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custom-properties+xml" PartName="/docProps/custom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Relationship Id="rId4" Target="docProps/custom.xml" Type="http://schemas.openxmlformats.org/officeDocument/2006/relationships/custom-properties"/></Relationships>
</file>

<file path=xl/workbook.xml><?xml version="1.0" encoding="utf-8"?>
<workbook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10420" windowWidth="19420" xWindow="-110" yWindow="-110"/>
  </bookViews>
  <sheets>
    <sheet xmlns:r="http://schemas.openxmlformats.org/officeDocument/2006/relationships" name="PAYROLL" sheetId="1" state="visible" r:id="rId1"/>
    <sheet xmlns:r="http://schemas.openxmlformats.org/officeDocument/2006/relationships" name="PIS" sheetId="2" state="visible" r:id="rId2"/>
    <sheet xmlns:r="http://schemas.openxmlformats.org/officeDocument/2006/relationships" name="ADJ" sheetId="3" state="visible" r:id="rId3"/>
    <sheet xmlns:r="http://schemas.openxmlformats.org/officeDocument/2006/relationships" name="TSC" sheetId="4" state="visible" r:id="rId4"/>
    <sheet xmlns:r="http://schemas.openxmlformats.org/officeDocument/2006/relationships" name="TIMESHEET" sheetId="5" state="visible" r:id="rId5"/>
    <sheet xmlns:r="http://schemas.openxmlformats.org/officeDocument/2006/relationships" name="CSDA" sheetId="6" state="visible" r:id="rId6"/>
  </sheets>
  <definedNames/>
  <calcPr calcId="191029" fullCalcOnLoad="1"/>
</workbook>
</file>

<file path=xl/styles.xml><?xml version="1.0" encoding="utf-8"?>
<styleSheet xmlns="http://schemas.openxmlformats.org/spreadsheetml/2006/main">
  <numFmts count="1">
    <numFmt formatCode="DD/MM/YYYY" numFmtId="164"/>
  </numFmts>
  <fonts count="14">
    <font>
      <name val="Arial"/>
      <color rgb="FF000000"/>
      <sz val="10"/>
    </font>
    <font>
      <name val="Times New Roman"/>
      <family val="1"/>
      <b val="1"/>
      <color rgb="FF111111"/>
      <sz val="10"/>
    </font>
    <font>
      <name val="Times New Roman"/>
      <family val="1"/>
      <b val="1"/>
      <color rgb="FF000000"/>
      <sz val="10"/>
    </font>
    <font>
      <name val="Times New Roman"/>
      <family val="1"/>
      <color rgb="FF000000"/>
      <sz val="11"/>
    </font>
    <font>
      <name val="Times New Roman"/>
      <family val="1"/>
      <color rgb="FF000000"/>
      <sz val="10"/>
    </font>
    <font>
      <name val="Times New Roman"/>
      <family val="1"/>
      <color theme="1"/>
      <sz val="10"/>
    </font>
    <font>
      <name val="Times New Roman"/>
      <family val="1"/>
      <sz val="10"/>
    </font>
    <font>
      <name val="Arial"/>
      <family val="2"/>
      <color rgb="FF000000"/>
      <sz val="10"/>
    </font>
    <font>
      <name val="Times"/>
      <color rgb="FF000000"/>
      <sz val="10"/>
    </font>
    <font>
      <name val="Arial"/>
      <family val="2"/>
      <b val="1"/>
      <color rgb="FF000000"/>
      <sz val="9"/>
    </font>
    <font/>
    <font>
      <name val="Times New Roman"/>
      <sz val="10"/>
    </font>
    <font>
      <name val="Times New Roman"/>
      <sz val="11"/>
    </font>
    <font>
      <name val="Times New Roman"/>
      <b val="1"/>
      <sz val="10"/>
    </font>
  </fonts>
  <fills count="10">
    <fill>
      <patternFill/>
    </fill>
    <fill>
      <patternFill patternType="gray125"/>
    </fill>
    <fill>
      <patternFill patternType="solid">
        <fgColor rgb="FFCCFFFF"/>
        <bgColor rgb="FFCCFFFF"/>
      </patternFill>
    </fill>
    <fill>
      <patternFill patternType="solid">
        <fgColor rgb="FFB7E1CD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00B7E1CD"/>
        <bgColor rgb="00B7E1CD"/>
      </patternFill>
    </fill>
    <fill>
      <patternFill patternType="solid">
        <fgColor rgb="00FFF2CC"/>
        <bgColor rgb="00FFF2CC"/>
      </patternFill>
    </fill>
    <fill>
      <patternFill patternType="solid">
        <fgColor rgb="00FFFF00"/>
        <bgColor rgb="00FFFF00"/>
      </patternFill>
    </fill>
    <fill>
      <patternFill patternType="solid">
        <fgColor rgb="00fce5cd"/>
        <bgColor rgb="00fce5cd"/>
      </patternFill>
    </fill>
  </fills>
  <borders count="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000000"/>
      </bottom>
      <diagonal/>
    </border>
    <border/>
    <border>
      <left style="thin">
        <color rgb="00000000"/>
      </left>
      <right style="thin">
        <color rgb="00000000"/>
      </right>
      <top style="thin">
        <color rgb="00000000"/>
      </top>
      <bottom style="thin">
        <color rgb="00000000"/>
      </bottom>
    </border>
  </borders>
  <cellStyleXfs count="2">
    <xf borderId="0" fillId="0" fontId="0" numFmtId="0"/>
    <xf borderId="5" fillId="0" fontId="10" numFmtId="164"/>
  </cellStyleXfs>
  <cellXfs count="26">
    <xf borderId="0" fillId="0" fontId="0" numFmtId="0" pivotButton="0" quotePrefix="0" xfId="0"/>
    <xf applyAlignment="1" borderId="1" fillId="2" fontId="1" numFmtId="49" pivotButton="0" quotePrefix="0" xfId="0">
      <alignment horizontal="center" vertical="center" wrapText="1"/>
    </xf>
    <xf applyAlignment="1" borderId="1" fillId="2" fontId="2" numFmtId="49" pivotButton="0" quotePrefix="0" xfId="0">
      <alignment horizontal="center" vertical="center" wrapText="1"/>
    </xf>
    <xf applyAlignment="1" borderId="1" fillId="2" fontId="2" numFmtId="0" pivotButton="0" quotePrefix="0" xfId="0">
      <alignment horizontal="center" vertical="center" wrapText="1"/>
    </xf>
    <xf applyAlignment="1" borderId="0" fillId="0" fontId="3" numFmtId="0" pivotButton="0" quotePrefix="0" xfId="0">
      <alignment vertical="center"/>
    </xf>
    <xf borderId="0" fillId="0" fontId="4" numFmtId="49" pivotButton="0" quotePrefix="0" xfId="0"/>
    <xf borderId="0" fillId="0" fontId="4" numFmtId="0" pivotButton="0" quotePrefix="0" xfId="0"/>
    <xf applyAlignment="1" borderId="3" fillId="3" fontId="8" numFmtId="0" pivotButton="0" quotePrefix="0" xfId="0">
      <alignment horizontal="center" vertical="center" wrapText="1"/>
    </xf>
    <xf applyAlignment="1" borderId="0" fillId="0" fontId="0" numFmtId="0" pivotButton="0" quotePrefix="0" xfId="0">
      <alignment vertical="center"/>
    </xf>
    <xf borderId="3" fillId="4" fontId="7" numFmtId="0" pivotButton="0" quotePrefix="0" xfId="0"/>
    <xf borderId="4" fillId="0" fontId="7" numFmtId="0" pivotButton="0" quotePrefix="0" xfId="0"/>
    <xf applyAlignment="1" borderId="4" fillId="0" fontId="9" numFmtId="0" pivotButton="0" quotePrefix="0" xfId="0">
      <alignment vertical="center"/>
    </xf>
    <xf borderId="0" fillId="0" fontId="4" numFmtId="4" pivotButton="0" quotePrefix="0" xfId="0"/>
    <xf applyAlignment="1" borderId="2" fillId="0" fontId="5" numFmtId="4" pivotButton="0" quotePrefix="0" xfId="0">
      <alignment shrinkToFit="1" vertical="center"/>
    </xf>
    <xf applyAlignment="1" borderId="2" fillId="0" fontId="6" numFmtId="4" pivotButton="0" quotePrefix="0" xfId="0">
      <alignment shrinkToFit="1" vertical="center"/>
    </xf>
    <xf applyAlignment="1" borderId="2" fillId="5" fontId="5" numFmtId="4" pivotButton="0" quotePrefix="0" xfId="0">
      <alignment shrinkToFit="1" vertical="center"/>
    </xf>
    <xf borderId="0" fillId="5" fontId="4" numFmtId="4" pivotButton="0" quotePrefix="0" xfId="0"/>
    <xf applyAlignment="1" borderId="6" fillId="6" fontId="11" numFmtId="0" pivotButton="0" quotePrefix="0" xfId="0">
      <alignment horizontal="center" vertical="center"/>
    </xf>
    <xf applyAlignment="1" borderId="6" fillId="8" fontId="11" numFmtId="0" pivotButton="0" quotePrefix="0" xfId="0">
      <alignment horizontal="center" vertical="center"/>
    </xf>
    <xf applyAlignment="1" borderId="6" fillId="7" fontId="12" numFmtId="0" pivotButton="0" quotePrefix="0" xfId="0">
      <alignment wrapText="1"/>
    </xf>
    <xf applyAlignment="1" borderId="6" fillId="0" fontId="12" numFmtId="0" pivotButton="0" quotePrefix="0" xfId="0">
      <alignment wrapText="1"/>
    </xf>
    <xf applyAlignment="1" borderId="6" fillId="0" fontId="12" numFmtId="164" pivotButton="0" quotePrefix="0" xfId="1">
      <alignment wrapText="1"/>
    </xf>
    <xf applyAlignment="1" borderId="6" fillId="0" fontId="12" numFmtId="4" pivotButton="0" quotePrefix="0" xfId="0">
      <alignment wrapText="1"/>
    </xf>
    <xf applyAlignment="1" borderId="6" fillId="7" fontId="13" numFmtId="0" pivotButton="0" quotePrefix="0" xfId="0">
      <alignment vertical="center"/>
    </xf>
    <xf applyAlignment="1" borderId="6" fillId="0" fontId="13" numFmtId="0" pivotButton="0" quotePrefix="0" xfId="0">
      <alignment horizontal="center" vertical="center"/>
    </xf>
    <xf borderId="6" fillId="9" fontId="0" numFmtId="0" pivotButton="0" quotePrefix="0" xfId="0"/>
  </cellXfs>
  <cellStyles count="2">
    <cellStyle builtinId="0" name="Normal" xfId="0"/>
    <cellStyle hidden="0" name="date_style" xfId="1"/>
  </cellStyles>
  <tableStyles count="0" defaultPivotStyle="PivotStyleLight16" defaultTableStyle="TableStyleMedium2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111111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/xl/worksheets/sheet2.xml" Type="http://schemas.openxmlformats.org/officeDocument/2006/relationships/worksheet"/><Relationship Id="rId3" Target="/xl/worksheets/sheet3.xml" Type="http://schemas.openxmlformats.org/officeDocument/2006/relationships/worksheet"/><Relationship Id="rId4" Target="/xl/worksheets/sheet4.xml" Type="http://schemas.openxmlformats.org/officeDocument/2006/relationships/worksheet"/><Relationship Id="rId5" Target="/xl/worksheets/sheet5.xml" Type="http://schemas.openxmlformats.org/officeDocument/2006/relationships/worksheet"/><Relationship Id="rId6" Target="/xl/worksheets/sheet6.xml" Type="http://schemas.openxmlformats.org/officeDocument/2006/relationships/worksheet"/><Relationship Id="rId7" Target="styles.xml" Type="http://schemas.openxmlformats.org/officeDocument/2006/relationships/styles"/><Relationship Id="rId8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ON1032"/>
  <sheetViews>
    <sheetView tabSelected="1" topLeftCell="AC1" workbookViewId="0" zoomScaleNormal="100" zoomScalePageLayoutView="60">
      <selection activeCell="AJ4" sqref="AJ4"/>
    </sheetView>
  </sheetViews>
  <sheetFormatPr baseColWidth="8" defaultColWidth="11.54296875" defaultRowHeight="13"/>
  <cols>
    <col customWidth="1" max="1" min="1" style="12" width="8.7265625"/>
    <col customWidth="1" max="2" min="2" style="12" width="30.1796875"/>
    <col customWidth="1" max="3" min="3" style="12" width="24.1796875"/>
    <col customWidth="1" max="4" min="4" style="12" width="36"/>
    <col customWidth="1" max="5" min="5" style="12" width="32.81640625"/>
    <col customWidth="1" max="6" min="6" style="12" width="43.08984375"/>
    <col customWidth="1" max="7" min="7" style="12" width="45.08984375"/>
    <col customWidth="1" max="8" min="8" style="12" width="27.81640625"/>
    <col customWidth="1" max="11" min="9" style="12" width="55.08984375"/>
    <col customWidth="1" max="12" min="12" style="12" width="38.36328125"/>
    <col customWidth="1" max="13" min="13" style="12" width="42.7265625"/>
    <col customWidth="1" max="14" min="14" style="12" width="29.90625"/>
    <col customWidth="1" max="15" min="15" style="12" width="38.90625"/>
    <col customWidth="1" max="16" min="16" style="12" width="22.26953125"/>
    <col customWidth="1" max="17" min="17" style="12" width="22.6328125"/>
    <col customWidth="1" max="19" min="18" style="12" width="11.54296875"/>
    <col customWidth="1" max="147" min="20" style="12" width="14.6328125"/>
    <col customWidth="1" max="16384" min="148" style="12" width="11.54296875"/>
  </cols>
  <sheetData>
    <row customHeight="1" ht="68.25" r="1">
      <c r="A1" s="1" t="inlineStr">
        <is>
          <t>STT</t>
        </is>
      </c>
      <c r="B1" s="1" t="inlineStr">
        <is>
          <t>Họ và Tên (*)</t>
        </is>
      </c>
      <c r="C1" s="1" t="inlineStr">
        <is>
          <t>Mã NV lấy từ phần mềm hiện tại</t>
        </is>
      </c>
      <c r="D1" s="1" t="inlineStr">
        <is>
          <t>Mã hồ sơ của nhân viên theo dự án</t>
        </is>
      </c>
      <c r="E1" s="1" t="inlineStr">
        <is>
          <t>Dự án(*)</t>
        </is>
      </c>
      <c r="F1" s="2" t="inlineStr">
        <is>
          <t xml:space="preserve">Mã chi phí của KH cung cấp </t>
        </is>
      </c>
      <c r="G1" s="2" t="inlineStr">
        <is>
          <t xml:space="preserve">Tên công việc </t>
        </is>
      </c>
      <c r="H1" s="2" t="inlineStr">
        <is>
          <t>Tên Chức vụ của NV, theo danh mục quy định</t>
        </is>
      </c>
      <c r="I1" s="2" t="inlineStr">
        <is>
          <t xml:space="preserve">Tên vị trí theo KH quy định </t>
        </is>
      </c>
      <c r="J1" s="2" t="inlineStr">
        <is>
          <t xml:space="preserve">Tên phòng ban làm việc do KH quy định </t>
        </is>
      </c>
      <c r="K1" s="2" t="inlineStr">
        <is>
          <t xml:space="preserve">Tên phòng ban nội bộ </t>
        </is>
      </c>
      <c r="L1" s="2" t="inlineStr">
        <is>
          <t xml:space="preserve">Mã hợp đồng </t>
        </is>
      </c>
      <c r="M1" s="2" t="inlineStr">
        <is>
          <t xml:space="preserve">Chủ tài khoản </t>
        </is>
      </c>
      <c r="N1" s="2" t="inlineStr">
        <is>
          <t xml:space="preserve">Tài khoản </t>
        </is>
      </c>
      <c r="O1" s="2" t="inlineStr">
        <is>
          <t xml:space="preserve">Tên Ngân hàng &amp; Chi nhánh (theo quy định của kế toán) </t>
        </is>
      </c>
      <c r="P1" s="2" t="inlineStr">
        <is>
          <t xml:space="preserve">Ký hiệu </t>
        </is>
      </c>
      <c r="Q1" s="2" t="inlineStr">
        <is>
          <t xml:space="preserve">Hình thức chi trả </t>
        </is>
      </c>
      <c r="R1" s="2" t="inlineStr">
        <is>
          <t xml:space="preserve">Ngày chi trả </t>
        </is>
      </c>
      <c r="S1" s="3" t="inlineStr">
        <is>
          <t>Lương CB Tháng trước</t>
        </is>
      </c>
      <c r="T1" s="3" t="inlineStr">
        <is>
          <t xml:space="preserve">Lương căn bản </t>
        </is>
      </c>
      <c r="U1" s="3" t="inlineStr">
        <is>
          <t>Lương đóng BHBB</t>
        </is>
      </c>
      <c r="V1" s="3" t="inlineStr">
        <is>
          <t>Phụ cấp đóng bảo hiểm</t>
        </is>
      </c>
      <c r="W1" s="3" t="inlineStr">
        <is>
          <t>Phụ cấp Độc hại</t>
        </is>
      </c>
      <c r="X1" s="3" t="inlineStr">
        <is>
          <t>Trợ cấp cơm</t>
        </is>
      </c>
      <c r="Y1" s="3" t="inlineStr">
        <is>
          <t>Trợ cấp điện thoại</t>
        </is>
      </c>
      <c r="Z1" s="3" t="inlineStr">
        <is>
          <t>Trợ cấp đi lại</t>
        </is>
      </c>
      <c r="AA1" s="3" t="inlineStr">
        <is>
          <t>Trợ cấp gửi xe/Xăng</t>
        </is>
      </c>
      <c r="AB1" s="3" t="inlineStr">
        <is>
          <t>Trợ cấp nhà ở</t>
        </is>
      </c>
      <c r="AC1" s="3" t="inlineStr">
        <is>
          <t>Tổng Phụ cấp &amp; Trợ cấp</t>
        </is>
      </c>
      <c r="AD1" s="3" t="inlineStr">
        <is>
          <t>Ngày công căn bản</t>
        </is>
      </c>
      <c r="AE1" s="3" t="inlineStr">
        <is>
          <t xml:space="preserve">Ngày công thực tế </t>
        </is>
      </c>
      <c r="AF1" s="3" t="inlineStr">
        <is>
          <t>Ngày phép năm</t>
        </is>
      </c>
      <c r="AG1" s="3" t="inlineStr">
        <is>
          <t>Ngày lễ tết – PH</t>
        </is>
      </c>
      <c r="AH1" s="3" t="inlineStr">
        <is>
          <t>Ngày công tính lương</t>
        </is>
      </c>
      <c r="AI1" s="3" t="inlineStr">
        <is>
          <t>Ngày công thử việc</t>
        </is>
      </c>
      <c r="AJ1" s="3" t="inlineStr">
        <is>
          <t>Nghỉ không lương</t>
        </is>
      </c>
      <c r="AK1" s="3" t="inlineStr">
        <is>
          <t>Tồng lương cơ bản</t>
        </is>
      </c>
      <c r="AL1" s="3" t="inlineStr">
        <is>
          <t>Lương điều chỉnh</t>
        </is>
      </c>
      <c r="AM1" s="3" t="inlineStr">
        <is>
          <t>Tổng LCB</t>
        </is>
      </c>
      <c r="AN1" s="3" t="inlineStr">
        <is>
          <t xml:space="preserve">Phụ cấp đóng BH </t>
        </is>
      </c>
      <c r="AO1" s="3" t="inlineStr">
        <is>
          <t xml:space="preserve">PC Độc hại </t>
        </is>
      </c>
      <c r="AP1" s="3" t="inlineStr">
        <is>
          <t>Cơm</t>
        </is>
      </c>
      <c r="AQ1" s="3" t="inlineStr">
        <is>
          <t>Trợ cấp Điện thoại/ 3G</t>
        </is>
      </c>
      <c r="AR1" s="3" t="inlineStr">
        <is>
          <t xml:space="preserve">Trợ cấp đi lại </t>
        </is>
      </c>
      <c r="AS1" s="3" t="inlineStr">
        <is>
          <t xml:space="preserve">Trợ cấp Xăng/gửi xe </t>
        </is>
      </c>
      <c r="AT1" s="3" t="inlineStr">
        <is>
          <t xml:space="preserve">Trợ cấp Nhà ở </t>
        </is>
      </c>
      <c r="AU1" s="3" t="inlineStr">
        <is>
          <t>Điều chỉnh phụ cấp</t>
        </is>
      </c>
      <c r="AV1" s="3" t="inlineStr">
        <is>
          <t>Tổng trợ cấp phụ cấp</t>
        </is>
      </c>
      <c r="AW1" s="3" t="inlineStr">
        <is>
          <t>OT ngày thường 1.0</t>
        </is>
      </c>
      <c r="AX1" s="3" t="inlineStr">
        <is>
          <t>Số giờ tăng ca (150%)</t>
        </is>
      </c>
      <c r="AY1" s="3" t="inlineStr">
        <is>
          <t>Số giờ tăng ca (200%)</t>
        </is>
      </c>
      <c r="AZ1" s="3" t="inlineStr">
        <is>
          <t>Số giờ tăng ca (300%)</t>
        </is>
      </c>
      <c r="BA1" s="3" t="inlineStr">
        <is>
          <t>Số giờ tăng ca (210%)</t>
        </is>
      </c>
      <c r="BB1" s="3" t="inlineStr">
        <is>
          <t>Số giờ tăng ca (270%)</t>
        </is>
      </c>
      <c r="BC1" s="3" t="inlineStr">
        <is>
          <t>Số giờ tăng ca (390%)</t>
        </is>
      </c>
      <c r="BD1" s="3" t="inlineStr">
        <is>
          <t>Số giờ làm ca đêm</t>
        </is>
      </c>
      <c r="BE1" s="3" t="inlineStr">
        <is>
          <t>Tổng tiền tăng ca và ca đêm</t>
        </is>
      </c>
      <c r="BF1" s="3" t="inlineStr">
        <is>
          <t>Lương tháng 13</t>
        </is>
      </c>
      <c r="BG1" s="3" t="inlineStr">
        <is>
          <t>TAT NIEN</t>
        </is>
      </c>
      <c r="BH1" s="3" t="inlineStr">
        <is>
          <t>Phụ cấp chuyên cần</t>
        </is>
      </c>
      <c r="BI1" s="3" t="inlineStr">
        <is>
          <t>Thưởng hoa hồng</t>
        </is>
      </c>
      <c r="BJ1" s="3" t="inlineStr">
        <is>
          <t>Thưởng khác</t>
        </is>
      </c>
      <c r="BK1" s="3" t="inlineStr">
        <is>
          <t>Tổng thu nhập khác</t>
        </is>
      </c>
      <c r="BL1" s="3" t="inlineStr">
        <is>
          <t>BHXH trả vào lương</t>
        </is>
      </c>
      <c r="BM1" s="3" t="inlineStr">
        <is>
          <t>Tiền phép năm còn lại</t>
        </is>
      </c>
      <c r="BN1" s="3" t="inlineStr">
        <is>
          <t>Thu nhập chịu thuế khác</t>
        </is>
      </c>
      <c r="BO1" s="3" t="inlineStr">
        <is>
          <t>Thu nhập không chịu thuế khác</t>
        </is>
      </c>
      <c r="BP1" s="3" t="inlineStr">
        <is>
          <t>Tổng thu nhập</t>
        </is>
      </c>
      <c r="BQ1" s="3" t="inlineStr">
        <is>
          <t>Thu nhập không chịu thuế khác</t>
        </is>
      </c>
      <c r="BR1" s="3" t="inlineStr">
        <is>
          <t>Trợ cấp ca đêm</t>
        </is>
      </c>
      <c r="BS1" s="3" t="inlineStr">
        <is>
          <t>Trợ cấp cơm trưa</t>
        </is>
      </c>
      <c r="BT1" s="3" t="inlineStr">
        <is>
          <t xml:space="preserve">Lương ngoài giờ </t>
        </is>
      </c>
      <c r="BU1" s="3" t="inlineStr">
        <is>
          <t>Phụ cấp khác/ độc hại</t>
        </is>
      </c>
      <c r="BV1" s="3" t="inlineStr">
        <is>
          <t>Tổng khoản miễn thuế</t>
        </is>
      </c>
      <c r="BW1" s="3" t="inlineStr">
        <is>
          <t>Tổng thu nhập chịu thuế bao gồm Phúc lợi</t>
        </is>
      </c>
      <c r="BX1" s="3" t="inlineStr">
        <is>
          <t>Bảo hiểm xã hội (8%)</t>
        </is>
      </c>
      <c r="BY1" s="3" t="inlineStr">
        <is>
          <t>Bảo hiểm y tế (1.5%)</t>
        </is>
      </c>
      <c r="BZ1" s="3" t="inlineStr">
        <is>
          <t>Bảo hiểm TN (1%)</t>
        </is>
      </c>
      <c r="CA1" s="3" t="inlineStr">
        <is>
          <t>Điều chỉnh BH</t>
        </is>
      </c>
      <c r="CB1" s="3" t="inlineStr">
        <is>
          <t>Truy thu tiền thẻ BHYT</t>
        </is>
      </c>
      <c r="CC1" s="3" t="inlineStr">
        <is>
          <t>Tổng chi phí BHXH (EE)</t>
        </is>
      </c>
      <c r="CD1" s="3" t="inlineStr">
        <is>
          <t>Số NPT</t>
        </is>
      </c>
      <c r="CE1" s="3" t="inlineStr">
        <is>
          <t>Tổng giảm trừ</t>
        </is>
      </c>
      <c r="CF1" s="3" t="inlineStr">
        <is>
          <t>Thu nhập tính thuế</t>
        </is>
      </c>
      <c r="CG1" s="3" t="inlineStr">
        <is>
          <t>Thuế thu nhập cá nhân</t>
        </is>
      </c>
      <c r="CH1" s="3" t="inlineStr">
        <is>
          <t>Thuế thu nhập cá nhân (10%)</t>
        </is>
      </c>
      <c r="CI1" s="3" t="inlineStr">
        <is>
          <t>Thuế TNCN Công ty trả</t>
        </is>
      </c>
      <c r="CJ1" s="3" t="inlineStr">
        <is>
          <t>Điều chỉnh thuế</t>
        </is>
      </c>
      <c r="CK1" s="3" t="inlineStr">
        <is>
          <t>Hoàn thuế TNCN</t>
        </is>
      </c>
      <c r="CL1" s="3" t="inlineStr">
        <is>
          <t>Tổng tiền thuế TNCN</t>
        </is>
      </c>
      <c r="CM1" s="3" t="inlineStr">
        <is>
          <t>BHSK (EE đóng)</t>
        </is>
      </c>
      <c r="CN1" s="3" t="inlineStr">
        <is>
          <t>Trích nộp công đoàn phí</t>
        </is>
      </c>
      <c r="CO1" s="3" t="inlineStr">
        <is>
          <t>Trừ khác</t>
        </is>
      </c>
      <c r="CP1" s="3" t="inlineStr">
        <is>
          <t>Trừ tạm ứng</t>
        </is>
      </c>
      <c r="CQ1" s="3" t="inlineStr">
        <is>
          <t>Thu nhập thực nhận</t>
        </is>
      </c>
      <c r="CR1" s="3" t="inlineStr">
        <is>
          <t>BHXH (ER)</t>
        </is>
      </c>
      <c r="CS1" s="3" t="inlineStr">
        <is>
          <t>BHYT (ER)</t>
        </is>
      </c>
      <c r="CT1" s="3" t="inlineStr">
        <is>
          <t>BHTN (ER)</t>
        </is>
      </c>
      <c r="CU1" s="3" t="inlineStr">
        <is>
          <t>BHTN &amp; BNN</t>
        </is>
      </c>
      <c r="CV1" s="3" t="inlineStr">
        <is>
          <t>Điều chỉnh BHXH</t>
        </is>
      </c>
      <c r="CW1" s="3" t="inlineStr">
        <is>
          <t>Điều chỉnh BHYT</t>
        </is>
      </c>
      <c r="CX1" s="3" t="inlineStr">
        <is>
          <t>Tổng Chi phí BHBB (ER)</t>
        </is>
      </c>
      <c r="CY1" s="3" t="inlineStr">
        <is>
          <t>Kinh phí CĐ (2%)</t>
        </is>
      </c>
      <c r="CZ1" s="3" t="inlineStr">
        <is>
          <t>Phí chuyển khoản</t>
        </is>
      </c>
      <c r="DA1" s="3" t="inlineStr">
        <is>
          <t>BHSK NSDLĐ</t>
        </is>
      </c>
      <c r="DB1" s="3" t="inlineStr">
        <is>
          <t>Lương tháng 13</t>
        </is>
      </c>
      <c r="DC1" s="3" t="inlineStr">
        <is>
          <t>Khám sức khỏe định kỳ</t>
        </is>
      </c>
      <c r="DD1" s="3" t="inlineStr">
        <is>
          <t>Đồng phục</t>
        </is>
      </c>
      <c r="DE1" s="3" t="inlineStr">
        <is>
          <t>Đào tạo</t>
        </is>
      </c>
      <c r="DF1" s="3" t="inlineStr">
        <is>
          <t>Tất niên</t>
        </is>
      </c>
      <c r="DG1" s="3" t="inlineStr">
        <is>
          <t>Ngày lễ</t>
        </is>
      </c>
      <c r="DH1" s="3" t="inlineStr">
        <is>
          <t>12 ngày phép</t>
        </is>
      </c>
      <c r="DI1" s="3" t="inlineStr">
        <is>
          <t>Thưởng năng lực</t>
        </is>
      </c>
      <c r="DJ1" s="3" t="inlineStr">
        <is>
          <t>Lì xì</t>
        </is>
      </c>
      <c r="DK1" s="3" t="inlineStr">
        <is>
          <t>An sinh xã hội</t>
        </is>
      </c>
      <c r="DL1" s="3" t="inlineStr">
        <is>
          <t>Khác (Du lịch)</t>
        </is>
      </c>
      <c r="DM1" s="3" t="inlineStr">
        <is>
          <t>Tổng chi phí trích giữ (ER)</t>
        </is>
      </c>
      <c r="DN1" s="3" t="inlineStr">
        <is>
          <t>Điều chỉnh chi phí lao động</t>
        </is>
      </c>
      <c r="DO1" s="3" t="inlineStr">
        <is>
          <t>Tổng chi phí nhân sự</t>
        </is>
      </c>
      <c r="DP1" s="3" t="inlineStr">
        <is>
          <t>Phí quản lý</t>
        </is>
      </c>
      <c r="DQ1" s="3" t="inlineStr">
        <is>
          <t>Điều chỉnh phí quản lý</t>
        </is>
      </c>
      <c r="DR1" s="3" t="inlineStr">
        <is>
          <t xml:space="preserve">Phí tuyển dụng </t>
        </is>
      </c>
      <c r="DS1" s="3" t="inlineStr">
        <is>
          <t>Tổng phí dịch vụ L &amp; A</t>
        </is>
      </c>
      <c r="DT1" s="3" t="inlineStr">
        <is>
          <t>Chi trích giữ</t>
        </is>
      </c>
      <c r="DU1" s="3" t="inlineStr">
        <is>
          <t>Tổng chi phí Bảng lương trước VAT</t>
        </is>
      </c>
      <c r="DV1" s="3" t="inlineStr">
        <is>
          <t>VAT (10%)</t>
        </is>
      </c>
      <c r="DW1" s="3" t="inlineStr">
        <is>
          <t>Tổng chi phí Bảng lương sau VAT</t>
        </is>
      </c>
      <c r="DX1" s="3" t="inlineStr">
        <is>
          <t>Công đoàn</t>
        </is>
      </c>
      <c r="DY1" s="3" t="inlineStr">
        <is>
          <t xml:space="preserve">Lý do </t>
        </is>
      </c>
      <c r="DZ1" s="3" t="inlineStr">
        <is>
          <t>Chi lương tháng 13</t>
        </is>
      </c>
      <c r="EA1" s="3" t="inlineStr">
        <is>
          <t>Chi khám sức khỏe định kỳ</t>
        </is>
      </c>
      <c r="EB1" s="3" t="inlineStr">
        <is>
          <t>Chi đồng phục</t>
        </is>
      </c>
      <c r="EC1" s="3" t="inlineStr">
        <is>
          <t>Chi đào tạo</t>
        </is>
      </c>
      <c r="ED1" s="3" t="inlineStr">
        <is>
          <t>Chi tất niên</t>
        </is>
      </c>
      <c r="EE1" s="3" t="inlineStr">
        <is>
          <t>Chi ngày lễ</t>
        </is>
      </c>
      <c r="EF1" s="3" t="inlineStr">
        <is>
          <t>Chi 12 ngày phép</t>
        </is>
      </c>
      <c r="EG1" s="3" t="inlineStr">
        <is>
          <t>Chi Thưởng năng lực</t>
        </is>
      </c>
      <c r="EH1" s="3" t="inlineStr">
        <is>
          <t>Chi lì xì</t>
        </is>
      </c>
      <c r="EI1" s="3" t="inlineStr">
        <is>
          <t>Chi an sinh xã hội</t>
        </is>
      </c>
      <c r="EJ1" s="3" t="inlineStr">
        <is>
          <t>Chi khác (Du lịch)</t>
        </is>
      </c>
      <c r="EK1" s="3" t="inlineStr">
        <is>
          <t>Tổng chi phí trích giữ (ER)</t>
        </is>
      </c>
      <c r="EL1" s="3" t="inlineStr">
        <is>
          <t>Lương thực nhận tháng trước</t>
        </is>
      </c>
      <c r="EM1" s="3" t="inlineStr">
        <is>
          <t>Chênh lệch lương thực nhận</t>
        </is>
      </c>
      <c r="EN1" s="3" t="inlineStr">
        <is>
          <t>Diễn giải</t>
        </is>
      </c>
      <c r="EO1" s="3" t="inlineStr">
        <is>
          <t>Ghi chú</t>
        </is>
      </c>
      <c r="EP1" s="3" t="inlineStr">
        <is>
          <t>Số ngày phép còn lại</t>
        </is>
      </c>
      <c r="EQ1" s="3" t="n"/>
      <c r="ER1" s="4" t="n"/>
      <c r="ES1" s="4" t="n"/>
      <c r="ET1" s="4" t="n"/>
      <c r="EU1" s="4" t="n"/>
      <c r="EV1" s="4" t="n"/>
      <c r="EW1" s="4" t="n"/>
      <c r="EX1" s="4" t="n"/>
      <c r="EY1" s="4" t="n"/>
      <c r="EZ1" s="4" t="n"/>
      <c r="FA1" s="4" t="n"/>
      <c r="FB1" s="4" t="n"/>
      <c r="FC1" s="4" t="n"/>
      <c r="FD1" s="4" t="n"/>
      <c r="FE1" s="4" t="n"/>
      <c r="FF1" s="4" t="n"/>
      <c r="FG1" s="4" t="n"/>
      <c r="FH1" s="4" t="n"/>
      <c r="FI1" s="4" t="n"/>
      <c r="FJ1" s="4" t="n"/>
      <c r="FK1" s="4" t="n"/>
      <c r="FL1" s="4" t="n"/>
      <c r="FM1" s="4" t="n"/>
      <c r="FN1" s="4" t="n"/>
      <c r="FO1" s="4" t="n"/>
      <c r="FP1" s="4" t="n"/>
      <c r="FQ1" s="4" t="n"/>
      <c r="FR1" s="4" t="n"/>
      <c r="FS1" s="4" t="n"/>
      <c r="FT1" s="4" t="n"/>
      <c r="FU1" s="4" t="n"/>
      <c r="FV1" s="4" t="n"/>
      <c r="FW1" s="4" t="n"/>
      <c r="FX1" s="4" t="n"/>
      <c r="FY1" s="4" t="n"/>
      <c r="FZ1" s="4" t="n"/>
      <c r="GA1" s="4" t="n"/>
      <c r="GB1" s="4" t="n"/>
      <c r="GC1" s="4" t="n"/>
      <c r="GD1" s="4" t="n"/>
      <c r="GE1" s="4" t="n"/>
      <c r="GF1" s="4" t="n"/>
      <c r="GG1" s="4" t="n"/>
      <c r="GH1" s="4" t="n"/>
      <c r="GI1" s="4" t="n"/>
      <c r="GJ1" s="4" t="n"/>
      <c r="GK1" s="4" t="n"/>
      <c r="GL1" s="4" t="n"/>
      <c r="GM1" s="4" t="n"/>
      <c r="GN1" s="4" t="n"/>
      <c r="GO1" s="4" t="n"/>
      <c r="GP1" s="4" t="n"/>
      <c r="GQ1" s="4" t="n"/>
      <c r="GR1" s="4" t="n"/>
      <c r="GS1" s="4" t="n"/>
      <c r="GT1" s="4" t="n"/>
      <c r="GU1" s="4" t="n"/>
      <c r="GV1" s="4" t="n"/>
      <c r="GW1" s="4" t="n"/>
      <c r="GX1" s="4" t="n"/>
      <c r="GY1" s="4" t="n"/>
      <c r="GZ1" s="4" t="n"/>
      <c r="HA1" s="4" t="n"/>
      <c r="HB1" s="4" t="n"/>
      <c r="HC1" s="4" t="n"/>
      <c r="HD1" s="4" t="n"/>
      <c r="HE1" s="4" t="n"/>
      <c r="HF1" s="4" t="n"/>
      <c r="HG1" s="4" t="n"/>
      <c r="HH1" s="4" t="n"/>
      <c r="HI1" s="4" t="n"/>
      <c r="HJ1" s="4" t="n"/>
      <c r="HK1" s="4" t="n"/>
      <c r="HL1" s="4" t="n"/>
      <c r="HM1" s="4" t="n"/>
      <c r="HN1" s="4" t="n"/>
      <c r="HO1" s="4" t="n"/>
      <c r="HP1" s="4" t="n"/>
      <c r="HQ1" s="4" t="n"/>
      <c r="HR1" s="4" t="n"/>
      <c r="HS1" s="4" t="n"/>
      <c r="HT1" s="4" t="n"/>
      <c r="HU1" s="4" t="n"/>
      <c r="HV1" s="4" t="n"/>
      <c r="HW1" s="4" t="n"/>
      <c r="HX1" s="4" t="n"/>
      <c r="HY1" s="4" t="n"/>
      <c r="HZ1" s="4" t="n"/>
      <c r="IA1" s="4" t="n"/>
      <c r="IB1" s="4" t="n"/>
      <c r="IC1" s="4" t="n"/>
      <c r="ID1" s="4" t="n"/>
      <c r="IE1" s="4" t="n"/>
      <c r="IF1" s="4" t="n"/>
      <c r="IG1" s="4" t="n"/>
      <c r="IH1" s="4" t="n"/>
      <c r="II1" s="4" t="n"/>
      <c r="IJ1" s="4" t="n"/>
      <c r="IK1" s="4" t="n"/>
      <c r="IL1" s="4" t="n"/>
      <c r="IM1" s="4" t="n"/>
      <c r="IN1" s="4" t="n"/>
      <c r="IO1" s="4" t="n"/>
      <c r="IP1" s="4" t="n"/>
      <c r="IQ1" s="4" t="n"/>
      <c r="IR1" s="4" t="n"/>
      <c r="IS1" s="4" t="n"/>
      <c r="IT1" s="4" t="n"/>
      <c r="IU1" s="4" t="n"/>
      <c r="IV1" s="4" t="n"/>
      <c r="IW1" s="4" t="n"/>
      <c r="IX1" s="4" t="n"/>
      <c r="IY1" s="4" t="n"/>
      <c r="IZ1" s="4" t="n"/>
      <c r="JA1" s="4" t="n"/>
      <c r="JB1" s="4" t="n"/>
      <c r="JC1" s="4" t="n"/>
      <c r="JD1" s="4" t="n"/>
      <c r="JE1" s="4" t="n"/>
      <c r="JF1" s="4" t="n"/>
      <c r="JG1" s="4" t="n"/>
      <c r="JH1" s="4" t="n"/>
      <c r="JI1" s="4" t="n"/>
      <c r="JJ1" s="4" t="n"/>
      <c r="JK1" s="4" t="n"/>
      <c r="JL1" s="4" t="n"/>
      <c r="JM1" s="4" t="n"/>
      <c r="JN1" s="4" t="n"/>
      <c r="JO1" s="4" t="n"/>
      <c r="JP1" s="4" t="n"/>
      <c r="JQ1" s="4" t="n"/>
      <c r="JR1" s="4" t="n"/>
      <c r="JS1" s="4" t="n"/>
      <c r="JT1" s="4" t="n"/>
      <c r="JU1" s="4" t="n"/>
      <c r="JV1" s="4" t="n"/>
      <c r="JW1" s="4" t="n"/>
      <c r="JX1" s="4" t="n"/>
      <c r="JY1" s="4" t="n"/>
      <c r="JZ1" s="4" t="n"/>
      <c r="KA1" s="4" t="n"/>
      <c r="KB1" s="4" t="n"/>
      <c r="KC1" s="4" t="n"/>
      <c r="KD1" s="4" t="n"/>
      <c r="KE1" s="4" t="n"/>
      <c r="KF1" s="4" t="n"/>
      <c r="KG1" s="4" t="n"/>
      <c r="KH1" s="4" t="n"/>
      <c r="KI1" s="4" t="n"/>
      <c r="KJ1" s="4" t="n"/>
      <c r="KK1" s="4" t="n"/>
      <c r="KL1" s="4" t="n"/>
      <c r="KM1" s="4" t="n"/>
      <c r="KN1" s="4" t="n"/>
      <c r="KO1" s="4" t="n"/>
      <c r="KP1" s="4" t="n"/>
      <c r="KQ1" s="4" t="n"/>
      <c r="KR1" s="4" t="n"/>
      <c r="KS1" s="4" t="n"/>
      <c r="KT1" s="4" t="n"/>
      <c r="KU1" s="4" t="n"/>
      <c r="KV1" s="4" t="n"/>
      <c r="KW1" s="4" t="n"/>
      <c r="KX1" s="4" t="n"/>
      <c r="KY1" s="4" t="n"/>
      <c r="KZ1" s="4" t="n"/>
      <c r="LA1" s="4" t="n"/>
      <c r="LB1" s="4" t="n"/>
      <c r="LC1" s="4" t="n"/>
      <c r="LD1" s="4" t="n"/>
      <c r="LE1" s="4" t="n"/>
      <c r="LF1" s="4" t="n"/>
      <c r="LG1" s="4" t="n"/>
      <c r="LH1" s="4" t="n"/>
      <c r="LI1" s="4" t="n"/>
      <c r="LJ1" s="4" t="n"/>
      <c r="LK1" s="4" t="n"/>
      <c r="LL1" s="4" t="n"/>
      <c r="LM1" s="4" t="n"/>
      <c r="LN1" s="4" t="n"/>
      <c r="LO1" s="4" t="n"/>
      <c r="LP1" s="4" t="n"/>
      <c r="LQ1" s="4" t="n"/>
      <c r="LR1" s="4" t="n"/>
      <c r="LS1" s="4" t="n"/>
      <c r="LT1" s="4" t="n"/>
      <c r="LU1" s="4" t="n"/>
      <c r="LV1" s="4" t="n"/>
      <c r="LW1" s="4" t="n"/>
      <c r="LX1" s="4" t="n"/>
      <c r="LY1" s="4" t="n"/>
      <c r="LZ1" s="4" t="n"/>
      <c r="MA1" s="4" t="n"/>
      <c r="MB1" s="4" t="n"/>
      <c r="MC1" s="4" t="n"/>
      <c r="MD1" s="4" t="n"/>
      <c r="ME1" s="4" t="n"/>
      <c r="MF1" s="4" t="n"/>
      <c r="MG1" s="4" t="n"/>
      <c r="MH1" s="4" t="n"/>
      <c r="MI1" s="4" t="n"/>
      <c r="MJ1" s="4" t="n"/>
      <c r="MK1" s="4" t="n"/>
      <c r="ML1" s="4" t="n"/>
      <c r="MM1" s="4" t="n"/>
      <c r="MN1" s="4" t="n"/>
      <c r="MO1" s="4" t="n"/>
      <c r="MP1" s="4" t="n"/>
      <c r="MQ1" s="4" t="n"/>
      <c r="MR1" s="4" t="n"/>
      <c r="MS1" s="4" t="n"/>
      <c r="MT1" s="4" t="n"/>
      <c r="MU1" s="4" t="n"/>
      <c r="MV1" s="4" t="n"/>
      <c r="MW1" s="4" t="n"/>
      <c r="MX1" s="4" t="n"/>
      <c r="MY1" s="4" t="n"/>
      <c r="MZ1" s="4" t="n"/>
      <c r="NA1" s="4" t="n"/>
      <c r="NB1" s="4" t="n"/>
      <c r="NC1" s="4" t="n"/>
      <c r="ND1" s="4" t="n"/>
      <c r="NE1" s="4" t="n"/>
      <c r="NF1" s="4" t="n"/>
      <c r="NG1" s="4" t="n"/>
      <c r="NH1" s="4" t="n"/>
      <c r="NI1" s="4" t="n"/>
      <c r="NJ1" s="4" t="n"/>
      <c r="NK1" s="4" t="n"/>
      <c r="NL1" s="4" t="n"/>
      <c r="NM1" s="4" t="n"/>
      <c r="NN1" s="4" t="n"/>
      <c r="NO1" s="4" t="n"/>
      <c r="NP1" s="4" t="n"/>
      <c r="NQ1" s="4" t="n"/>
      <c r="NR1" s="4" t="n"/>
      <c r="NS1" s="4" t="n"/>
      <c r="NT1" s="4" t="n"/>
      <c r="NU1" s="4" t="n"/>
      <c r="NV1" s="4" t="n"/>
      <c r="NW1" s="4" t="n"/>
      <c r="NX1" s="4" t="n"/>
      <c r="NY1" s="4" t="n"/>
      <c r="NZ1" s="4" t="n"/>
      <c r="OA1" s="4" t="n"/>
      <c r="OB1" s="4" t="n"/>
      <c r="OC1" s="4" t="n"/>
      <c r="OD1" s="4" t="n"/>
      <c r="OE1" s="4" t="n"/>
      <c r="OF1" s="4" t="n"/>
      <c r="OG1" s="4" t="n"/>
      <c r="OH1" s="4" t="n"/>
      <c r="OI1" s="4" t="n"/>
      <c r="OJ1" s="4" t="n"/>
      <c r="OK1" s="4" t="n"/>
      <c r="OL1" s="4" t="n"/>
      <c r="OM1" s="4" t="n"/>
      <c r="ON1" s="4" t="n"/>
      <c r="OO1" s="4" t="n"/>
      <c r="OP1" s="4" t="n"/>
      <c r="OQ1" s="4" t="n"/>
      <c r="OR1" s="4" t="n"/>
      <c r="OS1" s="4" t="n"/>
      <c r="OT1" s="4" t="n"/>
      <c r="OU1" s="4" t="n"/>
      <c r="OV1" s="4" t="n"/>
      <c r="OW1" s="4" t="n"/>
      <c r="OX1" s="4" t="n"/>
      <c r="OY1" s="4" t="n"/>
      <c r="OZ1" s="4" t="n"/>
      <c r="PA1" s="4" t="n"/>
      <c r="PB1" s="4" t="n"/>
      <c r="PC1" s="4" t="n"/>
      <c r="PD1" s="4" t="n"/>
      <c r="PE1" s="4" t="n"/>
      <c r="PF1" s="4" t="n"/>
      <c r="PG1" s="4" t="n"/>
      <c r="PH1" s="4" t="n"/>
      <c r="PI1" s="4" t="n"/>
      <c r="PJ1" s="4" t="n"/>
      <c r="PK1" s="4" t="n"/>
      <c r="PL1" s="4" t="n"/>
      <c r="PM1" s="4" t="n"/>
      <c r="PN1" s="4" t="n"/>
      <c r="PO1" s="4" t="n"/>
      <c r="PP1" s="4" t="n"/>
      <c r="PQ1" s="4" t="n"/>
      <c r="PR1" s="4" t="n"/>
      <c r="PS1" s="4" t="n"/>
      <c r="PT1" s="4" t="n"/>
      <c r="PU1" s="4" t="n"/>
      <c r="PV1" s="4" t="n"/>
      <c r="PW1" s="4" t="n"/>
      <c r="PX1" s="4" t="n"/>
      <c r="PY1" s="4" t="n"/>
      <c r="PZ1" s="4" t="n"/>
      <c r="QA1" s="4" t="n"/>
      <c r="QB1" s="4" t="n"/>
      <c r="QC1" s="4" t="n"/>
      <c r="QD1" s="4" t="n"/>
      <c r="QE1" s="4" t="n"/>
      <c r="QF1" s="4" t="n"/>
      <c r="QG1" s="4" t="n"/>
      <c r="QH1" s="4" t="n"/>
      <c r="QI1" s="4" t="n"/>
      <c r="QJ1" s="4" t="n"/>
      <c r="QK1" s="4" t="n"/>
      <c r="QL1" s="4" t="n"/>
      <c r="QM1" s="4" t="n"/>
      <c r="QN1" s="4" t="n"/>
      <c r="QO1" s="4" t="n"/>
      <c r="QP1" s="4" t="n"/>
      <c r="QQ1" s="4" t="n"/>
      <c r="QR1" s="4" t="n"/>
      <c r="QS1" s="4" t="n"/>
      <c r="QT1" s="4" t="n"/>
      <c r="QU1" s="4" t="n"/>
      <c r="QV1" s="4" t="n"/>
      <c r="QW1" s="4" t="n"/>
      <c r="QX1" s="4" t="n"/>
      <c r="QY1" s="4" t="n"/>
      <c r="QZ1" s="4" t="n"/>
      <c r="RA1" s="4" t="n"/>
      <c r="RB1" s="4" t="n"/>
      <c r="RC1" s="4" t="n"/>
      <c r="RD1" s="4" t="n"/>
      <c r="RE1" s="4" t="n"/>
      <c r="RF1" s="4" t="n"/>
      <c r="RG1" s="4" t="n"/>
      <c r="RH1" s="4" t="n"/>
      <c r="RI1" s="4" t="n"/>
      <c r="RJ1" s="4" t="n"/>
      <c r="RK1" s="4" t="n"/>
      <c r="RL1" s="4" t="n"/>
      <c r="RM1" s="4" t="n"/>
      <c r="RN1" s="4" t="n"/>
      <c r="RO1" s="4" t="n"/>
      <c r="RP1" s="4" t="n"/>
      <c r="RQ1" s="4" t="n"/>
      <c r="RR1" s="4" t="n"/>
      <c r="RS1" s="4" t="n"/>
      <c r="RT1" s="4" t="n"/>
      <c r="RU1" s="4" t="n"/>
      <c r="RV1" s="4" t="n"/>
      <c r="RW1" s="4" t="n"/>
      <c r="RX1" s="4" t="n"/>
      <c r="RY1" s="4" t="n"/>
      <c r="RZ1" s="4" t="n"/>
      <c r="SA1" s="4" t="n"/>
      <c r="SB1" s="4" t="n"/>
      <c r="SC1" s="4" t="n"/>
      <c r="SD1" s="4" t="n"/>
      <c r="SE1" s="4" t="n"/>
      <c r="SF1" s="4" t="n"/>
      <c r="SG1" s="4" t="n"/>
      <c r="SH1" s="4" t="n"/>
      <c r="SI1" s="4" t="n"/>
      <c r="SJ1" s="4" t="n"/>
      <c r="SK1" s="4" t="n"/>
      <c r="SL1" s="4" t="n"/>
      <c r="SM1" s="4" t="n"/>
      <c r="SN1" s="4" t="n"/>
      <c r="SO1" s="4" t="n"/>
      <c r="SP1" s="4" t="n"/>
      <c r="SQ1" s="4" t="n"/>
      <c r="SR1" s="4" t="n"/>
      <c r="SS1" s="4" t="n"/>
      <c r="ST1" s="4" t="n"/>
      <c r="SU1" s="4" t="n"/>
      <c r="SV1" s="4" t="n"/>
      <c r="SW1" s="4" t="n"/>
      <c r="SX1" s="4" t="n"/>
      <c r="SY1" s="4" t="n"/>
      <c r="SZ1" s="4" t="n"/>
      <c r="TA1" s="4" t="n"/>
      <c r="TB1" s="4" t="n"/>
      <c r="TC1" s="4" t="n"/>
      <c r="TD1" s="4" t="n"/>
      <c r="TE1" s="4" t="n"/>
      <c r="TF1" s="4" t="n"/>
      <c r="TG1" s="4" t="n"/>
      <c r="TH1" s="4" t="n"/>
      <c r="TI1" s="4" t="n"/>
      <c r="TJ1" s="4" t="n"/>
      <c r="TK1" s="4" t="n"/>
      <c r="TL1" s="4" t="n"/>
      <c r="TM1" s="4" t="n"/>
      <c r="TN1" s="4" t="n"/>
      <c r="TO1" s="4" t="n"/>
      <c r="TP1" s="4" t="n"/>
      <c r="TQ1" s="4" t="n"/>
      <c r="TR1" s="4" t="n"/>
      <c r="TS1" s="4" t="n"/>
      <c r="TT1" s="4" t="n"/>
      <c r="TU1" s="4" t="n"/>
      <c r="TV1" s="4" t="n"/>
      <c r="TW1" s="4" t="n"/>
      <c r="TX1" s="4" t="n"/>
      <c r="TY1" s="4" t="n"/>
      <c r="TZ1" s="4" t="n"/>
      <c r="UA1" s="4" t="n"/>
      <c r="UB1" s="4" t="n"/>
      <c r="UC1" s="4" t="n"/>
      <c r="UD1" s="4" t="n"/>
      <c r="UE1" s="4" t="n"/>
      <c r="UF1" s="4" t="n"/>
      <c r="UG1" s="4" t="n"/>
      <c r="UH1" s="4" t="n"/>
      <c r="UI1" s="4" t="n"/>
      <c r="UJ1" s="4" t="n"/>
      <c r="UK1" s="4" t="n"/>
      <c r="UL1" s="4" t="n"/>
      <c r="UM1" s="4" t="n"/>
      <c r="UN1" s="4" t="n"/>
      <c r="UO1" s="4" t="n"/>
      <c r="UP1" s="4" t="n"/>
      <c r="UQ1" s="4" t="n"/>
      <c r="UR1" s="4" t="n"/>
      <c r="US1" s="4" t="n"/>
      <c r="UT1" s="4" t="n"/>
      <c r="UU1" s="4" t="n"/>
      <c r="UV1" s="4" t="n"/>
      <c r="UW1" s="4" t="n"/>
      <c r="UX1" s="4" t="n"/>
      <c r="UY1" s="4" t="n"/>
      <c r="UZ1" s="4" t="n"/>
      <c r="VA1" s="4" t="n"/>
      <c r="VB1" s="4" t="n"/>
      <c r="VC1" s="4" t="n"/>
      <c r="VD1" s="4" t="n"/>
      <c r="VE1" s="4" t="n"/>
      <c r="VF1" s="4" t="n"/>
      <c r="VG1" s="4" t="n"/>
      <c r="VH1" s="4" t="n"/>
      <c r="VI1" s="4" t="n"/>
      <c r="VJ1" s="4" t="n"/>
      <c r="VK1" s="4" t="n"/>
      <c r="VL1" s="4" t="n"/>
      <c r="VM1" s="4" t="n"/>
      <c r="VN1" s="4" t="n"/>
      <c r="VO1" s="4" t="n"/>
      <c r="VP1" s="4" t="n"/>
      <c r="VQ1" s="4" t="n"/>
      <c r="VR1" s="4" t="n"/>
      <c r="VS1" s="4" t="n"/>
      <c r="VT1" s="4" t="n"/>
      <c r="VU1" s="4" t="n"/>
      <c r="VV1" s="4" t="n"/>
      <c r="VW1" s="4" t="n"/>
      <c r="VX1" s="4" t="n"/>
      <c r="VY1" s="4" t="n"/>
      <c r="VZ1" s="4" t="n"/>
      <c r="WA1" s="4" t="n"/>
      <c r="WB1" s="4" t="n"/>
      <c r="WC1" s="4" t="n"/>
      <c r="WD1" s="4" t="n"/>
      <c r="WE1" s="4" t="n"/>
      <c r="WF1" s="4" t="n"/>
      <c r="WG1" s="4" t="n"/>
      <c r="WH1" s="4" t="n"/>
      <c r="WI1" s="4" t="n"/>
      <c r="WJ1" s="4" t="n"/>
      <c r="WK1" s="4" t="n"/>
      <c r="WL1" s="4" t="n"/>
      <c r="WM1" s="4" t="n"/>
      <c r="WN1" s="4" t="n"/>
      <c r="WO1" s="4" t="n"/>
      <c r="WP1" s="4" t="n"/>
      <c r="WQ1" s="4" t="n"/>
      <c r="WR1" s="4" t="n"/>
      <c r="WS1" s="4" t="n"/>
      <c r="WT1" s="4" t="n"/>
      <c r="WU1" s="4" t="n"/>
      <c r="WV1" s="4" t="n"/>
      <c r="WW1" s="4" t="n"/>
      <c r="WX1" s="4" t="n"/>
      <c r="WY1" s="4" t="n"/>
      <c r="WZ1" s="4" t="n"/>
      <c r="XA1" s="4" t="n"/>
      <c r="XB1" s="4" t="n"/>
      <c r="XC1" s="4" t="n"/>
      <c r="XD1" s="4" t="n"/>
      <c r="XE1" s="4" t="n"/>
      <c r="XF1" s="4" t="n"/>
      <c r="XG1" s="4" t="n"/>
      <c r="XH1" s="4" t="n"/>
      <c r="XI1" s="4" t="n"/>
      <c r="XJ1" s="4" t="n"/>
      <c r="XK1" s="4" t="n"/>
      <c r="XL1" s="4" t="n"/>
      <c r="XM1" s="4" t="n"/>
      <c r="XN1" s="4" t="n"/>
      <c r="XO1" s="4" t="n"/>
      <c r="XP1" s="4" t="n"/>
      <c r="XQ1" s="4" t="n"/>
      <c r="XR1" s="4" t="n"/>
      <c r="XS1" s="4" t="n"/>
      <c r="XT1" s="4" t="n"/>
      <c r="XU1" s="4" t="n"/>
      <c r="XV1" s="4" t="n"/>
      <c r="XW1" s="4" t="n"/>
      <c r="XX1" s="4" t="n"/>
      <c r="XY1" s="4" t="n"/>
      <c r="XZ1" s="4" t="n"/>
      <c r="YA1" s="4" t="n"/>
      <c r="YB1" s="4" t="n"/>
      <c r="YC1" s="4" t="n"/>
      <c r="YD1" s="4" t="n"/>
      <c r="YE1" s="4" t="n"/>
      <c r="YF1" s="4" t="n"/>
      <c r="YG1" s="4" t="n"/>
      <c r="YH1" s="4" t="n"/>
      <c r="YI1" s="4" t="n"/>
      <c r="YJ1" s="4" t="n"/>
      <c r="YK1" s="4" t="n"/>
      <c r="YL1" s="4" t="n"/>
      <c r="YM1" s="4" t="n"/>
      <c r="YN1" s="4" t="n"/>
      <c r="YO1" s="4" t="n"/>
      <c r="YP1" s="4" t="n"/>
      <c r="YQ1" s="4" t="n"/>
      <c r="YR1" s="4" t="n"/>
      <c r="YS1" s="4" t="n"/>
      <c r="YT1" s="4" t="n"/>
      <c r="YU1" s="4" t="n"/>
      <c r="YV1" s="4" t="n"/>
      <c r="YW1" s="4" t="n"/>
      <c r="YX1" s="4" t="n"/>
      <c r="YY1" s="4" t="n"/>
      <c r="YZ1" s="4" t="n"/>
      <c r="ZA1" s="4" t="n"/>
      <c r="ZB1" s="4" t="n"/>
      <c r="ZC1" s="4" t="n"/>
      <c r="ZD1" s="4" t="n"/>
      <c r="ZE1" s="4" t="n"/>
      <c r="ZF1" s="4" t="n"/>
      <c r="ZG1" s="4" t="n"/>
      <c r="ZH1" s="4" t="n"/>
      <c r="ZI1" s="4" t="n"/>
      <c r="ZJ1" s="4" t="n"/>
      <c r="ZK1" s="4" t="n"/>
      <c r="ZL1" s="4" t="n"/>
      <c r="ZM1" s="4" t="n"/>
      <c r="ZN1" s="4" t="n"/>
      <c r="ZO1" s="4" t="n"/>
      <c r="ZP1" s="4" t="n"/>
      <c r="ZQ1" s="4" t="n"/>
      <c r="ZR1" s="4" t="n"/>
      <c r="ZS1" s="4" t="n"/>
      <c r="ZT1" s="4" t="n"/>
      <c r="ZU1" s="4" t="n"/>
      <c r="ZV1" s="4" t="n"/>
      <c r="ZW1" s="4" t="n"/>
      <c r="ZX1" s="4" t="n"/>
      <c r="ZY1" s="4" t="n"/>
      <c r="ZZ1" s="4" t="n"/>
      <c r="AAA1" s="4" t="n"/>
      <c r="AAB1" s="4" t="n"/>
      <c r="AAC1" s="4" t="n"/>
      <c r="AAD1" s="4" t="n"/>
      <c r="AAE1" s="4" t="n"/>
      <c r="AAF1" s="4" t="n"/>
      <c r="AAG1" s="4" t="n"/>
      <c r="AAH1" s="4" t="n"/>
      <c r="AAI1" s="4" t="n"/>
      <c r="AAJ1" s="4" t="n"/>
      <c r="AAK1" s="4" t="n"/>
      <c r="AAL1" s="4" t="n"/>
      <c r="AAM1" s="4" t="n"/>
      <c r="AAN1" s="4" t="n"/>
      <c r="AAO1" s="4" t="n"/>
      <c r="AAP1" s="4" t="n"/>
      <c r="AAQ1" s="4" t="n"/>
      <c r="AAR1" s="4" t="n"/>
      <c r="AAS1" s="4" t="n"/>
      <c r="AAT1" s="4" t="n"/>
      <c r="AAU1" s="4" t="n"/>
      <c r="AAV1" s="4" t="n"/>
      <c r="AAW1" s="4" t="n"/>
      <c r="AAX1" s="4" t="n"/>
      <c r="AAY1" s="4" t="n"/>
      <c r="AAZ1" s="4" t="n"/>
      <c r="ABA1" s="4" t="n"/>
      <c r="ABB1" s="4" t="n"/>
      <c r="ABC1" s="4" t="n"/>
      <c r="ABD1" s="4" t="n"/>
      <c r="ABE1" s="4" t="n"/>
      <c r="ABF1" s="4" t="n"/>
      <c r="ABG1" s="4" t="n"/>
      <c r="ABH1" s="4" t="n"/>
      <c r="ABI1" s="4" t="n"/>
      <c r="ABJ1" s="4" t="n"/>
      <c r="ABK1" s="4" t="n"/>
      <c r="ABL1" s="4" t="n"/>
      <c r="ABM1" s="4" t="n"/>
      <c r="ABN1" s="4" t="n"/>
      <c r="ABO1" s="4" t="n"/>
      <c r="ABP1" s="4" t="n"/>
      <c r="ABQ1" s="4" t="n"/>
      <c r="ABR1" s="4" t="n"/>
      <c r="ABS1" s="4" t="n"/>
      <c r="ABT1" s="4" t="n"/>
      <c r="ABU1" s="4" t="n"/>
      <c r="ABV1" s="4" t="n"/>
      <c r="ABW1" s="4" t="n"/>
      <c r="ABX1" s="4" t="n"/>
      <c r="ABY1" s="4" t="n"/>
      <c r="ABZ1" s="4" t="n"/>
      <c r="ACA1" s="4" t="n"/>
      <c r="ACB1" s="4" t="n"/>
      <c r="ACC1" s="4" t="n"/>
      <c r="ACD1" s="4" t="n"/>
      <c r="ACE1" s="4" t="n"/>
      <c r="ACF1" s="4" t="n"/>
      <c r="ACG1" s="4" t="n"/>
      <c r="ACH1" s="4" t="n"/>
      <c r="ACI1" s="4" t="n"/>
      <c r="ACJ1" s="4" t="n"/>
      <c r="ACK1" s="4" t="n"/>
      <c r="ACL1" s="4" t="n"/>
      <c r="ACM1" s="4" t="n"/>
      <c r="ACN1" s="4" t="n"/>
      <c r="ACO1" s="4" t="n"/>
      <c r="ACP1" s="4" t="n"/>
      <c r="ACQ1" s="4" t="n"/>
      <c r="ACR1" s="4" t="n"/>
      <c r="ACS1" s="4" t="n"/>
      <c r="ACT1" s="4" t="n"/>
      <c r="ACU1" s="4" t="n"/>
      <c r="ACV1" s="4" t="n"/>
      <c r="ACW1" s="4" t="n"/>
      <c r="ACX1" s="4" t="n"/>
      <c r="ACY1" s="4" t="n"/>
      <c r="ACZ1" s="4" t="n"/>
      <c r="ADA1" s="4" t="n"/>
      <c r="ADB1" s="4" t="n"/>
      <c r="ADC1" s="4" t="n"/>
      <c r="ADD1" s="4" t="n"/>
      <c r="ADE1" s="4" t="n"/>
      <c r="ADF1" s="4" t="n"/>
      <c r="ADG1" s="4" t="n"/>
      <c r="ADH1" s="4" t="n"/>
      <c r="ADI1" s="4" t="n"/>
      <c r="ADJ1" s="4" t="n"/>
      <c r="ADK1" s="4" t="n"/>
      <c r="ADL1" s="4" t="n"/>
      <c r="ADM1" s="4" t="n"/>
      <c r="ADN1" s="4" t="n"/>
      <c r="ADO1" s="4" t="n"/>
      <c r="ADP1" s="4" t="n"/>
      <c r="ADQ1" s="4" t="n"/>
      <c r="ADR1" s="4" t="n"/>
      <c r="ADS1" s="4" t="n"/>
      <c r="ADT1" s="4" t="n"/>
      <c r="ADU1" s="4" t="n"/>
      <c r="ADV1" s="4" t="n"/>
      <c r="ADW1" s="4" t="n"/>
      <c r="ADX1" s="4" t="n"/>
      <c r="ADY1" s="4" t="n"/>
      <c r="ADZ1" s="4" t="n"/>
      <c r="AEA1" s="4" t="n"/>
      <c r="AEB1" s="4" t="n"/>
      <c r="AEC1" s="4" t="n"/>
      <c r="AED1" s="4" t="n"/>
      <c r="AEE1" s="4" t="n"/>
      <c r="AEF1" s="4" t="n"/>
      <c r="AEG1" s="4" t="n"/>
      <c r="AEH1" s="4" t="n"/>
      <c r="AEI1" s="4" t="n"/>
      <c r="AEJ1" s="4" t="n"/>
      <c r="AEK1" s="4" t="n"/>
      <c r="AEL1" s="4" t="n"/>
      <c r="AEM1" s="4" t="n"/>
      <c r="AEN1" s="4" t="n"/>
      <c r="AEO1" s="4" t="n"/>
      <c r="AEP1" s="4" t="n"/>
      <c r="AEQ1" s="4" t="n"/>
      <c r="AER1" s="4" t="n"/>
      <c r="AES1" s="4" t="n"/>
      <c r="AET1" s="4" t="n"/>
      <c r="AEU1" s="4" t="n"/>
      <c r="AEV1" s="4" t="n"/>
      <c r="AEW1" s="4" t="n"/>
      <c r="AEX1" s="4" t="n"/>
      <c r="AEY1" s="4" t="n"/>
      <c r="AEZ1" s="4" t="n"/>
      <c r="AFA1" s="4" t="n"/>
      <c r="AFB1" s="4" t="n"/>
      <c r="AFC1" s="4" t="n"/>
      <c r="AFD1" s="4" t="n"/>
      <c r="AFE1" s="4" t="n"/>
      <c r="AFF1" s="4" t="n"/>
      <c r="AFG1" s="4" t="n"/>
      <c r="AFH1" s="4" t="n"/>
      <c r="AFI1" s="4" t="n"/>
      <c r="AFJ1" s="4" t="n"/>
      <c r="AFK1" s="4" t="n"/>
      <c r="AFL1" s="4" t="n"/>
      <c r="AFM1" s="4" t="n"/>
      <c r="AFN1" s="4" t="n"/>
      <c r="AFO1" s="4" t="n"/>
      <c r="AFP1" s="4" t="n"/>
      <c r="AFQ1" s="4" t="n"/>
      <c r="AFR1" s="4" t="n"/>
      <c r="AFS1" s="4" t="n"/>
      <c r="AFT1" s="4" t="n"/>
      <c r="AFU1" s="4" t="n"/>
      <c r="AFV1" s="4" t="n"/>
      <c r="AFW1" s="4" t="n"/>
      <c r="AFX1" s="4" t="n"/>
      <c r="AFY1" s="4" t="n"/>
      <c r="AFZ1" s="4" t="n"/>
      <c r="AGA1" s="4" t="n"/>
      <c r="AGB1" s="4" t="n"/>
      <c r="AGC1" s="4" t="n"/>
      <c r="AGD1" s="4" t="n"/>
      <c r="AGE1" s="4" t="n"/>
      <c r="AGF1" s="4" t="n"/>
      <c r="AGG1" s="4" t="n"/>
      <c r="AGH1" s="4" t="n"/>
      <c r="AGI1" s="4" t="n"/>
      <c r="AGJ1" s="4" t="n"/>
      <c r="AGK1" s="4" t="n"/>
      <c r="AGL1" s="4" t="n"/>
      <c r="AGM1" s="4" t="n"/>
      <c r="AGN1" s="4" t="n"/>
      <c r="AGO1" s="4" t="n"/>
      <c r="AGP1" s="4" t="n"/>
      <c r="AGQ1" s="4" t="n"/>
      <c r="AGR1" s="4" t="n"/>
      <c r="AGS1" s="4" t="n"/>
      <c r="AGT1" s="4" t="n"/>
      <c r="AGU1" s="4" t="n"/>
      <c r="AGV1" s="4" t="n"/>
      <c r="AGW1" s="4" t="n"/>
      <c r="AGX1" s="4" t="n"/>
      <c r="AGY1" s="4" t="n"/>
      <c r="AGZ1" s="4" t="n"/>
      <c r="AHA1" s="4" t="n"/>
      <c r="AHB1" s="4" t="n"/>
      <c r="AHC1" s="4" t="n"/>
      <c r="AHD1" s="4" t="n"/>
      <c r="AHE1" s="4" t="n"/>
      <c r="AHF1" s="4" t="n"/>
      <c r="AHG1" s="4" t="n"/>
      <c r="AHH1" s="4" t="n"/>
      <c r="AHI1" s="4" t="n"/>
      <c r="AHJ1" s="4" t="n"/>
      <c r="AHK1" s="4" t="n"/>
      <c r="AHL1" s="4" t="n"/>
      <c r="AHM1" s="4" t="n"/>
      <c r="AHN1" s="4" t="n"/>
      <c r="AHO1" s="4" t="n"/>
      <c r="AHP1" s="4" t="n"/>
      <c r="AHQ1" s="4" t="n"/>
      <c r="AHR1" s="4" t="n"/>
      <c r="AHS1" s="4" t="n"/>
      <c r="AHT1" s="4" t="n"/>
      <c r="AHU1" s="4" t="n"/>
      <c r="AHV1" s="4" t="n"/>
      <c r="AHW1" s="4" t="n"/>
      <c r="AHX1" s="4" t="n"/>
      <c r="AHY1" s="4" t="n"/>
      <c r="AHZ1" s="4" t="n"/>
      <c r="AIA1" s="4" t="n"/>
      <c r="AIB1" s="4" t="n"/>
      <c r="AIC1" s="4" t="n"/>
      <c r="AID1" s="4" t="n"/>
      <c r="AIE1" s="4" t="n"/>
      <c r="AIF1" s="4" t="n"/>
      <c r="AIG1" s="4" t="n"/>
      <c r="AIH1" s="4" t="n"/>
      <c r="AII1" s="4" t="n"/>
      <c r="AIJ1" s="4" t="n"/>
      <c r="AIK1" s="4" t="n"/>
      <c r="AIL1" s="4" t="n"/>
      <c r="AIM1" s="4" t="n"/>
      <c r="AIN1" s="4" t="n"/>
      <c r="AIO1" s="4" t="n"/>
      <c r="AIP1" s="4" t="n"/>
      <c r="AIQ1" s="4" t="n"/>
      <c r="AIR1" s="4" t="n"/>
      <c r="AIS1" s="4" t="n"/>
      <c r="AIT1" s="4" t="n"/>
      <c r="AIU1" s="4" t="n"/>
      <c r="AIV1" s="4" t="n"/>
      <c r="AIW1" s="4" t="n"/>
      <c r="AIX1" s="4" t="n"/>
      <c r="AIY1" s="4" t="n"/>
      <c r="AIZ1" s="4" t="n"/>
      <c r="AJA1" s="4" t="n"/>
      <c r="AJB1" s="4" t="n"/>
      <c r="AJC1" s="4" t="n"/>
      <c r="AJD1" s="4" t="n"/>
      <c r="AJE1" s="4" t="n"/>
      <c r="AJF1" s="4" t="n"/>
      <c r="AJG1" s="4" t="n"/>
      <c r="AJH1" s="4" t="n"/>
      <c r="AJI1" s="4" t="n"/>
      <c r="AJJ1" s="4" t="n"/>
      <c r="AJK1" s="4" t="n"/>
      <c r="AJL1" s="4" t="n"/>
      <c r="AJM1" s="4" t="n"/>
      <c r="AJN1" s="4" t="n"/>
      <c r="AJO1" s="4" t="n"/>
      <c r="AJP1" s="4" t="n"/>
      <c r="AJQ1" s="4" t="n"/>
      <c r="AJR1" s="4" t="n"/>
      <c r="AJS1" s="4" t="n"/>
      <c r="AJT1" s="4" t="n"/>
      <c r="AJU1" s="4" t="n"/>
      <c r="AJV1" s="4" t="n"/>
      <c r="AJW1" s="4" t="n"/>
      <c r="AJX1" s="4" t="n"/>
      <c r="AJY1" s="4" t="n"/>
      <c r="AJZ1" s="4" t="n"/>
      <c r="AKA1" s="4" t="n"/>
      <c r="AKB1" s="4" t="n"/>
      <c r="AKC1" s="4" t="n"/>
      <c r="AKD1" s="4" t="n"/>
      <c r="AKE1" s="4" t="n"/>
      <c r="AKF1" s="4" t="n"/>
      <c r="AKG1" s="4" t="n"/>
      <c r="AKH1" s="4" t="n"/>
      <c r="AKI1" s="4" t="n"/>
      <c r="AKJ1" s="4" t="n"/>
      <c r="AKK1" s="4" t="n"/>
      <c r="AKL1" s="4" t="n"/>
      <c r="AKM1" s="4" t="n"/>
      <c r="AKN1" s="4" t="n"/>
      <c r="AKO1" s="4" t="n"/>
      <c r="AKP1" s="4" t="n"/>
      <c r="AKQ1" s="4" t="n"/>
      <c r="AKR1" s="4" t="n"/>
      <c r="AKS1" s="4" t="n"/>
      <c r="AKT1" s="4" t="n"/>
      <c r="AKU1" s="4" t="n"/>
      <c r="AKV1" s="4" t="n"/>
      <c r="AKW1" s="4" t="n"/>
      <c r="AKX1" s="4" t="n"/>
      <c r="AKY1" s="4" t="n"/>
      <c r="AKZ1" s="4" t="n"/>
      <c r="ALA1" s="4" t="n"/>
      <c r="ALB1" s="4" t="n"/>
      <c r="ALC1" s="4" t="n"/>
      <c r="ALD1" s="4" t="n"/>
      <c r="ALE1" s="4" t="n"/>
      <c r="ALF1" s="4" t="n"/>
      <c r="ALG1" s="4" t="n"/>
      <c r="ALH1" s="4" t="n"/>
      <c r="ALI1" s="4" t="n"/>
      <c r="ALJ1" s="4" t="n"/>
      <c r="ALK1" s="4" t="n"/>
      <c r="ALL1" s="4" t="n"/>
      <c r="ALM1" s="4" t="n"/>
      <c r="ALN1" s="4" t="n"/>
      <c r="ALO1" s="4" t="n"/>
      <c r="ALP1" s="4" t="n"/>
      <c r="ALQ1" s="4" t="n"/>
      <c r="ALR1" s="4" t="n"/>
      <c r="ALS1" s="4" t="n"/>
      <c r="ALT1" s="4" t="n"/>
      <c r="ALU1" s="4" t="n"/>
      <c r="ALV1" s="4" t="n"/>
      <c r="ALW1" s="4" t="n"/>
      <c r="ALX1" s="4" t="n"/>
      <c r="ALY1" s="4" t="n"/>
      <c r="ALZ1" s="4" t="n"/>
      <c r="AMA1" s="4" t="n"/>
      <c r="AMB1" s="4" t="n"/>
      <c r="AMC1" s="4" t="n"/>
      <c r="AMD1" s="4" t="n"/>
      <c r="AME1" s="4" t="n"/>
      <c r="AMF1" s="4" t="n"/>
      <c r="AMG1" s="4" t="n"/>
      <c r="AMH1" s="4" t="n"/>
      <c r="AMI1" s="4" t="n"/>
      <c r="AMJ1" s="4" t="n"/>
      <c r="AMK1" s="4" t="n"/>
      <c r="AML1" s="4" t="n"/>
      <c r="AMM1" s="4" t="n"/>
      <c r="AMN1" s="4" t="n"/>
      <c r="AMO1" s="4" t="n"/>
      <c r="AMP1" s="4" t="n"/>
      <c r="AMQ1" s="4" t="n"/>
      <c r="AMR1" s="4" t="n"/>
      <c r="AMS1" s="4" t="n"/>
      <c r="AMT1" s="4" t="n"/>
      <c r="AMU1" s="4" t="n"/>
      <c r="AMV1" s="4" t="n"/>
      <c r="AMW1" s="4" t="n"/>
      <c r="AMX1" s="4" t="n"/>
      <c r="AMY1" s="4" t="n"/>
      <c r="AMZ1" s="4" t="n"/>
      <c r="ANA1" s="4" t="n"/>
      <c r="ANB1" s="4" t="n"/>
      <c r="ANC1" s="4" t="n"/>
      <c r="AND1" s="4" t="n"/>
      <c r="ANE1" s="4" t="n"/>
      <c r="ANF1" s="4" t="n"/>
      <c r="ANG1" s="4" t="n"/>
      <c r="ANH1" s="4" t="n"/>
      <c r="ANI1" s="4" t="n"/>
      <c r="ANJ1" s="4" t="n"/>
      <c r="ANK1" s="4" t="n"/>
      <c r="ANL1" s="4" t="n"/>
      <c r="ANM1" s="4" t="n"/>
      <c r="ANN1" s="4" t="n"/>
      <c r="ANO1" s="4" t="n"/>
      <c r="ANP1" s="4" t="n"/>
      <c r="ANQ1" s="4" t="n"/>
      <c r="ANR1" s="4" t="n"/>
      <c r="ANS1" s="4" t="n"/>
      <c r="ANT1" s="4" t="n"/>
      <c r="ANU1" s="4" t="n"/>
      <c r="ANV1" s="4" t="n"/>
      <c r="ANW1" s="4" t="n"/>
      <c r="ANX1" s="4" t="n"/>
      <c r="ANY1" s="4" t="n"/>
      <c r="ANZ1" s="4" t="n"/>
      <c r="AOA1" s="4" t="n"/>
      <c r="AOB1" s="4" t="n"/>
      <c r="AOC1" s="4" t="n"/>
      <c r="AOD1" s="4" t="n"/>
      <c r="AOE1" s="4" t="n"/>
      <c r="AOF1" s="4" t="n"/>
      <c r="AOG1" s="4" t="n"/>
      <c r="AOH1" s="4" t="n"/>
      <c r="AOI1" s="4" t="n"/>
      <c r="AOJ1" s="4" t="n"/>
      <c r="AOK1" s="4" t="n"/>
      <c r="AOL1" s="4" t="n"/>
      <c r="AOM1" s="4" t="n"/>
      <c r="AON1" s="4" t="n"/>
    </row>
    <row r="2">
      <c r="A2" s="5" t="n"/>
      <c r="B2" s="6" t="n"/>
      <c r="C2" s="6" t="n"/>
      <c r="D2" s="6" t="n"/>
      <c r="E2" s="6" t="n"/>
      <c r="F2" s="6" t="n"/>
      <c r="G2" s="6" t="n"/>
      <c r="H2" s="6" t="n"/>
      <c r="I2" s="6" t="n"/>
      <c r="J2" s="6" t="n"/>
      <c r="K2" s="6" t="n"/>
      <c r="L2" s="6" t="n"/>
      <c r="M2" s="6" t="n"/>
      <c r="N2" s="6" t="n"/>
      <c r="O2" s="6" t="n"/>
      <c r="P2" s="6" t="n"/>
      <c r="Q2" s="5" t="n"/>
      <c r="R2" s="6" t="n"/>
      <c r="S2" s="6" t="inlineStr">
        <is>
          <t>1</t>
        </is>
      </c>
      <c r="T2" s="6" t="inlineStr">
        <is>
          <t>2</t>
        </is>
      </c>
      <c r="U2" s="6" t="inlineStr">
        <is>
          <t>3</t>
        </is>
      </c>
      <c r="V2" s="6" t="inlineStr">
        <is>
          <t>4</t>
        </is>
      </c>
      <c r="W2" s="6" t="inlineStr">
        <is>
          <t>11</t>
        </is>
      </c>
      <c r="X2" s="6" t="inlineStr">
        <is>
          <t>14</t>
        </is>
      </c>
      <c r="Y2" s="6" t="inlineStr">
        <is>
          <t>15</t>
        </is>
      </c>
      <c r="Z2" s="6" t="inlineStr">
        <is>
          <t>16</t>
        </is>
      </c>
      <c r="AA2" s="6" t="inlineStr">
        <is>
          <t>12</t>
        </is>
      </c>
      <c r="AB2" s="6" t="inlineStr">
        <is>
          <t>18</t>
        </is>
      </c>
      <c r="AC2" s="6" t="inlineStr">
        <is>
          <t>29</t>
        </is>
      </c>
      <c r="AD2" s="6" t="inlineStr">
        <is>
          <t>50</t>
        </is>
      </c>
      <c r="AE2" s="6" t="inlineStr">
        <is>
          <t>53</t>
        </is>
      </c>
      <c r="AF2" s="6" t="inlineStr">
        <is>
          <t>54</t>
        </is>
      </c>
      <c r="AG2" s="6" t="inlineStr">
        <is>
          <t>55</t>
        </is>
      </c>
      <c r="AH2" s="6" t="inlineStr">
        <is>
          <t>57</t>
        </is>
      </c>
      <c r="AI2" s="6" t="inlineStr">
        <is>
          <t>58</t>
        </is>
      </c>
      <c r="AJ2" s="6" t="inlineStr">
        <is>
          <t>61</t>
        </is>
      </c>
      <c r="AK2" s="6" t="inlineStr">
        <is>
          <t>80</t>
        </is>
      </c>
      <c r="AL2" s="6" t="inlineStr">
        <is>
          <t>81</t>
        </is>
      </c>
      <c r="AM2" s="6" t="inlineStr">
        <is>
          <t>85</t>
        </is>
      </c>
      <c r="AN2" s="6" t="inlineStr">
        <is>
          <t>100</t>
        </is>
      </c>
      <c r="AO2" s="6" t="inlineStr">
        <is>
          <t>102</t>
        </is>
      </c>
      <c r="AP2" s="6" t="inlineStr">
        <is>
          <t>103</t>
        </is>
      </c>
      <c r="AQ2" s="6" t="inlineStr">
        <is>
          <t>111-24858</t>
        </is>
      </c>
      <c r="AR2" s="6" t="inlineStr">
        <is>
          <t>106</t>
        </is>
      </c>
      <c r="AS2" s="6" t="inlineStr">
        <is>
          <t>107</t>
        </is>
      </c>
      <c r="AT2" s="6" t="inlineStr">
        <is>
          <t>108</t>
        </is>
      </c>
      <c r="AU2" s="6" t="inlineStr">
        <is>
          <t>110</t>
        </is>
      </c>
      <c r="AV2" s="6" t="inlineStr">
        <is>
          <t>111-24863</t>
        </is>
      </c>
      <c r="AW2" s="6" t="inlineStr">
        <is>
          <t>130</t>
        </is>
      </c>
      <c r="AX2" s="6" t="inlineStr">
        <is>
          <t>131</t>
        </is>
      </c>
      <c r="AY2" s="6" t="inlineStr">
        <is>
          <t>132</t>
        </is>
      </c>
      <c r="AZ2" s="6" t="inlineStr">
        <is>
          <t>133</t>
        </is>
      </c>
      <c r="BA2" s="6" t="inlineStr">
        <is>
          <t>134</t>
        </is>
      </c>
      <c r="BB2" s="6" t="inlineStr">
        <is>
          <t>135</t>
        </is>
      </c>
      <c r="BC2" s="6" t="inlineStr">
        <is>
          <t>136</t>
        </is>
      </c>
      <c r="BD2" s="6" t="inlineStr">
        <is>
          <t>137</t>
        </is>
      </c>
      <c r="BE2" s="6" t="inlineStr">
        <is>
          <t>138</t>
        </is>
      </c>
      <c r="BF2" s="6" t="inlineStr">
        <is>
          <t>160</t>
        </is>
      </c>
      <c r="BG2" s="6" t="inlineStr">
        <is>
          <t>162</t>
        </is>
      </c>
      <c r="BH2" s="6" t="inlineStr">
        <is>
          <t>164</t>
        </is>
      </c>
      <c r="BI2" s="6" t="inlineStr">
        <is>
          <t>163</t>
        </is>
      </c>
      <c r="BJ2" s="6" t="inlineStr">
        <is>
          <t>168</t>
        </is>
      </c>
      <c r="BK2" s="6" t="inlineStr">
        <is>
          <t>169</t>
        </is>
      </c>
      <c r="BL2" t="inlineStr">
        <is>
          <t>200</t>
        </is>
      </c>
      <c r="BM2" t="inlineStr">
        <is>
          <t>201</t>
        </is>
      </c>
      <c r="BN2" t="inlineStr">
        <is>
          <t>202</t>
        </is>
      </c>
      <c r="BO2" t="inlineStr">
        <is>
          <t>205</t>
        </is>
      </c>
      <c r="BP2" t="inlineStr">
        <is>
          <t>GROSS</t>
        </is>
      </c>
      <c r="BQ2" t="inlineStr">
        <is>
          <t>225</t>
        </is>
      </c>
      <c r="BR2" t="inlineStr">
        <is>
          <t>226</t>
        </is>
      </c>
      <c r="BS2" t="inlineStr">
        <is>
          <t>227</t>
        </is>
      </c>
      <c r="BT2" t="inlineStr">
        <is>
          <t>228</t>
        </is>
      </c>
      <c r="BU2" t="inlineStr">
        <is>
          <t>229</t>
        </is>
      </c>
      <c r="BV2" t="inlineStr">
        <is>
          <t>230</t>
        </is>
      </c>
      <c r="BW2" t="inlineStr">
        <is>
          <t>231</t>
        </is>
      </c>
      <c r="BX2" t="inlineStr">
        <is>
          <t>250</t>
        </is>
      </c>
      <c r="BY2" t="inlineStr">
        <is>
          <t>251</t>
        </is>
      </c>
      <c r="BZ2" t="inlineStr">
        <is>
          <t>252</t>
        </is>
      </c>
      <c r="CA2" t="inlineStr">
        <is>
          <t>253</t>
        </is>
      </c>
      <c r="CB2" t="inlineStr">
        <is>
          <t>254</t>
        </is>
      </c>
      <c r="CC2" t="inlineStr">
        <is>
          <t>255</t>
        </is>
      </c>
      <c r="CD2" t="inlineStr">
        <is>
          <t>270</t>
        </is>
      </c>
      <c r="CE2" t="inlineStr">
        <is>
          <t>271</t>
        </is>
      </c>
      <c r="CF2" t="inlineStr">
        <is>
          <t>272</t>
        </is>
      </c>
      <c r="CG2" t="inlineStr">
        <is>
          <t>273</t>
        </is>
      </c>
      <c r="CH2" t="inlineStr">
        <is>
          <t>274</t>
        </is>
      </c>
      <c r="CI2" t="inlineStr">
        <is>
          <t>275</t>
        </is>
      </c>
      <c r="CJ2" t="inlineStr">
        <is>
          <t>276</t>
        </is>
      </c>
      <c r="CK2" t="inlineStr">
        <is>
          <t>277</t>
        </is>
      </c>
      <c r="CL2" t="inlineStr">
        <is>
          <t>278</t>
        </is>
      </c>
      <c r="CM2" t="inlineStr">
        <is>
          <t>300</t>
        </is>
      </c>
      <c r="CN2" t="inlineStr">
        <is>
          <t>301</t>
        </is>
      </c>
      <c r="CO2" t="inlineStr">
        <is>
          <t>302</t>
        </is>
      </c>
      <c r="CP2" t="inlineStr">
        <is>
          <t>303</t>
        </is>
      </c>
      <c r="CQ2" t="inlineStr">
        <is>
          <t>NET</t>
        </is>
      </c>
      <c r="CR2" t="inlineStr">
        <is>
          <t>330</t>
        </is>
      </c>
      <c r="CS2" t="inlineStr">
        <is>
          <t>331</t>
        </is>
      </c>
      <c r="CT2" t="inlineStr">
        <is>
          <t>332</t>
        </is>
      </c>
      <c r="CU2" t="inlineStr">
        <is>
          <t>333</t>
        </is>
      </c>
      <c r="CV2" t="inlineStr">
        <is>
          <t>334</t>
        </is>
      </c>
      <c r="CW2" t="inlineStr">
        <is>
          <t>335</t>
        </is>
      </c>
      <c r="CX2" t="inlineStr">
        <is>
          <t>336</t>
        </is>
      </c>
      <c r="CY2" t="inlineStr">
        <is>
          <t>337</t>
        </is>
      </c>
      <c r="CZ2" t="inlineStr">
        <is>
          <t>338</t>
        </is>
      </c>
      <c r="DA2" t="inlineStr">
        <is>
          <t>339</t>
        </is>
      </c>
      <c r="DB2" t="inlineStr">
        <is>
          <t>350</t>
        </is>
      </c>
      <c r="DC2" t="inlineStr">
        <is>
          <t>351</t>
        </is>
      </c>
      <c r="DD2" t="inlineStr">
        <is>
          <t>352</t>
        </is>
      </c>
      <c r="DE2" t="inlineStr">
        <is>
          <t>353</t>
        </is>
      </c>
      <c r="DF2" t="inlineStr">
        <is>
          <t>354</t>
        </is>
      </c>
      <c r="DG2" t="inlineStr">
        <is>
          <t>355</t>
        </is>
      </c>
      <c r="DH2" t="inlineStr">
        <is>
          <t>356</t>
        </is>
      </c>
      <c r="DI2" t="inlineStr">
        <is>
          <t>357</t>
        </is>
      </c>
      <c r="DJ2" t="inlineStr">
        <is>
          <t>358</t>
        </is>
      </c>
      <c r="DK2" t="inlineStr">
        <is>
          <t>359</t>
        </is>
      </c>
      <c r="DL2" t="inlineStr">
        <is>
          <t>360</t>
        </is>
      </c>
      <c r="DM2" t="inlineStr">
        <is>
          <t>361</t>
        </is>
      </c>
      <c r="DN2" t="inlineStr">
        <is>
          <t>363</t>
        </is>
      </c>
      <c r="DO2" t="inlineStr">
        <is>
          <t>400</t>
        </is>
      </c>
      <c r="DP2" t="inlineStr">
        <is>
          <t>401</t>
        </is>
      </c>
      <c r="DQ2" t="inlineStr">
        <is>
          <t>402</t>
        </is>
      </c>
      <c r="DR2" t="inlineStr">
        <is>
          <t>403</t>
        </is>
      </c>
      <c r="DS2" t="inlineStr">
        <is>
          <t>404</t>
        </is>
      </c>
      <c r="DT2" t="inlineStr">
        <is>
          <t>405</t>
        </is>
      </c>
      <c r="DU2" t="inlineStr">
        <is>
          <t>406</t>
        </is>
      </c>
      <c r="DV2" t="inlineStr">
        <is>
          <t>407</t>
        </is>
      </c>
      <c r="DW2" t="inlineStr">
        <is>
          <t>408</t>
        </is>
      </c>
      <c r="DX2" t="inlineStr">
        <is>
          <t>409</t>
        </is>
      </c>
      <c r="DY2" t="inlineStr">
        <is>
          <t>410</t>
        </is>
      </c>
      <c r="DZ2" t="inlineStr">
        <is>
          <t>450</t>
        </is>
      </c>
      <c r="EA2" t="inlineStr">
        <is>
          <t>451</t>
        </is>
      </c>
      <c r="EB2" t="inlineStr">
        <is>
          <t>452</t>
        </is>
      </c>
      <c r="EC2" t="inlineStr">
        <is>
          <t>453</t>
        </is>
      </c>
      <c r="ED2" t="inlineStr">
        <is>
          <t>454</t>
        </is>
      </c>
      <c r="EE2" t="inlineStr">
        <is>
          <t>455</t>
        </is>
      </c>
      <c r="EF2" t="inlineStr">
        <is>
          <t>456</t>
        </is>
      </c>
      <c r="EG2" t="inlineStr">
        <is>
          <t>457</t>
        </is>
      </c>
      <c r="EH2" t="inlineStr">
        <is>
          <t>458</t>
        </is>
      </c>
      <c r="EI2" t="inlineStr">
        <is>
          <t>459</t>
        </is>
      </c>
      <c r="EJ2" t="inlineStr">
        <is>
          <t>460</t>
        </is>
      </c>
      <c r="EK2" t="inlineStr">
        <is>
          <t>461</t>
        </is>
      </c>
      <c r="EL2" t="inlineStr">
        <is>
          <t>500</t>
        </is>
      </c>
      <c r="EM2" t="inlineStr">
        <is>
          <t>501</t>
        </is>
      </c>
      <c r="EN2" t="inlineStr">
        <is>
          <t>502</t>
        </is>
      </c>
      <c r="EO2" t="inlineStr">
        <is>
          <t>600</t>
        </is>
      </c>
      <c r="EP2" t="inlineStr">
        <is>
          <t>Phep_</t>
        </is>
      </c>
    </row>
    <row r="3">
      <c r="A3" t="n">
        <v>1</v>
      </c>
      <c r="B3" t="inlineStr">
        <is>
          <t>Trần Văn Thái</t>
        </is>
      </c>
      <c r="D3" t="inlineStr">
        <is>
          <t>143380-03</t>
        </is>
      </c>
      <c r="S3" s="12">
        <f>IFERROR(INDEX(PIS!$A$1:$BZ$1000,MATCH($D3,PIS!C$1:C$500,0),MATCH("Lương CB tháng trước",PIS!$1:$1,0)),0)</f>
        <v/>
      </c>
      <c r="T3" s="12">
        <f>IFERROR(INDEX(PIS!$A$1:$BZ$1000,MATCH($D3,PIS!C$1:C$500,0),MATCH("Lương CB hiện tại",PIS!$1:$1,0)),0)</f>
        <v/>
      </c>
      <c r="U3" s="12">
        <f>IFERROR(INDEX(PIS!$A$1:$BZ$1000,MATCH($D3,PIS!C$1:C$500,0),MATCH("Lương đóng BHBB",PIS!$1:$1,0)),0)</f>
        <v/>
      </c>
      <c r="V3" s="12">
        <f>IFERROR(INDEX(PIS!$A$1:$BZ$1000,MATCH($D3,PIS!C$1:C$500,0),MATCH(V$2,PIS!$2:$2,0)),0)</f>
        <v/>
      </c>
      <c r="W3" s="12">
        <f>IFERROR(INDEX(PIS!$A$1:$BZ$1000,MATCH($D3,PIS!C$1:C$500,0),MATCH(W$2,PIS!$2:$2,0)),0)</f>
        <v/>
      </c>
      <c r="X3" s="12">
        <f>IFERROR(INDEX(PIS!$A$1:$BZ$1000,MATCH($D3,PIS!C$1:C$500,0),MATCH(X$2,PIS!$2:$2,0)),0)</f>
        <v/>
      </c>
      <c r="Y3" s="12">
        <f>IFERROR(INDEX(PIS!$A$1:$BZ$1000,MATCH($D3,PIS!C$1:C$500,0),MATCH(Y$2,PIS!$2:$2,0)),0)</f>
        <v/>
      </c>
      <c r="Z3" s="12">
        <f>IFERROR(INDEX(PIS!$A$1:$BZ$1000,MATCH($D3,PIS!C$1:C$500,0),MATCH(Z$2,PIS!$2:$2,0)),0)</f>
        <v/>
      </c>
      <c r="AA3" s="12">
        <f>IFERROR(INDEX(PIS!$A$1:$BZ$1000,MATCH($D3,PIS!C$1:C$500,0),MATCH(AA$2,PIS!$2:$2,0)),0)</f>
        <v/>
      </c>
      <c r="AB3" s="12">
        <f>IFERROR(INDEX(PIS!$A$1:$BZ$1000,MATCH($D3,PIS!C$1:C$500,0),MATCH(AB$2,PIS!$2:$2,0)),0)</f>
        <v/>
      </c>
      <c r="AC3" s="13">
        <f>SUM(V3:AB3)</f>
        <v/>
      </c>
      <c r="AD3" s="12">
        <f>IFERROR(INDEX(TIMESHEET!$A$1:$AI$5000,MATCH($D3,TIMESHEET!A$1:A$500,0),MATCH("T100",TIMESHEET!$2:$2,0))-2,0)</f>
        <v/>
      </c>
      <c r="AE3" s="12">
        <f>IFERROR(INDEX(TIMESHEET!$A$1:$AI$5000,MATCH($D3,TIMESHEET!A$1:A$500,0),MATCH("T202",TIMESHEET!$2:$2,0)),0)</f>
        <v/>
      </c>
      <c r="AF3" s="12">
        <f>IFERROR(INDEX(TIMESHEET!$A$1:$AI$5000,MATCH($D3,TIMESHEET!A$1:A$500,0),MATCH("T302",TIMESHEET!$2:$2,0)),0)</f>
        <v/>
      </c>
      <c r="AG3" s="12">
        <f>IFERROR(INDEX(TIMESHEET!$A$1:$AI$5000,MATCH($D3,TIMESHEET!A$1:A$500,0),MATCH("T406",TIMESHEET!$2:$2,0)),0)</f>
        <v/>
      </c>
      <c r="AH3" s="12">
        <f>AE3+AG3</f>
        <v/>
      </c>
      <c r="AI3" s="12">
        <f>IFERROR(INDEX(TIMESHEET!$A$1:$AI$5000,MATCH($D3,TIMESHEET!A$1:A$500,0),MATCH("T701",TIMESHEET!$2:$2,0)),0)</f>
        <v/>
      </c>
      <c r="AJ3" s="12">
        <f>IFERROR(INDEX(TIMESHEET!$A$1:$AI$5000,MATCH($D3,TIMESHEET!B$1:B$500,0),MATCH("T320",TIMESHEET!$2:$2,0)),0)</f>
        <v/>
      </c>
      <c r="AK3" s="12">
        <f>IFERROR(IF(LEFT(INDEX(PIS!O$1:O$500,MATCH(D3,PIS!C$1:C$500)),1)="M",T3/AD3*SUM(AE3:AG3),T3*AD3),0)</f>
        <v/>
      </c>
      <c r="AL3" s="13">
        <f>IFERROR(INDEX(ADJ!$A$1:$BZ$1000,MATCH(PAYROLL!D3,ADJ!A$1:A$500,0),MATCH(PAYROLL!AL$2,ADJ!$2:$2,0)),0)</f>
        <v/>
      </c>
      <c r="AM3" s="12">
        <f>SUM(AK3:AL3)</f>
        <v/>
      </c>
      <c r="AN3" s="13">
        <f>IFERROR(ROUND(V3/$AD3*$AH3,0),0)</f>
        <v/>
      </c>
      <c r="AO3" s="13">
        <f>IFERROR(ROUND(W3/$AD3*$AH3,0),0)</f>
        <v/>
      </c>
      <c r="AP3" s="13">
        <f>IFERROR(ROUND(X3/$AD3*$AE3,0),0)</f>
        <v/>
      </c>
      <c r="AQ3" s="13">
        <f>IFERROR(ROUND(Y3/$AD3*$AH3,0),0)</f>
        <v/>
      </c>
      <c r="AR3" s="13">
        <f>IFERROR(ROUND(Z3/$AD3*$AH3,0),0)</f>
        <v/>
      </c>
      <c r="AS3" s="15">
        <f>IFERROR(ROUND(AA3/$AD3*$AH3,0),0)</f>
        <v/>
      </c>
      <c r="AT3" s="16">
        <f>IFERROR(IF((AE3+AF3+AG3)&gt;13,AB3,ROUND(AB3/AD3*AH3,0)),0)</f>
        <v/>
      </c>
      <c r="AU3" s="12">
        <f>IFERROR(INDEX(ADJ!$A$1:$BZ$1000,MATCH(PAYROLL!D3,ADJ!A$1:A$500,0),MATCH(PAYROLL!AU$2,ADJ!$2:$2,0)),0)</f>
        <v/>
      </c>
      <c r="AV3" s="12">
        <f>ROUND(SUM(AN3:AU3),0)</f>
        <v/>
      </c>
      <c r="AW3" s="13">
        <f>IFERROR(INDEX(TIMESHEET!$A$1:$AI$5000,MATCH(PAYROLL!D3,TIMESHEET!A$1:A$500,0),MATCH("T620",TIMESHEET!$2:$2,0)),0)</f>
        <v/>
      </c>
      <c r="AX3" s="12">
        <f>IFERROR(INDEX(TIMESHEET!$A$1:$AI$5000,MATCH(PAYROLL!D3,TIMESHEET!A$1:A$500,0),MATCH("T601",TIMESHEET!$2:$2,0)),0)</f>
        <v/>
      </c>
      <c r="AY3" s="12">
        <f>IFERROR(INDEX(TIMESHEET!$A$1:$AI$5000,MATCH(PAYROLL!D3,TIMESHEET!A$1:A$500,0),MATCH("T602",TIMESHEET!$2:$2,0)),0)</f>
        <v/>
      </c>
      <c r="AZ3" s="12">
        <f>IFERROR(INDEX(TIMESHEET!$A$1:$AI$5000,MATCH(PAYROLL!D3,TIMESHEET!A$1:A$500,0),MATCH("T603",TIMESHEET!$2:$2,0)),0)</f>
        <v/>
      </c>
      <c r="BA3" s="12">
        <f>IFERROR(INDEX(TIMESHEET!$A$1:$AI$5000,MATCH(PAYROLL!D3,TIMESHEET!A$1:A$500,0),MATCH("T611",TIMESHEET!$2:$2,0)),0)</f>
        <v/>
      </c>
      <c r="BB3" s="12">
        <f>IFERROR(INDEX(TIMESHEET!$A$1:$AI$5000,MATCH(PAYROLL!D3,TIMESHEET!A$1:A$500,0),MATCH("T612",TIMESHEET!$2:$2,0)),0)</f>
        <v/>
      </c>
      <c r="BC3" s="12">
        <f>IFERROR(INDEX(TIMESHEET!$A$1:$AI$5000,MATCH(PAYROLL!D3,TIMESHEET!A$1:A$500,0),MATCH("T613",TIMESHEET!$2:$2,0)),0)</f>
        <v/>
      </c>
      <c r="BD3" s="12">
        <f>IFERROR(INDEX(TIMESHEET!$A$1:$AI$5000,MATCH(PAYROLL!D3,TIMESHEET!A$1:A$500,0),MATCH("T500",TIMESHEET!$2:$2,0)),0)</f>
        <v/>
      </c>
      <c r="BE3" s="12">
        <f>IFERROR(IF(LEFT(INDEX(PIS!O$1:O$500,MATCH(D3,PIS!C$1:C$500)),1)="M",T3/AD3/8*(AW3+AX3*1.5+AY3*2+AZ3*3+BA3*2.1+BB3*2.7+BC3*3.9+BD3*0.3),T3/8*(AW3+AX3*1.5+AY3*2+AZ3*3+BA3*2.1+BB3*2.7+BC3*3.9+BD3*0.3)),0)</f>
        <v/>
      </c>
      <c r="BF3" s="13">
        <f>IFERROR(INDEX(ADJ!$A$1:$BZ$1000,MATCH(PAYROLL!$D3,ADJ!A$1:A$500,0),MATCH(PAYROLL!BF$2,ADJ!$2:$2,0)),0)</f>
        <v/>
      </c>
      <c r="BG3" s="13">
        <f>IFERROR(INDEX(ADJ!$A$1:$BZ$1000,MATCH(PAYROLL!D3,ADJ!A$1:A$500,0),MATCH(PAYROLL!BG$2,ADJ!$2:$2,0)),0)</f>
        <v/>
      </c>
      <c r="BH3" s="13">
        <f>IFERROR(INDEX(ADJ!$A$1:$BZ$1000,MATCH(PAYROLL!D3,ADJ!A$1:A$500,0),MATCH(PAYROLL!BH$2,ADJ!$2:$2,0)),0)</f>
        <v/>
      </c>
      <c r="BI3" s="13">
        <f>IFERROR(INDEX(ADJ!$A$1:$BZ$1000,MATCH(PAYROLL!D3,ADJ!A$1:A$500,0),MATCH(PAYROLL!BI$2,ADJ!$2:$2,0)),0)</f>
        <v/>
      </c>
      <c r="BJ3" s="13">
        <f>IFERROR(INDEX(ADJ!$A$1:$BZ$1000,MATCH(PAYROLL!D3,ADJ!A$1:A$500,0),MATCH(PAYROLL!BJ$2,ADJ!$2:$2,0)),0)</f>
        <v/>
      </c>
      <c r="BK3" s="12">
        <f>SUM(BF3:BJ3)</f>
        <v/>
      </c>
      <c r="BL3" s="13">
        <f>IFERROR(INDEX(ADJ!$A$1:$BZ$1000,MATCH(PAYROLL!D3,ADJ!A$1:A$500,0),MATCH(PAYROLL!BL$2,ADJ!$2:$2,0)),0)</f>
        <v/>
      </c>
      <c r="BM3" s="13">
        <f>IFERROR(INDEX(ADJ!$A$1:$BZ$1000,MATCH(PAYROLL!D3,ADJ!A$1:A$500,0),MATCH(PAYROLL!BM$2,ADJ!$2:$2,0)),0)</f>
        <v/>
      </c>
      <c r="BN3" s="13">
        <f>IFERROR(INDEX(ADJ!$A$1:$BZ$1000,MATCH(PAYROLL!D3,ADJ!A$1:A$500,0),MATCH(PAYROLL!BN$2,ADJ!$2:$2,0)),0)</f>
        <v/>
      </c>
      <c r="BO3" s="13">
        <f>IFERROR(INDEX(ADJ!$A$1:$BZ$1000,MATCH(PAYROLL!D3,ADJ!A$1:A$500,0),MATCH(PAYROLL!BO$2,ADJ!$2:$2,0)),0)</f>
        <v/>
      </c>
      <c r="BP3" s="12">
        <f>SUM(AM3,AV3,BE3,BK3,BL3:BO3)</f>
        <v/>
      </c>
      <c r="BQ3" s="13">
        <f>BO3</f>
        <v/>
      </c>
      <c r="BR3" s="13">
        <f>IFERROR(ROUND(IF(LEFT(INDEX(PIS!O$1:O$500,MATCH(D3,PIS!C$1:C$500)),1)="D",T3/8*(BD3*0.3),IF(LEFT(INDEX(PIS!O$1:O$500,MATCH(D3,PIS!C$1:C$500)),1)="H",T3*($BD3*0.3),T3/$AD3/8*($BD3*0.3))),0),0)</f>
        <v/>
      </c>
      <c r="BS3" s="13">
        <f>IF(AP3&lt;1,0,MIN(AP3,730000))</f>
        <v/>
      </c>
      <c r="BT3" s="14">
        <f>IFERROR(ROUND((BE3-SUM(AW3:BC3)*T3/AD3/8),0)-BR3,0)</f>
        <v/>
      </c>
      <c r="BU3" s="14">
        <f>AO3</f>
        <v/>
      </c>
      <c r="BV3" s="13">
        <f>SUM(BQ3:BU3)</f>
        <v/>
      </c>
      <c r="BW3" s="13">
        <f>BP3-BV3</f>
        <v/>
      </c>
      <c r="BX3" s="13">
        <f>IFERROR(IF(RIGHT(INDEX(PIS!O$1:O$500,MATCH(D3,PIS!C$1:C$500)),5)="Gross",MIN(U3+V3,VLOOKUP("R700",TSC!B:C,2,0)*VLOOKUP("R101",TSC!B:C,2,0))*VLOOKUP("R701",TSC!B:C,2,0)%,0),0)</f>
        <v/>
      </c>
      <c r="BY3" s="13">
        <f>IFERROR(IF(RIGHT(INDEX(PIS!O$1:O$500,MATCH(D3,PIS!C$1:C$500)),5)="Gross",MIN(U3+V3,VLOOKUP("R700",TSC!B:C,2,0)*VLOOKUP("R101",TSC!B:C,2,0))*VLOOKUP("T704",TSC!B:C,2,0)%,0),0)</f>
        <v/>
      </c>
      <c r="BZ3" s="13">
        <f>IFERROR(IF(RIGHT(INDEX(PIS!O$1:O$500,MATCH(D3,PIS!C$1:C$500)),5)="Gross",MIN(U3+V3,VLOOKUP("R700",TSC!B:C,2,0)*VLOOKUP("1",TSC!F:G,2,0))*VLOOKUP("T705",TSC!B:C,2,0)%,0),0)</f>
        <v/>
      </c>
      <c r="CA3" s="13">
        <f>IFERROR(INDEX(ADJ!$A$1:$BZ$1000,MATCH(PAYROLL!D3,ADJ!A$1:A$500,0),MATCH(PAYROLL!CA$2,ADJ!$2:$2,0)),0)</f>
        <v/>
      </c>
      <c r="CB3" s="13">
        <f>IFERROR(INDEX(ADJ!$A$1:$BZ$1000,MATCH(PAYROLL!D3,ADJ!A$1:A$500,0),MATCH(PAYROLL!CB$2,ADJ!$2:$2,0)),0)</f>
        <v/>
      </c>
      <c r="CC3" s="12">
        <f>SUM(BX3:CB3)</f>
        <v/>
      </c>
      <c r="CD3" s="13">
        <f>IFERROR(INDEX(PIS!$A$1:$BZ$1000,MATCH(PAYROLL!D3,PIS!C$1:C$500,0),MATCH(PAYROLL!CD$1,PIS!$1:$1,0)),0)</f>
        <v/>
      </c>
      <c r="CE3" s="12">
        <f>IFERROR(IF(OR(INDEX(PIS!P$1:P$500,MATCH(D3,PIS!C$1:C$500,0))="LT2",INDEX(PIS!P$1:P$500,MATCH(D3,PIS!C$1:C$500,0))="P10"),0,SUM(CC3,CD3*VLOOKUP("R601",TSC!B:C,2,0),VLOOKUP("R602",TSC!B:C,2,0))),0)</f>
        <v/>
      </c>
      <c r="CF3" s="13">
        <f>MAX(BW3-CE3,0)</f>
        <v/>
      </c>
      <c r="CG3" s="13">
        <f>IFERROR(IF(OR(RIGHT(INDEX(PIS!P$1:P$500,MATCH(D3,PIS!C$1:C$500)),5)="P10",RIGHT(INDEX(PIS!P$1:P$500,MATCH(D3,PIS!C$1:C$500)),5)="CK"),0,IF(CF3&lt;=5000000,CF3*5%,IF(CF3&lt;=10000000,CF3*10%-250000,IF(CF3&lt;=18000000,CF3*15%-750000,IF(CF3&lt;=32000000,CF3*20%-1650000,IF(CF3&lt;=52000000,CF3*25%-3250000,IF(CF3&lt;=80000000,BH3*30%-5850000,CF3*35%-9850000))))))),0)</f>
        <v/>
      </c>
      <c r="CH3" s="13">
        <f>IFERROR(IF(OR(INDEX(PIS!P$1:P$500,MATCH(D3,PIS!C$1:C$500))="LT",INDEX(PIS!P$1:P$500,MATCH(D3,PIS!C$1:C$500))="CK"),0,IF(CF3&lt;2000000,0,CF3*10%)),0)</f>
        <v/>
      </c>
      <c r="CI3" s="13">
        <f>IFERROR(INDEX(ADJ!$A$1:$BZ$1000,MATCH(PAYROLL!D3,ADJ!A$1:A$500,0),MATCH(PAYROLL!CI$2,ADJ!$2:$2,0)),0)</f>
        <v/>
      </c>
      <c r="CJ3" s="13">
        <f>IFERROR(INDEX(ADJ!$A$1:$BZ$1000,MATCH(PAYROLL!D3,ADJ!A$1:A$500,0),MATCH(PAYROLL!CJ$2,ADJ!$2:$2,0)),0)</f>
        <v/>
      </c>
      <c r="CK3" s="13">
        <f>IFERROR(INDEX(ADJ!$A$1:$BZ$1000,MATCH(PAYROLL!D3,ADJ!A$1:A$500,0),MATCH(PAYROLL!CK$2,ADJ!$2:$2,0)),0)</f>
        <v/>
      </c>
      <c r="CL3" s="12">
        <f>SUM(CG3:CK3)</f>
        <v/>
      </c>
      <c r="CM3" s="13">
        <f>ROUND(SUM(CH3:CK3),0)</f>
        <v/>
      </c>
      <c r="CN3" s="12">
        <f>IFERROR(INDEX(CSDA!D$1:D$500,MATCH($CN$2,CSDA!C$1:C$500,0))*INDEX(PIS!V$1:V$500,MATCH(D3,PIS!C$1:C$500))+INDEX(ADJ!$A$1:$BZ$1000,MATCH(PAYROLL!D3,ADJ!A$1:A$500,0),MATCH(PAYROLL!CN$2,ADJ!$2:$2,0)),0)</f>
        <v/>
      </c>
      <c r="CO3" s="12">
        <f>IFERROR(INDEX(ADJ!$A$1:$BZ$1000,MATCH(PAYROLL!D3,ADJ!A$1:A$500,0),MATCH(PAYROLL!CO$2,ADJ!$2:$2,0)),0)</f>
        <v/>
      </c>
      <c r="CP3" s="12">
        <f>IFERROR(INDEX(ADJ!$A$1:$BZ$1000,MATCH(PAYROLL!D3,ADJ!A$1:A$500,0),MATCH(PAYROLL!CP$2,ADJ!$2:$2,0)),0)</f>
        <v/>
      </c>
      <c r="CQ3" s="12">
        <f>BP3-CL3-CI3-CM3-CN3-CO3-CP3-CC3</f>
        <v/>
      </c>
      <c r="CR3" s="13">
        <f>IFERROR(IF(RIGHT(INDEX(PIS!O$1:O$500,MATCH(D3,PIS!C$1:C$500,0)),5)="Gross",MIN(U3+V3,VLOOKUP("R700",TSC!B:C,2,0)*VLOOKUP("R101",TSC!B:C,2,0))*(VLOOKUP("T711",TSC!B:C,2,0)+VLOOKUP("T712",TSC!B:C,2,0))%,MIN(T3+V3,VLOOKUP("R700",TSC!B:C,2,0)*VLOOKUP("R101",TSC!B:C,2,0))*(VLOOKUP("T711",TSC!B:C,2,0)+VLOOKUP("T712",TSC!B:C,2,0)+VLOOKUP("R701",TSC!B:C,2,0))%),0)</f>
        <v/>
      </c>
      <c r="CS3" s="13">
        <f>IFERROR(IF(RIGHT(INDEX(PIS!O$1:O$500,MATCH(D3,PIS!C$1:C$500,0)),5)="Gross",MIN(U3+V3,VLOOKUP("R700",TSC!B:C,2,0)*VLOOKUP("R101",TSC!B:C,2,0))*(VLOOKUP("T714",TSC!B:C,2,0))%,MIN(T3+V3,VLOOKUP("R700",TSC!B:C,2,0)*VLOOKUP("R101",TSC!B:C,2,0))*(VLOOKUP("T704",TSC!B:C,2,0)+VLOOKUP("T714",TSC!B:C,2,0))%),0)</f>
        <v/>
      </c>
      <c r="CT3" s="13">
        <f>IFERROR(IF(RIGHT(INDEX(PIS!O$1:O$500,MATCH(D3,PIS!C$1:C$500,0)),5)="Gross",MIN(U3+V3,VLOOKUP("R700",TSC!B:C,2,0)*VLOOKUP("R101",TSC!B:C,2,0))*VLOOKUP("T705",TSC!B:C,2,0)%,MIN(T3+V3,VLOOKUP("R700",TSC!B:C,2,0)*VLOOKUP("R101",TSC!B:C,2,0))*VLOOKUP("T705",TSC!B:C,2,0)%),0)</f>
        <v/>
      </c>
      <c r="CU3" s="13">
        <f>IFERROR(IF(RIGHT(INDEX(PIS!O$1:O$500,MATCH(D3,PIS!C$1:C$500,0)),5)="Gross",MIN(U3+V3,VLOOKUP("R700",TSC!B:C,2,0)*VLOOKUP("R101",TSC!B:C,2,0))*(VLOOKUP("T713",TSC!B:C,2,0))%,MIN(T3+V3,VLOOKUP("R700",TSC!B:C,2,0)*VLOOKUP("R101",TSC!B:C,2,0))*(VLOOKUP("T713",TSC!B:C,2,0))%),0)</f>
        <v/>
      </c>
      <c r="CV3" s="12">
        <f>IFERROR(INDEX(ADJ!$A$1:$BZ$1000,MATCH(PAYROLL!D3,ADJ!A$1:A$500,0),MATCH(PAYROLL!CV$2,ADJ!$2:$2,0)),0)</f>
        <v/>
      </c>
      <c r="CW3" s="12">
        <f>IFERROR(INDEX(ADJ!$A$1:$BZ$1000,MATCH(PAYROLL!D3,ADJ!A$1:A$500,0),MATCH(PAYROLL!CW$2,ADJ!$2:$2,0)),0)</f>
        <v/>
      </c>
      <c r="CX3" s="12">
        <f>SUM(CR3:CW3)</f>
        <v/>
      </c>
      <c r="CY3" s="13">
        <f>ROUND(IF(CR3&gt;0,T3+V3*VLOOKUP("R202",TSC!$B$1:$C$500,2,0),0),0)</f>
        <v/>
      </c>
      <c r="CZ3" s="13">
        <f>IFERROR(INDEX(CSDA!D$1:D$500,MATCH($CZ$2,CSDA!C$1:C$500,0)),0)</f>
        <v/>
      </c>
      <c r="DA3" s="12">
        <f>ROUND(T3*0.7%,0)</f>
        <v/>
      </c>
      <c r="DB3" s="12">
        <f>ROUND(T3/12,0)</f>
        <v/>
      </c>
      <c r="DC3" s="12">
        <f ref="DC3" t="array">IFERROR(INDEX(CSDA!D$1:D$500,MATCH("Trích giữ"&amp;PAYROLL!DC$2,CSDA!A$1:A$500&amp;CSDA!C$1:C$500,0)),0)</f>
        <v/>
      </c>
      <c r="DD3" s="12">
        <f ref="DD3" t="array">IFERROR(INDEX(CSDA!D$1:D$500,MATCH("Trích giữ"&amp;PAYROLL!DD$2,CSDA!A$1:A$500&amp;CSDA!C$1:C$500,0)),0)</f>
        <v/>
      </c>
      <c r="DE3" s="12">
        <f ref="DE3" t="array">IFERROR(INDEX(CSDA!D$1:D$500,MATCH("Trích giữ"&amp;PAYROLL!DE$2,CSDA!A$1:A$500&amp;CSDA!C$1:C$500,0)),0)</f>
        <v/>
      </c>
      <c r="DF3" s="12">
        <f>IFERROR(INDEX(CSDA!D$1:D$500,MATCH(PAYROLL!DF$2,CSDA!C$1:C$500,0)),0)</f>
        <v/>
      </c>
      <c r="DG3" s="12">
        <f ref="DG3" t="array">IFERROR(INDEX(CSDA!D$1:D$500,MATCH("Trích giữ"&amp;PAYROLL!DG$2,CSDA!A$1:A$500&amp;CSDA!C$1:C$500,0)),0)</f>
        <v/>
      </c>
      <c r="DH3" s="12">
        <f>ROUND(T3/26,0)</f>
        <v/>
      </c>
      <c r="DI3" s="12">
        <f ref="DI3" t="array">IFERROR(INDEX(CSDA!D$1:D$500,MATCH("Trích giữ"&amp;PAYROLL!DI$2,CSDA!A$1:A$500&amp;CSDA!C$1:C$500,0)),0)</f>
        <v/>
      </c>
      <c r="DJ3" s="12">
        <f>IF(U3=0,T3*21.5%-BL3,0)</f>
        <v/>
      </c>
      <c r="DK3" s="12">
        <f ref="DK3" t="array">IFERROR(INDEX(CSDA!D$1:D$500,MATCH("Trích giữ"&amp;PAYROLL!DK$2,CSDA!A$1:A$500&amp;CSDA!C$1:C$500,0)),0)</f>
        <v/>
      </c>
      <c r="DL3" s="12">
        <f>IFERROR(INDEX(CSDA!D$1:D$500,MATCH(PAYROLL!DL$2,CSDA!C$1:C$500,0))/12,0)</f>
        <v/>
      </c>
      <c r="DM3" s="12">
        <f>SUM(DB3:DL3)</f>
        <v/>
      </c>
      <c r="DN3" s="13">
        <f>IFERROR(INDEX(ADJ!$A$1:$BZ$1000,MATCH(PAYROLL!D3,ADJ!A$1:A$500,0),MATCH(PAYROLL!DN$2,ADJ!$2:$2,0)),0)</f>
        <v/>
      </c>
      <c r="DO3" s="12">
        <f>IFERROR(SUM(BP3,DM3:DN3,CX3:DA3)-DT3,0)</f>
        <v/>
      </c>
      <c r="DP3" s="13">
        <f ref="DP3" t="array">SUM(BW3*IFERROR(INDEX(CSDA!D$1:D$500,MATCH(BW$2,CSDA!C$1:C$500,0)),0)%,CX3*IFERROR(INDEX(CSDA!D$1:D$500,MATCH(CX$2,CSDA!C$1:C$500,0)),0)%,DA3*IFERROR(INDEX(CSDA!D$1:D$500,MATCH(DA$2,CSDA!C$1:C$500,0)),0)%,DB3*IFERROR(INDEX(CSDA!D$1:D$500,MATCH(DB$2,CSDA!C$1:C$500,0)),0)%,DF3*IFERROR(INDEX(CSDA!D$1:D$500,MATCH("Phí dịch vụ"&amp;PAYROLL!DF$2,CSDA!A$1:A$500&amp;CSDA!C$1:C$500,0)),0)%,DC3*IFERROR(INDEX(CSDA!D$1:D$500,MATCH("Phí dịch vụ"&amp;PAYROLL!DC$2,CSDA!A$1:A$500&amp;CSDA!C$1:C$500,0)),0)%,DH3*IFERROR(INDEX(CSDA!D$1:D$500,MATCH("Phí dịch vụ"&amp;PAYROLL!DH$2,CSDA!A$1:A$500&amp;CSDA!C$1:C$500,0)),0)%,DJ3*IFERROR(INDEX(CSDA!D$1:D$500,MATCH("Phí dịch vụ"&amp;PAYROLL!DJ$2,CSDA!A$1:A$500&amp;CSDA!C$1:C$500,0)),0)%,BN3*IFERROR(INDEX(CSDA!D$1:D$500,MATCH(BN$2,CSDA!C$1:C$500,0)),0)%)-BN3*7%</f>
        <v/>
      </c>
      <c r="DQ3" s="13">
        <f>IFERROR(INDEX(ADJ!$A$1:$BZ$1000,MATCH(PAYROLL!D3,ADJ!A$1:A$500,0),MATCH(PAYROLL!DQ$2,ADJ!$2:$2,0)),0)</f>
        <v/>
      </c>
      <c r="DR3" s="12">
        <f>IFERROR(INDEX(ADJ!$A$1:$BZ$1000,MATCH(PAYROLL!D3,ADJ!A$1:A$500,0),MATCH(PAYROLL!DR$2,ADJ!$2:$2,0)),0)</f>
        <v/>
      </c>
      <c r="DS3" s="12">
        <f>SUM(DP3:DR3)</f>
        <v/>
      </c>
      <c r="DT3" s="13">
        <f>EK3</f>
        <v/>
      </c>
      <c r="DU3" s="12">
        <f>SUM(DO3:DR3)</f>
        <v/>
      </c>
      <c r="DV3" s="13">
        <f>ROUND(DU3*0.1,0)</f>
        <v/>
      </c>
      <c r="DW3" s="13">
        <f>DU3+DV3</f>
        <v/>
      </c>
      <c r="DX3" s="13" t="n"/>
      <c r="DZ3" s="12">
        <f>IFERROR(INDEX(ADJ!$A$1:$BZ$1000,MATCH(PAYROLL!$D3,ADJ!A$1:A$500,0),MATCH(PAYROLL!DZ$2,ADJ!$2:$2,0)),0)</f>
        <v/>
      </c>
      <c r="EA3" s="12">
        <f>IFERROR(INDEX(ADJ!$A$1:$BZ$1000,MATCH(PAYROLL!$D3,ADJ!A$1:A$500,0),MATCH(PAYROLL!EA$2,ADJ!$2:$2,0)),0)</f>
        <v/>
      </c>
      <c r="EB3" s="12">
        <f>IFERROR(INDEX(ADJ!$A$1:$BZ$1000,MATCH(PAYROLL!$D3,ADJ!A$1:A$500,0),MATCH(PAYROLL!EB$2,ADJ!$2:$2,0)),0)</f>
        <v/>
      </c>
      <c r="EC3" s="12">
        <f>IFERROR(INDEX(ADJ!$A$1:$BZ$1000,MATCH(PAYROLL!$D3,ADJ!A$1:A$500,0),MATCH(PAYROLL!EC$2,ADJ!$2:$2,0)),0)</f>
        <v/>
      </c>
      <c r="ED3" s="12">
        <f>IFERROR(INDEX(ADJ!$A$1:$BZ$1000,MATCH(PAYROLL!$D3,ADJ!A$1:A$500,0),MATCH(PAYROLL!ED$2,ADJ!$2:$2,0)),0)</f>
        <v/>
      </c>
      <c r="EE3" s="12">
        <f>IFERROR(INDEX(ADJ!$A$1:$BZ$1000,MATCH(PAYROLL!$D3,ADJ!A$1:A$500,0),MATCH(PAYROLL!EE$2,ADJ!$2:$2,0)),0)</f>
        <v/>
      </c>
      <c r="EF3" s="12">
        <f>IFERROR(INDEX(ADJ!$A$1:$BZ$1000,MATCH(PAYROLL!$D3,ADJ!A$1:A$500,0),MATCH(PAYROLL!EF$2,ADJ!$2:$2,0)),0)</f>
        <v/>
      </c>
      <c r="EG3" s="12">
        <f>IFERROR(INDEX(ADJ!$A$1:$BZ$1000,MATCH(PAYROLL!$D3,ADJ!A$1:A$500,0),MATCH(PAYROLL!EG$2,ADJ!$2:$2,0)),0)</f>
        <v/>
      </c>
      <c r="EH3" s="12">
        <f>IFERROR(INDEX(ADJ!$A$1:$BZ$1000,MATCH(PAYROLL!$D3,ADJ!A$1:A$500,0),MATCH(PAYROLL!EH$2,ADJ!$2:$2,0)),0)</f>
        <v/>
      </c>
      <c r="EI3" s="12">
        <f>IFERROR(INDEX(ADJ!$A$1:$BZ$1000,MATCH(PAYROLL!D3,ADJ!A$1:A$500,0),MATCH(PAYROLL!EI$2,ADJ!$2:$2,0)),0)</f>
        <v/>
      </c>
      <c r="EJ3" s="12">
        <f>IFERROR(INDEX(ADJ!$A$1:$BZ$1000,MATCH(PAYROLL!$D3,ADJ!A$1:A$500,0),MATCH(PAYROLL!EJ$2,ADJ!$2:$2,0)),0)</f>
        <v/>
      </c>
      <c r="EK3" s="12">
        <f>SUM(DZ3:EJ3)</f>
        <v/>
      </c>
    </row>
    <row r="4">
      <c r="A4" t="n">
        <v>2</v>
      </c>
      <c r="B4" t="inlineStr">
        <is>
          <t>Nguyễn Thế Mạnh</t>
        </is>
      </c>
      <c r="D4" t="inlineStr">
        <is>
          <t>153785-02</t>
        </is>
      </c>
      <c r="S4">
        <f>IFERROR(INDEX(PIS!$A$1:$BZ$1000,MATCH($D4,PIS!C$1:C$500,0),MATCH("Lương CB tháng trước",PIS!$1:$1,0)),0)</f>
        <v/>
      </c>
      <c r="T4">
        <f>IFERROR(INDEX(PIS!$A$1:$BZ$1000,MATCH($D4,PIS!C$1:C$500,0),MATCH("Lương CB hiện tại",PIS!$1:$1,0)),0)</f>
        <v/>
      </c>
      <c r="U4">
        <f>IFERROR(INDEX(PIS!$A$1:$BZ$1000,MATCH($D4,PIS!C$1:C$500,0),MATCH("Lương đóng BHBB",PIS!$1:$1,0)),0)</f>
        <v/>
      </c>
      <c r="V4">
        <f>IFERROR(INDEX(PIS!$A$1:$BZ$1000,MATCH($D4,PIS!C$1:C$500,0),MATCH(V$2,PIS!$2:$2,0)),0)</f>
        <v/>
      </c>
      <c r="W4">
        <f>IFERROR(INDEX(PIS!$A$1:$BZ$1000,MATCH($D4,PIS!C$1:C$500,0),MATCH(W$2,PIS!$2:$2,0)),0)</f>
        <v/>
      </c>
      <c r="X4">
        <f>IFERROR(INDEX(PIS!$A$1:$BZ$1000,MATCH($D4,PIS!C$1:C$500,0),MATCH(X$2,PIS!$2:$2,0)),0)</f>
        <v/>
      </c>
      <c r="Y4">
        <f>IFERROR(INDEX(PIS!$A$1:$BZ$1000,MATCH($D4,PIS!C$1:C$500,0),MATCH(Y$2,PIS!$2:$2,0)),0)</f>
        <v/>
      </c>
      <c r="Z4">
        <f>IFERROR(INDEX(PIS!$A$1:$BZ$1000,MATCH($D4,PIS!C$1:C$500,0),MATCH(Z$2,PIS!$2:$2,0)),0)</f>
        <v/>
      </c>
      <c r="AA4">
        <f>IFERROR(INDEX(PIS!$A$1:$BZ$1000,MATCH($D4,PIS!C$1:C$500,0),MATCH(AA$2,PIS!$2:$2,0)),0)</f>
        <v/>
      </c>
      <c r="AB4">
        <f>IFERROR(INDEX(PIS!$A$1:$BZ$1000,MATCH($D4,PIS!C$1:C$500,0),MATCH(AB$2,PIS!$2:$2,0)),0)</f>
        <v/>
      </c>
      <c r="AC4">
        <f>SUM(V4:AB4)</f>
        <v/>
      </c>
      <c r="AD4">
        <f>IFERROR(INDEX(TIMESHEET!$A$1:$AI$5000,MATCH($D4,TIMESHEET!A$1:A$500,0),MATCH("T100",TIMESHEET!$2:$2,0))-2,0)</f>
        <v/>
      </c>
      <c r="AE4">
        <f>IFERROR(INDEX(TIMESHEET!$A$1:$AI$5000,MATCH($D4,TIMESHEET!A$1:A$500,0),MATCH("T202",TIMESHEET!$2:$2,0)),0)</f>
        <v/>
      </c>
      <c r="AF4">
        <f>IFERROR(INDEX(TIMESHEET!$A$1:$AI$5000,MATCH($D4,TIMESHEET!A$1:A$500,0),MATCH("T302",TIMESHEET!$2:$2,0)),0)</f>
        <v/>
      </c>
      <c r="AG4">
        <f>IFERROR(INDEX(TIMESHEET!$A$1:$AI$5000,MATCH($D4,TIMESHEET!A$1:A$500,0),MATCH("T406",TIMESHEET!$2:$2,0)),0)</f>
        <v/>
      </c>
      <c r="AH4">
        <f>AE4+AG4</f>
        <v/>
      </c>
      <c r="AI4">
        <f>IFERROR(INDEX(TIMESHEET!$A$1:$AI$5000,MATCH($D4,TIMESHEET!A$1:A$500,0),MATCH("T701",TIMESHEET!$2:$2,0)),0)</f>
        <v/>
      </c>
      <c r="AJ4">
        <f>IFERROR(INDEX(TIMESHEET!$A$1:$AI$5000,MATCH($D4,TIMESHEET!B$1:B$500,0),MATCH("T320",TIMESHEET!$2:$2,0)),0)</f>
        <v/>
      </c>
      <c r="AK4">
        <f>IFERROR(IF(LEFT(INDEX(PIS!O$1:O$500,MATCH(D4,PIS!C$1:C$500)),1)="M",T4/AD4*SUM(AE4:AG4),T4*AD4),0)</f>
        <v/>
      </c>
      <c r="AL4">
        <f>IFERROR(INDEX(ADJ!$A$1:$BZ$1000,MATCH(PAYROLL!D4,ADJ!A$1:A$500,0),MATCH(PAYROLL!AL$2,ADJ!$2:$2,0)),0)</f>
        <v/>
      </c>
      <c r="AM4">
        <f>SUM(AK4:AL4)</f>
        <v/>
      </c>
      <c r="AN4">
        <f>IFERROR(ROUND(V4/$AD4*$AH4,0),0)</f>
        <v/>
      </c>
      <c r="AO4">
        <f>IFERROR(ROUND(W4/$AD4*$AH4,0),0)</f>
        <v/>
      </c>
      <c r="AP4">
        <f>IFERROR(ROUND(X4/$AD4*$AE4,0),0)</f>
        <v/>
      </c>
      <c r="AQ4">
        <f>IFERROR(ROUND(Y4/$AD4*$AH4,0),0)</f>
        <v/>
      </c>
      <c r="AR4">
        <f>IFERROR(ROUND(Z4/$AD4*$AH4,0),0)</f>
        <v/>
      </c>
      <c r="AS4">
        <f>IFERROR(ROUND(AA4/$AD4*$AH4,0),0)</f>
        <v/>
      </c>
      <c r="AT4">
        <f>IFERROR(IF((AE4+AF4+AG4)&gt;13,AB4,ROUND(AB4/AD4*AH4,0)),0)</f>
        <v/>
      </c>
      <c r="AU4">
        <f>IFERROR(INDEX(ADJ!$A$1:$BZ$1000,MATCH(PAYROLL!D4,ADJ!A$1:A$500,0),MATCH(PAYROLL!AU$2,ADJ!$2:$2,0)),0)</f>
        <v/>
      </c>
      <c r="AV4">
        <f>ROUND(SUM(AN4:AU4),0)</f>
        <v/>
      </c>
      <c r="AW4">
        <f>IFERROR(INDEX(TIMESHEET!$A$1:$AI$5000,MATCH(PAYROLL!D4,TIMESHEET!A$1:A$500,0),MATCH("T620",TIMESHEET!$2:$2,0)),0)</f>
        <v/>
      </c>
      <c r="AX4">
        <f>IFERROR(INDEX(TIMESHEET!$A$1:$AI$5000,MATCH(PAYROLL!D4,TIMESHEET!A$1:A$500,0),MATCH("T601",TIMESHEET!$2:$2,0)),0)</f>
        <v/>
      </c>
      <c r="AY4">
        <f>IFERROR(INDEX(TIMESHEET!$A$1:$AI$5000,MATCH(PAYROLL!D4,TIMESHEET!A$1:A$500,0),MATCH("T602",TIMESHEET!$2:$2,0)),0)</f>
        <v/>
      </c>
      <c r="AZ4">
        <f>IFERROR(INDEX(TIMESHEET!$A$1:$AI$5000,MATCH(PAYROLL!D4,TIMESHEET!A$1:A$500,0),MATCH("T603",TIMESHEET!$2:$2,0)),0)</f>
        <v/>
      </c>
      <c r="BA4">
        <f>IFERROR(INDEX(TIMESHEET!$A$1:$AI$5000,MATCH(PAYROLL!D4,TIMESHEET!A$1:A$500,0),MATCH("T611",TIMESHEET!$2:$2,0)),0)</f>
        <v/>
      </c>
      <c r="BB4">
        <f>IFERROR(INDEX(TIMESHEET!$A$1:$AI$5000,MATCH(PAYROLL!D4,TIMESHEET!A$1:A$500,0),MATCH("T612",TIMESHEET!$2:$2,0)),0)</f>
        <v/>
      </c>
      <c r="BC4">
        <f>IFERROR(INDEX(TIMESHEET!$A$1:$AI$5000,MATCH(PAYROLL!D4,TIMESHEET!A$1:A$500,0),MATCH("T613",TIMESHEET!$2:$2,0)),0)</f>
        <v/>
      </c>
      <c r="BD4">
        <f>IFERROR(INDEX(TIMESHEET!$A$1:$AI$5000,MATCH(PAYROLL!D4,TIMESHEET!A$1:A$500,0),MATCH("T500",TIMESHEET!$2:$2,0)),0)</f>
        <v/>
      </c>
      <c r="BE4">
        <f>IFERROR(IF(LEFT(INDEX(PIS!O$1:O$500,MATCH(D4,PIS!C$1:C$500)),1)="M",T4/AD4/8*(AW4+AX4*1.5+AY4*2+AZ4*3+BA4*2.1+BB4*2.7+BC4*3.9+BD4*0.3),T4/8*(AW4+AX4*1.5+AY4*2+AZ4*3+BA4*2.1+BB4*2.7+BC4*3.9+BD4*0.3)),0)</f>
        <v/>
      </c>
      <c r="BF4">
        <f>IFERROR(INDEX(ADJ!$A$1:$BZ$1000,MATCH(PAYROLL!$D4,ADJ!A$1:A$500,0),MATCH(PAYROLL!BF$2,ADJ!$2:$2,0)),0)</f>
        <v/>
      </c>
      <c r="BG4">
        <f>IFERROR(INDEX(ADJ!$A$1:$BZ$1000,MATCH(PAYROLL!D4,ADJ!A$1:A$500,0),MATCH(PAYROLL!BG$2,ADJ!$2:$2,0)),0)</f>
        <v/>
      </c>
      <c r="BH4">
        <f>IFERROR(INDEX(ADJ!$A$1:$BZ$1000,MATCH(PAYROLL!D4,ADJ!A$1:A$500,0),MATCH(PAYROLL!BH$2,ADJ!$2:$2,0)),0)</f>
        <v/>
      </c>
      <c r="BI4">
        <f>IFERROR(INDEX(ADJ!$A$1:$BZ$1000,MATCH(PAYROLL!D4,ADJ!A$1:A$500,0),MATCH(PAYROLL!BI$2,ADJ!$2:$2,0)),0)</f>
        <v/>
      </c>
      <c r="BJ4">
        <f>IFERROR(INDEX(ADJ!$A$1:$BZ$1000,MATCH(PAYROLL!D4,ADJ!A$1:A$500,0),MATCH(PAYROLL!BJ$2,ADJ!$2:$2,0)),0)</f>
        <v/>
      </c>
      <c r="BK4">
        <f>SUM(BF4:BJ4)</f>
        <v/>
      </c>
      <c r="BL4">
        <f>IFERROR(INDEX(ADJ!$A$1:$BZ$1000,MATCH(PAYROLL!D4,ADJ!A$1:A$500,0),MATCH(PAYROLL!BL$2,ADJ!$2:$2,0)),0)</f>
        <v/>
      </c>
      <c r="BM4">
        <f>IFERROR(INDEX(ADJ!$A$1:$BZ$1000,MATCH(PAYROLL!D4,ADJ!A$1:A$500,0),MATCH(PAYROLL!BM$2,ADJ!$2:$2,0)),0)</f>
        <v/>
      </c>
      <c r="BN4">
        <f>IFERROR(INDEX(ADJ!$A$1:$BZ$1000,MATCH(PAYROLL!D4,ADJ!A$1:A$500,0),MATCH(PAYROLL!BN$2,ADJ!$2:$2,0)),0)</f>
        <v/>
      </c>
      <c r="BO4">
        <f>IFERROR(INDEX(ADJ!$A$1:$BZ$1000,MATCH(PAYROLL!D4,ADJ!A$1:A$500,0),MATCH(PAYROLL!BO$2,ADJ!$2:$2,0)),0)</f>
        <v/>
      </c>
      <c r="BP4">
        <f>SUM(AM4,AV4,BE4,BK4,BL4:BO4)</f>
        <v/>
      </c>
      <c r="BQ4">
        <f>BO4</f>
        <v/>
      </c>
      <c r="BR4">
        <f>IFERROR(ROUND(IF(LEFT(INDEX(PIS!O$1:O$500,MATCH(D4,PIS!C$1:C$500)),1)="D",T4/8*(BD4*0.3),IF(LEFT(INDEX(PIS!O$1:O$500,MATCH(D4,PIS!C$1:C$500)),1)="H",T4*($BD4*0.3),T4/$AD4/8*($BD4*0.3))),0),0)</f>
        <v/>
      </c>
      <c r="BS4">
        <f>IF(AP4&lt;1,0,MIN(AP4,730000))</f>
        <v/>
      </c>
      <c r="BT4">
        <f>IFERROR(ROUND((BE4-SUM(AW4:BC4)*T4/AD4/8),0)-BR4,0)</f>
        <v/>
      </c>
      <c r="BU4">
        <f>AO4</f>
        <v/>
      </c>
      <c r="BV4">
        <f>SUM(BQ4:BU4)</f>
        <v/>
      </c>
      <c r="BW4">
        <f>BP4-BV4</f>
        <v/>
      </c>
      <c r="BX4">
        <f>IFERROR(IF(RIGHT(INDEX(PIS!O$1:O$500,MATCH(D4,PIS!C$1:C$500)),5)="Gross",MIN(U4+V4,VLOOKUP("R700",TSC!B:C,2,0)*VLOOKUP("R101",TSC!B:C,2,0))*VLOOKUP("R701",TSC!B:C,2,0)%,0),0)</f>
        <v/>
      </c>
      <c r="BY4">
        <f>IFERROR(IF(RIGHT(INDEX(PIS!O$1:O$500,MATCH(D4,PIS!C$1:C$500)),5)="Gross",MIN(U4+V4,VLOOKUP("R700",TSC!B:C,2,0)*VLOOKUP("R101",TSC!B:C,2,0))*VLOOKUP("T704",TSC!B:C,2,0)%,0),0)</f>
        <v/>
      </c>
      <c r="BZ4">
        <f>IFERROR(IF(RIGHT(INDEX(PIS!O$1:O$500,MATCH(D4,PIS!C$1:C$500)),5)="Gross",MIN(U4+V4,VLOOKUP("R700",TSC!B:C,2,0)*VLOOKUP("1",TSC!F:G,2,0))*VLOOKUP("T705",TSC!B:C,2,0)%,0),0)</f>
        <v/>
      </c>
      <c r="CA4">
        <f>IFERROR(INDEX(ADJ!$A$1:$BZ$1000,MATCH(PAYROLL!D4,ADJ!A$1:A$500,0),MATCH(PAYROLL!CA$2,ADJ!$2:$2,0)),0)</f>
        <v/>
      </c>
      <c r="CB4">
        <f>IFERROR(INDEX(ADJ!$A$1:$BZ$1000,MATCH(PAYROLL!D4,ADJ!A$1:A$500,0),MATCH(PAYROLL!CB$2,ADJ!$2:$2,0)),0)</f>
        <v/>
      </c>
      <c r="CC4">
        <f>SUM(BX4:CB4)</f>
        <v/>
      </c>
      <c r="CD4">
        <f>IFERROR(INDEX(PIS!$A$1:$BZ$1000,MATCH(PAYROLL!D4,PIS!C$1:C$500,0),MATCH(PAYROLL!CD$1,PIS!$1:$1,0)),0)</f>
        <v/>
      </c>
      <c r="CE4">
        <f>IFERROR(IF(OR(INDEX(PIS!P$1:P$500,MATCH(D4,PIS!C$1:C$500,0))="LT2",INDEX(PIS!P$1:P$500,MATCH(D4,PIS!C$1:C$500,0))="P10"),0,SUM(CC4,CD4*VLOOKUP("R601",TSC!B:C,2,0),VLOOKUP("R602",TSC!B:C,2,0))),0)</f>
        <v/>
      </c>
      <c r="CF4">
        <f>MAX(BW4-CE4,0)</f>
        <v/>
      </c>
      <c r="CG4">
        <f>IFERROR(IF(OR(RIGHT(INDEX(PIS!P$1:P$500,MATCH(D4,PIS!C$1:C$500)),5)="P10",RIGHT(INDEX(PIS!P$1:P$500,MATCH(D4,PIS!C$1:C$500)),5)="CK"),0,IF(CF4&lt;=5000000,CF4*5%,IF(CF4&lt;=10000000,CF4*10%-250000,IF(CF4&lt;=18000000,CF4*15%-750000,IF(CF4&lt;=32000000,CF4*20%-1650000,IF(CF4&lt;=52000000,CF4*25%-3250000,IF(CF4&lt;=80000000,BH4*30%-5850000,CF4*35%-9850000))))))),0)</f>
        <v/>
      </c>
      <c r="CH4">
        <f>IFERROR(IF(OR(INDEX(PIS!P$1:P$500,MATCH(D4,PIS!C$1:C$500))="LT",INDEX(PIS!P$1:P$500,MATCH(D4,PIS!C$1:C$500))="CK"),0,IF(CF4&lt;2000000,0,CF4*10%)),0)</f>
        <v/>
      </c>
      <c r="CI4">
        <f>IFERROR(INDEX(ADJ!$A$1:$BZ$1000,MATCH(PAYROLL!D4,ADJ!A$1:A$500,0),MATCH(PAYROLL!CI$2,ADJ!$2:$2,0)),0)</f>
        <v/>
      </c>
      <c r="CJ4">
        <f>IFERROR(INDEX(ADJ!$A$1:$BZ$1000,MATCH(PAYROLL!D4,ADJ!A$1:A$500,0),MATCH(PAYROLL!CJ$2,ADJ!$2:$2,0)),0)</f>
        <v/>
      </c>
      <c r="CK4">
        <f>IFERROR(INDEX(ADJ!$A$1:$BZ$1000,MATCH(PAYROLL!D4,ADJ!A$1:A$500,0),MATCH(PAYROLL!CK$2,ADJ!$2:$2,0)),0)</f>
        <v/>
      </c>
      <c r="CL4">
        <f>SUM(CG4:CK4)</f>
        <v/>
      </c>
      <c r="CM4">
        <f>ROUND(SUM(CH4:CK4),0)</f>
        <v/>
      </c>
      <c r="CN4">
        <f>IFERROR(INDEX(CSDA!D$1:D$500,MATCH($CN$2,CSDA!C$1:C$500,0))*INDEX(PIS!V$1:V$500,MATCH(D4,PIS!C$1:C$500))+INDEX(ADJ!$A$1:$BZ$1000,MATCH(PAYROLL!D4,ADJ!A$1:A$500,0),MATCH(PAYROLL!CN$2,ADJ!$2:$2,0)),0)</f>
        <v/>
      </c>
      <c r="CO4">
        <f>IFERROR(INDEX(ADJ!$A$1:$BZ$1000,MATCH(PAYROLL!D4,ADJ!A$1:A$500,0),MATCH(PAYROLL!CO$2,ADJ!$2:$2,0)),0)</f>
        <v/>
      </c>
      <c r="CP4">
        <f>IFERROR(INDEX(ADJ!$A$1:$BZ$1000,MATCH(PAYROLL!D4,ADJ!A$1:A$500,0),MATCH(PAYROLL!CP$2,ADJ!$2:$2,0)),0)</f>
        <v/>
      </c>
      <c r="CQ4">
        <f>BP4-CL4-CI4-CM4-CN4-CO4-CP4-CC4</f>
        <v/>
      </c>
      <c r="CR4">
        <f>IFERROR(IF(RIGHT(INDEX(PIS!O$1:O$500,MATCH(D4,PIS!C$1:C$500,0)),5)="Gross",MIN(U4+V4,VLOOKUP("R700",TSC!B:C,2,0)*VLOOKUP("R101",TSC!B:C,2,0))*(VLOOKUP("T711",TSC!B:C,2,0)+VLOOKUP("T712",TSC!B:C,2,0))%,MIN(T4+V4,VLOOKUP("R700",TSC!B:C,2,0)*VLOOKUP("R101",TSC!B:C,2,0))*(VLOOKUP("T711",TSC!B:C,2,0)+VLOOKUP("T712",TSC!B:C,2,0)+VLOOKUP("R701",TSC!B:C,2,0))%),0)</f>
        <v/>
      </c>
      <c r="CS4">
        <f>IFERROR(IF(RIGHT(INDEX(PIS!O$1:O$500,MATCH(D4,PIS!C$1:C$500,0)),5)="Gross",MIN(U4+V4,VLOOKUP("R700",TSC!B:C,2,0)*VLOOKUP("R101",TSC!B:C,2,0))*(VLOOKUP("T714",TSC!B:C,2,0))%,MIN(T4+V4,VLOOKUP("R700",TSC!B:C,2,0)*VLOOKUP("R101",TSC!B:C,2,0))*(VLOOKUP("T704",TSC!B:C,2,0)+VLOOKUP("T714",TSC!B:C,2,0))%),0)</f>
        <v/>
      </c>
      <c r="CT4">
        <f>IFERROR(IF(RIGHT(INDEX(PIS!O$1:O$500,MATCH(D4,PIS!C$1:C$500,0)),5)="Gross",MIN(U4+V4,VLOOKUP("R700",TSC!B:C,2,0)*VLOOKUP("R101",TSC!B:C,2,0))*VLOOKUP("T705",TSC!B:C,2,0)%,MIN(T4+V4,VLOOKUP("R700",TSC!B:C,2,0)*VLOOKUP("R101",TSC!B:C,2,0))*VLOOKUP("T705",TSC!B:C,2,0)%),0)</f>
        <v/>
      </c>
      <c r="CU4">
        <f>IFERROR(IF(RIGHT(INDEX(PIS!O$1:O$500,MATCH(D4,PIS!C$1:C$500,0)),5)="Gross",MIN(U4+V4,VLOOKUP("R700",TSC!B:C,2,0)*VLOOKUP("R101",TSC!B:C,2,0))*(VLOOKUP("T713",TSC!B:C,2,0))%,MIN(T4+V4,VLOOKUP("R700",TSC!B:C,2,0)*VLOOKUP("R101",TSC!B:C,2,0))*(VLOOKUP("T713",TSC!B:C,2,0))%),0)</f>
        <v/>
      </c>
      <c r="CV4">
        <f>IFERROR(INDEX(ADJ!$A$1:$BZ$1000,MATCH(PAYROLL!D4,ADJ!A$1:A$500,0),MATCH(PAYROLL!CV$2,ADJ!$2:$2,0)),0)</f>
        <v/>
      </c>
      <c r="CW4">
        <f>IFERROR(INDEX(ADJ!$A$1:$BZ$1000,MATCH(PAYROLL!D4,ADJ!A$1:A$500,0),MATCH(PAYROLL!CW$2,ADJ!$2:$2,0)),0)</f>
        <v/>
      </c>
      <c r="CX4">
        <f>SUM(CR4:CW4)</f>
        <v/>
      </c>
      <c r="CY4">
        <f>ROUND(IF(CR4&gt;0,T4+V4*VLOOKUP("R202",TSC!$B$1:$C$500,2,0),0),0)</f>
        <v/>
      </c>
      <c r="CZ4">
        <f>IFERROR(INDEX(CSDA!D$1:D$500,MATCH($CZ$2,CSDA!C$1:C$500,0)),0)</f>
        <v/>
      </c>
      <c r="DA4">
        <f>ROUND(T4*0.7%,0)</f>
        <v/>
      </c>
      <c r="DB4">
        <f>ROUND(T4/12,0)</f>
        <v/>
      </c>
      <c r="DC4">
        <f ref="DC4" t="array">IFERROR(INDEX(CSDA!D$1:D$500,MATCH("Trích giữ"&amp;PAYROLL!DC$2,CSDA!A$1:A$500&amp;CSDA!C$1:C$500,0)),0)</f>
        <v/>
      </c>
      <c r="DD4">
        <f ref="DD4" t="array">IFERROR(INDEX(CSDA!D$1:D$500,MATCH("Trích giữ"&amp;PAYROLL!DD$2,CSDA!A$1:A$500&amp;CSDA!C$1:C$500,0)),0)</f>
        <v/>
      </c>
      <c r="DE4">
        <f ref="DE4" t="array">IFERROR(INDEX(CSDA!D$1:D$500,MATCH("Trích giữ"&amp;PAYROLL!DE$2,CSDA!A$1:A$500&amp;CSDA!C$1:C$500,0)),0)</f>
        <v/>
      </c>
      <c r="DF4">
        <f>IFERROR(INDEX(CSDA!D$1:D$500,MATCH(PAYROLL!DF$2,CSDA!C$1:C$500,0)),0)</f>
        <v/>
      </c>
      <c r="DG4">
        <f ref="DG4" t="array">IFERROR(INDEX(CSDA!D$1:D$500,MATCH("Trích giữ"&amp;PAYROLL!DG$2,CSDA!A$1:A$500&amp;CSDA!C$1:C$500,0)),0)</f>
        <v/>
      </c>
      <c r="DH4">
        <f>ROUND(T4/26,0)</f>
        <v/>
      </c>
      <c r="DI4">
        <f ref="DI4" t="array">IFERROR(INDEX(CSDA!D$1:D$500,MATCH("Trích giữ"&amp;PAYROLL!DI$2,CSDA!A$1:A$500&amp;CSDA!C$1:C$500,0)),0)</f>
        <v/>
      </c>
      <c r="DJ4">
        <f>IF(U4=0,T4*21.5%-BL4,0)</f>
        <v/>
      </c>
      <c r="DK4">
        <f ref="DK4" t="array">IFERROR(INDEX(CSDA!D$1:D$500,MATCH("Trích giữ"&amp;PAYROLL!DK$2,CSDA!A$1:A$500&amp;CSDA!C$1:C$500,0)),0)</f>
        <v/>
      </c>
      <c r="DL4">
        <f>IFERROR(INDEX(CSDA!D$1:D$500,MATCH(PAYROLL!DL$2,CSDA!C$1:C$500,0))/12,0)</f>
        <v/>
      </c>
      <c r="DM4">
        <f>SUM(DB4:DL4)</f>
        <v/>
      </c>
      <c r="DN4">
        <f>IFERROR(INDEX(ADJ!$A$1:$BZ$1000,MATCH(PAYROLL!D4,ADJ!A$1:A$500,0),MATCH(PAYROLL!DN$2,ADJ!$2:$2,0)),0)</f>
        <v/>
      </c>
      <c r="DO4">
        <f>IFERROR(SUM(BP4,DM4:DN4,CX4:DA4)-DT4,0)</f>
        <v/>
      </c>
      <c r="DP4">
        <f ref="DP4" t="array">SUM(BW4*IFERROR(INDEX(CSDA!D$1:D$500,MATCH(BW$2,CSDA!C$1:C$500,0)),0)%,CX4*IFERROR(INDEX(CSDA!D$1:D$500,MATCH(CX$2,CSDA!C$1:C$500,0)),0)%,DA4*IFERROR(INDEX(CSDA!D$1:D$500,MATCH(DA$2,CSDA!C$1:C$500,0)),0)%,DB4*IFERROR(INDEX(CSDA!D$1:D$500,MATCH(DB$2,CSDA!C$1:C$500,0)),0)%,DF4*IFERROR(INDEX(CSDA!D$1:D$500,MATCH("Phí dịch vụ"&amp;PAYROLL!DF$2,CSDA!A$1:A$500&amp;CSDA!C$1:C$500,0)),0)%,DC4*IFERROR(INDEX(CSDA!D$1:D$500,MATCH("Phí dịch vụ"&amp;PAYROLL!DC$2,CSDA!A$1:A$500&amp;CSDA!C$1:C$500,0)),0)%,DH4*IFERROR(INDEX(CSDA!D$1:D$500,MATCH("Phí dịch vụ"&amp;PAYROLL!DH$2,CSDA!A$1:A$500&amp;CSDA!C$1:C$500,0)),0)%,DJ4*IFERROR(INDEX(CSDA!D$1:D$500,MATCH("Phí dịch vụ"&amp;PAYROLL!DJ$2,CSDA!A$1:A$500&amp;CSDA!C$1:C$500,0)),0)%,BN4*IFERROR(INDEX(CSDA!D$1:D$500,MATCH(BN$2,CSDA!C$1:C$500,0)),0)%)-BN4*7%</f>
        <v/>
      </c>
      <c r="DQ4">
        <f>IFERROR(INDEX(ADJ!$A$1:$BZ$1000,MATCH(PAYROLL!D4,ADJ!A$1:A$500,0),MATCH(PAYROLL!DQ$2,ADJ!$2:$2,0)),0)</f>
        <v/>
      </c>
      <c r="DR4">
        <f>IFERROR(INDEX(ADJ!$A$1:$BZ$1000,MATCH(PAYROLL!D4,ADJ!A$1:A$500,0),MATCH(PAYROLL!DR$2,ADJ!$2:$2,0)),0)</f>
        <v/>
      </c>
      <c r="DS4">
        <f>SUM(DP4:DR4)</f>
        <v/>
      </c>
      <c r="DT4">
        <f>EK4</f>
        <v/>
      </c>
      <c r="DU4">
        <f>SUM(DO4:DR4)</f>
        <v/>
      </c>
      <c r="DV4">
        <f>ROUND(DU4*0.1,0)</f>
        <v/>
      </c>
      <c r="DW4">
        <f>DU4+DV4</f>
        <v/>
      </c>
      <c r="DZ4">
        <f>IFERROR(INDEX(ADJ!$A$1:$BZ$1000,MATCH(PAYROLL!$D4,ADJ!A$1:A$500,0),MATCH(PAYROLL!DZ$2,ADJ!$2:$2,0)),0)</f>
        <v/>
      </c>
      <c r="EA4">
        <f>IFERROR(INDEX(ADJ!$A$1:$BZ$1000,MATCH(PAYROLL!$D4,ADJ!A$1:A$500,0),MATCH(PAYROLL!EA$2,ADJ!$2:$2,0)),0)</f>
        <v/>
      </c>
      <c r="EB4">
        <f>IFERROR(INDEX(ADJ!$A$1:$BZ$1000,MATCH(PAYROLL!$D4,ADJ!A$1:A$500,0),MATCH(PAYROLL!EB$2,ADJ!$2:$2,0)),0)</f>
        <v/>
      </c>
      <c r="EC4">
        <f>IFERROR(INDEX(ADJ!$A$1:$BZ$1000,MATCH(PAYROLL!$D4,ADJ!A$1:A$500,0),MATCH(PAYROLL!EC$2,ADJ!$2:$2,0)),0)</f>
        <v/>
      </c>
      <c r="ED4">
        <f>IFERROR(INDEX(ADJ!$A$1:$BZ$1000,MATCH(PAYROLL!$D4,ADJ!A$1:A$500,0),MATCH(PAYROLL!ED$2,ADJ!$2:$2,0)),0)</f>
        <v/>
      </c>
      <c r="EE4">
        <f>IFERROR(INDEX(ADJ!$A$1:$BZ$1000,MATCH(PAYROLL!$D4,ADJ!A$1:A$500,0),MATCH(PAYROLL!EE$2,ADJ!$2:$2,0)),0)</f>
        <v/>
      </c>
      <c r="EF4">
        <f>IFERROR(INDEX(ADJ!$A$1:$BZ$1000,MATCH(PAYROLL!$D4,ADJ!A$1:A$500,0),MATCH(PAYROLL!EF$2,ADJ!$2:$2,0)),0)</f>
        <v/>
      </c>
      <c r="EG4">
        <f>IFERROR(INDEX(ADJ!$A$1:$BZ$1000,MATCH(PAYROLL!$D4,ADJ!A$1:A$500,0),MATCH(PAYROLL!EG$2,ADJ!$2:$2,0)),0)</f>
        <v/>
      </c>
      <c r="EH4">
        <f>IFERROR(INDEX(ADJ!$A$1:$BZ$1000,MATCH(PAYROLL!$D4,ADJ!A$1:A$500,0),MATCH(PAYROLL!EH$2,ADJ!$2:$2,0)),0)</f>
        <v/>
      </c>
      <c r="EI4">
        <f>IFERROR(INDEX(ADJ!$A$1:$BZ$1000,MATCH(PAYROLL!D4,ADJ!A$1:A$500,0),MATCH(PAYROLL!EI$2,ADJ!$2:$2,0)),0)</f>
        <v/>
      </c>
      <c r="EJ4">
        <f>IFERROR(INDEX(ADJ!$A$1:$BZ$1000,MATCH(PAYROLL!$D4,ADJ!A$1:A$500,0),MATCH(PAYROLL!EJ$2,ADJ!$2:$2,0)),0)</f>
        <v/>
      </c>
      <c r="EK4">
        <f>SUM(DZ4:EJ4)</f>
        <v/>
      </c>
    </row>
    <row r="5">
      <c r="A5" t="n">
        <v>3</v>
      </c>
      <c r="B5" t="inlineStr">
        <is>
          <t>Hoàng Thúy Hồng</t>
        </is>
      </c>
      <c r="D5" t="inlineStr">
        <is>
          <t>153942-03</t>
        </is>
      </c>
      <c r="S5">
        <f>IFERROR(INDEX(PIS!$A$1:$BZ$1000,MATCH($D5,PIS!C$1:C$500,0),MATCH("Lương CB tháng trước",PIS!$1:$1,0)),0)</f>
        <v/>
      </c>
      <c r="T5">
        <f>IFERROR(INDEX(PIS!$A$1:$BZ$1000,MATCH($D5,PIS!C$1:C$500,0),MATCH("Lương CB hiện tại",PIS!$1:$1,0)),0)</f>
        <v/>
      </c>
      <c r="U5">
        <f>IFERROR(INDEX(PIS!$A$1:$BZ$1000,MATCH($D5,PIS!C$1:C$500,0),MATCH("Lương đóng BHBB",PIS!$1:$1,0)),0)</f>
        <v/>
      </c>
      <c r="V5">
        <f>IFERROR(INDEX(PIS!$A$1:$BZ$1000,MATCH($D5,PIS!C$1:C$500,0),MATCH(V$2,PIS!$2:$2,0)),0)</f>
        <v/>
      </c>
      <c r="W5">
        <f>IFERROR(INDEX(PIS!$A$1:$BZ$1000,MATCH($D5,PIS!C$1:C$500,0),MATCH(W$2,PIS!$2:$2,0)),0)</f>
        <v/>
      </c>
      <c r="X5">
        <f>IFERROR(INDEX(PIS!$A$1:$BZ$1000,MATCH($D5,PIS!C$1:C$500,0),MATCH(X$2,PIS!$2:$2,0)),0)</f>
        <v/>
      </c>
      <c r="Y5">
        <f>IFERROR(INDEX(PIS!$A$1:$BZ$1000,MATCH($D5,PIS!C$1:C$500,0),MATCH(Y$2,PIS!$2:$2,0)),0)</f>
        <v/>
      </c>
      <c r="Z5">
        <f>IFERROR(INDEX(PIS!$A$1:$BZ$1000,MATCH($D5,PIS!C$1:C$500,0),MATCH(Z$2,PIS!$2:$2,0)),0)</f>
        <v/>
      </c>
      <c r="AA5">
        <f>IFERROR(INDEX(PIS!$A$1:$BZ$1000,MATCH($D5,PIS!C$1:C$500,0),MATCH(AA$2,PIS!$2:$2,0)),0)</f>
        <v/>
      </c>
      <c r="AB5">
        <f>IFERROR(INDEX(PIS!$A$1:$BZ$1000,MATCH($D5,PIS!C$1:C$500,0),MATCH(AB$2,PIS!$2:$2,0)),0)</f>
        <v/>
      </c>
      <c r="AC5">
        <f>SUM(V5:AB5)</f>
        <v/>
      </c>
      <c r="AD5">
        <f>IFERROR(INDEX(TIMESHEET!$A$1:$AI$5000,MATCH($D5,TIMESHEET!A$1:A$500,0),MATCH("T100",TIMESHEET!$2:$2,0))-2,0)</f>
        <v/>
      </c>
      <c r="AE5">
        <f>IFERROR(INDEX(TIMESHEET!$A$1:$AI$5000,MATCH($D5,TIMESHEET!A$1:A$500,0),MATCH("T202",TIMESHEET!$2:$2,0)),0)</f>
        <v/>
      </c>
      <c r="AF5">
        <f>IFERROR(INDEX(TIMESHEET!$A$1:$AI$5000,MATCH($D5,TIMESHEET!A$1:A$500,0),MATCH("T302",TIMESHEET!$2:$2,0)),0)</f>
        <v/>
      </c>
      <c r="AG5">
        <f>IFERROR(INDEX(TIMESHEET!$A$1:$AI$5000,MATCH($D5,TIMESHEET!A$1:A$500,0),MATCH("T406",TIMESHEET!$2:$2,0)),0)</f>
        <v/>
      </c>
      <c r="AH5">
        <f>AE5+AG5</f>
        <v/>
      </c>
      <c r="AI5">
        <f>IFERROR(INDEX(TIMESHEET!$A$1:$AI$5000,MATCH($D5,TIMESHEET!A$1:A$500,0),MATCH("T701",TIMESHEET!$2:$2,0)),0)</f>
        <v/>
      </c>
      <c r="AJ5">
        <f>IFERROR(INDEX(TIMESHEET!$A$1:$AI$5000,MATCH($D5,TIMESHEET!B$1:B$500,0),MATCH("T320",TIMESHEET!$2:$2,0)),0)</f>
        <v/>
      </c>
      <c r="AK5">
        <f>IFERROR(IF(LEFT(INDEX(PIS!O$1:O$500,MATCH(D5,PIS!C$1:C$500)),1)="M",T5/AD5*SUM(AE5:AG5),T5*AD5),0)</f>
        <v/>
      </c>
      <c r="AL5">
        <f>IFERROR(INDEX(ADJ!$A$1:$BZ$1000,MATCH(PAYROLL!D5,ADJ!A$1:A$500,0),MATCH(PAYROLL!AL$2,ADJ!$2:$2,0)),0)</f>
        <v/>
      </c>
      <c r="AM5">
        <f>SUM(AK5:AL5)</f>
        <v/>
      </c>
      <c r="AN5">
        <f>IFERROR(ROUND(V5/$AD5*$AH5,0),0)</f>
        <v/>
      </c>
      <c r="AO5">
        <f>IFERROR(ROUND(W5/$AD5*$AH5,0),0)</f>
        <v/>
      </c>
      <c r="AP5">
        <f>IFERROR(ROUND(X5/$AD5*$AE5,0),0)</f>
        <v/>
      </c>
      <c r="AQ5">
        <f>IFERROR(ROUND(Y5/$AD5*$AH5,0),0)</f>
        <v/>
      </c>
      <c r="AR5">
        <f>IFERROR(ROUND(Z5/$AD5*$AH5,0),0)</f>
        <v/>
      </c>
      <c r="AS5">
        <f>IFERROR(ROUND(AA5/$AD5*$AH5,0),0)</f>
        <v/>
      </c>
      <c r="AT5">
        <f>IFERROR(IF((AE5+AF5+AG5)&gt;13,AB5,ROUND(AB5/AD5*AH5,0)),0)</f>
        <v/>
      </c>
      <c r="AU5">
        <f>IFERROR(INDEX(ADJ!$A$1:$BZ$1000,MATCH(PAYROLL!D5,ADJ!A$1:A$500,0),MATCH(PAYROLL!AU$2,ADJ!$2:$2,0)),0)</f>
        <v/>
      </c>
      <c r="AV5">
        <f>ROUND(SUM(AN5:AU5),0)</f>
        <v/>
      </c>
      <c r="AW5">
        <f>IFERROR(INDEX(TIMESHEET!$A$1:$AI$5000,MATCH(PAYROLL!D5,TIMESHEET!A$1:A$500,0),MATCH("T620",TIMESHEET!$2:$2,0)),0)</f>
        <v/>
      </c>
      <c r="AX5">
        <f>IFERROR(INDEX(TIMESHEET!$A$1:$AI$5000,MATCH(PAYROLL!D5,TIMESHEET!A$1:A$500,0),MATCH("T601",TIMESHEET!$2:$2,0)),0)</f>
        <v/>
      </c>
      <c r="AY5">
        <f>IFERROR(INDEX(TIMESHEET!$A$1:$AI$5000,MATCH(PAYROLL!D5,TIMESHEET!A$1:A$500,0),MATCH("T602",TIMESHEET!$2:$2,0)),0)</f>
        <v/>
      </c>
      <c r="AZ5">
        <f>IFERROR(INDEX(TIMESHEET!$A$1:$AI$5000,MATCH(PAYROLL!D5,TIMESHEET!A$1:A$500,0),MATCH("T603",TIMESHEET!$2:$2,0)),0)</f>
        <v/>
      </c>
      <c r="BA5">
        <f>IFERROR(INDEX(TIMESHEET!$A$1:$AI$5000,MATCH(PAYROLL!D5,TIMESHEET!A$1:A$500,0),MATCH("T611",TIMESHEET!$2:$2,0)),0)</f>
        <v/>
      </c>
      <c r="BB5">
        <f>IFERROR(INDEX(TIMESHEET!$A$1:$AI$5000,MATCH(PAYROLL!D5,TIMESHEET!A$1:A$500,0),MATCH("T612",TIMESHEET!$2:$2,0)),0)</f>
        <v/>
      </c>
      <c r="BC5">
        <f>IFERROR(INDEX(TIMESHEET!$A$1:$AI$5000,MATCH(PAYROLL!D5,TIMESHEET!A$1:A$500,0),MATCH("T613",TIMESHEET!$2:$2,0)),0)</f>
        <v/>
      </c>
      <c r="BD5">
        <f>IFERROR(INDEX(TIMESHEET!$A$1:$AI$5000,MATCH(PAYROLL!D5,TIMESHEET!A$1:A$500,0),MATCH("T500",TIMESHEET!$2:$2,0)),0)</f>
        <v/>
      </c>
      <c r="BE5">
        <f>IFERROR(IF(LEFT(INDEX(PIS!O$1:O$500,MATCH(D5,PIS!C$1:C$500)),1)="M",T5/AD5/8*(AW5+AX5*1.5+AY5*2+AZ5*3+BA5*2.1+BB5*2.7+BC5*3.9+BD5*0.3),T5/8*(AW5+AX5*1.5+AY5*2+AZ5*3+BA5*2.1+BB5*2.7+BC5*3.9+BD5*0.3)),0)</f>
        <v/>
      </c>
      <c r="BF5">
        <f>IFERROR(INDEX(ADJ!$A$1:$BZ$1000,MATCH(PAYROLL!$D5,ADJ!A$1:A$500,0),MATCH(PAYROLL!BF$2,ADJ!$2:$2,0)),0)</f>
        <v/>
      </c>
      <c r="BG5">
        <f>IFERROR(INDEX(ADJ!$A$1:$BZ$1000,MATCH(PAYROLL!D5,ADJ!A$1:A$500,0),MATCH(PAYROLL!BG$2,ADJ!$2:$2,0)),0)</f>
        <v/>
      </c>
      <c r="BH5">
        <f>IFERROR(INDEX(ADJ!$A$1:$BZ$1000,MATCH(PAYROLL!D5,ADJ!A$1:A$500,0),MATCH(PAYROLL!BH$2,ADJ!$2:$2,0)),0)</f>
        <v/>
      </c>
      <c r="BI5">
        <f>IFERROR(INDEX(ADJ!$A$1:$BZ$1000,MATCH(PAYROLL!D5,ADJ!A$1:A$500,0),MATCH(PAYROLL!BI$2,ADJ!$2:$2,0)),0)</f>
        <v/>
      </c>
      <c r="BJ5">
        <f>IFERROR(INDEX(ADJ!$A$1:$BZ$1000,MATCH(PAYROLL!D5,ADJ!A$1:A$500,0),MATCH(PAYROLL!BJ$2,ADJ!$2:$2,0)),0)</f>
        <v/>
      </c>
      <c r="BK5">
        <f>SUM(BF5:BJ5)</f>
        <v/>
      </c>
      <c r="BL5">
        <f>IFERROR(INDEX(ADJ!$A$1:$BZ$1000,MATCH(PAYROLL!D5,ADJ!A$1:A$500,0),MATCH(PAYROLL!BL$2,ADJ!$2:$2,0)),0)</f>
        <v/>
      </c>
      <c r="BM5">
        <f>IFERROR(INDEX(ADJ!$A$1:$BZ$1000,MATCH(PAYROLL!D5,ADJ!A$1:A$500,0),MATCH(PAYROLL!BM$2,ADJ!$2:$2,0)),0)</f>
        <v/>
      </c>
      <c r="BN5">
        <f>IFERROR(INDEX(ADJ!$A$1:$BZ$1000,MATCH(PAYROLL!D5,ADJ!A$1:A$500,0),MATCH(PAYROLL!BN$2,ADJ!$2:$2,0)),0)</f>
        <v/>
      </c>
      <c r="BO5">
        <f>IFERROR(INDEX(ADJ!$A$1:$BZ$1000,MATCH(PAYROLL!D5,ADJ!A$1:A$500,0),MATCH(PAYROLL!BO$2,ADJ!$2:$2,0)),0)</f>
        <v/>
      </c>
      <c r="BP5">
        <f>SUM(AM5,AV5,BE5,BK5,BL5:BO5)</f>
        <v/>
      </c>
      <c r="BQ5">
        <f>BO5</f>
        <v/>
      </c>
      <c r="BR5">
        <f>IFERROR(ROUND(IF(LEFT(INDEX(PIS!O$1:O$500,MATCH(D5,PIS!C$1:C$500)),1)="D",T5/8*(BD5*0.3),IF(LEFT(INDEX(PIS!O$1:O$500,MATCH(D5,PIS!C$1:C$500)),1)="H",T5*($BD5*0.3),T5/$AD5/8*($BD5*0.3))),0),0)</f>
        <v/>
      </c>
      <c r="BS5">
        <f>IF(AP5&lt;1,0,MIN(AP5,730000))</f>
        <v/>
      </c>
      <c r="BT5">
        <f>IFERROR(ROUND((BE5-SUM(AW5:BC5)*T5/AD5/8),0)-BR5,0)</f>
        <v/>
      </c>
      <c r="BU5">
        <f>AO5</f>
        <v/>
      </c>
      <c r="BV5">
        <f>SUM(BQ5:BU5)</f>
        <v/>
      </c>
      <c r="BW5">
        <f>BP5-BV5</f>
        <v/>
      </c>
      <c r="BX5">
        <f>IFERROR(IF(RIGHT(INDEX(PIS!O$1:O$500,MATCH(D5,PIS!C$1:C$500)),5)="Gross",MIN(U5+V5,VLOOKUP("R700",TSC!B:C,2,0)*VLOOKUP("R101",TSC!B:C,2,0))*VLOOKUP("R701",TSC!B:C,2,0)%,0),0)</f>
        <v/>
      </c>
      <c r="BY5">
        <f>IFERROR(IF(RIGHT(INDEX(PIS!O$1:O$500,MATCH(D5,PIS!C$1:C$500)),5)="Gross",MIN(U5+V5,VLOOKUP("R700",TSC!B:C,2,0)*VLOOKUP("R101",TSC!B:C,2,0))*VLOOKUP("T704",TSC!B:C,2,0)%,0),0)</f>
        <v/>
      </c>
      <c r="BZ5">
        <f>IFERROR(IF(RIGHT(INDEX(PIS!O$1:O$500,MATCH(D5,PIS!C$1:C$500)),5)="Gross",MIN(U5+V5,VLOOKUP("R700",TSC!B:C,2,0)*VLOOKUP("1",TSC!F:G,2,0))*VLOOKUP("T705",TSC!B:C,2,0)%,0),0)</f>
        <v/>
      </c>
      <c r="CA5">
        <f>IFERROR(INDEX(ADJ!$A$1:$BZ$1000,MATCH(PAYROLL!D5,ADJ!A$1:A$500,0),MATCH(PAYROLL!CA$2,ADJ!$2:$2,0)),0)</f>
        <v/>
      </c>
      <c r="CB5">
        <f>IFERROR(INDEX(ADJ!$A$1:$BZ$1000,MATCH(PAYROLL!D5,ADJ!A$1:A$500,0),MATCH(PAYROLL!CB$2,ADJ!$2:$2,0)),0)</f>
        <v/>
      </c>
      <c r="CC5">
        <f>SUM(BX5:CB5)</f>
        <v/>
      </c>
      <c r="CD5">
        <f>IFERROR(INDEX(PIS!$A$1:$BZ$1000,MATCH(PAYROLL!D5,PIS!C$1:C$500,0),MATCH(PAYROLL!CD$1,PIS!$1:$1,0)),0)</f>
        <v/>
      </c>
      <c r="CE5">
        <f>IFERROR(IF(OR(INDEX(PIS!P$1:P$500,MATCH(D5,PIS!C$1:C$500,0))="LT2",INDEX(PIS!P$1:P$500,MATCH(D5,PIS!C$1:C$500,0))="P10"),0,SUM(CC5,CD5*VLOOKUP("R601",TSC!B:C,2,0),VLOOKUP("R602",TSC!B:C,2,0))),0)</f>
        <v/>
      </c>
      <c r="CF5">
        <f>MAX(BW5-CE5,0)</f>
        <v/>
      </c>
      <c r="CG5">
        <f>IFERROR(IF(OR(RIGHT(INDEX(PIS!P$1:P$500,MATCH(D5,PIS!C$1:C$500)),5)="P10",RIGHT(INDEX(PIS!P$1:P$500,MATCH(D5,PIS!C$1:C$500)),5)="CK"),0,IF(CF5&lt;=5000000,CF5*5%,IF(CF5&lt;=10000000,CF5*10%-250000,IF(CF5&lt;=18000000,CF5*15%-750000,IF(CF5&lt;=32000000,CF5*20%-1650000,IF(CF5&lt;=52000000,CF5*25%-3250000,IF(CF5&lt;=80000000,BH5*30%-5850000,CF5*35%-9850000))))))),0)</f>
        <v/>
      </c>
      <c r="CH5">
        <f>IFERROR(IF(OR(INDEX(PIS!P$1:P$500,MATCH(D5,PIS!C$1:C$500))="LT",INDEX(PIS!P$1:P$500,MATCH(D5,PIS!C$1:C$500))="CK"),0,IF(CF5&lt;2000000,0,CF5*10%)),0)</f>
        <v/>
      </c>
      <c r="CI5">
        <f>IFERROR(INDEX(ADJ!$A$1:$BZ$1000,MATCH(PAYROLL!D5,ADJ!A$1:A$500,0),MATCH(PAYROLL!CI$2,ADJ!$2:$2,0)),0)</f>
        <v/>
      </c>
      <c r="CJ5">
        <f>IFERROR(INDEX(ADJ!$A$1:$BZ$1000,MATCH(PAYROLL!D5,ADJ!A$1:A$500,0),MATCH(PAYROLL!CJ$2,ADJ!$2:$2,0)),0)</f>
        <v/>
      </c>
      <c r="CK5">
        <f>IFERROR(INDEX(ADJ!$A$1:$BZ$1000,MATCH(PAYROLL!D5,ADJ!A$1:A$500,0),MATCH(PAYROLL!CK$2,ADJ!$2:$2,0)),0)</f>
        <v/>
      </c>
      <c r="CL5">
        <f>SUM(CG5:CK5)</f>
        <v/>
      </c>
      <c r="CM5">
        <f>ROUND(SUM(CH5:CK5),0)</f>
        <v/>
      </c>
      <c r="CN5">
        <f>IFERROR(INDEX(CSDA!D$1:D$500,MATCH($CN$2,CSDA!C$1:C$500,0))*INDEX(PIS!V$1:V$500,MATCH(D5,PIS!C$1:C$500))+INDEX(ADJ!$A$1:$BZ$1000,MATCH(PAYROLL!D5,ADJ!A$1:A$500,0),MATCH(PAYROLL!CN$2,ADJ!$2:$2,0)),0)</f>
        <v/>
      </c>
      <c r="CO5">
        <f>IFERROR(INDEX(ADJ!$A$1:$BZ$1000,MATCH(PAYROLL!D5,ADJ!A$1:A$500,0),MATCH(PAYROLL!CO$2,ADJ!$2:$2,0)),0)</f>
        <v/>
      </c>
      <c r="CP5">
        <f>IFERROR(INDEX(ADJ!$A$1:$BZ$1000,MATCH(PAYROLL!D5,ADJ!A$1:A$500,0),MATCH(PAYROLL!CP$2,ADJ!$2:$2,0)),0)</f>
        <v/>
      </c>
      <c r="CQ5">
        <f>BP5-CL5-CI5-CM5-CN5-CO5-CP5-CC5</f>
        <v/>
      </c>
      <c r="CR5">
        <f>IFERROR(IF(RIGHT(INDEX(PIS!O$1:O$500,MATCH(D5,PIS!C$1:C$500,0)),5)="Gross",MIN(U5+V5,VLOOKUP("R700",TSC!B:C,2,0)*VLOOKUP("R101",TSC!B:C,2,0))*(VLOOKUP("T711",TSC!B:C,2,0)+VLOOKUP("T712",TSC!B:C,2,0))%,MIN(T5+V5,VLOOKUP("R700",TSC!B:C,2,0)*VLOOKUP("R101",TSC!B:C,2,0))*(VLOOKUP("T711",TSC!B:C,2,0)+VLOOKUP("T712",TSC!B:C,2,0)+VLOOKUP("R701",TSC!B:C,2,0))%),0)</f>
        <v/>
      </c>
      <c r="CS5">
        <f>IFERROR(IF(RIGHT(INDEX(PIS!O$1:O$500,MATCH(D5,PIS!C$1:C$500,0)),5)="Gross",MIN(U5+V5,VLOOKUP("R700",TSC!B:C,2,0)*VLOOKUP("R101",TSC!B:C,2,0))*(VLOOKUP("T714",TSC!B:C,2,0))%,MIN(T5+V5,VLOOKUP("R700",TSC!B:C,2,0)*VLOOKUP("R101",TSC!B:C,2,0))*(VLOOKUP("T704",TSC!B:C,2,0)+VLOOKUP("T714",TSC!B:C,2,0))%),0)</f>
        <v/>
      </c>
      <c r="CT5">
        <f>IFERROR(IF(RIGHT(INDEX(PIS!O$1:O$500,MATCH(D5,PIS!C$1:C$500,0)),5)="Gross",MIN(U5+V5,VLOOKUP("R700",TSC!B:C,2,0)*VLOOKUP("R101",TSC!B:C,2,0))*VLOOKUP("T705",TSC!B:C,2,0)%,MIN(T5+V5,VLOOKUP("R700",TSC!B:C,2,0)*VLOOKUP("R101",TSC!B:C,2,0))*VLOOKUP("T705",TSC!B:C,2,0)%),0)</f>
        <v/>
      </c>
      <c r="CU5">
        <f>IFERROR(IF(RIGHT(INDEX(PIS!O$1:O$500,MATCH(D5,PIS!C$1:C$500,0)),5)="Gross",MIN(U5+V5,VLOOKUP("R700",TSC!B:C,2,0)*VLOOKUP("R101",TSC!B:C,2,0))*(VLOOKUP("T713",TSC!B:C,2,0))%,MIN(T5+V5,VLOOKUP("R700",TSC!B:C,2,0)*VLOOKUP("R101",TSC!B:C,2,0))*(VLOOKUP("T713",TSC!B:C,2,0))%),0)</f>
        <v/>
      </c>
      <c r="CV5">
        <f>IFERROR(INDEX(ADJ!$A$1:$BZ$1000,MATCH(PAYROLL!D5,ADJ!A$1:A$500,0),MATCH(PAYROLL!CV$2,ADJ!$2:$2,0)),0)</f>
        <v/>
      </c>
      <c r="CW5">
        <f>IFERROR(INDEX(ADJ!$A$1:$BZ$1000,MATCH(PAYROLL!D5,ADJ!A$1:A$500,0),MATCH(PAYROLL!CW$2,ADJ!$2:$2,0)),0)</f>
        <v/>
      </c>
      <c r="CX5">
        <f>SUM(CR5:CW5)</f>
        <v/>
      </c>
      <c r="CY5">
        <f>ROUND(IF(CR5&gt;0,T5+V5*VLOOKUP("R202",TSC!$B$1:$C$500,2,0),0),0)</f>
        <v/>
      </c>
      <c r="CZ5">
        <f>IFERROR(INDEX(CSDA!D$1:D$500,MATCH($CZ$2,CSDA!C$1:C$500,0)),0)</f>
        <v/>
      </c>
      <c r="DA5">
        <f>ROUND(T5*0.7%,0)</f>
        <v/>
      </c>
      <c r="DB5">
        <f>ROUND(T5/12,0)</f>
        <v/>
      </c>
      <c r="DC5">
        <f ref="DC5" t="array">IFERROR(INDEX(CSDA!D$1:D$500,MATCH("Trích giữ"&amp;PAYROLL!DC$2,CSDA!A$1:A$500&amp;CSDA!C$1:C$500,0)),0)</f>
        <v/>
      </c>
      <c r="DD5">
        <f ref="DD5" t="array">IFERROR(INDEX(CSDA!D$1:D$500,MATCH("Trích giữ"&amp;PAYROLL!DD$2,CSDA!A$1:A$500&amp;CSDA!C$1:C$500,0)),0)</f>
        <v/>
      </c>
      <c r="DE5">
        <f ref="DE5" t="array">IFERROR(INDEX(CSDA!D$1:D$500,MATCH("Trích giữ"&amp;PAYROLL!DE$2,CSDA!A$1:A$500&amp;CSDA!C$1:C$500,0)),0)</f>
        <v/>
      </c>
      <c r="DF5">
        <f>IFERROR(INDEX(CSDA!D$1:D$500,MATCH(PAYROLL!DF$2,CSDA!C$1:C$500,0)),0)</f>
        <v/>
      </c>
      <c r="DG5">
        <f ref="DG5" t="array">IFERROR(INDEX(CSDA!D$1:D$500,MATCH("Trích giữ"&amp;PAYROLL!DG$2,CSDA!A$1:A$500&amp;CSDA!C$1:C$500,0)),0)</f>
        <v/>
      </c>
      <c r="DH5">
        <f>ROUND(T5/26,0)</f>
        <v/>
      </c>
      <c r="DI5">
        <f ref="DI5" t="array">IFERROR(INDEX(CSDA!D$1:D$500,MATCH("Trích giữ"&amp;PAYROLL!DI$2,CSDA!A$1:A$500&amp;CSDA!C$1:C$500,0)),0)</f>
        <v/>
      </c>
      <c r="DJ5">
        <f>IF(U5=0,T5*21.5%-BL5,0)</f>
        <v/>
      </c>
      <c r="DK5">
        <f ref="DK5" t="array">IFERROR(INDEX(CSDA!D$1:D$500,MATCH("Trích giữ"&amp;PAYROLL!DK$2,CSDA!A$1:A$500&amp;CSDA!C$1:C$500,0)),0)</f>
        <v/>
      </c>
      <c r="DL5">
        <f>IFERROR(INDEX(CSDA!D$1:D$500,MATCH(PAYROLL!DL$2,CSDA!C$1:C$500,0))/12,0)</f>
        <v/>
      </c>
      <c r="DM5">
        <f>SUM(DB5:DL5)</f>
        <v/>
      </c>
      <c r="DN5">
        <f>IFERROR(INDEX(ADJ!$A$1:$BZ$1000,MATCH(PAYROLL!D5,ADJ!A$1:A$500,0),MATCH(PAYROLL!DN$2,ADJ!$2:$2,0)),0)</f>
        <v/>
      </c>
      <c r="DO5">
        <f>IFERROR(SUM(BP5,DM5:DN5,CX5:DA5)-DT5,0)</f>
        <v/>
      </c>
      <c r="DP5">
        <f ref="DP5" t="array">SUM(BW5*IFERROR(INDEX(CSDA!D$1:D$500,MATCH(BW$2,CSDA!C$1:C$500,0)),0)%,CX5*IFERROR(INDEX(CSDA!D$1:D$500,MATCH(CX$2,CSDA!C$1:C$500,0)),0)%,DA5*IFERROR(INDEX(CSDA!D$1:D$500,MATCH(DA$2,CSDA!C$1:C$500,0)),0)%,DB5*IFERROR(INDEX(CSDA!D$1:D$500,MATCH(DB$2,CSDA!C$1:C$500,0)),0)%,DF5*IFERROR(INDEX(CSDA!D$1:D$500,MATCH("Phí dịch vụ"&amp;PAYROLL!DF$2,CSDA!A$1:A$500&amp;CSDA!C$1:C$500,0)),0)%,DC5*IFERROR(INDEX(CSDA!D$1:D$500,MATCH("Phí dịch vụ"&amp;PAYROLL!DC$2,CSDA!A$1:A$500&amp;CSDA!C$1:C$500,0)),0)%,DH5*IFERROR(INDEX(CSDA!D$1:D$500,MATCH("Phí dịch vụ"&amp;PAYROLL!DH$2,CSDA!A$1:A$500&amp;CSDA!C$1:C$500,0)),0)%,DJ5*IFERROR(INDEX(CSDA!D$1:D$500,MATCH("Phí dịch vụ"&amp;PAYROLL!DJ$2,CSDA!A$1:A$500&amp;CSDA!C$1:C$500,0)),0)%,BN5*IFERROR(INDEX(CSDA!D$1:D$500,MATCH(BN$2,CSDA!C$1:C$500,0)),0)%)-BN5*7%</f>
        <v/>
      </c>
      <c r="DQ5">
        <f>IFERROR(INDEX(ADJ!$A$1:$BZ$1000,MATCH(PAYROLL!D5,ADJ!A$1:A$500,0),MATCH(PAYROLL!DQ$2,ADJ!$2:$2,0)),0)</f>
        <v/>
      </c>
      <c r="DR5">
        <f>IFERROR(INDEX(ADJ!$A$1:$BZ$1000,MATCH(PAYROLL!D5,ADJ!A$1:A$500,0),MATCH(PAYROLL!DR$2,ADJ!$2:$2,0)),0)</f>
        <v/>
      </c>
      <c r="DS5">
        <f>SUM(DP5:DR5)</f>
        <v/>
      </c>
      <c r="DT5">
        <f>EK5</f>
        <v/>
      </c>
      <c r="DU5">
        <f>SUM(DO5:DR5)</f>
        <v/>
      </c>
      <c r="DV5">
        <f>ROUND(DU5*0.1,0)</f>
        <v/>
      </c>
      <c r="DW5">
        <f>DU5+DV5</f>
        <v/>
      </c>
      <c r="DZ5">
        <f>IFERROR(INDEX(ADJ!$A$1:$BZ$1000,MATCH(PAYROLL!$D5,ADJ!A$1:A$500,0),MATCH(PAYROLL!DZ$2,ADJ!$2:$2,0)),0)</f>
        <v/>
      </c>
      <c r="EA5">
        <f>IFERROR(INDEX(ADJ!$A$1:$BZ$1000,MATCH(PAYROLL!$D5,ADJ!A$1:A$500,0),MATCH(PAYROLL!EA$2,ADJ!$2:$2,0)),0)</f>
        <v/>
      </c>
      <c r="EB5">
        <f>IFERROR(INDEX(ADJ!$A$1:$BZ$1000,MATCH(PAYROLL!$D5,ADJ!A$1:A$500,0),MATCH(PAYROLL!EB$2,ADJ!$2:$2,0)),0)</f>
        <v/>
      </c>
      <c r="EC5">
        <f>IFERROR(INDEX(ADJ!$A$1:$BZ$1000,MATCH(PAYROLL!$D5,ADJ!A$1:A$500,0),MATCH(PAYROLL!EC$2,ADJ!$2:$2,0)),0)</f>
        <v/>
      </c>
      <c r="ED5">
        <f>IFERROR(INDEX(ADJ!$A$1:$BZ$1000,MATCH(PAYROLL!$D5,ADJ!A$1:A$500,0),MATCH(PAYROLL!ED$2,ADJ!$2:$2,0)),0)</f>
        <v/>
      </c>
      <c r="EE5">
        <f>IFERROR(INDEX(ADJ!$A$1:$BZ$1000,MATCH(PAYROLL!$D5,ADJ!A$1:A$500,0),MATCH(PAYROLL!EE$2,ADJ!$2:$2,0)),0)</f>
        <v/>
      </c>
      <c r="EF5">
        <f>IFERROR(INDEX(ADJ!$A$1:$BZ$1000,MATCH(PAYROLL!$D5,ADJ!A$1:A$500,0),MATCH(PAYROLL!EF$2,ADJ!$2:$2,0)),0)</f>
        <v/>
      </c>
      <c r="EG5">
        <f>IFERROR(INDEX(ADJ!$A$1:$BZ$1000,MATCH(PAYROLL!$D5,ADJ!A$1:A$500,0),MATCH(PAYROLL!EG$2,ADJ!$2:$2,0)),0)</f>
        <v/>
      </c>
      <c r="EH5">
        <f>IFERROR(INDEX(ADJ!$A$1:$BZ$1000,MATCH(PAYROLL!$D5,ADJ!A$1:A$500,0),MATCH(PAYROLL!EH$2,ADJ!$2:$2,0)),0)</f>
        <v/>
      </c>
      <c r="EI5">
        <f>IFERROR(INDEX(ADJ!$A$1:$BZ$1000,MATCH(PAYROLL!D5,ADJ!A$1:A$500,0),MATCH(PAYROLL!EI$2,ADJ!$2:$2,0)),0)</f>
        <v/>
      </c>
      <c r="EJ5">
        <f>IFERROR(INDEX(ADJ!$A$1:$BZ$1000,MATCH(PAYROLL!$D5,ADJ!A$1:A$500,0),MATCH(PAYROLL!EJ$2,ADJ!$2:$2,0)),0)</f>
        <v/>
      </c>
      <c r="EK5">
        <f>SUM(DZ5:EJ5)</f>
        <v/>
      </c>
    </row>
    <row r="6">
      <c r="A6" t="n">
        <v>4</v>
      </c>
      <c r="B6" t="inlineStr">
        <is>
          <t>Đỗ Thị Hậu</t>
        </is>
      </c>
      <c r="D6" t="inlineStr">
        <is>
          <t>148250-04</t>
        </is>
      </c>
      <c r="S6">
        <f>IFERROR(INDEX(PIS!$A$1:$BZ$1000,MATCH($D6,PIS!C$1:C$500,0),MATCH("Lương CB tháng trước",PIS!$1:$1,0)),0)</f>
        <v/>
      </c>
      <c r="T6">
        <f>IFERROR(INDEX(PIS!$A$1:$BZ$1000,MATCH($D6,PIS!C$1:C$500,0),MATCH("Lương CB hiện tại",PIS!$1:$1,0)),0)</f>
        <v/>
      </c>
      <c r="U6">
        <f>IFERROR(INDEX(PIS!$A$1:$BZ$1000,MATCH($D6,PIS!C$1:C$500,0),MATCH("Lương đóng BHBB",PIS!$1:$1,0)),0)</f>
        <v/>
      </c>
      <c r="V6">
        <f>IFERROR(INDEX(PIS!$A$1:$BZ$1000,MATCH($D6,PIS!C$1:C$500,0),MATCH(V$2,PIS!$2:$2,0)),0)</f>
        <v/>
      </c>
      <c r="W6">
        <f>IFERROR(INDEX(PIS!$A$1:$BZ$1000,MATCH($D6,PIS!C$1:C$500,0),MATCH(W$2,PIS!$2:$2,0)),0)</f>
        <v/>
      </c>
      <c r="X6">
        <f>IFERROR(INDEX(PIS!$A$1:$BZ$1000,MATCH($D6,PIS!C$1:C$500,0),MATCH(X$2,PIS!$2:$2,0)),0)</f>
        <v/>
      </c>
      <c r="Y6">
        <f>IFERROR(INDEX(PIS!$A$1:$BZ$1000,MATCH($D6,PIS!C$1:C$500,0),MATCH(Y$2,PIS!$2:$2,0)),0)</f>
        <v/>
      </c>
      <c r="Z6">
        <f>IFERROR(INDEX(PIS!$A$1:$BZ$1000,MATCH($D6,PIS!C$1:C$500,0),MATCH(Z$2,PIS!$2:$2,0)),0)</f>
        <v/>
      </c>
      <c r="AA6">
        <f>IFERROR(INDEX(PIS!$A$1:$BZ$1000,MATCH($D6,PIS!C$1:C$500,0),MATCH(AA$2,PIS!$2:$2,0)),0)</f>
        <v/>
      </c>
      <c r="AB6">
        <f>IFERROR(INDEX(PIS!$A$1:$BZ$1000,MATCH($D6,PIS!C$1:C$500,0),MATCH(AB$2,PIS!$2:$2,0)),0)</f>
        <v/>
      </c>
      <c r="AC6">
        <f>SUM(V6:AB6)</f>
        <v/>
      </c>
      <c r="AD6">
        <f>IFERROR(INDEX(TIMESHEET!$A$1:$AI$5000,MATCH($D6,TIMESHEET!A$1:A$500,0),MATCH("T100",TIMESHEET!$2:$2,0))-2,0)</f>
        <v/>
      </c>
      <c r="AE6">
        <f>IFERROR(INDEX(TIMESHEET!$A$1:$AI$5000,MATCH($D6,TIMESHEET!A$1:A$500,0),MATCH("T202",TIMESHEET!$2:$2,0)),0)</f>
        <v/>
      </c>
      <c r="AF6">
        <f>IFERROR(INDEX(TIMESHEET!$A$1:$AI$5000,MATCH($D6,TIMESHEET!A$1:A$500,0),MATCH("T302",TIMESHEET!$2:$2,0)),0)</f>
        <v/>
      </c>
      <c r="AG6">
        <f>IFERROR(INDEX(TIMESHEET!$A$1:$AI$5000,MATCH($D6,TIMESHEET!A$1:A$500,0),MATCH("T406",TIMESHEET!$2:$2,0)),0)</f>
        <v/>
      </c>
      <c r="AH6">
        <f>AE6+AG6</f>
        <v/>
      </c>
      <c r="AI6">
        <f>IFERROR(INDEX(TIMESHEET!$A$1:$AI$5000,MATCH($D6,TIMESHEET!A$1:A$500,0),MATCH("T701",TIMESHEET!$2:$2,0)),0)</f>
        <v/>
      </c>
      <c r="AJ6">
        <f>IFERROR(INDEX(TIMESHEET!$A$1:$AI$5000,MATCH($D6,TIMESHEET!B$1:B$500,0),MATCH("T320",TIMESHEET!$2:$2,0)),0)</f>
        <v/>
      </c>
      <c r="AK6">
        <f>IFERROR(IF(LEFT(INDEX(PIS!O$1:O$500,MATCH(D6,PIS!C$1:C$500)),1)="M",T6/AD6*SUM(AE6:AG6),T6*AD6),0)</f>
        <v/>
      </c>
      <c r="AL6">
        <f>IFERROR(INDEX(ADJ!$A$1:$BZ$1000,MATCH(PAYROLL!D6,ADJ!A$1:A$500,0),MATCH(PAYROLL!AL$2,ADJ!$2:$2,0)),0)</f>
        <v/>
      </c>
      <c r="AM6">
        <f>SUM(AK6:AL6)</f>
        <v/>
      </c>
      <c r="AN6">
        <f>IFERROR(ROUND(V6/$AD6*$AH6,0),0)</f>
        <v/>
      </c>
      <c r="AO6">
        <f>IFERROR(ROUND(W6/$AD6*$AH6,0),0)</f>
        <v/>
      </c>
      <c r="AP6">
        <f>IFERROR(ROUND(X6/$AD6*$AE6,0),0)</f>
        <v/>
      </c>
      <c r="AQ6">
        <f>IFERROR(ROUND(Y6/$AD6*$AH6,0),0)</f>
        <v/>
      </c>
      <c r="AR6">
        <f>IFERROR(ROUND(Z6/$AD6*$AH6,0),0)</f>
        <v/>
      </c>
      <c r="AS6">
        <f>IFERROR(ROUND(AA6/$AD6*$AH6,0),0)</f>
        <v/>
      </c>
      <c r="AT6">
        <f>IFERROR(IF((AE6+AF6+AG6)&gt;13,AB6,ROUND(AB6/AD6*AH6,0)),0)</f>
        <v/>
      </c>
      <c r="AU6">
        <f>IFERROR(INDEX(ADJ!$A$1:$BZ$1000,MATCH(PAYROLL!D6,ADJ!A$1:A$500,0),MATCH(PAYROLL!AU$2,ADJ!$2:$2,0)),0)</f>
        <v/>
      </c>
      <c r="AV6">
        <f>ROUND(SUM(AN6:AU6),0)</f>
        <v/>
      </c>
      <c r="AW6">
        <f>IFERROR(INDEX(TIMESHEET!$A$1:$AI$5000,MATCH(PAYROLL!D6,TIMESHEET!A$1:A$500,0),MATCH("T620",TIMESHEET!$2:$2,0)),0)</f>
        <v/>
      </c>
      <c r="AX6">
        <f>IFERROR(INDEX(TIMESHEET!$A$1:$AI$5000,MATCH(PAYROLL!D6,TIMESHEET!A$1:A$500,0),MATCH("T601",TIMESHEET!$2:$2,0)),0)</f>
        <v/>
      </c>
      <c r="AY6">
        <f>IFERROR(INDEX(TIMESHEET!$A$1:$AI$5000,MATCH(PAYROLL!D6,TIMESHEET!A$1:A$500,0),MATCH("T602",TIMESHEET!$2:$2,0)),0)</f>
        <v/>
      </c>
      <c r="AZ6">
        <f>IFERROR(INDEX(TIMESHEET!$A$1:$AI$5000,MATCH(PAYROLL!D6,TIMESHEET!A$1:A$500,0),MATCH("T603",TIMESHEET!$2:$2,0)),0)</f>
        <v/>
      </c>
      <c r="BA6">
        <f>IFERROR(INDEX(TIMESHEET!$A$1:$AI$5000,MATCH(PAYROLL!D6,TIMESHEET!A$1:A$500,0),MATCH("T611",TIMESHEET!$2:$2,0)),0)</f>
        <v/>
      </c>
      <c r="BB6">
        <f>IFERROR(INDEX(TIMESHEET!$A$1:$AI$5000,MATCH(PAYROLL!D6,TIMESHEET!A$1:A$500,0),MATCH("T612",TIMESHEET!$2:$2,0)),0)</f>
        <v/>
      </c>
      <c r="BC6">
        <f>IFERROR(INDEX(TIMESHEET!$A$1:$AI$5000,MATCH(PAYROLL!D6,TIMESHEET!A$1:A$500,0),MATCH("T613",TIMESHEET!$2:$2,0)),0)</f>
        <v/>
      </c>
      <c r="BD6">
        <f>IFERROR(INDEX(TIMESHEET!$A$1:$AI$5000,MATCH(PAYROLL!D6,TIMESHEET!A$1:A$500,0),MATCH("T500",TIMESHEET!$2:$2,0)),0)</f>
        <v/>
      </c>
      <c r="BE6">
        <f>IFERROR(IF(LEFT(INDEX(PIS!O$1:O$500,MATCH(D6,PIS!C$1:C$500)),1)="M",T6/AD6/8*(AW6+AX6*1.5+AY6*2+AZ6*3+BA6*2.1+BB6*2.7+BC6*3.9+BD6*0.3),T6/8*(AW6+AX6*1.5+AY6*2+AZ6*3+BA6*2.1+BB6*2.7+BC6*3.9+BD6*0.3)),0)</f>
        <v/>
      </c>
      <c r="BF6">
        <f>IFERROR(INDEX(ADJ!$A$1:$BZ$1000,MATCH(PAYROLL!$D6,ADJ!A$1:A$500,0),MATCH(PAYROLL!BF$2,ADJ!$2:$2,0)),0)</f>
        <v/>
      </c>
      <c r="BG6">
        <f>IFERROR(INDEX(ADJ!$A$1:$BZ$1000,MATCH(PAYROLL!D6,ADJ!A$1:A$500,0),MATCH(PAYROLL!BG$2,ADJ!$2:$2,0)),0)</f>
        <v/>
      </c>
      <c r="BH6">
        <f>IFERROR(INDEX(ADJ!$A$1:$BZ$1000,MATCH(PAYROLL!D6,ADJ!A$1:A$500,0),MATCH(PAYROLL!BH$2,ADJ!$2:$2,0)),0)</f>
        <v/>
      </c>
      <c r="BI6">
        <f>IFERROR(INDEX(ADJ!$A$1:$BZ$1000,MATCH(PAYROLL!D6,ADJ!A$1:A$500,0),MATCH(PAYROLL!BI$2,ADJ!$2:$2,0)),0)</f>
        <v/>
      </c>
      <c r="BJ6">
        <f>IFERROR(INDEX(ADJ!$A$1:$BZ$1000,MATCH(PAYROLL!D6,ADJ!A$1:A$500,0),MATCH(PAYROLL!BJ$2,ADJ!$2:$2,0)),0)</f>
        <v/>
      </c>
      <c r="BK6">
        <f>SUM(BF6:BJ6)</f>
        <v/>
      </c>
      <c r="BL6">
        <f>IFERROR(INDEX(ADJ!$A$1:$BZ$1000,MATCH(PAYROLL!D6,ADJ!A$1:A$500,0),MATCH(PAYROLL!BL$2,ADJ!$2:$2,0)),0)</f>
        <v/>
      </c>
      <c r="BM6">
        <f>IFERROR(INDEX(ADJ!$A$1:$BZ$1000,MATCH(PAYROLL!D6,ADJ!A$1:A$500,0),MATCH(PAYROLL!BM$2,ADJ!$2:$2,0)),0)</f>
        <v/>
      </c>
      <c r="BN6">
        <f>IFERROR(INDEX(ADJ!$A$1:$BZ$1000,MATCH(PAYROLL!D6,ADJ!A$1:A$500,0),MATCH(PAYROLL!BN$2,ADJ!$2:$2,0)),0)</f>
        <v/>
      </c>
      <c r="BO6">
        <f>IFERROR(INDEX(ADJ!$A$1:$BZ$1000,MATCH(PAYROLL!D6,ADJ!A$1:A$500,0),MATCH(PAYROLL!BO$2,ADJ!$2:$2,0)),0)</f>
        <v/>
      </c>
      <c r="BP6">
        <f>SUM(AM6,AV6,BE6,BK6,BL6:BO6)</f>
        <v/>
      </c>
      <c r="BQ6">
        <f>BO6</f>
        <v/>
      </c>
      <c r="BR6">
        <f>IFERROR(ROUND(IF(LEFT(INDEX(PIS!O$1:O$500,MATCH(D6,PIS!C$1:C$500)),1)="D",T6/8*(BD6*0.3),IF(LEFT(INDEX(PIS!O$1:O$500,MATCH(D6,PIS!C$1:C$500)),1)="H",T6*($BD6*0.3),T6/$AD6/8*($BD6*0.3))),0),0)</f>
        <v/>
      </c>
      <c r="BS6">
        <f>IF(AP6&lt;1,0,MIN(AP6,730000))</f>
        <v/>
      </c>
      <c r="BT6">
        <f>IFERROR(ROUND((BE6-SUM(AW6:BC6)*T6/AD6/8),0)-BR6,0)</f>
        <v/>
      </c>
      <c r="BU6">
        <f>AO6</f>
        <v/>
      </c>
      <c r="BV6">
        <f>SUM(BQ6:BU6)</f>
        <v/>
      </c>
      <c r="BW6">
        <f>BP6-BV6</f>
        <v/>
      </c>
      <c r="BX6">
        <f>IFERROR(IF(RIGHT(INDEX(PIS!O$1:O$500,MATCH(D6,PIS!C$1:C$500)),5)="Gross",MIN(U6+V6,VLOOKUP("R700",TSC!B:C,2,0)*VLOOKUP("R101",TSC!B:C,2,0))*VLOOKUP("R701",TSC!B:C,2,0)%,0),0)</f>
        <v/>
      </c>
      <c r="BY6">
        <f>IFERROR(IF(RIGHT(INDEX(PIS!O$1:O$500,MATCH(D6,PIS!C$1:C$500)),5)="Gross",MIN(U6+V6,VLOOKUP("R700",TSC!B:C,2,0)*VLOOKUP("R101",TSC!B:C,2,0))*VLOOKUP("T704",TSC!B:C,2,0)%,0),0)</f>
        <v/>
      </c>
      <c r="BZ6">
        <f>IFERROR(IF(RIGHT(INDEX(PIS!O$1:O$500,MATCH(D6,PIS!C$1:C$500)),5)="Gross",MIN(U6+V6,VLOOKUP("R700",TSC!B:C,2,0)*VLOOKUP("1",TSC!F:G,2,0))*VLOOKUP("T705",TSC!B:C,2,0)%,0),0)</f>
        <v/>
      </c>
      <c r="CA6">
        <f>IFERROR(INDEX(ADJ!$A$1:$BZ$1000,MATCH(PAYROLL!D6,ADJ!A$1:A$500,0),MATCH(PAYROLL!CA$2,ADJ!$2:$2,0)),0)</f>
        <v/>
      </c>
      <c r="CB6">
        <f>IFERROR(INDEX(ADJ!$A$1:$BZ$1000,MATCH(PAYROLL!D6,ADJ!A$1:A$500,0),MATCH(PAYROLL!CB$2,ADJ!$2:$2,0)),0)</f>
        <v/>
      </c>
      <c r="CC6">
        <f>SUM(BX6:CB6)</f>
        <v/>
      </c>
      <c r="CD6">
        <f>IFERROR(INDEX(PIS!$A$1:$BZ$1000,MATCH(PAYROLL!D6,PIS!C$1:C$500,0),MATCH(PAYROLL!CD$1,PIS!$1:$1,0)),0)</f>
        <v/>
      </c>
      <c r="CE6">
        <f>IFERROR(IF(OR(INDEX(PIS!P$1:P$500,MATCH(D6,PIS!C$1:C$500,0))="LT2",INDEX(PIS!P$1:P$500,MATCH(D6,PIS!C$1:C$500,0))="P10"),0,SUM(CC6,CD6*VLOOKUP("R601",TSC!B:C,2,0),VLOOKUP("R602",TSC!B:C,2,0))),0)</f>
        <v/>
      </c>
      <c r="CF6">
        <f>MAX(BW6-CE6,0)</f>
        <v/>
      </c>
      <c r="CG6">
        <f>IFERROR(IF(OR(RIGHT(INDEX(PIS!P$1:P$500,MATCH(D6,PIS!C$1:C$500)),5)="P10",RIGHT(INDEX(PIS!P$1:P$500,MATCH(D6,PIS!C$1:C$500)),5)="CK"),0,IF(CF6&lt;=5000000,CF6*5%,IF(CF6&lt;=10000000,CF6*10%-250000,IF(CF6&lt;=18000000,CF6*15%-750000,IF(CF6&lt;=32000000,CF6*20%-1650000,IF(CF6&lt;=52000000,CF6*25%-3250000,IF(CF6&lt;=80000000,BH6*30%-5850000,CF6*35%-9850000))))))),0)</f>
        <v/>
      </c>
      <c r="CH6">
        <f>IFERROR(IF(OR(INDEX(PIS!P$1:P$500,MATCH(D6,PIS!C$1:C$500))="LT",INDEX(PIS!P$1:P$500,MATCH(D6,PIS!C$1:C$500))="CK"),0,IF(CF6&lt;2000000,0,CF6*10%)),0)</f>
        <v/>
      </c>
      <c r="CI6">
        <f>IFERROR(INDEX(ADJ!$A$1:$BZ$1000,MATCH(PAYROLL!D6,ADJ!A$1:A$500,0),MATCH(PAYROLL!CI$2,ADJ!$2:$2,0)),0)</f>
        <v/>
      </c>
      <c r="CJ6">
        <f>IFERROR(INDEX(ADJ!$A$1:$BZ$1000,MATCH(PAYROLL!D6,ADJ!A$1:A$500,0),MATCH(PAYROLL!CJ$2,ADJ!$2:$2,0)),0)</f>
        <v/>
      </c>
      <c r="CK6">
        <f>IFERROR(INDEX(ADJ!$A$1:$BZ$1000,MATCH(PAYROLL!D6,ADJ!A$1:A$500,0),MATCH(PAYROLL!CK$2,ADJ!$2:$2,0)),0)</f>
        <v/>
      </c>
      <c r="CL6">
        <f>SUM(CG6:CK6)</f>
        <v/>
      </c>
      <c r="CM6">
        <f>ROUND(SUM(CH6:CK6),0)</f>
        <v/>
      </c>
      <c r="CN6">
        <f>IFERROR(INDEX(CSDA!D$1:D$500,MATCH($CN$2,CSDA!C$1:C$500,0))*INDEX(PIS!V$1:V$500,MATCH(D6,PIS!C$1:C$500))+INDEX(ADJ!$A$1:$BZ$1000,MATCH(PAYROLL!D6,ADJ!A$1:A$500,0),MATCH(PAYROLL!CN$2,ADJ!$2:$2,0)),0)</f>
        <v/>
      </c>
      <c r="CO6">
        <f>IFERROR(INDEX(ADJ!$A$1:$BZ$1000,MATCH(PAYROLL!D6,ADJ!A$1:A$500,0),MATCH(PAYROLL!CO$2,ADJ!$2:$2,0)),0)</f>
        <v/>
      </c>
      <c r="CP6">
        <f>IFERROR(INDEX(ADJ!$A$1:$BZ$1000,MATCH(PAYROLL!D6,ADJ!A$1:A$500,0),MATCH(PAYROLL!CP$2,ADJ!$2:$2,0)),0)</f>
        <v/>
      </c>
      <c r="CQ6">
        <f>BP6-CL6-CI6-CM6-CN6-CO6-CP6-CC6</f>
        <v/>
      </c>
      <c r="CR6">
        <f>IFERROR(IF(RIGHT(INDEX(PIS!O$1:O$500,MATCH(D6,PIS!C$1:C$500,0)),5)="Gross",MIN(U6+V6,VLOOKUP("R700",TSC!B:C,2,0)*VLOOKUP("R101",TSC!B:C,2,0))*(VLOOKUP("T711",TSC!B:C,2,0)+VLOOKUP("T712",TSC!B:C,2,0))%,MIN(T6+V6,VLOOKUP("R700",TSC!B:C,2,0)*VLOOKUP("R101",TSC!B:C,2,0))*(VLOOKUP("T711",TSC!B:C,2,0)+VLOOKUP("T712",TSC!B:C,2,0)+VLOOKUP("R701",TSC!B:C,2,0))%),0)</f>
        <v/>
      </c>
      <c r="CS6">
        <f>IFERROR(IF(RIGHT(INDEX(PIS!O$1:O$500,MATCH(D6,PIS!C$1:C$500,0)),5)="Gross",MIN(U6+V6,VLOOKUP("R700",TSC!B:C,2,0)*VLOOKUP("R101",TSC!B:C,2,0))*(VLOOKUP("T714",TSC!B:C,2,0))%,MIN(T6+V6,VLOOKUP("R700",TSC!B:C,2,0)*VLOOKUP("R101",TSC!B:C,2,0))*(VLOOKUP("T704",TSC!B:C,2,0)+VLOOKUP("T714",TSC!B:C,2,0))%),0)</f>
        <v/>
      </c>
      <c r="CT6">
        <f>IFERROR(IF(RIGHT(INDEX(PIS!O$1:O$500,MATCH(D6,PIS!C$1:C$500,0)),5)="Gross",MIN(U6+V6,VLOOKUP("R700",TSC!B:C,2,0)*VLOOKUP("R101",TSC!B:C,2,0))*VLOOKUP("T705",TSC!B:C,2,0)%,MIN(T6+V6,VLOOKUP("R700",TSC!B:C,2,0)*VLOOKUP("R101",TSC!B:C,2,0))*VLOOKUP("T705",TSC!B:C,2,0)%),0)</f>
        <v/>
      </c>
      <c r="CU6">
        <f>IFERROR(IF(RIGHT(INDEX(PIS!O$1:O$500,MATCH(D6,PIS!C$1:C$500,0)),5)="Gross",MIN(U6+V6,VLOOKUP("R700",TSC!B:C,2,0)*VLOOKUP("R101",TSC!B:C,2,0))*(VLOOKUP("T713",TSC!B:C,2,0))%,MIN(T6+V6,VLOOKUP("R700",TSC!B:C,2,0)*VLOOKUP("R101",TSC!B:C,2,0))*(VLOOKUP("T713",TSC!B:C,2,0))%),0)</f>
        <v/>
      </c>
      <c r="CV6">
        <f>IFERROR(INDEX(ADJ!$A$1:$BZ$1000,MATCH(PAYROLL!D6,ADJ!A$1:A$500,0),MATCH(PAYROLL!CV$2,ADJ!$2:$2,0)),0)</f>
        <v/>
      </c>
      <c r="CW6">
        <f>IFERROR(INDEX(ADJ!$A$1:$BZ$1000,MATCH(PAYROLL!D6,ADJ!A$1:A$500,0),MATCH(PAYROLL!CW$2,ADJ!$2:$2,0)),0)</f>
        <v/>
      </c>
      <c r="CX6">
        <f>SUM(CR6:CW6)</f>
        <v/>
      </c>
      <c r="CY6">
        <f>ROUND(IF(CR6&gt;0,T6+V6*VLOOKUP("R202",TSC!$B$1:$C$500,2,0),0),0)</f>
        <v/>
      </c>
      <c r="CZ6">
        <f>IFERROR(INDEX(CSDA!D$1:D$500,MATCH($CZ$2,CSDA!C$1:C$500,0)),0)</f>
        <v/>
      </c>
      <c r="DA6">
        <f>ROUND(T6*0.7%,0)</f>
        <v/>
      </c>
      <c r="DB6">
        <f>ROUND(T6/12,0)</f>
        <v/>
      </c>
      <c r="DC6">
        <f ref="DC6" t="array">IFERROR(INDEX(CSDA!D$1:D$500,MATCH("Trích giữ"&amp;PAYROLL!DC$2,CSDA!A$1:A$500&amp;CSDA!C$1:C$500,0)),0)</f>
        <v/>
      </c>
      <c r="DD6">
        <f ref="DD6" t="array">IFERROR(INDEX(CSDA!D$1:D$500,MATCH("Trích giữ"&amp;PAYROLL!DD$2,CSDA!A$1:A$500&amp;CSDA!C$1:C$500,0)),0)</f>
        <v/>
      </c>
      <c r="DE6">
        <f ref="DE6" t="array">IFERROR(INDEX(CSDA!D$1:D$500,MATCH("Trích giữ"&amp;PAYROLL!DE$2,CSDA!A$1:A$500&amp;CSDA!C$1:C$500,0)),0)</f>
        <v/>
      </c>
      <c r="DF6">
        <f>IFERROR(INDEX(CSDA!D$1:D$500,MATCH(PAYROLL!DF$2,CSDA!C$1:C$500,0)),0)</f>
        <v/>
      </c>
      <c r="DG6">
        <f ref="DG6" t="array">IFERROR(INDEX(CSDA!D$1:D$500,MATCH("Trích giữ"&amp;PAYROLL!DG$2,CSDA!A$1:A$500&amp;CSDA!C$1:C$500,0)),0)</f>
        <v/>
      </c>
      <c r="DH6">
        <f>ROUND(T6/26,0)</f>
        <v/>
      </c>
      <c r="DI6">
        <f ref="DI6" t="array">IFERROR(INDEX(CSDA!D$1:D$500,MATCH("Trích giữ"&amp;PAYROLL!DI$2,CSDA!A$1:A$500&amp;CSDA!C$1:C$500,0)),0)</f>
        <v/>
      </c>
      <c r="DJ6">
        <f>IF(U6=0,T6*21.5%-BL6,0)</f>
        <v/>
      </c>
      <c r="DK6">
        <f ref="DK6" t="array">IFERROR(INDEX(CSDA!D$1:D$500,MATCH("Trích giữ"&amp;PAYROLL!DK$2,CSDA!A$1:A$500&amp;CSDA!C$1:C$500,0)),0)</f>
        <v/>
      </c>
      <c r="DL6">
        <f>IFERROR(INDEX(CSDA!D$1:D$500,MATCH(PAYROLL!DL$2,CSDA!C$1:C$500,0))/12,0)</f>
        <v/>
      </c>
      <c r="DM6">
        <f>SUM(DB6:DL6)</f>
        <v/>
      </c>
      <c r="DN6">
        <f>IFERROR(INDEX(ADJ!$A$1:$BZ$1000,MATCH(PAYROLL!D6,ADJ!A$1:A$500,0),MATCH(PAYROLL!DN$2,ADJ!$2:$2,0)),0)</f>
        <v/>
      </c>
      <c r="DO6">
        <f>IFERROR(SUM(BP6,DM6:DN6,CX6:DA6)-DT6,0)</f>
        <v/>
      </c>
      <c r="DP6">
        <f ref="DP6" t="array">SUM(BW6*IFERROR(INDEX(CSDA!D$1:D$500,MATCH(BW$2,CSDA!C$1:C$500,0)),0)%,CX6*IFERROR(INDEX(CSDA!D$1:D$500,MATCH(CX$2,CSDA!C$1:C$500,0)),0)%,DA6*IFERROR(INDEX(CSDA!D$1:D$500,MATCH(DA$2,CSDA!C$1:C$500,0)),0)%,DB6*IFERROR(INDEX(CSDA!D$1:D$500,MATCH(DB$2,CSDA!C$1:C$500,0)),0)%,DF6*IFERROR(INDEX(CSDA!D$1:D$500,MATCH("Phí dịch vụ"&amp;PAYROLL!DF$2,CSDA!A$1:A$500&amp;CSDA!C$1:C$500,0)),0)%,DC6*IFERROR(INDEX(CSDA!D$1:D$500,MATCH("Phí dịch vụ"&amp;PAYROLL!DC$2,CSDA!A$1:A$500&amp;CSDA!C$1:C$500,0)),0)%,DH6*IFERROR(INDEX(CSDA!D$1:D$500,MATCH("Phí dịch vụ"&amp;PAYROLL!DH$2,CSDA!A$1:A$500&amp;CSDA!C$1:C$500,0)),0)%,DJ6*IFERROR(INDEX(CSDA!D$1:D$500,MATCH("Phí dịch vụ"&amp;PAYROLL!DJ$2,CSDA!A$1:A$500&amp;CSDA!C$1:C$500,0)),0)%,BN6*IFERROR(INDEX(CSDA!D$1:D$500,MATCH(BN$2,CSDA!C$1:C$500,0)),0)%)-BN6*7%</f>
        <v/>
      </c>
      <c r="DQ6">
        <f>IFERROR(INDEX(ADJ!$A$1:$BZ$1000,MATCH(PAYROLL!D6,ADJ!A$1:A$500,0),MATCH(PAYROLL!DQ$2,ADJ!$2:$2,0)),0)</f>
        <v/>
      </c>
      <c r="DR6">
        <f>IFERROR(INDEX(ADJ!$A$1:$BZ$1000,MATCH(PAYROLL!D6,ADJ!A$1:A$500,0),MATCH(PAYROLL!DR$2,ADJ!$2:$2,0)),0)</f>
        <v/>
      </c>
      <c r="DS6">
        <f>SUM(DP6:DR6)</f>
        <v/>
      </c>
      <c r="DT6">
        <f>EK6</f>
        <v/>
      </c>
      <c r="DU6">
        <f>SUM(DO6:DR6)</f>
        <v/>
      </c>
      <c r="DV6">
        <f>ROUND(DU6*0.1,0)</f>
        <v/>
      </c>
      <c r="DW6">
        <f>DU6+DV6</f>
        <v/>
      </c>
      <c r="DZ6">
        <f>IFERROR(INDEX(ADJ!$A$1:$BZ$1000,MATCH(PAYROLL!$D6,ADJ!A$1:A$500,0),MATCH(PAYROLL!DZ$2,ADJ!$2:$2,0)),0)</f>
        <v/>
      </c>
      <c r="EA6">
        <f>IFERROR(INDEX(ADJ!$A$1:$BZ$1000,MATCH(PAYROLL!$D6,ADJ!A$1:A$500,0),MATCH(PAYROLL!EA$2,ADJ!$2:$2,0)),0)</f>
        <v/>
      </c>
      <c r="EB6">
        <f>IFERROR(INDEX(ADJ!$A$1:$BZ$1000,MATCH(PAYROLL!$D6,ADJ!A$1:A$500,0),MATCH(PAYROLL!EB$2,ADJ!$2:$2,0)),0)</f>
        <v/>
      </c>
      <c r="EC6">
        <f>IFERROR(INDEX(ADJ!$A$1:$BZ$1000,MATCH(PAYROLL!$D6,ADJ!A$1:A$500,0),MATCH(PAYROLL!EC$2,ADJ!$2:$2,0)),0)</f>
        <v/>
      </c>
      <c r="ED6">
        <f>IFERROR(INDEX(ADJ!$A$1:$BZ$1000,MATCH(PAYROLL!$D6,ADJ!A$1:A$500,0),MATCH(PAYROLL!ED$2,ADJ!$2:$2,0)),0)</f>
        <v/>
      </c>
      <c r="EE6">
        <f>IFERROR(INDEX(ADJ!$A$1:$BZ$1000,MATCH(PAYROLL!$D6,ADJ!A$1:A$500,0),MATCH(PAYROLL!EE$2,ADJ!$2:$2,0)),0)</f>
        <v/>
      </c>
      <c r="EF6">
        <f>IFERROR(INDEX(ADJ!$A$1:$BZ$1000,MATCH(PAYROLL!$D6,ADJ!A$1:A$500,0),MATCH(PAYROLL!EF$2,ADJ!$2:$2,0)),0)</f>
        <v/>
      </c>
      <c r="EG6">
        <f>IFERROR(INDEX(ADJ!$A$1:$BZ$1000,MATCH(PAYROLL!$D6,ADJ!A$1:A$500,0),MATCH(PAYROLL!EG$2,ADJ!$2:$2,0)),0)</f>
        <v/>
      </c>
      <c r="EH6">
        <f>IFERROR(INDEX(ADJ!$A$1:$BZ$1000,MATCH(PAYROLL!$D6,ADJ!A$1:A$500,0),MATCH(PAYROLL!EH$2,ADJ!$2:$2,0)),0)</f>
        <v/>
      </c>
      <c r="EI6">
        <f>IFERROR(INDEX(ADJ!$A$1:$BZ$1000,MATCH(PAYROLL!D6,ADJ!A$1:A$500,0),MATCH(PAYROLL!EI$2,ADJ!$2:$2,0)),0)</f>
        <v/>
      </c>
      <c r="EJ6">
        <f>IFERROR(INDEX(ADJ!$A$1:$BZ$1000,MATCH(PAYROLL!$D6,ADJ!A$1:A$500,0),MATCH(PAYROLL!EJ$2,ADJ!$2:$2,0)),0)</f>
        <v/>
      </c>
      <c r="EK6">
        <f>SUM(DZ6:EJ6)</f>
        <v/>
      </c>
    </row>
    <row r="7">
      <c r="A7" t="n">
        <v>5</v>
      </c>
      <c r="B7" t="inlineStr">
        <is>
          <t>Nguyễn Văn Thắng</t>
        </is>
      </c>
      <c r="D7" t="inlineStr">
        <is>
          <t>148285-03</t>
        </is>
      </c>
      <c r="S7">
        <f>IFERROR(INDEX(PIS!$A$1:$BZ$1000,MATCH($D7,PIS!C$1:C$500,0),MATCH("Lương CB tháng trước",PIS!$1:$1,0)),0)</f>
        <v/>
      </c>
      <c r="T7">
        <f>IFERROR(INDEX(PIS!$A$1:$BZ$1000,MATCH($D7,PIS!C$1:C$500,0),MATCH("Lương CB hiện tại",PIS!$1:$1,0)),0)</f>
        <v/>
      </c>
      <c r="U7">
        <f>IFERROR(INDEX(PIS!$A$1:$BZ$1000,MATCH($D7,PIS!C$1:C$500,0),MATCH("Lương đóng BHBB",PIS!$1:$1,0)),0)</f>
        <v/>
      </c>
      <c r="V7">
        <f>IFERROR(INDEX(PIS!$A$1:$BZ$1000,MATCH($D7,PIS!C$1:C$500,0),MATCH(V$2,PIS!$2:$2,0)),0)</f>
        <v/>
      </c>
      <c r="W7">
        <f>IFERROR(INDEX(PIS!$A$1:$BZ$1000,MATCH($D7,PIS!C$1:C$500,0),MATCH(W$2,PIS!$2:$2,0)),0)</f>
        <v/>
      </c>
      <c r="X7">
        <f>IFERROR(INDEX(PIS!$A$1:$BZ$1000,MATCH($D7,PIS!C$1:C$500,0),MATCH(X$2,PIS!$2:$2,0)),0)</f>
        <v/>
      </c>
      <c r="Y7">
        <f>IFERROR(INDEX(PIS!$A$1:$BZ$1000,MATCH($D7,PIS!C$1:C$500,0),MATCH(Y$2,PIS!$2:$2,0)),0)</f>
        <v/>
      </c>
      <c r="Z7">
        <f>IFERROR(INDEX(PIS!$A$1:$BZ$1000,MATCH($D7,PIS!C$1:C$500,0),MATCH(Z$2,PIS!$2:$2,0)),0)</f>
        <v/>
      </c>
      <c r="AA7">
        <f>IFERROR(INDEX(PIS!$A$1:$BZ$1000,MATCH($D7,PIS!C$1:C$500,0),MATCH(AA$2,PIS!$2:$2,0)),0)</f>
        <v/>
      </c>
      <c r="AB7">
        <f>IFERROR(INDEX(PIS!$A$1:$BZ$1000,MATCH($D7,PIS!C$1:C$500,0),MATCH(AB$2,PIS!$2:$2,0)),0)</f>
        <v/>
      </c>
      <c r="AC7">
        <f>SUM(V7:AB7)</f>
        <v/>
      </c>
      <c r="AD7">
        <f>IFERROR(INDEX(TIMESHEET!$A$1:$AI$5000,MATCH($D7,TIMESHEET!A$1:A$500,0),MATCH("T100",TIMESHEET!$2:$2,0))-2,0)</f>
        <v/>
      </c>
      <c r="AE7">
        <f>IFERROR(INDEX(TIMESHEET!$A$1:$AI$5000,MATCH($D7,TIMESHEET!A$1:A$500,0),MATCH("T202",TIMESHEET!$2:$2,0)),0)</f>
        <v/>
      </c>
      <c r="AF7">
        <f>IFERROR(INDEX(TIMESHEET!$A$1:$AI$5000,MATCH($D7,TIMESHEET!A$1:A$500,0),MATCH("T302",TIMESHEET!$2:$2,0)),0)</f>
        <v/>
      </c>
      <c r="AG7">
        <f>IFERROR(INDEX(TIMESHEET!$A$1:$AI$5000,MATCH($D7,TIMESHEET!A$1:A$500,0),MATCH("T406",TIMESHEET!$2:$2,0)),0)</f>
        <v/>
      </c>
      <c r="AH7">
        <f>AE7+AG7</f>
        <v/>
      </c>
      <c r="AI7">
        <f>IFERROR(INDEX(TIMESHEET!$A$1:$AI$5000,MATCH($D7,TIMESHEET!A$1:A$500,0),MATCH("T701",TIMESHEET!$2:$2,0)),0)</f>
        <v/>
      </c>
      <c r="AJ7">
        <f>IFERROR(INDEX(TIMESHEET!$A$1:$AI$5000,MATCH($D7,TIMESHEET!B$1:B$500,0),MATCH("T320",TIMESHEET!$2:$2,0)),0)</f>
        <v/>
      </c>
      <c r="AK7">
        <f>IFERROR(IF(LEFT(INDEX(PIS!O$1:O$500,MATCH(D7,PIS!C$1:C$500)),1)="M",T7/AD7*SUM(AE7:AG7),T7*AD7),0)</f>
        <v/>
      </c>
      <c r="AL7">
        <f>IFERROR(INDEX(ADJ!$A$1:$BZ$1000,MATCH(PAYROLL!D7,ADJ!A$1:A$500,0),MATCH(PAYROLL!AL$2,ADJ!$2:$2,0)),0)</f>
        <v/>
      </c>
      <c r="AM7">
        <f>SUM(AK7:AL7)</f>
        <v/>
      </c>
      <c r="AN7">
        <f>IFERROR(ROUND(V7/$AD7*$AH7,0),0)</f>
        <v/>
      </c>
      <c r="AO7">
        <f>IFERROR(ROUND(W7/$AD7*$AH7,0),0)</f>
        <v/>
      </c>
      <c r="AP7">
        <f>IFERROR(ROUND(X7/$AD7*$AE7,0),0)</f>
        <v/>
      </c>
      <c r="AQ7">
        <f>IFERROR(ROUND(Y7/$AD7*$AH7,0),0)</f>
        <v/>
      </c>
      <c r="AR7">
        <f>IFERROR(ROUND(Z7/$AD7*$AH7,0),0)</f>
        <v/>
      </c>
      <c r="AS7">
        <f>IFERROR(ROUND(AA7/$AD7*$AH7,0),0)</f>
        <v/>
      </c>
      <c r="AT7">
        <f>IFERROR(IF((AE7+AF7+AG7)&gt;13,AB7,ROUND(AB7/AD7*AH7,0)),0)</f>
        <v/>
      </c>
      <c r="AU7">
        <f>IFERROR(INDEX(ADJ!$A$1:$BZ$1000,MATCH(PAYROLL!D7,ADJ!A$1:A$500,0),MATCH(PAYROLL!AU$2,ADJ!$2:$2,0)),0)</f>
        <v/>
      </c>
      <c r="AV7">
        <f>ROUND(SUM(AN7:AU7),0)</f>
        <v/>
      </c>
      <c r="AW7">
        <f>IFERROR(INDEX(TIMESHEET!$A$1:$AI$5000,MATCH(PAYROLL!D7,TIMESHEET!A$1:A$500,0),MATCH("T620",TIMESHEET!$2:$2,0)),0)</f>
        <v/>
      </c>
      <c r="AX7">
        <f>IFERROR(INDEX(TIMESHEET!$A$1:$AI$5000,MATCH(PAYROLL!D7,TIMESHEET!A$1:A$500,0),MATCH("T601",TIMESHEET!$2:$2,0)),0)</f>
        <v/>
      </c>
      <c r="AY7">
        <f>IFERROR(INDEX(TIMESHEET!$A$1:$AI$5000,MATCH(PAYROLL!D7,TIMESHEET!A$1:A$500,0),MATCH("T602",TIMESHEET!$2:$2,0)),0)</f>
        <v/>
      </c>
      <c r="AZ7">
        <f>IFERROR(INDEX(TIMESHEET!$A$1:$AI$5000,MATCH(PAYROLL!D7,TIMESHEET!A$1:A$500,0),MATCH("T603",TIMESHEET!$2:$2,0)),0)</f>
        <v/>
      </c>
      <c r="BA7">
        <f>IFERROR(INDEX(TIMESHEET!$A$1:$AI$5000,MATCH(PAYROLL!D7,TIMESHEET!A$1:A$500,0),MATCH("T611",TIMESHEET!$2:$2,0)),0)</f>
        <v/>
      </c>
      <c r="BB7">
        <f>IFERROR(INDEX(TIMESHEET!$A$1:$AI$5000,MATCH(PAYROLL!D7,TIMESHEET!A$1:A$500,0),MATCH("T612",TIMESHEET!$2:$2,0)),0)</f>
        <v/>
      </c>
      <c r="BC7">
        <f>IFERROR(INDEX(TIMESHEET!$A$1:$AI$5000,MATCH(PAYROLL!D7,TIMESHEET!A$1:A$500,0),MATCH("T613",TIMESHEET!$2:$2,0)),0)</f>
        <v/>
      </c>
      <c r="BD7">
        <f>IFERROR(INDEX(TIMESHEET!$A$1:$AI$5000,MATCH(PAYROLL!D7,TIMESHEET!A$1:A$500,0),MATCH("T500",TIMESHEET!$2:$2,0)),0)</f>
        <v/>
      </c>
      <c r="BE7">
        <f>IFERROR(IF(LEFT(INDEX(PIS!O$1:O$500,MATCH(D7,PIS!C$1:C$500)),1)="M",T7/AD7/8*(AW7+AX7*1.5+AY7*2+AZ7*3+BA7*2.1+BB7*2.7+BC7*3.9+BD7*0.3),T7/8*(AW7+AX7*1.5+AY7*2+AZ7*3+BA7*2.1+BB7*2.7+BC7*3.9+BD7*0.3)),0)</f>
        <v/>
      </c>
      <c r="BF7">
        <f>IFERROR(INDEX(ADJ!$A$1:$BZ$1000,MATCH(PAYROLL!$D7,ADJ!A$1:A$500,0),MATCH(PAYROLL!BF$2,ADJ!$2:$2,0)),0)</f>
        <v/>
      </c>
      <c r="BG7">
        <f>IFERROR(INDEX(ADJ!$A$1:$BZ$1000,MATCH(PAYROLL!D7,ADJ!A$1:A$500,0),MATCH(PAYROLL!BG$2,ADJ!$2:$2,0)),0)</f>
        <v/>
      </c>
      <c r="BH7">
        <f>IFERROR(INDEX(ADJ!$A$1:$BZ$1000,MATCH(PAYROLL!D7,ADJ!A$1:A$500,0),MATCH(PAYROLL!BH$2,ADJ!$2:$2,0)),0)</f>
        <v/>
      </c>
      <c r="BI7">
        <f>IFERROR(INDEX(ADJ!$A$1:$BZ$1000,MATCH(PAYROLL!D7,ADJ!A$1:A$500,0),MATCH(PAYROLL!BI$2,ADJ!$2:$2,0)),0)</f>
        <v/>
      </c>
      <c r="BJ7">
        <f>IFERROR(INDEX(ADJ!$A$1:$BZ$1000,MATCH(PAYROLL!D7,ADJ!A$1:A$500,0),MATCH(PAYROLL!BJ$2,ADJ!$2:$2,0)),0)</f>
        <v/>
      </c>
      <c r="BK7">
        <f>SUM(BF7:BJ7)</f>
        <v/>
      </c>
      <c r="BL7">
        <f>IFERROR(INDEX(ADJ!$A$1:$BZ$1000,MATCH(PAYROLL!D7,ADJ!A$1:A$500,0),MATCH(PAYROLL!BL$2,ADJ!$2:$2,0)),0)</f>
        <v/>
      </c>
      <c r="BM7">
        <f>IFERROR(INDEX(ADJ!$A$1:$BZ$1000,MATCH(PAYROLL!D7,ADJ!A$1:A$500,0),MATCH(PAYROLL!BM$2,ADJ!$2:$2,0)),0)</f>
        <v/>
      </c>
      <c r="BN7">
        <f>IFERROR(INDEX(ADJ!$A$1:$BZ$1000,MATCH(PAYROLL!D7,ADJ!A$1:A$500,0),MATCH(PAYROLL!BN$2,ADJ!$2:$2,0)),0)</f>
        <v/>
      </c>
      <c r="BO7">
        <f>IFERROR(INDEX(ADJ!$A$1:$BZ$1000,MATCH(PAYROLL!D7,ADJ!A$1:A$500,0),MATCH(PAYROLL!BO$2,ADJ!$2:$2,0)),0)</f>
        <v/>
      </c>
      <c r="BP7">
        <f>SUM(AM7,AV7,BE7,BK7,BL7:BO7)</f>
        <v/>
      </c>
      <c r="BQ7">
        <f>BO7</f>
        <v/>
      </c>
      <c r="BR7">
        <f>IFERROR(ROUND(IF(LEFT(INDEX(PIS!O$1:O$500,MATCH(D7,PIS!C$1:C$500)),1)="D",T7/8*(BD7*0.3),IF(LEFT(INDEX(PIS!O$1:O$500,MATCH(D7,PIS!C$1:C$500)),1)="H",T7*($BD7*0.3),T7/$AD7/8*($BD7*0.3))),0),0)</f>
        <v/>
      </c>
      <c r="BS7">
        <f>IF(AP7&lt;1,0,MIN(AP7,730000))</f>
        <v/>
      </c>
      <c r="BT7">
        <f>IFERROR(ROUND((BE7-SUM(AW7:BC7)*T7/AD7/8),0)-BR7,0)</f>
        <v/>
      </c>
      <c r="BU7">
        <f>AO7</f>
        <v/>
      </c>
      <c r="BV7">
        <f>SUM(BQ7:BU7)</f>
        <v/>
      </c>
      <c r="BW7">
        <f>BP7-BV7</f>
        <v/>
      </c>
      <c r="BX7">
        <f>IFERROR(IF(RIGHT(INDEX(PIS!O$1:O$500,MATCH(D7,PIS!C$1:C$500)),5)="Gross",MIN(U7+V7,VLOOKUP("R700",TSC!B:C,2,0)*VLOOKUP("R101",TSC!B:C,2,0))*VLOOKUP("R701",TSC!B:C,2,0)%,0),0)</f>
        <v/>
      </c>
      <c r="BY7">
        <f>IFERROR(IF(RIGHT(INDEX(PIS!O$1:O$500,MATCH(D7,PIS!C$1:C$500)),5)="Gross",MIN(U7+V7,VLOOKUP("R700",TSC!B:C,2,0)*VLOOKUP("R101",TSC!B:C,2,0))*VLOOKUP("T704",TSC!B:C,2,0)%,0),0)</f>
        <v/>
      </c>
      <c r="BZ7">
        <f>IFERROR(IF(RIGHT(INDEX(PIS!O$1:O$500,MATCH(D7,PIS!C$1:C$500)),5)="Gross",MIN(U7+V7,VLOOKUP("R700",TSC!B:C,2,0)*VLOOKUP("1",TSC!F:G,2,0))*VLOOKUP("T705",TSC!B:C,2,0)%,0),0)</f>
        <v/>
      </c>
      <c r="CA7">
        <f>IFERROR(INDEX(ADJ!$A$1:$BZ$1000,MATCH(PAYROLL!D7,ADJ!A$1:A$500,0),MATCH(PAYROLL!CA$2,ADJ!$2:$2,0)),0)</f>
        <v/>
      </c>
      <c r="CB7">
        <f>IFERROR(INDEX(ADJ!$A$1:$BZ$1000,MATCH(PAYROLL!D7,ADJ!A$1:A$500,0),MATCH(PAYROLL!CB$2,ADJ!$2:$2,0)),0)</f>
        <v/>
      </c>
      <c r="CC7">
        <f>SUM(BX7:CB7)</f>
        <v/>
      </c>
      <c r="CD7">
        <f>IFERROR(INDEX(PIS!$A$1:$BZ$1000,MATCH(PAYROLL!D7,PIS!C$1:C$500,0),MATCH(PAYROLL!CD$1,PIS!$1:$1,0)),0)</f>
        <v/>
      </c>
      <c r="CE7">
        <f>IFERROR(IF(OR(INDEX(PIS!P$1:P$500,MATCH(D7,PIS!C$1:C$500,0))="LT2",INDEX(PIS!P$1:P$500,MATCH(D7,PIS!C$1:C$500,0))="P10"),0,SUM(CC7,CD7*VLOOKUP("R601",TSC!B:C,2,0),VLOOKUP("R602",TSC!B:C,2,0))),0)</f>
        <v/>
      </c>
      <c r="CF7">
        <f>MAX(BW7-CE7,0)</f>
        <v/>
      </c>
      <c r="CG7">
        <f>IFERROR(IF(OR(RIGHT(INDEX(PIS!P$1:P$500,MATCH(D7,PIS!C$1:C$500)),5)="P10",RIGHT(INDEX(PIS!P$1:P$500,MATCH(D7,PIS!C$1:C$500)),5)="CK"),0,IF(CF7&lt;=5000000,CF7*5%,IF(CF7&lt;=10000000,CF7*10%-250000,IF(CF7&lt;=18000000,CF7*15%-750000,IF(CF7&lt;=32000000,CF7*20%-1650000,IF(CF7&lt;=52000000,CF7*25%-3250000,IF(CF7&lt;=80000000,BH7*30%-5850000,CF7*35%-9850000))))))),0)</f>
        <v/>
      </c>
      <c r="CH7">
        <f>IFERROR(IF(OR(INDEX(PIS!P$1:P$500,MATCH(D7,PIS!C$1:C$500))="LT",INDEX(PIS!P$1:P$500,MATCH(D7,PIS!C$1:C$500))="CK"),0,IF(CF7&lt;2000000,0,CF7*10%)),0)</f>
        <v/>
      </c>
      <c r="CI7">
        <f>IFERROR(INDEX(ADJ!$A$1:$BZ$1000,MATCH(PAYROLL!D7,ADJ!A$1:A$500,0),MATCH(PAYROLL!CI$2,ADJ!$2:$2,0)),0)</f>
        <v/>
      </c>
      <c r="CJ7">
        <f>IFERROR(INDEX(ADJ!$A$1:$BZ$1000,MATCH(PAYROLL!D7,ADJ!A$1:A$500,0),MATCH(PAYROLL!CJ$2,ADJ!$2:$2,0)),0)</f>
        <v/>
      </c>
      <c r="CK7">
        <f>IFERROR(INDEX(ADJ!$A$1:$BZ$1000,MATCH(PAYROLL!D7,ADJ!A$1:A$500,0),MATCH(PAYROLL!CK$2,ADJ!$2:$2,0)),0)</f>
        <v/>
      </c>
      <c r="CL7">
        <f>SUM(CG7:CK7)</f>
        <v/>
      </c>
      <c r="CM7">
        <f>ROUND(SUM(CH7:CK7),0)</f>
        <v/>
      </c>
      <c r="CN7">
        <f>IFERROR(INDEX(CSDA!D$1:D$500,MATCH($CN$2,CSDA!C$1:C$500,0))*INDEX(PIS!V$1:V$500,MATCH(D7,PIS!C$1:C$500))+INDEX(ADJ!$A$1:$BZ$1000,MATCH(PAYROLL!D7,ADJ!A$1:A$500,0),MATCH(PAYROLL!CN$2,ADJ!$2:$2,0)),0)</f>
        <v/>
      </c>
      <c r="CO7">
        <f>IFERROR(INDEX(ADJ!$A$1:$BZ$1000,MATCH(PAYROLL!D7,ADJ!A$1:A$500,0),MATCH(PAYROLL!CO$2,ADJ!$2:$2,0)),0)</f>
        <v/>
      </c>
      <c r="CP7">
        <f>IFERROR(INDEX(ADJ!$A$1:$BZ$1000,MATCH(PAYROLL!D7,ADJ!A$1:A$500,0),MATCH(PAYROLL!CP$2,ADJ!$2:$2,0)),0)</f>
        <v/>
      </c>
      <c r="CQ7">
        <f>BP7-CL7-CI7-CM7-CN7-CO7-CP7-CC7</f>
        <v/>
      </c>
      <c r="CR7">
        <f>IFERROR(IF(RIGHT(INDEX(PIS!O$1:O$500,MATCH(D7,PIS!C$1:C$500,0)),5)="Gross",MIN(U7+V7,VLOOKUP("R700",TSC!B:C,2,0)*VLOOKUP("R101",TSC!B:C,2,0))*(VLOOKUP("T711",TSC!B:C,2,0)+VLOOKUP("T712",TSC!B:C,2,0))%,MIN(T7+V7,VLOOKUP("R700",TSC!B:C,2,0)*VLOOKUP("R101",TSC!B:C,2,0))*(VLOOKUP("T711",TSC!B:C,2,0)+VLOOKUP("T712",TSC!B:C,2,0)+VLOOKUP("R701",TSC!B:C,2,0))%),0)</f>
        <v/>
      </c>
      <c r="CS7">
        <f>IFERROR(IF(RIGHT(INDEX(PIS!O$1:O$500,MATCH(D7,PIS!C$1:C$500,0)),5)="Gross",MIN(U7+V7,VLOOKUP("R700",TSC!B:C,2,0)*VLOOKUP("R101",TSC!B:C,2,0))*(VLOOKUP("T714",TSC!B:C,2,0))%,MIN(T7+V7,VLOOKUP("R700",TSC!B:C,2,0)*VLOOKUP("R101",TSC!B:C,2,0))*(VLOOKUP("T704",TSC!B:C,2,0)+VLOOKUP("T714",TSC!B:C,2,0))%),0)</f>
        <v/>
      </c>
      <c r="CT7">
        <f>IFERROR(IF(RIGHT(INDEX(PIS!O$1:O$500,MATCH(D7,PIS!C$1:C$500,0)),5)="Gross",MIN(U7+V7,VLOOKUP("R700",TSC!B:C,2,0)*VLOOKUP("R101",TSC!B:C,2,0))*VLOOKUP("T705",TSC!B:C,2,0)%,MIN(T7+V7,VLOOKUP("R700",TSC!B:C,2,0)*VLOOKUP("R101",TSC!B:C,2,0))*VLOOKUP("T705",TSC!B:C,2,0)%),0)</f>
        <v/>
      </c>
      <c r="CU7">
        <f>IFERROR(IF(RIGHT(INDEX(PIS!O$1:O$500,MATCH(D7,PIS!C$1:C$500,0)),5)="Gross",MIN(U7+V7,VLOOKUP("R700",TSC!B:C,2,0)*VLOOKUP("R101",TSC!B:C,2,0))*(VLOOKUP("T713",TSC!B:C,2,0))%,MIN(T7+V7,VLOOKUP("R700",TSC!B:C,2,0)*VLOOKUP("R101",TSC!B:C,2,0))*(VLOOKUP("T713",TSC!B:C,2,0))%),0)</f>
        <v/>
      </c>
      <c r="CV7">
        <f>IFERROR(INDEX(ADJ!$A$1:$BZ$1000,MATCH(PAYROLL!D7,ADJ!A$1:A$500,0),MATCH(PAYROLL!CV$2,ADJ!$2:$2,0)),0)</f>
        <v/>
      </c>
      <c r="CW7">
        <f>IFERROR(INDEX(ADJ!$A$1:$BZ$1000,MATCH(PAYROLL!D7,ADJ!A$1:A$500,0),MATCH(PAYROLL!CW$2,ADJ!$2:$2,0)),0)</f>
        <v/>
      </c>
      <c r="CX7">
        <f>SUM(CR7:CW7)</f>
        <v/>
      </c>
      <c r="CY7">
        <f>ROUND(IF(CR7&gt;0,T7+V7*VLOOKUP("R202",TSC!$B$1:$C$500,2,0),0),0)</f>
        <v/>
      </c>
      <c r="CZ7">
        <f>IFERROR(INDEX(CSDA!D$1:D$500,MATCH($CZ$2,CSDA!C$1:C$500,0)),0)</f>
        <v/>
      </c>
      <c r="DA7">
        <f>ROUND(T7*0.7%,0)</f>
        <v/>
      </c>
      <c r="DB7">
        <f>ROUND(T7/12,0)</f>
        <v/>
      </c>
      <c r="DC7">
        <f ref="DC7" t="array">IFERROR(INDEX(CSDA!D$1:D$500,MATCH("Trích giữ"&amp;PAYROLL!DC$2,CSDA!A$1:A$500&amp;CSDA!C$1:C$500,0)),0)</f>
        <v/>
      </c>
      <c r="DD7">
        <f ref="DD7" t="array">IFERROR(INDEX(CSDA!D$1:D$500,MATCH("Trích giữ"&amp;PAYROLL!DD$2,CSDA!A$1:A$500&amp;CSDA!C$1:C$500,0)),0)</f>
        <v/>
      </c>
      <c r="DE7">
        <f ref="DE7" t="array">IFERROR(INDEX(CSDA!D$1:D$500,MATCH("Trích giữ"&amp;PAYROLL!DE$2,CSDA!A$1:A$500&amp;CSDA!C$1:C$500,0)),0)</f>
        <v/>
      </c>
      <c r="DF7">
        <f>IFERROR(INDEX(CSDA!D$1:D$500,MATCH(PAYROLL!DF$2,CSDA!C$1:C$500,0)),0)</f>
        <v/>
      </c>
      <c r="DG7">
        <f ref="DG7" t="array">IFERROR(INDEX(CSDA!D$1:D$500,MATCH("Trích giữ"&amp;PAYROLL!DG$2,CSDA!A$1:A$500&amp;CSDA!C$1:C$500,0)),0)</f>
        <v/>
      </c>
      <c r="DH7">
        <f>ROUND(T7/26,0)</f>
        <v/>
      </c>
      <c r="DI7">
        <f ref="DI7" t="array">IFERROR(INDEX(CSDA!D$1:D$500,MATCH("Trích giữ"&amp;PAYROLL!DI$2,CSDA!A$1:A$500&amp;CSDA!C$1:C$500,0)),0)</f>
        <v/>
      </c>
      <c r="DJ7">
        <f>IF(U7=0,T7*21.5%-BL7,0)</f>
        <v/>
      </c>
      <c r="DK7">
        <f ref="DK7" t="array">IFERROR(INDEX(CSDA!D$1:D$500,MATCH("Trích giữ"&amp;PAYROLL!DK$2,CSDA!A$1:A$500&amp;CSDA!C$1:C$500,0)),0)</f>
        <v/>
      </c>
      <c r="DL7">
        <f>IFERROR(INDEX(CSDA!D$1:D$500,MATCH(PAYROLL!DL$2,CSDA!C$1:C$500,0))/12,0)</f>
        <v/>
      </c>
      <c r="DM7">
        <f>SUM(DB7:DL7)</f>
        <v/>
      </c>
      <c r="DN7">
        <f>IFERROR(INDEX(ADJ!$A$1:$BZ$1000,MATCH(PAYROLL!D7,ADJ!A$1:A$500,0),MATCH(PAYROLL!DN$2,ADJ!$2:$2,0)),0)</f>
        <v/>
      </c>
      <c r="DO7">
        <f>IFERROR(SUM(BP7,DM7:DN7,CX7:DA7)-DT7,0)</f>
        <v/>
      </c>
      <c r="DP7">
        <f ref="DP7" t="array">SUM(BW7*IFERROR(INDEX(CSDA!D$1:D$500,MATCH(BW$2,CSDA!C$1:C$500,0)),0)%,CX7*IFERROR(INDEX(CSDA!D$1:D$500,MATCH(CX$2,CSDA!C$1:C$500,0)),0)%,DA7*IFERROR(INDEX(CSDA!D$1:D$500,MATCH(DA$2,CSDA!C$1:C$500,0)),0)%,DB7*IFERROR(INDEX(CSDA!D$1:D$500,MATCH(DB$2,CSDA!C$1:C$500,0)),0)%,DF7*IFERROR(INDEX(CSDA!D$1:D$500,MATCH("Phí dịch vụ"&amp;PAYROLL!DF$2,CSDA!A$1:A$500&amp;CSDA!C$1:C$500,0)),0)%,DC7*IFERROR(INDEX(CSDA!D$1:D$500,MATCH("Phí dịch vụ"&amp;PAYROLL!DC$2,CSDA!A$1:A$500&amp;CSDA!C$1:C$500,0)),0)%,DH7*IFERROR(INDEX(CSDA!D$1:D$500,MATCH("Phí dịch vụ"&amp;PAYROLL!DH$2,CSDA!A$1:A$500&amp;CSDA!C$1:C$500,0)),0)%,DJ7*IFERROR(INDEX(CSDA!D$1:D$500,MATCH("Phí dịch vụ"&amp;PAYROLL!DJ$2,CSDA!A$1:A$500&amp;CSDA!C$1:C$500,0)),0)%,BN7*IFERROR(INDEX(CSDA!D$1:D$500,MATCH(BN$2,CSDA!C$1:C$500,0)),0)%)-BN7*7%</f>
        <v/>
      </c>
      <c r="DQ7">
        <f>IFERROR(INDEX(ADJ!$A$1:$BZ$1000,MATCH(PAYROLL!D7,ADJ!A$1:A$500,0),MATCH(PAYROLL!DQ$2,ADJ!$2:$2,0)),0)</f>
        <v/>
      </c>
      <c r="DR7">
        <f>IFERROR(INDEX(ADJ!$A$1:$BZ$1000,MATCH(PAYROLL!D7,ADJ!A$1:A$500,0),MATCH(PAYROLL!DR$2,ADJ!$2:$2,0)),0)</f>
        <v/>
      </c>
      <c r="DS7">
        <f>SUM(DP7:DR7)</f>
        <v/>
      </c>
      <c r="DT7">
        <f>EK7</f>
        <v/>
      </c>
      <c r="DU7">
        <f>SUM(DO7:DR7)</f>
        <v/>
      </c>
      <c r="DV7">
        <f>ROUND(DU7*0.1,0)</f>
        <v/>
      </c>
      <c r="DW7">
        <f>DU7+DV7</f>
        <v/>
      </c>
      <c r="DZ7">
        <f>IFERROR(INDEX(ADJ!$A$1:$BZ$1000,MATCH(PAYROLL!$D7,ADJ!A$1:A$500,0),MATCH(PAYROLL!DZ$2,ADJ!$2:$2,0)),0)</f>
        <v/>
      </c>
      <c r="EA7">
        <f>IFERROR(INDEX(ADJ!$A$1:$BZ$1000,MATCH(PAYROLL!$D7,ADJ!A$1:A$500,0),MATCH(PAYROLL!EA$2,ADJ!$2:$2,0)),0)</f>
        <v/>
      </c>
      <c r="EB7">
        <f>IFERROR(INDEX(ADJ!$A$1:$BZ$1000,MATCH(PAYROLL!$D7,ADJ!A$1:A$500,0),MATCH(PAYROLL!EB$2,ADJ!$2:$2,0)),0)</f>
        <v/>
      </c>
      <c r="EC7">
        <f>IFERROR(INDEX(ADJ!$A$1:$BZ$1000,MATCH(PAYROLL!$D7,ADJ!A$1:A$500,0),MATCH(PAYROLL!EC$2,ADJ!$2:$2,0)),0)</f>
        <v/>
      </c>
      <c r="ED7">
        <f>IFERROR(INDEX(ADJ!$A$1:$BZ$1000,MATCH(PAYROLL!$D7,ADJ!A$1:A$500,0),MATCH(PAYROLL!ED$2,ADJ!$2:$2,0)),0)</f>
        <v/>
      </c>
      <c r="EE7">
        <f>IFERROR(INDEX(ADJ!$A$1:$BZ$1000,MATCH(PAYROLL!$D7,ADJ!A$1:A$500,0),MATCH(PAYROLL!EE$2,ADJ!$2:$2,0)),0)</f>
        <v/>
      </c>
      <c r="EF7">
        <f>IFERROR(INDEX(ADJ!$A$1:$BZ$1000,MATCH(PAYROLL!$D7,ADJ!A$1:A$500,0),MATCH(PAYROLL!EF$2,ADJ!$2:$2,0)),0)</f>
        <v/>
      </c>
      <c r="EG7">
        <f>IFERROR(INDEX(ADJ!$A$1:$BZ$1000,MATCH(PAYROLL!$D7,ADJ!A$1:A$500,0),MATCH(PAYROLL!EG$2,ADJ!$2:$2,0)),0)</f>
        <v/>
      </c>
      <c r="EH7">
        <f>IFERROR(INDEX(ADJ!$A$1:$BZ$1000,MATCH(PAYROLL!$D7,ADJ!A$1:A$500,0),MATCH(PAYROLL!EH$2,ADJ!$2:$2,0)),0)</f>
        <v/>
      </c>
      <c r="EI7">
        <f>IFERROR(INDEX(ADJ!$A$1:$BZ$1000,MATCH(PAYROLL!D7,ADJ!A$1:A$500,0),MATCH(PAYROLL!EI$2,ADJ!$2:$2,0)),0)</f>
        <v/>
      </c>
      <c r="EJ7">
        <f>IFERROR(INDEX(ADJ!$A$1:$BZ$1000,MATCH(PAYROLL!$D7,ADJ!A$1:A$500,0),MATCH(PAYROLL!EJ$2,ADJ!$2:$2,0)),0)</f>
        <v/>
      </c>
      <c r="EK7">
        <f>SUM(DZ7:EJ7)</f>
        <v/>
      </c>
    </row>
    <row r="8">
      <c r="A8" t="n">
        <v>6</v>
      </c>
      <c r="B8" t="inlineStr">
        <is>
          <t>Dương Thị Giỏi</t>
        </is>
      </c>
      <c r="D8" t="inlineStr">
        <is>
          <t>144463-05</t>
        </is>
      </c>
      <c r="S8">
        <f>IFERROR(INDEX(PIS!$A$1:$BZ$1000,MATCH($D8,PIS!C$1:C$500,0),MATCH("Lương CB tháng trước",PIS!$1:$1,0)),0)</f>
        <v/>
      </c>
      <c r="T8">
        <f>IFERROR(INDEX(PIS!$A$1:$BZ$1000,MATCH($D8,PIS!C$1:C$500,0),MATCH("Lương CB hiện tại",PIS!$1:$1,0)),0)</f>
        <v/>
      </c>
      <c r="U8">
        <f>IFERROR(INDEX(PIS!$A$1:$BZ$1000,MATCH($D8,PIS!C$1:C$500,0),MATCH("Lương đóng BHBB",PIS!$1:$1,0)),0)</f>
        <v/>
      </c>
      <c r="V8">
        <f>IFERROR(INDEX(PIS!$A$1:$BZ$1000,MATCH($D8,PIS!C$1:C$500,0),MATCH(V$2,PIS!$2:$2,0)),0)</f>
        <v/>
      </c>
      <c r="W8">
        <f>IFERROR(INDEX(PIS!$A$1:$BZ$1000,MATCH($D8,PIS!C$1:C$500,0),MATCH(W$2,PIS!$2:$2,0)),0)</f>
        <v/>
      </c>
      <c r="X8">
        <f>IFERROR(INDEX(PIS!$A$1:$BZ$1000,MATCH($D8,PIS!C$1:C$500,0),MATCH(X$2,PIS!$2:$2,0)),0)</f>
        <v/>
      </c>
      <c r="Y8">
        <f>IFERROR(INDEX(PIS!$A$1:$BZ$1000,MATCH($D8,PIS!C$1:C$500,0),MATCH(Y$2,PIS!$2:$2,0)),0)</f>
        <v/>
      </c>
      <c r="Z8">
        <f>IFERROR(INDEX(PIS!$A$1:$BZ$1000,MATCH($D8,PIS!C$1:C$500,0),MATCH(Z$2,PIS!$2:$2,0)),0)</f>
        <v/>
      </c>
      <c r="AA8">
        <f>IFERROR(INDEX(PIS!$A$1:$BZ$1000,MATCH($D8,PIS!C$1:C$500,0),MATCH(AA$2,PIS!$2:$2,0)),0)</f>
        <v/>
      </c>
      <c r="AB8">
        <f>IFERROR(INDEX(PIS!$A$1:$BZ$1000,MATCH($D8,PIS!C$1:C$500,0),MATCH(AB$2,PIS!$2:$2,0)),0)</f>
        <v/>
      </c>
      <c r="AC8">
        <f>SUM(V8:AB8)</f>
        <v/>
      </c>
      <c r="AD8">
        <f>IFERROR(INDEX(TIMESHEET!$A$1:$AI$5000,MATCH($D8,TIMESHEET!A$1:A$500,0),MATCH("T100",TIMESHEET!$2:$2,0))-2,0)</f>
        <v/>
      </c>
      <c r="AE8">
        <f>IFERROR(INDEX(TIMESHEET!$A$1:$AI$5000,MATCH($D8,TIMESHEET!A$1:A$500,0),MATCH("T202",TIMESHEET!$2:$2,0)),0)</f>
        <v/>
      </c>
      <c r="AF8">
        <f>IFERROR(INDEX(TIMESHEET!$A$1:$AI$5000,MATCH($D8,TIMESHEET!A$1:A$500,0),MATCH("T302",TIMESHEET!$2:$2,0)),0)</f>
        <v/>
      </c>
      <c r="AG8">
        <f>IFERROR(INDEX(TIMESHEET!$A$1:$AI$5000,MATCH($D8,TIMESHEET!A$1:A$500,0),MATCH("T406",TIMESHEET!$2:$2,0)),0)</f>
        <v/>
      </c>
      <c r="AH8">
        <f>AE8+AG8</f>
        <v/>
      </c>
      <c r="AI8">
        <f>IFERROR(INDEX(TIMESHEET!$A$1:$AI$5000,MATCH($D8,TIMESHEET!A$1:A$500,0),MATCH("T701",TIMESHEET!$2:$2,0)),0)</f>
        <v/>
      </c>
      <c r="AJ8">
        <f>IFERROR(INDEX(TIMESHEET!$A$1:$AI$5000,MATCH($D8,TIMESHEET!B$1:B$500,0),MATCH("T320",TIMESHEET!$2:$2,0)),0)</f>
        <v/>
      </c>
      <c r="AK8">
        <f>IFERROR(IF(LEFT(INDEX(PIS!O$1:O$500,MATCH(D8,PIS!C$1:C$500)),1)="M",T8/AD8*SUM(AE8:AG8),T8*AD8),0)</f>
        <v/>
      </c>
      <c r="AL8">
        <f>IFERROR(INDEX(ADJ!$A$1:$BZ$1000,MATCH(PAYROLL!D8,ADJ!A$1:A$500,0),MATCH(PAYROLL!AL$2,ADJ!$2:$2,0)),0)</f>
        <v/>
      </c>
      <c r="AM8">
        <f>SUM(AK8:AL8)</f>
        <v/>
      </c>
      <c r="AN8">
        <f>IFERROR(ROUND(V8/$AD8*$AH8,0),0)</f>
        <v/>
      </c>
      <c r="AO8">
        <f>IFERROR(ROUND(W8/$AD8*$AH8,0),0)</f>
        <v/>
      </c>
      <c r="AP8">
        <f>IFERROR(ROUND(X8/$AD8*$AE8,0),0)</f>
        <v/>
      </c>
      <c r="AQ8">
        <f>IFERROR(ROUND(Y8/$AD8*$AH8,0),0)</f>
        <v/>
      </c>
      <c r="AR8">
        <f>IFERROR(ROUND(Z8/$AD8*$AH8,0),0)</f>
        <v/>
      </c>
      <c r="AS8">
        <f>IFERROR(ROUND(AA8/$AD8*$AH8,0),0)</f>
        <v/>
      </c>
      <c r="AT8">
        <f>IFERROR(IF((AE8+AF8+AG8)&gt;13,AB8,ROUND(AB8/AD8*AH8,0)),0)</f>
        <v/>
      </c>
      <c r="AU8">
        <f>IFERROR(INDEX(ADJ!$A$1:$BZ$1000,MATCH(PAYROLL!D8,ADJ!A$1:A$500,0),MATCH(PAYROLL!AU$2,ADJ!$2:$2,0)),0)</f>
        <v/>
      </c>
      <c r="AV8">
        <f>ROUND(SUM(AN8:AU8),0)</f>
        <v/>
      </c>
      <c r="AW8">
        <f>IFERROR(INDEX(TIMESHEET!$A$1:$AI$5000,MATCH(PAYROLL!D8,TIMESHEET!A$1:A$500,0),MATCH("T620",TIMESHEET!$2:$2,0)),0)</f>
        <v/>
      </c>
      <c r="AX8">
        <f>IFERROR(INDEX(TIMESHEET!$A$1:$AI$5000,MATCH(PAYROLL!D8,TIMESHEET!A$1:A$500,0),MATCH("T601",TIMESHEET!$2:$2,0)),0)</f>
        <v/>
      </c>
      <c r="AY8">
        <f>IFERROR(INDEX(TIMESHEET!$A$1:$AI$5000,MATCH(PAYROLL!D8,TIMESHEET!A$1:A$500,0),MATCH("T602",TIMESHEET!$2:$2,0)),0)</f>
        <v/>
      </c>
      <c r="AZ8">
        <f>IFERROR(INDEX(TIMESHEET!$A$1:$AI$5000,MATCH(PAYROLL!D8,TIMESHEET!A$1:A$500,0),MATCH("T603",TIMESHEET!$2:$2,0)),0)</f>
        <v/>
      </c>
      <c r="BA8">
        <f>IFERROR(INDEX(TIMESHEET!$A$1:$AI$5000,MATCH(PAYROLL!D8,TIMESHEET!A$1:A$500,0),MATCH("T611",TIMESHEET!$2:$2,0)),0)</f>
        <v/>
      </c>
      <c r="BB8">
        <f>IFERROR(INDEX(TIMESHEET!$A$1:$AI$5000,MATCH(PAYROLL!D8,TIMESHEET!A$1:A$500,0),MATCH("T612",TIMESHEET!$2:$2,0)),0)</f>
        <v/>
      </c>
      <c r="BC8">
        <f>IFERROR(INDEX(TIMESHEET!$A$1:$AI$5000,MATCH(PAYROLL!D8,TIMESHEET!A$1:A$500,0),MATCH("T613",TIMESHEET!$2:$2,0)),0)</f>
        <v/>
      </c>
      <c r="BD8">
        <f>IFERROR(INDEX(TIMESHEET!$A$1:$AI$5000,MATCH(PAYROLL!D8,TIMESHEET!A$1:A$500,0),MATCH("T500",TIMESHEET!$2:$2,0)),0)</f>
        <v/>
      </c>
      <c r="BE8">
        <f>IFERROR(IF(LEFT(INDEX(PIS!O$1:O$500,MATCH(D8,PIS!C$1:C$500)),1)="M",T8/AD8/8*(AW8+AX8*1.5+AY8*2+AZ8*3+BA8*2.1+BB8*2.7+BC8*3.9+BD8*0.3),T8/8*(AW8+AX8*1.5+AY8*2+AZ8*3+BA8*2.1+BB8*2.7+BC8*3.9+BD8*0.3)),0)</f>
        <v/>
      </c>
      <c r="BF8">
        <f>IFERROR(INDEX(ADJ!$A$1:$BZ$1000,MATCH(PAYROLL!$D8,ADJ!A$1:A$500,0),MATCH(PAYROLL!BF$2,ADJ!$2:$2,0)),0)</f>
        <v/>
      </c>
      <c r="BG8">
        <f>IFERROR(INDEX(ADJ!$A$1:$BZ$1000,MATCH(PAYROLL!D8,ADJ!A$1:A$500,0),MATCH(PAYROLL!BG$2,ADJ!$2:$2,0)),0)</f>
        <v/>
      </c>
      <c r="BH8">
        <f>IFERROR(INDEX(ADJ!$A$1:$BZ$1000,MATCH(PAYROLL!D8,ADJ!A$1:A$500,0),MATCH(PAYROLL!BH$2,ADJ!$2:$2,0)),0)</f>
        <v/>
      </c>
      <c r="BI8">
        <f>IFERROR(INDEX(ADJ!$A$1:$BZ$1000,MATCH(PAYROLL!D8,ADJ!A$1:A$500,0),MATCH(PAYROLL!BI$2,ADJ!$2:$2,0)),0)</f>
        <v/>
      </c>
      <c r="BJ8">
        <f>IFERROR(INDEX(ADJ!$A$1:$BZ$1000,MATCH(PAYROLL!D8,ADJ!A$1:A$500,0),MATCH(PAYROLL!BJ$2,ADJ!$2:$2,0)),0)</f>
        <v/>
      </c>
      <c r="BK8">
        <f>SUM(BF8:BJ8)</f>
        <v/>
      </c>
      <c r="BL8">
        <f>IFERROR(INDEX(ADJ!$A$1:$BZ$1000,MATCH(PAYROLL!D8,ADJ!A$1:A$500,0),MATCH(PAYROLL!BL$2,ADJ!$2:$2,0)),0)</f>
        <v/>
      </c>
      <c r="BM8">
        <f>IFERROR(INDEX(ADJ!$A$1:$BZ$1000,MATCH(PAYROLL!D8,ADJ!A$1:A$500,0),MATCH(PAYROLL!BM$2,ADJ!$2:$2,0)),0)</f>
        <v/>
      </c>
      <c r="BN8">
        <f>IFERROR(INDEX(ADJ!$A$1:$BZ$1000,MATCH(PAYROLL!D8,ADJ!A$1:A$500,0),MATCH(PAYROLL!BN$2,ADJ!$2:$2,0)),0)</f>
        <v/>
      </c>
      <c r="BO8">
        <f>IFERROR(INDEX(ADJ!$A$1:$BZ$1000,MATCH(PAYROLL!D8,ADJ!A$1:A$500,0),MATCH(PAYROLL!BO$2,ADJ!$2:$2,0)),0)</f>
        <v/>
      </c>
      <c r="BP8">
        <f>SUM(AM8,AV8,BE8,BK8,BL8:BO8)</f>
        <v/>
      </c>
      <c r="BQ8">
        <f>BO8</f>
        <v/>
      </c>
      <c r="BR8">
        <f>IFERROR(ROUND(IF(LEFT(INDEX(PIS!O$1:O$500,MATCH(D8,PIS!C$1:C$500)),1)="D",T8/8*(BD8*0.3),IF(LEFT(INDEX(PIS!O$1:O$500,MATCH(D8,PIS!C$1:C$500)),1)="H",T8*($BD8*0.3),T8/$AD8/8*($BD8*0.3))),0),0)</f>
        <v/>
      </c>
      <c r="BS8">
        <f>IF(AP8&lt;1,0,MIN(AP8,730000))</f>
        <v/>
      </c>
      <c r="BT8">
        <f>IFERROR(ROUND((BE8-SUM(AW8:BC8)*T8/AD8/8),0)-BR8,0)</f>
        <v/>
      </c>
      <c r="BU8">
        <f>AO8</f>
        <v/>
      </c>
      <c r="BV8">
        <f>SUM(BQ8:BU8)</f>
        <v/>
      </c>
      <c r="BW8">
        <f>BP8-BV8</f>
        <v/>
      </c>
      <c r="BX8">
        <f>IFERROR(IF(RIGHT(INDEX(PIS!O$1:O$500,MATCH(D8,PIS!C$1:C$500)),5)="Gross",MIN(U8+V8,VLOOKUP("R700",TSC!B:C,2,0)*VLOOKUP("R101",TSC!B:C,2,0))*VLOOKUP("R701",TSC!B:C,2,0)%,0),0)</f>
        <v/>
      </c>
      <c r="BY8">
        <f>IFERROR(IF(RIGHT(INDEX(PIS!O$1:O$500,MATCH(D8,PIS!C$1:C$500)),5)="Gross",MIN(U8+V8,VLOOKUP("R700",TSC!B:C,2,0)*VLOOKUP("R101",TSC!B:C,2,0))*VLOOKUP("T704",TSC!B:C,2,0)%,0),0)</f>
        <v/>
      </c>
      <c r="BZ8">
        <f>IFERROR(IF(RIGHT(INDEX(PIS!O$1:O$500,MATCH(D8,PIS!C$1:C$500)),5)="Gross",MIN(U8+V8,VLOOKUP("R700",TSC!B:C,2,0)*VLOOKUP("1",TSC!F:G,2,0))*VLOOKUP("T705",TSC!B:C,2,0)%,0),0)</f>
        <v/>
      </c>
      <c r="CA8">
        <f>IFERROR(INDEX(ADJ!$A$1:$BZ$1000,MATCH(PAYROLL!D8,ADJ!A$1:A$500,0),MATCH(PAYROLL!CA$2,ADJ!$2:$2,0)),0)</f>
        <v/>
      </c>
      <c r="CB8">
        <f>IFERROR(INDEX(ADJ!$A$1:$BZ$1000,MATCH(PAYROLL!D8,ADJ!A$1:A$500,0),MATCH(PAYROLL!CB$2,ADJ!$2:$2,0)),0)</f>
        <v/>
      </c>
      <c r="CC8">
        <f>SUM(BX8:CB8)</f>
        <v/>
      </c>
      <c r="CD8">
        <f>IFERROR(INDEX(PIS!$A$1:$BZ$1000,MATCH(PAYROLL!D8,PIS!C$1:C$500,0),MATCH(PAYROLL!CD$1,PIS!$1:$1,0)),0)</f>
        <v/>
      </c>
      <c r="CE8">
        <f>IFERROR(IF(OR(INDEX(PIS!P$1:P$500,MATCH(D8,PIS!C$1:C$500,0))="LT2",INDEX(PIS!P$1:P$500,MATCH(D8,PIS!C$1:C$500,0))="P10"),0,SUM(CC8,CD8*VLOOKUP("R601",TSC!B:C,2,0),VLOOKUP("R602",TSC!B:C,2,0))),0)</f>
        <v/>
      </c>
      <c r="CF8">
        <f>MAX(BW8-CE8,0)</f>
        <v/>
      </c>
      <c r="CG8">
        <f>IFERROR(IF(OR(RIGHT(INDEX(PIS!P$1:P$500,MATCH(D8,PIS!C$1:C$500)),5)="P10",RIGHT(INDEX(PIS!P$1:P$500,MATCH(D8,PIS!C$1:C$500)),5)="CK"),0,IF(CF8&lt;=5000000,CF8*5%,IF(CF8&lt;=10000000,CF8*10%-250000,IF(CF8&lt;=18000000,CF8*15%-750000,IF(CF8&lt;=32000000,CF8*20%-1650000,IF(CF8&lt;=52000000,CF8*25%-3250000,IF(CF8&lt;=80000000,BH8*30%-5850000,CF8*35%-9850000))))))),0)</f>
        <v/>
      </c>
      <c r="CH8">
        <f>IFERROR(IF(OR(INDEX(PIS!P$1:P$500,MATCH(D8,PIS!C$1:C$500))="LT",INDEX(PIS!P$1:P$500,MATCH(D8,PIS!C$1:C$500))="CK"),0,IF(CF8&lt;2000000,0,CF8*10%)),0)</f>
        <v/>
      </c>
      <c r="CI8">
        <f>IFERROR(INDEX(ADJ!$A$1:$BZ$1000,MATCH(PAYROLL!D8,ADJ!A$1:A$500,0),MATCH(PAYROLL!CI$2,ADJ!$2:$2,0)),0)</f>
        <v/>
      </c>
      <c r="CJ8">
        <f>IFERROR(INDEX(ADJ!$A$1:$BZ$1000,MATCH(PAYROLL!D8,ADJ!A$1:A$500,0),MATCH(PAYROLL!CJ$2,ADJ!$2:$2,0)),0)</f>
        <v/>
      </c>
      <c r="CK8">
        <f>IFERROR(INDEX(ADJ!$A$1:$BZ$1000,MATCH(PAYROLL!D8,ADJ!A$1:A$500,0),MATCH(PAYROLL!CK$2,ADJ!$2:$2,0)),0)</f>
        <v/>
      </c>
      <c r="CL8">
        <f>SUM(CG8:CK8)</f>
        <v/>
      </c>
      <c r="CM8">
        <f>ROUND(SUM(CH8:CK8),0)</f>
        <v/>
      </c>
      <c r="CN8">
        <f>IFERROR(INDEX(CSDA!D$1:D$500,MATCH($CN$2,CSDA!C$1:C$500,0))*INDEX(PIS!V$1:V$500,MATCH(D8,PIS!C$1:C$500))+INDEX(ADJ!$A$1:$BZ$1000,MATCH(PAYROLL!D8,ADJ!A$1:A$500,0),MATCH(PAYROLL!CN$2,ADJ!$2:$2,0)),0)</f>
        <v/>
      </c>
      <c r="CO8">
        <f>IFERROR(INDEX(ADJ!$A$1:$BZ$1000,MATCH(PAYROLL!D8,ADJ!A$1:A$500,0),MATCH(PAYROLL!CO$2,ADJ!$2:$2,0)),0)</f>
        <v/>
      </c>
      <c r="CP8">
        <f>IFERROR(INDEX(ADJ!$A$1:$BZ$1000,MATCH(PAYROLL!D8,ADJ!A$1:A$500,0),MATCH(PAYROLL!CP$2,ADJ!$2:$2,0)),0)</f>
        <v/>
      </c>
      <c r="CQ8">
        <f>BP8-CL8-CI8-CM8-CN8-CO8-CP8-CC8</f>
        <v/>
      </c>
      <c r="CR8">
        <f>IFERROR(IF(RIGHT(INDEX(PIS!O$1:O$500,MATCH(D8,PIS!C$1:C$500,0)),5)="Gross",MIN(U8+V8,VLOOKUP("R700",TSC!B:C,2,0)*VLOOKUP("R101",TSC!B:C,2,0))*(VLOOKUP("T711",TSC!B:C,2,0)+VLOOKUP("T712",TSC!B:C,2,0))%,MIN(T8+V8,VLOOKUP("R700",TSC!B:C,2,0)*VLOOKUP("R101",TSC!B:C,2,0))*(VLOOKUP("T711",TSC!B:C,2,0)+VLOOKUP("T712",TSC!B:C,2,0)+VLOOKUP("R701",TSC!B:C,2,0))%),0)</f>
        <v/>
      </c>
      <c r="CS8">
        <f>IFERROR(IF(RIGHT(INDEX(PIS!O$1:O$500,MATCH(D8,PIS!C$1:C$500,0)),5)="Gross",MIN(U8+V8,VLOOKUP("R700",TSC!B:C,2,0)*VLOOKUP("R101",TSC!B:C,2,0))*(VLOOKUP("T714",TSC!B:C,2,0))%,MIN(T8+V8,VLOOKUP("R700",TSC!B:C,2,0)*VLOOKUP("R101",TSC!B:C,2,0))*(VLOOKUP("T704",TSC!B:C,2,0)+VLOOKUP("T714",TSC!B:C,2,0))%),0)</f>
        <v/>
      </c>
      <c r="CT8">
        <f>IFERROR(IF(RIGHT(INDEX(PIS!O$1:O$500,MATCH(D8,PIS!C$1:C$500,0)),5)="Gross",MIN(U8+V8,VLOOKUP("R700",TSC!B:C,2,0)*VLOOKUP("R101",TSC!B:C,2,0))*VLOOKUP("T705",TSC!B:C,2,0)%,MIN(T8+V8,VLOOKUP("R700",TSC!B:C,2,0)*VLOOKUP("R101",TSC!B:C,2,0))*VLOOKUP("T705",TSC!B:C,2,0)%),0)</f>
        <v/>
      </c>
      <c r="CU8">
        <f>IFERROR(IF(RIGHT(INDEX(PIS!O$1:O$500,MATCH(D8,PIS!C$1:C$500,0)),5)="Gross",MIN(U8+V8,VLOOKUP("R700",TSC!B:C,2,0)*VLOOKUP("R101",TSC!B:C,2,0))*(VLOOKUP("T713",TSC!B:C,2,0))%,MIN(T8+V8,VLOOKUP("R700",TSC!B:C,2,0)*VLOOKUP("R101",TSC!B:C,2,0))*(VLOOKUP("T713",TSC!B:C,2,0))%),0)</f>
        <v/>
      </c>
      <c r="CV8">
        <f>IFERROR(INDEX(ADJ!$A$1:$BZ$1000,MATCH(PAYROLL!D8,ADJ!A$1:A$500,0),MATCH(PAYROLL!CV$2,ADJ!$2:$2,0)),0)</f>
        <v/>
      </c>
      <c r="CW8">
        <f>IFERROR(INDEX(ADJ!$A$1:$BZ$1000,MATCH(PAYROLL!D8,ADJ!A$1:A$500,0),MATCH(PAYROLL!CW$2,ADJ!$2:$2,0)),0)</f>
        <v/>
      </c>
      <c r="CX8">
        <f>SUM(CR8:CW8)</f>
        <v/>
      </c>
      <c r="CY8">
        <f>ROUND(IF(CR8&gt;0,T8+V8*VLOOKUP("R202",TSC!$B$1:$C$500,2,0),0),0)</f>
        <v/>
      </c>
      <c r="CZ8">
        <f>IFERROR(INDEX(CSDA!D$1:D$500,MATCH($CZ$2,CSDA!C$1:C$500,0)),0)</f>
        <v/>
      </c>
      <c r="DA8">
        <f>ROUND(T8*0.7%,0)</f>
        <v/>
      </c>
      <c r="DB8">
        <f>ROUND(T8/12,0)</f>
        <v/>
      </c>
      <c r="DC8">
        <f ref="DC8" t="array">IFERROR(INDEX(CSDA!D$1:D$500,MATCH("Trích giữ"&amp;PAYROLL!DC$2,CSDA!A$1:A$500&amp;CSDA!C$1:C$500,0)),0)</f>
        <v/>
      </c>
      <c r="DD8">
        <f ref="DD8" t="array">IFERROR(INDEX(CSDA!D$1:D$500,MATCH("Trích giữ"&amp;PAYROLL!DD$2,CSDA!A$1:A$500&amp;CSDA!C$1:C$500,0)),0)</f>
        <v/>
      </c>
      <c r="DE8">
        <f ref="DE8" t="array">IFERROR(INDEX(CSDA!D$1:D$500,MATCH("Trích giữ"&amp;PAYROLL!DE$2,CSDA!A$1:A$500&amp;CSDA!C$1:C$500,0)),0)</f>
        <v/>
      </c>
      <c r="DF8">
        <f>IFERROR(INDEX(CSDA!D$1:D$500,MATCH(PAYROLL!DF$2,CSDA!C$1:C$500,0)),0)</f>
        <v/>
      </c>
      <c r="DG8">
        <f ref="DG8" t="array">IFERROR(INDEX(CSDA!D$1:D$500,MATCH("Trích giữ"&amp;PAYROLL!DG$2,CSDA!A$1:A$500&amp;CSDA!C$1:C$500,0)),0)</f>
        <v/>
      </c>
      <c r="DH8">
        <f>ROUND(T8/26,0)</f>
        <v/>
      </c>
      <c r="DI8">
        <f ref="DI8" t="array">IFERROR(INDEX(CSDA!D$1:D$500,MATCH("Trích giữ"&amp;PAYROLL!DI$2,CSDA!A$1:A$500&amp;CSDA!C$1:C$500,0)),0)</f>
        <v/>
      </c>
      <c r="DJ8">
        <f>IF(U8=0,T8*21.5%-BL8,0)</f>
        <v/>
      </c>
      <c r="DK8">
        <f ref="DK8" t="array">IFERROR(INDEX(CSDA!D$1:D$500,MATCH("Trích giữ"&amp;PAYROLL!DK$2,CSDA!A$1:A$500&amp;CSDA!C$1:C$500,0)),0)</f>
        <v/>
      </c>
      <c r="DL8">
        <f>IFERROR(INDEX(CSDA!D$1:D$500,MATCH(PAYROLL!DL$2,CSDA!C$1:C$500,0))/12,0)</f>
        <v/>
      </c>
      <c r="DM8">
        <f>SUM(DB8:DL8)</f>
        <v/>
      </c>
      <c r="DN8">
        <f>IFERROR(INDEX(ADJ!$A$1:$BZ$1000,MATCH(PAYROLL!D8,ADJ!A$1:A$500,0),MATCH(PAYROLL!DN$2,ADJ!$2:$2,0)),0)</f>
        <v/>
      </c>
      <c r="DO8">
        <f>IFERROR(SUM(BP8,DM8:DN8,CX8:DA8)-DT8,0)</f>
        <v/>
      </c>
      <c r="DP8">
        <f ref="DP8" t="array">SUM(BW8*IFERROR(INDEX(CSDA!D$1:D$500,MATCH(BW$2,CSDA!C$1:C$500,0)),0)%,CX8*IFERROR(INDEX(CSDA!D$1:D$500,MATCH(CX$2,CSDA!C$1:C$500,0)),0)%,DA8*IFERROR(INDEX(CSDA!D$1:D$500,MATCH(DA$2,CSDA!C$1:C$500,0)),0)%,DB8*IFERROR(INDEX(CSDA!D$1:D$500,MATCH(DB$2,CSDA!C$1:C$500,0)),0)%,DF8*IFERROR(INDEX(CSDA!D$1:D$500,MATCH("Phí dịch vụ"&amp;PAYROLL!DF$2,CSDA!A$1:A$500&amp;CSDA!C$1:C$500,0)),0)%,DC8*IFERROR(INDEX(CSDA!D$1:D$500,MATCH("Phí dịch vụ"&amp;PAYROLL!DC$2,CSDA!A$1:A$500&amp;CSDA!C$1:C$500,0)),0)%,DH8*IFERROR(INDEX(CSDA!D$1:D$500,MATCH("Phí dịch vụ"&amp;PAYROLL!DH$2,CSDA!A$1:A$500&amp;CSDA!C$1:C$500,0)),0)%,DJ8*IFERROR(INDEX(CSDA!D$1:D$500,MATCH("Phí dịch vụ"&amp;PAYROLL!DJ$2,CSDA!A$1:A$500&amp;CSDA!C$1:C$500,0)),0)%,BN8*IFERROR(INDEX(CSDA!D$1:D$500,MATCH(BN$2,CSDA!C$1:C$500,0)),0)%)-BN8*7%</f>
        <v/>
      </c>
      <c r="DQ8">
        <f>IFERROR(INDEX(ADJ!$A$1:$BZ$1000,MATCH(PAYROLL!D8,ADJ!A$1:A$500,0),MATCH(PAYROLL!DQ$2,ADJ!$2:$2,0)),0)</f>
        <v/>
      </c>
      <c r="DR8">
        <f>IFERROR(INDEX(ADJ!$A$1:$BZ$1000,MATCH(PAYROLL!D8,ADJ!A$1:A$500,0),MATCH(PAYROLL!DR$2,ADJ!$2:$2,0)),0)</f>
        <v/>
      </c>
      <c r="DS8">
        <f>SUM(DP8:DR8)</f>
        <v/>
      </c>
      <c r="DT8">
        <f>EK8</f>
        <v/>
      </c>
      <c r="DU8">
        <f>SUM(DO8:DR8)</f>
        <v/>
      </c>
      <c r="DV8">
        <f>ROUND(DU8*0.1,0)</f>
        <v/>
      </c>
      <c r="DW8">
        <f>DU8+DV8</f>
        <v/>
      </c>
      <c r="DZ8">
        <f>IFERROR(INDEX(ADJ!$A$1:$BZ$1000,MATCH(PAYROLL!$D8,ADJ!A$1:A$500,0),MATCH(PAYROLL!DZ$2,ADJ!$2:$2,0)),0)</f>
        <v/>
      </c>
      <c r="EA8">
        <f>IFERROR(INDEX(ADJ!$A$1:$BZ$1000,MATCH(PAYROLL!$D8,ADJ!A$1:A$500,0),MATCH(PAYROLL!EA$2,ADJ!$2:$2,0)),0)</f>
        <v/>
      </c>
      <c r="EB8">
        <f>IFERROR(INDEX(ADJ!$A$1:$BZ$1000,MATCH(PAYROLL!$D8,ADJ!A$1:A$500,0),MATCH(PAYROLL!EB$2,ADJ!$2:$2,0)),0)</f>
        <v/>
      </c>
      <c r="EC8">
        <f>IFERROR(INDEX(ADJ!$A$1:$BZ$1000,MATCH(PAYROLL!$D8,ADJ!A$1:A$500,0),MATCH(PAYROLL!EC$2,ADJ!$2:$2,0)),0)</f>
        <v/>
      </c>
      <c r="ED8">
        <f>IFERROR(INDEX(ADJ!$A$1:$BZ$1000,MATCH(PAYROLL!$D8,ADJ!A$1:A$500,0),MATCH(PAYROLL!ED$2,ADJ!$2:$2,0)),0)</f>
        <v/>
      </c>
      <c r="EE8">
        <f>IFERROR(INDEX(ADJ!$A$1:$BZ$1000,MATCH(PAYROLL!$D8,ADJ!A$1:A$500,0),MATCH(PAYROLL!EE$2,ADJ!$2:$2,0)),0)</f>
        <v/>
      </c>
      <c r="EF8">
        <f>IFERROR(INDEX(ADJ!$A$1:$BZ$1000,MATCH(PAYROLL!$D8,ADJ!A$1:A$500,0),MATCH(PAYROLL!EF$2,ADJ!$2:$2,0)),0)</f>
        <v/>
      </c>
      <c r="EG8">
        <f>IFERROR(INDEX(ADJ!$A$1:$BZ$1000,MATCH(PAYROLL!$D8,ADJ!A$1:A$500,0),MATCH(PAYROLL!EG$2,ADJ!$2:$2,0)),0)</f>
        <v/>
      </c>
      <c r="EH8">
        <f>IFERROR(INDEX(ADJ!$A$1:$BZ$1000,MATCH(PAYROLL!$D8,ADJ!A$1:A$500,0),MATCH(PAYROLL!EH$2,ADJ!$2:$2,0)),0)</f>
        <v/>
      </c>
      <c r="EI8">
        <f>IFERROR(INDEX(ADJ!$A$1:$BZ$1000,MATCH(PAYROLL!D8,ADJ!A$1:A$500,0),MATCH(PAYROLL!EI$2,ADJ!$2:$2,0)),0)</f>
        <v/>
      </c>
      <c r="EJ8">
        <f>IFERROR(INDEX(ADJ!$A$1:$BZ$1000,MATCH(PAYROLL!$D8,ADJ!A$1:A$500,0),MATCH(PAYROLL!EJ$2,ADJ!$2:$2,0)),0)</f>
        <v/>
      </c>
      <c r="EK8">
        <f>SUM(DZ8:EJ8)</f>
        <v/>
      </c>
    </row>
    <row r="9">
      <c r="A9" t="n">
        <v>7</v>
      </c>
      <c r="B9" t="inlineStr">
        <is>
          <t>Nguyễn Thị Huyền</t>
        </is>
      </c>
      <c r="D9" t="inlineStr">
        <is>
          <t>143505-04</t>
        </is>
      </c>
      <c r="S9">
        <f>IFERROR(INDEX(PIS!$A$1:$BZ$1000,MATCH($D9,PIS!C$1:C$500,0),MATCH("Lương CB tháng trước",PIS!$1:$1,0)),0)</f>
        <v/>
      </c>
      <c r="T9">
        <f>IFERROR(INDEX(PIS!$A$1:$BZ$1000,MATCH($D9,PIS!C$1:C$500,0),MATCH("Lương CB hiện tại",PIS!$1:$1,0)),0)</f>
        <v/>
      </c>
      <c r="U9">
        <f>IFERROR(INDEX(PIS!$A$1:$BZ$1000,MATCH($D9,PIS!C$1:C$500,0),MATCH("Lương đóng BHBB",PIS!$1:$1,0)),0)</f>
        <v/>
      </c>
      <c r="V9">
        <f>IFERROR(INDEX(PIS!$A$1:$BZ$1000,MATCH($D9,PIS!C$1:C$500,0),MATCH(V$2,PIS!$2:$2,0)),0)</f>
        <v/>
      </c>
      <c r="W9">
        <f>IFERROR(INDEX(PIS!$A$1:$BZ$1000,MATCH($D9,PIS!C$1:C$500,0),MATCH(W$2,PIS!$2:$2,0)),0)</f>
        <v/>
      </c>
      <c r="X9">
        <f>IFERROR(INDEX(PIS!$A$1:$BZ$1000,MATCH($D9,PIS!C$1:C$500,0),MATCH(X$2,PIS!$2:$2,0)),0)</f>
        <v/>
      </c>
      <c r="Y9">
        <f>IFERROR(INDEX(PIS!$A$1:$BZ$1000,MATCH($D9,PIS!C$1:C$500,0),MATCH(Y$2,PIS!$2:$2,0)),0)</f>
        <v/>
      </c>
      <c r="Z9">
        <f>IFERROR(INDEX(PIS!$A$1:$BZ$1000,MATCH($D9,PIS!C$1:C$500,0),MATCH(Z$2,PIS!$2:$2,0)),0)</f>
        <v/>
      </c>
      <c r="AA9">
        <f>IFERROR(INDEX(PIS!$A$1:$BZ$1000,MATCH($D9,PIS!C$1:C$500,0),MATCH(AA$2,PIS!$2:$2,0)),0)</f>
        <v/>
      </c>
      <c r="AB9">
        <f>IFERROR(INDEX(PIS!$A$1:$BZ$1000,MATCH($D9,PIS!C$1:C$500,0),MATCH(AB$2,PIS!$2:$2,0)),0)</f>
        <v/>
      </c>
      <c r="AC9">
        <f>SUM(V9:AB9)</f>
        <v/>
      </c>
      <c r="AD9">
        <f>IFERROR(INDEX(TIMESHEET!$A$1:$AI$5000,MATCH($D9,TIMESHEET!A$1:A$500,0),MATCH("T100",TIMESHEET!$2:$2,0))-2,0)</f>
        <v/>
      </c>
      <c r="AE9">
        <f>IFERROR(INDEX(TIMESHEET!$A$1:$AI$5000,MATCH($D9,TIMESHEET!A$1:A$500,0),MATCH("T202",TIMESHEET!$2:$2,0)),0)</f>
        <v/>
      </c>
      <c r="AF9">
        <f>IFERROR(INDEX(TIMESHEET!$A$1:$AI$5000,MATCH($D9,TIMESHEET!A$1:A$500,0),MATCH("T302",TIMESHEET!$2:$2,0)),0)</f>
        <v/>
      </c>
      <c r="AG9">
        <f>IFERROR(INDEX(TIMESHEET!$A$1:$AI$5000,MATCH($D9,TIMESHEET!A$1:A$500,0),MATCH("T406",TIMESHEET!$2:$2,0)),0)</f>
        <v/>
      </c>
      <c r="AH9">
        <f>AE9+AG9</f>
        <v/>
      </c>
      <c r="AI9">
        <f>IFERROR(INDEX(TIMESHEET!$A$1:$AI$5000,MATCH($D9,TIMESHEET!A$1:A$500,0),MATCH("T701",TIMESHEET!$2:$2,0)),0)</f>
        <v/>
      </c>
      <c r="AJ9">
        <f>IFERROR(INDEX(TIMESHEET!$A$1:$AI$5000,MATCH($D9,TIMESHEET!B$1:B$500,0),MATCH("T320",TIMESHEET!$2:$2,0)),0)</f>
        <v/>
      </c>
      <c r="AK9">
        <f>IFERROR(IF(LEFT(INDEX(PIS!O$1:O$500,MATCH(D9,PIS!C$1:C$500)),1)="M",T9/AD9*SUM(AE9:AG9),T9*AD9),0)</f>
        <v/>
      </c>
      <c r="AL9">
        <f>IFERROR(INDEX(ADJ!$A$1:$BZ$1000,MATCH(PAYROLL!D9,ADJ!A$1:A$500,0),MATCH(PAYROLL!AL$2,ADJ!$2:$2,0)),0)</f>
        <v/>
      </c>
      <c r="AM9">
        <f>SUM(AK9:AL9)</f>
        <v/>
      </c>
      <c r="AN9">
        <f>IFERROR(ROUND(V9/$AD9*$AH9,0),0)</f>
        <v/>
      </c>
      <c r="AO9">
        <f>IFERROR(ROUND(W9/$AD9*$AH9,0),0)</f>
        <v/>
      </c>
      <c r="AP9">
        <f>IFERROR(ROUND(X9/$AD9*$AE9,0),0)</f>
        <v/>
      </c>
      <c r="AQ9">
        <f>IFERROR(ROUND(Y9/$AD9*$AH9,0),0)</f>
        <v/>
      </c>
      <c r="AR9">
        <f>IFERROR(ROUND(Z9/$AD9*$AH9,0),0)</f>
        <v/>
      </c>
      <c r="AS9">
        <f>IFERROR(ROUND(AA9/$AD9*$AH9,0),0)</f>
        <v/>
      </c>
      <c r="AT9">
        <f>IFERROR(IF((AE9+AF9+AG9)&gt;13,AB9,ROUND(AB9/AD9*AH9,0)),0)</f>
        <v/>
      </c>
      <c r="AU9">
        <f>IFERROR(INDEX(ADJ!$A$1:$BZ$1000,MATCH(PAYROLL!D9,ADJ!A$1:A$500,0),MATCH(PAYROLL!AU$2,ADJ!$2:$2,0)),0)</f>
        <v/>
      </c>
      <c r="AV9">
        <f>ROUND(SUM(AN9:AU9),0)</f>
        <v/>
      </c>
      <c r="AW9">
        <f>IFERROR(INDEX(TIMESHEET!$A$1:$AI$5000,MATCH(PAYROLL!D9,TIMESHEET!A$1:A$500,0),MATCH("T620",TIMESHEET!$2:$2,0)),0)</f>
        <v/>
      </c>
      <c r="AX9">
        <f>IFERROR(INDEX(TIMESHEET!$A$1:$AI$5000,MATCH(PAYROLL!D9,TIMESHEET!A$1:A$500,0),MATCH("T601",TIMESHEET!$2:$2,0)),0)</f>
        <v/>
      </c>
      <c r="AY9">
        <f>IFERROR(INDEX(TIMESHEET!$A$1:$AI$5000,MATCH(PAYROLL!D9,TIMESHEET!A$1:A$500,0),MATCH("T602",TIMESHEET!$2:$2,0)),0)</f>
        <v/>
      </c>
      <c r="AZ9">
        <f>IFERROR(INDEX(TIMESHEET!$A$1:$AI$5000,MATCH(PAYROLL!D9,TIMESHEET!A$1:A$500,0),MATCH("T603",TIMESHEET!$2:$2,0)),0)</f>
        <v/>
      </c>
      <c r="BA9">
        <f>IFERROR(INDEX(TIMESHEET!$A$1:$AI$5000,MATCH(PAYROLL!D9,TIMESHEET!A$1:A$500,0),MATCH("T611",TIMESHEET!$2:$2,0)),0)</f>
        <v/>
      </c>
      <c r="BB9">
        <f>IFERROR(INDEX(TIMESHEET!$A$1:$AI$5000,MATCH(PAYROLL!D9,TIMESHEET!A$1:A$500,0),MATCH("T612",TIMESHEET!$2:$2,0)),0)</f>
        <v/>
      </c>
      <c r="BC9">
        <f>IFERROR(INDEX(TIMESHEET!$A$1:$AI$5000,MATCH(PAYROLL!D9,TIMESHEET!A$1:A$500,0),MATCH("T613",TIMESHEET!$2:$2,0)),0)</f>
        <v/>
      </c>
      <c r="BD9">
        <f>IFERROR(INDEX(TIMESHEET!$A$1:$AI$5000,MATCH(PAYROLL!D9,TIMESHEET!A$1:A$500,0),MATCH("T500",TIMESHEET!$2:$2,0)),0)</f>
        <v/>
      </c>
      <c r="BE9">
        <f>IFERROR(IF(LEFT(INDEX(PIS!O$1:O$500,MATCH(D9,PIS!C$1:C$500)),1)="M",T9/AD9/8*(AW9+AX9*1.5+AY9*2+AZ9*3+BA9*2.1+BB9*2.7+BC9*3.9+BD9*0.3),T9/8*(AW9+AX9*1.5+AY9*2+AZ9*3+BA9*2.1+BB9*2.7+BC9*3.9+BD9*0.3)),0)</f>
        <v/>
      </c>
      <c r="BF9">
        <f>IFERROR(INDEX(ADJ!$A$1:$BZ$1000,MATCH(PAYROLL!$D9,ADJ!A$1:A$500,0),MATCH(PAYROLL!BF$2,ADJ!$2:$2,0)),0)</f>
        <v/>
      </c>
      <c r="BG9">
        <f>IFERROR(INDEX(ADJ!$A$1:$BZ$1000,MATCH(PAYROLL!D9,ADJ!A$1:A$500,0),MATCH(PAYROLL!BG$2,ADJ!$2:$2,0)),0)</f>
        <v/>
      </c>
      <c r="BH9">
        <f>IFERROR(INDEX(ADJ!$A$1:$BZ$1000,MATCH(PAYROLL!D9,ADJ!A$1:A$500,0),MATCH(PAYROLL!BH$2,ADJ!$2:$2,0)),0)</f>
        <v/>
      </c>
      <c r="BI9">
        <f>IFERROR(INDEX(ADJ!$A$1:$BZ$1000,MATCH(PAYROLL!D9,ADJ!A$1:A$500,0),MATCH(PAYROLL!BI$2,ADJ!$2:$2,0)),0)</f>
        <v/>
      </c>
      <c r="BJ9">
        <f>IFERROR(INDEX(ADJ!$A$1:$BZ$1000,MATCH(PAYROLL!D9,ADJ!A$1:A$500,0),MATCH(PAYROLL!BJ$2,ADJ!$2:$2,0)),0)</f>
        <v/>
      </c>
      <c r="BK9">
        <f>SUM(BF9:BJ9)</f>
        <v/>
      </c>
      <c r="BL9">
        <f>IFERROR(INDEX(ADJ!$A$1:$BZ$1000,MATCH(PAYROLL!D9,ADJ!A$1:A$500,0),MATCH(PAYROLL!BL$2,ADJ!$2:$2,0)),0)</f>
        <v/>
      </c>
      <c r="BM9">
        <f>IFERROR(INDEX(ADJ!$A$1:$BZ$1000,MATCH(PAYROLL!D9,ADJ!A$1:A$500,0),MATCH(PAYROLL!BM$2,ADJ!$2:$2,0)),0)</f>
        <v/>
      </c>
      <c r="BN9">
        <f>IFERROR(INDEX(ADJ!$A$1:$BZ$1000,MATCH(PAYROLL!D9,ADJ!A$1:A$500,0),MATCH(PAYROLL!BN$2,ADJ!$2:$2,0)),0)</f>
        <v/>
      </c>
      <c r="BO9">
        <f>IFERROR(INDEX(ADJ!$A$1:$BZ$1000,MATCH(PAYROLL!D9,ADJ!A$1:A$500,0),MATCH(PAYROLL!BO$2,ADJ!$2:$2,0)),0)</f>
        <v/>
      </c>
      <c r="BP9">
        <f>SUM(AM9,AV9,BE9,BK9,BL9:BO9)</f>
        <v/>
      </c>
      <c r="BQ9">
        <f>BO9</f>
        <v/>
      </c>
      <c r="BR9">
        <f>IFERROR(ROUND(IF(LEFT(INDEX(PIS!O$1:O$500,MATCH(D9,PIS!C$1:C$500)),1)="D",T9/8*(BD9*0.3),IF(LEFT(INDEX(PIS!O$1:O$500,MATCH(D9,PIS!C$1:C$500)),1)="H",T9*($BD9*0.3),T9/$AD9/8*($BD9*0.3))),0),0)</f>
        <v/>
      </c>
      <c r="BS9">
        <f>IF(AP9&lt;1,0,MIN(AP9,730000))</f>
        <v/>
      </c>
      <c r="BT9">
        <f>IFERROR(ROUND((BE9-SUM(AW9:BC9)*T9/AD9/8),0)-BR9,0)</f>
        <v/>
      </c>
      <c r="BU9">
        <f>AO9</f>
        <v/>
      </c>
      <c r="BV9">
        <f>SUM(BQ9:BU9)</f>
        <v/>
      </c>
      <c r="BW9">
        <f>BP9-BV9</f>
        <v/>
      </c>
      <c r="BX9">
        <f>IFERROR(IF(RIGHT(INDEX(PIS!O$1:O$500,MATCH(D9,PIS!C$1:C$500)),5)="Gross",MIN(U9+V9,VLOOKUP("R700",TSC!B:C,2,0)*VLOOKUP("R101",TSC!B:C,2,0))*VLOOKUP("R701",TSC!B:C,2,0)%,0),0)</f>
        <v/>
      </c>
      <c r="BY9">
        <f>IFERROR(IF(RIGHT(INDEX(PIS!O$1:O$500,MATCH(D9,PIS!C$1:C$500)),5)="Gross",MIN(U9+V9,VLOOKUP("R700",TSC!B:C,2,0)*VLOOKUP("R101",TSC!B:C,2,0))*VLOOKUP("T704",TSC!B:C,2,0)%,0),0)</f>
        <v/>
      </c>
      <c r="BZ9">
        <f>IFERROR(IF(RIGHT(INDEX(PIS!O$1:O$500,MATCH(D9,PIS!C$1:C$500)),5)="Gross",MIN(U9+V9,VLOOKUP("R700",TSC!B:C,2,0)*VLOOKUP("1",TSC!F:G,2,0))*VLOOKUP("T705",TSC!B:C,2,0)%,0),0)</f>
        <v/>
      </c>
      <c r="CA9">
        <f>IFERROR(INDEX(ADJ!$A$1:$BZ$1000,MATCH(PAYROLL!D9,ADJ!A$1:A$500,0),MATCH(PAYROLL!CA$2,ADJ!$2:$2,0)),0)</f>
        <v/>
      </c>
      <c r="CB9">
        <f>IFERROR(INDEX(ADJ!$A$1:$BZ$1000,MATCH(PAYROLL!D9,ADJ!A$1:A$500,0),MATCH(PAYROLL!CB$2,ADJ!$2:$2,0)),0)</f>
        <v/>
      </c>
      <c r="CC9">
        <f>SUM(BX9:CB9)</f>
        <v/>
      </c>
      <c r="CD9">
        <f>IFERROR(INDEX(PIS!$A$1:$BZ$1000,MATCH(PAYROLL!D9,PIS!C$1:C$500,0),MATCH(PAYROLL!CD$1,PIS!$1:$1,0)),0)</f>
        <v/>
      </c>
      <c r="CE9">
        <f>IFERROR(IF(OR(INDEX(PIS!P$1:P$500,MATCH(D9,PIS!C$1:C$500,0))="LT2",INDEX(PIS!P$1:P$500,MATCH(D9,PIS!C$1:C$500,0))="P10"),0,SUM(CC9,CD9*VLOOKUP("R601",TSC!B:C,2,0),VLOOKUP("R602",TSC!B:C,2,0))),0)</f>
        <v/>
      </c>
      <c r="CF9">
        <f>MAX(BW9-CE9,0)</f>
        <v/>
      </c>
      <c r="CG9">
        <f>IFERROR(IF(OR(RIGHT(INDEX(PIS!P$1:P$500,MATCH(D9,PIS!C$1:C$500)),5)="P10",RIGHT(INDEX(PIS!P$1:P$500,MATCH(D9,PIS!C$1:C$500)),5)="CK"),0,IF(CF9&lt;=5000000,CF9*5%,IF(CF9&lt;=10000000,CF9*10%-250000,IF(CF9&lt;=18000000,CF9*15%-750000,IF(CF9&lt;=32000000,CF9*20%-1650000,IF(CF9&lt;=52000000,CF9*25%-3250000,IF(CF9&lt;=80000000,BH9*30%-5850000,CF9*35%-9850000))))))),0)</f>
        <v/>
      </c>
      <c r="CH9">
        <f>IFERROR(IF(OR(INDEX(PIS!P$1:P$500,MATCH(D9,PIS!C$1:C$500))="LT",INDEX(PIS!P$1:P$500,MATCH(D9,PIS!C$1:C$500))="CK"),0,IF(CF9&lt;2000000,0,CF9*10%)),0)</f>
        <v/>
      </c>
      <c r="CI9">
        <f>IFERROR(INDEX(ADJ!$A$1:$BZ$1000,MATCH(PAYROLL!D9,ADJ!A$1:A$500,0),MATCH(PAYROLL!CI$2,ADJ!$2:$2,0)),0)</f>
        <v/>
      </c>
      <c r="CJ9">
        <f>IFERROR(INDEX(ADJ!$A$1:$BZ$1000,MATCH(PAYROLL!D9,ADJ!A$1:A$500,0),MATCH(PAYROLL!CJ$2,ADJ!$2:$2,0)),0)</f>
        <v/>
      </c>
      <c r="CK9">
        <f>IFERROR(INDEX(ADJ!$A$1:$BZ$1000,MATCH(PAYROLL!D9,ADJ!A$1:A$500,0),MATCH(PAYROLL!CK$2,ADJ!$2:$2,0)),0)</f>
        <v/>
      </c>
      <c r="CL9">
        <f>SUM(CG9:CK9)</f>
        <v/>
      </c>
      <c r="CM9">
        <f>ROUND(SUM(CH9:CK9),0)</f>
        <v/>
      </c>
      <c r="CN9">
        <f>IFERROR(INDEX(CSDA!D$1:D$500,MATCH($CN$2,CSDA!C$1:C$500,0))*INDEX(PIS!V$1:V$500,MATCH(D9,PIS!C$1:C$500))+INDEX(ADJ!$A$1:$BZ$1000,MATCH(PAYROLL!D9,ADJ!A$1:A$500,0),MATCH(PAYROLL!CN$2,ADJ!$2:$2,0)),0)</f>
        <v/>
      </c>
      <c r="CO9">
        <f>IFERROR(INDEX(ADJ!$A$1:$BZ$1000,MATCH(PAYROLL!D9,ADJ!A$1:A$500,0),MATCH(PAYROLL!CO$2,ADJ!$2:$2,0)),0)</f>
        <v/>
      </c>
      <c r="CP9">
        <f>IFERROR(INDEX(ADJ!$A$1:$BZ$1000,MATCH(PAYROLL!D9,ADJ!A$1:A$500,0),MATCH(PAYROLL!CP$2,ADJ!$2:$2,0)),0)</f>
        <v/>
      </c>
      <c r="CQ9">
        <f>BP9-CL9-CI9-CM9-CN9-CO9-CP9-CC9</f>
        <v/>
      </c>
      <c r="CR9">
        <f>IFERROR(IF(RIGHT(INDEX(PIS!O$1:O$500,MATCH(D9,PIS!C$1:C$500,0)),5)="Gross",MIN(U9+V9,VLOOKUP("R700",TSC!B:C,2,0)*VLOOKUP("R101",TSC!B:C,2,0))*(VLOOKUP("T711",TSC!B:C,2,0)+VLOOKUP("T712",TSC!B:C,2,0))%,MIN(T9+V9,VLOOKUP("R700",TSC!B:C,2,0)*VLOOKUP("R101",TSC!B:C,2,0))*(VLOOKUP("T711",TSC!B:C,2,0)+VLOOKUP("T712",TSC!B:C,2,0)+VLOOKUP("R701",TSC!B:C,2,0))%),0)</f>
        <v/>
      </c>
      <c r="CS9">
        <f>IFERROR(IF(RIGHT(INDEX(PIS!O$1:O$500,MATCH(D9,PIS!C$1:C$500,0)),5)="Gross",MIN(U9+V9,VLOOKUP("R700",TSC!B:C,2,0)*VLOOKUP("R101",TSC!B:C,2,0))*(VLOOKUP("T714",TSC!B:C,2,0))%,MIN(T9+V9,VLOOKUP("R700",TSC!B:C,2,0)*VLOOKUP("R101",TSC!B:C,2,0))*(VLOOKUP("T704",TSC!B:C,2,0)+VLOOKUP("T714",TSC!B:C,2,0))%),0)</f>
        <v/>
      </c>
      <c r="CT9">
        <f>IFERROR(IF(RIGHT(INDEX(PIS!O$1:O$500,MATCH(D9,PIS!C$1:C$500,0)),5)="Gross",MIN(U9+V9,VLOOKUP("R700",TSC!B:C,2,0)*VLOOKUP("R101",TSC!B:C,2,0))*VLOOKUP("T705",TSC!B:C,2,0)%,MIN(T9+V9,VLOOKUP("R700",TSC!B:C,2,0)*VLOOKUP("R101",TSC!B:C,2,0))*VLOOKUP("T705",TSC!B:C,2,0)%),0)</f>
        <v/>
      </c>
      <c r="CU9">
        <f>IFERROR(IF(RIGHT(INDEX(PIS!O$1:O$500,MATCH(D9,PIS!C$1:C$500,0)),5)="Gross",MIN(U9+V9,VLOOKUP("R700",TSC!B:C,2,0)*VLOOKUP("R101",TSC!B:C,2,0))*(VLOOKUP("T713",TSC!B:C,2,0))%,MIN(T9+V9,VLOOKUP("R700",TSC!B:C,2,0)*VLOOKUP("R101",TSC!B:C,2,0))*(VLOOKUP("T713",TSC!B:C,2,0))%),0)</f>
        <v/>
      </c>
      <c r="CV9">
        <f>IFERROR(INDEX(ADJ!$A$1:$BZ$1000,MATCH(PAYROLL!D9,ADJ!A$1:A$500,0),MATCH(PAYROLL!CV$2,ADJ!$2:$2,0)),0)</f>
        <v/>
      </c>
      <c r="CW9">
        <f>IFERROR(INDEX(ADJ!$A$1:$BZ$1000,MATCH(PAYROLL!D9,ADJ!A$1:A$500,0),MATCH(PAYROLL!CW$2,ADJ!$2:$2,0)),0)</f>
        <v/>
      </c>
      <c r="CX9">
        <f>SUM(CR9:CW9)</f>
        <v/>
      </c>
      <c r="CY9">
        <f>ROUND(IF(CR9&gt;0,T9+V9*VLOOKUP("R202",TSC!$B$1:$C$500,2,0),0),0)</f>
        <v/>
      </c>
      <c r="CZ9">
        <f>IFERROR(INDEX(CSDA!D$1:D$500,MATCH($CZ$2,CSDA!C$1:C$500,0)),0)</f>
        <v/>
      </c>
      <c r="DA9">
        <f>ROUND(T9*0.7%,0)</f>
        <v/>
      </c>
      <c r="DB9">
        <f>ROUND(T9/12,0)</f>
        <v/>
      </c>
      <c r="DC9">
        <f ref="DC9" t="array">IFERROR(INDEX(CSDA!D$1:D$500,MATCH("Trích giữ"&amp;PAYROLL!DC$2,CSDA!A$1:A$500&amp;CSDA!C$1:C$500,0)),0)</f>
        <v/>
      </c>
      <c r="DD9">
        <f ref="DD9" t="array">IFERROR(INDEX(CSDA!D$1:D$500,MATCH("Trích giữ"&amp;PAYROLL!DD$2,CSDA!A$1:A$500&amp;CSDA!C$1:C$500,0)),0)</f>
        <v/>
      </c>
      <c r="DE9">
        <f ref="DE9" t="array">IFERROR(INDEX(CSDA!D$1:D$500,MATCH("Trích giữ"&amp;PAYROLL!DE$2,CSDA!A$1:A$500&amp;CSDA!C$1:C$500,0)),0)</f>
        <v/>
      </c>
      <c r="DF9">
        <f>IFERROR(INDEX(CSDA!D$1:D$500,MATCH(PAYROLL!DF$2,CSDA!C$1:C$500,0)),0)</f>
        <v/>
      </c>
      <c r="DG9">
        <f ref="DG9" t="array">IFERROR(INDEX(CSDA!D$1:D$500,MATCH("Trích giữ"&amp;PAYROLL!DG$2,CSDA!A$1:A$500&amp;CSDA!C$1:C$500,0)),0)</f>
        <v/>
      </c>
      <c r="DH9">
        <f>ROUND(T9/26,0)</f>
        <v/>
      </c>
      <c r="DI9">
        <f ref="DI9" t="array">IFERROR(INDEX(CSDA!D$1:D$500,MATCH("Trích giữ"&amp;PAYROLL!DI$2,CSDA!A$1:A$500&amp;CSDA!C$1:C$500,0)),0)</f>
        <v/>
      </c>
      <c r="DJ9">
        <f>IF(U9=0,T9*21.5%-BL9,0)</f>
        <v/>
      </c>
      <c r="DK9">
        <f ref="DK9" t="array">IFERROR(INDEX(CSDA!D$1:D$500,MATCH("Trích giữ"&amp;PAYROLL!DK$2,CSDA!A$1:A$500&amp;CSDA!C$1:C$500,0)),0)</f>
        <v/>
      </c>
      <c r="DL9">
        <f>IFERROR(INDEX(CSDA!D$1:D$500,MATCH(PAYROLL!DL$2,CSDA!C$1:C$500,0))/12,0)</f>
        <v/>
      </c>
      <c r="DM9">
        <f>SUM(DB9:DL9)</f>
        <v/>
      </c>
      <c r="DN9">
        <f>IFERROR(INDEX(ADJ!$A$1:$BZ$1000,MATCH(PAYROLL!D9,ADJ!A$1:A$500,0),MATCH(PAYROLL!DN$2,ADJ!$2:$2,0)),0)</f>
        <v/>
      </c>
      <c r="DO9">
        <f>IFERROR(SUM(BP9,DM9:DN9,CX9:DA9)-DT9,0)</f>
        <v/>
      </c>
      <c r="DP9">
        <f ref="DP9" t="array">SUM(BW9*IFERROR(INDEX(CSDA!D$1:D$500,MATCH(BW$2,CSDA!C$1:C$500,0)),0)%,CX9*IFERROR(INDEX(CSDA!D$1:D$500,MATCH(CX$2,CSDA!C$1:C$500,0)),0)%,DA9*IFERROR(INDEX(CSDA!D$1:D$500,MATCH(DA$2,CSDA!C$1:C$500,0)),0)%,DB9*IFERROR(INDEX(CSDA!D$1:D$500,MATCH(DB$2,CSDA!C$1:C$500,0)),0)%,DF9*IFERROR(INDEX(CSDA!D$1:D$500,MATCH("Phí dịch vụ"&amp;PAYROLL!DF$2,CSDA!A$1:A$500&amp;CSDA!C$1:C$500,0)),0)%,DC9*IFERROR(INDEX(CSDA!D$1:D$500,MATCH("Phí dịch vụ"&amp;PAYROLL!DC$2,CSDA!A$1:A$500&amp;CSDA!C$1:C$500,0)),0)%,DH9*IFERROR(INDEX(CSDA!D$1:D$500,MATCH("Phí dịch vụ"&amp;PAYROLL!DH$2,CSDA!A$1:A$500&amp;CSDA!C$1:C$500,0)),0)%,DJ9*IFERROR(INDEX(CSDA!D$1:D$500,MATCH("Phí dịch vụ"&amp;PAYROLL!DJ$2,CSDA!A$1:A$500&amp;CSDA!C$1:C$500,0)),0)%,BN9*IFERROR(INDEX(CSDA!D$1:D$500,MATCH(BN$2,CSDA!C$1:C$500,0)),0)%)-BN9*7%</f>
        <v/>
      </c>
      <c r="DQ9">
        <f>IFERROR(INDEX(ADJ!$A$1:$BZ$1000,MATCH(PAYROLL!D9,ADJ!A$1:A$500,0),MATCH(PAYROLL!DQ$2,ADJ!$2:$2,0)),0)</f>
        <v/>
      </c>
      <c r="DR9">
        <f>IFERROR(INDEX(ADJ!$A$1:$BZ$1000,MATCH(PAYROLL!D9,ADJ!A$1:A$500,0),MATCH(PAYROLL!DR$2,ADJ!$2:$2,0)),0)</f>
        <v/>
      </c>
      <c r="DS9">
        <f>SUM(DP9:DR9)</f>
        <v/>
      </c>
      <c r="DT9">
        <f>EK9</f>
        <v/>
      </c>
      <c r="DU9">
        <f>SUM(DO9:DR9)</f>
        <v/>
      </c>
      <c r="DV9">
        <f>ROUND(DU9*0.1,0)</f>
        <v/>
      </c>
      <c r="DW9">
        <f>DU9+DV9</f>
        <v/>
      </c>
      <c r="DZ9">
        <f>IFERROR(INDEX(ADJ!$A$1:$BZ$1000,MATCH(PAYROLL!$D9,ADJ!A$1:A$500,0),MATCH(PAYROLL!DZ$2,ADJ!$2:$2,0)),0)</f>
        <v/>
      </c>
      <c r="EA9">
        <f>IFERROR(INDEX(ADJ!$A$1:$BZ$1000,MATCH(PAYROLL!$D9,ADJ!A$1:A$500,0),MATCH(PAYROLL!EA$2,ADJ!$2:$2,0)),0)</f>
        <v/>
      </c>
      <c r="EB9">
        <f>IFERROR(INDEX(ADJ!$A$1:$BZ$1000,MATCH(PAYROLL!$D9,ADJ!A$1:A$500,0),MATCH(PAYROLL!EB$2,ADJ!$2:$2,0)),0)</f>
        <v/>
      </c>
      <c r="EC9">
        <f>IFERROR(INDEX(ADJ!$A$1:$BZ$1000,MATCH(PAYROLL!$D9,ADJ!A$1:A$500,0),MATCH(PAYROLL!EC$2,ADJ!$2:$2,0)),0)</f>
        <v/>
      </c>
      <c r="ED9">
        <f>IFERROR(INDEX(ADJ!$A$1:$BZ$1000,MATCH(PAYROLL!$D9,ADJ!A$1:A$500,0),MATCH(PAYROLL!ED$2,ADJ!$2:$2,0)),0)</f>
        <v/>
      </c>
      <c r="EE9">
        <f>IFERROR(INDEX(ADJ!$A$1:$BZ$1000,MATCH(PAYROLL!$D9,ADJ!A$1:A$500,0),MATCH(PAYROLL!EE$2,ADJ!$2:$2,0)),0)</f>
        <v/>
      </c>
      <c r="EF9">
        <f>IFERROR(INDEX(ADJ!$A$1:$BZ$1000,MATCH(PAYROLL!$D9,ADJ!A$1:A$500,0),MATCH(PAYROLL!EF$2,ADJ!$2:$2,0)),0)</f>
        <v/>
      </c>
      <c r="EG9">
        <f>IFERROR(INDEX(ADJ!$A$1:$BZ$1000,MATCH(PAYROLL!$D9,ADJ!A$1:A$500,0),MATCH(PAYROLL!EG$2,ADJ!$2:$2,0)),0)</f>
        <v/>
      </c>
      <c r="EH9">
        <f>IFERROR(INDEX(ADJ!$A$1:$BZ$1000,MATCH(PAYROLL!$D9,ADJ!A$1:A$500,0),MATCH(PAYROLL!EH$2,ADJ!$2:$2,0)),0)</f>
        <v/>
      </c>
      <c r="EI9">
        <f>IFERROR(INDEX(ADJ!$A$1:$BZ$1000,MATCH(PAYROLL!D9,ADJ!A$1:A$500,0),MATCH(PAYROLL!EI$2,ADJ!$2:$2,0)),0)</f>
        <v/>
      </c>
      <c r="EJ9">
        <f>IFERROR(INDEX(ADJ!$A$1:$BZ$1000,MATCH(PAYROLL!$D9,ADJ!A$1:A$500,0),MATCH(PAYROLL!EJ$2,ADJ!$2:$2,0)),0)</f>
        <v/>
      </c>
      <c r="EK9">
        <f>SUM(DZ9:EJ9)</f>
        <v/>
      </c>
    </row>
    <row r="10">
      <c r="A10" t="n">
        <v>8</v>
      </c>
      <c r="B10" t="inlineStr">
        <is>
          <t>Lò Thị Thủy</t>
        </is>
      </c>
      <c r="D10" t="inlineStr">
        <is>
          <t>148240-04</t>
        </is>
      </c>
      <c r="S10">
        <f>IFERROR(INDEX(PIS!$A$1:$BZ$1000,MATCH($D10,PIS!C$1:C$500,0),MATCH("Lương CB tháng trước",PIS!$1:$1,0)),0)</f>
        <v/>
      </c>
      <c r="T10">
        <f>IFERROR(INDEX(PIS!$A$1:$BZ$1000,MATCH($D10,PIS!C$1:C$500,0),MATCH("Lương CB hiện tại",PIS!$1:$1,0)),0)</f>
        <v/>
      </c>
      <c r="U10">
        <f>IFERROR(INDEX(PIS!$A$1:$BZ$1000,MATCH($D10,PIS!C$1:C$500,0),MATCH("Lương đóng BHBB",PIS!$1:$1,0)),0)</f>
        <v/>
      </c>
      <c r="V10">
        <f>IFERROR(INDEX(PIS!$A$1:$BZ$1000,MATCH($D10,PIS!C$1:C$500,0),MATCH(V$2,PIS!$2:$2,0)),0)</f>
        <v/>
      </c>
      <c r="W10">
        <f>IFERROR(INDEX(PIS!$A$1:$BZ$1000,MATCH($D10,PIS!C$1:C$500,0),MATCH(W$2,PIS!$2:$2,0)),0)</f>
        <v/>
      </c>
      <c r="X10">
        <f>IFERROR(INDEX(PIS!$A$1:$BZ$1000,MATCH($D10,PIS!C$1:C$500,0),MATCH(X$2,PIS!$2:$2,0)),0)</f>
        <v/>
      </c>
      <c r="Y10">
        <f>IFERROR(INDEX(PIS!$A$1:$BZ$1000,MATCH($D10,PIS!C$1:C$500,0),MATCH(Y$2,PIS!$2:$2,0)),0)</f>
        <v/>
      </c>
      <c r="Z10">
        <f>IFERROR(INDEX(PIS!$A$1:$BZ$1000,MATCH($D10,PIS!C$1:C$500,0),MATCH(Z$2,PIS!$2:$2,0)),0)</f>
        <v/>
      </c>
      <c r="AA10">
        <f>IFERROR(INDEX(PIS!$A$1:$BZ$1000,MATCH($D10,PIS!C$1:C$500,0),MATCH(AA$2,PIS!$2:$2,0)),0)</f>
        <v/>
      </c>
      <c r="AB10">
        <f>IFERROR(INDEX(PIS!$A$1:$BZ$1000,MATCH($D10,PIS!C$1:C$500,0),MATCH(AB$2,PIS!$2:$2,0)),0)</f>
        <v/>
      </c>
      <c r="AC10">
        <f>SUM(V10:AB10)</f>
        <v/>
      </c>
      <c r="AD10">
        <f>IFERROR(INDEX(TIMESHEET!$A$1:$AI$5000,MATCH($D10,TIMESHEET!A$1:A$500,0),MATCH("T100",TIMESHEET!$2:$2,0))-2,0)</f>
        <v/>
      </c>
      <c r="AE10">
        <f>IFERROR(INDEX(TIMESHEET!$A$1:$AI$5000,MATCH($D10,TIMESHEET!A$1:A$500,0),MATCH("T202",TIMESHEET!$2:$2,0)),0)</f>
        <v/>
      </c>
      <c r="AF10">
        <f>IFERROR(INDEX(TIMESHEET!$A$1:$AI$5000,MATCH($D10,TIMESHEET!A$1:A$500,0),MATCH("T302",TIMESHEET!$2:$2,0)),0)</f>
        <v/>
      </c>
      <c r="AG10">
        <f>IFERROR(INDEX(TIMESHEET!$A$1:$AI$5000,MATCH($D10,TIMESHEET!A$1:A$500,0),MATCH("T406",TIMESHEET!$2:$2,0)),0)</f>
        <v/>
      </c>
      <c r="AH10">
        <f>AE10+AG10</f>
        <v/>
      </c>
      <c r="AI10">
        <f>IFERROR(INDEX(TIMESHEET!$A$1:$AI$5000,MATCH($D10,TIMESHEET!A$1:A$500,0),MATCH("T701",TIMESHEET!$2:$2,0)),0)</f>
        <v/>
      </c>
      <c r="AJ10">
        <f>IFERROR(INDEX(TIMESHEET!$A$1:$AI$5000,MATCH($D10,TIMESHEET!B$1:B$500,0),MATCH("T320",TIMESHEET!$2:$2,0)),0)</f>
        <v/>
      </c>
      <c r="AK10">
        <f>IFERROR(IF(LEFT(INDEX(PIS!O$1:O$500,MATCH(D10,PIS!C$1:C$500)),1)="M",T10/AD10*SUM(AE10:AG10),T10*AD10),0)</f>
        <v/>
      </c>
      <c r="AL10">
        <f>IFERROR(INDEX(ADJ!$A$1:$BZ$1000,MATCH(PAYROLL!D10,ADJ!A$1:A$500,0),MATCH(PAYROLL!AL$2,ADJ!$2:$2,0)),0)</f>
        <v/>
      </c>
      <c r="AM10">
        <f>SUM(AK10:AL10)</f>
        <v/>
      </c>
      <c r="AN10">
        <f>IFERROR(ROUND(V10/$AD10*$AH10,0),0)</f>
        <v/>
      </c>
      <c r="AO10">
        <f>IFERROR(ROUND(W10/$AD10*$AH10,0),0)</f>
        <v/>
      </c>
      <c r="AP10">
        <f>IFERROR(ROUND(X10/$AD10*$AE10,0),0)</f>
        <v/>
      </c>
      <c r="AQ10">
        <f>IFERROR(ROUND(Y10/$AD10*$AH10,0),0)</f>
        <v/>
      </c>
      <c r="AR10">
        <f>IFERROR(ROUND(Z10/$AD10*$AH10,0),0)</f>
        <v/>
      </c>
      <c r="AS10">
        <f>IFERROR(ROUND(AA10/$AD10*$AH10,0),0)</f>
        <v/>
      </c>
      <c r="AT10">
        <f>IFERROR(IF((AE10+AF10+AG10)&gt;13,AB10,ROUND(AB10/AD10*AH10,0)),0)</f>
        <v/>
      </c>
      <c r="AU10">
        <f>IFERROR(INDEX(ADJ!$A$1:$BZ$1000,MATCH(PAYROLL!D10,ADJ!A$1:A$500,0),MATCH(PAYROLL!AU$2,ADJ!$2:$2,0)),0)</f>
        <v/>
      </c>
      <c r="AV10">
        <f>ROUND(SUM(AN10:AU10),0)</f>
        <v/>
      </c>
      <c r="AW10">
        <f>IFERROR(INDEX(TIMESHEET!$A$1:$AI$5000,MATCH(PAYROLL!D10,TIMESHEET!A$1:A$500,0),MATCH("T620",TIMESHEET!$2:$2,0)),0)</f>
        <v/>
      </c>
      <c r="AX10">
        <f>IFERROR(INDEX(TIMESHEET!$A$1:$AI$5000,MATCH(PAYROLL!D10,TIMESHEET!A$1:A$500,0),MATCH("T601",TIMESHEET!$2:$2,0)),0)</f>
        <v/>
      </c>
      <c r="AY10">
        <f>IFERROR(INDEX(TIMESHEET!$A$1:$AI$5000,MATCH(PAYROLL!D10,TIMESHEET!A$1:A$500,0),MATCH("T602",TIMESHEET!$2:$2,0)),0)</f>
        <v/>
      </c>
      <c r="AZ10">
        <f>IFERROR(INDEX(TIMESHEET!$A$1:$AI$5000,MATCH(PAYROLL!D10,TIMESHEET!A$1:A$500,0),MATCH("T603",TIMESHEET!$2:$2,0)),0)</f>
        <v/>
      </c>
      <c r="BA10">
        <f>IFERROR(INDEX(TIMESHEET!$A$1:$AI$5000,MATCH(PAYROLL!D10,TIMESHEET!A$1:A$500,0),MATCH("T611",TIMESHEET!$2:$2,0)),0)</f>
        <v/>
      </c>
      <c r="BB10">
        <f>IFERROR(INDEX(TIMESHEET!$A$1:$AI$5000,MATCH(PAYROLL!D10,TIMESHEET!A$1:A$500,0),MATCH("T612",TIMESHEET!$2:$2,0)),0)</f>
        <v/>
      </c>
      <c r="BC10">
        <f>IFERROR(INDEX(TIMESHEET!$A$1:$AI$5000,MATCH(PAYROLL!D10,TIMESHEET!A$1:A$500,0),MATCH("T613",TIMESHEET!$2:$2,0)),0)</f>
        <v/>
      </c>
      <c r="BD10">
        <f>IFERROR(INDEX(TIMESHEET!$A$1:$AI$5000,MATCH(PAYROLL!D10,TIMESHEET!A$1:A$500,0),MATCH("T500",TIMESHEET!$2:$2,0)),0)</f>
        <v/>
      </c>
      <c r="BE10">
        <f>IFERROR(IF(LEFT(INDEX(PIS!O$1:O$500,MATCH(D10,PIS!C$1:C$500)),1)="M",T10/AD10/8*(AW10+AX10*1.5+AY10*2+AZ10*3+BA10*2.1+BB10*2.7+BC10*3.9+BD10*0.3),T10/8*(AW10+AX10*1.5+AY10*2+AZ10*3+BA10*2.1+BB10*2.7+BC10*3.9+BD10*0.3)),0)</f>
        <v/>
      </c>
      <c r="BF10">
        <f>IFERROR(INDEX(ADJ!$A$1:$BZ$1000,MATCH(PAYROLL!$D10,ADJ!A$1:A$500,0),MATCH(PAYROLL!BF$2,ADJ!$2:$2,0)),0)</f>
        <v/>
      </c>
      <c r="BG10">
        <f>IFERROR(INDEX(ADJ!$A$1:$BZ$1000,MATCH(PAYROLL!D10,ADJ!A$1:A$500,0),MATCH(PAYROLL!BG$2,ADJ!$2:$2,0)),0)</f>
        <v/>
      </c>
      <c r="BH10">
        <f>IFERROR(INDEX(ADJ!$A$1:$BZ$1000,MATCH(PAYROLL!D10,ADJ!A$1:A$500,0),MATCH(PAYROLL!BH$2,ADJ!$2:$2,0)),0)</f>
        <v/>
      </c>
      <c r="BI10">
        <f>IFERROR(INDEX(ADJ!$A$1:$BZ$1000,MATCH(PAYROLL!D10,ADJ!A$1:A$500,0),MATCH(PAYROLL!BI$2,ADJ!$2:$2,0)),0)</f>
        <v/>
      </c>
      <c r="BJ10">
        <f>IFERROR(INDEX(ADJ!$A$1:$BZ$1000,MATCH(PAYROLL!D10,ADJ!A$1:A$500,0),MATCH(PAYROLL!BJ$2,ADJ!$2:$2,0)),0)</f>
        <v/>
      </c>
      <c r="BK10">
        <f>SUM(BF10:BJ10)</f>
        <v/>
      </c>
      <c r="BL10">
        <f>IFERROR(INDEX(ADJ!$A$1:$BZ$1000,MATCH(PAYROLL!D10,ADJ!A$1:A$500,0),MATCH(PAYROLL!BL$2,ADJ!$2:$2,0)),0)</f>
        <v/>
      </c>
      <c r="BM10">
        <f>IFERROR(INDEX(ADJ!$A$1:$BZ$1000,MATCH(PAYROLL!D10,ADJ!A$1:A$500,0),MATCH(PAYROLL!BM$2,ADJ!$2:$2,0)),0)</f>
        <v/>
      </c>
      <c r="BN10">
        <f>IFERROR(INDEX(ADJ!$A$1:$BZ$1000,MATCH(PAYROLL!D10,ADJ!A$1:A$500,0),MATCH(PAYROLL!BN$2,ADJ!$2:$2,0)),0)</f>
        <v/>
      </c>
      <c r="BO10">
        <f>IFERROR(INDEX(ADJ!$A$1:$BZ$1000,MATCH(PAYROLL!D10,ADJ!A$1:A$500,0),MATCH(PAYROLL!BO$2,ADJ!$2:$2,0)),0)</f>
        <v/>
      </c>
      <c r="BP10">
        <f>SUM(AM10,AV10,BE10,BK10,BL10:BO10)</f>
        <v/>
      </c>
      <c r="BQ10">
        <f>BO10</f>
        <v/>
      </c>
      <c r="BR10">
        <f>IFERROR(ROUND(IF(LEFT(INDEX(PIS!O$1:O$500,MATCH(D10,PIS!C$1:C$500)),1)="D",T10/8*(BD10*0.3),IF(LEFT(INDEX(PIS!O$1:O$500,MATCH(D10,PIS!C$1:C$500)),1)="H",T10*($BD10*0.3),T10/$AD10/8*($BD10*0.3))),0),0)</f>
        <v/>
      </c>
      <c r="BS10">
        <f>IF(AP10&lt;1,0,MIN(AP10,730000))</f>
        <v/>
      </c>
      <c r="BT10">
        <f>IFERROR(ROUND((BE10-SUM(AW10:BC10)*T10/AD10/8),0)-BR10,0)</f>
        <v/>
      </c>
      <c r="BU10">
        <f>AO10</f>
        <v/>
      </c>
      <c r="BV10">
        <f>SUM(BQ10:BU10)</f>
        <v/>
      </c>
      <c r="BW10">
        <f>BP10-BV10</f>
        <v/>
      </c>
      <c r="BX10">
        <f>IFERROR(IF(RIGHT(INDEX(PIS!O$1:O$500,MATCH(D10,PIS!C$1:C$500)),5)="Gross",MIN(U10+V10,VLOOKUP("R700",TSC!B:C,2,0)*VLOOKUP("R101",TSC!B:C,2,0))*VLOOKUP("R701",TSC!B:C,2,0)%,0),0)</f>
        <v/>
      </c>
      <c r="BY10">
        <f>IFERROR(IF(RIGHT(INDEX(PIS!O$1:O$500,MATCH(D10,PIS!C$1:C$500)),5)="Gross",MIN(U10+V10,VLOOKUP("R700",TSC!B:C,2,0)*VLOOKUP("R101",TSC!B:C,2,0))*VLOOKUP("T704",TSC!B:C,2,0)%,0),0)</f>
        <v/>
      </c>
      <c r="BZ10">
        <f>IFERROR(IF(RIGHT(INDEX(PIS!O$1:O$500,MATCH(D10,PIS!C$1:C$500)),5)="Gross",MIN(U10+V10,VLOOKUP("R700",TSC!B:C,2,0)*VLOOKUP("1",TSC!F:G,2,0))*VLOOKUP("T705",TSC!B:C,2,0)%,0),0)</f>
        <v/>
      </c>
      <c r="CA10">
        <f>IFERROR(INDEX(ADJ!$A$1:$BZ$1000,MATCH(PAYROLL!D10,ADJ!A$1:A$500,0),MATCH(PAYROLL!CA$2,ADJ!$2:$2,0)),0)</f>
        <v/>
      </c>
      <c r="CB10">
        <f>IFERROR(INDEX(ADJ!$A$1:$BZ$1000,MATCH(PAYROLL!D10,ADJ!A$1:A$500,0),MATCH(PAYROLL!CB$2,ADJ!$2:$2,0)),0)</f>
        <v/>
      </c>
      <c r="CC10">
        <f>SUM(BX10:CB10)</f>
        <v/>
      </c>
      <c r="CD10">
        <f>IFERROR(INDEX(PIS!$A$1:$BZ$1000,MATCH(PAYROLL!D10,PIS!C$1:C$500,0),MATCH(PAYROLL!CD$1,PIS!$1:$1,0)),0)</f>
        <v/>
      </c>
      <c r="CE10">
        <f>IFERROR(IF(OR(INDEX(PIS!P$1:P$500,MATCH(D10,PIS!C$1:C$500,0))="LT2",INDEX(PIS!P$1:P$500,MATCH(D10,PIS!C$1:C$500,0))="P10"),0,SUM(CC10,CD10*VLOOKUP("R601",TSC!B:C,2,0),VLOOKUP("R602",TSC!B:C,2,0))),0)</f>
        <v/>
      </c>
      <c r="CF10">
        <f>MAX(BW10-CE10,0)</f>
        <v/>
      </c>
      <c r="CG10">
        <f>IFERROR(IF(OR(RIGHT(INDEX(PIS!P$1:P$500,MATCH(D10,PIS!C$1:C$500)),5)="P10",RIGHT(INDEX(PIS!P$1:P$500,MATCH(D10,PIS!C$1:C$500)),5)="CK"),0,IF(CF10&lt;=5000000,CF10*5%,IF(CF10&lt;=10000000,CF10*10%-250000,IF(CF10&lt;=18000000,CF10*15%-750000,IF(CF10&lt;=32000000,CF10*20%-1650000,IF(CF10&lt;=52000000,CF10*25%-3250000,IF(CF10&lt;=80000000,BH10*30%-5850000,CF10*35%-9850000))))))),0)</f>
        <v/>
      </c>
      <c r="CH10">
        <f>IFERROR(IF(OR(INDEX(PIS!P$1:P$500,MATCH(D10,PIS!C$1:C$500))="LT",INDEX(PIS!P$1:P$500,MATCH(D10,PIS!C$1:C$500))="CK"),0,IF(CF10&lt;2000000,0,CF10*10%)),0)</f>
        <v/>
      </c>
      <c r="CI10">
        <f>IFERROR(INDEX(ADJ!$A$1:$BZ$1000,MATCH(PAYROLL!D10,ADJ!A$1:A$500,0),MATCH(PAYROLL!CI$2,ADJ!$2:$2,0)),0)</f>
        <v/>
      </c>
      <c r="CJ10">
        <f>IFERROR(INDEX(ADJ!$A$1:$BZ$1000,MATCH(PAYROLL!D10,ADJ!A$1:A$500,0),MATCH(PAYROLL!CJ$2,ADJ!$2:$2,0)),0)</f>
        <v/>
      </c>
      <c r="CK10">
        <f>IFERROR(INDEX(ADJ!$A$1:$BZ$1000,MATCH(PAYROLL!D10,ADJ!A$1:A$500,0),MATCH(PAYROLL!CK$2,ADJ!$2:$2,0)),0)</f>
        <v/>
      </c>
      <c r="CL10">
        <f>SUM(CG10:CK10)</f>
        <v/>
      </c>
      <c r="CM10">
        <f>ROUND(SUM(CH10:CK10),0)</f>
        <v/>
      </c>
      <c r="CN10">
        <f>IFERROR(INDEX(CSDA!D$1:D$500,MATCH($CN$2,CSDA!C$1:C$500,0))*INDEX(PIS!V$1:V$500,MATCH(D10,PIS!C$1:C$500))+INDEX(ADJ!$A$1:$BZ$1000,MATCH(PAYROLL!D10,ADJ!A$1:A$500,0),MATCH(PAYROLL!CN$2,ADJ!$2:$2,0)),0)</f>
        <v/>
      </c>
      <c r="CO10">
        <f>IFERROR(INDEX(ADJ!$A$1:$BZ$1000,MATCH(PAYROLL!D10,ADJ!A$1:A$500,0),MATCH(PAYROLL!CO$2,ADJ!$2:$2,0)),0)</f>
        <v/>
      </c>
      <c r="CP10">
        <f>IFERROR(INDEX(ADJ!$A$1:$BZ$1000,MATCH(PAYROLL!D10,ADJ!A$1:A$500,0),MATCH(PAYROLL!CP$2,ADJ!$2:$2,0)),0)</f>
        <v/>
      </c>
      <c r="CQ10">
        <f>BP10-CL10-CI10-CM10-CN10-CO10-CP10-CC10</f>
        <v/>
      </c>
      <c r="CR10">
        <f>IFERROR(IF(RIGHT(INDEX(PIS!O$1:O$500,MATCH(D10,PIS!C$1:C$500,0)),5)="Gross",MIN(U10+V10,VLOOKUP("R700",TSC!B:C,2,0)*VLOOKUP("R101",TSC!B:C,2,0))*(VLOOKUP("T711",TSC!B:C,2,0)+VLOOKUP("T712",TSC!B:C,2,0))%,MIN(T10+V10,VLOOKUP("R700",TSC!B:C,2,0)*VLOOKUP("R101",TSC!B:C,2,0))*(VLOOKUP("T711",TSC!B:C,2,0)+VLOOKUP("T712",TSC!B:C,2,0)+VLOOKUP("R701",TSC!B:C,2,0))%),0)</f>
        <v/>
      </c>
      <c r="CS10">
        <f>IFERROR(IF(RIGHT(INDEX(PIS!O$1:O$500,MATCH(D10,PIS!C$1:C$500,0)),5)="Gross",MIN(U10+V10,VLOOKUP("R700",TSC!B:C,2,0)*VLOOKUP("R101",TSC!B:C,2,0))*(VLOOKUP("T714",TSC!B:C,2,0))%,MIN(T10+V10,VLOOKUP("R700",TSC!B:C,2,0)*VLOOKUP("R101",TSC!B:C,2,0))*(VLOOKUP("T704",TSC!B:C,2,0)+VLOOKUP("T714",TSC!B:C,2,0))%),0)</f>
        <v/>
      </c>
      <c r="CT10">
        <f>IFERROR(IF(RIGHT(INDEX(PIS!O$1:O$500,MATCH(D10,PIS!C$1:C$500,0)),5)="Gross",MIN(U10+V10,VLOOKUP("R700",TSC!B:C,2,0)*VLOOKUP("R101",TSC!B:C,2,0))*VLOOKUP("T705",TSC!B:C,2,0)%,MIN(T10+V10,VLOOKUP("R700",TSC!B:C,2,0)*VLOOKUP("R101",TSC!B:C,2,0))*VLOOKUP("T705",TSC!B:C,2,0)%),0)</f>
        <v/>
      </c>
      <c r="CU10">
        <f>IFERROR(IF(RIGHT(INDEX(PIS!O$1:O$500,MATCH(D10,PIS!C$1:C$500,0)),5)="Gross",MIN(U10+V10,VLOOKUP("R700",TSC!B:C,2,0)*VLOOKUP("R101",TSC!B:C,2,0))*(VLOOKUP("T713",TSC!B:C,2,0))%,MIN(T10+V10,VLOOKUP("R700",TSC!B:C,2,0)*VLOOKUP("R101",TSC!B:C,2,0))*(VLOOKUP("T713",TSC!B:C,2,0))%),0)</f>
        <v/>
      </c>
      <c r="CV10">
        <f>IFERROR(INDEX(ADJ!$A$1:$BZ$1000,MATCH(PAYROLL!D10,ADJ!A$1:A$500,0),MATCH(PAYROLL!CV$2,ADJ!$2:$2,0)),0)</f>
        <v/>
      </c>
      <c r="CW10">
        <f>IFERROR(INDEX(ADJ!$A$1:$BZ$1000,MATCH(PAYROLL!D10,ADJ!A$1:A$500,0),MATCH(PAYROLL!CW$2,ADJ!$2:$2,0)),0)</f>
        <v/>
      </c>
      <c r="CX10">
        <f>SUM(CR10:CW10)</f>
        <v/>
      </c>
      <c r="CY10">
        <f>ROUND(IF(CR10&gt;0,T10+V10*VLOOKUP("R202",TSC!$B$1:$C$500,2,0),0),0)</f>
        <v/>
      </c>
      <c r="CZ10">
        <f>IFERROR(INDEX(CSDA!D$1:D$500,MATCH($CZ$2,CSDA!C$1:C$500,0)),0)</f>
        <v/>
      </c>
      <c r="DA10">
        <f>ROUND(T10*0.7%,0)</f>
        <v/>
      </c>
      <c r="DB10">
        <f>ROUND(T10/12,0)</f>
        <v/>
      </c>
      <c r="DC10">
        <f ref="DC10" t="array">IFERROR(INDEX(CSDA!D$1:D$500,MATCH("Trích giữ"&amp;PAYROLL!DC$2,CSDA!A$1:A$500&amp;CSDA!C$1:C$500,0)),0)</f>
        <v/>
      </c>
      <c r="DD10">
        <f ref="DD10" t="array">IFERROR(INDEX(CSDA!D$1:D$500,MATCH("Trích giữ"&amp;PAYROLL!DD$2,CSDA!A$1:A$500&amp;CSDA!C$1:C$500,0)),0)</f>
        <v/>
      </c>
      <c r="DE10">
        <f ref="DE10" t="array">IFERROR(INDEX(CSDA!D$1:D$500,MATCH("Trích giữ"&amp;PAYROLL!DE$2,CSDA!A$1:A$500&amp;CSDA!C$1:C$500,0)),0)</f>
        <v/>
      </c>
      <c r="DF10">
        <f>IFERROR(INDEX(CSDA!D$1:D$500,MATCH(PAYROLL!DF$2,CSDA!C$1:C$500,0)),0)</f>
        <v/>
      </c>
      <c r="DG10">
        <f ref="DG10" t="array">IFERROR(INDEX(CSDA!D$1:D$500,MATCH("Trích giữ"&amp;PAYROLL!DG$2,CSDA!A$1:A$500&amp;CSDA!C$1:C$500,0)),0)</f>
        <v/>
      </c>
      <c r="DH10">
        <f>ROUND(T10/26,0)</f>
        <v/>
      </c>
      <c r="DI10">
        <f ref="DI10" t="array">IFERROR(INDEX(CSDA!D$1:D$500,MATCH("Trích giữ"&amp;PAYROLL!DI$2,CSDA!A$1:A$500&amp;CSDA!C$1:C$500,0)),0)</f>
        <v/>
      </c>
      <c r="DJ10">
        <f>IF(U10=0,T10*21.5%-BL10,0)</f>
        <v/>
      </c>
      <c r="DK10">
        <f ref="DK10" t="array">IFERROR(INDEX(CSDA!D$1:D$500,MATCH("Trích giữ"&amp;PAYROLL!DK$2,CSDA!A$1:A$500&amp;CSDA!C$1:C$500,0)),0)</f>
        <v/>
      </c>
      <c r="DL10">
        <f>IFERROR(INDEX(CSDA!D$1:D$500,MATCH(PAYROLL!DL$2,CSDA!C$1:C$500,0))/12,0)</f>
        <v/>
      </c>
      <c r="DM10">
        <f>SUM(DB10:DL10)</f>
        <v/>
      </c>
      <c r="DN10">
        <f>IFERROR(INDEX(ADJ!$A$1:$BZ$1000,MATCH(PAYROLL!D10,ADJ!A$1:A$500,0),MATCH(PAYROLL!DN$2,ADJ!$2:$2,0)),0)</f>
        <v/>
      </c>
      <c r="DO10">
        <f>IFERROR(SUM(BP10,DM10:DN10,CX10:DA10)-DT10,0)</f>
        <v/>
      </c>
      <c r="DP10">
        <f ref="DP10" t="array">SUM(BW10*IFERROR(INDEX(CSDA!D$1:D$500,MATCH(BW$2,CSDA!C$1:C$500,0)),0)%,CX10*IFERROR(INDEX(CSDA!D$1:D$500,MATCH(CX$2,CSDA!C$1:C$500,0)),0)%,DA10*IFERROR(INDEX(CSDA!D$1:D$500,MATCH(DA$2,CSDA!C$1:C$500,0)),0)%,DB10*IFERROR(INDEX(CSDA!D$1:D$500,MATCH(DB$2,CSDA!C$1:C$500,0)),0)%,DF10*IFERROR(INDEX(CSDA!D$1:D$500,MATCH("Phí dịch vụ"&amp;PAYROLL!DF$2,CSDA!A$1:A$500&amp;CSDA!C$1:C$500,0)),0)%,DC10*IFERROR(INDEX(CSDA!D$1:D$500,MATCH("Phí dịch vụ"&amp;PAYROLL!DC$2,CSDA!A$1:A$500&amp;CSDA!C$1:C$500,0)),0)%,DH10*IFERROR(INDEX(CSDA!D$1:D$500,MATCH("Phí dịch vụ"&amp;PAYROLL!DH$2,CSDA!A$1:A$500&amp;CSDA!C$1:C$500,0)),0)%,DJ10*IFERROR(INDEX(CSDA!D$1:D$500,MATCH("Phí dịch vụ"&amp;PAYROLL!DJ$2,CSDA!A$1:A$500&amp;CSDA!C$1:C$500,0)),0)%,BN10*IFERROR(INDEX(CSDA!D$1:D$500,MATCH(BN$2,CSDA!C$1:C$500,0)),0)%)-BN10*7%</f>
        <v/>
      </c>
      <c r="DQ10">
        <f>IFERROR(INDEX(ADJ!$A$1:$BZ$1000,MATCH(PAYROLL!D10,ADJ!A$1:A$500,0),MATCH(PAYROLL!DQ$2,ADJ!$2:$2,0)),0)</f>
        <v/>
      </c>
      <c r="DR10">
        <f>IFERROR(INDEX(ADJ!$A$1:$BZ$1000,MATCH(PAYROLL!D10,ADJ!A$1:A$500,0),MATCH(PAYROLL!DR$2,ADJ!$2:$2,0)),0)</f>
        <v/>
      </c>
      <c r="DS10">
        <f>SUM(DP10:DR10)</f>
        <v/>
      </c>
      <c r="DT10">
        <f>EK10</f>
        <v/>
      </c>
      <c r="DU10">
        <f>SUM(DO10:DR10)</f>
        <v/>
      </c>
      <c r="DV10">
        <f>ROUND(DU10*0.1,0)</f>
        <v/>
      </c>
      <c r="DW10">
        <f>DU10+DV10</f>
        <v/>
      </c>
      <c r="DZ10">
        <f>IFERROR(INDEX(ADJ!$A$1:$BZ$1000,MATCH(PAYROLL!$D10,ADJ!A$1:A$500,0),MATCH(PAYROLL!DZ$2,ADJ!$2:$2,0)),0)</f>
        <v/>
      </c>
      <c r="EA10">
        <f>IFERROR(INDEX(ADJ!$A$1:$BZ$1000,MATCH(PAYROLL!$D10,ADJ!A$1:A$500,0),MATCH(PAYROLL!EA$2,ADJ!$2:$2,0)),0)</f>
        <v/>
      </c>
      <c r="EB10">
        <f>IFERROR(INDEX(ADJ!$A$1:$BZ$1000,MATCH(PAYROLL!$D10,ADJ!A$1:A$500,0),MATCH(PAYROLL!EB$2,ADJ!$2:$2,0)),0)</f>
        <v/>
      </c>
      <c r="EC10">
        <f>IFERROR(INDEX(ADJ!$A$1:$BZ$1000,MATCH(PAYROLL!$D10,ADJ!A$1:A$500,0),MATCH(PAYROLL!EC$2,ADJ!$2:$2,0)),0)</f>
        <v/>
      </c>
      <c r="ED10">
        <f>IFERROR(INDEX(ADJ!$A$1:$BZ$1000,MATCH(PAYROLL!$D10,ADJ!A$1:A$500,0),MATCH(PAYROLL!ED$2,ADJ!$2:$2,0)),0)</f>
        <v/>
      </c>
      <c r="EE10">
        <f>IFERROR(INDEX(ADJ!$A$1:$BZ$1000,MATCH(PAYROLL!$D10,ADJ!A$1:A$500,0),MATCH(PAYROLL!EE$2,ADJ!$2:$2,0)),0)</f>
        <v/>
      </c>
      <c r="EF10">
        <f>IFERROR(INDEX(ADJ!$A$1:$BZ$1000,MATCH(PAYROLL!$D10,ADJ!A$1:A$500,0),MATCH(PAYROLL!EF$2,ADJ!$2:$2,0)),0)</f>
        <v/>
      </c>
      <c r="EG10">
        <f>IFERROR(INDEX(ADJ!$A$1:$BZ$1000,MATCH(PAYROLL!$D10,ADJ!A$1:A$500,0),MATCH(PAYROLL!EG$2,ADJ!$2:$2,0)),0)</f>
        <v/>
      </c>
      <c r="EH10">
        <f>IFERROR(INDEX(ADJ!$A$1:$BZ$1000,MATCH(PAYROLL!$D10,ADJ!A$1:A$500,0),MATCH(PAYROLL!EH$2,ADJ!$2:$2,0)),0)</f>
        <v/>
      </c>
      <c r="EI10">
        <f>IFERROR(INDEX(ADJ!$A$1:$BZ$1000,MATCH(PAYROLL!D10,ADJ!A$1:A$500,0),MATCH(PAYROLL!EI$2,ADJ!$2:$2,0)),0)</f>
        <v/>
      </c>
      <c r="EJ10">
        <f>IFERROR(INDEX(ADJ!$A$1:$BZ$1000,MATCH(PAYROLL!$D10,ADJ!A$1:A$500,0),MATCH(PAYROLL!EJ$2,ADJ!$2:$2,0)),0)</f>
        <v/>
      </c>
      <c r="EK10">
        <f>SUM(DZ10:EJ10)</f>
        <v/>
      </c>
    </row>
    <row r="11">
      <c r="A11" t="n">
        <v>9</v>
      </c>
      <c r="B11" t="inlineStr">
        <is>
          <t>Vi Thị Huệ</t>
        </is>
      </c>
      <c r="D11" t="inlineStr">
        <is>
          <t>157068-03</t>
        </is>
      </c>
      <c r="S11">
        <f>IFERROR(INDEX(PIS!$A$1:$BZ$1000,MATCH($D11,PIS!C$1:C$500,0),MATCH("Lương CB tháng trước",PIS!$1:$1,0)),0)</f>
        <v/>
      </c>
      <c r="T11">
        <f>IFERROR(INDEX(PIS!$A$1:$BZ$1000,MATCH($D11,PIS!C$1:C$500,0),MATCH("Lương CB hiện tại",PIS!$1:$1,0)),0)</f>
        <v/>
      </c>
      <c r="U11">
        <f>IFERROR(INDEX(PIS!$A$1:$BZ$1000,MATCH($D11,PIS!C$1:C$500,0),MATCH("Lương đóng BHBB",PIS!$1:$1,0)),0)</f>
        <v/>
      </c>
      <c r="V11">
        <f>IFERROR(INDEX(PIS!$A$1:$BZ$1000,MATCH($D11,PIS!C$1:C$500,0),MATCH(V$2,PIS!$2:$2,0)),0)</f>
        <v/>
      </c>
      <c r="W11">
        <f>IFERROR(INDEX(PIS!$A$1:$BZ$1000,MATCH($D11,PIS!C$1:C$500,0),MATCH(W$2,PIS!$2:$2,0)),0)</f>
        <v/>
      </c>
      <c r="X11">
        <f>IFERROR(INDEX(PIS!$A$1:$BZ$1000,MATCH($D11,PIS!C$1:C$500,0),MATCH(X$2,PIS!$2:$2,0)),0)</f>
        <v/>
      </c>
      <c r="Y11">
        <f>IFERROR(INDEX(PIS!$A$1:$BZ$1000,MATCH($D11,PIS!C$1:C$500,0),MATCH(Y$2,PIS!$2:$2,0)),0)</f>
        <v/>
      </c>
      <c r="Z11">
        <f>IFERROR(INDEX(PIS!$A$1:$BZ$1000,MATCH($D11,PIS!C$1:C$500,0),MATCH(Z$2,PIS!$2:$2,0)),0)</f>
        <v/>
      </c>
      <c r="AA11">
        <f>IFERROR(INDEX(PIS!$A$1:$BZ$1000,MATCH($D11,PIS!C$1:C$500,0),MATCH(AA$2,PIS!$2:$2,0)),0)</f>
        <v/>
      </c>
      <c r="AB11">
        <f>IFERROR(INDEX(PIS!$A$1:$BZ$1000,MATCH($D11,PIS!C$1:C$500,0),MATCH(AB$2,PIS!$2:$2,0)),0)</f>
        <v/>
      </c>
      <c r="AC11">
        <f>SUM(V11:AB11)</f>
        <v/>
      </c>
      <c r="AD11">
        <f>IFERROR(INDEX(TIMESHEET!$A$1:$AI$5000,MATCH($D11,TIMESHEET!A$1:A$500,0),MATCH("T100",TIMESHEET!$2:$2,0))-2,0)</f>
        <v/>
      </c>
      <c r="AE11">
        <f>IFERROR(INDEX(TIMESHEET!$A$1:$AI$5000,MATCH($D11,TIMESHEET!A$1:A$500,0),MATCH("T202",TIMESHEET!$2:$2,0)),0)</f>
        <v/>
      </c>
      <c r="AF11">
        <f>IFERROR(INDEX(TIMESHEET!$A$1:$AI$5000,MATCH($D11,TIMESHEET!A$1:A$500,0),MATCH("T302",TIMESHEET!$2:$2,0)),0)</f>
        <v/>
      </c>
      <c r="AG11">
        <f>IFERROR(INDEX(TIMESHEET!$A$1:$AI$5000,MATCH($D11,TIMESHEET!A$1:A$500,0),MATCH("T406",TIMESHEET!$2:$2,0)),0)</f>
        <v/>
      </c>
      <c r="AH11">
        <f>AE11+AG11</f>
        <v/>
      </c>
      <c r="AI11">
        <f>IFERROR(INDEX(TIMESHEET!$A$1:$AI$5000,MATCH($D11,TIMESHEET!A$1:A$500,0),MATCH("T701",TIMESHEET!$2:$2,0)),0)</f>
        <v/>
      </c>
      <c r="AJ11">
        <f>IFERROR(INDEX(TIMESHEET!$A$1:$AI$5000,MATCH($D11,TIMESHEET!B$1:B$500,0),MATCH("T320",TIMESHEET!$2:$2,0)),0)</f>
        <v/>
      </c>
      <c r="AK11">
        <f>IFERROR(IF(LEFT(INDEX(PIS!O$1:O$500,MATCH(D11,PIS!C$1:C$500)),1)="M",T11/AD11*SUM(AE11:AG11),T11*AD11),0)</f>
        <v/>
      </c>
      <c r="AL11">
        <f>IFERROR(INDEX(ADJ!$A$1:$BZ$1000,MATCH(PAYROLL!D11,ADJ!A$1:A$500,0),MATCH(PAYROLL!AL$2,ADJ!$2:$2,0)),0)</f>
        <v/>
      </c>
      <c r="AM11">
        <f>SUM(AK11:AL11)</f>
        <v/>
      </c>
      <c r="AN11">
        <f>IFERROR(ROUND(V11/$AD11*$AH11,0),0)</f>
        <v/>
      </c>
      <c r="AO11">
        <f>IFERROR(ROUND(W11/$AD11*$AH11,0),0)</f>
        <v/>
      </c>
      <c r="AP11">
        <f>IFERROR(ROUND(X11/$AD11*$AE11,0),0)</f>
        <v/>
      </c>
      <c r="AQ11">
        <f>IFERROR(ROUND(Y11/$AD11*$AH11,0),0)</f>
        <v/>
      </c>
      <c r="AR11">
        <f>IFERROR(ROUND(Z11/$AD11*$AH11,0),0)</f>
        <v/>
      </c>
      <c r="AS11">
        <f>IFERROR(ROUND(AA11/$AD11*$AH11,0),0)</f>
        <v/>
      </c>
      <c r="AT11">
        <f>IFERROR(IF((AE11+AF11+AG11)&gt;13,AB11,ROUND(AB11/AD11*AH11,0)),0)</f>
        <v/>
      </c>
      <c r="AU11">
        <f>IFERROR(INDEX(ADJ!$A$1:$BZ$1000,MATCH(PAYROLL!D11,ADJ!A$1:A$500,0),MATCH(PAYROLL!AU$2,ADJ!$2:$2,0)),0)</f>
        <v/>
      </c>
      <c r="AV11">
        <f>ROUND(SUM(AN11:AU11),0)</f>
        <v/>
      </c>
      <c r="AW11">
        <f>IFERROR(INDEX(TIMESHEET!$A$1:$AI$5000,MATCH(PAYROLL!D11,TIMESHEET!A$1:A$500,0),MATCH("T620",TIMESHEET!$2:$2,0)),0)</f>
        <v/>
      </c>
      <c r="AX11">
        <f>IFERROR(INDEX(TIMESHEET!$A$1:$AI$5000,MATCH(PAYROLL!D11,TIMESHEET!A$1:A$500,0),MATCH("T601",TIMESHEET!$2:$2,0)),0)</f>
        <v/>
      </c>
      <c r="AY11">
        <f>IFERROR(INDEX(TIMESHEET!$A$1:$AI$5000,MATCH(PAYROLL!D11,TIMESHEET!A$1:A$500,0),MATCH("T602",TIMESHEET!$2:$2,0)),0)</f>
        <v/>
      </c>
      <c r="AZ11">
        <f>IFERROR(INDEX(TIMESHEET!$A$1:$AI$5000,MATCH(PAYROLL!D11,TIMESHEET!A$1:A$500,0),MATCH("T603",TIMESHEET!$2:$2,0)),0)</f>
        <v/>
      </c>
      <c r="BA11">
        <f>IFERROR(INDEX(TIMESHEET!$A$1:$AI$5000,MATCH(PAYROLL!D11,TIMESHEET!A$1:A$500,0),MATCH("T611",TIMESHEET!$2:$2,0)),0)</f>
        <v/>
      </c>
      <c r="BB11">
        <f>IFERROR(INDEX(TIMESHEET!$A$1:$AI$5000,MATCH(PAYROLL!D11,TIMESHEET!A$1:A$500,0),MATCH("T612",TIMESHEET!$2:$2,0)),0)</f>
        <v/>
      </c>
      <c r="BC11">
        <f>IFERROR(INDEX(TIMESHEET!$A$1:$AI$5000,MATCH(PAYROLL!D11,TIMESHEET!A$1:A$500,0),MATCH("T613",TIMESHEET!$2:$2,0)),0)</f>
        <v/>
      </c>
      <c r="BD11">
        <f>IFERROR(INDEX(TIMESHEET!$A$1:$AI$5000,MATCH(PAYROLL!D11,TIMESHEET!A$1:A$500,0),MATCH("T500",TIMESHEET!$2:$2,0)),0)</f>
        <v/>
      </c>
      <c r="BE11">
        <f>IFERROR(IF(LEFT(INDEX(PIS!O$1:O$500,MATCH(D11,PIS!C$1:C$500)),1)="M",T11/AD11/8*(AW11+AX11*1.5+AY11*2+AZ11*3+BA11*2.1+BB11*2.7+BC11*3.9+BD11*0.3),T11/8*(AW11+AX11*1.5+AY11*2+AZ11*3+BA11*2.1+BB11*2.7+BC11*3.9+BD11*0.3)),0)</f>
        <v/>
      </c>
      <c r="BF11">
        <f>IFERROR(INDEX(ADJ!$A$1:$BZ$1000,MATCH(PAYROLL!$D11,ADJ!A$1:A$500,0),MATCH(PAYROLL!BF$2,ADJ!$2:$2,0)),0)</f>
        <v/>
      </c>
      <c r="BG11">
        <f>IFERROR(INDEX(ADJ!$A$1:$BZ$1000,MATCH(PAYROLL!D11,ADJ!A$1:A$500,0),MATCH(PAYROLL!BG$2,ADJ!$2:$2,0)),0)</f>
        <v/>
      </c>
      <c r="BH11">
        <f>IFERROR(INDEX(ADJ!$A$1:$BZ$1000,MATCH(PAYROLL!D11,ADJ!A$1:A$500,0),MATCH(PAYROLL!BH$2,ADJ!$2:$2,0)),0)</f>
        <v/>
      </c>
      <c r="BI11">
        <f>IFERROR(INDEX(ADJ!$A$1:$BZ$1000,MATCH(PAYROLL!D11,ADJ!A$1:A$500,0),MATCH(PAYROLL!BI$2,ADJ!$2:$2,0)),0)</f>
        <v/>
      </c>
      <c r="BJ11">
        <f>IFERROR(INDEX(ADJ!$A$1:$BZ$1000,MATCH(PAYROLL!D11,ADJ!A$1:A$500,0),MATCH(PAYROLL!BJ$2,ADJ!$2:$2,0)),0)</f>
        <v/>
      </c>
      <c r="BK11">
        <f>SUM(BF11:BJ11)</f>
        <v/>
      </c>
      <c r="BL11">
        <f>IFERROR(INDEX(ADJ!$A$1:$BZ$1000,MATCH(PAYROLL!D11,ADJ!A$1:A$500,0),MATCH(PAYROLL!BL$2,ADJ!$2:$2,0)),0)</f>
        <v/>
      </c>
      <c r="BM11">
        <f>IFERROR(INDEX(ADJ!$A$1:$BZ$1000,MATCH(PAYROLL!D11,ADJ!A$1:A$500,0),MATCH(PAYROLL!BM$2,ADJ!$2:$2,0)),0)</f>
        <v/>
      </c>
      <c r="BN11">
        <f>IFERROR(INDEX(ADJ!$A$1:$BZ$1000,MATCH(PAYROLL!D11,ADJ!A$1:A$500,0),MATCH(PAYROLL!BN$2,ADJ!$2:$2,0)),0)</f>
        <v/>
      </c>
      <c r="BO11">
        <f>IFERROR(INDEX(ADJ!$A$1:$BZ$1000,MATCH(PAYROLL!D11,ADJ!A$1:A$500,0),MATCH(PAYROLL!BO$2,ADJ!$2:$2,0)),0)</f>
        <v/>
      </c>
      <c r="BP11">
        <f>SUM(AM11,AV11,BE11,BK11,BL11:BO11)</f>
        <v/>
      </c>
      <c r="BQ11">
        <f>BO11</f>
        <v/>
      </c>
      <c r="BR11">
        <f>IFERROR(ROUND(IF(LEFT(INDEX(PIS!O$1:O$500,MATCH(D11,PIS!C$1:C$500)),1)="D",T11/8*(BD11*0.3),IF(LEFT(INDEX(PIS!O$1:O$500,MATCH(D11,PIS!C$1:C$500)),1)="H",T11*($BD11*0.3),T11/$AD11/8*($BD11*0.3))),0),0)</f>
        <v/>
      </c>
      <c r="BS11">
        <f>IF(AP11&lt;1,0,MIN(AP11,730000))</f>
        <v/>
      </c>
      <c r="BT11">
        <f>IFERROR(ROUND((BE11-SUM(AW11:BC11)*T11/AD11/8),0)-BR11,0)</f>
        <v/>
      </c>
      <c r="BU11">
        <f>AO11</f>
        <v/>
      </c>
      <c r="BV11">
        <f>SUM(BQ11:BU11)</f>
        <v/>
      </c>
      <c r="BW11">
        <f>BP11-BV11</f>
        <v/>
      </c>
      <c r="BX11">
        <f>IFERROR(IF(RIGHT(INDEX(PIS!O$1:O$500,MATCH(D11,PIS!C$1:C$500)),5)="Gross",MIN(U11+V11,VLOOKUP("R700",TSC!B:C,2,0)*VLOOKUP("R101",TSC!B:C,2,0))*VLOOKUP("R701",TSC!B:C,2,0)%,0),0)</f>
        <v/>
      </c>
      <c r="BY11">
        <f>IFERROR(IF(RIGHT(INDEX(PIS!O$1:O$500,MATCH(D11,PIS!C$1:C$500)),5)="Gross",MIN(U11+V11,VLOOKUP("R700",TSC!B:C,2,0)*VLOOKUP("R101",TSC!B:C,2,0))*VLOOKUP("T704",TSC!B:C,2,0)%,0),0)</f>
        <v/>
      </c>
      <c r="BZ11">
        <f>IFERROR(IF(RIGHT(INDEX(PIS!O$1:O$500,MATCH(D11,PIS!C$1:C$500)),5)="Gross",MIN(U11+V11,VLOOKUP("R700",TSC!B:C,2,0)*VLOOKUP("1",TSC!F:G,2,0))*VLOOKUP("T705",TSC!B:C,2,0)%,0),0)</f>
        <v/>
      </c>
      <c r="CA11">
        <f>IFERROR(INDEX(ADJ!$A$1:$BZ$1000,MATCH(PAYROLL!D11,ADJ!A$1:A$500,0),MATCH(PAYROLL!CA$2,ADJ!$2:$2,0)),0)</f>
        <v/>
      </c>
      <c r="CB11">
        <f>IFERROR(INDEX(ADJ!$A$1:$BZ$1000,MATCH(PAYROLL!D11,ADJ!A$1:A$500,0),MATCH(PAYROLL!CB$2,ADJ!$2:$2,0)),0)</f>
        <v/>
      </c>
      <c r="CC11">
        <f>SUM(BX11:CB11)</f>
        <v/>
      </c>
      <c r="CD11">
        <f>IFERROR(INDEX(PIS!$A$1:$BZ$1000,MATCH(PAYROLL!D11,PIS!C$1:C$500,0),MATCH(PAYROLL!CD$1,PIS!$1:$1,0)),0)</f>
        <v/>
      </c>
      <c r="CE11">
        <f>IFERROR(IF(OR(INDEX(PIS!P$1:P$500,MATCH(D11,PIS!C$1:C$500,0))="LT2",INDEX(PIS!P$1:P$500,MATCH(D11,PIS!C$1:C$500,0))="P10"),0,SUM(CC11,CD11*VLOOKUP("R601",TSC!B:C,2,0),VLOOKUP("R602",TSC!B:C,2,0))),0)</f>
        <v/>
      </c>
      <c r="CF11">
        <f>MAX(BW11-CE11,0)</f>
        <v/>
      </c>
      <c r="CG11">
        <f>IFERROR(IF(OR(RIGHT(INDEX(PIS!P$1:P$500,MATCH(D11,PIS!C$1:C$500)),5)="P10",RIGHT(INDEX(PIS!P$1:P$500,MATCH(D11,PIS!C$1:C$500)),5)="CK"),0,IF(CF11&lt;=5000000,CF11*5%,IF(CF11&lt;=10000000,CF11*10%-250000,IF(CF11&lt;=18000000,CF11*15%-750000,IF(CF11&lt;=32000000,CF11*20%-1650000,IF(CF11&lt;=52000000,CF11*25%-3250000,IF(CF11&lt;=80000000,BH11*30%-5850000,CF11*35%-9850000))))))),0)</f>
        <v/>
      </c>
      <c r="CH11">
        <f>IFERROR(IF(OR(INDEX(PIS!P$1:P$500,MATCH(D11,PIS!C$1:C$500))="LT",INDEX(PIS!P$1:P$500,MATCH(D11,PIS!C$1:C$500))="CK"),0,IF(CF11&lt;2000000,0,CF11*10%)),0)</f>
        <v/>
      </c>
      <c r="CI11">
        <f>IFERROR(INDEX(ADJ!$A$1:$BZ$1000,MATCH(PAYROLL!D11,ADJ!A$1:A$500,0),MATCH(PAYROLL!CI$2,ADJ!$2:$2,0)),0)</f>
        <v/>
      </c>
      <c r="CJ11">
        <f>IFERROR(INDEX(ADJ!$A$1:$BZ$1000,MATCH(PAYROLL!D11,ADJ!A$1:A$500,0),MATCH(PAYROLL!CJ$2,ADJ!$2:$2,0)),0)</f>
        <v/>
      </c>
      <c r="CK11">
        <f>IFERROR(INDEX(ADJ!$A$1:$BZ$1000,MATCH(PAYROLL!D11,ADJ!A$1:A$500,0),MATCH(PAYROLL!CK$2,ADJ!$2:$2,0)),0)</f>
        <v/>
      </c>
      <c r="CL11">
        <f>SUM(CG11:CK11)</f>
        <v/>
      </c>
      <c r="CM11">
        <f>ROUND(SUM(CH11:CK11),0)</f>
        <v/>
      </c>
      <c r="CN11">
        <f>IFERROR(INDEX(CSDA!D$1:D$500,MATCH($CN$2,CSDA!C$1:C$500,0))*INDEX(PIS!V$1:V$500,MATCH(D11,PIS!C$1:C$500))+INDEX(ADJ!$A$1:$BZ$1000,MATCH(PAYROLL!D11,ADJ!A$1:A$500,0),MATCH(PAYROLL!CN$2,ADJ!$2:$2,0)),0)</f>
        <v/>
      </c>
      <c r="CO11">
        <f>IFERROR(INDEX(ADJ!$A$1:$BZ$1000,MATCH(PAYROLL!D11,ADJ!A$1:A$500,0),MATCH(PAYROLL!CO$2,ADJ!$2:$2,0)),0)</f>
        <v/>
      </c>
      <c r="CP11">
        <f>IFERROR(INDEX(ADJ!$A$1:$BZ$1000,MATCH(PAYROLL!D11,ADJ!A$1:A$500,0),MATCH(PAYROLL!CP$2,ADJ!$2:$2,0)),0)</f>
        <v/>
      </c>
      <c r="CQ11">
        <f>BP11-CL11-CI11-CM11-CN11-CO11-CP11-CC11</f>
        <v/>
      </c>
      <c r="CR11">
        <f>IFERROR(IF(RIGHT(INDEX(PIS!O$1:O$500,MATCH(D11,PIS!C$1:C$500,0)),5)="Gross",MIN(U11+V11,VLOOKUP("R700",TSC!B:C,2,0)*VLOOKUP("R101",TSC!B:C,2,0))*(VLOOKUP("T711",TSC!B:C,2,0)+VLOOKUP("T712",TSC!B:C,2,0))%,MIN(T11+V11,VLOOKUP("R700",TSC!B:C,2,0)*VLOOKUP("R101",TSC!B:C,2,0))*(VLOOKUP("T711",TSC!B:C,2,0)+VLOOKUP("T712",TSC!B:C,2,0)+VLOOKUP("R701",TSC!B:C,2,0))%),0)</f>
        <v/>
      </c>
      <c r="CS11">
        <f>IFERROR(IF(RIGHT(INDEX(PIS!O$1:O$500,MATCH(D11,PIS!C$1:C$500,0)),5)="Gross",MIN(U11+V11,VLOOKUP("R700",TSC!B:C,2,0)*VLOOKUP("R101",TSC!B:C,2,0))*(VLOOKUP("T714",TSC!B:C,2,0))%,MIN(T11+V11,VLOOKUP("R700",TSC!B:C,2,0)*VLOOKUP("R101",TSC!B:C,2,0))*(VLOOKUP("T704",TSC!B:C,2,0)+VLOOKUP("T714",TSC!B:C,2,0))%),0)</f>
        <v/>
      </c>
      <c r="CT11">
        <f>IFERROR(IF(RIGHT(INDEX(PIS!O$1:O$500,MATCH(D11,PIS!C$1:C$500,0)),5)="Gross",MIN(U11+V11,VLOOKUP("R700",TSC!B:C,2,0)*VLOOKUP("R101",TSC!B:C,2,0))*VLOOKUP("T705",TSC!B:C,2,0)%,MIN(T11+V11,VLOOKUP("R700",TSC!B:C,2,0)*VLOOKUP("R101",TSC!B:C,2,0))*VLOOKUP("T705",TSC!B:C,2,0)%),0)</f>
        <v/>
      </c>
      <c r="CU11">
        <f>IFERROR(IF(RIGHT(INDEX(PIS!O$1:O$500,MATCH(D11,PIS!C$1:C$500,0)),5)="Gross",MIN(U11+V11,VLOOKUP("R700",TSC!B:C,2,0)*VLOOKUP("R101",TSC!B:C,2,0))*(VLOOKUP("T713",TSC!B:C,2,0))%,MIN(T11+V11,VLOOKUP("R700",TSC!B:C,2,0)*VLOOKUP("R101",TSC!B:C,2,0))*(VLOOKUP("T713",TSC!B:C,2,0))%),0)</f>
        <v/>
      </c>
      <c r="CV11">
        <f>IFERROR(INDEX(ADJ!$A$1:$BZ$1000,MATCH(PAYROLL!D11,ADJ!A$1:A$500,0),MATCH(PAYROLL!CV$2,ADJ!$2:$2,0)),0)</f>
        <v/>
      </c>
      <c r="CW11">
        <f>IFERROR(INDEX(ADJ!$A$1:$BZ$1000,MATCH(PAYROLL!D11,ADJ!A$1:A$500,0),MATCH(PAYROLL!CW$2,ADJ!$2:$2,0)),0)</f>
        <v/>
      </c>
      <c r="CX11">
        <f>SUM(CR11:CW11)</f>
        <v/>
      </c>
      <c r="CY11">
        <f>ROUND(IF(CR11&gt;0,T11+V11*VLOOKUP("R202",TSC!$B$1:$C$500,2,0),0),0)</f>
        <v/>
      </c>
      <c r="CZ11">
        <f>IFERROR(INDEX(CSDA!D$1:D$500,MATCH($CZ$2,CSDA!C$1:C$500,0)),0)</f>
        <v/>
      </c>
      <c r="DA11">
        <f>ROUND(T11*0.7%,0)</f>
        <v/>
      </c>
      <c r="DB11">
        <f>ROUND(T11/12,0)</f>
        <v/>
      </c>
      <c r="DC11">
        <f ref="DC11" t="array">IFERROR(INDEX(CSDA!D$1:D$500,MATCH("Trích giữ"&amp;PAYROLL!DC$2,CSDA!A$1:A$500&amp;CSDA!C$1:C$500,0)),0)</f>
        <v/>
      </c>
      <c r="DD11">
        <f ref="DD11" t="array">IFERROR(INDEX(CSDA!D$1:D$500,MATCH("Trích giữ"&amp;PAYROLL!DD$2,CSDA!A$1:A$500&amp;CSDA!C$1:C$500,0)),0)</f>
        <v/>
      </c>
      <c r="DE11">
        <f ref="DE11" t="array">IFERROR(INDEX(CSDA!D$1:D$500,MATCH("Trích giữ"&amp;PAYROLL!DE$2,CSDA!A$1:A$500&amp;CSDA!C$1:C$500,0)),0)</f>
        <v/>
      </c>
      <c r="DF11">
        <f>IFERROR(INDEX(CSDA!D$1:D$500,MATCH(PAYROLL!DF$2,CSDA!C$1:C$500,0)),0)</f>
        <v/>
      </c>
      <c r="DG11">
        <f ref="DG11" t="array">IFERROR(INDEX(CSDA!D$1:D$500,MATCH("Trích giữ"&amp;PAYROLL!DG$2,CSDA!A$1:A$500&amp;CSDA!C$1:C$500,0)),0)</f>
        <v/>
      </c>
      <c r="DH11">
        <f>ROUND(T11/26,0)</f>
        <v/>
      </c>
      <c r="DI11">
        <f ref="DI11" t="array">IFERROR(INDEX(CSDA!D$1:D$500,MATCH("Trích giữ"&amp;PAYROLL!DI$2,CSDA!A$1:A$500&amp;CSDA!C$1:C$500,0)),0)</f>
        <v/>
      </c>
      <c r="DJ11">
        <f>IF(U11=0,T11*21.5%-BL11,0)</f>
        <v/>
      </c>
      <c r="DK11">
        <f ref="DK11" t="array">IFERROR(INDEX(CSDA!D$1:D$500,MATCH("Trích giữ"&amp;PAYROLL!DK$2,CSDA!A$1:A$500&amp;CSDA!C$1:C$500,0)),0)</f>
        <v/>
      </c>
      <c r="DL11">
        <f>IFERROR(INDEX(CSDA!D$1:D$500,MATCH(PAYROLL!DL$2,CSDA!C$1:C$500,0))/12,0)</f>
        <v/>
      </c>
      <c r="DM11">
        <f>SUM(DB11:DL11)</f>
        <v/>
      </c>
      <c r="DN11">
        <f>IFERROR(INDEX(ADJ!$A$1:$BZ$1000,MATCH(PAYROLL!D11,ADJ!A$1:A$500,0),MATCH(PAYROLL!DN$2,ADJ!$2:$2,0)),0)</f>
        <v/>
      </c>
      <c r="DO11">
        <f>IFERROR(SUM(BP11,DM11:DN11,CX11:DA11)-DT11,0)</f>
        <v/>
      </c>
      <c r="DP11">
        <f ref="DP11" t="array">SUM(BW11*IFERROR(INDEX(CSDA!D$1:D$500,MATCH(BW$2,CSDA!C$1:C$500,0)),0)%,CX11*IFERROR(INDEX(CSDA!D$1:D$500,MATCH(CX$2,CSDA!C$1:C$500,0)),0)%,DA11*IFERROR(INDEX(CSDA!D$1:D$500,MATCH(DA$2,CSDA!C$1:C$500,0)),0)%,DB11*IFERROR(INDEX(CSDA!D$1:D$500,MATCH(DB$2,CSDA!C$1:C$500,0)),0)%,DF11*IFERROR(INDEX(CSDA!D$1:D$500,MATCH("Phí dịch vụ"&amp;PAYROLL!DF$2,CSDA!A$1:A$500&amp;CSDA!C$1:C$500,0)),0)%,DC11*IFERROR(INDEX(CSDA!D$1:D$500,MATCH("Phí dịch vụ"&amp;PAYROLL!DC$2,CSDA!A$1:A$500&amp;CSDA!C$1:C$500,0)),0)%,DH11*IFERROR(INDEX(CSDA!D$1:D$500,MATCH("Phí dịch vụ"&amp;PAYROLL!DH$2,CSDA!A$1:A$500&amp;CSDA!C$1:C$500,0)),0)%,DJ11*IFERROR(INDEX(CSDA!D$1:D$500,MATCH("Phí dịch vụ"&amp;PAYROLL!DJ$2,CSDA!A$1:A$500&amp;CSDA!C$1:C$500,0)),0)%,BN11*IFERROR(INDEX(CSDA!D$1:D$500,MATCH(BN$2,CSDA!C$1:C$500,0)),0)%)-BN11*7%</f>
        <v/>
      </c>
      <c r="DQ11">
        <f>IFERROR(INDEX(ADJ!$A$1:$BZ$1000,MATCH(PAYROLL!D11,ADJ!A$1:A$500,0),MATCH(PAYROLL!DQ$2,ADJ!$2:$2,0)),0)</f>
        <v/>
      </c>
      <c r="DR11">
        <f>IFERROR(INDEX(ADJ!$A$1:$BZ$1000,MATCH(PAYROLL!D11,ADJ!A$1:A$500,0),MATCH(PAYROLL!DR$2,ADJ!$2:$2,0)),0)</f>
        <v/>
      </c>
      <c r="DS11">
        <f>SUM(DP11:DR11)</f>
        <v/>
      </c>
      <c r="DT11">
        <f>EK11</f>
        <v/>
      </c>
      <c r="DU11">
        <f>SUM(DO11:DR11)</f>
        <v/>
      </c>
      <c r="DV11">
        <f>ROUND(DU11*0.1,0)</f>
        <v/>
      </c>
      <c r="DW11">
        <f>DU11+DV11</f>
        <v/>
      </c>
      <c r="DZ11">
        <f>IFERROR(INDEX(ADJ!$A$1:$BZ$1000,MATCH(PAYROLL!$D11,ADJ!A$1:A$500,0),MATCH(PAYROLL!DZ$2,ADJ!$2:$2,0)),0)</f>
        <v/>
      </c>
      <c r="EA11">
        <f>IFERROR(INDEX(ADJ!$A$1:$BZ$1000,MATCH(PAYROLL!$D11,ADJ!A$1:A$500,0),MATCH(PAYROLL!EA$2,ADJ!$2:$2,0)),0)</f>
        <v/>
      </c>
      <c r="EB11">
        <f>IFERROR(INDEX(ADJ!$A$1:$BZ$1000,MATCH(PAYROLL!$D11,ADJ!A$1:A$500,0),MATCH(PAYROLL!EB$2,ADJ!$2:$2,0)),0)</f>
        <v/>
      </c>
      <c r="EC11">
        <f>IFERROR(INDEX(ADJ!$A$1:$BZ$1000,MATCH(PAYROLL!$D11,ADJ!A$1:A$500,0),MATCH(PAYROLL!EC$2,ADJ!$2:$2,0)),0)</f>
        <v/>
      </c>
      <c r="ED11">
        <f>IFERROR(INDEX(ADJ!$A$1:$BZ$1000,MATCH(PAYROLL!$D11,ADJ!A$1:A$500,0),MATCH(PAYROLL!ED$2,ADJ!$2:$2,0)),0)</f>
        <v/>
      </c>
      <c r="EE11">
        <f>IFERROR(INDEX(ADJ!$A$1:$BZ$1000,MATCH(PAYROLL!$D11,ADJ!A$1:A$500,0),MATCH(PAYROLL!EE$2,ADJ!$2:$2,0)),0)</f>
        <v/>
      </c>
      <c r="EF11">
        <f>IFERROR(INDEX(ADJ!$A$1:$BZ$1000,MATCH(PAYROLL!$D11,ADJ!A$1:A$500,0),MATCH(PAYROLL!EF$2,ADJ!$2:$2,0)),0)</f>
        <v/>
      </c>
      <c r="EG11">
        <f>IFERROR(INDEX(ADJ!$A$1:$BZ$1000,MATCH(PAYROLL!$D11,ADJ!A$1:A$500,0),MATCH(PAYROLL!EG$2,ADJ!$2:$2,0)),0)</f>
        <v/>
      </c>
      <c r="EH11">
        <f>IFERROR(INDEX(ADJ!$A$1:$BZ$1000,MATCH(PAYROLL!$D11,ADJ!A$1:A$500,0),MATCH(PAYROLL!EH$2,ADJ!$2:$2,0)),0)</f>
        <v/>
      </c>
      <c r="EI11">
        <f>IFERROR(INDEX(ADJ!$A$1:$BZ$1000,MATCH(PAYROLL!D11,ADJ!A$1:A$500,0),MATCH(PAYROLL!EI$2,ADJ!$2:$2,0)),0)</f>
        <v/>
      </c>
      <c r="EJ11">
        <f>IFERROR(INDEX(ADJ!$A$1:$BZ$1000,MATCH(PAYROLL!$D11,ADJ!A$1:A$500,0),MATCH(PAYROLL!EJ$2,ADJ!$2:$2,0)),0)</f>
        <v/>
      </c>
      <c r="EK11">
        <f>SUM(DZ11:EJ11)</f>
        <v/>
      </c>
    </row>
    <row r="12">
      <c r="A12" t="n">
        <v>10</v>
      </c>
      <c r="B12" t="inlineStr">
        <is>
          <t>Lò Thị Tưởng</t>
        </is>
      </c>
      <c r="D12" t="inlineStr">
        <is>
          <t>157098-02</t>
        </is>
      </c>
      <c r="S12">
        <f>IFERROR(INDEX(PIS!$A$1:$BZ$1000,MATCH($D12,PIS!C$1:C$500,0),MATCH("Lương CB tháng trước",PIS!$1:$1,0)),0)</f>
        <v/>
      </c>
      <c r="T12">
        <f>IFERROR(INDEX(PIS!$A$1:$BZ$1000,MATCH($D12,PIS!C$1:C$500,0),MATCH("Lương CB hiện tại",PIS!$1:$1,0)),0)</f>
        <v/>
      </c>
      <c r="U12">
        <f>IFERROR(INDEX(PIS!$A$1:$BZ$1000,MATCH($D12,PIS!C$1:C$500,0),MATCH("Lương đóng BHBB",PIS!$1:$1,0)),0)</f>
        <v/>
      </c>
      <c r="V12">
        <f>IFERROR(INDEX(PIS!$A$1:$BZ$1000,MATCH($D12,PIS!C$1:C$500,0),MATCH(V$2,PIS!$2:$2,0)),0)</f>
        <v/>
      </c>
      <c r="W12">
        <f>IFERROR(INDEX(PIS!$A$1:$BZ$1000,MATCH($D12,PIS!C$1:C$500,0),MATCH(W$2,PIS!$2:$2,0)),0)</f>
        <v/>
      </c>
      <c r="X12">
        <f>IFERROR(INDEX(PIS!$A$1:$BZ$1000,MATCH($D12,PIS!C$1:C$500,0),MATCH(X$2,PIS!$2:$2,0)),0)</f>
        <v/>
      </c>
      <c r="Y12">
        <f>IFERROR(INDEX(PIS!$A$1:$BZ$1000,MATCH($D12,PIS!C$1:C$500,0),MATCH(Y$2,PIS!$2:$2,0)),0)</f>
        <v/>
      </c>
      <c r="Z12">
        <f>IFERROR(INDEX(PIS!$A$1:$BZ$1000,MATCH($D12,PIS!C$1:C$500,0),MATCH(Z$2,PIS!$2:$2,0)),0)</f>
        <v/>
      </c>
      <c r="AA12">
        <f>IFERROR(INDEX(PIS!$A$1:$BZ$1000,MATCH($D12,PIS!C$1:C$500,0),MATCH(AA$2,PIS!$2:$2,0)),0)</f>
        <v/>
      </c>
      <c r="AB12">
        <f>IFERROR(INDEX(PIS!$A$1:$BZ$1000,MATCH($D12,PIS!C$1:C$500,0),MATCH(AB$2,PIS!$2:$2,0)),0)</f>
        <v/>
      </c>
      <c r="AC12">
        <f>SUM(V12:AB12)</f>
        <v/>
      </c>
      <c r="AD12">
        <f>IFERROR(INDEX(TIMESHEET!$A$1:$AI$5000,MATCH($D12,TIMESHEET!A$1:A$500,0),MATCH("T100",TIMESHEET!$2:$2,0))-2,0)</f>
        <v/>
      </c>
      <c r="AE12">
        <f>IFERROR(INDEX(TIMESHEET!$A$1:$AI$5000,MATCH($D12,TIMESHEET!A$1:A$500,0),MATCH("T202",TIMESHEET!$2:$2,0)),0)</f>
        <v/>
      </c>
      <c r="AF12">
        <f>IFERROR(INDEX(TIMESHEET!$A$1:$AI$5000,MATCH($D12,TIMESHEET!A$1:A$500,0),MATCH("T302",TIMESHEET!$2:$2,0)),0)</f>
        <v/>
      </c>
      <c r="AG12">
        <f>IFERROR(INDEX(TIMESHEET!$A$1:$AI$5000,MATCH($D12,TIMESHEET!A$1:A$500,0),MATCH("T406",TIMESHEET!$2:$2,0)),0)</f>
        <v/>
      </c>
      <c r="AH12">
        <f>AE12+AG12</f>
        <v/>
      </c>
      <c r="AI12">
        <f>IFERROR(INDEX(TIMESHEET!$A$1:$AI$5000,MATCH($D12,TIMESHEET!A$1:A$500,0),MATCH("T701",TIMESHEET!$2:$2,0)),0)</f>
        <v/>
      </c>
      <c r="AJ12">
        <f>IFERROR(INDEX(TIMESHEET!$A$1:$AI$5000,MATCH($D12,TIMESHEET!B$1:B$500,0),MATCH("T320",TIMESHEET!$2:$2,0)),0)</f>
        <v/>
      </c>
      <c r="AK12">
        <f>IFERROR(IF(LEFT(INDEX(PIS!O$1:O$500,MATCH(D12,PIS!C$1:C$500)),1)="M",T12/AD12*SUM(AE12:AG12),T12*AD12),0)</f>
        <v/>
      </c>
      <c r="AL12">
        <f>IFERROR(INDEX(ADJ!$A$1:$BZ$1000,MATCH(PAYROLL!D12,ADJ!A$1:A$500,0),MATCH(PAYROLL!AL$2,ADJ!$2:$2,0)),0)</f>
        <v/>
      </c>
      <c r="AM12">
        <f>SUM(AK12:AL12)</f>
        <v/>
      </c>
      <c r="AN12">
        <f>IFERROR(ROUND(V12/$AD12*$AH12,0),0)</f>
        <v/>
      </c>
      <c r="AO12">
        <f>IFERROR(ROUND(W12/$AD12*$AH12,0),0)</f>
        <v/>
      </c>
      <c r="AP12">
        <f>IFERROR(ROUND(X12/$AD12*$AE12,0),0)</f>
        <v/>
      </c>
      <c r="AQ12">
        <f>IFERROR(ROUND(Y12/$AD12*$AH12,0),0)</f>
        <v/>
      </c>
      <c r="AR12">
        <f>IFERROR(ROUND(Z12/$AD12*$AH12,0),0)</f>
        <v/>
      </c>
      <c r="AS12">
        <f>IFERROR(ROUND(AA12/$AD12*$AH12,0),0)</f>
        <v/>
      </c>
      <c r="AT12">
        <f>IFERROR(IF((AE12+AF12+AG12)&gt;13,AB12,ROUND(AB12/AD12*AH12,0)),0)</f>
        <v/>
      </c>
      <c r="AU12">
        <f>IFERROR(INDEX(ADJ!$A$1:$BZ$1000,MATCH(PAYROLL!D12,ADJ!A$1:A$500,0),MATCH(PAYROLL!AU$2,ADJ!$2:$2,0)),0)</f>
        <v/>
      </c>
      <c r="AV12">
        <f>ROUND(SUM(AN12:AU12),0)</f>
        <v/>
      </c>
      <c r="AW12">
        <f>IFERROR(INDEX(TIMESHEET!$A$1:$AI$5000,MATCH(PAYROLL!D12,TIMESHEET!A$1:A$500,0),MATCH("T620",TIMESHEET!$2:$2,0)),0)</f>
        <v/>
      </c>
      <c r="AX12">
        <f>IFERROR(INDEX(TIMESHEET!$A$1:$AI$5000,MATCH(PAYROLL!D12,TIMESHEET!A$1:A$500,0),MATCH("T601",TIMESHEET!$2:$2,0)),0)</f>
        <v/>
      </c>
      <c r="AY12">
        <f>IFERROR(INDEX(TIMESHEET!$A$1:$AI$5000,MATCH(PAYROLL!D12,TIMESHEET!A$1:A$500,0),MATCH("T602",TIMESHEET!$2:$2,0)),0)</f>
        <v/>
      </c>
      <c r="AZ12">
        <f>IFERROR(INDEX(TIMESHEET!$A$1:$AI$5000,MATCH(PAYROLL!D12,TIMESHEET!A$1:A$500,0),MATCH("T603",TIMESHEET!$2:$2,0)),0)</f>
        <v/>
      </c>
      <c r="BA12">
        <f>IFERROR(INDEX(TIMESHEET!$A$1:$AI$5000,MATCH(PAYROLL!D12,TIMESHEET!A$1:A$500,0),MATCH("T611",TIMESHEET!$2:$2,0)),0)</f>
        <v/>
      </c>
      <c r="BB12">
        <f>IFERROR(INDEX(TIMESHEET!$A$1:$AI$5000,MATCH(PAYROLL!D12,TIMESHEET!A$1:A$500,0),MATCH("T612",TIMESHEET!$2:$2,0)),0)</f>
        <v/>
      </c>
      <c r="BC12">
        <f>IFERROR(INDEX(TIMESHEET!$A$1:$AI$5000,MATCH(PAYROLL!D12,TIMESHEET!A$1:A$500,0),MATCH("T613",TIMESHEET!$2:$2,0)),0)</f>
        <v/>
      </c>
      <c r="BD12">
        <f>IFERROR(INDEX(TIMESHEET!$A$1:$AI$5000,MATCH(PAYROLL!D12,TIMESHEET!A$1:A$500,0),MATCH("T500",TIMESHEET!$2:$2,0)),0)</f>
        <v/>
      </c>
      <c r="BE12">
        <f>IFERROR(IF(LEFT(INDEX(PIS!O$1:O$500,MATCH(D12,PIS!C$1:C$500)),1)="M",T12/AD12/8*(AW12+AX12*1.5+AY12*2+AZ12*3+BA12*2.1+BB12*2.7+BC12*3.9+BD12*0.3),T12/8*(AW12+AX12*1.5+AY12*2+AZ12*3+BA12*2.1+BB12*2.7+BC12*3.9+BD12*0.3)),0)</f>
        <v/>
      </c>
      <c r="BF12">
        <f>IFERROR(INDEX(ADJ!$A$1:$BZ$1000,MATCH(PAYROLL!$D12,ADJ!A$1:A$500,0),MATCH(PAYROLL!BF$2,ADJ!$2:$2,0)),0)</f>
        <v/>
      </c>
      <c r="BG12">
        <f>IFERROR(INDEX(ADJ!$A$1:$BZ$1000,MATCH(PAYROLL!D12,ADJ!A$1:A$500,0),MATCH(PAYROLL!BG$2,ADJ!$2:$2,0)),0)</f>
        <v/>
      </c>
      <c r="BH12">
        <f>IFERROR(INDEX(ADJ!$A$1:$BZ$1000,MATCH(PAYROLL!D12,ADJ!A$1:A$500,0),MATCH(PAYROLL!BH$2,ADJ!$2:$2,0)),0)</f>
        <v/>
      </c>
      <c r="BI12">
        <f>IFERROR(INDEX(ADJ!$A$1:$BZ$1000,MATCH(PAYROLL!D12,ADJ!A$1:A$500,0),MATCH(PAYROLL!BI$2,ADJ!$2:$2,0)),0)</f>
        <v/>
      </c>
      <c r="BJ12">
        <f>IFERROR(INDEX(ADJ!$A$1:$BZ$1000,MATCH(PAYROLL!D12,ADJ!A$1:A$500,0),MATCH(PAYROLL!BJ$2,ADJ!$2:$2,0)),0)</f>
        <v/>
      </c>
      <c r="BK12">
        <f>SUM(BF12:BJ12)</f>
        <v/>
      </c>
      <c r="BL12">
        <f>IFERROR(INDEX(ADJ!$A$1:$BZ$1000,MATCH(PAYROLL!D12,ADJ!A$1:A$500,0),MATCH(PAYROLL!BL$2,ADJ!$2:$2,0)),0)</f>
        <v/>
      </c>
      <c r="BM12">
        <f>IFERROR(INDEX(ADJ!$A$1:$BZ$1000,MATCH(PAYROLL!D12,ADJ!A$1:A$500,0),MATCH(PAYROLL!BM$2,ADJ!$2:$2,0)),0)</f>
        <v/>
      </c>
      <c r="BN12">
        <f>IFERROR(INDEX(ADJ!$A$1:$BZ$1000,MATCH(PAYROLL!D12,ADJ!A$1:A$500,0),MATCH(PAYROLL!BN$2,ADJ!$2:$2,0)),0)</f>
        <v/>
      </c>
      <c r="BO12">
        <f>IFERROR(INDEX(ADJ!$A$1:$BZ$1000,MATCH(PAYROLL!D12,ADJ!A$1:A$500,0),MATCH(PAYROLL!BO$2,ADJ!$2:$2,0)),0)</f>
        <v/>
      </c>
      <c r="BP12">
        <f>SUM(AM12,AV12,BE12,BK12,BL12:BO12)</f>
        <v/>
      </c>
      <c r="BQ12">
        <f>BO12</f>
        <v/>
      </c>
      <c r="BR12">
        <f>IFERROR(ROUND(IF(LEFT(INDEX(PIS!O$1:O$500,MATCH(D12,PIS!C$1:C$500)),1)="D",T12/8*(BD12*0.3),IF(LEFT(INDEX(PIS!O$1:O$500,MATCH(D12,PIS!C$1:C$500)),1)="H",T12*($BD12*0.3),T12/$AD12/8*($BD12*0.3))),0),0)</f>
        <v/>
      </c>
      <c r="BS12">
        <f>IF(AP12&lt;1,0,MIN(AP12,730000))</f>
        <v/>
      </c>
      <c r="BT12">
        <f>IFERROR(ROUND((BE12-SUM(AW12:BC12)*T12/AD12/8),0)-BR12,0)</f>
        <v/>
      </c>
      <c r="BU12">
        <f>AO12</f>
        <v/>
      </c>
      <c r="BV12">
        <f>SUM(BQ12:BU12)</f>
        <v/>
      </c>
      <c r="BW12">
        <f>BP12-BV12</f>
        <v/>
      </c>
      <c r="BX12">
        <f>IFERROR(IF(RIGHT(INDEX(PIS!O$1:O$500,MATCH(D12,PIS!C$1:C$500)),5)="Gross",MIN(U12+V12,VLOOKUP("R700",TSC!B:C,2,0)*VLOOKUP("R101",TSC!B:C,2,0))*VLOOKUP("R701",TSC!B:C,2,0)%,0),0)</f>
        <v/>
      </c>
      <c r="BY12">
        <f>IFERROR(IF(RIGHT(INDEX(PIS!O$1:O$500,MATCH(D12,PIS!C$1:C$500)),5)="Gross",MIN(U12+V12,VLOOKUP("R700",TSC!B:C,2,0)*VLOOKUP("R101",TSC!B:C,2,0))*VLOOKUP("T704",TSC!B:C,2,0)%,0),0)</f>
        <v/>
      </c>
      <c r="BZ12">
        <f>IFERROR(IF(RIGHT(INDEX(PIS!O$1:O$500,MATCH(D12,PIS!C$1:C$500)),5)="Gross",MIN(U12+V12,VLOOKUP("R700",TSC!B:C,2,0)*VLOOKUP("1",TSC!F:G,2,0))*VLOOKUP("T705",TSC!B:C,2,0)%,0),0)</f>
        <v/>
      </c>
      <c r="CA12">
        <f>IFERROR(INDEX(ADJ!$A$1:$BZ$1000,MATCH(PAYROLL!D12,ADJ!A$1:A$500,0),MATCH(PAYROLL!CA$2,ADJ!$2:$2,0)),0)</f>
        <v/>
      </c>
      <c r="CB12">
        <f>IFERROR(INDEX(ADJ!$A$1:$BZ$1000,MATCH(PAYROLL!D12,ADJ!A$1:A$500,0),MATCH(PAYROLL!CB$2,ADJ!$2:$2,0)),0)</f>
        <v/>
      </c>
      <c r="CC12">
        <f>SUM(BX12:CB12)</f>
        <v/>
      </c>
      <c r="CD12">
        <f>IFERROR(INDEX(PIS!$A$1:$BZ$1000,MATCH(PAYROLL!D12,PIS!C$1:C$500,0),MATCH(PAYROLL!CD$1,PIS!$1:$1,0)),0)</f>
        <v/>
      </c>
      <c r="CE12">
        <f>IFERROR(IF(OR(INDEX(PIS!P$1:P$500,MATCH(D12,PIS!C$1:C$500,0))="LT2",INDEX(PIS!P$1:P$500,MATCH(D12,PIS!C$1:C$500,0))="P10"),0,SUM(CC12,CD12*VLOOKUP("R601",TSC!B:C,2,0),VLOOKUP("R602",TSC!B:C,2,0))),0)</f>
        <v/>
      </c>
      <c r="CF12">
        <f>MAX(BW12-CE12,0)</f>
        <v/>
      </c>
      <c r="CG12">
        <f>IFERROR(IF(OR(RIGHT(INDEX(PIS!P$1:P$500,MATCH(D12,PIS!C$1:C$500)),5)="P10",RIGHT(INDEX(PIS!P$1:P$500,MATCH(D12,PIS!C$1:C$500)),5)="CK"),0,IF(CF12&lt;=5000000,CF12*5%,IF(CF12&lt;=10000000,CF12*10%-250000,IF(CF12&lt;=18000000,CF12*15%-750000,IF(CF12&lt;=32000000,CF12*20%-1650000,IF(CF12&lt;=52000000,CF12*25%-3250000,IF(CF12&lt;=80000000,BH12*30%-5850000,CF12*35%-9850000))))))),0)</f>
        <v/>
      </c>
      <c r="CH12">
        <f>IFERROR(IF(OR(INDEX(PIS!P$1:P$500,MATCH(D12,PIS!C$1:C$500))="LT",INDEX(PIS!P$1:P$500,MATCH(D12,PIS!C$1:C$500))="CK"),0,IF(CF12&lt;2000000,0,CF12*10%)),0)</f>
        <v/>
      </c>
      <c r="CI12">
        <f>IFERROR(INDEX(ADJ!$A$1:$BZ$1000,MATCH(PAYROLL!D12,ADJ!A$1:A$500,0),MATCH(PAYROLL!CI$2,ADJ!$2:$2,0)),0)</f>
        <v/>
      </c>
      <c r="CJ12">
        <f>IFERROR(INDEX(ADJ!$A$1:$BZ$1000,MATCH(PAYROLL!D12,ADJ!A$1:A$500,0),MATCH(PAYROLL!CJ$2,ADJ!$2:$2,0)),0)</f>
        <v/>
      </c>
      <c r="CK12">
        <f>IFERROR(INDEX(ADJ!$A$1:$BZ$1000,MATCH(PAYROLL!D12,ADJ!A$1:A$500,0),MATCH(PAYROLL!CK$2,ADJ!$2:$2,0)),0)</f>
        <v/>
      </c>
      <c r="CL12">
        <f>SUM(CG12:CK12)</f>
        <v/>
      </c>
      <c r="CM12">
        <f>ROUND(SUM(CH12:CK12),0)</f>
        <v/>
      </c>
      <c r="CN12">
        <f>IFERROR(INDEX(CSDA!D$1:D$500,MATCH($CN$2,CSDA!C$1:C$500,0))*INDEX(PIS!V$1:V$500,MATCH(D12,PIS!C$1:C$500))+INDEX(ADJ!$A$1:$BZ$1000,MATCH(PAYROLL!D12,ADJ!A$1:A$500,0),MATCH(PAYROLL!CN$2,ADJ!$2:$2,0)),0)</f>
        <v/>
      </c>
      <c r="CO12">
        <f>IFERROR(INDEX(ADJ!$A$1:$BZ$1000,MATCH(PAYROLL!D12,ADJ!A$1:A$500,0),MATCH(PAYROLL!CO$2,ADJ!$2:$2,0)),0)</f>
        <v/>
      </c>
      <c r="CP12">
        <f>IFERROR(INDEX(ADJ!$A$1:$BZ$1000,MATCH(PAYROLL!D12,ADJ!A$1:A$500,0),MATCH(PAYROLL!CP$2,ADJ!$2:$2,0)),0)</f>
        <v/>
      </c>
      <c r="CQ12">
        <f>BP12-CL12-CI12-CM12-CN12-CO12-CP12-CC12</f>
        <v/>
      </c>
      <c r="CR12">
        <f>IFERROR(IF(RIGHT(INDEX(PIS!O$1:O$500,MATCH(D12,PIS!C$1:C$500,0)),5)="Gross",MIN(U12+V12,VLOOKUP("R700",TSC!B:C,2,0)*VLOOKUP("R101",TSC!B:C,2,0))*(VLOOKUP("T711",TSC!B:C,2,0)+VLOOKUP("T712",TSC!B:C,2,0))%,MIN(T12+V12,VLOOKUP("R700",TSC!B:C,2,0)*VLOOKUP("R101",TSC!B:C,2,0))*(VLOOKUP("T711",TSC!B:C,2,0)+VLOOKUP("T712",TSC!B:C,2,0)+VLOOKUP("R701",TSC!B:C,2,0))%),0)</f>
        <v/>
      </c>
      <c r="CS12">
        <f>IFERROR(IF(RIGHT(INDEX(PIS!O$1:O$500,MATCH(D12,PIS!C$1:C$500,0)),5)="Gross",MIN(U12+V12,VLOOKUP("R700",TSC!B:C,2,0)*VLOOKUP("R101",TSC!B:C,2,0))*(VLOOKUP("T714",TSC!B:C,2,0))%,MIN(T12+V12,VLOOKUP("R700",TSC!B:C,2,0)*VLOOKUP("R101",TSC!B:C,2,0))*(VLOOKUP("T704",TSC!B:C,2,0)+VLOOKUP("T714",TSC!B:C,2,0))%),0)</f>
        <v/>
      </c>
      <c r="CT12">
        <f>IFERROR(IF(RIGHT(INDEX(PIS!O$1:O$500,MATCH(D12,PIS!C$1:C$500,0)),5)="Gross",MIN(U12+V12,VLOOKUP("R700",TSC!B:C,2,0)*VLOOKUP("R101",TSC!B:C,2,0))*VLOOKUP("T705",TSC!B:C,2,0)%,MIN(T12+V12,VLOOKUP("R700",TSC!B:C,2,0)*VLOOKUP("R101",TSC!B:C,2,0))*VLOOKUP("T705",TSC!B:C,2,0)%),0)</f>
        <v/>
      </c>
      <c r="CU12">
        <f>IFERROR(IF(RIGHT(INDEX(PIS!O$1:O$500,MATCH(D12,PIS!C$1:C$500,0)),5)="Gross",MIN(U12+V12,VLOOKUP("R700",TSC!B:C,2,0)*VLOOKUP("R101",TSC!B:C,2,0))*(VLOOKUP("T713",TSC!B:C,2,0))%,MIN(T12+V12,VLOOKUP("R700",TSC!B:C,2,0)*VLOOKUP("R101",TSC!B:C,2,0))*(VLOOKUP("T713",TSC!B:C,2,0))%),0)</f>
        <v/>
      </c>
      <c r="CV12">
        <f>IFERROR(INDEX(ADJ!$A$1:$BZ$1000,MATCH(PAYROLL!D12,ADJ!A$1:A$500,0),MATCH(PAYROLL!CV$2,ADJ!$2:$2,0)),0)</f>
        <v/>
      </c>
      <c r="CW12">
        <f>IFERROR(INDEX(ADJ!$A$1:$BZ$1000,MATCH(PAYROLL!D12,ADJ!A$1:A$500,0),MATCH(PAYROLL!CW$2,ADJ!$2:$2,0)),0)</f>
        <v/>
      </c>
      <c r="CX12">
        <f>SUM(CR12:CW12)</f>
        <v/>
      </c>
      <c r="CY12">
        <f>ROUND(IF(CR12&gt;0,T12+V12*VLOOKUP("R202",TSC!$B$1:$C$500,2,0),0),0)</f>
        <v/>
      </c>
      <c r="CZ12">
        <f>IFERROR(INDEX(CSDA!D$1:D$500,MATCH($CZ$2,CSDA!C$1:C$500,0)),0)</f>
        <v/>
      </c>
      <c r="DA12">
        <f>ROUND(T12*0.7%,0)</f>
        <v/>
      </c>
      <c r="DB12">
        <f>ROUND(T12/12,0)</f>
        <v/>
      </c>
      <c r="DC12">
        <f ref="DC12" t="array">IFERROR(INDEX(CSDA!D$1:D$500,MATCH("Trích giữ"&amp;PAYROLL!DC$2,CSDA!A$1:A$500&amp;CSDA!C$1:C$500,0)),0)</f>
        <v/>
      </c>
      <c r="DD12">
        <f ref="DD12" t="array">IFERROR(INDEX(CSDA!D$1:D$500,MATCH("Trích giữ"&amp;PAYROLL!DD$2,CSDA!A$1:A$500&amp;CSDA!C$1:C$500,0)),0)</f>
        <v/>
      </c>
      <c r="DE12">
        <f ref="DE12" t="array">IFERROR(INDEX(CSDA!D$1:D$500,MATCH("Trích giữ"&amp;PAYROLL!DE$2,CSDA!A$1:A$500&amp;CSDA!C$1:C$500,0)),0)</f>
        <v/>
      </c>
      <c r="DF12">
        <f>IFERROR(INDEX(CSDA!D$1:D$500,MATCH(PAYROLL!DF$2,CSDA!C$1:C$500,0)),0)</f>
        <v/>
      </c>
      <c r="DG12">
        <f ref="DG12" t="array">IFERROR(INDEX(CSDA!D$1:D$500,MATCH("Trích giữ"&amp;PAYROLL!DG$2,CSDA!A$1:A$500&amp;CSDA!C$1:C$500,0)),0)</f>
        <v/>
      </c>
      <c r="DH12">
        <f>ROUND(T12/26,0)</f>
        <v/>
      </c>
      <c r="DI12">
        <f ref="DI12" t="array">IFERROR(INDEX(CSDA!D$1:D$500,MATCH("Trích giữ"&amp;PAYROLL!DI$2,CSDA!A$1:A$500&amp;CSDA!C$1:C$500,0)),0)</f>
        <v/>
      </c>
      <c r="DJ12">
        <f>IF(U12=0,T12*21.5%-BL12,0)</f>
        <v/>
      </c>
      <c r="DK12">
        <f ref="DK12" t="array">IFERROR(INDEX(CSDA!D$1:D$500,MATCH("Trích giữ"&amp;PAYROLL!DK$2,CSDA!A$1:A$500&amp;CSDA!C$1:C$500,0)),0)</f>
        <v/>
      </c>
      <c r="DL12">
        <f>IFERROR(INDEX(CSDA!D$1:D$500,MATCH(PAYROLL!DL$2,CSDA!C$1:C$500,0))/12,0)</f>
        <v/>
      </c>
      <c r="DM12">
        <f>SUM(DB12:DL12)</f>
        <v/>
      </c>
      <c r="DN12">
        <f>IFERROR(INDEX(ADJ!$A$1:$BZ$1000,MATCH(PAYROLL!D12,ADJ!A$1:A$500,0),MATCH(PAYROLL!DN$2,ADJ!$2:$2,0)),0)</f>
        <v/>
      </c>
      <c r="DO12">
        <f>IFERROR(SUM(BP12,DM12:DN12,CX12:DA12)-DT12,0)</f>
        <v/>
      </c>
      <c r="DP12">
        <f ref="DP12" t="array">SUM(BW12*IFERROR(INDEX(CSDA!D$1:D$500,MATCH(BW$2,CSDA!C$1:C$500,0)),0)%,CX12*IFERROR(INDEX(CSDA!D$1:D$500,MATCH(CX$2,CSDA!C$1:C$500,0)),0)%,DA12*IFERROR(INDEX(CSDA!D$1:D$500,MATCH(DA$2,CSDA!C$1:C$500,0)),0)%,DB12*IFERROR(INDEX(CSDA!D$1:D$500,MATCH(DB$2,CSDA!C$1:C$500,0)),0)%,DF12*IFERROR(INDEX(CSDA!D$1:D$500,MATCH("Phí dịch vụ"&amp;PAYROLL!DF$2,CSDA!A$1:A$500&amp;CSDA!C$1:C$500,0)),0)%,DC12*IFERROR(INDEX(CSDA!D$1:D$500,MATCH("Phí dịch vụ"&amp;PAYROLL!DC$2,CSDA!A$1:A$500&amp;CSDA!C$1:C$500,0)),0)%,DH12*IFERROR(INDEX(CSDA!D$1:D$500,MATCH("Phí dịch vụ"&amp;PAYROLL!DH$2,CSDA!A$1:A$500&amp;CSDA!C$1:C$500,0)),0)%,DJ12*IFERROR(INDEX(CSDA!D$1:D$500,MATCH("Phí dịch vụ"&amp;PAYROLL!DJ$2,CSDA!A$1:A$500&amp;CSDA!C$1:C$500,0)),0)%,BN12*IFERROR(INDEX(CSDA!D$1:D$500,MATCH(BN$2,CSDA!C$1:C$500,0)),0)%)-BN12*7%</f>
        <v/>
      </c>
      <c r="DQ12">
        <f>IFERROR(INDEX(ADJ!$A$1:$BZ$1000,MATCH(PAYROLL!D12,ADJ!A$1:A$500,0),MATCH(PAYROLL!DQ$2,ADJ!$2:$2,0)),0)</f>
        <v/>
      </c>
      <c r="DR12">
        <f>IFERROR(INDEX(ADJ!$A$1:$BZ$1000,MATCH(PAYROLL!D12,ADJ!A$1:A$500,0),MATCH(PAYROLL!DR$2,ADJ!$2:$2,0)),0)</f>
        <v/>
      </c>
      <c r="DS12">
        <f>SUM(DP12:DR12)</f>
        <v/>
      </c>
      <c r="DT12">
        <f>EK12</f>
        <v/>
      </c>
      <c r="DU12">
        <f>SUM(DO12:DR12)</f>
        <v/>
      </c>
      <c r="DV12">
        <f>ROUND(DU12*0.1,0)</f>
        <v/>
      </c>
      <c r="DW12">
        <f>DU12+DV12</f>
        <v/>
      </c>
      <c r="DZ12">
        <f>IFERROR(INDEX(ADJ!$A$1:$BZ$1000,MATCH(PAYROLL!$D12,ADJ!A$1:A$500,0),MATCH(PAYROLL!DZ$2,ADJ!$2:$2,0)),0)</f>
        <v/>
      </c>
      <c r="EA12">
        <f>IFERROR(INDEX(ADJ!$A$1:$BZ$1000,MATCH(PAYROLL!$D12,ADJ!A$1:A$500,0),MATCH(PAYROLL!EA$2,ADJ!$2:$2,0)),0)</f>
        <v/>
      </c>
      <c r="EB12">
        <f>IFERROR(INDEX(ADJ!$A$1:$BZ$1000,MATCH(PAYROLL!$D12,ADJ!A$1:A$500,0),MATCH(PAYROLL!EB$2,ADJ!$2:$2,0)),0)</f>
        <v/>
      </c>
      <c r="EC12">
        <f>IFERROR(INDEX(ADJ!$A$1:$BZ$1000,MATCH(PAYROLL!$D12,ADJ!A$1:A$500,0),MATCH(PAYROLL!EC$2,ADJ!$2:$2,0)),0)</f>
        <v/>
      </c>
      <c r="ED12">
        <f>IFERROR(INDEX(ADJ!$A$1:$BZ$1000,MATCH(PAYROLL!$D12,ADJ!A$1:A$500,0),MATCH(PAYROLL!ED$2,ADJ!$2:$2,0)),0)</f>
        <v/>
      </c>
      <c r="EE12">
        <f>IFERROR(INDEX(ADJ!$A$1:$BZ$1000,MATCH(PAYROLL!$D12,ADJ!A$1:A$500,0),MATCH(PAYROLL!EE$2,ADJ!$2:$2,0)),0)</f>
        <v/>
      </c>
      <c r="EF12">
        <f>IFERROR(INDEX(ADJ!$A$1:$BZ$1000,MATCH(PAYROLL!$D12,ADJ!A$1:A$500,0),MATCH(PAYROLL!EF$2,ADJ!$2:$2,0)),0)</f>
        <v/>
      </c>
      <c r="EG12">
        <f>IFERROR(INDEX(ADJ!$A$1:$BZ$1000,MATCH(PAYROLL!$D12,ADJ!A$1:A$500,0),MATCH(PAYROLL!EG$2,ADJ!$2:$2,0)),0)</f>
        <v/>
      </c>
      <c r="EH12">
        <f>IFERROR(INDEX(ADJ!$A$1:$BZ$1000,MATCH(PAYROLL!$D12,ADJ!A$1:A$500,0),MATCH(PAYROLL!EH$2,ADJ!$2:$2,0)),0)</f>
        <v/>
      </c>
      <c r="EI12">
        <f>IFERROR(INDEX(ADJ!$A$1:$BZ$1000,MATCH(PAYROLL!D12,ADJ!A$1:A$500,0),MATCH(PAYROLL!EI$2,ADJ!$2:$2,0)),0)</f>
        <v/>
      </c>
      <c r="EJ12">
        <f>IFERROR(INDEX(ADJ!$A$1:$BZ$1000,MATCH(PAYROLL!$D12,ADJ!A$1:A$500,0),MATCH(PAYROLL!EJ$2,ADJ!$2:$2,0)),0)</f>
        <v/>
      </c>
      <c r="EK12">
        <f>SUM(DZ12:EJ12)</f>
        <v/>
      </c>
    </row>
    <row r="13">
      <c r="A13" t="n">
        <v>11</v>
      </c>
      <c r="B13" t="inlineStr">
        <is>
          <t>Vàng Văn Thuật</t>
        </is>
      </c>
      <c r="D13" t="inlineStr">
        <is>
          <t>157099-02</t>
        </is>
      </c>
      <c r="S13">
        <f>IFERROR(INDEX(PIS!$A$1:$BZ$1000,MATCH($D13,PIS!C$1:C$500,0),MATCH("Lương CB tháng trước",PIS!$1:$1,0)),0)</f>
        <v/>
      </c>
      <c r="T13">
        <f>IFERROR(INDEX(PIS!$A$1:$BZ$1000,MATCH($D13,PIS!C$1:C$500,0),MATCH("Lương CB hiện tại",PIS!$1:$1,0)),0)</f>
        <v/>
      </c>
      <c r="U13">
        <f>IFERROR(INDEX(PIS!$A$1:$BZ$1000,MATCH($D13,PIS!C$1:C$500,0),MATCH("Lương đóng BHBB",PIS!$1:$1,0)),0)</f>
        <v/>
      </c>
      <c r="V13">
        <f>IFERROR(INDEX(PIS!$A$1:$BZ$1000,MATCH($D13,PIS!C$1:C$500,0),MATCH(V$2,PIS!$2:$2,0)),0)</f>
        <v/>
      </c>
      <c r="W13">
        <f>IFERROR(INDEX(PIS!$A$1:$BZ$1000,MATCH($D13,PIS!C$1:C$500,0),MATCH(W$2,PIS!$2:$2,0)),0)</f>
        <v/>
      </c>
      <c r="X13">
        <f>IFERROR(INDEX(PIS!$A$1:$BZ$1000,MATCH($D13,PIS!C$1:C$500,0),MATCH(X$2,PIS!$2:$2,0)),0)</f>
        <v/>
      </c>
      <c r="Y13">
        <f>IFERROR(INDEX(PIS!$A$1:$BZ$1000,MATCH($D13,PIS!C$1:C$500,0),MATCH(Y$2,PIS!$2:$2,0)),0)</f>
        <v/>
      </c>
      <c r="Z13">
        <f>IFERROR(INDEX(PIS!$A$1:$BZ$1000,MATCH($D13,PIS!C$1:C$500,0),MATCH(Z$2,PIS!$2:$2,0)),0)</f>
        <v/>
      </c>
      <c r="AA13">
        <f>IFERROR(INDEX(PIS!$A$1:$BZ$1000,MATCH($D13,PIS!C$1:C$500,0),MATCH(AA$2,PIS!$2:$2,0)),0)</f>
        <v/>
      </c>
      <c r="AB13">
        <f>IFERROR(INDEX(PIS!$A$1:$BZ$1000,MATCH($D13,PIS!C$1:C$500,0),MATCH(AB$2,PIS!$2:$2,0)),0)</f>
        <v/>
      </c>
      <c r="AC13">
        <f>SUM(V13:AB13)</f>
        <v/>
      </c>
      <c r="AD13">
        <f>IFERROR(INDEX(TIMESHEET!$A$1:$AI$5000,MATCH($D13,TIMESHEET!A$1:A$500,0),MATCH("T100",TIMESHEET!$2:$2,0))-2,0)</f>
        <v/>
      </c>
      <c r="AE13">
        <f>IFERROR(INDEX(TIMESHEET!$A$1:$AI$5000,MATCH($D13,TIMESHEET!A$1:A$500,0),MATCH("T202",TIMESHEET!$2:$2,0)),0)</f>
        <v/>
      </c>
      <c r="AF13">
        <f>IFERROR(INDEX(TIMESHEET!$A$1:$AI$5000,MATCH($D13,TIMESHEET!A$1:A$500,0),MATCH("T302",TIMESHEET!$2:$2,0)),0)</f>
        <v/>
      </c>
      <c r="AG13">
        <f>IFERROR(INDEX(TIMESHEET!$A$1:$AI$5000,MATCH($D13,TIMESHEET!A$1:A$500,0),MATCH("T406",TIMESHEET!$2:$2,0)),0)</f>
        <v/>
      </c>
      <c r="AH13">
        <f>AE13+AG13</f>
        <v/>
      </c>
      <c r="AI13">
        <f>IFERROR(INDEX(TIMESHEET!$A$1:$AI$5000,MATCH($D13,TIMESHEET!A$1:A$500,0),MATCH("T701",TIMESHEET!$2:$2,0)),0)</f>
        <v/>
      </c>
      <c r="AJ13">
        <f>IFERROR(INDEX(TIMESHEET!$A$1:$AI$5000,MATCH($D13,TIMESHEET!B$1:B$500,0),MATCH("T320",TIMESHEET!$2:$2,0)),0)</f>
        <v/>
      </c>
      <c r="AK13">
        <f>IFERROR(IF(LEFT(INDEX(PIS!O$1:O$500,MATCH(D13,PIS!C$1:C$500)),1)="M",T13/AD13*SUM(AE13:AG13),T13*AD13),0)</f>
        <v/>
      </c>
      <c r="AL13">
        <f>IFERROR(INDEX(ADJ!$A$1:$BZ$1000,MATCH(PAYROLL!D13,ADJ!A$1:A$500,0),MATCH(PAYROLL!AL$2,ADJ!$2:$2,0)),0)</f>
        <v/>
      </c>
      <c r="AM13">
        <f>SUM(AK13:AL13)</f>
        <v/>
      </c>
      <c r="AN13">
        <f>IFERROR(ROUND(V13/$AD13*$AH13,0),0)</f>
        <v/>
      </c>
      <c r="AO13">
        <f>IFERROR(ROUND(W13/$AD13*$AH13,0),0)</f>
        <v/>
      </c>
      <c r="AP13">
        <f>IFERROR(ROUND(X13/$AD13*$AE13,0),0)</f>
        <v/>
      </c>
      <c r="AQ13">
        <f>IFERROR(ROUND(Y13/$AD13*$AH13,0),0)</f>
        <v/>
      </c>
      <c r="AR13">
        <f>IFERROR(ROUND(Z13/$AD13*$AH13,0),0)</f>
        <v/>
      </c>
      <c r="AS13">
        <f>IFERROR(ROUND(AA13/$AD13*$AH13,0),0)</f>
        <v/>
      </c>
      <c r="AT13">
        <f>IFERROR(IF((AE13+AF13+AG13)&gt;13,AB13,ROUND(AB13/AD13*AH13,0)),0)</f>
        <v/>
      </c>
      <c r="AU13">
        <f>IFERROR(INDEX(ADJ!$A$1:$BZ$1000,MATCH(PAYROLL!D13,ADJ!A$1:A$500,0),MATCH(PAYROLL!AU$2,ADJ!$2:$2,0)),0)</f>
        <v/>
      </c>
      <c r="AV13">
        <f>ROUND(SUM(AN13:AU13),0)</f>
        <v/>
      </c>
      <c r="AW13">
        <f>IFERROR(INDEX(TIMESHEET!$A$1:$AI$5000,MATCH(PAYROLL!D13,TIMESHEET!A$1:A$500,0),MATCH("T620",TIMESHEET!$2:$2,0)),0)</f>
        <v/>
      </c>
      <c r="AX13">
        <f>IFERROR(INDEX(TIMESHEET!$A$1:$AI$5000,MATCH(PAYROLL!D13,TIMESHEET!A$1:A$500,0),MATCH("T601",TIMESHEET!$2:$2,0)),0)</f>
        <v/>
      </c>
      <c r="AY13">
        <f>IFERROR(INDEX(TIMESHEET!$A$1:$AI$5000,MATCH(PAYROLL!D13,TIMESHEET!A$1:A$500,0),MATCH("T602",TIMESHEET!$2:$2,0)),0)</f>
        <v/>
      </c>
      <c r="AZ13">
        <f>IFERROR(INDEX(TIMESHEET!$A$1:$AI$5000,MATCH(PAYROLL!D13,TIMESHEET!A$1:A$500,0),MATCH("T603",TIMESHEET!$2:$2,0)),0)</f>
        <v/>
      </c>
      <c r="BA13">
        <f>IFERROR(INDEX(TIMESHEET!$A$1:$AI$5000,MATCH(PAYROLL!D13,TIMESHEET!A$1:A$500,0),MATCH("T611",TIMESHEET!$2:$2,0)),0)</f>
        <v/>
      </c>
      <c r="BB13">
        <f>IFERROR(INDEX(TIMESHEET!$A$1:$AI$5000,MATCH(PAYROLL!D13,TIMESHEET!A$1:A$500,0),MATCH("T612",TIMESHEET!$2:$2,0)),0)</f>
        <v/>
      </c>
      <c r="BC13">
        <f>IFERROR(INDEX(TIMESHEET!$A$1:$AI$5000,MATCH(PAYROLL!D13,TIMESHEET!A$1:A$500,0),MATCH("T613",TIMESHEET!$2:$2,0)),0)</f>
        <v/>
      </c>
      <c r="BD13">
        <f>IFERROR(INDEX(TIMESHEET!$A$1:$AI$5000,MATCH(PAYROLL!D13,TIMESHEET!A$1:A$500,0),MATCH("T500",TIMESHEET!$2:$2,0)),0)</f>
        <v/>
      </c>
      <c r="BE13">
        <f>IFERROR(IF(LEFT(INDEX(PIS!O$1:O$500,MATCH(D13,PIS!C$1:C$500)),1)="M",T13/AD13/8*(AW13+AX13*1.5+AY13*2+AZ13*3+BA13*2.1+BB13*2.7+BC13*3.9+BD13*0.3),T13/8*(AW13+AX13*1.5+AY13*2+AZ13*3+BA13*2.1+BB13*2.7+BC13*3.9+BD13*0.3)),0)</f>
        <v/>
      </c>
      <c r="BF13">
        <f>IFERROR(INDEX(ADJ!$A$1:$BZ$1000,MATCH(PAYROLL!$D13,ADJ!A$1:A$500,0),MATCH(PAYROLL!BF$2,ADJ!$2:$2,0)),0)</f>
        <v/>
      </c>
      <c r="BG13">
        <f>IFERROR(INDEX(ADJ!$A$1:$BZ$1000,MATCH(PAYROLL!D13,ADJ!A$1:A$500,0),MATCH(PAYROLL!BG$2,ADJ!$2:$2,0)),0)</f>
        <v/>
      </c>
      <c r="BH13">
        <f>IFERROR(INDEX(ADJ!$A$1:$BZ$1000,MATCH(PAYROLL!D13,ADJ!A$1:A$500,0),MATCH(PAYROLL!BH$2,ADJ!$2:$2,0)),0)</f>
        <v/>
      </c>
      <c r="BI13">
        <f>IFERROR(INDEX(ADJ!$A$1:$BZ$1000,MATCH(PAYROLL!D13,ADJ!A$1:A$500,0),MATCH(PAYROLL!BI$2,ADJ!$2:$2,0)),0)</f>
        <v/>
      </c>
      <c r="BJ13">
        <f>IFERROR(INDEX(ADJ!$A$1:$BZ$1000,MATCH(PAYROLL!D13,ADJ!A$1:A$500,0),MATCH(PAYROLL!BJ$2,ADJ!$2:$2,0)),0)</f>
        <v/>
      </c>
      <c r="BK13">
        <f>SUM(BF13:BJ13)</f>
        <v/>
      </c>
      <c r="BL13">
        <f>IFERROR(INDEX(ADJ!$A$1:$BZ$1000,MATCH(PAYROLL!D13,ADJ!A$1:A$500,0),MATCH(PAYROLL!BL$2,ADJ!$2:$2,0)),0)</f>
        <v/>
      </c>
      <c r="BM13">
        <f>IFERROR(INDEX(ADJ!$A$1:$BZ$1000,MATCH(PAYROLL!D13,ADJ!A$1:A$500,0),MATCH(PAYROLL!BM$2,ADJ!$2:$2,0)),0)</f>
        <v/>
      </c>
      <c r="BN13">
        <f>IFERROR(INDEX(ADJ!$A$1:$BZ$1000,MATCH(PAYROLL!D13,ADJ!A$1:A$500,0),MATCH(PAYROLL!BN$2,ADJ!$2:$2,0)),0)</f>
        <v/>
      </c>
      <c r="BO13">
        <f>IFERROR(INDEX(ADJ!$A$1:$BZ$1000,MATCH(PAYROLL!D13,ADJ!A$1:A$500,0),MATCH(PAYROLL!BO$2,ADJ!$2:$2,0)),0)</f>
        <v/>
      </c>
      <c r="BP13">
        <f>SUM(AM13,AV13,BE13,BK13,BL13:BO13)</f>
        <v/>
      </c>
      <c r="BQ13">
        <f>BO13</f>
        <v/>
      </c>
      <c r="BR13">
        <f>IFERROR(ROUND(IF(LEFT(INDEX(PIS!O$1:O$500,MATCH(D13,PIS!C$1:C$500)),1)="D",T13/8*(BD13*0.3),IF(LEFT(INDEX(PIS!O$1:O$500,MATCH(D13,PIS!C$1:C$500)),1)="H",T13*($BD13*0.3),T13/$AD13/8*($BD13*0.3))),0),0)</f>
        <v/>
      </c>
      <c r="BS13">
        <f>IF(AP13&lt;1,0,MIN(AP13,730000))</f>
        <v/>
      </c>
      <c r="BT13">
        <f>IFERROR(ROUND((BE13-SUM(AW13:BC13)*T13/AD13/8),0)-BR13,0)</f>
        <v/>
      </c>
      <c r="BU13">
        <f>AO13</f>
        <v/>
      </c>
      <c r="BV13">
        <f>SUM(BQ13:BU13)</f>
        <v/>
      </c>
      <c r="BW13">
        <f>BP13-BV13</f>
        <v/>
      </c>
      <c r="BX13">
        <f>IFERROR(IF(RIGHT(INDEX(PIS!O$1:O$500,MATCH(D13,PIS!C$1:C$500)),5)="Gross",MIN(U13+V13,VLOOKUP("R700",TSC!B:C,2,0)*VLOOKUP("R101",TSC!B:C,2,0))*VLOOKUP("R701",TSC!B:C,2,0)%,0),0)</f>
        <v/>
      </c>
      <c r="BY13">
        <f>IFERROR(IF(RIGHT(INDEX(PIS!O$1:O$500,MATCH(D13,PIS!C$1:C$500)),5)="Gross",MIN(U13+V13,VLOOKUP("R700",TSC!B:C,2,0)*VLOOKUP("R101",TSC!B:C,2,0))*VLOOKUP("T704",TSC!B:C,2,0)%,0),0)</f>
        <v/>
      </c>
      <c r="BZ13">
        <f>IFERROR(IF(RIGHT(INDEX(PIS!O$1:O$500,MATCH(D13,PIS!C$1:C$500)),5)="Gross",MIN(U13+V13,VLOOKUP("R700",TSC!B:C,2,0)*VLOOKUP("1",TSC!F:G,2,0))*VLOOKUP("T705",TSC!B:C,2,0)%,0),0)</f>
        <v/>
      </c>
      <c r="CA13">
        <f>IFERROR(INDEX(ADJ!$A$1:$BZ$1000,MATCH(PAYROLL!D13,ADJ!A$1:A$500,0),MATCH(PAYROLL!CA$2,ADJ!$2:$2,0)),0)</f>
        <v/>
      </c>
      <c r="CB13">
        <f>IFERROR(INDEX(ADJ!$A$1:$BZ$1000,MATCH(PAYROLL!D13,ADJ!A$1:A$500,0),MATCH(PAYROLL!CB$2,ADJ!$2:$2,0)),0)</f>
        <v/>
      </c>
      <c r="CC13">
        <f>SUM(BX13:CB13)</f>
        <v/>
      </c>
      <c r="CD13">
        <f>IFERROR(INDEX(PIS!$A$1:$BZ$1000,MATCH(PAYROLL!D13,PIS!C$1:C$500,0),MATCH(PAYROLL!CD$1,PIS!$1:$1,0)),0)</f>
        <v/>
      </c>
      <c r="CE13">
        <f>IFERROR(IF(OR(INDEX(PIS!P$1:P$500,MATCH(D13,PIS!C$1:C$500,0))="LT2",INDEX(PIS!P$1:P$500,MATCH(D13,PIS!C$1:C$500,0))="P10"),0,SUM(CC13,CD13*VLOOKUP("R601",TSC!B:C,2,0),VLOOKUP("R602",TSC!B:C,2,0))),0)</f>
        <v/>
      </c>
      <c r="CF13">
        <f>MAX(BW13-CE13,0)</f>
        <v/>
      </c>
      <c r="CG13">
        <f>IFERROR(IF(OR(RIGHT(INDEX(PIS!P$1:P$500,MATCH(D13,PIS!C$1:C$500)),5)="P10",RIGHT(INDEX(PIS!P$1:P$500,MATCH(D13,PIS!C$1:C$500)),5)="CK"),0,IF(CF13&lt;=5000000,CF13*5%,IF(CF13&lt;=10000000,CF13*10%-250000,IF(CF13&lt;=18000000,CF13*15%-750000,IF(CF13&lt;=32000000,CF13*20%-1650000,IF(CF13&lt;=52000000,CF13*25%-3250000,IF(CF13&lt;=80000000,BH13*30%-5850000,CF13*35%-9850000))))))),0)</f>
        <v/>
      </c>
      <c r="CH13">
        <f>IFERROR(IF(OR(INDEX(PIS!P$1:P$500,MATCH(D13,PIS!C$1:C$500))="LT",INDEX(PIS!P$1:P$500,MATCH(D13,PIS!C$1:C$500))="CK"),0,IF(CF13&lt;2000000,0,CF13*10%)),0)</f>
        <v/>
      </c>
      <c r="CI13">
        <f>IFERROR(INDEX(ADJ!$A$1:$BZ$1000,MATCH(PAYROLL!D13,ADJ!A$1:A$500,0),MATCH(PAYROLL!CI$2,ADJ!$2:$2,0)),0)</f>
        <v/>
      </c>
      <c r="CJ13">
        <f>IFERROR(INDEX(ADJ!$A$1:$BZ$1000,MATCH(PAYROLL!D13,ADJ!A$1:A$500,0),MATCH(PAYROLL!CJ$2,ADJ!$2:$2,0)),0)</f>
        <v/>
      </c>
      <c r="CK13">
        <f>IFERROR(INDEX(ADJ!$A$1:$BZ$1000,MATCH(PAYROLL!D13,ADJ!A$1:A$500,0),MATCH(PAYROLL!CK$2,ADJ!$2:$2,0)),0)</f>
        <v/>
      </c>
      <c r="CL13">
        <f>SUM(CG13:CK13)</f>
        <v/>
      </c>
      <c r="CM13">
        <f>ROUND(SUM(CH13:CK13),0)</f>
        <v/>
      </c>
      <c r="CN13">
        <f>IFERROR(INDEX(CSDA!D$1:D$500,MATCH($CN$2,CSDA!C$1:C$500,0))*INDEX(PIS!V$1:V$500,MATCH(D13,PIS!C$1:C$500))+INDEX(ADJ!$A$1:$BZ$1000,MATCH(PAYROLL!D13,ADJ!A$1:A$500,0),MATCH(PAYROLL!CN$2,ADJ!$2:$2,0)),0)</f>
        <v/>
      </c>
      <c r="CO13">
        <f>IFERROR(INDEX(ADJ!$A$1:$BZ$1000,MATCH(PAYROLL!D13,ADJ!A$1:A$500,0),MATCH(PAYROLL!CO$2,ADJ!$2:$2,0)),0)</f>
        <v/>
      </c>
      <c r="CP13">
        <f>IFERROR(INDEX(ADJ!$A$1:$BZ$1000,MATCH(PAYROLL!D13,ADJ!A$1:A$500,0),MATCH(PAYROLL!CP$2,ADJ!$2:$2,0)),0)</f>
        <v/>
      </c>
      <c r="CQ13">
        <f>BP13-CL13-CI13-CM13-CN13-CO13-CP13-CC13</f>
        <v/>
      </c>
      <c r="CR13">
        <f>IFERROR(IF(RIGHT(INDEX(PIS!O$1:O$500,MATCH(D13,PIS!C$1:C$500,0)),5)="Gross",MIN(U13+V13,VLOOKUP("R700",TSC!B:C,2,0)*VLOOKUP("R101",TSC!B:C,2,0))*(VLOOKUP("T711",TSC!B:C,2,0)+VLOOKUP("T712",TSC!B:C,2,0))%,MIN(T13+V13,VLOOKUP("R700",TSC!B:C,2,0)*VLOOKUP("R101",TSC!B:C,2,0))*(VLOOKUP("T711",TSC!B:C,2,0)+VLOOKUP("T712",TSC!B:C,2,0)+VLOOKUP("R701",TSC!B:C,2,0))%),0)</f>
        <v/>
      </c>
      <c r="CS13">
        <f>IFERROR(IF(RIGHT(INDEX(PIS!O$1:O$500,MATCH(D13,PIS!C$1:C$500,0)),5)="Gross",MIN(U13+V13,VLOOKUP("R700",TSC!B:C,2,0)*VLOOKUP("R101",TSC!B:C,2,0))*(VLOOKUP("T714",TSC!B:C,2,0))%,MIN(T13+V13,VLOOKUP("R700",TSC!B:C,2,0)*VLOOKUP("R101",TSC!B:C,2,0))*(VLOOKUP("T704",TSC!B:C,2,0)+VLOOKUP("T714",TSC!B:C,2,0))%),0)</f>
        <v/>
      </c>
      <c r="CT13">
        <f>IFERROR(IF(RIGHT(INDEX(PIS!O$1:O$500,MATCH(D13,PIS!C$1:C$500,0)),5)="Gross",MIN(U13+V13,VLOOKUP("R700",TSC!B:C,2,0)*VLOOKUP("R101",TSC!B:C,2,0))*VLOOKUP("T705",TSC!B:C,2,0)%,MIN(T13+V13,VLOOKUP("R700",TSC!B:C,2,0)*VLOOKUP("R101",TSC!B:C,2,0))*VLOOKUP("T705",TSC!B:C,2,0)%),0)</f>
        <v/>
      </c>
      <c r="CU13">
        <f>IFERROR(IF(RIGHT(INDEX(PIS!O$1:O$500,MATCH(D13,PIS!C$1:C$500,0)),5)="Gross",MIN(U13+V13,VLOOKUP("R700",TSC!B:C,2,0)*VLOOKUP("R101",TSC!B:C,2,0))*(VLOOKUP("T713",TSC!B:C,2,0))%,MIN(T13+V13,VLOOKUP("R700",TSC!B:C,2,0)*VLOOKUP("R101",TSC!B:C,2,0))*(VLOOKUP("T713",TSC!B:C,2,0))%),0)</f>
        <v/>
      </c>
      <c r="CV13">
        <f>IFERROR(INDEX(ADJ!$A$1:$BZ$1000,MATCH(PAYROLL!D13,ADJ!A$1:A$500,0),MATCH(PAYROLL!CV$2,ADJ!$2:$2,0)),0)</f>
        <v/>
      </c>
      <c r="CW13">
        <f>IFERROR(INDEX(ADJ!$A$1:$BZ$1000,MATCH(PAYROLL!D13,ADJ!A$1:A$500,0),MATCH(PAYROLL!CW$2,ADJ!$2:$2,0)),0)</f>
        <v/>
      </c>
      <c r="CX13">
        <f>SUM(CR13:CW13)</f>
        <v/>
      </c>
      <c r="CY13">
        <f>ROUND(IF(CR13&gt;0,T13+V13*VLOOKUP("R202",TSC!$B$1:$C$500,2,0),0),0)</f>
        <v/>
      </c>
      <c r="CZ13">
        <f>IFERROR(INDEX(CSDA!D$1:D$500,MATCH($CZ$2,CSDA!C$1:C$500,0)),0)</f>
        <v/>
      </c>
      <c r="DA13">
        <f>ROUND(T13*0.7%,0)</f>
        <v/>
      </c>
      <c r="DB13">
        <f>ROUND(T13/12,0)</f>
        <v/>
      </c>
      <c r="DC13">
        <f ref="DC13" t="array">IFERROR(INDEX(CSDA!D$1:D$500,MATCH("Trích giữ"&amp;PAYROLL!DC$2,CSDA!A$1:A$500&amp;CSDA!C$1:C$500,0)),0)</f>
        <v/>
      </c>
      <c r="DD13">
        <f ref="DD13" t="array">IFERROR(INDEX(CSDA!D$1:D$500,MATCH("Trích giữ"&amp;PAYROLL!DD$2,CSDA!A$1:A$500&amp;CSDA!C$1:C$500,0)),0)</f>
        <v/>
      </c>
      <c r="DE13">
        <f ref="DE13" t="array">IFERROR(INDEX(CSDA!D$1:D$500,MATCH("Trích giữ"&amp;PAYROLL!DE$2,CSDA!A$1:A$500&amp;CSDA!C$1:C$500,0)),0)</f>
        <v/>
      </c>
      <c r="DF13">
        <f>IFERROR(INDEX(CSDA!D$1:D$500,MATCH(PAYROLL!DF$2,CSDA!C$1:C$500,0)),0)</f>
        <v/>
      </c>
      <c r="DG13">
        <f ref="DG13" t="array">IFERROR(INDEX(CSDA!D$1:D$500,MATCH("Trích giữ"&amp;PAYROLL!DG$2,CSDA!A$1:A$500&amp;CSDA!C$1:C$500,0)),0)</f>
        <v/>
      </c>
      <c r="DH13">
        <f>ROUND(T13/26,0)</f>
        <v/>
      </c>
      <c r="DI13">
        <f ref="DI13" t="array">IFERROR(INDEX(CSDA!D$1:D$500,MATCH("Trích giữ"&amp;PAYROLL!DI$2,CSDA!A$1:A$500&amp;CSDA!C$1:C$500,0)),0)</f>
        <v/>
      </c>
      <c r="DJ13">
        <f>IF(U13=0,T13*21.5%-BL13,0)</f>
        <v/>
      </c>
      <c r="DK13">
        <f ref="DK13" t="array">IFERROR(INDEX(CSDA!D$1:D$500,MATCH("Trích giữ"&amp;PAYROLL!DK$2,CSDA!A$1:A$500&amp;CSDA!C$1:C$500,0)),0)</f>
        <v/>
      </c>
      <c r="DL13">
        <f>IFERROR(INDEX(CSDA!D$1:D$500,MATCH(PAYROLL!DL$2,CSDA!C$1:C$500,0))/12,0)</f>
        <v/>
      </c>
      <c r="DM13">
        <f>SUM(DB13:DL13)</f>
        <v/>
      </c>
      <c r="DN13">
        <f>IFERROR(INDEX(ADJ!$A$1:$BZ$1000,MATCH(PAYROLL!D13,ADJ!A$1:A$500,0),MATCH(PAYROLL!DN$2,ADJ!$2:$2,0)),0)</f>
        <v/>
      </c>
      <c r="DO13">
        <f>IFERROR(SUM(BP13,DM13:DN13,CX13:DA13)-DT13,0)</f>
        <v/>
      </c>
      <c r="DP13">
        <f ref="DP13" t="array">SUM(BW13*IFERROR(INDEX(CSDA!D$1:D$500,MATCH(BW$2,CSDA!C$1:C$500,0)),0)%,CX13*IFERROR(INDEX(CSDA!D$1:D$500,MATCH(CX$2,CSDA!C$1:C$500,0)),0)%,DA13*IFERROR(INDEX(CSDA!D$1:D$500,MATCH(DA$2,CSDA!C$1:C$500,0)),0)%,DB13*IFERROR(INDEX(CSDA!D$1:D$500,MATCH(DB$2,CSDA!C$1:C$500,0)),0)%,DF13*IFERROR(INDEX(CSDA!D$1:D$500,MATCH("Phí dịch vụ"&amp;PAYROLL!DF$2,CSDA!A$1:A$500&amp;CSDA!C$1:C$500,0)),0)%,DC13*IFERROR(INDEX(CSDA!D$1:D$500,MATCH("Phí dịch vụ"&amp;PAYROLL!DC$2,CSDA!A$1:A$500&amp;CSDA!C$1:C$500,0)),0)%,DH13*IFERROR(INDEX(CSDA!D$1:D$500,MATCH("Phí dịch vụ"&amp;PAYROLL!DH$2,CSDA!A$1:A$500&amp;CSDA!C$1:C$500,0)),0)%,DJ13*IFERROR(INDEX(CSDA!D$1:D$500,MATCH("Phí dịch vụ"&amp;PAYROLL!DJ$2,CSDA!A$1:A$500&amp;CSDA!C$1:C$500,0)),0)%,BN13*IFERROR(INDEX(CSDA!D$1:D$500,MATCH(BN$2,CSDA!C$1:C$500,0)),0)%)-BN13*7%</f>
        <v/>
      </c>
      <c r="DQ13">
        <f>IFERROR(INDEX(ADJ!$A$1:$BZ$1000,MATCH(PAYROLL!D13,ADJ!A$1:A$500,0),MATCH(PAYROLL!DQ$2,ADJ!$2:$2,0)),0)</f>
        <v/>
      </c>
      <c r="DR13">
        <f>IFERROR(INDEX(ADJ!$A$1:$BZ$1000,MATCH(PAYROLL!D13,ADJ!A$1:A$500,0),MATCH(PAYROLL!DR$2,ADJ!$2:$2,0)),0)</f>
        <v/>
      </c>
      <c r="DS13">
        <f>SUM(DP13:DR13)</f>
        <v/>
      </c>
      <c r="DT13">
        <f>EK13</f>
        <v/>
      </c>
      <c r="DU13">
        <f>SUM(DO13:DR13)</f>
        <v/>
      </c>
      <c r="DV13">
        <f>ROUND(DU13*0.1,0)</f>
        <v/>
      </c>
      <c r="DW13">
        <f>DU13+DV13</f>
        <v/>
      </c>
      <c r="DZ13">
        <f>IFERROR(INDEX(ADJ!$A$1:$BZ$1000,MATCH(PAYROLL!$D13,ADJ!A$1:A$500,0),MATCH(PAYROLL!DZ$2,ADJ!$2:$2,0)),0)</f>
        <v/>
      </c>
      <c r="EA13">
        <f>IFERROR(INDEX(ADJ!$A$1:$BZ$1000,MATCH(PAYROLL!$D13,ADJ!A$1:A$500,0),MATCH(PAYROLL!EA$2,ADJ!$2:$2,0)),0)</f>
        <v/>
      </c>
      <c r="EB13">
        <f>IFERROR(INDEX(ADJ!$A$1:$BZ$1000,MATCH(PAYROLL!$D13,ADJ!A$1:A$500,0),MATCH(PAYROLL!EB$2,ADJ!$2:$2,0)),0)</f>
        <v/>
      </c>
      <c r="EC13">
        <f>IFERROR(INDEX(ADJ!$A$1:$BZ$1000,MATCH(PAYROLL!$D13,ADJ!A$1:A$500,0),MATCH(PAYROLL!EC$2,ADJ!$2:$2,0)),0)</f>
        <v/>
      </c>
      <c r="ED13">
        <f>IFERROR(INDEX(ADJ!$A$1:$BZ$1000,MATCH(PAYROLL!$D13,ADJ!A$1:A$500,0),MATCH(PAYROLL!ED$2,ADJ!$2:$2,0)),0)</f>
        <v/>
      </c>
      <c r="EE13">
        <f>IFERROR(INDEX(ADJ!$A$1:$BZ$1000,MATCH(PAYROLL!$D13,ADJ!A$1:A$500,0),MATCH(PAYROLL!EE$2,ADJ!$2:$2,0)),0)</f>
        <v/>
      </c>
      <c r="EF13">
        <f>IFERROR(INDEX(ADJ!$A$1:$BZ$1000,MATCH(PAYROLL!$D13,ADJ!A$1:A$500,0),MATCH(PAYROLL!EF$2,ADJ!$2:$2,0)),0)</f>
        <v/>
      </c>
      <c r="EG13">
        <f>IFERROR(INDEX(ADJ!$A$1:$BZ$1000,MATCH(PAYROLL!$D13,ADJ!A$1:A$500,0),MATCH(PAYROLL!EG$2,ADJ!$2:$2,0)),0)</f>
        <v/>
      </c>
      <c r="EH13">
        <f>IFERROR(INDEX(ADJ!$A$1:$BZ$1000,MATCH(PAYROLL!$D13,ADJ!A$1:A$500,0),MATCH(PAYROLL!EH$2,ADJ!$2:$2,0)),0)</f>
        <v/>
      </c>
      <c r="EI13">
        <f>IFERROR(INDEX(ADJ!$A$1:$BZ$1000,MATCH(PAYROLL!D13,ADJ!A$1:A$500,0),MATCH(PAYROLL!EI$2,ADJ!$2:$2,0)),0)</f>
        <v/>
      </c>
      <c r="EJ13">
        <f>IFERROR(INDEX(ADJ!$A$1:$BZ$1000,MATCH(PAYROLL!$D13,ADJ!A$1:A$500,0),MATCH(PAYROLL!EJ$2,ADJ!$2:$2,0)),0)</f>
        <v/>
      </c>
      <c r="EK13">
        <f>SUM(DZ13:EJ13)</f>
        <v/>
      </c>
    </row>
    <row r="14">
      <c r="A14" t="n">
        <v>12</v>
      </c>
      <c r="B14" t="inlineStr">
        <is>
          <t>Lò Văn Đạt</t>
        </is>
      </c>
      <c r="D14" t="inlineStr">
        <is>
          <t>108911-04</t>
        </is>
      </c>
      <c r="S14">
        <f>IFERROR(INDEX(PIS!$A$1:$BZ$1000,MATCH($D14,PIS!C$1:C$500,0),MATCH("Lương CB tháng trước",PIS!$1:$1,0)),0)</f>
        <v/>
      </c>
      <c r="T14">
        <f>IFERROR(INDEX(PIS!$A$1:$BZ$1000,MATCH($D14,PIS!C$1:C$500,0),MATCH("Lương CB hiện tại",PIS!$1:$1,0)),0)</f>
        <v/>
      </c>
      <c r="U14">
        <f>IFERROR(INDEX(PIS!$A$1:$BZ$1000,MATCH($D14,PIS!C$1:C$500,0),MATCH("Lương đóng BHBB",PIS!$1:$1,0)),0)</f>
        <v/>
      </c>
      <c r="V14">
        <f>IFERROR(INDEX(PIS!$A$1:$BZ$1000,MATCH($D14,PIS!C$1:C$500,0),MATCH(V$2,PIS!$2:$2,0)),0)</f>
        <v/>
      </c>
      <c r="W14">
        <f>IFERROR(INDEX(PIS!$A$1:$BZ$1000,MATCH($D14,PIS!C$1:C$500,0),MATCH(W$2,PIS!$2:$2,0)),0)</f>
        <v/>
      </c>
      <c r="X14">
        <f>IFERROR(INDEX(PIS!$A$1:$BZ$1000,MATCH($D14,PIS!C$1:C$500,0),MATCH(X$2,PIS!$2:$2,0)),0)</f>
        <v/>
      </c>
      <c r="Y14">
        <f>IFERROR(INDEX(PIS!$A$1:$BZ$1000,MATCH($D14,PIS!C$1:C$500,0),MATCH(Y$2,PIS!$2:$2,0)),0)</f>
        <v/>
      </c>
      <c r="Z14">
        <f>IFERROR(INDEX(PIS!$A$1:$BZ$1000,MATCH($D14,PIS!C$1:C$500,0),MATCH(Z$2,PIS!$2:$2,0)),0)</f>
        <v/>
      </c>
      <c r="AA14">
        <f>IFERROR(INDEX(PIS!$A$1:$BZ$1000,MATCH($D14,PIS!C$1:C$500,0),MATCH(AA$2,PIS!$2:$2,0)),0)</f>
        <v/>
      </c>
      <c r="AB14">
        <f>IFERROR(INDEX(PIS!$A$1:$BZ$1000,MATCH($D14,PIS!C$1:C$500,0),MATCH(AB$2,PIS!$2:$2,0)),0)</f>
        <v/>
      </c>
      <c r="AC14">
        <f>SUM(V14:AB14)</f>
        <v/>
      </c>
      <c r="AD14">
        <f>IFERROR(INDEX(TIMESHEET!$A$1:$AI$5000,MATCH($D14,TIMESHEET!A$1:A$500,0),MATCH("T100",TIMESHEET!$2:$2,0))-2,0)</f>
        <v/>
      </c>
      <c r="AE14">
        <f>IFERROR(INDEX(TIMESHEET!$A$1:$AI$5000,MATCH($D14,TIMESHEET!A$1:A$500,0),MATCH("T202",TIMESHEET!$2:$2,0)),0)</f>
        <v/>
      </c>
      <c r="AF14">
        <f>IFERROR(INDEX(TIMESHEET!$A$1:$AI$5000,MATCH($D14,TIMESHEET!A$1:A$500,0),MATCH("T302",TIMESHEET!$2:$2,0)),0)</f>
        <v/>
      </c>
      <c r="AG14">
        <f>IFERROR(INDEX(TIMESHEET!$A$1:$AI$5000,MATCH($D14,TIMESHEET!A$1:A$500,0),MATCH("T406",TIMESHEET!$2:$2,0)),0)</f>
        <v/>
      </c>
      <c r="AH14">
        <f>AE14+AG14</f>
        <v/>
      </c>
      <c r="AI14">
        <f>IFERROR(INDEX(TIMESHEET!$A$1:$AI$5000,MATCH($D14,TIMESHEET!A$1:A$500,0),MATCH("T701",TIMESHEET!$2:$2,0)),0)</f>
        <v/>
      </c>
      <c r="AJ14">
        <f>IFERROR(INDEX(TIMESHEET!$A$1:$AI$5000,MATCH($D14,TIMESHEET!B$1:B$500,0),MATCH("T320",TIMESHEET!$2:$2,0)),0)</f>
        <v/>
      </c>
      <c r="AK14">
        <f>IFERROR(IF(LEFT(INDEX(PIS!O$1:O$500,MATCH(D14,PIS!C$1:C$500)),1)="M",T14/AD14*SUM(AE14:AG14),T14*AD14),0)</f>
        <v/>
      </c>
      <c r="AL14">
        <f>IFERROR(INDEX(ADJ!$A$1:$BZ$1000,MATCH(PAYROLL!D14,ADJ!A$1:A$500,0),MATCH(PAYROLL!AL$2,ADJ!$2:$2,0)),0)</f>
        <v/>
      </c>
      <c r="AM14">
        <f>SUM(AK14:AL14)</f>
        <v/>
      </c>
      <c r="AN14">
        <f>IFERROR(ROUND(V14/$AD14*$AH14,0),0)</f>
        <v/>
      </c>
      <c r="AO14">
        <f>IFERROR(ROUND(W14/$AD14*$AH14,0),0)</f>
        <v/>
      </c>
      <c r="AP14">
        <f>IFERROR(ROUND(X14/$AD14*$AE14,0),0)</f>
        <v/>
      </c>
      <c r="AQ14">
        <f>IFERROR(ROUND(Y14/$AD14*$AH14,0),0)</f>
        <v/>
      </c>
      <c r="AR14">
        <f>IFERROR(ROUND(Z14/$AD14*$AH14,0),0)</f>
        <v/>
      </c>
      <c r="AS14">
        <f>IFERROR(ROUND(AA14/$AD14*$AH14,0),0)</f>
        <v/>
      </c>
      <c r="AT14">
        <f>IFERROR(IF((AE14+AF14+AG14)&gt;13,AB14,ROUND(AB14/AD14*AH14,0)),0)</f>
        <v/>
      </c>
      <c r="AU14">
        <f>IFERROR(INDEX(ADJ!$A$1:$BZ$1000,MATCH(PAYROLL!D14,ADJ!A$1:A$500,0),MATCH(PAYROLL!AU$2,ADJ!$2:$2,0)),0)</f>
        <v/>
      </c>
      <c r="AV14">
        <f>ROUND(SUM(AN14:AU14),0)</f>
        <v/>
      </c>
      <c r="AW14">
        <f>IFERROR(INDEX(TIMESHEET!$A$1:$AI$5000,MATCH(PAYROLL!D14,TIMESHEET!A$1:A$500,0),MATCH("T620",TIMESHEET!$2:$2,0)),0)</f>
        <v/>
      </c>
      <c r="AX14">
        <f>IFERROR(INDEX(TIMESHEET!$A$1:$AI$5000,MATCH(PAYROLL!D14,TIMESHEET!A$1:A$500,0),MATCH("T601",TIMESHEET!$2:$2,0)),0)</f>
        <v/>
      </c>
      <c r="AY14">
        <f>IFERROR(INDEX(TIMESHEET!$A$1:$AI$5000,MATCH(PAYROLL!D14,TIMESHEET!A$1:A$500,0),MATCH("T602",TIMESHEET!$2:$2,0)),0)</f>
        <v/>
      </c>
      <c r="AZ14">
        <f>IFERROR(INDEX(TIMESHEET!$A$1:$AI$5000,MATCH(PAYROLL!D14,TIMESHEET!A$1:A$500,0),MATCH("T603",TIMESHEET!$2:$2,0)),0)</f>
        <v/>
      </c>
      <c r="BA14">
        <f>IFERROR(INDEX(TIMESHEET!$A$1:$AI$5000,MATCH(PAYROLL!D14,TIMESHEET!A$1:A$500,0),MATCH("T611",TIMESHEET!$2:$2,0)),0)</f>
        <v/>
      </c>
      <c r="BB14">
        <f>IFERROR(INDEX(TIMESHEET!$A$1:$AI$5000,MATCH(PAYROLL!D14,TIMESHEET!A$1:A$500,0),MATCH("T612",TIMESHEET!$2:$2,0)),0)</f>
        <v/>
      </c>
      <c r="BC14">
        <f>IFERROR(INDEX(TIMESHEET!$A$1:$AI$5000,MATCH(PAYROLL!D14,TIMESHEET!A$1:A$500,0),MATCH("T613",TIMESHEET!$2:$2,0)),0)</f>
        <v/>
      </c>
      <c r="BD14">
        <f>IFERROR(INDEX(TIMESHEET!$A$1:$AI$5000,MATCH(PAYROLL!D14,TIMESHEET!A$1:A$500,0),MATCH("T500",TIMESHEET!$2:$2,0)),0)</f>
        <v/>
      </c>
      <c r="BE14">
        <f>IFERROR(IF(LEFT(INDEX(PIS!O$1:O$500,MATCH(D14,PIS!C$1:C$500)),1)="M",T14/AD14/8*(AW14+AX14*1.5+AY14*2+AZ14*3+BA14*2.1+BB14*2.7+BC14*3.9+BD14*0.3),T14/8*(AW14+AX14*1.5+AY14*2+AZ14*3+BA14*2.1+BB14*2.7+BC14*3.9+BD14*0.3)),0)</f>
        <v/>
      </c>
      <c r="BF14">
        <f>IFERROR(INDEX(ADJ!$A$1:$BZ$1000,MATCH(PAYROLL!$D14,ADJ!A$1:A$500,0),MATCH(PAYROLL!BF$2,ADJ!$2:$2,0)),0)</f>
        <v/>
      </c>
      <c r="BG14">
        <f>IFERROR(INDEX(ADJ!$A$1:$BZ$1000,MATCH(PAYROLL!D14,ADJ!A$1:A$500,0),MATCH(PAYROLL!BG$2,ADJ!$2:$2,0)),0)</f>
        <v/>
      </c>
      <c r="BH14">
        <f>IFERROR(INDEX(ADJ!$A$1:$BZ$1000,MATCH(PAYROLL!D14,ADJ!A$1:A$500,0),MATCH(PAYROLL!BH$2,ADJ!$2:$2,0)),0)</f>
        <v/>
      </c>
      <c r="BI14">
        <f>IFERROR(INDEX(ADJ!$A$1:$BZ$1000,MATCH(PAYROLL!D14,ADJ!A$1:A$500,0),MATCH(PAYROLL!BI$2,ADJ!$2:$2,0)),0)</f>
        <v/>
      </c>
      <c r="BJ14">
        <f>IFERROR(INDEX(ADJ!$A$1:$BZ$1000,MATCH(PAYROLL!D14,ADJ!A$1:A$500,0),MATCH(PAYROLL!BJ$2,ADJ!$2:$2,0)),0)</f>
        <v/>
      </c>
      <c r="BK14">
        <f>SUM(BF14:BJ14)</f>
        <v/>
      </c>
      <c r="BL14">
        <f>IFERROR(INDEX(ADJ!$A$1:$BZ$1000,MATCH(PAYROLL!D14,ADJ!A$1:A$500,0),MATCH(PAYROLL!BL$2,ADJ!$2:$2,0)),0)</f>
        <v/>
      </c>
      <c r="BM14">
        <f>IFERROR(INDEX(ADJ!$A$1:$BZ$1000,MATCH(PAYROLL!D14,ADJ!A$1:A$500,0),MATCH(PAYROLL!BM$2,ADJ!$2:$2,0)),0)</f>
        <v/>
      </c>
      <c r="BN14">
        <f>IFERROR(INDEX(ADJ!$A$1:$BZ$1000,MATCH(PAYROLL!D14,ADJ!A$1:A$500,0),MATCH(PAYROLL!BN$2,ADJ!$2:$2,0)),0)</f>
        <v/>
      </c>
      <c r="BO14">
        <f>IFERROR(INDEX(ADJ!$A$1:$BZ$1000,MATCH(PAYROLL!D14,ADJ!A$1:A$500,0),MATCH(PAYROLL!BO$2,ADJ!$2:$2,0)),0)</f>
        <v/>
      </c>
      <c r="BP14">
        <f>SUM(AM14,AV14,BE14,BK14,BL14:BO14)</f>
        <v/>
      </c>
      <c r="BQ14">
        <f>BO14</f>
        <v/>
      </c>
      <c r="BR14">
        <f>IFERROR(ROUND(IF(LEFT(INDEX(PIS!O$1:O$500,MATCH(D14,PIS!C$1:C$500)),1)="D",T14/8*(BD14*0.3),IF(LEFT(INDEX(PIS!O$1:O$500,MATCH(D14,PIS!C$1:C$500)),1)="H",T14*($BD14*0.3),T14/$AD14/8*($BD14*0.3))),0),0)</f>
        <v/>
      </c>
      <c r="BS14">
        <f>IF(AP14&lt;1,0,MIN(AP14,730000))</f>
        <v/>
      </c>
      <c r="BT14">
        <f>IFERROR(ROUND((BE14-SUM(AW14:BC14)*T14/AD14/8),0)-BR14,0)</f>
        <v/>
      </c>
      <c r="BU14">
        <f>AO14</f>
        <v/>
      </c>
      <c r="BV14">
        <f>SUM(BQ14:BU14)</f>
        <v/>
      </c>
      <c r="BW14">
        <f>BP14-BV14</f>
        <v/>
      </c>
      <c r="BX14">
        <f>IFERROR(IF(RIGHT(INDEX(PIS!O$1:O$500,MATCH(D14,PIS!C$1:C$500)),5)="Gross",MIN(U14+V14,VLOOKUP("R700",TSC!B:C,2,0)*VLOOKUP("R101",TSC!B:C,2,0))*VLOOKUP("R701",TSC!B:C,2,0)%,0),0)</f>
        <v/>
      </c>
      <c r="BY14">
        <f>IFERROR(IF(RIGHT(INDEX(PIS!O$1:O$500,MATCH(D14,PIS!C$1:C$500)),5)="Gross",MIN(U14+V14,VLOOKUP("R700",TSC!B:C,2,0)*VLOOKUP("R101",TSC!B:C,2,0))*VLOOKUP("T704",TSC!B:C,2,0)%,0),0)</f>
        <v/>
      </c>
      <c r="BZ14">
        <f>IFERROR(IF(RIGHT(INDEX(PIS!O$1:O$500,MATCH(D14,PIS!C$1:C$500)),5)="Gross",MIN(U14+V14,VLOOKUP("R700",TSC!B:C,2,0)*VLOOKUP("1",TSC!F:G,2,0))*VLOOKUP("T705",TSC!B:C,2,0)%,0),0)</f>
        <v/>
      </c>
      <c r="CA14">
        <f>IFERROR(INDEX(ADJ!$A$1:$BZ$1000,MATCH(PAYROLL!D14,ADJ!A$1:A$500,0),MATCH(PAYROLL!CA$2,ADJ!$2:$2,0)),0)</f>
        <v/>
      </c>
      <c r="CB14">
        <f>IFERROR(INDEX(ADJ!$A$1:$BZ$1000,MATCH(PAYROLL!D14,ADJ!A$1:A$500,0),MATCH(PAYROLL!CB$2,ADJ!$2:$2,0)),0)</f>
        <v/>
      </c>
      <c r="CC14">
        <f>SUM(BX14:CB14)</f>
        <v/>
      </c>
      <c r="CD14">
        <f>IFERROR(INDEX(PIS!$A$1:$BZ$1000,MATCH(PAYROLL!D14,PIS!C$1:C$500,0),MATCH(PAYROLL!CD$1,PIS!$1:$1,0)),0)</f>
        <v/>
      </c>
      <c r="CE14">
        <f>IFERROR(IF(OR(INDEX(PIS!P$1:P$500,MATCH(D14,PIS!C$1:C$500,0))="LT2",INDEX(PIS!P$1:P$500,MATCH(D14,PIS!C$1:C$500,0))="P10"),0,SUM(CC14,CD14*VLOOKUP("R601",TSC!B:C,2,0),VLOOKUP("R602",TSC!B:C,2,0))),0)</f>
        <v/>
      </c>
      <c r="CF14">
        <f>MAX(BW14-CE14,0)</f>
        <v/>
      </c>
      <c r="CG14">
        <f>IFERROR(IF(OR(RIGHT(INDEX(PIS!P$1:P$500,MATCH(D14,PIS!C$1:C$500)),5)="P10",RIGHT(INDEX(PIS!P$1:P$500,MATCH(D14,PIS!C$1:C$500)),5)="CK"),0,IF(CF14&lt;=5000000,CF14*5%,IF(CF14&lt;=10000000,CF14*10%-250000,IF(CF14&lt;=18000000,CF14*15%-750000,IF(CF14&lt;=32000000,CF14*20%-1650000,IF(CF14&lt;=52000000,CF14*25%-3250000,IF(CF14&lt;=80000000,BH14*30%-5850000,CF14*35%-9850000))))))),0)</f>
        <v/>
      </c>
      <c r="CH14">
        <f>IFERROR(IF(OR(INDEX(PIS!P$1:P$500,MATCH(D14,PIS!C$1:C$500))="LT",INDEX(PIS!P$1:P$500,MATCH(D14,PIS!C$1:C$500))="CK"),0,IF(CF14&lt;2000000,0,CF14*10%)),0)</f>
        <v/>
      </c>
      <c r="CI14">
        <f>IFERROR(INDEX(ADJ!$A$1:$BZ$1000,MATCH(PAYROLL!D14,ADJ!A$1:A$500,0),MATCH(PAYROLL!CI$2,ADJ!$2:$2,0)),0)</f>
        <v/>
      </c>
      <c r="CJ14">
        <f>IFERROR(INDEX(ADJ!$A$1:$BZ$1000,MATCH(PAYROLL!D14,ADJ!A$1:A$500,0),MATCH(PAYROLL!CJ$2,ADJ!$2:$2,0)),0)</f>
        <v/>
      </c>
      <c r="CK14">
        <f>IFERROR(INDEX(ADJ!$A$1:$BZ$1000,MATCH(PAYROLL!D14,ADJ!A$1:A$500,0),MATCH(PAYROLL!CK$2,ADJ!$2:$2,0)),0)</f>
        <v/>
      </c>
      <c r="CL14">
        <f>SUM(CG14:CK14)</f>
        <v/>
      </c>
      <c r="CM14">
        <f>ROUND(SUM(CH14:CK14),0)</f>
        <v/>
      </c>
      <c r="CN14">
        <f>IFERROR(INDEX(CSDA!D$1:D$500,MATCH($CN$2,CSDA!C$1:C$500,0))*INDEX(PIS!V$1:V$500,MATCH(D14,PIS!C$1:C$500))+INDEX(ADJ!$A$1:$BZ$1000,MATCH(PAYROLL!D14,ADJ!A$1:A$500,0),MATCH(PAYROLL!CN$2,ADJ!$2:$2,0)),0)</f>
        <v/>
      </c>
      <c r="CO14">
        <f>IFERROR(INDEX(ADJ!$A$1:$BZ$1000,MATCH(PAYROLL!D14,ADJ!A$1:A$500,0),MATCH(PAYROLL!CO$2,ADJ!$2:$2,0)),0)</f>
        <v/>
      </c>
      <c r="CP14">
        <f>IFERROR(INDEX(ADJ!$A$1:$BZ$1000,MATCH(PAYROLL!D14,ADJ!A$1:A$500,0),MATCH(PAYROLL!CP$2,ADJ!$2:$2,0)),0)</f>
        <v/>
      </c>
      <c r="CQ14">
        <f>BP14-CL14-CI14-CM14-CN14-CO14-CP14-CC14</f>
        <v/>
      </c>
      <c r="CR14">
        <f>IFERROR(IF(RIGHT(INDEX(PIS!O$1:O$500,MATCH(D14,PIS!C$1:C$500,0)),5)="Gross",MIN(U14+V14,VLOOKUP("R700",TSC!B:C,2,0)*VLOOKUP("R101",TSC!B:C,2,0))*(VLOOKUP("T711",TSC!B:C,2,0)+VLOOKUP("T712",TSC!B:C,2,0))%,MIN(T14+V14,VLOOKUP("R700",TSC!B:C,2,0)*VLOOKUP("R101",TSC!B:C,2,0))*(VLOOKUP("T711",TSC!B:C,2,0)+VLOOKUP("T712",TSC!B:C,2,0)+VLOOKUP("R701",TSC!B:C,2,0))%),0)</f>
        <v/>
      </c>
      <c r="CS14">
        <f>IFERROR(IF(RIGHT(INDEX(PIS!O$1:O$500,MATCH(D14,PIS!C$1:C$500,0)),5)="Gross",MIN(U14+V14,VLOOKUP("R700",TSC!B:C,2,0)*VLOOKUP("R101",TSC!B:C,2,0))*(VLOOKUP("T714",TSC!B:C,2,0))%,MIN(T14+V14,VLOOKUP("R700",TSC!B:C,2,0)*VLOOKUP("R101",TSC!B:C,2,0))*(VLOOKUP("T704",TSC!B:C,2,0)+VLOOKUP("T714",TSC!B:C,2,0))%),0)</f>
        <v/>
      </c>
      <c r="CT14">
        <f>IFERROR(IF(RIGHT(INDEX(PIS!O$1:O$500,MATCH(D14,PIS!C$1:C$500,0)),5)="Gross",MIN(U14+V14,VLOOKUP("R700",TSC!B:C,2,0)*VLOOKUP("R101",TSC!B:C,2,0))*VLOOKUP("T705",TSC!B:C,2,0)%,MIN(T14+V14,VLOOKUP("R700",TSC!B:C,2,0)*VLOOKUP("R101",TSC!B:C,2,0))*VLOOKUP("T705",TSC!B:C,2,0)%),0)</f>
        <v/>
      </c>
      <c r="CU14">
        <f>IFERROR(IF(RIGHT(INDEX(PIS!O$1:O$500,MATCH(D14,PIS!C$1:C$500,0)),5)="Gross",MIN(U14+V14,VLOOKUP("R700",TSC!B:C,2,0)*VLOOKUP("R101",TSC!B:C,2,0))*(VLOOKUP("T713",TSC!B:C,2,0))%,MIN(T14+V14,VLOOKUP("R700",TSC!B:C,2,0)*VLOOKUP("R101",TSC!B:C,2,0))*(VLOOKUP("T713",TSC!B:C,2,0))%),0)</f>
        <v/>
      </c>
      <c r="CV14">
        <f>IFERROR(INDEX(ADJ!$A$1:$BZ$1000,MATCH(PAYROLL!D14,ADJ!A$1:A$500,0),MATCH(PAYROLL!CV$2,ADJ!$2:$2,0)),0)</f>
        <v/>
      </c>
      <c r="CW14">
        <f>IFERROR(INDEX(ADJ!$A$1:$BZ$1000,MATCH(PAYROLL!D14,ADJ!A$1:A$500,0),MATCH(PAYROLL!CW$2,ADJ!$2:$2,0)),0)</f>
        <v/>
      </c>
      <c r="CX14">
        <f>SUM(CR14:CW14)</f>
        <v/>
      </c>
      <c r="CY14">
        <f>ROUND(IF(CR14&gt;0,T14+V14*VLOOKUP("R202",TSC!$B$1:$C$500,2,0),0),0)</f>
        <v/>
      </c>
      <c r="CZ14">
        <f>IFERROR(INDEX(CSDA!D$1:D$500,MATCH($CZ$2,CSDA!C$1:C$500,0)),0)</f>
        <v/>
      </c>
      <c r="DA14">
        <f>ROUND(T14*0.7%,0)</f>
        <v/>
      </c>
      <c r="DB14">
        <f>ROUND(T14/12,0)</f>
        <v/>
      </c>
      <c r="DC14">
        <f ref="DC14" t="array">IFERROR(INDEX(CSDA!D$1:D$500,MATCH("Trích giữ"&amp;PAYROLL!DC$2,CSDA!A$1:A$500&amp;CSDA!C$1:C$500,0)),0)</f>
        <v/>
      </c>
      <c r="DD14">
        <f ref="DD14" t="array">IFERROR(INDEX(CSDA!D$1:D$500,MATCH("Trích giữ"&amp;PAYROLL!DD$2,CSDA!A$1:A$500&amp;CSDA!C$1:C$500,0)),0)</f>
        <v/>
      </c>
      <c r="DE14">
        <f ref="DE14" t="array">IFERROR(INDEX(CSDA!D$1:D$500,MATCH("Trích giữ"&amp;PAYROLL!DE$2,CSDA!A$1:A$500&amp;CSDA!C$1:C$500,0)),0)</f>
        <v/>
      </c>
      <c r="DF14">
        <f>IFERROR(INDEX(CSDA!D$1:D$500,MATCH(PAYROLL!DF$2,CSDA!C$1:C$500,0)),0)</f>
        <v/>
      </c>
      <c r="DG14">
        <f ref="DG14" t="array">IFERROR(INDEX(CSDA!D$1:D$500,MATCH("Trích giữ"&amp;PAYROLL!DG$2,CSDA!A$1:A$500&amp;CSDA!C$1:C$500,0)),0)</f>
        <v/>
      </c>
      <c r="DH14">
        <f>ROUND(T14/26,0)</f>
        <v/>
      </c>
      <c r="DI14">
        <f ref="DI14" t="array">IFERROR(INDEX(CSDA!D$1:D$500,MATCH("Trích giữ"&amp;PAYROLL!DI$2,CSDA!A$1:A$500&amp;CSDA!C$1:C$500,0)),0)</f>
        <v/>
      </c>
      <c r="DJ14">
        <f>IF(U14=0,T14*21.5%-BL14,0)</f>
        <v/>
      </c>
      <c r="DK14">
        <f ref="DK14" t="array">IFERROR(INDEX(CSDA!D$1:D$500,MATCH("Trích giữ"&amp;PAYROLL!DK$2,CSDA!A$1:A$500&amp;CSDA!C$1:C$500,0)),0)</f>
        <v/>
      </c>
      <c r="DL14">
        <f>IFERROR(INDEX(CSDA!D$1:D$500,MATCH(PAYROLL!DL$2,CSDA!C$1:C$500,0))/12,0)</f>
        <v/>
      </c>
      <c r="DM14">
        <f>SUM(DB14:DL14)</f>
        <v/>
      </c>
      <c r="DN14">
        <f>IFERROR(INDEX(ADJ!$A$1:$BZ$1000,MATCH(PAYROLL!D14,ADJ!A$1:A$500,0),MATCH(PAYROLL!DN$2,ADJ!$2:$2,0)),0)</f>
        <v/>
      </c>
      <c r="DO14">
        <f>IFERROR(SUM(BP14,DM14:DN14,CX14:DA14)-DT14,0)</f>
        <v/>
      </c>
      <c r="DP14">
        <f ref="DP14" t="array">SUM(BW14*IFERROR(INDEX(CSDA!D$1:D$500,MATCH(BW$2,CSDA!C$1:C$500,0)),0)%,CX14*IFERROR(INDEX(CSDA!D$1:D$500,MATCH(CX$2,CSDA!C$1:C$500,0)),0)%,DA14*IFERROR(INDEX(CSDA!D$1:D$500,MATCH(DA$2,CSDA!C$1:C$500,0)),0)%,DB14*IFERROR(INDEX(CSDA!D$1:D$500,MATCH(DB$2,CSDA!C$1:C$500,0)),0)%,DF14*IFERROR(INDEX(CSDA!D$1:D$500,MATCH("Phí dịch vụ"&amp;PAYROLL!DF$2,CSDA!A$1:A$500&amp;CSDA!C$1:C$500,0)),0)%,DC14*IFERROR(INDEX(CSDA!D$1:D$500,MATCH("Phí dịch vụ"&amp;PAYROLL!DC$2,CSDA!A$1:A$500&amp;CSDA!C$1:C$500,0)),0)%,DH14*IFERROR(INDEX(CSDA!D$1:D$500,MATCH("Phí dịch vụ"&amp;PAYROLL!DH$2,CSDA!A$1:A$500&amp;CSDA!C$1:C$500,0)),0)%,DJ14*IFERROR(INDEX(CSDA!D$1:D$500,MATCH("Phí dịch vụ"&amp;PAYROLL!DJ$2,CSDA!A$1:A$500&amp;CSDA!C$1:C$500,0)),0)%,BN14*IFERROR(INDEX(CSDA!D$1:D$500,MATCH(BN$2,CSDA!C$1:C$500,0)),0)%)-BN14*7%</f>
        <v/>
      </c>
      <c r="DQ14">
        <f>IFERROR(INDEX(ADJ!$A$1:$BZ$1000,MATCH(PAYROLL!D14,ADJ!A$1:A$500,0),MATCH(PAYROLL!DQ$2,ADJ!$2:$2,0)),0)</f>
        <v/>
      </c>
      <c r="DR14">
        <f>IFERROR(INDEX(ADJ!$A$1:$BZ$1000,MATCH(PAYROLL!D14,ADJ!A$1:A$500,0),MATCH(PAYROLL!DR$2,ADJ!$2:$2,0)),0)</f>
        <v/>
      </c>
      <c r="DS14">
        <f>SUM(DP14:DR14)</f>
        <v/>
      </c>
      <c r="DT14">
        <f>EK14</f>
        <v/>
      </c>
      <c r="DU14">
        <f>SUM(DO14:DR14)</f>
        <v/>
      </c>
      <c r="DV14">
        <f>ROUND(DU14*0.1,0)</f>
        <v/>
      </c>
      <c r="DW14">
        <f>DU14+DV14</f>
        <v/>
      </c>
      <c r="DZ14">
        <f>IFERROR(INDEX(ADJ!$A$1:$BZ$1000,MATCH(PAYROLL!$D14,ADJ!A$1:A$500,0),MATCH(PAYROLL!DZ$2,ADJ!$2:$2,0)),0)</f>
        <v/>
      </c>
      <c r="EA14">
        <f>IFERROR(INDEX(ADJ!$A$1:$BZ$1000,MATCH(PAYROLL!$D14,ADJ!A$1:A$500,0),MATCH(PAYROLL!EA$2,ADJ!$2:$2,0)),0)</f>
        <v/>
      </c>
      <c r="EB14">
        <f>IFERROR(INDEX(ADJ!$A$1:$BZ$1000,MATCH(PAYROLL!$D14,ADJ!A$1:A$500,0),MATCH(PAYROLL!EB$2,ADJ!$2:$2,0)),0)</f>
        <v/>
      </c>
      <c r="EC14">
        <f>IFERROR(INDEX(ADJ!$A$1:$BZ$1000,MATCH(PAYROLL!$D14,ADJ!A$1:A$500,0),MATCH(PAYROLL!EC$2,ADJ!$2:$2,0)),0)</f>
        <v/>
      </c>
      <c r="ED14">
        <f>IFERROR(INDEX(ADJ!$A$1:$BZ$1000,MATCH(PAYROLL!$D14,ADJ!A$1:A$500,0),MATCH(PAYROLL!ED$2,ADJ!$2:$2,0)),0)</f>
        <v/>
      </c>
      <c r="EE14">
        <f>IFERROR(INDEX(ADJ!$A$1:$BZ$1000,MATCH(PAYROLL!$D14,ADJ!A$1:A$500,0),MATCH(PAYROLL!EE$2,ADJ!$2:$2,0)),0)</f>
        <v/>
      </c>
      <c r="EF14">
        <f>IFERROR(INDEX(ADJ!$A$1:$BZ$1000,MATCH(PAYROLL!$D14,ADJ!A$1:A$500,0),MATCH(PAYROLL!EF$2,ADJ!$2:$2,0)),0)</f>
        <v/>
      </c>
      <c r="EG14">
        <f>IFERROR(INDEX(ADJ!$A$1:$BZ$1000,MATCH(PAYROLL!$D14,ADJ!A$1:A$500,0),MATCH(PAYROLL!EG$2,ADJ!$2:$2,0)),0)</f>
        <v/>
      </c>
      <c r="EH14">
        <f>IFERROR(INDEX(ADJ!$A$1:$BZ$1000,MATCH(PAYROLL!$D14,ADJ!A$1:A$500,0),MATCH(PAYROLL!EH$2,ADJ!$2:$2,0)),0)</f>
        <v/>
      </c>
      <c r="EI14">
        <f>IFERROR(INDEX(ADJ!$A$1:$BZ$1000,MATCH(PAYROLL!D14,ADJ!A$1:A$500,0),MATCH(PAYROLL!EI$2,ADJ!$2:$2,0)),0)</f>
        <v/>
      </c>
      <c r="EJ14">
        <f>IFERROR(INDEX(ADJ!$A$1:$BZ$1000,MATCH(PAYROLL!$D14,ADJ!A$1:A$500,0),MATCH(PAYROLL!EJ$2,ADJ!$2:$2,0)),0)</f>
        <v/>
      </c>
      <c r="EK14">
        <f>SUM(DZ14:EJ14)</f>
        <v/>
      </c>
    </row>
    <row r="15">
      <c r="A15" t="n">
        <v>13</v>
      </c>
      <c r="B15" t="inlineStr">
        <is>
          <t>Đinh Công Minh</t>
        </is>
      </c>
      <c r="D15" t="inlineStr">
        <is>
          <t>108947-04</t>
        </is>
      </c>
      <c r="S15">
        <f>IFERROR(INDEX(PIS!$A$1:$BZ$1000,MATCH($D15,PIS!C$1:C$500,0),MATCH("Lương CB tháng trước",PIS!$1:$1,0)),0)</f>
        <v/>
      </c>
      <c r="T15">
        <f>IFERROR(INDEX(PIS!$A$1:$BZ$1000,MATCH($D15,PIS!C$1:C$500,0),MATCH("Lương CB hiện tại",PIS!$1:$1,0)),0)</f>
        <v/>
      </c>
      <c r="U15">
        <f>IFERROR(INDEX(PIS!$A$1:$BZ$1000,MATCH($D15,PIS!C$1:C$500,0),MATCH("Lương đóng BHBB",PIS!$1:$1,0)),0)</f>
        <v/>
      </c>
      <c r="V15">
        <f>IFERROR(INDEX(PIS!$A$1:$BZ$1000,MATCH($D15,PIS!C$1:C$500,0),MATCH(V$2,PIS!$2:$2,0)),0)</f>
        <v/>
      </c>
      <c r="W15">
        <f>IFERROR(INDEX(PIS!$A$1:$BZ$1000,MATCH($D15,PIS!C$1:C$500,0),MATCH(W$2,PIS!$2:$2,0)),0)</f>
        <v/>
      </c>
      <c r="X15">
        <f>IFERROR(INDEX(PIS!$A$1:$BZ$1000,MATCH($D15,PIS!C$1:C$500,0),MATCH(X$2,PIS!$2:$2,0)),0)</f>
        <v/>
      </c>
      <c r="Y15">
        <f>IFERROR(INDEX(PIS!$A$1:$BZ$1000,MATCH($D15,PIS!C$1:C$500,0),MATCH(Y$2,PIS!$2:$2,0)),0)</f>
        <v/>
      </c>
      <c r="Z15">
        <f>IFERROR(INDEX(PIS!$A$1:$BZ$1000,MATCH($D15,PIS!C$1:C$500,0),MATCH(Z$2,PIS!$2:$2,0)),0)</f>
        <v/>
      </c>
      <c r="AA15">
        <f>IFERROR(INDEX(PIS!$A$1:$BZ$1000,MATCH($D15,PIS!C$1:C$500,0),MATCH(AA$2,PIS!$2:$2,0)),0)</f>
        <v/>
      </c>
      <c r="AB15">
        <f>IFERROR(INDEX(PIS!$A$1:$BZ$1000,MATCH($D15,PIS!C$1:C$500,0),MATCH(AB$2,PIS!$2:$2,0)),0)</f>
        <v/>
      </c>
      <c r="AC15">
        <f>SUM(V15:AB15)</f>
        <v/>
      </c>
      <c r="AD15">
        <f>IFERROR(INDEX(TIMESHEET!$A$1:$AI$5000,MATCH($D15,TIMESHEET!A$1:A$500,0),MATCH("T100",TIMESHEET!$2:$2,0))-2,0)</f>
        <v/>
      </c>
      <c r="AE15">
        <f>IFERROR(INDEX(TIMESHEET!$A$1:$AI$5000,MATCH($D15,TIMESHEET!A$1:A$500,0),MATCH("T202",TIMESHEET!$2:$2,0)),0)</f>
        <v/>
      </c>
      <c r="AF15">
        <f>IFERROR(INDEX(TIMESHEET!$A$1:$AI$5000,MATCH($D15,TIMESHEET!A$1:A$500,0),MATCH("T302",TIMESHEET!$2:$2,0)),0)</f>
        <v/>
      </c>
      <c r="AG15">
        <f>IFERROR(INDEX(TIMESHEET!$A$1:$AI$5000,MATCH($D15,TIMESHEET!A$1:A$500,0),MATCH("T406",TIMESHEET!$2:$2,0)),0)</f>
        <v/>
      </c>
      <c r="AH15">
        <f>AE15+AG15</f>
        <v/>
      </c>
      <c r="AI15">
        <f>IFERROR(INDEX(TIMESHEET!$A$1:$AI$5000,MATCH($D15,TIMESHEET!A$1:A$500,0),MATCH("T701",TIMESHEET!$2:$2,0)),0)</f>
        <v/>
      </c>
      <c r="AJ15">
        <f>IFERROR(INDEX(TIMESHEET!$A$1:$AI$5000,MATCH($D15,TIMESHEET!B$1:B$500,0),MATCH("T320",TIMESHEET!$2:$2,0)),0)</f>
        <v/>
      </c>
      <c r="AK15">
        <f>IFERROR(IF(LEFT(INDEX(PIS!O$1:O$500,MATCH(D15,PIS!C$1:C$500)),1)="M",T15/AD15*SUM(AE15:AG15),T15*AD15),0)</f>
        <v/>
      </c>
      <c r="AL15">
        <f>IFERROR(INDEX(ADJ!$A$1:$BZ$1000,MATCH(PAYROLL!D15,ADJ!A$1:A$500,0),MATCH(PAYROLL!AL$2,ADJ!$2:$2,0)),0)</f>
        <v/>
      </c>
      <c r="AM15">
        <f>SUM(AK15:AL15)</f>
        <v/>
      </c>
      <c r="AN15">
        <f>IFERROR(ROUND(V15/$AD15*$AH15,0),0)</f>
        <v/>
      </c>
      <c r="AO15">
        <f>IFERROR(ROUND(W15/$AD15*$AH15,0),0)</f>
        <v/>
      </c>
      <c r="AP15">
        <f>IFERROR(ROUND(X15/$AD15*$AE15,0),0)</f>
        <v/>
      </c>
      <c r="AQ15">
        <f>IFERROR(ROUND(Y15/$AD15*$AH15,0),0)</f>
        <v/>
      </c>
      <c r="AR15">
        <f>IFERROR(ROUND(Z15/$AD15*$AH15,0),0)</f>
        <v/>
      </c>
      <c r="AS15">
        <f>IFERROR(ROUND(AA15/$AD15*$AH15,0),0)</f>
        <v/>
      </c>
      <c r="AT15">
        <f>IFERROR(IF((AE15+AF15+AG15)&gt;13,AB15,ROUND(AB15/AD15*AH15,0)),0)</f>
        <v/>
      </c>
      <c r="AU15">
        <f>IFERROR(INDEX(ADJ!$A$1:$BZ$1000,MATCH(PAYROLL!D15,ADJ!A$1:A$500,0),MATCH(PAYROLL!AU$2,ADJ!$2:$2,0)),0)</f>
        <v/>
      </c>
      <c r="AV15">
        <f>ROUND(SUM(AN15:AU15),0)</f>
        <v/>
      </c>
      <c r="AW15">
        <f>IFERROR(INDEX(TIMESHEET!$A$1:$AI$5000,MATCH(PAYROLL!D15,TIMESHEET!A$1:A$500,0),MATCH("T620",TIMESHEET!$2:$2,0)),0)</f>
        <v/>
      </c>
      <c r="AX15">
        <f>IFERROR(INDEX(TIMESHEET!$A$1:$AI$5000,MATCH(PAYROLL!D15,TIMESHEET!A$1:A$500,0),MATCH("T601",TIMESHEET!$2:$2,0)),0)</f>
        <v/>
      </c>
      <c r="AY15">
        <f>IFERROR(INDEX(TIMESHEET!$A$1:$AI$5000,MATCH(PAYROLL!D15,TIMESHEET!A$1:A$500,0),MATCH("T602",TIMESHEET!$2:$2,0)),0)</f>
        <v/>
      </c>
      <c r="AZ15">
        <f>IFERROR(INDEX(TIMESHEET!$A$1:$AI$5000,MATCH(PAYROLL!D15,TIMESHEET!A$1:A$500,0),MATCH("T603",TIMESHEET!$2:$2,0)),0)</f>
        <v/>
      </c>
      <c r="BA15">
        <f>IFERROR(INDEX(TIMESHEET!$A$1:$AI$5000,MATCH(PAYROLL!D15,TIMESHEET!A$1:A$500,0),MATCH("T611",TIMESHEET!$2:$2,0)),0)</f>
        <v/>
      </c>
      <c r="BB15">
        <f>IFERROR(INDEX(TIMESHEET!$A$1:$AI$5000,MATCH(PAYROLL!D15,TIMESHEET!A$1:A$500,0),MATCH("T612",TIMESHEET!$2:$2,0)),0)</f>
        <v/>
      </c>
      <c r="BC15">
        <f>IFERROR(INDEX(TIMESHEET!$A$1:$AI$5000,MATCH(PAYROLL!D15,TIMESHEET!A$1:A$500,0),MATCH("T613",TIMESHEET!$2:$2,0)),0)</f>
        <v/>
      </c>
      <c r="BD15">
        <f>IFERROR(INDEX(TIMESHEET!$A$1:$AI$5000,MATCH(PAYROLL!D15,TIMESHEET!A$1:A$500,0),MATCH("T500",TIMESHEET!$2:$2,0)),0)</f>
        <v/>
      </c>
      <c r="BE15">
        <f>IFERROR(IF(LEFT(INDEX(PIS!O$1:O$500,MATCH(D15,PIS!C$1:C$500)),1)="M",T15/AD15/8*(AW15+AX15*1.5+AY15*2+AZ15*3+BA15*2.1+BB15*2.7+BC15*3.9+BD15*0.3),T15/8*(AW15+AX15*1.5+AY15*2+AZ15*3+BA15*2.1+BB15*2.7+BC15*3.9+BD15*0.3)),0)</f>
        <v/>
      </c>
      <c r="BF15">
        <f>IFERROR(INDEX(ADJ!$A$1:$BZ$1000,MATCH(PAYROLL!$D15,ADJ!A$1:A$500,0),MATCH(PAYROLL!BF$2,ADJ!$2:$2,0)),0)</f>
        <v/>
      </c>
      <c r="BG15">
        <f>IFERROR(INDEX(ADJ!$A$1:$BZ$1000,MATCH(PAYROLL!D15,ADJ!A$1:A$500,0),MATCH(PAYROLL!BG$2,ADJ!$2:$2,0)),0)</f>
        <v/>
      </c>
      <c r="BH15">
        <f>IFERROR(INDEX(ADJ!$A$1:$BZ$1000,MATCH(PAYROLL!D15,ADJ!A$1:A$500,0),MATCH(PAYROLL!BH$2,ADJ!$2:$2,0)),0)</f>
        <v/>
      </c>
      <c r="BI15">
        <f>IFERROR(INDEX(ADJ!$A$1:$BZ$1000,MATCH(PAYROLL!D15,ADJ!A$1:A$500,0),MATCH(PAYROLL!BI$2,ADJ!$2:$2,0)),0)</f>
        <v/>
      </c>
      <c r="BJ15">
        <f>IFERROR(INDEX(ADJ!$A$1:$BZ$1000,MATCH(PAYROLL!D15,ADJ!A$1:A$500,0),MATCH(PAYROLL!BJ$2,ADJ!$2:$2,0)),0)</f>
        <v/>
      </c>
      <c r="BK15">
        <f>SUM(BF15:BJ15)</f>
        <v/>
      </c>
      <c r="BL15">
        <f>IFERROR(INDEX(ADJ!$A$1:$BZ$1000,MATCH(PAYROLL!D15,ADJ!A$1:A$500,0),MATCH(PAYROLL!BL$2,ADJ!$2:$2,0)),0)</f>
        <v/>
      </c>
      <c r="BM15">
        <f>IFERROR(INDEX(ADJ!$A$1:$BZ$1000,MATCH(PAYROLL!D15,ADJ!A$1:A$500,0),MATCH(PAYROLL!BM$2,ADJ!$2:$2,0)),0)</f>
        <v/>
      </c>
      <c r="BN15">
        <f>IFERROR(INDEX(ADJ!$A$1:$BZ$1000,MATCH(PAYROLL!D15,ADJ!A$1:A$500,0),MATCH(PAYROLL!BN$2,ADJ!$2:$2,0)),0)</f>
        <v/>
      </c>
      <c r="BO15">
        <f>IFERROR(INDEX(ADJ!$A$1:$BZ$1000,MATCH(PAYROLL!D15,ADJ!A$1:A$500,0),MATCH(PAYROLL!BO$2,ADJ!$2:$2,0)),0)</f>
        <v/>
      </c>
      <c r="BP15">
        <f>SUM(AM15,AV15,BE15,BK15,BL15:BO15)</f>
        <v/>
      </c>
      <c r="BQ15">
        <f>BO15</f>
        <v/>
      </c>
      <c r="BR15">
        <f>IFERROR(ROUND(IF(LEFT(INDEX(PIS!O$1:O$500,MATCH(D15,PIS!C$1:C$500)),1)="D",T15/8*(BD15*0.3),IF(LEFT(INDEX(PIS!O$1:O$500,MATCH(D15,PIS!C$1:C$500)),1)="H",T15*($BD15*0.3),T15/$AD15/8*($BD15*0.3))),0),0)</f>
        <v/>
      </c>
      <c r="BS15">
        <f>IF(AP15&lt;1,0,MIN(AP15,730000))</f>
        <v/>
      </c>
      <c r="BT15">
        <f>IFERROR(ROUND((BE15-SUM(AW15:BC15)*T15/AD15/8),0)-BR15,0)</f>
        <v/>
      </c>
      <c r="BU15">
        <f>AO15</f>
        <v/>
      </c>
      <c r="BV15">
        <f>SUM(BQ15:BU15)</f>
        <v/>
      </c>
      <c r="BW15">
        <f>BP15-BV15</f>
        <v/>
      </c>
      <c r="BX15">
        <f>IFERROR(IF(RIGHT(INDEX(PIS!O$1:O$500,MATCH(D15,PIS!C$1:C$500)),5)="Gross",MIN(U15+V15,VLOOKUP("R700",TSC!B:C,2,0)*VLOOKUP("R101",TSC!B:C,2,0))*VLOOKUP("R701",TSC!B:C,2,0)%,0),0)</f>
        <v/>
      </c>
      <c r="BY15">
        <f>IFERROR(IF(RIGHT(INDEX(PIS!O$1:O$500,MATCH(D15,PIS!C$1:C$500)),5)="Gross",MIN(U15+V15,VLOOKUP("R700",TSC!B:C,2,0)*VLOOKUP("R101",TSC!B:C,2,0))*VLOOKUP("T704",TSC!B:C,2,0)%,0),0)</f>
        <v/>
      </c>
      <c r="BZ15">
        <f>IFERROR(IF(RIGHT(INDEX(PIS!O$1:O$500,MATCH(D15,PIS!C$1:C$500)),5)="Gross",MIN(U15+V15,VLOOKUP("R700",TSC!B:C,2,0)*VLOOKUP("1",TSC!F:G,2,0))*VLOOKUP("T705",TSC!B:C,2,0)%,0),0)</f>
        <v/>
      </c>
      <c r="CA15">
        <f>IFERROR(INDEX(ADJ!$A$1:$BZ$1000,MATCH(PAYROLL!D15,ADJ!A$1:A$500,0),MATCH(PAYROLL!CA$2,ADJ!$2:$2,0)),0)</f>
        <v/>
      </c>
      <c r="CB15">
        <f>IFERROR(INDEX(ADJ!$A$1:$BZ$1000,MATCH(PAYROLL!D15,ADJ!A$1:A$500,0),MATCH(PAYROLL!CB$2,ADJ!$2:$2,0)),0)</f>
        <v/>
      </c>
      <c r="CC15">
        <f>SUM(BX15:CB15)</f>
        <v/>
      </c>
      <c r="CD15">
        <f>IFERROR(INDEX(PIS!$A$1:$BZ$1000,MATCH(PAYROLL!D15,PIS!C$1:C$500,0),MATCH(PAYROLL!CD$1,PIS!$1:$1,0)),0)</f>
        <v/>
      </c>
      <c r="CE15">
        <f>IFERROR(IF(OR(INDEX(PIS!P$1:P$500,MATCH(D15,PIS!C$1:C$500,0))="LT2",INDEX(PIS!P$1:P$500,MATCH(D15,PIS!C$1:C$500,0))="P10"),0,SUM(CC15,CD15*VLOOKUP("R601",TSC!B:C,2,0),VLOOKUP("R602",TSC!B:C,2,0))),0)</f>
        <v/>
      </c>
      <c r="CF15">
        <f>MAX(BW15-CE15,0)</f>
        <v/>
      </c>
      <c r="CG15">
        <f>IFERROR(IF(OR(RIGHT(INDEX(PIS!P$1:P$500,MATCH(D15,PIS!C$1:C$500)),5)="P10",RIGHT(INDEX(PIS!P$1:P$500,MATCH(D15,PIS!C$1:C$500)),5)="CK"),0,IF(CF15&lt;=5000000,CF15*5%,IF(CF15&lt;=10000000,CF15*10%-250000,IF(CF15&lt;=18000000,CF15*15%-750000,IF(CF15&lt;=32000000,CF15*20%-1650000,IF(CF15&lt;=52000000,CF15*25%-3250000,IF(CF15&lt;=80000000,BH15*30%-5850000,CF15*35%-9850000))))))),0)</f>
        <v/>
      </c>
      <c r="CH15">
        <f>IFERROR(IF(OR(INDEX(PIS!P$1:P$500,MATCH(D15,PIS!C$1:C$500))="LT",INDEX(PIS!P$1:P$500,MATCH(D15,PIS!C$1:C$500))="CK"),0,IF(CF15&lt;2000000,0,CF15*10%)),0)</f>
        <v/>
      </c>
      <c r="CI15">
        <f>IFERROR(INDEX(ADJ!$A$1:$BZ$1000,MATCH(PAYROLL!D15,ADJ!A$1:A$500,0),MATCH(PAYROLL!CI$2,ADJ!$2:$2,0)),0)</f>
        <v/>
      </c>
      <c r="CJ15">
        <f>IFERROR(INDEX(ADJ!$A$1:$BZ$1000,MATCH(PAYROLL!D15,ADJ!A$1:A$500,0),MATCH(PAYROLL!CJ$2,ADJ!$2:$2,0)),0)</f>
        <v/>
      </c>
      <c r="CK15">
        <f>IFERROR(INDEX(ADJ!$A$1:$BZ$1000,MATCH(PAYROLL!D15,ADJ!A$1:A$500,0),MATCH(PAYROLL!CK$2,ADJ!$2:$2,0)),0)</f>
        <v/>
      </c>
      <c r="CL15">
        <f>SUM(CG15:CK15)</f>
        <v/>
      </c>
      <c r="CM15">
        <f>ROUND(SUM(CH15:CK15),0)</f>
        <v/>
      </c>
      <c r="CN15">
        <f>IFERROR(INDEX(CSDA!D$1:D$500,MATCH($CN$2,CSDA!C$1:C$500,0))*INDEX(PIS!V$1:V$500,MATCH(D15,PIS!C$1:C$500))+INDEX(ADJ!$A$1:$BZ$1000,MATCH(PAYROLL!D15,ADJ!A$1:A$500,0),MATCH(PAYROLL!CN$2,ADJ!$2:$2,0)),0)</f>
        <v/>
      </c>
      <c r="CO15">
        <f>IFERROR(INDEX(ADJ!$A$1:$BZ$1000,MATCH(PAYROLL!D15,ADJ!A$1:A$500,0),MATCH(PAYROLL!CO$2,ADJ!$2:$2,0)),0)</f>
        <v/>
      </c>
      <c r="CP15">
        <f>IFERROR(INDEX(ADJ!$A$1:$BZ$1000,MATCH(PAYROLL!D15,ADJ!A$1:A$500,0),MATCH(PAYROLL!CP$2,ADJ!$2:$2,0)),0)</f>
        <v/>
      </c>
      <c r="CQ15">
        <f>BP15-CL15-CI15-CM15-CN15-CO15-CP15-CC15</f>
        <v/>
      </c>
      <c r="CR15">
        <f>IFERROR(IF(RIGHT(INDEX(PIS!O$1:O$500,MATCH(D15,PIS!C$1:C$500,0)),5)="Gross",MIN(U15+V15,VLOOKUP("R700",TSC!B:C,2,0)*VLOOKUP("R101",TSC!B:C,2,0))*(VLOOKUP("T711",TSC!B:C,2,0)+VLOOKUP("T712",TSC!B:C,2,0))%,MIN(T15+V15,VLOOKUP("R700",TSC!B:C,2,0)*VLOOKUP("R101",TSC!B:C,2,0))*(VLOOKUP("T711",TSC!B:C,2,0)+VLOOKUP("T712",TSC!B:C,2,0)+VLOOKUP("R701",TSC!B:C,2,0))%),0)</f>
        <v/>
      </c>
      <c r="CS15">
        <f>IFERROR(IF(RIGHT(INDEX(PIS!O$1:O$500,MATCH(D15,PIS!C$1:C$500,0)),5)="Gross",MIN(U15+V15,VLOOKUP("R700",TSC!B:C,2,0)*VLOOKUP("R101",TSC!B:C,2,0))*(VLOOKUP("T714",TSC!B:C,2,0))%,MIN(T15+V15,VLOOKUP("R700",TSC!B:C,2,0)*VLOOKUP("R101",TSC!B:C,2,0))*(VLOOKUP("T704",TSC!B:C,2,0)+VLOOKUP("T714",TSC!B:C,2,0))%),0)</f>
        <v/>
      </c>
      <c r="CT15">
        <f>IFERROR(IF(RIGHT(INDEX(PIS!O$1:O$500,MATCH(D15,PIS!C$1:C$500,0)),5)="Gross",MIN(U15+V15,VLOOKUP("R700",TSC!B:C,2,0)*VLOOKUP("R101",TSC!B:C,2,0))*VLOOKUP("T705",TSC!B:C,2,0)%,MIN(T15+V15,VLOOKUP("R700",TSC!B:C,2,0)*VLOOKUP("R101",TSC!B:C,2,0))*VLOOKUP("T705",TSC!B:C,2,0)%),0)</f>
        <v/>
      </c>
      <c r="CU15">
        <f>IFERROR(IF(RIGHT(INDEX(PIS!O$1:O$500,MATCH(D15,PIS!C$1:C$500,0)),5)="Gross",MIN(U15+V15,VLOOKUP("R700",TSC!B:C,2,0)*VLOOKUP("R101",TSC!B:C,2,0))*(VLOOKUP("T713",TSC!B:C,2,0))%,MIN(T15+V15,VLOOKUP("R700",TSC!B:C,2,0)*VLOOKUP("R101",TSC!B:C,2,0))*(VLOOKUP("T713",TSC!B:C,2,0))%),0)</f>
        <v/>
      </c>
      <c r="CV15">
        <f>IFERROR(INDEX(ADJ!$A$1:$BZ$1000,MATCH(PAYROLL!D15,ADJ!A$1:A$500,0),MATCH(PAYROLL!CV$2,ADJ!$2:$2,0)),0)</f>
        <v/>
      </c>
      <c r="CW15">
        <f>IFERROR(INDEX(ADJ!$A$1:$BZ$1000,MATCH(PAYROLL!D15,ADJ!A$1:A$500,0),MATCH(PAYROLL!CW$2,ADJ!$2:$2,0)),0)</f>
        <v/>
      </c>
      <c r="CX15">
        <f>SUM(CR15:CW15)</f>
        <v/>
      </c>
      <c r="CY15">
        <f>ROUND(IF(CR15&gt;0,T15+V15*VLOOKUP("R202",TSC!$B$1:$C$500,2,0),0),0)</f>
        <v/>
      </c>
      <c r="CZ15">
        <f>IFERROR(INDEX(CSDA!D$1:D$500,MATCH($CZ$2,CSDA!C$1:C$500,0)),0)</f>
        <v/>
      </c>
      <c r="DA15">
        <f>ROUND(T15*0.7%,0)</f>
        <v/>
      </c>
      <c r="DB15">
        <f>ROUND(T15/12,0)</f>
        <v/>
      </c>
      <c r="DC15">
        <f ref="DC15" t="array">IFERROR(INDEX(CSDA!D$1:D$500,MATCH("Trích giữ"&amp;PAYROLL!DC$2,CSDA!A$1:A$500&amp;CSDA!C$1:C$500,0)),0)</f>
        <v/>
      </c>
      <c r="DD15">
        <f ref="DD15" t="array">IFERROR(INDEX(CSDA!D$1:D$500,MATCH("Trích giữ"&amp;PAYROLL!DD$2,CSDA!A$1:A$500&amp;CSDA!C$1:C$500,0)),0)</f>
        <v/>
      </c>
      <c r="DE15">
        <f ref="DE15" t="array">IFERROR(INDEX(CSDA!D$1:D$500,MATCH("Trích giữ"&amp;PAYROLL!DE$2,CSDA!A$1:A$500&amp;CSDA!C$1:C$500,0)),0)</f>
        <v/>
      </c>
      <c r="DF15">
        <f>IFERROR(INDEX(CSDA!D$1:D$500,MATCH(PAYROLL!DF$2,CSDA!C$1:C$500,0)),0)</f>
        <v/>
      </c>
      <c r="DG15">
        <f ref="DG15" t="array">IFERROR(INDEX(CSDA!D$1:D$500,MATCH("Trích giữ"&amp;PAYROLL!DG$2,CSDA!A$1:A$500&amp;CSDA!C$1:C$500,0)),0)</f>
        <v/>
      </c>
      <c r="DH15">
        <f>ROUND(T15/26,0)</f>
        <v/>
      </c>
      <c r="DI15">
        <f ref="DI15" t="array">IFERROR(INDEX(CSDA!D$1:D$500,MATCH("Trích giữ"&amp;PAYROLL!DI$2,CSDA!A$1:A$500&amp;CSDA!C$1:C$500,0)),0)</f>
        <v/>
      </c>
      <c r="DJ15">
        <f>IF(U15=0,T15*21.5%-BL15,0)</f>
        <v/>
      </c>
      <c r="DK15">
        <f ref="DK15" t="array">IFERROR(INDEX(CSDA!D$1:D$500,MATCH("Trích giữ"&amp;PAYROLL!DK$2,CSDA!A$1:A$500&amp;CSDA!C$1:C$500,0)),0)</f>
        <v/>
      </c>
      <c r="DL15">
        <f>IFERROR(INDEX(CSDA!D$1:D$500,MATCH(PAYROLL!DL$2,CSDA!C$1:C$500,0))/12,0)</f>
        <v/>
      </c>
      <c r="DM15">
        <f>SUM(DB15:DL15)</f>
        <v/>
      </c>
      <c r="DN15">
        <f>IFERROR(INDEX(ADJ!$A$1:$BZ$1000,MATCH(PAYROLL!D15,ADJ!A$1:A$500,0),MATCH(PAYROLL!DN$2,ADJ!$2:$2,0)),0)</f>
        <v/>
      </c>
      <c r="DO15">
        <f>IFERROR(SUM(BP15,DM15:DN15,CX15:DA15)-DT15,0)</f>
        <v/>
      </c>
      <c r="DP15">
        <f ref="DP15" t="array">SUM(BW15*IFERROR(INDEX(CSDA!D$1:D$500,MATCH(BW$2,CSDA!C$1:C$500,0)),0)%,CX15*IFERROR(INDEX(CSDA!D$1:D$500,MATCH(CX$2,CSDA!C$1:C$500,0)),0)%,DA15*IFERROR(INDEX(CSDA!D$1:D$500,MATCH(DA$2,CSDA!C$1:C$500,0)),0)%,DB15*IFERROR(INDEX(CSDA!D$1:D$500,MATCH(DB$2,CSDA!C$1:C$500,0)),0)%,DF15*IFERROR(INDEX(CSDA!D$1:D$500,MATCH("Phí dịch vụ"&amp;PAYROLL!DF$2,CSDA!A$1:A$500&amp;CSDA!C$1:C$500,0)),0)%,DC15*IFERROR(INDEX(CSDA!D$1:D$500,MATCH("Phí dịch vụ"&amp;PAYROLL!DC$2,CSDA!A$1:A$500&amp;CSDA!C$1:C$500,0)),0)%,DH15*IFERROR(INDEX(CSDA!D$1:D$500,MATCH("Phí dịch vụ"&amp;PAYROLL!DH$2,CSDA!A$1:A$500&amp;CSDA!C$1:C$500,0)),0)%,DJ15*IFERROR(INDEX(CSDA!D$1:D$500,MATCH("Phí dịch vụ"&amp;PAYROLL!DJ$2,CSDA!A$1:A$500&amp;CSDA!C$1:C$500,0)),0)%,BN15*IFERROR(INDEX(CSDA!D$1:D$500,MATCH(BN$2,CSDA!C$1:C$500,0)),0)%)-BN15*7%</f>
        <v/>
      </c>
      <c r="DQ15">
        <f>IFERROR(INDEX(ADJ!$A$1:$BZ$1000,MATCH(PAYROLL!D15,ADJ!A$1:A$500,0),MATCH(PAYROLL!DQ$2,ADJ!$2:$2,0)),0)</f>
        <v/>
      </c>
      <c r="DR15">
        <f>IFERROR(INDEX(ADJ!$A$1:$BZ$1000,MATCH(PAYROLL!D15,ADJ!A$1:A$500,0),MATCH(PAYROLL!DR$2,ADJ!$2:$2,0)),0)</f>
        <v/>
      </c>
      <c r="DS15">
        <f>SUM(DP15:DR15)</f>
        <v/>
      </c>
      <c r="DT15">
        <f>EK15</f>
        <v/>
      </c>
      <c r="DU15">
        <f>SUM(DO15:DR15)</f>
        <v/>
      </c>
      <c r="DV15">
        <f>ROUND(DU15*0.1,0)</f>
        <v/>
      </c>
      <c r="DW15">
        <f>DU15+DV15</f>
        <v/>
      </c>
      <c r="DZ15">
        <f>IFERROR(INDEX(ADJ!$A$1:$BZ$1000,MATCH(PAYROLL!$D15,ADJ!A$1:A$500,0),MATCH(PAYROLL!DZ$2,ADJ!$2:$2,0)),0)</f>
        <v/>
      </c>
      <c r="EA15">
        <f>IFERROR(INDEX(ADJ!$A$1:$BZ$1000,MATCH(PAYROLL!$D15,ADJ!A$1:A$500,0),MATCH(PAYROLL!EA$2,ADJ!$2:$2,0)),0)</f>
        <v/>
      </c>
      <c r="EB15">
        <f>IFERROR(INDEX(ADJ!$A$1:$BZ$1000,MATCH(PAYROLL!$D15,ADJ!A$1:A$500,0),MATCH(PAYROLL!EB$2,ADJ!$2:$2,0)),0)</f>
        <v/>
      </c>
      <c r="EC15">
        <f>IFERROR(INDEX(ADJ!$A$1:$BZ$1000,MATCH(PAYROLL!$D15,ADJ!A$1:A$500,0),MATCH(PAYROLL!EC$2,ADJ!$2:$2,0)),0)</f>
        <v/>
      </c>
      <c r="ED15">
        <f>IFERROR(INDEX(ADJ!$A$1:$BZ$1000,MATCH(PAYROLL!$D15,ADJ!A$1:A$500,0),MATCH(PAYROLL!ED$2,ADJ!$2:$2,0)),0)</f>
        <v/>
      </c>
      <c r="EE15">
        <f>IFERROR(INDEX(ADJ!$A$1:$BZ$1000,MATCH(PAYROLL!$D15,ADJ!A$1:A$500,0),MATCH(PAYROLL!EE$2,ADJ!$2:$2,0)),0)</f>
        <v/>
      </c>
      <c r="EF15">
        <f>IFERROR(INDEX(ADJ!$A$1:$BZ$1000,MATCH(PAYROLL!$D15,ADJ!A$1:A$500,0),MATCH(PAYROLL!EF$2,ADJ!$2:$2,0)),0)</f>
        <v/>
      </c>
      <c r="EG15">
        <f>IFERROR(INDEX(ADJ!$A$1:$BZ$1000,MATCH(PAYROLL!$D15,ADJ!A$1:A$500,0),MATCH(PAYROLL!EG$2,ADJ!$2:$2,0)),0)</f>
        <v/>
      </c>
      <c r="EH15">
        <f>IFERROR(INDEX(ADJ!$A$1:$BZ$1000,MATCH(PAYROLL!$D15,ADJ!A$1:A$500,0),MATCH(PAYROLL!EH$2,ADJ!$2:$2,0)),0)</f>
        <v/>
      </c>
      <c r="EI15">
        <f>IFERROR(INDEX(ADJ!$A$1:$BZ$1000,MATCH(PAYROLL!D15,ADJ!A$1:A$500,0),MATCH(PAYROLL!EI$2,ADJ!$2:$2,0)),0)</f>
        <v/>
      </c>
      <c r="EJ15">
        <f>IFERROR(INDEX(ADJ!$A$1:$BZ$1000,MATCH(PAYROLL!$D15,ADJ!A$1:A$500,0),MATCH(PAYROLL!EJ$2,ADJ!$2:$2,0)),0)</f>
        <v/>
      </c>
      <c r="EK15">
        <f>SUM(DZ15:EJ15)</f>
        <v/>
      </c>
    </row>
    <row r="16">
      <c r="A16" t="n">
        <v>14</v>
      </c>
      <c r="B16" t="inlineStr">
        <is>
          <t>Cao Văn Thiên</t>
        </is>
      </c>
      <c r="D16" t="inlineStr">
        <is>
          <t>108798-04</t>
        </is>
      </c>
      <c r="S16">
        <f>IFERROR(INDEX(PIS!$A$1:$BZ$1000,MATCH($D16,PIS!C$1:C$500,0),MATCH("Lương CB tháng trước",PIS!$1:$1,0)),0)</f>
        <v/>
      </c>
      <c r="T16">
        <f>IFERROR(INDEX(PIS!$A$1:$BZ$1000,MATCH($D16,PIS!C$1:C$500,0),MATCH("Lương CB hiện tại",PIS!$1:$1,0)),0)</f>
        <v/>
      </c>
      <c r="U16">
        <f>IFERROR(INDEX(PIS!$A$1:$BZ$1000,MATCH($D16,PIS!C$1:C$500,0),MATCH("Lương đóng BHBB",PIS!$1:$1,0)),0)</f>
        <v/>
      </c>
      <c r="V16">
        <f>IFERROR(INDEX(PIS!$A$1:$BZ$1000,MATCH($D16,PIS!C$1:C$500,0),MATCH(V$2,PIS!$2:$2,0)),0)</f>
        <v/>
      </c>
      <c r="W16">
        <f>IFERROR(INDEX(PIS!$A$1:$BZ$1000,MATCH($D16,PIS!C$1:C$500,0),MATCH(W$2,PIS!$2:$2,0)),0)</f>
        <v/>
      </c>
      <c r="X16">
        <f>IFERROR(INDEX(PIS!$A$1:$BZ$1000,MATCH($D16,PIS!C$1:C$500,0),MATCH(X$2,PIS!$2:$2,0)),0)</f>
        <v/>
      </c>
      <c r="Y16">
        <f>IFERROR(INDEX(PIS!$A$1:$BZ$1000,MATCH($D16,PIS!C$1:C$500,0),MATCH(Y$2,PIS!$2:$2,0)),0)</f>
        <v/>
      </c>
      <c r="Z16">
        <f>IFERROR(INDEX(PIS!$A$1:$BZ$1000,MATCH($D16,PIS!C$1:C$500,0),MATCH(Z$2,PIS!$2:$2,0)),0)</f>
        <v/>
      </c>
      <c r="AA16">
        <f>IFERROR(INDEX(PIS!$A$1:$BZ$1000,MATCH($D16,PIS!C$1:C$500,0),MATCH(AA$2,PIS!$2:$2,0)),0)</f>
        <v/>
      </c>
      <c r="AB16">
        <f>IFERROR(INDEX(PIS!$A$1:$BZ$1000,MATCH($D16,PIS!C$1:C$500,0),MATCH(AB$2,PIS!$2:$2,0)),0)</f>
        <v/>
      </c>
      <c r="AC16">
        <f>SUM(V16:AB16)</f>
        <v/>
      </c>
      <c r="AD16">
        <f>IFERROR(INDEX(TIMESHEET!$A$1:$AI$5000,MATCH($D16,TIMESHEET!A$1:A$500,0),MATCH("T100",TIMESHEET!$2:$2,0))-2,0)</f>
        <v/>
      </c>
      <c r="AE16">
        <f>IFERROR(INDEX(TIMESHEET!$A$1:$AI$5000,MATCH($D16,TIMESHEET!A$1:A$500,0),MATCH("T202",TIMESHEET!$2:$2,0)),0)</f>
        <v/>
      </c>
      <c r="AF16">
        <f>IFERROR(INDEX(TIMESHEET!$A$1:$AI$5000,MATCH($D16,TIMESHEET!A$1:A$500,0),MATCH("T302",TIMESHEET!$2:$2,0)),0)</f>
        <v/>
      </c>
      <c r="AG16">
        <f>IFERROR(INDEX(TIMESHEET!$A$1:$AI$5000,MATCH($D16,TIMESHEET!A$1:A$500,0),MATCH("T406",TIMESHEET!$2:$2,0)),0)</f>
        <v/>
      </c>
      <c r="AH16">
        <f>AE16+AG16</f>
        <v/>
      </c>
      <c r="AI16">
        <f>IFERROR(INDEX(TIMESHEET!$A$1:$AI$5000,MATCH($D16,TIMESHEET!A$1:A$500,0),MATCH("T701",TIMESHEET!$2:$2,0)),0)</f>
        <v/>
      </c>
      <c r="AJ16">
        <f>IFERROR(INDEX(TIMESHEET!$A$1:$AI$5000,MATCH($D16,TIMESHEET!B$1:B$500,0),MATCH("T320",TIMESHEET!$2:$2,0)),0)</f>
        <v/>
      </c>
      <c r="AK16">
        <f>IFERROR(IF(LEFT(INDEX(PIS!O$1:O$500,MATCH(D16,PIS!C$1:C$500)),1)="M",T16/AD16*SUM(AE16:AG16),T16*AD16),0)</f>
        <v/>
      </c>
      <c r="AL16">
        <f>IFERROR(INDEX(ADJ!$A$1:$BZ$1000,MATCH(PAYROLL!D16,ADJ!A$1:A$500,0),MATCH(PAYROLL!AL$2,ADJ!$2:$2,0)),0)</f>
        <v/>
      </c>
      <c r="AM16">
        <f>SUM(AK16:AL16)</f>
        <v/>
      </c>
      <c r="AN16">
        <f>IFERROR(ROUND(V16/$AD16*$AH16,0),0)</f>
        <v/>
      </c>
      <c r="AO16">
        <f>IFERROR(ROUND(W16/$AD16*$AH16,0),0)</f>
        <v/>
      </c>
      <c r="AP16">
        <f>IFERROR(ROUND(X16/$AD16*$AE16,0),0)</f>
        <v/>
      </c>
      <c r="AQ16">
        <f>IFERROR(ROUND(Y16/$AD16*$AH16,0),0)</f>
        <v/>
      </c>
      <c r="AR16">
        <f>IFERROR(ROUND(Z16/$AD16*$AH16,0),0)</f>
        <v/>
      </c>
      <c r="AS16">
        <f>IFERROR(ROUND(AA16/$AD16*$AH16,0),0)</f>
        <v/>
      </c>
      <c r="AT16">
        <f>IFERROR(IF((AE16+AF16+AG16)&gt;13,AB16,ROUND(AB16/AD16*AH16,0)),0)</f>
        <v/>
      </c>
      <c r="AU16">
        <f>IFERROR(INDEX(ADJ!$A$1:$BZ$1000,MATCH(PAYROLL!D16,ADJ!A$1:A$500,0),MATCH(PAYROLL!AU$2,ADJ!$2:$2,0)),0)</f>
        <v/>
      </c>
      <c r="AV16">
        <f>ROUND(SUM(AN16:AU16),0)</f>
        <v/>
      </c>
      <c r="AW16">
        <f>IFERROR(INDEX(TIMESHEET!$A$1:$AI$5000,MATCH(PAYROLL!D16,TIMESHEET!A$1:A$500,0),MATCH("T620",TIMESHEET!$2:$2,0)),0)</f>
        <v/>
      </c>
      <c r="AX16">
        <f>IFERROR(INDEX(TIMESHEET!$A$1:$AI$5000,MATCH(PAYROLL!D16,TIMESHEET!A$1:A$500,0),MATCH("T601",TIMESHEET!$2:$2,0)),0)</f>
        <v/>
      </c>
      <c r="AY16">
        <f>IFERROR(INDEX(TIMESHEET!$A$1:$AI$5000,MATCH(PAYROLL!D16,TIMESHEET!A$1:A$500,0),MATCH("T602",TIMESHEET!$2:$2,0)),0)</f>
        <v/>
      </c>
      <c r="AZ16">
        <f>IFERROR(INDEX(TIMESHEET!$A$1:$AI$5000,MATCH(PAYROLL!D16,TIMESHEET!A$1:A$500,0),MATCH("T603",TIMESHEET!$2:$2,0)),0)</f>
        <v/>
      </c>
      <c r="BA16">
        <f>IFERROR(INDEX(TIMESHEET!$A$1:$AI$5000,MATCH(PAYROLL!D16,TIMESHEET!A$1:A$500,0),MATCH("T611",TIMESHEET!$2:$2,0)),0)</f>
        <v/>
      </c>
      <c r="BB16">
        <f>IFERROR(INDEX(TIMESHEET!$A$1:$AI$5000,MATCH(PAYROLL!D16,TIMESHEET!A$1:A$500,0),MATCH("T612",TIMESHEET!$2:$2,0)),0)</f>
        <v/>
      </c>
      <c r="BC16">
        <f>IFERROR(INDEX(TIMESHEET!$A$1:$AI$5000,MATCH(PAYROLL!D16,TIMESHEET!A$1:A$500,0),MATCH("T613",TIMESHEET!$2:$2,0)),0)</f>
        <v/>
      </c>
      <c r="BD16">
        <f>IFERROR(INDEX(TIMESHEET!$A$1:$AI$5000,MATCH(PAYROLL!D16,TIMESHEET!A$1:A$500,0),MATCH("T500",TIMESHEET!$2:$2,0)),0)</f>
        <v/>
      </c>
      <c r="BE16">
        <f>IFERROR(IF(LEFT(INDEX(PIS!O$1:O$500,MATCH(D16,PIS!C$1:C$500)),1)="M",T16/AD16/8*(AW16+AX16*1.5+AY16*2+AZ16*3+BA16*2.1+BB16*2.7+BC16*3.9+BD16*0.3),T16/8*(AW16+AX16*1.5+AY16*2+AZ16*3+BA16*2.1+BB16*2.7+BC16*3.9+BD16*0.3)),0)</f>
        <v/>
      </c>
      <c r="BF16">
        <f>IFERROR(INDEX(ADJ!$A$1:$BZ$1000,MATCH(PAYROLL!$D16,ADJ!A$1:A$500,0),MATCH(PAYROLL!BF$2,ADJ!$2:$2,0)),0)</f>
        <v/>
      </c>
      <c r="BG16">
        <f>IFERROR(INDEX(ADJ!$A$1:$BZ$1000,MATCH(PAYROLL!D16,ADJ!A$1:A$500,0),MATCH(PAYROLL!BG$2,ADJ!$2:$2,0)),0)</f>
        <v/>
      </c>
      <c r="BH16">
        <f>IFERROR(INDEX(ADJ!$A$1:$BZ$1000,MATCH(PAYROLL!D16,ADJ!A$1:A$500,0),MATCH(PAYROLL!BH$2,ADJ!$2:$2,0)),0)</f>
        <v/>
      </c>
      <c r="BI16">
        <f>IFERROR(INDEX(ADJ!$A$1:$BZ$1000,MATCH(PAYROLL!D16,ADJ!A$1:A$500,0),MATCH(PAYROLL!BI$2,ADJ!$2:$2,0)),0)</f>
        <v/>
      </c>
      <c r="BJ16">
        <f>IFERROR(INDEX(ADJ!$A$1:$BZ$1000,MATCH(PAYROLL!D16,ADJ!A$1:A$500,0),MATCH(PAYROLL!BJ$2,ADJ!$2:$2,0)),0)</f>
        <v/>
      </c>
      <c r="BK16">
        <f>SUM(BF16:BJ16)</f>
        <v/>
      </c>
      <c r="BL16">
        <f>IFERROR(INDEX(ADJ!$A$1:$BZ$1000,MATCH(PAYROLL!D16,ADJ!A$1:A$500,0),MATCH(PAYROLL!BL$2,ADJ!$2:$2,0)),0)</f>
        <v/>
      </c>
      <c r="BM16">
        <f>IFERROR(INDEX(ADJ!$A$1:$BZ$1000,MATCH(PAYROLL!D16,ADJ!A$1:A$500,0),MATCH(PAYROLL!BM$2,ADJ!$2:$2,0)),0)</f>
        <v/>
      </c>
      <c r="BN16">
        <f>IFERROR(INDEX(ADJ!$A$1:$BZ$1000,MATCH(PAYROLL!D16,ADJ!A$1:A$500,0),MATCH(PAYROLL!BN$2,ADJ!$2:$2,0)),0)</f>
        <v/>
      </c>
      <c r="BO16">
        <f>IFERROR(INDEX(ADJ!$A$1:$BZ$1000,MATCH(PAYROLL!D16,ADJ!A$1:A$500,0),MATCH(PAYROLL!BO$2,ADJ!$2:$2,0)),0)</f>
        <v/>
      </c>
      <c r="BP16">
        <f>SUM(AM16,AV16,BE16,BK16,BL16:BO16)</f>
        <v/>
      </c>
      <c r="BQ16">
        <f>BO16</f>
        <v/>
      </c>
      <c r="BR16">
        <f>IFERROR(ROUND(IF(LEFT(INDEX(PIS!O$1:O$500,MATCH(D16,PIS!C$1:C$500)),1)="D",T16/8*(BD16*0.3),IF(LEFT(INDEX(PIS!O$1:O$500,MATCH(D16,PIS!C$1:C$500)),1)="H",T16*($BD16*0.3),T16/$AD16/8*($BD16*0.3))),0),0)</f>
        <v/>
      </c>
      <c r="BS16">
        <f>IF(AP16&lt;1,0,MIN(AP16,730000))</f>
        <v/>
      </c>
      <c r="BT16">
        <f>IFERROR(ROUND((BE16-SUM(AW16:BC16)*T16/AD16/8),0)-BR16,0)</f>
        <v/>
      </c>
      <c r="BU16">
        <f>AO16</f>
        <v/>
      </c>
      <c r="BV16">
        <f>SUM(BQ16:BU16)</f>
        <v/>
      </c>
      <c r="BW16">
        <f>BP16-BV16</f>
        <v/>
      </c>
      <c r="BX16">
        <f>IFERROR(IF(RIGHT(INDEX(PIS!O$1:O$500,MATCH(D16,PIS!C$1:C$500)),5)="Gross",MIN(U16+V16,VLOOKUP("R700",TSC!B:C,2,0)*VLOOKUP("R101",TSC!B:C,2,0))*VLOOKUP("R701",TSC!B:C,2,0)%,0),0)</f>
        <v/>
      </c>
      <c r="BY16">
        <f>IFERROR(IF(RIGHT(INDEX(PIS!O$1:O$500,MATCH(D16,PIS!C$1:C$500)),5)="Gross",MIN(U16+V16,VLOOKUP("R700",TSC!B:C,2,0)*VLOOKUP("R101",TSC!B:C,2,0))*VLOOKUP("T704",TSC!B:C,2,0)%,0),0)</f>
        <v/>
      </c>
      <c r="BZ16">
        <f>IFERROR(IF(RIGHT(INDEX(PIS!O$1:O$500,MATCH(D16,PIS!C$1:C$500)),5)="Gross",MIN(U16+V16,VLOOKUP("R700",TSC!B:C,2,0)*VLOOKUP("1",TSC!F:G,2,0))*VLOOKUP("T705",TSC!B:C,2,0)%,0),0)</f>
        <v/>
      </c>
      <c r="CA16">
        <f>IFERROR(INDEX(ADJ!$A$1:$BZ$1000,MATCH(PAYROLL!D16,ADJ!A$1:A$500,0),MATCH(PAYROLL!CA$2,ADJ!$2:$2,0)),0)</f>
        <v/>
      </c>
      <c r="CB16">
        <f>IFERROR(INDEX(ADJ!$A$1:$BZ$1000,MATCH(PAYROLL!D16,ADJ!A$1:A$500,0),MATCH(PAYROLL!CB$2,ADJ!$2:$2,0)),0)</f>
        <v/>
      </c>
      <c r="CC16">
        <f>SUM(BX16:CB16)</f>
        <v/>
      </c>
      <c r="CD16">
        <f>IFERROR(INDEX(PIS!$A$1:$BZ$1000,MATCH(PAYROLL!D16,PIS!C$1:C$500,0),MATCH(PAYROLL!CD$1,PIS!$1:$1,0)),0)</f>
        <v/>
      </c>
      <c r="CE16">
        <f>IFERROR(IF(OR(INDEX(PIS!P$1:P$500,MATCH(D16,PIS!C$1:C$500,0))="LT2",INDEX(PIS!P$1:P$500,MATCH(D16,PIS!C$1:C$500,0))="P10"),0,SUM(CC16,CD16*VLOOKUP("R601",TSC!B:C,2,0),VLOOKUP("R602",TSC!B:C,2,0))),0)</f>
        <v/>
      </c>
      <c r="CF16">
        <f>MAX(BW16-CE16,0)</f>
        <v/>
      </c>
      <c r="CG16">
        <f>IFERROR(IF(OR(RIGHT(INDEX(PIS!P$1:P$500,MATCH(D16,PIS!C$1:C$500)),5)="P10",RIGHT(INDEX(PIS!P$1:P$500,MATCH(D16,PIS!C$1:C$500)),5)="CK"),0,IF(CF16&lt;=5000000,CF16*5%,IF(CF16&lt;=10000000,CF16*10%-250000,IF(CF16&lt;=18000000,CF16*15%-750000,IF(CF16&lt;=32000000,CF16*20%-1650000,IF(CF16&lt;=52000000,CF16*25%-3250000,IF(CF16&lt;=80000000,BH16*30%-5850000,CF16*35%-9850000))))))),0)</f>
        <v/>
      </c>
      <c r="CH16">
        <f>IFERROR(IF(OR(INDEX(PIS!P$1:P$500,MATCH(D16,PIS!C$1:C$500))="LT",INDEX(PIS!P$1:P$500,MATCH(D16,PIS!C$1:C$500))="CK"),0,IF(CF16&lt;2000000,0,CF16*10%)),0)</f>
        <v/>
      </c>
      <c r="CI16">
        <f>IFERROR(INDEX(ADJ!$A$1:$BZ$1000,MATCH(PAYROLL!D16,ADJ!A$1:A$500,0),MATCH(PAYROLL!CI$2,ADJ!$2:$2,0)),0)</f>
        <v/>
      </c>
      <c r="CJ16">
        <f>IFERROR(INDEX(ADJ!$A$1:$BZ$1000,MATCH(PAYROLL!D16,ADJ!A$1:A$500,0),MATCH(PAYROLL!CJ$2,ADJ!$2:$2,0)),0)</f>
        <v/>
      </c>
      <c r="CK16">
        <f>IFERROR(INDEX(ADJ!$A$1:$BZ$1000,MATCH(PAYROLL!D16,ADJ!A$1:A$500,0),MATCH(PAYROLL!CK$2,ADJ!$2:$2,0)),0)</f>
        <v/>
      </c>
      <c r="CL16">
        <f>SUM(CG16:CK16)</f>
        <v/>
      </c>
      <c r="CM16">
        <f>ROUND(SUM(CH16:CK16),0)</f>
        <v/>
      </c>
      <c r="CN16">
        <f>IFERROR(INDEX(CSDA!D$1:D$500,MATCH($CN$2,CSDA!C$1:C$500,0))*INDEX(PIS!V$1:V$500,MATCH(D16,PIS!C$1:C$500))+INDEX(ADJ!$A$1:$BZ$1000,MATCH(PAYROLL!D16,ADJ!A$1:A$500,0),MATCH(PAYROLL!CN$2,ADJ!$2:$2,0)),0)</f>
        <v/>
      </c>
      <c r="CO16">
        <f>IFERROR(INDEX(ADJ!$A$1:$BZ$1000,MATCH(PAYROLL!D16,ADJ!A$1:A$500,0),MATCH(PAYROLL!CO$2,ADJ!$2:$2,0)),0)</f>
        <v/>
      </c>
      <c r="CP16">
        <f>IFERROR(INDEX(ADJ!$A$1:$BZ$1000,MATCH(PAYROLL!D16,ADJ!A$1:A$500,0),MATCH(PAYROLL!CP$2,ADJ!$2:$2,0)),0)</f>
        <v/>
      </c>
      <c r="CQ16">
        <f>BP16-CL16-CI16-CM16-CN16-CO16-CP16-CC16</f>
        <v/>
      </c>
      <c r="CR16">
        <f>IFERROR(IF(RIGHT(INDEX(PIS!O$1:O$500,MATCH(D16,PIS!C$1:C$500,0)),5)="Gross",MIN(U16+V16,VLOOKUP("R700",TSC!B:C,2,0)*VLOOKUP("R101",TSC!B:C,2,0))*(VLOOKUP("T711",TSC!B:C,2,0)+VLOOKUP("T712",TSC!B:C,2,0))%,MIN(T16+V16,VLOOKUP("R700",TSC!B:C,2,0)*VLOOKUP("R101",TSC!B:C,2,0))*(VLOOKUP("T711",TSC!B:C,2,0)+VLOOKUP("T712",TSC!B:C,2,0)+VLOOKUP("R701",TSC!B:C,2,0))%),0)</f>
        <v/>
      </c>
      <c r="CS16">
        <f>IFERROR(IF(RIGHT(INDEX(PIS!O$1:O$500,MATCH(D16,PIS!C$1:C$500,0)),5)="Gross",MIN(U16+V16,VLOOKUP("R700",TSC!B:C,2,0)*VLOOKUP("R101",TSC!B:C,2,0))*(VLOOKUP("T714",TSC!B:C,2,0))%,MIN(T16+V16,VLOOKUP("R700",TSC!B:C,2,0)*VLOOKUP("R101",TSC!B:C,2,0))*(VLOOKUP("T704",TSC!B:C,2,0)+VLOOKUP("T714",TSC!B:C,2,0))%),0)</f>
        <v/>
      </c>
      <c r="CT16">
        <f>IFERROR(IF(RIGHT(INDEX(PIS!O$1:O$500,MATCH(D16,PIS!C$1:C$500,0)),5)="Gross",MIN(U16+V16,VLOOKUP("R700",TSC!B:C,2,0)*VLOOKUP("R101",TSC!B:C,2,0))*VLOOKUP("T705",TSC!B:C,2,0)%,MIN(T16+V16,VLOOKUP("R700",TSC!B:C,2,0)*VLOOKUP("R101",TSC!B:C,2,0))*VLOOKUP("T705",TSC!B:C,2,0)%),0)</f>
        <v/>
      </c>
      <c r="CU16">
        <f>IFERROR(IF(RIGHT(INDEX(PIS!O$1:O$500,MATCH(D16,PIS!C$1:C$500,0)),5)="Gross",MIN(U16+V16,VLOOKUP("R700",TSC!B:C,2,0)*VLOOKUP("R101",TSC!B:C,2,0))*(VLOOKUP("T713",TSC!B:C,2,0))%,MIN(T16+V16,VLOOKUP("R700",TSC!B:C,2,0)*VLOOKUP("R101",TSC!B:C,2,0))*(VLOOKUP("T713",TSC!B:C,2,0))%),0)</f>
        <v/>
      </c>
      <c r="CV16">
        <f>IFERROR(INDEX(ADJ!$A$1:$BZ$1000,MATCH(PAYROLL!D16,ADJ!A$1:A$500,0),MATCH(PAYROLL!CV$2,ADJ!$2:$2,0)),0)</f>
        <v/>
      </c>
      <c r="CW16">
        <f>IFERROR(INDEX(ADJ!$A$1:$BZ$1000,MATCH(PAYROLL!D16,ADJ!A$1:A$500,0),MATCH(PAYROLL!CW$2,ADJ!$2:$2,0)),0)</f>
        <v/>
      </c>
      <c r="CX16">
        <f>SUM(CR16:CW16)</f>
        <v/>
      </c>
      <c r="CY16">
        <f>ROUND(IF(CR16&gt;0,T16+V16*VLOOKUP("R202",TSC!$B$1:$C$500,2,0),0),0)</f>
        <v/>
      </c>
      <c r="CZ16">
        <f>IFERROR(INDEX(CSDA!D$1:D$500,MATCH($CZ$2,CSDA!C$1:C$500,0)),0)</f>
        <v/>
      </c>
      <c r="DA16">
        <f>ROUND(T16*0.7%,0)</f>
        <v/>
      </c>
      <c r="DB16">
        <f>ROUND(T16/12,0)</f>
        <v/>
      </c>
      <c r="DC16">
        <f ref="DC16" t="array">IFERROR(INDEX(CSDA!D$1:D$500,MATCH("Trích giữ"&amp;PAYROLL!DC$2,CSDA!A$1:A$500&amp;CSDA!C$1:C$500,0)),0)</f>
        <v/>
      </c>
      <c r="DD16">
        <f ref="DD16" t="array">IFERROR(INDEX(CSDA!D$1:D$500,MATCH("Trích giữ"&amp;PAYROLL!DD$2,CSDA!A$1:A$500&amp;CSDA!C$1:C$500,0)),0)</f>
        <v/>
      </c>
      <c r="DE16">
        <f ref="DE16" t="array">IFERROR(INDEX(CSDA!D$1:D$500,MATCH("Trích giữ"&amp;PAYROLL!DE$2,CSDA!A$1:A$500&amp;CSDA!C$1:C$500,0)),0)</f>
        <v/>
      </c>
      <c r="DF16">
        <f>IFERROR(INDEX(CSDA!D$1:D$500,MATCH(PAYROLL!DF$2,CSDA!C$1:C$500,0)),0)</f>
        <v/>
      </c>
      <c r="DG16">
        <f ref="DG16" t="array">IFERROR(INDEX(CSDA!D$1:D$500,MATCH("Trích giữ"&amp;PAYROLL!DG$2,CSDA!A$1:A$500&amp;CSDA!C$1:C$500,0)),0)</f>
        <v/>
      </c>
      <c r="DH16">
        <f>ROUND(T16/26,0)</f>
        <v/>
      </c>
      <c r="DI16">
        <f ref="DI16" t="array">IFERROR(INDEX(CSDA!D$1:D$500,MATCH("Trích giữ"&amp;PAYROLL!DI$2,CSDA!A$1:A$500&amp;CSDA!C$1:C$500,0)),0)</f>
        <v/>
      </c>
      <c r="DJ16">
        <f>IF(U16=0,T16*21.5%-BL16,0)</f>
        <v/>
      </c>
      <c r="DK16">
        <f ref="DK16" t="array">IFERROR(INDEX(CSDA!D$1:D$500,MATCH("Trích giữ"&amp;PAYROLL!DK$2,CSDA!A$1:A$500&amp;CSDA!C$1:C$500,0)),0)</f>
        <v/>
      </c>
      <c r="DL16">
        <f>IFERROR(INDEX(CSDA!D$1:D$500,MATCH(PAYROLL!DL$2,CSDA!C$1:C$500,0))/12,0)</f>
        <v/>
      </c>
      <c r="DM16">
        <f>SUM(DB16:DL16)</f>
        <v/>
      </c>
      <c r="DN16">
        <f>IFERROR(INDEX(ADJ!$A$1:$BZ$1000,MATCH(PAYROLL!D16,ADJ!A$1:A$500,0),MATCH(PAYROLL!DN$2,ADJ!$2:$2,0)),0)</f>
        <v/>
      </c>
      <c r="DO16">
        <f>IFERROR(SUM(BP16,DM16:DN16,CX16:DA16)-DT16,0)</f>
        <v/>
      </c>
      <c r="DP16">
        <f ref="DP16" t="array">SUM(BW16*IFERROR(INDEX(CSDA!D$1:D$500,MATCH(BW$2,CSDA!C$1:C$500,0)),0)%,CX16*IFERROR(INDEX(CSDA!D$1:D$500,MATCH(CX$2,CSDA!C$1:C$500,0)),0)%,DA16*IFERROR(INDEX(CSDA!D$1:D$500,MATCH(DA$2,CSDA!C$1:C$500,0)),0)%,DB16*IFERROR(INDEX(CSDA!D$1:D$500,MATCH(DB$2,CSDA!C$1:C$500,0)),0)%,DF16*IFERROR(INDEX(CSDA!D$1:D$500,MATCH("Phí dịch vụ"&amp;PAYROLL!DF$2,CSDA!A$1:A$500&amp;CSDA!C$1:C$500,0)),0)%,DC16*IFERROR(INDEX(CSDA!D$1:D$500,MATCH("Phí dịch vụ"&amp;PAYROLL!DC$2,CSDA!A$1:A$500&amp;CSDA!C$1:C$500,0)),0)%,DH16*IFERROR(INDEX(CSDA!D$1:D$500,MATCH("Phí dịch vụ"&amp;PAYROLL!DH$2,CSDA!A$1:A$500&amp;CSDA!C$1:C$500,0)),0)%,DJ16*IFERROR(INDEX(CSDA!D$1:D$500,MATCH("Phí dịch vụ"&amp;PAYROLL!DJ$2,CSDA!A$1:A$500&amp;CSDA!C$1:C$500,0)),0)%,BN16*IFERROR(INDEX(CSDA!D$1:D$500,MATCH(BN$2,CSDA!C$1:C$500,0)),0)%)-BN16*7%</f>
        <v/>
      </c>
      <c r="DQ16">
        <f>IFERROR(INDEX(ADJ!$A$1:$BZ$1000,MATCH(PAYROLL!D16,ADJ!A$1:A$500,0),MATCH(PAYROLL!DQ$2,ADJ!$2:$2,0)),0)</f>
        <v/>
      </c>
      <c r="DR16">
        <f>IFERROR(INDEX(ADJ!$A$1:$BZ$1000,MATCH(PAYROLL!D16,ADJ!A$1:A$500,0),MATCH(PAYROLL!DR$2,ADJ!$2:$2,0)),0)</f>
        <v/>
      </c>
      <c r="DS16">
        <f>SUM(DP16:DR16)</f>
        <v/>
      </c>
      <c r="DT16">
        <f>EK16</f>
        <v/>
      </c>
      <c r="DU16">
        <f>SUM(DO16:DR16)</f>
        <v/>
      </c>
      <c r="DV16">
        <f>ROUND(DU16*0.1,0)</f>
        <v/>
      </c>
      <c r="DW16">
        <f>DU16+DV16</f>
        <v/>
      </c>
      <c r="DZ16">
        <f>IFERROR(INDEX(ADJ!$A$1:$BZ$1000,MATCH(PAYROLL!$D16,ADJ!A$1:A$500,0),MATCH(PAYROLL!DZ$2,ADJ!$2:$2,0)),0)</f>
        <v/>
      </c>
      <c r="EA16">
        <f>IFERROR(INDEX(ADJ!$A$1:$BZ$1000,MATCH(PAYROLL!$D16,ADJ!A$1:A$500,0),MATCH(PAYROLL!EA$2,ADJ!$2:$2,0)),0)</f>
        <v/>
      </c>
      <c r="EB16">
        <f>IFERROR(INDEX(ADJ!$A$1:$BZ$1000,MATCH(PAYROLL!$D16,ADJ!A$1:A$500,0),MATCH(PAYROLL!EB$2,ADJ!$2:$2,0)),0)</f>
        <v/>
      </c>
      <c r="EC16">
        <f>IFERROR(INDEX(ADJ!$A$1:$BZ$1000,MATCH(PAYROLL!$D16,ADJ!A$1:A$500,0),MATCH(PAYROLL!EC$2,ADJ!$2:$2,0)),0)</f>
        <v/>
      </c>
      <c r="ED16">
        <f>IFERROR(INDEX(ADJ!$A$1:$BZ$1000,MATCH(PAYROLL!$D16,ADJ!A$1:A$500,0),MATCH(PAYROLL!ED$2,ADJ!$2:$2,0)),0)</f>
        <v/>
      </c>
      <c r="EE16">
        <f>IFERROR(INDEX(ADJ!$A$1:$BZ$1000,MATCH(PAYROLL!$D16,ADJ!A$1:A$500,0),MATCH(PAYROLL!EE$2,ADJ!$2:$2,0)),0)</f>
        <v/>
      </c>
      <c r="EF16">
        <f>IFERROR(INDEX(ADJ!$A$1:$BZ$1000,MATCH(PAYROLL!$D16,ADJ!A$1:A$500,0),MATCH(PAYROLL!EF$2,ADJ!$2:$2,0)),0)</f>
        <v/>
      </c>
      <c r="EG16">
        <f>IFERROR(INDEX(ADJ!$A$1:$BZ$1000,MATCH(PAYROLL!$D16,ADJ!A$1:A$500,0),MATCH(PAYROLL!EG$2,ADJ!$2:$2,0)),0)</f>
        <v/>
      </c>
      <c r="EH16">
        <f>IFERROR(INDEX(ADJ!$A$1:$BZ$1000,MATCH(PAYROLL!$D16,ADJ!A$1:A$500,0),MATCH(PAYROLL!EH$2,ADJ!$2:$2,0)),0)</f>
        <v/>
      </c>
      <c r="EI16">
        <f>IFERROR(INDEX(ADJ!$A$1:$BZ$1000,MATCH(PAYROLL!D16,ADJ!A$1:A$500,0),MATCH(PAYROLL!EI$2,ADJ!$2:$2,0)),0)</f>
        <v/>
      </c>
      <c r="EJ16">
        <f>IFERROR(INDEX(ADJ!$A$1:$BZ$1000,MATCH(PAYROLL!$D16,ADJ!A$1:A$500,0),MATCH(PAYROLL!EJ$2,ADJ!$2:$2,0)),0)</f>
        <v/>
      </c>
      <c r="EK16">
        <f>SUM(DZ16:EJ16)</f>
        <v/>
      </c>
    </row>
    <row r="17">
      <c r="A17" t="n">
        <v>15</v>
      </c>
      <c r="B17" t="inlineStr">
        <is>
          <t>Hoàng Thị Quỳnh</t>
        </is>
      </c>
      <c r="D17" t="inlineStr">
        <is>
          <t>148794-04</t>
        </is>
      </c>
      <c r="S17">
        <f>IFERROR(INDEX(PIS!$A$1:$BZ$1000,MATCH($D17,PIS!C$1:C$500,0),MATCH("Lương CB tháng trước",PIS!$1:$1,0)),0)</f>
        <v/>
      </c>
      <c r="T17">
        <f>IFERROR(INDEX(PIS!$A$1:$BZ$1000,MATCH($D17,PIS!C$1:C$500,0),MATCH("Lương CB hiện tại",PIS!$1:$1,0)),0)</f>
        <v/>
      </c>
      <c r="U17">
        <f>IFERROR(INDEX(PIS!$A$1:$BZ$1000,MATCH($D17,PIS!C$1:C$500,0),MATCH("Lương đóng BHBB",PIS!$1:$1,0)),0)</f>
        <v/>
      </c>
      <c r="V17">
        <f>IFERROR(INDEX(PIS!$A$1:$BZ$1000,MATCH($D17,PIS!C$1:C$500,0),MATCH(V$2,PIS!$2:$2,0)),0)</f>
        <v/>
      </c>
      <c r="W17">
        <f>IFERROR(INDEX(PIS!$A$1:$BZ$1000,MATCH($D17,PIS!C$1:C$500,0),MATCH(W$2,PIS!$2:$2,0)),0)</f>
        <v/>
      </c>
      <c r="X17">
        <f>IFERROR(INDEX(PIS!$A$1:$BZ$1000,MATCH($D17,PIS!C$1:C$500,0),MATCH(X$2,PIS!$2:$2,0)),0)</f>
        <v/>
      </c>
      <c r="Y17">
        <f>IFERROR(INDEX(PIS!$A$1:$BZ$1000,MATCH($D17,PIS!C$1:C$500,0),MATCH(Y$2,PIS!$2:$2,0)),0)</f>
        <v/>
      </c>
      <c r="Z17">
        <f>IFERROR(INDEX(PIS!$A$1:$BZ$1000,MATCH($D17,PIS!C$1:C$500,0),MATCH(Z$2,PIS!$2:$2,0)),0)</f>
        <v/>
      </c>
      <c r="AA17">
        <f>IFERROR(INDEX(PIS!$A$1:$BZ$1000,MATCH($D17,PIS!C$1:C$500,0),MATCH(AA$2,PIS!$2:$2,0)),0)</f>
        <v/>
      </c>
      <c r="AB17">
        <f>IFERROR(INDEX(PIS!$A$1:$BZ$1000,MATCH($D17,PIS!C$1:C$500,0),MATCH(AB$2,PIS!$2:$2,0)),0)</f>
        <v/>
      </c>
      <c r="AC17">
        <f>SUM(V17:AB17)</f>
        <v/>
      </c>
      <c r="AD17">
        <f>IFERROR(INDEX(TIMESHEET!$A$1:$AI$5000,MATCH($D17,TIMESHEET!A$1:A$500,0),MATCH("T100",TIMESHEET!$2:$2,0))-2,0)</f>
        <v/>
      </c>
      <c r="AE17">
        <f>IFERROR(INDEX(TIMESHEET!$A$1:$AI$5000,MATCH($D17,TIMESHEET!A$1:A$500,0),MATCH("T202",TIMESHEET!$2:$2,0)),0)</f>
        <v/>
      </c>
      <c r="AF17">
        <f>IFERROR(INDEX(TIMESHEET!$A$1:$AI$5000,MATCH($D17,TIMESHEET!A$1:A$500,0),MATCH("T302",TIMESHEET!$2:$2,0)),0)</f>
        <v/>
      </c>
      <c r="AG17">
        <f>IFERROR(INDEX(TIMESHEET!$A$1:$AI$5000,MATCH($D17,TIMESHEET!A$1:A$500,0),MATCH("T406",TIMESHEET!$2:$2,0)),0)</f>
        <v/>
      </c>
      <c r="AH17">
        <f>AE17+AG17</f>
        <v/>
      </c>
      <c r="AI17">
        <f>IFERROR(INDEX(TIMESHEET!$A$1:$AI$5000,MATCH($D17,TIMESHEET!A$1:A$500,0),MATCH("T701",TIMESHEET!$2:$2,0)),0)</f>
        <v/>
      </c>
      <c r="AJ17">
        <f>IFERROR(INDEX(TIMESHEET!$A$1:$AI$5000,MATCH($D17,TIMESHEET!B$1:B$500,0),MATCH("T320",TIMESHEET!$2:$2,0)),0)</f>
        <v/>
      </c>
      <c r="AK17">
        <f>IFERROR(IF(LEFT(INDEX(PIS!O$1:O$500,MATCH(D17,PIS!C$1:C$500)),1)="M",T17/AD17*SUM(AE17:AG17),T17*AD17),0)</f>
        <v/>
      </c>
      <c r="AL17">
        <f>IFERROR(INDEX(ADJ!$A$1:$BZ$1000,MATCH(PAYROLL!D17,ADJ!A$1:A$500,0),MATCH(PAYROLL!AL$2,ADJ!$2:$2,0)),0)</f>
        <v/>
      </c>
      <c r="AM17">
        <f>SUM(AK17:AL17)</f>
        <v/>
      </c>
      <c r="AN17">
        <f>IFERROR(ROUND(V17/$AD17*$AH17,0),0)</f>
        <v/>
      </c>
      <c r="AO17">
        <f>IFERROR(ROUND(W17/$AD17*$AH17,0),0)</f>
        <v/>
      </c>
      <c r="AP17">
        <f>IFERROR(ROUND(X17/$AD17*$AE17,0),0)</f>
        <v/>
      </c>
      <c r="AQ17">
        <f>IFERROR(ROUND(Y17/$AD17*$AH17,0),0)</f>
        <v/>
      </c>
      <c r="AR17">
        <f>IFERROR(ROUND(Z17/$AD17*$AH17,0),0)</f>
        <v/>
      </c>
      <c r="AS17">
        <f>IFERROR(ROUND(AA17/$AD17*$AH17,0),0)</f>
        <v/>
      </c>
      <c r="AT17">
        <f>IFERROR(IF((AE17+AF17+AG17)&gt;13,AB17,ROUND(AB17/AD17*AH17,0)),0)</f>
        <v/>
      </c>
      <c r="AU17">
        <f>IFERROR(INDEX(ADJ!$A$1:$BZ$1000,MATCH(PAYROLL!D17,ADJ!A$1:A$500,0),MATCH(PAYROLL!AU$2,ADJ!$2:$2,0)),0)</f>
        <v/>
      </c>
      <c r="AV17">
        <f>ROUND(SUM(AN17:AU17),0)</f>
        <v/>
      </c>
      <c r="AW17">
        <f>IFERROR(INDEX(TIMESHEET!$A$1:$AI$5000,MATCH(PAYROLL!D17,TIMESHEET!A$1:A$500,0),MATCH("T620",TIMESHEET!$2:$2,0)),0)</f>
        <v/>
      </c>
      <c r="AX17">
        <f>IFERROR(INDEX(TIMESHEET!$A$1:$AI$5000,MATCH(PAYROLL!D17,TIMESHEET!A$1:A$500,0),MATCH("T601",TIMESHEET!$2:$2,0)),0)</f>
        <v/>
      </c>
      <c r="AY17">
        <f>IFERROR(INDEX(TIMESHEET!$A$1:$AI$5000,MATCH(PAYROLL!D17,TIMESHEET!A$1:A$500,0),MATCH("T602",TIMESHEET!$2:$2,0)),0)</f>
        <v/>
      </c>
      <c r="AZ17">
        <f>IFERROR(INDEX(TIMESHEET!$A$1:$AI$5000,MATCH(PAYROLL!D17,TIMESHEET!A$1:A$500,0),MATCH("T603",TIMESHEET!$2:$2,0)),0)</f>
        <v/>
      </c>
      <c r="BA17">
        <f>IFERROR(INDEX(TIMESHEET!$A$1:$AI$5000,MATCH(PAYROLL!D17,TIMESHEET!A$1:A$500,0),MATCH("T611",TIMESHEET!$2:$2,0)),0)</f>
        <v/>
      </c>
      <c r="BB17">
        <f>IFERROR(INDEX(TIMESHEET!$A$1:$AI$5000,MATCH(PAYROLL!D17,TIMESHEET!A$1:A$500,0),MATCH("T612",TIMESHEET!$2:$2,0)),0)</f>
        <v/>
      </c>
      <c r="BC17">
        <f>IFERROR(INDEX(TIMESHEET!$A$1:$AI$5000,MATCH(PAYROLL!D17,TIMESHEET!A$1:A$500,0),MATCH("T613",TIMESHEET!$2:$2,0)),0)</f>
        <v/>
      </c>
      <c r="BD17">
        <f>IFERROR(INDEX(TIMESHEET!$A$1:$AI$5000,MATCH(PAYROLL!D17,TIMESHEET!A$1:A$500,0),MATCH("T500",TIMESHEET!$2:$2,0)),0)</f>
        <v/>
      </c>
      <c r="BE17">
        <f>IFERROR(IF(LEFT(INDEX(PIS!O$1:O$500,MATCH(D17,PIS!C$1:C$500)),1)="M",T17/AD17/8*(AW17+AX17*1.5+AY17*2+AZ17*3+BA17*2.1+BB17*2.7+BC17*3.9+BD17*0.3),T17/8*(AW17+AX17*1.5+AY17*2+AZ17*3+BA17*2.1+BB17*2.7+BC17*3.9+BD17*0.3)),0)</f>
        <v/>
      </c>
      <c r="BF17">
        <f>IFERROR(INDEX(ADJ!$A$1:$BZ$1000,MATCH(PAYROLL!$D17,ADJ!A$1:A$500,0),MATCH(PAYROLL!BF$2,ADJ!$2:$2,0)),0)</f>
        <v/>
      </c>
      <c r="BG17">
        <f>IFERROR(INDEX(ADJ!$A$1:$BZ$1000,MATCH(PAYROLL!D17,ADJ!A$1:A$500,0),MATCH(PAYROLL!BG$2,ADJ!$2:$2,0)),0)</f>
        <v/>
      </c>
      <c r="BH17">
        <f>IFERROR(INDEX(ADJ!$A$1:$BZ$1000,MATCH(PAYROLL!D17,ADJ!A$1:A$500,0),MATCH(PAYROLL!BH$2,ADJ!$2:$2,0)),0)</f>
        <v/>
      </c>
      <c r="BI17">
        <f>IFERROR(INDEX(ADJ!$A$1:$BZ$1000,MATCH(PAYROLL!D17,ADJ!A$1:A$500,0),MATCH(PAYROLL!BI$2,ADJ!$2:$2,0)),0)</f>
        <v/>
      </c>
      <c r="BJ17">
        <f>IFERROR(INDEX(ADJ!$A$1:$BZ$1000,MATCH(PAYROLL!D17,ADJ!A$1:A$500,0),MATCH(PAYROLL!BJ$2,ADJ!$2:$2,0)),0)</f>
        <v/>
      </c>
      <c r="BK17">
        <f>SUM(BF17:BJ17)</f>
        <v/>
      </c>
      <c r="BL17">
        <f>IFERROR(INDEX(ADJ!$A$1:$BZ$1000,MATCH(PAYROLL!D17,ADJ!A$1:A$500,0),MATCH(PAYROLL!BL$2,ADJ!$2:$2,0)),0)</f>
        <v/>
      </c>
      <c r="BM17">
        <f>IFERROR(INDEX(ADJ!$A$1:$BZ$1000,MATCH(PAYROLL!D17,ADJ!A$1:A$500,0),MATCH(PAYROLL!BM$2,ADJ!$2:$2,0)),0)</f>
        <v/>
      </c>
      <c r="BN17">
        <f>IFERROR(INDEX(ADJ!$A$1:$BZ$1000,MATCH(PAYROLL!D17,ADJ!A$1:A$500,0),MATCH(PAYROLL!BN$2,ADJ!$2:$2,0)),0)</f>
        <v/>
      </c>
      <c r="BO17">
        <f>IFERROR(INDEX(ADJ!$A$1:$BZ$1000,MATCH(PAYROLL!D17,ADJ!A$1:A$500,0),MATCH(PAYROLL!BO$2,ADJ!$2:$2,0)),0)</f>
        <v/>
      </c>
      <c r="BP17">
        <f>SUM(AM17,AV17,BE17,BK17,BL17:BO17)</f>
        <v/>
      </c>
      <c r="BQ17">
        <f>BO17</f>
        <v/>
      </c>
      <c r="BR17">
        <f>IFERROR(ROUND(IF(LEFT(INDEX(PIS!O$1:O$500,MATCH(D17,PIS!C$1:C$500)),1)="D",T17/8*(BD17*0.3),IF(LEFT(INDEX(PIS!O$1:O$500,MATCH(D17,PIS!C$1:C$500)),1)="H",T17*($BD17*0.3),T17/$AD17/8*($BD17*0.3))),0),0)</f>
        <v/>
      </c>
      <c r="BS17">
        <f>IF(AP17&lt;1,0,MIN(AP17,730000))</f>
        <v/>
      </c>
      <c r="BT17">
        <f>IFERROR(ROUND((BE17-SUM(AW17:BC17)*T17/AD17/8),0)-BR17,0)</f>
        <v/>
      </c>
      <c r="BU17">
        <f>AO17</f>
        <v/>
      </c>
      <c r="BV17">
        <f>SUM(BQ17:BU17)</f>
        <v/>
      </c>
      <c r="BW17">
        <f>BP17-BV17</f>
        <v/>
      </c>
      <c r="BX17">
        <f>IFERROR(IF(RIGHT(INDEX(PIS!O$1:O$500,MATCH(D17,PIS!C$1:C$500)),5)="Gross",MIN(U17+V17,VLOOKUP("R700",TSC!B:C,2,0)*VLOOKUP("R101",TSC!B:C,2,0))*VLOOKUP("R701",TSC!B:C,2,0)%,0),0)</f>
        <v/>
      </c>
      <c r="BY17">
        <f>IFERROR(IF(RIGHT(INDEX(PIS!O$1:O$500,MATCH(D17,PIS!C$1:C$500)),5)="Gross",MIN(U17+V17,VLOOKUP("R700",TSC!B:C,2,0)*VLOOKUP("R101",TSC!B:C,2,0))*VLOOKUP("T704",TSC!B:C,2,0)%,0),0)</f>
        <v/>
      </c>
      <c r="BZ17">
        <f>IFERROR(IF(RIGHT(INDEX(PIS!O$1:O$500,MATCH(D17,PIS!C$1:C$500)),5)="Gross",MIN(U17+V17,VLOOKUP("R700",TSC!B:C,2,0)*VLOOKUP("1",TSC!F:G,2,0))*VLOOKUP("T705",TSC!B:C,2,0)%,0),0)</f>
        <v/>
      </c>
      <c r="CA17">
        <f>IFERROR(INDEX(ADJ!$A$1:$BZ$1000,MATCH(PAYROLL!D17,ADJ!A$1:A$500,0),MATCH(PAYROLL!CA$2,ADJ!$2:$2,0)),0)</f>
        <v/>
      </c>
      <c r="CB17">
        <f>IFERROR(INDEX(ADJ!$A$1:$BZ$1000,MATCH(PAYROLL!D17,ADJ!A$1:A$500,0),MATCH(PAYROLL!CB$2,ADJ!$2:$2,0)),0)</f>
        <v/>
      </c>
      <c r="CC17">
        <f>SUM(BX17:CB17)</f>
        <v/>
      </c>
      <c r="CD17">
        <f>IFERROR(INDEX(PIS!$A$1:$BZ$1000,MATCH(PAYROLL!D17,PIS!C$1:C$500,0),MATCH(PAYROLL!CD$1,PIS!$1:$1,0)),0)</f>
        <v/>
      </c>
      <c r="CE17">
        <f>IFERROR(IF(OR(INDEX(PIS!P$1:P$500,MATCH(D17,PIS!C$1:C$500,0))="LT2",INDEX(PIS!P$1:P$500,MATCH(D17,PIS!C$1:C$500,0))="P10"),0,SUM(CC17,CD17*VLOOKUP("R601",TSC!B:C,2,0),VLOOKUP("R602",TSC!B:C,2,0))),0)</f>
        <v/>
      </c>
      <c r="CF17">
        <f>MAX(BW17-CE17,0)</f>
        <v/>
      </c>
      <c r="CG17">
        <f>IFERROR(IF(OR(RIGHT(INDEX(PIS!P$1:P$500,MATCH(D17,PIS!C$1:C$500)),5)="P10",RIGHT(INDEX(PIS!P$1:P$500,MATCH(D17,PIS!C$1:C$500)),5)="CK"),0,IF(CF17&lt;=5000000,CF17*5%,IF(CF17&lt;=10000000,CF17*10%-250000,IF(CF17&lt;=18000000,CF17*15%-750000,IF(CF17&lt;=32000000,CF17*20%-1650000,IF(CF17&lt;=52000000,CF17*25%-3250000,IF(CF17&lt;=80000000,BH17*30%-5850000,CF17*35%-9850000))))))),0)</f>
        <v/>
      </c>
      <c r="CH17">
        <f>IFERROR(IF(OR(INDEX(PIS!P$1:P$500,MATCH(D17,PIS!C$1:C$500))="LT",INDEX(PIS!P$1:P$500,MATCH(D17,PIS!C$1:C$500))="CK"),0,IF(CF17&lt;2000000,0,CF17*10%)),0)</f>
        <v/>
      </c>
      <c r="CI17">
        <f>IFERROR(INDEX(ADJ!$A$1:$BZ$1000,MATCH(PAYROLL!D17,ADJ!A$1:A$500,0),MATCH(PAYROLL!CI$2,ADJ!$2:$2,0)),0)</f>
        <v/>
      </c>
      <c r="CJ17">
        <f>IFERROR(INDEX(ADJ!$A$1:$BZ$1000,MATCH(PAYROLL!D17,ADJ!A$1:A$500,0),MATCH(PAYROLL!CJ$2,ADJ!$2:$2,0)),0)</f>
        <v/>
      </c>
      <c r="CK17">
        <f>IFERROR(INDEX(ADJ!$A$1:$BZ$1000,MATCH(PAYROLL!D17,ADJ!A$1:A$500,0),MATCH(PAYROLL!CK$2,ADJ!$2:$2,0)),0)</f>
        <v/>
      </c>
      <c r="CL17">
        <f>SUM(CG17:CK17)</f>
        <v/>
      </c>
      <c r="CM17">
        <f>ROUND(SUM(CH17:CK17),0)</f>
        <v/>
      </c>
      <c r="CN17">
        <f>IFERROR(INDEX(CSDA!D$1:D$500,MATCH($CN$2,CSDA!C$1:C$500,0))*INDEX(PIS!V$1:V$500,MATCH(D17,PIS!C$1:C$500))+INDEX(ADJ!$A$1:$BZ$1000,MATCH(PAYROLL!D17,ADJ!A$1:A$500,0),MATCH(PAYROLL!CN$2,ADJ!$2:$2,0)),0)</f>
        <v/>
      </c>
      <c r="CO17">
        <f>IFERROR(INDEX(ADJ!$A$1:$BZ$1000,MATCH(PAYROLL!D17,ADJ!A$1:A$500,0),MATCH(PAYROLL!CO$2,ADJ!$2:$2,0)),0)</f>
        <v/>
      </c>
      <c r="CP17">
        <f>IFERROR(INDEX(ADJ!$A$1:$BZ$1000,MATCH(PAYROLL!D17,ADJ!A$1:A$500,0),MATCH(PAYROLL!CP$2,ADJ!$2:$2,0)),0)</f>
        <v/>
      </c>
      <c r="CQ17">
        <f>BP17-CL17-CI17-CM17-CN17-CO17-CP17-CC17</f>
        <v/>
      </c>
      <c r="CR17">
        <f>IFERROR(IF(RIGHT(INDEX(PIS!O$1:O$500,MATCH(D17,PIS!C$1:C$500,0)),5)="Gross",MIN(U17+V17,VLOOKUP("R700",TSC!B:C,2,0)*VLOOKUP("R101",TSC!B:C,2,0))*(VLOOKUP("T711",TSC!B:C,2,0)+VLOOKUP("T712",TSC!B:C,2,0))%,MIN(T17+V17,VLOOKUP("R700",TSC!B:C,2,0)*VLOOKUP("R101",TSC!B:C,2,0))*(VLOOKUP("T711",TSC!B:C,2,0)+VLOOKUP("T712",TSC!B:C,2,0)+VLOOKUP("R701",TSC!B:C,2,0))%),0)</f>
        <v/>
      </c>
      <c r="CS17">
        <f>IFERROR(IF(RIGHT(INDEX(PIS!O$1:O$500,MATCH(D17,PIS!C$1:C$500,0)),5)="Gross",MIN(U17+V17,VLOOKUP("R700",TSC!B:C,2,0)*VLOOKUP("R101",TSC!B:C,2,0))*(VLOOKUP("T714",TSC!B:C,2,0))%,MIN(T17+V17,VLOOKUP("R700",TSC!B:C,2,0)*VLOOKUP("R101",TSC!B:C,2,0))*(VLOOKUP("T704",TSC!B:C,2,0)+VLOOKUP("T714",TSC!B:C,2,0))%),0)</f>
        <v/>
      </c>
      <c r="CT17">
        <f>IFERROR(IF(RIGHT(INDEX(PIS!O$1:O$500,MATCH(D17,PIS!C$1:C$500,0)),5)="Gross",MIN(U17+V17,VLOOKUP("R700",TSC!B:C,2,0)*VLOOKUP("R101",TSC!B:C,2,0))*VLOOKUP("T705",TSC!B:C,2,0)%,MIN(T17+V17,VLOOKUP("R700",TSC!B:C,2,0)*VLOOKUP("R101",TSC!B:C,2,0))*VLOOKUP("T705",TSC!B:C,2,0)%),0)</f>
        <v/>
      </c>
      <c r="CU17">
        <f>IFERROR(IF(RIGHT(INDEX(PIS!O$1:O$500,MATCH(D17,PIS!C$1:C$500,0)),5)="Gross",MIN(U17+V17,VLOOKUP("R700",TSC!B:C,2,0)*VLOOKUP("R101",TSC!B:C,2,0))*(VLOOKUP("T713",TSC!B:C,2,0))%,MIN(T17+V17,VLOOKUP("R700",TSC!B:C,2,0)*VLOOKUP("R101",TSC!B:C,2,0))*(VLOOKUP("T713",TSC!B:C,2,0))%),0)</f>
        <v/>
      </c>
      <c r="CV17">
        <f>IFERROR(INDEX(ADJ!$A$1:$BZ$1000,MATCH(PAYROLL!D17,ADJ!A$1:A$500,0),MATCH(PAYROLL!CV$2,ADJ!$2:$2,0)),0)</f>
        <v/>
      </c>
      <c r="CW17">
        <f>IFERROR(INDEX(ADJ!$A$1:$BZ$1000,MATCH(PAYROLL!D17,ADJ!A$1:A$500,0),MATCH(PAYROLL!CW$2,ADJ!$2:$2,0)),0)</f>
        <v/>
      </c>
      <c r="CX17">
        <f>SUM(CR17:CW17)</f>
        <v/>
      </c>
      <c r="CY17">
        <f>ROUND(IF(CR17&gt;0,T17+V17*VLOOKUP("R202",TSC!$B$1:$C$500,2,0),0),0)</f>
        <v/>
      </c>
      <c r="CZ17">
        <f>IFERROR(INDEX(CSDA!D$1:D$500,MATCH($CZ$2,CSDA!C$1:C$500,0)),0)</f>
        <v/>
      </c>
      <c r="DA17">
        <f>ROUND(T17*0.7%,0)</f>
        <v/>
      </c>
      <c r="DB17">
        <f>ROUND(T17/12,0)</f>
        <v/>
      </c>
      <c r="DC17">
        <f ref="DC17" t="array">IFERROR(INDEX(CSDA!D$1:D$500,MATCH("Trích giữ"&amp;PAYROLL!DC$2,CSDA!A$1:A$500&amp;CSDA!C$1:C$500,0)),0)</f>
        <v/>
      </c>
      <c r="DD17">
        <f ref="DD17" t="array">IFERROR(INDEX(CSDA!D$1:D$500,MATCH("Trích giữ"&amp;PAYROLL!DD$2,CSDA!A$1:A$500&amp;CSDA!C$1:C$500,0)),0)</f>
        <v/>
      </c>
      <c r="DE17">
        <f ref="DE17" t="array">IFERROR(INDEX(CSDA!D$1:D$500,MATCH("Trích giữ"&amp;PAYROLL!DE$2,CSDA!A$1:A$500&amp;CSDA!C$1:C$500,0)),0)</f>
        <v/>
      </c>
      <c r="DF17">
        <f>IFERROR(INDEX(CSDA!D$1:D$500,MATCH(PAYROLL!DF$2,CSDA!C$1:C$500,0)),0)</f>
        <v/>
      </c>
      <c r="DG17">
        <f ref="DG17" t="array">IFERROR(INDEX(CSDA!D$1:D$500,MATCH("Trích giữ"&amp;PAYROLL!DG$2,CSDA!A$1:A$500&amp;CSDA!C$1:C$500,0)),0)</f>
        <v/>
      </c>
      <c r="DH17">
        <f>ROUND(T17/26,0)</f>
        <v/>
      </c>
      <c r="DI17">
        <f ref="DI17" t="array">IFERROR(INDEX(CSDA!D$1:D$500,MATCH("Trích giữ"&amp;PAYROLL!DI$2,CSDA!A$1:A$500&amp;CSDA!C$1:C$500,0)),0)</f>
        <v/>
      </c>
      <c r="DJ17">
        <f>IF(U17=0,T17*21.5%-BL17,0)</f>
        <v/>
      </c>
      <c r="DK17">
        <f ref="DK17" t="array">IFERROR(INDEX(CSDA!D$1:D$500,MATCH("Trích giữ"&amp;PAYROLL!DK$2,CSDA!A$1:A$500&amp;CSDA!C$1:C$500,0)),0)</f>
        <v/>
      </c>
      <c r="DL17">
        <f>IFERROR(INDEX(CSDA!D$1:D$500,MATCH(PAYROLL!DL$2,CSDA!C$1:C$500,0))/12,0)</f>
        <v/>
      </c>
      <c r="DM17">
        <f>SUM(DB17:DL17)</f>
        <v/>
      </c>
      <c r="DN17">
        <f>IFERROR(INDEX(ADJ!$A$1:$BZ$1000,MATCH(PAYROLL!D17,ADJ!A$1:A$500,0),MATCH(PAYROLL!DN$2,ADJ!$2:$2,0)),0)</f>
        <v/>
      </c>
      <c r="DO17">
        <f>IFERROR(SUM(BP17,DM17:DN17,CX17:DA17)-DT17,0)</f>
        <v/>
      </c>
      <c r="DP17">
        <f ref="DP17" t="array">SUM(BW17*IFERROR(INDEX(CSDA!D$1:D$500,MATCH(BW$2,CSDA!C$1:C$500,0)),0)%,CX17*IFERROR(INDEX(CSDA!D$1:D$500,MATCH(CX$2,CSDA!C$1:C$500,0)),0)%,DA17*IFERROR(INDEX(CSDA!D$1:D$500,MATCH(DA$2,CSDA!C$1:C$500,0)),0)%,DB17*IFERROR(INDEX(CSDA!D$1:D$500,MATCH(DB$2,CSDA!C$1:C$500,0)),0)%,DF17*IFERROR(INDEX(CSDA!D$1:D$500,MATCH("Phí dịch vụ"&amp;PAYROLL!DF$2,CSDA!A$1:A$500&amp;CSDA!C$1:C$500,0)),0)%,DC17*IFERROR(INDEX(CSDA!D$1:D$500,MATCH("Phí dịch vụ"&amp;PAYROLL!DC$2,CSDA!A$1:A$500&amp;CSDA!C$1:C$500,0)),0)%,DH17*IFERROR(INDEX(CSDA!D$1:D$500,MATCH("Phí dịch vụ"&amp;PAYROLL!DH$2,CSDA!A$1:A$500&amp;CSDA!C$1:C$500,0)),0)%,DJ17*IFERROR(INDEX(CSDA!D$1:D$500,MATCH("Phí dịch vụ"&amp;PAYROLL!DJ$2,CSDA!A$1:A$500&amp;CSDA!C$1:C$500,0)),0)%,BN17*IFERROR(INDEX(CSDA!D$1:D$500,MATCH(BN$2,CSDA!C$1:C$500,0)),0)%)-BN17*7%</f>
        <v/>
      </c>
      <c r="DQ17">
        <f>IFERROR(INDEX(ADJ!$A$1:$BZ$1000,MATCH(PAYROLL!D17,ADJ!A$1:A$500,0),MATCH(PAYROLL!DQ$2,ADJ!$2:$2,0)),0)</f>
        <v/>
      </c>
      <c r="DR17">
        <f>IFERROR(INDEX(ADJ!$A$1:$BZ$1000,MATCH(PAYROLL!D17,ADJ!A$1:A$500,0),MATCH(PAYROLL!DR$2,ADJ!$2:$2,0)),0)</f>
        <v/>
      </c>
      <c r="DS17">
        <f>SUM(DP17:DR17)</f>
        <v/>
      </c>
      <c r="DT17">
        <f>EK17</f>
        <v/>
      </c>
      <c r="DU17">
        <f>SUM(DO17:DR17)</f>
        <v/>
      </c>
      <c r="DV17">
        <f>ROUND(DU17*0.1,0)</f>
        <v/>
      </c>
      <c r="DW17">
        <f>DU17+DV17</f>
        <v/>
      </c>
      <c r="DZ17">
        <f>IFERROR(INDEX(ADJ!$A$1:$BZ$1000,MATCH(PAYROLL!$D17,ADJ!A$1:A$500,0),MATCH(PAYROLL!DZ$2,ADJ!$2:$2,0)),0)</f>
        <v/>
      </c>
      <c r="EA17">
        <f>IFERROR(INDEX(ADJ!$A$1:$BZ$1000,MATCH(PAYROLL!$D17,ADJ!A$1:A$500,0),MATCH(PAYROLL!EA$2,ADJ!$2:$2,0)),0)</f>
        <v/>
      </c>
      <c r="EB17">
        <f>IFERROR(INDEX(ADJ!$A$1:$BZ$1000,MATCH(PAYROLL!$D17,ADJ!A$1:A$500,0),MATCH(PAYROLL!EB$2,ADJ!$2:$2,0)),0)</f>
        <v/>
      </c>
      <c r="EC17">
        <f>IFERROR(INDEX(ADJ!$A$1:$BZ$1000,MATCH(PAYROLL!$D17,ADJ!A$1:A$500,0),MATCH(PAYROLL!EC$2,ADJ!$2:$2,0)),0)</f>
        <v/>
      </c>
      <c r="ED17">
        <f>IFERROR(INDEX(ADJ!$A$1:$BZ$1000,MATCH(PAYROLL!$D17,ADJ!A$1:A$500,0),MATCH(PAYROLL!ED$2,ADJ!$2:$2,0)),0)</f>
        <v/>
      </c>
      <c r="EE17">
        <f>IFERROR(INDEX(ADJ!$A$1:$BZ$1000,MATCH(PAYROLL!$D17,ADJ!A$1:A$500,0),MATCH(PAYROLL!EE$2,ADJ!$2:$2,0)),0)</f>
        <v/>
      </c>
      <c r="EF17">
        <f>IFERROR(INDEX(ADJ!$A$1:$BZ$1000,MATCH(PAYROLL!$D17,ADJ!A$1:A$500,0),MATCH(PAYROLL!EF$2,ADJ!$2:$2,0)),0)</f>
        <v/>
      </c>
      <c r="EG17">
        <f>IFERROR(INDEX(ADJ!$A$1:$BZ$1000,MATCH(PAYROLL!$D17,ADJ!A$1:A$500,0),MATCH(PAYROLL!EG$2,ADJ!$2:$2,0)),0)</f>
        <v/>
      </c>
      <c r="EH17">
        <f>IFERROR(INDEX(ADJ!$A$1:$BZ$1000,MATCH(PAYROLL!$D17,ADJ!A$1:A$500,0),MATCH(PAYROLL!EH$2,ADJ!$2:$2,0)),0)</f>
        <v/>
      </c>
      <c r="EI17">
        <f>IFERROR(INDEX(ADJ!$A$1:$BZ$1000,MATCH(PAYROLL!D17,ADJ!A$1:A$500,0),MATCH(PAYROLL!EI$2,ADJ!$2:$2,0)),0)</f>
        <v/>
      </c>
      <c r="EJ17">
        <f>IFERROR(INDEX(ADJ!$A$1:$BZ$1000,MATCH(PAYROLL!$D17,ADJ!A$1:A$500,0),MATCH(PAYROLL!EJ$2,ADJ!$2:$2,0)),0)</f>
        <v/>
      </c>
      <c r="EK17">
        <f>SUM(DZ17:EJ17)</f>
        <v/>
      </c>
    </row>
    <row r="18">
      <c r="A18" t="n">
        <v>16</v>
      </c>
      <c r="B18" t="inlineStr">
        <is>
          <t>Cao Văn Khánh</t>
        </is>
      </c>
      <c r="D18" t="inlineStr">
        <is>
          <t>148906-04</t>
        </is>
      </c>
      <c r="S18">
        <f>IFERROR(INDEX(PIS!$A$1:$BZ$1000,MATCH($D18,PIS!C$1:C$500,0),MATCH("Lương CB tháng trước",PIS!$1:$1,0)),0)</f>
        <v/>
      </c>
      <c r="T18">
        <f>IFERROR(INDEX(PIS!$A$1:$BZ$1000,MATCH($D18,PIS!C$1:C$500,0),MATCH("Lương CB hiện tại",PIS!$1:$1,0)),0)</f>
        <v/>
      </c>
      <c r="U18">
        <f>IFERROR(INDEX(PIS!$A$1:$BZ$1000,MATCH($D18,PIS!C$1:C$500,0),MATCH("Lương đóng BHBB",PIS!$1:$1,0)),0)</f>
        <v/>
      </c>
      <c r="V18">
        <f>IFERROR(INDEX(PIS!$A$1:$BZ$1000,MATCH($D18,PIS!C$1:C$500,0),MATCH(V$2,PIS!$2:$2,0)),0)</f>
        <v/>
      </c>
      <c r="W18">
        <f>IFERROR(INDEX(PIS!$A$1:$BZ$1000,MATCH($D18,PIS!C$1:C$500,0),MATCH(W$2,PIS!$2:$2,0)),0)</f>
        <v/>
      </c>
      <c r="X18">
        <f>IFERROR(INDEX(PIS!$A$1:$BZ$1000,MATCH($D18,PIS!C$1:C$500,0),MATCH(X$2,PIS!$2:$2,0)),0)</f>
        <v/>
      </c>
      <c r="Y18">
        <f>IFERROR(INDEX(PIS!$A$1:$BZ$1000,MATCH($D18,PIS!C$1:C$500,0),MATCH(Y$2,PIS!$2:$2,0)),0)</f>
        <v/>
      </c>
      <c r="Z18">
        <f>IFERROR(INDEX(PIS!$A$1:$BZ$1000,MATCH($D18,PIS!C$1:C$500,0),MATCH(Z$2,PIS!$2:$2,0)),0)</f>
        <v/>
      </c>
      <c r="AA18">
        <f>IFERROR(INDEX(PIS!$A$1:$BZ$1000,MATCH($D18,PIS!C$1:C$500,0),MATCH(AA$2,PIS!$2:$2,0)),0)</f>
        <v/>
      </c>
      <c r="AB18">
        <f>IFERROR(INDEX(PIS!$A$1:$BZ$1000,MATCH($D18,PIS!C$1:C$500,0),MATCH(AB$2,PIS!$2:$2,0)),0)</f>
        <v/>
      </c>
      <c r="AC18">
        <f>SUM(V18:AB18)</f>
        <v/>
      </c>
      <c r="AD18">
        <f>IFERROR(INDEX(TIMESHEET!$A$1:$AI$5000,MATCH($D18,TIMESHEET!A$1:A$500,0),MATCH("T100",TIMESHEET!$2:$2,0))-2,0)</f>
        <v/>
      </c>
      <c r="AE18">
        <f>IFERROR(INDEX(TIMESHEET!$A$1:$AI$5000,MATCH($D18,TIMESHEET!A$1:A$500,0),MATCH("T202",TIMESHEET!$2:$2,0)),0)</f>
        <v/>
      </c>
      <c r="AF18">
        <f>IFERROR(INDEX(TIMESHEET!$A$1:$AI$5000,MATCH($D18,TIMESHEET!A$1:A$500,0),MATCH("T302",TIMESHEET!$2:$2,0)),0)</f>
        <v/>
      </c>
      <c r="AG18">
        <f>IFERROR(INDEX(TIMESHEET!$A$1:$AI$5000,MATCH($D18,TIMESHEET!A$1:A$500,0),MATCH("T406",TIMESHEET!$2:$2,0)),0)</f>
        <v/>
      </c>
      <c r="AH18">
        <f>AE18+AG18</f>
        <v/>
      </c>
      <c r="AI18">
        <f>IFERROR(INDEX(TIMESHEET!$A$1:$AI$5000,MATCH($D18,TIMESHEET!A$1:A$500,0),MATCH("T701",TIMESHEET!$2:$2,0)),0)</f>
        <v/>
      </c>
      <c r="AJ18">
        <f>IFERROR(INDEX(TIMESHEET!$A$1:$AI$5000,MATCH($D18,TIMESHEET!B$1:B$500,0),MATCH("T320",TIMESHEET!$2:$2,0)),0)</f>
        <v/>
      </c>
      <c r="AK18">
        <f>IFERROR(IF(LEFT(INDEX(PIS!O$1:O$500,MATCH(D18,PIS!C$1:C$500)),1)="M",T18/AD18*SUM(AE18:AG18),T18*AD18),0)</f>
        <v/>
      </c>
      <c r="AL18">
        <f>IFERROR(INDEX(ADJ!$A$1:$BZ$1000,MATCH(PAYROLL!D18,ADJ!A$1:A$500,0),MATCH(PAYROLL!AL$2,ADJ!$2:$2,0)),0)</f>
        <v/>
      </c>
      <c r="AM18">
        <f>SUM(AK18:AL18)</f>
        <v/>
      </c>
      <c r="AN18">
        <f>IFERROR(ROUND(V18/$AD18*$AH18,0),0)</f>
        <v/>
      </c>
      <c r="AO18">
        <f>IFERROR(ROUND(W18/$AD18*$AH18,0),0)</f>
        <v/>
      </c>
      <c r="AP18">
        <f>IFERROR(ROUND(X18/$AD18*$AE18,0),0)</f>
        <v/>
      </c>
      <c r="AQ18">
        <f>IFERROR(ROUND(Y18/$AD18*$AH18,0),0)</f>
        <v/>
      </c>
      <c r="AR18">
        <f>IFERROR(ROUND(Z18/$AD18*$AH18,0),0)</f>
        <v/>
      </c>
      <c r="AS18">
        <f>IFERROR(ROUND(AA18/$AD18*$AH18,0),0)</f>
        <v/>
      </c>
      <c r="AT18">
        <f>IFERROR(IF((AE18+AF18+AG18)&gt;13,AB18,ROUND(AB18/AD18*AH18,0)),0)</f>
        <v/>
      </c>
      <c r="AU18">
        <f>IFERROR(INDEX(ADJ!$A$1:$BZ$1000,MATCH(PAYROLL!D18,ADJ!A$1:A$500,0),MATCH(PAYROLL!AU$2,ADJ!$2:$2,0)),0)</f>
        <v/>
      </c>
      <c r="AV18">
        <f>ROUND(SUM(AN18:AU18),0)</f>
        <v/>
      </c>
      <c r="AW18">
        <f>IFERROR(INDEX(TIMESHEET!$A$1:$AI$5000,MATCH(PAYROLL!D18,TIMESHEET!A$1:A$500,0),MATCH("T620",TIMESHEET!$2:$2,0)),0)</f>
        <v/>
      </c>
      <c r="AX18">
        <f>IFERROR(INDEX(TIMESHEET!$A$1:$AI$5000,MATCH(PAYROLL!D18,TIMESHEET!A$1:A$500,0),MATCH("T601",TIMESHEET!$2:$2,0)),0)</f>
        <v/>
      </c>
      <c r="AY18">
        <f>IFERROR(INDEX(TIMESHEET!$A$1:$AI$5000,MATCH(PAYROLL!D18,TIMESHEET!A$1:A$500,0),MATCH("T602",TIMESHEET!$2:$2,0)),0)</f>
        <v/>
      </c>
      <c r="AZ18">
        <f>IFERROR(INDEX(TIMESHEET!$A$1:$AI$5000,MATCH(PAYROLL!D18,TIMESHEET!A$1:A$500,0),MATCH("T603",TIMESHEET!$2:$2,0)),0)</f>
        <v/>
      </c>
      <c r="BA18">
        <f>IFERROR(INDEX(TIMESHEET!$A$1:$AI$5000,MATCH(PAYROLL!D18,TIMESHEET!A$1:A$500,0),MATCH("T611",TIMESHEET!$2:$2,0)),0)</f>
        <v/>
      </c>
      <c r="BB18">
        <f>IFERROR(INDEX(TIMESHEET!$A$1:$AI$5000,MATCH(PAYROLL!D18,TIMESHEET!A$1:A$500,0),MATCH("T612",TIMESHEET!$2:$2,0)),0)</f>
        <v/>
      </c>
      <c r="BC18">
        <f>IFERROR(INDEX(TIMESHEET!$A$1:$AI$5000,MATCH(PAYROLL!D18,TIMESHEET!A$1:A$500,0),MATCH("T613",TIMESHEET!$2:$2,0)),0)</f>
        <v/>
      </c>
      <c r="BD18">
        <f>IFERROR(INDEX(TIMESHEET!$A$1:$AI$5000,MATCH(PAYROLL!D18,TIMESHEET!A$1:A$500,0),MATCH("T500",TIMESHEET!$2:$2,0)),0)</f>
        <v/>
      </c>
      <c r="BE18">
        <f>IFERROR(IF(LEFT(INDEX(PIS!O$1:O$500,MATCH(D18,PIS!C$1:C$500)),1)="M",T18/AD18/8*(AW18+AX18*1.5+AY18*2+AZ18*3+BA18*2.1+BB18*2.7+BC18*3.9+BD18*0.3),T18/8*(AW18+AX18*1.5+AY18*2+AZ18*3+BA18*2.1+BB18*2.7+BC18*3.9+BD18*0.3)),0)</f>
        <v/>
      </c>
      <c r="BF18">
        <f>IFERROR(INDEX(ADJ!$A$1:$BZ$1000,MATCH(PAYROLL!$D18,ADJ!A$1:A$500,0),MATCH(PAYROLL!BF$2,ADJ!$2:$2,0)),0)</f>
        <v/>
      </c>
      <c r="BG18">
        <f>IFERROR(INDEX(ADJ!$A$1:$BZ$1000,MATCH(PAYROLL!D18,ADJ!A$1:A$500,0),MATCH(PAYROLL!BG$2,ADJ!$2:$2,0)),0)</f>
        <v/>
      </c>
      <c r="BH18">
        <f>IFERROR(INDEX(ADJ!$A$1:$BZ$1000,MATCH(PAYROLL!D18,ADJ!A$1:A$500,0),MATCH(PAYROLL!BH$2,ADJ!$2:$2,0)),0)</f>
        <v/>
      </c>
      <c r="BI18">
        <f>IFERROR(INDEX(ADJ!$A$1:$BZ$1000,MATCH(PAYROLL!D18,ADJ!A$1:A$500,0),MATCH(PAYROLL!BI$2,ADJ!$2:$2,0)),0)</f>
        <v/>
      </c>
      <c r="BJ18">
        <f>IFERROR(INDEX(ADJ!$A$1:$BZ$1000,MATCH(PAYROLL!D18,ADJ!A$1:A$500,0),MATCH(PAYROLL!BJ$2,ADJ!$2:$2,0)),0)</f>
        <v/>
      </c>
      <c r="BK18">
        <f>SUM(BF18:BJ18)</f>
        <v/>
      </c>
      <c r="BL18">
        <f>IFERROR(INDEX(ADJ!$A$1:$BZ$1000,MATCH(PAYROLL!D18,ADJ!A$1:A$500,0),MATCH(PAYROLL!BL$2,ADJ!$2:$2,0)),0)</f>
        <v/>
      </c>
      <c r="BM18">
        <f>IFERROR(INDEX(ADJ!$A$1:$BZ$1000,MATCH(PAYROLL!D18,ADJ!A$1:A$500,0),MATCH(PAYROLL!BM$2,ADJ!$2:$2,0)),0)</f>
        <v/>
      </c>
      <c r="BN18">
        <f>IFERROR(INDEX(ADJ!$A$1:$BZ$1000,MATCH(PAYROLL!D18,ADJ!A$1:A$500,0),MATCH(PAYROLL!BN$2,ADJ!$2:$2,0)),0)</f>
        <v/>
      </c>
      <c r="BO18">
        <f>IFERROR(INDEX(ADJ!$A$1:$BZ$1000,MATCH(PAYROLL!D18,ADJ!A$1:A$500,0),MATCH(PAYROLL!BO$2,ADJ!$2:$2,0)),0)</f>
        <v/>
      </c>
      <c r="BP18">
        <f>SUM(AM18,AV18,BE18,BK18,BL18:BO18)</f>
        <v/>
      </c>
      <c r="BQ18">
        <f>BO18</f>
        <v/>
      </c>
      <c r="BR18">
        <f>IFERROR(ROUND(IF(LEFT(INDEX(PIS!O$1:O$500,MATCH(D18,PIS!C$1:C$500)),1)="D",T18/8*(BD18*0.3),IF(LEFT(INDEX(PIS!O$1:O$500,MATCH(D18,PIS!C$1:C$500)),1)="H",T18*($BD18*0.3),T18/$AD18/8*($BD18*0.3))),0),0)</f>
        <v/>
      </c>
      <c r="BS18">
        <f>IF(AP18&lt;1,0,MIN(AP18,730000))</f>
        <v/>
      </c>
      <c r="BT18">
        <f>IFERROR(ROUND((BE18-SUM(AW18:BC18)*T18/AD18/8),0)-BR18,0)</f>
        <v/>
      </c>
      <c r="BU18">
        <f>AO18</f>
        <v/>
      </c>
      <c r="BV18">
        <f>SUM(BQ18:BU18)</f>
        <v/>
      </c>
      <c r="BW18">
        <f>BP18-BV18</f>
        <v/>
      </c>
      <c r="BX18">
        <f>IFERROR(IF(RIGHT(INDEX(PIS!O$1:O$500,MATCH(D18,PIS!C$1:C$500)),5)="Gross",MIN(U18+V18,VLOOKUP("R700",TSC!B:C,2,0)*VLOOKUP("R101",TSC!B:C,2,0))*VLOOKUP("R701",TSC!B:C,2,0)%,0),0)</f>
        <v/>
      </c>
      <c r="BY18">
        <f>IFERROR(IF(RIGHT(INDEX(PIS!O$1:O$500,MATCH(D18,PIS!C$1:C$500)),5)="Gross",MIN(U18+V18,VLOOKUP("R700",TSC!B:C,2,0)*VLOOKUP("R101",TSC!B:C,2,0))*VLOOKUP("T704",TSC!B:C,2,0)%,0),0)</f>
        <v/>
      </c>
      <c r="BZ18">
        <f>IFERROR(IF(RIGHT(INDEX(PIS!O$1:O$500,MATCH(D18,PIS!C$1:C$500)),5)="Gross",MIN(U18+V18,VLOOKUP("R700",TSC!B:C,2,0)*VLOOKUP("1",TSC!F:G,2,0))*VLOOKUP("T705",TSC!B:C,2,0)%,0),0)</f>
        <v/>
      </c>
      <c r="CA18">
        <f>IFERROR(INDEX(ADJ!$A$1:$BZ$1000,MATCH(PAYROLL!D18,ADJ!A$1:A$500,0),MATCH(PAYROLL!CA$2,ADJ!$2:$2,0)),0)</f>
        <v/>
      </c>
      <c r="CB18">
        <f>IFERROR(INDEX(ADJ!$A$1:$BZ$1000,MATCH(PAYROLL!D18,ADJ!A$1:A$500,0),MATCH(PAYROLL!CB$2,ADJ!$2:$2,0)),0)</f>
        <v/>
      </c>
      <c r="CC18">
        <f>SUM(BX18:CB18)</f>
        <v/>
      </c>
      <c r="CD18">
        <f>IFERROR(INDEX(PIS!$A$1:$BZ$1000,MATCH(PAYROLL!D18,PIS!C$1:C$500,0),MATCH(PAYROLL!CD$1,PIS!$1:$1,0)),0)</f>
        <v/>
      </c>
      <c r="CE18">
        <f>IFERROR(IF(OR(INDEX(PIS!P$1:P$500,MATCH(D18,PIS!C$1:C$500,0))="LT2",INDEX(PIS!P$1:P$500,MATCH(D18,PIS!C$1:C$500,0))="P10"),0,SUM(CC18,CD18*VLOOKUP("R601",TSC!B:C,2,0),VLOOKUP("R602",TSC!B:C,2,0))),0)</f>
        <v/>
      </c>
      <c r="CF18">
        <f>MAX(BW18-CE18,0)</f>
        <v/>
      </c>
      <c r="CG18">
        <f>IFERROR(IF(OR(RIGHT(INDEX(PIS!P$1:P$500,MATCH(D18,PIS!C$1:C$500)),5)="P10",RIGHT(INDEX(PIS!P$1:P$500,MATCH(D18,PIS!C$1:C$500)),5)="CK"),0,IF(CF18&lt;=5000000,CF18*5%,IF(CF18&lt;=10000000,CF18*10%-250000,IF(CF18&lt;=18000000,CF18*15%-750000,IF(CF18&lt;=32000000,CF18*20%-1650000,IF(CF18&lt;=52000000,CF18*25%-3250000,IF(CF18&lt;=80000000,BH18*30%-5850000,CF18*35%-9850000))))))),0)</f>
        <v/>
      </c>
      <c r="CH18">
        <f>IFERROR(IF(OR(INDEX(PIS!P$1:P$500,MATCH(D18,PIS!C$1:C$500))="LT",INDEX(PIS!P$1:P$500,MATCH(D18,PIS!C$1:C$500))="CK"),0,IF(CF18&lt;2000000,0,CF18*10%)),0)</f>
        <v/>
      </c>
      <c r="CI18">
        <f>IFERROR(INDEX(ADJ!$A$1:$BZ$1000,MATCH(PAYROLL!D18,ADJ!A$1:A$500,0),MATCH(PAYROLL!CI$2,ADJ!$2:$2,0)),0)</f>
        <v/>
      </c>
      <c r="CJ18">
        <f>IFERROR(INDEX(ADJ!$A$1:$BZ$1000,MATCH(PAYROLL!D18,ADJ!A$1:A$500,0),MATCH(PAYROLL!CJ$2,ADJ!$2:$2,0)),0)</f>
        <v/>
      </c>
      <c r="CK18">
        <f>IFERROR(INDEX(ADJ!$A$1:$BZ$1000,MATCH(PAYROLL!D18,ADJ!A$1:A$500,0),MATCH(PAYROLL!CK$2,ADJ!$2:$2,0)),0)</f>
        <v/>
      </c>
      <c r="CL18">
        <f>SUM(CG18:CK18)</f>
        <v/>
      </c>
      <c r="CM18">
        <f>ROUND(SUM(CH18:CK18),0)</f>
        <v/>
      </c>
      <c r="CN18">
        <f>IFERROR(INDEX(CSDA!D$1:D$500,MATCH($CN$2,CSDA!C$1:C$500,0))*INDEX(PIS!V$1:V$500,MATCH(D18,PIS!C$1:C$500))+INDEX(ADJ!$A$1:$BZ$1000,MATCH(PAYROLL!D18,ADJ!A$1:A$500,0),MATCH(PAYROLL!CN$2,ADJ!$2:$2,0)),0)</f>
        <v/>
      </c>
      <c r="CO18">
        <f>IFERROR(INDEX(ADJ!$A$1:$BZ$1000,MATCH(PAYROLL!D18,ADJ!A$1:A$500,0),MATCH(PAYROLL!CO$2,ADJ!$2:$2,0)),0)</f>
        <v/>
      </c>
      <c r="CP18">
        <f>IFERROR(INDEX(ADJ!$A$1:$BZ$1000,MATCH(PAYROLL!D18,ADJ!A$1:A$500,0),MATCH(PAYROLL!CP$2,ADJ!$2:$2,0)),0)</f>
        <v/>
      </c>
      <c r="CQ18">
        <f>BP18-CL18-CI18-CM18-CN18-CO18-CP18-CC18</f>
        <v/>
      </c>
      <c r="CR18">
        <f>IFERROR(IF(RIGHT(INDEX(PIS!O$1:O$500,MATCH(D18,PIS!C$1:C$500,0)),5)="Gross",MIN(U18+V18,VLOOKUP("R700",TSC!B:C,2,0)*VLOOKUP("R101",TSC!B:C,2,0))*(VLOOKUP("T711",TSC!B:C,2,0)+VLOOKUP("T712",TSC!B:C,2,0))%,MIN(T18+V18,VLOOKUP("R700",TSC!B:C,2,0)*VLOOKUP("R101",TSC!B:C,2,0))*(VLOOKUP("T711",TSC!B:C,2,0)+VLOOKUP("T712",TSC!B:C,2,0)+VLOOKUP("R701",TSC!B:C,2,0))%),0)</f>
        <v/>
      </c>
      <c r="CS18">
        <f>IFERROR(IF(RIGHT(INDEX(PIS!O$1:O$500,MATCH(D18,PIS!C$1:C$500,0)),5)="Gross",MIN(U18+V18,VLOOKUP("R700",TSC!B:C,2,0)*VLOOKUP("R101",TSC!B:C,2,0))*(VLOOKUP("T714",TSC!B:C,2,0))%,MIN(T18+V18,VLOOKUP("R700",TSC!B:C,2,0)*VLOOKUP("R101",TSC!B:C,2,0))*(VLOOKUP("T704",TSC!B:C,2,0)+VLOOKUP("T714",TSC!B:C,2,0))%),0)</f>
        <v/>
      </c>
      <c r="CT18">
        <f>IFERROR(IF(RIGHT(INDEX(PIS!O$1:O$500,MATCH(D18,PIS!C$1:C$500,0)),5)="Gross",MIN(U18+V18,VLOOKUP("R700",TSC!B:C,2,0)*VLOOKUP("R101",TSC!B:C,2,0))*VLOOKUP("T705",TSC!B:C,2,0)%,MIN(T18+V18,VLOOKUP("R700",TSC!B:C,2,0)*VLOOKUP("R101",TSC!B:C,2,0))*VLOOKUP("T705",TSC!B:C,2,0)%),0)</f>
        <v/>
      </c>
      <c r="CU18">
        <f>IFERROR(IF(RIGHT(INDEX(PIS!O$1:O$500,MATCH(D18,PIS!C$1:C$500,0)),5)="Gross",MIN(U18+V18,VLOOKUP("R700",TSC!B:C,2,0)*VLOOKUP("R101",TSC!B:C,2,0))*(VLOOKUP("T713",TSC!B:C,2,0))%,MIN(T18+V18,VLOOKUP("R700",TSC!B:C,2,0)*VLOOKUP("R101",TSC!B:C,2,0))*(VLOOKUP("T713",TSC!B:C,2,0))%),0)</f>
        <v/>
      </c>
      <c r="CV18">
        <f>IFERROR(INDEX(ADJ!$A$1:$BZ$1000,MATCH(PAYROLL!D18,ADJ!A$1:A$500,0),MATCH(PAYROLL!CV$2,ADJ!$2:$2,0)),0)</f>
        <v/>
      </c>
      <c r="CW18">
        <f>IFERROR(INDEX(ADJ!$A$1:$BZ$1000,MATCH(PAYROLL!D18,ADJ!A$1:A$500,0),MATCH(PAYROLL!CW$2,ADJ!$2:$2,0)),0)</f>
        <v/>
      </c>
      <c r="CX18">
        <f>SUM(CR18:CW18)</f>
        <v/>
      </c>
      <c r="CY18">
        <f>ROUND(IF(CR18&gt;0,T18+V18*VLOOKUP("R202",TSC!$B$1:$C$500,2,0),0),0)</f>
        <v/>
      </c>
      <c r="CZ18">
        <f>IFERROR(INDEX(CSDA!D$1:D$500,MATCH($CZ$2,CSDA!C$1:C$500,0)),0)</f>
        <v/>
      </c>
      <c r="DA18">
        <f>ROUND(T18*0.7%,0)</f>
        <v/>
      </c>
      <c r="DB18">
        <f>ROUND(T18/12,0)</f>
        <v/>
      </c>
      <c r="DC18">
        <f ref="DC18" t="array">IFERROR(INDEX(CSDA!D$1:D$500,MATCH("Trích giữ"&amp;PAYROLL!DC$2,CSDA!A$1:A$500&amp;CSDA!C$1:C$500,0)),0)</f>
        <v/>
      </c>
      <c r="DD18">
        <f ref="DD18" t="array">IFERROR(INDEX(CSDA!D$1:D$500,MATCH("Trích giữ"&amp;PAYROLL!DD$2,CSDA!A$1:A$500&amp;CSDA!C$1:C$500,0)),0)</f>
        <v/>
      </c>
      <c r="DE18">
        <f ref="DE18" t="array">IFERROR(INDEX(CSDA!D$1:D$500,MATCH("Trích giữ"&amp;PAYROLL!DE$2,CSDA!A$1:A$500&amp;CSDA!C$1:C$500,0)),0)</f>
        <v/>
      </c>
      <c r="DF18">
        <f>IFERROR(INDEX(CSDA!D$1:D$500,MATCH(PAYROLL!DF$2,CSDA!C$1:C$500,0)),0)</f>
        <v/>
      </c>
      <c r="DG18">
        <f ref="DG18" t="array">IFERROR(INDEX(CSDA!D$1:D$500,MATCH("Trích giữ"&amp;PAYROLL!DG$2,CSDA!A$1:A$500&amp;CSDA!C$1:C$500,0)),0)</f>
        <v/>
      </c>
      <c r="DH18">
        <f>ROUND(T18/26,0)</f>
        <v/>
      </c>
      <c r="DI18">
        <f ref="DI18" t="array">IFERROR(INDEX(CSDA!D$1:D$500,MATCH("Trích giữ"&amp;PAYROLL!DI$2,CSDA!A$1:A$500&amp;CSDA!C$1:C$500,0)),0)</f>
        <v/>
      </c>
      <c r="DJ18">
        <f>IF(U18=0,T18*21.5%-BL18,0)</f>
        <v/>
      </c>
      <c r="DK18">
        <f ref="DK18" t="array">IFERROR(INDEX(CSDA!D$1:D$500,MATCH("Trích giữ"&amp;PAYROLL!DK$2,CSDA!A$1:A$500&amp;CSDA!C$1:C$500,0)),0)</f>
        <v/>
      </c>
      <c r="DL18">
        <f>IFERROR(INDEX(CSDA!D$1:D$500,MATCH(PAYROLL!DL$2,CSDA!C$1:C$500,0))/12,0)</f>
        <v/>
      </c>
      <c r="DM18">
        <f>SUM(DB18:DL18)</f>
        <v/>
      </c>
      <c r="DN18">
        <f>IFERROR(INDEX(ADJ!$A$1:$BZ$1000,MATCH(PAYROLL!D18,ADJ!A$1:A$500,0),MATCH(PAYROLL!DN$2,ADJ!$2:$2,0)),0)</f>
        <v/>
      </c>
      <c r="DO18">
        <f>IFERROR(SUM(BP18,DM18:DN18,CX18:DA18)-DT18,0)</f>
        <v/>
      </c>
      <c r="DP18">
        <f ref="DP18" t="array">SUM(BW18*IFERROR(INDEX(CSDA!D$1:D$500,MATCH(BW$2,CSDA!C$1:C$500,0)),0)%,CX18*IFERROR(INDEX(CSDA!D$1:D$500,MATCH(CX$2,CSDA!C$1:C$500,0)),0)%,DA18*IFERROR(INDEX(CSDA!D$1:D$500,MATCH(DA$2,CSDA!C$1:C$500,0)),0)%,DB18*IFERROR(INDEX(CSDA!D$1:D$500,MATCH(DB$2,CSDA!C$1:C$500,0)),0)%,DF18*IFERROR(INDEX(CSDA!D$1:D$500,MATCH("Phí dịch vụ"&amp;PAYROLL!DF$2,CSDA!A$1:A$500&amp;CSDA!C$1:C$500,0)),0)%,DC18*IFERROR(INDEX(CSDA!D$1:D$500,MATCH("Phí dịch vụ"&amp;PAYROLL!DC$2,CSDA!A$1:A$500&amp;CSDA!C$1:C$500,0)),0)%,DH18*IFERROR(INDEX(CSDA!D$1:D$500,MATCH("Phí dịch vụ"&amp;PAYROLL!DH$2,CSDA!A$1:A$500&amp;CSDA!C$1:C$500,0)),0)%,DJ18*IFERROR(INDEX(CSDA!D$1:D$500,MATCH("Phí dịch vụ"&amp;PAYROLL!DJ$2,CSDA!A$1:A$500&amp;CSDA!C$1:C$500,0)),0)%,BN18*IFERROR(INDEX(CSDA!D$1:D$500,MATCH(BN$2,CSDA!C$1:C$500,0)),0)%)-BN18*7%</f>
        <v/>
      </c>
      <c r="DQ18">
        <f>IFERROR(INDEX(ADJ!$A$1:$BZ$1000,MATCH(PAYROLL!D18,ADJ!A$1:A$500,0),MATCH(PAYROLL!DQ$2,ADJ!$2:$2,0)),0)</f>
        <v/>
      </c>
      <c r="DR18">
        <f>IFERROR(INDEX(ADJ!$A$1:$BZ$1000,MATCH(PAYROLL!D18,ADJ!A$1:A$500,0),MATCH(PAYROLL!DR$2,ADJ!$2:$2,0)),0)</f>
        <v/>
      </c>
      <c r="DS18">
        <f>SUM(DP18:DR18)</f>
        <v/>
      </c>
      <c r="DT18">
        <f>EK18</f>
        <v/>
      </c>
      <c r="DU18">
        <f>SUM(DO18:DR18)</f>
        <v/>
      </c>
      <c r="DV18">
        <f>ROUND(DU18*0.1,0)</f>
        <v/>
      </c>
      <c r="DW18">
        <f>DU18+DV18</f>
        <v/>
      </c>
      <c r="DZ18">
        <f>IFERROR(INDEX(ADJ!$A$1:$BZ$1000,MATCH(PAYROLL!$D18,ADJ!A$1:A$500,0),MATCH(PAYROLL!DZ$2,ADJ!$2:$2,0)),0)</f>
        <v/>
      </c>
      <c r="EA18">
        <f>IFERROR(INDEX(ADJ!$A$1:$BZ$1000,MATCH(PAYROLL!$D18,ADJ!A$1:A$500,0),MATCH(PAYROLL!EA$2,ADJ!$2:$2,0)),0)</f>
        <v/>
      </c>
      <c r="EB18">
        <f>IFERROR(INDEX(ADJ!$A$1:$BZ$1000,MATCH(PAYROLL!$D18,ADJ!A$1:A$500,0),MATCH(PAYROLL!EB$2,ADJ!$2:$2,0)),0)</f>
        <v/>
      </c>
      <c r="EC18">
        <f>IFERROR(INDEX(ADJ!$A$1:$BZ$1000,MATCH(PAYROLL!$D18,ADJ!A$1:A$500,0),MATCH(PAYROLL!EC$2,ADJ!$2:$2,0)),0)</f>
        <v/>
      </c>
      <c r="ED18">
        <f>IFERROR(INDEX(ADJ!$A$1:$BZ$1000,MATCH(PAYROLL!$D18,ADJ!A$1:A$500,0),MATCH(PAYROLL!ED$2,ADJ!$2:$2,0)),0)</f>
        <v/>
      </c>
      <c r="EE18">
        <f>IFERROR(INDEX(ADJ!$A$1:$BZ$1000,MATCH(PAYROLL!$D18,ADJ!A$1:A$500,0),MATCH(PAYROLL!EE$2,ADJ!$2:$2,0)),0)</f>
        <v/>
      </c>
      <c r="EF18">
        <f>IFERROR(INDEX(ADJ!$A$1:$BZ$1000,MATCH(PAYROLL!$D18,ADJ!A$1:A$500,0),MATCH(PAYROLL!EF$2,ADJ!$2:$2,0)),0)</f>
        <v/>
      </c>
      <c r="EG18">
        <f>IFERROR(INDEX(ADJ!$A$1:$BZ$1000,MATCH(PAYROLL!$D18,ADJ!A$1:A$500,0),MATCH(PAYROLL!EG$2,ADJ!$2:$2,0)),0)</f>
        <v/>
      </c>
      <c r="EH18">
        <f>IFERROR(INDEX(ADJ!$A$1:$BZ$1000,MATCH(PAYROLL!$D18,ADJ!A$1:A$500,0),MATCH(PAYROLL!EH$2,ADJ!$2:$2,0)),0)</f>
        <v/>
      </c>
      <c r="EI18">
        <f>IFERROR(INDEX(ADJ!$A$1:$BZ$1000,MATCH(PAYROLL!D18,ADJ!A$1:A$500,0),MATCH(PAYROLL!EI$2,ADJ!$2:$2,0)),0)</f>
        <v/>
      </c>
      <c r="EJ18">
        <f>IFERROR(INDEX(ADJ!$A$1:$BZ$1000,MATCH(PAYROLL!$D18,ADJ!A$1:A$500,0),MATCH(PAYROLL!EJ$2,ADJ!$2:$2,0)),0)</f>
        <v/>
      </c>
      <c r="EK18">
        <f>SUM(DZ18:EJ18)</f>
        <v/>
      </c>
    </row>
    <row r="19">
      <c r="A19" t="n">
        <v>17</v>
      </c>
      <c r="B19" t="inlineStr">
        <is>
          <t>Lường Văn May</t>
        </is>
      </c>
      <c r="D19" t="inlineStr">
        <is>
          <t>157578-02</t>
        </is>
      </c>
      <c r="S19">
        <f>IFERROR(INDEX(PIS!$A$1:$BZ$1000,MATCH($D19,PIS!C$1:C$500,0),MATCH("Lương CB tháng trước",PIS!$1:$1,0)),0)</f>
        <v/>
      </c>
      <c r="T19">
        <f>IFERROR(INDEX(PIS!$A$1:$BZ$1000,MATCH($D19,PIS!C$1:C$500,0),MATCH("Lương CB hiện tại",PIS!$1:$1,0)),0)</f>
        <v/>
      </c>
      <c r="U19">
        <f>IFERROR(INDEX(PIS!$A$1:$BZ$1000,MATCH($D19,PIS!C$1:C$500,0),MATCH("Lương đóng BHBB",PIS!$1:$1,0)),0)</f>
        <v/>
      </c>
      <c r="V19">
        <f>IFERROR(INDEX(PIS!$A$1:$BZ$1000,MATCH($D19,PIS!C$1:C$500,0),MATCH(V$2,PIS!$2:$2,0)),0)</f>
        <v/>
      </c>
      <c r="W19">
        <f>IFERROR(INDEX(PIS!$A$1:$BZ$1000,MATCH($D19,PIS!C$1:C$500,0),MATCH(W$2,PIS!$2:$2,0)),0)</f>
        <v/>
      </c>
      <c r="X19">
        <f>IFERROR(INDEX(PIS!$A$1:$BZ$1000,MATCH($D19,PIS!C$1:C$500,0),MATCH(X$2,PIS!$2:$2,0)),0)</f>
        <v/>
      </c>
      <c r="Y19">
        <f>IFERROR(INDEX(PIS!$A$1:$BZ$1000,MATCH($D19,PIS!C$1:C$500,0),MATCH(Y$2,PIS!$2:$2,0)),0)</f>
        <v/>
      </c>
      <c r="Z19">
        <f>IFERROR(INDEX(PIS!$A$1:$BZ$1000,MATCH($D19,PIS!C$1:C$500,0),MATCH(Z$2,PIS!$2:$2,0)),0)</f>
        <v/>
      </c>
      <c r="AA19">
        <f>IFERROR(INDEX(PIS!$A$1:$BZ$1000,MATCH($D19,PIS!C$1:C$500,0),MATCH(AA$2,PIS!$2:$2,0)),0)</f>
        <v/>
      </c>
      <c r="AB19">
        <f>IFERROR(INDEX(PIS!$A$1:$BZ$1000,MATCH($D19,PIS!C$1:C$500,0),MATCH(AB$2,PIS!$2:$2,0)),0)</f>
        <v/>
      </c>
      <c r="AC19">
        <f>SUM(V19:AB19)</f>
        <v/>
      </c>
      <c r="AD19">
        <f>IFERROR(INDEX(TIMESHEET!$A$1:$AI$5000,MATCH($D19,TIMESHEET!A$1:A$500,0),MATCH("T100",TIMESHEET!$2:$2,0))-2,0)</f>
        <v/>
      </c>
      <c r="AE19">
        <f>IFERROR(INDEX(TIMESHEET!$A$1:$AI$5000,MATCH($D19,TIMESHEET!A$1:A$500,0),MATCH("T202",TIMESHEET!$2:$2,0)),0)</f>
        <v/>
      </c>
      <c r="AF19">
        <f>IFERROR(INDEX(TIMESHEET!$A$1:$AI$5000,MATCH($D19,TIMESHEET!A$1:A$500,0),MATCH("T302",TIMESHEET!$2:$2,0)),0)</f>
        <v/>
      </c>
      <c r="AG19">
        <f>IFERROR(INDEX(TIMESHEET!$A$1:$AI$5000,MATCH($D19,TIMESHEET!A$1:A$500,0),MATCH("T406",TIMESHEET!$2:$2,0)),0)</f>
        <v/>
      </c>
      <c r="AH19">
        <f>AE19+AG19</f>
        <v/>
      </c>
      <c r="AI19">
        <f>IFERROR(INDEX(TIMESHEET!$A$1:$AI$5000,MATCH($D19,TIMESHEET!A$1:A$500,0),MATCH("T701",TIMESHEET!$2:$2,0)),0)</f>
        <v/>
      </c>
      <c r="AJ19">
        <f>IFERROR(INDEX(TIMESHEET!$A$1:$AI$5000,MATCH($D19,TIMESHEET!B$1:B$500,0),MATCH("T320",TIMESHEET!$2:$2,0)),0)</f>
        <v/>
      </c>
      <c r="AK19">
        <f>IFERROR(IF(LEFT(INDEX(PIS!O$1:O$500,MATCH(D19,PIS!C$1:C$500)),1)="M",T19/AD19*SUM(AE19:AG19),T19*AD19),0)</f>
        <v/>
      </c>
      <c r="AL19">
        <f>IFERROR(INDEX(ADJ!$A$1:$BZ$1000,MATCH(PAYROLL!D19,ADJ!A$1:A$500,0),MATCH(PAYROLL!AL$2,ADJ!$2:$2,0)),0)</f>
        <v/>
      </c>
      <c r="AM19">
        <f>SUM(AK19:AL19)</f>
        <v/>
      </c>
      <c r="AN19">
        <f>IFERROR(ROUND(V19/$AD19*$AH19,0),0)</f>
        <v/>
      </c>
      <c r="AO19">
        <f>IFERROR(ROUND(W19/$AD19*$AH19,0),0)</f>
        <v/>
      </c>
      <c r="AP19">
        <f>IFERROR(ROUND(X19/$AD19*$AE19,0),0)</f>
        <v/>
      </c>
      <c r="AQ19">
        <f>IFERROR(ROUND(Y19/$AD19*$AH19,0),0)</f>
        <v/>
      </c>
      <c r="AR19">
        <f>IFERROR(ROUND(Z19/$AD19*$AH19,0),0)</f>
        <v/>
      </c>
      <c r="AS19">
        <f>IFERROR(ROUND(AA19/$AD19*$AH19,0),0)</f>
        <v/>
      </c>
      <c r="AT19">
        <f>IFERROR(IF((AE19+AF19+AG19)&gt;13,AB19,ROUND(AB19/AD19*AH19,0)),0)</f>
        <v/>
      </c>
      <c r="AU19">
        <f>IFERROR(INDEX(ADJ!$A$1:$BZ$1000,MATCH(PAYROLL!D19,ADJ!A$1:A$500,0),MATCH(PAYROLL!AU$2,ADJ!$2:$2,0)),0)</f>
        <v/>
      </c>
      <c r="AV19">
        <f>ROUND(SUM(AN19:AU19),0)</f>
        <v/>
      </c>
      <c r="AW19">
        <f>IFERROR(INDEX(TIMESHEET!$A$1:$AI$5000,MATCH(PAYROLL!D19,TIMESHEET!A$1:A$500,0),MATCH("T620",TIMESHEET!$2:$2,0)),0)</f>
        <v/>
      </c>
      <c r="AX19">
        <f>IFERROR(INDEX(TIMESHEET!$A$1:$AI$5000,MATCH(PAYROLL!D19,TIMESHEET!A$1:A$500,0),MATCH("T601",TIMESHEET!$2:$2,0)),0)</f>
        <v/>
      </c>
      <c r="AY19">
        <f>IFERROR(INDEX(TIMESHEET!$A$1:$AI$5000,MATCH(PAYROLL!D19,TIMESHEET!A$1:A$500,0),MATCH("T602",TIMESHEET!$2:$2,0)),0)</f>
        <v/>
      </c>
      <c r="AZ19">
        <f>IFERROR(INDEX(TIMESHEET!$A$1:$AI$5000,MATCH(PAYROLL!D19,TIMESHEET!A$1:A$500,0),MATCH("T603",TIMESHEET!$2:$2,0)),0)</f>
        <v/>
      </c>
      <c r="BA19">
        <f>IFERROR(INDEX(TIMESHEET!$A$1:$AI$5000,MATCH(PAYROLL!D19,TIMESHEET!A$1:A$500,0),MATCH("T611",TIMESHEET!$2:$2,0)),0)</f>
        <v/>
      </c>
      <c r="BB19">
        <f>IFERROR(INDEX(TIMESHEET!$A$1:$AI$5000,MATCH(PAYROLL!D19,TIMESHEET!A$1:A$500,0),MATCH("T612",TIMESHEET!$2:$2,0)),0)</f>
        <v/>
      </c>
      <c r="BC19">
        <f>IFERROR(INDEX(TIMESHEET!$A$1:$AI$5000,MATCH(PAYROLL!D19,TIMESHEET!A$1:A$500,0),MATCH("T613",TIMESHEET!$2:$2,0)),0)</f>
        <v/>
      </c>
      <c r="BD19">
        <f>IFERROR(INDEX(TIMESHEET!$A$1:$AI$5000,MATCH(PAYROLL!D19,TIMESHEET!A$1:A$500,0),MATCH("T500",TIMESHEET!$2:$2,0)),0)</f>
        <v/>
      </c>
      <c r="BE19">
        <f>IFERROR(IF(LEFT(INDEX(PIS!O$1:O$500,MATCH(D19,PIS!C$1:C$500)),1)="M",T19/AD19/8*(AW19+AX19*1.5+AY19*2+AZ19*3+BA19*2.1+BB19*2.7+BC19*3.9+BD19*0.3),T19/8*(AW19+AX19*1.5+AY19*2+AZ19*3+BA19*2.1+BB19*2.7+BC19*3.9+BD19*0.3)),0)</f>
        <v/>
      </c>
      <c r="BF19">
        <f>IFERROR(INDEX(ADJ!$A$1:$BZ$1000,MATCH(PAYROLL!$D19,ADJ!A$1:A$500,0),MATCH(PAYROLL!BF$2,ADJ!$2:$2,0)),0)</f>
        <v/>
      </c>
      <c r="BG19">
        <f>IFERROR(INDEX(ADJ!$A$1:$BZ$1000,MATCH(PAYROLL!D19,ADJ!A$1:A$500,0),MATCH(PAYROLL!BG$2,ADJ!$2:$2,0)),0)</f>
        <v/>
      </c>
      <c r="BH19">
        <f>IFERROR(INDEX(ADJ!$A$1:$BZ$1000,MATCH(PAYROLL!D19,ADJ!A$1:A$500,0),MATCH(PAYROLL!BH$2,ADJ!$2:$2,0)),0)</f>
        <v/>
      </c>
      <c r="BI19">
        <f>IFERROR(INDEX(ADJ!$A$1:$BZ$1000,MATCH(PAYROLL!D19,ADJ!A$1:A$500,0),MATCH(PAYROLL!BI$2,ADJ!$2:$2,0)),0)</f>
        <v/>
      </c>
      <c r="BJ19">
        <f>IFERROR(INDEX(ADJ!$A$1:$BZ$1000,MATCH(PAYROLL!D19,ADJ!A$1:A$500,0),MATCH(PAYROLL!BJ$2,ADJ!$2:$2,0)),0)</f>
        <v/>
      </c>
      <c r="BK19">
        <f>SUM(BF19:BJ19)</f>
        <v/>
      </c>
      <c r="BL19">
        <f>IFERROR(INDEX(ADJ!$A$1:$BZ$1000,MATCH(PAYROLL!D19,ADJ!A$1:A$500,0),MATCH(PAYROLL!BL$2,ADJ!$2:$2,0)),0)</f>
        <v/>
      </c>
      <c r="BM19">
        <f>IFERROR(INDEX(ADJ!$A$1:$BZ$1000,MATCH(PAYROLL!D19,ADJ!A$1:A$500,0),MATCH(PAYROLL!BM$2,ADJ!$2:$2,0)),0)</f>
        <v/>
      </c>
      <c r="BN19">
        <f>IFERROR(INDEX(ADJ!$A$1:$BZ$1000,MATCH(PAYROLL!D19,ADJ!A$1:A$500,0),MATCH(PAYROLL!BN$2,ADJ!$2:$2,0)),0)</f>
        <v/>
      </c>
      <c r="BO19">
        <f>IFERROR(INDEX(ADJ!$A$1:$BZ$1000,MATCH(PAYROLL!D19,ADJ!A$1:A$500,0),MATCH(PAYROLL!BO$2,ADJ!$2:$2,0)),0)</f>
        <v/>
      </c>
      <c r="BP19">
        <f>SUM(AM19,AV19,BE19,BK19,BL19:BO19)</f>
        <v/>
      </c>
      <c r="BQ19">
        <f>BO19</f>
        <v/>
      </c>
      <c r="BR19">
        <f>IFERROR(ROUND(IF(LEFT(INDEX(PIS!O$1:O$500,MATCH(D19,PIS!C$1:C$500)),1)="D",T19/8*(BD19*0.3),IF(LEFT(INDEX(PIS!O$1:O$500,MATCH(D19,PIS!C$1:C$500)),1)="H",T19*($BD19*0.3),T19/$AD19/8*($BD19*0.3))),0),0)</f>
        <v/>
      </c>
      <c r="BS19">
        <f>IF(AP19&lt;1,0,MIN(AP19,730000))</f>
        <v/>
      </c>
      <c r="BT19">
        <f>IFERROR(ROUND((BE19-SUM(AW19:BC19)*T19/AD19/8),0)-BR19,0)</f>
        <v/>
      </c>
      <c r="BU19">
        <f>AO19</f>
        <v/>
      </c>
      <c r="BV19">
        <f>SUM(BQ19:BU19)</f>
        <v/>
      </c>
      <c r="BW19">
        <f>BP19-BV19</f>
        <v/>
      </c>
      <c r="BX19">
        <f>IFERROR(IF(RIGHT(INDEX(PIS!O$1:O$500,MATCH(D19,PIS!C$1:C$500)),5)="Gross",MIN(U19+V19,VLOOKUP("R700",TSC!B:C,2,0)*VLOOKUP("R101",TSC!B:C,2,0))*VLOOKUP("R701",TSC!B:C,2,0)%,0),0)</f>
        <v/>
      </c>
      <c r="BY19">
        <f>IFERROR(IF(RIGHT(INDEX(PIS!O$1:O$500,MATCH(D19,PIS!C$1:C$500)),5)="Gross",MIN(U19+V19,VLOOKUP("R700",TSC!B:C,2,0)*VLOOKUP("R101",TSC!B:C,2,0))*VLOOKUP("T704",TSC!B:C,2,0)%,0),0)</f>
        <v/>
      </c>
      <c r="BZ19">
        <f>IFERROR(IF(RIGHT(INDEX(PIS!O$1:O$500,MATCH(D19,PIS!C$1:C$500)),5)="Gross",MIN(U19+V19,VLOOKUP("R700",TSC!B:C,2,0)*VLOOKUP("1",TSC!F:G,2,0))*VLOOKUP("T705",TSC!B:C,2,0)%,0),0)</f>
        <v/>
      </c>
      <c r="CA19">
        <f>IFERROR(INDEX(ADJ!$A$1:$BZ$1000,MATCH(PAYROLL!D19,ADJ!A$1:A$500,0),MATCH(PAYROLL!CA$2,ADJ!$2:$2,0)),0)</f>
        <v/>
      </c>
      <c r="CB19">
        <f>IFERROR(INDEX(ADJ!$A$1:$BZ$1000,MATCH(PAYROLL!D19,ADJ!A$1:A$500,0),MATCH(PAYROLL!CB$2,ADJ!$2:$2,0)),0)</f>
        <v/>
      </c>
      <c r="CC19">
        <f>SUM(BX19:CB19)</f>
        <v/>
      </c>
      <c r="CD19">
        <f>IFERROR(INDEX(PIS!$A$1:$BZ$1000,MATCH(PAYROLL!D19,PIS!C$1:C$500,0),MATCH(PAYROLL!CD$1,PIS!$1:$1,0)),0)</f>
        <v/>
      </c>
      <c r="CE19">
        <f>IFERROR(IF(OR(INDEX(PIS!P$1:P$500,MATCH(D19,PIS!C$1:C$500,0))="LT2",INDEX(PIS!P$1:P$500,MATCH(D19,PIS!C$1:C$500,0))="P10"),0,SUM(CC19,CD19*VLOOKUP("R601",TSC!B:C,2,0),VLOOKUP("R602",TSC!B:C,2,0))),0)</f>
        <v/>
      </c>
      <c r="CF19">
        <f>MAX(BW19-CE19,0)</f>
        <v/>
      </c>
      <c r="CG19">
        <f>IFERROR(IF(OR(RIGHT(INDEX(PIS!P$1:P$500,MATCH(D19,PIS!C$1:C$500)),5)="P10",RIGHT(INDEX(PIS!P$1:P$500,MATCH(D19,PIS!C$1:C$500)),5)="CK"),0,IF(CF19&lt;=5000000,CF19*5%,IF(CF19&lt;=10000000,CF19*10%-250000,IF(CF19&lt;=18000000,CF19*15%-750000,IF(CF19&lt;=32000000,CF19*20%-1650000,IF(CF19&lt;=52000000,CF19*25%-3250000,IF(CF19&lt;=80000000,BH19*30%-5850000,CF19*35%-9850000))))))),0)</f>
        <v/>
      </c>
      <c r="CH19">
        <f>IFERROR(IF(OR(INDEX(PIS!P$1:P$500,MATCH(D19,PIS!C$1:C$500))="LT",INDEX(PIS!P$1:P$500,MATCH(D19,PIS!C$1:C$500))="CK"),0,IF(CF19&lt;2000000,0,CF19*10%)),0)</f>
        <v/>
      </c>
      <c r="CI19">
        <f>IFERROR(INDEX(ADJ!$A$1:$BZ$1000,MATCH(PAYROLL!D19,ADJ!A$1:A$500,0),MATCH(PAYROLL!CI$2,ADJ!$2:$2,0)),0)</f>
        <v/>
      </c>
      <c r="CJ19">
        <f>IFERROR(INDEX(ADJ!$A$1:$BZ$1000,MATCH(PAYROLL!D19,ADJ!A$1:A$500,0),MATCH(PAYROLL!CJ$2,ADJ!$2:$2,0)),0)</f>
        <v/>
      </c>
      <c r="CK19">
        <f>IFERROR(INDEX(ADJ!$A$1:$BZ$1000,MATCH(PAYROLL!D19,ADJ!A$1:A$500,0),MATCH(PAYROLL!CK$2,ADJ!$2:$2,0)),0)</f>
        <v/>
      </c>
      <c r="CL19">
        <f>SUM(CG19:CK19)</f>
        <v/>
      </c>
      <c r="CM19">
        <f>ROUND(SUM(CH19:CK19),0)</f>
        <v/>
      </c>
      <c r="CN19">
        <f>IFERROR(INDEX(CSDA!D$1:D$500,MATCH($CN$2,CSDA!C$1:C$500,0))*INDEX(PIS!V$1:V$500,MATCH(D19,PIS!C$1:C$500))+INDEX(ADJ!$A$1:$BZ$1000,MATCH(PAYROLL!D19,ADJ!A$1:A$500,0),MATCH(PAYROLL!CN$2,ADJ!$2:$2,0)),0)</f>
        <v/>
      </c>
      <c r="CO19">
        <f>IFERROR(INDEX(ADJ!$A$1:$BZ$1000,MATCH(PAYROLL!D19,ADJ!A$1:A$500,0),MATCH(PAYROLL!CO$2,ADJ!$2:$2,0)),0)</f>
        <v/>
      </c>
      <c r="CP19">
        <f>IFERROR(INDEX(ADJ!$A$1:$BZ$1000,MATCH(PAYROLL!D19,ADJ!A$1:A$500,0),MATCH(PAYROLL!CP$2,ADJ!$2:$2,0)),0)</f>
        <v/>
      </c>
      <c r="CQ19">
        <f>BP19-CL19-CI19-CM19-CN19-CO19-CP19-CC19</f>
        <v/>
      </c>
      <c r="CR19">
        <f>IFERROR(IF(RIGHT(INDEX(PIS!O$1:O$500,MATCH(D19,PIS!C$1:C$500,0)),5)="Gross",MIN(U19+V19,VLOOKUP("R700",TSC!B:C,2,0)*VLOOKUP("R101",TSC!B:C,2,0))*(VLOOKUP("T711",TSC!B:C,2,0)+VLOOKUP("T712",TSC!B:C,2,0))%,MIN(T19+V19,VLOOKUP("R700",TSC!B:C,2,0)*VLOOKUP("R101",TSC!B:C,2,0))*(VLOOKUP("T711",TSC!B:C,2,0)+VLOOKUP("T712",TSC!B:C,2,0)+VLOOKUP("R701",TSC!B:C,2,0))%),0)</f>
        <v/>
      </c>
      <c r="CS19">
        <f>IFERROR(IF(RIGHT(INDEX(PIS!O$1:O$500,MATCH(D19,PIS!C$1:C$500,0)),5)="Gross",MIN(U19+V19,VLOOKUP("R700",TSC!B:C,2,0)*VLOOKUP("R101",TSC!B:C,2,0))*(VLOOKUP("T714",TSC!B:C,2,0))%,MIN(T19+V19,VLOOKUP("R700",TSC!B:C,2,0)*VLOOKUP("R101",TSC!B:C,2,0))*(VLOOKUP("T704",TSC!B:C,2,0)+VLOOKUP("T714",TSC!B:C,2,0))%),0)</f>
        <v/>
      </c>
      <c r="CT19">
        <f>IFERROR(IF(RIGHT(INDEX(PIS!O$1:O$500,MATCH(D19,PIS!C$1:C$500,0)),5)="Gross",MIN(U19+V19,VLOOKUP("R700",TSC!B:C,2,0)*VLOOKUP("R101",TSC!B:C,2,0))*VLOOKUP("T705",TSC!B:C,2,0)%,MIN(T19+V19,VLOOKUP("R700",TSC!B:C,2,0)*VLOOKUP("R101",TSC!B:C,2,0))*VLOOKUP("T705",TSC!B:C,2,0)%),0)</f>
        <v/>
      </c>
      <c r="CU19">
        <f>IFERROR(IF(RIGHT(INDEX(PIS!O$1:O$500,MATCH(D19,PIS!C$1:C$500,0)),5)="Gross",MIN(U19+V19,VLOOKUP("R700",TSC!B:C,2,0)*VLOOKUP("R101",TSC!B:C,2,0))*(VLOOKUP("T713",TSC!B:C,2,0))%,MIN(T19+V19,VLOOKUP("R700",TSC!B:C,2,0)*VLOOKUP("R101",TSC!B:C,2,0))*(VLOOKUP("T713",TSC!B:C,2,0))%),0)</f>
        <v/>
      </c>
      <c r="CV19">
        <f>IFERROR(INDEX(ADJ!$A$1:$BZ$1000,MATCH(PAYROLL!D19,ADJ!A$1:A$500,0),MATCH(PAYROLL!CV$2,ADJ!$2:$2,0)),0)</f>
        <v/>
      </c>
      <c r="CW19">
        <f>IFERROR(INDEX(ADJ!$A$1:$BZ$1000,MATCH(PAYROLL!D19,ADJ!A$1:A$500,0),MATCH(PAYROLL!CW$2,ADJ!$2:$2,0)),0)</f>
        <v/>
      </c>
      <c r="CX19">
        <f>SUM(CR19:CW19)</f>
        <v/>
      </c>
      <c r="CY19">
        <f>ROUND(IF(CR19&gt;0,T19+V19*VLOOKUP("R202",TSC!$B$1:$C$500,2,0),0),0)</f>
        <v/>
      </c>
      <c r="CZ19">
        <f>IFERROR(INDEX(CSDA!D$1:D$500,MATCH($CZ$2,CSDA!C$1:C$500,0)),0)</f>
        <v/>
      </c>
      <c r="DA19">
        <f>ROUND(T19*0.7%,0)</f>
        <v/>
      </c>
      <c r="DB19">
        <f>ROUND(T19/12,0)</f>
        <v/>
      </c>
      <c r="DC19">
        <f ref="DC19" t="array">IFERROR(INDEX(CSDA!D$1:D$500,MATCH("Trích giữ"&amp;PAYROLL!DC$2,CSDA!A$1:A$500&amp;CSDA!C$1:C$500,0)),0)</f>
        <v/>
      </c>
      <c r="DD19">
        <f ref="DD19" t="array">IFERROR(INDEX(CSDA!D$1:D$500,MATCH("Trích giữ"&amp;PAYROLL!DD$2,CSDA!A$1:A$500&amp;CSDA!C$1:C$500,0)),0)</f>
        <v/>
      </c>
      <c r="DE19">
        <f ref="DE19" t="array">IFERROR(INDEX(CSDA!D$1:D$500,MATCH("Trích giữ"&amp;PAYROLL!DE$2,CSDA!A$1:A$500&amp;CSDA!C$1:C$500,0)),0)</f>
        <v/>
      </c>
      <c r="DF19">
        <f>IFERROR(INDEX(CSDA!D$1:D$500,MATCH(PAYROLL!DF$2,CSDA!C$1:C$500,0)),0)</f>
        <v/>
      </c>
      <c r="DG19">
        <f ref="DG19" t="array">IFERROR(INDEX(CSDA!D$1:D$500,MATCH("Trích giữ"&amp;PAYROLL!DG$2,CSDA!A$1:A$500&amp;CSDA!C$1:C$500,0)),0)</f>
        <v/>
      </c>
      <c r="DH19">
        <f>ROUND(T19/26,0)</f>
        <v/>
      </c>
      <c r="DI19">
        <f ref="DI19" t="array">IFERROR(INDEX(CSDA!D$1:D$500,MATCH("Trích giữ"&amp;PAYROLL!DI$2,CSDA!A$1:A$500&amp;CSDA!C$1:C$500,0)),0)</f>
        <v/>
      </c>
      <c r="DJ19">
        <f>IF(U19=0,T19*21.5%-BL19,0)</f>
        <v/>
      </c>
      <c r="DK19">
        <f ref="DK19" t="array">IFERROR(INDEX(CSDA!D$1:D$500,MATCH("Trích giữ"&amp;PAYROLL!DK$2,CSDA!A$1:A$500&amp;CSDA!C$1:C$500,0)),0)</f>
        <v/>
      </c>
      <c r="DL19">
        <f>IFERROR(INDEX(CSDA!D$1:D$500,MATCH(PAYROLL!DL$2,CSDA!C$1:C$500,0))/12,0)</f>
        <v/>
      </c>
      <c r="DM19">
        <f>SUM(DB19:DL19)</f>
        <v/>
      </c>
      <c r="DN19">
        <f>IFERROR(INDEX(ADJ!$A$1:$BZ$1000,MATCH(PAYROLL!D19,ADJ!A$1:A$500,0),MATCH(PAYROLL!DN$2,ADJ!$2:$2,0)),0)</f>
        <v/>
      </c>
      <c r="DO19">
        <f>IFERROR(SUM(BP19,DM19:DN19,CX19:DA19)-DT19,0)</f>
        <v/>
      </c>
      <c r="DP19">
        <f ref="DP19" t="array">SUM(BW19*IFERROR(INDEX(CSDA!D$1:D$500,MATCH(BW$2,CSDA!C$1:C$500,0)),0)%,CX19*IFERROR(INDEX(CSDA!D$1:D$500,MATCH(CX$2,CSDA!C$1:C$500,0)),0)%,DA19*IFERROR(INDEX(CSDA!D$1:D$500,MATCH(DA$2,CSDA!C$1:C$500,0)),0)%,DB19*IFERROR(INDEX(CSDA!D$1:D$500,MATCH(DB$2,CSDA!C$1:C$500,0)),0)%,DF19*IFERROR(INDEX(CSDA!D$1:D$500,MATCH("Phí dịch vụ"&amp;PAYROLL!DF$2,CSDA!A$1:A$500&amp;CSDA!C$1:C$500,0)),0)%,DC19*IFERROR(INDEX(CSDA!D$1:D$500,MATCH("Phí dịch vụ"&amp;PAYROLL!DC$2,CSDA!A$1:A$500&amp;CSDA!C$1:C$500,0)),0)%,DH19*IFERROR(INDEX(CSDA!D$1:D$500,MATCH("Phí dịch vụ"&amp;PAYROLL!DH$2,CSDA!A$1:A$500&amp;CSDA!C$1:C$500,0)),0)%,DJ19*IFERROR(INDEX(CSDA!D$1:D$500,MATCH("Phí dịch vụ"&amp;PAYROLL!DJ$2,CSDA!A$1:A$500&amp;CSDA!C$1:C$500,0)),0)%,BN19*IFERROR(INDEX(CSDA!D$1:D$500,MATCH(BN$2,CSDA!C$1:C$500,0)),0)%)-BN19*7%</f>
        <v/>
      </c>
      <c r="DQ19">
        <f>IFERROR(INDEX(ADJ!$A$1:$BZ$1000,MATCH(PAYROLL!D19,ADJ!A$1:A$500,0),MATCH(PAYROLL!DQ$2,ADJ!$2:$2,0)),0)</f>
        <v/>
      </c>
      <c r="DR19">
        <f>IFERROR(INDEX(ADJ!$A$1:$BZ$1000,MATCH(PAYROLL!D19,ADJ!A$1:A$500,0),MATCH(PAYROLL!DR$2,ADJ!$2:$2,0)),0)</f>
        <v/>
      </c>
      <c r="DS19">
        <f>SUM(DP19:DR19)</f>
        <v/>
      </c>
      <c r="DT19">
        <f>EK19</f>
        <v/>
      </c>
      <c r="DU19">
        <f>SUM(DO19:DR19)</f>
        <v/>
      </c>
      <c r="DV19">
        <f>ROUND(DU19*0.1,0)</f>
        <v/>
      </c>
      <c r="DW19">
        <f>DU19+DV19</f>
        <v/>
      </c>
      <c r="DZ19">
        <f>IFERROR(INDEX(ADJ!$A$1:$BZ$1000,MATCH(PAYROLL!$D19,ADJ!A$1:A$500,0),MATCH(PAYROLL!DZ$2,ADJ!$2:$2,0)),0)</f>
        <v/>
      </c>
      <c r="EA19">
        <f>IFERROR(INDEX(ADJ!$A$1:$BZ$1000,MATCH(PAYROLL!$D19,ADJ!A$1:A$500,0),MATCH(PAYROLL!EA$2,ADJ!$2:$2,0)),0)</f>
        <v/>
      </c>
      <c r="EB19">
        <f>IFERROR(INDEX(ADJ!$A$1:$BZ$1000,MATCH(PAYROLL!$D19,ADJ!A$1:A$500,0),MATCH(PAYROLL!EB$2,ADJ!$2:$2,0)),0)</f>
        <v/>
      </c>
      <c r="EC19">
        <f>IFERROR(INDEX(ADJ!$A$1:$BZ$1000,MATCH(PAYROLL!$D19,ADJ!A$1:A$500,0),MATCH(PAYROLL!EC$2,ADJ!$2:$2,0)),0)</f>
        <v/>
      </c>
      <c r="ED19">
        <f>IFERROR(INDEX(ADJ!$A$1:$BZ$1000,MATCH(PAYROLL!$D19,ADJ!A$1:A$500,0),MATCH(PAYROLL!ED$2,ADJ!$2:$2,0)),0)</f>
        <v/>
      </c>
      <c r="EE19">
        <f>IFERROR(INDEX(ADJ!$A$1:$BZ$1000,MATCH(PAYROLL!$D19,ADJ!A$1:A$500,0),MATCH(PAYROLL!EE$2,ADJ!$2:$2,0)),0)</f>
        <v/>
      </c>
      <c r="EF19">
        <f>IFERROR(INDEX(ADJ!$A$1:$BZ$1000,MATCH(PAYROLL!$D19,ADJ!A$1:A$500,0),MATCH(PAYROLL!EF$2,ADJ!$2:$2,0)),0)</f>
        <v/>
      </c>
      <c r="EG19">
        <f>IFERROR(INDEX(ADJ!$A$1:$BZ$1000,MATCH(PAYROLL!$D19,ADJ!A$1:A$500,0),MATCH(PAYROLL!EG$2,ADJ!$2:$2,0)),0)</f>
        <v/>
      </c>
      <c r="EH19">
        <f>IFERROR(INDEX(ADJ!$A$1:$BZ$1000,MATCH(PAYROLL!$D19,ADJ!A$1:A$500,0),MATCH(PAYROLL!EH$2,ADJ!$2:$2,0)),0)</f>
        <v/>
      </c>
      <c r="EI19">
        <f>IFERROR(INDEX(ADJ!$A$1:$BZ$1000,MATCH(PAYROLL!D19,ADJ!A$1:A$500,0),MATCH(PAYROLL!EI$2,ADJ!$2:$2,0)),0)</f>
        <v/>
      </c>
      <c r="EJ19">
        <f>IFERROR(INDEX(ADJ!$A$1:$BZ$1000,MATCH(PAYROLL!$D19,ADJ!A$1:A$500,0),MATCH(PAYROLL!EJ$2,ADJ!$2:$2,0)),0)</f>
        <v/>
      </c>
      <c r="EK19">
        <f>SUM(DZ19:EJ19)</f>
        <v/>
      </c>
    </row>
    <row r="20">
      <c r="A20" t="n">
        <v>18</v>
      </c>
      <c r="B20" t="inlineStr">
        <is>
          <t>Đàm Thị Thu</t>
        </is>
      </c>
      <c r="D20" t="inlineStr">
        <is>
          <t>157579-02</t>
        </is>
      </c>
      <c r="S20">
        <f>IFERROR(INDEX(PIS!$A$1:$BZ$1000,MATCH($D20,PIS!C$1:C$500,0),MATCH("Lương CB tháng trước",PIS!$1:$1,0)),0)</f>
        <v/>
      </c>
      <c r="T20">
        <f>IFERROR(INDEX(PIS!$A$1:$BZ$1000,MATCH($D20,PIS!C$1:C$500,0),MATCH("Lương CB hiện tại",PIS!$1:$1,0)),0)</f>
        <v/>
      </c>
      <c r="U20">
        <f>IFERROR(INDEX(PIS!$A$1:$BZ$1000,MATCH($D20,PIS!C$1:C$500,0),MATCH("Lương đóng BHBB",PIS!$1:$1,0)),0)</f>
        <v/>
      </c>
      <c r="V20">
        <f>IFERROR(INDEX(PIS!$A$1:$BZ$1000,MATCH($D20,PIS!C$1:C$500,0),MATCH(V$2,PIS!$2:$2,0)),0)</f>
        <v/>
      </c>
      <c r="W20">
        <f>IFERROR(INDEX(PIS!$A$1:$BZ$1000,MATCH($D20,PIS!C$1:C$500,0),MATCH(W$2,PIS!$2:$2,0)),0)</f>
        <v/>
      </c>
      <c r="X20">
        <f>IFERROR(INDEX(PIS!$A$1:$BZ$1000,MATCH($D20,PIS!C$1:C$500,0),MATCH(X$2,PIS!$2:$2,0)),0)</f>
        <v/>
      </c>
      <c r="Y20">
        <f>IFERROR(INDEX(PIS!$A$1:$BZ$1000,MATCH($D20,PIS!C$1:C$500,0),MATCH(Y$2,PIS!$2:$2,0)),0)</f>
        <v/>
      </c>
      <c r="Z20">
        <f>IFERROR(INDEX(PIS!$A$1:$BZ$1000,MATCH($D20,PIS!C$1:C$500,0),MATCH(Z$2,PIS!$2:$2,0)),0)</f>
        <v/>
      </c>
      <c r="AA20">
        <f>IFERROR(INDEX(PIS!$A$1:$BZ$1000,MATCH($D20,PIS!C$1:C$500,0),MATCH(AA$2,PIS!$2:$2,0)),0)</f>
        <v/>
      </c>
      <c r="AB20">
        <f>IFERROR(INDEX(PIS!$A$1:$BZ$1000,MATCH($D20,PIS!C$1:C$500,0),MATCH(AB$2,PIS!$2:$2,0)),0)</f>
        <v/>
      </c>
      <c r="AC20">
        <f>SUM(V20:AB20)</f>
        <v/>
      </c>
      <c r="AD20">
        <f>IFERROR(INDEX(TIMESHEET!$A$1:$AI$5000,MATCH($D20,TIMESHEET!A$1:A$500,0),MATCH("T100",TIMESHEET!$2:$2,0))-2,0)</f>
        <v/>
      </c>
      <c r="AE20">
        <f>IFERROR(INDEX(TIMESHEET!$A$1:$AI$5000,MATCH($D20,TIMESHEET!A$1:A$500,0),MATCH("T202",TIMESHEET!$2:$2,0)),0)</f>
        <v/>
      </c>
      <c r="AF20">
        <f>IFERROR(INDEX(TIMESHEET!$A$1:$AI$5000,MATCH($D20,TIMESHEET!A$1:A$500,0),MATCH("T302",TIMESHEET!$2:$2,0)),0)</f>
        <v/>
      </c>
      <c r="AG20">
        <f>IFERROR(INDEX(TIMESHEET!$A$1:$AI$5000,MATCH($D20,TIMESHEET!A$1:A$500,0),MATCH("T406",TIMESHEET!$2:$2,0)),0)</f>
        <v/>
      </c>
      <c r="AH20">
        <f>AE20+AG20</f>
        <v/>
      </c>
      <c r="AI20">
        <f>IFERROR(INDEX(TIMESHEET!$A$1:$AI$5000,MATCH($D20,TIMESHEET!A$1:A$500,0),MATCH("T701",TIMESHEET!$2:$2,0)),0)</f>
        <v/>
      </c>
      <c r="AJ20">
        <f>IFERROR(INDEX(TIMESHEET!$A$1:$AI$5000,MATCH($D20,TIMESHEET!B$1:B$500,0),MATCH("T320",TIMESHEET!$2:$2,0)),0)</f>
        <v/>
      </c>
      <c r="AK20">
        <f>IFERROR(IF(LEFT(INDEX(PIS!O$1:O$500,MATCH(D20,PIS!C$1:C$500)),1)="M",T20/AD20*SUM(AE20:AG20),T20*AD20),0)</f>
        <v/>
      </c>
      <c r="AL20">
        <f>IFERROR(INDEX(ADJ!$A$1:$BZ$1000,MATCH(PAYROLL!D20,ADJ!A$1:A$500,0),MATCH(PAYROLL!AL$2,ADJ!$2:$2,0)),0)</f>
        <v/>
      </c>
      <c r="AM20">
        <f>SUM(AK20:AL20)</f>
        <v/>
      </c>
      <c r="AN20">
        <f>IFERROR(ROUND(V20/$AD20*$AH20,0),0)</f>
        <v/>
      </c>
      <c r="AO20">
        <f>IFERROR(ROUND(W20/$AD20*$AH20,0),0)</f>
        <v/>
      </c>
      <c r="AP20">
        <f>IFERROR(ROUND(X20/$AD20*$AE20,0),0)</f>
        <v/>
      </c>
      <c r="AQ20">
        <f>IFERROR(ROUND(Y20/$AD20*$AH20,0),0)</f>
        <v/>
      </c>
      <c r="AR20">
        <f>IFERROR(ROUND(Z20/$AD20*$AH20,0),0)</f>
        <v/>
      </c>
      <c r="AS20">
        <f>IFERROR(ROUND(AA20/$AD20*$AH20,0),0)</f>
        <v/>
      </c>
      <c r="AT20">
        <f>IFERROR(IF((AE20+AF20+AG20)&gt;13,AB20,ROUND(AB20/AD20*AH20,0)),0)</f>
        <v/>
      </c>
      <c r="AU20">
        <f>IFERROR(INDEX(ADJ!$A$1:$BZ$1000,MATCH(PAYROLL!D20,ADJ!A$1:A$500,0),MATCH(PAYROLL!AU$2,ADJ!$2:$2,0)),0)</f>
        <v/>
      </c>
      <c r="AV20">
        <f>ROUND(SUM(AN20:AU20),0)</f>
        <v/>
      </c>
      <c r="AW20">
        <f>IFERROR(INDEX(TIMESHEET!$A$1:$AI$5000,MATCH(PAYROLL!D20,TIMESHEET!A$1:A$500,0),MATCH("T620",TIMESHEET!$2:$2,0)),0)</f>
        <v/>
      </c>
      <c r="AX20">
        <f>IFERROR(INDEX(TIMESHEET!$A$1:$AI$5000,MATCH(PAYROLL!D20,TIMESHEET!A$1:A$500,0),MATCH("T601",TIMESHEET!$2:$2,0)),0)</f>
        <v/>
      </c>
      <c r="AY20">
        <f>IFERROR(INDEX(TIMESHEET!$A$1:$AI$5000,MATCH(PAYROLL!D20,TIMESHEET!A$1:A$500,0),MATCH("T602",TIMESHEET!$2:$2,0)),0)</f>
        <v/>
      </c>
      <c r="AZ20">
        <f>IFERROR(INDEX(TIMESHEET!$A$1:$AI$5000,MATCH(PAYROLL!D20,TIMESHEET!A$1:A$500,0),MATCH("T603",TIMESHEET!$2:$2,0)),0)</f>
        <v/>
      </c>
      <c r="BA20">
        <f>IFERROR(INDEX(TIMESHEET!$A$1:$AI$5000,MATCH(PAYROLL!D20,TIMESHEET!A$1:A$500,0),MATCH("T611",TIMESHEET!$2:$2,0)),0)</f>
        <v/>
      </c>
      <c r="BB20">
        <f>IFERROR(INDEX(TIMESHEET!$A$1:$AI$5000,MATCH(PAYROLL!D20,TIMESHEET!A$1:A$500,0),MATCH("T612",TIMESHEET!$2:$2,0)),0)</f>
        <v/>
      </c>
      <c r="BC20">
        <f>IFERROR(INDEX(TIMESHEET!$A$1:$AI$5000,MATCH(PAYROLL!D20,TIMESHEET!A$1:A$500,0),MATCH("T613",TIMESHEET!$2:$2,0)),0)</f>
        <v/>
      </c>
      <c r="BD20">
        <f>IFERROR(INDEX(TIMESHEET!$A$1:$AI$5000,MATCH(PAYROLL!D20,TIMESHEET!A$1:A$500,0),MATCH("T500",TIMESHEET!$2:$2,0)),0)</f>
        <v/>
      </c>
      <c r="BE20">
        <f>IFERROR(IF(LEFT(INDEX(PIS!O$1:O$500,MATCH(D20,PIS!C$1:C$500)),1)="M",T20/AD20/8*(AW20+AX20*1.5+AY20*2+AZ20*3+BA20*2.1+BB20*2.7+BC20*3.9+BD20*0.3),T20/8*(AW20+AX20*1.5+AY20*2+AZ20*3+BA20*2.1+BB20*2.7+BC20*3.9+BD20*0.3)),0)</f>
        <v/>
      </c>
      <c r="BF20">
        <f>IFERROR(INDEX(ADJ!$A$1:$BZ$1000,MATCH(PAYROLL!$D20,ADJ!A$1:A$500,0),MATCH(PAYROLL!BF$2,ADJ!$2:$2,0)),0)</f>
        <v/>
      </c>
      <c r="BG20">
        <f>IFERROR(INDEX(ADJ!$A$1:$BZ$1000,MATCH(PAYROLL!D20,ADJ!A$1:A$500,0),MATCH(PAYROLL!BG$2,ADJ!$2:$2,0)),0)</f>
        <v/>
      </c>
      <c r="BH20">
        <f>IFERROR(INDEX(ADJ!$A$1:$BZ$1000,MATCH(PAYROLL!D20,ADJ!A$1:A$500,0),MATCH(PAYROLL!BH$2,ADJ!$2:$2,0)),0)</f>
        <v/>
      </c>
      <c r="BI20">
        <f>IFERROR(INDEX(ADJ!$A$1:$BZ$1000,MATCH(PAYROLL!D20,ADJ!A$1:A$500,0),MATCH(PAYROLL!BI$2,ADJ!$2:$2,0)),0)</f>
        <v/>
      </c>
      <c r="BJ20">
        <f>IFERROR(INDEX(ADJ!$A$1:$BZ$1000,MATCH(PAYROLL!D20,ADJ!A$1:A$500,0),MATCH(PAYROLL!BJ$2,ADJ!$2:$2,0)),0)</f>
        <v/>
      </c>
      <c r="BK20">
        <f>SUM(BF20:BJ20)</f>
        <v/>
      </c>
      <c r="BL20">
        <f>IFERROR(INDEX(ADJ!$A$1:$BZ$1000,MATCH(PAYROLL!D20,ADJ!A$1:A$500,0),MATCH(PAYROLL!BL$2,ADJ!$2:$2,0)),0)</f>
        <v/>
      </c>
      <c r="BM20">
        <f>IFERROR(INDEX(ADJ!$A$1:$BZ$1000,MATCH(PAYROLL!D20,ADJ!A$1:A$500,0),MATCH(PAYROLL!BM$2,ADJ!$2:$2,0)),0)</f>
        <v/>
      </c>
      <c r="BN20">
        <f>IFERROR(INDEX(ADJ!$A$1:$BZ$1000,MATCH(PAYROLL!D20,ADJ!A$1:A$500,0),MATCH(PAYROLL!BN$2,ADJ!$2:$2,0)),0)</f>
        <v/>
      </c>
      <c r="BO20">
        <f>IFERROR(INDEX(ADJ!$A$1:$BZ$1000,MATCH(PAYROLL!D20,ADJ!A$1:A$500,0),MATCH(PAYROLL!BO$2,ADJ!$2:$2,0)),0)</f>
        <v/>
      </c>
      <c r="BP20">
        <f>SUM(AM20,AV20,BE20,BK20,BL20:BO20)</f>
        <v/>
      </c>
      <c r="BQ20">
        <f>BO20</f>
        <v/>
      </c>
      <c r="BR20">
        <f>IFERROR(ROUND(IF(LEFT(INDEX(PIS!O$1:O$500,MATCH(D20,PIS!C$1:C$500)),1)="D",T20/8*(BD20*0.3),IF(LEFT(INDEX(PIS!O$1:O$500,MATCH(D20,PIS!C$1:C$500)),1)="H",T20*($BD20*0.3),T20/$AD20/8*($BD20*0.3))),0),0)</f>
        <v/>
      </c>
      <c r="BS20">
        <f>IF(AP20&lt;1,0,MIN(AP20,730000))</f>
        <v/>
      </c>
      <c r="BT20">
        <f>IFERROR(ROUND((BE20-SUM(AW20:BC20)*T20/AD20/8),0)-BR20,0)</f>
        <v/>
      </c>
      <c r="BU20">
        <f>AO20</f>
        <v/>
      </c>
      <c r="BV20">
        <f>SUM(BQ20:BU20)</f>
        <v/>
      </c>
      <c r="BW20">
        <f>BP20-BV20</f>
        <v/>
      </c>
      <c r="BX20">
        <f>IFERROR(IF(RIGHT(INDEX(PIS!O$1:O$500,MATCH(D20,PIS!C$1:C$500)),5)="Gross",MIN(U20+V20,VLOOKUP("R700",TSC!B:C,2,0)*VLOOKUP("R101",TSC!B:C,2,0))*VLOOKUP("R701",TSC!B:C,2,0)%,0),0)</f>
        <v/>
      </c>
      <c r="BY20">
        <f>IFERROR(IF(RIGHT(INDEX(PIS!O$1:O$500,MATCH(D20,PIS!C$1:C$500)),5)="Gross",MIN(U20+V20,VLOOKUP("R700",TSC!B:C,2,0)*VLOOKUP("R101",TSC!B:C,2,0))*VLOOKUP("T704",TSC!B:C,2,0)%,0),0)</f>
        <v/>
      </c>
      <c r="BZ20">
        <f>IFERROR(IF(RIGHT(INDEX(PIS!O$1:O$500,MATCH(D20,PIS!C$1:C$500)),5)="Gross",MIN(U20+V20,VLOOKUP("R700",TSC!B:C,2,0)*VLOOKUP("1",TSC!F:G,2,0))*VLOOKUP("T705",TSC!B:C,2,0)%,0),0)</f>
        <v/>
      </c>
      <c r="CA20">
        <f>IFERROR(INDEX(ADJ!$A$1:$BZ$1000,MATCH(PAYROLL!D20,ADJ!A$1:A$500,0),MATCH(PAYROLL!CA$2,ADJ!$2:$2,0)),0)</f>
        <v/>
      </c>
      <c r="CB20">
        <f>IFERROR(INDEX(ADJ!$A$1:$BZ$1000,MATCH(PAYROLL!D20,ADJ!A$1:A$500,0),MATCH(PAYROLL!CB$2,ADJ!$2:$2,0)),0)</f>
        <v/>
      </c>
      <c r="CC20">
        <f>SUM(BX20:CB20)</f>
        <v/>
      </c>
      <c r="CD20">
        <f>IFERROR(INDEX(PIS!$A$1:$BZ$1000,MATCH(PAYROLL!D20,PIS!C$1:C$500,0),MATCH(PAYROLL!CD$1,PIS!$1:$1,0)),0)</f>
        <v/>
      </c>
      <c r="CE20">
        <f>IFERROR(IF(OR(INDEX(PIS!P$1:P$500,MATCH(D20,PIS!C$1:C$500,0))="LT2",INDEX(PIS!P$1:P$500,MATCH(D20,PIS!C$1:C$500,0))="P10"),0,SUM(CC20,CD20*VLOOKUP("R601",TSC!B:C,2,0),VLOOKUP("R602",TSC!B:C,2,0))),0)</f>
        <v/>
      </c>
      <c r="CF20">
        <f>MAX(BW20-CE20,0)</f>
        <v/>
      </c>
      <c r="CG20">
        <f>IFERROR(IF(OR(RIGHT(INDEX(PIS!P$1:P$500,MATCH(D20,PIS!C$1:C$500)),5)="P10",RIGHT(INDEX(PIS!P$1:P$500,MATCH(D20,PIS!C$1:C$500)),5)="CK"),0,IF(CF20&lt;=5000000,CF20*5%,IF(CF20&lt;=10000000,CF20*10%-250000,IF(CF20&lt;=18000000,CF20*15%-750000,IF(CF20&lt;=32000000,CF20*20%-1650000,IF(CF20&lt;=52000000,CF20*25%-3250000,IF(CF20&lt;=80000000,BH20*30%-5850000,CF20*35%-9850000))))))),0)</f>
        <v/>
      </c>
      <c r="CH20">
        <f>IFERROR(IF(OR(INDEX(PIS!P$1:P$500,MATCH(D20,PIS!C$1:C$500))="LT",INDEX(PIS!P$1:P$500,MATCH(D20,PIS!C$1:C$500))="CK"),0,IF(CF20&lt;2000000,0,CF20*10%)),0)</f>
        <v/>
      </c>
      <c r="CI20">
        <f>IFERROR(INDEX(ADJ!$A$1:$BZ$1000,MATCH(PAYROLL!D20,ADJ!A$1:A$500,0),MATCH(PAYROLL!CI$2,ADJ!$2:$2,0)),0)</f>
        <v/>
      </c>
      <c r="CJ20">
        <f>IFERROR(INDEX(ADJ!$A$1:$BZ$1000,MATCH(PAYROLL!D20,ADJ!A$1:A$500,0),MATCH(PAYROLL!CJ$2,ADJ!$2:$2,0)),0)</f>
        <v/>
      </c>
      <c r="CK20">
        <f>IFERROR(INDEX(ADJ!$A$1:$BZ$1000,MATCH(PAYROLL!D20,ADJ!A$1:A$500,0),MATCH(PAYROLL!CK$2,ADJ!$2:$2,0)),0)</f>
        <v/>
      </c>
      <c r="CL20">
        <f>SUM(CG20:CK20)</f>
        <v/>
      </c>
      <c r="CM20">
        <f>ROUND(SUM(CH20:CK20),0)</f>
        <v/>
      </c>
      <c r="CN20">
        <f>IFERROR(INDEX(CSDA!D$1:D$500,MATCH($CN$2,CSDA!C$1:C$500,0))*INDEX(PIS!V$1:V$500,MATCH(D20,PIS!C$1:C$500))+INDEX(ADJ!$A$1:$BZ$1000,MATCH(PAYROLL!D20,ADJ!A$1:A$500,0),MATCH(PAYROLL!CN$2,ADJ!$2:$2,0)),0)</f>
        <v/>
      </c>
      <c r="CO20">
        <f>IFERROR(INDEX(ADJ!$A$1:$BZ$1000,MATCH(PAYROLL!D20,ADJ!A$1:A$500,0),MATCH(PAYROLL!CO$2,ADJ!$2:$2,0)),0)</f>
        <v/>
      </c>
      <c r="CP20">
        <f>IFERROR(INDEX(ADJ!$A$1:$BZ$1000,MATCH(PAYROLL!D20,ADJ!A$1:A$500,0),MATCH(PAYROLL!CP$2,ADJ!$2:$2,0)),0)</f>
        <v/>
      </c>
      <c r="CQ20">
        <f>BP20-CL20-CI20-CM20-CN20-CO20-CP20-CC20</f>
        <v/>
      </c>
      <c r="CR20">
        <f>IFERROR(IF(RIGHT(INDEX(PIS!O$1:O$500,MATCH(D20,PIS!C$1:C$500,0)),5)="Gross",MIN(U20+V20,VLOOKUP("R700",TSC!B:C,2,0)*VLOOKUP("R101",TSC!B:C,2,0))*(VLOOKUP("T711",TSC!B:C,2,0)+VLOOKUP("T712",TSC!B:C,2,0))%,MIN(T20+V20,VLOOKUP("R700",TSC!B:C,2,0)*VLOOKUP("R101",TSC!B:C,2,0))*(VLOOKUP("T711",TSC!B:C,2,0)+VLOOKUP("T712",TSC!B:C,2,0)+VLOOKUP("R701",TSC!B:C,2,0))%),0)</f>
        <v/>
      </c>
      <c r="CS20">
        <f>IFERROR(IF(RIGHT(INDEX(PIS!O$1:O$500,MATCH(D20,PIS!C$1:C$500,0)),5)="Gross",MIN(U20+V20,VLOOKUP("R700",TSC!B:C,2,0)*VLOOKUP("R101",TSC!B:C,2,0))*(VLOOKUP("T714",TSC!B:C,2,0))%,MIN(T20+V20,VLOOKUP("R700",TSC!B:C,2,0)*VLOOKUP("R101",TSC!B:C,2,0))*(VLOOKUP("T704",TSC!B:C,2,0)+VLOOKUP("T714",TSC!B:C,2,0))%),0)</f>
        <v/>
      </c>
      <c r="CT20">
        <f>IFERROR(IF(RIGHT(INDEX(PIS!O$1:O$500,MATCH(D20,PIS!C$1:C$500,0)),5)="Gross",MIN(U20+V20,VLOOKUP("R700",TSC!B:C,2,0)*VLOOKUP("R101",TSC!B:C,2,0))*VLOOKUP("T705",TSC!B:C,2,0)%,MIN(T20+V20,VLOOKUP("R700",TSC!B:C,2,0)*VLOOKUP("R101",TSC!B:C,2,0))*VLOOKUP("T705",TSC!B:C,2,0)%),0)</f>
        <v/>
      </c>
      <c r="CU20">
        <f>IFERROR(IF(RIGHT(INDEX(PIS!O$1:O$500,MATCH(D20,PIS!C$1:C$500,0)),5)="Gross",MIN(U20+V20,VLOOKUP("R700",TSC!B:C,2,0)*VLOOKUP("R101",TSC!B:C,2,0))*(VLOOKUP("T713",TSC!B:C,2,0))%,MIN(T20+V20,VLOOKUP("R700",TSC!B:C,2,0)*VLOOKUP("R101",TSC!B:C,2,0))*(VLOOKUP("T713",TSC!B:C,2,0))%),0)</f>
        <v/>
      </c>
      <c r="CV20">
        <f>IFERROR(INDEX(ADJ!$A$1:$BZ$1000,MATCH(PAYROLL!D20,ADJ!A$1:A$500,0),MATCH(PAYROLL!CV$2,ADJ!$2:$2,0)),0)</f>
        <v/>
      </c>
      <c r="CW20">
        <f>IFERROR(INDEX(ADJ!$A$1:$BZ$1000,MATCH(PAYROLL!D20,ADJ!A$1:A$500,0),MATCH(PAYROLL!CW$2,ADJ!$2:$2,0)),0)</f>
        <v/>
      </c>
      <c r="CX20">
        <f>SUM(CR20:CW20)</f>
        <v/>
      </c>
      <c r="CY20">
        <f>ROUND(IF(CR20&gt;0,T20+V20*VLOOKUP("R202",TSC!$B$1:$C$500,2,0),0),0)</f>
        <v/>
      </c>
      <c r="CZ20">
        <f>IFERROR(INDEX(CSDA!D$1:D$500,MATCH($CZ$2,CSDA!C$1:C$500,0)),0)</f>
        <v/>
      </c>
      <c r="DA20">
        <f>ROUND(T20*0.7%,0)</f>
        <v/>
      </c>
      <c r="DB20">
        <f>ROUND(T20/12,0)</f>
        <v/>
      </c>
      <c r="DC20">
        <f ref="DC20" t="array">IFERROR(INDEX(CSDA!D$1:D$500,MATCH("Trích giữ"&amp;PAYROLL!DC$2,CSDA!A$1:A$500&amp;CSDA!C$1:C$500,0)),0)</f>
        <v/>
      </c>
      <c r="DD20">
        <f ref="DD20" t="array">IFERROR(INDEX(CSDA!D$1:D$500,MATCH("Trích giữ"&amp;PAYROLL!DD$2,CSDA!A$1:A$500&amp;CSDA!C$1:C$500,0)),0)</f>
        <v/>
      </c>
      <c r="DE20">
        <f ref="DE20" t="array">IFERROR(INDEX(CSDA!D$1:D$500,MATCH("Trích giữ"&amp;PAYROLL!DE$2,CSDA!A$1:A$500&amp;CSDA!C$1:C$500,0)),0)</f>
        <v/>
      </c>
      <c r="DF20">
        <f>IFERROR(INDEX(CSDA!D$1:D$500,MATCH(PAYROLL!DF$2,CSDA!C$1:C$500,0)),0)</f>
        <v/>
      </c>
      <c r="DG20">
        <f ref="DG20" t="array">IFERROR(INDEX(CSDA!D$1:D$500,MATCH("Trích giữ"&amp;PAYROLL!DG$2,CSDA!A$1:A$500&amp;CSDA!C$1:C$500,0)),0)</f>
        <v/>
      </c>
      <c r="DH20">
        <f>ROUND(T20/26,0)</f>
        <v/>
      </c>
      <c r="DI20">
        <f ref="DI20" t="array">IFERROR(INDEX(CSDA!D$1:D$500,MATCH("Trích giữ"&amp;PAYROLL!DI$2,CSDA!A$1:A$500&amp;CSDA!C$1:C$500,0)),0)</f>
        <v/>
      </c>
      <c r="DJ20">
        <f>IF(U20=0,T20*21.5%-BL20,0)</f>
        <v/>
      </c>
      <c r="DK20">
        <f ref="DK20" t="array">IFERROR(INDEX(CSDA!D$1:D$500,MATCH("Trích giữ"&amp;PAYROLL!DK$2,CSDA!A$1:A$500&amp;CSDA!C$1:C$500,0)),0)</f>
        <v/>
      </c>
      <c r="DL20">
        <f>IFERROR(INDEX(CSDA!D$1:D$500,MATCH(PAYROLL!DL$2,CSDA!C$1:C$500,0))/12,0)</f>
        <v/>
      </c>
      <c r="DM20">
        <f>SUM(DB20:DL20)</f>
        <v/>
      </c>
      <c r="DN20">
        <f>IFERROR(INDEX(ADJ!$A$1:$BZ$1000,MATCH(PAYROLL!D20,ADJ!A$1:A$500,0),MATCH(PAYROLL!DN$2,ADJ!$2:$2,0)),0)</f>
        <v/>
      </c>
      <c r="DO20">
        <f>IFERROR(SUM(BP20,DM20:DN20,CX20:DA20)-DT20,0)</f>
        <v/>
      </c>
      <c r="DP20">
        <f ref="DP20" t="array">SUM(BW20*IFERROR(INDEX(CSDA!D$1:D$500,MATCH(BW$2,CSDA!C$1:C$500,0)),0)%,CX20*IFERROR(INDEX(CSDA!D$1:D$500,MATCH(CX$2,CSDA!C$1:C$500,0)),0)%,DA20*IFERROR(INDEX(CSDA!D$1:D$500,MATCH(DA$2,CSDA!C$1:C$500,0)),0)%,DB20*IFERROR(INDEX(CSDA!D$1:D$500,MATCH(DB$2,CSDA!C$1:C$500,0)),0)%,DF20*IFERROR(INDEX(CSDA!D$1:D$500,MATCH("Phí dịch vụ"&amp;PAYROLL!DF$2,CSDA!A$1:A$500&amp;CSDA!C$1:C$500,0)),0)%,DC20*IFERROR(INDEX(CSDA!D$1:D$500,MATCH("Phí dịch vụ"&amp;PAYROLL!DC$2,CSDA!A$1:A$500&amp;CSDA!C$1:C$500,0)),0)%,DH20*IFERROR(INDEX(CSDA!D$1:D$500,MATCH("Phí dịch vụ"&amp;PAYROLL!DH$2,CSDA!A$1:A$500&amp;CSDA!C$1:C$500,0)),0)%,DJ20*IFERROR(INDEX(CSDA!D$1:D$500,MATCH("Phí dịch vụ"&amp;PAYROLL!DJ$2,CSDA!A$1:A$500&amp;CSDA!C$1:C$500,0)),0)%,BN20*IFERROR(INDEX(CSDA!D$1:D$500,MATCH(BN$2,CSDA!C$1:C$500,0)),0)%)-BN20*7%</f>
        <v/>
      </c>
      <c r="DQ20">
        <f>IFERROR(INDEX(ADJ!$A$1:$BZ$1000,MATCH(PAYROLL!D20,ADJ!A$1:A$500,0),MATCH(PAYROLL!DQ$2,ADJ!$2:$2,0)),0)</f>
        <v/>
      </c>
      <c r="DR20">
        <f>IFERROR(INDEX(ADJ!$A$1:$BZ$1000,MATCH(PAYROLL!D20,ADJ!A$1:A$500,0),MATCH(PAYROLL!DR$2,ADJ!$2:$2,0)),0)</f>
        <v/>
      </c>
      <c r="DS20">
        <f>SUM(DP20:DR20)</f>
        <v/>
      </c>
      <c r="DT20">
        <f>EK20</f>
        <v/>
      </c>
      <c r="DU20">
        <f>SUM(DO20:DR20)</f>
        <v/>
      </c>
      <c r="DV20">
        <f>ROUND(DU20*0.1,0)</f>
        <v/>
      </c>
      <c r="DW20">
        <f>DU20+DV20</f>
        <v/>
      </c>
      <c r="DZ20">
        <f>IFERROR(INDEX(ADJ!$A$1:$BZ$1000,MATCH(PAYROLL!$D20,ADJ!A$1:A$500,0),MATCH(PAYROLL!DZ$2,ADJ!$2:$2,0)),0)</f>
        <v/>
      </c>
      <c r="EA20">
        <f>IFERROR(INDEX(ADJ!$A$1:$BZ$1000,MATCH(PAYROLL!$D20,ADJ!A$1:A$500,0),MATCH(PAYROLL!EA$2,ADJ!$2:$2,0)),0)</f>
        <v/>
      </c>
      <c r="EB20">
        <f>IFERROR(INDEX(ADJ!$A$1:$BZ$1000,MATCH(PAYROLL!$D20,ADJ!A$1:A$500,0),MATCH(PAYROLL!EB$2,ADJ!$2:$2,0)),0)</f>
        <v/>
      </c>
      <c r="EC20">
        <f>IFERROR(INDEX(ADJ!$A$1:$BZ$1000,MATCH(PAYROLL!$D20,ADJ!A$1:A$500,0),MATCH(PAYROLL!EC$2,ADJ!$2:$2,0)),0)</f>
        <v/>
      </c>
      <c r="ED20">
        <f>IFERROR(INDEX(ADJ!$A$1:$BZ$1000,MATCH(PAYROLL!$D20,ADJ!A$1:A$500,0),MATCH(PAYROLL!ED$2,ADJ!$2:$2,0)),0)</f>
        <v/>
      </c>
      <c r="EE20">
        <f>IFERROR(INDEX(ADJ!$A$1:$BZ$1000,MATCH(PAYROLL!$D20,ADJ!A$1:A$500,0),MATCH(PAYROLL!EE$2,ADJ!$2:$2,0)),0)</f>
        <v/>
      </c>
      <c r="EF20">
        <f>IFERROR(INDEX(ADJ!$A$1:$BZ$1000,MATCH(PAYROLL!$D20,ADJ!A$1:A$500,0),MATCH(PAYROLL!EF$2,ADJ!$2:$2,0)),0)</f>
        <v/>
      </c>
      <c r="EG20">
        <f>IFERROR(INDEX(ADJ!$A$1:$BZ$1000,MATCH(PAYROLL!$D20,ADJ!A$1:A$500,0),MATCH(PAYROLL!EG$2,ADJ!$2:$2,0)),0)</f>
        <v/>
      </c>
      <c r="EH20">
        <f>IFERROR(INDEX(ADJ!$A$1:$BZ$1000,MATCH(PAYROLL!$D20,ADJ!A$1:A$500,0),MATCH(PAYROLL!EH$2,ADJ!$2:$2,0)),0)</f>
        <v/>
      </c>
      <c r="EI20">
        <f>IFERROR(INDEX(ADJ!$A$1:$BZ$1000,MATCH(PAYROLL!D20,ADJ!A$1:A$500,0),MATCH(PAYROLL!EI$2,ADJ!$2:$2,0)),0)</f>
        <v/>
      </c>
      <c r="EJ20">
        <f>IFERROR(INDEX(ADJ!$A$1:$BZ$1000,MATCH(PAYROLL!$D20,ADJ!A$1:A$500,0),MATCH(PAYROLL!EJ$2,ADJ!$2:$2,0)),0)</f>
        <v/>
      </c>
      <c r="EK20">
        <f>SUM(DZ20:EJ20)</f>
        <v/>
      </c>
    </row>
    <row r="21">
      <c r="A21" t="n">
        <v>19</v>
      </c>
      <c r="B21" t="inlineStr">
        <is>
          <t>Hà Thị Yến</t>
        </is>
      </c>
      <c r="D21" t="inlineStr">
        <is>
          <t>157585-02</t>
        </is>
      </c>
      <c r="S21">
        <f>IFERROR(INDEX(PIS!$A$1:$BZ$1000,MATCH($D21,PIS!C$1:C$500,0),MATCH("Lương CB tháng trước",PIS!$1:$1,0)),0)</f>
        <v/>
      </c>
      <c r="T21">
        <f>IFERROR(INDEX(PIS!$A$1:$BZ$1000,MATCH($D21,PIS!C$1:C$500,0),MATCH("Lương CB hiện tại",PIS!$1:$1,0)),0)</f>
        <v/>
      </c>
      <c r="U21">
        <f>IFERROR(INDEX(PIS!$A$1:$BZ$1000,MATCH($D21,PIS!C$1:C$500,0),MATCH("Lương đóng BHBB",PIS!$1:$1,0)),0)</f>
        <v/>
      </c>
      <c r="V21">
        <f>IFERROR(INDEX(PIS!$A$1:$BZ$1000,MATCH($D21,PIS!C$1:C$500,0),MATCH(V$2,PIS!$2:$2,0)),0)</f>
        <v/>
      </c>
      <c r="W21">
        <f>IFERROR(INDEX(PIS!$A$1:$BZ$1000,MATCH($D21,PIS!C$1:C$500,0),MATCH(W$2,PIS!$2:$2,0)),0)</f>
        <v/>
      </c>
      <c r="X21">
        <f>IFERROR(INDEX(PIS!$A$1:$BZ$1000,MATCH($D21,PIS!C$1:C$500,0),MATCH(X$2,PIS!$2:$2,0)),0)</f>
        <v/>
      </c>
      <c r="Y21">
        <f>IFERROR(INDEX(PIS!$A$1:$BZ$1000,MATCH($D21,PIS!C$1:C$500,0),MATCH(Y$2,PIS!$2:$2,0)),0)</f>
        <v/>
      </c>
      <c r="Z21">
        <f>IFERROR(INDEX(PIS!$A$1:$BZ$1000,MATCH($D21,PIS!C$1:C$500,0),MATCH(Z$2,PIS!$2:$2,0)),0)</f>
        <v/>
      </c>
      <c r="AA21">
        <f>IFERROR(INDEX(PIS!$A$1:$BZ$1000,MATCH($D21,PIS!C$1:C$500,0),MATCH(AA$2,PIS!$2:$2,0)),0)</f>
        <v/>
      </c>
      <c r="AB21">
        <f>IFERROR(INDEX(PIS!$A$1:$BZ$1000,MATCH($D21,PIS!C$1:C$500,0),MATCH(AB$2,PIS!$2:$2,0)),0)</f>
        <v/>
      </c>
      <c r="AC21">
        <f>SUM(V21:AB21)</f>
        <v/>
      </c>
      <c r="AD21">
        <f>IFERROR(INDEX(TIMESHEET!$A$1:$AI$5000,MATCH($D21,TIMESHEET!A$1:A$500,0),MATCH("T100",TIMESHEET!$2:$2,0))-2,0)</f>
        <v/>
      </c>
      <c r="AE21">
        <f>IFERROR(INDEX(TIMESHEET!$A$1:$AI$5000,MATCH($D21,TIMESHEET!A$1:A$500,0),MATCH("T202",TIMESHEET!$2:$2,0)),0)</f>
        <v/>
      </c>
      <c r="AF21">
        <f>IFERROR(INDEX(TIMESHEET!$A$1:$AI$5000,MATCH($D21,TIMESHEET!A$1:A$500,0),MATCH("T302",TIMESHEET!$2:$2,0)),0)</f>
        <v/>
      </c>
      <c r="AG21">
        <f>IFERROR(INDEX(TIMESHEET!$A$1:$AI$5000,MATCH($D21,TIMESHEET!A$1:A$500,0),MATCH("T406",TIMESHEET!$2:$2,0)),0)</f>
        <v/>
      </c>
      <c r="AH21">
        <f>AE21+AG21</f>
        <v/>
      </c>
      <c r="AI21">
        <f>IFERROR(INDEX(TIMESHEET!$A$1:$AI$5000,MATCH($D21,TIMESHEET!A$1:A$500,0),MATCH("T701",TIMESHEET!$2:$2,0)),0)</f>
        <v/>
      </c>
      <c r="AJ21">
        <f>IFERROR(INDEX(TIMESHEET!$A$1:$AI$5000,MATCH($D21,TIMESHEET!B$1:B$500,0),MATCH("T320",TIMESHEET!$2:$2,0)),0)</f>
        <v/>
      </c>
      <c r="AK21">
        <f>IFERROR(IF(LEFT(INDEX(PIS!O$1:O$500,MATCH(D21,PIS!C$1:C$500)),1)="M",T21/AD21*SUM(AE21:AG21),T21*AD21),0)</f>
        <v/>
      </c>
      <c r="AL21">
        <f>IFERROR(INDEX(ADJ!$A$1:$BZ$1000,MATCH(PAYROLL!D21,ADJ!A$1:A$500,0),MATCH(PAYROLL!AL$2,ADJ!$2:$2,0)),0)</f>
        <v/>
      </c>
      <c r="AM21">
        <f>SUM(AK21:AL21)</f>
        <v/>
      </c>
      <c r="AN21">
        <f>IFERROR(ROUND(V21/$AD21*$AH21,0),0)</f>
        <v/>
      </c>
      <c r="AO21">
        <f>IFERROR(ROUND(W21/$AD21*$AH21,0),0)</f>
        <v/>
      </c>
      <c r="AP21">
        <f>IFERROR(ROUND(X21/$AD21*$AE21,0),0)</f>
        <v/>
      </c>
      <c r="AQ21">
        <f>IFERROR(ROUND(Y21/$AD21*$AH21,0),0)</f>
        <v/>
      </c>
      <c r="AR21">
        <f>IFERROR(ROUND(Z21/$AD21*$AH21,0),0)</f>
        <v/>
      </c>
      <c r="AS21">
        <f>IFERROR(ROUND(AA21/$AD21*$AH21,0),0)</f>
        <v/>
      </c>
      <c r="AT21">
        <f>IFERROR(IF((AE21+AF21+AG21)&gt;13,AB21,ROUND(AB21/AD21*AH21,0)),0)</f>
        <v/>
      </c>
      <c r="AU21">
        <f>IFERROR(INDEX(ADJ!$A$1:$BZ$1000,MATCH(PAYROLL!D21,ADJ!A$1:A$500,0),MATCH(PAYROLL!AU$2,ADJ!$2:$2,0)),0)</f>
        <v/>
      </c>
      <c r="AV21">
        <f>ROUND(SUM(AN21:AU21),0)</f>
        <v/>
      </c>
      <c r="AW21">
        <f>IFERROR(INDEX(TIMESHEET!$A$1:$AI$5000,MATCH(PAYROLL!D21,TIMESHEET!A$1:A$500,0),MATCH("T620",TIMESHEET!$2:$2,0)),0)</f>
        <v/>
      </c>
      <c r="AX21">
        <f>IFERROR(INDEX(TIMESHEET!$A$1:$AI$5000,MATCH(PAYROLL!D21,TIMESHEET!A$1:A$500,0),MATCH("T601",TIMESHEET!$2:$2,0)),0)</f>
        <v/>
      </c>
      <c r="AY21">
        <f>IFERROR(INDEX(TIMESHEET!$A$1:$AI$5000,MATCH(PAYROLL!D21,TIMESHEET!A$1:A$500,0),MATCH("T602",TIMESHEET!$2:$2,0)),0)</f>
        <v/>
      </c>
      <c r="AZ21">
        <f>IFERROR(INDEX(TIMESHEET!$A$1:$AI$5000,MATCH(PAYROLL!D21,TIMESHEET!A$1:A$500,0),MATCH("T603",TIMESHEET!$2:$2,0)),0)</f>
        <v/>
      </c>
      <c r="BA21">
        <f>IFERROR(INDEX(TIMESHEET!$A$1:$AI$5000,MATCH(PAYROLL!D21,TIMESHEET!A$1:A$500,0),MATCH("T611",TIMESHEET!$2:$2,0)),0)</f>
        <v/>
      </c>
      <c r="BB21">
        <f>IFERROR(INDEX(TIMESHEET!$A$1:$AI$5000,MATCH(PAYROLL!D21,TIMESHEET!A$1:A$500,0),MATCH("T612",TIMESHEET!$2:$2,0)),0)</f>
        <v/>
      </c>
      <c r="BC21">
        <f>IFERROR(INDEX(TIMESHEET!$A$1:$AI$5000,MATCH(PAYROLL!D21,TIMESHEET!A$1:A$500,0),MATCH("T613",TIMESHEET!$2:$2,0)),0)</f>
        <v/>
      </c>
      <c r="BD21">
        <f>IFERROR(INDEX(TIMESHEET!$A$1:$AI$5000,MATCH(PAYROLL!D21,TIMESHEET!A$1:A$500,0),MATCH("T500",TIMESHEET!$2:$2,0)),0)</f>
        <v/>
      </c>
      <c r="BE21">
        <f>IFERROR(IF(LEFT(INDEX(PIS!O$1:O$500,MATCH(D21,PIS!C$1:C$500)),1)="M",T21/AD21/8*(AW21+AX21*1.5+AY21*2+AZ21*3+BA21*2.1+BB21*2.7+BC21*3.9+BD21*0.3),T21/8*(AW21+AX21*1.5+AY21*2+AZ21*3+BA21*2.1+BB21*2.7+BC21*3.9+BD21*0.3)),0)</f>
        <v/>
      </c>
      <c r="BF21">
        <f>IFERROR(INDEX(ADJ!$A$1:$BZ$1000,MATCH(PAYROLL!$D21,ADJ!A$1:A$500,0),MATCH(PAYROLL!BF$2,ADJ!$2:$2,0)),0)</f>
        <v/>
      </c>
      <c r="BG21">
        <f>IFERROR(INDEX(ADJ!$A$1:$BZ$1000,MATCH(PAYROLL!D21,ADJ!A$1:A$500,0),MATCH(PAYROLL!BG$2,ADJ!$2:$2,0)),0)</f>
        <v/>
      </c>
      <c r="BH21">
        <f>IFERROR(INDEX(ADJ!$A$1:$BZ$1000,MATCH(PAYROLL!D21,ADJ!A$1:A$500,0),MATCH(PAYROLL!BH$2,ADJ!$2:$2,0)),0)</f>
        <v/>
      </c>
      <c r="BI21">
        <f>IFERROR(INDEX(ADJ!$A$1:$BZ$1000,MATCH(PAYROLL!D21,ADJ!A$1:A$500,0),MATCH(PAYROLL!BI$2,ADJ!$2:$2,0)),0)</f>
        <v/>
      </c>
      <c r="BJ21">
        <f>IFERROR(INDEX(ADJ!$A$1:$BZ$1000,MATCH(PAYROLL!D21,ADJ!A$1:A$500,0),MATCH(PAYROLL!BJ$2,ADJ!$2:$2,0)),0)</f>
        <v/>
      </c>
      <c r="BK21">
        <f>SUM(BF21:BJ21)</f>
        <v/>
      </c>
      <c r="BL21">
        <f>IFERROR(INDEX(ADJ!$A$1:$BZ$1000,MATCH(PAYROLL!D21,ADJ!A$1:A$500,0),MATCH(PAYROLL!BL$2,ADJ!$2:$2,0)),0)</f>
        <v/>
      </c>
      <c r="BM21">
        <f>IFERROR(INDEX(ADJ!$A$1:$BZ$1000,MATCH(PAYROLL!D21,ADJ!A$1:A$500,0),MATCH(PAYROLL!BM$2,ADJ!$2:$2,0)),0)</f>
        <v/>
      </c>
      <c r="BN21">
        <f>IFERROR(INDEX(ADJ!$A$1:$BZ$1000,MATCH(PAYROLL!D21,ADJ!A$1:A$500,0),MATCH(PAYROLL!BN$2,ADJ!$2:$2,0)),0)</f>
        <v/>
      </c>
      <c r="BO21">
        <f>IFERROR(INDEX(ADJ!$A$1:$BZ$1000,MATCH(PAYROLL!D21,ADJ!A$1:A$500,0),MATCH(PAYROLL!BO$2,ADJ!$2:$2,0)),0)</f>
        <v/>
      </c>
      <c r="BP21">
        <f>SUM(AM21,AV21,BE21,BK21,BL21:BO21)</f>
        <v/>
      </c>
      <c r="BQ21">
        <f>BO21</f>
        <v/>
      </c>
      <c r="BR21">
        <f>IFERROR(ROUND(IF(LEFT(INDEX(PIS!O$1:O$500,MATCH(D21,PIS!C$1:C$500)),1)="D",T21/8*(BD21*0.3),IF(LEFT(INDEX(PIS!O$1:O$500,MATCH(D21,PIS!C$1:C$500)),1)="H",T21*($BD21*0.3),T21/$AD21/8*($BD21*0.3))),0),0)</f>
        <v/>
      </c>
      <c r="BS21">
        <f>IF(AP21&lt;1,0,MIN(AP21,730000))</f>
        <v/>
      </c>
      <c r="BT21">
        <f>IFERROR(ROUND((BE21-SUM(AW21:BC21)*T21/AD21/8),0)-BR21,0)</f>
        <v/>
      </c>
      <c r="BU21">
        <f>AO21</f>
        <v/>
      </c>
      <c r="BV21">
        <f>SUM(BQ21:BU21)</f>
        <v/>
      </c>
      <c r="BW21">
        <f>BP21-BV21</f>
        <v/>
      </c>
      <c r="BX21">
        <f>IFERROR(IF(RIGHT(INDEX(PIS!O$1:O$500,MATCH(D21,PIS!C$1:C$500)),5)="Gross",MIN(U21+V21,VLOOKUP("R700",TSC!B:C,2,0)*VLOOKUP("R101",TSC!B:C,2,0))*VLOOKUP("R701",TSC!B:C,2,0)%,0),0)</f>
        <v/>
      </c>
      <c r="BY21">
        <f>IFERROR(IF(RIGHT(INDEX(PIS!O$1:O$500,MATCH(D21,PIS!C$1:C$500)),5)="Gross",MIN(U21+V21,VLOOKUP("R700",TSC!B:C,2,0)*VLOOKUP("R101",TSC!B:C,2,0))*VLOOKUP("T704",TSC!B:C,2,0)%,0),0)</f>
        <v/>
      </c>
      <c r="BZ21">
        <f>IFERROR(IF(RIGHT(INDEX(PIS!O$1:O$500,MATCH(D21,PIS!C$1:C$500)),5)="Gross",MIN(U21+V21,VLOOKUP("R700",TSC!B:C,2,0)*VLOOKUP("1",TSC!F:G,2,0))*VLOOKUP("T705",TSC!B:C,2,0)%,0),0)</f>
        <v/>
      </c>
      <c r="CA21">
        <f>IFERROR(INDEX(ADJ!$A$1:$BZ$1000,MATCH(PAYROLL!D21,ADJ!A$1:A$500,0),MATCH(PAYROLL!CA$2,ADJ!$2:$2,0)),0)</f>
        <v/>
      </c>
      <c r="CB21">
        <f>IFERROR(INDEX(ADJ!$A$1:$BZ$1000,MATCH(PAYROLL!D21,ADJ!A$1:A$500,0),MATCH(PAYROLL!CB$2,ADJ!$2:$2,0)),0)</f>
        <v/>
      </c>
      <c r="CC21">
        <f>SUM(BX21:CB21)</f>
        <v/>
      </c>
      <c r="CD21">
        <f>IFERROR(INDEX(PIS!$A$1:$BZ$1000,MATCH(PAYROLL!D21,PIS!C$1:C$500,0),MATCH(PAYROLL!CD$1,PIS!$1:$1,0)),0)</f>
        <v/>
      </c>
      <c r="CE21">
        <f>IFERROR(IF(OR(INDEX(PIS!P$1:P$500,MATCH(D21,PIS!C$1:C$500,0))="LT2",INDEX(PIS!P$1:P$500,MATCH(D21,PIS!C$1:C$500,0))="P10"),0,SUM(CC21,CD21*VLOOKUP("R601",TSC!B:C,2,0),VLOOKUP("R602",TSC!B:C,2,0))),0)</f>
        <v/>
      </c>
      <c r="CF21">
        <f>MAX(BW21-CE21,0)</f>
        <v/>
      </c>
      <c r="CG21">
        <f>IFERROR(IF(OR(RIGHT(INDEX(PIS!P$1:P$500,MATCH(D21,PIS!C$1:C$500)),5)="P10",RIGHT(INDEX(PIS!P$1:P$500,MATCH(D21,PIS!C$1:C$500)),5)="CK"),0,IF(CF21&lt;=5000000,CF21*5%,IF(CF21&lt;=10000000,CF21*10%-250000,IF(CF21&lt;=18000000,CF21*15%-750000,IF(CF21&lt;=32000000,CF21*20%-1650000,IF(CF21&lt;=52000000,CF21*25%-3250000,IF(CF21&lt;=80000000,BH21*30%-5850000,CF21*35%-9850000))))))),0)</f>
        <v/>
      </c>
      <c r="CH21">
        <f>IFERROR(IF(OR(INDEX(PIS!P$1:P$500,MATCH(D21,PIS!C$1:C$500))="LT",INDEX(PIS!P$1:P$500,MATCH(D21,PIS!C$1:C$500))="CK"),0,IF(CF21&lt;2000000,0,CF21*10%)),0)</f>
        <v/>
      </c>
      <c r="CI21">
        <f>IFERROR(INDEX(ADJ!$A$1:$BZ$1000,MATCH(PAYROLL!D21,ADJ!A$1:A$500,0),MATCH(PAYROLL!CI$2,ADJ!$2:$2,0)),0)</f>
        <v/>
      </c>
      <c r="CJ21">
        <f>IFERROR(INDEX(ADJ!$A$1:$BZ$1000,MATCH(PAYROLL!D21,ADJ!A$1:A$500,0),MATCH(PAYROLL!CJ$2,ADJ!$2:$2,0)),0)</f>
        <v/>
      </c>
      <c r="CK21">
        <f>IFERROR(INDEX(ADJ!$A$1:$BZ$1000,MATCH(PAYROLL!D21,ADJ!A$1:A$500,0),MATCH(PAYROLL!CK$2,ADJ!$2:$2,0)),0)</f>
        <v/>
      </c>
      <c r="CL21">
        <f>SUM(CG21:CK21)</f>
        <v/>
      </c>
      <c r="CM21">
        <f>ROUND(SUM(CH21:CK21),0)</f>
        <v/>
      </c>
      <c r="CN21">
        <f>IFERROR(INDEX(CSDA!D$1:D$500,MATCH($CN$2,CSDA!C$1:C$500,0))*INDEX(PIS!V$1:V$500,MATCH(D21,PIS!C$1:C$500))+INDEX(ADJ!$A$1:$BZ$1000,MATCH(PAYROLL!D21,ADJ!A$1:A$500,0),MATCH(PAYROLL!CN$2,ADJ!$2:$2,0)),0)</f>
        <v/>
      </c>
      <c r="CO21">
        <f>IFERROR(INDEX(ADJ!$A$1:$BZ$1000,MATCH(PAYROLL!D21,ADJ!A$1:A$500,0),MATCH(PAYROLL!CO$2,ADJ!$2:$2,0)),0)</f>
        <v/>
      </c>
      <c r="CP21">
        <f>IFERROR(INDEX(ADJ!$A$1:$BZ$1000,MATCH(PAYROLL!D21,ADJ!A$1:A$500,0),MATCH(PAYROLL!CP$2,ADJ!$2:$2,0)),0)</f>
        <v/>
      </c>
      <c r="CQ21">
        <f>BP21-CL21-CI21-CM21-CN21-CO21-CP21-CC21</f>
        <v/>
      </c>
      <c r="CR21">
        <f>IFERROR(IF(RIGHT(INDEX(PIS!O$1:O$500,MATCH(D21,PIS!C$1:C$500,0)),5)="Gross",MIN(U21+V21,VLOOKUP("R700",TSC!B:C,2,0)*VLOOKUP("R101",TSC!B:C,2,0))*(VLOOKUP("T711",TSC!B:C,2,0)+VLOOKUP("T712",TSC!B:C,2,0))%,MIN(T21+V21,VLOOKUP("R700",TSC!B:C,2,0)*VLOOKUP("R101",TSC!B:C,2,0))*(VLOOKUP("T711",TSC!B:C,2,0)+VLOOKUP("T712",TSC!B:C,2,0)+VLOOKUP("R701",TSC!B:C,2,0))%),0)</f>
        <v/>
      </c>
      <c r="CS21">
        <f>IFERROR(IF(RIGHT(INDEX(PIS!O$1:O$500,MATCH(D21,PIS!C$1:C$500,0)),5)="Gross",MIN(U21+V21,VLOOKUP("R700",TSC!B:C,2,0)*VLOOKUP("R101",TSC!B:C,2,0))*(VLOOKUP("T714",TSC!B:C,2,0))%,MIN(T21+V21,VLOOKUP("R700",TSC!B:C,2,0)*VLOOKUP("R101",TSC!B:C,2,0))*(VLOOKUP("T704",TSC!B:C,2,0)+VLOOKUP("T714",TSC!B:C,2,0))%),0)</f>
        <v/>
      </c>
      <c r="CT21">
        <f>IFERROR(IF(RIGHT(INDEX(PIS!O$1:O$500,MATCH(D21,PIS!C$1:C$500,0)),5)="Gross",MIN(U21+V21,VLOOKUP("R700",TSC!B:C,2,0)*VLOOKUP("R101",TSC!B:C,2,0))*VLOOKUP("T705",TSC!B:C,2,0)%,MIN(T21+V21,VLOOKUP("R700",TSC!B:C,2,0)*VLOOKUP("R101",TSC!B:C,2,0))*VLOOKUP("T705",TSC!B:C,2,0)%),0)</f>
        <v/>
      </c>
      <c r="CU21">
        <f>IFERROR(IF(RIGHT(INDEX(PIS!O$1:O$500,MATCH(D21,PIS!C$1:C$500,0)),5)="Gross",MIN(U21+V21,VLOOKUP("R700",TSC!B:C,2,0)*VLOOKUP("R101",TSC!B:C,2,0))*(VLOOKUP("T713",TSC!B:C,2,0))%,MIN(T21+V21,VLOOKUP("R700",TSC!B:C,2,0)*VLOOKUP("R101",TSC!B:C,2,0))*(VLOOKUP("T713",TSC!B:C,2,0))%),0)</f>
        <v/>
      </c>
      <c r="CV21">
        <f>IFERROR(INDEX(ADJ!$A$1:$BZ$1000,MATCH(PAYROLL!D21,ADJ!A$1:A$500,0),MATCH(PAYROLL!CV$2,ADJ!$2:$2,0)),0)</f>
        <v/>
      </c>
      <c r="CW21">
        <f>IFERROR(INDEX(ADJ!$A$1:$BZ$1000,MATCH(PAYROLL!D21,ADJ!A$1:A$500,0),MATCH(PAYROLL!CW$2,ADJ!$2:$2,0)),0)</f>
        <v/>
      </c>
      <c r="CX21">
        <f>SUM(CR21:CW21)</f>
        <v/>
      </c>
      <c r="CY21">
        <f>ROUND(IF(CR21&gt;0,T21+V21*VLOOKUP("R202",TSC!$B$1:$C$500,2,0),0),0)</f>
        <v/>
      </c>
      <c r="CZ21">
        <f>IFERROR(INDEX(CSDA!D$1:D$500,MATCH($CZ$2,CSDA!C$1:C$500,0)),0)</f>
        <v/>
      </c>
      <c r="DA21">
        <f>ROUND(T21*0.7%,0)</f>
        <v/>
      </c>
      <c r="DB21">
        <f>ROUND(T21/12,0)</f>
        <v/>
      </c>
      <c r="DC21">
        <f ref="DC21" t="array">IFERROR(INDEX(CSDA!D$1:D$500,MATCH("Trích giữ"&amp;PAYROLL!DC$2,CSDA!A$1:A$500&amp;CSDA!C$1:C$500,0)),0)</f>
        <v/>
      </c>
      <c r="DD21">
        <f ref="DD21" t="array">IFERROR(INDEX(CSDA!D$1:D$500,MATCH("Trích giữ"&amp;PAYROLL!DD$2,CSDA!A$1:A$500&amp;CSDA!C$1:C$500,0)),0)</f>
        <v/>
      </c>
      <c r="DE21">
        <f ref="DE21" t="array">IFERROR(INDEX(CSDA!D$1:D$500,MATCH("Trích giữ"&amp;PAYROLL!DE$2,CSDA!A$1:A$500&amp;CSDA!C$1:C$500,0)),0)</f>
        <v/>
      </c>
      <c r="DF21">
        <f>IFERROR(INDEX(CSDA!D$1:D$500,MATCH(PAYROLL!DF$2,CSDA!C$1:C$500,0)),0)</f>
        <v/>
      </c>
      <c r="DG21">
        <f ref="DG21" t="array">IFERROR(INDEX(CSDA!D$1:D$500,MATCH("Trích giữ"&amp;PAYROLL!DG$2,CSDA!A$1:A$500&amp;CSDA!C$1:C$500,0)),0)</f>
        <v/>
      </c>
      <c r="DH21">
        <f>ROUND(T21/26,0)</f>
        <v/>
      </c>
      <c r="DI21">
        <f ref="DI21" t="array">IFERROR(INDEX(CSDA!D$1:D$500,MATCH("Trích giữ"&amp;PAYROLL!DI$2,CSDA!A$1:A$500&amp;CSDA!C$1:C$500,0)),0)</f>
        <v/>
      </c>
      <c r="DJ21">
        <f>IF(U21=0,T21*21.5%-BL21,0)</f>
        <v/>
      </c>
      <c r="DK21">
        <f ref="DK21" t="array">IFERROR(INDEX(CSDA!D$1:D$500,MATCH("Trích giữ"&amp;PAYROLL!DK$2,CSDA!A$1:A$500&amp;CSDA!C$1:C$500,0)),0)</f>
        <v/>
      </c>
      <c r="DL21">
        <f>IFERROR(INDEX(CSDA!D$1:D$500,MATCH(PAYROLL!DL$2,CSDA!C$1:C$500,0))/12,0)</f>
        <v/>
      </c>
      <c r="DM21">
        <f>SUM(DB21:DL21)</f>
        <v/>
      </c>
      <c r="DN21">
        <f>IFERROR(INDEX(ADJ!$A$1:$BZ$1000,MATCH(PAYROLL!D21,ADJ!A$1:A$500,0),MATCH(PAYROLL!DN$2,ADJ!$2:$2,0)),0)</f>
        <v/>
      </c>
      <c r="DO21">
        <f>IFERROR(SUM(BP21,DM21:DN21,CX21:DA21)-DT21,0)</f>
        <v/>
      </c>
      <c r="DP21">
        <f ref="DP21" t="array">SUM(BW21*IFERROR(INDEX(CSDA!D$1:D$500,MATCH(BW$2,CSDA!C$1:C$500,0)),0)%,CX21*IFERROR(INDEX(CSDA!D$1:D$500,MATCH(CX$2,CSDA!C$1:C$500,0)),0)%,DA21*IFERROR(INDEX(CSDA!D$1:D$500,MATCH(DA$2,CSDA!C$1:C$500,0)),0)%,DB21*IFERROR(INDEX(CSDA!D$1:D$500,MATCH(DB$2,CSDA!C$1:C$500,0)),0)%,DF21*IFERROR(INDEX(CSDA!D$1:D$500,MATCH("Phí dịch vụ"&amp;PAYROLL!DF$2,CSDA!A$1:A$500&amp;CSDA!C$1:C$500,0)),0)%,DC21*IFERROR(INDEX(CSDA!D$1:D$500,MATCH("Phí dịch vụ"&amp;PAYROLL!DC$2,CSDA!A$1:A$500&amp;CSDA!C$1:C$500,0)),0)%,DH21*IFERROR(INDEX(CSDA!D$1:D$500,MATCH("Phí dịch vụ"&amp;PAYROLL!DH$2,CSDA!A$1:A$500&amp;CSDA!C$1:C$500,0)),0)%,DJ21*IFERROR(INDEX(CSDA!D$1:D$500,MATCH("Phí dịch vụ"&amp;PAYROLL!DJ$2,CSDA!A$1:A$500&amp;CSDA!C$1:C$500,0)),0)%,BN21*IFERROR(INDEX(CSDA!D$1:D$500,MATCH(BN$2,CSDA!C$1:C$500,0)),0)%)-BN21*7%</f>
        <v/>
      </c>
      <c r="DQ21">
        <f>IFERROR(INDEX(ADJ!$A$1:$BZ$1000,MATCH(PAYROLL!D21,ADJ!A$1:A$500,0),MATCH(PAYROLL!DQ$2,ADJ!$2:$2,0)),0)</f>
        <v/>
      </c>
      <c r="DR21">
        <f>IFERROR(INDEX(ADJ!$A$1:$BZ$1000,MATCH(PAYROLL!D21,ADJ!A$1:A$500,0),MATCH(PAYROLL!DR$2,ADJ!$2:$2,0)),0)</f>
        <v/>
      </c>
      <c r="DS21">
        <f>SUM(DP21:DR21)</f>
        <v/>
      </c>
      <c r="DT21">
        <f>EK21</f>
        <v/>
      </c>
      <c r="DU21">
        <f>SUM(DO21:DR21)</f>
        <v/>
      </c>
      <c r="DV21">
        <f>ROUND(DU21*0.1,0)</f>
        <v/>
      </c>
      <c r="DW21">
        <f>DU21+DV21</f>
        <v/>
      </c>
      <c r="DZ21">
        <f>IFERROR(INDEX(ADJ!$A$1:$BZ$1000,MATCH(PAYROLL!$D21,ADJ!A$1:A$500,0),MATCH(PAYROLL!DZ$2,ADJ!$2:$2,0)),0)</f>
        <v/>
      </c>
      <c r="EA21">
        <f>IFERROR(INDEX(ADJ!$A$1:$BZ$1000,MATCH(PAYROLL!$D21,ADJ!A$1:A$500,0),MATCH(PAYROLL!EA$2,ADJ!$2:$2,0)),0)</f>
        <v/>
      </c>
      <c r="EB21">
        <f>IFERROR(INDEX(ADJ!$A$1:$BZ$1000,MATCH(PAYROLL!$D21,ADJ!A$1:A$500,0),MATCH(PAYROLL!EB$2,ADJ!$2:$2,0)),0)</f>
        <v/>
      </c>
      <c r="EC21">
        <f>IFERROR(INDEX(ADJ!$A$1:$BZ$1000,MATCH(PAYROLL!$D21,ADJ!A$1:A$500,0),MATCH(PAYROLL!EC$2,ADJ!$2:$2,0)),0)</f>
        <v/>
      </c>
      <c r="ED21">
        <f>IFERROR(INDEX(ADJ!$A$1:$BZ$1000,MATCH(PAYROLL!$D21,ADJ!A$1:A$500,0),MATCH(PAYROLL!ED$2,ADJ!$2:$2,0)),0)</f>
        <v/>
      </c>
      <c r="EE21">
        <f>IFERROR(INDEX(ADJ!$A$1:$BZ$1000,MATCH(PAYROLL!$D21,ADJ!A$1:A$500,0),MATCH(PAYROLL!EE$2,ADJ!$2:$2,0)),0)</f>
        <v/>
      </c>
      <c r="EF21">
        <f>IFERROR(INDEX(ADJ!$A$1:$BZ$1000,MATCH(PAYROLL!$D21,ADJ!A$1:A$500,0),MATCH(PAYROLL!EF$2,ADJ!$2:$2,0)),0)</f>
        <v/>
      </c>
      <c r="EG21">
        <f>IFERROR(INDEX(ADJ!$A$1:$BZ$1000,MATCH(PAYROLL!$D21,ADJ!A$1:A$500,0),MATCH(PAYROLL!EG$2,ADJ!$2:$2,0)),0)</f>
        <v/>
      </c>
      <c r="EH21">
        <f>IFERROR(INDEX(ADJ!$A$1:$BZ$1000,MATCH(PAYROLL!$D21,ADJ!A$1:A$500,0),MATCH(PAYROLL!EH$2,ADJ!$2:$2,0)),0)</f>
        <v/>
      </c>
      <c r="EI21">
        <f>IFERROR(INDEX(ADJ!$A$1:$BZ$1000,MATCH(PAYROLL!D21,ADJ!A$1:A$500,0),MATCH(PAYROLL!EI$2,ADJ!$2:$2,0)),0)</f>
        <v/>
      </c>
      <c r="EJ21">
        <f>IFERROR(INDEX(ADJ!$A$1:$BZ$1000,MATCH(PAYROLL!$D21,ADJ!A$1:A$500,0),MATCH(PAYROLL!EJ$2,ADJ!$2:$2,0)),0)</f>
        <v/>
      </c>
      <c r="EK21">
        <f>SUM(DZ21:EJ21)</f>
        <v/>
      </c>
    </row>
    <row r="22">
      <c r="A22" t="n">
        <v>20</v>
      </c>
      <c r="B22" t="inlineStr">
        <is>
          <t>Nguyễn Thị Hiền</t>
        </is>
      </c>
      <c r="D22" t="inlineStr">
        <is>
          <t>122524-03</t>
        </is>
      </c>
      <c r="S22">
        <f>IFERROR(INDEX(PIS!$A$1:$BZ$1000,MATCH($D22,PIS!C$1:C$500,0),MATCH("Lương CB tháng trước",PIS!$1:$1,0)),0)</f>
        <v/>
      </c>
      <c r="T22">
        <f>IFERROR(INDEX(PIS!$A$1:$BZ$1000,MATCH($D22,PIS!C$1:C$500,0),MATCH("Lương CB hiện tại",PIS!$1:$1,0)),0)</f>
        <v/>
      </c>
      <c r="U22">
        <f>IFERROR(INDEX(PIS!$A$1:$BZ$1000,MATCH($D22,PIS!C$1:C$500,0),MATCH("Lương đóng BHBB",PIS!$1:$1,0)),0)</f>
        <v/>
      </c>
      <c r="V22">
        <f>IFERROR(INDEX(PIS!$A$1:$BZ$1000,MATCH($D22,PIS!C$1:C$500,0),MATCH(V$2,PIS!$2:$2,0)),0)</f>
        <v/>
      </c>
      <c r="W22">
        <f>IFERROR(INDEX(PIS!$A$1:$BZ$1000,MATCH($D22,PIS!C$1:C$500,0),MATCH(W$2,PIS!$2:$2,0)),0)</f>
        <v/>
      </c>
      <c r="X22">
        <f>IFERROR(INDEX(PIS!$A$1:$BZ$1000,MATCH($D22,PIS!C$1:C$500,0),MATCH(X$2,PIS!$2:$2,0)),0)</f>
        <v/>
      </c>
      <c r="Y22">
        <f>IFERROR(INDEX(PIS!$A$1:$BZ$1000,MATCH($D22,PIS!C$1:C$500,0),MATCH(Y$2,PIS!$2:$2,0)),0)</f>
        <v/>
      </c>
      <c r="Z22">
        <f>IFERROR(INDEX(PIS!$A$1:$BZ$1000,MATCH($D22,PIS!C$1:C$500,0),MATCH(Z$2,PIS!$2:$2,0)),0)</f>
        <v/>
      </c>
      <c r="AA22">
        <f>IFERROR(INDEX(PIS!$A$1:$BZ$1000,MATCH($D22,PIS!C$1:C$500,0),MATCH(AA$2,PIS!$2:$2,0)),0)</f>
        <v/>
      </c>
      <c r="AB22">
        <f>IFERROR(INDEX(PIS!$A$1:$BZ$1000,MATCH($D22,PIS!C$1:C$500,0),MATCH(AB$2,PIS!$2:$2,0)),0)</f>
        <v/>
      </c>
      <c r="AC22">
        <f>SUM(V22:AB22)</f>
        <v/>
      </c>
      <c r="AD22">
        <f>IFERROR(INDEX(TIMESHEET!$A$1:$AI$5000,MATCH($D22,TIMESHEET!A$1:A$500,0),MATCH("T100",TIMESHEET!$2:$2,0))-2,0)</f>
        <v/>
      </c>
      <c r="AE22">
        <f>IFERROR(INDEX(TIMESHEET!$A$1:$AI$5000,MATCH($D22,TIMESHEET!A$1:A$500,0),MATCH("T202",TIMESHEET!$2:$2,0)),0)</f>
        <v/>
      </c>
      <c r="AF22">
        <f>IFERROR(INDEX(TIMESHEET!$A$1:$AI$5000,MATCH($D22,TIMESHEET!A$1:A$500,0),MATCH("T302",TIMESHEET!$2:$2,0)),0)</f>
        <v/>
      </c>
      <c r="AG22">
        <f>IFERROR(INDEX(TIMESHEET!$A$1:$AI$5000,MATCH($D22,TIMESHEET!A$1:A$500,0),MATCH("T406",TIMESHEET!$2:$2,0)),0)</f>
        <v/>
      </c>
      <c r="AH22">
        <f>AE22+AG22</f>
        <v/>
      </c>
      <c r="AI22">
        <f>IFERROR(INDEX(TIMESHEET!$A$1:$AI$5000,MATCH($D22,TIMESHEET!A$1:A$500,0),MATCH("T701",TIMESHEET!$2:$2,0)),0)</f>
        <v/>
      </c>
      <c r="AJ22">
        <f>IFERROR(INDEX(TIMESHEET!$A$1:$AI$5000,MATCH($D22,TIMESHEET!B$1:B$500,0),MATCH("T320",TIMESHEET!$2:$2,0)),0)</f>
        <v/>
      </c>
      <c r="AK22">
        <f>IFERROR(IF(LEFT(INDEX(PIS!O$1:O$500,MATCH(D22,PIS!C$1:C$500)),1)="M",T22/AD22*SUM(AE22:AG22),T22*AD22),0)</f>
        <v/>
      </c>
      <c r="AL22">
        <f>IFERROR(INDEX(ADJ!$A$1:$BZ$1000,MATCH(PAYROLL!D22,ADJ!A$1:A$500,0),MATCH(PAYROLL!AL$2,ADJ!$2:$2,0)),0)</f>
        <v/>
      </c>
      <c r="AM22">
        <f>SUM(AK22:AL22)</f>
        <v/>
      </c>
      <c r="AN22">
        <f>IFERROR(ROUND(V22/$AD22*$AH22,0),0)</f>
        <v/>
      </c>
      <c r="AO22">
        <f>IFERROR(ROUND(W22/$AD22*$AH22,0),0)</f>
        <v/>
      </c>
      <c r="AP22">
        <f>IFERROR(ROUND(X22/$AD22*$AE22,0),0)</f>
        <v/>
      </c>
      <c r="AQ22">
        <f>IFERROR(ROUND(Y22/$AD22*$AH22,0),0)</f>
        <v/>
      </c>
      <c r="AR22">
        <f>IFERROR(ROUND(Z22/$AD22*$AH22,0),0)</f>
        <v/>
      </c>
      <c r="AS22">
        <f>IFERROR(ROUND(AA22/$AD22*$AH22,0),0)</f>
        <v/>
      </c>
      <c r="AT22">
        <f>IFERROR(IF((AE22+AF22+AG22)&gt;13,AB22,ROUND(AB22/AD22*AH22,0)),0)</f>
        <v/>
      </c>
      <c r="AU22">
        <f>IFERROR(INDEX(ADJ!$A$1:$BZ$1000,MATCH(PAYROLL!D22,ADJ!A$1:A$500,0),MATCH(PAYROLL!AU$2,ADJ!$2:$2,0)),0)</f>
        <v/>
      </c>
      <c r="AV22">
        <f>ROUND(SUM(AN22:AU22),0)</f>
        <v/>
      </c>
      <c r="AW22">
        <f>IFERROR(INDEX(TIMESHEET!$A$1:$AI$5000,MATCH(PAYROLL!D22,TIMESHEET!A$1:A$500,0),MATCH("T620",TIMESHEET!$2:$2,0)),0)</f>
        <v/>
      </c>
      <c r="AX22">
        <f>IFERROR(INDEX(TIMESHEET!$A$1:$AI$5000,MATCH(PAYROLL!D22,TIMESHEET!A$1:A$500,0),MATCH("T601",TIMESHEET!$2:$2,0)),0)</f>
        <v/>
      </c>
      <c r="AY22">
        <f>IFERROR(INDEX(TIMESHEET!$A$1:$AI$5000,MATCH(PAYROLL!D22,TIMESHEET!A$1:A$500,0),MATCH("T602",TIMESHEET!$2:$2,0)),0)</f>
        <v/>
      </c>
      <c r="AZ22">
        <f>IFERROR(INDEX(TIMESHEET!$A$1:$AI$5000,MATCH(PAYROLL!D22,TIMESHEET!A$1:A$500,0),MATCH("T603",TIMESHEET!$2:$2,0)),0)</f>
        <v/>
      </c>
      <c r="BA22">
        <f>IFERROR(INDEX(TIMESHEET!$A$1:$AI$5000,MATCH(PAYROLL!D22,TIMESHEET!A$1:A$500,0),MATCH("T611",TIMESHEET!$2:$2,0)),0)</f>
        <v/>
      </c>
      <c r="BB22">
        <f>IFERROR(INDEX(TIMESHEET!$A$1:$AI$5000,MATCH(PAYROLL!D22,TIMESHEET!A$1:A$500,0),MATCH("T612",TIMESHEET!$2:$2,0)),0)</f>
        <v/>
      </c>
      <c r="BC22">
        <f>IFERROR(INDEX(TIMESHEET!$A$1:$AI$5000,MATCH(PAYROLL!D22,TIMESHEET!A$1:A$500,0),MATCH("T613",TIMESHEET!$2:$2,0)),0)</f>
        <v/>
      </c>
      <c r="BD22">
        <f>IFERROR(INDEX(TIMESHEET!$A$1:$AI$5000,MATCH(PAYROLL!D22,TIMESHEET!A$1:A$500,0),MATCH("T500",TIMESHEET!$2:$2,0)),0)</f>
        <v/>
      </c>
      <c r="BE22">
        <f>IFERROR(IF(LEFT(INDEX(PIS!O$1:O$500,MATCH(D22,PIS!C$1:C$500)),1)="M",T22/AD22/8*(AW22+AX22*1.5+AY22*2+AZ22*3+BA22*2.1+BB22*2.7+BC22*3.9+BD22*0.3),T22/8*(AW22+AX22*1.5+AY22*2+AZ22*3+BA22*2.1+BB22*2.7+BC22*3.9+BD22*0.3)),0)</f>
        <v/>
      </c>
      <c r="BF22">
        <f>IFERROR(INDEX(ADJ!$A$1:$BZ$1000,MATCH(PAYROLL!$D22,ADJ!A$1:A$500,0),MATCH(PAYROLL!BF$2,ADJ!$2:$2,0)),0)</f>
        <v/>
      </c>
      <c r="BG22">
        <f>IFERROR(INDEX(ADJ!$A$1:$BZ$1000,MATCH(PAYROLL!D22,ADJ!A$1:A$500,0),MATCH(PAYROLL!BG$2,ADJ!$2:$2,0)),0)</f>
        <v/>
      </c>
      <c r="BH22">
        <f>IFERROR(INDEX(ADJ!$A$1:$BZ$1000,MATCH(PAYROLL!D22,ADJ!A$1:A$500,0),MATCH(PAYROLL!BH$2,ADJ!$2:$2,0)),0)</f>
        <v/>
      </c>
      <c r="BI22">
        <f>IFERROR(INDEX(ADJ!$A$1:$BZ$1000,MATCH(PAYROLL!D22,ADJ!A$1:A$500,0),MATCH(PAYROLL!BI$2,ADJ!$2:$2,0)),0)</f>
        <v/>
      </c>
      <c r="BJ22">
        <f>IFERROR(INDEX(ADJ!$A$1:$BZ$1000,MATCH(PAYROLL!D22,ADJ!A$1:A$500,0),MATCH(PAYROLL!BJ$2,ADJ!$2:$2,0)),0)</f>
        <v/>
      </c>
      <c r="BK22">
        <f>SUM(BF22:BJ22)</f>
        <v/>
      </c>
      <c r="BL22">
        <f>IFERROR(INDEX(ADJ!$A$1:$BZ$1000,MATCH(PAYROLL!D22,ADJ!A$1:A$500,0),MATCH(PAYROLL!BL$2,ADJ!$2:$2,0)),0)</f>
        <v/>
      </c>
      <c r="BM22">
        <f>IFERROR(INDEX(ADJ!$A$1:$BZ$1000,MATCH(PAYROLL!D22,ADJ!A$1:A$500,0),MATCH(PAYROLL!BM$2,ADJ!$2:$2,0)),0)</f>
        <v/>
      </c>
      <c r="BN22">
        <f>IFERROR(INDEX(ADJ!$A$1:$BZ$1000,MATCH(PAYROLL!D22,ADJ!A$1:A$500,0),MATCH(PAYROLL!BN$2,ADJ!$2:$2,0)),0)</f>
        <v/>
      </c>
      <c r="BO22">
        <f>IFERROR(INDEX(ADJ!$A$1:$BZ$1000,MATCH(PAYROLL!D22,ADJ!A$1:A$500,0),MATCH(PAYROLL!BO$2,ADJ!$2:$2,0)),0)</f>
        <v/>
      </c>
      <c r="BP22">
        <f>SUM(AM22,AV22,BE22,BK22,BL22:BO22)</f>
        <v/>
      </c>
      <c r="BQ22">
        <f>BO22</f>
        <v/>
      </c>
      <c r="BR22">
        <f>IFERROR(ROUND(IF(LEFT(INDEX(PIS!O$1:O$500,MATCH(D22,PIS!C$1:C$500)),1)="D",T22/8*(BD22*0.3),IF(LEFT(INDEX(PIS!O$1:O$500,MATCH(D22,PIS!C$1:C$500)),1)="H",T22*($BD22*0.3),T22/$AD22/8*($BD22*0.3))),0),0)</f>
        <v/>
      </c>
      <c r="BS22">
        <f>IF(AP22&lt;1,0,MIN(AP22,730000))</f>
        <v/>
      </c>
      <c r="BT22">
        <f>IFERROR(ROUND((BE22-SUM(AW22:BC22)*T22/AD22/8),0)-BR22,0)</f>
        <v/>
      </c>
      <c r="BU22">
        <f>AO22</f>
        <v/>
      </c>
      <c r="BV22">
        <f>SUM(BQ22:BU22)</f>
        <v/>
      </c>
      <c r="BW22">
        <f>BP22-BV22</f>
        <v/>
      </c>
      <c r="BX22">
        <f>IFERROR(IF(RIGHT(INDEX(PIS!O$1:O$500,MATCH(D22,PIS!C$1:C$500)),5)="Gross",MIN(U22+V22,VLOOKUP("R700",TSC!B:C,2,0)*VLOOKUP("R101",TSC!B:C,2,0))*VLOOKUP("R701",TSC!B:C,2,0)%,0),0)</f>
        <v/>
      </c>
      <c r="BY22">
        <f>IFERROR(IF(RIGHT(INDEX(PIS!O$1:O$500,MATCH(D22,PIS!C$1:C$500)),5)="Gross",MIN(U22+V22,VLOOKUP("R700",TSC!B:C,2,0)*VLOOKUP("R101",TSC!B:C,2,0))*VLOOKUP("T704",TSC!B:C,2,0)%,0),0)</f>
        <v/>
      </c>
      <c r="BZ22">
        <f>IFERROR(IF(RIGHT(INDEX(PIS!O$1:O$500,MATCH(D22,PIS!C$1:C$500)),5)="Gross",MIN(U22+V22,VLOOKUP("R700",TSC!B:C,2,0)*VLOOKUP("1",TSC!F:G,2,0))*VLOOKUP("T705",TSC!B:C,2,0)%,0),0)</f>
        <v/>
      </c>
      <c r="CA22">
        <f>IFERROR(INDEX(ADJ!$A$1:$BZ$1000,MATCH(PAYROLL!D22,ADJ!A$1:A$500,0),MATCH(PAYROLL!CA$2,ADJ!$2:$2,0)),0)</f>
        <v/>
      </c>
      <c r="CB22">
        <f>IFERROR(INDEX(ADJ!$A$1:$BZ$1000,MATCH(PAYROLL!D22,ADJ!A$1:A$500,0),MATCH(PAYROLL!CB$2,ADJ!$2:$2,0)),0)</f>
        <v/>
      </c>
      <c r="CC22">
        <f>SUM(BX22:CB22)</f>
        <v/>
      </c>
      <c r="CD22">
        <f>IFERROR(INDEX(PIS!$A$1:$BZ$1000,MATCH(PAYROLL!D22,PIS!C$1:C$500,0),MATCH(PAYROLL!CD$1,PIS!$1:$1,0)),0)</f>
        <v/>
      </c>
      <c r="CE22">
        <f>IFERROR(IF(OR(INDEX(PIS!P$1:P$500,MATCH(D22,PIS!C$1:C$500,0))="LT2",INDEX(PIS!P$1:P$500,MATCH(D22,PIS!C$1:C$500,0))="P10"),0,SUM(CC22,CD22*VLOOKUP("R601",TSC!B:C,2,0),VLOOKUP("R602",TSC!B:C,2,0))),0)</f>
        <v/>
      </c>
      <c r="CF22">
        <f>MAX(BW22-CE22,0)</f>
        <v/>
      </c>
      <c r="CG22">
        <f>IFERROR(IF(OR(RIGHT(INDEX(PIS!P$1:P$500,MATCH(D22,PIS!C$1:C$500)),5)="P10",RIGHT(INDEX(PIS!P$1:P$500,MATCH(D22,PIS!C$1:C$500)),5)="CK"),0,IF(CF22&lt;=5000000,CF22*5%,IF(CF22&lt;=10000000,CF22*10%-250000,IF(CF22&lt;=18000000,CF22*15%-750000,IF(CF22&lt;=32000000,CF22*20%-1650000,IF(CF22&lt;=52000000,CF22*25%-3250000,IF(CF22&lt;=80000000,BH22*30%-5850000,CF22*35%-9850000))))))),0)</f>
        <v/>
      </c>
      <c r="CH22">
        <f>IFERROR(IF(OR(INDEX(PIS!P$1:P$500,MATCH(D22,PIS!C$1:C$500))="LT",INDEX(PIS!P$1:P$500,MATCH(D22,PIS!C$1:C$500))="CK"),0,IF(CF22&lt;2000000,0,CF22*10%)),0)</f>
        <v/>
      </c>
      <c r="CI22">
        <f>IFERROR(INDEX(ADJ!$A$1:$BZ$1000,MATCH(PAYROLL!D22,ADJ!A$1:A$500,0),MATCH(PAYROLL!CI$2,ADJ!$2:$2,0)),0)</f>
        <v/>
      </c>
      <c r="CJ22">
        <f>IFERROR(INDEX(ADJ!$A$1:$BZ$1000,MATCH(PAYROLL!D22,ADJ!A$1:A$500,0),MATCH(PAYROLL!CJ$2,ADJ!$2:$2,0)),0)</f>
        <v/>
      </c>
      <c r="CK22">
        <f>IFERROR(INDEX(ADJ!$A$1:$BZ$1000,MATCH(PAYROLL!D22,ADJ!A$1:A$500,0),MATCH(PAYROLL!CK$2,ADJ!$2:$2,0)),0)</f>
        <v/>
      </c>
      <c r="CL22">
        <f>SUM(CG22:CK22)</f>
        <v/>
      </c>
      <c r="CM22">
        <f>ROUND(SUM(CH22:CK22),0)</f>
        <v/>
      </c>
      <c r="CN22">
        <f>IFERROR(INDEX(CSDA!D$1:D$500,MATCH($CN$2,CSDA!C$1:C$500,0))*INDEX(PIS!V$1:V$500,MATCH(D22,PIS!C$1:C$500))+INDEX(ADJ!$A$1:$BZ$1000,MATCH(PAYROLL!D22,ADJ!A$1:A$500,0),MATCH(PAYROLL!CN$2,ADJ!$2:$2,0)),0)</f>
        <v/>
      </c>
      <c r="CO22">
        <f>IFERROR(INDEX(ADJ!$A$1:$BZ$1000,MATCH(PAYROLL!D22,ADJ!A$1:A$500,0),MATCH(PAYROLL!CO$2,ADJ!$2:$2,0)),0)</f>
        <v/>
      </c>
      <c r="CP22">
        <f>IFERROR(INDEX(ADJ!$A$1:$BZ$1000,MATCH(PAYROLL!D22,ADJ!A$1:A$500,0),MATCH(PAYROLL!CP$2,ADJ!$2:$2,0)),0)</f>
        <v/>
      </c>
      <c r="CQ22">
        <f>BP22-CL22-CI22-CM22-CN22-CO22-CP22-CC22</f>
        <v/>
      </c>
      <c r="CR22">
        <f>IFERROR(IF(RIGHT(INDEX(PIS!O$1:O$500,MATCH(D22,PIS!C$1:C$500,0)),5)="Gross",MIN(U22+V22,VLOOKUP("R700",TSC!B:C,2,0)*VLOOKUP("R101",TSC!B:C,2,0))*(VLOOKUP("T711",TSC!B:C,2,0)+VLOOKUP("T712",TSC!B:C,2,0))%,MIN(T22+V22,VLOOKUP("R700",TSC!B:C,2,0)*VLOOKUP("R101",TSC!B:C,2,0))*(VLOOKUP("T711",TSC!B:C,2,0)+VLOOKUP("T712",TSC!B:C,2,0)+VLOOKUP("R701",TSC!B:C,2,0))%),0)</f>
        <v/>
      </c>
      <c r="CS22">
        <f>IFERROR(IF(RIGHT(INDEX(PIS!O$1:O$500,MATCH(D22,PIS!C$1:C$500,0)),5)="Gross",MIN(U22+V22,VLOOKUP("R700",TSC!B:C,2,0)*VLOOKUP("R101",TSC!B:C,2,0))*(VLOOKUP("T714",TSC!B:C,2,0))%,MIN(T22+V22,VLOOKUP("R700",TSC!B:C,2,0)*VLOOKUP("R101",TSC!B:C,2,0))*(VLOOKUP("T704",TSC!B:C,2,0)+VLOOKUP("T714",TSC!B:C,2,0))%),0)</f>
        <v/>
      </c>
      <c r="CT22">
        <f>IFERROR(IF(RIGHT(INDEX(PIS!O$1:O$500,MATCH(D22,PIS!C$1:C$500,0)),5)="Gross",MIN(U22+V22,VLOOKUP("R700",TSC!B:C,2,0)*VLOOKUP("R101",TSC!B:C,2,0))*VLOOKUP("T705",TSC!B:C,2,0)%,MIN(T22+V22,VLOOKUP("R700",TSC!B:C,2,0)*VLOOKUP("R101",TSC!B:C,2,0))*VLOOKUP("T705",TSC!B:C,2,0)%),0)</f>
        <v/>
      </c>
      <c r="CU22">
        <f>IFERROR(IF(RIGHT(INDEX(PIS!O$1:O$500,MATCH(D22,PIS!C$1:C$500,0)),5)="Gross",MIN(U22+V22,VLOOKUP("R700",TSC!B:C,2,0)*VLOOKUP("R101",TSC!B:C,2,0))*(VLOOKUP("T713",TSC!B:C,2,0))%,MIN(T22+V22,VLOOKUP("R700",TSC!B:C,2,0)*VLOOKUP("R101",TSC!B:C,2,0))*(VLOOKUP("T713",TSC!B:C,2,0))%),0)</f>
        <v/>
      </c>
      <c r="CV22">
        <f>IFERROR(INDEX(ADJ!$A$1:$BZ$1000,MATCH(PAYROLL!D22,ADJ!A$1:A$500,0),MATCH(PAYROLL!CV$2,ADJ!$2:$2,0)),0)</f>
        <v/>
      </c>
      <c r="CW22">
        <f>IFERROR(INDEX(ADJ!$A$1:$BZ$1000,MATCH(PAYROLL!D22,ADJ!A$1:A$500,0),MATCH(PAYROLL!CW$2,ADJ!$2:$2,0)),0)</f>
        <v/>
      </c>
      <c r="CX22">
        <f>SUM(CR22:CW22)</f>
        <v/>
      </c>
      <c r="CY22">
        <f>ROUND(IF(CR22&gt;0,T22+V22*VLOOKUP("R202",TSC!$B$1:$C$500,2,0),0),0)</f>
        <v/>
      </c>
      <c r="CZ22">
        <f>IFERROR(INDEX(CSDA!D$1:D$500,MATCH($CZ$2,CSDA!C$1:C$500,0)),0)</f>
        <v/>
      </c>
      <c r="DA22">
        <f>ROUND(T22*0.7%,0)</f>
        <v/>
      </c>
      <c r="DB22">
        <f>ROUND(T22/12,0)</f>
        <v/>
      </c>
      <c r="DC22">
        <f ref="DC22" t="array">IFERROR(INDEX(CSDA!D$1:D$500,MATCH("Trích giữ"&amp;PAYROLL!DC$2,CSDA!A$1:A$500&amp;CSDA!C$1:C$500,0)),0)</f>
        <v/>
      </c>
      <c r="DD22">
        <f ref="DD22" t="array">IFERROR(INDEX(CSDA!D$1:D$500,MATCH("Trích giữ"&amp;PAYROLL!DD$2,CSDA!A$1:A$500&amp;CSDA!C$1:C$500,0)),0)</f>
        <v/>
      </c>
      <c r="DE22">
        <f ref="DE22" t="array">IFERROR(INDEX(CSDA!D$1:D$500,MATCH("Trích giữ"&amp;PAYROLL!DE$2,CSDA!A$1:A$500&amp;CSDA!C$1:C$500,0)),0)</f>
        <v/>
      </c>
      <c r="DF22">
        <f>IFERROR(INDEX(CSDA!D$1:D$500,MATCH(PAYROLL!DF$2,CSDA!C$1:C$500,0)),0)</f>
        <v/>
      </c>
      <c r="DG22">
        <f ref="DG22" t="array">IFERROR(INDEX(CSDA!D$1:D$500,MATCH("Trích giữ"&amp;PAYROLL!DG$2,CSDA!A$1:A$500&amp;CSDA!C$1:C$500,0)),0)</f>
        <v/>
      </c>
      <c r="DH22">
        <f>ROUND(T22/26,0)</f>
        <v/>
      </c>
      <c r="DI22">
        <f ref="DI22" t="array">IFERROR(INDEX(CSDA!D$1:D$500,MATCH("Trích giữ"&amp;PAYROLL!DI$2,CSDA!A$1:A$500&amp;CSDA!C$1:C$500,0)),0)</f>
        <v/>
      </c>
      <c r="DJ22">
        <f>IF(U22=0,T22*21.5%-BL22,0)</f>
        <v/>
      </c>
      <c r="DK22">
        <f ref="DK22" t="array">IFERROR(INDEX(CSDA!D$1:D$500,MATCH("Trích giữ"&amp;PAYROLL!DK$2,CSDA!A$1:A$500&amp;CSDA!C$1:C$500,0)),0)</f>
        <v/>
      </c>
      <c r="DL22">
        <f>IFERROR(INDEX(CSDA!D$1:D$500,MATCH(PAYROLL!DL$2,CSDA!C$1:C$500,0))/12,0)</f>
        <v/>
      </c>
      <c r="DM22">
        <f>SUM(DB22:DL22)</f>
        <v/>
      </c>
      <c r="DN22">
        <f>IFERROR(INDEX(ADJ!$A$1:$BZ$1000,MATCH(PAYROLL!D22,ADJ!A$1:A$500,0),MATCH(PAYROLL!DN$2,ADJ!$2:$2,0)),0)</f>
        <v/>
      </c>
      <c r="DO22">
        <f>IFERROR(SUM(BP22,DM22:DN22,CX22:DA22)-DT22,0)</f>
        <v/>
      </c>
      <c r="DP22">
        <f ref="DP22" t="array">SUM(BW22*IFERROR(INDEX(CSDA!D$1:D$500,MATCH(BW$2,CSDA!C$1:C$500,0)),0)%,CX22*IFERROR(INDEX(CSDA!D$1:D$500,MATCH(CX$2,CSDA!C$1:C$500,0)),0)%,DA22*IFERROR(INDEX(CSDA!D$1:D$500,MATCH(DA$2,CSDA!C$1:C$500,0)),0)%,DB22*IFERROR(INDEX(CSDA!D$1:D$500,MATCH(DB$2,CSDA!C$1:C$500,0)),0)%,DF22*IFERROR(INDEX(CSDA!D$1:D$500,MATCH("Phí dịch vụ"&amp;PAYROLL!DF$2,CSDA!A$1:A$500&amp;CSDA!C$1:C$500,0)),0)%,DC22*IFERROR(INDEX(CSDA!D$1:D$500,MATCH("Phí dịch vụ"&amp;PAYROLL!DC$2,CSDA!A$1:A$500&amp;CSDA!C$1:C$500,0)),0)%,DH22*IFERROR(INDEX(CSDA!D$1:D$500,MATCH("Phí dịch vụ"&amp;PAYROLL!DH$2,CSDA!A$1:A$500&amp;CSDA!C$1:C$500,0)),0)%,DJ22*IFERROR(INDEX(CSDA!D$1:D$500,MATCH("Phí dịch vụ"&amp;PAYROLL!DJ$2,CSDA!A$1:A$500&amp;CSDA!C$1:C$500,0)),0)%,BN22*IFERROR(INDEX(CSDA!D$1:D$500,MATCH(BN$2,CSDA!C$1:C$500,0)),0)%)-BN22*7%</f>
        <v/>
      </c>
      <c r="DQ22">
        <f>IFERROR(INDEX(ADJ!$A$1:$BZ$1000,MATCH(PAYROLL!D22,ADJ!A$1:A$500,0),MATCH(PAYROLL!DQ$2,ADJ!$2:$2,0)),0)</f>
        <v/>
      </c>
      <c r="DR22">
        <f>IFERROR(INDEX(ADJ!$A$1:$BZ$1000,MATCH(PAYROLL!D22,ADJ!A$1:A$500,0),MATCH(PAYROLL!DR$2,ADJ!$2:$2,0)),0)</f>
        <v/>
      </c>
      <c r="DS22">
        <f>SUM(DP22:DR22)</f>
        <v/>
      </c>
      <c r="DT22">
        <f>EK22</f>
        <v/>
      </c>
      <c r="DU22">
        <f>SUM(DO22:DR22)</f>
        <v/>
      </c>
      <c r="DV22">
        <f>ROUND(DU22*0.1,0)</f>
        <v/>
      </c>
      <c r="DW22">
        <f>DU22+DV22</f>
        <v/>
      </c>
      <c r="DZ22">
        <f>IFERROR(INDEX(ADJ!$A$1:$BZ$1000,MATCH(PAYROLL!$D22,ADJ!A$1:A$500,0),MATCH(PAYROLL!DZ$2,ADJ!$2:$2,0)),0)</f>
        <v/>
      </c>
      <c r="EA22">
        <f>IFERROR(INDEX(ADJ!$A$1:$BZ$1000,MATCH(PAYROLL!$D22,ADJ!A$1:A$500,0),MATCH(PAYROLL!EA$2,ADJ!$2:$2,0)),0)</f>
        <v/>
      </c>
      <c r="EB22">
        <f>IFERROR(INDEX(ADJ!$A$1:$BZ$1000,MATCH(PAYROLL!$D22,ADJ!A$1:A$500,0),MATCH(PAYROLL!EB$2,ADJ!$2:$2,0)),0)</f>
        <v/>
      </c>
      <c r="EC22">
        <f>IFERROR(INDEX(ADJ!$A$1:$BZ$1000,MATCH(PAYROLL!$D22,ADJ!A$1:A$500,0),MATCH(PAYROLL!EC$2,ADJ!$2:$2,0)),0)</f>
        <v/>
      </c>
      <c r="ED22">
        <f>IFERROR(INDEX(ADJ!$A$1:$BZ$1000,MATCH(PAYROLL!$D22,ADJ!A$1:A$500,0),MATCH(PAYROLL!ED$2,ADJ!$2:$2,0)),0)</f>
        <v/>
      </c>
      <c r="EE22">
        <f>IFERROR(INDEX(ADJ!$A$1:$BZ$1000,MATCH(PAYROLL!$D22,ADJ!A$1:A$500,0),MATCH(PAYROLL!EE$2,ADJ!$2:$2,0)),0)</f>
        <v/>
      </c>
      <c r="EF22">
        <f>IFERROR(INDEX(ADJ!$A$1:$BZ$1000,MATCH(PAYROLL!$D22,ADJ!A$1:A$500,0),MATCH(PAYROLL!EF$2,ADJ!$2:$2,0)),0)</f>
        <v/>
      </c>
      <c r="EG22">
        <f>IFERROR(INDEX(ADJ!$A$1:$BZ$1000,MATCH(PAYROLL!$D22,ADJ!A$1:A$500,0),MATCH(PAYROLL!EG$2,ADJ!$2:$2,0)),0)</f>
        <v/>
      </c>
      <c r="EH22">
        <f>IFERROR(INDEX(ADJ!$A$1:$BZ$1000,MATCH(PAYROLL!$D22,ADJ!A$1:A$500,0),MATCH(PAYROLL!EH$2,ADJ!$2:$2,0)),0)</f>
        <v/>
      </c>
      <c r="EI22">
        <f>IFERROR(INDEX(ADJ!$A$1:$BZ$1000,MATCH(PAYROLL!D22,ADJ!A$1:A$500,0),MATCH(PAYROLL!EI$2,ADJ!$2:$2,0)),0)</f>
        <v/>
      </c>
      <c r="EJ22">
        <f>IFERROR(INDEX(ADJ!$A$1:$BZ$1000,MATCH(PAYROLL!$D22,ADJ!A$1:A$500,0),MATCH(PAYROLL!EJ$2,ADJ!$2:$2,0)),0)</f>
        <v/>
      </c>
      <c r="EK22">
        <f>SUM(DZ22:EJ22)</f>
        <v/>
      </c>
    </row>
    <row r="23">
      <c r="A23" t="n">
        <v>21</v>
      </c>
      <c r="B23" t="inlineStr">
        <is>
          <t>Lữ Thị Ánh Xuân</t>
        </is>
      </c>
      <c r="D23" t="inlineStr">
        <is>
          <t>152956-03</t>
        </is>
      </c>
      <c r="S23">
        <f>IFERROR(INDEX(PIS!$A$1:$BZ$1000,MATCH($D23,PIS!C$1:C$500,0),MATCH("Lương CB tháng trước",PIS!$1:$1,0)),0)</f>
        <v/>
      </c>
      <c r="T23">
        <f>IFERROR(INDEX(PIS!$A$1:$BZ$1000,MATCH($D23,PIS!C$1:C$500,0),MATCH("Lương CB hiện tại",PIS!$1:$1,0)),0)</f>
        <v/>
      </c>
      <c r="U23">
        <f>IFERROR(INDEX(PIS!$A$1:$BZ$1000,MATCH($D23,PIS!C$1:C$500,0),MATCH("Lương đóng BHBB",PIS!$1:$1,0)),0)</f>
        <v/>
      </c>
      <c r="V23">
        <f>IFERROR(INDEX(PIS!$A$1:$BZ$1000,MATCH($D23,PIS!C$1:C$500,0),MATCH(V$2,PIS!$2:$2,0)),0)</f>
        <v/>
      </c>
      <c r="W23">
        <f>IFERROR(INDEX(PIS!$A$1:$BZ$1000,MATCH($D23,PIS!C$1:C$500,0),MATCH(W$2,PIS!$2:$2,0)),0)</f>
        <v/>
      </c>
      <c r="X23">
        <f>IFERROR(INDEX(PIS!$A$1:$BZ$1000,MATCH($D23,PIS!C$1:C$500,0),MATCH(X$2,PIS!$2:$2,0)),0)</f>
        <v/>
      </c>
      <c r="Y23">
        <f>IFERROR(INDEX(PIS!$A$1:$BZ$1000,MATCH($D23,PIS!C$1:C$500,0),MATCH(Y$2,PIS!$2:$2,0)),0)</f>
        <v/>
      </c>
      <c r="Z23">
        <f>IFERROR(INDEX(PIS!$A$1:$BZ$1000,MATCH($D23,PIS!C$1:C$500,0),MATCH(Z$2,PIS!$2:$2,0)),0)</f>
        <v/>
      </c>
      <c r="AA23">
        <f>IFERROR(INDEX(PIS!$A$1:$BZ$1000,MATCH($D23,PIS!C$1:C$500,0),MATCH(AA$2,PIS!$2:$2,0)),0)</f>
        <v/>
      </c>
      <c r="AB23">
        <f>IFERROR(INDEX(PIS!$A$1:$BZ$1000,MATCH($D23,PIS!C$1:C$500,0),MATCH(AB$2,PIS!$2:$2,0)),0)</f>
        <v/>
      </c>
      <c r="AC23">
        <f>SUM(V23:AB23)</f>
        <v/>
      </c>
      <c r="AD23">
        <f>IFERROR(INDEX(TIMESHEET!$A$1:$AI$5000,MATCH($D23,TIMESHEET!A$1:A$500,0),MATCH("T100",TIMESHEET!$2:$2,0))-2,0)</f>
        <v/>
      </c>
      <c r="AE23">
        <f>IFERROR(INDEX(TIMESHEET!$A$1:$AI$5000,MATCH($D23,TIMESHEET!A$1:A$500,0),MATCH("T202",TIMESHEET!$2:$2,0)),0)</f>
        <v/>
      </c>
      <c r="AF23">
        <f>IFERROR(INDEX(TIMESHEET!$A$1:$AI$5000,MATCH($D23,TIMESHEET!A$1:A$500,0),MATCH("T302",TIMESHEET!$2:$2,0)),0)</f>
        <v/>
      </c>
      <c r="AG23">
        <f>IFERROR(INDEX(TIMESHEET!$A$1:$AI$5000,MATCH($D23,TIMESHEET!A$1:A$500,0),MATCH("T406",TIMESHEET!$2:$2,0)),0)</f>
        <v/>
      </c>
      <c r="AH23">
        <f>AE23+AG23</f>
        <v/>
      </c>
      <c r="AI23">
        <f>IFERROR(INDEX(TIMESHEET!$A$1:$AI$5000,MATCH($D23,TIMESHEET!A$1:A$500,0),MATCH("T701",TIMESHEET!$2:$2,0)),0)</f>
        <v/>
      </c>
      <c r="AJ23">
        <f>IFERROR(INDEX(TIMESHEET!$A$1:$AI$5000,MATCH($D23,TIMESHEET!B$1:B$500,0),MATCH("T320",TIMESHEET!$2:$2,0)),0)</f>
        <v/>
      </c>
      <c r="AK23">
        <f>IFERROR(IF(LEFT(INDEX(PIS!O$1:O$500,MATCH(D23,PIS!C$1:C$500)),1)="M",T23/AD23*SUM(AE23:AG23),T23*AD23),0)</f>
        <v/>
      </c>
      <c r="AL23">
        <f>IFERROR(INDEX(ADJ!$A$1:$BZ$1000,MATCH(PAYROLL!D23,ADJ!A$1:A$500,0),MATCH(PAYROLL!AL$2,ADJ!$2:$2,0)),0)</f>
        <v/>
      </c>
      <c r="AM23">
        <f>SUM(AK23:AL23)</f>
        <v/>
      </c>
      <c r="AN23">
        <f>IFERROR(ROUND(V23/$AD23*$AH23,0),0)</f>
        <v/>
      </c>
      <c r="AO23">
        <f>IFERROR(ROUND(W23/$AD23*$AH23,0),0)</f>
        <v/>
      </c>
      <c r="AP23">
        <f>IFERROR(ROUND(X23/$AD23*$AE23,0),0)</f>
        <v/>
      </c>
      <c r="AQ23">
        <f>IFERROR(ROUND(Y23/$AD23*$AH23,0),0)</f>
        <v/>
      </c>
      <c r="AR23">
        <f>IFERROR(ROUND(Z23/$AD23*$AH23,0),0)</f>
        <v/>
      </c>
      <c r="AS23">
        <f>IFERROR(ROUND(AA23/$AD23*$AH23,0),0)</f>
        <v/>
      </c>
      <c r="AT23">
        <f>IFERROR(IF((AE23+AF23+AG23)&gt;13,AB23,ROUND(AB23/AD23*AH23,0)),0)</f>
        <v/>
      </c>
      <c r="AU23">
        <f>IFERROR(INDEX(ADJ!$A$1:$BZ$1000,MATCH(PAYROLL!D23,ADJ!A$1:A$500,0),MATCH(PAYROLL!AU$2,ADJ!$2:$2,0)),0)</f>
        <v/>
      </c>
      <c r="AV23">
        <f>ROUND(SUM(AN23:AU23),0)</f>
        <v/>
      </c>
      <c r="AW23">
        <f>IFERROR(INDEX(TIMESHEET!$A$1:$AI$5000,MATCH(PAYROLL!D23,TIMESHEET!A$1:A$500,0),MATCH("T620",TIMESHEET!$2:$2,0)),0)</f>
        <v/>
      </c>
      <c r="AX23">
        <f>IFERROR(INDEX(TIMESHEET!$A$1:$AI$5000,MATCH(PAYROLL!D23,TIMESHEET!A$1:A$500,0),MATCH("T601",TIMESHEET!$2:$2,0)),0)</f>
        <v/>
      </c>
      <c r="AY23">
        <f>IFERROR(INDEX(TIMESHEET!$A$1:$AI$5000,MATCH(PAYROLL!D23,TIMESHEET!A$1:A$500,0),MATCH("T602",TIMESHEET!$2:$2,0)),0)</f>
        <v/>
      </c>
      <c r="AZ23">
        <f>IFERROR(INDEX(TIMESHEET!$A$1:$AI$5000,MATCH(PAYROLL!D23,TIMESHEET!A$1:A$500,0),MATCH("T603",TIMESHEET!$2:$2,0)),0)</f>
        <v/>
      </c>
      <c r="BA23">
        <f>IFERROR(INDEX(TIMESHEET!$A$1:$AI$5000,MATCH(PAYROLL!D23,TIMESHEET!A$1:A$500,0),MATCH("T611",TIMESHEET!$2:$2,0)),0)</f>
        <v/>
      </c>
      <c r="BB23">
        <f>IFERROR(INDEX(TIMESHEET!$A$1:$AI$5000,MATCH(PAYROLL!D23,TIMESHEET!A$1:A$500,0),MATCH("T612",TIMESHEET!$2:$2,0)),0)</f>
        <v/>
      </c>
      <c r="BC23">
        <f>IFERROR(INDEX(TIMESHEET!$A$1:$AI$5000,MATCH(PAYROLL!D23,TIMESHEET!A$1:A$500,0),MATCH("T613",TIMESHEET!$2:$2,0)),0)</f>
        <v/>
      </c>
      <c r="BD23">
        <f>IFERROR(INDEX(TIMESHEET!$A$1:$AI$5000,MATCH(PAYROLL!D23,TIMESHEET!A$1:A$500,0),MATCH("T500",TIMESHEET!$2:$2,0)),0)</f>
        <v/>
      </c>
      <c r="BE23">
        <f>IFERROR(IF(LEFT(INDEX(PIS!O$1:O$500,MATCH(D23,PIS!C$1:C$500)),1)="M",T23/AD23/8*(AW23+AX23*1.5+AY23*2+AZ23*3+BA23*2.1+BB23*2.7+BC23*3.9+BD23*0.3),T23/8*(AW23+AX23*1.5+AY23*2+AZ23*3+BA23*2.1+BB23*2.7+BC23*3.9+BD23*0.3)),0)</f>
        <v/>
      </c>
      <c r="BF23">
        <f>IFERROR(INDEX(ADJ!$A$1:$BZ$1000,MATCH(PAYROLL!$D23,ADJ!A$1:A$500,0),MATCH(PAYROLL!BF$2,ADJ!$2:$2,0)),0)</f>
        <v/>
      </c>
      <c r="BG23">
        <f>IFERROR(INDEX(ADJ!$A$1:$BZ$1000,MATCH(PAYROLL!D23,ADJ!A$1:A$500,0),MATCH(PAYROLL!BG$2,ADJ!$2:$2,0)),0)</f>
        <v/>
      </c>
      <c r="BH23">
        <f>IFERROR(INDEX(ADJ!$A$1:$BZ$1000,MATCH(PAYROLL!D23,ADJ!A$1:A$500,0),MATCH(PAYROLL!BH$2,ADJ!$2:$2,0)),0)</f>
        <v/>
      </c>
      <c r="BI23">
        <f>IFERROR(INDEX(ADJ!$A$1:$BZ$1000,MATCH(PAYROLL!D23,ADJ!A$1:A$500,0),MATCH(PAYROLL!BI$2,ADJ!$2:$2,0)),0)</f>
        <v/>
      </c>
      <c r="BJ23">
        <f>IFERROR(INDEX(ADJ!$A$1:$BZ$1000,MATCH(PAYROLL!D23,ADJ!A$1:A$500,0),MATCH(PAYROLL!BJ$2,ADJ!$2:$2,0)),0)</f>
        <v/>
      </c>
      <c r="BK23">
        <f>SUM(BF23:BJ23)</f>
        <v/>
      </c>
      <c r="BL23">
        <f>IFERROR(INDEX(ADJ!$A$1:$BZ$1000,MATCH(PAYROLL!D23,ADJ!A$1:A$500,0),MATCH(PAYROLL!BL$2,ADJ!$2:$2,0)),0)</f>
        <v/>
      </c>
      <c r="BM23">
        <f>IFERROR(INDEX(ADJ!$A$1:$BZ$1000,MATCH(PAYROLL!D23,ADJ!A$1:A$500,0),MATCH(PAYROLL!BM$2,ADJ!$2:$2,0)),0)</f>
        <v/>
      </c>
      <c r="BN23">
        <f>IFERROR(INDEX(ADJ!$A$1:$BZ$1000,MATCH(PAYROLL!D23,ADJ!A$1:A$500,0),MATCH(PAYROLL!BN$2,ADJ!$2:$2,0)),0)</f>
        <v/>
      </c>
      <c r="BO23">
        <f>IFERROR(INDEX(ADJ!$A$1:$BZ$1000,MATCH(PAYROLL!D23,ADJ!A$1:A$500,0),MATCH(PAYROLL!BO$2,ADJ!$2:$2,0)),0)</f>
        <v/>
      </c>
      <c r="BP23">
        <f>SUM(AM23,AV23,BE23,BK23,BL23:BO23)</f>
        <v/>
      </c>
      <c r="BQ23">
        <f>BO23</f>
        <v/>
      </c>
      <c r="BR23">
        <f>IFERROR(ROUND(IF(LEFT(INDEX(PIS!O$1:O$500,MATCH(D23,PIS!C$1:C$500)),1)="D",T23/8*(BD23*0.3),IF(LEFT(INDEX(PIS!O$1:O$500,MATCH(D23,PIS!C$1:C$500)),1)="H",T23*($BD23*0.3),T23/$AD23/8*($BD23*0.3))),0),0)</f>
        <v/>
      </c>
      <c r="BS23">
        <f>IF(AP23&lt;1,0,MIN(AP23,730000))</f>
        <v/>
      </c>
      <c r="BT23">
        <f>IFERROR(ROUND((BE23-SUM(AW23:BC23)*T23/AD23/8),0)-BR23,0)</f>
        <v/>
      </c>
      <c r="BU23">
        <f>AO23</f>
        <v/>
      </c>
      <c r="BV23">
        <f>SUM(BQ23:BU23)</f>
        <v/>
      </c>
      <c r="BW23">
        <f>BP23-BV23</f>
        <v/>
      </c>
      <c r="BX23">
        <f>IFERROR(IF(RIGHT(INDEX(PIS!O$1:O$500,MATCH(D23,PIS!C$1:C$500)),5)="Gross",MIN(U23+V23,VLOOKUP("R700",TSC!B:C,2,0)*VLOOKUP("R101",TSC!B:C,2,0))*VLOOKUP("R701",TSC!B:C,2,0)%,0),0)</f>
        <v/>
      </c>
      <c r="BY23">
        <f>IFERROR(IF(RIGHT(INDEX(PIS!O$1:O$500,MATCH(D23,PIS!C$1:C$500)),5)="Gross",MIN(U23+V23,VLOOKUP("R700",TSC!B:C,2,0)*VLOOKUP("R101",TSC!B:C,2,0))*VLOOKUP("T704",TSC!B:C,2,0)%,0),0)</f>
        <v/>
      </c>
      <c r="BZ23">
        <f>IFERROR(IF(RIGHT(INDEX(PIS!O$1:O$500,MATCH(D23,PIS!C$1:C$500)),5)="Gross",MIN(U23+V23,VLOOKUP("R700",TSC!B:C,2,0)*VLOOKUP("1",TSC!F:G,2,0))*VLOOKUP("T705",TSC!B:C,2,0)%,0),0)</f>
        <v/>
      </c>
      <c r="CA23">
        <f>IFERROR(INDEX(ADJ!$A$1:$BZ$1000,MATCH(PAYROLL!D23,ADJ!A$1:A$500,0),MATCH(PAYROLL!CA$2,ADJ!$2:$2,0)),0)</f>
        <v/>
      </c>
      <c r="CB23">
        <f>IFERROR(INDEX(ADJ!$A$1:$BZ$1000,MATCH(PAYROLL!D23,ADJ!A$1:A$500,0),MATCH(PAYROLL!CB$2,ADJ!$2:$2,0)),0)</f>
        <v/>
      </c>
      <c r="CC23">
        <f>SUM(BX23:CB23)</f>
        <v/>
      </c>
      <c r="CD23">
        <f>IFERROR(INDEX(PIS!$A$1:$BZ$1000,MATCH(PAYROLL!D23,PIS!C$1:C$500,0),MATCH(PAYROLL!CD$1,PIS!$1:$1,0)),0)</f>
        <v/>
      </c>
      <c r="CE23">
        <f>IFERROR(IF(OR(INDEX(PIS!P$1:P$500,MATCH(D23,PIS!C$1:C$500,0))="LT2",INDEX(PIS!P$1:P$500,MATCH(D23,PIS!C$1:C$500,0))="P10"),0,SUM(CC23,CD23*VLOOKUP("R601",TSC!B:C,2,0),VLOOKUP("R602",TSC!B:C,2,0))),0)</f>
        <v/>
      </c>
      <c r="CF23">
        <f>MAX(BW23-CE23,0)</f>
        <v/>
      </c>
      <c r="CG23">
        <f>IFERROR(IF(OR(RIGHT(INDEX(PIS!P$1:P$500,MATCH(D23,PIS!C$1:C$500)),5)="P10",RIGHT(INDEX(PIS!P$1:P$500,MATCH(D23,PIS!C$1:C$500)),5)="CK"),0,IF(CF23&lt;=5000000,CF23*5%,IF(CF23&lt;=10000000,CF23*10%-250000,IF(CF23&lt;=18000000,CF23*15%-750000,IF(CF23&lt;=32000000,CF23*20%-1650000,IF(CF23&lt;=52000000,CF23*25%-3250000,IF(CF23&lt;=80000000,BH23*30%-5850000,CF23*35%-9850000))))))),0)</f>
        <v/>
      </c>
      <c r="CH23">
        <f>IFERROR(IF(OR(INDEX(PIS!P$1:P$500,MATCH(D23,PIS!C$1:C$500))="LT",INDEX(PIS!P$1:P$500,MATCH(D23,PIS!C$1:C$500))="CK"),0,IF(CF23&lt;2000000,0,CF23*10%)),0)</f>
        <v/>
      </c>
      <c r="CI23">
        <f>IFERROR(INDEX(ADJ!$A$1:$BZ$1000,MATCH(PAYROLL!D23,ADJ!A$1:A$500,0),MATCH(PAYROLL!CI$2,ADJ!$2:$2,0)),0)</f>
        <v/>
      </c>
      <c r="CJ23">
        <f>IFERROR(INDEX(ADJ!$A$1:$BZ$1000,MATCH(PAYROLL!D23,ADJ!A$1:A$500,0),MATCH(PAYROLL!CJ$2,ADJ!$2:$2,0)),0)</f>
        <v/>
      </c>
      <c r="CK23">
        <f>IFERROR(INDEX(ADJ!$A$1:$BZ$1000,MATCH(PAYROLL!D23,ADJ!A$1:A$500,0),MATCH(PAYROLL!CK$2,ADJ!$2:$2,0)),0)</f>
        <v/>
      </c>
      <c r="CL23">
        <f>SUM(CG23:CK23)</f>
        <v/>
      </c>
      <c r="CM23">
        <f>ROUND(SUM(CH23:CK23),0)</f>
        <v/>
      </c>
      <c r="CN23">
        <f>IFERROR(INDEX(CSDA!D$1:D$500,MATCH($CN$2,CSDA!C$1:C$500,0))*INDEX(PIS!V$1:V$500,MATCH(D23,PIS!C$1:C$500))+INDEX(ADJ!$A$1:$BZ$1000,MATCH(PAYROLL!D23,ADJ!A$1:A$500,0),MATCH(PAYROLL!CN$2,ADJ!$2:$2,0)),0)</f>
        <v/>
      </c>
      <c r="CO23">
        <f>IFERROR(INDEX(ADJ!$A$1:$BZ$1000,MATCH(PAYROLL!D23,ADJ!A$1:A$500,0),MATCH(PAYROLL!CO$2,ADJ!$2:$2,0)),0)</f>
        <v/>
      </c>
      <c r="CP23">
        <f>IFERROR(INDEX(ADJ!$A$1:$BZ$1000,MATCH(PAYROLL!D23,ADJ!A$1:A$500,0),MATCH(PAYROLL!CP$2,ADJ!$2:$2,0)),0)</f>
        <v/>
      </c>
      <c r="CQ23">
        <f>BP23-CL23-CI23-CM23-CN23-CO23-CP23-CC23</f>
        <v/>
      </c>
      <c r="CR23">
        <f>IFERROR(IF(RIGHT(INDEX(PIS!O$1:O$500,MATCH(D23,PIS!C$1:C$500,0)),5)="Gross",MIN(U23+V23,VLOOKUP("R700",TSC!B:C,2,0)*VLOOKUP("R101",TSC!B:C,2,0))*(VLOOKUP("T711",TSC!B:C,2,0)+VLOOKUP("T712",TSC!B:C,2,0))%,MIN(T23+V23,VLOOKUP("R700",TSC!B:C,2,0)*VLOOKUP("R101",TSC!B:C,2,0))*(VLOOKUP("T711",TSC!B:C,2,0)+VLOOKUP("T712",TSC!B:C,2,0)+VLOOKUP("R701",TSC!B:C,2,0))%),0)</f>
        <v/>
      </c>
      <c r="CS23">
        <f>IFERROR(IF(RIGHT(INDEX(PIS!O$1:O$500,MATCH(D23,PIS!C$1:C$500,0)),5)="Gross",MIN(U23+V23,VLOOKUP("R700",TSC!B:C,2,0)*VLOOKUP("R101",TSC!B:C,2,0))*(VLOOKUP("T714",TSC!B:C,2,0))%,MIN(T23+V23,VLOOKUP("R700",TSC!B:C,2,0)*VLOOKUP("R101",TSC!B:C,2,0))*(VLOOKUP("T704",TSC!B:C,2,0)+VLOOKUP("T714",TSC!B:C,2,0))%),0)</f>
        <v/>
      </c>
      <c r="CT23">
        <f>IFERROR(IF(RIGHT(INDEX(PIS!O$1:O$500,MATCH(D23,PIS!C$1:C$500,0)),5)="Gross",MIN(U23+V23,VLOOKUP("R700",TSC!B:C,2,0)*VLOOKUP("R101",TSC!B:C,2,0))*VLOOKUP("T705",TSC!B:C,2,0)%,MIN(T23+V23,VLOOKUP("R700",TSC!B:C,2,0)*VLOOKUP("R101",TSC!B:C,2,0))*VLOOKUP("T705",TSC!B:C,2,0)%),0)</f>
        <v/>
      </c>
      <c r="CU23">
        <f>IFERROR(IF(RIGHT(INDEX(PIS!O$1:O$500,MATCH(D23,PIS!C$1:C$500,0)),5)="Gross",MIN(U23+V23,VLOOKUP("R700",TSC!B:C,2,0)*VLOOKUP("R101",TSC!B:C,2,0))*(VLOOKUP("T713",TSC!B:C,2,0))%,MIN(T23+V23,VLOOKUP("R700",TSC!B:C,2,0)*VLOOKUP("R101",TSC!B:C,2,0))*(VLOOKUP("T713",TSC!B:C,2,0))%),0)</f>
        <v/>
      </c>
      <c r="CV23">
        <f>IFERROR(INDEX(ADJ!$A$1:$BZ$1000,MATCH(PAYROLL!D23,ADJ!A$1:A$500,0),MATCH(PAYROLL!CV$2,ADJ!$2:$2,0)),0)</f>
        <v/>
      </c>
      <c r="CW23">
        <f>IFERROR(INDEX(ADJ!$A$1:$BZ$1000,MATCH(PAYROLL!D23,ADJ!A$1:A$500,0),MATCH(PAYROLL!CW$2,ADJ!$2:$2,0)),0)</f>
        <v/>
      </c>
      <c r="CX23">
        <f>SUM(CR23:CW23)</f>
        <v/>
      </c>
      <c r="CY23">
        <f>ROUND(IF(CR23&gt;0,T23+V23*VLOOKUP("R202",TSC!$B$1:$C$500,2,0),0),0)</f>
        <v/>
      </c>
      <c r="CZ23">
        <f>IFERROR(INDEX(CSDA!D$1:D$500,MATCH($CZ$2,CSDA!C$1:C$500,0)),0)</f>
        <v/>
      </c>
      <c r="DA23">
        <f>ROUND(T23*0.7%,0)</f>
        <v/>
      </c>
      <c r="DB23">
        <f>ROUND(T23/12,0)</f>
        <v/>
      </c>
      <c r="DC23">
        <f ref="DC23" t="array">IFERROR(INDEX(CSDA!D$1:D$500,MATCH("Trích giữ"&amp;PAYROLL!DC$2,CSDA!A$1:A$500&amp;CSDA!C$1:C$500,0)),0)</f>
        <v/>
      </c>
      <c r="DD23">
        <f ref="DD23" t="array">IFERROR(INDEX(CSDA!D$1:D$500,MATCH("Trích giữ"&amp;PAYROLL!DD$2,CSDA!A$1:A$500&amp;CSDA!C$1:C$500,0)),0)</f>
        <v/>
      </c>
      <c r="DE23">
        <f ref="DE23" t="array">IFERROR(INDEX(CSDA!D$1:D$500,MATCH("Trích giữ"&amp;PAYROLL!DE$2,CSDA!A$1:A$500&amp;CSDA!C$1:C$500,0)),0)</f>
        <v/>
      </c>
      <c r="DF23">
        <f>IFERROR(INDEX(CSDA!D$1:D$500,MATCH(PAYROLL!DF$2,CSDA!C$1:C$500,0)),0)</f>
        <v/>
      </c>
      <c r="DG23">
        <f ref="DG23" t="array">IFERROR(INDEX(CSDA!D$1:D$500,MATCH("Trích giữ"&amp;PAYROLL!DG$2,CSDA!A$1:A$500&amp;CSDA!C$1:C$500,0)),0)</f>
        <v/>
      </c>
      <c r="DH23">
        <f>ROUND(T23/26,0)</f>
        <v/>
      </c>
      <c r="DI23">
        <f ref="DI23" t="array">IFERROR(INDEX(CSDA!D$1:D$500,MATCH("Trích giữ"&amp;PAYROLL!DI$2,CSDA!A$1:A$500&amp;CSDA!C$1:C$500,0)),0)</f>
        <v/>
      </c>
      <c r="DJ23">
        <f>IF(U23=0,T23*21.5%-BL23,0)</f>
        <v/>
      </c>
      <c r="DK23">
        <f ref="DK23" t="array">IFERROR(INDEX(CSDA!D$1:D$500,MATCH("Trích giữ"&amp;PAYROLL!DK$2,CSDA!A$1:A$500&amp;CSDA!C$1:C$500,0)),0)</f>
        <v/>
      </c>
      <c r="DL23">
        <f>IFERROR(INDEX(CSDA!D$1:D$500,MATCH(PAYROLL!DL$2,CSDA!C$1:C$500,0))/12,0)</f>
        <v/>
      </c>
      <c r="DM23">
        <f>SUM(DB23:DL23)</f>
        <v/>
      </c>
      <c r="DN23">
        <f>IFERROR(INDEX(ADJ!$A$1:$BZ$1000,MATCH(PAYROLL!D23,ADJ!A$1:A$500,0),MATCH(PAYROLL!DN$2,ADJ!$2:$2,0)),0)</f>
        <v/>
      </c>
      <c r="DO23">
        <f>IFERROR(SUM(BP23,DM23:DN23,CX23:DA23)-DT23,0)</f>
        <v/>
      </c>
      <c r="DP23">
        <f ref="DP23" t="array">SUM(BW23*IFERROR(INDEX(CSDA!D$1:D$500,MATCH(BW$2,CSDA!C$1:C$500,0)),0)%,CX23*IFERROR(INDEX(CSDA!D$1:D$500,MATCH(CX$2,CSDA!C$1:C$500,0)),0)%,DA23*IFERROR(INDEX(CSDA!D$1:D$500,MATCH(DA$2,CSDA!C$1:C$500,0)),0)%,DB23*IFERROR(INDEX(CSDA!D$1:D$500,MATCH(DB$2,CSDA!C$1:C$500,0)),0)%,DF23*IFERROR(INDEX(CSDA!D$1:D$500,MATCH("Phí dịch vụ"&amp;PAYROLL!DF$2,CSDA!A$1:A$500&amp;CSDA!C$1:C$500,0)),0)%,DC23*IFERROR(INDEX(CSDA!D$1:D$500,MATCH("Phí dịch vụ"&amp;PAYROLL!DC$2,CSDA!A$1:A$500&amp;CSDA!C$1:C$500,0)),0)%,DH23*IFERROR(INDEX(CSDA!D$1:D$500,MATCH("Phí dịch vụ"&amp;PAYROLL!DH$2,CSDA!A$1:A$500&amp;CSDA!C$1:C$500,0)),0)%,DJ23*IFERROR(INDEX(CSDA!D$1:D$500,MATCH("Phí dịch vụ"&amp;PAYROLL!DJ$2,CSDA!A$1:A$500&amp;CSDA!C$1:C$500,0)),0)%,BN23*IFERROR(INDEX(CSDA!D$1:D$500,MATCH(BN$2,CSDA!C$1:C$500,0)),0)%)-BN23*7%</f>
        <v/>
      </c>
      <c r="DQ23">
        <f>IFERROR(INDEX(ADJ!$A$1:$BZ$1000,MATCH(PAYROLL!D23,ADJ!A$1:A$500,0),MATCH(PAYROLL!DQ$2,ADJ!$2:$2,0)),0)</f>
        <v/>
      </c>
      <c r="DR23">
        <f>IFERROR(INDEX(ADJ!$A$1:$BZ$1000,MATCH(PAYROLL!D23,ADJ!A$1:A$500,0),MATCH(PAYROLL!DR$2,ADJ!$2:$2,0)),0)</f>
        <v/>
      </c>
      <c r="DS23">
        <f>SUM(DP23:DR23)</f>
        <v/>
      </c>
      <c r="DT23">
        <f>EK23</f>
        <v/>
      </c>
      <c r="DU23">
        <f>SUM(DO23:DR23)</f>
        <v/>
      </c>
      <c r="DV23">
        <f>ROUND(DU23*0.1,0)</f>
        <v/>
      </c>
      <c r="DW23">
        <f>DU23+DV23</f>
        <v/>
      </c>
      <c r="DZ23">
        <f>IFERROR(INDEX(ADJ!$A$1:$BZ$1000,MATCH(PAYROLL!$D23,ADJ!A$1:A$500,0),MATCH(PAYROLL!DZ$2,ADJ!$2:$2,0)),0)</f>
        <v/>
      </c>
      <c r="EA23">
        <f>IFERROR(INDEX(ADJ!$A$1:$BZ$1000,MATCH(PAYROLL!$D23,ADJ!A$1:A$500,0),MATCH(PAYROLL!EA$2,ADJ!$2:$2,0)),0)</f>
        <v/>
      </c>
      <c r="EB23">
        <f>IFERROR(INDEX(ADJ!$A$1:$BZ$1000,MATCH(PAYROLL!$D23,ADJ!A$1:A$500,0),MATCH(PAYROLL!EB$2,ADJ!$2:$2,0)),0)</f>
        <v/>
      </c>
      <c r="EC23">
        <f>IFERROR(INDEX(ADJ!$A$1:$BZ$1000,MATCH(PAYROLL!$D23,ADJ!A$1:A$500,0),MATCH(PAYROLL!EC$2,ADJ!$2:$2,0)),0)</f>
        <v/>
      </c>
      <c r="ED23">
        <f>IFERROR(INDEX(ADJ!$A$1:$BZ$1000,MATCH(PAYROLL!$D23,ADJ!A$1:A$500,0),MATCH(PAYROLL!ED$2,ADJ!$2:$2,0)),0)</f>
        <v/>
      </c>
      <c r="EE23">
        <f>IFERROR(INDEX(ADJ!$A$1:$BZ$1000,MATCH(PAYROLL!$D23,ADJ!A$1:A$500,0),MATCH(PAYROLL!EE$2,ADJ!$2:$2,0)),0)</f>
        <v/>
      </c>
      <c r="EF23">
        <f>IFERROR(INDEX(ADJ!$A$1:$BZ$1000,MATCH(PAYROLL!$D23,ADJ!A$1:A$500,0),MATCH(PAYROLL!EF$2,ADJ!$2:$2,0)),0)</f>
        <v/>
      </c>
      <c r="EG23">
        <f>IFERROR(INDEX(ADJ!$A$1:$BZ$1000,MATCH(PAYROLL!$D23,ADJ!A$1:A$500,0),MATCH(PAYROLL!EG$2,ADJ!$2:$2,0)),0)</f>
        <v/>
      </c>
      <c r="EH23">
        <f>IFERROR(INDEX(ADJ!$A$1:$BZ$1000,MATCH(PAYROLL!$D23,ADJ!A$1:A$500,0),MATCH(PAYROLL!EH$2,ADJ!$2:$2,0)),0)</f>
        <v/>
      </c>
      <c r="EI23">
        <f>IFERROR(INDEX(ADJ!$A$1:$BZ$1000,MATCH(PAYROLL!D23,ADJ!A$1:A$500,0),MATCH(PAYROLL!EI$2,ADJ!$2:$2,0)),0)</f>
        <v/>
      </c>
      <c r="EJ23">
        <f>IFERROR(INDEX(ADJ!$A$1:$BZ$1000,MATCH(PAYROLL!$D23,ADJ!A$1:A$500,0),MATCH(PAYROLL!EJ$2,ADJ!$2:$2,0)),0)</f>
        <v/>
      </c>
      <c r="EK23">
        <f>SUM(DZ23:EJ23)</f>
        <v/>
      </c>
    </row>
    <row r="24">
      <c r="A24" t="n">
        <v>22</v>
      </c>
      <c r="B24" t="inlineStr">
        <is>
          <t>Phạm Văn Mạnh</t>
        </is>
      </c>
      <c r="D24" t="inlineStr">
        <is>
          <t>157702-02</t>
        </is>
      </c>
      <c r="S24">
        <f>IFERROR(INDEX(PIS!$A$1:$BZ$1000,MATCH($D24,PIS!C$1:C$500,0),MATCH("Lương CB tháng trước",PIS!$1:$1,0)),0)</f>
        <v/>
      </c>
      <c r="T24">
        <f>IFERROR(INDEX(PIS!$A$1:$BZ$1000,MATCH($D24,PIS!C$1:C$500,0),MATCH("Lương CB hiện tại",PIS!$1:$1,0)),0)</f>
        <v/>
      </c>
      <c r="U24">
        <f>IFERROR(INDEX(PIS!$A$1:$BZ$1000,MATCH($D24,PIS!C$1:C$500,0),MATCH("Lương đóng BHBB",PIS!$1:$1,0)),0)</f>
        <v/>
      </c>
      <c r="V24">
        <f>IFERROR(INDEX(PIS!$A$1:$BZ$1000,MATCH($D24,PIS!C$1:C$500,0),MATCH(V$2,PIS!$2:$2,0)),0)</f>
        <v/>
      </c>
      <c r="W24">
        <f>IFERROR(INDEX(PIS!$A$1:$BZ$1000,MATCH($D24,PIS!C$1:C$500,0),MATCH(W$2,PIS!$2:$2,0)),0)</f>
        <v/>
      </c>
      <c r="X24">
        <f>IFERROR(INDEX(PIS!$A$1:$BZ$1000,MATCH($D24,PIS!C$1:C$500,0),MATCH(X$2,PIS!$2:$2,0)),0)</f>
        <v/>
      </c>
      <c r="Y24">
        <f>IFERROR(INDEX(PIS!$A$1:$BZ$1000,MATCH($D24,PIS!C$1:C$500,0),MATCH(Y$2,PIS!$2:$2,0)),0)</f>
        <v/>
      </c>
      <c r="Z24">
        <f>IFERROR(INDEX(PIS!$A$1:$BZ$1000,MATCH($D24,PIS!C$1:C$500,0),MATCH(Z$2,PIS!$2:$2,0)),0)</f>
        <v/>
      </c>
      <c r="AA24">
        <f>IFERROR(INDEX(PIS!$A$1:$BZ$1000,MATCH($D24,PIS!C$1:C$500,0),MATCH(AA$2,PIS!$2:$2,0)),0)</f>
        <v/>
      </c>
      <c r="AB24">
        <f>IFERROR(INDEX(PIS!$A$1:$BZ$1000,MATCH($D24,PIS!C$1:C$500,0),MATCH(AB$2,PIS!$2:$2,0)),0)</f>
        <v/>
      </c>
      <c r="AC24">
        <f>SUM(V24:AB24)</f>
        <v/>
      </c>
      <c r="AD24">
        <f>IFERROR(INDEX(TIMESHEET!$A$1:$AI$5000,MATCH($D24,TIMESHEET!A$1:A$500,0),MATCH("T100",TIMESHEET!$2:$2,0))-2,0)</f>
        <v/>
      </c>
      <c r="AE24">
        <f>IFERROR(INDEX(TIMESHEET!$A$1:$AI$5000,MATCH($D24,TIMESHEET!A$1:A$500,0),MATCH("T202",TIMESHEET!$2:$2,0)),0)</f>
        <v/>
      </c>
      <c r="AF24">
        <f>IFERROR(INDEX(TIMESHEET!$A$1:$AI$5000,MATCH($D24,TIMESHEET!A$1:A$500,0),MATCH("T302",TIMESHEET!$2:$2,0)),0)</f>
        <v/>
      </c>
      <c r="AG24">
        <f>IFERROR(INDEX(TIMESHEET!$A$1:$AI$5000,MATCH($D24,TIMESHEET!A$1:A$500,0),MATCH("T406",TIMESHEET!$2:$2,0)),0)</f>
        <v/>
      </c>
      <c r="AH24">
        <f>AE24+AG24</f>
        <v/>
      </c>
      <c r="AI24">
        <f>IFERROR(INDEX(TIMESHEET!$A$1:$AI$5000,MATCH($D24,TIMESHEET!A$1:A$500,0),MATCH("T701",TIMESHEET!$2:$2,0)),0)</f>
        <v/>
      </c>
      <c r="AJ24">
        <f>IFERROR(INDEX(TIMESHEET!$A$1:$AI$5000,MATCH($D24,TIMESHEET!B$1:B$500,0),MATCH("T320",TIMESHEET!$2:$2,0)),0)</f>
        <v/>
      </c>
      <c r="AK24">
        <f>IFERROR(IF(LEFT(INDEX(PIS!O$1:O$500,MATCH(D24,PIS!C$1:C$500)),1)="M",T24/AD24*SUM(AE24:AG24),T24*AD24),0)</f>
        <v/>
      </c>
      <c r="AL24">
        <f>IFERROR(INDEX(ADJ!$A$1:$BZ$1000,MATCH(PAYROLL!D24,ADJ!A$1:A$500,0),MATCH(PAYROLL!AL$2,ADJ!$2:$2,0)),0)</f>
        <v/>
      </c>
      <c r="AM24">
        <f>SUM(AK24:AL24)</f>
        <v/>
      </c>
      <c r="AN24">
        <f>IFERROR(ROUND(V24/$AD24*$AH24,0),0)</f>
        <v/>
      </c>
      <c r="AO24">
        <f>IFERROR(ROUND(W24/$AD24*$AH24,0),0)</f>
        <v/>
      </c>
      <c r="AP24">
        <f>IFERROR(ROUND(X24/$AD24*$AE24,0),0)</f>
        <v/>
      </c>
      <c r="AQ24">
        <f>IFERROR(ROUND(Y24/$AD24*$AH24,0),0)</f>
        <v/>
      </c>
      <c r="AR24">
        <f>IFERROR(ROUND(Z24/$AD24*$AH24,0),0)</f>
        <v/>
      </c>
      <c r="AS24">
        <f>IFERROR(ROUND(AA24/$AD24*$AH24,0),0)</f>
        <v/>
      </c>
      <c r="AT24">
        <f>IFERROR(IF((AE24+AF24+AG24)&gt;13,AB24,ROUND(AB24/AD24*AH24,0)),0)</f>
        <v/>
      </c>
      <c r="AU24">
        <f>IFERROR(INDEX(ADJ!$A$1:$BZ$1000,MATCH(PAYROLL!D24,ADJ!A$1:A$500,0),MATCH(PAYROLL!AU$2,ADJ!$2:$2,0)),0)</f>
        <v/>
      </c>
      <c r="AV24">
        <f>ROUND(SUM(AN24:AU24),0)</f>
        <v/>
      </c>
      <c r="AW24">
        <f>IFERROR(INDEX(TIMESHEET!$A$1:$AI$5000,MATCH(PAYROLL!D24,TIMESHEET!A$1:A$500,0),MATCH("T620",TIMESHEET!$2:$2,0)),0)</f>
        <v/>
      </c>
      <c r="AX24">
        <f>IFERROR(INDEX(TIMESHEET!$A$1:$AI$5000,MATCH(PAYROLL!D24,TIMESHEET!A$1:A$500,0),MATCH("T601",TIMESHEET!$2:$2,0)),0)</f>
        <v/>
      </c>
      <c r="AY24">
        <f>IFERROR(INDEX(TIMESHEET!$A$1:$AI$5000,MATCH(PAYROLL!D24,TIMESHEET!A$1:A$500,0),MATCH("T602",TIMESHEET!$2:$2,0)),0)</f>
        <v/>
      </c>
      <c r="AZ24">
        <f>IFERROR(INDEX(TIMESHEET!$A$1:$AI$5000,MATCH(PAYROLL!D24,TIMESHEET!A$1:A$500,0),MATCH("T603",TIMESHEET!$2:$2,0)),0)</f>
        <v/>
      </c>
      <c r="BA24">
        <f>IFERROR(INDEX(TIMESHEET!$A$1:$AI$5000,MATCH(PAYROLL!D24,TIMESHEET!A$1:A$500,0),MATCH("T611",TIMESHEET!$2:$2,0)),0)</f>
        <v/>
      </c>
      <c r="BB24">
        <f>IFERROR(INDEX(TIMESHEET!$A$1:$AI$5000,MATCH(PAYROLL!D24,TIMESHEET!A$1:A$500,0),MATCH("T612",TIMESHEET!$2:$2,0)),0)</f>
        <v/>
      </c>
      <c r="BC24">
        <f>IFERROR(INDEX(TIMESHEET!$A$1:$AI$5000,MATCH(PAYROLL!D24,TIMESHEET!A$1:A$500,0),MATCH("T613",TIMESHEET!$2:$2,0)),0)</f>
        <v/>
      </c>
      <c r="BD24">
        <f>IFERROR(INDEX(TIMESHEET!$A$1:$AI$5000,MATCH(PAYROLL!D24,TIMESHEET!A$1:A$500,0),MATCH("T500",TIMESHEET!$2:$2,0)),0)</f>
        <v/>
      </c>
      <c r="BE24">
        <f>IFERROR(IF(LEFT(INDEX(PIS!O$1:O$500,MATCH(D24,PIS!C$1:C$500)),1)="M",T24/AD24/8*(AW24+AX24*1.5+AY24*2+AZ24*3+BA24*2.1+BB24*2.7+BC24*3.9+BD24*0.3),T24/8*(AW24+AX24*1.5+AY24*2+AZ24*3+BA24*2.1+BB24*2.7+BC24*3.9+BD24*0.3)),0)</f>
        <v/>
      </c>
      <c r="BF24">
        <f>IFERROR(INDEX(ADJ!$A$1:$BZ$1000,MATCH(PAYROLL!$D24,ADJ!A$1:A$500,0),MATCH(PAYROLL!BF$2,ADJ!$2:$2,0)),0)</f>
        <v/>
      </c>
      <c r="BG24">
        <f>IFERROR(INDEX(ADJ!$A$1:$BZ$1000,MATCH(PAYROLL!D24,ADJ!A$1:A$500,0),MATCH(PAYROLL!BG$2,ADJ!$2:$2,0)),0)</f>
        <v/>
      </c>
      <c r="BH24">
        <f>IFERROR(INDEX(ADJ!$A$1:$BZ$1000,MATCH(PAYROLL!D24,ADJ!A$1:A$500,0),MATCH(PAYROLL!BH$2,ADJ!$2:$2,0)),0)</f>
        <v/>
      </c>
      <c r="BI24">
        <f>IFERROR(INDEX(ADJ!$A$1:$BZ$1000,MATCH(PAYROLL!D24,ADJ!A$1:A$500,0),MATCH(PAYROLL!BI$2,ADJ!$2:$2,0)),0)</f>
        <v/>
      </c>
      <c r="BJ24">
        <f>IFERROR(INDEX(ADJ!$A$1:$BZ$1000,MATCH(PAYROLL!D24,ADJ!A$1:A$500,0),MATCH(PAYROLL!BJ$2,ADJ!$2:$2,0)),0)</f>
        <v/>
      </c>
      <c r="BK24">
        <f>SUM(BF24:BJ24)</f>
        <v/>
      </c>
      <c r="BL24">
        <f>IFERROR(INDEX(ADJ!$A$1:$BZ$1000,MATCH(PAYROLL!D24,ADJ!A$1:A$500,0),MATCH(PAYROLL!BL$2,ADJ!$2:$2,0)),0)</f>
        <v/>
      </c>
      <c r="BM24">
        <f>IFERROR(INDEX(ADJ!$A$1:$BZ$1000,MATCH(PAYROLL!D24,ADJ!A$1:A$500,0),MATCH(PAYROLL!BM$2,ADJ!$2:$2,0)),0)</f>
        <v/>
      </c>
      <c r="BN24">
        <f>IFERROR(INDEX(ADJ!$A$1:$BZ$1000,MATCH(PAYROLL!D24,ADJ!A$1:A$500,0),MATCH(PAYROLL!BN$2,ADJ!$2:$2,0)),0)</f>
        <v/>
      </c>
      <c r="BO24">
        <f>IFERROR(INDEX(ADJ!$A$1:$BZ$1000,MATCH(PAYROLL!D24,ADJ!A$1:A$500,0),MATCH(PAYROLL!BO$2,ADJ!$2:$2,0)),0)</f>
        <v/>
      </c>
      <c r="BP24">
        <f>SUM(AM24,AV24,BE24,BK24,BL24:BO24)</f>
        <v/>
      </c>
      <c r="BQ24">
        <f>BO24</f>
        <v/>
      </c>
      <c r="BR24">
        <f>IFERROR(ROUND(IF(LEFT(INDEX(PIS!O$1:O$500,MATCH(D24,PIS!C$1:C$500)),1)="D",T24/8*(BD24*0.3),IF(LEFT(INDEX(PIS!O$1:O$500,MATCH(D24,PIS!C$1:C$500)),1)="H",T24*($BD24*0.3),T24/$AD24/8*($BD24*0.3))),0),0)</f>
        <v/>
      </c>
      <c r="BS24">
        <f>IF(AP24&lt;1,0,MIN(AP24,730000))</f>
        <v/>
      </c>
      <c r="BT24">
        <f>IFERROR(ROUND((BE24-SUM(AW24:BC24)*T24/AD24/8),0)-BR24,0)</f>
        <v/>
      </c>
      <c r="BU24">
        <f>AO24</f>
        <v/>
      </c>
      <c r="BV24">
        <f>SUM(BQ24:BU24)</f>
        <v/>
      </c>
      <c r="BW24">
        <f>BP24-BV24</f>
        <v/>
      </c>
      <c r="BX24">
        <f>IFERROR(IF(RIGHT(INDEX(PIS!O$1:O$500,MATCH(D24,PIS!C$1:C$500)),5)="Gross",MIN(U24+V24,VLOOKUP("R700",TSC!B:C,2,0)*VLOOKUP("R101",TSC!B:C,2,0))*VLOOKUP("R701",TSC!B:C,2,0)%,0),0)</f>
        <v/>
      </c>
      <c r="BY24">
        <f>IFERROR(IF(RIGHT(INDEX(PIS!O$1:O$500,MATCH(D24,PIS!C$1:C$500)),5)="Gross",MIN(U24+V24,VLOOKUP("R700",TSC!B:C,2,0)*VLOOKUP("R101",TSC!B:C,2,0))*VLOOKUP("T704",TSC!B:C,2,0)%,0),0)</f>
        <v/>
      </c>
      <c r="BZ24">
        <f>IFERROR(IF(RIGHT(INDEX(PIS!O$1:O$500,MATCH(D24,PIS!C$1:C$500)),5)="Gross",MIN(U24+V24,VLOOKUP("R700",TSC!B:C,2,0)*VLOOKUP("1",TSC!F:G,2,0))*VLOOKUP("T705",TSC!B:C,2,0)%,0),0)</f>
        <v/>
      </c>
      <c r="CA24">
        <f>IFERROR(INDEX(ADJ!$A$1:$BZ$1000,MATCH(PAYROLL!D24,ADJ!A$1:A$500,0),MATCH(PAYROLL!CA$2,ADJ!$2:$2,0)),0)</f>
        <v/>
      </c>
      <c r="CB24">
        <f>IFERROR(INDEX(ADJ!$A$1:$BZ$1000,MATCH(PAYROLL!D24,ADJ!A$1:A$500,0),MATCH(PAYROLL!CB$2,ADJ!$2:$2,0)),0)</f>
        <v/>
      </c>
      <c r="CC24">
        <f>SUM(BX24:CB24)</f>
        <v/>
      </c>
      <c r="CD24">
        <f>IFERROR(INDEX(PIS!$A$1:$BZ$1000,MATCH(PAYROLL!D24,PIS!C$1:C$500,0),MATCH(PAYROLL!CD$1,PIS!$1:$1,0)),0)</f>
        <v/>
      </c>
      <c r="CE24">
        <f>IFERROR(IF(OR(INDEX(PIS!P$1:P$500,MATCH(D24,PIS!C$1:C$500,0))="LT2",INDEX(PIS!P$1:P$500,MATCH(D24,PIS!C$1:C$500,0))="P10"),0,SUM(CC24,CD24*VLOOKUP("R601",TSC!B:C,2,0),VLOOKUP("R602",TSC!B:C,2,0))),0)</f>
        <v/>
      </c>
      <c r="CF24">
        <f>MAX(BW24-CE24,0)</f>
        <v/>
      </c>
      <c r="CG24">
        <f>IFERROR(IF(OR(RIGHT(INDEX(PIS!P$1:P$500,MATCH(D24,PIS!C$1:C$500)),5)="P10",RIGHT(INDEX(PIS!P$1:P$500,MATCH(D24,PIS!C$1:C$500)),5)="CK"),0,IF(CF24&lt;=5000000,CF24*5%,IF(CF24&lt;=10000000,CF24*10%-250000,IF(CF24&lt;=18000000,CF24*15%-750000,IF(CF24&lt;=32000000,CF24*20%-1650000,IF(CF24&lt;=52000000,CF24*25%-3250000,IF(CF24&lt;=80000000,BH24*30%-5850000,CF24*35%-9850000))))))),0)</f>
        <v/>
      </c>
      <c r="CH24">
        <f>IFERROR(IF(OR(INDEX(PIS!P$1:P$500,MATCH(D24,PIS!C$1:C$500))="LT",INDEX(PIS!P$1:P$500,MATCH(D24,PIS!C$1:C$500))="CK"),0,IF(CF24&lt;2000000,0,CF24*10%)),0)</f>
        <v/>
      </c>
      <c r="CI24">
        <f>IFERROR(INDEX(ADJ!$A$1:$BZ$1000,MATCH(PAYROLL!D24,ADJ!A$1:A$500,0),MATCH(PAYROLL!CI$2,ADJ!$2:$2,0)),0)</f>
        <v/>
      </c>
      <c r="CJ24">
        <f>IFERROR(INDEX(ADJ!$A$1:$BZ$1000,MATCH(PAYROLL!D24,ADJ!A$1:A$500,0),MATCH(PAYROLL!CJ$2,ADJ!$2:$2,0)),0)</f>
        <v/>
      </c>
      <c r="CK24">
        <f>IFERROR(INDEX(ADJ!$A$1:$BZ$1000,MATCH(PAYROLL!D24,ADJ!A$1:A$500,0),MATCH(PAYROLL!CK$2,ADJ!$2:$2,0)),0)</f>
        <v/>
      </c>
      <c r="CL24">
        <f>SUM(CG24:CK24)</f>
        <v/>
      </c>
      <c r="CM24">
        <f>ROUND(SUM(CH24:CK24),0)</f>
        <v/>
      </c>
      <c r="CN24">
        <f>IFERROR(INDEX(CSDA!D$1:D$500,MATCH($CN$2,CSDA!C$1:C$500,0))*INDEX(PIS!V$1:V$500,MATCH(D24,PIS!C$1:C$500))+INDEX(ADJ!$A$1:$BZ$1000,MATCH(PAYROLL!D24,ADJ!A$1:A$500,0),MATCH(PAYROLL!CN$2,ADJ!$2:$2,0)),0)</f>
        <v/>
      </c>
      <c r="CO24">
        <f>IFERROR(INDEX(ADJ!$A$1:$BZ$1000,MATCH(PAYROLL!D24,ADJ!A$1:A$500,0),MATCH(PAYROLL!CO$2,ADJ!$2:$2,0)),0)</f>
        <v/>
      </c>
      <c r="CP24">
        <f>IFERROR(INDEX(ADJ!$A$1:$BZ$1000,MATCH(PAYROLL!D24,ADJ!A$1:A$500,0),MATCH(PAYROLL!CP$2,ADJ!$2:$2,0)),0)</f>
        <v/>
      </c>
      <c r="CQ24">
        <f>BP24-CL24-CI24-CM24-CN24-CO24-CP24-CC24</f>
        <v/>
      </c>
      <c r="CR24">
        <f>IFERROR(IF(RIGHT(INDEX(PIS!O$1:O$500,MATCH(D24,PIS!C$1:C$500,0)),5)="Gross",MIN(U24+V24,VLOOKUP("R700",TSC!B:C,2,0)*VLOOKUP("R101",TSC!B:C,2,0))*(VLOOKUP("T711",TSC!B:C,2,0)+VLOOKUP("T712",TSC!B:C,2,0))%,MIN(T24+V24,VLOOKUP("R700",TSC!B:C,2,0)*VLOOKUP("R101",TSC!B:C,2,0))*(VLOOKUP("T711",TSC!B:C,2,0)+VLOOKUP("T712",TSC!B:C,2,0)+VLOOKUP("R701",TSC!B:C,2,0))%),0)</f>
        <v/>
      </c>
      <c r="CS24">
        <f>IFERROR(IF(RIGHT(INDEX(PIS!O$1:O$500,MATCH(D24,PIS!C$1:C$500,0)),5)="Gross",MIN(U24+V24,VLOOKUP("R700",TSC!B:C,2,0)*VLOOKUP("R101",TSC!B:C,2,0))*(VLOOKUP("T714",TSC!B:C,2,0))%,MIN(T24+V24,VLOOKUP("R700",TSC!B:C,2,0)*VLOOKUP("R101",TSC!B:C,2,0))*(VLOOKUP("T704",TSC!B:C,2,0)+VLOOKUP("T714",TSC!B:C,2,0))%),0)</f>
        <v/>
      </c>
      <c r="CT24">
        <f>IFERROR(IF(RIGHT(INDEX(PIS!O$1:O$500,MATCH(D24,PIS!C$1:C$500,0)),5)="Gross",MIN(U24+V24,VLOOKUP("R700",TSC!B:C,2,0)*VLOOKUP("R101",TSC!B:C,2,0))*VLOOKUP("T705",TSC!B:C,2,0)%,MIN(T24+V24,VLOOKUP("R700",TSC!B:C,2,0)*VLOOKUP("R101",TSC!B:C,2,0))*VLOOKUP("T705",TSC!B:C,2,0)%),0)</f>
        <v/>
      </c>
      <c r="CU24">
        <f>IFERROR(IF(RIGHT(INDEX(PIS!O$1:O$500,MATCH(D24,PIS!C$1:C$500,0)),5)="Gross",MIN(U24+V24,VLOOKUP("R700",TSC!B:C,2,0)*VLOOKUP("R101",TSC!B:C,2,0))*(VLOOKUP("T713",TSC!B:C,2,0))%,MIN(T24+V24,VLOOKUP("R700",TSC!B:C,2,0)*VLOOKUP("R101",TSC!B:C,2,0))*(VLOOKUP("T713",TSC!B:C,2,0))%),0)</f>
        <v/>
      </c>
      <c r="CV24">
        <f>IFERROR(INDEX(ADJ!$A$1:$BZ$1000,MATCH(PAYROLL!D24,ADJ!A$1:A$500,0),MATCH(PAYROLL!CV$2,ADJ!$2:$2,0)),0)</f>
        <v/>
      </c>
      <c r="CW24">
        <f>IFERROR(INDEX(ADJ!$A$1:$BZ$1000,MATCH(PAYROLL!D24,ADJ!A$1:A$500,0),MATCH(PAYROLL!CW$2,ADJ!$2:$2,0)),0)</f>
        <v/>
      </c>
      <c r="CX24">
        <f>SUM(CR24:CW24)</f>
        <v/>
      </c>
      <c r="CY24">
        <f>ROUND(IF(CR24&gt;0,T24+V24*VLOOKUP("R202",TSC!$B$1:$C$500,2,0),0),0)</f>
        <v/>
      </c>
      <c r="CZ24">
        <f>IFERROR(INDEX(CSDA!D$1:D$500,MATCH($CZ$2,CSDA!C$1:C$500,0)),0)</f>
        <v/>
      </c>
      <c r="DA24">
        <f>ROUND(T24*0.7%,0)</f>
        <v/>
      </c>
      <c r="DB24">
        <f>ROUND(T24/12,0)</f>
        <v/>
      </c>
      <c r="DC24">
        <f ref="DC24" t="array">IFERROR(INDEX(CSDA!D$1:D$500,MATCH("Trích giữ"&amp;PAYROLL!DC$2,CSDA!A$1:A$500&amp;CSDA!C$1:C$500,0)),0)</f>
        <v/>
      </c>
      <c r="DD24">
        <f ref="DD24" t="array">IFERROR(INDEX(CSDA!D$1:D$500,MATCH("Trích giữ"&amp;PAYROLL!DD$2,CSDA!A$1:A$500&amp;CSDA!C$1:C$500,0)),0)</f>
        <v/>
      </c>
      <c r="DE24">
        <f ref="DE24" t="array">IFERROR(INDEX(CSDA!D$1:D$500,MATCH("Trích giữ"&amp;PAYROLL!DE$2,CSDA!A$1:A$500&amp;CSDA!C$1:C$500,0)),0)</f>
        <v/>
      </c>
      <c r="DF24">
        <f>IFERROR(INDEX(CSDA!D$1:D$500,MATCH(PAYROLL!DF$2,CSDA!C$1:C$500,0)),0)</f>
        <v/>
      </c>
      <c r="DG24">
        <f ref="DG24" t="array">IFERROR(INDEX(CSDA!D$1:D$500,MATCH("Trích giữ"&amp;PAYROLL!DG$2,CSDA!A$1:A$500&amp;CSDA!C$1:C$500,0)),0)</f>
        <v/>
      </c>
      <c r="DH24">
        <f>ROUND(T24/26,0)</f>
        <v/>
      </c>
      <c r="DI24">
        <f ref="DI24" t="array">IFERROR(INDEX(CSDA!D$1:D$500,MATCH("Trích giữ"&amp;PAYROLL!DI$2,CSDA!A$1:A$500&amp;CSDA!C$1:C$500,0)),0)</f>
        <v/>
      </c>
      <c r="DJ24">
        <f>IF(U24=0,T24*21.5%-BL24,0)</f>
        <v/>
      </c>
      <c r="DK24">
        <f ref="DK24" t="array">IFERROR(INDEX(CSDA!D$1:D$500,MATCH("Trích giữ"&amp;PAYROLL!DK$2,CSDA!A$1:A$500&amp;CSDA!C$1:C$500,0)),0)</f>
        <v/>
      </c>
      <c r="DL24">
        <f>IFERROR(INDEX(CSDA!D$1:D$500,MATCH(PAYROLL!DL$2,CSDA!C$1:C$500,0))/12,0)</f>
        <v/>
      </c>
      <c r="DM24">
        <f>SUM(DB24:DL24)</f>
        <v/>
      </c>
      <c r="DN24">
        <f>IFERROR(INDEX(ADJ!$A$1:$BZ$1000,MATCH(PAYROLL!D24,ADJ!A$1:A$500,0),MATCH(PAYROLL!DN$2,ADJ!$2:$2,0)),0)</f>
        <v/>
      </c>
      <c r="DO24">
        <f>IFERROR(SUM(BP24,DM24:DN24,CX24:DA24)-DT24,0)</f>
        <v/>
      </c>
      <c r="DP24">
        <f ref="DP24" t="array">SUM(BW24*IFERROR(INDEX(CSDA!D$1:D$500,MATCH(BW$2,CSDA!C$1:C$500,0)),0)%,CX24*IFERROR(INDEX(CSDA!D$1:D$500,MATCH(CX$2,CSDA!C$1:C$500,0)),0)%,DA24*IFERROR(INDEX(CSDA!D$1:D$500,MATCH(DA$2,CSDA!C$1:C$500,0)),0)%,DB24*IFERROR(INDEX(CSDA!D$1:D$500,MATCH(DB$2,CSDA!C$1:C$500,0)),0)%,DF24*IFERROR(INDEX(CSDA!D$1:D$500,MATCH("Phí dịch vụ"&amp;PAYROLL!DF$2,CSDA!A$1:A$500&amp;CSDA!C$1:C$500,0)),0)%,DC24*IFERROR(INDEX(CSDA!D$1:D$500,MATCH("Phí dịch vụ"&amp;PAYROLL!DC$2,CSDA!A$1:A$500&amp;CSDA!C$1:C$500,0)),0)%,DH24*IFERROR(INDEX(CSDA!D$1:D$500,MATCH("Phí dịch vụ"&amp;PAYROLL!DH$2,CSDA!A$1:A$500&amp;CSDA!C$1:C$500,0)),0)%,DJ24*IFERROR(INDEX(CSDA!D$1:D$500,MATCH("Phí dịch vụ"&amp;PAYROLL!DJ$2,CSDA!A$1:A$500&amp;CSDA!C$1:C$500,0)),0)%,BN24*IFERROR(INDEX(CSDA!D$1:D$500,MATCH(BN$2,CSDA!C$1:C$500,0)),0)%)-BN24*7%</f>
        <v/>
      </c>
      <c r="DQ24">
        <f>IFERROR(INDEX(ADJ!$A$1:$BZ$1000,MATCH(PAYROLL!D24,ADJ!A$1:A$500,0),MATCH(PAYROLL!DQ$2,ADJ!$2:$2,0)),0)</f>
        <v/>
      </c>
      <c r="DR24">
        <f>IFERROR(INDEX(ADJ!$A$1:$BZ$1000,MATCH(PAYROLL!D24,ADJ!A$1:A$500,0),MATCH(PAYROLL!DR$2,ADJ!$2:$2,0)),0)</f>
        <v/>
      </c>
      <c r="DS24">
        <f>SUM(DP24:DR24)</f>
        <v/>
      </c>
      <c r="DT24">
        <f>EK24</f>
        <v/>
      </c>
      <c r="DU24">
        <f>SUM(DO24:DR24)</f>
        <v/>
      </c>
      <c r="DV24">
        <f>ROUND(DU24*0.1,0)</f>
        <v/>
      </c>
      <c r="DW24">
        <f>DU24+DV24</f>
        <v/>
      </c>
      <c r="DZ24">
        <f>IFERROR(INDEX(ADJ!$A$1:$BZ$1000,MATCH(PAYROLL!$D24,ADJ!A$1:A$500,0),MATCH(PAYROLL!DZ$2,ADJ!$2:$2,0)),0)</f>
        <v/>
      </c>
      <c r="EA24">
        <f>IFERROR(INDEX(ADJ!$A$1:$BZ$1000,MATCH(PAYROLL!$D24,ADJ!A$1:A$500,0),MATCH(PAYROLL!EA$2,ADJ!$2:$2,0)),0)</f>
        <v/>
      </c>
      <c r="EB24">
        <f>IFERROR(INDEX(ADJ!$A$1:$BZ$1000,MATCH(PAYROLL!$D24,ADJ!A$1:A$500,0),MATCH(PAYROLL!EB$2,ADJ!$2:$2,0)),0)</f>
        <v/>
      </c>
      <c r="EC24">
        <f>IFERROR(INDEX(ADJ!$A$1:$BZ$1000,MATCH(PAYROLL!$D24,ADJ!A$1:A$500,0),MATCH(PAYROLL!EC$2,ADJ!$2:$2,0)),0)</f>
        <v/>
      </c>
      <c r="ED24">
        <f>IFERROR(INDEX(ADJ!$A$1:$BZ$1000,MATCH(PAYROLL!$D24,ADJ!A$1:A$500,0),MATCH(PAYROLL!ED$2,ADJ!$2:$2,0)),0)</f>
        <v/>
      </c>
      <c r="EE24">
        <f>IFERROR(INDEX(ADJ!$A$1:$BZ$1000,MATCH(PAYROLL!$D24,ADJ!A$1:A$500,0),MATCH(PAYROLL!EE$2,ADJ!$2:$2,0)),0)</f>
        <v/>
      </c>
      <c r="EF24">
        <f>IFERROR(INDEX(ADJ!$A$1:$BZ$1000,MATCH(PAYROLL!$D24,ADJ!A$1:A$500,0),MATCH(PAYROLL!EF$2,ADJ!$2:$2,0)),0)</f>
        <v/>
      </c>
      <c r="EG24">
        <f>IFERROR(INDEX(ADJ!$A$1:$BZ$1000,MATCH(PAYROLL!$D24,ADJ!A$1:A$500,0),MATCH(PAYROLL!EG$2,ADJ!$2:$2,0)),0)</f>
        <v/>
      </c>
      <c r="EH24">
        <f>IFERROR(INDEX(ADJ!$A$1:$BZ$1000,MATCH(PAYROLL!$D24,ADJ!A$1:A$500,0),MATCH(PAYROLL!EH$2,ADJ!$2:$2,0)),0)</f>
        <v/>
      </c>
      <c r="EI24">
        <f>IFERROR(INDEX(ADJ!$A$1:$BZ$1000,MATCH(PAYROLL!D24,ADJ!A$1:A$500,0),MATCH(PAYROLL!EI$2,ADJ!$2:$2,0)),0)</f>
        <v/>
      </c>
      <c r="EJ24">
        <f>IFERROR(INDEX(ADJ!$A$1:$BZ$1000,MATCH(PAYROLL!$D24,ADJ!A$1:A$500,0),MATCH(PAYROLL!EJ$2,ADJ!$2:$2,0)),0)</f>
        <v/>
      </c>
      <c r="EK24">
        <f>SUM(DZ24:EJ24)</f>
        <v/>
      </c>
    </row>
    <row r="25">
      <c r="A25" t="n">
        <v>23</v>
      </c>
      <c r="B25" t="inlineStr">
        <is>
          <t>Triệu Thế Anh</t>
        </is>
      </c>
      <c r="D25" t="inlineStr">
        <is>
          <t>157713-02</t>
        </is>
      </c>
      <c r="S25">
        <f>IFERROR(INDEX(PIS!$A$1:$BZ$1000,MATCH($D25,PIS!C$1:C$500,0),MATCH("Lương CB tháng trước",PIS!$1:$1,0)),0)</f>
        <v/>
      </c>
      <c r="T25">
        <f>IFERROR(INDEX(PIS!$A$1:$BZ$1000,MATCH($D25,PIS!C$1:C$500,0),MATCH("Lương CB hiện tại",PIS!$1:$1,0)),0)</f>
        <v/>
      </c>
      <c r="U25">
        <f>IFERROR(INDEX(PIS!$A$1:$BZ$1000,MATCH($D25,PIS!C$1:C$500,0),MATCH("Lương đóng BHBB",PIS!$1:$1,0)),0)</f>
        <v/>
      </c>
      <c r="V25">
        <f>IFERROR(INDEX(PIS!$A$1:$BZ$1000,MATCH($D25,PIS!C$1:C$500,0),MATCH(V$2,PIS!$2:$2,0)),0)</f>
        <v/>
      </c>
      <c r="W25">
        <f>IFERROR(INDEX(PIS!$A$1:$BZ$1000,MATCH($D25,PIS!C$1:C$500,0),MATCH(W$2,PIS!$2:$2,0)),0)</f>
        <v/>
      </c>
      <c r="X25">
        <f>IFERROR(INDEX(PIS!$A$1:$BZ$1000,MATCH($D25,PIS!C$1:C$500,0),MATCH(X$2,PIS!$2:$2,0)),0)</f>
        <v/>
      </c>
      <c r="Y25">
        <f>IFERROR(INDEX(PIS!$A$1:$BZ$1000,MATCH($D25,PIS!C$1:C$500,0),MATCH(Y$2,PIS!$2:$2,0)),0)</f>
        <v/>
      </c>
      <c r="Z25">
        <f>IFERROR(INDEX(PIS!$A$1:$BZ$1000,MATCH($D25,PIS!C$1:C$500,0),MATCH(Z$2,PIS!$2:$2,0)),0)</f>
        <v/>
      </c>
      <c r="AA25">
        <f>IFERROR(INDEX(PIS!$A$1:$BZ$1000,MATCH($D25,PIS!C$1:C$500,0),MATCH(AA$2,PIS!$2:$2,0)),0)</f>
        <v/>
      </c>
      <c r="AB25">
        <f>IFERROR(INDEX(PIS!$A$1:$BZ$1000,MATCH($D25,PIS!C$1:C$500,0),MATCH(AB$2,PIS!$2:$2,0)),0)</f>
        <v/>
      </c>
      <c r="AC25">
        <f>SUM(V25:AB25)</f>
        <v/>
      </c>
      <c r="AD25">
        <f>IFERROR(INDEX(TIMESHEET!$A$1:$AI$5000,MATCH($D25,TIMESHEET!A$1:A$500,0),MATCH("T100",TIMESHEET!$2:$2,0))-2,0)</f>
        <v/>
      </c>
      <c r="AE25">
        <f>IFERROR(INDEX(TIMESHEET!$A$1:$AI$5000,MATCH($D25,TIMESHEET!A$1:A$500,0),MATCH("T202",TIMESHEET!$2:$2,0)),0)</f>
        <v/>
      </c>
      <c r="AF25">
        <f>IFERROR(INDEX(TIMESHEET!$A$1:$AI$5000,MATCH($D25,TIMESHEET!A$1:A$500,0),MATCH("T302",TIMESHEET!$2:$2,0)),0)</f>
        <v/>
      </c>
      <c r="AG25">
        <f>IFERROR(INDEX(TIMESHEET!$A$1:$AI$5000,MATCH($D25,TIMESHEET!A$1:A$500,0),MATCH("T406",TIMESHEET!$2:$2,0)),0)</f>
        <v/>
      </c>
      <c r="AH25">
        <f>AE25+AG25</f>
        <v/>
      </c>
      <c r="AI25">
        <f>IFERROR(INDEX(TIMESHEET!$A$1:$AI$5000,MATCH($D25,TIMESHEET!A$1:A$500,0),MATCH("T701",TIMESHEET!$2:$2,0)),0)</f>
        <v/>
      </c>
      <c r="AJ25">
        <f>IFERROR(INDEX(TIMESHEET!$A$1:$AI$5000,MATCH($D25,TIMESHEET!B$1:B$500,0),MATCH("T320",TIMESHEET!$2:$2,0)),0)</f>
        <v/>
      </c>
      <c r="AK25">
        <f>IFERROR(IF(LEFT(INDEX(PIS!O$1:O$500,MATCH(D25,PIS!C$1:C$500)),1)="M",T25/AD25*SUM(AE25:AG25),T25*AD25),0)</f>
        <v/>
      </c>
      <c r="AL25">
        <f>IFERROR(INDEX(ADJ!$A$1:$BZ$1000,MATCH(PAYROLL!D25,ADJ!A$1:A$500,0),MATCH(PAYROLL!AL$2,ADJ!$2:$2,0)),0)</f>
        <v/>
      </c>
      <c r="AM25">
        <f>SUM(AK25:AL25)</f>
        <v/>
      </c>
      <c r="AN25">
        <f>IFERROR(ROUND(V25/$AD25*$AH25,0),0)</f>
        <v/>
      </c>
      <c r="AO25">
        <f>IFERROR(ROUND(W25/$AD25*$AH25,0),0)</f>
        <v/>
      </c>
      <c r="AP25">
        <f>IFERROR(ROUND(X25/$AD25*$AE25,0),0)</f>
        <v/>
      </c>
      <c r="AQ25">
        <f>IFERROR(ROUND(Y25/$AD25*$AH25,0),0)</f>
        <v/>
      </c>
      <c r="AR25">
        <f>IFERROR(ROUND(Z25/$AD25*$AH25,0),0)</f>
        <v/>
      </c>
      <c r="AS25">
        <f>IFERROR(ROUND(AA25/$AD25*$AH25,0),0)</f>
        <v/>
      </c>
      <c r="AT25">
        <f>IFERROR(IF((AE25+AF25+AG25)&gt;13,AB25,ROUND(AB25/AD25*AH25,0)),0)</f>
        <v/>
      </c>
      <c r="AU25">
        <f>IFERROR(INDEX(ADJ!$A$1:$BZ$1000,MATCH(PAYROLL!D25,ADJ!A$1:A$500,0),MATCH(PAYROLL!AU$2,ADJ!$2:$2,0)),0)</f>
        <v/>
      </c>
      <c r="AV25">
        <f>ROUND(SUM(AN25:AU25),0)</f>
        <v/>
      </c>
      <c r="AW25">
        <f>IFERROR(INDEX(TIMESHEET!$A$1:$AI$5000,MATCH(PAYROLL!D25,TIMESHEET!A$1:A$500,0),MATCH("T620",TIMESHEET!$2:$2,0)),0)</f>
        <v/>
      </c>
      <c r="AX25">
        <f>IFERROR(INDEX(TIMESHEET!$A$1:$AI$5000,MATCH(PAYROLL!D25,TIMESHEET!A$1:A$500,0),MATCH("T601",TIMESHEET!$2:$2,0)),0)</f>
        <v/>
      </c>
      <c r="AY25">
        <f>IFERROR(INDEX(TIMESHEET!$A$1:$AI$5000,MATCH(PAYROLL!D25,TIMESHEET!A$1:A$500,0),MATCH("T602",TIMESHEET!$2:$2,0)),0)</f>
        <v/>
      </c>
      <c r="AZ25">
        <f>IFERROR(INDEX(TIMESHEET!$A$1:$AI$5000,MATCH(PAYROLL!D25,TIMESHEET!A$1:A$500,0),MATCH("T603",TIMESHEET!$2:$2,0)),0)</f>
        <v/>
      </c>
      <c r="BA25">
        <f>IFERROR(INDEX(TIMESHEET!$A$1:$AI$5000,MATCH(PAYROLL!D25,TIMESHEET!A$1:A$500,0),MATCH("T611",TIMESHEET!$2:$2,0)),0)</f>
        <v/>
      </c>
      <c r="BB25">
        <f>IFERROR(INDEX(TIMESHEET!$A$1:$AI$5000,MATCH(PAYROLL!D25,TIMESHEET!A$1:A$500,0),MATCH("T612",TIMESHEET!$2:$2,0)),0)</f>
        <v/>
      </c>
      <c r="BC25">
        <f>IFERROR(INDEX(TIMESHEET!$A$1:$AI$5000,MATCH(PAYROLL!D25,TIMESHEET!A$1:A$500,0),MATCH("T613",TIMESHEET!$2:$2,0)),0)</f>
        <v/>
      </c>
      <c r="BD25">
        <f>IFERROR(INDEX(TIMESHEET!$A$1:$AI$5000,MATCH(PAYROLL!D25,TIMESHEET!A$1:A$500,0),MATCH("T500",TIMESHEET!$2:$2,0)),0)</f>
        <v/>
      </c>
      <c r="BE25">
        <f>IFERROR(IF(LEFT(INDEX(PIS!O$1:O$500,MATCH(D25,PIS!C$1:C$500)),1)="M",T25/AD25/8*(AW25+AX25*1.5+AY25*2+AZ25*3+BA25*2.1+BB25*2.7+BC25*3.9+BD25*0.3),T25/8*(AW25+AX25*1.5+AY25*2+AZ25*3+BA25*2.1+BB25*2.7+BC25*3.9+BD25*0.3)),0)</f>
        <v/>
      </c>
      <c r="BF25">
        <f>IFERROR(INDEX(ADJ!$A$1:$BZ$1000,MATCH(PAYROLL!$D25,ADJ!A$1:A$500,0),MATCH(PAYROLL!BF$2,ADJ!$2:$2,0)),0)</f>
        <v/>
      </c>
      <c r="BG25">
        <f>IFERROR(INDEX(ADJ!$A$1:$BZ$1000,MATCH(PAYROLL!D25,ADJ!A$1:A$500,0),MATCH(PAYROLL!BG$2,ADJ!$2:$2,0)),0)</f>
        <v/>
      </c>
      <c r="BH25">
        <f>IFERROR(INDEX(ADJ!$A$1:$BZ$1000,MATCH(PAYROLL!D25,ADJ!A$1:A$500,0),MATCH(PAYROLL!BH$2,ADJ!$2:$2,0)),0)</f>
        <v/>
      </c>
      <c r="BI25">
        <f>IFERROR(INDEX(ADJ!$A$1:$BZ$1000,MATCH(PAYROLL!D25,ADJ!A$1:A$500,0),MATCH(PAYROLL!BI$2,ADJ!$2:$2,0)),0)</f>
        <v/>
      </c>
      <c r="BJ25">
        <f>IFERROR(INDEX(ADJ!$A$1:$BZ$1000,MATCH(PAYROLL!D25,ADJ!A$1:A$500,0),MATCH(PAYROLL!BJ$2,ADJ!$2:$2,0)),0)</f>
        <v/>
      </c>
      <c r="BK25">
        <f>SUM(BF25:BJ25)</f>
        <v/>
      </c>
      <c r="BL25">
        <f>IFERROR(INDEX(ADJ!$A$1:$BZ$1000,MATCH(PAYROLL!D25,ADJ!A$1:A$500,0),MATCH(PAYROLL!BL$2,ADJ!$2:$2,0)),0)</f>
        <v/>
      </c>
      <c r="BM25">
        <f>IFERROR(INDEX(ADJ!$A$1:$BZ$1000,MATCH(PAYROLL!D25,ADJ!A$1:A$500,0),MATCH(PAYROLL!BM$2,ADJ!$2:$2,0)),0)</f>
        <v/>
      </c>
      <c r="BN25">
        <f>IFERROR(INDEX(ADJ!$A$1:$BZ$1000,MATCH(PAYROLL!D25,ADJ!A$1:A$500,0),MATCH(PAYROLL!BN$2,ADJ!$2:$2,0)),0)</f>
        <v/>
      </c>
      <c r="BO25">
        <f>IFERROR(INDEX(ADJ!$A$1:$BZ$1000,MATCH(PAYROLL!D25,ADJ!A$1:A$500,0),MATCH(PAYROLL!BO$2,ADJ!$2:$2,0)),0)</f>
        <v/>
      </c>
      <c r="BP25">
        <f>SUM(AM25,AV25,BE25,BK25,BL25:BO25)</f>
        <v/>
      </c>
      <c r="BQ25">
        <f>BO25</f>
        <v/>
      </c>
      <c r="BR25">
        <f>IFERROR(ROUND(IF(LEFT(INDEX(PIS!O$1:O$500,MATCH(D25,PIS!C$1:C$500)),1)="D",T25/8*(BD25*0.3),IF(LEFT(INDEX(PIS!O$1:O$500,MATCH(D25,PIS!C$1:C$500)),1)="H",T25*($BD25*0.3),T25/$AD25/8*($BD25*0.3))),0),0)</f>
        <v/>
      </c>
      <c r="BS25">
        <f>IF(AP25&lt;1,0,MIN(AP25,730000))</f>
        <v/>
      </c>
      <c r="BT25">
        <f>IFERROR(ROUND((BE25-SUM(AW25:BC25)*T25/AD25/8),0)-BR25,0)</f>
        <v/>
      </c>
      <c r="BU25">
        <f>AO25</f>
        <v/>
      </c>
      <c r="BV25">
        <f>SUM(BQ25:BU25)</f>
        <v/>
      </c>
      <c r="BW25">
        <f>BP25-BV25</f>
        <v/>
      </c>
      <c r="BX25">
        <f>IFERROR(IF(RIGHT(INDEX(PIS!O$1:O$500,MATCH(D25,PIS!C$1:C$500)),5)="Gross",MIN(U25+V25,VLOOKUP("R700",TSC!B:C,2,0)*VLOOKUP("R101",TSC!B:C,2,0))*VLOOKUP("R701",TSC!B:C,2,0)%,0),0)</f>
        <v/>
      </c>
      <c r="BY25">
        <f>IFERROR(IF(RIGHT(INDEX(PIS!O$1:O$500,MATCH(D25,PIS!C$1:C$500)),5)="Gross",MIN(U25+V25,VLOOKUP("R700",TSC!B:C,2,0)*VLOOKUP("R101",TSC!B:C,2,0))*VLOOKUP("T704",TSC!B:C,2,0)%,0),0)</f>
        <v/>
      </c>
      <c r="BZ25">
        <f>IFERROR(IF(RIGHT(INDEX(PIS!O$1:O$500,MATCH(D25,PIS!C$1:C$500)),5)="Gross",MIN(U25+V25,VLOOKUP("R700",TSC!B:C,2,0)*VLOOKUP("1",TSC!F:G,2,0))*VLOOKUP("T705",TSC!B:C,2,0)%,0),0)</f>
        <v/>
      </c>
      <c r="CA25">
        <f>IFERROR(INDEX(ADJ!$A$1:$BZ$1000,MATCH(PAYROLL!D25,ADJ!A$1:A$500,0),MATCH(PAYROLL!CA$2,ADJ!$2:$2,0)),0)</f>
        <v/>
      </c>
      <c r="CB25">
        <f>IFERROR(INDEX(ADJ!$A$1:$BZ$1000,MATCH(PAYROLL!D25,ADJ!A$1:A$500,0),MATCH(PAYROLL!CB$2,ADJ!$2:$2,0)),0)</f>
        <v/>
      </c>
      <c r="CC25">
        <f>SUM(BX25:CB25)</f>
        <v/>
      </c>
      <c r="CD25">
        <f>IFERROR(INDEX(PIS!$A$1:$BZ$1000,MATCH(PAYROLL!D25,PIS!C$1:C$500,0),MATCH(PAYROLL!CD$1,PIS!$1:$1,0)),0)</f>
        <v/>
      </c>
      <c r="CE25">
        <f>IFERROR(IF(OR(INDEX(PIS!P$1:P$500,MATCH(D25,PIS!C$1:C$500,0))="LT2",INDEX(PIS!P$1:P$500,MATCH(D25,PIS!C$1:C$500,0))="P10"),0,SUM(CC25,CD25*VLOOKUP("R601",TSC!B:C,2,0),VLOOKUP("R602",TSC!B:C,2,0))),0)</f>
        <v/>
      </c>
      <c r="CF25">
        <f>MAX(BW25-CE25,0)</f>
        <v/>
      </c>
      <c r="CG25">
        <f>IFERROR(IF(OR(RIGHT(INDEX(PIS!P$1:P$500,MATCH(D25,PIS!C$1:C$500)),5)="P10",RIGHT(INDEX(PIS!P$1:P$500,MATCH(D25,PIS!C$1:C$500)),5)="CK"),0,IF(CF25&lt;=5000000,CF25*5%,IF(CF25&lt;=10000000,CF25*10%-250000,IF(CF25&lt;=18000000,CF25*15%-750000,IF(CF25&lt;=32000000,CF25*20%-1650000,IF(CF25&lt;=52000000,CF25*25%-3250000,IF(CF25&lt;=80000000,BH25*30%-5850000,CF25*35%-9850000))))))),0)</f>
        <v/>
      </c>
      <c r="CH25">
        <f>IFERROR(IF(OR(INDEX(PIS!P$1:P$500,MATCH(D25,PIS!C$1:C$500))="LT",INDEX(PIS!P$1:P$500,MATCH(D25,PIS!C$1:C$500))="CK"),0,IF(CF25&lt;2000000,0,CF25*10%)),0)</f>
        <v/>
      </c>
      <c r="CI25">
        <f>IFERROR(INDEX(ADJ!$A$1:$BZ$1000,MATCH(PAYROLL!D25,ADJ!A$1:A$500,0),MATCH(PAYROLL!CI$2,ADJ!$2:$2,0)),0)</f>
        <v/>
      </c>
      <c r="CJ25">
        <f>IFERROR(INDEX(ADJ!$A$1:$BZ$1000,MATCH(PAYROLL!D25,ADJ!A$1:A$500,0),MATCH(PAYROLL!CJ$2,ADJ!$2:$2,0)),0)</f>
        <v/>
      </c>
      <c r="CK25">
        <f>IFERROR(INDEX(ADJ!$A$1:$BZ$1000,MATCH(PAYROLL!D25,ADJ!A$1:A$500,0),MATCH(PAYROLL!CK$2,ADJ!$2:$2,0)),0)</f>
        <v/>
      </c>
      <c r="CL25">
        <f>SUM(CG25:CK25)</f>
        <v/>
      </c>
      <c r="CM25">
        <f>ROUND(SUM(CH25:CK25),0)</f>
        <v/>
      </c>
      <c r="CN25">
        <f>IFERROR(INDEX(CSDA!D$1:D$500,MATCH($CN$2,CSDA!C$1:C$500,0))*INDEX(PIS!V$1:V$500,MATCH(D25,PIS!C$1:C$500))+INDEX(ADJ!$A$1:$BZ$1000,MATCH(PAYROLL!D25,ADJ!A$1:A$500,0),MATCH(PAYROLL!CN$2,ADJ!$2:$2,0)),0)</f>
        <v/>
      </c>
      <c r="CO25">
        <f>IFERROR(INDEX(ADJ!$A$1:$BZ$1000,MATCH(PAYROLL!D25,ADJ!A$1:A$500,0),MATCH(PAYROLL!CO$2,ADJ!$2:$2,0)),0)</f>
        <v/>
      </c>
      <c r="CP25">
        <f>IFERROR(INDEX(ADJ!$A$1:$BZ$1000,MATCH(PAYROLL!D25,ADJ!A$1:A$500,0),MATCH(PAYROLL!CP$2,ADJ!$2:$2,0)),0)</f>
        <v/>
      </c>
      <c r="CQ25">
        <f>BP25-CL25-CI25-CM25-CN25-CO25-CP25-CC25</f>
        <v/>
      </c>
      <c r="CR25">
        <f>IFERROR(IF(RIGHT(INDEX(PIS!O$1:O$500,MATCH(D25,PIS!C$1:C$500,0)),5)="Gross",MIN(U25+V25,VLOOKUP("R700",TSC!B:C,2,0)*VLOOKUP("R101",TSC!B:C,2,0))*(VLOOKUP("T711",TSC!B:C,2,0)+VLOOKUP("T712",TSC!B:C,2,0))%,MIN(T25+V25,VLOOKUP("R700",TSC!B:C,2,0)*VLOOKUP("R101",TSC!B:C,2,0))*(VLOOKUP("T711",TSC!B:C,2,0)+VLOOKUP("T712",TSC!B:C,2,0)+VLOOKUP("R701",TSC!B:C,2,0))%),0)</f>
        <v/>
      </c>
      <c r="CS25">
        <f>IFERROR(IF(RIGHT(INDEX(PIS!O$1:O$500,MATCH(D25,PIS!C$1:C$500,0)),5)="Gross",MIN(U25+V25,VLOOKUP("R700",TSC!B:C,2,0)*VLOOKUP("R101",TSC!B:C,2,0))*(VLOOKUP("T714",TSC!B:C,2,0))%,MIN(T25+V25,VLOOKUP("R700",TSC!B:C,2,0)*VLOOKUP("R101",TSC!B:C,2,0))*(VLOOKUP("T704",TSC!B:C,2,0)+VLOOKUP("T714",TSC!B:C,2,0))%),0)</f>
        <v/>
      </c>
      <c r="CT25">
        <f>IFERROR(IF(RIGHT(INDEX(PIS!O$1:O$500,MATCH(D25,PIS!C$1:C$500,0)),5)="Gross",MIN(U25+V25,VLOOKUP("R700",TSC!B:C,2,0)*VLOOKUP("R101",TSC!B:C,2,0))*VLOOKUP("T705",TSC!B:C,2,0)%,MIN(T25+V25,VLOOKUP("R700",TSC!B:C,2,0)*VLOOKUP("R101",TSC!B:C,2,0))*VLOOKUP("T705",TSC!B:C,2,0)%),0)</f>
        <v/>
      </c>
      <c r="CU25">
        <f>IFERROR(IF(RIGHT(INDEX(PIS!O$1:O$500,MATCH(D25,PIS!C$1:C$500,0)),5)="Gross",MIN(U25+V25,VLOOKUP("R700",TSC!B:C,2,0)*VLOOKUP("R101",TSC!B:C,2,0))*(VLOOKUP("T713",TSC!B:C,2,0))%,MIN(T25+V25,VLOOKUP("R700",TSC!B:C,2,0)*VLOOKUP("R101",TSC!B:C,2,0))*(VLOOKUP("T713",TSC!B:C,2,0))%),0)</f>
        <v/>
      </c>
      <c r="CV25">
        <f>IFERROR(INDEX(ADJ!$A$1:$BZ$1000,MATCH(PAYROLL!D25,ADJ!A$1:A$500,0),MATCH(PAYROLL!CV$2,ADJ!$2:$2,0)),0)</f>
        <v/>
      </c>
      <c r="CW25">
        <f>IFERROR(INDEX(ADJ!$A$1:$BZ$1000,MATCH(PAYROLL!D25,ADJ!A$1:A$500,0),MATCH(PAYROLL!CW$2,ADJ!$2:$2,0)),0)</f>
        <v/>
      </c>
      <c r="CX25">
        <f>SUM(CR25:CW25)</f>
        <v/>
      </c>
      <c r="CY25">
        <f>ROUND(IF(CR25&gt;0,T25+V25*VLOOKUP("R202",TSC!$B$1:$C$500,2,0),0),0)</f>
        <v/>
      </c>
      <c r="CZ25">
        <f>IFERROR(INDEX(CSDA!D$1:D$500,MATCH($CZ$2,CSDA!C$1:C$500,0)),0)</f>
        <v/>
      </c>
      <c r="DA25">
        <f>ROUND(T25*0.7%,0)</f>
        <v/>
      </c>
      <c r="DB25">
        <f>ROUND(T25/12,0)</f>
        <v/>
      </c>
      <c r="DC25">
        <f ref="DC25" t="array">IFERROR(INDEX(CSDA!D$1:D$500,MATCH("Trích giữ"&amp;PAYROLL!DC$2,CSDA!A$1:A$500&amp;CSDA!C$1:C$500,0)),0)</f>
        <v/>
      </c>
      <c r="DD25">
        <f ref="DD25" t="array">IFERROR(INDEX(CSDA!D$1:D$500,MATCH("Trích giữ"&amp;PAYROLL!DD$2,CSDA!A$1:A$500&amp;CSDA!C$1:C$500,0)),0)</f>
        <v/>
      </c>
      <c r="DE25">
        <f ref="DE25" t="array">IFERROR(INDEX(CSDA!D$1:D$500,MATCH("Trích giữ"&amp;PAYROLL!DE$2,CSDA!A$1:A$500&amp;CSDA!C$1:C$500,0)),0)</f>
        <v/>
      </c>
      <c r="DF25">
        <f>IFERROR(INDEX(CSDA!D$1:D$500,MATCH(PAYROLL!DF$2,CSDA!C$1:C$500,0)),0)</f>
        <v/>
      </c>
      <c r="DG25">
        <f ref="DG25" t="array">IFERROR(INDEX(CSDA!D$1:D$500,MATCH("Trích giữ"&amp;PAYROLL!DG$2,CSDA!A$1:A$500&amp;CSDA!C$1:C$500,0)),0)</f>
        <v/>
      </c>
      <c r="DH25">
        <f>ROUND(T25/26,0)</f>
        <v/>
      </c>
      <c r="DI25">
        <f ref="DI25" t="array">IFERROR(INDEX(CSDA!D$1:D$500,MATCH("Trích giữ"&amp;PAYROLL!DI$2,CSDA!A$1:A$500&amp;CSDA!C$1:C$500,0)),0)</f>
        <v/>
      </c>
      <c r="DJ25">
        <f>IF(U25=0,T25*21.5%-BL25,0)</f>
        <v/>
      </c>
      <c r="DK25">
        <f ref="DK25" t="array">IFERROR(INDEX(CSDA!D$1:D$500,MATCH("Trích giữ"&amp;PAYROLL!DK$2,CSDA!A$1:A$500&amp;CSDA!C$1:C$500,0)),0)</f>
        <v/>
      </c>
      <c r="DL25">
        <f>IFERROR(INDEX(CSDA!D$1:D$500,MATCH(PAYROLL!DL$2,CSDA!C$1:C$500,0))/12,0)</f>
        <v/>
      </c>
      <c r="DM25">
        <f>SUM(DB25:DL25)</f>
        <v/>
      </c>
      <c r="DN25">
        <f>IFERROR(INDEX(ADJ!$A$1:$BZ$1000,MATCH(PAYROLL!D25,ADJ!A$1:A$500,0),MATCH(PAYROLL!DN$2,ADJ!$2:$2,0)),0)</f>
        <v/>
      </c>
      <c r="DO25">
        <f>IFERROR(SUM(BP25,DM25:DN25,CX25:DA25)-DT25,0)</f>
        <v/>
      </c>
      <c r="DP25">
        <f ref="DP25" t="array">SUM(BW25*IFERROR(INDEX(CSDA!D$1:D$500,MATCH(BW$2,CSDA!C$1:C$500,0)),0)%,CX25*IFERROR(INDEX(CSDA!D$1:D$500,MATCH(CX$2,CSDA!C$1:C$500,0)),0)%,DA25*IFERROR(INDEX(CSDA!D$1:D$500,MATCH(DA$2,CSDA!C$1:C$500,0)),0)%,DB25*IFERROR(INDEX(CSDA!D$1:D$500,MATCH(DB$2,CSDA!C$1:C$500,0)),0)%,DF25*IFERROR(INDEX(CSDA!D$1:D$500,MATCH("Phí dịch vụ"&amp;PAYROLL!DF$2,CSDA!A$1:A$500&amp;CSDA!C$1:C$500,0)),0)%,DC25*IFERROR(INDEX(CSDA!D$1:D$500,MATCH("Phí dịch vụ"&amp;PAYROLL!DC$2,CSDA!A$1:A$500&amp;CSDA!C$1:C$500,0)),0)%,DH25*IFERROR(INDEX(CSDA!D$1:D$500,MATCH("Phí dịch vụ"&amp;PAYROLL!DH$2,CSDA!A$1:A$500&amp;CSDA!C$1:C$500,0)),0)%,DJ25*IFERROR(INDEX(CSDA!D$1:D$500,MATCH("Phí dịch vụ"&amp;PAYROLL!DJ$2,CSDA!A$1:A$500&amp;CSDA!C$1:C$500,0)),0)%,BN25*IFERROR(INDEX(CSDA!D$1:D$500,MATCH(BN$2,CSDA!C$1:C$500,0)),0)%)-BN25*7%</f>
        <v/>
      </c>
      <c r="DQ25">
        <f>IFERROR(INDEX(ADJ!$A$1:$BZ$1000,MATCH(PAYROLL!D25,ADJ!A$1:A$500,0),MATCH(PAYROLL!DQ$2,ADJ!$2:$2,0)),0)</f>
        <v/>
      </c>
      <c r="DR25">
        <f>IFERROR(INDEX(ADJ!$A$1:$BZ$1000,MATCH(PAYROLL!D25,ADJ!A$1:A$500,0),MATCH(PAYROLL!DR$2,ADJ!$2:$2,0)),0)</f>
        <v/>
      </c>
      <c r="DS25">
        <f>SUM(DP25:DR25)</f>
        <v/>
      </c>
      <c r="DT25">
        <f>EK25</f>
        <v/>
      </c>
      <c r="DU25">
        <f>SUM(DO25:DR25)</f>
        <v/>
      </c>
      <c r="DV25">
        <f>ROUND(DU25*0.1,0)</f>
        <v/>
      </c>
      <c r="DW25">
        <f>DU25+DV25</f>
        <v/>
      </c>
      <c r="DZ25">
        <f>IFERROR(INDEX(ADJ!$A$1:$BZ$1000,MATCH(PAYROLL!$D25,ADJ!A$1:A$500,0),MATCH(PAYROLL!DZ$2,ADJ!$2:$2,0)),0)</f>
        <v/>
      </c>
      <c r="EA25">
        <f>IFERROR(INDEX(ADJ!$A$1:$BZ$1000,MATCH(PAYROLL!$D25,ADJ!A$1:A$500,0),MATCH(PAYROLL!EA$2,ADJ!$2:$2,0)),0)</f>
        <v/>
      </c>
      <c r="EB25">
        <f>IFERROR(INDEX(ADJ!$A$1:$BZ$1000,MATCH(PAYROLL!$D25,ADJ!A$1:A$500,0),MATCH(PAYROLL!EB$2,ADJ!$2:$2,0)),0)</f>
        <v/>
      </c>
      <c r="EC25">
        <f>IFERROR(INDEX(ADJ!$A$1:$BZ$1000,MATCH(PAYROLL!$D25,ADJ!A$1:A$500,0),MATCH(PAYROLL!EC$2,ADJ!$2:$2,0)),0)</f>
        <v/>
      </c>
      <c r="ED25">
        <f>IFERROR(INDEX(ADJ!$A$1:$BZ$1000,MATCH(PAYROLL!$D25,ADJ!A$1:A$500,0),MATCH(PAYROLL!ED$2,ADJ!$2:$2,0)),0)</f>
        <v/>
      </c>
      <c r="EE25">
        <f>IFERROR(INDEX(ADJ!$A$1:$BZ$1000,MATCH(PAYROLL!$D25,ADJ!A$1:A$500,0),MATCH(PAYROLL!EE$2,ADJ!$2:$2,0)),0)</f>
        <v/>
      </c>
      <c r="EF25">
        <f>IFERROR(INDEX(ADJ!$A$1:$BZ$1000,MATCH(PAYROLL!$D25,ADJ!A$1:A$500,0),MATCH(PAYROLL!EF$2,ADJ!$2:$2,0)),0)</f>
        <v/>
      </c>
      <c r="EG25">
        <f>IFERROR(INDEX(ADJ!$A$1:$BZ$1000,MATCH(PAYROLL!$D25,ADJ!A$1:A$500,0),MATCH(PAYROLL!EG$2,ADJ!$2:$2,0)),0)</f>
        <v/>
      </c>
      <c r="EH25">
        <f>IFERROR(INDEX(ADJ!$A$1:$BZ$1000,MATCH(PAYROLL!$D25,ADJ!A$1:A$500,0),MATCH(PAYROLL!EH$2,ADJ!$2:$2,0)),0)</f>
        <v/>
      </c>
      <c r="EI25">
        <f>IFERROR(INDEX(ADJ!$A$1:$BZ$1000,MATCH(PAYROLL!D25,ADJ!A$1:A$500,0),MATCH(PAYROLL!EI$2,ADJ!$2:$2,0)),0)</f>
        <v/>
      </c>
      <c r="EJ25">
        <f>IFERROR(INDEX(ADJ!$A$1:$BZ$1000,MATCH(PAYROLL!$D25,ADJ!A$1:A$500,0),MATCH(PAYROLL!EJ$2,ADJ!$2:$2,0)),0)</f>
        <v/>
      </c>
      <c r="EK25">
        <f>SUM(DZ25:EJ25)</f>
        <v/>
      </c>
    </row>
    <row r="26">
      <c r="A26" t="n">
        <v>24</v>
      </c>
      <c r="B26" t="inlineStr">
        <is>
          <t>Vi Văn Trường</t>
        </is>
      </c>
      <c r="D26" t="inlineStr">
        <is>
          <t>120926-05</t>
        </is>
      </c>
      <c r="S26">
        <f>IFERROR(INDEX(PIS!$A$1:$BZ$1000,MATCH($D26,PIS!C$1:C$500,0),MATCH("Lương CB tháng trước",PIS!$1:$1,0)),0)</f>
        <v/>
      </c>
      <c r="T26">
        <f>IFERROR(INDEX(PIS!$A$1:$BZ$1000,MATCH($D26,PIS!C$1:C$500,0),MATCH("Lương CB hiện tại",PIS!$1:$1,0)),0)</f>
        <v/>
      </c>
      <c r="U26">
        <f>IFERROR(INDEX(PIS!$A$1:$BZ$1000,MATCH($D26,PIS!C$1:C$500,0),MATCH("Lương đóng BHBB",PIS!$1:$1,0)),0)</f>
        <v/>
      </c>
      <c r="V26">
        <f>IFERROR(INDEX(PIS!$A$1:$BZ$1000,MATCH($D26,PIS!C$1:C$500,0),MATCH(V$2,PIS!$2:$2,0)),0)</f>
        <v/>
      </c>
      <c r="W26">
        <f>IFERROR(INDEX(PIS!$A$1:$BZ$1000,MATCH($D26,PIS!C$1:C$500,0),MATCH(W$2,PIS!$2:$2,0)),0)</f>
        <v/>
      </c>
      <c r="X26">
        <f>IFERROR(INDEX(PIS!$A$1:$BZ$1000,MATCH($D26,PIS!C$1:C$500,0),MATCH(X$2,PIS!$2:$2,0)),0)</f>
        <v/>
      </c>
      <c r="Y26">
        <f>IFERROR(INDEX(PIS!$A$1:$BZ$1000,MATCH($D26,PIS!C$1:C$500,0),MATCH(Y$2,PIS!$2:$2,0)),0)</f>
        <v/>
      </c>
      <c r="Z26">
        <f>IFERROR(INDEX(PIS!$A$1:$BZ$1000,MATCH($D26,PIS!C$1:C$500,0),MATCH(Z$2,PIS!$2:$2,0)),0)</f>
        <v/>
      </c>
      <c r="AA26">
        <f>IFERROR(INDEX(PIS!$A$1:$BZ$1000,MATCH($D26,PIS!C$1:C$500,0),MATCH(AA$2,PIS!$2:$2,0)),0)</f>
        <v/>
      </c>
      <c r="AB26">
        <f>IFERROR(INDEX(PIS!$A$1:$BZ$1000,MATCH($D26,PIS!C$1:C$500,0),MATCH(AB$2,PIS!$2:$2,0)),0)</f>
        <v/>
      </c>
      <c r="AC26">
        <f>SUM(V26:AB26)</f>
        <v/>
      </c>
      <c r="AD26">
        <f>IFERROR(INDEX(TIMESHEET!$A$1:$AI$5000,MATCH($D26,TIMESHEET!A$1:A$500,0),MATCH("T100",TIMESHEET!$2:$2,0))-2,0)</f>
        <v/>
      </c>
      <c r="AE26">
        <f>IFERROR(INDEX(TIMESHEET!$A$1:$AI$5000,MATCH($D26,TIMESHEET!A$1:A$500,0),MATCH("T202",TIMESHEET!$2:$2,0)),0)</f>
        <v/>
      </c>
      <c r="AF26">
        <f>IFERROR(INDEX(TIMESHEET!$A$1:$AI$5000,MATCH($D26,TIMESHEET!A$1:A$500,0),MATCH("T302",TIMESHEET!$2:$2,0)),0)</f>
        <v/>
      </c>
      <c r="AG26">
        <f>IFERROR(INDEX(TIMESHEET!$A$1:$AI$5000,MATCH($D26,TIMESHEET!A$1:A$500,0),MATCH("T406",TIMESHEET!$2:$2,0)),0)</f>
        <v/>
      </c>
      <c r="AH26">
        <f>AE26+AG26</f>
        <v/>
      </c>
      <c r="AI26">
        <f>IFERROR(INDEX(TIMESHEET!$A$1:$AI$5000,MATCH($D26,TIMESHEET!A$1:A$500,0),MATCH("T701",TIMESHEET!$2:$2,0)),0)</f>
        <v/>
      </c>
      <c r="AJ26">
        <f>IFERROR(INDEX(TIMESHEET!$A$1:$AI$5000,MATCH($D26,TIMESHEET!B$1:B$500,0),MATCH("T320",TIMESHEET!$2:$2,0)),0)</f>
        <v/>
      </c>
      <c r="AK26">
        <f>IFERROR(IF(LEFT(INDEX(PIS!O$1:O$500,MATCH(D26,PIS!C$1:C$500)),1)="M",T26/AD26*SUM(AE26:AG26),T26*AD26),0)</f>
        <v/>
      </c>
      <c r="AL26">
        <f>IFERROR(INDEX(ADJ!$A$1:$BZ$1000,MATCH(PAYROLL!D26,ADJ!A$1:A$500,0),MATCH(PAYROLL!AL$2,ADJ!$2:$2,0)),0)</f>
        <v/>
      </c>
      <c r="AM26">
        <f>SUM(AK26:AL26)</f>
        <v/>
      </c>
      <c r="AN26">
        <f>IFERROR(ROUND(V26/$AD26*$AH26,0),0)</f>
        <v/>
      </c>
      <c r="AO26">
        <f>IFERROR(ROUND(W26/$AD26*$AH26,0),0)</f>
        <v/>
      </c>
      <c r="AP26">
        <f>IFERROR(ROUND(X26/$AD26*$AE26,0),0)</f>
        <v/>
      </c>
      <c r="AQ26">
        <f>IFERROR(ROUND(Y26/$AD26*$AH26,0),0)</f>
        <v/>
      </c>
      <c r="AR26">
        <f>IFERROR(ROUND(Z26/$AD26*$AH26,0),0)</f>
        <v/>
      </c>
      <c r="AS26">
        <f>IFERROR(ROUND(AA26/$AD26*$AH26,0),0)</f>
        <v/>
      </c>
      <c r="AT26">
        <f>IFERROR(IF((AE26+AF26+AG26)&gt;13,AB26,ROUND(AB26/AD26*AH26,0)),0)</f>
        <v/>
      </c>
      <c r="AU26">
        <f>IFERROR(INDEX(ADJ!$A$1:$BZ$1000,MATCH(PAYROLL!D26,ADJ!A$1:A$500,0),MATCH(PAYROLL!AU$2,ADJ!$2:$2,0)),0)</f>
        <v/>
      </c>
      <c r="AV26">
        <f>ROUND(SUM(AN26:AU26),0)</f>
        <v/>
      </c>
      <c r="AW26">
        <f>IFERROR(INDEX(TIMESHEET!$A$1:$AI$5000,MATCH(PAYROLL!D26,TIMESHEET!A$1:A$500,0),MATCH("T620",TIMESHEET!$2:$2,0)),0)</f>
        <v/>
      </c>
      <c r="AX26">
        <f>IFERROR(INDEX(TIMESHEET!$A$1:$AI$5000,MATCH(PAYROLL!D26,TIMESHEET!A$1:A$500,0),MATCH("T601",TIMESHEET!$2:$2,0)),0)</f>
        <v/>
      </c>
      <c r="AY26">
        <f>IFERROR(INDEX(TIMESHEET!$A$1:$AI$5000,MATCH(PAYROLL!D26,TIMESHEET!A$1:A$500,0),MATCH("T602",TIMESHEET!$2:$2,0)),0)</f>
        <v/>
      </c>
      <c r="AZ26">
        <f>IFERROR(INDEX(TIMESHEET!$A$1:$AI$5000,MATCH(PAYROLL!D26,TIMESHEET!A$1:A$500,0),MATCH("T603",TIMESHEET!$2:$2,0)),0)</f>
        <v/>
      </c>
      <c r="BA26">
        <f>IFERROR(INDEX(TIMESHEET!$A$1:$AI$5000,MATCH(PAYROLL!D26,TIMESHEET!A$1:A$500,0),MATCH("T611",TIMESHEET!$2:$2,0)),0)</f>
        <v/>
      </c>
      <c r="BB26">
        <f>IFERROR(INDEX(TIMESHEET!$A$1:$AI$5000,MATCH(PAYROLL!D26,TIMESHEET!A$1:A$500,0),MATCH("T612",TIMESHEET!$2:$2,0)),0)</f>
        <v/>
      </c>
      <c r="BC26">
        <f>IFERROR(INDEX(TIMESHEET!$A$1:$AI$5000,MATCH(PAYROLL!D26,TIMESHEET!A$1:A$500,0),MATCH("T613",TIMESHEET!$2:$2,0)),0)</f>
        <v/>
      </c>
      <c r="BD26">
        <f>IFERROR(INDEX(TIMESHEET!$A$1:$AI$5000,MATCH(PAYROLL!D26,TIMESHEET!A$1:A$500,0),MATCH("T500",TIMESHEET!$2:$2,0)),0)</f>
        <v/>
      </c>
      <c r="BE26">
        <f>IFERROR(IF(LEFT(INDEX(PIS!O$1:O$500,MATCH(D26,PIS!C$1:C$500)),1)="M",T26/AD26/8*(AW26+AX26*1.5+AY26*2+AZ26*3+BA26*2.1+BB26*2.7+BC26*3.9+BD26*0.3),T26/8*(AW26+AX26*1.5+AY26*2+AZ26*3+BA26*2.1+BB26*2.7+BC26*3.9+BD26*0.3)),0)</f>
        <v/>
      </c>
      <c r="BF26">
        <f>IFERROR(INDEX(ADJ!$A$1:$BZ$1000,MATCH(PAYROLL!$D26,ADJ!A$1:A$500,0),MATCH(PAYROLL!BF$2,ADJ!$2:$2,0)),0)</f>
        <v/>
      </c>
      <c r="BG26">
        <f>IFERROR(INDEX(ADJ!$A$1:$BZ$1000,MATCH(PAYROLL!D26,ADJ!A$1:A$500,0),MATCH(PAYROLL!BG$2,ADJ!$2:$2,0)),0)</f>
        <v/>
      </c>
      <c r="BH26">
        <f>IFERROR(INDEX(ADJ!$A$1:$BZ$1000,MATCH(PAYROLL!D26,ADJ!A$1:A$500,0),MATCH(PAYROLL!BH$2,ADJ!$2:$2,0)),0)</f>
        <v/>
      </c>
      <c r="BI26">
        <f>IFERROR(INDEX(ADJ!$A$1:$BZ$1000,MATCH(PAYROLL!D26,ADJ!A$1:A$500,0),MATCH(PAYROLL!BI$2,ADJ!$2:$2,0)),0)</f>
        <v/>
      </c>
      <c r="BJ26">
        <f>IFERROR(INDEX(ADJ!$A$1:$BZ$1000,MATCH(PAYROLL!D26,ADJ!A$1:A$500,0),MATCH(PAYROLL!BJ$2,ADJ!$2:$2,0)),0)</f>
        <v/>
      </c>
      <c r="BK26">
        <f>SUM(BF26:BJ26)</f>
        <v/>
      </c>
      <c r="BL26">
        <f>IFERROR(INDEX(ADJ!$A$1:$BZ$1000,MATCH(PAYROLL!D26,ADJ!A$1:A$500,0),MATCH(PAYROLL!BL$2,ADJ!$2:$2,0)),0)</f>
        <v/>
      </c>
      <c r="BM26">
        <f>IFERROR(INDEX(ADJ!$A$1:$BZ$1000,MATCH(PAYROLL!D26,ADJ!A$1:A$500,0),MATCH(PAYROLL!BM$2,ADJ!$2:$2,0)),0)</f>
        <v/>
      </c>
      <c r="BN26">
        <f>IFERROR(INDEX(ADJ!$A$1:$BZ$1000,MATCH(PAYROLL!D26,ADJ!A$1:A$500,0),MATCH(PAYROLL!BN$2,ADJ!$2:$2,0)),0)</f>
        <v/>
      </c>
      <c r="BO26">
        <f>IFERROR(INDEX(ADJ!$A$1:$BZ$1000,MATCH(PAYROLL!D26,ADJ!A$1:A$500,0),MATCH(PAYROLL!BO$2,ADJ!$2:$2,0)),0)</f>
        <v/>
      </c>
      <c r="BP26">
        <f>SUM(AM26,AV26,BE26,BK26,BL26:BO26)</f>
        <v/>
      </c>
      <c r="BQ26">
        <f>BO26</f>
        <v/>
      </c>
      <c r="BR26">
        <f>IFERROR(ROUND(IF(LEFT(INDEX(PIS!O$1:O$500,MATCH(D26,PIS!C$1:C$500)),1)="D",T26/8*(BD26*0.3),IF(LEFT(INDEX(PIS!O$1:O$500,MATCH(D26,PIS!C$1:C$500)),1)="H",T26*($BD26*0.3),T26/$AD26/8*($BD26*0.3))),0),0)</f>
        <v/>
      </c>
      <c r="BS26">
        <f>IF(AP26&lt;1,0,MIN(AP26,730000))</f>
        <v/>
      </c>
      <c r="BT26">
        <f>IFERROR(ROUND((BE26-SUM(AW26:BC26)*T26/AD26/8),0)-BR26,0)</f>
        <v/>
      </c>
      <c r="BU26">
        <f>AO26</f>
        <v/>
      </c>
      <c r="BV26">
        <f>SUM(BQ26:BU26)</f>
        <v/>
      </c>
      <c r="BW26">
        <f>BP26-BV26</f>
        <v/>
      </c>
      <c r="BX26">
        <f>IFERROR(IF(RIGHT(INDEX(PIS!O$1:O$500,MATCH(D26,PIS!C$1:C$500)),5)="Gross",MIN(U26+V26,VLOOKUP("R700",TSC!B:C,2,0)*VLOOKUP("R101",TSC!B:C,2,0))*VLOOKUP("R701",TSC!B:C,2,0)%,0),0)</f>
        <v/>
      </c>
      <c r="BY26">
        <f>IFERROR(IF(RIGHT(INDEX(PIS!O$1:O$500,MATCH(D26,PIS!C$1:C$500)),5)="Gross",MIN(U26+V26,VLOOKUP("R700",TSC!B:C,2,0)*VLOOKUP("R101",TSC!B:C,2,0))*VLOOKUP("T704",TSC!B:C,2,0)%,0),0)</f>
        <v/>
      </c>
      <c r="BZ26">
        <f>IFERROR(IF(RIGHT(INDEX(PIS!O$1:O$500,MATCH(D26,PIS!C$1:C$500)),5)="Gross",MIN(U26+V26,VLOOKUP("R700",TSC!B:C,2,0)*VLOOKUP("1",TSC!F:G,2,0))*VLOOKUP("T705",TSC!B:C,2,0)%,0),0)</f>
        <v/>
      </c>
      <c r="CA26">
        <f>IFERROR(INDEX(ADJ!$A$1:$BZ$1000,MATCH(PAYROLL!D26,ADJ!A$1:A$500,0),MATCH(PAYROLL!CA$2,ADJ!$2:$2,0)),0)</f>
        <v/>
      </c>
      <c r="CB26">
        <f>IFERROR(INDEX(ADJ!$A$1:$BZ$1000,MATCH(PAYROLL!D26,ADJ!A$1:A$500,0),MATCH(PAYROLL!CB$2,ADJ!$2:$2,0)),0)</f>
        <v/>
      </c>
      <c r="CC26">
        <f>SUM(BX26:CB26)</f>
        <v/>
      </c>
      <c r="CD26">
        <f>IFERROR(INDEX(PIS!$A$1:$BZ$1000,MATCH(PAYROLL!D26,PIS!C$1:C$500,0),MATCH(PAYROLL!CD$1,PIS!$1:$1,0)),0)</f>
        <v/>
      </c>
      <c r="CE26">
        <f>IFERROR(IF(OR(INDEX(PIS!P$1:P$500,MATCH(D26,PIS!C$1:C$500,0))="LT2",INDEX(PIS!P$1:P$500,MATCH(D26,PIS!C$1:C$500,0))="P10"),0,SUM(CC26,CD26*VLOOKUP("R601",TSC!B:C,2,0),VLOOKUP("R602",TSC!B:C,2,0))),0)</f>
        <v/>
      </c>
      <c r="CF26">
        <f>MAX(BW26-CE26,0)</f>
        <v/>
      </c>
      <c r="CG26">
        <f>IFERROR(IF(OR(RIGHT(INDEX(PIS!P$1:P$500,MATCH(D26,PIS!C$1:C$500)),5)="P10",RIGHT(INDEX(PIS!P$1:P$500,MATCH(D26,PIS!C$1:C$500)),5)="CK"),0,IF(CF26&lt;=5000000,CF26*5%,IF(CF26&lt;=10000000,CF26*10%-250000,IF(CF26&lt;=18000000,CF26*15%-750000,IF(CF26&lt;=32000000,CF26*20%-1650000,IF(CF26&lt;=52000000,CF26*25%-3250000,IF(CF26&lt;=80000000,BH26*30%-5850000,CF26*35%-9850000))))))),0)</f>
        <v/>
      </c>
      <c r="CH26">
        <f>IFERROR(IF(OR(INDEX(PIS!P$1:P$500,MATCH(D26,PIS!C$1:C$500))="LT",INDEX(PIS!P$1:P$500,MATCH(D26,PIS!C$1:C$500))="CK"),0,IF(CF26&lt;2000000,0,CF26*10%)),0)</f>
        <v/>
      </c>
      <c r="CI26">
        <f>IFERROR(INDEX(ADJ!$A$1:$BZ$1000,MATCH(PAYROLL!D26,ADJ!A$1:A$500,0),MATCH(PAYROLL!CI$2,ADJ!$2:$2,0)),0)</f>
        <v/>
      </c>
      <c r="CJ26">
        <f>IFERROR(INDEX(ADJ!$A$1:$BZ$1000,MATCH(PAYROLL!D26,ADJ!A$1:A$500,0),MATCH(PAYROLL!CJ$2,ADJ!$2:$2,0)),0)</f>
        <v/>
      </c>
      <c r="CK26">
        <f>IFERROR(INDEX(ADJ!$A$1:$BZ$1000,MATCH(PAYROLL!D26,ADJ!A$1:A$500,0),MATCH(PAYROLL!CK$2,ADJ!$2:$2,0)),0)</f>
        <v/>
      </c>
      <c r="CL26">
        <f>SUM(CG26:CK26)</f>
        <v/>
      </c>
      <c r="CM26">
        <f>ROUND(SUM(CH26:CK26),0)</f>
        <v/>
      </c>
      <c r="CN26">
        <f>IFERROR(INDEX(CSDA!D$1:D$500,MATCH($CN$2,CSDA!C$1:C$500,0))*INDEX(PIS!V$1:V$500,MATCH(D26,PIS!C$1:C$500))+INDEX(ADJ!$A$1:$BZ$1000,MATCH(PAYROLL!D26,ADJ!A$1:A$500,0),MATCH(PAYROLL!CN$2,ADJ!$2:$2,0)),0)</f>
        <v/>
      </c>
      <c r="CO26">
        <f>IFERROR(INDEX(ADJ!$A$1:$BZ$1000,MATCH(PAYROLL!D26,ADJ!A$1:A$500,0),MATCH(PAYROLL!CO$2,ADJ!$2:$2,0)),0)</f>
        <v/>
      </c>
      <c r="CP26">
        <f>IFERROR(INDEX(ADJ!$A$1:$BZ$1000,MATCH(PAYROLL!D26,ADJ!A$1:A$500,0),MATCH(PAYROLL!CP$2,ADJ!$2:$2,0)),0)</f>
        <v/>
      </c>
      <c r="CQ26">
        <f>BP26-CL26-CI26-CM26-CN26-CO26-CP26-CC26</f>
        <v/>
      </c>
      <c r="CR26">
        <f>IFERROR(IF(RIGHT(INDEX(PIS!O$1:O$500,MATCH(D26,PIS!C$1:C$500,0)),5)="Gross",MIN(U26+V26,VLOOKUP("R700",TSC!B:C,2,0)*VLOOKUP("R101",TSC!B:C,2,0))*(VLOOKUP("T711",TSC!B:C,2,0)+VLOOKUP("T712",TSC!B:C,2,0))%,MIN(T26+V26,VLOOKUP("R700",TSC!B:C,2,0)*VLOOKUP("R101",TSC!B:C,2,0))*(VLOOKUP("T711",TSC!B:C,2,0)+VLOOKUP("T712",TSC!B:C,2,0)+VLOOKUP("R701",TSC!B:C,2,0))%),0)</f>
        <v/>
      </c>
      <c r="CS26">
        <f>IFERROR(IF(RIGHT(INDEX(PIS!O$1:O$500,MATCH(D26,PIS!C$1:C$500,0)),5)="Gross",MIN(U26+V26,VLOOKUP("R700",TSC!B:C,2,0)*VLOOKUP("R101",TSC!B:C,2,0))*(VLOOKUP("T714",TSC!B:C,2,0))%,MIN(T26+V26,VLOOKUP("R700",TSC!B:C,2,0)*VLOOKUP("R101",TSC!B:C,2,0))*(VLOOKUP("T704",TSC!B:C,2,0)+VLOOKUP("T714",TSC!B:C,2,0))%),0)</f>
        <v/>
      </c>
      <c r="CT26">
        <f>IFERROR(IF(RIGHT(INDEX(PIS!O$1:O$500,MATCH(D26,PIS!C$1:C$500,0)),5)="Gross",MIN(U26+V26,VLOOKUP("R700",TSC!B:C,2,0)*VLOOKUP("R101",TSC!B:C,2,0))*VLOOKUP("T705",TSC!B:C,2,0)%,MIN(T26+V26,VLOOKUP("R700",TSC!B:C,2,0)*VLOOKUP("R101",TSC!B:C,2,0))*VLOOKUP("T705",TSC!B:C,2,0)%),0)</f>
        <v/>
      </c>
      <c r="CU26">
        <f>IFERROR(IF(RIGHT(INDEX(PIS!O$1:O$500,MATCH(D26,PIS!C$1:C$500,0)),5)="Gross",MIN(U26+V26,VLOOKUP("R700",TSC!B:C,2,0)*VLOOKUP("R101",TSC!B:C,2,0))*(VLOOKUP("T713",TSC!B:C,2,0))%,MIN(T26+V26,VLOOKUP("R700",TSC!B:C,2,0)*VLOOKUP("R101",TSC!B:C,2,0))*(VLOOKUP("T713",TSC!B:C,2,0))%),0)</f>
        <v/>
      </c>
      <c r="CV26">
        <f>IFERROR(INDEX(ADJ!$A$1:$BZ$1000,MATCH(PAYROLL!D26,ADJ!A$1:A$500,0),MATCH(PAYROLL!CV$2,ADJ!$2:$2,0)),0)</f>
        <v/>
      </c>
      <c r="CW26">
        <f>IFERROR(INDEX(ADJ!$A$1:$BZ$1000,MATCH(PAYROLL!D26,ADJ!A$1:A$500,0),MATCH(PAYROLL!CW$2,ADJ!$2:$2,0)),0)</f>
        <v/>
      </c>
      <c r="CX26">
        <f>SUM(CR26:CW26)</f>
        <v/>
      </c>
      <c r="CY26">
        <f>ROUND(IF(CR26&gt;0,T26+V26*VLOOKUP("R202",TSC!$B$1:$C$500,2,0),0),0)</f>
        <v/>
      </c>
      <c r="CZ26">
        <f>IFERROR(INDEX(CSDA!D$1:D$500,MATCH($CZ$2,CSDA!C$1:C$500,0)),0)</f>
        <v/>
      </c>
      <c r="DA26">
        <f>ROUND(T26*0.7%,0)</f>
        <v/>
      </c>
      <c r="DB26">
        <f>ROUND(T26/12,0)</f>
        <v/>
      </c>
      <c r="DC26">
        <f ref="DC26" t="array">IFERROR(INDEX(CSDA!D$1:D$500,MATCH("Trích giữ"&amp;PAYROLL!DC$2,CSDA!A$1:A$500&amp;CSDA!C$1:C$500,0)),0)</f>
        <v/>
      </c>
      <c r="DD26">
        <f ref="DD26" t="array">IFERROR(INDEX(CSDA!D$1:D$500,MATCH("Trích giữ"&amp;PAYROLL!DD$2,CSDA!A$1:A$500&amp;CSDA!C$1:C$500,0)),0)</f>
        <v/>
      </c>
      <c r="DE26">
        <f ref="DE26" t="array">IFERROR(INDEX(CSDA!D$1:D$500,MATCH("Trích giữ"&amp;PAYROLL!DE$2,CSDA!A$1:A$500&amp;CSDA!C$1:C$500,0)),0)</f>
        <v/>
      </c>
      <c r="DF26">
        <f>IFERROR(INDEX(CSDA!D$1:D$500,MATCH(PAYROLL!DF$2,CSDA!C$1:C$500,0)),0)</f>
        <v/>
      </c>
      <c r="DG26">
        <f ref="DG26" t="array">IFERROR(INDEX(CSDA!D$1:D$500,MATCH("Trích giữ"&amp;PAYROLL!DG$2,CSDA!A$1:A$500&amp;CSDA!C$1:C$500,0)),0)</f>
        <v/>
      </c>
      <c r="DH26">
        <f>ROUND(T26/26,0)</f>
        <v/>
      </c>
      <c r="DI26">
        <f ref="DI26" t="array">IFERROR(INDEX(CSDA!D$1:D$500,MATCH("Trích giữ"&amp;PAYROLL!DI$2,CSDA!A$1:A$500&amp;CSDA!C$1:C$500,0)),0)</f>
        <v/>
      </c>
      <c r="DJ26">
        <f>IF(U26=0,T26*21.5%-BL26,0)</f>
        <v/>
      </c>
      <c r="DK26">
        <f ref="DK26" t="array">IFERROR(INDEX(CSDA!D$1:D$500,MATCH("Trích giữ"&amp;PAYROLL!DK$2,CSDA!A$1:A$500&amp;CSDA!C$1:C$500,0)),0)</f>
        <v/>
      </c>
      <c r="DL26">
        <f>IFERROR(INDEX(CSDA!D$1:D$500,MATCH(PAYROLL!DL$2,CSDA!C$1:C$500,0))/12,0)</f>
        <v/>
      </c>
      <c r="DM26">
        <f>SUM(DB26:DL26)</f>
        <v/>
      </c>
      <c r="DN26">
        <f>IFERROR(INDEX(ADJ!$A$1:$BZ$1000,MATCH(PAYROLL!D26,ADJ!A$1:A$500,0),MATCH(PAYROLL!DN$2,ADJ!$2:$2,0)),0)</f>
        <v/>
      </c>
      <c r="DO26">
        <f>IFERROR(SUM(BP26,DM26:DN26,CX26:DA26)-DT26,0)</f>
        <v/>
      </c>
      <c r="DP26">
        <f ref="DP26" t="array">SUM(BW26*IFERROR(INDEX(CSDA!D$1:D$500,MATCH(BW$2,CSDA!C$1:C$500,0)),0)%,CX26*IFERROR(INDEX(CSDA!D$1:D$500,MATCH(CX$2,CSDA!C$1:C$500,0)),0)%,DA26*IFERROR(INDEX(CSDA!D$1:D$500,MATCH(DA$2,CSDA!C$1:C$500,0)),0)%,DB26*IFERROR(INDEX(CSDA!D$1:D$500,MATCH(DB$2,CSDA!C$1:C$500,0)),0)%,DF26*IFERROR(INDEX(CSDA!D$1:D$500,MATCH("Phí dịch vụ"&amp;PAYROLL!DF$2,CSDA!A$1:A$500&amp;CSDA!C$1:C$500,0)),0)%,DC26*IFERROR(INDEX(CSDA!D$1:D$500,MATCH("Phí dịch vụ"&amp;PAYROLL!DC$2,CSDA!A$1:A$500&amp;CSDA!C$1:C$500,0)),0)%,DH26*IFERROR(INDEX(CSDA!D$1:D$500,MATCH("Phí dịch vụ"&amp;PAYROLL!DH$2,CSDA!A$1:A$500&amp;CSDA!C$1:C$500,0)),0)%,DJ26*IFERROR(INDEX(CSDA!D$1:D$500,MATCH("Phí dịch vụ"&amp;PAYROLL!DJ$2,CSDA!A$1:A$500&amp;CSDA!C$1:C$500,0)),0)%,BN26*IFERROR(INDEX(CSDA!D$1:D$500,MATCH(BN$2,CSDA!C$1:C$500,0)),0)%)-BN26*7%</f>
        <v/>
      </c>
      <c r="DQ26">
        <f>IFERROR(INDEX(ADJ!$A$1:$BZ$1000,MATCH(PAYROLL!D26,ADJ!A$1:A$500,0),MATCH(PAYROLL!DQ$2,ADJ!$2:$2,0)),0)</f>
        <v/>
      </c>
      <c r="DR26">
        <f>IFERROR(INDEX(ADJ!$A$1:$BZ$1000,MATCH(PAYROLL!D26,ADJ!A$1:A$500,0),MATCH(PAYROLL!DR$2,ADJ!$2:$2,0)),0)</f>
        <v/>
      </c>
      <c r="DS26">
        <f>SUM(DP26:DR26)</f>
        <v/>
      </c>
      <c r="DT26">
        <f>EK26</f>
        <v/>
      </c>
      <c r="DU26">
        <f>SUM(DO26:DR26)</f>
        <v/>
      </c>
      <c r="DV26">
        <f>ROUND(DU26*0.1,0)</f>
        <v/>
      </c>
      <c r="DW26">
        <f>DU26+DV26</f>
        <v/>
      </c>
      <c r="DZ26">
        <f>IFERROR(INDEX(ADJ!$A$1:$BZ$1000,MATCH(PAYROLL!$D26,ADJ!A$1:A$500,0),MATCH(PAYROLL!DZ$2,ADJ!$2:$2,0)),0)</f>
        <v/>
      </c>
      <c r="EA26">
        <f>IFERROR(INDEX(ADJ!$A$1:$BZ$1000,MATCH(PAYROLL!$D26,ADJ!A$1:A$500,0),MATCH(PAYROLL!EA$2,ADJ!$2:$2,0)),0)</f>
        <v/>
      </c>
      <c r="EB26">
        <f>IFERROR(INDEX(ADJ!$A$1:$BZ$1000,MATCH(PAYROLL!$D26,ADJ!A$1:A$500,0),MATCH(PAYROLL!EB$2,ADJ!$2:$2,0)),0)</f>
        <v/>
      </c>
      <c r="EC26">
        <f>IFERROR(INDEX(ADJ!$A$1:$BZ$1000,MATCH(PAYROLL!$D26,ADJ!A$1:A$500,0),MATCH(PAYROLL!EC$2,ADJ!$2:$2,0)),0)</f>
        <v/>
      </c>
      <c r="ED26">
        <f>IFERROR(INDEX(ADJ!$A$1:$BZ$1000,MATCH(PAYROLL!$D26,ADJ!A$1:A$500,0),MATCH(PAYROLL!ED$2,ADJ!$2:$2,0)),0)</f>
        <v/>
      </c>
      <c r="EE26">
        <f>IFERROR(INDEX(ADJ!$A$1:$BZ$1000,MATCH(PAYROLL!$D26,ADJ!A$1:A$500,0),MATCH(PAYROLL!EE$2,ADJ!$2:$2,0)),0)</f>
        <v/>
      </c>
      <c r="EF26">
        <f>IFERROR(INDEX(ADJ!$A$1:$BZ$1000,MATCH(PAYROLL!$D26,ADJ!A$1:A$500,0),MATCH(PAYROLL!EF$2,ADJ!$2:$2,0)),0)</f>
        <v/>
      </c>
      <c r="EG26">
        <f>IFERROR(INDEX(ADJ!$A$1:$BZ$1000,MATCH(PAYROLL!$D26,ADJ!A$1:A$500,0),MATCH(PAYROLL!EG$2,ADJ!$2:$2,0)),0)</f>
        <v/>
      </c>
      <c r="EH26">
        <f>IFERROR(INDEX(ADJ!$A$1:$BZ$1000,MATCH(PAYROLL!$D26,ADJ!A$1:A$500,0),MATCH(PAYROLL!EH$2,ADJ!$2:$2,0)),0)</f>
        <v/>
      </c>
      <c r="EI26">
        <f>IFERROR(INDEX(ADJ!$A$1:$BZ$1000,MATCH(PAYROLL!D26,ADJ!A$1:A$500,0),MATCH(PAYROLL!EI$2,ADJ!$2:$2,0)),0)</f>
        <v/>
      </c>
      <c r="EJ26">
        <f>IFERROR(INDEX(ADJ!$A$1:$BZ$1000,MATCH(PAYROLL!$D26,ADJ!A$1:A$500,0),MATCH(PAYROLL!EJ$2,ADJ!$2:$2,0)),0)</f>
        <v/>
      </c>
      <c r="EK26">
        <f>SUM(DZ26:EJ26)</f>
        <v/>
      </c>
    </row>
    <row r="27">
      <c r="A27" t="n">
        <v>25</v>
      </c>
      <c r="B27" t="inlineStr">
        <is>
          <t>Hà Thị Tiện</t>
        </is>
      </c>
      <c r="D27" t="inlineStr">
        <is>
          <t>150003-04</t>
        </is>
      </c>
      <c r="S27">
        <f>IFERROR(INDEX(PIS!$A$1:$BZ$1000,MATCH($D27,PIS!C$1:C$500,0),MATCH("Lương CB tháng trước",PIS!$1:$1,0)),0)</f>
        <v/>
      </c>
      <c r="T27">
        <f>IFERROR(INDEX(PIS!$A$1:$BZ$1000,MATCH($D27,PIS!C$1:C$500,0),MATCH("Lương CB hiện tại",PIS!$1:$1,0)),0)</f>
        <v/>
      </c>
      <c r="U27">
        <f>IFERROR(INDEX(PIS!$A$1:$BZ$1000,MATCH($D27,PIS!C$1:C$500,0),MATCH("Lương đóng BHBB",PIS!$1:$1,0)),0)</f>
        <v/>
      </c>
      <c r="V27">
        <f>IFERROR(INDEX(PIS!$A$1:$BZ$1000,MATCH($D27,PIS!C$1:C$500,0),MATCH(V$2,PIS!$2:$2,0)),0)</f>
        <v/>
      </c>
      <c r="W27">
        <f>IFERROR(INDEX(PIS!$A$1:$BZ$1000,MATCH($D27,PIS!C$1:C$500,0),MATCH(W$2,PIS!$2:$2,0)),0)</f>
        <v/>
      </c>
      <c r="X27">
        <f>IFERROR(INDEX(PIS!$A$1:$BZ$1000,MATCH($D27,PIS!C$1:C$500,0),MATCH(X$2,PIS!$2:$2,0)),0)</f>
        <v/>
      </c>
      <c r="Y27">
        <f>IFERROR(INDEX(PIS!$A$1:$BZ$1000,MATCH($D27,PIS!C$1:C$500,0),MATCH(Y$2,PIS!$2:$2,0)),0)</f>
        <v/>
      </c>
      <c r="Z27">
        <f>IFERROR(INDEX(PIS!$A$1:$BZ$1000,MATCH($D27,PIS!C$1:C$500,0),MATCH(Z$2,PIS!$2:$2,0)),0)</f>
        <v/>
      </c>
      <c r="AA27">
        <f>IFERROR(INDEX(PIS!$A$1:$BZ$1000,MATCH($D27,PIS!C$1:C$500,0),MATCH(AA$2,PIS!$2:$2,0)),0)</f>
        <v/>
      </c>
      <c r="AB27">
        <f>IFERROR(INDEX(PIS!$A$1:$BZ$1000,MATCH($D27,PIS!C$1:C$500,0),MATCH(AB$2,PIS!$2:$2,0)),0)</f>
        <v/>
      </c>
      <c r="AC27">
        <f>SUM(V27:AB27)</f>
        <v/>
      </c>
      <c r="AD27">
        <f>IFERROR(INDEX(TIMESHEET!$A$1:$AI$5000,MATCH($D27,TIMESHEET!A$1:A$500,0),MATCH("T100",TIMESHEET!$2:$2,0))-2,0)</f>
        <v/>
      </c>
      <c r="AE27">
        <f>IFERROR(INDEX(TIMESHEET!$A$1:$AI$5000,MATCH($D27,TIMESHEET!A$1:A$500,0),MATCH("T202",TIMESHEET!$2:$2,0)),0)</f>
        <v/>
      </c>
      <c r="AF27">
        <f>IFERROR(INDEX(TIMESHEET!$A$1:$AI$5000,MATCH($D27,TIMESHEET!A$1:A$500,0),MATCH("T302",TIMESHEET!$2:$2,0)),0)</f>
        <v/>
      </c>
      <c r="AG27">
        <f>IFERROR(INDEX(TIMESHEET!$A$1:$AI$5000,MATCH($D27,TIMESHEET!A$1:A$500,0),MATCH("T406",TIMESHEET!$2:$2,0)),0)</f>
        <v/>
      </c>
      <c r="AH27">
        <f>AE27+AG27</f>
        <v/>
      </c>
      <c r="AI27">
        <f>IFERROR(INDEX(TIMESHEET!$A$1:$AI$5000,MATCH($D27,TIMESHEET!A$1:A$500,0),MATCH("T701",TIMESHEET!$2:$2,0)),0)</f>
        <v/>
      </c>
      <c r="AJ27">
        <f>IFERROR(INDEX(TIMESHEET!$A$1:$AI$5000,MATCH($D27,TIMESHEET!B$1:B$500,0),MATCH("T320",TIMESHEET!$2:$2,0)),0)</f>
        <v/>
      </c>
      <c r="AK27">
        <f>IFERROR(IF(LEFT(INDEX(PIS!O$1:O$500,MATCH(D27,PIS!C$1:C$500)),1)="M",T27/AD27*SUM(AE27:AG27),T27*AD27),0)</f>
        <v/>
      </c>
      <c r="AL27">
        <f>IFERROR(INDEX(ADJ!$A$1:$BZ$1000,MATCH(PAYROLL!D27,ADJ!A$1:A$500,0),MATCH(PAYROLL!AL$2,ADJ!$2:$2,0)),0)</f>
        <v/>
      </c>
      <c r="AM27">
        <f>SUM(AK27:AL27)</f>
        <v/>
      </c>
      <c r="AN27">
        <f>IFERROR(ROUND(V27/$AD27*$AH27,0),0)</f>
        <v/>
      </c>
      <c r="AO27">
        <f>IFERROR(ROUND(W27/$AD27*$AH27,0),0)</f>
        <v/>
      </c>
      <c r="AP27">
        <f>IFERROR(ROUND(X27/$AD27*$AE27,0),0)</f>
        <v/>
      </c>
      <c r="AQ27">
        <f>IFERROR(ROUND(Y27/$AD27*$AH27,0),0)</f>
        <v/>
      </c>
      <c r="AR27">
        <f>IFERROR(ROUND(Z27/$AD27*$AH27,0),0)</f>
        <v/>
      </c>
      <c r="AS27">
        <f>IFERROR(ROUND(AA27/$AD27*$AH27,0),0)</f>
        <v/>
      </c>
      <c r="AT27">
        <f>IFERROR(IF((AE27+AF27+AG27)&gt;13,AB27,ROUND(AB27/AD27*AH27,0)),0)</f>
        <v/>
      </c>
      <c r="AU27">
        <f>IFERROR(INDEX(ADJ!$A$1:$BZ$1000,MATCH(PAYROLL!D27,ADJ!A$1:A$500,0),MATCH(PAYROLL!AU$2,ADJ!$2:$2,0)),0)</f>
        <v/>
      </c>
      <c r="AV27">
        <f>ROUND(SUM(AN27:AU27),0)</f>
        <v/>
      </c>
      <c r="AW27">
        <f>IFERROR(INDEX(TIMESHEET!$A$1:$AI$5000,MATCH(PAYROLL!D27,TIMESHEET!A$1:A$500,0),MATCH("T620",TIMESHEET!$2:$2,0)),0)</f>
        <v/>
      </c>
      <c r="AX27">
        <f>IFERROR(INDEX(TIMESHEET!$A$1:$AI$5000,MATCH(PAYROLL!D27,TIMESHEET!A$1:A$500,0),MATCH("T601",TIMESHEET!$2:$2,0)),0)</f>
        <v/>
      </c>
      <c r="AY27">
        <f>IFERROR(INDEX(TIMESHEET!$A$1:$AI$5000,MATCH(PAYROLL!D27,TIMESHEET!A$1:A$500,0),MATCH("T602",TIMESHEET!$2:$2,0)),0)</f>
        <v/>
      </c>
      <c r="AZ27">
        <f>IFERROR(INDEX(TIMESHEET!$A$1:$AI$5000,MATCH(PAYROLL!D27,TIMESHEET!A$1:A$500,0),MATCH("T603",TIMESHEET!$2:$2,0)),0)</f>
        <v/>
      </c>
      <c r="BA27">
        <f>IFERROR(INDEX(TIMESHEET!$A$1:$AI$5000,MATCH(PAYROLL!D27,TIMESHEET!A$1:A$500,0),MATCH("T611",TIMESHEET!$2:$2,0)),0)</f>
        <v/>
      </c>
      <c r="BB27">
        <f>IFERROR(INDEX(TIMESHEET!$A$1:$AI$5000,MATCH(PAYROLL!D27,TIMESHEET!A$1:A$500,0),MATCH("T612",TIMESHEET!$2:$2,0)),0)</f>
        <v/>
      </c>
      <c r="BC27">
        <f>IFERROR(INDEX(TIMESHEET!$A$1:$AI$5000,MATCH(PAYROLL!D27,TIMESHEET!A$1:A$500,0),MATCH("T613",TIMESHEET!$2:$2,0)),0)</f>
        <v/>
      </c>
      <c r="BD27">
        <f>IFERROR(INDEX(TIMESHEET!$A$1:$AI$5000,MATCH(PAYROLL!D27,TIMESHEET!A$1:A$500,0),MATCH("T500",TIMESHEET!$2:$2,0)),0)</f>
        <v/>
      </c>
      <c r="BE27">
        <f>IFERROR(IF(LEFT(INDEX(PIS!O$1:O$500,MATCH(D27,PIS!C$1:C$500)),1)="M",T27/AD27/8*(AW27+AX27*1.5+AY27*2+AZ27*3+BA27*2.1+BB27*2.7+BC27*3.9+BD27*0.3),T27/8*(AW27+AX27*1.5+AY27*2+AZ27*3+BA27*2.1+BB27*2.7+BC27*3.9+BD27*0.3)),0)</f>
        <v/>
      </c>
      <c r="BF27">
        <f>IFERROR(INDEX(ADJ!$A$1:$BZ$1000,MATCH(PAYROLL!$D27,ADJ!A$1:A$500,0),MATCH(PAYROLL!BF$2,ADJ!$2:$2,0)),0)</f>
        <v/>
      </c>
      <c r="BG27">
        <f>IFERROR(INDEX(ADJ!$A$1:$BZ$1000,MATCH(PAYROLL!D27,ADJ!A$1:A$500,0),MATCH(PAYROLL!BG$2,ADJ!$2:$2,0)),0)</f>
        <v/>
      </c>
      <c r="BH27">
        <f>IFERROR(INDEX(ADJ!$A$1:$BZ$1000,MATCH(PAYROLL!D27,ADJ!A$1:A$500,0),MATCH(PAYROLL!BH$2,ADJ!$2:$2,0)),0)</f>
        <v/>
      </c>
      <c r="BI27">
        <f>IFERROR(INDEX(ADJ!$A$1:$BZ$1000,MATCH(PAYROLL!D27,ADJ!A$1:A$500,0),MATCH(PAYROLL!BI$2,ADJ!$2:$2,0)),0)</f>
        <v/>
      </c>
      <c r="BJ27">
        <f>IFERROR(INDEX(ADJ!$A$1:$BZ$1000,MATCH(PAYROLL!D27,ADJ!A$1:A$500,0),MATCH(PAYROLL!BJ$2,ADJ!$2:$2,0)),0)</f>
        <v/>
      </c>
      <c r="BK27">
        <f>SUM(BF27:BJ27)</f>
        <v/>
      </c>
      <c r="BL27">
        <f>IFERROR(INDEX(ADJ!$A$1:$BZ$1000,MATCH(PAYROLL!D27,ADJ!A$1:A$500,0),MATCH(PAYROLL!BL$2,ADJ!$2:$2,0)),0)</f>
        <v/>
      </c>
      <c r="BM27">
        <f>IFERROR(INDEX(ADJ!$A$1:$BZ$1000,MATCH(PAYROLL!D27,ADJ!A$1:A$500,0),MATCH(PAYROLL!BM$2,ADJ!$2:$2,0)),0)</f>
        <v/>
      </c>
      <c r="BN27">
        <f>IFERROR(INDEX(ADJ!$A$1:$BZ$1000,MATCH(PAYROLL!D27,ADJ!A$1:A$500,0),MATCH(PAYROLL!BN$2,ADJ!$2:$2,0)),0)</f>
        <v/>
      </c>
      <c r="BO27">
        <f>IFERROR(INDEX(ADJ!$A$1:$BZ$1000,MATCH(PAYROLL!D27,ADJ!A$1:A$500,0),MATCH(PAYROLL!BO$2,ADJ!$2:$2,0)),0)</f>
        <v/>
      </c>
      <c r="BP27">
        <f>SUM(AM27,AV27,BE27,BK27,BL27:BO27)</f>
        <v/>
      </c>
      <c r="BQ27">
        <f>BO27</f>
        <v/>
      </c>
      <c r="BR27">
        <f>IFERROR(ROUND(IF(LEFT(INDEX(PIS!O$1:O$500,MATCH(D27,PIS!C$1:C$500)),1)="D",T27/8*(BD27*0.3),IF(LEFT(INDEX(PIS!O$1:O$500,MATCH(D27,PIS!C$1:C$500)),1)="H",T27*($BD27*0.3),T27/$AD27/8*($BD27*0.3))),0),0)</f>
        <v/>
      </c>
      <c r="BS27">
        <f>IF(AP27&lt;1,0,MIN(AP27,730000))</f>
        <v/>
      </c>
      <c r="BT27">
        <f>IFERROR(ROUND((BE27-SUM(AW27:BC27)*T27/AD27/8),0)-BR27,0)</f>
        <v/>
      </c>
      <c r="BU27">
        <f>AO27</f>
        <v/>
      </c>
      <c r="BV27">
        <f>SUM(BQ27:BU27)</f>
        <v/>
      </c>
      <c r="BW27">
        <f>BP27-BV27</f>
        <v/>
      </c>
      <c r="BX27">
        <f>IFERROR(IF(RIGHT(INDEX(PIS!O$1:O$500,MATCH(D27,PIS!C$1:C$500)),5)="Gross",MIN(U27+V27,VLOOKUP("R700",TSC!B:C,2,0)*VLOOKUP("R101",TSC!B:C,2,0))*VLOOKUP("R701",TSC!B:C,2,0)%,0),0)</f>
        <v/>
      </c>
      <c r="BY27">
        <f>IFERROR(IF(RIGHT(INDEX(PIS!O$1:O$500,MATCH(D27,PIS!C$1:C$500)),5)="Gross",MIN(U27+V27,VLOOKUP("R700",TSC!B:C,2,0)*VLOOKUP("R101",TSC!B:C,2,0))*VLOOKUP("T704",TSC!B:C,2,0)%,0),0)</f>
        <v/>
      </c>
      <c r="BZ27">
        <f>IFERROR(IF(RIGHT(INDEX(PIS!O$1:O$500,MATCH(D27,PIS!C$1:C$500)),5)="Gross",MIN(U27+V27,VLOOKUP("R700",TSC!B:C,2,0)*VLOOKUP("1",TSC!F:G,2,0))*VLOOKUP("T705",TSC!B:C,2,0)%,0),0)</f>
        <v/>
      </c>
      <c r="CA27">
        <f>IFERROR(INDEX(ADJ!$A$1:$BZ$1000,MATCH(PAYROLL!D27,ADJ!A$1:A$500,0),MATCH(PAYROLL!CA$2,ADJ!$2:$2,0)),0)</f>
        <v/>
      </c>
      <c r="CB27">
        <f>IFERROR(INDEX(ADJ!$A$1:$BZ$1000,MATCH(PAYROLL!D27,ADJ!A$1:A$500,0),MATCH(PAYROLL!CB$2,ADJ!$2:$2,0)),0)</f>
        <v/>
      </c>
      <c r="CC27">
        <f>SUM(BX27:CB27)</f>
        <v/>
      </c>
      <c r="CD27">
        <f>IFERROR(INDEX(PIS!$A$1:$BZ$1000,MATCH(PAYROLL!D27,PIS!C$1:C$500,0),MATCH(PAYROLL!CD$1,PIS!$1:$1,0)),0)</f>
        <v/>
      </c>
      <c r="CE27">
        <f>IFERROR(IF(OR(INDEX(PIS!P$1:P$500,MATCH(D27,PIS!C$1:C$500,0))="LT2",INDEX(PIS!P$1:P$500,MATCH(D27,PIS!C$1:C$500,0))="P10"),0,SUM(CC27,CD27*VLOOKUP("R601",TSC!B:C,2,0),VLOOKUP("R602",TSC!B:C,2,0))),0)</f>
        <v/>
      </c>
      <c r="CF27">
        <f>MAX(BW27-CE27,0)</f>
        <v/>
      </c>
      <c r="CG27">
        <f>IFERROR(IF(OR(RIGHT(INDEX(PIS!P$1:P$500,MATCH(D27,PIS!C$1:C$500)),5)="P10",RIGHT(INDEX(PIS!P$1:P$500,MATCH(D27,PIS!C$1:C$500)),5)="CK"),0,IF(CF27&lt;=5000000,CF27*5%,IF(CF27&lt;=10000000,CF27*10%-250000,IF(CF27&lt;=18000000,CF27*15%-750000,IF(CF27&lt;=32000000,CF27*20%-1650000,IF(CF27&lt;=52000000,CF27*25%-3250000,IF(CF27&lt;=80000000,BH27*30%-5850000,CF27*35%-9850000))))))),0)</f>
        <v/>
      </c>
      <c r="CH27">
        <f>IFERROR(IF(OR(INDEX(PIS!P$1:P$500,MATCH(D27,PIS!C$1:C$500))="LT",INDEX(PIS!P$1:P$500,MATCH(D27,PIS!C$1:C$500))="CK"),0,IF(CF27&lt;2000000,0,CF27*10%)),0)</f>
        <v/>
      </c>
      <c r="CI27">
        <f>IFERROR(INDEX(ADJ!$A$1:$BZ$1000,MATCH(PAYROLL!D27,ADJ!A$1:A$500,0),MATCH(PAYROLL!CI$2,ADJ!$2:$2,0)),0)</f>
        <v/>
      </c>
      <c r="CJ27">
        <f>IFERROR(INDEX(ADJ!$A$1:$BZ$1000,MATCH(PAYROLL!D27,ADJ!A$1:A$500,0),MATCH(PAYROLL!CJ$2,ADJ!$2:$2,0)),0)</f>
        <v/>
      </c>
      <c r="CK27">
        <f>IFERROR(INDEX(ADJ!$A$1:$BZ$1000,MATCH(PAYROLL!D27,ADJ!A$1:A$500,0),MATCH(PAYROLL!CK$2,ADJ!$2:$2,0)),0)</f>
        <v/>
      </c>
      <c r="CL27">
        <f>SUM(CG27:CK27)</f>
        <v/>
      </c>
      <c r="CM27">
        <f>ROUND(SUM(CH27:CK27),0)</f>
        <v/>
      </c>
      <c r="CN27">
        <f>IFERROR(INDEX(CSDA!D$1:D$500,MATCH($CN$2,CSDA!C$1:C$500,0))*INDEX(PIS!V$1:V$500,MATCH(D27,PIS!C$1:C$500))+INDEX(ADJ!$A$1:$BZ$1000,MATCH(PAYROLL!D27,ADJ!A$1:A$500,0),MATCH(PAYROLL!CN$2,ADJ!$2:$2,0)),0)</f>
        <v/>
      </c>
      <c r="CO27">
        <f>IFERROR(INDEX(ADJ!$A$1:$BZ$1000,MATCH(PAYROLL!D27,ADJ!A$1:A$500,0),MATCH(PAYROLL!CO$2,ADJ!$2:$2,0)),0)</f>
        <v/>
      </c>
      <c r="CP27">
        <f>IFERROR(INDEX(ADJ!$A$1:$BZ$1000,MATCH(PAYROLL!D27,ADJ!A$1:A$500,0),MATCH(PAYROLL!CP$2,ADJ!$2:$2,0)),0)</f>
        <v/>
      </c>
      <c r="CQ27">
        <f>BP27-CL27-CI27-CM27-CN27-CO27-CP27-CC27</f>
        <v/>
      </c>
      <c r="CR27">
        <f>IFERROR(IF(RIGHT(INDEX(PIS!O$1:O$500,MATCH(D27,PIS!C$1:C$500,0)),5)="Gross",MIN(U27+V27,VLOOKUP("R700",TSC!B:C,2,0)*VLOOKUP("R101",TSC!B:C,2,0))*(VLOOKUP("T711",TSC!B:C,2,0)+VLOOKUP("T712",TSC!B:C,2,0))%,MIN(T27+V27,VLOOKUP("R700",TSC!B:C,2,0)*VLOOKUP("R101",TSC!B:C,2,0))*(VLOOKUP("T711",TSC!B:C,2,0)+VLOOKUP("T712",TSC!B:C,2,0)+VLOOKUP("R701",TSC!B:C,2,0))%),0)</f>
        <v/>
      </c>
      <c r="CS27">
        <f>IFERROR(IF(RIGHT(INDEX(PIS!O$1:O$500,MATCH(D27,PIS!C$1:C$500,0)),5)="Gross",MIN(U27+V27,VLOOKUP("R700",TSC!B:C,2,0)*VLOOKUP("R101",TSC!B:C,2,0))*(VLOOKUP("T714",TSC!B:C,2,0))%,MIN(T27+V27,VLOOKUP("R700",TSC!B:C,2,0)*VLOOKUP("R101",TSC!B:C,2,0))*(VLOOKUP("T704",TSC!B:C,2,0)+VLOOKUP("T714",TSC!B:C,2,0))%),0)</f>
        <v/>
      </c>
      <c r="CT27">
        <f>IFERROR(IF(RIGHT(INDEX(PIS!O$1:O$500,MATCH(D27,PIS!C$1:C$500,0)),5)="Gross",MIN(U27+V27,VLOOKUP("R700",TSC!B:C,2,0)*VLOOKUP("R101",TSC!B:C,2,0))*VLOOKUP("T705",TSC!B:C,2,0)%,MIN(T27+V27,VLOOKUP("R700",TSC!B:C,2,0)*VLOOKUP("R101",TSC!B:C,2,0))*VLOOKUP("T705",TSC!B:C,2,0)%),0)</f>
        <v/>
      </c>
      <c r="CU27">
        <f>IFERROR(IF(RIGHT(INDEX(PIS!O$1:O$500,MATCH(D27,PIS!C$1:C$500,0)),5)="Gross",MIN(U27+V27,VLOOKUP("R700",TSC!B:C,2,0)*VLOOKUP("R101",TSC!B:C,2,0))*(VLOOKUP("T713",TSC!B:C,2,0))%,MIN(T27+V27,VLOOKUP("R700",TSC!B:C,2,0)*VLOOKUP("R101",TSC!B:C,2,0))*(VLOOKUP("T713",TSC!B:C,2,0))%),0)</f>
        <v/>
      </c>
      <c r="CV27">
        <f>IFERROR(INDEX(ADJ!$A$1:$BZ$1000,MATCH(PAYROLL!D27,ADJ!A$1:A$500,0),MATCH(PAYROLL!CV$2,ADJ!$2:$2,0)),0)</f>
        <v/>
      </c>
      <c r="CW27">
        <f>IFERROR(INDEX(ADJ!$A$1:$BZ$1000,MATCH(PAYROLL!D27,ADJ!A$1:A$500,0),MATCH(PAYROLL!CW$2,ADJ!$2:$2,0)),0)</f>
        <v/>
      </c>
      <c r="CX27">
        <f>SUM(CR27:CW27)</f>
        <v/>
      </c>
      <c r="CY27">
        <f>ROUND(IF(CR27&gt;0,T27+V27*VLOOKUP("R202",TSC!$B$1:$C$500,2,0),0),0)</f>
        <v/>
      </c>
      <c r="CZ27">
        <f>IFERROR(INDEX(CSDA!D$1:D$500,MATCH($CZ$2,CSDA!C$1:C$500,0)),0)</f>
        <v/>
      </c>
      <c r="DA27">
        <f>ROUND(T27*0.7%,0)</f>
        <v/>
      </c>
      <c r="DB27">
        <f>ROUND(T27/12,0)</f>
        <v/>
      </c>
      <c r="DC27">
        <f ref="DC27" t="array">IFERROR(INDEX(CSDA!D$1:D$500,MATCH("Trích giữ"&amp;PAYROLL!DC$2,CSDA!A$1:A$500&amp;CSDA!C$1:C$500,0)),0)</f>
        <v/>
      </c>
      <c r="DD27">
        <f ref="DD27" t="array">IFERROR(INDEX(CSDA!D$1:D$500,MATCH("Trích giữ"&amp;PAYROLL!DD$2,CSDA!A$1:A$500&amp;CSDA!C$1:C$500,0)),0)</f>
        <v/>
      </c>
      <c r="DE27">
        <f ref="DE27" t="array">IFERROR(INDEX(CSDA!D$1:D$500,MATCH("Trích giữ"&amp;PAYROLL!DE$2,CSDA!A$1:A$500&amp;CSDA!C$1:C$500,0)),0)</f>
        <v/>
      </c>
      <c r="DF27">
        <f>IFERROR(INDEX(CSDA!D$1:D$500,MATCH(PAYROLL!DF$2,CSDA!C$1:C$500,0)),0)</f>
        <v/>
      </c>
      <c r="DG27">
        <f ref="DG27" t="array">IFERROR(INDEX(CSDA!D$1:D$500,MATCH("Trích giữ"&amp;PAYROLL!DG$2,CSDA!A$1:A$500&amp;CSDA!C$1:C$500,0)),0)</f>
        <v/>
      </c>
      <c r="DH27">
        <f>ROUND(T27/26,0)</f>
        <v/>
      </c>
      <c r="DI27">
        <f ref="DI27" t="array">IFERROR(INDEX(CSDA!D$1:D$500,MATCH("Trích giữ"&amp;PAYROLL!DI$2,CSDA!A$1:A$500&amp;CSDA!C$1:C$500,0)),0)</f>
        <v/>
      </c>
      <c r="DJ27">
        <f>IF(U27=0,T27*21.5%-BL27,0)</f>
        <v/>
      </c>
      <c r="DK27">
        <f ref="DK27" t="array">IFERROR(INDEX(CSDA!D$1:D$500,MATCH("Trích giữ"&amp;PAYROLL!DK$2,CSDA!A$1:A$500&amp;CSDA!C$1:C$500,0)),0)</f>
        <v/>
      </c>
      <c r="DL27">
        <f>IFERROR(INDEX(CSDA!D$1:D$500,MATCH(PAYROLL!DL$2,CSDA!C$1:C$500,0))/12,0)</f>
        <v/>
      </c>
      <c r="DM27">
        <f>SUM(DB27:DL27)</f>
        <v/>
      </c>
      <c r="DN27">
        <f>IFERROR(INDEX(ADJ!$A$1:$BZ$1000,MATCH(PAYROLL!D27,ADJ!A$1:A$500,0),MATCH(PAYROLL!DN$2,ADJ!$2:$2,0)),0)</f>
        <v/>
      </c>
      <c r="DO27">
        <f>IFERROR(SUM(BP27,DM27:DN27,CX27:DA27)-DT27,0)</f>
        <v/>
      </c>
      <c r="DP27">
        <f ref="DP27" t="array">SUM(BW27*IFERROR(INDEX(CSDA!D$1:D$500,MATCH(BW$2,CSDA!C$1:C$500,0)),0)%,CX27*IFERROR(INDEX(CSDA!D$1:D$500,MATCH(CX$2,CSDA!C$1:C$500,0)),0)%,DA27*IFERROR(INDEX(CSDA!D$1:D$500,MATCH(DA$2,CSDA!C$1:C$500,0)),0)%,DB27*IFERROR(INDEX(CSDA!D$1:D$500,MATCH(DB$2,CSDA!C$1:C$500,0)),0)%,DF27*IFERROR(INDEX(CSDA!D$1:D$500,MATCH("Phí dịch vụ"&amp;PAYROLL!DF$2,CSDA!A$1:A$500&amp;CSDA!C$1:C$500,0)),0)%,DC27*IFERROR(INDEX(CSDA!D$1:D$500,MATCH("Phí dịch vụ"&amp;PAYROLL!DC$2,CSDA!A$1:A$500&amp;CSDA!C$1:C$500,0)),0)%,DH27*IFERROR(INDEX(CSDA!D$1:D$500,MATCH("Phí dịch vụ"&amp;PAYROLL!DH$2,CSDA!A$1:A$500&amp;CSDA!C$1:C$500,0)),0)%,DJ27*IFERROR(INDEX(CSDA!D$1:D$500,MATCH("Phí dịch vụ"&amp;PAYROLL!DJ$2,CSDA!A$1:A$500&amp;CSDA!C$1:C$500,0)),0)%,BN27*IFERROR(INDEX(CSDA!D$1:D$500,MATCH(BN$2,CSDA!C$1:C$500,0)),0)%)-BN27*7%</f>
        <v/>
      </c>
      <c r="DQ27">
        <f>IFERROR(INDEX(ADJ!$A$1:$BZ$1000,MATCH(PAYROLL!D27,ADJ!A$1:A$500,0),MATCH(PAYROLL!DQ$2,ADJ!$2:$2,0)),0)</f>
        <v/>
      </c>
      <c r="DR27">
        <f>IFERROR(INDEX(ADJ!$A$1:$BZ$1000,MATCH(PAYROLL!D27,ADJ!A$1:A$500,0),MATCH(PAYROLL!DR$2,ADJ!$2:$2,0)),0)</f>
        <v/>
      </c>
      <c r="DS27">
        <f>SUM(DP27:DR27)</f>
        <v/>
      </c>
      <c r="DT27">
        <f>EK27</f>
        <v/>
      </c>
      <c r="DU27">
        <f>SUM(DO27:DR27)</f>
        <v/>
      </c>
      <c r="DV27">
        <f>ROUND(DU27*0.1,0)</f>
        <v/>
      </c>
      <c r="DW27">
        <f>DU27+DV27</f>
        <v/>
      </c>
      <c r="DZ27">
        <f>IFERROR(INDEX(ADJ!$A$1:$BZ$1000,MATCH(PAYROLL!$D27,ADJ!A$1:A$500,0),MATCH(PAYROLL!DZ$2,ADJ!$2:$2,0)),0)</f>
        <v/>
      </c>
      <c r="EA27">
        <f>IFERROR(INDEX(ADJ!$A$1:$BZ$1000,MATCH(PAYROLL!$D27,ADJ!A$1:A$500,0),MATCH(PAYROLL!EA$2,ADJ!$2:$2,0)),0)</f>
        <v/>
      </c>
      <c r="EB27">
        <f>IFERROR(INDEX(ADJ!$A$1:$BZ$1000,MATCH(PAYROLL!$D27,ADJ!A$1:A$500,0),MATCH(PAYROLL!EB$2,ADJ!$2:$2,0)),0)</f>
        <v/>
      </c>
      <c r="EC27">
        <f>IFERROR(INDEX(ADJ!$A$1:$BZ$1000,MATCH(PAYROLL!$D27,ADJ!A$1:A$500,0),MATCH(PAYROLL!EC$2,ADJ!$2:$2,0)),0)</f>
        <v/>
      </c>
      <c r="ED27">
        <f>IFERROR(INDEX(ADJ!$A$1:$BZ$1000,MATCH(PAYROLL!$D27,ADJ!A$1:A$500,0),MATCH(PAYROLL!ED$2,ADJ!$2:$2,0)),0)</f>
        <v/>
      </c>
      <c r="EE27">
        <f>IFERROR(INDEX(ADJ!$A$1:$BZ$1000,MATCH(PAYROLL!$D27,ADJ!A$1:A$500,0),MATCH(PAYROLL!EE$2,ADJ!$2:$2,0)),0)</f>
        <v/>
      </c>
      <c r="EF27">
        <f>IFERROR(INDEX(ADJ!$A$1:$BZ$1000,MATCH(PAYROLL!$D27,ADJ!A$1:A$500,0),MATCH(PAYROLL!EF$2,ADJ!$2:$2,0)),0)</f>
        <v/>
      </c>
      <c r="EG27">
        <f>IFERROR(INDEX(ADJ!$A$1:$BZ$1000,MATCH(PAYROLL!$D27,ADJ!A$1:A$500,0),MATCH(PAYROLL!EG$2,ADJ!$2:$2,0)),0)</f>
        <v/>
      </c>
      <c r="EH27">
        <f>IFERROR(INDEX(ADJ!$A$1:$BZ$1000,MATCH(PAYROLL!$D27,ADJ!A$1:A$500,0),MATCH(PAYROLL!EH$2,ADJ!$2:$2,0)),0)</f>
        <v/>
      </c>
      <c r="EI27">
        <f>IFERROR(INDEX(ADJ!$A$1:$BZ$1000,MATCH(PAYROLL!D27,ADJ!A$1:A$500,0),MATCH(PAYROLL!EI$2,ADJ!$2:$2,0)),0)</f>
        <v/>
      </c>
      <c r="EJ27">
        <f>IFERROR(INDEX(ADJ!$A$1:$BZ$1000,MATCH(PAYROLL!$D27,ADJ!A$1:A$500,0),MATCH(PAYROLL!EJ$2,ADJ!$2:$2,0)),0)</f>
        <v/>
      </c>
      <c r="EK27">
        <f>SUM(DZ27:EJ27)</f>
        <v/>
      </c>
    </row>
    <row r="28">
      <c r="A28" t="n">
        <v>26</v>
      </c>
      <c r="B28" t="inlineStr">
        <is>
          <t>Phan Văn Thắng</t>
        </is>
      </c>
      <c r="D28" t="inlineStr">
        <is>
          <t>150205-04</t>
        </is>
      </c>
      <c r="S28">
        <f>IFERROR(INDEX(PIS!$A$1:$BZ$1000,MATCH($D28,PIS!C$1:C$500,0),MATCH("Lương CB tháng trước",PIS!$1:$1,0)),0)</f>
        <v/>
      </c>
      <c r="T28">
        <f>IFERROR(INDEX(PIS!$A$1:$BZ$1000,MATCH($D28,PIS!C$1:C$500,0),MATCH("Lương CB hiện tại",PIS!$1:$1,0)),0)</f>
        <v/>
      </c>
      <c r="U28">
        <f>IFERROR(INDEX(PIS!$A$1:$BZ$1000,MATCH($D28,PIS!C$1:C$500,0),MATCH("Lương đóng BHBB",PIS!$1:$1,0)),0)</f>
        <v/>
      </c>
      <c r="V28">
        <f>IFERROR(INDEX(PIS!$A$1:$BZ$1000,MATCH($D28,PIS!C$1:C$500,0),MATCH(V$2,PIS!$2:$2,0)),0)</f>
        <v/>
      </c>
      <c r="W28">
        <f>IFERROR(INDEX(PIS!$A$1:$BZ$1000,MATCH($D28,PIS!C$1:C$500,0),MATCH(W$2,PIS!$2:$2,0)),0)</f>
        <v/>
      </c>
      <c r="X28">
        <f>IFERROR(INDEX(PIS!$A$1:$BZ$1000,MATCH($D28,PIS!C$1:C$500,0),MATCH(X$2,PIS!$2:$2,0)),0)</f>
        <v/>
      </c>
      <c r="Y28">
        <f>IFERROR(INDEX(PIS!$A$1:$BZ$1000,MATCH($D28,PIS!C$1:C$500,0),MATCH(Y$2,PIS!$2:$2,0)),0)</f>
        <v/>
      </c>
      <c r="Z28">
        <f>IFERROR(INDEX(PIS!$A$1:$BZ$1000,MATCH($D28,PIS!C$1:C$500,0),MATCH(Z$2,PIS!$2:$2,0)),0)</f>
        <v/>
      </c>
      <c r="AA28">
        <f>IFERROR(INDEX(PIS!$A$1:$BZ$1000,MATCH($D28,PIS!C$1:C$500,0),MATCH(AA$2,PIS!$2:$2,0)),0)</f>
        <v/>
      </c>
      <c r="AB28">
        <f>IFERROR(INDEX(PIS!$A$1:$BZ$1000,MATCH($D28,PIS!C$1:C$500,0),MATCH(AB$2,PIS!$2:$2,0)),0)</f>
        <v/>
      </c>
      <c r="AC28">
        <f>SUM(V28:AB28)</f>
        <v/>
      </c>
      <c r="AD28">
        <f>IFERROR(INDEX(TIMESHEET!$A$1:$AI$5000,MATCH($D28,TIMESHEET!A$1:A$500,0),MATCH("T100",TIMESHEET!$2:$2,0))-2,0)</f>
        <v/>
      </c>
      <c r="AE28">
        <f>IFERROR(INDEX(TIMESHEET!$A$1:$AI$5000,MATCH($D28,TIMESHEET!A$1:A$500,0),MATCH("T202",TIMESHEET!$2:$2,0)),0)</f>
        <v/>
      </c>
      <c r="AF28">
        <f>IFERROR(INDEX(TIMESHEET!$A$1:$AI$5000,MATCH($D28,TIMESHEET!A$1:A$500,0),MATCH("T302",TIMESHEET!$2:$2,0)),0)</f>
        <v/>
      </c>
      <c r="AG28">
        <f>IFERROR(INDEX(TIMESHEET!$A$1:$AI$5000,MATCH($D28,TIMESHEET!A$1:A$500,0),MATCH("T406",TIMESHEET!$2:$2,0)),0)</f>
        <v/>
      </c>
      <c r="AH28">
        <f>AE28+AG28</f>
        <v/>
      </c>
      <c r="AI28">
        <f>IFERROR(INDEX(TIMESHEET!$A$1:$AI$5000,MATCH($D28,TIMESHEET!A$1:A$500,0),MATCH("T701",TIMESHEET!$2:$2,0)),0)</f>
        <v/>
      </c>
      <c r="AJ28">
        <f>IFERROR(INDEX(TIMESHEET!$A$1:$AI$5000,MATCH($D28,TIMESHEET!B$1:B$500,0),MATCH("T320",TIMESHEET!$2:$2,0)),0)</f>
        <v/>
      </c>
      <c r="AK28">
        <f>IFERROR(IF(LEFT(INDEX(PIS!O$1:O$500,MATCH(D28,PIS!C$1:C$500)),1)="M",T28/AD28*SUM(AE28:AG28),T28*AD28),0)</f>
        <v/>
      </c>
      <c r="AL28">
        <f>IFERROR(INDEX(ADJ!$A$1:$BZ$1000,MATCH(PAYROLL!D28,ADJ!A$1:A$500,0),MATCH(PAYROLL!AL$2,ADJ!$2:$2,0)),0)</f>
        <v/>
      </c>
      <c r="AM28">
        <f>SUM(AK28:AL28)</f>
        <v/>
      </c>
      <c r="AN28">
        <f>IFERROR(ROUND(V28/$AD28*$AH28,0),0)</f>
        <v/>
      </c>
      <c r="AO28">
        <f>IFERROR(ROUND(W28/$AD28*$AH28,0),0)</f>
        <v/>
      </c>
      <c r="AP28">
        <f>IFERROR(ROUND(X28/$AD28*$AE28,0),0)</f>
        <v/>
      </c>
      <c r="AQ28">
        <f>IFERROR(ROUND(Y28/$AD28*$AH28,0),0)</f>
        <v/>
      </c>
      <c r="AR28">
        <f>IFERROR(ROUND(Z28/$AD28*$AH28,0),0)</f>
        <v/>
      </c>
      <c r="AS28">
        <f>IFERROR(ROUND(AA28/$AD28*$AH28,0),0)</f>
        <v/>
      </c>
      <c r="AT28">
        <f>IFERROR(IF((AE28+AF28+AG28)&gt;13,AB28,ROUND(AB28/AD28*AH28,0)),0)</f>
        <v/>
      </c>
      <c r="AU28">
        <f>IFERROR(INDEX(ADJ!$A$1:$BZ$1000,MATCH(PAYROLL!D28,ADJ!A$1:A$500,0),MATCH(PAYROLL!AU$2,ADJ!$2:$2,0)),0)</f>
        <v/>
      </c>
      <c r="AV28">
        <f>ROUND(SUM(AN28:AU28),0)</f>
        <v/>
      </c>
      <c r="AW28">
        <f>IFERROR(INDEX(TIMESHEET!$A$1:$AI$5000,MATCH(PAYROLL!D28,TIMESHEET!A$1:A$500,0),MATCH("T620",TIMESHEET!$2:$2,0)),0)</f>
        <v/>
      </c>
      <c r="AX28">
        <f>IFERROR(INDEX(TIMESHEET!$A$1:$AI$5000,MATCH(PAYROLL!D28,TIMESHEET!A$1:A$500,0),MATCH("T601",TIMESHEET!$2:$2,0)),0)</f>
        <v/>
      </c>
      <c r="AY28">
        <f>IFERROR(INDEX(TIMESHEET!$A$1:$AI$5000,MATCH(PAYROLL!D28,TIMESHEET!A$1:A$500,0),MATCH("T602",TIMESHEET!$2:$2,0)),0)</f>
        <v/>
      </c>
      <c r="AZ28">
        <f>IFERROR(INDEX(TIMESHEET!$A$1:$AI$5000,MATCH(PAYROLL!D28,TIMESHEET!A$1:A$500,0),MATCH("T603",TIMESHEET!$2:$2,0)),0)</f>
        <v/>
      </c>
      <c r="BA28">
        <f>IFERROR(INDEX(TIMESHEET!$A$1:$AI$5000,MATCH(PAYROLL!D28,TIMESHEET!A$1:A$500,0),MATCH("T611",TIMESHEET!$2:$2,0)),0)</f>
        <v/>
      </c>
      <c r="BB28">
        <f>IFERROR(INDEX(TIMESHEET!$A$1:$AI$5000,MATCH(PAYROLL!D28,TIMESHEET!A$1:A$500,0),MATCH("T612",TIMESHEET!$2:$2,0)),0)</f>
        <v/>
      </c>
      <c r="BC28">
        <f>IFERROR(INDEX(TIMESHEET!$A$1:$AI$5000,MATCH(PAYROLL!D28,TIMESHEET!A$1:A$500,0),MATCH("T613",TIMESHEET!$2:$2,0)),0)</f>
        <v/>
      </c>
      <c r="BD28">
        <f>IFERROR(INDEX(TIMESHEET!$A$1:$AI$5000,MATCH(PAYROLL!D28,TIMESHEET!A$1:A$500,0),MATCH("T500",TIMESHEET!$2:$2,0)),0)</f>
        <v/>
      </c>
      <c r="BE28">
        <f>IFERROR(IF(LEFT(INDEX(PIS!O$1:O$500,MATCH(D28,PIS!C$1:C$500)),1)="M",T28/AD28/8*(AW28+AX28*1.5+AY28*2+AZ28*3+BA28*2.1+BB28*2.7+BC28*3.9+BD28*0.3),T28/8*(AW28+AX28*1.5+AY28*2+AZ28*3+BA28*2.1+BB28*2.7+BC28*3.9+BD28*0.3)),0)</f>
        <v/>
      </c>
      <c r="BF28">
        <f>IFERROR(INDEX(ADJ!$A$1:$BZ$1000,MATCH(PAYROLL!$D28,ADJ!A$1:A$500,0),MATCH(PAYROLL!BF$2,ADJ!$2:$2,0)),0)</f>
        <v/>
      </c>
      <c r="BG28">
        <f>IFERROR(INDEX(ADJ!$A$1:$BZ$1000,MATCH(PAYROLL!D28,ADJ!A$1:A$500,0),MATCH(PAYROLL!BG$2,ADJ!$2:$2,0)),0)</f>
        <v/>
      </c>
      <c r="BH28">
        <f>IFERROR(INDEX(ADJ!$A$1:$BZ$1000,MATCH(PAYROLL!D28,ADJ!A$1:A$500,0),MATCH(PAYROLL!BH$2,ADJ!$2:$2,0)),0)</f>
        <v/>
      </c>
      <c r="BI28">
        <f>IFERROR(INDEX(ADJ!$A$1:$BZ$1000,MATCH(PAYROLL!D28,ADJ!A$1:A$500,0),MATCH(PAYROLL!BI$2,ADJ!$2:$2,0)),0)</f>
        <v/>
      </c>
      <c r="BJ28">
        <f>IFERROR(INDEX(ADJ!$A$1:$BZ$1000,MATCH(PAYROLL!D28,ADJ!A$1:A$500,0),MATCH(PAYROLL!BJ$2,ADJ!$2:$2,0)),0)</f>
        <v/>
      </c>
      <c r="BK28">
        <f>SUM(BF28:BJ28)</f>
        <v/>
      </c>
      <c r="BL28">
        <f>IFERROR(INDEX(ADJ!$A$1:$BZ$1000,MATCH(PAYROLL!D28,ADJ!A$1:A$500,0),MATCH(PAYROLL!BL$2,ADJ!$2:$2,0)),0)</f>
        <v/>
      </c>
      <c r="BM28">
        <f>IFERROR(INDEX(ADJ!$A$1:$BZ$1000,MATCH(PAYROLL!D28,ADJ!A$1:A$500,0),MATCH(PAYROLL!BM$2,ADJ!$2:$2,0)),0)</f>
        <v/>
      </c>
      <c r="BN28">
        <f>IFERROR(INDEX(ADJ!$A$1:$BZ$1000,MATCH(PAYROLL!D28,ADJ!A$1:A$500,0),MATCH(PAYROLL!BN$2,ADJ!$2:$2,0)),0)</f>
        <v/>
      </c>
      <c r="BO28">
        <f>IFERROR(INDEX(ADJ!$A$1:$BZ$1000,MATCH(PAYROLL!D28,ADJ!A$1:A$500,0),MATCH(PAYROLL!BO$2,ADJ!$2:$2,0)),0)</f>
        <v/>
      </c>
      <c r="BP28">
        <f>SUM(AM28,AV28,BE28,BK28,BL28:BO28)</f>
        <v/>
      </c>
      <c r="BQ28">
        <f>BO28</f>
        <v/>
      </c>
      <c r="BR28">
        <f>IFERROR(ROUND(IF(LEFT(INDEX(PIS!O$1:O$500,MATCH(D28,PIS!C$1:C$500)),1)="D",T28/8*(BD28*0.3),IF(LEFT(INDEX(PIS!O$1:O$500,MATCH(D28,PIS!C$1:C$500)),1)="H",T28*($BD28*0.3),T28/$AD28/8*($BD28*0.3))),0),0)</f>
        <v/>
      </c>
      <c r="BS28">
        <f>IF(AP28&lt;1,0,MIN(AP28,730000))</f>
        <v/>
      </c>
      <c r="BT28">
        <f>IFERROR(ROUND((BE28-SUM(AW28:BC28)*T28/AD28/8),0)-BR28,0)</f>
        <v/>
      </c>
      <c r="BU28">
        <f>AO28</f>
        <v/>
      </c>
      <c r="BV28">
        <f>SUM(BQ28:BU28)</f>
        <v/>
      </c>
      <c r="BW28">
        <f>BP28-BV28</f>
        <v/>
      </c>
      <c r="BX28">
        <f>IFERROR(IF(RIGHT(INDEX(PIS!O$1:O$500,MATCH(D28,PIS!C$1:C$500)),5)="Gross",MIN(U28+V28,VLOOKUP("R700",TSC!B:C,2,0)*VLOOKUP("R101",TSC!B:C,2,0))*VLOOKUP("R701",TSC!B:C,2,0)%,0),0)</f>
        <v/>
      </c>
      <c r="BY28">
        <f>IFERROR(IF(RIGHT(INDEX(PIS!O$1:O$500,MATCH(D28,PIS!C$1:C$500)),5)="Gross",MIN(U28+V28,VLOOKUP("R700",TSC!B:C,2,0)*VLOOKUP("R101",TSC!B:C,2,0))*VLOOKUP("T704",TSC!B:C,2,0)%,0),0)</f>
        <v/>
      </c>
      <c r="BZ28">
        <f>IFERROR(IF(RIGHT(INDEX(PIS!O$1:O$500,MATCH(D28,PIS!C$1:C$500)),5)="Gross",MIN(U28+V28,VLOOKUP("R700",TSC!B:C,2,0)*VLOOKUP("1",TSC!F:G,2,0))*VLOOKUP("T705",TSC!B:C,2,0)%,0),0)</f>
        <v/>
      </c>
      <c r="CA28">
        <f>IFERROR(INDEX(ADJ!$A$1:$BZ$1000,MATCH(PAYROLL!D28,ADJ!A$1:A$500,0),MATCH(PAYROLL!CA$2,ADJ!$2:$2,0)),0)</f>
        <v/>
      </c>
      <c r="CB28">
        <f>IFERROR(INDEX(ADJ!$A$1:$BZ$1000,MATCH(PAYROLL!D28,ADJ!A$1:A$500,0),MATCH(PAYROLL!CB$2,ADJ!$2:$2,0)),0)</f>
        <v/>
      </c>
      <c r="CC28">
        <f>SUM(BX28:CB28)</f>
        <v/>
      </c>
      <c r="CD28">
        <f>IFERROR(INDEX(PIS!$A$1:$BZ$1000,MATCH(PAYROLL!D28,PIS!C$1:C$500,0),MATCH(PAYROLL!CD$1,PIS!$1:$1,0)),0)</f>
        <v/>
      </c>
      <c r="CE28">
        <f>IFERROR(IF(OR(INDEX(PIS!P$1:P$500,MATCH(D28,PIS!C$1:C$500,0))="LT2",INDEX(PIS!P$1:P$500,MATCH(D28,PIS!C$1:C$500,0))="P10"),0,SUM(CC28,CD28*VLOOKUP("R601",TSC!B:C,2,0),VLOOKUP("R602",TSC!B:C,2,0))),0)</f>
        <v/>
      </c>
      <c r="CF28">
        <f>MAX(BW28-CE28,0)</f>
        <v/>
      </c>
      <c r="CG28">
        <f>IFERROR(IF(OR(RIGHT(INDEX(PIS!P$1:P$500,MATCH(D28,PIS!C$1:C$500)),5)="P10",RIGHT(INDEX(PIS!P$1:P$500,MATCH(D28,PIS!C$1:C$500)),5)="CK"),0,IF(CF28&lt;=5000000,CF28*5%,IF(CF28&lt;=10000000,CF28*10%-250000,IF(CF28&lt;=18000000,CF28*15%-750000,IF(CF28&lt;=32000000,CF28*20%-1650000,IF(CF28&lt;=52000000,CF28*25%-3250000,IF(CF28&lt;=80000000,BH28*30%-5850000,CF28*35%-9850000))))))),0)</f>
        <v/>
      </c>
      <c r="CH28">
        <f>IFERROR(IF(OR(INDEX(PIS!P$1:P$500,MATCH(D28,PIS!C$1:C$500))="LT",INDEX(PIS!P$1:P$500,MATCH(D28,PIS!C$1:C$500))="CK"),0,IF(CF28&lt;2000000,0,CF28*10%)),0)</f>
        <v/>
      </c>
      <c r="CI28">
        <f>IFERROR(INDEX(ADJ!$A$1:$BZ$1000,MATCH(PAYROLL!D28,ADJ!A$1:A$500,0),MATCH(PAYROLL!CI$2,ADJ!$2:$2,0)),0)</f>
        <v/>
      </c>
      <c r="CJ28">
        <f>IFERROR(INDEX(ADJ!$A$1:$BZ$1000,MATCH(PAYROLL!D28,ADJ!A$1:A$500,0),MATCH(PAYROLL!CJ$2,ADJ!$2:$2,0)),0)</f>
        <v/>
      </c>
      <c r="CK28">
        <f>IFERROR(INDEX(ADJ!$A$1:$BZ$1000,MATCH(PAYROLL!D28,ADJ!A$1:A$500,0),MATCH(PAYROLL!CK$2,ADJ!$2:$2,0)),0)</f>
        <v/>
      </c>
      <c r="CL28">
        <f>SUM(CG28:CK28)</f>
        <v/>
      </c>
      <c r="CM28">
        <f>ROUND(SUM(CH28:CK28),0)</f>
        <v/>
      </c>
      <c r="CN28">
        <f>IFERROR(INDEX(CSDA!D$1:D$500,MATCH($CN$2,CSDA!C$1:C$500,0))*INDEX(PIS!V$1:V$500,MATCH(D28,PIS!C$1:C$500))+INDEX(ADJ!$A$1:$BZ$1000,MATCH(PAYROLL!D28,ADJ!A$1:A$500,0),MATCH(PAYROLL!CN$2,ADJ!$2:$2,0)),0)</f>
        <v/>
      </c>
      <c r="CO28">
        <f>IFERROR(INDEX(ADJ!$A$1:$BZ$1000,MATCH(PAYROLL!D28,ADJ!A$1:A$500,0),MATCH(PAYROLL!CO$2,ADJ!$2:$2,0)),0)</f>
        <v/>
      </c>
      <c r="CP28">
        <f>IFERROR(INDEX(ADJ!$A$1:$BZ$1000,MATCH(PAYROLL!D28,ADJ!A$1:A$500,0),MATCH(PAYROLL!CP$2,ADJ!$2:$2,0)),0)</f>
        <v/>
      </c>
      <c r="CQ28">
        <f>BP28-CL28-CI28-CM28-CN28-CO28-CP28-CC28</f>
        <v/>
      </c>
      <c r="CR28">
        <f>IFERROR(IF(RIGHT(INDEX(PIS!O$1:O$500,MATCH(D28,PIS!C$1:C$500,0)),5)="Gross",MIN(U28+V28,VLOOKUP("R700",TSC!B:C,2,0)*VLOOKUP("R101",TSC!B:C,2,0))*(VLOOKUP("T711",TSC!B:C,2,0)+VLOOKUP("T712",TSC!B:C,2,0))%,MIN(T28+V28,VLOOKUP("R700",TSC!B:C,2,0)*VLOOKUP("R101",TSC!B:C,2,0))*(VLOOKUP("T711",TSC!B:C,2,0)+VLOOKUP("T712",TSC!B:C,2,0)+VLOOKUP("R701",TSC!B:C,2,0))%),0)</f>
        <v/>
      </c>
      <c r="CS28">
        <f>IFERROR(IF(RIGHT(INDEX(PIS!O$1:O$500,MATCH(D28,PIS!C$1:C$500,0)),5)="Gross",MIN(U28+V28,VLOOKUP("R700",TSC!B:C,2,0)*VLOOKUP("R101",TSC!B:C,2,0))*(VLOOKUP("T714",TSC!B:C,2,0))%,MIN(T28+V28,VLOOKUP("R700",TSC!B:C,2,0)*VLOOKUP("R101",TSC!B:C,2,0))*(VLOOKUP("T704",TSC!B:C,2,0)+VLOOKUP("T714",TSC!B:C,2,0))%),0)</f>
        <v/>
      </c>
      <c r="CT28">
        <f>IFERROR(IF(RIGHT(INDEX(PIS!O$1:O$500,MATCH(D28,PIS!C$1:C$500,0)),5)="Gross",MIN(U28+V28,VLOOKUP("R700",TSC!B:C,2,0)*VLOOKUP("R101",TSC!B:C,2,0))*VLOOKUP("T705",TSC!B:C,2,0)%,MIN(T28+V28,VLOOKUP("R700",TSC!B:C,2,0)*VLOOKUP("R101",TSC!B:C,2,0))*VLOOKUP("T705",TSC!B:C,2,0)%),0)</f>
        <v/>
      </c>
      <c r="CU28">
        <f>IFERROR(IF(RIGHT(INDEX(PIS!O$1:O$500,MATCH(D28,PIS!C$1:C$500,0)),5)="Gross",MIN(U28+V28,VLOOKUP("R700",TSC!B:C,2,0)*VLOOKUP("R101",TSC!B:C,2,0))*(VLOOKUP("T713",TSC!B:C,2,0))%,MIN(T28+V28,VLOOKUP("R700",TSC!B:C,2,0)*VLOOKUP("R101",TSC!B:C,2,0))*(VLOOKUP("T713",TSC!B:C,2,0))%),0)</f>
        <v/>
      </c>
      <c r="CV28">
        <f>IFERROR(INDEX(ADJ!$A$1:$BZ$1000,MATCH(PAYROLL!D28,ADJ!A$1:A$500,0),MATCH(PAYROLL!CV$2,ADJ!$2:$2,0)),0)</f>
        <v/>
      </c>
      <c r="CW28">
        <f>IFERROR(INDEX(ADJ!$A$1:$BZ$1000,MATCH(PAYROLL!D28,ADJ!A$1:A$500,0),MATCH(PAYROLL!CW$2,ADJ!$2:$2,0)),0)</f>
        <v/>
      </c>
      <c r="CX28">
        <f>SUM(CR28:CW28)</f>
        <v/>
      </c>
      <c r="CY28">
        <f>ROUND(IF(CR28&gt;0,T28+V28*VLOOKUP("R202",TSC!$B$1:$C$500,2,0),0),0)</f>
        <v/>
      </c>
      <c r="CZ28">
        <f>IFERROR(INDEX(CSDA!D$1:D$500,MATCH($CZ$2,CSDA!C$1:C$500,0)),0)</f>
        <v/>
      </c>
      <c r="DA28">
        <f>ROUND(T28*0.7%,0)</f>
        <v/>
      </c>
      <c r="DB28">
        <f>ROUND(T28/12,0)</f>
        <v/>
      </c>
      <c r="DC28">
        <f ref="DC28" t="array">IFERROR(INDEX(CSDA!D$1:D$500,MATCH("Trích giữ"&amp;PAYROLL!DC$2,CSDA!A$1:A$500&amp;CSDA!C$1:C$500,0)),0)</f>
        <v/>
      </c>
      <c r="DD28">
        <f ref="DD28" t="array">IFERROR(INDEX(CSDA!D$1:D$500,MATCH("Trích giữ"&amp;PAYROLL!DD$2,CSDA!A$1:A$500&amp;CSDA!C$1:C$500,0)),0)</f>
        <v/>
      </c>
      <c r="DE28">
        <f ref="DE28" t="array">IFERROR(INDEX(CSDA!D$1:D$500,MATCH("Trích giữ"&amp;PAYROLL!DE$2,CSDA!A$1:A$500&amp;CSDA!C$1:C$500,0)),0)</f>
        <v/>
      </c>
      <c r="DF28">
        <f>IFERROR(INDEX(CSDA!D$1:D$500,MATCH(PAYROLL!DF$2,CSDA!C$1:C$500,0)),0)</f>
        <v/>
      </c>
      <c r="DG28">
        <f ref="DG28" t="array">IFERROR(INDEX(CSDA!D$1:D$500,MATCH("Trích giữ"&amp;PAYROLL!DG$2,CSDA!A$1:A$500&amp;CSDA!C$1:C$500,0)),0)</f>
        <v/>
      </c>
      <c r="DH28">
        <f>ROUND(T28/26,0)</f>
        <v/>
      </c>
      <c r="DI28">
        <f ref="DI28" t="array">IFERROR(INDEX(CSDA!D$1:D$500,MATCH("Trích giữ"&amp;PAYROLL!DI$2,CSDA!A$1:A$500&amp;CSDA!C$1:C$500,0)),0)</f>
        <v/>
      </c>
      <c r="DJ28">
        <f>IF(U28=0,T28*21.5%-BL28,0)</f>
        <v/>
      </c>
      <c r="DK28">
        <f ref="DK28" t="array">IFERROR(INDEX(CSDA!D$1:D$500,MATCH("Trích giữ"&amp;PAYROLL!DK$2,CSDA!A$1:A$500&amp;CSDA!C$1:C$500,0)),0)</f>
        <v/>
      </c>
      <c r="DL28">
        <f>IFERROR(INDEX(CSDA!D$1:D$500,MATCH(PAYROLL!DL$2,CSDA!C$1:C$500,0))/12,0)</f>
        <v/>
      </c>
      <c r="DM28">
        <f>SUM(DB28:DL28)</f>
        <v/>
      </c>
      <c r="DN28">
        <f>IFERROR(INDEX(ADJ!$A$1:$BZ$1000,MATCH(PAYROLL!D28,ADJ!A$1:A$500,0),MATCH(PAYROLL!DN$2,ADJ!$2:$2,0)),0)</f>
        <v/>
      </c>
      <c r="DO28">
        <f>IFERROR(SUM(BP28,DM28:DN28,CX28:DA28)-DT28,0)</f>
        <v/>
      </c>
      <c r="DP28">
        <f ref="DP28" t="array">SUM(BW28*IFERROR(INDEX(CSDA!D$1:D$500,MATCH(BW$2,CSDA!C$1:C$500,0)),0)%,CX28*IFERROR(INDEX(CSDA!D$1:D$500,MATCH(CX$2,CSDA!C$1:C$500,0)),0)%,DA28*IFERROR(INDEX(CSDA!D$1:D$500,MATCH(DA$2,CSDA!C$1:C$500,0)),0)%,DB28*IFERROR(INDEX(CSDA!D$1:D$500,MATCH(DB$2,CSDA!C$1:C$500,0)),0)%,DF28*IFERROR(INDEX(CSDA!D$1:D$500,MATCH("Phí dịch vụ"&amp;PAYROLL!DF$2,CSDA!A$1:A$500&amp;CSDA!C$1:C$500,0)),0)%,DC28*IFERROR(INDEX(CSDA!D$1:D$500,MATCH("Phí dịch vụ"&amp;PAYROLL!DC$2,CSDA!A$1:A$500&amp;CSDA!C$1:C$500,0)),0)%,DH28*IFERROR(INDEX(CSDA!D$1:D$500,MATCH("Phí dịch vụ"&amp;PAYROLL!DH$2,CSDA!A$1:A$500&amp;CSDA!C$1:C$500,0)),0)%,DJ28*IFERROR(INDEX(CSDA!D$1:D$500,MATCH("Phí dịch vụ"&amp;PAYROLL!DJ$2,CSDA!A$1:A$500&amp;CSDA!C$1:C$500,0)),0)%,BN28*IFERROR(INDEX(CSDA!D$1:D$500,MATCH(BN$2,CSDA!C$1:C$500,0)),0)%)-BN28*7%</f>
        <v/>
      </c>
      <c r="DQ28">
        <f>IFERROR(INDEX(ADJ!$A$1:$BZ$1000,MATCH(PAYROLL!D28,ADJ!A$1:A$500,0),MATCH(PAYROLL!DQ$2,ADJ!$2:$2,0)),0)</f>
        <v/>
      </c>
      <c r="DR28">
        <f>IFERROR(INDEX(ADJ!$A$1:$BZ$1000,MATCH(PAYROLL!D28,ADJ!A$1:A$500,0),MATCH(PAYROLL!DR$2,ADJ!$2:$2,0)),0)</f>
        <v/>
      </c>
      <c r="DS28">
        <f>SUM(DP28:DR28)</f>
        <v/>
      </c>
      <c r="DT28">
        <f>EK28</f>
        <v/>
      </c>
      <c r="DU28">
        <f>SUM(DO28:DR28)</f>
        <v/>
      </c>
      <c r="DV28">
        <f>ROUND(DU28*0.1,0)</f>
        <v/>
      </c>
      <c r="DW28">
        <f>DU28+DV28</f>
        <v/>
      </c>
      <c r="DZ28">
        <f>IFERROR(INDEX(ADJ!$A$1:$BZ$1000,MATCH(PAYROLL!$D28,ADJ!A$1:A$500,0),MATCH(PAYROLL!DZ$2,ADJ!$2:$2,0)),0)</f>
        <v/>
      </c>
      <c r="EA28">
        <f>IFERROR(INDEX(ADJ!$A$1:$BZ$1000,MATCH(PAYROLL!$D28,ADJ!A$1:A$500,0),MATCH(PAYROLL!EA$2,ADJ!$2:$2,0)),0)</f>
        <v/>
      </c>
      <c r="EB28">
        <f>IFERROR(INDEX(ADJ!$A$1:$BZ$1000,MATCH(PAYROLL!$D28,ADJ!A$1:A$500,0),MATCH(PAYROLL!EB$2,ADJ!$2:$2,0)),0)</f>
        <v/>
      </c>
      <c r="EC28">
        <f>IFERROR(INDEX(ADJ!$A$1:$BZ$1000,MATCH(PAYROLL!$D28,ADJ!A$1:A$500,0),MATCH(PAYROLL!EC$2,ADJ!$2:$2,0)),0)</f>
        <v/>
      </c>
      <c r="ED28">
        <f>IFERROR(INDEX(ADJ!$A$1:$BZ$1000,MATCH(PAYROLL!$D28,ADJ!A$1:A$500,0),MATCH(PAYROLL!ED$2,ADJ!$2:$2,0)),0)</f>
        <v/>
      </c>
      <c r="EE28">
        <f>IFERROR(INDEX(ADJ!$A$1:$BZ$1000,MATCH(PAYROLL!$D28,ADJ!A$1:A$500,0),MATCH(PAYROLL!EE$2,ADJ!$2:$2,0)),0)</f>
        <v/>
      </c>
      <c r="EF28">
        <f>IFERROR(INDEX(ADJ!$A$1:$BZ$1000,MATCH(PAYROLL!$D28,ADJ!A$1:A$500,0),MATCH(PAYROLL!EF$2,ADJ!$2:$2,0)),0)</f>
        <v/>
      </c>
      <c r="EG28">
        <f>IFERROR(INDEX(ADJ!$A$1:$BZ$1000,MATCH(PAYROLL!$D28,ADJ!A$1:A$500,0),MATCH(PAYROLL!EG$2,ADJ!$2:$2,0)),0)</f>
        <v/>
      </c>
      <c r="EH28">
        <f>IFERROR(INDEX(ADJ!$A$1:$BZ$1000,MATCH(PAYROLL!$D28,ADJ!A$1:A$500,0),MATCH(PAYROLL!EH$2,ADJ!$2:$2,0)),0)</f>
        <v/>
      </c>
      <c r="EI28">
        <f>IFERROR(INDEX(ADJ!$A$1:$BZ$1000,MATCH(PAYROLL!D28,ADJ!A$1:A$500,0),MATCH(PAYROLL!EI$2,ADJ!$2:$2,0)),0)</f>
        <v/>
      </c>
      <c r="EJ28">
        <f>IFERROR(INDEX(ADJ!$A$1:$BZ$1000,MATCH(PAYROLL!$D28,ADJ!A$1:A$500,0),MATCH(PAYROLL!EJ$2,ADJ!$2:$2,0)),0)</f>
        <v/>
      </c>
      <c r="EK28">
        <f>SUM(DZ28:EJ28)</f>
        <v/>
      </c>
    </row>
    <row r="29">
      <c r="A29" t="n">
        <v>27</v>
      </c>
      <c r="B29" t="inlineStr">
        <is>
          <t>Nguyễn Thụy Ngọc Lan</t>
        </is>
      </c>
      <c r="D29" t="inlineStr">
        <is>
          <t>150349-04</t>
        </is>
      </c>
      <c r="S29">
        <f>IFERROR(INDEX(PIS!$A$1:$BZ$1000,MATCH($D29,PIS!C$1:C$500,0),MATCH("Lương CB tháng trước",PIS!$1:$1,0)),0)</f>
        <v/>
      </c>
      <c r="T29">
        <f>IFERROR(INDEX(PIS!$A$1:$BZ$1000,MATCH($D29,PIS!C$1:C$500,0),MATCH("Lương CB hiện tại",PIS!$1:$1,0)),0)</f>
        <v/>
      </c>
      <c r="U29">
        <f>IFERROR(INDEX(PIS!$A$1:$BZ$1000,MATCH($D29,PIS!C$1:C$500,0),MATCH("Lương đóng BHBB",PIS!$1:$1,0)),0)</f>
        <v/>
      </c>
      <c r="V29">
        <f>IFERROR(INDEX(PIS!$A$1:$BZ$1000,MATCH($D29,PIS!C$1:C$500,0),MATCH(V$2,PIS!$2:$2,0)),0)</f>
        <v/>
      </c>
      <c r="W29">
        <f>IFERROR(INDEX(PIS!$A$1:$BZ$1000,MATCH($D29,PIS!C$1:C$500,0),MATCH(W$2,PIS!$2:$2,0)),0)</f>
        <v/>
      </c>
      <c r="X29">
        <f>IFERROR(INDEX(PIS!$A$1:$BZ$1000,MATCH($D29,PIS!C$1:C$500,0),MATCH(X$2,PIS!$2:$2,0)),0)</f>
        <v/>
      </c>
      <c r="Y29">
        <f>IFERROR(INDEX(PIS!$A$1:$BZ$1000,MATCH($D29,PIS!C$1:C$500,0),MATCH(Y$2,PIS!$2:$2,0)),0)</f>
        <v/>
      </c>
      <c r="Z29">
        <f>IFERROR(INDEX(PIS!$A$1:$BZ$1000,MATCH($D29,PIS!C$1:C$500,0),MATCH(Z$2,PIS!$2:$2,0)),0)</f>
        <v/>
      </c>
      <c r="AA29">
        <f>IFERROR(INDEX(PIS!$A$1:$BZ$1000,MATCH($D29,PIS!C$1:C$500,0),MATCH(AA$2,PIS!$2:$2,0)),0)</f>
        <v/>
      </c>
      <c r="AB29">
        <f>IFERROR(INDEX(PIS!$A$1:$BZ$1000,MATCH($D29,PIS!C$1:C$500,0),MATCH(AB$2,PIS!$2:$2,0)),0)</f>
        <v/>
      </c>
      <c r="AC29">
        <f>SUM(V29:AB29)</f>
        <v/>
      </c>
      <c r="AD29">
        <f>IFERROR(INDEX(TIMESHEET!$A$1:$AI$5000,MATCH($D29,TIMESHEET!A$1:A$500,0),MATCH("T100",TIMESHEET!$2:$2,0))-2,0)</f>
        <v/>
      </c>
      <c r="AE29">
        <f>IFERROR(INDEX(TIMESHEET!$A$1:$AI$5000,MATCH($D29,TIMESHEET!A$1:A$500,0),MATCH("T202",TIMESHEET!$2:$2,0)),0)</f>
        <v/>
      </c>
      <c r="AF29">
        <f>IFERROR(INDEX(TIMESHEET!$A$1:$AI$5000,MATCH($D29,TIMESHEET!A$1:A$500,0),MATCH("T302",TIMESHEET!$2:$2,0)),0)</f>
        <v/>
      </c>
      <c r="AG29">
        <f>IFERROR(INDEX(TIMESHEET!$A$1:$AI$5000,MATCH($D29,TIMESHEET!A$1:A$500,0),MATCH("T406",TIMESHEET!$2:$2,0)),0)</f>
        <v/>
      </c>
      <c r="AH29">
        <f>AE29+AG29</f>
        <v/>
      </c>
      <c r="AI29">
        <f>IFERROR(INDEX(TIMESHEET!$A$1:$AI$5000,MATCH($D29,TIMESHEET!A$1:A$500,0),MATCH("T701",TIMESHEET!$2:$2,0)),0)</f>
        <v/>
      </c>
      <c r="AJ29">
        <f>IFERROR(INDEX(TIMESHEET!$A$1:$AI$5000,MATCH($D29,TIMESHEET!B$1:B$500,0),MATCH("T320",TIMESHEET!$2:$2,0)),0)</f>
        <v/>
      </c>
      <c r="AK29">
        <f>IFERROR(IF(LEFT(INDEX(PIS!O$1:O$500,MATCH(D29,PIS!C$1:C$500)),1)="M",T29/AD29*SUM(AE29:AG29),T29*AD29),0)</f>
        <v/>
      </c>
      <c r="AL29">
        <f>IFERROR(INDEX(ADJ!$A$1:$BZ$1000,MATCH(PAYROLL!D29,ADJ!A$1:A$500,0),MATCH(PAYROLL!AL$2,ADJ!$2:$2,0)),0)</f>
        <v/>
      </c>
      <c r="AM29">
        <f>SUM(AK29:AL29)</f>
        <v/>
      </c>
      <c r="AN29">
        <f>IFERROR(ROUND(V29/$AD29*$AH29,0),0)</f>
        <v/>
      </c>
      <c r="AO29">
        <f>IFERROR(ROUND(W29/$AD29*$AH29,0),0)</f>
        <v/>
      </c>
      <c r="AP29">
        <f>IFERROR(ROUND(X29/$AD29*$AE29,0),0)</f>
        <v/>
      </c>
      <c r="AQ29">
        <f>IFERROR(ROUND(Y29/$AD29*$AH29,0),0)</f>
        <v/>
      </c>
      <c r="AR29">
        <f>IFERROR(ROUND(Z29/$AD29*$AH29,0),0)</f>
        <v/>
      </c>
      <c r="AS29">
        <f>IFERROR(ROUND(AA29/$AD29*$AH29,0),0)</f>
        <v/>
      </c>
      <c r="AT29">
        <f>IFERROR(IF((AE29+AF29+AG29)&gt;13,AB29,ROUND(AB29/AD29*AH29,0)),0)</f>
        <v/>
      </c>
      <c r="AU29">
        <f>IFERROR(INDEX(ADJ!$A$1:$BZ$1000,MATCH(PAYROLL!D29,ADJ!A$1:A$500,0),MATCH(PAYROLL!AU$2,ADJ!$2:$2,0)),0)</f>
        <v/>
      </c>
      <c r="AV29">
        <f>ROUND(SUM(AN29:AU29),0)</f>
        <v/>
      </c>
      <c r="AW29">
        <f>IFERROR(INDEX(TIMESHEET!$A$1:$AI$5000,MATCH(PAYROLL!D29,TIMESHEET!A$1:A$500,0),MATCH("T620",TIMESHEET!$2:$2,0)),0)</f>
        <v/>
      </c>
      <c r="AX29">
        <f>IFERROR(INDEX(TIMESHEET!$A$1:$AI$5000,MATCH(PAYROLL!D29,TIMESHEET!A$1:A$500,0),MATCH("T601",TIMESHEET!$2:$2,0)),0)</f>
        <v/>
      </c>
      <c r="AY29">
        <f>IFERROR(INDEX(TIMESHEET!$A$1:$AI$5000,MATCH(PAYROLL!D29,TIMESHEET!A$1:A$500,0),MATCH("T602",TIMESHEET!$2:$2,0)),0)</f>
        <v/>
      </c>
      <c r="AZ29">
        <f>IFERROR(INDEX(TIMESHEET!$A$1:$AI$5000,MATCH(PAYROLL!D29,TIMESHEET!A$1:A$500,0),MATCH("T603",TIMESHEET!$2:$2,0)),0)</f>
        <v/>
      </c>
      <c r="BA29">
        <f>IFERROR(INDEX(TIMESHEET!$A$1:$AI$5000,MATCH(PAYROLL!D29,TIMESHEET!A$1:A$500,0),MATCH("T611",TIMESHEET!$2:$2,0)),0)</f>
        <v/>
      </c>
      <c r="BB29">
        <f>IFERROR(INDEX(TIMESHEET!$A$1:$AI$5000,MATCH(PAYROLL!D29,TIMESHEET!A$1:A$500,0),MATCH("T612",TIMESHEET!$2:$2,0)),0)</f>
        <v/>
      </c>
      <c r="BC29">
        <f>IFERROR(INDEX(TIMESHEET!$A$1:$AI$5000,MATCH(PAYROLL!D29,TIMESHEET!A$1:A$500,0),MATCH("T613",TIMESHEET!$2:$2,0)),0)</f>
        <v/>
      </c>
      <c r="BD29">
        <f>IFERROR(INDEX(TIMESHEET!$A$1:$AI$5000,MATCH(PAYROLL!D29,TIMESHEET!A$1:A$500,0),MATCH("T500",TIMESHEET!$2:$2,0)),0)</f>
        <v/>
      </c>
      <c r="BE29">
        <f>IFERROR(IF(LEFT(INDEX(PIS!O$1:O$500,MATCH(D29,PIS!C$1:C$500)),1)="M",T29/AD29/8*(AW29+AX29*1.5+AY29*2+AZ29*3+BA29*2.1+BB29*2.7+BC29*3.9+BD29*0.3),T29/8*(AW29+AX29*1.5+AY29*2+AZ29*3+BA29*2.1+BB29*2.7+BC29*3.9+BD29*0.3)),0)</f>
        <v/>
      </c>
      <c r="BF29">
        <f>IFERROR(INDEX(ADJ!$A$1:$BZ$1000,MATCH(PAYROLL!$D29,ADJ!A$1:A$500,0),MATCH(PAYROLL!BF$2,ADJ!$2:$2,0)),0)</f>
        <v/>
      </c>
      <c r="BG29">
        <f>IFERROR(INDEX(ADJ!$A$1:$BZ$1000,MATCH(PAYROLL!D29,ADJ!A$1:A$500,0),MATCH(PAYROLL!BG$2,ADJ!$2:$2,0)),0)</f>
        <v/>
      </c>
      <c r="BH29">
        <f>IFERROR(INDEX(ADJ!$A$1:$BZ$1000,MATCH(PAYROLL!D29,ADJ!A$1:A$500,0),MATCH(PAYROLL!BH$2,ADJ!$2:$2,0)),0)</f>
        <v/>
      </c>
      <c r="BI29">
        <f>IFERROR(INDEX(ADJ!$A$1:$BZ$1000,MATCH(PAYROLL!D29,ADJ!A$1:A$500,0),MATCH(PAYROLL!BI$2,ADJ!$2:$2,0)),0)</f>
        <v/>
      </c>
      <c r="BJ29">
        <f>IFERROR(INDEX(ADJ!$A$1:$BZ$1000,MATCH(PAYROLL!D29,ADJ!A$1:A$500,0),MATCH(PAYROLL!BJ$2,ADJ!$2:$2,0)),0)</f>
        <v/>
      </c>
      <c r="BK29">
        <f>SUM(BF29:BJ29)</f>
        <v/>
      </c>
      <c r="BL29">
        <f>IFERROR(INDEX(ADJ!$A$1:$BZ$1000,MATCH(PAYROLL!D29,ADJ!A$1:A$500,0),MATCH(PAYROLL!BL$2,ADJ!$2:$2,0)),0)</f>
        <v/>
      </c>
      <c r="BM29">
        <f>IFERROR(INDEX(ADJ!$A$1:$BZ$1000,MATCH(PAYROLL!D29,ADJ!A$1:A$500,0),MATCH(PAYROLL!BM$2,ADJ!$2:$2,0)),0)</f>
        <v/>
      </c>
      <c r="BN29">
        <f>IFERROR(INDEX(ADJ!$A$1:$BZ$1000,MATCH(PAYROLL!D29,ADJ!A$1:A$500,0),MATCH(PAYROLL!BN$2,ADJ!$2:$2,0)),0)</f>
        <v/>
      </c>
      <c r="BO29">
        <f>IFERROR(INDEX(ADJ!$A$1:$BZ$1000,MATCH(PAYROLL!D29,ADJ!A$1:A$500,0),MATCH(PAYROLL!BO$2,ADJ!$2:$2,0)),0)</f>
        <v/>
      </c>
      <c r="BP29">
        <f>SUM(AM29,AV29,BE29,BK29,BL29:BO29)</f>
        <v/>
      </c>
      <c r="BQ29">
        <f>BO29</f>
        <v/>
      </c>
      <c r="BR29">
        <f>IFERROR(ROUND(IF(LEFT(INDEX(PIS!O$1:O$500,MATCH(D29,PIS!C$1:C$500)),1)="D",T29/8*(BD29*0.3),IF(LEFT(INDEX(PIS!O$1:O$500,MATCH(D29,PIS!C$1:C$500)),1)="H",T29*($BD29*0.3),T29/$AD29/8*($BD29*0.3))),0),0)</f>
        <v/>
      </c>
      <c r="BS29">
        <f>IF(AP29&lt;1,0,MIN(AP29,730000))</f>
        <v/>
      </c>
      <c r="BT29">
        <f>IFERROR(ROUND((BE29-SUM(AW29:BC29)*T29/AD29/8),0)-BR29,0)</f>
        <v/>
      </c>
      <c r="BU29">
        <f>AO29</f>
        <v/>
      </c>
      <c r="BV29">
        <f>SUM(BQ29:BU29)</f>
        <v/>
      </c>
      <c r="BW29">
        <f>BP29-BV29</f>
        <v/>
      </c>
      <c r="BX29">
        <f>IFERROR(IF(RIGHT(INDEX(PIS!O$1:O$500,MATCH(D29,PIS!C$1:C$500)),5)="Gross",MIN(U29+V29,VLOOKUP("R700",TSC!B:C,2,0)*VLOOKUP("R101",TSC!B:C,2,0))*VLOOKUP("R701",TSC!B:C,2,0)%,0),0)</f>
        <v/>
      </c>
      <c r="BY29">
        <f>IFERROR(IF(RIGHT(INDEX(PIS!O$1:O$500,MATCH(D29,PIS!C$1:C$500)),5)="Gross",MIN(U29+V29,VLOOKUP("R700",TSC!B:C,2,0)*VLOOKUP("R101",TSC!B:C,2,0))*VLOOKUP("T704",TSC!B:C,2,0)%,0),0)</f>
        <v/>
      </c>
      <c r="BZ29">
        <f>IFERROR(IF(RIGHT(INDEX(PIS!O$1:O$500,MATCH(D29,PIS!C$1:C$500)),5)="Gross",MIN(U29+V29,VLOOKUP("R700",TSC!B:C,2,0)*VLOOKUP("1",TSC!F:G,2,0))*VLOOKUP("T705",TSC!B:C,2,0)%,0),0)</f>
        <v/>
      </c>
      <c r="CA29">
        <f>IFERROR(INDEX(ADJ!$A$1:$BZ$1000,MATCH(PAYROLL!D29,ADJ!A$1:A$500,0),MATCH(PAYROLL!CA$2,ADJ!$2:$2,0)),0)</f>
        <v/>
      </c>
      <c r="CB29">
        <f>IFERROR(INDEX(ADJ!$A$1:$BZ$1000,MATCH(PAYROLL!D29,ADJ!A$1:A$500,0),MATCH(PAYROLL!CB$2,ADJ!$2:$2,0)),0)</f>
        <v/>
      </c>
      <c r="CC29">
        <f>SUM(BX29:CB29)</f>
        <v/>
      </c>
      <c r="CD29">
        <f>IFERROR(INDEX(PIS!$A$1:$BZ$1000,MATCH(PAYROLL!D29,PIS!C$1:C$500,0),MATCH(PAYROLL!CD$1,PIS!$1:$1,0)),0)</f>
        <v/>
      </c>
      <c r="CE29">
        <f>IFERROR(IF(OR(INDEX(PIS!P$1:P$500,MATCH(D29,PIS!C$1:C$500,0))="LT2",INDEX(PIS!P$1:P$500,MATCH(D29,PIS!C$1:C$500,0))="P10"),0,SUM(CC29,CD29*VLOOKUP("R601",TSC!B:C,2,0),VLOOKUP("R602",TSC!B:C,2,0))),0)</f>
        <v/>
      </c>
      <c r="CF29">
        <f>MAX(BW29-CE29,0)</f>
        <v/>
      </c>
      <c r="CG29">
        <f>IFERROR(IF(OR(RIGHT(INDEX(PIS!P$1:P$500,MATCH(D29,PIS!C$1:C$500)),5)="P10",RIGHT(INDEX(PIS!P$1:P$500,MATCH(D29,PIS!C$1:C$500)),5)="CK"),0,IF(CF29&lt;=5000000,CF29*5%,IF(CF29&lt;=10000000,CF29*10%-250000,IF(CF29&lt;=18000000,CF29*15%-750000,IF(CF29&lt;=32000000,CF29*20%-1650000,IF(CF29&lt;=52000000,CF29*25%-3250000,IF(CF29&lt;=80000000,BH29*30%-5850000,CF29*35%-9850000))))))),0)</f>
        <v/>
      </c>
      <c r="CH29">
        <f>IFERROR(IF(OR(INDEX(PIS!P$1:P$500,MATCH(D29,PIS!C$1:C$500))="LT",INDEX(PIS!P$1:P$500,MATCH(D29,PIS!C$1:C$500))="CK"),0,IF(CF29&lt;2000000,0,CF29*10%)),0)</f>
        <v/>
      </c>
      <c r="CI29">
        <f>IFERROR(INDEX(ADJ!$A$1:$BZ$1000,MATCH(PAYROLL!D29,ADJ!A$1:A$500,0),MATCH(PAYROLL!CI$2,ADJ!$2:$2,0)),0)</f>
        <v/>
      </c>
      <c r="CJ29">
        <f>IFERROR(INDEX(ADJ!$A$1:$BZ$1000,MATCH(PAYROLL!D29,ADJ!A$1:A$500,0),MATCH(PAYROLL!CJ$2,ADJ!$2:$2,0)),0)</f>
        <v/>
      </c>
      <c r="CK29">
        <f>IFERROR(INDEX(ADJ!$A$1:$BZ$1000,MATCH(PAYROLL!D29,ADJ!A$1:A$500,0),MATCH(PAYROLL!CK$2,ADJ!$2:$2,0)),0)</f>
        <v/>
      </c>
      <c r="CL29">
        <f>SUM(CG29:CK29)</f>
        <v/>
      </c>
      <c r="CM29">
        <f>ROUND(SUM(CH29:CK29),0)</f>
        <v/>
      </c>
      <c r="CN29">
        <f>IFERROR(INDEX(CSDA!D$1:D$500,MATCH($CN$2,CSDA!C$1:C$500,0))*INDEX(PIS!V$1:V$500,MATCH(D29,PIS!C$1:C$500))+INDEX(ADJ!$A$1:$BZ$1000,MATCH(PAYROLL!D29,ADJ!A$1:A$500,0),MATCH(PAYROLL!CN$2,ADJ!$2:$2,0)),0)</f>
        <v/>
      </c>
      <c r="CO29">
        <f>IFERROR(INDEX(ADJ!$A$1:$BZ$1000,MATCH(PAYROLL!D29,ADJ!A$1:A$500,0),MATCH(PAYROLL!CO$2,ADJ!$2:$2,0)),0)</f>
        <v/>
      </c>
      <c r="CP29">
        <f>IFERROR(INDEX(ADJ!$A$1:$BZ$1000,MATCH(PAYROLL!D29,ADJ!A$1:A$500,0),MATCH(PAYROLL!CP$2,ADJ!$2:$2,0)),0)</f>
        <v/>
      </c>
      <c r="CQ29">
        <f>BP29-CL29-CI29-CM29-CN29-CO29-CP29-CC29</f>
        <v/>
      </c>
      <c r="CR29">
        <f>IFERROR(IF(RIGHT(INDEX(PIS!O$1:O$500,MATCH(D29,PIS!C$1:C$500,0)),5)="Gross",MIN(U29+V29,VLOOKUP("R700",TSC!B:C,2,0)*VLOOKUP("R101",TSC!B:C,2,0))*(VLOOKUP("T711",TSC!B:C,2,0)+VLOOKUP("T712",TSC!B:C,2,0))%,MIN(T29+V29,VLOOKUP("R700",TSC!B:C,2,0)*VLOOKUP("R101",TSC!B:C,2,0))*(VLOOKUP("T711",TSC!B:C,2,0)+VLOOKUP("T712",TSC!B:C,2,0)+VLOOKUP("R701",TSC!B:C,2,0))%),0)</f>
        <v/>
      </c>
      <c r="CS29">
        <f>IFERROR(IF(RIGHT(INDEX(PIS!O$1:O$500,MATCH(D29,PIS!C$1:C$500,0)),5)="Gross",MIN(U29+V29,VLOOKUP("R700",TSC!B:C,2,0)*VLOOKUP("R101",TSC!B:C,2,0))*(VLOOKUP("T714",TSC!B:C,2,0))%,MIN(T29+V29,VLOOKUP("R700",TSC!B:C,2,0)*VLOOKUP("R101",TSC!B:C,2,0))*(VLOOKUP("T704",TSC!B:C,2,0)+VLOOKUP("T714",TSC!B:C,2,0))%),0)</f>
        <v/>
      </c>
      <c r="CT29">
        <f>IFERROR(IF(RIGHT(INDEX(PIS!O$1:O$500,MATCH(D29,PIS!C$1:C$500,0)),5)="Gross",MIN(U29+V29,VLOOKUP("R700",TSC!B:C,2,0)*VLOOKUP("R101",TSC!B:C,2,0))*VLOOKUP("T705",TSC!B:C,2,0)%,MIN(T29+V29,VLOOKUP("R700",TSC!B:C,2,0)*VLOOKUP("R101",TSC!B:C,2,0))*VLOOKUP("T705",TSC!B:C,2,0)%),0)</f>
        <v/>
      </c>
      <c r="CU29">
        <f>IFERROR(IF(RIGHT(INDEX(PIS!O$1:O$500,MATCH(D29,PIS!C$1:C$500,0)),5)="Gross",MIN(U29+V29,VLOOKUP("R700",TSC!B:C,2,0)*VLOOKUP("R101",TSC!B:C,2,0))*(VLOOKUP("T713",TSC!B:C,2,0))%,MIN(T29+V29,VLOOKUP("R700",TSC!B:C,2,0)*VLOOKUP("R101",TSC!B:C,2,0))*(VLOOKUP("T713",TSC!B:C,2,0))%),0)</f>
        <v/>
      </c>
      <c r="CV29">
        <f>IFERROR(INDEX(ADJ!$A$1:$BZ$1000,MATCH(PAYROLL!D29,ADJ!A$1:A$500,0),MATCH(PAYROLL!CV$2,ADJ!$2:$2,0)),0)</f>
        <v/>
      </c>
      <c r="CW29">
        <f>IFERROR(INDEX(ADJ!$A$1:$BZ$1000,MATCH(PAYROLL!D29,ADJ!A$1:A$500,0),MATCH(PAYROLL!CW$2,ADJ!$2:$2,0)),0)</f>
        <v/>
      </c>
      <c r="CX29">
        <f>SUM(CR29:CW29)</f>
        <v/>
      </c>
      <c r="CY29">
        <f>ROUND(IF(CR29&gt;0,T29+V29*VLOOKUP("R202",TSC!$B$1:$C$500,2,0),0),0)</f>
        <v/>
      </c>
      <c r="CZ29">
        <f>IFERROR(INDEX(CSDA!D$1:D$500,MATCH($CZ$2,CSDA!C$1:C$500,0)),0)</f>
        <v/>
      </c>
      <c r="DA29">
        <f>ROUND(T29*0.7%,0)</f>
        <v/>
      </c>
      <c r="DB29">
        <f>ROUND(T29/12,0)</f>
        <v/>
      </c>
      <c r="DC29">
        <f ref="DC29" t="array">IFERROR(INDEX(CSDA!D$1:D$500,MATCH("Trích giữ"&amp;PAYROLL!DC$2,CSDA!A$1:A$500&amp;CSDA!C$1:C$500,0)),0)</f>
        <v/>
      </c>
      <c r="DD29">
        <f ref="DD29" t="array">IFERROR(INDEX(CSDA!D$1:D$500,MATCH("Trích giữ"&amp;PAYROLL!DD$2,CSDA!A$1:A$500&amp;CSDA!C$1:C$500,0)),0)</f>
        <v/>
      </c>
      <c r="DE29">
        <f ref="DE29" t="array">IFERROR(INDEX(CSDA!D$1:D$500,MATCH("Trích giữ"&amp;PAYROLL!DE$2,CSDA!A$1:A$500&amp;CSDA!C$1:C$500,0)),0)</f>
        <v/>
      </c>
      <c r="DF29">
        <f>IFERROR(INDEX(CSDA!D$1:D$500,MATCH(PAYROLL!DF$2,CSDA!C$1:C$500,0)),0)</f>
        <v/>
      </c>
      <c r="DG29">
        <f ref="DG29" t="array">IFERROR(INDEX(CSDA!D$1:D$500,MATCH("Trích giữ"&amp;PAYROLL!DG$2,CSDA!A$1:A$500&amp;CSDA!C$1:C$500,0)),0)</f>
        <v/>
      </c>
      <c r="DH29">
        <f>ROUND(T29/26,0)</f>
        <v/>
      </c>
      <c r="DI29">
        <f ref="DI29" t="array">IFERROR(INDEX(CSDA!D$1:D$500,MATCH("Trích giữ"&amp;PAYROLL!DI$2,CSDA!A$1:A$500&amp;CSDA!C$1:C$500,0)),0)</f>
        <v/>
      </c>
      <c r="DJ29">
        <f>IF(U29=0,T29*21.5%-BL29,0)</f>
        <v/>
      </c>
      <c r="DK29">
        <f ref="DK29" t="array">IFERROR(INDEX(CSDA!D$1:D$500,MATCH("Trích giữ"&amp;PAYROLL!DK$2,CSDA!A$1:A$500&amp;CSDA!C$1:C$500,0)),0)</f>
        <v/>
      </c>
      <c r="DL29">
        <f>IFERROR(INDEX(CSDA!D$1:D$500,MATCH(PAYROLL!DL$2,CSDA!C$1:C$500,0))/12,0)</f>
        <v/>
      </c>
      <c r="DM29">
        <f>SUM(DB29:DL29)</f>
        <v/>
      </c>
      <c r="DN29">
        <f>IFERROR(INDEX(ADJ!$A$1:$BZ$1000,MATCH(PAYROLL!D29,ADJ!A$1:A$500,0),MATCH(PAYROLL!DN$2,ADJ!$2:$2,0)),0)</f>
        <v/>
      </c>
      <c r="DO29">
        <f>IFERROR(SUM(BP29,DM29:DN29,CX29:DA29)-DT29,0)</f>
        <v/>
      </c>
      <c r="DP29">
        <f ref="DP29" t="array">SUM(BW29*IFERROR(INDEX(CSDA!D$1:D$500,MATCH(BW$2,CSDA!C$1:C$500,0)),0)%,CX29*IFERROR(INDEX(CSDA!D$1:D$500,MATCH(CX$2,CSDA!C$1:C$500,0)),0)%,DA29*IFERROR(INDEX(CSDA!D$1:D$500,MATCH(DA$2,CSDA!C$1:C$500,0)),0)%,DB29*IFERROR(INDEX(CSDA!D$1:D$500,MATCH(DB$2,CSDA!C$1:C$500,0)),0)%,DF29*IFERROR(INDEX(CSDA!D$1:D$500,MATCH("Phí dịch vụ"&amp;PAYROLL!DF$2,CSDA!A$1:A$500&amp;CSDA!C$1:C$500,0)),0)%,DC29*IFERROR(INDEX(CSDA!D$1:D$500,MATCH("Phí dịch vụ"&amp;PAYROLL!DC$2,CSDA!A$1:A$500&amp;CSDA!C$1:C$500,0)),0)%,DH29*IFERROR(INDEX(CSDA!D$1:D$500,MATCH("Phí dịch vụ"&amp;PAYROLL!DH$2,CSDA!A$1:A$500&amp;CSDA!C$1:C$500,0)),0)%,DJ29*IFERROR(INDEX(CSDA!D$1:D$500,MATCH("Phí dịch vụ"&amp;PAYROLL!DJ$2,CSDA!A$1:A$500&amp;CSDA!C$1:C$500,0)),0)%,BN29*IFERROR(INDEX(CSDA!D$1:D$500,MATCH(BN$2,CSDA!C$1:C$500,0)),0)%)-BN29*7%</f>
        <v/>
      </c>
      <c r="DQ29">
        <f>IFERROR(INDEX(ADJ!$A$1:$BZ$1000,MATCH(PAYROLL!D29,ADJ!A$1:A$500,0),MATCH(PAYROLL!DQ$2,ADJ!$2:$2,0)),0)</f>
        <v/>
      </c>
      <c r="DR29">
        <f>IFERROR(INDEX(ADJ!$A$1:$BZ$1000,MATCH(PAYROLL!D29,ADJ!A$1:A$500,0),MATCH(PAYROLL!DR$2,ADJ!$2:$2,0)),0)</f>
        <v/>
      </c>
      <c r="DS29">
        <f>SUM(DP29:DR29)</f>
        <v/>
      </c>
      <c r="DT29">
        <f>EK29</f>
        <v/>
      </c>
      <c r="DU29">
        <f>SUM(DO29:DR29)</f>
        <v/>
      </c>
      <c r="DV29">
        <f>ROUND(DU29*0.1,0)</f>
        <v/>
      </c>
      <c r="DW29">
        <f>DU29+DV29</f>
        <v/>
      </c>
      <c r="DZ29">
        <f>IFERROR(INDEX(ADJ!$A$1:$BZ$1000,MATCH(PAYROLL!$D29,ADJ!A$1:A$500,0),MATCH(PAYROLL!DZ$2,ADJ!$2:$2,0)),0)</f>
        <v/>
      </c>
      <c r="EA29">
        <f>IFERROR(INDEX(ADJ!$A$1:$BZ$1000,MATCH(PAYROLL!$D29,ADJ!A$1:A$500,0),MATCH(PAYROLL!EA$2,ADJ!$2:$2,0)),0)</f>
        <v/>
      </c>
      <c r="EB29">
        <f>IFERROR(INDEX(ADJ!$A$1:$BZ$1000,MATCH(PAYROLL!$D29,ADJ!A$1:A$500,0),MATCH(PAYROLL!EB$2,ADJ!$2:$2,0)),0)</f>
        <v/>
      </c>
      <c r="EC29">
        <f>IFERROR(INDEX(ADJ!$A$1:$BZ$1000,MATCH(PAYROLL!$D29,ADJ!A$1:A$500,0),MATCH(PAYROLL!EC$2,ADJ!$2:$2,0)),0)</f>
        <v/>
      </c>
      <c r="ED29">
        <f>IFERROR(INDEX(ADJ!$A$1:$BZ$1000,MATCH(PAYROLL!$D29,ADJ!A$1:A$500,0),MATCH(PAYROLL!ED$2,ADJ!$2:$2,0)),0)</f>
        <v/>
      </c>
      <c r="EE29">
        <f>IFERROR(INDEX(ADJ!$A$1:$BZ$1000,MATCH(PAYROLL!$D29,ADJ!A$1:A$500,0),MATCH(PAYROLL!EE$2,ADJ!$2:$2,0)),0)</f>
        <v/>
      </c>
      <c r="EF29">
        <f>IFERROR(INDEX(ADJ!$A$1:$BZ$1000,MATCH(PAYROLL!$D29,ADJ!A$1:A$500,0),MATCH(PAYROLL!EF$2,ADJ!$2:$2,0)),0)</f>
        <v/>
      </c>
      <c r="EG29">
        <f>IFERROR(INDEX(ADJ!$A$1:$BZ$1000,MATCH(PAYROLL!$D29,ADJ!A$1:A$500,0),MATCH(PAYROLL!EG$2,ADJ!$2:$2,0)),0)</f>
        <v/>
      </c>
      <c r="EH29">
        <f>IFERROR(INDEX(ADJ!$A$1:$BZ$1000,MATCH(PAYROLL!$D29,ADJ!A$1:A$500,0),MATCH(PAYROLL!EH$2,ADJ!$2:$2,0)),0)</f>
        <v/>
      </c>
      <c r="EI29">
        <f>IFERROR(INDEX(ADJ!$A$1:$BZ$1000,MATCH(PAYROLL!D29,ADJ!A$1:A$500,0),MATCH(PAYROLL!EI$2,ADJ!$2:$2,0)),0)</f>
        <v/>
      </c>
      <c r="EJ29">
        <f>IFERROR(INDEX(ADJ!$A$1:$BZ$1000,MATCH(PAYROLL!$D29,ADJ!A$1:A$500,0),MATCH(PAYROLL!EJ$2,ADJ!$2:$2,0)),0)</f>
        <v/>
      </c>
      <c r="EK29">
        <f>SUM(DZ29:EJ29)</f>
        <v/>
      </c>
    </row>
    <row r="30">
      <c r="A30" t="n">
        <v>28</v>
      </c>
      <c r="B30" t="inlineStr">
        <is>
          <t>Cao Thị Phương</t>
        </is>
      </c>
      <c r="D30" t="inlineStr">
        <is>
          <t>126159-05</t>
        </is>
      </c>
      <c r="S30">
        <f>IFERROR(INDEX(PIS!$A$1:$BZ$1000,MATCH($D30,PIS!C$1:C$500,0),MATCH("Lương CB tháng trước",PIS!$1:$1,0)),0)</f>
        <v/>
      </c>
      <c r="T30">
        <f>IFERROR(INDEX(PIS!$A$1:$BZ$1000,MATCH($D30,PIS!C$1:C$500,0),MATCH("Lương CB hiện tại",PIS!$1:$1,0)),0)</f>
        <v/>
      </c>
      <c r="U30">
        <f>IFERROR(INDEX(PIS!$A$1:$BZ$1000,MATCH($D30,PIS!C$1:C$500,0),MATCH("Lương đóng BHBB",PIS!$1:$1,0)),0)</f>
        <v/>
      </c>
      <c r="V30">
        <f>IFERROR(INDEX(PIS!$A$1:$BZ$1000,MATCH($D30,PIS!C$1:C$500,0),MATCH(V$2,PIS!$2:$2,0)),0)</f>
        <v/>
      </c>
      <c r="W30">
        <f>IFERROR(INDEX(PIS!$A$1:$BZ$1000,MATCH($D30,PIS!C$1:C$500,0),MATCH(W$2,PIS!$2:$2,0)),0)</f>
        <v/>
      </c>
      <c r="X30">
        <f>IFERROR(INDEX(PIS!$A$1:$BZ$1000,MATCH($D30,PIS!C$1:C$500,0),MATCH(X$2,PIS!$2:$2,0)),0)</f>
        <v/>
      </c>
      <c r="Y30">
        <f>IFERROR(INDEX(PIS!$A$1:$BZ$1000,MATCH($D30,PIS!C$1:C$500,0),MATCH(Y$2,PIS!$2:$2,0)),0)</f>
        <v/>
      </c>
      <c r="Z30">
        <f>IFERROR(INDEX(PIS!$A$1:$BZ$1000,MATCH($D30,PIS!C$1:C$500,0),MATCH(Z$2,PIS!$2:$2,0)),0)</f>
        <v/>
      </c>
      <c r="AA30">
        <f>IFERROR(INDEX(PIS!$A$1:$BZ$1000,MATCH($D30,PIS!C$1:C$500,0),MATCH(AA$2,PIS!$2:$2,0)),0)</f>
        <v/>
      </c>
      <c r="AB30">
        <f>IFERROR(INDEX(PIS!$A$1:$BZ$1000,MATCH($D30,PIS!C$1:C$500,0),MATCH(AB$2,PIS!$2:$2,0)),0)</f>
        <v/>
      </c>
      <c r="AC30">
        <f>SUM(V30:AB30)</f>
        <v/>
      </c>
      <c r="AD30">
        <f>IFERROR(INDEX(TIMESHEET!$A$1:$AI$5000,MATCH($D30,TIMESHEET!A$1:A$500,0),MATCH("T100",TIMESHEET!$2:$2,0))-2,0)</f>
        <v/>
      </c>
      <c r="AE30">
        <f>IFERROR(INDEX(TIMESHEET!$A$1:$AI$5000,MATCH($D30,TIMESHEET!A$1:A$500,0),MATCH("T202",TIMESHEET!$2:$2,0)),0)</f>
        <v/>
      </c>
      <c r="AF30">
        <f>IFERROR(INDEX(TIMESHEET!$A$1:$AI$5000,MATCH($D30,TIMESHEET!A$1:A$500,0),MATCH("T302",TIMESHEET!$2:$2,0)),0)</f>
        <v/>
      </c>
      <c r="AG30">
        <f>IFERROR(INDEX(TIMESHEET!$A$1:$AI$5000,MATCH($D30,TIMESHEET!A$1:A$500,0),MATCH("T406",TIMESHEET!$2:$2,0)),0)</f>
        <v/>
      </c>
      <c r="AH30">
        <f>AE30+AG30</f>
        <v/>
      </c>
      <c r="AI30">
        <f>IFERROR(INDEX(TIMESHEET!$A$1:$AI$5000,MATCH($D30,TIMESHEET!A$1:A$500,0),MATCH("T701",TIMESHEET!$2:$2,0)),0)</f>
        <v/>
      </c>
      <c r="AJ30">
        <f>IFERROR(INDEX(TIMESHEET!$A$1:$AI$5000,MATCH($D30,TIMESHEET!B$1:B$500,0),MATCH("T320",TIMESHEET!$2:$2,0)),0)</f>
        <v/>
      </c>
      <c r="AK30">
        <f>IFERROR(IF(LEFT(INDEX(PIS!O$1:O$500,MATCH(D30,PIS!C$1:C$500)),1)="M",T30/AD30*SUM(AE30:AG30),T30*AD30),0)</f>
        <v/>
      </c>
      <c r="AL30">
        <f>IFERROR(INDEX(ADJ!$A$1:$BZ$1000,MATCH(PAYROLL!D30,ADJ!A$1:A$500,0),MATCH(PAYROLL!AL$2,ADJ!$2:$2,0)),0)</f>
        <v/>
      </c>
      <c r="AM30">
        <f>SUM(AK30:AL30)</f>
        <v/>
      </c>
      <c r="AN30">
        <f>IFERROR(ROUND(V30/$AD30*$AH30,0),0)</f>
        <v/>
      </c>
      <c r="AO30">
        <f>IFERROR(ROUND(W30/$AD30*$AH30,0),0)</f>
        <v/>
      </c>
      <c r="AP30">
        <f>IFERROR(ROUND(X30/$AD30*$AE30,0),0)</f>
        <v/>
      </c>
      <c r="AQ30">
        <f>IFERROR(ROUND(Y30/$AD30*$AH30,0),0)</f>
        <v/>
      </c>
      <c r="AR30">
        <f>IFERROR(ROUND(Z30/$AD30*$AH30,0),0)</f>
        <v/>
      </c>
      <c r="AS30">
        <f>IFERROR(ROUND(AA30/$AD30*$AH30,0),0)</f>
        <v/>
      </c>
      <c r="AT30">
        <f>IFERROR(IF((AE30+AF30+AG30)&gt;13,AB30,ROUND(AB30/AD30*AH30,0)),0)</f>
        <v/>
      </c>
      <c r="AU30">
        <f>IFERROR(INDEX(ADJ!$A$1:$BZ$1000,MATCH(PAYROLL!D30,ADJ!A$1:A$500,0),MATCH(PAYROLL!AU$2,ADJ!$2:$2,0)),0)</f>
        <v/>
      </c>
      <c r="AV30">
        <f>ROUND(SUM(AN30:AU30),0)</f>
        <v/>
      </c>
      <c r="AW30">
        <f>IFERROR(INDEX(TIMESHEET!$A$1:$AI$5000,MATCH(PAYROLL!D30,TIMESHEET!A$1:A$500,0),MATCH("T620",TIMESHEET!$2:$2,0)),0)</f>
        <v/>
      </c>
      <c r="AX30">
        <f>IFERROR(INDEX(TIMESHEET!$A$1:$AI$5000,MATCH(PAYROLL!D30,TIMESHEET!A$1:A$500,0),MATCH("T601",TIMESHEET!$2:$2,0)),0)</f>
        <v/>
      </c>
      <c r="AY30">
        <f>IFERROR(INDEX(TIMESHEET!$A$1:$AI$5000,MATCH(PAYROLL!D30,TIMESHEET!A$1:A$500,0),MATCH("T602",TIMESHEET!$2:$2,0)),0)</f>
        <v/>
      </c>
      <c r="AZ30">
        <f>IFERROR(INDEX(TIMESHEET!$A$1:$AI$5000,MATCH(PAYROLL!D30,TIMESHEET!A$1:A$500,0),MATCH("T603",TIMESHEET!$2:$2,0)),0)</f>
        <v/>
      </c>
      <c r="BA30">
        <f>IFERROR(INDEX(TIMESHEET!$A$1:$AI$5000,MATCH(PAYROLL!D30,TIMESHEET!A$1:A$500,0),MATCH("T611",TIMESHEET!$2:$2,0)),0)</f>
        <v/>
      </c>
      <c r="BB30">
        <f>IFERROR(INDEX(TIMESHEET!$A$1:$AI$5000,MATCH(PAYROLL!D30,TIMESHEET!A$1:A$500,0),MATCH("T612",TIMESHEET!$2:$2,0)),0)</f>
        <v/>
      </c>
      <c r="BC30">
        <f>IFERROR(INDEX(TIMESHEET!$A$1:$AI$5000,MATCH(PAYROLL!D30,TIMESHEET!A$1:A$500,0),MATCH("T613",TIMESHEET!$2:$2,0)),0)</f>
        <v/>
      </c>
      <c r="BD30">
        <f>IFERROR(INDEX(TIMESHEET!$A$1:$AI$5000,MATCH(PAYROLL!D30,TIMESHEET!A$1:A$500,0),MATCH("T500",TIMESHEET!$2:$2,0)),0)</f>
        <v/>
      </c>
      <c r="BE30">
        <f>IFERROR(IF(LEFT(INDEX(PIS!O$1:O$500,MATCH(D30,PIS!C$1:C$500)),1)="M",T30/AD30/8*(AW30+AX30*1.5+AY30*2+AZ30*3+BA30*2.1+BB30*2.7+BC30*3.9+BD30*0.3),T30/8*(AW30+AX30*1.5+AY30*2+AZ30*3+BA30*2.1+BB30*2.7+BC30*3.9+BD30*0.3)),0)</f>
        <v/>
      </c>
      <c r="BF30">
        <f>IFERROR(INDEX(ADJ!$A$1:$BZ$1000,MATCH(PAYROLL!$D30,ADJ!A$1:A$500,0),MATCH(PAYROLL!BF$2,ADJ!$2:$2,0)),0)</f>
        <v/>
      </c>
      <c r="BG30">
        <f>IFERROR(INDEX(ADJ!$A$1:$BZ$1000,MATCH(PAYROLL!D30,ADJ!A$1:A$500,0),MATCH(PAYROLL!BG$2,ADJ!$2:$2,0)),0)</f>
        <v/>
      </c>
      <c r="BH30">
        <f>IFERROR(INDEX(ADJ!$A$1:$BZ$1000,MATCH(PAYROLL!D30,ADJ!A$1:A$500,0),MATCH(PAYROLL!BH$2,ADJ!$2:$2,0)),0)</f>
        <v/>
      </c>
      <c r="BI30">
        <f>IFERROR(INDEX(ADJ!$A$1:$BZ$1000,MATCH(PAYROLL!D30,ADJ!A$1:A$500,0),MATCH(PAYROLL!BI$2,ADJ!$2:$2,0)),0)</f>
        <v/>
      </c>
      <c r="BJ30">
        <f>IFERROR(INDEX(ADJ!$A$1:$BZ$1000,MATCH(PAYROLL!D30,ADJ!A$1:A$500,0),MATCH(PAYROLL!BJ$2,ADJ!$2:$2,0)),0)</f>
        <v/>
      </c>
      <c r="BK30">
        <f>SUM(BF30:BJ30)</f>
        <v/>
      </c>
      <c r="BL30">
        <f>IFERROR(INDEX(ADJ!$A$1:$BZ$1000,MATCH(PAYROLL!D30,ADJ!A$1:A$500,0),MATCH(PAYROLL!BL$2,ADJ!$2:$2,0)),0)</f>
        <v/>
      </c>
      <c r="BM30">
        <f>IFERROR(INDEX(ADJ!$A$1:$BZ$1000,MATCH(PAYROLL!D30,ADJ!A$1:A$500,0),MATCH(PAYROLL!BM$2,ADJ!$2:$2,0)),0)</f>
        <v/>
      </c>
      <c r="BN30">
        <f>IFERROR(INDEX(ADJ!$A$1:$BZ$1000,MATCH(PAYROLL!D30,ADJ!A$1:A$500,0),MATCH(PAYROLL!BN$2,ADJ!$2:$2,0)),0)</f>
        <v/>
      </c>
      <c r="BO30">
        <f>IFERROR(INDEX(ADJ!$A$1:$BZ$1000,MATCH(PAYROLL!D30,ADJ!A$1:A$500,0),MATCH(PAYROLL!BO$2,ADJ!$2:$2,0)),0)</f>
        <v/>
      </c>
      <c r="BP30">
        <f>SUM(AM30,AV30,BE30,BK30,BL30:BO30)</f>
        <v/>
      </c>
      <c r="BQ30">
        <f>BO30</f>
        <v/>
      </c>
      <c r="BR30">
        <f>IFERROR(ROUND(IF(LEFT(INDEX(PIS!O$1:O$500,MATCH(D30,PIS!C$1:C$500)),1)="D",T30/8*(BD30*0.3),IF(LEFT(INDEX(PIS!O$1:O$500,MATCH(D30,PIS!C$1:C$500)),1)="H",T30*($BD30*0.3),T30/$AD30/8*($BD30*0.3))),0),0)</f>
        <v/>
      </c>
      <c r="BS30">
        <f>IF(AP30&lt;1,0,MIN(AP30,730000))</f>
        <v/>
      </c>
      <c r="BT30">
        <f>IFERROR(ROUND((BE30-SUM(AW30:BC30)*T30/AD30/8),0)-BR30,0)</f>
        <v/>
      </c>
      <c r="BU30">
        <f>AO30</f>
        <v/>
      </c>
      <c r="BV30">
        <f>SUM(BQ30:BU30)</f>
        <v/>
      </c>
      <c r="BW30">
        <f>BP30-BV30</f>
        <v/>
      </c>
      <c r="BX30">
        <f>IFERROR(IF(RIGHT(INDEX(PIS!O$1:O$500,MATCH(D30,PIS!C$1:C$500)),5)="Gross",MIN(U30+V30,VLOOKUP("R700",TSC!B:C,2,0)*VLOOKUP("R101",TSC!B:C,2,0))*VLOOKUP("R701",TSC!B:C,2,0)%,0),0)</f>
        <v/>
      </c>
      <c r="BY30">
        <f>IFERROR(IF(RIGHT(INDEX(PIS!O$1:O$500,MATCH(D30,PIS!C$1:C$500)),5)="Gross",MIN(U30+V30,VLOOKUP("R700",TSC!B:C,2,0)*VLOOKUP("R101",TSC!B:C,2,0))*VLOOKUP("T704",TSC!B:C,2,0)%,0),0)</f>
        <v/>
      </c>
      <c r="BZ30">
        <f>IFERROR(IF(RIGHT(INDEX(PIS!O$1:O$500,MATCH(D30,PIS!C$1:C$500)),5)="Gross",MIN(U30+V30,VLOOKUP("R700",TSC!B:C,2,0)*VLOOKUP("1",TSC!F:G,2,0))*VLOOKUP("T705",TSC!B:C,2,0)%,0),0)</f>
        <v/>
      </c>
      <c r="CA30">
        <f>IFERROR(INDEX(ADJ!$A$1:$BZ$1000,MATCH(PAYROLL!D30,ADJ!A$1:A$500,0),MATCH(PAYROLL!CA$2,ADJ!$2:$2,0)),0)</f>
        <v/>
      </c>
      <c r="CB30">
        <f>IFERROR(INDEX(ADJ!$A$1:$BZ$1000,MATCH(PAYROLL!D30,ADJ!A$1:A$500,0),MATCH(PAYROLL!CB$2,ADJ!$2:$2,0)),0)</f>
        <v/>
      </c>
      <c r="CC30">
        <f>SUM(BX30:CB30)</f>
        <v/>
      </c>
      <c r="CD30">
        <f>IFERROR(INDEX(PIS!$A$1:$BZ$1000,MATCH(PAYROLL!D30,PIS!C$1:C$500,0),MATCH(PAYROLL!CD$1,PIS!$1:$1,0)),0)</f>
        <v/>
      </c>
      <c r="CE30">
        <f>IFERROR(IF(OR(INDEX(PIS!P$1:P$500,MATCH(D30,PIS!C$1:C$500,0))="LT2",INDEX(PIS!P$1:P$500,MATCH(D30,PIS!C$1:C$500,0))="P10"),0,SUM(CC30,CD30*VLOOKUP("R601",TSC!B:C,2,0),VLOOKUP("R602",TSC!B:C,2,0))),0)</f>
        <v/>
      </c>
      <c r="CF30">
        <f>MAX(BW30-CE30,0)</f>
        <v/>
      </c>
      <c r="CG30">
        <f>IFERROR(IF(OR(RIGHT(INDEX(PIS!P$1:P$500,MATCH(D30,PIS!C$1:C$500)),5)="P10",RIGHT(INDEX(PIS!P$1:P$500,MATCH(D30,PIS!C$1:C$500)),5)="CK"),0,IF(CF30&lt;=5000000,CF30*5%,IF(CF30&lt;=10000000,CF30*10%-250000,IF(CF30&lt;=18000000,CF30*15%-750000,IF(CF30&lt;=32000000,CF30*20%-1650000,IF(CF30&lt;=52000000,CF30*25%-3250000,IF(CF30&lt;=80000000,BH30*30%-5850000,CF30*35%-9850000))))))),0)</f>
        <v/>
      </c>
      <c r="CH30">
        <f>IFERROR(IF(OR(INDEX(PIS!P$1:P$500,MATCH(D30,PIS!C$1:C$500))="LT",INDEX(PIS!P$1:P$500,MATCH(D30,PIS!C$1:C$500))="CK"),0,IF(CF30&lt;2000000,0,CF30*10%)),0)</f>
        <v/>
      </c>
      <c r="CI30">
        <f>IFERROR(INDEX(ADJ!$A$1:$BZ$1000,MATCH(PAYROLL!D30,ADJ!A$1:A$500,0),MATCH(PAYROLL!CI$2,ADJ!$2:$2,0)),0)</f>
        <v/>
      </c>
      <c r="CJ30">
        <f>IFERROR(INDEX(ADJ!$A$1:$BZ$1000,MATCH(PAYROLL!D30,ADJ!A$1:A$500,0),MATCH(PAYROLL!CJ$2,ADJ!$2:$2,0)),0)</f>
        <v/>
      </c>
      <c r="CK30">
        <f>IFERROR(INDEX(ADJ!$A$1:$BZ$1000,MATCH(PAYROLL!D30,ADJ!A$1:A$500,0),MATCH(PAYROLL!CK$2,ADJ!$2:$2,0)),0)</f>
        <v/>
      </c>
      <c r="CL30">
        <f>SUM(CG30:CK30)</f>
        <v/>
      </c>
      <c r="CM30">
        <f>ROUND(SUM(CH30:CK30),0)</f>
        <v/>
      </c>
      <c r="CN30">
        <f>IFERROR(INDEX(CSDA!D$1:D$500,MATCH($CN$2,CSDA!C$1:C$500,0))*INDEX(PIS!V$1:V$500,MATCH(D30,PIS!C$1:C$500))+INDEX(ADJ!$A$1:$BZ$1000,MATCH(PAYROLL!D30,ADJ!A$1:A$500,0),MATCH(PAYROLL!CN$2,ADJ!$2:$2,0)),0)</f>
        <v/>
      </c>
      <c r="CO30">
        <f>IFERROR(INDEX(ADJ!$A$1:$BZ$1000,MATCH(PAYROLL!D30,ADJ!A$1:A$500,0),MATCH(PAYROLL!CO$2,ADJ!$2:$2,0)),0)</f>
        <v/>
      </c>
      <c r="CP30">
        <f>IFERROR(INDEX(ADJ!$A$1:$BZ$1000,MATCH(PAYROLL!D30,ADJ!A$1:A$500,0),MATCH(PAYROLL!CP$2,ADJ!$2:$2,0)),0)</f>
        <v/>
      </c>
      <c r="CQ30">
        <f>BP30-CL30-CI30-CM30-CN30-CO30-CP30-CC30</f>
        <v/>
      </c>
      <c r="CR30">
        <f>IFERROR(IF(RIGHT(INDEX(PIS!O$1:O$500,MATCH(D30,PIS!C$1:C$500,0)),5)="Gross",MIN(U30+V30,VLOOKUP("R700",TSC!B:C,2,0)*VLOOKUP("R101",TSC!B:C,2,0))*(VLOOKUP("T711",TSC!B:C,2,0)+VLOOKUP("T712",TSC!B:C,2,0))%,MIN(T30+V30,VLOOKUP("R700",TSC!B:C,2,0)*VLOOKUP("R101",TSC!B:C,2,0))*(VLOOKUP("T711",TSC!B:C,2,0)+VLOOKUP("T712",TSC!B:C,2,0)+VLOOKUP("R701",TSC!B:C,2,0))%),0)</f>
        <v/>
      </c>
      <c r="CS30">
        <f>IFERROR(IF(RIGHT(INDEX(PIS!O$1:O$500,MATCH(D30,PIS!C$1:C$500,0)),5)="Gross",MIN(U30+V30,VLOOKUP("R700",TSC!B:C,2,0)*VLOOKUP("R101",TSC!B:C,2,0))*(VLOOKUP("T714",TSC!B:C,2,0))%,MIN(T30+V30,VLOOKUP("R700",TSC!B:C,2,0)*VLOOKUP("R101",TSC!B:C,2,0))*(VLOOKUP("T704",TSC!B:C,2,0)+VLOOKUP("T714",TSC!B:C,2,0))%),0)</f>
        <v/>
      </c>
      <c r="CT30">
        <f>IFERROR(IF(RIGHT(INDEX(PIS!O$1:O$500,MATCH(D30,PIS!C$1:C$500,0)),5)="Gross",MIN(U30+V30,VLOOKUP("R700",TSC!B:C,2,0)*VLOOKUP("R101",TSC!B:C,2,0))*VLOOKUP("T705",TSC!B:C,2,0)%,MIN(T30+V30,VLOOKUP("R700",TSC!B:C,2,0)*VLOOKUP("R101",TSC!B:C,2,0))*VLOOKUP("T705",TSC!B:C,2,0)%),0)</f>
        <v/>
      </c>
      <c r="CU30">
        <f>IFERROR(IF(RIGHT(INDEX(PIS!O$1:O$500,MATCH(D30,PIS!C$1:C$500,0)),5)="Gross",MIN(U30+V30,VLOOKUP("R700",TSC!B:C,2,0)*VLOOKUP("R101",TSC!B:C,2,0))*(VLOOKUP("T713",TSC!B:C,2,0))%,MIN(T30+V30,VLOOKUP("R700",TSC!B:C,2,0)*VLOOKUP("R101",TSC!B:C,2,0))*(VLOOKUP("T713",TSC!B:C,2,0))%),0)</f>
        <v/>
      </c>
      <c r="CV30">
        <f>IFERROR(INDEX(ADJ!$A$1:$BZ$1000,MATCH(PAYROLL!D30,ADJ!A$1:A$500,0),MATCH(PAYROLL!CV$2,ADJ!$2:$2,0)),0)</f>
        <v/>
      </c>
      <c r="CW30">
        <f>IFERROR(INDEX(ADJ!$A$1:$BZ$1000,MATCH(PAYROLL!D30,ADJ!A$1:A$500,0),MATCH(PAYROLL!CW$2,ADJ!$2:$2,0)),0)</f>
        <v/>
      </c>
      <c r="CX30">
        <f>SUM(CR30:CW30)</f>
        <v/>
      </c>
      <c r="CY30">
        <f>ROUND(IF(CR30&gt;0,T30+V30*VLOOKUP("R202",TSC!$B$1:$C$500,2,0),0),0)</f>
        <v/>
      </c>
      <c r="CZ30">
        <f>IFERROR(INDEX(CSDA!D$1:D$500,MATCH($CZ$2,CSDA!C$1:C$500,0)),0)</f>
        <v/>
      </c>
      <c r="DA30">
        <f>ROUND(T30*0.7%,0)</f>
        <v/>
      </c>
      <c r="DB30">
        <f>ROUND(T30/12,0)</f>
        <v/>
      </c>
      <c r="DC30">
        <f ref="DC30" t="array">IFERROR(INDEX(CSDA!D$1:D$500,MATCH("Trích giữ"&amp;PAYROLL!DC$2,CSDA!A$1:A$500&amp;CSDA!C$1:C$500,0)),0)</f>
        <v/>
      </c>
      <c r="DD30">
        <f ref="DD30" t="array">IFERROR(INDEX(CSDA!D$1:D$500,MATCH("Trích giữ"&amp;PAYROLL!DD$2,CSDA!A$1:A$500&amp;CSDA!C$1:C$500,0)),0)</f>
        <v/>
      </c>
      <c r="DE30">
        <f ref="DE30" t="array">IFERROR(INDEX(CSDA!D$1:D$500,MATCH("Trích giữ"&amp;PAYROLL!DE$2,CSDA!A$1:A$500&amp;CSDA!C$1:C$500,0)),0)</f>
        <v/>
      </c>
      <c r="DF30">
        <f>IFERROR(INDEX(CSDA!D$1:D$500,MATCH(PAYROLL!DF$2,CSDA!C$1:C$500,0)),0)</f>
        <v/>
      </c>
      <c r="DG30">
        <f ref="DG30" t="array">IFERROR(INDEX(CSDA!D$1:D$500,MATCH("Trích giữ"&amp;PAYROLL!DG$2,CSDA!A$1:A$500&amp;CSDA!C$1:C$500,0)),0)</f>
        <v/>
      </c>
      <c r="DH30">
        <f>ROUND(T30/26,0)</f>
        <v/>
      </c>
      <c r="DI30">
        <f ref="DI30" t="array">IFERROR(INDEX(CSDA!D$1:D$500,MATCH("Trích giữ"&amp;PAYROLL!DI$2,CSDA!A$1:A$500&amp;CSDA!C$1:C$500,0)),0)</f>
        <v/>
      </c>
      <c r="DJ30">
        <f>IF(U30=0,T30*21.5%-BL30,0)</f>
        <v/>
      </c>
      <c r="DK30">
        <f ref="DK30" t="array">IFERROR(INDEX(CSDA!D$1:D$500,MATCH("Trích giữ"&amp;PAYROLL!DK$2,CSDA!A$1:A$500&amp;CSDA!C$1:C$500,0)),0)</f>
        <v/>
      </c>
      <c r="DL30">
        <f>IFERROR(INDEX(CSDA!D$1:D$500,MATCH(PAYROLL!DL$2,CSDA!C$1:C$500,0))/12,0)</f>
        <v/>
      </c>
      <c r="DM30">
        <f>SUM(DB30:DL30)</f>
        <v/>
      </c>
      <c r="DN30">
        <f>IFERROR(INDEX(ADJ!$A$1:$BZ$1000,MATCH(PAYROLL!D30,ADJ!A$1:A$500,0),MATCH(PAYROLL!DN$2,ADJ!$2:$2,0)),0)</f>
        <v/>
      </c>
      <c r="DO30">
        <f>IFERROR(SUM(BP30,DM30:DN30,CX30:DA30)-DT30,0)</f>
        <v/>
      </c>
      <c r="DP30">
        <f ref="DP30" t="array">SUM(BW30*IFERROR(INDEX(CSDA!D$1:D$500,MATCH(BW$2,CSDA!C$1:C$500,0)),0)%,CX30*IFERROR(INDEX(CSDA!D$1:D$500,MATCH(CX$2,CSDA!C$1:C$500,0)),0)%,DA30*IFERROR(INDEX(CSDA!D$1:D$500,MATCH(DA$2,CSDA!C$1:C$500,0)),0)%,DB30*IFERROR(INDEX(CSDA!D$1:D$500,MATCH(DB$2,CSDA!C$1:C$500,0)),0)%,DF30*IFERROR(INDEX(CSDA!D$1:D$500,MATCH("Phí dịch vụ"&amp;PAYROLL!DF$2,CSDA!A$1:A$500&amp;CSDA!C$1:C$500,0)),0)%,DC30*IFERROR(INDEX(CSDA!D$1:D$500,MATCH("Phí dịch vụ"&amp;PAYROLL!DC$2,CSDA!A$1:A$500&amp;CSDA!C$1:C$500,0)),0)%,DH30*IFERROR(INDEX(CSDA!D$1:D$500,MATCH("Phí dịch vụ"&amp;PAYROLL!DH$2,CSDA!A$1:A$500&amp;CSDA!C$1:C$500,0)),0)%,DJ30*IFERROR(INDEX(CSDA!D$1:D$500,MATCH("Phí dịch vụ"&amp;PAYROLL!DJ$2,CSDA!A$1:A$500&amp;CSDA!C$1:C$500,0)),0)%,BN30*IFERROR(INDEX(CSDA!D$1:D$500,MATCH(BN$2,CSDA!C$1:C$500,0)),0)%)-BN30*7%</f>
        <v/>
      </c>
      <c r="DQ30">
        <f>IFERROR(INDEX(ADJ!$A$1:$BZ$1000,MATCH(PAYROLL!D30,ADJ!A$1:A$500,0),MATCH(PAYROLL!DQ$2,ADJ!$2:$2,0)),0)</f>
        <v/>
      </c>
      <c r="DR30">
        <f>IFERROR(INDEX(ADJ!$A$1:$BZ$1000,MATCH(PAYROLL!D30,ADJ!A$1:A$500,0),MATCH(PAYROLL!DR$2,ADJ!$2:$2,0)),0)</f>
        <v/>
      </c>
      <c r="DS30">
        <f>SUM(DP30:DR30)</f>
        <v/>
      </c>
      <c r="DT30">
        <f>EK30</f>
        <v/>
      </c>
      <c r="DU30">
        <f>SUM(DO30:DR30)</f>
        <v/>
      </c>
      <c r="DV30">
        <f>ROUND(DU30*0.1,0)</f>
        <v/>
      </c>
      <c r="DW30">
        <f>DU30+DV30</f>
        <v/>
      </c>
      <c r="DZ30">
        <f>IFERROR(INDEX(ADJ!$A$1:$BZ$1000,MATCH(PAYROLL!$D30,ADJ!A$1:A$500,0),MATCH(PAYROLL!DZ$2,ADJ!$2:$2,0)),0)</f>
        <v/>
      </c>
      <c r="EA30">
        <f>IFERROR(INDEX(ADJ!$A$1:$BZ$1000,MATCH(PAYROLL!$D30,ADJ!A$1:A$500,0),MATCH(PAYROLL!EA$2,ADJ!$2:$2,0)),0)</f>
        <v/>
      </c>
      <c r="EB30">
        <f>IFERROR(INDEX(ADJ!$A$1:$BZ$1000,MATCH(PAYROLL!$D30,ADJ!A$1:A$500,0),MATCH(PAYROLL!EB$2,ADJ!$2:$2,0)),0)</f>
        <v/>
      </c>
      <c r="EC30">
        <f>IFERROR(INDEX(ADJ!$A$1:$BZ$1000,MATCH(PAYROLL!$D30,ADJ!A$1:A$500,0),MATCH(PAYROLL!EC$2,ADJ!$2:$2,0)),0)</f>
        <v/>
      </c>
      <c r="ED30">
        <f>IFERROR(INDEX(ADJ!$A$1:$BZ$1000,MATCH(PAYROLL!$D30,ADJ!A$1:A$500,0),MATCH(PAYROLL!ED$2,ADJ!$2:$2,0)),0)</f>
        <v/>
      </c>
      <c r="EE30">
        <f>IFERROR(INDEX(ADJ!$A$1:$BZ$1000,MATCH(PAYROLL!$D30,ADJ!A$1:A$500,0),MATCH(PAYROLL!EE$2,ADJ!$2:$2,0)),0)</f>
        <v/>
      </c>
      <c r="EF30">
        <f>IFERROR(INDEX(ADJ!$A$1:$BZ$1000,MATCH(PAYROLL!$D30,ADJ!A$1:A$500,0),MATCH(PAYROLL!EF$2,ADJ!$2:$2,0)),0)</f>
        <v/>
      </c>
      <c r="EG30">
        <f>IFERROR(INDEX(ADJ!$A$1:$BZ$1000,MATCH(PAYROLL!$D30,ADJ!A$1:A$500,0),MATCH(PAYROLL!EG$2,ADJ!$2:$2,0)),0)</f>
        <v/>
      </c>
      <c r="EH30">
        <f>IFERROR(INDEX(ADJ!$A$1:$BZ$1000,MATCH(PAYROLL!$D30,ADJ!A$1:A$500,0),MATCH(PAYROLL!EH$2,ADJ!$2:$2,0)),0)</f>
        <v/>
      </c>
      <c r="EI30">
        <f>IFERROR(INDEX(ADJ!$A$1:$BZ$1000,MATCH(PAYROLL!D30,ADJ!A$1:A$500,0),MATCH(PAYROLL!EI$2,ADJ!$2:$2,0)),0)</f>
        <v/>
      </c>
      <c r="EJ30">
        <f>IFERROR(INDEX(ADJ!$A$1:$BZ$1000,MATCH(PAYROLL!$D30,ADJ!A$1:A$500,0),MATCH(PAYROLL!EJ$2,ADJ!$2:$2,0)),0)</f>
        <v/>
      </c>
      <c r="EK30">
        <f>SUM(DZ30:EJ30)</f>
        <v/>
      </c>
    </row>
    <row r="31">
      <c r="A31" t="n">
        <v>29</v>
      </c>
      <c r="B31" t="inlineStr">
        <is>
          <t>Ly Văn Thơi</t>
        </is>
      </c>
      <c r="D31" t="inlineStr">
        <is>
          <t>148040-04</t>
        </is>
      </c>
      <c r="S31">
        <f>IFERROR(INDEX(PIS!$A$1:$BZ$1000,MATCH($D31,PIS!C$1:C$500,0),MATCH("Lương CB tháng trước",PIS!$1:$1,0)),0)</f>
        <v/>
      </c>
      <c r="T31">
        <f>IFERROR(INDEX(PIS!$A$1:$BZ$1000,MATCH($D31,PIS!C$1:C$500,0),MATCH("Lương CB hiện tại",PIS!$1:$1,0)),0)</f>
        <v/>
      </c>
      <c r="U31">
        <f>IFERROR(INDEX(PIS!$A$1:$BZ$1000,MATCH($D31,PIS!C$1:C$500,0),MATCH("Lương đóng BHBB",PIS!$1:$1,0)),0)</f>
        <v/>
      </c>
      <c r="V31">
        <f>IFERROR(INDEX(PIS!$A$1:$BZ$1000,MATCH($D31,PIS!C$1:C$500,0),MATCH(V$2,PIS!$2:$2,0)),0)</f>
        <v/>
      </c>
      <c r="W31">
        <f>IFERROR(INDEX(PIS!$A$1:$BZ$1000,MATCH($D31,PIS!C$1:C$500,0),MATCH(W$2,PIS!$2:$2,0)),0)</f>
        <v/>
      </c>
      <c r="X31">
        <f>IFERROR(INDEX(PIS!$A$1:$BZ$1000,MATCH($D31,PIS!C$1:C$500,0),MATCH(X$2,PIS!$2:$2,0)),0)</f>
        <v/>
      </c>
      <c r="Y31">
        <f>IFERROR(INDEX(PIS!$A$1:$BZ$1000,MATCH($D31,PIS!C$1:C$500,0),MATCH(Y$2,PIS!$2:$2,0)),0)</f>
        <v/>
      </c>
      <c r="Z31">
        <f>IFERROR(INDEX(PIS!$A$1:$BZ$1000,MATCH($D31,PIS!C$1:C$500,0),MATCH(Z$2,PIS!$2:$2,0)),0)</f>
        <v/>
      </c>
      <c r="AA31">
        <f>IFERROR(INDEX(PIS!$A$1:$BZ$1000,MATCH($D31,PIS!C$1:C$500,0),MATCH(AA$2,PIS!$2:$2,0)),0)</f>
        <v/>
      </c>
      <c r="AB31">
        <f>IFERROR(INDEX(PIS!$A$1:$BZ$1000,MATCH($D31,PIS!C$1:C$500,0),MATCH(AB$2,PIS!$2:$2,0)),0)</f>
        <v/>
      </c>
      <c r="AC31">
        <f>SUM(V31:AB31)</f>
        <v/>
      </c>
      <c r="AD31">
        <f>IFERROR(INDEX(TIMESHEET!$A$1:$AI$5000,MATCH($D31,TIMESHEET!A$1:A$500,0),MATCH("T100",TIMESHEET!$2:$2,0))-2,0)</f>
        <v/>
      </c>
      <c r="AE31">
        <f>IFERROR(INDEX(TIMESHEET!$A$1:$AI$5000,MATCH($D31,TIMESHEET!A$1:A$500,0),MATCH("T202",TIMESHEET!$2:$2,0)),0)</f>
        <v/>
      </c>
      <c r="AF31">
        <f>IFERROR(INDEX(TIMESHEET!$A$1:$AI$5000,MATCH($D31,TIMESHEET!A$1:A$500,0),MATCH("T302",TIMESHEET!$2:$2,0)),0)</f>
        <v/>
      </c>
      <c r="AG31">
        <f>IFERROR(INDEX(TIMESHEET!$A$1:$AI$5000,MATCH($D31,TIMESHEET!A$1:A$500,0),MATCH("T406",TIMESHEET!$2:$2,0)),0)</f>
        <v/>
      </c>
      <c r="AH31">
        <f>AE31+AG31</f>
        <v/>
      </c>
      <c r="AI31">
        <f>IFERROR(INDEX(TIMESHEET!$A$1:$AI$5000,MATCH($D31,TIMESHEET!A$1:A$500,0),MATCH("T701",TIMESHEET!$2:$2,0)),0)</f>
        <v/>
      </c>
      <c r="AJ31">
        <f>IFERROR(INDEX(TIMESHEET!$A$1:$AI$5000,MATCH($D31,TIMESHEET!B$1:B$500,0),MATCH("T320",TIMESHEET!$2:$2,0)),0)</f>
        <v/>
      </c>
      <c r="AK31">
        <f>IFERROR(IF(LEFT(INDEX(PIS!O$1:O$500,MATCH(D31,PIS!C$1:C$500)),1)="M",T31/AD31*SUM(AE31:AG31),T31*AD31),0)</f>
        <v/>
      </c>
      <c r="AL31">
        <f>IFERROR(INDEX(ADJ!$A$1:$BZ$1000,MATCH(PAYROLL!D31,ADJ!A$1:A$500,0),MATCH(PAYROLL!AL$2,ADJ!$2:$2,0)),0)</f>
        <v/>
      </c>
      <c r="AM31">
        <f>SUM(AK31:AL31)</f>
        <v/>
      </c>
      <c r="AN31">
        <f>IFERROR(ROUND(V31/$AD31*$AH31,0),0)</f>
        <v/>
      </c>
      <c r="AO31">
        <f>IFERROR(ROUND(W31/$AD31*$AH31,0),0)</f>
        <v/>
      </c>
      <c r="AP31">
        <f>IFERROR(ROUND(X31/$AD31*$AE31,0),0)</f>
        <v/>
      </c>
      <c r="AQ31">
        <f>IFERROR(ROUND(Y31/$AD31*$AH31,0),0)</f>
        <v/>
      </c>
      <c r="AR31">
        <f>IFERROR(ROUND(Z31/$AD31*$AH31,0),0)</f>
        <v/>
      </c>
      <c r="AS31">
        <f>IFERROR(ROUND(AA31/$AD31*$AH31,0),0)</f>
        <v/>
      </c>
      <c r="AT31">
        <f>IFERROR(IF((AE31+AF31+AG31)&gt;13,AB31,ROUND(AB31/AD31*AH31,0)),0)</f>
        <v/>
      </c>
      <c r="AU31">
        <f>IFERROR(INDEX(ADJ!$A$1:$BZ$1000,MATCH(PAYROLL!D31,ADJ!A$1:A$500,0),MATCH(PAYROLL!AU$2,ADJ!$2:$2,0)),0)</f>
        <v/>
      </c>
      <c r="AV31">
        <f>ROUND(SUM(AN31:AU31),0)</f>
        <v/>
      </c>
      <c r="AW31">
        <f>IFERROR(INDEX(TIMESHEET!$A$1:$AI$5000,MATCH(PAYROLL!D31,TIMESHEET!A$1:A$500,0),MATCH("T620",TIMESHEET!$2:$2,0)),0)</f>
        <v/>
      </c>
      <c r="AX31">
        <f>IFERROR(INDEX(TIMESHEET!$A$1:$AI$5000,MATCH(PAYROLL!D31,TIMESHEET!A$1:A$500,0),MATCH("T601",TIMESHEET!$2:$2,0)),0)</f>
        <v/>
      </c>
      <c r="AY31">
        <f>IFERROR(INDEX(TIMESHEET!$A$1:$AI$5000,MATCH(PAYROLL!D31,TIMESHEET!A$1:A$500,0),MATCH("T602",TIMESHEET!$2:$2,0)),0)</f>
        <v/>
      </c>
      <c r="AZ31">
        <f>IFERROR(INDEX(TIMESHEET!$A$1:$AI$5000,MATCH(PAYROLL!D31,TIMESHEET!A$1:A$500,0),MATCH("T603",TIMESHEET!$2:$2,0)),0)</f>
        <v/>
      </c>
      <c r="BA31">
        <f>IFERROR(INDEX(TIMESHEET!$A$1:$AI$5000,MATCH(PAYROLL!D31,TIMESHEET!A$1:A$500,0),MATCH("T611",TIMESHEET!$2:$2,0)),0)</f>
        <v/>
      </c>
      <c r="BB31">
        <f>IFERROR(INDEX(TIMESHEET!$A$1:$AI$5000,MATCH(PAYROLL!D31,TIMESHEET!A$1:A$500,0),MATCH("T612",TIMESHEET!$2:$2,0)),0)</f>
        <v/>
      </c>
      <c r="BC31">
        <f>IFERROR(INDEX(TIMESHEET!$A$1:$AI$5000,MATCH(PAYROLL!D31,TIMESHEET!A$1:A$500,0),MATCH("T613",TIMESHEET!$2:$2,0)),0)</f>
        <v/>
      </c>
      <c r="BD31">
        <f>IFERROR(INDEX(TIMESHEET!$A$1:$AI$5000,MATCH(PAYROLL!D31,TIMESHEET!A$1:A$500,0),MATCH("T500",TIMESHEET!$2:$2,0)),0)</f>
        <v/>
      </c>
      <c r="BE31">
        <f>IFERROR(IF(LEFT(INDEX(PIS!O$1:O$500,MATCH(D31,PIS!C$1:C$500)),1)="M",T31/AD31/8*(AW31+AX31*1.5+AY31*2+AZ31*3+BA31*2.1+BB31*2.7+BC31*3.9+BD31*0.3),T31/8*(AW31+AX31*1.5+AY31*2+AZ31*3+BA31*2.1+BB31*2.7+BC31*3.9+BD31*0.3)),0)</f>
        <v/>
      </c>
      <c r="BF31">
        <f>IFERROR(INDEX(ADJ!$A$1:$BZ$1000,MATCH(PAYROLL!$D31,ADJ!A$1:A$500,0),MATCH(PAYROLL!BF$2,ADJ!$2:$2,0)),0)</f>
        <v/>
      </c>
      <c r="BG31">
        <f>IFERROR(INDEX(ADJ!$A$1:$BZ$1000,MATCH(PAYROLL!D31,ADJ!A$1:A$500,0),MATCH(PAYROLL!BG$2,ADJ!$2:$2,0)),0)</f>
        <v/>
      </c>
      <c r="BH31">
        <f>IFERROR(INDEX(ADJ!$A$1:$BZ$1000,MATCH(PAYROLL!D31,ADJ!A$1:A$500,0),MATCH(PAYROLL!BH$2,ADJ!$2:$2,0)),0)</f>
        <v/>
      </c>
      <c r="BI31">
        <f>IFERROR(INDEX(ADJ!$A$1:$BZ$1000,MATCH(PAYROLL!D31,ADJ!A$1:A$500,0),MATCH(PAYROLL!BI$2,ADJ!$2:$2,0)),0)</f>
        <v/>
      </c>
      <c r="BJ31">
        <f>IFERROR(INDEX(ADJ!$A$1:$BZ$1000,MATCH(PAYROLL!D31,ADJ!A$1:A$500,0),MATCH(PAYROLL!BJ$2,ADJ!$2:$2,0)),0)</f>
        <v/>
      </c>
      <c r="BK31">
        <f>SUM(BF31:BJ31)</f>
        <v/>
      </c>
      <c r="BL31">
        <f>IFERROR(INDEX(ADJ!$A$1:$BZ$1000,MATCH(PAYROLL!D31,ADJ!A$1:A$500,0),MATCH(PAYROLL!BL$2,ADJ!$2:$2,0)),0)</f>
        <v/>
      </c>
      <c r="BM31">
        <f>IFERROR(INDEX(ADJ!$A$1:$BZ$1000,MATCH(PAYROLL!D31,ADJ!A$1:A$500,0),MATCH(PAYROLL!BM$2,ADJ!$2:$2,0)),0)</f>
        <v/>
      </c>
      <c r="BN31">
        <f>IFERROR(INDEX(ADJ!$A$1:$BZ$1000,MATCH(PAYROLL!D31,ADJ!A$1:A$500,0),MATCH(PAYROLL!BN$2,ADJ!$2:$2,0)),0)</f>
        <v/>
      </c>
      <c r="BO31">
        <f>IFERROR(INDEX(ADJ!$A$1:$BZ$1000,MATCH(PAYROLL!D31,ADJ!A$1:A$500,0),MATCH(PAYROLL!BO$2,ADJ!$2:$2,0)),0)</f>
        <v/>
      </c>
      <c r="BP31">
        <f>SUM(AM31,AV31,BE31,BK31,BL31:BO31)</f>
        <v/>
      </c>
      <c r="BQ31">
        <f>BO31</f>
        <v/>
      </c>
      <c r="BR31">
        <f>IFERROR(ROUND(IF(LEFT(INDEX(PIS!O$1:O$500,MATCH(D31,PIS!C$1:C$500)),1)="D",T31/8*(BD31*0.3),IF(LEFT(INDEX(PIS!O$1:O$500,MATCH(D31,PIS!C$1:C$500)),1)="H",T31*($BD31*0.3),T31/$AD31/8*($BD31*0.3))),0),0)</f>
        <v/>
      </c>
      <c r="BS31">
        <f>IF(AP31&lt;1,0,MIN(AP31,730000))</f>
        <v/>
      </c>
      <c r="BT31">
        <f>IFERROR(ROUND((BE31-SUM(AW31:BC31)*T31/AD31/8),0)-BR31,0)</f>
        <v/>
      </c>
      <c r="BU31">
        <f>AO31</f>
        <v/>
      </c>
      <c r="BV31">
        <f>SUM(BQ31:BU31)</f>
        <v/>
      </c>
      <c r="BW31">
        <f>BP31-BV31</f>
        <v/>
      </c>
      <c r="BX31">
        <f>IFERROR(IF(RIGHT(INDEX(PIS!O$1:O$500,MATCH(D31,PIS!C$1:C$500)),5)="Gross",MIN(U31+V31,VLOOKUP("R700",TSC!B:C,2,0)*VLOOKUP("R101",TSC!B:C,2,0))*VLOOKUP("R701",TSC!B:C,2,0)%,0),0)</f>
        <v/>
      </c>
      <c r="BY31">
        <f>IFERROR(IF(RIGHT(INDEX(PIS!O$1:O$500,MATCH(D31,PIS!C$1:C$500)),5)="Gross",MIN(U31+V31,VLOOKUP("R700",TSC!B:C,2,0)*VLOOKUP("R101",TSC!B:C,2,0))*VLOOKUP("T704",TSC!B:C,2,0)%,0),0)</f>
        <v/>
      </c>
      <c r="BZ31">
        <f>IFERROR(IF(RIGHT(INDEX(PIS!O$1:O$500,MATCH(D31,PIS!C$1:C$500)),5)="Gross",MIN(U31+V31,VLOOKUP("R700",TSC!B:C,2,0)*VLOOKUP("1",TSC!F:G,2,0))*VLOOKUP("T705",TSC!B:C,2,0)%,0),0)</f>
        <v/>
      </c>
      <c r="CA31">
        <f>IFERROR(INDEX(ADJ!$A$1:$BZ$1000,MATCH(PAYROLL!D31,ADJ!A$1:A$500,0),MATCH(PAYROLL!CA$2,ADJ!$2:$2,0)),0)</f>
        <v/>
      </c>
      <c r="CB31">
        <f>IFERROR(INDEX(ADJ!$A$1:$BZ$1000,MATCH(PAYROLL!D31,ADJ!A$1:A$500,0),MATCH(PAYROLL!CB$2,ADJ!$2:$2,0)),0)</f>
        <v/>
      </c>
      <c r="CC31">
        <f>SUM(BX31:CB31)</f>
        <v/>
      </c>
      <c r="CD31">
        <f>IFERROR(INDEX(PIS!$A$1:$BZ$1000,MATCH(PAYROLL!D31,PIS!C$1:C$500,0),MATCH(PAYROLL!CD$1,PIS!$1:$1,0)),0)</f>
        <v/>
      </c>
      <c r="CE31">
        <f>IFERROR(IF(OR(INDEX(PIS!P$1:P$500,MATCH(D31,PIS!C$1:C$500,0))="LT2",INDEX(PIS!P$1:P$500,MATCH(D31,PIS!C$1:C$500,0))="P10"),0,SUM(CC31,CD31*VLOOKUP("R601",TSC!B:C,2,0),VLOOKUP("R602",TSC!B:C,2,0))),0)</f>
        <v/>
      </c>
      <c r="CF31">
        <f>MAX(BW31-CE31,0)</f>
        <v/>
      </c>
      <c r="CG31">
        <f>IFERROR(IF(OR(RIGHT(INDEX(PIS!P$1:P$500,MATCH(D31,PIS!C$1:C$500)),5)="P10",RIGHT(INDEX(PIS!P$1:P$500,MATCH(D31,PIS!C$1:C$500)),5)="CK"),0,IF(CF31&lt;=5000000,CF31*5%,IF(CF31&lt;=10000000,CF31*10%-250000,IF(CF31&lt;=18000000,CF31*15%-750000,IF(CF31&lt;=32000000,CF31*20%-1650000,IF(CF31&lt;=52000000,CF31*25%-3250000,IF(CF31&lt;=80000000,BH31*30%-5850000,CF31*35%-9850000))))))),0)</f>
        <v/>
      </c>
      <c r="CH31">
        <f>IFERROR(IF(OR(INDEX(PIS!P$1:P$500,MATCH(D31,PIS!C$1:C$500))="LT",INDEX(PIS!P$1:P$500,MATCH(D31,PIS!C$1:C$500))="CK"),0,IF(CF31&lt;2000000,0,CF31*10%)),0)</f>
        <v/>
      </c>
      <c r="CI31">
        <f>IFERROR(INDEX(ADJ!$A$1:$BZ$1000,MATCH(PAYROLL!D31,ADJ!A$1:A$500,0),MATCH(PAYROLL!CI$2,ADJ!$2:$2,0)),0)</f>
        <v/>
      </c>
      <c r="CJ31">
        <f>IFERROR(INDEX(ADJ!$A$1:$BZ$1000,MATCH(PAYROLL!D31,ADJ!A$1:A$500,0),MATCH(PAYROLL!CJ$2,ADJ!$2:$2,0)),0)</f>
        <v/>
      </c>
      <c r="CK31">
        <f>IFERROR(INDEX(ADJ!$A$1:$BZ$1000,MATCH(PAYROLL!D31,ADJ!A$1:A$500,0),MATCH(PAYROLL!CK$2,ADJ!$2:$2,0)),0)</f>
        <v/>
      </c>
      <c r="CL31">
        <f>SUM(CG31:CK31)</f>
        <v/>
      </c>
      <c r="CM31">
        <f>ROUND(SUM(CH31:CK31),0)</f>
        <v/>
      </c>
      <c r="CN31">
        <f>IFERROR(INDEX(CSDA!D$1:D$500,MATCH($CN$2,CSDA!C$1:C$500,0))*INDEX(PIS!V$1:V$500,MATCH(D31,PIS!C$1:C$500))+INDEX(ADJ!$A$1:$BZ$1000,MATCH(PAYROLL!D31,ADJ!A$1:A$500,0),MATCH(PAYROLL!CN$2,ADJ!$2:$2,0)),0)</f>
        <v/>
      </c>
      <c r="CO31">
        <f>IFERROR(INDEX(ADJ!$A$1:$BZ$1000,MATCH(PAYROLL!D31,ADJ!A$1:A$500,0),MATCH(PAYROLL!CO$2,ADJ!$2:$2,0)),0)</f>
        <v/>
      </c>
      <c r="CP31">
        <f>IFERROR(INDEX(ADJ!$A$1:$BZ$1000,MATCH(PAYROLL!D31,ADJ!A$1:A$500,0),MATCH(PAYROLL!CP$2,ADJ!$2:$2,0)),0)</f>
        <v/>
      </c>
      <c r="CQ31">
        <f>BP31-CL31-CI31-CM31-CN31-CO31-CP31-CC31</f>
        <v/>
      </c>
      <c r="CR31">
        <f>IFERROR(IF(RIGHT(INDEX(PIS!O$1:O$500,MATCH(D31,PIS!C$1:C$500,0)),5)="Gross",MIN(U31+V31,VLOOKUP("R700",TSC!B:C,2,0)*VLOOKUP("R101",TSC!B:C,2,0))*(VLOOKUP("T711",TSC!B:C,2,0)+VLOOKUP("T712",TSC!B:C,2,0))%,MIN(T31+V31,VLOOKUP("R700",TSC!B:C,2,0)*VLOOKUP("R101",TSC!B:C,2,0))*(VLOOKUP("T711",TSC!B:C,2,0)+VLOOKUP("T712",TSC!B:C,2,0)+VLOOKUP("R701",TSC!B:C,2,0))%),0)</f>
        <v/>
      </c>
      <c r="CS31">
        <f>IFERROR(IF(RIGHT(INDEX(PIS!O$1:O$500,MATCH(D31,PIS!C$1:C$500,0)),5)="Gross",MIN(U31+V31,VLOOKUP("R700",TSC!B:C,2,0)*VLOOKUP("R101",TSC!B:C,2,0))*(VLOOKUP("T714",TSC!B:C,2,0))%,MIN(T31+V31,VLOOKUP("R700",TSC!B:C,2,0)*VLOOKUP("R101",TSC!B:C,2,0))*(VLOOKUP("T704",TSC!B:C,2,0)+VLOOKUP("T714",TSC!B:C,2,0))%),0)</f>
        <v/>
      </c>
      <c r="CT31">
        <f>IFERROR(IF(RIGHT(INDEX(PIS!O$1:O$500,MATCH(D31,PIS!C$1:C$500,0)),5)="Gross",MIN(U31+V31,VLOOKUP("R700",TSC!B:C,2,0)*VLOOKUP("R101",TSC!B:C,2,0))*VLOOKUP("T705",TSC!B:C,2,0)%,MIN(T31+V31,VLOOKUP("R700",TSC!B:C,2,0)*VLOOKUP("R101",TSC!B:C,2,0))*VLOOKUP("T705",TSC!B:C,2,0)%),0)</f>
        <v/>
      </c>
      <c r="CU31">
        <f>IFERROR(IF(RIGHT(INDEX(PIS!O$1:O$500,MATCH(D31,PIS!C$1:C$500,0)),5)="Gross",MIN(U31+V31,VLOOKUP("R700",TSC!B:C,2,0)*VLOOKUP("R101",TSC!B:C,2,0))*(VLOOKUP("T713",TSC!B:C,2,0))%,MIN(T31+V31,VLOOKUP("R700",TSC!B:C,2,0)*VLOOKUP("R101",TSC!B:C,2,0))*(VLOOKUP("T713",TSC!B:C,2,0))%),0)</f>
        <v/>
      </c>
      <c r="CV31">
        <f>IFERROR(INDEX(ADJ!$A$1:$BZ$1000,MATCH(PAYROLL!D31,ADJ!A$1:A$500,0),MATCH(PAYROLL!CV$2,ADJ!$2:$2,0)),0)</f>
        <v/>
      </c>
      <c r="CW31">
        <f>IFERROR(INDEX(ADJ!$A$1:$BZ$1000,MATCH(PAYROLL!D31,ADJ!A$1:A$500,0),MATCH(PAYROLL!CW$2,ADJ!$2:$2,0)),0)</f>
        <v/>
      </c>
      <c r="CX31">
        <f>SUM(CR31:CW31)</f>
        <v/>
      </c>
      <c r="CY31">
        <f>ROUND(IF(CR31&gt;0,T31+V31*VLOOKUP("R202",TSC!$B$1:$C$500,2,0),0),0)</f>
        <v/>
      </c>
      <c r="CZ31">
        <f>IFERROR(INDEX(CSDA!D$1:D$500,MATCH($CZ$2,CSDA!C$1:C$500,0)),0)</f>
        <v/>
      </c>
      <c r="DA31">
        <f>ROUND(T31*0.7%,0)</f>
        <v/>
      </c>
      <c r="DB31">
        <f>ROUND(T31/12,0)</f>
        <v/>
      </c>
      <c r="DC31">
        <f ref="DC31" t="array">IFERROR(INDEX(CSDA!D$1:D$500,MATCH("Trích giữ"&amp;PAYROLL!DC$2,CSDA!A$1:A$500&amp;CSDA!C$1:C$500,0)),0)</f>
        <v/>
      </c>
      <c r="DD31">
        <f ref="DD31" t="array">IFERROR(INDEX(CSDA!D$1:D$500,MATCH("Trích giữ"&amp;PAYROLL!DD$2,CSDA!A$1:A$500&amp;CSDA!C$1:C$500,0)),0)</f>
        <v/>
      </c>
      <c r="DE31">
        <f ref="DE31" t="array">IFERROR(INDEX(CSDA!D$1:D$500,MATCH("Trích giữ"&amp;PAYROLL!DE$2,CSDA!A$1:A$500&amp;CSDA!C$1:C$500,0)),0)</f>
        <v/>
      </c>
      <c r="DF31">
        <f>IFERROR(INDEX(CSDA!D$1:D$500,MATCH(PAYROLL!DF$2,CSDA!C$1:C$500,0)),0)</f>
        <v/>
      </c>
      <c r="DG31">
        <f ref="DG31" t="array">IFERROR(INDEX(CSDA!D$1:D$500,MATCH("Trích giữ"&amp;PAYROLL!DG$2,CSDA!A$1:A$500&amp;CSDA!C$1:C$500,0)),0)</f>
        <v/>
      </c>
      <c r="DH31">
        <f>ROUND(T31/26,0)</f>
        <v/>
      </c>
      <c r="DI31">
        <f ref="DI31" t="array">IFERROR(INDEX(CSDA!D$1:D$500,MATCH("Trích giữ"&amp;PAYROLL!DI$2,CSDA!A$1:A$500&amp;CSDA!C$1:C$500,0)),0)</f>
        <v/>
      </c>
      <c r="DJ31">
        <f>IF(U31=0,T31*21.5%-BL31,0)</f>
        <v/>
      </c>
      <c r="DK31">
        <f ref="DK31" t="array">IFERROR(INDEX(CSDA!D$1:D$500,MATCH("Trích giữ"&amp;PAYROLL!DK$2,CSDA!A$1:A$500&amp;CSDA!C$1:C$500,0)),0)</f>
        <v/>
      </c>
      <c r="DL31">
        <f>IFERROR(INDEX(CSDA!D$1:D$500,MATCH(PAYROLL!DL$2,CSDA!C$1:C$500,0))/12,0)</f>
        <v/>
      </c>
      <c r="DM31">
        <f>SUM(DB31:DL31)</f>
        <v/>
      </c>
      <c r="DN31">
        <f>IFERROR(INDEX(ADJ!$A$1:$BZ$1000,MATCH(PAYROLL!D31,ADJ!A$1:A$500,0),MATCH(PAYROLL!DN$2,ADJ!$2:$2,0)),0)</f>
        <v/>
      </c>
      <c r="DO31">
        <f>IFERROR(SUM(BP31,DM31:DN31,CX31:DA31)-DT31,0)</f>
        <v/>
      </c>
      <c r="DP31">
        <f ref="DP31" t="array">SUM(BW31*IFERROR(INDEX(CSDA!D$1:D$500,MATCH(BW$2,CSDA!C$1:C$500,0)),0)%,CX31*IFERROR(INDEX(CSDA!D$1:D$500,MATCH(CX$2,CSDA!C$1:C$500,0)),0)%,DA31*IFERROR(INDEX(CSDA!D$1:D$500,MATCH(DA$2,CSDA!C$1:C$500,0)),0)%,DB31*IFERROR(INDEX(CSDA!D$1:D$500,MATCH(DB$2,CSDA!C$1:C$500,0)),0)%,DF31*IFERROR(INDEX(CSDA!D$1:D$500,MATCH("Phí dịch vụ"&amp;PAYROLL!DF$2,CSDA!A$1:A$500&amp;CSDA!C$1:C$500,0)),0)%,DC31*IFERROR(INDEX(CSDA!D$1:D$500,MATCH("Phí dịch vụ"&amp;PAYROLL!DC$2,CSDA!A$1:A$500&amp;CSDA!C$1:C$500,0)),0)%,DH31*IFERROR(INDEX(CSDA!D$1:D$500,MATCH("Phí dịch vụ"&amp;PAYROLL!DH$2,CSDA!A$1:A$500&amp;CSDA!C$1:C$500,0)),0)%,DJ31*IFERROR(INDEX(CSDA!D$1:D$500,MATCH("Phí dịch vụ"&amp;PAYROLL!DJ$2,CSDA!A$1:A$500&amp;CSDA!C$1:C$500,0)),0)%,BN31*IFERROR(INDEX(CSDA!D$1:D$500,MATCH(BN$2,CSDA!C$1:C$500,0)),0)%)-BN31*7%</f>
        <v/>
      </c>
      <c r="DQ31">
        <f>IFERROR(INDEX(ADJ!$A$1:$BZ$1000,MATCH(PAYROLL!D31,ADJ!A$1:A$500,0),MATCH(PAYROLL!DQ$2,ADJ!$2:$2,0)),0)</f>
        <v/>
      </c>
      <c r="DR31">
        <f>IFERROR(INDEX(ADJ!$A$1:$BZ$1000,MATCH(PAYROLL!D31,ADJ!A$1:A$500,0),MATCH(PAYROLL!DR$2,ADJ!$2:$2,0)),0)</f>
        <v/>
      </c>
      <c r="DS31">
        <f>SUM(DP31:DR31)</f>
        <v/>
      </c>
      <c r="DT31">
        <f>EK31</f>
        <v/>
      </c>
      <c r="DU31">
        <f>SUM(DO31:DR31)</f>
        <v/>
      </c>
      <c r="DV31">
        <f>ROUND(DU31*0.1,0)</f>
        <v/>
      </c>
      <c r="DW31">
        <f>DU31+DV31</f>
        <v/>
      </c>
      <c r="DZ31">
        <f>IFERROR(INDEX(ADJ!$A$1:$BZ$1000,MATCH(PAYROLL!$D31,ADJ!A$1:A$500,0),MATCH(PAYROLL!DZ$2,ADJ!$2:$2,0)),0)</f>
        <v/>
      </c>
      <c r="EA31">
        <f>IFERROR(INDEX(ADJ!$A$1:$BZ$1000,MATCH(PAYROLL!$D31,ADJ!A$1:A$500,0),MATCH(PAYROLL!EA$2,ADJ!$2:$2,0)),0)</f>
        <v/>
      </c>
      <c r="EB31">
        <f>IFERROR(INDEX(ADJ!$A$1:$BZ$1000,MATCH(PAYROLL!$D31,ADJ!A$1:A$500,0),MATCH(PAYROLL!EB$2,ADJ!$2:$2,0)),0)</f>
        <v/>
      </c>
      <c r="EC31">
        <f>IFERROR(INDEX(ADJ!$A$1:$BZ$1000,MATCH(PAYROLL!$D31,ADJ!A$1:A$500,0),MATCH(PAYROLL!EC$2,ADJ!$2:$2,0)),0)</f>
        <v/>
      </c>
      <c r="ED31">
        <f>IFERROR(INDEX(ADJ!$A$1:$BZ$1000,MATCH(PAYROLL!$D31,ADJ!A$1:A$500,0),MATCH(PAYROLL!ED$2,ADJ!$2:$2,0)),0)</f>
        <v/>
      </c>
      <c r="EE31">
        <f>IFERROR(INDEX(ADJ!$A$1:$BZ$1000,MATCH(PAYROLL!$D31,ADJ!A$1:A$500,0),MATCH(PAYROLL!EE$2,ADJ!$2:$2,0)),0)</f>
        <v/>
      </c>
      <c r="EF31">
        <f>IFERROR(INDEX(ADJ!$A$1:$BZ$1000,MATCH(PAYROLL!$D31,ADJ!A$1:A$500,0),MATCH(PAYROLL!EF$2,ADJ!$2:$2,0)),0)</f>
        <v/>
      </c>
      <c r="EG31">
        <f>IFERROR(INDEX(ADJ!$A$1:$BZ$1000,MATCH(PAYROLL!$D31,ADJ!A$1:A$500,0),MATCH(PAYROLL!EG$2,ADJ!$2:$2,0)),0)</f>
        <v/>
      </c>
      <c r="EH31">
        <f>IFERROR(INDEX(ADJ!$A$1:$BZ$1000,MATCH(PAYROLL!$D31,ADJ!A$1:A$500,0),MATCH(PAYROLL!EH$2,ADJ!$2:$2,0)),0)</f>
        <v/>
      </c>
      <c r="EI31">
        <f>IFERROR(INDEX(ADJ!$A$1:$BZ$1000,MATCH(PAYROLL!D31,ADJ!A$1:A$500,0),MATCH(PAYROLL!EI$2,ADJ!$2:$2,0)),0)</f>
        <v/>
      </c>
      <c r="EJ31">
        <f>IFERROR(INDEX(ADJ!$A$1:$BZ$1000,MATCH(PAYROLL!$D31,ADJ!A$1:A$500,0),MATCH(PAYROLL!EJ$2,ADJ!$2:$2,0)),0)</f>
        <v/>
      </c>
      <c r="EK31">
        <f>SUM(DZ31:EJ31)</f>
        <v/>
      </c>
    </row>
    <row r="32">
      <c r="A32" t="n">
        <v>30</v>
      </c>
      <c r="B32" t="inlineStr">
        <is>
          <t>Nguyễn Khắc Tỉnh</t>
        </is>
      </c>
      <c r="D32" t="inlineStr">
        <is>
          <t>148051-04</t>
        </is>
      </c>
      <c r="S32">
        <f>IFERROR(INDEX(PIS!$A$1:$BZ$1000,MATCH($D32,PIS!C$1:C$500,0),MATCH("Lương CB tháng trước",PIS!$1:$1,0)),0)</f>
        <v/>
      </c>
      <c r="T32">
        <f>IFERROR(INDEX(PIS!$A$1:$BZ$1000,MATCH($D32,PIS!C$1:C$500,0),MATCH("Lương CB hiện tại",PIS!$1:$1,0)),0)</f>
        <v/>
      </c>
      <c r="U32">
        <f>IFERROR(INDEX(PIS!$A$1:$BZ$1000,MATCH($D32,PIS!C$1:C$500,0),MATCH("Lương đóng BHBB",PIS!$1:$1,0)),0)</f>
        <v/>
      </c>
      <c r="V32">
        <f>IFERROR(INDEX(PIS!$A$1:$BZ$1000,MATCH($D32,PIS!C$1:C$500,0),MATCH(V$2,PIS!$2:$2,0)),0)</f>
        <v/>
      </c>
      <c r="W32">
        <f>IFERROR(INDEX(PIS!$A$1:$BZ$1000,MATCH($D32,PIS!C$1:C$500,0),MATCH(W$2,PIS!$2:$2,0)),0)</f>
        <v/>
      </c>
      <c r="X32">
        <f>IFERROR(INDEX(PIS!$A$1:$BZ$1000,MATCH($D32,PIS!C$1:C$500,0),MATCH(X$2,PIS!$2:$2,0)),0)</f>
        <v/>
      </c>
      <c r="Y32">
        <f>IFERROR(INDEX(PIS!$A$1:$BZ$1000,MATCH($D32,PIS!C$1:C$500,0),MATCH(Y$2,PIS!$2:$2,0)),0)</f>
        <v/>
      </c>
      <c r="Z32">
        <f>IFERROR(INDEX(PIS!$A$1:$BZ$1000,MATCH($D32,PIS!C$1:C$500,0),MATCH(Z$2,PIS!$2:$2,0)),0)</f>
        <v/>
      </c>
      <c r="AA32">
        <f>IFERROR(INDEX(PIS!$A$1:$BZ$1000,MATCH($D32,PIS!C$1:C$500,0),MATCH(AA$2,PIS!$2:$2,0)),0)</f>
        <v/>
      </c>
      <c r="AB32">
        <f>IFERROR(INDEX(PIS!$A$1:$BZ$1000,MATCH($D32,PIS!C$1:C$500,0),MATCH(AB$2,PIS!$2:$2,0)),0)</f>
        <v/>
      </c>
      <c r="AC32">
        <f>SUM(V32:AB32)</f>
        <v/>
      </c>
      <c r="AD32">
        <f>IFERROR(INDEX(TIMESHEET!$A$1:$AI$5000,MATCH($D32,TIMESHEET!A$1:A$500,0),MATCH("T100",TIMESHEET!$2:$2,0))-2,0)</f>
        <v/>
      </c>
      <c r="AE32">
        <f>IFERROR(INDEX(TIMESHEET!$A$1:$AI$5000,MATCH($D32,TIMESHEET!A$1:A$500,0),MATCH("T202",TIMESHEET!$2:$2,0)),0)</f>
        <v/>
      </c>
      <c r="AF32">
        <f>IFERROR(INDEX(TIMESHEET!$A$1:$AI$5000,MATCH($D32,TIMESHEET!A$1:A$500,0),MATCH("T302",TIMESHEET!$2:$2,0)),0)</f>
        <v/>
      </c>
      <c r="AG32">
        <f>IFERROR(INDEX(TIMESHEET!$A$1:$AI$5000,MATCH($D32,TIMESHEET!A$1:A$500,0),MATCH("T406",TIMESHEET!$2:$2,0)),0)</f>
        <v/>
      </c>
      <c r="AH32">
        <f>AE32+AG32</f>
        <v/>
      </c>
      <c r="AI32">
        <f>IFERROR(INDEX(TIMESHEET!$A$1:$AI$5000,MATCH($D32,TIMESHEET!A$1:A$500,0),MATCH("T701",TIMESHEET!$2:$2,0)),0)</f>
        <v/>
      </c>
      <c r="AJ32">
        <f>IFERROR(INDEX(TIMESHEET!$A$1:$AI$5000,MATCH($D32,TIMESHEET!B$1:B$500,0),MATCH("T320",TIMESHEET!$2:$2,0)),0)</f>
        <v/>
      </c>
      <c r="AK32">
        <f>IFERROR(IF(LEFT(INDEX(PIS!O$1:O$500,MATCH(D32,PIS!C$1:C$500)),1)="M",T32/AD32*SUM(AE32:AG32),T32*AD32),0)</f>
        <v/>
      </c>
      <c r="AL32">
        <f>IFERROR(INDEX(ADJ!$A$1:$BZ$1000,MATCH(PAYROLL!D32,ADJ!A$1:A$500,0),MATCH(PAYROLL!AL$2,ADJ!$2:$2,0)),0)</f>
        <v/>
      </c>
      <c r="AM32">
        <f>SUM(AK32:AL32)</f>
        <v/>
      </c>
      <c r="AN32">
        <f>IFERROR(ROUND(V32/$AD32*$AH32,0),0)</f>
        <v/>
      </c>
      <c r="AO32">
        <f>IFERROR(ROUND(W32/$AD32*$AH32,0),0)</f>
        <v/>
      </c>
      <c r="AP32">
        <f>IFERROR(ROUND(X32/$AD32*$AE32,0),0)</f>
        <v/>
      </c>
      <c r="AQ32">
        <f>IFERROR(ROUND(Y32/$AD32*$AH32,0),0)</f>
        <v/>
      </c>
      <c r="AR32">
        <f>IFERROR(ROUND(Z32/$AD32*$AH32,0),0)</f>
        <v/>
      </c>
      <c r="AS32">
        <f>IFERROR(ROUND(AA32/$AD32*$AH32,0),0)</f>
        <v/>
      </c>
      <c r="AT32">
        <f>IFERROR(IF((AE32+AF32+AG32)&gt;13,AB32,ROUND(AB32/AD32*AH32,0)),0)</f>
        <v/>
      </c>
      <c r="AU32">
        <f>IFERROR(INDEX(ADJ!$A$1:$BZ$1000,MATCH(PAYROLL!D32,ADJ!A$1:A$500,0),MATCH(PAYROLL!AU$2,ADJ!$2:$2,0)),0)</f>
        <v/>
      </c>
      <c r="AV32">
        <f>ROUND(SUM(AN32:AU32),0)</f>
        <v/>
      </c>
      <c r="AW32">
        <f>IFERROR(INDEX(TIMESHEET!$A$1:$AI$5000,MATCH(PAYROLL!D32,TIMESHEET!A$1:A$500,0),MATCH("T620",TIMESHEET!$2:$2,0)),0)</f>
        <v/>
      </c>
      <c r="AX32">
        <f>IFERROR(INDEX(TIMESHEET!$A$1:$AI$5000,MATCH(PAYROLL!D32,TIMESHEET!A$1:A$500,0),MATCH("T601",TIMESHEET!$2:$2,0)),0)</f>
        <v/>
      </c>
      <c r="AY32">
        <f>IFERROR(INDEX(TIMESHEET!$A$1:$AI$5000,MATCH(PAYROLL!D32,TIMESHEET!A$1:A$500,0),MATCH("T602",TIMESHEET!$2:$2,0)),0)</f>
        <v/>
      </c>
      <c r="AZ32">
        <f>IFERROR(INDEX(TIMESHEET!$A$1:$AI$5000,MATCH(PAYROLL!D32,TIMESHEET!A$1:A$500,0),MATCH("T603",TIMESHEET!$2:$2,0)),0)</f>
        <v/>
      </c>
      <c r="BA32">
        <f>IFERROR(INDEX(TIMESHEET!$A$1:$AI$5000,MATCH(PAYROLL!D32,TIMESHEET!A$1:A$500,0),MATCH("T611",TIMESHEET!$2:$2,0)),0)</f>
        <v/>
      </c>
      <c r="BB32">
        <f>IFERROR(INDEX(TIMESHEET!$A$1:$AI$5000,MATCH(PAYROLL!D32,TIMESHEET!A$1:A$500,0),MATCH("T612",TIMESHEET!$2:$2,0)),0)</f>
        <v/>
      </c>
      <c r="BC32">
        <f>IFERROR(INDEX(TIMESHEET!$A$1:$AI$5000,MATCH(PAYROLL!D32,TIMESHEET!A$1:A$500,0),MATCH("T613",TIMESHEET!$2:$2,0)),0)</f>
        <v/>
      </c>
      <c r="BD32">
        <f>IFERROR(INDEX(TIMESHEET!$A$1:$AI$5000,MATCH(PAYROLL!D32,TIMESHEET!A$1:A$500,0),MATCH("T500",TIMESHEET!$2:$2,0)),0)</f>
        <v/>
      </c>
      <c r="BE32">
        <f>IFERROR(IF(LEFT(INDEX(PIS!O$1:O$500,MATCH(D32,PIS!C$1:C$500)),1)="M",T32/AD32/8*(AW32+AX32*1.5+AY32*2+AZ32*3+BA32*2.1+BB32*2.7+BC32*3.9+BD32*0.3),T32/8*(AW32+AX32*1.5+AY32*2+AZ32*3+BA32*2.1+BB32*2.7+BC32*3.9+BD32*0.3)),0)</f>
        <v/>
      </c>
      <c r="BF32">
        <f>IFERROR(INDEX(ADJ!$A$1:$BZ$1000,MATCH(PAYROLL!$D32,ADJ!A$1:A$500,0),MATCH(PAYROLL!BF$2,ADJ!$2:$2,0)),0)</f>
        <v/>
      </c>
      <c r="BG32">
        <f>IFERROR(INDEX(ADJ!$A$1:$BZ$1000,MATCH(PAYROLL!D32,ADJ!A$1:A$500,0),MATCH(PAYROLL!BG$2,ADJ!$2:$2,0)),0)</f>
        <v/>
      </c>
      <c r="BH32">
        <f>IFERROR(INDEX(ADJ!$A$1:$BZ$1000,MATCH(PAYROLL!D32,ADJ!A$1:A$500,0),MATCH(PAYROLL!BH$2,ADJ!$2:$2,0)),0)</f>
        <v/>
      </c>
      <c r="BI32">
        <f>IFERROR(INDEX(ADJ!$A$1:$BZ$1000,MATCH(PAYROLL!D32,ADJ!A$1:A$500,0),MATCH(PAYROLL!BI$2,ADJ!$2:$2,0)),0)</f>
        <v/>
      </c>
      <c r="BJ32">
        <f>IFERROR(INDEX(ADJ!$A$1:$BZ$1000,MATCH(PAYROLL!D32,ADJ!A$1:A$500,0),MATCH(PAYROLL!BJ$2,ADJ!$2:$2,0)),0)</f>
        <v/>
      </c>
      <c r="BK32">
        <f>SUM(BF32:BJ32)</f>
        <v/>
      </c>
      <c r="BL32">
        <f>IFERROR(INDEX(ADJ!$A$1:$BZ$1000,MATCH(PAYROLL!D32,ADJ!A$1:A$500,0),MATCH(PAYROLL!BL$2,ADJ!$2:$2,0)),0)</f>
        <v/>
      </c>
      <c r="BM32">
        <f>IFERROR(INDEX(ADJ!$A$1:$BZ$1000,MATCH(PAYROLL!D32,ADJ!A$1:A$500,0),MATCH(PAYROLL!BM$2,ADJ!$2:$2,0)),0)</f>
        <v/>
      </c>
      <c r="BN32">
        <f>IFERROR(INDEX(ADJ!$A$1:$BZ$1000,MATCH(PAYROLL!D32,ADJ!A$1:A$500,0),MATCH(PAYROLL!BN$2,ADJ!$2:$2,0)),0)</f>
        <v/>
      </c>
      <c r="BO32">
        <f>IFERROR(INDEX(ADJ!$A$1:$BZ$1000,MATCH(PAYROLL!D32,ADJ!A$1:A$500,0),MATCH(PAYROLL!BO$2,ADJ!$2:$2,0)),0)</f>
        <v/>
      </c>
      <c r="BP32">
        <f>SUM(AM32,AV32,BE32,BK32,BL32:BO32)</f>
        <v/>
      </c>
      <c r="BQ32">
        <f>BO32</f>
        <v/>
      </c>
      <c r="BR32">
        <f>IFERROR(ROUND(IF(LEFT(INDEX(PIS!O$1:O$500,MATCH(D32,PIS!C$1:C$500)),1)="D",T32/8*(BD32*0.3),IF(LEFT(INDEX(PIS!O$1:O$500,MATCH(D32,PIS!C$1:C$500)),1)="H",T32*($BD32*0.3),T32/$AD32/8*($BD32*0.3))),0),0)</f>
        <v/>
      </c>
      <c r="BS32">
        <f>IF(AP32&lt;1,0,MIN(AP32,730000))</f>
        <v/>
      </c>
      <c r="BT32">
        <f>IFERROR(ROUND((BE32-SUM(AW32:BC32)*T32/AD32/8),0)-BR32,0)</f>
        <v/>
      </c>
      <c r="BU32">
        <f>AO32</f>
        <v/>
      </c>
      <c r="BV32">
        <f>SUM(BQ32:BU32)</f>
        <v/>
      </c>
      <c r="BW32">
        <f>BP32-BV32</f>
        <v/>
      </c>
      <c r="BX32">
        <f>IFERROR(IF(RIGHT(INDEX(PIS!O$1:O$500,MATCH(D32,PIS!C$1:C$500)),5)="Gross",MIN(U32+V32,VLOOKUP("R700",TSC!B:C,2,0)*VLOOKUP("R101",TSC!B:C,2,0))*VLOOKUP("R701",TSC!B:C,2,0)%,0),0)</f>
        <v/>
      </c>
      <c r="BY32">
        <f>IFERROR(IF(RIGHT(INDEX(PIS!O$1:O$500,MATCH(D32,PIS!C$1:C$500)),5)="Gross",MIN(U32+V32,VLOOKUP("R700",TSC!B:C,2,0)*VLOOKUP("R101",TSC!B:C,2,0))*VLOOKUP("T704",TSC!B:C,2,0)%,0),0)</f>
        <v/>
      </c>
      <c r="BZ32">
        <f>IFERROR(IF(RIGHT(INDEX(PIS!O$1:O$500,MATCH(D32,PIS!C$1:C$500)),5)="Gross",MIN(U32+V32,VLOOKUP("R700",TSC!B:C,2,0)*VLOOKUP("1",TSC!F:G,2,0))*VLOOKUP("T705",TSC!B:C,2,0)%,0),0)</f>
        <v/>
      </c>
      <c r="CA32">
        <f>IFERROR(INDEX(ADJ!$A$1:$BZ$1000,MATCH(PAYROLL!D32,ADJ!A$1:A$500,0),MATCH(PAYROLL!CA$2,ADJ!$2:$2,0)),0)</f>
        <v/>
      </c>
      <c r="CB32">
        <f>IFERROR(INDEX(ADJ!$A$1:$BZ$1000,MATCH(PAYROLL!D32,ADJ!A$1:A$500,0),MATCH(PAYROLL!CB$2,ADJ!$2:$2,0)),0)</f>
        <v/>
      </c>
      <c r="CC32">
        <f>SUM(BX32:CB32)</f>
        <v/>
      </c>
      <c r="CD32">
        <f>IFERROR(INDEX(PIS!$A$1:$BZ$1000,MATCH(PAYROLL!D32,PIS!C$1:C$500,0),MATCH(PAYROLL!CD$1,PIS!$1:$1,0)),0)</f>
        <v/>
      </c>
      <c r="CE32">
        <f>IFERROR(IF(OR(INDEX(PIS!P$1:P$500,MATCH(D32,PIS!C$1:C$500,0))="LT2",INDEX(PIS!P$1:P$500,MATCH(D32,PIS!C$1:C$500,0))="P10"),0,SUM(CC32,CD32*VLOOKUP("R601",TSC!B:C,2,0),VLOOKUP("R602",TSC!B:C,2,0))),0)</f>
        <v/>
      </c>
      <c r="CF32">
        <f>MAX(BW32-CE32,0)</f>
        <v/>
      </c>
      <c r="CG32">
        <f>IFERROR(IF(OR(RIGHT(INDEX(PIS!P$1:P$500,MATCH(D32,PIS!C$1:C$500)),5)="P10",RIGHT(INDEX(PIS!P$1:P$500,MATCH(D32,PIS!C$1:C$500)),5)="CK"),0,IF(CF32&lt;=5000000,CF32*5%,IF(CF32&lt;=10000000,CF32*10%-250000,IF(CF32&lt;=18000000,CF32*15%-750000,IF(CF32&lt;=32000000,CF32*20%-1650000,IF(CF32&lt;=52000000,CF32*25%-3250000,IF(CF32&lt;=80000000,BH32*30%-5850000,CF32*35%-9850000))))))),0)</f>
        <v/>
      </c>
      <c r="CH32">
        <f>IFERROR(IF(OR(INDEX(PIS!P$1:P$500,MATCH(D32,PIS!C$1:C$500))="LT",INDEX(PIS!P$1:P$500,MATCH(D32,PIS!C$1:C$500))="CK"),0,IF(CF32&lt;2000000,0,CF32*10%)),0)</f>
        <v/>
      </c>
      <c r="CI32">
        <f>IFERROR(INDEX(ADJ!$A$1:$BZ$1000,MATCH(PAYROLL!D32,ADJ!A$1:A$500,0),MATCH(PAYROLL!CI$2,ADJ!$2:$2,0)),0)</f>
        <v/>
      </c>
      <c r="CJ32">
        <f>IFERROR(INDEX(ADJ!$A$1:$BZ$1000,MATCH(PAYROLL!D32,ADJ!A$1:A$500,0),MATCH(PAYROLL!CJ$2,ADJ!$2:$2,0)),0)</f>
        <v/>
      </c>
      <c r="CK32">
        <f>IFERROR(INDEX(ADJ!$A$1:$BZ$1000,MATCH(PAYROLL!D32,ADJ!A$1:A$500,0),MATCH(PAYROLL!CK$2,ADJ!$2:$2,0)),0)</f>
        <v/>
      </c>
      <c r="CL32">
        <f>SUM(CG32:CK32)</f>
        <v/>
      </c>
      <c r="CM32">
        <f>ROUND(SUM(CH32:CK32),0)</f>
        <v/>
      </c>
      <c r="CN32">
        <f>IFERROR(INDEX(CSDA!D$1:D$500,MATCH($CN$2,CSDA!C$1:C$500,0))*INDEX(PIS!V$1:V$500,MATCH(D32,PIS!C$1:C$500))+INDEX(ADJ!$A$1:$BZ$1000,MATCH(PAYROLL!D32,ADJ!A$1:A$500,0),MATCH(PAYROLL!CN$2,ADJ!$2:$2,0)),0)</f>
        <v/>
      </c>
      <c r="CO32">
        <f>IFERROR(INDEX(ADJ!$A$1:$BZ$1000,MATCH(PAYROLL!D32,ADJ!A$1:A$500,0),MATCH(PAYROLL!CO$2,ADJ!$2:$2,0)),0)</f>
        <v/>
      </c>
      <c r="CP32">
        <f>IFERROR(INDEX(ADJ!$A$1:$BZ$1000,MATCH(PAYROLL!D32,ADJ!A$1:A$500,0),MATCH(PAYROLL!CP$2,ADJ!$2:$2,0)),0)</f>
        <v/>
      </c>
      <c r="CQ32">
        <f>BP32-CL32-CI32-CM32-CN32-CO32-CP32-CC32</f>
        <v/>
      </c>
      <c r="CR32">
        <f>IFERROR(IF(RIGHT(INDEX(PIS!O$1:O$500,MATCH(D32,PIS!C$1:C$500,0)),5)="Gross",MIN(U32+V32,VLOOKUP("R700",TSC!B:C,2,0)*VLOOKUP("R101",TSC!B:C,2,0))*(VLOOKUP("T711",TSC!B:C,2,0)+VLOOKUP("T712",TSC!B:C,2,0))%,MIN(T32+V32,VLOOKUP("R700",TSC!B:C,2,0)*VLOOKUP("R101",TSC!B:C,2,0))*(VLOOKUP("T711",TSC!B:C,2,0)+VLOOKUP("T712",TSC!B:C,2,0)+VLOOKUP("R701",TSC!B:C,2,0))%),0)</f>
        <v/>
      </c>
      <c r="CS32">
        <f>IFERROR(IF(RIGHT(INDEX(PIS!O$1:O$500,MATCH(D32,PIS!C$1:C$500,0)),5)="Gross",MIN(U32+V32,VLOOKUP("R700",TSC!B:C,2,0)*VLOOKUP("R101",TSC!B:C,2,0))*(VLOOKUP("T714",TSC!B:C,2,0))%,MIN(T32+V32,VLOOKUP("R700",TSC!B:C,2,0)*VLOOKUP("R101",TSC!B:C,2,0))*(VLOOKUP("T704",TSC!B:C,2,0)+VLOOKUP("T714",TSC!B:C,2,0))%),0)</f>
        <v/>
      </c>
      <c r="CT32">
        <f>IFERROR(IF(RIGHT(INDEX(PIS!O$1:O$500,MATCH(D32,PIS!C$1:C$500,0)),5)="Gross",MIN(U32+V32,VLOOKUP("R700",TSC!B:C,2,0)*VLOOKUP("R101",TSC!B:C,2,0))*VLOOKUP("T705",TSC!B:C,2,0)%,MIN(T32+V32,VLOOKUP("R700",TSC!B:C,2,0)*VLOOKUP("R101",TSC!B:C,2,0))*VLOOKUP("T705",TSC!B:C,2,0)%),0)</f>
        <v/>
      </c>
      <c r="CU32">
        <f>IFERROR(IF(RIGHT(INDEX(PIS!O$1:O$500,MATCH(D32,PIS!C$1:C$500,0)),5)="Gross",MIN(U32+V32,VLOOKUP("R700",TSC!B:C,2,0)*VLOOKUP("R101",TSC!B:C,2,0))*(VLOOKUP("T713",TSC!B:C,2,0))%,MIN(T32+V32,VLOOKUP("R700",TSC!B:C,2,0)*VLOOKUP("R101",TSC!B:C,2,0))*(VLOOKUP("T713",TSC!B:C,2,0))%),0)</f>
        <v/>
      </c>
      <c r="CV32">
        <f>IFERROR(INDEX(ADJ!$A$1:$BZ$1000,MATCH(PAYROLL!D32,ADJ!A$1:A$500,0),MATCH(PAYROLL!CV$2,ADJ!$2:$2,0)),0)</f>
        <v/>
      </c>
      <c r="CW32">
        <f>IFERROR(INDEX(ADJ!$A$1:$BZ$1000,MATCH(PAYROLL!D32,ADJ!A$1:A$500,0),MATCH(PAYROLL!CW$2,ADJ!$2:$2,0)),0)</f>
        <v/>
      </c>
      <c r="CX32">
        <f>SUM(CR32:CW32)</f>
        <v/>
      </c>
      <c r="CY32">
        <f>ROUND(IF(CR32&gt;0,T32+V32*VLOOKUP("R202",TSC!$B$1:$C$500,2,0),0),0)</f>
        <v/>
      </c>
      <c r="CZ32">
        <f>IFERROR(INDEX(CSDA!D$1:D$500,MATCH($CZ$2,CSDA!C$1:C$500,0)),0)</f>
        <v/>
      </c>
      <c r="DA32">
        <f>ROUND(T32*0.7%,0)</f>
        <v/>
      </c>
      <c r="DB32">
        <f>ROUND(T32/12,0)</f>
        <v/>
      </c>
      <c r="DC32">
        <f ref="DC32" t="array">IFERROR(INDEX(CSDA!D$1:D$500,MATCH("Trích giữ"&amp;PAYROLL!DC$2,CSDA!A$1:A$500&amp;CSDA!C$1:C$500,0)),0)</f>
        <v/>
      </c>
      <c r="DD32">
        <f ref="DD32" t="array">IFERROR(INDEX(CSDA!D$1:D$500,MATCH("Trích giữ"&amp;PAYROLL!DD$2,CSDA!A$1:A$500&amp;CSDA!C$1:C$500,0)),0)</f>
        <v/>
      </c>
      <c r="DE32">
        <f ref="DE32" t="array">IFERROR(INDEX(CSDA!D$1:D$500,MATCH("Trích giữ"&amp;PAYROLL!DE$2,CSDA!A$1:A$500&amp;CSDA!C$1:C$500,0)),0)</f>
        <v/>
      </c>
      <c r="DF32">
        <f>IFERROR(INDEX(CSDA!D$1:D$500,MATCH(PAYROLL!DF$2,CSDA!C$1:C$500,0)),0)</f>
        <v/>
      </c>
      <c r="DG32">
        <f ref="DG32" t="array">IFERROR(INDEX(CSDA!D$1:D$500,MATCH("Trích giữ"&amp;PAYROLL!DG$2,CSDA!A$1:A$500&amp;CSDA!C$1:C$500,0)),0)</f>
        <v/>
      </c>
      <c r="DH32">
        <f>ROUND(T32/26,0)</f>
        <v/>
      </c>
      <c r="DI32">
        <f ref="DI32" t="array">IFERROR(INDEX(CSDA!D$1:D$500,MATCH("Trích giữ"&amp;PAYROLL!DI$2,CSDA!A$1:A$500&amp;CSDA!C$1:C$500,0)),0)</f>
        <v/>
      </c>
      <c r="DJ32">
        <f>IF(U32=0,T32*21.5%-BL32,0)</f>
        <v/>
      </c>
      <c r="DK32">
        <f ref="DK32" t="array">IFERROR(INDEX(CSDA!D$1:D$500,MATCH("Trích giữ"&amp;PAYROLL!DK$2,CSDA!A$1:A$500&amp;CSDA!C$1:C$500,0)),0)</f>
        <v/>
      </c>
      <c r="DL32">
        <f>IFERROR(INDEX(CSDA!D$1:D$500,MATCH(PAYROLL!DL$2,CSDA!C$1:C$500,0))/12,0)</f>
        <v/>
      </c>
      <c r="DM32">
        <f>SUM(DB32:DL32)</f>
        <v/>
      </c>
      <c r="DN32">
        <f>IFERROR(INDEX(ADJ!$A$1:$BZ$1000,MATCH(PAYROLL!D32,ADJ!A$1:A$500,0),MATCH(PAYROLL!DN$2,ADJ!$2:$2,0)),0)</f>
        <v/>
      </c>
      <c r="DO32">
        <f>IFERROR(SUM(BP32,DM32:DN32,CX32:DA32)-DT32,0)</f>
        <v/>
      </c>
      <c r="DP32">
        <f ref="DP32" t="array">SUM(BW32*IFERROR(INDEX(CSDA!D$1:D$500,MATCH(BW$2,CSDA!C$1:C$500,0)),0)%,CX32*IFERROR(INDEX(CSDA!D$1:D$500,MATCH(CX$2,CSDA!C$1:C$500,0)),0)%,DA32*IFERROR(INDEX(CSDA!D$1:D$500,MATCH(DA$2,CSDA!C$1:C$500,0)),0)%,DB32*IFERROR(INDEX(CSDA!D$1:D$500,MATCH(DB$2,CSDA!C$1:C$500,0)),0)%,DF32*IFERROR(INDEX(CSDA!D$1:D$500,MATCH("Phí dịch vụ"&amp;PAYROLL!DF$2,CSDA!A$1:A$500&amp;CSDA!C$1:C$500,0)),0)%,DC32*IFERROR(INDEX(CSDA!D$1:D$500,MATCH("Phí dịch vụ"&amp;PAYROLL!DC$2,CSDA!A$1:A$500&amp;CSDA!C$1:C$500,0)),0)%,DH32*IFERROR(INDEX(CSDA!D$1:D$500,MATCH("Phí dịch vụ"&amp;PAYROLL!DH$2,CSDA!A$1:A$500&amp;CSDA!C$1:C$500,0)),0)%,DJ32*IFERROR(INDEX(CSDA!D$1:D$500,MATCH("Phí dịch vụ"&amp;PAYROLL!DJ$2,CSDA!A$1:A$500&amp;CSDA!C$1:C$500,0)),0)%,BN32*IFERROR(INDEX(CSDA!D$1:D$500,MATCH(BN$2,CSDA!C$1:C$500,0)),0)%)-BN32*7%</f>
        <v/>
      </c>
      <c r="DQ32">
        <f>IFERROR(INDEX(ADJ!$A$1:$BZ$1000,MATCH(PAYROLL!D32,ADJ!A$1:A$500,0),MATCH(PAYROLL!DQ$2,ADJ!$2:$2,0)),0)</f>
        <v/>
      </c>
      <c r="DR32">
        <f>IFERROR(INDEX(ADJ!$A$1:$BZ$1000,MATCH(PAYROLL!D32,ADJ!A$1:A$500,0),MATCH(PAYROLL!DR$2,ADJ!$2:$2,0)),0)</f>
        <v/>
      </c>
      <c r="DS32">
        <f>SUM(DP32:DR32)</f>
        <v/>
      </c>
      <c r="DT32">
        <f>EK32</f>
        <v/>
      </c>
      <c r="DU32">
        <f>SUM(DO32:DR32)</f>
        <v/>
      </c>
      <c r="DV32">
        <f>ROUND(DU32*0.1,0)</f>
        <v/>
      </c>
      <c r="DW32">
        <f>DU32+DV32</f>
        <v/>
      </c>
      <c r="DZ32">
        <f>IFERROR(INDEX(ADJ!$A$1:$BZ$1000,MATCH(PAYROLL!$D32,ADJ!A$1:A$500,0),MATCH(PAYROLL!DZ$2,ADJ!$2:$2,0)),0)</f>
        <v/>
      </c>
      <c r="EA32">
        <f>IFERROR(INDEX(ADJ!$A$1:$BZ$1000,MATCH(PAYROLL!$D32,ADJ!A$1:A$500,0),MATCH(PAYROLL!EA$2,ADJ!$2:$2,0)),0)</f>
        <v/>
      </c>
      <c r="EB32">
        <f>IFERROR(INDEX(ADJ!$A$1:$BZ$1000,MATCH(PAYROLL!$D32,ADJ!A$1:A$500,0),MATCH(PAYROLL!EB$2,ADJ!$2:$2,0)),0)</f>
        <v/>
      </c>
      <c r="EC32">
        <f>IFERROR(INDEX(ADJ!$A$1:$BZ$1000,MATCH(PAYROLL!$D32,ADJ!A$1:A$500,0),MATCH(PAYROLL!EC$2,ADJ!$2:$2,0)),0)</f>
        <v/>
      </c>
      <c r="ED32">
        <f>IFERROR(INDEX(ADJ!$A$1:$BZ$1000,MATCH(PAYROLL!$D32,ADJ!A$1:A$500,0),MATCH(PAYROLL!ED$2,ADJ!$2:$2,0)),0)</f>
        <v/>
      </c>
      <c r="EE32">
        <f>IFERROR(INDEX(ADJ!$A$1:$BZ$1000,MATCH(PAYROLL!$D32,ADJ!A$1:A$500,0),MATCH(PAYROLL!EE$2,ADJ!$2:$2,0)),0)</f>
        <v/>
      </c>
      <c r="EF32">
        <f>IFERROR(INDEX(ADJ!$A$1:$BZ$1000,MATCH(PAYROLL!$D32,ADJ!A$1:A$500,0),MATCH(PAYROLL!EF$2,ADJ!$2:$2,0)),0)</f>
        <v/>
      </c>
      <c r="EG32">
        <f>IFERROR(INDEX(ADJ!$A$1:$BZ$1000,MATCH(PAYROLL!$D32,ADJ!A$1:A$500,0),MATCH(PAYROLL!EG$2,ADJ!$2:$2,0)),0)</f>
        <v/>
      </c>
      <c r="EH32">
        <f>IFERROR(INDEX(ADJ!$A$1:$BZ$1000,MATCH(PAYROLL!$D32,ADJ!A$1:A$500,0),MATCH(PAYROLL!EH$2,ADJ!$2:$2,0)),0)</f>
        <v/>
      </c>
      <c r="EI32">
        <f>IFERROR(INDEX(ADJ!$A$1:$BZ$1000,MATCH(PAYROLL!D32,ADJ!A$1:A$500,0),MATCH(PAYROLL!EI$2,ADJ!$2:$2,0)),0)</f>
        <v/>
      </c>
      <c r="EJ32">
        <f>IFERROR(INDEX(ADJ!$A$1:$BZ$1000,MATCH(PAYROLL!$D32,ADJ!A$1:A$500,0),MATCH(PAYROLL!EJ$2,ADJ!$2:$2,0)),0)</f>
        <v/>
      </c>
      <c r="EK32">
        <f>SUM(DZ32:EJ32)</f>
        <v/>
      </c>
    </row>
    <row r="33">
      <c r="A33" t="n">
        <v>31</v>
      </c>
      <c r="B33" t="inlineStr">
        <is>
          <t>Nông Văn Hỉ</t>
        </is>
      </c>
      <c r="D33" t="inlineStr">
        <is>
          <t>119256-05</t>
        </is>
      </c>
      <c r="S33">
        <f>IFERROR(INDEX(PIS!$A$1:$BZ$1000,MATCH($D33,PIS!C$1:C$500,0),MATCH("Lương CB tháng trước",PIS!$1:$1,0)),0)</f>
        <v/>
      </c>
      <c r="T33">
        <f>IFERROR(INDEX(PIS!$A$1:$BZ$1000,MATCH($D33,PIS!C$1:C$500,0),MATCH("Lương CB hiện tại",PIS!$1:$1,0)),0)</f>
        <v/>
      </c>
      <c r="U33">
        <f>IFERROR(INDEX(PIS!$A$1:$BZ$1000,MATCH($D33,PIS!C$1:C$500,0),MATCH("Lương đóng BHBB",PIS!$1:$1,0)),0)</f>
        <v/>
      </c>
      <c r="V33">
        <f>IFERROR(INDEX(PIS!$A$1:$BZ$1000,MATCH($D33,PIS!C$1:C$500,0),MATCH(V$2,PIS!$2:$2,0)),0)</f>
        <v/>
      </c>
      <c r="W33">
        <f>IFERROR(INDEX(PIS!$A$1:$BZ$1000,MATCH($D33,PIS!C$1:C$500,0),MATCH(W$2,PIS!$2:$2,0)),0)</f>
        <v/>
      </c>
      <c r="X33">
        <f>IFERROR(INDEX(PIS!$A$1:$BZ$1000,MATCH($D33,PIS!C$1:C$500,0),MATCH(X$2,PIS!$2:$2,0)),0)</f>
        <v/>
      </c>
      <c r="Y33">
        <f>IFERROR(INDEX(PIS!$A$1:$BZ$1000,MATCH($D33,PIS!C$1:C$500,0),MATCH(Y$2,PIS!$2:$2,0)),0)</f>
        <v/>
      </c>
      <c r="Z33">
        <f>IFERROR(INDEX(PIS!$A$1:$BZ$1000,MATCH($D33,PIS!C$1:C$500,0),MATCH(Z$2,PIS!$2:$2,0)),0)</f>
        <v/>
      </c>
      <c r="AA33">
        <f>IFERROR(INDEX(PIS!$A$1:$BZ$1000,MATCH($D33,PIS!C$1:C$500,0),MATCH(AA$2,PIS!$2:$2,0)),0)</f>
        <v/>
      </c>
      <c r="AB33">
        <f>IFERROR(INDEX(PIS!$A$1:$BZ$1000,MATCH($D33,PIS!C$1:C$500,0),MATCH(AB$2,PIS!$2:$2,0)),0)</f>
        <v/>
      </c>
      <c r="AC33">
        <f>SUM(V33:AB33)</f>
        <v/>
      </c>
      <c r="AD33">
        <f>IFERROR(INDEX(TIMESHEET!$A$1:$AI$5000,MATCH($D33,TIMESHEET!A$1:A$500,0),MATCH("T100",TIMESHEET!$2:$2,0))-2,0)</f>
        <v/>
      </c>
      <c r="AE33">
        <f>IFERROR(INDEX(TIMESHEET!$A$1:$AI$5000,MATCH($D33,TIMESHEET!A$1:A$500,0),MATCH("T202",TIMESHEET!$2:$2,0)),0)</f>
        <v/>
      </c>
      <c r="AF33">
        <f>IFERROR(INDEX(TIMESHEET!$A$1:$AI$5000,MATCH($D33,TIMESHEET!A$1:A$500,0),MATCH("T302",TIMESHEET!$2:$2,0)),0)</f>
        <v/>
      </c>
      <c r="AG33">
        <f>IFERROR(INDEX(TIMESHEET!$A$1:$AI$5000,MATCH($D33,TIMESHEET!A$1:A$500,0),MATCH("T406",TIMESHEET!$2:$2,0)),0)</f>
        <v/>
      </c>
      <c r="AH33">
        <f>AE33+AG33</f>
        <v/>
      </c>
      <c r="AI33">
        <f>IFERROR(INDEX(TIMESHEET!$A$1:$AI$5000,MATCH($D33,TIMESHEET!A$1:A$500,0),MATCH("T701",TIMESHEET!$2:$2,0)),0)</f>
        <v/>
      </c>
      <c r="AJ33">
        <f>IFERROR(INDEX(TIMESHEET!$A$1:$AI$5000,MATCH($D33,TIMESHEET!B$1:B$500,0),MATCH("T320",TIMESHEET!$2:$2,0)),0)</f>
        <v/>
      </c>
      <c r="AK33">
        <f>IFERROR(IF(LEFT(INDEX(PIS!O$1:O$500,MATCH(D33,PIS!C$1:C$500)),1)="M",T33/AD33*SUM(AE33:AG33),T33*AD33),0)</f>
        <v/>
      </c>
      <c r="AL33">
        <f>IFERROR(INDEX(ADJ!$A$1:$BZ$1000,MATCH(PAYROLL!D33,ADJ!A$1:A$500,0),MATCH(PAYROLL!AL$2,ADJ!$2:$2,0)),0)</f>
        <v/>
      </c>
      <c r="AM33">
        <f>SUM(AK33:AL33)</f>
        <v/>
      </c>
      <c r="AN33">
        <f>IFERROR(ROUND(V33/$AD33*$AH33,0),0)</f>
        <v/>
      </c>
      <c r="AO33">
        <f>IFERROR(ROUND(W33/$AD33*$AH33,0),0)</f>
        <v/>
      </c>
      <c r="AP33">
        <f>IFERROR(ROUND(X33/$AD33*$AE33,0),0)</f>
        <v/>
      </c>
      <c r="AQ33">
        <f>IFERROR(ROUND(Y33/$AD33*$AH33,0),0)</f>
        <v/>
      </c>
      <c r="AR33">
        <f>IFERROR(ROUND(Z33/$AD33*$AH33,0),0)</f>
        <v/>
      </c>
      <c r="AS33">
        <f>IFERROR(ROUND(AA33/$AD33*$AH33,0),0)</f>
        <v/>
      </c>
      <c r="AT33">
        <f>IFERROR(IF((AE33+AF33+AG33)&gt;13,AB33,ROUND(AB33/AD33*AH33,0)),0)</f>
        <v/>
      </c>
      <c r="AU33">
        <f>IFERROR(INDEX(ADJ!$A$1:$BZ$1000,MATCH(PAYROLL!D33,ADJ!A$1:A$500,0),MATCH(PAYROLL!AU$2,ADJ!$2:$2,0)),0)</f>
        <v/>
      </c>
      <c r="AV33">
        <f>ROUND(SUM(AN33:AU33),0)</f>
        <v/>
      </c>
      <c r="AW33">
        <f>IFERROR(INDEX(TIMESHEET!$A$1:$AI$5000,MATCH(PAYROLL!D33,TIMESHEET!A$1:A$500,0),MATCH("T620",TIMESHEET!$2:$2,0)),0)</f>
        <v/>
      </c>
      <c r="AX33">
        <f>IFERROR(INDEX(TIMESHEET!$A$1:$AI$5000,MATCH(PAYROLL!D33,TIMESHEET!A$1:A$500,0),MATCH("T601",TIMESHEET!$2:$2,0)),0)</f>
        <v/>
      </c>
      <c r="AY33">
        <f>IFERROR(INDEX(TIMESHEET!$A$1:$AI$5000,MATCH(PAYROLL!D33,TIMESHEET!A$1:A$500,0),MATCH("T602",TIMESHEET!$2:$2,0)),0)</f>
        <v/>
      </c>
      <c r="AZ33">
        <f>IFERROR(INDEX(TIMESHEET!$A$1:$AI$5000,MATCH(PAYROLL!D33,TIMESHEET!A$1:A$500,0),MATCH("T603",TIMESHEET!$2:$2,0)),0)</f>
        <v/>
      </c>
      <c r="BA33">
        <f>IFERROR(INDEX(TIMESHEET!$A$1:$AI$5000,MATCH(PAYROLL!D33,TIMESHEET!A$1:A$500,0),MATCH("T611",TIMESHEET!$2:$2,0)),0)</f>
        <v/>
      </c>
      <c r="BB33">
        <f>IFERROR(INDEX(TIMESHEET!$A$1:$AI$5000,MATCH(PAYROLL!D33,TIMESHEET!A$1:A$500,0),MATCH("T612",TIMESHEET!$2:$2,0)),0)</f>
        <v/>
      </c>
      <c r="BC33">
        <f>IFERROR(INDEX(TIMESHEET!$A$1:$AI$5000,MATCH(PAYROLL!D33,TIMESHEET!A$1:A$500,0),MATCH("T613",TIMESHEET!$2:$2,0)),0)</f>
        <v/>
      </c>
      <c r="BD33">
        <f>IFERROR(INDEX(TIMESHEET!$A$1:$AI$5000,MATCH(PAYROLL!D33,TIMESHEET!A$1:A$500,0),MATCH("T500",TIMESHEET!$2:$2,0)),0)</f>
        <v/>
      </c>
      <c r="BE33">
        <f>IFERROR(IF(LEFT(INDEX(PIS!O$1:O$500,MATCH(D33,PIS!C$1:C$500)),1)="M",T33/AD33/8*(AW33+AX33*1.5+AY33*2+AZ33*3+BA33*2.1+BB33*2.7+BC33*3.9+BD33*0.3),T33/8*(AW33+AX33*1.5+AY33*2+AZ33*3+BA33*2.1+BB33*2.7+BC33*3.9+BD33*0.3)),0)</f>
        <v/>
      </c>
      <c r="BF33">
        <f>IFERROR(INDEX(ADJ!$A$1:$BZ$1000,MATCH(PAYROLL!$D33,ADJ!A$1:A$500,0),MATCH(PAYROLL!BF$2,ADJ!$2:$2,0)),0)</f>
        <v/>
      </c>
      <c r="BG33">
        <f>IFERROR(INDEX(ADJ!$A$1:$BZ$1000,MATCH(PAYROLL!D33,ADJ!A$1:A$500,0),MATCH(PAYROLL!BG$2,ADJ!$2:$2,0)),0)</f>
        <v/>
      </c>
      <c r="BH33">
        <f>IFERROR(INDEX(ADJ!$A$1:$BZ$1000,MATCH(PAYROLL!D33,ADJ!A$1:A$500,0),MATCH(PAYROLL!BH$2,ADJ!$2:$2,0)),0)</f>
        <v/>
      </c>
      <c r="BI33">
        <f>IFERROR(INDEX(ADJ!$A$1:$BZ$1000,MATCH(PAYROLL!D33,ADJ!A$1:A$500,0),MATCH(PAYROLL!BI$2,ADJ!$2:$2,0)),0)</f>
        <v/>
      </c>
      <c r="BJ33">
        <f>IFERROR(INDEX(ADJ!$A$1:$BZ$1000,MATCH(PAYROLL!D33,ADJ!A$1:A$500,0),MATCH(PAYROLL!BJ$2,ADJ!$2:$2,0)),0)</f>
        <v/>
      </c>
      <c r="BK33">
        <f>SUM(BF33:BJ33)</f>
        <v/>
      </c>
      <c r="BL33">
        <f>IFERROR(INDEX(ADJ!$A$1:$BZ$1000,MATCH(PAYROLL!D33,ADJ!A$1:A$500,0),MATCH(PAYROLL!BL$2,ADJ!$2:$2,0)),0)</f>
        <v/>
      </c>
      <c r="BM33">
        <f>IFERROR(INDEX(ADJ!$A$1:$BZ$1000,MATCH(PAYROLL!D33,ADJ!A$1:A$500,0),MATCH(PAYROLL!BM$2,ADJ!$2:$2,0)),0)</f>
        <v/>
      </c>
      <c r="BN33">
        <f>IFERROR(INDEX(ADJ!$A$1:$BZ$1000,MATCH(PAYROLL!D33,ADJ!A$1:A$500,0),MATCH(PAYROLL!BN$2,ADJ!$2:$2,0)),0)</f>
        <v/>
      </c>
      <c r="BO33">
        <f>IFERROR(INDEX(ADJ!$A$1:$BZ$1000,MATCH(PAYROLL!D33,ADJ!A$1:A$500,0),MATCH(PAYROLL!BO$2,ADJ!$2:$2,0)),0)</f>
        <v/>
      </c>
      <c r="BP33">
        <f>SUM(AM33,AV33,BE33,BK33,BL33:BO33)</f>
        <v/>
      </c>
      <c r="BQ33">
        <f>BO33</f>
        <v/>
      </c>
      <c r="BR33">
        <f>IFERROR(ROUND(IF(LEFT(INDEX(PIS!O$1:O$500,MATCH(D33,PIS!C$1:C$500)),1)="D",T33/8*(BD33*0.3),IF(LEFT(INDEX(PIS!O$1:O$500,MATCH(D33,PIS!C$1:C$500)),1)="H",T33*($BD33*0.3),T33/$AD33/8*($BD33*0.3))),0),0)</f>
        <v/>
      </c>
      <c r="BS33">
        <f>IF(AP33&lt;1,0,MIN(AP33,730000))</f>
        <v/>
      </c>
      <c r="BT33">
        <f>IFERROR(ROUND((BE33-SUM(AW33:BC33)*T33/AD33/8),0)-BR33,0)</f>
        <v/>
      </c>
      <c r="BU33">
        <f>AO33</f>
        <v/>
      </c>
      <c r="BV33">
        <f>SUM(BQ33:BU33)</f>
        <v/>
      </c>
      <c r="BW33">
        <f>BP33-BV33</f>
        <v/>
      </c>
      <c r="BX33">
        <f>IFERROR(IF(RIGHT(INDEX(PIS!O$1:O$500,MATCH(D33,PIS!C$1:C$500)),5)="Gross",MIN(U33+V33,VLOOKUP("R700",TSC!B:C,2,0)*VLOOKUP("R101",TSC!B:C,2,0))*VLOOKUP("R701",TSC!B:C,2,0)%,0),0)</f>
        <v/>
      </c>
      <c r="BY33">
        <f>IFERROR(IF(RIGHT(INDEX(PIS!O$1:O$500,MATCH(D33,PIS!C$1:C$500)),5)="Gross",MIN(U33+V33,VLOOKUP("R700",TSC!B:C,2,0)*VLOOKUP("R101",TSC!B:C,2,0))*VLOOKUP("T704",TSC!B:C,2,0)%,0),0)</f>
        <v/>
      </c>
      <c r="BZ33">
        <f>IFERROR(IF(RIGHT(INDEX(PIS!O$1:O$500,MATCH(D33,PIS!C$1:C$500)),5)="Gross",MIN(U33+V33,VLOOKUP("R700",TSC!B:C,2,0)*VLOOKUP("1",TSC!F:G,2,0))*VLOOKUP("T705",TSC!B:C,2,0)%,0),0)</f>
        <v/>
      </c>
      <c r="CA33">
        <f>IFERROR(INDEX(ADJ!$A$1:$BZ$1000,MATCH(PAYROLL!D33,ADJ!A$1:A$500,0),MATCH(PAYROLL!CA$2,ADJ!$2:$2,0)),0)</f>
        <v/>
      </c>
      <c r="CB33">
        <f>IFERROR(INDEX(ADJ!$A$1:$BZ$1000,MATCH(PAYROLL!D33,ADJ!A$1:A$500,0),MATCH(PAYROLL!CB$2,ADJ!$2:$2,0)),0)</f>
        <v/>
      </c>
      <c r="CC33">
        <f>SUM(BX33:CB33)</f>
        <v/>
      </c>
      <c r="CD33">
        <f>IFERROR(INDEX(PIS!$A$1:$BZ$1000,MATCH(PAYROLL!D33,PIS!C$1:C$500,0),MATCH(PAYROLL!CD$1,PIS!$1:$1,0)),0)</f>
        <v/>
      </c>
      <c r="CE33">
        <f>IFERROR(IF(OR(INDEX(PIS!P$1:P$500,MATCH(D33,PIS!C$1:C$500,0))="LT2",INDEX(PIS!P$1:P$500,MATCH(D33,PIS!C$1:C$500,0))="P10"),0,SUM(CC33,CD33*VLOOKUP("R601",TSC!B:C,2,0),VLOOKUP("R602",TSC!B:C,2,0))),0)</f>
        <v/>
      </c>
      <c r="CF33">
        <f>MAX(BW33-CE33,0)</f>
        <v/>
      </c>
      <c r="CG33">
        <f>IFERROR(IF(OR(RIGHT(INDEX(PIS!P$1:P$500,MATCH(D33,PIS!C$1:C$500)),5)="P10",RIGHT(INDEX(PIS!P$1:P$500,MATCH(D33,PIS!C$1:C$500)),5)="CK"),0,IF(CF33&lt;=5000000,CF33*5%,IF(CF33&lt;=10000000,CF33*10%-250000,IF(CF33&lt;=18000000,CF33*15%-750000,IF(CF33&lt;=32000000,CF33*20%-1650000,IF(CF33&lt;=52000000,CF33*25%-3250000,IF(CF33&lt;=80000000,BH33*30%-5850000,CF33*35%-9850000))))))),0)</f>
        <v/>
      </c>
      <c r="CH33">
        <f>IFERROR(IF(OR(INDEX(PIS!P$1:P$500,MATCH(D33,PIS!C$1:C$500))="LT",INDEX(PIS!P$1:P$500,MATCH(D33,PIS!C$1:C$500))="CK"),0,IF(CF33&lt;2000000,0,CF33*10%)),0)</f>
        <v/>
      </c>
      <c r="CI33">
        <f>IFERROR(INDEX(ADJ!$A$1:$BZ$1000,MATCH(PAYROLL!D33,ADJ!A$1:A$500,0),MATCH(PAYROLL!CI$2,ADJ!$2:$2,0)),0)</f>
        <v/>
      </c>
      <c r="CJ33">
        <f>IFERROR(INDEX(ADJ!$A$1:$BZ$1000,MATCH(PAYROLL!D33,ADJ!A$1:A$500,0),MATCH(PAYROLL!CJ$2,ADJ!$2:$2,0)),0)</f>
        <v/>
      </c>
      <c r="CK33">
        <f>IFERROR(INDEX(ADJ!$A$1:$BZ$1000,MATCH(PAYROLL!D33,ADJ!A$1:A$500,0),MATCH(PAYROLL!CK$2,ADJ!$2:$2,0)),0)</f>
        <v/>
      </c>
      <c r="CL33">
        <f>SUM(CG33:CK33)</f>
        <v/>
      </c>
      <c r="CM33">
        <f>ROUND(SUM(CH33:CK33),0)</f>
        <v/>
      </c>
      <c r="CN33">
        <f>IFERROR(INDEX(CSDA!D$1:D$500,MATCH($CN$2,CSDA!C$1:C$500,0))*INDEX(PIS!V$1:V$500,MATCH(D33,PIS!C$1:C$500))+INDEX(ADJ!$A$1:$BZ$1000,MATCH(PAYROLL!D33,ADJ!A$1:A$500,0),MATCH(PAYROLL!CN$2,ADJ!$2:$2,0)),0)</f>
        <v/>
      </c>
      <c r="CO33">
        <f>IFERROR(INDEX(ADJ!$A$1:$BZ$1000,MATCH(PAYROLL!D33,ADJ!A$1:A$500,0),MATCH(PAYROLL!CO$2,ADJ!$2:$2,0)),0)</f>
        <v/>
      </c>
      <c r="CP33">
        <f>IFERROR(INDEX(ADJ!$A$1:$BZ$1000,MATCH(PAYROLL!D33,ADJ!A$1:A$500,0),MATCH(PAYROLL!CP$2,ADJ!$2:$2,0)),0)</f>
        <v/>
      </c>
      <c r="CQ33">
        <f>BP33-CL33-CI33-CM33-CN33-CO33-CP33-CC33</f>
        <v/>
      </c>
      <c r="CR33">
        <f>IFERROR(IF(RIGHT(INDEX(PIS!O$1:O$500,MATCH(D33,PIS!C$1:C$500,0)),5)="Gross",MIN(U33+V33,VLOOKUP("R700",TSC!B:C,2,0)*VLOOKUP("R101",TSC!B:C,2,0))*(VLOOKUP("T711",TSC!B:C,2,0)+VLOOKUP("T712",TSC!B:C,2,0))%,MIN(T33+V33,VLOOKUP("R700",TSC!B:C,2,0)*VLOOKUP("R101",TSC!B:C,2,0))*(VLOOKUP("T711",TSC!B:C,2,0)+VLOOKUP("T712",TSC!B:C,2,0)+VLOOKUP("R701",TSC!B:C,2,0))%),0)</f>
        <v/>
      </c>
      <c r="CS33">
        <f>IFERROR(IF(RIGHT(INDEX(PIS!O$1:O$500,MATCH(D33,PIS!C$1:C$500,0)),5)="Gross",MIN(U33+V33,VLOOKUP("R700",TSC!B:C,2,0)*VLOOKUP("R101",TSC!B:C,2,0))*(VLOOKUP("T714",TSC!B:C,2,0))%,MIN(T33+V33,VLOOKUP("R700",TSC!B:C,2,0)*VLOOKUP("R101",TSC!B:C,2,0))*(VLOOKUP("T704",TSC!B:C,2,0)+VLOOKUP("T714",TSC!B:C,2,0))%),0)</f>
        <v/>
      </c>
      <c r="CT33">
        <f>IFERROR(IF(RIGHT(INDEX(PIS!O$1:O$500,MATCH(D33,PIS!C$1:C$500,0)),5)="Gross",MIN(U33+V33,VLOOKUP("R700",TSC!B:C,2,0)*VLOOKUP("R101",TSC!B:C,2,0))*VLOOKUP("T705",TSC!B:C,2,0)%,MIN(T33+V33,VLOOKUP("R700",TSC!B:C,2,0)*VLOOKUP("R101",TSC!B:C,2,0))*VLOOKUP("T705",TSC!B:C,2,0)%),0)</f>
        <v/>
      </c>
      <c r="CU33">
        <f>IFERROR(IF(RIGHT(INDEX(PIS!O$1:O$500,MATCH(D33,PIS!C$1:C$500,0)),5)="Gross",MIN(U33+V33,VLOOKUP("R700",TSC!B:C,2,0)*VLOOKUP("R101",TSC!B:C,2,0))*(VLOOKUP("T713",TSC!B:C,2,0))%,MIN(T33+V33,VLOOKUP("R700",TSC!B:C,2,0)*VLOOKUP("R101",TSC!B:C,2,0))*(VLOOKUP("T713",TSC!B:C,2,0))%),0)</f>
        <v/>
      </c>
      <c r="CV33">
        <f>IFERROR(INDEX(ADJ!$A$1:$BZ$1000,MATCH(PAYROLL!D33,ADJ!A$1:A$500,0),MATCH(PAYROLL!CV$2,ADJ!$2:$2,0)),0)</f>
        <v/>
      </c>
      <c r="CW33">
        <f>IFERROR(INDEX(ADJ!$A$1:$BZ$1000,MATCH(PAYROLL!D33,ADJ!A$1:A$500,0),MATCH(PAYROLL!CW$2,ADJ!$2:$2,0)),0)</f>
        <v/>
      </c>
      <c r="CX33">
        <f>SUM(CR33:CW33)</f>
        <v/>
      </c>
      <c r="CY33">
        <f>ROUND(IF(CR33&gt;0,T33+V33*VLOOKUP("R202",TSC!$B$1:$C$500,2,0),0),0)</f>
        <v/>
      </c>
      <c r="CZ33">
        <f>IFERROR(INDEX(CSDA!D$1:D$500,MATCH($CZ$2,CSDA!C$1:C$500,0)),0)</f>
        <v/>
      </c>
      <c r="DA33">
        <f>ROUND(T33*0.7%,0)</f>
        <v/>
      </c>
      <c r="DB33">
        <f>ROUND(T33/12,0)</f>
        <v/>
      </c>
      <c r="DC33">
        <f ref="DC33" t="array">IFERROR(INDEX(CSDA!D$1:D$500,MATCH("Trích giữ"&amp;PAYROLL!DC$2,CSDA!A$1:A$500&amp;CSDA!C$1:C$500,0)),0)</f>
        <v/>
      </c>
      <c r="DD33">
        <f ref="DD33" t="array">IFERROR(INDEX(CSDA!D$1:D$500,MATCH("Trích giữ"&amp;PAYROLL!DD$2,CSDA!A$1:A$500&amp;CSDA!C$1:C$500,0)),0)</f>
        <v/>
      </c>
      <c r="DE33">
        <f ref="DE33" t="array">IFERROR(INDEX(CSDA!D$1:D$500,MATCH("Trích giữ"&amp;PAYROLL!DE$2,CSDA!A$1:A$500&amp;CSDA!C$1:C$500,0)),0)</f>
        <v/>
      </c>
      <c r="DF33">
        <f>IFERROR(INDEX(CSDA!D$1:D$500,MATCH(PAYROLL!DF$2,CSDA!C$1:C$500,0)),0)</f>
        <v/>
      </c>
      <c r="DG33">
        <f ref="DG33" t="array">IFERROR(INDEX(CSDA!D$1:D$500,MATCH("Trích giữ"&amp;PAYROLL!DG$2,CSDA!A$1:A$500&amp;CSDA!C$1:C$500,0)),0)</f>
        <v/>
      </c>
      <c r="DH33">
        <f>ROUND(T33/26,0)</f>
        <v/>
      </c>
      <c r="DI33">
        <f ref="DI33" t="array">IFERROR(INDEX(CSDA!D$1:D$500,MATCH("Trích giữ"&amp;PAYROLL!DI$2,CSDA!A$1:A$500&amp;CSDA!C$1:C$500,0)),0)</f>
        <v/>
      </c>
      <c r="DJ33">
        <f>IF(U33=0,T33*21.5%-BL33,0)</f>
        <v/>
      </c>
      <c r="DK33">
        <f ref="DK33" t="array">IFERROR(INDEX(CSDA!D$1:D$500,MATCH("Trích giữ"&amp;PAYROLL!DK$2,CSDA!A$1:A$500&amp;CSDA!C$1:C$500,0)),0)</f>
        <v/>
      </c>
      <c r="DL33">
        <f>IFERROR(INDEX(CSDA!D$1:D$500,MATCH(PAYROLL!DL$2,CSDA!C$1:C$500,0))/12,0)</f>
        <v/>
      </c>
      <c r="DM33">
        <f>SUM(DB33:DL33)</f>
        <v/>
      </c>
      <c r="DN33">
        <f>IFERROR(INDEX(ADJ!$A$1:$BZ$1000,MATCH(PAYROLL!D33,ADJ!A$1:A$500,0),MATCH(PAYROLL!DN$2,ADJ!$2:$2,0)),0)</f>
        <v/>
      </c>
      <c r="DO33">
        <f>IFERROR(SUM(BP33,DM33:DN33,CX33:DA33)-DT33,0)</f>
        <v/>
      </c>
      <c r="DP33">
        <f ref="DP33" t="array">SUM(BW33*IFERROR(INDEX(CSDA!D$1:D$500,MATCH(BW$2,CSDA!C$1:C$500,0)),0)%,CX33*IFERROR(INDEX(CSDA!D$1:D$500,MATCH(CX$2,CSDA!C$1:C$500,0)),0)%,DA33*IFERROR(INDEX(CSDA!D$1:D$500,MATCH(DA$2,CSDA!C$1:C$500,0)),0)%,DB33*IFERROR(INDEX(CSDA!D$1:D$500,MATCH(DB$2,CSDA!C$1:C$500,0)),0)%,DF33*IFERROR(INDEX(CSDA!D$1:D$500,MATCH("Phí dịch vụ"&amp;PAYROLL!DF$2,CSDA!A$1:A$500&amp;CSDA!C$1:C$500,0)),0)%,DC33*IFERROR(INDEX(CSDA!D$1:D$500,MATCH("Phí dịch vụ"&amp;PAYROLL!DC$2,CSDA!A$1:A$500&amp;CSDA!C$1:C$500,0)),0)%,DH33*IFERROR(INDEX(CSDA!D$1:D$500,MATCH("Phí dịch vụ"&amp;PAYROLL!DH$2,CSDA!A$1:A$500&amp;CSDA!C$1:C$500,0)),0)%,DJ33*IFERROR(INDEX(CSDA!D$1:D$500,MATCH("Phí dịch vụ"&amp;PAYROLL!DJ$2,CSDA!A$1:A$500&amp;CSDA!C$1:C$500,0)),0)%,BN33*IFERROR(INDEX(CSDA!D$1:D$500,MATCH(BN$2,CSDA!C$1:C$500,0)),0)%)-BN33*7%</f>
        <v/>
      </c>
      <c r="DQ33">
        <f>IFERROR(INDEX(ADJ!$A$1:$BZ$1000,MATCH(PAYROLL!D33,ADJ!A$1:A$500,0),MATCH(PAYROLL!DQ$2,ADJ!$2:$2,0)),0)</f>
        <v/>
      </c>
      <c r="DR33">
        <f>IFERROR(INDEX(ADJ!$A$1:$BZ$1000,MATCH(PAYROLL!D33,ADJ!A$1:A$500,0),MATCH(PAYROLL!DR$2,ADJ!$2:$2,0)),0)</f>
        <v/>
      </c>
      <c r="DS33">
        <f>SUM(DP33:DR33)</f>
        <v/>
      </c>
      <c r="DT33">
        <f>EK33</f>
        <v/>
      </c>
      <c r="DU33">
        <f>SUM(DO33:DR33)</f>
        <v/>
      </c>
      <c r="DV33">
        <f>ROUND(DU33*0.1,0)</f>
        <v/>
      </c>
      <c r="DW33">
        <f>DU33+DV33</f>
        <v/>
      </c>
      <c r="DZ33">
        <f>IFERROR(INDEX(ADJ!$A$1:$BZ$1000,MATCH(PAYROLL!$D33,ADJ!A$1:A$500,0),MATCH(PAYROLL!DZ$2,ADJ!$2:$2,0)),0)</f>
        <v/>
      </c>
      <c r="EA33">
        <f>IFERROR(INDEX(ADJ!$A$1:$BZ$1000,MATCH(PAYROLL!$D33,ADJ!A$1:A$500,0),MATCH(PAYROLL!EA$2,ADJ!$2:$2,0)),0)</f>
        <v/>
      </c>
      <c r="EB33">
        <f>IFERROR(INDEX(ADJ!$A$1:$BZ$1000,MATCH(PAYROLL!$D33,ADJ!A$1:A$500,0),MATCH(PAYROLL!EB$2,ADJ!$2:$2,0)),0)</f>
        <v/>
      </c>
      <c r="EC33">
        <f>IFERROR(INDEX(ADJ!$A$1:$BZ$1000,MATCH(PAYROLL!$D33,ADJ!A$1:A$500,0),MATCH(PAYROLL!EC$2,ADJ!$2:$2,0)),0)</f>
        <v/>
      </c>
      <c r="ED33">
        <f>IFERROR(INDEX(ADJ!$A$1:$BZ$1000,MATCH(PAYROLL!$D33,ADJ!A$1:A$500,0),MATCH(PAYROLL!ED$2,ADJ!$2:$2,0)),0)</f>
        <v/>
      </c>
      <c r="EE33">
        <f>IFERROR(INDEX(ADJ!$A$1:$BZ$1000,MATCH(PAYROLL!$D33,ADJ!A$1:A$500,0),MATCH(PAYROLL!EE$2,ADJ!$2:$2,0)),0)</f>
        <v/>
      </c>
      <c r="EF33">
        <f>IFERROR(INDEX(ADJ!$A$1:$BZ$1000,MATCH(PAYROLL!$D33,ADJ!A$1:A$500,0),MATCH(PAYROLL!EF$2,ADJ!$2:$2,0)),0)</f>
        <v/>
      </c>
      <c r="EG33">
        <f>IFERROR(INDEX(ADJ!$A$1:$BZ$1000,MATCH(PAYROLL!$D33,ADJ!A$1:A$500,0),MATCH(PAYROLL!EG$2,ADJ!$2:$2,0)),0)</f>
        <v/>
      </c>
      <c r="EH33">
        <f>IFERROR(INDEX(ADJ!$A$1:$BZ$1000,MATCH(PAYROLL!$D33,ADJ!A$1:A$500,0),MATCH(PAYROLL!EH$2,ADJ!$2:$2,0)),0)</f>
        <v/>
      </c>
      <c r="EI33">
        <f>IFERROR(INDEX(ADJ!$A$1:$BZ$1000,MATCH(PAYROLL!D33,ADJ!A$1:A$500,0),MATCH(PAYROLL!EI$2,ADJ!$2:$2,0)),0)</f>
        <v/>
      </c>
      <c r="EJ33">
        <f>IFERROR(INDEX(ADJ!$A$1:$BZ$1000,MATCH(PAYROLL!$D33,ADJ!A$1:A$500,0),MATCH(PAYROLL!EJ$2,ADJ!$2:$2,0)),0)</f>
        <v/>
      </c>
      <c r="EK33">
        <f>SUM(DZ33:EJ33)</f>
        <v/>
      </c>
    </row>
    <row r="34">
      <c r="A34" t="n">
        <v>32</v>
      </c>
      <c r="B34" t="inlineStr">
        <is>
          <t>Nông Thị Vân</t>
        </is>
      </c>
      <c r="D34" t="inlineStr">
        <is>
          <t>119257-05</t>
        </is>
      </c>
      <c r="S34">
        <f>IFERROR(INDEX(PIS!$A$1:$BZ$1000,MATCH($D34,PIS!C$1:C$500,0),MATCH("Lương CB tháng trước",PIS!$1:$1,0)),0)</f>
        <v/>
      </c>
      <c r="T34">
        <f>IFERROR(INDEX(PIS!$A$1:$BZ$1000,MATCH($D34,PIS!C$1:C$500,0),MATCH("Lương CB hiện tại",PIS!$1:$1,0)),0)</f>
        <v/>
      </c>
      <c r="U34">
        <f>IFERROR(INDEX(PIS!$A$1:$BZ$1000,MATCH($D34,PIS!C$1:C$500,0),MATCH("Lương đóng BHBB",PIS!$1:$1,0)),0)</f>
        <v/>
      </c>
      <c r="V34">
        <f>IFERROR(INDEX(PIS!$A$1:$BZ$1000,MATCH($D34,PIS!C$1:C$500,0),MATCH(V$2,PIS!$2:$2,0)),0)</f>
        <v/>
      </c>
      <c r="W34">
        <f>IFERROR(INDEX(PIS!$A$1:$BZ$1000,MATCH($D34,PIS!C$1:C$500,0),MATCH(W$2,PIS!$2:$2,0)),0)</f>
        <v/>
      </c>
      <c r="X34">
        <f>IFERROR(INDEX(PIS!$A$1:$BZ$1000,MATCH($D34,PIS!C$1:C$500,0),MATCH(X$2,PIS!$2:$2,0)),0)</f>
        <v/>
      </c>
      <c r="Y34">
        <f>IFERROR(INDEX(PIS!$A$1:$BZ$1000,MATCH($D34,PIS!C$1:C$500,0),MATCH(Y$2,PIS!$2:$2,0)),0)</f>
        <v/>
      </c>
      <c r="Z34">
        <f>IFERROR(INDEX(PIS!$A$1:$BZ$1000,MATCH($D34,PIS!C$1:C$500,0),MATCH(Z$2,PIS!$2:$2,0)),0)</f>
        <v/>
      </c>
      <c r="AA34">
        <f>IFERROR(INDEX(PIS!$A$1:$BZ$1000,MATCH($D34,PIS!C$1:C$500,0),MATCH(AA$2,PIS!$2:$2,0)),0)</f>
        <v/>
      </c>
      <c r="AB34">
        <f>IFERROR(INDEX(PIS!$A$1:$BZ$1000,MATCH($D34,PIS!C$1:C$500,0),MATCH(AB$2,PIS!$2:$2,0)),0)</f>
        <v/>
      </c>
      <c r="AC34">
        <f>SUM(V34:AB34)</f>
        <v/>
      </c>
      <c r="AD34">
        <f>IFERROR(INDEX(TIMESHEET!$A$1:$AI$5000,MATCH($D34,TIMESHEET!A$1:A$500,0),MATCH("T100",TIMESHEET!$2:$2,0))-2,0)</f>
        <v/>
      </c>
      <c r="AE34">
        <f>IFERROR(INDEX(TIMESHEET!$A$1:$AI$5000,MATCH($D34,TIMESHEET!A$1:A$500,0),MATCH("T202",TIMESHEET!$2:$2,0)),0)</f>
        <v/>
      </c>
      <c r="AF34">
        <f>IFERROR(INDEX(TIMESHEET!$A$1:$AI$5000,MATCH($D34,TIMESHEET!A$1:A$500,0),MATCH("T302",TIMESHEET!$2:$2,0)),0)</f>
        <v/>
      </c>
      <c r="AG34">
        <f>IFERROR(INDEX(TIMESHEET!$A$1:$AI$5000,MATCH($D34,TIMESHEET!A$1:A$500,0),MATCH("T406",TIMESHEET!$2:$2,0)),0)</f>
        <v/>
      </c>
      <c r="AH34">
        <f>AE34+AG34</f>
        <v/>
      </c>
      <c r="AI34">
        <f>IFERROR(INDEX(TIMESHEET!$A$1:$AI$5000,MATCH($D34,TIMESHEET!A$1:A$500,0),MATCH("T701",TIMESHEET!$2:$2,0)),0)</f>
        <v/>
      </c>
      <c r="AJ34">
        <f>IFERROR(INDEX(TIMESHEET!$A$1:$AI$5000,MATCH($D34,TIMESHEET!B$1:B$500,0),MATCH("T320",TIMESHEET!$2:$2,0)),0)</f>
        <v/>
      </c>
      <c r="AK34">
        <f>IFERROR(IF(LEFT(INDEX(PIS!O$1:O$500,MATCH(D34,PIS!C$1:C$500)),1)="M",T34/AD34*SUM(AE34:AG34),T34*AD34),0)</f>
        <v/>
      </c>
      <c r="AL34">
        <f>IFERROR(INDEX(ADJ!$A$1:$BZ$1000,MATCH(PAYROLL!D34,ADJ!A$1:A$500,0),MATCH(PAYROLL!AL$2,ADJ!$2:$2,0)),0)</f>
        <v/>
      </c>
      <c r="AM34">
        <f>SUM(AK34:AL34)</f>
        <v/>
      </c>
      <c r="AN34">
        <f>IFERROR(ROUND(V34/$AD34*$AH34,0),0)</f>
        <v/>
      </c>
      <c r="AO34">
        <f>IFERROR(ROUND(W34/$AD34*$AH34,0),0)</f>
        <v/>
      </c>
      <c r="AP34">
        <f>IFERROR(ROUND(X34/$AD34*$AE34,0),0)</f>
        <v/>
      </c>
      <c r="AQ34">
        <f>IFERROR(ROUND(Y34/$AD34*$AH34,0),0)</f>
        <v/>
      </c>
      <c r="AR34">
        <f>IFERROR(ROUND(Z34/$AD34*$AH34,0),0)</f>
        <v/>
      </c>
      <c r="AS34">
        <f>IFERROR(ROUND(AA34/$AD34*$AH34,0),0)</f>
        <v/>
      </c>
      <c r="AT34">
        <f>IFERROR(IF((AE34+AF34+AG34)&gt;13,AB34,ROUND(AB34/AD34*AH34,0)),0)</f>
        <v/>
      </c>
      <c r="AU34">
        <f>IFERROR(INDEX(ADJ!$A$1:$BZ$1000,MATCH(PAYROLL!D34,ADJ!A$1:A$500,0),MATCH(PAYROLL!AU$2,ADJ!$2:$2,0)),0)</f>
        <v/>
      </c>
      <c r="AV34">
        <f>ROUND(SUM(AN34:AU34),0)</f>
        <v/>
      </c>
      <c r="AW34">
        <f>IFERROR(INDEX(TIMESHEET!$A$1:$AI$5000,MATCH(PAYROLL!D34,TIMESHEET!A$1:A$500,0),MATCH("T620",TIMESHEET!$2:$2,0)),0)</f>
        <v/>
      </c>
      <c r="AX34">
        <f>IFERROR(INDEX(TIMESHEET!$A$1:$AI$5000,MATCH(PAYROLL!D34,TIMESHEET!A$1:A$500,0),MATCH("T601",TIMESHEET!$2:$2,0)),0)</f>
        <v/>
      </c>
      <c r="AY34">
        <f>IFERROR(INDEX(TIMESHEET!$A$1:$AI$5000,MATCH(PAYROLL!D34,TIMESHEET!A$1:A$500,0),MATCH("T602",TIMESHEET!$2:$2,0)),0)</f>
        <v/>
      </c>
      <c r="AZ34">
        <f>IFERROR(INDEX(TIMESHEET!$A$1:$AI$5000,MATCH(PAYROLL!D34,TIMESHEET!A$1:A$500,0),MATCH("T603",TIMESHEET!$2:$2,0)),0)</f>
        <v/>
      </c>
      <c r="BA34">
        <f>IFERROR(INDEX(TIMESHEET!$A$1:$AI$5000,MATCH(PAYROLL!D34,TIMESHEET!A$1:A$500,0),MATCH("T611",TIMESHEET!$2:$2,0)),0)</f>
        <v/>
      </c>
      <c r="BB34">
        <f>IFERROR(INDEX(TIMESHEET!$A$1:$AI$5000,MATCH(PAYROLL!D34,TIMESHEET!A$1:A$500,0),MATCH("T612",TIMESHEET!$2:$2,0)),0)</f>
        <v/>
      </c>
      <c r="BC34">
        <f>IFERROR(INDEX(TIMESHEET!$A$1:$AI$5000,MATCH(PAYROLL!D34,TIMESHEET!A$1:A$500,0),MATCH("T613",TIMESHEET!$2:$2,0)),0)</f>
        <v/>
      </c>
      <c r="BD34">
        <f>IFERROR(INDEX(TIMESHEET!$A$1:$AI$5000,MATCH(PAYROLL!D34,TIMESHEET!A$1:A$500,0),MATCH("T500",TIMESHEET!$2:$2,0)),0)</f>
        <v/>
      </c>
      <c r="BE34">
        <f>IFERROR(IF(LEFT(INDEX(PIS!O$1:O$500,MATCH(D34,PIS!C$1:C$500)),1)="M",T34/AD34/8*(AW34+AX34*1.5+AY34*2+AZ34*3+BA34*2.1+BB34*2.7+BC34*3.9+BD34*0.3),T34/8*(AW34+AX34*1.5+AY34*2+AZ34*3+BA34*2.1+BB34*2.7+BC34*3.9+BD34*0.3)),0)</f>
        <v/>
      </c>
      <c r="BF34">
        <f>IFERROR(INDEX(ADJ!$A$1:$BZ$1000,MATCH(PAYROLL!$D34,ADJ!A$1:A$500,0),MATCH(PAYROLL!BF$2,ADJ!$2:$2,0)),0)</f>
        <v/>
      </c>
      <c r="BG34">
        <f>IFERROR(INDEX(ADJ!$A$1:$BZ$1000,MATCH(PAYROLL!D34,ADJ!A$1:A$500,0),MATCH(PAYROLL!BG$2,ADJ!$2:$2,0)),0)</f>
        <v/>
      </c>
      <c r="BH34">
        <f>IFERROR(INDEX(ADJ!$A$1:$BZ$1000,MATCH(PAYROLL!D34,ADJ!A$1:A$500,0),MATCH(PAYROLL!BH$2,ADJ!$2:$2,0)),0)</f>
        <v/>
      </c>
      <c r="BI34">
        <f>IFERROR(INDEX(ADJ!$A$1:$BZ$1000,MATCH(PAYROLL!D34,ADJ!A$1:A$500,0),MATCH(PAYROLL!BI$2,ADJ!$2:$2,0)),0)</f>
        <v/>
      </c>
      <c r="BJ34">
        <f>IFERROR(INDEX(ADJ!$A$1:$BZ$1000,MATCH(PAYROLL!D34,ADJ!A$1:A$500,0),MATCH(PAYROLL!BJ$2,ADJ!$2:$2,0)),0)</f>
        <v/>
      </c>
      <c r="BK34">
        <f>SUM(BF34:BJ34)</f>
        <v/>
      </c>
      <c r="BL34">
        <f>IFERROR(INDEX(ADJ!$A$1:$BZ$1000,MATCH(PAYROLL!D34,ADJ!A$1:A$500,0),MATCH(PAYROLL!BL$2,ADJ!$2:$2,0)),0)</f>
        <v/>
      </c>
      <c r="BM34">
        <f>IFERROR(INDEX(ADJ!$A$1:$BZ$1000,MATCH(PAYROLL!D34,ADJ!A$1:A$500,0),MATCH(PAYROLL!BM$2,ADJ!$2:$2,0)),0)</f>
        <v/>
      </c>
      <c r="BN34">
        <f>IFERROR(INDEX(ADJ!$A$1:$BZ$1000,MATCH(PAYROLL!D34,ADJ!A$1:A$500,0),MATCH(PAYROLL!BN$2,ADJ!$2:$2,0)),0)</f>
        <v/>
      </c>
      <c r="BO34">
        <f>IFERROR(INDEX(ADJ!$A$1:$BZ$1000,MATCH(PAYROLL!D34,ADJ!A$1:A$500,0),MATCH(PAYROLL!BO$2,ADJ!$2:$2,0)),0)</f>
        <v/>
      </c>
      <c r="BP34">
        <f>SUM(AM34,AV34,BE34,BK34,BL34:BO34)</f>
        <v/>
      </c>
      <c r="BQ34">
        <f>BO34</f>
        <v/>
      </c>
      <c r="BR34">
        <f>IFERROR(ROUND(IF(LEFT(INDEX(PIS!O$1:O$500,MATCH(D34,PIS!C$1:C$500)),1)="D",T34/8*(BD34*0.3),IF(LEFT(INDEX(PIS!O$1:O$500,MATCH(D34,PIS!C$1:C$500)),1)="H",T34*($BD34*0.3),T34/$AD34/8*($BD34*0.3))),0),0)</f>
        <v/>
      </c>
      <c r="BS34">
        <f>IF(AP34&lt;1,0,MIN(AP34,730000))</f>
        <v/>
      </c>
      <c r="BT34">
        <f>IFERROR(ROUND((BE34-SUM(AW34:BC34)*T34/AD34/8),0)-BR34,0)</f>
        <v/>
      </c>
      <c r="BU34">
        <f>AO34</f>
        <v/>
      </c>
      <c r="BV34">
        <f>SUM(BQ34:BU34)</f>
        <v/>
      </c>
      <c r="BW34">
        <f>BP34-BV34</f>
        <v/>
      </c>
      <c r="BX34">
        <f>IFERROR(IF(RIGHT(INDEX(PIS!O$1:O$500,MATCH(D34,PIS!C$1:C$500)),5)="Gross",MIN(U34+V34,VLOOKUP("R700",TSC!B:C,2,0)*VLOOKUP("R101",TSC!B:C,2,0))*VLOOKUP("R701",TSC!B:C,2,0)%,0),0)</f>
        <v/>
      </c>
      <c r="BY34">
        <f>IFERROR(IF(RIGHT(INDEX(PIS!O$1:O$500,MATCH(D34,PIS!C$1:C$500)),5)="Gross",MIN(U34+V34,VLOOKUP("R700",TSC!B:C,2,0)*VLOOKUP("R101",TSC!B:C,2,0))*VLOOKUP("T704",TSC!B:C,2,0)%,0),0)</f>
        <v/>
      </c>
      <c r="BZ34">
        <f>IFERROR(IF(RIGHT(INDEX(PIS!O$1:O$500,MATCH(D34,PIS!C$1:C$500)),5)="Gross",MIN(U34+V34,VLOOKUP("R700",TSC!B:C,2,0)*VLOOKUP("1",TSC!F:G,2,0))*VLOOKUP("T705",TSC!B:C,2,0)%,0),0)</f>
        <v/>
      </c>
      <c r="CA34">
        <f>IFERROR(INDEX(ADJ!$A$1:$BZ$1000,MATCH(PAYROLL!D34,ADJ!A$1:A$500,0),MATCH(PAYROLL!CA$2,ADJ!$2:$2,0)),0)</f>
        <v/>
      </c>
      <c r="CB34">
        <f>IFERROR(INDEX(ADJ!$A$1:$BZ$1000,MATCH(PAYROLL!D34,ADJ!A$1:A$500,0),MATCH(PAYROLL!CB$2,ADJ!$2:$2,0)),0)</f>
        <v/>
      </c>
      <c r="CC34">
        <f>SUM(BX34:CB34)</f>
        <v/>
      </c>
      <c r="CD34">
        <f>IFERROR(INDEX(PIS!$A$1:$BZ$1000,MATCH(PAYROLL!D34,PIS!C$1:C$500,0),MATCH(PAYROLL!CD$1,PIS!$1:$1,0)),0)</f>
        <v/>
      </c>
      <c r="CE34">
        <f>IFERROR(IF(OR(INDEX(PIS!P$1:P$500,MATCH(D34,PIS!C$1:C$500,0))="LT2",INDEX(PIS!P$1:P$500,MATCH(D34,PIS!C$1:C$500,0))="P10"),0,SUM(CC34,CD34*VLOOKUP("R601",TSC!B:C,2,0),VLOOKUP("R602",TSC!B:C,2,0))),0)</f>
        <v/>
      </c>
      <c r="CF34">
        <f>MAX(BW34-CE34,0)</f>
        <v/>
      </c>
      <c r="CG34">
        <f>IFERROR(IF(OR(RIGHT(INDEX(PIS!P$1:P$500,MATCH(D34,PIS!C$1:C$500)),5)="P10",RIGHT(INDEX(PIS!P$1:P$500,MATCH(D34,PIS!C$1:C$500)),5)="CK"),0,IF(CF34&lt;=5000000,CF34*5%,IF(CF34&lt;=10000000,CF34*10%-250000,IF(CF34&lt;=18000000,CF34*15%-750000,IF(CF34&lt;=32000000,CF34*20%-1650000,IF(CF34&lt;=52000000,CF34*25%-3250000,IF(CF34&lt;=80000000,BH34*30%-5850000,CF34*35%-9850000))))))),0)</f>
        <v/>
      </c>
      <c r="CH34">
        <f>IFERROR(IF(OR(INDEX(PIS!P$1:P$500,MATCH(D34,PIS!C$1:C$500))="LT",INDEX(PIS!P$1:P$500,MATCH(D34,PIS!C$1:C$500))="CK"),0,IF(CF34&lt;2000000,0,CF34*10%)),0)</f>
        <v/>
      </c>
      <c r="CI34">
        <f>IFERROR(INDEX(ADJ!$A$1:$BZ$1000,MATCH(PAYROLL!D34,ADJ!A$1:A$500,0),MATCH(PAYROLL!CI$2,ADJ!$2:$2,0)),0)</f>
        <v/>
      </c>
      <c r="CJ34">
        <f>IFERROR(INDEX(ADJ!$A$1:$BZ$1000,MATCH(PAYROLL!D34,ADJ!A$1:A$500,0),MATCH(PAYROLL!CJ$2,ADJ!$2:$2,0)),0)</f>
        <v/>
      </c>
      <c r="CK34">
        <f>IFERROR(INDEX(ADJ!$A$1:$BZ$1000,MATCH(PAYROLL!D34,ADJ!A$1:A$500,0),MATCH(PAYROLL!CK$2,ADJ!$2:$2,0)),0)</f>
        <v/>
      </c>
      <c r="CL34">
        <f>SUM(CG34:CK34)</f>
        <v/>
      </c>
      <c r="CM34">
        <f>ROUND(SUM(CH34:CK34),0)</f>
        <v/>
      </c>
      <c r="CN34">
        <f>IFERROR(INDEX(CSDA!D$1:D$500,MATCH($CN$2,CSDA!C$1:C$500,0))*INDEX(PIS!V$1:V$500,MATCH(D34,PIS!C$1:C$500))+INDEX(ADJ!$A$1:$BZ$1000,MATCH(PAYROLL!D34,ADJ!A$1:A$500,0),MATCH(PAYROLL!CN$2,ADJ!$2:$2,0)),0)</f>
        <v/>
      </c>
      <c r="CO34">
        <f>IFERROR(INDEX(ADJ!$A$1:$BZ$1000,MATCH(PAYROLL!D34,ADJ!A$1:A$500,0),MATCH(PAYROLL!CO$2,ADJ!$2:$2,0)),0)</f>
        <v/>
      </c>
      <c r="CP34">
        <f>IFERROR(INDEX(ADJ!$A$1:$BZ$1000,MATCH(PAYROLL!D34,ADJ!A$1:A$500,0),MATCH(PAYROLL!CP$2,ADJ!$2:$2,0)),0)</f>
        <v/>
      </c>
      <c r="CQ34">
        <f>BP34-CL34-CI34-CM34-CN34-CO34-CP34-CC34</f>
        <v/>
      </c>
      <c r="CR34">
        <f>IFERROR(IF(RIGHT(INDEX(PIS!O$1:O$500,MATCH(D34,PIS!C$1:C$500,0)),5)="Gross",MIN(U34+V34,VLOOKUP("R700",TSC!B:C,2,0)*VLOOKUP("R101",TSC!B:C,2,0))*(VLOOKUP("T711",TSC!B:C,2,0)+VLOOKUP("T712",TSC!B:C,2,0))%,MIN(T34+V34,VLOOKUP("R700",TSC!B:C,2,0)*VLOOKUP("R101",TSC!B:C,2,0))*(VLOOKUP("T711",TSC!B:C,2,0)+VLOOKUP("T712",TSC!B:C,2,0)+VLOOKUP("R701",TSC!B:C,2,0))%),0)</f>
        <v/>
      </c>
      <c r="CS34">
        <f>IFERROR(IF(RIGHT(INDEX(PIS!O$1:O$500,MATCH(D34,PIS!C$1:C$500,0)),5)="Gross",MIN(U34+V34,VLOOKUP("R700",TSC!B:C,2,0)*VLOOKUP("R101",TSC!B:C,2,0))*(VLOOKUP("T714",TSC!B:C,2,0))%,MIN(T34+V34,VLOOKUP("R700",TSC!B:C,2,0)*VLOOKUP("R101",TSC!B:C,2,0))*(VLOOKUP("T704",TSC!B:C,2,0)+VLOOKUP("T714",TSC!B:C,2,0))%),0)</f>
        <v/>
      </c>
      <c r="CT34">
        <f>IFERROR(IF(RIGHT(INDEX(PIS!O$1:O$500,MATCH(D34,PIS!C$1:C$500,0)),5)="Gross",MIN(U34+V34,VLOOKUP("R700",TSC!B:C,2,0)*VLOOKUP("R101",TSC!B:C,2,0))*VLOOKUP("T705",TSC!B:C,2,0)%,MIN(T34+V34,VLOOKUP("R700",TSC!B:C,2,0)*VLOOKUP("R101",TSC!B:C,2,0))*VLOOKUP("T705",TSC!B:C,2,0)%),0)</f>
        <v/>
      </c>
      <c r="CU34">
        <f>IFERROR(IF(RIGHT(INDEX(PIS!O$1:O$500,MATCH(D34,PIS!C$1:C$500,0)),5)="Gross",MIN(U34+V34,VLOOKUP("R700",TSC!B:C,2,0)*VLOOKUP("R101",TSC!B:C,2,0))*(VLOOKUP("T713",TSC!B:C,2,0))%,MIN(T34+V34,VLOOKUP("R700",TSC!B:C,2,0)*VLOOKUP("R101",TSC!B:C,2,0))*(VLOOKUP("T713",TSC!B:C,2,0))%),0)</f>
        <v/>
      </c>
      <c r="CV34">
        <f>IFERROR(INDEX(ADJ!$A$1:$BZ$1000,MATCH(PAYROLL!D34,ADJ!A$1:A$500,0),MATCH(PAYROLL!CV$2,ADJ!$2:$2,0)),0)</f>
        <v/>
      </c>
      <c r="CW34">
        <f>IFERROR(INDEX(ADJ!$A$1:$BZ$1000,MATCH(PAYROLL!D34,ADJ!A$1:A$500,0),MATCH(PAYROLL!CW$2,ADJ!$2:$2,0)),0)</f>
        <v/>
      </c>
      <c r="CX34">
        <f>SUM(CR34:CW34)</f>
        <v/>
      </c>
      <c r="CY34">
        <f>ROUND(IF(CR34&gt;0,T34+V34*VLOOKUP("R202",TSC!$B$1:$C$500,2,0),0),0)</f>
        <v/>
      </c>
      <c r="CZ34">
        <f>IFERROR(INDEX(CSDA!D$1:D$500,MATCH($CZ$2,CSDA!C$1:C$500,0)),0)</f>
        <v/>
      </c>
      <c r="DA34">
        <f>ROUND(T34*0.7%,0)</f>
        <v/>
      </c>
      <c r="DB34">
        <f>ROUND(T34/12,0)</f>
        <v/>
      </c>
      <c r="DC34">
        <f ref="DC34" t="array">IFERROR(INDEX(CSDA!D$1:D$500,MATCH("Trích giữ"&amp;PAYROLL!DC$2,CSDA!A$1:A$500&amp;CSDA!C$1:C$500,0)),0)</f>
        <v/>
      </c>
      <c r="DD34">
        <f ref="DD34" t="array">IFERROR(INDEX(CSDA!D$1:D$500,MATCH("Trích giữ"&amp;PAYROLL!DD$2,CSDA!A$1:A$500&amp;CSDA!C$1:C$500,0)),0)</f>
        <v/>
      </c>
      <c r="DE34">
        <f ref="DE34" t="array">IFERROR(INDEX(CSDA!D$1:D$500,MATCH("Trích giữ"&amp;PAYROLL!DE$2,CSDA!A$1:A$500&amp;CSDA!C$1:C$500,0)),0)</f>
        <v/>
      </c>
      <c r="DF34">
        <f>IFERROR(INDEX(CSDA!D$1:D$500,MATCH(PAYROLL!DF$2,CSDA!C$1:C$500,0)),0)</f>
        <v/>
      </c>
      <c r="DG34">
        <f ref="DG34" t="array">IFERROR(INDEX(CSDA!D$1:D$500,MATCH("Trích giữ"&amp;PAYROLL!DG$2,CSDA!A$1:A$500&amp;CSDA!C$1:C$500,0)),0)</f>
        <v/>
      </c>
      <c r="DH34">
        <f>ROUND(T34/26,0)</f>
        <v/>
      </c>
      <c r="DI34">
        <f ref="DI34" t="array">IFERROR(INDEX(CSDA!D$1:D$500,MATCH("Trích giữ"&amp;PAYROLL!DI$2,CSDA!A$1:A$500&amp;CSDA!C$1:C$500,0)),0)</f>
        <v/>
      </c>
      <c r="DJ34">
        <f>IF(U34=0,T34*21.5%-BL34,0)</f>
        <v/>
      </c>
      <c r="DK34">
        <f ref="DK34" t="array">IFERROR(INDEX(CSDA!D$1:D$500,MATCH("Trích giữ"&amp;PAYROLL!DK$2,CSDA!A$1:A$500&amp;CSDA!C$1:C$500,0)),0)</f>
        <v/>
      </c>
      <c r="DL34">
        <f>IFERROR(INDEX(CSDA!D$1:D$500,MATCH(PAYROLL!DL$2,CSDA!C$1:C$500,0))/12,0)</f>
        <v/>
      </c>
      <c r="DM34">
        <f>SUM(DB34:DL34)</f>
        <v/>
      </c>
      <c r="DN34">
        <f>IFERROR(INDEX(ADJ!$A$1:$BZ$1000,MATCH(PAYROLL!D34,ADJ!A$1:A$500,0),MATCH(PAYROLL!DN$2,ADJ!$2:$2,0)),0)</f>
        <v/>
      </c>
      <c r="DO34">
        <f>IFERROR(SUM(BP34,DM34:DN34,CX34:DA34)-DT34,0)</f>
        <v/>
      </c>
      <c r="DP34">
        <f ref="DP34" t="array">SUM(BW34*IFERROR(INDEX(CSDA!D$1:D$500,MATCH(BW$2,CSDA!C$1:C$500,0)),0)%,CX34*IFERROR(INDEX(CSDA!D$1:D$500,MATCH(CX$2,CSDA!C$1:C$500,0)),0)%,DA34*IFERROR(INDEX(CSDA!D$1:D$500,MATCH(DA$2,CSDA!C$1:C$500,0)),0)%,DB34*IFERROR(INDEX(CSDA!D$1:D$500,MATCH(DB$2,CSDA!C$1:C$500,0)),0)%,DF34*IFERROR(INDEX(CSDA!D$1:D$500,MATCH("Phí dịch vụ"&amp;PAYROLL!DF$2,CSDA!A$1:A$500&amp;CSDA!C$1:C$500,0)),0)%,DC34*IFERROR(INDEX(CSDA!D$1:D$500,MATCH("Phí dịch vụ"&amp;PAYROLL!DC$2,CSDA!A$1:A$500&amp;CSDA!C$1:C$500,0)),0)%,DH34*IFERROR(INDEX(CSDA!D$1:D$500,MATCH("Phí dịch vụ"&amp;PAYROLL!DH$2,CSDA!A$1:A$500&amp;CSDA!C$1:C$500,0)),0)%,DJ34*IFERROR(INDEX(CSDA!D$1:D$500,MATCH("Phí dịch vụ"&amp;PAYROLL!DJ$2,CSDA!A$1:A$500&amp;CSDA!C$1:C$500,0)),0)%,BN34*IFERROR(INDEX(CSDA!D$1:D$500,MATCH(BN$2,CSDA!C$1:C$500,0)),0)%)-BN34*7%</f>
        <v/>
      </c>
      <c r="DQ34">
        <f>IFERROR(INDEX(ADJ!$A$1:$BZ$1000,MATCH(PAYROLL!D34,ADJ!A$1:A$500,0),MATCH(PAYROLL!DQ$2,ADJ!$2:$2,0)),0)</f>
        <v/>
      </c>
      <c r="DR34">
        <f>IFERROR(INDEX(ADJ!$A$1:$BZ$1000,MATCH(PAYROLL!D34,ADJ!A$1:A$500,0),MATCH(PAYROLL!DR$2,ADJ!$2:$2,0)),0)</f>
        <v/>
      </c>
      <c r="DS34">
        <f>SUM(DP34:DR34)</f>
        <v/>
      </c>
      <c r="DT34">
        <f>EK34</f>
        <v/>
      </c>
      <c r="DU34">
        <f>SUM(DO34:DR34)</f>
        <v/>
      </c>
      <c r="DV34">
        <f>ROUND(DU34*0.1,0)</f>
        <v/>
      </c>
      <c r="DW34">
        <f>DU34+DV34</f>
        <v/>
      </c>
      <c r="DZ34">
        <f>IFERROR(INDEX(ADJ!$A$1:$BZ$1000,MATCH(PAYROLL!$D34,ADJ!A$1:A$500,0),MATCH(PAYROLL!DZ$2,ADJ!$2:$2,0)),0)</f>
        <v/>
      </c>
      <c r="EA34">
        <f>IFERROR(INDEX(ADJ!$A$1:$BZ$1000,MATCH(PAYROLL!$D34,ADJ!A$1:A$500,0),MATCH(PAYROLL!EA$2,ADJ!$2:$2,0)),0)</f>
        <v/>
      </c>
      <c r="EB34">
        <f>IFERROR(INDEX(ADJ!$A$1:$BZ$1000,MATCH(PAYROLL!$D34,ADJ!A$1:A$500,0),MATCH(PAYROLL!EB$2,ADJ!$2:$2,0)),0)</f>
        <v/>
      </c>
      <c r="EC34">
        <f>IFERROR(INDEX(ADJ!$A$1:$BZ$1000,MATCH(PAYROLL!$D34,ADJ!A$1:A$500,0),MATCH(PAYROLL!EC$2,ADJ!$2:$2,0)),0)</f>
        <v/>
      </c>
      <c r="ED34">
        <f>IFERROR(INDEX(ADJ!$A$1:$BZ$1000,MATCH(PAYROLL!$D34,ADJ!A$1:A$500,0),MATCH(PAYROLL!ED$2,ADJ!$2:$2,0)),0)</f>
        <v/>
      </c>
      <c r="EE34">
        <f>IFERROR(INDEX(ADJ!$A$1:$BZ$1000,MATCH(PAYROLL!$D34,ADJ!A$1:A$500,0),MATCH(PAYROLL!EE$2,ADJ!$2:$2,0)),0)</f>
        <v/>
      </c>
      <c r="EF34">
        <f>IFERROR(INDEX(ADJ!$A$1:$BZ$1000,MATCH(PAYROLL!$D34,ADJ!A$1:A$500,0),MATCH(PAYROLL!EF$2,ADJ!$2:$2,0)),0)</f>
        <v/>
      </c>
      <c r="EG34">
        <f>IFERROR(INDEX(ADJ!$A$1:$BZ$1000,MATCH(PAYROLL!$D34,ADJ!A$1:A$500,0),MATCH(PAYROLL!EG$2,ADJ!$2:$2,0)),0)</f>
        <v/>
      </c>
      <c r="EH34">
        <f>IFERROR(INDEX(ADJ!$A$1:$BZ$1000,MATCH(PAYROLL!$D34,ADJ!A$1:A$500,0),MATCH(PAYROLL!EH$2,ADJ!$2:$2,0)),0)</f>
        <v/>
      </c>
      <c r="EI34">
        <f>IFERROR(INDEX(ADJ!$A$1:$BZ$1000,MATCH(PAYROLL!D34,ADJ!A$1:A$500,0),MATCH(PAYROLL!EI$2,ADJ!$2:$2,0)),0)</f>
        <v/>
      </c>
      <c r="EJ34">
        <f>IFERROR(INDEX(ADJ!$A$1:$BZ$1000,MATCH(PAYROLL!$D34,ADJ!A$1:A$500,0),MATCH(PAYROLL!EJ$2,ADJ!$2:$2,0)),0)</f>
        <v/>
      </c>
      <c r="EK34">
        <f>SUM(DZ34:EJ34)</f>
        <v/>
      </c>
    </row>
    <row r="35">
      <c r="A35" t="n">
        <v>33</v>
      </c>
      <c r="B35" t="inlineStr">
        <is>
          <t>Vì Văn Tâm</t>
        </is>
      </c>
      <c r="D35" t="inlineStr">
        <is>
          <t>153220-03</t>
        </is>
      </c>
      <c r="S35">
        <f>IFERROR(INDEX(PIS!$A$1:$BZ$1000,MATCH($D35,PIS!C$1:C$500,0),MATCH("Lương CB tháng trước",PIS!$1:$1,0)),0)</f>
        <v/>
      </c>
      <c r="T35">
        <f>IFERROR(INDEX(PIS!$A$1:$BZ$1000,MATCH($D35,PIS!C$1:C$500,0),MATCH("Lương CB hiện tại",PIS!$1:$1,0)),0)</f>
        <v/>
      </c>
      <c r="U35">
        <f>IFERROR(INDEX(PIS!$A$1:$BZ$1000,MATCH($D35,PIS!C$1:C$500,0),MATCH("Lương đóng BHBB",PIS!$1:$1,0)),0)</f>
        <v/>
      </c>
      <c r="V35">
        <f>IFERROR(INDEX(PIS!$A$1:$BZ$1000,MATCH($D35,PIS!C$1:C$500,0),MATCH(V$2,PIS!$2:$2,0)),0)</f>
        <v/>
      </c>
      <c r="W35">
        <f>IFERROR(INDEX(PIS!$A$1:$BZ$1000,MATCH($D35,PIS!C$1:C$500,0),MATCH(W$2,PIS!$2:$2,0)),0)</f>
        <v/>
      </c>
      <c r="X35">
        <f>IFERROR(INDEX(PIS!$A$1:$BZ$1000,MATCH($D35,PIS!C$1:C$500,0),MATCH(X$2,PIS!$2:$2,0)),0)</f>
        <v/>
      </c>
      <c r="Y35">
        <f>IFERROR(INDEX(PIS!$A$1:$BZ$1000,MATCH($D35,PIS!C$1:C$500,0),MATCH(Y$2,PIS!$2:$2,0)),0)</f>
        <v/>
      </c>
      <c r="Z35">
        <f>IFERROR(INDEX(PIS!$A$1:$BZ$1000,MATCH($D35,PIS!C$1:C$500,0),MATCH(Z$2,PIS!$2:$2,0)),0)</f>
        <v/>
      </c>
      <c r="AA35">
        <f>IFERROR(INDEX(PIS!$A$1:$BZ$1000,MATCH($D35,PIS!C$1:C$500,0),MATCH(AA$2,PIS!$2:$2,0)),0)</f>
        <v/>
      </c>
      <c r="AB35">
        <f>IFERROR(INDEX(PIS!$A$1:$BZ$1000,MATCH($D35,PIS!C$1:C$500,0),MATCH(AB$2,PIS!$2:$2,0)),0)</f>
        <v/>
      </c>
      <c r="AC35">
        <f>SUM(V35:AB35)</f>
        <v/>
      </c>
      <c r="AD35">
        <f>IFERROR(INDEX(TIMESHEET!$A$1:$AI$5000,MATCH($D35,TIMESHEET!A$1:A$500,0),MATCH("T100",TIMESHEET!$2:$2,0))-2,0)</f>
        <v/>
      </c>
      <c r="AE35">
        <f>IFERROR(INDEX(TIMESHEET!$A$1:$AI$5000,MATCH($D35,TIMESHEET!A$1:A$500,0),MATCH("T202",TIMESHEET!$2:$2,0)),0)</f>
        <v/>
      </c>
      <c r="AF35">
        <f>IFERROR(INDEX(TIMESHEET!$A$1:$AI$5000,MATCH($D35,TIMESHEET!A$1:A$500,0),MATCH("T302",TIMESHEET!$2:$2,0)),0)</f>
        <v/>
      </c>
      <c r="AG35">
        <f>IFERROR(INDEX(TIMESHEET!$A$1:$AI$5000,MATCH($D35,TIMESHEET!A$1:A$500,0),MATCH("T406",TIMESHEET!$2:$2,0)),0)</f>
        <v/>
      </c>
      <c r="AH35">
        <f>AE35+AG35</f>
        <v/>
      </c>
      <c r="AI35">
        <f>IFERROR(INDEX(TIMESHEET!$A$1:$AI$5000,MATCH($D35,TIMESHEET!A$1:A$500,0),MATCH("T701",TIMESHEET!$2:$2,0)),0)</f>
        <v/>
      </c>
      <c r="AJ35">
        <f>IFERROR(INDEX(TIMESHEET!$A$1:$AI$5000,MATCH($D35,TIMESHEET!B$1:B$500,0),MATCH("T320",TIMESHEET!$2:$2,0)),0)</f>
        <v/>
      </c>
      <c r="AK35">
        <f>IFERROR(IF(LEFT(INDEX(PIS!O$1:O$500,MATCH(D35,PIS!C$1:C$500)),1)="M",T35/AD35*SUM(AE35:AG35),T35*AD35),0)</f>
        <v/>
      </c>
      <c r="AL35">
        <f>IFERROR(INDEX(ADJ!$A$1:$BZ$1000,MATCH(PAYROLL!D35,ADJ!A$1:A$500,0),MATCH(PAYROLL!AL$2,ADJ!$2:$2,0)),0)</f>
        <v/>
      </c>
      <c r="AM35">
        <f>SUM(AK35:AL35)</f>
        <v/>
      </c>
      <c r="AN35">
        <f>IFERROR(ROUND(V35/$AD35*$AH35,0),0)</f>
        <v/>
      </c>
      <c r="AO35">
        <f>IFERROR(ROUND(W35/$AD35*$AH35,0),0)</f>
        <v/>
      </c>
      <c r="AP35">
        <f>IFERROR(ROUND(X35/$AD35*$AE35,0),0)</f>
        <v/>
      </c>
      <c r="AQ35">
        <f>IFERROR(ROUND(Y35/$AD35*$AH35,0),0)</f>
        <v/>
      </c>
      <c r="AR35">
        <f>IFERROR(ROUND(Z35/$AD35*$AH35,0),0)</f>
        <v/>
      </c>
      <c r="AS35">
        <f>IFERROR(ROUND(AA35/$AD35*$AH35,0),0)</f>
        <v/>
      </c>
      <c r="AT35">
        <f>IFERROR(IF((AE35+AF35+AG35)&gt;13,AB35,ROUND(AB35/AD35*AH35,0)),0)</f>
        <v/>
      </c>
      <c r="AU35">
        <f>IFERROR(INDEX(ADJ!$A$1:$BZ$1000,MATCH(PAYROLL!D35,ADJ!A$1:A$500,0),MATCH(PAYROLL!AU$2,ADJ!$2:$2,0)),0)</f>
        <v/>
      </c>
      <c r="AV35">
        <f>ROUND(SUM(AN35:AU35),0)</f>
        <v/>
      </c>
      <c r="AW35">
        <f>IFERROR(INDEX(TIMESHEET!$A$1:$AI$5000,MATCH(PAYROLL!D35,TIMESHEET!A$1:A$500,0),MATCH("T620",TIMESHEET!$2:$2,0)),0)</f>
        <v/>
      </c>
      <c r="AX35">
        <f>IFERROR(INDEX(TIMESHEET!$A$1:$AI$5000,MATCH(PAYROLL!D35,TIMESHEET!A$1:A$500,0),MATCH("T601",TIMESHEET!$2:$2,0)),0)</f>
        <v/>
      </c>
      <c r="AY35">
        <f>IFERROR(INDEX(TIMESHEET!$A$1:$AI$5000,MATCH(PAYROLL!D35,TIMESHEET!A$1:A$500,0),MATCH("T602",TIMESHEET!$2:$2,0)),0)</f>
        <v/>
      </c>
      <c r="AZ35">
        <f>IFERROR(INDEX(TIMESHEET!$A$1:$AI$5000,MATCH(PAYROLL!D35,TIMESHEET!A$1:A$500,0),MATCH("T603",TIMESHEET!$2:$2,0)),0)</f>
        <v/>
      </c>
      <c r="BA35">
        <f>IFERROR(INDEX(TIMESHEET!$A$1:$AI$5000,MATCH(PAYROLL!D35,TIMESHEET!A$1:A$500,0),MATCH("T611",TIMESHEET!$2:$2,0)),0)</f>
        <v/>
      </c>
      <c r="BB35">
        <f>IFERROR(INDEX(TIMESHEET!$A$1:$AI$5000,MATCH(PAYROLL!D35,TIMESHEET!A$1:A$500,0),MATCH("T612",TIMESHEET!$2:$2,0)),0)</f>
        <v/>
      </c>
      <c r="BC35">
        <f>IFERROR(INDEX(TIMESHEET!$A$1:$AI$5000,MATCH(PAYROLL!D35,TIMESHEET!A$1:A$500,0),MATCH("T613",TIMESHEET!$2:$2,0)),0)</f>
        <v/>
      </c>
      <c r="BD35">
        <f>IFERROR(INDEX(TIMESHEET!$A$1:$AI$5000,MATCH(PAYROLL!D35,TIMESHEET!A$1:A$500,0),MATCH("T500",TIMESHEET!$2:$2,0)),0)</f>
        <v/>
      </c>
      <c r="BE35">
        <f>IFERROR(IF(LEFT(INDEX(PIS!O$1:O$500,MATCH(D35,PIS!C$1:C$500)),1)="M",T35/AD35/8*(AW35+AX35*1.5+AY35*2+AZ35*3+BA35*2.1+BB35*2.7+BC35*3.9+BD35*0.3),T35/8*(AW35+AX35*1.5+AY35*2+AZ35*3+BA35*2.1+BB35*2.7+BC35*3.9+BD35*0.3)),0)</f>
        <v/>
      </c>
      <c r="BF35">
        <f>IFERROR(INDEX(ADJ!$A$1:$BZ$1000,MATCH(PAYROLL!$D35,ADJ!A$1:A$500,0),MATCH(PAYROLL!BF$2,ADJ!$2:$2,0)),0)</f>
        <v/>
      </c>
      <c r="BG35">
        <f>IFERROR(INDEX(ADJ!$A$1:$BZ$1000,MATCH(PAYROLL!D35,ADJ!A$1:A$500,0),MATCH(PAYROLL!BG$2,ADJ!$2:$2,0)),0)</f>
        <v/>
      </c>
      <c r="BH35">
        <f>IFERROR(INDEX(ADJ!$A$1:$BZ$1000,MATCH(PAYROLL!D35,ADJ!A$1:A$500,0),MATCH(PAYROLL!BH$2,ADJ!$2:$2,0)),0)</f>
        <v/>
      </c>
      <c r="BI35">
        <f>IFERROR(INDEX(ADJ!$A$1:$BZ$1000,MATCH(PAYROLL!D35,ADJ!A$1:A$500,0),MATCH(PAYROLL!BI$2,ADJ!$2:$2,0)),0)</f>
        <v/>
      </c>
      <c r="BJ35">
        <f>IFERROR(INDEX(ADJ!$A$1:$BZ$1000,MATCH(PAYROLL!D35,ADJ!A$1:A$500,0),MATCH(PAYROLL!BJ$2,ADJ!$2:$2,0)),0)</f>
        <v/>
      </c>
      <c r="BK35">
        <f>SUM(BF35:BJ35)</f>
        <v/>
      </c>
      <c r="BL35">
        <f>IFERROR(INDEX(ADJ!$A$1:$BZ$1000,MATCH(PAYROLL!D35,ADJ!A$1:A$500,0),MATCH(PAYROLL!BL$2,ADJ!$2:$2,0)),0)</f>
        <v/>
      </c>
      <c r="BM35">
        <f>IFERROR(INDEX(ADJ!$A$1:$BZ$1000,MATCH(PAYROLL!D35,ADJ!A$1:A$500,0),MATCH(PAYROLL!BM$2,ADJ!$2:$2,0)),0)</f>
        <v/>
      </c>
      <c r="BN35">
        <f>IFERROR(INDEX(ADJ!$A$1:$BZ$1000,MATCH(PAYROLL!D35,ADJ!A$1:A$500,0),MATCH(PAYROLL!BN$2,ADJ!$2:$2,0)),0)</f>
        <v/>
      </c>
      <c r="BO35">
        <f>IFERROR(INDEX(ADJ!$A$1:$BZ$1000,MATCH(PAYROLL!D35,ADJ!A$1:A$500,0),MATCH(PAYROLL!BO$2,ADJ!$2:$2,0)),0)</f>
        <v/>
      </c>
      <c r="BP35">
        <f>SUM(AM35,AV35,BE35,BK35,BL35:BO35)</f>
        <v/>
      </c>
      <c r="BQ35">
        <f>BO35</f>
        <v/>
      </c>
      <c r="BR35">
        <f>IFERROR(ROUND(IF(LEFT(INDEX(PIS!O$1:O$500,MATCH(D35,PIS!C$1:C$500)),1)="D",T35/8*(BD35*0.3),IF(LEFT(INDEX(PIS!O$1:O$500,MATCH(D35,PIS!C$1:C$500)),1)="H",T35*($BD35*0.3),T35/$AD35/8*($BD35*0.3))),0),0)</f>
        <v/>
      </c>
      <c r="BS35">
        <f>IF(AP35&lt;1,0,MIN(AP35,730000))</f>
        <v/>
      </c>
      <c r="BT35">
        <f>IFERROR(ROUND((BE35-SUM(AW35:BC35)*T35/AD35/8),0)-BR35,0)</f>
        <v/>
      </c>
      <c r="BU35">
        <f>AO35</f>
        <v/>
      </c>
      <c r="BV35">
        <f>SUM(BQ35:BU35)</f>
        <v/>
      </c>
      <c r="BW35">
        <f>BP35-BV35</f>
        <v/>
      </c>
      <c r="BX35">
        <f>IFERROR(IF(RIGHT(INDEX(PIS!O$1:O$500,MATCH(D35,PIS!C$1:C$500)),5)="Gross",MIN(U35+V35,VLOOKUP("R700",TSC!B:C,2,0)*VLOOKUP("R101",TSC!B:C,2,0))*VLOOKUP("R701",TSC!B:C,2,0)%,0),0)</f>
        <v/>
      </c>
      <c r="BY35">
        <f>IFERROR(IF(RIGHT(INDEX(PIS!O$1:O$500,MATCH(D35,PIS!C$1:C$500)),5)="Gross",MIN(U35+V35,VLOOKUP("R700",TSC!B:C,2,0)*VLOOKUP("R101",TSC!B:C,2,0))*VLOOKUP("T704",TSC!B:C,2,0)%,0),0)</f>
        <v/>
      </c>
      <c r="BZ35">
        <f>IFERROR(IF(RIGHT(INDEX(PIS!O$1:O$500,MATCH(D35,PIS!C$1:C$500)),5)="Gross",MIN(U35+V35,VLOOKUP("R700",TSC!B:C,2,0)*VLOOKUP("1",TSC!F:G,2,0))*VLOOKUP("T705",TSC!B:C,2,0)%,0),0)</f>
        <v/>
      </c>
      <c r="CA35">
        <f>IFERROR(INDEX(ADJ!$A$1:$BZ$1000,MATCH(PAYROLL!D35,ADJ!A$1:A$500,0),MATCH(PAYROLL!CA$2,ADJ!$2:$2,0)),0)</f>
        <v/>
      </c>
      <c r="CB35">
        <f>IFERROR(INDEX(ADJ!$A$1:$BZ$1000,MATCH(PAYROLL!D35,ADJ!A$1:A$500,0),MATCH(PAYROLL!CB$2,ADJ!$2:$2,0)),0)</f>
        <v/>
      </c>
      <c r="CC35">
        <f>SUM(BX35:CB35)</f>
        <v/>
      </c>
      <c r="CD35">
        <f>IFERROR(INDEX(PIS!$A$1:$BZ$1000,MATCH(PAYROLL!D35,PIS!C$1:C$500,0),MATCH(PAYROLL!CD$1,PIS!$1:$1,0)),0)</f>
        <v/>
      </c>
      <c r="CE35">
        <f>IFERROR(IF(OR(INDEX(PIS!P$1:P$500,MATCH(D35,PIS!C$1:C$500,0))="LT2",INDEX(PIS!P$1:P$500,MATCH(D35,PIS!C$1:C$500,0))="P10"),0,SUM(CC35,CD35*VLOOKUP("R601",TSC!B:C,2,0),VLOOKUP("R602",TSC!B:C,2,0))),0)</f>
        <v/>
      </c>
      <c r="CF35">
        <f>MAX(BW35-CE35,0)</f>
        <v/>
      </c>
      <c r="CG35">
        <f>IFERROR(IF(OR(RIGHT(INDEX(PIS!P$1:P$500,MATCH(D35,PIS!C$1:C$500)),5)="P10",RIGHT(INDEX(PIS!P$1:P$500,MATCH(D35,PIS!C$1:C$500)),5)="CK"),0,IF(CF35&lt;=5000000,CF35*5%,IF(CF35&lt;=10000000,CF35*10%-250000,IF(CF35&lt;=18000000,CF35*15%-750000,IF(CF35&lt;=32000000,CF35*20%-1650000,IF(CF35&lt;=52000000,CF35*25%-3250000,IF(CF35&lt;=80000000,BH35*30%-5850000,CF35*35%-9850000))))))),0)</f>
        <v/>
      </c>
      <c r="CH35">
        <f>IFERROR(IF(OR(INDEX(PIS!P$1:P$500,MATCH(D35,PIS!C$1:C$500))="LT",INDEX(PIS!P$1:P$500,MATCH(D35,PIS!C$1:C$500))="CK"),0,IF(CF35&lt;2000000,0,CF35*10%)),0)</f>
        <v/>
      </c>
      <c r="CI35">
        <f>IFERROR(INDEX(ADJ!$A$1:$BZ$1000,MATCH(PAYROLL!D35,ADJ!A$1:A$500,0),MATCH(PAYROLL!CI$2,ADJ!$2:$2,0)),0)</f>
        <v/>
      </c>
      <c r="CJ35">
        <f>IFERROR(INDEX(ADJ!$A$1:$BZ$1000,MATCH(PAYROLL!D35,ADJ!A$1:A$500,0),MATCH(PAYROLL!CJ$2,ADJ!$2:$2,0)),0)</f>
        <v/>
      </c>
      <c r="CK35">
        <f>IFERROR(INDEX(ADJ!$A$1:$BZ$1000,MATCH(PAYROLL!D35,ADJ!A$1:A$500,0),MATCH(PAYROLL!CK$2,ADJ!$2:$2,0)),0)</f>
        <v/>
      </c>
      <c r="CL35">
        <f>SUM(CG35:CK35)</f>
        <v/>
      </c>
      <c r="CM35">
        <f>ROUND(SUM(CH35:CK35),0)</f>
        <v/>
      </c>
      <c r="CN35">
        <f>IFERROR(INDEX(CSDA!D$1:D$500,MATCH($CN$2,CSDA!C$1:C$500,0))*INDEX(PIS!V$1:V$500,MATCH(D35,PIS!C$1:C$500))+INDEX(ADJ!$A$1:$BZ$1000,MATCH(PAYROLL!D35,ADJ!A$1:A$500,0),MATCH(PAYROLL!CN$2,ADJ!$2:$2,0)),0)</f>
        <v/>
      </c>
      <c r="CO35">
        <f>IFERROR(INDEX(ADJ!$A$1:$BZ$1000,MATCH(PAYROLL!D35,ADJ!A$1:A$500,0),MATCH(PAYROLL!CO$2,ADJ!$2:$2,0)),0)</f>
        <v/>
      </c>
      <c r="CP35">
        <f>IFERROR(INDEX(ADJ!$A$1:$BZ$1000,MATCH(PAYROLL!D35,ADJ!A$1:A$500,0),MATCH(PAYROLL!CP$2,ADJ!$2:$2,0)),0)</f>
        <v/>
      </c>
      <c r="CQ35">
        <f>BP35-CL35-CI35-CM35-CN35-CO35-CP35-CC35</f>
        <v/>
      </c>
      <c r="CR35">
        <f>IFERROR(IF(RIGHT(INDEX(PIS!O$1:O$500,MATCH(D35,PIS!C$1:C$500,0)),5)="Gross",MIN(U35+V35,VLOOKUP("R700",TSC!B:C,2,0)*VLOOKUP("R101",TSC!B:C,2,0))*(VLOOKUP("T711",TSC!B:C,2,0)+VLOOKUP("T712",TSC!B:C,2,0))%,MIN(T35+V35,VLOOKUP("R700",TSC!B:C,2,0)*VLOOKUP("R101",TSC!B:C,2,0))*(VLOOKUP("T711",TSC!B:C,2,0)+VLOOKUP("T712",TSC!B:C,2,0)+VLOOKUP("R701",TSC!B:C,2,0))%),0)</f>
        <v/>
      </c>
      <c r="CS35">
        <f>IFERROR(IF(RIGHT(INDEX(PIS!O$1:O$500,MATCH(D35,PIS!C$1:C$500,0)),5)="Gross",MIN(U35+V35,VLOOKUP("R700",TSC!B:C,2,0)*VLOOKUP("R101",TSC!B:C,2,0))*(VLOOKUP("T714",TSC!B:C,2,0))%,MIN(T35+V35,VLOOKUP("R700",TSC!B:C,2,0)*VLOOKUP("R101",TSC!B:C,2,0))*(VLOOKUP("T704",TSC!B:C,2,0)+VLOOKUP("T714",TSC!B:C,2,0))%),0)</f>
        <v/>
      </c>
      <c r="CT35">
        <f>IFERROR(IF(RIGHT(INDEX(PIS!O$1:O$500,MATCH(D35,PIS!C$1:C$500,0)),5)="Gross",MIN(U35+V35,VLOOKUP("R700",TSC!B:C,2,0)*VLOOKUP("R101",TSC!B:C,2,0))*VLOOKUP("T705",TSC!B:C,2,0)%,MIN(T35+V35,VLOOKUP("R700",TSC!B:C,2,0)*VLOOKUP("R101",TSC!B:C,2,0))*VLOOKUP("T705",TSC!B:C,2,0)%),0)</f>
        <v/>
      </c>
      <c r="CU35">
        <f>IFERROR(IF(RIGHT(INDEX(PIS!O$1:O$500,MATCH(D35,PIS!C$1:C$500,0)),5)="Gross",MIN(U35+V35,VLOOKUP("R700",TSC!B:C,2,0)*VLOOKUP("R101",TSC!B:C,2,0))*(VLOOKUP("T713",TSC!B:C,2,0))%,MIN(T35+V35,VLOOKUP("R700",TSC!B:C,2,0)*VLOOKUP("R101",TSC!B:C,2,0))*(VLOOKUP("T713",TSC!B:C,2,0))%),0)</f>
        <v/>
      </c>
      <c r="CV35">
        <f>IFERROR(INDEX(ADJ!$A$1:$BZ$1000,MATCH(PAYROLL!D35,ADJ!A$1:A$500,0),MATCH(PAYROLL!CV$2,ADJ!$2:$2,0)),0)</f>
        <v/>
      </c>
      <c r="CW35">
        <f>IFERROR(INDEX(ADJ!$A$1:$BZ$1000,MATCH(PAYROLL!D35,ADJ!A$1:A$500,0),MATCH(PAYROLL!CW$2,ADJ!$2:$2,0)),0)</f>
        <v/>
      </c>
      <c r="CX35">
        <f>SUM(CR35:CW35)</f>
        <v/>
      </c>
      <c r="CY35">
        <f>ROUND(IF(CR35&gt;0,T35+V35*VLOOKUP("R202",TSC!$B$1:$C$500,2,0),0),0)</f>
        <v/>
      </c>
      <c r="CZ35">
        <f>IFERROR(INDEX(CSDA!D$1:D$500,MATCH($CZ$2,CSDA!C$1:C$500,0)),0)</f>
        <v/>
      </c>
      <c r="DA35">
        <f>ROUND(T35*0.7%,0)</f>
        <v/>
      </c>
      <c r="DB35">
        <f>ROUND(T35/12,0)</f>
        <v/>
      </c>
      <c r="DC35">
        <f ref="DC35" t="array">IFERROR(INDEX(CSDA!D$1:D$500,MATCH("Trích giữ"&amp;PAYROLL!DC$2,CSDA!A$1:A$500&amp;CSDA!C$1:C$500,0)),0)</f>
        <v/>
      </c>
      <c r="DD35">
        <f ref="DD35" t="array">IFERROR(INDEX(CSDA!D$1:D$500,MATCH("Trích giữ"&amp;PAYROLL!DD$2,CSDA!A$1:A$500&amp;CSDA!C$1:C$500,0)),0)</f>
        <v/>
      </c>
      <c r="DE35">
        <f ref="DE35" t="array">IFERROR(INDEX(CSDA!D$1:D$500,MATCH("Trích giữ"&amp;PAYROLL!DE$2,CSDA!A$1:A$500&amp;CSDA!C$1:C$500,0)),0)</f>
        <v/>
      </c>
      <c r="DF35">
        <f>IFERROR(INDEX(CSDA!D$1:D$500,MATCH(PAYROLL!DF$2,CSDA!C$1:C$500,0)),0)</f>
        <v/>
      </c>
      <c r="DG35">
        <f ref="DG35" t="array">IFERROR(INDEX(CSDA!D$1:D$500,MATCH("Trích giữ"&amp;PAYROLL!DG$2,CSDA!A$1:A$500&amp;CSDA!C$1:C$500,0)),0)</f>
        <v/>
      </c>
      <c r="DH35">
        <f>ROUND(T35/26,0)</f>
        <v/>
      </c>
      <c r="DI35">
        <f ref="DI35" t="array">IFERROR(INDEX(CSDA!D$1:D$500,MATCH("Trích giữ"&amp;PAYROLL!DI$2,CSDA!A$1:A$500&amp;CSDA!C$1:C$500,0)),0)</f>
        <v/>
      </c>
      <c r="DJ35">
        <f>IF(U35=0,T35*21.5%-BL35,0)</f>
        <v/>
      </c>
      <c r="DK35">
        <f ref="DK35" t="array">IFERROR(INDEX(CSDA!D$1:D$500,MATCH("Trích giữ"&amp;PAYROLL!DK$2,CSDA!A$1:A$500&amp;CSDA!C$1:C$500,0)),0)</f>
        <v/>
      </c>
      <c r="DL35">
        <f>IFERROR(INDEX(CSDA!D$1:D$500,MATCH(PAYROLL!DL$2,CSDA!C$1:C$500,0))/12,0)</f>
        <v/>
      </c>
      <c r="DM35">
        <f>SUM(DB35:DL35)</f>
        <v/>
      </c>
      <c r="DN35">
        <f>IFERROR(INDEX(ADJ!$A$1:$BZ$1000,MATCH(PAYROLL!D35,ADJ!A$1:A$500,0),MATCH(PAYROLL!DN$2,ADJ!$2:$2,0)),0)</f>
        <v/>
      </c>
      <c r="DO35">
        <f>IFERROR(SUM(BP35,DM35:DN35,CX35:DA35)-DT35,0)</f>
        <v/>
      </c>
      <c r="DP35">
        <f ref="DP35" t="array">SUM(BW35*IFERROR(INDEX(CSDA!D$1:D$500,MATCH(BW$2,CSDA!C$1:C$500,0)),0)%,CX35*IFERROR(INDEX(CSDA!D$1:D$500,MATCH(CX$2,CSDA!C$1:C$500,0)),0)%,DA35*IFERROR(INDEX(CSDA!D$1:D$500,MATCH(DA$2,CSDA!C$1:C$500,0)),0)%,DB35*IFERROR(INDEX(CSDA!D$1:D$500,MATCH(DB$2,CSDA!C$1:C$500,0)),0)%,DF35*IFERROR(INDEX(CSDA!D$1:D$500,MATCH("Phí dịch vụ"&amp;PAYROLL!DF$2,CSDA!A$1:A$500&amp;CSDA!C$1:C$500,0)),0)%,DC35*IFERROR(INDEX(CSDA!D$1:D$500,MATCH("Phí dịch vụ"&amp;PAYROLL!DC$2,CSDA!A$1:A$500&amp;CSDA!C$1:C$500,0)),0)%,DH35*IFERROR(INDEX(CSDA!D$1:D$500,MATCH("Phí dịch vụ"&amp;PAYROLL!DH$2,CSDA!A$1:A$500&amp;CSDA!C$1:C$500,0)),0)%,DJ35*IFERROR(INDEX(CSDA!D$1:D$500,MATCH("Phí dịch vụ"&amp;PAYROLL!DJ$2,CSDA!A$1:A$500&amp;CSDA!C$1:C$500,0)),0)%,BN35*IFERROR(INDEX(CSDA!D$1:D$500,MATCH(BN$2,CSDA!C$1:C$500,0)),0)%)-BN35*7%</f>
        <v/>
      </c>
      <c r="DQ35">
        <f>IFERROR(INDEX(ADJ!$A$1:$BZ$1000,MATCH(PAYROLL!D35,ADJ!A$1:A$500,0),MATCH(PAYROLL!DQ$2,ADJ!$2:$2,0)),0)</f>
        <v/>
      </c>
      <c r="DR35">
        <f>IFERROR(INDEX(ADJ!$A$1:$BZ$1000,MATCH(PAYROLL!D35,ADJ!A$1:A$500,0),MATCH(PAYROLL!DR$2,ADJ!$2:$2,0)),0)</f>
        <v/>
      </c>
      <c r="DS35">
        <f>SUM(DP35:DR35)</f>
        <v/>
      </c>
      <c r="DT35">
        <f>EK35</f>
        <v/>
      </c>
      <c r="DU35">
        <f>SUM(DO35:DR35)</f>
        <v/>
      </c>
      <c r="DV35">
        <f>ROUND(DU35*0.1,0)</f>
        <v/>
      </c>
      <c r="DW35">
        <f>DU35+DV35</f>
        <v/>
      </c>
      <c r="DZ35">
        <f>IFERROR(INDEX(ADJ!$A$1:$BZ$1000,MATCH(PAYROLL!$D35,ADJ!A$1:A$500,0),MATCH(PAYROLL!DZ$2,ADJ!$2:$2,0)),0)</f>
        <v/>
      </c>
      <c r="EA35">
        <f>IFERROR(INDEX(ADJ!$A$1:$BZ$1000,MATCH(PAYROLL!$D35,ADJ!A$1:A$500,0),MATCH(PAYROLL!EA$2,ADJ!$2:$2,0)),0)</f>
        <v/>
      </c>
      <c r="EB35">
        <f>IFERROR(INDEX(ADJ!$A$1:$BZ$1000,MATCH(PAYROLL!$D35,ADJ!A$1:A$500,0),MATCH(PAYROLL!EB$2,ADJ!$2:$2,0)),0)</f>
        <v/>
      </c>
      <c r="EC35">
        <f>IFERROR(INDEX(ADJ!$A$1:$BZ$1000,MATCH(PAYROLL!$D35,ADJ!A$1:A$500,0),MATCH(PAYROLL!EC$2,ADJ!$2:$2,0)),0)</f>
        <v/>
      </c>
      <c r="ED35">
        <f>IFERROR(INDEX(ADJ!$A$1:$BZ$1000,MATCH(PAYROLL!$D35,ADJ!A$1:A$500,0),MATCH(PAYROLL!ED$2,ADJ!$2:$2,0)),0)</f>
        <v/>
      </c>
      <c r="EE35">
        <f>IFERROR(INDEX(ADJ!$A$1:$BZ$1000,MATCH(PAYROLL!$D35,ADJ!A$1:A$500,0),MATCH(PAYROLL!EE$2,ADJ!$2:$2,0)),0)</f>
        <v/>
      </c>
      <c r="EF35">
        <f>IFERROR(INDEX(ADJ!$A$1:$BZ$1000,MATCH(PAYROLL!$D35,ADJ!A$1:A$500,0),MATCH(PAYROLL!EF$2,ADJ!$2:$2,0)),0)</f>
        <v/>
      </c>
      <c r="EG35">
        <f>IFERROR(INDEX(ADJ!$A$1:$BZ$1000,MATCH(PAYROLL!$D35,ADJ!A$1:A$500,0),MATCH(PAYROLL!EG$2,ADJ!$2:$2,0)),0)</f>
        <v/>
      </c>
      <c r="EH35">
        <f>IFERROR(INDEX(ADJ!$A$1:$BZ$1000,MATCH(PAYROLL!$D35,ADJ!A$1:A$500,0),MATCH(PAYROLL!EH$2,ADJ!$2:$2,0)),0)</f>
        <v/>
      </c>
      <c r="EI35">
        <f>IFERROR(INDEX(ADJ!$A$1:$BZ$1000,MATCH(PAYROLL!D35,ADJ!A$1:A$500,0),MATCH(PAYROLL!EI$2,ADJ!$2:$2,0)),0)</f>
        <v/>
      </c>
      <c r="EJ35">
        <f>IFERROR(INDEX(ADJ!$A$1:$BZ$1000,MATCH(PAYROLL!$D35,ADJ!A$1:A$500,0),MATCH(PAYROLL!EJ$2,ADJ!$2:$2,0)),0)</f>
        <v/>
      </c>
      <c r="EK35">
        <f>SUM(DZ35:EJ35)</f>
        <v/>
      </c>
    </row>
    <row r="36">
      <c r="A36" t="n">
        <v>34</v>
      </c>
      <c r="B36" t="inlineStr">
        <is>
          <t>Ngọc Thị Loan</t>
        </is>
      </c>
      <c r="D36" t="inlineStr">
        <is>
          <t>158836-02</t>
        </is>
      </c>
      <c r="S36">
        <f>IFERROR(INDEX(PIS!$A$1:$BZ$1000,MATCH($D36,PIS!C$1:C$500,0),MATCH("Lương CB tháng trước",PIS!$1:$1,0)),0)</f>
        <v/>
      </c>
      <c r="T36">
        <f>IFERROR(INDEX(PIS!$A$1:$BZ$1000,MATCH($D36,PIS!C$1:C$500,0),MATCH("Lương CB hiện tại",PIS!$1:$1,0)),0)</f>
        <v/>
      </c>
      <c r="U36">
        <f>IFERROR(INDEX(PIS!$A$1:$BZ$1000,MATCH($D36,PIS!C$1:C$500,0),MATCH("Lương đóng BHBB",PIS!$1:$1,0)),0)</f>
        <v/>
      </c>
      <c r="V36">
        <f>IFERROR(INDEX(PIS!$A$1:$BZ$1000,MATCH($D36,PIS!C$1:C$500,0),MATCH(V$2,PIS!$2:$2,0)),0)</f>
        <v/>
      </c>
      <c r="W36">
        <f>IFERROR(INDEX(PIS!$A$1:$BZ$1000,MATCH($D36,PIS!C$1:C$500,0),MATCH(W$2,PIS!$2:$2,0)),0)</f>
        <v/>
      </c>
      <c r="X36">
        <f>IFERROR(INDEX(PIS!$A$1:$BZ$1000,MATCH($D36,PIS!C$1:C$500,0),MATCH(X$2,PIS!$2:$2,0)),0)</f>
        <v/>
      </c>
      <c r="Y36">
        <f>IFERROR(INDEX(PIS!$A$1:$BZ$1000,MATCH($D36,PIS!C$1:C$500,0),MATCH(Y$2,PIS!$2:$2,0)),0)</f>
        <v/>
      </c>
      <c r="Z36">
        <f>IFERROR(INDEX(PIS!$A$1:$BZ$1000,MATCH($D36,PIS!C$1:C$500,0),MATCH(Z$2,PIS!$2:$2,0)),0)</f>
        <v/>
      </c>
      <c r="AA36">
        <f>IFERROR(INDEX(PIS!$A$1:$BZ$1000,MATCH($D36,PIS!C$1:C$500,0),MATCH(AA$2,PIS!$2:$2,0)),0)</f>
        <v/>
      </c>
      <c r="AB36">
        <f>IFERROR(INDEX(PIS!$A$1:$BZ$1000,MATCH($D36,PIS!C$1:C$500,0),MATCH(AB$2,PIS!$2:$2,0)),0)</f>
        <v/>
      </c>
      <c r="AC36">
        <f>SUM(V36:AB36)</f>
        <v/>
      </c>
      <c r="AD36">
        <f>IFERROR(INDEX(TIMESHEET!$A$1:$AI$5000,MATCH($D36,TIMESHEET!A$1:A$500,0),MATCH("T100",TIMESHEET!$2:$2,0))-2,0)</f>
        <v/>
      </c>
      <c r="AE36">
        <f>IFERROR(INDEX(TIMESHEET!$A$1:$AI$5000,MATCH($D36,TIMESHEET!A$1:A$500,0),MATCH("T202",TIMESHEET!$2:$2,0)),0)</f>
        <v/>
      </c>
      <c r="AF36">
        <f>IFERROR(INDEX(TIMESHEET!$A$1:$AI$5000,MATCH($D36,TIMESHEET!A$1:A$500,0),MATCH("T302",TIMESHEET!$2:$2,0)),0)</f>
        <v/>
      </c>
      <c r="AG36">
        <f>IFERROR(INDEX(TIMESHEET!$A$1:$AI$5000,MATCH($D36,TIMESHEET!A$1:A$500,0),MATCH("T406",TIMESHEET!$2:$2,0)),0)</f>
        <v/>
      </c>
      <c r="AH36">
        <f>AE36+AG36</f>
        <v/>
      </c>
      <c r="AI36">
        <f>IFERROR(INDEX(TIMESHEET!$A$1:$AI$5000,MATCH($D36,TIMESHEET!A$1:A$500,0),MATCH("T701",TIMESHEET!$2:$2,0)),0)</f>
        <v/>
      </c>
      <c r="AJ36">
        <f>IFERROR(INDEX(TIMESHEET!$A$1:$AI$5000,MATCH($D36,TIMESHEET!B$1:B$500,0),MATCH("T320",TIMESHEET!$2:$2,0)),0)</f>
        <v/>
      </c>
      <c r="AK36">
        <f>IFERROR(IF(LEFT(INDEX(PIS!O$1:O$500,MATCH(D36,PIS!C$1:C$500)),1)="M",T36/AD36*SUM(AE36:AG36),T36*AD36),0)</f>
        <v/>
      </c>
      <c r="AL36">
        <f>IFERROR(INDEX(ADJ!$A$1:$BZ$1000,MATCH(PAYROLL!D36,ADJ!A$1:A$500,0),MATCH(PAYROLL!AL$2,ADJ!$2:$2,0)),0)</f>
        <v/>
      </c>
      <c r="AM36">
        <f>SUM(AK36:AL36)</f>
        <v/>
      </c>
      <c r="AN36">
        <f>IFERROR(ROUND(V36/$AD36*$AH36,0),0)</f>
        <v/>
      </c>
      <c r="AO36">
        <f>IFERROR(ROUND(W36/$AD36*$AH36,0),0)</f>
        <v/>
      </c>
      <c r="AP36">
        <f>IFERROR(ROUND(X36/$AD36*$AE36,0),0)</f>
        <v/>
      </c>
      <c r="AQ36">
        <f>IFERROR(ROUND(Y36/$AD36*$AH36,0),0)</f>
        <v/>
      </c>
      <c r="AR36">
        <f>IFERROR(ROUND(Z36/$AD36*$AH36,0),0)</f>
        <v/>
      </c>
      <c r="AS36">
        <f>IFERROR(ROUND(AA36/$AD36*$AH36,0),0)</f>
        <v/>
      </c>
      <c r="AT36">
        <f>IFERROR(IF((AE36+AF36+AG36)&gt;13,AB36,ROUND(AB36/AD36*AH36,0)),0)</f>
        <v/>
      </c>
      <c r="AU36">
        <f>IFERROR(INDEX(ADJ!$A$1:$BZ$1000,MATCH(PAYROLL!D36,ADJ!A$1:A$500,0),MATCH(PAYROLL!AU$2,ADJ!$2:$2,0)),0)</f>
        <v/>
      </c>
      <c r="AV36">
        <f>ROUND(SUM(AN36:AU36),0)</f>
        <v/>
      </c>
      <c r="AW36">
        <f>IFERROR(INDEX(TIMESHEET!$A$1:$AI$5000,MATCH(PAYROLL!D36,TIMESHEET!A$1:A$500,0),MATCH("T620",TIMESHEET!$2:$2,0)),0)</f>
        <v/>
      </c>
      <c r="AX36">
        <f>IFERROR(INDEX(TIMESHEET!$A$1:$AI$5000,MATCH(PAYROLL!D36,TIMESHEET!A$1:A$500,0),MATCH("T601",TIMESHEET!$2:$2,0)),0)</f>
        <v/>
      </c>
      <c r="AY36">
        <f>IFERROR(INDEX(TIMESHEET!$A$1:$AI$5000,MATCH(PAYROLL!D36,TIMESHEET!A$1:A$500,0),MATCH("T602",TIMESHEET!$2:$2,0)),0)</f>
        <v/>
      </c>
      <c r="AZ36">
        <f>IFERROR(INDEX(TIMESHEET!$A$1:$AI$5000,MATCH(PAYROLL!D36,TIMESHEET!A$1:A$500,0),MATCH("T603",TIMESHEET!$2:$2,0)),0)</f>
        <v/>
      </c>
      <c r="BA36">
        <f>IFERROR(INDEX(TIMESHEET!$A$1:$AI$5000,MATCH(PAYROLL!D36,TIMESHEET!A$1:A$500,0),MATCH("T611",TIMESHEET!$2:$2,0)),0)</f>
        <v/>
      </c>
      <c r="BB36">
        <f>IFERROR(INDEX(TIMESHEET!$A$1:$AI$5000,MATCH(PAYROLL!D36,TIMESHEET!A$1:A$500,0),MATCH("T612",TIMESHEET!$2:$2,0)),0)</f>
        <v/>
      </c>
      <c r="BC36">
        <f>IFERROR(INDEX(TIMESHEET!$A$1:$AI$5000,MATCH(PAYROLL!D36,TIMESHEET!A$1:A$500,0),MATCH("T613",TIMESHEET!$2:$2,0)),0)</f>
        <v/>
      </c>
      <c r="BD36">
        <f>IFERROR(INDEX(TIMESHEET!$A$1:$AI$5000,MATCH(PAYROLL!D36,TIMESHEET!A$1:A$500,0),MATCH("T500",TIMESHEET!$2:$2,0)),0)</f>
        <v/>
      </c>
      <c r="BE36">
        <f>IFERROR(IF(LEFT(INDEX(PIS!O$1:O$500,MATCH(D36,PIS!C$1:C$500)),1)="M",T36/AD36/8*(AW36+AX36*1.5+AY36*2+AZ36*3+BA36*2.1+BB36*2.7+BC36*3.9+BD36*0.3),T36/8*(AW36+AX36*1.5+AY36*2+AZ36*3+BA36*2.1+BB36*2.7+BC36*3.9+BD36*0.3)),0)</f>
        <v/>
      </c>
      <c r="BF36">
        <f>IFERROR(INDEX(ADJ!$A$1:$BZ$1000,MATCH(PAYROLL!$D36,ADJ!A$1:A$500,0),MATCH(PAYROLL!BF$2,ADJ!$2:$2,0)),0)</f>
        <v/>
      </c>
      <c r="BG36">
        <f>IFERROR(INDEX(ADJ!$A$1:$BZ$1000,MATCH(PAYROLL!D36,ADJ!A$1:A$500,0),MATCH(PAYROLL!BG$2,ADJ!$2:$2,0)),0)</f>
        <v/>
      </c>
      <c r="BH36">
        <f>IFERROR(INDEX(ADJ!$A$1:$BZ$1000,MATCH(PAYROLL!D36,ADJ!A$1:A$500,0),MATCH(PAYROLL!BH$2,ADJ!$2:$2,0)),0)</f>
        <v/>
      </c>
      <c r="BI36">
        <f>IFERROR(INDEX(ADJ!$A$1:$BZ$1000,MATCH(PAYROLL!D36,ADJ!A$1:A$500,0),MATCH(PAYROLL!BI$2,ADJ!$2:$2,0)),0)</f>
        <v/>
      </c>
      <c r="BJ36">
        <f>IFERROR(INDEX(ADJ!$A$1:$BZ$1000,MATCH(PAYROLL!D36,ADJ!A$1:A$500,0),MATCH(PAYROLL!BJ$2,ADJ!$2:$2,0)),0)</f>
        <v/>
      </c>
      <c r="BK36">
        <f>SUM(BF36:BJ36)</f>
        <v/>
      </c>
      <c r="BL36">
        <f>IFERROR(INDEX(ADJ!$A$1:$BZ$1000,MATCH(PAYROLL!D36,ADJ!A$1:A$500,0),MATCH(PAYROLL!BL$2,ADJ!$2:$2,0)),0)</f>
        <v/>
      </c>
      <c r="BM36">
        <f>IFERROR(INDEX(ADJ!$A$1:$BZ$1000,MATCH(PAYROLL!D36,ADJ!A$1:A$500,0),MATCH(PAYROLL!BM$2,ADJ!$2:$2,0)),0)</f>
        <v/>
      </c>
      <c r="BN36">
        <f>IFERROR(INDEX(ADJ!$A$1:$BZ$1000,MATCH(PAYROLL!D36,ADJ!A$1:A$500,0),MATCH(PAYROLL!BN$2,ADJ!$2:$2,0)),0)</f>
        <v/>
      </c>
      <c r="BO36">
        <f>IFERROR(INDEX(ADJ!$A$1:$BZ$1000,MATCH(PAYROLL!D36,ADJ!A$1:A$500,0),MATCH(PAYROLL!BO$2,ADJ!$2:$2,0)),0)</f>
        <v/>
      </c>
      <c r="BP36">
        <f>SUM(AM36,AV36,BE36,BK36,BL36:BO36)</f>
        <v/>
      </c>
      <c r="BQ36">
        <f>BO36</f>
        <v/>
      </c>
      <c r="BR36">
        <f>IFERROR(ROUND(IF(LEFT(INDEX(PIS!O$1:O$500,MATCH(D36,PIS!C$1:C$500)),1)="D",T36/8*(BD36*0.3),IF(LEFT(INDEX(PIS!O$1:O$500,MATCH(D36,PIS!C$1:C$500)),1)="H",T36*($BD36*0.3),T36/$AD36/8*($BD36*0.3))),0),0)</f>
        <v/>
      </c>
      <c r="BS36">
        <f>IF(AP36&lt;1,0,MIN(AP36,730000))</f>
        <v/>
      </c>
      <c r="BT36">
        <f>IFERROR(ROUND((BE36-SUM(AW36:BC36)*T36/AD36/8),0)-BR36,0)</f>
        <v/>
      </c>
      <c r="BU36">
        <f>AO36</f>
        <v/>
      </c>
      <c r="BV36">
        <f>SUM(BQ36:BU36)</f>
        <v/>
      </c>
      <c r="BW36">
        <f>BP36-BV36</f>
        <v/>
      </c>
      <c r="BX36">
        <f>IFERROR(IF(RIGHT(INDEX(PIS!O$1:O$500,MATCH(D36,PIS!C$1:C$500)),5)="Gross",MIN(U36+V36,VLOOKUP("R700",TSC!B:C,2,0)*VLOOKUP("R101",TSC!B:C,2,0))*VLOOKUP("R701",TSC!B:C,2,0)%,0),0)</f>
        <v/>
      </c>
      <c r="BY36">
        <f>IFERROR(IF(RIGHT(INDEX(PIS!O$1:O$500,MATCH(D36,PIS!C$1:C$500)),5)="Gross",MIN(U36+V36,VLOOKUP("R700",TSC!B:C,2,0)*VLOOKUP("R101",TSC!B:C,2,0))*VLOOKUP("T704",TSC!B:C,2,0)%,0),0)</f>
        <v/>
      </c>
      <c r="BZ36">
        <f>IFERROR(IF(RIGHT(INDEX(PIS!O$1:O$500,MATCH(D36,PIS!C$1:C$500)),5)="Gross",MIN(U36+V36,VLOOKUP("R700",TSC!B:C,2,0)*VLOOKUP("1",TSC!F:G,2,0))*VLOOKUP("T705",TSC!B:C,2,0)%,0),0)</f>
        <v/>
      </c>
      <c r="CA36">
        <f>IFERROR(INDEX(ADJ!$A$1:$BZ$1000,MATCH(PAYROLL!D36,ADJ!A$1:A$500,0),MATCH(PAYROLL!CA$2,ADJ!$2:$2,0)),0)</f>
        <v/>
      </c>
      <c r="CB36">
        <f>IFERROR(INDEX(ADJ!$A$1:$BZ$1000,MATCH(PAYROLL!D36,ADJ!A$1:A$500,0),MATCH(PAYROLL!CB$2,ADJ!$2:$2,0)),0)</f>
        <v/>
      </c>
      <c r="CC36">
        <f>SUM(BX36:CB36)</f>
        <v/>
      </c>
      <c r="CD36">
        <f>IFERROR(INDEX(PIS!$A$1:$BZ$1000,MATCH(PAYROLL!D36,PIS!C$1:C$500,0),MATCH(PAYROLL!CD$1,PIS!$1:$1,0)),0)</f>
        <v/>
      </c>
      <c r="CE36">
        <f>IFERROR(IF(OR(INDEX(PIS!P$1:P$500,MATCH(D36,PIS!C$1:C$500,0))="LT2",INDEX(PIS!P$1:P$500,MATCH(D36,PIS!C$1:C$500,0))="P10"),0,SUM(CC36,CD36*VLOOKUP("R601",TSC!B:C,2,0),VLOOKUP("R602",TSC!B:C,2,0))),0)</f>
        <v/>
      </c>
      <c r="CF36">
        <f>MAX(BW36-CE36,0)</f>
        <v/>
      </c>
      <c r="CG36">
        <f>IFERROR(IF(OR(RIGHT(INDEX(PIS!P$1:P$500,MATCH(D36,PIS!C$1:C$500)),5)="P10",RIGHT(INDEX(PIS!P$1:P$500,MATCH(D36,PIS!C$1:C$500)),5)="CK"),0,IF(CF36&lt;=5000000,CF36*5%,IF(CF36&lt;=10000000,CF36*10%-250000,IF(CF36&lt;=18000000,CF36*15%-750000,IF(CF36&lt;=32000000,CF36*20%-1650000,IF(CF36&lt;=52000000,CF36*25%-3250000,IF(CF36&lt;=80000000,BH36*30%-5850000,CF36*35%-9850000))))))),0)</f>
        <v/>
      </c>
      <c r="CH36">
        <f>IFERROR(IF(OR(INDEX(PIS!P$1:P$500,MATCH(D36,PIS!C$1:C$500))="LT",INDEX(PIS!P$1:P$500,MATCH(D36,PIS!C$1:C$500))="CK"),0,IF(CF36&lt;2000000,0,CF36*10%)),0)</f>
        <v/>
      </c>
      <c r="CI36">
        <f>IFERROR(INDEX(ADJ!$A$1:$BZ$1000,MATCH(PAYROLL!D36,ADJ!A$1:A$500,0),MATCH(PAYROLL!CI$2,ADJ!$2:$2,0)),0)</f>
        <v/>
      </c>
      <c r="CJ36">
        <f>IFERROR(INDEX(ADJ!$A$1:$BZ$1000,MATCH(PAYROLL!D36,ADJ!A$1:A$500,0),MATCH(PAYROLL!CJ$2,ADJ!$2:$2,0)),0)</f>
        <v/>
      </c>
      <c r="CK36">
        <f>IFERROR(INDEX(ADJ!$A$1:$BZ$1000,MATCH(PAYROLL!D36,ADJ!A$1:A$500,0),MATCH(PAYROLL!CK$2,ADJ!$2:$2,0)),0)</f>
        <v/>
      </c>
      <c r="CL36">
        <f>SUM(CG36:CK36)</f>
        <v/>
      </c>
      <c r="CM36">
        <f>ROUND(SUM(CH36:CK36),0)</f>
        <v/>
      </c>
      <c r="CN36">
        <f>IFERROR(INDEX(CSDA!D$1:D$500,MATCH($CN$2,CSDA!C$1:C$500,0))*INDEX(PIS!V$1:V$500,MATCH(D36,PIS!C$1:C$500))+INDEX(ADJ!$A$1:$BZ$1000,MATCH(PAYROLL!D36,ADJ!A$1:A$500,0),MATCH(PAYROLL!CN$2,ADJ!$2:$2,0)),0)</f>
        <v/>
      </c>
      <c r="CO36">
        <f>IFERROR(INDEX(ADJ!$A$1:$BZ$1000,MATCH(PAYROLL!D36,ADJ!A$1:A$500,0),MATCH(PAYROLL!CO$2,ADJ!$2:$2,0)),0)</f>
        <v/>
      </c>
      <c r="CP36">
        <f>IFERROR(INDEX(ADJ!$A$1:$BZ$1000,MATCH(PAYROLL!D36,ADJ!A$1:A$500,0),MATCH(PAYROLL!CP$2,ADJ!$2:$2,0)),0)</f>
        <v/>
      </c>
      <c r="CQ36">
        <f>BP36-CL36-CI36-CM36-CN36-CO36-CP36-CC36</f>
        <v/>
      </c>
      <c r="CR36">
        <f>IFERROR(IF(RIGHT(INDEX(PIS!O$1:O$500,MATCH(D36,PIS!C$1:C$500,0)),5)="Gross",MIN(U36+V36,VLOOKUP("R700",TSC!B:C,2,0)*VLOOKUP("R101",TSC!B:C,2,0))*(VLOOKUP("T711",TSC!B:C,2,0)+VLOOKUP("T712",TSC!B:C,2,0))%,MIN(T36+V36,VLOOKUP("R700",TSC!B:C,2,0)*VLOOKUP("R101",TSC!B:C,2,0))*(VLOOKUP("T711",TSC!B:C,2,0)+VLOOKUP("T712",TSC!B:C,2,0)+VLOOKUP("R701",TSC!B:C,2,0))%),0)</f>
        <v/>
      </c>
      <c r="CS36">
        <f>IFERROR(IF(RIGHT(INDEX(PIS!O$1:O$500,MATCH(D36,PIS!C$1:C$500,0)),5)="Gross",MIN(U36+V36,VLOOKUP("R700",TSC!B:C,2,0)*VLOOKUP("R101",TSC!B:C,2,0))*(VLOOKUP("T714",TSC!B:C,2,0))%,MIN(T36+V36,VLOOKUP("R700",TSC!B:C,2,0)*VLOOKUP("R101",TSC!B:C,2,0))*(VLOOKUP("T704",TSC!B:C,2,0)+VLOOKUP("T714",TSC!B:C,2,0))%),0)</f>
        <v/>
      </c>
      <c r="CT36">
        <f>IFERROR(IF(RIGHT(INDEX(PIS!O$1:O$500,MATCH(D36,PIS!C$1:C$500,0)),5)="Gross",MIN(U36+V36,VLOOKUP("R700",TSC!B:C,2,0)*VLOOKUP("R101",TSC!B:C,2,0))*VLOOKUP("T705",TSC!B:C,2,0)%,MIN(T36+V36,VLOOKUP("R700",TSC!B:C,2,0)*VLOOKUP("R101",TSC!B:C,2,0))*VLOOKUP("T705",TSC!B:C,2,0)%),0)</f>
        <v/>
      </c>
      <c r="CU36">
        <f>IFERROR(IF(RIGHT(INDEX(PIS!O$1:O$500,MATCH(D36,PIS!C$1:C$500,0)),5)="Gross",MIN(U36+V36,VLOOKUP("R700",TSC!B:C,2,0)*VLOOKUP("R101",TSC!B:C,2,0))*(VLOOKUP("T713",TSC!B:C,2,0))%,MIN(T36+V36,VLOOKUP("R700",TSC!B:C,2,0)*VLOOKUP("R101",TSC!B:C,2,0))*(VLOOKUP("T713",TSC!B:C,2,0))%),0)</f>
        <v/>
      </c>
      <c r="CV36">
        <f>IFERROR(INDEX(ADJ!$A$1:$BZ$1000,MATCH(PAYROLL!D36,ADJ!A$1:A$500,0),MATCH(PAYROLL!CV$2,ADJ!$2:$2,0)),0)</f>
        <v/>
      </c>
      <c r="CW36">
        <f>IFERROR(INDEX(ADJ!$A$1:$BZ$1000,MATCH(PAYROLL!D36,ADJ!A$1:A$500,0),MATCH(PAYROLL!CW$2,ADJ!$2:$2,0)),0)</f>
        <v/>
      </c>
      <c r="CX36">
        <f>SUM(CR36:CW36)</f>
        <v/>
      </c>
      <c r="CY36">
        <f>ROUND(IF(CR36&gt;0,T36+V36*VLOOKUP("R202",TSC!$B$1:$C$500,2,0),0),0)</f>
        <v/>
      </c>
      <c r="CZ36">
        <f>IFERROR(INDEX(CSDA!D$1:D$500,MATCH($CZ$2,CSDA!C$1:C$500,0)),0)</f>
        <v/>
      </c>
      <c r="DA36">
        <f>ROUND(T36*0.7%,0)</f>
        <v/>
      </c>
      <c r="DB36">
        <f>ROUND(T36/12,0)</f>
        <v/>
      </c>
      <c r="DC36">
        <f ref="DC36" t="array">IFERROR(INDEX(CSDA!D$1:D$500,MATCH("Trích giữ"&amp;PAYROLL!DC$2,CSDA!A$1:A$500&amp;CSDA!C$1:C$500,0)),0)</f>
        <v/>
      </c>
      <c r="DD36">
        <f ref="DD36" t="array">IFERROR(INDEX(CSDA!D$1:D$500,MATCH("Trích giữ"&amp;PAYROLL!DD$2,CSDA!A$1:A$500&amp;CSDA!C$1:C$500,0)),0)</f>
        <v/>
      </c>
      <c r="DE36">
        <f ref="DE36" t="array">IFERROR(INDEX(CSDA!D$1:D$500,MATCH("Trích giữ"&amp;PAYROLL!DE$2,CSDA!A$1:A$500&amp;CSDA!C$1:C$500,0)),0)</f>
        <v/>
      </c>
      <c r="DF36">
        <f>IFERROR(INDEX(CSDA!D$1:D$500,MATCH(PAYROLL!DF$2,CSDA!C$1:C$500,0)),0)</f>
        <v/>
      </c>
      <c r="DG36">
        <f ref="DG36" t="array">IFERROR(INDEX(CSDA!D$1:D$500,MATCH("Trích giữ"&amp;PAYROLL!DG$2,CSDA!A$1:A$500&amp;CSDA!C$1:C$500,0)),0)</f>
        <v/>
      </c>
      <c r="DH36">
        <f>ROUND(T36/26,0)</f>
        <v/>
      </c>
      <c r="DI36">
        <f ref="DI36" t="array">IFERROR(INDEX(CSDA!D$1:D$500,MATCH("Trích giữ"&amp;PAYROLL!DI$2,CSDA!A$1:A$500&amp;CSDA!C$1:C$500,0)),0)</f>
        <v/>
      </c>
      <c r="DJ36">
        <f>IF(U36=0,T36*21.5%-BL36,0)</f>
        <v/>
      </c>
      <c r="DK36">
        <f ref="DK36" t="array">IFERROR(INDEX(CSDA!D$1:D$500,MATCH("Trích giữ"&amp;PAYROLL!DK$2,CSDA!A$1:A$500&amp;CSDA!C$1:C$500,0)),0)</f>
        <v/>
      </c>
      <c r="DL36">
        <f>IFERROR(INDEX(CSDA!D$1:D$500,MATCH(PAYROLL!DL$2,CSDA!C$1:C$500,0))/12,0)</f>
        <v/>
      </c>
      <c r="DM36">
        <f>SUM(DB36:DL36)</f>
        <v/>
      </c>
      <c r="DN36">
        <f>IFERROR(INDEX(ADJ!$A$1:$BZ$1000,MATCH(PAYROLL!D36,ADJ!A$1:A$500,0),MATCH(PAYROLL!DN$2,ADJ!$2:$2,0)),0)</f>
        <v/>
      </c>
      <c r="DO36">
        <f>IFERROR(SUM(BP36,DM36:DN36,CX36:DA36)-DT36,0)</f>
        <v/>
      </c>
      <c r="DP36">
        <f ref="DP36" t="array">SUM(BW36*IFERROR(INDEX(CSDA!D$1:D$500,MATCH(BW$2,CSDA!C$1:C$500,0)),0)%,CX36*IFERROR(INDEX(CSDA!D$1:D$500,MATCH(CX$2,CSDA!C$1:C$500,0)),0)%,DA36*IFERROR(INDEX(CSDA!D$1:D$500,MATCH(DA$2,CSDA!C$1:C$500,0)),0)%,DB36*IFERROR(INDEX(CSDA!D$1:D$500,MATCH(DB$2,CSDA!C$1:C$500,0)),0)%,DF36*IFERROR(INDEX(CSDA!D$1:D$500,MATCH("Phí dịch vụ"&amp;PAYROLL!DF$2,CSDA!A$1:A$500&amp;CSDA!C$1:C$500,0)),0)%,DC36*IFERROR(INDEX(CSDA!D$1:D$500,MATCH("Phí dịch vụ"&amp;PAYROLL!DC$2,CSDA!A$1:A$500&amp;CSDA!C$1:C$500,0)),0)%,DH36*IFERROR(INDEX(CSDA!D$1:D$500,MATCH("Phí dịch vụ"&amp;PAYROLL!DH$2,CSDA!A$1:A$500&amp;CSDA!C$1:C$500,0)),0)%,DJ36*IFERROR(INDEX(CSDA!D$1:D$500,MATCH("Phí dịch vụ"&amp;PAYROLL!DJ$2,CSDA!A$1:A$500&amp;CSDA!C$1:C$500,0)),0)%,BN36*IFERROR(INDEX(CSDA!D$1:D$500,MATCH(BN$2,CSDA!C$1:C$500,0)),0)%)-BN36*7%</f>
        <v/>
      </c>
      <c r="DQ36">
        <f>IFERROR(INDEX(ADJ!$A$1:$BZ$1000,MATCH(PAYROLL!D36,ADJ!A$1:A$500,0),MATCH(PAYROLL!DQ$2,ADJ!$2:$2,0)),0)</f>
        <v/>
      </c>
      <c r="DR36">
        <f>IFERROR(INDEX(ADJ!$A$1:$BZ$1000,MATCH(PAYROLL!D36,ADJ!A$1:A$500,0),MATCH(PAYROLL!DR$2,ADJ!$2:$2,0)),0)</f>
        <v/>
      </c>
      <c r="DS36">
        <f>SUM(DP36:DR36)</f>
        <v/>
      </c>
      <c r="DT36">
        <f>EK36</f>
        <v/>
      </c>
      <c r="DU36">
        <f>SUM(DO36:DR36)</f>
        <v/>
      </c>
      <c r="DV36">
        <f>ROUND(DU36*0.1,0)</f>
        <v/>
      </c>
      <c r="DW36">
        <f>DU36+DV36</f>
        <v/>
      </c>
      <c r="DZ36">
        <f>IFERROR(INDEX(ADJ!$A$1:$BZ$1000,MATCH(PAYROLL!$D36,ADJ!A$1:A$500,0),MATCH(PAYROLL!DZ$2,ADJ!$2:$2,0)),0)</f>
        <v/>
      </c>
      <c r="EA36">
        <f>IFERROR(INDEX(ADJ!$A$1:$BZ$1000,MATCH(PAYROLL!$D36,ADJ!A$1:A$500,0),MATCH(PAYROLL!EA$2,ADJ!$2:$2,0)),0)</f>
        <v/>
      </c>
      <c r="EB36">
        <f>IFERROR(INDEX(ADJ!$A$1:$BZ$1000,MATCH(PAYROLL!$D36,ADJ!A$1:A$500,0),MATCH(PAYROLL!EB$2,ADJ!$2:$2,0)),0)</f>
        <v/>
      </c>
      <c r="EC36">
        <f>IFERROR(INDEX(ADJ!$A$1:$BZ$1000,MATCH(PAYROLL!$D36,ADJ!A$1:A$500,0),MATCH(PAYROLL!EC$2,ADJ!$2:$2,0)),0)</f>
        <v/>
      </c>
      <c r="ED36">
        <f>IFERROR(INDEX(ADJ!$A$1:$BZ$1000,MATCH(PAYROLL!$D36,ADJ!A$1:A$500,0),MATCH(PAYROLL!ED$2,ADJ!$2:$2,0)),0)</f>
        <v/>
      </c>
      <c r="EE36">
        <f>IFERROR(INDEX(ADJ!$A$1:$BZ$1000,MATCH(PAYROLL!$D36,ADJ!A$1:A$500,0),MATCH(PAYROLL!EE$2,ADJ!$2:$2,0)),0)</f>
        <v/>
      </c>
      <c r="EF36">
        <f>IFERROR(INDEX(ADJ!$A$1:$BZ$1000,MATCH(PAYROLL!$D36,ADJ!A$1:A$500,0),MATCH(PAYROLL!EF$2,ADJ!$2:$2,0)),0)</f>
        <v/>
      </c>
      <c r="EG36">
        <f>IFERROR(INDEX(ADJ!$A$1:$BZ$1000,MATCH(PAYROLL!$D36,ADJ!A$1:A$500,0),MATCH(PAYROLL!EG$2,ADJ!$2:$2,0)),0)</f>
        <v/>
      </c>
      <c r="EH36">
        <f>IFERROR(INDEX(ADJ!$A$1:$BZ$1000,MATCH(PAYROLL!$D36,ADJ!A$1:A$500,0),MATCH(PAYROLL!EH$2,ADJ!$2:$2,0)),0)</f>
        <v/>
      </c>
      <c r="EI36">
        <f>IFERROR(INDEX(ADJ!$A$1:$BZ$1000,MATCH(PAYROLL!D36,ADJ!A$1:A$500,0),MATCH(PAYROLL!EI$2,ADJ!$2:$2,0)),0)</f>
        <v/>
      </c>
      <c r="EJ36">
        <f>IFERROR(INDEX(ADJ!$A$1:$BZ$1000,MATCH(PAYROLL!$D36,ADJ!A$1:A$500,0),MATCH(PAYROLL!EJ$2,ADJ!$2:$2,0)),0)</f>
        <v/>
      </c>
      <c r="EK36">
        <f>SUM(DZ36:EJ36)</f>
        <v/>
      </c>
    </row>
    <row r="37">
      <c r="A37" t="n">
        <v>35</v>
      </c>
      <c r="B37" t="inlineStr">
        <is>
          <t>Triệu Chiều Thiện</t>
        </is>
      </c>
      <c r="D37" t="inlineStr">
        <is>
          <t>158837-01</t>
        </is>
      </c>
      <c r="S37">
        <f>IFERROR(INDEX(PIS!$A$1:$BZ$1000,MATCH($D37,PIS!C$1:C$500,0),MATCH("Lương CB tháng trước",PIS!$1:$1,0)),0)</f>
        <v/>
      </c>
      <c r="T37">
        <f>IFERROR(INDEX(PIS!$A$1:$BZ$1000,MATCH($D37,PIS!C$1:C$500,0),MATCH("Lương CB hiện tại",PIS!$1:$1,0)),0)</f>
        <v/>
      </c>
      <c r="U37">
        <f>IFERROR(INDEX(PIS!$A$1:$BZ$1000,MATCH($D37,PIS!C$1:C$500,0),MATCH("Lương đóng BHBB",PIS!$1:$1,0)),0)</f>
        <v/>
      </c>
      <c r="V37">
        <f>IFERROR(INDEX(PIS!$A$1:$BZ$1000,MATCH($D37,PIS!C$1:C$500,0),MATCH(V$2,PIS!$2:$2,0)),0)</f>
        <v/>
      </c>
      <c r="W37">
        <f>IFERROR(INDEX(PIS!$A$1:$BZ$1000,MATCH($D37,PIS!C$1:C$500,0),MATCH(W$2,PIS!$2:$2,0)),0)</f>
        <v/>
      </c>
      <c r="X37">
        <f>IFERROR(INDEX(PIS!$A$1:$BZ$1000,MATCH($D37,PIS!C$1:C$500,0),MATCH(X$2,PIS!$2:$2,0)),0)</f>
        <v/>
      </c>
      <c r="Y37">
        <f>IFERROR(INDEX(PIS!$A$1:$BZ$1000,MATCH($D37,PIS!C$1:C$500,0),MATCH(Y$2,PIS!$2:$2,0)),0)</f>
        <v/>
      </c>
      <c r="Z37">
        <f>IFERROR(INDEX(PIS!$A$1:$BZ$1000,MATCH($D37,PIS!C$1:C$500,0),MATCH(Z$2,PIS!$2:$2,0)),0)</f>
        <v/>
      </c>
      <c r="AA37">
        <f>IFERROR(INDEX(PIS!$A$1:$BZ$1000,MATCH($D37,PIS!C$1:C$500,0),MATCH(AA$2,PIS!$2:$2,0)),0)</f>
        <v/>
      </c>
      <c r="AB37">
        <f>IFERROR(INDEX(PIS!$A$1:$BZ$1000,MATCH($D37,PIS!C$1:C$500,0),MATCH(AB$2,PIS!$2:$2,0)),0)</f>
        <v/>
      </c>
      <c r="AC37">
        <f>SUM(V37:AB37)</f>
        <v/>
      </c>
      <c r="AD37">
        <f>IFERROR(INDEX(TIMESHEET!$A$1:$AI$5000,MATCH($D37,TIMESHEET!A$1:A$500,0),MATCH("T100",TIMESHEET!$2:$2,0))-2,0)</f>
        <v/>
      </c>
      <c r="AE37">
        <f>IFERROR(INDEX(TIMESHEET!$A$1:$AI$5000,MATCH($D37,TIMESHEET!A$1:A$500,0),MATCH("T202",TIMESHEET!$2:$2,0)),0)</f>
        <v/>
      </c>
      <c r="AF37">
        <f>IFERROR(INDEX(TIMESHEET!$A$1:$AI$5000,MATCH($D37,TIMESHEET!A$1:A$500,0),MATCH("T302",TIMESHEET!$2:$2,0)),0)</f>
        <v/>
      </c>
      <c r="AG37">
        <f>IFERROR(INDEX(TIMESHEET!$A$1:$AI$5000,MATCH($D37,TIMESHEET!A$1:A$500,0),MATCH("T406",TIMESHEET!$2:$2,0)),0)</f>
        <v/>
      </c>
      <c r="AH37">
        <f>AE37+AG37</f>
        <v/>
      </c>
      <c r="AI37">
        <f>IFERROR(INDEX(TIMESHEET!$A$1:$AI$5000,MATCH($D37,TIMESHEET!A$1:A$500,0),MATCH("T701",TIMESHEET!$2:$2,0)),0)</f>
        <v/>
      </c>
      <c r="AJ37">
        <f>IFERROR(INDEX(TIMESHEET!$A$1:$AI$5000,MATCH($D37,TIMESHEET!B$1:B$500,0),MATCH("T320",TIMESHEET!$2:$2,0)),0)</f>
        <v/>
      </c>
      <c r="AK37">
        <f>IFERROR(IF(LEFT(INDEX(PIS!O$1:O$500,MATCH(D37,PIS!C$1:C$500)),1)="M",T37/AD37*SUM(AE37:AG37),T37*AD37),0)</f>
        <v/>
      </c>
      <c r="AL37">
        <f>IFERROR(INDEX(ADJ!$A$1:$BZ$1000,MATCH(PAYROLL!D37,ADJ!A$1:A$500,0),MATCH(PAYROLL!AL$2,ADJ!$2:$2,0)),0)</f>
        <v/>
      </c>
      <c r="AM37">
        <f>SUM(AK37:AL37)</f>
        <v/>
      </c>
      <c r="AN37">
        <f>IFERROR(ROUND(V37/$AD37*$AH37,0),0)</f>
        <v/>
      </c>
      <c r="AO37">
        <f>IFERROR(ROUND(W37/$AD37*$AH37,0),0)</f>
        <v/>
      </c>
      <c r="AP37">
        <f>IFERROR(ROUND(X37/$AD37*$AE37,0),0)</f>
        <v/>
      </c>
      <c r="AQ37">
        <f>IFERROR(ROUND(Y37/$AD37*$AH37,0),0)</f>
        <v/>
      </c>
      <c r="AR37">
        <f>IFERROR(ROUND(Z37/$AD37*$AH37,0),0)</f>
        <v/>
      </c>
      <c r="AS37">
        <f>IFERROR(ROUND(AA37/$AD37*$AH37,0),0)</f>
        <v/>
      </c>
      <c r="AT37">
        <f>IFERROR(IF((AE37+AF37+AG37)&gt;13,AB37,ROUND(AB37/AD37*AH37,0)),0)</f>
        <v/>
      </c>
      <c r="AU37">
        <f>IFERROR(INDEX(ADJ!$A$1:$BZ$1000,MATCH(PAYROLL!D37,ADJ!A$1:A$500,0),MATCH(PAYROLL!AU$2,ADJ!$2:$2,0)),0)</f>
        <v/>
      </c>
      <c r="AV37">
        <f>ROUND(SUM(AN37:AU37),0)</f>
        <v/>
      </c>
      <c r="AW37">
        <f>IFERROR(INDEX(TIMESHEET!$A$1:$AI$5000,MATCH(PAYROLL!D37,TIMESHEET!A$1:A$500,0),MATCH("T620",TIMESHEET!$2:$2,0)),0)</f>
        <v/>
      </c>
      <c r="AX37">
        <f>IFERROR(INDEX(TIMESHEET!$A$1:$AI$5000,MATCH(PAYROLL!D37,TIMESHEET!A$1:A$500,0),MATCH("T601",TIMESHEET!$2:$2,0)),0)</f>
        <v/>
      </c>
      <c r="AY37">
        <f>IFERROR(INDEX(TIMESHEET!$A$1:$AI$5000,MATCH(PAYROLL!D37,TIMESHEET!A$1:A$500,0),MATCH("T602",TIMESHEET!$2:$2,0)),0)</f>
        <v/>
      </c>
      <c r="AZ37">
        <f>IFERROR(INDEX(TIMESHEET!$A$1:$AI$5000,MATCH(PAYROLL!D37,TIMESHEET!A$1:A$500,0),MATCH("T603",TIMESHEET!$2:$2,0)),0)</f>
        <v/>
      </c>
      <c r="BA37">
        <f>IFERROR(INDEX(TIMESHEET!$A$1:$AI$5000,MATCH(PAYROLL!D37,TIMESHEET!A$1:A$500,0),MATCH("T611",TIMESHEET!$2:$2,0)),0)</f>
        <v/>
      </c>
      <c r="BB37">
        <f>IFERROR(INDEX(TIMESHEET!$A$1:$AI$5000,MATCH(PAYROLL!D37,TIMESHEET!A$1:A$500,0),MATCH("T612",TIMESHEET!$2:$2,0)),0)</f>
        <v/>
      </c>
      <c r="BC37">
        <f>IFERROR(INDEX(TIMESHEET!$A$1:$AI$5000,MATCH(PAYROLL!D37,TIMESHEET!A$1:A$500,0),MATCH("T613",TIMESHEET!$2:$2,0)),0)</f>
        <v/>
      </c>
      <c r="BD37">
        <f>IFERROR(INDEX(TIMESHEET!$A$1:$AI$5000,MATCH(PAYROLL!D37,TIMESHEET!A$1:A$500,0),MATCH("T500",TIMESHEET!$2:$2,0)),0)</f>
        <v/>
      </c>
      <c r="BE37">
        <f>IFERROR(IF(LEFT(INDEX(PIS!O$1:O$500,MATCH(D37,PIS!C$1:C$500)),1)="M",T37/AD37/8*(AW37+AX37*1.5+AY37*2+AZ37*3+BA37*2.1+BB37*2.7+BC37*3.9+BD37*0.3),T37/8*(AW37+AX37*1.5+AY37*2+AZ37*3+BA37*2.1+BB37*2.7+BC37*3.9+BD37*0.3)),0)</f>
        <v/>
      </c>
      <c r="BF37">
        <f>IFERROR(INDEX(ADJ!$A$1:$BZ$1000,MATCH(PAYROLL!$D37,ADJ!A$1:A$500,0),MATCH(PAYROLL!BF$2,ADJ!$2:$2,0)),0)</f>
        <v/>
      </c>
      <c r="BG37">
        <f>IFERROR(INDEX(ADJ!$A$1:$BZ$1000,MATCH(PAYROLL!D37,ADJ!A$1:A$500,0),MATCH(PAYROLL!BG$2,ADJ!$2:$2,0)),0)</f>
        <v/>
      </c>
      <c r="BH37">
        <f>IFERROR(INDEX(ADJ!$A$1:$BZ$1000,MATCH(PAYROLL!D37,ADJ!A$1:A$500,0),MATCH(PAYROLL!BH$2,ADJ!$2:$2,0)),0)</f>
        <v/>
      </c>
      <c r="BI37">
        <f>IFERROR(INDEX(ADJ!$A$1:$BZ$1000,MATCH(PAYROLL!D37,ADJ!A$1:A$500,0),MATCH(PAYROLL!BI$2,ADJ!$2:$2,0)),0)</f>
        <v/>
      </c>
      <c r="BJ37">
        <f>IFERROR(INDEX(ADJ!$A$1:$BZ$1000,MATCH(PAYROLL!D37,ADJ!A$1:A$500,0),MATCH(PAYROLL!BJ$2,ADJ!$2:$2,0)),0)</f>
        <v/>
      </c>
      <c r="BK37">
        <f>SUM(BF37:BJ37)</f>
        <v/>
      </c>
      <c r="BL37">
        <f>IFERROR(INDEX(ADJ!$A$1:$BZ$1000,MATCH(PAYROLL!D37,ADJ!A$1:A$500,0),MATCH(PAYROLL!BL$2,ADJ!$2:$2,0)),0)</f>
        <v/>
      </c>
      <c r="BM37">
        <f>IFERROR(INDEX(ADJ!$A$1:$BZ$1000,MATCH(PAYROLL!D37,ADJ!A$1:A$500,0),MATCH(PAYROLL!BM$2,ADJ!$2:$2,0)),0)</f>
        <v/>
      </c>
      <c r="BN37">
        <f>IFERROR(INDEX(ADJ!$A$1:$BZ$1000,MATCH(PAYROLL!D37,ADJ!A$1:A$500,0),MATCH(PAYROLL!BN$2,ADJ!$2:$2,0)),0)</f>
        <v/>
      </c>
      <c r="BO37">
        <f>IFERROR(INDEX(ADJ!$A$1:$BZ$1000,MATCH(PAYROLL!D37,ADJ!A$1:A$500,0),MATCH(PAYROLL!BO$2,ADJ!$2:$2,0)),0)</f>
        <v/>
      </c>
      <c r="BP37">
        <f>SUM(AM37,AV37,BE37,BK37,BL37:BO37)</f>
        <v/>
      </c>
      <c r="BQ37">
        <f>BO37</f>
        <v/>
      </c>
      <c r="BR37">
        <f>IFERROR(ROUND(IF(LEFT(INDEX(PIS!O$1:O$500,MATCH(D37,PIS!C$1:C$500)),1)="D",T37/8*(BD37*0.3),IF(LEFT(INDEX(PIS!O$1:O$500,MATCH(D37,PIS!C$1:C$500)),1)="H",T37*($BD37*0.3),T37/$AD37/8*($BD37*0.3))),0),0)</f>
        <v/>
      </c>
      <c r="BS37">
        <f>IF(AP37&lt;1,0,MIN(AP37,730000))</f>
        <v/>
      </c>
      <c r="BT37">
        <f>IFERROR(ROUND((BE37-SUM(AW37:BC37)*T37/AD37/8),0)-BR37,0)</f>
        <v/>
      </c>
      <c r="BU37">
        <f>AO37</f>
        <v/>
      </c>
      <c r="BV37">
        <f>SUM(BQ37:BU37)</f>
        <v/>
      </c>
      <c r="BW37">
        <f>BP37-BV37</f>
        <v/>
      </c>
      <c r="BX37">
        <f>IFERROR(IF(RIGHT(INDEX(PIS!O$1:O$500,MATCH(D37,PIS!C$1:C$500)),5)="Gross",MIN(U37+V37,VLOOKUP("R700",TSC!B:C,2,0)*VLOOKUP("R101",TSC!B:C,2,0))*VLOOKUP("R701",TSC!B:C,2,0)%,0),0)</f>
        <v/>
      </c>
      <c r="BY37">
        <f>IFERROR(IF(RIGHT(INDEX(PIS!O$1:O$500,MATCH(D37,PIS!C$1:C$500)),5)="Gross",MIN(U37+V37,VLOOKUP("R700",TSC!B:C,2,0)*VLOOKUP("R101",TSC!B:C,2,0))*VLOOKUP("T704",TSC!B:C,2,0)%,0),0)</f>
        <v/>
      </c>
      <c r="BZ37">
        <f>IFERROR(IF(RIGHT(INDEX(PIS!O$1:O$500,MATCH(D37,PIS!C$1:C$500)),5)="Gross",MIN(U37+V37,VLOOKUP("R700",TSC!B:C,2,0)*VLOOKUP("1",TSC!F:G,2,0))*VLOOKUP("T705",TSC!B:C,2,0)%,0),0)</f>
        <v/>
      </c>
      <c r="CA37">
        <f>IFERROR(INDEX(ADJ!$A$1:$BZ$1000,MATCH(PAYROLL!D37,ADJ!A$1:A$500,0),MATCH(PAYROLL!CA$2,ADJ!$2:$2,0)),0)</f>
        <v/>
      </c>
      <c r="CB37">
        <f>IFERROR(INDEX(ADJ!$A$1:$BZ$1000,MATCH(PAYROLL!D37,ADJ!A$1:A$500,0),MATCH(PAYROLL!CB$2,ADJ!$2:$2,0)),0)</f>
        <v/>
      </c>
      <c r="CC37">
        <f>SUM(BX37:CB37)</f>
        <v/>
      </c>
      <c r="CD37">
        <f>IFERROR(INDEX(PIS!$A$1:$BZ$1000,MATCH(PAYROLL!D37,PIS!C$1:C$500,0),MATCH(PAYROLL!CD$1,PIS!$1:$1,0)),0)</f>
        <v/>
      </c>
      <c r="CE37">
        <f>IFERROR(IF(OR(INDEX(PIS!P$1:P$500,MATCH(D37,PIS!C$1:C$500,0))="LT2",INDEX(PIS!P$1:P$500,MATCH(D37,PIS!C$1:C$500,0))="P10"),0,SUM(CC37,CD37*VLOOKUP("R601",TSC!B:C,2,0),VLOOKUP("R602",TSC!B:C,2,0))),0)</f>
        <v/>
      </c>
      <c r="CF37">
        <f>MAX(BW37-CE37,0)</f>
        <v/>
      </c>
      <c r="CG37">
        <f>IFERROR(IF(OR(RIGHT(INDEX(PIS!P$1:P$500,MATCH(D37,PIS!C$1:C$500)),5)="P10",RIGHT(INDEX(PIS!P$1:P$500,MATCH(D37,PIS!C$1:C$500)),5)="CK"),0,IF(CF37&lt;=5000000,CF37*5%,IF(CF37&lt;=10000000,CF37*10%-250000,IF(CF37&lt;=18000000,CF37*15%-750000,IF(CF37&lt;=32000000,CF37*20%-1650000,IF(CF37&lt;=52000000,CF37*25%-3250000,IF(CF37&lt;=80000000,BH37*30%-5850000,CF37*35%-9850000))))))),0)</f>
        <v/>
      </c>
      <c r="CH37">
        <f>IFERROR(IF(OR(INDEX(PIS!P$1:P$500,MATCH(D37,PIS!C$1:C$500))="LT",INDEX(PIS!P$1:P$500,MATCH(D37,PIS!C$1:C$500))="CK"),0,IF(CF37&lt;2000000,0,CF37*10%)),0)</f>
        <v/>
      </c>
      <c r="CI37">
        <f>IFERROR(INDEX(ADJ!$A$1:$BZ$1000,MATCH(PAYROLL!D37,ADJ!A$1:A$500,0),MATCH(PAYROLL!CI$2,ADJ!$2:$2,0)),0)</f>
        <v/>
      </c>
      <c r="CJ37">
        <f>IFERROR(INDEX(ADJ!$A$1:$BZ$1000,MATCH(PAYROLL!D37,ADJ!A$1:A$500,0),MATCH(PAYROLL!CJ$2,ADJ!$2:$2,0)),0)</f>
        <v/>
      </c>
      <c r="CK37">
        <f>IFERROR(INDEX(ADJ!$A$1:$BZ$1000,MATCH(PAYROLL!D37,ADJ!A$1:A$500,0),MATCH(PAYROLL!CK$2,ADJ!$2:$2,0)),0)</f>
        <v/>
      </c>
      <c r="CL37">
        <f>SUM(CG37:CK37)</f>
        <v/>
      </c>
      <c r="CM37">
        <f>ROUND(SUM(CH37:CK37),0)</f>
        <v/>
      </c>
      <c r="CN37">
        <f>IFERROR(INDEX(CSDA!D$1:D$500,MATCH($CN$2,CSDA!C$1:C$500,0))*INDEX(PIS!V$1:V$500,MATCH(D37,PIS!C$1:C$500))+INDEX(ADJ!$A$1:$BZ$1000,MATCH(PAYROLL!D37,ADJ!A$1:A$500,0),MATCH(PAYROLL!CN$2,ADJ!$2:$2,0)),0)</f>
        <v/>
      </c>
      <c r="CO37">
        <f>IFERROR(INDEX(ADJ!$A$1:$BZ$1000,MATCH(PAYROLL!D37,ADJ!A$1:A$500,0),MATCH(PAYROLL!CO$2,ADJ!$2:$2,0)),0)</f>
        <v/>
      </c>
      <c r="CP37">
        <f>IFERROR(INDEX(ADJ!$A$1:$BZ$1000,MATCH(PAYROLL!D37,ADJ!A$1:A$500,0),MATCH(PAYROLL!CP$2,ADJ!$2:$2,0)),0)</f>
        <v/>
      </c>
      <c r="CQ37">
        <f>BP37-CL37-CI37-CM37-CN37-CO37-CP37-CC37</f>
        <v/>
      </c>
      <c r="CR37">
        <f>IFERROR(IF(RIGHT(INDEX(PIS!O$1:O$500,MATCH(D37,PIS!C$1:C$500,0)),5)="Gross",MIN(U37+V37,VLOOKUP("R700",TSC!B:C,2,0)*VLOOKUP("R101",TSC!B:C,2,0))*(VLOOKUP("T711",TSC!B:C,2,0)+VLOOKUP("T712",TSC!B:C,2,0))%,MIN(T37+V37,VLOOKUP("R700",TSC!B:C,2,0)*VLOOKUP("R101",TSC!B:C,2,0))*(VLOOKUP("T711",TSC!B:C,2,0)+VLOOKUP("T712",TSC!B:C,2,0)+VLOOKUP("R701",TSC!B:C,2,0))%),0)</f>
        <v/>
      </c>
      <c r="CS37">
        <f>IFERROR(IF(RIGHT(INDEX(PIS!O$1:O$500,MATCH(D37,PIS!C$1:C$500,0)),5)="Gross",MIN(U37+V37,VLOOKUP("R700",TSC!B:C,2,0)*VLOOKUP("R101",TSC!B:C,2,0))*(VLOOKUP("T714",TSC!B:C,2,0))%,MIN(T37+V37,VLOOKUP("R700",TSC!B:C,2,0)*VLOOKUP("R101",TSC!B:C,2,0))*(VLOOKUP("T704",TSC!B:C,2,0)+VLOOKUP("T714",TSC!B:C,2,0))%),0)</f>
        <v/>
      </c>
      <c r="CT37">
        <f>IFERROR(IF(RIGHT(INDEX(PIS!O$1:O$500,MATCH(D37,PIS!C$1:C$500,0)),5)="Gross",MIN(U37+V37,VLOOKUP("R700",TSC!B:C,2,0)*VLOOKUP("R101",TSC!B:C,2,0))*VLOOKUP("T705",TSC!B:C,2,0)%,MIN(T37+V37,VLOOKUP("R700",TSC!B:C,2,0)*VLOOKUP("R101",TSC!B:C,2,0))*VLOOKUP("T705",TSC!B:C,2,0)%),0)</f>
        <v/>
      </c>
      <c r="CU37">
        <f>IFERROR(IF(RIGHT(INDEX(PIS!O$1:O$500,MATCH(D37,PIS!C$1:C$500,0)),5)="Gross",MIN(U37+V37,VLOOKUP("R700",TSC!B:C,2,0)*VLOOKUP("R101",TSC!B:C,2,0))*(VLOOKUP("T713",TSC!B:C,2,0))%,MIN(T37+V37,VLOOKUP("R700",TSC!B:C,2,0)*VLOOKUP("R101",TSC!B:C,2,0))*(VLOOKUP("T713",TSC!B:C,2,0))%),0)</f>
        <v/>
      </c>
      <c r="CV37">
        <f>IFERROR(INDEX(ADJ!$A$1:$BZ$1000,MATCH(PAYROLL!D37,ADJ!A$1:A$500,0),MATCH(PAYROLL!CV$2,ADJ!$2:$2,0)),0)</f>
        <v/>
      </c>
      <c r="CW37">
        <f>IFERROR(INDEX(ADJ!$A$1:$BZ$1000,MATCH(PAYROLL!D37,ADJ!A$1:A$500,0),MATCH(PAYROLL!CW$2,ADJ!$2:$2,0)),0)</f>
        <v/>
      </c>
      <c r="CX37">
        <f>SUM(CR37:CW37)</f>
        <v/>
      </c>
      <c r="CY37">
        <f>ROUND(IF(CR37&gt;0,T37+V37*VLOOKUP("R202",TSC!$B$1:$C$500,2,0),0),0)</f>
        <v/>
      </c>
      <c r="CZ37">
        <f>IFERROR(INDEX(CSDA!D$1:D$500,MATCH($CZ$2,CSDA!C$1:C$500,0)),0)</f>
        <v/>
      </c>
      <c r="DA37">
        <f>ROUND(T37*0.7%,0)</f>
        <v/>
      </c>
      <c r="DB37">
        <f>ROUND(T37/12,0)</f>
        <v/>
      </c>
      <c r="DC37">
        <f ref="DC37" t="array">IFERROR(INDEX(CSDA!D$1:D$500,MATCH("Trích giữ"&amp;PAYROLL!DC$2,CSDA!A$1:A$500&amp;CSDA!C$1:C$500,0)),0)</f>
        <v/>
      </c>
      <c r="DD37">
        <f ref="DD37" t="array">IFERROR(INDEX(CSDA!D$1:D$500,MATCH("Trích giữ"&amp;PAYROLL!DD$2,CSDA!A$1:A$500&amp;CSDA!C$1:C$500,0)),0)</f>
        <v/>
      </c>
      <c r="DE37">
        <f ref="DE37" t="array">IFERROR(INDEX(CSDA!D$1:D$500,MATCH("Trích giữ"&amp;PAYROLL!DE$2,CSDA!A$1:A$500&amp;CSDA!C$1:C$500,0)),0)</f>
        <v/>
      </c>
      <c r="DF37">
        <f>IFERROR(INDEX(CSDA!D$1:D$500,MATCH(PAYROLL!DF$2,CSDA!C$1:C$500,0)),0)</f>
        <v/>
      </c>
      <c r="DG37">
        <f ref="DG37" t="array">IFERROR(INDEX(CSDA!D$1:D$500,MATCH("Trích giữ"&amp;PAYROLL!DG$2,CSDA!A$1:A$500&amp;CSDA!C$1:C$500,0)),0)</f>
        <v/>
      </c>
      <c r="DH37">
        <f>ROUND(T37/26,0)</f>
        <v/>
      </c>
      <c r="DI37">
        <f ref="DI37" t="array">IFERROR(INDEX(CSDA!D$1:D$500,MATCH("Trích giữ"&amp;PAYROLL!DI$2,CSDA!A$1:A$500&amp;CSDA!C$1:C$500,0)),0)</f>
        <v/>
      </c>
      <c r="DJ37">
        <f>IF(U37=0,T37*21.5%-BL37,0)</f>
        <v/>
      </c>
      <c r="DK37">
        <f ref="DK37" t="array">IFERROR(INDEX(CSDA!D$1:D$500,MATCH("Trích giữ"&amp;PAYROLL!DK$2,CSDA!A$1:A$500&amp;CSDA!C$1:C$500,0)),0)</f>
        <v/>
      </c>
      <c r="DL37">
        <f>IFERROR(INDEX(CSDA!D$1:D$500,MATCH(PAYROLL!DL$2,CSDA!C$1:C$500,0))/12,0)</f>
        <v/>
      </c>
      <c r="DM37">
        <f>SUM(DB37:DL37)</f>
        <v/>
      </c>
      <c r="DN37">
        <f>IFERROR(INDEX(ADJ!$A$1:$BZ$1000,MATCH(PAYROLL!D37,ADJ!A$1:A$500,0),MATCH(PAYROLL!DN$2,ADJ!$2:$2,0)),0)</f>
        <v/>
      </c>
      <c r="DO37">
        <f>IFERROR(SUM(BP37,DM37:DN37,CX37:DA37)-DT37,0)</f>
        <v/>
      </c>
      <c r="DP37">
        <f ref="DP37" t="array">SUM(BW37*IFERROR(INDEX(CSDA!D$1:D$500,MATCH(BW$2,CSDA!C$1:C$500,0)),0)%,CX37*IFERROR(INDEX(CSDA!D$1:D$500,MATCH(CX$2,CSDA!C$1:C$500,0)),0)%,DA37*IFERROR(INDEX(CSDA!D$1:D$500,MATCH(DA$2,CSDA!C$1:C$500,0)),0)%,DB37*IFERROR(INDEX(CSDA!D$1:D$500,MATCH(DB$2,CSDA!C$1:C$500,0)),0)%,DF37*IFERROR(INDEX(CSDA!D$1:D$500,MATCH("Phí dịch vụ"&amp;PAYROLL!DF$2,CSDA!A$1:A$500&amp;CSDA!C$1:C$500,0)),0)%,DC37*IFERROR(INDEX(CSDA!D$1:D$500,MATCH("Phí dịch vụ"&amp;PAYROLL!DC$2,CSDA!A$1:A$500&amp;CSDA!C$1:C$500,0)),0)%,DH37*IFERROR(INDEX(CSDA!D$1:D$500,MATCH("Phí dịch vụ"&amp;PAYROLL!DH$2,CSDA!A$1:A$500&amp;CSDA!C$1:C$500,0)),0)%,DJ37*IFERROR(INDEX(CSDA!D$1:D$500,MATCH("Phí dịch vụ"&amp;PAYROLL!DJ$2,CSDA!A$1:A$500&amp;CSDA!C$1:C$500,0)),0)%,BN37*IFERROR(INDEX(CSDA!D$1:D$500,MATCH(BN$2,CSDA!C$1:C$500,0)),0)%)-BN37*7%</f>
        <v/>
      </c>
      <c r="DQ37">
        <f>IFERROR(INDEX(ADJ!$A$1:$BZ$1000,MATCH(PAYROLL!D37,ADJ!A$1:A$500,0),MATCH(PAYROLL!DQ$2,ADJ!$2:$2,0)),0)</f>
        <v/>
      </c>
      <c r="DR37">
        <f>IFERROR(INDEX(ADJ!$A$1:$BZ$1000,MATCH(PAYROLL!D37,ADJ!A$1:A$500,0),MATCH(PAYROLL!DR$2,ADJ!$2:$2,0)),0)</f>
        <v/>
      </c>
      <c r="DS37">
        <f>SUM(DP37:DR37)</f>
        <v/>
      </c>
      <c r="DT37">
        <f>EK37</f>
        <v/>
      </c>
      <c r="DU37">
        <f>SUM(DO37:DR37)</f>
        <v/>
      </c>
      <c r="DV37">
        <f>ROUND(DU37*0.1,0)</f>
        <v/>
      </c>
      <c r="DW37">
        <f>DU37+DV37</f>
        <v/>
      </c>
      <c r="DZ37">
        <f>IFERROR(INDEX(ADJ!$A$1:$BZ$1000,MATCH(PAYROLL!$D37,ADJ!A$1:A$500,0),MATCH(PAYROLL!DZ$2,ADJ!$2:$2,0)),0)</f>
        <v/>
      </c>
      <c r="EA37">
        <f>IFERROR(INDEX(ADJ!$A$1:$BZ$1000,MATCH(PAYROLL!$D37,ADJ!A$1:A$500,0),MATCH(PAYROLL!EA$2,ADJ!$2:$2,0)),0)</f>
        <v/>
      </c>
      <c r="EB37">
        <f>IFERROR(INDEX(ADJ!$A$1:$BZ$1000,MATCH(PAYROLL!$D37,ADJ!A$1:A$500,0),MATCH(PAYROLL!EB$2,ADJ!$2:$2,0)),0)</f>
        <v/>
      </c>
      <c r="EC37">
        <f>IFERROR(INDEX(ADJ!$A$1:$BZ$1000,MATCH(PAYROLL!$D37,ADJ!A$1:A$500,0),MATCH(PAYROLL!EC$2,ADJ!$2:$2,0)),0)</f>
        <v/>
      </c>
      <c r="ED37">
        <f>IFERROR(INDEX(ADJ!$A$1:$BZ$1000,MATCH(PAYROLL!$D37,ADJ!A$1:A$500,0),MATCH(PAYROLL!ED$2,ADJ!$2:$2,0)),0)</f>
        <v/>
      </c>
      <c r="EE37">
        <f>IFERROR(INDEX(ADJ!$A$1:$BZ$1000,MATCH(PAYROLL!$D37,ADJ!A$1:A$500,0),MATCH(PAYROLL!EE$2,ADJ!$2:$2,0)),0)</f>
        <v/>
      </c>
      <c r="EF37">
        <f>IFERROR(INDEX(ADJ!$A$1:$BZ$1000,MATCH(PAYROLL!$D37,ADJ!A$1:A$500,0),MATCH(PAYROLL!EF$2,ADJ!$2:$2,0)),0)</f>
        <v/>
      </c>
      <c r="EG37">
        <f>IFERROR(INDEX(ADJ!$A$1:$BZ$1000,MATCH(PAYROLL!$D37,ADJ!A$1:A$500,0),MATCH(PAYROLL!EG$2,ADJ!$2:$2,0)),0)</f>
        <v/>
      </c>
      <c r="EH37">
        <f>IFERROR(INDEX(ADJ!$A$1:$BZ$1000,MATCH(PAYROLL!$D37,ADJ!A$1:A$500,0),MATCH(PAYROLL!EH$2,ADJ!$2:$2,0)),0)</f>
        <v/>
      </c>
      <c r="EI37">
        <f>IFERROR(INDEX(ADJ!$A$1:$BZ$1000,MATCH(PAYROLL!D37,ADJ!A$1:A$500,0),MATCH(PAYROLL!EI$2,ADJ!$2:$2,0)),0)</f>
        <v/>
      </c>
      <c r="EJ37">
        <f>IFERROR(INDEX(ADJ!$A$1:$BZ$1000,MATCH(PAYROLL!$D37,ADJ!A$1:A$500,0),MATCH(PAYROLL!EJ$2,ADJ!$2:$2,0)),0)</f>
        <v/>
      </c>
      <c r="EK37">
        <f>SUM(DZ37:EJ37)</f>
        <v/>
      </c>
    </row>
    <row r="38">
      <c r="A38" t="n">
        <v>36</v>
      </c>
      <c r="B38" t="inlineStr">
        <is>
          <t>Triệu Văn Long</t>
        </is>
      </c>
      <c r="D38" t="inlineStr">
        <is>
          <t>158838-01</t>
        </is>
      </c>
      <c r="S38">
        <f>IFERROR(INDEX(PIS!$A$1:$BZ$1000,MATCH($D38,PIS!C$1:C$500,0),MATCH("Lương CB tháng trước",PIS!$1:$1,0)),0)</f>
        <v/>
      </c>
      <c r="T38">
        <f>IFERROR(INDEX(PIS!$A$1:$BZ$1000,MATCH($D38,PIS!C$1:C$500,0),MATCH("Lương CB hiện tại",PIS!$1:$1,0)),0)</f>
        <v/>
      </c>
      <c r="U38">
        <f>IFERROR(INDEX(PIS!$A$1:$BZ$1000,MATCH($D38,PIS!C$1:C$500,0),MATCH("Lương đóng BHBB",PIS!$1:$1,0)),0)</f>
        <v/>
      </c>
      <c r="V38">
        <f>IFERROR(INDEX(PIS!$A$1:$BZ$1000,MATCH($D38,PIS!C$1:C$500,0),MATCH(V$2,PIS!$2:$2,0)),0)</f>
        <v/>
      </c>
      <c r="W38">
        <f>IFERROR(INDEX(PIS!$A$1:$BZ$1000,MATCH($D38,PIS!C$1:C$500,0),MATCH(W$2,PIS!$2:$2,0)),0)</f>
        <v/>
      </c>
      <c r="X38">
        <f>IFERROR(INDEX(PIS!$A$1:$BZ$1000,MATCH($D38,PIS!C$1:C$500,0),MATCH(X$2,PIS!$2:$2,0)),0)</f>
        <v/>
      </c>
      <c r="Y38">
        <f>IFERROR(INDEX(PIS!$A$1:$BZ$1000,MATCH($D38,PIS!C$1:C$500,0),MATCH(Y$2,PIS!$2:$2,0)),0)</f>
        <v/>
      </c>
      <c r="Z38">
        <f>IFERROR(INDEX(PIS!$A$1:$BZ$1000,MATCH($D38,PIS!C$1:C$500,0),MATCH(Z$2,PIS!$2:$2,0)),0)</f>
        <v/>
      </c>
      <c r="AA38">
        <f>IFERROR(INDEX(PIS!$A$1:$BZ$1000,MATCH($D38,PIS!C$1:C$500,0),MATCH(AA$2,PIS!$2:$2,0)),0)</f>
        <v/>
      </c>
      <c r="AB38">
        <f>IFERROR(INDEX(PIS!$A$1:$BZ$1000,MATCH($D38,PIS!C$1:C$500,0),MATCH(AB$2,PIS!$2:$2,0)),0)</f>
        <v/>
      </c>
      <c r="AC38">
        <f>SUM(V38:AB38)</f>
        <v/>
      </c>
      <c r="AD38">
        <f>IFERROR(INDEX(TIMESHEET!$A$1:$AI$5000,MATCH($D38,TIMESHEET!A$1:A$500,0),MATCH("T100",TIMESHEET!$2:$2,0))-2,0)</f>
        <v/>
      </c>
      <c r="AE38">
        <f>IFERROR(INDEX(TIMESHEET!$A$1:$AI$5000,MATCH($D38,TIMESHEET!A$1:A$500,0),MATCH("T202",TIMESHEET!$2:$2,0)),0)</f>
        <v/>
      </c>
      <c r="AF38">
        <f>IFERROR(INDEX(TIMESHEET!$A$1:$AI$5000,MATCH($D38,TIMESHEET!A$1:A$500,0),MATCH("T302",TIMESHEET!$2:$2,0)),0)</f>
        <v/>
      </c>
      <c r="AG38">
        <f>IFERROR(INDEX(TIMESHEET!$A$1:$AI$5000,MATCH($D38,TIMESHEET!A$1:A$500,0),MATCH("T406",TIMESHEET!$2:$2,0)),0)</f>
        <v/>
      </c>
      <c r="AH38">
        <f>AE38+AG38</f>
        <v/>
      </c>
      <c r="AI38">
        <f>IFERROR(INDEX(TIMESHEET!$A$1:$AI$5000,MATCH($D38,TIMESHEET!A$1:A$500,0),MATCH("T701",TIMESHEET!$2:$2,0)),0)</f>
        <v/>
      </c>
      <c r="AJ38">
        <f>IFERROR(INDEX(TIMESHEET!$A$1:$AI$5000,MATCH($D38,TIMESHEET!B$1:B$500,0),MATCH("T320",TIMESHEET!$2:$2,0)),0)</f>
        <v/>
      </c>
      <c r="AK38">
        <f>IFERROR(IF(LEFT(INDEX(PIS!O$1:O$500,MATCH(D38,PIS!C$1:C$500)),1)="M",T38/AD38*SUM(AE38:AG38),T38*AD38),0)</f>
        <v/>
      </c>
      <c r="AL38">
        <f>IFERROR(INDEX(ADJ!$A$1:$BZ$1000,MATCH(PAYROLL!D38,ADJ!A$1:A$500,0),MATCH(PAYROLL!AL$2,ADJ!$2:$2,0)),0)</f>
        <v/>
      </c>
      <c r="AM38">
        <f>SUM(AK38:AL38)</f>
        <v/>
      </c>
      <c r="AN38">
        <f>IFERROR(ROUND(V38/$AD38*$AH38,0),0)</f>
        <v/>
      </c>
      <c r="AO38">
        <f>IFERROR(ROUND(W38/$AD38*$AH38,0),0)</f>
        <v/>
      </c>
      <c r="AP38">
        <f>IFERROR(ROUND(X38/$AD38*$AE38,0),0)</f>
        <v/>
      </c>
      <c r="AQ38">
        <f>IFERROR(ROUND(Y38/$AD38*$AH38,0),0)</f>
        <v/>
      </c>
      <c r="AR38">
        <f>IFERROR(ROUND(Z38/$AD38*$AH38,0),0)</f>
        <v/>
      </c>
      <c r="AS38">
        <f>IFERROR(ROUND(AA38/$AD38*$AH38,0),0)</f>
        <v/>
      </c>
      <c r="AT38">
        <f>IFERROR(IF((AE38+AF38+AG38)&gt;13,AB38,ROUND(AB38/AD38*AH38,0)),0)</f>
        <v/>
      </c>
      <c r="AU38">
        <f>IFERROR(INDEX(ADJ!$A$1:$BZ$1000,MATCH(PAYROLL!D38,ADJ!A$1:A$500,0),MATCH(PAYROLL!AU$2,ADJ!$2:$2,0)),0)</f>
        <v/>
      </c>
      <c r="AV38">
        <f>ROUND(SUM(AN38:AU38),0)</f>
        <v/>
      </c>
      <c r="AW38">
        <f>IFERROR(INDEX(TIMESHEET!$A$1:$AI$5000,MATCH(PAYROLL!D38,TIMESHEET!A$1:A$500,0),MATCH("T620",TIMESHEET!$2:$2,0)),0)</f>
        <v/>
      </c>
      <c r="AX38">
        <f>IFERROR(INDEX(TIMESHEET!$A$1:$AI$5000,MATCH(PAYROLL!D38,TIMESHEET!A$1:A$500,0),MATCH("T601",TIMESHEET!$2:$2,0)),0)</f>
        <v/>
      </c>
      <c r="AY38">
        <f>IFERROR(INDEX(TIMESHEET!$A$1:$AI$5000,MATCH(PAYROLL!D38,TIMESHEET!A$1:A$500,0),MATCH("T602",TIMESHEET!$2:$2,0)),0)</f>
        <v/>
      </c>
      <c r="AZ38">
        <f>IFERROR(INDEX(TIMESHEET!$A$1:$AI$5000,MATCH(PAYROLL!D38,TIMESHEET!A$1:A$500,0),MATCH("T603",TIMESHEET!$2:$2,0)),0)</f>
        <v/>
      </c>
      <c r="BA38">
        <f>IFERROR(INDEX(TIMESHEET!$A$1:$AI$5000,MATCH(PAYROLL!D38,TIMESHEET!A$1:A$500,0),MATCH("T611",TIMESHEET!$2:$2,0)),0)</f>
        <v/>
      </c>
      <c r="BB38">
        <f>IFERROR(INDEX(TIMESHEET!$A$1:$AI$5000,MATCH(PAYROLL!D38,TIMESHEET!A$1:A$500,0),MATCH("T612",TIMESHEET!$2:$2,0)),0)</f>
        <v/>
      </c>
      <c r="BC38">
        <f>IFERROR(INDEX(TIMESHEET!$A$1:$AI$5000,MATCH(PAYROLL!D38,TIMESHEET!A$1:A$500,0),MATCH("T613",TIMESHEET!$2:$2,0)),0)</f>
        <v/>
      </c>
      <c r="BD38">
        <f>IFERROR(INDEX(TIMESHEET!$A$1:$AI$5000,MATCH(PAYROLL!D38,TIMESHEET!A$1:A$500,0),MATCH("T500",TIMESHEET!$2:$2,0)),0)</f>
        <v/>
      </c>
      <c r="BE38">
        <f>IFERROR(IF(LEFT(INDEX(PIS!O$1:O$500,MATCH(D38,PIS!C$1:C$500)),1)="M",T38/AD38/8*(AW38+AX38*1.5+AY38*2+AZ38*3+BA38*2.1+BB38*2.7+BC38*3.9+BD38*0.3),T38/8*(AW38+AX38*1.5+AY38*2+AZ38*3+BA38*2.1+BB38*2.7+BC38*3.9+BD38*0.3)),0)</f>
        <v/>
      </c>
      <c r="BF38">
        <f>IFERROR(INDEX(ADJ!$A$1:$BZ$1000,MATCH(PAYROLL!$D38,ADJ!A$1:A$500,0),MATCH(PAYROLL!BF$2,ADJ!$2:$2,0)),0)</f>
        <v/>
      </c>
      <c r="BG38">
        <f>IFERROR(INDEX(ADJ!$A$1:$BZ$1000,MATCH(PAYROLL!D38,ADJ!A$1:A$500,0),MATCH(PAYROLL!BG$2,ADJ!$2:$2,0)),0)</f>
        <v/>
      </c>
      <c r="BH38">
        <f>IFERROR(INDEX(ADJ!$A$1:$BZ$1000,MATCH(PAYROLL!D38,ADJ!A$1:A$500,0),MATCH(PAYROLL!BH$2,ADJ!$2:$2,0)),0)</f>
        <v/>
      </c>
      <c r="BI38">
        <f>IFERROR(INDEX(ADJ!$A$1:$BZ$1000,MATCH(PAYROLL!D38,ADJ!A$1:A$500,0),MATCH(PAYROLL!BI$2,ADJ!$2:$2,0)),0)</f>
        <v/>
      </c>
      <c r="BJ38">
        <f>IFERROR(INDEX(ADJ!$A$1:$BZ$1000,MATCH(PAYROLL!D38,ADJ!A$1:A$500,0),MATCH(PAYROLL!BJ$2,ADJ!$2:$2,0)),0)</f>
        <v/>
      </c>
      <c r="BK38">
        <f>SUM(BF38:BJ38)</f>
        <v/>
      </c>
      <c r="BL38">
        <f>IFERROR(INDEX(ADJ!$A$1:$BZ$1000,MATCH(PAYROLL!D38,ADJ!A$1:A$500,0),MATCH(PAYROLL!BL$2,ADJ!$2:$2,0)),0)</f>
        <v/>
      </c>
      <c r="BM38">
        <f>IFERROR(INDEX(ADJ!$A$1:$BZ$1000,MATCH(PAYROLL!D38,ADJ!A$1:A$500,0),MATCH(PAYROLL!BM$2,ADJ!$2:$2,0)),0)</f>
        <v/>
      </c>
      <c r="BN38">
        <f>IFERROR(INDEX(ADJ!$A$1:$BZ$1000,MATCH(PAYROLL!D38,ADJ!A$1:A$500,0),MATCH(PAYROLL!BN$2,ADJ!$2:$2,0)),0)</f>
        <v/>
      </c>
      <c r="BO38">
        <f>IFERROR(INDEX(ADJ!$A$1:$BZ$1000,MATCH(PAYROLL!D38,ADJ!A$1:A$500,0),MATCH(PAYROLL!BO$2,ADJ!$2:$2,0)),0)</f>
        <v/>
      </c>
      <c r="BP38">
        <f>SUM(AM38,AV38,BE38,BK38,BL38:BO38)</f>
        <v/>
      </c>
      <c r="BQ38">
        <f>BO38</f>
        <v/>
      </c>
      <c r="BR38">
        <f>IFERROR(ROUND(IF(LEFT(INDEX(PIS!O$1:O$500,MATCH(D38,PIS!C$1:C$500)),1)="D",T38/8*(BD38*0.3),IF(LEFT(INDEX(PIS!O$1:O$500,MATCH(D38,PIS!C$1:C$500)),1)="H",T38*($BD38*0.3),T38/$AD38/8*($BD38*0.3))),0),0)</f>
        <v/>
      </c>
      <c r="BS38">
        <f>IF(AP38&lt;1,0,MIN(AP38,730000))</f>
        <v/>
      </c>
      <c r="BT38">
        <f>IFERROR(ROUND((BE38-SUM(AW38:BC38)*T38/AD38/8),0)-BR38,0)</f>
        <v/>
      </c>
      <c r="BU38">
        <f>AO38</f>
        <v/>
      </c>
      <c r="BV38">
        <f>SUM(BQ38:BU38)</f>
        <v/>
      </c>
      <c r="BW38">
        <f>BP38-BV38</f>
        <v/>
      </c>
      <c r="BX38">
        <f>IFERROR(IF(RIGHT(INDEX(PIS!O$1:O$500,MATCH(D38,PIS!C$1:C$500)),5)="Gross",MIN(U38+V38,VLOOKUP("R700",TSC!B:C,2,0)*VLOOKUP("R101",TSC!B:C,2,0))*VLOOKUP("R701",TSC!B:C,2,0)%,0),0)</f>
        <v/>
      </c>
      <c r="BY38">
        <f>IFERROR(IF(RIGHT(INDEX(PIS!O$1:O$500,MATCH(D38,PIS!C$1:C$500)),5)="Gross",MIN(U38+V38,VLOOKUP("R700",TSC!B:C,2,0)*VLOOKUP("R101",TSC!B:C,2,0))*VLOOKUP("T704",TSC!B:C,2,0)%,0),0)</f>
        <v/>
      </c>
      <c r="BZ38">
        <f>IFERROR(IF(RIGHT(INDEX(PIS!O$1:O$500,MATCH(D38,PIS!C$1:C$500)),5)="Gross",MIN(U38+V38,VLOOKUP("R700",TSC!B:C,2,0)*VLOOKUP("1",TSC!F:G,2,0))*VLOOKUP("T705",TSC!B:C,2,0)%,0),0)</f>
        <v/>
      </c>
      <c r="CA38">
        <f>IFERROR(INDEX(ADJ!$A$1:$BZ$1000,MATCH(PAYROLL!D38,ADJ!A$1:A$500,0),MATCH(PAYROLL!CA$2,ADJ!$2:$2,0)),0)</f>
        <v/>
      </c>
      <c r="CB38">
        <f>IFERROR(INDEX(ADJ!$A$1:$BZ$1000,MATCH(PAYROLL!D38,ADJ!A$1:A$500,0),MATCH(PAYROLL!CB$2,ADJ!$2:$2,0)),0)</f>
        <v/>
      </c>
      <c r="CC38">
        <f>SUM(BX38:CB38)</f>
        <v/>
      </c>
      <c r="CD38">
        <f>IFERROR(INDEX(PIS!$A$1:$BZ$1000,MATCH(PAYROLL!D38,PIS!C$1:C$500,0),MATCH(PAYROLL!CD$1,PIS!$1:$1,0)),0)</f>
        <v/>
      </c>
      <c r="CE38">
        <f>IFERROR(IF(OR(INDEX(PIS!P$1:P$500,MATCH(D38,PIS!C$1:C$500,0))="LT2",INDEX(PIS!P$1:P$500,MATCH(D38,PIS!C$1:C$500,0))="P10"),0,SUM(CC38,CD38*VLOOKUP("R601",TSC!B:C,2,0),VLOOKUP("R602",TSC!B:C,2,0))),0)</f>
        <v/>
      </c>
      <c r="CF38">
        <f>MAX(BW38-CE38,0)</f>
        <v/>
      </c>
      <c r="CG38">
        <f>IFERROR(IF(OR(RIGHT(INDEX(PIS!P$1:P$500,MATCH(D38,PIS!C$1:C$500)),5)="P10",RIGHT(INDEX(PIS!P$1:P$500,MATCH(D38,PIS!C$1:C$500)),5)="CK"),0,IF(CF38&lt;=5000000,CF38*5%,IF(CF38&lt;=10000000,CF38*10%-250000,IF(CF38&lt;=18000000,CF38*15%-750000,IF(CF38&lt;=32000000,CF38*20%-1650000,IF(CF38&lt;=52000000,CF38*25%-3250000,IF(CF38&lt;=80000000,BH38*30%-5850000,CF38*35%-9850000))))))),0)</f>
        <v/>
      </c>
      <c r="CH38">
        <f>IFERROR(IF(OR(INDEX(PIS!P$1:P$500,MATCH(D38,PIS!C$1:C$500))="LT",INDEX(PIS!P$1:P$500,MATCH(D38,PIS!C$1:C$500))="CK"),0,IF(CF38&lt;2000000,0,CF38*10%)),0)</f>
        <v/>
      </c>
      <c r="CI38">
        <f>IFERROR(INDEX(ADJ!$A$1:$BZ$1000,MATCH(PAYROLL!D38,ADJ!A$1:A$500,0),MATCH(PAYROLL!CI$2,ADJ!$2:$2,0)),0)</f>
        <v/>
      </c>
      <c r="CJ38">
        <f>IFERROR(INDEX(ADJ!$A$1:$BZ$1000,MATCH(PAYROLL!D38,ADJ!A$1:A$500,0),MATCH(PAYROLL!CJ$2,ADJ!$2:$2,0)),0)</f>
        <v/>
      </c>
      <c r="CK38">
        <f>IFERROR(INDEX(ADJ!$A$1:$BZ$1000,MATCH(PAYROLL!D38,ADJ!A$1:A$500,0),MATCH(PAYROLL!CK$2,ADJ!$2:$2,0)),0)</f>
        <v/>
      </c>
      <c r="CL38">
        <f>SUM(CG38:CK38)</f>
        <v/>
      </c>
      <c r="CM38">
        <f>ROUND(SUM(CH38:CK38),0)</f>
        <v/>
      </c>
      <c r="CN38">
        <f>IFERROR(INDEX(CSDA!D$1:D$500,MATCH($CN$2,CSDA!C$1:C$500,0))*INDEX(PIS!V$1:V$500,MATCH(D38,PIS!C$1:C$500))+INDEX(ADJ!$A$1:$BZ$1000,MATCH(PAYROLL!D38,ADJ!A$1:A$500,0),MATCH(PAYROLL!CN$2,ADJ!$2:$2,0)),0)</f>
        <v/>
      </c>
      <c r="CO38">
        <f>IFERROR(INDEX(ADJ!$A$1:$BZ$1000,MATCH(PAYROLL!D38,ADJ!A$1:A$500,0),MATCH(PAYROLL!CO$2,ADJ!$2:$2,0)),0)</f>
        <v/>
      </c>
      <c r="CP38">
        <f>IFERROR(INDEX(ADJ!$A$1:$BZ$1000,MATCH(PAYROLL!D38,ADJ!A$1:A$500,0),MATCH(PAYROLL!CP$2,ADJ!$2:$2,0)),0)</f>
        <v/>
      </c>
      <c r="CQ38">
        <f>BP38-CL38-CI38-CM38-CN38-CO38-CP38-CC38</f>
        <v/>
      </c>
      <c r="CR38">
        <f>IFERROR(IF(RIGHT(INDEX(PIS!O$1:O$500,MATCH(D38,PIS!C$1:C$500,0)),5)="Gross",MIN(U38+V38,VLOOKUP("R700",TSC!B:C,2,0)*VLOOKUP("R101",TSC!B:C,2,0))*(VLOOKUP("T711",TSC!B:C,2,0)+VLOOKUP("T712",TSC!B:C,2,0))%,MIN(T38+V38,VLOOKUP("R700",TSC!B:C,2,0)*VLOOKUP("R101",TSC!B:C,2,0))*(VLOOKUP("T711",TSC!B:C,2,0)+VLOOKUP("T712",TSC!B:C,2,0)+VLOOKUP("R701",TSC!B:C,2,0))%),0)</f>
        <v/>
      </c>
      <c r="CS38">
        <f>IFERROR(IF(RIGHT(INDEX(PIS!O$1:O$500,MATCH(D38,PIS!C$1:C$500,0)),5)="Gross",MIN(U38+V38,VLOOKUP("R700",TSC!B:C,2,0)*VLOOKUP("R101",TSC!B:C,2,0))*(VLOOKUP("T714",TSC!B:C,2,0))%,MIN(T38+V38,VLOOKUP("R700",TSC!B:C,2,0)*VLOOKUP("R101",TSC!B:C,2,0))*(VLOOKUP("T704",TSC!B:C,2,0)+VLOOKUP("T714",TSC!B:C,2,0))%),0)</f>
        <v/>
      </c>
      <c r="CT38">
        <f>IFERROR(IF(RIGHT(INDEX(PIS!O$1:O$500,MATCH(D38,PIS!C$1:C$500,0)),5)="Gross",MIN(U38+V38,VLOOKUP("R700",TSC!B:C,2,0)*VLOOKUP("R101",TSC!B:C,2,0))*VLOOKUP("T705",TSC!B:C,2,0)%,MIN(T38+V38,VLOOKUP("R700",TSC!B:C,2,0)*VLOOKUP("R101",TSC!B:C,2,0))*VLOOKUP("T705",TSC!B:C,2,0)%),0)</f>
        <v/>
      </c>
      <c r="CU38">
        <f>IFERROR(IF(RIGHT(INDEX(PIS!O$1:O$500,MATCH(D38,PIS!C$1:C$500,0)),5)="Gross",MIN(U38+V38,VLOOKUP("R700",TSC!B:C,2,0)*VLOOKUP("R101",TSC!B:C,2,0))*(VLOOKUP("T713",TSC!B:C,2,0))%,MIN(T38+V38,VLOOKUP("R700",TSC!B:C,2,0)*VLOOKUP("R101",TSC!B:C,2,0))*(VLOOKUP("T713",TSC!B:C,2,0))%),0)</f>
        <v/>
      </c>
      <c r="CV38">
        <f>IFERROR(INDEX(ADJ!$A$1:$BZ$1000,MATCH(PAYROLL!D38,ADJ!A$1:A$500,0),MATCH(PAYROLL!CV$2,ADJ!$2:$2,0)),0)</f>
        <v/>
      </c>
      <c r="CW38">
        <f>IFERROR(INDEX(ADJ!$A$1:$BZ$1000,MATCH(PAYROLL!D38,ADJ!A$1:A$500,0),MATCH(PAYROLL!CW$2,ADJ!$2:$2,0)),0)</f>
        <v/>
      </c>
      <c r="CX38">
        <f>SUM(CR38:CW38)</f>
        <v/>
      </c>
      <c r="CY38">
        <f>ROUND(IF(CR38&gt;0,T38+V38*VLOOKUP("R202",TSC!$B$1:$C$500,2,0),0),0)</f>
        <v/>
      </c>
      <c r="CZ38">
        <f>IFERROR(INDEX(CSDA!D$1:D$500,MATCH($CZ$2,CSDA!C$1:C$500,0)),0)</f>
        <v/>
      </c>
      <c r="DA38">
        <f>ROUND(T38*0.7%,0)</f>
        <v/>
      </c>
      <c r="DB38">
        <f>ROUND(T38/12,0)</f>
        <v/>
      </c>
      <c r="DC38">
        <f ref="DC38" t="array">IFERROR(INDEX(CSDA!D$1:D$500,MATCH("Trích giữ"&amp;PAYROLL!DC$2,CSDA!A$1:A$500&amp;CSDA!C$1:C$500,0)),0)</f>
        <v/>
      </c>
      <c r="DD38">
        <f ref="DD38" t="array">IFERROR(INDEX(CSDA!D$1:D$500,MATCH("Trích giữ"&amp;PAYROLL!DD$2,CSDA!A$1:A$500&amp;CSDA!C$1:C$500,0)),0)</f>
        <v/>
      </c>
      <c r="DE38">
        <f ref="DE38" t="array">IFERROR(INDEX(CSDA!D$1:D$500,MATCH("Trích giữ"&amp;PAYROLL!DE$2,CSDA!A$1:A$500&amp;CSDA!C$1:C$500,0)),0)</f>
        <v/>
      </c>
      <c r="DF38">
        <f>IFERROR(INDEX(CSDA!D$1:D$500,MATCH(PAYROLL!DF$2,CSDA!C$1:C$500,0)),0)</f>
        <v/>
      </c>
      <c r="DG38">
        <f ref="DG38" t="array">IFERROR(INDEX(CSDA!D$1:D$500,MATCH("Trích giữ"&amp;PAYROLL!DG$2,CSDA!A$1:A$500&amp;CSDA!C$1:C$500,0)),0)</f>
        <v/>
      </c>
      <c r="DH38">
        <f>ROUND(T38/26,0)</f>
        <v/>
      </c>
      <c r="DI38">
        <f ref="DI38" t="array">IFERROR(INDEX(CSDA!D$1:D$500,MATCH("Trích giữ"&amp;PAYROLL!DI$2,CSDA!A$1:A$500&amp;CSDA!C$1:C$500,0)),0)</f>
        <v/>
      </c>
      <c r="DJ38">
        <f>IF(U38=0,T38*21.5%-BL38,0)</f>
        <v/>
      </c>
      <c r="DK38">
        <f ref="DK38" t="array">IFERROR(INDEX(CSDA!D$1:D$500,MATCH("Trích giữ"&amp;PAYROLL!DK$2,CSDA!A$1:A$500&amp;CSDA!C$1:C$500,0)),0)</f>
        <v/>
      </c>
      <c r="DL38">
        <f>IFERROR(INDEX(CSDA!D$1:D$500,MATCH(PAYROLL!DL$2,CSDA!C$1:C$500,0))/12,0)</f>
        <v/>
      </c>
      <c r="DM38">
        <f>SUM(DB38:DL38)</f>
        <v/>
      </c>
      <c r="DN38">
        <f>IFERROR(INDEX(ADJ!$A$1:$BZ$1000,MATCH(PAYROLL!D38,ADJ!A$1:A$500,0),MATCH(PAYROLL!DN$2,ADJ!$2:$2,0)),0)</f>
        <v/>
      </c>
      <c r="DO38">
        <f>IFERROR(SUM(BP38,DM38:DN38,CX38:DA38)-DT38,0)</f>
        <v/>
      </c>
      <c r="DP38">
        <f ref="DP38" t="array">SUM(BW38*IFERROR(INDEX(CSDA!D$1:D$500,MATCH(BW$2,CSDA!C$1:C$500,0)),0)%,CX38*IFERROR(INDEX(CSDA!D$1:D$500,MATCH(CX$2,CSDA!C$1:C$500,0)),0)%,DA38*IFERROR(INDEX(CSDA!D$1:D$500,MATCH(DA$2,CSDA!C$1:C$500,0)),0)%,DB38*IFERROR(INDEX(CSDA!D$1:D$500,MATCH(DB$2,CSDA!C$1:C$500,0)),0)%,DF38*IFERROR(INDEX(CSDA!D$1:D$500,MATCH("Phí dịch vụ"&amp;PAYROLL!DF$2,CSDA!A$1:A$500&amp;CSDA!C$1:C$500,0)),0)%,DC38*IFERROR(INDEX(CSDA!D$1:D$500,MATCH("Phí dịch vụ"&amp;PAYROLL!DC$2,CSDA!A$1:A$500&amp;CSDA!C$1:C$500,0)),0)%,DH38*IFERROR(INDEX(CSDA!D$1:D$500,MATCH("Phí dịch vụ"&amp;PAYROLL!DH$2,CSDA!A$1:A$500&amp;CSDA!C$1:C$500,0)),0)%,DJ38*IFERROR(INDEX(CSDA!D$1:D$500,MATCH("Phí dịch vụ"&amp;PAYROLL!DJ$2,CSDA!A$1:A$500&amp;CSDA!C$1:C$500,0)),0)%,BN38*IFERROR(INDEX(CSDA!D$1:D$500,MATCH(BN$2,CSDA!C$1:C$500,0)),0)%)-BN38*7%</f>
        <v/>
      </c>
      <c r="DQ38">
        <f>IFERROR(INDEX(ADJ!$A$1:$BZ$1000,MATCH(PAYROLL!D38,ADJ!A$1:A$500,0),MATCH(PAYROLL!DQ$2,ADJ!$2:$2,0)),0)</f>
        <v/>
      </c>
      <c r="DR38">
        <f>IFERROR(INDEX(ADJ!$A$1:$BZ$1000,MATCH(PAYROLL!D38,ADJ!A$1:A$500,0),MATCH(PAYROLL!DR$2,ADJ!$2:$2,0)),0)</f>
        <v/>
      </c>
      <c r="DS38">
        <f>SUM(DP38:DR38)</f>
        <v/>
      </c>
      <c r="DT38">
        <f>EK38</f>
        <v/>
      </c>
      <c r="DU38">
        <f>SUM(DO38:DR38)</f>
        <v/>
      </c>
      <c r="DV38">
        <f>ROUND(DU38*0.1,0)</f>
        <v/>
      </c>
      <c r="DW38">
        <f>DU38+DV38</f>
        <v/>
      </c>
      <c r="DZ38">
        <f>IFERROR(INDEX(ADJ!$A$1:$BZ$1000,MATCH(PAYROLL!$D38,ADJ!A$1:A$500,0),MATCH(PAYROLL!DZ$2,ADJ!$2:$2,0)),0)</f>
        <v/>
      </c>
      <c r="EA38">
        <f>IFERROR(INDEX(ADJ!$A$1:$BZ$1000,MATCH(PAYROLL!$D38,ADJ!A$1:A$500,0),MATCH(PAYROLL!EA$2,ADJ!$2:$2,0)),0)</f>
        <v/>
      </c>
      <c r="EB38">
        <f>IFERROR(INDEX(ADJ!$A$1:$BZ$1000,MATCH(PAYROLL!$D38,ADJ!A$1:A$500,0),MATCH(PAYROLL!EB$2,ADJ!$2:$2,0)),0)</f>
        <v/>
      </c>
      <c r="EC38">
        <f>IFERROR(INDEX(ADJ!$A$1:$BZ$1000,MATCH(PAYROLL!$D38,ADJ!A$1:A$500,0),MATCH(PAYROLL!EC$2,ADJ!$2:$2,0)),0)</f>
        <v/>
      </c>
      <c r="ED38">
        <f>IFERROR(INDEX(ADJ!$A$1:$BZ$1000,MATCH(PAYROLL!$D38,ADJ!A$1:A$500,0),MATCH(PAYROLL!ED$2,ADJ!$2:$2,0)),0)</f>
        <v/>
      </c>
      <c r="EE38">
        <f>IFERROR(INDEX(ADJ!$A$1:$BZ$1000,MATCH(PAYROLL!$D38,ADJ!A$1:A$500,0),MATCH(PAYROLL!EE$2,ADJ!$2:$2,0)),0)</f>
        <v/>
      </c>
      <c r="EF38">
        <f>IFERROR(INDEX(ADJ!$A$1:$BZ$1000,MATCH(PAYROLL!$D38,ADJ!A$1:A$500,0),MATCH(PAYROLL!EF$2,ADJ!$2:$2,0)),0)</f>
        <v/>
      </c>
      <c r="EG38">
        <f>IFERROR(INDEX(ADJ!$A$1:$BZ$1000,MATCH(PAYROLL!$D38,ADJ!A$1:A$500,0),MATCH(PAYROLL!EG$2,ADJ!$2:$2,0)),0)</f>
        <v/>
      </c>
      <c r="EH38">
        <f>IFERROR(INDEX(ADJ!$A$1:$BZ$1000,MATCH(PAYROLL!$D38,ADJ!A$1:A$500,0),MATCH(PAYROLL!EH$2,ADJ!$2:$2,0)),0)</f>
        <v/>
      </c>
      <c r="EI38">
        <f>IFERROR(INDEX(ADJ!$A$1:$BZ$1000,MATCH(PAYROLL!D38,ADJ!A$1:A$500,0),MATCH(PAYROLL!EI$2,ADJ!$2:$2,0)),0)</f>
        <v/>
      </c>
      <c r="EJ38">
        <f>IFERROR(INDEX(ADJ!$A$1:$BZ$1000,MATCH(PAYROLL!$D38,ADJ!A$1:A$500,0),MATCH(PAYROLL!EJ$2,ADJ!$2:$2,0)),0)</f>
        <v/>
      </c>
      <c r="EK38">
        <f>SUM(DZ38:EJ38)</f>
        <v/>
      </c>
    </row>
    <row r="39">
      <c r="A39" t="n">
        <v>37</v>
      </c>
      <c r="B39" t="inlineStr">
        <is>
          <t>Đường Thị Hương</t>
        </is>
      </c>
      <c r="D39" t="inlineStr">
        <is>
          <t>158840-02</t>
        </is>
      </c>
      <c r="S39">
        <f>IFERROR(INDEX(PIS!$A$1:$BZ$1000,MATCH($D39,PIS!C$1:C$500,0),MATCH("Lương CB tháng trước",PIS!$1:$1,0)),0)</f>
        <v/>
      </c>
      <c r="T39">
        <f>IFERROR(INDEX(PIS!$A$1:$BZ$1000,MATCH($D39,PIS!C$1:C$500,0),MATCH("Lương CB hiện tại",PIS!$1:$1,0)),0)</f>
        <v/>
      </c>
      <c r="U39">
        <f>IFERROR(INDEX(PIS!$A$1:$BZ$1000,MATCH($D39,PIS!C$1:C$500,0),MATCH("Lương đóng BHBB",PIS!$1:$1,0)),0)</f>
        <v/>
      </c>
      <c r="V39">
        <f>IFERROR(INDEX(PIS!$A$1:$BZ$1000,MATCH($D39,PIS!C$1:C$500,0),MATCH(V$2,PIS!$2:$2,0)),0)</f>
        <v/>
      </c>
      <c r="W39">
        <f>IFERROR(INDEX(PIS!$A$1:$BZ$1000,MATCH($D39,PIS!C$1:C$500,0),MATCH(W$2,PIS!$2:$2,0)),0)</f>
        <v/>
      </c>
      <c r="X39">
        <f>IFERROR(INDEX(PIS!$A$1:$BZ$1000,MATCH($D39,PIS!C$1:C$500,0),MATCH(X$2,PIS!$2:$2,0)),0)</f>
        <v/>
      </c>
      <c r="Y39">
        <f>IFERROR(INDEX(PIS!$A$1:$BZ$1000,MATCH($D39,PIS!C$1:C$500,0),MATCH(Y$2,PIS!$2:$2,0)),0)</f>
        <v/>
      </c>
      <c r="Z39">
        <f>IFERROR(INDEX(PIS!$A$1:$BZ$1000,MATCH($D39,PIS!C$1:C$500,0),MATCH(Z$2,PIS!$2:$2,0)),0)</f>
        <v/>
      </c>
      <c r="AA39">
        <f>IFERROR(INDEX(PIS!$A$1:$BZ$1000,MATCH($D39,PIS!C$1:C$500,0),MATCH(AA$2,PIS!$2:$2,0)),0)</f>
        <v/>
      </c>
      <c r="AB39">
        <f>IFERROR(INDEX(PIS!$A$1:$BZ$1000,MATCH($D39,PIS!C$1:C$500,0),MATCH(AB$2,PIS!$2:$2,0)),0)</f>
        <v/>
      </c>
      <c r="AC39">
        <f>SUM(V39:AB39)</f>
        <v/>
      </c>
      <c r="AD39">
        <f>IFERROR(INDEX(TIMESHEET!$A$1:$AI$5000,MATCH($D39,TIMESHEET!A$1:A$500,0),MATCH("T100",TIMESHEET!$2:$2,0))-2,0)</f>
        <v/>
      </c>
      <c r="AE39">
        <f>IFERROR(INDEX(TIMESHEET!$A$1:$AI$5000,MATCH($D39,TIMESHEET!A$1:A$500,0),MATCH("T202",TIMESHEET!$2:$2,0)),0)</f>
        <v/>
      </c>
      <c r="AF39">
        <f>IFERROR(INDEX(TIMESHEET!$A$1:$AI$5000,MATCH($D39,TIMESHEET!A$1:A$500,0),MATCH("T302",TIMESHEET!$2:$2,0)),0)</f>
        <v/>
      </c>
      <c r="AG39">
        <f>IFERROR(INDEX(TIMESHEET!$A$1:$AI$5000,MATCH($D39,TIMESHEET!A$1:A$500,0),MATCH("T406",TIMESHEET!$2:$2,0)),0)</f>
        <v/>
      </c>
      <c r="AH39">
        <f>AE39+AG39</f>
        <v/>
      </c>
      <c r="AI39">
        <f>IFERROR(INDEX(TIMESHEET!$A$1:$AI$5000,MATCH($D39,TIMESHEET!A$1:A$500,0),MATCH("T701",TIMESHEET!$2:$2,0)),0)</f>
        <v/>
      </c>
      <c r="AJ39">
        <f>IFERROR(INDEX(TIMESHEET!$A$1:$AI$5000,MATCH($D39,TIMESHEET!B$1:B$500,0),MATCH("T320",TIMESHEET!$2:$2,0)),0)</f>
        <v/>
      </c>
      <c r="AK39">
        <f>IFERROR(IF(LEFT(INDEX(PIS!O$1:O$500,MATCH(D39,PIS!C$1:C$500)),1)="M",T39/AD39*SUM(AE39:AG39),T39*AD39),0)</f>
        <v/>
      </c>
      <c r="AL39">
        <f>IFERROR(INDEX(ADJ!$A$1:$BZ$1000,MATCH(PAYROLL!D39,ADJ!A$1:A$500,0),MATCH(PAYROLL!AL$2,ADJ!$2:$2,0)),0)</f>
        <v/>
      </c>
      <c r="AM39">
        <f>SUM(AK39:AL39)</f>
        <v/>
      </c>
      <c r="AN39">
        <f>IFERROR(ROUND(V39/$AD39*$AH39,0),0)</f>
        <v/>
      </c>
      <c r="AO39">
        <f>IFERROR(ROUND(W39/$AD39*$AH39,0),0)</f>
        <v/>
      </c>
      <c r="AP39">
        <f>IFERROR(ROUND(X39/$AD39*$AE39,0),0)</f>
        <v/>
      </c>
      <c r="AQ39">
        <f>IFERROR(ROUND(Y39/$AD39*$AH39,0),0)</f>
        <v/>
      </c>
      <c r="AR39">
        <f>IFERROR(ROUND(Z39/$AD39*$AH39,0),0)</f>
        <v/>
      </c>
      <c r="AS39">
        <f>IFERROR(ROUND(AA39/$AD39*$AH39,0),0)</f>
        <v/>
      </c>
      <c r="AT39">
        <f>IFERROR(IF((AE39+AF39+AG39)&gt;13,AB39,ROUND(AB39/AD39*AH39,0)),0)</f>
        <v/>
      </c>
      <c r="AU39">
        <f>IFERROR(INDEX(ADJ!$A$1:$BZ$1000,MATCH(PAYROLL!D39,ADJ!A$1:A$500,0),MATCH(PAYROLL!AU$2,ADJ!$2:$2,0)),0)</f>
        <v/>
      </c>
      <c r="AV39">
        <f>ROUND(SUM(AN39:AU39),0)</f>
        <v/>
      </c>
      <c r="AW39">
        <f>IFERROR(INDEX(TIMESHEET!$A$1:$AI$5000,MATCH(PAYROLL!D39,TIMESHEET!A$1:A$500,0),MATCH("T620",TIMESHEET!$2:$2,0)),0)</f>
        <v/>
      </c>
      <c r="AX39">
        <f>IFERROR(INDEX(TIMESHEET!$A$1:$AI$5000,MATCH(PAYROLL!D39,TIMESHEET!A$1:A$500,0),MATCH("T601",TIMESHEET!$2:$2,0)),0)</f>
        <v/>
      </c>
      <c r="AY39">
        <f>IFERROR(INDEX(TIMESHEET!$A$1:$AI$5000,MATCH(PAYROLL!D39,TIMESHEET!A$1:A$500,0),MATCH("T602",TIMESHEET!$2:$2,0)),0)</f>
        <v/>
      </c>
      <c r="AZ39">
        <f>IFERROR(INDEX(TIMESHEET!$A$1:$AI$5000,MATCH(PAYROLL!D39,TIMESHEET!A$1:A$500,0),MATCH("T603",TIMESHEET!$2:$2,0)),0)</f>
        <v/>
      </c>
      <c r="BA39">
        <f>IFERROR(INDEX(TIMESHEET!$A$1:$AI$5000,MATCH(PAYROLL!D39,TIMESHEET!A$1:A$500,0),MATCH("T611",TIMESHEET!$2:$2,0)),0)</f>
        <v/>
      </c>
      <c r="BB39">
        <f>IFERROR(INDEX(TIMESHEET!$A$1:$AI$5000,MATCH(PAYROLL!D39,TIMESHEET!A$1:A$500,0),MATCH("T612",TIMESHEET!$2:$2,0)),0)</f>
        <v/>
      </c>
      <c r="BC39">
        <f>IFERROR(INDEX(TIMESHEET!$A$1:$AI$5000,MATCH(PAYROLL!D39,TIMESHEET!A$1:A$500,0),MATCH("T613",TIMESHEET!$2:$2,0)),0)</f>
        <v/>
      </c>
      <c r="BD39">
        <f>IFERROR(INDEX(TIMESHEET!$A$1:$AI$5000,MATCH(PAYROLL!D39,TIMESHEET!A$1:A$500,0),MATCH("T500",TIMESHEET!$2:$2,0)),0)</f>
        <v/>
      </c>
      <c r="BE39">
        <f>IFERROR(IF(LEFT(INDEX(PIS!O$1:O$500,MATCH(D39,PIS!C$1:C$500)),1)="M",T39/AD39/8*(AW39+AX39*1.5+AY39*2+AZ39*3+BA39*2.1+BB39*2.7+BC39*3.9+BD39*0.3),T39/8*(AW39+AX39*1.5+AY39*2+AZ39*3+BA39*2.1+BB39*2.7+BC39*3.9+BD39*0.3)),0)</f>
        <v/>
      </c>
      <c r="BF39">
        <f>IFERROR(INDEX(ADJ!$A$1:$BZ$1000,MATCH(PAYROLL!$D39,ADJ!A$1:A$500,0),MATCH(PAYROLL!BF$2,ADJ!$2:$2,0)),0)</f>
        <v/>
      </c>
      <c r="BG39">
        <f>IFERROR(INDEX(ADJ!$A$1:$BZ$1000,MATCH(PAYROLL!D39,ADJ!A$1:A$500,0),MATCH(PAYROLL!BG$2,ADJ!$2:$2,0)),0)</f>
        <v/>
      </c>
      <c r="BH39">
        <f>IFERROR(INDEX(ADJ!$A$1:$BZ$1000,MATCH(PAYROLL!D39,ADJ!A$1:A$500,0),MATCH(PAYROLL!BH$2,ADJ!$2:$2,0)),0)</f>
        <v/>
      </c>
      <c r="BI39">
        <f>IFERROR(INDEX(ADJ!$A$1:$BZ$1000,MATCH(PAYROLL!D39,ADJ!A$1:A$500,0),MATCH(PAYROLL!BI$2,ADJ!$2:$2,0)),0)</f>
        <v/>
      </c>
      <c r="BJ39">
        <f>IFERROR(INDEX(ADJ!$A$1:$BZ$1000,MATCH(PAYROLL!D39,ADJ!A$1:A$500,0),MATCH(PAYROLL!BJ$2,ADJ!$2:$2,0)),0)</f>
        <v/>
      </c>
      <c r="BK39">
        <f>SUM(BF39:BJ39)</f>
        <v/>
      </c>
      <c r="BL39">
        <f>IFERROR(INDEX(ADJ!$A$1:$BZ$1000,MATCH(PAYROLL!D39,ADJ!A$1:A$500,0),MATCH(PAYROLL!BL$2,ADJ!$2:$2,0)),0)</f>
        <v/>
      </c>
      <c r="BM39">
        <f>IFERROR(INDEX(ADJ!$A$1:$BZ$1000,MATCH(PAYROLL!D39,ADJ!A$1:A$500,0),MATCH(PAYROLL!BM$2,ADJ!$2:$2,0)),0)</f>
        <v/>
      </c>
      <c r="BN39">
        <f>IFERROR(INDEX(ADJ!$A$1:$BZ$1000,MATCH(PAYROLL!D39,ADJ!A$1:A$500,0),MATCH(PAYROLL!BN$2,ADJ!$2:$2,0)),0)</f>
        <v/>
      </c>
      <c r="BO39">
        <f>IFERROR(INDEX(ADJ!$A$1:$BZ$1000,MATCH(PAYROLL!D39,ADJ!A$1:A$500,0),MATCH(PAYROLL!BO$2,ADJ!$2:$2,0)),0)</f>
        <v/>
      </c>
      <c r="BP39">
        <f>SUM(AM39,AV39,BE39,BK39,BL39:BO39)</f>
        <v/>
      </c>
      <c r="BQ39">
        <f>BO39</f>
        <v/>
      </c>
      <c r="BR39">
        <f>IFERROR(ROUND(IF(LEFT(INDEX(PIS!O$1:O$500,MATCH(D39,PIS!C$1:C$500)),1)="D",T39/8*(BD39*0.3),IF(LEFT(INDEX(PIS!O$1:O$500,MATCH(D39,PIS!C$1:C$500)),1)="H",T39*($BD39*0.3),T39/$AD39/8*($BD39*0.3))),0),0)</f>
        <v/>
      </c>
      <c r="BS39">
        <f>IF(AP39&lt;1,0,MIN(AP39,730000))</f>
        <v/>
      </c>
      <c r="BT39">
        <f>IFERROR(ROUND((BE39-SUM(AW39:BC39)*T39/AD39/8),0)-BR39,0)</f>
        <v/>
      </c>
      <c r="BU39">
        <f>AO39</f>
        <v/>
      </c>
      <c r="BV39">
        <f>SUM(BQ39:BU39)</f>
        <v/>
      </c>
      <c r="BW39">
        <f>BP39-BV39</f>
        <v/>
      </c>
      <c r="BX39">
        <f>IFERROR(IF(RIGHT(INDEX(PIS!O$1:O$500,MATCH(D39,PIS!C$1:C$500)),5)="Gross",MIN(U39+V39,VLOOKUP("R700",TSC!B:C,2,0)*VLOOKUP("R101",TSC!B:C,2,0))*VLOOKUP("R701",TSC!B:C,2,0)%,0),0)</f>
        <v/>
      </c>
      <c r="BY39">
        <f>IFERROR(IF(RIGHT(INDEX(PIS!O$1:O$500,MATCH(D39,PIS!C$1:C$500)),5)="Gross",MIN(U39+V39,VLOOKUP("R700",TSC!B:C,2,0)*VLOOKUP("R101",TSC!B:C,2,0))*VLOOKUP("T704",TSC!B:C,2,0)%,0),0)</f>
        <v/>
      </c>
      <c r="BZ39">
        <f>IFERROR(IF(RIGHT(INDEX(PIS!O$1:O$500,MATCH(D39,PIS!C$1:C$500)),5)="Gross",MIN(U39+V39,VLOOKUP("R700",TSC!B:C,2,0)*VLOOKUP("1",TSC!F:G,2,0))*VLOOKUP("T705",TSC!B:C,2,0)%,0),0)</f>
        <v/>
      </c>
      <c r="CA39">
        <f>IFERROR(INDEX(ADJ!$A$1:$BZ$1000,MATCH(PAYROLL!D39,ADJ!A$1:A$500,0),MATCH(PAYROLL!CA$2,ADJ!$2:$2,0)),0)</f>
        <v/>
      </c>
      <c r="CB39">
        <f>IFERROR(INDEX(ADJ!$A$1:$BZ$1000,MATCH(PAYROLL!D39,ADJ!A$1:A$500,0),MATCH(PAYROLL!CB$2,ADJ!$2:$2,0)),0)</f>
        <v/>
      </c>
      <c r="CC39">
        <f>SUM(BX39:CB39)</f>
        <v/>
      </c>
      <c r="CD39">
        <f>IFERROR(INDEX(PIS!$A$1:$BZ$1000,MATCH(PAYROLL!D39,PIS!C$1:C$500,0),MATCH(PAYROLL!CD$1,PIS!$1:$1,0)),0)</f>
        <v/>
      </c>
      <c r="CE39">
        <f>IFERROR(IF(OR(INDEX(PIS!P$1:P$500,MATCH(D39,PIS!C$1:C$500,0))="LT2",INDEX(PIS!P$1:P$500,MATCH(D39,PIS!C$1:C$500,0))="P10"),0,SUM(CC39,CD39*VLOOKUP("R601",TSC!B:C,2,0),VLOOKUP("R602",TSC!B:C,2,0))),0)</f>
        <v/>
      </c>
      <c r="CF39">
        <f>MAX(BW39-CE39,0)</f>
        <v/>
      </c>
      <c r="CG39">
        <f>IFERROR(IF(OR(RIGHT(INDEX(PIS!P$1:P$500,MATCH(D39,PIS!C$1:C$500)),5)="P10",RIGHT(INDEX(PIS!P$1:P$500,MATCH(D39,PIS!C$1:C$500)),5)="CK"),0,IF(CF39&lt;=5000000,CF39*5%,IF(CF39&lt;=10000000,CF39*10%-250000,IF(CF39&lt;=18000000,CF39*15%-750000,IF(CF39&lt;=32000000,CF39*20%-1650000,IF(CF39&lt;=52000000,CF39*25%-3250000,IF(CF39&lt;=80000000,BH39*30%-5850000,CF39*35%-9850000))))))),0)</f>
        <v/>
      </c>
      <c r="CH39">
        <f>IFERROR(IF(OR(INDEX(PIS!P$1:P$500,MATCH(D39,PIS!C$1:C$500))="LT",INDEX(PIS!P$1:P$500,MATCH(D39,PIS!C$1:C$500))="CK"),0,IF(CF39&lt;2000000,0,CF39*10%)),0)</f>
        <v/>
      </c>
      <c r="CI39">
        <f>IFERROR(INDEX(ADJ!$A$1:$BZ$1000,MATCH(PAYROLL!D39,ADJ!A$1:A$500,0),MATCH(PAYROLL!CI$2,ADJ!$2:$2,0)),0)</f>
        <v/>
      </c>
      <c r="CJ39">
        <f>IFERROR(INDEX(ADJ!$A$1:$BZ$1000,MATCH(PAYROLL!D39,ADJ!A$1:A$500,0),MATCH(PAYROLL!CJ$2,ADJ!$2:$2,0)),0)</f>
        <v/>
      </c>
      <c r="CK39">
        <f>IFERROR(INDEX(ADJ!$A$1:$BZ$1000,MATCH(PAYROLL!D39,ADJ!A$1:A$500,0),MATCH(PAYROLL!CK$2,ADJ!$2:$2,0)),0)</f>
        <v/>
      </c>
      <c r="CL39">
        <f>SUM(CG39:CK39)</f>
        <v/>
      </c>
      <c r="CM39">
        <f>ROUND(SUM(CH39:CK39),0)</f>
        <v/>
      </c>
      <c r="CN39">
        <f>IFERROR(INDEX(CSDA!D$1:D$500,MATCH($CN$2,CSDA!C$1:C$500,0))*INDEX(PIS!V$1:V$500,MATCH(D39,PIS!C$1:C$500))+INDEX(ADJ!$A$1:$BZ$1000,MATCH(PAYROLL!D39,ADJ!A$1:A$500,0),MATCH(PAYROLL!CN$2,ADJ!$2:$2,0)),0)</f>
        <v/>
      </c>
      <c r="CO39">
        <f>IFERROR(INDEX(ADJ!$A$1:$BZ$1000,MATCH(PAYROLL!D39,ADJ!A$1:A$500,0),MATCH(PAYROLL!CO$2,ADJ!$2:$2,0)),0)</f>
        <v/>
      </c>
      <c r="CP39">
        <f>IFERROR(INDEX(ADJ!$A$1:$BZ$1000,MATCH(PAYROLL!D39,ADJ!A$1:A$500,0),MATCH(PAYROLL!CP$2,ADJ!$2:$2,0)),0)</f>
        <v/>
      </c>
      <c r="CQ39">
        <f>BP39-CL39-CI39-CM39-CN39-CO39-CP39-CC39</f>
        <v/>
      </c>
      <c r="CR39">
        <f>IFERROR(IF(RIGHT(INDEX(PIS!O$1:O$500,MATCH(D39,PIS!C$1:C$500,0)),5)="Gross",MIN(U39+V39,VLOOKUP("R700",TSC!B:C,2,0)*VLOOKUP("R101",TSC!B:C,2,0))*(VLOOKUP("T711",TSC!B:C,2,0)+VLOOKUP("T712",TSC!B:C,2,0))%,MIN(T39+V39,VLOOKUP("R700",TSC!B:C,2,0)*VLOOKUP("R101",TSC!B:C,2,0))*(VLOOKUP("T711",TSC!B:C,2,0)+VLOOKUP("T712",TSC!B:C,2,0)+VLOOKUP("R701",TSC!B:C,2,0))%),0)</f>
        <v/>
      </c>
      <c r="CS39">
        <f>IFERROR(IF(RIGHT(INDEX(PIS!O$1:O$500,MATCH(D39,PIS!C$1:C$500,0)),5)="Gross",MIN(U39+V39,VLOOKUP("R700",TSC!B:C,2,0)*VLOOKUP("R101",TSC!B:C,2,0))*(VLOOKUP("T714",TSC!B:C,2,0))%,MIN(T39+V39,VLOOKUP("R700",TSC!B:C,2,0)*VLOOKUP("R101",TSC!B:C,2,0))*(VLOOKUP("T704",TSC!B:C,2,0)+VLOOKUP("T714",TSC!B:C,2,0))%),0)</f>
        <v/>
      </c>
      <c r="CT39">
        <f>IFERROR(IF(RIGHT(INDEX(PIS!O$1:O$500,MATCH(D39,PIS!C$1:C$500,0)),5)="Gross",MIN(U39+V39,VLOOKUP("R700",TSC!B:C,2,0)*VLOOKUP("R101",TSC!B:C,2,0))*VLOOKUP("T705",TSC!B:C,2,0)%,MIN(T39+V39,VLOOKUP("R700",TSC!B:C,2,0)*VLOOKUP("R101",TSC!B:C,2,0))*VLOOKUP("T705",TSC!B:C,2,0)%),0)</f>
        <v/>
      </c>
      <c r="CU39">
        <f>IFERROR(IF(RIGHT(INDEX(PIS!O$1:O$500,MATCH(D39,PIS!C$1:C$500,0)),5)="Gross",MIN(U39+V39,VLOOKUP("R700",TSC!B:C,2,0)*VLOOKUP("R101",TSC!B:C,2,0))*(VLOOKUP("T713",TSC!B:C,2,0))%,MIN(T39+V39,VLOOKUP("R700",TSC!B:C,2,0)*VLOOKUP("R101",TSC!B:C,2,0))*(VLOOKUP("T713",TSC!B:C,2,0))%),0)</f>
        <v/>
      </c>
      <c r="CV39">
        <f>IFERROR(INDEX(ADJ!$A$1:$BZ$1000,MATCH(PAYROLL!D39,ADJ!A$1:A$500,0),MATCH(PAYROLL!CV$2,ADJ!$2:$2,0)),0)</f>
        <v/>
      </c>
      <c r="CW39">
        <f>IFERROR(INDEX(ADJ!$A$1:$BZ$1000,MATCH(PAYROLL!D39,ADJ!A$1:A$500,0),MATCH(PAYROLL!CW$2,ADJ!$2:$2,0)),0)</f>
        <v/>
      </c>
      <c r="CX39">
        <f>SUM(CR39:CW39)</f>
        <v/>
      </c>
      <c r="CY39">
        <f>ROUND(IF(CR39&gt;0,T39+V39*VLOOKUP("R202",TSC!$B$1:$C$500,2,0),0),0)</f>
        <v/>
      </c>
      <c r="CZ39">
        <f>IFERROR(INDEX(CSDA!D$1:D$500,MATCH($CZ$2,CSDA!C$1:C$500,0)),0)</f>
        <v/>
      </c>
      <c r="DA39">
        <f>ROUND(T39*0.7%,0)</f>
        <v/>
      </c>
      <c r="DB39">
        <f>ROUND(T39/12,0)</f>
        <v/>
      </c>
      <c r="DC39">
        <f ref="DC39" t="array">IFERROR(INDEX(CSDA!D$1:D$500,MATCH("Trích giữ"&amp;PAYROLL!DC$2,CSDA!A$1:A$500&amp;CSDA!C$1:C$500,0)),0)</f>
        <v/>
      </c>
      <c r="DD39">
        <f ref="DD39" t="array">IFERROR(INDEX(CSDA!D$1:D$500,MATCH("Trích giữ"&amp;PAYROLL!DD$2,CSDA!A$1:A$500&amp;CSDA!C$1:C$500,0)),0)</f>
        <v/>
      </c>
      <c r="DE39">
        <f ref="DE39" t="array">IFERROR(INDEX(CSDA!D$1:D$500,MATCH("Trích giữ"&amp;PAYROLL!DE$2,CSDA!A$1:A$500&amp;CSDA!C$1:C$500,0)),0)</f>
        <v/>
      </c>
      <c r="DF39">
        <f>IFERROR(INDEX(CSDA!D$1:D$500,MATCH(PAYROLL!DF$2,CSDA!C$1:C$500,0)),0)</f>
        <v/>
      </c>
      <c r="DG39">
        <f ref="DG39" t="array">IFERROR(INDEX(CSDA!D$1:D$500,MATCH("Trích giữ"&amp;PAYROLL!DG$2,CSDA!A$1:A$500&amp;CSDA!C$1:C$500,0)),0)</f>
        <v/>
      </c>
      <c r="DH39">
        <f>ROUND(T39/26,0)</f>
        <v/>
      </c>
      <c r="DI39">
        <f ref="DI39" t="array">IFERROR(INDEX(CSDA!D$1:D$500,MATCH("Trích giữ"&amp;PAYROLL!DI$2,CSDA!A$1:A$500&amp;CSDA!C$1:C$500,0)),0)</f>
        <v/>
      </c>
      <c r="DJ39">
        <f>IF(U39=0,T39*21.5%-BL39,0)</f>
        <v/>
      </c>
      <c r="DK39">
        <f ref="DK39" t="array">IFERROR(INDEX(CSDA!D$1:D$500,MATCH("Trích giữ"&amp;PAYROLL!DK$2,CSDA!A$1:A$500&amp;CSDA!C$1:C$500,0)),0)</f>
        <v/>
      </c>
      <c r="DL39">
        <f>IFERROR(INDEX(CSDA!D$1:D$500,MATCH(PAYROLL!DL$2,CSDA!C$1:C$500,0))/12,0)</f>
        <v/>
      </c>
      <c r="DM39">
        <f>SUM(DB39:DL39)</f>
        <v/>
      </c>
      <c r="DN39">
        <f>IFERROR(INDEX(ADJ!$A$1:$BZ$1000,MATCH(PAYROLL!D39,ADJ!A$1:A$500,0),MATCH(PAYROLL!DN$2,ADJ!$2:$2,0)),0)</f>
        <v/>
      </c>
      <c r="DO39">
        <f>IFERROR(SUM(BP39,DM39:DN39,CX39:DA39)-DT39,0)</f>
        <v/>
      </c>
      <c r="DP39">
        <f ref="DP39" t="array">SUM(BW39*IFERROR(INDEX(CSDA!D$1:D$500,MATCH(BW$2,CSDA!C$1:C$500,0)),0)%,CX39*IFERROR(INDEX(CSDA!D$1:D$500,MATCH(CX$2,CSDA!C$1:C$500,0)),0)%,DA39*IFERROR(INDEX(CSDA!D$1:D$500,MATCH(DA$2,CSDA!C$1:C$500,0)),0)%,DB39*IFERROR(INDEX(CSDA!D$1:D$500,MATCH(DB$2,CSDA!C$1:C$500,0)),0)%,DF39*IFERROR(INDEX(CSDA!D$1:D$500,MATCH("Phí dịch vụ"&amp;PAYROLL!DF$2,CSDA!A$1:A$500&amp;CSDA!C$1:C$500,0)),0)%,DC39*IFERROR(INDEX(CSDA!D$1:D$500,MATCH("Phí dịch vụ"&amp;PAYROLL!DC$2,CSDA!A$1:A$500&amp;CSDA!C$1:C$500,0)),0)%,DH39*IFERROR(INDEX(CSDA!D$1:D$500,MATCH("Phí dịch vụ"&amp;PAYROLL!DH$2,CSDA!A$1:A$500&amp;CSDA!C$1:C$500,0)),0)%,DJ39*IFERROR(INDEX(CSDA!D$1:D$500,MATCH("Phí dịch vụ"&amp;PAYROLL!DJ$2,CSDA!A$1:A$500&amp;CSDA!C$1:C$500,0)),0)%,BN39*IFERROR(INDEX(CSDA!D$1:D$500,MATCH(BN$2,CSDA!C$1:C$500,0)),0)%)-BN39*7%</f>
        <v/>
      </c>
      <c r="DQ39">
        <f>IFERROR(INDEX(ADJ!$A$1:$BZ$1000,MATCH(PAYROLL!D39,ADJ!A$1:A$500,0),MATCH(PAYROLL!DQ$2,ADJ!$2:$2,0)),0)</f>
        <v/>
      </c>
      <c r="DR39">
        <f>IFERROR(INDEX(ADJ!$A$1:$BZ$1000,MATCH(PAYROLL!D39,ADJ!A$1:A$500,0),MATCH(PAYROLL!DR$2,ADJ!$2:$2,0)),0)</f>
        <v/>
      </c>
      <c r="DS39">
        <f>SUM(DP39:DR39)</f>
        <v/>
      </c>
      <c r="DT39">
        <f>EK39</f>
        <v/>
      </c>
      <c r="DU39">
        <f>SUM(DO39:DR39)</f>
        <v/>
      </c>
      <c r="DV39">
        <f>ROUND(DU39*0.1,0)</f>
        <v/>
      </c>
      <c r="DW39">
        <f>DU39+DV39</f>
        <v/>
      </c>
      <c r="DZ39">
        <f>IFERROR(INDEX(ADJ!$A$1:$BZ$1000,MATCH(PAYROLL!$D39,ADJ!A$1:A$500,0),MATCH(PAYROLL!DZ$2,ADJ!$2:$2,0)),0)</f>
        <v/>
      </c>
      <c r="EA39">
        <f>IFERROR(INDEX(ADJ!$A$1:$BZ$1000,MATCH(PAYROLL!$D39,ADJ!A$1:A$500,0),MATCH(PAYROLL!EA$2,ADJ!$2:$2,0)),0)</f>
        <v/>
      </c>
      <c r="EB39">
        <f>IFERROR(INDEX(ADJ!$A$1:$BZ$1000,MATCH(PAYROLL!$D39,ADJ!A$1:A$500,0),MATCH(PAYROLL!EB$2,ADJ!$2:$2,0)),0)</f>
        <v/>
      </c>
      <c r="EC39">
        <f>IFERROR(INDEX(ADJ!$A$1:$BZ$1000,MATCH(PAYROLL!$D39,ADJ!A$1:A$500,0),MATCH(PAYROLL!EC$2,ADJ!$2:$2,0)),0)</f>
        <v/>
      </c>
      <c r="ED39">
        <f>IFERROR(INDEX(ADJ!$A$1:$BZ$1000,MATCH(PAYROLL!$D39,ADJ!A$1:A$500,0),MATCH(PAYROLL!ED$2,ADJ!$2:$2,0)),0)</f>
        <v/>
      </c>
      <c r="EE39">
        <f>IFERROR(INDEX(ADJ!$A$1:$BZ$1000,MATCH(PAYROLL!$D39,ADJ!A$1:A$500,0),MATCH(PAYROLL!EE$2,ADJ!$2:$2,0)),0)</f>
        <v/>
      </c>
      <c r="EF39">
        <f>IFERROR(INDEX(ADJ!$A$1:$BZ$1000,MATCH(PAYROLL!$D39,ADJ!A$1:A$500,0),MATCH(PAYROLL!EF$2,ADJ!$2:$2,0)),0)</f>
        <v/>
      </c>
      <c r="EG39">
        <f>IFERROR(INDEX(ADJ!$A$1:$BZ$1000,MATCH(PAYROLL!$D39,ADJ!A$1:A$500,0),MATCH(PAYROLL!EG$2,ADJ!$2:$2,0)),0)</f>
        <v/>
      </c>
      <c r="EH39">
        <f>IFERROR(INDEX(ADJ!$A$1:$BZ$1000,MATCH(PAYROLL!$D39,ADJ!A$1:A$500,0),MATCH(PAYROLL!EH$2,ADJ!$2:$2,0)),0)</f>
        <v/>
      </c>
      <c r="EI39">
        <f>IFERROR(INDEX(ADJ!$A$1:$BZ$1000,MATCH(PAYROLL!D39,ADJ!A$1:A$500,0),MATCH(PAYROLL!EI$2,ADJ!$2:$2,0)),0)</f>
        <v/>
      </c>
      <c r="EJ39">
        <f>IFERROR(INDEX(ADJ!$A$1:$BZ$1000,MATCH(PAYROLL!$D39,ADJ!A$1:A$500,0),MATCH(PAYROLL!EJ$2,ADJ!$2:$2,0)),0)</f>
        <v/>
      </c>
      <c r="EK39">
        <f>SUM(DZ39:EJ39)</f>
        <v/>
      </c>
    </row>
    <row r="40">
      <c r="A40" t="n">
        <v>38</v>
      </c>
      <c r="B40" t="inlineStr">
        <is>
          <t>Nguyễn Đăng Ngọc Anh</t>
        </is>
      </c>
      <c r="D40" t="inlineStr">
        <is>
          <t>158844-02</t>
        </is>
      </c>
      <c r="S40">
        <f>IFERROR(INDEX(PIS!$A$1:$BZ$1000,MATCH($D40,PIS!C$1:C$500,0),MATCH("Lương CB tháng trước",PIS!$1:$1,0)),0)</f>
        <v/>
      </c>
      <c r="T40">
        <f>IFERROR(INDEX(PIS!$A$1:$BZ$1000,MATCH($D40,PIS!C$1:C$500,0),MATCH("Lương CB hiện tại",PIS!$1:$1,0)),0)</f>
        <v/>
      </c>
      <c r="U40">
        <f>IFERROR(INDEX(PIS!$A$1:$BZ$1000,MATCH($D40,PIS!C$1:C$500,0),MATCH("Lương đóng BHBB",PIS!$1:$1,0)),0)</f>
        <v/>
      </c>
      <c r="V40">
        <f>IFERROR(INDEX(PIS!$A$1:$BZ$1000,MATCH($D40,PIS!C$1:C$500,0),MATCH(V$2,PIS!$2:$2,0)),0)</f>
        <v/>
      </c>
      <c r="W40">
        <f>IFERROR(INDEX(PIS!$A$1:$BZ$1000,MATCH($D40,PIS!C$1:C$500,0),MATCH(W$2,PIS!$2:$2,0)),0)</f>
        <v/>
      </c>
      <c r="X40">
        <f>IFERROR(INDEX(PIS!$A$1:$BZ$1000,MATCH($D40,PIS!C$1:C$500,0),MATCH(X$2,PIS!$2:$2,0)),0)</f>
        <v/>
      </c>
      <c r="Y40">
        <f>IFERROR(INDEX(PIS!$A$1:$BZ$1000,MATCH($D40,PIS!C$1:C$500,0),MATCH(Y$2,PIS!$2:$2,0)),0)</f>
        <v/>
      </c>
      <c r="Z40">
        <f>IFERROR(INDEX(PIS!$A$1:$BZ$1000,MATCH($D40,PIS!C$1:C$500,0),MATCH(Z$2,PIS!$2:$2,0)),0)</f>
        <v/>
      </c>
      <c r="AA40">
        <f>IFERROR(INDEX(PIS!$A$1:$BZ$1000,MATCH($D40,PIS!C$1:C$500,0),MATCH(AA$2,PIS!$2:$2,0)),0)</f>
        <v/>
      </c>
      <c r="AB40">
        <f>IFERROR(INDEX(PIS!$A$1:$BZ$1000,MATCH($D40,PIS!C$1:C$500,0),MATCH(AB$2,PIS!$2:$2,0)),0)</f>
        <v/>
      </c>
      <c r="AC40">
        <f>SUM(V40:AB40)</f>
        <v/>
      </c>
      <c r="AD40">
        <f>IFERROR(INDEX(TIMESHEET!$A$1:$AI$5000,MATCH($D40,TIMESHEET!A$1:A$500,0),MATCH("T100",TIMESHEET!$2:$2,0))-2,0)</f>
        <v/>
      </c>
      <c r="AE40">
        <f>IFERROR(INDEX(TIMESHEET!$A$1:$AI$5000,MATCH($D40,TIMESHEET!A$1:A$500,0),MATCH("T202",TIMESHEET!$2:$2,0)),0)</f>
        <v/>
      </c>
      <c r="AF40">
        <f>IFERROR(INDEX(TIMESHEET!$A$1:$AI$5000,MATCH($D40,TIMESHEET!A$1:A$500,0),MATCH("T302",TIMESHEET!$2:$2,0)),0)</f>
        <v/>
      </c>
      <c r="AG40">
        <f>IFERROR(INDEX(TIMESHEET!$A$1:$AI$5000,MATCH($D40,TIMESHEET!A$1:A$500,0),MATCH("T406",TIMESHEET!$2:$2,0)),0)</f>
        <v/>
      </c>
      <c r="AH40">
        <f>AE40+AG40</f>
        <v/>
      </c>
      <c r="AI40">
        <f>IFERROR(INDEX(TIMESHEET!$A$1:$AI$5000,MATCH($D40,TIMESHEET!A$1:A$500,0),MATCH("T701",TIMESHEET!$2:$2,0)),0)</f>
        <v/>
      </c>
      <c r="AJ40">
        <f>IFERROR(INDEX(TIMESHEET!$A$1:$AI$5000,MATCH($D40,TIMESHEET!B$1:B$500,0),MATCH("T320",TIMESHEET!$2:$2,0)),0)</f>
        <v/>
      </c>
      <c r="AK40">
        <f>IFERROR(IF(LEFT(INDEX(PIS!O$1:O$500,MATCH(D40,PIS!C$1:C$500)),1)="M",T40/AD40*SUM(AE40:AG40),T40*AD40),0)</f>
        <v/>
      </c>
      <c r="AL40">
        <f>IFERROR(INDEX(ADJ!$A$1:$BZ$1000,MATCH(PAYROLL!D40,ADJ!A$1:A$500,0),MATCH(PAYROLL!AL$2,ADJ!$2:$2,0)),0)</f>
        <v/>
      </c>
      <c r="AM40">
        <f>SUM(AK40:AL40)</f>
        <v/>
      </c>
      <c r="AN40">
        <f>IFERROR(ROUND(V40/$AD40*$AH40,0),0)</f>
        <v/>
      </c>
      <c r="AO40">
        <f>IFERROR(ROUND(W40/$AD40*$AH40,0),0)</f>
        <v/>
      </c>
      <c r="AP40">
        <f>IFERROR(ROUND(X40/$AD40*$AE40,0),0)</f>
        <v/>
      </c>
      <c r="AQ40">
        <f>IFERROR(ROUND(Y40/$AD40*$AH40,0),0)</f>
        <v/>
      </c>
      <c r="AR40">
        <f>IFERROR(ROUND(Z40/$AD40*$AH40,0),0)</f>
        <v/>
      </c>
      <c r="AS40">
        <f>IFERROR(ROUND(AA40/$AD40*$AH40,0),0)</f>
        <v/>
      </c>
      <c r="AT40">
        <f>IFERROR(IF((AE40+AF40+AG40)&gt;13,AB40,ROUND(AB40/AD40*AH40,0)),0)</f>
        <v/>
      </c>
      <c r="AU40">
        <f>IFERROR(INDEX(ADJ!$A$1:$BZ$1000,MATCH(PAYROLL!D40,ADJ!A$1:A$500,0),MATCH(PAYROLL!AU$2,ADJ!$2:$2,0)),0)</f>
        <v/>
      </c>
      <c r="AV40">
        <f>ROUND(SUM(AN40:AU40),0)</f>
        <v/>
      </c>
      <c r="AW40">
        <f>IFERROR(INDEX(TIMESHEET!$A$1:$AI$5000,MATCH(PAYROLL!D40,TIMESHEET!A$1:A$500,0),MATCH("T620",TIMESHEET!$2:$2,0)),0)</f>
        <v/>
      </c>
      <c r="AX40">
        <f>IFERROR(INDEX(TIMESHEET!$A$1:$AI$5000,MATCH(PAYROLL!D40,TIMESHEET!A$1:A$500,0),MATCH("T601",TIMESHEET!$2:$2,0)),0)</f>
        <v/>
      </c>
      <c r="AY40">
        <f>IFERROR(INDEX(TIMESHEET!$A$1:$AI$5000,MATCH(PAYROLL!D40,TIMESHEET!A$1:A$500,0),MATCH("T602",TIMESHEET!$2:$2,0)),0)</f>
        <v/>
      </c>
      <c r="AZ40">
        <f>IFERROR(INDEX(TIMESHEET!$A$1:$AI$5000,MATCH(PAYROLL!D40,TIMESHEET!A$1:A$500,0),MATCH("T603",TIMESHEET!$2:$2,0)),0)</f>
        <v/>
      </c>
      <c r="BA40">
        <f>IFERROR(INDEX(TIMESHEET!$A$1:$AI$5000,MATCH(PAYROLL!D40,TIMESHEET!A$1:A$500,0),MATCH("T611",TIMESHEET!$2:$2,0)),0)</f>
        <v/>
      </c>
      <c r="BB40">
        <f>IFERROR(INDEX(TIMESHEET!$A$1:$AI$5000,MATCH(PAYROLL!D40,TIMESHEET!A$1:A$500,0),MATCH("T612",TIMESHEET!$2:$2,0)),0)</f>
        <v/>
      </c>
      <c r="BC40">
        <f>IFERROR(INDEX(TIMESHEET!$A$1:$AI$5000,MATCH(PAYROLL!D40,TIMESHEET!A$1:A$500,0),MATCH("T613",TIMESHEET!$2:$2,0)),0)</f>
        <v/>
      </c>
      <c r="BD40">
        <f>IFERROR(INDEX(TIMESHEET!$A$1:$AI$5000,MATCH(PAYROLL!D40,TIMESHEET!A$1:A$500,0),MATCH("T500",TIMESHEET!$2:$2,0)),0)</f>
        <v/>
      </c>
      <c r="BE40">
        <f>IFERROR(IF(LEFT(INDEX(PIS!O$1:O$500,MATCH(D40,PIS!C$1:C$500)),1)="M",T40/AD40/8*(AW40+AX40*1.5+AY40*2+AZ40*3+BA40*2.1+BB40*2.7+BC40*3.9+BD40*0.3),T40/8*(AW40+AX40*1.5+AY40*2+AZ40*3+BA40*2.1+BB40*2.7+BC40*3.9+BD40*0.3)),0)</f>
        <v/>
      </c>
      <c r="BF40">
        <f>IFERROR(INDEX(ADJ!$A$1:$BZ$1000,MATCH(PAYROLL!$D40,ADJ!A$1:A$500,0),MATCH(PAYROLL!BF$2,ADJ!$2:$2,0)),0)</f>
        <v/>
      </c>
      <c r="BG40">
        <f>IFERROR(INDEX(ADJ!$A$1:$BZ$1000,MATCH(PAYROLL!D40,ADJ!A$1:A$500,0),MATCH(PAYROLL!BG$2,ADJ!$2:$2,0)),0)</f>
        <v/>
      </c>
      <c r="BH40">
        <f>IFERROR(INDEX(ADJ!$A$1:$BZ$1000,MATCH(PAYROLL!D40,ADJ!A$1:A$500,0),MATCH(PAYROLL!BH$2,ADJ!$2:$2,0)),0)</f>
        <v/>
      </c>
      <c r="BI40">
        <f>IFERROR(INDEX(ADJ!$A$1:$BZ$1000,MATCH(PAYROLL!D40,ADJ!A$1:A$500,0),MATCH(PAYROLL!BI$2,ADJ!$2:$2,0)),0)</f>
        <v/>
      </c>
      <c r="BJ40">
        <f>IFERROR(INDEX(ADJ!$A$1:$BZ$1000,MATCH(PAYROLL!D40,ADJ!A$1:A$500,0),MATCH(PAYROLL!BJ$2,ADJ!$2:$2,0)),0)</f>
        <v/>
      </c>
      <c r="BK40">
        <f>SUM(BF40:BJ40)</f>
        <v/>
      </c>
      <c r="BL40">
        <f>IFERROR(INDEX(ADJ!$A$1:$BZ$1000,MATCH(PAYROLL!D40,ADJ!A$1:A$500,0),MATCH(PAYROLL!BL$2,ADJ!$2:$2,0)),0)</f>
        <v/>
      </c>
      <c r="BM40">
        <f>IFERROR(INDEX(ADJ!$A$1:$BZ$1000,MATCH(PAYROLL!D40,ADJ!A$1:A$500,0),MATCH(PAYROLL!BM$2,ADJ!$2:$2,0)),0)</f>
        <v/>
      </c>
      <c r="BN40">
        <f>IFERROR(INDEX(ADJ!$A$1:$BZ$1000,MATCH(PAYROLL!D40,ADJ!A$1:A$500,0),MATCH(PAYROLL!BN$2,ADJ!$2:$2,0)),0)</f>
        <v/>
      </c>
      <c r="BO40">
        <f>IFERROR(INDEX(ADJ!$A$1:$BZ$1000,MATCH(PAYROLL!D40,ADJ!A$1:A$500,0),MATCH(PAYROLL!BO$2,ADJ!$2:$2,0)),0)</f>
        <v/>
      </c>
      <c r="BP40">
        <f>SUM(AM40,AV40,BE40,BK40,BL40:BO40)</f>
        <v/>
      </c>
      <c r="BQ40">
        <f>BO40</f>
        <v/>
      </c>
      <c r="BR40">
        <f>IFERROR(ROUND(IF(LEFT(INDEX(PIS!O$1:O$500,MATCH(D40,PIS!C$1:C$500)),1)="D",T40/8*(BD40*0.3),IF(LEFT(INDEX(PIS!O$1:O$500,MATCH(D40,PIS!C$1:C$500)),1)="H",T40*($BD40*0.3),T40/$AD40/8*($BD40*0.3))),0),0)</f>
        <v/>
      </c>
      <c r="BS40">
        <f>IF(AP40&lt;1,0,MIN(AP40,730000))</f>
        <v/>
      </c>
      <c r="BT40">
        <f>IFERROR(ROUND((BE40-SUM(AW40:BC40)*T40/AD40/8),0)-BR40,0)</f>
        <v/>
      </c>
      <c r="BU40">
        <f>AO40</f>
        <v/>
      </c>
      <c r="BV40">
        <f>SUM(BQ40:BU40)</f>
        <v/>
      </c>
      <c r="BW40">
        <f>BP40-BV40</f>
        <v/>
      </c>
      <c r="BX40">
        <f>IFERROR(IF(RIGHT(INDEX(PIS!O$1:O$500,MATCH(D40,PIS!C$1:C$500)),5)="Gross",MIN(U40+V40,VLOOKUP("R700",TSC!B:C,2,0)*VLOOKUP("R101",TSC!B:C,2,0))*VLOOKUP("R701",TSC!B:C,2,0)%,0),0)</f>
        <v/>
      </c>
      <c r="BY40">
        <f>IFERROR(IF(RIGHT(INDEX(PIS!O$1:O$500,MATCH(D40,PIS!C$1:C$500)),5)="Gross",MIN(U40+V40,VLOOKUP("R700",TSC!B:C,2,0)*VLOOKUP("R101",TSC!B:C,2,0))*VLOOKUP("T704",TSC!B:C,2,0)%,0),0)</f>
        <v/>
      </c>
      <c r="BZ40">
        <f>IFERROR(IF(RIGHT(INDEX(PIS!O$1:O$500,MATCH(D40,PIS!C$1:C$500)),5)="Gross",MIN(U40+V40,VLOOKUP("R700",TSC!B:C,2,0)*VLOOKUP("1",TSC!F:G,2,0))*VLOOKUP("T705",TSC!B:C,2,0)%,0),0)</f>
        <v/>
      </c>
      <c r="CA40">
        <f>IFERROR(INDEX(ADJ!$A$1:$BZ$1000,MATCH(PAYROLL!D40,ADJ!A$1:A$500,0),MATCH(PAYROLL!CA$2,ADJ!$2:$2,0)),0)</f>
        <v/>
      </c>
      <c r="CB40">
        <f>IFERROR(INDEX(ADJ!$A$1:$BZ$1000,MATCH(PAYROLL!D40,ADJ!A$1:A$500,0),MATCH(PAYROLL!CB$2,ADJ!$2:$2,0)),0)</f>
        <v/>
      </c>
      <c r="CC40">
        <f>SUM(BX40:CB40)</f>
        <v/>
      </c>
      <c r="CD40">
        <f>IFERROR(INDEX(PIS!$A$1:$BZ$1000,MATCH(PAYROLL!D40,PIS!C$1:C$500,0),MATCH(PAYROLL!CD$1,PIS!$1:$1,0)),0)</f>
        <v/>
      </c>
      <c r="CE40">
        <f>IFERROR(IF(OR(INDEX(PIS!P$1:P$500,MATCH(D40,PIS!C$1:C$500,0))="LT2",INDEX(PIS!P$1:P$500,MATCH(D40,PIS!C$1:C$500,0))="P10"),0,SUM(CC40,CD40*VLOOKUP("R601",TSC!B:C,2,0),VLOOKUP("R602",TSC!B:C,2,0))),0)</f>
        <v/>
      </c>
      <c r="CF40">
        <f>MAX(BW40-CE40,0)</f>
        <v/>
      </c>
      <c r="CG40">
        <f>IFERROR(IF(OR(RIGHT(INDEX(PIS!P$1:P$500,MATCH(D40,PIS!C$1:C$500)),5)="P10",RIGHT(INDEX(PIS!P$1:P$500,MATCH(D40,PIS!C$1:C$500)),5)="CK"),0,IF(CF40&lt;=5000000,CF40*5%,IF(CF40&lt;=10000000,CF40*10%-250000,IF(CF40&lt;=18000000,CF40*15%-750000,IF(CF40&lt;=32000000,CF40*20%-1650000,IF(CF40&lt;=52000000,CF40*25%-3250000,IF(CF40&lt;=80000000,BH40*30%-5850000,CF40*35%-9850000))))))),0)</f>
        <v/>
      </c>
      <c r="CH40">
        <f>IFERROR(IF(OR(INDEX(PIS!P$1:P$500,MATCH(D40,PIS!C$1:C$500))="LT",INDEX(PIS!P$1:P$500,MATCH(D40,PIS!C$1:C$500))="CK"),0,IF(CF40&lt;2000000,0,CF40*10%)),0)</f>
        <v/>
      </c>
      <c r="CI40">
        <f>IFERROR(INDEX(ADJ!$A$1:$BZ$1000,MATCH(PAYROLL!D40,ADJ!A$1:A$500,0),MATCH(PAYROLL!CI$2,ADJ!$2:$2,0)),0)</f>
        <v/>
      </c>
      <c r="CJ40">
        <f>IFERROR(INDEX(ADJ!$A$1:$BZ$1000,MATCH(PAYROLL!D40,ADJ!A$1:A$500,0),MATCH(PAYROLL!CJ$2,ADJ!$2:$2,0)),0)</f>
        <v/>
      </c>
      <c r="CK40">
        <f>IFERROR(INDEX(ADJ!$A$1:$BZ$1000,MATCH(PAYROLL!D40,ADJ!A$1:A$500,0),MATCH(PAYROLL!CK$2,ADJ!$2:$2,0)),0)</f>
        <v/>
      </c>
      <c r="CL40">
        <f>SUM(CG40:CK40)</f>
        <v/>
      </c>
      <c r="CM40">
        <f>ROUND(SUM(CH40:CK40),0)</f>
        <v/>
      </c>
      <c r="CN40">
        <f>IFERROR(INDEX(CSDA!D$1:D$500,MATCH($CN$2,CSDA!C$1:C$500,0))*INDEX(PIS!V$1:V$500,MATCH(D40,PIS!C$1:C$500))+INDEX(ADJ!$A$1:$BZ$1000,MATCH(PAYROLL!D40,ADJ!A$1:A$500,0),MATCH(PAYROLL!CN$2,ADJ!$2:$2,0)),0)</f>
        <v/>
      </c>
      <c r="CO40">
        <f>IFERROR(INDEX(ADJ!$A$1:$BZ$1000,MATCH(PAYROLL!D40,ADJ!A$1:A$500,0),MATCH(PAYROLL!CO$2,ADJ!$2:$2,0)),0)</f>
        <v/>
      </c>
      <c r="CP40">
        <f>IFERROR(INDEX(ADJ!$A$1:$BZ$1000,MATCH(PAYROLL!D40,ADJ!A$1:A$500,0),MATCH(PAYROLL!CP$2,ADJ!$2:$2,0)),0)</f>
        <v/>
      </c>
      <c r="CQ40">
        <f>BP40-CL40-CI40-CM40-CN40-CO40-CP40-CC40</f>
        <v/>
      </c>
      <c r="CR40">
        <f>IFERROR(IF(RIGHT(INDEX(PIS!O$1:O$500,MATCH(D40,PIS!C$1:C$500,0)),5)="Gross",MIN(U40+V40,VLOOKUP("R700",TSC!B:C,2,0)*VLOOKUP("R101",TSC!B:C,2,0))*(VLOOKUP("T711",TSC!B:C,2,0)+VLOOKUP("T712",TSC!B:C,2,0))%,MIN(T40+V40,VLOOKUP("R700",TSC!B:C,2,0)*VLOOKUP("R101",TSC!B:C,2,0))*(VLOOKUP("T711",TSC!B:C,2,0)+VLOOKUP("T712",TSC!B:C,2,0)+VLOOKUP("R701",TSC!B:C,2,0))%),0)</f>
        <v/>
      </c>
      <c r="CS40">
        <f>IFERROR(IF(RIGHT(INDEX(PIS!O$1:O$500,MATCH(D40,PIS!C$1:C$500,0)),5)="Gross",MIN(U40+V40,VLOOKUP("R700",TSC!B:C,2,0)*VLOOKUP("R101",TSC!B:C,2,0))*(VLOOKUP("T714",TSC!B:C,2,0))%,MIN(T40+V40,VLOOKUP("R700",TSC!B:C,2,0)*VLOOKUP("R101",TSC!B:C,2,0))*(VLOOKUP("T704",TSC!B:C,2,0)+VLOOKUP("T714",TSC!B:C,2,0))%),0)</f>
        <v/>
      </c>
      <c r="CT40">
        <f>IFERROR(IF(RIGHT(INDEX(PIS!O$1:O$500,MATCH(D40,PIS!C$1:C$500,0)),5)="Gross",MIN(U40+V40,VLOOKUP("R700",TSC!B:C,2,0)*VLOOKUP("R101",TSC!B:C,2,0))*VLOOKUP("T705",TSC!B:C,2,0)%,MIN(T40+V40,VLOOKUP("R700",TSC!B:C,2,0)*VLOOKUP("R101",TSC!B:C,2,0))*VLOOKUP("T705",TSC!B:C,2,0)%),0)</f>
        <v/>
      </c>
      <c r="CU40">
        <f>IFERROR(IF(RIGHT(INDEX(PIS!O$1:O$500,MATCH(D40,PIS!C$1:C$500,0)),5)="Gross",MIN(U40+V40,VLOOKUP("R700",TSC!B:C,2,0)*VLOOKUP("R101",TSC!B:C,2,0))*(VLOOKUP("T713",TSC!B:C,2,0))%,MIN(T40+V40,VLOOKUP("R700",TSC!B:C,2,0)*VLOOKUP("R101",TSC!B:C,2,0))*(VLOOKUP("T713",TSC!B:C,2,0))%),0)</f>
        <v/>
      </c>
      <c r="CV40">
        <f>IFERROR(INDEX(ADJ!$A$1:$BZ$1000,MATCH(PAYROLL!D40,ADJ!A$1:A$500,0),MATCH(PAYROLL!CV$2,ADJ!$2:$2,0)),0)</f>
        <v/>
      </c>
      <c r="CW40">
        <f>IFERROR(INDEX(ADJ!$A$1:$BZ$1000,MATCH(PAYROLL!D40,ADJ!A$1:A$500,0),MATCH(PAYROLL!CW$2,ADJ!$2:$2,0)),0)</f>
        <v/>
      </c>
      <c r="CX40">
        <f>SUM(CR40:CW40)</f>
        <v/>
      </c>
      <c r="CY40">
        <f>ROUND(IF(CR40&gt;0,T40+V40*VLOOKUP("R202",TSC!$B$1:$C$500,2,0),0),0)</f>
        <v/>
      </c>
      <c r="CZ40">
        <f>IFERROR(INDEX(CSDA!D$1:D$500,MATCH($CZ$2,CSDA!C$1:C$500,0)),0)</f>
        <v/>
      </c>
      <c r="DA40">
        <f>ROUND(T40*0.7%,0)</f>
        <v/>
      </c>
      <c r="DB40">
        <f>ROUND(T40/12,0)</f>
        <v/>
      </c>
      <c r="DC40">
        <f ref="DC40" t="array">IFERROR(INDEX(CSDA!D$1:D$500,MATCH("Trích giữ"&amp;PAYROLL!DC$2,CSDA!A$1:A$500&amp;CSDA!C$1:C$500,0)),0)</f>
        <v/>
      </c>
      <c r="DD40">
        <f ref="DD40" t="array">IFERROR(INDEX(CSDA!D$1:D$500,MATCH("Trích giữ"&amp;PAYROLL!DD$2,CSDA!A$1:A$500&amp;CSDA!C$1:C$500,0)),0)</f>
        <v/>
      </c>
      <c r="DE40">
        <f ref="DE40" t="array">IFERROR(INDEX(CSDA!D$1:D$500,MATCH("Trích giữ"&amp;PAYROLL!DE$2,CSDA!A$1:A$500&amp;CSDA!C$1:C$500,0)),0)</f>
        <v/>
      </c>
      <c r="DF40">
        <f>IFERROR(INDEX(CSDA!D$1:D$500,MATCH(PAYROLL!DF$2,CSDA!C$1:C$500,0)),0)</f>
        <v/>
      </c>
      <c r="DG40">
        <f ref="DG40" t="array">IFERROR(INDEX(CSDA!D$1:D$500,MATCH("Trích giữ"&amp;PAYROLL!DG$2,CSDA!A$1:A$500&amp;CSDA!C$1:C$500,0)),0)</f>
        <v/>
      </c>
      <c r="DH40">
        <f>ROUND(T40/26,0)</f>
        <v/>
      </c>
      <c r="DI40">
        <f ref="DI40" t="array">IFERROR(INDEX(CSDA!D$1:D$500,MATCH("Trích giữ"&amp;PAYROLL!DI$2,CSDA!A$1:A$500&amp;CSDA!C$1:C$500,0)),0)</f>
        <v/>
      </c>
      <c r="DJ40">
        <f>IF(U40=0,T40*21.5%-BL40,0)</f>
        <v/>
      </c>
      <c r="DK40">
        <f ref="DK40" t="array">IFERROR(INDEX(CSDA!D$1:D$500,MATCH("Trích giữ"&amp;PAYROLL!DK$2,CSDA!A$1:A$500&amp;CSDA!C$1:C$500,0)),0)</f>
        <v/>
      </c>
      <c r="DL40">
        <f>IFERROR(INDEX(CSDA!D$1:D$500,MATCH(PAYROLL!DL$2,CSDA!C$1:C$500,0))/12,0)</f>
        <v/>
      </c>
      <c r="DM40">
        <f>SUM(DB40:DL40)</f>
        <v/>
      </c>
      <c r="DN40">
        <f>IFERROR(INDEX(ADJ!$A$1:$BZ$1000,MATCH(PAYROLL!D40,ADJ!A$1:A$500,0),MATCH(PAYROLL!DN$2,ADJ!$2:$2,0)),0)</f>
        <v/>
      </c>
      <c r="DO40">
        <f>IFERROR(SUM(BP40,DM40:DN40,CX40:DA40)-DT40,0)</f>
        <v/>
      </c>
      <c r="DP40">
        <f ref="DP40" t="array">SUM(BW40*IFERROR(INDEX(CSDA!D$1:D$500,MATCH(BW$2,CSDA!C$1:C$500,0)),0)%,CX40*IFERROR(INDEX(CSDA!D$1:D$500,MATCH(CX$2,CSDA!C$1:C$500,0)),0)%,DA40*IFERROR(INDEX(CSDA!D$1:D$500,MATCH(DA$2,CSDA!C$1:C$500,0)),0)%,DB40*IFERROR(INDEX(CSDA!D$1:D$500,MATCH(DB$2,CSDA!C$1:C$500,0)),0)%,DF40*IFERROR(INDEX(CSDA!D$1:D$500,MATCH("Phí dịch vụ"&amp;PAYROLL!DF$2,CSDA!A$1:A$500&amp;CSDA!C$1:C$500,0)),0)%,DC40*IFERROR(INDEX(CSDA!D$1:D$500,MATCH("Phí dịch vụ"&amp;PAYROLL!DC$2,CSDA!A$1:A$500&amp;CSDA!C$1:C$500,0)),0)%,DH40*IFERROR(INDEX(CSDA!D$1:D$500,MATCH("Phí dịch vụ"&amp;PAYROLL!DH$2,CSDA!A$1:A$500&amp;CSDA!C$1:C$500,0)),0)%,DJ40*IFERROR(INDEX(CSDA!D$1:D$500,MATCH("Phí dịch vụ"&amp;PAYROLL!DJ$2,CSDA!A$1:A$500&amp;CSDA!C$1:C$500,0)),0)%,BN40*IFERROR(INDEX(CSDA!D$1:D$500,MATCH(BN$2,CSDA!C$1:C$500,0)),0)%)-BN40*7%</f>
        <v/>
      </c>
      <c r="DQ40">
        <f>IFERROR(INDEX(ADJ!$A$1:$BZ$1000,MATCH(PAYROLL!D40,ADJ!A$1:A$500,0),MATCH(PAYROLL!DQ$2,ADJ!$2:$2,0)),0)</f>
        <v/>
      </c>
      <c r="DR40">
        <f>IFERROR(INDEX(ADJ!$A$1:$BZ$1000,MATCH(PAYROLL!D40,ADJ!A$1:A$500,0),MATCH(PAYROLL!DR$2,ADJ!$2:$2,0)),0)</f>
        <v/>
      </c>
      <c r="DS40">
        <f>SUM(DP40:DR40)</f>
        <v/>
      </c>
      <c r="DT40">
        <f>EK40</f>
        <v/>
      </c>
      <c r="DU40">
        <f>SUM(DO40:DR40)</f>
        <v/>
      </c>
      <c r="DV40">
        <f>ROUND(DU40*0.1,0)</f>
        <v/>
      </c>
      <c r="DW40">
        <f>DU40+DV40</f>
        <v/>
      </c>
      <c r="DZ40">
        <f>IFERROR(INDEX(ADJ!$A$1:$BZ$1000,MATCH(PAYROLL!$D40,ADJ!A$1:A$500,0),MATCH(PAYROLL!DZ$2,ADJ!$2:$2,0)),0)</f>
        <v/>
      </c>
      <c r="EA40">
        <f>IFERROR(INDEX(ADJ!$A$1:$BZ$1000,MATCH(PAYROLL!$D40,ADJ!A$1:A$500,0),MATCH(PAYROLL!EA$2,ADJ!$2:$2,0)),0)</f>
        <v/>
      </c>
      <c r="EB40">
        <f>IFERROR(INDEX(ADJ!$A$1:$BZ$1000,MATCH(PAYROLL!$D40,ADJ!A$1:A$500,0),MATCH(PAYROLL!EB$2,ADJ!$2:$2,0)),0)</f>
        <v/>
      </c>
      <c r="EC40">
        <f>IFERROR(INDEX(ADJ!$A$1:$BZ$1000,MATCH(PAYROLL!$D40,ADJ!A$1:A$500,0),MATCH(PAYROLL!EC$2,ADJ!$2:$2,0)),0)</f>
        <v/>
      </c>
      <c r="ED40">
        <f>IFERROR(INDEX(ADJ!$A$1:$BZ$1000,MATCH(PAYROLL!$D40,ADJ!A$1:A$500,0),MATCH(PAYROLL!ED$2,ADJ!$2:$2,0)),0)</f>
        <v/>
      </c>
      <c r="EE40">
        <f>IFERROR(INDEX(ADJ!$A$1:$BZ$1000,MATCH(PAYROLL!$D40,ADJ!A$1:A$500,0),MATCH(PAYROLL!EE$2,ADJ!$2:$2,0)),0)</f>
        <v/>
      </c>
      <c r="EF40">
        <f>IFERROR(INDEX(ADJ!$A$1:$BZ$1000,MATCH(PAYROLL!$D40,ADJ!A$1:A$500,0),MATCH(PAYROLL!EF$2,ADJ!$2:$2,0)),0)</f>
        <v/>
      </c>
      <c r="EG40">
        <f>IFERROR(INDEX(ADJ!$A$1:$BZ$1000,MATCH(PAYROLL!$D40,ADJ!A$1:A$500,0),MATCH(PAYROLL!EG$2,ADJ!$2:$2,0)),0)</f>
        <v/>
      </c>
      <c r="EH40">
        <f>IFERROR(INDEX(ADJ!$A$1:$BZ$1000,MATCH(PAYROLL!$D40,ADJ!A$1:A$500,0),MATCH(PAYROLL!EH$2,ADJ!$2:$2,0)),0)</f>
        <v/>
      </c>
      <c r="EI40">
        <f>IFERROR(INDEX(ADJ!$A$1:$BZ$1000,MATCH(PAYROLL!D40,ADJ!A$1:A$500,0),MATCH(PAYROLL!EI$2,ADJ!$2:$2,0)),0)</f>
        <v/>
      </c>
      <c r="EJ40">
        <f>IFERROR(INDEX(ADJ!$A$1:$BZ$1000,MATCH(PAYROLL!$D40,ADJ!A$1:A$500,0),MATCH(PAYROLL!EJ$2,ADJ!$2:$2,0)),0)</f>
        <v/>
      </c>
      <c r="EK40">
        <f>SUM(DZ40:EJ40)</f>
        <v/>
      </c>
    </row>
    <row r="41">
      <c r="A41" t="n">
        <v>39</v>
      </c>
      <c r="B41" t="inlineStr">
        <is>
          <t>Lô Minh Họa</t>
        </is>
      </c>
      <c r="D41" t="inlineStr">
        <is>
          <t>158845-02</t>
        </is>
      </c>
      <c r="S41">
        <f>IFERROR(INDEX(PIS!$A$1:$BZ$1000,MATCH($D41,PIS!C$1:C$500,0),MATCH("Lương CB tháng trước",PIS!$1:$1,0)),0)</f>
        <v/>
      </c>
      <c r="T41">
        <f>IFERROR(INDEX(PIS!$A$1:$BZ$1000,MATCH($D41,PIS!C$1:C$500,0),MATCH("Lương CB hiện tại",PIS!$1:$1,0)),0)</f>
        <v/>
      </c>
      <c r="U41">
        <f>IFERROR(INDEX(PIS!$A$1:$BZ$1000,MATCH($D41,PIS!C$1:C$500,0),MATCH("Lương đóng BHBB",PIS!$1:$1,0)),0)</f>
        <v/>
      </c>
      <c r="V41">
        <f>IFERROR(INDEX(PIS!$A$1:$BZ$1000,MATCH($D41,PIS!C$1:C$500,0),MATCH(V$2,PIS!$2:$2,0)),0)</f>
        <v/>
      </c>
      <c r="W41">
        <f>IFERROR(INDEX(PIS!$A$1:$BZ$1000,MATCH($D41,PIS!C$1:C$500,0),MATCH(W$2,PIS!$2:$2,0)),0)</f>
        <v/>
      </c>
      <c r="X41">
        <f>IFERROR(INDEX(PIS!$A$1:$BZ$1000,MATCH($D41,PIS!C$1:C$500,0),MATCH(X$2,PIS!$2:$2,0)),0)</f>
        <v/>
      </c>
      <c r="Y41">
        <f>IFERROR(INDEX(PIS!$A$1:$BZ$1000,MATCH($D41,PIS!C$1:C$500,0),MATCH(Y$2,PIS!$2:$2,0)),0)</f>
        <v/>
      </c>
      <c r="Z41">
        <f>IFERROR(INDEX(PIS!$A$1:$BZ$1000,MATCH($D41,PIS!C$1:C$500,0),MATCH(Z$2,PIS!$2:$2,0)),0)</f>
        <v/>
      </c>
      <c r="AA41">
        <f>IFERROR(INDEX(PIS!$A$1:$BZ$1000,MATCH($D41,PIS!C$1:C$500,0),MATCH(AA$2,PIS!$2:$2,0)),0)</f>
        <v/>
      </c>
      <c r="AB41">
        <f>IFERROR(INDEX(PIS!$A$1:$BZ$1000,MATCH($D41,PIS!C$1:C$500,0),MATCH(AB$2,PIS!$2:$2,0)),0)</f>
        <v/>
      </c>
      <c r="AC41">
        <f>SUM(V41:AB41)</f>
        <v/>
      </c>
      <c r="AD41">
        <f>IFERROR(INDEX(TIMESHEET!$A$1:$AI$5000,MATCH($D41,TIMESHEET!A$1:A$500,0),MATCH("T100",TIMESHEET!$2:$2,0))-2,0)</f>
        <v/>
      </c>
      <c r="AE41">
        <f>IFERROR(INDEX(TIMESHEET!$A$1:$AI$5000,MATCH($D41,TIMESHEET!A$1:A$500,0),MATCH("T202",TIMESHEET!$2:$2,0)),0)</f>
        <v/>
      </c>
      <c r="AF41">
        <f>IFERROR(INDEX(TIMESHEET!$A$1:$AI$5000,MATCH($D41,TIMESHEET!A$1:A$500,0),MATCH("T302",TIMESHEET!$2:$2,0)),0)</f>
        <v/>
      </c>
      <c r="AG41">
        <f>IFERROR(INDEX(TIMESHEET!$A$1:$AI$5000,MATCH($D41,TIMESHEET!A$1:A$500,0),MATCH("T406",TIMESHEET!$2:$2,0)),0)</f>
        <v/>
      </c>
      <c r="AH41">
        <f>AE41+AG41</f>
        <v/>
      </c>
      <c r="AI41">
        <f>IFERROR(INDEX(TIMESHEET!$A$1:$AI$5000,MATCH($D41,TIMESHEET!A$1:A$500,0),MATCH("T701",TIMESHEET!$2:$2,0)),0)</f>
        <v/>
      </c>
      <c r="AJ41">
        <f>IFERROR(INDEX(TIMESHEET!$A$1:$AI$5000,MATCH($D41,TIMESHEET!B$1:B$500,0),MATCH("T320",TIMESHEET!$2:$2,0)),0)</f>
        <v/>
      </c>
      <c r="AK41">
        <f>IFERROR(IF(LEFT(INDEX(PIS!O$1:O$500,MATCH(D41,PIS!C$1:C$500)),1)="M",T41/AD41*SUM(AE41:AG41),T41*AD41),0)</f>
        <v/>
      </c>
      <c r="AL41">
        <f>IFERROR(INDEX(ADJ!$A$1:$BZ$1000,MATCH(PAYROLL!D41,ADJ!A$1:A$500,0),MATCH(PAYROLL!AL$2,ADJ!$2:$2,0)),0)</f>
        <v/>
      </c>
      <c r="AM41">
        <f>SUM(AK41:AL41)</f>
        <v/>
      </c>
      <c r="AN41">
        <f>IFERROR(ROUND(V41/$AD41*$AH41,0),0)</f>
        <v/>
      </c>
      <c r="AO41">
        <f>IFERROR(ROUND(W41/$AD41*$AH41,0),0)</f>
        <v/>
      </c>
      <c r="AP41">
        <f>IFERROR(ROUND(X41/$AD41*$AE41,0),0)</f>
        <v/>
      </c>
      <c r="AQ41">
        <f>IFERROR(ROUND(Y41/$AD41*$AH41,0),0)</f>
        <v/>
      </c>
      <c r="AR41">
        <f>IFERROR(ROUND(Z41/$AD41*$AH41,0),0)</f>
        <v/>
      </c>
      <c r="AS41">
        <f>IFERROR(ROUND(AA41/$AD41*$AH41,0),0)</f>
        <v/>
      </c>
      <c r="AT41">
        <f>IFERROR(IF((AE41+AF41+AG41)&gt;13,AB41,ROUND(AB41/AD41*AH41,0)),0)</f>
        <v/>
      </c>
      <c r="AU41">
        <f>IFERROR(INDEX(ADJ!$A$1:$BZ$1000,MATCH(PAYROLL!D41,ADJ!A$1:A$500,0),MATCH(PAYROLL!AU$2,ADJ!$2:$2,0)),0)</f>
        <v/>
      </c>
      <c r="AV41">
        <f>ROUND(SUM(AN41:AU41),0)</f>
        <v/>
      </c>
      <c r="AW41">
        <f>IFERROR(INDEX(TIMESHEET!$A$1:$AI$5000,MATCH(PAYROLL!D41,TIMESHEET!A$1:A$500,0),MATCH("T620",TIMESHEET!$2:$2,0)),0)</f>
        <v/>
      </c>
      <c r="AX41">
        <f>IFERROR(INDEX(TIMESHEET!$A$1:$AI$5000,MATCH(PAYROLL!D41,TIMESHEET!A$1:A$500,0),MATCH("T601",TIMESHEET!$2:$2,0)),0)</f>
        <v/>
      </c>
      <c r="AY41">
        <f>IFERROR(INDEX(TIMESHEET!$A$1:$AI$5000,MATCH(PAYROLL!D41,TIMESHEET!A$1:A$500,0),MATCH("T602",TIMESHEET!$2:$2,0)),0)</f>
        <v/>
      </c>
      <c r="AZ41">
        <f>IFERROR(INDEX(TIMESHEET!$A$1:$AI$5000,MATCH(PAYROLL!D41,TIMESHEET!A$1:A$500,0),MATCH("T603",TIMESHEET!$2:$2,0)),0)</f>
        <v/>
      </c>
      <c r="BA41">
        <f>IFERROR(INDEX(TIMESHEET!$A$1:$AI$5000,MATCH(PAYROLL!D41,TIMESHEET!A$1:A$500,0),MATCH("T611",TIMESHEET!$2:$2,0)),0)</f>
        <v/>
      </c>
      <c r="BB41">
        <f>IFERROR(INDEX(TIMESHEET!$A$1:$AI$5000,MATCH(PAYROLL!D41,TIMESHEET!A$1:A$500,0),MATCH("T612",TIMESHEET!$2:$2,0)),0)</f>
        <v/>
      </c>
      <c r="BC41">
        <f>IFERROR(INDEX(TIMESHEET!$A$1:$AI$5000,MATCH(PAYROLL!D41,TIMESHEET!A$1:A$500,0),MATCH("T613",TIMESHEET!$2:$2,0)),0)</f>
        <v/>
      </c>
      <c r="BD41">
        <f>IFERROR(INDEX(TIMESHEET!$A$1:$AI$5000,MATCH(PAYROLL!D41,TIMESHEET!A$1:A$500,0),MATCH("T500",TIMESHEET!$2:$2,0)),0)</f>
        <v/>
      </c>
      <c r="BE41">
        <f>IFERROR(IF(LEFT(INDEX(PIS!O$1:O$500,MATCH(D41,PIS!C$1:C$500)),1)="M",T41/AD41/8*(AW41+AX41*1.5+AY41*2+AZ41*3+BA41*2.1+BB41*2.7+BC41*3.9+BD41*0.3),T41/8*(AW41+AX41*1.5+AY41*2+AZ41*3+BA41*2.1+BB41*2.7+BC41*3.9+BD41*0.3)),0)</f>
        <v/>
      </c>
      <c r="BF41">
        <f>IFERROR(INDEX(ADJ!$A$1:$BZ$1000,MATCH(PAYROLL!$D41,ADJ!A$1:A$500,0),MATCH(PAYROLL!BF$2,ADJ!$2:$2,0)),0)</f>
        <v/>
      </c>
      <c r="BG41">
        <f>IFERROR(INDEX(ADJ!$A$1:$BZ$1000,MATCH(PAYROLL!D41,ADJ!A$1:A$500,0),MATCH(PAYROLL!BG$2,ADJ!$2:$2,0)),0)</f>
        <v/>
      </c>
      <c r="BH41">
        <f>IFERROR(INDEX(ADJ!$A$1:$BZ$1000,MATCH(PAYROLL!D41,ADJ!A$1:A$500,0),MATCH(PAYROLL!BH$2,ADJ!$2:$2,0)),0)</f>
        <v/>
      </c>
      <c r="BI41">
        <f>IFERROR(INDEX(ADJ!$A$1:$BZ$1000,MATCH(PAYROLL!D41,ADJ!A$1:A$500,0),MATCH(PAYROLL!BI$2,ADJ!$2:$2,0)),0)</f>
        <v/>
      </c>
      <c r="BJ41">
        <f>IFERROR(INDEX(ADJ!$A$1:$BZ$1000,MATCH(PAYROLL!D41,ADJ!A$1:A$500,0),MATCH(PAYROLL!BJ$2,ADJ!$2:$2,0)),0)</f>
        <v/>
      </c>
      <c r="BK41">
        <f>SUM(BF41:BJ41)</f>
        <v/>
      </c>
      <c r="BL41">
        <f>IFERROR(INDEX(ADJ!$A$1:$BZ$1000,MATCH(PAYROLL!D41,ADJ!A$1:A$500,0),MATCH(PAYROLL!BL$2,ADJ!$2:$2,0)),0)</f>
        <v/>
      </c>
      <c r="BM41">
        <f>IFERROR(INDEX(ADJ!$A$1:$BZ$1000,MATCH(PAYROLL!D41,ADJ!A$1:A$500,0),MATCH(PAYROLL!BM$2,ADJ!$2:$2,0)),0)</f>
        <v/>
      </c>
      <c r="BN41">
        <f>IFERROR(INDEX(ADJ!$A$1:$BZ$1000,MATCH(PAYROLL!D41,ADJ!A$1:A$500,0),MATCH(PAYROLL!BN$2,ADJ!$2:$2,0)),0)</f>
        <v/>
      </c>
      <c r="BO41">
        <f>IFERROR(INDEX(ADJ!$A$1:$BZ$1000,MATCH(PAYROLL!D41,ADJ!A$1:A$500,0),MATCH(PAYROLL!BO$2,ADJ!$2:$2,0)),0)</f>
        <v/>
      </c>
      <c r="BP41">
        <f>SUM(AM41,AV41,BE41,BK41,BL41:BO41)</f>
        <v/>
      </c>
      <c r="BQ41">
        <f>BO41</f>
        <v/>
      </c>
      <c r="BR41">
        <f>IFERROR(ROUND(IF(LEFT(INDEX(PIS!O$1:O$500,MATCH(D41,PIS!C$1:C$500)),1)="D",T41/8*(BD41*0.3),IF(LEFT(INDEX(PIS!O$1:O$500,MATCH(D41,PIS!C$1:C$500)),1)="H",T41*($BD41*0.3),T41/$AD41/8*($BD41*0.3))),0),0)</f>
        <v/>
      </c>
      <c r="BS41">
        <f>IF(AP41&lt;1,0,MIN(AP41,730000))</f>
        <v/>
      </c>
      <c r="BT41">
        <f>IFERROR(ROUND((BE41-SUM(AW41:BC41)*T41/AD41/8),0)-BR41,0)</f>
        <v/>
      </c>
      <c r="BU41">
        <f>AO41</f>
        <v/>
      </c>
      <c r="BV41">
        <f>SUM(BQ41:BU41)</f>
        <v/>
      </c>
      <c r="BW41">
        <f>BP41-BV41</f>
        <v/>
      </c>
      <c r="BX41">
        <f>IFERROR(IF(RIGHT(INDEX(PIS!O$1:O$500,MATCH(D41,PIS!C$1:C$500)),5)="Gross",MIN(U41+V41,VLOOKUP("R700",TSC!B:C,2,0)*VLOOKUP("R101",TSC!B:C,2,0))*VLOOKUP("R701",TSC!B:C,2,0)%,0),0)</f>
        <v/>
      </c>
      <c r="BY41">
        <f>IFERROR(IF(RIGHT(INDEX(PIS!O$1:O$500,MATCH(D41,PIS!C$1:C$500)),5)="Gross",MIN(U41+V41,VLOOKUP("R700",TSC!B:C,2,0)*VLOOKUP("R101",TSC!B:C,2,0))*VLOOKUP("T704",TSC!B:C,2,0)%,0),0)</f>
        <v/>
      </c>
      <c r="BZ41">
        <f>IFERROR(IF(RIGHT(INDEX(PIS!O$1:O$500,MATCH(D41,PIS!C$1:C$500)),5)="Gross",MIN(U41+V41,VLOOKUP("R700",TSC!B:C,2,0)*VLOOKUP("1",TSC!F:G,2,0))*VLOOKUP("T705",TSC!B:C,2,0)%,0),0)</f>
        <v/>
      </c>
      <c r="CA41">
        <f>IFERROR(INDEX(ADJ!$A$1:$BZ$1000,MATCH(PAYROLL!D41,ADJ!A$1:A$500,0),MATCH(PAYROLL!CA$2,ADJ!$2:$2,0)),0)</f>
        <v/>
      </c>
      <c r="CB41">
        <f>IFERROR(INDEX(ADJ!$A$1:$BZ$1000,MATCH(PAYROLL!D41,ADJ!A$1:A$500,0),MATCH(PAYROLL!CB$2,ADJ!$2:$2,0)),0)</f>
        <v/>
      </c>
      <c r="CC41">
        <f>SUM(BX41:CB41)</f>
        <v/>
      </c>
      <c r="CD41">
        <f>IFERROR(INDEX(PIS!$A$1:$BZ$1000,MATCH(PAYROLL!D41,PIS!C$1:C$500,0),MATCH(PAYROLL!CD$1,PIS!$1:$1,0)),0)</f>
        <v/>
      </c>
      <c r="CE41">
        <f>IFERROR(IF(OR(INDEX(PIS!P$1:P$500,MATCH(D41,PIS!C$1:C$500,0))="LT2",INDEX(PIS!P$1:P$500,MATCH(D41,PIS!C$1:C$500,0))="P10"),0,SUM(CC41,CD41*VLOOKUP("R601",TSC!B:C,2,0),VLOOKUP("R602",TSC!B:C,2,0))),0)</f>
        <v/>
      </c>
      <c r="CF41">
        <f>MAX(BW41-CE41,0)</f>
        <v/>
      </c>
      <c r="CG41">
        <f>IFERROR(IF(OR(RIGHT(INDEX(PIS!P$1:P$500,MATCH(D41,PIS!C$1:C$500)),5)="P10",RIGHT(INDEX(PIS!P$1:P$500,MATCH(D41,PIS!C$1:C$500)),5)="CK"),0,IF(CF41&lt;=5000000,CF41*5%,IF(CF41&lt;=10000000,CF41*10%-250000,IF(CF41&lt;=18000000,CF41*15%-750000,IF(CF41&lt;=32000000,CF41*20%-1650000,IF(CF41&lt;=52000000,CF41*25%-3250000,IF(CF41&lt;=80000000,BH41*30%-5850000,CF41*35%-9850000))))))),0)</f>
        <v/>
      </c>
      <c r="CH41">
        <f>IFERROR(IF(OR(INDEX(PIS!P$1:P$500,MATCH(D41,PIS!C$1:C$500))="LT",INDEX(PIS!P$1:P$500,MATCH(D41,PIS!C$1:C$500))="CK"),0,IF(CF41&lt;2000000,0,CF41*10%)),0)</f>
        <v/>
      </c>
      <c r="CI41">
        <f>IFERROR(INDEX(ADJ!$A$1:$BZ$1000,MATCH(PAYROLL!D41,ADJ!A$1:A$500,0),MATCH(PAYROLL!CI$2,ADJ!$2:$2,0)),0)</f>
        <v/>
      </c>
      <c r="CJ41">
        <f>IFERROR(INDEX(ADJ!$A$1:$BZ$1000,MATCH(PAYROLL!D41,ADJ!A$1:A$500,0),MATCH(PAYROLL!CJ$2,ADJ!$2:$2,0)),0)</f>
        <v/>
      </c>
      <c r="CK41">
        <f>IFERROR(INDEX(ADJ!$A$1:$BZ$1000,MATCH(PAYROLL!D41,ADJ!A$1:A$500,0),MATCH(PAYROLL!CK$2,ADJ!$2:$2,0)),0)</f>
        <v/>
      </c>
      <c r="CL41">
        <f>SUM(CG41:CK41)</f>
        <v/>
      </c>
      <c r="CM41">
        <f>ROUND(SUM(CH41:CK41),0)</f>
        <v/>
      </c>
      <c r="CN41">
        <f>IFERROR(INDEX(CSDA!D$1:D$500,MATCH($CN$2,CSDA!C$1:C$500,0))*INDEX(PIS!V$1:V$500,MATCH(D41,PIS!C$1:C$500))+INDEX(ADJ!$A$1:$BZ$1000,MATCH(PAYROLL!D41,ADJ!A$1:A$500,0),MATCH(PAYROLL!CN$2,ADJ!$2:$2,0)),0)</f>
        <v/>
      </c>
      <c r="CO41">
        <f>IFERROR(INDEX(ADJ!$A$1:$BZ$1000,MATCH(PAYROLL!D41,ADJ!A$1:A$500,0),MATCH(PAYROLL!CO$2,ADJ!$2:$2,0)),0)</f>
        <v/>
      </c>
      <c r="CP41">
        <f>IFERROR(INDEX(ADJ!$A$1:$BZ$1000,MATCH(PAYROLL!D41,ADJ!A$1:A$500,0),MATCH(PAYROLL!CP$2,ADJ!$2:$2,0)),0)</f>
        <v/>
      </c>
      <c r="CQ41">
        <f>BP41-CL41-CI41-CM41-CN41-CO41-CP41-CC41</f>
        <v/>
      </c>
      <c r="CR41">
        <f>IFERROR(IF(RIGHT(INDEX(PIS!O$1:O$500,MATCH(D41,PIS!C$1:C$500,0)),5)="Gross",MIN(U41+V41,VLOOKUP("R700",TSC!B:C,2,0)*VLOOKUP("R101",TSC!B:C,2,0))*(VLOOKUP("T711",TSC!B:C,2,0)+VLOOKUP("T712",TSC!B:C,2,0))%,MIN(T41+V41,VLOOKUP("R700",TSC!B:C,2,0)*VLOOKUP("R101",TSC!B:C,2,0))*(VLOOKUP("T711",TSC!B:C,2,0)+VLOOKUP("T712",TSC!B:C,2,0)+VLOOKUP("R701",TSC!B:C,2,0))%),0)</f>
        <v/>
      </c>
      <c r="CS41">
        <f>IFERROR(IF(RIGHT(INDEX(PIS!O$1:O$500,MATCH(D41,PIS!C$1:C$500,0)),5)="Gross",MIN(U41+V41,VLOOKUP("R700",TSC!B:C,2,0)*VLOOKUP("R101",TSC!B:C,2,0))*(VLOOKUP("T714",TSC!B:C,2,0))%,MIN(T41+V41,VLOOKUP("R700",TSC!B:C,2,0)*VLOOKUP("R101",TSC!B:C,2,0))*(VLOOKUP("T704",TSC!B:C,2,0)+VLOOKUP("T714",TSC!B:C,2,0))%),0)</f>
        <v/>
      </c>
      <c r="CT41">
        <f>IFERROR(IF(RIGHT(INDEX(PIS!O$1:O$500,MATCH(D41,PIS!C$1:C$500,0)),5)="Gross",MIN(U41+V41,VLOOKUP("R700",TSC!B:C,2,0)*VLOOKUP("R101",TSC!B:C,2,0))*VLOOKUP("T705",TSC!B:C,2,0)%,MIN(T41+V41,VLOOKUP("R700",TSC!B:C,2,0)*VLOOKUP("R101",TSC!B:C,2,0))*VLOOKUP("T705",TSC!B:C,2,0)%),0)</f>
        <v/>
      </c>
      <c r="CU41">
        <f>IFERROR(IF(RIGHT(INDEX(PIS!O$1:O$500,MATCH(D41,PIS!C$1:C$500,0)),5)="Gross",MIN(U41+V41,VLOOKUP("R700",TSC!B:C,2,0)*VLOOKUP("R101",TSC!B:C,2,0))*(VLOOKUP("T713",TSC!B:C,2,0))%,MIN(T41+V41,VLOOKUP("R700",TSC!B:C,2,0)*VLOOKUP("R101",TSC!B:C,2,0))*(VLOOKUP("T713",TSC!B:C,2,0))%),0)</f>
        <v/>
      </c>
      <c r="CV41">
        <f>IFERROR(INDEX(ADJ!$A$1:$BZ$1000,MATCH(PAYROLL!D41,ADJ!A$1:A$500,0),MATCH(PAYROLL!CV$2,ADJ!$2:$2,0)),0)</f>
        <v/>
      </c>
      <c r="CW41">
        <f>IFERROR(INDEX(ADJ!$A$1:$BZ$1000,MATCH(PAYROLL!D41,ADJ!A$1:A$500,0),MATCH(PAYROLL!CW$2,ADJ!$2:$2,0)),0)</f>
        <v/>
      </c>
      <c r="CX41">
        <f>SUM(CR41:CW41)</f>
        <v/>
      </c>
      <c r="CY41">
        <f>ROUND(IF(CR41&gt;0,T41+V41*VLOOKUP("R202",TSC!$B$1:$C$500,2,0),0),0)</f>
        <v/>
      </c>
      <c r="CZ41">
        <f>IFERROR(INDEX(CSDA!D$1:D$500,MATCH($CZ$2,CSDA!C$1:C$500,0)),0)</f>
        <v/>
      </c>
      <c r="DA41">
        <f>ROUND(T41*0.7%,0)</f>
        <v/>
      </c>
      <c r="DB41">
        <f>ROUND(T41/12,0)</f>
        <v/>
      </c>
      <c r="DC41">
        <f ref="DC41" t="array">IFERROR(INDEX(CSDA!D$1:D$500,MATCH("Trích giữ"&amp;PAYROLL!DC$2,CSDA!A$1:A$500&amp;CSDA!C$1:C$500,0)),0)</f>
        <v/>
      </c>
      <c r="DD41">
        <f ref="DD41" t="array">IFERROR(INDEX(CSDA!D$1:D$500,MATCH("Trích giữ"&amp;PAYROLL!DD$2,CSDA!A$1:A$500&amp;CSDA!C$1:C$500,0)),0)</f>
        <v/>
      </c>
      <c r="DE41">
        <f ref="DE41" t="array">IFERROR(INDEX(CSDA!D$1:D$500,MATCH("Trích giữ"&amp;PAYROLL!DE$2,CSDA!A$1:A$500&amp;CSDA!C$1:C$500,0)),0)</f>
        <v/>
      </c>
      <c r="DF41">
        <f>IFERROR(INDEX(CSDA!D$1:D$500,MATCH(PAYROLL!DF$2,CSDA!C$1:C$500,0)),0)</f>
        <v/>
      </c>
      <c r="DG41">
        <f ref="DG41" t="array">IFERROR(INDEX(CSDA!D$1:D$500,MATCH("Trích giữ"&amp;PAYROLL!DG$2,CSDA!A$1:A$500&amp;CSDA!C$1:C$500,0)),0)</f>
        <v/>
      </c>
      <c r="DH41">
        <f>ROUND(T41/26,0)</f>
        <v/>
      </c>
      <c r="DI41">
        <f ref="DI41" t="array">IFERROR(INDEX(CSDA!D$1:D$500,MATCH("Trích giữ"&amp;PAYROLL!DI$2,CSDA!A$1:A$500&amp;CSDA!C$1:C$500,0)),0)</f>
        <v/>
      </c>
      <c r="DJ41">
        <f>IF(U41=0,T41*21.5%-BL41,0)</f>
        <v/>
      </c>
      <c r="DK41">
        <f ref="DK41" t="array">IFERROR(INDEX(CSDA!D$1:D$500,MATCH("Trích giữ"&amp;PAYROLL!DK$2,CSDA!A$1:A$500&amp;CSDA!C$1:C$500,0)),0)</f>
        <v/>
      </c>
      <c r="DL41">
        <f>IFERROR(INDEX(CSDA!D$1:D$500,MATCH(PAYROLL!DL$2,CSDA!C$1:C$500,0))/12,0)</f>
        <v/>
      </c>
      <c r="DM41">
        <f>SUM(DB41:DL41)</f>
        <v/>
      </c>
      <c r="DN41">
        <f>IFERROR(INDEX(ADJ!$A$1:$BZ$1000,MATCH(PAYROLL!D41,ADJ!A$1:A$500,0),MATCH(PAYROLL!DN$2,ADJ!$2:$2,0)),0)</f>
        <v/>
      </c>
      <c r="DO41">
        <f>IFERROR(SUM(BP41,DM41:DN41,CX41:DA41)-DT41,0)</f>
        <v/>
      </c>
      <c r="DP41">
        <f ref="DP41" t="array">SUM(BW41*IFERROR(INDEX(CSDA!D$1:D$500,MATCH(BW$2,CSDA!C$1:C$500,0)),0)%,CX41*IFERROR(INDEX(CSDA!D$1:D$500,MATCH(CX$2,CSDA!C$1:C$500,0)),0)%,DA41*IFERROR(INDEX(CSDA!D$1:D$500,MATCH(DA$2,CSDA!C$1:C$500,0)),0)%,DB41*IFERROR(INDEX(CSDA!D$1:D$500,MATCH(DB$2,CSDA!C$1:C$500,0)),0)%,DF41*IFERROR(INDEX(CSDA!D$1:D$500,MATCH("Phí dịch vụ"&amp;PAYROLL!DF$2,CSDA!A$1:A$500&amp;CSDA!C$1:C$500,0)),0)%,DC41*IFERROR(INDEX(CSDA!D$1:D$500,MATCH("Phí dịch vụ"&amp;PAYROLL!DC$2,CSDA!A$1:A$500&amp;CSDA!C$1:C$500,0)),0)%,DH41*IFERROR(INDEX(CSDA!D$1:D$500,MATCH("Phí dịch vụ"&amp;PAYROLL!DH$2,CSDA!A$1:A$500&amp;CSDA!C$1:C$500,0)),0)%,DJ41*IFERROR(INDEX(CSDA!D$1:D$500,MATCH("Phí dịch vụ"&amp;PAYROLL!DJ$2,CSDA!A$1:A$500&amp;CSDA!C$1:C$500,0)),0)%,BN41*IFERROR(INDEX(CSDA!D$1:D$500,MATCH(BN$2,CSDA!C$1:C$500,0)),0)%)-BN41*7%</f>
        <v/>
      </c>
      <c r="DQ41">
        <f>IFERROR(INDEX(ADJ!$A$1:$BZ$1000,MATCH(PAYROLL!D41,ADJ!A$1:A$500,0),MATCH(PAYROLL!DQ$2,ADJ!$2:$2,0)),0)</f>
        <v/>
      </c>
      <c r="DR41">
        <f>IFERROR(INDEX(ADJ!$A$1:$BZ$1000,MATCH(PAYROLL!D41,ADJ!A$1:A$500,0),MATCH(PAYROLL!DR$2,ADJ!$2:$2,0)),0)</f>
        <v/>
      </c>
      <c r="DS41">
        <f>SUM(DP41:DR41)</f>
        <v/>
      </c>
      <c r="DT41">
        <f>EK41</f>
        <v/>
      </c>
      <c r="DU41">
        <f>SUM(DO41:DR41)</f>
        <v/>
      </c>
      <c r="DV41">
        <f>ROUND(DU41*0.1,0)</f>
        <v/>
      </c>
      <c r="DW41">
        <f>DU41+DV41</f>
        <v/>
      </c>
      <c r="DZ41">
        <f>IFERROR(INDEX(ADJ!$A$1:$BZ$1000,MATCH(PAYROLL!$D41,ADJ!A$1:A$500,0),MATCH(PAYROLL!DZ$2,ADJ!$2:$2,0)),0)</f>
        <v/>
      </c>
      <c r="EA41">
        <f>IFERROR(INDEX(ADJ!$A$1:$BZ$1000,MATCH(PAYROLL!$D41,ADJ!A$1:A$500,0),MATCH(PAYROLL!EA$2,ADJ!$2:$2,0)),0)</f>
        <v/>
      </c>
      <c r="EB41">
        <f>IFERROR(INDEX(ADJ!$A$1:$BZ$1000,MATCH(PAYROLL!$D41,ADJ!A$1:A$500,0),MATCH(PAYROLL!EB$2,ADJ!$2:$2,0)),0)</f>
        <v/>
      </c>
      <c r="EC41">
        <f>IFERROR(INDEX(ADJ!$A$1:$BZ$1000,MATCH(PAYROLL!$D41,ADJ!A$1:A$500,0),MATCH(PAYROLL!EC$2,ADJ!$2:$2,0)),0)</f>
        <v/>
      </c>
      <c r="ED41">
        <f>IFERROR(INDEX(ADJ!$A$1:$BZ$1000,MATCH(PAYROLL!$D41,ADJ!A$1:A$500,0),MATCH(PAYROLL!ED$2,ADJ!$2:$2,0)),0)</f>
        <v/>
      </c>
      <c r="EE41">
        <f>IFERROR(INDEX(ADJ!$A$1:$BZ$1000,MATCH(PAYROLL!$D41,ADJ!A$1:A$500,0),MATCH(PAYROLL!EE$2,ADJ!$2:$2,0)),0)</f>
        <v/>
      </c>
      <c r="EF41">
        <f>IFERROR(INDEX(ADJ!$A$1:$BZ$1000,MATCH(PAYROLL!$D41,ADJ!A$1:A$500,0),MATCH(PAYROLL!EF$2,ADJ!$2:$2,0)),0)</f>
        <v/>
      </c>
      <c r="EG41">
        <f>IFERROR(INDEX(ADJ!$A$1:$BZ$1000,MATCH(PAYROLL!$D41,ADJ!A$1:A$500,0),MATCH(PAYROLL!EG$2,ADJ!$2:$2,0)),0)</f>
        <v/>
      </c>
      <c r="EH41">
        <f>IFERROR(INDEX(ADJ!$A$1:$BZ$1000,MATCH(PAYROLL!$D41,ADJ!A$1:A$500,0),MATCH(PAYROLL!EH$2,ADJ!$2:$2,0)),0)</f>
        <v/>
      </c>
      <c r="EI41">
        <f>IFERROR(INDEX(ADJ!$A$1:$BZ$1000,MATCH(PAYROLL!D41,ADJ!A$1:A$500,0),MATCH(PAYROLL!EI$2,ADJ!$2:$2,0)),0)</f>
        <v/>
      </c>
      <c r="EJ41">
        <f>IFERROR(INDEX(ADJ!$A$1:$BZ$1000,MATCH(PAYROLL!$D41,ADJ!A$1:A$500,0),MATCH(PAYROLL!EJ$2,ADJ!$2:$2,0)),0)</f>
        <v/>
      </c>
      <c r="EK41">
        <f>SUM(DZ41:EJ41)</f>
        <v/>
      </c>
    </row>
    <row r="42">
      <c r="A42" t="n">
        <v>40</v>
      </c>
      <c r="B42" t="inlineStr">
        <is>
          <t>Lương Thị Nga</t>
        </is>
      </c>
      <c r="D42" t="inlineStr">
        <is>
          <t>158983-01</t>
        </is>
      </c>
      <c r="S42">
        <f>IFERROR(INDEX(PIS!$A$1:$BZ$1000,MATCH($D42,PIS!C$1:C$500,0),MATCH("Lương CB tháng trước",PIS!$1:$1,0)),0)</f>
        <v/>
      </c>
      <c r="T42">
        <f>IFERROR(INDEX(PIS!$A$1:$BZ$1000,MATCH($D42,PIS!C$1:C$500,0),MATCH("Lương CB hiện tại",PIS!$1:$1,0)),0)</f>
        <v/>
      </c>
      <c r="U42">
        <f>IFERROR(INDEX(PIS!$A$1:$BZ$1000,MATCH($D42,PIS!C$1:C$500,0),MATCH("Lương đóng BHBB",PIS!$1:$1,0)),0)</f>
        <v/>
      </c>
      <c r="V42">
        <f>IFERROR(INDEX(PIS!$A$1:$BZ$1000,MATCH($D42,PIS!C$1:C$500,0),MATCH(V$2,PIS!$2:$2,0)),0)</f>
        <v/>
      </c>
      <c r="W42">
        <f>IFERROR(INDEX(PIS!$A$1:$BZ$1000,MATCH($D42,PIS!C$1:C$500,0),MATCH(W$2,PIS!$2:$2,0)),0)</f>
        <v/>
      </c>
      <c r="X42">
        <f>IFERROR(INDEX(PIS!$A$1:$BZ$1000,MATCH($D42,PIS!C$1:C$500,0),MATCH(X$2,PIS!$2:$2,0)),0)</f>
        <v/>
      </c>
      <c r="Y42">
        <f>IFERROR(INDEX(PIS!$A$1:$BZ$1000,MATCH($D42,PIS!C$1:C$500,0),MATCH(Y$2,PIS!$2:$2,0)),0)</f>
        <v/>
      </c>
      <c r="Z42">
        <f>IFERROR(INDEX(PIS!$A$1:$BZ$1000,MATCH($D42,PIS!C$1:C$500,0),MATCH(Z$2,PIS!$2:$2,0)),0)</f>
        <v/>
      </c>
      <c r="AA42">
        <f>IFERROR(INDEX(PIS!$A$1:$BZ$1000,MATCH($D42,PIS!C$1:C$500,0),MATCH(AA$2,PIS!$2:$2,0)),0)</f>
        <v/>
      </c>
      <c r="AB42">
        <f>IFERROR(INDEX(PIS!$A$1:$BZ$1000,MATCH($D42,PIS!C$1:C$500,0),MATCH(AB$2,PIS!$2:$2,0)),0)</f>
        <v/>
      </c>
      <c r="AC42">
        <f>SUM(V42:AB42)</f>
        <v/>
      </c>
      <c r="AD42">
        <f>IFERROR(INDEX(TIMESHEET!$A$1:$AI$5000,MATCH($D42,TIMESHEET!A$1:A$500,0),MATCH("T100",TIMESHEET!$2:$2,0))-2,0)</f>
        <v/>
      </c>
      <c r="AE42">
        <f>IFERROR(INDEX(TIMESHEET!$A$1:$AI$5000,MATCH($D42,TIMESHEET!A$1:A$500,0),MATCH("T202",TIMESHEET!$2:$2,0)),0)</f>
        <v/>
      </c>
      <c r="AF42">
        <f>IFERROR(INDEX(TIMESHEET!$A$1:$AI$5000,MATCH($D42,TIMESHEET!A$1:A$500,0),MATCH("T302",TIMESHEET!$2:$2,0)),0)</f>
        <v/>
      </c>
      <c r="AG42">
        <f>IFERROR(INDEX(TIMESHEET!$A$1:$AI$5000,MATCH($D42,TIMESHEET!A$1:A$500,0),MATCH("T406",TIMESHEET!$2:$2,0)),0)</f>
        <v/>
      </c>
      <c r="AH42">
        <f>AE42+AG42</f>
        <v/>
      </c>
      <c r="AI42">
        <f>IFERROR(INDEX(TIMESHEET!$A$1:$AI$5000,MATCH($D42,TIMESHEET!A$1:A$500,0),MATCH("T701",TIMESHEET!$2:$2,0)),0)</f>
        <v/>
      </c>
      <c r="AJ42">
        <f>IFERROR(INDEX(TIMESHEET!$A$1:$AI$5000,MATCH($D42,TIMESHEET!B$1:B$500,0),MATCH("T320",TIMESHEET!$2:$2,0)),0)</f>
        <v/>
      </c>
      <c r="AK42">
        <f>IFERROR(IF(LEFT(INDEX(PIS!O$1:O$500,MATCH(D42,PIS!C$1:C$500)),1)="M",T42/AD42*SUM(AE42:AG42),T42*AD42),0)</f>
        <v/>
      </c>
      <c r="AL42">
        <f>IFERROR(INDEX(ADJ!$A$1:$BZ$1000,MATCH(PAYROLL!D42,ADJ!A$1:A$500,0),MATCH(PAYROLL!AL$2,ADJ!$2:$2,0)),0)</f>
        <v/>
      </c>
      <c r="AM42">
        <f>SUM(AK42:AL42)</f>
        <v/>
      </c>
      <c r="AN42">
        <f>IFERROR(ROUND(V42/$AD42*$AH42,0),0)</f>
        <v/>
      </c>
      <c r="AO42">
        <f>IFERROR(ROUND(W42/$AD42*$AH42,0),0)</f>
        <v/>
      </c>
      <c r="AP42">
        <f>IFERROR(ROUND(X42/$AD42*$AE42,0),0)</f>
        <v/>
      </c>
      <c r="AQ42">
        <f>IFERROR(ROUND(Y42/$AD42*$AH42,0),0)</f>
        <v/>
      </c>
      <c r="AR42">
        <f>IFERROR(ROUND(Z42/$AD42*$AH42,0),0)</f>
        <v/>
      </c>
      <c r="AS42">
        <f>IFERROR(ROUND(AA42/$AD42*$AH42,0),0)</f>
        <v/>
      </c>
      <c r="AT42">
        <f>IFERROR(IF((AE42+AF42+AG42)&gt;13,AB42,ROUND(AB42/AD42*AH42,0)),0)</f>
        <v/>
      </c>
      <c r="AU42">
        <f>IFERROR(INDEX(ADJ!$A$1:$BZ$1000,MATCH(PAYROLL!D42,ADJ!A$1:A$500,0),MATCH(PAYROLL!AU$2,ADJ!$2:$2,0)),0)</f>
        <v/>
      </c>
      <c r="AV42">
        <f>ROUND(SUM(AN42:AU42),0)</f>
        <v/>
      </c>
      <c r="AW42">
        <f>IFERROR(INDEX(TIMESHEET!$A$1:$AI$5000,MATCH(PAYROLL!D42,TIMESHEET!A$1:A$500,0),MATCH("T620",TIMESHEET!$2:$2,0)),0)</f>
        <v/>
      </c>
      <c r="AX42">
        <f>IFERROR(INDEX(TIMESHEET!$A$1:$AI$5000,MATCH(PAYROLL!D42,TIMESHEET!A$1:A$500,0),MATCH("T601",TIMESHEET!$2:$2,0)),0)</f>
        <v/>
      </c>
      <c r="AY42">
        <f>IFERROR(INDEX(TIMESHEET!$A$1:$AI$5000,MATCH(PAYROLL!D42,TIMESHEET!A$1:A$500,0),MATCH("T602",TIMESHEET!$2:$2,0)),0)</f>
        <v/>
      </c>
      <c r="AZ42">
        <f>IFERROR(INDEX(TIMESHEET!$A$1:$AI$5000,MATCH(PAYROLL!D42,TIMESHEET!A$1:A$500,0),MATCH("T603",TIMESHEET!$2:$2,0)),0)</f>
        <v/>
      </c>
      <c r="BA42">
        <f>IFERROR(INDEX(TIMESHEET!$A$1:$AI$5000,MATCH(PAYROLL!D42,TIMESHEET!A$1:A$500,0),MATCH("T611",TIMESHEET!$2:$2,0)),0)</f>
        <v/>
      </c>
      <c r="BB42">
        <f>IFERROR(INDEX(TIMESHEET!$A$1:$AI$5000,MATCH(PAYROLL!D42,TIMESHEET!A$1:A$500,0),MATCH("T612",TIMESHEET!$2:$2,0)),0)</f>
        <v/>
      </c>
      <c r="BC42">
        <f>IFERROR(INDEX(TIMESHEET!$A$1:$AI$5000,MATCH(PAYROLL!D42,TIMESHEET!A$1:A$500,0),MATCH("T613",TIMESHEET!$2:$2,0)),0)</f>
        <v/>
      </c>
      <c r="BD42">
        <f>IFERROR(INDEX(TIMESHEET!$A$1:$AI$5000,MATCH(PAYROLL!D42,TIMESHEET!A$1:A$500,0),MATCH("T500",TIMESHEET!$2:$2,0)),0)</f>
        <v/>
      </c>
      <c r="BE42">
        <f>IFERROR(IF(LEFT(INDEX(PIS!O$1:O$500,MATCH(D42,PIS!C$1:C$500)),1)="M",T42/AD42/8*(AW42+AX42*1.5+AY42*2+AZ42*3+BA42*2.1+BB42*2.7+BC42*3.9+BD42*0.3),T42/8*(AW42+AX42*1.5+AY42*2+AZ42*3+BA42*2.1+BB42*2.7+BC42*3.9+BD42*0.3)),0)</f>
        <v/>
      </c>
      <c r="BF42">
        <f>IFERROR(INDEX(ADJ!$A$1:$BZ$1000,MATCH(PAYROLL!$D42,ADJ!A$1:A$500,0),MATCH(PAYROLL!BF$2,ADJ!$2:$2,0)),0)</f>
        <v/>
      </c>
      <c r="BG42">
        <f>IFERROR(INDEX(ADJ!$A$1:$BZ$1000,MATCH(PAYROLL!D42,ADJ!A$1:A$500,0),MATCH(PAYROLL!BG$2,ADJ!$2:$2,0)),0)</f>
        <v/>
      </c>
      <c r="BH42">
        <f>IFERROR(INDEX(ADJ!$A$1:$BZ$1000,MATCH(PAYROLL!D42,ADJ!A$1:A$500,0),MATCH(PAYROLL!BH$2,ADJ!$2:$2,0)),0)</f>
        <v/>
      </c>
      <c r="BI42">
        <f>IFERROR(INDEX(ADJ!$A$1:$BZ$1000,MATCH(PAYROLL!D42,ADJ!A$1:A$500,0),MATCH(PAYROLL!BI$2,ADJ!$2:$2,0)),0)</f>
        <v/>
      </c>
      <c r="BJ42">
        <f>IFERROR(INDEX(ADJ!$A$1:$BZ$1000,MATCH(PAYROLL!D42,ADJ!A$1:A$500,0),MATCH(PAYROLL!BJ$2,ADJ!$2:$2,0)),0)</f>
        <v/>
      </c>
      <c r="BK42">
        <f>SUM(BF42:BJ42)</f>
        <v/>
      </c>
      <c r="BL42">
        <f>IFERROR(INDEX(ADJ!$A$1:$BZ$1000,MATCH(PAYROLL!D42,ADJ!A$1:A$500,0),MATCH(PAYROLL!BL$2,ADJ!$2:$2,0)),0)</f>
        <v/>
      </c>
      <c r="BM42">
        <f>IFERROR(INDEX(ADJ!$A$1:$BZ$1000,MATCH(PAYROLL!D42,ADJ!A$1:A$500,0),MATCH(PAYROLL!BM$2,ADJ!$2:$2,0)),0)</f>
        <v/>
      </c>
      <c r="BN42">
        <f>IFERROR(INDEX(ADJ!$A$1:$BZ$1000,MATCH(PAYROLL!D42,ADJ!A$1:A$500,0),MATCH(PAYROLL!BN$2,ADJ!$2:$2,0)),0)</f>
        <v/>
      </c>
      <c r="BO42">
        <f>IFERROR(INDEX(ADJ!$A$1:$BZ$1000,MATCH(PAYROLL!D42,ADJ!A$1:A$500,0),MATCH(PAYROLL!BO$2,ADJ!$2:$2,0)),0)</f>
        <v/>
      </c>
      <c r="BP42">
        <f>SUM(AM42,AV42,BE42,BK42,BL42:BO42)</f>
        <v/>
      </c>
      <c r="BQ42">
        <f>BO42</f>
        <v/>
      </c>
      <c r="BR42">
        <f>IFERROR(ROUND(IF(LEFT(INDEX(PIS!O$1:O$500,MATCH(D42,PIS!C$1:C$500)),1)="D",T42/8*(BD42*0.3),IF(LEFT(INDEX(PIS!O$1:O$500,MATCH(D42,PIS!C$1:C$500)),1)="H",T42*($BD42*0.3),T42/$AD42/8*($BD42*0.3))),0),0)</f>
        <v/>
      </c>
      <c r="BS42">
        <f>IF(AP42&lt;1,0,MIN(AP42,730000))</f>
        <v/>
      </c>
      <c r="BT42">
        <f>IFERROR(ROUND((BE42-SUM(AW42:BC42)*T42/AD42/8),0)-BR42,0)</f>
        <v/>
      </c>
      <c r="BU42">
        <f>AO42</f>
        <v/>
      </c>
      <c r="BV42">
        <f>SUM(BQ42:BU42)</f>
        <v/>
      </c>
      <c r="BW42">
        <f>BP42-BV42</f>
        <v/>
      </c>
      <c r="BX42">
        <f>IFERROR(IF(RIGHT(INDEX(PIS!O$1:O$500,MATCH(D42,PIS!C$1:C$500)),5)="Gross",MIN(U42+V42,VLOOKUP("R700",TSC!B:C,2,0)*VLOOKUP("R101",TSC!B:C,2,0))*VLOOKUP("R701",TSC!B:C,2,0)%,0),0)</f>
        <v/>
      </c>
      <c r="BY42">
        <f>IFERROR(IF(RIGHT(INDEX(PIS!O$1:O$500,MATCH(D42,PIS!C$1:C$500)),5)="Gross",MIN(U42+V42,VLOOKUP("R700",TSC!B:C,2,0)*VLOOKUP("R101",TSC!B:C,2,0))*VLOOKUP("T704",TSC!B:C,2,0)%,0),0)</f>
        <v/>
      </c>
      <c r="BZ42">
        <f>IFERROR(IF(RIGHT(INDEX(PIS!O$1:O$500,MATCH(D42,PIS!C$1:C$500)),5)="Gross",MIN(U42+V42,VLOOKUP("R700",TSC!B:C,2,0)*VLOOKUP("1",TSC!F:G,2,0))*VLOOKUP("T705",TSC!B:C,2,0)%,0),0)</f>
        <v/>
      </c>
      <c r="CA42">
        <f>IFERROR(INDEX(ADJ!$A$1:$BZ$1000,MATCH(PAYROLL!D42,ADJ!A$1:A$500,0),MATCH(PAYROLL!CA$2,ADJ!$2:$2,0)),0)</f>
        <v/>
      </c>
      <c r="CB42">
        <f>IFERROR(INDEX(ADJ!$A$1:$BZ$1000,MATCH(PAYROLL!D42,ADJ!A$1:A$500,0),MATCH(PAYROLL!CB$2,ADJ!$2:$2,0)),0)</f>
        <v/>
      </c>
      <c r="CC42">
        <f>SUM(BX42:CB42)</f>
        <v/>
      </c>
      <c r="CD42">
        <f>IFERROR(INDEX(PIS!$A$1:$BZ$1000,MATCH(PAYROLL!D42,PIS!C$1:C$500,0),MATCH(PAYROLL!CD$1,PIS!$1:$1,0)),0)</f>
        <v/>
      </c>
      <c r="CE42">
        <f>IFERROR(IF(OR(INDEX(PIS!P$1:P$500,MATCH(D42,PIS!C$1:C$500,0))="LT2",INDEX(PIS!P$1:P$500,MATCH(D42,PIS!C$1:C$500,0))="P10"),0,SUM(CC42,CD42*VLOOKUP("R601",TSC!B:C,2,0),VLOOKUP("R602",TSC!B:C,2,0))),0)</f>
        <v/>
      </c>
      <c r="CF42">
        <f>MAX(BW42-CE42,0)</f>
        <v/>
      </c>
      <c r="CG42">
        <f>IFERROR(IF(OR(RIGHT(INDEX(PIS!P$1:P$500,MATCH(D42,PIS!C$1:C$500)),5)="P10",RIGHT(INDEX(PIS!P$1:P$500,MATCH(D42,PIS!C$1:C$500)),5)="CK"),0,IF(CF42&lt;=5000000,CF42*5%,IF(CF42&lt;=10000000,CF42*10%-250000,IF(CF42&lt;=18000000,CF42*15%-750000,IF(CF42&lt;=32000000,CF42*20%-1650000,IF(CF42&lt;=52000000,CF42*25%-3250000,IF(CF42&lt;=80000000,BH42*30%-5850000,CF42*35%-9850000))))))),0)</f>
        <v/>
      </c>
      <c r="CH42">
        <f>IFERROR(IF(OR(INDEX(PIS!P$1:P$500,MATCH(D42,PIS!C$1:C$500))="LT",INDEX(PIS!P$1:P$500,MATCH(D42,PIS!C$1:C$500))="CK"),0,IF(CF42&lt;2000000,0,CF42*10%)),0)</f>
        <v/>
      </c>
      <c r="CI42">
        <f>IFERROR(INDEX(ADJ!$A$1:$BZ$1000,MATCH(PAYROLL!D42,ADJ!A$1:A$500,0),MATCH(PAYROLL!CI$2,ADJ!$2:$2,0)),0)</f>
        <v/>
      </c>
      <c r="CJ42">
        <f>IFERROR(INDEX(ADJ!$A$1:$BZ$1000,MATCH(PAYROLL!D42,ADJ!A$1:A$500,0),MATCH(PAYROLL!CJ$2,ADJ!$2:$2,0)),0)</f>
        <v/>
      </c>
      <c r="CK42">
        <f>IFERROR(INDEX(ADJ!$A$1:$BZ$1000,MATCH(PAYROLL!D42,ADJ!A$1:A$500,0),MATCH(PAYROLL!CK$2,ADJ!$2:$2,0)),0)</f>
        <v/>
      </c>
      <c r="CL42">
        <f>SUM(CG42:CK42)</f>
        <v/>
      </c>
      <c r="CM42">
        <f>ROUND(SUM(CH42:CK42),0)</f>
        <v/>
      </c>
      <c r="CN42">
        <f>IFERROR(INDEX(CSDA!D$1:D$500,MATCH($CN$2,CSDA!C$1:C$500,0))*INDEX(PIS!V$1:V$500,MATCH(D42,PIS!C$1:C$500))+INDEX(ADJ!$A$1:$BZ$1000,MATCH(PAYROLL!D42,ADJ!A$1:A$500,0),MATCH(PAYROLL!CN$2,ADJ!$2:$2,0)),0)</f>
        <v/>
      </c>
      <c r="CO42">
        <f>IFERROR(INDEX(ADJ!$A$1:$BZ$1000,MATCH(PAYROLL!D42,ADJ!A$1:A$500,0),MATCH(PAYROLL!CO$2,ADJ!$2:$2,0)),0)</f>
        <v/>
      </c>
      <c r="CP42">
        <f>IFERROR(INDEX(ADJ!$A$1:$BZ$1000,MATCH(PAYROLL!D42,ADJ!A$1:A$500,0),MATCH(PAYROLL!CP$2,ADJ!$2:$2,0)),0)</f>
        <v/>
      </c>
      <c r="CQ42">
        <f>BP42-CL42-CI42-CM42-CN42-CO42-CP42-CC42</f>
        <v/>
      </c>
      <c r="CR42">
        <f>IFERROR(IF(RIGHT(INDEX(PIS!O$1:O$500,MATCH(D42,PIS!C$1:C$500,0)),5)="Gross",MIN(U42+V42,VLOOKUP("R700",TSC!B:C,2,0)*VLOOKUP("R101",TSC!B:C,2,0))*(VLOOKUP("T711",TSC!B:C,2,0)+VLOOKUP("T712",TSC!B:C,2,0))%,MIN(T42+V42,VLOOKUP("R700",TSC!B:C,2,0)*VLOOKUP("R101",TSC!B:C,2,0))*(VLOOKUP("T711",TSC!B:C,2,0)+VLOOKUP("T712",TSC!B:C,2,0)+VLOOKUP("R701",TSC!B:C,2,0))%),0)</f>
        <v/>
      </c>
      <c r="CS42">
        <f>IFERROR(IF(RIGHT(INDEX(PIS!O$1:O$500,MATCH(D42,PIS!C$1:C$500,0)),5)="Gross",MIN(U42+V42,VLOOKUP("R700",TSC!B:C,2,0)*VLOOKUP("R101",TSC!B:C,2,0))*(VLOOKUP("T714",TSC!B:C,2,0))%,MIN(T42+V42,VLOOKUP("R700",TSC!B:C,2,0)*VLOOKUP("R101",TSC!B:C,2,0))*(VLOOKUP("T704",TSC!B:C,2,0)+VLOOKUP("T714",TSC!B:C,2,0))%),0)</f>
        <v/>
      </c>
      <c r="CT42">
        <f>IFERROR(IF(RIGHT(INDEX(PIS!O$1:O$500,MATCH(D42,PIS!C$1:C$500,0)),5)="Gross",MIN(U42+V42,VLOOKUP("R700",TSC!B:C,2,0)*VLOOKUP("R101",TSC!B:C,2,0))*VLOOKUP("T705",TSC!B:C,2,0)%,MIN(T42+V42,VLOOKUP("R700",TSC!B:C,2,0)*VLOOKUP("R101",TSC!B:C,2,0))*VLOOKUP("T705",TSC!B:C,2,0)%),0)</f>
        <v/>
      </c>
      <c r="CU42">
        <f>IFERROR(IF(RIGHT(INDEX(PIS!O$1:O$500,MATCH(D42,PIS!C$1:C$500,0)),5)="Gross",MIN(U42+V42,VLOOKUP("R700",TSC!B:C,2,0)*VLOOKUP("R101",TSC!B:C,2,0))*(VLOOKUP("T713",TSC!B:C,2,0))%,MIN(T42+V42,VLOOKUP("R700",TSC!B:C,2,0)*VLOOKUP("R101",TSC!B:C,2,0))*(VLOOKUP("T713",TSC!B:C,2,0))%),0)</f>
        <v/>
      </c>
      <c r="CV42">
        <f>IFERROR(INDEX(ADJ!$A$1:$BZ$1000,MATCH(PAYROLL!D42,ADJ!A$1:A$500,0),MATCH(PAYROLL!CV$2,ADJ!$2:$2,0)),0)</f>
        <v/>
      </c>
      <c r="CW42">
        <f>IFERROR(INDEX(ADJ!$A$1:$BZ$1000,MATCH(PAYROLL!D42,ADJ!A$1:A$500,0),MATCH(PAYROLL!CW$2,ADJ!$2:$2,0)),0)</f>
        <v/>
      </c>
      <c r="CX42">
        <f>SUM(CR42:CW42)</f>
        <v/>
      </c>
      <c r="CY42">
        <f>ROUND(IF(CR42&gt;0,T42+V42*VLOOKUP("R202",TSC!$B$1:$C$500,2,0),0),0)</f>
        <v/>
      </c>
      <c r="CZ42">
        <f>IFERROR(INDEX(CSDA!D$1:D$500,MATCH($CZ$2,CSDA!C$1:C$500,0)),0)</f>
        <v/>
      </c>
      <c r="DA42">
        <f>ROUND(T42*0.7%,0)</f>
        <v/>
      </c>
      <c r="DB42">
        <f>ROUND(T42/12,0)</f>
        <v/>
      </c>
      <c r="DC42">
        <f ref="DC42" t="array">IFERROR(INDEX(CSDA!D$1:D$500,MATCH("Trích giữ"&amp;PAYROLL!DC$2,CSDA!A$1:A$500&amp;CSDA!C$1:C$500,0)),0)</f>
        <v/>
      </c>
      <c r="DD42">
        <f ref="DD42" t="array">IFERROR(INDEX(CSDA!D$1:D$500,MATCH("Trích giữ"&amp;PAYROLL!DD$2,CSDA!A$1:A$500&amp;CSDA!C$1:C$500,0)),0)</f>
        <v/>
      </c>
      <c r="DE42">
        <f ref="DE42" t="array">IFERROR(INDEX(CSDA!D$1:D$500,MATCH("Trích giữ"&amp;PAYROLL!DE$2,CSDA!A$1:A$500&amp;CSDA!C$1:C$500,0)),0)</f>
        <v/>
      </c>
      <c r="DF42">
        <f>IFERROR(INDEX(CSDA!D$1:D$500,MATCH(PAYROLL!DF$2,CSDA!C$1:C$500,0)),0)</f>
        <v/>
      </c>
      <c r="DG42">
        <f ref="DG42" t="array">IFERROR(INDEX(CSDA!D$1:D$500,MATCH("Trích giữ"&amp;PAYROLL!DG$2,CSDA!A$1:A$500&amp;CSDA!C$1:C$500,0)),0)</f>
        <v/>
      </c>
      <c r="DH42">
        <f>ROUND(T42/26,0)</f>
        <v/>
      </c>
      <c r="DI42">
        <f ref="DI42" t="array">IFERROR(INDEX(CSDA!D$1:D$500,MATCH("Trích giữ"&amp;PAYROLL!DI$2,CSDA!A$1:A$500&amp;CSDA!C$1:C$500,0)),0)</f>
        <v/>
      </c>
      <c r="DJ42">
        <f>IF(U42=0,T42*21.5%-BL42,0)</f>
        <v/>
      </c>
      <c r="DK42">
        <f ref="DK42" t="array">IFERROR(INDEX(CSDA!D$1:D$500,MATCH("Trích giữ"&amp;PAYROLL!DK$2,CSDA!A$1:A$500&amp;CSDA!C$1:C$500,0)),0)</f>
        <v/>
      </c>
      <c r="DL42">
        <f>IFERROR(INDEX(CSDA!D$1:D$500,MATCH(PAYROLL!DL$2,CSDA!C$1:C$500,0))/12,0)</f>
        <v/>
      </c>
      <c r="DM42">
        <f>SUM(DB42:DL42)</f>
        <v/>
      </c>
      <c r="DN42">
        <f>IFERROR(INDEX(ADJ!$A$1:$BZ$1000,MATCH(PAYROLL!D42,ADJ!A$1:A$500,0),MATCH(PAYROLL!DN$2,ADJ!$2:$2,0)),0)</f>
        <v/>
      </c>
      <c r="DO42">
        <f>IFERROR(SUM(BP42,DM42:DN42,CX42:DA42)-DT42,0)</f>
        <v/>
      </c>
      <c r="DP42">
        <f ref="DP42" t="array">SUM(BW42*IFERROR(INDEX(CSDA!D$1:D$500,MATCH(BW$2,CSDA!C$1:C$500,0)),0)%,CX42*IFERROR(INDEX(CSDA!D$1:D$500,MATCH(CX$2,CSDA!C$1:C$500,0)),0)%,DA42*IFERROR(INDEX(CSDA!D$1:D$500,MATCH(DA$2,CSDA!C$1:C$500,0)),0)%,DB42*IFERROR(INDEX(CSDA!D$1:D$500,MATCH(DB$2,CSDA!C$1:C$500,0)),0)%,DF42*IFERROR(INDEX(CSDA!D$1:D$500,MATCH("Phí dịch vụ"&amp;PAYROLL!DF$2,CSDA!A$1:A$500&amp;CSDA!C$1:C$500,0)),0)%,DC42*IFERROR(INDEX(CSDA!D$1:D$500,MATCH("Phí dịch vụ"&amp;PAYROLL!DC$2,CSDA!A$1:A$500&amp;CSDA!C$1:C$500,0)),0)%,DH42*IFERROR(INDEX(CSDA!D$1:D$500,MATCH("Phí dịch vụ"&amp;PAYROLL!DH$2,CSDA!A$1:A$500&amp;CSDA!C$1:C$500,0)),0)%,DJ42*IFERROR(INDEX(CSDA!D$1:D$500,MATCH("Phí dịch vụ"&amp;PAYROLL!DJ$2,CSDA!A$1:A$500&amp;CSDA!C$1:C$500,0)),0)%,BN42*IFERROR(INDEX(CSDA!D$1:D$500,MATCH(BN$2,CSDA!C$1:C$500,0)),0)%)-BN42*7%</f>
        <v/>
      </c>
      <c r="DQ42">
        <f>IFERROR(INDEX(ADJ!$A$1:$BZ$1000,MATCH(PAYROLL!D42,ADJ!A$1:A$500,0),MATCH(PAYROLL!DQ$2,ADJ!$2:$2,0)),0)</f>
        <v/>
      </c>
      <c r="DR42">
        <f>IFERROR(INDEX(ADJ!$A$1:$BZ$1000,MATCH(PAYROLL!D42,ADJ!A$1:A$500,0),MATCH(PAYROLL!DR$2,ADJ!$2:$2,0)),0)</f>
        <v/>
      </c>
      <c r="DS42">
        <f>SUM(DP42:DR42)</f>
        <v/>
      </c>
      <c r="DT42">
        <f>EK42</f>
        <v/>
      </c>
      <c r="DU42">
        <f>SUM(DO42:DR42)</f>
        <v/>
      </c>
      <c r="DV42">
        <f>ROUND(DU42*0.1,0)</f>
        <v/>
      </c>
      <c r="DW42">
        <f>DU42+DV42</f>
        <v/>
      </c>
      <c r="DZ42">
        <f>IFERROR(INDEX(ADJ!$A$1:$BZ$1000,MATCH(PAYROLL!$D42,ADJ!A$1:A$500,0),MATCH(PAYROLL!DZ$2,ADJ!$2:$2,0)),0)</f>
        <v/>
      </c>
      <c r="EA42">
        <f>IFERROR(INDEX(ADJ!$A$1:$BZ$1000,MATCH(PAYROLL!$D42,ADJ!A$1:A$500,0),MATCH(PAYROLL!EA$2,ADJ!$2:$2,0)),0)</f>
        <v/>
      </c>
      <c r="EB42">
        <f>IFERROR(INDEX(ADJ!$A$1:$BZ$1000,MATCH(PAYROLL!$D42,ADJ!A$1:A$500,0),MATCH(PAYROLL!EB$2,ADJ!$2:$2,0)),0)</f>
        <v/>
      </c>
      <c r="EC42">
        <f>IFERROR(INDEX(ADJ!$A$1:$BZ$1000,MATCH(PAYROLL!$D42,ADJ!A$1:A$500,0),MATCH(PAYROLL!EC$2,ADJ!$2:$2,0)),0)</f>
        <v/>
      </c>
      <c r="ED42">
        <f>IFERROR(INDEX(ADJ!$A$1:$BZ$1000,MATCH(PAYROLL!$D42,ADJ!A$1:A$500,0),MATCH(PAYROLL!ED$2,ADJ!$2:$2,0)),0)</f>
        <v/>
      </c>
      <c r="EE42">
        <f>IFERROR(INDEX(ADJ!$A$1:$BZ$1000,MATCH(PAYROLL!$D42,ADJ!A$1:A$500,0),MATCH(PAYROLL!EE$2,ADJ!$2:$2,0)),0)</f>
        <v/>
      </c>
      <c r="EF42">
        <f>IFERROR(INDEX(ADJ!$A$1:$BZ$1000,MATCH(PAYROLL!$D42,ADJ!A$1:A$500,0),MATCH(PAYROLL!EF$2,ADJ!$2:$2,0)),0)</f>
        <v/>
      </c>
      <c r="EG42">
        <f>IFERROR(INDEX(ADJ!$A$1:$BZ$1000,MATCH(PAYROLL!$D42,ADJ!A$1:A$500,0),MATCH(PAYROLL!EG$2,ADJ!$2:$2,0)),0)</f>
        <v/>
      </c>
      <c r="EH42">
        <f>IFERROR(INDEX(ADJ!$A$1:$BZ$1000,MATCH(PAYROLL!$D42,ADJ!A$1:A$500,0),MATCH(PAYROLL!EH$2,ADJ!$2:$2,0)),0)</f>
        <v/>
      </c>
      <c r="EI42">
        <f>IFERROR(INDEX(ADJ!$A$1:$BZ$1000,MATCH(PAYROLL!D42,ADJ!A$1:A$500,0),MATCH(PAYROLL!EI$2,ADJ!$2:$2,0)),0)</f>
        <v/>
      </c>
      <c r="EJ42">
        <f>IFERROR(INDEX(ADJ!$A$1:$BZ$1000,MATCH(PAYROLL!$D42,ADJ!A$1:A$500,0),MATCH(PAYROLL!EJ$2,ADJ!$2:$2,0)),0)</f>
        <v/>
      </c>
      <c r="EK42">
        <f>SUM(DZ42:EJ42)</f>
        <v/>
      </c>
    </row>
    <row r="43">
      <c r="A43" t="n">
        <v>41</v>
      </c>
      <c r="B43" t="inlineStr">
        <is>
          <t>Quàng Trung Kiên</t>
        </is>
      </c>
      <c r="D43" t="inlineStr">
        <is>
          <t>158987-01</t>
        </is>
      </c>
      <c r="S43">
        <f>IFERROR(INDEX(PIS!$A$1:$BZ$1000,MATCH($D43,PIS!C$1:C$500,0),MATCH("Lương CB tháng trước",PIS!$1:$1,0)),0)</f>
        <v/>
      </c>
      <c r="T43">
        <f>IFERROR(INDEX(PIS!$A$1:$BZ$1000,MATCH($D43,PIS!C$1:C$500,0),MATCH("Lương CB hiện tại",PIS!$1:$1,0)),0)</f>
        <v/>
      </c>
      <c r="U43">
        <f>IFERROR(INDEX(PIS!$A$1:$BZ$1000,MATCH($D43,PIS!C$1:C$500,0),MATCH("Lương đóng BHBB",PIS!$1:$1,0)),0)</f>
        <v/>
      </c>
      <c r="V43">
        <f>IFERROR(INDEX(PIS!$A$1:$BZ$1000,MATCH($D43,PIS!C$1:C$500,0),MATCH(V$2,PIS!$2:$2,0)),0)</f>
        <v/>
      </c>
      <c r="W43">
        <f>IFERROR(INDEX(PIS!$A$1:$BZ$1000,MATCH($D43,PIS!C$1:C$500,0),MATCH(W$2,PIS!$2:$2,0)),0)</f>
        <v/>
      </c>
      <c r="X43">
        <f>IFERROR(INDEX(PIS!$A$1:$BZ$1000,MATCH($D43,PIS!C$1:C$500,0),MATCH(X$2,PIS!$2:$2,0)),0)</f>
        <v/>
      </c>
      <c r="Y43">
        <f>IFERROR(INDEX(PIS!$A$1:$BZ$1000,MATCH($D43,PIS!C$1:C$500,0),MATCH(Y$2,PIS!$2:$2,0)),0)</f>
        <v/>
      </c>
      <c r="Z43">
        <f>IFERROR(INDEX(PIS!$A$1:$BZ$1000,MATCH($D43,PIS!C$1:C$500,0),MATCH(Z$2,PIS!$2:$2,0)),0)</f>
        <v/>
      </c>
      <c r="AA43">
        <f>IFERROR(INDEX(PIS!$A$1:$BZ$1000,MATCH($D43,PIS!C$1:C$500,0),MATCH(AA$2,PIS!$2:$2,0)),0)</f>
        <v/>
      </c>
      <c r="AB43">
        <f>IFERROR(INDEX(PIS!$A$1:$BZ$1000,MATCH($D43,PIS!C$1:C$500,0),MATCH(AB$2,PIS!$2:$2,0)),0)</f>
        <v/>
      </c>
      <c r="AC43">
        <f>SUM(V43:AB43)</f>
        <v/>
      </c>
      <c r="AD43">
        <f>IFERROR(INDEX(TIMESHEET!$A$1:$AI$5000,MATCH($D43,TIMESHEET!A$1:A$500,0),MATCH("T100",TIMESHEET!$2:$2,0))-2,0)</f>
        <v/>
      </c>
      <c r="AE43">
        <f>IFERROR(INDEX(TIMESHEET!$A$1:$AI$5000,MATCH($D43,TIMESHEET!A$1:A$500,0),MATCH("T202",TIMESHEET!$2:$2,0)),0)</f>
        <v/>
      </c>
      <c r="AF43">
        <f>IFERROR(INDEX(TIMESHEET!$A$1:$AI$5000,MATCH($D43,TIMESHEET!A$1:A$500,0),MATCH("T302",TIMESHEET!$2:$2,0)),0)</f>
        <v/>
      </c>
      <c r="AG43">
        <f>IFERROR(INDEX(TIMESHEET!$A$1:$AI$5000,MATCH($D43,TIMESHEET!A$1:A$500,0),MATCH("T406",TIMESHEET!$2:$2,0)),0)</f>
        <v/>
      </c>
      <c r="AH43">
        <f>AE43+AG43</f>
        <v/>
      </c>
      <c r="AI43">
        <f>IFERROR(INDEX(TIMESHEET!$A$1:$AI$5000,MATCH($D43,TIMESHEET!A$1:A$500,0),MATCH("T701",TIMESHEET!$2:$2,0)),0)</f>
        <v/>
      </c>
      <c r="AJ43">
        <f>IFERROR(INDEX(TIMESHEET!$A$1:$AI$5000,MATCH($D43,TIMESHEET!B$1:B$500,0),MATCH("T320",TIMESHEET!$2:$2,0)),0)</f>
        <v/>
      </c>
      <c r="AK43">
        <f>IFERROR(IF(LEFT(INDEX(PIS!O$1:O$500,MATCH(D43,PIS!C$1:C$500)),1)="M",T43/AD43*SUM(AE43:AG43),T43*AD43),0)</f>
        <v/>
      </c>
      <c r="AL43">
        <f>IFERROR(INDEX(ADJ!$A$1:$BZ$1000,MATCH(PAYROLL!D43,ADJ!A$1:A$500,0),MATCH(PAYROLL!AL$2,ADJ!$2:$2,0)),0)</f>
        <v/>
      </c>
      <c r="AM43">
        <f>SUM(AK43:AL43)</f>
        <v/>
      </c>
      <c r="AN43">
        <f>IFERROR(ROUND(V43/$AD43*$AH43,0),0)</f>
        <v/>
      </c>
      <c r="AO43">
        <f>IFERROR(ROUND(W43/$AD43*$AH43,0),0)</f>
        <v/>
      </c>
      <c r="AP43">
        <f>IFERROR(ROUND(X43/$AD43*$AE43,0),0)</f>
        <v/>
      </c>
      <c r="AQ43">
        <f>IFERROR(ROUND(Y43/$AD43*$AH43,0),0)</f>
        <v/>
      </c>
      <c r="AR43">
        <f>IFERROR(ROUND(Z43/$AD43*$AH43,0),0)</f>
        <v/>
      </c>
      <c r="AS43">
        <f>IFERROR(ROUND(AA43/$AD43*$AH43,0),0)</f>
        <v/>
      </c>
      <c r="AT43">
        <f>IFERROR(IF((AE43+AF43+AG43)&gt;13,AB43,ROUND(AB43/AD43*AH43,0)),0)</f>
        <v/>
      </c>
      <c r="AU43">
        <f>IFERROR(INDEX(ADJ!$A$1:$BZ$1000,MATCH(PAYROLL!D43,ADJ!A$1:A$500,0),MATCH(PAYROLL!AU$2,ADJ!$2:$2,0)),0)</f>
        <v/>
      </c>
      <c r="AV43">
        <f>ROUND(SUM(AN43:AU43),0)</f>
        <v/>
      </c>
      <c r="AW43">
        <f>IFERROR(INDEX(TIMESHEET!$A$1:$AI$5000,MATCH(PAYROLL!D43,TIMESHEET!A$1:A$500,0),MATCH("T620",TIMESHEET!$2:$2,0)),0)</f>
        <v/>
      </c>
      <c r="AX43">
        <f>IFERROR(INDEX(TIMESHEET!$A$1:$AI$5000,MATCH(PAYROLL!D43,TIMESHEET!A$1:A$500,0),MATCH("T601",TIMESHEET!$2:$2,0)),0)</f>
        <v/>
      </c>
      <c r="AY43">
        <f>IFERROR(INDEX(TIMESHEET!$A$1:$AI$5000,MATCH(PAYROLL!D43,TIMESHEET!A$1:A$500,0),MATCH("T602",TIMESHEET!$2:$2,0)),0)</f>
        <v/>
      </c>
      <c r="AZ43">
        <f>IFERROR(INDEX(TIMESHEET!$A$1:$AI$5000,MATCH(PAYROLL!D43,TIMESHEET!A$1:A$500,0),MATCH("T603",TIMESHEET!$2:$2,0)),0)</f>
        <v/>
      </c>
      <c r="BA43">
        <f>IFERROR(INDEX(TIMESHEET!$A$1:$AI$5000,MATCH(PAYROLL!D43,TIMESHEET!A$1:A$500,0),MATCH("T611",TIMESHEET!$2:$2,0)),0)</f>
        <v/>
      </c>
      <c r="BB43">
        <f>IFERROR(INDEX(TIMESHEET!$A$1:$AI$5000,MATCH(PAYROLL!D43,TIMESHEET!A$1:A$500,0),MATCH("T612",TIMESHEET!$2:$2,0)),0)</f>
        <v/>
      </c>
      <c r="BC43">
        <f>IFERROR(INDEX(TIMESHEET!$A$1:$AI$5000,MATCH(PAYROLL!D43,TIMESHEET!A$1:A$500,0),MATCH("T613",TIMESHEET!$2:$2,0)),0)</f>
        <v/>
      </c>
      <c r="BD43">
        <f>IFERROR(INDEX(TIMESHEET!$A$1:$AI$5000,MATCH(PAYROLL!D43,TIMESHEET!A$1:A$500,0),MATCH("T500",TIMESHEET!$2:$2,0)),0)</f>
        <v/>
      </c>
      <c r="BE43">
        <f>IFERROR(IF(LEFT(INDEX(PIS!O$1:O$500,MATCH(D43,PIS!C$1:C$500)),1)="M",T43/AD43/8*(AW43+AX43*1.5+AY43*2+AZ43*3+BA43*2.1+BB43*2.7+BC43*3.9+BD43*0.3),T43/8*(AW43+AX43*1.5+AY43*2+AZ43*3+BA43*2.1+BB43*2.7+BC43*3.9+BD43*0.3)),0)</f>
        <v/>
      </c>
      <c r="BF43">
        <f>IFERROR(INDEX(ADJ!$A$1:$BZ$1000,MATCH(PAYROLL!$D43,ADJ!A$1:A$500,0),MATCH(PAYROLL!BF$2,ADJ!$2:$2,0)),0)</f>
        <v/>
      </c>
      <c r="BG43">
        <f>IFERROR(INDEX(ADJ!$A$1:$BZ$1000,MATCH(PAYROLL!D43,ADJ!A$1:A$500,0),MATCH(PAYROLL!BG$2,ADJ!$2:$2,0)),0)</f>
        <v/>
      </c>
      <c r="BH43">
        <f>IFERROR(INDEX(ADJ!$A$1:$BZ$1000,MATCH(PAYROLL!D43,ADJ!A$1:A$500,0),MATCH(PAYROLL!BH$2,ADJ!$2:$2,0)),0)</f>
        <v/>
      </c>
      <c r="BI43">
        <f>IFERROR(INDEX(ADJ!$A$1:$BZ$1000,MATCH(PAYROLL!D43,ADJ!A$1:A$500,0),MATCH(PAYROLL!BI$2,ADJ!$2:$2,0)),0)</f>
        <v/>
      </c>
      <c r="BJ43">
        <f>IFERROR(INDEX(ADJ!$A$1:$BZ$1000,MATCH(PAYROLL!D43,ADJ!A$1:A$500,0),MATCH(PAYROLL!BJ$2,ADJ!$2:$2,0)),0)</f>
        <v/>
      </c>
      <c r="BK43">
        <f>SUM(BF43:BJ43)</f>
        <v/>
      </c>
      <c r="BL43">
        <f>IFERROR(INDEX(ADJ!$A$1:$BZ$1000,MATCH(PAYROLL!D43,ADJ!A$1:A$500,0),MATCH(PAYROLL!BL$2,ADJ!$2:$2,0)),0)</f>
        <v/>
      </c>
      <c r="BM43">
        <f>IFERROR(INDEX(ADJ!$A$1:$BZ$1000,MATCH(PAYROLL!D43,ADJ!A$1:A$500,0),MATCH(PAYROLL!BM$2,ADJ!$2:$2,0)),0)</f>
        <v/>
      </c>
      <c r="BN43">
        <f>IFERROR(INDEX(ADJ!$A$1:$BZ$1000,MATCH(PAYROLL!D43,ADJ!A$1:A$500,0),MATCH(PAYROLL!BN$2,ADJ!$2:$2,0)),0)</f>
        <v/>
      </c>
      <c r="BO43">
        <f>IFERROR(INDEX(ADJ!$A$1:$BZ$1000,MATCH(PAYROLL!D43,ADJ!A$1:A$500,0),MATCH(PAYROLL!BO$2,ADJ!$2:$2,0)),0)</f>
        <v/>
      </c>
      <c r="BP43">
        <f>SUM(AM43,AV43,BE43,BK43,BL43:BO43)</f>
        <v/>
      </c>
      <c r="BQ43">
        <f>BO43</f>
        <v/>
      </c>
      <c r="BR43">
        <f>IFERROR(ROUND(IF(LEFT(INDEX(PIS!O$1:O$500,MATCH(D43,PIS!C$1:C$500)),1)="D",T43/8*(BD43*0.3),IF(LEFT(INDEX(PIS!O$1:O$500,MATCH(D43,PIS!C$1:C$500)),1)="H",T43*($BD43*0.3),T43/$AD43/8*($BD43*0.3))),0),0)</f>
        <v/>
      </c>
      <c r="BS43">
        <f>IF(AP43&lt;1,0,MIN(AP43,730000))</f>
        <v/>
      </c>
      <c r="BT43">
        <f>IFERROR(ROUND((BE43-SUM(AW43:BC43)*T43/AD43/8),0)-BR43,0)</f>
        <v/>
      </c>
      <c r="BU43">
        <f>AO43</f>
        <v/>
      </c>
      <c r="BV43">
        <f>SUM(BQ43:BU43)</f>
        <v/>
      </c>
      <c r="BW43">
        <f>BP43-BV43</f>
        <v/>
      </c>
      <c r="BX43">
        <f>IFERROR(IF(RIGHT(INDEX(PIS!O$1:O$500,MATCH(D43,PIS!C$1:C$500)),5)="Gross",MIN(U43+V43,VLOOKUP("R700",TSC!B:C,2,0)*VLOOKUP("R101",TSC!B:C,2,0))*VLOOKUP("R701",TSC!B:C,2,0)%,0),0)</f>
        <v/>
      </c>
      <c r="BY43">
        <f>IFERROR(IF(RIGHT(INDEX(PIS!O$1:O$500,MATCH(D43,PIS!C$1:C$500)),5)="Gross",MIN(U43+V43,VLOOKUP("R700",TSC!B:C,2,0)*VLOOKUP("R101",TSC!B:C,2,0))*VLOOKUP("T704",TSC!B:C,2,0)%,0),0)</f>
        <v/>
      </c>
      <c r="BZ43">
        <f>IFERROR(IF(RIGHT(INDEX(PIS!O$1:O$500,MATCH(D43,PIS!C$1:C$500)),5)="Gross",MIN(U43+V43,VLOOKUP("R700",TSC!B:C,2,0)*VLOOKUP("1",TSC!F:G,2,0))*VLOOKUP("T705",TSC!B:C,2,0)%,0),0)</f>
        <v/>
      </c>
      <c r="CA43">
        <f>IFERROR(INDEX(ADJ!$A$1:$BZ$1000,MATCH(PAYROLL!D43,ADJ!A$1:A$500,0),MATCH(PAYROLL!CA$2,ADJ!$2:$2,0)),0)</f>
        <v/>
      </c>
      <c r="CB43">
        <f>IFERROR(INDEX(ADJ!$A$1:$BZ$1000,MATCH(PAYROLL!D43,ADJ!A$1:A$500,0),MATCH(PAYROLL!CB$2,ADJ!$2:$2,0)),0)</f>
        <v/>
      </c>
      <c r="CC43">
        <f>SUM(BX43:CB43)</f>
        <v/>
      </c>
      <c r="CD43">
        <f>IFERROR(INDEX(PIS!$A$1:$BZ$1000,MATCH(PAYROLL!D43,PIS!C$1:C$500,0),MATCH(PAYROLL!CD$1,PIS!$1:$1,0)),0)</f>
        <v/>
      </c>
      <c r="CE43">
        <f>IFERROR(IF(OR(INDEX(PIS!P$1:P$500,MATCH(D43,PIS!C$1:C$500,0))="LT2",INDEX(PIS!P$1:P$500,MATCH(D43,PIS!C$1:C$500,0))="P10"),0,SUM(CC43,CD43*VLOOKUP("R601",TSC!B:C,2,0),VLOOKUP("R602",TSC!B:C,2,0))),0)</f>
        <v/>
      </c>
      <c r="CF43">
        <f>MAX(BW43-CE43,0)</f>
        <v/>
      </c>
      <c r="CG43">
        <f>IFERROR(IF(OR(RIGHT(INDEX(PIS!P$1:P$500,MATCH(D43,PIS!C$1:C$500)),5)="P10",RIGHT(INDEX(PIS!P$1:P$500,MATCH(D43,PIS!C$1:C$500)),5)="CK"),0,IF(CF43&lt;=5000000,CF43*5%,IF(CF43&lt;=10000000,CF43*10%-250000,IF(CF43&lt;=18000000,CF43*15%-750000,IF(CF43&lt;=32000000,CF43*20%-1650000,IF(CF43&lt;=52000000,CF43*25%-3250000,IF(CF43&lt;=80000000,BH43*30%-5850000,CF43*35%-9850000))))))),0)</f>
        <v/>
      </c>
      <c r="CH43">
        <f>IFERROR(IF(OR(INDEX(PIS!P$1:P$500,MATCH(D43,PIS!C$1:C$500))="LT",INDEX(PIS!P$1:P$500,MATCH(D43,PIS!C$1:C$500))="CK"),0,IF(CF43&lt;2000000,0,CF43*10%)),0)</f>
        <v/>
      </c>
      <c r="CI43">
        <f>IFERROR(INDEX(ADJ!$A$1:$BZ$1000,MATCH(PAYROLL!D43,ADJ!A$1:A$500,0),MATCH(PAYROLL!CI$2,ADJ!$2:$2,0)),0)</f>
        <v/>
      </c>
      <c r="CJ43">
        <f>IFERROR(INDEX(ADJ!$A$1:$BZ$1000,MATCH(PAYROLL!D43,ADJ!A$1:A$500,0),MATCH(PAYROLL!CJ$2,ADJ!$2:$2,0)),0)</f>
        <v/>
      </c>
      <c r="CK43">
        <f>IFERROR(INDEX(ADJ!$A$1:$BZ$1000,MATCH(PAYROLL!D43,ADJ!A$1:A$500,0),MATCH(PAYROLL!CK$2,ADJ!$2:$2,0)),0)</f>
        <v/>
      </c>
      <c r="CL43">
        <f>SUM(CG43:CK43)</f>
        <v/>
      </c>
      <c r="CM43">
        <f>ROUND(SUM(CH43:CK43),0)</f>
        <v/>
      </c>
      <c r="CN43">
        <f>IFERROR(INDEX(CSDA!D$1:D$500,MATCH($CN$2,CSDA!C$1:C$500,0))*INDEX(PIS!V$1:V$500,MATCH(D43,PIS!C$1:C$500))+INDEX(ADJ!$A$1:$BZ$1000,MATCH(PAYROLL!D43,ADJ!A$1:A$500,0),MATCH(PAYROLL!CN$2,ADJ!$2:$2,0)),0)</f>
        <v/>
      </c>
      <c r="CO43">
        <f>IFERROR(INDEX(ADJ!$A$1:$BZ$1000,MATCH(PAYROLL!D43,ADJ!A$1:A$500,0),MATCH(PAYROLL!CO$2,ADJ!$2:$2,0)),0)</f>
        <v/>
      </c>
      <c r="CP43">
        <f>IFERROR(INDEX(ADJ!$A$1:$BZ$1000,MATCH(PAYROLL!D43,ADJ!A$1:A$500,0),MATCH(PAYROLL!CP$2,ADJ!$2:$2,0)),0)</f>
        <v/>
      </c>
      <c r="CQ43">
        <f>BP43-CL43-CI43-CM43-CN43-CO43-CP43-CC43</f>
        <v/>
      </c>
      <c r="CR43">
        <f>IFERROR(IF(RIGHT(INDEX(PIS!O$1:O$500,MATCH(D43,PIS!C$1:C$500,0)),5)="Gross",MIN(U43+V43,VLOOKUP("R700",TSC!B:C,2,0)*VLOOKUP("R101",TSC!B:C,2,0))*(VLOOKUP("T711",TSC!B:C,2,0)+VLOOKUP("T712",TSC!B:C,2,0))%,MIN(T43+V43,VLOOKUP("R700",TSC!B:C,2,0)*VLOOKUP("R101",TSC!B:C,2,0))*(VLOOKUP("T711",TSC!B:C,2,0)+VLOOKUP("T712",TSC!B:C,2,0)+VLOOKUP("R701",TSC!B:C,2,0))%),0)</f>
        <v/>
      </c>
      <c r="CS43">
        <f>IFERROR(IF(RIGHT(INDEX(PIS!O$1:O$500,MATCH(D43,PIS!C$1:C$500,0)),5)="Gross",MIN(U43+V43,VLOOKUP("R700",TSC!B:C,2,0)*VLOOKUP("R101",TSC!B:C,2,0))*(VLOOKUP("T714",TSC!B:C,2,0))%,MIN(T43+V43,VLOOKUP("R700",TSC!B:C,2,0)*VLOOKUP("R101",TSC!B:C,2,0))*(VLOOKUP("T704",TSC!B:C,2,0)+VLOOKUP("T714",TSC!B:C,2,0))%),0)</f>
        <v/>
      </c>
      <c r="CT43">
        <f>IFERROR(IF(RIGHT(INDEX(PIS!O$1:O$500,MATCH(D43,PIS!C$1:C$500,0)),5)="Gross",MIN(U43+V43,VLOOKUP("R700",TSC!B:C,2,0)*VLOOKUP("R101",TSC!B:C,2,0))*VLOOKUP("T705",TSC!B:C,2,0)%,MIN(T43+V43,VLOOKUP("R700",TSC!B:C,2,0)*VLOOKUP("R101",TSC!B:C,2,0))*VLOOKUP("T705",TSC!B:C,2,0)%),0)</f>
        <v/>
      </c>
      <c r="CU43">
        <f>IFERROR(IF(RIGHT(INDEX(PIS!O$1:O$500,MATCH(D43,PIS!C$1:C$500,0)),5)="Gross",MIN(U43+V43,VLOOKUP("R700",TSC!B:C,2,0)*VLOOKUP("R101",TSC!B:C,2,0))*(VLOOKUP("T713",TSC!B:C,2,0))%,MIN(T43+V43,VLOOKUP("R700",TSC!B:C,2,0)*VLOOKUP("R101",TSC!B:C,2,0))*(VLOOKUP("T713",TSC!B:C,2,0))%),0)</f>
        <v/>
      </c>
      <c r="CV43">
        <f>IFERROR(INDEX(ADJ!$A$1:$BZ$1000,MATCH(PAYROLL!D43,ADJ!A$1:A$500,0),MATCH(PAYROLL!CV$2,ADJ!$2:$2,0)),0)</f>
        <v/>
      </c>
      <c r="CW43">
        <f>IFERROR(INDEX(ADJ!$A$1:$BZ$1000,MATCH(PAYROLL!D43,ADJ!A$1:A$500,0),MATCH(PAYROLL!CW$2,ADJ!$2:$2,0)),0)</f>
        <v/>
      </c>
      <c r="CX43">
        <f>SUM(CR43:CW43)</f>
        <v/>
      </c>
      <c r="CY43">
        <f>ROUND(IF(CR43&gt;0,T43+V43*VLOOKUP("R202",TSC!$B$1:$C$500,2,0),0),0)</f>
        <v/>
      </c>
      <c r="CZ43">
        <f>IFERROR(INDEX(CSDA!D$1:D$500,MATCH($CZ$2,CSDA!C$1:C$500,0)),0)</f>
        <v/>
      </c>
      <c r="DA43">
        <f>ROUND(T43*0.7%,0)</f>
        <v/>
      </c>
      <c r="DB43">
        <f>ROUND(T43/12,0)</f>
        <v/>
      </c>
      <c r="DC43">
        <f ref="DC43" t="array">IFERROR(INDEX(CSDA!D$1:D$500,MATCH("Trích giữ"&amp;PAYROLL!DC$2,CSDA!A$1:A$500&amp;CSDA!C$1:C$500,0)),0)</f>
        <v/>
      </c>
      <c r="DD43">
        <f ref="DD43" t="array">IFERROR(INDEX(CSDA!D$1:D$500,MATCH("Trích giữ"&amp;PAYROLL!DD$2,CSDA!A$1:A$500&amp;CSDA!C$1:C$500,0)),0)</f>
        <v/>
      </c>
      <c r="DE43">
        <f ref="DE43" t="array">IFERROR(INDEX(CSDA!D$1:D$500,MATCH("Trích giữ"&amp;PAYROLL!DE$2,CSDA!A$1:A$500&amp;CSDA!C$1:C$500,0)),0)</f>
        <v/>
      </c>
      <c r="DF43">
        <f>IFERROR(INDEX(CSDA!D$1:D$500,MATCH(PAYROLL!DF$2,CSDA!C$1:C$500,0)),0)</f>
        <v/>
      </c>
      <c r="DG43">
        <f ref="DG43" t="array">IFERROR(INDEX(CSDA!D$1:D$500,MATCH("Trích giữ"&amp;PAYROLL!DG$2,CSDA!A$1:A$500&amp;CSDA!C$1:C$500,0)),0)</f>
        <v/>
      </c>
      <c r="DH43">
        <f>ROUND(T43/26,0)</f>
        <v/>
      </c>
      <c r="DI43">
        <f ref="DI43" t="array">IFERROR(INDEX(CSDA!D$1:D$500,MATCH("Trích giữ"&amp;PAYROLL!DI$2,CSDA!A$1:A$500&amp;CSDA!C$1:C$500,0)),0)</f>
        <v/>
      </c>
      <c r="DJ43">
        <f>IF(U43=0,T43*21.5%-BL43,0)</f>
        <v/>
      </c>
      <c r="DK43">
        <f ref="DK43" t="array">IFERROR(INDEX(CSDA!D$1:D$500,MATCH("Trích giữ"&amp;PAYROLL!DK$2,CSDA!A$1:A$500&amp;CSDA!C$1:C$500,0)),0)</f>
        <v/>
      </c>
      <c r="DL43">
        <f>IFERROR(INDEX(CSDA!D$1:D$500,MATCH(PAYROLL!DL$2,CSDA!C$1:C$500,0))/12,0)</f>
        <v/>
      </c>
      <c r="DM43">
        <f>SUM(DB43:DL43)</f>
        <v/>
      </c>
      <c r="DN43">
        <f>IFERROR(INDEX(ADJ!$A$1:$BZ$1000,MATCH(PAYROLL!D43,ADJ!A$1:A$500,0),MATCH(PAYROLL!DN$2,ADJ!$2:$2,0)),0)</f>
        <v/>
      </c>
      <c r="DO43">
        <f>IFERROR(SUM(BP43,DM43:DN43,CX43:DA43)-DT43,0)</f>
        <v/>
      </c>
      <c r="DP43">
        <f ref="DP43" t="array">SUM(BW43*IFERROR(INDEX(CSDA!D$1:D$500,MATCH(BW$2,CSDA!C$1:C$500,0)),0)%,CX43*IFERROR(INDEX(CSDA!D$1:D$500,MATCH(CX$2,CSDA!C$1:C$500,0)),0)%,DA43*IFERROR(INDEX(CSDA!D$1:D$500,MATCH(DA$2,CSDA!C$1:C$500,0)),0)%,DB43*IFERROR(INDEX(CSDA!D$1:D$500,MATCH(DB$2,CSDA!C$1:C$500,0)),0)%,DF43*IFERROR(INDEX(CSDA!D$1:D$500,MATCH("Phí dịch vụ"&amp;PAYROLL!DF$2,CSDA!A$1:A$500&amp;CSDA!C$1:C$500,0)),0)%,DC43*IFERROR(INDEX(CSDA!D$1:D$500,MATCH("Phí dịch vụ"&amp;PAYROLL!DC$2,CSDA!A$1:A$500&amp;CSDA!C$1:C$500,0)),0)%,DH43*IFERROR(INDEX(CSDA!D$1:D$500,MATCH("Phí dịch vụ"&amp;PAYROLL!DH$2,CSDA!A$1:A$500&amp;CSDA!C$1:C$500,0)),0)%,DJ43*IFERROR(INDEX(CSDA!D$1:D$500,MATCH("Phí dịch vụ"&amp;PAYROLL!DJ$2,CSDA!A$1:A$500&amp;CSDA!C$1:C$500,0)),0)%,BN43*IFERROR(INDEX(CSDA!D$1:D$500,MATCH(BN$2,CSDA!C$1:C$500,0)),0)%)-BN43*7%</f>
        <v/>
      </c>
      <c r="DQ43">
        <f>IFERROR(INDEX(ADJ!$A$1:$BZ$1000,MATCH(PAYROLL!D43,ADJ!A$1:A$500,0),MATCH(PAYROLL!DQ$2,ADJ!$2:$2,0)),0)</f>
        <v/>
      </c>
      <c r="DR43">
        <f>IFERROR(INDEX(ADJ!$A$1:$BZ$1000,MATCH(PAYROLL!D43,ADJ!A$1:A$500,0),MATCH(PAYROLL!DR$2,ADJ!$2:$2,0)),0)</f>
        <v/>
      </c>
      <c r="DS43">
        <f>SUM(DP43:DR43)</f>
        <v/>
      </c>
      <c r="DT43">
        <f>EK43</f>
        <v/>
      </c>
      <c r="DU43">
        <f>SUM(DO43:DR43)</f>
        <v/>
      </c>
      <c r="DV43">
        <f>ROUND(DU43*0.1,0)</f>
        <v/>
      </c>
      <c r="DW43">
        <f>DU43+DV43</f>
        <v/>
      </c>
      <c r="DZ43">
        <f>IFERROR(INDEX(ADJ!$A$1:$BZ$1000,MATCH(PAYROLL!$D43,ADJ!A$1:A$500,0),MATCH(PAYROLL!DZ$2,ADJ!$2:$2,0)),0)</f>
        <v/>
      </c>
      <c r="EA43">
        <f>IFERROR(INDEX(ADJ!$A$1:$BZ$1000,MATCH(PAYROLL!$D43,ADJ!A$1:A$500,0),MATCH(PAYROLL!EA$2,ADJ!$2:$2,0)),0)</f>
        <v/>
      </c>
      <c r="EB43">
        <f>IFERROR(INDEX(ADJ!$A$1:$BZ$1000,MATCH(PAYROLL!$D43,ADJ!A$1:A$500,0),MATCH(PAYROLL!EB$2,ADJ!$2:$2,0)),0)</f>
        <v/>
      </c>
      <c r="EC43">
        <f>IFERROR(INDEX(ADJ!$A$1:$BZ$1000,MATCH(PAYROLL!$D43,ADJ!A$1:A$500,0),MATCH(PAYROLL!EC$2,ADJ!$2:$2,0)),0)</f>
        <v/>
      </c>
      <c r="ED43">
        <f>IFERROR(INDEX(ADJ!$A$1:$BZ$1000,MATCH(PAYROLL!$D43,ADJ!A$1:A$500,0),MATCH(PAYROLL!ED$2,ADJ!$2:$2,0)),0)</f>
        <v/>
      </c>
      <c r="EE43">
        <f>IFERROR(INDEX(ADJ!$A$1:$BZ$1000,MATCH(PAYROLL!$D43,ADJ!A$1:A$500,0),MATCH(PAYROLL!EE$2,ADJ!$2:$2,0)),0)</f>
        <v/>
      </c>
      <c r="EF43">
        <f>IFERROR(INDEX(ADJ!$A$1:$BZ$1000,MATCH(PAYROLL!$D43,ADJ!A$1:A$500,0),MATCH(PAYROLL!EF$2,ADJ!$2:$2,0)),0)</f>
        <v/>
      </c>
      <c r="EG43">
        <f>IFERROR(INDEX(ADJ!$A$1:$BZ$1000,MATCH(PAYROLL!$D43,ADJ!A$1:A$500,0),MATCH(PAYROLL!EG$2,ADJ!$2:$2,0)),0)</f>
        <v/>
      </c>
      <c r="EH43">
        <f>IFERROR(INDEX(ADJ!$A$1:$BZ$1000,MATCH(PAYROLL!$D43,ADJ!A$1:A$500,0),MATCH(PAYROLL!EH$2,ADJ!$2:$2,0)),0)</f>
        <v/>
      </c>
      <c r="EI43">
        <f>IFERROR(INDEX(ADJ!$A$1:$BZ$1000,MATCH(PAYROLL!D43,ADJ!A$1:A$500,0),MATCH(PAYROLL!EI$2,ADJ!$2:$2,0)),0)</f>
        <v/>
      </c>
      <c r="EJ43">
        <f>IFERROR(INDEX(ADJ!$A$1:$BZ$1000,MATCH(PAYROLL!$D43,ADJ!A$1:A$500,0),MATCH(PAYROLL!EJ$2,ADJ!$2:$2,0)),0)</f>
        <v/>
      </c>
      <c r="EK43">
        <f>SUM(DZ43:EJ43)</f>
        <v/>
      </c>
    </row>
    <row r="44">
      <c r="A44" t="n">
        <v>42</v>
      </c>
      <c r="B44" t="inlineStr">
        <is>
          <t>Nga Văn Tùng</t>
        </is>
      </c>
      <c r="D44" t="inlineStr">
        <is>
          <t>158993-02</t>
        </is>
      </c>
      <c r="S44">
        <f>IFERROR(INDEX(PIS!$A$1:$BZ$1000,MATCH($D44,PIS!C$1:C$500,0),MATCH("Lương CB tháng trước",PIS!$1:$1,0)),0)</f>
        <v/>
      </c>
      <c r="T44">
        <f>IFERROR(INDEX(PIS!$A$1:$BZ$1000,MATCH($D44,PIS!C$1:C$500,0),MATCH("Lương CB hiện tại",PIS!$1:$1,0)),0)</f>
        <v/>
      </c>
      <c r="U44">
        <f>IFERROR(INDEX(PIS!$A$1:$BZ$1000,MATCH($D44,PIS!C$1:C$500,0),MATCH("Lương đóng BHBB",PIS!$1:$1,0)),0)</f>
        <v/>
      </c>
      <c r="V44">
        <f>IFERROR(INDEX(PIS!$A$1:$BZ$1000,MATCH($D44,PIS!C$1:C$500,0),MATCH(V$2,PIS!$2:$2,0)),0)</f>
        <v/>
      </c>
      <c r="W44">
        <f>IFERROR(INDEX(PIS!$A$1:$BZ$1000,MATCH($D44,PIS!C$1:C$500,0),MATCH(W$2,PIS!$2:$2,0)),0)</f>
        <v/>
      </c>
      <c r="X44">
        <f>IFERROR(INDEX(PIS!$A$1:$BZ$1000,MATCH($D44,PIS!C$1:C$500,0),MATCH(X$2,PIS!$2:$2,0)),0)</f>
        <v/>
      </c>
      <c r="Y44">
        <f>IFERROR(INDEX(PIS!$A$1:$BZ$1000,MATCH($D44,PIS!C$1:C$500,0),MATCH(Y$2,PIS!$2:$2,0)),0)</f>
        <v/>
      </c>
      <c r="Z44">
        <f>IFERROR(INDEX(PIS!$A$1:$BZ$1000,MATCH($D44,PIS!C$1:C$500,0),MATCH(Z$2,PIS!$2:$2,0)),0)</f>
        <v/>
      </c>
      <c r="AA44">
        <f>IFERROR(INDEX(PIS!$A$1:$BZ$1000,MATCH($D44,PIS!C$1:C$500,0),MATCH(AA$2,PIS!$2:$2,0)),0)</f>
        <v/>
      </c>
      <c r="AB44">
        <f>IFERROR(INDEX(PIS!$A$1:$BZ$1000,MATCH($D44,PIS!C$1:C$500,0),MATCH(AB$2,PIS!$2:$2,0)),0)</f>
        <v/>
      </c>
      <c r="AC44">
        <f>SUM(V44:AB44)</f>
        <v/>
      </c>
      <c r="AD44">
        <f>IFERROR(INDEX(TIMESHEET!$A$1:$AI$5000,MATCH($D44,TIMESHEET!A$1:A$500,0),MATCH("T100",TIMESHEET!$2:$2,0))-2,0)</f>
        <v/>
      </c>
      <c r="AE44">
        <f>IFERROR(INDEX(TIMESHEET!$A$1:$AI$5000,MATCH($D44,TIMESHEET!A$1:A$500,0),MATCH("T202",TIMESHEET!$2:$2,0)),0)</f>
        <v/>
      </c>
      <c r="AF44">
        <f>IFERROR(INDEX(TIMESHEET!$A$1:$AI$5000,MATCH($D44,TIMESHEET!A$1:A$500,0),MATCH("T302",TIMESHEET!$2:$2,0)),0)</f>
        <v/>
      </c>
      <c r="AG44">
        <f>IFERROR(INDEX(TIMESHEET!$A$1:$AI$5000,MATCH($D44,TIMESHEET!A$1:A$500,0),MATCH("T406",TIMESHEET!$2:$2,0)),0)</f>
        <v/>
      </c>
      <c r="AH44">
        <f>AE44+AG44</f>
        <v/>
      </c>
      <c r="AI44">
        <f>IFERROR(INDEX(TIMESHEET!$A$1:$AI$5000,MATCH($D44,TIMESHEET!A$1:A$500,0),MATCH("T701",TIMESHEET!$2:$2,0)),0)</f>
        <v/>
      </c>
      <c r="AJ44">
        <f>IFERROR(INDEX(TIMESHEET!$A$1:$AI$5000,MATCH($D44,TIMESHEET!B$1:B$500,0),MATCH("T320",TIMESHEET!$2:$2,0)),0)</f>
        <v/>
      </c>
      <c r="AK44">
        <f>IFERROR(IF(LEFT(INDEX(PIS!O$1:O$500,MATCH(D44,PIS!C$1:C$500)),1)="M",T44/AD44*SUM(AE44:AG44),T44*AD44),0)</f>
        <v/>
      </c>
      <c r="AL44">
        <f>IFERROR(INDEX(ADJ!$A$1:$BZ$1000,MATCH(PAYROLL!D44,ADJ!A$1:A$500,0),MATCH(PAYROLL!AL$2,ADJ!$2:$2,0)),0)</f>
        <v/>
      </c>
      <c r="AM44">
        <f>SUM(AK44:AL44)</f>
        <v/>
      </c>
      <c r="AN44">
        <f>IFERROR(ROUND(V44/$AD44*$AH44,0),0)</f>
        <v/>
      </c>
      <c r="AO44">
        <f>IFERROR(ROUND(W44/$AD44*$AH44,0),0)</f>
        <v/>
      </c>
      <c r="AP44">
        <f>IFERROR(ROUND(X44/$AD44*$AE44,0),0)</f>
        <v/>
      </c>
      <c r="AQ44">
        <f>IFERROR(ROUND(Y44/$AD44*$AH44,0),0)</f>
        <v/>
      </c>
      <c r="AR44">
        <f>IFERROR(ROUND(Z44/$AD44*$AH44,0),0)</f>
        <v/>
      </c>
      <c r="AS44">
        <f>IFERROR(ROUND(AA44/$AD44*$AH44,0),0)</f>
        <v/>
      </c>
      <c r="AT44">
        <f>IFERROR(IF((AE44+AF44+AG44)&gt;13,AB44,ROUND(AB44/AD44*AH44,0)),0)</f>
        <v/>
      </c>
      <c r="AU44">
        <f>IFERROR(INDEX(ADJ!$A$1:$BZ$1000,MATCH(PAYROLL!D44,ADJ!A$1:A$500,0),MATCH(PAYROLL!AU$2,ADJ!$2:$2,0)),0)</f>
        <v/>
      </c>
      <c r="AV44">
        <f>ROUND(SUM(AN44:AU44),0)</f>
        <v/>
      </c>
      <c r="AW44">
        <f>IFERROR(INDEX(TIMESHEET!$A$1:$AI$5000,MATCH(PAYROLL!D44,TIMESHEET!A$1:A$500,0),MATCH("T620",TIMESHEET!$2:$2,0)),0)</f>
        <v/>
      </c>
      <c r="AX44">
        <f>IFERROR(INDEX(TIMESHEET!$A$1:$AI$5000,MATCH(PAYROLL!D44,TIMESHEET!A$1:A$500,0),MATCH("T601",TIMESHEET!$2:$2,0)),0)</f>
        <v/>
      </c>
      <c r="AY44">
        <f>IFERROR(INDEX(TIMESHEET!$A$1:$AI$5000,MATCH(PAYROLL!D44,TIMESHEET!A$1:A$500,0),MATCH("T602",TIMESHEET!$2:$2,0)),0)</f>
        <v/>
      </c>
      <c r="AZ44">
        <f>IFERROR(INDEX(TIMESHEET!$A$1:$AI$5000,MATCH(PAYROLL!D44,TIMESHEET!A$1:A$500,0),MATCH("T603",TIMESHEET!$2:$2,0)),0)</f>
        <v/>
      </c>
      <c r="BA44">
        <f>IFERROR(INDEX(TIMESHEET!$A$1:$AI$5000,MATCH(PAYROLL!D44,TIMESHEET!A$1:A$500,0),MATCH("T611",TIMESHEET!$2:$2,0)),0)</f>
        <v/>
      </c>
      <c r="BB44">
        <f>IFERROR(INDEX(TIMESHEET!$A$1:$AI$5000,MATCH(PAYROLL!D44,TIMESHEET!A$1:A$500,0),MATCH("T612",TIMESHEET!$2:$2,0)),0)</f>
        <v/>
      </c>
      <c r="BC44">
        <f>IFERROR(INDEX(TIMESHEET!$A$1:$AI$5000,MATCH(PAYROLL!D44,TIMESHEET!A$1:A$500,0),MATCH("T613",TIMESHEET!$2:$2,0)),0)</f>
        <v/>
      </c>
      <c r="BD44">
        <f>IFERROR(INDEX(TIMESHEET!$A$1:$AI$5000,MATCH(PAYROLL!D44,TIMESHEET!A$1:A$500,0),MATCH("T500",TIMESHEET!$2:$2,0)),0)</f>
        <v/>
      </c>
      <c r="BE44">
        <f>IFERROR(IF(LEFT(INDEX(PIS!O$1:O$500,MATCH(D44,PIS!C$1:C$500)),1)="M",T44/AD44/8*(AW44+AX44*1.5+AY44*2+AZ44*3+BA44*2.1+BB44*2.7+BC44*3.9+BD44*0.3),T44/8*(AW44+AX44*1.5+AY44*2+AZ44*3+BA44*2.1+BB44*2.7+BC44*3.9+BD44*0.3)),0)</f>
        <v/>
      </c>
      <c r="BF44">
        <f>IFERROR(INDEX(ADJ!$A$1:$BZ$1000,MATCH(PAYROLL!$D44,ADJ!A$1:A$500,0),MATCH(PAYROLL!BF$2,ADJ!$2:$2,0)),0)</f>
        <v/>
      </c>
      <c r="BG44">
        <f>IFERROR(INDEX(ADJ!$A$1:$BZ$1000,MATCH(PAYROLL!D44,ADJ!A$1:A$500,0),MATCH(PAYROLL!BG$2,ADJ!$2:$2,0)),0)</f>
        <v/>
      </c>
      <c r="BH44">
        <f>IFERROR(INDEX(ADJ!$A$1:$BZ$1000,MATCH(PAYROLL!D44,ADJ!A$1:A$500,0),MATCH(PAYROLL!BH$2,ADJ!$2:$2,0)),0)</f>
        <v/>
      </c>
      <c r="BI44">
        <f>IFERROR(INDEX(ADJ!$A$1:$BZ$1000,MATCH(PAYROLL!D44,ADJ!A$1:A$500,0),MATCH(PAYROLL!BI$2,ADJ!$2:$2,0)),0)</f>
        <v/>
      </c>
      <c r="BJ44">
        <f>IFERROR(INDEX(ADJ!$A$1:$BZ$1000,MATCH(PAYROLL!D44,ADJ!A$1:A$500,0),MATCH(PAYROLL!BJ$2,ADJ!$2:$2,0)),0)</f>
        <v/>
      </c>
      <c r="BK44">
        <f>SUM(BF44:BJ44)</f>
        <v/>
      </c>
      <c r="BL44">
        <f>IFERROR(INDEX(ADJ!$A$1:$BZ$1000,MATCH(PAYROLL!D44,ADJ!A$1:A$500,0),MATCH(PAYROLL!BL$2,ADJ!$2:$2,0)),0)</f>
        <v/>
      </c>
      <c r="BM44">
        <f>IFERROR(INDEX(ADJ!$A$1:$BZ$1000,MATCH(PAYROLL!D44,ADJ!A$1:A$500,0),MATCH(PAYROLL!BM$2,ADJ!$2:$2,0)),0)</f>
        <v/>
      </c>
      <c r="BN44">
        <f>IFERROR(INDEX(ADJ!$A$1:$BZ$1000,MATCH(PAYROLL!D44,ADJ!A$1:A$500,0),MATCH(PAYROLL!BN$2,ADJ!$2:$2,0)),0)</f>
        <v/>
      </c>
      <c r="BO44">
        <f>IFERROR(INDEX(ADJ!$A$1:$BZ$1000,MATCH(PAYROLL!D44,ADJ!A$1:A$500,0),MATCH(PAYROLL!BO$2,ADJ!$2:$2,0)),0)</f>
        <v/>
      </c>
      <c r="BP44">
        <f>SUM(AM44,AV44,BE44,BK44,BL44:BO44)</f>
        <v/>
      </c>
      <c r="BQ44">
        <f>BO44</f>
        <v/>
      </c>
      <c r="BR44">
        <f>IFERROR(ROUND(IF(LEFT(INDEX(PIS!O$1:O$500,MATCH(D44,PIS!C$1:C$500)),1)="D",T44/8*(BD44*0.3),IF(LEFT(INDEX(PIS!O$1:O$500,MATCH(D44,PIS!C$1:C$500)),1)="H",T44*($BD44*0.3),T44/$AD44/8*($BD44*0.3))),0),0)</f>
        <v/>
      </c>
      <c r="BS44">
        <f>IF(AP44&lt;1,0,MIN(AP44,730000))</f>
        <v/>
      </c>
      <c r="BT44">
        <f>IFERROR(ROUND((BE44-SUM(AW44:BC44)*T44/AD44/8),0)-BR44,0)</f>
        <v/>
      </c>
      <c r="BU44">
        <f>AO44</f>
        <v/>
      </c>
      <c r="BV44">
        <f>SUM(BQ44:BU44)</f>
        <v/>
      </c>
      <c r="BW44">
        <f>BP44-BV44</f>
        <v/>
      </c>
      <c r="BX44">
        <f>IFERROR(IF(RIGHT(INDEX(PIS!O$1:O$500,MATCH(D44,PIS!C$1:C$500)),5)="Gross",MIN(U44+V44,VLOOKUP("R700",TSC!B:C,2,0)*VLOOKUP("R101",TSC!B:C,2,0))*VLOOKUP("R701",TSC!B:C,2,0)%,0),0)</f>
        <v/>
      </c>
      <c r="BY44">
        <f>IFERROR(IF(RIGHT(INDEX(PIS!O$1:O$500,MATCH(D44,PIS!C$1:C$500)),5)="Gross",MIN(U44+V44,VLOOKUP("R700",TSC!B:C,2,0)*VLOOKUP("R101",TSC!B:C,2,0))*VLOOKUP("T704",TSC!B:C,2,0)%,0),0)</f>
        <v/>
      </c>
      <c r="BZ44">
        <f>IFERROR(IF(RIGHT(INDEX(PIS!O$1:O$500,MATCH(D44,PIS!C$1:C$500)),5)="Gross",MIN(U44+V44,VLOOKUP("R700",TSC!B:C,2,0)*VLOOKUP("1",TSC!F:G,2,0))*VLOOKUP("T705",TSC!B:C,2,0)%,0),0)</f>
        <v/>
      </c>
      <c r="CA44">
        <f>IFERROR(INDEX(ADJ!$A$1:$BZ$1000,MATCH(PAYROLL!D44,ADJ!A$1:A$500,0),MATCH(PAYROLL!CA$2,ADJ!$2:$2,0)),0)</f>
        <v/>
      </c>
      <c r="CB44">
        <f>IFERROR(INDEX(ADJ!$A$1:$BZ$1000,MATCH(PAYROLL!D44,ADJ!A$1:A$500,0),MATCH(PAYROLL!CB$2,ADJ!$2:$2,0)),0)</f>
        <v/>
      </c>
      <c r="CC44">
        <f>SUM(BX44:CB44)</f>
        <v/>
      </c>
      <c r="CD44">
        <f>IFERROR(INDEX(PIS!$A$1:$BZ$1000,MATCH(PAYROLL!D44,PIS!C$1:C$500,0),MATCH(PAYROLL!CD$1,PIS!$1:$1,0)),0)</f>
        <v/>
      </c>
      <c r="CE44">
        <f>IFERROR(IF(OR(INDEX(PIS!P$1:P$500,MATCH(D44,PIS!C$1:C$500,0))="LT2",INDEX(PIS!P$1:P$500,MATCH(D44,PIS!C$1:C$500,0))="P10"),0,SUM(CC44,CD44*VLOOKUP("R601",TSC!B:C,2,0),VLOOKUP("R602",TSC!B:C,2,0))),0)</f>
        <v/>
      </c>
      <c r="CF44">
        <f>MAX(BW44-CE44,0)</f>
        <v/>
      </c>
      <c r="CG44">
        <f>IFERROR(IF(OR(RIGHT(INDEX(PIS!P$1:P$500,MATCH(D44,PIS!C$1:C$500)),5)="P10",RIGHT(INDEX(PIS!P$1:P$500,MATCH(D44,PIS!C$1:C$500)),5)="CK"),0,IF(CF44&lt;=5000000,CF44*5%,IF(CF44&lt;=10000000,CF44*10%-250000,IF(CF44&lt;=18000000,CF44*15%-750000,IF(CF44&lt;=32000000,CF44*20%-1650000,IF(CF44&lt;=52000000,CF44*25%-3250000,IF(CF44&lt;=80000000,BH44*30%-5850000,CF44*35%-9850000))))))),0)</f>
        <v/>
      </c>
      <c r="CH44">
        <f>IFERROR(IF(OR(INDEX(PIS!P$1:P$500,MATCH(D44,PIS!C$1:C$500))="LT",INDEX(PIS!P$1:P$500,MATCH(D44,PIS!C$1:C$500))="CK"),0,IF(CF44&lt;2000000,0,CF44*10%)),0)</f>
        <v/>
      </c>
      <c r="CI44">
        <f>IFERROR(INDEX(ADJ!$A$1:$BZ$1000,MATCH(PAYROLL!D44,ADJ!A$1:A$500,0),MATCH(PAYROLL!CI$2,ADJ!$2:$2,0)),0)</f>
        <v/>
      </c>
      <c r="CJ44">
        <f>IFERROR(INDEX(ADJ!$A$1:$BZ$1000,MATCH(PAYROLL!D44,ADJ!A$1:A$500,0),MATCH(PAYROLL!CJ$2,ADJ!$2:$2,0)),0)</f>
        <v/>
      </c>
      <c r="CK44">
        <f>IFERROR(INDEX(ADJ!$A$1:$BZ$1000,MATCH(PAYROLL!D44,ADJ!A$1:A$500,0),MATCH(PAYROLL!CK$2,ADJ!$2:$2,0)),0)</f>
        <v/>
      </c>
      <c r="CL44">
        <f>SUM(CG44:CK44)</f>
        <v/>
      </c>
      <c r="CM44">
        <f>ROUND(SUM(CH44:CK44),0)</f>
        <v/>
      </c>
      <c r="CN44">
        <f>IFERROR(INDEX(CSDA!D$1:D$500,MATCH($CN$2,CSDA!C$1:C$500,0))*INDEX(PIS!V$1:V$500,MATCH(D44,PIS!C$1:C$500))+INDEX(ADJ!$A$1:$BZ$1000,MATCH(PAYROLL!D44,ADJ!A$1:A$500,0),MATCH(PAYROLL!CN$2,ADJ!$2:$2,0)),0)</f>
        <v/>
      </c>
      <c r="CO44">
        <f>IFERROR(INDEX(ADJ!$A$1:$BZ$1000,MATCH(PAYROLL!D44,ADJ!A$1:A$500,0),MATCH(PAYROLL!CO$2,ADJ!$2:$2,0)),0)</f>
        <v/>
      </c>
      <c r="CP44">
        <f>IFERROR(INDEX(ADJ!$A$1:$BZ$1000,MATCH(PAYROLL!D44,ADJ!A$1:A$500,0),MATCH(PAYROLL!CP$2,ADJ!$2:$2,0)),0)</f>
        <v/>
      </c>
      <c r="CQ44">
        <f>BP44-CL44-CI44-CM44-CN44-CO44-CP44-CC44</f>
        <v/>
      </c>
      <c r="CR44">
        <f>IFERROR(IF(RIGHT(INDEX(PIS!O$1:O$500,MATCH(D44,PIS!C$1:C$500,0)),5)="Gross",MIN(U44+V44,VLOOKUP("R700",TSC!B:C,2,0)*VLOOKUP("R101",TSC!B:C,2,0))*(VLOOKUP("T711",TSC!B:C,2,0)+VLOOKUP("T712",TSC!B:C,2,0))%,MIN(T44+V44,VLOOKUP("R700",TSC!B:C,2,0)*VLOOKUP("R101",TSC!B:C,2,0))*(VLOOKUP("T711",TSC!B:C,2,0)+VLOOKUP("T712",TSC!B:C,2,0)+VLOOKUP("R701",TSC!B:C,2,0))%),0)</f>
        <v/>
      </c>
      <c r="CS44">
        <f>IFERROR(IF(RIGHT(INDEX(PIS!O$1:O$500,MATCH(D44,PIS!C$1:C$500,0)),5)="Gross",MIN(U44+V44,VLOOKUP("R700",TSC!B:C,2,0)*VLOOKUP("R101",TSC!B:C,2,0))*(VLOOKUP("T714",TSC!B:C,2,0))%,MIN(T44+V44,VLOOKUP("R700",TSC!B:C,2,0)*VLOOKUP("R101",TSC!B:C,2,0))*(VLOOKUP("T704",TSC!B:C,2,0)+VLOOKUP("T714",TSC!B:C,2,0))%),0)</f>
        <v/>
      </c>
      <c r="CT44">
        <f>IFERROR(IF(RIGHT(INDEX(PIS!O$1:O$500,MATCH(D44,PIS!C$1:C$500,0)),5)="Gross",MIN(U44+V44,VLOOKUP("R700",TSC!B:C,2,0)*VLOOKUP("R101",TSC!B:C,2,0))*VLOOKUP("T705",TSC!B:C,2,0)%,MIN(T44+V44,VLOOKUP("R700",TSC!B:C,2,0)*VLOOKUP("R101",TSC!B:C,2,0))*VLOOKUP("T705",TSC!B:C,2,0)%),0)</f>
        <v/>
      </c>
      <c r="CU44">
        <f>IFERROR(IF(RIGHT(INDEX(PIS!O$1:O$500,MATCH(D44,PIS!C$1:C$500,0)),5)="Gross",MIN(U44+V44,VLOOKUP("R700",TSC!B:C,2,0)*VLOOKUP("R101",TSC!B:C,2,0))*(VLOOKUP("T713",TSC!B:C,2,0))%,MIN(T44+V44,VLOOKUP("R700",TSC!B:C,2,0)*VLOOKUP("R101",TSC!B:C,2,0))*(VLOOKUP("T713",TSC!B:C,2,0))%),0)</f>
        <v/>
      </c>
      <c r="CV44">
        <f>IFERROR(INDEX(ADJ!$A$1:$BZ$1000,MATCH(PAYROLL!D44,ADJ!A$1:A$500,0),MATCH(PAYROLL!CV$2,ADJ!$2:$2,0)),0)</f>
        <v/>
      </c>
      <c r="CW44">
        <f>IFERROR(INDEX(ADJ!$A$1:$BZ$1000,MATCH(PAYROLL!D44,ADJ!A$1:A$500,0),MATCH(PAYROLL!CW$2,ADJ!$2:$2,0)),0)</f>
        <v/>
      </c>
      <c r="CX44">
        <f>SUM(CR44:CW44)</f>
        <v/>
      </c>
      <c r="CY44">
        <f>ROUND(IF(CR44&gt;0,T44+V44*VLOOKUP("R202",TSC!$B$1:$C$500,2,0),0),0)</f>
        <v/>
      </c>
      <c r="CZ44">
        <f>IFERROR(INDEX(CSDA!D$1:D$500,MATCH($CZ$2,CSDA!C$1:C$500,0)),0)</f>
        <v/>
      </c>
      <c r="DA44">
        <f>ROUND(T44*0.7%,0)</f>
        <v/>
      </c>
      <c r="DB44">
        <f>ROUND(T44/12,0)</f>
        <v/>
      </c>
      <c r="DC44">
        <f ref="DC44" t="array">IFERROR(INDEX(CSDA!D$1:D$500,MATCH("Trích giữ"&amp;PAYROLL!DC$2,CSDA!A$1:A$500&amp;CSDA!C$1:C$500,0)),0)</f>
        <v/>
      </c>
      <c r="DD44">
        <f ref="DD44" t="array">IFERROR(INDEX(CSDA!D$1:D$500,MATCH("Trích giữ"&amp;PAYROLL!DD$2,CSDA!A$1:A$500&amp;CSDA!C$1:C$500,0)),0)</f>
        <v/>
      </c>
      <c r="DE44">
        <f ref="DE44" t="array">IFERROR(INDEX(CSDA!D$1:D$500,MATCH("Trích giữ"&amp;PAYROLL!DE$2,CSDA!A$1:A$500&amp;CSDA!C$1:C$500,0)),0)</f>
        <v/>
      </c>
      <c r="DF44">
        <f>IFERROR(INDEX(CSDA!D$1:D$500,MATCH(PAYROLL!DF$2,CSDA!C$1:C$500,0)),0)</f>
        <v/>
      </c>
      <c r="DG44">
        <f ref="DG44" t="array">IFERROR(INDEX(CSDA!D$1:D$500,MATCH("Trích giữ"&amp;PAYROLL!DG$2,CSDA!A$1:A$500&amp;CSDA!C$1:C$500,0)),0)</f>
        <v/>
      </c>
      <c r="DH44">
        <f>ROUND(T44/26,0)</f>
        <v/>
      </c>
      <c r="DI44">
        <f ref="DI44" t="array">IFERROR(INDEX(CSDA!D$1:D$500,MATCH("Trích giữ"&amp;PAYROLL!DI$2,CSDA!A$1:A$500&amp;CSDA!C$1:C$500,0)),0)</f>
        <v/>
      </c>
      <c r="DJ44">
        <f>IF(U44=0,T44*21.5%-BL44,0)</f>
        <v/>
      </c>
      <c r="DK44">
        <f ref="DK44" t="array">IFERROR(INDEX(CSDA!D$1:D$500,MATCH("Trích giữ"&amp;PAYROLL!DK$2,CSDA!A$1:A$500&amp;CSDA!C$1:C$500,0)),0)</f>
        <v/>
      </c>
      <c r="DL44">
        <f>IFERROR(INDEX(CSDA!D$1:D$500,MATCH(PAYROLL!DL$2,CSDA!C$1:C$500,0))/12,0)</f>
        <v/>
      </c>
      <c r="DM44">
        <f>SUM(DB44:DL44)</f>
        <v/>
      </c>
      <c r="DN44">
        <f>IFERROR(INDEX(ADJ!$A$1:$BZ$1000,MATCH(PAYROLL!D44,ADJ!A$1:A$500,0),MATCH(PAYROLL!DN$2,ADJ!$2:$2,0)),0)</f>
        <v/>
      </c>
      <c r="DO44">
        <f>IFERROR(SUM(BP44,DM44:DN44,CX44:DA44)-DT44,0)</f>
        <v/>
      </c>
      <c r="DP44">
        <f ref="DP44" t="array">SUM(BW44*IFERROR(INDEX(CSDA!D$1:D$500,MATCH(BW$2,CSDA!C$1:C$500,0)),0)%,CX44*IFERROR(INDEX(CSDA!D$1:D$500,MATCH(CX$2,CSDA!C$1:C$500,0)),0)%,DA44*IFERROR(INDEX(CSDA!D$1:D$500,MATCH(DA$2,CSDA!C$1:C$500,0)),0)%,DB44*IFERROR(INDEX(CSDA!D$1:D$500,MATCH(DB$2,CSDA!C$1:C$500,0)),0)%,DF44*IFERROR(INDEX(CSDA!D$1:D$500,MATCH("Phí dịch vụ"&amp;PAYROLL!DF$2,CSDA!A$1:A$500&amp;CSDA!C$1:C$500,0)),0)%,DC44*IFERROR(INDEX(CSDA!D$1:D$500,MATCH("Phí dịch vụ"&amp;PAYROLL!DC$2,CSDA!A$1:A$500&amp;CSDA!C$1:C$500,0)),0)%,DH44*IFERROR(INDEX(CSDA!D$1:D$500,MATCH("Phí dịch vụ"&amp;PAYROLL!DH$2,CSDA!A$1:A$500&amp;CSDA!C$1:C$500,0)),0)%,DJ44*IFERROR(INDEX(CSDA!D$1:D$500,MATCH("Phí dịch vụ"&amp;PAYROLL!DJ$2,CSDA!A$1:A$500&amp;CSDA!C$1:C$500,0)),0)%,BN44*IFERROR(INDEX(CSDA!D$1:D$500,MATCH(BN$2,CSDA!C$1:C$500,0)),0)%)-BN44*7%</f>
        <v/>
      </c>
      <c r="DQ44">
        <f>IFERROR(INDEX(ADJ!$A$1:$BZ$1000,MATCH(PAYROLL!D44,ADJ!A$1:A$500,0),MATCH(PAYROLL!DQ$2,ADJ!$2:$2,0)),0)</f>
        <v/>
      </c>
      <c r="DR44">
        <f>IFERROR(INDEX(ADJ!$A$1:$BZ$1000,MATCH(PAYROLL!D44,ADJ!A$1:A$500,0),MATCH(PAYROLL!DR$2,ADJ!$2:$2,0)),0)</f>
        <v/>
      </c>
      <c r="DS44">
        <f>SUM(DP44:DR44)</f>
        <v/>
      </c>
      <c r="DT44">
        <f>EK44</f>
        <v/>
      </c>
      <c r="DU44">
        <f>SUM(DO44:DR44)</f>
        <v/>
      </c>
      <c r="DV44">
        <f>ROUND(DU44*0.1,0)</f>
        <v/>
      </c>
      <c r="DW44">
        <f>DU44+DV44</f>
        <v/>
      </c>
      <c r="DZ44">
        <f>IFERROR(INDEX(ADJ!$A$1:$BZ$1000,MATCH(PAYROLL!$D44,ADJ!A$1:A$500,0),MATCH(PAYROLL!DZ$2,ADJ!$2:$2,0)),0)</f>
        <v/>
      </c>
      <c r="EA44">
        <f>IFERROR(INDEX(ADJ!$A$1:$BZ$1000,MATCH(PAYROLL!$D44,ADJ!A$1:A$500,0),MATCH(PAYROLL!EA$2,ADJ!$2:$2,0)),0)</f>
        <v/>
      </c>
      <c r="EB44">
        <f>IFERROR(INDEX(ADJ!$A$1:$BZ$1000,MATCH(PAYROLL!$D44,ADJ!A$1:A$500,0),MATCH(PAYROLL!EB$2,ADJ!$2:$2,0)),0)</f>
        <v/>
      </c>
      <c r="EC44">
        <f>IFERROR(INDEX(ADJ!$A$1:$BZ$1000,MATCH(PAYROLL!$D44,ADJ!A$1:A$500,0),MATCH(PAYROLL!EC$2,ADJ!$2:$2,0)),0)</f>
        <v/>
      </c>
      <c r="ED44">
        <f>IFERROR(INDEX(ADJ!$A$1:$BZ$1000,MATCH(PAYROLL!$D44,ADJ!A$1:A$500,0),MATCH(PAYROLL!ED$2,ADJ!$2:$2,0)),0)</f>
        <v/>
      </c>
      <c r="EE44">
        <f>IFERROR(INDEX(ADJ!$A$1:$BZ$1000,MATCH(PAYROLL!$D44,ADJ!A$1:A$500,0),MATCH(PAYROLL!EE$2,ADJ!$2:$2,0)),0)</f>
        <v/>
      </c>
      <c r="EF44">
        <f>IFERROR(INDEX(ADJ!$A$1:$BZ$1000,MATCH(PAYROLL!$D44,ADJ!A$1:A$500,0),MATCH(PAYROLL!EF$2,ADJ!$2:$2,0)),0)</f>
        <v/>
      </c>
      <c r="EG44">
        <f>IFERROR(INDEX(ADJ!$A$1:$BZ$1000,MATCH(PAYROLL!$D44,ADJ!A$1:A$500,0),MATCH(PAYROLL!EG$2,ADJ!$2:$2,0)),0)</f>
        <v/>
      </c>
      <c r="EH44">
        <f>IFERROR(INDEX(ADJ!$A$1:$BZ$1000,MATCH(PAYROLL!$D44,ADJ!A$1:A$500,0),MATCH(PAYROLL!EH$2,ADJ!$2:$2,0)),0)</f>
        <v/>
      </c>
      <c r="EI44">
        <f>IFERROR(INDEX(ADJ!$A$1:$BZ$1000,MATCH(PAYROLL!D44,ADJ!A$1:A$500,0),MATCH(PAYROLL!EI$2,ADJ!$2:$2,0)),0)</f>
        <v/>
      </c>
      <c r="EJ44">
        <f>IFERROR(INDEX(ADJ!$A$1:$BZ$1000,MATCH(PAYROLL!$D44,ADJ!A$1:A$500,0),MATCH(PAYROLL!EJ$2,ADJ!$2:$2,0)),0)</f>
        <v/>
      </c>
      <c r="EK44">
        <f>SUM(DZ44:EJ44)</f>
        <v/>
      </c>
    </row>
    <row r="45">
      <c r="A45" t="n">
        <v>43</v>
      </c>
      <c r="B45" t="inlineStr">
        <is>
          <t>Nguyễn Thị Ngọc</t>
        </is>
      </c>
      <c r="D45" t="inlineStr">
        <is>
          <t>158999-02</t>
        </is>
      </c>
      <c r="S45">
        <f>IFERROR(INDEX(PIS!$A$1:$BZ$1000,MATCH($D45,PIS!C$1:C$500,0),MATCH("Lương CB tháng trước",PIS!$1:$1,0)),0)</f>
        <v/>
      </c>
      <c r="T45">
        <f>IFERROR(INDEX(PIS!$A$1:$BZ$1000,MATCH($D45,PIS!C$1:C$500,0),MATCH("Lương CB hiện tại",PIS!$1:$1,0)),0)</f>
        <v/>
      </c>
      <c r="U45">
        <f>IFERROR(INDEX(PIS!$A$1:$BZ$1000,MATCH($D45,PIS!C$1:C$500,0),MATCH("Lương đóng BHBB",PIS!$1:$1,0)),0)</f>
        <v/>
      </c>
      <c r="V45">
        <f>IFERROR(INDEX(PIS!$A$1:$BZ$1000,MATCH($D45,PIS!C$1:C$500,0),MATCH(V$2,PIS!$2:$2,0)),0)</f>
        <v/>
      </c>
      <c r="W45">
        <f>IFERROR(INDEX(PIS!$A$1:$BZ$1000,MATCH($D45,PIS!C$1:C$500,0),MATCH(W$2,PIS!$2:$2,0)),0)</f>
        <v/>
      </c>
      <c r="X45">
        <f>IFERROR(INDEX(PIS!$A$1:$BZ$1000,MATCH($D45,PIS!C$1:C$500,0),MATCH(X$2,PIS!$2:$2,0)),0)</f>
        <v/>
      </c>
      <c r="Y45">
        <f>IFERROR(INDEX(PIS!$A$1:$BZ$1000,MATCH($D45,PIS!C$1:C$500,0),MATCH(Y$2,PIS!$2:$2,0)),0)</f>
        <v/>
      </c>
      <c r="Z45">
        <f>IFERROR(INDEX(PIS!$A$1:$BZ$1000,MATCH($D45,PIS!C$1:C$500,0),MATCH(Z$2,PIS!$2:$2,0)),0)</f>
        <v/>
      </c>
      <c r="AA45">
        <f>IFERROR(INDEX(PIS!$A$1:$BZ$1000,MATCH($D45,PIS!C$1:C$500,0),MATCH(AA$2,PIS!$2:$2,0)),0)</f>
        <v/>
      </c>
      <c r="AB45">
        <f>IFERROR(INDEX(PIS!$A$1:$BZ$1000,MATCH($D45,PIS!C$1:C$500,0),MATCH(AB$2,PIS!$2:$2,0)),0)</f>
        <v/>
      </c>
      <c r="AC45">
        <f>SUM(V45:AB45)</f>
        <v/>
      </c>
      <c r="AD45">
        <f>IFERROR(INDEX(TIMESHEET!$A$1:$AI$5000,MATCH($D45,TIMESHEET!A$1:A$500,0),MATCH("T100",TIMESHEET!$2:$2,0))-2,0)</f>
        <v/>
      </c>
      <c r="AE45">
        <f>IFERROR(INDEX(TIMESHEET!$A$1:$AI$5000,MATCH($D45,TIMESHEET!A$1:A$500,0),MATCH("T202",TIMESHEET!$2:$2,0)),0)</f>
        <v/>
      </c>
      <c r="AF45">
        <f>IFERROR(INDEX(TIMESHEET!$A$1:$AI$5000,MATCH($D45,TIMESHEET!A$1:A$500,0),MATCH("T302",TIMESHEET!$2:$2,0)),0)</f>
        <v/>
      </c>
      <c r="AG45">
        <f>IFERROR(INDEX(TIMESHEET!$A$1:$AI$5000,MATCH($D45,TIMESHEET!A$1:A$500,0),MATCH("T406",TIMESHEET!$2:$2,0)),0)</f>
        <v/>
      </c>
      <c r="AH45">
        <f>AE45+AG45</f>
        <v/>
      </c>
      <c r="AI45">
        <f>IFERROR(INDEX(TIMESHEET!$A$1:$AI$5000,MATCH($D45,TIMESHEET!A$1:A$500,0),MATCH("T701",TIMESHEET!$2:$2,0)),0)</f>
        <v/>
      </c>
      <c r="AJ45">
        <f>IFERROR(INDEX(TIMESHEET!$A$1:$AI$5000,MATCH($D45,TIMESHEET!B$1:B$500,0),MATCH("T320",TIMESHEET!$2:$2,0)),0)</f>
        <v/>
      </c>
      <c r="AK45">
        <f>IFERROR(IF(LEFT(INDEX(PIS!O$1:O$500,MATCH(D45,PIS!C$1:C$500)),1)="M",T45/AD45*SUM(AE45:AG45),T45*AD45),0)</f>
        <v/>
      </c>
      <c r="AL45">
        <f>IFERROR(INDEX(ADJ!$A$1:$BZ$1000,MATCH(PAYROLL!D45,ADJ!A$1:A$500,0),MATCH(PAYROLL!AL$2,ADJ!$2:$2,0)),0)</f>
        <v/>
      </c>
      <c r="AM45">
        <f>SUM(AK45:AL45)</f>
        <v/>
      </c>
      <c r="AN45">
        <f>IFERROR(ROUND(V45/$AD45*$AH45,0),0)</f>
        <v/>
      </c>
      <c r="AO45">
        <f>IFERROR(ROUND(W45/$AD45*$AH45,0),0)</f>
        <v/>
      </c>
      <c r="AP45">
        <f>IFERROR(ROUND(X45/$AD45*$AE45,0),0)</f>
        <v/>
      </c>
      <c r="AQ45">
        <f>IFERROR(ROUND(Y45/$AD45*$AH45,0),0)</f>
        <v/>
      </c>
      <c r="AR45">
        <f>IFERROR(ROUND(Z45/$AD45*$AH45,0),0)</f>
        <v/>
      </c>
      <c r="AS45">
        <f>IFERROR(ROUND(AA45/$AD45*$AH45,0),0)</f>
        <v/>
      </c>
      <c r="AT45">
        <f>IFERROR(IF((AE45+AF45+AG45)&gt;13,AB45,ROUND(AB45/AD45*AH45,0)),0)</f>
        <v/>
      </c>
      <c r="AU45">
        <f>IFERROR(INDEX(ADJ!$A$1:$BZ$1000,MATCH(PAYROLL!D45,ADJ!A$1:A$500,0),MATCH(PAYROLL!AU$2,ADJ!$2:$2,0)),0)</f>
        <v/>
      </c>
      <c r="AV45">
        <f>ROUND(SUM(AN45:AU45),0)</f>
        <v/>
      </c>
      <c r="AW45">
        <f>IFERROR(INDEX(TIMESHEET!$A$1:$AI$5000,MATCH(PAYROLL!D45,TIMESHEET!A$1:A$500,0),MATCH("T620",TIMESHEET!$2:$2,0)),0)</f>
        <v/>
      </c>
      <c r="AX45">
        <f>IFERROR(INDEX(TIMESHEET!$A$1:$AI$5000,MATCH(PAYROLL!D45,TIMESHEET!A$1:A$500,0),MATCH("T601",TIMESHEET!$2:$2,0)),0)</f>
        <v/>
      </c>
      <c r="AY45">
        <f>IFERROR(INDEX(TIMESHEET!$A$1:$AI$5000,MATCH(PAYROLL!D45,TIMESHEET!A$1:A$500,0),MATCH("T602",TIMESHEET!$2:$2,0)),0)</f>
        <v/>
      </c>
      <c r="AZ45">
        <f>IFERROR(INDEX(TIMESHEET!$A$1:$AI$5000,MATCH(PAYROLL!D45,TIMESHEET!A$1:A$500,0),MATCH("T603",TIMESHEET!$2:$2,0)),0)</f>
        <v/>
      </c>
      <c r="BA45">
        <f>IFERROR(INDEX(TIMESHEET!$A$1:$AI$5000,MATCH(PAYROLL!D45,TIMESHEET!A$1:A$500,0),MATCH("T611",TIMESHEET!$2:$2,0)),0)</f>
        <v/>
      </c>
      <c r="BB45">
        <f>IFERROR(INDEX(TIMESHEET!$A$1:$AI$5000,MATCH(PAYROLL!D45,TIMESHEET!A$1:A$500,0),MATCH("T612",TIMESHEET!$2:$2,0)),0)</f>
        <v/>
      </c>
      <c r="BC45">
        <f>IFERROR(INDEX(TIMESHEET!$A$1:$AI$5000,MATCH(PAYROLL!D45,TIMESHEET!A$1:A$500,0),MATCH("T613",TIMESHEET!$2:$2,0)),0)</f>
        <v/>
      </c>
      <c r="BD45">
        <f>IFERROR(INDEX(TIMESHEET!$A$1:$AI$5000,MATCH(PAYROLL!D45,TIMESHEET!A$1:A$500,0),MATCH("T500",TIMESHEET!$2:$2,0)),0)</f>
        <v/>
      </c>
      <c r="BE45">
        <f>IFERROR(IF(LEFT(INDEX(PIS!O$1:O$500,MATCH(D45,PIS!C$1:C$500)),1)="M",T45/AD45/8*(AW45+AX45*1.5+AY45*2+AZ45*3+BA45*2.1+BB45*2.7+BC45*3.9+BD45*0.3),T45/8*(AW45+AX45*1.5+AY45*2+AZ45*3+BA45*2.1+BB45*2.7+BC45*3.9+BD45*0.3)),0)</f>
        <v/>
      </c>
      <c r="BF45">
        <f>IFERROR(INDEX(ADJ!$A$1:$BZ$1000,MATCH(PAYROLL!$D45,ADJ!A$1:A$500,0),MATCH(PAYROLL!BF$2,ADJ!$2:$2,0)),0)</f>
        <v/>
      </c>
      <c r="BG45">
        <f>IFERROR(INDEX(ADJ!$A$1:$BZ$1000,MATCH(PAYROLL!D45,ADJ!A$1:A$500,0),MATCH(PAYROLL!BG$2,ADJ!$2:$2,0)),0)</f>
        <v/>
      </c>
      <c r="BH45">
        <f>IFERROR(INDEX(ADJ!$A$1:$BZ$1000,MATCH(PAYROLL!D45,ADJ!A$1:A$500,0),MATCH(PAYROLL!BH$2,ADJ!$2:$2,0)),0)</f>
        <v/>
      </c>
      <c r="BI45">
        <f>IFERROR(INDEX(ADJ!$A$1:$BZ$1000,MATCH(PAYROLL!D45,ADJ!A$1:A$500,0),MATCH(PAYROLL!BI$2,ADJ!$2:$2,0)),0)</f>
        <v/>
      </c>
      <c r="BJ45">
        <f>IFERROR(INDEX(ADJ!$A$1:$BZ$1000,MATCH(PAYROLL!D45,ADJ!A$1:A$500,0),MATCH(PAYROLL!BJ$2,ADJ!$2:$2,0)),0)</f>
        <v/>
      </c>
      <c r="BK45">
        <f>SUM(BF45:BJ45)</f>
        <v/>
      </c>
      <c r="BL45">
        <f>IFERROR(INDEX(ADJ!$A$1:$BZ$1000,MATCH(PAYROLL!D45,ADJ!A$1:A$500,0),MATCH(PAYROLL!BL$2,ADJ!$2:$2,0)),0)</f>
        <v/>
      </c>
      <c r="BM45">
        <f>IFERROR(INDEX(ADJ!$A$1:$BZ$1000,MATCH(PAYROLL!D45,ADJ!A$1:A$500,0),MATCH(PAYROLL!BM$2,ADJ!$2:$2,0)),0)</f>
        <v/>
      </c>
      <c r="BN45">
        <f>IFERROR(INDEX(ADJ!$A$1:$BZ$1000,MATCH(PAYROLL!D45,ADJ!A$1:A$500,0),MATCH(PAYROLL!BN$2,ADJ!$2:$2,0)),0)</f>
        <v/>
      </c>
      <c r="BO45">
        <f>IFERROR(INDEX(ADJ!$A$1:$BZ$1000,MATCH(PAYROLL!D45,ADJ!A$1:A$500,0),MATCH(PAYROLL!BO$2,ADJ!$2:$2,0)),0)</f>
        <v/>
      </c>
      <c r="BP45">
        <f>SUM(AM45,AV45,BE45,BK45,BL45:BO45)</f>
        <v/>
      </c>
      <c r="BQ45">
        <f>BO45</f>
        <v/>
      </c>
      <c r="BR45">
        <f>IFERROR(ROUND(IF(LEFT(INDEX(PIS!O$1:O$500,MATCH(D45,PIS!C$1:C$500)),1)="D",T45/8*(BD45*0.3),IF(LEFT(INDEX(PIS!O$1:O$500,MATCH(D45,PIS!C$1:C$500)),1)="H",T45*($BD45*0.3),T45/$AD45/8*($BD45*0.3))),0),0)</f>
        <v/>
      </c>
      <c r="BS45">
        <f>IF(AP45&lt;1,0,MIN(AP45,730000))</f>
        <v/>
      </c>
      <c r="BT45">
        <f>IFERROR(ROUND((BE45-SUM(AW45:BC45)*T45/AD45/8),0)-BR45,0)</f>
        <v/>
      </c>
      <c r="BU45">
        <f>AO45</f>
        <v/>
      </c>
      <c r="BV45">
        <f>SUM(BQ45:BU45)</f>
        <v/>
      </c>
      <c r="BW45">
        <f>BP45-BV45</f>
        <v/>
      </c>
      <c r="BX45">
        <f>IFERROR(IF(RIGHT(INDEX(PIS!O$1:O$500,MATCH(D45,PIS!C$1:C$500)),5)="Gross",MIN(U45+V45,VLOOKUP("R700",TSC!B:C,2,0)*VLOOKUP("R101",TSC!B:C,2,0))*VLOOKUP("R701",TSC!B:C,2,0)%,0),0)</f>
        <v/>
      </c>
      <c r="BY45">
        <f>IFERROR(IF(RIGHT(INDEX(PIS!O$1:O$500,MATCH(D45,PIS!C$1:C$500)),5)="Gross",MIN(U45+V45,VLOOKUP("R700",TSC!B:C,2,0)*VLOOKUP("R101",TSC!B:C,2,0))*VLOOKUP("T704",TSC!B:C,2,0)%,0),0)</f>
        <v/>
      </c>
      <c r="BZ45">
        <f>IFERROR(IF(RIGHT(INDEX(PIS!O$1:O$500,MATCH(D45,PIS!C$1:C$500)),5)="Gross",MIN(U45+V45,VLOOKUP("R700",TSC!B:C,2,0)*VLOOKUP("1",TSC!F:G,2,0))*VLOOKUP("T705",TSC!B:C,2,0)%,0),0)</f>
        <v/>
      </c>
      <c r="CA45">
        <f>IFERROR(INDEX(ADJ!$A$1:$BZ$1000,MATCH(PAYROLL!D45,ADJ!A$1:A$500,0),MATCH(PAYROLL!CA$2,ADJ!$2:$2,0)),0)</f>
        <v/>
      </c>
      <c r="CB45">
        <f>IFERROR(INDEX(ADJ!$A$1:$BZ$1000,MATCH(PAYROLL!D45,ADJ!A$1:A$500,0),MATCH(PAYROLL!CB$2,ADJ!$2:$2,0)),0)</f>
        <v/>
      </c>
      <c r="CC45">
        <f>SUM(BX45:CB45)</f>
        <v/>
      </c>
      <c r="CD45">
        <f>IFERROR(INDEX(PIS!$A$1:$BZ$1000,MATCH(PAYROLL!D45,PIS!C$1:C$500,0),MATCH(PAYROLL!CD$1,PIS!$1:$1,0)),0)</f>
        <v/>
      </c>
      <c r="CE45">
        <f>IFERROR(IF(OR(INDEX(PIS!P$1:P$500,MATCH(D45,PIS!C$1:C$500,0))="LT2",INDEX(PIS!P$1:P$500,MATCH(D45,PIS!C$1:C$500,0))="P10"),0,SUM(CC45,CD45*VLOOKUP("R601",TSC!B:C,2,0),VLOOKUP("R602",TSC!B:C,2,0))),0)</f>
        <v/>
      </c>
      <c r="CF45">
        <f>MAX(BW45-CE45,0)</f>
        <v/>
      </c>
      <c r="CG45">
        <f>IFERROR(IF(OR(RIGHT(INDEX(PIS!P$1:P$500,MATCH(D45,PIS!C$1:C$500)),5)="P10",RIGHT(INDEX(PIS!P$1:P$500,MATCH(D45,PIS!C$1:C$500)),5)="CK"),0,IF(CF45&lt;=5000000,CF45*5%,IF(CF45&lt;=10000000,CF45*10%-250000,IF(CF45&lt;=18000000,CF45*15%-750000,IF(CF45&lt;=32000000,CF45*20%-1650000,IF(CF45&lt;=52000000,CF45*25%-3250000,IF(CF45&lt;=80000000,BH45*30%-5850000,CF45*35%-9850000))))))),0)</f>
        <v/>
      </c>
      <c r="CH45">
        <f>IFERROR(IF(OR(INDEX(PIS!P$1:P$500,MATCH(D45,PIS!C$1:C$500))="LT",INDEX(PIS!P$1:P$500,MATCH(D45,PIS!C$1:C$500))="CK"),0,IF(CF45&lt;2000000,0,CF45*10%)),0)</f>
        <v/>
      </c>
      <c r="CI45">
        <f>IFERROR(INDEX(ADJ!$A$1:$BZ$1000,MATCH(PAYROLL!D45,ADJ!A$1:A$500,0),MATCH(PAYROLL!CI$2,ADJ!$2:$2,0)),0)</f>
        <v/>
      </c>
      <c r="CJ45">
        <f>IFERROR(INDEX(ADJ!$A$1:$BZ$1000,MATCH(PAYROLL!D45,ADJ!A$1:A$500,0),MATCH(PAYROLL!CJ$2,ADJ!$2:$2,0)),0)</f>
        <v/>
      </c>
      <c r="CK45">
        <f>IFERROR(INDEX(ADJ!$A$1:$BZ$1000,MATCH(PAYROLL!D45,ADJ!A$1:A$500,0),MATCH(PAYROLL!CK$2,ADJ!$2:$2,0)),0)</f>
        <v/>
      </c>
      <c r="CL45">
        <f>SUM(CG45:CK45)</f>
        <v/>
      </c>
      <c r="CM45">
        <f>ROUND(SUM(CH45:CK45),0)</f>
        <v/>
      </c>
      <c r="CN45">
        <f>IFERROR(INDEX(CSDA!D$1:D$500,MATCH($CN$2,CSDA!C$1:C$500,0))*INDEX(PIS!V$1:V$500,MATCH(D45,PIS!C$1:C$500))+INDEX(ADJ!$A$1:$BZ$1000,MATCH(PAYROLL!D45,ADJ!A$1:A$500,0),MATCH(PAYROLL!CN$2,ADJ!$2:$2,0)),0)</f>
        <v/>
      </c>
      <c r="CO45">
        <f>IFERROR(INDEX(ADJ!$A$1:$BZ$1000,MATCH(PAYROLL!D45,ADJ!A$1:A$500,0),MATCH(PAYROLL!CO$2,ADJ!$2:$2,0)),0)</f>
        <v/>
      </c>
      <c r="CP45">
        <f>IFERROR(INDEX(ADJ!$A$1:$BZ$1000,MATCH(PAYROLL!D45,ADJ!A$1:A$500,0),MATCH(PAYROLL!CP$2,ADJ!$2:$2,0)),0)</f>
        <v/>
      </c>
      <c r="CQ45">
        <f>BP45-CL45-CI45-CM45-CN45-CO45-CP45-CC45</f>
        <v/>
      </c>
      <c r="CR45">
        <f>IFERROR(IF(RIGHT(INDEX(PIS!O$1:O$500,MATCH(D45,PIS!C$1:C$500,0)),5)="Gross",MIN(U45+V45,VLOOKUP("R700",TSC!B:C,2,0)*VLOOKUP("R101",TSC!B:C,2,0))*(VLOOKUP("T711",TSC!B:C,2,0)+VLOOKUP("T712",TSC!B:C,2,0))%,MIN(T45+V45,VLOOKUP("R700",TSC!B:C,2,0)*VLOOKUP("R101",TSC!B:C,2,0))*(VLOOKUP("T711",TSC!B:C,2,0)+VLOOKUP("T712",TSC!B:C,2,0)+VLOOKUP("R701",TSC!B:C,2,0))%),0)</f>
        <v/>
      </c>
      <c r="CS45">
        <f>IFERROR(IF(RIGHT(INDEX(PIS!O$1:O$500,MATCH(D45,PIS!C$1:C$500,0)),5)="Gross",MIN(U45+V45,VLOOKUP("R700",TSC!B:C,2,0)*VLOOKUP("R101",TSC!B:C,2,0))*(VLOOKUP("T714",TSC!B:C,2,0))%,MIN(T45+V45,VLOOKUP("R700",TSC!B:C,2,0)*VLOOKUP("R101",TSC!B:C,2,0))*(VLOOKUP("T704",TSC!B:C,2,0)+VLOOKUP("T714",TSC!B:C,2,0))%),0)</f>
        <v/>
      </c>
      <c r="CT45">
        <f>IFERROR(IF(RIGHT(INDEX(PIS!O$1:O$500,MATCH(D45,PIS!C$1:C$500,0)),5)="Gross",MIN(U45+V45,VLOOKUP("R700",TSC!B:C,2,0)*VLOOKUP("R101",TSC!B:C,2,0))*VLOOKUP("T705",TSC!B:C,2,0)%,MIN(T45+V45,VLOOKUP("R700",TSC!B:C,2,0)*VLOOKUP("R101",TSC!B:C,2,0))*VLOOKUP("T705",TSC!B:C,2,0)%),0)</f>
        <v/>
      </c>
      <c r="CU45">
        <f>IFERROR(IF(RIGHT(INDEX(PIS!O$1:O$500,MATCH(D45,PIS!C$1:C$500,0)),5)="Gross",MIN(U45+V45,VLOOKUP("R700",TSC!B:C,2,0)*VLOOKUP("R101",TSC!B:C,2,0))*(VLOOKUP("T713",TSC!B:C,2,0))%,MIN(T45+V45,VLOOKUP("R700",TSC!B:C,2,0)*VLOOKUP("R101",TSC!B:C,2,0))*(VLOOKUP("T713",TSC!B:C,2,0))%),0)</f>
        <v/>
      </c>
      <c r="CV45">
        <f>IFERROR(INDEX(ADJ!$A$1:$BZ$1000,MATCH(PAYROLL!D45,ADJ!A$1:A$500,0),MATCH(PAYROLL!CV$2,ADJ!$2:$2,0)),0)</f>
        <v/>
      </c>
      <c r="CW45">
        <f>IFERROR(INDEX(ADJ!$A$1:$BZ$1000,MATCH(PAYROLL!D45,ADJ!A$1:A$500,0),MATCH(PAYROLL!CW$2,ADJ!$2:$2,0)),0)</f>
        <v/>
      </c>
      <c r="CX45">
        <f>SUM(CR45:CW45)</f>
        <v/>
      </c>
      <c r="CY45">
        <f>ROUND(IF(CR45&gt;0,T45+V45*VLOOKUP("R202",TSC!$B$1:$C$500,2,0),0),0)</f>
        <v/>
      </c>
      <c r="CZ45">
        <f>IFERROR(INDEX(CSDA!D$1:D$500,MATCH($CZ$2,CSDA!C$1:C$500,0)),0)</f>
        <v/>
      </c>
      <c r="DA45">
        <f>ROUND(T45*0.7%,0)</f>
        <v/>
      </c>
      <c r="DB45">
        <f>ROUND(T45/12,0)</f>
        <v/>
      </c>
      <c r="DC45">
        <f ref="DC45" t="array">IFERROR(INDEX(CSDA!D$1:D$500,MATCH("Trích giữ"&amp;PAYROLL!DC$2,CSDA!A$1:A$500&amp;CSDA!C$1:C$500,0)),0)</f>
        <v/>
      </c>
      <c r="DD45">
        <f ref="DD45" t="array">IFERROR(INDEX(CSDA!D$1:D$500,MATCH("Trích giữ"&amp;PAYROLL!DD$2,CSDA!A$1:A$500&amp;CSDA!C$1:C$500,0)),0)</f>
        <v/>
      </c>
      <c r="DE45">
        <f ref="DE45" t="array">IFERROR(INDEX(CSDA!D$1:D$500,MATCH("Trích giữ"&amp;PAYROLL!DE$2,CSDA!A$1:A$500&amp;CSDA!C$1:C$500,0)),0)</f>
        <v/>
      </c>
      <c r="DF45">
        <f>IFERROR(INDEX(CSDA!D$1:D$500,MATCH(PAYROLL!DF$2,CSDA!C$1:C$500,0)),0)</f>
        <v/>
      </c>
      <c r="DG45">
        <f ref="DG45" t="array">IFERROR(INDEX(CSDA!D$1:D$500,MATCH("Trích giữ"&amp;PAYROLL!DG$2,CSDA!A$1:A$500&amp;CSDA!C$1:C$500,0)),0)</f>
        <v/>
      </c>
      <c r="DH45">
        <f>ROUND(T45/26,0)</f>
        <v/>
      </c>
      <c r="DI45">
        <f ref="DI45" t="array">IFERROR(INDEX(CSDA!D$1:D$500,MATCH("Trích giữ"&amp;PAYROLL!DI$2,CSDA!A$1:A$500&amp;CSDA!C$1:C$500,0)),0)</f>
        <v/>
      </c>
      <c r="DJ45">
        <f>IF(U45=0,T45*21.5%-BL45,0)</f>
        <v/>
      </c>
      <c r="DK45">
        <f ref="DK45" t="array">IFERROR(INDEX(CSDA!D$1:D$500,MATCH("Trích giữ"&amp;PAYROLL!DK$2,CSDA!A$1:A$500&amp;CSDA!C$1:C$500,0)),0)</f>
        <v/>
      </c>
      <c r="DL45">
        <f>IFERROR(INDEX(CSDA!D$1:D$500,MATCH(PAYROLL!DL$2,CSDA!C$1:C$500,0))/12,0)</f>
        <v/>
      </c>
      <c r="DM45">
        <f>SUM(DB45:DL45)</f>
        <v/>
      </c>
      <c r="DN45">
        <f>IFERROR(INDEX(ADJ!$A$1:$BZ$1000,MATCH(PAYROLL!D45,ADJ!A$1:A$500,0),MATCH(PAYROLL!DN$2,ADJ!$2:$2,0)),0)</f>
        <v/>
      </c>
      <c r="DO45">
        <f>IFERROR(SUM(BP45,DM45:DN45,CX45:DA45)-DT45,0)</f>
        <v/>
      </c>
      <c r="DP45">
        <f ref="DP45" t="array">SUM(BW45*IFERROR(INDEX(CSDA!D$1:D$500,MATCH(BW$2,CSDA!C$1:C$500,0)),0)%,CX45*IFERROR(INDEX(CSDA!D$1:D$500,MATCH(CX$2,CSDA!C$1:C$500,0)),0)%,DA45*IFERROR(INDEX(CSDA!D$1:D$500,MATCH(DA$2,CSDA!C$1:C$500,0)),0)%,DB45*IFERROR(INDEX(CSDA!D$1:D$500,MATCH(DB$2,CSDA!C$1:C$500,0)),0)%,DF45*IFERROR(INDEX(CSDA!D$1:D$500,MATCH("Phí dịch vụ"&amp;PAYROLL!DF$2,CSDA!A$1:A$500&amp;CSDA!C$1:C$500,0)),0)%,DC45*IFERROR(INDEX(CSDA!D$1:D$500,MATCH("Phí dịch vụ"&amp;PAYROLL!DC$2,CSDA!A$1:A$500&amp;CSDA!C$1:C$500,0)),0)%,DH45*IFERROR(INDEX(CSDA!D$1:D$500,MATCH("Phí dịch vụ"&amp;PAYROLL!DH$2,CSDA!A$1:A$500&amp;CSDA!C$1:C$500,0)),0)%,DJ45*IFERROR(INDEX(CSDA!D$1:D$500,MATCH("Phí dịch vụ"&amp;PAYROLL!DJ$2,CSDA!A$1:A$500&amp;CSDA!C$1:C$500,0)),0)%,BN45*IFERROR(INDEX(CSDA!D$1:D$500,MATCH(BN$2,CSDA!C$1:C$500,0)),0)%)-BN45*7%</f>
        <v/>
      </c>
      <c r="DQ45">
        <f>IFERROR(INDEX(ADJ!$A$1:$BZ$1000,MATCH(PAYROLL!D45,ADJ!A$1:A$500,0),MATCH(PAYROLL!DQ$2,ADJ!$2:$2,0)),0)</f>
        <v/>
      </c>
      <c r="DR45">
        <f>IFERROR(INDEX(ADJ!$A$1:$BZ$1000,MATCH(PAYROLL!D45,ADJ!A$1:A$500,0),MATCH(PAYROLL!DR$2,ADJ!$2:$2,0)),0)</f>
        <v/>
      </c>
      <c r="DS45">
        <f>SUM(DP45:DR45)</f>
        <v/>
      </c>
      <c r="DT45">
        <f>EK45</f>
        <v/>
      </c>
      <c r="DU45">
        <f>SUM(DO45:DR45)</f>
        <v/>
      </c>
      <c r="DV45">
        <f>ROUND(DU45*0.1,0)</f>
        <v/>
      </c>
      <c r="DW45">
        <f>DU45+DV45</f>
        <v/>
      </c>
      <c r="DZ45">
        <f>IFERROR(INDEX(ADJ!$A$1:$BZ$1000,MATCH(PAYROLL!$D45,ADJ!A$1:A$500,0),MATCH(PAYROLL!DZ$2,ADJ!$2:$2,0)),0)</f>
        <v/>
      </c>
      <c r="EA45">
        <f>IFERROR(INDEX(ADJ!$A$1:$BZ$1000,MATCH(PAYROLL!$D45,ADJ!A$1:A$500,0),MATCH(PAYROLL!EA$2,ADJ!$2:$2,0)),0)</f>
        <v/>
      </c>
      <c r="EB45">
        <f>IFERROR(INDEX(ADJ!$A$1:$BZ$1000,MATCH(PAYROLL!$D45,ADJ!A$1:A$500,0),MATCH(PAYROLL!EB$2,ADJ!$2:$2,0)),0)</f>
        <v/>
      </c>
      <c r="EC45">
        <f>IFERROR(INDEX(ADJ!$A$1:$BZ$1000,MATCH(PAYROLL!$D45,ADJ!A$1:A$500,0),MATCH(PAYROLL!EC$2,ADJ!$2:$2,0)),0)</f>
        <v/>
      </c>
      <c r="ED45">
        <f>IFERROR(INDEX(ADJ!$A$1:$BZ$1000,MATCH(PAYROLL!$D45,ADJ!A$1:A$500,0),MATCH(PAYROLL!ED$2,ADJ!$2:$2,0)),0)</f>
        <v/>
      </c>
      <c r="EE45">
        <f>IFERROR(INDEX(ADJ!$A$1:$BZ$1000,MATCH(PAYROLL!$D45,ADJ!A$1:A$500,0),MATCH(PAYROLL!EE$2,ADJ!$2:$2,0)),0)</f>
        <v/>
      </c>
      <c r="EF45">
        <f>IFERROR(INDEX(ADJ!$A$1:$BZ$1000,MATCH(PAYROLL!$D45,ADJ!A$1:A$500,0),MATCH(PAYROLL!EF$2,ADJ!$2:$2,0)),0)</f>
        <v/>
      </c>
      <c r="EG45">
        <f>IFERROR(INDEX(ADJ!$A$1:$BZ$1000,MATCH(PAYROLL!$D45,ADJ!A$1:A$500,0),MATCH(PAYROLL!EG$2,ADJ!$2:$2,0)),0)</f>
        <v/>
      </c>
      <c r="EH45">
        <f>IFERROR(INDEX(ADJ!$A$1:$BZ$1000,MATCH(PAYROLL!$D45,ADJ!A$1:A$500,0),MATCH(PAYROLL!EH$2,ADJ!$2:$2,0)),0)</f>
        <v/>
      </c>
      <c r="EI45">
        <f>IFERROR(INDEX(ADJ!$A$1:$BZ$1000,MATCH(PAYROLL!D45,ADJ!A$1:A$500,0),MATCH(PAYROLL!EI$2,ADJ!$2:$2,0)),0)</f>
        <v/>
      </c>
      <c r="EJ45">
        <f>IFERROR(INDEX(ADJ!$A$1:$BZ$1000,MATCH(PAYROLL!$D45,ADJ!A$1:A$500,0),MATCH(PAYROLL!EJ$2,ADJ!$2:$2,0)),0)</f>
        <v/>
      </c>
      <c r="EK45">
        <f>SUM(DZ45:EJ45)</f>
        <v/>
      </c>
    </row>
    <row r="46">
      <c r="A46" t="n">
        <v>44</v>
      </c>
      <c r="B46" t="inlineStr">
        <is>
          <t>Tô Thị Hương</t>
        </is>
      </c>
      <c r="D46" t="inlineStr">
        <is>
          <t>159004-01</t>
        </is>
      </c>
      <c r="S46">
        <f>IFERROR(INDEX(PIS!$A$1:$BZ$1000,MATCH($D46,PIS!C$1:C$500,0),MATCH("Lương CB tháng trước",PIS!$1:$1,0)),0)</f>
        <v/>
      </c>
      <c r="T46">
        <f>IFERROR(INDEX(PIS!$A$1:$BZ$1000,MATCH($D46,PIS!C$1:C$500,0),MATCH("Lương CB hiện tại",PIS!$1:$1,0)),0)</f>
        <v/>
      </c>
      <c r="U46">
        <f>IFERROR(INDEX(PIS!$A$1:$BZ$1000,MATCH($D46,PIS!C$1:C$500,0),MATCH("Lương đóng BHBB",PIS!$1:$1,0)),0)</f>
        <v/>
      </c>
      <c r="V46">
        <f>IFERROR(INDEX(PIS!$A$1:$BZ$1000,MATCH($D46,PIS!C$1:C$500,0),MATCH(V$2,PIS!$2:$2,0)),0)</f>
        <v/>
      </c>
      <c r="W46">
        <f>IFERROR(INDEX(PIS!$A$1:$BZ$1000,MATCH($D46,PIS!C$1:C$500,0),MATCH(W$2,PIS!$2:$2,0)),0)</f>
        <v/>
      </c>
      <c r="X46">
        <f>IFERROR(INDEX(PIS!$A$1:$BZ$1000,MATCH($D46,PIS!C$1:C$500,0),MATCH(X$2,PIS!$2:$2,0)),0)</f>
        <v/>
      </c>
      <c r="Y46">
        <f>IFERROR(INDEX(PIS!$A$1:$BZ$1000,MATCH($D46,PIS!C$1:C$500,0),MATCH(Y$2,PIS!$2:$2,0)),0)</f>
        <v/>
      </c>
      <c r="Z46">
        <f>IFERROR(INDEX(PIS!$A$1:$BZ$1000,MATCH($D46,PIS!C$1:C$500,0),MATCH(Z$2,PIS!$2:$2,0)),0)</f>
        <v/>
      </c>
      <c r="AA46">
        <f>IFERROR(INDEX(PIS!$A$1:$BZ$1000,MATCH($D46,PIS!C$1:C$500,0),MATCH(AA$2,PIS!$2:$2,0)),0)</f>
        <v/>
      </c>
      <c r="AB46">
        <f>IFERROR(INDEX(PIS!$A$1:$BZ$1000,MATCH($D46,PIS!C$1:C$500,0),MATCH(AB$2,PIS!$2:$2,0)),0)</f>
        <v/>
      </c>
      <c r="AC46">
        <f>SUM(V46:AB46)</f>
        <v/>
      </c>
      <c r="AD46">
        <f>IFERROR(INDEX(TIMESHEET!$A$1:$AI$5000,MATCH($D46,TIMESHEET!A$1:A$500,0),MATCH("T100",TIMESHEET!$2:$2,0))-2,0)</f>
        <v/>
      </c>
      <c r="AE46">
        <f>IFERROR(INDEX(TIMESHEET!$A$1:$AI$5000,MATCH($D46,TIMESHEET!A$1:A$500,0),MATCH("T202",TIMESHEET!$2:$2,0)),0)</f>
        <v/>
      </c>
      <c r="AF46">
        <f>IFERROR(INDEX(TIMESHEET!$A$1:$AI$5000,MATCH($D46,TIMESHEET!A$1:A$500,0),MATCH("T302",TIMESHEET!$2:$2,0)),0)</f>
        <v/>
      </c>
      <c r="AG46">
        <f>IFERROR(INDEX(TIMESHEET!$A$1:$AI$5000,MATCH($D46,TIMESHEET!A$1:A$500,0),MATCH("T406",TIMESHEET!$2:$2,0)),0)</f>
        <v/>
      </c>
      <c r="AH46">
        <f>AE46+AG46</f>
        <v/>
      </c>
      <c r="AI46">
        <f>IFERROR(INDEX(TIMESHEET!$A$1:$AI$5000,MATCH($D46,TIMESHEET!A$1:A$500,0),MATCH("T701",TIMESHEET!$2:$2,0)),0)</f>
        <v/>
      </c>
      <c r="AJ46">
        <f>IFERROR(INDEX(TIMESHEET!$A$1:$AI$5000,MATCH($D46,TIMESHEET!B$1:B$500,0),MATCH("T320",TIMESHEET!$2:$2,0)),0)</f>
        <v/>
      </c>
      <c r="AK46">
        <f>IFERROR(IF(LEFT(INDEX(PIS!O$1:O$500,MATCH(D46,PIS!C$1:C$500)),1)="M",T46/AD46*SUM(AE46:AG46),T46*AD46),0)</f>
        <v/>
      </c>
      <c r="AL46">
        <f>IFERROR(INDEX(ADJ!$A$1:$BZ$1000,MATCH(PAYROLL!D46,ADJ!A$1:A$500,0),MATCH(PAYROLL!AL$2,ADJ!$2:$2,0)),0)</f>
        <v/>
      </c>
      <c r="AM46">
        <f>SUM(AK46:AL46)</f>
        <v/>
      </c>
      <c r="AN46">
        <f>IFERROR(ROUND(V46/$AD46*$AH46,0),0)</f>
        <v/>
      </c>
      <c r="AO46">
        <f>IFERROR(ROUND(W46/$AD46*$AH46,0),0)</f>
        <v/>
      </c>
      <c r="AP46">
        <f>IFERROR(ROUND(X46/$AD46*$AE46,0),0)</f>
        <v/>
      </c>
      <c r="AQ46">
        <f>IFERROR(ROUND(Y46/$AD46*$AH46,0),0)</f>
        <v/>
      </c>
      <c r="AR46">
        <f>IFERROR(ROUND(Z46/$AD46*$AH46,0),0)</f>
        <v/>
      </c>
      <c r="AS46">
        <f>IFERROR(ROUND(AA46/$AD46*$AH46,0),0)</f>
        <v/>
      </c>
      <c r="AT46">
        <f>IFERROR(IF((AE46+AF46+AG46)&gt;13,AB46,ROUND(AB46/AD46*AH46,0)),0)</f>
        <v/>
      </c>
      <c r="AU46">
        <f>IFERROR(INDEX(ADJ!$A$1:$BZ$1000,MATCH(PAYROLL!D46,ADJ!A$1:A$500,0),MATCH(PAYROLL!AU$2,ADJ!$2:$2,0)),0)</f>
        <v/>
      </c>
      <c r="AV46">
        <f>ROUND(SUM(AN46:AU46),0)</f>
        <v/>
      </c>
      <c r="AW46">
        <f>IFERROR(INDEX(TIMESHEET!$A$1:$AI$5000,MATCH(PAYROLL!D46,TIMESHEET!A$1:A$500,0),MATCH("T620",TIMESHEET!$2:$2,0)),0)</f>
        <v/>
      </c>
      <c r="AX46">
        <f>IFERROR(INDEX(TIMESHEET!$A$1:$AI$5000,MATCH(PAYROLL!D46,TIMESHEET!A$1:A$500,0),MATCH("T601",TIMESHEET!$2:$2,0)),0)</f>
        <v/>
      </c>
      <c r="AY46">
        <f>IFERROR(INDEX(TIMESHEET!$A$1:$AI$5000,MATCH(PAYROLL!D46,TIMESHEET!A$1:A$500,0),MATCH("T602",TIMESHEET!$2:$2,0)),0)</f>
        <v/>
      </c>
      <c r="AZ46">
        <f>IFERROR(INDEX(TIMESHEET!$A$1:$AI$5000,MATCH(PAYROLL!D46,TIMESHEET!A$1:A$500,0),MATCH("T603",TIMESHEET!$2:$2,0)),0)</f>
        <v/>
      </c>
      <c r="BA46">
        <f>IFERROR(INDEX(TIMESHEET!$A$1:$AI$5000,MATCH(PAYROLL!D46,TIMESHEET!A$1:A$500,0),MATCH("T611",TIMESHEET!$2:$2,0)),0)</f>
        <v/>
      </c>
      <c r="BB46">
        <f>IFERROR(INDEX(TIMESHEET!$A$1:$AI$5000,MATCH(PAYROLL!D46,TIMESHEET!A$1:A$500,0),MATCH("T612",TIMESHEET!$2:$2,0)),0)</f>
        <v/>
      </c>
      <c r="BC46">
        <f>IFERROR(INDEX(TIMESHEET!$A$1:$AI$5000,MATCH(PAYROLL!D46,TIMESHEET!A$1:A$500,0),MATCH("T613",TIMESHEET!$2:$2,0)),0)</f>
        <v/>
      </c>
      <c r="BD46">
        <f>IFERROR(INDEX(TIMESHEET!$A$1:$AI$5000,MATCH(PAYROLL!D46,TIMESHEET!A$1:A$500,0),MATCH("T500",TIMESHEET!$2:$2,0)),0)</f>
        <v/>
      </c>
      <c r="BE46">
        <f>IFERROR(IF(LEFT(INDEX(PIS!O$1:O$500,MATCH(D46,PIS!C$1:C$500)),1)="M",T46/AD46/8*(AW46+AX46*1.5+AY46*2+AZ46*3+BA46*2.1+BB46*2.7+BC46*3.9+BD46*0.3),T46/8*(AW46+AX46*1.5+AY46*2+AZ46*3+BA46*2.1+BB46*2.7+BC46*3.9+BD46*0.3)),0)</f>
        <v/>
      </c>
      <c r="BF46">
        <f>IFERROR(INDEX(ADJ!$A$1:$BZ$1000,MATCH(PAYROLL!$D46,ADJ!A$1:A$500,0),MATCH(PAYROLL!BF$2,ADJ!$2:$2,0)),0)</f>
        <v/>
      </c>
      <c r="BG46">
        <f>IFERROR(INDEX(ADJ!$A$1:$BZ$1000,MATCH(PAYROLL!D46,ADJ!A$1:A$500,0),MATCH(PAYROLL!BG$2,ADJ!$2:$2,0)),0)</f>
        <v/>
      </c>
      <c r="BH46">
        <f>IFERROR(INDEX(ADJ!$A$1:$BZ$1000,MATCH(PAYROLL!D46,ADJ!A$1:A$500,0),MATCH(PAYROLL!BH$2,ADJ!$2:$2,0)),0)</f>
        <v/>
      </c>
      <c r="BI46">
        <f>IFERROR(INDEX(ADJ!$A$1:$BZ$1000,MATCH(PAYROLL!D46,ADJ!A$1:A$500,0),MATCH(PAYROLL!BI$2,ADJ!$2:$2,0)),0)</f>
        <v/>
      </c>
      <c r="BJ46">
        <f>IFERROR(INDEX(ADJ!$A$1:$BZ$1000,MATCH(PAYROLL!D46,ADJ!A$1:A$500,0),MATCH(PAYROLL!BJ$2,ADJ!$2:$2,0)),0)</f>
        <v/>
      </c>
      <c r="BK46">
        <f>SUM(BF46:BJ46)</f>
        <v/>
      </c>
      <c r="BL46">
        <f>IFERROR(INDEX(ADJ!$A$1:$BZ$1000,MATCH(PAYROLL!D46,ADJ!A$1:A$500,0),MATCH(PAYROLL!BL$2,ADJ!$2:$2,0)),0)</f>
        <v/>
      </c>
      <c r="BM46">
        <f>IFERROR(INDEX(ADJ!$A$1:$BZ$1000,MATCH(PAYROLL!D46,ADJ!A$1:A$500,0),MATCH(PAYROLL!BM$2,ADJ!$2:$2,0)),0)</f>
        <v/>
      </c>
      <c r="BN46">
        <f>IFERROR(INDEX(ADJ!$A$1:$BZ$1000,MATCH(PAYROLL!D46,ADJ!A$1:A$500,0),MATCH(PAYROLL!BN$2,ADJ!$2:$2,0)),0)</f>
        <v/>
      </c>
      <c r="BO46">
        <f>IFERROR(INDEX(ADJ!$A$1:$BZ$1000,MATCH(PAYROLL!D46,ADJ!A$1:A$500,0),MATCH(PAYROLL!BO$2,ADJ!$2:$2,0)),0)</f>
        <v/>
      </c>
      <c r="BP46">
        <f>SUM(AM46,AV46,BE46,BK46,BL46:BO46)</f>
        <v/>
      </c>
      <c r="BQ46">
        <f>BO46</f>
        <v/>
      </c>
      <c r="BR46">
        <f>IFERROR(ROUND(IF(LEFT(INDEX(PIS!O$1:O$500,MATCH(D46,PIS!C$1:C$500)),1)="D",T46/8*(BD46*0.3),IF(LEFT(INDEX(PIS!O$1:O$500,MATCH(D46,PIS!C$1:C$500)),1)="H",T46*($BD46*0.3),T46/$AD46/8*($BD46*0.3))),0),0)</f>
        <v/>
      </c>
      <c r="BS46">
        <f>IF(AP46&lt;1,0,MIN(AP46,730000))</f>
        <v/>
      </c>
      <c r="BT46">
        <f>IFERROR(ROUND((BE46-SUM(AW46:BC46)*T46/AD46/8),0)-BR46,0)</f>
        <v/>
      </c>
      <c r="BU46">
        <f>AO46</f>
        <v/>
      </c>
      <c r="BV46">
        <f>SUM(BQ46:BU46)</f>
        <v/>
      </c>
      <c r="BW46">
        <f>BP46-BV46</f>
        <v/>
      </c>
      <c r="BX46">
        <f>IFERROR(IF(RIGHT(INDEX(PIS!O$1:O$500,MATCH(D46,PIS!C$1:C$500)),5)="Gross",MIN(U46+V46,VLOOKUP("R700",TSC!B:C,2,0)*VLOOKUP("R101",TSC!B:C,2,0))*VLOOKUP("R701",TSC!B:C,2,0)%,0),0)</f>
        <v/>
      </c>
      <c r="BY46">
        <f>IFERROR(IF(RIGHT(INDEX(PIS!O$1:O$500,MATCH(D46,PIS!C$1:C$500)),5)="Gross",MIN(U46+V46,VLOOKUP("R700",TSC!B:C,2,0)*VLOOKUP("R101",TSC!B:C,2,0))*VLOOKUP("T704",TSC!B:C,2,0)%,0),0)</f>
        <v/>
      </c>
      <c r="BZ46">
        <f>IFERROR(IF(RIGHT(INDEX(PIS!O$1:O$500,MATCH(D46,PIS!C$1:C$500)),5)="Gross",MIN(U46+V46,VLOOKUP("R700",TSC!B:C,2,0)*VLOOKUP("1",TSC!F:G,2,0))*VLOOKUP("T705",TSC!B:C,2,0)%,0),0)</f>
        <v/>
      </c>
      <c r="CA46">
        <f>IFERROR(INDEX(ADJ!$A$1:$BZ$1000,MATCH(PAYROLL!D46,ADJ!A$1:A$500,0),MATCH(PAYROLL!CA$2,ADJ!$2:$2,0)),0)</f>
        <v/>
      </c>
      <c r="CB46">
        <f>IFERROR(INDEX(ADJ!$A$1:$BZ$1000,MATCH(PAYROLL!D46,ADJ!A$1:A$500,0),MATCH(PAYROLL!CB$2,ADJ!$2:$2,0)),0)</f>
        <v/>
      </c>
      <c r="CC46">
        <f>SUM(BX46:CB46)</f>
        <v/>
      </c>
      <c r="CD46">
        <f>IFERROR(INDEX(PIS!$A$1:$BZ$1000,MATCH(PAYROLL!D46,PIS!C$1:C$500,0),MATCH(PAYROLL!CD$1,PIS!$1:$1,0)),0)</f>
        <v/>
      </c>
      <c r="CE46">
        <f>IFERROR(IF(OR(INDEX(PIS!P$1:P$500,MATCH(D46,PIS!C$1:C$500,0))="LT2",INDEX(PIS!P$1:P$500,MATCH(D46,PIS!C$1:C$500,0))="P10"),0,SUM(CC46,CD46*VLOOKUP("R601",TSC!B:C,2,0),VLOOKUP("R602",TSC!B:C,2,0))),0)</f>
        <v/>
      </c>
      <c r="CF46">
        <f>MAX(BW46-CE46,0)</f>
        <v/>
      </c>
      <c r="CG46">
        <f>IFERROR(IF(OR(RIGHT(INDEX(PIS!P$1:P$500,MATCH(D46,PIS!C$1:C$500)),5)="P10",RIGHT(INDEX(PIS!P$1:P$500,MATCH(D46,PIS!C$1:C$500)),5)="CK"),0,IF(CF46&lt;=5000000,CF46*5%,IF(CF46&lt;=10000000,CF46*10%-250000,IF(CF46&lt;=18000000,CF46*15%-750000,IF(CF46&lt;=32000000,CF46*20%-1650000,IF(CF46&lt;=52000000,CF46*25%-3250000,IF(CF46&lt;=80000000,BH46*30%-5850000,CF46*35%-9850000))))))),0)</f>
        <v/>
      </c>
      <c r="CH46">
        <f>IFERROR(IF(OR(INDEX(PIS!P$1:P$500,MATCH(D46,PIS!C$1:C$500))="LT",INDEX(PIS!P$1:P$500,MATCH(D46,PIS!C$1:C$500))="CK"),0,IF(CF46&lt;2000000,0,CF46*10%)),0)</f>
        <v/>
      </c>
      <c r="CI46">
        <f>IFERROR(INDEX(ADJ!$A$1:$BZ$1000,MATCH(PAYROLL!D46,ADJ!A$1:A$500,0),MATCH(PAYROLL!CI$2,ADJ!$2:$2,0)),0)</f>
        <v/>
      </c>
      <c r="CJ46">
        <f>IFERROR(INDEX(ADJ!$A$1:$BZ$1000,MATCH(PAYROLL!D46,ADJ!A$1:A$500,0),MATCH(PAYROLL!CJ$2,ADJ!$2:$2,0)),0)</f>
        <v/>
      </c>
      <c r="CK46">
        <f>IFERROR(INDEX(ADJ!$A$1:$BZ$1000,MATCH(PAYROLL!D46,ADJ!A$1:A$500,0),MATCH(PAYROLL!CK$2,ADJ!$2:$2,0)),0)</f>
        <v/>
      </c>
      <c r="CL46">
        <f>SUM(CG46:CK46)</f>
        <v/>
      </c>
      <c r="CM46">
        <f>ROUND(SUM(CH46:CK46),0)</f>
        <v/>
      </c>
      <c r="CN46">
        <f>IFERROR(INDEX(CSDA!D$1:D$500,MATCH($CN$2,CSDA!C$1:C$500,0))*INDEX(PIS!V$1:V$500,MATCH(D46,PIS!C$1:C$500))+INDEX(ADJ!$A$1:$BZ$1000,MATCH(PAYROLL!D46,ADJ!A$1:A$500,0),MATCH(PAYROLL!CN$2,ADJ!$2:$2,0)),0)</f>
        <v/>
      </c>
      <c r="CO46">
        <f>IFERROR(INDEX(ADJ!$A$1:$BZ$1000,MATCH(PAYROLL!D46,ADJ!A$1:A$500,0),MATCH(PAYROLL!CO$2,ADJ!$2:$2,0)),0)</f>
        <v/>
      </c>
      <c r="CP46">
        <f>IFERROR(INDEX(ADJ!$A$1:$BZ$1000,MATCH(PAYROLL!D46,ADJ!A$1:A$500,0),MATCH(PAYROLL!CP$2,ADJ!$2:$2,0)),0)</f>
        <v/>
      </c>
      <c r="CQ46">
        <f>BP46-CL46-CI46-CM46-CN46-CO46-CP46-CC46</f>
        <v/>
      </c>
      <c r="CR46">
        <f>IFERROR(IF(RIGHT(INDEX(PIS!O$1:O$500,MATCH(D46,PIS!C$1:C$500,0)),5)="Gross",MIN(U46+V46,VLOOKUP("R700",TSC!B:C,2,0)*VLOOKUP("R101",TSC!B:C,2,0))*(VLOOKUP("T711",TSC!B:C,2,0)+VLOOKUP("T712",TSC!B:C,2,0))%,MIN(T46+V46,VLOOKUP("R700",TSC!B:C,2,0)*VLOOKUP("R101",TSC!B:C,2,0))*(VLOOKUP("T711",TSC!B:C,2,0)+VLOOKUP("T712",TSC!B:C,2,0)+VLOOKUP("R701",TSC!B:C,2,0))%),0)</f>
        <v/>
      </c>
      <c r="CS46">
        <f>IFERROR(IF(RIGHT(INDEX(PIS!O$1:O$500,MATCH(D46,PIS!C$1:C$500,0)),5)="Gross",MIN(U46+V46,VLOOKUP("R700",TSC!B:C,2,0)*VLOOKUP("R101",TSC!B:C,2,0))*(VLOOKUP("T714",TSC!B:C,2,0))%,MIN(T46+V46,VLOOKUP("R700",TSC!B:C,2,0)*VLOOKUP("R101",TSC!B:C,2,0))*(VLOOKUP("T704",TSC!B:C,2,0)+VLOOKUP("T714",TSC!B:C,2,0))%),0)</f>
        <v/>
      </c>
      <c r="CT46">
        <f>IFERROR(IF(RIGHT(INDEX(PIS!O$1:O$500,MATCH(D46,PIS!C$1:C$500,0)),5)="Gross",MIN(U46+V46,VLOOKUP("R700",TSC!B:C,2,0)*VLOOKUP("R101",TSC!B:C,2,0))*VLOOKUP("T705",TSC!B:C,2,0)%,MIN(T46+V46,VLOOKUP("R700",TSC!B:C,2,0)*VLOOKUP("R101",TSC!B:C,2,0))*VLOOKUP("T705",TSC!B:C,2,0)%),0)</f>
        <v/>
      </c>
      <c r="CU46">
        <f>IFERROR(IF(RIGHT(INDEX(PIS!O$1:O$500,MATCH(D46,PIS!C$1:C$500,0)),5)="Gross",MIN(U46+V46,VLOOKUP("R700",TSC!B:C,2,0)*VLOOKUP("R101",TSC!B:C,2,0))*(VLOOKUP("T713",TSC!B:C,2,0))%,MIN(T46+V46,VLOOKUP("R700",TSC!B:C,2,0)*VLOOKUP("R101",TSC!B:C,2,0))*(VLOOKUP("T713",TSC!B:C,2,0))%),0)</f>
        <v/>
      </c>
      <c r="CV46">
        <f>IFERROR(INDEX(ADJ!$A$1:$BZ$1000,MATCH(PAYROLL!D46,ADJ!A$1:A$500,0),MATCH(PAYROLL!CV$2,ADJ!$2:$2,0)),0)</f>
        <v/>
      </c>
      <c r="CW46">
        <f>IFERROR(INDEX(ADJ!$A$1:$BZ$1000,MATCH(PAYROLL!D46,ADJ!A$1:A$500,0),MATCH(PAYROLL!CW$2,ADJ!$2:$2,0)),0)</f>
        <v/>
      </c>
      <c r="CX46">
        <f>SUM(CR46:CW46)</f>
        <v/>
      </c>
      <c r="CY46">
        <f>ROUND(IF(CR46&gt;0,T46+V46*VLOOKUP("R202",TSC!$B$1:$C$500,2,0),0),0)</f>
        <v/>
      </c>
      <c r="CZ46">
        <f>IFERROR(INDEX(CSDA!D$1:D$500,MATCH($CZ$2,CSDA!C$1:C$500,0)),0)</f>
        <v/>
      </c>
      <c r="DA46">
        <f>ROUND(T46*0.7%,0)</f>
        <v/>
      </c>
      <c r="DB46">
        <f>ROUND(T46/12,0)</f>
        <v/>
      </c>
      <c r="DC46">
        <f ref="DC46" t="array">IFERROR(INDEX(CSDA!D$1:D$500,MATCH("Trích giữ"&amp;PAYROLL!DC$2,CSDA!A$1:A$500&amp;CSDA!C$1:C$500,0)),0)</f>
        <v/>
      </c>
      <c r="DD46">
        <f ref="DD46" t="array">IFERROR(INDEX(CSDA!D$1:D$500,MATCH("Trích giữ"&amp;PAYROLL!DD$2,CSDA!A$1:A$500&amp;CSDA!C$1:C$500,0)),0)</f>
        <v/>
      </c>
      <c r="DE46">
        <f ref="DE46" t="array">IFERROR(INDEX(CSDA!D$1:D$500,MATCH("Trích giữ"&amp;PAYROLL!DE$2,CSDA!A$1:A$500&amp;CSDA!C$1:C$500,0)),0)</f>
        <v/>
      </c>
      <c r="DF46">
        <f>IFERROR(INDEX(CSDA!D$1:D$500,MATCH(PAYROLL!DF$2,CSDA!C$1:C$500,0)),0)</f>
        <v/>
      </c>
      <c r="DG46">
        <f ref="DG46" t="array">IFERROR(INDEX(CSDA!D$1:D$500,MATCH("Trích giữ"&amp;PAYROLL!DG$2,CSDA!A$1:A$500&amp;CSDA!C$1:C$500,0)),0)</f>
        <v/>
      </c>
      <c r="DH46">
        <f>ROUND(T46/26,0)</f>
        <v/>
      </c>
      <c r="DI46">
        <f ref="DI46" t="array">IFERROR(INDEX(CSDA!D$1:D$500,MATCH("Trích giữ"&amp;PAYROLL!DI$2,CSDA!A$1:A$500&amp;CSDA!C$1:C$500,0)),0)</f>
        <v/>
      </c>
      <c r="DJ46">
        <f>IF(U46=0,T46*21.5%-BL46,0)</f>
        <v/>
      </c>
      <c r="DK46">
        <f ref="DK46" t="array">IFERROR(INDEX(CSDA!D$1:D$500,MATCH("Trích giữ"&amp;PAYROLL!DK$2,CSDA!A$1:A$500&amp;CSDA!C$1:C$500,0)),0)</f>
        <v/>
      </c>
      <c r="DL46">
        <f>IFERROR(INDEX(CSDA!D$1:D$500,MATCH(PAYROLL!DL$2,CSDA!C$1:C$500,0))/12,0)</f>
        <v/>
      </c>
      <c r="DM46">
        <f>SUM(DB46:DL46)</f>
        <v/>
      </c>
      <c r="DN46">
        <f>IFERROR(INDEX(ADJ!$A$1:$BZ$1000,MATCH(PAYROLL!D46,ADJ!A$1:A$500,0),MATCH(PAYROLL!DN$2,ADJ!$2:$2,0)),0)</f>
        <v/>
      </c>
      <c r="DO46">
        <f>IFERROR(SUM(BP46,DM46:DN46,CX46:DA46)-DT46,0)</f>
        <v/>
      </c>
      <c r="DP46">
        <f ref="DP46" t="array">SUM(BW46*IFERROR(INDEX(CSDA!D$1:D$500,MATCH(BW$2,CSDA!C$1:C$500,0)),0)%,CX46*IFERROR(INDEX(CSDA!D$1:D$500,MATCH(CX$2,CSDA!C$1:C$500,0)),0)%,DA46*IFERROR(INDEX(CSDA!D$1:D$500,MATCH(DA$2,CSDA!C$1:C$500,0)),0)%,DB46*IFERROR(INDEX(CSDA!D$1:D$500,MATCH(DB$2,CSDA!C$1:C$500,0)),0)%,DF46*IFERROR(INDEX(CSDA!D$1:D$500,MATCH("Phí dịch vụ"&amp;PAYROLL!DF$2,CSDA!A$1:A$500&amp;CSDA!C$1:C$500,0)),0)%,DC46*IFERROR(INDEX(CSDA!D$1:D$500,MATCH("Phí dịch vụ"&amp;PAYROLL!DC$2,CSDA!A$1:A$500&amp;CSDA!C$1:C$500,0)),0)%,DH46*IFERROR(INDEX(CSDA!D$1:D$500,MATCH("Phí dịch vụ"&amp;PAYROLL!DH$2,CSDA!A$1:A$500&amp;CSDA!C$1:C$500,0)),0)%,DJ46*IFERROR(INDEX(CSDA!D$1:D$500,MATCH("Phí dịch vụ"&amp;PAYROLL!DJ$2,CSDA!A$1:A$500&amp;CSDA!C$1:C$500,0)),0)%,BN46*IFERROR(INDEX(CSDA!D$1:D$500,MATCH(BN$2,CSDA!C$1:C$500,0)),0)%)-BN46*7%</f>
        <v/>
      </c>
      <c r="DQ46">
        <f>IFERROR(INDEX(ADJ!$A$1:$BZ$1000,MATCH(PAYROLL!D46,ADJ!A$1:A$500,0),MATCH(PAYROLL!DQ$2,ADJ!$2:$2,0)),0)</f>
        <v/>
      </c>
      <c r="DR46">
        <f>IFERROR(INDEX(ADJ!$A$1:$BZ$1000,MATCH(PAYROLL!D46,ADJ!A$1:A$500,0),MATCH(PAYROLL!DR$2,ADJ!$2:$2,0)),0)</f>
        <v/>
      </c>
      <c r="DS46">
        <f>SUM(DP46:DR46)</f>
        <v/>
      </c>
      <c r="DT46">
        <f>EK46</f>
        <v/>
      </c>
      <c r="DU46">
        <f>SUM(DO46:DR46)</f>
        <v/>
      </c>
      <c r="DV46">
        <f>ROUND(DU46*0.1,0)</f>
        <v/>
      </c>
      <c r="DW46">
        <f>DU46+DV46</f>
        <v/>
      </c>
      <c r="DZ46">
        <f>IFERROR(INDEX(ADJ!$A$1:$BZ$1000,MATCH(PAYROLL!$D46,ADJ!A$1:A$500,0),MATCH(PAYROLL!DZ$2,ADJ!$2:$2,0)),0)</f>
        <v/>
      </c>
      <c r="EA46">
        <f>IFERROR(INDEX(ADJ!$A$1:$BZ$1000,MATCH(PAYROLL!$D46,ADJ!A$1:A$500,0),MATCH(PAYROLL!EA$2,ADJ!$2:$2,0)),0)</f>
        <v/>
      </c>
      <c r="EB46">
        <f>IFERROR(INDEX(ADJ!$A$1:$BZ$1000,MATCH(PAYROLL!$D46,ADJ!A$1:A$500,0),MATCH(PAYROLL!EB$2,ADJ!$2:$2,0)),0)</f>
        <v/>
      </c>
      <c r="EC46">
        <f>IFERROR(INDEX(ADJ!$A$1:$BZ$1000,MATCH(PAYROLL!$D46,ADJ!A$1:A$500,0),MATCH(PAYROLL!EC$2,ADJ!$2:$2,0)),0)</f>
        <v/>
      </c>
      <c r="ED46">
        <f>IFERROR(INDEX(ADJ!$A$1:$BZ$1000,MATCH(PAYROLL!$D46,ADJ!A$1:A$500,0),MATCH(PAYROLL!ED$2,ADJ!$2:$2,0)),0)</f>
        <v/>
      </c>
      <c r="EE46">
        <f>IFERROR(INDEX(ADJ!$A$1:$BZ$1000,MATCH(PAYROLL!$D46,ADJ!A$1:A$500,0),MATCH(PAYROLL!EE$2,ADJ!$2:$2,0)),0)</f>
        <v/>
      </c>
      <c r="EF46">
        <f>IFERROR(INDEX(ADJ!$A$1:$BZ$1000,MATCH(PAYROLL!$D46,ADJ!A$1:A$500,0),MATCH(PAYROLL!EF$2,ADJ!$2:$2,0)),0)</f>
        <v/>
      </c>
      <c r="EG46">
        <f>IFERROR(INDEX(ADJ!$A$1:$BZ$1000,MATCH(PAYROLL!$D46,ADJ!A$1:A$500,0),MATCH(PAYROLL!EG$2,ADJ!$2:$2,0)),0)</f>
        <v/>
      </c>
      <c r="EH46">
        <f>IFERROR(INDEX(ADJ!$A$1:$BZ$1000,MATCH(PAYROLL!$D46,ADJ!A$1:A$500,0),MATCH(PAYROLL!EH$2,ADJ!$2:$2,0)),0)</f>
        <v/>
      </c>
      <c r="EI46">
        <f>IFERROR(INDEX(ADJ!$A$1:$BZ$1000,MATCH(PAYROLL!D46,ADJ!A$1:A$500,0),MATCH(PAYROLL!EI$2,ADJ!$2:$2,0)),0)</f>
        <v/>
      </c>
      <c r="EJ46">
        <f>IFERROR(INDEX(ADJ!$A$1:$BZ$1000,MATCH(PAYROLL!$D46,ADJ!A$1:A$500,0),MATCH(PAYROLL!EJ$2,ADJ!$2:$2,0)),0)</f>
        <v/>
      </c>
      <c r="EK46">
        <f>SUM(DZ46:EJ46)</f>
        <v/>
      </c>
    </row>
    <row r="47">
      <c r="A47" t="n">
        <v>45</v>
      </c>
      <c r="B47" t="inlineStr">
        <is>
          <t>Lê Thị Huyền</t>
        </is>
      </c>
      <c r="D47" t="inlineStr">
        <is>
          <t>159005-01</t>
        </is>
      </c>
      <c r="S47">
        <f>IFERROR(INDEX(PIS!$A$1:$BZ$1000,MATCH($D47,PIS!C$1:C$500,0),MATCH("Lương CB tháng trước",PIS!$1:$1,0)),0)</f>
        <v/>
      </c>
      <c r="T47">
        <f>IFERROR(INDEX(PIS!$A$1:$BZ$1000,MATCH($D47,PIS!C$1:C$500,0),MATCH("Lương CB hiện tại",PIS!$1:$1,0)),0)</f>
        <v/>
      </c>
      <c r="U47">
        <f>IFERROR(INDEX(PIS!$A$1:$BZ$1000,MATCH($D47,PIS!C$1:C$500,0),MATCH("Lương đóng BHBB",PIS!$1:$1,0)),0)</f>
        <v/>
      </c>
      <c r="V47">
        <f>IFERROR(INDEX(PIS!$A$1:$BZ$1000,MATCH($D47,PIS!C$1:C$500,0),MATCH(V$2,PIS!$2:$2,0)),0)</f>
        <v/>
      </c>
      <c r="W47">
        <f>IFERROR(INDEX(PIS!$A$1:$BZ$1000,MATCH($D47,PIS!C$1:C$500,0),MATCH(W$2,PIS!$2:$2,0)),0)</f>
        <v/>
      </c>
      <c r="X47">
        <f>IFERROR(INDEX(PIS!$A$1:$BZ$1000,MATCH($D47,PIS!C$1:C$500,0),MATCH(X$2,PIS!$2:$2,0)),0)</f>
        <v/>
      </c>
      <c r="Y47">
        <f>IFERROR(INDEX(PIS!$A$1:$BZ$1000,MATCH($D47,PIS!C$1:C$500,0),MATCH(Y$2,PIS!$2:$2,0)),0)</f>
        <v/>
      </c>
      <c r="Z47">
        <f>IFERROR(INDEX(PIS!$A$1:$BZ$1000,MATCH($D47,PIS!C$1:C$500,0),MATCH(Z$2,PIS!$2:$2,0)),0)</f>
        <v/>
      </c>
      <c r="AA47">
        <f>IFERROR(INDEX(PIS!$A$1:$BZ$1000,MATCH($D47,PIS!C$1:C$500,0),MATCH(AA$2,PIS!$2:$2,0)),0)</f>
        <v/>
      </c>
      <c r="AB47">
        <f>IFERROR(INDEX(PIS!$A$1:$BZ$1000,MATCH($D47,PIS!C$1:C$500,0),MATCH(AB$2,PIS!$2:$2,0)),0)</f>
        <v/>
      </c>
      <c r="AC47">
        <f>SUM(V47:AB47)</f>
        <v/>
      </c>
      <c r="AD47">
        <f>IFERROR(INDEX(TIMESHEET!$A$1:$AI$5000,MATCH($D47,TIMESHEET!A$1:A$500,0),MATCH("T100",TIMESHEET!$2:$2,0))-2,0)</f>
        <v/>
      </c>
      <c r="AE47">
        <f>IFERROR(INDEX(TIMESHEET!$A$1:$AI$5000,MATCH($D47,TIMESHEET!A$1:A$500,0),MATCH("T202",TIMESHEET!$2:$2,0)),0)</f>
        <v/>
      </c>
      <c r="AF47">
        <f>IFERROR(INDEX(TIMESHEET!$A$1:$AI$5000,MATCH($D47,TIMESHEET!A$1:A$500,0),MATCH("T302",TIMESHEET!$2:$2,0)),0)</f>
        <v/>
      </c>
      <c r="AG47">
        <f>IFERROR(INDEX(TIMESHEET!$A$1:$AI$5000,MATCH($D47,TIMESHEET!A$1:A$500,0),MATCH("T406",TIMESHEET!$2:$2,0)),0)</f>
        <v/>
      </c>
      <c r="AH47">
        <f>AE47+AG47</f>
        <v/>
      </c>
      <c r="AI47">
        <f>IFERROR(INDEX(TIMESHEET!$A$1:$AI$5000,MATCH($D47,TIMESHEET!A$1:A$500,0),MATCH("T701",TIMESHEET!$2:$2,0)),0)</f>
        <v/>
      </c>
      <c r="AJ47">
        <f>IFERROR(INDEX(TIMESHEET!$A$1:$AI$5000,MATCH($D47,TIMESHEET!B$1:B$500,0),MATCH("T320",TIMESHEET!$2:$2,0)),0)</f>
        <v/>
      </c>
      <c r="AK47">
        <f>IFERROR(IF(LEFT(INDEX(PIS!O$1:O$500,MATCH(D47,PIS!C$1:C$500)),1)="M",T47/AD47*SUM(AE47:AG47),T47*AD47),0)</f>
        <v/>
      </c>
      <c r="AL47">
        <f>IFERROR(INDEX(ADJ!$A$1:$BZ$1000,MATCH(PAYROLL!D47,ADJ!A$1:A$500,0),MATCH(PAYROLL!AL$2,ADJ!$2:$2,0)),0)</f>
        <v/>
      </c>
      <c r="AM47">
        <f>SUM(AK47:AL47)</f>
        <v/>
      </c>
      <c r="AN47">
        <f>IFERROR(ROUND(V47/$AD47*$AH47,0),0)</f>
        <v/>
      </c>
      <c r="AO47">
        <f>IFERROR(ROUND(W47/$AD47*$AH47,0),0)</f>
        <v/>
      </c>
      <c r="AP47">
        <f>IFERROR(ROUND(X47/$AD47*$AE47,0),0)</f>
        <v/>
      </c>
      <c r="AQ47">
        <f>IFERROR(ROUND(Y47/$AD47*$AH47,0),0)</f>
        <v/>
      </c>
      <c r="AR47">
        <f>IFERROR(ROUND(Z47/$AD47*$AH47,0),0)</f>
        <v/>
      </c>
      <c r="AS47">
        <f>IFERROR(ROUND(AA47/$AD47*$AH47,0),0)</f>
        <v/>
      </c>
      <c r="AT47">
        <f>IFERROR(IF((AE47+AF47+AG47)&gt;13,AB47,ROUND(AB47/AD47*AH47,0)),0)</f>
        <v/>
      </c>
      <c r="AU47">
        <f>IFERROR(INDEX(ADJ!$A$1:$BZ$1000,MATCH(PAYROLL!D47,ADJ!A$1:A$500,0),MATCH(PAYROLL!AU$2,ADJ!$2:$2,0)),0)</f>
        <v/>
      </c>
      <c r="AV47">
        <f>ROUND(SUM(AN47:AU47),0)</f>
        <v/>
      </c>
      <c r="AW47">
        <f>IFERROR(INDEX(TIMESHEET!$A$1:$AI$5000,MATCH(PAYROLL!D47,TIMESHEET!A$1:A$500,0),MATCH("T620",TIMESHEET!$2:$2,0)),0)</f>
        <v/>
      </c>
      <c r="AX47">
        <f>IFERROR(INDEX(TIMESHEET!$A$1:$AI$5000,MATCH(PAYROLL!D47,TIMESHEET!A$1:A$500,0),MATCH("T601",TIMESHEET!$2:$2,0)),0)</f>
        <v/>
      </c>
      <c r="AY47">
        <f>IFERROR(INDEX(TIMESHEET!$A$1:$AI$5000,MATCH(PAYROLL!D47,TIMESHEET!A$1:A$500,0),MATCH("T602",TIMESHEET!$2:$2,0)),0)</f>
        <v/>
      </c>
      <c r="AZ47">
        <f>IFERROR(INDEX(TIMESHEET!$A$1:$AI$5000,MATCH(PAYROLL!D47,TIMESHEET!A$1:A$500,0),MATCH("T603",TIMESHEET!$2:$2,0)),0)</f>
        <v/>
      </c>
      <c r="BA47">
        <f>IFERROR(INDEX(TIMESHEET!$A$1:$AI$5000,MATCH(PAYROLL!D47,TIMESHEET!A$1:A$500,0),MATCH("T611",TIMESHEET!$2:$2,0)),0)</f>
        <v/>
      </c>
      <c r="BB47">
        <f>IFERROR(INDEX(TIMESHEET!$A$1:$AI$5000,MATCH(PAYROLL!D47,TIMESHEET!A$1:A$500,0),MATCH("T612",TIMESHEET!$2:$2,0)),0)</f>
        <v/>
      </c>
      <c r="BC47">
        <f>IFERROR(INDEX(TIMESHEET!$A$1:$AI$5000,MATCH(PAYROLL!D47,TIMESHEET!A$1:A$500,0),MATCH("T613",TIMESHEET!$2:$2,0)),0)</f>
        <v/>
      </c>
      <c r="BD47">
        <f>IFERROR(INDEX(TIMESHEET!$A$1:$AI$5000,MATCH(PAYROLL!D47,TIMESHEET!A$1:A$500,0),MATCH("T500",TIMESHEET!$2:$2,0)),0)</f>
        <v/>
      </c>
      <c r="BE47">
        <f>IFERROR(IF(LEFT(INDEX(PIS!O$1:O$500,MATCH(D47,PIS!C$1:C$500)),1)="M",T47/AD47/8*(AW47+AX47*1.5+AY47*2+AZ47*3+BA47*2.1+BB47*2.7+BC47*3.9+BD47*0.3),T47/8*(AW47+AX47*1.5+AY47*2+AZ47*3+BA47*2.1+BB47*2.7+BC47*3.9+BD47*0.3)),0)</f>
        <v/>
      </c>
      <c r="BF47">
        <f>IFERROR(INDEX(ADJ!$A$1:$BZ$1000,MATCH(PAYROLL!$D47,ADJ!A$1:A$500,0),MATCH(PAYROLL!BF$2,ADJ!$2:$2,0)),0)</f>
        <v/>
      </c>
      <c r="BG47">
        <f>IFERROR(INDEX(ADJ!$A$1:$BZ$1000,MATCH(PAYROLL!D47,ADJ!A$1:A$500,0),MATCH(PAYROLL!BG$2,ADJ!$2:$2,0)),0)</f>
        <v/>
      </c>
      <c r="BH47">
        <f>IFERROR(INDEX(ADJ!$A$1:$BZ$1000,MATCH(PAYROLL!D47,ADJ!A$1:A$500,0),MATCH(PAYROLL!BH$2,ADJ!$2:$2,0)),0)</f>
        <v/>
      </c>
      <c r="BI47">
        <f>IFERROR(INDEX(ADJ!$A$1:$BZ$1000,MATCH(PAYROLL!D47,ADJ!A$1:A$500,0),MATCH(PAYROLL!BI$2,ADJ!$2:$2,0)),0)</f>
        <v/>
      </c>
      <c r="BJ47">
        <f>IFERROR(INDEX(ADJ!$A$1:$BZ$1000,MATCH(PAYROLL!D47,ADJ!A$1:A$500,0),MATCH(PAYROLL!BJ$2,ADJ!$2:$2,0)),0)</f>
        <v/>
      </c>
      <c r="BK47">
        <f>SUM(BF47:BJ47)</f>
        <v/>
      </c>
      <c r="BL47">
        <f>IFERROR(INDEX(ADJ!$A$1:$BZ$1000,MATCH(PAYROLL!D47,ADJ!A$1:A$500,0),MATCH(PAYROLL!BL$2,ADJ!$2:$2,0)),0)</f>
        <v/>
      </c>
      <c r="BM47">
        <f>IFERROR(INDEX(ADJ!$A$1:$BZ$1000,MATCH(PAYROLL!D47,ADJ!A$1:A$500,0),MATCH(PAYROLL!BM$2,ADJ!$2:$2,0)),0)</f>
        <v/>
      </c>
      <c r="BN47">
        <f>IFERROR(INDEX(ADJ!$A$1:$BZ$1000,MATCH(PAYROLL!D47,ADJ!A$1:A$500,0),MATCH(PAYROLL!BN$2,ADJ!$2:$2,0)),0)</f>
        <v/>
      </c>
      <c r="BO47">
        <f>IFERROR(INDEX(ADJ!$A$1:$BZ$1000,MATCH(PAYROLL!D47,ADJ!A$1:A$500,0),MATCH(PAYROLL!BO$2,ADJ!$2:$2,0)),0)</f>
        <v/>
      </c>
      <c r="BP47">
        <f>SUM(AM47,AV47,BE47,BK47,BL47:BO47)</f>
        <v/>
      </c>
      <c r="BQ47">
        <f>BO47</f>
        <v/>
      </c>
      <c r="BR47">
        <f>IFERROR(ROUND(IF(LEFT(INDEX(PIS!O$1:O$500,MATCH(D47,PIS!C$1:C$500)),1)="D",T47/8*(BD47*0.3),IF(LEFT(INDEX(PIS!O$1:O$500,MATCH(D47,PIS!C$1:C$500)),1)="H",T47*($BD47*0.3),T47/$AD47/8*($BD47*0.3))),0),0)</f>
        <v/>
      </c>
      <c r="BS47">
        <f>IF(AP47&lt;1,0,MIN(AP47,730000))</f>
        <v/>
      </c>
      <c r="BT47">
        <f>IFERROR(ROUND((BE47-SUM(AW47:BC47)*T47/AD47/8),0)-BR47,0)</f>
        <v/>
      </c>
      <c r="BU47">
        <f>AO47</f>
        <v/>
      </c>
      <c r="BV47">
        <f>SUM(BQ47:BU47)</f>
        <v/>
      </c>
      <c r="BW47">
        <f>BP47-BV47</f>
        <v/>
      </c>
      <c r="BX47">
        <f>IFERROR(IF(RIGHT(INDEX(PIS!O$1:O$500,MATCH(D47,PIS!C$1:C$500)),5)="Gross",MIN(U47+V47,VLOOKUP("R700",TSC!B:C,2,0)*VLOOKUP("R101",TSC!B:C,2,0))*VLOOKUP("R701",TSC!B:C,2,0)%,0),0)</f>
        <v/>
      </c>
      <c r="BY47">
        <f>IFERROR(IF(RIGHT(INDEX(PIS!O$1:O$500,MATCH(D47,PIS!C$1:C$500)),5)="Gross",MIN(U47+V47,VLOOKUP("R700",TSC!B:C,2,0)*VLOOKUP("R101",TSC!B:C,2,0))*VLOOKUP("T704",TSC!B:C,2,0)%,0),0)</f>
        <v/>
      </c>
      <c r="BZ47">
        <f>IFERROR(IF(RIGHT(INDEX(PIS!O$1:O$500,MATCH(D47,PIS!C$1:C$500)),5)="Gross",MIN(U47+V47,VLOOKUP("R700",TSC!B:C,2,0)*VLOOKUP("1",TSC!F:G,2,0))*VLOOKUP("T705",TSC!B:C,2,0)%,0),0)</f>
        <v/>
      </c>
      <c r="CA47">
        <f>IFERROR(INDEX(ADJ!$A$1:$BZ$1000,MATCH(PAYROLL!D47,ADJ!A$1:A$500,0),MATCH(PAYROLL!CA$2,ADJ!$2:$2,0)),0)</f>
        <v/>
      </c>
      <c r="CB47">
        <f>IFERROR(INDEX(ADJ!$A$1:$BZ$1000,MATCH(PAYROLL!D47,ADJ!A$1:A$500,0),MATCH(PAYROLL!CB$2,ADJ!$2:$2,0)),0)</f>
        <v/>
      </c>
      <c r="CC47">
        <f>SUM(BX47:CB47)</f>
        <v/>
      </c>
      <c r="CD47">
        <f>IFERROR(INDEX(PIS!$A$1:$BZ$1000,MATCH(PAYROLL!D47,PIS!C$1:C$500,0),MATCH(PAYROLL!CD$1,PIS!$1:$1,0)),0)</f>
        <v/>
      </c>
      <c r="CE47">
        <f>IFERROR(IF(OR(INDEX(PIS!P$1:P$500,MATCH(D47,PIS!C$1:C$500,0))="LT2",INDEX(PIS!P$1:P$500,MATCH(D47,PIS!C$1:C$500,0))="P10"),0,SUM(CC47,CD47*VLOOKUP("R601",TSC!B:C,2,0),VLOOKUP("R602",TSC!B:C,2,0))),0)</f>
        <v/>
      </c>
      <c r="CF47">
        <f>MAX(BW47-CE47,0)</f>
        <v/>
      </c>
      <c r="CG47">
        <f>IFERROR(IF(OR(RIGHT(INDEX(PIS!P$1:P$500,MATCH(D47,PIS!C$1:C$500)),5)="P10",RIGHT(INDEX(PIS!P$1:P$500,MATCH(D47,PIS!C$1:C$500)),5)="CK"),0,IF(CF47&lt;=5000000,CF47*5%,IF(CF47&lt;=10000000,CF47*10%-250000,IF(CF47&lt;=18000000,CF47*15%-750000,IF(CF47&lt;=32000000,CF47*20%-1650000,IF(CF47&lt;=52000000,CF47*25%-3250000,IF(CF47&lt;=80000000,BH47*30%-5850000,CF47*35%-9850000))))))),0)</f>
        <v/>
      </c>
      <c r="CH47">
        <f>IFERROR(IF(OR(INDEX(PIS!P$1:P$500,MATCH(D47,PIS!C$1:C$500))="LT",INDEX(PIS!P$1:P$500,MATCH(D47,PIS!C$1:C$500))="CK"),0,IF(CF47&lt;2000000,0,CF47*10%)),0)</f>
        <v/>
      </c>
      <c r="CI47">
        <f>IFERROR(INDEX(ADJ!$A$1:$BZ$1000,MATCH(PAYROLL!D47,ADJ!A$1:A$500,0),MATCH(PAYROLL!CI$2,ADJ!$2:$2,0)),0)</f>
        <v/>
      </c>
      <c r="CJ47">
        <f>IFERROR(INDEX(ADJ!$A$1:$BZ$1000,MATCH(PAYROLL!D47,ADJ!A$1:A$500,0),MATCH(PAYROLL!CJ$2,ADJ!$2:$2,0)),0)</f>
        <v/>
      </c>
      <c r="CK47">
        <f>IFERROR(INDEX(ADJ!$A$1:$BZ$1000,MATCH(PAYROLL!D47,ADJ!A$1:A$500,0),MATCH(PAYROLL!CK$2,ADJ!$2:$2,0)),0)</f>
        <v/>
      </c>
      <c r="CL47">
        <f>SUM(CG47:CK47)</f>
        <v/>
      </c>
      <c r="CM47">
        <f>ROUND(SUM(CH47:CK47),0)</f>
        <v/>
      </c>
      <c r="CN47">
        <f>IFERROR(INDEX(CSDA!D$1:D$500,MATCH($CN$2,CSDA!C$1:C$500,0))*INDEX(PIS!V$1:V$500,MATCH(D47,PIS!C$1:C$500))+INDEX(ADJ!$A$1:$BZ$1000,MATCH(PAYROLL!D47,ADJ!A$1:A$500,0),MATCH(PAYROLL!CN$2,ADJ!$2:$2,0)),0)</f>
        <v/>
      </c>
      <c r="CO47">
        <f>IFERROR(INDEX(ADJ!$A$1:$BZ$1000,MATCH(PAYROLL!D47,ADJ!A$1:A$500,0),MATCH(PAYROLL!CO$2,ADJ!$2:$2,0)),0)</f>
        <v/>
      </c>
      <c r="CP47">
        <f>IFERROR(INDEX(ADJ!$A$1:$BZ$1000,MATCH(PAYROLL!D47,ADJ!A$1:A$500,0),MATCH(PAYROLL!CP$2,ADJ!$2:$2,0)),0)</f>
        <v/>
      </c>
      <c r="CQ47">
        <f>BP47-CL47-CI47-CM47-CN47-CO47-CP47-CC47</f>
        <v/>
      </c>
      <c r="CR47">
        <f>IFERROR(IF(RIGHT(INDEX(PIS!O$1:O$500,MATCH(D47,PIS!C$1:C$500,0)),5)="Gross",MIN(U47+V47,VLOOKUP("R700",TSC!B:C,2,0)*VLOOKUP("R101",TSC!B:C,2,0))*(VLOOKUP("T711",TSC!B:C,2,0)+VLOOKUP("T712",TSC!B:C,2,0))%,MIN(T47+V47,VLOOKUP("R700",TSC!B:C,2,0)*VLOOKUP("R101",TSC!B:C,2,0))*(VLOOKUP("T711",TSC!B:C,2,0)+VLOOKUP("T712",TSC!B:C,2,0)+VLOOKUP("R701",TSC!B:C,2,0))%),0)</f>
        <v/>
      </c>
      <c r="CS47">
        <f>IFERROR(IF(RIGHT(INDEX(PIS!O$1:O$500,MATCH(D47,PIS!C$1:C$500,0)),5)="Gross",MIN(U47+V47,VLOOKUP("R700",TSC!B:C,2,0)*VLOOKUP("R101",TSC!B:C,2,0))*(VLOOKUP("T714",TSC!B:C,2,0))%,MIN(T47+V47,VLOOKUP("R700",TSC!B:C,2,0)*VLOOKUP("R101",TSC!B:C,2,0))*(VLOOKUP("T704",TSC!B:C,2,0)+VLOOKUP("T714",TSC!B:C,2,0))%),0)</f>
        <v/>
      </c>
      <c r="CT47">
        <f>IFERROR(IF(RIGHT(INDEX(PIS!O$1:O$500,MATCH(D47,PIS!C$1:C$500,0)),5)="Gross",MIN(U47+V47,VLOOKUP("R700",TSC!B:C,2,0)*VLOOKUP("R101",TSC!B:C,2,0))*VLOOKUP("T705",TSC!B:C,2,0)%,MIN(T47+V47,VLOOKUP("R700",TSC!B:C,2,0)*VLOOKUP("R101",TSC!B:C,2,0))*VLOOKUP("T705",TSC!B:C,2,0)%),0)</f>
        <v/>
      </c>
      <c r="CU47">
        <f>IFERROR(IF(RIGHT(INDEX(PIS!O$1:O$500,MATCH(D47,PIS!C$1:C$500,0)),5)="Gross",MIN(U47+V47,VLOOKUP("R700",TSC!B:C,2,0)*VLOOKUP("R101",TSC!B:C,2,0))*(VLOOKUP("T713",TSC!B:C,2,0))%,MIN(T47+V47,VLOOKUP("R700",TSC!B:C,2,0)*VLOOKUP("R101",TSC!B:C,2,0))*(VLOOKUP("T713",TSC!B:C,2,0))%),0)</f>
        <v/>
      </c>
      <c r="CV47">
        <f>IFERROR(INDEX(ADJ!$A$1:$BZ$1000,MATCH(PAYROLL!D47,ADJ!A$1:A$500,0),MATCH(PAYROLL!CV$2,ADJ!$2:$2,0)),0)</f>
        <v/>
      </c>
      <c r="CW47">
        <f>IFERROR(INDEX(ADJ!$A$1:$BZ$1000,MATCH(PAYROLL!D47,ADJ!A$1:A$500,0),MATCH(PAYROLL!CW$2,ADJ!$2:$2,0)),0)</f>
        <v/>
      </c>
      <c r="CX47">
        <f>SUM(CR47:CW47)</f>
        <v/>
      </c>
      <c r="CY47">
        <f>ROUND(IF(CR47&gt;0,T47+V47*VLOOKUP("R202",TSC!$B$1:$C$500,2,0),0),0)</f>
        <v/>
      </c>
      <c r="CZ47">
        <f>IFERROR(INDEX(CSDA!D$1:D$500,MATCH($CZ$2,CSDA!C$1:C$500,0)),0)</f>
        <v/>
      </c>
      <c r="DA47">
        <f>ROUND(T47*0.7%,0)</f>
        <v/>
      </c>
      <c r="DB47">
        <f>ROUND(T47/12,0)</f>
        <v/>
      </c>
      <c r="DC47">
        <f ref="DC47" t="array">IFERROR(INDEX(CSDA!D$1:D$500,MATCH("Trích giữ"&amp;PAYROLL!DC$2,CSDA!A$1:A$500&amp;CSDA!C$1:C$500,0)),0)</f>
        <v/>
      </c>
      <c r="DD47">
        <f ref="DD47" t="array">IFERROR(INDEX(CSDA!D$1:D$500,MATCH("Trích giữ"&amp;PAYROLL!DD$2,CSDA!A$1:A$500&amp;CSDA!C$1:C$500,0)),0)</f>
        <v/>
      </c>
      <c r="DE47">
        <f ref="DE47" t="array">IFERROR(INDEX(CSDA!D$1:D$500,MATCH("Trích giữ"&amp;PAYROLL!DE$2,CSDA!A$1:A$500&amp;CSDA!C$1:C$500,0)),0)</f>
        <v/>
      </c>
      <c r="DF47">
        <f>IFERROR(INDEX(CSDA!D$1:D$500,MATCH(PAYROLL!DF$2,CSDA!C$1:C$500,0)),0)</f>
        <v/>
      </c>
      <c r="DG47">
        <f ref="DG47" t="array">IFERROR(INDEX(CSDA!D$1:D$500,MATCH("Trích giữ"&amp;PAYROLL!DG$2,CSDA!A$1:A$500&amp;CSDA!C$1:C$500,0)),0)</f>
        <v/>
      </c>
      <c r="DH47">
        <f>ROUND(T47/26,0)</f>
        <v/>
      </c>
      <c r="DI47">
        <f ref="DI47" t="array">IFERROR(INDEX(CSDA!D$1:D$500,MATCH("Trích giữ"&amp;PAYROLL!DI$2,CSDA!A$1:A$500&amp;CSDA!C$1:C$500,0)),0)</f>
        <v/>
      </c>
      <c r="DJ47">
        <f>IF(U47=0,T47*21.5%-BL47,0)</f>
        <v/>
      </c>
      <c r="DK47">
        <f ref="DK47" t="array">IFERROR(INDEX(CSDA!D$1:D$500,MATCH("Trích giữ"&amp;PAYROLL!DK$2,CSDA!A$1:A$500&amp;CSDA!C$1:C$500,0)),0)</f>
        <v/>
      </c>
      <c r="DL47">
        <f>IFERROR(INDEX(CSDA!D$1:D$500,MATCH(PAYROLL!DL$2,CSDA!C$1:C$500,0))/12,0)</f>
        <v/>
      </c>
      <c r="DM47">
        <f>SUM(DB47:DL47)</f>
        <v/>
      </c>
      <c r="DN47">
        <f>IFERROR(INDEX(ADJ!$A$1:$BZ$1000,MATCH(PAYROLL!D47,ADJ!A$1:A$500,0),MATCH(PAYROLL!DN$2,ADJ!$2:$2,0)),0)</f>
        <v/>
      </c>
      <c r="DO47">
        <f>IFERROR(SUM(BP47,DM47:DN47,CX47:DA47)-DT47,0)</f>
        <v/>
      </c>
      <c r="DP47">
        <f ref="DP47" t="array">SUM(BW47*IFERROR(INDEX(CSDA!D$1:D$500,MATCH(BW$2,CSDA!C$1:C$500,0)),0)%,CX47*IFERROR(INDEX(CSDA!D$1:D$500,MATCH(CX$2,CSDA!C$1:C$500,0)),0)%,DA47*IFERROR(INDEX(CSDA!D$1:D$500,MATCH(DA$2,CSDA!C$1:C$500,0)),0)%,DB47*IFERROR(INDEX(CSDA!D$1:D$500,MATCH(DB$2,CSDA!C$1:C$500,0)),0)%,DF47*IFERROR(INDEX(CSDA!D$1:D$500,MATCH("Phí dịch vụ"&amp;PAYROLL!DF$2,CSDA!A$1:A$500&amp;CSDA!C$1:C$500,0)),0)%,DC47*IFERROR(INDEX(CSDA!D$1:D$500,MATCH("Phí dịch vụ"&amp;PAYROLL!DC$2,CSDA!A$1:A$500&amp;CSDA!C$1:C$500,0)),0)%,DH47*IFERROR(INDEX(CSDA!D$1:D$500,MATCH("Phí dịch vụ"&amp;PAYROLL!DH$2,CSDA!A$1:A$500&amp;CSDA!C$1:C$500,0)),0)%,DJ47*IFERROR(INDEX(CSDA!D$1:D$500,MATCH("Phí dịch vụ"&amp;PAYROLL!DJ$2,CSDA!A$1:A$500&amp;CSDA!C$1:C$500,0)),0)%,BN47*IFERROR(INDEX(CSDA!D$1:D$500,MATCH(BN$2,CSDA!C$1:C$500,0)),0)%)-BN47*7%</f>
        <v/>
      </c>
      <c r="DQ47">
        <f>IFERROR(INDEX(ADJ!$A$1:$BZ$1000,MATCH(PAYROLL!D47,ADJ!A$1:A$500,0),MATCH(PAYROLL!DQ$2,ADJ!$2:$2,0)),0)</f>
        <v/>
      </c>
      <c r="DR47">
        <f>IFERROR(INDEX(ADJ!$A$1:$BZ$1000,MATCH(PAYROLL!D47,ADJ!A$1:A$500,0),MATCH(PAYROLL!DR$2,ADJ!$2:$2,0)),0)</f>
        <v/>
      </c>
      <c r="DS47">
        <f>SUM(DP47:DR47)</f>
        <v/>
      </c>
      <c r="DT47">
        <f>EK47</f>
        <v/>
      </c>
      <c r="DU47">
        <f>SUM(DO47:DR47)</f>
        <v/>
      </c>
      <c r="DV47">
        <f>ROUND(DU47*0.1,0)</f>
        <v/>
      </c>
      <c r="DW47">
        <f>DU47+DV47</f>
        <v/>
      </c>
      <c r="DZ47">
        <f>IFERROR(INDEX(ADJ!$A$1:$BZ$1000,MATCH(PAYROLL!$D47,ADJ!A$1:A$500,0),MATCH(PAYROLL!DZ$2,ADJ!$2:$2,0)),0)</f>
        <v/>
      </c>
      <c r="EA47">
        <f>IFERROR(INDEX(ADJ!$A$1:$BZ$1000,MATCH(PAYROLL!$D47,ADJ!A$1:A$500,0),MATCH(PAYROLL!EA$2,ADJ!$2:$2,0)),0)</f>
        <v/>
      </c>
      <c r="EB47">
        <f>IFERROR(INDEX(ADJ!$A$1:$BZ$1000,MATCH(PAYROLL!$D47,ADJ!A$1:A$500,0),MATCH(PAYROLL!EB$2,ADJ!$2:$2,0)),0)</f>
        <v/>
      </c>
      <c r="EC47">
        <f>IFERROR(INDEX(ADJ!$A$1:$BZ$1000,MATCH(PAYROLL!$D47,ADJ!A$1:A$500,0),MATCH(PAYROLL!EC$2,ADJ!$2:$2,0)),0)</f>
        <v/>
      </c>
      <c r="ED47">
        <f>IFERROR(INDEX(ADJ!$A$1:$BZ$1000,MATCH(PAYROLL!$D47,ADJ!A$1:A$500,0),MATCH(PAYROLL!ED$2,ADJ!$2:$2,0)),0)</f>
        <v/>
      </c>
      <c r="EE47">
        <f>IFERROR(INDEX(ADJ!$A$1:$BZ$1000,MATCH(PAYROLL!$D47,ADJ!A$1:A$500,0),MATCH(PAYROLL!EE$2,ADJ!$2:$2,0)),0)</f>
        <v/>
      </c>
      <c r="EF47">
        <f>IFERROR(INDEX(ADJ!$A$1:$BZ$1000,MATCH(PAYROLL!$D47,ADJ!A$1:A$500,0),MATCH(PAYROLL!EF$2,ADJ!$2:$2,0)),0)</f>
        <v/>
      </c>
      <c r="EG47">
        <f>IFERROR(INDEX(ADJ!$A$1:$BZ$1000,MATCH(PAYROLL!$D47,ADJ!A$1:A$500,0),MATCH(PAYROLL!EG$2,ADJ!$2:$2,0)),0)</f>
        <v/>
      </c>
      <c r="EH47">
        <f>IFERROR(INDEX(ADJ!$A$1:$BZ$1000,MATCH(PAYROLL!$D47,ADJ!A$1:A$500,0),MATCH(PAYROLL!EH$2,ADJ!$2:$2,0)),0)</f>
        <v/>
      </c>
      <c r="EI47">
        <f>IFERROR(INDEX(ADJ!$A$1:$BZ$1000,MATCH(PAYROLL!D47,ADJ!A$1:A$500,0),MATCH(PAYROLL!EI$2,ADJ!$2:$2,0)),0)</f>
        <v/>
      </c>
      <c r="EJ47">
        <f>IFERROR(INDEX(ADJ!$A$1:$BZ$1000,MATCH(PAYROLL!$D47,ADJ!A$1:A$500,0),MATCH(PAYROLL!EJ$2,ADJ!$2:$2,0)),0)</f>
        <v/>
      </c>
      <c r="EK47">
        <f>SUM(DZ47:EJ47)</f>
        <v/>
      </c>
    </row>
    <row r="48">
      <c r="A48" t="n">
        <v>46</v>
      </c>
      <c r="B48" t="inlineStr">
        <is>
          <t>Trịnh Văn Mạnh</t>
        </is>
      </c>
      <c r="D48" t="inlineStr">
        <is>
          <t>159008-01</t>
        </is>
      </c>
      <c r="S48">
        <f>IFERROR(INDEX(PIS!$A$1:$BZ$1000,MATCH($D48,PIS!C$1:C$500,0),MATCH("Lương CB tháng trước",PIS!$1:$1,0)),0)</f>
        <v/>
      </c>
      <c r="T48">
        <f>IFERROR(INDEX(PIS!$A$1:$BZ$1000,MATCH($D48,PIS!C$1:C$500,0),MATCH("Lương CB hiện tại",PIS!$1:$1,0)),0)</f>
        <v/>
      </c>
      <c r="U48">
        <f>IFERROR(INDEX(PIS!$A$1:$BZ$1000,MATCH($D48,PIS!C$1:C$500,0),MATCH("Lương đóng BHBB",PIS!$1:$1,0)),0)</f>
        <v/>
      </c>
      <c r="V48">
        <f>IFERROR(INDEX(PIS!$A$1:$BZ$1000,MATCH($D48,PIS!C$1:C$500,0),MATCH(V$2,PIS!$2:$2,0)),0)</f>
        <v/>
      </c>
      <c r="W48">
        <f>IFERROR(INDEX(PIS!$A$1:$BZ$1000,MATCH($D48,PIS!C$1:C$500,0),MATCH(W$2,PIS!$2:$2,0)),0)</f>
        <v/>
      </c>
      <c r="X48">
        <f>IFERROR(INDEX(PIS!$A$1:$BZ$1000,MATCH($D48,PIS!C$1:C$500,0),MATCH(X$2,PIS!$2:$2,0)),0)</f>
        <v/>
      </c>
      <c r="Y48">
        <f>IFERROR(INDEX(PIS!$A$1:$BZ$1000,MATCH($D48,PIS!C$1:C$500,0),MATCH(Y$2,PIS!$2:$2,0)),0)</f>
        <v/>
      </c>
      <c r="Z48">
        <f>IFERROR(INDEX(PIS!$A$1:$BZ$1000,MATCH($D48,PIS!C$1:C$500,0),MATCH(Z$2,PIS!$2:$2,0)),0)</f>
        <v/>
      </c>
      <c r="AA48">
        <f>IFERROR(INDEX(PIS!$A$1:$BZ$1000,MATCH($D48,PIS!C$1:C$500,0),MATCH(AA$2,PIS!$2:$2,0)),0)</f>
        <v/>
      </c>
      <c r="AB48">
        <f>IFERROR(INDEX(PIS!$A$1:$BZ$1000,MATCH($D48,PIS!C$1:C$500,0),MATCH(AB$2,PIS!$2:$2,0)),0)</f>
        <v/>
      </c>
      <c r="AC48">
        <f>SUM(V48:AB48)</f>
        <v/>
      </c>
      <c r="AD48">
        <f>IFERROR(INDEX(TIMESHEET!$A$1:$AI$5000,MATCH($D48,TIMESHEET!A$1:A$500,0),MATCH("T100",TIMESHEET!$2:$2,0))-2,0)</f>
        <v/>
      </c>
      <c r="AE48">
        <f>IFERROR(INDEX(TIMESHEET!$A$1:$AI$5000,MATCH($D48,TIMESHEET!A$1:A$500,0),MATCH("T202",TIMESHEET!$2:$2,0)),0)</f>
        <v/>
      </c>
      <c r="AF48">
        <f>IFERROR(INDEX(TIMESHEET!$A$1:$AI$5000,MATCH($D48,TIMESHEET!A$1:A$500,0),MATCH("T302",TIMESHEET!$2:$2,0)),0)</f>
        <v/>
      </c>
      <c r="AG48">
        <f>IFERROR(INDEX(TIMESHEET!$A$1:$AI$5000,MATCH($D48,TIMESHEET!A$1:A$500,0),MATCH("T406",TIMESHEET!$2:$2,0)),0)</f>
        <v/>
      </c>
      <c r="AH48">
        <f>AE48+AG48</f>
        <v/>
      </c>
      <c r="AI48">
        <f>IFERROR(INDEX(TIMESHEET!$A$1:$AI$5000,MATCH($D48,TIMESHEET!A$1:A$500,0),MATCH("T701",TIMESHEET!$2:$2,0)),0)</f>
        <v/>
      </c>
      <c r="AJ48">
        <f>IFERROR(INDEX(TIMESHEET!$A$1:$AI$5000,MATCH($D48,TIMESHEET!B$1:B$500,0),MATCH("T320",TIMESHEET!$2:$2,0)),0)</f>
        <v/>
      </c>
      <c r="AK48">
        <f>IFERROR(IF(LEFT(INDEX(PIS!O$1:O$500,MATCH(D48,PIS!C$1:C$500)),1)="M",T48/AD48*SUM(AE48:AG48),T48*AD48),0)</f>
        <v/>
      </c>
      <c r="AL48">
        <f>IFERROR(INDEX(ADJ!$A$1:$BZ$1000,MATCH(PAYROLL!D48,ADJ!A$1:A$500,0),MATCH(PAYROLL!AL$2,ADJ!$2:$2,0)),0)</f>
        <v/>
      </c>
      <c r="AM48">
        <f>SUM(AK48:AL48)</f>
        <v/>
      </c>
      <c r="AN48">
        <f>IFERROR(ROUND(V48/$AD48*$AH48,0),0)</f>
        <v/>
      </c>
      <c r="AO48">
        <f>IFERROR(ROUND(W48/$AD48*$AH48,0),0)</f>
        <v/>
      </c>
      <c r="AP48">
        <f>IFERROR(ROUND(X48/$AD48*$AE48,0),0)</f>
        <v/>
      </c>
      <c r="AQ48">
        <f>IFERROR(ROUND(Y48/$AD48*$AH48,0),0)</f>
        <v/>
      </c>
      <c r="AR48">
        <f>IFERROR(ROUND(Z48/$AD48*$AH48,0),0)</f>
        <v/>
      </c>
      <c r="AS48">
        <f>IFERROR(ROUND(AA48/$AD48*$AH48,0),0)</f>
        <v/>
      </c>
      <c r="AT48">
        <f>IFERROR(IF((AE48+AF48+AG48)&gt;13,AB48,ROUND(AB48/AD48*AH48,0)),0)</f>
        <v/>
      </c>
      <c r="AU48">
        <f>IFERROR(INDEX(ADJ!$A$1:$BZ$1000,MATCH(PAYROLL!D48,ADJ!A$1:A$500,0),MATCH(PAYROLL!AU$2,ADJ!$2:$2,0)),0)</f>
        <v/>
      </c>
      <c r="AV48">
        <f>ROUND(SUM(AN48:AU48),0)</f>
        <v/>
      </c>
      <c r="AW48">
        <f>IFERROR(INDEX(TIMESHEET!$A$1:$AI$5000,MATCH(PAYROLL!D48,TIMESHEET!A$1:A$500,0),MATCH("T620",TIMESHEET!$2:$2,0)),0)</f>
        <v/>
      </c>
      <c r="AX48">
        <f>IFERROR(INDEX(TIMESHEET!$A$1:$AI$5000,MATCH(PAYROLL!D48,TIMESHEET!A$1:A$500,0),MATCH("T601",TIMESHEET!$2:$2,0)),0)</f>
        <v/>
      </c>
      <c r="AY48">
        <f>IFERROR(INDEX(TIMESHEET!$A$1:$AI$5000,MATCH(PAYROLL!D48,TIMESHEET!A$1:A$500,0),MATCH("T602",TIMESHEET!$2:$2,0)),0)</f>
        <v/>
      </c>
      <c r="AZ48">
        <f>IFERROR(INDEX(TIMESHEET!$A$1:$AI$5000,MATCH(PAYROLL!D48,TIMESHEET!A$1:A$500,0),MATCH("T603",TIMESHEET!$2:$2,0)),0)</f>
        <v/>
      </c>
      <c r="BA48">
        <f>IFERROR(INDEX(TIMESHEET!$A$1:$AI$5000,MATCH(PAYROLL!D48,TIMESHEET!A$1:A$500,0),MATCH("T611",TIMESHEET!$2:$2,0)),0)</f>
        <v/>
      </c>
      <c r="BB48">
        <f>IFERROR(INDEX(TIMESHEET!$A$1:$AI$5000,MATCH(PAYROLL!D48,TIMESHEET!A$1:A$500,0),MATCH("T612",TIMESHEET!$2:$2,0)),0)</f>
        <v/>
      </c>
      <c r="BC48">
        <f>IFERROR(INDEX(TIMESHEET!$A$1:$AI$5000,MATCH(PAYROLL!D48,TIMESHEET!A$1:A$500,0),MATCH("T613",TIMESHEET!$2:$2,0)),0)</f>
        <v/>
      </c>
      <c r="BD48">
        <f>IFERROR(INDEX(TIMESHEET!$A$1:$AI$5000,MATCH(PAYROLL!D48,TIMESHEET!A$1:A$500,0),MATCH("T500",TIMESHEET!$2:$2,0)),0)</f>
        <v/>
      </c>
      <c r="BE48">
        <f>IFERROR(IF(LEFT(INDEX(PIS!O$1:O$500,MATCH(D48,PIS!C$1:C$500)),1)="M",T48/AD48/8*(AW48+AX48*1.5+AY48*2+AZ48*3+BA48*2.1+BB48*2.7+BC48*3.9+BD48*0.3),T48/8*(AW48+AX48*1.5+AY48*2+AZ48*3+BA48*2.1+BB48*2.7+BC48*3.9+BD48*0.3)),0)</f>
        <v/>
      </c>
      <c r="BF48">
        <f>IFERROR(INDEX(ADJ!$A$1:$BZ$1000,MATCH(PAYROLL!$D48,ADJ!A$1:A$500,0),MATCH(PAYROLL!BF$2,ADJ!$2:$2,0)),0)</f>
        <v/>
      </c>
      <c r="BG48">
        <f>IFERROR(INDEX(ADJ!$A$1:$BZ$1000,MATCH(PAYROLL!D48,ADJ!A$1:A$500,0),MATCH(PAYROLL!BG$2,ADJ!$2:$2,0)),0)</f>
        <v/>
      </c>
      <c r="BH48">
        <f>IFERROR(INDEX(ADJ!$A$1:$BZ$1000,MATCH(PAYROLL!D48,ADJ!A$1:A$500,0),MATCH(PAYROLL!BH$2,ADJ!$2:$2,0)),0)</f>
        <v/>
      </c>
      <c r="BI48">
        <f>IFERROR(INDEX(ADJ!$A$1:$BZ$1000,MATCH(PAYROLL!D48,ADJ!A$1:A$500,0),MATCH(PAYROLL!BI$2,ADJ!$2:$2,0)),0)</f>
        <v/>
      </c>
      <c r="BJ48">
        <f>IFERROR(INDEX(ADJ!$A$1:$BZ$1000,MATCH(PAYROLL!D48,ADJ!A$1:A$500,0),MATCH(PAYROLL!BJ$2,ADJ!$2:$2,0)),0)</f>
        <v/>
      </c>
      <c r="BK48">
        <f>SUM(BF48:BJ48)</f>
        <v/>
      </c>
      <c r="BL48">
        <f>IFERROR(INDEX(ADJ!$A$1:$BZ$1000,MATCH(PAYROLL!D48,ADJ!A$1:A$500,0),MATCH(PAYROLL!BL$2,ADJ!$2:$2,0)),0)</f>
        <v/>
      </c>
      <c r="BM48">
        <f>IFERROR(INDEX(ADJ!$A$1:$BZ$1000,MATCH(PAYROLL!D48,ADJ!A$1:A$500,0),MATCH(PAYROLL!BM$2,ADJ!$2:$2,0)),0)</f>
        <v/>
      </c>
      <c r="BN48">
        <f>IFERROR(INDEX(ADJ!$A$1:$BZ$1000,MATCH(PAYROLL!D48,ADJ!A$1:A$500,0),MATCH(PAYROLL!BN$2,ADJ!$2:$2,0)),0)</f>
        <v/>
      </c>
      <c r="BO48">
        <f>IFERROR(INDEX(ADJ!$A$1:$BZ$1000,MATCH(PAYROLL!D48,ADJ!A$1:A$500,0),MATCH(PAYROLL!BO$2,ADJ!$2:$2,0)),0)</f>
        <v/>
      </c>
      <c r="BP48">
        <f>SUM(AM48,AV48,BE48,BK48,BL48:BO48)</f>
        <v/>
      </c>
      <c r="BQ48">
        <f>BO48</f>
        <v/>
      </c>
      <c r="BR48">
        <f>IFERROR(ROUND(IF(LEFT(INDEX(PIS!O$1:O$500,MATCH(D48,PIS!C$1:C$500)),1)="D",T48/8*(BD48*0.3),IF(LEFT(INDEX(PIS!O$1:O$500,MATCH(D48,PIS!C$1:C$500)),1)="H",T48*($BD48*0.3),T48/$AD48/8*($BD48*0.3))),0),0)</f>
        <v/>
      </c>
      <c r="BS48">
        <f>IF(AP48&lt;1,0,MIN(AP48,730000))</f>
        <v/>
      </c>
      <c r="BT48">
        <f>IFERROR(ROUND((BE48-SUM(AW48:BC48)*T48/AD48/8),0)-BR48,0)</f>
        <v/>
      </c>
      <c r="BU48">
        <f>AO48</f>
        <v/>
      </c>
      <c r="BV48">
        <f>SUM(BQ48:BU48)</f>
        <v/>
      </c>
      <c r="BW48">
        <f>BP48-BV48</f>
        <v/>
      </c>
      <c r="BX48">
        <f>IFERROR(IF(RIGHT(INDEX(PIS!O$1:O$500,MATCH(D48,PIS!C$1:C$500)),5)="Gross",MIN(U48+V48,VLOOKUP("R700",TSC!B:C,2,0)*VLOOKUP("R101",TSC!B:C,2,0))*VLOOKUP("R701",TSC!B:C,2,0)%,0),0)</f>
        <v/>
      </c>
      <c r="BY48">
        <f>IFERROR(IF(RIGHT(INDEX(PIS!O$1:O$500,MATCH(D48,PIS!C$1:C$500)),5)="Gross",MIN(U48+V48,VLOOKUP("R700",TSC!B:C,2,0)*VLOOKUP("R101",TSC!B:C,2,0))*VLOOKUP("T704",TSC!B:C,2,0)%,0),0)</f>
        <v/>
      </c>
      <c r="BZ48">
        <f>IFERROR(IF(RIGHT(INDEX(PIS!O$1:O$500,MATCH(D48,PIS!C$1:C$500)),5)="Gross",MIN(U48+V48,VLOOKUP("R700",TSC!B:C,2,0)*VLOOKUP("1",TSC!F:G,2,0))*VLOOKUP("T705",TSC!B:C,2,0)%,0),0)</f>
        <v/>
      </c>
      <c r="CA48">
        <f>IFERROR(INDEX(ADJ!$A$1:$BZ$1000,MATCH(PAYROLL!D48,ADJ!A$1:A$500,0),MATCH(PAYROLL!CA$2,ADJ!$2:$2,0)),0)</f>
        <v/>
      </c>
      <c r="CB48">
        <f>IFERROR(INDEX(ADJ!$A$1:$BZ$1000,MATCH(PAYROLL!D48,ADJ!A$1:A$500,0),MATCH(PAYROLL!CB$2,ADJ!$2:$2,0)),0)</f>
        <v/>
      </c>
      <c r="CC48">
        <f>SUM(BX48:CB48)</f>
        <v/>
      </c>
      <c r="CD48">
        <f>IFERROR(INDEX(PIS!$A$1:$BZ$1000,MATCH(PAYROLL!D48,PIS!C$1:C$500,0),MATCH(PAYROLL!CD$1,PIS!$1:$1,0)),0)</f>
        <v/>
      </c>
      <c r="CE48">
        <f>IFERROR(IF(OR(INDEX(PIS!P$1:P$500,MATCH(D48,PIS!C$1:C$500,0))="LT2",INDEX(PIS!P$1:P$500,MATCH(D48,PIS!C$1:C$500,0))="P10"),0,SUM(CC48,CD48*VLOOKUP("R601",TSC!B:C,2,0),VLOOKUP("R602",TSC!B:C,2,0))),0)</f>
        <v/>
      </c>
      <c r="CF48">
        <f>MAX(BW48-CE48,0)</f>
        <v/>
      </c>
      <c r="CG48">
        <f>IFERROR(IF(OR(RIGHT(INDEX(PIS!P$1:P$500,MATCH(D48,PIS!C$1:C$500)),5)="P10",RIGHT(INDEX(PIS!P$1:P$500,MATCH(D48,PIS!C$1:C$500)),5)="CK"),0,IF(CF48&lt;=5000000,CF48*5%,IF(CF48&lt;=10000000,CF48*10%-250000,IF(CF48&lt;=18000000,CF48*15%-750000,IF(CF48&lt;=32000000,CF48*20%-1650000,IF(CF48&lt;=52000000,CF48*25%-3250000,IF(CF48&lt;=80000000,BH48*30%-5850000,CF48*35%-9850000))))))),0)</f>
        <v/>
      </c>
      <c r="CH48">
        <f>IFERROR(IF(OR(INDEX(PIS!P$1:P$500,MATCH(D48,PIS!C$1:C$500))="LT",INDEX(PIS!P$1:P$500,MATCH(D48,PIS!C$1:C$500))="CK"),0,IF(CF48&lt;2000000,0,CF48*10%)),0)</f>
        <v/>
      </c>
      <c r="CI48">
        <f>IFERROR(INDEX(ADJ!$A$1:$BZ$1000,MATCH(PAYROLL!D48,ADJ!A$1:A$500,0),MATCH(PAYROLL!CI$2,ADJ!$2:$2,0)),0)</f>
        <v/>
      </c>
      <c r="CJ48">
        <f>IFERROR(INDEX(ADJ!$A$1:$BZ$1000,MATCH(PAYROLL!D48,ADJ!A$1:A$500,0),MATCH(PAYROLL!CJ$2,ADJ!$2:$2,0)),0)</f>
        <v/>
      </c>
      <c r="CK48">
        <f>IFERROR(INDEX(ADJ!$A$1:$BZ$1000,MATCH(PAYROLL!D48,ADJ!A$1:A$500,0),MATCH(PAYROLL!CK$2,ADJ!$2:$2,0)),0)</f>
        <v/>
      </c>
      <c r="CL48">
        <f>SUM(CG48:CK48)</f>
        <v/>
      </c>
      <c r="CM48">
        <f>ROUND(SUM(CH48:CK48),0)</f>
        <v/>
      </c>
      <c r="CN48">
        <f>IFERROR(INDEX(CSDA!D$1:D$500,MATCH($CN$2,CSDA!C$1:C$500,0))*INDEX(PIS!V$1:V$500,MATCH(D48,PIS!C$1:C$500))+INDEX(ADJ!$A$1:$BZ$1000,MATCH(PAYROLL!D48,ADJ!A$1:A$500,0),MATCH(PAYROLL!CN$2,ADJ!$2:$2,0)),0)</f>
        <v/>
      </c>
      <c r="CO48">
        <f>IFERROR(INDEX(ADJ!$A$1:$BZ$1000,MATCH(PAYROLL!D48,ADJ!A$1:A$500,0),MATCH(PAYROLL!CO$2,ADJ!$2:$2,0)),0)</f>
        <v/>
      </c>
      <c r="CP48">
        <f>IFERROR(INDEX(ADJ!$A$1:$BZ$1000,MATCH(PAYROLL!D48,ADJ!A$1:A$500,0),MATCH(PAYROLL!CP$2,ADJ!$2:$2,0)),0)</f>
        <v/>
      </c>
      <c r="CQ48">
        <f>BP48-CL48-CI48-CM48-CN48-CO48-CP48-CC48</f>
        <v/>
      </c>
      <c r="CR48">
        <f>IFERROR(IF(RIGHT(INDEX(PIS!O$1:O$500,MATCH(D48,PIS!C$1:C$500,0)),5)="Gross",MIN(U48+V48,VLOOKUP("R700",TSC!B:C,2,0)*VLOOKUP("R101",TSC!B:C,2,0))*(VLOOKUP("T711",TSC!B:C,2,0)+VLOOKUP("T712",TSC!B:C,2,0))%,MIN(T48+V48,VLOOKUP("R700",TSC!B:C,2,0)*VLOOKUP("R101",TSC!B:C,2,0))*(VLOOKUP("T711",TSC!B:C,2,0)+VLOOKUP("T712",TSC!B:C,2,0)+VLOOKUP("R701",TSC!B:C,2,0))%),0)</f>
        <v/>
      </c>
      <c r="CS48">
        <f>IFERROR(IF(RIGHT(INDEX(PIS!O$1:O$500,MATCH(D48,PIS!C$1:C$500,0)),5)="Gross",MIN(U48+V48,VLOOKUP("R700",TSC!B:C,2,0)*VLOOKUP("R101",TSC!B:C,2,0))*(VLOOKUP("T714",TSC!B:C,2,0))%,MIN(T48+V48,VLOOKUP("R700",TSC!B:C,2,0)*VLOOKUP("R101",TSC!B:C,2,0))*(VLOOKUP("T704",TSC!B:C,2,0)+VLOOKUP("T714",TSC!B:C,2,0))%),0)</f>
        <v/>
      </c>
      <c r="CT48">
        <f>IFERROR(IF(RIGHT(INDEX(PIS!O$1:O$500,MATCH(D48,PIS!C$1:C$500,0)),5)="Gross",MIN(U48+V48,VLOOKUP("R700",TSC!B:C,2,0)*VLOOKUP("R101",TSC!B:C,2,0))*VLOOKUP("T705",TSC!B:C,2,0)%,MIN(T48+V48,VLOOKUP("R700",TSC!B:C,2,0)*VLOOKUP("R101",TSC!B:C,2,0))*VLOOKUP("T705",TSC!B:C,2,0)%),0)</f>
        <v/>
      </c>
      <c r="CU48">
        <f>IFERROR(IF(RIGHT(INDEX(PIS!O$1:O$500,MATCH(D48,PIS!C$1:C$500,0)),5)="Gross",MIN(U48+V48,VLOOKUP("R700",TSC!B:C,2,0)*VLOOKUP("R101",TSC!B:C,2,0))*(VLOOKUP("T713",TSC!B:C,2,0))%,MIN(T48+V48,VLOOKUP("R700",TSC!B:C,2,0)*VLOOKUP("R101",TSC!B:C,2,0))*(VLOOKUP("T713",TSC!B:C,2,0))%),0)</f>
        <v/>
      </c>
      <c r="CV48">
        <f>IFERROR(INDEX(ADJ!$A$1:$BZ$1000,MATCH(PAYROLL!D48,ADJ!A$1:A$500,0),MATCH(PAYROLL!CV$2,ADJ!$2:$2,0)),0)</f>
        <v/>
      </c>
      <c r="CW48">
        <f>IFERROR(INDEX(ADJ!$A$1:$BZ$1000,MATCH(PAYROLL!D48,ADJ!A$1:A$500,0),MATCH(PAYROLL!CW$2,ADJ!$2:$2,0)),0)</f>
        <v/>
      </c>
      <c r="CX48">
        <f>SUM(CR48:CW48)</f>
        <v/>
      </c>
      <c r="CY48">
        <f>ROUND(IF(CR48&gt;0,T48+V48*VLOOKUP("R202",TSC!$B$1:$C$500,2,0),0),0)</f>
        <v/>
      </c>
      <c r="CZ48">
        <f>IFERROR(INDEX(CSDA!D$1:D$500,MATCH($CZ$2,CSDA!C$1:C$500,0)),0)</f>
        <v/>
      </c>
      <c r="DA48">
        <f>ROUND(T48*0.7%,0)</f>
        <v/>
      </c>
      <c r="DB48">
        <f>ROUND(T48/12,0)</f>
        <v/>
      </c>
      <c r="DC48">
        <f ref="DC48" t="array">IFERROR(INDEX(CSDA!D$1:D$500,MATCH("Trích giữ"&amp;PAYROLL!DC$2,CSDA!A$1:A$500&amp;CSDA!C$1:C$500,0)),0)</f>
        <v/>
      </c>
      <c r="DD48">
        <f ref="DD48" t="array">IFERROR(INDEX(CSDA!D$1:D$500,MATCH("Trích giữ"&amp;PAYROLL!DD$2,CSDA!A$1:A$500&amp;CSDA!C$1:C$500,0)),0)</f>
        <v/>
      </c>
      <c r="DE48">
        <f ref="DE48" t="array">IFERROR(INDEX(CSDA!D$1:D$500,MATCH("Trích giữ"&amp;PAYROLL!DE$2,CSDA!A$1:A$500&amp;CSDA!C$1:C$500,0)),0)</f>
        <v/>
      </c>
      <c r="DF48">
        <f>IFERROR(INDEX(CSDA!D$1:D$500,MATCH(PAYROLL!DF$2,CSDA!C$1:C$500,0)),0)</f>
        <v/>
      </c>
      <c r="DG48">
        <f ref="DG48" t="array">IFERROR(INDEX(CSDA!D$1:D$500,MATCH("Trích giữ"&amp;PAYROLL!DG$2,CSDA!A$1:A$500&amp;CSDA!C$1:C$500,0)),0)</f>
        <v/>
      </c>
      <c r="DH48">
        <f>ROUND(T48/26,0)</f>
        <v/>
      </c>
      <c r="DI48">
        <f ref="DI48" t="array">IFERROR(INDEX(CSDA!D$1:D$500,MATCH("Trích giữ"&amp;PAYROLL!DI$2,CSDA!A$1:A$500&amp;CSDA!C$1:C$500,0)),0)</f>
        <v/>
      </c>
      <c r="DJ48">
        <f>IF(U48=0,T48*21.5%-BL48,0)</f>
        <v/>
      </c>
      <c r="DK48">
        <f ref="DK48" t="array">IFERROR(INDEX(CSDA!D$1:D$500,MATCH("Trích giữ"&amp;PAYROLL!DK$2,CSDA!A$1:A$500&amp;CSDA!C$1:C$500,0)),0)</f>
        <v/>
      </c>
      <c r="DL48">
        <f>IFERROR(INDEX(CSDA!D$1:D$500,MATCH(PAYROLL!DL$2,CSDA!C$1:C$500,0))/12,0)</f>
        <v/>
      </c>
      <c r="DM48">
        <f>SUM(DB48:DL48)</f>
        <v/>
      </c>
      <c r="DN48">
        <f>IFERROR(INDEX(ADJ!$A$1:$BZ$1000,MATCH(PAYROLL!D48,ADJ!A$1:A$500,0),MATCH(PAYROLL!DN$2,ADJ!$2:$2,0)),0)</f>
        <v/>
      </c>
      <c r="DO48">
        <f>IFERROR(SUM(BP48,DM48:DN48,CX48:DA48)-DT48,0)</f>
        <v/>
      </c>
      <c r="DP48">
        <f ref="DP48" t="array">SUM(BW48*IFERROR(INDEX(CSDA!D$1:D$500,MATCH(BW$2,CSDA!C$1:C$500,0)),0)%,CX48*IFERROR(INDEX(CSDA!D$1:D$500,MATCH(CX$2,CSDA!C$1:C$500,0)),0)%,DA48*IFERROR(INDEX(CSDA!D$1:D$500,MATCH(DA$2,CSDA!C$1:C$500,0)),0)%,DB48*IFERROR(INDEX(CSDA!D$1:D$500,MATCH(DB$2,CSDA!C$1:C$500,0)),0)%,DF48*IFERROR(INDEX(CSDA!D$1:D$500,MATCH("Phí dịch vụ"&amp;PAYROLL!DF$2,CSDA!A$1:A$500&amp;CSDA!C$1:C$500,0)),0)%,DC48*IFERROR(INDEX(CSDA!D$1:D$500,MATCH("Phí dịch vụ"&amp;PAYROLL!DC$2,CSDA!A$1:A$500&amp;CSDA!C$1:C$500,0)),0)%,DH48*IFERROR(INDEX(CSDA!D$1:D$500,MATCH("Phí dịch vụ"&amp;PAYROLL!DH$2,CSDA!A$1:A$500&amp;CSDA!C$1:C$500,0)),0)%,DJ48*IFERROR(INDEX(CSDA!D$1:D$500,MATCH("Phí dịch vụ"&amp;PAYROLL!DJ$2,CSDA!A$1:A$500&amp;CSDA!C$1:C$500,0)),0)%,BN48*IFERROR(INDEX(CSDA!D$1:D$500,MATCH(BN$2,CSDA!C$1:C$500,0)),0)%)-BN48*7%</f>
        <v/>
      </c>
      <c r="DQ48">
        <f>IFERROR(INDEX(ADJ!$A$1:$BZ$1000,MATCH(PAYROLL!D48,ADJ!A$1:A$500,0),MATCH(PAYROLL!DQ$2,ADJ!$2:$2,0)),0)</f>
        <v/>
      </c>
      <c r="DR48">
        <f>IFERROR(INDEX(ADJ!$A$1:$BZ$1000,MATCH(PAYROLL!D48,ADJ!A$1:A$500,0),MATCH(PAYROLL!DR$2,ADJ!$2:$2,0)),0)</f>
        <v/>
      </c>
      <c r="DS48">
        <f>SUM(DP48:DR48)</f>
        <v/>
      </c>
      <c r="DT48">
        <f>EK48</f>
        <v/>
      </c>
      <c r="DU48">
        <f>SUM(DO48:DR48)</f>
        <v/>
      </c>
      <c r="DV48">
        <f>ROUND(DU48*0.1,0)</f>
        <v/>
      </c>
      <c r="DW48">
        <f>DU48+DV48</f>
        <v/>
      </c>
      <c r="DZ48">
        <f>IFERROR(INDEX(ADJ!$A$1:$BZ$1000,MATCH(PAYROLL!$D48,ADJ!A$1:A$500,0),MATCH(PAYROLL!DZ$2,ADJ!$2:$2,0)),0)</f>
        <v/>
      </c>
      <c r="EA48">
        <f>IFERROR(INDEX(ADJ!$A$1:$BZ$1000,MATCH(PAYROLL!$D48,ADJ!A$1:A$500,0),MATCH(PAYROLL!EA$2,ADJ!$2:$2,0)),0)</f>
        <v/>
      </c>
      <c r="EB48">
        <f>IFERROR(INDEX(ADJ!$A$1:$BZ$1000,MATCH(PAYROLL!$D48,ADJ!A$1:A$500,0),MATCH(PAYROLL!EB$2,ADJ!$2:$2,0)),0)</f>
        <v/>
      </c>
      <c r="EC48">
        <f>IFERROR(INDEX(ADJ!$A$1:$BZ$1000,MATCH(PAYROLL!$D48,ADJ!A$1:A$500,0),MATCH(PAYROLL!EC$2,ADJ!$2:$2,0)),0)</f>
        <v/>
      </c>
      <c r="ED48">
        <f>IFERROR(INDEX(ADJ!$A$1:$BZ$1000,MATCH(PAYROLL!$D48,ADJ!A$1:A$500,0),MATCH(PAYROLL!ED$2,ADJ!$2:$2,0)),0)</f>
        <v/>
      </c>
      <c r="EE48">
        <f>IFERROR(INDEX(ADJ!$A$1:$BZ$1000,MATCH(PAYROLL!$D48,ADJ!A$1:A$500,0),MATCH(PAYROLL!EE$2,ADJ!$2:$2,0)),0)</f>
        <v/>
      </c>
      <c r="EF48">
        <f>IFERROR(INDEX(ADJ!$A$1:$BZ$1000,MATCH(PAYROLL!$D48,ADJ!A$1:A$500,0),MATCH(PAYROLL!EF$2,ADJ!$2:$2,0)),0)</f>
        <v/>
      </c>
      <c r="EG48">
        <f>IFERROR(INDEX(ADJ!$A$1:$BZ$1000,MATCH(PAYROLL!$D48,ADJ!A$1:A$500,0),MATCH(PAYROLL!EG$2,ADJ!$2:$2,0)),0)</f>
        <v/>
      </c>
      <c r="EH48">
        <f>IFERROR(INDEX(ADJ!$A$1:$BZ$1000,MATCH(PAYROLL!$D48,ADJ!A$1:A$500,0),MATCH(PAYROLL!EH$2,ADJ!$2:$2,0)),0)</f>
        <v/>
      </c>
      <c r="EI48">
        <f>IFERROR(INDEX(ADJ!$A$1:$BZ$1000,MATCH(PAYROLL!D48,ADJ!A$1:A$500,0),MATCH(PAYROLL!EI$2,ADJ!$2:$2,0)),0)</f>
        <v/>
      </c>
      <c r="EJ48">
        <f>IFERROR(INDEX(ADJ!$A$1:$BZ$1000,MATCH(PAYROLL!$D48,ADJ!A$1:A$500,0),MATCH(PAYROLL!EJ$2,ADJ!$2:$2,0)),0)</f>
        <v/>
      </c>
      <c r="EK48">
        <f>SUM(DZ48:EJ48)</f>
        <v/>
      </c>
    </row>
    <row r="49">
      <c r="A49" t="n">
        <v>47</v>
      </c>
      <c r="B49" t="inlineStr">
        <is>
          <t>Nông Văn Quý</t>
        </is>
      </c>
      <c r="D49" t="inlineStr">
        <is>
          <t>159035-01</t>
        </is>
      </c>
      <c r="S49">
        <f>IFERROR(INDEX(PIS!$A$1:$BZ$1000,MATCH($D49,PIS!C$1:C$500,0),MATCH("Lương CB tháng trước",PIS!$1:$1,0)),0)</f>
        <v/>
      </c>
      <c r="T49">
        <f>IFERROR(INDEX(PIS!$A$1:$BZ$1000,MATCH($D49,PIS!C$1:C$500,0),MATCH("Lương CB hiện tại",PIS!$1:$1,0)),0)</f>
        <v/>
      </c>
      <c r="U49">
        <f>IFERROR(INDEX(PIS!$A$1:$BZ$1000,MATCH($D49,PIS!C$1:C$500,0),MATCH("Lương đóng BHBB",PIS!$1:$1,0)),0)</f>
        <v/>
      </c>
      <c r="V49">
        <f>IFERROR(INDEX(PIS!$A$1:$BZ$1000,MATCH($D49,PIS!C$1:C$500,0),MATCH(V$2,PIS!$2:$2,0)),0)</f>
        <v/>
      </c>
      <c r="W49">
        <f>IFERROR(INDEX(PIS!$A$1:$BZ$1000,MATCH($D49,PIS!C$1:C$500,0),MATCH(W$2,PIS!$2:$2,0)),0)</f>
        <v/>
      </c>
      <c r="X49">
        <f>IFERROR(INDEX(PIS!$A$1:$BZ$1000,MATCH($D49,PIS!C$1:C$500,0),MATCH(X$2,PIS!$2:$2,0)),0)</f>
        <v/>
      </c>
      <c r="Y49">
        <f>IFERROR(INDEX(PIS!$A$1:$BZ$1000,MATCH($D49,PIS!C$1:C$500,0),MATCH(Y$2,PIS!$2:$2,0)),0)</f>
        <v/>
      </c>
      <c r="Z49">
        <f>IFERROR(INDEX(PIS!$A$1:$BZ$1000,MATCH($D49,PIS!C$1:C$500,0),MATCH(Z$2,PIS!$2:$2,0)),0)</f>
        <v/>
      </c>
      <c r="AA49">
        <f>IFERROR(INDEX(PIS!$A$1:$BZ$1000,MATCH($D49,PIS!C$1:C$500,0),MATCH(AA$2,PIS!$2:$2,0)),0)</f>
        <v/>
      </c>
      <c r="AB49">
        <f>IFERROR(INDEX(PIS!$A$1:$BZ$1000,MATCH($D49,PIS!C$1:C$500,0),MATCH(AB$2,PIS!$2:$2,0)),0)</f>
        <v/>
      </c>
      <c r="AC49">
        <f>SUM(V49:AB49)</f>
        <v/>
      </c>
      <c r="AD49">
        <f>IFERROR(INDEX(TIMESHEET!$A$1:$AI$5000,MATCH($D49,TIMESHEET!A$1:A$500,0),MATCH("T100",TIMESHEET!$2:$2,0))-2,0)</f>
        <v/>
      </c>
      <c r="AE49">
        <f>IFERROR(INDEX(TIMESHEET!$A$1:$AI$5000,MATCH($D49,TIMESHEET!A$1:A$500,0),MATCH("T202",TIMESHEET!$2:$2,0)),0)</f>
        <v/>
      </c>
      <c r="AF49">
        <f>IFERROR(INDEX(TIMESHEET!$A$1:$AI$5000,MATCH($D49,TIMESHEET!A$1:A$500,0),MATCH("T302",TIMESHEET!$2:$2,0)),0)</f>
        <v/>
      </c>
      <c r="AG49">
        <f>IFERROR(INDEX(TIMESHEET!$A$1:$AI$5000,MATCH($D49,TIMESHEET!A$1:A$500,0),MATCH("T406",TIMESHEET!$2:$2,0)),0)</f>
        <v/>
      </c>
      <c r="AH49">
        <f>AE49+AG49</f>
        <v/>
      </c>
      <c r="AI49">
        <f>IFERROR(INDEX(TIMESHEET!$A$1:$AI$5000,MATCH($D49,TIMESHEET!A$1:A$500,0),MATCH("T701",TIMESHEET!$2:$2,0)),0)</f>
        <v/>
      </c>
      <c r="AJ49">
        <f>IFERROR(INDEX(TIMESHEET!$A$1:$AI$5000,MATCH($D49,TIMESHEET!B$1:B$500,0),MATCH("T320",TIMESHEET!$2:$2,0)),0)</f>
        <v/>
      </c>
      <c r="AK49">
        <f>IFERROR(IF(LEFT(INDEX(PIS!O$1:O$500,MATCH(D49,PIS!C$1:C$500)),1)="M",T49/AD49*SUM(AE49:AG49),T49*AD49),0)</f>
        <v/>
      </c>
      <c r="AL49">
        <f>IFERROR(INDEX(ADJ!$A$1:$BZ$1000,MATCH(PAYROLL!D49,ADJ!A$1:A$500,0),MATCH(PAYROLL!AL$2,ADJ!$2:$2,0)),0)</f>
        <v/>
      </c>
      <c r="AM49">
        <f>SUM(AK49:AL49)</f>
        <v/>
      </c>
      <c r="AN49">
        <f>IFERROR(ROUND(V49/$AD49*$AH49,0),0)</f>
        <v/>
      </c>
      <c r="AO49">
        <f>IFERROR(ROUND(W49/$AD49*$AH49,0),0)</f>
        <v/>
      </c>
      <c r="AP49">
        <f>IFERROR(ROUND(X49/$AD49*$AE49,0),0)</f>
        <v/>
      </c>
      <c r="AQ49">
        <f>IFERROR(ROUND(Y49/$AD49*$AH49,0),0)</f>
        <v/>
      </c>
      <c r="AR49">
        <f>IFERROR(ROUND(Z49/$AD49*$AH49,0),0)</f>
        <v/>
      </c>
      <c r="AS49">
        <f>IFERROR(ROUND(AA49/$AD49*$AH49,0),0)</f>
        <v/>
      </c>
      <c r="AT49">
        <f>IFERROR(IF((AE49+AF49+AG49)&gt;13,AB49,ROUND(AB49/AD49*AH49,0)),0)</f>
        <v/>
      </c>
      <c r="AU49">
        <f>IFERROR(INDEX(ADJ!$A$1:$BZ$1000,MATCH(PAYROLL!D49,ADJ!A$1:A$500,0),MATCH(PAYROLL!AU$2,ADJ!$2:$2,0)),0)</f>
        <v/>
      </c>
      <c r="AV49">
        <f>ROUND(SUM(AN49:AU49),0)</f>
        <v/>
      </c>
      <c r="AW49">
        <f>IFERROR(INDEX(TIMESHEET!$A$1:$AI$5000,MATCH(PAYROLL!D49,TIMESHEET!A$1:A$500,0),MATCH("T620",TIMESHEET!$2:$2,0)),0)</f>
        <v/>
      </c>
      <c r="AX49">
        <f>IFERROR(INDEX(TIMESHEET!$A$1:$AI$5000,MATCH(PAYROLL!D49,TIMESHEET!A$1:A$500,0),MATCH("T601",TIMESHEET!$2:$2,0)),0)</f>
        <v/>
      </c>
      <c r="AY49">
        <f>IFERROR(INDEX(TIMESHEET!$A$1:$AI$5000,MATCH(PAYROLL!D49,TIMESHEET!A$1:A$500,0),MATCH("T602",TIMESHEET!$2:$2,0)),0)</f>
        <v/>
      </c>
      <c r="AZ49">
        <f>IFERROR(INDEX(TIMESHEET!$A$1:$AI$5000,MATCH(PAYROLL!D49,TIMESHEET!A$1:A$500,0),MATCH("T603",TIMESHEET!$2:$2,0)),0)</f>
        <v/>
      </c>
      <c r="BA49">
        <f>IFERROR(INDEX(TIMESHEET!$A$1:$AI$5000,MATCH(PAYROLL!D49,TIMESHEET!A$1:A$500,0),MATCH("T611",TIMESHEET!$2:$2,0)),0)</f>
        <v/>
      </c>
      <c r="BB49">
        <f>IFERROR(INDEX(TIMESHEET!$A$1:$AI$5000,MATCH(PAYROLL!D49,TIMESHEET!A$1:A$500,0),MATCH("T612",TIMESHEET!$2:$2,0)),0)</f>
        <v/>
      </c>
      <c r="BC49">
        <f>IFERROR(INDEX(TIMESHEET!$A$1:$AI$5000,MATCH(PAYROLL!D49,TIMESHEET!A$1:A$500,0),MATCH("T613",TIMESHEET!$2:$2,0)),0)</f>
        <v/>
      </c>
      <c r="BD49">
        <f>IFERROR(INDEX(TIMESHEET!$A$1:$AI$5000,MATCH(PAYROLL!D49,TIMESHEET!A$1:A$500,0),MATCH("T500",TIMESHEET!$2:$2,0)),0)</f>
        <v/>
      </c>
      <c r="BE49">
        <f>IFERROR(IF(LEFT(INDEX(PIS!O$1:O$500,MATCH(D49,PIS!C$1:C$500)),1)="M",T49/AD49/8*(AW49+AX49*1.5+AY49*2+AZ49*3+BA49*2.1+BB49*2.7+BC49*3.9+BD49*0.3),T49/8*(AW49+AX49*1.5+AY49*2+AZ49*3+BA49*2.1+BB49*2.7+BC49*3.9+BD49*0.3)),0)</f>
        <v/>
      </c>
      <c r="BF49">
        <f>IFERROR(INDEX(ADJ!$A$1:$BZ$1000,MATCH(PAYROLL!$D49,ADJ!A$1:A$500,0),MATCH(PAYROLL!BF$2,ADJ!$2:$2,0)),0)</f>
        <v/>
      </c>
      <c r="BG49">
        <f>IFERROR(INDEX(ADJ!$A$1:$BZ$1000,MATCH(PAYROLL!D49,ADJ!A$1:A$500,0),MATCH(PAYROLL!BG$2,ADJ!$2:$2,0)),0)</f>
        <v/>
      </c>
      <c r="BH49">
        <f>IFERROR(INDEX(ADJ!$A$1:$BZ$1000,MATCH(PAYROLL!D49,ADJ!A$1:A$500,0),MATCH(PAYROLL!BH$2,ADJ!$2:$2,0)),0)</f>
        <v/>
      </c>
      <c r="BI49">
        <f>IFERROR(INDEX(ADJ!$A$1:$BZ$1000,MATCH(PAYROLL!D49,ADJ!A$1:A$500,0),MATCH(PAYROLL!BI$2,ADJ!$2:$2,0)),0)</f>
        <v/>
      </c>
      <c r="BJ49">
        <f>IFERROR(INDEX(ADJ!$A$1:$BZ$1000,MATCH(PAYROLL!D49,ADJ!A$1:A$500,0),MATCH(PAYROLL!BJ$2,ADJ!$2:$2,0)),0)</f>
        <v/>
      </c>
      <c r="BK49">
        <f>SUM(BF49:BJ49)</f>
        <v/>
      </c>
      <c r="BL49">
        <f>IFERROR(INDEX(ADJ!$A$1:$BZ$1000,MATCH(PAYROLL!D49,ADJ!A$1:A$500,0),MATCH(PAYROLL!BL$2,ADJ!$2:$2,0)),0)</f>
        <v/>
      </c>
      <c r="BM49">
        <f>IFERROR(INDEX(ADJ!$A$1:$BZ$1000,MATCH(PAYROLL!D49,ADJ!A$1:A$500,0),MATCH(PAYROLL!BM$2,ADJ!$2:$2,0)),0)</f>
        <v/>
      </c>
      <c r="BN49">
        <f>IFERROR(INDEX(ADJ!$A$1:$BZ$1000,MATCH(PAYROLL!D49,ADJ!A$1:A$500,0),MATCH(PAYROLL!BN$2,ADJ!$2:$2,0)),0)</f>
        <v/>
      </c>
      <c r="BO49">
        <f>IFERROR(INDEX(ADJ!$A$1:$BZ$1000,MATCH(PAYROLL!D49,ADJ!A$1:A$500,0),MATCH(PAYROLL!BO$2,ADJ!$2:$2,0)),0)</f>
        <v/>
      </c>
      <c r="BP49">
        <f>SUM(AM49,AV49,BE49,BK49,BL49:BO49)</f>
        <v/>
      </c>
      <c r="BQ49">
        <f>BO49</f>
        <v/>
      </c>
      <c r="BR49">
        <f>IFERROR(ROUND(IF(LEFT(INDEX(PIS!O$1:O$500,MATCH(D49,PIS!C$1:C$500)),1)="D",T49/8*(BD49*0.3),IF(LEFT(INDEX(PIS!O$1:O$500,MATCH(D49,PIS!C$1:C$500)),1)="H",T49*($BD49*0.3),T49/$AD49/8*($BD49*0.3))),0),0)</f>
        <v/>
      </c>
      <c r="BS49">
        <f>IF(AP49&lt;1,0,MIN(AP49,730000))</f>
        <v/>
      </c>
      <c r="BT49">
        <f>IFERROR(ROUND((BE49-SUM(AW49:BC49)*T49/AD49/8),0)-BR49,0)</f>
        <v/>
      </c>
      <c r="BU49">
        <f>AO49</f>
        <v/>
      </c>
      <c r="BV49">
        <f>SUM(BQ49:BU49)</f>
        <v/>
      </c>
      <c r="BW49">
        <f>BP49-BV49</f>
        <v/>
      </c>
      <c r="BX49">
        <f>IFERROR(IF(RIGHT(INDEX(PIS!O$1:O$500,MATCH(D49,PIS!C$1:C$500)),5)="Gross",MIN(U49+V49,VLOOKUP("R700",TSC!B:C,2,0)*VLOOKUP("R101",TSC!B:C,2,0))*VLOOKUP("R701",TSC!B:C,2,0)%,0),0)</f>
        <v/>
      </c>
      <c r="BY49">
        <f>IFERROR(IF(RIGHT(INDEX(PIS!O$1:O$500,MATCH(D49,PIS!C$1:C$500)),5)="Gross",MIN(U49+V49,VLOOKUP("R700",TSC!B:C,2,0)*VLOOKUP("R101",TSC!B:C,2,0))*VLOOKUP("T704",TSC!B:C,2,0)%,0),0)</f>
        <v/>
      </c>
      <c r="BZ49">
        <f>IFERROR(IF(RIGHT(INDEX(PIS!O$1:O$500,MATCH(D49,PIS!C$1:C$500)),5)="Gross",MIN(U49+V49,VLOOKUP("R700",TSC!B:C,2,0)*VLOOKUP("1",TSC!F:G,2,0))*VLOOKUP("T705",TSC!B:C,2,0)%,0),0)</f>
        <v/>
      </c>
      <c r="CA49">
        <f>IFERROR(INDEX(ADJ!$A$1:$BZ$1000,MATCH(PAYROLL!D49,ADJ!A$1:A$500,0),MATCH(PAYROLL!CA$2,ADJ!$2:$2,0)),0)</f>
        <v/>
      </c>
      <c r="CB49">
        <f>IFERROR(INDEX(ADJ!$A$1:$BZ$1000,MATCH(PAYROLL!D49,ADJ!A$1:A$500,0),MATCH(PAYROLL!CB$2,ADJ!$2:$2,0)),0)</f>
        <v/>
      </c>
      <c r="CC49">
        <f>SUM(BX49:CB49)</f>
        <v/>
      </c>
      <c r="CD49">
        <f>IFERROR(INDEX(PIS!$A$1:$BZ$1000,MATCH(PAYROLL!D49,PIS!C$1:C$500,0),MATCH(PAYROLL!CD$1,PIS!$1:$1,0)),0)</f>
        <v/>
      </c>
      <c r="CE49">
        <f>IFERROR(IF(OR(INDEX(PIS!P$1:P$500,MATCH(D49,PIS!C$1:C$500,0))="LT2",INDEX(PIS!P$1:P$500,MATCH(D49,PIS!C$1:C$500,0))="P10"),0,SUM(CC49,CD49*VLOOKUP("R601",TSC!B:C,2,0),VLOOKUP("R602",TSC!B:C,2,0))),0)</f>
        <v/>
      </c>
      <c r="CF49">
        <f>MAX(BW49-CE49,0)</f>
        <v/>
      </c>
      <c r="CG49">
        <f>IFERROR(IF(OR(RIGHT(INDEX(PIS!P$1:P$500,MATCH(D49,PIS!C$1:C$500)),5)="P10",RIGHT(INDEX(PIS!P$1:P$500,MATCH(D49,PIS!C$1:C$500)),5)="CK"),0,IF(CF49&lt;=5000000,CF49*5%,IF(CF49&lt;=10000000,CF49*10%-250000,IF(CF49&lt;=18000000,CF49*15%-750000,IF(CF49&lt;=32000000,CF49*20%-1650000,IF(CF49&lt;=52000000,CF49*25%-3250000,IF(CF49&lt;=80000000,BH49*30%-5850000,CF49*35%-9850000))))))),0)</f>
        <v/>
      </c>
      <c r="CH49">
        <f>IFERROR(IF(OR(INDEX(PIS!P$1:P$500,MATCH(D49,PIS!C$1:C$500))="LT",INDEX(PIS!P$1:P$500,MATCH(D49,PIS!C$1:C$500))="CK"),0,IF(CF49&lt;2000000,0,CF49*10%)),0)</f>
        <v/>
      </c>
      <c r="CI49">
        <f>IFERROR(INDEX(ADJ!$A$1:$BZ$1000,MATCH(PAYROLL!D49,ADJ!A$1:A$500,0),MATCH(PAYROLL!CI$2,ADJ!$2:$2,0)),0)</f>
        <v/>
      </c>
      <c r="CJ49">
        <f>IFERROR(INDEX(ADJ!$A$1:$BZ$1000,MATCH(PAYROLL!D49,ADJ!A$1:A$500,0),MATCH(PAYROLL!CJ$2,ADJ!$2:$2,0)),0)</f>
        <v/>
      </c>
      <c r="CK49">
        <f>IFERROR(INDEX(ADJ!$A$1:$BZ$1000,MATCH(PAYROLL!D49,ADJ!A$1:A$500,0),MATCH(PAYROLL!CK$2,ADJ!$2:$2,0)),0)</f>
        <v/>
      </c>
      <c r="CL49">
        <f>SUM(CG49:CK49)</f>
        <v/>
      </c>
      <c r="CM49">
        <f>ROUND(SUM(CH49:CK49),0)</f>
        <v/>
      </c>
      <c r="CN49">
        <f>IFERROR(INDEX(CSDA!D$1:D$500,MATCH($CN$2,CSDA!C$1:C$500,0))*INDEX(PIS!V$1:V$500,MATCH(D49,PIS!C$1:C$500))+INDEX(ADJ!$A$1:$BZ$1000,MATCH(PAYROLL!D49,ADJ!A$1:A$500,0),MATCH(PAYROLL!CN$2,ADJ!$2:$2,0)),0)</f>
        <v/>
      </c>
      <c r="CO49">
        <f>IFERROR(INDEX(ADJ!$A$1:$BZ$1000,MATCH(PAYROLL!D49,ADJ!A$1:A$500,0),MATCH(PAYROLL!CO$2,ADJ!$2:$2,0)),0)</f>
        <v/>
      </c>
      <c r="CP49">
        <f>IFERROR(INDEX(ADJ!$A$1:$BZ$1000,MATCH(PAYROLL!D49,ADJ!A$1:A$500,0),MATCH(PAYROLL!CP$2,ADJ!$2:$2,0)),0)</f>
        <v/>
      </c>
      <c r="CQ49">
        <f>BP49-CL49-CI49-CM49-CN49-CO49-CP49-CC49</f>
        <v/>
      </c>
      <c r="CR49">
        <f>IFERROR(IF(RIGHT(INDEX(PIS!O$1:O$500,MATCH(D49,PIS!C$1:C$500,0)),5)="Gross",MIN(U49+V49,VLOOKUP("R700",TSC!B:C,2,0)*VLOOKUP("R101",TSC!B:C,2,0))*(VLOOKUP("T711",TSC!B:C,2,0)+VLOOKUP("T712",TSC!B:C,2,0))%,MIN(T49+V49,VLOOKUP("R700",TSC!B:C,2,0)*VLOOKUP("R101",TSC!B:C,2,0))*(VLOOKUP("T711",TSC!B:C,2,0)+VLOOKUP("T712",TSC!B:C,2,0)+VLOOKUP("R701",TSC!B:C,2,0))%),0)</f>
        <v/>
      </c>
      <c r="CS49">
        <f>IFERROR(IF(RIGHT(INDEX(PIS!O$1:O$500,MATCH(D49,PIS!C$1:C$500,0)),5)="Gross",MIN(U49+V49,VLOOKUP("R700",TSC!B:C,2,0)*VLOOKUP("R101",TSC!B:C,2,0))*(VLOOKUP("T714",TSC!B:C,2,0))%,MIN(T49+V49,VLOOKUP("R700",TSC!B:C,2,0)*VLOOKUP("R101",TSC!B:C,2,0))*(VLOOKUP("T704",TSC!B:C,2,0)+VLOOKUP("T714",TSC!B:C,2,0))%),0)</f>
        <v/>
      </c>
      <c r="CT49">
        <f>IFERROR(IF(RIGHT(INDEX(PIS!O$1:O$500,MATCH(D49,PIS!C$1:C$500,0)),5)="Gross",MIN(U49+V49,VLOOKUP("R700",TSC!B:C,2,0)*VLOOKUP("R101",TSC!B:C,2,0))*VLOOKUP("T705",TSC!B:C,2,0)%,MIN(T49+V49,VLOOKUP("R700",TSC!B:C,2,0)*VLOOKUP("R101",TSC!B:C,2,0))*VLOOKUP("T705",TSC!B:C,2,0)%),0)</f>
        <v/>
      </c>
      <c r="CU49">
        <f>IFERROR(IF(RIGHT(INDEX(PIS!O$1:O$500,MATCH(D49,PIS!C$1:C$500,0)),5)="Gross",MIN(U49+V49,VLOOKUP("R700",TSC!B:C,2,0)*VLOOKUP("R101",TSC!B:C,2,0))*(VLOOKUP("T713",TSC!B:C,2,0))%,MIN(T49+V49,VLOOKUP("R700",TSC!B:C,2,0)*VLOOKUP("R101",TSC!B:C,2,0))*(VLOOKUP("T713",TSC!B:C,2,0))%),0)</f>
        <v/>
      </c>
      <c r="CV49">
        <f>IFERROR(INDEX(ADJ!$A$1:$BZ$1000,MATCH(PAYROLL!D49,ADJ!A$1:A$500,0),MATCH(PAYROLL!CV$2,ADJ!$2:$2,0)),0)</f>
        <v/>
      </c>
      <c r="CW49">
        <f>IFERROR(INDEX(ADJ!$A$1:$BZ$1000,MATCH(PAYROLL!D49,ADJ!A$1:A$500,0),MATCH(PAYROLL!CW$2,ADJ!$2:$2,0)),0)</f>
        <v/>
      </c>
      <c r="CX49">
        <f>SUM(CR49:CW49)</f>
        <v/>
      </c>
      <c r="CY49">
        <f>ROUND(IF(CR49&gt;0,T49+V49*VLOOKUP("R202",TSC!$B$1:$C$500,2,0),0),0)</f>
        <v/>
      </c>
      <c r="CZ49">
        <f>IFERROR(INDEX(CSDA!D$1:D$500,MATCH($CZ$2,CSDA!C$1:C$500,0)),0)</f>
        <v/>
      </c>
      <c r="DA49">
        <f>ROUND(T49*0.7%,0)</f>
        <v/>
      </c>
      <c r="DB49">
        <f>ROUND(T49/12,0)</f>
        <v/>
      </c>
      <c r="DC49">
        <f ref="DC49" t="array">IFERROR(INDEX(CSDA!D$1:D$500,MATCH("Trích giữ"&amp;PAYROLL!DC$2,CSDA!A$1:A$500&amp;CSDA!C$1:C$500,0)),0)</f>
        <v/>
      </c>
      <c r="DD49">
        <f ref="DD49" t="array">IFERROR(INDEX(CSDA!D$1:D$500,MATCH("Trích giữ"&amp;PAYROLL!DD$2,CSDA!A$1:A$500&amp;CSDA!C$1:C$500,0)),0)</f>
        <v/>
      </c>
      <c r="DE49">
        <f ref="DE49" t="array">IFERROR(INDEX(CSDA!D$1:D$500,MATCH("Trích giữ"&amp;PAYROLL!DE$2,CSDA!A$1:A$500&amp;CSDA!C$1:C$500,0)),0)</f>
        <v/>
      </c>
      <c r="DF49">
        <f>IFERROR(INDEX(CSDA!D$1:D$500,MATCH(PAYROLL!DF$2,CSDA!C$1:C$500,0)),0)</f>
        <v/>
      </c>
      <c r="DG49">
        <f ref="DG49" t="array">IFERROR(INDEX(CSDA!D$1:D$500,MATCH("Trích giữ"&amp;PAYROLL!DG$2,CSDA!A$1:A$500&amp;CSDA!C$1:C$500,0)),0)</f>
        <v/>
      </c>
      <c r="DH49">
        <f>ROUND(T49/26,0)</f>
        <v/>
      </c>
      <c r="DI49">
        <f ref="DI49" t="array">IFERROR(INDEX(CSDA!D$1:D$500,MATCH("Trích giữ"&amp;PAYROLL!DI$2,CSDA!A$1:A$500&amp;CSDA!C$1:C$500,0)),0)</f>
        <v/>
      </c>
      <c r="DJ49">
        <f>IF(U49=0,T49*21.5%-BL49,0)</f>
        <v/>
      </c>
      <c r="DK49">
        <f ref="DK49" t="array">IFERROR(INDEX(CSDA!D$1:D$500,MATCH("Trích giữ"&amp;PAYROLL!DK$2,CSDA!A$1:A$500&amp;CSDA!C$1:C$500,0)),0)</f>
        <v/>
      </c>
      <c r="DL49">
        <f>IFERROR(INDEX(CSDA!D$1:D$500,MATCH(PAYROLL!DL$2,CSDA!C$1:C$500,0))/12,0)</f>
        <v/>
      </c>
      <c r="DM49">
        <f>SUM(DB49:DL49)</f>
        <v/>
      </c>
      <c r="DN49">
        <f>IFERROR(INDEX(ADJ!$A$1:$BZ$1000,MATCH(PAYROLL!D49,ADJ!A$1:A$500,0),MATCH(PAYROLL!DN$2,ADJ!$2:$2,0)),0)</f>
        <v/>
      </c>
      <c r="DO49">
        <f>IFERROR(SUM(BP49,DM49:DN49,CX49:DA49)-DT49,0)</f>
        <v/>
      </c>
      <c r="DP49">
        <f ref="DP49" t="array">SUM(BW49*IFERROR(INDEX(CSDA!D$1:D$500,MATCH(BW$2,CSDA!C$1:C$500,0)),0)%,CX49*IFERROR(INDEX(CSDA!D$1:D$500,MATCH(CX$2,CSDA!C$1:C$500,0)),0)%,DA49*IFERROR(INDEX(CSDA!D$1:D$500,MATCH(DA$2,CSDA!C$1:C$500,0)),0)%,DB49*IFERROR(INDEX(CSDA!D$1:D$500,MATCH(DB$2,CSDA!C$1:C$500,0)),0)%,DF49*IFERROR(INDEX(CSDA!D$1:D$500,MATCH("Phí dịch vụ"&amp;PAYROLL!DF$2,CSDA!A$1:A$500&amp;CSDA!C$1:C$500,0)),0)%,DC49*IFERROR(INDEX(CSDA!D$1:D$500,MATCH("Phí dịch vụ"&amp;PAYROLL!DC$2,CSDA!A$1:A$500&amp;CSDA!C$1:C$500,0)),0)%,DH49*IFERROR(INDEX(CSDA!D$1:D$500,MATCH("Phí dịch vụ"&amp;PAYROLL!DH$2,CSDA!A$1:A$500&amp;CSDA!C$1:C$500,0)),0)%,DJ49*IFERROR(INDEX(CSDA!D$1:D$500,MATCH("Phí dịch vụ"&amp;PAYROLL!DJ$2,CSDA!A$1:A$500&amp;CSDA!C$1:C$500,0)),0)%,BN49*IFERROR(INDEX(CSDA!D$1:D$500,MATCH(BN$2,CSDA!C$1:C$500,0)),0)%)-BN49*7%</f>
        <v/>
      </c>
      <c r="DQ49">
        <f>IFERROR(INDEX(ADJ!$A$1:$BZ$1000,MATCH(PAYROLL!D49,ADJ!A$1:A$500,0),MATCH(PAYROLL!DQ$2,ADJ!$2:$2,0)),0)</f>
        <v/>
      </c>
      <c r="DR49">
        <f>IFERROR(INDEX(ADJ!$A$1:$BZ$1000,MATCH(PAYROLL!D49,ADJ!A$1:A$500,0),MATCH(PAYROLL!DR$2,ADJ!$2:$2,0)),0)</f>
        <v/>
      </c>
      <c r="DS49">
        <f>SUM(DP49:DR49)</f>
        <v/>
      </c>
      <c r="DT49">
        <f>EK49</f>
        <v/>
      </c>
      <c r="DU49">
        <f>SUM(DO49:DR49)</f>
        <v/>
      </c>
      <c r="DV49">
        <f>ROUND(DU49*0.1,0)</f>
        <v/>
      </c>
      <c r="DW49">
        <f>DU49+DV49</f>
        <v/>
      </c>
      <c r="DZ49">
        <f>IFERROR(INDEX(ADJ!$A$1:$BZ$1000,MATCH(PAYROLL!$D49,ADJ!A$1:A$500,0),MATCH(PAYROLL!DZ$2,ADJ!$2:$2,0)),0)</f>
        <v/>
      </c>
      <c r="EA49">
        <f>IFERROR(INDEX(ADJ!$A$1:$BZ$1000,MATCH(PAYROLL!$D49,ADJ!A$1:A$500,0),MATCH(PAYROLL!EA$2,ADJ!$2:$2,0)),0)</f>
        <v/>
      </c>
      <c r="EB49">
        <f>IFERROR(INDEX(ADJ!$A$1:$BZ$1000,MATCH(PAYROLL!$D49,ADJ!A$1:A$500,0),MATCH(PAYROLL!EB$2,ADJ!$2:$2,0)),0)</f>
        <v/>
      </c>
      <c r="EC49">
        <f>IFERROR(INDEX(ADJ!$A$1:$BZ$1000,MATCH(PAYROLL!$D49,ADJ!A$1:A$500,0),MATCH(PAYROLL!EC$2,ADJ!$2:$2,0)),0)</f>
        <v/>
      </c>
      <c r="ED49">
        <f>IFERROR(INDEX(ADJ!$A$1:$BZ$1000,MATCH(PAYROLL!$D49,ADJ!A$1:A$500,0),MATCH(PAYROLL!ED$2,ADJ!$2:$2,0)),0)</f>
        <v/>
      </c>
      <c r="EE49">
        <f>IFERROR(INDEX(ADJ!$A$1:$BZ$1000,MATCH(PAYROLL!$D49,ADJ!A$1:A$500,0),MATCH(PAYROLL!EE$2,ADJ!$2:$2,0)),0)</f>
        <v/>
      </c>
      <c r="EF49">
        <f>IFERROR(INDEX(ADJ!$A$1:$BZ$1000,MATCH(PAYROLL!$D49,ADJ!A$1:A$500,0),MATCH(PAYROLL!EF$2,ADJ!$2:$2,0)),0)</f>
        <v/>
      </c>
      <c r="EG49">
        <f>IFERROR(INDEX(ADJ!$A$1:$BZ$1000,MATCH(PAYROLL!$D49,ADJ!A$1:A$500,0),MATCH(PAYROLL!EG$2,ADJ!$2:$2,0)),0)</f>
        <v/>
      </c>
      <c r="EH49">
        <f>IFERROR(INDEX(ADJ!$A$1:$BZ$1000,MATCH(PAYROLL!$D49,ADJ!A$1:A$500,0),MATCH(PAYROLL!EH$2,ADJ!$2:$2,0)),0)</f>
        <v/>
      </c>
      <c r="EI49">
        <f>IFERROR(INDEX(ADJ!$A$1:$BZ$1000,MATCH(PAYROLL!D49,ADJ!A$1:A$500,0),MATCH(PAYROLL!EI$2,ADJ!$2:$2,0)),0)</f>
        <v/>
      </c>
      <c r="EJ49">
        <f>IFERROR(INDEX(ADJ!$A$1:$BZ$1000,MATCH(PAYROLL!$D49,ADJ!A$1:A$500,0),MATCH(PAYROLL!EJ$2,ADJ!$2:$2,0)),0)</f>
        <v/>
      </c>
      <c r="EK49">
        <f>SUM(DZ49:EJ49)</f>
        <v/>
      </c>
    </row>
    <row r="50">
      <c r="A50" t="n">
        <v>48</v>
      </c>
      <c r="B50" t="inlineStr">
        <is>
          <t>Đinh Công Bảo</t>
        </is>
      </c>
      <c r="D50" t="inlineStr">
        <is>
          <t>158912-02</t>
        </is>
      </c>
      <c r="S50">
        <f>IFERROR(INDEX(PIS!$A$1:$BZ$1000,MATCH($D50,PIS!C$1:C$500,0),MATCH("Lương CB tháng trước",PIS!$1:$1,0)),0)</f>
        <v/>
      </c>
      <c r="T50">
        <f>IFERROR(INDEX(PIS!$A$1:$BZ$1000,MATCH($D50,PIS!C$1:C$500,0),MATCH("Lương CB hiện tại",PIS!$1:$1,0)),0)</f>
        <v/>
      </c>
      <c r="U50">
        <f>IFERROR(INDEX(PIS!$A$1:$BZ$1000,MATCH($D50,PIS!C$1:C$500,0),MATCH("Lương đóng BHBB",PIS!$1:$1,0)),0)</f>
        <v/>
      </c>
      <c r="V50">
        <f>IFERROR(INDEX(PIS!$A$1:$BZ$1000,MATCH($D50,PIS!C$1:C$500,0),MATCH(V$2,PIS!$2:$2,0)),0)</f>
        <v/>
      </c>
      <c r="W50">
        <f>IFERROR(INDEX(PIS!$A$1:$BZ$1000,MATCH($D50,PIS!C$1:C$500,0),MATCH(W$2,PIS!$2:$2,0)),0)</f>
        <v/>
      </c>
      <c r="X50">
        <f>IFERROR(INDEX(PIS!$A$1:$BZ$1000,MATCH($D50,PIS!C$1:C$500,0),MATCH(X$2,PIS!$2:$2,0)),0)</f>
        <v/>
      </c>
      <c r="Y50">
        <f>IFERROR(INDEX(PIS!$A$1:$BZ$1000,MATCH($D50,PIS!C$1:C$500,0),MATCH(Y$2,PIS!$2:$2,0)),0)</f>
        <v/>
      </c>
      <c r="Z50">
        <f>IFERROR(INDEX(PIS!$A$1:$BZ$1000,MATCH($D50,PIS!C$1:C$500,0),MATCH(Z$2,PIS!$2:$2,0)),0)</f>
        <v/>
      </c>
      <c r="AA50">
        <f>IFERROR(INDEX(PIS!$A$1:$BZ$1000,MATCH($D50,PIS!C$1:C$500,0),MATCH(AA$2,PIS!$2:$2,0)),0)</f>
        <v/>
      </c>
      <c r="AB50">
        <f>IFERROR(INDEX(PIS!$A$1:$BZ$1000,MATCH($D50,PIS!C$1:C$500,0),MATCH(AB$2,PIS!$2:$2,0)),0)</f>
        <v/>
      </c>
      <c r="AC50">
        <f>SUM(V50:AB50)</f>
        <v/>
      </c>
      <c r="AD50">
        <f>IFERROR(INDEX(TIMESHEET!$A$1:$AI$5000,MATCH($D50,TIMESHEET!A$1:A$500,0),MATCH("T100",TIMESHEET!$2:$2,0))-2,0)</f>
        <v/>
      </c>
      <c r="AE50">
        <f>IFERROR(INDEX(TIMESHEET!$A$1:$AI$5000,MATCH($D50,TIMESHEET!A$1:A$500,0),MATCH("T202",TIMESHEET!$2:$2,0)),0)</f>
        <v/>
      </c>
      <c r="AF50">
        <f>IFERROR(INDEX(TIMESHEET!$A$1:$AI$5000,MATCH($D50,TIMESHEET!A$1:A$500,0),MATCH("T302",TIMESHEET!$2:$2,0)),0)</f>
        <v/>
      </c>
      <c r="AG50">
        <f>IFERROR(INDEX(TIMESHEET!$A$1:$AI$5000,MATCH($D50,TIMESHEET!A$1:A$500,0),MATCH("T406",TIMESHEET!$2:$2,0)),0)</f>
        <v/>
      </c>
      <c r="AH50">
        <f>AE50+AG50</f>
        <v/>
      </c>
      <c r="AI50">
        <f>IFERROR(INDEX(TIMESHEET!$A$1:$AI$5000,MATCH($D50,TIMESHEET!A$1:A$500,0),MATCH("T701",TIMESHEET!$2:$2,0)),0)</f>
        <v/>
      </c>
      <c r="AJ50">
        <f>IFERROR(INDEX(TIMESHEET!$A$1:$AI$5000,MATCH($D50,TIMESHEET!B$1:B$500,0),MATCH("T320",TIMESHEET!$2:$2,0)),0)</f>
        <v/>
      </c>
      <c r="AK50">
        <f>IFERROR(IF(LEFT(INDEX(PIS!O$1:O$500,MATCH(D50,PIS!C$1:C$500)),1)="M",T50/AD50*SUM(AE50:AG50),T50*AD50),0)</f>
        <v/>
      </c>
      <c r="AL50">
        <f>IFERROR(INDEX(ADJ!$A$1:$BZ$1000,MATCH(PAYROLL!D50,ADJ!A$1:A$500,0),MATCH(PAYROLL!AL$2,ADJ!$2:$2,0)),0)</f>
        <v/>
      </c>
      <c r="AM50">
        <f>SUM(AK50:AL50)</f>
        <v/>
      </c>
      <c r="AN50">
        <f>IFERROR(ROUND(V50/$AD50*$AH50,0),0)</f>
        <v/>
      </c>
      <c r="AO50">
        <f>IFERROR(ROUND(W50/$AD50*$AH50,0),0)</f>
        <v/>
      </c>
      <c r="AP50">
        <f>IFERROR(ROUND(X50/$AD50*$AE50,0),0)</f>
        <v/>
      </c>
      <c r="AQ50">
        <f>IFERROR(ROUND(Y50/$AD50*$AH50,0),0)</f>
        <v/>
      </c>
      <c r="AR50">
        <f>IFERROR(ROUND(Z50/$AD50*$AH50,0),0)</f>
        <v/>
      </c>
      <c r="AS50">
        <f>IFERROR(ROUND(AA50/$AD50*$AH50,0),0)</f>
        <v/>
      </c>
      <c r="AT50">
        <f>IFERROR(IF((AE50+AF50+AG50)&gt;13,AB50,ROUND(AB50/AD50*AH50,0)),0)</f>
        <v/>
      </c>
      <c r="AU50">
        <f>IFERROR(INDEX(ADJ!$A$1:$BZ$1000,MATCH(PAYROLL!D50,ADJ!A$1:A$500,0),MATCH(PAYROLL!AU$2,ADJ!$2:$2,0)),0)</f>
        <v/>
      </c>
      <c r="AV50">
        <f>ROUND(SUM(AN50:AU50),0)</f>
        <v/>
      </c>
      <c r="AW50">
        <f>IFERROR(INDEX(TIMESHEET!$A$1:$AI$5000,MATCH(PAYROLL!D50,TIMESHEET!A$1:A$500,0),MATCH("T620",TIMESHEET!$2:$2,0)),0)</f>
        <v/>
      </c>
      <c r="AX50">
        <f>IFERROR(INDEX(TIMESHEET!$A$1:$AI$5000,MATCH(PAYROLL!D50,TIMESHEET!A$1:A$500,0),MATCH("T601",TIMESHEET!$2:$2,0)),0)</f>
        <v/>
      </c>
      <c r="AY50">
        <f>IFERROR(INDEX(TIMESHEET!$A$1:$AI$5000,MATCH(PAYROLL!D50,TIMESHEET!A$1:A$500,0),MATCH("T602",TIMESHEET!$2:$2,0)),0)</f>
        <v/>
      </c>
      <c r="AZ50">
        <f>IFERROR(INDEX(TIMESHEET!$A$1:$AI$5000,MATCH(PAYROLL!D50,TIMESHEET!A$1:A$500,0),MATCH("T603",TIMESHEET!$2:$2,0)),0)</f>
        <v/>
      </c>
      <c r="BA50">
        <f>IFERROR(INDEX(TIMESHEET!$A$1:$AI$5000,MATCH(PAYROLL!D50,TIMESHEET!A$1:A$500,0),MATCH("T611",TIMESHEET!$2:$2,0)),0)</f>
        <v/>
      </c>
      <c r="BB50">
        <f>IFERROR(INDEX(TIMESHEET!$A$1:$AI$5000,MATCH(PAYROLL!D50,TIMESHEET!A$1:A$500,0),MATCH("T612",TIMESHEET!$2:$2,0)),0)</f>
        <v/>
      </c>
      <c r="BC50">
        <f>IFERROR(INDEX(TIMESHEET!$A$1:$AI$5000,MATCH(PAYROLL!D50,TIMESHEET!A$1:A$500,0),MATCH("T613",TIMESHEET!$2:$2,0)),0)</f>
        <v/>
      </c>
      <c r="BD50">
        <f>IFERROR(INDEX(TIMESHEET!$A$1:$AI$5000,MATCH(PAYROLL!D50,TIMESHEET!A$1:A$500,0),MATCH("T500",TIMESHEET!$2:$2,0)),0)</f>
        <v/>
      </c>
      <c r="BE50">
        <f>IFERROR(IF(LEFT(INDEX(PIS!O$1:O$500,MATCH(D50,PIS!C$1:C$500)),1)="M",T50/AD50/8*(AW50+AX50*1.5+AY50*2+AZ50*3+BA50*2.1+BB50*2.7+BC50*3.9+BD50*0.3),T50/8*(AW50+AX50*1.5+AY50*2+AZ50*3+BA50*2.1+BB50*2.7+BC50*3.9+BD50*0.3)),0)</f>
        <v/>
      </c>
      <c r="BF50">
        <f>IFERROR(INDEX(ADJ!$A$1:$BZ$1000,MATCH(PAYROLL!$D50,ADJ!A$1:A$500,0),MATCH(PAYROLL!BF$2,ADJ!$2:$2,0)),0)</f>
        <v/>
      </c>
      <c r="BG50">
        <f>IFERROR(INDEX(ADJ!$A$1:$BZ$1000,MATCH(PAYROLL!D50,ADJ!A$1:A$500,0),MATCH(PAYROLL!BG$2,ADJ!$2:$2,0)),0)</f>
        <v/>
      </c>
      <c r="BH50">
        <f>IFERROR(INDEX(ADJ!$A$1:$BZ$1000,MATCH(PAYROLL!D50,ADJ!A$1:A$500,0),MATCH(PAYROLL!BH$2,ADJ!$2:$2,0)),0)</f>
        <v/>
      </c>
      <c r="BI50">
        <f>IFERROR(INDEX(ADJ!$A$1:$BZ$1000,MATCH(PAYROLL!D50,ADJ!A$1:A$500,0),MATCH(PAYROLL!BI$2,ADJ!$2:$2,0)),0)</f>
        <v/>
      </c>
      <c r="BJ50">
        <f>IFERROR(INDEX(ADJ!$A$1:$BZ$1000,MATCH(PAYROLL!D50,ADJ!A$1:A$500,0),MATCH(PAYROLL!BJ$2,ADJ!$2:$2,0)),0)</f>
        <v/>
      </c>
      <c r="BK50">
        <f>SUM(BF50:BJ50)</f>
        <v/>
      </c>
      <c r="BL50">
        <f>IFERROR(INDEX(ADJ!$A$1:$BZ$1000,MATCH(PAYROLL!D50,ADJ!A$1:A$500,0),MATCH(PAYROLL!BL$2,ADJ!$2:$2,0)),0)</f>
        <v/>
      </c>
      <c r="BM50">
        <f>IFERROR(INDEX(ADJ!$A$1:$BZ$1000,MATCH(PAYROLL!D50,ADJ!A$1:A$500,0),MATCH(PAYROLL!BM$2,ADJ!$2:$2,0)),0)</f>
        <v/>
      </c>
      <c r="BN50">
        <f>IFERROR(INDEX(ADJ!$A$1:$BZ$1000,MATCH(PAYROLL!D50,ADJ!A$1:A$500,0),MATCH(PAYROLL!BN$2,ADJ!$2:$2,0)),0)</f>
        <v/>
      </c>
      <c r="BO50">
        <f>IFERROR(INDEX(ADJ!$A$1:$BZ$1000,MATCH(PAYROLL!D50,ADJ!A$1:A$500,0),MATCH(PAYROLL!BO$2,ADJ!$2:$2,0)),0)</f>
        <v/>
      </c>
      <c r="BP50">
        <f>SUM(AM50,AV50,BE50,BK50,BL50:BO50)</f>
        <v/>
      </c>
      <c r="BQ50">
        <f>BO50</f>
        <v/>
      </c>
      <c r="BR50">
        <f>IFERROR(ROUND(IF(LEFT(INDEX(PIS!O$1:O$500,MATCH(D50,PIS!C$1:C$500)),1)="D",T50/8*(BD50*0.3),IF(LEFT(INDEX(PIS!O$1:O$500,MATCH(D50,PIS!C$1:C$500)),1)="H",T50*($BD50*0.3),T50/$AD50/8*($BD50*0.3))),0),0)</f>
        <v/>
      </c>
      <c r="BS50">
        <f>IF(AP50&lt;1,0,MIN(AP50,730000))</f>
        <v/>
      </c>
      <c r="BT50">
        <f>IFERROR(ROUND((BE50-SUM(AW50:BC50)*T50/AD50/8),0)-BR50,0)</f>
        <v/>
      </c>
      <c r="BU50">
        <f>AO50</f>
        <v/>
      </c>
      <c r="BV50">
        <f>SUM(BQ50:BU50)</f>
        <v/>
      </c>
      <c r="BW50">
        <f>BP50-BV50</f>
        <v/>
      </c>
      <c r="BX50">
        <f>IFERROR(IF(RIGHT(INDEX(PIS!O$1:O$500,MATCH(D50,PIS!C$1:C$500)),5)="Gross",MIN(U50+V50,VLOOKUP("R700",TSC!B:C,2,0)*VLOOKUP("R101",TSC!B:C,2,0))*VLOOKUP("R701",TSC!B:C,2,0)%,0),0)</f>
        <v/>
      </c>
      <c r="BY50">
        <f>IFERROR(IF(RIGHT(INDEX(PIS!O$1:O$500,MATCH(D50,PIS!C$1:C$500)),5)="Gross",MIN(U50+V50,VLOOKUP("R700",TSC!B:C,2,0)*VLOOKUP("R101",TSC!B:C,2,0))*VLOOKUP("T704",TSC!B:C,2,0)%,0),0)</f>
        <v/>
      </c>
      <c r="BZ50">
        <f>IFERROR(IF(RIGHT(INDEX(PIS!O$1:O$500,MATCH(D50,PIS!C$1:C$500)),5)="Gross",MIN(U50+V50,VLOOKUP("R700",TSC!B:C,2,0)*VLOOKUP("1",TSC!F:G,2,0))*VLOOKUP("T705",TSC!B:C,2,0)%,0),0)</f>
        <v/>
      </c>
      <c r="CA50">
        <f>IFERROR(INDEX(ADJ!$A$1:$BZ$1000,MATCH(PAYROLL!D50,ADJ!A$1:A$500,0),MATCH(PAYROLL!CA$2,ADJ!$2:$2,0)),0)</f>
        <v/>
      </c>
      <c r="CB50">
        <f>IFERROR(INDEX(ADJ!$A$1:$BZ$1000,MATCH(PAYROLL!D50,ADJ!A$1:A$500,0),MATCH(PAYROLL!CB$2,ADJ!$2:$2,0)),0)</f>
        <v/>
      </c>
      <c r="CC50">
        <f>SUM(BX50:CB50)</f>
        <v/>
      </c>
      <c r="CD50">
        <f>IFERROR(INDEX(PIS!$A$1:$BZ$1000,MATCH(PAYROLL!D50,PIS!C$1:C$500,0),MATCH(PAYROLL!CD$1,PIS!$1:$1,0)),0)</f>
        <v/>
      </c>
      <c r="CE50">
        <f>IFERROR(IF(OR(INDEX(PIS!P$1:P$500,MATCH(D50,PIS!C$1:C$500,0))="LT2",INDEX(PIS!P$1:P$500,MATCH(D50,PIS!C$1:C$500,0))="P10"),0,SUM(CC50,CD50*VLOOKUP("R601",TSC!B:C,2,0),VLOOKUP("R602",TSC!B:C,2,0))),0)</f>
        <v/>
      </c>
      <c r="CF50">
        <f>MAX(BW50-CE50,0)</f>
        <v/>
      </c>
      <c r="CG50">
        <f>IFERROR(IF(OR(RIGHT(INDEX(PIS!P$1:P$500,MATCH(D50,PIS!C$1:C$500)),5)="P10",RIGHT(INDEX(PIS!P$1:P$500,MATCH(D50,PIS!C$1:C$500)),5)="CK"),0,IF(CF50&lt;=5000000,CF50*5%,IF(CF50&lt;=10000000,CF50*10%-250000,IF(CF50&lt;=18000000,CF50*15%-750000,IF(CF50&lt;=32000000,CF50*20%-1650000,IF(CF50&lt;=52000000,CF50*25%-3250000,IF(CF50&lt;=80000000,BH50*30%-5850000,CF50*35%-9850000))))))),0)</f>
        <v/>
      </c>
      <c r="CH50">
        <f>IFERROR(IF(OR(INDEX(PIS!P$1:P$500,MATCH(D50,PIS!C$1:C$500))="LT",INDEX(PIS!P$1:P$500,MATCH(D50,PIS!C$1:C$500))="CK"),0,IF(CF50&lt;2000000,0,CF50*10%)),0)</f>
        <v/>
      </c>
      <c r="CI50">
        <f>IFERROR(INDEX(ADJ!$A$1:$BZ$1000,MATCH(PAYROLL!D50,ADJ!A$1:A$500,0),MATCH(PAYROLL!CI$2,ADJ!$2:$2,0)),0)</f>
        <v/>
      </c>
      <c r="CJ50">
        <f>IFERROR(INDEX(ADJ!$A$1:$BZ$1000,MATCH(PAYROLL!D50,ADJ!A$1:A$500,0),MATCH(PAYROLL!CJ$2,ADJ!$2:$2,0)),0)</f>
        <v/>
      </c>
      <c r="CK50">
        <f>IFERROR(INDEX(ADJ!$A$1:$BZ$1000,MATCH(PAYROLL!D50,ADJ!A$1:A$500,0),MATCH(PAYROLL!CK$2,ADJ!$2:$2,0)),0)</f>
        <v/>
      </c>
      <c r="CL50">
        <f>SUM(CG50:CK50)</f>
        <v/>
      </c>
      <c r="CM50">
        <f>ROUND(SUM(CH50:CK50),0)</f>
        <v/>
      </c>
      <c r="CN50">
        <f>IFERROR(INDEX(CSDA!D$1:D$500,MATCH($CN$2,CSDA!C$1:C$500,0))*INDEX(PIS!V$1:V$500,MATCH(D50,PIS!C$1:C$500))+INDEX(ADJ!$A$1:$BZ$1000,MATCH(PAYROLL!D50,ADJ!A$1:A$500,0),MATCH(PAYROLL!CN$2,ADJ!$2:$2,0)),0)</f>
        <v/>
      </c>
      <c r="CO50">
        <f>IFERROR(INDEX(ADJ!$A$1:$BZ$1000,MATCH(PAYROLL!D50,ADJ!A$1:A$500,0),MATCH(PAYROLL!CO$2,ADJ!$2:$2,0)),0)</f>
        <v/>
      </c>
      <c r="CP50">
        <f>IFERROR(INDEX(ADJ!$A$1:$BZ$1000,MATCH(PAYROLL!D50,ADJ!A$1:A$500,0),MATCH(PAYROLL!CP$2,ADJ!$2:$2,0)),0)</f>
        <v/>
      </c>
      <c r="CQ50">
        <f>BP50-CL50-CI50-CM50-CN50-CO50-CP50-CC50</f>
        <v/>
      </c>
      <c r="CR50">
        <f>IFERROR(IF(RIGHT(INDEX(PIS!O$1:O$500,MATCH(D50,PIS!C$1:C$500,0)),5)="Gross",MIN(U50+V50,VLOOKUP("R700",TSC!B:C,2,0)*VLOOKUP("R101",TSC!B:C,2,0))*(VLOOKUP("T711",TSC!B:C,2,0)+VLOOKUP("T712",TSC!B:C,2,0))%,MIN(T50+V50,VLOOKUP("R700",TSC!B:C,2,0)*VLOOKUP("R101",TSC!B:C,2,0))*(VLOOKUP("T711",TSC!B:C,2,0)+VLOOKUP("T712",TSC!B:C,2,0)+VLOOKUP("R701",TSC!B:C,2,0))%),0)</f>
        <v/>
      </c>
      <c r="CS50">
        <f>IFERROR(IF(RIGHT(INDEX(PIS!O$1:O$500,MATCH(D50,PIS!C$1:C$500,0)),5)="Gross",MIN(U50+V50,VLOOKUP("R700",TSC!B:C,2,0)*VLOOKUP("R101",TSC!B:C,2,0))*(VLOOKUP("T714",TSC!B:C,2,0))%,MIN(T50+V50,VLOOKUP("R700",TSC!B:C,2,0)*VLOOKUP("R101",TSC!B:C,2,0))*(VLOOKUP("T704",TSC!B:C,2,0)+VLOOKUP("T714",TSC!B:C,2,0))%),0)</f>
        <v/>
      </c>
      <c r="CT50">
        <f>IFERROR(IF(RIGHT(INDEX(PIS!O$1:O$500,MATCH(D50,PIS!C$1:C$500,0)),5)="Gross",MIN(U50+V50,VLOOKUP("R700",TSC!B:C,2,0)*VLOOKUP("R101",TSC!B:C,2,0))*VLOOKUP("T705",TSC!B:C,2,0)%,MIN(T50+V50,VLOOKUP("R700",TSC!B:C,2,0)*VLOOKUP("R101",TSC!B:C,2,0))*VLOOKUP("T705",TSC!B:C,2,0)%),0)</f>
        <v/>
      </c>
      <c r="CU50">
        <f>IFERROR(IF(RIGHT(INDEX(PIS!O$1:O$500,MATCH(D50,PIS!C$1:C$500,0)),5)="Gross",MIN(U50+V50,VLOOKUP("R700",TSC!B:C,2,0)*VLOOKUP("R101",TSC!B:C,2,0))*(VLOOKUP("T713",TSC!B:C,2,0))%,MIN(T50+V50,VLOOKUP("R700",TSC!B:C,2,0)*VLOOKUP("R101",TSC!B:C,2,0))*(VLOOKUP("T713",TSC!B:C,2,0))%),0)</f>
        <v/>
      </c>
      <c r="CV50">
        <f>IFERROR(INDEX(ADJ!$A$1:$BZ$1000,MATCH(PAYROLL!D50,ADJ!A$1:A$500,0),MATCH(PAYROLL!CV$2,ADJ!$2:$2,0)),0)</f>
        <v/>
      </c>
      <c r="CW50">
        <f>IFERROR(INDEX(ADJ!$A$1:$BZ$1000,MATCH(PAYROLL!D50,ADJ!A$1:A$500,0),MATCH(PAYROLL!CW$2,ADJ!$2:$2,0)),0)</f>
        <v/>
      </c>
      <c r="CX50">
        <f>SUM(CR50:CW50)</f>
        <v/>
      </c>
      <c r="CY50">
        <f>ROUND(IF(CR50&gt;0,T50+V50*VLOOKUP("R202",TSC!$B$1:$C$500,2,0),0),0)</f>
        <v/>
      </c>
      <c r="CZ50">
        <f>IFERROR(INDEX(CSDA!D$1:D$500,MATCH($CZ$2,CSDA!C$1:C$500,0)),0)</f>
        <v/>
      </c>
      <c r="DA50">
        <f>ROUND(T50*0.7%,0)</f>
        <v/>
      </c>
      <c r="DB50">
        <f>ROUND(T50/12,0)</f>
        <v/>
      </c>
      <c r="DC50">
        <f ref="DC50" t="array">IFERROR(INDEX(CSDA!D$1:D$500,MATCH("Trích giữ"&amp;PAYROLL!DC$2,CSDA!A$1:A$500&amp;CSDA!C$1:C$500,0)),0)</f>
        <v/>
      </c>
      <c r="DD50">
        <f ref="DD50" t="array">IFERROR(INDEX(CSDA!D$1:D$500,MATCH("Trích giữ"&amp;PAYROLL!DD$2,CSDA!A$1:A$500&amp;CSDA!C$1:C$500,0)),0)</f>
        <v/>
      </c>
      <c r="DE50">
        <f ref="DE50" t="array">IFERROR(INDEX(CSDA!D$1:D$500,MATCH("Trích giữ"&amp;PAYROLL!DE$2,CSDA!A$1:A$500&amp;CSDA!C$1:C$500,0)),0)</f>
        <v/>
      </c>
      <c r="DF50">
        <f>IFERROR(INDEX(CSDA!D$1:D$500,MATCH(PAYROLL!DF$2,CSDA!C$1:C$500,0)),0)</f>
        <v/>
      </c>
      <c r="DG50">
        <f ref="DG50" t="array">IFERROR(INDEX(CSDA!D$1:D$500,MATCH("Trích giữ"&amp;PAYROLL!DG$2,CSDA!A$1:A$500&amp;CSDA!C$1:C$500,0)),0)</f>
        <v/>
      </c>
      <c r="DH50">
        <f>ROUND(T50/26,0)</f>
        <v/>
      </c>
      <c r="DI50">
        <f ref="DI50" t="array">IFERROR(INDEX(CSDA!D$1:D$500,MATCH("Trích giữ"&amp;PAYROLL!DI$2,CSDA!A$1:A$500&amp;CSDA!C$1:C$500,0)),0)</f>
        <v/>
      </c>
      <c r="DJ50">
        <f>IF(U50=0,T50*21.5%-BL50,0)</f>
        <v/>
      </c>
      <c r="DK50">
        <f ref="DK50" t="array">IFERROR(INDEX(CSDA!D$1:D$500,MATCH("Trích giữ"&amp;PAYROLL!DK$2,CSDA!A$1:A$500&amp;CSDA!C$1:C$500,0)),0)</f>
        <v/>
      </c>
      <c r="DL50">
        <f>IFERROR(INDEX(CSDA!D$1:D$500,MATCH(PAYROLL!DL$2,CSDA!C$1:C$500,0))/12,0)</f>
        <v/>
      </c>
      <c r="DM50">
        <f>SUM(DB50:DL50)</f>
        <v/>
      </c>
      <c r="DN50">
        <f>IFERROR(INDEX(ADJ!$A$1:$BZ$1000,MATCH(PAYROLL!D50,ADJ!A$1:A$500,0),MATCH(PAYROLL!DN$2,ADJ!$2:$2,0)),0)</f>
        <v/>
      </c>
      <c r="DO50">
        <f>IFERROR(SUM(BP50,DM50:DN50,CX50:DA50)-DT50,0)</f>
        <v/>
      </c>
      <c r="DP50">
        <f ref="DP50" t="array">SUM(BW50*IFERROR(INDEX(CSDA!D$1:D$500,MATCH(BW$2,CSDA!C$1:C$500,0)),0)%,CX50*IFERROR(INDEX(CSDA!D$1:D$500,MATCH(CX$2,CSDA!C$1:C$500,0)),0)%,DA50*IFERROR(INDEX(CSDA!D$1:D$500,MATCH(DA$2,CSDA!C$1:C$500,0)),0)%,DB50*IFERROR(INDEX(CSDA!D$1:D$500,MATCH(DB$2,CSDA!C$1:C$500,0)),0)%,DF50*IFERROR(INDEX(CSDA!D$1:D$500,MATCH("Phí dịch vụ"&amp;PAYROLL!DF$2,CSDA!A$1:A$500&amp;CSDA!C$1:C$500,0)),0)%,DC50*IFERROR(INDEX(CSDA!D$1:D$500,MATCH("Phí dịch vụ"&amp;PAYROLL!DC$2,CSDA!A$1:A$500&amp;CSDA!C$1:C$500,0)),0)%,DH50*IFERROR(INDEX(CSDA!D$1:D$500,MATCH("Phí dịch vụ"&amp;PAYROLL!DH$2,CSDA!A$1:A$500&amp;CSDA!C$1:C$500,0)),0)%,DJ50*IFERROR(INDEX(CSDA!D$1:D$500,MATCH("Phí dịch vụ"&amp;PAYROLL!DJ$2,CSDA!A$1:A$500&amp;CSDA!C$1:C$500,0)),0)%,BN50*IFERROR(INDEX(CSDA!D$1:D$500,MATCH(BN$2,CSDA!C$1:C$500,0)),0)%)-BN50*7%</f>
        <v/>
      </c>
      <c r="DQ50">
        <f>IFERROR(INDEX(ADJ!$A$1:$BZ$1000,MATCH(PAYROLL!D50,ADJ!A$1:A$500,0),MATCH(PAYROLL!DQ$2,ADJ!$2:$2,0)),0)</f>
        <v/>
      </c>
      <c r="DR50">
        <f>IFERROR(INDEX(ADJ!$A$1:$BZ$1000,MATCH(PAYROLL!D50,ADJ!A$1:A$500,0),MATCH(PAYROLL!DR$2,ADJ!$2:$2,0)),0)</f>
        <v/>
      </c>
      <c r="DS50">
        <f>SUM(DP50:DR50)</f>
        <v/>
      </c>
      <c r="DT50">
        <f>EK50</f>
        <v/>
      </c>
      <c r="DU50">
        <f>SUM(DO50:DR50)</f>
        <v/>
      </c>
      <c r="DV50">
        <f>ROUND(DU50*0.1,0)</f>
        <v/>
      </c>
      <c r="DW50">
        <f>DU50+DV50</f>
        <v/>
      </c>
      <c r="DZ50">
        <f>IFERROR(INDEX(ADJ!$A$1:$BZ$1000,MATCH(PAYROLL!$D50,ADJ!A$1:A$500,0),MATCH(PAYROLL!DZ$2,ADJ!$2:$2,0)),0)</f>
        <v/>
      </c>
      <c r="EA50">
        <f>IFERROR(INDEX(ADJ!$A$1:$BZ$1000,MATCH(PAYROLL!$D50,ADJ!A$1:A$500,0),MATCH(PAYROLL!EA$2,ADJ!$2:$2,0)),0)</f>
        <v/>
      </c>
      <c r="EB50">
        <f>IFERROR(INDEX(ADJ!$A$1:$BZ$1000,MATCH(PAYROLL!$D50,ADJ!A$1:A$500,0),MATCH(PAYROLL!EB$2,ADJ!$2:$2,0)),0)</f>
        <v/>
      </c>
      <c r="EC50">
        <f>IFERROR(INDEX(ADJ!$A$1:$BZ$1000,MATCH(PAYROLL!$D50,ADJ!A$1:A$500,0),MATCH(PAYROLL!EC$2,ADJ!$2:$2,0)),0)</f>
        <v/>
      </c>
      <c r="ED50">
        <f>IFERROR(INDEX(ADJ!$A$1:$BZ$1000,MATCH(PAYROLL!$D50,ADJ!A$1:A$500,0),MATCH(PAYROLL!ED$2,ADJ!$2:$2,0)),0)</f>
        <v/>
      </c>
      <c r="EE50">
        <f>IFERROR(INDEX(ADJ!$A$1:$BZ$1000,MATCH(PAYROLL!$D50,ADJ!A$1:A$500,0),MATCH(PAYROLL!EE$2,ADJ!$2:$2,0)),0)</f>
        <v/>
      </c>
      <c r="EF50">
        <f>IFERROR(INDEX(ADJ!$A$1:$BZ$1000,MATCH(PAYROLL!$D50,ADJ!A$1:A$500,0),MATCH(PAYROLL!EF$2,ADJ!$2:$2,0)),0)</f>
        <v/>
      </c>
      <c r="EG50">
        <f>IFERROR(INDEX(ADJ!$A$1:$BZ$1000,MATCH(PAYROLL!$D50,ADJ!A$1:A$500,0),MATCH(PAYROLL!EG$2,ADJ!$2:$2,0)),0)</f>
        <v/>
      </c>
      <c r="EH50">
        <f>IFERROR(INDEX(ADJ!$A$1:$BZ$1000,MATCH(PAYROLL!$D50,ADJ!A$1:A$500,0),MATCH(PAYROLL!EH$2,ADJ!$2:$2,0)),0)</f>
        <v/>
      </c>
      <c r="EI50">
        <f>IFERROR(INDEX(ADJ!$A$1:$BZ$1000,MATCH(PAYROLL!D50,ADJ!A$1:A$500,0),MATCH(PAYROLL!EI$2,ADJ!$2:$2,0)),0)</f>
        <v/>
      </c>
      <c r="EJ50">
        <f>IFERROR(INDEX(ADJ!$A$1:$BZ$1000,MATCH(PAYROLL!$D50,ADJ!A$1:A$500,0),MATCH(PAYROLL!EJ$2,ADJ!$2:$2,0)),0)</f>
        <v/>
      </c>
      <c r="EK50">
        <f>SUM(DZ50:EJ50)</f>
        <v/>
      </c>
    </row>
    <row r="51">
      <c r="A51" t="n">
        <v>49</v>
      </c>
      <c r="B51" t="inlineStr">
        <is>
          <t>Hoàng Thị Mai</t>
        </is>
      </c>
      <c r="D51" t="inlineStr">
        <is>
          <t>158922-02</t>
        </is>
      </c>
      <c r="S51">
        <f>IFERROR(INDEX(PIS!$A$1:$BZ$1000,MATCH($D51,PIS!C$1:C$500,0),MATCH("Lương CB tháng trước",PIS!$1:$1,0)),0)</f>
        <v/>
      </c>
      <c r="T51">
        <f>IFERROR(INDEX(PIS!$A$1:$BZ$1000,MATCH($D51,PIS!C$1:C$500,0),MATCH("Lương CB hiện tại",PIS!$1:$1,0)),0)</f>
        <v/>
      </c>
      <c r="U51">
        <f>IFERROR(INDEX(PIS!$A$1:$BZ$1000,MATCH($D51,PIS!C$1:C$500,0),MATCH("Lương đóng BHBB",PIS!$1:$1,0)),0)</f>
        <v/>
      </c>
      <c r="V51">
        <f>IFERROR(INDEX(PIS!$A$1:$BZ$1000,MATCH($D51,PIS!C$1:C$500,0),MATCH(V$2,PIS!$2:$2,0)),0)</f>
        <v/>
      </c>
      <c r="W51">
        <f>IFERROR(INDEX(PIS!$A$1:$BZ$1000,MATCH($D51,PIS!C$1:C$500,0),MATCH(W$2,PIS!$2:$2,0)),0)</f>
        <v/>
      </c>
      <c r="X51">
        <f>IFERROR(INDEX(PIS!$A$1:$BZ$1000,MATCH($D51,PIS!C$1:C$500,0),MATCH(X$2,PIS!$2:$2,0)),0)</f>
        <v/>
      </c>
      <c r="Y51">
        <f>IFERROR(INDEX(PIS!$A$1:$BZ$1000,MATCH($D51,PIS!C$1:C$500,0),MATCH(Y$2,PIS!$2:$2,0)),0)</f>
        <v/>
      </c>
      <c r="Z51">
        <f>IFERROR(INDEX(PIS!$A$1:$BZ$1000,MATCH($D51,PIS!C$1:C$500,0),MATCH(Z$2,PIS!$2:$2,0)),0)</f>
        <v/>
      </c>
      <c r="AA51">
        <f>IFERROR(INDEX(PIS!$A$1:$BZ$1000,MATCH($D51,PIS!C$1:C$500,0),MATCH(AA$2,PIS!$2:$2,0)),0)</f>
        <v/>
      </c>
      <c r="AB51">
        <f>IFERROR(INDEX(PIS!$A$1:$BZ$1000,MATCH($D51,PIS!C$1:C$500,0),MATCH(AB$2,PIS!$2:$2,0)),0)</f>
        <v/>
      </c>
      <c r="AC51">
        <f>SUM(V51:AB51)</f>
        <v/>
      </c>
      <c r="AD51">
        <f>IFERROR(INDEX(TIMESHEET!$A$1:$AI$5000,MATCH($D51,TIMESHEET!A$1:A$500,0),MATCH("T100",TIMESHEET!$2:$2,0))-2,0)</f>
        <v/>
      </c>
      <c r="AE51">
        <f>IFERROR(INDEX(TIMESHEET!$A$1:$AI$5000,MATCH($D51,TIMESHEET!A$1:A$500,0),MATCH("T202",TIMESHEET!$2:$2,0)),0)</f>
        <v/>
      </c>
      <c r="AF51">
        <f>IFERROR(INDEX(TIMESHEET!$A$1:$AI$5000,MATCH($D51,TIMESHEET!A$1:A$500,0),MATCH("T302",TIMESHEET!$2:$2,0)),0)</f>
        <v/>
      </c>
      <c r="AG51">
        <f>IFERROR(INDEX(TIMESHEET!$A$1:$AI$5000,MATCH($D51,TIMESHEET!A$1:A$500,0),MATCH("T406",TIMESHEET!$2:$2,0)),0)</f>
        <v/>
      </c>
      <c r="AH51">
        <f>AE51+AG51</f>
        <v/>
      </c>
      <c r="AI51">
        <f>IFERROR(INDEX(TIMESHEET!$A$1:$AI$5000,MATCH($D51,TIMESHEET!A$1:A$500,0),MATCH("T701",TIMESHEET!$2:$2,0)),0)</f>
        <v/>
      </c>
      <c r="AJ51">
        <f>IFERROR(INDEX(TIMESHEET!$A$1:$AI$5000,MATCH($D51,TIMESHEET!B$1:B$500,0),MATCH("T320",TIMESHEET!$2:$2,0)),0)</f>
        <v/>
      </c>
      <c r="AK51">
        <f>IFERROR(IF(LEFT(INDEX(PIS!O$1:O$500,MATCH(D51,PIS!C$1:C$500)),1)="M",T51/AD51*SUM(AE51:AG51),T51*AD51),0)</f>
        <v/>
      </c>
      <c r="AL51">
        <f>IFERROR(INDEX(ADJ!$A$1:$BZ$1000,MATCH(PAYROLL!D51,ADJ!A$1:A$500,0),MATCH(PAYROLL!AL$2,ADJ!$2:$2,0)),0)</f>
        <v/>
      </c>
      <c r="AM51">
        <f>SUM(AK51:AL51)</f>
        <v/>
      </c>
      <c r="AN51">
        <f>IFERROR(ROUND(V51/$AD51*$AH51,0),0)</f>
        <v/>
      </c>
      <c r="AO51">
        <f>IFERROR(ROUND(W51/$AD51*$AH51,0),0)</f>
        <v/>
      </c>
      <c r="AP51">
        <f>IFERROR(ROUND(X51/$AD51*$AE51,0),0)</f>
        <v/>
      </c>
      <c r="AQ51">
        <f>IFERROR(ROUND(Y51/$AD51*$AH51,0),0)</f>
        <v/>
      </c>
      <c r="AR51">
        <f>IFERROR(ROUND(Z51/$AD51*$AH51,0),0)</f>
        <v/>
      </c>
      <c r="AS51">
        <f>IFERROR(ROUND(AA51/$AD51*$AH51,0),0)</f>
        <v/>
      </c>
      <c r="AT51">
        <f>IFERROR(IF((AE51+AF51+AG51)&gt;13,AB51,ROUND(AB51/AD51*AH51,0)),0)</f>
        <v/>
      </c>
      <c r="AU51">
        <f>IFERROR(INDEX(ADJ!$A$1:$BZ$1000,MATCH(PAYROLL!D51,ADJ!A$1:A$500,0),MATCH(PAYROLL!AU$2,ADJ!$2:$2,0)),0)</f>
        <v/>
      </c>
      <c r="AV51">
        <f>ROUND(SUM(AN51:AU51),0)</f>
        <v/>
      </c>
      <c r="AW51">
        <f>IFERROR(INDEX(TIMESHEET!$A$1:$AI$5000,MATCH(PAYROLL!D51,TIMESHEET!A$1:A$500,0),MATCH("T620",TIMESHEET!$2:$2,0)),0)</f>
        <v/>
      </c>
      <c r="AX51">
        <f>IFERROR(INDEX(TIMESHEET!$A$1:$AI$5000,MATCH(PAYROLL!D51,TIMESHEET!A$1:A$500,0),MATCH("T601",TIMESHEET!$2:$2,0)),0)</f>
        <v/>
      </c>
      <c r="AY51">
        <f>IFERROR(INDEX(TIMESHEET!$A$1:$AI$5000,MATCH(PAYROLL!D51,TIMESHEET!A$1:A$500,0),MATCH("T602",TIMESHEET!$2:$2,0)),0)</f>
        <v/>
      </c>
      <c r="AZ51">
        <f>IFERROR(INDEX(TIMESHEET!$A$1:$AI$5000,MATCH(PAYROLL!D51,TIMESHEET!A$1:A$500,0),MATCH("T603",TIMESHEET!$2:$2,0)),0)</f>
        <v/>
      </c>
      <c r="BA51">
        <f>IFERROR(INDEX(TIMESHEET!$A$1:$AI$5000,MATCH(PAYROLL!D51,TIMESHEET!A$1:A$500,0),MATCH("T611",TIMESHEET!$2:$2,0)),0)</f>
        <v/>
      </c>
      <c r="BB51">
        <f>IFERROR(INDEX(TIMESHEET!$A$1:$AI$5000,MATCH(PAYROLL!D51,TIMESHEET!A$1:A$500,0),MATCH("T612",TIMESHEET!$2:$2,0)),0)</f>
        <v/>
      </c>
      <c r="BC51">
        <f>IFERROR(INDEX(TIMESHEET!$A$1:$AI$5000,MATCH(PAYROLL!D51,TIMESHEET!A$1:A$500,0),MATCH("T613",TIMESHEET!$2:$2,0)),0)</f>
        <v/>
      </c>
      <c r="BD51">
        <f>IFERROR(INDEX(TIMESHEET!$A$1:$AI$5000,MATCH(PAYROLL!D51,TIMESHEET!A$1:A$500,0),MATCH("T500",TIMESHEET!$2:$2,0)),0)</f>
        <v/>
      </c>
      <c r="BE51">
        <f>IFERROR(IF(LEFT(INDEX(PIS!O$1:O$500,MATCH(D51,PIS!C$1:C$500)),1)="M",T51/AD51/8*(AW51+AX51*1.5+AY51*2+AZ51*3+BA51*2.1+BB51*2.7+BC51*3.9+BD51*0.3),T51/8*(AW51+AX51*1.5+AY51*2+AZ51*3+BA51*2.1+BB51*2.7+BC51*3.9+BD51*0.3)),0)</f>
        <v/>
      </c>
      <c r="BF51">
        <f>IFERROR(INDEX(ADJ!$A$1:$BZ$1000,MATCH(PAYROLL!$D51,ADJ!A$1:A$500,0),MATCH(PAYROLL!BF$2,ADJ!$2:$2,0)),0)</f>
        <v/>
      </c>
      <c r="BG51">
        <f>IFERROR(INDEX(ADJ!$A$1:$BZ$1000,MATCH(PAYROLL!D51,ADJ!A$1:A$500,0),MATCH(PAYROLL!BG$2,ADJ!$2:$2,0)),0)</f>
        <v/>
      </c>
      <c r="BH51">
        <f>IFERROR(INDEX(ADJ!$A$1:$BZ$1000,MATCH(PAYROLL!D51,ADJ!A$1:A$500,0),MATCH(PAYROLL!BH$2,ADJ!$2:$2,0)),0)</f>
        <v/>
      </c>
      <c r="BI51">
        <f>IFERROR(INDEX(ADJ!$A$1:$BZ$1000,MATCH(PAYROLL!D51,ADJ!A$1:A$500,0),MATCH(PAYROLL!BI$2,ADJ!$2:$2,0)),0)</f>
        <v/>
      </c>
      <c r="BJ51">
        <f>IFERROR(INDEX(ADJ!$A$1:$BZ$1000,MATCH(PAYROLL!D51,ADJ!A$1:A$500,0),MATCH(PAYROLL!BJ$2,ADJ!$2:$2,0)),0)</f>
        <v/>
      </c>
      <c r="BK51">
        <f>SUM(BF51:BJ51)</f>
        <v/>
      </c>
      <c r="BL51">
        <f>IFERROR(INDEX(ADJ!$A$1:$BZ$1000,MATCH(PAYROLL!D51,ADJ!A$1:A$500,0),MATCH(PAYROLL!BL$2,ADJ!$2:$2,0)),0)</f>
        <v/>
      </c>
      <c r="BM51">
        <f>IFERROR(INDEX(ADJ!$A$1:$BZ$1000,MATCH(PAYROLL!D51,ADJ!A$1:A$500,0),MATCH(PAYROLL!BM$2,ADJ!$2:$2,0)),0)</f>
        <v/>
      </c>
      <c r="BN51">
        <f>IFERROR(INDEX(ADJ!$A$1:$BZ$1000,MATCH(PAYROLL!D51,ADJ!A$1:A$500,0),MATCH(PAYROLL!BN$2,ADJ!$2:$2,0)),0)</f>
        <v/>
      </c>
      <c r="BO51">
        <f>IFERROR(INDEX(ADJ!$A$1:$BZ$1000,MATCH(PAYROLL!D51,ADJ!A$1:A$500,0),MATCH(PAYROLL!BO$2,ADJ!$2:$2,0)),0)</f>
        <v/>
      </c>
      <c r="BP51">
        <f>SUM(AM51,AV51,BE51,BK51,BL51:BO51)</f>
        <v/>
      </c>
      <c r="BQ51">
        <f>BO51</f>
        <v/>
      </c>
      <c r="BR51">
        <f>IFERROR(ROUND(IF(LEFT(INDEX(PIS!O$1:O$500,MATCH(D51,PIS!C$1:C$500)),1)="D",T51/8*(BD51*0.3),IF(LEFT(INDEX(PIS!O$1:O$500,MATCH(D51,PIS!C$1:C$500)),1)="H",T51*($BD51*0.3),T51/$AD51/8*($BD51*0.3))),0),0)</f>
        <v/>
      </c>
      <c r="BS51">
        <f>IF(AP51&lt;1,0,MIN(AP51,730000))</f>
        <v/>
      </c>
      <c r="BT51">
        <f>IFERROR(ROUND((BE51-SUM(AW51:BC51)*T51/AD51/8),0)-BR51,0)</f>
        <v/>
      </c>
      <c r="BU51">
        <f>AO51</f>
        <v/>
      </c>
      <c r="BV51">
        <f>SUM(BQ51:BU51)</f>
        <v/>
      </c>
      <c r="BW51">
        <f>BP51-BV51</f>
        <v/>
      </c>
      <c r="BX51">
        <f>IFERROR(IF(RIGHT(INDEX(PIS!O$1:O$500,MATCH(D51,PIS!C$1:C$500)),5)="Gross",MIN(U51+V51,VLOOKUP("R700",TSC!B:C,2,0)*VLOOKUP("R101",TSC!B:C,2,0))*VLOOKUP("R701",TSC!B:C,2,0)%,0),0)</f>
        <v/>
      </c>
      <c r="BY51">
        <f>IFERROR(IF(RIGHT(INDEX(PIS!O$1:O$500,MATCH(D51,PIS!C$1:C$500)),5)="Gross",MIN(U51+V51,VLOOKUP("R700",TSC!B:C,2,0)*VLOOKUP("R101",TSC!B:C,2,0))*VLOOKUP("T704",TSC!B:C,2,0)%,0),0)</f>
        <v/>
      </c>
      <c r="BZ51">
        <f>IFERROR(IF(RIGHT(INDEX(PIS!O$1:O$500,MATCH(D51,PIS!C$1:C$500)),5)="Gross",MIN(U51+V51,VLOOKUP("R700",TSC!B:C,2,0)*VLOOKUP("1",TSC!F:G,2,0))*VLOOKUP("T705",TSC!B:C,2,0)%,0),0)</f>
        <v/>
      </c>
      <c r="CA51">
        <f>IFERROR(INDEX(ADJ!$A$1:$BZ$1000,MATCH(PAYROLL!D51,ADJ!A$1:A$500,0),MATCH(PAYROLL!CA$2,ADJ!$2:$2,0)),0)</f>
        <v/>
      </c>
      <c r="CB51">
        <f>IFERROR(INDEX(ADJ!$A$1:$BZ$1000,MATCH(PAYROLL!D51,ADJ!A$1:A$500,0),MATCH(PAYROLL!CB$2,ADJ!$2:$2,0)),0)</f>
        <v/>
      </c>
      <c r="CC51">
        <f>SUM(BX51:CB51)</f>
        <v/>
      </c>
      <c r="CD51">
        <f>IFERROR(INDEX(PIS!$A$1:$BZ$1000,MATCH(PAYROLL!D51,PIS!C$1:C$500,0),MATCH(PAYROLL!CD$1,PIS!$1:$1,0)),0)</f>
        <v/>
      </c>
      <c r="CE51">
        <f>IFERROR(IF(OR(INDEX(PIS!P$1:P$500,MATCH(D51,PIS!C$1:C$500,0))="LT2",INDEX(PIS!P$1:P$500,MATCH(D51,PIS!C$1:C$500,0))="P10"),0,SUM(CC51,CD51*VLOOKUP("R601",TSC!B:C,2,0),VLOOKUP("R602",TSC!B:C,2,0))),0)</f>
        <v/>
      </c>
      <c r="CF51">
        <f>MAX(BW51-CE51,0)</f>
        <v/>
      </c>
      <c r="CG51">
        <f>IFERROR(IF(OR(RIGHT(INDEX(PIS!P$1:P$500,MATCH(D51,PIS!C$1:C$500)),5)="P10",RIGHT(INDEX(PIS!P$1:P$500,MATCH(D51,PIS!C$1:C$500)),5)="CK"),0,IF(CF51&lt;=5000000,CF51*5%,IF(CF51&lt;=10000000,CF51*10%-250000,IF(CF51&lt;=18000000,CF51*15%-750000,IF(CF51&lt;=32000000,CF51*20%-1650000,IF(CF51&lt;=52000000,CF51*25%-3250000,IF(CF51&lt;=80000000,BH51*30%-5850000,CF51*35%-9850000))))))),0)</f>
        <v/>
      </c>
      <c r="CH51">
        <f>IFERROR(IF(OR(INDEX(PIS!P$1:P$500,MATCH(D51,PIS!C$1:C$500))="LT",INDEX(PIS!P$1:P$500,MATCH(D51,PIS!C$1:C$500))="CK"),0,IF(CF51&lt;2000000,0,CF51*10%)),0)</f>
        <v/>
      </c>
      <c r="CI51">
        <f>IFERROR(INDEX(ADJ!$A$1:$BZ$1000,MATCH(PAYROLL!D51,ADJ!A$1:A$500,0),MATCH(PAYROLL!CI$2,ADJ!$2:$2,0)),0)</f>
        <v/>
      </c>
      <c r="CJ51">
        <f>IFERROR(INDEX(ADJ!$A$1:$BZ$1000,MATCH(PAYROLL!D51,ADJ!A$1:A$500,0),MATCH(PAYROLL!CJ$2,ADJ!$2:$2,0)),0)</f>
        <v/>
      </c>
      <c r="CK51">
        <f>IFERROR(INDEX(ADJ!$A$1:$BZ$1000,MATCH(PAYROLL!D51,ADJ!A$1:A$500,0),MATCH(PAYROLL!CK$2,ADJ!$2:$2,0)),0)</f>
        <v/>
      </c>
      <c r="CL51">
        <f>SUM(CG51:CK51)</f>
        <v/>
      </c>
      <c r="CM51">
        <f>ROUND(SUM(CH51:CK51),0)</f>
        <v/>
      </c>
      <c r="CN51">
        <f>IFERROR(INDEX(CSDA!D$1:D$500,MATCH($CN$2,CSDA!C$1:C$500,0))*INDEX(PIS!V$1:V$500,MATCH(D51,PIS!C$1:C$500))+INDEX(ADJ!$A$1:$BZ$1000,MATCH(PAYROLL!D51,ADJ!A$1:A$500,0),MATCH(PAYROLL!CN$2,ADJ!$2:$2,0)),0)</f>
        <v/>
      </c>
      <c r="CO51">
        <f>IFERROR(INDEX(ADJ!$A$1:$BZ$1000,MATCH(PAYROLL!D51,ADJ!A$1:A$500,0),MATCH(PAYROLL!CO$2,ADJ!$2:$2,0)),0)</f>
        <v/>
      </c>
      <c r="CP51">
        <f>IFERROR(INDEX(ADJ!$A$1:$BZ$1000,MATCH(PAYROLL!D51,ADJ!A$1:A$500,0),MATCH(PAYROLL!CP$2,ADJ!$2:$2,0)),0)</f>
        <v/>
      </c>
      <c r="CQ51">
        <f>BP51-CL51-CI51-CM51-CN51-CO51-CP51-CC51</f>
        <v/>
      </c>
      <c r="CR51">
        <f>IFERROR(IF(RIGHT(INDEX(PIS!O$1:O$500,MATCH(D51,PIS!C$1:C$500,0)),5)="Gross",MIN(U51+V51,VLOOKUP("R700",TSC!B:C,2,0)*VLOOKUP("R101",TSC!B:C,2,0))*(VLOOKUP("T711",TSC!B:C,2,0)+VLOOKUP("T712",TSC!B:C,2,0))%,MIN(T51+V51,VLOOKUP("R700",TSC!B:C,2,0)*VLOOKUP("R101",TSC!B:C,2,0))*(VLOOKUP("T711",TSC!B:C,2,0)+VLOOKUP("T712",TSC!B:C,2,0)+VLOOKUP("R701",TSC!B:C,2,0))%),0)</f>
        <v/>
      </c>
      <c r="CS51">
        <f>IFERROR(IF(RIGHT(INDEX(PIS!O$1:O$500,MATCH(D51,PIS!C$1:C$500,0)),5)="Gross",MIN(U51+V51,VLOOKUP("R700",TSC!B:C,2,0)*VLOOKUP("R101",TSC!B:C,2,0))*(VLOOKUP("T714",TSC!B:C,2,0))%,MIN(T51+V51,VLOOKUP("R700",TSC!B:C,2,0)*VLOOKUP("R101",TSC!B:C,2,0))*(VLOOKUP("T704",TSC!B:C,2,0)+VLOOKUP("T714",TSC!B:C,2,0))%),0)</f>
        <v/>
      </c>
      <c r="CT51">
        <f>IFERROR(IF(RIGHT(INDEX(PIS!O$1:O$500,MATCH(D51,PIS!C$1:C$500,0)),5)="Gross",MIN(U51+V51,VLOOKUP("R700",TSC!B:C,2,0)*VLOOKUP("R101",TSC!B:C,2,0))*VLOOKUP("T705",TSC!B:C,2,0)%,MIN(T51+V51,VLOOKUP("R700",TSC!B:C,2,0)*VLOOKUP("R101",TSC!B:C,2,0))*VLOOKUP("T705",TSC!B:C,2,0)%),0)</f>
        <v/>
      </c>
      <c r="CU51">
        <f>IFERROR(IF(RIGHT(INDEX(PIS!O$1:O$500,MATCH(D51,PIS!C$1:C$500,0)),5)="Gross",MIN(U51+V51,VLOOKUP("R700",TSC!B:C,2,0)*VLOOKUP("R101",TSC!B:C,2,0))*(VLOOKUP("T713",TSC!B:C,2,0))%,MIN(T51+V51,VLOOKUP("R700",TSC!B:C,2,0)*VLOOKUP("R101",TSC!B:C,2,0))*(VLOOKUP("T713",TSC!B:C,2,0))%),0)</f>
        <v/>
      </c>
      <c r="CV51">
        <f>IFERROR(INDEX(ADJ!$A$1:$BZ$1000,MATCH(PAYROLL!D51,ADJ!A$1:A$500,0),MATCH(PAYROLL!CV$2,ADJ!$2:$2,0)),0)</f>
        <v/>
      </c>
      <c r="CW51">
        <f>IFERROR(INDEX(ADJ!$A$1:$BZ$1000,MATCH(PAYROLL!D51,ADJ!A$1:A$500,0),MATCH(PAYROLL!CW$2,ADJ!$2:$2,0)),0)</f>
        <v/>
      </c>
      <c r="CX51">
        <f>SUM(CR51:CW51)</f>
        <v/>
      </c>
      <c r="CY51">
        <f>ROUND(IF(CR51&gt;0,T51+V51*VLOOKUP("R202",TSC!$B$1:$C$500,2,0),0),0)</f>
        <v/>
      </c>
      <c r="CZ51">
        <f>IFERROR(INDEX(CSDA!D$1:D$500,MATCH($CZ$2,CSDA!C$1:C$500,0)),0)</f>
        <v/>
      </c>
      <c r="DA51">
        <f>ROUND(T51*0.7%,0)</f>
        <v/>
      </c>
      <c r="DB51">
        <f>ROUND(T51/12,0)</f>
        <v/>
      </c>
      <c r="DC51">
        <f ref="DC51" t="array">IFERROR(INDEX(CSDA!D$1:D$500,MATCH("Trích giữ"&amp;PAYROLL!DC$2,CSDA!A$1:A$500&amp;CSDA!C$1:C$500,0)),0)</f>
        <v/>
      </c>
      <c r="DD51">
        <f ref="DD51" t="array">IFERROR(INDEX(CSDA!D$1:D$500,MATCH("Trích giữ"&amp;PAYROLL!DD$2,CSDA!A$1:A$500&amp;CSDA!C$1:C$500,0)),0)</f>
        <v/>
      </c>
      <c r="DE51">
        <f ref="DE51" t="array">IFERROR(INDEX(CSDA!D$1:D$500,MATCH("Trích giữ"&amp;PAYROLL!DE$2,CSDA!A$1:A$500&amp;CSDA!C$1:C$500,0)),0)</f>
        <v/>
      </c>
      <c r="DF51">
        <f>IFERROR(INDEX(CSDA!D$1:D$500,MATCH(PAYROLL!DF$2,CSDA!C$1:C$500,0)),0)</f>
        <v/>
      </c>
      <c r="DG51">
        <f ref="DG51" t="array">IFERROR(INDEX(CSDA!D$1:D$500,MATCH("Trích giữ"&amp;PAYROLL!DG$2,CSDA!A$1:A$500&amp;CSDA!C$1:C$500,0)),0)</f>
        <v/>
      </c>
      <c r="DH51">
        <f>ROUND(T51/26,0)</f>
        <v/>
      </c>
      <c r="DI51">
        <f ref="DI51" t="array">IFERROR(INDEX(CSDA!D$1:D$500,MATCH("Trích giữ"&amp;PAYROLL!DI$2,CSDA!A$1:A$500&amp;CSDA!C$1:C$500,0)),0)</f>
        <v/>
      </c>
      <c r="DJ51">
        <f>IF(U51=0,T51*21.5%-BL51,0)</f>
        <v/>
      </c>
      <c r="DK51">
        <f ref="DK51" t="array">IFERROR(INDEX(CSDA!D$1:D$500,MATCH("Trích giữ"&amp;PAYROLL!DK$2,CSDA!A$1:A$500&amp;CSDA!C$1:C$500,0)),0)</f>
        <v/>
      </c>
      <c r="DL51">
        <f>IFERROR(INDEX(CSDA!D$1:D$500,MATCH(PAYROLL!DL$2,CSDA!C$1:C$500,0))/12,0)</f>
        <v/>
      </c>
      <c r="DM51">
        <f>SUM(DB51:DL51)</f>
        <v/>
      </c>
      <c r="DN51">
        <f>IFERROR(INDEX(ADJ!$A$1:$BZ$1000,MATCH(PAYROLL!D51,ADJ!A$1:A$500,0),MATCH(PAYROLL!DN$2,ADJ!$2:$2,0)),0)</f>
        <v/>
      </c>
      <c r="DO51">
        <f>IFERROR(SUM(BP51,DM51:DN51,CX51:DA51)-DT51,0)</f>
        <v/>
      </c>
      <c r="DP51">
        <f ref="DP51" t="array">SUM(BW51*IFERROR(INDEX(CSDA!D$1:D$500,MATCH(BW$2,CSDA!C$1:C$500,0)),0)%,CX51*IFERROR(INDEX(CSDA!D$1:D$500,MATCH(CX$2,CSDA!C$1:C$500,0)),0)%,DA51*IFERROR(INDEX(CSDA!D$1:D$500,MATCH(DA$2,CSDA!C$1:C$500,0)),0)%,DB51*IFERROR(INDEX(CSDA!D$1:D$500,MATCH(DB$2,CSDA!C$1:C$500,0)),0)%,DF51*IFERROR(INDEX(CSDA!D$1:D$500,MATCH("Phí dịch vụ"&amp;PAYROLL!DF$2,CSDA!A$1:A$500&amp;CSDA!C$1:C$500,0)),0)%,DC51*IFERROR(INDEX(CSDA!D$1:D$500,MATCH("Phí dịch vụ"&amp;PAYROLL!DC$2,CSDA!A$1:A$500&amp;CSDA!C$1:C$500,0)),0)%,DH51*IFERROR(INDEX(CSDA!D$1:D$500,MATCH("Phí dịch vụ"&amp;PAYROLL!DH$2,CSDA!A$1:A$500&amp;CSDA!C$1:C$500,0)),0)%,DJ51*IFERROR(INDEX(CSDA!D$1:D$500,MATCH("Phí dịch vụ"&amp;PAYROLL!DJ$2,CSDA!A$1:A$500&amp;CSDA!C$1:C$500,0)),0)%,BN51*IFERROR(INDEX(CSDA!D$1:D$500,MATCH(BN$2,CSDA!C$1:C$500,0)),0)%)-BN51*7%</f>
        <v/>
      </c>
      <c r="DQ51">
        <f>IFERROR(INDEX(ADJ!$A$1:$BZ$1000,MATCH(PAYROLL!D51,ADJ!A$1:A$500,0),MATCH(PAYROLL!DQ$2,ADJ!$2:$2,0)),0)</f>
        <v/>
      </c>
      <c r="DR51">
        <f>IFERROR(INDEX(ADJ!$A$1:$BZ$1000,MATCH(PAYROLL!D51,ADJ!A$1:A$500,0),MATCH(PAYROLL!DR$2,ADJ!$2:$2,0)),0)</f>
        <v/>
      </c>
      <c r="DS51">
        <f>SUM(DP51:DR51)</f>
        <v/>
      </c>
      <c r="DT51">
        <f>EK51</f>
        <v/>
      </c>
      <c r="DU51">
        <f>SUM(DO51:DR51)</f>
        <v/>
      </c>
      <c r="DV51">
        <f>ROUND(DU51*0.1,0)</f>
        <v/>
      </c>
      <c r="DW51">
        <f>DU51+DV51</f>
        <v/>
      </c>
      <c r="DZ51">
        <f>IFERROR(INDEX(ADJ!$A$1:$BZ$1000,MATCH(PAYROLL!$D51,ADJ!A$1:A$500,0),MATCH(PAYROLL!DZ$2,ADJ!$2:$2,0)),0)</f>
        <v/>
      </c>
      <c r="EA51">
        <f>IFERROR(INDEX(ADJ!$A$1:$BZ$1000,MATCH(PAYROLL!$D51,ADJ!A$1:A$500,0),MATCH(PAYROLL!EA$2,ADJ!$2:$2,0)),0)</f>
        <v/>
      </c>
      <c r="EB51">
        <f>IFERROR(INDEX(ADJ!$A$1:$BZ$1000,MATCH(PAYROLL!$D51,ADJ!A$1:A$500,0),MATCH(PAYROLL!EB$2,ADJ!$2:$2,0)),0)</f>
        <v/>
      </c>
      <c r="EC51">
        <f>IFERROR(INDEX(ADJ!$A$1:$BZ$1000,MATCH(PAYROLL!$D51,ADJ!A$1:A$500,0),MATCH(PAYROLL!EC$2,ADJ!$2:$2,0)),0)</f>
        <v/>
      </c>
      <c r="ED51">
        <f>IFERROR(INDEX(ADJ!$A$1:$BZ$1000,MATCH(PAYROLL!$D51,ADJ!A$1:A$500,0),MATCH(PAYROLL!ED$2,ADJ!$2:$2,0)),0)</f>
        <v/>
      </c>
      <c r="EE51">
        <f>IFERROR(INDEX(ADJ!$A$1:$BZ$1000,MATCH(PAYROLL!$D51,ADJ!A$1:A$500,0),MATCH(PAYROLL!EE$2,ADJ!$2:$2,0)),0)</f>
        <v/>
      </c>
      <c r="EF51">
        <f>IFERROR(INDEX(ADJ!$A$1:$BZ$1000,MATCH(PAYROLL!$D51,ADJ!A$1:A$500,0),MATCH(PAYROLL!EF$2,ADJ!$2:$2,0)),0)</f>
        <v/>
      </c>
      <c r="EG51">
        <f>IFERROR(INDEX(ADJ!$A$1:$BZ$1000,MATCH(PAYROLL!$D51,ADJ!A$1:A$500,0),MATCH(PAYROLL!EG$2,ADJ!$2:$2,0)),0)</f>
        <v/>
      </c>
      <c r="EH51">
        <f>IFERROR(INDEX(ADJ!$A$1:$BZ$1000,MATCH(PAYROLL!$D51,ADJ!A$1:A$500,0),MATCH(PAYROLL!EH$2,ADJ!$2:$2,0)),0)</f>
        <v/>
      </c>
      <c r="EI51">
        <f>IFERROR(INDEX(ADJ!$A$1:$BZ$1000,MATCH(PAYROLL!D51,ADJ!A$1:A$500,0),MATCH(PAYROLL!EI$2,ADJ!$2:$2,0)),0)</f>
        <v/>
      </c>
      <c r="EJ51">
        <f>IFERROR(INDEX(ADJ!$A$1:$BZ$1000,MATCH(PAYROLL!$D51,ADJ!A$1:A$500,0),MATCH(PAYROLL!EJ$2,ADJ!$2:$2,0)),0)</f>
        <v/>
      </c>
      <c r="EK51">
        <f>SUM(DZ51:EJ51)</f>
        <v/>
      </c>
    </row>
    <row r="52">
      <c r="A52" t="n">
        <v>50</v>
      </c>
      <c r="B52" t="inlineStr">
        <is>
          <t>Trương Thị Thư</t>
        </is>
      </c>
      <c r="D52" t="inlineStr">
        <is>
          <t>158925-02</t>
        </is>
      </c>
      <c r="S52">
        <f>IFERROR(INDEX(PIS!$A$1:$BZ$1000,MATCH($D52,PIS!C$1:C$500,0),MATCH("Lương CB tháng trước",PIS!$1:$1,0)),0)</f>
        <v/>
      </c>
      <c r="T52">
        <f>IFERROR(INDEX(PIS!$A$1:$BZ$1000,MATCH($D52,PIS!C$1:C$500,0),MATCH("Lương CB hiện tại",PIS!$1:$1,0)),0)</f>
        <v/>
      </c>
      <c r="U52">
        <f>IFERROR(INDEX(PIS!$A$1:$BZ$1000,MATCH($D52,PIS!C$1:C$500,0),MATCH("Lương đóng BHBB",PIS!$1:$1,0)),0)</f>
        <v/>
      </c>
      <c r="V52">
        <f>IFERROR(INDEX(PIS!$A$1:$BZ$1000,MATCH($D52,PIS!C$1:C$500,0),MATCH(V$2,PIS!$2:$2,0)),0)</f>
        <v/>
      </c>
      <c r="W52">
        <f>IFERROR(INDEX(PIS!$A$1:$BZ$1000,MATCH($D52,PIS!C$1:C$500,0),MATCH(W$2,PIS!$2:$2,0)),0)</f>
        <v/>
      </c>
      <c r="X52">
        <f>IFERROR(INDEX(PIS!$A$1:$BZ$1000,MATCH($D52,PIS!C$1:C$500,0),MATCH(X$2,PIS!$2:$2,0)),0)</f>
        <v/>
      </c>
      <c r="Y52">
        <f>IFERROR(INDEX(PIS!$A$1:$BZ$1000,MATCH($D52,PIS!C$1:C$500,0),MATCH(Y$2,PIS!$2:$2,0)),0)</f>
        <v/>
      </c>
      <c r="Z52">
        <f>IFERROR(INDEX(PIS!$A$1:$BZ$1000,MATCH($D52,PIS!C$1:C$500,0),MATCH(Z$2,PIS!$2:$2,0)),0)</f>
        <v/>
      </c>
      <c r="AA52">
        <f>IFERROR(INDEX(PIS!$A$1:$BZ$1000,MATCH($D52,PIS!C$1:C$500,0),MATCH(AA$2,PIS!$2:$2,0)),0)</f>
        <v/>
      </c>
      <c r="AB52">
        <f>IFERROR(INDEX(PIS!$A$1:$BZ$1000,MATCH($D52,PIS!C$1:C$500,0),MATCH(AB$2,PIS!$2:$2,0)),0)</f>
        <v/>
      </c>
      <c r="AC52">
        <f>SUM(V52:AB52)</f>
        <v/>
      </c>
      <c r="AD52">
        <f>IFERROR(INDEX(TIMESHEET!$A$1:$AI$5000,MATCH($D52,TIMESHEET!A$1:A$500,0),MATCH("T100",TIMESHEET!$2:$2,0))-2,0)</f>
        <v/>
      </c>
      <c r="AE52">
        <f>IFERROR(INDEX(TIMESHEET!$A$1:$AI$5000,MATCH($D52,TIMESHEET!A$1:A$500,0),MATCH("T202",TIMESHEET!$2:$2,0)),0)</f>
        <v/>
      </c>
      <c r="AF52">
        <f>IFERROR(INDEX(TIMESHEET!$A$1:$AI$5000,MATCH($D52,TIMESHEET!A$1:A$500,0),MATCH("T302",TIMESHEET!$2:$2,0)),0)</f>
        <v/>
      </c>
      <c r="AG52">
        <f>IFERROR(INDEX(TIMESHEET!$A$1:$AI$5000,MATCH($D52,TIMESHEET!A$1:A$500,0),MATCH("T406",TIMESHEET!$2:$2,0)),0)</f>
        <v/>
      </c>
      <c r="AH52">
        <f>AE52+AG52</f>
        <v/>
      </c>
      <c r="AI52">
        <f>IFERROR(INDEX(TIMESHEET!$A$1:$AI$5000,MATCH($D52,TIMESHEET!A$1:A$500,0),MATCH("T701",TIMESHEET!$2:$2,0)),0)</f>
        <v/>
      </c>
      <c r="AJ52">
        <f>IFERROR(INDEX(TIMESHEET!$A$1:$AI$5000,MATCH($D52,TIMESHEET!B$1:B$500,0),MATCH("T320",TIMESHEET!$2:$2,0)),0)</f>
        <v/>
      </c>
      <c r="AK52">
        <f>IFERROR(IF(LEFT(INDEX(PIS!O$1:O$500,MATCH(D52,PIS!C$1:C$500)),1)="M",T52/AD52*SUM(AE52:AG52),T52*AD52),0)</f>
        <v/>
      </c>
      <c r="AL52">
        <f>IFERROR(INDEX(ADJ!$A$1:$BZ$1000,MATCH(PAYROLL!D52,ADJ!A$1:A$500,0),MATCH(PAYROLL!AL$2,ADJ!$2:$2,0)),0)</f>
        <v/>
      </c>
      <c r="AM52">
        <f>SUM(AK52:AL52)</f>
        <v/>
      </c>
      <c r="AN52">
        <f>IFERROR(ROUND(V52/$AD52*$AH52,0),0)</f>
        <v/>
      </c>
      <c r="AO52">
        <f>IFERROR(ROUND(W52/$AD52*$AH52,0),0)</f>
        <v/>
      </c>
      <c r="AP52">
        <f>IFERROR(ROUND(X52/$AD52*$AE52,0),0)</f>
        <v/>
      </c>
      <c r="AQ52">
        <f>IFERROR(ROUND(Y52/$AD52*$AH52,0),0)</f>
        <v/>
      </c>
      <c r="AR52">
        <f>IFERROR(ROUND(Z52/$AD52*$AH52,0),0)</f>
        <v/>
      </c>
      <c r="AS52">
        <f>IFERROR(ROUND(AA52/$AD52*$AH52,0),0)</f>
        <v/>
      </c>
      <c r="AT52">
        <f>IFERROR(IF((AE52+AF52+AG52)&gt;13,AB52,ROUND(AB52/AD52*AH52,0)),0)</f>
        <v/>
      </c>
      <c r="AU52">
        <f>IFERROR(INDEX(ADJ!$A$1:$BZ$1000,MATCH(PAYROLL!D52,ADJ!A$1:A$500,0),MATCH(PAYROLL!AU$2,ADJ!$2:$2,0)),0)</f>
        <v/>
      </c>
      <c r="AV52">
        <f>ROUND(SUM(AN52:AU52),0)</f>
        <v/>
      </c>
      <c r="AW52">
        <f>IFERROR(INDEX(TIMESHEET!$A$1:$AI$5000,MATCH(PAYROLL!D52,TIMESHEET!A$1:A$500,0),MATCH("T620",TIMESHEET!$2:$2,0)),0)</f>
        <v/>
      </c>
      <c r="AX52">
        <f>IFERROR(INDEX(TIMESHEET!$A$1:$AI$5000,MATCH(PAYROLL!D52,TIMESHEET!A$1:A$500,0),MATCH("T601",TIMESHEET!$2:$2,0)),0)</f>
        <v/>
      </c>
      <c r="AY52">
        <f>IFERROR(INDEX(TIMESHEET!$A$1:$AI$5000,MATCH(PAYROLL!D52,TIMESHEET!A$1:A$500,0),MATCH("T602",TIMESHEET!$2:$2,0)),0)</f>
        <v/>
      </c>
      <c r="AZ52">
        <f>IFERROR(INDEX(TIMESHEET!$A$1:$AI$5000,MATCH(PAYROLL!D52,TIMESHEET!A$1:A$500,0),MATCH("T603",TIMESHEET!$2:$2,0)),0)</f>
        <v/>
      </c>
      <c r="BA52">
        <f>IFERROR(INDEX(TIMESHEET!$A$1:$AI$5000,MATCH(PAYROLL!D52,TIMESHEET!A$1:A$500,0),MATCH("T611",TIMESHEET!$2:$2,0)),0)</f>
        <v/>
      </c>
      <c r="BB52">
        <f>IFERROR(INDEX(TIMESHEET!$A$1:$AI$5000,MATCH(PAYROLL!D52,TIMESHEET!A$1:A$500,0),MATCH("T612",TIMESHEET!$2:$2,0)),0)</f>
        <v/>
      </c>
      <c r="BC52">
        <f>IFERROR(INDEX(TIMESHEET!$A$1:$AI$5000,MATCH(PAYROLL!D52,TIMESHEET!A$1:A$500,0),MATCH("T613",TIMESHEET!$2:$2,0)),0)</f>
        <v/>
      </c>
      <c r="BD52">
        <f>IFERROR(INDEX(TIMESHEET!$A$1:$AI$5000,MATCH(PAYROLL!D52,TIMESHEET!A$1:A$500,0),MATCH("T500",TIMESHEET!$2:$2,0)),0)</f>
        <v/>
      </c>
      <c r="BE52">
        <f>IFERROR(IF(LEFT(INDEX(PIS!O$1:O$500,MATCH(D52,PIS!C$1:C$500)),1)="M",T52/AD52/8*(AW52+AX52*1.5+AY52*2+AZ52*3+BA52*2.1+BB52*2.7+BC52*3.9+BD52*0.3),T52/8*(AW52+AX52*1.5+AY52*2+AZ52*3+BA52*2.1+BB52*2.7+BC52*3.9+BD52*0.3)),0)</f>
        <v/>
      </c>
      <c r="BF52">
        <f>IFERROR(INDEX(ADJ!$A$1:$BZ$1000,MATCH(PAYROLL!$D52,ADJ!A$1:A$500,0),MATCH(PAYROLL!BF$2,ADJ!$2:$2,0)),0)</f>
        <v/>
      </c>
      <c r="BG52">
        <f>IFERROR(INDEX(ADJ!$A$1:$BZ$1000,MATCH(PAYROLL!D52,ADJ!A$1:A$500,0),MATCH(PAYROLL!BG$2,ADJ!$2:$2,0)),0)</f>
        <v/>
      </c>
      <c r="BH52">
        <f>IFERROR(INDEX(ADJ!$A$1:$BZ$1000,MATCH(PAYROLL!D52,ADJ!A$1:A$500,0),MATCH(PAYROLL!BH$2,ADJ!$2:$2,0)),0)</f>
        <v/>
      </c>
      <c r="BI52">
        <f>IFERROR(INDEX(ADJ!$A$1:$BZ$1000,MATCH(PAYROLL!D52,ADJ!A$1:A$500,0),MATCH(PAYROLL!BI$2,ADJ!$2:$2,0)),0)</f>
        <v/>
      </c>
      <c r="BJ52">
        <f>IFERROR(INDEX(ADJ!$A$1:$BZ$1000,MATCH(PAYROLL!D52,ADJ!A$1:A$500,0),MATCH(PAYROLL!BJ$2,ADJ!$2:$2,0)),0)</f>
        <v/>
      </c>
      <c r="BK52">
        <f>SUM(BF52:BJ52)</f>
        <v/>
      </c>
      <c r="BL52">
        <f>IFERROR(INDEX(ADJ!$A$1:$BZ$1000,MATCH(PAYROLL!D52,ADJ!A$1:A$500,0),MATCH(PAYROLL!BL$2,ADJ!$2:$2,0)),0)</f>
        <v/>
      </c>
      <c r="BM52">
        <f>IFERROR(INDEX(ADJ!$A$1:$BZ$1000,MATCH(PAYROLL!D52,ADJ!A$1:A$500,0),MATCH(PAYROLL!BM$2,ADJ!$2:$2,0)),0)</f>
        <v/>
      </c>
      <c r="BN52">
        <f>IFERROR(INDEX(ADJ!$A$1:$BZ$1000,MATCH(PAYROLL!D52,ADJ!A$1:A$500,0),MATCH(PAYROLL!BN$2,ADJ!$2:$2,0)),0)</f>
        <v/>
      </c>
      <c r="BO52">
        <f>IFERROR(INDEX(ADJ!$A$1:$BZ$1000,MATCH(PAYROLL!D52,ADJ!A$1:A$500,0),MATCH(PAYROLL!BO$2,ADJ!$2:$2,0)),0)</f>
        <v/>
      </c>
      <c r="BP52">
        <f>SUM(AM52,AV52,BE52,BK52,BL52:BO52)</f>
        <v/>
      </c>
      <c r="BQ52">
        <f>BO52</f>
        <v/>
      </c>
      <c r="BR52">
        <f>IFERROR(ROUND(IF(LEFT(INDEX(PIS!O$1:O$500,MATCH(D52,PIS!C$1:C$500)),1)="D",T52/8*(BD52*0.3),IF(LEFT(INDEX(PIS!O$1:O$500,MATCH(D52,PIS!C$1:C$500)),1)="H",T52*($BD52*0.3),T52/$AD52/8*($BD52*0.3))),0),0)</f>
        <v/>
      </c>
      <c r="BS52">
        <f>IF(AP52&lt;1,0,MIN(AP52,730000))</f>
        <v/>
      </c>
      <c r="BT52">
        <f>IFERROR(ROUND((BE52-SUM(AW52:BC52)*T52/AD52/8),0)-BR52,0)</f>
        <v/>
      </c>
      <c r="BU52">
        <f>AO52</f>
        <v/>
      </c>
      <c r="BV52">
        <f>SUM(BQ52:BU52)</f>
        <v/>
      </c>
      <c r="BW52">
        <f>BP52-BV52</f>
        <v/>
      </c>
      <c r="BX52">
        <f>IFERROR(IF(RIGHT(INDEX(PIS!O$1:O$500,MATCH(D52,PIS!C$1:C$500)),5)="Gross",MIN(U52+V52,VLOOKUP("R700",TSC!B:C,2,0)*VLOOKUP("R101",TSC!B:C,2,0))*VLOOKUP("R701",TSC!B:C,2,0)%,0),0)</f>
        <v/>
      </c>
      <c r="BY52">
        <f>IFERROR(IF(RIGHT(INDEX(PIS!O$1:O$500,MATCH(D52,PIS!C$1:C$500)),5)="Gross",MIN(U52+V52,VLOOKUP("R700",TSC!B:C,2,0)*VLOOKUP("R101",TSC!B:C,2,0))*VLOOKUP("T704",TSC!B:C,2,0)%,0),0)</f>
        <v/>
      </c>
      <c r="BZ52">
        <f>IFERROR(IF(RIGHT(INDEX(PIS!O$1:O$500,MATCH(D52,PIS!C$1:C$500)),5)="Gross",MIN(U52+V52,VLOOKUP("R700",TSC!B:C,2,0)*VLOOKUP("1",TSC!F:G,2,0))*VLOOKUP("T705",TSC!B:C,2,0)%,0),0)</f>
        <v/>
      </c>
      <c r="CA52">
        <f>IFERROR(INDEX(ADJ!$A$1:$BZ$1000,MATCH(PAYROLL!D52,ADJ!A$1:A$500,0),MATCH(PAYROLL!CA$2,ADJ!$2:$2,0)),0)</f>
        <v/>
      </c>
      <c r="CB52">
        <f>IFERROR(INDEX(ADJ!$A$1:$BZ$1000,MATCH(PAYROLL!D52,ADJ!A$1:A$500,0),MATCH(PAYROLL!CB$2,ADJ!$2:$2,0)),0)</f>
        <v/>
      </c>
      <c r="CC52">
        <f>SUM(BX52:CB52)</f>
        <v/>
      </c>
      <c r="CD52">
        <f>IFERROR(INDEX(PIS!$A$1:$BZ$1000,MATCH(PAYROLL!D52,PIS!C$1:C$500,0),MATCH(PAYROLL!CD$1,PIS!$1:$1,0)),0)</f>
        <v/>
      </c>
      <c r="CE52">
        <f>IFERROR(IF(OR(INDEX(PIS!P$1:P$500,MATCH(D52,PIS!C$1:C$500,0))="LT2",INDEX(PIS!P$1:P$500,MATCH(D52,PIS!C$1:C$500,0))="P10"),0,SUM(CC52,CD52*VLOOKUP("R601",TSC!B:C,2,0),VLOOKUP("R602",TSC!B:C,2,0))),0)</f>
        <v/>
      </c>
      <c r="CF52">
        <f>MAX(BW52-CE52,0)</f>
        <v/>
      </c>
      <c r="CG52">
        <f>IFERROR(IF(OR(RIGHT(INDEX(PIS!P$1:P$500,MATCH(D52,PIS!C$1:C$500)),5)="P10",RIGHT(INDEX(PIS!P$1:P$500,MATCH(D52,PIS!C$1:C$500)),5)="CK"),0,IF(CF52&lt;=5000000,CF52*5%,IF(CF52&lt;=10000000,CF52*10%-250000,IF(CF52&lt;=18000000,CF52*15%-750000,IF(CF52&lt;=32000000,CF52*20%-1650000,IF(CF52&lt;=52000000,CF52*25%-3250000,IF(CF52&lt;=80000000,BH52*30%-5850000,CF52*35%-9850000))))))),0)</f>
        <v/>
      </c>
      <c r="CH52">
        <f>IFERROR(IF(OR(INDEX(PIS!P$1:P$500,MATCH(D52,PIS!C$1:C$500))="LT",INDEX(PIS!P$1:P$500,MATCH(D52,PIS!C$1:C$500))="CK"),0,IF(CF52&lt;2000000,0,CF52*10%)),0)</f>
        <v/>
      </c>
      <c r="CI52">
        <f>IFERROR(INDEX(ADJ!$A$1:$BZ$1000,MATCH(PAYROLL!D52,ADJ!A$1:A$500,0),MATCH(PAYROLL!CI$2,ADJ!$2:$2,0)),0)</f>
        <v/>
      </c>
      <c r="CJ52">
        <f>IFERROR(INDEX(ADJ!$A$1:$BZ$1000,MATCH(PAYROLL!D52,ADJ!A$1:A$500,0),MATCH(PAYROLL!CJ$2,ADJ!$2:$2,0)),0)</f>
        <v/>
      </c>
      <c r="CK52">
        <f>IFERROR(INDEX(ADJ!$A$1:$BZ$1000,MATCH(PAYROLL!D52,ADJ!A$1:A$500,0),MATCH(PAYROLL!CK$2,ADJ!$2:$2,0)),0)</f>
        <v/>
      </c>
      <c r="CL52">
        <f>SUM(CG52:CK52)</f>
        <v/>
      </c>
      <c r="CM52">
        <f>ROUND(SUM(CH52:CK52),0)</f>
        <v/>
      </c>
      <c r="CN52">
        <f>IFERROR(INDEX(CSDA!D$1:D$500,MATCH($CN$2,CSDA!C$1:C$500,0))*INDEX(PIS!V$1:V$500,MATCH(D52,PIS!C$1:C$500))+INDEX(ADJ!$A$1:$BZ$1000,MATCH(PAYROLL!D52,ADJ!A$1:A$500,0),MATCH(PAYROLL!CN$2,ADJ!$2:$2,0)),0)</f>
        <v/>
      </c>
      <c r="CO52">
        <f>IFERROR(INDEX(ADJ!$A$1:$BZ$1000,MATCH(PAYROLL!D52,ADJ!A$1:A$500,0),MATCH(PAYROLL!CO$2,ADJ!$2:$2,0)),0)</f>
        <v/>
      </c>
      <c r="CP52">
        <f>IFERROR(INDEX(ADJ!$A$1:$BZ$1000,MATCH(PAYROLL!D52,ADJ!A$1:A$500,0),MATCH(PAYROLL!CP$2,ADJ!$2:$2,0)),0)</f>
        <v/>
      </c>
      <c r="CQ52">
        <f>BP52-CL52-CI52-CM52-CN52-CO52-CP52-CC52</f>
        <v/>
      </c>
      <c r="CR52">
        <f>IFERROR(IF(RIGHT(INDEX(PIS!O$1:O$500,MATCH(D52,PIS!C$1:C$500,0)),5)="Gross",MIN(U52+V52,VLOOKUP("R700",TSC!B:C,2,0)*VLOOKUP("R101",TSC!B:C,2,0))*(VLOOKUP("T711",TSC!B:C,2,0)+VLOOKUP("T712",TSC!B:C,2,0))%,MIN(T52+V52,VLOOKUP("R700",TSC!B:C,2,0)*VLOOKUP("R101",TSC!B:C,2,0))*(VLOOKUP("T711",TSC!B:C,2,0)+VLOOKUP("T712",TSC!B:C,2,0)+VLOOKUP("R701",TSC!B:C,2,0))%),0)</f>
        <v/>
      </c>
      <c r="CS52">
        <f>IFERROR(IF(RIGHT(INDEX(PIS!O$1:O$500,MATCH(D52,PIS!C$1:C$500,0)),5)="Gross",MIN(U52+V52,VLOOKUP("R700",TSC!B:C,2,0)*VLOOKUP("R101",TSC!B:C,2,0))*(VLOOKUP("T714",TSC!B:C,2,0))%,MIN(T52+V52,VLOOKUP("R700",TSC!B:C,2,0)*VLOOKUP("R101",TSC!B:C,2,0))*(VLOOKUP("T704",TSC!B:C,2,0)+VLOOKUP("T714",TSC!B:C,2,0))%),0)</f>
        <v/>
      </c>
      <c r="CT52">
        <f>IFERROR(IF(RIGHT(INDEX(PIS!O$1:O$500,MATCH(D52,PIS!C$1:C$500,0)),5)="Gross",MIN(U52+V52,VLOOKUP("R700",TSC!B:C,2,0)*VLOOKUP("R101",TSC!B:C,2,0))*VLOOKUP("T705",TSC!B:C,2,0)%,MIN(T52+V52,VLOOKUP("R700",TSC!B:C,2,0)*VLOOKUP("R101",TSC!B:C,2,0))*VLOOKUP("T705",TSC!B:C,2,0)%),0)</f>
        <v/>
      </c>
      <c r="CU52">
        <f>IFERROR(IF(RIGHT(INDEX(PIS!O$1:O$500,MATCH(D52,PIS!C$1:C$500,0)),5)="Gross",MIN(U52+V52,VLOOKUP("R700",TSC!B:C,2,0)*VLOOKUP("R101",TSC!B:C,2,0))*(VLOOKUP("T713",TSC!B:C,2,0))%,MIN(T52+V52,VLOOKUP("R700",TSC!B:C,2,0)*VLOOKUP("R101",TSC!B:C,2,0))*(VLOOKUP("T713",TSC!B:C,2,0))%),0)</f>
        <v/>
      </c>
      <c r="CV52">
        <f>IFERROR(INDEX(ADJ!$A$1:$BZ$1000,MATCH(PAYROLL!D52,ADJ!A$1:A$500,0),MATCH(PAYROLL!CV$2,ADJ!$2:$2,0)),0)</f>
        <v/>
      </c>
      <c r="CW52">
        <f>IFERROR(INDEX(ADJ!$A$1:$BZ$1000,MATCH(PAYROLL!D52,ADJ!A$1:A$500,0),MATCH(PAYROLL!CW$2,ADJ!$2:$2,0)),0)</f>
        <v/>
      </c>
      <c r="CX52">
        <f>SUM(CR52:CW52)</f>
        <v/>
      </c>
      <c r="CY52">
        <f>ROUND(IF(CR52&gt;0,T52+V52*VLOOKUP("R202",TSC!$B$1:$C$500,2,0),0),0)</f>
        <v/>
      </c>
      <c r="CZ52">
        <f>IFERROR(INDEX(CSDA!D$1:D$500,MATCH($CZ$2,CSDA!C$1:C$500,0)),0)</f>
        <v/>
      </c>
      <c r="DA52">
        <f>ROUND(T52*0.7%,0)</f>
        <v/>
      </c>
      <c r="DB52">
        <f>ROUND(T52/12,0)</f>
        <v/>
      </c>
      <c r="DC52">
        <f ref="DC52" t="array">IFERROR(INDEX(CSDA!D$1:D$500,MATCH("Trích giữ"&amp;PAYROLL!DC$2,CSDA!A$1:A$500&amp;CSDA!C$1:C$500,0)),0)</f>
        <v/>
      </c>
      <c r="DD52">
        <f ref="DD52" t="array">IFERROR(INDEX(CSDA!D$1:D$500,MATCH("Trích giữ"&amp;PAYROLL!DD$2,CSDA!A$1:A$500&amp;CSDA!C$1:C$500,0)),0)</f>
        <v/>
      </c>
      <c r="DE52">
        <f ref="DE52" t="array">IFERROR(INDEX(CSDA!D$1:D$500,MATCH("Trích giữ"&amp;PAYROLL!DE$2,CSDA!A$1:A$500&amp;CSDA!C$1:C$500,0)),0)</f>
        <v/>
      </c>
      <c r="DF52">
        <f>IFERROR(INDEX(CSDA!D$1:D$500,MATCH(PAYROLL!DF$2,CSDA!C$1:C$500,0)),0)</f>
        <v/>
      </c>
      <c r="DG52">
        <f ref="DG52" t="array">IFERROR(INDEX(CSDA!D$1:D$500,MATCH("Trích giữ"&amp;PAYROLL!DG$2,CSDA!A$1:A$500&amp;CSDA!C$1:C$500,0)),0)</f>
        <v/>
      </c>
      <c r="DH52">
        <f>ROUND(T52/26,0)</f>
        <v/>
      </c>
      <c r="DI52">
        <f ref="DI52" t="array">IFERROR(INDEX(CSDA!D$1:D$500,MATCH("Trích giữ"&amp;PAYROLL!DI$2,CSDA!A$1:A$500&amp;CSDA!C$1:C$500,0)),0)</f>
        <v/>
      </c>
      <c r="DJ52">
        <f>IF(U52=0,T52*21.5%-BL52,0)</f>
        <v/>
      </c>
      <c r="DK52">
        <f ref="DK52" t="array">IFERROR(INDEX(CSDA!D$1:D$500,MATCH("Trích giữ"&amp;PAYROLL!DK$2,CSDA!A$1:A$500&amp;CSDA!C$1:C$500,0)),0)</f>
        <v/>
      </c>
      <c r="DL52">
        <f>IFERROR(INDEX(CSDA!D$1:D$500,MATCH(PAYROLL!DL$2,CSDA!C$1:C$500,0))/12,0)</f>
        <v/>
      </c>
      <c r="DM52">
        <f>SUM(DB52:DL52)</f>
        <v/>
      </c>
      <c r="DN52">
        <f>IFERROR(INDEX(ADJ!$A$1:$BZ$1000,MATCH(PAYROLL!D52,ADJ!A$1:A$500,0),MATCH(PAYROLL!DN$2,ADJ!$2:$2,0)),0)</f>
        <v/>
      </c>
      <c r="DO52">
        <f>IFERROR(SUM(BP52,DM52:DN52,CX52:DA52)-DT52,0)</f>
        <v/>
      </c>
      <c r="DP52">
        <f ref="DP52" t="array">SUM(BW52*IFERROR(INDEX(CSDA!D$1:D$500,MATCH(BW$2,CSDA!C$1:C$500,0)),0)%,CX52*IFERROR(INDEX(CSDA!D$1:D$500,MATCH(CX$2,CSDA!C$1:C$500,0)),0)%,DA52*IFERROR(INDEX(CSDA!D$1:D$500,MATCH(DA$2,CSDA!C$1:C$500,0)),0)%,DB52*IFERROR(INDEX(CSDA!D$1:D$500,MATCH(DB$2,CSDA!C$1:C$500,0)),0)%,DF52*IFERROR(INDEX(CSDA!D$1:D$500,MATCH("Phí dịch vụ"&amp;PAYROLL!DF$2,CSDA!A$1:A$500&amp;CSDA!C$1:C$500,0)),0)%,DC52*IFERROR(INDEX(CSDA!D$1:D$500,MATCH("Phí dịch vụ"&amp;PAYROLL!DC$2,CSDA!A$1:A$500&amp;CSDA!C$1:C$500,0)),0)%,DH52*IFERROR(INDEX(CSDA!D$1:D$500,MATCH("Phí dịch vụ"&amp;PAYROLL!DH$2,CSDA!A$1:A$500&amp;CSDA!C$1:C$500,0)),0)%,DJ52*IFERROR(INDEX(CSDA!D$1:D$500,MATCH("Phí dịch vụ"&amp;PAYROLL!DJ$2,CSDA!A$1:A$500&amp;CSDA!C$1:C$500,0)),0)%,BN52*IFERROR(INDEX(CSDA!D$1:D$500,MATCH(BN$2,CSDA!C$1:C$500,0)),0)%)-BN52*7%</f>
        <v/>
      </c>
      <c r="DQ52">
        <f>IFERROR(INDEX(ADJ!$A$1:$BZ$1000,MATCH(PAYROLL!D52,ADJ!A$1:A$500,0),MATCH(PAYROLL!DQ$2,ADJ!$2:$2,0)),0)</f>
        <v/>
      </c>
      <c r="DR52">
        <f>IFERROR(INDEX(ADJ!$A$1:$BZ$1000,MATCH(PAYROLL!D52,ADJ!A$1:A$500,0),MATCH(PAYROLL!DR$2,ADJ!$2:$2,0)),0)</f>
        <v/>
      </c>
      <c r="DS52">
        <f>SUM(DP52:DR52)</f>
        <v/>
      </c>
      <c r="DT52">
        <f>EK52</f>
        <v/>
      </c>
      <c r="DU52">
        <f>SUM(DO52:DR52)</f>
        <v/>
      </c>
      <c r="DV52">
        <f>ROUND(DU52*0.1,0)</f>
        <v/>
      </c>
      <c r="DW52">
        <f>DU52+DV52</f>
        <v/>
      </c>
      <c r="DZ52">
        <f>IFERROR(INDEX(ADJ!$A$1:$BZ$1000,MATCH(PAYROLL!$D52,ADJ!A$1:A$500,0),MATCH(PAYROLL!DZ$2,ADJ!$2:$2,0)),0)</f>
        <v/>
      </c>
      <c r="EA52">
        <f>IFERROR(INDEX(ADJ!$A$1:$BZ$1000,MATCH(PAYROLL!$D52,ADJ!A$1:A$500,0),MATCH(PAYROLL!EA$2,ADJ!$2:$2,0)),0)</f>
        <v/>
      </c>
      <c r="EB52">
        <f>IFERROR(INDEX(ADJ!$A$1:$BZ$1000,MATCH(PAYROLL!$D52,ADJ!A$1:A$500,0),MATCH(PAYROLL!EB$2,ADJ!$2:$2,0)),0)</f>
        <v/>
      </c>
      <c r="EC52">
        <f>IFERROR(INDEX(ADJ!$A$1:$BZ$1000,MATCH(PAYROLL!$D52,ADJ!A$1:A$500,0),MATCH(PAYROLL!EC$2,ADJ!$2:$2,0)),0)</f>
        <v/>
      </c>
      <c r="ED52">
        <f>IFERROR(INDEX(ADJ!$A$1:$BZ$1000,MATCH(PAYROLL!$D52,ADJ!A$1:A$500,0),MATCH(PAYROLL!ED$2,ADJ!$2:$2,0)),0)</f>
        <v/>
      </c>
      <c r="EE52">
        <f>IFERROR(INDEX(ADJ!$A$1:$BZ$1000,MATCH(PAYROLL!$D52,ADJ!A$1:A$500,0),MATCH(PAYROLL!EE$2,ADJ!$2:$2,0)),0)</f>
        <v/>
      </c>
      <c r="EF52">
        <f>IFERROR(INDEX(ADJ!$A$1:$BZ$1000,MATCH(PAYROLL!$D52,ADJ!A$1:A$500,0),MATCH(PAYROLL!EF$2,ADJ!$2:$2,0)),0)</f>
        <v/>
      </c>
      <c r="EG52">
        <f>IFERROR(INDEX(ADJ!$A$1:$BZ$1000,MATCH(PAYROLL!$D52,ADJ!A$1:A$500,0),MATCH(PAYROLL!EG$2,ADJ!$2:$2,0)),0)</f>
        <v/>
      </c>
      <c r="EH52">
        <f>IFERROR(INDEX(ADJ!$A$1:$BZ$1000,MATCH(PAYROLL!$D52,ADJ!A$1:A$500,0),MATCH(PAYROLL!EH$2,ADJ!$2:$2,0)),0)</f>
        <v/>
      </c>
      <c r="EI52">
        <f>IFERROR(INDEX(ADJ!$A$1:$BZ$1000,MATCH(PAYROLL!D52,ADJ!A$1:A$500,0),MATCH(PAYROLL!EI$2,ADJ!$2:$2,0)),0)</f>
        <v/>
      </c>
      <c r="EJ52">
        <f>IFERROR(INDEX(ADJ!$A$1:$BZ$1000,MATCH(PAYROLL!$D52,ADJ!A$1:A$500,0),MATCH(PAYROLL!EJ$2,ADJ!$2:$2,0)),0)</f>
        <v/>
      </c>
      <c r="EK52">
        <f>SUM(DZ52:EJ52)</f>
        <v/>
      </c>
    </row>
    <row r="53">
      <c r="A53" t="n">
        <v>51</v>
      </c>
      <c r="B53" t="inlineStr">
        <is>
          <t>Đường Văn An</t>
        </is>
      </c>
      <c r="D53" t="inlineStr">
        <is>
          <t>158926-02</t>
        </is>
      </c>
      <c r="S53">
        <f>IFERROR(INDEX(PIS!$A$1:$BZ$1000,MATCH($D53,PIS!C$1:C$500,0),MATCH("Lương CB tháng trước",PIS!$1:$1,0)),0)</f>
        <v/>
      </c>
      <c r="T53">
        <f>IFERROR(INDEX(PIS!$A$1:$BZ$1000,MATCH($D53,PIS!C$1:C$500,0),MATCH("Lương CB hiện tại",PIS!$1:$1,0)),0)</f>
        <v/>
      </c>
      <c r="U53">
        <f>IFERROR(INDEX(PIS!$A$1:$BZ$1000,MATCH($D53,PIS!C$1:C$500,0),MATCH("Lương đóng BHBB",PIS!$1:$1,0)),0)</f>
        <v/>
      </c>
      <c r="V53">
        <f>IFERROR(INDEX(PIS!$A$1:$BZ$1000,MATCH($D53,PIS!C$1:C$500,0),MATCH(V$2,PIS!$2:$2,0)),0)</f>
        <v/>
      </c>
      <c r="W53">
        <f>IFERROR(INDEX(PIS!$A$1:$BZ$1000,MATCH($D53,PIS!C$1:C$500,0),MATCH(W$2,PIS!$2:$2,0)),0)</f>
        <v/>
      </c>
      <c r="X53">
        <f>IFERROR(INDEX(PIS!$A$1:$BZ$1000,MATCH($D53,PIS!C$1:C$500,0),MATCH(X$2,PIS!$2:$2,0)),0)</f>
        <v/>
      </c>
      <c r="Y53">
        <f>IFERROR(INDEX(PIS!$A$1:$BZ$1000,MATCH($D53,PIS!C$1:C$500,0),MATCH(Y$2,PIS!$2:$2,0)),0)</f>
        <v/>
      </c>
      <c r="Z53">
        <f>IFERROR(INDEX(PIS!$A$1:$BZ$1000,MATCH($D53,PIS!C$1:C$500,0),MATCH(Z$2,PIS!$2:$2,0)),0)</f>
        <v/>
      </c>
      <c r="AA53">
        <f>IFERROR(INDEX(PIS!$A$1:$BZ$1000,MATCH($D53,PIS!C$1:C$500,0),MATCH(AA$2,PIS!$2:$2,0)),0)</f>
        <v/>
      </c>
      <c r="AB53">
        <f>IFERROR(INDEX(PIS!$A$1:$BZ$1000,MATCH($D53,PIS!C$1:C$500,0),MATCH(AB$2,PIS!$2:$2,0)),0)</f>
        <v/>
      </c>
      <c r="AC53">
        <f>SUM(V53:AB53)</f>
        <v/>
      </c>
      <c r="AD53">
        <f>IFERROR(INDEX(TIMESHEET!$A$1:$AI$5000,MATCH($D53,TIMESHEET!A$1:A$500,0),MATCH("T100",TIMESHEET!$2:$2,0))-2,0)</f>
        <v/>
      </c>
      <c r="AE53">
        <f>IFERROR(INDEX(TIMESHEET!$A$1:$AI$5000,MATCH($D53,TIMESHEET!A$1:A$500,0),MATCH("T202",TIMESHEET!$2:$2,0)),0)</f>
        <v/>
      </c>
      <c r="AF53">
        <f>IFERROR(INDEX(TIMESHEET!$A$1:$AI$5000,MATCH($D53,TIMESHEET!A$1:A$500,0),MATCH("T302",TIMESHEET!$2:$2,0)),0)</f>
        <v/>
      </c>
      <c r="AG53">
        <f>IFERROR(INDEX(TIMESHEET!$A$1:$AI$5000,MATCH($D53,TIMESHEET!A$1:A$500,0),MATCH("T406",TIMESHEET!$2:$2,0)),0)</f>
        <v/>
      </c>
      <c r="AH53">
        <f>AE53+AG53</f>
        <v/>
      </c>
      <c r="AI53">
        <f>IFERROR(INDEX(TIMESHEET!$A$1:$AI$5000,MATCH($D53,TIMESHEET!A$1:A$500,0),MATCH("T701",TIMESHEET!$2:$2,0)),0)</f>
        <v/>
      </c>
      <c r="AJ53">
        <f>IFERROR(INDEX(TIMESHEET!$A$1:$AI$5000,MATCH($D53,TIMESHEET!B$1:B$500,0),MATCH("T320",TIMESHEET!$2:$2,0)),0)</f>
        <v/>
      </c>
      <c r="AK53">
        <f>IFERROR(IF(LEFT(INDEX(PIS!O$1:O$500,MATCH(D53,PIS!C$1:C$500)),1)="M",T53/AD53*SUM(AE53:AG53),T53*AD53),0)</f>
        <v/>
      </c>
      <c r="AL53">
        <f>IFERROR(INDEX(ADJ!$A$1:$BZ$1000,MATCH(PAYROLL!D53,ADJ!A$1:A$500,0),MATCH(PAYROLL!AL$2,ADJ!$2:$2,0)),0)</f>
        <v/>
      </c>
      <c r="AM53">
        <f>SUM(AK53:AL53)</f>
        <v/>
      </c>
      <c r="AN53">
        <f>IFERROR(ROUND(V53/$AD53*$AH53,0),0)</f>
        <v/>
      </c>
      <c r="AO53">
        <f>IFERROR(ROUND(W53/$AD53*$AH53,0),0)</f>
        <v/>
      </c>
      <c r="AP53">
        <f>IFERROR(ROUND(X53/$AD53*$AE53,0),0)</f>
        <v/>
      </c>
      <c r="AQ53">
        <f>IFERROR(ROUND(Y53/$AD53*$AH53,0),0)</f>
        <v/>
      </c>
      <c r="AR53">
        <f>IFERROR(ROUND(Z53/$AD53*$AH53,0),0)</f>
        <v/>
      </c>
      <c r="AS53">
        <f>IFERROR(ROUND(AA53/$AD53*$AH53,0),0)</f>
        <v/>
      </c>
      <c r="AT53">
        <f>IFERROR(IF((AE53+AF53+AG53)&gt;13,AB53,ROUND(AB53/AD53*AH53,0)),0)</f>
        <v/>
      </c>
      <c r="AU53">
        <f>IFERROR(INDEX(ADJ!$A$1:$BZ$1000,MATCH(PAYROLL!D53,ADJ!A$1:A$500,0),MATCH(PAYROLL!AU$2,ADJ!$2:$2,0)),0)</f>
        <v/>
      </c>
      <c r="AV53">
        <f>ROUND(SUM(AN53:AU53),0)</f>
        <v/>
      </c>
      <c r="AW53">
        <f>IFERROR(INDEX(TIMESHEET!$A$1:$AI$5000,MATCH(PAYROLL!D53,TIMESHEET!A$1:A$500,0),MATCH("T620",TIMESHEET!$2:$2,0)),0)</f>
        <v/>
      </c>
      <c r="AX53">
        <f>IFERROR(INDEX(TIMESHEET!$A$1:$AI$5000,MATCH(PAYROLL!D53,TIMESHEET!A$1:A$500,0),MATCH("T601",TIMESHEET!$2:$2,0)),0)</f>
        <v/>
      </c>
      <c r="AY53">
        <f>IFERROR(INDEX(TIMESHEET!$A$1:$AI$5000,MATCH(PAYROLL!D53,TIMESHEET!A$1:A$500,0),MATCH("T602",TIMESHEET!$2:$2,0)),0)</f>
        <v/>
      </c>
      <c r="AZ53">
        <f>IFERROR(INDEX(TIMESHEET!$A$1:$AI$5000,MATCH(PAYROLL!D53,TIMESHEET!A$1:A$500,0),MATCH("T603",TIMESHEET!$2:$2,0)),0)</f>
        <v/>
      </c>
      <c r="BA53">
        <f>IFERROR(INDEX(TIMESHEET!$A$1:$AI$5000,MATCH(PAYROLL!D53,TIMESHEET!A$1:A$500,0),MATCH("T611",TIMESHEET!$2:$2,0)),0)</f>
        <v/>
      </c>
      <c r="BB53">
        <f>IFERROR(INDEX(TIMESHEET!$A$1:$AI$5000,MATCH(PAYROLL!D53,TIMESHEET!A$1:A$500,0),MATCH("T612",TIMESHEET!$2:$2,0)),0)</f>
        <v/>
      </c>
      <c r="BC53">
        <f>IFERROR(INDEX(TIMESHEET!$A$1:$AI$5000,MATCH(PAYROLL!D53,TIMESHEET!A$1:A$500,0),MATCH("T613",TIMESHEET!$2:$2,0)),0)</f>
        <v/>
      </c>
      <c r="BD53">
        <f>IFERROR(INDEX(TIMESHEET!$A$1:$AI$5000,MATCH(PAYROLL!D53,TIMESHEET!A$1:A$500,0),MATCH("T500",TIMESHEET!$2:$2,0)),0)</f>
        <v/>
      </c>
      <c r="BE53">
        <f>IFERROR(IF(LEFT(INDEX(PIS!O$1:O$500,MATCH(D53,PIS!C$1:C$500)),1)="M",T53/AD53/8*(AW53+AX53*1.5+AY53*2+AZ53*3+BA53*2.1+BB53*2.7+BC53*3.9+BD53*0.3),T53/8*(AW53+AX53*1.5+AY53*2+AZ53*3+BA53*2.1+BB53*2.7+BC53*3.9+BD53*0.3)),0)</f>
        <v/>
      </c>
      <c r="BF53">
        <f>IFERROR(INDEX(ADJ!$A$1:$BZ$1000,MATCH(PAYROLL!$D53,ADJ!A$1:A$500,0),MATCH(PAYROLL!BF$2,ADJ!$2:$2,0)),0)</f>
        <v/>
      </c>
      <c r="BG53">
        <f>IFERROR(INDEX(ADJ!$A$1:$BZ$1000,MATCH(PAYROLL!D53,ADJ!A$1:A$500,0),MATCH(PAYROLL!BG$2,ADJ!$2:$2,0)),0)</f>
        <v/>
      </c>
      <c r="BH53">
        <f>IFERROR(INDEX(ADJ!$A$1:$BZ$1000,MATCH(PAYROLL!D53,ADJ!A$1:A$500,0),MATCH(PAYROLL!BH$2,ADJ!$2:$2,0)),0)</f>
        <v/>
      </c>
      <c r="BI53">
        <f>IFERROR(INDEX(ADJ!$A$1:$BZ$1000,MATCH(PAYROLL!D53,ADJ!A$1:A$500,0),MATCH(PAYROLL!BI$2,ADJ!$2:$2,0)),0)</f>
        <v/>
      </c>
      <c r="BJ53">
        <f>IFERROR(INDEX(ADJ!$A$1:$BZ$1000,MATCH(PAYROLL!D53,ADJ!A$1:A$500,0),MATCH(PAYROLL!BJ$2,ADJ!$2:$2,0)),0)</f>
        <v/>
      </c>
      <c r="BK53">
        <f>SUM(BF53:BJ53)</f>
        <v/>
      </c>
      <c r="BL53">
        <f>IFERROR(INDEX(ADJ!$A$1:$BZ$1000,MATCH(PAYROLL!D53,ADJ!A$1:A$500,0),MATCH(PAYROLL!BL$2,ADJ!$2:$2,0)),0)</f>
        <v/>
      </c>
      <c r="BM53">
        <f>IFERROR(INDEX(ADJ!$A$1:$BZ$1000,MATCH(PAYROLL!D53,ADJ!A$1:A$500,0),MATCH(PAYROLL!BM$2,ADJ!$2:$2,0)),0)</f>
        <v/>
      </c>
      <c r="BN53">
        <f>IFERROR(INDEX(ADJ!$A$1:$BZ$1000,MATCH(PAYROLL!D53,ADJ!A$1:A$500,0),MATCH(PAYROLL!BN$2,ADJ!$2:$2,0)),0)</f>
        <v/>
      </c>
      <c r="BO53">
        <f>IFERROR(INDEX(ADJ!$A$1:$BZ$1000,MATCH(PAYROLL!D53,ADJ!A$1:A$500,0),MATCH(PAYROLL!BO$2,ADJ!$2:$2,0)),0)</f>
        <v/>
      </c>
      <c r="BP53">
        <f>SUM(AM53,AV53,BE53,BK53,BL53:BO53)</f>
        <v/>
      </c>
      <c r="BQ53">
        <f>BO53</f>
        <v/>
      </c>
      <c r="BR53">
        <f>IFERROR(ROUND(IF(LEFT(INDEX(PIS!O$1:O$500,MATCH(D53,PIS!C$1:C$500)),1)="D",T53/8*(BD53*0.3),IF(LEFT(INDEX(PIS!O$1:O$500,MATCH(D53,PIS!C$1:C$500)),1)="H",T53*($BD53*0.3),T53/$AD53/8*($BD53*0.3))),0),0)</f>
        <v/>
      </c>
      <c r="BS53">
        <f>IF(AP53&lt;1,0,MIN(AP53,730000))</f>
        <v/>
      </c>
      <c r="BT53">
        <f>IFERROR(ROUND((BE53-SUM(AW53:BC53)*T53/AD53/8),0)-BR53,0)</f>
        <v/>
      </c>
      <c r="BU53">
        <f>AO53</f>
        <v/>
      </c>
      <c r="BV53">
        <f>SUM(BQ53:BU53)</f>
        <v/>
      </c>
      <c r="BW53">
        <f>BP53-BV53</f>
        <v/>
      </c>
      <c r="BX53">
        <f>IFERROR(IF(RIGHT(INDEX(PIS!O$1:O$500,MATCH(D53,PIS!C$1:C$500)),5)="Gross",MIN(U53+V53,VLOOKUP("R700",TSC!B:C,2,0)*VLOOKUP("R101",TSC!B:C,2,0))*VLOOKUP("R701",TSC!B:C,2,0)%,0),0)</f>
        <v/>
      </c>
      <c r="BY53">
        <f>IFERROR(IF(RIGHT(INDEX(PIS!O$1:O$500,MATCH(D53,PIS!C$1:C$500)),5)="Gross",MIN(U53+V53,VLOOKUP("R700",TSC!B:C,2,0)*VLOOKUP("R101",TSC!B:C,2,0))*VLOOKUP("T704",TSC!B:C,2,0)%,0),0)</f>
        <v/>
      </c>
      <c r="BZ53">
        <f>IFERROR(IF(RIGHT(INDEX(PIS!O$1:O$500,MATCH(D53,PIS!C$1:C$500)),5)="Gross",MIN(U53+V53,VLOOKUP("R700",TSC!B:C,2,0)*VLOOKUP("1",TSC!F:G,2,0))*VLOOKUP("T705",TSC!B:C,2,0)%,0),0)</f>
        <v/>
      </c>
      <c r="CA53">
        <f>IFERROR(INDEX(ADJ!$A$1:$BZ$1000,MATCH(PAYROLL!D53,ADJ!A$1:A$500,0),MATCH(PAYROLL!CA$2,ADJ!$2:$2,0)),0)</f>
        <v/>
      </c>
      <c r="CB53">
        <f>IFERROR(INDEX(ADJ!$A$1:$BZ$1000,MATCH(PAYROLL!D53,ADJ!A$1:A$500,0),MATCH(PAYROLL!CB$2,ADJ!$2:$2,0)),0)</f>
        <v/>
      </c>
      <c r="CC53">
        <f>SUM(BX53:CB53)</f>
        <v/>
      </c>
      <c r="CD53">
        <f>IFERROR(INDEX(PIS!$A$1:$BZ$1000,MATCH(PAYROLL!D53,PIS!C$1:C$500,0),MATCH(PAYROLL!CD$1,PIS!$1:$1,0)),0)</f>
        <v/>
      </c>
      <c r="CE53">
        <f>IFERROR(IF(OR(INDEX(PIS!P$1:P$500,MATCH(D53,PIS!C$1:C$500,0))="LT2",INDEX(PIS!P$1:P$500,MATCH(D53,PIS!C$1:C$500,0))="P10"),0,SUM(CC53,CD53*VLOOKUP("R601",TSC!B:C,2,0),VLOOKUP("R602",TSC!B:C,2,0))),0)</f>
        <v/>
      </c>
      <c r="CF53">
        <f>MAX(BW53-CE53,0)</f>
        <v/>
      </c>
      <c r="CG53">
        <f>IFERROR(IF(OR(RIGHT(INDEX(PIS!P$1:P$500,MATCH(D53,PIS!C$1:C$500)),5)="P10",RIGHT(INDEX(PIS!P$1:P$500,MATCH(D53,PIS!C$1:C$500)),5)="CK"),0,IF(CF53&lt;=5000000,CF53*5%,IF(CF53&lt;=10000000,CF53*10%-250000,IF(CF53&lt;=18000000,CF53*15%-750000,IF(CF53&lt;=32000000,CF53*20%-1650000,IF(CF53&lt;=52000000,CF53*25%-3250000,IF(CF53&lt;=80000000,BH53*30%-5850000,CF53*35%-9850000))))))),0)</f>
        <v/>
      </c>
      <c r="CH53">
        <f>IFERROR(IF(OR(INDEX(PIS!P$1:P$500,MATCH(D53,PIS!C$1:C$500))="LT",INDEX(PIS!P$1:P$500,MATCH(D53,PIS!C$1:C$500))="CK"),0,IF(CF53&lt;2000000,0,CF53*10%)),0)</f>
        <v/>
      </c>
      <c r="CI53">
        <f>IFERROR(INDEX(ADJ!$A$1:$BZ$1000,MATCH(PAYROLL!D53,ADJ!A$1:A$500,0),MATCH(PAYROLL!CI$2,ADJ!$2:$2,0)),0)</f>
        <v/>
      </c>
      <c r="CJ53">
        <f>IFERROR(INDEX(ADJ!$A$1:$BZ$1000,MATCH(PAYROLL!D53,ADJ!A$1:A$500,0),MATCH(PAYROLL!CJ$2,ADJ!$2:$2,0)),0)</f>
        <v/>
      </c>
      <c r="CK53">
        <f>IFERROR(INDEX(ADJ!$A$1:$BZ$1000,MATCH(PAYROLL!D53,ADJ!A$1:A$500,0),MATCH(PAYROLL!CK$2,ADJ!$2:$2,0)),0)</f>
        <v/>
      </c>
      <c r="CL53">
        <f>SUM(CG53:CK53)</f>
        <v/>
      </c>
      <c r="CM53">
        <f>ROUND(SUM(CH53:CK53),0)</f>
        <v/>
      </c>
      <c r="CN53">
        <f>IFERROR(INDEX(CSDA!D$1:D$500,MATCH($CN$2,CSDA!C$1:C$500,0))*INDEX(PIS!V$1:V$500,MATCH(D53,PIS!C$1:C$500))+INDEX(ADJ!$A$1:$BZ$1000,MATCH(PAYROLL!D53,ADJ!A$1:A$500,0),MATCH(PAYROLL!CN$2,ADJ!$2:$2,0)),0)</f>
        <v/>
      </c>
      <c r="CO53">
        <f>IFERROR(INDEX(ADJ!$A$1:$BZ$1000,MATCH(PAYROLL!D53,ADJ!A$1:A$500,0),MATCH(PAYROLL!CO$2,ADJ!$2:$2,0)),0)</f>
        <v/>
      </c>
      <c r="CP53">
        <f>IFERROR(INDEX(ADJ!$A$1:$BZ$1000,MATCH(PAYROLL!D53,ADJ!A$1:A$500,0),MATCH(PAYROLL!CP$2,ADJ!$2:$2,0)),0)</f>
        <v/>
      </c>
      <c r="CQ53">
        <f>BP53-CL53-CI53-CM53-CN53-CO53-CP53-CC53</f>
        <v/>
      </c>
      <c r="CR53">
        <f>IFERROR(IF(RIGHT(INDEX(PIS!O$1:O$500,MATCH(D53,PIS!C$1:C$500,0)),5)="Gross",MIN(U53+V53,VLOOKUP("R700",TSC!B:C,2,0)*VLOOKUP("R101",TSC!B:C,2,0))*(VLOOKUP("T711",TSC!B:C,2,0)+VLOOKUP("T712",TSC!B:C,2,0))%,MIN(T53+V53,VLOOKUP("R700",TSC!B:C,2,0)*VLOOKUP("R101",TSC!B:C,2,0))*(VLOOKUP("T711",TSC!B:C,2,0)+VLOOKUP("T712",TSC!B:C,2,0)+VLOOKUP("R701",TSC!B:C,2,0))%),0)</f>
        <v/>
      </c>
      <c r="CS53">
        <f>IFERROR(IF(RIGHT(INDEX(PIS!O$1:O$500,MATCH(D53,PIS!C$1:C$500,0)),5)="Gross",MIN(U53+V53,VLOOKUP("R700",TSC!B:C,2,0)*VLOOKUP("R101",TSC!B:C,2,0))*(VLOOKUP("T714",TSC!B:C,2,0))%,MIN(T53+V53,VLOOKUP("R700",TSC!B:C,2,0)*VLOOKUP("R101",TSC!B:C,2,0))*(VLOOKUP("T704",TSC!B:C,2,0)+VLOOKUP("T714",TSC!B:C,2,0))%),0)</f>
        <v/>
      </c>
      <c r="CT53">
        <f>IFERROR(IF(RIGHT(INDEX(PIS!O$1:O$500,MATCH(D53,PIS!C$1:C$500,0)),5)="Gross",MIN(U53+V53,VLOOKUP("R700",TSC!B:C,2,0)*VLOOKUP("R101",TSC!B:C,2,0))*VLOOKUP("T705",TSC!B:C,2,0)%,MIN(T53+V53,VLOOKUP("R700",TSC!B:C,2,0)*VLOOKUP("R101",TSC!B:C,2,0))*VLOOKUP("T705",TSC!B:C,2,0)%),0)</f>
        <v/>
      </c>
      <c r="CU53">
        <f>IFERROR(IF(RIGHT(INDEX(PIS!O$1:O$500,MATCH(D53,PIS!C$1:C$500,0)),5)="Gross",MIN(U53+V53,VLOOKUP("R700",TSC!B:C,2,0)*VLOOKUP("R101",TSC!B:C,2,0))*(VLOOKUP("T713",TSC!B:C,2,0))%,MIN(T53+V53,VLOOKUP("R700",TSC!B:C,2,0)*VLOOKUP("R101",TSC!B:C,2,0))*(VLOOKUP("T713",TSC!B:C,2,0))%),0)</f>
        <v/>
      </c>
      <c r="CV53">
        <f>IFERROR(INDEX(ADJ!$A$1:$BZ$1000,MATCH(PAYROLL!D53,ADJ!A$1:A$500,0),MATCH(PAYROLL!CV$2,ADJ!$2:$2,0)),0)</f>
        <v/>
      </c>
      <c r="CW53">
        <f>IFERROR(INDEX(ADJ!$A$1:$BZ$1000,MATCH(PAYROLL!D53,ADJ!A$1:A$500,0),MATCH(PAYROLL!CW$2,ADJ!$2:$2,0)),0)</f>
        <v/>
      </c>
      <c r="CX53">
        <f>SUM(CR53:CW53)</f>
        <v/>
      </c>
      <c r="CY53">
        <f>ROUND(IF(CR53&gt;0,T53+V53*VLOOKUP("R202",TSC!$B$1:$C$500,2,0),0),0)</f>
        <v/>
      </c>
      <c r="CZ53">
        <f>IFERROR(INDEX(CSDA!D$1:D$500,MATCH($CZ$2,CSDA!C$1:C$500,0)),0)</f>
        <v/>
      </c>
      <c r="DA53">
        <f>ROUND(T53*0.7%,0)</f>
        <v/>
      </c>
      <c r="DB53">
        <f>ROUND(T53/12,0)</f>
        <v/>
      </c>
      <c r="DC53">
        <f ref="DC53" t="array">IFERROR(INDEX(CSDA!D$1:D$500,MATCH("Trích giữ"&amp;PAYROLL!DC$2,CSDA!A$1:A$500&amp;CSDA!C$1:C$500,0)),0)</f>
        <v/>
      </c>
      <c r="DD53">
        <f ref="DD53" t="array">IFERROR(INDEX(CSDA!D$1:D$500,MATCH("Trích giữ"&amp;PAYROLL!DD$2,CSDA!A$1:A$500&amp;CSDA!C$1:C$500,0)),0)</f>
        <v/>
      </c>
      <c r="DE53">
        <f ref="DE53" t="array">IFERROR(INDEX(CSDA!D$1:D$500,MATCH("Trích giữ"&amp;PAYROLL!DE$2,CSDA!A$1:A$500&amp;CSDA!C$1:C$500,0)),0)</f>
        <v/>
      </c>
      <c r="DF53">
        <f>IFERROR(INDEX(CSDA!D$1:D$500,MATCH(PAYROLL!DF$2,CSDA!C$1:C$500,0)),0)</f>
        <v/>
      </c>
      <c r="DG53">
        <f ref="DG53" t="array">IFERROR(INDEX(CSDA!D$1:D$500,MATCH("Trích giữ"&amp;PAYROLL!DG$2,CSDA!A$1:A$500&amp;CSDA!C$1:C$500,0)),0)</f>
        <v/>
      </c>
      <c r="DH53">
        <f>ROUND(T53/26,0)</f>
        <v/>
      </c>
      <c r="DI53">
        <f ref="DI53" t="array">IFERROR(INDEX(CSDA!D$1:D$500,MATCH("Trích giữ"&amp;PAYROLL!DI$2,CSDA!A$1:A$500&amp;CSDA!C$1:C$500,0)),0)</f>
        <v/>
      </c>
      <c r="DJ53">
        <f>IF(U53=0,T53*21.5%-BL53,0)</f>
        <v/>
      </c>
      <c r="DK53">
        <f ref="DK53" t="array">IFERROR(INDEX(CSDA!D$1:D$500,MATCH("Trích giữ"&amp;PAYROLL!DK$2,CSDA!A$1:A$500&amp;CSDA!C$1:C$500,0)),0)</f>
        <v/>
      </c>
      <c r="DL53">
        <f>IFERROR(INDEX(CSDA!D$1:D$500,MATCH(PAYROLL!DL$2,CSDA!C$1:C$500,0))/12,0)</f>
        <v/>
      </c>
      <c r="DM53">
        <f>SUM(DB53:DL53)</f>
        <v/>
      </c>
      <c r="DN53">
        <f>IFERROR(INDEX(ADJ!$A$1:$BZ$1000,MATCH(PAYROLL!D53,ADJ!A$1:A$500,0),MATCH(PAYROLL!DN$2,ADJ!$2:$2,0)),0)</f>
        <v/>
      </c>
      <c r="DO53">
        <f>IFERROR(SUM(BP53,DM53:DN53,CX53:DA53)-DT53,0)</f>
        <v/>
      </c>
      <c r="DP53">
        <f ref="DP53" t="array">SUM(BW53*IFERROR(INDEX(CSDA!D$1:D$500,MATCH(BW$2,CSDA!C$1:C$500,0)),0)%,CX53*IFERROR(INDEX(CSDA!D$1:D$500,MATCH(CX$2,CSDA!C$1:C$500,0)),0)%,DA53*IFERROR(INDEX(CSDA!D$1:D$500,MATCH(DA$2,CSDA!C$1:C$500,0)),0)%,DB53*IFERROR(INDEX(CSDA!D$1:D$500,MATCH(DB$2,CSDA!C$1:C$500,0)),0)%,DF53*IFERROR(INDEX(CSDA!D$1:D$500,MATCH("Phí dịch vụ"&amp;PAYROLL!DF$2,CSDA!A$1:A$500&amp;CSDA!C$1:C$500,0)),0)%,DC53*IFERROR(INDEX(CSDA!D$1:D$500,MATCH("Phí dịch vụ"&amp;PAYROLL!DC$2,CSDA!A$1:A$500&amp;CSDA!C$1:C$500,0)),0)%,DH53*IFERROR(INDEX(CSDA!D$1:D$500,MATCH("Phí dịch vụ"&amp;PAYROLL!DH$2,CSDA!A$1:A$500&amp;CSDA!C$1:C$500,0)),0)%,DJ53*IFERROR(INDEX(CSDA!D$1:D$500,MATCH("Phí dịch vụ"&amp;PAYROLL!DJ$2,CSDA!A$1:A$500&amp;CSDA!C$1:C$500,0)),0)%,BN53*IFERROR(INDEX(CSDA!D$1:D$500,MATCH(BN$2,CSDA!C$1:C$500,0)),0)%)-BN53*7%</f>
        <v/>
      </c>
      <c r="DQ53">
        <f>IFERROR(INDEX(ADJ!$A$1:$BZ$1000,MATCH(PAYROLL!D53,ADJ!A$1:A$500,0),MATCH(PAYROLL!DQ$2,ADJ!$2:$2,0)),0)</f>
        <v/>
      </c>
      <c r="DR53">
        <f>IFERROR(INDEX(ADJ!$A$1:$BZ$1000,MATCH(PAYROLL!D53,ADJ!A$1:A$500,0),MATCH(PAYROLL!DR$2,ADJ!$2:$2,0)),0)</f>
        <v/>
      </c>
      <c r="DS53">
        <f>SUM(DP53:DR53)</f>
        <v/>
      </c>
      <c r="DT53">
        <f>EK53</f>
        <v/>
      </c>
      <c r="DU53">
        <f>SUM(DO53:DR53)</f>
        <v/>
      </c>
      <c r="DV53">
        <f>ROUND(DU53*0.1,0)</f>
        <v/>
      </c>
      <c r="DW53">
        <f>DU53+DV53</f>
        <v/>
      </c>
      <c r="DZ53">
        <f>IFERROR(INDEX(ADJ!$A$1:$BZ$1000,MATCH(PAYROLL!$D53,ADJ!A$1:A$500,0),MATCH(PAYROLL!DZ$2,ADJ!$2:$2,0)),0)</f>
        <v/>
      </c>
      <c r="EA53">
        <f>IFERROR(INDEX(ADJ!$A$1:$BZ$1000,MATCH(PAYROLL!$D53,ADJ!A$1:A$500,0),MATCH(PAYROLL!EA$2,ADJ!$2:$2,0)),0)</f>
        <v/>
      </c>
      <c r="EB53">
        <f>IFERROR(INDEX(ADJ!$A$1:$BZ$1000,MATCH(PAYROLL!$D53,ADJ!A$1:A$500,0),MATCH(PAYROLL!EB$2,ADJ!$2:$2,0)),0)</f>
        <v/>
      </c>
      <c r="EC53">
        <f>IFERROR(INDEX(ADJ!$A$1:$BZ$1000,MATCH(PAYROLL!$D53,ADJ!A$1:A$500,0),MATCH(PAYROLL!EC$2,ADJ!$2:$2,0)),0)</f>
        <v/>
      </c>
      <c r="ED53">
        <f>IFERROR(INDEX(ADJ!$A$1:$BZ$1000,MATCH(PAYROLL!$D53,ADJ!A$1:A$500,0),MATCH(PAYROLL!ED$2,ADJ!$2:$2,0)),0)</f>
        <v/>
      </c>
      <c r="EE53">
        <f>IFERROR(INDEX(ADJ!$A$1:$BZ$1000,MATCH(PAYROLL!$D53,ADJ!A$1:A$500,0),MATCH(PAYROLL!EE$2,ADJ!$2:$2,0)),0)</f>
        <v/>
      </c>
      <c r="EF53">
        <f>IFERROR(INDEX(ADJ!$A$1:$BZ$1000,MATCH(PAYROLL!$D53,ADJ!A$1:A$500,0),MATCH(PAYROLL!EF$2,ADJ!$2:$2,0)),0)</f>
        <v/>
      </c>
      <c r="EG53">
        <f>IFERROR(INDEX(ADJ!$A$1:$BZ$1000,MATCH(PAYROLL!$D53,ADJ!A$1:A$500,0),MATCH(PAYROLL!EG$2,ADJ!$2:$2,0)),0)</f>
        <v/>
      </c>
      <c r="EH53">
        <f>IFERROR(INDEX(ADJ!$A$1:$BZ$1000,MATCH(PAYROLL!$D53,ADJ!A$1:A$500,0),MATCH(PAYROLL!EH$2,ADJ!$2:$2,0)),0)</f>
        <v/>
      </c>
      <c r="EI53">
        <f>IFERROR(INDEX(ADJ!$A$1:$BZ$1000,MATCH(PAYROLL!D53,ADJ!A$1:A$500,0),MATCH(PAYROLL!EI$2,ADJ!$2:$2,0)),0)</f>
        <v/>
      </c>
      <c r="EJ53">
        <f>IFERROR(INDEX(ADJ!$A$1:$BZ$1000,MATCH(PAYROLL!$D53,ADJ!A$1:A$500,0),MATCH(PAYROLL!EJ$2,ADJ!$2:$2,0)),0)</f>
        <v/>
      </c>
      <c r="EK53">
        <f>SUM(DZ53:EJ53)</f>
        <v/>
      </c>
    </row>
    <row r="54">
      <c r="A54" t="n">
        <v>52</v>
      </c>
      <c r="B54" t="inlineStr">
        <is>
          <t>Hoàng Thị Xuân</t>
        </is>
      </c>
      <c r="D54" t="inlineStr">
        <is>
          <t>158931-02</t>
        </is>
      </c>
      <c r="S54">
        <f>IFERROR(INDEX(PIS!$A$1:$BZ$1000,MATCH($D54,PIS!C$1:C$500,0),MATCH("Lương CB tháng trước",PIS!$1:$1,0)),0)</f>
        <v/>
      </c>
      <c r="T54">
        <f>IFERROR(INDEX(PIS!$A$1:$BZ$1000,MATCH($D54,PIS!C$1:C$500,0),MATCH("Lương CB hiện tại",PIS!$1:$1,0)),0)</f>
        <v/>
      </c>
      <c r="U54">
        <f>IFERROR(INDEX(PIS!$A$1:$BZ$1000,MATCH($D54,PIS!C$1:C$500,0),MATCH("Lương đóng BHBB",PIS!$1:$1,0)),0)</f>
        <v/>
      </c>
      <c r="V54">
        <f>IFERROR(INDEX(PIS!$A$1:$BZ$1000,MATCH($D54,PIS!C$1:C$500,0),MATCH(V$2,PIS!$2:$2,0)),0)</f>
        <v/>
      </c>
      <c r="W54">
        <f>IFERROR(INDEX(PIS!$A$1:$BZ$1000,MATCH($D54,PIS!C$1:C$500,0),MATCH(W$2,PIS!$2:$2,0)),0)</f>
        <v/>
      </c>
      <c r="X54">
        <f>IFERROR(INDEX(PIS!$A$1:$BZ$1000,MATCH($D54,PIS!C$1:C$500,0),MATCH(X$2,PIS!$2:$2,0)),0)</f>
        <v/>
      </c>
      <c r="Y54">
        <f>IFERROR(INDEX(PIS!$A$1:$BZ$1000,MATCH($D54,PIS!C$1:C$500,0),MATCH(Y$2,PIS!$2:$2,0)),0)</f>
        <v/>
      </c>
      <c r="Z54">
        <f>IFERROR(INDEX(PIS!$A$1:$BZ$1000,MATCH($D54,PIS!C$1:C$500,0),MATCH(Z$2,PIS!$2:$2,0)),0)</f>
        <v/>
      </c>
      <c r="AA54">
        <f>IFERROR(INDEX(PIS!$A$1:$BZ$1000,MATCH($D54,PIS!C$1:C$500,0),MATCH(AA$2,PIS!$2:$2,0)),0)</f>
        <v/>
      </c>
      <c r="AB54">
        <f>IFERROR(INDEX(PIS!$A$1:$BZ$1000,MATCH($D54,PIS!C$1:C$500,0),MATCH(AB$2,PIS!$2:$2,0)),0)</f>
        <v/>
      </c>
      <c r="AC54">
        <f>SUM(V54:AB54)</f>
        <v/>
      </c>
      <c r="AD54">
        <f>IFERROR(INDEX(TIMESHEET!$A$1:$AI$5000,MATCH($D54,TIMESHEET!A$1:A$500,0),MATCH("T100",TIMESHEET!$2:$2,0))-2,0)</f>
        <v/>
      </c>
      <c r="AE54">
        <f>IFERROR(INDEX(TIMESHEET!$A$1:$AI$5000,MATCH($D54,TIMESHEET!A$1:A$500,0),MATCH("T202",TIMESHEET!$2:$2,0)),0)</f>
        <v/>
      </c>
      <c r="AF54">
        <f>IFERROR(INDEX(TIMESHEET!$A$1:$AI$5000,MATCH($D54,TIMESHEET!A$1:A$500,0),MATCH("T302",TIMESHEET!$2:$2,0)),0)</f>
        <v/>
      </c>
      <c r="AG54">
        <f>IFERROR(INDEX(TIMESHEET!$A$1:$AI$5000,MATCH($D54,TIMESHEET!A$1:A$500,0),MATCH("T406",TIMESHEET!$2:$2,0)),0)</f>
        <v/>
      </c>
      <c r="AH54">
        <f>AE54+AG54</f>
        <v/>
      </c>
      <c r="AI54">
        <f>IFERROR(INDEX(TIMESHEET!$A$1:$AI$5000,MATCH($D54,TIMESHEET!A$1:A$500,0),MATCH("T701",TIMESHEET!$2:$2,0)),0)</f>
        <v/>
      </c>
      <c r="AJ54">
        <f>IFERROR(INDEX(TIMESHEET!$A$1:$AI$5000,MATCH($D54,TIMESHEET!B$1:B$500,0),MATCH("T320",TIMESHEET!$2:$2,0)),0)</f>
        <v/>
      </c>
      <c r="AK54">
        <f>IFERROR(IF(LEFT(INDEX(PIS!O$1:O$500,MATCH(D54,PIS!C$1:C$500)),1)="M",T54/AD54*SUM(AE54:AG54),T54*AD54),0)</f>
        <v/>
      </c>
      <c r="AL54">
        <f>IFERROR(INDEX(ADJ!$A$1:$BZ$1000,MATCH(PAYROLL!D54,ADJ!A$1:A$500,0),MATCH(PAYROLL!AL$2,ADJ!$2:$2,0)),0)</f>
        <v/>
      </c>
      <c r="AM54">
        <f>SUM(AK54:AL54)</f>
        <v/>
      </c>
      <c r="AN54">
        <f>IFERROR(ROUND(V54/$AD54*$AH54,0),0)</f>
        <v/>
      </c>
      <c r="AO54">
        <f>IFERROR(ROUND(W54/$AD54*$AH54,0),0)</f>
        <v/>
      </c>
      <c r="AP54">
        <f>IFERROR(ROUND(X54/$AD54*$AE54,0),0)</f>
        <v/>
      </c>
      <c r="AQ54">
        <f>IFERROR(ROUND(Y54/$AD54*$AH54,0),0)</f>
        <v/>
      </c>
      <c r="AR54">
        <f>IFERROR(ROUND(Z54/$AD54*$AH54,0),0)</f>
        <v/>
      </c>
      <c r="AS54">
        <f>IFERROR(ROUND(AA54/$AD54*$AH54,0),0)</f>
        <v/>
      </c>
      <c r="AT54">
        <f>IFERROR(IF((AE54+AF54+AG54)&gt;13,AB54,ROUND(AB54/AD54*AH54,0)),0)</f>
        <v/>
      </c>
      <c r="AU54">
        <f>IFERROR(INDEX(ADJ!$A$1:$BZ$1000,MATCH(PAYROLL!D54,ADJ!A$1:A$500,0),MATCH(PAYROLL!AU$2,ADJ!$2:$2,0)),0)</f>
        <v/>
      </c>
      <c r="AV54">
        <f>ROUND(SUM(AN54:AU54),0)</f>
        <v/>
      </c>
      <c r="AW54">
        <f>IFERROR(INDEX(TIMESHEET!$A$1:$AI$5000,MATCH(PAYROLL!D54,TIMESHEET!A$1:A$500,0),MATCH("T620",TIMESHEET!$2:$2,0)),0)</f>
        <v/>
      </c>
      <c r="AX54">
        <f>IFERROR(INDEX(TIMESHEET!$A$1:$AI$5000,MATCH(PAYROLL!D54,TIMESHEET!A$1:A$500,0),MATCH("T601",TIMESHEET!$2:$2,0)),0)</f>
        <v/>
      </c>
      <c r="AY54">
        <f>IFERROR(INDEX(TIMESHEET!$A$1:$AI$5000,MATCH(PAYROLL!D54,TIMESHEET!A$1:A$500,0),MATCH("T602",TIMESHEET!$2:$2,0)),0)</f>
        <v/>
      </c>
      <c r="AZ54">
        <f>IFERROR(INDEX(TIMESHEET!$A$1:$AI$5000,MATCH(PAYROLL!D54,TIMESHEET!A$1:A$500,0),MATCH("T603",TIMESHEET!$2:$2,0)),0)</f>
        <v/>
      </c>
      <c r="BA54">
        <f>IFERROR(INDEX(TIMESHEET!$A$1:$AI$5000,MATCH(PAYROLL!D54,TIMESHEET!A$1:A$500,0),MATCH("T611",TIMESHEET!$2:$2,0)),0)</f>
        <v/>
      </c>
      <c r="BB54">
        <f>IFERROR(INDEX(TIMESHEET!$A$1:$AI$5000,MATCH(PAYROLL!D54,TIMESHEET!A$1:A$500,0),MATCH("T612",TIMESHEET!$2:$2,0)),0)</f>
        <v/>
      </c>
      <c r="BC54">
        <f>IFERROR(INDEX(TIMESHEET!$A$1:$AI$5000,MATCH(PAYROLL!D54,TIMESHEET!A$1:A$500,0),MATCH("T613",TIMESHEET!$2:$2,0)),0)</f>
        <v/>
      </c>
      <c r="BD54">
        <f>IFERROR(INDEX(TIMESHEET!$A$1:$AI$5000,MATCH(PAYROLL!D54,TIMESHEET!A$1:A$500,0),MATCH("T500",TIMESHEET!$2:$2,0)),0)</f>
        <v/>
      </c>
      <c r="BE54">
        <f>IFERROR(IF(LEFT(INDEX(PIS!O$1:O$500,MATCH(D54,PIS!C$1:C$500)),1)="M",T54/AD54/8*(AW54+AX54*1.5+AY54*2+AZ54*3+BA54*2.1+BB54*2.7+BC54*3.9+BD54*0.3),T54/8*(AW54+AX54*1.5+AY54*2+AZ54*3+BA54*2.1+BB54*2.7+BC54*3.9+BD54*0.3)),0)</f>
        <v/>
      </c>
      <c r="BF54">
        <f>IFERROR(INDEX(ADJ!$A$1:$BZ$1000,MATCH(PAYROLL!$D54,ADJ!A$1:A$500,0),MATCH(PAYROLL!BF$2,ADJ!$2:$2,0)),0)</f>
        <v/>
      </c>
      <c r="BG54">
        <f>IFERROR(INDEX(ADJ!$A$1:$BZ$1000,MATCH(PAYROLL!D54,ADJ!A$1:A$500,0),MATCH(PAYROLL!BG$2,ADJ!$2:$2,0)),0)</f>
        <v/>
      </c>
      <c r="BH54">
        <f>IFERROR(INDEX(ADJ!$A$1:$BZ$1000,MATCH(PAYROLL!D54,ADJ!A$1:A$500,0),MATCH(PAYROLL!BH$2,ADJ!$2:$2,0)),0)</f>
        <v/>
      </c>
      <c r="BI54">
        <f>IFERROR(INDEX(ADJ!$A$1:$BZ$1000,MATCH(PAYROLL!D54,ADJ!A$1:A$500,0),MATCH(PAYROLL!BI$2,ADJ!$2:$2,0)),0)</f>
        <v/>
      </c>
      <c r="BJ54">
        <f>IFERROR(INDEX(ADJ!$A$1:$BZ$1000,MATCH(PAYROLL!D54,ADJ!A$1:A$500,0),MATCH(PAYROLL!BJ$2,ADJ!$2:$2,0)),0)</f>
        <v/>
      </c>
      <c r="BK54">
        <f>SUM(BF54:BJ54)</f>
        <v/>
      </c>
      <c r="BL54">
        <f>IFERROR(INDEX(ADJ!$A$1:$BZ$1000,MATCH(PAYROLL!D54,ADJ!A$1:A$500,0),MATCH(PAYROLL!BL$2,ADJ!$2:$2,0)),0)</f>
        <v/>
      </c>
      <c r="BM54">
        <f>IFERROR(INDEX(ADJ!$A$1:$BZ$1000,MATCH(PAYROLL!D54,ADJ!A$1:A$500,0),MATCH(PAYROLL!BM$2,ADJ!$2:$2,0)),0)</f>
        <v/>
      </c>
      <c r="BN54">
        <f>IFERROR(INDEX(ADJ!$A$1:$BZ$1000,MATCH(PAYROLL!D54,ADJ!A$1:A$500,0),MATCH(PAYROLL!BN$2,ADJ!$2:$2,0)),0)</f>
        <v/>
      </c>
      <c r="BO54">
        <f>IFERROR(INDEX(ADJ!$A$1:$BZ$1000,MATCH(PAYROLL!D54,ADJ!A$1:A$500,0),MATCH(PAYROLL!BO$2,ADJ!$2:$2,0)),0)</f>
        <v/>
      </c>
      <c r="BP54">
        <f>SUM(AM54,AV54,BE54,BK54,BL54:BO54)</f>
        <v/>
      </c>
      <c r="BQ54">
        <f>BO54</f>
        <v/>
      </c>
      <c r="BR54">
        <f>IFERROR(ROUND(IF(LEFT(INDEX(PIS!O$1:O$500,MATCH(D54,PIS!C$1:C$500)),1)="D",T54/8*(BD54*0.3),IF(LEFT(INDEX(PIS!O$1:O$500,MATCH(D54,PIS!C$1:C$500)),1)="H",T54*($BD54*0.3),T54/$AD54/8*($BD54*0.3))),0),0)</f>
        <v/>
      </c>
      <c r="BS54">
        <f>IF(AP54&lt;1,0,MIN(AP54,730000))</f>
        <v/>
      </c>
      <c r="BT54">
        <f>IFERROR(ROUND((BE54-SUM(AW54:BC54)*T54/AD54/8),0)-BR54,0)</f>
        <v/>
      </c>
      <c r="BU54">
        <f>AO54</f>
        <v/>
      </c>
      <c r="BV54">
        <f>SUM(BQ54:BU54)</f>
        <v/>
      </c>
      <c r="BW54">
        <f>BP54-BV54</f>
        <v/>
      </c>
      <c r="BX54">
        <f>IFERROR(IF(RIGHT(INDEX(PIS!O$1:O$500,MATCH(D54,PIS!C$1:C$500)),5)="Gross",MIN(U54+V54,VLOOKUP("R700",TSC!B:C,2,0)*VLOOKUP("R101",TSC!B:C,2,0))*VLOOKUP("R701",TSC!B:C,2,0)%,0),0)</f>
        <v/>
      </c>
      <c r="BY54">
        <f>IFERROR(IF(RIGHT(INDEX(PIS!O$1:O$500,MATCH(D54,PIS!C$1:C$500)),5)="Gross",MIN(U54+V54,VLOOKUP("R700",TSC!B:C,2,0)*VLOOKUP("R101",TSC!B:C,2,0))*VLOOKUP("T704",TSC!B:C,2,0)%,0),0)</f>
        <v/>
      </c>
      <c r="BZ54">
        <f>IFERROR(IF(RIGHT(INDEX(PIS!O$1:O$500,MATCH(D54,PIS!C$1:C$500)),5)="Gross",MIN(U54+V54,VLOOKUP("R700",TSC!B:C,2,0)*VLOOKUP("1",TSC!F:G,2,0))*VLOOKUP("T705",TSC!B:C,2,0)%,0),0)</f>
        <v/>
      </c>
      <c r="CA54">
        <f>IFERROR(INDEX(ADJ!$A$1:$BZ$1000,MATCH(PAYROLL!D54,ADJ!A$1:A$500,0),MATCH(PAYROLL!CA$2,ADJ!$2:$2,0)),0)</f>
        <v/>
      </c>
      <c r="CB54">
        <f>IFERROR(INDEX(ADJ!$A$1:$BZ$1000,MATCH(PAYROLL!D54,ADJ!A$1:A$500,0),MATCH(PAYROLL!CB$2,ADJ!$2:$2,0)),0)</f>
        <v/>
      </c>
      <c r="CC54">
        <f>SUM(BX54:CB54)</f>
        <v/>
      </c>
      <c r="CD54">
        <f>IFERROR(INDEX(PIS!$A$1:$BZ$1000,MATCH(PAYROLL!D54,PIS!C$1:C$500,0),MATCH(PAYROLL!CD$1,PIS!$1:$1,0)),0)</f>
        <v/>
      </c>
      <c r="CE54">
        <f>IFERROR(IF(OR(INDEX(PIS!P$1:P$500,MATCH(D54,PIS!C$1:C$500,0))="LT2",INDEX(PIS!P$1:P$500,MATCH(D54,PIS!C$1:C$500,0))="P10"),0,SUM(CC54,CD54*VLOOKUP("R601",TSC!B:C,2,0),VLOOKUP("R602",TSC!B:C,2,0))),0)</f>
        <v/>
      </c>
      <c r="CF54">
        <f>MAX(BW54-CE54,0)</f>
        <v/>
      </c>
      <c r="CG54">
        <f>IFERROR(IF(OR(RIGHT(INDEX(PIS!P$1:P$500,MATCH(D54,PIS!C$1:C$500)),5)="P10",RIGHT(INDEX(PIS!P$1:P$500,MATCH(D54,PIS!C$1:C$500)),5)="CK"),0,IF(CF54&lt;=5000000,CF54*5%,IF(CF54&lt;=10000000,CF54*10%-250000,IF(CF54&lt;=18000000,CF54*15%-750000,IF(CF54&lt;=32000000,CF54*20%-1650000,IF(CF54&lt;=52000000,CF54*25%-3250000,IF(CF54&lt;=80000000,BH54*30%-5850000,CF54*35%-9850000))))))),0)</f>
        <v/>
      </c>
      <c r="CH54">
        <f>IFERROR(IF(OR(INDEX(PIS!P$1:P$500,MATCH(D54,PIS!C$1:C$500))="LT",INDEX(PIS!P$1:P$500,MATCH(D54,PIS!C$1:C$500))="CK"),0,IF(CF54&lt;2000000,0,CF54*10%)),0)</f>
        <v/>
      </c>
      <c r="CI54">
        <f>IFERROR(INDEX(ADJ!$A$1:$BZ$1000,MATCH(PAYROLL!D54,ADJ!A$1:A$500,0),MATCH(PAYROLL!CI$2,ADJ!$2:$2,0)),0)</f>
        <v/>
      </c>
      <c r="CJ54">
        <f>IFERROR(INDEX(ADJ!$A$1:$BZ$1000,MATCH(PAYROLL!D54,ADJ!A$1:A$500,0),MATCH(PAYROLL!CJ$2,ADJ!$2:$2,0)),0)</f>
        <v/>
      </c>
      <c r="CK54">
        <f>IFERROR(INDEX(ADJ!$A$1:$BZ$1000,MATCH(PAYROLL!D54,ADJ!A$1:A$500,0),MATCH(PAYROLL!CK$2,ADJ!$2:$2,0)),0)</f>
        <v/>
      </c>
      <c r="CL54">
        <f>SUM(CG54:CK54)</f>
        <v/>
      </c>
      <c r="CM54">
        <f>ROUND(SUM(CH54:CK54),0)</f>
        <v/>
      </c>
      <c r="CN54">
        <f>IFERROR(INDEX(CSDA!D$1:D$500,MATCH($CN$2,CSDA!C$1:C$500,0))*INDEX(PIS!V$1:V$500,MATCH(D54,PIS!C$1:C$500))+INDEX(ADJ!$A$1:$BZ$1000,MATCH(PAYROLL!D54,ADJ!A$1:A$500,0),MATCH(PAYROLL!CN$2,ADJ!$2:$2,0)),0)</f>
        <v/>
      </c>
      <c r="CO54">
        <f>IFERROR(INDEX(ADJ!$A$1:$BZ$1000,MATCH(PAYROLL!D54,ADJ!A$1:A$500,0),MATCH(PAYROLL!CO$2,ADJ!$2:$2,0)),0)</f>
        <v/>
      </c>
      <c r="CP54">
        <f>IFERROR(INDEX(ADJ!$A$1:$BZ$1000,MATCH(PAYROLL!D54,ADJ!A$1:A$500,0),MATCH(PAYROLL!CP$2,ADJ!$2:$2,0)),0)</f>
        <v/>
      </c>
      <c r="CQ54">
        <f>BP54-CL54-CI54-CM54-CN54-CO54-CP54-CC54</f>
        <v/>
      </c>
      <c r="CR54">
        <f>IFERROR(IF(RIGHT(INDEX(PIS!O$1:O$500,MATCH(D54,PIS!C$1:C$500,0)),5)="Gross",MIN(U54+V54,VLOOKUP("R700",TSC!B:C,2,0)*VLOOKUP("R101",TSC!B:C,2,0))*(VLOOKUP("T711",TSC!B:C,2,0)+VLOOKUP("T712",TSC!B:C,2,0))%,MIN(T54+V54,VLOOKUP("R700",TSC!B:C,2,0)*VLOOKUP("R101",TSC!B:C,2,0))*(VLOOKUP("T711",TSC!B:C,2,0)+VLOOKUP("T712",TSC!B:C,2,0)+VLOOKUP("R701",TSC!B:C,2,0))%),0)</f>
        <v/>
      </c>
      <c r="CS54">
        <f>IFERROR(IF(RIGHT(INDEX(PIS!O$1:O$500,MATCH(D54,PIS!C$1:C$500,0)),5)="Gross",MIN(U54+V54,VLOOKUP("R700",TSC!B:C,2,0)*VLOOKUP("R101",TSC!B:C,2,0))*(VLOOKUP("T714",TSC!B:C,2,0))%,MIN(T54+V54,VLOOKUP("R700",TSC!B:C,2,0)*VLOOKUP("R101",TSC!B:C,2,0))*(VLOOKUP("T704",TSC!B:C,2,0)+VLOOKUP("T714",TSC!B:C,2,0))%),0)</f>
        <v/>
      </c>
      <c r="CT54">
        <f>IFERROR(IF(RIGHT(INDEX(PIS!O$1:O$500,MATCH(D54,PIS!C$1:C$500,0)),5)="Gross",MIN(U54+V54,VLOOKUP("R700",TSC!B:C,2,0)*VLOOKUP("R101",TSC!B:C,2,0))*VLOOKUP("T705",TSC!B:C,2,0)%,MIN(T54+V54,VLOOKUP("R700",TSC!B:C,2,0)*VLOOKUP("R101",TSC!B:C,2,0))*VLOOKUP("T705",TSC!B:C,2,0)%),0)</f>
        <v/>
      </c>
      <c r="CU54">
        <f>IFERROR(IF(RIGHT(INDEX(PIS!O$1:O$500,MATCH(D54,PIS!C$1:C$500,0)),5)="Gross",MIN(U54+V54,VLOOKUP("R700",TSC!B:C,2,0)*VLOOKUP("R101",TSC!B:C,2,0))*(VLOOKUP("T713",TSC!B:C,2,0))%,MIN(T54+V54,VLOOKUP("R700",TSC!B:C,2,0)*VLOOKUP("R101",TSC!B:C,2,0))*(VLOOKUP("T713",TSC!B:C,2,0))%),0)</f>
        <v/>
      </c>
      <c r="CV54">
        <f>IFERROR(INDEX(ADJ!$A$1:$BZ$1000,MATCH(PAYROLL!D54,ADJ!A$1:A$500,0),MATCH(PAYROLL!CV$2,ADJ!$2:$2,0)),0)</f>
        <v/>
      </c>
      <c r="CW54">
        <f>IFERROR(INDEX(ADJ!$A$1:$BZ$1000,MATCH(PAYROLL!D54,ADJ!A$1:A$500,0),MATCH(PAYROLL!CW$2,ADJ!$2:$2,0)),0)</f>
        <v/>
      </c>
      <c r="CX54">
        <f>SUM(CR54:CW54)</f>
        <v/>
      </c>
      <c r="CY54">
        <f>ROUND(IF(CR54&gt;0,T54+V54*VLOOKUP("R202",TSC!$B$1:$C$500,2,0),0),0)</f>
        <v/>
      </c>
      <c r="CZ54">
        <f>IFERROR(INDEX(CSDA!D$1:D$500,MATCH($CZ$2,CSDA!C$1:C$500,0)),0)</f>
        <v/>
      </c>
      <c r="DA54">
        <f>ROUND(T54*0.7%,0)</f>
        <v/>
      </c>
      <c r="DB54">
        <f>ROUND(T54/12,0)</f>
        <v/>
      </c>
      <c r="DC54">
        <f ref="DC54" t="array">IFERROR(INDEX(CSDA!D$1:D$500,MATCH("Trích giữ"&amp;PAYROLL!DC$2,CSDA!A$1:A$500&amp;CSDA!C$1:C$500,0)),0)</f>
        <v/>
      </c>
      <c r="DD54">
        <f ref="DD54" t="array">IFERROR(INDEX(CSDA!D$1:D$500,MATCH("Trích giữ"&amp;PAYROLL!DD$2,CSDA!A$1:A$500&amp;CSDA!C$1:C$500,0)),0)</f>
        <v/>
      </c>
      <c r="DE54">
        <f ref="DE54" t="array">IFERROR(INDEX(CSDA!D$1:D$500,MATCH("Trích giữ"&amp;PAYROLL!DE$2,CSDA!A$1:A$500&amp;CSDA!C$1:C$500,0)),0)</f>
        <v/>
      </c>
      <c r="DF54">
        <f>IFERROR(INDEX(CSDA!D$1:D$500,MATCH(PAYROLL!DF$2,CSDA!C$1:C$500,0)),0)</f>
        <v/>
      </c>
      <c r="DG54">
        <f ref="DG54" t="array">IFERROR(INDEX(CSDA!D$1:D$500,MATCH("Trích giữ"&amp;PAYROLL!DG$2,CSDA!A$1:A$500&amp;CSDA!C$1:C$500,0)),0)</f>
        <v/>
      </c>
      <c r="DH54">
        <f>ROUND(T54/26,0)</f>
        <v/>
      </c>
      <c r="DI54">
        <f ref="DI54" t="array">IFERROR(INDEX(CSDA!D$1:D$500,MATCH("Trích giữ"&amp;PAYROLL!DI$2,CSDA!A$1:A$500&amp;CSDA!C$1:C$500,0)),0)</f>
        <v/>
      </c>
      <c r="DJ54">
        <f>IF(U54=0,T54*21.5%-BL54,0)</f>
        <v/>
      </c>
      <c r="DK54">
        <f ref="DK54" t="array">IFERROR(INDEX(CSDA!D$1:D$500,MATCH("Trích giữ"&amp;PAYROLL!DK$2,CSDA!A$1:A$500&amp;CSDA!C$1:C$500,0)),0)</f>
        <v/>
      </c>
      <c r="DL54">
        <f>IFERROR(INDEX(CSDA!D$1:D$500,MATCH(PAYROLL!DL$2,CSDA!C$1:C$500,0))/12,0)</f>
        <v/>
      </c>
      <c r="DM54">
        <f>SUM(DB54:DL54)</f>
        <v/>
      </c>
      <c r="DN54">
        <f>IFERROR(INDEX(ADJ!$A$1:$BZ$1000,MATCH(PAYROLL!D54,ADJ!A$1:A$500,0),MATCH(PAYROLL!DN$2,ADJ!$2:$2,0)),0)</f>
        <v/>
      </c>
      <c r="DO54">
        <f>IFERROR(SUM(BP54,DM54:DN54,CX54:DA54)-DT54,0)</f>
        <v/>
      </c>
      <c r="DP54">
        <f ref="DP54" t="array">SUM(BW54*IFERROR(INDEX(CSDA!D$1:D$500,MATCH(BW$2,CSDA!C$1:C$500,0)),0)%,CX54*IFERROR(INDEX(CSDA!D$1:D$500,MATCH(CX$2,CSDA!C$1:C$500,0)),0)%,DA54*IFERROR(INDEX(CSDA!D$1:D$500,MATCH(DA$2,CSDA!C$1:C$500,0)),0)%,DB54*IFERROR(INDEX(CSDA!D$1:D$500,MATCH(DB$2,CSDA!C$1:C$500,0)),0)%,DF54*IFERROR(INDEX(CSDA!D$1:D$500,MATCH("Phí dịch vụ"&amp;PAYROLL!DF$2,CSDA!A$1:A$500&amp;CSDA!C$1:C$500,0)),0)%,DC54*IFERROR(INDEX(CSDA!D$1:D$500,MATCH("Phí dịch vụ"&amp;PAYROLL!DC$2,CSDA!A$1:A$500&amp;CSDA!C$1:C$500,0)),0)%,DH54*IFERROR(INDEX(CSDA!D$1:D$500,MATCH("Phí dịch vụ"&amp;PAYROLL!DH$2,CSDA!A$1:A$500&amp;CSDA!C$1:C$500,0)),0)%,DJ54*IFERROR(INDEX(CSDA!D$1:D$500,MATCH("Phí dịch vụ"&amp;PAYROLL!DJ$2,CSDA!A$1:A$500&amp;CSDA!C$1:C$500,0)),0)%,BN54*IFERROR(INDEX(CSDA!D$1:D$500,MATCH(BN$2,CSDA!C$1:C$500,0)),0)%)-BN54*7%</f>
        <v/>
      </c>
      <c r="DQ54">
        <f>IFERROR(INDEX(ADJ!$A$1:$BZ$1000,MATCH(PAYROLL!D54,ADJ!A$1:A$500,0),MATCH(PAYROLL!DQ$2,ADJ!$2:$2,0)),0)</f>
        <v/>
      </c>
      <c r="DR54">
        <f>IFERROR(INDEX(ADJ!$A$1:$BZ$1000,MATCH(PAYROLL!D54,ADJ!A$1:A$500,0),MATCH(PAYROLL!DR$2,ADJ!$2:$2,0)),0)</f>
        <v/>
      </c>
      <c r="DS54">
        <f>SUM(DP54:DR54)</f>
        <v/>
      </c>
      <c r="DT54">
        <f>EK54</f>
        <v/>
      </c>
      <c r="DU54">
        <f>SUM(DO54:DR54)</f>
        <v/>
      </c>
      <c r="DV54">
        <f>ROUND(DU54*0.1,0)</f>
        <v/>
      </c>
      <c r="DW54">
        <f>DU54+DV54</f>
        <v/>
      </c>
      <c r="DZ54">
        <f>IFERROR(INDEX(ADJ!$A$1:$BZ$1000,MATCH(PAYROLL!$D54,ADJ!A$1:A$500,0),MATCH(PAYROLL!DZ$2,ADJ!$2:$2,0)),0)</f>
        <v/>
      </c>
      <c r="EA54">
        <f>IFERROR(INDEX(ADJ!$A$1:$BZ$1000,MATCH(PAYROLL!$D54,ADJ!A$1:A$500,0),MATCH(PAYROLL!EA$2,ADJ!$2:$2,0)),0)</f>
        <v/>
      </c>
      <c r="EB54">
        <f>IFERROR(INDEX(ADJ!$A$1:$BZ$1000,MATCH(PAYROLL!$D54,ADJ!A$1:A$500,0),MATCH(PAYROLL!EB$2,ADJ!$2:$2,0)),0)</f>
        <v/>
      </c>
      <c r="EC54">
        <f>IFERROR(INDEX(ADJ!$A$1:$BZ$1000,MATCH(PAYROLL!$D54,ADJ!A$1:A$500,0),MATCH(PAYROLL!EC$2,ADJ!$2:$2,0)),0)</f>
        <v/>
      </c>
      <c r="ED54">
        <f>IFERROR(INDEX(ADJ!$A$1:$BZ$1000,MATCH(PAYROLL!$D54,ADJ!A$1:A$500,0),MATCH(PAYROLL!ED$2,ADJ!$2:$2,0)),0)</f>
        <v/>
      </c>
      <c r="EE54">
        <f>IFERROR(INDEX(ADJ!$A$1:$BZ$1000,MATCH(PAYROLL!$D54,ADJ!A$1:A$500,0),MATCH(PAYROLL!EE$2,ADJ!$2:$2,0)),0)</f>
        <v/>
      </c>
      <c r="EF54">
        <f>IFERROR(INDEX(ADJ!$A$1:$BZ$1000,MATCH(PAYROLL!$D54,ADJ!A$1:A$500,0),MATCH(PAYROLL!EF$2,ADJ!$2:$2,0)),0)</f>
        <v/>
      </c>
      <c r="EG54">
        <f>IFERROR(INDEX(ADJ!$A$1:$BZ$1000,MATCH(PAYROLL!$D54,ADJ!A$1:A$500,0),MATCH(PAYROLL!EG$2,ADJ!$2:$2,0)),0)</f>
        <v/>
      </c>
      <c r="EH54">
        <f>IFERROR(INDEX(ADJ!$A$1:$BZ$1000,MATCH(PAYROLL!$D54,ADJ!A$1:A$500,0),MATCH(PAYROLL!EH$2,ADJ!$2:$2,0)),0)</f>
        <v/>
      </c>
      <c r="EI54">
        <f>IFERROR(INDEX(ADJ!$A$1:$BZ$1000,MATCH(PAYROLL!D54,ADJ!A$1:A$500,0),MATCH(PAYROLL!EI$2,ADJ!$2:$2,0)),0)</f>
        <v/>
      </c>
      <c r="EJ54">
        <f>IFERROR(INDEX(ADJ!$A$1:$BZ$1000,MATCH(PAYROLL!$D54,ADJ!A$1:A$500,0),MATCH(PAYROLL!EJ$2,ADJ!$2:$2,0)),0)</f>
        <v/>
      </c>
      <c r="EK54">
        <f>SUM(DZ54:EJ54)</f>
        <v/>
      </c>
    </row>
    <row r="55">
      <c r="A55" t="n">
        <v>53</v>
      </c>
      <c r="B55" t="inlineStr">
        <is>
          <t>Lục Văn Thành Đủ</t>
        </is>
      </c>
      <c r="D55" t="inlineStr">
        <is>
          <t>158932-02</t>
        </is>
      </c>
      <c r="S55">
        <f>IFERROR(INDEX(PIS!$A$1:$BZ$1000,MATCH($D55,PIS!C$1:C$500,0),MATCH("Lương CB tháng trước",PIS!$1:$1,0)),0)</f>
        <v/>
      </c>
      <c r="T55">
        <f>IFERROR(INDEX(PIS!$A$1:$BZ$1000,MATCH($D55,PIS!C$1:C$500,0),MATCH("Lương CB hiện tại",PIS!$1:$1,0)),0)</f>
        <v/>
      </c>
      <c r="U55">
        <f>IFERROR(INDEX(PIS!$A$1:$BZ$1000,MATCH($D55,PIS!C$1:C$500,0),MATCH("Lương đóng BHBB",PIS!$1:$1,0)),0)</f>
        <v/>
      </c>
      <c r="V55">
        <f>IFERROR(INDEX(PIS!$A$1:$BZ$1000,MATCH($D55,PIS!C$1:C$500,0),MATCH(V$2,PIS!$2:$2,0)),0)</f>
        <v/>
      </c>
      <c r="W55">
        <f>IFERROR(INDEX(PIS!$A$1:$BZ$1000,MATCH($D55,PIS!C$1:C$500,0),MATCH(W$2,PIS!$2:$2,0)),0)</f>
        <v/>
      </c>
      <c r="X55">
        <f>IFERROR(INDEX(PIS!$A$1:$BZ$1000,MATCH($D55,PIS!C$1:C$500,0),MATCH(X$2,PIS!$2:$2,0)),0)</f>
        <v/>
      </c>
      <c r="Y55">
        <f>IFERROR(INDEX(PIS!$A$1:$BZ$1000,MATCH($D55,PIS!C$1:C$500,0),MATCH(Y$2,PIS!$2:$2,0)),0)</f>
        <v/>
      </c>
      <c r="Z55">
        <f>IFERROR(INDEX(PIS!$A$1:$BZ$1000,MATCH($D55,PIS!C$1:C$500,0),MATCH(Z$2,PIS!$2:$2,0)),0)</f>
        <v/>
      </c>
      <c r="AA55">
        <f>IFERROR(INDEX(PIS!$A$1:$BZ$1000,MATCH($D55,PIS!C$1:C$500,0),MATCH(AA$2,PIS!$2:$2,0)),0)</f>
        <v/>
      </c>
      <c r="AB55">
        <f>IFERROR(INDEX(PIS!$A$1:$BZ$1000,MATCH($D55,PIS!C$1:C$500,0),MATCH(AB$2,PIS!$2:$2,0)),0)</f>
        <v/>
      </c>
      <c r="AC55">
        <f>SUM(V55:AB55)</f>
        <v/>
      </c>
      <c r="AD55">
        <f>IFERROR(INDEX(TIMESHEET!$A$1:$AI$5000,MATCH($D55,TIMESHEET!A$1:A$500,0),MATCH("T100",TIMESHEET!$2:$2,0))-2,0)</f>
        <v/>
      </c>
      <c r="AE55">
        <f>IFERROR(INDEX(TIMESHEET!$A$1:$AI$5000,MATCH($D55,TIMESHEET!A$1:A$500,0),MATCH("T202",TIMESHEET!$2:$2,0)),0)</f>
        <v/>
      </c>
      <c r="AF55">
        <f>IFERROR(INDEX(TIMESHEET!$A$1:$AI$5000,MATCH($D55,TIMESHEET!A$1:A$500,0),MATCH("T302",TIMESHEET!$2:$2,0)),0)</f>
        <v/>
      </c>
      <c r="AG55">
        <f>IFERROR(INDEX(TIMESHEET!$A$1:$AI$5000,MATCH($D55,TIMESHEET!A$1:A$500,0),MATCH("T406",TIMESHEET!$2:$2,0)),0)</f>
        <v/>
      </c>
      <c r="AH55">
        <f>AE55+AG55</f>
        <v/>
      </c>
      <c r="AI55">
        <f>IFERROR(INDEX(TIMESHEET!$A$1:$AI$5000,MATCH($D55,TIMESHEET!A$1:A$500,0),MATCH("T701",TIMESHEET!$2:$2,0)),0)</f>
        <v/>
      </c>
      <c r="AJ55">
        <f>IFERROR(INDEX(TIMESHEET!$A$1:$AI$5000,MATCH($D55,TIMESHEET!B$1:B$500,0),MATCH("T320",TIMESHEET!$2:$2,0)),0)</f>
        <v/>
      </c>
      <c r="AK55">
        <f>IFERROR(IF(LEFT(INDEX(PIS!O$1:O$500,MATCH(D55,PIS!C$1:C$500)),1)="M",T55/AD55*SUM(AE55:AG55),T55*AD55),0)</f>
        <v/>
      </c>
      <c r="AL55">
        <f>IFERROR(INDEX(ADJ!$A$1:$BZ$1000,MATCH(PAYROLL!D55,ADJ!A$1:A$500,0),MATCH(PAYROLL!AL$2,ADJ!$2:$2,0)),0)</f>
        <v/>
      </c>
      <c r="AM55">
        <f>SUM(AK55:AL55)</f>
        <v/>
      </c>
      <c r="AN55">
        <f>IFERROR(ROUND(V55/$AD55*$AH55,0),0)</f>
        <v/>
      </c>
      <c r="AO55">
        <f>IFERROR(ROUND(W55/$AD55*$AH55,0),0)</f>
        <v/>
      </c>
      <c r="AP55">
        <f>IFERROR(ROUND(X55/$AD55*$AE55,0),0)</f>
        <v/>
      </c>
      <c r="AQ55">
        <f>IFERROR(ROUND(Y55/$AD55*$AH55,0),0)</f>
        <v/>
      </c>
      <c r="AR55">
        <f>IFERROR(ROUND(Z55/$AD55*$AH55,0),0)</f>
        <v/>
      </c>
      <c r="AS55">
        <f>IFERROR(ROUND(AA55/$AD55*$AH55,0),0)</f>
        <v/>
      </c>
      <c r="AT55">
        <f>IFERROR(IF((AE55+AF55+AG55)&gt;13,AB55,ROUND(AB55/AD55*AH55,0)),0)</f>
        <v/>
      </c>
      <c r="AU55">
        <f>IFERROR(INDEX(ADJ!$A$1:$BZ$1000,MATCH(PAYROLL!D55,ADJ!A$1:A$500,0),MATCH(PAYROLL!AU$2,ADJ!$2:$2,0)),0)</f>
        <v/>
      </c>
      <c r="AV55">
        <f>ROUND(SUM(AN55:AU55),0)</f>
        <v/>
      </c>
      <c r="AW55">
        <f>IFERROR(INDEX(TIMESHEET!$A$1:$AI$5000,MATCH(PAYROLL!D55,TIMESHEET!A$1:A$500,0),MATCH("T620",TIMESHEET!$2:$2,0)),0)</f>
        <v/>
      </c>
      <c r="AX55">
        <f>IFERROR(INDEX(TIMESHEET!$A$1:$AI$5000,MATCH(PAYROLL!D55,TIMESHEET!A$1:A$500,0),MATCH("T601",TIMESHEET!$2:$2,0)),0)</f>
        <v/>
      </c>
      <c r="AY55">
        <f>IFERROR(INDEX(TIMESHEET!$A$1:$AI$5000,MATCH(PAYROLL!D55,TIMESHEET!A$1:A$500,0),MATCH("T602",TIMESHEET!$2:$2,0)),0)</f>
        <v/>
      </c>
      <c r="AZ55">
        <f>IFERROR(INDEX(TIMESHEET!$A$1:$AI$5000,MATCH(PAYROLL!D55,TIMESHEET!A$1:A$500,0),MATCH("T603",TIMESHEET!$2:$2,0)),0)</f>
        <v/>
      </c>
      <c r="BA55">
        <f>IFERROR(INDEX(TIMESHEET!$A$1:$AI$5000,MATCH(PAYROLL!D55,TIMESHEET!A$1:A$500,0),MATCH("T611",TIMESHEET!$2:$2,0)),0)</f>
        <v/>
      </c>
      <c r="BB55">
        <f>IFERROR(INDEX(TIMESHEET!$A$1:$AI$5000,MATCH(PAYROLL!D55,TIMESHEET!A$1:A$500,0),MATCH("T612",TIMESHEET!$2:$2,0)),0)</f>
        <v/>
      </c>
      <c r="BC55">
        <f>IFERROR(INDEX(TIMESHEET!$A$1:$AI$5000,MATCH(PAYROLL!D55,TIMESHEET!A$1:A$500,0),MATCH("T613",TIMESHEET!$2:$2,0)),0)</f>
        <v/>
      </c>
      <c r="BD55">
        <f>IFERROR(INDEX(TIMESHEET!$A$1:$AI$5000,MATCH(PAYROLL!D55,TIMESHEET!A$1:A$500,0),MATCH("T500",TIMESHEET!$2:$2,0)),0)</f>
        <v/>
      </c>
      <c r="BE55">
        <f>IFERROR(IF(LEFT(INDEX(PIS!O$1:O$500,MATCH(D55,PIS!C$1:C$500)),1)="M",T55/AD55/8*(AW55+AX55*1.5+AY55*2+AZ55*3+BA55*2.1+BB55*2.7+BC55*3.9+BD55*0.3),T55/8*(AW55+AX55*1.5+AY55*2+AZ55*3+BA55*2.1+BB55*2.7+BC55*3.9+BD55*0.3)),0)</f>
        <v/>
      </c>
      <c r="BF55">
        <f>IFERROR(INDEX(ADJ!$A$1:$BZ$1000,MATCH(PAYROLL!$D55,ADJ!A$1:A$500,0),MATCH(PAYROLL!BF$2,ADJ!$2:$2,0)),0)</f>
        <v/>
      </c>
      <c r="BG55">
        <f>IFERROR(INDEX(ADJ!$A$1:$BZ$1000,MATCH(PAYROLL!D55,ADJ!A$1:A$500,0),MATCH(PAYROLL!BG$2,ADJ!$2:$2,0)),0)</f>
        <v/>
      </c>
      <c r="BH55">
        <f>IFERROR(INDEX(ADJ!$A$1:$BZ$1000,MATCH(PAYROLL!D55,ADJ!A$1:A$500,0),MATCH(PAYROLL!BH$2,ADJ!$2:$2,0)),0)</f>
        <v/>
      </c>
      <c r="BI55">
        <f>IFERROR(INDEX(ADJ!$A$1:$BZ$1000,MATCH(PAYROLL!D55,ADJ!A$1:A$500,0),MATCH(PAYROLL!BI$2,ADJ!$2:$2,0)),0)</f>
        <v/>
      </c>
      <c r="BJ55">
        <f>IFERROR(INDEX(ADJ!$A$1:$BZ$1000,MATCH(PAYROLL!D55,ADJ!A$1:A$500,0),MATCH(PAYROLL!BJ$2,ADJ!$2:$2,0)),0)</f>
        <v/>
      </c>
      <c r="BK55">
        <f>SUM(BF55:BJ55)</f>
        <v/>
      </c>
      <c r="BL55">
        <f>IFERROR(INDEX(ADJ!$A$1:$BZ$1000,MATCH(PAYROLL!D55,ADJ!A$1:A$500,0),MATCH(PAYROLL!BL$2,ADJ!$2:$2,0)),0)</f>
        <v/>
      </c>
      <c r="BM55">
        <f>IFERROR(INDEX(ADJ!$A$1:$BZ$1000,MATCH(PAYROLL!D55,ADJ!A$1:A$500,0),MATCH(PAYROLL!BM$2,ADJ!$2:$2,0)),0)</f>
        <v/>
      </c>
      <c r="BN55">
        <f>IFERROR(INDEX(ADJ!$A$1:$BZ$1000,MATCH(PAYROLL!D55,ADJ!A$1:A$500,0),MATCH(PAYROLL!BN$2,ADJ!$2:$2,0)),0)</f>
        <v/>
      </c>
      <c r="BO55">
        <f>IFERROR(INDEX(ADJ!$A$1:$BZ$1000,MATCH(PAYROLL!D55,ADJ!A$1:A$500,0),MATCH(PAYROLL!BO$2,ADJ!$2:$2,0)),0)</f>
        <v/>
      </c>
      <c r="BP55">
        <f>SUM(AM55,AV55,BE55,BK55,BL55:BO55)</f>
        <v/>
      </c>
      <c r="BQ55">
        <f>BO55</f>
        <v/>
      </c>
      <c r="BR55">
        <f>IFERROR(ROUND(IF(LEFT(INDEX(PIS!O$1:O$500,MATCH(D55,PIS!C$1:C$500)),1)="D",T55/8*(BD55*0.3),IF(LEFT(INDEX(PIS!O$1:O$500,MATCH(D55,PIS!C$1:C$500)),1)="H",T55*($BD55*0.3),T55/$AD55/8*($BD55*0.3))),0),0)</f>
        <v/>
      </c>
      <c r="BS55">
        <f>IF(AP55&lt;1,0,MIN(AP55,730000))</f>
        <v/>
      </c>
      <c r="BT55">
        <f>IFERROR(ROUND((BE55-SUM(AW55:BC55)*T55/AD55/8),0)-BR55,0)</f>
        <v/>
      </c>
      <c r="BU55">
        <f>AO55</f>
        <v/>
      </c>
      <c r="BV55">
        <f>SUM(BQ55:BU55)</f>
        <v/>
      </c>
      <c r="BW55">
        <f>BP55-BV55</f>
        <v/>
      </c>
      <c r="BX55">
        <f>IFERROR(IF(RIGHT(INDEX(PIS!O$1:O$500,MATCH(D55,PIS!C$1:C$500)),5)="Gross",MIN(U55+V55,VLOOKUP("R700",TSC!B:C,2,0)*VLOOKUP("R101",TSC!B:C,2,0))*VLOOKUP("R701",TSC!B:C,2,0)%,0),0)</f>
        <v/>
      </c>
      <c r="BY55">
        <f>IFERROR(IF(RIGHT(INDEX(PIS!O$1:O$500,MATCH(D55,PIS!C$1:C$500)),5)="Gross",MIN(U55+V55,VLOOKUP("R700",TSC!B:C,2,0)*VLOOKUP("R101",TSC!B:C,2,0))*VLOOKUP("T704",TSC!B:C,2,0)%,0),0)</f>
        <v/>
      </c>
      <c r="BZ55">
        <f>IFERROR(IF(RIGHT(INDEX(PIS!O$1:O$500,MATCH(D55,PIS!C$1:C$500)),5)="Gross",MIN(U55+V55,VLOOKUP("R700",TSC!B:C,2,0)*VLOOKUP("1",TSC!F:G,2,0))*VLOOKUP("T705",TSC!B:C,2,0)%,0),0)</f>
        <v/>
      </c>
      <c r="CA55">
        <f>IFERROR(INDEX(ADJ!$A$1:$BZ$1000,MATCH(PAYROLL!D55,ADJ!A$1:A$500,0),MATCH(PAYROLL!CA$2,ADJ!$2:$2,0)),0)</f>
        <v/>
      </c>
      <c r="CB55">
        <f>IFERROR(INDEX(ADJ!$A$1:$BZ$1000,MATCH(PAYROLL!D55,ADJ!A$1:A$500,0),MATCH(PAYROLL!CB$2,ADJ!$2:$2,0)),0)</f>
        <v/>
      </c>
      <c r="CC55">
        <f>SUM(BX55:CB55)</f>
        <v/>
      </c>
      <c r="CD55">
        <f>IFERROR(INDEX(PIS!$A$1:$BZ$1000,MATCH(PAYROLL!D55,PIS!C$1:C$500,0),MATCH(PAYROLL!CD$1,PIS!$1:$1,0)),0)</f>
        <v/>
      </c>
      <c r="CE55">
        <f>IFERROR(IF(OR(INDEX(PIS!P$1:P$500,MATCH(D55,PIS!C$1:C$500,0))="LT2",INDEX(PIS!P$1:P$500,MATCH(D55,PIS!C$1:C$500,0))="P10"),0,SUM(CC55,CD55*VLOOKUP("R601",TSC!B:C,2,0),VLOOKUP("R602",TSC!B:C,2,0))),0)</f>
        <v/>
      </c>
      <c r="CF55">
        <f>MAX(BW55-CE55,0)</f>
        <v/>
      </c>
      <c r="CG55">
        <f>IFERROR(IF(OR(RIGHT(INDEX(PIS!P$1:P$500,MATCH(D55,PIS!C$1:C$500)),5)="P10",RIGHT(INDEX(PIS!P$1:P$500,MATCH(D55,PIS!C$1:C$500)),5)="CK"),0,IF(CF55&lt;=5000000,CF55*5%,IF(CF55&lt;=10000000,CF55*10%-250000,IF(CF55&lt;=18000000,CF55*15%-750000,IF(CF55&lt;=32000000,CF55*20%-1650000,IF(CF55&lt;=52000000,CF55*25%-3250000,IF(CF55&lt;=80000000,BH55*30%-5850000,CF55*35%-9850000))))))),0)</f>
        <v/>
      </c>
      <c r="CH55">
        <f>IFERROR(IF(OR(INDEX(PIS!P$1:P$500,MATCH(D55,PIS!C$1:C$500))="LT",INDEX(PIS!P$1:P$500,MATCH(D55,PIS!C$1:C$500))="CK"),0,IF(CF55&lt;2000000,0,CF55*10%)),0)</f>
        <v/>
      </c>
      <c r="CI55">
        <f>IFERROR(INDEX(ADJ!$A$1:$BZ$1000,MATCH(PAYROLL!D55,ADJ!A$1:A$500,0),MATCH(PAYROLL!CI$2,ADJ!$2:$2,0)),0)</f>
        <v/>
      </c>
      <c r="CJ55">
        <f>IFERROR(INDEX(ADJ!$A$1:$BZ$1000,MATCH(PAYROLL!D55,ADJ!A$1:A$500,0),MATCH(PAYROLL!CJ$2,ADJ!$2:$2,0)),0)</f>
        <v/>
      </c>
      <c r="CK55">
        <f>IFERROR(INDEX(ADJ!$A$1:$BZ$1000,MATCH(PAYROLL!D55,ADJ!A$1:A$500,0),MATCH(PAYROLL!CK$2,ADJ!$2:$2,0)),0)</f>
        <v/>
      </c>
      <c r="CL55">
        <f>SUM(CG55:CK55)</f>
        <v/>
      </c>
      <c r="CM55">
        <f>ROUND(SUM(CH55:CK55),0)</f>
        <v/>
      </c>
      <c r="CN55">
        <f>IFERROR(INDEX(CSDA!D$1:D$500,MATCH($CN$2,CSDA!C$1:C$500,0))*INDEX(PIS!V$1:V$500,MATCH(D55,PIS!C$1:C$500))+INDEX(ADJ!$A$1:$BZ$1000,MATCH(PAYROLL!D55,ADJ!A$1:A$500,0),MATCH(PAYROLL!CN$2,ADJ!$2:$2,0)),0)</f>
        <v/>
      </c>
      <c r="CO55">
        <f>IFERROR(INDEX(ADJ!$A$1:$BZ$1000,MATCH(PAYROLL!D55,ADJ!A$1:A$500,0),MATCH(PAYROLL!CO$2,ADJ!$2:$2,0)),0)</f>
        <v/>
      </c>
      <c r="CP55">
        <f>IFERROR(INDEX(ADJ!$A$1:$BZ$1000,MATCH(PAYROLL!D55,ADJ!A$1:A$500,0),MATCH(PAYROLL!CP$2,ADJ!$2:$2,0)),0)</f>
        <v/>
      </c>
      <c r="CQ55">
        <f>BP55-CL55-CI55-CM55-CN55-CO55-CP55-CC55</f>
        <v/>
      </c>
      <c r="CR55">
        <f>IFERROR(IF(RIGHT(INDEX(PIS!O$1:O$500,MATCH(D55,PIS!C$1:C$500,0)),5)="Gross",MIN(U55+V55,VLOOKUP("R700",TSC!B:C,2,0)*VLOOKUP("R101",TSC!B:C,2,0))*(VLOOKUP("T711",TSC!B:C,2,0)+VLOOKUP("T712",TSC!B:C,2,0))%,MIN(T55+V55,VLOOKUP("R700",TSC!B:C,2,0)*VLOOKUP("R101",TSC!B:C,2,0))*(VLOOKUP("T711",TSC!B:C,2,0)+VLOOKUP("T712",TSC!B:C,2,0)+VLOOKUP("R701",TSC!B:C,2,0))%),0)</f>
        <v/>
      </c>
      <c r="CS55">
        <f>IFERROR(IF(RIGHT(INDEX(PIS!O$1:O$500,MATCH(D55,PIS!C$1:C$500,0)),5)="Gross",MIN(U55+V55,VLOOKUP("R700",TSC!B:C,2,0)*VLOOKUP("R101",TSC!B:C,2,0))*(VLOOKUP("T714",TSC!B:C,2,0))%,MIN(T55+V55,VLOOKUP("R700",TSC!B:C,2,0)*VLOOKUP("R101",TSC!B:C,2,0))*(VLOOKUP("T704",TSC!B:C,2,0)+VLOOKUP("T714",TSC!B:C,2,0))%),0)</f>
        <v/>
      </c>
      <c r="CT55">
        <f>IFERROR(IF(RIGHT(INDEX(PIS!O$1:O$500,MATCH(D55,PIS!C$1:C$500,0)),5)="Gross",MIN(U55+V55,VLOOKUP("R700",TSC!B:C,2,0)*VLOOKUP("R101",TSC!B:C,2,0))*VLOOKUP("T705",TSC!B:C,2,0)%,MIN(T55+V55,VLOOKUP("R700",TSC!B:C,2,0)*VLOOKUP("R101",TSC!B:C,2,0))*VLOOKUP("T705",TSC!B:C,2,0)%),0)</f>
        <v/>
      </c>
      <c r="CU55">
        <f>IFERROR(IF(RIGHT(INDEX(PIS!O$1:O$500,MATCH(D55,PIS!C$1:C$500,0)),5)="Gross",MIN(U55+V55,VLOOKUP("R700",TSC!B:C,2,0)*VLOOKUP("R101",TSC!B:C,2,0))*(VLOOKUP("T713",TSC!B:C,2,0))%,MIN(T55+V55,VLOOKUP("R700",TSC!B:C,2,0)*VLOOKUP("R101",TSC!B:C,2,0))*(VLOOKUP("T713",TSC!B:C,2,0))%),0)</f>
        <v/>
      </c>
      <c r="CV55">
        <f>IFERROR(INDEX(ADJ!$A$1:$BZ$1000,MATCH(PAYROLL!D55,ADJ!A$1:A$500,0),MATCH(PAYROLL!CV$2,ADJ!$2:$2,0)),0)</f>
        <v/>
      </c>
      <c r="CW55">
        <f>IFERROR(INDEX(ADJ!$A$1:$BZ$1000,MATCH(PAYROLL!D55,ADJ!A$1:A$500,0),MATCH(PAYROLL!CW$2,ADJ!$2:$2,0)),0)</f>
        <v/>
      </c>
      <c r="CX55">
        <f>SUM(CR55:CW55)</f>
        <v/>
      </c>
      <c r="CY55">
        <f>ROUND(IF(CR55&gt;0,T55+V55*VLOOKUP("R202",TSC!$B$1:$C$500,2,0),0),0)</f>
        <v/>
      </c>
      <c r="CZ55">
        <f>IFERROR(INDEX(CSDA!D$1:D$500,MATCH($CZ$2,CSDA!C$1:C$500,0)),0)</f>
        <v/>
      </c>
      <c r="DA55">
        <f>ROUND(T55*0.7%,0)</f>
        <v/>
      </c>
      <c r="DB55">
        <f>ROUND(T55/12,0)</f>
        <v/>
      </c>
      <c r="DC55">
        <f ref="DC55" t="array">IFERROR(INDEX(CSDA!D$1:D$500,MATCH("Trích giữ"&amp;PAYROLL!DC$2,CSDA!A$1:A$500&amp;CSDA!C$1:C$500,0)),0)</f>
        <v/>
      </c>
      <c r="DD55">
        <f ref="DD55" t="array">IFERROR(INDEX(CSDA!D$1:D$500,MATCH("Trích giữ"&amp;PAYROLL!DD$2,CSDA!A$1:A$500&amp;CSDA!C$1:C$500,0)),0)</f>
        <v/>
      </c>
      <c r="DE55">
        <f ref="DE55" t="array">IFERROR(INDEX(CSDA!D$1:D$500,MATCH("Trích giữ"&amp;PAYROLL!DE$2,CSDA!A$1:A$500&amp;CSDA!C$1:C$500,0)),0)</f>
        <v/>
      </c>
      <c r="DF55">
        <f>IFERROR(INDEX(CSDA!D$1:D$500,MATCH(PAYROLL!DF$2,CSDA!C$1:C$500,0)),0)</f>
        <v/>
      </c>
      <c r="DG55">
        <f ref="DG55" t="array">IFERROR(INDEX(CSDA!D$1:D$500,MATCH("Trích giữ"&amp;PAYROLL!DG$2,CSDA!A$1:A$500&amp;CSDA!C$1:C$500,0)),0)</f>
        <v/>
      </c>
      <c r="DH55">
        <f>ROUND(T55/26,0)</f>
        <v/>
      </c>
      <c r="DI55">
        <f ref="DI55" t="array">IFERROR(INDEX(CSDA!D$1:D$500,MATCH("Trích giữ"&amp;PAYROLL!DI$2,CSDA!A$1:A$500&amp;CSDA!C$1:C$500,0)),0)</f>
        <v/>
      </c>
      <c r="DJ55">
        <f>IF(U55=0,T55*21.5%-BL55,0)</f>
        <v/>
      </c>
      <c r="DK55">
        <f ref="DK55" t="array">IFERROR(INDEX(CSDA!D$1:D$500,MATCH("Trích giữ"&amp;PAYROLL!DK$2,CSDA!A$1:A$500&amp;CSDA!C$1:C$500,0)),0)</f>
        <v/>
      </c>
      <c r="DL55">
        <f>IFERROR(INDEX(CSDA!D$1:D$500,MATCH(PAYROLL!DL$2,CSDA!C$1:C$500,0))/12,0)</f>
        <v/>
      </c>
      <c r="DM55">
        <f>SUM(DB55:DL55)</f>
        <v/>
      </c>
      <c r="DN55">
        <f>IFERROR(INDEX(ADJ!$A$1:$BZ$1000,MATCH(PAYROLL!D55,ADJ!A$1:A$500,0),MATCH(PAYROLL!DN$2,ADJ!$2:$2,0)),0)</f>
        <v/>
      </c>
      <c r="DO55">
        <f>IFERROR(SUM(BP55,DM55:DN55,CX55:DA55)-DT55,0)</f>
        <v/>
      </c>
      <c r="DP55">
        <f ref="DP55" t="array">SUM(BW55*IFERROR(INDEX(CSDA!D$1:D$500,MATCH(BW$2,CSDA!C$1:C$500,0)),0)%,CX55*IFERROR(INDEX(CSDA!D$1:D$500,MATCH(CX$2,CSDA!C$1:C$500,0)),0)%,DA55*IFERROR(INDEX(CSDA!D$1:D$500,MATCH(DA$2,CSDA!C$1:C$500,0)),0)%,DB55*IFERROR(INDEX(CSDA!D$1:D$500,MATCH(DB$2,CSDA!C$1:C$500,0)),0)%,DF55*IFERROR(INDEX(CSDA!D$1:D$500,MATCH("Phí dịch vụ"&amp;PAYROLL!DF$2,CSDA!A$1:A$500&amp;CSDA!C$1:C$500,0)),0)%,DC55*IFERROR(INDEX(CSDA!D$1:D$500,MATCH("Phí dịch vụ"&amp;PAYROLL!DC$2,CSDA!A$1:A$500&amp;CSDA!C$1:C$500,0)),0)%,DH55*IFERROR(INDEX(CSDA!D$1:D$500,MATCH("Phí dịch vụ"&amp;PAYROLL!DH$2,CSDA!A$1:A$500&amp;CSDA!C$1:C$500,0)),0)%,DJ55*IFERROR(INDEX(CSDA!D$1:D$500,MATCH("Phí dịch vụ"&amp;PAYROLL!DJ$2,CSDA!A$1:A$500&amp;CSDA!C$1:C$500,0)),0)%,BN55*IFERROR(INDEX(CSDA!D$1:D$500,MATCH(BN$2,CSDA!C$1:C$500,0)),0)%)-BN55*7%</f>
        <v/>
      </c>
      <c r="DQ55">
        <f>IFERROR(INDEX(ADJ!$A$1:$BZ$1000,MATCH(PAYROLL!D55,ADJ!A$1:A$500,0),MATCH(PAYROLL!DQ$2,ADJ!$2:$2,0)),0)</f>
        <v/>
      </c>
      <c r="DR55">
        <f>IFERROR(INDEX(ADJ!$A$1:$BZ$1000,MATCH(PAYROLL!D55,ADJ!A$1:A$500,0),MATCH(PAYROLL!DR$2,ADJ!$2:$2,0)),0)</f>
        <v/>
      </c>
      <c r="DS55">
        <f>SUM(DP55:DR55)</f>
        <v/>
      </c>
      <c r="DT55">
        <f>EK55</f>
        <v/>
      </c>
      <c r="DU55">
        <f>SUM(DO55:DR55)</f>
        <v/>
      </c>
      <c r="DV55">
        <f>ROUND(DU55*0.1,0)</f>
        <v/>
      </c>
      <c r="DW55">
        <f>DU55+DV55</f>
        <v/>
      </c>
      <c r="DZ55">
        <f>IFERROR(INDEX(ADJ!$A$1:$BZ$1000,MATCH(PAYROLL!$D55,ADJ!A$1:A$500,0),MATCH(PAYROLL!DZ$2,ADJ!$2:$2,0)),0)</f>
        <v/>
      </c>
      <c r="EA55">
        <f>IFERROR(INDEX(ADJ!$A$1:$BZ$1000,MATCH(PAYROLL!$D55,ADJ!A$1:A$500,0),MATCH(PAYROLL!EA$2,ADJ!$2:$2,0)),0)</f>
        <v/>
      </c>
      <c r="EB55">
        <f>IFERROR(INDEX(ADJ!$A$1:$BZ$1000,MATCH(PAYROLL!$D55,ADJ!A$1:A$500,0),MATCH(PAYROLL!EB$2,ADJ!$2:$2,0)),0)</f>
        <v/>
      </c>
      <c r="EC55">
        <f>IFERROR(INDEX(ADJ!$A$1:$BZ$1000,MATCH(PAYROLL!$D55,ADJ!A$1:A$500,0),MATCH(PAYROLL!EC$2,ADJ!$2:$2,0)),0)</f>
        <v/>
      </c>
      <c r="ED55">
        <f>IFERROR(INDEX(ADJ!$A$1:$BZ$1000,MATCH(PAYROLL!$D55,ADJ!A$1:A$500,0),MATCH(PAYROLL!ED$2,ADJ!$2:$2,0)),0)</f>
        <v/>
      </c>
      <c r="EE55">
        <f>IFERROR(INDEX(ADJ!$A$1:$BZ$1000,MATCH(PAYROLL!$D55,ADJ!A$1:A$500,0),MATCH(PAYROLL!EE$2,ADJ!$2:$2,0)),0)</f>
        <v/>
      </c>
      <c r="EF55">
        <f>IFERROR(INDEX(ADJ!$A$1:$BZ$1000,MATCH(PAYROLL!$D55,ADJ!A$1:A$500,0),MATCH(PAYROLL!EF$2,ADJ!$2:$2,0)),0)</f>
        <v/>
      </c>
      <c r="EG55">
        <f>IFERROR(INDEX(ADJ!$A$1:$BZ$1000,MATCH(PAYROLL!$D55,ADJ!A$1:A$500,0),MATCH(PAYROLL!EG$2,ADJ!$2:$2,0)),0)</f>
        <v/>
      </c>
      <c r="EH55">
        <f>IFERROR(INDEX(ADJ!$A$1:$BZ$1000,MATCH(PAYROLL!$D55,ADJ!A$1:A$500,0),MATCH(PAYROLL!EH$2,ADJ!$2:$2,0)),0)</f>
        <v/>
      </c>
      <c r="EI55">
        <f>IFERROR(INDEX(ADJ!$A$1:$BZ$1000,MATCH(PAYROLL!D55,ADJ!A$1:A$500,0),MATCH(PAYROLL!EI$2,ADJ!$2:$2,0)),0)</f>
        <v/>
      </c>
      <c r="EJ55">
        <f>IFERROR(INDEX(ADJ!$A$1:$BZ$1000,MATCH(PAYROLL!$D55,ADJ!A$1:A$500,0),MATCH(PAYROLL!EJ$2,ADJ!$2:$2,0)),0)</f>
        <v/>
      </c>
      <c r="EK55">
        <f>SUM(DZ55:EJ55)</f>
        <v/>
      </c>
    </row>
    <row r="56">
      <c r="A56" t="n">
        <v>54</v>
      </c>
      <c r="B56" t="inlineStr">
        <is>
          <t>Đặng Thị Quỳnh</t>
        </is>
      </c>
      <c r="D56" t="inlineStr">
        <is>
          <t>159054-01</t>
        </is>
      </c>
      <c r="S56">
        <f>IFERROR(INDEX(PIS!$A$1:$BZ$1000,MATCH($D56,PIS!C$1:C$500,0),MATCH("Lương CB tháng trước",PIS!$1:$1,0)),0)</f>
        <v/>
      </c>
      <c r="T56">
        <f>IFERROR(INDEX(PIS!$A$1:$BZ$1000,MATCH($D56,PIS!C$1:C$500,0),MATCH("Lương CB hiện tại",PIS!$1:$1,0)),0)</f>
        <v/>
      </c>
      <c r="U56">
        <f>IFERROR(INDEX(PIS!$A$1:$BZ$1000,MATCH($D56,PIS!C$1:C$500,0),MATCH("Lương đóng BHBB",PIS!$1:$1,0)),0)</f>
        <v/>
      </c>
      <c r="V56">
        <f>IFERROR(INDEX(PIS!$A$1:$BZ$1000,MATCH($D56,PIS!C$1:C$500,0),MATCH(V$2,PIS!$2:$2,0)),0)</f>
        <v/>
      </c>
      <c r="W56">
        <f>IFERROR(INDEX(PIS!$A$1:$BZ$1000,MATCH($D56,PIS!C$1:C$500,0),MATCH(W$2,PIS!$2:$2,0)),0)</f>
        <v/>
      </c>
      <c r="X56">
        <f>IFERROR(INDEX(PIS!$A$1:$BZ$1000,MATCH($D56,PIS!C$1:C$500,0),MATCH(X$2,PIS!$2:$2,0)),0)</f>
        <v/>
      </c>
      <c r="Y56">
        <f>IFERROR(INDEX(PIS!$A$1:$BZ$1000,MATCH($D56,PIS!C$1:C$500,0),MATCH(Y$2,PIS!$2:$2,0)),0)</f>
        <v/>
      </c>
      <c r="Z56">
        <f>IFERROR(INDEX(PIS!$A$1:$BZ$1000,MATCH($D56,PIS!C$1:C$500,0),MATCH(Z$2,PIS!$2:$2,0)),0)</f>
        <v/>
      </c>
      <c r="AA56">
        <f>IFERROR(INDEX(PIS!$A$1:$BZ$1000,MATCH($D56,PIS!C$1:C$500,0),MATCH(AA$2,PIS!$2:$2,0)),0)</f>
        <v/>
      </c>
      <c r="AB56">
        <f>IFERROR(INDEX(PIS!$A$1:$BZ$1000,MATCH($D56,PIS!C$1:C$500,0),MATCH(AB$2,PIS!$2:$2,0)),0)</f>
        <v/>
      </c>
      <c r="AC56">
        <f>SUM(V56:AB56)</f>
        <v/>
      </c>
      <c r="AD56">
        <f>IFERROR(INDEX(TIMESHEET!$A$1:$AI$5000,MATCH($D56,TIMESHEET!A$1:A$500,0),MATCH("T100",TIMESHEET!$2:$2,0))-2,0)</f>
        <v/>
      </c>
      <c r="AE56">
        <f>IFERROR(INDEX(TIMESHEET!$A$1:$AI$5000,MATCH($D56,TIMESHEET!A$1:A$500,0),MATCH("T202",TIMESHEET!$2:$2,0)),0)</f>
        <v/>
      </c>
      <c r="AF56">
        <f>IFERROR(INDEX(TIMESHEET!$A$1:$AI$5000,MATCH($D56,TIMESHEET!A$1:A$500,0),MATCH("T302",TIMESHEET!$2:$2,0)),0)</f>
        <v/>
      </c>
      <c r="AG56">
        <f>IFERROR(INDEX(TIMESHEET!$A$1:$AI$5000,MATCH($D56,TIMESHEET!A$1:A$500,0),MATCH("T406",TIMESHEET!$2:$2,0)),0)</f>
        <v/>
      </c>
      <c r="AH56">
        <f>AE56+AG56</f>
        <v/>
      </c>
      <c r="AI56">
        <f>IFERROR(INDEX(TIMESHEET!$A$1:$AI$5000,MATCH($D56,TIMESHEET!A$1:A$500,0),MATCH("T701",TIMESHEET!$2:$2,0)),0)</f>
        <v/>
      </c>
      <c r="AJ56">
        <f>IFERROR(INDEX(TIMESHEET!$A$1:$AI$5000,MATCH($D56,TIMESHEET!B$1:B$500,0),MATCH("T320",TIMESHEET!$2:$2,0)),0)</f>
        <v/>
      </c>
      <c r="AK56">
        <f>IFERROR(IF(LEFT(INDEX(PIS!O$1:O$500,MATCH(D56,PIS!C$1:C$500)),1)="M",T56/AD56*SUM(AE56:AG56),T56*AD56),0)</f>
        <v/>
      </c>
      <c r="AL56">
        <f>IFERROR(INDEX(ADJ!$A$1:$BZ$1000,MATCH(PAYROLL!D56,ADJ!A$1:A$500,0),MATCH(PAYROLL!AL$2,ADJ!$2:$2,0)),0)</f>
        <v/>
      </c>
      <c r="AM56">
        <f>SUM(AK56:AL56)</f>
        <v/>
      </c>
      <c r="AN56">
        <f>IFERROR(ROUND(V56/$AD56*$AH56,0),0)</f>
        <v/>
      </c>
      <c r="AO56">
        <f>IFERROR(ROUND(W56/$AD56*$AH56,0),0)</f>
        <v/>
      </c>
      <c r="AP56">
        <f>IFERROR(ROUND(X56/$AD56*$AE56,0),0)</f>
        <v/>
      </c>
      <c r="AQ56">
        <f>IFERROR(ROUND(Y56/$AD56*$AH56,0),0)</f>
        <v/>
      </c>
      <c r="AR56">
        <f>IFERROR(ROUND(Z56/$AD56*$AH56,0),0)</f>
        <v/>
      </c>
      <c r="AS56">
        <f>IFERROR(ROUND(AA56/$AD56*$AH56,0),0)</f>
        <v/>
      </c>
      <c r="AT56">
        <f>IFERROR(IF((AE56+AF56+AG56)&gt;13,AB56,ROUND(AB56/AD56*AH56,0)),0)</f>
        <v/>
      </c>
      <c r="AU56">
        <f>IFERROR(INDEX(ADJ!$A$1:$BZ$1000,MATCH(PAYROLL!D56,ADJ!A$1:A$500,0),MATCH(PAYROLL!AU$2,ADJ!$2:$2,0)),0)</f>
        <v/>
      </c>
      <c r="AV56">
        <f>ROUND(SUM(AN56:AU56),0)</f>
        <v/>
      </c>
      <c r="AW56">
        <f>IFERROR(INDEX(TIMESHEET!$A$1:$AI$5000,MATCH(PAYROLL!D56,TIMESHEET!A$1:A$500,0),MATCH("T620",TIMESHEET!$2:$2,0)),0)</f>
        <v/>
      </c>
      <c r="AX56">
        <f>IFERROR(INDEX(TIMESHEET!$A$1:$AI$5000,MATCH(PAYROLL!D56,TIMESHEET!A$1:A$500,0),MATCH("T601",TIMESHEET!$2:$2,0)),0)</f>
        <v/>
      </c>
      <c r="AY56">
        <f>IFERROR(INDEX(TIMESHEET!$A$1:$AI$5000,MATCH(PAYROLL!D56,TIMESHEET!A$1:A$500,0),MATCH("T602",TIMESHEET!$2:$2,0)),0)</f>
        <v/>
      </c>
      <c r="AZ56">
        <f>IFERROR(INDEX(TIMESHEET!$A$1:$AI$5000,MATCH(PAYROLL!D56,TIMESHEET!A$1:A$500,0),MATCH("T603",TIMESHEET!$2:$2,0)),0)</f>
        <v/>
      </c>
      <c r="BA56">
        <f>IFERROR(INDEX(TIMESHEET!$A$1:$AI$5000,MATCH(PAYROLL!D56,TIMESHEET!A$1:A$500,0),MATCH("T611",TIMESHEET!$2:$2,0)),0)</f>
        <v/>
      </c>
      <c r="BB56">
        <f>IFERROR(INDEX(TIMESHEET!$A$1:$AI$5000,MATCH(PAYROLL!D56,TIMESHEET!A$1:A$500,0),MATCH("T612",TIMESHEET!$2:$2,0)),0)</f>
        <v/>
      </c>
      <c r="BC56">
        <f>IFERROR(INDEX(TIMESHEET!$A$1:$AI$5000,MATCH(PAYROLL!D56,TIMESHEET!A$1:A$500,0),MATCH("T613",TIMESHEET!$2:$2,0)),0)</f>
        <v/>
      </c>
      <c r="BD56">
        <f>IFERROR(INDEX(TIMESHEET!$A$1:$AI$5000,MATCH(PAYROLL!D56,TIMESHEET!A$1:A$500,0),MATCH("T500",TIMESHEET!$2:$2,0)),0)</f>
        <v/>
      </c>
      <c r="BE56">
        <f>IFERROR(IF(LEFT(INDEX(PIS!O$1:O$500,MATCH(D56,PIS!C$1:C$500)),1)="M",T56/AD56/8*(AW56+AX56*1.5+AY56*2+AZ56*3+BA56*2.1+BB56*2.7+BC56*3.9+BD56*0.3),T56/8*(AW56+AX56*1.5+AY56*2+AZ56*3+BA56*2.1+BB56*2.7+BC56*3.9+BD56*0.3)),0)</f>
        <v/>
      </c>
      <c r="BF56">
        <f>IFERROR(INDEX(ADJ!$A$1:$BZ$1000,MATCH(PAYROLL!$D56,ADJ!A$1:A$500,0),MATCH(PAYROLL!BF$2,ADJ!$2:$2,0)),0)</f>
        <v/>
      </c>
      <c r="BG56">
        <f>IFERROR(INDEX(ADJ!$A$1:$BZ$1000,MATCH(PAYROLL!D56,ADJ!A$1:A$500,0),MATCH(PAYROLL!BG$2,ADJ!$2:$2,0)),0)</f>
        <v/>
      </c>
      <c r="BH56">
        <f>IFERROR(INDEX(ADJ!$A$1:$BZ$1000,MATCH(PAYROLL!D56,ADJ!A$1:A$500,0),MATCH(PAYROLL!BH$2,ADJ!$2:$2,0)),0)</f>
        <v/>
      </c>
      <c r="BI56">
        <f>IFERROR(INDEX(ADJ!$A$1:$BZ$1000,MATCH(PAYROLL!D56,ADJ!A$1:A$500,0),MATCH(PAYROLL!BI$2,ADJ!$2:$2,0)),0)</f>
        <v/>
      </c>
      <c r="BJ56">
        <f>IFERROR(INDEX(ADJ!$A$1:$BZ$1000,MATCH(PAYROLL!D56,ADJ!A$1:A$500,0),MATCH(PAYROLL!BJ$2,ADJ!$2:$2,0)),0)</f>
        <v/>
      </c>
      <c r="BK56">
        <f>SUM(BF56:BJ56)</f>
        <v/>
      </c>
      <c r="BL56">
        <f>IFERROR(INDEX(ADJ!$A$1:$BZ$1000,MATCH(PAYROLL!D56,ADJ!A$1:A$500,0),MATCH(PAYROLL!BL$2,ADJ!$2:$2,0)),0)</f>
        <v/>
      </c>
      <c r="BM56">
        <f>IFERROR(INDEX(ADJ!$A$1:$BZ$1000,MATCH(PAYROLL!D56,ADJ!A$1:A$500,0),MATCH(PAYROLL!BM$2,ADJ!$2:$2,0)),0)</f>
        <v/>
      </c>
      <c r="BN56">
        <f>IFERROR(INDEX(ADJ!$A$1:$BZ$1000,MATCH(PAYROLL!D56,ADJ!A$1:A$500,0),MATCH(PAYROLL!BN$2,ADJ!$2:$2,0)),0)</f>
        <v/>
      </c>
      <c r="BO56">
        <f>IFERROR(INDEX(ADJ!$A$1:$BZ$1000,MATCH(PAYROLL!D56,ADJ!A$1:A$500,0),MATCH(PAYROLL!BO$2,ADJ!$2:$2,0)),0)</f>
        <v/>
      </c>
      <c r="BP56">
        <f>SUM(AM56,AV56,BE56,BK56,BL56:BO56)</f>
        <v/>
      </c>
      <c r="BQ56">
        <f>BO56</f>
        <v/>
      </c>
      <c r="BR56">
        <f>IFERROR(ROUND(IF(LEFT(INDEX(PIS!O$1:O$500,MATCH(D56,PIS!C$1:C$500)),1)="D",T56/8*(BD56*0.3),IF(LEFT(INDEX(PIS!O$1:O$500,MATCH(D56,PIS!C$1:C$500)),1)="H",T56*($BD56*0.3),T56/$AD56/8*($BD56*0.3))),0),0)</f>
        <v/>
      </c>
      <c r="BS56">
        <f>IF(AP56&lt;1,0,MIN(AP56,730000))</f>
        <v/>
      </c>
      <c r="BT56">
        <f>IFERROR(ROUND((BE56-SUM(AW56:BC56)*T56/AD56/8),0)-BR56,0)</f>
        <v/>
      </c>
      <c r="BU56">
        <f>AO56</f>
        <v/>
      </c>
      <c r="BV56">
        <f>SUM(BQ56:BU56)</f>
        <v/>
      </c>
      <c r="BW56">
        <f>BP56-BV56</f>
        <v/>
      </c>
      <c r="BX56">
        <f>IFERROR(IF(RIGHT(INDEX(PIS!O$1:O$500,MATCH(D56,PIS!C$1:C$500)),5)="Gross",MIN(U56+V56,VLOOKUP("R700",TSC!B:C,2,0)*VLOOKUP("R101",TSC!B:C,2,0))*VLOOKUP("R701",TSC!B:C,2,0)%,0),0)</f>
        <v/>
      </c>
      <c r="BY56">
        <f>IFERROR(IF(RIGHT(INDEX(PIS!O$1:O$500,MATCH(D56,PIS!C$1:C$500)),5)="Gross",MIN(U56+V56,VLOOKUP("R700",TSC!B:C,2,0)*VLOOKUP("R101",TSC!B:C,2,0))*VLOOKUP("T704",TSC!B:C,2,0)%,0),0)</f>
        <v/>
      </c>
      <c r="BZ56">
        <f>IFERROR(IF(RIGHT(INDEX(PIS!O$1:O$500,MATCH(D56,PIS!C$1:C$500)),5)="Gross",MIN(U56+V56,VLOOKUP("R700",TSC!B:C,2,0)*VLOOKUP("1",TSC!F:G,2,0))*VLOOKUP("T705",TSC!B:C,2,0)%,0),0)</f>
        <v/>
      </c>
      <c r="CA56">
        <f>IFERROR(INDEX(ADJ!$A$1:$BZ$1000,MATCH(PAYROLL!D56,ADJ!A$1:A$500,0),MATCH(PAYROLL!CA$2,ADJ!$2:$2,0)),0)</f>
        <v/>
      </c>
      <c r="CB56">
        <f>IFERROR(INDEX(ADJ!$A$1:$BZ$1000,MATCH(PAYROLL!D56,ADJ!A$1:A$500,0),MATCH(PAYROLL!CB$2,ADJ!$2:$2,0)),0)</f>
        <v/>
      </c>
      <c r="CC56">
        <f>SUM(BX56:CB56)</f>
        <v/>
      </c>
      <c r="CD56">
        <f>IFERROR(INDEX(PIS!$A$1:$BZ$1000,MATCH(PAYROLL!D56,PIS!C$1:C$500,0),MATCH(PAYROLL!CD$1,PIS!$1:$1,0)),0)</f>
        <v/>
      </c>
      <c r="CE56">
        <f>IFERROR(IF(OR(INDEX(PIS!P$1:P$500,MATCH(D56,PIS!C$1:C$500,0))="LT2",INDEX(PIS!P$1:P$500,MATCH(D56,PIS!C$1:C$500,0))="P10"),0,SUM(CC56,CD56*VLOOKUP("R601",TSC!B:C,2,0),VLOOKUP("R602",TSC!B:C,2,0))),0)</f>
        <v/>
      </c>
      <c r="CF56">
        <f>MAX(BW56-CE56,0)</f>
        <v/>
      </c>
      <c r="CG56">
        <f>IFERROR(IF(OR(RIGHT(INDEX(PIS!P$1:P$500,MATCH(D56,PIS!C$1:C$500)),5)="P10",RIGHT(INDEX(PIS!P$1:P$500,MATCH(D56,PIS!C$1:C$500)),5)="CK"),0,IF(CF56&lt;=5000000,CF56*5%,IF(CF56&lt;=10000000,CF56*10%-250000,IF(CF56&lt;=18000000,CF56*15%-750000,IF(CF56&lt;=32000000,CF56*20%-1650000,IF(CF56&lt;=52000000,CF56*25%-3250000,IF(CF56&lt;=80000000,BH56*30%-5850000,CF56*35%-9850000))))))),0)</f>
        <v/>
      </c>
      <c r="CH56">
        <f>IFERROR(IF(OR(INDEX(PIS!P$1:P$500,MATCH(D56,PIS!C$1:C$500))="LT",INDEX(PIS!P$1:P$500,MATCH(D56,PIS!C$1:C$500))="CK"),0,IF(CF56&lt;2000000,0,CF56*10%)),0)</f>
        <v/>
      </c>
      <c r="CI56">
        <f>IFERROR(INDEX(ADJ!$A$1:$BZ$1000,MATCH(PAYROLL!D56,ADJ!A$1:A$500,0),MATCH(PAYROLL!CI$2,ADJ!$2:$2,0)),0)</f>
        <v/>
      </c>
      <c r="CJ56">
        <f>IFERROR(INDEX(ADJ!$A$1:$BZ$1000,MATCH(PAYROLL!D56,ADJ!A$1:A$500,0),MATCH(PAYROLL!CJ$2,ADJ!$2:$2,0)),0)</f>
        <v/>
      </c>
      <c r="CK56">
        <f>IFERROR(INDEX(ADJ!$A$1:$BZ$1000,MATCH(PAYROLL!D56,ADJ!A$1:A$500,0),MATCH(PAYROLL!CK$2,ADJ!$2:$2,0)),0)</f>
        <v/>
      </c>
      <c r="CL56">
        <f>SUM(CG56:CK56)</f>
        <v/>
      </c>
      <c r="CM56">
        <f>ROUND(SUM(CH56:CK56),0)</f>
        <v/>
      </c>
      <c r="CN56">
        <f>IFERROR(INDEX(CSDA!D$1:D$500,MATCH($CN$2,CSDA!C$1:C$500,0))*INDEX(PIS!V$1:V$500,MATCH(D56,PIS!C$1:C$500))+INDEX(ADJ!$A$1:$BZ$1000,MATCH(PAYROLL!D56,ADJ!A$1:A$500,0),MATCH(PAYROLL!CN$2,ADJ!$2:$2,0)),0)</f>
        <v/>
      </c>
      <c r="CO56">
        <f>IFERROR(INDEX(ADJ!$A$1:$BZ$1000,MATCH(PAYROLL!D56,ADJ!A$1:A$500,0),MATCH(PAYROLL!CO$2,ADJ!$2:$2,0)),0)</f>
        <v/>
      </c>
      <c r="CP56">
        <f>IFERROR(INDEX(ADJ!$A$1:$BZ$1000,MATCH(PAYROLL!D56,ADJ!A$1:A$500,0),MATCH(PAYROLL!CP$2,ADJ!$2:$2,0)),0)</f>
        <v/>
      </c>
      <c r="CQ56">
        <f>BP56-CL56-CI56-CM56-CN56-CO56-CP56-CC56</f>
        <v/>
      </c>
      <c r="CR56">
        <f>IFERROR(IF(RIGHT(INDEX(PIS!O$1:O$500,MATCH(D56,PIS!C$1:C$500,0)),5)="Gross",MIN(U56+V56,VLOOKUP("R700",TSC!B:C,2,0)*VLOOKUP("R101",TSC!B:C,2,0))*(VLOOKUP("T711",TSC!B:C,2,0)+VLOOKUP("T712",TSC!B:C,2,0))%,MIN(T56+V56,VLOOKUP("R700",TSC!B:C,2,0)*VLOOKUP("R101",TSC!B:C,2,0))*(VLOOKUP("T711",TSC!B:C,2,0)+VLOOKUP("T712",TSC!B:C,2,0)+VLOOKUP("R701",TSC!B:C,2,0))%),0)</f>
        <v/>
      </c>
      <c r="CS56">
        <f>IFERROR(IF(RIGHT(INDEX(PIS!O$1:O$500,MATCH(D56,PIS!C$1:C$500,0)),5)="Gross",MIN(U56+V56,VLOOKUP("R700",TSC!B:C,2,0)*VLOOKUP("R101",TSC!B:C,2,0))*(VLOOKUP("T714",TSC!B:C,2,0))%,MIN(T56+V56,VLOOKUP("R700",TSC!B:C,2,0)*VLOOKUP("R101",TSC!B:C,2,0))*(VLOOKUP("T704",TSC!B:C,2,0)+VLOOKUP("T714",TSC!B:C,2,0))%),0)</f>
        <v/>
      </c>
      <c r="CT56">
        <f>IFERROR(IF(RIGHT(INDEX(PIS!O$1:O$500,MATCH(D56,PIS!C$1:C$500,0)),5)="Gross",MIN(U56+V56,VLOOKUP("R700",TSC!B:C,2,0)*VLOOKUP("R101",TSC!B:C,2,0))*VLOOKUP("T705",TSC!B:C,2,0)%,MIN(T56+V56,VLOOKUP("R700",TSC!B:C,2,0)*VLOOKUP("R101",TSC!B:C,2,0))*VLOOKUP("T705",TSC!B:C,2,0)%),0)</f>
        <v/>
      </c>
      <c r="CU56">
        <f>IFERROR(IF(RIGHT(INDEX(PIS!O$1:O$500,MATCH(D56,PIS!C$1:C$500,0)),5)="Gross",MIN(U56+V56,VLOOKUP("R700",TSC!B:C,2,0)*VLOOKUP("R101",TSC!B:C,2,0))*(VLOOKUP("T713",TSC!B:C,2,0))%,MIN(T56+V56,VLOOKUP("R700",TSC!B:C,2,0)*VLOOKUP("R101",TSC!B:C,2,0))*(VLOOKUP("T713",TSC!B:C,2,0))%),0)</f>
        <v/>
      </c>
      <c r="CV56">
        <f>IFERROR(INDEX(ADJ!$A$1:$BZ$1000,MATCH(PAYROLL!D56,ADJ!A$1:A$500,0),MATCH(PAYROLL!CV$2,ADJ!$2:$2,0)),0)</f>
        <v/>
      </c>
      <c r="CW56">
        <f>IFERROR(INDEX(ADJ!$A$1:$BZ$1000,MATCH(PAYROLL!D56,ADJ!A$1:A$500,0),MATCH(PAYROLL!CW$2,ADJ!$2:$2,0)),0)</f>
        <v/>
      </c>
      <c r="CX56">
        <f>SUM(CR56:CW56)</f>
        <v/>
      </c>
      <c r="CY56">
        <f>ROUND(IF(CR56&gt;0,T56+V56*VLOOKUP("R202",TSC!$B$1:$C$500,2,0),0),0)</f>
        <v/>
      </c>
      <c r="CZ56">
        <f>IFERROR(INDEX(CSDA!D$1:D$500,MATCH($CZ$2,CSDA!C$1:C$500,0)),0)</f>
        <v/>
      </c>
      <c r="DA56">
        <f>ROUND(T56*0.7%,0)</f>
        <v/>
      </c>
      <c r="DB56">
        <f>ROUND(T56/12,0)</f>
        <v/>
      </c>
      <c r="DC56">
        <f ref="DC56" t="array">IFERROR(INDEX(CSDA!D$1:D$500,MATCH("Trích giữ"&amp;PAYROLL!DC$2,CSDA!A$1:A$500&amp;CSDA!C$1:C$500,0)),0)</f>
        <v/>
      </c>
      <c r="DD56">
        <f ref="DD56" t="array">IFERROR(INDEX(CSDA!D$1:D$500,MATCH("Trích giữ"&amp;PAYROLL!DD$2,CSDA!A$1:A$500&amp;CSDA!C$1:C$500,0)),0)</f>
        <v/>
      </c>
      <c r="DE56">
        <f ref="DE56" t="array">IFERROR(INDEX(CSDA!D$1:D$500,MATCH("Trích giữ"&amp;PAYROLL!DE$2,CSDA!A$1:A$500&amp;CSDA!C$1:C$500,0)),0)</f>
        <v/>
      </c>
      <c r="DF56">
        <f>IFERROR(INDEX(CSDA!D$1:D$500,MATCH(PAYROLL!DF$2,CSDA!C$1:C$500,0)),0)</f>
        <v/>
      </c>
      <c r="DG56">
        <f ref="DG56" t="array">IFERROR(INDEX(CSDA!D$1:D$500,MATCH("Trích giữ"&amp;PAYROLL!DG$2,CSDA!A$1:A$500&amp;CSDA!C$1:C$500,0)),0)</f>
        <v/>
      </c>
      <c r="DH56">
        <f>ROUND(T56/26,0)</f>
        <v/>
      </c>
      <c r="DI56">
        <f ref="DI56" t="array">IFERROR(INDEX(CSDA!D$1:D$500,MATCH("Trích giữ"&amp;PAYROLL!DI$2,CSDA!A$1:A$500&amp;CSDA!C$1:C$500,0)),0)</f>
        <v/>
      </c>
      <c r="DJ56">
        <f>IF(U56=0,T56*21.5%-BL56,0)</f>
        <v/>
      </c>
      <c r="DK56">
        <f ref="DK56" t="array">IFERROR(INDEX(CSDA!D$1:D$500,MATCH("Trích giữ"&amp;PAYROLL!DK$2,CSDA!A$1:A$500&amp;CSDA!C$1:C$500,0)),0)</f>
        <v/>
      </c>
      <c r="DL56">
        <f>IFERROR(INDEX(CSDA!D$1:D$500,MATCH(PAYROLL!DL$2,CSDA!C$1:C$500,0))/12,0)</f>
        <v/>
      </c>
      <c r="DM56">
        <f>SUM(DB56:DL56)</f>
        <v/>
      </c>
      <c r="DN56">
        <f>IFERROR(INDEX(ADJ!$A$1:$BZ$1000,MATCH(PAYROLL!D56,ADJ!A$1:A$500,0),MATCH(PAYROLL!DN$2,ADJ!$2:$2,0)),0)</f>
        <v/>
      </c>
      <c r="DO56">
        <f>IFERROR(SUM(BP56,DM56:DN56,CX56:DA56)-DT56,0)</f>
        <v/>
      </c>
      <c r="DP56">
        <f ref="DP56" t="array">SUM(BW56*IFERROR(INDEX(CSDA!D$1:D$500,MATCH(BW$2,CSDA!C$1:C$500,0)),0)%,CX56*IFERROR(INDEX(CSDA!D$1:D$500,MATCH(CX$2,CSDA!C$1:C$500,0)),0)%,DA56*IFERROR(INDEX(CSDA!D$1:D$500,MATCH(DA$2,CSDA!C$1:C$500,0)),0)%,DB56*IFERROR(INDEX(CSDA!D$1:D$500,MATCH(DB$2,CSDA!C$1:C$500,0)),0)%,DF56*IFERROR(INDEX(CSDA!D$1:D$500,MATCH("Phí dịch vụ"&amp;PAYROLL!DF$2,CSDA!A$1:A$500&amp;CSDA!C$1:C$500,0)),0)%,DC56*IFERROR(INDEX(CSDA!D$1:D$500,MATCH("Phí dịch vụ"&amp;PAYROLL!DC$2,CSDA!A$1:A$500&amp;CSDA!C$1:C$500,0)),0)%,DH56*IFERROR(INDEX(CSDA!D$1:D$500,MATCH("Phí dịch vụ"&amp;PAYROLL!DH$2,CSDA!A$1:A$500&amp;CSDA!C$1:C$500,0)),0)%,DJ56*IFERROR(INDEX(CSDA!D$1:D$500,MATCH("Phí dịch vụ"&amp;PAYROLL!DJ$2,CSDA!A$1:A$500&amp;CSDA!C$1:C$500,0)),0)%,BN56*IFERROR(INDEX(CSDA!D$1:D$500,MATCH(BN$2,CSDA!C$1:C$500,0)),0)%)-BN56*7%</f>
        <v/>
      </c>
      <c r="DQ56">
        <f>IFERROR(INDEX(ADJ!$A$1:$BZ$1000,MATCH(PAYROLL!D56,ADJ!A$1:A$500,0),MATCH(PAYROLL!DQ$2,ADJ!$2:$2,0)),0)</f>
        <v/>
      </c>
      <c r="DR56">
        <f>IFERROR(INDEX(ADJ!$A$1:$BZ$1000,MATCH(PAYROLL!D56,ADJ!A$1:A$500,0),MATCH(PAYROLL!DR$2,ADJ!$2:$2,0)),0)</f>
        <v/>
      </c>
      <c r="DS56">
        <f>SUM(DP56:DR56)</f>
        <v/>
      </c>
      <c r="DT56">
        <f>EK56</f>
        <v/>
      </c>
      <c r="DU56">
        <f>SUM(DO56:DR56)</f>
        <v/>
      </c>
      <c r="DV56">
        <f>ROUND(DU56*0.1,0)</f>
        <v/>
      </c>
      <c r="DW56">
        <f>DU56+DV56</f>
        <v/>
      </c>
      <c r="DZ56">
        <f>IFERROR(INDEX(ADJ!$A$1:$BZ$1000,MATCH(PAYROLL!$D56,ADJ!A$1:A$500,0),MATCH(PAYROLL!DZ$2,ADJ!$2:$2,0)),0)</f>
        <v/>
      </c>
      <c r="EA56">
        <f>IFERROR(INDEX(ADJ!$A$1:$BZ$1000,MATCH(PAYROLL!$D56,ADJ!A$1:A$500,0),MATCH(PAYROLL!EA$2,ADJ!$2:$2,0)),0)</f>
        <v/>
      </c>
      <c r="EB56">
        <f>IFERROR(INDEX(ADJ!$A$1:$BZ$1000,MATCH(PAYROLL!$D56,ADJ!A$1:A$500,0),MATCH(PAYROLL!EB$2,ADJ!$2:$2,0)),0)</f>
        <v/>
      </c>
      <c r="EC56">
        <f>IFERROR(INDEX(ADJ!$A$1:$BZ$1000,MATCH(PAYROLL!$D56,ADJ!A$1:A$500,0),MATCH(PAYROLL!EC$2,ADJ!$2:$2,0)),0)</f>
        <v/>
      </c>
      <c r="ED56">
        <f>IFERROR(INDEX(ADJ!$A$1:$BZ$1000,MATCH(PAYROLL!$D56,ADJ!A$1:A$500,0),MATCH(PAYROLL!ED$2,ADJ!$2:$2,0)),0)</f>
        <v/>
      </c>
      <c r="EE56">
        <f>IFERROR(INDEX(ADJ!$A$1:$BZ$1000,MATCH(PAYROLL!$D56,ADJ!A$1:A$500,0),MATCH(PAYROLL!EE$2,ADJ!$2:$2,0)),0)</f>
        <v/>
      </c>
      <c r="EF56">
        <f>IFERROR(INDEX(ADJ!$A$1:$BZ$1000,MATCH(PAYROLL!$D56,ADJ!A$1:A$500,0),MATCH(PAYROLL!EF$2,ADJ!$2:$2,0)),0)</f>
        <v/>
      </c>
      <c r="EG56">
        <f>IFERROR(INDEX(ADJ!$A$1:$BZ$1000,MATCH(PAYROLL!$D56,ADJ!A$1:A$500,0),MATCH(PAYROLL!EG$2,ADJ!$2:$2,0)),0)</f>
        <v/>
      </c>
      <c r="EH56">
        <f>IFERROR(INDEX(ADJ!$A$1:$BZ$1000,MATCH(PAYROLL!$D56,ADJ!A$1:A$500,0),MATCH(PAYROLL!EH$2,ADJ!$2:$2,0)),0)</f>
        <v/>
      </c>
      <c r="EI56">
        <f>IFERROR(INDEX(ADJ!$A$1:$BZ$1000,MATCH(PAYROLL!D56,ADJ!A$1:A$500,0),MATCH(PAYROLL!EI$2,ADJ!$2:$2,0)),0)</f>
        <v/>
      </c>
      <c r="EJ56">
        <f>IFERROR(INDEX(ADJ!$A$1:$BZ$1000,MATCH(PAYROLL!$D56,ADJ!A$1:A$500,0),MATCH(PAYROLL!EJ$2,ADJ!$2:$2,0)),0)</f>
        <v/>
      </c>
      <c r="EK56">
        <f>SUM(DZ56:EJ56)</f>
        <v/>
      </c>
    </row>
    <row r="57">
      <c r="A57" t="n">
        <v>55</v>
      </c>
      <c r="B57" t="inlineStr">
        <is>
          <t>Tòng Thị Ngọc</t>
        </is>
      </c>
      <c r="D57" t="inlineStr">
        <is>
          <t>153223-03</t>
        </is>
      </c>
      <c r="S57">
        <f>IFERROR(INDEX(PIS!$A$1:$BZ$1000,MATCH($D57,PIS!C$1:C$500,0),MATCH("Lương CB tháng trước",PIS!$1:$1,0)),0)</f>
        <v/>
      </c>
      <c r="T57">
        <f>IFERROR(INDEX(PIS!$A$1:$BZ$1000,MATCH($D57,PIS!C$1:C$500,0),MATCH("Lương CB hiện tại",PIS!$1:$1,0)),0)</f>
        <v/>
      </c>
      <c r="U57">
        <f>IFERROR(INDEX(PIS!$A$1:$BZ$1000,MATCH($D57,PIS!C$1:C$500,0),MATCH("Lương đóng BHBB",PIS!$1:$1,0)),0)</f>
        <v/>
      </c>
      <c r="V57">
        <f>IFERROR(INDEX(PIS!$A$1:$BZ$1000,MATCH($D57,PIS!C$1:C$500,0),MATCH(V$2,PIS!$2:$2,0)),0)</f>
        <v/>
      </c>
      <c r="W57">
        <f>IFERROR(INDEX(PIS!$A$1:$BZ$1000,MATCH($D57,PIS!C$1:C$500,0),MATCH(W$2,PIS!$2:$2,0)),0)</f>
        <v/>
      </c>
      <c r="X57">
        <f>IFERROR(INDEX(PIS!$A$1:$BZ$1000,MATCH($D57,PIS!C$1:C$500,0),MATCH(X$2,PIS!$2:$2,0)),0)</f>
        <v/>
      </c>
      <c r="Y57">
        <f>IFERROR(INDEX(PIS!$A$1:$BZ$1000,MATCH($D57,PIS!C$1:C$500,0),MATCH(Y$2,PIS!$2:$2,0)),0)</f>
        <v/>
      </c>
      <c r="Z57">
        <f>IFERROR(INDEX(PIS!$A$1:$BZ$1000,MATCH($D57,PIS!C$1:C$500,0),MATCH(Z$2,PIS!$2:$2,0)),0)</f>
        <v/>
      </c>
      <c r="AA57">
        <f>IFERROR(INDEX(PIS!$A$1:$BZ$1000,MATCH($D57,PIS!C$1:C$500,0),MATCH(AA$2,PIS!$2:$2,0)),0)</f>
        <v/>
      </c>
      <c r="AB57">
        <f>IFERROR(INDEX(PIS!$A$1:$BZ$1000,MATCH($D57,PIS!C$1:C$500,0),MATCH(AB$2,PIS!$2:$2,0)),0)</f>
        <v/>
      </c>
      <c r="AC57">
        <f>SUM(V57:AB57)</f>
        <v/>
      </c>
      <c r="AD57">
        <f>IFERROR(INDEX(TIMESHEET!$A$1:$AI$5000,MATCH($D57,TIMESHEET!A$1:A$500,0),MATCH("T100",TIMESHEET!$2:$2,0))-2,0)</f>
        <v/>
      </c>
      <c r="AE57">
        <f>IFERROR(INDEX(TIMESHEET!$A$1:$AI$5000,MATCH($D57,TIMESHEET!A$1:A$500,0),MATCH("T202",TIMESHEET!$2:$2,0)),0)</f>
        <v/>
      </c>
      <c r="AF57">
        <f>IFERROR(INDEX(TIMESHEET!$A$1:$AI$5000,MATCH($D57,TIMESHEET!A$1:A$500,0),MATCH("T302",TIMESHEET!$2:$2,0)),0)</f>
        <v/>
      </c>
      <c r="AG57">
        <f>IFERROR(INDEX(TIMESHEET!$A$1:$AI$5000,MATCH($D57,TIMESHEET!A$1:A$500,0),MATCH("T406",TIMESHEET!$2:$2,0)),0)</f>
        <v/>
      </c>
      <c r="AH57">
        <f>AE57+AG57</f>
        <v/>
      </c>
      <c r="AI57">
        <f>IFERROR(INDEX(TIMESHEET!$A$1:$AI$5000,MATCH($D57,TIMESHEET!A$1:A$500,0),MATCH("T701",TIMESHEET!$2:$2,0)),0)</f>
        <v/>
      </c>
      <c r="AJ57">
        <f>IFERROR(INDEX(TIMESHEET!$A$1:$AI$5000,MATCH($D57,TIMESHEET!B$1:B$500,0),MATCH("T320",TIMESHEET!$2:$2,0)),0)</f>
        <v/>
      </c>
      <c r="AK57">
        <f>IFERROR(IF(LEFT(INDEX(PIS!O$1:O$500,MATCH(D57,PIS!C$1:C$500)),1)="M",T57/AD57*SUM(AE57:AG57),T57*AD57),0)</f>
        <v/>
      </c>
      <c r="AL57">
        <f>IFERROR(INDEX(ADJ!$A$1:$BZ$1000,MATCH(PAYROLL!D57,ADJ!A$1:A$500,0),MATCH(PAYROLL!AL$2,ADJ!$2:$2,0)),0)</f>
        <v/>
      </c>
      <c r="AM57">
        <f>SUM(AK57:AL57)</f>
        <v/>
      </c>
      <c r="AN57">
        <f>IFERROR(ROUND(V57/$AD57*$AH57,0),0)</f>
        <v/>
      </c>
      <c r="AO57">
        <f>IFERROR(ROUND(W57/$AD57*$AH57,0),0)</f>
        <v/>
      </c>
      <c r="AP57">
        <f>IFERROR(ROUND(X57/$AD57*$AE57,0),0)</f>
        <v/>
      </c>
      <c r="AQ57">
        <f>IFERROR(ROUND(Y57/$AD57*$AH57,0),0)</f>
        <v/>
      </c>
      <c r="AR57">
        <f>IFERROR(ROUND(Z57/$AD57*$AH57,0),0)</f>
        <v/>
      </c>
      <c r="AS57">
        <f>IFERROR(ROUND(AA57/$AD57*$AH57,0),0)</f>
        <v/>
      </c>
      <c r="AT57">
        <f>IFERROR(IF((AE57+AF57+AG57)&gt;13,AB57,ROUND(AB57/AD57*AH57,0)),0)</f>
        <v/>
      </c>
      <c r="AU57">
        <f>IFERROR(INDEX(ADJ!$A$1:$BZ$1000,MATCH(PAYROLL!D57,ADJ!A$1:A$500,0),MATCH(PAYROLL!AU$2,ADJ!$2:$2,0)),0)</f>
        <v/>
      </c>
      <c r="AV57">
        <f>ROUND(SUM(AN57:AU57),0)</f>
        <v/>
      </c>
      <c r="AW57">
        <f>IFERROR(INDEX(TIMESHEET!$A$1:$AI$5000,MATCH(PAYROLL!D57,TIMESHEET!A$1:A$500,0),MATCH("T620",TIMESHEET!$2:$2,0)),0)</f>
        <v/>
      </c>
      <c r="AX57">
        <f>IFERROR(INDEX(TIMESHEET!$A$1:$AI$5000,MATCH(PAYROLL!D57,TIMESHEET!A$1:A$500,0),MATCH("T601",TIMESHEET!$2:$2,0)),0)</f>
        <v/>
      </c>
      <c r="AY57">
        <f>IFERROR(INDEX(TIMESHEET!$A$1:$AI$5000,MATCH(PAYROLL!D57,TIMESHEET!A$1:A$500,0),MATCH("T602",TIMESHEET!$2:$2,0)),0)</f>
        <v/>
      </c>
      <c r="AZ57">
        <f>IFERROR(INDEX(TIMESHEET!$A$1:$AI$5000,MATCH(PAYROLL!D57,TIMESHEET!A$1:A$500,0),MATCH("T603",TIMESHEET!$2:$2,0)),0)</f>
        <v/>
      </c>
      <c r="BA57">
        <f>IFERROR(INDEX(TIMESHEET!$A$1:$AI$5000,MATCH(PAYROLL!D57,TIMESHEET!A$1:A$500,0),MATCH("T611",TIMESHEET!$2:$2,0)),0)</f>
        <v/>
      </c>
      <c r="BB57">
        <f>IFERROR(INDEX(TIMESHEET!$A$1:$AI$5000,MATCH(PAYROLL!D57,TIMESHEET!A$1:A$500,0),MATCH("T612",TIMESHEET!$2:$2,0)),0)</f>
        <v/>
      </c>
      <c r="BC57">
        <f>IFERROR(INDEX(TIMESHEET!$A$1:$AI$5000,MATCH(PAYROLL!D57,TIMESHEET!A$1:A$500,0),MATCH("T613",TIMESHEET!$2:$2,0)),0)</f>
        <v/>
      </c>
      <c r="BD57">
        <f>IFERROR(INDEX(TIMESHEET!$A$1:$AI$5000,MATCH(PAYROLL!D57,TIMESHEET!A$1:A$500,0),MATCH("T500",TIMESHEET!$2:$2,0)),0)</f>
        <v/>
      </c>
      <c r="BE57">
        <f>IFERROR(IF(LEFT(INDEX(PIS!O$1:O$500,MATCH(D57,PIS!C$1:C$500)),1)="M",T57/AD57/8*(AW57+AX57*1.5+AY57*2+AZ57*3+BA57*2.1+BB57*2.7+BC57*3.9+BD57*0.3),T57/8*(AW57+AX57*1.5+AY57*2+AZ57*3+BA57*2.1+BB57*2.7+BC57*3.9+BD57*0.3)),0)</f>
        <v/>
      </c>
      <c r="BF57">
        <f>IFERROR(INDEX(ADJ!$A$1:$BZ$1000,MATCH(PAYROLL!$D57,ADJ!A$1:A$500,0),MATCH(PAYROLL!BF$2,ADJ!$2:$2,0)),0)</f>
        <v/>
      </c>
      <c r="BG57">
        <f>IFERROR(INDEX(ADJ!$A$1:$BZ$1000,MATCH(PAYROLL!D57,ADJ!A$1:A$500,0),MATCH(PAYROLL!BG$2,ADJ!$2:$2,0)),0)</f>
        <v/>
      </c>
      <c r="BH57">
        <f>IFERROR(INDEX(ADJ!$A$1:$BZ$1000,MATCH(PAYROLL!D57,ADJ!A$1:A$500,0),MATCH(PAYROLL!BH$2,ADJ!$2:$2,0)),0)</f>
        <v/>
      </c>
      <c r="BI57">
        <f>IFERROR(INDEX(ADJ!$A$1:$BZ$1000,MATCH(PAYROLL!D57,ADJ!A$1:A$500,0),MATCH(PAYROLL!BI$2,ADJ!$2:$2,0)),0)</f>
        <v/>
      </c>
      <c r="BJ57">
        <f>IFERROR(INDEX(ADJ!$A$1:$BZ$1000,MATCH(PAYROLL!D57,ADJ!A$1:A$500,0),MATCH(PAYROLL!BJ$2,ADJ!$2:$2,0)),0)</f>
        <v/>
      </c>
      <c r="BK57">
        <f>SUM(BF57:BJ57)</f>
        <v/>
      </c>
      <c r="BL57">
        <f>IFERROR(INDEX(ADJ!$A$1:$BZ$1000,MATCH(PAYROLL!D57,ADJ!A$1:A$500,0),MATCH(PAYROLL!BL$2,ADJ!$2:$2,0)),0)</f>
        <v/>
      </c>
      <c r="BM57">
        <f>IFERROR(INDEX(ADJ!$A$1:$BZ$1000,MATCH(PAYROLL!D57,ADJ!A$1:A$500,0),MATCH(PAYROLL!BM$2,ADJ!$2:$2,0)),0)</f>
        <v/>
      </c>
      <c r="BN57">
        <f>IFERROR(INDEX(ADJ!$A$1:$BZ$1000,MATCH(PAYROLL!D57,ADJ!A$1:A$500,0),MATCH(PAYROLL!BN$2,ADJ!$2:$2,0)),0)</f>
        <v/>
      </c>
      <c r="BO57">
        <f>IFERROR(INDEX(ADJ!$A$1:$BZ$1000,MATCH(PAYROLL!D57,ADJ!A$1:A$500,0),MATCH(PAYROLL!BO$2,ADJ!$2:$2,0)),0)</f>
        <v/>
      </c>
      <c r="BP57">
        <f>SUM(AM57,AV57,BE57,BK57,BL57:BO57)</f>
        <v/>
      </c>
      <c r="BQ57">
        <f>BO57</f>
        <v/>
      </c>
      <c r="BR57">
        <f>IFERROR(ROUND(IF(LEFT(INDEX(PIS!O$1:O$500,MATCH(D57,PIS!C$1:C$500)),1)="D",T57/8*(BD57*0.3),IF(LEFT(INDEX(PIS!O$1:O$500,MATCH(D57,PIS!C$1:C$500)),1)="H",T57*($BD57*0.3),T57/$AD57/8*($BD57*0.3))),0),0)</f>
        <v/>
      </c>
      <c r="BS57">
        <f>IF(AP57&lt;1,0,MIN(AP57,730000))</f>
        <v/>
      </c>
      <c r="BT57">
        <f>IFERROR(ROUND((BE57-SUM(AW57:BC57)*T57/AD57/8),0)-BR57,0)</f>
        <v/>
      </c>
      <c r="BU57">
        <f>AO57</f>
        <v/>
      </c>
      <c r="BV57">
        <f>SUM(BQ57:BU57)</f>
        <v/>
      </c>
      <c r="BW57">
        <f>BP57-BV57</f>
        <v/>
      </c>
      <c r="BX57">
        <f>IFERROR(IF(RIGHT(INDEX(PIS!O$1:O$500,MATCH(D57,PIS!C$1:C$500)),5)="Gross",MIN(U57+V57,VLOOKUP("R700",TSC!B:C,2,0)*VLOOKUP("R101",TSC!B:C,2,0))*VLOOKUP("R701",TSC!B:C,2,0)%,0),0)</f>
        <v/>
      </c>
      <c r="BY57">
        <f>IFERROR(IF(RIGHT(INDEX(PIS!O$1:O$500,MATCH(D57,PIS!C$1:C$500)),5)="Gross",MIN(U57+V57,VLOOKUP("R700",TSC!B:C,2,0)*VLOOKUP("R101",TSC!B:C,2,0))*VLOOKUP("T704",TSC!B:C,2,0)%,0),0)</f>
        <v/>
      </c>
      <c r="BZ57">
        <f>IFERROR(IF(RIGHT(INDEX(PIS!O$1:O$500,MATCH(D57,PIS!C$1:C$500)),5)="Gross",MIN(U57+V57,VLOOKUP("R700",TSC!B:C,2,0)*VLOOKUP("1",TSC!F:G,2,0))*VLOOKUP("T705",TSC!B:C,2,0)%,0),0)</f>
        <v/>
      </c>
      <c r="CA57">
        <f>IFERROR(INDEX(ADJ!$A$1:$BZ$1000,MATCH(PAYROLL!D57,ADJ!A$1:A$500,0),MATCH(PAYROLL!CA$2,ADJ!$2:$2,0)),0)</f>
        <v/>
      </c>
      <c r="CB57">
        <f>IFERROR(INDEX(ADJ!$A$1:$BZ$1000,MATCH(PAYROLL!D57,ADJ!A$1:A$500,0),MATCH(PAYROLL!CB$2,ADJ!$2:$2,0)),0)</f>
        <v/>
      </c>
      <c r="CC57">
        <f>SUM(BX57:CB57)</f>
        <v/>
      </c>
      <c r="CD57">
        <f>IFERROR(INDEX(PIS!$A$1:$BZ$1000,MATCH(PAYROLL!D57,PIS!C$1:C$500,0),MATCH(PAYROLL!CD$1,PIS!$1:$1,0)),0)</f>
        <v/>
      </c>
      <c r="CE57">
        <f>IFERROR(IF(OR(INDEX(PIS!P$1:P$500,MATCH(D57,PIS!C$1:C$500,0))="LT2",INDEX(PIS!P$1:P$500,MATCH(D57,PIS!C$1:C$500,0))="P10"),0,SUM(CC57,CD57*VLOOKUP("R601",TSC!B:C,2,0),VLOOKUP("R602",TSC!B:C,2,0))),0)</f>
        <v/>
      </c>
      <c r="CF57">
        <f>MAX(BW57-CE57,0)</f>
        <v/>
      </c>
      <c r="CG57">
        <f>IFERROR(IF(OR(RIGHT(INDEX(PIS!P$1:P$500,MATCH(D57,PIS!C$1:C$500)),5)="P10",RIGHT(INDEX(PIS!P$1:P$500,MATCH(D57,PIS!C$1:C$500)),5)="CK"),0,IF(CF57&lt;=5000000,CF57*5%,IF(CF57&lt;=10000000,CF57*10%-250000,IF(CF57&lt;=18000000,CF57*15%-750000,IF(CF57&lt;=32000000,CF57*20%-1650000,IF(CF57&lt;=52000000,CF57*25%-3250000,IF(CF57&lt;=80000000,BH57*30%-5850000,CF57*35%-9850000))))))),0)</f>
        <v/>
      </c>
      <c r="CH57">
        <f>IFERROR(IF(OR(INDEX(PIS!P$1:P$500,MATCH(D57,PIS!C$1:C$500))="LT",INDEX(PIS!P$1:P$500,MATCH(D57,PIS!C$1:C$500))="CK"),0,IF(CF57&lt;2000000,0,CF57*10%)),0)</f>
        <v/>
      </c>
      <c r="CI57">
        <f>IFERROR(INDEX(ADJ!$A$1:$BZ$1000,MATCH(PAYROLL!D57,ADJ!A$1:A$500,0),MATCH(PAYROLL!CI$2,ADJ!$2:$2,0)),0)</f>
        <v/>
      </c>
      <c r="CJ57">
        <f>IFERROR(INDEX(ADJ!$A$1:$BZ$1000,MATCH(PAYROLL!D57,ADJ!A$1:A$500,0),MATCH(PAYROLL!CJ$2,ADJ!$2:$2,0)),0)</f>
        <v/>
      </c>
      <c r="CK57">
        <f>IFERROR(INDEX(ADJ!$A$1:$BZ$1000,MATCH(PAYROLL!D57,ADJ!A$1:A$500,0),MATCH(PAYROLL!CK$2,ADJ!$2:$2,0)),0)</f>
        <v/>
      </c>
      <c r="CL57">
        <f>SUM(CG57:CK57)</f>
        <v/>
      </c>
      <c r="CM57">
        <f>ROUND(SUM(CH57:CK57),0)</f>
        <v/>
      </c>
      <c r="CN57">
        <f>IFERROR(INDEX(CSDA!D$1:D$500,MATCH($CN$2,CSDA!C$1:C$500,0))*INDEX(PIS!V$1:V$500,MATCH(D57,PIS!C$1:C$500))+INDEX(ADJ!$A$1:$BZ$1000,MATCH(PAYROLL!D57,ADJ!A$1:A$500,0),MATCH(PAYROLL!CN$2,ADJ!$2:$2,0)),0)</f>
        <v/>
      </c>
      <c r="CO57">
        <f>IFERROR(INDEX(ADJ!$A$1:$BZ$1000,MATCH(PAYROLL!D57,ADJ!A$1:A$500,0),MATCH(PAYROLL!CO$2,ADJ!$2:$2,0)),0)</f>
        <v/>
      </c>
      <c r="CP57">
        <f>IFERROR(INDEX(ADJ!$A$1:$BZ$1000,MATCH(PAYROLL!D57,ADJ!A$1:A$500,0),MATCH(PAYROLL!CP$2,ADJ!$2:$2,0)),0)</f>
        <v/>
      </c>
      <c r="CQ57">
        <f>BP57-CL57-CI57-CM57-CN57-CO57-CP57-CC57</f>
        <v/>
      </c>
      <c r="CR57">
        <f>IFERROR(IF(RIGHT(INDEX(PIS!O$1:O$500,MATCH(D57,PIS!C$1:C$500,0)),5)="Gross",MIN(U57+V57,VLOOKUP("R700",TSC!B:C,2,0)*VLOOKUP("R101",TSC!B:C,2,0))*(VLOOKUP("T711",TSC!B:C,2,0)+VLOOKUP("T712",TSC!B:C,2,0))%,MIN(T57+V57,VLOOKUP("R700",TSC!B:C,2,0)*VLOOKUP("R101",TSC!B:C,2,0))*(VLOOKUP("T711",TSC!B:C,2,0)+VLOOKUP("T712",TSC!B:C,2,0)+VLOOKUP("R701",TSC!B:C,2,0))%),0)</f>
        <v/>
      </c>
      <c r="CS57">
        <f>IFERROR(IF(RIGHT(INDEX(PIS!O$1:O$500,MATCH(D57,PIS!C$1:C$500,0)),5)="Gross",MIN(U57+V57,VLOOKUP("R700",TSC!B:C,2,0)*VLOOKUP("R101",TSC!B:C,2,0))*(VLOOKUP("T714",TSC!B:C,2,0))%,MIN(T57+V57,VLOOKUP("R700",TSC!B:C,2,0)*VLOOKUP("R101",TSC!B:C,2,0))*(VLOOKUP("T704",TSC!B:C,2,0)+VLOOKUP("T714",TSC!B:C,2,0))%),0)</f>
        <v/>
      </c>
      <c r="CT57">
        <f>IFERROR(IF(RIGHT(INDEX(PIS!O$1:O$500,MATCH(D57,PIS!C$1:C$500,0)),5)="Gross",MIN(U57+V57,VLOOKUP("R700",TSC!B:C,2,0)*VLOOKUP("R101",TSC!B:C,2,0))*VLOOKUP("T705",TSC!B:C,2,0)%,MIN(T57+V57,VLOOKUP("R700",TSC!B:C,2,0)*VLOOKUP("R101",TSC!B:C,2,0))*VLOOKUP("T705",TSC!B:C,2,0)%),0)</f>
        <v/>
      </c>
      <c r="CU57">
        <f>IFERROR(IF(RIGHT(INDEX(PIS!O$1:O$500,MATCH(D57,PIS!C$1:C$500,0)),5)="Gross",MIN(U57+V57,VLOOKUP("R700",TSC!B:C,2,0)*VLOOKUP("R101",TSC!B:C,2,0))*(VLOOKUP("T713",TSC!B:C,2,0))%,MIN(T57+V57,VLOOKUP("R700",TSC!B:C,2,0)*VLOOKUP("R101",TSC!B:C,2,0))*(VLOOKUP("T713",TSC!B:C,2,0))%),0)</f>
        <v/>
      </c>
      <c r="CV57">
        <f>IFERROR(INDEX(ADJ!$A$1:$BZ$1000,MATCH(PAYROLL!D57,ADJ!A$1:A$500,0),MATCH(PAYROLL!CV$2,ADJ!$2:$2,0)),0)</f>
        <v/>
      </c>
      <c r="CW57">
        <f>IFERROR(INDEX(ADJ!$A$1:$BZ$1000,MATCH(PAYROLL!D57,ADJ!A$1:A$500,0),MATCH(PAYROLL!CW$2,ADJ!$2:$2,0)),0)</f>
        <v/>
      </c>
      <c r="CX57">
        <f>SUM(CR57:CW57)</f>
        <v/>
      </c>
      <c r="CY57">
        <f>ROUND(IF(CR57&gt;0,T57+V57*VLOOKUP("R202",TSC!$B$1:$C$500,2,0),0),0)</f>
        <v/>
      </c>
      <c r="CZ57">
        <f>IFERROR(INDEX(CSDA!D$1:D$500,MATCH($CZ$2,CSDA!C$1:C$500,0)),0)</f>
        <v/>
      </c>
      <c r="DA57">
        <f>ROUND(T57*0.7%,0)</f>
        <v/>
      </c>
      <c r="DB57">
        <f>ROUND(T57/12,0)</f>
        <v/>
      </c>
      <c r="DC57">
        <f ref="DC57" t="array">IFERROR(INDEX(CSDA!D$1:D$500,MATCH("Trích giữ"&amp;PAYROLL!DC$2,CSDA!A$1:A$500&amp;CSDA!C$1:C$500,0)),0)</f>
        <v/>
      </c>
      <c r="DD57">
        <f ref="DD57" t="array">IFERROR(INDEX(CSDA!D$1:D$500,MATCH("Trích giữ"&amp;PAYROLL!DD$2,CSDA!A$1:A$500&amp;CSDA!C$1:C$500,0)),0)</f>
        <v/>
      </c>
      <c r="DE57">
        <f ref="DE57" t="array">IFERROR(INDEX(CSDA!D$1:D$500,MATCH("Trích giữ"&amp;PAYROLL!DE$2,CSDA!A$1:A$500&amp;CSDA!C$1:C$500,0)),0)</f>
        <v/>
      </c>
      <c r="DF57">
        <f>IFERROR(INDEX(CSDA!D$1:D$500,MATCH(PAYROLL!DF$2,CSDA!C$1:C$500,0)),0)</f>
        <v/>
      </c>
      <c r="DG57">
        <f ref="DG57" t="array">IFERROR(INDEX(CSDA!D$1:D$500,MATCH("Trích giữ"&amp;PAYROLL!DG$2,CSDA!A$1:A$500&amp;CSDA!C$1:C$500,0)),0)</f>
        <v/>
      </c>
      <c r="DH57">
        <f>ROUND(T57/26,0)</f>
        <v/>
      </c>
      <c r="DI57">
        <f ref="DI57" t="array">IFERROR(INDEX(CSDA!D$1:D$500,MATCH("Trích giữ"&amp;PAYROLL!DI$2,CSDA!A$1:A$500&amp;CSDA!C$1:C$500,0)),0)</f>
        <v/>
      </c>
      <c r="DJ57">
        <f>IF(U57=0,T57*21.5%-BL57,0)</f>
        <v/>
      </c>
      <c r="DK57">
        <f ref="DK57" t="array">IFERROR(INDEX(CSDA!D$1:D$500,MATCH("Trích giữ"&amp;PAYROLL!DK$2,CSDA!A$1:A$500&amp;CSDA!C$1:C$500,0)),0)</f>
        <v/>
      </c>
      <c r="DL57">
        <f>IFERROR(INDEX(CSDA!D$1:D$500,MATCH(PAYROLL!DL$2,CSDA!C$1:C$500,0))/12,0)</f>
        <v/>
      </c>
      <c r="DM57">
        <f>SUM(DB57:DL57)</f>
        <v/>
      </c>
      <c r="DN57">
        <f>IFERROR(INDEX(ADJ!$A$1:$BZ$1000,MATCH(PAYROLL!D57,ADJ!A$1:A$500,0),MATCH(PAYROLL!DN$2,ADJ!$2:$2,0)),0)</f>
        <v/>
      </c>
      <c r="DO57">
        <f>IFERROR(SUM(BP57,DM57:DN57,CX57:DA57)-DT57,0)</f>
        <v/>
      </c>
      <c r="DP57">
        <f ref="DP57" t="array">SUM(BW57*IFERROR(INDEX(CSDA!D$1:D$500,MATCH(BW$2,CSDA!C$1:C$500,0)),0)%,CX57*IFERROR(INDEX(CSDA!D$1:D$500,MATCH(CX$2,CSDA!C$1:C$500,0)),0)%,DA57*IFERROR(INDEX(CSDA!D$1:D$500,MATCH(DA$2,CSDA!C$1:C$500,0)),0)%,DB57*IFERROR(INDEX(CSDA!D$1:D$500,MATCH(DB$2,CSDA!C$1:C$500,0)),0)%,DF57*IFERROR(INDEX(CSDA!D$1:D$500,MATCH("Phí dịch vụ"&amp;PAYROLL!DF$2,CSDA!A$1:A$500&amp;CSDA!C$1:C$500,0)),0)%,DC57*IFERROR(INDEX(CSDA!D$1:D$500,MATCH("Phí dịch vụ"&amp;PAYROLL!DC$2,CSDA!A$1:A$500&amp;CSDA!C$1:C$500,0)),0)%,DH57*IFERROR(INDEX(CSDA!D$1:D$500,MATCH("Phí dịch vụ"&amp;PAYROLL!DH$2,CSDA!A$1:A$500&amp;CSDA!C$1:C$500,0)),0)%,DJ57*IFERROR(INDEX(CSDA!D$1:D$500,MATCH("Phí dịch vụ"&amp;PAYROLL!DJ$2,CSDA!A$1:A$500&amp;CSDA!C$1:C$500,0)),0)%,BN57*IFERROR(INDEX(CSDA!D$1:D$500,MATCH(BN$2,CSDA!C$1:C$500,0)),0)%)-BN57*7%</f>
        <v/>
      </c>
      <c r="DQ57">
        <f>IFERROR(INDEX(ADJ!$A$1:$BZ$1000,MATCH(PAYROLL!D57,ADJ!A$1:A$500,0),MATCH(PAYROLL!DQ$2,ADJ!$2:$2,0)),0)</f>
        <v/>
      </c>
      <c r="DR57">
        <f>IFERROR(INDEX(ADJ!$A$1:$BZ$1000,MATCH(PAYROLL!D57,ADJ!A$1:A$500,0),MATCH(PAYROLL!DR$2,ADJ!$2:$2,0)),0)</f>
        <v/>
      </c>
      <c r="DS57">
        <f>SUM(DP57:DR57)</f>
        <v/>
      </c>
      <c r="DT57">
        <f>EK57</f>
        <v/>
      </c>
      <c r="DU57">
        <f>SUM(DO57:DR57)</f>
        <v/>
      </c>
      <c r="DV57">
        <f>ROUND(DU57*0.1,0)</f>
        <v/>
      </c>
      <c r="DW57">
        <f>DU57+DV57</f>
        <v/>
      </c>
      <c r="DZ57">
        <f>IFERROR(INDEX(ADJ!$A$1:$BZ$1000,MATCH(PAYROLL!$D57,ADJ!A$1:A$500,0),MATCH(PAYROLL!DZ$2,ADJ!$2:$2,0)),0)</f>
        <v/>
      </c>
      <c r="EA57">
        <f>IFERROR(INDEX(ADJ!$A$1:$BZ$1000,MATCH(PAYROLL!$D57,ADJ!A$1:A$500,0),MATCH(PAYROLL!EA$2,ADJ!$2:$2,0)),0)</f>
        <v/>
      </c>
      <c r="EB57">
        <f>IFERROR(INDEX(ADJ!$A$1:$BZ$1000,MATCH(PAYROLL!$D57,ADJ!A$1:A$500,0),MATCH(PAYROLL!EB$2,ADJ!$2:$2,0)),0)</f>
        <v/>
      </c>
      <c r="EC57">
        <f>IFERROR(INDEX(ADJ!$A$1:$BZ$1000,MATCH(PAYROLL!$D57,ADJ!A$1:A$500,0),MATCH(PAYROLL!EC$2,ADJ!$2:$2,0)),0)</f>
        <v/>
      </c>
      <c r="ED57">
        <f>IFERROR(INDEX(ADJ!$A$1:$BZ$1000,MATCH(PAYROLL!$D57,ADJ!A$1:A$500,0),MATCH(PAYROLL!ED$2,ADJ!$2:$2,0)),0)</f>
        <v/>
      </c>
      <c r="EE57">
        <f>IFERROR(INDEX(ADJ!$A$1:$BZ$1000,MATCH(PAYROLL!$D57,ADJ!A$1:A$500,0),MATCH(PAYROLL!EE$2,ADJ!$2:$2,0)),0)</f>
        <v/>
      </c>
      <c r="EF57">
        <f>IFERROR(INDEX(ADJ!$A$1:$BZ$1000,MATCH(PAYROLL!$D57,ADJ!A$1:A$500,0),MATCH(PAYROLL!EF$2,ADJ!$2:$2,0)),0)</f>
        <v/>
      </c>
      <c r="EG57">
        <f>IFERROR(INDEX(ADJ!$A$1:$BZ$1000,MATCH(PAYROLL!$D57,ADJ!A$1:A$500,0),MATCH(PAYROLL!EG$2,ADJ!$2:$2,0)),0)</f>
        <v/>
      </c>
      <c r="EH57">
        <f>IFERROR(INDEX(ADJ!$A$1:$BZ$1000,MATCH(PAYROLL!$D57,ADJ!A$1:A$500,0),MATCH(PAYROLL!EH$2,ADJ!$2:$2,0)),0)</f>
        <v/>
      </c>
      <c r="EI57">
        <f>IFERROR(INDEX(ADJ!$A$1:$BZ$1000,MATCH(PAYROLL!D57,ADJ!A$1:A$500,0),MATCH(PAYROLL!EI$2,ADJ!$2:$2,0)),0)</f>
        <v/>
      </c>
      <c r="EJ57">
        <f>IFERROR(INDEX(ADJ!$A$1:$BZ$1000,MATCH(PAYROLL!$D57,ADJ!A$1:A$500,0),MATCH(PAYROLL!EJ$2,ADJ!$2:$2,0)),0)</f>
        <v/>
      </c>
      <c r="EK57">
        <f>SUM(DZ57:EJ57)</f>
        <v/>
      </c>
    </row>
    <row r="58">
      <c r="A58" t="n">
        <v>56</v>
      </c>
      <c r="B58" t="inlineStr">
        <is>
          <t>Hà Văn Đặng</t>
        </is>
      </c>
      <c r="D58" t="inlineStr">
        <is>
          <t>152319-03</t>
        </is>
      </c>
      <c r="S58">
        <f>IFERROR(INDEX(PIS!$A$1:$BZ$1000,MATCH($D58,PIS!C$1:C$500,0),MATCH("Lương CB tháng trước",PIS!$1:$1,0)),0)</f>
        <v/>
      </c>
      <c r="T58">
        <f>IFERROR(INDEX(PIS!$A$1:$BZ$1000,MATCH($D58,PIS!C$1:C$500,0),MATCH("Lương CB hiện tại",PIS!$1:$1,0)),0)</f>
        <v/>
      </c>
      <c r="U58">
        <f>IFERROR(INDEX(PIS!$A$1:$BZ$1000,MATCH($D58,PIS!C$1:C$500,0),MATCH("Lương đóng BHBB",PIS!$1:$1,0)),0)</f>
        <v/>
      </c>
      <c r="V58">
        <f>IFERROR(INDEX(PIS!$A$1:$BZ$1000,MATCH($D58,PIS!C$1:C$500,0),MATCH(V$2,PIS!$2:$2,0)),0)</f>
        <v/>
      </c>
      <c r="W58">
        <f>IFERROR(INDEX(PIS!$A$1:$BZ$1000,MATCH($D58,PIS!C$1:C$500,0),MATCH(W$2,PIS!$2:$2,0)),0)</f>
        <v/>
      </c>
      <c r="X58">
        <f>IFERROR(INDEX(PIS!$A$1:$BZ$1000,MATCH($D58,PIS!C$1:C$500,0),MATCH(X$2,PIS!$2:$2,0)),0)</f>
        <v/>
      </c>
      <c r="Y58">
        <f>IFERROR(INDEX(PIS!$A$1:$BZ$1000,MATCH($D58,PIS!C$1:C$500,0),MATCH(Y$2,PIS!$2:$2,0)),0)</f>
        <v/>
      </c>
      <c r="Z58">
        <f>IFERROR(INDEX(PIS!$A$1:$BZ$1000,MATCH($D58,PIS!C$1:C$500,0),MATCH(Z$2,PIS!$2:$2,0)),0)</f>
        <v/>
      </c>
      <c r="AA58">
        <f>IFERROR(INDEX(PIS!$A$1:$BZ$1000,MATCH($D58,PIS!C$1:C$500,0),MATCH(AA$2,PIS!$2:$2,0)),0)</f>
        <v/>
      </c>
      <c r="AB58">
        <f>IFERROR(INDEX(PIS!$A$1:$BZ$1000,MATCH($D58,PIS!C$1:C$500,0),MATCH(AB$2,PIS!$2:$2,0)),0)</f>
        <v/>
      </c>
      <c r="AC58">
        <f>SUM(V58:AB58)</f>
        <v/>
      </c>
      <c r="AD58">
        <f>IFERROR(INDEX(TIMESHEET!$A$1:$AI$5000,MATCH($D58,TIMESHEET!A$1:A$500,0),MATCH("T100",TIMESHEET!$2:$2,0))-2,0)</f>
        <v/>
      </c>
      <c r="AE58">
        <f>IFERROR(INDEX(TIMESHEET!$A$1:$AI$5000,MATCH($D58,TIMESHEET!A$1:A$500,0),MATCH("T202",TIMESHEET!$2:$2,0)),0)</f>
        <v/>
      </c>
      <c r="AF58">
        <f>IFERROR(INDEX(TIMESHEET!$A$1:$AI$5000,MATCH($D58,TIMESHEET!A$1:A$500,0),MATCH("T302",TIMESHEET!$2:$2,0)),0)</f>
        <v/>
      </c>
      <c r="AG58">
        <f>IFERROR(INDEX(TIMESHEET!$A$1:$AI$5000,MATCH($D58,TIMESHEET!A$1:A$500,0),MATCH("T406",TIMESHEET!$2:$2,0)),0)</f>
        <v/>
      </c>
      <c r="AH58">
        <f>AE58+AG58</f>
        <v/>
      </c>
      <c r="AI58">
        <f>IFERROR(INDEX(TIMESHEET!$A$1:$AI$5000,MATCH($D58,TIMESHEET!A$1:A$500,0),MATCH("T701",TIMESHEET!$2:$2,0)),0)</f>
        <v/>
      </c>
      <c r="AJ58">
        <f>IFERROR(INDEX(TIMESHEET!$A$1:$AI$5000,MATCH($D58,TIMESHEET!B$1:B$500,0),MATCH("T320",TIMESHEET!$2:$2,0)),0)</f>
        <v/>
      </c>
      <c r="AK58">
        <f>IFERROR(IF(LEFT(INDEX(PIS!O$1:O$500,MATCH(D58,PIS!C$1:C$500)),1)="M",T58/AD58*SUM(AE58:AG58),T58*AD58),0)</f>
        <v/>
      </c>
      <c r="AL58">
        <f>IFERROR(INDEX(ADJ!$A$1:$BZ$1000,MATCH(PAYROLL!D58,ADJ!A$1:A$500,0),MATCH(PAYROLL!AL$2,ADJ!$2:$2,0)),0)</f>
        <v/>
      </c>
      <c r="AM58">
        <f>SUM(AK58:AL58)</f>
        <v/>
      </c>
      <c r="AN58">
        <f>IFERROR(ROUND(V58/$AD58*$AH58,0),0)</f>
        <v/>
      </c>
      <c r="AO58">
        <f>IFERROR(ROUND(W58/$AD58*$AH58,0),0)</f>
        <v/>
      </c>
      <c r="AP58">
        <f>IFERROR(ROUND(X58/$AD58*$AE58,0),0)</f>
        <v/>
      </c>
      <c r="AQ58">
        <f>IFERROR(ROUND(Y58/$AD58*$AH58,0),0)</f>
        <v/>
      </c>
      <c r="AR58">
        <f>IFERROR(ROUND(Z58/$AD58*$AH58,0),0)</f>
        <v/>
      </c>
      <c r="AS58">
        <f>IFERROR(ROUND(AA58/$AD58*$AH58,0),0)</f>
        <v/>
      </c>
      <c r="AT58">
        <f>IFERROR(IF((AE58+AF58+AG58)&gt;13,AB58,ROUND(AB58/AD58*AH58,0)),0)</f>
        <v/>
      </c>
      <c r="AU58">
        <f>IFERROR(INDEX(ADJ!$A$1:$BZ$1000,MATCH(PAYROLL!D58,ADJ!A$1:A$500,0),MATCH(PAYROLL!AU$2,ADJ!$2:$2,0)),0)</f>
        <v/>
      </c>
      <c r="AV58">
        <f>ROUND(SUM(AN58:AU58),0)</f>
        <v/>
      </c>
      <c r="AW58">
        <f>IFERROR(INDEX(TIMESHEET!$A$1:$AI$5000,MATCH(PAYROLL!D58,TIMESHEET!A$1:A$500,0),MATCH("T620",TIMESHEET!$2:$2,0)),0)</f>
        <v/>
      </c>
      <c r="AX58">
        <f>IFERROR(INDEX(TIMESHEET!$A$1:$AI$5000,MATCH(PAYROLL!D58,TIMESHEET!A$1:A$500,0),MATCH("T601",TIMESHEET!$2:$2,0)),0)</f>
        <v/>
      </c>
      <c r="AY58">
        <f>IFERROR(INDEX(TIMESHEET!$A$1:$AI$5000,MATCH(PAYROLL!D58,TIMESHEET!A$1:A$500,0),MATCH("T602",TIMESHEET!$2:$2,0)),0)</f>
        <v/>
      </c>
      <c r="AZ58">
        <f>IFERROR(INDEX(TIMESHEET!$A$1:$AI$5000,MATCH(PAYROLL!D58,TIMESHEET!A$1:A$500,0),MATCH("T603",TIMESHEET!$2:$2,0)),0)</f>
        <v/>
      </c>
      <c r="BA58">
        <f>IFERROR(INDEX(TIMESHEET!$A$1:$AI$5000,MATCH(PAYROLL!D58,TIMESHEET!A$1:A$500,0),MATCH("T611",TIMESHEET!$2:$2,0)),0)</f>
        <v/>
      </c>
      <c r="BB58">
        <f>IFERROR(INDEX(TIMESHEET!$A$1:$AI$5000,MATCH(PAYROLL!D58,TIMESHEET!A$1:A$500,0),MATCH("T612",TIMESHEET!$2:$2,0)),0)</f>
        <v/>
      </c>
      <c r="BC58">
        <f>IFERROR(INDEX(TIMESHEET!$A$1:$AI$5000,MATCH(PAYROLL!D58,TIMESHEET!A$1:A$500,0),MATCH("T613",TIMESHEET!$2:$2,0)),0)</f>
        <v/>
      </c>
      <c r="BD58">
        <f>IFERROR(INDEX(TIMESHEET!$A$1:$AI$5000,MATCH(PAYROLL!D58,TIMESHEET!A$1:A$500,0),MATCH("T500",TIMESHEET!$2:$2,0)),0)</f>
        <v/>
      </c>
      <c r="BE58">
        <f>IFERROR(IF(LEFT(INDEX(PIS!O$1:O$500,MATCH(D58,PIS!C$1:C$500)),1)="M",T58/AD58/8*(AW58+AX58*1.5+AY58*2+AZ58*3+BA58*2.1+BB58*2.7+BC58*3.9+BD58*0.3),T58/8*(AW58+AX58*1.5+AY58*2+AZ58*3+BA58*2.1+BB58*2.7+BC58*3.9+BD58*0.3)),0)</f>
        <v/>
      </c>
      <c r="BF58">
        <f>IFERROR(INDEX(ADJ!$A$1:$BZ$1000,MATCH(PAYROLL!$D58,ADJ!A$1:A$500,0),MATCH(PAYROLL!BF$2,ADJ!$2:$2,0)),0)</f>
        <v/>
      </c>
      <c r="BG58">
        <f>IFERROR(INDEX(ADJ!$A$1:$BZ$1000,MATCH(PAYROLL!D58,ADJ!A$1:A$500,0),MATCH(PAYROLL!BG$2,ADJ!$2:$2,0)),0)</f>
        <v/>
      </c>
      <c r="BH58">
        <f>IFERROR(INDEX(ADJ!$A$1:$BZ$1000,MATCH(PAYROLL!D58,ADJ!A$1:A$500,0),MATCH(PAYROLL!BH$2,ADJ!$2:$2,0)),0)</f>
        <v/>
      </c>
      <c r="BI58">
        <f>IFERROR(INDEX(ADJ!$A$1:$BZ$1000,MATCH(PAYROLL!D58,ADJ!A$1:A$500,0),MATCH(PAYROLL!BI$2,ADJ!$2:$2,0)),0)</f>
        <v/>
      </c>
      <c r="BJ58">
        <f>IFERROR(INDEX(ADJ!$A$1:$BZ$1000,MATCH(PAYROLL!D58,ADJ!A$1:A$500,0),MATCH(PAYROLL!BJ$2,ADJ!$2:$2,0)),0)</f>
        <v/>
      </c>
      <c r="BK58">
        <f>SUM(BF58:BJ58)</f>
        <v/>
      </c>
      <c r="BL58">
        <f>IFERROR(INDEX(ADJ!$A$1:$BZ$1000,MATCH(PAYROLL!D58,ADJ!A$1:A$500,0),MATCH(PAYROLL!BL$2,ADJ!$2:$2,0)),0)</f>
        <v/>
      </c>
      <c r="BM58">
        <f>IFERROR(INDEX(ADJ!$A$1:$BZ$1000,MATCH(PAYROLL!D58,ADJ!A$1:A$500,0),MATCH(PAYROLL!BM$2,ADJ!$2:$2,0)),0)</f>
        <v/>
      </c>
      <c r="BN58">
        <f>IFERROR(INDEX(ADJ!$A$1:$BZ$1000,MATCH(PAYROLL!D58,ADJ!A$1:A$500,0),MATCH(PAYROLL!BN$2,ADJ!$2:$2,0)),0)</f>
        <v/>
      </c>
      <c r="BO58">
        <f>IFERROR(INDEX(ADJ!$A$1:$BZ$1000,MATCH(PAYROLL!D58,ADJ!A$1:A$500,0),MATCH(PAYROLL!BO$2,ADJ!$2:$2,0)),0)</f>
        <v/>
      </c>
      <c r="BP58">
        <f>SUM(AM58,AV58,BE58,BK58,BL58:BO58)</f>
        <v/>
      </c>
      <c r="BQ58">
        <f>BO58</f>
        <v/>
      </c>
      <c r="BR58">
        <f>IFERROR(ROUND(IF(LEFT(INDEX(PIS!O$1:O$500,MATCH(D58,PIS!C$1:C$500)),1)="D",T58/8*(BD58*0.3),IF(LEFT(INDEX(PIS!O$1:O$500,MATCH(D58,PIS!C$1:C$500)),1)="H",T58*($BD58*0.3),T58/$AD58/8*($BD58*0.3))),0),0)</f>
        <v/>
      </c>
      <c r="BS58">
        <f>IF(AP58&lt;1,0,MIN(AP58,730000))</f>
        <v/>
      </c>
      <c r="BT58">
        <f>IFERROR(ROUND((BE58-SUM(AW58:BC58)*T58/AD58/8),0)-BR58,0)</f>
        <v/>
      </c>
      <c r="BU58">
        <f>AO58</f>
        <v/>
      </c>
      <c r="BV58">
        <f>SUM(BQ58:BU58)</f>
        <v/>
      </c>
      <c r="BW58">
        <f>BP58-BV58</f>
        <v/>
      </c>
      <c r="BX58">
        <f>IFERROR(IF(RIGHT(INDEX(PIS!O$1:O$500,MATCH(D58,PIS!C$1:C$500)),5)="Gross",MIN(U58+V58,VLOOKUP("R700",TSC!B:C,2,0)*VLOOKUP("R101",TSC!B:C,2,0))*VLOOKUP("R701",TSC!B:C,2,0)%,0),0)</f>
        <v/>
      </c>
      <c r="BY58">
        <f>IFERROR(IF(RIGHT(INDEX(PIS!O$1:O$500,MATCH(D58,PIS!C$1:C$500)),5)="Gross",MIN(U58+V58,VLOOKUP("R700",TSC!B:C,2,0)*VLOOKUP("R101",TSC!B:C,2,0))*VLOOKUP("T704",TSC!B:C,2,0)%,0),0)</f>
        <v/>
      </c>
      <c r="BZ58">
        <f>IFERROR(IF(RIGHT(INDEX(PIS!O$1:O$500,MATCH(D58,PIS!C$1:C$500)),5)="Gross",MIN(U58+V58,VLOOKUP("R700",TSC!B:C,2,0)*VLOOKUP("1",TSC!F:G,2,0))*VLOOKUP("T705",TSC!B:C,2,0)%,0),0)</f>
        <v/>
      </c>
      <c r="CA58">
        <f>IFERROR(INDEX(ADJ!$A$1:$BZ$1000,MATCH(PAYROLL!D58,ADJ!A$1:A$500,0),MATCH(PAYROLL!CA$2,ADJ!$2:$2,0)),0)</f>
        <v/>
      </c>
      <c r="CB58">
        <f>IFERROR(INDEX(ADJ!$A$1:$BZ$1000,MATCH(PAYROLL!D58,ADJ!A$1:A$500,0),MATCH(PAYROLL!CB$2,ADJ!$2:$2,0)),0)</f>
        <v/>
      </c>
      <c r="CC58">
        <f>SUM(BX58:CB58)</f>
        <v/>
      </c>
      <c r="CD58">
        <f>IFERROR(INDEX(PIS!$A$1:$BZ$1000,MATCH(PAYROLL!D58,PIS!C$1:C$500,0),MATCH(PAYROLL!CD$1,PIS!$1:$1,0)),0)</f>
        <v/>
      </c>
      <c r="CE58">
        <f>IFERROR(IF(OR(INDEX(PIS!P$1:P$500,MATCH(D58,PIS!C$1:C$500,0))="LT2",INDEX(PIS!P$1:P$500,MATCH(D58,PIS!C$1:C$500,0))="P10"),0,SUM(CC58,CD58*VLOOKUP("R601",TSC!B:C,2,0),VLOOKUP("R602",TSC!B:C,2,0))),0)</f>
        <v/>
      </c>
      <c r="CF58">
        <f>MAX(BW58-CE58,0)</f>
        <v/>
      </c>
      <c r="CG58">
        <f>IFERROR(IF(OR(RIGHT(INDEX(PIS!P$1:P$500,MATCH(D58,PIS!C$1:C$500)),5)="P10",RIGHT(INDEX(PIS!P$1:P$500,MATCH(D58,PIS!C$1:C$500)),5)="CK"),0,IF(CF58&lt;=5000000,CF58*5%,IF(CF58&lt;=10000000,CF58*10%-250000,IF(CF58&lt;=18000000,CF58*15%-750000,IF(CF58&lt;=32000000,CF58*20%-1650000,IF(CF58&lt;=52000000,CF58*25%-3250000,IF(CF58&lt;=80000000,BH58*30%-5850000,CF58*35%-9850000))))))),0)</f>
        <v/>
      </c>
      <c r="CH58">
        <f>IFERROR(IF(OR(INDEX(PIS!P$1:P$500,MATCH(D58,PIS!C$1:C$500))="LT",INDEX(PIS!P$1:P$500,MATCH(D58,PIS!C$1:C$500))="CK"),0,IF(CF58&lt;2000000,0,CF58*10%)),0)</f>
        <v/>
      </c>
      <c r="CI58">
        <f>IFERROR(INDEX(ADJ!$A$1:$BZ$1000,MATCH(PAYROLL!D58,ADJ!A$1:A$500,0),MATCH(PAYROLL!CI$2,ADJ!$2:$2,0)),0)</f>
        <v/>
      </c>
      <c r="CJ58">
        <f>IFERROR(INDEX(ADJ!$A$1:$BZ$1000,MATCH(PAYROLL!D58,ADJ!A$1:A$500,0),MATCH(PAYROLL!CJ$2,ADJ!$2:$2,0)),0)</f>
        <v/>
      </c>
      <c r="CK58">
        <f>IFERROR(INDEX(ADJ!$A$1:$BZ$1000,MATCH(PAYROLL!D58,ADJ!A$1:A$500,0),MATCH(PAYROLL!CK$2,ADJ!$2:$2,0)),0)</f>
        <v/>
      </c>
      <c r="CL58">
        <f>SUM(CG58:CK58)</f>
        <v/>
      </c>
      <c r="CM58">
        <f>ROUND(SUM(CH58:CK58),0)</f>
        <v/>
      </c>
      <c r="CN58">
        <f>IFERROR(INDEX(CSDA!D$1:D$500,MATCH($CN$2,CSDA!C$1:C$500,0))*INDEX(PIS!V$1:V$500,MATCH(D58,PIS!C$1:C$500))+INDEX(ADJ!$A$1:$BZ$1000,MATCH(PAYROLL!D58,ADJ!A$1:A$500,0),MATCH(PAYROLL!CN$2,ADJ!$2:$2,0)),0)</f>
        <v/>
      </c>
      <c r="CO58">
        <f>IFERROR(INDEX(ADJ!$A$1:$BZ$1000,MATCH(PAYROLL!D58,ADJ!A$1:A$500,0),MATCH(PAYROLL!CO$2,ADJ!$2:$2,0)),0)</f>
        <v/>
      </c>
      <c r="CP58">
        <f>IFERROR(INDEX(ADJ!$A$1:$BZ$1000,MATCH(PAYROLL!D58,ADJ!A$1:A$500,0),MATCH(PAYROLL!CP$2,ADJ!$2:$2,0)),0)</f>
        <v/>
      </c>
      <c r="CQ58">
        <f>BP58-CL58-CI58-CM58-CN58-CO58-CP58-CC58</f>
        <v/>
      </c>
      <c r="CR58">
        <f>IFERROR(IF(RIGHT(INDEX(PIS!O$1:O$500,MATCH(D58,PIS!C$1:C$500,0)),5)="Gross",MIN(U58+V58,VLOOKUP("R700",TSC!B:C,2,0)*VLOOKUP("R101",TSC!B:C,2,0))*(VLOOKUP("T711",TSC!B:C,2,0)+VLOOKUP("T712",TSC!B:C,2,0))%,MIN(T58+V58,VLOOKUP("R700",TSC!B:C,2,0)*VLOOKUP("R101",TSC!B:C,2,0))*(VLOOKUP("T711",TSC!B:C,2,0)+VLOOKUP("T712",TSC!B:C,2,0)+VLOOKUP("R701",TSC!B:C,2,0))%),0)</f>
        <v/>
      </c>
      <c r="CS58">
        <f>IFERROR(IF(RIGHT(INDEX(PIS!O$1:O$500,MATCH(D58,PIS!C$1:C$500,0)),5)="Gross",MIN(U58+V58,VLOOKUP("R700",TSC!B:C,2,0)*VLOOKUP("R101",TSC!B:C,2,0))*(VLOOKUP("T714",TSC!B:C,2,0))%,MIN(T58+V58,VLOOKUP("R700",TSC!B:C,2,0)*VLOOKUP("R101",TSC!B:C,2,0))*(VLOOKUP("T704",TSC!B:C,2,0)+VLOOKUP("T714",TSC!B:C,2,0))%),0)</f>
        <v/>
      </c>
      <c r="CT58">
        <f>IFERROR(IF(RIGHT(INDEX(PIS!O$1:O$500,MATCH(D58,PIS!C$1:C$500,0)),5)="Gross",MIN(U58+V58,VLOOKUP("R700",TSC!B:C,2,0)*VLOOKUP("R101",TSC!B:C,2,0))*VLOOKUP("T705",TSC!B:C,2,0)%,MIN(T58+V58,VLOOKUP("R700",TSC!B:C,2,0)*VLOOKUP("R101",TSC!B:C,2,0))*VLOOKUP("T705",TSC!B:C,2,0)%),0)</f>
        <v/>
      </c>
      <c r="CU58">
        <f>IFERROR(IF(RIGHT(INDEX(PIS!O$1:O$500,MATCH(D58,PIS!C$1:C$500,0)),5)="Gross",MIN(U58+V58,VLOOKUP("R700",TSC!B:C,2,0)*VLOOKUP("R101",TSC!B:C,2,0))*(VLOOKUP("T713",TSC!B:C,2,0))%,MIN(T58+V58,VLOOKUP("R700",TSC!B:C,2,0)*VLOOKUP("R101",TSC!B:C,2,0))*(VLOOKUP("T713",TSC!B:C,2,0))%),0)</f>
        <v/>
      </c>
      <c r="CV58">
        <f>IFERROR(INDEX(ADJ!$A$1:$BZ$1000,MATCH(PAYROLL!D58,ADJ!A$1:A$500,0),MATCH(PAYROLL!CV$2,ADJ!$2:$2,0)),0)</f>
        <v/>
      </c>
      <c r="CW58">
        <f>IFERROR(INDEX(ADJ!$A$1:$BZ$1000,MATCH(PAYROLL!D58,ADJ!A$1:A$500,0),MATCH(PAYROLL!CW$2,ADJ!$2:$2,0)),0)</f>
        <v/>
      </c>
      <c r="CX58">
        <f>SUM(CR58:CW58)</f>
        <v/>
      </c>
      <c r="CY58">
        <f>ROUND(IF(CR58&gt;0,T58+V58*VLOOKUP("R202",TSC!$B$1:$C$500,2,0),0),0)</f>
        <v/>
      </c>
      <c r="CZ58">
        <f>IFERROR(INDEX(CSDA!D$1:D$500,MATCH($CZ$2,CSDA!C$1:C$500,0)),0)</f>
        <v/>
      </c>
      <c r="DA58">
        <f>ROUND(T58*0.7%,0)</f>
        <v/>
      </c>
      <c r="DB58">
        <f>ROUND(T58/12,0)</f>
        <v/>
      </c>
      <c r="DC58">
        <f ref="DC58" t="array">IFERROR(INDEX(CSDA!D$1:D$500,MATCH("Trích giữ"&amp;PAYROLL!DC$2,CSDA!A$1:A$500&amp;CSDA!C$1:C$500,0)),0)</f>
        <v/>
      </c>
      <c r="DD58">
        <f ref="DD58" t="array">IFERROR(INDEX(CSDA!D$1:D$500,MATCH("Trích giữ"&amp;PAYROLL!DD$2,CSDA!A$1:A$500&amp;CSDA!C$1:C$500,0)),0)</f>
        <v/>
      </c>
      <c r="DE58">
        <f ref="DE58" t="array">IFERROR(INDEX(CSDA!D$1:D$500,MATCH("Trích giữ"&amp;PAYROLL!DE$2,CSDA!A$1:A$500&amp;CSDA!C$1:C$500,0)),0)</f>
        <v/>
      </c>
      <c r="DF58">
        <f>IFERROR(INDEX(CSDA!D$1:D$500,MATCH(PAYROLL!DF$2,CSDA!C$1:C$500,0)),0)</f>
        <v/>
      </c>
      <c r="DG58">
        <f ref="DG58" t="array">IFERROR(INDEX(CSDA!D$1:D$500,MATCH("Trích giữ"&amp;PAYROLL!DG$2,CSDA!A$1:A$500&amp;CSDA!C$1:C$500,0)),0)</f>
        <v/>
      </c>
      <c r="DH58">
        <f>ROUND(T58/26,0)</f>
        <v/>
      </c>
      <c r="DI58">
        <f ref="DI58" t="array">IFERROR(INDEX(CSDA!D$1:D$500,MATCH("Trích giữ"&amp;PAYROLL!DI$2,CSDA!A$1:A$500&amp;CSDA!C$1:C$500,0)),0)</f>
        <v/>
      </c>
      <c r="DJ58">
        <f>IF(U58=0,T58*21.5%-BL58,0)</f>
        <v/>
      </c>
      <c r="DK58">
        <f ref="DK58" t="array">IFERROR(INDEX(CSDA!D$1:D$500,MATCH("Trích giữ"&amp;PAYROLL!DK$2,CSDA!A$1:A$500&amp;CSDA!C$1:C$500,0)),0)</f>
        <v/>
      </c>
      <c r="DL58">
        <f>IFERROR(INDEX(CSDA!D$1:D$500,MATCH(PAYROLL!DL$2,CSDA!C$1:C$500,0))/12,0)</f>
        <v/>
      </c>
      <c r="DM58">
        <f>SUM(DB58:DL58)</f>
        <v/>
      </c>
      <c r="DN58">
        <f>IFERROR(INDEX(ADJ!$A$1:$BZ$1000,MATCH(PAYROLL!D58,ADJ!A$1:A$500,0),MATCH(PAYROLL!DN$2,ADJ!$2:$2,0)),0)</f>
        <v/>
      </c>
      <c r="DO58">
        <f>IFERROR(SUM(BP58,DM58:DN58,CX58:DA58)-DT58,0)</f>
        <v/>
      </c>
      <c r="DP58">
        <f ref="DP58" t="array">SUM(BW58*IFERROR(INDEX(CSDA!D$1:D$500,MATCH(BW$2,CSDA!C$1:C$500,0)),0)%,CX58*IFERROR(INDEX(CSDA!D$1:D$500,MATCH(CX$2,CSDA!C$1:C$500,0)),0)%,DA58*IFERROR(INDEX(CSDA!D$1:D$500,MATCH(DA$2,CSDA!C$1:C$500,0)),0)%,DB58*IFERROR(INDEX(CSDA!D$1:D$500,MATCH(DB$2,CSDA!C$1:C$500,0)),0)%,DF58*IFERROR(INDEX(CSDA!D$1:D$500,MATCH("Phí dịch vụ"&amp;PAYROLL!DF$2,CSDA!A$1:A$500&amp;CSDA!C$1:C$500,0)),0)%,DC58*IFERROR(INDEX(CSDA!D$1:D$500,MATCH("Phí dịch vụ"&amp;PAYROLL!DC$2,CSDA!A$1:A$500&amp;CSDA!C$1:C$500,0)),0)%,DH58*IFERROR(INDEX(CSDA!D$1:D$500,MATCH("Phí dịch vụ"&amp;PAYROLL!DH$2,CSDA!A$1:A$500&amp;CSDA!C$1:C$500,0)),0)%,DJ58*IFERROR(INDEX(CSDA!D$1:D$500,MATCH("Phí dịch vụ"&amp;PAYROLL!DJ$2,CSDA!A$1:A$500&amp;CSDA!C$1:C$500,0)),0)%,BN58*IFERROR(INDEX(CSDA!D$1:D$500,MATCH(BN$2,CSDA!C$1:C$500,0)),0)%)-BN58*7%</f>
        <v/>
      </c>
      <c r="DQ58">
        <f>IFERROR(INDEX(ADJ!$A$1:$BZ$1000,MATCH(PAYROLL!D58,ADJ!A$1:A$500,0),MATCH(PAYROLL!DQ$2,ADJ!$2:$2,0)),0)</f>
        <v/>
      </c>
      <c r="DR58">
        <f>IFERROR(INDEX(ADJ!$A$1:$BZ$1000,MATCH(PAYROLL!D58,ADJ!A$1:A$500,0),MATCH(PAYROLL!DR$2,ADJ!$2:$2,0)),0)</f>
        <v/>
      </c>
      <c r="DS58">
        <f>SUM(DP58:DR58)</f>
        <v/>
      </c>
      <c r="DT58">
        <f>EK58</f>
        <v/>
      </c>
      <c r="DU58">
        <f>SUM(DO58:DR58)</f>
        <v/>
      </c>
      <c r="DV58">
        <f>ROUND(DU58*0.1,0)</f>
        <v/>
      </c>
      <c r="DW58">
        <f>DU58+DV58</f>
        <v/>
      </c>
      <c r="DZ58">
        <f>IFERROR(INDEX(ADJ!$A$1:$BZ$1000,MATCH(PAYROLL!$D58,ADJ!A$1:A$500,0),MATCH(PAYROLL!DZ$2,ADJ!$2:$2,0)),0)</f>
        <v/>
      </c>
      <c r="EA58">
        <f>IFERROR(INDEX(ADJ!$A$1:$BZ$1000,MATCH(PAYROLL!$D58,ADJ!A$1:A$500,0),MATCH(PAYROLL!EA$2,ADJ!$2:$2,0)),0)</f>
        <v/>
      </c>
      <c r="EB58">
        <f>IFERROR(INDEX(ADJ!$A$1:$BZ$1000,MATCH(PAYROLL!$D58,ADJ!A$1:A$500,0),MATCH(PAYROLL!EB$2,ADJ!$2:$2,0)),0)</f>
        <v/>
      </c>
      <c r="EC58">
        <f>IFERROR(INDEX(ADJ!$A$1:$BZ$1000,MATCH(PAYROLL!$D58,ADJ!A$1:A$500,0),MATCH(PAYROLL!EC$2,ADJ!$2:$2,0)),0)</f>
        <v/>
      </c>
      <c r="ED58">
        <f>IFERROR(INDEX(ADJ!$A$1:$BZ$1000,MATCH(PAYROLL!$D58,ADJ!A$1:A$500,0),MATCH(PAYROLL!ED$2,ADJ!$2:$2,0)),0)</f>
        <v/>
      </c>
      <c r="EE58">
        <f>IFERROR(INDEX(ADJ!$A$1:$BZ$1000,MATCH(PAYROLL!$D58,ADJ!A$1:A$500,0),MATCH(PAYROLL!EE$2,ADJ!$2:$2,0)),0)</f>
        <v/>
      </c>
      <c r="EF58">
        <f>IFERROR(INDEX(ADJ!$A$1:$BZ$1000,MATCH(PAYROLL!$D58,ADJ!A$1:A$500,0),MATCH(PAYROLL!EF$2,ADJ!$2:$2,0)),0)</f>
        <v/>
      </c>
      <c r="EG58">
        <f>IFERROR(INDEX(ADJ!$A$1:$BZ$1000,MATCH(PAYROLL!$D58,ADJ!A$1:A$500,0),MATCH(PAYROLL!EG$2,ADJ!$2:$2,0)),0)</f>
        <v/>
      </c>
      <c r="EH58">
        <f>IFERROR(INDEX(ADJ!$A$1:$BZ$1000,MATCH(PAYROLL!$D58,ADJ!A$1:A$500,0),MATCH(PAYROLL!EH$2,ADJ!$2:$2,0)),0)</f>
        <v/>
      </c>
      <c r="EI58">
        <f>IFERROR(INDEX(ADJ!$A$1:$BZ$1000,MATCH(PAYROLL!D58,ADJ!A$1:A$500,0),MATCH(PAYROLL!EI$2,ADJ!$2:$2,0)),0)</f>
        <v/>
      </c>
      <c r="EJ58">
        <f>IFERROR(INDEX(ADJ!$A$1:$BZ$1000,MATCH(PAYROLL!$D58,ADJ!A$1:A$500,0),MATCH(PAYROLL!EJ$2,ADJ!$2:$2,0)),0)</f>
        <v/>
      </c>
      <c r="EK58">
        <f>SUM(DZ58:EJ58)</f>
        <v/>
      </c>
    </row>
    <row r="59">
      <c r="A59" t="n">
        <v>57</v>
      </c>
      <c r="B59" t="inlineStr">
        <is>
          <t>Hà Thị Hải</t>
        </is>
      </c>
      <c r="D59" t="inlineStr">
        <is>
          <t>159718-01</t>
        </is>
      </c>
      <c r="S59">
        <f>IFERROR(INDEX(PIS!$A$1:$BZ$1000,MATCH($D59,PIS!C$1:C$500,0),MATCH("Lương CB tháng trước",PIS!$1:$1,0)),0)</f>
        <v/>
      </c>
      <c r="T59">
        <f>IFERROR(INDEX(PIS!$A$1:$BZ$1000,MATCH($D59,PIS!C$1:C$500,0),MATCH("Lương CB hiện tại",PIS!$1:$1,0)),0)</f>
        <v/>
      </c>
      <c r="U59">
        <f>IFERROR(INDEX(PIS!$A$1:$BZ$1000,MATCH($D59,PIS!C$1:C$500,0),MATCH("Lương đóng BHBB",PIS!$1:$1,0)),0)</f>
        <v/>
      </c>
      <c r="V59">
        <f>IFERROR(INDEX(PIS!$A$1:$BZ$1000,MATCH($D59,PIS!C$1:C$500,0),MATCH(V$2,PIS!$2:$2,0)),0)</f>
        <v/>
      </c>
      <c r="W59">
        <f>IFERROR(INDEX(PIS!$A$1:$BZ$1000,MATCH($D59,PIS!C$1:C$500,0),MATCH(W$2,PIS!$2:$2,0)),0)</f>
        <v/>
      </c>
      <c r="X59">
        <f>IFERROR(INDEX(PIS!$A$1:$BZ$1000,MATCH($D59,PIS!C$1:C$500,0),MATCH(X$2,PIS!$2:$2,0)),0)</f>
        <v/>
      </c>
      <c r="Y59">
        <f>IFERROR(INDEX(PIS!$A$1:$BZ$1000,MATCH($D59,PIS!C$1:C$500,0),MATCH(Y$2,PIS!$2:$2,0)),0)</f>
        <v/>
      </c>
      <c r="Z59">
        <f>IFERROR(INDEX(PIS!$A$1:$BZ$1000,MATCH($D59,PIS!C$1:C$500,0),MATCH(Z$2,PIS!$2:$2,0)),0)</f>
        <v/>
      </c>
      <c r="AA59">
        <f>IFERROR(INDEX(PIS!$A$1:$BZ$1000,MATCH($D59,PIS!C$1:C$500,0),MATCH(AA$2,PIS!$2:$2,0)),0)</f>
        <v/>
      </c>
      <c r="AB59">
        <f>IFERROR(INDEX(PIS!$A$1:$BZ$1000,MATCH($D59,PIS!C$1:C$500,0),MATCH(AB$2,PIS!$2:$2,0)),0)</f>
        <v/>
      </c>
      <c r="AC59">
        <f>SUM(V59:AB59)</f>
        <v/>
      </c>
      <c r="AD59">
        <f>IFERROR(INDEX(TIMESHEET!$A$1:$AI$5000,MATCH($D59,TIMESHEET!A$1:A$500,0),MATCH("T100",TIMESHEET!$2:$2,0))-2,0)</f>
        <v/>
      </c>
      <c r="AE59">
        <f>IFERROR(INDEX(TIMESHEET!$A$1:$AI$5000,MATCH($D59,TIMESHEET!A$1:A$500,0),MATCH("T202",TIMESHEET!$2:$2,0)),0)</f>
        <v/>
      </c>
      <c r="AF59">
        <f>IFERROR(INDEX(TIMESHEET!$A$1:$AI$5000,MATCH($D59,TIMESHEET!A$1:A$500,0),MATCH("T302",TIMESHEET!$2:$2,0)),0)</f>
        <v/>
      </c>
      <c r="AG59">
        <f>IFERROR(INDEX(TIMESHEET!$A$1:$AI$5000,MATCH($D59,TIMESHEET!A$1:A$500,0),MATCH("T406",TIMESHEET!$2:$2,0)),0)</f>
        <v/>
      </c>
      <c r="AH59">
        <f>AE59+AG59</f>
        <v/>
      </c>
      <c r="AI59">
        <f>IFERROR(INDEX(TIMESHEET!$A$1:$AI$5000,MATCH($D59,TIMESHEET!A$1:A$500,0),MATCH("T701",TIMESHEET!$2:$2,0)),0)</f>
        <v/>
      </c>
      <c r="AJ59">
        <f>IFERROR(INDEX(TIMESHEET!$A$1:$AI$5000,MATCH($D59,TIMESHEET!B$1:B$500,0),MATCH("T320",TIMESHEET!$2:$2,0)),0)</f>
        <v/>
      </c>
      <c r="AK59">
        <f>IFERROR(IF(LEFT(INDEX(PIS!O$1:O$500,MATCH(D59,PIS!C$1:C$500)),1)="M",T59/AD59*SUM(AE59:AG59),T59*AD59),0)</f>
        <v/>
      </c>
      <c r="AL59">
        <f>IFERROR(INDEX(ADJ!$A$1:$BZ$1000,MATCH(PAYROLL!D59,ADJ!A$1:A$500,0),MATCH(PAYROLL!AL$2,ADJ!$2:$2,0)),0)</f>
        <v/>
      </c>
      <c r="AM59">
        <f>SUM(AK59:AL59)</f>
        <v/>
      </c>
      <c r="AN59">
        <f>IFERROR(ROUND(V59/$AD59*$AH59,0),0)</f>
        <v/>
      </c>
      <c r="AO59">
        <f>IFERROR(ROUND(W59/$AD59*$AH59,0),0)</f>
        <v/>
      </c>
      <c r="AP59">
        <f>IFERROR(ROUND(X59/$AD59*$AE59,0),0)</f>
        <v/>
      </c>
      <c r="AQ59">
        <f>IFERROR(ROUND(Y59/$AD59*$AH59,0),0)</f>
        <v/>
      </c>
      <c r="AR59">
        <f>IFERROR(ROUND(Z59/$AD59*$AH59,0),0)</f>
        <v/>
      </c>
      <c r="AS59">
        <f>IFERROR(ROUND(AA59/$AD59*$AH59,0),0)</f>
        <v/>
      </c>
      <c r="AT59">
        <f>IFERROR(IF((AE59+AF59+AG59)&gt;13,AB59,ROUND(AB59/AD59*AH59,0)),0)</f>
        <v/>
      </c>
      <c r="AU59">
        <f>IFERROR(INDEX(ADJ!$A$1:$BZ$1000,MATCH(PAYROLL!D59,ADJ!A$1:A$500,0),MATCH(PAYROLL!AU$2,ADJ!$2:$2,0)),0)</f>
        <v/>
      </c>
      <c r="AV59">
        <f>ROUND(SUM(AN59:AU59),0)</f>
        <v/>
      </c>
      <c r="AW59">
        <f>IFERROR(INDEX(TIMESHEET!$A$1:$AI$5000,MATCH(PAYROLL!D59,TIMESHEET!A$1:A$500,0),MATCH("T620",TIMESHEET!$2:$2,0)),0)</f>
        <v/>
      </c>
      <c r="AX59">
        <f>IFERROR(INDEX(TIMESHEET!$A$1:$AI$5000,MATCH(PAYROLL!D59,TIMESHEET!A$1:A$500,0),MATCH("T601",TIMESHEET!$2:$2,0)),0)</f>
        <v/>
      </c>
      <c r="AY59">
        <f>IFERROR(INDEX(TIMESHEET!$A$1:$AI$5000,MATCH(PAYROLL!D59,TIMESHEET!A$1:A$500,0),MATCH("T602",TIMESHEET!$2:$2,0)),0)</f>
        <v/>
      </c>
      <c r="AZ59">
        <f>IFERROR(INDEX(TIMESHEET!$A$1:$AI$5000,MATCH(PAYROLL!D59,TIMESHEET!A$1:A$500,0),MATCH("T603",TIMESHEET!$2:$2,0)),0)</f>
        <v/>
      </c>
      <c r="BA59">
        <f>IFERROR(INDEX(TIMESHEET!$A$1:$AI$5000,MATCH(PAYROLL!D59,TIMESHEET!A$1:A$500,0),MATCH("T611",TIMESHEET!$2:$2,0)),0)</f>
        <v/>
      </c>
      <c r="BB59">
        <f>IFERROR(INDEX(TIMESHEET!$A$1:$AI$5000,MATCH(PAYROLL!D59,TIMESHEET!A$1:A$500,0),MATCH("T612",TIMESHEET!$2:$2,0)),0)</f>
        <v/>
      </c>
      <c r="BC59">
        <f>IFERROR(INDEX(TIMESHEET!$A$1:$AI$5000,MATCH(PAYROLL!D59,TIMESHEET!A$1:A$500,0),MATCH("T613",TIMESHEET!$2:$2,0)),0)</f>
        <v/>
      </c>
      <c r="BD59">
        <f>IFERROR(INDEX(TIMESHEET!$A$1:$AI$5000,MATCH(PAYROLL!D59,TIMESHEET!A$1:A$500,0),MATCH("T500",TIMESHEET!$2:$2,0)),0)</f>
        <v/>
      </c>
      <c r="BE59">
        <f>IFERROR(IF(LEFT(INDEX(PIS!O$1:O$500,MATCH(D59,PIS!C$1:C$500)),1)="M",T59/AD59/8*(AW59+AX59*1.5+AY59*2+AZ59*3+BA59*2.1+BB59*2.7+BC59*3.9+BD59*0.3),T59/8*(AW59+AX59*1.5+AY59*2+AZ59*3+BA59*2.1+BB59*2.7+BC59*3.9+BD59*0.3)),0)</f>
        <v/>
      </c>
      <c r="BF59">
        <f>IFERROR(INDEX(ADJ!$A$1:$BZ$1000,MATCH(PAYROLL!$D59,ADJ!A$1:A$500,0),MATCH(PAYROLL!BF$2,ADJ!$2:$2,0)),0)</f>
        <v/>
      </c>
      <c r="BG59">
        <f>IFERROR(INDEX(ADJ!$A$1:$BZ$1000,MATCH(PAYROLL!D59,ADJ!A$1:A$500,0),MATCH(PAYROLL!BG$2,ADJ!$2:$2,0)),0)</f>
        <v/>
      </c>
      <c r="BH59">
        <f>IFERROR(INDEX(ADJ!$A$1:$BZ$1000,MATCH(PAYROLL!D59,ADJ!A$1:A$500,0),MATCH(PAYROLL!BH$2,ADJ!$2:$2,0)),0)</f>
        <v/>
      </c>
      <c r="BI59">
        <f>IFERROR(INDEX(ADJ!$A$1:$BZ$1000,MATCH(PAYROLL!D59,ADJ!A$1:A$500,0),MATCH(PAYROLL!BI$2,ADJ!$2:$2,0)),0)</f>
        <v/>
      </c>
      <c r="BJ59">
        <f>IFERROR(INDEX(ADJ!$A$1:$BZ$1000,MATCH(PAYROLL!D59,ADJ!A$1:A$500,0),MATCH(PAYROLL!BJ$2,ADJ!$2:$2,0)),0)</f>
        <v/>
      </c>
      <c r="BK59">
        <f>SUM(BF59:BJ59)</f>
        <v/>
      </c>
      <c r="BL59">
        <f>IFERROR(INDEX(ADJ!$A$1:$BZ$1000,MATCH(PAYROLL!D59,ADJ!A$1:A$500,0),MATCH(PAYROLL!BL$2,ADJ!$2:$2,0)),0)</f>
        <v/>
      </c>
      <c r="BM59">
        <f>IFERROR(INDEX(ADJ!$A$1:$BZ$1000,MATCH(PAYROLL!D59,ADJ!A$1:A$500,0),MATCH(PAYROLL!BM$2,ADJ!$2:$2,0)),0)</f>
        <v/>
      </c>
      <c r="BN59">
        <f>IFERROR(INDEX(ADJ!$A$1:$BZ$1000,MATCH(PAYROLL!D59,ADJ!A$1:A$500,0),MATCH(PAYROLL!BN$2,ADJ!$2:$2,0)),0)</f>
        <v/>
      </c>
      <c r="BO59">
        <f>IFERROR(INDEX(ADJ!$A$1:$BZ$1000,MATCH(PAYROLL!D59,ADJ!A$1:A$500,0),MATCH(PAYROLL!BO$2,ADJ!$2:$2,0)),0)</f>
        <v/>
      </c>
      <c r="BP59">
        <f>SUM(AM59,AV59,BE59,BK59,BL59:BO59)</f>
        <v/>
      </c>
      <c r="BQ59">
        <f>BO59</f>
        <v/>
      </c>
      <c r="BR59">
        <f>IFERROR(ROUND(IF(LEFT(INDEX(PIS!O$1:O$500,MATCH(D59,PIS!C$1:C$500)),1)="D",T59/8*(BD59*0.3),IF(LEFT(INDEX(PIS!O$1:O$500,MATCH(D59,PIS!C$1:C$500)),1)="H",T59*($BD59*0.3),T59/$AD59/8*($BD59*0.3))),0),0)</f>
        <v/>
      </c>
      <c r="BS59">
        <f>IF(AP59&lt;1,0,MIN(AP59,730000))</f>
        <v/>
      </c>
      <c r="BT59">
        <f>IFERROR(ROUND((BE59-SUM(AW59:BC59)*T59/AD59/8),0)-BR59,0)</f>
        <v/>
      </c>
      <c r="BU59">
        <f>AO59</f>
        <v/>
      </c>
      <c r="BV59">
        <f>SUM(BQ59:BU59)</f>
        <v/>
      </c>
      <c r="BW59">
        <f>BP59-BV59</f>
        <v/>
      </c>
      <c r="BX59">
        <f>IFERROR(IF(RIGHT(INDEX(PIS!O$1:O$500,MATCH(D59,PIS!C$1:C$500)),5)="Gross",MIN(U59+V59,VLOOKUP("R700",TSC!B:C,2,0)*VLOOKUP("R101",TSC!B:C,2,0))*VLOOKUP("R701",TSC!B:C,2,0)%,0),0)</f>
        <v/>
      </c>
      <c r="BY59">
        <f>IFERROR(IF(RIGHT(INDEX(PIS!O$1:O$500,MATCH(D59,PIS!C$1:C$500)),5)="Gross",MIN(U59+V59,VLOOKUP("R700",TSC!B:C,2,0)*VLOOKUP("R101",TSC!B:C,2,0))*VLOOKUP("T704",TSC!B:C,2,0)%,0),0)</f>
        <v/>
      </c>
      <c r="BZ59">
        <f>IFERROR(IF(RIGHT(INDEX(PIS!O$1:O$500,MATCH(D59,PIS!C$1:C$500)),5)="Gross",MIN(U59+V59,VLOOKUP("R700",TSC!B:C,2,0)*VLOOKUP("1",TSC!F:G,2,0))*VLOOKUP("T705",TSC!B:C,2,0)%,0),0)</f>
        <v/>
      </c>
      <c r="CA59">
        <f>IFERROR(INDEX(ADJ!$A$1:$BZ$1000,MATCH(PAYROLL!D59,ADJ!A$1:A$500,0),MATCH(PAYROLL!CA$2,ADJ!$2:$2,0)),0)</f>
        <v/>
      </c>
      <c r="CB59">
        <f>IFERROR(INDEX(ADJ!$A$1:$BZ$1000,MATCH(PAYROLL!D59,ADJ!A$1:A$500,0),MATCH(PAYROLL!CB$2,ADJ!$2:$2,0)),0)</f>
        <v/>
      </c>
      <c r="CC59">
        <f>SUM(BX59:CB59)</f>
        <v/>
      </c>
      <c r="CD59">
        <f>IFERROR(INDEX(PIS!$A$1:$BZ$1000,MATCH(PAYROLL!D59,PIS!C$1:C$500,0),MATCH(PAYROLL!CD$1,PIS!$1:$1,0)),0)</f>
        <v/>
      </c>
      <c r="CE59">
        <f>IFERROR(IF(OR(INDEX(PIS!P$1:P$500,MATCH(D59,PIS!C$1:C$500,0))="LT2",INDEX(PIS!P$1:P$500,MATCH(D59,PIS!C$1:C$500,0))="P10"),0,SUM(CC59,CD59*VLOOKUP("R601",TSC!B:C,2,0),VLOOKUP("R602",TSC!B:C,2,0))),0)</f>
        <v/>
      </c>
      <c r="CF59">
        <f>MAX(BW59-CE59,0)</f>
        <v/>
      </c>
      <c r="CG59">
        <f>IFERROR(IF(OR(RIGHT(INDEX(PIS!P$1:P$500,MATCH(D59,PIS!C$1:C$500)),5)="P10",RIGHT(INDEX(PIS!P$1:P$500,MATCH(D59,PIS!C$1:C$500)),5)="CK"),0,IF(CF59&lt;=5000000,CF59*5%,IF(CF59&lt;=10000000,CF59*10%-250000,IF(CF59&lt;=18000000,CF59*15%-750000,IF(CF59&lt;=32000000,CF59*20%-1650000,IF(CF59&lt;=52000000,CF59*25%-3250000,IF(CF59&lt;=80000000,BH59*30%-5850000,CF59*35%-9850000))))))),0)</f>
        <v/>
      </c>
      <c r="CH59">
        <f>IFERROR(IF(OR(INDEX(PIS!P$1:P$500,MATCH(D59,PIS!C$1:C$500))="LT",INDEX(PIS!P$1:P$500,MATCH(D59,PIS!C$1:C$500))="CK"),0,IF(CF59&lt;2000000,0,CF59*10%)),0)</f>
        <v/>
      </c>
      <c r="CI59">
        <f>IFERROR(INDEX(ADJ!$A$1:$BZ$1000,MATCH(PAYROLL!D59,ADJ!A$1:A$500,0),MATCH(PAYROLL!CI$2,ADJ!$2:$2,0)),0)</f>
        <v/>
      </c>
      <c r="CJ59">
        <f>IFERROR(INDEX(ADJ!$A$1:$BZ$1000,MATCH(PAYROLL!D59,ADJ!A$1:A$500,0),MATCH(PAYROLL!CJ$2,ADJ!$2:$2,0)),0)</f>
        <v/>
      </c>
      <c r="CK59">
        <f>IFERROR(INDEX(ADJ!$A$1:$BZ$1000,MATCH(PAYROLL!D59,ADJ!A$1:A$500,0),MATCH(PAYROLL!CK$2,ADJ!$2:$2,0)),0)</f>
        <v/>
      </c>
      <c r="CL59">
        <f>SUM(CG59:CK59)</f>
        <v/>
      </c>
      <c r="CM59">
        <f>ROUND(SUM(CH59:CK59),0)</f>
        <v/>
      </c>
      <c r="CN59">
        <f>IFERROR(INDEX(CSDA!D$1:D$500,MATCH($CN$2,CSDA!C$1:C$500,0))*INDEX(PIS!V$1:V$500,MATCH(D59,PIS!C$1:C$500))+INDEX(ADJ!$A$1:$BZ$1000,MATCH(PAYROLL!D59,ADJ!A$1:A$500,0),MATCH(PAYROLL!CN$2,ADJ!$2:$2,0)),0)</f>
        <v/>
      </c>
      <c r="CO59">
        <f>IFERROR(INDEX(ADJ!$A$1:$BZ$1000,MATCH(PAYROLL!D59,ADJ!A$1:A$500,0),MATCH(PAYROLL!CO$2,ADJ!$2:$2,0)),0)</f>
        <v/>
      </c>
      <c r="CP59">
        <f>IFERROR(INDEX(ADJ!$A$1:$BZ$1000,MATCH(PAYROLL!D59,ADJ!A$1:A$500,0),MATCH(PAYROLL!CP$2,ADJ!$2:$2,0)),0)</f>
        <v/>
      </c>
      <c r="CQ59">
        <f>BP59-CL59-CI59-CM59-CN59-CO59-CP59-CC59</f>
        <v/>
      </c>
      <c r="CR59">
        <f>IFERROR(IF(RIGHT(INDEX(PIS!O$1:O$500,MATCH(D59,PIS!C$1:C$500,0)),5)="Gross",MIN(U59+V59,VLOOKUP("R700",TSC!B:C,2,0)*VLOOKUP("R101",TSC!B:C,2,0))*(VLOOKUP("T711",TSC!B:C,2,0)+VLOOKUP("T712",TSC!B:C,2,0))%,MIN(T59+V59,VLOOKUP("R700",TSC!B:C,2,0)*VLOOKUP("R101",TSC!B:C,2,0))*(VLOOKUP("T711",TSC!B:C,2,0)+VLOOKUP("T712",TSC!B:C,2,0)+VLOOKUP("R701",TSC!B:C,2,0))%),0)</f>
        <v/>
      </c>
      <c r="CS59">
        <f>IFERROR(IF(RIGHT(INDEX(PIS!O$1:O$500,MATCH(D59,PIS!C$1:C$500,0)),5)="Gross",MIN(U59+V59,VLOOKUP("R700",TSC!B:C,2,0)*VLOOKUP("R101",TSC!B:C,2,0))*(VLOOKUP("T714",TSC!B:C,2,0))%,MIN(T59+V59,VLOOKUP("R700",TSC!B:C,2,0)*VLOOKUP("R101",TSC!B:C,2,0))*(VLOOKUP("T704",TSC!B:C,2,0)+VLOOKUP("T714",TSC!B:C,2,0))%),0)</f>
        <v/>
      </c>
      <c r="CT59">
        <f>IFERROR(IF(RIGHT(INDEX(PIS!O$1:O$500,MATCH(D59,PIS!C$1:C$500,0)),5)="Gross",MIN(U59+V59,VLOOKUP("R700",TSC!B:C,2,0)*VLOOKUP("R101",TSC!B:C,2,0))*VLOOKUP("T705",TSC!B:C,2,0)%,MIN(T59+V59,VLOOKUP("R700",TSC!B:C,2,0)*VLOOKUP("R101",TSC!B:C,2,0))*VLOOKUP("T705",TSC!B:C,2,0)%),0)</f>
        <v/>
      </c>
      <c r="CU59">
        <f>IFERROR(IF(RIGHT(INDEX(PIS!O$1:O$500,MATCH(D59,PIS!C$1:C$500,0)),5)="Gross",MIN(U59+V59,VLOOKUP("R700",TSC!B:C,2,0)*VLOOKUP("R101",TSC!B:C,2,0))*(VLOOKUP("T713",TSC!B:C,2,0))%,MIN(T59+V59,VLOOKUP("R700",TSC!B:C,2,0)*VLOOKUP("R101",TSC!B:C,2,0))*(VLOOKUP("T713",TSC!B:C,2,0))%),0)</f>
        <v/>
      </c>
      <c r="CV59">
        <f>IFERROR(INDEX(ADJ!$A$1:$BZ$1000,MATCH(PAYROLL!D59,ADJ!A$1:A$500,0),MATCH(PAYROLL!CV$2,ADJ!$2:$2,0)),0)</f>
        <v/>
      </c>
      <c r="CW59">
        <f>IFERROR(INDEX(ADJ!$A$1:$BZ$1000,MATCH(PAYROLL!D59,ADJ!A$1:A$500,0),MATCH(PAYROLL!CW$2,ADJ!$2:$2,0)),0)</f>
        <v/>
      </c>
      <c r="CX59">
        <f>SUM(CR59:CW59)</f>
        <v/>
      </c>
      <c r="CY59">
        <f>ROUND(IF(CR59&gt;0,T59+V59*VLOOKUP("R202",TSC!$B$1:$C$500,2,0),0),0)</f>
        <v/>
      </c>
      <c r="CZ59">
        <f>IFERROR(INDEX(CSDA!D$1:D$500,MATCH($CZ$2,CSDA!C$1:C$500,0)),0)</f>
        <v/>
      </c>
      <c r="DA59">
        <f>ROUND(T59*0.7%,0)</f>
        <v/>
      </c>
      <c r="DB59">
        <f>ROUND(T59/12,0)</f>
        <v/>
      </c>
      <c r="DC59">
        <f ref="DC59" t="array">IFERROR(INDEX(CSDA!D$1:D$500,MATCH("Trích giữ"&amp;PAYROLL!DC$2,CSDA!A$1:A$500&amp;CSDA!C$1:C$500,0)),0)</f>
        <v/>
      </c>
      <c r="DD59">
        <f ref="DD59" t="array">IFERROR(INDEX(CSDA!D$1:D$500,MATCH("Trích giữ"&amp;PAYROLL!DD$2,CSDA!A$1:A$500&amp;CSDA!C$1:C$500,0)),0)</f>
        <v/>
      </c>
      <c r="DE59">
        <f ref="DE59" t="array">IFERROR(INDEX(CSDA!D$1:D$500,MATCH("Trích giữ"&amp;PAYROLL!DE$2,CSDA!A$1:A$500&amp;CSDA!C$1:C$500,0)),0)</f>
        <v/>
      </c>
      <c r="DF59">
        <f>IFERROR(INDEX(CSDA!D$1:D$500,MATCH(PAYROLL!DF$2,CSDA!C$1:C$500,0)),0)</f>
        <v/>
      </c>
      <c r="DG59">
        <f ref="DG59" t="array">IFERROR(INDEX(CSDA!D$1:D$500,MATCH("Trích giữ"&amp;PAYROLL!DG$2,CSDA!A$1:A$500&amp;CSDA!C$1:C$500,0)),0)</f>
        <v/>
      </c>
      <c r="DH59">
        <f>ROUND(T59/26,0)</f>
        <v/>
      </c>
      <c r="DI59">
        <f ref="DI59" t="array">IFERROR(INDEX(CSDA!D$1:D$500,MATCH("Trích giữ"&amp;PAYROLL!DI$2,CSDA!A$1:A$500&amp;CSDA!C$1:C$500,0)),0)</f>
        <v/>
      </c>
      <c r="DJ59">
        <f>IF(U59=0,T59*21.5%-BL59,0)</f>
        <v/>
      </c>
      <c r="DK59">
        <f ref="DK59" t="array">IFERROR(INDEX(CSDA!D$1:D$500,MATCH("Trích giữ"&amp;PAYROLL!DK$2,CSDA!A$1:A$500&amp;CSDA!C$1:C$500,0)),0)</f>
        <v/>
      </c>
      <c r="DL59">
        <f>IFERROR(INDEX(CSDA!D$1:D$500,MATCH(PAYROLL!DL$2,CSDA!C$1:C$500,0))/12,0)</f>
        <v/>
      </c>
      <c r="DM59">
        <f>SUM(DB59:DL59)</f>
        <v/>
      </c>
      <c r="DN59">
        <f>IFERROR(INDEX(ADJ!$A$1:$BZ$1000,MATCH(PAYROLL!D59,ADJ!A$1:A$500,0),MATCH(PAYROLL!DN$2,ADJ!$2:$2,0)),0)</f>
        <v/>
      </c>
      <c r="DO59">
        <f>IFERROR(SUM(BP59,DM59:DN59,CX59:DA59)-DT59,0)</f>
        <v/>
      </c>
      <c r="DP59">
        <f ref="DP59" t="array">SUM(BW59*IFERROR(INDEX(CSDA!D$1:D$500,MATCH(BW$2,CSDA!C$1:C$500,0)),0)%,CX59*IFERROR(INDEX(CSDA!D$1:D$500,MATCH(CX$2,CSDA!C$1:C$500,0)),0)%,DA59*IFERROR(INDEX(CSDA!D$1:D$500,MATCH(DA$2,CSDA!C$1:C$500,0)),0)%,DB59*IFERROR(INDEX(CSDA!D$1:D$500,MATCH(DB$2,CSDA!C$1:C$500,0)),0)%,DF59*IFERROR(INDEX(CSDA!D$1:D$500,MATCH("Phí dịch vụ"&amp;PAYROLL!DF$2,CSDA!A$1:A$500&amp;CSDA!C$1:C$500,0)),0)%,DC59*IFERROR(INDEX(CSDA!D$1:D$500,MATCH("Phí dịch vụ"&amp;PAYROLL!DC$2,CSDA!A$1:A$500&amp;CSDA!C$1:C$500,0)),0)%,DH59*IFERROR(INDEX(CSDA!D$1:D$500,MATCH("Phí dịch vụ"&amp;PAYROLL!DH$2,CSDA!A$1:A$500&amp;CSDA!C$1:C$500,0)),0)%,DJ59*IFERROR(INDEX(CSDA!D$1:D$500,MATCH("Phí dịch vụ"&amp;PAYROLL!DJ$2,CSDA!A$1:A$500&amp;CSDA!C$1:C$500,0)),0)%,BN59*IFERROR(INDEX(CSDA!D$1:D$500,MATCH(BN$2,CSDA!C$1:C$500,0)),0)%)-BN59*7%</f>
        <v/>
      </c>
      <c r="DQ59">
        <f>IFERROR(INDEX(ADJ!$A$1:$BZ$1000,MATCH(PAYROLL!D59,ADJ!A$1:A$500,0),MATCH(PAYROLL!DQ$2,ADJ!$2:$2,0)),0)</f>
        <v/>
      </c>
      <c r="DR59">
        <f>IFERROR(INDEX(ADJ!$A$1:$BZ$1000,MATCH(PAYROLL!D59,ADJ!A$1:A$500,0),MATCH(PAYROLL!DR$2,ADJ!$2:$2,0)),0)</f>
        <v/>
      </c>
      <c r="DS59">
        <f>SUM(DP59:DR59)</f>
        <v/>
      </c>
      <c r="DT59">
        <f>EK59</f>
        <v/>
      </c>
      <c r="DU59">
        <f>SUM(DO59:DR59)</f>
        <v/>
      </c>
      <c r="DV59">
        <f>ROUND(DU59*0.1,0)</f>
        <v/>
      </c>
      <c r="DW59">
        <f>DU59+DV59</f>
        <v/>
      </c>
      <c r="DZ59">
        <f>IFERROR(INDEX(ADJ!$A$1:$BZ$1000,MATCH(PAYROLL!$D59,ADJ!A$1:A$500,0),MATCH(PAYROLL!DZ$2,ADJ!$2:$2,0)),0)</f>
        <v/>
      </c>
      <c r="EA59">
        <f>IFERROR(INDEX(ADJ!$A$1:$BZ$1000,MATCH(PAYROLL!$D59,ADJ!A$1:A$500,0),MATCH(PAYROLL!EA$2,ADJ!$2:$2,0)),0)</f>
        <v/>
      </c>
      <c r="EB59">
        <f>IFERROR(INDEX(ADJ!$A$1:$BZ$1000,MATCH(PAYROLL!$D59,ADJ!A$1:A$500,0),MATCH(PAYROLL!EB$2,ADJ!$2:$2,0)),0)</f>
        <v/>
      </c>
      <c r="EC59">
        <f>IFERROR(INDEX(ADJ!$A$1:$BZ$1000,MATCH(PAYROLL!$D59,ADJ!A$1:A$500,0),MATCH(PAYROLL!EC$2,ADJ!$2:$2,0)),0)</f>
        <v/>
      </c>
      <c r="ED59">
        <f>IFERROR(INDEX(ADJ!$A$1:$BZ$1000,MATCH(PAYROLL!$D59,ADJ!A$1:A$500,0),MATCH(PAYROLL!ED$2,ADJ!$2:$2,0)),0)</f>
        <v/>
      </c>
      <c r="EE59">
        <f>IFERROR(INDEX(ADJ!$A$1:$BZ$1000,MATCH(PAYROLL!$D59,ADJ!A$1:A$500,0),MATCH(PAYROLL!EE$2,ADJ!$2:$2,0)),0)</f>
        <v/>
      </c>
      <c r="EF59">
        <f>IFERROR(INDEX(ADJ!$A$1:$BZ$1000,MATCH(PAYROLL!$D59,ADJ!A$1:A$500,0),MATCH(PAYROLL!EF$2,ADJ!$2:$2,0)),0)</f>
        <v/>
      </c>
      <c r="EG59">
        <f>IFERROR(INDEX(ADJ!$A$1:$BZ$1000,MATCH(PAYROLL!$D59,ADJ!A$1:A$500,0),MATCH(PAYROLL!EG$2,ADJ!$2:$2,0)),0)</f>
        <v/>
      </c>
      <c r="EH59">
        <f>IFERROR(INDEX(ADJ!$A$1:$BZ$1000,MATCH(PAYROLL!$D59,ADJ!A$1:A$500,0),MATCH(PAYROLL!EH$2,ADJ!$2:$2,0)),0)</f>
        <v/>
      </c>
      <c r="EI59">
        <f>IFERROR(INDEX(ADJ!$A$1:$BZ$1000,MATCH(PAYROLL!D59,ADJ!A$1:A$500,0),MATCH(PAYROLL!EI$2,ADJ!$2:$2,0)),0)</f>
        <v/>
      </c>
      <c r="EJ59">
        <f>IFERROR(INDEX(ADJ!$A$1:$BZ$1000,MATCH(PAYROLL!$D59,ADJ!A$1:A$500,0),MATCH(PAYROLL!EJ$2,ADJ!$2:$2,0)),0)</f>
        <v/>
      </c>
      <c r="EK59">
        <f>SUM(DZ59:EJ59)</f>
        <v/>
      </c>
    </row>
    <row r="60">
      <c r="A60" t="n">
        <v>58</v>
      </c>
      <c r="B60" t="inlineStr">
        <is>
          <t>Quàng Văn Inh</t>
        </is>
      </c>
      <c r="D60" t="inlineStr">
        <is>
          <t>159777-01</t>
        </is>
      </c>
      <c r="S60">
        <f>IFERROR(INDEX(PIS!$A$1:$BZ$1000,MATCH($D60,PIS!C$1:C$500,0),MATCH("Lương CB tháng trước",PIS!$1:$1,0)),0)</f>
        <v/>
      </c>
      <c r="T60">
        <f>IFERROR(INDEX(PIS!$A$1:$BZ$1000,MATCH($D60,PIS!C$1:C$500,0),MATCH("Lương CB hiện tại",PIS!$1:$1,0)),0)</f>
        <v/>
      </c>
      <c r="U60">
        <f>IFERROR(INDEX(PIS!$A$1:$BZ$1000,MATCH($D60,PIS!C$1:C$500,0),MATCH("Lương đóng BHBB",PIS!$1:$1,0)),0)</f>
        <v/>
      </c>
      <c r="V60">
        <f>IFERROR(INDEX(PIS!$A$1:$BZ$1000,MATCH($D60,PIS!C$1:C$500,0),MATCH(V$2,PIS!$2:$2,0)),0)</f>
        <v/>
      </c>
      <c r="W60">
        <f>IFERROR(INDEX(PIS!$A$1:$BZ$1000,MATCH($D60,PIS!C$1:C$500,0),MATCH(W$2,PIS!$2:$2,0)),0)</f>
        <v/>
      </c>
      <c r="X60">
        <f>IFERROR(INDEX(PIS!$A$1:$BZ$1000,MATCH($D60,PIS!C$1:C$500,0),MATCH(X$2,PIS!$2:$2,0)),0)</f>
        <v/>
      </c>
      <c r="Y60">
        <f>IFERROR(INDEX(PIS!$A$1:$BZ$1000,MATCH($D60,PIS!C$1:C$500,0),MATCH(Y$2,PIS!$2:$2,0)),0)</f>
        <v/>
      </c>
      <c r="Z60">
        <f>IFERROR(INDEX(PIS!$A$1:$BZ$1000,MATCH($D60,PIS!C$1:C$500,0),MATCH(Z$2,PIS!$2:$2,0)),0)</f>
        <v/>
      </c>
      <c r="AA60">
        <f>IFERROR(INDEX(PIS!$A$1:$BZ$1000,MATCH($D60,PIS!C$1:C$500,0),MATCH(AA$2,PIS!$2:$2,0)),0)</f>
        <v/>
      </c>
      <c r="AB60">
        <f>IFERROR(INDEX(PIS!$A$1:$BZ$1000,MATCH($D60,PIS!C$1:C$500,0),MATCH(AB$2,PIS!$2:$2,0)),0)</f>
        <v/>
      </c>
      <c r="AC60">
        <f>SUM(V60:AB60)</f>
        <v/>
      </c>
      <c r="AD60">
        <f>IFERROR(INDEX(TIMESHEET!$A$1:$AI$5000,MATCH($D60,TIMESHEET!A$1:A$500,0),MATCH("T100",TIMESHEET!$2:$2,0))-2,0)</f>
        <v/>
      </c>
      <c r="AE60">
        <f>IFERROR(INDEX(TIMESHEET!$A$1:$AI$5000,MATCH($D60,TIMESHEET!A$1:A$500,0),MATCH("T202",TIMESHEET!$2:$2,0)),0)</f>
        <v/>
      </c>
      <c r="AF60">
        <f>IFERROR(INDEX(TIMESHEET!$A$1:$AI$5000,MATCH($D60,TIMESHEET!A$1:A$500,0),MATCH("T302",TIMESHEET!$2:$2,0)),0)</f>
        <v/>
      </c>
      <c r="AG60">
        <f>IFERROR(INDEX(TIMESHEET!$A$1:$AI$5000,MATCH($D60,TIMESHEET!A$1:A$500,0),MATCH("T406",TIMESHEET!$2:$2,0)),0)</f>
        <v/>
      </c>
      <c r="AH60">
        <f>AE60+AG60</f>
        <v/>
      </c>
      <c r="AI60">
        <f>IFERROR(INDEX(TIMESHEET!$A$1:$AI$5000,MATCH($D60,TIMESHEET!A$1:A$500,0),MATCH("T701",TIMESHEET!$2:$2,0)),0)</f>
        <v/>
      </c>
      <c r="AJ60">
        <f>IFERROR(INDEX(TIMESHEET!$A$1:$AI$5000,MATCH($D60,TIMESHEET!B$1:B$500,0),MATCH("T320",TIMESHEET!$2:$2,0)),0)</f>
        <v/>
      </c>
      <c r="AK60">
        <f>IFERROR(IF(LEFT(INDEX(PIS!O$1:O$500,MATCH(D60,PIS!C$1:C$500)),1)="M",T60/AD60*SUM(AE60:AG60),T60*AD60),0)</f>
        <v/>
      </c>
      <c r="AL60">
        <f>IFERROR(INDEX(ADJ!$A$1:$BZ$1000,MATCH(PAYROLL!D60,ADJ!A$1:A$500,0),MATCH(PAYROLL!AL$2,ADJ!$2:$2,0)),0)</f>
        <v/>
      </c>
      <c r="AM60">
        <f>SUM(AK60:AL60)</f>
        <v/>
      </c>
      <c r="AN60">
        <f>IFERROR(ROUND(V60/$AD60*$AH60,0),0)</f>
        <v/>
      </c>
      <c r="AO60">
        <f>IFERROR(ROUND(W60/$AD60*$AH60,0),0)</f>
        <v/>
      </c>
      <c r="AP60">
        <f>IFERROR(ROUND(X60/$AD60*$AE60,0),0)</f>
        <v/>
      </c>
      <c r="AQ60">
        <f>IFERROR(ROUND(Y60/$AD60*$AH60,0),0)</f>
        <v/>
      </c>
      <c r="AR60">
        <f>IFERROR(ROUND(Z60/$AD60*$AH60,0),0)</f>
        <v/>
      </c>
      <c r="AS60">
        <f>IFERROR(ROUND(AA60/$AD60*$AH60,0),0)</f>
        <v/>
      </c>
      <c r="AT60">
        <f>IFERROR(IF((AE60+AF60+AG60)&gt;13,AB60,ROUND(AB60/AD60*AH60,0)),0)</f>
        <v/>
      </c>
      <c r="AU60">
        <f>IFERROR(INDEX(ADJ!$A$1:$BZ$1000,MATCH(PAYROLL!D60,ADJ!A$1:A$500,0),MATCH(PAYROLL!AU$2,ADJ!$2:$2,0)),0)</f>
        <v/>
      </c>
      <c r="AV60">
        <f>ROUND(SUM(AN60:AU60),0)</f>
        <v/>
      </c>
      <c r="AW60">
        <f>IFERROR(INDEX(TIMESHEET!$A$1:$AI$5000,MATCH(PAYROLL!D60,TIMESHEET!A$1:A$500,0),MATCH("T620",TIMESHEET!$2:$2,0)),0)</f>
        <v/>
      </c>
      <c r="AX60">
        <f>IFERROR(INDEX(TIMESHEET!$A$1:$AI$5000,MATCH(PAYROLL!D60,TIMESHEET!A$1:A$500,0),MATCH("T601",TIMESHEET!$2:$2,0)),0)</f>
        <v/>
      </c>
      <c r="AY60">
        <f>IFERROR(INDEX(TIMESHEET!$A$1:$AI$5000,MATCH(PAYROLL!D60,TIMESHEET!A$1:A$500,0),MATCH("T602",TIMESHEET!$2:$2,0)),0)</f>
        <v/>
      </c>
      <c r="AZ60">
        <f>IFERROR(INDEX(TIMESHEET!$A$1:$AI$5000,MATCH(PAYROLL!D60,TIMESHEET!A$1:A$500,0),MATCH("T603",TIMESHEET!$2:$2,0)),0)</f>
        <v/>
      </c>
      <c r="BA60">
        <f>IFERROR(INDEX(TIMESHEET!$A$1:$AI$5000,MATCH(PAYROLL!D60,TIMESHEET!A$1:A$500,0),MATCH("T611",TIMESHEET!$2:$2,0)),0)</f>
        <v/>
      </c>
      <c r="BB60">
        <f>IFERROR(INDEX(TIMESHEET!$A$1:$AI$5000,MATCH(PAYROLL!D60,TIMESHEET!A$1:A$500,0),MATCH("T612",TIMESHEET!$2:$2,0)),0)</f>
        <v/>
      </c>
      <c r="BC60">
        <f>IFERROR(INDEX(TIMESHEET!$A$1:$AI$5000,MATCH(PAYROLL!D60,TIMESHEET!A$1:A$500,0),MATCH("T613",TIMESHEET!$2:$2,0)),0)</f>
        <v/>
      </c>
      <c r="BD60">
        <f>IFERROR(INDEX(TIMESHEET!$A$1:$AI$5000,MATCH(PAYROLL!D60,TIMESHEET!A$1:A$500,0),MATCH("T500",TIMESHEET!$2:$2,0)),0)</f>
        <v/>
      </c>
      <c r="BE60">
        <f>IFERROR(IF(LEFT(INDEX(PIS!O$1:O$500,MATCH(D60,PIS!C$1:C$500)),1)="M",T60/AD60/8*(AW60+AX60*1.5+AY60*2+AZ60*3+BA60*2.1+BB60*2.7+BC60*3.9+BD60*0.3),T60/8*(AW60+AX60*1.5+AY60*2+AZ60*3+BA60*2.1+BB60*2.7+BC60*3.9+BD60*0.3)),0)</f>
        <v/>
      </c>
      <c r="BF60">
        <f>IFERROR(INDEX(ADJ!$A$1:$BZ$1000,MATCH(PAYROLL!$D60,ADJ!A$1:A$500,0),MATCH(PAYROLL!BF$2,ADJ!$2:$2,0)),0)</f>
        <v/>
      </c>
      <c r="BG60">
        <f>IFERROR(INDEX(ADJ!$A$1:$BZ$1000,MATCH(PAYROLL!D60,ADJ!A$1:A$500,0),MATCH(PAYROLL!BG$2,ADJ!$2:$2,0)),0)</f>
        <v/>
      </c>
      <c r="BH60">
        <f>IFERROR(INDEX(ADJ!$A$1:$BZ$1000,MATCH(PAYROLL!D60,ADJ!A$1:A$500,0),MATCH(PAYROLL!BH$2,ADJ!$2:$2,0)),0)</f>
        <v/>
      </c>
      <c r="BI60">
        <f>IFERROR(INDEX(ADJ!$A$1:$BZ$1000,MATCH(PAYROLL!D60,ADJ!A$1:A$500,0),MATCH(PAYROLL!BI$2,ADJ!$2:$2,0)),0)</f>
        <v/>
      </c>
      <c r="BJ60">
        <f>IFERROR(INDEX(ADJ!$A$1:$BZ$1000,MATCH(PAYROLL!D60,ADJ!A$1:A$500,0),MATCH(PAYROLL!BJ$2,ADJ!$2:$2,0)),0)</f>
        <v/>
      </c>
      <c r="BK60">
        <f>SUM(BF60:BJ60)</f>
        <v/>
      </c>
      <c r="BL60">
        <f>IFERROR(INDEX(ADJ!$A$1:$BZ$1000,MATCH(PAYROLL!D60,ADJ!A$1:A$500,0),MATCH(PAYROLL!BL$2,ADJ!$2:$2,0)),0)</f>
        <v/>
      </c>
      <c r="BM60">
        <f>IFERROR(INDEX(ADJ!$A$1:$BZ$1000,MATCH(PAYROLL!D60,ADJ!A$1:A$500,0),MATCH(PAYROLL!BM$2,ADJ!$2:$2,0)),0)</f>
        <v/>
      </c>
      <c r="BN60">
        <f>IFERROR(INDEX(ADJ!$A$1:$BZ$1000,MATCH(PAYROLL!D60,ADJ!A$1:A$500,0),MATCH(PAYROLL!BN$2,ADJ!$2:$2,0)),0)</f>
        <v/>
      </c>
      <c r="BO60">
        <f>IFERROR(INDEX(ADJ!$A$1:$BZ$1000,MATCH(PAYROLL!D60,ADJ!A$1:A$500,0),MATCH(PAYROLL!BO$2,ADJ!$2:$2,0)),0)</f>
        <v/>
      </c>
      <c r="BP60">
        <f>SUM(AM60,AV60,BE60,BK60,BL60:BO60)</f>
        <v/>
      </c>
      <c r="BQ60">
        <f>BO60</f>
        <v/>
      </c>
      <c r="BR60">
        <f>IFERROR(ROUND(IF(LEFT(INDEX(PIS!O$1:O$500,MATCH(D60,PIS!C$1:C$500)),1)="D",T60/8*(BD60*0.3),IF(LEFT(INDEX(PIS!O$1:O$500,MATCH(D60,PIS!C$1:C$500)),1)="H",T60*($BD60*0.3),T60/$AD60/8*($BD60*0.3))),0),0)</f>
        <v/>
      </c>
      <c r="BS60">
        <f>IF(AP60&lt;1,0,MIN(AP60,730000))</f>
        <v/>
      </c>
      <c r="BT60">
        <f>IFERROR(ROUND((BE60-SUM(AW60:BC60)*T60/AD60/8),0)-BR60,0)</f>
        <v/>
      </c>
      <c r="BU60">
        <f>AO60</f>
        <v/>
      </c>
      <c r="BV60">
        <f>SUM(BQ60:BU60)</f>
        <v/>
      </c>
      <c r="BW60">
        <f>BP60-BV60</f>
        <v/>
      </c>
      <c r="BX60">
        <f>IFERROR(IF(RIGHT(INDEX(PIS!O$1:O$500,MATCH(D60,PIS!C$1:C$500)),5)="Gross",MIN(U60+V60,VLOOKUP("R700",TSC!B:C,2,0)*VLOOKUP("R101",TSC!B:C,2,0))*VLOOKUP("R701",TSC!B:C,2,0)%,0),0)</f>
        <v/>
      </c>
      <c r="BY60">
        <f>IFERROR(IF(RIGHT(INDEX(PIS!O$1:O$500,MATCH(D60,PIS!C$1:C$500)),5)="Gross",MIN(U60+V60,VLOOKUP("R700",TSC!B:C,2,0)*VLOOKUP("R101",TSC!B:C,2,0))*VLOOKUP("T704",TSC!B:C,2,0)%,0),0)</f>
        <v/>
      </c>
      <c r="BZ60">
        <f>IFERROR(IF(RIGHT(INDEX(PIS!O$1:O$500,MATCH(D60,PIS!C$1:C$500)),5)="Gross",MIN(U60+V60,VLOOKUP("R700",TSC!B:C,2,0)*VLOOKUP("1",TSC!F:G,2,0))*VLOOKUP("T705",TSC!B:C,2,0)%,0),0)</f>
        <v/>
      </c>
      <c r="CA60">
        <f>IFERROR(INDEX(ADJ!$A$1:$BZ$1000,MATCH(PAYROLL!D60,ADJ!A$1:A$500,0),MATCH(PAYROLL!CA$2,ADJ!$2:$2,0)),0)</f>
        <v/>
      </c>
      <c r="CB60">
        <f>IFERROR(INDEX(ADJ!$A$1:$BZ$1000,MATCH(PAYROLL!D60,ADJ!A$1:A$500,0),MATCH(PAYROLL!CB$2,ADJ!$2:$2,0)),0)</f>
        <v/>
      </c>
      <c r="CC60">
        <f>SUM(BX60:CB60)</f>
        <v/>
      </c>
      <c r="CD60">
        <f>IFERROR(INDEX(PIS!$A$1:$BZ$1000,MATCH(PAYROLL!D60,PIS!C$1:C$500,0),MATCH(PAYROLL!CD$1,PIS!$1:$1,0)),0)</f>
        <v/>
      </c>
      <c r="CE60">
        <f>IFERROR(IF(OR(INDEX(PIS!P$1:P$500,MATCH(D60,PIS!C$1:C$500,0))="LT2",INDEX(PIS!P$1:P$500,MATCH(D60,PIS!C$1:C$500,0))="P10"),0,SUM(CC60,CD60*VLOOKUP("R601",TSC!B:C,2,0),VLOOKUP("R602",TSC!B:C,2,0))),0)</f>
        <v/>
      </c>
      <c r="CF60">
        <f>MAX(BW60-CE60,0)</f>
        <v/>
      </c>
      <c r="CG60">
        <f>IFERROR(IF(OR(RIGHT(INDEX(PIS!P$1:P$500,MATCH(D60,PIS!C$1:C$500)),5)="P10",RIGHT(INDEX(PIS!P$1:P$500,MATCH(D60,PIS!C$1:C$500)),5)="CK"),0,IF(CF60&lt;=5000000,CF60*5%,IF(CF60&lt;=10000000,CF60*10%-250000,IF(CF60&lt;=18000000,CF60*15%-750000,IF(CF60&lt;=32000000,CF60*20%-1650000,IF(CF60&lt;=52000000,CF60*25%-3250000,IF(CF60&lt;=80000000,BH60*30%-5850000,CF60*35%-9850000))))))),0)</f>
        <v/>
      </c>
      <c r="CH60">
        <f>IFERROR(IF(OR(INDEX(PIS!P$1:P$500,MATCH(D60,PIS!C$1:C$500))="LT",INDEX(PIS!P$1:P$500,MATCH(D60,PIS!C$1:C$500))="CK"),0,IF(CF60&lt;2000000,0,CF60*10%)),0)</f>
        <v/>
      </c>
      <c r="CI60">
        <f>IFERROR(INDEX(ADJ!$A$1:$BZ$1000,MATCH(PAYROLL!D60,ADJ!A$1:A$500,0),MATCH(PAYROLL!CI$2,ADJ!$2:$2,0)),0)</f>
        <v/>
      </c>
      <c r="CJ60">
        <f>IFERROR(INDEX(ADJ!$A$1:$BZ$1000,MATCH(PAYROLL!D60,ADJ!A$1:A$500,0),MATCH(PAYROLL!CJ$2,ADJ!$2:$2,0)),0)</f>
        <v/>
      </c>
      <c r="CK60">
        <f>IFERROR(INDEX(ADJ!$A$1:$BZ$1000,MATCH(PAYROLL!D60,ADJ!A$1:A$500,0),MATCH(PAYROLL!CK$2,ADJ!$2:$2,0)),0)</f>
        <v/>
      </c>
      <c r="CL60">
        <f>SUM(CG60:CK60)</f>
        <v/>
      </c>
      <c r="CM60">
        <f>ROUND(SUM(CH60:CK60),0)</f>
        <v/>
      </c>
      <c r="CN60">
        <f>IFERROR(INDEX(CSDA!D$1:D$500,MATCH($CN$2,CSDA!C$1:C$500,0))*INDEX(PIS!V$1:V$500,MATCH(D60,PIS!C$1:C$500))+INDEX(ADJ!$A$1:$BZ$1000,MATCH(PAYROLL!D60,ADJ!A$1:A$500,0),MATCH(PAYROLL!CN$2,ADJ!$2:$2,0)),0)</f>
        <v/>
      </c>
      <c r="CO60">
        <f>IFERROR(INDEX(ADJ!$A$1:$BZ$1000,MATCH(PAYROLL!D60,ADJ!A$1:A$500,0),MATCH(PAYROLL!CO$2,ADJ!$2:$2,0)),0)</f>
        <v/>
      </c>
      <c r="CP60">
        <f>IFERROR(INDEX(ADJ!$A$1:$BZ$1000,MATCH(PAYROLL!D60,ADJ!A$1:A$500,0),MATCH(PAYROLL!CP$2,ADJ!$2:$2,0)),0)</f>
        <v/>
      </c>
      <c r="CQ60">
        <f>BP60-CL60-CI60-CM60-CN60-CO60-CP60-CC60</f>
        <v/>
      </c>
      <c r="CR60">
        <f>IFERROR(IF(RIGHT(INDEX(PIS!O$1:O$500,MATCH(D60,PIS!C$1:C$500,0)),5)="Gross",MIN(U60+V60,VLOOKUP("R700",TSC!B:C,2,0)*VLOOKUP("R101",TSC!B:C,2,0))*(VLOOKUP("T711",TSC!B:C,2,0)+VLOOKUP("T712",TSC!B:C,2,0))%,MIN(T60+V60,VLOOKUP("R700",TSC!B:C,2,0)*VLOOKUP("R101",TSC!B:C,2,0))*(VLOOKUP("T711",TSC!B:C,2,0)+VLOOKUP("T712",TSC!B:C,2,0)+VLOOKUP("R701",TSC!B:C,2,0))%),0)</f>
        <v/>
      </c>
      <c r="CS60">
        <f>IFERROR(IF(RIGHT(INDEX(PIS!O$1:O$500,MATCH(D60,PIS!C$1:C$500,0)),5)="Gross",MIN(U60+V60,VLOOKUP("R700",TSC!B:C,2,0)*VLOOKUP("R101",TSC!B:C,2,0))*(VLOOKUP("T714",TSC!B:C,2,0))%,MIN(T60+V60,VLOOKUP("R700",TSC!B:C,2,0)*VLOOKUP("R101",TSC!B:C,2,0))*(VLOOKUP("T704",TSC!B:C,2,0)+VLOOKUP("T714",TSC!B:C,2,0))%),0)</f>
        <v/>
      </c>
      <c r="CT60">
        <f>IFERROR(IF(RIGHT(INDEX(PIS!O$1:O$500,MATCH(D60,PIS!C$1:C$500,0)),5)="Gross",MIN(U60+V60,VLOOKUP("R700",TSC!B:C,2,0)*VLOOKUP("R101",TSC!B:C,2,0))*VLOOKUP("T705",TSC!B:C,2,0)%,MIN(T60+V60,VLOOKUP("R700",TSC!B:C,2,0)*VLOOKUP("R101",TSC!B:C,2,0))*VLOOKUP("T705",TSC!B:C,2,0)%),0)</f>
        <v/>
      </c>
      <c r="CU60">
        <f>IFERROR(IF(RIGHT(INDEX(PIS!O$1:O$500,MATCH(D60,PIS!C$1:C$500,0)),5)="Gross",MIN(U60+V60,VLOOKUP("R700",TSC!B:C,2,0)*VLOOKUP("R101",TSC!B:C,2,0))*(VLOOKUP("T713",TSC!B:C,2,0))%,MIN(T60+V60,VLOOKUP("R700",TSC!B:C,2,0)*VLOOKUP("R101",TSC!B:C,2,0))*(VLOOKUP("T713",TSC!B:C,2,0))%),0)</f>
        <v/>
      </c>
      <c r="CV60">
        <f>IFERROR(INDEX(ADJ!$A$1:$BZ$1000,MATCH(PAYROLL!D60,ADJ!A$1:A$500,0),MATCH(PAYROLL!CV$2,ADJ!$2:$2,0)),0)</f>
        <v/>
      </c>
      <c r="CW60">
        <f>IFERROR(INDEX(ADJ!$A$1:$BZ$1000,MATCH(PAYROLL!D60,ADJ!A$1:A$500,0),MATCH(PAYROLL!CW$2,ADJ!$2:$2,0)),0)</f>
        <v/>
      </c>
      <c r="CX60">
        <f>SUM(CR60:CW60)</f>
        <v/>
      </c>
      <c r="CY60">
        <f>ROUND(IF(CR60&gt;0,T60+V60*VLOOKUP("R202",TSC!$B$1:$C$500,2,0),0),0)</f>
        <v/>
      </c>
      <c r="CZ60">
        <f>IFERROR(INDEX(CSDA!D$1:D$500,MATCH($CZ$2,CSDA!C$1:C$500,0)),0)</f>
        <v/>
      </c>
      <c r="DA60">
        <f>ROUND(T60*0.7%,0)</f>
        <v/>
      </c>
      <c r="DB60">
        <f>ROUND(T60/12,0)</f>
        <v/>
      </c>
      <c r="DC60">
        <f ref="DC60" t="array">IFERROR(INDEX(CSDA!D$1:D$500,MATCH("Trích giữ"&amp;PAYROLL!DC$2,CSDA!A$1:A$500&amp;CSDA!C$1:C$500,0)),0)</f>
        <v/>
      </c>
      <c r="DD60">
        <f ref="DD60" t="array">IFERROR(INDEX(CSDA!D$1:D$500,MATCH("Trích giữ"&amp;PAYROLL!DD$2,CSDA!A$1:A$500&amp;CSDA!C$1:C$500,0)),0)</f>
        <v/>
      </c>
      <c r="DE60">
        <f ref="DE60" t="array">IFERROR(INDEX(CSDA!D$1:D$500,MATCH("Trích giữ"&amp;PAYROLL!DE$2,CSDA!A$1:A$500&amp;CSDA!C$1:C$500,0)),0)</f>
        <v/>
      </c>
      <c r="DF60">
        <f>IFERROR(INDEX(CSDA!D$1:D$500,MATCH(PAYROLL!DF$2,CSDA!C$1:C$500,0)),0)</f>
        <v/>
      </c>
      <c r="DG60">
        <f ref="DG60" t="array">IFERROR(INDEX(CSDA!D$1:D$500,MATCH("Trích giữ"&amp;PAYROLL!DG$2,CSDA!A$1:A$500&amp;CSDA!C$1:C$500,0)),0)</f>
        <v/>
      </c>
      <c r="DH60">
        <f>ROUND(T60/26,0)</f>
        <v/>
      </c>
      <c r="DI60">
        <f ref="DI60" t="array">IFERROR(INDEX(CSDA!D$1:D$500,MATCH("Trích giữ"&amp;PAYROLL!DI$2,CSDA!A$1:A$500&amp;CSDA!C$1:C$500,0)),0)</f>
        <v/>
      </c>
      <c r="DJ60">
        <f>IF(U60=0,T60*21.5%-BL60,0)</f>
        <v/>
      </c>
      <c r="DK60">
        <f ref="DK60" t="array">IFERROR(INDEX(CSDA!D$1:D$500,MATCH("Trích giữ"&amp;PAYROLL!DK$2,CSDA!A$1:A$500&amp;CSDA!C$1:C$500,0)),0)</f>
        <v/>
      </c>
      <c r="DL60">
        <f>IFERROR(INDEX(CSDA!D$1:D$500,MATCH(PAYROLL!DL$2,CSDA!C$1:C$500,0))/12,0)</f>
        <v/>
      </c>
      <c r="DM60">
        <f>SUM(DB60:DL60)</f>
        <v/>
      </c>
      <c r="DN60">
        <f>IFERROR(INDEX(ADJ!$A$1:$BZ$1000,MATCH(PAYROLL!D60,ADJ!A$1:A$500,0),MATCH(PAYROLL!DN$2,ADJ!$2:$2,0)),0)</f>
        <v/>
      </c>
      <c r="DO60">
        <f>IFERROR(SUM(BP60,DM60:DN60,CX60:DA60)-DT60,0)</f>
        <v/>
      </c>
      <c r="DP60">
        <f ref="DP60" t="array">SUM(BW60*IFERROR(INDEX(CSDA!D$1:D$500,MATCH(BW$2,CSDA!C$1:C$500,0)),0)%,CX60*IFERROR(INDEX(CSDA!D$1:D$500,MATCH(CX$2,CSDA!C$1:C$500,0)),0)%,DA60*IFERROR(INDEX(CSDA!D$1:D$500,MATCH(DA$2,CSDA!C$1:C$500,0)),0)%,DB60*IFERROR(INDEX(CSDA!D$1:D$500,MATCH(DB$2,CSDA!C$1:C$500,0)),0)%,DF60*IFERROR(INDEX(CSDA!D$1:D$500,MATCH("Phí dịch vụ"&amp;PAYROLL!DF$2,CSDA!A$1:A$500&amp;CSDA!C$1:C$500,0)),0)%,DC60*IFERROR(INDEX(CSDA!D$1:D$500,MATCH("Phí dịch vụ"&amp;PAYROLL!DC$2,CSDA!A$1:A$500&amp;CSDA!C$1:C$500,0)),0)%,DH60*IFERROR(INDEX(CSDA!D$1:D$500,MATCH("Phí dịch vụ"&amp;PAYROLL!DH$2,CSDA!A$1:A$500&amp;CSDA!C$1:C$500,0)),0)%,DJ60*IFERROR(INDEX(CSDA!D$1:D$500,MATCH("Phí dịch vụ"&amp;PAYROLL!DJ$2,CSDA!A$1:A$500&amp;CSDA!C$1:C$500,0)),0)%,BN60*IFERROR(INDEX(CSDA!D$1:D$500,MATCH(BN$2,CSDA!C$1:C$500,0)),0)%)-BN60*7%</f>
        <v/>
      </c>
      <c r="DQ60">
        <f>IFERROR(INDEX(ADJ!$A$1:$BZ$1000,MATCH(PAYROLL!D60,ADJ!A$1:A$500,0),MATCH(PAYROLL!DQ$2,ADJ!$2:$2,0)),0)</f>
        <v/>
      </c>
      <c r="DR60">
        <f>IFERROR(INDEX(ADJ!$A$1:$BZ$1000,MATCH(PAYROLL!D60,ADJ!A$1:A$500,0),MATCH(PAYROLL!DR$2,ADJ!$2:$2,0)),0)</f>
        <v/>
      </c>
      <c r="DS60">
        <f>SUM(DP60:DR60)</f>
        <v/>
      </c>
      <c r="DT60">
        <f>EK60</f>
        <v/>
      </c>
      <c r="DU60">
        <f>SUM(DO60:DR60)</f>
        <v/>
      </c>
      <c r="DV60">
        <f>ROUND(DU60*0.1,0)</f>
        <v/>
      </c>
      <c r="DW60">
        <f>DU60+DV60</f>
        <v/>
      </c>
      <c r="DZ60">
        <f>IFERROR(INDEX(ADJ!$A$1:$BZ$1000,MATCH(PAYROLL!$D60,ADJ!A$1:A$500,0),MATCH(PAYROLL!DZ$2,ADJ!$2:$2,0)),0)</f>
        <v/>
      </c>
      <c r="EA60">
        <f>IFERROR(INDEX(ADJ!$A$1:$BZ$1000,MATCH(PAYROLL!$D60,ADJ!A$1:A$500,0),MATCH(PAYROLL!EA$2,ADJ!$2:$2,0)),0)</f>
        <v/>
      </c>
      <c r="EB60">
        <f>IFERROR(INDEX(ADJ!$A$1:$BZ$1000,MATCH(PAYROLL!$D60,ADJ!A$1:A$500,0),MATCH(PAYROLL!EB$2,ADJ!$2:$2,0)),0)</f>
        <v/>
      </c>
      <c r="EC60">
        <f>IFERROR(INDEX(ADJ!$A$1:$BZ$1000,MATCH(PAYROLL!$D60,ADJ!A$1:A$500,0),MATCH(PAYROLL!EC$2,ADJ!$2:$2,0)),0)</f>
        <v/>
      </c>
      <c r="ED60">
        <f>IFERROR(INDEX(ADJ!$A$1:$BZ$1000,MATCH(PAYROLL!$D60,ADJ!A$1:A$500,0),MATCH(PAYROLL!ED$2,ADJ!$2:$2,0)),0)</f>
        <v/>
      </c>
      <c r="EE60">
        <f>IFERROR(INDEX(ADJ!$A$1:$BZ$1000,MATCH(PAYROLL!$D60,ADJ!A$1:A$500,0),MATCH(PAYROLL!EE$2,ADJ!$2:$2,0)),0)</f>
        <v/>
      </c>
      <c r="EF60">
        <f>IFERROR(INDEX(ADJ!$A$1:$BZ$1000,MATCH(PAYROLL!$D60,ADJ!A$1:A$500,0),MATCH(PAYROLL!EF$2,ADJ!$2:$2,0)),0)</f>
        <v/>
      </c>
      <c r="EG60">
        <f>IFERROR(INDEX(ADJ!$A$1:$BZ$1000,MATCH(PAYROLL!$D60,ADJ!A$1:A$500,0),MATCH(PAYROLL!EG$2,ADJ!$2:$2,0)),0)</f>
        <v/>
      </c>
      <c r="EH60">
        <f>IFERROR(INDEX(ADJ!$A$1:$BZ$1000,MATCH(PAYROLL!$D60,ADJ!A$1:A$500,0),MATCH(PAYROLL!EH$2,ADJ!$2:$2,0)),0)</f>
        <v/>
      </c>
      <c r="EI60">
        <f>IFERROR(INDEX(ADJ!$A$1:$BZ$1000,MATCH(PAYROLL!D60,ADJ!A$1:A$500,0),MATCH(PAYROLL!EI$2,ADJ!$2:$2,0)),0)</f>
        <v/>
      </c>
      <c r="EJ60">
        <f>IFERROR(INDEX(ADJ!$A$1:$BZ$1000,MATCH(PAYROLL!$D60,ADJ!A$1:A$500,0),MATCH(PAYROLL!EJ$2,ADJ!$2:$2,0)),0)</f>
        <v/>
      </c>
      <c r="EK60">
        <f>SUM(DZ60:EJ60)</f>
        <v/>
      </c>
    </row>
    <row r="61">
      <c r="A61" t="n">
        <v>59</v>
      </c>
      <c r="B61" t="inlineStr">
        <is>
          <t>Quàng Văn Tiên</t>
        </is>
      </c>
      <c r="D61" t="inlineStr">
        <is>
          <t>159778-01</t>
        </is>
      </c>
      <c r="S61">
        <f>IFERROR(INDEX(PIS!$A$1:$BZ$1000,MATCH($D61,PIS!C$1:C$500,0),MATCH("Lương CB tháng trước",PIS!$1:$1,0)),0)</f>
        <v/>
      </c>
      <c r="T61">
        <f>IFERROR(INDEX(PIS!$A$1:$BZ$1000,MATCH($D61,PIS!C$1:C$500,0),MATCH("Lương CB hiện tại",PIS!$1:$1,0)),0)</f>
        <v/>
      </c>
      <c r="U61">
        <f>IFERROR(INDEX(PIS!$A$1:$BZ$1000,MATCH($D61,PIS!C$1:C$500,0),MATCH("Lương đóng BHBB",PIS!$1:$1,0)),0)</f>
        <v/>
      </c>
      <c r="V61">
        <f>IFERROR(INDEX(PIS!$A$1:$BZ$1000,MATCH($D61,PIS!C$1:C$500,0),MATCH(V$2,PIS!$2:$2,0)),0)</f>
        <v/>
      </c>
      <c r="W61">
        <f>IFERROR(INDEX(PIS!$A$1:$BZ$1000,MATCH($D61,PIS!C$1:C$500,0),MATCH(W$2,PIS!$2:$2,0)),0)</f>
        <v/>
      </c>
      <c r="X61">
        <f>IFERROR(INDEX(PIS!$A$1:$BZ$1000,MATCH($D61,PIS!C$1:C$500,0),MATCH(X$2,PIS!$2:$2,0)),0)</f>
        <v/>
      </c>
      <c r="Y61">
        <f>IFERROR(INDEX(PIS!$A$1:$BZ$1000,MATCH($D61,PIS!C$1:C$500,0),MATCH(Y$2,PIS!$2:$2,0)),0)</f>
        <v/>
      </c>
      <c r="Z61">
        <f>IFERROR(INDEX(PIS!$A$1:$BZ$1000,MATCH($D61,PIS!C$1:C$500,0),MATCH(Z$2,PIS!$2:$2,0)),0)</f>
        <v/>
      </c>
      <c r="AA61">
        <f>IFERROR(INDEX(PIS!$A$1:$BZ$1000,MATCH($D61,PIS!C$1:C$500,0),MATCH(AA$2,PIS!$2:$2,0)),0)</f>
        <v/>
      </c>
      <c r="AB61">
        <f>IFERROR(INDEX(PIS!$A$1:$BZ$1000,MATCH($D61,PIS!C$1:C$500,0),MATCH(AB$2,PIS!$2:$2,0)),0)</f>
        <v/>
      </c>
      <c r="AC61">
        <f>SUM(V61:AB61)</f>
        <v/>
      </c>
      <c r="AD61">
        <f>IFERROR(INDEX(TIMESHEET!$A$1:$AI$5000,MATCH($D61,TIMESHEET!A$1:A$500,0),MATCH("T100",TIMESHEET!$2:$2,0))-2,0)</f>
        <v/>
      </c>
      <c r="AE61">
        <f>IFERROR(INDEX(TIMESHEET!$A$1:$AI$5000,MATCH($D61,TIMESHEET!A$1:A$500,0),MATCH("T202",TIMESHEET!$2:$2,0)),0)</f>
        <v/>
      </c>
      <c r="AF61">
        <f>IFERROR(INDEX(TIMESHEET!$A$1:$AI$5000,MATCH($D61,TIMESHEET!A$1:A$500,0),MATCH("T302",TIMESHEET!$2:$2,0)),0)</f>
        <v/>
      </c>
      <c r="AG61">
        <f>IFERROR(INDEX(TIMESHEET!$A$1:$AI$5000,MATCH($D61,TIMESHEET!A$1:A$500,0),MATCH("T406",TIMESHEET!$2:$2,0)),0)</f>
        <v/>
      </c>
      <c r="AH61">
        <f>AE61+AG61</f>
        <v/>
      </c>
      <c r="AI61">
        <f>IFERROR(INDEX(TIMESHEET!$A$1:$AI$5000,MATCH($D61,TIMESHEET!A$1:A$500,0),MATCH("T701",TIMESHEET!$2:$2,0)),0)</f>
        <v/>
      </c>
      <c r="AJ61">
        <f>IFERROR(INDEX(TIMESHEET!$A$1:$AI$5000,MATCH($D61,TIMESHEET!B$1:B$500,0),MATCH("T320",TIMESHEET!$2:$2,0)),0)</f>
        <v/>
      </c>
      <c r="AK61">
        <f>IFERROR(IF(LEFT(INDEX(PIS!O$1:O$500,MATCH(D61,PIS!C$1:C$500)),1)="M",T61/AD61*SUM(AE61:AG61),T61*AD61),0)</f>
        <v/>
      </c>
      <c r="AL61">
        <f>IFERROR(INDEX(ADJ!$A$1:$BZ$1000,MATCH(PAYROLL!D61,ADJ!A$1:A$500,0),MATCH(PAYROLL!AL$2,ADJ!$2:$2,0)),0)</f>
        <v/>
      </c>
      <c r="AM61">
        <f>SUM(AK61:AL61)</f>
        <v/>
      </c>
      <c r="AN61">
        <f>IFERROR(ROUND(V61/$AD61*$AH61,0),0)</f>
        <v/>
      </c>
      <c r="AO61">
        <f>IFERROR(ROUND(W61/$AD61*$AH61,0),0)</f>
        <v/>
      </c>
      <c r="AP61">
        <f>IFERROR(ROUND(X61/$AD61*$AE61,0),0)</f>
        <v/>
      </c>
      <c r="AQ61">
        <f>IFERROR(ROUND(Y61/$AD61*$AH61,0),0)</f>
        <v/>
      </c>
      <c r="AR61">
        <f>IFERROR(ROUND(Z61/$AD61*$AH61,0),0)</f>
        <v/>
      </c>
      <c r="AS61">
        <f>IFERROR(ROUND(AA61/$AD61*$AH61,0),0)</f>
        <v/>
      </c>
      <c r="AT61">
        <f>IFERROR(IF((AE61+AF61+AG61)&gt;13,AB61,ROUND(AB61/AD61*AH61,0)),0)</f>
        <v/>
      </c>
      <c r="AU61">
        <f>IFERROR(INDEX(ADJ!$A$1:$BZ$1000,MATCH(PAYROLL!D61,ADJ!A$1:A$500,0),MATCH(PAYROLL!AU$2,ADJ!$2:$2,0)),0)</f>
        <v/>
      </c>
      <c r="AV61">
        <f>ROUND(SUM(AN61:AU61),0)</f>
        <v/>
      </c>
      <c r="AW61">
        <f>IFERROR(INDEX(TIMESHEET!$A$1:$AI$5000,MATCH(PAYROLL!D61,TIMESHEET!A$1:A$500,0),MATCH("T620",TIMESHEET!$2:$2,0)),0)</f>
        <v/>
      </c>
      <c r="AX61">
        <f>IFERROR(INDEX(TIMESHEET!$A$1:$AI$5000,MATCH(PAYROLL!D61,TIMESHEET!A$1:A$500,0),MATCH("T601",TIMESHEET!$2:$2,0)),0)</f>
        <v/>
      </c>
      <c r="AY61">
        <f>IFERROR(INDEX(TIMESHEET!$A$1:$AI$5000,MATCH(PAYROLL!D61,TIMESHEET!A$1:A$500,0),MATCH("T602",TIMESHEET!$2:$2,0)),0)</f>
        <v/>
      </c>
      <c r="AZ61">
        <f>IFERROR(INDEX(TIMESHEET!$A$1:$AI$5000,MATCH(PAYROLL!D61,TIMESHEET!A$1:A$500,0),MATCH("T603",TIMESHEET!$2:$2,0)),0)</f>
        <v/>
      </c>
      <c r="BA61">
        <f>IFERROR(INDEX(TIMESHEET!$A$1:$AI$5000,MATCH(PAYROLL!D61,TIMESHEET!A$1:A$500,0),MATCH("T611",TIMESHEET!$2:$2,0)),0)</f>
        <v/>
      </c>
      <c r="BB61">
        <f>IFERROR(INDEX(TIMESHEET!$A$1:$AI$5000,MATCH(PAYROLL!D61,TIMESHEET!A$1:A$500,0),MATCH("T612",TIMESHEET!$2:$2,0)),0)</f>
        <v/>
      </c>
      <c r="BC61">
        <f>IFERROR(INDEX(TIMESHEET!$A$1:$AI$5000,MATCH(PAYROLL!D61,TIMESHEET!A$1:A$500,0),MATCH("T613",TIMESHEET!$2:$2,0)),0)</f>
        <v/>
      </c>
      <c r="BD61">
        <f>IFERROR(INDEX(TIMESHEET!$A$1:$AI$5000,MATCH(PAYROLL!D61,TIMESHEET!A$1:A$500,0),MATCH("T500",TIMESHEET!$2:$2,0)),0)</f>
        <v/>
      </c>
      <c r="BE61">
        <f>IFERROR(IF(LEFT(INDEX(PIS!O$1:O$500,MATCH(D61,PIS!C$1:C$500)),1)="M",T61/AD61/8*(AW61+AX61*1.5+AY61*2+AZ61*3+BA61*2.1+BB61*2.7+BC61*3.9+BD61*0.3),T61/8*(AW61+AX61*1.5+AY61*2+AZ61*3+BA61*2.1+BB61*2.7+BC61*3.9+BD61*0.3)),0)</f>
        <v/>
      </c>
      <c r="BF61">
        <f>IFERROR(INDEX(ADJ!$A$1:$BZ$1000,MATCH(PAYROLL!$D61,ADJ!A$1:A$500,0),MATCH(PAYROLL!BF$2,ADJ!$2:$2,0)),0)</f>
        <v/>
      </c>
      <c r="BG61">
        <f>IFERROR(INDEX(ADJ!$A$1:$BZ$1000,MATCH(PAYROLL!D61,ADJ!A$1:A$500,0),MATCH(PAYROLL!BG$2,ADJ!$2:$2,0)),0)</f>
        <v/>
      </c>
      <c r="BH61">
        <f>IFERROR(INDEX(ADJ!$A$1:$BZ$1000,MATCH(PAYROLL!D61,ADJ!A$1:A$500,0),MATCH(PAYROLL!BH$2,ADJ!$2:$2,0)),0)</f>
        <v/>
      </c>
      <c r="BI61">
        <f>IFERROR(INDEX(ADJ!$A$1:$BZ$1000,MATCH(PAYROLL!D61,ADJ!A$1:A$500,0),MATCH(PAYROLL!BI$2,ADJ!$2:$2,0)),0)</f>
        <v/>
      </c>
      <c r="BJ61">
        <f>IFERROR(INDEX(ADJ!$A$1:$BZ$1000,MATCH(PAYROLL!D61,ADJ!A$1:A$500,0),MATCH(PAYROLL!BJ$2,ADJ!$2:$2,0)),0)</f>
        <v/>
      </c>
      <c r="BK61">
        <f>SUM(BF61:BJ61)</f>
        <v/>
      </c>
      <c r="BL61">
        <f>IFERROR(INDEX(ADJ!$A$1:$BZ$1000,MATCH(PAYROLL!D61,ADJ!A$1:A$500,0),MATCH(PAYROLL!BL$2,ADJ!$2:$2,0)),0)</f>
        <v/>
      </c>
      <c r="BM61">
        <f>IFERROR(INDEX(ADJ!$A$1:$BZ$1000,MATCH(PAYROLL!D61,ADJ!A$1:A$500,0),MATCH(PAYROLL!BM$2,ADJ!$2:$2,0)),0)</f>
        <v/>
      </c>
      <c r="BN61">
        <f>IFERROR(INDEX(ADJ!$A$1:$BZ$1000,MATCH(PAYROLL!D61,ADJ!A$1:A$500,0),MATCH(PAYROLL!BN$2,ADJ!$2:$2,0)),0)</f>
        <v/>
      </c>
      <c r="BO61">
        <f>IFERROR(INDEX(ADJ!$A$1:$BZ$1000,MATCH(PAYROLL!D61,ADJ!A$1:A$500,0),MATCH(PAYROLL!BO$2,ADJ!$2:$2,0)),0)</f>
        <v/>
      </c>
      <c r="BP61">
        <f>SUM(AM61,AV61,BE61,BK61,BL61:BO61)</f>
        <v/>
      </c>
      <c r="BQ61">
        <f>BO61</f>
        <v/>
      </c>
      <c r="BR61">
        <f>IFERROR(ROUND(IF(LEFT(INDEX(PIS!O$1:O$500,MATCH(D61,PIS!C$1:C$500)),1)="D",T61/8*(BD61*0.3),IF(LEFT(INDEX(PIS!O$1:O$500,MATCH(D61,PIS!C$1:C$500)),1)="H",T61*($BD61*0.3),T61/$AD61/8*($BD61*0.3))),0),0)</f>
        <v/>
      </c>
      <c r="BS61">
        <f>IF(AP61&lt;1,0,MIN(AP61,730000))</f>
        <v/>
      </c>
      <c r="BT61">
        <f>IFERROR(ROUND((BE61-SUM(AW61:BC61)*T61/AD61/8),0)-BR61,0)</f>
        <v/>
      </c>
      <c r="BU61">
        <f>AO61</f>
        <v/>
      </c>
      <c r="BV61">
        <f>SUM(BQ61:BU61)</f>
        <v/>
      </c>
      <c r="BW61">
        <f>BP61-BV61</f>
        <v/>
      </c>
      <c r="BX61">
        <f>IFERROR(IF(RIGHT(INDEX(PIS!O$1:O$500,MATCH(D61,PIS!C$1:C$500)),5)="Gross",MIN(U61+V61,VLOOKUP("R700",TSC!B:C,2,0)*VLOOKUP("R101",TSC!B:C,2,0))*VLOOKUP("R701",TSC!B:C,2,0)%,0),0)</f>
        <v/>
      </c>
      <c r="BY61">
        <f>IFERROR(IF(RIGHT(INDEX(PIS!O$1:O$500,MATCH(D61,PIS!C$1:C$500)),5)="Gross",MIN(U61+V61,VLOOKUP("R700",TSC!B:C,2,0)*VLOOKUP("R101",TSC!B:C,2,0))*VLOOKUP("T704",TSC!B:C,2,0)%,0),0)</f>
        <v/>
      </c>
      <c r="BZ61">
        <f>IFERROR(IF(RIGHT(INDEX(PIS!O$1:O$500,MATCH(D61,PIS!C$1:C$500)),5)="Gross",MIN(U61+V61,VLOOKUP("R700",TSC!B:C,2,0)*VLOOKUP("1",TSC!F:G,2,0))*VLOOKUP("T705",TSC!B:C,2,0)%,0),0)</f>
        <v/>
      </c>
      <c r="CA61">
        <f>IFERROR(INDEX(ADJ!$A$1:$BZ$1000,MATCH(PAYROLL!D61,ADJ!A$1:A$500,0),MATCH(PAYROLL!CA$2,ADJ!$2:$2,0)),0)</f>
        <v/>
      </c>
      <c r="CB61">
        <f>IFERROR(INDEX(ADJ!$A$1:$BZ$1000,MATCH(PAYROLL!D61,ADJ!A$1:A$500,0),MATCH(PAYROLL!CB$2,ADJ!$2:$2,0)),0)</f>
        <v/>
      </c>
      <c r="CC61">
        <f>SUM(BX61:CB61)</f>
        <v/>
      </c>
      <c r="CD61">
        <f>IFERROR(INDEX(PIS!$A$1:$BZ$1000,MATCH(PAYROLL!D61,PIS!C$1:C$500,0),MATCH(PAYROLL!CD$1,PIS!$1:$1,0)),0)</f>
        <v/>
      </c>
      <c r="CE61">
        <f>IFERROR(IF(OR(INDEX(PIS!P$1:P$500,MATCH(D61,PIS!C$1:C$500,0))="LT2",INDEX(PIS!P$1:P$500,MATCH(D61,PIS!C$1:C$500,0))="P10"),0,SUM(CC61,CD61*VLOOKUP("R601",TSC!B:C,2,0),VLOOKUP("R602",TSC!B:C,2,0))),0)</f>
        <v/>
      </c>
      <c r="CF61">
        <f>MAX(BW61-CE61,0)</f>
        <v/>
      </c>
      <c r="CG61">
        <f>IFERROR(IF(OR(RIGHT(INDEX(PIS!P$1:P$500,MATCH(D61,PIS!C$1:C$500)),5)="P10",RIGHT(INDEX(PIS!P$1:P$500,MATCH(D61,PIS!C$1:C$500)),5)="CK"),0,IF(CF61&lt;=5000000,CF61*5%,IF(CF61&lt;=10000000,CF61*10%-250000,IF(CF61&lt;=18000000,CF61*15%-750000,IF(CF61&lt;=32000000,CF61*20%-1650000,IF(CF61&lt;=52000000,CF61*25%-3250000,IF(CF61&lt;=80000000,BH61*30%-5850000,CF61*35%-9850000))))))),0)</f>
        <v/>
      </c>
      <c r="CH61">
        <f>IFERROR(IF(OR(INDEX(PIS!P$1:P$500,MATCH(D61,PIS!C$1:C$500))="LT",INDEX(PIS!P$1:P$500,MATCH(D61,PIS!C$1:C$500))="CK"),0,IF(CF61&lt;2000000,0,CF61*10%)),0)</f>
        <v/>
      </c>
      <c r="CI61">
        <f>IFERROR(INDEX(ADJ!$A$1:$BZ$1000,MATCH(PAYROLL!D61,ADJ!A$1:A$500,0),MATCH(PAYROLL!CI$2,ADJ!$2:$2,0)),0)</f>
        <v/>
      </c>
      <c r="CJ61">
        <f>IFERROR(INDEX(ADJ!$A$1:$BZ$1000,MATCH(PAYROLL!D61,ADJ!A$1:A$500,0),MATCH(PAYROLL!CJ$2,ADJ!$2:$2,0)),0)</f>
        <v/>
      </c>
      <c r="CK61">
        <f>IFERROR(INDEX(ADJ!$A$1:$BZ$1000,MATCH(PAYROLL!D61,ADJ!A$1:A$500,0),MATCH(PAYROLL!CK$2,ADJ!$2:$2,0)),0)</f>
        <v/>
      </c>
      <c r="CL61">
        <f>SUM(CG61:CK61)</f>
        <v/>
      </c>
      <c r="CM61">
        <f>ROUND(SUM(CH61:CK61),0)</f>
        <v/>
      </c>
      <c r="CN61">
        <f>IFERROR(INDEX(CSDA!D$1:D$500,MATCH($CN$2,CSDA!C$1:C$500,0))*INDEX(PIS!V$1:V$500,MATCH(D61,PIS!C$1:C$500))+INDEX(ADJ!$A$1:$BZ$1000,MATCH(PAYROLL!D61,ADJ!A$1:A$500,0),MATCH(PAYROLL!CN$2,ADJ!$2:$2,0)),0)</f>
        <v/>
      </c>
      <c r="CO61">
        <f>IFERROR(INDEX(ADJ!$A$1:$BZ$1000,MATCH(PAYROLL!D61,ADJ!A$1:A$500,0),MATCH(PAYROLL!CO$2,ADJ!$2:$2,0)),0)</f>
        <v/>
      </c>
      <c r="CP61">
        <f>IFERROR(INDEX(ADJ!$A$1:$BZ$1000,MATCH(PAYROLL!D61,ADJ!A$1:A$500,0),MATCH(PAYROLL!CP$2,ADJ!$2:$2,0)),0)</f>
        <v/>
      </c>
      <c r="CQ61">
        <f>BP61-CL61-CI61-CM61-CN61-CO61-CP61-CC61</f>
        <v/>
      </c>
      <c r="CR61">
        <f>IFERROR(IF(RIGHT(INDEX(PIS!O$1:O$500,MATCH(D61,PIS!C$1:C$500,0)),5)="Gross",MIN(U61+V61,VLOOKUP("R700",TSC!B:C,2,0)*VLOOKUP("R101",TSC!B:C,2,0))*(VLOOKUP("T711",TSC!B:C,2,0)+VLOOKUP("T712",TSC!B:C,2,0))%,MIN(T61+V61,VLOOKUP("R700",TSC!B:C,2,0)*VLOOKUP("R101",TSC!B:C,2,0))*(VLOOKUP("T711",TSC!B:C,2,0)+VLOOKUP("T712",TSC!B:C,2,0)+VLOOKUP("R701",TSC!B:C,2,0))%),0)</f>
        <v/>
      </c>
      <c r="CS61">
        <f>IFERROR(IF(RIGHT(INDEX(PIS!O$1:O$500,MATCH(D61,PIS!C$1:C$500,0)),5)="Gross",MIN(U61+V61,VLOOKUP("R700",TSC!B:C,2,0)*VLOOKUP("R101",TSC!B:C,2,0))*(VLOOKUP("T714",TSC!B:C,2,0))%,MIN(T61+V61,VLOOKUP("R700",TSC!B:C,2,0)*VLOOKUP("R101",TSC!B:C,2,0))*(VLOOKUP("T704",TSC!B:C,2,0)+VLOOKUP("T714",TSC!B:C,2,0))%),0)</f>
        <v/>
      </c>
      <c r="CT61">
        <f>IFERROR(IF(RIGHT(INDEX(PIS!O$1:O$500,MATCH(D61,PIS!C$1:C$500,0)),5)="Gross",MIN(U61+V61,VLOOKUP("R700",TSC!B:C,2,0)*VLOOKUP("R101",TSC!B:C,2,0))*VLOOKUP("T705",TSC!B:C,2,0)%,MIN(T61+V61,VLOOKUP("R700",TSC!B:C,2,0)*VLOOKUP("R101",TSC!B:C,2,0))*VLOOKUP("T705",TSC!B:C,2,0)%),0)</f>
        <v/>
      </c>
      <c r="CU61">
        <f>IFERROR(IF(RIGHT(INDEX(PIS!O$1:O$500,MATCH(D61,PIS!C$1:C$500,0)),5)="Gross",MIN(U61+V61,VLOOKUP("R700",TSC!B:C,2,0)*VLOOKUP("R101",TSC!B:C,2,0))*(VLOOKUP("T713",TSC!B:C,2,0))%,MIN(T61+V61,VLOOKUP("R700",TSC!B:C,2,0)*VLOOKUP("R101",TSC!B:C,2,0))*(VLOOKUP("T713",TSC!B:C,2,0))%),0)</f>
        <v/>
      </c>
      <c r="CV61">
        <f>IFERROR(INDEX(ADJ!$A$1:$BZ$1000,MATCH(PAYROLL!D61,ADJ!A$1:A$500,0),MATCH(PAYROLL!CV$2,ADJ!$2:$2,0)),0)</f>
        <v/>
      </c>
      <c r="CW61">
        <f>IFERROR(INDEX(ADJ!$A$1:$BZ$1000,MATCH(PAYROLL!D61,ADJ!A$1:A$500,0),MATCH(PAYROLL!CW$2,ADJ!$2:$2,0)),0)</f>
        <v/>
      </c>
      <c r="CX61">
        <f>SUM(CR61:CW61)</f>
        <v/>
      </c>
      <c r="CY61">
        <f>ROUND(IF(CR61&gt;0,T61+V61*VLOOKUP("R202",TSC!$B$1:$C$500,2,0),0),0)</f>
        <v/>
      </c>
      <c r="CZ61">
        <f>IFERROR(INDEX(CSDA!D$1:D$500,MATCH($CZ$2,CSDA!C$1:C$500,0)),0)</f>
        <v/>
      </c>
      <c r="DA61">
        <f>ROUND(T61*0.7%,0)</f>
        <v/>
      </c>
      <c r="DB61">
        <f>ROUND(T61/12,0)</f>
        <v/>
      </c>
      <c r="DC61">
        <f ref="DC61" t="array">IFERROR(INDEX(CSDA!D$1:D$500,MATCH("Trích giữ"&amp;PAYROLL!DC$2,CSDA!A$1:A$500&amp;CSDA!C$1:C$500,0)),0)</f>
        <v/>
      </c>
      <c r="DD61">
        <f ref="DD61" t="array">IFERROR(INDEX(CSDA!D$1:D$500,MATCH("Trích giữ"&amp;PAYROLL!DD$2,CSDA!A$1:A$500&amp;CSDA!C$1:C$500,0)),0)</f>
        <v/>
      </c>
      <c r="DE61">
        <f ref="DE61" t="array">IFERROR(INDEX(CSDA!D$1:D$500,MATCH("Trích giữ"&amp;PAYROLL!DE$2,CSDA!A$1:A$500&amp;CSDA!C$1:C$500,0)),0)</f>
        <v/>
      </c>
      <c r="DF61">
        <f>IFERROR(INDEX(CSDA!D$1:D$500,MATCH(PAYROLL!DF$2,CSDA!C$1:C$500,0)),0)</f>
        <v/>
      </c>
      <c r="DG61">
        <f ref="DG61" t="array">IFERROR(INDEX(CSDA!D$1:D$500,MATCH("Trích giữ"&amp;PAYROLL!DG$2,CSDA!A$1:A$500&amp;CSDA!C$1:C$500,0)),0)</f>
        <v/>
      </c>
      <c r="DH61">
        <f>ROUND(T61/26,0)</f>
        <v/>
      </c>
      <c r="DI61">
        <f ref="DI61" t="array">IFERROR(INDEX(CSDA!D$1:D$500,MATCH("Trích giữ"&amp;PAYROLL!DI$2,CSDA!A$1:A$500&amp;CSDA!C$1:C$500,0)),0)</f>
        <v/>
      </c>
      <c r="DJ61">
        <f>IF(U61=0,T61*21.5%-BL61,0)</f>
        <v/>
      </c>
      <c r="DK61">
        <f ref="DK61" t="array">IFERROR(INDEX(CSDA!D$1:D$500,MATCH("Trích giữ"&amp;PAYROLL!DK$2,CSDA!A$1:A$500&amp;CSDA!C$1:C$500,0)),0)</f>
        <v/>
      </c>
      <c r="DL61">
        <f>IFERROR(INDEX(CSDA!D$1:D$500,MATCH(PAYROLL!DL$2,CSDA!C$1:C$500,0))/12,0)</f>
        <v/>
      </c>
      <c r="DM61">
        <f>SUM(DB61:DL61)</f>
        <v/>
      </c>
      <c r="DN61">
        <f>IFERROR(INDEX(ADJ!$A$1:$BZ$1000,MATCH(PAYROLL!D61,ADJ!A$1:A$500,0),MATCH(PAYROLL!DN$2,ADJ!$2:$2,0)),0)</f>
        <v/>
      </c>
      <c r="DO61">
        <f>IFERROR(SUM(BP61,DM61:DN61,CX61:DA61)-DT61,0)</f>
        <v/>
      </c>
      <c r="DP61">
        <f ref="DP61" t="array">SUM(BW61*IFERROR(INDEX(CSDA!D$1:D$500,MATCH(BW$2,CSDA!C$1:C$500,0)),0)%,CX61*IFERROR(INDEX(CSDA!D$1:D$500,MATCH(CX$2,CSDA!C$1:C$500,0)),0)%,DA61*IFERROR(INDEX(CSDA!D$1:D$500,MATCH(DA$2,CSDA!C$1:C$500,0)),0)%,DB61*IFERROR(INDEX(CSDA!D$1:D$500,MATCH(DB$2,CSDA!C$1:C$500,0)),0)%,DF61*IFERROR(INDEX(CSDA!D$1:D$500,MATCH("Phí dịch vụ"&amp;PAYROLL!DF$2,CSDA!A$1:A$500&amp;CSDA!C$1:C$500,0)),0)%,DC61*IFERROR(INDEX(CSDA!D$1:D$500,MATCH("Phí dịch vụ"&amp;PAYROLL!DC$2,CSDA!A$1:A$500&amp;CSDA!C$1:C$500,0)),0)%,DH61*IFERROR(INDEX(CSDA!D$1:D$500,MATCH("Phí dịch vụ"&amp;PAYROLL!DH$2,CSDA!A$1:A$500&amp;CSDA!C$1:C$500,0)),0)%,DJ61*IFERROR(INDEX(CSDA!D$1:D$500,MATCH("Phí dịch vụ"&amp;PAYROLL!DJ$2,CSDA!A$1:A$500&amp;CSDA!C$1:C$500,0)),0)%,BN61*IFERROR(INDEX(CSDA!D$1:D$500,MATCH(BN$2,CSDA!C$1:C$500,0)),0)%)-BN61*7%</f>
        <v/>
      </c>
      <c r="DQ61">
        <f>IFERROR(INDEX(ADJ!$A$1:$BZ$1000,MATCH(PAYROLL!D61,ADJ!A$1:A$500,0),MATCH(PAYROLL!DQ$2,ADJ!$2:$2,0)),0)</f>
        <v/>
      </c>
      <c r="DR61">
        <f>IFERROR(INDEX(ADJ!$A$1:$BZ$1000,MATCH(PAYROLL!D61,ADJ!A$1:A$500,0),MATCH(PAYROLL!DR$2,ADJ!$2:$2,0)),0)</f>
        <v/>
      </c>
      <c r="DS61">
        <f>SUM(DP61:DR61)</f>
        <v/>
      </c>
      <c r="DT61">
        <f>EK61</f>
        <v/>
      </c>
      <c r="DU61">
        <f>SUM(DO61:DR61)</f>
        <v/>
      </c>
      <c r="DV61">
        <f>ROUND(DU61*0.1,0)</f>
        <v/>
      </c>
      <c r="DW61">
        <f>DU61+DV61</f>
        <v/>
      </c>
      <c r="DZ61">
        <f>IFERROR(INDEX(ADJ!$A$1:$BZ$1000,MATCH(PAYROLL!$D61,ADJ!A$1:A$500,0),MATCH(PAYROLL!DZ$2,ADJ!$2:$2,0)),0)</f>
        <v/>
      </c>
      <c r="EA61">
        <f>IFERROR(INDEX(ADJ!$A$1:$BZ$1000,MATCH(PAYROLL!$D61,ADJ!A$1:A$500,0),MATCH(PAYROLL!EA$2,ADJ!$2:$2,0)),0)</f>
        <v/>
      </c>
      <c r="EB61">
        <f>IFERROR(INDEX(ADJ!$A$1:$BZ$1000,MATCH(PAYROLL!$D61,ADJ!A$1:A$500,0),MATCH(PAYROLL!EB$2,ADJ!$2:$2,0)),0)</f>
        <v/>
      </c>
      <c r="EC61">
        <f>IFERROR(INDEX(ADJ!$A$1:$BZ$1000,MATCH(PAYROLL!$D61,ADJ!A$1:A$500,0),MATCH(PAYROLL!EC$2,ADJ!$2:$2,0)),0)</f>
        <v/>
      </c>
      <c r="ED61">
        <f>IFERROR(INDEX(ADJ!$A$1:$BZ$1000,MATCH(PAYROLL!$D61,ADJ!A$1:A$500,0),MATCH(PAYROLL!ED$2,ADJ!$2:$2,0)),0)</f>
        <v/>
      </c>
      <c r="EE61">
        <f>IFERROR(INDEX(ADJ!$A$1:$BZ$1000,MATCH(PAYROLL!$D61,ADJ!A$1:A$500,0),MATCH(PAYROLL!EE$2,ADJ!$2:$2,0)),0)</f>
        <v/>
      </c>
      <c r="EF61">
        <f>IFERROR(INDEX(ADJ!$A$1:$BZ$1000,MATCH(PAYROLL!$D61,ADJ!A$1:A$500,0),MATCH(PAYROLL!EF$2,ADJ!$2:$2,0)),0)</f>
        <v/>
      </c>
      <c r="EG61">
        <f>IFERROR(INDEX(ADJ!$A$1:$BZ$1000,MATCH(PAYROLL!$D61,ADJ!A$1:A$500,0),MATCH(PAYROLL!EG$2,ADJ!$2:$2,0)),0)</f>
        <v/>
      </c>
      <c r="EH61">
        <f>IFERROR(INDEX(ADJ!$A$1:$BZ$1000,MATCH(PAYROLL!$D61,ADJ!A$1:A$500,0),MATCH(PAYROLL!EH$2,ADJ!$2:$2,0)),0)</f>
        <v/>
      </c>
      <c r="EI61">
        <f>IFERROR(INDEX(ADJ!$A$1:$BZ$1000,MATCH(PAYROLL!D61,ADJ!A$1:A$500,0),MATCH(PAYROLL!EI$2,ADJ!$2:$2,0)),0)</f>
        <v/>
      </c>
      <c r="EJ61">
        <f>IFERROR(INDEX(ADJ!$A$1:$BZ$1000,MATCH(PAYROLL!$D61,ADJ!A$1:A$500,0),MATCH(PAYROLL!EJ$2,ADJ!$2:$2,0)),0)</f>
        <v/>
      </c>
      <c r="EK61">
        <f>SUM(DZ61:EJ61)</f>
        <v/>
      </c>
    </row>
    <row r="62">
      <c r="A62" t="n">
        <v>60</v>
      </c>
      <c r="B62" t="inlineStr">
        <is>
          <t>Vy Quế Phúc</t>
        </is>
      </c>
      <c r="D62" t="inlineStr">
        <is>
          <t>154000-02</t>
        </is>
      </c>
      <c r="S62">
        <f>IFERROR(INDEX(PIS!$A$1:$BZ$1000,MATCH($D62,PIS!C$1:C$500,0),MATCH("Lương CB tháng trước",PIS!$1:$1,0)),0)</f>
        <v/>
      </c>
      <c r="T62">
        <f>IFERROR(INDEX(PIS!$A$1:$BZ$1000,MATCH($D62,PIS!C$1:C$500,0),MATCH("Lương CB hiện tại",PIS!$1:$1,0)),0)</f>
        <v/>
      </c>
      <c r="U62">
        <f>IFERROR(INDEX(PIS!$A$1:$BZ$1000,MATCH($D62,PIS!C$1:C$500,0),MATCH("Lương đóng BHBB",PIS!$1:$1,0)),0)</f>
        <v/>
      </c>
      <c r="V62">
        <f>IFERROR(INDEX(PIS!$A$1:$BZ$1000,MATCH($D62,PIS!C$1:C$500,0),MATCH(V$2,PIS!$2:$2,0)),0)</f>
        <v/>
      </c>
      <c r="W62">
        <f>IFERROR(INDEX(PIS!$A$1:$BZ$1000,MATCH($D62,PIS!C$1:C$500,0),MATCH(W$2,PIS!$2:$2,0)),0)</f>
        <v/>
      </c>
      <c r="X62">
        <f>IFERROR(INDEX(PIS!$A$1:$BZ$1000,MATCH($D62,PIS!C$1:C$500,0),MATCH(X$2,PIS!$2:$2,0)),0)</f>
        <v/>
      </c>
      <c r="Y62">
        <f>IFERROR(INDEX(PIS!$A$1:$BZ$1000,MATCH($D62,PIS!C$1:C$500,0),MATCH(Y$2,PIS!$2:$2,0)),0)</f>
        <v/>
      </c>
      <c r="Z62">
        <f>IFERROR(INDEX(PIS!$A$1:$BZ$1000,MATCH($D62,PIS!C$1:C$500,0),MATCH(Z$2,PIS!$2:$2,0)),0)</f>
        <v/>
      </c>
      <c r="AA62">
        <f>IFERROR(INDEX(PIS!$A$1:$BZ$1000,MATCH($D62,PIS!C$1:C$500,0),MATCH(AA$2,PIS!$2:$2,0)),0)</f>
        <v/>
      </c>
      <c r="AB62">
        <f>IFERROR(INDEX(PIS!$A$1:$BZ$1000,MATCH($D62,PIS!C$1:C$500,0),MATCH(AB$2,PIS!$2:$2,0)),0)</f>
        <v/>
      </c>
      <c r="AC62">
        <f>SUM(V62:AB62)</f>
        <v/>
      </c>
      <c r="AD62">
        <f>IFERROR(INDEX(TIMESHEET!$A$1:$AI$5000,MATCH($D62,TIMESHEET!A$1:A$500,0),MATCH("T100",TIMESHEET!$2:$2,0))-2,0)</f>
        <v/>
      </c>
      <c r="AE62">
        <f>IFERROR(INDEX(TIMESHEET!$A$1:$AI$5000,MATCH($D62,TIMESHEET!A$1:A$500,0),MATCH("T202",TIMESHEET!$2:$2,0)),0)</f>
        <v/>
      </c>
      <c r="AF62">
        <f>IFERROR(INDEX(TIMESHEET!$A$1:$AI$5000,MATCH($D62,TIMESHEET!A$1:A$500,0),MATCH("T302",TIMESHEET!$2:$2,0)),0)</f>
        <v/>
      </c>
      <c r="AG62">
        <f>IFERROR(INDEX(TIMESHEET!$A$1:$AI$5000,MATCH($D62,TIMESHEET!A$1:A$500,0),MATCH("T406",TIMESHEET!$2:$2,0)),0)</f>
        <v/>
      </c>
      <c r="AH62">
        <f>AE62+AG62</f>
        <v/>
      </c>
      <c r="AI62">
        <f>IFERROR(INDEX(TIMESHEET!$A$1:$AI$5000,MATCH($D62,TIMESHEET!A$1:A$500,0),MATCH("T701",TIMESHEET!$2:$2,0)),0)</f>
        <v/>
      </c>
      <c r="AJ62">
        <f>IFERROR(INDEX(TIMESHEET!$A$1:$AI$5000,MATCH($D62,TIMESHEET!B$1:B$500,0),MATCH("T320",TIMESHEET!$2:$2,0)),0)</f>
        <v/>
      </c>
      <c r="AK62">
        <f>IFERROR(IF(LEFT(INDEX(PIS!O$1:O$500,MATCH(D62,PIS!C$1:C$500)),1)="M",T62/AD62*SUM(AE62:AG62),T62*AD62),0)</f>
        <v/>
      </c>
      <c r="AL62">
        <f>IFERROR(INDEX(ADJ!$A$1:$BZ$1000,MATCH(PAYROLL!D62,ADJ!A$1:A$500,0),MATCH(PAYROLL!AL$2,ADJ!$2:$2,0)),0)</f>
        <v/>
      </c>
      <c r="AM62">
        <f>SUM(AK62:AL62)</f>
        <v/>
      </c>
      <c r="AN62">
        <f>IFERROR(ROUND(V62/$AD62*$AH62,0),0)</f>
        <v/>
      </c>
      <c r="AO62">
        <f>IFERROR(ROUND(W62/$AD62*$AH62,0),0)</f>
        <v/>
      </c>
      <c r="AP62">
        <f>IFERROR(ROUND(X62/$AD62*$AE62,0),0)</f>
        <v/>
      </c>
      <c r="AQ62">
        <f>IFERROR(ROUND(Y62/$AD62*$AH62,0),0)</f>
        <v/>
      </c>
      <c r="AR62">
        <f>IFERROR(ROUND(Z62/$AD62*$AH62,0),0)</f>
        <v/>
      </c>
      <c r="AS62">
        <f>IFERROR(ROUND(AA62/$AD62*$AH62,0),0)</f>
        <v/>
      </c>
      <c r="AT62">
        <f>IFERROR(IF((AE62+AF62+AG62)&gt;13,AB62,ROUND(AB62/AD62*AH62,0)),0)</f>
        <v/>
      </c>
      <c r="AU62">
        <f>IFERROR(INDEX(ADJ!$A$1:$BZ$1000,MATCH(PAYROLL!D62,ADJ!A$1:A$500,0),MATCH(PAYROLL!AU$2,ADJ!$2:$2,0)),0)</f>
        <v/>
      </c>
      <c r="AV62">
        <f>ROUND(SUM(AN62:AU62),0)</f>
        <v/>
      </c>
      <c r="AW62">
        <f>IFERROR(INDEX(TIMESHEET!$A$1:$AI$5000,MATCH(PAYROLL!D62,TIMESHEET!A$1:A$500,0),MATCH("T620",TIMESHEET!$2:$2,0)),0)</f>
        <v/>
      </c>
      <c r="AX62">
        <f>IFERROR(INDEX(TIMESHEET!$A$1:$AI$5000,MATCH(PAYROLL!D62,TIMESHEET!A$1:A$500,0),MATCH("T601",TIMESHEET!$2:$2,0)),0)</f>
        <v/>
      </c>
      <c r="AY62">
        <f>IFERROR(INDEX(TIMESHEET!$A$1:$AI$5000,MATCH(PAYROLL!D62,TIMESHEET!A$1:A$500,0),MATCH("T602",TIMESHEET!$2:$2,0)),0)</f>
        <v/>
      </c>
      <c r="AZ62">
        <f>IFERROR(INDEX(TIMESHEET!$A$1:$AI$5000,MATCH(PAYROLL!D62,TIMESHEET!A$1:A$500,0),MATCH("T603",TIMESHEET!$2:$2,0)),0)</f>
        <v/>
      </c>
      <c r="BA62">
        <f>IFERROR(INDEX(TIMESHEET!$A$1:$AI$5000,MATCH(PAYROLL!D62,TIMESHEET!A$1:A$500,0),MATCH("T611",TIMESHEET!$2:$2,0)),0)</f>
        <v/>
      </c>
      <c r="BB62">
        <f>IFERROR(INDEX(TIMESHEET!$A$1:$AI$5000,MATCH(PAYROLL!D62,TIMESHEET!A$1:A$500,0),MATCH("T612",TIMESHEET!$2:$2,0)),0)</f>
        <v/>
      </c>
      <c r="BC62">
        <f>IFERROR(INDEX(TIMESHEET!$A$1:$AI$5000,MATCH(PAYROLL!D62,TIMESHEET!A$1:A$500,0),MATCH("T613",TIMESHEET!$2:$2,0)),0)</f>
        <v/>
      </c>
      <c r="BD62">
        <f>IFERROR(INDEX(TIMESHEET!$A$1:$AI$5000,MATCH(PAYROLL!D62,TIMESHEET!A$1:A$500,0),MATCH("T500",TIMESHEET!$2:$2,0)),0)</f>
        <v/>
      </c>
      <c r="BE62">
        <f>IFERROR(IF(LEFT(INDEX(PIS!O$1:O$500,MATCH(D62,PIS!C$1:C$500)),1)="M",T62/AD62/8*(AW62+AX62*1.5+AY62*2+AZ62*3+BA62*2.1+BB62*2.7+BC62*3.9+BD62*0.3),T62/8*(AW62+AX62*1.5+AY62*2+AZ62*3+BA62*2.1+BB62*2.7+BC62*3.9+BD62*0.3)),0)</f>
        <v/>
      </c>
      <c r="BF62">
        <f>IFERROR(INDEX(ADJ!$A$1:$BZ$1000,MATCH(PAYROLL!$D62,ADJ!A$1:A$500,0),MATCH(PAYROLL!BF$2,ADJ!$2:$2,0)),0)</f>
        <v/>
      </c>
      <c r="BG62">
        <f>IFERROR(INDEX(ADJ!$A$1:$BZ$1000,MATCH(PAYROLL!D62,ADJ!A$1:A$500,0),MATCH(PAYROLL!BG$2,ADJ!$2:$2,0)),0)</f>
        <v/>
      </c>
      <c r="BH62">
        <f>IFERROR(INDEX(ADJ!$A$1:$BZ$1000,MATCH(PAYROLL!D62,ADJ!A$1:A$500,0),MATCH(PAYROLL!BH$2,ADJ!$2:$2,0)),0)</f>
        <v/>
      </c>
      <c r="BI62">
        <f>IFERROR(INDEX(ADJ!$A$1:$BZ$1000,MATCH(PAYROLL!D62,ADJ!A$1:A$500,0),MATCH(PAYROLL!BI$2,ADJ!$2:$2,0)),0)</f>
        <v/>
      </c>
      <c r="BJ62">
        <f>IFERROR(INDEX(ADJ!$A$1:$BZ$1000,MATCH(PAYROLL!D62,ADJ!A$1:A$500,0),MATCH(PAYROLL!BJ$2,ADJ!$2:$2,0)),0)</f>
        <v/>
      </c>
      <c r="BK62">
        <f>SUM(BF62:BJ62)</f>
        <v/>
      </c>
      <c r="BL62">
        <f>IFERROR(INDEX(ADJ!$A$1:$BZ$1000,MATCH(PAYROLL!D62,ADJ!A$1:A$500,0),MATCH(PAYROLL!BL$2,ADJ!$2:$2,0)),0)</f>
        <v/>
      </c>
      <c r="BM62">
        <f>IFERROR(INDEX(ADJ!$A$1:$BZ$1000,MATCH(PAYROLL!D62,ADJ!A$1:A$500,0),MATCH(PAYROLL!BM$2,ADJ!$2:$2,0)),0)</f>
        <v/>
      </c>
      <c r="BN62">
        <f>IFERROR(INDEX(ADJ!$A$1:$BZ$1000,MATCH(PAYROLL!D62,ADJ!A$1:A$500,0),MATCH(PAYROLL!BN$2,ADJ!$2:$2,0)),0)</f>
        <v/>
      </c>
      <c r="BO62">
        <f>IFERROR(INDEX(ADJ!$A$1:$BZ$1000,MATCH(PAYROLL!D62,ADJ!A$1:A$500,0),MATCH(PAYROLL!BO$2,ADJ!$2:$2,0)),0)</f>
        <v/>
      </c>
      <c r="BP62">
        <f>SUM(AM62,AV62,BE62,BK62,BL62:BO62)</f>
        <v/>
      </c>
      <c r="BQ62">
        <f>BO62</f>
        <v/>
      </c>
      <c r="BR62">
        <f>IFERROR(ROUND(IF(LEFT(INDEX(PIS!O$1:O$500,MATCH(D62,PIS!C$1:C$500)),1)="D",T62/8*(BD62*0.3),IF(LEFT(INDEX(PIS!O$1:O$500,MATCH(D62,PIS!C$1:C$500)),1)="H",T62*($BD62*0.3),T62/$AD62/8*($BD62*0.3))),0),0)</f>
        <v/>
      </c>
      <c r="BS62">
        <f>IF(AP62&lt;1,0,MIN(AP62,730000))</f>
        <v/>
      </c>
      <c r="BT62">
        <f>IFERROR(ROUND((BE62-SUM(AW62:BC62)*T62/AD62/8),0)-BR62,0)</f>
        <v/>
      </c>
      <c r="BU62">
        <f>AO62</f>
        <v/>
      </c>
      <c r="BV62">
        <f>SUM(BQ62:BU62)</f>
        <v/>
      </c>
      <c r="BW62">
        <f>BP62-BV62</f>
        <v/>
      </c>
      <c r="BX62">
        <f>IFERROR(IF(RIGHT(INDEX(PIS!O$1:O$500,MATCH(D62,PIS!C$1:C$500)),5)="Gross",MIN(U62+V62,VLOOKUP("R700",TSC!B:C,2,0)*VLOOKUP("R101",TSC!B:C,2,0))*VLOOKUP("R701",TSC!B:C,2,0)%,0),0)</f>
        <v/>
      </c>
      <c r="BY62">
        <f>IFERROR(IF(RIGHT(INDEX(PIS!O$1:O$500,MATCH(D62,PIS!C$1:C$500)),5)="Gross",MIN(U62+V62,VLOOKUP("R700",TSC!B:C,2,0)*VLOOKUP("R101",TSC!B:C,2,0))*VLOOKUP("T704",TSC!B:C,2,0)%,0),0)</f>
        <v/>
      </c>
      <c r="BZ62">
        <f>IFERROR(IF(RIGHT(INDEX(PIS!O$1:O$500,MATCH(D62,PIS!C$1:C$500)),5)="Gross",MIN(U62+V62,VLOOKUP("R700",TSC!B:C,2,0)*VLOOKUP("1",TSC!F:G,2,0))*VLOOKUP("T705",TSC!B:C,2,0)%,0),0)</f>
        <v/>
      </c>
      <c r="CA62">
        <f>IFERROR(INDEX(ADJ!$A$1:$BZ$1000,MATCH(PAYROLL!D62,ADJ!A$1:A$500,0),MATCH(PAYROLL!CA$2,ADJ!$2:$2,0)),0)</f>
        <v/>
      </c>
      <c r="CB62">
        <f>IFERROR(INDEX(ADJ!$A$1:$BZ$1000,MATCH(PAYROLL!D62,ADJ!A$1:A$500,0),MATCH(PAYROLL!CB$2,ADJ!$2:$2,0)),0)</f>
        <v/>
      </c>
      <c r="CC62">
        <f>SUM(BX62:CB62)</f>
        <v/>
      </c>
      <c r="CD62">
        <f>IFERROR(INDEX(PIS!$A$1:$BZ$1000,MATCH(PAYROLL!D62,PIS!C$1:C$500,0),MATCH(PAYROLL!CD$1,PIS!$1:$1,0)),0)</f>
        <v/>
      </c>
      <c r="CE62">
        <f>IFERROR(IF(OR(INDEX(PIS!P$1:P$500,MATCH(D62,PIS!C$1:C$500,0))="LT2",INDEX(PIS!P$1:P$500,MATCH(D62,PIS!C$1:C$500,0))="P10"),0,SUM(CC62,CD62*VLOOKUP("R601",TSC!B:C,2,0),VLOOKUP("R602",TSC!B:C,2,0))),0)</f>
        <v/>
      </c>
      <c r="CF62">
        <f>MAX(BW62-CE62,0)</f>
        <v/>
      </c>
      <c r="CG62">
        <f>IFERROR(IF(OR(RIGHT(INDEX(PIS!P$1:P$500,MATCH(D62,PIS!C$1:C$500)),5)="P10",RIGHT(INDEX(PIS!P$1:P$500,MATCH(D62,PIS!C$1:C$500)),5)="CK"),0,IF(CF62&lt;=5000000,CF62*5%,IF(CF62&lt;=10000000,CF62*10%-250000,IF(CF62&lt;=18000000,CF62*15%-750000,IF(CF62&lt;=32000000,CF62*20%-1650000,IF(CF62&lt;=52000000,CF62*25%-3250000,IF(CF62&lt;=80000000,BH62*30%-5850000,CF62*35%-9850000))))))),0)</f>
        <v/>
      </c>
      <c r="CH62">
        <f>IFERROR(IF(OR(INDEX(PIS!P$1:P$500,MATCH(D62,PIS!C$1:C$500))="LT",INDEX(PIS!P$1:P$500,MATCH(D62,PIS!C$1:C$500))="CK"),0,IF(CF62&lt;2000000,0,CF62*10%)),0)</f>
        <v/>
      </c>
      <c r="CI62">
        <f>IFERROR(INDEX(ADJ!$A$1:$BZ$1000,MATCH(PAYROLL!D62,ADJ!A$1:A$500,0),MATCH(PAYROLL!CI$2,ADJ!$2:$2,0)),0)</f>
        <v/>
      </c>
      <c r="CJ62">
        <f>IFERROR(INDEX(ADJ!$A$1:$BZ$1000,MATCH(PAYROLL!D62,ADJ!A$1:A$500,0),MATCH(PAYROLL!CJ$2,ADJ!$2:$2,0)),0)</f>
        <v/>
      </c>
      <c r="CK62">
        <f>IFERROR(INDEX(ADJ!$A$1:$BZ$1000,MATCH(PAYROLL!D62,ADJ!A$1:A$500,0),MATCH(PAYROLL!CK$2,ADJ!$2:$2,0)),0)</f>
        <v/>
      </c>
      <c r="CL62">
        <f>SUM(CG62:CK62)</f>
        <v/>
      </c>
      <c r="CM62">
        <f>ROUND(SUM(CH62:CK62),0)</f>
        <v/>
      </c>
      <c r="CN62">
        <f>IFERROR(INDEX(CSDA!D$1:D$500,MATCH($CN$2,CSDA!C$1:C$500,0))*INDEX(PIS!V$1:V$500,MATCH(D62,PIS!C$1:C$500))+INDEX(ADJ!$A$1:$BZ$1000,MATCH(PAYROLL!D62,ADJ!A$1:A$500,0),MATCH(PAYROLL!CN$2,ADJ!$2:$2,0)),0)</f>
        <v/>
      </c>
      <c r="CO62">
        <f>IFERROR(INDEX(ADJ!$A$1:$BZ$1000,MATCH(PAYROLL!D62,ADJ!A$1:A$500,0),MATCH(PAYROLL!CO$2,ADJ!$2:$2,0)),0)</f>
        <v/>
      </c>
      <c r="CP62">
        <f>IFERROR(INDEX(ADJ!$A$1:$BZ$1000,MATCH(PAYROLL!D62,ADJ!A$1:A$500,0),MATCH(PAYROLL!CP$2,ADJ!$2:$2,0)),0)</f>
        <v/>
      </c>
      <c r="CQ62">
        <f>BP62-CL62-CI62-CM62-CN62-CO62-CP62-CC62</f>
        <v/>
      </c>
      <c r="CR62">
        <f>IFERROR(IF(RIGHT(INDEX(PIS!O$1:O$500,MATCH(D62,PIS!C$1:C$500,0)),5)="Gross",MIN(U62+V62,VLOOKUP("R700",TSC!B:C,2,0)*VLOOKUP("R101",TSC!B:C,2,0))*(VLOOKUP("T711",TSC!B:C,2,0)+VLOOKUP("T712",TSC!B:C,2,0))%,MIN(T62+V62,VLOOKUP("R700",TSC!B:C,2,0)*VLOOKUP("R101",TSC!B:C,2,0))*(VLOOKUP("T711",TSC!B:C,2,0)+VLOOKUP("T712",TSC!B:C,2,0)+VLOOKUP("R701",TSC!B:C,2,0))%),0)</f>
        <v/>
      </c>
      <c r="CS62">
        <f>IFERROR(IF(RIGHT(INDEX(PIS!O$1:O$500,MATCH(D62,PIS!C$1:C$500,0)),5)="Gross",MIN(U62+V62,VLOOKUP("R700",TSC!B:C,2,0)*VLOOKUP("R101",TSC!B:C,2,0))*(VLOOKUP("T714",TSC!B:C,2,0))%,MIN(T62+V62,VLOOKUP("R700",TSC!B:C,2,0)*VLOOKUP("R101",TSC!B:C,2,0))*(VLOOKUP("T704",TSC!B:C,2,0)+VLOOKUP("T714",TSC!B:C,2,0))%),0)</f>
        <v/>
      </c>
      <c r="CT62">
        <f>IFERROR(IF(RIGHT(INDEX(PIS!O$1:O$500,MATCH(D62,PIS!C$1:C$500,0)),5)="Gross",MIN(U62+V62,VLOOKUP("R700",TSC!B:C,2,0)*VLOOKUP("R101",TSC!B:C,2,0))*VLOOKUP("T705",TSC!B:C,2,0)%,MIN(T62+V62,VLOOKUP("R700",TSC!B:C,2,0)*VLOOKUP("R101",TSC!B:C,2,0))*VLOOKUP("T705",TSC!B:C,2,0)%),0)</f>
        <v/>
      </c>
      <c r="CU62">
        <f>IFERROR(IF(RIGHT(INDEX(PIS!O$1:O$500,MATCH(D62,PIS!C$1:C$500,0)),5)="Gross",MIN(U62+V62,VLOOKUP("R700",TSC!B:C,2,0)*VLOOKUP("R101",TSC!B:C,2,0))*(VLOOKUP("T713",TSC!B:C,2,0))%,MIN(T62+V62,VLOOKUP("R700",TSC!B:C,2,0)*VLOOKUP("R101",TSC!B:C,2,0))*(VLOOKUP("T713",TSC!B:C,2,0))%),0)</f>
        <v/>
      </c>
      <c r="CV62">
        <f>IFERROR(INDEX(ADJ!$A$1:$BZ$1000,MATCH(PAYROLL!D62,ADJ!A$1:A$500,0),MATCH(PAYROLL!CV$2,ADJ!$2:$2,0)),0)</f>
        <v/>
      </c>
      <c r="CW62">
        <f>IFERROR(INDEX(ADJ!$A$1:$BZ$1000,MATCH(PAYROLL!D62,ADJ!A$1:A$500,0),MATCH(PAYROLL!CW$2,ADJ!$2:$2,0)),0)</f>
        <v/>
      </c>
      <c r="CX62">
        <f>SUM(CR62:CW62)</f>
        <v/>
      </c>
      <c r="CY62">
        <f>ROUND(IF(CR62&gt;0,T62+V62*VLOOKUP("R202",TSC!$B$1:$C$500,2,0),0),0)</f>
        <v/>
      </c>
      <c r="CZ62">
        <f>IFERROR(INDEX(CSDA!D$1:D$500,MATCH($CZ$2,CSDA!C$1:C$500,0)),0)</f>
        <v/>
      </c>
      <c r="DA62">
        <f>ROUND(T62*0.7%,0)</f>
        <v/>
      </c>
      <c r="DB62">
        <f>ROUND(T62/12,0)</f>
        <v/>
      </c>
      <c r="DC62">
        <f ref="DC62" t="array">IFERROR(INDEX(CSDA!D$1:D$500,MATCH("Trích giữ"&amp;PAYROLL!DC$2,CSDA!A$1:A$500&amp;CSDA!C$1:C$500,0)),0)</f>
        <v/>
      </c>
      <c r="DD62">
        <f ref="DD62" t="array">IFERROR(INDEX(CSDA!D$1:D$500,MATCH("Trích giữ"&amp;PAYROLL!DD$2,CSDA!A$1:A$500&amp;CSDA!C$1:C$500,0)),0)</f>
        <v/>
      </c>
      <c r="DE62">
        <f ref="DE62" t="array">IFERROR(INDEX(CSDA!D$1:D$500,MATCH("Trích giữ"&amp;PAYROLL!DE$2,CSDA!A$1:A$500&amp;CSDA!C$1:C$500,0)),0)</f>
        <v/>
      </c>
      <c r="DF62">
        <f>IFERROR(INDEX(CSDA!D$1:D$500,MATCH(PAYROLL!DF$2,CSDA!C$1:C$500,0)),0)</f>
        <v/>
      </c>
      <c r="DG62">
        <f ref="DG62" t="array">IFERROR(INDEX(CSDA!D$1:D$500,MATCH("Trích giữ"&amp;PAYROLL!DG$2,CSDA!A$1:A$500&amp;CSDA!C$1:C$500,0)),0)</f>
        <v/>
      </c>
      <c r="DH62">
        <f>ROUND(T62/26,0)</f>
        <v/>
      </c>
      <c r="DI62">
        <f ref="DI62" t="array">IFERROR(INDEX(CSDA!D$1:D$500,MATCH("Trích giữ"&amp;PAYROLL!DI$2,CSDA!A$1:A$500&amp;CSDA!C$1:C$500,0)),0)</f>
        <v/>
      </c>
      <c r="DJ62">
        <f>IF(U62=0,T62*21.5%-BL62,0)</f>
        <v/>
      </c>
      <c r="DK62">
        <f ref="DK62" t="array">IFERROR(INDEX(CSDA!D$1:D$500,MATCH("Trích giữ"&amp;PAYROLL!DK$2,CSDA!A$1:A$500&amp;CSDA!C$1:C$500,0)),0)</f>
        <v/>
      </c>
      <c r="DL62">
        <f>IFERROR(INDEX(CSDA!D$1:D$500,MATCH(PAYROLL!DL$2,CSDA!C$1:C$500,0))/12,0)</f>
        <v/>
      </c>
      <c r="DM62">
        <f>SUM(DB62:DL62)</f>
        <v/>
      </c>
      <c r="DN62">
        <f>IFERROR(INDEX(ADJ!$A$1:$BZ$1000,MATCH(PAYROLL!D62,ADJ!A$1:A$500,0),MATCH(PAYROLL!DN$2,ADJ!$2:$2,0)),0)</f>
        <v/>
      </c>
      <c r="DO62">
        <f>IFERROR(SUM(BP62,DM62:DN62,CX62:DA62)-DT62,0)</f>
        <v/>
      </c>
      <c r="DP62">
        <f ref="DP62" t="array">SUM(BW62*IFERROR(INDEX(CSDA!D$1:D$500,MATCH(BW$2,CSDA!C$1:C$500,0)),0)%,CX62*IFERROR(INDEX(CSDA!D$1:D$500,MATCH(CX$2,CSDA!C$1:C$500,0)),0)%,DA62*IFERROR(INDEX(CSDA!D$1:D$500,MATCH(DA$2,CSDA!C$1:C$500,0)),0)%,DB62*IFERROR(INDEX(CSDA!D$1:D$500,MATCH(DB$2,CSDA!C$1:C$500,0)),0)%,DF62*IFERROR(INDEX(CSDA!D$1:D$500,MATCH("Phí dịch vụ"&amp;PAYROLL!DF$2,CSDA!A$1:A$500&amp;CSDA!C$1:C$500,0)),0)%,DC62*IFERROR(INDEX(CSDA!D$1:D$500,MATCH("Phí dịch vụ"&amp;PAYROLL!DC$2,CSDA!A$1:A$500&amp;CSDA!C$1:C$500,0)),0)%,DH62*IFERROR(INDEX(CSDA!D$1:D$500,MATCH("Phí dịch vụ"&amp;PAYROLL!DH$2,CSDA!A$1:A$500&amp;CSDA!C$1:C$500,0)),0)%,DJ62*IFERROR(INDEX(CSDA!D$1:D$500,MATCH("Phí dịch vụ"&amp;PAYROLL!DJ$2,CSDA!A$1:A$500&amp;CSDA!C$1:C$500,0)),0)%,BN62*IFERROR(INDEX(CSDA!D$1:D$500,MATCH(BN$2,CSDA!C$1:C$500,0)),0)%)-BN62*7%</f>
        <v/>
      </c>
      <c r="DQ62">
        <f>IFERROR(INDEX(ADJ!$A$1:$BZ$1000,MATCH(PAYROLL!D62,ADJ!A$1:A$500,0),MATCH(PAYROLL!DQ$2,ADJ!$2:$2,0)),0)</f>
        <v/>
      </c>
      <c r="DR62">
        <f>IFERROR(INDEX(ADJ!$A$1:$BZ$1000,MATCH(PAYROLL!D62,ADJ!A$1:A$500,0),MATCH(PAYROLL!DR$2,ADJ!$2:$2,0)),0)</f>
        <v/>
      </c>
      <c r="DS62">
        <f>SUM(DP62:DR62)</f>
        <v/>
      </c>
      <c r="DT62">
        <f>EK62</f>
        <v/>
      </c>
      <c r="DU62">
        <f>SUM(DO62:DR62)</f>
        <v/>
      </c>
      <c r="DV62">
        <f>ROUND(DU62*0.1,0)</f>
        <v/>
      </c>
      <c r="DW62">
        <f>DU62+DV62</f>
        <v/>
      </c>
      <c r="DZ62">
        <f>IFERROR(INDEX(ADJ!$A$1:$BZ$1000,MATCH(PAYROLL!$D62,ADJ!A$1:A$500,0),MATCH(PAYROLL!DZ$2,ADJ!$2:$2,0)),0)</f>
        <v/>
      </c>
      <c r="EA62">
        <f>IFERROR(INDEX(ADJ!$A$1:$BZ$1000,MATCH(PAYROLL!$D62,ADJ!A$1:A$500,0),MATCH(PAYROLL!EA$2,ADJ!$2:$2,0)),0)</f>
        <v/>
      </c>
      <c r="EB62">
        <f>IFERROR(INDEX(ADJ!$A$1:$BZ$1000,MATCH(PAYROLL!$D62,ADJ!A$1:A$500,0),MATCH(PAYROLL!EB$2,ADJ!$2:$2,0)),0)</f>
        <v/>
      </c>
      <c r="EC62">
        <f>IFERROR(INDEX(ADJ!$A$1:$BZ$1000,MATCH(PAYROLL!$D62,ADJ!A$1:A$500,0),MATCH(PAYROLL!EC$2,ADJ!$2:$2,0)),0)</f>
        <v/>
      </c>
      <c r="ED62">
        <f>IFERROR(INDEX(ADJ!$A$1:$BZ$1000,MATCH(PAYROLL!$D62,ADJ!A$1:A$500,0),MATCH(PAYROLL!ED$2,ADJ!$2:$2,0)),0)</f>
        <v/>
      </c>
      <c r="EE62">
        <f>IFERROR(INDEX(ADJ!$A$1:$BZ$1000,MATCH(PAYROLL!$D62,ADJ!A$1:A$500,0),MATCH(PAYROLL!EE$2,ADJ!$2:$2,0)),0)</f>
        <v/>
      </c>
      <c r="EF62">
        <f>IFERROR(INDEX(ADJ!$A$1:$BZ$1000,MATCH(PAYROLL!$D62,ADJ!A$1:A$500,0),MATCH(PAYROLL!EF$2,ADJ!$2:$2,0)),0)</f>
        <v/>
      </c>
      <c r="EG62">
        <f>IFERROR(INDEX(ADJ!$A$1:$BZ$1000,MATCH(PAYROLL!$D62,ADJ!A$1:A$500,0),MATCH(PAYROLL!EG$2,ADJ!$2:$2,0)),0)</f>
        <v/>
      </c>
      <c r="EH62">
        <f>IFERROR(INDEX(ADJ!$A$1:$BZ$1000,MATCH(PAYROLL!$D62,ADJ!A$1:A$500,0),MATCH(PAYROLL!EH$2,ADJ!$2:$2,0)),0)</f>
        <v/>
      </c>
      <c r="EI62">
        <f>IFERROR(INDEX(ADJ!$A$1:$BZ$1000,MATCH(PAYROLL!D62,ADJ!A$1:A$500,0),MATCH(PAYROLL!EI$2,ADJ!$2:$2,0)),0)</f>
        <v/>
      </c>
      <c r="EJ62">
        <f>IFERROR(INDEX(ADJ!$A$1:$BZ$1000,MATCH(PAYROLL!$D62,ADJ!A$1:A$500,0),MATCH(PAYROLL!EJ$2,ADJ!$2:$2,0)),0)</f>
        <v/>
      </c>
      <c r="EK62">
        <f>SUM(DZ62:EJ62)</f>
        <v/>
      </c>
    </row>
    <row r="63">
      <c r="A63" t="n">
        <v>61</v>
      </c>
      <c r="B63" t="inlineStr">
        <is>
          <t>Bàn Tuấn Giang</t>
        </is>
      </c>
      <c r="D63" t="inlineStr">
        <is>
          <t>159782-01</t>
        </is>
      </c>
      <c r="S63">
        <f>IFERROR(INDEX(PIS!$A$1:$BZ$1000,MATCH($D63,PIS!C$1:C$500,0),MATCH("Lương CB tháng trước",PIS!$1:$1,0)),0)</f>
        <v/>
      </c>
      <c r="T63">
        <f>IFERROR(INDEX(PIS!$A$1:$BZ$1000,MATCH($D63,PIS!C$1:C$500,0),MATCH("Lương CB hiện tại",PIS!$1:$1,0)),0)</f>
        <v/>
      </c>
      <c r="U63">
        <f>IFERROR(INDEX(PIS!$A$1:$BZ$1000,MATCH($D63,PIS!C$1:C$500,0),MATCH("Lương đóng BHBB",PIS!$1:$1,0)),0)</f>
        <v/>
      </c>
      <c r="V63">
        <f>IFERROR(INDEX(PIS!$A$1:$BZ$1000,MATCH($D63,PIS!C$1:C$500,0),MATCH(V$2,PIS!$2:$2,0)),0)</f>
        <v/>
      </c>
      <c r="W63">
        <f>IFERROR(INDEX(PIS!$A$1:$BZ$1000,MATCH($D63,PIS!C$1:C$500,0),MATCH(W$2,PIS!$2:$2,0)),0)</f>
        <v/>
      </c>
      <c r="X63">
        <f>IFERROR(INDEX(PIS!$A$1:$BZ$1000,MATCH($D63,PIS!C$1:C$500,0),MATCH(X$2,PIS!$2:$2,0)),0)</f>
        <v/>
      </c>
      <c r="Y63">
        <f>IFERROR(INDEX(PIS!$A$1:$BZ$1000,MATCH($D63,PIS!C$1:C$500,0),MATCH(Y$2,PIS!$2:$2,0)),0)</f>
        <v/>
      </c>
      <c r="Z63">
        <f>IFERROR(INDEX(PIS!$A$1:$BZ$1000,MATCH($D63,PIS!C$1:C$500,0),MATCH(Z$2,PIS!$2:$2,0)),0)</f>
        <v/>
      </c>
      <c r="AA63">
        <f>IFERROR(INDEX(PIS!$A$1:$BZ$1000,MATCH($D63,PIS!C$1:C$500,0),MATCH(AA$2,PIS!$2:$2,0)),0)</f>
        <v/>
      </c>
      <c r="AB63">
        <f>IFERROR(INDEX(PIS!$A$1:$BZ$1000,MATCH($D63,PIS!C$1:C$500,0),MATCH(AB$2,PIS!$2:$2,0)),0)</f>
        <v/>
      </c>
      <c r="AC63">
        <f>SUM(V63:AB63)</f>
        <v/>
      </c>
      <c r="AD63">
        <f>IFERROR(INDEX(TIMESHEET!$A$1:$AI$5000,MATCH($D63,TIMESHEET!A$1:A$500,0),MATCH("T100",TIMESHEET!$2:$2,0))-2,0)</f>
        <v/>
      </c>
      <c r="AE63">
        <f>IFERROR(INDEX(TIMESHEET!$A$1:$AI$5000,MATCH($D63,TIMESHEET!A$1:A$500,0),MATCH("T202",TIMESHEET!$2:$2,0)),0)</f>
        <v/>
      </c>
      <c r="AF63">
        <f>IFERROR(INDEX(TIMESHEET!$A$1:$AI$5000,MATCH($D63,TIMESHEET!A$1:A$500,0),MATCH("T302",TIMESHEET!$2:$2,0)),0)</f>
        <v/>
      </c>
      <c r="AG63">
        <f>IFERROR(INDEX(TIMESHEET!$A$1:$AI$5000,MATCH($D63,TIMESHEET!A$1:A$500,0),MATCH("T406",TIMESHEET!$2:$2,0)),0)</f>
        <v/>
      </c>
      <c r="AH63">
        <f>AE63+AG63</f>
        <v/>
      </c>
      <c r="AI63">
        <f>IFERROR(INDEX(TIMESHEET!$A$1:$AI$5000,MATCH($D63,TIMESHEET!A$1:A$500,0),MATCH("T701",TIMESHEET!$2:$2,0)),0)</f>
        <v/>
      </c>
      <c r="AJ63">
        <f>IFERROR(INDEX(TIMESHEET!$A$1:$AI$5000,MATCH($D63,TIMESHEET!B$1:B$500,0),MATCH("T320",TIMESHEET!$2:$2,0)),0)</f>
        <v/>
      </c>
      <c r="AK63">
        <f>IFERROR(IF(LEFT(INDEX(PIS!O$1:O$500,MATCH(D63,PIS!C$1:C$500)),1)="M",T63/AD63*SUM(AE63:AG63),T63*AD63),0)</f>
        <v/>
      </c>
      <c r="AL63">
        <f>IFERROR(INDEX(ADJ!$A$1:$BZ$1000,MATCH(PAYROLL!D63,ADJ!A$1:A$500,0),MATCH(PAYROLL!AL$2,ADJ!$2:$2,0)),0)</f>
        <v/>
      </c>
      <c r="AM63">
        <f>SUM(AK63:AL63)</f>
        <v/>
      </c>
      <c r="AN63">
        <f>IFERROR(ROUND(V63/$AD63*$AH63,0),0)</f>
        <v/>
      </c>
      <c r="AO63">
        <f>IFERROR(ROUND(W63/$AD63*$AH63,0),0)</f>
        <v/>
      </c>
      <c r="AP63">
        <f>IFERROR(ROUND(X63/$AD63*$AE63,0),0)</f>
        <v/>
      </c>
      <c r="AQ63">
        <f>IFERROR(ROUND(Y63/$AD63*$AH63,0),0)</f>
        <v/>
      </c>
      <c r="AR63">
        <f>IFERROR(ROUND(Z63/$AD63*$AH63,0),0)</f>
        <v/>
      </c>
      <c r="AS63">
        <f>IFERROR(ROUND(AA63/$AD63*$AH63,0),0)</f>
        <v/>
      </c>
      <c r="AT63">
        <f>IFERROR(IF((AE63+AF63+AG63)&gt;13,AB63,ROUND(AB63/AD63*AH63,0)),0)</f>
        <v/>
      </c>
      <c r="AU63">
        <f>IFERROR(INDEX(ADJ!$A$1:$BZ$1000,MATCH(PAYROLL!D63,ADJ!A$1:A$500,0),MATCH(PAYROLL!AU$2,ADJ!$2:$2,0)),0)</f>
        <v/>
      </c>
      <c r="AV63">
        <f>ROUND(SUM(AN63:AU63),0)</f>
        <v/>
      </c>
      <c r="AW63">
        <f>IFERROR(INDEX(TIMESHEET!$A$1:$AI$5000,MATCH(PAYROLL!D63,TIMESHEET!A$1:A$500,0),MATCH("T620",TIMESHEET!$2:$2,0)),0)</f>
        <v/>
      </c>
      <c r="AX63">
        <f>IFERROR(INDEX(TIMESHEET!$A$1:$AI$5000,MATCH(PAYROLL!D63,TIMESHEET!A$1:A$500,0),MATCH("T601",TIMESHEET!$2:$2,0)),0)</f>
        <v/>
      </c>
      <c r="AY63">
        <f>IFERROR(INDEX(TIMESHEET!$A$1:$AI$5000,MATCH(PAYROLL!D63,TIMESHEET!A$1:A$500,0),MATCH("T602",TIMESHEET!$2:$2,0)),0)</f>
        <v/>
      </c>
      <c r="AZ63">
        <f>IFERROR(INDEX(TIMESHEET!$A$1:$AI$5000,MATCH(PAYROLL!D63,TIMESHEET!A$1:A$500,0),MATCH("T603",TIMESHEET!$2:$2,0)),0)</f>
        <v/>
      </c>
      <c r="BA63">
        <f>IFERROR(INDEX(TIMESHEET!$A$1:$AI$5000,MATCH(PAYROLL!D63,TIMESHEET!A$1:A$500,0),MATCH("T611",TIMESHEET!$2:$2,0)),0)</f>
        <v/>
      </c>
      <c r="BB63">
        <f>IFERROR(INDEX(TIMESHEET!$A$1:$AI$5000,MATCH(PAYROLL!D63,TIMESHEET!A$1:A$500,0),MATCH("T612",TIMESHEET!$2:$2,0)),0)</f>
        <v/>
      </c>
      <c r="BC63">
        <f>IFERROR(INDEX(TIMESHEET!$A$1:$AI$5000,MATCH(PAYROLL!D63,TIMESHEET!A$1:A$500,0),MATCH("T613",TIMESHEET!$2:$2,0)),0)</f>
        <v/>
      </c>
      <c r="BD63">
        <f>IFERROR(INDEX(TIMESHEET!$A$1:$AI$5000,MATCH(PAYROLL!D63,TIMESHEET!A$1:A$500,0),MATCH("T500",TIMESHEET!$2:$2,0)),0)</f>
        <v/>
      </c>
      <c r="BE63">
        <f>IFERROR(IF(LEFT(INDEX(PIS!O$1:O$500,MATCH(D63,PIS!C$1:C$500)),1)="M",T63/AD63/8*(AW63+AX63*1.5+AY63*2+AZ63*3+BA63*2.1+BB63*2.7+BC63*3.9+BD63*0.3),T63/8*(AW63+AX63*1.5+AY63*2+AZ63*3+BA63*2.1+BB63*2.7+BC63*3.9+BD63*0.3)),0)</f>
        <v/>
      </c>
      <c r="BF63">
        <f>IFERROR(INDEX(ADJ!$A$1:$BZ$1000,MATCH(PAYROLL!$D63,ADJ!A$1:A$500,0),MATCH(PAYROLL!BF$2,ADJ!$2:$2,0)),0)</f>
        <v/>
      </c>
      <c r="BG63">
        <f>IFERROR(INDEX(ADJ!$A$1:$BZ$1000,MATCH(PAYROLL!D63,ADJ!A$1:A$500,0),MATCH(PAYROLL!BG$2,ADJ!$2:$2,0)),0)</f>
        <v/>
      </c>
      <c r="BH63">
        <f>IFERROR(INDEX(ADJ!$A$1:$BZ$1000,MATCH(PAYROLL!D63,ADJ!A$1:A$500,0),MATCH(PAYROLL!BH$2,ADJ!$2:$2,0)),0)</f>
        <v/>
      </c>
      <c r="BI63">
        <f>IFERROR(INDEX(ADJ!$A$1:$BZ$1000,MATCH(PAYROLL!D63,ADJ!A$1:A$500,0),MATCH(PAYROLL!BI$2,ADJ!$2:$2,0)),0)</f>
        <v/>
      </c>
      <c r="BJ63">
        <f>IFERROR(INDEX(ADJ!$A$1:$BZ$1000,MATCH(PAYROLL!D63,ADJ!A$1:A$500,0),MATCH(PAYROLL!BJ$2,ADJ!$2:$2,0)),0)</f>
        <v/>
      </c>
      <c r="BK63">
        <f>SUM(BF63:BJ63)</f>
        <v/>
      </c>
      <c r="BL63">
        <f>IFERROR(INDEX(ADJ!$A$1:$BZ$1000,MATCH(PAYROLL!D63,ADJ!A$1:A$500,0),MATCH(PAYROLL!BL$2,ADJ!$2:$2,0)),0)</f>
        <v/>
      </c>
      <c r="BM63">
        <f>IFERROR(INDEX(ADJ!$A$1:$BZ$1000,MATCH(PAYROLL!D63,ADJ!A$1:A$500,0),MATCH(PAYROLL!BM$2,ADJ!$2:$2,0)),0)</f>
        <v/>
      </c>
      <c r="BN63">
        <f>IFERROR(INDEX(ADJ!$A$1:$BZ$1000,MATCH(PAYROLL!D63,ADJ!A$1:A$500,0),MATCH(PAYROLL!BN$2,ADJ!$2:$2,0)),0)</f>
        <v/>
      </c>
      <c r="BO63">
        <f>IFERROR(INDEX(ADJ!$A$1:$BZ$1000,MATCH(PAYROLL!D63,ADJ!A$1:A$500,0),MATCH(PAYROLL!BO$2,ADJ!$2:$2,0)),0)</f>
        <v/>
      </c>
      <c r="BP63">
        <f>SUM(AM63,AV63,BE63,BK63,BL63:BO63)</f>
        <v/>
      </c>
      <c r="BQ63">
        <f>BO63</f>
        <v/>
      </c>
      <c r="BR63">
        <f>IFERROR(ROUND(IF(LEFT(INDEX(PIS!O$1:O$500,MATCH(D63,PIS!C$1:C$500)),1)="D",T63/8*(BD63*0.3),IF(LEFT(INDEX(PIS!O$1:O$500,MATCH(D63,PIS!C$1:C$500)),1)="H",T63*($BD63*0.3),T63/$AD63/8*($BD63*0.3))),0),0)</f>
        <v/>
      </c>
      <c r="BS63">
        <f>IF(AP63&lt;1,0,MIN(AP63,730000))</f>
        <v/>
      </c>
      <c r="BT63">
        <f>IFERROR(ROUND((BE63-SUM(AW63:BC63)*T63/AD63/8),0)-BR63,0)</f>
        <v/>
      </c>
      <c r="BU63">
        <f>AO63</f>
        <v/>
      </c>
      <c r="BV63">
        <f>SUM(BQ63:BU63)</f>
        <v/>
      </c>
      <c r="BW63">
        <f>BP63-BV63</f>
        <v/>
      </c>
      <c r="BX63">
        <f>IFERROR(IF(RIGHT(INDEX(PIS!O$1:O$500,MATCH(D63,PIS!C$1:C$500)),5)="Gross",MIN(U63+V63,VLOOKUP("R700",TSC!B:C,2,0)*VLOOKUP("R101",TSC!B:C,2,0))*VLOOKUP("R701",TSC!B:C,2,0)%,0),0)</f>
        <v/>
      </c>
      <c r="BY63">
        <f>IFERROR(IF(RIGHT(INDEX(PIS!O$1:O$500,MATCH(D63,PIS!C$1:C$500)),5)="Gross",MIN(U63+V63,VLOOKUP("R700",TSC!B:C,2,0)*VLOOKUP("R101",TSC!B:C,2,0))*VLOOKUP("T704",TSC!B:C,2,0)%,0),0)</f>
        <v/>
      </c>
      <c r="BZ63">
        <f>IFERROR(IF(RIGHT(INDEX(PIS!O$1:O$500,MATCH(D63,PIS!C$1:C$500)),5)="Gross",MIN(U63+V63,VLOOKUP("R700",TSC!B:C,2,0)*VLOOKUP("1",TSC!F:G,2,0))*VLOOKUP("T705",TSC!B:C,2,0)%,0),0)</f>
        <v/>
      </c>
      <c r="CA63">
        <f>IFERROR(INDEX(ADJ!$A$1:$BZ$1000,MATCH(PAYROLL!D63,ADJ!A$1:A$500,0),MATCH(PAYROLL!CA$2,ADJ!$2:$2,0)),0)</f>
        <v/>
      </c>
      <c r="CB63">
        <f>IFERROR(INDEX(ADJ!$A$1:$BZ$1000,MATCH(PAYROLL!D63,ADJ!A$1:A$500,0),MATCH(PAYROLL!CB$2,ADJ!$2:$2,0)),0)</f>
        <v/>
      </c>
      <c r="CC63">
        <f>SUM(BX63:CB63)</f>
        <v/>
      </c>
      <c r="CD63">
        <f>IFERROR(INDEX(PIS!$A$1:$BZ$1000,MATCH(PAYROLL!D63,PIS!C$1:C$500,0),MATCH(PAYROLL!CD$1,PIS!$1:$1,0)),0)</f>
        <v/>
      </c>
      <c r="CE63">
        <f>IFERROR(IF(OR(INDEX(PIS!P$1:P$500,MATCH(D63,PIS!C$1:C$500,0))="LT2",INDEX(PIS!P$1:P$500,MATCH(D63,PIS!C$1:C$500,0))="P10"),0,SUM(CC63,CD63*VLOOKUP("R601",TSC!B:C,2,0),VLOOKUP("R602",TSC!B:C,2,0))),0)</f>
        <v/>
      </c>
      <c r="CF63">
        <f>MAX(BW63-CE63,0)</f>
        <v/>
      </c>
      <c r="CG63">
        <f>IFERROR(IF(OR(RIGHT(INDEX(PIS!P$1:P$500,MATCH(D63,PIS!C$1:C$500)),5)="P10",RIGHT(INDEX(PIS!P$1:P$500,MATCH(D63,PIS!C$1:C$500)),5)="CK"),0,IF(CF63&lt;=5000000,CF63*5%,IF(CF63&lt;=10000000,CF63*10%-250000,IF(CF63&lt;=18000000,CF63*15%-750000,IF(CF63&lt;=32000000,CF63*20%-1650000,IF(CF63&lt;=52000000,CF63*25%-3250000,IF(CF63&lt;=80000000,BH63*30%-5850000,CF63*35%-9850000))))))),0)</f>
        <v/>
      </c>
      <c r="CH63">
        <f>IFERROR(IF(OR(INDEX(PIS!P$1:P$500,MATCH(D63,PIS!C$1:C$500))="LT",INDEX(PIS!P$1:P$500,MATCH(D63,PIS!C$1:C$500))="CK"),0,IF(CF63&lt;2000000,0,CF63*10%)),0)</f>
        <v/>
      </c>
      <c r="CI63">
        <f>IFERROR(INDEX(ADJ!$A$1:$BZ$1000,MATCH(PAYROLL!D63,ADJ!A$1:A$500,0),MATCH(PAYROLL!CI$2,ADJ!$2:$2,0)),0)</f>
        <v/>
      </c>
      <c r="CJ63">
        <f>IFERROR(INDEX(ADJ!$A$1:$BZ$1000,MATCH(PAYROLL!D63,ADJ!A$1:A$500,0),MATCH(PAYROLL!CJ$2,ADJ!$2:$2,0)),0)</f>
        <v/>
      </c>
      <c r="CK63">
        <f>IFERROR(INDEX(ADJ!$A$1:$BZ$1000,MATCH(PAYROLL!D63,ADJ!A$1:A$500,0),MATCH(PAYROLL!CK$2,ADJ!$2:$2,0)),0)</f>
        <v/>
      </c>
      <c r="CL63">
        <f>SUM(CG63:CK63)</f>
        <v/>
      </c>
      <c r="CM63">
        <f>ROUND(SUM(CH63:CK63),0)</f>
        <v/>
      </c>
      <c r="CN63">
        <f>IFERROR(INDEX(CSDA!D$1:D$500,MATCH($CN$2,CSDA!C$1:C$500,0))*INDEX(PIS!V$1:V$500,MATCH(D63,PIS!C$1:C$500))+INDEX(ADJ!$A$1:$BZ$1000,MATCH(PAYROLL!D63,ADJ!A$1:A$500,0),MATCH(PAYROLL!CN$2,ADJ!$2:$2,0)),0)</f>
        <v/>
      </c>
      <c r="CO63">
        <f>IFERROR(INDEX(ADJ!$A$1:$BZ$1000,MATCH(PAYROLL!D63,ADJ!A$1:A$500,0),MATCH(PAYROLL!CO$2,ADJ!$2:$2,0)),0)</f>
        <v/>
      </c>
      <c r="CP63">
        <f>IFERROR(INDEX(ADJ!$A$1:$BZ$1000,MATCH(PAYROLL!D63,ADJ!A$1:A$500,0),MATCH(PAYROLL!CP$2,ADJ!$2:$2,0)),0)</f>
        <v/>
      </c>
      <c r="CQ63">
        <f>BP63-CL63-CI63-CM63-CN63-CO63-CP63-CC63</f>
        <v/>
      </c>
      <c r="CR63">
        <f>IFERROR(IF(RIGHT(INDEX(PIS!O$1:O$500,MATCH(D63,PIS!C$1:C$500,0)),5)="Gross",MIN(U63+V63,VLOOKUP("R700",TSC!B:C,2,0)*VLOOKUP("R101",TSC!B:C,2,0))*(VLOOKUP("T711",TSC!B:C,2,0)+VLOOKUP("T712",TSC!B:C,2,0))%,MIN(T63+V63,VLOOKUP("R700",TSC!B:C,2,0)*VLOOKUP("R101",TSC!B:C,2,0))*(VLOOKUP("T711",TSC!B:C,2,0)+VLOOKUP("T712",TSC!B:C,2,0)+VLOOKUP("R701",TSC!B:C,2,0))%),0)</f>
        <v/>
      </c>
      <c r="CS63">
        <f>IFERROR(IF(RIGHT(INDEX(PIS!O$1:O$500,MATCH(D63,PIS!C$1:C$500,0)),5)="Gross",MIN(U63+V63,VLOOKUP("R700",TSC!B:C,2,0)*VLOOKUP("R101",TSC!B:C,2,0))*(VLOOKUP("T714",TSC!B:C,2,0))%,MIN(T63+V63,VLOOKUP("R700",TSC!B:C,2,0)*VLOOKUP("R101",TSC!B:C,2,0))*(VLOOKUP("T704",TSC!B:C,2,0)+VLOOKUP("T714",TSC!B:C,2,0))%),0)</f>
        <v/>
      </c>
      <c r="CT63">
        <f>IFERROR(IF(RIGHT(INDEX(PIS!O$1:O$500,MATCH(D63,PIS!C$1:C$500,0)),5)="Gross",MIN(U63+V63,VLOOKUP("R700",TSC!B:C,2,0)*VLOOKUP("R101",TSC!B:C,2,0))*VLOOKUP("T705",TSC!B:C,2,0)%,MIN(T63+V63,VLOOKUP("R700",TSC!B:C,2,0)*VLOOKUP("R101",TSC!B:C,2,0))*VLOOKUP("T705",TSC!B:C,2,0)%),0)</f>
        <v/>
      </c>
      <c r="CU63">
        <f>IFERROR(IF(RIGHT(INDEX(PIS!O$1:O$500,MATCH(D63,PIS!C$1:C$500,0)),5)="Gross",MIN(U63+V63,VLOOKUP("R700",TSC!B:C,2,0)*VLOOKUP("R101",TSC!B:C,2,0))*(VLOOKUP("T713",TSC!B:C,2,0))%,MIN(T63+V63,VLOOKUP("R700",TSC!B:C,2,0)*VLOOKUP("R101",TSC!B:C,2,0))*(VLOOKUP("T713",TSC!B:C,2,0))%),0)</f>
        <v/>
      </c>
      <c r="CV63">
        <f>IFERROR(INDEX(ADJ!$A$1:$BZ$1000,MATCH(PAYROLL!D63,ADJ!A$1:A$500,0),MATCH(PAYROLL!CV$2,ADJ!$2:$2,0)),0)</f>
        <v/>
      </c>
      <c r="CW63">
        <f>IFERROR(INDEX(ADJ!$A$1:$BZ$1000,MATCH(PAYROLL!D63,ADJ!A$1:A$500,0),MATCH(PAYROLL!CW$2,ADJ!$2:$2,0)),0)</f>
        <v/>
      </c>
      <c r="CX63">
        <f>SUM(CR63:CW63)</f>
        <v/>
      </c>
      <c r="CY63">
        <f>ROUND(IF(CR63&gt;0,T63+V63*VLOOKUP("R202",TSC!$B$1:$C$500,2,0),0),0)</f>
        <v/>
      </c>
      <c r="CZ63">
        <f>IFERROR(INDEX(CSDA!D$1:D$500,MATCH($CZ$2,CSDA!C$1:C$500,0)),0)</f>
        <v/>
      </c>
      <c r="DA63">
        <f>ROUND(T63*0.7%,0)</f>
        <v/>
      </c>
      <c r="DB63">
        <f>ROUND(T63/12,0)</f>
        <v/>
      </c>
      <c r="DC63">
        <f ref="DC63" t="array">IFERROR(INDEX(CSDA!D$1:D$500,MATCH("Trích giữ"&amp;PAYROLL!DC$2,CSDA!A$1:A$500&amp;CSDA!C$1:C$500,0)),0)</f>
        <v/>
      </c>
      <c r="DD63">
        <f ref="DD63" t="array">IFERROR(INDEX(CSDA!D$1:D$500,MATCH("Trích giữ"&amp;PAYROLL!DD$2,CSDA!A$1:A$500&amp;CSDA!C$1:C$500,0)),0)</f>
        <v/>
      </c>
      <c r="DE63">
        <f ref="DE63" t="array">IFERROR(INDEX(CSDA!D$1:D$500,MATCH("Trích giữ"&amp;PAYROLL!DE$2,CSDA!A$1:A$500&amp;CSDA!C$1:C$500,0)),0)</f>
        <v/>
      </c>
      <c r="DF63">
        <f>IFERROR(INDEX(CSDA!D$1:D$500,MATCH(PAYROLL!DF$2,CSDA!C$1:C$500,0)),0)</f>
        <v/>
      </c>
      <c r="DG63">
        <f ref="DG63" t="array">IFERROR(INDEX(CSDA!D$1:D$500,MATCH("Trích giữ"&amp;PAYROLL!DG$2,CSDA!A$1:A$500&amp;CSDA!C$1:C$500,0)),0)</f>
        <v/>
      </c>
      <c r="DH63">
        <f>ROUND(T63/26,0)</f>
        <v/>
      </c>
      <c r="DI63">
        <f ref="DI63" t="array">IFERROR(INDEX(CSDA!D$1:D$500,MATCH("Trích giữ"&amp;PAYROLL!DI$2,CSDA!A$1:A$500&amp;CSDA!C$1:C$500,0)),0)</f>
        <v/>
      </c>
      <c r="DJ63">
        <f>IF(U63=0,T63*21.5%-BL63,0)</f>
        <v/>
      </c>
      <c r="DK63">
        <f ref="DK63" t="array">IFERROR(INDEX(CSDA!D$1:D$500,MATCH("Trích giữ"&amp;PAYROLL!DK$2,CSDA!A$1:A$500&amp;CSDA!C$1:C$500,0)),0)</f>
        <v/>
      </c>
      <c r="DL63">
        <f>IFERROR(INDEX(CSDA!D$1:D$500,MATCH(PAYROLL!DL$2,CSDA!C$1:C$500,0))/12,0)</f>
        <v/>
      </c>
      <c r="DM63">
        <f>SUM(DB63:DL63)</f>
        <v/>
      </c>
      <c r="DN63">
        <f>IFERROR(INDEX(ADJ!$A$1:$BZ$1000,MATCH(PAYROLL!D63,ADJ!A$1:A$500,0),MATCH(PAYROLL!DN$2,ADJ!$2:$2,0)),0)</f>
        <v/>
      </c>
      <c r="DO63">
        <f>IFERROR(SUM(BP63,DM63:DN63,CX63:DA63)-DT63,0)</f>
        <v/>
      </c>
      <c r="DP63">
        <f ref="DP63" t="array">SUM(BW63*IFERROR(INDEX(CSDA!D$1:D$500,MATCH(BW$2,CSDA!C$1:C$500,0)),0)%,CX63*IFERROR(INDEX(CSDA!D$1:D$500,MATCH(CX$2,CSDA!C$1:C$500,0)),0)%,DA63*IFERROR(INDEX(CSDA!D$1:D$500,MATCH(DA$2,CSDA!C$1:C$500,0)),0)%,DB63*IFERROR(INDEX(CSDA!D$1:D$500,MATCH(DB$2,CSDA!C$1:C$500,0)),0)%,DF63*IFERROR(INDEX(CSDA!D$1:D$500,MATCH("Phí dịch vụ"&amp;PAYROLL!DF$2,CSDA!A$1:A$500&amp;CSDA!C$1:C$500,0)),0)%,DC63*IFERROR(INDEX(CSDA!D$1:D$500,MATCH("Phí dịch vụ"&amp;PAYROLL!DC$2,CSDA!A$1:A$500&amp;CSDA!C$1:C$500,0)),0)%,DH63*IFERROR(INDEX(CSDA!D$1:D$500,MATCH("Phí dịch vụ"&amp;PAYROLL!DH$2,CSDA!A$1:A$500&amp;CSDA!C$1:C$500,0)),0)%,DJ63*IFERROR(INDEX(CSDA!D$1:D$500,MATCH("Phí dịch vụ"&amp;PAYROLL!DJ$2,CSDA!A$1:A$500&amp;CSDA!C$1:C$500,0)),0)%,BN63*IFERROR(INDEX(CSDA!D$1:D$500,MATCH(BN$2,CSDA!C$1:C$500,0)),0)%)-BN63*7%</f>
        <v/>
      </c>
      <c r="DQ63">
        <f>IFERROR(INDEX(ADJ!$A$1:$BZ$1000,MATCH(PAYROLL!D63,ADJ!A$1:A$500,0),MATCH(PAYROLL!DQ$2,ADJ!$2:$2,0)),0)</f>
        <v/>
      </c>
      <c r="DR63">
        <f>IFERROR(INDEX(ADJ!$A$1:$BZ$1000,MATCH(PAYROLL!D63,ADJ!A$1:A$500,0),MATCH(PAYROLL!DR$2,ADJ!$2:$2,0)),0)</f>
        <v/>
      </c>
      <c r="DS63">
        <f>SUM(DP63:DR63)</f>
        <v/>
      </c>
      <c r="DT63">
        <f>EK63</f>
        <v/>
      </c>
      <c r="DU63">
        <f>SUM(DO63:DR63)</f>
        <v/>
      </c>
      <c r="DV63">
        <f>ROUND(DU63*0.1,0)</f>
        <v/>
      </c>
      <c r="DW63">
        <f>DU63+DV63</f>
        <v/>
      </c>
      <c r="DZ63">
        <f>IFERROR(INDEX(ADJ!$A$1:$BZ$1000,MATCH(PAYROLL!$D63,ADJ!A$1:A$500,0),MATCH(PAYROLL!DZ$2,ADJ!$2:$2,0)),0)</f>
        <v/>
      </c>
      <c r="EA63">
        <f>IFERROR(INDEX(ADJ!$A$1:$BZ$1000,MATCH(PAYROLL!$D63,ADJ!A$1:A$500,0),MATCH(PAYROLL!EA$2,ADJ!$2:$2,0)),0)</f>
        <v/>
      </c>
      <c r="EB63">
        <f>IFERROR(INDEX(ADJ!$A$1:$BZ$1000,MATCH(PAYROLL!$D63,ADJ!A$1:A$500,0),MATCH(PAYROLL!EB$2,ADJ!$2:$2,0)),0)</f>
        <v/>
      </c>
      <c r="EC63">
        <f>IFERROR(INDEX(ADJ!$A$1:$BZ$1000,MATCH(PAYROLL!$D63,ADJ!A$1:A$500,0),MATCH(PAYROLL!EC$2,ADJ!$2:$2,0)),0)</f>
        <v/>
      </c>
      <c r="ED63">
        <f>IFERROR(INDEX(ADJ!$A$1:$BZ$1000,MATCH(PAYROLL!$D63,ADJ!A$1:A$500,0),MATCH(PAYROLL!ED$2,ADJ!$2:$2,0)),0)</f>
        <v/>
      </c>
      <c r="EE63">
        <f>IFERROR(INDEX(ADJ!$A$1:$BZ$1000,MATCH(PAYROLL!$D63,ADJ!A$1:A$500,0),MATCH(PAYROLL!EE$2,ADJ!$2:$2,0)),0)</f>
        <v/>
      </c>
      <c r="EF63">
        <f>IFERROR(INDEX(ADJ!$A$1:$BZ$1000,MATCH(PAYROLL!$D63,ADJ!A$1:A$500,0),MATCH(PAYROLL!EF$2,ADJ!$2:$2,0)),0)</f>
        <v/>
      </c>
      <c r="EG63">
        <f>IFERROR(INDEX(ADJ!$A$1:$BZ$1000,MATCH(PAYROLL!$D63,ADJ!A$1:A$500,0),MATCH(PAYROLL!EG$2,ADJ!$2:$2,0)),0)</f>
        <v/>
      </c>
      <c r="EH63">
        <f>IFERROR(INDEX(ADJ!$A$1:$BZ$1000,MATCH(PAYROLL!$D63,ADJ!A$1:A$500,0),MATCH(PAYROLL!EH$2,ADJ!$2:$2,0)),0)</f>
        <v/>
      </c>
      <c r="EI63">
        <f>IFERROR(INDEX(ADJ!$A$1:$BZ$1000,MATCH(PAYROLL!D63,ADJ!A$1:A$500,0),MATCH(PAYROLL!EI$2,ADJ!$2:$2,0)),0)</f>
        <v/>
      </c>
      <c r="EJ63">
        <f>IFERROR(INDEX(ADJ!$A$1:$BZ$1000,MATCH(PAYROLL!$D63,ADJ!A$1:A$500,0),MATCH(PAYROLL!EJ$2,ADJ!$2:$2,0)),0)</f>
        <v/>
      </c>
      <c r="EK63">
        <f>SUM(DZ63:EJ63)</f>
        <v/>
      </c>
    </row>
    <row r="64">
      <c r="A64" t="n">
        <v>62</v>
      </c>
      <c r="B64" t="inlineStr">
        <is>
          <t>Thèn Seo Đại</t>
        </is>
      </c>
      <c r="D64" t="inlineStr">
        <is>
          <t>148712-04</t>
        </is>
      </c>
      <c r="S64">
        <f>IFERROR(INDEX(PIS!$A$1:$BZ$1000,MATCH($D64,PIS!C$1:C$500,0),MATCH("Lương CB tháng trước",PIS!$1:$1,0)),0)</f>
        <v/>
      </c>
      <c r="T64">
        <f>IFERROR(INDEX(PIS!$A$1:$BZ$1000,MATCH($D64,PIS!C$1:C$500,0),MATCH("Lương CB hiện tại",PIS!$1:$1,0)),0)</f>
        <v/>
      </c>
      <c r="U64">
        <f>IFERROR(INDEX(PIS!$A$1:$BZ$1000,MATCH($D64,PIS!C$1:C$500,0),MATCH("Lương đóng BHBB",PIS!$1:$1,0)),0)</f>
        <v/>
      </c>
      <c r="V64">
        <f>IFERROR(INDEX(PIS!$A$1:$BZ$1000,MATCH($D64,PIS!C$1:C$500,0),MATCH(V$2,PIS!$2:$2,0)),0)</f>
        <v/>
      </c>
      <c r="W64">
        <f>IFERROR(INDEX(PIS!$A$1:$BZ$1000,MATCH($D64,PIS!C$1:C$500,0),MATCH(W$2,PIS!$2:$2,0)),0)</f>
        <v/>
      </c>
      <c r="X64">
        <f>IFERROR(INDEX(PIS!$A$1:$BZ$1000,MATCH($D64,PIS!C$1:C$500,0),MATCH(X$2,PIS!$2:$2,0)),0)</f>
        <v/>
      </c>
      <c r="Y64">
        <f>IFERROR(INDEX(PIS!$A$1:$BZ$1000,MATCH($D64,PIS!C$1:C$500,0),MATCH(Y$2,PIS!$2:$2,0)),0)</f>
        <v/>
      </c>
      <c r="Z64">
        <f>IFERROR(INDEX(PIS!$A$1:$BZ$1000,MATCH($D64,PIS!C$1:C$500,0),MATCH(Z$2,PIS!$2:$2,0)),0)</f>
        <v/>
      </c>
      <c r="AA64">
        <f>IFERROR(INDEX(PIS!$A$1:$BZ$1000,MATCH($D64,PIS!C$1:C$500,0),MATCH(AA$2,PIS!$2:$2,0)),0)</f>
        <v/>
      </c>
      <c r="AB64">
        <f>IFERROR(INDEX(PIS!$A$1:$BZ$1000,MATCH($D64,PIS!C$1:C$500,0),MATCH(AB$2,PIS!$2:$2,0)),0)</f>
        <v/>
      </c>
      <c r="AC64">
        <f>SUM(V64:AB64)</f>
        <v/>
      </c>
      <c r="AD64">
        <f>IFERROR(INDEX(TIMESHEET!$A$1:$AI$5000,MATCH($D64,TIMESHEET!A$1:A$500,0),MATCH("T100",TIMESHEET!$2:$2,0))-2,0)</f>
        <v/>
      </c>
      <c r="AE64">
        <f>IFERROR(INDEX(TIMESHEET!$A$1:$AI$5000,MATCH($D64,TIMESHEET!A$1:A$500,0),MATCH("T202",TIMESHEET!$2:$2,0)),0)</f>
        <v/>
      </c>
      <c r="AF64">
        <f>IFERROR(INDEX(TIMESHEET!$A$1:$AI$5000,MATCH($D64,TIMESHEET!A$1:A$500,0),MATCH("T302",TIMESHEET!$2:$2,0)),0)</f>
        <v/>
      </c>
      <c r="AG64">
        <f>IFERROR(INDEX(TIMESHEET!$A$1:$AI$5000,MATCH($D64,TIMESHEET!A$1:A$500,0),MATCH("T406",TIMESHEET!$2:$2,0)),0)</f>
        <v/>
      </c>
      <c r="AH64">
        <f>AE64+AG64</f>
        <v/>
      </c>
      <c r="AI64">
        <f>IFERROR(INDEX(TIMESHEET!$A$1:$AI$5000,MATCH($D64,TIMESHEET!A$1:A$500,0),MATCH("T701",TIMESHEET!$2:$2,0)),0)</f>
        <v/>
      </c>
      <c r="AJ64">
        <f>IFERROR(INDEX(TIMESHEET!$A$1:$AI$5000,MATCH($D64,TIMESHEET!B$1:B$500,0),MATCH("T320",TIMESHEET!$2:$2,0)),0)</f>
        <v/>
      </c>
      <c r="AK64">
        <f>IFERROR(IF(LEFT(INDEX(PIS!O$1:O$500,MATCH(D64,PIS!C$1:C$500)),1)="M",T64/AD64*SUM(AE64:AG64),T64*AD64),0)</f>
        <v/>
      </c>
      <c r="AL64">
        <f>IFERROR(INDEX(ADJ!$A$1:$BZ$1000,MATCH(PAYROLL!D64,ADJ!A$1:A$500,0),MATCH(PAYROLL!AL$2,ADJ!$2:$2,0)),0)</f>
        <v/>
      </c>
      <c r="AM64">
        <f>SUM(AK64:AL64)</f>
        <v/>
      </c>
      <c r="AN64">
        <f>IFERROR(ROUND(V64/$AD64*$AH64,0),0)</f>
        <v/>
      </c>
      <c r="AO64">
        <f>IFERROR(ROUND(W64/$AD64*$AH64,0),0)</f>
        <v/>
      </c>
      <c r="AP64">
        <f>IFERROR(ROUND(X64/$AD64*$AE64,0),0)</f>
        <v/>
      </c>
      <c r="AQ64">
        <f>IFERROR(ROUND(Y64/$AD64*$AH64,0),0)</f>
        <v/>
      </c>
      <c r="AR64">
        <f>IFERROR(ROUND(Z64/$AD64*$AH64,0),0)</f>
        <v/>
      </c>
      <c r="AS64">
        <f>IFERROR(ROUND(AA64/$AD64*$AH64,0),0)</f>
        <v/>
      </c>
      <c r="AT64">
        <f>IFERROR(IF((AE64+AF64+AG64)&gt;13,AB64,ROUND(AB64/AD64*AH64,0)),0)</f>
        <v/>
      </c>
      <c r="AU64">
        <f>IFERROR(INDEX(ADJ!$A$1:$BZ$1000,MATCH(PAYROLL!D64,ADJ!A$1:A$500,0),MATCH(PAYROLL!AU$2,ADJ!$2:$2,0)),0)</f>
        <v/>
      </c>
      <c r="AV64">
        <f>ROUND(SUM(AN64:AU64),0)</f>
        <v/>
      </c>
      <c r="AW64">
        <f>IFERROR(INDEX(TIMESHEET!$A$1:$AI$5000,MATCH(PAYROLL!D64,TIMESHEET!A$1:A$500,0),MATCH("T620",TIMESHEET!$2:$2,0)),0)</f>
        <v/>
      </c>
      <c r="AX64">
        <f>IFERROR(INDEX(TIMESHEET!$A$1:$AI$5000,MATCH(PAYROLL!D64,TIMESHEET!A$1:A$500,0),MATCH("T601",TIMESHEET!$2:$2,0)),0)</f>
        <v/>
      </c>
      <c r="AY64">
        <f>IFERROR(INDEX(TIMESHEET!$A$1:$AI$5000,MATCH(PAYROLL!D64,TIMESHEET!A$1:A$500,0),MATCH("T602",TIMESHEET!$2:$2,0)),0)</f>
        <v/>
      </c>
      <c r="AZ64">
        <f>IFERROR(INDEX(TIMESHEET!$A$1:$AI$5000,MATCH(PAYROLL!D64,TIMESHEET!A$1:A$500,0),MATCH("T603",TIMESHEET!$2:$2,0)),0)</f>
        <v/>
      </c>
      <c r="BA64">
        <f>IFERROR(INDEX(TIMESHEET!$A$1:$AI$5000,MATCH(PAYROLL!D64,TIMESHEET!A$1:A$500,0),MATCH("T611",TIMESHEET!$2:$2,0)),0)</f>
        <v/>
      </c>
      <c r="BB64">
        <f>IFERROR(INDEX(TIMESHEET!$A$1:$AI$5000,MATCH(PAYROLL!D64,TIMESHEET!A$1:A$500,0),MATCH("T612",TIMESHEET!$2:$2,0)),0)</f>
        <v/>
      </c>
      <c r="BC64">
        <f>IFERROR(INDEX(TIMESHEET!$A$1:$AI$5000,MATCH(PAYROLL!D64,TIMESHEET!A$1:A$500,0),MATCH("T613",TIMESHEET!$2:$2,0)),0)</f>
        <v/>
      </c>
      <c r="BD64">
        <f>IFERROR(INDEX(TIMESHEET!$A$1:$AI$5000,MATCH(PAYROLL!D64,TIMESHEET!A$1:A$500,0),MATCH("T500",TIMESHEET!$2:$2,0)),0)</f>
        <v/>
      </c>
      <c r="BE64">
        <f>IFERROR(IF(LEFT(INDEX(PIS!O$1:O$500,MATCH(D64,PIS!C$1:C$500)),1)="M",T64/AD64/8*(AW64+AX64*1.5+AY64*2+AZ64*3+BA64*2.1+BB64*2.7+BC64*3.9+BD64*0.3),T64/8*(AW64+AX64*1.5+AY64*2+AZ64*3+BA64*2.1+BB64*2.7+BC64*3.9+BD64*0.3)),0)</f>
        <v/>
      </c>
      <c r="BF64">
        <f>IFERROR(INDEX(ADJ!$A$1:$BZ$1000,MATCH(PAYROLL!$D64,ADJ!A$1:A$500,0),MATCH(PAYROLL!BF$2,ADJ!$2:$2,0)),0)</f>
        <v/>
      </c>
      <c r="BG64">
        <f>IFERROR(INDEX(ADJ!$A$1:$BZ$1000,MATCH(PAYROLL!D64,ADJ!A$1:A$500,0),MATCH(PAYROLL!BG$2,ADJ!$2:$2,0)),0)</f>
        <v/>
      </c>
      <c r="BH64">
        <f>IFERROR(INDEX(ADJ!$A$1:$BZ$1000,MATCH(PAYROLL!D64,ADJ!A$1:A$500,0),MATCH(PAYROLL!BH$2,ADJ!$2:$2,0)),0)</f>
        <v/>
      </c>
      <c r="BI64">
        <f>IFERROR(INDEX(ADJ!$A$1:$BZ$1000,MATCH(PAYROLL!D64,ADJ!A$1:A$500,0),MATCH(PAYROLL!BI$2,ADJ!$2:$2,0)),0)</f>
        <v/>
      </c>
      <c r="BJ64">
        <f>IFERROR(INDEX(ADJ!$A$1:$BZ$1000,MATCH(PAYROLL!D64,ADJ!A$1:A$500,0),MATCH(PAYROLL!BJ$2,ADJ!$2:$2,0)),0)</f>
        <v/>
      </c>
      <c r="BK64">
        <f>SUM(BF64:BJ64)</f>
        <v/>
      </c>
      <c r="BL64">
        <f>IFERROR(INDEX(ADJ!$A$1:$BZ$1000,MATCH(PAYROLL!D64,ADJ!A$1:A$500,0),MATCH(PAYROLL!BL$2,ADJ!$2:$2,0)),0)</f>
        <v/>
      </c>
      <c r="BM64">
        <f>IFERROR(INDEX(ADJ!$A$1:$BZ$1000,MATCH(PAYROLL!D64,ADJ!A$1:A$500,0),MATCH(PAYROLL!BM$2,ADJ!$2:$2,0)),0)</f>
        <v/>
      </c>
      <c r="BN64">
        <f>IFERROR(INDEX(ADJ!$A$1:$BZ$1000,MATCH(PAYROLL!D64,ADJ!A$1:A$500,0),MATCH(PAYROLL!BN$2,ADJ!$2:$2,0)),0)</f>
        <v/>
      </c>
      <c r="BO64">
        <f>IFERROR(INDEX(ADJ!$A$1:$BZ$1000,MATCH(PAYROLL!D64,ADJ!A$1:A$500,0),MATCH(PAYROLL!BO$2,ADJ!$2:$2,0)),0)</f>
        <v/>
      </c>
      <c r="BP64">
        <f>SUM(AM64,AV64,BE64,BK64,BL64:BO64)</f>
        <v/>
      </c>
      <c r="BQ64">
        <f>BO64</f>
        <v/>
      </c>
      <c r="BR64">
        <f>IFERROR(ROUND(IF(LEFT(INDEX(PIS!O$1:O$500,MATCH(D64,PIS!C$1:C$500)),1)="D",T64/8*(BD64*0.3),IF(LEFT(INDEX(PIS!O$1:O$500,MATCH(D64,PIS!C$1:C$500)),1)="H",T64*($BD64*0.3),T64/$AD64/8*($BD64*0.3))),0),0)</f>
        <v/>
      </c>
      <c r="BS64">
        <f>IF(AP64&lt;1,0,MIN(AP64,730000))</f>
        <v/>
      </c>
      <c r="BT64">
        <f>IFERROR(ROUND((BE64-SUM(AW64:BC64)*T64/AD64/8),0)-BR64,0)</f>
        <v/>
      </c>
      <c r="BU64">
        <f>AO64</f>
        <v/>
      </c>
      <c r="BV64">
        <f>SUM(BQ64:BU64)</f>
        <v/>
      </c>
      <c r="BW64">
        <f>BP64-BV64</f>
        <v/>
      </c>
      <c r="BX64">
        <f>IFERROR(IF(RIGHT(INDEX(PIS!O$1:O$500,MATCH(D64,PIS!C$1:C$500)),5)="Gross",MIN(U64+V64,VLOOKUP("R700",TSC!B:C,2,0)*VLOOKUP("R101",TSC!B:C,2,0))*VLOOKUP("R701",TSC!B:C,2,0)%,0),0)</f>
        <v/>
      </c>
      <c r="BY64">
        <f>IFERROR(IF(RIGHT(INDEX(PIS!O$1:O$500,MATCH(D64,PIS!C$1:C$500)),5)="Gross",MIN(U64+V64,VLOOKUP("R700",TSC!B:C,2,0)*VLOOKUP("R101",TSC!B:C,2,0))*VLOOKUP("T704",TSC!B:C,2,0)%,0),0)</f>
        <v/>
      </c>
      <c r="BZ64">
        <f>IFERROR(IF(RIGHT(INDEX(PIS!O$1:O$500,MATCH(D64,PIS!C$1:C$500)),5)="Gross",MIN(U64+V64,VLOOKUP("R700",TSC!B:C,2,0)*VLOOKUP("1",TSC!F:G,2,0))*VLOOKUP("T705",TSC!B:C,2,0)%,0),0)</f>
        <v/>
      </c>
      <c r="CA64">
        <f>IFERROR(INDEX(ADJ!$A$1:$BZ$1000,MATCH(PAYROLL!D64,ADJ!A$1:A$500,0),MATCH(PAYROLL!CA$2,ADJ!$2:$2,0)),0)</f>
        <v/>
      </c>
      <c r="CB64">
        <f>IFERROR(INDEX(ADJ!$A$1:$BZ$1000,MATCH(PAYROLL!D64,ADJ!A$1:A$500,0),MATCH(PAYROLL!CB$2,ADJ!$2:$2,0)),0)</f>
        <v/>
      </c>
      <c r="CC64">
        <f>SUM(BX64:CB64)</f>
        <v/>
      </c>
      <c r="CD64">
        <f>IFERROR(INDEX(PIS!$A$1:$BZ$1000,MATCH(PAYROLL!D64,PIS!C$1:C$500,0),MATCH(PAYROLL!CD$1,PIS!$1:$1,0)),0)</f>
        <v/>
      </c>
      <c r="CE64">
        <f>IFERROR(IF(OR(INDEX(PIS!P$1:P$500,MATCH(D64,PIS!C$1:C$500,0))="LT2",INDEX(PIS!P$1:P$500,MATCH(D64,PIS!C$1:C$500,0))="P10"),0,SUM(CC64,CD64*VLOOKUP("R601",TSC!B:C,2,0),VLOOKUP("R602",TSC!B:C,2,0))),0)</f>
        <v/>
      </c>
      <c r="CF64">
        <f>MAX(BW64-CE64,0)</f>
        <v/>
      </c>
      <c r="CG64">
        <f>IFERROR(IF(OR(RIGHT(INDEX(PIS!P$1:P$500,MATCH(D64,PIS!C$1:C$500)),5)="P10",RIGHT(INDEX(PIS!P$1:P$500,MATCH(D64,PIS!C$1:C$500)),5)="CK"),0,IF(CF64&lt;=5000000,CF64*5%,IF(CF64&lt;=10000000,CF64*10%-250000,IF(CF64&lt;=18000000,CF64*15%-750000,IF(CF64&lt;=32000000,CF64*20%-1650000,IF(CF64&lt;=52000000,CF64*25%-3250000,IF(CF64&lt;=80000000,BH64*30%-5850000,CF64*35%-9850000))))))),0)</f>
        <v/>
      </c>
      <c r="CH64">
        <f>IFERROR(IF(OR(INDEX(PIS!P$1:P$500,MATCH(D64,PIS!C$1:C$500))="LT",INDEX(PIS!P$1:P$500,MATCH(D64,PIS!C$1:C$500))="CK"),0,IF(CF64&lt;2000000,0,CF64*10%)),0)</f>
        <v/>
      </c>
      <c r="CI64">
        <f>IFERROR(INDEX(ADJ!$A$1:$BZ$1000,MATCH(PAYROLL!D64,ADJ!A$1:A$500,0),MATCH(PAYROLL!CI$2,ADJ!$2:$2,0)),0)</f>
        <v/>
      </c>
      <c r="CJ64">
        <f>IFERROR(INDEX(ADJ!$A$1:$BZ$1000,MATCH(PAYROLL!D64,ADJ!A$1:A$500,0),MATCH(PAYROLL!CJ$2,ADJ!$2:$2,0)),0)</f>
        <v/>
      </c>
      <c r="CK64">
        <f>IFERROR(INDEX(ADJ!$A$1:$BZ$1000,MATCH(PAYROLL!D64,ADJ!A$1:A$500,0),MATCH(PAYROLL!CK$2,ADJ!$2:$2,0)),0)</f>
        <v/>
      </c>
      <c r="CL64">
        <f>SUM(CG64:CK64)</f>
        <v/>
      </c>
      <c r="CM64">
        <f>ROUND(SUM(CH64:CK64),0)</f>
        <v/>
      </c>
      <c r="CN64">
        <f>IFERROR(INDEX(CSDA!D$1:D$500,MATCH($CN$2,CSDA!C$1:C$500,0))*INDEX(PIS!V$1:V$500,MATCH(D64,PIS!C$1:C$500))+INDEX(ADJ!$A$1:$BZ$1000,MATCH(PAYROLL!D64,ADJ!A$1:A$500,0),MATCH(PAYROLL!CN$2,ADJ!$2:$2,0)),0)</f>
        <v/>
      </c>
      <c r="CO64">
        <f>IFERROR(INDEX(ADJ!$A$1:$BZ$1000,MATCH(PAYROLL!D64,ADJ!A$1:A$500,0),MATCH(PAYROLL!CO$2,ADJ!$2:$2,0)),0)</f>
        <v/>
      </c>
      <c r="CP64">
        <f>IFERROR(INDEX(ADJ!$A$1:$BZ$1000,MATCH(PAYROLL!D64,ADJ!A$1:A$500,0),MATCH(PAYROLL!CP$2,ADJ!$2:$2,0)),0)</f>
        <v/>
      </c>
      <c r="CQ64">
        <f>BP64-CL64-CI64-CM64-CN64-CO64-CP64-CC64</f>
        <v/>
      </c>
      <c r="CR64">
        <f>IFERROR(IF(RIGHT(INDEX(PIS!O$1:O$500,MATCH(D64,PIS!C$1:C$500,0)),5)="Gross",MIN(U64+V64,VLOOKUP("R700",TSC!B:C,2,0)*VLOOKUP("R101",TSC!B:C,2,0))*(VLOOKUP("T711",TSC!B:C,2,0)+VLOOKUP("T712",TSC!B:C,2,0))%,MIN(T64+V64,VLOOKUP("R700",TSC!B:C,2,0)*VLOOKUP("R101",TSC!B:C,2,0))*(VLOOKUP("T711",TSC!B:C,2,0)+VLOOKUP("T712",TSC!B:C,2,0)+VLOOKUP("R701",TSC!B:C,2,0))%),0)</f>
        <v/>
      </c>
      <c r="CS64">
        <f>IFERROR(IF(RIGHT(INDEX(PIS!O$1:O$500,MATCH(D64,PIS!C$1:C$500,0)),5)="Gross",MIN(U64+V64,VLOOKUP("R700",TSC!B:C,2,0)*VLOOKUP("R101",TSC!B:C,2,0))*(VLOOKUP("T714",TSC!B:C,2,0))%,MIN(T64+V64,VLOOKUP("R700",TSC!B:C,2,0)*VLOOKUP("R101",TSC!B:C,2,0))*(VLOOKUP("T704",TSC!B:C,2,0)+VLOOKUP("T714",TSC!B:C,2,0))%),0)</f>
        <v/>
      </c>
      <c r="CT64">
        <f>IFERROR(IF(RIGHT(INDEX(PIS!O$1:O$500,MATCH(D64,PIS!C$1:C$500,0)),5)="Gross",MIN(U64+V64,VLOOKUP("R700",TSC!B:C,2,0)*VLOOKUP("R101",TSC!B:C,2,0))*VLOOKUP("T705",TSC!B:C,2,0)%,MIN(T64+V64,VLOOKUP("R700",TSC!B:C,2,0)*VLOOKUP("R101",TSC!B:C,2,0))*VLOOKUP("T705",TSC!B:C,2,0)%),0)</f>
        <v/>
      </c>
      <c r="CU64">
        <f>IFERROR(IF(RIGHT(INDEX(PIS!O$1:O$500,MATCH(D64,PIS!C$1:C$500,0)),5)="Gross",MIN(U64+V64,VLOOKUP("R700",TSC!B:C,2,0)*VLOOKUP("R101",TSC!B:C,2,0))*(VLOOKUP("T713",TSC!B:C,2,0))%,MIN(T64+V64,VLOOKUP("R700",TSC!B:C,2,0)*VLOOKUP("R101",TSC!B:C,2,0))*(VLOOKUP("T713",TSC!B:C,2,0))%),0)</f>
        <v/>
      </c>
      <c r="CV64">
        <f>IFERROR(INDEX(ADJ!$A$1:$BZ$1000,MATCH(PAYROLL!D64,ADJ!A$1:A$500,0),MATCH(PAYROLL!CV$2,ADJ!$2:$2,0)),0)</f>
        <v/>
      </c>
      <c r="CW64">
        <f>IFERROR(INDEX(ADJ!$A$1:$BZ$1000,MATCH(PAYROLL!D64,ADJ!A$1:A$500,0),MATCH(PAYROLL!CW$2,ADJ!$2:$2,0)),0)</f>
        <v/>
      </c>
      <c r="CX64">
        <f>SUM(CR64:CW64)</f>
        <v/>
      </c>
      <c r="CY64">
        <f>ROUND(IF(CR64&gt;0,T64+V64*VLOOKUP("R202",TSC!$B$1:$C$500,2,0),0),0)</f>
        <v/>
      </c>
      <c r="CZ64">
        <f>IFERROR(INDEX(CSDA!D$1:D$500,MATCH($CZ$2,CSDA!C$1:C$500,0)),0)</f>
        <v/>
      </c>
      <c r="DA64">
        <f>ROUND(T64*0.7%,0)</f>
        <v/>
      </c>
      <c r="DB64">
        <f>ROUND(T64/12,0)</f>
        <v/>
      </c>
      <c r="DC64">
        <f ref="DC64" t="array">IFERROR(INDEX(CSDA!D$1:D$500,MATCH("Trích giữ"&amp;PAYROLL!DC$2,CSDA!A$1:A$500&amp;CSDA!C$1:C$500,0)),0)</f>
        <v/>
      </c>
      <c r="DD64">
        <f ref="DD64" t="array">IFERROR(INDEX(CSDA!D$1:D$500,MATCH("Trích giữ"&amp;PAYROLL!DD$2,CSDA!A$1:A$500&amp;CSDA!C$1:C$500,0)),0)</f>
        <v/>
      </c>
      <c r="DE64">
        <f ref="DE64" t="array">IFERROR(INDEX(CSDA!D$1:D$500,MATCH("Trích giữ"&amp;PAYROLL!DE$2,CSDA!A$1:A$500&amp;CSDA!C$1:C$500,0)),0)</f>
        <v/>
      </c>
      <c r="DF64">
        <f>IFERROR(INDEX(CSDA!D$1:D$500,MATCH(PAYROLL!DF$2,CSDA!C$1:C$500,0)),0)</f>
        <v/>
      </c>
      <c r="DG64">
        <f ref="DG64" t="array">IFERROR(INDEX(CSDA!D$1:D$500,MATCH("Trích giữ"&amp;PAYROLL!DG$2,CSDA!A$1:A$500&amp;CSDA!C$1:C$500,0)),0)</f>
        <v/>
      </c>
      <c r="DH64">
        <f>ROUND(T64/26,0)</f>
        <v/>
      </c>
      <c r="DI64">
        <f ref="DI64" t="array">IFERROR(INDEX(CSDA!D$1:D$500,MATCH("Trích giữ"&amp;PAYROLL!DI$2,CSDA!A$1:A$500&amp;CSDA!C$1:C$500,0)),0)</f>
        <v/>
      </c>
      <c r="DJ64">
        <f>IF(U64=0,T64*21.5%-BL64,0)</f>
        <v/>
      </c>
      <c r="DK64">
        <f ref="DK64" t="array">IFERROR(INDEX(CSDA!D$1:D$500,MATCH("Trích giữ"&amp;PAYROLL!DK$2,CSDA!A$1:A$500&amp;CSDA!C$1:C$500,0)),0)</f>
        <v/>
      </c>
      <c r="DL64">
        <f>IFERROR(INDEX(CSDA!D$1:D$500,MATCH(PAYROLL!DL$2,CSDA!C$1:C$500,0))/12,0)</f>
        <v/>
      </c>
      <c r="DM64">
        <f>SUM(DB64:DL64)</f>
        <v/>
      </c>
      <c r="DN64">
        <f>IFERROR(INDEX(ADJ!$A$1:$BZ$1000,MATCH(PAYROLL!D64,ADJ!A$1:A$500,0),MATCH(PAYROLL!DN$2,ADJ!$2:$2,0)),0)</f>
        <v/>
      </c>
      <c r="DO64">
        <f>IFERROR(SUM(BP64,DM64:DN64,CX64:DA64)-DT64,0)</f>
        <v/>
      </c>
      <c r="DP64">
        <f ref="DP64" t="array">SUM(BW64*IFERROR(INDEX(CSDA!D$1:D$500,MATCH(BW$2,CSDA!C$1:C$500,0)),0)%,CX64*IFERROR(INDEX(CSDA!D$1:D$500,MATCH(CX$2,CSDA!C$1:C$500,0)),0)%,DA64*IFERROR(INDEX(CSDA!D$1:D$500,MATCH(DA$2,CSDA!C$1:C$500,0)),0)%,DB64*IFERROR(INDEX(CSDA!D$1:D$500,MATCH(DB$2,CSDA!C$1:C$500,0)),0)%,DF64*IFERROR(INDEX(CSDA!D$1:D$500,MATCH("Phí dịch vụ"&amp;PAYROLL!DF$2,CSDA!A$1:A$500&amp;CSDA!C$1:C$500,0)),0)%,DC64*IFERROR(INDEX(CSDA!D$1:D$500,MATCH("Phí dịch vụ"&amp;PAYROLL!DC$2,CSDA!A$1:A$500&amp;CSDA!C$1:C$500,0)),0)%,DH64*IFERROR(INDEX(CSDA!D$1:D$500,MATCH("Phí dịch vụ"&amp;PAYROLL!DH$2,CSDA!A$1:A$500&amp;CSDA!C$1:C$500,0)),0)%,DJ64*IFERROR(INDEX(CSDA!D$1:D$500,MATCH("Phí dịch vụ"&amp;PAYROLL!DJ$2,CSDA!A$1:A$500&amp;CSDA!C$1:C$500,0)),0)%,BN64*IFERROR(INDEX(CSDA!D$1:D$500,MATCH(BN$2,CSDA!C$1:C$500,0)),0)%)-BN64*7%</f>
        <v/>
      </c>
      <c r="DQ64">
        <f>IFERROR(INDEX(ADJ!$A$1:$BZ$1000,MATCH(PAYROLL!D64,ADJ!A$1:A$500,0),MATCH(PAYROLL!DQ$2,ADJ!$2:$2,0)),0)</f>
        <v/>
      </c>
      <c r="DR64">
        <f>IFERROR(INDEX(ADJ!$A$1:$BZ$1000,MATCH(PAYROLL!D64,ADJ!A$1:A$500,0),MATCH(PAYROLL!DR$2,ADJ!$2:$2,0)),0)</f>
        <v/>
      </c>
      <c r="DS64">
        <f>SUM(DP64:DR64)</f>
        <v/>
      </c>
      <c r="DT64">
        <f>EK64</f>
        <v/>
      </c>
      <c r="DU64">
        <f>SUM(DO64:DR64)</f>
        <v/>
      </c>
      <c r="DV64">
        <f>ROUND(DU64*0.1,0)</f>
        <v/>
      </c>
      <c r="DW64">
        <f>DU64+DV64</f>
        <v/>
      </c>
      <c r="DZ64">
        <f>IFERROR(INDEX(ADJ!$A$1:$BZ$1000,MATCH(PAYROLL!$D64,ADJ!A$1:A$500,0),MATCH(PAYROLL!DZ$2,ADJ!$2:$2,0)),0)</f>
        <v/>
      </c>
      <c r="EA64">
        <f>IFERROR(INDEX(ADJ!$A$1:$BZ$1000,MATCH(PAYROLL!$D64,ADJ!A$1:A$500,0),MATCH(PAYROLL!EA$2,ADJ!$2:$2,0)),0)</f>
        <v/>
      </c>
      <c r="EB64">
        <f>IFERROR(INDEX(ADJ!$A$1:$BZ$1000,MATCH(PAYROLL!$D64,ADJ!A$1:A$500,0),MATCH(PAYROLL!EB$2,ADJ!$2:$2,0)),0)</f>
        <v/>
      </c>
      <c r="EC64">
        <f>IFERROR(INDEX(ADJ!$A$1:$BZ$1000,MATCH(PAYROLL!$D64,ADJ!A$1:A$500,0),MATCH(PAYROLL!EC$2,ADJ!$2:$2,0)),0)</f>
        <v/>
      </c>
      <c r="ED64">
        <f>IFERROR(INDEX(ADJ!$A$1:$BZ$1000,MATCH(PAYROLL!$D64,ADJ!A$1:A$500,0),MATCH(PAYROLL!ED$2,ADJ!$2:$2,0)),0)</f>
        <v/>
      </c>
      <c r="EE64">
        <f>IFERROR(INDEX(ADJ!$A$1:$BZ$1000,MATCH(PAYROLL!$D64,ADJ!A$1:A$500,0),MATCH(PAYROLL!EE$2,ADJ!$2:$2,0)),0)</f>
        <v/>
      </c>
      <c r="EF64">
        <f>IFERROR(INDEX(ADJ!$A$1:$BZ$1000,MATCH(PAYROLL!$D64,ADJ!A$1:A$500,0),MATCH(PAYROLL!EF$2,ADJ!$2:$2,0)),0)</f>
        <v/>
      </c>
      <c r="EG64">
        <f>IFERROR(INDEX(ADJ!$A$1:$BZ$1000,MATCH(PAYROLL!$D64,ADJ!A$1:A$500,0),MATCH(PAYROLL!EG$2,ADJ!$2:$2,0)),0)</f>
        <v/>
      </c>
      <c r="EH64">
        <f>IFERROR(INDEX(ADJ!$A$1:$BZ$1000,MATCH(PAYROLL!$D64,ADJ!A$1:A$500,0),MATCH(PAYROLL!EH$2,ADJ!$2:$2,0)),0)</f>
        <v/>
      </c>
      <c r="EI64">
        <f>IFERROR(INDEX(ADJ!$A$1:$BZ$1000,MATCH(PAYROLL!D64,ADJ!A$1:A$500,0),MATCH(PAYROLL!EI$2,ADJ!$2:$2,0)),0)</f>
        <v/>
      </c>
      <c r="EJ64">
        <f>IFERROR(INDEX(ADJ!$A$1:$BZ$1000,MATCH(PAYROLL!$D64,ADJ!A$1:A$500,0),MATCH(PAYROLL!EJ$2,ADJ!$2:$2,0)),0)</f>
        <v/>
      </c>
      <c r="EK64">
        <f>SUM(DZ64:EJ64)</f>
        <v/>
      </c>
    </row>
    <row r="65">
      <c r="A65" t="n">
        <v>63</v>
      </c>
      <c r="B65" t="inlineStr">
        <is>
          <t>Hà Văn Tuấn</t>
        </is>
      </c>
      <c r="D65" t="inlineStr">
        <is>
          <t>159818-01</t>
        </is>
      </c>
      <c r="S65">
        <f>IFERROR(INDEX(PIS!$A$1:$BZ$1000,MATCH($D65,PIS!C$1:C$500,0),MATCH("Lương CB tháng trước",PIS!$1:$1,0)),0)</f>
        <v/>
      </c>
      <c r="T65">
        <f>IFERROR(INDEX(PIS!$A$1:$BZ$1000,MATCH($D65,PIS!C$1:C$500,0),MATCH("Lương CB hiện tại",PIS!$1:$1,0)),0)</f>
        <v/>
      </c>
      <c r="U65">
        <f>IFERROR(INDEX(PIS!$A$1:$BZ$1000,MATCH($D65,PIS!C$1:C$500,0),MATCH("Lương đóng BHBB",PIS!$1:$1,0)),0)</f>
        <v/>
      </c>
      <c r="V65">
        <f>IFERROR(INDEX(PIS!$A$1:$BZ$1000,MATCH($D65,PIS!C$1:C$500,0),MATCH(V$2,PIS!$2:$2,0)),0)</f>
        <v/>
      </c>
      <c r="W65">
        <f>IFERROR(INDEX(PIS!$A$1:$BZ$1000,MATCH($D65,PIS!C$1:C$500,0),MATCH(W$2,PIS!$2:$2,0)),0)</f>
        <v/>
      </c>
      <c r="X65">
        <f>IFERROR(INDEX(PIS!$A$1:$BZ$1000,MATCH($D65,PIS!C$1:C$500,0),MATCH(X$2,PIS!$2:$2,0)),0)</f>
        <v/>
      </c>
      <c r="Y65">
        <f>IFERROR(INDEX(PIS!$A$1:$BZ$1000,MATCH($D65,PIS!C$1:C$500,0),MATCH(Y$2,PIS!$2:$2,0)),0)</f>
        <v/>
      </c>
      <c r="Z65">
        <f>IFERROR(INDEX(PIS!$A$1:$BZ$1000,MATCH($D65,PIS!C$1:C$500,0),MATCH(Z$2,PIS!$2:$2,0)),0)</f>
        <v/>
      </c>
      <c r="AA65">
        <f>IFERROR(INDEX(PIS!$A$1:$BZ$1000,MATCH($D65,PIS!C$1:C$500,0),MATCH(AA$2,PIS!$2:$2,0)),0)</f>
        <v/>
      </c>
      <c r="AB65">
        <f>IFERROR(INDEX(PIS!$A$1:$BZ$1000,MATCH($D65,PIS!C$1:C$500,0),MATCH(AB$2,PIS!$2:$2,0)),0)</f>
        <v/>
      </c>
      <c r="AC65">
        <f>SUM(V65:AB65)</f>
        <v/>
      </c>
      <c r="AD65">
        <f>IFERROR(INDEX(TIMESHEET!$A$1:$AI$5000,MATCH($D65,TIMESHEET!A$1:A$500,0),MATCH("T100",TIMESHEET!$2:$2,0))-2,0)</f>
        <v/>
      </c>
      <c r="AE65">
        <f>IFERROR(INDEX(TIMESHEET!$A$1:$AI$5000,MATCH($D65,TIMESHEET!A$1:A$500,0),MATCH("T202",TIMESHEET!$2:$2,0)),0)</f>
        <v/>
      </c>
      <c r="AF65">
        <f>IFERROR(INDEX(TIMESHEET!$A$1:$AI$5000,MATCH($D65,TIMESHEET!A$1:A$500,0),MATCH("T302",TIMESHEET!$2:$2,0)),0)</f>
        <v/>
      </c>
      <c r="AG65">
        <f>IFERROR(INDEX(TIMESHEET!$A$1:$AI$5000,MATCH($D65,TIMESHEET!A$1:A$500,0),MATCH("T406",TIMESHEET!$2:$2,0)),0)</f>
        <v/>
      </c>
      <c r="AH65">
        <f>AE65+AG65</f>
        <v/>
      </c>
      <c r="AI65">
        <f>IFERROR(INDEX(TIMESHEET!$A$1:$AI$5000,MATCH($D65,TIMESHEET!A$1:A$500,0),MATCH("T701",TIMESHEET!$2:$2,0)),0)</f>
        <v/>
      </c>
      <c r="AJ65">
        <f>IFERROR(INDEX(TIMESHEET!$A$1:$AI$5000,MATCH($D65,TIMESHEET!B$1:B$500,0),MATCH("T320",TIMESHEET!$2:$2,0)),0)</f>
        <v/>
      </c>
      <c r="AK65">
        <f>IFERROR(IF(LEFT(INDEX(PIS!O$1:O$500,MATCH(D65,PIS!C$1:C$500)),1)="M",T65/AD65*SUM(AE65:AG65),T65*AD65),0)</f>
        <v/>
      </c>
      <c r="AL65">
        <f>IFERROR(INDEX(ADJ!$A$1:$BZ$1000,MATCH(PAYROLL!D65,ADJ!A$1:A$500,0),MATCH(PAYROLL!AL$2,ADJ!$2:$2,0)),0)</f>
        <v/>
      </c>
      <c r="AM65">
        <f>SUM(AK65:AL65)</f>
        <v/>
      </c>
      <c r="AN65">
        <f>IFERROR(ROUND(V65/$AD65*$AH65,0),0)</f>
        <v/>
      </c>
      <c r="AO65">
        <f>IFERROR(ROUND(W65/$AD65*$AH65,0),0)</f>
        <v/>
      </c>
      <c r="AP65">
        <f>IFERROR(ROUND(X65/$AD65*$AE65,0),0)</f>
        <v/>
      </c>
      <c r="AQ65">
        <f>IFERROR(ROUND(Y65/$AD65*$AH65,0),0)</f>
        <v/>
      </c>
      <c r="AR65">
        <f>IFERROR(ROUND(Z65/$AD65*$AH65,0),0)</f>
        <v/>
      </c>
      <c r="AS65">
        <f>IFERROR(ROUND(AA65/$AD65*$AH65,0),0)</f>
        <v/>
      </c>
      <c r="AT65">
        <f>IFERROR(IF((AE65+AF65+AG65)&gt;13,AB65,ROUND(AB65/AD65*AH65,0)),0)</f>
        <v/>
      </c>
      <c r="AU65">
        <f>IFERROR(INDEX(ADJ!$A$1:$BZ$1000,MATCH(PAYROLL!D65,ADJ!A$1:A$500,0),MATCH(PAYROLL!AU$2,ADJ!$2:$2,0)),0)</f>
        <v/>
      </c>
      <c r="AV65">
        <f>ROUND(SUM(AN65:AU65),0)</f>
        <v/>
      </c>
      <c r="AW65">
        <f>IFERROR(INDEX(TIMESHEET!$A$1:$AI$5000,MATCH(PAYROLL!D65,TIMESHEET!A$1:A$500,0),MATCH("T620",TIMESHEET!$2:$2,0)),0)</f>
        <v/>
      </c>
      <c r="AX65">
        <f>IFERROR(INDEX(TIMESHEET!$A$1:$AI$5000,MATCH(PAYROLL!D65,TIMESHEET!A$1:A$500,0),MATCH("T601",TIMESHEET!$2:$2,0)),0)</f>
        <v/>
      </c>
      <c r="AY65">
        <f>IFERROR(INDEX(TIMESHEET!$A$1:$AI$5000,MATCH(PAYROLL!D65,TIMESHEET!A$1:A$500,0),MATCH("T602",TIMESHEET!$2:$2,0)),0)</f>
        <v/>
      </c>
      <c r="AZ65">
        <f>IFERROR(INDEX(TIMESHEET!$A$1:$AI$5000,MATCH(PAYROLL!D65,TIMESHEET!A$1:A$500,0),MATCH("T603",TIMESHEET!$2:$2,0)),0)</f>
        <v/>
      </c>
      <c r="BA65">
        <f>IFERROR(INDEX(TIMESHEET!$A$1:$AI$5000,MATCH(PAYROLL!D65,TIMESHEET!A$1:A$500,0),MATCH("T611",TIMESHEET!$2:$2,0)),0)</f>
        <v/>
      </c>
      <c r="BB65">
        <f>IFERROR(INDEX(TIMESHEET!$A$1:$AI$5000,MATCH(PAYROLL!D65,TIMESHEET!A$1:A$500,0),MATCH("T612",TIMESHEET!$2:$2,0)),0)</f>
        <v/>
      </c>
      <c r="BC65">
        <f>IFERROR(INDEX(TIMESHEET!$A$1:$AI$5000,MATCH(PAYROLL!D65,TIMESHEET!A$1:A$500,0),MATCH("T613",TIMESHEET!$2:$2,0)),0)</f>
        <v/>
      </c>
      <c r="BD65">
        <f>IFERROR(INDEX(TIMESHEET!$A$1:$AI$5000,MATCH(PAYROLL!D65,TIMESHEET!A$1:A$500,0),MATCH("T500",TIMESHEET!$2:$2,0)),0)</f>
        <v/>
      </c>
      <c r="BE65">
        <f>IFERROR(IF(LEFT(INDEX(PIS!O$1:O$500,MATCH(D65,PIS!C$1:C$500)),1)="M",T65/AD65/8*(AW65+AX65*1.5+AY65*2+AZ65*3+BA65*2.1+BB65*2.7+BC65*3.9+BD65*0.3),T65/8*(AW65+AX65*1.5+AY65*2+AZ65*3+BA65*2.1+BB65*2.7+BC65*3.9+BD65*0.3)),0)</f>
        <v/>
      </c>
      <c r="BF65">
        <f>IFERROR(INDEX(ADJ!$A$1:$BZ$1000,MATCH(PAYROLL!$D65,ADJ!A$1:A$500,0),MATCH(PAYROLL!BF$2,ADJ!$2:$2,0)),0)</f>
        <v/>
      </c>
      <c r="BG65">
        <f>IFERROR(INDEX(ADJ!$A$1:$BZ$1000,MATCH(PAYROLL!D65,ADJ!A$1:A$500,0),MATCH(PAYROLL!BG$2,ADJ!$2:$2,0)),0)</f>
        <v/>
      </c>
      <c r="BH65">
        <f>IFERROR(INDEX(ADJ!$A$1:$BZ$1000,MATCH(PAYROLL!D65,ADJ!A$1:A$500,0),MATCH(PAYROLL!BH$2,ADJ!$2:$2,0)),0)</f>
        <v/>
      </c>
      <c r="BI65">
        <f>IFERROR(INDEX(ADJ!$A$1:$BZ$1000,MATCH(PAYROLL!D65,ADJ!A$1:A$500,0),MATCH(PAYROLL!BI$2,ADJ!$2:$2,0)),0)</f>
        <v/>
      </c>
      <c r="BJ65">
        <f>IFERROR(INDEX(ADJ!$A$1:$BZ$1000,MATCH(PAYROLL!D65,ADJ!A$1:A$500,0),MATCH(PAYROLL!BJ$2,ADJ!$2:$2,0)),0)</f>
        <v/>
      </c>
      <c r="BK65">
        <f>SUM(BF65:BJ65)</f>
        <v/>
      </c>
      <c r="BL65">
        <f>IFERROR(INDEX(ADJ!$A$1:$BZ$1000,MATCH(PAYROLL!D65,ADJ!A$1:A$500,0),MATCH(PAYROLL!BL$2,ADJ!$2:$2,0)),0)</f>
        <v/>
      </c>
      <c r="BM65">
        <f>IFERROR(INDEX(ADJ!$A$1:$BZ$1000,MATCH(PAYROLL!D65,ADJ!A$1:A$500,0),MATCH(PAYROLL!BM$2,ADJ!$2:$2,0)),0)</f>
        <v/>
      </c>
      <c r="BN65">
        <f>IFERROR(INDEX(ADJ!$A$1:$BZ$1000,MATCH(PAYROLL!D65,ADJ!A$1:A$500,0),MATCH(PAYROLL!BN$2,ADJ!$2:$2,0)),0)</f>
        <v/>
      </c>
      <c r="BO65">
        <f>IFERROR(INDEX(ADJ!$A$1:$BZ$1000,MATCH(PAYROLL!D65,ADJ!A$1:A$500,0),MATCH(PAYROLL!BO$2,ADJ!$2:$2,0)),0)</f>
        <v/>
      </c>
      <c r="BP65">
        <f>SUM(AM65,AV65,BE65,BK65,BL65:BO65)</f>
        <v/>
      </c>
      <c r="BQ65">
        <f>BO65</f>
        <v/>
      </c>
      <c r="BR65">
        <f>IFERROR(ROUND(IF(LEFT(INDEX(PIS!O$1:O$500,MATCH(D65,PIS!C$1:C$500)),1)="D",T65/8*(BD65*0.3),IF(LEFT(INDEX(PIS!O$1:O$500,MATCH(D65,PIS!C$1:C$500)),1)="H",T65*($BD65*0.3),T65/$AD65/8*($BD65*0.3))),0),0)</f>
        <v/>
      </c>
      <c r="BS65">
        <f>IF(AP65&lt;1,0,MIN(AP65,730000))</f>
        <v/>
      </c>
      <c r="BT65">
        <f>IFERROR(ROUND((BE65-SUM(AW65:BC65)*T65/AD65/8),0)-BR65,0)</f>
        <v/>
      </c>
      <c r="BU65">
        <f>AO65</f>
        <v/>
      </c>
      <c r="BV65">
        <f>SUM(BQ65:BU65)</f>
        <v/>
      </c>
      <c r="BW65">
        <f>BP65-BV65</f>
        <v/>
      </c>
      <c r="BX65">
        <f>IFERROR(IF(RIGHT(INDEX(PIS!O$1:O$500,MATCH(D65,PIS!C$1:C$500)),5)="Gross",MIN(U65+V65,VLOOKUP("R700",TSC!B:C,2,0)*VLOOKUP("R101",TSC!B:C,2,0))*VLOOKUP("R701",TSC!B:C,2,0)%,0),0)</f>
        <v/>
      </c>
      <c r="BY65">
        <f>IFERROR(IF(RIGHT(INDEX(PIS!O$1:O$500,MATCH(D65,PIS!C$1:C$500)),5)="Gross",MIN(U65+V65,VLOOKUP("R700",TSC!B:C,2,0)*VLOOKUP("R101",TSC!B:C,2,0))*VLOOKUP("T704",TSC!B:C,2,0)%,0),0)</f>
        <v/>
      </c>
      <c r="BZ65">
        <f>IFERROR(IF(RIGHT(INDEX(PIS!O$1:O$500,MATCH(D65,PIS!C$1:C$500)),5)="Gross",MIN(U65+V65,VLOOKUP("R700",TSC!B:C,2,0)*VLOOKUP("1",TSC!F:G,2,0))*VLOOKUP("T705",TSC!B:C,2,0)%,0),0)</f>
        <v/>
      </c>
      <c r="CA65">
        <f>IFERROR(INDEX(ADJ!$A$1:$BZ$1000,MATCH(PAYROLL!D65,ADJ!A$1:A$500,0),MATCH(PAYROLL!CA$2,ADJ!$2:$2,0)),0)</f>
        <v/>
      </c>
      <c r="CB65">
        <f>IFERROR(INDEX(ADJ!$A$1:$BZ$1000,MATCH(PAYROLL!D65,ADJ!A$1:A$500,0),MATCH(PAYROLL!CB$2,ADJ!$2:$2,0)),0)</f>
        <v/>
      </c>
      <c r="CC65">
        <f>SUM(BX65:CB65)</f>
        <v/>
      </c>
      <c r="CD65">
        <f>IFERROR(INDEX(PIS!$A$1:$BZ$1000,MATCH(PAYROLL!D65,PIS!C$1:C$500,0),MATCH(PAYROLL!CD$1,PIS!$1:$1,0)),0)</f>
        <v/>
      </c>
      <c r="CE65">
        <f>IFERROR(IF(OR(INDEX(PIS!P$1:P$500,MATCH(D65,PIS!C$1:C$500,0))="LT2",INDEX(PIS!P$1:P$500,MATCH(D65,PIS!C$1:C$500,0))="P10"),0,SUM(CC65,CD65*VLOOKUP("R601",TSC!B:C,2,0),VLOOKUP("R602",TSC!B:C,2,0))),0)</f>
        <v/>
      </c>
      <c r="CF65">
        <f>MAX(BW65-CE65,0)</f>
        <v/>
      </c>
      <c r="CG65">
        <f>IFERROR(IF(OR(RIGHT(INDEX(PIS!P$1:P$500,MATCH(D65,PIS!C$1:C$500)),5)="P10",RIGHT(INDEX(PIS!P$1:P$500,MATCH(D65,PIS!C$1:C$500)),5)="CK"),0,IF(CF65&lt;=5000000,CF65*5%,IF(CF65&lt;=10000000,CF65*10%-250000,IF(CF65&lt;=18000000,CF65*15%-750000,IF(CF65&lt;=32000000,CF65*20%-1650000,IF(CF65&lt;=52000000,CF65*25%-3250000,IF(CF65&lt;=80000000,BH65*30%-5850000,CF65*35%-9850000))))))),0)</f>
        <v/>
      </c>
      <c r="CH65">
        <f>IFERROR(IF(OR(INDEX(PIS!P$1:P$500,MATCH(D65,PIS!C$1:C$500))="LT",INDEX(PIS!P$1:P$500,MATCH(D65,PIS!C$1:C$500))="CK"),0,IF(CF65&lt;2000000,0,CF65*10%)),0)</f>
        <v/>
      </c>
      <c r="CI65">
        <f>IFERROR(INDEX(ADJ!$A$1:$BZ$1000,MATCH(PAYROLL!D65,ADJ!A$1:A$500,0),MATCH(PAYROLL!CI$2,ADJ!$2:$2,0)),0)</f>
        <v/>
      </c>
      <c r="CJ65">
        <f>IFERROR(INDEX(ADJ!$A$1:$BZ$1000,MATCH(PAYROLL!D65,ADJ!A$1:A$500,0),MATCH(PAYROLL!CJ$2,ADJ!$2:$2,0)),0)</f>
        <v/>
      </c>
      <c r="CK65">
        <f>IFERROR(INDEX(ADJ!$A$1:$BZ$1000,MATCH(PAYROLL!D65,ADJ!A$1:A$500,0),MATCH(PAYROLL!CK$2,ADJ!$2:$2,0)),0)</f>
        <v/>
      </c>
      <c r="CL65">
        <f>SUM(CG65:CK65)</f>
        <v/>
      </c>
      <c r="CM65">
        <f>ROUND(SUM(CH65:CK65),0)</f>
        <v/>
      </c>
      <c r="CN65">
        <f>IFERROR(INDEX(CSDA!D$1:D$500,MATCH($CN$2,CSDA!C$1:C$500,0))*INDEX(PIS!V$1:V$500,MATCH(D65,PIS!C$1:C$500))+INDEX(ADJ!$A$1:$BZ$1000,MATCH(PAYROLL!D65,ADJ!A$1:A$500,0),MATCH(PAYROLL!CN$2,ADJ!$2:$2,0)),0)</f>
        <v/>
      </c>
      <c r="CO65">
        <f>IFERROR(INDEX(ADJ!$A$1:$BZ$1000,MATCH(PAYROLL!D65,ADJ!A$1:A$500,0),MATCH(PAYROLL!CO$2,ADJ!$2:$2,0)),0)</f>
        <v/>
      </c>
      <c r="CP65">
        <f>IFERROR(INDEX(ADJ!$A$1:$BZ$1000,MATCH(PAYROLL!D65,ADJ!A$1:A$500,0),MATCH(PAYROLL!CP$2,ADJ!$2:$2,0)),0)</f>
        <v/>
      </c>
      <c r="CQ65">
        <f>BP65-CL65-CI65-CM65-CN65-CO65-CP65-CC65</f>
        <v/>
      </c>
      <c r="CR65">
        <f>IFERROR(IF(RIGHT(INDEX(PIS!O$1:O$500,MATCH(D65,PIS!C$1:C$500,0)),5)="Gross",MIN(U65+V65,VLOOKUP("R700",TSC!B:C,2,0)*VLOOKUP("R101",TSC!B:C,2,0))*(VLOOKUP("T711",TSC!B:C,2,0)+VLOOKUP("T712",TSC!B:C,2,0))%,MIN(T65+V65,VLOOKUP("R700",TSC!B:C,2,0)*VLOOKUP("R101",TSC!B:C,2,0))*(VLOOKUP("T711",TSC!B:C,2,0)+VLOOKUP("T712",TSC!B:C,2,0)+VLOOKUP("R701",TSC!B:C,2,0))%),0)</f>
        <v/>
      </c>
      <c r="CS65">
        <f>IFERROR(IF(RIGHT(INDEX(PIS!O$1:O$500,MATCH(D65,PIS!C$1:C$500,0)),5)="Gross",MIN(U65+V65,VLOOKUP("R700",TSC!B:C,2,0)*VLOOKUP("R101",TSC!B:C,2,0))*(VLOOKUP("T714",TSC!B:C,2,0))%,MIN(T65+V65,VLOOKUP("R700",TSC!B:C,2,0)*VLOOKUP("R101",TSC!B:C,2,0))*(VLOOKUP("T704",TSC!B:C,2,0)+VLOOKUP("T714",TSC!B:C,2,0))%),0)</f>
        <v/>
      </c>
      <c r="CT65">
        <f>IFERROR(IF(RIGHT(INDEX(PIS!O$1:O$500,MATCH(D65,PIS!C$1:C$500,0)),5)="Gross",MIN(U65+V65,VLOOKUP("R700",TSC!B:C,2,0)*VLOOKUP("R101",TSC!B:C,2,0))*VLOOKUP("T705",TSC!B:C,2,0)%,MIN(T65+V65,VLOOKUP("R700",TSC!B:C,2,0)*VLOOKUP("R101",TSC!B:C,2,0))*VLOOKUP("T705",TSC!B:C,2,0)%),0)</f>
        <v/>
      </c>
      <c r="CU65">
        <f>IFERROR(IF(RIGHT(INDEX(PIS!O$1:O$500,MATCH(D65,PIS!C$1:C$500,0)),5)="Gross",MIN(U65+V65,VLOOKUP("R700",TSC!B:C,2,0)*VLOOKUP("R101",TSC!B:C,2,0))*(VLOOKUP("T713",TSC!B:C,2,0))%,MIN(T65+V65,VLOOKUP("R700",TSC!B:C,2,0)*VLOOKUP("R101",TSC!B:C,2,0))*(VLOOKUP("T713",TSC!B:C,2,0))%),0)</f>
        <v/>
      </c>
      <c r="CV65">
        <f>IFERROR(INDEX(ADJ!$A$1:$BZ$1000,MATCH(PAYROLL!D65,ADJ!A$1:A$500,0),MATCH(PAYROLL!CV$2,ADJ!$2:$2,0)),0)</f>
        <v/>
      </c>
      <c r="CW65">
        <f>IFERROR(INDEX(ADJ!$A$1:$BZ$1000,MATCH(PAYROLL!D65,ADJ!A$1:A$500,0),MATCH(PAYROLL!CW$2,ADJ!$2:$2,0)),0)</f>
        <v/>
      </c>
      <c r="CX65">
        <f>SUM(CR65:CW65)</f>
        <v/>
      </c>
      <c r="CY65">
        <f>ROUND(IF(CR65&gt;0,T65+V65*VLOOKUP("R202",TSC!$B$1:$C$500,2,0),0),0)</f>
        <v/>
      </c>
      <c r="CZ65">
        <f>IFERROR(INDEX(CSDA!D$1:D$500,MATCH($CZ$2,CSDA!C$1:C$500,0)),0)</f>
        <v/>
      </c>
      <c r="DA65">
        <f>ROUND(T65*0.7%,0)</f>
        <v/>
      </c>
      <c r="DB65">
        <f>ROUND(T65/12,0)</f>
        <v/>
      </c>
      <c r="DC65">
        <f ref="DC65" t="array">IFERROR(INDEX(CSDA!D$1:D$500,MATCH("Trích giữ"&amp;PAYROLL!DC$2,CSDA!A$1:A$500&amp;CSDA!C$1:C$500,0)),0)</f>
        <v/>
      </c>
      <c r="DD65">
        <f ref="DD65" t="array">IFERROR(INDEX(CSDA!D$1:D$500,MATCH("Trích giữ"&amp;PAYROLL!DD$2,CSDA!A$1:A$500&amp;CSDA!C$1:C$500,0)),0)</f>
        <v/>
      </c>
      <c r="DE65">
        <f ref="DE65" t="array">IFERROR(INDEX(CSDA!D$1:D$500,MATCH("Trích giữ"&amp;PAYROLL!DE$2,CSDA!A$1:A$500&amp;CSDA!C$1:C$500,0)),0)</f>
        <v/>
      </c>
      <c r="DF65">
        <f>IFERROR(INDEX(CSDA!D$1:D$500,MATCH(PAYROLL!DF$2,CSDA!C$1:C$500,0)),0)</f>
        <v/>
      </c>
      <c r="DG65">
        <f ref="DG65" t="array">IFERROR(INDEX(CSDA!D$1:D$500,MATCH("Trích giữ"&amp;PAYROLL!DG$2,CSDA!A$1:A$500&amp;CSDA!C$1:C$500,0)),0)</f>
        <v/>
      </c>
      <c r="DH65">
        <f>ROUND(T65/26,0)</f>
        <v/>
      </c>
      <c r="DI65">
        <f ref="DI65" t="array">IFERROR(INDEX(CSDA!D$1:D$500,MATCH("Trích giữ"&amp;PAYROLL!DI$2,CSDA!A$1:A$500&amp;CSDA!C$1:C$500,0)),0)</f>
        <v/>
      </c>
      <c r="DJ65">
        <f>IF(U65=0,T65*21.5%-BL65,0)</f>
        <v/>
      </c>
      <c r="DK65">
        <f ref="DK65" t="array">IFERROR(INDEX(CSDA!D$1:D$500,MATCH("Trích giữ"&amp;PAYROLL!DK$2,CSDA!A$1:A$500&amp;CSDA!C$1:C$500,0)),0)</f>
        <v/>
      </c>
      <c r="DL65">
        <f>IFERROR(INDEX(CSDA!D$1:D$500,MATCH(PAYROLL!DL$2,CSDA!C$1:C$500,0))/12,0)</f>
        <v/>
      </c>
      <c r="DM65">
        <f>SUM(DB65:DL65)</f>
        <v/>
      </c>
      <c r="DN65">
        <f>IFERROR(INDEX(ADJ!$A$1:$BZ$1000,MATCH(PAYROLL!D65,ADJ!A$1:A$500,0),MATCH(PAYROLL!DN$2,ADJ!$2:$2,0)),0)</f>
        <v/>
      </c>
      <c r="DO65">
        <f>IFERROR(SUM(BP65,DM65:DN65,CX65:DA65)-DT65,0)</f>
        <v/>
      </c>
      <c r="DP65">
        <f ref="DP65" t="array">SUM(BW65*IFERROR(INDEX(CSDA!D$1:D$500,MATCH(BW$2,CSDA!C$1:C$500,0)),0)%,CX65*IFERROR(INDEX(CSDA!D$1:D$500,MATCH(CX$2,CSDA!C$1:C$500,0)),0)%,DA65*IFERROR(INDEX(CSDA!D$1:D$500,MATCH(DA$2,CSDA!C$1:C$500,0)),0)%,DB65*IFERROR(INDEX(CSDA!D$1:D$500,MATCH(DB$2,CSDA!C$1:C$500,0)),0)%,DF65*IFERROR(INDEX(CSDA!D$1:D$500,MATCH("Phí dịch vụ"&amp;PAYROLL!DF$2,CSDA!A$1:A$500&amp;CSDA!C$1:C$500,0)),0)%,DC65*IFERROR(INDEX(CSDA!D$1:D$500,MATCH("Phí dịch vụ"&amp;PAYROLL!DC$2,CSDA!A$1:A$500&amp;CSDA!C$1:C$500,0)),0)%,DH65*IFERROR(INDEX(CSDA!D$1:D$500,MATCH("Phí dịch vụ"&amp;PAYROLL!DH$2,CSDA!A$1:A$500&amp;CSDA!C$1:C$500,0)),0)%,DJ65*IFERROR(INDEX(CSDA!D$1:D$500,MATCH("Phí dịch vụ"&amp;PAYROLL!DJ$2,CSDA!A$1:A$500&amp;CSDA!C$1:C$500,0)),0)%,BN65*IFERROR(INDEX(CSDA!D$1:D$500,MATCH(BN$2,CSDA!C$1:C$500,0)),0)%)-BN65*7%</f>
        <v/>
      </c>
      <c r="DQ65">
        <f>IFERROR(INDEX(ADJ!$A$1:$BZ$1000,MATCH(PAYROLL!D65,ADJ!A$1:A$500,0),MATCH(PAYROLL!DQ$2,ADJ!$2:$2,0)),0)</f>
        <v/>
      </c>
      <c r="DR65">
        <f>IFERROR(INDEX(ADJ!$A$1:$BZ$1000,MATCH(PAYROLL!D65,ADJ!A$1:A$500,0),MATCH(PAYROLL!DR$2,ADJ!$2:$2,0)),0)</f>
        <v/>
      </c>
      <c r="DS65">
        <f>SUM(DP65:DR65)</f>
        <v/>
      </c>
      <c r="DT65">
        <f>EK65</f>
        <v/>
      </c>
      <c r="DU65">
        <f>SUM(DO65:DR65)</f>
        <v/>
      </c>
      <c r="DV65">
        <f>ROUND(DU65*0.1,0)</f>
        <v/>
      </c>
      <c r="DW65">
        <f>DU65+DV65</f>
        <v/>
      </c>
      <c r="DZ65">
        <f>IFERROR(INDEX(ADJ!$A$1:$BZ$1000,MATCH(PAYROLL!$D65,ADJ!A$1:A$500,0),MATCH(PAYROLL!DZ$2,ADJ!$2:$2,0)),0)</f>
        <v/>
      </c>
      <c r="EA65">
        <f>IFERROR(INDEX(ADJ!$A$1:$BZ$1000,MATCH(PAYROLL!$D65,ADJ!A$1:A$500,0),MATCH(PAYROLL!EA$2,ADJ!$2:$2,0)),0)</f>
        <v/>
      </c>
      <c r="EB65">
        <f>IFERROR(INDEX(ADJ!$A$1:$BZ$1000,MATCH(PAYROLL!$D65,ADJ!A$1:A$500,0),MATCH(PAYROLL!EB$2,ADJ!$2:$2,0)),0)</f>
        <v/>
      </c>
      <c r="EC65">
        <f>IFERROR(INDEX(ADJ!$A$1:$BZ$1000,MATCH(PAYROLL!$D65,ADJ!A$1:A$500,0),MATCH(PAYROLL!EC$2,ADJ!$2:$2,0)),0)</f>
        <v/>
      </c>
      <c r="ED65">
        <f>IFERROR(INDEX(ADJ!$A$1:$BZ$1000,MATCH(PAYROLL!$D65,ADJ!A$1:A$500,0),MATCH(PAYROLL!ED$2,ADJ!$2:$2,0)),0)</f>
        <v/>
      </c>
      <c r="EE65">
        <f>IFERROR(INDEX(ADJ!$A$1:$BZ$1000,MATCH(PAYROLL!$D65,ADJ!A$1:A$500,0),MATCH(PAYROLL!EE$2,ADJ!$2:$2,0)),0)</f>
        <v/>
      </c>
      <c r="EF65">
        <f>IFERROR(INDEX(ADJ!$A$1:$BZ$1000,MATCH(PAYROLL!$D65,ADJ!A$1:A$500,0),MATCH(PAYROLL!EF$2,ADJ!$2:$2,0)),0)</f>
        <v/>
      </c>
      <c r="EG65">
        <f>IFERROR(INDEX(ADJ!$A$1:$BZ$1000,MATCH(PAYROLL!$D65,ADJ!A$1:A$500,0),MATCH(PAYROLL!EG$2,ADJ!$2:$2,0)),0)</f>
        <v/>
      </c>
      <c r="EH65">
        <f>IFERROR(INDEX(ADJ!$A$1:$BZ$1000,MATCH(PAYROLL!$D65,ADJ!A$1:A$500,0),MATCH(PAYROLL!EH$2,ADJ!$2:$2,0)),0)</f>
        <v/>
      </c>
      <c r="EI65">
        <f>IFERROR(INDEX(ADJ!$A$1:$BZ$1000,MATCH(PAYROLL!D65,ADJ!A$1:A$500,0),MATCH(PAYROLL!EI$2,ADJ!$2:$2,0)),0)</f>
        <v/>
      </c>
      <c r="EJ65">
        <f>IFERROR(INDEX(ADJ!$A$1:$BZ$1000,MATCH(PAYROLL!$D65,ADJ!A$1:A$500,0),MATCH(PAYROLL!EJ$2,ADJ!$2:$2,0)),0)</f>
        <v/>
      </c>
      <c r="EK65">
        <f>SUM(DZ65:EJ65)</f>
        <v/>
      </c>
    </row>
    <row r="66">
      <c r="A66" t="n">
        <v>64</v>
      </c>
      <c r="B66" t="inlineStr">
        <is>
          <t>Lò Thị Hảo</t>
        </is>
      </c>
      <c r="D66" t="inlineStr">
        <is>
          <t>159824-01</t>
        </is>
      </c>
      <c r="S66">
        <f>IFERROR(INDEX(PIS!$A$1:$BZ$1000,MATCH($D66,PIS!C$1:C$500,0),MATCH("Lương CB tháng trước",PIS!$1:$1,0)),0)</f>
        <v/>
      </c>
      <c r="T66">
        <f>IFERROR(INDEX(PIS!$A$1:$BZ$1000,MATCH($D66,PIS!C$1:C$500,0),MATCH("Lương CB hiện tại",PIS!$1:$1,0)),0)</f>
        <v/>
      </c>
      <c r="U66">
        <f>IFERROR(INDEX(PIS!$A$1:$BZ$1000,MATCH($D66,PIS!C$1:C$500,0),MATCH("Lương đóng BHBB",PIS!$1:$1,0)),0)</f>
        <v/>
      </c>
      <c r="V66">
        <f>IFERROR(INDEX(PIS!$A$1:$BZ$1000,MATCH($D66,PIS!C$1:C$500,0),MATCH(V$2,PIS!$2:$2,0)),0)</f>
        <v/>
      </c>
      <c r="W66">
        <f>IFERROR(INDEX(PIS!$A$1:$BZ$1000,MATCH($D66,PIS!C$1:C$500,0),MATCH(W$2,PIS!$2:$2,0)),0)</f>
        <v/>
      </c>
      <c r="X66">
        <f>IFERROR(INDEX(PIS!$A$1:$BZ$1000,MATCH($D66,PIS!C$1:C$500,0),MATCH(X$2,PIS!$2:$2,0)),0)</f>
        <v/>
      </c>
      <c r="Y66">
        <f>IFERROR(INDEX(PIS!$A$1:$BZ$1000,MATCH($D66,PIS!C$1:C$500,0),MATCH(Y$2,PIS!$2:$2,0)),0)</f>
        <v/>
      </c>
      <c r="Z66">
        <f>IFERROR(INDEX(PIS!$A$1:$BZ$1000,MATCH($D66,PIS!C$1:C$500,0),MATCH(Z$2,PIS!$2:$2,0)),0)</f>
        <v/>
      </c>
      <c r="AA66">
        <f>IFERROR(INDEX(PIS!$A$1:$BZ$1000,MATCH($D66,PIS!C$1:C$500,0),MATCH(AA$2,PIS!$2:$2,0)),0)</f>
        <v/>
      </c>
      <c r="AB66">
        <f>IFERROR(INDEX(PIS!$A$1:$BZ$1000,MATCH($D66,PIS!C$1:C$500,0),MATCH(AB$2,PIS!$2:$2,0)),0)</f>
        <v/>
      </c>
      <c r="AC66">
        <f>SUM(V66:AB66)</f>
        <v/>
      </c>
      <c r="AD66">
        <f>IFERROR(INDEX(TIMESHEET!$A$1:$AI$5000,MATCH($D66,TIMESHEET!A$1:A$500,0),MATCH("T100",TIMESHEET!$2:$2,0))-2,0)</f>
        <v/>
      </c>
      <c r="AE66">
        <f>IFERROR(INDEX(TIMESHEET!$A$1:$AI$5000,MATCH($D66,TIMESHEET!A$1:A$500,0),MATCH("T202",TIMESHEET!$2:$2,0)),0)</f>
        <v/>
      </c>
      <c r="AF66">
        <f>IFERROR(INDEX(TIMESHEET!$A$1:$AI$5000,MATCH($D66,TIMESHEET!A$1:A$500,0),MATCH("T302",TIMESHEET!$2:$2,0)),0)</f>
        <v/>
      </c>
      <c r="AG66">
        <f>IFERROR(INDEX(TIMESHEET!$A$1:$AI$5000,MATCH($D66,TIMESHEET!A$1:A$500,0),MATCH("T406",TIMESHEET!$2:$2,0)),0)</f>
        <v/>
      </c>
      <c r="AH66">
        <f>AE66+AG66</f>
        <v/>
      </c>
      <c r="AI66">
        <f>IFERROR(INDEX(TIMESHEET!$A$1:$AI$5000,MATCH($D66,TIMESHEET!A$1:A$500,0),MATCH("T701",TIMESHEET!$2:$2,0)),0)</f>
        <v/>
      </c>
      <c r="AJ66">
        <f>IFERROR(INDEX(TIMESHEET!$A$1:$AI$5000,MATCH($D66,TIMESHEET!B$1:B$500,0),MATCH("T320",TIMESHEET!$2:$2,0)),0)</f>
        <v/>
      </c>
      <c r="AK66">
        <f>IFERROR(IF(LEFT(INDEX(PIS!O$1:O$500,MATCH(D66,PIS!C$1:C$500)),1)="M",T66/AD66*SUM(AE66:AG66),T66*AD66),0)</f>
        <v/>
      </c>
      <c r="AL66">
        <f>IFERROR(INDEX(ADJ!$A$1:$BZ$1000,MATCH(PAYROLL!D66,ADJ!A$1:A$500,0),MATCH(PAYROLL!AL$2,ADJ!$2:$2,0)),0)</f>
        <v/>
      </c>
      <c r="AM66">
        <f>SUM(AK66:AL66)</f>
        <v/>
      </c>
      <c r="AN66">
        <f>IFERROR(ROUND(V66/$AD66*$AH66,0),0)</f>
        <v/>
      </c>
      <c r="AO66">
        <f>IFERROR(ROUND(W66/$AD66*$AH66,0),0)</f>
        <v/>
      </c>
      <c r="AP66">
        <f>IFERROR(ROUND(X66/$AD66*$AE66,0),0)</f>
        <v/>
      </c>
      <c r="AQ66">
        <f>IFERROR(ROUND(Y66/$AD66*$AH66,0),0)</f>
        <v/>
      </c>
      <c r="AR66">
        <f>IFERROR(ROUND(Z66/$AD66*$AH66,0),0)</f>
        <v/>
      </c>
      <c r="AS66">
        <f>IFERROR(ROUND(AA66/$AD66*$AH66,0),0)</f>
        <v/>
      </c>
      <c r="AT66">
        <f>IFERROR(IF((AE66+AF66+AG66)&gt;13,AB66,ROUND(AB66/AD66*AH66,0)),0)</f>
        <v/>
      </c>
      <c r="AU66">
        <f>IFERROR(INDEX(ADJ!$A$1:$BZ$1000,MATCH(PAYROLL!D66,ADJ!A$1:A$500,0),MATCH(PAYROLL!AU$2,ADJ!$2:$2,0)),0)</f>
        <v/>
      </c>
      <c r="AV66">
        <f>ROUND(SUM(AN66:AU66),0)</f>
        <v/>
      </c>
      <c r="AW66">
        <f>IFERROR(INDEX(TIMESHEET!$A$1:$AI$5000,MATCH(PAYROLL!D66,TIMESHEET!A$1:A$500,0),MATCH("T620",TIMESHEET!$2:$2,0)),0)</f>
        <v/>
      </c>
      <c r="AX66">
        <f>IFERROR(INDEX(TIMESHEET!$A$1:$AI$5000,MATCH(PAYROLL!D66,TIMESHEET!A$1:A$500,0),MATCH("T601",TIMESHEET!$2:$2,0)),0)</f>
        <v/>
      </c>
      <c r="AY66">
        <f>IFERROR(INDEX(TIMESHEET!$A$1:$AI$5000,MATCH(PAYROLL!D66,TIMESHEET!A$1:A$500,0),MATCH("T602",TIMESHEET!$2:$2,0)),0)</f>
        <v/>
      </c>
      <c r="AZ66">
        <f>IFERROR(INDEX(TIMESHEET!$A$1:$AI$5000,MATCH(PAYROLL!D66,TIMESHEET!A$1:A$500,0),MATCH("T603",TIMESHEET!$2:$2,0)),0)</f>
        <v/>
      </c>
      <c r="BA66">
        <f>IFERROR(INDEX(TIMESHEET!$A$1:$AI$5000,MATCH(PAYROLL!D66,TIMESHEET!A$1:A$500,0),MATCH("T611",TIMESHEET!$2:$2,0)),0)</f>
        <v/>
      </c>
      <c r="BB66">
        <f>IFERROR(INDEX(TIMESHEET!$A$1:$AI$5000,MATCH(PAYROLL!D66,TIMESHEET!A$1:A$500,0),MATCH("T612",TIMESHEET!$2:$2,0)),0)</f>
        <v/>
      </c>
      <c r="BC66">
        <f>IFERROR(INDEX(TIMESHEET!$A$1:$AI$5000,MATCH(PAYROLL!D66,TIMESHEET!A$1:A$500,0),MATCH("T613",TIMESHEET!$2:$2,0)),0)</f>
        <v/>
      </c>
      <c r="BD66">
        <f>IFERROR(INDEX(TIMESHEET!$A$1:$AI$5000,MATCH(PAYROLL!D66,TIMESHEET!A$1:A$500,0),MATCH("T500",TIMESHEET!$2:$2,0)),0)</f>
        <v/>
      </c>
      <c r="BE66">
        <f>IFERROR(IF(LEFT(INDEX(PIS!O$1:O$500,MATCH(D66,PIS!C$1:C$500)),1)="M",T66/AD66/8*(AW66+AX66*1.5+AY66*2+AZ66*3+BA66*2.1+BB66*2.7+BC66*3.9+BD66*0.3),T66/8*(AW66+AX66*1.5+AY66*2+AZ66*3+BA66*2.1+BB66*2.7+BC66*3.9+BD66*0.3)),0)</f>
        <v/>
      </c>
      <c r="BF66">
        <f>IFERROR(INDEX(ADJ!$A$1:$BZ$1000,MATCH(PAYROLL!$D66,ADJ!A$1:A$500,0),MATCH(PAYROLL!BF$2,ADJ!$2:$2,0)),0)</f>
        <v/>
      </c>
      <c r="BG66">
        <f>IFERROR(INDEX(ADJ!$A$1:$BZ$1000,MATCH(PAYROLL!D66,ADJ!A$1:A$500,0),MATCH(PAYROLL!BG$2,ADJ!$2:$2,0)),0)</f>
        <v/>
      </c>
      <c r="BH66">
        <f>IFERROR(INDEX(ADJ!$A$1:$BZ$1000,MATCH(PAYROLL!D66,ADJ!A$1:A$500,0),MATCH(PAYROLL!BH$2,ADJ!$2:$2,0)),0)</f>
        <v/>
      </c>
      <c r="BI66">
        <f>IFERROR(INDEX(ADJ!$A$1:$BZ$1000,MATCH(PAYROLL!D66,ADJ!A$1:A$500,0),MATCH(PAYROLL!BI$2,ADJ!$2:$2,0)),0)</f>
        <v/>
      </c>
      <c r="BJ66">
        <f>IFERROR(INDEX(ADJ!$A$1:$BZ$1000,MATCH(PAYROLL!D66,ADJ!A$1:A$500,0),MATCH(PAYROLL!BJ$2,ADJ!$2:$2,0)),0)</f>
        <v/>
      </c>
      <c r="BK66">
        <f>SUM(BF66:BJ66)</f>
        <v/>
      </c>
      <c r="BL66">
        <f>IFERROR(INDEX(ADJ!$A$1:$BZ$1000,MATCH(PAYROLL!D66,ADJ!A$1:A$500,0),MATCH(PAYROLL!BL$2,ADJ!$2:$2,0)),0)</f>
        <v/>
      </c>
      <c r="BM66">
        <f>IFERROR(INDEX(ADJ!$A$1:$BZ$1000,MATCH(PAYROLL!D66,ADJ!A$1:A$500,0),MATCH(PAYROLL!BM$2,ADJ!$2:$2,0)),0)</f>
        <v/>
      </c>
      <c r="BN66">
        <f>IFERROR(INDEX(ADJ!$A$1:$BZ$1000,MATCH(PAYROLL!D66,ADJ!A$1:A$500,0),MATCH(PAYROLL!BN$2,ADJ!$2:$2,0)),0)</f>
        <v/>
      </c>
      <c r="BO66">
        <f>IFERROR(INDEX(ADJ!$A$1:$BZ$1000,MATCH(PAYROLL!D66,ADJ!A$1:A$500,0),MATCH(PAYROLL!BO$2,ADJ!$2:$2,0)),0)</f>
        <v/>
      </c>
      <c r="BP66">
        <f>SUM(AM66,AV66,BE66,BK66,BL66:BO66)</f>
        <v/>
      </c>
      <c r="BQ66">
        <f>BO66</f>
        <v/>
      </c>
      <c r="BR66">
        <f>IFERROR(ROUND(IF(LEFT(INDEX(PIS!O$1:O$500,MATCH(D66,PIS!C$1:C$500)),1)="D",T66/8*(BD66*0.3),IF(LEFT(INDEX(PIS!O$1:O$500,MATCH(D66,PIS!C$1:C$500)),1)="H",T66*($BD66*0.3),T66/$AD66/8*($BD66*0.3))),0),0)</f>
        <v/>
      </c>
      <c r="BS66">
        <f>IF(AP66&lt;1,0,MIN(AP66,730000))</f>
        <v/>
      </c>
      <c r="BT66">
        <f>IFERROR(ROUND((BE66-SUM(AW66:BC66)*T66/AD66/8),0)-BR66,0)</f>
        <v/>
      </c>
      <c r="BU66">
        <f>AO66</f>
        <v/>
      </c>
      <c r="BV66">
        <f>SUM(BQ66:BU66)</f>
        <v/>
      </c>
      <c r="BW66">
        <f>BP66-BV66</f>
        <v/>
      </c>
      <c r="BX66">
        <f>IFERROR(IF(RIGHT(INDEX(PIS!O$1:O$500,MATCH(D66,PIS!C$1:C$500)),5)="Gross",MIN(U66+V66,VLOOKUP("R700",TSC!B:C,2,0)*VLOOKUP("R101",TSC!B:C,2,0))*VLOOKUP("R701",TSC!B:C,2,0)%,0),0)</f>
        <v/>
      </c>
      <c r="BY66">
        <f>IFERROR(IF(RIGHT(INDEX(PIS!O$1:O$500,MATCH(D66,PIS!C$1:C$500)),5)="Gross",MIN(U66+V66,VLOOKUP("R700",TSC!B:C,2,0)*VLOOKUP("R101",TSC!B:C,2,0))*VLOOKUP("T704",TSC!B:C,2,0)%,0),0)</f>
        <v/>
      </c>
      <c r="BZ66">
        <f>IFERROR(IF(RIGHT(INDEX(PIS!O$1:O$500,MATCH(D66,PIS!C$1:C$500)),5)="Gross",MIN(U66+V66,VLOOKUP("R700",TSC!B:C,2,0)*VLOOKUP("1",TSC!F:G,2,0))*VLOOKUP("T705",TSC!B:C,2,0)%,0),0)</f>
        <v/>
      </c>
      <c r="CA66">
        <f>IFERROR(INDEX(ADJ!$A$1:$BZ$1000,MATCH(PAYROLL!D66,ADJ!A$1:A$500,0),MATCH(PAYROLL!CA$2,ADJ!$2:$2,0)),0)</f>
        <v/>
      </c>
      <c r="CB66">
        <f>IFERROR(INDEX(ADJ!$A$1:$BZ$1000,MATCH(PAYROLL!D66,ADJ!A$1:A$500,0),MATCH(PAYROLL!CB$2,ADJ!$2:$2,0)),0)</f>
        <v/>
      </c>
      <c r="CC66">
        <f>SUM(BX66:CB66)</f>
        <v/>
      </c>
      <c r="CD66">
        <f>IFERROR(INDEX(PIS!$A$1:$BZ$1000,MATCH(PAYROLL!D66,PIS!C$1:C$500,0),MATCH(PAYROLL!CD$1,PIS!$1:$1,0)),0)</f>
        <v/>
      </c>
      <c r="CE66">
        <f>IFERROR(IF(OR(INDEX(PIS!P$1:P$500,MATCH(D66,PIS!C$1:C$500,0))="LT2",INDEX(PIS!P$1:P$500,MATCH(D66,PIS!C$1:C$500,0))="P10"),0,SUM(CC66,CD66*VLOOKUP("R601",TSC!B:C,2,0),VLOOKUP("R602",TSC!B:C,2,0))),0)</f>
        <v/>
      </c>
      <c r="CF66">
        <f>MAX(BW66-CE66,0)</f>
        <v/>
      </c>
      <c r="CG66">
        <f>IFERROR(IF(OR(RIGHT(INDEX(PIS!P$1:P$500,MATCH(D66,PIS!C$1:C$500)),5)="P10",RIGHT(INDEX(PIS!P$1:P$500,MATCH(D66,PIS!C$1:C$500)),5)="CK"),0,IF(CF66&lt;=5000000,CF66*5%,IF(CF66&lt;=10000000,CF66*10%-250000,IF(CF66&lt;=18000000,CF66*15%-750000,IF(CF66&lt;=32000000,CF66*20%-1650000,IF(CF66&lt;=52000000,CF66*25%-3250000,IF(CF66&lt;=80000000,BH66*30%-5850000,CF66*35%-9850000))))))),0)</f>
        <v/>
      </c>
      <c r="CH66">
        <f>IFERROR(IF(OR(INDEX(PIS!P$1:P$500,MATCH(D66,PIS!C$1:C$500))="LT",INDEX(PIS!P$1:P$500,MATCH(D66,PIS!C$1:C$500))="CK"),0,IF(CF66&lt;2000000,0,CF66*10%)),0)</f>
        <v/>
      </c>
      <c r="CI66">
        <f>IFERROR(INDEX(ADJ!$A$1:$BZ$1000,MATCH(PAYROLL!D66,ADJ!A$1:A$500,0),MATCH(PAYROLL!CI$2,ADJ!$2:$2,0)),0)</f>
        <v/>
      </c>
      <c r="CJ66">
        <f>IFERROR(INDEX(ADJ!$A$1:$BZ$1000,MATCH(PAYROLL!D66,ADJ!A$1:A$500,0),MATCH(PAYROLL!CJ$2,ADJ!$2:$2,0)),0)</f>
        <v/>
      </c>
      <c r="CK66">
        <f>IFERROR(INDEX(ADJ!$A$1:$BZ$1000,MATCH(PAYROLL!D66,ADJ!A$1:A$500,0),MATCH(PAYROLL!CK$2,ADJ!$2:$2,0)),0)</f>
        <v/>
      </c>
      <c r="CL66">
        <f>SUM(CG66:CK66)</f>
        <v/>
      </c>
      <c r="CM66">
        <f>ROUND(SUM(CH66:CK66),0)</f>
        <v/>
      </c>
      <c r="CN66">
        <f>IFERROR(INDEX(CSDA!D$1:D$500,MATCH($CN$2,CSDA!C$1:C$500,0))*INDEX(PIS!V$1:V$500,MATCH(D66,PIS!C$1:C$500))+INDEX(ADJ!$A$1:$BZ$1000,MATCH(PAYROLL!D66,ADJ!A$1:A$500,0),MATCH(PAYROLL!CN$2,ADJ!$2:$2,0)),0)</f>
        <v/>
      </c>
      <c r="CO66">
        <f>IFERROR(INDEX(ADJ!$A$1:$BZ$1000,MATCH(PAYROLL!D66,ADJ!A$1:A$500,0),MATCH(PAYROLL!CO$2,ADJ!$2:$2,0)),0)</f>
        <v/>
      </c>
      <c r="CP66">
        <f>IFERROR(INDEX(ADJ!$A$1:$BZ$1000,MATCH(PAYROLL!D66,ADJ!A$1:A$500,0),MATCH(PAYROLL!CP$2,ADJ!$2:$2,0)),0)</f>
        <v/>
      </c>
      <c r="CQ66">
        <f>BP66-CL66-CI66-CM66-CN66-CO66-CP66-CC66</f>
        <v/>
      </c>
      <c r="CR66">
        <f>IFERROR(IF(RIGHT(INDEX(PIS!O$1:O$500,MATCH(D66,PIS!C$1:C$500,0)),5)="Gross",MIN(U66+V66,VLOOKUP("R700",TSC!B:C,2,0)*VLOOKUP("R101",TSC!B:C,2,0))*(VLOOKUP("T711",TSC!B:C,2,0)+VLOOKUP("T712",TSC!B:C,2,0))%,MIN(T66+V66,VLOOKUP("R700",TSC!B:C,2,0)*VLOOKUP("R101",TSC!B:C,2,0))*(VLOOKUP("T711",TSC!B:C,2,0)+VLOOKUP("T712",TSC!B:C,2,0)+VLOOKUP("R701",TSC!B:C,2,0))%),0)</f>
        <v/>
      </c>
      <c r="CS66">
        <f>IFERROR(IF(RIGHT(INDEX(PIS!O$1:O$500,MATCH(D66,PIS!C$1:C$500,0)),5)="Gross",MIN(U66+V66,VLOOKUP("R700",TSC!B:C,2,0)*VLOOKUP("R101",TSC!B:C,2,0))*(VLOOKUP("T714",TSC!B:C,2,0))%,MIN(T66+V66,VLOOKUP("R700",TSC!B:C,2,0)*VLOOKUP("R101",TSC!B:C,2,0))*(VLOOKUP("T704",TSC!B:C,2,0)+VLOOKUP("T714",TSC!B:C,2,0))%),0)</f>
        <v/>
      </c>
      <c r="CT66">
        <f>IFERROR(IF(RIGHT(INDEX(PIS!O$1:O$500,MATCH(D66,PIS!C$1:C$500,0)),5)="Gross",MIN(U66+V66,VLOOKUP("R700",TSC!B:C,2,0)*VLOOKUP("R101",TSC!B:C,2,0))*VLOOKUP("T705",TSC!B:C,2,0)%,MIN(T66+V66,VLOOKUP("R700",TSC!B:C,2,0)*VLOOKUP("R101",TSC!B:C,2,0))*VLOOKUP("T705",TSC!B:C,2,0)%),0)</f>
        <v/>
      </c>
      <c r="CU66">
        <f>IFERROR(IF(RIGHT(INDEX(PIS!O$1:O$500,MATCH(D66,PIS!C$1:C$500,0)),5)="Gross",MIN(U66+V66,VLOOKUP("R700",TSC!B:C,2,0)*VLOOKUP("R101",TSC!B:C,2,0))*(VLOOKUP("T713",TSC!B:C,2,0))%,MIN(T66+V66,VLOOKUP("R700",TSC!B:C,2,0)*VLOOKUP("R101",TSC!B:C,2,0))*(VLOOKUP("T713",TSC!B:C,2,0))%),0)</f>
        <v/>
      </c>
      <c r="CV66">
        <f>IFERROR(INDEX(ADJ!$A$1:$BZ$1000,MATCH(PAYROLL!D66,ADJ!A$1:A$500,0),MATCH(PAYROLL!CV$2,ADJ!$2:$2,0)),0)</f>
        <v/>
      </c>
      <c r="CW66">
        <f>IFERROR(INDEX(ADJ!$A$1:$BZ$1000,MATCH(PAYROLL!D66,ADJ!A$1:A$500,0),MATCH(PAYROLL!CW$2,ADJ!$2:$2,0)),0)</f>
        <v/>
      </c>
      <c r="CX66">
        <f>SUM(CR66:CW66)</f>
        <v/>
      </c>
      <c r="CY66">
        <f>ROUND(IF(CR66&gt;0,T66+V66*VLOOKUP("R202",TSC!$B$1:$C$500,2,0),0),0)</f>
        <v/>
      </c>
      <c r="CZ66">
        <f>IFERROR(INDEX(CSDA!D$1:D$500,MATCH($CZ$2,CSDA!C$1:C$500,0)),0)</f>
        <v/>
      </c>
      <c r="DA66">
        <f>ROUND(T66*0.7%,0)</f>
        <v/>
      </c>
      <c r="DB66">
        <f>ROUND(T66/12,0)</f>
        <v/>
      </c>
      <c r="DC66">
        <f ref="DC66" t="array">IFERROR(INDEX(CSDA!D$1:D$500,MATCH("Trích giữ"&amp;PAYROLL!DC$2,CSDA!A$1:A$500&amp;CSDA!C$1:C$500,0)),0)</f>
        <v/>
      </c>
      <c r="DD66">
        <f ref="DD66" t="array">IFERROR(INDEX(CSDA!D$1:D$500,MATCH("Trích giữ"&amp;PAYROLL!DD$2,CSDA!A$1:A$500&amp;CSDA!C$1:C$500,0)),0)</f>
        <v/>
      </c>
      <c r="DE66">
        <f ref="DE66" t="array">IFERROR(INDEX(CSDA!D$1:D$500,MATCH("Trích giữ"&amp;PAYROLL!DE$2,CSDA!A$1:A$500&amp;CSDA!C$1:C$500,0)),0)</f>
        <v/>
      </c>
      <c r="DF66">
        <f>IFERROR(INDEX(CSDA!D$1:D$500,MATCH(PAYROLL!DF$2,CSDA!C$1:C$500,0)),0)</f>
        <v/>
      </c>
      <c r="DG66">
        <f ref="DG66" t="array">IFERROR(INDEX(CSDA!D$1:D$500,MATCH("Trích giữ"&amp;PAYROLL!DG$2,CSDA!A$1:A$500&amp;CSDA!C$1:C$500,0)),0)</f>
        <v/>
      </c>
      <c r="DH66">
        <f>ROUND(T66/26,0)</f>
        <v/>
      </c>
      <c r="DI66">
        <f ref="DI66" t="array">IFERROR(INDEX(CSDA!D$1:D$500,MATCH("Trích giữ"&amp;PAYROLL!DI$2,CSDA!A$1:A$500&amp;CSDA!C$1:C$500,0)),0)</f>
        <v/>
      </c>
      <c r="DJ66">
        <f>IF(U66=0,T66*21.5%-BL66,0)</f>
        <v/>
      </c>
      <c r="DK66">
        <f ref="DK66" t="array">IFERROR(INDEX(CSDA!D$1:D$500,MATCH("Trích giữ"&amp;PAYROLL!DK$2,CSDA!A$1:A$500&amp;CSDA!C$1:C$500,0)),0)</f>
        <v/>
      </c>
      <c r="DL66">
        <f>IFERROR(INDEX(CSDA!D$1:D$500,MATCH(PAYROLL!DL$2,CSDA!C$1:C$500,0))/12,0)</f>
        <v/>
      </c>
      <c r="DM66">
        <f>SUM(DB66:DL66)</f>
        <v/>
      </c>
      <c r="DN66">
        <f>IFERROR(INDEX(ADJ!$A$1:$BZ$1000,MATCH(PAYROLL!D66,ADJ!A$1:A$500,0),MATCH(PAYROLL!DN$2,ADJ!$2:$2,0)),0)</f>
        <v/>
      </c>
      <c r="DO66">
        <f>IFERROR(SUM(BP66,DM66:DN66,CX66:DA66)-DT66,0)</f>
        <v/>
      </c>
      <c r="DP66">
        <f ref="DP66" t="array">SUM(BW66*IFERROR(INDEX(CSDA!D$1:D$500,MATCH(BW$2,CSDA!C$1:C$500,0)),0)%,CX66*IFERROR(INDEX(CSDA!D$1:D$500,MATCH(CX$2,CSDA!C$1:C$500,0)),0)%,DA66*IFERROR(INDEX(CSDA!D$1:D$500,MATCH(DA$2,CSDA!C$1:C$500,0)),0)%,DB66*IFERROR(INDEX(CSDA!D$1:D$500,MATCH(DB$2,CSDA!C$1:C$500,0)),0)%,DF66*IFERROR(INDEX(CSDA!D$1:D$500,MATCH("Phí dịch vụ"&amp;PAYROLL!DF$2,CSDA!A$1:A$500&amp;CSDA!C$1:C$500,0)),0)%,DC66*IFERROR(INDEX(CSDA!D$1:D$500,MATCH("Phí dịch vụ"&amp;PAYROLL!DC$2,CSDA!A$1:A$500&amp;CSDA!C$1:C$500,0)),0)%,DH66*IFERROR(INDEX(CSDA!D$1:D$500,MATCH("Phí dịch vụ"&amp;PAYROLL!DH$2,CSDA!A$1:A$500&amp;CSDA!C$1:C$500,0)),0)%,DJ66*IFERROR(INDEX(CSDA!D$1:D$500,MATCH("Phí dịch vụ"&amp;PAYROLL!DJ$2,CSDA!A$1:A$500&amp;CSDA!C$1:C$500,0)),0)%,BN66*IFERROR(INDEX(CSDA!D$1:D$500,MATCH(BN$2,CSDA!C$1:C$500,0)),0)%)-BN66*7%</f>
        <v/>
      </c>
      <c r="DQ66">
        <f>IFERROR(INDEX(ADJ!$A$1:$BZ$1000,MATCH(PAYROLL!D66,ADJ!A$1:A$500,0),MATCH(PAYROLL!DQ$2,ADJ!$2:$2,0)),0)</f>
        <v/>
      </c>
      <c r="DR66">
        <f>IFERROR(INDEX(ADJ!$A$1:$BZ$1000,MATCH(PAYROLL!D66,ADJ!A$1:A$500,0),MATCH(PAYROLL!DR$2,ADJ!$2:$2,0)),0)</f>
        <v/>
      </c>
      <c r="DS66">
        <f>SUM(DP66:DR66)</f>
        <v/>
      </c>
      <c r="DT66">
        <f>EK66</f>
        <v/>
      </c>
      <c r="DU66">
        <f>SUM(DO66:DR66)</f>
        <v/>
      </c>
      <c r="DV66">
        <f>ROUND(DU66*0.1,0)</f>
        <v/>
      </c>
      <c r="DW66">
        <f>DU66+DV66</f>
        <v/>
      </c>
      <c r="DZ66">
        <f>IFERROR(INDEX(ADJ!$A$1:$BZ$1000,MATCH(PAYROLL!$D66,ADJ!A$1:A$500,0),MATCH(PAYROLL!DZ$2,ADJ!$2:$2,0)),0)</f>
        <v/>
      </c>
      <c r="EA66">
        <f>IFERROR(INDEX(ADJ!$A$1:$BZ$1000,MATCH(PAYROLL!$D66,ADJ!A$1:A$500,0),MATCH(PAYROLL!EA$2,ADJ!$2:$2,0)),0)</f>
        <v/>
      </c>
      <c r="EB66">
        <f>IFERROR(INDEX(ADJ!$A$1:$BZ$1000,MATCH(PAYROLL!$D66,ADJ!A$1:A$500,0),MATCH(PAYROLL!EB$2,ADJ!$2:$2,0)),0)</f>
        <v/>
      </c>
      <c r="EC66">
        <f>IFERROR(INDEX(ADJ!$A$1:$BZ$1000,MATCH(PAYROLL!$D66,ADJ!A$1:A$500,0),MATCH(PAYROLL!EC$2,ADJ!$2:$2,0)),0)</f>
        <v/>
      </c>
      <c r="ED66">
        <f>IFERROR(INDEX(ADJ!$A$1:$BZ$1000,MATCH(PAYROLL!$D66,ADJ!A$1:A$500,0),MATCH(PAYROLL!ED$2,ADJ!$2:$2,0)),0)</f>
        <v/>
      </c>
      <c r="EE66">
        <f>IFERROR(INDEX(ADJ!$A$1:$BZ$1000,MATCH(PAYROLL!$D66,ADJ!A$1:A$500,0),MATCH(PAYROLL!EE$2,ADJ!$2:$2,0)),0)</f>
        <v/>
      </c>
      <c r="EF66">
        <f>IFERROR(INDEX(ADJ!$A$1:$BZ$1000,MATCH(PAYROLL!$D66,ADJ!A$1:A$500,0),MATCH(PAYROLL!EF$2,ADJ!$2:$2,0)),0)</f>
        <v/>
      </c>
      <c r="EG66">
        <f>IFERROR(INDEX(ADJ!$A$1:$BZ$1000,MATCH(PAYROLL!$D66,ADJ!A$1:A$500,0),MATCH(PAYROLL!EG$2,ADJ!$2:$2,0)),0)</f>
        <v/>
      </c>
      <c r="EH66">
        <f>IFERROR(INDEX(ADJ!$A$1:$BZ$1000,MATCH(PAYROLL!$D66,ADJ!A$1:A$500,0),MATCH(PAYROLL!EH$2,ADJ!$2:$2,0)),0)</f>
        <v/>
      </c>
      <c r="EI66">
        <f>IFERROR(INDEX(ADJ!$A$1:$BZ$1000,MATCH(PAYROLL!D66,ADJ!A$1:A$500,0),MATCH(PAYROLL!EI$2,ADJ!$2:$2,0)),0)</f>
        <v/>
      </c>
      <c r="EJ66">
        <f>IFERROR(INDEX(ADJ!$A$1:$BZ$1000,MATCH(PAYROLL!$D66,ADJ!A$1:A$500,0),MATCH(PAYROLL!EJ$2,ADJ!$2:$2,0)),0)</f>
        <v/>
      </c>
      <c r="EK66">
        <f>SUM(DZ66:EJ66)</f>
        <v/>
      </c>
    </row>
    <row r="67">
      <c r="A67" t="n">
        <v>65</v>
      </c>
      <c r="B67" t="inlineStr">
        <is>
          <t>Đoàn Văn Cảnh</t>
        </is>
      </c>
      <c r="D67" t="inlineStr">
        <is>
          <t>159879-01</t>
        </is>
      </c>
      <c r="S67">
        <f>IFERROR(INDEX(PIS!$A$1:$BZ$1000,MATCH($D67,PIS!C$1:C$500,0),MATCH("Lương CB tháng trước",PIS!$1:$1,0)),0)</f>
        <v/>
      </c>
      <c r="T67">
        <f>IFERROR(INDEX(PIS!$A$1:$BZ$1000,MATCH($D67,PIS!C$1:C$500,0),MATCH("Lương CB hiện tại",PIS!$1:$1,0)),0)</f>
        <v/>
      </c>
      <c r="U67">
        <f>IFERROR(INDEX(PIS!$A$1:$BZ$1000,MATCH($D67,PIS!C$1:C$500,0),MATCH("Lương đóng BHBB",PIS!$1:$1,0)),0)</f>
        <v/>
      </c>
      <c r="V67">
        <f>IFERROR(INDEX(PIS!$A$1:$BZ$1000,MATCH($D67,PIS!C$1:C$500,0),MATCH(V$2,PIS!$2:$2,0)),0)</f>
        <v/>
      </c>
      <c r="W67">
        <f>IFERROR(INDEX(PIS!$A$1:$BZ$1000,MATCH($D67,PIS!C$1:C$500,0),MATCH(W$2,PIS!$2:$2,0)),0)</f>
        <v/>
      </c>
      <c r="X67">
        <f>IFERROR(INDEX(PIS!$A$1:$BZ$1000,MATCH($D67,PIS!C$1:C$500,0),MATCH(X$2,PIS!$2:$2,0)),0)</f>
        <v/>
      </c>
      <c r="Y67">
        <f>IFERROR(INDEX(PIS!$A$1:$BZ$1000,MATCH($D67,PIS!C$1:C$500,0),MATCH(Y$2,PIS!$2:$2,0)),0)</f>
        <v/>
      </c>
      <c r="Z67">
        <f>IFERROR(INDEX(PIS!$A$1:$BZ$1000,MATCH($D67,PIS!C$1:C$500,0),MATCH(Z$2,PIS!$2:$2,0)),0)</f>
        <v/>
      </c>
      <c r="AA67">
        <f>IFERROR(INDEX(PIS!$A$1:$BZ$1000,MATCH($D67,PIS!C$1:C$500,0),MATCH(AA$2,PIS!$2:$2,0)),0)</f>
        <v/>
      </c>
      <c r="AB67">
        <f>IFERROR(INDEX(PIS!$A$1:$BZ$1000,MATCH($D67,PIS!C$1:C$500,0),MATCH(AB$2,PIS!$2:$2,0)),0)</f>
        <v/>
      </c>
      <c r="AC67">
        <f>SUM(V67:AB67)</f>
        <v/>
      </c>
      <c r="AD67">
        <f>IFERROR(INDEX(TIMESHEET!$A$1:$AI$5000,MATCH($D67,TIMESHEET!A$1:A$500,0),MATCH("T100",TIMESHEET!$2:$2,0))-2,0)</f>
        <v/>
      </c>
      <c r="AE67">
        <f>IFERROR(INDEX(TIMESHEET!$A$1:$AI$5000,MATCH($D67,TIMESHEET!A$1:A$500,0),MATCH("T202",TIMESHEET!$2:$2,0)),0)</f>
        <v/>
      </c>
      <c r="AF67">
        <f>IFERROR(INDEX(TIMESHEET!$A$1:$AI$5000,MATCH($D67,TIMESHEET!A$1:A$500,0),MATCH("T302",TIMESHEET!$2:$2,0)),0)</f>
        <v/>
      </c>
      <c r="AG67">
        <f>IFERROR(INDEX(TIMESHEET!$A$1:$AI$5000,MATCH($D67,TIMESHEET!A$1:A$500,0),MATCH("T406",TIMESHEET!$2:$2,0)),0)</f>
        <v/>
      </c>
      <c r="AH67">
        <f>AE67+AG67</f>
        <v/>
      </c>
      <c r="AI67">
        <f>IFERROR(INDEX(TIMESHEET!$A$1:$AI$5000,MATCH($D67,TIMESHEET!A$1:A$500,0),MATCH("T701",TIMESHEET!$2:$2,0)),0)</f>
        <v/>
      </c>
      <c r="AJ67">
        <f>IFERROR(INDEX(TIMESHEET!$A$1:$AI$5000,MATCH($D67,TIMESHEET!B$1:B$500,0),MATCH("T320",TIMESHEET!$2:$2,0)),0)</f>
        <v/>
      </c>
      <c r="AK67">
        <f>IFERROR(IF(LEFT(INDEX(PIS!O$1:O$500,MATCH(D67,PIS!C$1:C$500)),1)="M",T67/AD67*SUM(AE67:AG67),T67*AD67),0)</f>
        <v/>
      </c>
      <c r="AL67">
        <f>IFERROR(INDEX(ADJ!$A$1:$BZ$1000,MATCH(PAYROLL!D67,ADJ!A$1:A$500,0),MATCH(PAYROLL!AL$2,ADJ!$2:$2,0)),0)</f>
        <v/>
      </c>
      <c r="AM67">
        <f>SUM(AK67:AL67)</f>
        <v/>
      </c>
      <c r="AN67">
        <f>IFERROR(ROUND(V67/$AD67*$AH67,0),0)</f>
        <v/>
      </c>
      <c r="AO67">
        <f>IFERROR(ROUND(W67/$AD67*$AH67,0),0)</f>
        <v/>
      </c>
      <c r="AP67">
        <f>IFERROR(ROUND(X67/$AD67*$AE67,0),0)</f>
        <v/>
      </c>
      <c r="AQ67">
        <f>IFERROR(ROUND(Y67/$AD67*$AH67,0),0)</f>
        <v/>
      </c>
      <c r="AR67">
        <f>IFERROR(ROUND(Z67/$AD67*$AH67,0),0)</f>
        <v/>
      </c>
      <c r="AS67">
        <f>IFERROR(ROUND(AA67/$AD67*$AH67,0),0)</f>
        <v/>
      </c>
      <c r="AT67">
        <f>IFERROR(IF((AE67+AF67+AG67)&gt;13,AB67,ROUND(AB67/AD67*AH67,0)),0)</f>
        <v/>
      </c>
      <c r="AU67">
        <f>IFERROR(INDEX(ADJ!$A$1:$BZ$1000,MATCH(PAYROLL!D67,ADJ!A$1:A$500,0),MATCH(PAYROLL!AU$2,ADJ!$2:$2,0)),0)</f>
        <v/>
      </c>
      <c r="AV67">
        <f>ROUND(SUM(AN67:AU67),0)</f>
        <v/>
      </c>
      <c r="AW67">
        <f>IFERROR(INDEX(TIMESHEET!$A$1:$AI$5000,MATCH(PAYROLL!D67,TIMESHEET!A$1:A$500,0),MATCH("T620",TIMESHEET!$2:$2,0)),0)</f>
        <v/>
      </c>
      <c r="AX67">
        <f>IFERROR(INDEX(TIMESHEET!$A$1:$AI$5000,MATCH(PAYROLL!D67,TIMESHEET!A$1:A$500,0),MATCH("T601",TIMESHEET!$2:$2,0)),0)</f>
        <v/>
      </c>
      <c r="AY67">
        <f>IFERROR(INDEX(TIMESHEET!$A$1:$AI$5000,MATCH(PAYROLL!D67,TIMESHEET!A$1:A$500,0),MATCH("T602",TIMESHEET!$2:$2,0)),0)</f>
        <v/>
      </c>
      <c r="AZ67">
        <f>IFERROR(INDEX(TIMESHEET!$A$1:$AI$5000,MATCH(PAYROLL!D67,TIMESHEET!A$1:A$500,0),MATCH("T603",TIMESHEET!$2:$2,0)),0)</f>
        <v/>
      </c>
      <c r="BA67">
        <f>IFERROR(INDEX(TIMESHEET!$A$1:$AI$5000,MATCH(PAYROLL!D67,TIMESHEET!A$1:A$500,0),MATCH("T611",TIMESHEET!$2:$2,0)),0)</f>
        <v/>
      </c>
      <c r="BB67">
        <f>IFERROR(INDEX(TIMESHEET!$A$1:$AI$5000,MATCH(PAYROLL!D67,TIMESHEET!A$1:A$500,0),MATCH("T612",TIMESHEET!$2:$2,0)),0)</f>
        <v/>
      </c>
      <c r="BC67">
        <f>IFERROR(INDEX(TIMESHEET!$A$1:$AI$5000,MATCH(PAYROLL!D67,TIMESHEET!A$1:A$500,0),MATCH("T613",TIMESHEET!$2:$2,0)),0)</f>
        <v/>
      </c>
      <c r="BD67">
        <f>IFERROR(INDEX(TIMESHEET!$A$1:$AI$5000,MATCH(PAYROLL!D67,TIMESHEET!A$1:A$500,0),MATCH("T500",TIMESHEET!$2:$2,0)),0)</f>
        <v/>
      </c>
      <c r="BE67">
        <f>IFERROR(IF(LEFT(INDEX(PIS!O$1:O$500,MATCH(D67,PIS!C$1:C$500)),1)="M",T67/AD67/8*(AW67+AX67*1.5+AY67*2+AZ67*3+BA67*2.1+BB67*2.7+BC67*3.9+BD67*0.3),T67/8*(AW67+AX67*1.5+AY67*2+AZ67*3+BA67*2.1+BB67*2.7+BC67*3.9+BD67*0.3)),0)</f>
        <v/>
      </c>
      <c r="BF67">
        <f>IFERROR(INDEX(ADJ!$A$1:$BZ$1000,MATCH(PAYROLL!$D67,ADJ!A$1:A$500,0),MATCH(PAYROLL!BF$2,ADJ!$2:$2,0)),0)</f>
        <v/>
      </c>
      <c r="BG67">
        <f>IFERROR(INDEX(ADJ!$A$1:$BZ$1000,MATCH(PAYROLL!D67,ADJ!A$1:A$500,0),MATCH(PAYROLL!BG$2,ADJ!$2:$2,0)),0)</f>
        <v/>
      </c>
      <c r="BH67">
        <f>IFERROR(INDEX(ADJ!$A$1:$BZ$1000,MATCH(PAYROLL!D67,ADJ!A$1:A$500,0),MATCH(PAYROLL!BH$2,ADJ!$2:$2,0)),0)</f>
        <v/>
      </c>
      <c r="BI67">
        <f>IFERROR(INDEX(ADJ!$A$1:$BZ$1000,MATCH(PAYROLL!D67,ADJ!A$1:A$500,0),MATCH(PAYROLL!BI$2,ADJ!$2:$2,0)),0)</f>
        <v/>
      </c>
      <c r="BJ67">
        <f>IFERROR(INDEX(ADJ!$A$1:$BZ$1000,MATCH(PAYROLL!D67,ADJ!A$1:A$500,0),MATCH(PAYROLL!BJ$2,ADJ!$2:$2,0)),0)</f>
        <v/>
      </c>
      <c r="BK67">
        <f>SUM(BF67:BJ67)</f>
        <v/>
      </c>
      <c r="BL67">
        <f>IFERROR(INDEX(ADJ!$A$1:$BZ$1000,MATCH(PAYROLL!D67,ADJ!A$1:A$500,0),MATCH(PAYROLL!BL$2,ADJ!$2:$2,0)),0)</f>
        <v/>
      </c>
      <c r="BM67">
        <f>IFERROR(INDEX(ADJ!$A$1:$BZ$1000,MATCH(PAYROLL!D67,ADJ!A$1:A$500,0),MATCH(PAYROLL!BM$2,ADJ!$2:$2,0)),0)</f>
        <v/>
      </c>
      <c r="BN67">
        <f>IFERROR(INDEX(ADJ!$A$1:$BZ$1000,MATCH(PAYROLL!D67,ADJ!A$1:A$500,0),MATCH(PAYROLL!BN$2,ADJ!$2:$2,0)),0)</f>
        <v/>
      </c>
      <c r="BO67">
        <f>IFERROR(INDEX(ADJ!$A$1:$BZ$1000,MATCH(PAYROLL!D67,ADJ!A$1:A$500,0),MATCH(PAYROLL!BO$2,ADJ!$2:$2,0)),0)</f>
        <v/>
      </c>
      <c r="BP67">
        <f>SUM(AM67,AV67,BE67,BK67,BL67:BO67)</f>
        <v/>
      </c>
      <c r="BQ67">
        <f>BO67</f>
        <v/>
      </c>
      <c r="BR67">
        <f>IFERROR(ROUND(IF(LEFT(INDEX(PIS!O$1:O$500,MATCH(D67,PIS!C$1:C$500)),1)="D",T67/8*(BD67*0.3),IF(LEFT(INDEX(PIS!O$1:O$500,MATCH(D67,PIS!C$1:C$500)),1)="H",T67*($BD67*0.3),T67/$AD67/8*($BD67*0.3))),0),0)</f>
        <v/>
      </c>
      <c r="BS67">
        <f>IF(AP67&lt;1,0,MIN(AP67,730000))</f>
        <v/>
      </c>
      <c r="BT67">
        <f>IFERROR(ROUND((BE67-SUM(AW67:BC67)*T67/AD67/8),0)-BR67,0)</f>
        <v/>
      </c>
      <c r="BU67">
        <f>AO67</f>
        <v/>
      </c>
      <c r="BV67">
        <f>SUM(BQ67:BU67)</f>
        <v/>
      </c>
      <c r="BW67">
        <f>BP67-BV67</f>
        <v/>
      </c>
      <c r="BX67">
        <f>IFERROR(IF(RIGHT(INDEX(PIS!O$1:O$500,MATCH(D67,PIS!C$1:C$500)),5)="Gross",MIN(U67+V67,VLOOKUP("R700",TSC!B:C,2,0)*VLOOKUP("R101",TSC!B:C,2,0))*VLOOKUP("R701",TSC!B:C,2,0)%,0),0)</f>
        <v/>
      </c>
      <c r="BY67">
        <f>IFERROR(IF(RIGHT(INDEX(PIS!O$1:O$500,MATCH(D67,PIS!C$1:C$500)),5)="Gross",MIN(U67+V67,VLOOKUP("R700",TSC!B:C,2,0)*VLOOKUP("R101",TSC!B:C,2,0))*VLOOKUP("T704",TSC!B:C,2,0)%,0),0)</f>
        <v/>
      </c>
      <c r="BZ67">
        <f>IFERROR(IF(RIGHT(INDEX(PIS!O$1:O$500,MATCH(D67,PIS!C$1:C$500)),5)="Gross",MIN(U67+V67,VLOOKUP("R700",TSC!B:C,2,0)*VLOOKUP("1",TSC!F:G,2,0))*VLOOKUP("T705",TSC!B:C,2,0)%,0),0)</f>
        <v/>
      </c>
      <c r="CA67">
        <f>IFERROR(INDEX(ADJ!$A$1:$BZ$1000,MATCH(PAYROLL!D67,ADJ!A$1:A$500,0),MATCH(PAYROLL!CA$2,ADJ!$2:$2,0)),0)</f>
        <v/>
      </c>
      <c r="CB67">
        <f>IFERROR(INDEX(ADJ!$A$1:$BZ$1000,MATCH(PAYROLL!D67,ADJ!A$1:A$500,0),MATCH(PAYROLL!CB$2,ADJ!$2:$2,0)),0)</f>
        <v/>
      </c>
      <c r="CC67">
        <f>SUM(BX67:CB67)</f>
        <v/>
      </c>
      <c r="CD67">
        <f>IFERROR(INDEX(PIS!$A$1:$BZ$1000,MATCH(PAYROLL!D67,PIS!C$1:C$500,0),MATCH(PAYROLL!CD$1,PIS!$1:$1,0)),0)</f>
        <v/>
      </c>
      <c r="CE67">
        <f>IFERROR(IF(OR(INDEX(PIS!P$1:P$500,MATCH(D67,PIS!C$1:C$500,0))="LT2",INDEX(PIS!P$1:P$500,MATCH(D67,PIS!C$1:C$500,0))="P10"),0,SUM(CC67,CD67*VLOOKUP("R601",TSC!B:C,2,0),VLOOKUP("R602",TSC!B:C,2,0))),0)</f>
        <v/>
      </c>
      <c r="CF67">
        <f>MAX(BW67-CE67,0)</f>
        <v/>
      </c>
      <c r="CG67">
        <f>IFERROR(IF(OR(RIGHT(INDEX(PIS!P$1:P$500,MATCH(D67,PIS!C$1:C$500)),5)="P10",RIGHT(INDEX(PIS!P$1:P$500,MATCH(D67,PIS!C$1:C$500)),5)="CK"),0,IF(CF67&lt;=5000000,CF67*5%,IF(CF67&lt;=10000000,CF67*10%-250000,IF(CF67&lt;=18000000,CF67*15%-750000,IF(CF67&lt;=32000000,CF67*20%-1650000,IF(CF67&lt;=52000000,CF67*25%-3250000,IF(CF67&lt;=80000000,BH67*30%-5850000,CF67*35%-9850000))))))),0)</f>
        <v/>
      </c>
      <c r="CH67">
        <f>IFERROR(IF(OR(INDEX(PIS!P$1:P$500,MATCH(D67,PIS!C$1:C$500))="LT",INDEX(PIS!P$1:P$500,MATCH(D67,PIS!C$1:C$500))="CK"),0,IF(CF67&lt;2000000,0,CF67*10%)),0)</f>
        <v/>
      </c>
      <c r="CI67">
        <f>IFERROR(INDEX(ADJ!$A$1:$BZ$1000,MATCH(PAYROLL!D67,ADJ!A$1:A$500,0),MATCH(PAYROLL!CI$2,ADJ!$2:$2,0)),0)</f>
        <v/>
      </c>
      <c r="CJ67">
        <f>IFERROR(INDEX(ADJ!$A$1:$BZ$1000,MATCH(PAYROLL!D67,ADJ!A$1:A$500,0),MATCH(PAYROLL!CJ$2,ADJ!$2:$2,0)),0)</f>
        <v/>
      </c>
      <c r="CK67">
        <f>IFERROR(INDEX(ADJ!$A$1:$BZ$1000,MATCH(PAYROLL!D67,ADJ!A$1:A$500,0),MATCH(PAYROLL!CK$2,ADJ!$2:$2,0)),0)</f>
        <v/>
      </c>
      <c r="CL67">
        <f>SUM(CG67:CK67)</f>
        <v/>
      </c>
      <c r="CM67">
        <f>ROUND(SUM(CH67:CK67),0)</f>
        <v/>
      </c>
      <c r="CN67">
        <f>IFERROR(INDEX(CSDA!D$1:D$500,MATCH($CN$2,CSDA!C$1:C$500,0))*INDEX(PIS!V$1:V$500,MATCH(D67,PIS!C$1:C$500))+INDEX(ADJ!$A$1:$BZ$1000,MATCH(PAYROLL!D67,ADJ!A$1:A$500,0),MATCH(PAYROLL!CN$2,ADJ!$2:$2,0)),0)</f>
        <v/>
      </c>
      <c r="CO67">
        <f>IFERROR(INDEX(ADJ!$A$1:$BZ$1000,MATCH(PAYROLL!D67,ADJ!A$1:A$500,0),MATCH(PAYROLL!CO$2,ADJ!$2:$2,0)),0)</f>
        <v/>
      </c>
      <c r="CP67">
        <f>IFERROR(INDEX(ADJ!$A$1:$BZ$1000,MATCH(PAYROLL!D67,ADJ!A$1:A$500,0),MATCH(PAYROLL!CP$2,ADJ!$2:$2,0)),0)</f>
        <v/>
      </c>
      <c r="CQ67">
        <f>BP67-CL67-CI67-CM67-CN67-CO67-CP67-CC67</f>
        <v/>
      </c>
      <c r="CR67">
        <f>IFERROR(IF(RIGHT(INDEX(PIS!O$1:O$500,MATCH(D67,PIS!C$1:C$500,0)),5)="Gross",MIN(U67+V67,VLOOKUP("R700",TSC!B:C,2,0)*VLOOKUP("R101",TSC!B:C,2,0))*(VLOOKUP("T711",TSC!B:C,2,0)+VLOOKUP("T712",TSC!B:C,2,0))%,MIN(T67+V67,VLOOKUP("R700",TSC!B:C,2,0)*VLOOKUP("R101",TSC!B:C,2,0))*(VLOOKUP("T711",TSC!B:C,2,0)+VLOOKUP("T712",TSC!B:C,2,0)+VLOOKUP("R701",TSC!B:C,2,0))%),0)</f>
        <v/>
      </c>
      <c r="CS67">
        <f>IFERROR(IF(RIGHT(INDEX(PIS!O$1:O$500,MATCH(D67,PIS!C$1:C$500,0)),5)="Gross",MIN(U67+V67,VLOOKUP("R700",TSC!B:C,2,0)*VLOOKUP("R101",TSC!B:C,2,0))*(VLOOKUP("T714",TSC!B:C,2,0))%,MIN(T67+V67,VLOOKUP("R700",TSC!B:C,2,0)*VLOOKUP("R101",TSC!B:C,2,0))*(VLOOKUP("T704",TSC!B:C,2,0)+VLOOKUP("T714",TSC!B:C,2,0))%),0)</f>
        <v/>
      </c>
      <c r="CT67">
        <f>IFERROR(IF(RIGHT(INDEX(PIS!O$1:O$500,MATCH(D67,PIS!C$1:C$500,0)),5)="Gross",MIN(U67+V67,VLOOKUP("R700",TSC!B:C,2,0)*VLOOKUP("R101",TSC!B:C,2,0))*VLOOKUP("T705",TSC!B:C,2,0)%,MIN(T67+V67,VLOOKUP("R700",TSC!B:C,2,0)*VLOOKUP("R101",TSC!B:C,2,0))*VLOOKUP("T705",TSC!B:C,2,0)%),0)</f>
        <v/>
      </c>
      <c r="CU67">
        <f>IFERROR(IF(RIGHT(INDEX(PIS!O$1:O$500,MATCH(D67,PIS!C$1:C$500,0)),5)="Gross",MIN(U67+V67,VLOOKUP("R700",TSC!B:C,2,0)*VLOOKUP("R101",TSC!B:C,2,0))*(VLOOKUP("T713",TSC!B:C,2,0))%,MIN(T67+V67,VLOOKUP("R700",TSC!B:C,2,0)*VLOOKUP("R101",TSC!B:C,2,0))*(VLOOKUP("T713",TSC!B:C,2,0))%),0)</f>
        <v/>
      </c>
      <c r="CV67">
        <f>IFERROR(INDEX(ADJ!$A$1:$BZ$1000,MATCH(PAYROLL!D67,ADJ!A$1:A$500,0),MATCH(PAYROLL!CV$2,ADJ!$2:$2,0)),0)</f>
        <v/>
      </c>
      <c r="CW67">
        <f>IFERROR(INDEX(ADJ!$A$1:$BZ$1000,MATCH(PAYROLL!D67,ADJ!A$1:A$500,0),MATCH(PAYROLL!CW$2,ADJ!$2:$2,0)),0)</f>
        <v/>
      </c>
      <c r="CX67">
        <f>SUM(CR67:CW67)</f>
        <v/>
      </c>
      <c r="CY67">
        <f>ROUND(IF(CR67&gt;0,T67+V67*VLOOKUP("R202",TSC!$B$1:$C$500,2,0),0),0)</f>
        <v/>
      </c>
      <c r="CZ67">
        <f>IFERROR(INDEX(CSDA!D$1:D$500,MATCH($CZ$2,CSDA!C$1:C$500,0)),0)</f>
        <v/>
      </c>
      <c r="DA67">
        <f>ROUND(T67*0.7%,0)</f>
        <v/>
      </c>
      <c r="DB67">
        <f>ROUND(T67/12,0)</f>
        <v/>
      </c>
      <c r="DC67">
        <f ref="DC67" t="array">IFERROR(INDEX(CSDA!D$1:D$500,MATCH("Trích giữ"&amp;PAYROLL!DC$2,CSDA!A$1:A$500&amp;CSDA!C$1:C$500,0)),0)</f>
        <v/>
      </c>
      <c r="DD67">
        <f ref="DD67" t="array">IFERROR(INDEX(CSDA!D$1:D$500,MATCH("Trích giữ"&amp;PAYROLL!DD$2,CSDA!A$1:A$500&amp;CSDA!C$1:C$500,0)),0)</f>
        <v/>
      </c>
      <c r="DE67">
        <f ref="DE67" t="array">IFERROR(INDEX(CSDA!D$1:D$500,MATCH("Trích giữ"&amp;PAYROLL!DE$2,CSDA!A$1:A$500&amp;CSDA!C$1:C$500,0)),0)</f>
        <v/>
      </c>
      <c r="DF67">
        <f>IFERROR(INDEX(CSDA!D$1:D$500,MATCH(PAYROLL!DF$2,CSDA!C$1:C$500,0)),0)</f>
        <v/>
      </c>
      <c r="DG67">
        <f ref="DG67" t="array">IFERROR(INDEX(CSDA!D$1:D$500,MATCH("Trích giữ"&amp;PAYROLL!DG$2,CSDA!A$1:A$500&amp;CSDA!C$1:C$500,0)),0)</f>
        <v/>
      </c>
      <c r="DH67">
        <f>ROUND(T67/26,0)</f>
        <v/>
      </c>
      <c r="DI67">
        <f ref="DI67" t="array">IFERROR(INDEX(CSDA!D$1:D$500,MATCH("Trích giữ"&amp;PAYROLL!DI$2,CSDA!A$1:A$500&amp;CSDA!C$1:C$500,0)),0)</f>
        <v/>
      </c>
      <c r="DJ67">
        <f>IF(U67=0,T67*21.5%-BL67,0)</f>
        <v/>
      </c>
      <c r="DK67">
        <f ref="DK67" t="array">IFERROR(INDEX(CSDA!D$1:D$500,MATCH("Trích giữ"&amp;PAYROLL!DK$2,CSDA!A$1:A$500&amp;CSDA!C$1:C$500,0)),0)</f>
        <v/>
      </c>
      <c r="DL67">
        <f>IFERROR(INDEX(CSDA!D$1:D$500,MATCH(PAYROLL!DL$2,CSDA!C$1:C$500,0))/12,0)</f>
        <v/>
      </c>
      <c r="DM67">
        <f>SUM(DB67:DL67)</f>
        <v/>
      </c>
      <c r="DN67">
        <f>IFERROR(INDEX(ADJ!$A$1:$BZ$1000,MATCH(PAYROLL!D67,ADJ!A$1:A$500,0),MATCH(PAYROLL!DN$2,ADJ!$2:$2,0)),0)</f>
        <v/>
      </c>
      <c r="DO67">
        <f>IFERROR(SUM(BP67,DM67:DN67,CX67:DA67)-DT67,0)</f>
        <v/>
      </c>
      <c r="DP67">
        <f ref="DP67" t="array">SUM(BW67*IFERROR(INDEX(CSDA!D$1:D$500,MATCH(BW$2,CSDA!C$1:C$500,0)),0)%,CX67*IFERROR(INDEX(CSDA!D$1:D$500,MATCH(CX$2,CSDA!C$1:C$500,0)),0)%,DA67*IFERROR(INDEX(CSDA!D$1:D$500,MATCH(DA$2,CSDA!C$1:C$500,0)),0)%,DB67*IFERROR(INDEX(CSDA!D$1:D$500,MATCH(DB$2,CSDA!C$1:C$500,0)),0)%,DF67*IFERROR(INDEX(CSDA!D$1:D$500,MATCH("Phí dịch vụ"&amp;PAYROLL!DF$2,CSDA!A$1:A$500&amp;CSDA!C$1:C$500,0)),0)%,DC67*IFERROR(INDEX(CSDA!D$1:D$500,MATCH("Phí dịch vụ"&amp;PAYROLL!DC$2,CSDA!A$1:A$500&amp;CSDA!C$1:C$500,0)),0)%,DH67*IFERROR(INDEX(CSDA!D$1:D$500,MATCH("Phí dịch vụ"&amp;PAYROLL!DH$2,CSDA!A$1:A$500&amp;CSDA!C$1:C$500,0)),0)%,DJ67*IFERROR(INDEX(CSDA!D$1:D$500,MATCH("Phí dịch vụ"&amp;PAYROLL!DJ$2,CSDA!A$1:A$500&amp;CSDA!C$1:C$500,0)),0)%,BN67*IFERROR(INDEX(CSDA!D$1:D$500,MATCH(BN$2,CSDA!C$1:C$500,0)),0)%)-BN67*7%</f>
        <v/>
      </c>
      <c r="DQ67">
        <f>IFERROR(INDEX(ADJ!$A$1:$BZ$1000,MATCH(PAYROLL!D67,ADJ!A$1:A$500,0),MATCH(PAYROLL!DQ$2,ADJ!$2:$2,0)),0)</f>
        <v/>
      </c>
      <c r="DR67">
        <f>IFERROR(INDEX(ADJ!$A$1:$BZ$1000,MATCH(PAYROLL!D67,ADJ!A$1:A$500,0),MATCH(PAYROLL!DR$2,ADJ!$2:$2,0)),0)</f>
        <v/>
      </c>
      <c r="DS67">
        <f>SUM(DP67:DR67)</f>
        <v/>
      </c>
      <c r="DT67">
        <f>EK67</f>
        <v/>
      </c>
      <c r="DU67">
        <f>SUM(DO67:DR67)</f>
        <v/>
      </c>
      <c r="DV67">
        <f>ROUND(DU67*0.1,0)</f>
        <v/>
      </c>
      <c r="DW67">
        <f>DU67+DV67</f>
        <v/>
      </c>
      <c r="DZ67">
        <f>IFERROR(INDEX(ADJ!$A$1:$BZ$1000,MATCH(PAYROLL!$D67,ADJ!A$1:A$500,0),MATCH(PAYROLL!DZ$2,ADJ!$2:$2,0)),0)</f>
        <v/>
      </c>
      <c r="EA67">
        <f>IFERROR(INDEX(ADJ!$A$1:$BZ$1000,MATCH(PAYROLL!$D67,ADJ!A$1:A$500,0),MATCH(PAYROLL!EA$2,ADJ!$2:$2,0)),0)</f>
        <v/>
      </c>
      <c r="EB67">
        <f>IFERROR(INDEX(ADJ!$A$1:$BZ$1000,MATCH(PAYROLL!$D67,ADJ!A$1:A$500,0),MATCH(PAYROLL!EB$2,ADJ!$2:$2,0)),0)</f>
        <v/>
      </c>
      <c r="EC67">
        <f>IFERROR(INDEX(ADJ!$A$1:$BZ$1000,MATCH(PAYROLL!$D67,ADJ!A$1:A$500,0),MATCH(PAYROLL!EC$2,ADJ!$2:$2,0)),0)</f>
        <v/>
      </c>
      <c r="ED67">
        <f>IFERROR(INDEX(ADJ!$A$1:$BZ$1000,MATCH(PAYROLL!$D67,ADJ!A$1:A$500,0),MATCH(PAYROLL!ED$2,ADJ!$2:$2,0)),0)</f>
        <v/>
      </c>
      <c r="EE67">
        <f>IFERROR(INDEX(ADJ!$A$1:$BZ$1000,MATCH(PAYROLL!$D67,ADJ!A$1:A$500,0),MATCH(PAYROLL!EE$2,ADJ!$2:$2,0)),0)</f>
        <v/>
      </c>
      <c r="EF67">
        <f>IFERROR(INDEX(ADJ!$A$1:$BZ$1000,MATCH(PAYROLL!$D67,ADJ!A$1:A$500,0),MATCH(PAYROLL!EF$2,ADJ!$2:$2,0)),0)</f>
        <v/>
      </c>
      <c r="EG67">
        <f>IFERROR(INDEX(ADJ!$A$1:$BZ$1000,MATCH(PAYROLL!$D67,ADJ!A$1:A$500,0),MATCH(PAYROLL!EG$2,ADJ!$2:$2,0)),0)</f>
        <v/>
      </c>
      <c r="EH67">
        <f>IFERROR(INDEX(ADJ!$A$1:$BZ$1000,MATCH(PAYROLL!$D67,ADJ!A$1:A$500,0),MATCH(PAYROLL!EH$2,ADJ!$2:$2,0)),0)</f>
        <v/>
      </c>
      <c r="EI67">
        <f>IFERROR(INDEX(ADJ!$A$1:$BZ$1000,MATCH(PAYROLL!D67,ADJ!A$1:A$500,0),MATCH(PAYROLL!EI$2,ADJ!$2:$2,0)),0)</f>
        <v/>
      </c>
      <c r="EJ67">
        <f>IFERROR(INDEX(ADJ!$A$1:$BZ$1000,MATCH(PAYROLL!$D67,ADJ!A$1:A$500,0),MATCH(PAYROLL!EJ$2,ADJ!$2:$2,0)),0)</f>
        <v/>
      </c>
      <c r="EK67">
        <f>SUM(DZ67:EJ67)</f>
        <v/>
      </c>
    </row>
    <row r="68">
      <c r="A68" t="n">
        <v>66</v>
      </c>
      <c r="B68" t="inlineStr">
        <is>
          <t>Chung Văn Tuấn</t>
        </is>
      </c>
      <c r="D68" t="inlineStr">
        <is>
          <t>159881-01</t>
        </is>
      </c>
      <c r="S68">
        <f>IFERROR(INDEX(PIS!$A$1:$BZ$1000,MATCH($D68,PIS!C$1:C$500,0),MATCH("Lương CB tháng trước",PIS!$1:$1,0)),0)</f>
        <v/>
      </c>
      <c r="T68">
        <f>IFERROR(INDEX(PIS!$A$1:$BZ$1000,MATCH($D68,PIS!C$1:C$500,0),MATCH("Lương CB hiện tại",PIS!$1:$1,0)),0)</f>
        <v/>
      </c>
      <c r="U68">
        <f>IFERROR(INDEX(PIS!$A$1:$BZ$1000,MATCH($D68,PIS!C$1:C$500,0),MATCH("Lương đóng BHBB",PIS!$1:$1,0)),0)</f>
        <v/>
      </c>
      <c r="V68">
        <f>IFERROR(INDEX(PIS!$A$1:$BZ$1000,MATCH($D68,PIS!C$1:C$500,0),MATCH(V$2,PIS!$2:$2,0)),0)</f>
        <v/>
      </c>
      <c r="W68">
        <f>IFERROR(INDEX(PIS!$A$1:$BZ$1000,MATCH($D68,PIS!C$1:C$500,0),MATCH(W$2,PIS!$2:$2,0)),0)</f>
        <v/>
      </c>
      <c r="X68">
        <f>IFERROR(INDEX(PIS!$A$1:$BZ$1000,MATCH($D68,PIS!C$1:C$500,0),MATCH(X$2,PIS!$2:$2,0)),0)</f>
        <v/>
      </c>
      <c r="Y68">
        <f>IFERROR(INDEX(PIS!$A$1:$BZ$1000,MATCH($D68,PIS!C$1:C$500,0),MATCH(Y$2,PIS!$2:$2,0)),0)</f>
        <v/>
      </c>
      <c r="Z68">
        <f>IFERROR(INDEX(PIS!$A$1:$BZ$1000,MATCH($D68,PIS!C$1:C$500,0),MATCH(Z$2,PIS!$2:$2,0)),0)</f>
        <v/>
      </c>
      <c r="AA68">
        <f>IFERROR(INDEX(PIS!$A$1:$BZ$1000,MATCH($D68,PIS!C$1:C$500,0),MATCH(AA$2,PIS!$2:$2,0)),0)</f>
        <v/>
      </c>
      <c r="AB68">
        <f>IFERROR(INDEX(PIS!$A$1:$BZ$1000,MATCH($D68,PIS!C$1:C$500,0),MATCH(AB$2,PIS!$2:$2,0)),0)</f>
        <v/>
      </c>
      <c r="AC68">
        <f>SUM(V68:AB68)</f>
        <v/>
      </c>
      <c r="AD68">
        <f>IFERROR(INDEX(TIMESHEET!$A$1:$AI$5000,MATCH($D68,TIMESHEET!A$1:A$500,0),MATCH("T100",TIMESHEET!$2:$2,0))-2,0)</f>
        <v/>
      </c>
      <c r="AE68">
        <f>IFERROR(INDEX(TIMESHEET!$A$1:$AI$5000,MATCH($D68,TIMESHEET!A$1:A$500,0),MATCH("T202",TIMESHEET!$2:$2,0)),0)</f>
        <v/>
      </c>
      <c r="AF68">
        <f>IFERROR(INDEX(TIMESHEET!$A$1:$AI$5000,MATCH($D68,TIMESHEET!A$1:A$500,0),MATCH("T302",TIMESHEET!$2:$2,0)),0)</f>
        <v/>
      </c>
      <c r="AG68">
        <f>IFERROR(INDEX(TIMESHEET!$A$1:$AI$5000,MATCH($D68,TIMESHEET!A$1:A$500,0),MATCH("T406",TIMESHEET!$2:$2,0)),0)</f>
        <v/>
      </c>
      <c r="AH68">
        <f>AE68+AG68</f>
        <v/>
      </c>
      <c r="AI68">
        <f>IFERROR(INDEX(TIMESHEET!$A$1:$AI$5000,MATCH($D68,TIMESHEET!A$1:A$500,0),MATCH("T701",TIMESHEET!$2:$2,0)),0)</f>
        <v/>
      </c>
      <c r="AJ68">
        <f>IFERROR(INDEX(TIMESHEET!$A$1:$AI$5000,MATCH($D68,TIMESHEET!B$1:B$500,0),MATCH("T320",TIMESHEET!$2:$2,0)),0)</f>
        <v/>
      </c>
      <c r="AK68">
        <f>IFERROR(IF(LEFT(INDEX(PIS!O$1:O$500,MATCH(D68,PIS!C$1:C$500)),1)="M",T68/AD68*SUM(AE68:AG68),T68*AD68),0)</f>
        <v/>
      </c>
      <c r="AL68">
        <f>IFERROR(INDEX(ADJ!$A$1:$BZ$1000,MATCH(PAYROLL!D68,ADJ!A$1:A$500,0),MATCH(PAYROLL!AL$2,ADJ!$2:$2,0)),0)</f>
        <v/>
      </c>
      <c r="AM68">
        <f>SUM(AK68:AL68)</f>
        <v/>
      </c>
      <c r="AN68">
        <f>IFERROR(ROUND(V68/$AD68*$AH68,0),0)</f>
        <v/>
      </c>
      <c r="AO68">
        <f>IFERROR(ROUND(W68/$AD68*$AH68,0),0)</f>
        <v/>
      </c>
      <c r="AP68">
        <f>IFERROR(ROUND(X68/$AD68*$AE68,0),0)</f>
        <v/>
      </c>
      <c r="AQ68">
        <f>IFERROR(ROUND(Y68/$AD68*$AH68,0),0)</f>
        <v/>
      </c>
      <c r="AR68">
        <f>IFERROR(ROUND(Z68/$AD68*$AH68,0),0)</f>
        <v/>
      </c>
      <c r="AS68">
        <f>IFERROR(ROUND(AA68/$AD68*$AH68,0),0)</f>
        <v/>
      </c>
      <c r="AT68">
        <f>IFERROR(IF((AE68+AF68+AG68)&gt;13,AB68,ROUND(AB68/AD68*AH68,0)),0)</f>
        <v/>
      </c>
      <c r="AU68">
        <f>IFERROR(INDEX(ADJ!$A$1:$BZ$1000,MATCH(PAYROLL!D68,ADJ!A$1:A$500,0),MATCH(PAYROLL!AU$2,ADJ!$2:$2,0)),0)</f>
        <v/>
      </c>
      <c r="AV68">
        <f>ROUND(SUM(AN68:AU68),0)</f>
        <v/>
      </c>
      <c r="AW68">
        <f>IFERROR(INDEX(TIMESHEET!$A$1:$AI$5000,MATCH(PAYROLL!D68,TIMESHEET!A$1:A$500,0),MATCH("T620",TIMESHEET!$2:$2,0)),0)</f>
        <v/>
      </c>
      <c r="AX68">
        <f>IFERROR(INDEX(TIMESHEET!$A$1:$AI$5000,MATCH(PAYROLL!D68,TIMESHEET!A$1:A$500,0),MATCH("T601",TIMESHEET!$2:$2,0)),0)</f>
        <v/>
      </c>
      <c r="AY68">
        <f>IFERROR(INDEX(TIMESHEET!$A$1:$AI$5000,MATCH(PAYROLL!D68,TIMESHEET!A$1:A$500,0),MATCH("T602",TIMESHEET!$2:$2,0)),0)</f>
        <v/>
      </c>
      <c r="AZ68">
        <f>IFERROR(INDEX(TIMESHEET!$A$1:$AI$5000,MATCH(PAYROLL!D68,TIMESHEET!A$1:A$500,0),MATCH("T603",TIMESHEET!$2:$2,0)),0)</f>
        <v/>
      </c>
      <c r="BA68">
        <f>IFERROR(INDEX(TIMESHEET!$A$1:$AI$5000,MATCH(PAYROLL!D68,TIMESHEET!A$1:A$500,0),MATCH("T611",TIMESHEET!$2:$2,0)),0)</f>
        <v/>
      </c>
      <c r="BB68">
        <f>IFERROR(INDEX(TIMESHEET!$A$1:$AI$5000,MATCH(PAYROLL!D68,TIMESHEET!A$1:A$500,0),MATCH("T612",TIMESHEET!$2:$2,0)),0)</f>
        <v/>
      </c>
      <c r="BC68">
        <f>IFERROR(INDEX(TIMESHEET!$A$1:$AI$5000,MATCH(PAYROLL!D68,TIMESHEET!A$1:A$500,0),MATCH("T613",TIMESHEET!$2:$2,0)),0)</f>
        <v/>
      </c>
      <c r="BD68">
        <f>IFERROR(INDEX(TIMESHEET!$A$1:$AI$5000,MATCH(PAYROLL!D68,TIMESHEET!A$1:A$500,0),MATCH("T500",TIMESHEET!$2:$2,0)),0)</f>
        <v/>
      </c>
      <c r="BE68">
        <f>IFERROR(IF(LEFT(INDEX(PIS!O$1:O$500,MATCH(D68,PIS!C$1:C$500)),1)="M",T68/AD68/8*(AW68+AX68*1.5+AY68*2+AZ68*3+BA68*2.1+BB68*2.7+BC68*3.9+BD68*0.3),T68/8*(AW68+AX68*1.5+AY68*2+AZ68*3+BA68*2.1+BB68*2.7+BC68*3.9+BD68*0.3)),0)</f>
        <v/>
      </c>
      <c r="BF68">
        <f>IFERROR(INDEX(ADJ!$A$1:$BZ$1000,MATCH(PAYROLL!$D68,ADJ!A$1:A$500,0),MATCH(PAYROLL!BF$2,ADJ!$2:$2,0)),0)</f>
        <v/>
      </c>
      <c r="BG68">
        <f>IFERROR(INDEX(ADJ!$A$1:$BZ$1000,MATCH(PAYROLL!D68,ADJ!A$1:A$500,0),MATCH(PAYROLL!BG$2,ADJ!$2:$2,0)),0)</f>
        <v/>
      </c>
      <c r="BH68">
        <f>IFERROR(INDEX(ADJ!$A$1:$BZ$1000,MATCH(PAYROLL!D68,ADJ!A$1:A$500,0),MATCH(PAYROLL!BH$2,ADJ!$2:$2,0)),0)</f>
        <v/>
      </c>
      <c r="BI68">
        <f>IFERROR(INDEX(ADJ!$A$1:$BZ$1000,MATCH(PAYROLL!D68,ADJ!A$1:A$500,0),MATCH(PAYROLL!BI$2,ADJ!$2:$2,0)),0)</f>
        <v/>
      </c>
      <c r="BJ68">
        <f>IFERROR(INDEX(ADJ!$A$1:$BZ$1000,MATCH(PAYROLL!D68,ADJ!A$1:A$500,0),MATCH(PAYROLL!BJ$2,ADJ!$2:$2,0)),0)</f>
        <v/>
      </c>
      <c r="BK68">
        <f>SUM(BF68:BJ68)</f>
        <v/>
      </c>
      <c r="BL68">
        <f>IFERROR(INDEX(ADJ!$A$1:$BZ$1000,MATCH(PAYROLL!D68,ADJ!A$1:A$500,0),MATCH(PAYROLL!BL$2,ADJ!$2:$2,0)),0)</f>
        <v/>
      </c>
      <c r="BM68">
        <f>IFERROR(INDEX(ADJ!$A$1:$BZ$1000,MATCH(PAYROLL!D68,ADJ!A$1:A$500,0),MATCH(PAYROLL!BM$2,ADJ!$2:$2,0)),0)</f>
        <v/>
      </c>
      <c r="BN68">
        <f>IFERROR(INDEX(ADJ!$A$1:$BZ$1000,MATCH(PAYROLL!D68,ADJ!A$1:A$500,0),MATCH(PAYROLL!BN$2,ADJ!$2:$2,0)),0)</f>
        <v/>
      </c>
      <c r="BO68">
        <f>IFERROR(INDEX(ADJ!$A$1:$BZ$1000,MATCH(PAYROLL!D68,ADJ!A$1:A$500,0),MATCH(PAYROLL!BO$2,ADJ!$2:$2,0)),0)</f>
        <v/>
      </c>
      <c r="BP68">
        <f>SUM(AM68,AV68,BE68,BK68,BL68:BO68)</f>
        <v/>
      </c>
      <c r="BQ68">
        <f>BO68</f>
        <v/>
      </c>
      <c r="BR68">
        <f>IFERROR(ROUND(IF(LEFT(INDEX(PIS!O$1:O$500,MATCH(D68,PIS!C$1:C$500)),1)="D",T68/8*(BD68*0.3),IF(LEFT(INDEX(PIS!O$1:O$500,MATCH(D68,PIS!C$1:C$500)),1)="H",T68*($BD68*0.3),T68/$AD68/8*($BD68*0.3))),0),0)</f>
        <v/>
      </c>
      <c r="BS68">
        <f>IF(AP68&lt;1,0,MIN(AP68,730000))</f>
        <v/>
      </c>
      <c r="BT68">
        <f>IFERROR(ROUND((BE68-SUM(AW68:BC68)*T68/AD68/8),0)-BR68,0)</f>
        <v/>
      </c>
      <c r="BU68">
        <f>AO68</f>
        <v/>
      </c>
      <c r="BV68">
        <f>SUM(BQ68:BU68)</f>
        <v/>
      </c>
      <c r="BW68">
        <f>BP68-BV68</f>
        <v/>
      </c>
      <c r="BX68">
        <f>IFERROR(IF(RIGHT(INDEX(PIS!O$1:O$500,MATCH(D68,PIS!C$1:C$500)),5)="Gross",MIN(U68+V68,VLOOKUP("R700",TSC!B:C,2,0)*VLOOKUP("R101",TSC!B:C,2,0))*VLOOKUP("R701",TSC!B:C,2,0)%,0),0)</f>
        <v/>
      </c>
      <c r="BY68">
        <f>IFERROR(IF(RIGHT(INDEX(PIS!O$1:O$500,MATCH(D68,PIS!C$1:C$500)),5)="Gross",MIN(U68+V68,VLOOKUP("R700",TSC!B:C,2,0)*VLOOKUP("R101",TSC!B:C,2,0))*VLOOKUP("T704",TSC!B:C,2,0)%,0),0)</f>
        <v/>
      </c>
      <c r="BZ68">
        <f>IFERROR(IF(RIGHT(INDEX(PIS!O$1:O$500,MATCH(D68,PIS!C$1:C$500)),5)="Gross",MIN(U68+V68,VLOOKUP("R700",TSC!B:C,2,0)*VLOOKUP("1",TSC!F:G,2,0))*VLOOKUP("T705",TSC!B:C,2,0)%,0),0)</f>
        <v/>
      </c>
      <c r="CA68">
        <f>IFERROR(INDEX(ADJ!$A$1:$BZ$1000,MATCH(PAYROLL!D68,ADJ!A$1:A$500,0),MATCH(PAYROLL!CA$2,ADJ!$2:$2,0)),0)</f>
        <v/>
      </c>
      <c r="CB68">
        <f>IFERROR(INDEX(ADJ!$A$1:$BZ$1000,MATCH(PAYROLL!D68,ADJ!A$1:A$500,0),MATCH(PAYROLL!CB$2,ADJ!$2:$2,0)),0)</f>
        <v/>
      </c>
      <c r="CC68">
        <f>SUM(BX68:CB68)</f>
        <v/>
      </c>
      <c r="CD68">
        <f>IFERROR(INDEX(PIS!$A$1:$BZ$1000,MATCH(PAYROLL!D68,PIS!C$1:C$500,0),MATCH(PAYROLL!CD$1,PIS!$1:$1,0)),0)</f>
        <v/>
      </c>
      <c r="CE68">
        <f>IFERROR(IF(OR(INDEX(PIS!P$1:P$500,MATCH(D68,PIS!C$1:C$500,0))="LT2",INDEX(PIS!P$1:P$500,MATCH(D68,PIS!C$1:C$500,0))="P10"),0,SUM(CC68,CD68*VLOOKUP("R601",TSC!B:C,2,0),VLOOKUP("R602",TSC!B:C,2,0))),0)</f>
        <v/>
      </c>
      <c r="CF68">
        <f>MAX(BW68-CE68,0)</f>
        <v/>
      </c>
      <c r="CG68">
        <f>IFERROR(IF(OR(RIGHT(INDEX(PIS!P$1:P$500,MATCH(D68,PIS!C$1:C$500)),5)="P10",RIGHT(INDEX(PIS!P$1:P$500,MATCH(D68,PIS!C$1:C$500)),5)="CK"),0,IF(CF68&lt;=5000000,CF68*5%,IF(CF68&lt;=10000000,CF68*10%-250000,IF(CF68&lt;=18000000,CF68*15%-750000,IF(CF68&lt;=32000000,CF68*20%-1650000,IF(CF68&lt;=52000000,CF68*25%-3250000,IF(CF68&lt;=80000000,BH68*30%-5850000,CF68*35%-9850000))))))),0)</f>
        <v/>
      </c>
      <c r="CH68">
        <f>IFERROR(IF(OR(INDEX(PIS!P$1:P$500,MATCH(D68,PIS!C$1:C$500))="LT",INDEX(PIS!P$1:P$500,MATCH(D68,PIS!C$1:C$500))="CK"),0,IF(CF68&lt;2000000,0,CF68*10%)),0)</f>
        <v/>
      </c>
      <c r="CI68">
        <f>IFERROR(INDEX(ADJ!$A$1:$BZ$1000,MATCH(PAYROLL!D68,ADJ!A$1:A$500,0),MATCH(PAYROLL!CI$2,ADJ!$2:$2,0)),0)</f>
        <v/>
      </c>
      <c r="CJ68">
        <f>IFERROR(INDEX(ADJ!$A$1:$BZ$1000,MATCH(PAYROLL!D68,ADJ!A$1:A$500,0),MATCH(PAYROLL!CJ$2,ADJ!$2:$2,0)),0)</f>
        <v/>
      </c>
      <c r="CK68">
        <f>IFERROR(INDEX(ADJ!$A$1:$BZ$1000,MATCH(PAYROLL!D68,ADJ!A$1:A$500,0),MATCH(PAYROLL!CK$2,ADJ!$2:$2,0)),0)</f>
        <v/>
      </c>
      <c r="CL68">
        <f>SUM(CG68:CK68)</f>
        <v/>
      </c>
      <c r="CM68">
        <f>ROUND(SUM(CH68:CK68),0)</f>
        <v/>
      </c>
      <c r="CN68">
        <f>IFERROR(INDEX(CSDA!D$1:D$500,MATCH($CN$2,CSDA!C$1:C$500,0))*INDEX(PIS!V$1:V$500,MATCH(D68,PIS!C$1:C$500))+INDEX(ADJ!$A$1:$BZ$1000,MATCH(PAYROLL!D68,ADJ!A$1:A$500,0),MATCH(PAYROLL!CN$2,ADJ!$2:$2,0)),0)</f>
        <v/>
      </c>
      <c r="CO68">
        <f>IFERROR(INDEX(ADJ!$A$1:$BZ$1000,MATCH(PAYROLL!D68,ADJ!A$1:A$500,0),MATCH(PAYROLL!CO$2,ADJ!$2:$2,0)),0)</f>
        <v/>
      </c>
      <c r="CP68">
        <f>IFERROR(INDEX(ADJ!$A$1:$BZ$1000,MATCH(PAYROLL!D68,ADJ!A$1:A$500,0),MATCH(PAYROLL!CP$2,ADJ!$2:$2,0)),0)</f>
        <v/>
      </c>
      <c r="CQ68">
        <f>BP68-CL68-CI68-CM68-CN68-CO68-CP68-CC68</f>
        <v/>
      </c>
      <c r="CR68">
        <f>IFERROR(IF(RIGHT(INDEX(PIS!O$1:O$500,MATCH(D68,PIS!C$1:C$500,0)),5)="Gross",MIN(U68+V68,VLOOKUP("R700",TSC!B:C,2,0)*VLOOKUP("R101",TSC!B:C,2,0))*(VLOOKUP("T711",TSC!B:C,2,0)+VLOOKUP("T712",TSC!B:C,2,0))%,MIN(T68+V68,VLOOKUP("R700",TSC!B:C,2,0)*VLOOKUP("R101",TSC!B:C,2,0))*(VLOOKUP("T711",TSC!B:C,2,0)+VLOOKUP("T712",TSC!B:C,2,0)+VLOOKUP("R701",TSC!B:C,2,0))%),0)</f>
        <v/>
      </c>
      <c r="CS68">
        <f>IFERROR(IF(RIGHT(INDEX(PIS!O$1:O$500,MATCH(D68,PIS!C$1:C$500,0)),5)="Gross",MIN(U68+V68,VLOOKUP("R700",TSC!B:C,2,0)*VLOOKUP("R101",TSC!B:C,2,0))*(VLOOKUP("T714",TSC!B:C,2,0))%,MIN(T68+V68,VLOOKUP("R700",TSC!B:C,2,0)*VLOOKUP("R101",TSC!B:C,2,0))*(VLOOKUP("T704",TSC!B:C,2,0)+VLOOKUP("T714",TSC!B:C,2,0))%),0)</f>
        <v/>
      </c>
      <c r="CT68">
        <f>IFERROR(IF(RIGHT(INDEX(PIS!O$1:O$500,MATCH(D68,PIS!C$1:C$500,0)),5)="Gross",MIN(U68+V68,VLOOKUP("R700",TSC!B:C,2,0)*VLOOKUP("R101",TSC!B:C,2,0))*VLOOKUP("T705",TSC!B:C,2,0)%,MIN(T68+V68,VLOOKUP("R700",TSC!B:C,2,0)*VLOOKUP("R101",TSC!B:C,2,0))*VLOOKUP("T705",TSC!B:C,2,0)%),0)</f>
        <v/>
      </c>
      <c r="CU68">
        <f>IFERROR(IF(RIGHT(INDEX(PIS!O$1:O$500,MATCH(D68,PIS!C$1:C$500,0)),5)="Gross",MIN(U68+V68,VLOOKUP("R700",TSC!B:C,2,0)*VLOOKUP("R101",TSC!B:C,2,0))*(VLOOKUP("T713",TSC!B:C,2,0))%,MIN(T68+V68,VLOOKUP("R700",TSC!B:C,2,0)*VLOOKUP("R101",TSC!B:C,2,0))*(VLOOKUP("T713",TSC!B:C,2,0))%),0)</f>
        <v/>
      </c>
      <c r="CV68">
        <f>IFERROR(INDEX(ADJ!$A$1:$BZ$1000,MATCH(PAYROLL!D68,ADJ!A$1:A$500,0),MATCH(PAYROLL!CV$2,ADJ!$2:$2,0)),0)</f>
        <v/>
      </c>
      <c r="CW68">
        <f>IFERROR(INDEX(ADJ!$A$1:$BZ$1000,MATCH(PAYROLL!D68,ADJ!A$1:A$500,0),MATCH(PAYROLL!CW$2,ADJ!$2:$2,0)),0)</f>
        <v/>
      </c>
      <c r="CX68">
        <f>SUM(CR68:CW68)</f>
        <v/>
      </c>
      <c r="CY68">
        <f>ROUND(IF(CR68&gt;0,T68+V68*VLOOKUP("R202",TSC!$B$1:$C$500,2,0),0),0)</f>
        <v/>
      </c>
      <c r="CZ68">
        <f>IFERROR(INDEX(CSDA!D$1:D$500,MATCH($CZ$2,CSDA!C$1:C$500,0)),0)</f>
        <v/>
      </c>
      <c r="DA68">
        <f>ROUND(T68*0.7%,0)</f>
        <v/>
      </c>
      <c r="DB68">
        <f>ROUND(T68/12,0)</f>
        <v/>
      </c>
      <c r="DC68">
        <f ref="DC68" t="array">IFERROR(INDEX(CSDA!D$1:D$500,MATCH("Trích giữ"&amp;PAYROLL!DC$2,CSDA!A$1:A$500&amp;CSDA!C$1:C$500,0)),0)</f>
        <v/>
      </c>
      <c r="DD68">
        <f ref="DD68" t="array">IFERROR(INDEX(CSDA!D$1:D$500,MATCH("Trích giữ"&amp;PAYROLL!DD$2,CSDA!A$1:A$500&amp;CSDA!C$1:C$500,0)),0)</f>
        <v/>
      </c>
      <c r="DE68">
        <f ref="DE68" t="array">IFERROR(INDEX(CSDA!D$1:D$500,MATCH("Trích giữ"&amp;PAYROLL!DE$2,CSDA!A$1:A$500&amp;CSDA!C$1:C$500,0)),0)</f>
        <v/>
      </c>
      <c r="DF68">
        <f>IFERROR(INDEX(CSDA!D$1:D$500,MATCH(PAYROLL!DF$2,CSDA!C$1:C$500,0)),0)</f>
        <v/>
      </c>
      <c r="DG68">
        <f ref="DG68" t="array">IFERROR(INDEX(CSDA!D$1:D$500,MATCH("Trích giữ"&amp;PAYROLL!DG$2,CSDA!A$1:A$500&amp;CSDA!C$1:C$500,0)),0)</f>
        <v/>
      </c>
      <c r="DH68">
        <f>ROUND(T68/26,0)</f>
        <v/>
      </c>
      <c r="DI68">
        <f ref="DI68" t="array">IFERROR(INDEX(CSDA!D$1:D$500,MATCH("Trích giữ"&amp;PAYROLL!DI$2,CSDA!A$1:A$500&amp;CSDA!C$1:C$500,0)),0)</f>
        <v/>
      </c>
      <c r="DJ68">
        <f>IF(U68=0,T68*21.5%-BL68,0)</f>
        <v/>
      </c>
      <c r="DK68">
        <f ref="DK68" t="array">IFERROR(INDEX(CSDA!D$1:D$500,MATCH("Trích giữ"&amp;PAYROLL!DK$2,CSDA!A$1:A$500&amp;CSDA!C$1:C$500,0)),0)</f>
        <v/>
      </c>
      <c r="DL68">
        <f>IFERROR(INDEX(CSDA!D$1:D$500,MATCH(PAYROLL!DL$2,CSDA!C$1:C$500,0))/12,0)</f>
        <v/>
      </c>
      <c r="DM68">
        <f>SUM(DB68:DL68)</f>
        <v/>
      </c>
      <c r="DN68">
        <f>IFERROR(INDEX(ADJ!$A$1:$BZ$1000,MATCH(PAYROLL!D68,ADJ!A$1:A$500,0),MATCH(PAYROLL!DN$2,ADJ!$2:$2,0)),0)</f>
        <v/>
      </c>
      <c r="DO68">
        <f>IFERROR(SUM(BP68,DM68:DN68,CX68:DA68)-DT68,0)</f>
        <v/>
      </c>
      <c r="DP68">
        <f ref="DP68" t="array">SUM(BW68*IFERROR(INDEX(CSDA!D$1:D$500,MATCH(BW$2,CSDA!C$1:C$500,0)),0)%,CX68*IFERROR(INDEX(CSDA!D$1:D$500,MATCH(CX$2,CSDA!C$1:C$500,0)),0)%,DA68*IFERROR(INDEX(CSDA!D$1:D$500,MATCH(DA$2,CSDA!C$1:C$500,0)),0)%,DB68*IFERROR(INDEX(CSDA!D$1:D$500,MATCH(DB$2,CSDA!C$1:C$500,0)),0)%,DF68*IFERROR(INDEX(CSDA!D$1:D$500,MATCH("Phí dịch vụ"&amp;PAYROLL!DF$2,CSDA!A$1:A$500&amp;CSDA!C$1:C$500,0)),0)%,DC68*IFERROR(INDEX(CSDA!D$1:D$500,MATCH("Phí dịch vụ"&amp;PAYROLL!DC$2,CSDA!A$1:A$500&amp;CSDA!C$1:C$500,0)),0)%,DH68*IFERROR(INDEX(CSDA!D$1:D$500,MATCH("Phí dịch vụ"&amp;PAYROLL!DH$2,CSDA!A$1:A$500&amp;CSDA!C$1:C$500,0)),0)%,DJ68*IFERROR(INDEX(CSDA!D$1:D$500,MATCH("Phí dịch vụ"&amp;PAYROLL!DJ$2,CSDA!A$1:A$500&amp;CSDA!C$1:C$500,0)),0)%,BN68*IFERROR(INDEX(CSDA!D$1:D$500,MATCH(BN$2,CSDA!C$1:C$500,0)),0)%)-BN68*7%</f>
        <v/>
      </c>
      <c r="DQ68">
        <f>IFERROR(INDEX(ADJ!$A$1:$BZ$1000,MATCH(PAYROLL!D68,ADJ!A$1:A$500,0),MATCH(PAYROLL!DQ$2,ADJ!$2:$2,0)),0)</f>
        <v/>
      </c>
      <c r="DR68">
        <f>IFERROR(INDEX(ADJ!$A$1:$BZ$1000,MATCH(PAYROLL!D68,ADJ!A$1:A$500,0),MATCH(PAYROLL!DR$2,ADJ!$2:$2,0)),0)</f>
        <v/>
      </c>
      <c r="DS68">
        <f>SUM(DP68:DR68)</f>
        <v/>
      </c>
      <c r="DT68">
        <f>EK68</f>
        <v/>
      </c>
      <c r="DU68">
        <f>SUM(DO68:DR68)</f>
        <v/>
      </c>
      <c r="DV68">
        <f>ROUND(DU68*0.1,0)</f>
        <v/>
      </c>
      <c r="DW68">
        <f>DU68+DV68</f>
        <v/>
      </c>
      <c r="DZ68">
        <f>IFERROR(INDEX(ADJ!$A$1:$BZ$1000,MATCH(PAYROLL!$D68,ADJ!A$1:A$500,0),MATCH(PAYROLL!DZ$2,ADJ!$2:$2,0)),0)</f>
        <v/>
      </c>
      <c r="EA68">
        <f>IFERROR(INDEX(ADJ!$A$1:$BZ$1000,MATCH(PAYROLL!$D68,ADJ!A$1:A$500,0),MATCH(PAYROLL!EA$2,ADJ!$2:$2,0)),0)</f>
        <v/>
      </c>
      <c r="EB68">
        <f>IFERROR(INDEX(ADJ!$A$1:$BZ$1000,MATCH(PAYROLL!$D68,ADJ!A$1:A$500,0),MATCH(PAYROLL!EB$2,ADJ!$2:$2,0)),0)</f>
        <v/>
      </c>
      <c r="EC68">
        <f>IFERROR(INDEX(ADJ!$A$1:$BZ$1000,MATCH(PAYROLL!$D68,ADJ!A$1:A$500,0),MATCH(PAYROLL!EC$2,ADJ!$2:$2,0)),0)</f>
        <v/>
      </c>
      <c r="ED68">
        <f>IFERROR(INDEX(ADJ!$A$1:$BZ$1000,MATCH(PAYROLL!$D68,ADJ!A$1:A$500,0),MATCH(PAYROLL!ED$2,ADJ!$2:$2,0)),0)</f>
        <v/>
      </c>
      <c r="EE68">
        <f>IFERROR(INDEX(ADJ!$A$1:$BZ$1000,MATCH(PAYROLL!$D68,ADJ!A$1:A$500,0),MATCH(PAYROLL!EE$2,ADJ!$2:$2,0)),0)</f>
        <v/>
      </c>
      <c r="EF68">
        <f>IFERROR(INDEX(ADJ!$A$1:$BZ$1000,MATCH(PAYROLL!$D68,ADJ!A$1:A$500,0),MATCH(PAYROLL!EF$2,ADJ!$2:$2,0)),0)</f>
        <v/>
      </c>
      <c r="EG68">
        <f>IFERROR(INDEX(ADJ!$A$1:$BZ$1000,MATCH(PAYROLL!$D68,ADJ!A$1:A$500,0),MATCH(PAYROLL!EG$2,ADJ!$2:$2,0)),0)</f>
        <v/>
      </c>
      <c r="EH68">
        <f>IFERROR(INDEX(ADJ!$A$1:$BZ$1000,MATCH(PAYROLL!$D68,ADJ!A$1:A$500,0),MATCH(PAYROLL!EH$2,ADJ!$2:$2,0)),0)</f>
        <v/>
      </c>
      <c r="EI68">
        <f>IFERROR(INDEX(ADJ!$A$1:$BZ$1000,MATCH(PAYROLL!D68,ADJ!A$1:A$500,0),MATCH(PAYROLL!EI$2,ADJ!$2:$2,0)),0)</f>
        <v/>
      </c>
      <c r="EJ68">
        <f>IFERROR(INDEX(ADJ!$A$1:$BZ$1000,MATCH(PAYROLL!$D68,ADJ!A$1:A$500,0),MATCH(PAYROLL!EJ$2,ADJ!$2:$2,0)),0)</f>
        <v/>
      </c>
      <c r="EK68">
        <f>SUM(DZ68:EJ68)</f>
        <v/>
      </c>
    </row>
    <row r="69">
      <c r="A69" t="n">
        <v>67</v>
      </c>
      <c r="B69" t="inlineStr">
        <is>
          <t>Hà Thị Thắm</t>
        </is>
      </c>
      <c r="D69" t="inlineStr">
        <is>
          <t>159882-01</t>
        </is>
      </c>
      <c r="S69">
        <f>IFERROR(INDEX(PIS!$A$1:$BZ$1000,MATCH($D69,PIS!C$1:C$500,0),MATCH("Lương CB tháng trước",PIS!$1:$1,0)),0)</f>
        <v/>
      </c>
      <c r="T69">
        <f>IFERROR(INDEX(PIS!$A$1:$BZ$1000,MATCH($D69,PIS!C$1:C$500,0),MATCH("Lương CB hiện tại",PIS!$1:$1,0)),0)</f>
        <v/>
      </c>
      <c r="U69">
        <f>IFERROR(INDEX(PIS!$A$1:$BZ$1000,MATCH($D69,PIS!C$1:C$500,0),MATCH("Lương đóng BHBB",PIS!$1:$1,0)),0)</f>
        <v/>
      </c>
      <c r="V69">
        <f>IFERROR(INDEX(PIS!$A$1:$BZ$1000,MATCH($D69,PIS!C$1:C$500,0),MATCH(V$2,PIS!$2:$2,0)),0)</f>
        <v/>
      </c>
      <c r="W69">
        <f>IFERROR(INDEX(PIS!$A$1:$BZ$1000,MATCH($D69,PIS!C$1:C$500,0),MATCH(W$2,PIS!$2:$2,0)),0)</f>
        <v/>
      </c>
      <c r="X69">
        <f>IFERROR(INDEX(PIS!$A$1:$BZ$1000,MATCH($D69,PIS!C$1:C$500,0),MATCH(X$2,PIS!$2:$2,0)),0)</f>
        <v/>
      </c>
      <c r="Y69">
        <f>IFERROR(INDEX(PIS!$A$1:$BZ$1000,MATCH($D69,PIS!C$1:C$500,0),MATCH(Y$2,PIS!$2:$2,0)),0)</f>
        <v/>
      </c>
      <c r="Z69">
        <f>IFERROR(INDEX(PIS!$A$1:$BZ$1000,MATCH($D69,PIS!C$1:C$500,0),MATCH(Z$2,PIS!$2:$2,0)),0)</f>
        <v/>
      </c>
      <c r="AA69">
        <f>IFERROR(INDEX(PIS!$A$1:$BZ$1000,MATCH($D69,PIS!C$1:C$500,0),MATCH(AA$2,PIS!$2:$2,0)),0)</f>
        <v/>
      </c>
      <c r="AB69">
        <f>IFERROR(INDEX(PIS!$A$1:$BZ$1000,MATCH($D69,PIS!C$1:C$500,0),MATCH(AB$2,PIS!$2:$2,0)),0)</f>
        <v/>
      </c>
      <c r="AC69">
        <f>SUM(V69:AB69)</f>
        <v/>
      </c>
      <c r="AD69">
        <f>IFERROR(INDEX(TIMESHEET!$A$1:$AI$5000,MATCH($D69,TIMESHEET!A$1:A$500,0),MATCH("T100",TIMESHEET!$2:$2,0))-2,0)</f>
        <v/>
      </c>
      <c r="AE69">
        <f>IFERROR(INDEX(TIMESHEET!$A$1:$AI$5000,MATCH($D69,TIMESHEET!A$1:A$500,0),MATCH("T202",TIMESHEET!$2:$2,0)),0)</f>
        <v/>
      </c>
      <c r="AF69">
        <f>IFERROR(INDEX(TIMESHEET!$A$1:$AI$5000,MATCH($D69,TIMESHEET!A$1:A$500,0),MATCH("T302",TIMESHEET!$2:$2,0)),0)</f>
        <v/>
      </c>
      <c r="AG69">
        <f>IFERROR(INDEX(TIMESHEET!$A$1:$AI$5000,MATCH($D69,TIMESHEET!A$1:A$500,0),MATCH("T406",TIMESHEET!$2:$2,0)),0)</f>
        <v/>
      </c>
      <c r="AH69">
        <f>AE69+AG69</f>
        <v/>
      </c>
      <c r="AI69">
        <f>IFERROR(INDEX(TIMESHEET!$A$1:$AI$5000,MATCH($D69,TIMESHEET!A$1:A$500,0),MATCH("T701",TIMESHEET!$2:$2,0)),0)</f>
        <v/>
      </c>
      <c r="AJ69">
        <f>IFERROR(INDEX(TIMESHEET!$A$1:$AI$5000,MATCH($D69,TIMESHEET!B$1:B$500,0),MATCH("T320",TIMESHEET!$2:$2,0)),0)</f>
        <v/>
      </c>
      <c r="AK69">
        <f>IFERROR(IF(LEFT(INDEX(PIS!O$1:O$500,MATCH(D69,PIS!C$1:C$500)),1)="M",T69/AD69*SUM(AE69:AG69),T69*AD69),0)</f>
        <v/>
      </c>
      <c r="AL69">
        <f>IFERROR(INDEX(ADJ!$A$1:$BZ$1000,MATCH(PAYROLL!D69,ADJ!A$1:A$500,0),MATCH(PAYROLL!AL$2,ADJ!$2:$2,0)),0)</f>
        <v/>
      </c>
      <c r="AM69">
        <f>SUM(AK69:AL69)</f>
        <v/>
      </c>
      <c r="AN69">
        <f>IFERROR(ROUND(V69/$AD69*$AH69,0),0)</f>
        <v/>
      </c>
      <c r="AO69">
        <f>IFERROR(ROUND(W69/$AD69*$AH69,0),0)</f>
        <v/>
      </c>
      <c r="AP69">
        <f>IFERROR(ROUND(X69/$AD69*$AE69,0),0)</f>
        <v/>
      </c>
      <c r="AQ69">
        <f>IFERROR(ROUND(Y69/$AD69*$AH69,0),0)</f>
        <v/>
      </c>
      <c r="AR69">
        <f>IFERROR(ROUND(Z69/$AD69*$AH69,0),0)</f>
        <v/>
      </c>
      <c r="AS69">
        <f>IFERROR(ROUND(AA69/$AD69*$AH69,0),0)</f>
        <v/>
      </c>
      <c r="AT69">
        <f>IFERROR(IF((AE69+AF69+AG69)&gt;13,AB69,ROUND(AB69/AD69*AH69,0)),0)</f>
        <v/>
      </c>
      <c r="AU69">
        <f>IFERROR(INDEX(ADJ!$A$1:$BZ$1000,MATCH(PAYROLL!D69,ADJ!A$1:A$500,0),MATCH(PAYROLL!AU$2,ADJ!$2:$2,0)),0)</f>
        <v/>
      </c>
      <c r="AV69">
        <f>ROUND(SUM(AN69:AU69),0)</f>
        <v/>
      </c>
      <c r="AW69">
        <f>IFERROR(INDEX(TIMESHEET!$A$1:$AI$5000,MATCH(PAYROLL!D69,TIMESHEET!A$1:A$500,0),MATCH("T620",TIMESHEET!$2:$2,0)),0)</f>
        <v/>
      </c>
      <c r="AX69">
        <f>IFERROR(INDEX(TIMESHEET!$A$1:$AI$5000,MATCH(PAYROLL!D69,TIMESHEET!A$1:A$500,0),MATCH("T601",TIMESHEET!$2:$2,0)),0)</f>
        <v/>
      </c>
      <c r="AY69">
        <f>IFERROR(INDEX(TIMESHEET!$A$1:$AI$5000,MATCH(PAYROLL!D69,TIMESHEET!A$1:A$500,0),MATCH("T602",TIMESHEET!$2:$2,0)),0)</f>
        <v/>
      </c>
      <c r="AZ69">
        <f>IFERROR(INDEX(TIMESHEET!$A$1:$AI$5000,MATCH(PAYROLL!D69,TIMESHEET!A$1:A$500,0),MATCH("T603",TIMESHEET!$2:$2,0)),0)</f>
        <v/>
      </c>
      <c r="BA69">
        <f>IFERROR(INDEX(TIMESHEET!$A$1:$AI$5000,MATCH(PAYROLL!D69,TIMESHEET!A$1:A$500,0),MATCH("T611",TIMESHEET!$2:$2,0)),0)</f>
        <v/>
      </c>
      <c r="BB69">
        <f>IFERROR(INDEX(TIMESHEET!$A$1:$AI$5000,MATCH(PAYROLL!D69,TIMESHEET!A$1:A$500,0),MATCH("T612",TIMESHEET!$2:$2,0)),0)</f>
        <v/>
      </c>
      <c r="BC69">
        <f>IFERROR(INDEX(TIMESHEET!$A$1:$AI$5000,MATCH(PAYROLL!D69,TIMESHEET!A$1:A$500,0),MATCH("T613",TIMESHEET!$2:$2,0)),0)</f>
        <v/>
      </c>
      <c r="BD69">
        <f>IFERROR(INDEX(TIMESHEET!$A$1:$AI$5000,MATCH(PAYROLL!D69,TIMESHEET!A$1:A$500,0),MATCH("T500",TIMESHEET!$2:$2,0)),0)</f>
        <v/>
      </c>
      <c r="BE69">
        <f>IFERROR(IF(LEFT(INDEX(PIS!O$1:O$500,MATCH(D69,PIS!C$1:C$500)),1)="M",T69/AD69/8*(AW69+AX69*1.5+AY69*2+AZ69*3+BA69*2.1+BB69*2.7+BC69*3.9+BD69*0.3),T69/8*(AW69+AX69*1.5+AY69*2+AZ69*3+BA69*2.1+BB69*2.7+BC69*3.9+BD69*0.3)),0)</f>
        <v/>
      </c>
      <c r="BF69">
        <f>IFERROR(INDEX(ADJ!$A$1:$BZ$1000,MATCH(PAYROLL!$D69,ADJ!A$1:A$500,0),MATCH(PAYROLL!BF$2,ADJ!$2:$2,0)),0)</f>
        <v/>
      </c>
      <c r="BG69">
        <f>IFERROR(INDEX(ADJ!$A$1:$BZ$1000,MATCH(PAYROLL!D69,ADJ!A$1:A$500,0),MATCH(PAYROLL!BG$2,ADJ!$2:$2,0)),0)</f>
        <v/>
      </c>
      <c r="BH69">
        <f>IFERROR(INDEX(ADJ!$A$1:$BZ$1000,MATCH(PAYROLL!D69,ADJ!A$1:A$500,0),MATCH(PAYROLL!BH$2,ADJ!$2:$2,0)),0)</f>
        <v/>
      </c>
      <c r="BI69">
        <f>IFERROR(INDEX(ADJ!$A$1:$BZ$1000,MATCH(PAYROLL!D69,ADJ!A$1:A$500,0),MATCH(PAYROLL!BI$2,ADJ!$2:$2,0)),0)</f>
        <v/>
      </c>
      <c r="BJ69">
        <f>IFERROR(INDEX(ADJ!$A$1:$BZ$1000,MATCH(PAYROLL!D69,ADJ!A$1:A$500,0),MATCH(PAYROLL!BJ$2,ADJ!$2:$2,0)),0)</f>
        <v/>
      </c>
      <c r="BK69">
        <f>SUM(BF69:BJ69)</f>
        <v/>
      </c>
      <c r="BL69">
        <f>IFERROR(INDEX(ADJ!$A$1:$BZ$1000,MATCH(PAYROLL!D69,ADJ!A$1:A$500,0),MATCH(PAYROLL!BL$2,ADJ!$2:$2,0)),0)</f>
        <v/>
      </c>
      <c r="BM69">
        <f>IFERROR(INDEX(ADJ!$A$1:$BZ$1000,MATCH(PAYROLL!D69,ADJ!A$1:A$500,0),MATCH(PAYROLL!BM$2,ADJ!$2:$2,0)),0)</f>
        <v/>
      </c>
      <c r="BN69">
        <f>IFERROR(INDEX(ADJ!$A$1:$BZ$1000,MATCH(PAYROLL!D69,ADJ!A$1:A$500,0),MATCH(PAYROLL!BN$2,ADJ!$2:$2,0)),0)</f>
        <v/>
      </c>
      <c r="BO69">
        <f>IFERROR(INDEX(ADJ!$A$1:$BZ$1000,MATCH(PAYROLL!D69,ADJ!A$1:A$500,0),MATCH(PAYROLL!BO$2,ADJ!$2:$2,0)),0)</f>
        <v/>
      </c>
      <c r="BP69">
        <f>SUM(AM69,AV69,BE69,BK69,BL69:BO69)</f>
        <v/>
      </c>
      <c r="BQ69">
        <f>BO69</f>
        <v/>
      </c>
      <c r="BR69">
        <f>IFERROR(ROUND(IF(LEFT(INDEX(PIS!O$1:O$500,MATCH(D69,PIS!C$1:C$500)),1)="D",T69/8*(BD69*0.3),IF(LEFT(INDEX(PIS!O$1:O$500,MATCH(D69,PIS!C$1:C$500)),1)="H",T69*($BD69*0.3),T69/$AD69/8*($BD69*0.3))),0),0)</f>
        <v/>
      </c>
      <c r="BS69">
        <f>IF(AP69&lt;1,0,MIN(AP69,730000))</f>
        <v/>
      </c>
      <c r="BT69">
        <f>IFERROR(ROUND((BE69-SUM(AW69:BC69)*T69/AD69/8),0)-BR69,0)</f>
        <v/>
      </c>
      <c r="BU69">
        <f>AO69</f>
        <v/>
      </c>
      <c r="BV69">
        <f>SUM(BQ69:BU69)</f>
        <v/>
      </c>
      <c r="BW69">
        <f>BP69-BV69</f>
        <v/>
      </c>
      <c r="BX69">
        <f>IFERROR(IF(RIGHT(INDEX(PIS!O$1:O$500,MATCH(D69,PIS!C$1:C$500)),5)="Gross",MIN(U69+V69,VLOOKUP("R700",TSC!B:C,2,0)*VLOOKUP("R101",TSC!B:C,2,0))*VLOOKUP("R701",TSC!B:C,2,0)%,0),0)</f>
        <v/>
      </c>
      <c r="BY69">
        <f>IFERROR(IF(RIGHT(INDEX(PIS!O$1:O$500,MATCH(D69,PIS!C$1:C$500)),5)="Gross",MIN(U69+V69,VLOOKUP("R700",TSC!B:C,2,0)*VLOOKUP("R101",TSC!B:C,2,0))*VLOOKUP("T704",TSC!B:C,2,0)%,0),0)</f>
        <v/>
      </c>
      <c r="BZ69">
        <f>IFERROR(IF(RIGHT(INDEX(PIS!O$1:O$500,MATCH(D69,PIS!C$1:C$500)),5)="Gross",MIN(U69+V69,VLOOKUP("R700",TSC!B:C,2,0)*VLOOKUP("1",TSC!F:G,2,0))*VLOOKUP("T705",TSC!B:C,2,0)%,0),0)</f>
        <v/>
      </c>
      <c r="CA69">
        <f>IFERROR(INDEX(ADJ!$A$1:$BZ$1000,MATCH(PAYROLL!D69,ADJ!A$1:A$500,0),MATCH(PAYROLL!CA$2,ADJ!$2:$2,0)),0)</f>
        <v/>
      </c>
      <c r="CB69">
        <f>IFERROR(INDEX(ADJ!$A$1:$BZ$1000,MATCH(PAYROLL!D69,ADJ!A$1:A$500,0),MATCH(PAYROLL!CB$2,ADJ!$2:$2,0)),0)</f>
        <v/>
      </c>
      <c r="CC69">
        <f>SUM(BX69:CB69)</f>
        <v/>
      </c>
      <c r="CD69">
        <f>IFERROR(INDEX(PIS!$A$1:$BZ$1000,MATCH(PAYROLL!D69,PIS!C$1:C$500,0),MATCH(PAYROLL!CD$1,PIS!$1:$1,0)),0)</f>
        <v/>
      </c>
      <c r="CE69">
        <f>IFERROR(IF(OR(INDEX(PIS!P$1:P$500,MATCH(D69,PIS!C$1:C$500,0))="LT2",INDEX(PIS!P$1:P$500,MATCH(D69,PIS!C$1:C$500,0))="P10"),0,SUM(CC69,CD69*VLOOKUP("R601",TSC!B:C,2,0),VLOOKUP("R602",TSC!B:C,2,0))),0)</f>
        <v/>
      </c>
      <c r="CF69">
        <f>MAX(BW69-CE69,0)</f>
        <v/>
      </c>
      <c r="CG69">
        <f>IFERROR(IF(OR(RIGHT(INDEX(PIS!P$1:P$500,MATCH(D69,PIS!C$1:C$500)),5)="P10",RIGHT(INDEX(PIS!P$1:P$500,MATCH(D69,PIS!C$1:C$500)),5)="CK"),0,IF(CF69&lt;=5000000,CF69*5%,IF(CF69&lt;=10000000,CF69*10%-250000,IF(CF69&lt;=18000000,CF69*15%-750000,IF(CF69&lt;=32000000,CF69*20%-1650000,IF(CF69&lt;=52000000,CF69*25%-3250000,IF(CF69&lt;=80000000,BH69*30%-5850000,CF69*35%-9850000))))))),0)</f>
        <v/>
      </c>
      <c r="CH69">
        <f>IFERROR(IF(OR(INDEX(PIS!P$1:P$500,MATCH(D69,PIS!C$1:C$500))="LT",INDEX(PIS!P$1:P$500,MATCH(D69,PIS!C$1:C$500))="CK"),0,IF(CF69&lt;2000000,0,CF69*10%)),0)</f>
        <v/>
      </c>
      <c r="CI69">
        <f>IFERROR(INDEX(ADJ!$A$1:$BZ$1000,MATCH(PAYROLL!D69,ADJ!A$1:A$500,0),MATCH(PAYROLL!CI$2,ADJ!$2:$2,0)),0)</f>
        <v/>
      </c>
      <c r="CJ69">
        <f>IFERROR(INDEX(ADJ!$A$1:$BZ$1000,MATCH(PAYROLL!D69,ADJ!A$1:A$500,0),MATCH(PAYROLL!CJ$2,ADJ!$2:$2,0)),0)</f>
        <v/>
      </c>
      <c r="CK69">
        <f>IFERROR(INDEX(ADJ!$A$1:$BZ$1000,MATCH(PAYROLL!D69,ADJ!A$1:A$500,0),MATCH(PAYROLL!CK$2,ADJ!$2:$2,0)),0)</f>
        <v/>
      </c>
      <c r="CL69">
        <f>SUM(CG69:CK69)</f>
        <v/>
      </c>
      <c r="CM69">
        <f>ROUND(SUM(CH69:CK69),0)</f>
        <v/>
      </c>
      <c r="CN69">
        <f>IFERROR(INDEX(CSDA!D$1:D$500,MATCH($CN$2,CSDA!C$1:C$500,0))*INDEX(PIS!V$1:V$500,MATCH(D69,PIS!C$1:C$500))+INDEX(ADJ!$A$1:$BZ$1000,MATCH(PAYROLL!D69,ADJ!A$1:A$500,0),MATCH(PAYROLL!CN$2,ADJ!$2:$2,0)),0)</f>
        <v/>
      </c>
      <c r="CO69">
        <f>IFERROR(INDEX(ADJ!$A$1:$BZ$1000,MATCH(PAYROLL!D69,ADJ!A$1:A$500,0),MATCH(PAYROLL!CO$2,ADJ!$2:$2,0)),0)</f>
        <v/>
      </c>
      <c r="CP69">
        <f>IFERROR(INDEX(ADJ!$A$1:$BZ$1000,MATCH(PAYROLL!D69,ADJ!A$1:A$500,0),MATCH(PAYROLL!CP$2,ADJ!$2:$2,0)),0)</f>
        <v/>
      </c>
      <c r="CQ69">
        <f>BP69-CL69-CI69-CM69-CN69-CO69-CP69-CC69</f>
        <v/>
      </c>
      <c r="CR69">
        <f>IFERROR(IF(RIGHT(INDEX(PIS!O$1:O$500,MATCH(D69,PIS!C$1:C$500,0)),5)="Gross",MIN(U69+V69,VLOOKUP("R700",TSC!B:C,2,0)*VLOOKUP("R101",TSC!B:C,2,0))*(VLOOKUP("T711",TSC!B:C,2,0)+VLOOKUP("T712",TSC!B:C,2,0))%,MIN(T69+V69,VLOOKUP("R700",TSC!B:C,2,0)*VLOOKUP("R101",TSC!B:C,2,0))*(VLOOKUP("T711",TSC!B:C,2,0)+VLOOKUP("T712",TSC!B:C,2,0)+VLOOKUP("R701",TSC!B:C,2,0))%),0)</f>
        <v/>
      </c>
      <c r="CS69">
        <f>IFERROR(IF(RIGHT(INDEX(PIS!O$1:O$500,MATCH(D69,PIS!C$1:C$500,0)),5)="Gross",MIN(U69+V69,VLOOKUP("R700",TSC!B:C,2,0)*VLOOKUP("R101",TSC!B:C,2,0))*(VLOOKUP("T714",TSC!B:C,2,0))%,MIN(T69+V69,VLOOKUP("R700",TSC!B:C,2,0)*VLOOKUP("R101",TSC!B:C,2,0))*(VLOOKUP("T704",TSC!B:C,2,0)+VLOOKUP("T714",TSC!B:C,2,0))%),0)</f>
        <v/>
      </c>
      <c r="CT69">
        <f>IFERROR(IF(RIGHT(INDEX(PIS!O$1:O$500,MATCH(D69,PIS!C$1:C$500,0)),5)="Gross",MIN(U69+V69,VLOOKUP("R700",TSC!B:C,2,0)*VLOOKUP("R101",TSC!B:C,2,0))*VLOOKUP("T705",TSC!B:C,2,0)%,MIN(T69+V69,VLOOKUP("R700",TSC!B:C,2,0)*VLOOKUP("R101",TSC!B:C,2,0))*VLOOKUP("T705",TSC!B:C,2,0)%),0)</f>
        <v/>
      </c>
      <c r="CU69">
        <f>IFERROR(IF(RIGHT(INDEX(PIS!O$1:O$500,MATCH(D69,PIS!C$1:C$500,0)),5)="Gross",MIN(U69+V69,VLOOKUP("R700",TSC!B:C,2,0)*VLOOKUP("R101",TSC!B:C,2,0))*(VLOOKUP("T713",TSC!B:C,2,0))%,MIN(T69+V69,VLOOKUP("R700",TSC!B:C,2,0)*VLOOKUP("R101",TSC!B:C,2,0))*(VLOOKUP("T713",TSC!B:C,2,0))%),0)</f>
        <v/>
      </c>
      <c r="CV69">
        <f>IFERROR(INDEX(ADJ!$A$1:$BZ$1000,MATCH(PAYROLL!D69,ADJ!A$1:A$500,0),MATCH(PAYROLL!CV$2,ADJ!$2:$2,0)),0)</f>
        <v/>
      </c>
      <c r="CW69">
        <f>IFERROR(INDEX(ADJ!$A$1:$BZ$1000,MATCH(PAYROLL!D69,ADJ!A$1:A$500,0),MATCH(PAYROLL!CW$2,ADJ!$2:$2,0)),0)</f>
        <v/>
      </c>
      <c r="CX69">
        <f>SUM(CR69:CW69)</f>
        <v/>
      </c>
      <c r="CY69">
        <f>ROUND(IF(CR69&gt;0,T69+V69*VLOOKUP("R202",TSC!$B$1:$C$500,2,0),0),0)</f>
        <v/>
      </c>
      <c r="CZ69">
        <f>IFERROR(INDEX(CSDA!D$1:D$500,MATCH($CZ$2,CSDA!C$1:C$500,0)),0)</f>
        <v/>
      </c>
      <c r="DA69">
        <f>ROUND(T69*0.7%,0)</f>
        <v/>
      </c>
      <c r="DB69">
        <f>ROUND(T69/12,0)</f>
        <v/>
      </c>
      <c r="DC69">
        <f ref="DC69" t="array">IFERROR(INDEX(CSDA!D$1:D$500,MATCH("Trích giữ"&amp;PAYROLL!DC$2,CSDA!A$1:A$500&amp;CSDA!C$1:C$500,0)),0)</f>
        <v/>
      </c>
      <c r="DD69">
        <f ref="DD69" t="array">IFERROR(INDEX(CSDA!D$1:D$500,MATCH("Trích giữ"&amp;PAYROLL!DD$2,CSDA!A$1:A$500&amp;CSDA!C$1:C$500,0)),0)</f>
        <v/>
      </c>
      <c r="DE69">
        <f ref="DE69" t="array">IFERROR(INDEX(CSDA!D$1:D$500,MATCH("Trích giữ"&amp;PAYROLL!DE$2,CSDA!A$1:A$500&amp;CSDA!C$1:C$500,0)),0)</f>
        <v/>
      </c>
      <c r="DF69">
        <f>IFERROR(INDEX(CSDA!D$1:D$500,MATCH(PAYROLL!DF$2,CSDA!C$1:C$500,0)),0)</f>
        <v/>
      </c>
      <c r="DG69">
        <f ref="DG69" t="array">IFERROR(INDEX(CSDA!D$1:D$500,MATCH("Trích giữ"&amp;PAYROLL!DG$2,CSDA!A$1:A$500&amp;CSDA!C$1:C$500,0)),0)</f>
        <v/>
      </c>
      <c r="DH69">
        <f>ROUND(T69/26,0)</f>
        <v/>
      </c>
      <c r="DI69">
        <f ref="DI69" t="array">IFERROR(INDEX(CSDA!D$1:D$500,MATCH("Trích giữ"&amp;PAYROLL!DI$2,CSDA!A$1:A$500&amp;CSDA!C$1:C$500,0)),0)</f>
        <v/>
      </c>
      <c r="DJ69">
        <f>IF(U69=0,T69*21.5%-BL69,0)</f>
        <v/>
      </c>
      <c r="DK69">
        <f ref="DK69" t="array">IFERROR(INDEX(CSDA!D$1:D$500,MATCH("Trích giữ"&amp;PAYROLL!DK$2,CSDA!A$1:A$500&amp;CSDA!C$1:C$500,0)),0)</f>
        <v/>
      </c>
      <c r="DL69">
        <f>IFERROR(INDEX(CSDA!D$1:D$500,MATCH(PAYROLL!DL$2,CSDA!C$1:C$500,0))/12,0)</f>
        <v/>
      </c>
      <c r="DM69">
        <f>SUM(DB69:DL69)</f>
        <v/>
      </c>
      <c r="DN69">
        <f>IFERROR(INDEX(ADJ!$A$1:$BZ$1000,MATCH(PAYROLL!D69,ADJ!A$1:A$500,0),MATCH(PAYROLL!DN$2,ADJ!$2:$2,0)),0)</f>
        <v/>
      </c>
      <c r="DO69">
        <f>IFERROR(SUM(BP69,DM69:DN69,CX69:DA69)-DT69,0)</f>
        <v/>
      </c>
      <c r="DP69">
        <f ref="DP69" t="array">SUM(BW69*IFERROR(INDEX(CSDA!D$1:D$500,MATCH(BW$2,CSDA!C$1:C$500,0)),0)%,CX69*IFERROR(INDEX(CSDA!D$1:D$500,MATCH(CX$2,CSDA!C$1:C$500,0)),0)%,DA69*IFERROR(INDEX(CSDA!D$1:D$500,MATCH(DA$2,CSDA!C$1:C$500,0)),0)%,DB69*IFERROR(INDEX(CSDA!D$1:D$500,MATCH(DB$2,CSDA!C$1:C$500,0)),0)%,DF69*IFERROR(INDEX(CSDA!D$1:D$500,MATCH("Phí dịch vụ"&amp;PAYROLL!DF$2,CSDA!A$1:A$500&amp;CSDA!C$1:C$500,0)),0)%,DC69*IFERROR(INDEX(CSDA!D$1:D$500,MATCH("Phí dịch vụ"&amp;PAYROLL!DC$2,CSDA!A$1:A$500&amp;CSDA!C$1:C$500,0)),0)%,DH69*IFERROR(INDEX(CSDA!D$1:D$500,MATCH("Phí dịch vụ"&amp;PAYROLL!DH$2,CSDA!A$1:A$500&amp;CSDA!C$1:C$500,0)),0)%,DJ69*IFERROR(INDEX(CSDA!D$1:D$500,MATCH("Phí dịch vụ"&amp;PAYROLL!DJ$2,CSDA!A$1:A$500&amp;CSDA!C$1:C$500,0)),0)%,BN69*IFERROR(INDEX(CSDA!D$1:D$500,MATCH(BN$2,CSDA!C$1:C$500,0)),0)%)-BN69*7%</f>
        <v/>
      </c>
      <c r="DQ69">
        <f>IFERROR(INDEX(ADJ!$A$1:$BZ$1000,MATCH(PAYROLL!D69,ADJ!A$1:A$500,0),MATCH(PAYROLL!DQ$2,ADJ!$2:$2,0)),0)</f>
        <v/>
      </c>
      <c r="DR69">
        <f>IFERROR(INDEX(ADJ!$A$1:$BZ$1000,MATCH(PAYROLL!D69,ADJ!A$1:A$500,0),MATCH(PAYROLL!DR$2,ADJ!$2:$2,0)),0)</f>
        <v/>
      </c>
      <c r="DS69">
        <f>SUM(DP69:DR69)</f>
        <v/>
      </c>
      <c r="DT69">
        <f>EK69</f>
        <v/>
      </c>
      <c r="DU69">
        <f>SUM(DO69:DR69)</f>
        <v/>
      </c>
      <c r="DV69">
        <f>ROUND(DU69*0.1,0)</f>
        <v/>
      </c>
      <c r="DW69">
        <f>DU69+DV69</f>
        <v/>
      </c>
      <c r="DZ69">
        <f>IFERROR(INDEX(ADJ!$A$1:$BZ$1000,MATCH(PAYROLL!$D69,ADJ!A$1:A$500,0),MATCH(PAYROLL!DZ$2,ADJ!$2:$2,0)),0)</f>
        <v/>
      </c>
      <c r="EA69">
        <f>IFERROR(INDEX(ADJ!$A$1:$BZ$1000,MATCH(PAYROLL!$D69,ADJ!A$1:A$500,0),MATCH(PAYROLL!EA$2,ADJ!$2:$2,0)),0)</f>
        <v/>
      </c>
      <c r="EB69">
        <f>IFERROR(INDEX(ADJ!$A$1:$BZ$1000,MATCH(PAYROLL!$D69,ADJ!A$1:A$500,0),MATCH(PAYROLL!EB$2,ADJ!$2:$2,0)),0)</f>
        <v/>
      </c>
      <c r="EC69">
        <f>IFERROR(INDEX(ADJ!$A$1:$BZ$1000,MATCH(PAYROLL!$D69,ADJ!A$1:A$500,0),MATCH(PAYROLL!EC$2,ADJ!$2:$2,0)),0)</f>
        <v/>
      </c>
      <c r="ED69">
        <f>IFERROR(INDEX(ADJ!$A$1:$BZ$1000,MATCH(PAYROLL!$D69,ADJ!A$1:A$500,0),MATCH(PAYROLL!ED$2,ADJ!$2:$2,0)),0)</f>
        <v/>
      </c>
      <c r="EE69">
        <f>IFERROR(INDEX(ADJ!$A$1:$BZ$1000,MATCH(PAYROLL!$D69,ADJ!A$1:A$500,0),MATCH(PAYROLL!EE$2,ADJ!$2:$2,0)),0)</f>
        <v/>
      </c>
      <c r="EF69">
        <f>IFERROR(INDEX(ADJ!$A$1:$BZ$1000,MATCH(PAYROLL!$D69,ADJ!A$1:A$500,0),MATCH(PAYROLL!EF$2,ADJ!$2:$2,0)),0)</f>
        <v/>
      </c>
      <c r="EG69">
        <f>IFERROR(INDEX(ADJ!$A$1:$BZ$1000,MATCH(PAYROLL!$D69,ADJ!A$1:A$500,0),MATCH(PAYROLL!EG$2,ADJ!$2:$2,0)),0)</f>
        <v/>
      </c>
      <c r="EH69">
        <f>IFERROR(INDEX(ADJ!$A$1:$BZ$1000,MATCH(PAYROLL!$D69,ADJ!A$1:A$500,0),MATCH(PAYROLL!EH$2,ADJ!$2:$2,0)),0)</f>
        <v/>
      </c>
      <c r="EI69">
        <f>IFERROR(INDEX(ADJ!$A$1:$BZ$1000,MATCH(PAYROLL!D69,ADJ!A$1:A$500,0),MATCH(PAYROLL!EI$2,ADJ!$2:$2,0)),0)</f>
        <v/>
      </c>
      <c r="EJ69">
        <f>IFERROR(INDEX(ADJ!$A$1:$BZ$1000,MATCH(PAYROLL!$D69,ADJ!A$1:A$500,0),MATCH(PAYROLL!EJ$2,ADJ!$2:$2,0)),0)</f>
        <v/>
      </c>
      <c r="EK69">
        <f>SUM(DZ69:EJ69)</f>
        <v/>
      </c>
    </row>
    <row r="70">
      <c r="A70" t="n">
        <v>68</v>
      </c>
      <c r="B70" t="inlineStr">
        <is>
          <t>Hà Công Quân</t>
        </is>
      </c>
      <c r="D70" t="inlineStr">
        <is>
          <t>159887-01</t>
        </is>
      </c>
      <c r="S70">
        <f>IFERROR(INDEX(PIS!$A$1:$BZ$1000,MATCH($D70,PIS!C$1:C$500,0),MATCH("Lương CB tháng trước",PIS!$1:$1,0)),0)</f>
        <v/>
      </c>
      <c r="T70">
        <f>IFERROR(INDEX(PIS!$A$1:$BZ$1000,MATCH($D70,PIS!C$1:C$500,0),MATCH("Lương CB hiện tại",PIS!$1:$1,0)),0)</f>
        <v/>
      </c>
      <c r="U70">
        <f>IFERROR(INDEX(PIS!$A$1:$BZ$1000,MATCH($D70,PIS!C$1:C$500,0),MATCH("Lương đóng BHBB",PIS!$1:$1,0)),0)</f>
        <v/>
      </c>
      <c r="V70">
        <f>IFERROR(INDEX(PIS!$A$1:$BZ$1000,MATCH($D70,PIS!C$1:C$500,0),MATCH(V$2,PIS!$2:$2,0)),0)</f>
        <v/>
      </c>
      <c r="W70">
        <f>IFERROR(INDEX(PIS!$A$1:$BZ$1000,MATCH($D70,PIS!C$1:C$500,0),MATCH(W$2,PIS!$2:$2,0)),0)</f>
        <v/>
      </c>
      <c r="X70">
        <f>IFERROR(INDEX(PIS!$A$1:$BZ$1000,MATCH($D70,PIS!C$1:C$500,0),MATCH(X$2,PIS!$2:$2,0)),0)</f>
        <v/>
      </c>
      <c r="Y70">
        <f>IFERROR(INDEX(PIS!$A$1:$BZ$1000,MATCH($D70,PIS!C$1:C$500,0),MATCH(Y$2,PIS!$2:$2,0)),0)</f>
        <v/>
      </c>
      <c r="Z70">
        <f>IFERROR(INDEX(PIS!$A$1:$BZ$1000,MATCH($D70,PIS!C$1:C$500,0),MATCH(Z$2,PIS!$2:$2,0)),0)</f>
        <v/>
      </c>
      <c r="AA70">
        <f>IFERROR(INDEX(PIS!$A$1:$BZ$1000,MATCH($D70,PIS!C$1:C$500,0),MATCH(AA$2,PIS!$2:$2,0)),0)</f>
        <v/>
      </c>
      <c r="AB70">
        <f>IFERROR(INDEX(PIS!$A$1:$BZ$1000,MATCH($D70,PIS!C$1:C$500,0),MATCH(AB$2,PIS!$2:$2,0)),0)</f>
        <v/>
      </c>
      <c r="AC70">
        <f>SUM(V70:AB70)</f>
        <v/>
      </c>
      <c r="AD70">
        <f>IFERROR(INDEX(TIMESHEET!$A$1:$AI$5000,MATCH($D70,TIMESHEET!A$1:A$500,0),MATCH("T100",TIMESHEET!$2:$2,0))-2,0)</f>
        <v/>
      </c>
      <c r="AE70">
        <f>IFERROR(INDEX(TIMESHEET!$A$1:$AI$5000,MATCH($D70,TIMESHEET!A$1:A$500,0),MATCH("T202",TIMESHEET!$2:$2,0)),0)</f>
        <v/>
      </c>
      <c r="AF70">
        <f>IFERROR(INDEX(TIMESHEET!$A$1:$AI$5000,MATCH($D70,TIMESHEET!A$1:A$500,0),MATCH("T302",TIMESHEET!$2:$2,0)),0)</f>
        <v/>
      </c>
      <c r="AG70">
        <f>IFERROR(INDEX(TIMESHEET!$A$1:$AI$5000,MATCH($D70,TIMESHEET!A$1:A$500,0),MATCH("T406",TIMESHEET!$2:$2,0)),0)</f>
        <v/>
      </c>
      <c r="AH70">
        <f>AE70+AG70</f>
        <v/>
      </c>
      <c r="AI70">
        <f>IFERROR(INDEX(TIMESHEET!$A$1:$AI$5000,MATCH($D70,TIMESHEET!A$1:A$500,0),MATCH("T701",TIMESHEET!$2:$2,0)),0)</f>
        <v/>
      </c>
      <c r="AJ70">
        <f>IFERROR(INDEX(TIMESHEET!$A$1:$AI$5000,MATCH($D70,TIMESHEET!B$1:B$500,0),MATCH("T320",TIMESHEET!$2:$2,0)),0)</f>
        <v/>
      </c>
      <c r="AK70">
        <f>IFERROR(IF(LEFT(INDEX(PIS!O$1:O$500,MATCH(D70,PIS!C$1:C$500)),1)="M",T70/AD70*SUM(AE70:AG70),T70*AD70),0)</f>
        <v/>
      </c>
      <c r="AL70">
        <f>IFERROR(INDEX(ADJ!$A$1:$BZ$1000,MATCH(PAYROLL!D70,ADJ!A$1:A$500,0),MATCH(PAYROLL!AL$2,ADJ!$2:$2,0)),0)</f>
        <v/>
      </c>
      <c r="AM70">
        <f>SUM(AK70:AL70)</f>
        <v/>
      </c>
      <c r="AN70">
        <f>IFERROR(ROUND(V70/$AD70*$AH70,0),0)</f>
        <v/>
      </c>
      <c r="AO70">
        <f>IFERROR(ROUND(W70/$AD70*$AH70,0),0)</f>
        <v/>
      </c>
      <c r="AP70">
        <f>IFERROR(ROUND(X70/$AD70*$AE70,0),0)</f>
        <v/>
      </c>
      <c r="AQ70">
        <f>IFERROR(ROUND(Y70/$AD70*$AH70,0),0)</f>
        <v/>
      </c>
      <c r="AR70">
        <f>IFERROR(ROUND(Z70/$AD70*$AH70,0),0)</f>
        <v/>
      </c>
      <c r="AS70">
        <f>IFERROR(ROUND(AA70/$AD70*$AH70,0),0)</f>
        <v/>
      </c>
      <c r="AT70">
        <f>IFERROR(IF((AE70+AF70+AG70)&gt;13,AB70,ROUND(AB70/AD70*AH70,0)),0)</f>
        <v/>
      </c>
      <c r="AU70">
        <f>IFERROR(INDEX(ADJ!$A$1:$BZ$1000,MATCH(PAYROLL!D70,ADJ!A$1:A$500,0),MATCH(PAYROLL!AU$2,ADJ!$2:$2,0)),0)</f>
        <v/>
      </c>
      <c r="AV70">
        <f>ROUND(SUM(AN70:AU70),0)</f>
        <v/>
      </c>
      <c r="AW70">
        <f>IFERROR(INDEX(TIMESHEET!$A$1:$AI$5000,MATCH(PAYROLL!D70,TIMESHEET!A$1:A$500,0),MATCH("T620",TIMESHEET!$2:$2,0)),0)</f>
        <v/>
      </c>
      <c r="AX70">
        <f>IFERROR(INDEX(TIMESHEET!$A$1:$AI$5000,MATCH(PAYROLL!D70,TIMESHEET!A$1:A$500,0),MATCH("T601",TIMESHEET!$2:$2,0)),0)</f>
        <v/>
      </c>
      <c r="AY70">
        <f>IFERROR(INDEX(TIMESHEET!$A$1:$AI$5000,MATCH(PAYROLL!D70,TIMESHEET!A$1:A$500,0),MATCH("T602",TIMESHEET!$2:$2,0)),0)</f>
        <v/>
      </c>
      <c r="AZ70">
        <f>IFERROR(INDEX(TIMESHEET!$A$1:$AI$5000,MATCH(PAYROLL!D70,TIMESHEET!A$1:A$500,0),MATCH("T603",TIMESHEET!$2:$2,0)),0)</f>
        <v/>
      </c>
      <c r="BA70">
        <f>IFERROR(INDEX(TIMESHEET!$A$1:$AI$5000,MATCH(PAYROLL!D70,TIMESHEET!A$1:A$500,0),MATCH("T611",TIMESHEET!$2:$2,0)),0)</f>
        <v/>
      </c>
      <c r="BB70">
        <f>IFERROR(INDEX(TIMESHEET!$A$1:$AI$5000,MATCH(PAYROLL!D70,TIMESHEET!A$1:A$500,0),MATCH("T612",TIMESHEET!$2:$2,0)),0)</f>
        <v/>
      </c>
      <c r="BC70">
        <f>IFERROR(INDEX(TIMESHEET!$A$1:$AI$5000,MATCH(PAYROLL!D70,TIMESHEET!A$1:A$500,0),MATCH("T613",TIMESHEET!$2:$2,0)),0)</f>
        <v/>
      </c>
      <c r="BD70">
        <f>IFERROR(INDEX(TIMESHEET!$A$1:$AI$5000,MATCH(PAYROLL!D70,TIMESHEET!A$1:A$500,0),MATCH("T500",TIMESHEET!$2:$2,0)),0)</f>
        <v/>
      </c>
      <c r="BE70">
        <f>IFERROR(IF(LEFT(INDEX(PIS!O$1:O$500,MATCH(D70,PIS!C$1:C$500)),1)="M",T70/AD70/8*(AW70+AX70*1.5+AY70*2+AZ70*3+BA70*2.1+BB70*2.7+BC70*3.9+BD70*0.3),T70/8*(AW70+AX70*1.5+AY70*2+AZ70*3+BA70*2.1+BB70*2.7+BC70*3.9+BD70*0.3)),0)</f>
        <v/>
      </c>
      <c r="BF70">
        <f>IFERROR(INDEX(ADJ!$A$1:$BZ$1000,MATCH(PAYROLL!$D70,ADJ!A$1:A$500,0),MATCH(PAYROLL!BF$2,ADJ!$2:$2,0)),0)</f>
        <v/>
      </c>
      <c r="BG70">
        <f>IFERROR(INDEX(ADJ!$A$1:$BZ$1000,MATCH(PAYROLL!D70,ADJ!A$1:A$500,0),MATCH(PAYROLL!BG$2,ADJ!$2:$2,0)),0)</f>
        <v/>
      </c>
      <c r="BH70">
        <f>IFERROR(INDEX(ADJ!$A$1:$BZ$1000,MATCH(PAYROLL!D70,ADJ!A$1:A$500,0),MATCH(PAYROLL!BH$2,ADJ!$2:$2,0)),0)</f>
        <v/>
      </c>
      <c r="BI70">
        <f>IFERROR(INDEX(ADJ!$A$1:$BZ$1000,MATCH(PAYROLL!D70,ADJ!A$1:A$500,0),MATCH(PAYROLL!BI$2,ADJ!$2:$2,0)),0)</f>
        <v/>
      </c>
      <c r="BJ70">
        <f>IFERROR(INDEX(ADJ!$A$1:$BZ$1000,MATCH(PAYROLL!D70,ADJ!A$1:A$500,0),MATCH(PAYROLL!BJ$2,ADJ!$2:$2,0)),0)</f>
        <v/>
      </c>
      <c r="BK70">
        <f>SUM(BF70:BJ70)</f>
        <v/>
      </c>
      <c r="BL70">
        <f>IFERROR(INDEX(ADJ!$A$1:$BZ$1000,MATCH(PAYROLL!D70,ADJ!A$1:A$500,0),MATCH(PAYROLL!BL$2,ADJ!$2:$2,0)),0)</f>
        <v/>
      </c>
      <c r="BM70">
        <f>IFERROR(INDEX(ADJ!$A$1:$BZ$1000,MATCH(PAYROLL!D70,ADJ!A$1:A$500,0),MATCH(PAYROLL!BM$2,ADJ!$2:$2,0)),0)</f>
        <v/>
      </c>
      <c r="BN70">
        <f>IFERROR(INDEX(ADJ!$A$1:$BZ$1000,MATCH(PAYROLL!D70,ADJ!A$1:A$500,0),MATCH(PAYROLL!BN$2,ADJ!$2:$2,0)),0)</f>
        <v/>
      </c>
      <c r="BO70">
        <f>IFERROR(INDEX(ADJ!$A$1:$BZ$1000,MATCH(PAYROLL!D70,ADJ!A$1:A$500,0),MATCH(PAYROLL!BO$2,ADJ!$2:$2,0)),0)</f>
        <v/>
      </c>
      <c r="BP70">
        <f>SUM(AM70,AV70,BE70,BK70,BL70:BO70)</f>
        <v/>
      </c>
      <c r="BQ70">
        <f>BO70</f>
        <v/>
      </c>
      <c r="BR70">
        <f>IFERROR(ROUND(IF(LEFT(INDEX(PIS!O$1:O$500,MATCH(D70,PIS!C$1:C$500)),1)="D",T70/8*(BD70*0.3),IF(LEFT(INDEX(PIS!O$1:O$500,MATCH(D70,PIS!C$1:C$500)),1)="H",T70*($BD70*0.3),T70/$AD70/8*($BD70*0.3))),0),0)</f>
        <v/>
      </c>
      <c r="BS70">
        <f>IF(AP70&lt;1,0,MIN(AP70,730000))</f>
        <v/>
      </c>
      <c r="BT70">
        <f>IFERROR(ROUND((BE70-SUM(AW70:BC70)*T70/AD70/8),0)-BR70,0)</f>
        <v/>
      </c>
      <c r="BU70">
        <f>AO70</f>
        <v/>
      </c>
      <c r="BV70">
        <f>SUM(BQ70:BU70)</f>
        <v/>
      </c>
      <c r="BW70">
        <f>BP70-BV70</f>
        <v/>
      </c>
      <c r="BX70">
        <f>IFERROR(IF(RIGHT(INDEX(PIS!O$1:O$500,MATCH(D70,PIS!C$1:C$500)),5)="Gross",MIN(U70+V70,VLOOKUP("R700",TSC!B:C,2,0)*VLOOKUP("R101",TSC!B:C,2,0))*VLOOKUP("R701",TSC!B:C,2,0)%,0),0)</f>
        <v/>
      </c>
      <c r="BY70">
        <f>IFERROR(IF(RIGHT(INDEX(PIS!O$1:O$500,MATCH(D70,PIS!C$1:C$500)),5)="Gross",MIN(U70+V70,VLOOKUP("R700",TSC!B:C,2,0)*VLOOKUP("R101",TSC!B:C,2,0))*VLOOKUP("T704",TSC!B:C,2,0)%,0),0)</f>
        <v/>
      </c>
      <c r="BZ70">
        <f>IFERROR(IF(RIGHT(INDEX(PIS!O$1:O$500,MATCH(D70,PIS!C$1:C$500)),5)="Gross",MIN(U70+V70,VLOOKUP("R700",TSC!B:C,2,0)*VLOOKUP("1",TSC!F:G,2,0))*VLOOKUP("T705",TSC!B:C,2,0)%,0),0)</f>
        <v/>
      </c>
      <c r="CA70">
        <f>IFERROR(INDEX(ADJ!$A$1:$BZ$1000,MATCH(PAYROLL!D70,ADJ!A$1:A$500,0),MATCH(PAYROLL!CA$2,ADJ!$2:$2,0)),0)</f>
        <v/>
      </c>
      <c r="CB70">
        <f>IFERROR(INDEX(ADJ!$A$1:$BZ$1000,MATCH(PAYROLL!D70,ADJ!A$1:A$500,0),MATCH(PAYROLL!CB$2,ADJ!$2:$2,0)),0)</f>
        <v/>
      </c>
      <c r="CC70">
        <f>SUM(BX70:CB70)</f>
        <v/>
      </c>
      <c r="CD70">
        <f>IFERROR(INDEX(PIS!$A$1:$BZ$1000,MATCH(PAYROLL!D70,PIS!C$1:C$500,0),MATCH(PAYROLL!CD$1,PIS!$1:$1,0)),0)</f>
        <v/>
      </c>
      <c r="CE70">
        <f>IFERROR(IF(OR(INDEX(PIS!P$1:P$500,MATCH(D70,PIS!C$1:C$500,0))="LT2",INDEX(PIS!P$1:P$500,MATCH(D70,PIS!C$1:C$500,0))="P10"),0,SUM(CC70,CD70*VLOOKUP("R601",TSC!B:C,2,0),VLOOKUP("R602",TSC!B:C,2,0))),0)</f>
        <v/>
      </c>
      <c r="CF70">
        <f>MAX(BW70-CE70,0)</f>
        <v/>
      </c>
      <c r="CG70">
        <f>IFERROR(IF(OR(RIGHT(INDEX(PIS!P$1:P$500,MATCH(D70,PIS!C$1:C$500)),5)="P10",RIGHT(INDEX(PIS!P$1:P$500,MATCH(D70,PIS!C$1:C$500)),5)="CK"),0,IF(CF70&lt;=5000000,CF70*5%,IF(CF70&lt;=10000000,CF70*10%-250000,IF(CF70&lt;=18000000,CF70*15%-750000,IF(CF70&lt;=32000000,CF70*20%-1650000,IF(CF70&lt;=52000000,CF70*25%-3250000,IF(CF70&lt;=80000000,BH70*30%-5850000,CF70*35%-9850000))))))),0)</f>
        <v/>
      </c>
      <c r="CH70">
        <f>IFERROR(IF(OR(INDEX(PIS!P$1:P$500,MATCH(D70,PIS!C$1:C$500))="LT",INDEX(PIS!P$1:P$500,MATCH(D70,PIS!C$1:C$500))="CK"),0,IF(CF70&lt;2000000,0,CF70*10%)),0)</f>
        <v/>
      </c>
      <c r="CI70">
        <f>IFERROR(INDEX(ADJ!$A$1:$BZ$1000,MATCH(PAYROLL!D70,ADJ!A$1:A$500,0),MATCH(PAYROLL!CI$2,ADJ!$2:$2,0)),0)</f>
        <v/>
      </c>
      <c r="CJ70">
        <f>IFERROR(INDEX(ADJ!$A$1:$BZ$1000,MATCH(PAYROLL!D70,ADJ!A$1:A$500,0),MATCH(PAYROLL!CJ$2,ADJ!$2:$2,0)),0)</f>
        <v/>
      </c>
      <c r="CK70">
        <f>IFERROR(INDEX(ADJ!$A$1:$BZ$1000,MATCH(PAYROLL!D70,ADJ!A$1:A$500,0),MATCH(PAYROLL!CK$2,ADJ!$2:$2,0)),0)</f>
        <v/>
      </c>
      <c r="CL70">
        <f>SUM(CG70:CK70)</f>
        <v/>
      </c>
      <c r="CM70">
        <f>ROUND(SUM(CH70:CK70),0)</f>
        <v/>
      </c>
      <c r="CN70">
        <f>IFERROR(INDEX(CSDA!D$1:D$500,MATCH($CN$2,CSDA!C$1:C$500,0))*INDEX(PIS!V$1:V$500,MATCH(D70,PIS!C$1:C$500))+INDEX(ADJ!$A$1:$BZ$1000,MATCH(PAYROLL!D70,ADJ!A$1:A$500,0),MATCH(PAYROLL!CN$2,ADJ!$2:$2,0)),0)</f>
        <v/>
      </c>
      <c r="CO70">
        <f>IFERROR(INDEX(ADJ!$A$1:$BZ$1000,MATCH(PAYROLL!D70,ADJ!A$1:A$500,0),MATCH(PAYROLL!CO$2,ADJ!$2:$2,0)),0)</f>
        <v/>
      </c>
      <c r="CP70">
        <f>IFERROR(INDEX(ADJ!$A$1:$BZ$1000,MATCH(PAYROLL!D70,ADJ!A$1:A$500,0),MATCH(PAYROLL!CP$2,ADJ!$2:$2,0)),0)</f>
        <v/>
      </c>
      <c r="CQ70">
        <f>BP70-CL70-CI70-CM70-CN70-CO70-CP70-CC70</f>
        <v/>
      </c>
      <c r="CR70">
        <f>IFERROR(IF(RIGHT(INDEX(PIS!O$1:O$500,MATCH(D70,PIS!C$1:C$500,0)),5)="Gross",MIN(U70+V70,VLOOKUP("R700",TSC!B:C,2,0)*VLOOKUP("R101",TSC!B:C,2,0))*(VLOOKUP("T711",TSC!B:C,2,0)+VLOOKUP("T712",TSC!B:C,2,0))%,MIN(T70+V70,VLOOKUP("R700",TSC!B:C,2,0)*VLOOKUP("R101",TSC!B:C,2,0))*(VLOOKUP("T711",TSC!B:C,2,0)+VLOOKUP("T712",TSC!B:C,2,0)+VLOOKUP("R701",TSC!B:C,2,0))%),0)</f>
        <v/>
      </c>
      <c r="CS70">
        <f>IFERROR(IF(RIGHT(INDEX(PIS!O$1:O$500,MATCH(D70,PIS!C$1:C$500,0)),5)="Gross",MIN(U70+V70,VLOOKUP("R700",TSC!B:C,2,0)*VLOOKUP("R101",TSC!B:C,2,0))*(VLOOKUP("T714",TSC!B:C,2,0))%,MIN(T70+V70,VLOOKUP("R700",TSC!B:C,2,0)*VLOOKUP("R101",TSC!B:C,2,0))*(VLOOKUP("T704",TSC!B:C,2,0)+VLOOKUP("T714",TSC!B:C,2,0))%),0)</f>
        <v/>
      </c>
      <c r="CT70">
        <f>IFERROR(IF(RIGHT(INDEX(PIS!O$1:O$500,MATCH(D70,PIS!C$1:C$500,0)),5)="Gross",MIN(U70+V70,VLOOKUP("R700",TSC!B:C,2,0)*VLOOKUP("R101",TSC!B:C,2,0))*VLOOKUP("T705",TSC!B:C,2,0)%,MIN(T70+V70,VLOOKUP("R700",TSC!B:C,2,0)*VLOOKUP("R101",TSC!B:C,2,0))*VLOOKUP("T705",TSC!B:C,2,0)%),0)</f>
        <v/>
      </c>
      <c r="CU70">
        <f>IFERROR(IF(RIGHT(INDEX(PIS!O$1:O$500,MATCH(D70,PIS!C$1:C$500,0)),5)="Gross",MIN(U70+V70,VLOOKUP("R700",TSC!B:C,2,0)*VLOOKUP("R101",TSC!B:C,2,0))*(VLOOKUP("T713",TSC!B:C,2,0))%,MIN(T70+V70,VLOOKUP("R700",TSC!B:C,2,0)*VLOOKUP("R101",TSC!B:C,2,0))*(VLOOKUP("T713",TSC!B:C,2,0))%),0)</f>
        <v/>
      </c>
      <c r="CV70">
        <f>IFERROR(INDEX(ADJ!$A$1:$BZ$1000,MATCH(PAYROLL!D70,ADJ!A$1:A$500,0),MATCH(PAYROLL!CV$2,ADJ!$2:$2,0)),0)</f>
        <v/>
      </c>
      <c r="CW70">
        <f>IFERROR(INDEX(ADJ!$A$1:$BZ$1000,MATCH(PAYROLL!D70,ADJ!A$1:A$500,0),MATCH(PAYROLL!CW$2,ADJ!$2:$2,0)),0)</f>
        <v/>
      </c>
      <c r="CX70">
        <f>SUM(CR70:CW70)</f>
        <v/>
      </c>
      <c r="CY70">
        <f>ROUND(IF(CR70&gt;0,T70+V70*VLOOKUP("R202",TSC!$B$1:$C$500,2,0),0),0)</f>
        <v/>
      </c>
      <c r="CZ70">
        <f>IFERROR(INDEX(CSDA!D$1:D$500,MATCH($CZ$2,CSDA!C$1:C$500,0)),0)</f>
        <v/>
      </c>
      <c r="DA70">
        <f>ROUND(T70*0.7%,0)</f>
        <v/>
      </c>
      <c r="DB70">
        <f>ROUND(T70/12,0)</f>
        <v/>
      </c>
      <c r="DC70">
        <f ref="DC70" t="array">IFERROR(INDEX(CSDA!D$1:D$500,MATCH("Trích giữ"&amp;PAYROLL!DC$2,CSDA!A$1:A$500&amp;CSDA!C$1:C$500,0)),0)</f>
        <v/>
      </c>
      <c r="DD70">
        <f ref="DD70" t="array">IFERROR(INDEX(CSDA!D$1:D$500,MATCH("Trích giữ"&amp;PAYROLL!DD$2,CSDA!A$1:A$500&amp;CSDA!C$1:C$500,0)),0)</f>
        <v/>
      </c>
      <c r="DE70">
        <f ref="DE70" t="array">IFERROR(INDEX(CSDA!D$1:D$500,MATCH("Trích giữ"&amp;PAYROLL!DE$2,CSDA!A$1:A$500&amp;CSDA!C$1:C$500,0)),0)</f>
        <v/>
      </c>
      <c r="DF70">
        <f>IFERROR(INDEX(CSDA!D$1:D$500,MATCH(PAYROLL!DF$2,CSDA!C$1:C$500,0)),0)</f>
        <v/>
      </c>
      <c r="DG70">
        <f ref="DG70" t="array">IFERROR(INDEX(CSDA!D$1:D$500,MATCH("Trích giữ"&amp;PAYROLL!DG$2,CSDA!A$1:A$500&amp;CSDA!C$1:C$500,0)),0)</f>
        <v/>
      </c>
      <c r="DH70">
        <f>ROUND(T70/26,0)</f>
        <v/>
      </c>
      <c r="DI70">
        <f ref="DI70" t="array">IFERROR(INDEX(CSDA!D$1:D$500,MATCH("Trích giữ"&amp;PAYROLL!DI$2,CSDA!A$1:A$500&amp;CSDA!C$1:C$500,0)),0)</f>
        <v/>
      </c>
      <c r="DJ70">
        <f>IF(U70=0,T70*21.5%-BL70,0)</f>
        <v/>
      </c>
      <c r="DK70">
        <f ref="DK70" t="array">IFERROR(INDEX(CSDA!D$1:D$500,MATCH("Trích giữ"&amp;PAYROLL!DK$2,CSDA!A$1:A$500&amp;CSDA!C$1:C$500,0)),0)</f>
        <v/>
      </c>
      <c r="DL70">
        <f>IFERROR(INDEX(CSDA!D$1:D$500,MATCH(PAYROLL!DL$2,CSDA!C$1:C$500,0))/12,0)</f>
        <v/>
      </c>
      <c r="DM70">
        <f>SUM(DB70:DL70)</f>
        <v/>
      </c>
      <c r="DN70">
        <f>IFERROR(INDEX(ADJ!$A$1:$BZ$1000,MATCH(PAYROLL!D70,ADJ!A$1:A$500,0),MATCH(PAYROLL!DN$2,ADJ!$2:$2,0)),0)</f>
        <v/>
      </c>
      <c r="DO70">
        <f>IFERROR(SUM(BP70,DM70:DN70,CX70:DA70)-DT70,0)</f>
        <v/>
      </c>
      <c r="DP70">
        <f ref="DP70" t="array">SUM(BW70*IFERROR(INDEX(CSDA!D$1:D$500,MATCH(BW$2,CSDA!C$1:C$500,0)),0)%,CX70*IFERROR(INDEX(CSDA!D$1:D$500,MATCH(CX$2,CSDA!C$1:C$500,0)),0)%,DA70*IFERROR(INDEX(CSDA!D$1:D$500,MATCH(DA$2,CSDA!C$1:C$500,0)),0)%,DB70*IFERROR(INDEX(CSDA!D$1:D$500,MATCH(DB$2,CSDA!C$1:C$500,0)),0)%,DF70*IFERROR(INDEX(CSDA!D$1:D$500,MATCH("Phí dịch vụ"&amp;PAYROLL!DF$2,CSDA!A$1:A$500&amp;CSDA!C$1:C$500,0)),0)%,DC70*IFERROR(INDEX(CSDA!D$1:D$500,MATCH("Phí dịch vụ"&amp;PAYROLL!DC$2,CSDA!A$1:A$500&amp;CSDA!C$1:C$500,0)),0)%,DH70*IFERROR(INDEX(CSDA!D$1:D$500,MATCH("Phí dịch vụ"&amp;PAYROLL!DH$2,CSDA!A$1:A$500&amp;CSDA!C$1:C$500,0)),0)%,DJ70*IFERROR(INDEX(CSDA!D$1:D$500,MATCH("Phí dịch vụ"&amp;PAYROLL!DJ$2,CSDA!A$1:A$500&amp;CSDA!C$1:C$500,0)),0)%,BN70*IFERROR(INDEX(CSDA!D$1:D$500,MATCH(BN$2,CSDA!C$1:C$500,0)),0)%)-BN70*7%</f>
        <v/>
      </c>
      <c r="DQ70">
        <f>IFERROR(INDEX(ADJ!$A$1:$BZ$1000,MATCH(PAYROLL!D70,ADJ!A$1:A$500,0),MATCH(PAYROLL!DQ$2,ADJ!$2:$2,0)),0)</f>
        <v/>
      </c>
      <c r="DR70">
        <f>IFERROR(INDEX(ADJ!$A$1:$BZ$1000,MATCH(PAYROLL!D70,ADJ!A$1:A$500,0),MATCH(PAYROLL!DR$2,ADJ!$2:$2,0)),0)</f>
        <v/>
      </c>
      <c r="DS70">
        <f>SUM(DP70:DR70)</f>
        <v/>
      </c>
      <c r="DT70">
        <f>EK70</f>
        <v/>
      </c>
      <c r="DU70">
        <f>SUM(DO70:DR70)</f>
        <v/>
      </c>
      <c r="DV70">
        <f>ROUND(DU70*0.1,0)</f>
        <v/>
      </c>
      <c r="DW70">
        <f>DU70+DV70</f>
        <v/>
      </c>
      <c r="DZ70">
        <f>IFERROR(INDEX(ADJ!$A$1:$BZ$1000,MATCH(PAYROLL!$D70,ADJ!A$1:A$500,0),MATCH(PAYROLL!DZ$2,ADJ!$2:$2,0)),0)</f>
        <v/>
      </c>
      <c r="EA70">
        <f>IFERROR(INDEX(ADJ!$A$1:$BZ$1000,MATCH(PAYROLL!$D70,ADJ!A$1:A$500,0),MATCH(PAYROLL!EA$2,ADJ!$2:$2,0)),0)</f>
        <v/>
      </c>
      <c r="EB70">
        <f>IFERROR(INDEX(ADJ!$A$1:$BZ$1000,MATCH(PAYROLL!$D70,ADJ!A$1:A$500,0),MATCH(PAYROLL!EB$2,ADJ!$2:$2,0)),0)</f>
        <v/>
      </c>
      <c r="EC70">
        <f>IFERROR(INDEX(ADJ!$A$1:$BZ$1000,MATCH(PAYROLL!$D70,ADJ!A$1:A$500,0),MATCH(PAYROLL!EC$2,ADJ!$2:$2,0)),0)</f>
        <v/>
      </c>
      <c r="ED70">
        <f>IFERROR(INDEX(ADJ!$A$1:$BZ$1000,MATCH(PAYROLL!$D70,ADJ!A$1:A$500,0),MATCH(PAYROLL!ED$2,ADJ!$2:$2,0)),0)</f>
        <v/>
      </c>
      <c r="EE70">
        <f>IFERROR(INDEX(ADJ!$A$1:$BZ$1000,MATCH(PAYROLL!$D70,ADJ!A$1:A$500,0),MATCH(PAYROLL!EE$2,ADJ!$2:$2,0)),0)</f>
        <v/>
      </c>
      <c r="EF70">
        <f>IFERROR(INDEX(ADJ!$A$1:$BZ$1000,MATCH(PAYROLL!$D70,ADJ!A$1:A$500,0),MATCH(PAYROLL!EF$2,ADJ!$2:$2,0)),0)</f>
        <v/>
      </c>
      <c r="EG70">
        <f>IFERROR(INDEX(ADJ!$A$1:$BZ$1000,MATCH(PAYROLL!$D70,ADJ!A$1:A$500,0),MATCH(PAYROLL!EG$2,ADJ!$2:$2,0)),0)</f>
        <v/>
      </c>
      <c r="EH70">
        <f>IFERROR(INDEX(ADJ!$A$1:$BZ$1000,MATCH(PAYROLL!$D70,ADJ!A$1:A$500,0),MATCH(PAYROLL!EH$2,ADJ!$2:$2,0)),0)</f>
        <v/>
      </c>
      <c r="EI70">
        <f>IFERROR(INDEX(ADJ!$A$1:$BZ$1000,MATCH(PAYROLL!D70,ADJ!A$1:A$500,0),MATCH(PAYROLL!EI$2,ADJ!$2:$2,0)),0)</f>
        <v/>
      </c>
      <c r="EJ70">
        <f>IFERROR(INDEX(ADJ!$A$1:$BZ$1000,MATCH(PAYROLL!$D70,ADJ!A$1:A$500,0),MATCH(PAYROLL!EJ$2,ADJ!$2:$2,0)),0)</f>
        <v/>
      </c>
      <c r="EK70">
        <f>SUM(DZ70:EJ70)</f>
        <v/>
      </c>
    </row>
    <row r="71">
      <c r="A71" t="n">
        <v>69</v>
      </c>
      <c r="B71" t="inlineStr">
        <is>
          <t>Đinh Thị Trinh</t>
        </is>
      </c>
      <c r="D71" t="inlineStr">
        <is>
          <t>159891-01</t>
        </is>
      </c>
      <c r="S71">
        <f>IFERROR(INDEX(PIS!$A$1:$BZ$1000,MATCH($D71,PIS!C$1:C$500,0),MATCH("Lương CB tháng trước",PIS!$1:$1,0)),0)</f>
        <v/>
      </c>
      <c r="T71">
        <f>IFERROR(INDEX(PIS!$A$1:$BZ$1000,MATCH($D71,PIS!C$1:C$500,0),MATCH("Lương CB hiện tại",PIS!$1:$1,0)),0)</f>
        <v/>
      </c>
      <c r="U71">
        <f>IFERROR(INDEX(PIS!$A$1:$BZ$1000,MATCH($D71,PIS!C$1:C$500,0),MATCH("Lương đóng BHBB",PIS!$1:$1,0)),0)</f>
        <v/>
      </c>
      <c r="V71">
        <f>IFERROR(INDEX(PIS!$A$1:$BZ$1000,MATCH($D71,PIS!C$1:C$500,0),MATCH(V$2,PIS!$2:$2,0)),0)</f>
        <v/>
      </c>
      <c r="W71">
        <f>IFERROR(INDEX(PIS!$A$1:$BZ$1000,MATCH($D71,PIS!C$1:C$500,0),MATCH(W$2,PIS!$2:$2,0)),0)</f>
        <v/>
      </c>
      <c r="X71">
        <f>IFERROR(INDEX(PIS!$A$1:$BZ$1000,MATCH($D71,PIS!C$1:C$500,0),MATCH(X$2,PIS!$2:$2,0)),0)</f>
        <v/>
      </c>
      <c r="Y71">
        <f>IFERROR(INDEX(PIS!$A$1:$BZ$1000,MATCH($D71,PIS!C$1:C$500,0),MATCH(Y$2,PIS!$2:$2,0)),0)</f>
        <v/>
      </c>
      <c r="Z71">
        <f>IFERROR(INDEX(PIS!$A$1:$BZ$1000,MATCH($D71,PIS!C$1:C$500,0),MATCH(Z$2,PIS!$2:$2,0)),0)</f>
        <v/>
      </c>
      <c r="AA71">
        <f>IFERROR(INDEX(PIS!$A$1:$BZ$1000,MATCH($D71,PIS!C$1:C$500,0),MATCH(AA$2,PIS!$2:$2,0)),0)</f>
        <v/>
      </c>
      <c r="AB71">
        <f>IFERROR(INDEX(PIS!$A$1:$BZ$1000,MATCH($D71,PIS!C$1:C$500,0),MATCH(AB$2,PIS!$2:$2,0)),0)</f>
        <v/>
      </c>
      <c r="AC71">
        <f>SUM(V71:AB71)</f>
        <v/>
      </c>
      <c r="AD71">
        <f>IFERROR(INDEX(TIMESHEET!$A$1:$AI$5000,MATCH($D71,TIMESHEET!A$1:A$500,0),MATCH("T100",TIMESHEET!$2:$2,0))-2,0)</f>
        <v/>
      </c>
      <c r="AE71">
        <f>IFERROR(INDEX(TIMESHEET!$A$1:$AI$5000,MATCH($D71,TIMESHEET!A$1:A$500,0),MATCH("T202",TIMESHEET!$2:$2,0)),0)</f>
        <v/>
      </c>
      <c r="AF71">
        <f>IFERROR(INDEX(TIMESHEET!$A$1:$AI$5000,MATCH($D71,TIMESHEET!A$1:A$500,0),MATCH("T302",TIMESHEET!$2:$2,0)),0)</f>
        <v/>
      </c>
      <c r="AG71">
        <f>IFERROR(INDEX(TIMESHEET!$A$1:$AI$5000,MATCH($D71,TIMESHEET!A$1:A$500,0),MATCH("T406",TIMESHEET!$2:$2,0)),0)</f>
        <v/>
      </c>
      <c r="AH71">
        <f>AE71+AG71</f>
        <v/>
      </c>
      <c r="AI71">
        <f>IFERROR(INDEX(TIMESHEET!$A$1:$AI$5000,MATCH($D71,TIMESHEET!A$1:A$500,0),MATCH("T701",TIMESHEET!$2:$2,0)),0)</f>
        <v/>
      </c>
      <c r="AJ71">
        <f>IFERROR(INDEX(TIMESHEET!$A$1:$AI$5000,MATCH($D71,TIMESHEET!B$1:B$500,0),MATCH("T320",TIMESHEET!$2:$2,0)),0)</f>
        <v/>
      </c>
      <c r="AK71">
        <f>IFERROR(IF(LEFT(INDEX(PIS!O$1:O$500,MATCH(D71,PIS!C$1:C$500)),1)="M",T71/AD71*SUM(AE71:AG71),T71*AD71),0)</f>
        <v/>
      </c>
      <c r="AL71">
        <f>IFERROR(INDEX(ADJ!$A$1:$BZ$1000,MATCH(PAYROLL!D71,ADJ!A$1:A$500,0),MATCH(PAYROLL!AL$2,ADJ!$2:$2,0)),0)</f>
        <v/>
      </c>
      <c r="AM71">
        <f>SUM(AK71:AL71)</f>
        <v/>
      </c>
      <c r="AN71">
        <f>IFERROR(ROUND(V71/$AD71*$AH71,0),0)</f>
        <v/>
      </c>
      <c r="AO71">
        <f>IFERROR(ROUND(W71/$AD71*$AH71,0),0)</f>
        <v/>
      </c>
      <c r="AP71">
        <f>IFERROR(ROUND(X71/$AD71*$AE71,0),0)</f>
        <v/>
      </c>
      <c r="AQ71">
        <f>IFERROR(ROUND(Y71/$AD71*$AH71,0),0)</f>
        <v/>
      </c>
      <c r="AR71">
        <f>IFERROR(ROUND(Z71/$AD71*$AH71,0),0)</f>
        <v/>
      </c>
      <c r="AS71">
        <f>IFERROR(ROUND(AA71/$AD71*$AH71,0),0)</f>
        <v/>
      </c>
      <c r="AT71">
        <f>IFERROR(IF((AE71+AF71+AG71)&gt;13,AB71,ROUND(AB71/AD71*AH71,0)),0)</f>
        <v/>
      </c>
      <c r="AU71">
        <f>IFERROR(INDEX(ADJ!$A$1:$BZ$1000,MATCH(PAYROLL!D71,ADJ!A$1:A$500,0),MATCH(PAYROLL!AU$2,ADJ!$2:$2,0)),0)</f>
        <v/>
      </c>
      <c r="AV71">
        <f>ROUND(SUM(AN71:AU71),0)</f>
        <v/>
      </c>
      <c r="AW71">
        <f>IFERROR(INDEX(TIMESHEET!$A$1:$AI$5000,MATCH(PAYROLL!D71,TIMESHEET!A$1:A$500,0),MATCH("T620",TIMESHEET!$2:$2,0)),0)</f>
        <v/>
      </c>
      <c r="AX71">
        <f>IFERROR(INDEX(TIMESHEET!$A$1:$AI$5000,MATCH(PAYROLL!D71,TIMESHEET!A$1:A$500,0),MATCH("T601",TIMESHEET!$2:$2,0)),0)</f>
        <v/>
      </c>
      <c r="AY71">
        <f>IFERROR(INDEX(TIMESHEET!$A$1:$AI$5000,MATCH(PAYROLL!D71,TIMESHEET!A$1:A$500,0),MATCH("T602",TIMESHEET!$2:$2,0)),0)</f>
        <v/>
      </c>
      <c r="AZ71">
        <f>IFERROR(INDEX(TIMESHEET!$A$1:$AI$5000,MATCH(PAYROLL!D71,TIMESHEET!A$1:A$500,0),MATCH("T603",TIMESHEET!$2:$2,0)),0)</f>
        <v/>
      </c>
      <c r="BA71">
        <f>IFERROR(INDEX(TIMESHEET!$A$1:$AI$5000,MATCH(PAYROLL!D71,TIMESHEET!A$1:A$500,0),MATCH("T611",TIMESHEET!$2:$2,0)),0)</f>
        <v/>
      </c>
      <c r="BB71">
        <f>IFERROR(INDEX(TIMESHEET!$A$1:$AI$5000,MATCH(PAYROLL!D71,TIMESHEET!A$1:A$500,0),MATCH("T612",TIMESHEET!$2:$2,0)),0)</f>
        <v/>
      </c>
      <c r="BC71">
        <f>IFERROR(INDEX(TIMESHEET!$A$1:$AI$5000,MATCH(PAYROLL!D71,TIMESHEET!A$1:A$500,0),MATCH("T613",TIMESHEET!$2:$2,0)),0)</f>
        <v/>
      </c>
      <c r="BD71">
        <f>IFERROR(INDEX(TIMESHEET!$A$1:$AI$5000,MATCH(PAYROLL!D71,TIMESHEET!A$1:A$500,0),MATCH("T500",TIMESHEET!$2:$2,0)),0)</f>
        <v/>
      </c>
      <c r="BE71">
        <f>IFERROR(IF(LEFT(INDEX(PIS!O$1:O$500,MATCH(D71,PIS!C$1:C$500)),1)="M",T71/AD71/8*(AW71+AX71*1.5+AY71*2+AZ71*3+BA71*2.1+BB71*2.7+BC71*3.9+BD71*0.3),T71/8*(AW71+AX71*1.5+AY71*2+AZ71*3+BA71*2.1+BB71*2.7+BC71*3.9+BD71*0.3)),0)</f>
        <v/>
      </c>
      <c r="BF71">
        <f>IFERROR(INDEX(ADJ!$A$1:$BZ$1000,MATCH(PAYROLL!$D71,ADJ!A$1:A$500,0),MATCH(PAYROLL!BF$2,ADJ!$2:$2,0)),0)</f>
        <v/>
      </c>
      <c r="BG71">
        <f>IFERROR(INDEX(ADJ!$A$1:$BZ$1000,MATCH(PAYROLL!D71,ADJ!A$1:A$500,0),MATCH(PAYROLL!BG$2,ADJ!$2:$2,0)),0)</f>
        <v/>
      </c>
      <c r="BH71">
        <f>IFERROR(INDEX(ADJ!$A$1:$BZ$1000,MATCH(PAYROLL!D71,ADJ!A$1:A$500,0),MATCH(PAYROLL!BH$2,ADJ!$2:$2,0)),0)</f>
        <v/>
      </c>
      <c r="BI71">
        <f>IFERROR(INDEX(ADJ!$A$1:$BZ$1000,MATCH(PAYROLL!D71,ADJ!A$1:A$500,0),MATCH(PAYROLL!BI$2,ADJ!$2:$2,0)),0)</f>
        <v/>
      </c>
      <c r="BJ71">
        <f>IFERROR(INDEX(ADJ!$A$1:$BZ$1000,MATCH(PAYROLL!D71,ADJ!A$1:A$500,0),MATCH(PAYROLL!BJ$2,ADJ!$2:$2,0)),0)</f>
        <v/>
      </c>
      <c r="BK71">
        <f>SUM(BF71:BJ71)</f>
        <v/>
      </c>
      <c r="BL71">
        <f>IFERROR(INDEX(ADJ!$A$1:$BZ$1000,MATCH(PAYROLL!D71,ADJ!A$1:A$500,0),MATCH(PAYROLL!BL$2,ADJ!$2:$2,0)),0)</f>
        <v/>
      </c>
      <c r="BM71">
        <f>IFERROR(INDEX(ADJ!$A$1:$BZ$1000,MATCH(PAYROLL!D71,ADJ!A$1:A$500,0),MATCH(PAYROLL!BM$2,ADJ!$2:$2,0)),0)</f>
        <v/>
      </c>
      <c r="BN71">
        <f>IFERROR(INDEX(ADJ!$A$1:$BZ$1000,MATCH(PAYROLL!D71,ADJ!A$1:A$500,0),MATCH(PAYROLL!BN$2,ADJ!$2:$2,0)),0)</f>
        <v/>
      </c>
      <c r="BO71">
        <f>IFERROR(INDEX(ADJ!$A$1:$BZ$1000,MATCH(PAYROLL!D71,ADJ!A$1:A$500,0),MATCH(PAYROLL!BO$2,ADJ!$2:$2,0)),0)</f>
        <v/>
      </c>
      <c r="BP71">
        <f>SUM(AM71,AV71,BE71,BK71,BL71:BO71)</f>
        <v/>
      </c>
      <c r="BQ71">
        <f>BO71</f>
        <v/>
      </c>
      <c r="BR71">
        <f>IFERROR(ROUND(IF(LEFT(INDEX(PIS!O$1:O$500,MATCH(D71,PIS!C$1:C$500)),1)="D",T71/8*(BD71*0.3),IF(LEFT(INDEX(PIS!O$1:O$500,MATCH(D71,PIS!C$1:C$500)),1)="H",T71*($BD71*0.3),T71/$AD71/8*($BD71*0.3))),0),0)</f>
        <v/>
      </c>
      <c r="BS71">
        <f>IF(AP71&lt;1,0,MIN(AP71,730000))</f>
        <v/>
      </c>
      <c r="BT71">
        <f>IFERROR(ROUND((BE71-SUM(AW71:BC71)*T71/AD71/8),0)-BR71,0)</f>
        <v/>
      </c>
      <c r="BU71">
        <f>AO71</f>
        <v/>
      </c>
      <c r="BV71">
        <f>SUM(BQ71:BU71)</f>
        <v/>
      </c>
      <c r="BW71">
        <f>BP71-BV71</f>
        <v/>
      </c>
      <c r="BX71">
        <f>IFERROR(IF(RIGHT(INDEX(PIS!O$1:O$500,MATCH(D71,PIS!C$1:C$500)),5)="Gross",MIN(U71+V71,VLOOKUP("R700",TSC!B:C,2,0)*VLOOKUP("R101",TSC!B:C,2,0))*VLOOKUP("R701",TSC!B:C,2,0)%,0),0)</f>
        <v/>
      </c>
      <c r="BY71">
        <f>IFERROR(IF(RIGHT(INDEX(PIS!O$1:O$500,MATCH(D71,PIS!C$1:C$500)),5)="Gross",MIN(U71+V71,VLOOKUP("R700",TSC!B:C,2,0)*VLOOKUP("R101",TSC!B:C,2,0))*VLOOKUP("T704",TSC!B:C,2,0)%,0),0)</f>
        <v/>
      </c>
      <c r="BZ71">
        <f>IFERROR(IF(RIGHT(INDEX(PIS!O$1:O$500,MATCH(D71,PIS!C$1:C$500)),5)="Gross",MIN(U71+V71,VLOOKUP("R700",TSC!B:C,2,0)*VLOOKUP("1",TSC!F:G,2,0))*VLOOKUP("T705",TSC!B:C,2,0)%,0),0)</f>
        <v/>
      </c>
      <c r="CA71">
        <f>IFERROR(INDEX(ADJ!$A$1:$BZ$1000,MATCH(PAYROLL!D71,ADJ!A$1:A$500,0),MATCH(PAYROLL!CA$2,ADJ!$2:$2,0)),0)</f>
        <v/>
      </c>
      <c r="CB71">
        <f>IFERROR(INDEX(ADJ!$A$1:$BZ$1000,MATCH(PAYROLL!D71,ADJ!A$1:A$500,0),MATCH(PAYROLL!CB$2,ADJ!$2:$2,0)),0)</f>
        <v/>
      </c>
      <c r="CC71">
        <f>SUM(BX71:CB71)</f>
        <v/>
      </c>
      <c r="CD71">
        <f>IFERROR(INDEX(PIS!$A$1:$BZ$1000,MATCH(PAYROLL!D71,PIS!C$1:C$500,0),MATCH(PAYROLL!CD$1,PIS!$1:$1,0)),0)</f>
        <v/>
      </c>
      <c r="CE71">
        <f>IFERROR(IF(OR(INDEX(PIS!P$1:P$500,MATCH(D71,PIS!C$1:C$500,0))="LT2",INDEX(PIS!P$1:P$500,MATCH(D71,PIS!C$1:C$500,0))="P10"),0,SUM(CC71,CD71*VLOOKUP("R601",TSC!B:C,2,0),VLOOKUP("R602",TSC!B:C,2,0))),0)</f>
        <v/>
      </c>
      <c r="CF71">
        <f>MAX(BW71-CE71,0)</f>
        <v/>
      </c>
      <c r="CG71">
        <f>IFERROR(IF(OR(RIGHT(INDEX(PIS!P$1:P$500,MATCH(D71,PIS!C$1:C$500)),5)="P10",RIGHT(INDEX(PIS!P$1:P$500,MATCH(D71,PIS!C$1:C$500)),5)="CK"),0,IF(CF71&lt;=5000000,CF71*5%,IF(CF71&lt;=10000000,CF71*10%-250000,IF(CF71&lt;=18000000,CF71*15%-750000,IF(CF71&lt;=32000000,CF71*20%-1650000,IF(CF71&lt;=52000000,CF71*25%-3250000,IF(CF71&lt;=80000000,BH71*30%-5850000,CF71*35%-9850000))))))),0)</f>
        <v/>
      </c>
      <c r="CH71">
        <f>IFERROR(IF(OR(INDEX(PIS!P$1:P$500,MATCH(D71,PIS!C$1:C$500))="LT",INDEX(PIS!P$1:P$500,MATCH(D71,PIS!C$1:C$500))="CK"),0,IF(CF71&lt;2000000,0,CF71*10%)),0)</f>
        <v/>
      </c>
      <c r="CI71">
        <f>IFERROR(INDEX(ADJ!$A$1:$BZ$1000,MATCH(PAYROLL!D71,ADJ!A$1:A$500,0),MATCH(PAYROLL!CI$2,ADJ!$2:$2,0)),0)</f>
        <v/>
      </c>
      <c r="CJ71">
        <f>IFERROR(INDEX(ADJ!$A$1:$BZ$1000,MATCH(PAYROLL!D71,ADJ!A$1:A$500,0),MATCH(PAYROLL!CJ$2,ADJ!$2:$2,0)),0)</f>
        <v/>
      </c>
      <c r="CK71">
        <f>IFERROR(INDEX(ADJ!$A$1:$BZ$1000,MATCH(PAYROLL!D71,ADJ!A$1:A$500,0),MATCH(PAYROLL!CK$2,ADJ!$2:$2,0)),0)</f>
        <v/>
      </c>
      <c r="CL71">
        <f>SUM(CG71:CK71)</f>
        <v/>
      </c>
      <c r="CM71">
        <f>ROUND(SUM(CH71:CK71),0)</f>
        <v/>
      </c>
      <c r="CN71">
        <f>IFERROR(INDEX(CSDA!D$1:D$500,MATCH($CN$2,CSDA!C$1:C$500,0))*INDEX(PIS!V$1:V$500,MATCH(D71,PIS!C$1:C$500))+INDEX(ADJ!$A$1:$BZ$1000,MATCH(PAYROLL!D71,ADJ!A$1:A$500,0),MATCH(PAYROLL!CN$2,ADJ!$2:$2,0)),0)</f>
        <v/>
      </c>
      <c r="CO71">
        <f>IFERROR(INDEX(ADJ!$A$1:$BZ$1000,MATCH(PAYROLL!D71,ADJ!A$1:A$500,0),MATCH(PAYROLL!CO$2,ADJ!$2:$2,0)),0)</f>
        <v/>
      </c>
      <c r="CP71">
        <f>IFERROR(INDEX(ADJ!$A$1:$BZ$1000,MATCH(PAYROLL!D71,ADJ!A$1:A$500,0),MATCH(PAYROLL!CP$2,ADJ!$2:$2,0)),0)</f>
        <v/>
      </c>
      <c r="CQ71">
        <f>BP71-CL71-CI71-CM71-CN71-CO71-CP71-CC71</f>
        <v/>
      </c>
      <c r="CR71">
        <f>IFERROR(IF(RIGHT(INDEX(PIS!O$1:O$500,MATCH(D71,PIS!C$1:C$500,0)),5)="Gross",MIN(U71+V71,VLOOKUP("R700",TSC!B:C,2,0)*VLOOKUP("R101",TSC!B:C,2,0))*(VLOOKUP("T711",TSC!B:C,2,0)+VLOOKUP("T712",TSC!B:C,2,0))%,MIN(T71+V71,VLOOKUP("R700",TSC!B:C,2,0)*VLOOKUP("R101",TSC!B:C,2,0))*(VLOOKUP("T711",TSC!B:C,2,0)+VLOOKUP("T712",TSC!B:C,2,0)+VLOOKUP("R701",TSC!B:C,2,0))%),0)</f>
        <v/>
      </c>
      <c r="CS71">
        <f>IFERROR(IF(RIGHT(INDEX(PIS!O$1:O$500,MATCH(D71,PIS!C$1:C$500,0)),5)="Gross",MIN(U71+V71,VLOOKUP("R700",TSC!B:C,2,0)*VLOOKUP("R101",TSC!B:C,2,0))*(VLOOKUP("T714",TSC!B:C,2,0))%,MIN(T71+V71,VLOOKUP("R700",TSC!B:C,2,0)*VLOOKUP("R101",TSC!B:C,2,0))*(VLOOKUP("T704",TSC!B:C,2,0)+VLOOKUP("T714",TSC!B:C,2,0))%),0)</f>
        <v/>
      </c>
      <c r="CT71">
        <f>IFERROR(IF(RIGHT(INDEX(PIS!O$1:O$500,MATCH(D71,PIS!C$1:C$500,0)),5)="Gross",MIN(U71+V71,VLOOKUP("R700",TSC!B:C,2,0)*VLOOKUP("R101",TSC!B:C,2,0))*VLOOKUP("T705",TSC!B:C,2,0)%,MIN(T71+V71,VLOOKUP("R700",TSC!B:C,2,0)*VLOOKUP("R101",TSC!B:C,2,0))*VLOOKUP("T705",TSC!B:C,2,0)%),0)</f>
        <v/>
      </c>
      <c r="CU71">
        <f>IFERROR(IF(RIGHT(INDEX(PIS!O$1:O$500,MATCH(D71,PIS!C$1:C$500,0)),5)="Gross",MIN(U71+V71,VLOOKUP("R700",TSC!B:C,2,0)*VLOOKUP("R101",TSC!B:C,2,0))*(VLOOKUP("T713",TSC!B:C,2,0))%,MIN(T71+V71,VLOOKUP("R700",TSC!B:C,2,0)*VLOOKUP("R101",TSC!B:C,2,0))*(VLOOKUP("T713",TSC!B:C,2,0))%),0)</f>
        <v/>
      </c>
      <c r="CV71">
        <f>IFERROR(INDEX(ADJ!$A$1:$BZ$1000,MATCH(PAYROLL!D71,ADJ!A$1:A$500,0),MATCH(PAYROLL!CV$2,ADJ!$2:$2,0)),0)</f>
        <v/>
      </c>
      <c r="CW71">
        <f>IFERROR(INDEX(ADJ!$A$1:$BZ$1000,MATCH(PAYROLL!D71,ADJ!A$1:A$500,0),MATCH(PAYROLL!CW$2,ADJ!$2:$2,0)),0)</f>
        <v/>
      </c>
      <c r="CX71">
        <f>SUM(CR71:CW71)</f>
        <v/>
      </c>
      <c r="CY71">
        <f>ROUND(IF(CR71&gt;0,T71+V71*VLOOKUP("R202",TSC!$B$1:$C$500,2,0),0),0)</f>
        <v/>
      </c>
      <c r="CZ71">
        <f>IFERROR(INDEX(CSDA!D$1:D$500,MATCH($CZ$2,CSDA!C$1:C$500,0)),0)</f>
        <v/>
      </c>
      <c r="DA71">
        <f>ROUND(T71*0.7%,0)</f>
        <v/>
      </c>
      <c r="DB71">
        <f>ROUND(T71/12,0)</f>
        <v/>
      </c>
      <c r="DC71">
        <f ref="DC71" t="array">IFERROR(INDEX(CSDA!D$1:D$500,MATCH("Trích giữ"&amp;PAYROLL!DC$2,CSDA!A$1:A$500&amp;CSDA!C$1:C$500,0)),0)</f>
        <v/>
      </c>
      <c r="DD71">
        <f ref="DD71" t="array">IFERROR(INDEX(CSDA!D$1:D$500,MATCH("Trích giữ"&amp;PAYROLL!DD$2,CSDA!A$1:A$500&amp;CSDA!C$1:C$500,0)),0)</f>
        <v/>
      </c>
      <c r="DE71">
        <f ref="DE71" t="array">IFERROR(INDEX(CSDA!D$1:D$500,MATCH("Trích giữ"&amp;PAYROLL!DE$2,CSDA!A$1:A$500&amp;CSDA!C$1:C$500,0)),0)</f>
        <v/>
      </c>
      <c r="DF71">
        <f>IFERROR(INDEX(CSDA!D$1:D$500,MATCH(PAYROLL!DF$2,CSDA!C$1:C$500,0)),0)</f>
        <v/>
      </c>
      <c r="DG71">
        <f ref="DG71" t="array">IFERROR(INDEX(CSDA!D$1:D$500,MATCH("Trích giữ"&amp;PAYROLL!DG$2,CSDA!A$1:A$500&amp;CSDA!C$1:C$500,0)),0)</f>
        <v/>
      </c>
      <c r="DH71">
        <f>ROUND(T71/26,0)</f>
        <v/>
      </c>
      <c r="DI71">
        <f ref="DI71" t="array">IFERROR(INDEX(CSDA!D$1:D$500,MATCH("Trích giữ"&amp;PAYROLL!DI$2,CSDA!A$1:A$500&amp;CSDA!C$1:C$500,0)),0)</f>
        <v/>
      </c>
      <c r="DJ71">
        <f>IF(U71=0,T71*21.5%-BL71,0)</f>
        <v/>
      </c>
      <c r="DK71">
        <f ref="DK71" t="array">IFERROR(INDEX(CSDA!D$1:D$500,MATCH("Trích giữ"&amp;PAYROLL!DK$2,CSDA!A$1:A$500&amp;CSDA!C$1:C$500,0)),0)</f>
        <v/>
      </c>
      <c r="DL71">
        <f>IFERROR(INDEX(CSDA!D$1:D$500,MATCH(PAYROLL!DL$2,CSDA!C$1:C$500,0))/12,0)</f>
        <v/>
      </c>
      <c r="DM71">
        <f>SUM(DB71:DL71)</f>
        <v/>
      </c>
      <c r="DN71">
        <f>IFERROR(INDEX(ADJ!$A$1:$BZ$1000,MATCH(PAYROLL!D71,ADJ!A$1:A$500,0),MATCH(PAYROLL!DN$2,ADJ!$2:$2,0)),0)</f>
        <v/>
      </c>
      <c r="DO71">
        <f>IFERROR(SUM(BP71,DM71:DN71,CX71:DA71)-DT71,0)</f>
        <v/>
      </c>
      <c r="DP71">
        <f ref="DP71" t="array">SUM(BW71*IFERROR(INDEX(CSDA!D$1:D$500,MATCH(BW$2,CSDA!C$1:C$500,0)),0)%,CX71*IFERROR(INDEX(CSDA!D$1:D$500,MATCH(CX$2,CSDA!C$1:C$500,0)),0)%,DA71*IFERROR(INDEX(CSDA!D$1:D$500,MATCH(DA$2,CSDA!C$1:C$500,0)),0)%,DB71*IFERROR(INDEX(CSDA!D$1:D$500,MATCH(DB$2,CSDA!C$1:C$500,0)),0)%,DF71*IFERROR(INDEX(CSDA!D$1:D$500,MATCH("Phí dịch vụ"&amp;PAYROLL!DF$2,CSDA!A$1:A$500&amp;CSDA!C$1:C$500,0)),0)%,DC71*IFERROR(INDEX(CSDA!D$1:D$500,MATCH("Phí dịch vụ"&amp;PAYROLL!DC$2,CSDA!A$1:A$500&amp;CSDA!C$1:C$500,0)),0)%,DH71*IFERROR(INDEX(CSDA!D$1:D$500,MATCH("Phí dịch vụ"&amp;PAYROLL!DH$2,CSDA!A$1:A$500&amp;CSDA!C$1:C$500,0)),0)%,DJ71*IFERROR(INDEX(CSDA!D$1:D$500,MATCH("Phí dịch vụ"&amp;PAYROLL!DJ$2,CSDA!A$1:A$500&amp;CSDA!C$1:C$500,0)),0)%,BN71*IFERROR(INDEX(CSDA!D$1:D$500,MATCH(BN$2,CSDA!C$1:C$500,0)),0)%)-BN71*7%</f>
        <v/>
      </c>
      <c r="DQ71">
        <f>IFERROR(INDEX(ADJ!$A$1:$BZ$1000,MATCH(PAYROLL!D71,ADJ!A$1:A$500,0),MATCH(PAYROLL!DQ$2,ADJ!$2:$2,0)),0)</f>
        <v/>
      </c>
      <c r="DR71">
        <f>IFERROR(INDEX(ADJ!$A$1:$BZ$1000,MATCH(PAYROLL!D71,ADJ!A$1:A$500,0),MATCH(PAYROLL!DR$2,ADJ!$2:$2,0)),0)</f>
        <v/>
      </c>
      <c r="DS71">
        <f>SUM(DP71:DR71)</f>
        <v/>
      </c>
      <c r="DT71">
        <f>EK71</f>
        <v/>
      </c>
      <c r="DU71">
        <f>SUM(DO71:DR71)</f>
        <v/>
      </c>
      <c r="DV71">
        <f>ROUND(DU71*0.1,0)</f>
        <v/>
      </c>
      <c r="DW71">
        <f>DU71+DV71</f>
        <v/>
      </c>
      <c r="DZ71">
        <f>IFERROR(INDEX(ADJ!$A$1:$BZ$1000,MATCH(PAYROLL!$D71,ADJ!A$1:A$500,0),MATCH(PAYROLL!DZ$2,ADJ!$2:$2,0)),0)</f>
        <v/>
      </c>
      <c r="EA71">
        <f>IFERROR(INDEX(ADJ!$A$1:$BZ$1000,MATCH(PAYROLL!$D71,ADJ!A$1:A$500,0),MATCH(PAYROLL!EA$2,ADJ!$2:$2,0)),0)</f>
        <v/>
      </c>
      <c r="EB71">
        <f>IFERROR(INDEX(ADJ!$A$1:$BZ$1000,MATCH(PAYROLL!$D71,ADJ!A$1:A$500,0),MATCH(PAYROLL!EB$2,ADJ!$2:$2,0)),0)</f>
        <v/>
      </c>
      <c r="EC71">
        <f>IFERROR(INDEX(ADJ!$A$1:$BZ$1000,MATCH(PAYROLL!$D71,ADJ!A$1:A$500,0),MATCH(PAYROLL!EC$2,ADJ!$2:$2,0)),0)</f>
        <v/>
      </c>
      <c r="ED71">
        <f>IFERROR(INDEX(ADJ!$A$1:$BZ$1000,MATCH(PAYROLL!$D71,ADJ!A$1:A$500,0),MATCH(PAYROLL!ED$2,ADJ!$2:$2,0)),0)</f>
        <v/>
      </c>
      <c r="EE71">
        <f>IFERROR(INDEX(ADJ!$A$1:$BZ$1000,MATCH(PAYROLL!$D71,ADJ!A$1:A$500,0),MATCH(PAYROLL!EE$2,ADJ!$2:$2,0)),0)</f>
        <v/>
      </c>
      <c r="EF71">
        <f>IFERROR(INDEX(ADJ!$A$1:$BZ$1000,MATCH(PAYROLL!$D71,ADJ!A$1:A$500,0),MATCH(PAYROLL!EF$2,ADJ!$2:$2,0)),0)</f>
        <v/>
      </c>
      <c r="EG71">
        <f>IFERROR(INDEX(ADJ!$A$1:$BZ$1000,MATCH(PAYROLL!$D71,ADJ!A$1:A$500,0),MATCH(PAYROLL!EG$2,ADJ!$2:$2,0)),0)</f>
        <v/>
      </c>
      <c r="EH71">
        <f>IFERROR(INDEX(ADJ!$A$1:$BZ$1000,MATCH(PAYROLL!$D71,ADJ!A$1:A$500,0),MATCH(PAYROLL!EH$2,ADJ!$2:$2,0)),0)</f>
        <v/>
      </c>
      <c r="EI71">
        <f>IFERROR(INDEX(ADJ!$A$1:$BZ$1000,MATCH(PAYROLL!D71,ADJ!A$1:A$500,0),MATCH(PAYROLL!EI$2,ADJ!$2:$2,0)),0)</f>
        <v/>
      </c>
      <c r="EJ71">
        <f>IFERROR(INDEX(ADJ!$A$1:$BZ$1000,MATCH(PAYROLL!$D71,ADJ!A$1:A$500,0),MATCH(PAYROLL!EJ$2,ADJ!$2:$2,0)),0)</f>
        <v/>
      </c>
      <c r="EK71">
        <f>SUM(DZ71:EJ71)</f>
        <v/>
      </c>
    </row>
    <row r="72">
      <c r="A72" t="n">
        <v>70</v>
      </c>
      <c r="B72" t="inlineStr">
        <is>
          <t>Cao Thị Yến</t>
        </is>
      </c>
      <c r="D72" t="inlineStr">
        <is>
          <t>159895-01</t>
        </is>
      </c>
      <c r="S72">
        <f>IFERROR(INDEX(PIS!$A$1:$BZ$1000,MATCH($D72,PIS!C$1:C$500,0),MATCH("Lương CB tháng trước",PIS!$1:$1,0)),0)</f>
        <v/>
      </c>
      <c r="T72">
        <f>IFERROR(INDEX(PIS!$A$1:$BZ$1000,MATCH($D72,PIS!C$1:C$500,0),MATCH("Lương CB hiện tại",PIS!$1:$1,0)),0)</f>
        <v/>
      </c>
      <c r="U72">
        <f>IFERROR(INDEX(PIS!$A$1:$BZ$1000,MATCH($D72,PIS!C$1:C$500,0),MATCH("Lương đóng BHBB",PIS!$1:$1,0)),0)</f>
        <v/>
      </c>
      <c r="V72">
        <f>IFERROR(INDEX(PIS!$A$1:$BZ$1000,MATCH($D72,PIS!C$1:C$500,0),MATCH(V$2,PIS!$2:$2,0)),0)</f>
        <v/>
      </c>
      <c r="W72">
        <f>IFERROR(INDEX(PIS!$A$1:$BZ$1000,MATCH($D72,PIS!C$1:C$500,0),MATCH(W$2,PIS!$2:$2,0)),0)</f>
        <v/>
      </c>
      <c r="X72">
        <f>IFERROR(INDEX(PIS!$A$1:$BZ$1000,MATCH($D72,PIS!C$1:C$500,0),MATCH(X$2,PIS!$2:$2,0)),0)</f>
        <v/>
      </c>
      <c r="Y72">
        <f>IFERROR(INDEX(PIS!$A$1:$BZ$1000,MATCH($D72,PIS!C$1:C$500,0),MATCH(Y$2,PIS!$2:$2,0)),0)</f>
        <v/>
      </c>
      <c r="Z72">
        <f>IFERROR(INDEX(PIS!$A$1:$BZ$1000,MATCH($D72,PIS!C$1:C$500,0),MATCH(Z$2,PIS!$2:$2,0)),0)</f>
        <v/>
      </c>
      <c r="AA72">
        <f>IFERROR(INDEX(PIS!$A$1:$BZ$1000,MATCH($D72,PIS!C$1:C$500,0),MATCH(AA$2,PIS!$2:$2,0)),0)</f>
        <v/>
      </c>
      <c r="AB72">
        <f>IFERROR(INDEX(PIS!$A$1:$BZ$1000,MATCH($D72,PIS!C$1:C$500,0),MATCH(AB$2,PIS!$2:$2,0)),0)</f>
        <v/>
      </c>
      <c r="AC72">
        <f>SUM(V72:AB72)</f>
        <v/>
      </c>
      <c r="AD72">
        <f>IFERROR(INDEX(TIMESHEET!$A$1:$AI$5000,MATCH($D72,TIMESHEET!A$1:A$500,0),MATCH("T100",TIMESHEET!$2:$2,0))-2,0)</f>
        <v/>
      </c>
      <c r="AE72">
        <f>IFERROR(INDEX(TIMESHEET!$A$1:$AI$5000,MATCH($D72,TIMESHEET!A$1:A$500,0),MATCH("T202",TIMESHEET!$2:$2,0)),0)</f>
        <v/>
      </c>
      <c r="AF72">
        <f>IFERROR(INDEX(TIMESHEET!$A$1:$AI$5000,MATCH($D72,TIMESHEET!A$1:A$500,0),MATCH("T302",TIMESHEET!$2:$2,0)),0)</f>
        <v/>
      </c>
      <c r="AG72">
        <f>IFERROR(INDEX(TIMESHEET!$A$1:$AI$5000,MATCH($D72,TIMESHEET!A$1:A$500,0),MATCH("T406",TIMESHEET!$2:$2,0)),0)</f>
        <v/>
      </c>
      <c r="AH72">
        <f>AE72+AG72</f>
        <v/>
      </c>
      <c r="AI72">
        <f>IFERROR(INDEX(TIMESHEET!$A$1:$AI$5000,MATCH($D72,TIMESHEET!A$1:A$500,0),MATCH("T701",TIMESHEET!$2:$2,0)),0)</f>
        <v/>
      </c>
      <c r="AJ72">
        <f>IFERROR(INDEX(TIMESHEET!$A$1:$AI$5000,MATCH($D72,TIMESHEET!B$1:B$500,0),MATCH("T320",TIMESHEET!$2:$2,0)),0)</f>
        <v/>
      </c>
      <c r="AK72">
        <f>IFERROR(IF(LEFT(INDEX(PIS!O$1:O$500,MATCH(D72,PIS!C$1:C$500)),1)="M",T72/AD72*SUM(AE72:AG72),T72*AD72),0)</f>
        <v/>
      </c>
      <c r="AL72">
        <f>IFERROR(INDEX(ADJ!$A$1:$BZ$1000,MATCH(PAYROLL!D72,ADJ!A$1:A$500,0),MATCH(PAYROLL!AL$2,ADJ!$2:$2,0)),0)</f>
        <v/>
      </c>
      <c r="AM72">
        <f>SUM(AK72:AL72)</f>
        <v/>
      </c>
      <c r="AN72">
        <f>IFERROR(ROUND(V72/$AD72*$AH72,0),0)</f>
        <v/>
      </c>
      <c r="AO72">
        <f>IFERROR(ROUND(W72/$AD72*$AH72,0),0)</f>
        <v/>
      </c>
      <c r="AP72">
        <f>IFERROR(ROUND(X72/$AD72*$AE72,0),0)</f>
        <v/>
      </c>
      <c r="AQ72">
        <f>IFERROR(ROUND(Y72/$AD72*$AH72,0),0)</f>
        <v/>
      </c>
      <c r="AR72">
        <f>IFERROR(ROUND(Z72/$AD72*$AH72,0),0)</f>
        <v/>
      </c>
      <c r="AS72">
        <f>IFERROR(ROUND(AA72/$AD72*$AH72,0),0)</f>
        <v/>
      </c>
      <c r="AT72">
        <f>IFERROR(IF((AE72+AF72+AG72)&gt;13,AB72,ROUND(AB72/AD72*AH72,0)),0)</f>
        <v/>
      </c>
      <c r="AU72">
        <f>IFERROR(INDEX(ADJ!$A$1:$BZ$1000,MATCH(PAYROLL!D72,ADJ!A$1:A$500,0),MATCH(PAYROLL!AU$2,ADJ!$2:$2,0)),0)</f>
        <v/>
      </c>
      <c r="AV72">
        <f>ROUND(SUM(AN72:AU72),0)</f>
        <v/>
      </c>
      <c r="AW72">
        <f>IFERROR(INDEX(TIMESHEET!$A$1:$AI$5000,MATCH(PAYROLL!D72,TIMESHEET!A$1:A$500,0),MATCH("T620",TIMESHEET!$2:$2,0)),0)</f>
        <v/>
      </c>
      <c r="AX72">
        <f>IFERROR(INDEX(TIMESHEET!$A$1:$AI$5000,MATCH(PAYROLL!D72,TIMESHEET!A$1:A$500,0),MATCH("T601",TIMESHEET!$2:$2,0)),0)</f>
        <v/>
      </c>
      <c r="AY72">
        <f>IFERROR(INDEX(TIMESHEET!$A$1:$AI$5000,MATCH(PAYROLL!D72,TIMESHEET!A$1:A$500,0),MATCH("T602",TIMESHEET!$2:$2,0)),0)</f>
        <v/>
      </c>
      <c r="AZ72">
        <f>IFERROR(INDEX(TIMESHEET!$A$1:$AI$5000,MATCH(PAYROLL!D72,TIMESHEET!A$1:A$500,0),MATCH("T603",TIMESHEET!$2:$2,0)),0)</f>
        <v/>
      </c>
      <c r="BA72">
        <f>IFERROR(INDEX(TIMESHEET!$A$1:$AI$5000,MATCH(PAYROLL!D72,TIMESHEET!A$1:A$500,0),MATCH("T611",TIMESHEET!$2:$2,0)),0)</f>
        <v/>
      </c>
      <c r="BB72">
        <f>IFERROR(INDEX(TIMESHEET!$A$1:$AI$5000,MATCH(PAYROLL!D72,TIMESHEET!A$1:A$500,0),MATCH("T612",TIMESHEET!$2:$2,0)),0)</f>
        <v/>
      </c>
      <c r="BC72">
        <f>IFERROR(INDEX(TIMESHEET!$A$1:$AI$5000,MATCH(PAYROLL!D72,TIMESHEET!A$1:A$500,0),MATCH("T613",TIMESHEET!$2:$2,0)),0)</f>
        <v/>
      </c>
      <c r="BD72">
        <f>IFERROR(INDEX(TIMESHEET!$A$1:$AI$5000,MATCH(PAYROLL!D72,TIMESHEET!A$1:A$500,0),MATCH("T500",TIMESHEET!$2:$2,0)),0)</f>
        <v/>
      </c>
      <c r="BE72">
        <f>IFERROR(IF(LEFT(INDEX(PIS!O$1:O$500,MATCH(D72,PIS!C$1:C$500)),1)="M",T72/AD72/8*(AW72+AX72*1.5+AY72*2+AZ72*3+BA72*2.1+BB72*2.7+BC72*3.9+BD72*0.3),T72/8*(AW72+AX72*1.5+AY72*2+AZ72*3+BA72*2.1+BB72*2.7+BC72*3.9+BD72*0.3)),0)</f>
        <v/>
      </c>
      <c r="BF72">
        <f>IFERROR(INDEX(ADJ!$A$1:$BZ$1000,MATCH(PAYROLL!$D72,ADJ!A$1:A$500,0),MATCH(PAYROLL!BF$2,ADJ!$2:$2,0)),0)</f>
        <v/>
      </c>
      <c r="BG72">
        <f>IFERROR(INDEX(ADJ!$A$1:$BZ$1000,MATCH(PAYROLL!D72,ADJ!A$1:A$500,0),MATCH(PAYROLL!BG$2,ADJ!$2:$2,0)),0)</f>
        <v/>
      </c>
      <c r="BH72">
        <f>IFERROR(INDEX(ADJ!$A$1:$BZ$1000,MATCH(PAYROLL!D72,ADJ!A$1:A$500,0),MATCH(PAYROLL!BH$2,ADJ!$2:$2,0)),0)</f>
        <v/>
      </c>
      <c r="BI72">
        <f>IFERROR(INDEX(ADJ!$A$1:$BZ$1000,MATCH(PAYROLL!D72,ADJ!A$1:A$500,0),MATCH(PAYROLL!BI$2,ADJ!$2:$2,0)),0)</f>
        <v/>
      </c>
      <c r="BJ72">
        <f>IFERROR(INDEX(ADJ!$A$1:$BZ$1000,MATCH(PAYROLL!D72,ADJ!A$1:A$500,0),MATCH(PAYROLL!BJ$2,ADJ!$2:$2,0)),0)</f>
        <v/>
      </c>
      <c r="BK72">
        <f>SUM(BF72:BJ72)</f>
        <v/>
      </c>
      <c r="BL72">
        <f>IFERROR(INDEX(ADJ!$A$1:$BZ$1000,MATCH(PAYROLL!D72,ADJ!A$1:A$500,0),MATCH(PAYROLL!BL$2,ADJ!$2:$2,0)),0)</f>
        <v/>
      </c>
      <c r="BM72">
        <f>IFERROR(INDEX(ADJ!$A$1:$BZ$1000,MATCH(PAYROLL!D72,ADJ!A$1:A$500,0),MATCH(PAYROLL!BM$2,ADJ!$2:$2,0)),0)</f>
        <v/>
      </c>
      <c r="BN72">
        <f>IFERROR(INDEX(ADJ!$A$1:$BZ$1000,MATCH(PAYROLL!D72,ADJ!A$1:A$500,0),MATCH(PAYROLL!BN$2,ADJ!$2:$2,0)),0)</f>
        <v/>
      </c>
      <c r="BO72">
        <f>IFERROR(INDEX(ADJ!$A$1:$BZ$1000,MATCH(PAYROLL!D72,ADJ!A$1:A$500,0),MATCH(PAYROLL!BO$2,ADJ!$2:$2,0)),0)</f>
        <v/>
      </c>
      <c r="BP72">
        <f>SUM(AM72,AV72,BE72,BK72,BL72:BO72)</f>
        <v/>
      </c>
      <c r="BQ72">
        <f>BO72</f>
        <v/>
      </c>
      <c r="BR72">
        <f>IFERROR(ROUND(IF(LEFT(INDEX(PIS!O$1:O$500,MATCH(D72,PIS!C$1:C$500)),1)="D",T72/8*(BD72*0.3),IF(LEFT(INDEX(PIS!O$1:O$500,MATCH(D72,PIS!C$1:C$500)),1)="H",T72*($BD72*0.3),T72/$AD72/8*($BD72*0.3))),0),0)</f>
        <v/>
      </c>
      <c r="BS72">
        <f>IF(AP72&lt;1,0,MIN(AP72,730000))</f>
        <v/>
      </c>
      <c r="BT72">
        <f>IFERROR(ROUND((BE72-SUM(AW72:BC72)*T72/AD72/8),0)-BR72,0)</f>
        <v/>
      </c>
      <c r="BU72">
        <f>AO72</f>
        <v/>
      </c>
      <c r="BV72">
        <f>SUM(BQ72:BU72)</f>
        <v/>
      </c>
      <c r="BW72">
        <f>BP72-BV72</f>
        <v/>
      </c>
      <c r="BX72">
        <f>IFERROR(IF(RIGHT(INDEX(PIS!O$1:O$500,MATCH(D72,PIS!C$1:C$500)),5)="Gross",MIN(U72+V72,VLOOKUP("R700",TSC!B:C,2,0)*VLOOKUP("R101",TSC!B:C,2,0))*VLOOKUP("R701",TSC!B:C,2,0)%,0),0)</f>
        <v/>
      </c>
      <c r="BY72">
        <f>IFERROR(IF(RIGHT(INDEX(PIS!O$1:O$500,MATCH(D72,PIS!C$1:C$500)),5)="Gross",MIN(U72+V72,VLOOKUP("R700",TSC!B:C,2,0)*VLOOKUP("R101",TSC!B:C,2,0))*VLOOKUP("T704",TSC!B:C,2,0)%,0),0)</f>
        <v/>
      </c>
      <c r="BZ72">
        <f>IFERROR(IF(RIGHT(INDEX(PIS!O$1:O$500,MATCH(D72,PIS!C$1:C$500)),5)="Gross",MIN(U72+V72,VLOOKUP("R700",TSC!B:C,2,0)*VLOOKUP("1",TSC!F:G,2,0))*VLOOKUP("T705",TSC!B:C,2,0)%,0),0)</f>
        <v/>
      </c>
      <c r="CA72">
        <f>IFERROR(INDEX(ADJ!$A$1:$BZ$1000,MATCH(PAYROLL!D72,ADJ!A$1:A$500,0),MATCH(PAYROLL!CA$2,ADJ!$2:$2,0)),0)</f>
        <v/>
      </c>
      <c r="CB72">
        <f>IFERROR(INDEX(ADJ!$A$1:$BZ$1000,MATCH(PAYROLL!D72,ADJ!A$1:A$500,0),MATCH(PAYROLL!CB$2,ADJ!$2:$2,0)),0)</f>
        <v/>
      </c>
      <c r="CC72">
        <f>SUM(BX72:CB72)</f>
        <v/>
      </c>
      <c r="CD72">
        <f>IFERROR(INDEX(PIS!$A$1:$BZ$1000,MATCH(PAYROLL!D72,PIS!C$1:C$500,0),MATCH(PAYROLL!CD$1,PIS!$1:$1,0)),0)</f>
        <v/>
      </c>
      <c r="CE72">
        <f>IFERROR(IF(OR(INDEX(PIS!P$1:P$500,MATCH(D72,PIS!C$1:C$500,0))="LT2",INDEX(PIS!P$1:P$500,MATCH(D72,PIS!C$1:C$500,0))="P10"),0,SUM(CC72,CD72*VLOOKUP("R601",TSC!B:C,2,0),VLOOKUP("R602",TSC!B:C,2,0))),0)</f>
        <v/>
      </c>
      <c r="CF72">
        <f>MAX(BW72-CE72,0)</f>
        <v/>
      </c>
      <c r="CG72">
        <f>IFERROR(IF(OR(RIGHT(INDEX(PIS!P$1:P$500,MATCH(D72,PIS!C$1:C$500)),5)="P10",RIGHT(INDEX(PIS!P$1:P$500,MATCH(D72,PIS!C$1:C$500)),5)="CK"),0,IF(CF72&lt;=5000000,CF72*5%,IF(CF72&lt;=10000000,CF72*10%-250000,IF(CF72&lt;=18000000,CF72*15%-750000,IF(CF72&lt;=32000000,CF72*20%-1650000,IF(CF72&lt;=52000000,CF72*25%-3250000,IF(CF72&lt;=80000000,BH72*30%-5850000,CF72*35%-9850000))))))),0)</f>
        <v/>
      </c>
      <c r="CH72">
        <f>IFERROR(IF(OR(INDEX(PIS!P$1:P$500,MATCH(D72,PIS!C$1:C$500))="LT",INDEX(PIS!P$1:P$500,MATCH(D72,PIS!C$1:C$500))="CK"),0,IF(CF72&lt;2000000,0,CF72*10%)),0)</f>
        <v/>
      </c>
      <c r="CI72">
        <f>IFERROR(INDEX(ADJ!$A$1:$BZ$1000,MATCH(PAYROLL!D72,ADJ!A$1:A$500,0),MATCH(PAYROLL!CI$2,ADJ!$2:$2,0)),0)</f>
        <v/>
      </c>
      <c r="CJ72">
        <f>IFERROR(INDEX(ADJ!$A$1:$BZ$1000,MATCH(PAYROLL!D72,ADJ!A$1:A$500,0),MATCH(PAYROLL!CJ$2,ADJ!$2:$2,0)),0)</f>
        <v/>
      </c>
      <c r="CK72">
        <f>IFERROR(INDEX(ADJ!$A$1:$BZ$1000,MATCH(PAYROLL!D72,ADJ!A$1:A$500,0),MATCH(PAYROLL!CK$2,ADJ!$2:$2,0)),0)</f>
        <v/>
      </c>
      <c r="CL72">
        <f>SUM(CG72:CK72)</f>
        <v/>
      </c>
      <c r="CM72">
        <f>ROUND(SUM(CH72:CK72),0)</f>
        <v/>
      </c>
      <c r="CN72">
        <f>IFERROR(INDEX(CSDA!D$1:D$500,MATCH($CN$2,CSDA!C$1:C$500,0))*INDEX(PIS!V$1:V$500,MATCH(D72,PIS!C$1:C$500))+INDEX(ADJ!$A$1:$BZ$1000,MATCH(PAYROLL!D72,ADJ!A$1:A$500,0),MATCH(PAYROLL!CN$2,ADJ!$2:$2,0)),0)</f>
        <v/>
      </c>
      <c r="CO72">
        <f>IFERROR(INDEX(ADJ!$A$1:$BZ$1000,MATCH(PAYROLL!D72,ADJ!A$1:A$500,0),MATCH(PAYROLL!CO$2,ADJ!$2:$2,0)),0)</f>
        <v/>
      </c>
      <c r="CP72">
        <f>IFERROR(INDEX(ADJ!$A$1:$BZ$1000,MATCH(PAYROLL!D72,ADJ!A$1:A$500,0),MATCH(PAYROLL!CP$2,ADJ!$2:$2,0)),0)</f>
        <v/>
      </c>
      <c r="CQ72">
        <f>BP72-CL72-CI72-CM72-CN72-CO72-CP72-CC72</f>
        <v/>
      </c>
      <c r="CR72">
        <f>IFERROR(IF(RIGHT(INDEX(PIS!O$1:O$500,MATCH(D72,PIS!C$1:C$500,0)),5)="Gross",MIN(U72+V72,VLOOKUP("R700",TSC!B:C,2,0)*VLOOKUP("R101",TSC!B:C,2,0))*(VLOOKUP("T711",TSC!B:C,2,0)+VLOOKUP("T712",TSC!B:C,2,0))%,MIN(T72+V72,VLOOKUP("R700",TSC!B:C,2,0)*VLOOKUP("R101",TSC!B:C,2,0))*(VLOOKUP("T711",TSC!B:C,2,0)+VLOOKUP("T712",TSC!B:C,2,0)+VLOOKUP("R701",TSC!B:C,2,0))%),0)</f>
        <v/>
      </c>
      <c r="CS72">
        <f>IFERROR(IF(RIGHT(INDEX(PIS!O$1:O$500,MATCH(D72,PIS!C$1:C$500,0)),5)="Gross",MIN(U72+V72,VLOOKUP("R700",TSC!B:C,2,0)*VLOOKUP("R101",TSC!B:C,2,0))*(VLOOKUP("T714",TSC!B:C,2,0))%,MIN(T72+V72,VLOOKUP("R700",TSC!B:C,2,0)*VLOOKUP("R101",TSC!B:C,2,0))*(VLOOKUP("T704",TSC!B:C,2,0)+VLOOKUP("T714",TSC!B:C,2,0))%),0)</f>
        <v/>
      </c>
      <c r="CT72">
        <f>IFERROR(IF(RIGHT(INDEX(PIS!O$1:O$500,MATCH(D72,PIS!C$1:C$500,0)),5)="Gross",MIN(U72+V72,VLOOKUP("R700",TSC!B:C,2,0)*VLOOKUP("R101",TSC!B:C,2,0))*VLOOKUP("T705",TSC!B:C,2,0)%,MIN(T72+V72,VLOOKUP("R700",TSC!B:C,2,0)*VLOOKUP("R101",TSC!B:C,2,0))*VLOOKUP("T705",TSC!B:C,2,0)%),0)</f>
        <v/>
      </c>
      <c r="CU72">
        <f>IFERROR(IF(RIGHT(INDEX(PIS!O$1:O$500,MATCH(D72,PIS!C$1:C$500,0)),5)="Gross",MIN(U72+V72,VLOOKUP("R700",TSC!B:C,2,0)*VLOOKUP("R101",TSC!B:C,2,0))*(VLOOKUP("T713",TSC!B:C,2,0))%,MIN(T72+V72,VLOOKUP("R700",TSC!B:C,2,0)*VLOOKUP("R101",TSC!B:C,2,0))*(VLOOKUP("T713",TSC!B:C,2,0))%),0)</f>
        <v/>
      </c>
      <c r="CV72">
        <f>IFERROR(INDEX(ADJ!$A$1:$BZ$1000,MATCH(PAYROLL!D72,ADJ!A$1:A$500,0),MATCH(PAYROLL!CV$2,ADJ!$2:$2,0)),0)</f>
        <v/>
      </c>
      <c r="CW72">
        <f>IFERROR(INDEX(ADJ!$A$1:$BZ$1000,MATCH(PAYROLL!D72,ADJ!A$1:A$500,0),MATCH(PAYROLL!CW$2,ADJ!$2:$2,0)),0)</f>
        <v/>
      </c>
      <c r="CX72">
        <f>SUM(CR72:CW72)</f>
        <v/>
      </c>
      <c r="CY72">
        <f>ROUND(IF(CR72&gt;0,T72+V72*VLOOKUP("R202",TSC!$B$1:$C$500,2,0),0),0)</f>
        <v/>
      </c>
      <c r="CZ72">
        <f>IFERROR(INDEX(CSDA!D$1:D$500,MATCH($CZ$2,CSDA!C$1:C$500,0)),0)</f>
        <v/>
      </c>
      <c r="DA72">
        <f>ROUND(T72*0.7%,0)</f>
        <v/>
      </c>
      <c r="DB72">
        <f>ROUND(T72/12,0)</f>
        <v/>
      </c>
      <c r="DC72">
        <f ref="DC72" t="array">IFERROR(INDEX(CSDA!D$1:D$500,MATCH("Trích giữ"&amp;PAYROLL!DC$2,CSDA!A$1:A$500&amp;CSDA!C$1:C$500,0)),0)</f>
        <v/>
      </c>
      <c r="DD72">
        <f ref="DD72" t="array">IFERROR(INDEX(CSDA!D$1:D$500,MATCH("Trích giữ"&amp;PAYROLL!DD$2,CSDA!A$1:A$500&amp;CSDA!C$1:C$500,0)),0)</f>
        <v/>
      </c>
      <c r="DE72">
        <f ref="DE72" t="array">IFERROR(INDEX(CSDA!D$1:D$500,MATCH("Trích giữ"&amp;PAYROLL!DE$2,CSDA!A$1:A$500&amp;CSDA!C$1:C$500,0)),0)</f>
        <v/>
      </c>
      <c r="DF72">
        <f>IFERROR(INDEX(CSDA!D$1:D$500,MATCH(PAYROLL!DF$2,CSDA!C$1:C$500,0)),0)</f>
        <v/>
      </c>
      <c r="DG72">
        <f ref="DG72" t="array">IFERROR(INDEX(CSDA!D$1:D$500,MATCH("Trích giữ"&amp;PAYROLL!DG$2,CSDA!A$1:A$500&amp;CSDA!C$1:C$500,0)),0)</f>
        <v/>
      </c>
      <c r="DH72">
        <f>ROUND(T72/26,0)</f>
        <v/>
      </c>
      <c r="DI72">
        <f ref="DI72" t="array">IFERROR(INDEX(CSDA!D$1:D$500,MATCH("Trích giữ"&amp;PAYROLL!DI$2,CSDA!A$1:A$500&amp;CSDA!C$1:C$500,0)),0)</f>
        <v/>
      </c>
      <c r="DJ72">
        <f>IF(U72=0,T72*21.5%-BL72,0)</f>
        <v/>
      </c>
      <c r="DK72">
        <f ref="DK72" t="array">IFERROR(INDEX(CSDA!D$1:D$500,MATCH("Trích giữ"&amp;PAYROLL!DK$2,CSDA!A$1:A$500&amp;CSDA!C$1:C$500,0)),0)</f>
        <v/>
      </c>
      <c r="DL72">
        <f>IFERROR(INDEX(CSDA!D$1:D$500,MATCH(PAYROLL!DL$2,CSDA!C$1:C$500,0))/12,0)</f>
        <v/>
      </c>
      <c r="DM72">
        <f>SUM(DB72:DL72)</f>
        <v/>
      </c>
      <c r="DN72">
        <f>IFERROR(INDEX(ADJ!$A$1:$BZ$1000,MATCH(PAYROLL!D72,ADJ!A$1:A$500,0),MATCH(PAYROLL!DN$2,ADJ!$2:$2,0)),0)</f>
        <v/>
      </c>
      <c r="DO72">
        <f>IFERROR(SUM(BP72,DM72:DN72,CX72:DA72)-DT72,0)</f>
        <v/>
      </c>
      <c r="DP72">
        <f ref="DP72" t="array">SUM(BW72*IFERROR(INDEX(CSDA!D$1:D$500,MATCH(BW$2,CSDA!C$1:C$500,0)),0)%,CX72*IFERROR(INDEX(CSDA!D$1:D$500,MATCH(CX$2,CSDA!C$1:C$500,0)),0)%,DA72*IFERROR(INDEX(CSDA!D$1:D$500,MATCH(DA$2,CSDA!C$1:C$500,0)),0)%,DB72*IFERROR(INDEX(CSDA!D$1:D$500,MATCH(DB$2,CSDA!C$1:C$500,0)),0)%,DF72*IFERROR(INDEX(CSDA!D$1:D$500,MATCH("Phí dịch vụ"&amp;PAYROLL!DF$2,CSDA!A$1:A$500&amp;CSDA!C$1:C$500,0)),0)%,DC72*IFERROR(INDEX(CSDA!D$1:D$500,MATCH("Phí dịch vụ"&amp;PAYROLL!DC$2,CSDA!A$1:A$500&amp;CSDA!C$1:C$500,0)),0)%,DH72*IFERROR(INDEX(CSDA!D$1:D$500,MATCH("Phí dịch vụ"&amp;PAYROLL!DH$2,CSDA!A$1:A$500&amp;CSDA!C$1:C$500,0)),0)%,DJ72*IFERROR(INDEX(CSDA!D$1:D$500,MATCH("Phí dịch vụ"&amp;PAYROLL!DJ$2,CSDA!A$1:A$500&amp;CSDA!C$1:C$500,0)),0)%,BN72*IFERROR(INDEX(CSDA!D$1:D$500,MATCH(BN$2,CSDA!C$1:C$500,0)),0)%)-BN72*7%</f>
        <v/>
      </c>
      <c r="DQ72">
        <f>IFERROR(INDEX(ADJ!$A$1:$BZ$1000,MATCH(PAYROLL!D72,ADJ!A$1:A$500,0),MATCH(PAYROLL!DQ$2,ADJ!$2:$2,0)),0)</f>
        <v/>
      </c>
      <c r="DR72">
        <f>IFERROR(INDEX(ADJ!$A$1:$BZ$1000,MATCH(PAYROLL!D72,ADJ!A$1:A$500,0),MATCH(PAYROLL!DR$2,ADJ!$2:$2,0)),0)</f>
        <v/>
      </c>
      <c r="DS72">
        <f>SUM(DP72:DR72)</f>
        <v/>
      </c>
      <c r="DT72">
        <f>EK72</f>
        <v/>
      </c>
      <c r="DU72">
        <f>SUM(DO72:DR72)</f>
        <v/>
      </c>
      <c r="DV72">
        <f>ROUND(DU72*0.1,0)</f>
        <v/>
      </c>
      <c r="DW72">
        <f>DU72+DV72</f>
        <v/>
      </c>
      <c r="DZ72">
        <f>IFERROR(INDEX(ADJ!$A$1:$BZ$1000,MATCH(PAYROLL!$D72,ADJ!A$1:A$500,0),MATCH(PAYROLL!DZ$2,ADJ!$2:$2,0)),0)</f>
        <v/>
      </c>
      <c r="EA72">
        <f>IFERROR(INDEX(ADJ!$A$1:$BZ$1000,MATCH(PAYROLL!$D72,ADJ!A$1:A$500,0),MATCH(PAYROLL!EA$2,ADJ!$2:$2,0)),0)</f>
        <v/>
      </c>
      <c r="EB72">
        <f>IFERROR(INDEX(ADJ!$A$1:$BZ$1000,MATCH(PAYROLL!$D72,ADJ!A$1:A$500,0),MATCH(PAYROLL!EB$2,ADJ!$2:$2,0)),0)</f>
        <v/>
      </c>
      <c r="EC72">
        <f>IFERROR(INDEX(ADJ!$A$1:$BZ$1000,MATCH(PAYROLL!$D72,ADJ!A$1:A$500,0),MATCH(PAYROLL!EC$2,ADJ!$2:$2,0)),0)</f>
        <v/>
      </c>
      <c r="ED72">
        <f>IFERROR(INDEX(ADJ!$A$1:$BZ$1000,MATCH(PAYROLL!$D72,ADJ!A$1:A$500,0),MATCH(PAYROLL!ED$2,ADJ!$2:$2,0)),0)</f>
        <v/>
      </c>
      <c r="EE72">
        <f>IFERROR(INDEX(ADJ!$A$1:$BZ$1000,MATCH(PAYROLL!$D72,ADJ!A$1:A$500,0),MATCH(PAYROLL!EE$2,ADJ!$2:$2,0)),0)</f>
        <v/>
      </c>
      <c r="EF72">
        <f>IFERROR(INDEX(ADJ!$A$1:$BZ$1000,MATCH(PAYROLL!$D72,ADJ!A$1:A$500,0),MATCH(PAYROLL!EF$2,ADJ!$2:$2,0)),0)</f>
        <v/>
      </c>
      <c r="EG72">
        <f>IFERROR(INDEX(ADJ!$A$1:$BZ$1000,MATCH(PAYROLL!$D72,ADJ!A$1:A$500,0),MATCH(PAYROLL!EG$2,ADJ!$2:$2,0)),0)</f>
        <v/>
      </c>
      <c r="EH72">
        <f>IFERROR(INDEX(ADJ!$A$1:$BZ$1000,MATCH(PAYROLL!$D72,ADJ!A$1:A$500,0),MATCH(PAYROLL!EH$2,ADJ!$2:$2,0)),0)</f>
        <v/>
      </c>
      <c r="EI72">
        <f>IFERROR(INDEX(ADJ!$A$1:$BZ$1000,MATCH(PAYROLL!D72,ADJ!A$1:A$500,0),MATCH(PAYROLL!EI$2,ADJ!$2:$2,0)),0)</f>
        <v/>
      </c>
      <c r="EJ72">
        <f>IFERROR(INDEX(ADJ!$A$1:$BZ$1000,MATCH(PAYROLL!$D72,ADJ!A$1:A$500,0),MATCH(PAYROLL!EJ$2,ADJ!$2:$2,0)),0)</f>
        <v/>
      </c>
      <c r="EK72">
        <f>SUM(DZ72:EJ72)</f>
        <v/>
      </c>
    </row>
    <row r="73">
      <c r="A73" t="n">
        <v>71</v>
      </c>
      <c r="B73" t="inlineStr">
        <is>
          <t>Hoàng Văn Hùng</t>
        </is>
      </c>
      <c r="D73" t="inlineStr">
        <is>
          <t>159896-01</t>
        </is>
      </c>
      <c r="S73">
        <f>IFERROR(INDEX(PIS!$A$1:$BZ$1000,MATCH($D73,PIS!C$1:C$500,0),MATCH("Lương CB tháng trước",PIS!$1:$1,0)),0)</f>
        <v/>
      </c>
      <c r="T73">
        <f>IFERROR(INDEX(PIS!$A$1:$BZ$1000,MATCH($D73,PIS!C$1:C$500,0),MATCH("Lương CB hiện tại",PIS!$1:$1,0)),0)</f>
        <v/>
      </c>
      <c r="U73">
        <f>IFERROR(INDEX(PIS!$A$1:$BZ$1000,MATCH($D73,PIS!C$1:C$500,0),MATCH("Lương đóng BHBB",PIS!$1:$1,0)),0)</f>
        <v/>
      </c>
      <c r="V73">
        <f>IFERROR(INDEX(PIS!$A$1:$BZ$1000,MATCH($D73,PIS!C$1:C$500,0),MATCH(V$2,PIS!$2:$2,0)),0)</f>
        <v/>
      </c>
      <c r="W73">
        <f>IFERROR(INDEX(PIS!$A$1:$BZ$1000,MATCH($D73,PIS!C$1:C$500,0),MATCH(W$2,PIS!$2:$2,0)),0)</f>
        <v/>
      </c>
      <c r="X73">
        <f>IFERROR(INDEX(PIS!$A$1:$BZ$1000,MATCH($D73,PIS!C$1:C$500,0),MATCH(X$2,PIS!$2:$2,0)),0)</f>
        <v/>
      </c>
      <c r="Y73">
        <f>IFERROR(INDEX(PIS!$A$1:$BZ$1000,MATCH($D73,PIS!C$1:C$500,0),MATCH(Y$2,PIS!$2:$2,0)),0)</f>
        <v/>
      </c>
      <c r="Z73">
        <f>IFERROR(INDEX(PIS!$A$1:$BZ$1000,MATCH($D73,PIS!C$1:C$500,0),MATCH(Z$2,PIS!$2:$2,0)),0)</f>
        <v/>
      </c>
      <c r="AA73">
        <f>IFERROR(INDEX(PIS!$A$1:$BZ$1000,MATCH($D73,PIS!C$1:C$500,0),MATCH(AA$2,PIS!$2:$2,0)),0)</f>
        <v/>
      </c>
      <c r="AB73">
        <f>IFERROR(INDEX(PIS!$A$1:$BZ$1000,MATCH($D73,PIS!C$1:C$500,0),MATCH(AB$2,PIS!$2:$2,0)),0)</f>
        <v/>
      </c>
      <c r="AC73">
        <f>SUM(V73:AB73)</f>
        <v/>
      </c>
      <c r="AD73">
        <f>IFERROR(INDEX(TIMESHEET!$A$1:$AI$5000,MATCH($D73,TIMESHEET!A$1:A$500,0),MATCH("T100",TIMESHEET!$2:$2,0))-2,0)</f>
        <v/>
      </c>
      <c r="AE73">
        <f>IFERROR(INDEX(TIMESHEET!$A$1:$AI$5000,MATCH($D73,TIMESHEET!A$1:A$500,0),MATCH("T202",TIMESHEET!$2:$2,0)),0)</f>
        <v/>
      </c>
      <c r="AF73">
        <f>IFERROR(INDEX(TIMESHEET!$A$1:$AI$5000,MATCH($D73,TIMESHEET!A$1:A$500,0),MATCH("T302",TIMESHEET!$2:$2,0)),0)</f>
        <v/>
      </c>
      <c r="AG73">
        <f>IFERROR(INDEX(TIMESHEET!$A$1:$AI$5000,MATCH($D73,TIMESHEET!A$1:A$500,0),MATCH("T406",TIMESHEET!$2:$2,0)),0)</f>
        <v/>
      </c>
      <c r="AH73">
        <f>AE73+AG73</f>
        <v/>
      </c>
      <c r="AI73">
        <f>IFERROR(INDEX(TIMESHEET!$A$1:$AI$5000,MATCH($D73,TIMESHEET!A$1:A$500,0),MATCH("T701",TIMESHEET!$2:$2,0)),0)</f>
        <v/>
      </c>
      <c r="AJ73">
        <f>IFERROR(INDEX(TIMESHEET!$A$1:$AI$5000,MATCH($D73,TIMESHEET!B$1:B$500,0),MATCH("T320",TIMESHEET!$2:$2,0)),0)</f>
        <v/>
      </c>
      <c r="AK73">
        <f>IFERROR(IF(LEFT(INDEX(PIS!O$1:O$500,MATCH(D73,PIS!C$1:C$500)),1)="M",T73/AD73*SUM(AE73:AG73),T73*AD73),0)</f>
        <v/>
      </c>
      <c r="AL73">
        <f>IFERROR(INDEX(ADJ!$A$1:$BZ$1000,MATCH(PAYROLL!D73,ADJ!A$1:A$500,0),MATCH(PAYROLL!AL$2,ADJ!$2:$2,0)),0)</f>
        <v/>
      </c>
      <c r="AM73">
        <f>SUM(AK73:AL73)</f>
        <v/>
      </c>
      <c r="AN73">
        <f>IFERROR(ROUND(V73/$AD73*$AH73,0),0)</f>
        <v/>
      </c>
      <c r="AO73">
        <f>IFERROR(ROUND(W73/$AD73*$AH73,0),0)</f>
        <v/>
      </c>
      <c r="AP73">
        <f>IFERROR(ROUND(X73/$AD73*$AE73,0),0)</f>
        <v/>
      </c>
      <c r="AQ73">
        <f>IFERROR(ROUND(Y73/$AD73*$AH73,0),0)</f>
        <v/>
      </c>
      <c r="AR73">
        <f>IFERROR(ROUND(Z73/$AD73*$AH73,0),0)</f>
        <v/>
      </c>
      <c r="AS73">
        <f>IFERROR(ROUND(AA73/$AD73*$AH73,0),0)</f>
        <v/>
      </c>
      <c r="AT73">
        <f>IFERROR(IF((AE73+AF73+AG73)&gt;13,AB73,ROUND(AB73/AD73*AH73,0)),0)</f>
        <v/>
      </c>
      <c r="AU73">
        <f>IFERROR(INDEX(ADJ!$A$1:$BZ$1000,MATCH(PAYROLL!D73,ADJ!A$1:A$500,0),MATCH(PAYROLL!AU$2,ADJ!$2:$2,0)),0)</f>
        <v/>
      </c>
      <c r="AV73">
        <f>ROUND(SUM(AN73:AU73),0)</f>
        <v/>
      </c>
      <c r="AW73">
        <f>IFERROR(INDEX(TIMESHEET!$A$1:$AI$5000,MATCH(PAYROLL!D73,TIMESHEET!A$1:A$500,0),MATCH("T620",TIMESHEET!$2:$2,0)),0)</f>
        <v/>
      </c>
      <c r="AX73">
        <f>IFERROR(INDEX(TIMESHEET!$A$1:$AI$5000,MATCH(PAYROLL!D73,TIMESHEET!A$1:A$500,0),MATCH("T601",TIMESHEET!$2:$2,0)),0)</f>
        <v/>
      </c>
      <c r="AY73">
        <f>IFERROR(INDEX(TIMESHEET!$A$1:$AI$5000,MATCH(PAYROLL!D73,TIMESHEET!A$1:A$500,0),MATCH("T602",TIMESHEET!$2:$2,0)),0)</f>
        <v/>
      </c>
      <c r="AZ73">
        <f>IFERROR(INDEX(TIMESHEET!$A$1:$AI$5000,MATCH(PAYROLL!D73,TIMESHEET!A$1:A$500,0),MATCH("T603",TIMESHEET!$2:$2,0)),0)</f>
        <v/>
      </c>
      <c r="BA73">
        <f>IFERROR(INDEX(TIMESHEET!$A$1:$AI$5000,MATCH(PAYROLL!D73,TIMESHEET!A$1:A$500,0),MATCH("T611",TIMESHEET!$2:$2,0)),0)</f>
        <v/>
      </c>
      <c r="BB73">
        <f>IFERROR(INDEX(TIMESHEET!$A$1:$AI$5000,MATCH(PAYROLL!D73,TIMESHEET!A$1:A$500,0),MATCH("T612",TIMESHEET!$2:$2,0)),0)</f>
        <v/>
      </c>
      <c r="BC73">
        <f>IFERROR(INDEX(TIMESHEET!$A$1:$AI$5000,MATCH(PAYROLL!D73,TIMESHEET!A$1:A$500,0),MATCH("T613",TIMESHEET!$2:$2,0)),0)</f>
        <v/>
      </c>
      <c r="BD73">
        <f>IFERROR(INDEX(TIMESHEET!$A$1:$AI$5000,MATCH(PAYROLL!D73,TIMESHEET!A$1:A$500,0),MATCH("T500",TIMESHEET!$2:$2,0)),0)</f>
        <v/>
      </c>
      <c r="BE73">
        <f>IFERROR(IF(LEFT(INDEX(PIS!O$1:O$500,MATCH(D73,PIS!C$1:C$500)),1)="M",T73/AD73/8*(AW73+AX73*1.5+AY73*2+AZ73*3+BA73*2.1+BB73*2.7+BC73*3.9+BD73*0.3),T73/8*(AW73+AX73*1.5+AY73*2+AZ73*3+BA73*2.1+BB73*2.7+BC73*3.9+BD73*0.3)),0)</f>
        <v/>
      </c>
      <c r="BF73">
        <f>IFERROR(INDEX(ADJ!$A$1:$BZ$1000,MATCH(PAYROLL!$D73,ADJ!A$1:A$500,0),MATCH(PAYROLL!BF$2,ADJ!$2:$2,0)),0)</f>
        <v/>
      </c>
      <c r="BG73">
        <f>IFERROR(INDEX(ADJ!$A$1:$BZ$1000,MATCH(PAYROLL!D73,ADJ!A$1:A$500,0),MATCH(PAYROLL!BG$2,ADJ!$2:$2,0)),0)</f>
        <v/>
      </c>
      <c r="BH73">
        <f>IFERROR(INDEX(ADJ!$A$1:$BZ$1000,MATCH(PAYROLL!D73,ADJ!A$1:A$500,0),MATCH(PAYROLL!BH$2,ADJ!$2:$2,0)),0)</f>
        <v/>
      </c>
      <c r="BI73">
        <f>IFERROR(INDEX(ADJ!$A$1:$BZ$1000,MATCH(PAYROLL!D73,ADJ!A$1:A$500,0),MATCH(PAYROLL!BI$2,ADJ!$2:$2,0)),0)</f>
        <v/>
      </c>
      <c r="BJ73">
        <f>IFERROR(INDEX(ADJ!$A$1:$BZ$1000,MATCH(PAYROLL!D73,ADJ!A$1:A$500,0),MATCH(PAYROLL!BJ$2,ADJ!$2:$2,0)),0)</f>
        <v/>
      </c>
      <c r="BK73">
        <f>SUM(BF73:BJ73)</f>
        <v/>
      </c>
      <c r="BL73">
        <f>IFERROR(INDEX(ADJ!$A$1:$BZ$1000,MATCH(PAYROLL!D73,ADJ!A$1:A$500,0),MATCH(PAYROLL!BL$2,ADJ!$2:$2,0)),0)</f>
        <v/>
      </c>
      <c r="BM73">
        <f>IFERROR(INDEX(ADJ!$A$1:$BZ$1000,MATCH(PAYROLL!D73,ADJ!A$1:A$500,0),MATCH(PAYROLL!BM$2,ADJ!$2:$2,0)),0)</f>
        <v/>
      </c>
      <c r="BN73">
        <f>IFERROR(INDEX(ADJ!$A$1:$BZ$1000,MATCH(PAYROLL!D73,ADJ!A$1:A$500,0),MATCH(PAYROLL!BN$2,ADJ!$2:$2,0)),0)</f>
        <v/>
      </c>
      <c r="BO73">
        <f>IFERROR(INDEX(ADJ!$A$1:$BZ$1000,MATCH(PAYROLL!D73,ADJ!A$1:A$500,0),MATCH(PAYROLL!BO$2,ADJ!$2:$2,0)),0)</f>
        <v/>
      </c>
      <c r="BP73">
        <f>SUM(AM73,AV73,BE73,BK73,BL73:BO73)</f>
        <v/>
      </c>
      <c r="BQ73">
        <f>BO73</f>
        <v/>
      </c>
      <c r="BR73">
        <f>IFERROR(ROUND(IF(LEFT(INDEX(PIS!O$1:O$500,MATCH(D73,PIS!C$1:C$500)),1)="D",T73/8*(BD73*0.3),IF(LEFT(INDEX(PIS!O$1:O$500,MATCH(D73,PIS!C$1:C$500)),1)="H",T73*($BD73*0.3),T73/$AD73/8*($BD73*0.3))),0),0)</f>
        <v/>
      </c>
      <c r="BS73">
        <f>IF(AP73&lt;1,0,MIN(AP73,730000))</f>
        <v/>
      </c>
      <c r="BT73">
        <f>IFERROR(ROUND((BE73-SUM(AW73:BC73)*T73/AD73/8),0)-BR73,0)</f>
        <v/>
      </c>
      <c r="BU73">
        <f>AO73</f>
        <v/>
      </c>
      <c r="BV73">
        <f>SUM(BQ73:BU73)</f>
        <v/>
      </c>
      <c r="BW73">
        <f>BP73-BV73</f>
        <v/>
      </c>
      <c r="BX73">
        <f>IFERROR(IF(RIGHT(INDEX(PIS!O$1:O$500,MATCH(D73,PIS!C$1:C$500)),5)="Gross",MIN(U73+V73,VLOOKUP("R700",TSC!B:C,2,0)*VLOOKUP("R101",TSC!B:C,2,0))*VLOOKUP("R701",TSC!B:C,2,0)%,0),0)</f>
        <v/>
      </c>
      <c r="BY73">
        <f>IFERROR(IF(RIGHT(INDEX(PIS!O$1:O$500,MATCH(D73,PIS!C$1:C$500)),5)="Gross",MIN(U73+V73,VLOOKUP("R700",TSC!B:C,2,0)*VLOOKUP("R101",TSC!B:C,2,0))*VLOOKUP("T704",TSC!B:C,2,0)%,0),0)</f>
        <v/>
      </c>
      <c r="BZ73">
        <f>IFERROR(IF(RIGHT(INDEX(PIS!O$1:O$500,MATCH(D73,PIS!C$1:C$500)),5)="Gross",MIN(U73+V73,VLOOKUP("R700",TSC!B:C,2,0)*VLOOKUP("1",TSC!F:G,2,0))*VLOOKUP("T705",TSC!B:C,2,0)%,0),0)</f>
        <v/>
      </c>
      <c r="CA73">
        <f>IFERROR(INDEX(ADJ!$A$1:$BZ$1000,MATCH(PAYROLL!D73,ADJ!A$1:A$500,0),MATCH(PAYROLL!CA$2,ADJ!$2:$2,0)),0)</f>
        <v/>
      </c>
      <c r="CB73">
        <f>IFERROR(INDEX(ADJ!$A$1:$BZ$1000,MATCH(PAYROLL!D73,ADJ!A$1:A$500,0),MATCH(PAYROLL!CB$2,ADJ!$2:$2,0)),0)</f>
        <v/>
      </c>
      <c r="CC73">
        <f>SUM(BX73:CB73)</f>
        <v/>
      </c>
      <c r="CD73">
        <f>IFERROR(INDEX(PIS!$A$1:$BZ$1000,MATCH(PAYROLL!D73,PIS!C$1:C$500,0),MATCH(PAYROLL!CD$1,PIS!$1:$1,0)),0)</f>
        <v/>
      </c>
      <c r="CE73">
        <f>IFERROR(IF(OR(INDEX(PIS!P$1:P$500,MATCH(D73,PIS!C$1:C$500,0))="LT2",INDEX(PIS!P$1:P$500,MATCH(D73,PIS!C$1:C$500,0))="P10"),0,SUM(CC73,CD73*VLOOKUP("R601",TSC!B:C,2,0),VLOOKUP("R602",TSC!B:C,2,0))),0)</f>
        <v/>
      </c>
      <c r="CF73">
        <f>MAX(BW73-CE73,0)</f>
        <v/>
      </c>
      <c r="CG73">
        <f>IFERROR(IF(OR(RIGHT(INDEX(PIS!P$1:P$500,MATCH(D73,PIS!C$1:C$500)),5)="P10",RIGHT(INDEX(PIS!P$1:P$500,MATCH(D73,PIS!C$1:C$500)),5)="CK"),0,IF(CF73&lt;=5000000,CF73*5%,IF(CF73&lt;=10000000,CF73*10%-250000,IF(CF73&lt;=18000000,CF73*15%-750000,IF(CF73&lt;=32000000,CF73*20%-1650000,IF(CF73&lt;=52000000,CF73*25%-3250000,IF(CF73&lt;=80000000,BH73*30%-5850000,CF73*35%-9850000))))))),0)</f>
        <v/>
      </c>
      <c r="CH73">
        <f>IFERROR(IF(OR(INDEX(PIS!P$1:P$500,MATCH(D73,PIS!C$1:C$500))="LT",INDEX(PIS!P$1:P$500,MATCH(D73,PIS!C$1:C$500))="CK"),0,IF(CF73&lt;2000000,0,CF73*10%)),0)</f>
        <v/>
      </c>
      <c r="CI73">
        <f>IFERROR(INDEX(ADJ!$A$1:$BZ$1000,MATCH(PAYROLL!D73,ADJ!A$1:A$500,0),MATCH(PAYROLL!CI$2,ADJ!$2:$2,0)),0)</f>
        <v/>
      </c>
      <c r="CJ73">
        <f>IFERROR(INDEX(ADJ!$A$1:$BZ$1000,MATCH(PAYROLL!D73,ADJ!A$1:A$500,0),MATCH(PAYROLL!CJ$2,ADJ!$2:$2,0)),0)</f>
        <v/>
      </c>
      <c r="CK73">
        <f>IFERROR(INDEX(ADJ!$A$1:$BZ$1000,MATCH(PAYROLL!D73,ADJ!A$1:A$500,0),MATCH(PAYROLL!CK$2,ADJ!$2:$2,0)),0)</f>
        <v/>
      </c>
      <c r="CL73">
        <f>SUM(CG73:CK73)</f>
        <v/>
      </c>
      <c r="CM73">
        <f>ROUND(SUM(CH73:CK73),0)</f>
        <v/>
      </c>
      <c r="CN73">
        <f>IFERROR(INDEX(CSDA!D$1:D$500,MATCH($CN$2,CSDA!C$1:C$500,0))*INDEX(PIS!V$1:V$500,MATCH(D73,PIS!C$1:C$500))+INDEX(ADJ!$A$1:$BZ$1000,MATCH(PAYROLL!D73,ADJ!A$1:A$500,0),MATCH(PAYROLL!CN$2,ADJ!$2:$2,0)),0)</f>
        <v/>
      </c>
      <c r="CO73">
        <f>IFERROR(INDEX(ADJ!$A$1:$BZ$1000,MATCH(PAYROLL!D73,ADJ!A$1:A$500,0),MATCH(PAYROLL!CO$2,ADJ!$2:$2,0)),0)</f>
        <v/>
      </c>
      <c r="CP73">
        <f>IFERROR(INDEX(ADJ!$A$1:$BZ$1000,MATCH(PAYROLL!D73,ADJ!A$1:A$500,0),MATCH(PAYROLL!CP$2,ADJ!$2:$2,0)),0)</f>
        <v/>
      </c>
      <c r="CQ73">
        <f>BP73-CL73-CI73-CM73-CN73-CO73-CP73-CC73</f>
        <v/>
      </c>
      <c r="CR73">
        <f>IFERROR(IF(RIGHT(INDEX(PIS!O$1:O$500,MATCH(D73,PIS!C$1:C$500,0)),5)="Gross",MIN(U73+V73,VLOOKUP("R700",TSC!B:C,2,0)*VLOOKUP("R101",TSC!B:C,2,0))*(VLOOKUP("T711",TSC!B:C,2,0)+VLOOKUP("T712",TSC!B:C,2,0))%,MIN(T73+V73,VLOOKUP("R700",TSC!B:C,2,0)*VLOOKUP("R101",TSC!B:C,2,0))*(VLOOKUP("T711",TSC!B:C,2,0)+VLOOKUP("T712",TSC!B:C,2,0)+VLOOKUP("R701",TSC!B:C,2,0))%),0)</f>
        <v/>
      </c>
      <c r="CS73">
        <f>IFERROR(IF(RIGHT(INDEX(PIS!O$1:O$500,MATCH(D73,PIS!C$1:C$500,0)),5)="Gross",MIN(U73+V73,VLOOKUP("R700",TSC!B:C,2,0)*VLOOKUP("R101",TSC!B:C,2,0))*(VLOOKUP("T714",TSC!B:C,2,0))%,MIN(T73+V73,VLOOKUP("R700",TSC!B:C,2,0)*VLOOKUP("R101",TSC!B:C,2,0))*(VLOOKUP("T704",TSC!B:C,2,0)+VLOOKUP("T714",TSC!B:C,2,0))%),0)</f>
        <v/>
      </c>
      <c r="CT73">
        <f>IFERROR(IF(RIGHT(INDEX(PIS!O$1:O$500,MATCH(D73,PIS!C$1:C$500,0)),5)="Gross",MIN(U73+V73,VLOOKUP("R700",TSC!B:C,2,0)*VLOOKUP("R101",TSC!B:C,2,0))*VLOOKUP("T705",TSC!B:C,2,0)%,MIN(T73+V73,VLOOKUP("R700",TSC!B:C,2,0)*VLOOKUP("R101",TSC!B:C,2,0))*VLOOKUP("T705",TSC!B:C,2,0)%),0)</f>
        <v/>
      </c>
      <c r="CU73">
        <f>IFERROR(IF(RIGHT(INDEX(PIS!O$1:O$500,MATCH(D73,PIS!C$1:C$500,0)),5)="Gross",MIN(U73+V73,VLOOKUP("R700",TSC!B:C,2,0)*VLOOKUP("R101",TSC!B:C,2,0))*(VLOOKUP("T713",TSC!B:C,2,0))%,MIN(T73+V73,VLOOKUP("R700",TSC!B:C,2,0)*VLOOKUP("R101",TSC!B:C,2,0))*(VLOOKUP("T713",TSC!B:C,2,0))%),0)</f>
        <v/>
      </c>
      <c r="CV73">
        <f>IFERROR(INDEX(ADJ!$A$1:$BZ$1000,MATCH(PAYROLL!D73,ADJ!A$1:A$500,0),MATCH(PAYROLL!CV$2,ADJ!$2:$2,0)),0)</f>
        <v/>
      </c>
      <c r="CW73">
        <f>IFERROR(INDEX(ADJ!$A$1:$BZ$1000,MATCH(PAYROLL!D73,ADJ!A$1:A$500,0),MATCH(PAYROLL!CW$2,ADJ!$2:$2,0)),0)</f>
        <v/>
      </c>
      <c r="CX73">
        <f>SUM(CR73:CW73)</f>
        <v/>
      </c>
      <c r="CY73">
        <f>ROUND(IF(CR73&gt;0,T73+V73*VLOOKUP("R202",TSC!$B$1:$C$500,2,0),0),0)</f>
        <v/>
      </c>
      <c r="CZ73">
        <f>IFERROR(INDEX(CSDA!D$1:D$500,MATCH($CZ$2,CSDA!C$1:C$500,0)),0)</f>
        <v/>
      </c>
      <c r="DA73">
        <f>ROUND(T73*0.7%,0)</f>
        <v/>
      </c>
      <c r="DB73">
        <f>ROUND(T73/12,0)</f>
        <v/>
      </c>
      <c r="DC73">
        <f ref="DC73" t="array">IFERROR(INDEX(CSDA!D$1:D$500,MATCH("Trích giữ"&amp;PAYROLL!DC$2,CSDA!A$1:A$500&amp;CSDA!C$1:C$500,0)),0)</f>
        <v/>
      </c>
      <c r="DD73">
        <f ref="DD73" t="array">IFERROR(INDEX(CSDA!D$1:D$500,MATCH("Trích giữ"&amp;PAYROLL!DD$2,CSDA!A$1:A$500&amp;CSDA!C$1:C$500,0)),0)</f>
        <v/>
      </c>
      <c r="DE73">
        <f ref="DE73" t="array">IFERROR(INDEX(CSDA!D$1:D$500,MATCH("Trích giữ"&amp;PAYROLL!DE$2,CSDA!A$1:A$500&amp;CSDA!C$1:C$500,0)),0)</f>
        <v/>
      </c>
      <c r="DF73">
        <f>IFERROR(INDEX(CSDA!D$1:D$500,MATCH(PAYROLL!DF$2,CSDA!C$1:C$500,0)),0)</f>
        <v/>
      </c>
      <c r="DG73">
        <f ref="DG73" t="array">IFERROR(INDEX(CSDA!D$1:D$500,MATCH("Trích giữ"&amp;PAYROLL!DG$2,CSDA!A$1:A$500&amp;CSDA!C$1:C$500,0)),0)</f>
        <v/>
      </c>
      <c r="DH73">
        <f>ROUND(T73/26,0)</f>
        <v/>
      </c>
      <c r="DI73">
        <f ref="DI73" t="array">IFERROR(INDEX(CSDA!D$1:D$500,MATCH("Trích giữ"&amp;PAYROLL!DI$2,CSDA!A$1:A$500&amp;CSDA!C$1:C$500,0)),0)</f>
        <v/>
      </c>
      <c r="DJ73">
        <f>IF(U73=0,T73*21.5%-BL73,0)</f>
        <v/>
      </c>
      <c r="DK73">
        <f ref="DK73" t="array">IFERROR(INDEX(CSDA!D$1:D$500,MATCH("Trích giữ"&amp;PAYROLL!DK$2,CSDA!A$1:A$500&amp;CSDA!C$1:C$500,0)),0)</f>
        <v/>
      </c>
      <c r="DL73">
        <f>IFERROR(INDEX(CSDA!D$1:D$500,MATCH(PAYROLL!DL$2,CSDA!C$1:C$500,0))/12,0)</f>
        <v/>
      </c>
      <c r="DM73">
        <f>SUM(DB73:DL73)</f>
        <v/>
      </c>
      <c r="DN73">
        <f>IFERROR(INDEX(ADJ!$A$1:$BZ$1000,MATCH(PAYROLL!D73,ADJ!A$1:A$500,0),MATCH(PAYROLL!DN$2,ADJ!$2:$2,0)),0)</f>
        <v/>
      </c>
      <c r="DO73">
        <f>IFERROR(SUM(BP73,DM73:DN73,CX73:DA73)-DT73,0)</f>
        <v/>
      </c>
      <c r="DP73">
        <f ref="DP73" t="array">SUM(BW73*IFERROR(INDEX(CSDA!D$1:D$500,MATCH(BW$2,CSDA!C$1:C$500,0)),0)%,CX73*IFERROR(INDEX(CSDA!D$1:D$500,MATCH(CX$2,CSDA!C$1:C$500,0)),0)%,DA73*IFERROR(INDEX(CSDA!D$1:D$500,MATCH(DA$2,CSDA!C$1:C$500,0)),0)%,DB73*IFERROR(INDEX(CSDA!D$1:D$500,MATCH(DB$2,CSDA!C$1:C$500,0)),0)%,DF73*IFERROR(INDEX(CSDA!D$1:D$500,MATCH("Phí dịch vụ"&amp;PAYROLL!DF$2,CSDA!A$1:A$500&amp;CSDA!C$1:C$500,0)),0)%,DC73*IFERROR(INDEX(CSDA!D$1:D$500,MATCH("Phí dịch vụ"&amp;PAYROLL!DC$2,CSDA!A$1:A$500&amp;CSDA!C$1:C$500,0)),0)%,DH73*IFERROR(INDEX(CSDA!D$1:D$500,MATCH("Phí dịch vụ"&amp;PAYROLL!DH$2,CSDA!A$1:A$500&amp;CSDA!C$1:C$500,0)),0)%,DJ73*IFERROR(INDEX(CSDA!D$1:D$500,MATCH("Phí dịch vụ"&amp;PAYROLL!DJ$2,CSDA!A$1:A$500&amp;CSDA!C$1:C$500,0)),0)%,BN73*IFERROR(INDEX(CSDA!D$1:D$500,MATCH(BN$2,CSDA!C$1:C$500,0)),0)%)-BN73*7%</f>
        <v/>
      </c>
      <c r="DQ73">
        <f>IFERROR(INDEX(ADJ!$A$1:$BZ$1000,MATCH(PAYROLL!D73,ADJ!A$1:A$500,0),MATCH(PAYROLL!DQ$2,ADJ!$2:$2,0)),0)</f>
        <v/>
      </c>
      <c r="DR73">
        <f>IFERROR(INDEX(ADJ!$A$1:$BZ$1000,MATCH(PAYROLL!D73,ADJ!A$1:A$500,0),MATCH(PAYROLL!DR$2,ADJ!$2:$2,0)),0)</f>
        <v/>
      </c>
      <c r="DS73">
        <f>SUM(DP73:DR73)</f>
        <v/>
      </c>
      <c r="DT73">
        <f>EK73</f>
        <v/>
      </c>
      <c r="DU73">
        <f>SUM(DO73:DR73)</f>
        <v/>
      </c>
      <c r="DV73">
        <f>ROUND(DU73*0.1,0)</f>
        <v/>
      </c>
      <c r="DW73">
        <f>DU73+DV73</f>
        <v/>
      </c>
      <c r="DZ73">
        <f>IFERROR(INDEX(ADJ!$A$1:$BZ$1000,MATCH(PAYROLL!$D73,ADJ!A$1:A$500,0),MATCH(PAYROLL!DZ$2,ADJ!$2:$2,0)),0)</f>
        <v/>
      </c>
      <c r="EA73">
        <f>IFERROR(INDEX(ADJ!$A$1:$BZ$1000,MATCH(PAYROLL!$D73,ADJ!A$1:A$500,0),MATCH(PAYROLL!EA$2,ADJ!$2:$2,0)),0)</f>
        <v/>
      </c>
      <c r="EB73">
        <f>IFERROR(INDEX(ADJ!$A$1:$BZ$1000,MATCH(PAYROLL!$D73,ADJ!A$1:A$500,0),MATCH(PAYROLL!EB$2,ADJ!$2:$2,0)),0)</f>
        <v/>
      </c>
      <c r="EC73">
        <f>IFERROR(INDEX(ADJ!$A$1:$BZ$1000,MATCH(PAYROLL!$D73,ADJ!A$1:A$500,0),MATCH(PAYROLL!EC$2,ADJ!$2:$2,0)),0)</f>
        <v/>
      </c>
      <c r="ED73">
        <f>IFERROR(INDEX(ADJ!$A$1:$BZ$1000,MATCH(PAYROLL!$D73,ADJ!A$1:A$500,0),MATCH(PAYROLL!ED$2,ADJ!$2:$2,0)),0)</f>
        <v/>
      </c>
      <c r="EE73">
        <f>IFERROR(INDEX(ADJ!$A$1:$BZ$1000,MATCH(PAYROLL!$D73,ADJ!A$1:A$500,0),MATCH(PAYROLL!EE$2,ADJ!$2:$2,0)),0)</f>
        <v/>
      </c>
      <c r="EF73">
        <f>IFERROR(INDEX(ADJ!$A$1:$BZ$1000,MATCH(PAYROLL!$D73,ADJ!A$1:A$500,0),MATCH(PAYROLL!EF$2,ADJ!$2:$2,0)),0)</f>
        <v/>
      </c>
      <c r="EG73">
        <f>IFERROR(INDEX(ADJ!$A$1:$BZ$1000,MATCH(PAYROLL!$D73,ADJ!A$1:A$500,0),MATCH(PAYROLL!EG$2,ADJ!$2:$2,0)),0)</f>
        <v/>
      </c>
      <c r="EH73">
        <f>IFERROR(INDEX(ADJ!$A$1:$BZ$1000,MATCH(PAYROLL!$D73,ADJ!A$1:A$500,0),MATCH(PAYROLL!EH$2,ADJ!$2:$2,0)),0)</f>
        <v/>
      </c>
      <c r="EI73">
        <f>IFERROR(INDEX(ADJ!$A$1:$BZ$1000,MATCH(PAYROLL!D73,ADJ!A$1:A$500,0),MATCH(PAYROLL!EI$2,ADJ!$2:$2,0)),0)</f>
        <v/>
      </c>
      <c r="EJ73">
        <f>IFERROR(INDEX(ADJ!$A$1:$BZ$1000,MATCH(PAYROLL!$D73,ADJ!A$1:A$500,0),MATCH(PAYROLL!EJ$2,ADJ!$2:$2,0)),0)</f>
        <v/>
      </c>
      <c r="EK73">
        <f>SUM(DZ73:EJ73)</f>
        <v/>
      </c>
    </row>
    <row r="74">
      <c r="A74" t="n">
        <v>72</v>
      </c>
      <c r="B74" t="inlineStr">
        <is>
          <t>Lê Thị Linh</t>
        </is>
      </c>
      <c r="D74" t="inlineStr">
        <is>
          <t>159909-01</t>
        </is>
      </c>
      <c r="S74">
        <f>IFERROR(INDEX(PIS!$A$1:$BZ$1000,MATCH($D74,PIS!C$1:C$500,0),MATCH("Lương CB tháng trước",PIS!$1:$1,0)),0)</f>
        <v/>
      </c>
      <c r="T74">
        <f>IFERROR(INDEX(PIS!$A$1:$BZ$1000,MATCH($D74,PIS!C$1:C$500,0),MATCH("Lương CB hiện tại",PIS!$1:$1,0)),0)</f>
        <v/>
      </c>
      <c r="U74">
        <f>IFERROR(INDEX(PIS!$A$1:$BZ$1000,MATCH($D74,PIS!C$1:C$500,0),MATCH("Lương đóng BHBB",PIS!$1:$1,0)),0)</f>
        <v/>
      </c>
      <c r="V74">
        <f>IFERROR(INDEX(PIS!$A$1:$BZ$1000,MATCH($D74,PIS!C$1:C$500,0),MATCH(V$2,PIS!$2:$2,0)),0)</f>
        <v/>
      </c>
      <c r="W74">
        <f>IFERROR(INDEX(PIS!$A$1:$BZ$1000,MATCH($D74,PIS!C$1:C$500,0),MATCH(W$2,PIS!$2:$2,0)),0)</f>
        <v/>
      </c>
      <c r="X74">
        <f>IFERROR(INDEX(PIS!$A$1:$BZ$1000,MATCH($D74,PIS!C$1:C$500,0),MATCH(X$2,PIS!$2:$2,0)),0)</f>
        <v/>
      </c>
      <c r="Y74">
        <f>IFERROR(INDEX(PIS!$A$1:$BZ$1000,MATCH($D74,PIS!C$1:C$500,0),MATCH(Y$2,PIS!$2:$2,0)),0)</f>
        <v/>
      </c>
      <c r="Z74">
        <f>IFERROR(INDEX(PIS!$A$1:$BZ$1000,MATCH($D74,PIS!C$1:C$500,0),MATCH(Z$2,PIS!$2:$2,0)),0)</f>
        <v/>
      </c>
      <c r="AA74">
        <f>IFERROR(INDEX(PIS!$A$1:$BZ$1000,MATCH($D74,PIS!C$1:C$500,0),MATCH(AA$2,PIS!$2:$2,0)),0)</f>
        <v/>
      </c>
      <c r="AB74">
        <f>IFERROR(INDEX(PIS!$A$1:$BZ$1000,MATCH($D74,PIS!C$1:C$500,0),MATCH(AB$2,PIS!$2:$2,0)),0)</f>
        <v/>
      </c>
      <c r="AC74">
        <f>SUM(V74:AB74)</f>
        <v/>
      </c>
      <c r="AD74">
        <f>IFERROR(INDEX(TIMESHEET!$A$1:$AI$5000,MATCH($D74,TIMESHEET!A$1:A$500,0),MATCH("T100",TIMESHEET!$2:$2,0))-2,0)</f>
        <v/>
      </c>
      <c r="AE74">
        <f>IFERROR(INDEX(TIMESHEET!$A$1:$AI$5000,MATCH($D74,TIMESHEET!A$1:A$500,0),MATCH("T202",TIMESHEET!$2:$2,0)),0)</f>
        <v/>
      </c>
      <c r="AF74">
        <f>IFERROR(INDEX(TIMESHEET!$A$1:$AI$5000,MATCH($D74,TIMESHEET!A$1:A$500,0),MATCH("T302",TIMESHEET!$2:$2,0)),0)</f>
        <v/>
      </c>
      <c r="AG74">
        <f>IFERROR(INDEX(TIMESHEET!$A$1:$AI$5000,MATCH($D74,TIMESHEET!A$1:A$500,0),MATCH("T406",TIMESHEET!$2:$2,0)),0)</f>
        <v/>
      </c>
      <c r="AH74">
        <f>AE74+AG74</f>
        <v/>
      </c>
      <c r="AI74">
        <f>IFERROR(INDEX(TIMESHEET!$A$1:$AI$5000,MATCH($D74,TIMESHEET!A$1:A$500,0),MATCH("T701",TIMESHEET!$2:$2,0)),0)</f>
        <v/>
      </c>
      <c r="AJ74">
        <f>IFERROR(INDEX(TIMESHEET!$A$1:$AI$5000,MATCH($D74,TIMESHEET!B$1:B$500,0),MATCH("T320",TIMESHEET!$2:$2,0)),0)</f>
        <v/>
      </c>
      <c r="AK74">
        <f>IFERROR(IF(LEFT(INDEX(PIS!O$1:O$500,MATCH(D74,PIS!C$1:C$500)),1)="M",T74/AD74*SUM(AE74:AG74),T74*AD74),0)</f>
        <v/>
      </c>
      <c r="AL74">
        <f>IFERROR(INDEX(ADJ!$A$1:$BZ$1000,MATCH(PAYROLL!D74,ADJ!A$1:A$500,0),MATCH(PAYROLL!AL$2,ADJ!$2:$2,0)),0)</f>
        <v/>
      </c>
      <c r="AM74">
        <f>SUM(AK74:AL74)</f>
        <v/>
      </c>
      <c r="AN74">
        <f>IFERROR(ROUND(V74/$AD74*$AH74,0),0)</f>
        <v/>
      </c>
      <c r="AO74">
        <f>IFERROR(ROUND(W74/$AD74*$AH74,0),0)</f>
        <v/>
      </c>
      <c r="AP74">
        <f>IFERROR(ROUND(X74/$AD74*$AE74,0),0)</f>
        <v/>
      </c>
      <c r="AQ74">
        <f>IFERROR(ROUND(Y74/$AD74*$AH74,0),0)</f>
        <v/>
      </c>
      <c r="AR74">
        <f>IFERROR(ROUND(Z74/$AD74*$AH74,0),0)</f>
        <v/>
      </c>
      <c r="AS74">
        <f>IFERROR(ROUND(AA74/$AD74*$AH74,0),0)</f>
        <v/>
      </c>
      <c r="AT74">
        <f>IFERROR(IF((AE74+AF74+AG74)&gt;13,AB74,ROUND(AB74/AD74*AH74,0)),0)</f>
        <v/>
      </c>
      <c r="AU74">
        <f>IFERROR(INDEX(ADJ!$A$1:$BZ$1000,MATCH(PAYROLL!D74,ADJ!A$1:A$500,0),MATCH(PAYROLL!AU$2,ADJ!$2:$2,0)),0)</f>
        <v/>
      </c>
      <c r="AV74">
        <f>ROUND(SUM(AN74:AU74),0)</f>
        <v/>
      </c>
      <c r="AW74">
        <f>IFERROR(INDEX(TIMESHEET!$A$1:$AI$5000,MATCH(PAYROLL!D74,TIMESHEET!A$1:A$500,0),MATCH("T620",TIMESHEET!$2:$2,0)),0)</f>
        <v/>
      </c>
      <c r="AX74">
        <f>IFERROR(INDEX(TIMESHEET!$A$1:$AI$5000,MATCH(PAYROLL!D74,TIMESHEET!A$1:A$500,0),MATCH("T601",TIMESHEET!$2:$2,0)),0)</f>
        <v/>
      </c>
      <c r="AY74">
        <f>IFERROR(INDEX(TIMESHEET!$A$1:$AI$5000,MATCH(PAYROLL!D74,TIMESHEET!A$1:A$500,0),MATCH("T602",TIMESHEET!$2:$2,0)),0)</f>
        <v/>
      </c>
      <c r="AZ74">
        <f>IFERROR(INDEX(TIMESHEET!$A$1:$AI$5000,MATCH(PAYROLL!D74,TIMESHEET!A$1:A$500,0),MATCH("T603",TIMESHEET!$2:$2,0)),0)</f>
        <v/>
      </c>
      <c r="BA74">
        <f>IFERROR(INDEX(TIMESHEET!$A$1:$AI$5000,MATCH(PAYROLL!D74,TIMESHEET!A$1:A$500,0),MATCH("T611",TIMESHEET!$2:$2,0)),0)</f>
        <v/>
      </c>
      <c r="BB74">
        <f>IFERROR(INDEX(TIMESHEET!$A$1:$AI$5000,MATCH(PAYROLL!D74,TIMESHEET!A$1:A$500,0),MATCH("T612",TIMESHEET!$2:$2,0)),0)</f>
        <v/>
      </c>
      <c r="BC74">
        <f>IFERROR(INDEX(TIMESHEET!$A$1:$AI$5000,MATCH(PAYROLL!D74,TIMESHEET!A$1:A$500,0),MATCH("T613",TIMESHEET!$2:$2,0)),0)</f>
        <v/>
      </c>
      <c r="BD74">
        <f>IFERROR(INDEX(TIMESHEET!$A$1:$AI$5000,MATCH(PAYROLL!D74,TIMESHEET!A$1:A$500,0),MATCH("T500",TIMESHEET!$2:$2,0)),0)</f>
        <v/>
      </c>
      <c r="BE74">
        <f>IFERROR(IF(LEFT(INDEX(PIS!O$1:O$500,MATCH(D74,PIS!C$1:C$500)),1)="M",T74/AD74/8*(AW74+AX74*1.5+AY74*2+AZ74*3+BA74*2.1+BB74*2.7+BC74*3.9+BD74*0.3),T74/8*(AW74+AX74*1.5+AY74*2+AZ74*3+BA74*2.1+BB74*2.7+BC74*3.9+BD74*0.3)),0)</f>
        <v/>
      </c>
      <c r="BF74">
        <f>IFERROR(INDEX(ADJ!$A$1:$BZ$1000,MATCH(PAYROLL!$D74,ADJ!A$1:A$500,0),MATCH(PAYROLL!BF$2,ADJ!$2:$2,0)),0)</f>
        <v/>
      </c>
      <c r="BG74">
        <f>IFERROR(INDEX(ADJ!$A$1:$BZ$1000,MATCH(PAYROLL!D74,ADJ!A$1:A$500,0),MATCH(PAYROLL!BG$2,ADJ!$2:$2,0)),0)</f>
        <v/>
      </c>
      <c r="BH74">
        <f>IFERROR(INDEX(ADJ!$A$1:$BZ$1000,MATCH(PAYROLL!D74,ADJ!A$1:A$500,0),MATCH(PAYROLL!BH$2,ADJ!$2:$2,0)),0)</f>
        <v/>
      </c>
      <c r="BI74">
        <f>IFERROR(INDEX(ADJ!$A$1:$BZ$1000,MATCH(PAYROLL!D74,ADJ!A$1:A$500,0),MATCH(PAYROLL!BI$2,ADJ!$2:$2,0)),0)</f>
        <v/>
      </c>
      <c r="BJ74">
        <f>IFERROR(INDEX(ADJ!$A$1:$BZ$1000,MATCH(PAYROLL!D74,ADJ!A$1:A$500,0),MATCH(PAYROLL!BJ$2,ADJ!$2:$2,0)),0)</f>
        <v/>
      </c>
      <c r="BK74">
        <f>SUM(BF74:BJ74)</f>
        <v/>
      </c>
      <c r="BL74">
        <f>IFERROR(INDEX(ADJ!$A$1:$BZ$1000,MATCH(PAYROLL!D74,ADJ!A$1:A$500,0),MATCH(PAYROLL!BL$2,ADJ!$2:$2,0)),0)</f>
        <v/>
      </c>
      <c r="BM74">
        <f>IFERROR(INDEX(ADJ!$A$1:$BZ$1000,MATCH(PAYROLL!D74,ADJ!A$1:A$500,0),MATCH(PAYROLL!BM$2,ADJ!$2:$2,0)),0)</f>
        <v/>
      </c>
      <c r="BN74">
        <f>IFERROR(INDEX(ADJ!$A$1:$BZ$1000,MATCH(PAYROLL!D74,ADJ!A$1:A$500,0),MATCH(PAYROLL!BN$2,ADJ!$2:$2,0)),0)</f>
        <v/>
      </c>
      <c r="BO74">
        <f>IFERROR(INDEX(ADJ!$A$1:$BZ$1000,MATCH(PAYROLL!D74,ADJ!A$1:A$500,0),MATCH(PAYROLL!BO$2,ADJ!$2:$2,0)),0)</f>
        <v/>
      </c>
      <c r="BP74">
        <f>SUM(AM74,AV74,BE74,BK74,BL74:BO74)</f>
        <v/>
      </c>
      <c r="BQ74">
        <f>BO74</f>
        <v/>
      </c>
      <c r="BR74">
        <f>IFERROR(ROUND(IF(LEFT(INDEX(PIS!O$1:O$500,MATCH(D74,PIS!C$1:C$500)),1)="D",T74/8*(BD74*0.3),IF(LEFT(INDEX(PIS!O$1:O$500,MATCH(D74,PIS!C$1:C$500)),1)="H",T74*($BD74*0.3),T74/$AD74/8*($BD74*0.3))),0),0)</f>
        <v/>
      </c>
      <c r="BS74">
        <f>IF(AP74&lt;1,0,MIN(AP74,730000))</f>
        <v/>
      </c>
      <c r="BT74">
        <f>IFERROR(ROUND((BE74-SUM(AW74:BC74)*T74/AD74/8),0)-BR74,0)</f>
        <v/>
      </c>
      <c r="BU74">
        <f>AO74</f>
        <v/>
      </c>
      <c r="BV74">
        <f>SUM(BQ74:BU74)</f>
        <v/>
      </c>
      <c r="BW74">
        <f>BP74-BV74</f>
        <v/>
      </c>
      <c r="BX74">
        <f>IFERROR(IF(RIGHT(INDEX(PIS!O$1:O$500,MATCH(D74,PIS!C$1:C$500)),5)="Gross",MIN(U74+V74,VLOOKUP("R700",TSC!B:C,2,0)*VLOOKUP("R101",TSC!B:C,2,0))*VLOOKUP("R701",TSC!B:C,2,0)%,0),0)</f>
        <v/>
      </c>
      <c r="BY74">
        <f>IFERROR(IF(RIGHT(INDEX(PIS!O$1:O$500,MATCH(D74,PIS!C$1:C$500)),5)="Gross",MIN(U74+V74,VLOOKUP("R700",TSC!B:C,2,0)*VLOOKUP("R101",TSC!B:C,2,0))*VLOOKUP("T704",TSC!B:C,2,0)%,0),0)</f>
        <v/>
      </c>
      <c r="BZ74">
        <f>IFERROR(IF(RIGHT(INDEX(PIS!O$1:O$500,MATCH(D74,PIS!C$1:C$500)),5)="Gross",MIN(U74+V74,VLOOKUP("R700",TSC!B:C,2,0)*VLOOKUP("1",TSC!F:G,2,0))*VLOOKUP("T705",TSC!B:C,2,0)%,0),0)</f>
        <v/>
      </c>
      <c r="CA74">
        <f>IFERROR(INDEX(ADJ!$A$1:$BZ$1000,MATCH(PAYROLL!D74,ADJ!A$1:A$500,0),MATCH(PAYROLL!CA$2,ADJ!$2:$2,0)),0)</f>
        <v/>
      </c>
      <c r="CB74">
        <f>IFERROR(INDEX(ADJ!$A$1:$BZ$1000,MATCH(PAYROLL!D74,ADJ!A$1:A$500,0),MATCH(PAYROLL!CB$2,ADJ!$2:$2,0)),0)</f>
        <v/>
      </c>
      <c r="CC74">
        <f>SUM(BX74:CB74)</f>
        <v/>
      </c>
      <c r="CD74">
        <f>IFERROR(INDEX(PIS!$A$1:$BZ$1000,MATCH(PAYROLL!D74,PIS!C$1:C$500,0),MATCH(PAYROLL!CD$1,PIS!$1:$1,0)),0)</f>
        <v/>
      </c>
      <c r="CE74">
        <f>IFERROR(IF(OR(INDEX(PIS!P$1:P$500,MATCH(D74,PIS!C$1:C$500,0))="LT2",INDEX(PIS!P$1:P$500,MATCH(D74,PIS!C$1:C$500,0))="P10"),0,SUM(CC74,CD74*VLOOKUP("R601",TSC!B:C,2,0),VLOOKUP("R602",TSC!B:C,2,0))),0)</f>
        <v/>
      </c>
      <c r="CF74">
        <f>MAX(BW74-CE74,0)</f>
        <v/>
      </c>
      <c r="CG74">
        <f>IFERROR(IF(OR(RIGHT(INDEX(PIS!P$1:P$500,MATCH(D74,PIS!C$1:C$500)),5)="P10",RIGHT(INDEX(PIS!P$1:P$500,MATCH(D74,PIS!C$1:C$500)),5)="CK"),0,IF(CF74&lt;=5000000,CF74*5%,IF(CF74&lt;=10000000,CF74*10%-250000,IF(CF74&lt;=18000000,CF74*15%-750000,IF(CF74&lt;=32000000,CF74*20%-1650000,IF(CF74&lt;=52000000,CF74*25%-3250000,IF(CF74&lt;=80000000,BH74*30%-5850000,CF74*35%-9850000))))))),0)</f>
        <v/>
      </c>
      <c r="CH74">
        <f>IFERROR(IF(OR(INDEX(PIS!P$1:P$500,MATCH(D74,PIS!C$1:C$500))="LT",INDEX(PIS!P$1:P$500,MATCH(D74,PIS!C$1:C$500))="CK"),0,IF(CF74&lt;2000000,0,CF74*10%)),0)</f>
        <v/>
      </c>
      <c r="CI74">
        <f>IFERROR(INDEX(ADJ!$A$1:$BZ$1000,MATCH(PAYROLL!D74,ADJ!A$1:A$500,0),MATCH(PAYROLL!CI$2,ADJ!$2:$2,0)),0)</f>
        <v/>
      </c>
      <c r="CJ74">
        <f>IFERROR(INDEX(ADJ!$A$1:$BZ$1000,MATCH(PAYROLL!D74,ADJ!A$1:A$500,0),MATCH(PAYROLL!CJ$2,ADJ!$2:$2,0)),0)</f>
        <v/>
      </c>
      <c r="CK74">
        <f>IFERROR(INDEX(ADJ!$A$1:$BZ$1000,MATCH(PAYROLL!D74,ADJ!A$1:A$500,0),MATCH(PAYROLL!CK$2,ADJ!$2:$2,0)),0)</f>
        <v/>
      </c>
      <c r="CL74">
        <f>SUM(CG74:CK74)</f>
        <v/>
      </c>
      <c r="CM74">
        <f>ROUND(SUM(CH74:CK74),0)</f>
        <v/>
      </c>
      <c r="CN74">
        <f>IFERROR(INDEX(CSDA!D$1:D$500,MATCH($CN$2,CSDA!C$1:C$500,0))*INDEX(PIS!V$1:V$500,MATCH(D74,PIS!C$1:C$500))+INDEX(ADJ!$A$1:$BZ$1000,MATCH(PAYROLL!D74,ADJ!A$1:A$500,0),MATCH(PAYROLL!CN$2,ADJ!$2:$2,0)),0)</f>
        <v/>
      </c>
      <c r="CO74">
        <f>IFERROR(INDEX(ADJ!$A$1:$BZ$1000,MATCH(PAYROLL!D74,ADJ!A$1:A$500,0),MATCH(PAYROLL!CO$2,ADJ!$2:$2,0)),0)</f>
        <v/>
      </c>
      <c r="CP74">
        <f>IFERROR(INDEX(ADJ!$A$1:$BZ$1000,MATCH(PAYROLL!D74,ADJ!A$1:A$500,0),MATCH(PAYROLL!CP$2,ADJ!$2:$2,0)),0)</f>
        <v/>
      </c>
      <c r="CQ74">
        <f>BP74-CL74-CI74-CM74-CN74-CO74-CP74-CC74</f>
        <v/>
      </c>
      <c r="CR74">
        <f>IFERROR(IF(RIGHT(INDEX(PIS!O$1:O$500,MATCH(D74,PIS!C$1:C$500,0)),5)="Gross",MIN(U74+V74,VLOOKUP("R700",TSC!B:C,2,0)*VLOOKUP("R101",TSC!B:C,2,0))*(VLOOKUP("T711",TSC!B:C,2,0)+VLOOKUP("T712",TSC!B:C,2,0))%,MIN(T74+V74,VLOOKUP("R700",TSC!B:C,2,0)*VLOOKUP("R101",TSC!B:C,2,0))*(VLOOKUP("T711",TSC!B:C,2,0)+VLOOKUP("T712",TSC!B:C,2,0)+VLOOKUP("R701",TSC!B:C,2,0))%),0)</f>
        <v/>
      </c>
      <c r="CS74">
        <f>IFERROR(IF(RIGHT(INDEX(PIS!O$1:O$500,MATCH(D74,PIS!C$1:C$500,0)),5)="Gross",MIN(U74+V74,VLOOKUP("R700",TSC!B:C,2,0)*VLOOKUP("R101",TSC!B:C,2,0))*(VLOOKUP("T714",TSC!B:C,2,0))%,MIN(T74+V74,VLOOKUP("R700",TSC!B:C,2,0)*VLOOKUP("R101",TSC!B:C,2,0))*(VLOOKUP("T704",TSC!B:C,2,0)+VLOOKUP("T714",TSC!B:C,2,0))%),0)</f>
        <v/>
      </c>
      <c r="CT74">
        <f>IFERROR(IF(RIGHT(INDEX(PIS!O$1:O$500,MATCH(D74,PIS!C$1:C$500,0)),5)="Gross",MIN(U74+V74,VLOOKUP("R700",TSC!B:C,2,0)*VLOOKUP("R101",TSC!B:C,2,0))*VLOOKUP("T705",TSC!B:C,2,0)%,MIN(T74+V74,VLOOKUP("R700",TSC!B:C,2,0)*VLOOKUP("R101",TSC!B:C,2,0))*VLOOKUP("T705",TSC!B:C,2,0)%),0)</f>
        <v/>
      </c>
      <c r="CU74">
        <f>IFERROR(IF(RIGHT(INDEX(PIS!O$1:O$500,MATCH(D74,PIS!C$1:C$500,0)),5)="Gross",MIN(U74+V74,VLOOKUP("R700",TSC!B:C,2,0)*VLOOKUP("R101",TSC!B:C,2,0))*(VLOOKUP("T713",TSC!B:C,2,0))%,MIN(T74+V74,VLOOKUP("R700",TSC!B:C,2,0)*VLOOKUP("R101",TSC!B:C,2,0))*(VLOOKUP("T713",TSC!B:C,2,0))%),0)</f>
        <v/>
      </c>
      <c r="CV74">
        <f>IFERROR(INDEX(ADJ!$A$1:$BZ$1000,MATCH(PAYROLL!D74,ADJ!A$1:A$500,0),MATCH(PAYROLL!CV$2,ADJ!$2:$2,0)),0)</f>
        <v/>
      </c>
      <c r="CW74">
        <f>IFERROR(INDEX(ADJ!$A$1:$BZ$1000,MATCH(PAYROLL!D74,ADJ!A$1:A$500,0),MATCH(PAYROLL!CW$2,ADJ!$2:$2,0)),0)</f>
        <v/>
      </c>
      <c r="CX74">
        <f>SUM(CR74:CW74)</f>
        <v/>
      </c>
      <c r="CY74">
        <f>ROUND(IF(CR74&gt;0,T74+V74*VLOOKUP("R202",TSC!$B$1:$C$500,2,0),0),0)</f>
        <v/>
      </c>
      <c r="CZ74">
        <f>IFERROR(INDEX(CSDA!D$1:D$500,MATCH($CZ$2,CSDA!C$1:C$500,0)),0)</f>
        <v/>
      </c>
      <c r="DA74">
        <f>ROUND(T74*0.7%,0)</f>
        <v/>
      </c>
      <c r="DB74">
        <f>ROUND(T74/12,0)</f>
        <v/>
      </c>
      <c r="DC74">
        <f ref="DC74" t="array">IFERROR(INDEX(CSDA!D$1:D$500,MATCH("Trích giữ"&amp;PAYROLL!DC$2,CSDA!A$1:A$500&amp;CSDA!C$1:C$500,0)),0)</f>
        <v/>
      </c>
      <c r="DD74">
        <f ref="DD74" t="array">IFERROR(INDEX(CSDA!D$1:D$500,MATCH("Trích giữ"&amp;PAYROLL!DD$2,CSDA!A$1:A$500&amp;CSDA!C$1:C$500,0)),0)</f>
        <v/>
      </c>
      <c r="DE74">
        <f ref="DE74" t="array">IFERROR(INDEX(CSDA!D$1:D$500,MATCH("Trích giữ"&amp;PAYROLL!DE$2,CSDA!A$1:A$500&amp;CSDA!C$1:C$500,0)),0)</f>
        <v/>
      </c>
      <c r="DF74">
        <f>IFERROR(INDEX(CSDA!D$1:D$500,MATCH(PAYROLL!DF$2,CSDA!C$1:C$500,0)),0)</f>
        <v/>
      </c>
      <c r="DG74">
        <f ref="DG74" t="array">IFERROR(INDEX(CSDA!D$1:D$500,MATCH("Trích giữ"&amp;PAYROLL!DG$2,CSDA!A$1:A$500&amp;CSDA!C$1:C$500,0)),0)</f>
        <v/>
      </c>
      <c r="DH74">
        <f>ROUND(T74/26,0)</f>
        <v/>
      </c>
      <c r="DI74">
        <f ref="DI74" t="array">IFERROR(INDEX(CSDA!D$1:D$500,MATCH("Trích giữ"&amp;PAYROLL!DI$2,CSDA!A$1:A$500&amp;CSDA!C$1:C$500,0)),0)</f>
        <v/>
      </c>
      <c r="DJ74">
        <f>IF(U74=0,T74*21.5%-BL74,0)</f>
        <v/>
      </c>
      <c r="DK74">
        <f ref="DK74" t="array">IFERROR(INDEX(CSDA!D$1:D$500,MATCH("Trích giữ"&amp;PAYROLL!DK$2,CSDA!A$1:A$500&amp;CSDA!C$1:C$500,0)),0)</f>
        <v/>
      </c>
      <c r="DL74">
        <f>IFERROR(INDEX(CSDA!D$1:D$500,MATCH(PAYROLL!DL$2,CSDA!C$1:C$500,0))/12,0)</f>
        <v/>
      </c>
      <c r="DM74">
        <f>SUM(DB74:DL74)</f>
        <v/>
      </c>
      <c r="DN74">
        <f>IFERROR(INDEX(ADJ!$A$1:$BZ$1000,MATCH(PAYROLL!D74,ADJ!A$1:A$500,0),MATCH(PAYROLL!DN$2,ADJ!$2:$2,0)),0)</f>
        <v/>
      </c>
      <c r="DO74">
        <f>IFERROR(SUM(BP74,DM74:DN74,CX74:DA74)-DT74,0)</f>
        <v/>
      </c>
      <c r="DP74">
        <f ref="DP74" t="array">SUM(BW74*IFERROR(INDEX(CSDA!D$1:D$500,MATCH(BW$2,CSDA!C$1:C$500,0)),0)%,CX74*IFERROR(INDEX(CSDA!D$1:D$500,MATCH(CX$2,CSDA!C$1:C$500,0)),0)%,DA74*IFERROR(INDEX(CSDA!D$1:D$500,MATCH(DA$2,CSDA!C$1:C$500,0)),0)%,DB74*IFERROR(INDEX(CSDA!D$1:D$500,MATCH(DB$2,CSDA!C$1:C$500,0)),0)%,DF74*IFERROR(INDEX(CSDA!D$1:D$500,MATCH("Phí dịch vụ"&amp;PAYROLL!DF$2,CSDA!A$1:A$500&amp;CSDA!C$1:C$500,0)),0)%,DC74*IFERROR(INDEX(CSDA!D$1:D$500,MATCH("Phí dịch vụ"&amp;PAYROLL!DC$2,CSDA!A$1:A$500&amp;CSDA!C$1:C$500,0)),0)%,DH74*IFERROR(INDEX(CSDA!D$1:D$500,MATCH("Phí dịch vụ"&amp;PAYROLL!DH$2,CSDA!A$1:A$500&amp;CSDA!C$1:C$500,0)),0)%,DJ74*IFERROR(INDEX(CSDA!D$1:D$500,MATCH("Phí dịch vụ"&amp;PAYROLL!DJ$2,CSDA!A$1:A$500&amp;CSDA!C$1:C$500,0)),0)%,BN74*IFERROR(INDEX(CSDA!D$1:D$500,MATCH(BN$2,CSDA!C$1:C$500,0)),0)%)-BN74*7%</f>
        <v/>
      </c>
      <c r="DQ74">
        <f>IFERROR(INDEX(ADJ!$A$1:$BZ$1000,MATCH(PAYROLL!D74,ADJ!A$1:A$500,0),MATCH(PAYROLL!DQ$2,ADJ!$2:$2,0)),0)</f>
        <v/>
      </c>
      <c r="DR74">
        <f>IFERROR(INDEX(ADJ!$A$1:$BZ$1000,MATCH(PAYROLL!D74,ADJ!A$1:A$500,0),MATCH(PAYROLL!DR$2,ADJ!$2:$2,0)),0)</f>
        <v/>
      </c>
      <c r="DS74">
        <f>SUM(DP74:DR74)</f>
        <v/>
      </c>
      <c r="DT74">
        <f>EK74</f>
        <v/>
      </c>
      <c r="DU74">
        <f>SUM(DO74:DR74)</f>
        <v/>
      </c>
      <c r="DV74">
        <f>ROUND(DU74*0.1,0)</f>
        <v/>
      </c>
      <c r="DW74">
        <f>DU74+DV74</f>
        <v/>
      </c>
      <c r="DZ74">
        <f>IFERROR(INDEX(ADJ!$A$1:$BZ$1000,MATCH(PAYROLL!$D74,ADJ!A$1:A$500,0),MATCH(PAYROLL!DZ$2,ADJ!$2:$2,0)),0)</f>
        <v/>
      </c>
      <c r="EA74">
        <f>IFERROR(INDEX(ADJ!$A$1:$BZ$1000,MATCH(PAYROLL!$D74,ADJ!A$1:A$500,0),MATCH(PAYROLL!EA$2,ADJ!$2:$2,0)),0)</f>
        <v/>
      </c>
      <c r="EB74">
        <f>IFERROR(INDEX(ADJ!$A$1:$BZ$1000,MATCH(PAYROLL!$D74,ADJ!A$1:A$500,0),MATCH(PAYROLL!EB$2,ADJ!$2:$2,0)),0)</f>
        <v/>
      </c>
      <c r="EC74">
        <f>IFERROR(INDEX(ADJ!$A$1:$BZ$1000,MATCH(PAYROLL!$D74,ADJ!A$1:A$500,0),MATCH(PAYROLL!EC$2,ADJ!$2:$2,0)),0)</f>
        <v/>
      </c>
      <c r="ED74">
        <f>IFERROR(INDEX(ADJ!$A$1:$BZ$1000,MATCH(PAYROLL!$D74,ADJ!A$1:A$500,0),MATCH(PAYROLL!ED$2,ADJ!$2:$2,0)),0)</f>
        <v/>
      </c>
      <c r="EE74">
        <f>IFERROR(INDEX(ADJ!$A$1:$BZ$1000,MATCH(PAYROLL!$D74,ADJ!A$1:A$500,0),MATCH(PAYROLL!EE$2,ADJ!$2:$2,0)),0)</f>
        <v/>
      </c>
      <c r="EF74">
        <f>IFERROR(INDEX(ADJ!$A$1:$BZ$1000,MATCH(PAYROLL!$D74,ADJ!A$1:A$500,0),MATCH(PAYROLL!EF$2,ADJ!$2:$2,0)),0)</f>
        <v/>
      </c>
      <c r="EG74">
        <f>IFERROR(INDEX(ADJ!$A$1:$BZ$1000,MATCH(PAYROLL!$D74,ADJ!A$1:A$500,0),MATCH(PAYROLL!EG$2,ADJ!$2:$2,0)),0)</f>
        <v/>
      </c>
      <c r="EH74">
        <f>IFERROR(INDEX(ADJ!$A$1:$BZ$1000,MATCH(PAYROLL!$D74,ADJ!A$1:A$500,0),MATCH(PAYROLL!EH$2,ADJ!$2:$2,0)),0)</f>
        <v/>
      </c>
      <c r="EI74">
        <f>IFERROR(INDEX(ADJ!$A$1:$BZ$1000,MATCH(PAYROLL!D74,ADJ!A$1:A$500,0),MATCH(PAYROLL!EI$2,ADJ!$2:$2,0)),0)</f>
        <v/>
      </c>
      <c r="EJ74">
        <f>IFERROR(INDEX(ADJ!$A$1:$BZ$1000,MATCH(PAYROLL!$D74,ADJ!A$1:A$500,0),MATCH(PAYROLL!EJ$2,ADJ!$2:$2,0)),0)</f>
        <v/>
      </c>
      <c r="EK74">
        <f>SUM(DZ74:EJ74)</f>
        <v/>
      </c>
    </row>
    <row r="75">
      <c r="A75" t="n">
        <v>73</v>
      </c>
      <c r="B75" t="inlineStr">
        <is>
          <t>Dương Công Hiển</t>
        </is>
      </c>
      <c r="D75" t="inlineStr">
        <is>
          <t>144713-05</t>
        </is>
      </c>
      <c r="S75">
        <f>IFERROR(INDEX(PIS!$A$1:$BZ$1000,MATCH($D75,PIS!C$1:C$500,0),MATCH("Lương CB tháng trước",PIS!$1:$1,0)),0)</f>
        <v/>
      </c>
      <c r="T75">
        <f>IFERROR(INDEX(PIS!$A$1:$BZ$1000,MATCH($D75,PIS!C$1:C$500,0),MATCH("Lương CB hiện tại",PIS!$1:$1,0)),0)</f>
        <v/>
      </c>
      <c r="U75">
        <f>IFERROR(INDEX(PIS!$A$1:$BZ$1000,MATCH($D75,PIS!C$1:C$500,0),MATCH("Lương đóng BHBB",PIS!$1:$1,0)),0)</f>
        <v/>
      </c>
      <c r="V75">
        <f>IFERROR(INDEX(PIS!$A$1:$BZ$1000,MATCH($D75,PIS!C$1:C$500,0),MATCH(V$2,PIS!$2:$2,0)),0)</f>
        <v/>
      </c>
      <c r="W75">
        <f>IFERROR(INDEX(PIS!$A$1:$BZ$1000,MATCH($D75,PIS!C$1:C$500,0),MATCH(W$2,PIS!$2:$2,0)),0)</f>
        <v/>
      </c>
      <c r="X75">
        <f>IFERROR(INDEX(PIS!$A$1:$BZ$1000,MATCH($D75,PIS!C$1:C$500,0),MATCH(X$2,PIS!$2:$2,0)),0)</f>
        <v/>
      </c>
      <c r="Y75">
        <f>IFERROR(INDEX(PIS!$A$1:$BZ$1000,MATCH($D75,PIS!C$1:C$500,0),MATCH(Y$2,PIS!$2:$2,0)),0)</f>
        <v/>
      </c>
      <c r="Z75">
        <f>IFERROR(INDEX(PIS!$A$1:$BZ$1000,MATCH($D75,PIS!C$1:C$500,0),MATCH(Z$2,PIS!$2:$2,0)),0)</f>
        <v/>
      </c>
      <c r="AA75">
        <f>IFERROR(INDEX(PIS!$A$1:$BZ$1000,MATCH($D75,PIS!C$1:C$500,0),MATCH(AA$2,PIS!$2:$2,0)),0)</f>
        <v/>
      </c>
      <c r="AB75">
        <f>IFERROR(INDEX(PIS!$A$1:$BZ$1000,MATCH($D75,PIS!C$1:C$500,0),MATCH(AB$2,PIS!$2:$2,0)),0)</f>
        <v/>
      </c>
      <c r="AC75">
        <f>SUM(V75:AB75)</f>
        <v/>
      </c>
      <c r="AD75">
        <f>IFERROR(INDEX(TIMESHEET!$A$1:$AI$5000,MATCH($D75,TIMESHEET!A$1:A$500,0),MATCH("T100",TIMESHEET!$2:$2,0))-2,0)</f>
        <v/>
      </c>
      <c r="AE75">
        <f>IFERROR(INDEX(TIMESHEET!$A$1:$AI$5000,MATCH($D75,TIMESHEET!A$1:A$500,0),MATCH("T202",TIMESHEET!$2:$2,0)),0)</f>
        <v/>
      </c>
      <c r="AF75">
        <f>IFERROR(INDEX(TIMESHEET!$A$1:$AI$5000,MATCH($D75,TIMESHEET!A$1:A$500,0),MATCH("T302",TIMESHEET!$2:$2,0)),0)</f>
        <v/>
      </c>
      <c r="AG75">
        <f>IFERROR(INDEX(TIMESHEET!$A$1:$AI$5000,MATCH($D75,TIMESHEET!A$1:A$500,0),MATCH("T406",TIMESHEET!$2:$2,0)),0)</f>
        <v/>
      </c>
      <c r="AH75">
        <f>AE75+AG75</f>
        <v/>
      </c>
      <c r="AI75">
        <f>IFERROR(INDEX(TIMESHEET!$A$1:$AI$5000,MATCH($D75,TIMESHEET!A$1:A$500,0),MATCH("T701",TIMESHEET!$2:$2,0)),0)</f>
        <v/>
      </c>
      <c r="AJ75">
        <f>IFERROR(INDEX(TIMESHEET!$A$1:$AI$5000,MATCH($D75,TIMESHEET!B$1:B$500,0),MATCH("T320",TIMESHEET!$2:$2,0)),0)</f>
        <v/>
      </c>
      <c r="AK75">
        <f>IFERROR(IF(LEFT(INDEX(PIS!O$1:O$500,MATCH(D75,PIS!C$1:C$500)),1)="M",T75/AD75*SUM(AE75:AG75),T75*AD75),0)</f>
        <v/>
      </c>
      <c r="AL75">
        <f>IFERROR(INDEX(ADJ!$A$1:$BZ$1000,MATCH(PAYROLL!D75,ADJ!A$1:A$500,0),MATCH(PAYROLL!AL$2,ADJ!$2:$2,0)),0)</f>
        <v/>
      </c>
      <c r="AM75">
        <f>SUM(AK75:AL75)</f>
        <v/>
      </c>
      <c r="AN75">
        <f>IFERROR(ROUND(V75/$AD75*$AH75,0),0)</f>
        <v/>
      </c>
      <c r="AO75">
        <f>IFERROR(ROUND(W75/$AD75*$AH75,0),0)</f>
        <v/>
      </c>
      <c r="AP75">
        <f>IFERROR(ROUND(X75/$AD75*$AE75,0),0)</f>
        <v/>
      </c>
      <c r="AQ75">
        <f>IFERROR(ROUND(Y75/$AD75*$AH75,0),0)</f>
        <v/>
      </c>
      <c r="AR75">
        <f>IFERROR(ROUND(Z75/$AD75*$AH75,0),0)</f>
        <v/>
      </c>
      <c r="AS75">
        <f>IFERROR(ROUND(AA75/$AD75*$AH75,0),0)</f>
        <v/>
      </c>
      <c r="AT75">
        <f>IFERROR(IF((AE75+AF75+AG75)&gt;13,AB75,ROUND(AB75/AD75*AH75,0)),0)</f>
        <v/>
      </c>
      <c r="AU75">
        <f>IFERROR(INDEX(ADJ!$A$1:$BZ$1000,MATCH(PAYROLL!D75,ADJ!A$1:A$500,0),MATCH(PAYROLL!AU$2,ADJ!$2:$2,0)),0)</f>
        <v/>
      </c>
      <c r="AV75">
        <f>ROUND(SUM(AN75:AU75),0)</f>
        <v/>
      </c>
      <c r="AW75">
        <f>IFERROR(INDEX(TIMESHEET!$A$1:$AI$5000,MATCH(PAYROLL!D75,TIMESHEET!A$1:A$500,0),MATCH("T620",TIMESHEET!$2:$2,0)),0)</f>
        <v/>
      </c>
      <c r="AX75">
        <f>IFERROR(INDEX(TIMESHEET!$A$1:$AI$5000,MATCH(PAYROLL!D75,TIMESHEET!A$1:A$500,0),MATCH("T601",TIMESHEET!$2:$2,0)),0)</f>
        <v/>
      </c>
      <c r="AY75">
        <f>IFERROR(INDEX(TIMESHEET!$A$1:$AI$5000,MATCH(PAYROLL!D75,TIMESHEET!A$1:A$500,0),MATCH("T602",TIMESHEET!$2:$2,0)),0)</f>
        <v/>
      </c>
      <c r="AZ75">
        <f>IFERROR(INDEX(TIMESHEET!$A$1:$AI$5000,MATCH(PAYROLL!D75,TIMESHEET!A$1:A$500,0),MATCH("T603",TIMESHEET!$2:$2,0)),0)</f>
        <v/>
      </c>
      <c r="BA75">
        <f>IFERROR(INDEX(TIMESHEET!$A$1:$AI$5000,MATCH(PAYROLL!D75,TIMESHEET!A$1:A$500,0),MATCH("T611",TIMESHEET!$2:$2,0)),0)</f>
        <v/>
      </c>
      <c r="BB75">
        <f>IFERROR(INDEX(TIMESHEET!$A$1:$AI$5000,MATCH(PAYROLL!D75,TIMESHEET!A$1:A$500,0),MATCH("T612",TIMESHEET!$2:$2,0)),0)</f>
        <v/>
      </c>
      <c r="BC75">
        <f>IFERROR(INDEX(TIMESHEET!$A$1:$AI$5000,MATCH(PAYROLL!D75,TIMESHEET!A$1:A$500,0),MATCH("T613",TIMESHEET!$2:$2,0)),0)</f>
        <v/>
      </c>
      <c r="BD75">
        <f>IFERROR(INDEX(TIMESHEET!$A$1:$AI$5000,MATCH(PAYROLL!D75,TIMESHEET!A$1:A$500,0),MATCH("T500",TIMESHEET!$2:$2,0)),0)</f>
        <v/>
      </c>
      <c r="BE75">
        <f>IFERROR(IF(LEFT(INDEX(PIS!O$1:O$500,MATCH(D75,PIS!C$1:C$500)),1)="M",T75/AD75/8*(AW75+AX75*1.5+AY75*2+AZ75*3+BA75*2.1+BB75*2.7+BC75*3.9+BD75*0.3),T75/8*(AW75+AX75*1.5+AY75*2+AZ75*3+BA75*2.1+BB75*2.7+BC75*3.9+BD75*0.3)),0)</f>
        <v/>
      </c>
      <c r="BF75">
        <f>IFERROR(INDEX(ADJ!$A$1:$BZ$1000,MATCH(PAYROLL!$D75,ADJ!A$1:A$500,0),MATCH(PAYROLL!BF$2,ADJ!$2:$2,0)),0)</f>
        <v/>
      </c>
      <c r="BG75">
        <f>IFERROR(INDEX(ADJ!$A$1:$BZ$1000,MATCH(PAYROLL!D75,ADJ!A$1:A$500,0),MATCH(PAYROLL!BG$2,ADJ!$2:$2,0)),0)</f>
        <v/>
      </c>
      <c r="BH75">
        <f>IFERROR(INDEX(ADJ!$A$1:$BZ$1000,MATCH(PAYROLL!D75,ADJ!A$1:A$500,0),MATCH(PAYROLL!BH$2,ADJ!$2:$2,0)),0)</f>
        <v/>
      </c>
      <c r="BI75">
        <f>IFERROR(INDEX(ADJ!$A$1:$BZ$1000,MATCH(PAYROLL!D75,ADJ!A$1:A$500,0),MATCH(PAYROLL!BI$2,ADJ!$2:$2,0)),0)</f>
        <v/>
      </c>
      <c r="BJ75">
        <f>IFERROR(INDEX(ADJ!$A$1:$BZ$1000,MATCH(PAYROLL!D75,ADJ!A$1:A$500,0),MATCH(PAYROLL!BJ$2,ADJ!$2:$2,0)),0)</f>
        <v/>
      </c>
      <c r="BK75">
        <f>SUM(BF75:BJ75)</f>
        <v/>
      </c>
      <c r="BL75">
        <f>IFERROR(INDEX(ADJ!$A$1:$BZ$1000,MATCH(PAYROLL!D75,ADJ!A$1:A$500,0),MATCH(PAYROLL!BL$2,ADJ!$2:$2,0)),0)</f>
        <v/>
      </c>
      <c r="BM75">
        <f>IFERROR(INDEX(ADJ!$A$1:$BZ$1000,MATCH(PAYROLL!D75,ADJ!A$1:A$500,0),MATCH(PAYROLL!BM$2,ADJ!$2:$2,0)),0)</f>
        <v/>
      </c>
      <c r="BN75">
        <f>IFERROR(INDEX(ADJ!$A$1:$BZ$1000,MATCH(PAYROLL!D75,ADJ!A$1:A$500,0),MATCH(PAYROLL!BN$2,ADJ!$2:$2,0)),0)</f>
        <v/>
      </c>
      <c r="BO75">
        <f>IFERROR(INDEX(ADJ!$A$1:$BZ$1000,MATCH(PAYROLL!D75,ADJ!A$1:A$500,0),MATCH(PAYROLL!BO$2,ADJ!$2:$2,0)),0)</f>
        <v/>
      </c>
      <c r="BP75">
        <f>SUM(AM75,AV75,BE75,BK75,BL75:BO75)</f>
        <v/>
      </c>
      <c r="BQ75">
        <f>BO75</f>
        <v/>
      </c>
      <c r="BR75">
        <f>IFERROR(ROUND(IF(LEFT(INDEX(PIS!O$1:O$500,MATCH(D75,PIS!C$1:C$500)),1)="D",T75/8*(BD75*0.3),IF(LEFT(INDEX(PIS!O$1:O$500,MATCH(D75,PIS!C$1:C$500)),1)="H",T75*($BD75*0.3),T75/$AD75/8*($BD75*0.3))),0),0)</f>
        <v/>
      </c>
      <c r="BS75">
        <f>IF(AP75&lt;1,0,MIN(AP75,730000))</f>
        <v/>
      </c>
      <c r="BT75">
        <f>IFERROR(ROUND((BE75-SUM(AW75:BC75)*T75/AD75/8),0)-BR75,0)</f>
        <v/>
      </c>
      <c r="BU75">
        <f>AO75</f>
        <v/>
      </c>
      <c r="BV75">
        <f>SUM(BQ75:BU75)</f>
        <v/>
      </c>
      <c r="BW75">
        <f>BP75-BV75</f>
        <v/>
      </c>
      <c r="BX75">
        <f>IFERROR(IF(RIGHT(INDEX(PIS!O$1:O$500,MATCH(D75,PIS!C$1:C$500)),5)="Gross",MIN(U75+V75,VLOOKUP("R700",TSC!B:C,2,0)*VLOOKUP("R101",TSC!B:C,2,0))*VLOOKUP("R701",TSC!B:C,2,0)%,0),0)</f>
        <v/>
      </c>
      <c r="BY75">
        <f>IFERROR(IF(RIGHT(INDEX(PIS!O$1:O$500,MATCH(D75,PIS!C$1:C$500)),5)="Gross",MIN(U75+V75,VLOOKUP("R700",TSC!B:C,2,0)*VLOOKUP("R101",TSC!B:C,2,0))*VLOOKUP("T704",TSC!B:C,2,0)%,0),0)</f>
        <v/>
      </c>
      <c r="BZ75">
        <f>IFERROR(IF(RIGHT(INDEX(PIS!O$1:O$500,MATCH(D75,PIS!C$1:C$500)),5)="Gross",MIN(U75+V75,VLOOKUP("R700",TSC!B:C,2,0)*VLOOKUP("1",TSC!F:G,2,0))*VLOOKUP("T705",TSC!B:C,2,0)%,0),0)</f>
        <v/>
      </c>
      <c r="CA75">
        <f>IFERROR(INDEX(ADJ!$A$1:$BZ$1000,MATCH(PAYROLL!D75,ADJ!A$1:A$500,0),MATCH(PAYROLL!CA$2,ADJ!$2:$2,0)),0)</f>
        <v/>
      </c>
      <c r="CB75">
        <f>IFERROR(INDEX(ADJ!$A$1:$BZ$1000,MATCH(PAYROLL!D75,ADJ!A$1:A$500,0),MATCH(PAYROLL!CB$2,ADJ!$2:$2,0)),0)</f>
        <v/>
      </c>
      <c r="CC75">
        <f>SUM(BX75:CB75)</f>
        <v/>
      </c>
      <c r="CD75">
        <f>IFERROR(INDEX(PIS!$A$1:$BZ$1000,MATCH(PAYROLL!D75,PIS!C$1:C$500,0),MATCH(PAYROLL!CD$1,PIS!$1:$1,0)),0)</f>
        <v/>
      </c>
      <c r="CE75">
        <f>IFERROR(IF(OR(INDEX(PIS!P$1:P$500,MATCH(D75,PIS!C$1:C$500,0))="LT2",INDEX(PIS!P$1:P$500,MATCH(D75,PIS!C$1:C$500,0))="P10"),0,SUM(CC75,CD75*VLOOKUP("R601",TSC!B:C,2,0),VLOOKUP("R602",TSC!B:C,2,0))),0)</f>
        <v/>
      </c>
      <c r="CF75">
        <f>MAX(BW75-CE75,0)</f>
        <v/>
      </c>
      <c r="CG75">
        <f>IFERROR(IF(OR(RIGHT(INDEX(PIS!P$1:P$500,MATCH(D75,PIS!C$1:C$500)),5)="P10",RIGHT(INDEX(PIS!P$1:P$500,MATCH(D75,PIS!C$1:C$500)),5)="CK"),0,IF(CF75&lt;=5000000,CF75*5%,IF(CF75&lt;=10000000,CF75*10%-250000,IF(CF75&lt;=18000000,CF75*15%-750000,IF(CF75&lt;=32000000,CF75*20%-1650000,IF(CF75&lt;=52000000,CF75*25%-3250000,IF(CF75&lt;=80000000,BH75*30%-5850000,CF75*35%-9850000))))))),0)</f>
        <v/>
      </c>
      <c r="CH75">
        <f>IFERROR(IF(OR(INDEX(PIS!P$1:P$500,MATCH(D75,PIS!C$1:C$500))="LT",INDEX(PIS!P$1:P$500,MATCH(D75,PIS!C$1:C$500))="CK"),0,IF(CF75&lt;2000000,0,CF75*10%)),0)</f>
        <v/>
      </c>
      <c r="CI75">
        <f>IFERROR(INDEX(ADJ!$A$1:$BZ$1000,MATCH(PAYROLL!D75,ADJ!A$1:A$500,0),MATCH(PAYROLL!CI$2,ADJ!$2:$2,0)),0)</f>
        <v/>
      </c>
      <c r="CJ75">
        <f>IFERROR(INDEX(ADJ!$A$1:$BZ$1000,MATCH(PAYROLL!D75,ADJ!A$1:A$500,0),MATCH(PAYROLL!CJ$2,ADJ!$2:$2,0)),0)</f>
        <v/>
      </c>
      <c r="CK75">
        <f>IFERROR(INDEX(ADJ!$A$1:$BZ$1000,MATCH(PAYROLL!D75,ADJ!A$1:A$500,0),MATCH(PAYROLL!CK$2,ADJ!$2:$2,0)),0)</f>
        <v/>
      </c>
      <c r="CL75">
        <f>SUM(CG75:CK75)</f>
        <v/>
      </c>
      <c r="CM75">
        <f>ROUND(SUM(CH75:CK75),0)</f>
        <v/>
      </c>
      <c r="CN75">
        <f>IFERROR(INDEX(CSDA!D$1:D$500,MATCH($CN$2,CSDA!C$1:C$500,0))*INDEX(PIS!V$1:V$500,MATCH(D75,PIS!C$1:C$500))+INDEX(ADJ!$A$1:$BZ$1000,MATCH(PAYROLL!D75,ADJ!A$1:A$500,0),MATCH(PAYROLL!CN$2,ADJ!$2:$2,0)),0)</f>
        <v/>
      </c>
      <c r="CO75">
        <f>IFERROR(INDEX(ADJ!$A$1:$BZ$1000,MATCH(PAYROLL!D75,ADJ!A$1:A$500,0),MATCH(PAYROLL!CO$2,ADJ!$2:$2,0)),0)</f>
        <v/>
      </c>
      <c r="CP75">
        <f>IFERROR(INDEX(ADJ!$A$1:$BZ$1000,MATCH(PAYROLL!D75,ADJ!A$1:A$500,0),MATCH(PAYROLL!CP$2,ADJ!$2:$2,0)),0)</f>
        <v/>
      </c>
      <c r="CQ75">
        <f>BP75-CL75-CI75-CM75-CN75-CO75-CP75-CC75</f>
        <v/>
      </c>
      <c r="CR75">
        <f>IFERROR(IF(RIGHT(INDEX(PIS!O$1:O$500,MATCH(D75,PIS!C$1:C$500,0)),5)="Gross",MIN(U75+V75,VLOOKUP("R700",TSC!B:C,2,0)*VLOOKUP("R101",TSC!B:C,2,0))*(VLOOKUP("T711",TSC!B:C,2,0)+VLOOKUP("T712",TSC!B:C,2,0))%,MIN(T75+V75,VLOOKUP("R700",TSC!B:C,2,0)*VLOOKUP("R101",TSC!B:C,2,0))*(VLOOKUP("T711",TSC!B:C,2,0)+VLOOKUP("T712",TSC!B:C,2,0)+VLOOKUP("R701",TSC!B:C,2,0))%),0)</f>
        <v/>
      </c>
      <c r="CS75">
        <f>IFERROR(IF(RIGHT(INDEX(PIS!O$1:O$500,MATCH(D75,PIS!C$1:C$500,0)),5)="Gross",MIN(U75+V75,VLOOKUP("R700",TSC!B:C,2,0)*VLOOKUP("R101",TSC!B:C,2,0))*(VLOOKUP("T714",TSC!B:C,2,0))%,MIN(T75+V75,VLOOKUP("R700",TSC!B:C,2,0)*VLOOKUP("R101",TSC!B:C,2,0))*(VLOOKUP("T704",TSC!B:C,2,0)+VLOOKUP("T714",TSC!B:C,2,0))%),0)</f>
        <v/>
      </c>
      <c r="CT75">
        <f>IFERROR(IF(RIGHT(INDEX(PIS!O$1:O$500,MATCH(D75,PIS!C$1:C$500,0)),5)="Gross",MIN(U75+V75,VLOOKUP("R700",TSC!B:C,2,0)*VLOOKUP("R101",TSC!B:C,2,0))*VLOOKUP("T705",TSC!B:C,2,0)%,MIN(T75+V75,VLOOKUP("R700",TSC!B:C,2,0)*VLOOKUP("R101",TSC!B:C,2,0))*VLOOKUP("T705",TSC!B:C,2,0)%),0)</f>
        <v/>
      </c>
      <c r="CU75">
        <f>IFERROR(IF(RIGHT(INDEX(PIS!O$1:O$500,MATCH(D75,PIS!C$1:C$500,0)),5)="Gross",MIN(U75+V75,VLOOKUP("R700",TSC!B:C,2,0)*VLOOKUP("R101",TSC!B:C,2,0))*(VLOOKUP("T713",TSC!B:C,2,0))%,MIN(T75+V75,VLOOKUP("R700",TSC!B:C,2,0)*VLOOKUP("R101",TSC!B:C,2,0))*(VLOOKUP("T713",TSC!B:C,2,0))%),0)</f>
        <v/>
      </c>
      <c r="CV75">
        <f>IFERROR(INDEX(ADJ!$A$1:$BZ$1000,MATCH(PAYROLL!D75,ADJ!A$1:A$500,0),MATCH(PAYROLL!CV$2,ADJ!$2:$2,0)),0)</f>
        <v/>
      </c>
      <c r="CW75">
        <f>IFERROR(INDEX(ADJ!$A$1:$BZ$1000,MATCH(PAYROLL!D75,ADJ!A$1:A$500,0),MATCH(PAYROLL!CW$2,ADJ!$2:$2,0)),0)</f>
        <v/>
      </c>
      <c r="CX75">
        <f>SUM(CR75:CW75)</f>
        <v/>
      </c>
      <c r="CY75">
        <f>ROUND(IF(CR75&gt;0,T75+V75*VLOOKUP("R202",TSC!$B$1:$C$500,2,0),0),0)</f>
        <v/>
      </c>
      <c r="CZ75">
        <f>IFERROR(INDEX(CSDA!D$1:D$500,MATCH($CZ$2,CSDA!C$1:C$500,0)),0)</f>
        <v/>
      </c>
      <c r="DA75">
        <f>ROUND(T75*0.7%,0)</f>
        <v/>
      </c>
      <c r="DB75">
        <f>ROUND(T75/12,0)</f>
        <v/>
      </c>
      <c r="DC75">
        <f ref="DC75" t="array">IFERROR(INDEX(CSDA!D$1:D$500,MATCH("Trích giữ"&amp;PAYROLL!DC$2,CSDA!A$1:A$500&amp;CSDA!C$1:C$500,0)),0)</f>
        <v/>
      </c>
      <c r="DD75">
        <f ref="DD75" t="array">IFERROR(INDEX(CSDA!D$1:D$500,MATCH("Trích giữ"&amp;PAYROLL!DD$2,CSDA!A$1:A$500&amp;CSDA!C$1:C$500,0)),0)</f>
        <v/>
      </c>
      <c r="DE75">
        <f ref="DE75" t="array">IFERROR(INDEX(CSDA!D$1:D$500,MATCH("Trích giữ"&amp;PAYROLL!DE$2,CSDA!A$1:A$500&amp;CSDA!C$1:C$500,0)),0)</f>
        <v/>
      </c>
      <c r="DF75">
        <f>IFERROR(INDEX(CSDA!D$1:D$500,MATCH(PAYROLL!DF$2,CSDA!C$1:C$500,0)),0)</f>
        <v/>
      </c>
      <c r="DG75">
        <f ref="DG75" t="array">IFERROR(INDEX(CSDA!D$1:D$500,MATCH("Trích giữ"&amp;PAYROLL!DG$2,CSDA!A$1:A$500&amp;CSDA!C$1:C$500,0)),0)</f>
        <v/>
      </c>
      <c r="DH75">
        <f>ROUND(T75/26,0)</f>
        <v/>
      </c>
      <c r="DI75">
        <f ref="DI75" t="array">IFERROR(INDEX(CSDA!D$1:D$500,MATCH("Trích giữ"&amp;PAYROLL!DI$2,CSDA!A$1:A$500&amp;CSDA!C$1:C$500,0)),0)</f>
        <v/>
      </c>
      <c r="DJ75">
        <f>IF(U75=0,T75*21.5%-BL75,0)</f>
        <v/>
      </c>
      <c r="DK75">
        <f ref="DK75" t="array">IFERROR(INDEX(CSDA!D$1:D$500,MATCH("Trích giữ"&amp;PAYROLL!DK$2,CSDA!A$1:A$500&amp;CSDA!C$1:C$500,0)),0)</f>
        <v/>
      </c>
      <c r="DL75">
        <f>IFERROR(INDEX(CSDA!D$1:D$500,MATCH(PAYROLL!DL$2,CSDA!C$1:C$500,0))/12,0)</f>
        <v/>
      </c>
      <c r="DM75">
        <f>SUM(DB75:DL75)</f>
        <v/>
      </c>
      <c r="DN75">
        <f>IFERROR(INDEX(ADJ!$A$1:$BZ$1000,MATCH(PAYROLL!D75,ADJ!A$1:A$500,0),MATCH(PAYROLL!DN$2,ADJ!$2:$2,0)),0)</f>
        <v/>
      </c>
      <c r="DO75">
        <f>IFERROR(SUM(BP75,DM75:DN75,CX75:DA75)-DT75,0)</f>
        <v/>
      </c>
      <c r="DP75">
        <f ref="DP75" t="array">SUM(BW75*IFERROR(INDEX(CSDA!D$1:D$500,MATCH(BW$2,CSDA!C$1:C$500,0)),0)%,CX75*IFERROR(INDEX(CSDA!D$1:D$500,MATCH(CX$2,CSDA!C$1:C$500,0)),0)%,DA75*IFERROR(INDEX(CSDA!D$1:D$500,MATCH(DA$2,CSDA!C$1:C$500,0)),0)%,DB75*IFERROR(INDEX(CSDA!D$1:D$500,MATCH(DB$2,CSDA!C$1:C$500,0)),0)%,DF75*IFERROR(INDEX(CSDA!D$1:D$500,MATCH("Phí dịch vụ"&amp;PAYROLL!DF$2,CSDA!A$1:A$500&amp;CSDA!C$1:C$500,0)),0)%,DC75*IFERROR(INDEX(CSDA!D$1:D$500,MATCH("Phí dịch vụ"&amp;PAYROLL!DC$2,CSDA!A$1:A$500&amp;CSDA!C$1:C$500,0)),0)%,DH75*IFERROR(INDEX(CSDA!D$1:D$500,MATCH("Phí dịch vụ"&amp;PAYROLL!DH$2,CSDA!A$1:A$500&amp;CSDA!C$1:C$500,0)),0)%,DJ75*IFERROR(INDEX(CSDA!D$1:D$500,MATCH("Phí dịch vụ"&amp;PAYROLL!DJ$2,CSDA!A$1:A$500&amp;CSDA!C$1:C$500,0)),0)%,BN75*IFERROR(INDEX(CSDA!D$1:D$500,MATCH(BN$2,CSDA!C$1:C$500,0)),0)%)-BN75*7%</f>
        <v/>
      </c>
      <c r="DQ75">
        <f>IFERROR(INDEX(ADJ!$A$1:$BZ$1000,MATCH(PAYROLL!D75,ADJ!A$1:A$500,0),MATCH(PAYROLL!DQ$2,ADJ!$2:$2,0)),0)</f>
        <v/>
      </c>
      <c r="DR75">
        <f>IFERROR(INDEX(ADJ!$A$1:$BZ$1000,MATCH(PAYROLL!D75,ADJ!A$1:A$500,0),MATCH(PAYROLL!DR$2,ADJ!$2:$2,0)),0)</f>
        <v/>
      </c>
      <c r="DS75">
        <f>SUM(DP75:DR75)</f>
        <v/>
      </c>
      <c r="DT75">
        <f>EK75</f>
        <v/>
      </c>
      <c r="DU75">
        <f>SUM(DO75:DR75)</f>
        <v/>
      </c>
      <c r="DV75">
        <f>ROUND(DU75*0.1,0)</f>
        <v/>
      </c>
      <c r="DW75">
        <f>DU75+DV75</f>
        <v/>
      </c>
      <c r="DZ75">
        <f>IFERROR(INDEX(ADJ!$A$1:$BZ$1000,MATCH(PAYROLL!$D75,ADJ!A$1:A$500,0),MATCH(PAYROLL!DZ$2,ADJ!$2:$2,0)),0)</f>
        <v/>
      </c>
      <c r="EA75">
        <f>IFERROR(INDEX(ADJ!$A$1:$BZ$1000,MATCH(PAYROLL!$D75,ADJ!A$1:A$500,0),MATCH(PAYROLL!EA$2,ADJ!$2:$2,0)),0)</f>
        <v/>
      </c>
      <c r="EB75">
        <f>IFERROR(INDEX(ADJ!$A$1:$BZ$1000,MATCH(PAYROLL!$D75,ADJ!A$1:A$500,0),MATCH(PAYROLL!EB$2,ADJ!$2:$2,0)),0)</f>
        <v/>
      </c>
      <c r="EC75">
        <f>IFERROR(INDEX(ADJ!$A$1:$BZ$1000,MATCH(PAYROLL!$D75,ADJ!A$1:A$500,0),MATCH(PAYROLL!EC$2,ADJ!$2:$2,0)),0)</f>
        <v/>
      </c>
      <c r="ED75">
        <f>IFERROR(INDEX(ADJ!$A$1:$BZ$1000,MATCH(PAYROLL!$D75,ADJ!A$1:A$500,0),MATCH(PAYROLL!ED$2,ADJ!$2:$2,0)),0)</f>
        <v/>
      </c>
      <c r="EE75">
        <f>IFERROR(INDEX(ADJ!$A$1:$BZ$1000,MATCH(PAYROLL!$D75,ADJ!A$1:A$500,0),MATCH(PAYROLL!EE$2,ADJ!$2:$2,0)),0)</f>
        <v/>
      </c>
      <c r="EF75">
        <f>IFERROR(INDEX(ADJ!$A$1:$BZ$1000,MATCH(PAYROLL!$D75,ADJ!A$1:A$500,0),MATCH(PAYROLL!EF$2,ADJ!$2:$2,0)),0)</f>
        <v/>
      </c>
      <c r="EG75">
        <f>IFERROR(INDEX(ADJ!$A$1:$BZ$1000,MATCH(PAYROLL!$D75,ADJ!A$1:A$500,0),MATCH(PAYROLL!EG$2,ADJ!$2:$2,0)),0)</f>
        <v/>
      </c>
      <c r="EH75">
        <f>IFERROR(INDEX(ADJ!$A$1:$BZ$1000,MATCH(PAYROLL!$D75,ADJ!A$1:A$500,0),MATCH(PAYROLL!EH$2,ADJ!$2:$2,0)),0)</f>
        <v/>
      </c>
      <c r="EI75">
        <f>IFERROR(INDEX(ADJ!$A$1:$BZ$1000,MATCH(PAYROLL!D75,ADJ!A$1:A$500,0),MATCH(PAYROLL!EI$2,ADJ!$2:$2,0)),0)</f>
        <v/>
      </c>
      <c r="EJ75">
        <f>IFERROR(INDEX(ADJ!$A$1:$BZ$1000,MATCH(PAYROLL!$D75,ADJ!A$1:A$500,0),MATCH(PAYROLL!EJ$2,ADJ!$2:$2,0)),0)</f>
        <v/>
      </c>
      <c r="EK75">
        <f>SUM(DZ75:EJ75)</f>
        <v/>
      </c>
    </row>
    <row r="76">
      <c r="A76" t="n">
        <v>74</v>
      </c>
      <c r="B76" t="inlineStr">
        <is>
          <t>Nguyễn Hồng Quyên</t>
        </is>
      </c>
      <c r="D76" t="inlineStr">
        <is>
          <t>143608-04</t>
        </is>
      </c>
      <c r="S76">
        <f>IFERROR(INDEX(PIS!$A$1:$BZ$1000,MATCH($D76,PIS!C$1:C$500,0),MATCH("Lương CB tháng trước",PIS!$1:$1,0)),0)</f>
        <v/>
      </c>
      <c r="T76">
        <f>IFERROR(INDEX(PIS!$A$1:$BZ$1000,MATCH($D76,PIS!C$1:C$500,0),MATCH("Lương CB hiện tại",PIS!$1:$1,0)),0)</f>
        <v/>
      </c>
      <c r="U76">
        <f>IFERROR(INDEX(PIS!$A$1:$BZ$1000,MATCH($D76,PIS!C$1:C$500,0),MATCH("Lương đóng BHBB",PIS!$1:$1,0)),0)</f>
        <v/>
      </c>
      <c r="V76">
        <f>IFERROR(INDEX(PIS!$A$1:$BZ$1000,MATCH($D76,PIS!C$1:C$500,0),MATCH(V$2,PIS!$2:$2,0)),0)</f>
        <v/>
      </c>
      <c r="W76">
        <f>IFERROR(INDEX(PIS!$A$1:$BZ$1000,MATCH($D76,PIS!C$1:C$500,0),MATCH(W$2,PIS!$2:$2,0)),0)</f>
        <v/>
      </c>
      <c r="X76">
        <f>IFERROR(INDEX(PIS!$A$1:$BZ$1000,MATCH($D76,PIS!C$1:C$500,0),MATCH(X$2,PIS!$2:$2,0)),0)</f>
        <v/>
      </c>
      <c r="Y76">
        <f>IFERROR(INDEX(PIS!$A$1:$BZ$1000,MATCH($D76,PIS!C$1:C$500,0),MATCH(Y$2,PIS!$2:$2,0)),0)</f>
        <v/>
      </c>
      <c r="Z76">
        <f>IFERROR(INDEX(PIS!$A$1:$BZ$1000,MATCH($D76,PIS!C$1:C$500,0),MATCH(Z$2,PIS!$2:$2,0)),0)</f>
        <v/>
      </c>
      <c r="AA76">
        <f>IFERROR(INDEX(PIS!$A$1:$BZ$1000,MATCH($D76,PIS!C$1:C$500,0),MATCH(AA$2,PIS!$2:$2,0)),0)</f>
        <v/>
      </c>
      <c r="AB76">
        <f>IFERROR(INDEX(PIS!$A$1:$BZ$1000,MATCH($D76,PIS!C$1:C$500,0),MATCH(AB$2,PIS!$2:$2,0)),0)</f>
        <v/>
      </c>
      <c r="AC76">
        <f>SUM(V76:AB76)</f>
        <v/>
      </c>
      <c r="AD76">
        <f>IFERROR(INDEX(TIMESHEET!$A$1:$AI$5000,MATCH($D76,TIMESHEET!A$1:A$500,0),MATCH("T100",TIMESHEET!$2:$2,0))-2,0)</f>
        <v/>
      </c>
      <c r="AE76">
        <f>IFERROR(INDEX(TIMESHEET!$A$1:$AI$5000,MATCH($D76,TIMESHEET!A$1:A$500,0),MATCH("T202",TIMESHEET!$2:$2,0)),0)</f>
        <v/>
      </c>
      <c r="AF76">
        <f>IFERROR(INDEX(TIMESHEET!$A$1:$AI$5000,MATCH($D76,TIMESHEET!A$1:A$500,0),MATCH("T302",TIMESHEET!$2:$2,0)),0)</f>
        <v/>
      </c>
      <c r="AG76">
        <f>IFERROR(INDEX(TIMESHEET!$A$1:$AI$5000,MATCH($D76,TIMESHEET!A$1:A$500,0),MATCH("T406",TIMESHEET!$2:$2,0)),0)</f>
        <v/>
      </c>
      <c r="AH76">
        <f>AE76+AG76</f>
        <v/>
      </c>
      <c r="AI76">
        <f>IFERROR(INDEX(TIMESHEET!$A$1:$AI$5000,MATCH($D76,TIMESHEET!A$1:A$500,0),MATCH("T701",TIMESHEET!$2:$2,0)),0)</f>
        <v/>
      </c>
      <c r="AJ76">
        <f>IFERROR(INDEX(TIMESHEET!$A$1:$AI$5000,MATCH($D76,TIMESHEET!B$1:B$500,0),MATCH("T320",TIMESHEET!$2:$2,0)),0)</f>
        <v/>
      </c>
      <c r="AK76">
        <f>IFERROR(IF(LEFT(INDEX(PIS!O$1:O$500,MATCH(D76,PIS!C$1:C$500)),1)="M",T76/AD76*SUM(AE76:AG76),T76*AD76),0)</f>
        <v/>
      </c>
      <c r="AL76">
        <f>IFERROR(INDEX(ADJ!$A$1:$BZ$1000,MATCH(PAYROLL!D76,ADJ!A$1:A$500,0),MATCH(PAYROLL!AL$2,ADJ!$2:$2,0)),0)</f>
        <v/>
      </c>
      <c r="AM76">
        <f>SUM(AK76:AL76)</f>
        <v/>
      </c>
      <c r="AN76">
        <f>IFERROR(ROUND(V76/$AD76*$AH76,0),0)</f>
        <v/>
      </c>
      <c r="AO76">
        <f>IFERROR(ROUND(W76/$AD76*$AH76,0),0)</f>
        <v/>
      </c>
      <c r="AP76">
        <f>IFERROR(ROUND(X76/$AD76*$AE76,0),0)</f>
        <v/>
      </c>
      <c r="AQ76">
        <f>IFERROR(ROUND(Y76/$AD76*$AH76,0),0)</f>
        <v/>
      </c>
      <c r="AR76">
        <f>IFERROR(ROUND(Z76/$AD76*$AH76,0),0)</f>
        <v/>
      </c>
      <c r="AS76">
        <f>IFERROR(ROUND(AA76/$AD76*$AH76,0),0)</f>
        <v/>
      </c>
      <c r="AT76">
        <f>IFERROR(IF((AE76+AF76+AG76)&gt;13,AB76,ROUND(AB76/AD76*AH76,0)),0)</f>
        <v/>
      </c>
      <c r="AU76">
        <f>IFERROR(INDEX(ADJ!$A$1:$BZ$1000,MATCH(PAYROLL!D76,ADJ!A$1:A$500,0),MATCH(PAYROLL!AU$2,ADJ!$2:$2,0)),0)</f>
        <v/>
      </c>
      <c r="AV76">
        <f>ROUND(SUM(AN76:AU76),0)</f>
        <v/>
      </c>
      <c r="AW76">
        <f>IFERROR(INDEX(TIMESHEET!$A$1:$AI$5000,MATCH(PAYROLL!D76,TIMESHEET!A$1:A$500,0),MATCH("T620",TIMESHEET!$2:$2,0)),0)</f>
        <v/>
      </c>
      <c r="AX76">
        <f>IFERROR(INDEX(TIMESHEET!$A$1:$AI$5000,MATCH(PAYROLL!D76,TIMESHEET!A$1:A$500,0),MATCH("T601",TIMESHEET!$2:$2,0)),0)</f>
        <v/>
      </c>
      <c r="AY76">
        <f>IFERROR(INDEX(TIMESHEET!$A$1:$AI$5000,MATCH(PAYROLL!D76,TIMESHEET!A$1:A$500,0),MATCH("T602",TIMESHEET!$2:$2,0)),0)</f>
        <v/>
      </c>
      <c r="AZ76">
        <f>IFERROR(INDEX(TIMESHEET!$A$1:$AI$5000,MATCH(PAYROLL!D76,TIMESHEET!A$1:A$500,0),MATCH("T603",TIMESHEET!$2:$2,0)),0)</f>
        <v/>
      </c>
      <c r="BA76">
        <f>IFERROR(INDEX(TIMESHEET!$A$1:$AI$5000,MATCH(PAYROLL!D76,TIMESHEET!A$1:A$500,0),MATCH("T611",TIMESHEET!$2:$2,0)),0)</f>
        <v/>
      </c>
      <c r="BB76">
        <f>IFERROR(INDEX(TIMESHEET!$A$1:$AI$5000,MATCH(PAYROLL!D76,TIMESHEET!A$1:A$500,0),MATCH("T612",TIMESHEET!$2:$2,0)),0)</f>
        <v/>
      </c>
      <c r="BC76">
        <f>IFERROR(INDEX(TIMESHEET!$A$1:$AI$5000,MATCH(PAYROLL!D76,TIMESHEET!A$1:A$500,0),MATCH("T613",TIMESHEET!$2:$2,0)),0)</f>
        <v/>
      </c>
      <c r="BD76">
        <f>IFERROR(INDEX(TIMESHEET!$A$1:$AI$5000,MATCH(PAYROLL!D76,TIMESHEET!A$1:A$500,0),MATCH("T500",TIMESHEET!$2:$2,0)),0)</f>
        <v/>
      </c>
      <c r="BE76">
        <f>IFERROR(IF(LEFT(INDEX(PIS!O$1:O$500,MATCH(D76,PIS!C$1:C$500)),1)="M",T76/AD76/8*(AW76+AX76*1.5+AY76*2+AZ76*3+BA76*2.1+BB76*2.7+BC76*3.9+BD76*0.3),T76/8*(AW76+AX76*1.5+AY76*2+AZ76*3+BA76*2.1+BB76*2.7+BC76*3.9+BD76*0.3)),0)</f>
        <v/>
      </c>
      <c r="BF76">
        <f>IFERROR(INDEX(ADJ!$A$1:$BZ$1000,MATCH(PAYROLL!$D76,ADJ!A$1:A$500,0),MATCH(PAYROLL!BF$2,ADJ!$2:$2,0)),0)</f>
        <v/>
      </c>
      <c r="BG76">
        <f>IFERROR(INDEX(ADJ!$A$1:$BZ$1000,MATCH(PAYROLL!D76,ADJ!A$1:A$500,0),MATCH(PAYROLL!BG$2,ADJ!$2:$2,0)),0)</f>
        <v/>
      </c>
      <c r="BH76">
        <f>IFERROR(INDEX(ADJ!$A$1:$BZ$1000,MATCH(PAYROLL!D76,ADJ!A$1:A$500,0),MATCH(PAYROLL!BH$2,ADJ!$2:$2,0)),0)</f>
        <v/>
      </c>
      <c r="BI76">
        <f>IFERROR(INDEX(ADJ!$A$1:$BZ$1000,MATCH(PAYROLL!D76,ADJ!A$1:A$500,0),MATCH(PAYROLL!BI$2,ADJ!$2:$2,0)),0)</f>
        <v/>
      </c>
      <c r="BJ76">
        <f>IFERROR(INDEX(ADJ!$A$1:$BZ$1000,MATCH(PAYROLL!D76,ADJ!A$1:A$500,0),MATCH(PAYROLL!BJ$2,ADJ!$2:$2,0)),0)</f>
        <v/>
      </c>
      <c r="BK76">
        <f>SUM(BF76:BJ76)</f>
        <v/>
      </c>
      <c r="BL76">
        <f>IFERROR(INDEX(ADJ!$A$1:$BZ$1000,MATCH(PAYROLL!D76,ADJ!A$1:A$500,0),MATCH(PAYROLL!BL$2,ADJ!$2:$2,0)),0)</f>
        <v/>
      </c>
      <c r="BM76">
        <f>IFERROR(INDEX(ADJ!$A$1:$BZ$1000,MATCH(PAYROLL!D76,ADJ!A$1:A$500,0),MATCH(PAYROLL!BM$2,ADJ!$2:$2,0)),0)</f>
        <v/>
      </c>
      <c r="BN76">
        <f>IFERROR(INDEX(ADJ!$A$1:$BZ$1000,MATCH(PAYROLL!D76,ADJ!A$1:A$500,0),MATCH(PAYROLL!BN$2,ADJ!$2:$2,0)),0)</f>
        <v/>
      </c>
      <c r="BO76">
        <f>IFERROR(INDEX(ADJ!$A$1:$BZ$1000,MATCH(PAYROLL!D76,ADJ!A$1:A$500,0),MATCH(PAYROLL!BO$2,ADJ!$2:$2,0)),0)</f>
        <v/>
      </c>
      <c r="BP76">
        <f>SUM(AM76,AV76,BE76,BK76,BL76:BO76)</f>
        <v/>
      </c>
      <c r="BQ76">
        <f>BO76</f>
        <v/>
      </c>
      <c r="BR76">
        <f>IFERROR(ROUND(IF(LEFT(INDEX(PIS!O$1:O$500,MATCH(D76,PIS!C$1:C$500)),1)="D",T76/8*(BD76*0.3),IF(LEFT(INDEX(PIS!O$1:O$500,MATCH(D76,PIS!C$1:C$500)),1)="H",T76*($BD76*0.3),T76/$AD76/8*($BD76*0.3))),0),0)</f>
        <v/>
      </c>
      <c r="BS76">
        <f>IF(AP76&lt;1,0,MIN(AP76,730000))</f>
        <v/>
      </c>
      <c r="BT76">
        <f>IFERROR(ROUND((BE76-SUM(AW76:BC76)*T76/AD76/8),0)-BR76,0)</f>
        <v/>
      </c>
      <c r="BU76">
        <f>AO76</f>
        <v/>
      </c>
      <c r="BV76">
        <f>SUM(BQ76:BU76)</f>
        <v/>
      </c>
      <c r="BW76">
        <f>BP76-BV76</f>
        <v/>
      </c>
      <c r="BX76">
        <f>IFERROR(IF(RIGHT(INDEX(PIS!O$1:O$500,MATCH(D76,PIS!C$1:C$500)),5)="Gross",MIN(U76+V76,VLOOKUP("R700",TSC!B:C,2,0)*VLOOKUP("R101",TSC!B:C,2,0))*VLOOKUP("R701",TSC!B:C,2,0)%,0),0)</f>
        <v/>
      </c>
      <c r="BY76">
        <f>IFERROR(IF(RIGHT(INDEX(PIS!O$1:O$500,MATCH(D76,PIS!C$1:C$500)),5)="Gross",MIN(U76+V76,VLOOKUP("R700",TSC!B:C,2,0)*VLOOKUP("R101",TSC!B:C,2,0))*VLOOKUP("T704",TSC!B:C,2,0)%,0),0)</f>
        <v/>
      </c>
      <c r="BZ76">
        <f>IFERROR(IF(RIGHT(INDEX(PIS!O$1:O$500,MATCH(D76,PIS!C$1:C$500)),5)="Gross",MIN(U76+V76,VLOOKUP("R700",TSC!B:C,2,0)*VLOOKUP("1",TSC!F:G,2,0))*VLOOKUP("T705",TSC!B:C,2,0)%,0),0)</f>
        <v/>
      </c>
      <c r="CA76">
        <f>IFERROR(INDEX(ADJ!$A$1:$BZ$1000,MATCH(PAYROLL!D76,ADJ!A$1:A$500,0),MATCH(PAYROLL!CA$2,ADJ!$2:$2,0)),0)</f>
        <v/>
      </c>
      <c r="CB76">
        <f>IFERROR(INDEX(ADJ!$A$1:$BZ$1000,MATCH(PAYROLL!D76,ADJ!A$1:A$500,0),MATCH(PAYROLL!CB$2,ADJ!$2:$2,0)),0)</f>
        <v/>
      </c>
      <c r="CC76">
        <f>SUM(BX76:CB76)</f>
        <v/>
      </c>
      <c r="CD76">
        <f>IFERROR(INDEX(PIS!$A$1:$BZ$1000,MATCH(PAYROLL!D76,PIS!C$1:C$500,0),MATCH(PAYROLL!CD$1,PIS!$1:$1,0)),0)</f>
        <v/>
      </c>
      <c r="CE76">
        <f>IFERROR(IF(OR(INDEX(PIS!P$1:P$500,MATCH(D76,PIS!C$1:C$500,0))="LT2",INDEX(PIS!P$1:P$500,MATCH(D76,PIS!C$1:C$500,0))="P10"),0,SUM(CC76,CD76*VLOOKUP("R601",TSC!B:C,2,0),VLOOKUP("R602",TSC!B:C,2,0))),0)</f>
        <v/>
      </c>
      <c r="CF76">
        <f>MAX(BW76-CE76,0)</f>
        <v/>
      </c>
      <c r="CG76">
        <f>IFERROR(IF(OR(RIGHT(INDEX(PIS!P$1:P$500,MATCH(D76,PIS!C$1:C$500)),5)="P10",RIGHT(INDEX(PIS!P$1:P$500,MATCH(D76,PIS!C$1:C$500)),5)="CK"),0,IF(CF76&lt;=5000000,CF76*5%,IF(CF76&lt;=10000000,CF76*10%-250000,IF(CF76&lt;=18000000,CF76*15%-750000,IF(CF76&lt;=32000000,CF76*20%-1650000,IF(CF76&lt;=52000000,CF76*25%-3250000,IF(CF76&lt;=80000000,BH76*30%-5850000,CF76*35%-9850000))))))),0)</f>
        <v/>
      </c>
      <c r="CH76">
        <f>IFERROR(IF(OR(INDEX(PIS!P$1:P$500,MATCH(D76,PIS!C$1:C$500))="LT",INDEX(PIS!P$1:P$500,MATCH(D76,PIS!C$1:C$500))="CK"),0,IF(CF76&lt;2000000,0,CF76*10%)),0)</f>
        <v/>
      </c>
      <c r="CI76">
        <f>IFERROR(INDEX(ADJ!$A$1:$BZ$1000,MATCH(PAYROLL!D76,ADJ!A$1:A$500,0),MATCH(PAYROLL!CI$2,ADJ!$2:$2,0)),0)</f>
        <v/>
      </c>
      <c r="CJ76">
        <f>IFERROR(INDEX(ADJ!$A$1:$BZ$1000,MATCH(PAYROLL!D76,ADJ!A$1:A$500,0),MATCH(PAYROLL!CJ$2,ADJ!$2:$2,0)),0)</f>
        <v/>
      </c>
      <c r="CK76">
        <f>IFERROR(INDEX(ADJ!$A$1:$BZ$1000,MATCH(PAYROLL!D76,ADJ!A$1:A$500,0),MATCH(PAYROLL!CK$2,ADJ!$2:$2,0)),0)</f>
        <v/>
      </c>
      <c r="CL76">
        <f>SUM(CG76:CK76)</f>
        <v/>
      </c>
      <c r="CM76">
        <f>ROUND(SUM(CH76:CK76),0)</f>
        <v/>
      </c>
      <c r="CN76">
        <f>IFERROR(INDEX(CSDA!D$1:D$500,MATCH($CN$2,CSDA!C$1:C$500,0))*INDEX(PIS!V$1:V$500,MATCH(D76,PIS!C$1:C$500))+INDEX(ADJ!$A$1:$BZ$1000,MATCH(PAYROLL!D76,ADJ!A$1:A$500,0),MATCH(PAYROLL!CN$2,ADJ!$2:$2,0)),0)</f>
        <v/>
      </c>
      <c r="CO76">
        <f>IFERROR(INDEX(ADJ!$A$1:$BZ$1000,MATCH(PAYROLL!D76,ADJ!A$1:A$500,0),MATCH(PAYROLL!CO$2,ADJ!$2:$2,0)),0)</f>
        <v/>
      </c>
      <c r="CP76">
        <f>IFERROR(INDEX(ADJ!$A$1:$BZ$1000,MATCH(PAYROLL!D76,ADJ!A$1:A$500,0),MATCH(PAYROLL!CP$2,ADJ!$2:$2,0)),0)</f>
        <v/>
      </c>
      <c r="CQ76">
        <f>BP76-CL76-CI76-CM76-CN76-CO76-CP76-CC76</f>
        <v/>
      </c>
      <c r="CR76">
        <f>IFERROR(IF(RIGHT(INDEX(PIS!O$1:O$500,MATCH(D76,PIS!C$1:C$500,0)),5)="Gross",MIN(U76+V76,VLOOKUP("R700",TSC!B:C,2,0)*VLOOKUP("R101",TSC!B:C,2,0))*(VLOOKUP("T711",TSC!B:C,2,0)+VLOOKUP("T712",TSC!B:C,2,0))%,MIN(T76+V76,VLOOKUP("R700",TSC!B:C,2,0)*VLOOKUP("R101",TSC!B:C,2,0))*(VLOOKUP("T711",TSC!B:C,2,0)+VLOOKUP("T712",TSC!B:C,2,0)+VLOOKUP("R701",TSC!B:C,2,0))%),0)</f>
        <v/>
      </c>
      <c r="CS76">
        <f>IFERROR(IF(RIGHT(INDEX(PIS!O$1:O$500,MATCH(D76,PIS!C$1:C$500,0)),5)="Gross",MIN(U76+V76,VLOOKUP("R700",TSC!B:C,2,0)*VLOOKUP("R101",TSC!B:C,2,0))*(VLOOKUP("T714",TSC!B:C,2,0))%,MIN(T76+V76,VLOOKUP("R700",TSC!B:C,2,0)*VLOOKUP("R101",TSC!B:C,2,0))*(VLOOKUP("T704",TSC!B:C,2,0)+VLOOKUP("T714",TSC!B:C,2,0))%),0)</f>
        <v/>
      </c>
      <c r="CT76">
        <f>IFERROR(IF(RIGHT(INDEX(PIS!O$1:O$500,MATCH(D76,PIS!C$1:C$500,0)),5)="Gross",MIN(U76+V76,VLOOKUP("R700",TSC!B:C,2,0)*VLOOKUP("R101",TSC!B:C,2,0))*VLOOKUP("T705",TSC!B:C,2,0)%,MIN(T76+V76,VLOOKUP("R700",TSC!B:C,2,0)*VLOOKUP("R101",TSC!B:C,2,0))*VLOOKUP("T705",TSC!B:C,2,0)%),0)</f>
        <v/>
      </c>
      <c r="CU76">
        <f>IFERROR(IF(RIGHT(INDEX(PIS!O$1:O$500,MATCH(D76,PIS!C$1:C$500,0)),5)="Gross",MIN(U76+V76,VLOOKUP("R700",TSC!B:C,2,0)*VLOOKUP("R101",TSC!B:C,2,0))*(VLOOKUP("T713",TSC!B:C,2,0))%,MIN(T76+V76,VLOOKUP("R700",TSC!B:C,2,0)*VLOOKUP("R101",TSC!B:C,2,0))*(VLOOKUP("T713",TSC!B:C,2,0))%),0)</f>
        <v/>
      </c>
      <c r="CV76">
        <f>IFERROR(INDEX(ADJ!$A$1:$BZ$1000,MATCH(PAYROLL!D76,ADJ!A$1:A$500,0),MATCH(PAYROLL!CV$2,ADJ!$2:$2,0)),0)</f>
        <v/>
      </c>
      <c r="CW76">
        <f>IFERROR(INDEX(ADJ!$A$1:$BZ$1000,MATCH(PAYROLL!D76,ADJ!A$1:A$500,0),MATCH(PAYROLL!CW$2,ADJ!$2:$2,0)),0)</f>
        <v/>
      </c>
      <c r="CX76">
        <f>SUM(CR76:CW76)</f>
        <v/>
      </c>
      <c r="CY76">
        <f>ROUND(IF(CR76&gt;0,T76+V76*VLOOKUP("R202",TSC!$B$1:$C$500,2,0),0),0)</f>
        <v/>
      </c>
      <c r="CZ76">
        <f>IFERROR(INDEX(CSDA!D$1:D$500,MATCH($CZ$2,CSDA!C$1:C$500,0)),0)</f>
        <v/>
      </c>
      <c r="DA76">
        <f>ROUND(T76*0.7%,0)</f>
        <v/>
      </c>
      <c r="DB76">
        <f>ROUND(T76/12,0)</f>
        <v/>
      </c>
      <c r="DC76">
        <f ref="DC76" t="array">IFERROR(INDEX(CSDA!D$1:D$500,MATCH("Trích giữ"&amp;PAYROLL!DC$2,CSDA!A$1:A$500&amp;CSDA!C$1:C$500,0)),0)</f>
        <v/>
      </c>
      <c r="DD76">
        <f ref="DD76" t="array">IFERROR(INDEX(CSDA!D$1:D$500,MATCH("Trích giữ"&amp;PAYROLL!DD$2,CSDA!A$1:A$500&amp;CSDA!C$1:C$500,0)),0)</f>
        <v/>
      </c>
      <c r="DE76">
        <f ref="DE76" t="array">IFERROR(INDEX(CSDA!D$1:D$500,MATCH("Trích giữ"&amp;PAYROLL!DE$2,CSDA!A$1:A$500&amp;CSDA!C$1:C$500,0)),0)</f>
        <v/>
      </c>
      <c r="DF76">
        <f>IFERROR(INDEX(CSDA!D$1:D$500,MATCH(PAYROLL!DF$2,CSDA!C$1:C$500,0)),0)</f>
        <v/>
      </c>
      <c r="DG76">
        <f ref="DG76" t="array">IFERROR(INDEX(CSDA!D$1:D$500,MATCH("Trích giữ"&amp;PAYROLL!DG$2,CSDA!A$1:A$500&amp;CSDA!C$1:C$500,0)),0)</f>
        <v/>
      </c>
      <c r="DH76">
        <f>ROUND(T76/26,0)</f>
        <v/>
      </c>
      <c r="DI76">
        <f ref="DI76" t="array">IFERROR(INDEX(CSDA!D$1:D$500,MATCH("Trích giữ"&amp;PAYROLL!DI$2,CSDA!A$1:A$500&amp;CSDA!C$1:C$500,0)),0)</f>
        <v/>
      </c>
      <c r="DJ76">
        <f>IF(U76=0,T76*21.5%-BL76,0)</f>
        <v/>
      </c>
      <c r="DK76">
        <f ref="DK76" t="array">IFERROR(INDEX(CSDA!D$1:D$500,MATCH("Trích giữ"&amp;PAYROLL!DK$2,CSDA!A$1:A$500&amp;CSDA!C$1:C$500,0)),0)</f>
        <v/>
      </c>
      <c r="DL76">
        <f>IFERROR(INDEX(CSDA!D$1:D$500,MATCH(PAYROLL!DL$2,CSDA!C$1:C$500,0))/12,0)</f>
        <v/>
      </c>
      <c r="DM76">
        <f>SUM(DB76:DL76)</f>
        <v/>
      </c>
      <c r="DN76">
        <f>IFERROR(INDEX(ADJ!$A$1:$BZ$1000,MATCH(PAYROLL!D76,ADJ!A$1:A$500,0),MATCH(PAYROLL!DN$2,ADJ!$2:$2,0)),0)</f>
        <v/>
      </c>
      <c r="DO76">
        <f>IFERROR(SUM(BP76,DM76:DN76,CX76:DA76)-DT76,0)</f>
        <v/>
      </c>
      <c r="DP76">
        <f ref="DP76" t="array">SUM(BW76*IFERROR(INDEX(CSDA!D$1:D$500,MATCH(BW$2,CSDA!C$1:C$500,0)),0)%,CX76*IFERROR(INDEX(CSDA!D$1:D$500,MATCH(CX$2,CSDA!C$1:C$500,0)),0)%,DA76*IFERROR(INDEX(CSDA!D$1:D$500,MATCH(DA$2,CSDA!C$1:C$500,0)),0)%,DB76*IFERROR(INDEX(CSDA!D$1:D$500,MATCH(DB$2,CSDA!C$1:C$500,0)),0)%,DF76*IFERROR(INDEX(CSDA!D$1:D$500,MATCH("Phí dịch vụ"&amp;PAYROLL!DF$2,CSDA!A$1:A$500&amp;CSDA!C$1:C$500,0)),0)%,DC76*IFERROR(INDEX(CSDA!D$1:D$500,MATCH("Phí dịch vụ"&amp;PAYROLL!DC$2,CSDA!A$1:A$500&amp;CSDA!C$1:C$500,0)),0)%,DH76*IFERROR(INDEX(CSDA!D$1:D$500,MATCH("Phí dịch vụ"&amp;PAYROLL!DH$2,CSDA!A$1:A$500&amp;CSDA!C$1:C$500,0)),0)%,DJ76*IFERROR(INDEX(CSDA!D$1:D$500,MATCH("Phí dịch vụ"&amp;PAYROLL!DJ$2,CSDA!A$1:A$500&amp;CSDA!C$1:C$500,0)),0)%,BN76*IFERROR(INDEX(CSDA!D$1:D$500,MATCH(BN$2,CSDA!C$1:C$500,0)),0)%)-BN76*7%</f>
        <v/>
      </c>
      <c r="DQ76">
        <f>IFERROR(INDEX(ADJ!$A$1:$BZ$1000,MATCH(PAYROLL!D76,ADJ!A$1:A$500,0),MATCH(PAYROLL!DQ$2,ADJ!$2:$2,0)),0)</f>
        <v/>
      </c>
      <c r="DR76">
        <f>IFERROR(INDEX(ADJ!$A$1:$BZ$1000,MATCH(PAYROLL!D76,ADJ!A$1:A$500,0),MATCH(PAYROLL!DR$2,ADJ!$2:$2,0)),0)</f>
        <v/>
      </c>
      <c r="DS76">
        <f>SUM(DP76:DR76)</f>
        <v/>
      </c>
      <c r="DT76">
        <f>EK76</f>
        <v/>
      </c>
      <c r="DU76">
        <f>SUM(DO76:DR76)</f>
        <v/>
      </c>
      <c r="DV76">
        <f>ROUND(DU76*0.1,0)</f>
        <v/>
      </c>
      <c r="DW76">
        <f>DU76+DV76</f>
        <v/>
      </c>
      <c r="DZ76">
        <f>IFERROR(INDEX(ADJ!$A$1:$BZ$1000,MATCH(PAYROLL!$D76,ADJ!A$1:A$500,0),MATCH(PAYROLL!DZ$2,ADJ!$2:$2,0)),0)</f>
        <v/>
      </c>
      <c r="EA76">
        <f>IFERROR(INDEX(ADJ!$A$1:$BZ$1000,MATCH(PAYROLL!$D76,ADJ!A$1:A$500,0),MATCH(PAYROLL!EA$2,ADJ!$2:$2,0)),0)</f>
        <v/>
      </c>
      <c r="EB76">
        <f>IFERROR(INDEX(ADJ!$A$1:$BZ$1000,MATCH(PAYROLL!$D76,ADJ!A$1:A$500,0),MATCH(PAYROLL!EB$2,ADJ!$2:$2,0)),0)</f>
        <v/>
      </c>
      <c r="EC76">
        <f>IFERROR(INDEX(ADJ!$A$1:$BZ$1000,MATCH(PAYROLL!$D76,ADJ!A$1:A$500,0),MATCH(PAYROLL!EC$2,ADJ!$2:$2,0)),0)</f>
        <v/>
      </c>
      <c r="ED76">
        <f>IFERROR(INDEX(ADJ!$A$1:$BZ$1000,MATCH(PAYROLL!$D76,ADJ!A$1:A$500,0),MATCH(PAYROLL!ED$2,ADJ!$2:$2,0)),0)</f>
        <v/>
      </c>
      <c r="EE76">
        <f>IFERROR(INDEX(ADJ!$A$1:$BZ$1000,MATCH(PAYROLL!$D76,ADJ!A$1:A$500,0),MATCH(PAYROLL!EE$2,ADJ!$2:$2,0)),0)</f>
        <v/>
      </c>
      <c r="EF76">
        <f>IFERROR(INDEX(ADJ!$A$1:$BZ$1000,MATCH(PAYROLL!$D76,ADJ!A$1:A$500,0),MATCH(PAYROLL!EF$2,ADJ!$2:$2,0)),0)</f>
        <v/>
      </c>
      <c r="EG76">
        <f>IFERROR(INDEX(ADJ!$A$1:$BZ$1000,MATCH(PAYROLL!$D76,ADJ!A$1:A$500,0),MATCH(PAYROLL!EG$2,ADJ!$2:$2,0)),0)</f>
        <v/>
      </c>
      <c r="EH76">
        <f>IFERROR(INDEX(ADJ!$A$1:$BZ$1000,MATCH(PAYROLL!$D76,ADJ!A$1:A$500,0),MATCH(PAYROLL!EH$2,ADJ!$2:$2,0)),0)</f>
        <v/>
      </c>
      <c r="EI76">
        <f>IFERROR(INDEX(ADJ!$A$1:$BZ$1000,MATCH(PAYROLL!D76,ADJ!A$1:A$500,0),MATCH(PAYROLL!EI$2,ADJ!$2:$2,0)),0)</f>
        <v/>
      </c>
      <c r="EJ76">
        <f>IFERROR(INDEX(ADJ!$A$1:$BZ$1000,MATCH(PAYROLL!$D76,ADJ!A$1:A$500,0),MATCH(PAYROLL!EJ$2,ADJ!$2:$2,0)),0)</f>
        <v/>
      </c>
      <c r="EK76">
        <f>SUM(DZ76:EJ76)</f>
        <v/>
      </c>
    </row>
    <row r="77">
      <c r="A77" t="n">
        <v>75</v>
      </c>
      <c r="B77" t="inlineStr">
        <is>
          <t>Nguyễn Thị Kim Cúc</t>
        </is>
      </c>
      <c r="D77" t="inlineStr">
        <is>
          <t>138749-04</t>
        </is>
      </c>
      <c r="S77">
        <f>IFERROR(INDEX(PIS!$A$1:$BZ$1000,MATCH($D77,PIS!C$1:C$500,0),MATCH("Lương CB tháng trước",PIS!$1:$1,0)),0)</f>
        <v/>
      </c>
      <c r="T77">
        <f>IFERROR(INDEX(PIS!$A$1:$BZ$1000,MATCH($D77,PIS!C$1:C$500,0),MATCH("Lương CB hiện tại",PIS!$1:$1,0)),0)</f>
        <v/>
      </c>
      <c r="U77">
        <f>IFERROR(INDEX(PIS!$A$1:$BZ$1000,MATCH($D77,PIS!C$1:C$500,0),MATCH("Lương đóng BHBB",PIS!$1:$1,0)),0)</f>
        <v/>
      </c>
      <c r="V77">
        <f>IFERROR(INDEX(PIS!$A$1:$BZ$1000,MATCH($D77,PIS!C$1:C$500,0),MATCH(V$2,PIS!$2:$2,0)),0)</f>
        <v/>
      </c>
      <c r="W77">
        <f>IFERROR(INDEX(PIS!$A$1:$BZ$1000,MATCH($D77,PIS!C$1:C$500,0),MATCH(W$2,PIS!$2:$2,0)),0)</f>
        <v/>
      </c>
      <c r="X77">
        <f>IFERROR(INDEX(PIS!$A$1:$BZ$1000,MATCH($D77,PIS!C$1:C$500,0),MATCH(X$2,PIS!$2:$2,0)),0)</f>
        <v/>
      </c>
      <c r="Y77">
        <f>IFERROR(INDEX(PIS!$A$1:$BZ$1000,MATCH($D77,PIS!C$1:C$500,0),MATCH(Y$2,PIS!$2:$2,0)),0)</f>
        <v/>
      </c>
      <c r="Z77">
        <f>IFERROR(INDEX(PIS!$A$1:$BZ$1000,MATCH($D77,PIS!C$1:C$500,0),MATCH(Z$2,PIS!$2:$2,0)),0)</f>
        <v/>
      </c>
      <c r="AA77">
        <f>IFERROR(INDEX(PIS!$A$1:$BZ$1000,MATCH($D77,PIS!C$1:C$500,0),MATCH(AA$2,PIS!$2:$2,0)),0)</f>
        <v/>
      </c>
      <c r="AB77">
        <f>IFERROR(INDEX(PIS!$A$1:$BZ$1000,MATCH($D77,PIS!C$1:C$500,0),MATCH(AB$2,PIS!$2:$2,0)),0)</f>
        <v/>
      </c>
      <c r="AC77">
        <f>SUM(V77:AB77)</f>
        <v/>
      </c>
      <c r="AD77">
        <f>IFERROR(INDEX(TIMESHEET!$A$1:$AI$5000,MATCH($D77,TIMESHEET!A$1:A$500,0),MATCH("T100",TIMESHEET!$2:$2,0))-2,0)</f>
        <v/>
      </c>
      <c r="AE77">
        <f>IFERROR(INDEX(TIMESHEET!$A$1:$AI$5000,MATCH($D77,TIMESHEET!A$1:A$500,0),MATCH("T202",TIMESHEET!$2:$2,0)),0)</f>
        <v/>
      </c>
      <c r="AF77">
        <f>IFERROR(INDEX(TIMESHEET!$A$1:$AI$5000,MATCH($D77,TIMESHEET!A$1:A$500,0),MATCH("T302",TIMESHEET!$2:$2,0)),0)</f>
        <v/>
      </c>
      <c r="AG77">
        <f>IFERROR(INDEX(TIMESHEET!$A$1:$AI$5000,MATCH($D77,TIMESHEET!A$1:A$500,0),MATCH("T406",TIMESHEET!$2:$2,0)),0)</f>
        <v/>
      </c>
      <c r="AH77">
        <f>AE77+AG77</f>
        <v/>
      </c>
      <c r="AI77">
        <f>IFERROR(INDEX(TIMESHEET!$A$1:$AI$5000,MATCH($D77,TIMESHEET!A$1:A$500,0),MATCH("T701",TIMESHEET!$2:$2,0)),0)</f>
        <v/>
      </c>
      <c r="AJ77">
        <f>IFERROR(INDEX(TIMESHEET!$A$1:$AI$5000,MATCH($D77,TIMESHEET!B$1:B$500,0),MATCH("T320",TIMESHEET!$2:$2,0)),0)</f>
        <v/>
      </c>
      <c r="AK77">
        <f>IFERROR(IF(LEFT(INDEX(PIS!O$1:O$500,MATCH(D77,PIS!C$1:C$500)),1)="M",T77/AD77*SUM(AE77:AG77),T77*AD77),0)</f>
        <v/>
      </c>
      <c r="AL77">
        <f>IFERROR(INDEX(ADJ!$A$1:$BZ$1000,MATCH(PAYROLL!D77,ADJ!A$1:A$500,0),MATCH(PAYROLL!AL$2,ADJ!$2:$2,0)),0)</f>
        <v/>
      </c>
      <c r="AM77">
        <f>SUM(AK77:AL77)</f>
        <v/>
      </c>
      <c r="AN77">
        <f>IFERROR(ROUND(V77/$AD77*$AH77,0),0)</f>
        <v/>
      </c>
      <c r="AO77">
        <f>IFERROR(ROUND(W77/$AD77*$AH77,0),0)</f>
        <v/>
      </c>
      <c r="AP77">
        <f>IFERROR(ROUND(X77/$AD77*$AE77,0),0)</f>
        <v/>
      </c>
      <c r="AQ77">
        <f>IFERROR(ROUND(Y77/$AD77*$AH77,0),0)</f>
        <v/>
      </c>
      <c r="AR77">
        <f>IFERROR(ROUND(Z77/$AD77*$AH77,0),0)</f>
        <v/>
      </c>
      <c r="AS77">
        <f>IFERROR(ROUND(AA77/$AD77*$AH77,0),0)</f>
        <v/>
      </c>
      <c r="AT77">
        <f>IFERROR(IF((AE77+AF77+AG77)&gt;13,AB77,ROUND(AB77/AD77*AH77,0)),0)</f>
        <v/>
      </c>
      <c r="AU77">
        <f>IFERROR(INDEX(ADJ!$A$1:$BZ$1000,MATCH(PAYROLL!D77,ADJ!A$1:A$500,0),MATCH(PAYROLL!AU$2,ADJ!$2:$2,0)),0)</f>
        <v/>
      </c>
      <c r="AV77">
        <f>ROUND(SUM(AN77:AU77),0)</f>
        <v/>
      </c>
      <c r="AW77">
        <f>IFERROR(INDEX(TIMESHEET!$A$1:$AI$5000,MATCH(PAYROLL!D77,TIMESHEET!A$1:A$500,0),MATCH("T620",TIMESHEET!$2:$2,0)),0)</f>
        <v/>
      </c>
      <c r="AX77">
        <f>IFERROR(INDEX(TIMESHEET!$A$1:$AI$5000,MATCH(PAYROLL!D77,TIMESHEET!A$1:A$500,0),MATCH("T601",TIMESHEET!$2:$2,0)),0)</f>
        <v/>
      </c>
      <c r="AY77">
        <f>IFERROR(INDEX(TIMESHEET!$A$1:$AI$5000,MATCH(PAYROLL!D77,TIMESHEET!A$1:A$500,0),MATCH("T602",TIMESHEET!$2:$2,0)),0)</f>
        <v/>
      </c>
      <c r="AZ77">
        <f>IFERROR(INDEX(TIMESHEET!$A$1:$AI$5000,MATCH(PAYROLL!D77,TIMESHEET!A$1:A$500,0),MATCH("T603",TIMESHEET!$2:$2,0)),0)</f>
        <v/>
      </c>
      <c r="BA77">
        <f>IFERROR(INDEX(TIMESHEET!$A$1:$AI$5000,MATCH(PAYROLL!D77,TIMESHEET!A$1:A$500,0),MATCH("T611",TIMESHEET!$2:$2,0)),0)</f>
        <v/>
      </c>
      <c r="BB77">
        <f>IFERROR(INDEX(TIMESHEET!$A$1:$AI$5000,MATCH(PAYROLL!D77,TIMESHEET!A$1:A$500,0),MATCH("T612",TIMESHEET!$2:$2,0)),0)</f>
        <v/>
      </c>
      <c r="BC77">
        <f>IFERROR(INDEX(TIMESHEET!$A$1:$AI$5000,MATCH(PAYROLL!D77,TIMESHEET!A$1:A$500,0),MATCH("T613",TIMESHEET!$2:$2,0)),0)</f>
        <v/>
      </c>
      <c r="BD77">
        <f>IFERROR(INDEX(TIMESHEET!$A$1:$AI$5000,MATCH(PAYROLL!D77,TIMESHEET!A$1:A$500,0),MATCH("T500",TIMESHEET!$2:$2,0)),0)</f>
        <v/>
      </c>
      <c r="BE77">
        <f>IFERROR(IF(LEFT(INDEX(PIS!O$1:O$500,MATCH(D77,PIS!C$1:C$500)),1)="M",T77/AD77/8*(AW77+AX77*1.5+AY77*2+AZ77*3+BA77*2.1+BB77*2.7+BC77*3.9+BD77*0.3),T77/8*(AW77+AX77*1.5+AY77*2+AZ77*3+BA77*2.1+BB77*2.7+BC77*3.9+BD77*0.3)),0)</f>
        <v/>
      </c>
      <c r="BF77">
        <f>IFERROR(INDEX(ADJ!$A$1:$BZ$1000,MATCH(PAYROLL!$D77,ADJ!A$1:A$500,0),MATCH(PAYROLL!BF$2,ADJ!$2:$2,0)),0)</f>
        <v/>
      </c>
      <c r="BG77">
        <f>IFERROR(INDEX(ADJ!$A$1:$BZ$1000,MATCH(PAYROLL!D77,ADJ!A$1:A$500,0),MATCH(PAYROLL!BG$2,ADJ!$2:$2,0)),0)</f>
        <v/>
      </c>
      <c r="BH77">
        <f>IFERROR(INDEX(ADJ!$A$1:$BZ$1000,MATCH(PAYROLL!D77,ADJ!A$1:A$500,0),MATCH(PAYROLL!BH$2,ADJ!$2:$2,0)),0)</f>
        <v/>
      </c>
      <c r="BI77">
        <f>IFERROR(INDEX(ADJ!$A$1:$BZ$1000,MATCH(PAYROLL!D77,ADJ!A$1:A$500,0),MATCH(PAYROLL!BI$2,ADJ!$2:$2,0)),0)</f>
        <v/>
      </c>
      <c r="BJ77">
        <f>IFERROR(INDEX(ADJ!$A$1:$BZ$1000,MATCH(PAYROLL!D77,ADJ!A$1:A$500,0),MATCH(PAYROLL!BJ$2,ADJ!$2:$2,0)),0)</f>
        <v/>
      </c>
      <c r="BK77">
        <f>SUM(BF77:BJ77)</f>
        <v/>
      </c>
      <c r="BL77">
        <f>IFERROR(INDEX(ADJ!$A$1:$BZ$1000,MATCH(PAYROLL!D77,ADJ!A$1:A$500,0),MATCH(PAYROLL!BL$2,ADJ!$2:$2,0)),0)</f>
        <v/>
      </c>
      <c r="BM77">
        <f>IFERROR(INDEX(ADJ!$A$1:$BZ$1000,MATCH(PAYROLL!D77,ADJ!A$1:A$500,0),MATCH(PAYROLL!BM$2,ADJ!$2:$2,0)),0)</f>
        <v/>
      </c>
      <c r="BN77">
        <f>IFERROR(INDEX(ADJ!$A$1:$BZ$1000,MATCH(PAYROLL!D77,ADJ!A$1:A$500,0),MATCH(PAYROLL!BN$2,ADJ!$2:$2,0)),0)</f>
        <v/>
      </c>
      <c r="BO77">
        <f>IFERROR(INDEX(ADJ!$A$1:$BZ$1000,MATCH(PAYROLL!D77,ADJ!A$1:A$500,0),MATCH(PAYROLL!BO$2,ADJ!$2:$2,0)),0)</f>
        <v/>
      </c>
      <c r="BP77">
        <f>SUM(AM77,AV77,BE77,BK77,BL77:BO77)</f>
        <v/>
      </c>
      <c r="BQ77">
        <f>BO77</f>
        <v/>
      </c>
      <c r="BR77">
        <f>IFERROR(ROUND(IF(LEFT(INDEX(PIS!O$1:O$500,MATCH(D77,PIS!C$1:C$500)),1)="D",T77/8*(BD77*0.3),IF(LEFT(INDEX(PIS!O$1:O$500,MATCH(D77,PIS!C$1:C$500)),1)="H",T77*($BD77*0.3),T77/$AD77/8*($BD77*0.3))),0),0)</f>
        <v/>
      </c>
      <c r="BS77">
        <f>IF(AP77&lt;1,0,MIN(AP77,730000))</f>
        <v/>
      </c>
      <c r="BT77">
        <f>IFERROR(ROUND((BE77-SUM(AW77:BC77)*T77/AD77/8),0)-BR77,0)</f>
        <v/>
      </c>
      <c r="BU77">
        <f>AO77</f>
        <v/>
      </c>
      <c r="BV77">
        <f>SUM(BQ77:BU77)</f>
        <v/>
      </c>
      <c r="BW77">
        <f>BP77-BV77</f>
        <v/>
      </c>
      <c r="BX77">
        <f>IFERROR(IF(RIGHT(INDEX(PIS!O$1:O$500,MATCH(D77,PIS!C$1:C$500)),5)="Gross",MIN(U77+V77,VLOOKUP("R700",TSC!B:C,2,0)*VLOOKUP("R101",TSC!B:C,2,0))*VLOOKUP("R701",TSC!B:C,2,0)%,0),0)</f>
        <v/>
      </c>
      <c r="BY77">
        <f>IFERROR(IF(RIGHT(INDEX(PIS!O$1:O$500,MATCH(D77,PIS!C$1:C$500)),5)="Gross",MIN(U77+V77,VLOOKUP("R700",TSC!B:C,2,0)*VLOOKUP("R101",TSC!B:C,2,0))*VLOOKUP("T704",TSC!B:C,2,0)%,0),0)</f>
        <v/>
      </c>
      <c r="BZ77">
        <f>IFERROR(IF(RIGHT(INDEX(PIS!O$1:O$500,MATCH(D77,PIS!C$1:C$500)),5)="Gross",MIN(U77+V77,VLOOKUP("R700",TSC!B:C,2,0)*VLOOKUP("1",TSC!F:G,2,0))*VLOOKUP("T705",TSC!B:C,2,0)%,0),0)</f>
        <v/>
      </c>
      <c r="CA77">
        <f>IFERROR(INDEX(ADJ!$A$1:$BZ$1000,MATCH(PAYROLL!D77,ADJ!A$1:A$500,0),MATCH(PAYROLL!CA$2,ADJ!$2:$2,0)),0)</f>
        <v/>
      </c>
      <c r="CB77">
        <f>IFERROR(INDEX(ADJ!$A$1:$BZ$1000,MATCH(PAYROLL!D77,ADJ!A$1:A$500,0),MATCH(PAYROLL!CB$2,ADJ!$2:$2,0)),0)</f>
        <v/>
      </c>
      <c r="CC77">
        <f>SUM(BX77:CB77)</f>
        <v/>
      </c>
      <c r="CD77">
        <f>IFERROR(INDEX(PIS!$A$1:$BZ$1000,MATCH(PAYROLL!D77,PIS!C$1:C$500,0),MATCH(PAYROLL!CD$1,PIS!$1:$1,0)),0)</f>
        <v/>
      </c>
      <c r="CE77">
        <f>IFERROR(IF(OR(INDEX(PIS!P$1:P$500,MATCH(D77,PIS!C$1:C$500,0))="LT2",INDEX(PIS!P$1:P$500,MATCH(D77,PIS!C$1:C$500,0))="P10"),0,SUM(CC77,CD77*VLOOKUP("R601",TSC!B:C,2,0),VLOOKUP("R602",TSC!B:C,2,0))),0)</f>
        <v/>
      </c>
      <c r="CF77">
        <f>MAX(BW77-CE77,0)</f>
        <v/>
      </c>
      <c r="CG77">
        <f>IFERROR(IF(OR(RIGHT(INDEX(PIS!P$1:P$500,MATCH(D77,PIS!C$1:C$500)),5)="P10",RIGHT(INDEX(PIS!P$1:P$500,MATCH(D77,PIS!C$1:C$500)),5)="CK"),0,IF(CF77&lt;=5000000,CF77*5%,IF(CF77&lt;=10000000,CF77*10%-250000,IF(CF77&lt;=18000000,CF77*15%-750000,IF(CF77&lt;=32000000,CF77*20%-1650000,IF(CF77&lt;=52000000,CF77*25%-3250000,IF(CF77&lt;=80000000,BH77*30%-5850000,CF77*35%-9850000))))))),0)</f>
        <v/>
      </c>
      <c r="CH77">
        <f>IFERROR(IF(OR(INDEX(PIS!P$1:P$500,MATCH(D77,PIS!C$1:C$500))="LT",INDEX(PIS!P$1:P$500,MATCH(D77,PIS!C$1:C$500))="CK"),0,IF(CF77&lt;2000000,0,CF77*10%)),0)</f>
        <v/>
      </c>
      <c r="CI77">
        <f>IFERROR(INDEX(ADJ!$A$1:$BZ$1000,MATCH(PAYROLL!D77,ADJ!A$1:A$500,0),MATCH(PAYROLL!CI$2,ADJ!$2:$2,0)),0)</f>
        <v/>
      </c>
      <c r="CJ77">
        <f>IFERROR(INDEX(ADJ!$A$1:$BZ$1000,MATCH(PAYROLL!D77,ADJ!A$1:A$500,0),MATCH(PAYROLL!CJ$2,ADJ!$2:$2,0)),0)</f>
        <v/>
      </c>
      <c r="CK77">
        <f>IFERROR(INDEX(ADJ!$A$1:$BZ$1000,MATCH(PAYROLL!D77,ADJ!A$1:A$500,0),MATCH(PAYROLL!CK$2,ADJ!$2:$2,0)),0)</f>
        <v/>
      </c>
      <c r="CL77">
        <f>SUM(CG77:CK77)</f>
        <v/>
      </c>
      <c r="CM77">
        <f>ROUND(SUM(CH77:CK77),0)</f>
        <v/>
      </c>
      <c r="CN77">
        <f>IFERROR(INDEX(CSDA!D$1:D$500,MATCH($CN$2,CSDA!C$1:C$500,0))*INDEX(PIS!V$1:V$500,MATCH(D77,PIS!C$1:C$500))+INDEX(ADJ!$A$1:$BZ$1000,MATCH(PAYROLL!D77,ADJ!A$1:A$500,0),MATCH(PAYROLL!CN$2,ADJ!$2:$2,0)),0)</f>
        <v/>
      </c>
      <c r="CO77">
        <f>IFERROR(INDEX(ADJ!$A$1:$BZ$1000,MATCH(PAYROLL!D77,ADJ!A$1:A$500,0),MATCH(PAYROLL!CO$2,ADJ!$2:$2,0)),0)</f>
        <v/>
      </c>
      <c r="CP77">
        <f>IFERROR(INDEX(ADJ!$A$1:$BZ$1000,MATCH(PAYROLL!D77,ADJ!A$1:A$500,0),MATCH(PAYROLL!CP$2,ADJ!$2:$2,0)),0)</f>
        <v/>
      </c>
      <c r="CQ77">
        <f>BP77-CL77-CI77-CM77-CN77-CO77-CP77-CC77</f>
        <v/>
      </c>
      <c r="CR77">
        <f>IFERROR(IF(RIGHT(INDEX(PIS!O$1:O$500,MATCH(D77,PIS!C$1:C$500,0)),5)="Gross",MIN(U77+V77,VLOOKUP("R700",TSC!B:C,2,0)*VLOOKUP("R101",TSC!B:C,2,0))*(VLOOKUP("T711",TSC!B:C,2,0)+VLOOKUP("T712",TSC!B:C,2,0))%,MIN(T77+V77,VLOOKUP("R700",TSC!B:C,2,0)*VLOOKUP("R101",TSC!B:C,2,0))*(VLOOKUP("T711",TSC!B:C,2,0)+VLOOKUP("T712",TSC!B:C,2,0)+VLOOKUP("R701",TSC!B:C,2,0))%),0)</f>
        <v/>
      </c>
      <c r="CS77">
        <f>IFERROR(IF(RIGHT(INDEX(PIS!O$1:O$500,MATCH(D77,PIS!C$1:C$500,0)),5)="Gross",MIN(U77+V77,VLOOKUP("R700",TSC!B:C,2,0)*VLOOKUP("R101",TSC!B:C,2,0))*(VLOOKUP("T714",TSC!B:C,2,0))%,MIN(T77+V77,VLOOKUP("R700",TSC!B:C,2,0)*VLOOKUP("R101",TSC!B:C,2,0))*(VLOOKUP("T704",TSC!B:C,2,0)+VLOOKUP("T714",TSC!B:C,2,0))%),0)</f>
        <v/>
      </c>
      <c r="CT77">
        <f>IFERROR(IF(RIGHT(INDEX(PIS!O$1:O$500,MATCH(D77,PIS!C$1:C$500,0)),5)="Gross",MIN(U77+V77,VLOOKUP("R700",TSC!B:C,2,0)*VLOOKUP("R101",TSC!B:C,2,0))*VLOOKUP("T705",TSC!B:C,2,0)%,MIN(T77+V77,VLOOKUP("R700",TSC!B:C,2,0)*VLOOKUP("R101",TSC!B:C,2,0))*VLOOKUP("T705",TSC!B:C,2,0)%),0)</f>
        <v/>
      </c>
      <c r="CU77">
        <f>IFERROR(IF(RIGHT(INDEX(PIS!O$1:O$500,MATCH(D77,PIS!C$1:C$500,0)),5)="Gross",MIN(U77+V77,VLOOKUP("R700",TSC!B:C,2,0)*VLOOKUP("R101",TSC!B:C,2,0))*(VLOOKUP("T713",TSC!B:C,2,0))%,MIN(T77+V77,VLOOKUP("R700",TSC!B:C,2,0)*VLOOKUP("R101",TSC!B:C,2,0))*(VLOOKUP("T713",TSC!B:C,2,0))%),0)</f>
        <v/>
      </c>
      <c r="CV77">
        <f>IFERROR(INDEX(ADJ!$A$1:$BZ$1000,MATCH(PAYROLL!D77,ADJ!A$1:A$500,0),MATCH(PAYROLL!CV$2,ADJ!$2:$2,0)),0)</f>
        <v/>
      </c>
      <c r="CW77">
        <f>IFERROR(INDEX(ADJ!$A$1:$BZ$1000,MATCH(PAYROLL!D77,ADJ!A$1:A$500,0),MATCH(PAYROLL!CW$2,ADJ!$2:$2,0)),0)</f>
        <v/>
      </c>
      <c r="CX77">
        <f>SUM(CR77:CW77)</f>
        <v/>
      </c>
      <c r="CY77">
        <f>ROUND(IF(CR77&gt;0,T77+V77*VLOOKUP("R202",TSC!$B$1:$C$500,2,0),0),0)</f>
        <v/>
      </c>
      <c r="CZ77">
        <f>IFERROR(INDEX(CSDA!D$1:D$500,MATCH($CZ$2,CSDA!C$1:C$500,0)),0)</f>
        <v/>
      </c>
      <c r="DA77">
        <f>ROUND(T77*0.7%,0)</f>
        <v/>
      </c>
      <c r="DB77">
        <f>ROUND(T77/12,0)</f>
        <v/>
      </c>
      <c r="DC77">
        <f ref="DC77" t="array">IFERROR(INDEX(CSDA!D$1:D$500,MATCH("Trích giữ"&amp;PAYROLL!DC$2,CSDA!A$1:A$500&amp;CSDA!C$1:C$500,0)),0)</f>
        <v/>
      </c>
      <c r="DD77">
        <f ref="DD77" t="array">IFERROR(INDEX(CSDA!D$1:D$500,MATCH("Trích giữ"&amp;PAYROLL!DD$2,CSDA!A$1:A$500&amp;CSDA!C$1:C$500,0)),0)</f>
        <v/>
      </c>
      <c r="DE77">
        <f ref="DE77" t="array">IFERROR(INDEX(CSDA!D$1:D$500,MATCH("Trích giữ"&amp;PAYROLL!DE$2,CSDA!A$1:A$500&amp;CSDA!C$1:C$500,0)),0)</f>
        <v/>
      </c>
      <c r="DF77">
        <f>IFERROR(INDEX(CSDA!D$1:D$500,MATCH(PAYROLL!DF$2,CSDA!C$1:C$500,0)),0)</f>
        <v/>
      </c>
      <c r="DG77">
        <f ref="DG77" t="array">IFERROR(INDEX(CSDA!D$1:D$500,MATCH("Trích giữ"&amp;PAYROLL!DG$2,CSDA!A$1:A$500&amp;CSDA!C$1:C$500,0)),0)</f>
        <v/>
      </c>
      <c r="DH77">
        <f>ROUND(T77/26,0)</f>
        <v/>
      </c>
      <c r="DI77">
        <f ref="DI77" t="array">IFERROR(INDEX(CSDA!D$1:D$500,MATCH("Trích giữ"&amp;PAYROLL!DI$2,CSDA!A$1:A$500&amp;CSDA!C$1:C$500,0)),0)</f>
        <v/>
      </c>
      <c r="DJ77">
        <f>IF(U77=0,T77*21.5%-BL77,0)</f>
        <v/>
      </c>
      <c r="DK77">
        <f ref="DK77" t="array">IFERROR(INDEX(CSDA!D$1:D$500,MATCH("Trích giữ"&amp;PAYROLL!DK$2,CSDA!A$1:A$500&amp;CSDA!C$1:C$500,0)),0)</f>
        <v/>
      </c>
      <c r="DL77">
        <f>IFERROR(INDEX(CSDA!D$1:D$500,MATCH(PAYROLL!DL$2,CSDA!C$1:C$500,0))/12,0)</f>
        <v/>
      </c>
      <c r="DM77">
        <f>SUM(DB77:DL77)</f>
        <v/>
      </c>
      <c r="DN77">
        <f>IFERROR(INDEX(ADJ!$A$1:$BZ$1000,MATCH(PAYROLL!D77,ADJ!A$1:A$500,0),MATCH(PAYROLL!DN$2,ADJ!$2:$2,0)),0)</f>
        <v/>
      </c>
      <c r="DO77">
        <f>IFERROR(SUM(BP77,DM77:DN77,CX77:DA77)-DT77,0)</f>
        <v/>
      </c>
      <c r="DP77">
        <f ref="DP77" t="array">SUM(BW77*IFERROR(INDEX(CSDA!D$1:D$500,MATCH(BW$2,CSDA!C$1:C$500,0)),0)%,CX77*IFERROR(INDEX(CSDA!D$1:D$500,MATCH(CX$2,CSDA!C$1:C$500,0)),0)%,DA77*IFERROR(INDEX(CSDA!D$1:D$500,MATCH(DA$2,CSDA!C$1:C$500,0)),0)%,DB77*IFERROR(INDEX(CSDA!D$1:D$500,MATCH(DB$2,CSDA!C$1:C$500,0)),0)%,DF77*IFERROR(INDEX(CSDA!D$1:D$500,MATCH("Phí dịch vụ"&amp;PAYROLL!DF$2,CSDA!A$1:A$500&amp;CSDA!C$1:C$500,0)),0)%,DC77*IFERROR(INDEX(CSDA!D$1:D$500,MATCH("Phí dịch vụ"&amp;PAYROLL!DC$2,CSDA!A$1:A$500&amp;CSDA!C$1:C$500,0)),0)%,DH77*IFERROR(INDEX(CSDA!D$1:D$500,MATCH("Phí dịch vụ"&amp;PAYROLL!DH$2,CSDA!A$1:A$500&amp;CSDA!C$1:C$500,0)),0)%,DJ77*IFERROR(INDEX(CSDA!D$1:D$500,MATCH("Phí dịch vụ"&amp;PAYROLL!DJ$2,CSDA!A$1:A$500&amp;CSDA!C$1:C$500,0)),0)%,BN77*IFERROR(INDEX(CSDA!D$1:D$500,MATCH(BN$2,CSDA!C$1:C$500,0)),0)%)-BN77*7%</f>
        <v/>
      </c>
      <c r="DQ77">
        <f>IFERROR(INDEX(ADJ!$A$1:$BZ$1000,MATCH(PAYROLL!D77,ADJ!A$1:A$500,0),MATCH(PAYROLL!DQ$2,ADJ!$2:$2,0)),0)</f>
        <v/>
      </c>
      <c r="DR77">
        <f>IFERROR(INDEX(ADJ!$A$1:$BZ$1000,MATCH(PAYROLL!D77,ADJ!A$1:A$500,0),MATCH(PAYROLL!DR$2,ADJ!$2:$2,0)),0)</f>
        <v/>
      </c>
      <c r="DS77">
        <f>SUM(DP77:DR77)</f>
        <v/>
      </c>
      <c r="DT77">
        <f>EK77</f>
        <v/>
      </c>
      <c r="DU77">
        <f>SUM(DO77:DR77)</f>
        <v/>
      </c>
      <c r="DV77">
        <f>ROUND(DU77*0.1,0)</f>
        <v/>
      </c>
      <c r="DW77">
        <f>DU77+DV77</f>
        <v/>
      </c>
      <c r="DZ77">
        <f>IFERROR(INDEX(ADJ!$A$1:$BZ$1000,MATCH(PAYROLL!$D77,ADJ!A$1:A$500,0),MATCH(PAYROLL!DZ$2,ADJ!$2:$2,0)),0)</f>
        <v/>
      </c>
      <c r="EA77">
        <f>IFERROR(INDEX(ADJ!$A$1:$BZ$1000,MATCH(PAYROLL!$D77,ADJ!A$1:A$500,0),MATCH(PAYROLL!EA$2,ADJ!$2:$2,0)),0)</f>
        <v/>
      </c>
      <c r="EB77">
        <f>IFERROR(INDEX(ADJ!$A$1:$BZ$1000,MATCH(PAYROLL!$D77,ADJ!A$1:A$500,0),MATCH(PAYROLL!EB$2,ADJ!$2:$2,0)),0)</f>
        <v/>
      </c>
      <c r="EC77">
        <f>IFERROR(INDEX(ADJ!$A$1:$BZ$1000,MATCH(PAYROLL!$D77,ADJ!A$1:A$500,0),MATCH(PAYROLL!EC$2,ADJ!$2:$2,0)),0)</f>
        <v/>
      </c>
      <c r="ED77">
        <f>IFERROR(INDEX(ADJ!$A$1:$BZ$1000,MATCH(PAYROLL!$D77,ADJ!A$1:A$500,0),MATCH(PAYROLL!ED$2,ADJ!$2:$2,0)),0)</f>
        <v/>
      </c>
      <c r="EE77">
        <f>IFERROR(INDEX(ADJ!$A$1:$BZ$1000,MATCH(PAYROLL!$D77,ADJ!A$1:A$500,0),MATCH(PAYROLL!EE$2,ADJ!$2:$2,0)),0)</f>
        <v/>
      </c>
      <c r="EF77">
        <f>IFERROR(INDEX(ADJ!$A$1:$BZ$1000,MATCH(PAYROLL!$D77,ADJ!A$1:A$500,0),MATCH(PAYROLL!EF$2,ADJ!$2:$2,0)),0)</f>
        <v/>
      </c>
      <c r="EG77">
        <f>IFERROR(INDEX(ADJ!$A$1:$BZ$1000,MATCH(PAYROLL!$D77,ADJ!A$1:A$500,0),MATCH(PAYROLL!EG$2,ADJ!$2:$2,0)),0)</f>
        <v/>
      </c>
      <c r="EH77">
        <f>IFERROR(INDEX(ADJ!$A$1:$BZ$1000,MATCH(PAYROLL!$D77,ADJ!A$1:A$500,0),MATCH(PAYROLL!EH$2,ADJ!$2:$2,0)),0)</f>
        <v/>
      </c>
      <c r="EI77">
        <f>IFERROR(INDEX(ADJ!$A$1:$BZ$1000,MATCH(PAYROLL!D77,ADJ!A$1:A$500,0),MATCH(PAYROLL!EI$2,ADJ!$2:$2,0)),0)</f>
        <v/>
      </c>
      <c r="EJ77">
        <f>IFERROR(INDEX(ADJ!$A$1:$BZ$1000,MATCH(PAYROLL!$D77,ADJ!A$1:A$500,0),MATCH(PAYROLL!EJ$2,ADJ!$2:$2,0)),0)</f>
        <v/>
      </c>
      <c r="EK77">
        <f>SUM(DZ77:EJ77)</f>
        <v/>
      </c>
    </row>
    <row r="78">
      <c r="A78" t="n">
        <v>76</v>
      </c>
      <c r="B78" t="inlineStr">
        <is>
          <t>Nghiêm Văn Vinh</t>
        </is>
      </c>
      <c r="D78" t="inlineStr">
        <is>
          <t>152886-02</t>
        </is>
      </c>
      <c r="S78">
        <f>IFERROR(INDEX(PIS!$A$1:$BZ$1000,MATCH($D78,PIS!C$1:C$500,0),MATCH("Lương CB tháng trước",PIS!$1:$1,0)),0)</f>
        <v/>
      </c>
      <c r="T78">
        <f>IFERROR(INDEX(PIS!$A$1:$BZ$1000,MATCH($D78,PIS!C$1:C$500,0),MATCH("Lương CB hiện tại",PIS!$1:$1,0)),0)</f>
        <v/>
      </c>
      <c r="U78">
        <f>IFERROR(INDEX(PIS!$A$1:$BZ$1000,MATCH($D78,PIS!C$1:C$500,0),MATCH("Lương đóng BHBB",PIS!$1:$1,0)),0)</f>
        <v/>
      </c>
      <c r="V78">
        <f>IFERROR(INDEX(PIS!$A$1:$BZ$1000,MATCH($D78,PIS!C$1:C$500,0),MATCH(V$2,PIS!$2:$2,0)),0)</f>
        <v/>
      </c>
      <c r="W78">
        <f>IFERROR(INDEX(PIS!$A$1:$BZ$1000,MATCH($D78,PIS!C$1:C$500,0),MATCH(W$2,PIS!$2:$2,0)),0)</f>
        <v/>
      </c>
      <c r="X78">
        <f>IFERROR(INDEX(PIS!$A$1:$BZ$1000,MATCH($D78,PIS!C$1:C$500,0),MATCH(X$2,PIS!$2:$2,0)),0)</f>
        <v/>
      </c>
      <c r="Y78">
        <f>IFERROR(INDEX(PIS!$A$1:$BZ$1000,MATCH($D78,PIS!C$1:C$500,0),MATCH(Y$2,PIS!$2:$2,0)),0)</f>
        <v/>
      </c>
      <c r="Z78">
        <f>IFERROR(INDEX(PIS!$A$1:$BZ$1000,MATCH($D78,PIS!C$1:C$500,0),MATCH(Z$2,PIS!$2:$2,0)),0)</f>
        <v/>
      </c>
      <c r="AA78">
        <f>IFERROR(INDEX(PIS!$A$1:$BZ$1000,MATCH($D78,PIS!C$1:C$500,0),MATCH(AA$2,PIS!$2:$2,0)),0)</f>
        <v/>
      </c>
      <c r="AB78">
        <f>IFERROR(INDEX(PIS!$A$1:$BZ$1000,MATCH($D78,PIS!C$1:C$500,0),MATCH(AB$2,PIS!$2:$2,0)),0)</f>
        <v/>
      </c>
      <c r="AC78">
        <f>SUM(V78:AB78)</f>
        <v/>
      </c>
      <c r="AD78">
        <f>IFERROR(INDEX(TIMESHEET!$A$1:$AI$5000,MATCH($D78,TIMESHEET!A$1:A$500,0),MATCH("T100",TIMESHEET!$2:$2,0))-2,0)</f>
        <v/>
      </c>
      <c r="AE78">
        <f>IFERROR(INDEX(TIMESHEET!$A$1:$AI$5000,MATCH($D78,TIMESHEET!A$1:A$500,0),MATCH("T202",TIMESHEET!$2:$2,0)),0)</f>
        <v/>
      </c>
      <c r="AF78">
        <f>IFERROR(INDEX(TIMESHEET!$A$1:$AI$5000,MATCH($D78,TIMESHEET!A$1:A$500,0),MATCH("T302",TIMESHEET!$2:$2,0)),0)</f>
        <v/>
      </c>
      <c r="AG78">
        <f>IFERROR(INDEX(TIMESHEET!$A$1:$AI$5000,MATCH($D78,TIMESHEET!A$1:A$500,0),MATCH("T406",TIMESHEET!$2:$2,0)),0)</f>
        <v/>
      </c>
      <c r="AH78">
        <f>AE78+AG78</f>
        <v/>
      </c>
      <c r="AI78">
        <f>IFERROR(INDEX(TIMESHEET!$A$1:$AI$5000,MATCH($D78,TIMESHEET!A$1:A$500,0),MATCH("T701",TIMESHEET!$2:$2,0)),0)</f>
        <v/>
      </c>
      <c r="AJ78">
        <f>IFERROR(INDEX(TIMESHEET!$A$1:$AI$5000,MATCH($D78,TIMESHEET!B$1:B$500,0),MATCH("T320",TIMESHEET!$2:$2,0)),0)</f>
        <v/>
      </c>
      <c r="AK78">
        <f>IFERROR(IF(LEFT(INDEX(PIS!O$1:O$500,MATCH(D78,PIS!C$1:C$500)),1)="M",T78/AD78*SUM(AE78:AG78),T78*AD78),0)</f>
        <v/>
      </c>
      <c r="AL78">
        <f>IFERROR(INDEX(ADJ!$A$1:$BZ$1000,MATCH(PAYROLL!D78,ADJ!A$1:A$500,0),MATCH(PAYROLL!AL$2,ADJ!$2:$2,0)),0)</f>
        <v/>
      </c>
      <c r="AM78">
        <f>SUM(AK78:AL78)</f>
        <v/>
      </c>
      <c r="AN78">
        <f>IFERROR(ROUND(V78/$AD78*$AH78,0),0)</f>
        <v/>
      </c>
      <c r="AO78">
        <f>IFERROR(ROUND(W78/$AD78*$AH78,0),0)</f>
        <v/>
      </c>
      <c r="AP78">
        <f>IFERROR(ROUND(X78/$AD78*$AE78,0),0)</f>
        <v/>
      </c>
      <c r="AQ78">
        <f>IFERROR(ROUND(Y78/$AD78*$AH78,0),0)</f>
        <v/>
      </c>
      <c r="AR78">
        <f>IFERROR(ROUND(Z78/$AD78*$AH78,0),0)</f>
        <v/>
      </c>
      <c r="AS78">
        <f>IFERROR(ROUND(AA78/$AD78*$AH78,0),0)</f>
        <v/>
      </c>
      <c r="AT78">
        <f>IFERROR(IF((AE78+AF78+AG78)&gt;13,AB78,ROUND(AB78/AD78*AH78,0)),0)</f>
        <v/>
      </c>
      <c r="AU78">
        <f>IFERROR(INDEX(ADJ!$A$1:$BZ$1000,MATCH(PAYROLL!D78,ADJ!A$1:A$500,0),MATCH(PAYROLL!AU$2,ADJ!$2:$2,0)),0)</f>
        <v/>
      </c>
      <c r="AV78">
        <f>ROUND(SUM(AN78:AU78),0)</f>
        <v/>
      </c>
      <c r="AW78">
        <f>IFERROR(INDEX(TIMESHEET!$A$1:$AI$5000,MATCH(PAYROLL!D78,TIMESHEET!A$1:A$500,0),MATCH("T620",TIMESHEET!$2:$2,0)),0)</f>
        <v/>
      </c>
      <c r="AX78">
        <f>IFERROR(INDEX(TIMESHEET!$A$1:$AI$5000,MATCH(PAYROLL!D78,TIMESHEET!A$1:A$500,0),MATCH("T601",TIMESHEET!$2:$2,0)),0)</f>
        <v/>
      </c>
      <c r="AY78">
        <f>IFERROR(INDEX(TIMESHEET!$A$1:$AI$5000,MATCH(PAYROLL!D78,TIMESHEET!A$1:A$500,0),MATCH("T602",TIMESHEET!$2:$2,0)),0)</f>
        <v/>
      </c>
      <c r="AZ78">
        <f>IFERROR(INDEX(TIMESHEET!$A$1:$AI$5000,MATCH(PAYROLL!D78,TIMESHEET!A$1:A$500,0),MATCH("T603",TIMESHEET!$2:$2,0)),0)</f>
        <v/>
      </c>
      <c r="BA78">
        <f>IFERROR(INDEX(TIMESHEET!$A$1:$AI$5000,MATCH(PAYROLL!D78,TIMESHEET!A$1:A$500,0),MATCH("T611",TIMESHEET!$2:$2,0)),0)</f>
        <v/>
      </c>
      <c r="BB78">
        <f>IFERROR(INDEX(TIMESHEET!$A$1:$AI$5000,MATCH(PAYROLL!D78,TIMESHEET!A$1:A$500,0),MATCH("T612",TIMESHEET!$2:$2,0)),0)</f>
        <v/>
      </c>
      <c r="BC78">
        <f>IFERROR(INDEX(TIMESHEET!$A$1:$AI$5000,MATCH(PAYROLL!D78,TIMESHEET!A$1:A$500,0),MATCH("T613",TIMESHEET!$2:$2,0)),0)</f>
        <v/>
      </c>
      <c r="BD78">
        <f>IFERROR(INDEX(TIMESHEET!$A$1:$AI$5000,MATCH(PAYROLL!D78,TIMESHEET!A$1:A$500,0),MATCH("T500",TIMESHEET!$2:$2,0)),0)</f>
        <v/>
      </c>
      <c r="BE78">
        <f>IFERROR(IF(LEFT(INDEX(PIS!O$1:O$500,MATCH(D78,PIS!C$1:C$500)),1)="M",T78/AD78/8*(AW78+AX78*1.5+AY78*2+AZ78*3+BA78*2.1+BB78*2.7+BC78*3.9+BD78*0.3),T78/8*(AW78+AX78*1.5+AY78*2+AZ78*3+BA78*2.1+BB78*2.7+BC78*3.9+BD78*0.3)),0)</f>
        <v/>
      </c>
      <c r="BF78">
        <f>IFERROR(INDEX(ADJ!$A$1:$BZ$1000,MATCH(PAYROLL!$D78,ADJ!A$1:A$500,0),MATCH(PAYROLL!BF$2,ADJ!$2:$2,0)),0)</f>
        <v/>
      </c>
      <c r="BG78">
        <f>IFERROR(INDEX(ADJ!$A$1:$BZ$1000,MATCH(PAYROLL!D78,ADJ!A$1:A$500,0),MATCH(PAYROLL!BG$2,ADJ!$2:$2,0)),0)</f>
        <v/>
      </c>
      <c r="BH78">
        <f>IFERROR(INDEX(ADJ!$A$1:$BZ$1000,MATCH(PAYROLL!D78,ADJ!A$1:A$500,0),MATCH(PAYROLL!BH$2,ADJ!$2:$2,0)),0)</f>
        <v/>
      </c>
      <c r="BI78">
        <f>IFERROR(INDEX(ADJ!$A$1:$BZ$1000,MATCH(PAYROLL!D78,ADJ!A$1:A$500,0),MATCH(PAYROLL!BI$2,ADJ!$2:$2,0)),0)</f>
        <v/>
      </c>
      <c r="BJ78">
        <f>IFERROR(INDEX(ADJ!$A$1:$BZ$1000,MATCH(PAYROLL!D78,ADJ!A$1:A$500,0),MATCH(PAYROLL!BJ$2,ADJ!$2:$2,0)),0)</f>
        <v/>
      </c>
      <c r="BK78">
        <f>SUM(BF78:BJ78)</f>
        <v/>
      </c>
      <c r="BL78">
        <f>IFERROR(INDEX(ADJ!$A$1:$BZ$1000,MATCH(PAYROLL!D78,ADJ!A$1:A$500,0),MATCH(PAYROLL!BL$2,ADJ!$2:$2,0)),0)</f>
        <v/>
      </c>
      <c r="BM78">
        <f>IFERROR(INDEX(ADJ!$A$1:$BZ$1000,MATCH(PAYROLL!D78,ADJ!A$1:A$500,0),MATCH(PAYROLL!BM$2,ADJ!$2:$2,0)),0)</f>
        <v/>
      </c>
      <c r="BN78">
        <f>IFERROR(INDEX(ADJ!$A$1:$BZ$1000,MATCH(PAYROLL!D78,ADJ!A$1:A$500,0),MATCH(PAYROLL!BN$2,ADJ!$2:$2,0)),0)</f>
        <v/>
      </c>
      <c r="BO78">
        <f>IFERROR(INDEX(ADJ!$A$1:$BZ$1000,MATCH(PAYROLL!D78,ADJ!A$1:A$500,0),MATCH(PAYROLL!BO$2,ADJ!$2:$2,0)),0)</f>
        <v/>
      </c>
      <c r="BP78">
        <f>SUM(AM78,AV78,BE78,BK78,BL78:BO78)</f>
        <v/>
      </c>
      <c r="BQ78">
        <f>BO78</f>
        <v/>
      </c>
      <c r="BR78">
        <f>IFERROR(ROUND(IF(LEFT(INDEX(PIS!O$1:O$500,MATCH(D78,PIS!C$1:C$500)),1)="D",T78/8*(BD78*0.3),IF(LEFT(INDEX(PIS!O$1:O$500,MATCH(D78,PIS!C$1:C$500)),1)="H",T78*($BD78*0.3),T78/$AD78/8*($BD78*0.3))),0),0)</f>
        <v/>
      </c>
      <c r="BS78">
        <f>IF(AP78&lt;1,0,MIN(AP78,730000))</f>
        <v/>
      </c>
      <c r="BT78">
        <f>IFERROR(ROUND((BE78-SUM(AW78:BC78)*T78/AD78/8),0)-BR78,0)</f>
        <v/>
      </c>
      <c r="BU78">
        <f>AO78</f>
        <v/>
      </c>
      <c r="BV78">
        <f>SUM(BQ78:BU78)</f>
        <v/>
      </c>
      <c r="BW78">
        <f>BP78-BV78</f>
        <v/>
      </c>
      <c r="BX78">
        <f>IFERROR(IF(RIGHT(INDEX(PIS!O$1:O$500,MATCH(D78,PIS!C$1:C$500)),5)="Gross",MIN(U78+V78,VLOOKUP("R700",TSC!B:C,2,0)*VLOOKUP("R101",TSC!B:C,2,0))*VLOOKUP("R701",TSC!B:C,2,0)%,0),0)</f>
        <v/>
      </c>
      <c r="BY78">
        <f>IFERROR(IF(RIGHT(INDEX(PIS!O$1:O$500,MATCH(D78,PIS!C$1:C$500)),5)="Gross",MIN(U78+V78,VLOOKUP("R700",TSC!B:C,2,0)*VLOOKUP("R101",TSC!B:C,2,0))*VLOOKUP("T704",TSC!B:C,2,0)%,0),0)</f>
        <v/>
      </c>
      <c r="BZ78">
        <f>IFERROR(IF(RIGHT(INDEX(PIS!O$1:O$500,MATCH(D78,PIS!C$1:C$500)),5)="Gross",MIN(U78+V78,VLOOKUP("R700",TSC!B:C,2,0)*VLOOKUP("1",TSC!F:G,2,0))*VLOOKUP("T705",TSC!B:C,2,0)%,0),0)</f>
        <v/>
      </c>
      <c r="CA78">
        <f>IFERROR(INDEX(ADJ!$A$1:$BZ$1000,MATCH(PAYROLL!D78,ADJ!A$1:A$500,0),MATCH(PAYROLL!CA$2,ADJ!$2:$2,0)),0)</f>
        <v/>
      </c>
      <c r="CB78">
        <f>IFERROR(INDEX(ADJ!$A$1:$BZ$1000,MATCH(PAYROLL!D78,ADJ!A$1:A$500,0),MATCH(PAYROLL!CB$2,ADJ!$2:$2,0)),0)</f>
        <v/>
      </c>
      <c r="CC78">
        <f>SUM(BX78:CB78)</f>
        <v/>
      </c>
      <c r="CD78">
        <f>IFERROR(INDEX(PIS!$A$1:$BZ$1000,MATCH(PAYROLL!D78,PIS!C$1:C$500,0),MATCH(PAYROLL!CD$1,PIS!$1:$1,0)),0)</f>
        <v/>
      </c>
      <c r="CE78">
        <f>IFERROR(IF(OR(INDEX(PIS!P$1:P$500,MATCH(D78,PIS!C$1:C$500,0))="LT2",INDEX(PIS!P$1:P$500,MATCH(D78,PIS!C$1:C$500,0))="P10"),0,SUM(CC78,CD78*VLOOKUP("R601",TSC!B:C,2,0),VLOOKUP("R602",TSC!B:C,2,0))),0)</f>
        <v/>
      </c>
      <c r="CF78">
        <f>MAX(BW78-CE78,0)</f>
        <v/>
      </c>
      <c r="CG78">
        <f>IFERROR(IF(OR(RIGHT(INDEX(PIS!P$1:P$500,MATCH(D78,PIS!C$1:C$500)),5)="P10",RIGHT(INDEX(PIS!P$1:P$500,MATCH(D78,PIS!C$1:C$500)),5)="CK"),0,IF(CF78&lt;=5000000,CF78*5%,IF(CF78&lt;=10000000,CF78*10%-250000,IF(CF78&lt;=18000000,CF78*15%-750000,IF(CF78&lt;=32000000,CF78*20%-1650000,IF(CF78&lt;=52000000,CF78*25%-3250000,IF(CF78&lt;=80000000,BH78*30%-5850000,CF78*35%-9850000))))))),0)</f>
        <v/>
      </c>
      <c r="CH78">
        <f>IFERROR(IF(OR(INDEX(PIS!P$1:P$500,MATCH(D78,PIS!C$1:C$500))="LT",INDEX(PIS!P$1:P$500,MATCH(D78,PIS!C$1:C$500))="CK"),0,IF(CF78&lt;2000000,0,CF78*10%)),0)</f>
        <v/>
      </c>
      <c r="CI78">
        <f>IFERROR(INDEX(ADJ!$A$1:$BZ$1000,MATCH(PAYROLL!D78,ADJ!A$1:A$500,0),MATCH(PAYROLL!CI$2,ADJ!$2:$2,0)),0)</f>
        <v/>
      </c>
      <c r="CJ78">
        <f>IFERROR(INDEX(ADJ!$A$1:$BZ$1000,MATCH(PAYROLL!D78,ADJ!A$1:A$500,0),MATCH(PAYROLL!CJ$2,ADJ!$2:$2,0)),0)</f>
        <v/>
      </c>
      <c r="CK78">
        <f>IFERROR(INDEX(ADJ!$A$1:$BZ$1000,MATCH(PAYROLL!D78,ADJ!A$1:A$500,0),MATCH(PAYROLL!CK$2,ADJ!$2:$2,0)),0)</f>
        <v/>
      </c>
      <c r="CL78">
        <f>SUM(CG78:CK78)</f>
        <v/>
      </c>
      <c r="CM78">
        <f>ROUND(SUM(CH78:CK78),0)</f>
        <v/>
      </c>
      <c r="CN78">
        <f>IFERROR(INDEX(CSDA!D$1:D$500,MATCH($CN$2,CSDA!C$1:C$500,0))*INDEX(PIS!V$1:V$500,MATCH(D78,PIS!C$1:C$500))+INDEX(ADJ!$A$1:$BZ$1000,MATCH(PAYROLL!D78,ADJ!A$1:A$500,0),MATCH(PAYROLL!CN$2,ADJ!$2:$2,0)),0)</f>
        <v/>
      </c>
      <c r="CO78">
        <f>IFERROR(INDEX(ADJ!$A$1:$BZ$1000,MATCH(PAYROLL!D78,ADJ!A$1:A$500,0),MATCH(PAYROLL!CO$2,ADJ!$2:$2,0)),0)</f>
        <v/>
      </c>
      <c r="CP78">
        <f>IFERROR(INDEX(ADJ!$A$1:$BZ$1000,MATCH(PAYROLL!D78,ADJ!A$1:A$500,0),MATCH(PAYROLL!CP$2,ADJ!$2:$2,0)),0)</f>
        <v/>
      </c>
      <c r="CQ78">
        <f>BP78-CL78-CI78-CM78-CN78-CO78-CP78-CC78</f>
        <v/>
      </c>
      <c r="CR78">
        <f>IFERROR(IF(RIGHT(INDEX(PIS!O$1:O$500,MATCH(D78,PIS!C$1:C$500,0)),5)="Gross",MIN(U78+V78,VLOOKUP("R700",TSC!B:C,2,0)*VLOOKUP("R101",TSC!B:C,2,0))*(VLOOKUP("T711",TSC!B:C,2,0)+VLOOKUP("T712",TSC!B:C,2,0))%,MIN(T78+V78,VLOOKUP("R700",TSC!B:C,2,0)*VLOOKUP("R101",TSC!B:C,2,0))*(VLOOKUP("T711",TSC!B:C,2,0)+VLOOKUP("T712",TSC!B:C,2,0)+VLOOKUP("R701",TSC!B:C,2,0))%),0)</f>
        <v/>
      </c>
      <c r="CS78">
        <f>IFERROR(IF(RIGHT(INDEX(PIS!O$1:O$500,MATCH(D78,PIS!C$1:C$500,0)),5)="Gross",MIN(U78+V78,VLOOKUP("R700",TSC!B:C,2,0)*VLOOKUP("R101",TSC!B:C,2,0))*(VLOOKUP("T714",TSC!B:C,2,0))%,MIN(T78+V78,VLOOKUP("R700",TSC!B:C,2,0)*VLOOKUP("R101",TSC!B:C,2,0))*(VLOOKUP("T704",TSC!B:C,2,0)+VLOOKUP("T714",TSC!B:C,2,0))%),0)</f>
        <v/>
      </c>
      <c r="CT78">
        <f>IFERROR(IF(RIGHT(INDEX(PIS!O$1:O$500,MATCH(D78,PIS!C$1:C$500,0)),5)="Gross",MIN(U78+V78,VLOOKUP("R700",TSC!B:C,2,0)*VLOOKUP("R101",TSC!B:C,2,0))*VLOOKUP("T705",TSC!B:C,2,0)%,MIN(T78+V78,VLOOKUP("R700",TSC!B:C,2,0)*VLOOKUP("R101",TSC!B:C,2,0))*VLOOKUP("T705",TSC!B:C,2,0)%),0)</f>
        <v/>
      </c>
      <c r="CU78">
        <f>IFERROR(IF(RIGHT(INDEX(PIS!O$1:O$500,MATCH(D78,PIS!C$1:C$500,0)),5)="Gross",MIN(U78+V78,VLOOKUP("R700",TSC!B:C,2,0)*VLOOKUP("R101",TSC!B:C,2,0))*(VLOOKUP("T713",TSC!B:C,2,0))%,MIN(T78+V78,VLOOKUP("R700",TSC!B:C,2,0)*VLOOKUP("R101",TSC!B:C,2,0))*(VLOOKUP("T713",TSC!B:C,2,0))%),0)</f>
        <v/>
      </c>
      <c r="CV78">
        <f>IFERROR(INDEX(ADJ!$A$1:$BZ$1000,MATCH(PAYROLL!D78,ADJ!A$1:A$500,0),MATCH(PAYROLL!CV$2,ADJ!$2:$2,0)),0)</f>
        <v/>
      </c>
      <c r="CW78">
        <f>IFERROR(INDEX(ADJ!$A$1:$BZ$1000,MATCH(PAYROLL!D78,ADJ!A$1:A$500,0),MATCH(PAYROLL!CW$2,ADJ!$2:$2,0)),0)</f>
        <v/>
      </c>
      <c r="CX78">
        <f>SUM(CR78:CW78)</f>
        <v/>
      </c>
      <c r="CY78">
        <f>ROUND(IF(CR78&gt;0,T78+V78*VLOOKUP("R202",TSC!$B$1:$C$500,2,0),0),0)</f>
        <v/>
      </c>
      <c r="CZ78">
        <f>IFERROR(INDEX(CSDA!D$1:D$500,MATCH($CZ$2,CSDA!C$1:C$500,0)),0)</f>
        <v/>
      </c>
      <c r="DA78">
        <f>ROUND(T78*0.7%,0)</f>
        <v/>
      </c>
      <c r="DB78">
        <f>ROUND(T78/12,0)</f>
        <v/>
      </c>
      <c r="DC78">
        <f ref="DC78" t="array">IFERROR(INDEX(CSDA!D$1:D$500,MATCH("Trích giữ"&amp;PAYROLL!DC$2,CSDA!A$1:A$500&amp;CSDA!C$1:C$500,0)),0)</f>
        <v/>
      </c>
      <c r="DD78">
        <f ref="DD78" t="array">IFERROR(INDEX(CSDA!D$1:D$500,MATCH("Trích giữ"&amp;PAYROLL!DD$2,CSDA!A$1:A$500&amp;CSDA!C$1:C$500,0)),0)</f>
        <v/>
      </c>
      <c r="DE78">
        <f ref="DE78" t="array">IFERROR(INDEX(CSDA!D$1:D$500,MATCH("Trích giữ"&amp;PAYROLL!DE$2,CSDA!A$1:A$500&amp;CSDA!C$1:C$500,0)),0)</f>
        <v/>
      </c>
      <c r="DF78">
        <f>IFERROR(INDEX(CSDA!D$1:D$500,MATCH(PAYROLL!DF$2,CSDA!C$1:C$500,0)),0)</f>
        <v/>
      </c>
      <c r="DG78">
        <f ref="DG78" t="array">IFERROR(INDEX(CSDA!D$1:D$500,MATCH("Trích giữ"&amp;PAYROLL!DG$2,CSDA!A$1:A$500&amp;CSDA!C$1:C$500,0)),0)</f>
        <v/>
      </c>
      <c r="DH78">
        <f>ROUND(T78/26,0)</f>
        <v/>
      </c>
      <c r="DI78">
        <f ref="DI78" t="array">IFERROR(INDEX(CSDA!D$1:D$500,MATCH("Trích giữ"&amp;PAYROLL!DI$2,CSDA!A$1:A$500&amp;CSDA!C$1:C$500,0)),0)</f>
        <v/>
      </c>
      <c r="DJ78">
        <f>IF(U78=0,T78*21.5%-BL78,0)</f>
        <v/>
      </c>
      <c r="DK78">
        <f ref="DK78" t="array">IFERROR(INDEX(CSDA!D$1:D$500,MATCH("Trích giữ"&amp;PAYROLL!DK$2,CSDA!A$1:A$500&amp;CSDA!C$1:C$500,0)),0)</f>
        <v/>
      </c>
      <c r="DL78">
        <f>IFERROR(INDEX(CSDA!D$1:D$500,MATCH(PAYROLL!DL$2,CSDA!C$1:C$500,0))/12,0)</f>
        <v/>
      </c>
      <c r="DM78">
        <f>SUM(DB78:DL78)</f>
        <v/>
      </c>
      <c r="DN78">
        <f>IFERROR(INDEX(ADJ!$A$1:$BZ$1000,MATCH(PAYROLL!D78,ADJ!A$1:A$500,0),MATCH(PAYROLL!DN$2,ADJ!$2:$2,0)),0)</f>
        <v/>
      </c>
      <c r="DO78">
        <f>IFERROR(SUM(BP78,DM78:DN78,CX78:DA78)-DT78,0)</f>
        <v/>
      </c>
      <c r="DP78">
        <f ref="DP78" t="array">SUM(BW78*IFERROR(INDEX(CSDA!D$1:D$500,MATCH(BW$2,CSDA!C$1:C$500,0)),0)%,CX78*IFERROR(INDEX(CSDA!D$1:D$500,MATCH(CX$2,CSDA!C$1:C$500,0)),0)%,DA78*IFERROR(INDEX(CSDA!D$1:D$500,MATCH(DA$2,CSDA!C$1:C$500,0)),0)%,DB78*IFERROR(INDEX(CSDA!D$1:D$500,MATCH(DB$2,CSDA!C$1:C$500,0)),0)%,DF78*IFERROR(INDEX(CSDA!D$1:D$500,MATCH("Phí dịch vụ"&amp;PAYROLL!DF$2,CSDA!A$1:A$500&amp;CSDA!C$1:C$500,0)),0)%,DC78*IFERROR(INDEX(CSDA!D$1:D$500,MATCH("Phí dịch vụ"&amp;PAYROLL!DC$2,CSDA!A$1:A$500&amp;CSDA!C$1:C$500,0)),0)%,DH78*IFERROR(INDEX(CSDA!D$1:D$500,MATCH("Phí dịch vụ"&amp;PAYROLL!DH$2,CSDA!A$1:A$500&amp;CSDA!C$1:C$500,0)),0)%,DJ78*IFERROR(INDEX(CSDA!D$1:D$500,MATCH("Phí dịch vụ"&amp;PAYROLL!DJ$2,CSDA!A$1:A$500&amp;CSDA!C$1:C$500,0)),0)%,BN78*IFERROR(INDEX(CSDA!D$1:D$500,MATCH(BN$2,CSDA!C$1:C$500,0)),0)%)-BN78*7%</f>
        <v/>
      </c>
      <c r="DQ78">
        <f>IFERROR(INDEX(ADJ!$A$1:$BZ$1000,MATCH(PAYROLL!D78,ADJ!A$1:A$500,0),MATCH(PAYROLL!DQ$2,ADJ!$2:$2,0)),0)</f>
        <v/>
      </c>
      <c r="DR78">
        <f>IFERROR(INDEX(ADJ!$A$1:$BZ$1000,MATCH(PAYROLL!D78,ADJ!A$1:A$500,0),MATCH(PAYROLL!DR$2,ADJ!$2:$2,0)),0)</f>
        <v/>
      </c>
      <c r="DS78">
        <f>SUM(DP78:DR78)</f>
        <v/>
      </c>
      <c r="DT78">
        <f>EK78</f>
        <v/>
      </c>
      <c r="DU78">
        <f>SUM(DO78:DR78)</f>
        <v/>
      </c>
      <c r="DV78">
        <f>ROUND(DU78*0.1,0)</f>
        <v/>
      </c>
      <c r="DW78">
        <f>DU78+DV78</f>
        <v/>
      </c>
      <c r="DZ78">
        <f>IFERROR(INDEX(ADJ!$A$1:$BZ$1000,MATCH(PAYROLL!$D78,ADJ!A$1:A$500,0),MATCH(PAYROLL!DZ$2,ADJ!$2:$2,0)),0)</f>
        <v/>
      </c>
      <c r="EA78">
        <f>IFERROR(INDEX(ADJ!$A$1:$BZ$1000,MATCH(PAYROLL!$D78,ADJ!A$1:A$500,0),MATCH(PAYROLL!EA$2,ADJ!$2:$2,0)),0)</f>
        <v/>
      </c>
      <c r="EB78">
        <f>IFERROR(INDEX(ADJ!$A$1:$BZ$1000,MATCH(PAYROLL!$D78,ADJ!A$1:A$500,0),MATCH(PAYROLL!EB$2,ADJ!$2:$2,0)),0)</f>
        <v/>
      </c>
      <c r="EC78">
        <f>IFERROR(INDEX(ADJ!$A$1:$BZ$1000,MATCH(PAYROLL!$D78,ADJ!A$1:A$500,0),MATCH(PAYROLL!EC$2,ADJ!$2:$2,0)),0)</f>
        <v/>
      </c>
      <c r="ED78">
        <f>IFERROR(INDEX(ADJ!$A$1:$BZ$1000,MATCH(PAYROLL!$D78,ADJ!A$1:A$500,0),MATCH(PAYROLL!ED$2,ADJ!$2:$2,0)),0)</f>
        <v/>
      </c>
      <c r="EE78">
        <f>IFERROR(INDEX(ADJ!$A$1:$BZ$1000,MATCH(PAYROLL!$D78,ADJ!A$1:A$500,0),MATCH(PAYROLL!EE$2,ADJ!$2:$2,0)),0)</f>
        <v/>
      </c>
      <c r="EF78">
        <f>IFERROR(INDEX(ADJ!$A$1:$BZ$1000,MATCH(PAYROLL!$D78,ADJ!A$1:A$500,0),MATCH(PAYROLL!EF$2,ADJ!$2:$2,0)),0)</f>
        <v/>
      </c>
      <c r="EG78">
        <f>IFERROR(INDEX(ADJ!$A$1:$BZ$1000,MATCH(PAYROLL!$D78,ADJ!A$1:A$500,0),MATCH(PAYROLL!EG$2,ADJ!$2:$2,0)),0)</f>
        <v/>
      </c>
      <c r="EH78">
        <f>IFERROR(INDEX(ADJ!$A$1:$BZ$1000,MATCH(PAYROLL!$D78,ADJ!A$1:A$500,0),MATCH(PAYROLL!EH$2,ADJ!$2:$2,0)),0)</f>
        <v/>
      </c>
      <c r="EI78">
        <f>IFERROR(INDEX(ADJ!$A$1:$BZ$1000,MATCH(PAYROLL!D78,ADJ!A$1:A$500,0),MATCH(PAYROLL!EI$2,ADJ!$2:$2,0)),0)</f>
        <v/>
      </c>
      <c r="EJ78">
        <f>IFERROR(INDEX(ADJ!$A$1:$BZ$1000,MATCH(PAYROLL!$D78,ADJ!A$1:A$500,0),MATCH(PAYROLL!EJ$2,ADJ!$2:$2,0)),0)</f>
        <v/>
      </c>
      <c r="EK78">
        <f>SUM(DZ78:EJ78)</f>
        <v/>
      </c>
    </row>
    <row r="79">
      <c r="A79" t="n">
        <v>77</v>
      </c>
      <c r="B79" t="inlineStr">
        <is>
          <t>Nguyễn Văn Hiếu</t>
        </is>
      </c>
      <c r="D79" t="inlineStr">
        <is>
          <t>159998-01</t>
        </is>
      </c>
      <c r="S79">
        <f>IFERROR(INDEX(PIS!$A$1:$BZ$1000,MATCH($D79,PIS!C$1:C$500,0),MATCH("Lương CB tháng trước",PIS!$1:$1,0)),0)</f>
        <v/>
      </c>
      <c r="T79">
        <f>IFERROR(INDEX(PIS!$A$1:$BZ$1000,MATCH($D79,PIS!C$1:C$500,0),MATCH("Lương CB hiện tại",PIS!$1:$1,0)),0)</f>
        <v/>
      </c>
      <c r="U79">
        <f>IFERROR(INDEX(PIS!$A$1:$BZ$1000,MATCH($D79,PIS!C$1:C$500,0),MATCH("Lương đóng BHBB",PIS!$1:$1,0)),0)</f>
        <v/>
      </c>
      <c r="V79">
        <f>IFERROR(INDEX(PIS!$A$1:$BZ$1000,MATCH($D79,PIS!C$1:C$500,0),MATCH(V$2,PIS!$2:$2,0)),0)</f>
        <v/>
      </c>
      <c r="W79">
        <f>IFERROR(INDEX(PIS!$A$1:$BZ$1000,MATCH($D79,PIS!C$1:C$500,0),MATCH(W$2,PIS!$2:$2,0)),0)</f>
        <v/>
      </c>
      <c r="X79">
        <f>IFERROR(INDEX(PIS!$A$1:$BZ$1000,MATCH($D79,PIS!C$1:C$500,0),MATCH(X$2,PIS!$2:$2,0)),0)</f>
        <v/>
      </c>
      <c r="Y79">
        <f>IFERROR(INDEX(PIS!$A$1:$BZ$1000,MATCH($D79,PIS!C$1:C$500,0),MATCH(Y$2,PIS!$2:$2,0)),0)</f>
        <v/>
      </c>
      <c r="Z79">
        <f>IFERROR(INDEX(PIS!$A$1:$BZ$1000,MATCH($D79,PIS!C$1:C$500,0),MATCH(Z$2,PIS!$2:$2,0)),0)</f>
        <v/>
      </c>
      <c r="AA79">
        <f>IFERROR(INDEX(PIS!$A$1:$BZ$1000,MATCH($D79,PIS!C$1:C$500,0),MATCH(AA$2,PIS!$2:$2,0)),0)</f>
        <v/>
      </c>
      <c r="AB79">
        <f>IFERROR(INDEX(PIS!$A$1:$BZ$1000,MATCH($D79,PIS!C$1:C$500,0),MATCH(AB$2,PIS!$2:$2,0)),0)</f>
        <v/>
      </c>
      <c r="AC79">
        <f>SUM(V79:AB79)</f>
        <v/>
      </c>
      <c r="AD79">
        <f>IFERROR(INDEX(TIMESHEET!$A$1:$AI$5000,MATCH($D79,TIMESHEET!A$1:A$500,0),MATCH("T100",TIMESHEET!$2:$2,0))-2,0)</f>
        <v/>
      </c>
      <c r="AE79">
        <f>IFERROR(INDEX(TIMESHEET!$A$1:$AI$5000,MATCH($D79,TIMESHEET!A$1:A$500,0),MATCH("T202",TIMESHEET!$2:$2,0)),0)</f>
        <v/>
      </c>
      <c r="AF79">
        <f>IFERROR(INDEX(TIMESHEET!$A$1:$AI$5000,MATCH($D79,TIMESHEET!A$1:A$500,0),MATCH("T302",TIMESHEET!$2:$2,0)),0)</f>
        <v/>
      </c>
      <c r="AG79">
        <f>IFERROR(INDEX(TIMESHEET!$A$1:$AI$5000,MATCH($D79,TIMESHEET!A$1:A$500,0),MATCH("T406",TIMESHEET!$2:$2,0)),0)</f>
        <v/>
      </c>
      <c r="AH79">
        <f>AE79+AG79</f>
        <v/>
      </c>
      <c r="AI79">
        <f>IFERROR(INDEX(TIMESHEET!$A$1:$AI$5000,MATCH($D79,TIMESHEET!A$1:A$500,0),MATCH("T701",TIMESHEET!$2:$2,0)),0)</f>
        <v/>
      </c>
      <c r="AJ79">
        <f>IFERROR(INDEX(TIMESHEET!$A$1:$AI$5000,MATCH($D79,TIMESHEET!B$1:B$500,0),MATCH("T320",TIMESHEET!$2:$2,0)),0)</f>
        <v/>
      </c>
      <c r="AK79">
        <f>IFERROR(IF(LEFT(INDEX(PIS!O$1:O$500,MATCH(D79,PIS!C$1:C$500)),1)="M",T79/AD79*SUM(AE79:AG79),T79*AD79),0)</f>
        <v/>
      </c>
      <c r="AL79">
        <f>IFERROR(INDEX(ADJ!$A$1:$BZ$1000,MATCH(PAYROLL!D79,ADJ!A$1:A$500,0),MATCH(PAYROLL!AL$2,ADJ!$2:$2,0)),0)</f>
        <v/>
      </c>
      <c r="AM79">
        <f>SUM(AK79:AL79)</f>
        <v/>
      </c>
      <c r="AN79">
        <f>IFERROR(ROUND(V79/$AD79*$AH79,0),0)</f>
        <v/>
      </c>
      <c r="AO79">
        <f>IFERROR(ROUND(W79/$AD79*$AH79,0),0)</f>
        <v/>
      </c>
      <c r="AP79">
        <f>IFERROR(ROUND(X79/$AD79*$AE79,0),0)</f>
        <v/>
      </c>
      <c r="AQ79">
        <f>IFERROR(ROUND(Y79/$AD79*$AH79,0),0)</f>
        <v/>
      </c>
      <c r="AR79">
        <f>IFERROR(ROUND(Z79/$AD79*$AH79,0),0)</f>
        <v/>
      </c>
      <c r="AS79">
        <f>IFERROR(ROUND(AA79/$AD79*$AH79,0),0)</f>
        <v/>
      </c>
      <c r="AT79">
        <f>IFERROR(IF((AE79+AF79+AG79)&gt;13,AB79,ROUND(AB79/AD79*AH79,0)),0)</f>
        <v/>
      </c>
      <c r="AU79">
        <f>IFERROR(INDEX(ADJ!$A$1:$BZ$1000,MATCH(PAYROLL!D79,ADJ!A$1:A$500,0),MATCH(PAYROLL!AU$2,ADJ!$2:$2,0)),0)</f>
        <v/>
      </c>
      <c r="AV79">
        <f>ROUND(SUM(AN79:AU79),0)</f>
        <v/>
      </c>
      <c r="AW79">
        <f>IFERROR(INDEX(TIMESHEET!$A$1:$AI$5000,MATCH(PAYROLL!D79,TIMESHEET!A$1:A$500,0),MATCH("T620",TIMESHEET!$2:$2,0)),0)</f>
        <v/>
      </c>
      <c r="AX79">
        <f>IFERROR(INDEX(TIMESHEET!$A$1:$AI$5000,MATCH(PAYROLL!D79,TIMESHEET!A$1:A$500,0),MATCH("T601",TIMESHEET!$2:$2,0)),0)</f>
        <v/>
      </c>
      <c r="AY79">
        <f>IFERROR(INDEX(TIMESHEET!$A$1:$AI$5000,MATCH(PAYROLL!D79,TIMESHEET!A$1:A$500,0),MATCH("T602",TIMESHEET!$2:$2,0)),0)</f>
        <v/>
      </c>
      <c r="AZ79">
        <f>IFERROR(INDEX(TIMESHEET!$A$1:$AI$5000,MATCH(PAYROLL!D79,TIMESHEET!A$1:A$500,0),MATCH("T603",TIMESHEET!$2:$2,0)),0)</f>
        <v/>
      </c>
      <c r="BA79">
        <f>IFERROR(INDEX(TIMESHEET!$A$1:$AI$5000,MATCH(PAYROLL!D79,TIMESHEET!A$1:A$500,0),MATCH("T611",TIMESHEET!$2:$2,0)),0)</f>
        <v/>
      </c>
      <c r="BB79">
        <f>IFERROR(INDEX(TIMESHEET!$A$1:$AI$5000,MATCH(PAYROLL!D79,TIMESHEET!A$1:A$500,0),MATCH("T612",TIMESHEET!$2:$2,0)),0)</f>
        <v/>
      </c>
      <c r="BC79">
        <f>IFERROR(INDEX(TIMESHEET!$A$1:$AI$5000,MATCH(PAYROLL!D79,TIMESHEET!A$1:A$500,0),MATCH("T613",TIMESHEET!$2:$2,0)),0)</f>
        <v/>
      </c>
      <c r="BD79">
        <f>IFERROR(INDEX(TIMESHEET!$A$1:$AI$5000,MATCH(PAYROLL!D79,TIMESHEET!A$1:A$500,0),MATCH("T500",TIMESHEET!$2:$2,0)),0)</f>
        <v/>
      </c>
      <c r="BE79">
        <f>IFERROR(IF(LEFT(INDEX(PIS!O$1:O$500,MATCH(D79,PIS!C$1:C$500)),1)="M",T79/AD79/8*(AW79+AX79*1.5+AY79*2+AZ79*3+BA79*2.1+BB79*2.7+BC79*3.9+BD79*0.3),T79/8*(AW79+AX79*1.5+AY79*2+AZ79*3+BA79*2.1+BB79*2.7+BC79*3.9+BD79*0.3)),0)</f>
        <v/>
      </c>
      <c r="BF79">
        <f>IFERROR(INDEX(ADJ!$A$1:$BZ$1000,MATCH(PAYROLL!$D79,ADJ!A$1:A$500,0),MATCH(PAYROLL!BF$2,ADJ!$2:$2,0)),0)</f>
        <v/>
      </c>
      <c r="BG79">
        <f>IFERROR(INDEX(ADJ!$A$1:$BZ$1000,MATCH(PAYROLL!D79,ADJ!A$1:A$500,0),MATCH(PAYROLL!BG$2,ADJ!$2:$2,0)),0)</f>
        <v/>
      </c>
      <c r="BH79">
        <f>IFERROR(INDEX(ADJ!$A$1:$BZ$1000,MATCH(PAYROLL!D79,ADJ!A$1:A$500,0),MATCH(PAYROLL!BH$2,ADJ!$2:$2,0)),0)</f>
        <v/>
      </c>
      <c r="BI79">
        <f>IFERROR(INDEX(ADJ!$A$1:$BZ$1000,MATCH(PAYROLL!D79,ADJ!A$1:A$500,0),MATCH(PAYROLL!BI$2,ADJ!$2:$2,0)),0)</f>
        <v/>
      </c>
      <c r="BJ79">
        <f>IFERROR(INDEX(ADJ!$A$1:$BZ$1000,MATCH(PAYROLL!D79,ADJ!A$1:A$500,0),MATCH(PAYROLL!BJ$2,ADJ!$2:$2,0)),0)</f>
        <v/>
      </c>
      <c r="BK79">
        <f>SUM(BF79:BJ79)</f>
        <v/>
      </c>
      <c r="BL79">
        <f>IFERROR(INDEX(ADJ!$A$1:$BZ$1000,MATCH(PAYROLL!D79,ADJ!A$1:A$500,0),MATCH(PAYROLL!BL$2,ADJ!$2:$2,0)),0)</f>
        <v/>
      </c>
      <c r="BM79">
        <f>IFERROR(INDEX(ADJ!$A$1:$BZ$1000,MATCH(PAYROLL!D79,ADJ!A$1:A$500,0),MATCH(PAYROLL!BM$2,ADJ!$2:$2,0)),0)</f>
        <v/>
      </c>
      <c r="BN79">
        <f>IFERROR(INDEX(ADJ!$A$1:$BZ$1000,MATCH(PAYROLL!D79,ADJ!A$1:A$500,0),MATCH(PAYROLL!BN$2,ADJ!$2:$2,0)),0)</f>
        <v/>
      </c>
      <c r="BO79">
        <f>IFERROR(INDEX(ADJ!$A$1:$BZ$1000,MATCH(PAYROLL!D79,ADJ!A$1:A$500,0),MATCH(PAYROLL!BO$2,ADJ!$2:$2,0)),0)</f>
        <v/>
      </c>
      <c r="BP79">
        <f>SUM(AM79,AV79,BE79,BK79,BL79:BO79)</f>
        <v/>
      </c>
      <c r="BQ79">
        <f>BO79</f>
        <v/>
      </c>
      <c r="BR79">
        <f>IFERROR(ROUND(IF(LEFT(INDEX(PIS!O$1:O$500,MATCH(D79,PIS!C$1:C$500)),1)="D",T79/8*(BD79*0.3),IF(LEFT(INDEX(PIS!O$1:O$500,MATCH(D79,PIS!C$1:C$500)),1)="H",T79*($BD79*0.3),T79/$AD79/8*($BD79*0.3))),0),0)</f>
        <v/>
      </c>
      <c r="BS79">
        <f>IF(AP79&lt;1,0,MIN(AP79,730000))</f>
        <v/>
      </c>
      <c r="BT79">
        <f>IFERROR(ROUND((BE79-SUM(AW79:BC79)*T79/AD79/8),0)-BR79,0)</f>
        <v/>
      </c>
      <c r="BU79">
        <f>AO79</f>
        <v/>
      </c>
      <c r="BV79">
        <f>SUM(BQ79:BU79)</f>
        <v/>
      </c>
      <c r="BW79">
        <f>BP79-BV79</f>
        <v/>
      </c>
      <c r="BX79">
        <f>IFERROR(IF(RIGHT(INDEX(PIS!O$1:O$500,MATCH(D79,PIS!C$1:C$500)),5)="Gross",MIN(U79+V79,VLOOKUP("R700",TSC!B:C,2,0)*VLOOKUP("R101",TSC!B:C,2,0))*VLOOKUP("R701",TSC!B:C,2,0)%,0),0)</f>
        <v/>
      </c>
      <c r="BY79">
        <f>IFERROR(IF(RIGHT(INDEX(PIS!O$1:O$500,MATCH(D79,PIS!C$1:C$500)),5)="Gross",MIN(U79+V79,VLOOKUP("R700",TSC!B:C,2,0)*VLOOKUP("R101",TSC!B:C,2,0))*VLOOKUP("T704",TSC!B:C,2,0)%,0),0)</f>
        <v/>
      </c>
      <c r="BZ79">
        <f>IFERROR(IF(RIGHT(INDEX(PIS!O$1:O$500,MATCH(D79,PIS!C$1:C$500)),5)="Gross",MIN(U79+V79,VLOOKUP("R700",TSC!B:C,2,0)*VLOOKUP("1",TSC!F:G,2,0))*VLOOKUP("T705",TSC!B:C,2,0)%,0),0)</f>
        <v/>
      </c>
      <c r="CA79">
        <f>IFERROR(INDEX(ADJ!$A$1:$BZ$1000,MATCH(PAYROLL!D79,ADJ!A$1:A$500,0),MATCH(PAYROLL!CA$2,ADJ!$2:$2,0)),0)</f>
        <v/>
      </c>
      <c r="CB79">
        <f>IFERROR(INDEX(ADJ!$A$1:$BZ$1000,MATCH(PAYROLL!D79,ADJ!A$1:A$500,0),MATCH(PAYROLL!CB$2,ADJ!$2:$2,0)),0)</f>
        <v/>
      </c>
      <c r="CC79">
        <f>SUM(BX79:CB79)</f>
        <v/>
      </c>
      <c r="CD79">
        <f>IFERROR(INDEX(PIS!$A$1:$BZ$1000,MATCH(PAYROLL!D79,PIS!C$1:C$500,0),MATCH(PAYROLL!CD$1,PIS!$1:$1,0)),0)</f>
        <v/>
      </c>
      <c r="CE79">
        <f>IFERROR(IF(OR(INDEX(PIS!P$1:P$500,MATCH(D79,PIS!C$1:C$500,0))="LT2",INDEX(PIS!P$1:P$500,MATCH(D79,PIS!C$1:C$500,0))="P10"),0,SUM(CC79,CD79*VLOOKUP("R601",TSC!B:C,2,0),VLOOKUP("R602",TSC!B:C,2,0))),0)</f>
        <v/>
      </c>
      <c r="CF79">
        <f>MAX(BW79-CE79,0)</f>
        <v/>
      </c>
      <c r="CG79">
        <f>IFERROR(IF(OR(RIGHT(INDEX(PIS!P$1:P$500,MATCH(D79,PIS!C$1:C$500)),5)="P10",RIGHT(INDEX(PIS!P$1:P$500,MATCH(D79,PIS!C$1:C$500)),5)="CK"),0,IF(CF79&lt;=5000000,CF79*5%,IF(CF79&lt;=10000000,CF79*10%-250000,IF(CF79&lt;=18000000,CF79*15%-750000,IF(CF79&lt;=32000000,CF79*20%-1650000,IF(CF79&lt;=52000000,CF79*25%-3250000,IF(CF79&lt;=80000000,BH79*30%-5850000,CF79*35%-9850000))))))),0)</f>
        <v/>
      </c>
      <c r="CH79">
        <f>IFERROR(IF(OR(INDEX(PIS!P$1:P$500,MATCH(D79,PIS!C$1:C$500))="LT",INDEX(PIS!P$1:P$500,MATCH(D79,PIS!C$1:C$500))="CK"),0,IF(CF79&lt;2000000,0,CF79*10%)),0)</f>
        <v/>
      </c>
      <c r="CI79">
        <f>IFERROR(INDEX(ADJ!$A$1:$BZ$1000,MATCH(PAYROLL!D79,ADJ!A$1:A$500,0),MATCH(PAYROLL!CI$2,ADJ!$2:$2,0)),0)</f>
        <v/>
      </c>
      <c r="CJ79">
        <f>IFERROR(INDEX(ADJ!$A$1:$BZ$1000,MATCH(PAYROLL!D79,ADJ!A$1:A$500,0),MATCH(PAYROLL!CJ$2,ADJ!$2:$2,0)),0)</f>
        <v/>
      </c>
      <c r="CK79">
        <f>IFERROR(INDEX(ADJ!$A$1:$BZ$1000,MATCH(PAYROLL!D79,ADJ!A$1:A$500,0),MATCH(PAYROLL!CK$2,ADJ!$2:$2,0)),0)</f>
        <v/>
      </c>
      <c r="CL79">
        <f>SUM(CG79:CK79)</f>
        <v/>
      </c>
      <c r="CM79">
        <f>ROUND(SUM(CH79:CK79),0)</f>
        <v/>
      </c>
      <c r="CN79">
        <f>IFERROR(INDEX(CSDA!D$1:D$500,MATCH($CN$2,CSDA!C$1:C$500,0))*INDEX(PIS!V$1:V$500,MATCH(D79,PIS!C$1:C$500))+INDEX(ADJ!$A$1:$BZ$1000,MATCH(PAYROLL!D79,ADJ!A$1:A$500,0),MATCH(PAYROLL!CN$2,ADJ!$2:$2,0)),0)</f>
        <v/>
      </c>
      <c r="CO79">
        <f>IFERROR(INDEX(ADJ!$A$1:$BZ$1000,MATCH(PAYROLL!D79,ADJ!A$1:A$500,0),MATCH(PAYROLL!CO$2,ADJ!$2:$2,0)),0)</f>
        <v/>
      </c>
      <c r="CP79">
        <f>IFERROR(INDEX(ADJ!$A$1:$BZ$1000,MATCH(PAYROLL!D79,ADJ!A$1:A$500,0),MATCH(PAYROLL!CP$2,ADJ!$2:$2,0)),0)</f>
        <v/>
      </c>
      <c r="CQ79">
        <f>BP79-CL79-CI79-CM79-CN79-CO79-CP79-CC79</f>
        <v/>
      </c>
      <c r="CR79">
        <f>IFERROR(IF(RIGHT(INDEX(PIS!O$1:O$500,MATCH(D79,PIS!C$1:C$500,0)),5)="Gross",MIN(U79+V79,VLOOKUP("R700",TSC!B:C,2,0)*VLOOKUP("R101",TSC!B:C,2,0))*(VLOOKUP("T711",TSC!B:C,2,0)+VLOOKUP("T712",TSC!B:C,2,0))%,MIN(T79+V79,VLOOKUP("R700",TSC!B:C,2,0)*VLOOKUP("R101",TSC!B:C,2,0))*(VLOOKUP("T711",TSC!B:C,2,0)+VLOOKUP("T712",TSC!B:C,2,0)+VLOOKUP("R701",TSC!B:C,2,0))%),0)</f>
        <v/>
      </c>
      <c r="CS79">
        <f>IFERROR(IF(RIGHT(INDEX(PIS!O$1:O$500,MATCH(D79,PIS!C$1:C$500,0)),5)="Gross",MIN(U79+V79,VLOOKUP("R700",TSC!B:C,2,0)*VLOOKUP("R101",TSC!B:C,2,0))*(VLOOKUP("T714",TSC!B:C,2,0))%,MIN(T79+V79,VLOOKUP("R700",TSC!B:C,2,0)*VLOOKUP("R101",TSC!B:C,2,0))*(VLOOKUP("T704",TSC!B:C,2,0)+VLOOKUP("T714",TSC!B:C,2,0))%),0)</f>
        <v/>
      </c>
      <c r="CT79">
        <f>IFERROR(IF(RIGHT(INDEX(PIS!O$1:O$500,MATCH(D79,PIS!C$1:C$500,0)),5)="Gross",MIN(U79+V79,VLOOKUP("R700",TSC!B:C,2,0)*VLOOKUP("R101",TSC!B:C,2,0))*VLOOKUP("T705",TSC!B:C,2,0)%,MIN(T79+V79,VLOOKUP("R700",TSC!B:C,2,0)*VLOOKUP("R101",TSC!B:C,2,0))*VLOOKUP("T705",TSC!B:C,2,0)%),0)</f>
        <v/>
      </c>
      <c r="CU79">
        <f>IFERROR(IF(RIGHT(INDEX(PIS!O$1:O$500,MATCH(D79,PIS!C$1:C$500,0)),5)="Gross",MIN(U79+V79,VLOOKUP("R700",TSC!B:C,2,0)*VLOOKUP("R101",TSC!B:C,2,0))*(VLOOKUP("T713",TSC!B:C,2,0))%,MIN(T79+V79,VLOOKUP("R700",TSC!B:C,2,0)*VLOOKUP("R101",TSC!B:C,2,0))*(VLOOKUP("T713",TSC!B:C,2,0))%),0)</f>
        <v/>
      </c>
      <c r="CV79">
        <f>IFERROR(INDEX(ADJ!$A$1:$BZ$1000,MATCH(PAYROLL!D79,ADJ!A$1:A$500,0),MATCH(PAYROLL!CV$2,ADJ!$2:$2,0)),0)</f>
        <v/>
      </c>
      <c r="CW79">
        <f>IFERROR(INDEX(ADJ!$A$1:$BZ$1000,MATCH(PAYROLL!D79,ADJ!A$1:A$500,0),MATCH(PAYROLL!CW$2,ADJ!$2:$2,0)),0)</f>
        <v/>
      </c>
      <c r="CX79">
        <f>SUM(CR79:CW79)</f>
        <v/>
      </c>
      <c r="CY79">
        <f>ROUND(IF(CR79&gt;0,T79+V79*VLOOKUP("R202",TSC!$B$1:$C$500,2,0),0),0)</f>
        <v/>
      </c>
      <c r="CZ79">
        <f>IFERROR(INDEX(CSDA!D$1:D$500,MATCH($CZ$2,CSDA!C$1:C$500,0)),0)</f>
        <v/>
      </c>
      <c r="DA79">
        <f>ROUND(T79*0.7%,0)</f>
        <v/>
      </c>
      <c r="DB79">
        <f>ROUND(T79/12,0)</f>
        <v/>
      </c>
      <c r="DC79">
        <f ref="DC79" t="array">IFERROR(INDEX(CSDA!D$1:D$500,MATCH("Trích giữ"&amp;PAYROLL!DC$2,CSDA!A$1:A$500&amp;CSDA!C$1:C$500,0)),0)</f>
        <v/>
      </c>
      <c r="DD79">
        <f ref="DD79" t="array">IFERROR(INDEX(CSDA!D$1:D$500,MATCH("Trích giữ"&amp;PAYROLL!DD$2,CSDA!A$1:A$500&amp;CSDA!C$1:C$500,0)),0)</f>
        <v/>
      </c>
      <c r="DE79">
        <f ref="DE79" t="array">IFERROR(INDEX(CSDA!D$1:D$500,MATCH("Trích giữ"&amp;PAYROLL!DE$2,CSDA!A$1:A$500&amp;CSDA!C$1:C$500,0)),0)</f>
        <v/>
      </c>
      <c r="DF79">
        <f>IFERROR(INDEX(CSDA!D$1:D$500,MATCH(PAYROLL!DF$2,CSDA!C$1:C$500,0)),0)</f>
        <v/>
      </c>
      <c r="DG79">
        <f ref="DG79" t="array">IFERROR(INDEX(CSDA!D$1:D$500,MATCH("Trích giữ"&amp;PAYROLL!DG$2,CSDA!A$1:A$500&amp;CSDA!C$1:C$500,0)),0)</f>
        <v/>
      </c>
      <c r="DH79">
        <f>ROUND(T79/26,0)</f>
        <v/>
      </c>
      <c r="DI79">
        <f ref="DI79" t="array">IFERROR(INDEX(CSDA!D$1:D$500,MATCH("Trích giữ"&amp;PAYROLL!DI$2,CSDA!A$1:A$500&amp;CSDA!C$1:C$500,0)),0)</f>
        <v/>
      </c>
      <c r="DJ79">
        <f>IF(U79=0,T79*21.5%-BL79,0)</f>
        <v/>
      </c>
      <c r="DK79">
        <f ref="DK79" t="array">IFERROR(INDEX(CSDA!D$1:D$500,MATCH("Trích giữ"&amp;PAYROLL!DK$2,CSDA!A$1:A$500&amp;CSDA!C$1:C$500,0)),0)</f>
        <v/>
      </c>
      <c r="DL79">
        <f>IFERROR(INDEX(CSDA!D$1:D$500,MATCH(PAYROLL!DL$2,CSDA!C$1:C$500,0))/12,0)</f>
        <v/>
      </c>
      <c r="DM79">
        <f>SUM(DB79:DL79)</f>
        <v/>
      </c>
      <c r="DN79">
        <f>IFERROR(INDEX(ADJ!$A$1:$BZ$1000,MATCH(PAYROLL!D79,ADJ!A$1:A$500,0),MATCH(PAYROLL!DN$2,ADJ!$2:$2,0)),0)</f>
        <v/>
      </c>
      <c r="DO79">
        <f>IFERROR(SUM(BP79,DM79:DN79,CX79:DA79)-DT79,0)</f>
        <v/>
      </c>
      <c r="DP79">
        <f ref="DP79" t="array">SUM(BW79*IFERROR(INDEX(CSDA!D$1:D$500,MATCH(BW$2,CSDA!C$1:C$500,0)),0)%,CX79*IFERROR(INDEX(CSDA!D$1:D$500,MATCH(CX$2,CSDA!C$1:C$500,0)),0)%,DA79*IFERROR(INDEX(CSDA!D$1:D$500,MATCH(DA$2,CSDA!C$1:C$500,0)),0)%,DB79*IFERROR(INDEX(CSDA!D$1:D$500,MATCH(DB$2,CSDA!C$1:C$500,0)),0)%,DF79*IFERROR(INDEX(CSDA!D$1:D$500,MATCH("Phí dịch vụ"&amp;PAYROLL!DF$2,CSDA!A$1:A$500&amp;CSDA!C$1:C$500,0)),0)%,DC79*IFERROR(INDEX(CSDA!D$1:D$500,MATCH("Phí dịch vụ"&amp;PAYROLL!DC$2,CSDA!A$1:A$500&amp;CSDA!C$1:C$500,0)),0)%,DH79*IFERROR(INDEX(CSDA!D$1:D$500,MATCH("Phí dịch vụ"&amp;PAYROLL!DH$2,CSDA!A$1:A$500&amp;CSDA!C$1:C$500,0)),0)%,DJ79*IFERROR(INDEX(CSDA!D$1:D$500,MATCH("Phí dịch vụ"&amp;PAYROLL!DJ$2,CSDA!A$1:A$500&amp;CSDA!C$1:C$500,0)),0)%,BN79*IFERROR(INDEX(CSDA!D$1:D$500,MATCH(BN$2,CSDA!C$1:C$500,0)),0)%)-BN79*7%</f>
        <v/>
      </c>
      <c r="DQ79">
        <f>IFERROR(INDEX(ADJ!$A$1:$BZ$1000,MATCH(PAYROLL!D79,ADJ!A$1:A$500,0),MATCH(PAYROLL!DQ$2,ADJ!$2:$2,0)),0)</f>
        <v/>
      </c>
      <c r="DR79">
        <f>IFERROR(INDEX(ADJ!$A$1:$BZ$1000,MATCH(PAYROLL!D79,ADJ!A$1:A$500,0),MATCH(PAYROLL!DR$2,ADJ!$2:$2,0)),0)</f>
        <v/>
      </c>
      <c r="DS79">
        <f>SUM(DP79:DR79)</f>
        <v/>
      </c>
      <c r="DT79">
        <f>EK79</f>
        <v/>
      </c>
      <c r="DU79">
        <f>SUM(DO79:DR79)</f>
        <v/>
      </c>
      <c r="DV79">
        <f>ROUND(DU79*0.1,0)</f>
        <v/>
      </c>
      <c r="DW79">
        <f>DU79+DV79</f>
        <v/>
      </c>
      <c r="DZ79">
        <f>IFERROR(INDEX(ADJ!$A$1:$BZ$1000,MATCH(PAYROLL!$D79,ADJ!A$1:A$500,0),MATCH(PAYROLL!DZ$2,ADJ!$2:$2,0)),0)</f>
        <v/>
      </c>
      <c r="EA79">
        <f>IFERROR(INDEX(ADJ!$A$1:$BZ$1000,MATCH(PAYROLL!$D79,ADJ!A$1:A$500,0),MATCH(PAYROLL!EA$2,ADJ!$2:$2,0)),0)</f>
        <v/>
      </c>
      <c r="EB79">
        <f>IFERROR(INDEX(ADJ!$A$1:$BZ$1000,MATCH(PAYROLL!$D79,ADJ!A$1:A$500,0),MATCH(PAYROLL!EB$2,ADJ!$2:$2,0)),0)</f>
        <v/>
      </c>
      <c r="EC79">
        <f>IFERROR(INDEX(ADJ!$A$1:$BZ$1000,MATCH(PAYROLL!$D79,ADJ!A$1:A$500,0),MATCH(PAYROLL!EC$2,ADJ!$2:$2,0)),0)</f>
        <v/>
      </c>
      <c r="ED79">
        <f>IFERROR(INDEX(ADJ!$A$1:$BZ$1000,MATCH(PAYROLL!$D79,ADJ!A$1:A$500,0),MATCH(PAYROLL!ED$2,ADJ!$2:$2,0)),0)</f>
        <v/>
      </c>
      <c r="EE79">
        <f>IFERROR(INDEX(ADJ!$A$1:$BZ$1000,MATCH(PAYROLL!$D79,ADJ!A$1:A$500,0),MATCH(PAYROLL!EE$2,ADJ!$2:$2,0)),0)</f>
        <v/>
      </c>
      <c r="EF79">
        <f>IFERROR(INDEX(ADJ!$A$1:$BZ$1000,MATCH(PAYROLL!$D79,ADJ!A$1:A$500,0),MATCH(PAYROLL!EF$2,ADJ!$2:$2,0)),0)</f>
        <v/>
      </c>
      <c r="EG79">
        <f>IFERROR(INDEX(ADJ!$A$1:$BZ$1000,MATCH(PAYROLL!$D79,ADJ!A$1:A$500,0),MATCH(PAYROLL!EG$2,ADJ!$2:$2,0)),0)</f>
        <v/>
      </c>
      <c r="EH79">
        <f>IFERROR(INDEX(ADJ!$A$1:$BZ$1000,MATCH(PAYROLL!$D79,ADJ!A$1:A$500,0),MATCH(PAYROLL!EH$2,ADJ!$2:$2,0)),0)</f>
        <v/>
      </c>
      <c r="EI79">
        <f>IFERROR(INDEX(ADJ!$A$1:$BZ$1000,MATCH(PAYROLL!D79,ADJ!A$1:A$500,0),MATCH(PAYROLL!EI$2,ADJ!$2:$2,0)),0)</f>
        <v/>
      </c>
      <c r="EJ79">
        <f>IFERROR(INDEX(ADJ!$A$1:$BZ$1000,MATCH(PAYROLL!$D79,ADJ!A$1:A$500,0),MATCH(PAYROLL!EJ$2,ADJ!$2:$2,0)),0)</f>
        <v/>
      </c>
      <c r="EK79">
        <f>SUM(DZ79:EJ79)</f>
        <v/>
      </c>
    </row>
    <row r="80">
      <c r="A80" t="n">
        <v>78</v>
      </c>
      <c r="B80" t="inlineStr">
        <is>
          <t>Cụt Thị Lan</t>
        </is>
      </c>
      <c r="D80" t="inlineStr">
        <is>
          <t>160006-01</t>
        </is>
      </c>
      <c r="S80">
        <f>IFERROR(INDEX(PIS!$A$1:$BZ$1000,MATCH($D80,PIS!C$1:C$500,0),MATCH("Lương CB tháng trước",PIS!$1:$1,0)),0)</f>
        <v/>
      </c>
      <c r="T80">
        <f>IFERROR(INDEX(PIS!$A$1:$BZ$1000,MATCH($D80,PIS!C$1:C$500,0),MATCH("Lương CB hiện tại",PIS!$1:$1,0)),0)</f>
        <v/>
      </c>
      <c r="U80">
        <f>IFERROR(INDEX(PIS!$A$1:$BZ$1000,MATCH($D80,PIS!C$1:C$500,0),MATCH("Lương đóng BHBB",PIS!$1:$1,0)),0)</f>
        <v/>
      </c>
      <c r="V80">
        <f>IFERROR(INDEX(PIS!$A$1:$BZ$1000,MATCH($D80,PIS!C$1:C$500,0),MATCH(V$2,PIS!$2:$2,0)),0)</f>
        <v/>
      </c>
      <c r="W80">
        <f>IFERROR(INDEX(PIS!$A$1:$BZ$1000,MATCH($D80,PIS!C$1:C$500,0),MATCH(W$2,PIS!$2:$2,0)),0)</f>
        <v/>
      </c>
      <c r="X80">
        <f>IFERROR(INDEX(PIS!$A$1:$BZ$1000,MATCH($D80,PIS!C$1:C$500,0),MATCH(X$2,PIS!$2:$2,0)),0)</f>
        <v/>
      </c>
      <c r="Y80">
        <f>IFERROR(INDEX(PIS!$A$1:$BZ$1000,MATCH($D80,PIS!C$1:C$500,0),MATCH(Y$2,PIS!$2:$2,0)),0)</f>
        <v/>
      </c>
      <c r="Z80">
        <f>IFERROR(INDEX(PIS!$A$1:$BZ$1000,MATCH($D80,PIS!C$1:C$500,0),MATCH(Z$2,PIS!$2:$2,0)),0)</f>
        <v/>
      </c>
      <c r="AA80">
        <f>IFERROR(INDEX(PIS!$A$1:$BZ$1000,MATCH($D80,PIS!C$1:C$500,0),MATCH(AA$2,PIS!$2:$2,0)),0)</f>
        <v/>
      </c>
      <c r="AB80">
        <f>IFERROR(INDEX(PIS!$A$1:$BZ$1000,MATCH($D80,PIS!C$1:C$500,0),MATCH(AB$2,PIS!$2:$2,0)),0)</f>
        <v/>
      </c>
      <c r="AC80">
        <f>SUM(V80:AB80)</f>
        <v/>
      </c>
      <c r="AD80">
        <f>IFERROR(INDEX(TIMESHEET!$A$1:$AI$5000,MATCH($D80,TIMESHEET!A$1:A$500,0),MATCH("T100",TIMESHEET!$2:$2,0))-2,0)</f>
        <v/>
      </c>
      <c r="AE80">
        <f>IFERROR(INDEX(TIMESHEET!$A$1:$AI$5000,MATCH($D80,TIMESHEET!A$1:A$500,0),MATCH("T202",TIMESHEET!$2:$2,0)),0)</f>
        <v/>
      </c>
      <c r="AF80">
        <f>IFERROR(INDEX(TIMESHEET!$A$1:$AI$5000,MATCH($D80,TIMESHEET!A$1:A$500,0),MATCH("T302",TIMESHEET!$2:$2,0)),0)</f>
        <v/>
      </c>
      <c r="AG80">
        <f>IFERROR(INDEX(TIMESHEET!$A$1:$AI$5000,MATCH($D80,TIMESHEET!A$1:A$500,0),MATCH("T406",TIMESHEET!$2:$2,0)),0)</f>
        <v/>
      </c>
      <c r="AH80">
        <f>AE80+AG80</f>
        <v/>
      </c>
      <c r="AI80">
        <f>IFERROR(INDEX(TIMESHEET!$A$1:$AI$5000,MATCH($D80,TIMESHEET!A$1:A$500,0),MATCH("T701",TIMESHEET!$2:$2,0)),0)</f>
        <v/>
      </c>
      <c r="AJ80">
        <f>IFERROR(INDEX(TIMESHEET!$A$1:$AI$5000,MATCH($D80,TIMESHEET!B$1:B$500,0),MATCH("T320",TIMESHEET!$2:$2,0)),0)</f>
        <v/>
      </c>
      <c r="AK80">
        <f>IFERROR(IF(LEFT(INDEX(PIS!O$1:O$500,MATCH(D80,PIS!C$1:C$500)),1)="M",T80/AD80*SUM(AE80:AG80),T80*AD80),0)</f>
        <v/>
      </c>
      <c r="AL80">
        <f>IFERROR(INDEX(ADJ!$A$1:$BZ$1000,MATCH(PAYROLL!D80,ADJ!A$1:A$500,0),MATCH(PAYROLL!AL$2,ADJ!$2:$2,0)),0)</f>
        <v/>
      </c>
      <c r="AM80">
        <f>SUM(AK80:AL80)</f>
        <v/>
      </c>
      <c r="AN80">
        <f>IFERROR(ROUND(V80/$AD80*$AH80,0),0)</f>
        <v/>
      </c>
      <c r="AO80">
        <f>IFERROR(ROUND(W80/$AD80*$AH80,0),0)</f>
        <v/>
      </c>
      <c r="AP80">
        <f>IFERROR(ROUND(X80/$AD80*$AE80,0),0)</f>
        <v/>
      </c>
      <c r="AQ80">
        <f>IFERROR(ROUND(Y80/$AD80*$AH80,0),0)</f>
        <v/>
      </c>
      <c r="AR80">
        <f>IFERROR(ROUND(Z80/$AD80*$AH80,0),0)</f>
        <v/>
      </c>
      <c r="AS80">
        <f>IFERROR(ROUND(AA80/$AD80*$AH80,0),0)</f>
        <v/>
      </c>
      <c r="AT80">
        <f>IFERROR(IF((AE80+AF80+AG80)&gt;13,AB80,ROUND(AB80/AD80*AH80,0)),0)</f>
        <v/>
      </c>
      <c r="AU80">
        <f>IFERROR(INDEX(ADJ!$A$1:$BZ$1000,MATCH(PAYROLL!D80,ADJ!A$1:A$500,0),MATCH(PAYROLL!AU$2,ADJ!$2:$2,0)),0)</f>
        <v/>
      </c>
      <c r="AV80">
        <f>ROUND(SUM(AN80:AU80),0)</f>
        <v/>
      </c>
      <c r="AW80">
        <f>IFERROR(INDEX(TIMESHEET!$A$1:$AI$5000,MATCH(PAYROLL!D80,TIMESHEET!A$1:A$500,0),MATCH("T620",TIMESHEET!$2:$2,0)),0)</f>
        <v/>
      </c>
      <c r="AX80">
        <f>IFERROR(INDEX(TIMESHEET!$A$1:$AI$5000,MATCH(PAYROLL!D80,TIMESHEET!A$1:A$500,0),MATCH("T601",TIMESHEET!$2:$2,0)),0)</f>
        <v/>
      </c>
      <c r="AY80">
        <f>IFERROR(INDEX(TIMESHEET!$A$1:$AI$5000,MATCH(PAYROLL!D80,TIMESHEET!A$1:A$500,0),MATCH("T602",TIMESHEET!$2:$2,0)),0)</f>
        <v/>
      </c>
      <c r="AZ80">
        <f>IFERROR(INDEX(TIMESHEET!$A$1:$AI$5000,MATCH(PAYROLL!D80,TIMESHEET!A$1:A$500,0),MATCH("T603",TIMESHEET!$2:$2,0)),0)</f>
        <v/>
      </c>
      <c r="BA80">
        <f>IFERROR(INDEX(TIMESHEET!$A$1:$AI$5000,MATCH(PAYROLL!D80,TIMESHEET!A$1:A$500,0),MATCH("T611",TIMESHEET!$2:$2,0)),0)</f>
        <v/>
      </c>
      <c r="BB80">
        <f>IFERROR(INDEX(TIMESHEET!$A$1:$AI$5000,MATCH(PAYROLL!D80,TIMESHEET!A$1:A$500,0),MATCH("T612",TIMESHEET!$2:$2,0)),0)</f>
        <v/>
      </c>
      <c r="BC80">
        <f>IFERROR(INDEX(TIMESHEET!$A$1:$AI$5000,MATCH(PAYROLL!D80,TIMESHEET!A$1:A$500,0),MATCH("T613",TIMESHEET!$2:$2,0)),0)</f>
        <v/>
      </c>
      <c r="BD80">
        <f>IFERROR(INDEX(TIMESHEET!$A$1:$AI$5000,MATCH(PAYROLL!D80,TIMESHEET!A$1:A$500,0),MATCH("T500",TIMESHEET!$2:$2,0)),0)</f>
        <v/>
      </c>
      <c r="BE80">
        <f>IFERROR(IF(LEFT(INDEX(PIS!O$1:O$500,MATCH(D80,PIS!C$1:C$500)),1)="M",T80/AD80/8*(AW80+AX80*1.5+AY80*2+AZ80*3+BA80*2.1+BB80*2.7+BC80*3.9+BD80*0.3),T80/8*(AW80+AX80*1.5+AY80*2+AZ80*3+BA80*2.1+BB80*2.7+BC80*3.9+BD80*0.3)),0)</f>
        <v/>
      </c>
      <c r="BF80">
        <f>IFERROR(INDEX(ADJ!$A$1:$BZ$1000,MATCH(PAYROLL!$D80,ADJ!A$1:A$500,0),MATCH(PAYROLL!BF$2,ADJ!$2:$2,0)),0)</f>
        <v/>
      </c>
      <c r="BG80">
        <f>IFERROR(INDEX(ADJ!$A$1:$BZ$1000,MATCH(PAYROLL!D80,ADJ!A$1:A$500,0),MATCH(PAYROLL!BG$2,ADJ!$2:$2,0)),0)</f>
        <v/>
      </c>
      <c r="BH80">
        <f>IFERROR(INDEX(ADJ!$A$1:$BZ$1000,MATCH(PAYROLL!D80,ADJ!A$1:A$500,0),MATCH(PAYROLL!BH$2,ADJ!$2:$2,0)),0)</f>
        <v/>
      </c>
      <c r="BI80">
        <f>IFERROR(INDEX(ADJ!$A$1:$BZ$1000,MATCH(PAYROLL!D80,ADJ!A$1:A$500,0),MATCH(PAYROLL!BI$2,ADJ!$2:$2,0)),0)</f>
        <v/>
      </c>
      <c r="BJ80">
        <f>IFERROR(INDEX(ADJ!$A$1:$BZ$1000,MATCH(PAYROLL!D80,ADJ!A$1:A$500,0),MATCH(PAYROLL!BJ$2,ADJ!$2:$2,0)),0)</f>
        <v/>
      </c>
      <c r="BK80">
        <f>SUM(BF80:BJ80)</f>
        <v/>
      </c>
      <c r="BL80">
        <f>IFERROR(INDEX(ADJ!$A$1:$BZ$1000,MATCH(PAYROLL!D80,ADJ!A$1:A$500,0),MATCH(PAYROLL!BL$2,ADJ!$2:$2,0)),0)</f>
        <v/>
      </c>
      <c r="BM80">
        <f>IFERROR(INDEX(ADJ!$A$1:$BZ$1000,MATCH(PAYROLL!D80,ADJ!A$1:A$500,0),MATCH(PAYROLL!BM$2,ADJ!$2:$2,0)),0)</f>
        <v/>
      </c>
      <c r="BN80">
        <f>IFERROR(INDEX(ADJ!$A$1:$BZ$1000,MATCH(PAYROLL!D80,ADJ!A$1:A$500,0),MATCH(PAYROLL!BN$2,ADJ!$2:$2,0)),0)</f>
        <v/>
      </c>
      <c r="BO80">
        <f>IFERROR(INDEX(ADJ!$A$1:$BZ$1000,MATCH(PAYROLL!D80,ADJ!A$1:A$500,0),MATCH(PAYROLL!BO$2,ADJ!$2:$2,0)),0)</f>
        <v/>
      </c>
      <c r="BP80">
        <f>SUM(AM80,AV80,BE80,BK80,BL80:BO80)</f>
        <v/>
      </c>
      <c r="BQ80">
        <f>BO80</f>
        <v/>
      </c>
      <c r="BR80">
        <f>IFERROR(ROUND(IF(LEFT(INDEX(PIS!O$1:O$500,MATCH(D80,PIS!C$1:C$500)),1)="D",T80/8*(BD80*0.3),IF(LEFT(INDEX(PIS!O$1:O$500,MATCH(D80,PIS!C$1:C$500)),1)="H",T80*($BD80*0.3),T80/$AD80/8*($BD80*0.3))),0),0)</f>
        <v/>
      </c>
      <c r="BS80">
        <f>IF(AP80&lt;1,0,MIN(AP80,730000))</f>
        <v/>
      </c>
      <c r="BT80">
        <f>IFERROR(ROUND((BE80-SUM(AW80:BC80)*T80/AD80/8),0)-BR80,0)</f>
        <v/>
      </c>
      <c r="BU80">
        <f>AO80</f>
        <v/>
      </c>
      <c r="BV80">
        <f>SUM(BQ80:BU80)</f>
        <v/>
      </c>
      <c r="BW80">
        <f>BP80-BV80</f>
        <v/>
      </c>
      <c r="BX80">
        <f>IFERROR(IF(RIGHT(INDEX(PIS!O$1:O$500,MATCH(D80,PIS!C$1:C$500)),5)="Gross",MIN(U80+V80,VLOOKUP("R700",TSC!B:C,2,0)*VLOOKUP("R101",TSC!B:C,2,0))*VLOOKUP("R701",TSC!B:C,2,0)%,0),0)</f>
        <v/>
      </c>
      <c r="BY80">
        <f>IFERROR(IF(RIGHT(INDEX(PIS!O$1:O$500,MATCH(D80,PIS!C$1:C$500)),5)="Gross",MIN(U80+V80,VLOOKUP("R700",TSC!B:C,2,0)*VLOOKUP("R101",TSC!B:C,2,0))*VLOOKUP("T704",TSC!B:C,2,0)%,0),0)</f>
        <v/>
      </c>
      <c r="BZ80">
        <f>IFERROR(IF(RIGHT(INDEX(PIS!O$1:O$500,MATCH(D80,PIS!C$1:C$500)),5)="Gross",MIN(U80+V80,VLOOKUP("R700",TSC!B:C,2,0)*VLOOKUP("1",TSC!F:G,2,0))*VLOOKUP("T705",TSC!B:C,2,0)%,0),0)</f>
        <v/>
      </c>
      <c r="CA80">
        <f>IFERROR(INDEX(ADJ!$A$1:$BZ$1000,MATCH(PAYROLL!D80,ADJ!A$1:A$500,0),MATCH(PAYROLL!CA$2,ADJ!$2:$2,0)),0)</f>
        <v/>
      </c>
      <c r="CB80">
        <f>IFERROR(INDEX(ADJ!$A$1:$BZ$1000,MATCH(PAYROLL!D80,ADJ!A$1:A$500,0),MATCH(PAYROLL!CB$2,ADJ!$2:$2,0)),0)</f>
        <v/>
      </c>
      <c r="CC80">
        <f>SUM(BX80:CB80)</f>
        <v/>
      </c>
      <c r="CD80">
        <f>IFERROR(INDEX(PIS!$A$1:$BZ$1000,MATCH(PAYROLL!D80,PIS!C$1:C$500,0),MATCH(PAYROLL!CD$1,PIS!$1:$1,0)),0)</f>
        <v/>
      </c>
      <c r="CE80">
        <f>IFERROR(IF(OR(INDEX(PIS!P$1:P$500,MATCH(D80,PIS!C$1:C$500,0))="LT2",INDEX(PIS!P$1:P$500,MATCH(D80,PIS!C$1:C$500,0))="P10"),0,SUM(CC80,CD80*VLOOKUP("R601",TSC!B:C,2,0),VLOOKUP("R602",TSC!B:C,2,0))),0)</f>
        <v/>
      </c>
      <c r="CF80">
        <f>MAX(BW80-CE80,0)</f>
        <v/>
      </c>
      <c r="CG80">
        <f>IFERROR(IF(OR(RIGHT(INDEX(PIS!P$1:P$500,MATCH(D80,PIS!C$1:C$500)),5)="P10",RIGHT(INDEX(PIS!P$1:P$500,MATCH(D80,PIS!C$1:C$500)),5)="CK"),0,IF(CF80&lt;=5000000,CF80*5%,IF(CF80&lt;=10000000,CF80*10%-250000,IF(CF80&lt;=18000000,CF80*15%-750000,IF(CF80&lt;=32000000,CF80*20%-1650000,IF(CF80&lt;=52000000,CF80*25%-3250000,IF(CF80&lt;=80000000,BH80*30%-5850000,CF80*35%-9850000))))))),0)</f>
        <v/>
      </c>
      <c r="CH80">
        <f>IFERROR(IF(OR(INDEX(PIS!P$1:P$500,MATCH(D80,PIS!C$1:C$500))="LT",INDEX(PIS!P$1:P$500,MATCH(D80,PIS!C$1:C$500))="CK"),0,IF(CF80&lt;2000000,0,CF80*10%)),0)</f>
        <v/>
      </c>
      <c r="CI80">
        <f>IFERROR(INDEX(ADJ!$A$1:$BZ$1000,MATCH(PAYROLL!D80,ADJ!A$1:A$500,0),MATCH(PAYROLL!CI$2,ADJ!$2:$2,0)),0)</f>
        <v/>
      </c>
      <c r="CJ80">
        <f>IFERROR(INDEX(ADJ!$A$1:$BZ$1000,MATCH(PAYROLL!D80,ADJ!A$1:A$500,0),MATCH(PAYROLL!CJ$2,ADJ!$2:$2,0)),0)</f>
        <v/>
      </c>
      <c r="CK80">
        <f>IFERROR(INDEX(ADJ!$A$1:$BZ$1000,MATCH(PAYROLL!D80,ADJ!A$1:A$500,0),MATCH(PAYROLL!CK$2,ADJ!$2:$2,0)),0)</f>
        <v/>
      </c>
      <c r="CL80">
        <f>SUM(CG80:CK80)</f>
        <v/>
      </c>
      <c r="CM80">
        <f>ROUND(SUM(CH80:CK80),0)</f>
        <v/>
      </c>
      <c r="CN80">
        <f>IFERROR(INDEX(CSDA!D$1:D$500,MATCH($CN$2,CSDA!C$1:C$500,0))*INDEX(PIS!V$1:V$500,MATCH(D80,PIS!C$1:C$500))+INDEX(ADJ!$A$1:$BZ$1000,MATCH(PAYROLL!D80,ADJ!A$1:A$500,0),MATCH(PAYROLL!CN$2,ADJ!$2:$2,0)),0)</f>
        <v/>
      </c>
      <c r="CO80">
        <f>IFERROR(INDEX(ADJ!$A$1:$BZ$1000,MATCH(PAYROLL!D80,ADJ!A$1:A$500,0),MATCH(PAYROLL!CO$2,ADJ!$2:$2,0)),0)</f>
        <v/>
      </c>
      <c r="CP80">
        <f>IFERROR(INDEX(ADJ!$A$1:$BZ$1000,MATCH(PAYROLL!D80,ADJ!A$1:A$500,0),MATCH(PAYROLL!CP$2,ADJ!$2:$2,0)),0)</f>
        <v/>
      </c>
      <c r="CQ80">
        <f>BP80-CL80-CI80-CM80-CN80-CO80-CP80-CC80</f>
        <v/>
      </c>
      <c r="CR80">
        <f>IFERROR(IF(RIGHT(INDEX(PIS!O$1:O$500,MATCH(D80,PIS!C$1:C$500,0)),5)="Gross",MIN(U80+V80,VLOOKUP("R700",TSC!B:C,2,0)*VLOOKUP("R101",TSC!B:C,2,0))*(VLOOKUP("T711",TSC!B:C,2,0)+VLOOKUP("T712",TSC!B:C,2,0))%,MIN(T80+V80,VLOOKUP("R700",TSC!B:C,2,0)*VLOOKUP("R101",TSC!B:C,2,0))*(VLOOKUP("T711",TSC!B:C,2,0)+VLOOKUP("T712",TSC!B:C,2,0)+VLOOKUP("R701",TSC!B:C,2,0))%),0)</f>
        <v/>
      </c>
      <c r="CS80">
        <f>IFERROR(IF(RIGHT(INDEX(PIS!O$1:O$500,MATCH(D80,PIS!C$1:C$500,0)),5)="Gross",MIN(U80+V80,VLOOKUP("R700",TSC!B:C,2,0)*VLOOKUP("R101",TSC!B:C,2,0))*(VLOOKUP("T714",TSC!B:C,2,0))%,MIN(T80+V80,VLOOKUP("R700",TSC!B:C,2,0)*VLOOKUP("R101",TSC!B:C,2,0))*(VLOOKUP("T704",TSC!B:C,2,0)+VLOOKUP("T714",TSC!B:C,2,0))%),0)</f>
        <v/>
      </c>
      <c r="CT80">
        <f>IFERROR(IF(RIGHT(INDEX(PIS!O$1:O$500,MATCH(D80,PIS!C$1:C$500,0)),5)="Gross",MIN(U80+V80,VLOOKUP("R700",TSC!B:C,2,0)*VLOOKUP("R101",TSC!B:C,2,0))*VLOOKUP("T705",TSC!B:C,2,0)%,MIN(T80+V80,VLOOKUP("R700",TSC!B:C,2,0)*VLOOKUP("R101",TSC!B:C,2,0))*VLOOKUP("T705",TSC!B:C,2,0)%),0)</f>
        <v/>
      </c>
      <c r="CU80">
        <f>IFERROR(IF(RIGHT(INDEX(PIS!O$1:O$500,MATCH(D80,PIS!C$1:C$500,0)),5)="Gross",MIN(U80+V80,VLOOKUP("R700",TSC!B:C,2,0)*VLOOKUP("R101",TSC!B:C,2,0))*(VLOOKUP("T713",TSC!B:C,2,0))%,MIN(T80+V80,VLOOKUP("R700",TSC!B:C,2,0)*VLOOKUP("R101",TSC!B:C,2,0))*(VLOOKUP("T713",TSC!B:C,2,0))%),0)</f>
        <v/>
      </c>
      <c r="CV80">
        <f>IFERROR(INDEX(ADJ!$A$1:$BZ$1000,MATCH(PAYROLL!D80,ADJ!A$1:A$500,0),MATCH(PAYROLL!CV$2,ADJ!$2:$2,0)),0)</f>
        <v/>
      </c>
      <c r="CW80">
        <f>IFERROR(INDEX(ADJ!$A$1:$BZ$1000,MATCH(PAYROLL!D80,ADJ!A$1:A$500,0),MATCH(PAYROLL!CW$2,ADJ!$2:$2,0)),0)</f>
        <v/>
      </c>
      <c r="CX80">
        <f>SUM(CR80:CW80)</f>
        <v/>
      </c>
      <c r="CY80">
        <f>ROUND(IF(CR80&gt;0,T80+V80*VLOOKUP("R202",TSC!$B$1:$C$500,2,0),0),0)</f>
        <v/>
      </c>
      <c r="CZ80">
        <f>IFERROR(INDEX(CSDA!D$1:D$500,MATCH($CZ$2,CSDA!C$1:C$500,0)),0)</f>
        <v/>
      </c>
      <c r="DA80">
        <f>ROUND(T80*0.7%,0)</f>
        <v/>
      </c>
      <c r="DB80">
        <f>ROUND(T80/12,0)</f>
        <v/>
      </c>
      <c r="DC80">
        <f ref="DC80" t="array">IFERROR(INDEX(CSDA!D$1:D$500,MATCH("Trích giữ"&amp;PAYROLL!DC$2,CSDA!A$1:A$500&amp;CSDA!C$1:C$500,0)),0)</f>
        <v/>
      </c>
      <c r="DD80">
        <f ref="DD80" t="array">IFERROR(INDEX(CSDA!D$1:D$500,MATCH("Trích giữ"&amp;PAYROLL!DD$2,CSDA!A$1:A$500&amp;CSDA!C$1:C$500,0)),0)</f>
        <v/>
      </c>
      <c r="DE80">
        <f ref="DE80" t="array">IFERROR(INDEX(CSDA!D$1:D$500,MATCH("Trích giữ"&amp;PAYROLL!DE$2,CSDA!A$1:A$500&amp;CSDA!C$1:C$500,0)),0)</f>
        <v/>
      </c>
      <c r="DF80">
        <f>IFERROR(INDEX(CSDA!D$1:D$500,MATCH(PAYROLL!DF$2,CSDA!C$1:C$500,0)),0)</f>
        <v/>
      </c>
      <c r="DG80">
        <f ref="DG80" t="array">IFERROR(INDEX(CSDA!D$1:D$500,MATCH("Trích giữ"&amp;PAYROLL!DG$2,CSDA!A$1:A$500&amp;CSDA!C$1:C$500,0)),0)</f>
        <v/>
      </c>
      <c r="DH80">
        <f>ROUND(T80/26,0)</f>
        <v/>
      </c>
      <c r="DI80">
        <f ref="DI80" t="array">IFERROR(INDEX(CSDA!D$1:D$500,MATCH("Trích giữ"&amp;PAYROLL!DI$2,CSDA!A$1:A$500&amp;CSDA!C$1:C$500,0)),0)</f>
        <v/>
      </c>
      <c r="DJ80">
        <f>IF(U80=0,T80*21.5%-BL80,0)</f>
        <v/>
      </c>
      <c r="DK80">
        <f ref="DK80" t="array">IFERROR(INDEX(CSDA!D$1:D$500,MATCH("Trích giữ"&amp;PAYROLL!DK$2,CSDA!A$1:A$500&amp;CSDA!C$1:C$500,0)),0)</f>
        <v/>
      </c>
      <c r="DL80">
        <f>IFERROR(INDEX(CSDA!D$1:D$500,MATCH(PAYROLL!DL$2,CSDA!C$1:C$500,0))/12,0)</f>
        <v/>
      </c>
      <c r="DM80">
        <f>SUM(DB80:DL80)</f>
        <v/>
      </c>
      <c r="DN80">
        <f>IFERROR(INDEX(ADJ!$A$1:$BZ$1000,MATCH(PAYROLL!D80,ADJ!A$1:A$500,0),MATCH(PAYROLL!DN$2,ADJ!$2:$2,0)),0)</f>
        <v/>
      </c>
      <c r="DO80">
        <f>IFERROR(SUM(BP80,DM80:DN80,CX80:DA80)-DT80,0)</f>
        <v/>
      </c>
      <c r="DP80">
        <f ref="DP80" t="array">SUM(BW80*IFERROR(INDEX(CSDA!D$1:D$500,MATCH(BW$2,CSDA!C$1:C$500,0)),0)%,CX80*IFERROR(INDEX(CSDA!D$1:D$500,MATCH(CX$2,CSDA!C$1:C$500,0)),0)%,DA80*IFERROR(INDEX(CSDA!D$1:D$500,MATCH(DA$2,CSDA!C$1:C$500,0)),0)%,DB80*IFERROR(INDEX(CSDA!D$1:D$500,MATCH(DB$2,CSDA!C$1:C$500,0)),0)%,DF80*IFERROR(INDEX(CSDA!D$1:D$500,MATCH("Phí dịch vụ"&amp;PAYROLL!DF$2,CSDA!A$1:A$500&amp;CSDA!C$1:C$500,0)),0)%,DC80*IFERROR(INDEX(CSDA!D$1:D$500,MATCH("Phí dịch vụ"&amp;PAYROLL!DC$2,CSDA!A$1:A$500&amp;CSDA!C$1:C$500,0)),0)%,DH80*IFERROR(INDEX(CSDA!D$1:D$500,MATCH("Phí dịch vụ"&amp;PAYROLL!DH$2,CSDA!A$1:A$500&amp;CSDA!C$1:C$500,0)),0)%,DJ80*IFERROR(INDEX(CSDA!D$1:D$500,MATCH("Phí dịch vụ"&amp;PAYROLL!DJ$2,CSDA!A$1:A$500&amp;CSDA!C$1:C$500,0)),0)%,BN80*IFERROR(INDEX(CSDA!D$1:D$500,MATCH(BN$2,CSDA!C$1:C$500,0)),0)%)-BN80*7%</f>
        <v/>
      </c>
      <c r="DQ80">
        <f>IFERROR(INDEX(ADJ!$A$1:$BZ$1000,MATCH(PAYROLL!D80,ADJ!A$1:A$500,0),MATCH(PAYROLL!DQ$2,ADJ!$2:$2,0)),0)</f>
        <v/>
      </c>
      <c r="DR80">
        <f>IFERROR(INDEX(ADJ!$A$1:$BZ$1000,MATCH(PAYROLL!D80,ADJ!A$1:A$500,0),MATCH(PAYROLL!DR$2,ADJ!$2:$2,0)),0)</f>
        <v/>
      </c>
      <c r="DS80">
        <f>SUM(DP80:DR80)</f>
        <v/>
      </c>
      <c r="DT80">
        <f>EK80</f>
        <v/>
      </c>
      <c r="DU80">
        <f>SUM(DO80:DR80)</f>
        <v/>
      </c>
      <c r="DV80">
        <f>ROUND(DU80*0.1,0)</f>
        <v/>
      </c>
      <c r="DW80">
        <f>DU80+DV80</f>
        <v/>
      </c>
      <c r="DZ80">
        <f>IFERROR(INDEX(ADJ!$A$1:$BZ$1000,MATCH(PAYROLL!$D80,ADJ!A$1:A$500,0),MATCH(PAYROLL!DZ$2,ADJ!$2:$2,0)),0)</f>
        <v/>
      </c>
      <c r="EA80">
        <f>IFERROR(INDEX(ADJ!$A$1:$BZ$1000,MATCH(PAYROLL!$D80,ADJ!A$1:A$500,0),MATCH(PAYROLL!EA$2,ADJ!$2:$2,0)),0)</f>
        <v/>
      </c>
      <c r="EB80">
        <f>IFERROR(INDEX(ADJ!$A$1:$BZ$1000,MATCH(PAYROLL!$D80,ADJ!A$1:A$500,0),MATCH(PAYROLL!EB$2,ADJ!$2:$2,0)),0)</f>
        <v/>
      </c>
      <c r="EC80">
        <f>IFERROR(INDEX(ADJ!$A$1:$BZ$1000,MATCH(PAYROLL!$D80,ADJ!A$1:A$500,0),MATCH(PAYROLL!EC$2,ADJ!$2:$2,0)),0)</f>
        <v/>
      </c>
      <c r="ED80">
        <f>IFERROR(INDEX(ADJ!$A$1:$BZ$1000,MATCH(PAYROLL!$D80,ADJ!A$1:A$500,0),MATCH(PAYROLL!ED$2,ADJ!$2:$2,0)),0)</f>
        <v/>
      </c>
      <c r="EE80">
        <f>IFERROR(INDEX(ADJ!$A$1:$BZ$1000,MATCH(PAYROLL!$D80,ADJ!A$1:A$500,0),MATCH(PAYROLL!EE$2,ADJ!$2:$2,0)),0)</f>
        <v/>
      </c>
      <c r="EF80">
        <f>IFERROR(INDEX(ADJ!$A$1:$BZ$1000,MATCH(PAYROLL!$D80,ADJ!A$1:A$500,0),MATCH(PAYROLL!EF$2,ADJ!$2:$2,0)),0)</f>
        <v/>
      </c>
      <c r="EG80">
        <f>IFERROR(INDEX(ADJ!$A$1:$BZ$1000,MATCH(PAYROLL!$D80,ADJ!A$1:A$500,0),MATCH(PAYROLL!EG$2,ADJ!$2:$2,0)),0)</f>
        <v/>
      </c>
      <c r="EH80">
        <f>IFERROR(INDEX(ADJ!$A$1:$BZ$1000,MATCH(PAYROLL!$D80,ADJ!A$1:A$500,0),MATCH(PAYROLL!EH$2,ADJ!$2:$2,0)),0)</f>
        <v/>
      </c>
      <c r="EI80">
        <f>IFERROR(INDEX(ADJ!$A$1:$BZ$1000,MATCH(PAYROLL!D80,ADJ!A$1:A$500,0),MATCH(PAYROLL!EI$2,ADJ!$2:$2,0)),0)</f>
        <v/>
      </c>
      <c r="EJ80">
        <f>IFERROR(INDEX(ADJ!$A$1:$BZ$1000,MATCH(PAYROLL!$D80,ADJ!A$1:A$500,0),MATCH(PAYROLL!EJ$2,ADJ!$2:$2,0)),0)</f>
        <v/>
      </c>
      <c r="EK80">
        <f>SUM(DZ80:EJ80)</f>
        <v/>
      </c>
    </row>
    <row r="81">
      <c r="A81" t="n">
        <v>79</v>
      </c>
      <c r="B81" t="inlineStr">
        <is>
          <t>Lò Văn Triển</t>
        </is>
      </c>
      <c r="D81" t="inlineStr">
        <is>
          <t>160055-01</t>
        </is>
      </c>
      <c r="S81">
        <f>IFERROR(INDEX(PIS!$A$1:$BZ$1000,MATCH($D81,PIS!C$1:C$500,0),MATCH("Lương CB tháng trước",PIS!$1:$1,0)),0)</f>
        <v/>
      </c>
      <c r="T81">
        <f>IFERROR(INDEX(PIS!$A$1:$BZ$1000,MATCH($D81,PIS!C$1:C$500,0),MATCH("Lương CB hiện tại",PIS!$1:$1,0)),0)</f>
        <v/>
      </c>
      <c r="U81">
        <f>IFERROR(INDEX(PIS!$A$1:$BZ$1000,MATCH($D81,PIS!C$1:C$500,0),MATCH("Lương đóng BHBB",PIS!$1:$1,0)),0)</f>
        <v/>
      </c>
      <c r="V81">
        <f>IFERROR(INDEX(PIS!$A$1:$BZ$1000,MATCH($D81,PIS!C$1:C$500,0),MATCH(V$2,PIS!$2:$2,0)),0)</f>
        <v/>
      </c>
      <c r="W81">
        <f>IFERROR(INDEX(PIS!$A$1:$BZ$1000,MATCH($D81,PIS!C$1:C$500,0),MATCH(W$2,PIS!$2:$2,0)),0)</f>
        <v/>
      </c>
      <c r="X81">
        <f>IFERROR(INDEX(PIS!$A$1:$BZ$1000,MATCH($D81,PIS!C$1:C$500,0),MATCH(X$2,PIS!$2:$2,0)),0)</f>
        <v/>
      </c>
      <c r="Y81">
        <f>IFERROR(INDEX(PIS!$A$1:$BZ$1000,MATCH($D81,PIS!C$1:C$500,0),MATCH(Y$2,PIS!$2:$2,0)),0)</f>
        <v/>
      </c>
      <c r="Z81">
        <f>IFERROR(INDEX(PIS!$A$1:$BZ$1000,MATCH($D81,PIS!C$1:C$500,0),MATCH(Z$2,PIS!$2:$2,0)),0)</f>
        <v/>
      </c>
      <c r="AA81">
        <f>IFERROR(INDEX(PIS!$A$1:$BZ$1000,MATCH($D81,PIS!C$1:C$500,0),MATCH(AA$2,PIS!$2:$2,0)),0)</f>
        <v/>
      </c>
      <c r="AB81">
        <f>IFERROR(INDEX(PIS!$A$1:$BZ$1000,MATCH($D81,PIS!C$1:C$500,0),MATCH(AB$2,PIS!$2:$2,0)),0)</f>
        <v/>
      </c>
      <c r="AC81">
        <f>SUM(V81:AB81)</f>
        <v/>
      </c>
      <c r="AD81">
        <f>IFERROR(INDEX(TIMESHEET!$A$1:$AI$5000,MATCH($D81,TIMESHEET!A$1:A$500,0),MATCH("T100",TIMESHEET!$2:$2,0))-2,0)</f>
        <v/>
      </c>
      <c r="AE81">
        <f>IFERROR(INDEX(TIMESHEET!$A$1:$AI$5000,MATCH($D81,TIMESHEET!A$1:A$500,0),MATCH("T202",TIMESHEET!$2:$2,0)),0)</f>
        <v/>
      </c>
      <c r="AF81">
        <f>IFERROR(INDEX(TIMESHEET!$A$1:$AI$5000,MATCH($D81,TIMESHEET!A$1:A$500,0),MATCH("T302",TIMESHEET!$2:$2,0)),0)</f>
        <v/>
      </c>
      <c r="AG81">
        <f>IFERROR(INDEX(TIMESHEET!$A$1:$AI$5000,MATCH($D81,TIMESHEET!A$1:A$500,0),MATCH("T406",TIMESHEET!$2:$2,0)),0)</f>
        <v/>
      </c>
      <c r="AH81">
        <f>AE81+AG81</f>
        <v/>
      </c>
      <c r="AI81">
        <f>IFERROR(INDEX(TIMESHEET!$A$1:$AI$5000,MATCH($D81,TIMESHEET!A$1:A$500,0),MATCH("T701",TIMESHEET!$2:$2,0)),0)</f>
        <v/>
      </c>
      <c r="AJ81">
        <f>IFERROR(INDEX(TIMESHEET!$A$1:$AI$5000,MATCH($D81,TIMESHEET!B$1:B$500,0),MATCH("T320",TIMESHEET!$2:$2,0)),0)</f>
        <v/>
      </c>
      <c r="AK81">
        <f>IFERROR(IF(LEFT(INDEX(PIS!O$1:O$500,MATCH(D81,PIS!C$1:C$500)),1)="M",T81/AD81*SUM(AE81:AG81),T81*AD81),0)</f>
        <v/>
      </c>
      <c r="AL81">
        <f>IFERROR(INDEX(ADJ!$A$1:$BZ$1000,MATCH(PAYROLL!D81,ADJ!A$1:A$500,0),MATCH(PAYROLL!AL$2,ADJ!$2:$2,0)),0)</f>
        <v/>
      </c>
      <c r="AM81">
        <f>SUM(AK81:AL81)</f>
        <v/>
      </c>
      <c r="AN81">
        <f>IFERROR(ROUND(V81/$AD81*$AH81,0),0)</f>
        <v/>
      </c>
      <c r="AO81">
        <f>IFERROR(ROUND(W81/$AD81*$AH81,0),0)</f>
        <v/>
      </c>
      <c r="AP81">
        <f>IFERROR(ROUND(X81/$AD81*$AE81,0),0)</f>
        <v/>
      </c>
      <c r="AQ81">
        <f>IFERROR(ROUND(Y81/$AD81*$AH81,0),0)</f>
        <v/>
      </c>
      <c r="AR81">
        <f>IFERROR(ROUND(Z81/$AD81*$AH81,0),0)</f>
        <v/>
      </c>
      <c r="AS81">
        <f>IFERROR(ROUND(AA81/$AD81*$AH81,0),0)</f>
        <v/>
      </c>
      <c r="AT81">
        <f>IFERROR(IF((AE81+AF81+AG81)&gt;13,AB81,ROUND(AB81/AD81*AH81,0)),0)</f>
        <v/>
      </c>
      <c r="AU81">
        <f>IFERROR(INDEX(ADJ!$A$1:$BZ$1000,MATCH(PAYROLL!D81,ADJ!A$1:A$500,0),MATCH(PAYROLL!AU$2,ADJ!$2:$2,0)),0)</f>
        <v/>
      </c>
      <c r="AV81">
        <f>ROUND(SUM(AN81:AU81),0)</f>
        <v/>
      </c>
      <c r="AW81">
        <f>IFERROR(INDEX(TIMESHEET!$A$1:$AI$5000,MATCH(PAYROLL!D81,TIMESHEET!A$1:A$500,0),MATCH("T620",TIMESHEET!$2:$2,0)),0)</f>
        <v/>
      </c>
      <c r="AX81">
        <f>IFERROR(INDEX(TIMESHEET!$A$1:$AI$5000,MATCH(PAYROLL!D81,TIMESHEET!A$1:A$500,0),MATCH("T601",TIMESHEET!$2:$2,0)),0)</f>
        <v/>
      </c>
      <c r="AY81">
        <f>IFERROR(INDEX(TIMESHEET!$A$1:$AI$5000,MATCH(PAYROLL!D81,TIMESHEET!A$1:A$500,0),MATCH("T602",TIMESHEET!$2:$2,0)),0)</f>
        <v/>
      </c>
      <c r="AZ81">
        <f>IFERROR(INDEX(TIMESHEET!$A$1:$AI$5000,MATCH(PAYROLL!D81,TIMESHEET!A$1:A$500,0),MATCH("T603",TIMESHEET!$2:$2,0)),0)</f>
        <v/>
      </c>
      <c r="BA81">
        <f>IFERROR(INDEX(TIMESHEET!$A$1:$AI$5000,MATCH(PAYROLL!D81,TIMESHEET!A$1:A$500,0),MATCH("T611",TIMESHEET!$2:$2,0)),0)</f>
        <v/>
      </c>
      <c r="BB81">
        <f>IFERROR(INDEX(TIMESHEET!$A$1:$AI$5000,MATCH(PAYROLL!D81,TIMESHEET!A$1:A$500,0),MATCH("T612",TIMESHEET!$2:$2,0)),0)</f>
        <v/>
      </c>
      <c r="BC81">
        <f>IFERROR(INDEX(TIMESHEET!$A$1:$AI$5000,MATCH(PAYROLL!D81,TIMESHEET!A$1:A$500,0),MATCH("T613",TIMESHEET!$2:$2,0)),0)</f>
        <v/>
      </c>
      <c r="BD81">
        <f>IFERROR(INDEX(TIMESHEET!$A$1:$AI$5000,MATCH(PAYROLL!D81,TIMESHEET!A$1:A$500,0),MATCH("T500",TIMESHEET!$2:$2,0)),0)</f>
        <v/>
      </c>
      <c r="BE81">
        <f>IFERROR(IF(LEFT(INDEX(PIS!O$1:O$500,MATCH(D81,PIS!C$1:C$500)),1)="M",T81/AD81/8*(AW81+AX81*1.5+AY81*2+AZ81*3+BA81*2.1+BB81*2.7+BC81*3.9+BD81*0.3),T81/8*(AW81+AX81*1.5+AY81*2+AZ81*3+BA81*2.1+BB81*2.7+BC81*3.9+BD81*0.3)),0)</f>
        <v/>
      </c>
      <c r="BF81">
        <f>IFERROR(INDEX(ADJ!$A$1:$BZ$1000,MATCH(PAYROLL!$D81,ADJ!A$1:A$500,0),MATCH(PAYROLL!BF$2,ADJ!$2:$2,0)),0)</f>
        <v/>
      </c>
      <c r="BG81">
        <f>IFERROR(INDEX(ADJ!$A$1:$BZ$1000,MATCH(PAYROLL!D81,ADJ!A$1:A$500,0),MATCH(PAYROLL!BG$2,ADJ!$2:$2,0)),0)</f>
        <v/>
      </c>
      <c r="BH81">
        <f>IFERROR(INDEX(ADJ!$A$1:$BZ$1000,MATCH(PAYROLL!D81,ADJ!A$1:A$500,0),MATCH(PAYROLL!BH$2,ADJ!$2:$2,0)),0)</f>
        <v/>
      </c>
      <c r="BI81">
        <f>IFERROR(INDEX(ADJ!$A$1:$BZ$1000,MATCH(PAYROLL!D81,ADJ!A$1:A$500,0),MATCH(PAYROLL!BI$2,ADJ!$2:$2,0)),0)</f>
        <v/>
      </c>
      <c r="BJ81">
        <f>IFERROR(INDEX(ADJ!$A$1:$BZ$1000,MATCH(PAYROLL!D81,ADJ!A$1:A$500,0),MATCH(PAYROLL!BJ$2,ADJ!$2:$2,0)),0)</f>
        <v/>
      </c>
      <c r="BK81">
        <f>SUM(BF81:BJ81)</f>
        <v/>
      </c>
      <c r="BL81">
        <f>IFERROR(INDEX(ADJ!$A$1:$BZ$1000,MATCH(PAYROLL!D81,ADJ!A$1:A$500,0),MATCH(PAYROLL!BL$2,ADJ!$2:$2,0)),0)</f>
        <v/>
      </c>
      <c r="BM81">
        <f>IFERROR(INDEX(ADJ!$A$1:$BZ$1000,MATCH(PAYROLL!D81,ADJ!A$1:A$500,0),MATCH(PAYROLL!BM$2,ADJ!$2:$2,0)),0)</f>
        <v/>
      </c>
      <c r="BN81">
        <f>IFERROR(INDEX(ADJ!$A$1:$BZ$1000,MATCH(PAYROLL!D81,ADJ!A$1:A$500,0),MATCH(PAYROLL!BN$2,ADJ!$2:$2,0)),0)</f>
        <v/>
      </c>
      <c r="BO81">
        <f>IFERROR(INDEX(ADJ!$A$1:$BZ$1000,MATCH(PAYROLL!D81,ADJ!A$1:A$500,0),MATCH(PAYROLL!BO$2,ADJ!$2:$2,0)),0)</f>
        <v/>
      </c>
      <c r="BP81">
        <f>SUM(AM81,AV81,BE81,BK81,BL81:BO81)</f>
        <v/>
      </c>
      <c r="BQ81">
        <f>BO81</f>
        <v/>
      </c>
      <c r="BR81">
        <f>IFERROR(ROUND(IF(LEFT(INDEX(PIS!O$1:O$500,MATCH(D81,PIS!C$1:C$500)),1)="D",T81/8*(BD81*0.3),IF(LEFT(INDEX(PIS!O$1:O$500,MATCH(D81,PIS!C$1:C$500)),1)="H",T81*($BD81*0.3),T81/$AD81/8*($BD81*0.3))),0),0)</f>
        <v/>
      </c>
      <c r="BS81">
        <f>IF(AP81&lt;1,0,MIN(AP81,730000))</f>
        <v/>
      </c>
      <c r="BT81">
        <f>IFERROR(ROUND((BE81-SUM(AW81:BC81)*T81/AD81/8),0)-BR81,0)</f>
        <v/>
      </c>
      <c r="BU81">
        <f>AO81</f>
        <v/>
      </c>
      <c r="BV81">
        <f>SUM(BQ81:BU81)</f>
        <v/>
      </c>
      <c r="BW81">
        <f>BP81-BV81</f>
        <v/>
      </c>
      <c r="BX81">
        <f>IFERROR(IF(RIGHT(INDEX(PIS!O$1:O$500,MATCH(D81,PIS!C$1:C$500)),5)="Gross",MIN(U81+V81,VLOOKUP("R700",TSC!B:C,2,0)*VLOOKUP("R101",TSC!B:C,2,0))*VLOOKUP("R701",TSC!B:C,2,0)%,0),0)</f>
        <v/>
      </c>
      <c r="BY81">
        <f>IFERROR(IF(RIGHT(INDEX(PIS!O$1:O$500,MATCH(D81,PIS!C$1:C$500)),5)="Gross",MIN(U81+V81,VLOOKUP("R700",TSC!B:C,2,0)*VLOOKUP("R101",TSC!B:C,2,0))*VLOOKUP("T704",TSC!B:C,2,0)%,0),0)</f>
        <v/>
      </c>
      <c r="BZ81">
        <f>IFERROR(IF(RIGHT(INDEX(PIS!O$1:O$500,MATCH(D81,PIS!C$1:C$500)),5)="Gross",MIN(U81+V81,VLOOKUP("R700",TSC!B:C,2,0)*VLOOKUP("1",TSC!F:G,2,0))*VLOOKUP("T705",TSC!B:C,2,0)%,0),0)</f>
        <v/>
      </c>
      <c r="CA81">
        <f>IFERROR(INDEX(ADJ!$A$1:$BZ$1000,MATCH(PAYROLL!D81,ADJ!A$1:A$500,0),MATCH(PAYROLL!CA$2,ADJ!$2:$2,0)),0)</f>
        <v/>
      </c>
      <c r="CB81">
        <f>IFERROR(INDEX(ADJ!$A$1:$BZ$1000,MATCH(PAYROLL!D81,ADJ!A$1:A$500,0),MATCH(PAYROLL!CB$2,ADJ!$2:$2,0)),0)</f>
        <v/>
      </c>
      <c r="CC81">
        <f>SUM(BX81:CB81)</f>
        <v/>
      </c>
      <c r="CD81">
        <f>IFERROR(INDEX(PIS!$A$1:$BZ$1000,MATCH(PAYROLL!D81,PIS!C$1:C$500,0),MATCH(PAYROLL!CD$1,PIS!$1:$1,0)),0)</f>
        <v/>
      </c>
      <c r="CE81">
        <f>IFERROR(IF(OR(INDEX(PIS!P$1:P$500,MATCH(D81,PIS!C$1:C$500,0))="LT2",INDEX(PIS!P$1:P$500,MATCH(D81,PIS!C$1:C$500,0))="P10"),0,SUM(CC81,CD81*VLOOKUP("R601",TSC!B:C,2,0),VLOOKUP("R602",TSC!B:C,2,0))),0)</f>
        <v/>
      </c>
      <c r="CF81">
        <f>MAX(BW81-CE81,0)</f>
        <v/>
      </c>
      <c r="CG81">
        <f>IFERROR(IF(OR(RIGHT(INDEX(PIS!P$1:P$500,MATCH(D81,PIS!C$1:C$500)),5)="P10",RIGHT(INDEX(PIS!P$1:P$500,MATCH(D81,PIS!C$1:C$500)),5)="CK"),0,IF(CF81&lt;=5000000,CF81*5%,IF(CF81&lt;=10000000,CF81*10%-250000,IF(CF81&lt;=18000000,CF81*15%-750000,IF(CF81&lt;=32000000,CF81*20%-1650000,IF(CF81&lt;=52000000,CF81*25%-3250000,IF(CF81&lt;=80000000,BH81*30%-5850000,CF81*35%-9850000))))))),0)</f>
        <v/>
      </c>
      <c r="CH81">
        <f>IFERROR(IF(OR(INDEX(PIS!P$1:P$500,MATCH(D81,PIS!C$1:C$500))="LT",INDEX(PIS!P$1:P$500,MATCH(D81,PIS!C$1:C$500))="CK"),0,IF(CF81&lt;2000000,0,CF81*10%)),0)</f>
        <v/>
      </c>
      <c r="CI81">
        <f>IFERROR(INDEX(ADJ!$A$1:$BZ$1000,MATCH(PAYROLL!D81,ADJ!A$1:A$500,0),MATCH(PAYROLL!CI$2,ADJ!$2:$2,0)),0)</f>
        <v/>
      </c>
      <c r="CJ81">
        <f>IFERROR(INDEX(ADJ!$A$1:$BZ$1000,MATCH(PAYROLL!D81,ADJ!A$1:A$500,0),MATCH(PAYROLL!CJ$2,ADJ!$2:$2,0)),0)</f>
        <v/>
      </c>
      <c r="CK81">
        <f>IFERROR(INDEX(ADJ!$A$1:$BZ$1000,MATCH(PAYROLL!D81,ADJ!A$1:A$500,0),MATCH(PAYROLL!CK$2,ADJ!$2:$2,0)),0)</f>
        <v/>
      </c>
      <c r="CL81">
        <f>SUM(CG81:CK81)</f>
        <v/>
      </c>
      <c r="CM81">
        <f>ROUND(SUM(CH81:CK81),0)</f>
        <v/>
      </c>
      <c r="CN81">
        <f>IFERROR(INDEX(CSDA!D$1:D$500,MATCH($CN$2,CSDA!C$1:C$500,0))*INDEX(PIS!V$1:V$500,MATCH(D81,PIS!C$1:C$500))+INDEX(ADJ!$A$1:$BZ$1000,MATCH(PAYROLL!D81,ADJ!A$1:A$500,0),MATCH(PAYROLL!CN$2,ADJ!$2:$2,0)),0)</f>
        <v/>
      </c>
      <c r="CO81">
        <f>IFERROR(INDEX(ADJ!$A$1:$BZ$1000,MATCH(PAYROLL!D81,ADJ!A$1:A$500,0),MATCH(PAYROLL!CO$2,ADJ!$2:$2,0)),0)</f>
        <v/>
      </c>
      <c r="CP81">
        <f>IFERROR(INDEX(ADJ!$A$1:$BZ$1000,MATCH(PAYROLL!D81,ADJ!A$1:A$500,0),MATCH(PAYROLL!CP$2,ADJ!$2:$2,0)),0)</f>
        <v/>
      </c>
      <c r="CQ81">
        <f>BP81-CL81-CI81-CM81-CN81-CO81-CP81-CC81</f>
        <v/>
      </c>
      <c r="CR81">
        <f>IFERROR(IF(RIGHT(INDEX(PIS!O$1:O$500,MATCH(D81,PIS!C$1:C$500,0)),5)="Gross",MIN(U81+V81,VLOOKUP("R700",TSC!B:C,2,0)*VLOOKUP("R101",TSC!B:C,2,0))*(VLOOKUP("T711",TSC!B:C,2,0)+VLOOKUP("T712",TSC!B:C,2,0))%,MIN(T81+V81,VLOOKUP("R700",TSC!B:C,2,0)*VLOOKUP("R101",TSC!B:C,2,0))*(VLOOKUP("T711",TSC!B:C,2,0)+VLOOKUP("T712",TSC!B:C,2,0)+VLOOKUP("R701",TSC!B:C,2,0))%),0)</f>
        <v/>
      </c>
      <c r="CS81">
        <f>IFERROR(IF(RIGHT(INDEX(PIS!O$1:O$500,MATCH(D81,PIS!C$1:C$500,0)),5)="Gross",MIN(U81+V81,VLOOKUP("R700",TSC!B:C,2,0)*VLOOKUP("R101",TSC!B:C,2,0))*(VLOOKUP("T714",TSC!B:C,2,0))%,MIN(T81+V81,VLOOKUP("R700",TSC!B:C,2,0)*VLOOKUP("R101",TSC!B:C,2,0))*(VLOOKUP("T704",TSC!B:C,2,0)+VLOOKUP("T714",TSC!B:C,2,0))%),0)</f>
        <v/>
      </c>
      <c r="CT81">
        <f>IFERROR(IF(RIGHT(INDEX(PIS!O$1:O$500,MATCH(D81,PIS!C$1:C$500,0)),5)="Gross",MIN(U81+V81,VLOOKUP("R700",TSC!B:C,2,0)*VLOOKUP("R101",TSC!B:C,2,0))*VLOOKUP("T705",TSC!B:C,2,0)%,MIN(T81+V81,VLOOKUP("R700",TSC!B:C,2,0)*VLOOKUP("R101",TSC!B:C,2,0))*VLOOKUP("T705",TSC!B:C,2,0)%),0)</f>
        <v/>
      </c>
      <c r="CU81">
        <f>IFERROR(IF(RIGHT(INDEX(PIS!O$1:O$500,MATCH(D81,PIS!C$1:C$500,0)),5)="Gross",MIN(U81+V81,VLOOKUP("R700",TSC!B:C,2,0)*VLOOKUP("R101",TSC!B:C,2,0))*(VLOOKUP("T713",TSC!B:C,2,0))%,MIN(T81+V81,VLOOKUP("R700",TSC!B:C,2,0)*VLOOKUP("R101",TSC!B:C,2,0))*(VLOOKUP("T713",TSC!B:C,2,0))%),0)</f>
        <v/>
      </c>
      <c r="CV81">
        <f>IFERROR(INDEX(ADJ!$A$1:$BZ$1000,MATCH(PAYROLL!D81,ADJ!A$1:A$500,0),MATCH(PAYROLL!CV$2,ADJ!$2:$2,0)),0)</f>
        <v/>
      </c>
      <c r="CW81">
        <f>IFERROR(INDEX(ADJ!$A$1:$BZ$1000,MATCH(PAYROLL!D81,ADJ!A$1:A$500,0),MATCH(PAYROLL!CW$2,ADJ!$2:$2,0)),0)</f>
        <v/>
      </c>
      <c r="CX81">
        <f>SUM(CR81:CW81)</f>
        <v/>
      </c>
      <c r="CY81">
        <f>ROUND(IF(CR81&gt;0,T81+V81*VLOOKUP("R202",TSC!$B$1:$C$500,2,0),0),0)</f>
        <v/>
      </c>
      <c r="CZ81">
        <f>IFERROR(INDEX(CSDA!D$1:D$500,MATCH($CZ$2,CSDA!C$1:C$500,0)),0)</f>
        <v/>
      </c>
      <c r="DA81">
        <f>ROUND(T81*0.7%,0)</f>
        <v/>
      </c>
      <c r="DB81">
        <f>ROUND(T81/12,0)</f>
        <v/>
      </c>
      <c r="DC81">
        <f ref="DC81" t="array">IFERROR(INDEX(CSDA!D$1:D$500,MATCH("Trích giữ"&amp;PAYROLL!DC$2,CSDA!A$1:A$500&amp;CSDA!C$1:C$500,0)),0)</f>
        <v/>
      </c>
      <c r="DD81">
        <f ref="DD81" t="array">IFERROR(INDEX(CSDA!D$1:D$500,MATCH("Trích giữ"&amp;PAYROLL!DD$2,CSDA!A$1:A$500&amp;CSDA!C$1:C$500,0)),0)</f>
        <v/>
      </c>
      <c r="DE81">
        <f ref="DE81" t="array">IFERROR(INDEX(CSDA!D$1:D$500,MATCH("Trích giữ"&amp;PAYROLL!DE$2,CSDA!A$1:A$500&amp;CSDA!C$1:C$500,0)),0)</f>
        <v/>
      </c>
      <c r="DF81">
        <f>IFERROR(INDEX(CSDA!D$1:D$500,MATCH(PAYROLL!DF$2,CSDA!C$1:C$500,0)),0)</f>
        <v/>
      </c>
      <c r="DG81">
        <f ref="DG81" t="array">IFERROR(INDEX(CSDA!D$1:D$500,MATCH("Trích giữ"&amp;PAYROLL!DG$2,CSDA!A$1:A$500&amp;CSDA!C$1:C$500,0)),0)</f>
        <v/>
      </c>
      <c r="DH81">
        <f>ROUND(T81/26,0)</f>
        <v/>
      </c>
      <c r="DI81">
        <f ref="DI81" t="array">IFERROR(INDEX(CSDA!D$1:D$500,MATCH("Trích giữ"&amp;PAYROLL!DI$2,CSDA!A$1:A$500&amp;CSDA!C$1:C$500,0)),0)</f>
        <v/>
      </c>
      <c r="DJ81">
        <f>IF(U81=0,T81*21.5%-BL81,0)</f>
        <v/>
      </c>
      <c r="DK81">
        <f ref="DK81" t="array">IFERROR(INDEX(CSDA!D$1:D$500,MATCH("Trích giữ"&amp;PAYROLL!DK$2,CSDA!A$1:A$500&amp;CSDA!C$1:C$500,0)),0)</f>
        <v/>
      </c>
      <c r="DL81">
        <f>IFERROR(INDEX(CSDA!D$1:D$500,MATCH(PAYROLL!DL$2,CSDA!C$1:C$500,0))/12,0)</f>
        <v/>
      </c>
      <c r="DM81">
        <f>SUM(DB81:DL81)</f>
        <v/>
      </c>
      <c r="DN81">
        <f>IFERROR(INDEX(ADJ!$A$1:$BZ$1000,MATCH(PAYROLL!D81,ADJ!A$1:A$500,0),MATCH(PAYROLL!DN$2,ADJ!$2:$2,0)),0)</f>
        <v/>
      </c>
      <c r="DO81">
        <f>IFERROR(SUM(BP81,DM81:DN81,CX81:DA81)-DT81,0)</f>
        <v/>
      </c>
      <c r="DP81">
        <f ref="DP81" t="array">SUM(BW81*IFERROR(INDEX(CSDA!D$1:D$500,MATCH(BW$2,CSDA!C$1:C$500,0)),0)%,CX81*IFERROR(INDEX(CSDA!D$1:D$500,MATCH(CX$2,CSDA!C$1:C$500,0)),0)%,DA81*IFERROR(INDEX(CSDA!D$1:D$500,MATCH(DA$2,CSDA!C$1:C$500,0)),0)%,DB81*IFERROR(INDEX(CSDA!D$1:D$500,MATCH(DB$2,CSDA!C$1:C$500,0)),0)%,DF81*IFERROR(INDEX(CSDA!D$1:D$500,MATCH("Phí dịch vụ"&amp;PAYROLL!DF$2,CSDA!A$1:A$500&amp;CSDA!C$1:C$500,0)),0)%,DC81*IFERROR(INDEX(CSDA!D$1:D$500,MATCH("Phí dịch vụ"&amp;PAYROLL!DC$2,CSDA!A$1:A$500&amp;CSDA!C$1:C$500,0)),0)%,DH81*IFERROR(INDEX(CSDA!D$1:D$500,MATCH("Phí dịch vụ"&amp;PAYROLL!DH$2,CSDA!A$1:A$500&amp;CSDA!C$1:C$500,0)),0)%,DJ81*IFERROR(INDEX(CSDA!D$1:D$500,MATCH("Phí dịch vụ"&amp;PAYROLL!DJ$2,CSDA!A$1:A$500&amp;CSDA!C$1:C$500,0)),0)%,BN81*IFERROR(INDEX(CSDA!D$1:D$500,MATCH(BN$2,CSDA!C$1:C$500,0)),0)%)-BN81*7%</f>
        <v/>
      </c>
      <c r="DQ81">
        <f>IFERROR(INDEX(ADJ!$A$1:$BZ$1000,MATCH(PAYROLL!D81,ADJ!A$1:A$500,0),MATCH(PAYROLL!DQ$2,ADJ!$2:$2,0)),0)</f>
        <v/>
      </c>
      <c r="DR81">
        <f>IFERROR(INDEX(ADJ!$A$1:$BZ$1000,MATCH(PAYROLL!D81,ADJ!A$1:A$500,0),MATCH(PAYROLL!DR$2,ADJ!$2:$2,0)),0)</f>
        <v/>
      </c>
      <c r="DS81">
        <f>SUM(DP81:DR81)</f>
        <v/>
      </c>
      <c r="DT81">
        <f>EK81</f>
        <v/>
      </c>
      <c r="DU81">
        <f>SUM(DO81:DR81)</f>
        <v/>
      </c>
      <c r="DV81">
        <f>ROUND(DU81*0.1,0)</f>
        <v/>
      </c>
      <c r="DW81">
        <f>DU81+DV81</f>
        <v/>
      </c>
      <c r="DZ81">
        <f>IFERROR(INDEX(ADJ!$A$1:$BZ$1000,MATCH(PAYROLL!$D81,ADJ!A$1:A$500,0),MATCH(PAYROLL!DZ$2,ADJ!$2:$2,0)),0)</f>
        <v/>
      </c>
      <c r="EA81">
        <f>IFERROR(INDEX(ADJ!$A$1:$BZ$1000,MATCH(PAYROLL!$D81,ADJ!A$1:A$500,0),MATCH(PAYROLL!EA$2,ADJ!$2:$2,0)),0)</f>
        <v/>
      </c>
      <c r="EB81">
        <f>IFERROR(INDEX(ADJ!$A$1:$BZ$1000,MATCH(PAYROLL!$D81,ADJ!A$1:A$500,0),MATCH(PAYROLL!EB$2,ADJ!$2:$2,0)),0)</f>
        <v/>
      </c>
      <c r="EC81">
        <f>IFERROR(INDEX(ADJ!$A$1:$BZ$1000,MATCH(PAYROLL!$D81,ADJ!A$1:A$500,0),MATCH(PAYROLL!EC$2,ADJ!$2:$2,0)),0)</f>
        <v/>
      </c>
      <c r="ED81">
        <f>IFERROR(INDEX(ADJ!$A$1:$BZ$1000,MATCH(PAYROLL!$D81,ADJ!A$1:A$500,0),MATCH(PAYROLL!ED$2,ADJ!$2:$2,0)),0)</f>
        <v/>
      </c>
      <c r="EE81">
        <f>IFERROR(INDEX(ADJ!$A$1:$BZ$1000,MATCH(PAYROLL!$D81,ADJ!A$1:A$500,0),MATCH(PAYROLL!EE$2,ADJ!$2:$2,0)),0)</f>
        <v/>
      </c>
      <c r="EF81">
        <f>IFERROR(INDEX(ADJ!$A$1:$BZ$1000,MATCH(PAYROLL!$D81,ADJ!A$1:A$500,0),MATCH(PAYROLL!EF$2,ADJ!$2:$2,0)),0)</f>
        <v/>
      </c>
      <c r="EG81">
        <f>IFERROR(INDEX(ADJ!$A$1:$BZ$1000,MATCH(PAYROLL!$D81,ADJ!A$1:A$500,0),MATCH(PAYROLL!EG$2,ADJ!$2:$2,0)),0)</f>
        <v/>
      </c>
      <c r="EH81">
        <f>IFERROR(INDEX(ADJ!$A$1:$BZ$1000,MATCH(PAYROLL!$D81,ADJ!A$1:A$500,0),MATCH(PAYROLL!EH$2,ADJ!$2:$2,0)),0)</f>
        <v/>
      </c>
      <c r="EI81">
        <f>IFERROR(INDEX(ADJ!$A$1:$BZ$1000,MATCH(PAYROLL!D81,ADJ!A$1:A$500,0),MATCH(PAYROLL!EI$2,ADJ!$2:$2,0)),0)</f>
        <v/>
      </c>
      <c r="EJ81">
        <f>IFERROR(INDEX(ADJ!$A$1:$BZ$1000,MATCH(PAYROLL!$D81,ADJ!A$1:A$500,0),MATCH(PAYROLL!EJ$2,ADJ!$2:$2,0)),0)</f>
        <v/>
      </c>
      <c r="EK81">
        <f>SUM(DZ81:EJ81)</f>
        <v/>
      </c>
    </row>
    <row r="82">
      <c r="A82" t="n">
        <v>80</v>
      </c>
      <c r="B82" t="inlineStr">
        <is>
          <t>Hoàng A Năm</t>
        </is>
      </c>
      <c r="D82" t="inlineStr">
        <is>
          <t>160056-01</t>
        </is>
      </c>
      <c r="S82">
        <f>IFERROR(INDEX(PIS!$A$1:$BZ$1000,MATCH($D82,PIS!C$1:C$500,0),MATCH("Lương CB tháng trước",PIS!$1:$1,0)),0)</f>
        <v/>
      </c>
      <c r="T82">
        <f>IFERROR(INDEX(PIS!$A$1:$BZ$1000,MATCH($D82,PIS!C$1:C$500,0),MATCH("Lương CB hiện tại",PIS!$1:$1,0)),0)</f>
        <v/>
      </c>
      <c r="U82">
        <f>IFERROR(INDEX(PIS!$A$1:$BZ$1000,MATCH($D82,PIS!C$1:C$500,0),MATCH("Lương đóng BHBB",PIS!$1:$1,0)),0)</f>
        <v/>
      </c>
      <c r="V82">
        <f>IFERROR(INDEX(PIS!$A$1:$BZ$1000,MATCH($D82,PIS!C$1:C$500,0),MATCH(V$2,PIS!$2:$2,0)),0)</f>
        <v/>
      </c>
      <c r="W82">
        <f>IFERROR(INDEX(PIS!$A$1:$BZ$1000,MATCH($D82,PIS!C$1:C$500,0),MATCH(W$2,PIS!$2:$2,0)),0)</f>
        <v/>
      </c>
      <c r="X82">
        <f>IFERROR(INDEX(PIS!$A$1:$BZ$1000,MATCH($D82,PIS!C$1:C$500,0),MATCH(X$2,PIS!$2:$2,0)),0)</f>
        <v/>
      </c>
      <c r="Y82">
        <f>IFERROR(INDEX(PIS!$A$1:$BZ$1000,MATCH($D82,PIS!C$1:C$500,0),MATCH(Y$2,PIS!$2:$2,0)),0)</f>
        <v/>
      </c>
      <c r="Z82">
        <f>IFERROR(INDEX(PIS!$A$1:$BZ$1000,MATCH($D82,PIS!C$1:C$500,0),MATCH(Z$2,PIS!$2:$2,0)),0)</f>
        <v/>
      </c>
      <c r="AA82">
        <f>IFERROR(INDEX(PIS!$A$1:$BZ$1000,MATCH($D82,PIS!C$1:C$500,0),MATCH(AA$2,PIS!$2:$2,0)),0)</f>
        <v/>
      </c>
      <c r="AB82">
        <f>IFERROR(INDEX(PIS!$A$1:$BZ$1000,MATCH($D82,PIS!C$1:C$500,0),MATCH(AB$2,PIS!$2:$2,0)),0)</f>
        <v/>
      </c>
      <c r="AC82">
        <f>SUM(V82:AB82)</f>
        <v/>
      </c>
      <c r="AD82">
        <f>IFERROR(INDEX(TIMESHEET!$A$1:$AI$5000,MATCH($D82,TIMESHEET!A$1:A$500,0),MATCH("T100",TIMESHEET!$2:$2,0))-2,0)</f>
        <v/>
      </c>
      <c r="AE82">
        <f>IFERROR(INDEX(TIMESHEET!$A$1:$AI$5000,MATCH($D82,TIMESHEET!A$1:A$500,0),MATCH("T202",TIMESHEET!$2:$2,0)),0)</f>
        <v/>
      </c>
      <c r="AF82">
        <f>IFERROR(INDEX(TIMESHEET!$A$1:$AI$5000,MATCH($D82,TIMESHEET!A$1:A$500,0),MATCH("T302",TIMESHEET!$2:$2,0)),0)</f>
        <v/>
      </c>
      <c r="AG82">
        <f>IFERROR(INDEX(TIMESHEET!$A$1:$AI$5000,MATCH($D82,TIMESHEET!A$1:A$500,0),MATCH("T406",TIMESHEET!$2:$2,0)),0)</f>
        <v/>
      </c>
      <c r="AH82">
        <f>AE82+AG82</f>
        <v/>
      </c>
      <c r="AI82">
        <f>IFERROR(INDEX(TIMESHEET!$A$1:$AI$5000,MATCH($D82,TIMESHEET!A$1:A$500,0),MATCH("T701",TIMESHEET!$2:$2,0)),0)</f>
        <v/>
      </c>
      <c r="AJ82">
        <f>IFERROR(INDEX(TIMESHEET!$A$1:$AI$5000,MATCH($D82,TIMESHEET!B$1:B$500,0),MATCH("T320",TIMESHEET!$2:$2,0)),0)</f>
        <v/>
      </c>
      <c r="AK82">
        <f>IFERROR(IF(LEFT(INDEX(PIS!O$1:O$500,MATCH(D82,PIS!C$1:C$500)),1)="M",T82/AD82*SUM(AE82:AG82),T82*AD82),0)</f>
        <v/>
      </c>
      <c r="AL82">
        <f>IFERROR(INDEX(ADJ!$A$1:$BZ$1000,MATCH(PAYROLL!D82,ADJ!A$1:A$500,0),MATCH(PAYROLL!AL$2,ADJ!$2:$2,0)),0)</f>
        <v/>
      </c>
      <c r="AM82">
        <f>SUM(AK82:AL82)</f>
        <v/>
      </c>
      <c r="AN82">
        <f>IFERROR(ROUND(V82/$AD82*$AH82,0),0)</f>
        <v/>
      </c>
      <c r="AO82">
        <f>IFERROR(ROUND(W82/$AD82*$AH82,0),0)</f>
        <v/>
      </c>
      <c r="AP82">
        <f>IFERROR(ROUND(X82/$AD82*$AE82,0),0)</f>
        <v/>
      </c>
      <c r="AQ82">
        <f>IFERROR(ROUND(Y82/$AD82*$AH82,0),0)</f>
        <v/>
      </c>
      <c r="AR82">
        <f>IFERROR(ROUND(Z82/$AD82*$AH82,0),0)</f>
        <v/>
      </c>
      <c r="AS82">
        <f>IFERROR(ROUND(AA82/$AD82*$AH82,0),0)</f>
        <v/>
      </c>
      <c r="AT82">
        <f>IFERROR(IF((AE82+AF82+AG82)&gt;13,AB82,ROUND(AB82/AD82*AH82,0)),0)</f>
        <v/>
      </c>
      <c r="AU82">
        <f>IFERROR(INDEX(ADJ!$A$1:$BZ$1000,MATCH(PAYROLL!D82,ADJ!A$1:A$500,0),MATCH(PAYROLL!AU$2,ADJ!$2:$2,0)),0)</f>
        <v/>
      </c>
      <c r="AV82">
        <f>ROUND(SUM(AN82:AU82),0)</f>
        <v/>
      </c>
      <c r="AW82">
        <f>IFERROR(INDEX(TIMESHEET!$A$1:$AI$5000,MATCH(PAYROLL!D82,TIMESHEET!A$1:A$500,0),MATCH("T620",TIMESHEET!$2:$2,0)),0)</f>
        <v/>
      </c>
      <c r="AX82">
        <f>IFERROR(INDEX(TIMESHEET!$A$1:$AI$5000,MATCH(PAYROLL!D82,TIMESHEET!A$1:A$500,0),MATCH("T601",TIMESHEET!$2:$2,0)),0)</f>
        <v/>
      </c>
      <c r="AY82">
        <f>IFERROR(INDEX(TIMESHEET!$A$1:$AI$5000,MATCH(PAYROLL!D82,TIMESHEET!A$1:A$500,0),MATCH("T602",TIMESHEET!$2:$2,0)),0)</f>
        <v/>
      </c>
      <c r="AZ82">
        <f>IFERROR(INDEX(TIMESHEET!$A$1:$AI$5000,MATCH(PAYROLL!D82,TIMESHEET!A$1:A$500,0),MATCH("T603",TIMESHEET!$2:$2,0)),0)</f>
        <v/>
      </c>
      <c r="BA82">
        <f>IFERROR(INDEX(TIMESHEET!$A$1:$AI$5000,MATCH(PAYROLL!D82,TIMESHEET!A$1:A$500,0),MATCH("T611",TIMESHEET!$2:$2,0)),0)</f>
        <v/>
      </c>
      <c r="BB82">
        <f>IFERROR(INDEX(TIMESHEET!$A$1:$AI$5000,MATCH(PAYROLL!D82,TIMESHEET!A$1:A$500,0),MATCH("T612",TIMESHEET!$2:$2,0)),0)</f>
        <v/>
      </c>
      <c r="BC82">
        <f>IFERROR(INDEX(TIMESHEET!$A$1:$AI$5000,MATCH(PAYROLL!D82,TIMESHEET!A$1:A$500,0),MATCH("T613",TIMESHEET!$2:$2,0)),0)</f>
        <v/>
      </c>
      <c r="BD82">
        <f>IFERROR(INDEX(TIMESHEET!$A$1:$AI$5000,MATCH(PAYROLL!D82,TIMESHEET!A$1:A$500,0),MATCH("T500",TIMESHEET!$2:$2,0)),0)</f>
        <v/>
      </c>
      <c r="BE82">
        <f>IFERROR(IF(LEFT(INDEX(PIS!O$1:O$500,MATCH(D82,PIS!C$1:C$500)),1)="M",T82/AD82/8*(AW82+AX82*1.5+AY82*2+AZ82*3+BA82*2.1+BB82*2.7+BC82*3.9+BD82*0.3),T82/8*(AW82+AX82*1.5+AY82*2+AZ82*3+BA82*2.1+BB82*2.7+BC82*3.9+BD82*0.3)),0)</f>
        <v/>
      </c>
      <c r="BF82">
        <f>IFERROR(INDEX(ADJ!$A$1:$BZ$1000,MATCH(PAYROLL!$D82,ADJ!A$1:A$500,0),MATCH(PAYROLL!BF$2,ADJ!$2:$2,0)),0)</f>
        <v/>
      </c>
      <c r="BG82">
        <f>IFERROR(INDEX(ADJ!$A$1:$BZ$1000,MATCH(PAYROLL!D82,ADJ!A$1:A$500,0),MATCH(PAYROLL!BG$2,ADJ!$2:$2,0)),0)</f>
        <v/>
      </c>
      <c r="BH82">
        <f>IFERROR(INDEX(ADJ!$A$1:$BZ$1000,MATCH(PAYROLL!D82,ADJ!A$1:A$500,0),MATCH(PAYROLL!BH$2,ADJ!$2:$2,0)),0)</f>
        <v/>
      </c>
      <c r="BI82">
        <f>IFERROR(INDEX(ADJ!$A$1:$BZ$1000,MATCH(PAYROLL!D82,ADJ!A$1:A$500,0),MATCH(PAYROLL!BI$2,ADJ!$2:$2,0)),0)</f>
        <v/>
      </c>
      <c r="BJ82">
        <f>IFERROR(INDEX(ADJ!$A$1:$BZ$1000,MATCH(PAYROLL!D82,ADJ!A$1:A$500,0),MATCH(PAYROLL!BJ$2,ADJ!$2:$2,0)),0)</f>
        <v/>
      </c>
      <c r="BK82">
        <f>SUM(BF82:BJ82)</f>
        <v/>
      </c>
      <c r="BL82">
        <f>IFERROR(INDEX(ADJ!$A$1:$BZ$1000,MATCH(PAYROLL!D82,ADJ!A$1:A$500,0),MATCH(PAYROLL!BL$2,ADJ!$2:$2,0)),0)</f>
        <v/>
      </c>
      <c r="BM82">
        <f>IFERROR(INDEX(ADJ!$A$1:$BZ$1000,MATCH(PAYROLL!D82,ADJ!A$1:A$500,0),MATCH(PAYROLL!BM$2,ADJ!$2:$2,0)),0)</f>
        <v/>
      </c>
      <c r="BN82">
        <f>IFERROR(INDEX(ADJ!$A$1:$BZ$1000,MATCH(PAYROLL!D82,ADJ!A$1:A$500,0),MATCH(PAYROLL!BN$2,ADJ!$2:$2,0)),0)</f>
        <v/>
      </c>
      <c r="BO82">
        <f>IFERROR(INDEX(ADJ!$A$1:$BZ$1000,MATCH(PAYROLL!D82,ADJ!A$1:A$500,0),MATCH(PAYROLL!BO$2,ADJ!$2:$2,0)),0)</f>
        <v/>
      </c>
      <c r="BP82">
        <f>SUM(AM82,AV82,BE82,BK82,BL82:BO82)</f>
        <v/>
      </c>
      <c r="BQ82">
        <f>BO82</f>
        <v/>
      </c>
      <c r="BR82">
        <f>IFERROR(ROUND(IF(LEFT(INDEX(PIS!O$1:O$500,MATCH(D82,PIS!C$1:C$500)),1)="D",T82/8*(BD82*0.3),IF(LEFT(INDEX(PIS!O$1:O$500,MATCH(D82,PIS!C$1:C$500)),1)="H",T82*($BD82*0.3),T82/$AD82/8*($BD82*0.3))),0),0)</f>
        <v/>
      </c>
      <c r="BS82">
        <f>IF(AP82&lt;1,0,MIN(AP82,730000))</f>
        <v/>
      </c>
      <c r="BT82">
        <f>IFERROR(ROUND((BE82-SUM(AW82:BC82)*T82/AD82/8),0)-BR82,0)</f>
        <v/>
      </c>
      <c r="BU82">
        <f>AO82</f>
        <v/>
      </c>
      <c r="BV82">
        <f>SUM(BQ82:BU82)</f>
        <v/>
      </c>
      <c r="BW82">
        <f>BP82-BV82</f>
        <v/>
      </c>
      <c r="BX82">
        <f>IFERROR(IF(RIGHT(INDEX(PIS!O$1:O$500,MATCH(D82,PIS!C$1:C$500)),5)="Gross",MIN(U82+V82,VLOOKUP("R700",TSC!B:C,2,0)*VLOOKUP("R101",TSC!B:C,2,0))*VLOOKUP("R701",TSC!B:C,2,0)%,0),0)</f>
        <v/>
      </c>
      <c r="BY82">
        <f>IFERROR(IF(RIGHT(INDEX(PIS!O$1:O$500,MATCH(D82,PIS!C$1:C$500)),5)="Gross",MIN(U82+V82,VLOOKUP("R700",TSC!B:C,2,0)*VLOOKUP("R101",TSC!B:C,2,0))*VLOOKUP("T704",TSC!B:C,2,0)%,0),0)</f>
        <v/>
      </c>
      <c r="BZ82">
        <f>IFERROR(IF(RIGHT(INDEX(PIS!O$1:O$500,MATCH(D82,PIS!C$1:C$500)),5)="Gross",MIN(U82+V82,VLOOKUP("R700",TSC!B:C,2,0)*VLOOKUP("1",TSC!F:G,2,0))*VLOOKUP("T705",TSC!B:C,2,0)%,0),0)</f>
        <v/>
      </c>
      <c r="CA82">
        <f>IFERROR(INDEX(ADJ!$A$1:$BZ$1000,MATCH(PAYROLL!D82,ADJ!A$1:A$500,0),MATCH(PAYROLL!CA$2,ADJ!$2:$2,0)),0)</f>
        <v/>
      </c>
      <c r="CB82">
        <f>IFERROR(INDEX(ADJ!$A$1:$BZ$1000,MATCH(PAYROLL!D82,ADJ!A$1:A$500,0),MATCH(PAYROLL!CB$2,ADJ!$2:$2,0)),0)</f>
        <v/>
      </c>
      <c r="CC82">
        <f>SUM(BX82:CB82)</f>
        <v/>
      </c>
      <c r="CD82">
        <f>IFERROR(INDEX(PIS!$A$1:$BZ$1000,MATCH(PAYROLL!D82,PIS!C$1:C$500,0),MATCH(PAYROLL!CD$1,PIS!$1:$1,0)),0)</f>
        <v/>
      </c>
      <c r="CE82">
        <f>IFERROR(IF(OR(INDEX(PIS!P$1:P$500,MATCH(D82,PIS!C$1:C$500,0))="LT2",INDEX(PIS!P$1:P$500,MATCH(D82,PIS!C$1:C$500,0))="P10"),0,SUM(CC82,CD82*VLOOKUP("R601",TSC!B:C,2,0),VLOOKUP("R602",TSC!B:C,2,0))),0)</f>
        <v/>
      </c>
      <c r="CF82">
        <f>MAX(BW82-CE82,0)</f>
        <v/>
      </c>
      <c r="CG82">
        <f>IFERROR(IF(OR(RIGHT(INDEX(PIS!P$1:P$500,MATCH(D82,PIS!C$1:C$500)),5)="P10",RIGHT(INDEX(PIS!P$1:P$500,MATCH(D82,PIS!C$1:C$500)),5)="CK"),0,IF(CF82&lt;=5000000,CF82*5%,IF(CF82&lt;=10000000,CF82*10%-250000,IF(CF82&lt;=18000000,CF82*15%-750000,IF(CF82&lt;=32000000,CF82*20%-1650000,IF(CF82&lt;=52000000,CF82*25%-3250000,IF(CF82&lt;=80000000,BH82*30%-5850000,CF82*35%-9850000))))))),0)</f>
        <v/>
      </c>
      <c r="CH82">
        <f>IFERROR(IF(OR(INDEX(PIS!P$1:P$500,MATCH(D82,PIS!C$1:C$500))="LT",INDEX(PIS!P$1:P$500,MATCH(D82,PIS!C$1:C$500))="CK"),0,IF(CF82&lt;2000000,0,CF82*10%)),0)</f>
        <v/>
      </c>
      <c r="CI82">
        <f>IFERROR(INDEX(ADJ!$A$1:$BZ$1000,MATCH(PAYROLL!D82,ADJ!A$1:A$500,0),MATCH(PAYROLL!CI$2,ADJ!$2:$2,0)),0)</f>
        <v/>
      </c>
      <c r="CJ82">
        <f>IFERROR(INDEX(ADJ!$A$1:$BZ$1000,MATCH(PAYROLL!D82,ADJ!A$1:A$500,0),MATCH(PAYROLL!CJ$2,ADJ!$2:$2,0)),0)</f>
        <v/>
      </c>
      <c r="CK82">
        <f>IFERROR(INDEX(ADJ!$A$1:$BZ$1000,MATCH(PAYROLL!D82,ADJ!A$1:A$500,0),MATCH(PAYROLL!CK$2,ADJ!$2:$2,0)),0)</f>
        <v/>
      </c>
      <c r="CL82">
        <f>SUM(CG82:CK82)</f>
        <v/>
      </c>
      <c r="CM82">
        <f>ROUND(SUM(CH82:CK82),0)</f>
        <v/>
      </c>
      <c r="CN82">
        <f>IFERROR(INDEX(CSDA!D$1:D$500,MATCH($CN$2,CSDA!C$1:C$500,0))*INDEX(PIS!V$1:V$500,MATCH(D82,PIS!C$1:C$500))+INDEX(ADJ!$A$1:$BZ$1000,MATCH(PAYROLL!D82,ADJ!A$1:A$500,0),MATCH(PAYROLL!CN$2,ADJ!$2:$2,0)),0)</f>
        <v/>
      </c>
      <c r="CO82">
        <f>IFERROR(INDEX(ADJ!$A$1:$BZ$1000,MATCH(PAYROLL!D82,ADJ!A$1:A$500,0),MATCH(PAYROLL!CO$2,ADJ!$2:$2,0)),0)</f>
        <v/>
      </c>
      <c r="CP82">
        <f>IFERROR(INDEX(ADJ!$A$1:$BZ$1000,MATCH(PAYROLL!D82,ADJ!A$1:A$500,0),MATCH(PAYROLL!CP$2,ADJ!$2:$2,0)),0)</f>
        <v/>
      </c>
      <c r="CQ82">
        <f>BP82-CL82-CI82-CM82-CN82-CO82-CP82-CC82</f>
        <v/>
      </c>
      <c r="CR82">
        <f>IFERROR(IF(RIGHT(INDEX(PIS!O$1:O$500,MATCH(D82,PIS!C$1:C$500,0)),5)="Gross",MIN(U82+V82,VLOOKUP("R700",TSC!B:C,2,0)*VLOOKUP("R101",TSC!B:C,2,0))*(VLOOKUP("T711",TSC!B:C,2,0)+VLOOKUP("T712",TSC!B:C,2,0))%,MIN(T82+V82,VLOOKUP("R700",TSC!B:C,2,0)*VLOOKUP("R101",TSC!B:C,2,0))*(VLOOKUP("T711",TSC!B:C,2,0)+VLOOKUP("T712",TSC!B:C,2,0)+VLOOKUP("R701",TSC!B:C,2,0))%),0)</f>
        <v/>
      </c>
      <c r="CS82">
        <f>IFERROR(IF(RIGHT(INDEX(PIS!O$1:O$500,MATCH(D82,PIS!C$1:C$500,0)),5)="Gross",MIN(U82+V82,VLOOKUP("R700",TSC!B:C,2,0)*VLOOKUP("R101",TSC!B:C,2,0))*(VLOOKUP("T714",TSC!B:C,2,0))%,MIN(T82+V82,VLOOKUP("R700",TSC!B:C,2,0)*VLOOKUP("R101",TSC!B:C,2,0))*(VLOOKUP("T704",TSC!B:C,2,0)+VLOOKUP("T714",TSC!B:C,2,0))%),0)</f>
        <v/>
      </c>
      <c r="CT82">
        <f>IFERROR(IF(RIGHT(INDEX(PIS!O$1:O$500,MATCH(D82,PIS!C$1:C$500,0)),5)="Gross",MIN(U82+V82,VLOOKUP("R700",TSC!B:C,2,0)*VLOOKUP("R101",TSC!B:C,2,0))*VLOOKUP("T705",TSC!B:C,2,0)%,MIN(T82+V82,VLOOKUP("R700",TSC!B:C,2,0)*VLOOKUP("R101",TSC!B:C,2,0))*VLOOKUP("T705",TSC!B:C,2,0)%),0)</f>
        <v/>
      </c>
      <c r="CU82">
        <f>IFERROR(IF(RIGHT(INDEX(PIS!O$1:O$500,MATCH(D82,PIS!C$1:C$500,0)),5)="Gross",MIN(U82+V82,VLOOKUP("R700",TSC!B:C,2,0)*VLOOKUP("R101",TSC!B:C,2,0))*(VLOOKUP("T713",TSC!B:C,2,0))%,MIN(T82+V82,VLOOKUP("R700",TSC!B:C,2,0)*VLOOKUP("R101",TSC!B:C,2,0))*(VLOOKUP("T713",TSC!B:C,2,0))%),0)</f>
        <v/>
      </c>
      <c r="CV82">
        <f>IFERROR(INDEX(ADJ!$A$1:$BZ$1000,MATCH(PAYROLL!D82,ADJ!A$1:A$500,0),MATCH(PAYROLL!CV$2,ADJ!$2:$2,0)),0)</f>
        <v/>
      </c>
      <c r="CW82">
        <f>IFERROR(INDEX(ADJ!$A$1:$BZ$1000,MATCH(PAYROLL!D82,ADJ!A$1:A$500,0),MATCH(PAYROLL!CW$2,ADJ!$2:$2,0)),0)</f>
        <v/>
      </c>
      <c r="CX82">
        <f>SUM(CR82:CW82)</f>
        <v/>
      </c>
      <c r="CY82">
        <f>ROUND(IF(CR82&gt;0,T82+V82*VLOOKUP("R202",TSC!$B$1:$C$500,2,0),0),0)</f>
        <v/>
      </c>
      <c r="CZ82">
        <f>IFERROR(INDEX(CSDA!D$1:D$500,MATCH($CZ$2,CSDA!C$1:C$500,0)),0)</f>
        <v/>
      </c>
      <c r="DA82">
        <f>ROUND(T82*0.7%,0)</f>
        <v/>
      </c>
      <c r="DB82">
        <f>ROUND(T82/12,0)</f>
        <v/>
      </c>
      <c r="DC82">
        <f ref="DC82" t="array">IFERROR(INDEX(CSDA!D$1:D$500,MATCH("Trích giữ"&amp;PAYROLL!DC$2,CSDA!A$1:A$500&amp;CSDA!C$1:C$500,0)),0)</f>
        <v/>
      </c>
      <c r="DD82">
        <f ref="DD82" t="array">IFERROR(INDEX(CSDA!D$1:D$500,MATCH("Trích giữ"&amp;PAYROLL!DD$2,CSDA!A$1:A$500&amp;CSDA!C$1:C$500,0)),0)</f>
        <v/>
      </c>
      <c r="DE82">
        <f ref="DE82" t="array">IFERROR(INDEX(CSDA!D$1:D$500,MATCH("Trích giữ"&amp;PAYROLL!DE$2,CSDA!A$1:A$500&amp;CSDA!C$1:C$500,0)),0)</f>
        <v/>
      </c>
      <c r="DF82">
        <f>IFERROR(INDEX(CSDA!D$1:D$500,MATCH(PAYROLL!DF$2,CSDA!C$1:C$500,0)),0)</f>
        <v/>
      </c>
      <c r="DG82">
        <f ref="DG82" t="array">IFERROR(INDEX(CSDA!D$1:D$500,MATCH("Trích giữ"&amp;PAYROLL!DG$2,CSDA!A$1:A$500&amp;CSDA!C$1:C$500,0)),0)</f>
        <v/>
      </c>
      <c r="DH82">
        <f>ROUND(T82/26,0)</f>
        <v/>
      </c>
      <c r="DI82">
        <f ref="DI82" t="array">IFERROR(INDEX(CSDA!D$1:D$500,MATCH("Trích giữ"&amp;PAYROLL!DI$2,CSDA!A$1:A$500&amp;CSDA!C$1:C$500,0)),0)</f>
        <v/>
      </c>
      <c r="DJ82">
        <f>IF(U82=0,T82*21.5%-BL82,0)</f>
        <v/>
      </c>
      <c r="DK82">
        <f ref="DK82" t="array">IFERROR(INDEX(CSDA!D$1:D$500,MATCH("Trích giữ"&amp;PAYROLL!DK$2,CSDA!A$1:A$500&amp;CSDA!C$1:C$500,0)),0)</f>
        <v/>
      </c>
      <c r="DL82">
        <f>IFERROR(INDEX(CSDA!D$1:D$500,MATCH(PAYROLL!DL$2,CSDA!C$1:C$500,0))/12,0)</f>
        <v/>
      </c>
      <c r="DM82">
        <f>SUM(DB82:DL82)</f>
        <v/>
      </c>
      <c r="DN82">
        <f>IFERROR(INDEX(ADJ!$A$1:$BZ$1000,MATCH(PAYROLL!D82,ADJ!A$1:A$500,0),MATCH(PAYROLL!DN$2,ADJ!$2:$2,0)),0)</f>
        <v/>
      </c>
      <c r="DO82">
        <f>IFERROR(SUM(BP82,DM82:DN82,CX82:DA82)-DT82,0)</f>
        <v/>
      </c>
      <c r="DP82">
        <f ref="DP82" t="array">SUM(BW82*IFERROR(INDEX(CSDA!D$1:D$500,MATCH(BW$2,CSDA!C$1:C$500,0)),0)%,CX82*IFERROR(INDEX(CSDA!D$1:D$500,MATCH(CX$2,CSDA!C$1:C$500,0)),0)%,DA82*IFERROR(INDEX(CSDA!D$1:D$500,MATCH(DA$2,CSDA!C$1:C$500,0)),0)%,DB82*IFERROR(INDEX(CSDA!D$1:D$500,MATCH(DB$2,CSDA!C$1:C$500,0)),0)%,DF82*IFERROR(INDEX(CSDA!D$1:D$500,MATCH("Phí dịch vụ"&amp;PAYROLL!DF$2,CSDA!A$1:A$500&amp;CSDA!C$1:C$500,0)),0)%,DC82*IFERROR(INDEX(CSDA!D$1:D$500,MATCH("Phí dịch vụ"&amp;PAYROLL!DC$2,CSDA!A$1:A$500&amp;CSDA!C$1:C$500,0)),0)%,DH82*IFERROR(INDEX(CSDA!D$1:D$500,MATCH("Phí dịch vụ"&amp;PAYROLL!DH$2,CSDA!A$1:A$500&amp;CSDA!C$1:C$500,0)),0)%,DJ82*IFERROR(INDEX(CSDA!D$1:D$500,MATCH("Phí dịch vụ"&amp;PAYROLL!DJ$2,CSDA!A$1:A$500&amp;CSDA!C$1:C$500,0)),0)%,BN82*IFERROR(INDEX(CSDA!D$1:D$500,MATCH(BN$2,CSDA!C$1:C$500,0)),0)%)-BN82*7%</f>
        <v/>
      </c>
      <c r="DQ82">
        <f>IFERROR(INDEX(ADJ!$A$1:$BZ$1000,MATCH(PAYROLL!D82,ADJ!A$1:A$500,0),MATCH(PAYROLL!DQ$2,ADJ!$2:$2,0)),0)</f>
        <v/>
      </c>
      <c r="DR82">
        <f>IFERROR(INDEX(ADJ!$A$1:$BZ$1000,MATCH(PAYROLL!D82,ADJ!A$1:A$500,0),MATCH(PAYROLL!DR$2,ADJ!$2:$2,0)),0)</f>
        <v/>
      </c>
      <c r="DS82">
        <f>SUM(DP82:DR82)</f>
        <v/>
      </c>
      <c r="DT82">
        <f>EK82</f>
        <v/>
      </c>
      <c r="DU82">
        <f>SUM(DO82:DR82)</f>
        <v/>
      </c>
      <c r="DV82">
        <f>ROUND(DU82*0.1,0)</f>
        <v/>
      </c>
      <c r="DW82">
        <f>DU82+DV82</f>
        <v/>
      </c>
      <c r="DZ82">
        <f>IFERROR(INDEX(ADJ!$A$1:$BZ$1000,MATCH(PAYROLL!$D82,ADJ!A$1:A$500,0),MATCH(PAYROLL!DZ$2,ADJ!$2:$2,0)),0)</f>
        <v/>
      </c>
      <c r="EA82">
        <f>IFERROR(INDEX(ADJ!$A$1:$BZ$1000,MATCH(PAYROLL!$D82,ADJ!A$1:A$500,0),MATCH(PAYROLL!EA$2,ADJ!$2:$2,0)),0)</f>
        <v/>
      </c>
      <c r="EB82">
        <f>IFERROR(INDEX(ADJ!$A$1:$BZ$1000,MATCH(PAYROLL!$D82,ADJ!A$1:A$500,0),MATCH(PAYROLL!EB$2,ADJ!$2:$2,0)),0)</f>
        <v/>
      </c>
      <c r="EC82">
        <f>IFERROR(INDEX(ADJ!$A$1:$BZ$1000,MATCH(PAYROLL!$D82,ADJ!A$1:A$500,0),MATCH(PAYROLL!EC$2,ADJ!$2:$2,0)),0)</f>
        <v/>
      </c>
      <c r="ED82">
        <f>IFERROR(INDEX(ADJ!$A$1:$BZ$1000,MATCH(PAYROLL!$D82,ADJ!A$1:A$500,0),MATCH(PAYROLL!ED$2,ADJ!$2:$2,0)),0)</f>
        <v/>
      </c>
      <c r="EE82">
        <f>IFERROR(INDEX(ADJ!$A$1:$BZ$1000,MATCH(PAYROLL!$D82,ADJ!A$1:A$500,0),MATCH(PAYROLL!EE$2,ADJ!$2:$2,0)),0)</f>
        <v/>
      </c>
      <c r="EF82">
        <f>IFERROR(INDEX(ADJ!$A$1:$BZ$1000,MATCH(PAYROLL!$D82,ADJ!A$1:A$500,0),MATCH(PAYROLL!EF$2,ADJ!$2:$2,0)),0)</f>
        <v/>
      </c>
      <c r="EG82">
        <f>IFERROR(INDEX(ADJ!$A$1:$BZ$1000,MATCH(PAYROLL!$D82,ADJ!A$1:A$500,0),MATCH(PAYROLL!EG$2,ADJ!$2:$2,0)),0)</f>
        <v/>
      </c>
      <c r="EH82">
        <f>IFERROR(INDEX(ADJ!$A$1:$BZ$1000,MATCH(PAYROLL!$D82,ADJ!A$1:A$500,0),MATCH(PAYROLL!EH$2,ADJ!$2:$2,0)),0)</f>
        <v/>
      </c>
      <c r="EI82">
        <f>IFERROR(INDEX(ADJ!$A$1:$BZ$1000,MATCH(PAYROLL!D82,ADJ!A$1:A$500,0),MATCH(PAYROLL!EI$2,ADJ!$2:$2,0)),0)</f>
        <v/>
      </c>
      <c r="EJ82">
        <f>IFERROR(INDEX(ADJ!$A$1:$BZ$1000,MATCH(PAYROLL!$D82,ADJ!A$1:A$500,0),MATCH(PAYROLL!EJ$2,ADJ!$2:$2,0)),0)</f>
        <v/>
      </c>
      <c r="EK82">
        <f>SUM(DZ82:EJ82)</f>
        <v/>
      </c>
    </row>
    <row r="83">
      <c r="A83" t="n">
        <v>81</v>
      </c>
      <c r="B83" t="inlineStr">
        <is>
          <t>Nguyễn Thị Thu Hồng</t>
        </is>
      </c>
      <c r="D83" t="inlineStr">
        <is>
          <t>160073-01</t>
        </is>
      </c>
      <c r="S83">
        <f>IFERROR(INDEX(PIS!$A$1:$BZ$1000,MATCH($D83,PIS!C$1:C$500,0),MATCH("Lương CB tháng trước",PIS!$1:$1,0)),0)</f>
        <v/>
      </c>
      <c r="T83">
        <f>IFERROR(INDEX(PIS!$A$1:$BZ$1000,MATCH($D83,PIS!C$1:C$500,0),MATCH("Lương CB hiện tại",PIS!$1:$1,0)),0)</f>
        <v/>
      </c>
      <c r="U83">
        <f>IFERROR(INDEX(PIS!$A$1:$BZ$1000,MATCH($D83,PIS!C$1:C$500,0),MATCH("Lương đóng BHBB",PIS!$1:$1,0)),0)</f>
        <v/>
      </c>
      <c r="V83">
        <f>IFERROR(INDEX(PIS!$A$1:$BZ$1000,MATCH($D83,PIS!C$1:C$500,0),MATCH(V$2,PIS!$2:$2,0)),0)</f>
        <v/>
      </c>
      <c r="W83">
        <f>IFERROR(INDEX(PIS!$A$1:$BZ$1000,MATCH($D83,PIS!C$1:C$500,0),MATCH(W$2,PIS!$2:$2,0)),0)</f>
        <v/>
      </c>
      <c r="X83">
        <f>IFERROR(INDEX(PIS!$A$1:$BZ$1000,MATCH($D83,PIS!C$1:C$500,0),MATCH(X$2,PIS!$2:$2,0)),0)</f>
        <v/>
      </c>
      <c r="Y83">
        <f>IFERROR(INDEX(PIS!$A$1:$BZ$1000,MATCH($D83,PIS!C$1:C$500,0),MATCH(Y$2,PIS!$2:$2,0)),0)</f>
        <v/>
      </c>
      <c r="Z83">
        <f>IFERROR(INDEX(PIS!$A$1:$BZ$1000,MATCH($D83,PIS!C$1:C$500,0),MATCH(Z$2,PIS!$2:$2,0)),0)</f>
        <v/>
      </c>
      <c r="AA83">
        <f>IFERROR(INDEX(PIS!$A$1:$BZ$1000,MATCH($D83,PIS!C$1:C$500,0),MATCH(AA$2,PIS!$2:$2,0)),0)</f>
        <v/>
      </c>
      <c r="AB83">
        <f>IFERROR(INDEX(PIS!$A$1:$BZ$1000,MATCH($D83,PIS!C$1:C$500,0),MATCH(AB$2,PIS!$2:$2,0)),0)</f>
        <v/>
      </c>
      <c r="AC83">
        <f>SUM(V83:AB83)</f>
        <v/>
      </c>
      <c r="AD83">
        <f>IFERROR(INDEX(TIMESHEET!$A$1:$AI$5000,MATCH($D83,TIMESHEET!A$1:A$500,0),MATCH("T100",TIMESHEET!$2:$2,0))-2,0)</f>
        <v/>
      </c>
      <c r="AE83">
        <f>IFERROR(INDEX(TIMESHEET!$A$1:$AI$5000,MATCH($D83,TIMESHEET!A$1:A$500,0),MATCH("T202",TIMESHEET!$2:$2,0)),0)</f>
        <v/>
      </c>
      <c r="AF83">
        <f>IFERROR(INDEX(TIMESHEET!$A$1:$AI$5000,MATCH($D83,TIMESHEET!A$1:A$500,0),MATCH("T302",TIMESHEET!$2:$2,0)),0)</f>
        <v/>
      </c>
      <c r="AG83">
        <f>IFERROR(INDEX(TIMESHEET!$A$1:$AI$5000,MATCH($D83,TIMESHEET!A$1:A$500,0),MATCH("T406",TIMESHEET!$2:$2,0)),0)</f>
        <v/>
      </c>
      <c r="AH83">
        <f>AE83+AG83</f>
        <v/>
      </c>
      <c r="AI83">
        <f>IFERROR(INDEX(TIMESHEET!$A$1:$AI$5000,MATCH($D83,TIMESHEET!A$1:A$500,0),MATCH("T701",TIMESHEET!$2:$2,0)),0)</f>
        <v/>
      </c>
      <c r="AJ83">
        <f>IFERROR(INDEX(TIMESHEET!$A$1:$AI$5000,MATCH($D83,TIMESHEET!B$1:B$500,0),MATCH("T320",TIMESHEET!$2:$2,0)),0)</f>
        <v/>
      </c>
      <c r="AK83">
        <f>IFERROR(IF(LEFT(INDEX(PIS!O$1:O$500,MATCH(D83,PIS!C$1:C$500)),1)="M",T83/AD83*SUM(AE83:AG83),T83*AD83),0)</f>
        <v/>
      </c>
      <c r="AL83">
        <f>IFERROR(INDEX(ADJ!$A$1:$BZ$1000,MATCH(PAYROLL!D83,ADJ!A$1:A$500,0),MATCH(PAYROLL!AL$2,ADJ!$2:$2,0)),0)</f>
        <v/>
      </c>
      <c r="AM83">
        <f>SUM(AK83:AL83)</f>
        <v/>
      </c>
      <c r="AN83">
        <f>IFERROR(ROUND(V83/$AD83*$AH83,0),0)</f>
        <v/>
      </c>
      <c r="AO83">
        <f>IFERROR(ROUND(W83/$AD83*$AH83,0),0)</f>
        <v/>
      </c>
      <c r="AP83">
        <f>IFERROR(ROUND(X83/$AD83*$AE83,0),0)</f>
        <v/>
      </c>
      <c r="AQ83">
        <f>IFERROR(ROUND(Y83/$AD83*$AH83,0),0)</f>
        <v/>
      </c>
      <c r="AR83">
        <f>IFERROR(ROUND(Z83/$AD83*$AH83,0),0)</f>
        <v/>
      </c>
      <c r="AS83">
        <f>IFERROR(ROUND(AA83/$AD83*$AH83,0),0)</f>
        <v/>
      </c>
      <c r="AT83">
        <f>IFERROR(IF((AE83+AF83+AG83)&gt;13,AB83,ROUND(AB83/AD83*AH83,0)),0)</f>
        <v/>
      </c>
      <c r="AU83">
        <f>IFERROR(INDEX(ADJ!$A$1:$BZ$1000,MATCH(PAYROLL!D83,ADJ!A$1:A$500,0),MATCH(PAYROLL!AU$2,ADJ!$2:$2,0)),0)</f>
        <v/>
      </c>
      <c r="AV83">
        <f>ROUND(SUM(AN83:AU83),0)</f>
        <v/>
      </c>
      <c r="AW83">
        <f>IFERROR(INDEX(TIMESHEET!$A$1:$AI$5000,MATCH(PAYROLL!D83,TIMESHEET!A$1:A$500,0),MATCH("T620",TIMESHEET!$2:$2,0)),0)</f>
        <v/>
      </c>
      <c r="AX83">
        <f>IFERROR(INDEX(TIMESHEET!$A$1:$AI$5000,MATCH(PAYROLL!D83,TIMESHEET!A$1:A$500,0),MATCH("T601",TIMESHEET!$2:$2,0)),0)</f>
        <v/>
      </c>
      <c r="AY83">
        <f>IFERROR(INDEX(TIMESHEET!$A$1:$AI$5000,MATCH(PAYROLL!D83,TIMESHEET!A$1:A$500,0),MATCH("T602",TIMESHEET!$2:$2,0)),0)</f>
        <v/>
      </c>
      <c r="AZ83">
        <f>IFERROR(INDEX(TIMESHEET!$A$1:$AI$5000,MATCH(PAYROLL!D83,TIMESHEET!A$1:A$500,0),MATCH("T603",TIMESHEET!$2:$2,0)),0)</f>
        <v/>
      </c>
      <c r="BA83">
        <f>IFERROR(INDEX(TIMESHEET!$A$1:$AI$5000,MATCH(PAYROLL!D83,TIMESHEET!A$1:A$500,0),MATCH("T611",TIMESHEET!$2:$2,0)),0)</f>
        <v/>
      </c>
      <c r="BB83">
        <f>IFERROR(INDEX(TIMESHEET!$A$1:$AI$5000,MATCH(PAYROLL!D83,TIMESHEET!A$1:A$500,0),MATCH("T612",TIMESHEET!$2:$2,0)),0)</f>
        <v/>
      </c>
      <c r="BC83">
        <f>IFERROR(INDEX(TIMESHEET!$A$1:$AI$5000,MATCH(PAYROLL!D83,TIMESHEET!A$1:A$500,0),MATCH("T613",TIMESHEET!$2:$2,0)),0)</f>
        <v/>
      </c>
      <c r="BD83">
        <f>IFERROR(INDEX(TIMESHEET!$A$1:$AI$5000,MATCH(PAYROLL!D83,TIMESHEET!A$1:A$500,0),MATCH("T500",TIMESHEET!$2:$2,0)),0)</f>
        <v/>
      </c>
      <c r="BE83">
        <f>IFERROR(IF(LEFT(INDEX(PIS!O$1:O$500,MATCH(D83,PIS!C$1:C$500)),1)="M",T83/AD83/8*(AW83+AX83*1.5+AY83*2+AZ83*3+BA83*2.1+BB83*2.7+BC83*3.9+BD83*0.3),T83/8*(AW83+AX83*1.5+AY83*2+AZ83*3+BA83*2.1+BB83*2.7+BC83*3.9+BD83*0.3)),0)</f>
        <v/>
      </c>
      <c r="BF83">
        <f>IFERROR(INDEX(ADJ!$A$1:$BZ$1000,MATCH(PAYROLL!$D83,ADJ!A$1:A$500,0),MATCH(PAYROLL!BF$2,ADJ!$2:$2,0)),0)</f>
        <v/>
      </c>
      <c r="BG83">
        <f>IFERROR(INDEX(ADJ!$A$1:$BZ$1000,MATCH(PAYROLL!D83,ADJ!A$1:A$500,0),MATCH(PAYROLL!BG$2,ADJ!$2:$2,0)),0)</f>
        <v/>
      </c>
      <c r="BH83">
        <f>IFERROR(INDEX(ADJ!$A$1:$BZ$1000,MATCH(PAYROLL!D83,ADJ!A$1:A$500,0),MATCH(PAYROLL!BH$2,ADJ!$2:$2,0)),0)</f>
        <v/>
      </c>
      <c r="BI83">
        <f>IFERROR(INDEX(ADJ!$A$1:$BZ$1000,MATCH(PAYROLL!D83,ADJ!A$1:A$500,0),MATCH(PAYROLL!BI$2,ADJ!$2:$2,0)),0)</f>
        <v/>
      </c>
      <c r="BJ83">
        <f>IFERROR(INDEX(ADJ!$A$1:$BZ$1000,MATCH(PAYROLL!D83,ADJ!A$1:A$500,0),MATCH(PAYROLL!BJ$2,ADJ!$2:$2,0)),0)</f>
        <v/>
      </c>
      <c r="BK83">
        <f>SUM(BF83:BJ83)</f>
        <v/>
      </c>
      <c r="BL83">
        <f>IFERROR(INDEX(ADJ!$A$1:$BZ$1000,MATCH(PAYROLL!D83,ADJ!A$1:A$500,0),MATCH(PAYROLL!BL$2,ADJ!$2:$2,0)),0)</f>
        <v/>
      </c>
      <c r="BM83">
        <f>IFERROR(INDEX(ADJ!$A$1:$BZ$1000,MATCH(PAYROLL!D83,ADJ!A$1:A$500,0),MATCH(PAYROLL!BM$2,ADJ!$2:$2,0)),0)</f>
        <v/>
      </c>
      <c r="BN83">
        <f>IFERROR(INDEX(ADJ!$A$1:$BZ$1000,MATCH(PAYROLL!D83,ADJ!A$1:A$500,0),MATCH(PAYROLL!BN$2,ADJ!$2:$2,0)),0)</f>
        <v/>
      </c>
      <c r="BO83">
        <f>IFERROR(INDEX(ADJ!$A$1:$BZ$1000,MATCH(PAYROLL!D83,ADJ!A$1:A$500,0),MATCH(PAYROLL!BO$2,ADJ!$2:$2,0)),0)</f>
        <v/>
      </c>
      <c r="BP83">
        <f>SUM(AM83,AV83,BE83,BK83,BL83:BO83)</f>
        <v/>
      </c>
      <c r="BQ83">
        <f>BO83</f>
        <v/>
      </c>
      <c r="BR83">
        <f>IFERROR(ROUND(IF(LEFT(INDEX(PIS!O$1:O$500,MATCH(D83,PIS!C$1:C$500)),1)="D",T83/8*(BD83*0.3),IF(LEFT(INDEX(PIS!O$1:O$500,MATCH(D83,PIS!C$1:C$500)),1)="H",T83*($BD83*0.3),T83/$AD83/8*($BD83*0.3))),0),0)</f>
        <v/>
      </c>
      <c r="BS83">
        <f>IF(AP83&lt;1,0,MIN(AP83,730000))</f>
        <v/>
      </c>
      <c r="BT83">
        <f>IFERROR(ROUND((BE83-SUM(AW83:BC83)*T83/AD83/8),0)-BR83,0)</f>
        <v/>
      </c>
      <c r="BU83">
        <f>AO83</f>
        <v/>
      </c>
      <c r="BV83">
        <f>SUM(BQ83:BU83)</f>
        <v/>
      </c>
      <c r="BW83">
        <f>BP83-BV83</f>
        <v/>
      </c>
      <c r="BX83">
        <f>IFERROR(IF(RIGHT(INDEX(PIS!O$1:O$500,MATCH(D83,PIS!C$1:C$500)),5)="Gross",MIN(U83+V83,VLOOKUP("R700",TSC!B:C,2,0)*VLOOKUP("R101",TSC!B:C,2,0))*VLOOKUP("R701",TSC!B:C,2,0)%,0),0)</f>
        <v/>
      </c>
      <c r="BY83">
        <f>IFERROR(IF(RIGHT(INDEX(PIS!O$1:O$500,MATCH(D83,PIS!C$1:C$500)),5)="Gross",MIN(U83+V83,VLOOKUP("R700",TSC!B:C,2,0)*VLOOKUP("R101",TSC!B:C,2,0))*VLOOKUP("T704",TSC!B:C,2,0)%,0),0)</f>
        <v/>
      </c>
      <c r="BZ83">
        <f>IFERROR(IF(RIGHT(INDEX(PIS!O$1:O$500,MATCH(D83,PIS!C$1:C$500)),5)="Gross",MIN(U83+V83,VLOOKUP("R700",TSC!B:C,2,0)*VLOOKUP("1",TSC!F:G,2,0))*VLOOKUP("T705",TSC!B:C,2,0)%,0),0)</f>
        <v/>
      </c>
      <c r="CA83">
        <f>IFERROR(INDEX(ADJ!$A$1:$BZ$1000,MATCH(PAYROLL!D83,ADJ!A$1:A$500,0),MATCH(PAYROLL!CA$2,ADJ!$2:$2,0)),0)</f>
        <v/>
      </c>
      <c r="CB83">
        <f>IFERROR(INDEX(ADJ!$A$1:$BZ$1000,MATCH(PAYROLL!D83,ADJ!A$1:A$500,0),MATCH(PAYROLL!CB$2,ADJ!$2:$2,0)),0)</f>
        <v/>
      </c>
      <c r="CC83">
        <f>SUM(BX83:CB83)</f>
        <v/>
      </c>
      <c r="CD83">
        <f>IFERROR(INDEX(PIS!$A$1:$BZ$1000,MATCH(PAYROLL!D83,PIS!C$1:C$500,0),MATCH(PAYROLL!CD$1,PIS!$1:$1,0)),0)</f>
        <v/>
      </c>
      <c r="CE83">
        <f>IFERROR(IF(OR(INDEX(PIS!P$1:P$500,MATCH(D83,PIS!C$1:C$500,0))="LT2",INDEX(PIS!P$1:P$500,MATCH(D83,PIS!C$1:C$500,0))="P10"),0,SUM(CC83,CD83*VLOOKUP("R601",TSC!B:C,2,0),VLOOKUP("R602",TSC!B:C,2,0))),0)</f>
        <v/>
      </c>
      <c r="CF83">
        <f>MAX(BW83-CE83,0)</f>
        <v/>
      </c>
      <c r="CG83">
        <f>IFERROR(IF(OR(RIGHT(INDEX(PIS!P$1:P$500,MATCH(D83,PIS!C$1:C$500)),5)="P10",RIGHT(INDEX(PIS!P$1:P$500,MATCH(D83,PIS!C$1:C$500)),5)="CK"),0,IF(CF83&lt;=5000000,CF83*5%,IF(CF83&lt;=10000000,CF83*10%-250000,IF(CF83&lt;=18000000,CF83*15%-750000,IF(CF83&lt;=32000000,CF83*20%-1650000,IF(CF83&lt;=52000000,CF83*25%-3250000,IF(CF83&lt;=80000000,BH83*30%-5850000,CF83*35%-9850000))))))),0)</f>
        <v/>
      </c>
      <c r="CH83">
        <f>IFERROR(IF(OR(INDEX(PIS!P$1:P$500,MATCH(D83,PIS!C$1:C$500))="LT",INDEX(PIS!P$1:P$500,MATCH(D83,PIS!C$1:C$500))="CK"),0,IF(CF83&lt;2000000,0,CF83*10%)),0)</f>
        <v/>
      </c>
      <c r="CI83">
        <f>IFERROR(INDEX(ADJ!$A$1:$BZ$1000,MATCH(PAYROLL!D83,ADJ!A$1:A$500,0),MATCH(PAYROLL!CI$2,ADJ!$2:$2,0)),0)</f>
        <v/>
      </c>
      <c r="CJ83">
        <f>IFERROR(INDEX(ADJ!$A$1:$BZ$1000,MATCH(PAYROLL!D83,ADJ!A$1:A$500,0),MATCH(PAYROLL!CJ$2,ADJ!$2:$2,0)),0)</f>
        <v/>
      </c>
      <c r="CK83">
        <f>IFERROR(INDEX(ADJ!$A$1:$BZ$1000,MATCH(PAYROLL!D83,ADJ!A$1:A$500,0),MATCH(PAYROLL!CK$2,ADJ!$2:$2,0)),0)</f>
        <v/>
      </c>
      <c r="CL83">
        <f>SUM(CG83:CK83)</f>
        <v/>
      </c>
      <c r="CM83">
        <f>ROUND(SUM(CH83:CK83),0)</f>
        <v/>
      </c>
      <c r="CN83">
        <f>IFERROR(INDEX(CSDA!D$1:D$500,MATCH($CN$2,CSDA!C$1:C$500,0))*INDEX(PIS!V$1:V$500,MATCH(D83,PIS!C$1:C$500))+INDEX(ADJ!$A$1:$BZ$1000,MATCH(PAYROLL!D83,ADJ!A$1:A$500,0),MATCH(PAYROLL!CN$2,ADJ!$2:$2,0)),0)</f>
        <v/>
      </c>
      <c r="CO83">
        <f>IFERROR(INDEX(ADJ!$A$1:$BZ$1000,MATCH(PAYROLL!D83,ADJ!A$1:A$500,0),MATCH(PAYROLL!CO$2,ADJ!$2:$2,0)),0)</f>
        <v/>
      </c>
      <c r="CP83">
        <f>IFERROR(INDEX(ADJ!$A$1:$BZ$1000,MATCH(PAYROLL!D83,ADJ!A$1:A$500,0),MATCH(PAYROLL!CP$2,ADJ!$2:$2,0)),0)</f>
        <v/>
      </c>
      <c r="CQ83">
        <f>BP83-CL83-CI83-CM83-CN83-CO83-CP83-CC83</f>
        <v/>
      </c>
      <c r="CR83">
        <f>IFERROR(IF(RIGHT(INDEX(PIS!O$1:O$500,MATCH(D83,PIS!C$1:C$500,0)),5)="Gross",MIN(U83+V83,VLOOKUP("R700",TSC!B:C,2,0)*VLOOKUP("R101",TSC!B:C,2,0))*(VLOOKUP("T711",TSC!B:C,2,0)+VLOOKUP("T712",TSC!B:C,2,0))%,MIN(T83+V83,VLOOKUP("R700",TSC!B:C,2,0)*VLOOKUP("R101",TSC!B:C,2,0))*(VLOOKUP("T711",TSC!B:C,2,0)+VLOOKUP("T712",TSC!B:C,2,0)+VLOOKUP("R701",TSC!B:C,2,0))%),0)</f>
        <v/>
      </c>
      <c r="CS83">
        <f>IFERROR(IF(RIGHT(INDEX(PIS!O$1:O$500,MATCH(D83,PIS!C$1:C$500,0)),5)="Gross",MIN(U83+V83,VLOOKUP("R700",TSC!B:C,2,0)*VLOOKUP("R101",TSC!B:C,2,0))*(VLOOKUP("T714",TSC!B:C,2,0))%,MIN(T83+V83,VLOOKUP("R700",TSC!B:C,2,0)*VLOOKUP("R101",TSC!B:C,2,0))*(VLOOKUP("T704",TSC!B:C,2,0)+VLOOKUP("T714",TSC!B:C,2,0))%),0)</f>
        <v/>
      </c>
      <c r="CT83">
        <f>IFERROR(IF(RIGHT(INDEX(PIS!O$1:O$500,MATCH(D83,PIS!C$1:C$500,0)),5)="Gross",MIN(U83+V83,VLOOKUP("R700",TSC!B:C,2,0)*VLOOKUP("R101",TSC!B:C,2,0))*VLOOKUP("T705",TSC!B:C,2,0)%,MIN(T83+V83,VLOOKUP("R700",TSC!B:C,2,0)*VLOOKUP("R101",TSC!B:C,2,0))*VLOOKUP("T705",TSC!B:C,2,0)%),0)</f>
        <v/>
      </c>
      <c r="CU83">
        <f>IFERROR(IF(RIGHT(INDEX(PIS!O$1:O$500,MATCH(D83,PIS!C$1:C$500,0)),5)="Gross",MIN(U83+V83,VLOOKUP("R700",TSC!B:C,2,0)*VLOOKUP("R101",TSC!B:C,2,0))*(VLOOKUP("T713",TSC!B:C,2,0))%,MIN(T83+V83,VLOOKUP("R700",TSC!B:C,2,0)*VLOOKUP("R101",TSC!B:C,2,0))*(VLOOKUP("T713",TSC!B:C,2,0))%),0)</f>
        <v/>
      </c>
      <c r="CV83">
        <f>IFERROR(INDEX(ADJ!$A$1:$BZ$1000,MATCH(PAYROLL!D83,ADJ!A$1:A$500,0),MATCH(PAYROLL!CV$2,ADJ!$2:$2,0)),0)</f>
        <v/>
      </c>
      <c r="CW83">
        <f>IFERROR(INDEX(ADJ!$A$1:$BZ$1000,MATCH(PAYROLL!D83,ADJ!A$1:A$500,0),MATCH(PAYROLL!CW$2,ADJ!$2:$2,0)),0)</f>
        <v/>
      </c>
      <c r="CX83">
        <f>SUM(CR83:CW83)</f>
        <v/>
      </c>
      <c r="CY83">
        <f>ROUND(IF(CR83&gt;0,T83+V83*VLOOKUP("R202",TSC!$B$1:$C$500,2,0),0),0)</f>
        <v/>
      </c>
      <c r="CZ83">
        <f>IFERROR(INDEX(CSDA!D$1:D$500,MATCH($CZ$2,CSDA!C$1:C$500,0)),0)</f>
        <v/>
      </c>
      <c r="DA83">
        <f>ROUND(T83*0.7%,0)</f>
        <v/>
      </c>
      <c r="DB83">
        <f>ROUND(T83/12,0)</f>
        <v/>
      </c>
      <c r="DC83">
        <f ref="DC83" t="array">IFERROR(INDEX(CSDA!D$1:D$500,MATCH("Trích giữ"&amp;PAYROLL!DC$2,CSDA!A$1:A$500&amp;CSDA!C$1:C$500,0)),0)</f>
        <v/>
      </c>
      <c r="DD83">
        <f ref="DD83" t="array">IFERROR(INDEX(CSDA!D$1:D$500,MATCH("Trích giữ"&amp;PAYROLL!DD$2,CSDA!A$1:A$500&amp;CSDA!C$1:C$500,0)),0)</f>
        <v/>
      </c>
      <c r="DE83">
        <f ref="DE83" t="array">IFERROR(INDEX(CSDA!D$1:D$500,MATCH("Trích giữ"&amp;PAYROLL!DE$2,CSDA!A$1:A$500&amp;CSDA!C$1:C$500,0)),0)</f>
        <v/>
      </c>
      <c r="DF83">
        <f>IFERROR(INDEX(CSDA!D$1:D$500,MATCH(PAYROLL!DF$2,CSDA!C$1:C$500,0)),0)</f>
        <v/>
      </c>
      <c r="DG83">
        <f ref="DG83" t="array">IFERROR(INDEX(CSDA!D$1:D$500,MATCH("Trích giữ"&amp;PAYROLL!DG$2,CSDA!A$1:A$500&amp;CSDA!C$1:C$500,0)),0)</f>
        <v/>
      </c>
      <c r="DH83">
        <f>ROUND(T83/26,0)</f>
        <v/>
      </c>
      <c r="DI83">
        <f ref="DI83" t="array">IFERROR(INDEX(CSDA!D$1:D$500,MATCH("Trích giữ"&amp;PAYROLL!DI$2,CSDA!A$1:A$500&amp;CSDA!C$1:C$500,0)),0)</f>
        <v/>
      </c>
      <c r="DJ83">
        <f>IF(U83=0,T83*21.5%-BL83,0)</f>
        <v/>
      </c>
      <c r="DK83">
        <f ref="DK83" t="array">IFERROR(INDEX(CSDA!D$1:D$500,MATCH("Trích giữ"&amp;PAYROLL!DK$2,CSDA!A$1:A$500&amp;CSDA!C$1:C$500,0)),0)</f>
        <v/>
      </c>
      <c r="DL83">
        <f>IFERROR(INDEX(CSDA!D$1:D$500,MATCH(PAYROLL!DL$2,CSDA!C$1:C$500,0))/12,0)</f>
        <v/>
      </c>
      <c r="DM83">
        <f>SUM(DB83:DL83)</f>
        <v/>
      </c>
      <c r="DN83">
        <f>IFERROR(INDEX(ADJ!$A$1:$BZ$1000,MATCH(PAYROLL!D83,ADJ!A$1:A$500,0),MATCH(PAYROLL!DN$2,ADJ!$2:$2,0)),0)</f>
        <v/>
      </c>
      <c r="DO83">
        <f>IFERROR(SUM(BP83,DM83:DN83,CX83:DA83)-DT83,0)</f>
        <v/>
      </c>
      <c r="DP83">
        <f ref="DP83" t="array">SUM(BW83*IFERROR(INDEX(CSDA!D$1:D$500,MATCH(BW$2,CSDA!C$1:C$500,0)),0)%,CX83*IFERROR(INDEX(CSDA!D$1:D$500,MATCH(CX$2,CSDA!C$1:C$500,0)),0)%,DA83*IFERROR(INDEX(CSDA!D$1:D$500,MATCH(DA$2,CSDA!C$1:C$500,0)),0)%,DB83*IFERROR(INDEX(CSDA!D$1:D$500,MATCH(DB$2,CSDA!C$1:C$500,0)),0)%,DF83*IFERROR(INDEX(CSDA!D$1:D$500,MATCH("Phí dịch vụ"&amp;PAYROLL!DF$2,CSDA!A$1:A$500&amp;CSDA!C$1:C$500,0)),0)%,DC83*IFERROR(INDEX(CSDA!D$1:D$500,MATCH("Phí dịch vụ"&amp;PAYROLL!DC$2,CSDA!A$1:A$500&amp;CSDA!C$1:C$500,0)),0)%,DH83*IFERROR(INDEX(CSDA!D$1:D$500,MATCH("Phí dịch vụ"&amp;PAYROLL!DH$2,CSDA!A$1:A$500&amp;CSDA!C$1:C$500,0)),0)%,DJ83*IFERROR(INDEX(CSDA!D$1:D$500,MATCH("Phí dịch vụ"&amp;PAYROLL!DJ$2,CSDA!A$1:A$500&amp;CSDA!C$1:C$500,0)),0)%,BN83*IFERROR(INDEX(CSDA!D$1:D$500,MATCH(BN$2,CSDA!C$1:C$500,0)),0)%)-BN83*7%</f>
        <v/>
      </c>
      <c r="DQ83">
        <f>IFERROR(INDEX(ADJ!$A$1:$BZ$1000,MATCH(PAYROLL!D83,ADJ!A$1:A$500,0),MATCH(PAYROLL!DQ$2,ADJ!$2:$2,0)),0)</f>
        <v/>
      </c>
      <c r="DR83">
        <f>IFERROR(INDEX(ADJ!$A$1:$BZ$1000,MATCH(PAYROLL!D83,ADJ!A$1:A$500,0),MATCH(PAYROLL!DR$2,ADJ!$2:$2,0)),0)</f>
        <v/>
      </c>
      <c r="DS83">
        <f>SUM(DP83:DR83)</f>
        <v/>
      </c>
      <c r="DT83">
        <f>EK83</f>
        <v/>
      </c>
      <c r="DU83">
        <f>SUM(DO83:DR83)</f>
        <v/>
      </c>
      <c r="DV83">
        <f>ROUND(DU83*0.1,0)</f>
        <v/>
      </c>
      <c r="DW83">
        <f>DU83+DV83</f>
        <v/>
      </c>
      <c r="DZ83">
        <f>IFERROR(INDEX(ADJ!$A$1:$BZ$1000,MATCH(PAYROLL!$D83,ADJ!A$1:A$500,0),MATCH(PAYROLL!DZ$2,ADJ!$2:$2,0)),0)</f>
        <v/>
      </c>
      <c r="EA83">
        <f>IFERROR(INDEX(ADJ!$A$1:$BZ$1000,MATCH(PAYROLL!$D83,ADJ!A$1:A$500,0),MATCH(PAYROLL!EA$2,ADJ!$2:$2,0)),0)</f>
        <v/>
      </c>
      <c r="EB83">
        <f>IFERROR(INDEX(ADJ!$A$1:$BZ$1000,MATCH(PAYROLL!$D83,ADJ!A$1:A$500,0),MATCH(PAYROLL!EB$2,ADJ!$2:$2,0)),0)</f>
        <v/>
      </c>
      <c r="EC83">
        <f>IFERROR(INDEX(ADJ!$A$1:$BZ$1000,MATCH(PAYROLL!$D83,ADJ!A$1:A$500,0),MATCH(PAYROLL!EC$2,ADJ!$2:$2,0)),0)</f>
        <v/>
      </c>
      <c r="ED83">
        <f>IFERROR(INDEX(ADJ!$A$1:$BZ$1000,MATCH(PAYROLL!$D83,ADJ!A$1:A$500,0),MATCH(PAYROLL!ED$2,ADJ!$2:$2,0)),0)</f>
        <v/>
      </c>
      <c r="EE83">
        <f>IFERROR(INDEX(ADJ!$A$1:$BZ$1000,MATCH(PAYROLL!$D83,ADJ!A$1:A$500,0),MATCH(PAYROLL!EE$2,ADJ!$2:$2,0)),0)</f>
        <v/>
      </c>
      <c r="EF83">
        <f>IFERROR(INDEX(ADJ!$A$1:$BZ$1000,MATCH(PAYROLL!$D83,ADJ!A$1:A$500,0),MATCH(PAYROLL!EF$2,ADJ!$2:$2,0)),0)</f>
        <v/>
      </c>
      <c r="EG83">
        <f>IFERROR(INDEX(ADJ!$A$1:$BZ$1000,MATCH(PAYROLL!$D83,ADJ!A$1:A$500,0),MATCH(PAYROLL!EG$2,ADJ!$2:$2,0)),0)</f>
        <v/>
      </c>
      <c r="EH83">
        <f>IFERROR(INDEX(ADJ!$A$1:$BZ$1000,MATCH(PAYROLL!$D83,ADJ!A$1:A$500,0),MATCH(PAYROLL!EH$2,ADJ!$2:$2,0)),0)</f>
        <v/>
      </c>
      <c r="EI83">
        <f>IFERROR(INDEX(ADJ!$A$1:$BZ$1000,MATCH(PAYROLL!D83,ADJ!A$1:A$500,0),MATCH(PAYROLL!EI$2,ADJ!$2:$2,0)),0)</f>
        <v/>
      </c>
      <c r="EJ83">
        <f>IFERROR(INDEX(ADJ!$A$1:$BZ$1000,MATCH(PAYROLL!$D83,ADJ!A$1:A$500,0),MATCH(PAYROLL!EJ$2,ADJ!$2:$2,0)),0)</f>
        <v/>
      </c>
      <c r="EK83">
        <f>SUM(DZ83:EJ83)</f>
        <v/>
      </c>
    </row>
    <row r="84">
      <c r="A84" t="n">
        <v>82</v>
      </c>
      <c r="B84" t="inlineStr">
        <is>
          <t>Nguyễn Công Toàn</t>
        </is>
      </c>
      <c r="D84" t="inlineStr">
        <is>
          <t>160075-02</t>
        </is>
      </c>
      <c r="S84">
        <f>IFERROR(INDEX(PIS!$A$1:$BZ$1000,MATCH($D84,PIS!C$1:C$500,0),MATCH("Lương CB tháng trước",PIS!$1:$1,0)),0)</f>
        <v/>
      </c>
      <c r="T84">
        <f>IFERROR(INDEX(PIS!$A$1:$BZ$1000,MATCH($D84,PIS!C$1:C$500,0),MATCH("Lương CB hiện tại",PIS!$1:$1,0)),0)</f>
        <v/>
      </c>
      <c r="U84">
        <f>IFERROR(INDEX(PIS!$A$1:$BZ$1000,MATCH($D84,PIS!C$1:C$500,0),MATCH("Lương đóng BHBB",PIS!$1:$1,0)),0)</f>
        <v/>
      </c>
      <c r="V84">
        <f>IFERROR(INDEX(PIS!$A$1:$BZ$1000,MATCH($D84,PIS!C$1:C$500,0),MATCH(V$2,PIS!$2:$2,0)),0)</f>
        <v/>
      </c>
      <c r="W84">
        <f>IFERROR(INDEX(PIS!$A$1:$BZ$1000,MATCH($D84,PIS!C$1:C$500,0),MATCH(W$2,PIS!$2:$2,0)),0)</f>
        <v/>
      </c>
      <c r="X84">
        <f>IFERROR(INDEX(PIS!$A$1:$BZ$1000,MATCH($D84,PIS!C$1:C$500,0),MATCH(X$2,PIS!$2:$2,0)),0)</f>
        <v/>
      </c>
      <c r="Y84">
        <f>IFERROR(INDEX(PIS!$A$1:$BZ$1000,MATCH($D84,PIS!C$1:C$500,0),MATCH(Y$2,PIS!$2:$2,0)),0)</f>
        <v/>
      </c>
      <c r="Z84">
        <f>IFERROR(INDEX(PIS!$A$1:$BZ$1000,MATCH($D84,PIS!C$1:C$500,0),MATCH(Z$2,PIS!$2:$2,0)),0)</f>
        <v/>
      </c>
      <c r="AA84">
        <f>IFERROR(INDEX(PIS!$A$1:$BZ$1000,MATCH($D84,PIS!C$1:C$500,0),MATCH(AA$2,PIS!$2:$2,0)),0)</f>
        <v/>
      </c>
      <c r="AB84">
        <f>IFERROR(INDEX(PIS!$A$1:$BZ$1000,MATCH($D84,PIS!C$1:C$500,0),MATCH(AB$2,PIS!$2:$2,0)),0)</f>
        <v/>
      </c>
      <c r="AC84">
        <f>SUM(V84:AB84)</f>
        <v/>
      </c>
      <c r="AD84">
        <f>IFERROR(INDEX(TIMESHEET!$A$1:$AI$5000,MATCH($D84,TIMESHEET!A$1:A$500,0),MATCH("T100",TIMESHEET!$2:$2,0))-2,0)</f>
        <v/>
      </c>
      <c r="AE84">
        <f>IFERROR(INDEX(TIMESHEET!$A$1:$AI$5000,MATCH($D84,TIMESHEET!A$1:A$500,0),MATCH("T202",TIMESHEET!$2:$2,0)),0)</f>
        <v/>
      </c>
      <c r="AF84">
        <f>IFERROR(INDEX(TIMESHEET!$A$1:$AI$5000,MATCH($D84,TIMESHEET!A$1:A$500,0),MATCH("T302",TIMESHEET!$2:$2,0)),0)</f>
        <v/>
      </c>
      <c r="AG84">
        <f>IFERROR(INDEX(TIMESHEET!$A$1:$AI$5000,MATCH($D84,TIMESHEET!A$1:A$500,0),MATCH("T406",TIMESHEET!$2:$2,0)),0)</f>
        <v/>
      </c>
      <c r="AH84">
        <f>AE84+AG84</f>
        <v/>
      </c>
      <c r="AI84">
        <f>IFERROR(INDEX(TIMESHEET!$A$1:$AI$5000,MATCH($D84,TIMESHEET!A$1:A$500,0),MATCH("T701",TIMESHEET!$2:$2,0)),0)</f>
        <v/>
      </c>
      <c r="AJ84">
        <f>IFERROR(INDEX(TIMESHEET!$A$1:$AI$5000,MATCH($D84,TIMESHEET!B$1:B$500,0),MATCH("T320",TIMESHEET!$2:$2,0)),0)</f>
        <v/>
      </c>
      <c r="AK84">
        <f>IFERROR(IF(LEFT(INDEX(PIS!O$1:O$500,MATCH(D84,PIS!C$1:C$500)),1)="M",T84/AD84*SUM(AE84:AG84),T84*AD84),0)</f>
        <v/>
      </c>
      <c r="AL84">
        <f>IFERROR(INDEX(ADJ!$A$1:$BZ$1000,MATCH(PAYROLL!D84,ADJ!A$1:A$500,0),MATCH(PAYROLL!AL$2,ADJ!$2:$2,0)),0)</f>
        <v/>
      </c>
      <c r="AM84">
        <f>SUM(AK84:AL84)</f>
        <v/>
      </c>
      <c r="AN84">
        <f>IFERROR(ROUND(V84/$AD84*$AH84,0),0)</f>
        <v/>
      </c>
      <c r="AO84">
        <f>IFERROR(ROUND(W84/$AD84*$AH84,0),0)</f>
        <v/>
      </c>
      <c r="AP84">
        <f>IFERROR(ROUND(X84/$AD84*$AE84,0),0)</f>
        <v/>
      </c>
      <c r="AQ84">
        <f>IFERROR(ROUND(Y84/$AD84*$AH84,0),0)</f>
        <v/>
      </c>
      <c r="AR84">
        <f>IFERROR(ROUND(Z84/$AD84*$AH84,0),0)</f>
        <v/>
      </c>
      <c r="AS84">
        <f>IFERROR(ROUND(AA84/$AD84*$AH84,0),0)</f>
        <v/>
      </c>
      <c r="AT84">
        <f>IFERROR(IF((AE84+AF84+AG84)&gt;13,AB84,ROUND(AB84/AD84*AH84,0)),0)</f>
        <v/>
      </c>
      <c r="AU84">
        <f>IFERROR(INDEX(ADJ!$A$1:$BZ$1000,MATCH(PAYROLL!D84,ADJ!A$1:A$500,0),MATCH(PAYROLL!AU$2,ADJ!$2:$2,0)),0)</f>
        <v/>
      </c>
      <c r="AV84">
        <f>ROUND(SUM(AN84:AU84),0)</f>
        <v/>
      </c>
      <c r="AW84">
        <f>IFERROR(INDEX(TIMESHEET!$A$1:$AI$5000,MATCH(PAYROLL!D84,TIMESHEET!A$1:A$500,0),MATCH("T620",TIMESHEET!$2:$2,0)),0)</f>
        <v/>
      </c>
      <c r="AX84">
        <f>IFERROR(INDEX(TIMESHEET!$A$1:$AI$5000,MATCH(PAYROLL!D84,TIMESHEET!A$1:A$500,0),MATCH("T601",TIMESHEET!$2:$2,0)),0)</f>
        <v/>
      </c>
      <c r="AY84">
        <f>IFERROR(INDEX(TIMESHEET!$A$1:$AI$5000,MATCH(PAYROLL!D84,TIMESHEET!A$1:A$500,0),MATCH("T602",TIMESHEET!$2:$2,0)),0)</f>
        <v/>
      </c>
      <c r="AZ84">
        <f>IFERROR(INDEX(TIMESHEET!$A$1:$AI$5000,MATCH(PAYROLL!D84,TIMESHEET!A$1:A$500,0),MATCH("T603",TIMESHEET!$2:$2,0)),0)</f>
        <v/>
      </c>
      <c r="BA84">
        <f>IFERROR(INDEX(TIMESHEET!$A$1:$AI$5000,MATCH(PAYROLL!D84,TIMESHEET!A$1:A$500,0),MATCH("T611",TIMESHEET!$2:$2,0)),0)</f>
        <v/>
      </c>
      <c r="BB84">
        <f>IFERROR(INDEX(TIMESHEET!$A$1:$AI$5000,MATCH(PAYROLL!D84,TIMESHEET!A$1:A$500,0),MATCH("T612",TIMESHEET!$2:$2,0)),0)</f>
        <v/>
      </c>
      <c r="BC84">
        <f>IFERROR(INDEX(TIMESHEET!$A$1:$AI$5000,MATCH(PAYROLL!D84,TIMESHEET!A$1:A$500,0),MATCH("T613",TIMESHEET!$2:$2,0)),0)</f>
        <v/>
      </c>
      <c r="BD84">
        <f>IFERROR(INDEX(TIMESHEET!$A$1:$AI$5000,MATCH(PAYROLL!D84,TIMESHEET!A$1:A$500,0),MATCH("T500",TIMESHEET!$2:$2,0)),0)</f>
        <v/>
      </c>
      <c r="BE84">
        <f>IFERROR(IF(LEFT(INDEX(PIS!O$1:O$500,MATCH(D84,PIS!C$1:C$500)),1)="M",T84/AD84/8*(AW84+AX84*1.5+AY84*2+AZ84*3+BA84*2.1+BB84*2.7+BC84*3.9+BD84*0.3),T84/8*(AW84+AX84*1.5+AY84*2+AZ84*3+BA84*2.1+BB84*2.7+BC84*3.9+BD84*0.3)),0)</f>
        <v/>
      </c>
      <c r="BF84">
        <f>IFERROR(INDEX(ADJ!$A$1:$BZ$1000,MATCH(PAYROLL!$D84,ADJ!A$1:A$500,0),MATCH(PAYROLL!BF$2,ADJ!$2:$2,0)),0)</f>
        <v/>
      </c>
      <c r="BG84">
        <f>IFERROR(INDEX(ADJ!$A$1:$BZ$1000,MATCH(PAYROLL!D84,ADJ!A$1:A$500,0),MATCH(PAYROLL!BG$2,ADJ!$2:$2,0)),0)</f>
        <v/>
      </c>
      <c r="BH84">
        <f>IFERROR(INDEX(ADJ!$A$1:$BZ$1000,MATCH(PAYROLL!D84,ADJ!A$1:A$500,0),MATCH(PAYROLL!BH$2,ADJ!$2:$2,0)),0)</f>
        <v/>
      </c>
      <c r="BI84">
        <f>IFERROR(INDEX(ADJ!$A$1:$BZ$1000,MATCH(PAYROLL!D84,ADJ!A$1:A$500,0),MATCH(PAYROLL!BI$2,ADJ!$2:$2,0)),0)</f>
        <v/>
      </c>
      <c r="BJ84">
        <f>IFERROR(INDEX(ADJ!$A$1:$BZ$1000,MATCH(PAYROLL!D84,ADJ!A$1:A$500,0),MATCH(PAYROLL!BJ$2,ADJ!$2:$2,0)),0)</f>
        <v/>
      </c>
      <c r="BK84">
        <f>SUM(BF84:BJ84)</f>
        <v/>
      </c>
      <c r="BL84">
        <f>IFERROR(INDEX(ADJ!$A$1:$BZ$1000,MATCH(PAYROLL!D84,ADJ!A$1:A$500,0),MATCH(PAYROLL!BL$2,ADJ!$2:$2,0)),0)</f>
        <v/>
      </c>
      <c r="BM84">
        <f>IFERROR(INDEX(ADJ!$A$1:$BZ$1000,MATCH(PAYROLL!D84,ADJ!A$1:A$500,0),MATCH(PAYROLL!BM$2,ADJ!$2:$2,0)),0)</f>
        <v/>
      </c>
      <c r="BN84">
        <f>IFERROR(INDEX(ADJ!$A$1:$BZ$1000,MATCH(PAYROLL!D84,ADJ!A$1:A$500,0),MATCH(PAYROLL!BN$2,ADJ!$2:$2,0)),0)</f>
        <v/>
      </c>
      <c r="BO84">
        <f>IFERROR(INDEX(ADJ!$A$1:$BZ$1000,MATCH(PAYROLL!D84,ADJ!A$1:A$500,0),MATCH(PAYROLL!BO$2,ADJ!$2:$2,0)),0)</f>
        <v/>
      </c>
      <c r="BP84">
        <f>SUM(AM84,AV84,BE84,BK84,BL84:BO84)</f>
        <v/>
      </c>
      <c r="BQ84">
        <f>BO84</f>
        <v/>
      </c>
      <c r="BR84">
        <f>IFERROR(ROUND(IF(LEFT(INDEX(PIS!O$1:O$500,MATCH(D84,PIS!C$1:C$500)),1)="D",T84/8*(BD84*0.3),IF(LEFT(INDEX(PIS!O$1:O$500,MATCH(D84,PIS!C$1:C$500)),1)="H",T84*($BD84*0.3),T84/$AD84/8*($BD84*0.3))),0),0)</f>
        <v/>
      </c>
      <c r="BS84">
        <f>IF(AP84&lt;1,0,MIN(AP84,730000))</f>
        <v/>
      </c>
      <c r="BT84">
        <f>IFERROR(ROUND((BE84-SUM(AW84:BC84)*T84/AD84/8),0)-BR84,0)</f>
        <v/>
      </c>
      <c r="BU84">
        <f>AO84</f>
        <v/>
      </c>
      <c r="BV84">
        <f>SUM(BQ84:BU84)</f>
        <v/>
      </c>
      <c r="BW84">
        <f>BP84-BV84</f>
        <v/>
      </c>
      <c r="BX84">
        <f>IFERROR(IF(RIGHT(INDEX(PIS!O$1:O$500,MATCH(D84,PIS!C$1:C$500)),5)="Gross",MIN(U84+V84,VLOOKUP("R700",TSC!B:C,2,0)*VLOOKUP("R101",TSC!B:C,2,0))*VLOOKUP("R701",TSC!B:C,2,0)%,0),0)</f>
        <v/>
      </c>
      <c r="BY84">
        <f>IFERROR(IF(RIGHT(INDEX(PIS!O$1:O$500,MATCH(D84,PIS!C$1:C$500)),5)="Gross",MIN(U84+V84,VLOOKUP("R700",TSC!B:C,2,0)*VLOOKUP("R101",TSC!B:C,2,0))*VLOOKUP("T704",TSC!B:C,2,0)%,0),0)</f>
        <v/>
      </c>
      <c r="BZ84">
        <f>IFERROR(IF(RIGHT(INDEX(PIS!O$1:O$500,MATCH(D84,PIS!C$1:C$500)),5)="Gross",MIN(U84+V84,VLOOKUP("R700",TSC!B:C,2,0)*VLOOKUP("1",TSC!F:G,2,0))*VLOOKUP("T705",TSC!B:C,2,0)%,0),0)</f>
        <v/>
      </c>
      <c r="CA84">
        <f>IFERROR(INDEX(ADJ!$A$1:$BZ$1000,MATCH(PAYROLL!D84,ADJ!A$1:A$500,0),MATCH(PAYROLL!CA$2,ADJ!$2:$2,0)),0)</f>
        <v/>
      </c>
      <c r="CB84">
        <f>IFERROR(INDEX(ADJ!$A$1:$BZ$1000,MATCH(PAYROLL!D84,ADJ!A$1:A$500,0),MATCH(PAYROLL!CB$2,ADJ!$2:$2,0)),0)</f>
        <v/>
      </c>
      <c r="CC84">
        <f>SUM(BX84:CB84)</f>
        <v/>
      </c>
      <c r="CD84">
        <f>IFERROR(INDEX(PIS!$A$1:$BZ$1000,MATCH(PAYROLL!D84,PIS!C$1:C$500,0),MATCH(PAYROLL!CD$1,PIS!$1:$1,0)),0)</f>
        <v/>
      </c>
      <c r="CE84">
        <f>IFERROR(IF(OR(INDEX(PIS!P$1:P$500,MATCH(D84,PIS!C$1:C$500,0))="LT2",INDEX(PIS!P$1:P$500,MATCH(D84,PIS!C$1:C$500,0))="P10"),0,SUM(CC84,CD84*VLOOKUP("R601",TSC!B:C,2,0),VLOOKUP("R602",TSC!B:C,2,0))),0)</f>
        <v/>
      </c>
      <c r="CF84">
        <f>MAX(BW84-CE84,0)</f>
        <v/>
      </c>
      <c r="CG84">
        <f>IFERROR(IF(OR(RIGHT(INDEX(PIS!P$1:P$500,MATCH(D84,PIS!C$1:C$500)),5)="P10",RIGHT(INDEX(PIS!P$1:P$500,MATCH(D84,PIS!C$1:C$500)),5)="CK"),0,IF(CF84&lt;=5000000,CF84*5%,IF(CF84&lt;=10000000,CF84*10%-250000,IF(CF84&lt;=18000000,CF84*15%-750000,IF(CF84&lt;=32000000,CF84*20%-1650000,IF(CF84&lt;=52000000,CF84*25%-3250000,IF(CF84&lt;=80000000,BH84*30%-5850000,CF84*35%-9850000))))))),0)</f>
        <v/>
      </c>
      <c r="CH84">
        <f>IFERROR(IF(OR(INDEX(PIS!P$1:P$500,MATCH(D84,PIS!C$1:C$500))="LT",INDEX(PIS!P$1:P$500,MATCH(D84,PIS!C$1:C$500))="CK"),0,IF(CF84&lt;2000000,0,CF84*10%)),0)</f>
        <v/>
      </c>
      <c r="CI84">
        <f>IFERROR(INDEX(ADJ!$A$1:$BZ$1000,MATCH(PAYROLL!D84,ADJ!A$1:A$500,0),MATCH(PAYROLL!CI$2,ADJ!$2:$2,0)),0)</f>
        <v/>
      </c>
      <c r="CJ84">
        <f>IFERROR(INDEX(ADJ!$A$1:$BZ$1000,MATCH(PAYROLL!D84,ADJ!A$1:A$500,0),MATCH(PAYROLL!CJ$2,ADJ!$2:$2,0)),0)</f>
        <v/>
      </c>
      <c r="CK84">
        <f>IFERROR(INDEX(ADJ!$A$1:$BZ$1000,MATCH(PAYROLL!D84,ADJ!A$1:A$500,0),MATCH(PAYROLL!CK$2,ADJ!$2:$2,0)),0)</f>
        <v/>
      </c>
      <c r="CL84">
        <f>SUM(CG84:CK84)</f>
        <v/>
      </c>
      <c r="CM84">
        <f>ROUND(SUM(CH84:CK84),0)</f>
        <v/>
      </c>
      <c r="CN84">
        <f>IFERROR(INDEX(CSDA!D$1:D$500,MATCH($CN$2,CSDA!C$1:C$500,0))*INDEX(PIS!V$1:V$500,MATCH(D84,PIS!C$1:C$500))+INDEX(ADJ!$A$1:$BZ$1000,MATCH(PAYROLL!D84,ADJ!A$1:A$500,0),MATCH(PAYROLL!CN$2,ADJ!$2:$2,0)),0)</f>
        <v/>
      </c>
      <c r="CO84">
        <f>IFERROR(INDEX(ADJ!$A$1:$BZ$1000,MATCH(PAYROLL!D84,ADJ!A$1:A$500,0),MATCH(PAYROLL!CO$2,ADJ!$2:$2,0)),0)</f>
        <v/>
      </c>
      <c r="CP84">
        <f>IFERROR(INDEX(ADJ!$A$1:$BZ$1000,MATCH(PAYROLL!D84,ADJ!A$1:A$500,0),MATCH(PAYROLL!CP$2,ADJ!$2:$2,0)),0)</f>
        <v/>
      </c>
      <c r="CQ84">
        <f>BP84-CL84-CI84-CM84-CN84-CO84-CP84-CC84</f>
        <v/>
      </c>
      <c r="CR84">
        <f>IFERROR(IF(RIGHT(INDEX(PIS!O$1:O$500,MATCH(D84,PIS!C$1:C$500,0)),5)="Gross",MIN(U84+V84,VLOOKUP("R700",TSC!B:C,2,0)*VLOOKUP("R101",TSC!B:C,2,0))*(VLOOKUP("T711",TSC!B:C,2,0)+VLOOKUP("T712",TSC!B:C,2,0))%,MIN(T84+V84,VLOOKUP("R700",TSC!B:C,2,0)*VLOOKUP("R101",TSC!B:C,2,0))*(VLOOKUP("T711",TSC!B:C,2,0)+VLOOKUP("T712",TSC!B:C,2,0)+VLOOKUP("R701",TSC!B:C,2,0))%),0)</f>
        <v/>
      </c>
      <c r="CS84">
        <f>IFERROR(IF(RIGHT(INDEX(PIS!O$1:O$500,MATCH(D84,PIS!C$1:C$500,0)),5)="Gross",MIN(U84+V84,VLOOKUP("R700",TSC!B:C,2,0)*VLOOKUP("R101",TSC!B:C,2,0))*(VLOOKUP("T714",TSC!B:C,2,0))%,MIN(T84+V84,VLOOKUP("R700",TSC!B:C,2,0)*VLOOKUP("R101",TSC!B:C,2,0))*(VLOOKUP("T704",TSC!B:C,2,0)+VLOOKUP("T714",TSC!B:C,2,0))%),0)</f>
        <v/>
      </c>
      <c r="CT84">
        <f>IFERROR(IF(RIGHT(INDEX(PIS!O$1:O$500,MATCH(D84,PIS!C$1:C$500,0)),5)="Gross",MIN(U84+V84,VLOOKUP("R700",TSC!B:C,2,0)*VLOOKUP("R101",TSC!B:C,2,0))*VLOOKUP("T705",TSC!B:C,2,0)%,MIN(T84+V84,VLOOKUP("R700",TSC!B:C,2,0)*VLOOKUP("R101",TSC!B:C,2,0))*VLOOKUP("T705",TSC!B:C,2,0)%),0)</f>
        <v/>
      </c>
      <c r="CU84">
        <f>IFERROR(IF(RIGHT(INDEX(PIS!O$1:O$500,MATCH(D84,PIS!C$1:C$500,0)),5)="Gross",MIN(U84+V84,VLOOKUP("R700",TSC!B:C,2,0)*VLOOKUP("R101",TSC!B:C,2,0))*(VLOOKUP("T713",TSC!B:C,2,0))%,MIN(T84+V84,VLOOKUP("R700",TSC!B:C,2,0)*VLOOKUP("R101",TSC!B:C,2,0))*(VLOOKUP("T713",TSC!B:C,2,0))%),0)</f>
        <v/>
      </c>
      <c r="CV84">
        <f>IFERROR(INDEX(ADJ!$A$1:$BZ$1000,MATCH(PAYROLL!D84,ADJ!A$1:A$500,0),MATCH(PAYROLL!CV$2,ADJ!$2:$2,0)),0)</f>
        <v/>
      </c>
      <c r="CW84">
        <f>IFERROR(INDEX(ADJ!$A$1:$BZ$1000,MATCH(PAYROLL!D84,ADJ!A$1:A$500,0),MATCH(PAYROLL!CW$2,ADJ!$2:$2,0)),0)</f>
        <v/>
      </c>
      <c r="CX84">
        <f>SUM(CR84:CW84)</f>
        <v/>
      </c>
      <c r="CY84">
        <f>ROUND(IF(CR84&gt;0,T84+V84*VLOOKUP("R202",TSC!$B$1:$C$500,2,0),0),0)</f>
        <v/>
      </c>
      <c r="CZ84">
        <f>IFERROR(INDEX(CSDA!D$1:D$500,MATCH($CZ$2,CSDA!C$1:C$500,0)),0)</f>
        <v/>
      </c>
      <c r="DA84">
        <f>ROUND(T84*0.7%,0)</f>
        <v/>
      </c>
      <c r="DB84">
        <f>ROUND(T84/12,0)</f>
        <v/>
      </c>
      <c r="DC84">
        <f ref="DC84" t="array">IFERROR(INDEX(CSDA!D$1:D$500,MATCH("Trích giữ"&amp;PAYROLL!DC$2,CSDA!A$1:A$500&amp;CSDA!C$1:C$500,0)),0)</f>
        <v/>
      </c>
      <c r="DD84">
        <f ref="DD84" t="array">IFERROR(INDEX(CSDA!D$1:D$500,MATCH("Trích giữ"&amp;PAYROLL!DD$2,CSDA!A$1:A$500&amp;CSDA!C$1:C$500,0)),0)</f>
        <v/>
      </c>
      <c r="DE84">
        <f ref="DE84" t="array">IFERROR(INDEX(CSDA!D$1:D$500,MATCH("Trích giữ"&amp;PAYROLL!DE$2,CSDA!A$1:A$500&amp;CSDA!C$1:C$500,0)),0)</f>
        <v/>
      </c>
      <c r="DF84">
        <f>IFERROR(INDEX(CSDA!D$1:D$500,MATCH(PAYROLL!DF$2,CSDA!C$1:C$500,0)),0)</f>
        <v/>
      </c>
      <c r="DG84">
        <f ref="DG84" t="array">IFERROR(INDEX(CSDA!D$1:D$500,MATCH("Trích giữ"&amp;PAYROLL!DG$2,CSDA!A$1:A$500&amp;CSDA!C$1:C$500,0)),0)</f>
        <v/>
      </c>
      <c r="DH84">
        <f>ROUND(T84/26,0)</f>
        <v/>
      </c>
      <c r="DI84">
        <f ref="DI84" t="array">IFERROR(INDEX(CSDA!D$1:D$500,MATCH("Trích giữ"&amp;PAYROLL!DI$2,CSDA!A$1:A$500&amp;CSDA!C$1:C$500,0)),0)</f>
        <v/>
      </c>
      <c r="DJ84">
        <f>IF(U84=0,T84*21.5%-BL84,0)</f>
        <v/>
      </c>
      <c r="DK84">
        <f ref="DK84" t="array">IFERROR(INDEX(CSDA!D$1:D$500,MATCH("Trích giữ"&amp;PAYROLL!DK$2,CSDA!A$1:A$500&amp;CSDA!C$1:C$500,0)),0)</f>
        <v/>
      </c>
      <c r="DL84">
        <f>IFERROR(INDEX(CSDA!D$1:D$500,MATCH(PAYROLL!DL$2,CSDA!C$1:C$500,0))/12,0)</f>
        <v/>
      </c>
      <c r="DM84">
        <f>SUM(DB84:DL84)</f>
        <v/>
      </c>
      <c r="DN84">
        <f>IFERROR(INDEX(ADJ!$A$1:$BZ$1000,MATCH(PAYROLL!D84,ADJ!A$1:A$500,0),MATCH(PAYROLL!DN$2,ADJ!$2:$2,0)),0)</f>
        <v/>
      </c>
      <c r="DO84">
        <f>IFERROR(SUM(BP84,DM84:DN84,CX84:DA84)-DT84,0)</f>
        <v/>
      </c>
      <c r="DP84">
        <f ref="DP84" t="array">SUM(BW84*IFERROR(INDEX(CSDA!D$1:D$500,MATCH(BW$2,CSDA!C$1:C$500,0)),0)%,CX84*IFERROR(INDEX(CSDA!D$1:D$500,MATCH(CX$2,CSDA!C$1:C$500,0)),0)%,DA84*IFERROR(INDEX(CSDA!D$1:D$500,MATCH(DA$2,CSDA!C$1:C$500,0)),0)%,DB84*IFERROR(INDEX(CSDA!D$1:D$500,MATCH(DB$2,CSDA!C$1:C$500,0)),0)%,DF84*IFERROR(INDEX(CSDA!D$1:D$500,MATCH("Phí dịch vụ"&amp;PAYROLL!DF$2,CSDA!A$1:A$500&amp;CSDA!C$1:C$500,0)),0)%,DC84*IFERROR(INDEX(CSDA!D$1:D$500,MATCH("Phí dịch vụ"&amp;PAYROLL!DC$2,CSDA!A$1:A$500&amp;CSDA!C$1:C$500,0)),0)%,DH84*IFERROR(INDEX(CSDA!D$1:D$500,MATCH("Phí dịch vụ"&amp;PAYROLL!DH$2,CSDA!A$1:A$500&amp;CSDA!C$1:C$500,0)),0)%,DJ84*IFERROR(INDEX(CSDA!D$1:D$500,MATCH("Phí dịch vụ"&amp;PAYROLL!DJ$2,CSDA!A$1:A$500&amp;CSDA!C$1:C$500,0)),0)%,BN84*IFERROR(INDEX(CSDA!D$1:D$500,MATCH(BN$2,CSDA!C$1:C$500,0)),0)%)-BN84*7%</f>
        <v/>
      </c>
      <c r="DQ84">
        <f>IFERROR(INDEX(ADJ!$A$1:$BZ$1000,MATCH(PAYROLL!D84,ADJ!A$1:A$500,0),MATCH(PAYROLL!DQ$2,ADJ!$2:$2,0)),0)</f>
        <v/>
      </c>
      <c r="DR84">
        <f>IFERROR(INDEX(ADJ!$A$1:$BZ$1000,MATCH(PAYROLL!D84,ADJ!A$1:A$500,0),MATCH(PAYROLL!DR$2,ADJ!$2:$2,0)),0)</f>
        <v/>
      </c>
      <c r="DS84">
        <f>SUM(DP84:DR84)</f>
        <v/>
      </c>
      <c r="DT84">
        <f>EK84</f>
        <v/>
      </c>
      <c r="DU84">
        <f>SUM(DO84:DR84)</f>
        <v/>
      </c>
      <c r="DV84">
        <f>ROUND(DU84*0.1,0)</f>
        <v/>
      </c>
      <c r="DW84">
        <f>DU84+DV84</f>
        <v/>
      </c>
      <c r="DZ84">
        <f>IFERROR(INDEX(ADJ!$A$1:$BZ$1000,MATCH(PAYROLL!$D84,ADJ!A$1:A$500,0),MATCH(PAYROLL!DZ$2,ADJ!$2:$2,0)),0)</f>
        <v/>
      </c>
      <c r="EA84">
        <f>IFERROR(INDEX(ADJ!$A$1:$BZ$1000,MATCH(PAYROLL!$D84,ADJ!A$1:A$500,0),MATCH(PAYROLL!EA$2,ADJ!$2:$2,0)),0)</f>
        <v/>
      </c>
      <c r="EB84">
        <f>IFERROR(INDEX(ADJ!$A$1:$BZ$1000,MATCH(PAYROLL!$D84,ADJ!A$1:A$500,0),MATCH(PAYROLL!EB$2,ADJ!$2:$2,0)),0)</f>
        <v/>
      </c>
      <c r="EC84">
        <f>IFERROR(INDEX(ADJ!$A$1:$BZ$1000,MATCH(PAYROLL!$D84,ADJ!A$1:A$500,0),MATCH(PAYROLL!EC$2,ADJ!$2:$2,0)),0)</f>
        <v/>
      </c>
      <c r="ED84">
        <f>IFERROR(INDEX(ADJ!$A$1:$BZ$1000,MATCH(PAYROLL!$D84,ADJ!A$1:A$500,0),MATCH(PAYROLL!ED$2,ADJ!$2:$2,0)),0)</f>
        <v/>
      </c>
      <c r="EE84">
        <f>IFERROR(INDEX(ADJ!$A$1:$BZ$1000,MATCH(PAYROLL!$D84,ADJ!A$1:A$500,0),MATCH(PAYROLL!EE$2,ADJ!$2:$2,0)),0)</f>
        <v/>
      </c>
      <c r="EF84">
        <f>IFERROR(INDEX(ADJ!$A$1:$BZ$1000,MATCH(PAYROLL!$D84,ADJ!A$1:A$500,0),MATCH(PAYROLL!EF$2,ADJ!$2:$2,0)),0)</f>
        <v/>
      </c>
      <c r="EG84">
        <f>IFERROR(INDEX(ADJ!$A$1:$BZ$1000,MATCH(PAYROLL!$D84,ADJ!A$1:A$500,0),MATCH(PAYROLL!EG$2,ADJ!$2:$2,0)),0)</f>
        <v/>
      </c>
      <c r="EH84">
        <f>IFERROR(INDEX(ADJ!$A$1:$BZ$1000,MATCH(PAYROLL!$D84,ADJ!A$1:A$500,0),MATCH(PAYROLL!EH$2,ADJ!$2:$2,0)),0)</f>
        <v/>
      </c>
      <c r="EI84">
        <f>IFERROR(INDEX(ADJ!$A$1:$BZ$1000,MATCH(PAYROLL!D84,ADJ!A$1:A$500,0),MATCH(PAYROLL!EI$2,ADJ!$2:$2,0)),0)</f>
        <v/>
      </c>
      <c r="EJ84">
        <f>IFERROR(INDEX(ADJ!$A$1:$BZ$1000,MATCH(PAYROLL!$D84,ADJ!A$1:A$500,0),MATCH(PAYROLL!EJ$2,ADJ!$2:$2,0)),0)</f>
        <v/>
      </c>
      <c r="EK84">
        <f>SUM(DZ84:EJ84)</f>
        <v/>
      </c>
    </row>
    <row r="85">
      <c r="A85" t="n">
        <v>83</v>
      </c>
      <c r="B85" t="inlineStr">
        <is>
          <t>Nguyễn Văn Hòa</t>
        </is>
      </c>
      <c r="D85" t="inlineStr">
        <is>
          <t>160077-01</t>
        </is>
      </c>
      <c r="S85">
        <f>IFERROR(INDEX(PIS!$A$1:$BZ$1000,MATCH($D85,PIS!C$1:C$500,0),MATCH("Lương CB tháng trước",PIS!$1:$1,0)),0)</f>
        <v/>
      </c>
      <c r="T85">
        <f>IFERROR(INDEX(PIS!$A$1:$BZ$1000,MATCH($D85,PIS!C$1:C$500,0),MATCH("Lương CB hiện tại",PIS!$1:$1,0)),0)</f>
        <v/>
      </c>
      <c r="U85">
        <f>IFERROR(INDEX(PIS!$A$1:$BZ$1000,MATCH($D85,PIS!C$1:C$500,0),MATCH("Lương đóng BHBB",PIS!$1:$1,0)),0)</f>
        <v/>
      </c>
      <c r="V85">
        <f>IFERROR(INDEX(PIS!$A$1:$BZ$1000,MATCH($D85,PIS!C$1:C$500,0),MATCH(V$2,PIS!$2:$2,0)),0)</f>
        <v/>
      </c>
      <c r="W85">
        <f>IFERROR(INDEX(PIS!$A$1:$BZ$1000,MATCH($D85,PIS!C$1:C$500,0),MATCH(W$2,PIS!$2:$2,0)),0)</f>
        <v/>
      </c>
      <c r="X85">
        <f>IFERROR(INDEX(PIS!$A$1:$BZ$1000,MATCH($D85,PIS!C$1:C$500,0),MATCH(X$2,PIS!$2:$2,0)),0)</f>
        <v/>
      </c>
      <c r="Y85">
        <f>IFERROR(INDEX(PIS!$A$1:$BZ$1000,MATCH($D85,PIS!C$1:C$500,0),MATCH(Y$2,PIS!$2:$2,0)),0)</f>
        <v/>
      </c>
      <c r="Z85">
        <f>IFERROR(INDEX(PIS!$A$1:$BZ$1000,MATCH($D85,PIS!C$1:C$500,0),MATCH(Z$2,PIS!$2:$2,0)),0)</f>
        <v/>
      </c>
      <c r="AA85">
        <f>IFERROR(INDEX(PIS!$A$1:$BZ$1000,MATCH($D85,PIS!C$1:C$500,0),MATCH(AA$2,PIS!$2:$2,0)),0)</f>
        <v/>
      </c>
      <c r="AB85">
        <f>IFERROR(INDEX(PIS!$A$1:$BZ$1000,MATCH($D85,PIS!C$1:C$500,0),MATCH(AB$2,PIS!$2:$2,0)),0)</f>
        <v/>
      </c>
      <c r="AC85">
        <f>SUM(V85:AB85)</f>
        <v/>
      </c>
      <c r="AD85">
        <f>IFERROR(INDEX(TIMESHEET!$A$1:$AI$5000,MATCH($D85,TIMESHEET!A$1:A$500,0),MATCH("T100",TIMESHEET!$2:$2,0))-2,0)</f>
        <v/>
      </c>
      <c r="AE85">
        <f>IFERROR(INDEX(TIMESHEET!$A$1:$AI$5000,MATCH($D85,TIMESHEET!A$1:A$500,0),MATCH("T202",TIMESHEET!$2:$2,0)),0)</f>
        <v/>
      </c>
      <c r="AF85">
        <f>IFERROR(INDEX(TIMESHEET!$A$1:$AI$5000,MATCH($D85,TIMESHEET!A$1:A$500,0),MATCH("T302",TIMESHEET!$2:$2,0)),0)</f>
        <v/>
      </c>
      <c r="AG85">
        <f>IFERROR(INDEX(TIMESHEET!$A$1:$AI$5000,MATCH($D85,TIMESHEET!A$1:A$500,0),MATCH("T406",TIMESHEET!$2:$2,0)),0)</f>
        <v/>
      </c>
      <c r="AH85">
        <f>AE85+AG85</f>
        <v/>
      </c>
      <c r="AI85">
        <f>IFERROR(INDEX(TIMESHEET!$A$1:$AI$5000,MATCH($D85,TIMESHEET!A$1:A$500,0),MATCH("T701",TIMESHEET!$2:$2,0)),0)</f>
        <v/>
      </c>
      <c r="AJ85">
        <f>IFERROR(INDEX(TIMESHEET!$A$1:$AI$5000,MATCH($D85,TIMESHEET!B$1:B$500,0),MATCH("T320",TIMESHEET!$2:$2,0)),0)</f>
        <v/>
      </c>
      <c r="AK85">
        <f>IFERROR(IF(LEFT(INDEX(PIS!O$1:O$500,MATCH(D85,PIS!C$1:C$500)),1)="M",T85/AD85*SUM(AE85:AG85),T85*AD85),0)</f>
        <v/>
      </c>
      <c r="AL85">
        <f>IFERROR(INDEX(ADJ!$A$1:$BZ$1000,MATCH(PAYROLL!D85,ADJ!A$1:A$500,0),MATCH(PAYROLL!AL$2,ADJ!$2:$2,0)),0)</f>
        <v/>
      </c>
      <c r="AM85">
        <f>SUM(AK85:AL85)</f>
        <v/>
      </c>
      <c r="AN85">
        <f>IFERROR(ROUND(V85/$AD85*$AH85,0),0)</f>
        <v/>
      </c>
      <c r="AO85">
        <f>IFERROR(ROUND(W85/$AD85*$AH85,0),0)</f>
        <v/>
      </c>
      <c r="AP85">
        <f>IFERROR(ROUND(X85/$AD85*$AE85,0),0)</f>
        <v/>
      </c>
      <c r="AQ85">
        <f>IFERROR(ROUND(Y85/$AD85*$AH85,0),0)</f>
        <v/>
      </c>
      <c r="AR85">
        <f>IFERROR(ROUND(Z85/$AD85*$AH85,0),0)</f>
        <v/>
      </c>
      <c r="AS85">
        <f>IFERROR(ROUND(AA85/$AD85*$AH85,0),0)</f>
        <v/>
      </c>
      <c r="AT85">
        <f>IFERROR(IF((AE85+AF85+AG85)&gt;13,AB85,ROUND(AB85/AD85*AH85,0)),0)</f>
        <v/>
      </c>
      <c r="AU85">
        <f>IFERROR(INDEX(ADJ!$A$1:$BZ$1000,MATCH(PAYROLL!D85,ADJ!A$1:A$500,0),MATCH(PAYROLL!AU$2,ADJ!$2:$2,0)),0)</f>
        <v/>
      </c>
      <c r="AV85">
        <f>ROUND(SUM(AN85:AU85),0)</f>
        <v/>
      </c>
      <c r="AW85">
        <f>IFERROR(INDEX(TIMESHEET!$A$1:$AI$5000,MATCH(PAYROLL!D85,TIMESHEET!A$1:A$500,0),MATCH("T620",TIMESHEET!$2:$2,0)),0)</f>
        <v/>
      </c>
      <c r="AX85">
        <f>IFERROR(INDEX(TIMESHEET!$A$1:$AI$5000,MATCH(PAYROLL!D85,TIMESHEET!A$1:A$500,0),MATCH("T601",TIMESHEET!$2:$2,0)),0)</f>
        <v/>
      </c>
      <c r="AY85">
        <f>IFERROR(INDEX(TIMESHEET!$A$1:$AI$5000,MATCH(PAYROLL!D85,TIMESHEET!A$1:A$500,0),MATCH("T602",TIMESHEET!$2:$2,0)),0)</f>
        <v/>
      </c>
      <c r="AZ85">
        <f>IFERROR(INDEX(TIMESHEET!$A$1:$AI$5000,MATCH(PAYROLL!D85,TIMESHEET!A$1:A$500,0),MATCH("T603",TIMESHEET!$2:$2,0)),0)</f>
        <v/>
      </c>
      <c r="BA85">
        <f>IFERROR(INDEX(TIMESHEET!$A$1:$AI$5000,MATCH(PAYROLL!D85,TIMESHEET!A$1:A$500,0),MATCH("T611",TIMESHEET!$2:$2,0)),0)</f>
        <v/>
      </c>
      <c r="BB85">
        <f>IFERROR(INDEX(TIMESHEET!$A$1:$AI$5000,MATCH(PAYROLL!D85,TIMESHEET!A$1:A$500,0),MATCH("T612",TIMESHEET!$2:$2,0)),0)</f>
        <v/>
      </c>
      <c r="BC85">
        <f>IFERROR(INDEX(TIMESHEET!$A$1:$AI$5000,MATCH(PAYROLL!D85,TIMESHEET!A$1:A$500,0),MATCH("T613",TIMESHEET!$2:$2,0)),0)</f>
        <v/>
      </c>
      <c r="BD85">
        <f>IFERROR(INDEX(TIMESHEET!$A$1:$AI$5000,MATCH(PAYROLL!D85,TIMESHEET!A$1:A$500,0),MATCH("T500",TIMESHEET!$2:$2,0)),0)</f>
        <v/>
      </c>
      <c r="BE85">
        <f>IFERROR(IF(LEFT(INDEX(PIS!O$1:O$500,MATCH(D85,PIS!C$1:C$500)),1)="M",T85/AD85/8*(AW85+AX85*1.5+AY85*2+AZ85*3+BA85*2.1+BB85*2.7+BC85*3.9+BD85*0.3),T85/8*(AW85+AX85*1.5+AY85*2+AZ85*3+BA85*2.1+BB85*2.7+BC85*3.9+BD85*0.3)),0)</f>
        <v/>
      </c>
      <c r="BF85">
        <f>IFERROR(INDEX(ADJ!$A$1:$BZ$1000,MATCH(PAYROLL!$D85,ADJ!A$1:A$500,0),MATCH(PAYROLL!BF$2,ADJ!$2:$2,0)),0)</f>
        <v/>
      </c>
      <c r="BG85">
        <f>IFERROR(INDEX(ADJ!$A$1:$BZ$1000,MATCH(PAYROLL!D85,ADJ!A$1:A$500,0),MATCH(PAYROLL!BG$2,ADJ!$2:$2,0)),0)</f>
        <v/>
      </c>
      <c r="BH85">
        <f>IFERROR(INDEX(ADJ!$A$1:$BZ$1000,MATCH(PAYROLL!D85,ADJ!A$1:A$500,0),MATCH(PAYROLL!BH$2,ADJ!$2:$2,0)),0)</f>
        <v/>
      </c>
      <c r="BI85">
        <f>IFERROR(INDEX(ADJ!$A$1:$BZ$1000,MATCH(PAYROLL!D85,ADJ!A$1:A$500,0),MATCH(PAYROLL!BI$2,ADJ!$2:$2,0)),0)</f>
        <v/>
      </c>
      <c r="BJ85">
        <f>IFERROR(INDEX(ADJ!$A$1:$BZ$1000,MATCH(PAYROLL!D85,ADJ!A$1:A$500,0),MATCH(PAYROLL!BJ$2,ADJ!$2:$2,0)),0)</f>
        <v/>
      </c>
      <c r="BK85">
        <f>SUM(BF85:BJ85)</f>
        <v/>
      </c>
      <c r="BL85">
        <f>IFERROR(INDEX(ADJ!$A$1:$BZ$1000,MATCH(PAYROLL!D85,ADJ!A$1:A$500,0),MATCH(PAYROLL!BL$2,ADJ!$2:$2,0)),0)</f>
        <v/>
      </c>
      <c r="BM85">
        <f>IFERROR(INDEX(ADJ!$A$1:$BZ$1000,MATCH(PAYROLL!D85,ADJ!A$1:A$500,0),MATCH(PAYROLL!BM$2,ADJ!$2:$2,0)),0)</f>
        <v/>
      </c>
      <c r="BN85">
        <f>IFERROR(INDEX(ADJ!$A$1:$BZ$1000,MATCH(PAYROLL!D85,ADJ!A$1:A$500,0),MATCH(PAYROLL!BN$2,ADJ!$2:$2,0)),0)</f>
        <v/>
      </c>
      <c r="BO85">
        <f>IFERROR(INDEX(ADJ!$A$1:$BZ$1000,MATCH(PAYROLL!D85,ADJ!A$1:A$500,0),MATCH(PAYROLL!BO$2,ADJ!$2:$2,0)),0)</f>
        <v/>
      </c>
      <c r="BP85">
        <f>SUM(AM85,AV85,BE85,BK85,BL85:BO85)</f>
        <v/>
      </c>
      <c r="BQ85">
        <f>BO85</f>
        <v/>
      </c>
      <c r="BR85">
        <f>IFERROR(ROUND(IF(LEFT(INDEX(PIS!O$1:O$500,MATCH(D85,PIS!C$1:C$500)),1)="D",T85/8*(BD85*0.3),IF(LEFT(INDEX(PIS!O$1:O$500,MATCH(D85,PIS!C$1:C$500)),1)="H",T85*($BD85*0.3),T85/$AD85/8*($BD85*0.3))),0),0)</f>
        <v/>
      </c>
      <c r="BS85">
        <f>IF(AP85&lt;1,0,MIN(AP85,730000))</f>
        <v/>
      </c>
      <c r="BT85">
        <f>IFERROR(ROUND((BE85-SUM(AW85:BC85)*T85/AD85/8),0)-BR85,0)</f>
        <v/>
      </c>
      <c r="BU85">
        <f>AO85</f>
        <v/>
      </c>
      <c r="BV85">
        <f>SUM(BQ85:BU85)</f>
        <v/>
      </c>
      <c r="BW85">
        <f>BP85-BV85</f>
        <v/>
      </c>
      <c r="BX85">
        <f>IFERROR(IF(RIGHT(INDEX(PIS!O$1:O$500,MATCH(D85,PIS!C$1:C$500)),5)="Gross",MIN(U85+V85,VLOOKUP("R700",TSC!B:C,2,0)*VLOOKUP("R101",TSC!B:C,2,0))*VLOOKUP("R701",TSC!B:C,2,0)%,0),0)</f>
        <v/>
      </c>
      <c r="BY85">
        <f>IFERROR(IF(RIGHT(INDEX(PIS!O$1:O$500,MATCH(D85,PIS!C$1:C$500)),5)="Gross",MIN(U85+V85,VLOOKUP("R700",TSC!B:C,2,0)*VLOOKUP("R101",TSC!B:C,2,0))*VLOOKUP("T704",TSC!B:C,2,0)%,0),0)</f>
        <v/>
      </c>
      <c r="BZ85">
        <f>IFERROR(IF(RIGHT(INDEX(PIS!O$1:O$500,MATCH(D85,PIS!C$1:C$500)),5)="Gross",MIN(U85+V85,VLOOKUP("R700",TSC!B:C,2,0)*VLOOKUP("1",TSC!F:G,2,0))*VLOOKUP("T705",TSC!B:C,2,0)%,0),0)</f>
        <v/>
      </c>
      <c r="CA85">
        <f>IFERROR(INDEX(ADJ!$A$1:$BZ$1000,MATCH(PAYROLL!D85,ADJ!A$1:A$500,0),MATCH(PAYROLL!CA$2,ADJ!$2:$2,0)),0)</f>
        <v/>
      </c>
      <c r="CB85">
        <f>IFERROR(INDEX(ADJ!$A$1:$BZ$1000,MATCH(PAYROLL!D85,ADJ!A$1:A$500,0),MATCH(PAYROLL!CB$2,ADJ!$2:$2,0)),0)</f>
        <v/>
      </c>
      <c r="CC85">
        <f>SUM(BX85:CB85)</f>
        <v/>
      </c>
      <c r="CD85">
        <f>IFERROR(INDEX(PIS!$A$1:$BZ$1000,MATCH(PAYROLL!D85,PIS!C$1:C$500,0),MATCH(PAYROLL!CD$1,PIS!$1:$1,0)),0)</f>
        <v/>
      </c>
      <c r="CE85">
        <f>IFERROR(IF(OR(INDEX(PIS!P$1:P$500,MATCH(D85,PIS!C$1:C$500,0))="LT2",INDEX(PIS!P$1:P$500,MATCH(D85,PIS!C$1:C$500,0))="P10"),0,SUM(CC85,CD85*VLOOKUP("R601",TSC!B:C,2,0),VLOOKUP("R602",TSC!B:C,2,0))),0)</f>
        <v/>
      </c>
      <c r="CF85">
        <f>MAX(BW85-CE85,0)</f>
        <v/>
      </c>
      <c r="CG85">
        <f>IFERROR(IF(OR(RIGHT(INDEX(PIS!P$1:P$500,MATCH(D85,PIS!C$1:C$500)),5)="P10",RIGHT(INDEX(PIS!P$1:P$500,MATCH(D85,PIS!C$1:C$500)),5)="CK"),0,IF(CF85&lt;=5000000,CF85*5%,IF(CF85&lt;=10000000,CF85*10%-250000,IF(CF85&lt;=18000000,CF85*15%-750000,IF(CF85&lt;=32000000,CF85*20%-1650000,IF(CF85&lt;=52000000,CF85*25%-3250000,IF(CF85&lt;=80000000,BH85*30%-5850000,CF85*35%-9850000))))))),0)</f>
        <v/>
      </c>
      <c r="CH85">
        <f>IFERROR(IF(OR(INDEX(PIS!P$1:P$500,MATCH(D85,PIS!C$1:C$500))="LT",INDEX(PIS!P$1:P$500,MATCH(D85,PIS!C$1:C$500))="CK"),0,IF(CF85&lt;2000000,0,CF85*10%)),0)</f>
        <v/>
      </c>
      <c r="CI85">
        <f>IFERROR(INDEX(ADJ!$A$1:$BZ$1000,MATCH(PAYROLL!D85,ADJ!A$1:A$500,0),MATCH(PAYROLL!CI$2,ADJ!$2:$2,0)),0)</f>
        <v/>
      </c>
      <c r="CJ85">
        <f>IFERROR(INDEX(ADJ!$A$1:$BZ$1000,MATCH(PAYROLL!D85,ADJ!A$1:A$500,0),MATCH(PAYROLL!CJ$2,ADJ!$2:$2,0)),0)</f>
        <v/>
      </c>
      <c r="CK85">
        <f>IFERROR(INDEX(ADJ!$A$1:$BZ$1000,MATCH(PAYROLL!D85,ADJ!A$1:A$500,0),MATCH(PAYROLL!CK$2,ADJ!$2:$2,0)),0)</f>
        <v/>
      </c>
      <c r="CL85">
        <f>SUM(CG85:CK85)</f>
        <v/>
      </c>
      <c r="CM85">
        <f>ROUND(SUM(CH85:CK85),0)</f>
        <v/>
      </c>
      <c r="CN85">
        <f>IFERROR(INDEX(CSDA!D$1:D$500,MATCH($CN$2,CSDA!C$1:C$500,0))*INDEX(PIS!V$1:V$500,MATCH(D85,PIS!C$1:C$500))+INDEX(ADJ!$A$1:$BZ$1000,MATCH(PAYROLL!D85,ADJ!A$1:A$500,0),MATCH(PAYROLL!CN$2,ADJ!$2:$2,0)),0)</f>
        <v/>
      </c>
      <c r="CO85">
        <f>IFERROR(INDEX(ADJ!$A$1:$BZ$1000,MATCH(PAYROLL!D85,ADJ!A$1:A$500,0),MATCH(PAYROLL!CO$2,ADJ!$2:$2,0)),0)</f>
        <v/>
      </c>
      <c r="CP85">
        <f>IFERROR(INDEX(ADJ!$A$1:$BZ$1000,MATCH(PAYROLL!D85,ADJ!A$1:A$500,0),MATCH(PAYROLL!CP$2,ADJ!$2:$2,0)),0)</f>
        <v/>
      </c>
      <c r="CQ85">
        <f>BP85-CL85-CI85-CM85-CN85-CO85-CP85-CC85</f>
        <v/>
      </c>
      <c r="CR85">
        <f>IFERROR(IF(RIGHT(INDEX(PIS!O$1:O$500,MATCH(D85,PIS!C$1:C$500,0)),5)="Gross",MIN(U85+V85,VLOOKUP("R700",TSC!B:C,2,0)*VLOOKUP("R101",TSC!B:C,2,0))*(VLOOKUP("T711",TSC!B:C,2,0)+VLOOKUP("T712",TSC!B:C,2,0))%,MIN(T85+V85,VLOOKUP("R700",TSC!B:C,2,0)*VLOOKUP("R101",TSC!B:C,2,0))*(VLOOKUP("T711",TSC!B:C,2,0)+VLOOKUP("T712",TSC!B:C,2,0)+VLOOKUP("R701",TSC!B:C,2,0))%),0)</f>
        <v/>
      </c>
      <c r="CS85">
        <f>IFERROR(IF(RIGHT(INDEX(PIS!O$1:O$500,MATCH(D85,PIS!C$1:C$500,0)),5)="Gross",MIN(U85+V85,VLOOKUP("R700",TSC!B:C,2,0)*VLOOKUP("R101",TSC!B:C,2,0))*(VLOOKUP("T714",TSC!B:C,2,0))%,MIN(T85+V85,VLOOKUP("R700",TSC!B:C,2,0)*VLOOKUP("R101",TSC!B:C,2,0))*(VLOOKUP("T704",TSC!B:C,2,0)+VLOOKUP("T714",TSC!B:C,2,0))%),0)</f>
        <v/>
      </c>
      <c r="CT85">
        <f>IFERROR(IF(RIGHT(INDEX(PIS!O$1:O$500,MATCH(D85,PIS!C$1:C$500,0)),5)="Gross",MIN(U85+V85,VLOOKUP("R700",TSC!B:C,2,0)*VLOOKUP("R101",TSC!B:C,2,0))*VLOOKUP("T705",TSC!B:C,2,0)%,MIN(T85+V85,VLOOKUP("R700",TSC!B:C,2,0)*VLOOKUP("R101",TSC!B:C,2,0))*VLOOKUP("T705",TSC!B:C,2,0)%),0)</f>
        <v/>
      </c>
      <c r="CU85">
        <f>IFERROR(IF(RIGHT(INDEX(PIS!O$1:O$500,MATCH(D85,PIS!C$1:C$500,0)),5)="Gross",MIN(U85+V85,VLOOKUP("R700",TSC!B:C,2,0)*VLOOKUP("R101",TSC!B:C,2,0))*(VLOOKUP("T713",TSC!B:C,2,0))%,MIN(T85+V85,VLOOKUP("R700",TSC!B:C,2,0)*VLOOKUP("R101",TSC!B:C,2,0))*(VLOOKUP("T713",TSC!B:C,2,0))%),0)</f>
        <v/>
      </c>
      <c r="CV85">
        <f>IFERROR(INDEX(ADJ!$A$1:$BZ$1000,MATCH(PAYROLL!D85,ADJ!A$1:A$500,0),MATCH(PAYROLL!CV$2,ADJ!$2:$2,0)),0)</f>
        <v/>
      </c>
      <c r="CW85">
        <f>IFERROR(INDEX(ADJ!$A$1:$BZ$1000,MATCH(PAYROLL!D85,ADJ!A$1:A$500,0),MATCH(PAYROLL!CW$2,ADJ!$2:$2,0)),0)</f>
        <v/>
      </c>
      <c r="CX85">
        <f>SUM(CR85:CW85)</f>
        <v/>
      </c>
      <c r="CY85">
        <f>ROUND(IF(CR85&gt;0,T85+V85*VLOOKUP("R202",TSC!$B$1:$C$500,2,0),0),0)</f>
        <v/>
      </c>
      <c r="CZ85">
        <f>IFERROR(INDEX(CSDA!D$1:D$500,MATCH($CZ$2,CSDA!C$1:C$500,0)),0)</f>
        <v/>
      </c>
      <c r="DA85">
        <f>ROUND(T85*0.7%,0)</f>
        <v/>
      </c>
      <c r="DB85">
        <f>ROUND(T85/12,0)</f>
        <v/>
      </c>
      <c r="DC85">
        <f ref="DC85" t="array">IFERROR(INDEX(CSDA!D$1:D$500,MATCH("Trích giữ"&amp;PAYROLL!DC$2,CSDA!A$1:A$500&amp;CSDA!C$1:C$500,0)),0)</f>
        <v/>
      </c>
      <c r="DD85">
        <f ref="DD85" t="array">IFERROR(INDEX(CSDA!D$1:D$500,MATCH("Trích giữ"&amp;PAYROLL!DD$2,CSDA!A$1:A$500&amp;CSDA!C$1:C$500,0)),0)</f>
        <v/>
      </c>
      <c r="DE85">
        <f ref="DE85" t="array">IFERROR(INDEX(CSDA!D$1:D$500,MATCH("Trích giữ"&amp;PAYROLL!DE$2,CSDA!A$1:A$500&amp;CSDA!C$1:C$500,0)),0)</f>
        <v/>
      </c>
      <c r="DF85">
        <f>IFERROR(INDEX(CSDA!D$1:D$500,MATCH(PAYROLL!DF$2,CSDA!C$1:C$500,0)),0)</f>
        <v/>
      </c>
      <c r="DG85">
        <f ref="DG85" t="array">IFERROR(INDEX(CSDA!D$1:D$500,MATCH("Trích giữ"&amp;PAYROLL!DG$2,CSDA!A$1:A$500&amp;CSDA!C$1:C$500,0)),0)</f>
        <v/>
      </c>
      <c r="DH85">
        <f>ROUND(T85/26,0)</f>
        <v/>
      </c>
      <c r="DI85">
        <f ref="DI85" t="array">IFERROR(INDEX(CSDA!D$1:D$500,MATCH("Trích giữ"&amp;PAYROLL!DI$2,CSDA!A$1:A$500&amp;CSDA!C$1:C$500,0)),0)</f>
        <v/>
      </c>
      <c r="DJ85">
        <f>IF(U85=0,T85*21.5%-BL85,0)</f>
        <v/>
      </c>
      <c r="DK85">
        <f ref="DK85" t="array">IFERROR(INDEX(CSDA!D$1:D$500,MATCH("Trích giữ"&amp;PAYROLL!DK$2,CSDA!A$1:A$500&amp;CSDA!C$1:C$500,0)),0)</f>
        <v/>
      </c>
      <c r="DL85">
        <f>IFERROR(INDEX(CSDA!D$1:D$500,MATCH(PAYROLL!DL$2,CSDA!C$1:C$500,0))/12,0)</f>
        <v/>
      </c>
      <c r="DM85">
        <f>SUM(DB85:DL85)</f>
        <v/>
      </c>
      <c r="DN85">
        <f>IFERROR(INDEX(ADJ!$A$1:$BZ$1000,MATCH(PAYROLL!D85,ADJ!A$1:A$500,0),MATCH(PAYROLL!DN$2,ADJ!$2:$2,0)),0)</f>
        <v/>
      </c>
      <c r="DO85">
        <f>IFERROR(SUM(BP85,DM85:DN85,CX85:DA85)-DT85,0)</f>
        <v/>
      </c>
      <c r="DP85">
        <f ref="DP85" t="array">SUM(BW85*IFERROR(INDEX(CSDA!D$1:D$500,MATCH(BW$2,CSDA!C$1:C$500,0)),0)%,CX85*IFERROR(INDEX(CSDA!D$1:D$500,MATCH(CX$2,CSDA!C$1:C$500,0)),0)%,DA85*IFERROR(INDEX(CSDA!D$1:D$500,MATCH(DA$2,CSDA!C$1:C$500,0)),0)%,DB85*IFERROR(INDEX(CSDA!D$1:D$500,MATCH(DB$2,CSDA!C$1:C$500,0)),0)%,DF85*IFERROR(INDEX(CSDA!D$1:D$500,MATCH("Phí dịch vụ"&amp;PAYROLL!DF$2,CSDA!A$1:A$500&amp;CSDA!C$1:C$500,0)),0)%,DC85*IFERROR(INDEX(CSDA!D$1:D$500,MATCH("Phí dịch vụ"&amp;PAYROLL!DC$2,CSDA!A$1:A$500&amp;CSDA!C$1:C$500,0)),0)%,DH85*IFERROR(INDEX(CSDA!D$1:D$500,MATCH("Phí dịch vụ"&amp;PAYROLL!DH$2,CSDA!A$1:A$500&amp;CSDA!C$1:C$500,0)),0)%,DJ85*IFERROR(INDEX(CSDA!D$1:D$500,MATCH("Phí dịch vụ"&amp;PAYROLL!DJ$2,CSDA!A$1:A$500&amp;CSDA!C$1:C$500,0)),0)%,BN85*IFERROR(INDEX(CSDA!D$1:D$500,MATCH(BN$2,CSDA!C$1:C$500,0)),0)%)-BN85*7%</f>
        <v/>
      </c>
      <c r="DQ85">
        <f>IFERROR(INDEX(ADJ!$A$1:$BZ$1000,MATCH(PAYROLL!D85,ADJ!A$1:A$500,0),MATCH(PAYROLL!DQ$2,ADJ!$2:$2,0)),0)</f>
        <v/>
      </c>
      <c r="DR85">
        <f>IFERROR(INDEX(ADJ!$A$1:$BZ$1000,MATCH(PAYROLL!D85,ADJ!A$1:A$500,0),MATCH(PAYROLL!DR$2,ADJ!$2:$2,0)),0)</f>
        <v/>
      </c>
      <c r="DS85">
        <f>SUM(DP85:DR85)</f>
        <v/>
      </c>
      <c r="DT85">
        <f>EK85</f>
        <v/>
      </c>
      <c r="DU85">
        <f>SUM(DO85:DR85)</f>
        <v/>
      </c>
      <c r="DV85">
        <f>ROUND(DU85*0.1,0)</f>
        <v/>
      </c>
      <c r="DW85">
        <f>DU85+DV85</f>
        <v/>
      </c>
      <c r="DZ85">
        <f>IFERROR(INDEX(ADJ!$A$1:$BZ$1000,MATCH(PAYROLL!$D85,ADJ!A$1:A$500,0),MATCH(PAYROLL!DZ$2,ADJ!$2:$2,0)),0)</f>
        <v/>
      </c>
      <c r="EA85">
        <f>IFERROR(INDEX(ADJ!$A$1:$BZ$1000,MATCH(PAYROLL!$D85,ADJ!A$1:A$500,0),MATCH(PAYROLL!EA$2,ADJ!$2:$2,0)),0)</f>
        <v/>
      </c>
      <c r="EB85">
        <f>IFERROR(INDEX(ADJ!$A$1:$BZ$1000,MATCH(PAYROLL!$D85,ADJ!A$1:A$500,0),MATCH(PAYROLL!EB$2,ADJ!$2:$2,0)),0)</f>
        <v/>
      </c>
      <c r="EC85">
        <f>IFERROR(INDEX(ADJ!$A$1:$BZ$1000,MATCH(PAYROLL!$D85,ADJ!A$1:A$500,0),MATCH(PAYROLL!EC$2,ADJ!$2:$2,0)),0)</f>
        <v/>
      </c>
      <c r="ED85">
        <f>IFERROR(INDEX(ADJ!$A$1:$BZ$1000,MATCH(PAYROLL!$D85,ADJ!A$1:A$500,0),MATCH(PAYROLL!ED$2,ADJ!$2:$2,0)),0)</f>
        <v/>
      </c>
      <c r="EE85">
        <f>IFERROR(INDEX(ADJ!$A$1:$BZ$1000,MATCH(PAYROLL!$D85,ADJ!A$1:A$500,0),MATCH(PAYROLL!EE$2,ADJ!$2:$2,0)),0)</f>
        <v/>
      </c>
      <c r="EF85">
        <f>IFERROR(INDEX(ADJ!$A$1:$BZ$1000,MATCH(PAYROLL!$D85,ADJ!A$1:A$500,0),MATCH(PAYROLL!EF$2,ADJ!$2:$2,0)),0)</f>
        <v/>
      </c>
      <c r="EG85">
        <f>IFERROR(INDEX(ADJ!$A$1:$BZ$1000,MATCH(PAYROLL!$D85,ADJ!A$1:A$500,0),MATCH(PAYROLL!EG$2,ADJ!$2:$2,0)),0)</f>
        <v/>
      </c>
      <c r="EH85">
        <f>IFERROR(INDEX(ADJ!$A$1:$BZ$1000,MATCH(PAYROLL!$D85,ADJ!A$1:A$500,0),MATCH(PAYROLL!EH$2,ADJ!$2:$2,0)),0)</f>
        <v/>
      </c>
      <c r="EI85">
        <f>IFERROR(INDEX(ADJ!$A$1:$BZ$1000,MATCH(PAYROLL!D85,ADJ!A$1:A$500,0),MATCH(PAYROLL!EI$2,ADJ!$2:$2,0)),0)</f>
        <v/>
      </c>
      <c r="EJ85">
        <f>IFERROR(INDEX(ADJ!$A$1:$BZ$1000,MATCH(PAYROLL!$D85,ADJ!A$1:A$500,0),MATCH(PAYROLL!EJ$2,ADJ!$2:$2,0)),0)</f>
        <v/>
      </c>
      <c r="EK85">
        <f>SUM(DZ85:EJ85)</f>
        <v/>
      </c>
    </row>
    <row r="86">
      <c r="A86" t="n">
        <v>84</v>
      </c>
      <c r="B86" t="inlineStr">
        <is>
          <t>Bùi Văn Quang</t>
        </is>
      </c>
      <c r="D86" t="inlineStr">
        <is>
          <t>160169-01</t>
        </is>
      </c>
      <c r="S86">
        <f>IFERROR(INDEX(PIS!$A$1:$BZ$1000,MATCH($D86,PIS!C$1:C$500,0),MATCH("Lương CB tháng trước",PIS!$1:$1,0)),0)</f>
        <v/>
      </c>
      <c r="T86">
        <f>IFERROR(INDEX(PIS!$A$1:$BZ$1000,MATCH($D86,PIS!C$1:C$500,0),MATCH("Lương CB hiện tại",PIS!$1:$1,0)),0)</f>
        <v/>
      </c>
      <c r="U86">
        <f>IFERROR(INDEX(PIS!$A$1:$BZ$1000,MATCH($D86,PIS!C$1:C$500,0),MATCH("Lương đóng BHBB",PIS!$1:$1,0)),0)</f>
        <v/>
      </c>
      <c r="V86">
        <f>IFERROR(INDEX(PIS!$A$1:$BZ$1000,MATCH($D86,PIS!C$1:C$500,0),MATCH(V$2,PIS!$2:$2,0)),0)</f>
        <v/>
      </c>
      <c r="W86">
        <f>IFERROR(INDEX(PIS!$A$1:$BZ$1000,MATCH($D86,PIS!C$1:C$500,0),MATCH(W$2,PIS!$2:$2,0)),0)</f>
        <v/>
      </c>
      <c r="X86">
        <f>IFERROR(INDEX(PIS!$A$1:$BZ$1000,MATCH($D86,PIS!C$1:C$500,0),MATCH(X$2,PIS!$2:$2,0)),0)</f>
        <v/>
      </c>
      <c r="Y86">
        <f>IFERROR(INDEX(PIS!$A$1:$BZ$1000,MATCH($D86,PIS!C$1:C$500,0),MATCH(Y$2,PIS!$2:$2,0)),0)</f>
        <v/>
      </c>
      <c r="Z86">
        <f>IFERROR(INDEX(PIS!$A$1:$BZ$1000,MATCH($D86,PIS!C$1:C$500,0),MATCH(Z$2,PIS!$2:$2,0)),0)</f>
        <v/>
      </c>
      <c r="AA86">
        <f>IFERROR(INDEX(PIS!$A$1:$BZ$1000,MATCH($D86,PIS!C$1:C$500,0),MATCH(AA$2,PIS!$2:$2,0)),0)</f>
        <v/>
      </c>
      <c r="AB86">
        <f>IFERROR(INDEX(PIS!$A$1:$BZ$1000,MATCH($D86,PIS!C$1:C$500,0),MATCH(AB$2,PIS!$2:$2,0)),0)</f>
        <v/>
      </c>
      <c r="AC86">
        <f>SUM(V86:AB86)</f>
        <v/>
      </c>
      <c r="AD86">
        <f>IFERROR(INDEX(TIMESHEET!$A$1:$AI$5000,MATCH($D86,TIMESHEET!A$1:A$500,0),MATCH("T100",TIMESHEET!$2:$2,0))-2,0)</f>
        <v/>
      </c>
      <c r="AE86">
        <f>IFERROR(INDEX(TIMESHEET!$A$1:$AI$5000,MATCH($D86,TIMESHEET!A$1:A$500,0),MATCH("T202",TIMESHEET!$2:$2,0)),0)</f>
        <v/>
      </c>
      <c r="AF86">
        <f>IFERROR(INDEX(TIMESHEET!$A$1:$AI$5000,MATCH($D86,TIMESHEET!A$1:A$500,0),MATCH("T302",TIMESHEET!$2:$2,0)),0)</f>
        <v/>
      </c>
      <c r="AG86">
        <f>IFERROR(INDEX(TIMESHEET!$A$1:$AI$5000,MATCH($D86,TIMESHEET!A$1:A$500,0),MATCH("T406",TIMESHEET!$2:$2,0)),0)</f>
        <v/>
      </c>
      <c r="AH86">
        <f>AE86+AG86</f>
        <v/>
      </c>
      <c r="AI86">
        <f>IFERROR(INDEX(TIMESHEET!$A$1:$AI$5000,MATCH($D86,TIMESHEET!A$1:A$500,0),MATCH("T701",TIMESHEET!$2:$2,0)),0)</f>
        <v/>
      </c>
      <c r="AJ86">
        <f>IFERROR(INDEX(TIMESHEET!$A$1:$AI$5000,MATCH($D86,TIMESHEET!B$1:B$500,0),MATCH("T320",TIMESHEET!$2:$2,0)),0)</f>
        <v/>
      </c>
      <c r="AK86">
        <f>IFERROR(IF(LEFT(INDEX(PIS!O$1:O$500,MATCH(D86,PIS!C$1:C$500)),1)="M",T86/AD86*SUM(AE86:AG86),T86*AD86),0)</f>
        <v/>
      </c>
      <c r="AL86">
        <f>IFERROR(INDEX(ADJ!$A$1:$BZ$1000,MATCH(PAYROLL!D86,ADJ!A$1:A$500,0),MATCH(PAYROLL!AL$2,ADJ!$2:$2,0)),0)</f>
        <v/>
      </c>
      <c r="AM86">
        <f>SUM(AK86:AL86)</f>
        <v/>
      </c>
      <c r="AN86">
        <f>IFERROR(ROUND(V86/$AD86*$AH86,0),0)</f>
        <v/>
      </c>
      <c r="AO86">
        <f>IFERROR(ROUND(W86/$AD86*$AH86,0),0)</f>
        <v/>
      </c>
      <c r="AP86">
        <f>IFERROR(ROUND(X86/$AD86*$AE86,0),0)</f>
        <v/>
      </c>
      <c r="AQ86">
        <f>IFERROR(ROUND(Y86/$AD86*$AH86,0),0)</f>
        <v/>
      </c>
      <c r="AR86">
        <f>IFERROR(ROUND(Z86/$AD86*$AH86,0),0)</f>
        <v/>
      </c>
      <c r="AS86">
        <f>IFERROR(ROUND(AA86/$AD86*$AH86,0),0)</f>
        <v/>
      </c>
      <c r="AT86">
        <f>IFERROR(IF((AE86+AF86+AG86)&gt;13,AB86,ROUND(AB86/AD86*AH86,0)),0)</f>
        <v/>
      </c>
      <c r="AU86">
        <f>IFERROR(INDEX(ADJ!$A$1:$BZ$1000,MATCH(PAYROLL!D86,ADJ!A$1:A$500,0),MATCH(PAYROLL!AU$2,ADJ!$2:$2,0)),0)</f>
        <v/>
      </c>
      <c r="AV86">
        <f>ROUND(SUM(AN86:AU86),0)</f>
        <v/>
      </c>
      <c r="AW86">
        <f>IFERROR(INDEX(TIMESHEET!$A$1:$AI$5000,MATCH(PAYROLL!D86,TIMESHEET!A$1:A$500,0),MATCH("T620",TIMESHEET!$2:$2,0)),0)</f>
        <v/>
      </c>
      <c r="AX86">
        <f>IFERROR(INDEX(TIMESHEET!$A$1:$AI$5000,MATCH(PAYROLL!D86,TIMESHEET!A$1:A$500,0),MATCH("T601",TIMESHEET!$2:$2,0)),0)</f>
        <v/>
      </c>
      <c r="AY86">
        <f>IFERROR(INDEX(TIMESHEET!$A$1:$AI$5000,MATCH(PAYROLL!D86,TIMESHEET!A$1:A$500,0),MATCH("T602",TIMESHEET!$2:$2,0)),0)</f>
        <v/>
      </c>
      <c r="AZ86">
        <f>IFERROR(INDEX(TIMESHEET!$A$1:$AI$5000,MATCH(PAYROLL!D86,TIMESHEET!A$1:A$500,0),MATCH("T603",TIMESHEET!$2:$2,0)),0)</f>
        <v/>
      </c>
      <c r="BA86">
        <f>IFERROR(INDEX(TIMESHEET!$A$1:$AI$5000,MATCH(PAYROLL!D86,TIMESHEET!A$1:A$500,0),MATCH("T611",TIMESHEET!$2:$2,0)),0)</f>
        <v/>
      </c>
      <c r="BB86">
        <f>IFERROR(INDEX(TIMESHEET!$A$1:$AI$5000,MATCH(PAYROLL!D86,TIMESHEET!A$1:A$500,0),MATCH("T612",TIMESHEET!$2:$2,0)),0)</f>
        <v/>
      </c>
      <c r="BC86">
        <f>IFERROR(INDEX(TIMESHEET!$A$1:$AI$5000,MATCH(PAYROLL!D86,TIMESHEET!A$1:A$500,0),MATCH("T613",TIMESHEET!$2:$2,0)),0)</f>
        <v/>
      </c>
      <c r="BD86">
        <f>IFERROR(INDEX(TIMESHEET!$A$1:$AI$5000,MATCH(PAYROLL!D86,TIMESHEET!A$1:A$500,0),MATCH("T500",TIMESHEET!$2:$2,0)),0)</f>
        <v/>
      </c>
      <c r="BE86">
        <f>IFERROR(IF(LEFT(INDEX(PIS!O$1:O$500,MATCH(D86,PIS!C$1:C$500)),1)="M",T86/AD86/8*(AW86+AX86*1.5+AY86*2+AZ86*3+BA86*2.1+BB86*2.7+BC86*3.9+BD86*0.3),T86/8*(AW86+AX86*1.5+AY86*2+AZ86*3+BA86*2.1+BB86*2.7+BC86*3.9+BD86*0.3)),0)</f>
        <v/>
      </c>
      <c r="BF86">
        <f>IFERROR(INDEX(ADJ!$A$1:$BZ$1000,MATCH(PAYROLL!$D86,ADJ!A$1:A$500,0),MATCH(PAYROLL!BF$2,ADJ!$2:$2,0)),0)</f>
        <v/>
      </c>
      <c r="BG86">
        <f>IFERROR(INDEX(ADJ!$A$1:$BZ$1000,MATCH(PAYROLL!D86,ADJ!A$1:A$500,0),MATCH(PAYROLL!BG$2,ADJ!$2:$2,0)),0)</f>
        <v/>
      </c>
      <c r="BH86">
        <f>IFERROR(INDEX(ADJ!$A$1:$BZ$1000,MATCH(PAYROLL!D86,ADJ!A$1:A$500,0),MATCH(PAYROLL!BH$2,ADJ!$2:$2,0)),0)</f>
        <v/>
      </c>
      <c r="BI86">
        <f>IFERROR(INDEX(ADJ!$A$1:$BZ$1000,MATCH(PAYROLL!D86,ADJ!A$1:A$500,0),MATCH(PAYROLL!BI$2,ADJ!$2:$2,0)),0)</f>
        <v/>
      </c>
      <c r="BJ86">
        <f>IFERROR(INDEX(ADJ!$A$1:$BZ$1000,MATCH(PAYROLL!D86,ADJ!A$1:A$500,0),MATCH(PAYROLL!BJ$2,ADJ!$2:$2,0)),0)</f>
        <v/>
      </c>
      <c r="BK86">
        <f>SUM(BF86:BJ86)</f>
        <v/>
      </c>
      <c r="BL86">
        <f>IFERROR(INDEX(ADJ!$A$1:$BZ$1000,MATCH(PAYROLL!D86,ADJ!A$1:A$500,0),MATCH(PAYROLL!BL$2,ADJ!$2:$2,0)),0)</f>
        <v/>
      </c>
      <c r="BM86">
        <f>IFERROR(INDEX(ADJ!$A$1:$BZ$1000,MATCH(PAYROLL!D86,ADJ!A$1:A$500,0),MATCH(PAYROLL!BM$2,ADJ!$2:$2,0)),0)</f>
        <v/>
      </c>
      <c r="BN86">
        <f>IFERROR(INDEX(ADJ!$A$1:$BZ$1000,MATCH(PAYROLL!D86,ADJ!A$1:A$500,0),MATCH(PAYROLL!BN$2,ADJ!$2:$2,0)),0)</f>
        <v/>
      </c>
      <c r="BO86">
        <f>IFERROR(INDEX(ADJ!$A$1:$BZ$1000,MATCH(PAYROLL!D86,ADJ!A$1:A$500,0),MATCH(PAYROLL!BO$2,ADJ!$2:$2,0)),0)</f>
        <v/>
      </c>
      <c r="BP86">
        <f>SUM(AM86,AV86,BE86,BK86,BL86:BO86)</f>
        <v/>
      </c>
      <c r="BQ86">
        <f>BO86</f>
        <v/>
      </c>
      <c r="BR86">
        <f>IFERROR(ROUND(IF(LEFT(INDEX(PIS!O$1:O$500,MATCH(D86,PIS!C$1:C$500)),1)="D",T86/8*(BD86*0.3),IF(LEFT(INDEX(PIS!O$1:O$500,MATCH(D86,PIS!C$1:C$500)),1)="H",T86*($BD86*0.3),T86/$AD86/8*($BD86*0.3))),0),0)</f>
        <v/>
      </c>
      <c r="BS86">
        <f>IF(AP86&lt;1,0,MIN(AP86,730000))</f>
        <v/>
      </c>
      <c r="BT86">
        <f>IFERROR(ROUND((BE86-SUM(AW86:BC86)*T86/AD86/8),0)-BR86,0)</f>
        <v/>
      </c>
      <c r="BU86">
        <f>AO86</f>
        <v/>
      </c>
      <c r="BV86">
        <f>SUM(BQ86:BU86)</f>
        <v/>
      </c>
      <c r="BW86">
        <f>BP86-BV86</f>
        <v/>
      </c>
      <c r="BX86">
        <f>IFERROR(IF(RIGHT(INDEX(PIS!O$1:O$500,MATCH(D86,PIS!C$1:C$500)),5)="Gross",MIN(U86+V86,VLOOKUP("R700",TSC!B:C,2,0)*VLOOKUP("R101",TSC!B:C,2,0))*VLOOKUP("R701",TSC!B:C,2,0)%,0),0)</f>
        <v/>
      </c>
      <c r="BY86">
        <f>IFERROR(IF(RIGHT(INDEX(PIS!O$1:O$500,MATCH(D86,PIS!C$1:C$500)),5)="Gross",MIN(U86+V86,VLOOKUP("R700",TSC!B:C,2,0)*VLOOKUP("R101",TSC!B:C,2,0))*VLOOKUP("T704",TSC!B:C,2,0)%,0),0)</f>
        <v/>
      </c>
      <c r="BZ86">
        <f>IFERROR(IF(RIGHT(INDEX(PIS!O$1:O$500,MATCH(D86,PIS!C$1:C$500)),5)="Gross",MIN(U86+V86,VLOOKUP("R700",TSC!B:C,2,0)*VLOOKUP("1",TSC!F:G,2,0))*VLOOKUP("T705",TSC!B:C,2,0)%,0),0)</f>
        <v/>
      </c>
      <c r="CA86">
        <f>IFERROR(INDEX(ADJ!$A$1:$BZ$1000,MATCH(PAYROLL!D86,ADJ!A$1:A$500,0),MATCH(PAYROLL!CA$2,ADJ!$2:$2,0)),0)</f>
        <v/>
      </c>
      <c r="CB86">
        <f>IFERROR(INDEX(ADJ!$A$1:$BZ$1000,MATCH(PAYROLL!D86,ADJ!A$1:A$500,0),MATCH(PAYROLL!CB$2,ADJ!$2:$2,0)),0)</f>
        <v/>
      </c>
      <c r="CC86">
        <f>SUM(BX86:CB86)</f>
        <v/>
      </c>
      <c r="CD86">
        <f>IFERROR(INDEX(PIS!$A$1:$BZ$1000,MATCH(PAYROLL!D86,PIS!C$1:C$500,0),MATCH(PAYROLL!CD$1,PIS!$1:$1,0)),0)</f>
        <v/>
      </c>
      <c r="CE86">
        <f>IFERROR(IF(OR(INDEX(PIS!P$1:P$500,MATCH(D86,PIS!C$1:C$500,0))="LT2",INDEX(PIS!P$1:P$500,MATCH(D86,PIS!C$1:C$500,0))="P10"),0,SUM(CC86,CD86*VLOOKUP("R601",TSC!B:C,2,0),VLOOKUP("R602",TSC!B:C,2,0))),0)</f>
        <v/>
      </c>
      <c r="CF86">
        <f>MAX(BW86-CE86,0)</f>
        <v/>
      </c>
      <c r="CG86">
        <f>IFERROR(IF(OR(RIGHT(INDEX(PIS!P$1:P$500,MATCH(D86,PIS!C$1:C$500)),5)="P10",RIGHT(INDEX(PIS!P$1:P$500,MATCH(D86,PIS!C$1:C$500)),5)="CK"),0,IF(CF86&lt;=5000000,CF86*5%,IF(CF86&lt;=10000000,CF86*10%-250000,IF(CF86&lt;=18000000,CF86*15%-750000,IF(CF86&lt;=32000000,CF86*20%-1650000,IF(CF86&lt;=52000000,CF86*25%-3250000,IF(CF86&lt;=80000000,BH86*30%-5850000,CF86*35%-9850000))))))),0)</f>
        <v/>
      </c>
      <c r="CH86">
        <f>IFERROR(IF(OR(INDEX(PIS!P$1:P$500,MATCH(D86,PIS!C$1:C$500))="LT",INDEX(PIS!P$1:P$500,MATCH(D86,PIS!C$1:C$500))="CK"),0,IF(CF86&lt;2000000,0,CF86*10%)),0)</f>
        <v/>
      </c>
      <c r="CI86">
        <f>IFERROR(INDEX(ADJ!$A$1:$BZ$1000,MATCH(PAYROLL!D86,ADJ!A$1:A$500,0),MATCH(PAYROLL!CI$2,ADJ!$2:$2,0)),0)</f>
        <v/>
      </c>
      <c r="CJ86">
        <f>IFERROR(INDEX(ADJ!$A$1:$BZ$1000,MATCH(PAYROLL!D86,ADJ!A$1:A$500,0),MATCH(PAYROLL!CJ$2,ADJ!$2:$2,0)),0)</f>
        <v/>
      </c>
      <c r="CK86">
        <f>IFERROR(INDEX(ADJ!$A$1:$BZ$1000,MATCH(PAYROLL!D86,ADJ!A$1:A$500,0),MATCH(PAYROLL!CK$2,ADJ!$2:$2,0)),0)</f>
        <v/>
      </c>
      <c r="CL86">
        <f>SUM(CG86:CK86)</f>
        <v/>
      </c>
      <c r="CM86">
        <f>ROUND(SUM(CH86:CK86),0)</f>
        <v/>
      </c>
      <c r="CN86">
        <f>IFERROR(INDEX(CSDA!D$1:D$500,MATCH($CN$2,CSDA!C$1:C$500,0))*INDEX(PIS!V$1:V$500,MATCH(D86,PIS!C$1:C$500))+INDEX(ADJ!$A$1:$BZ$1000,MATCH(PAYROLL!D86,ADJ!A$1:A$500,0),MATCH(PAYROLL!CN$2,ADJ!$2:$2,0)),0)</f>
        <v/>
      </c>
      <c r="CO86">
        <f>IFERROR(INDEX(ADJ!$A$1:$BZ$1000,MATCH(PAYROLL!D86,ADJ!A$1:A$500,0),MATCH(PAYROLL!CO$2,ADJ!$2:$2,0)),0)</f>
        <v/>
      </c>
      <c r="CP86">
        <f>IFERROR(INDEX(ADJ!$A$1:$BZ$1000,MATCH(PAYROLL!D86,ADJ!A$1:A$500,0),MATCH(PAYROLL!CP$2,ADJ!$2:$2,0)),0)</f>
        <v/>
      </c>
      <c r="CQ86">
        <f>BP86-CL86-CI86-CM86-CN86-CO86-CP86-CC86</f>
        <v/>
      </c>
      <c r="CR86">
        <f>IFERROR(IF(RIGHT(INDEX(PIS!O$1:O$500,MATCH(D86,PIS!C$1:C$500,0)),5)="Gross",MIN(U86+V86,VLOOKUP("R700",TSC!B:C,2,0)*VLOOKUP("R101",TSC!B:C,2,0))*(VLOOKUP("T711",TSC!B:C,2,0)+VLOOKUP("T712",TSC!B:C,2,0))%,MIN(T86+V86,VLOOKUP("R700",TSC!B:C,2,0)*VLOOKUP("R101",TSC!B:C,2,0))*(VLOOKUP("T711",TSC!B:C,2,0)+VLOOKUP("T712",TSC!B:C,2,0)+VLOOKUP("R701",TSC!B:C,2,0))%),0)</f>
        <v/>
      </c>
      <c r="CS86">
        <f>IFERROR(IF(RIGHT(INDEX(PIS!O$1:O$500,MATCH(D86,PIS!C$1:C$500,0)),5)="Gross",MIN(U86+V86,VLOOKUP("R700",TSC!B:C,2,0)*VLOOKUP("R101",TSC!B:C,2,0))*(VLOOKUP("T714",TSC!B:C,2,0))%,MIN(T86+V86,VLOOKUP("R700",TSC!B:C,2,0)*VLOOKUP("R101",TSC!B:C,2,0))*(VLOOKUP("T704",TSC!B:C,2,0)+VLOOKUP("T714",TSC!B:C,2,0))%),0)</f>
        <v/>
      </c>
      <c r="CT86">
        <f>IFERROR(IF(RIGHT(INDEX(PIS!O$1:O$500,MATCH(D86,PIS!C$1:C$500,0)),5)="Gross",MIN(U86+V86,VLOOKUP("R700",TSC!B:C,2,0)*VLOOKUP("R101",TSC!B:C,2,0))*VLOOKUP("T705",TSC!B:C,2,0)%,MIN(T86+V86,VLOOKUP("R700",TSC!B:C,2,0)*VLOOKUP("R101",TSC!B:C,2,0))*VLOOKUP("T705",TSC!B:C,2,0)%),0)</f>
        <v/>
      </c>
      <c r="CU86">
        <f>IFERROR(IF(RIGHT(INDEX(PIS!O$1:O$500,MATCH(D86,PIS!C$1:C$500,0)),5)="Gross",MIN(U86+V86,VLOOKUP("R700",TSC!B:C,2,0)*VLOOKUP("R101",TSC!B:C,2,0))*(VLOOKUP("T713",TSC!B:C,2,0))%,MIN(T86+V86,VLOOKUP("R700",TSC!B:C,2,0)*VLOOKUP("R101",TSC!B:C,2,0))*(VLOOKUP("T713",TSC!B:C,2,0))%),0)</f>
        <v/>
      </c>
      <c r="CV86">
        <f>IFERROR(INDEX(ADJ!$A$1:$BZ$1000,MATCH(PAYROLL!D86,ADJ!A$1:A$500,0),MATCH(PAYROLL!CV$2,ADJ!$2:$2,0)),0)</f>
        <v/>
      </c>
      <c r="CW86">
        <f>IFERROR(INDEX(ADJ!$A$1:$BZ$1000,MATCH(PAYROLL!D86,ADJ!A$1:A$500,0),MATCH(PAYROLL!CW$2,ADJ!$2:$2,0)),0)</f>
        <v/>
      </c>
      <c r="CX86">
        <f>SUM(CR86:CW86)</f>
        <v/>
      </c>
      <c r="CY86">
        <f>ROUND(IF(CR86&gt;0,T86+V86*VLOOKUP("R202",TSC!$B$1:$C$500,2,0),0),0)</f>
        <v/>
      </c>
      <c r="CZ86">
        <f>IFERROR(INDEX(CSDA!D$1:D$500,MATCH($CZ$2,CSDA!C$1:C$500,0)),0)</f>
        <v/>
      </c>
      <c r="DA86">
        <f>ROUND(T86*0.7%,0)</f>
        <v/>
      </c>
      <c r="DB86">
        <f>ROUND(T86/12,0)</f>
        <v/>
      </c>
      <c r="DC86">
        <f ref="DC86" t="array">IFERROR(INDEX(CSDA!D$1:D$500,MATCH("Trích giữ"&amp;PAYROLL!DC$2,CSDA!A$1:A$500&amp;CSDA!C$1:C$500,0)),0)</f>
        <v/>
      </c>
      <c r="DD86">
        <f ref="DD86" t="array">IFERROR(INDEX(CSDA!D$1:D$500,MATCH("Trích giữ"&amp;PAYROLL!DD$2,CSDA!A$1:A$500&amp;CSDA!C$1:C$500,0)),0)</f>
        <v/>
      </c>
      <c r="DE86">
        <f ref="DE86" t="array">IFERROR(INDEX(CSDA!D$1:D$500,MATCH("Trích giữ"&amp;PAYROLL!DE$2,CSDA!A$1:A$500&amp;CSDA!C$1:C$500,0)),0)</f>
        <v/>
      </c>
      <c r="DF86">
        <f>IFERROR(INDEX(CSDA!D$1:D$500,MATCH(PAYROLL!DF$2,CSDA!C$1:C$500,0)),0)</f>
        <v/>
      </c>
      <c r="DG86">
        <f ref="DG86" t="array">IFERROR(INDEX(CSDA!D$1:D$500,MATCH("Trích giữ"&amp;PAYROLL!DG$2,CSDA!A$1:A$500&amp;CSDA!C$1:C$500,0)),0)</f>
        <v/>
      </c>
      <c r="DH86">
        <f>ROUND(T86/26,0)</f>
        <v/>
      </c>
      <c r="DI86">
        <f ref="DI86" t="array">IFERROR(INDEX(CSDA!D$1:D$500,MATCH("Trích giữ"&amp;PAYROLL!DI$2,CSDA!A$1:A$500&amp;CSDA!C$1:C$500,0)),0)</f>
        <v/>
      </c>
      <c r="DJ86">
        <f>IF(U86=0,T86*21.5%-BL86,0)</f>
        <v/>
      </c>
      <c r="DK86">
        <f ref="DK86" t="array">IFERROR(INDEX(CSDA!D$1:D$500,MATCH("Trích giữ"&amp;PAYROLL!DK$2,CSDA!A$1:A$500&amp;CSDA!C$1:C$500,0)),0)</f>
        <v/>
      </c>
      <c r="DL86">
        <f>IFERROR(INDEX(CSDA!D$1:D$500,MATCH(PAYROLL!DL$2,CSDA!C$1:C$500,0))/12,0)</f>
        <v/>
      </c>
      <c r="DM86">
        <f>SUM(DB86:DL86)</f>
        <v/>
      </c>
      <c r="DN86">
        <f>IFERROR(INDEX(ADJ!$A$1:$BZ$1000,MATCH(PAYROLL!D86,ADJ!A$1:A$500,0),MATCH(PAYROLL!DN$2,ADJ!$2:$2,0)),0)</f>
        <v/>
      </c>
      <c r="DO86">
        <f>IFERROR(SUM(BP86,DM86:DN86,CX86:DA86)-DT86,0)</f>
        <v/>
      </c>
      <c r="DP86">
        <f ref="DP86" t="array">SUM(BW86*IFERROR(INDEX(CSDA!D$1:D$500,MATCH(BW$2,CSDA!C$1:C$500,0)),0)%,CX86*IFERROR(INDEX(CSDA!D$1:D$500,MATCH(CX$2,CSDA!C$1:C$500,0)),0)%,DA86*IFERROR(INDEX(CSDA!D$1:D$500,MATCH(DA$2,CSDA!C$1:C$500,0)),0)%,DB86*IFERROR(INDEX(CSDA!D$1:D$500,MATCH(DB$2,CSDA!C$1:C$500,0)),0)%,DF86*IFERROR(INDEX(CSDA!D$1:D$500,MATCH("Phí dịch vụ"&amp;PAYROLL!DF$2,CSDA!A$1:A$500&amp;CSDA!C$1:C$500,0)),0)%,DC86*IFERROR(INDEX(CSDA!D$1:D$500,MATCH("Phí dịch vụ"&amp;PAYROLL!DC$2,CSDA!A$1:A$500&amp;CSDA!C$1:C$500,0)),0)%,DH86*IFERROR(INDEX(CSDA!D$1:D$500,MATCH("Phí dịch vụ"&amp;PAYROLL!DH$2,CSDA!A$1:A$500&amp;CSDA!C$1:C$500,0)),0)%,DJ86*IFERROR(INDEX(CSDA!D$1:D$500,MATCH("Phí dịch vụ"&amp;PAYROLL!DJ$2,CSDA!A$1:A$500&amp;CSDA!C$1:C$500,0)),0)%,BN86*IFERROR(INDEX(CSDA!D$1:D$500,MATCH(BN$2,CSDA!C$1:C$500,0)),0)%)-BN86*7%</f>
        <v/>
      </c>
      <c r="DQ86">
        <f>IFERROR(INDEX(ADJ!$A$1:$BZ$1000,MATCH(PAYROLL!D86,ADJ!A$1:A$500,0),MATCH(PAYROLL!DQ$2,ADJ!$2:$2,0)),0)</f>
        <v/>
      </c>
      <c r="DR86">
        <f>IFERROR(INDEX(ADJ!$A$1:$BZ$1000,MATCH(PAYROLL!D86,ADJ!A$1:A$500,0),MATCH(PAYROLL!DR$2,ADJ!$2:$2,0)),0)</f>
        <v/>
      </c>
      <c r="DS86">
        <f>SUM(DP86:DR86)</f>
        <v/>
      </c>
      <c r="DT86">
        <f>EK86</f>
        <v/>
      </c>
      <c r="DU86">
        <f>SUM(DO86:DR86)</f>
        <v/>
      </c>
      <c r="DV86">
        <f>ROUND(DU86*0.1,0)</f>
        <v/>
      </c>
      <c r="DW86">
        <f>DU86+DV86</f>
        <v/>
      </c>
      <c r="DZ86">
        <f>IFERROR(INDEX(ADJ!$A$1:$BZ$1000,MATCH(PAYROLL!$D86,ADJ!A$1:A$500,0),MATCH(PAYROLL!DZ$2,ADJ!$2:$2,0)),0)</f>
        <v/>
      </c>
      <c r="EA86">
        <f>IFERROR(INDEX(ADJ!$A$1:$BZ$1000,MATCH(PAYROLL!$D86,ADJ!A$1:A$500,0),MATCH(PAYROLL!EA$2,ADJ!$2:$2,0)),0)</f>
        <v/>
      </c>
      <c r="EB86">
        <f>IFERROR(INDEX(ADJ!$A$1:$BZ$1000,MATCH(PAYROLL!$D86,ADJ!A$1:A$500,0),MATCH(PAYROLL!EB$2,ADJ!$2:$2,0)),0)</f>
        <v/>
      </c>
      <c r="EC86">
        <f>IFERROR(INDEX(ADJ!$A$1:$BZ$1000,MATCH(PAYROLL!$D86,ADJ!A$1:A$500,0),MATCH(PAYROLL!EC$2,ADJ!$2:$2,0)),0)</f>
        <v/>
      </c>
      <c r="ED86">
        <f>IFERROR(INDEX(ADJ!$A$1:$BZ$1000,MATCH(PAYROLL!$D86,ADJ!A$1:A$500,0),MATCH(PAYROLL!ED$2,ADJ!$2:$2,0)),0)</f>
        <v/>
      </c>
      <c r="EE86">
        <f>IFERROR(INDEX(ADJ!$A$1:$BZ$1000,MATCH(PAYROLL!$D86,ADJ!A$1:A$500,0),MATCH(PAYROLL!EE$2,ADJ!$2:$2,0)),0)</f>
        <v/>
      </c>
      <c r="EF86">
        <f>IFERROR(INDEX(ADJ!$A$1:$BZ$1000,MATCH(PAYROLL!$D86,ADJ!A$1:A$500,0),MATCH(PAYROLL!EF$2,ADJ!$2:$2,0)),0)</f>
        <v/>
      </c>
      <c r="EG86">
        <f>IFERROR(INDEX(ADJ!$A$1:$BZ$1000,MATCH(PAYROLL!$D86,ADJ!A$1:A$500,0),MATCH(PAYROLL!EG$2,ADJ!$2:$2,0)),0)</f>
        <v/>
      </c>
      <c r="EH86">
        <f>IFERROR(INDEX(ADJ!$A$1:$BZ$1000,MATCH(PAYROLL!$D86,ADJ!A$1:A$500,0),MATCH(PAYROLL!EH$2,ADJ!$2:$2,0)),0)</f>
        <v/>
      </c>
      <c r="EI86">
        <f>IFERROR(INDEX(ADJ!$A$1:$BZ$1000,MATCH(PAYROLL!D86,ADJ!A$1:A$500,0),MATCH(PAYROLL!EI$2,ADJ!$2:$2,0)),0)</f>
        <v/>
      </c>
      <c r="EJ86">
        <f>IFERROR(INDEX(ADJ!$A$1:$BZ$1000,MATCH(PAYROLL!$D86,ADJ!A$1:A$500,0),MATCH(PAYROLL!EJ$2,ADJ!$2:$2,0)),0)</f>
        <v/>
      </c>
      <c r="EK86">
        <f>SUM(DZ86:EJ86)</f>
        <v/>
      </c>
    </row>
    <row r="87">
      <c r="A87" t="n">
        <v>85</v>
      </c>
      <c r="B87" t="inlineStr">
        <is>
          <t>Nông Thị Yên</t>
        </is>
      </c>
      <c r="D87" t="inlineStr">
        <is>
          <t>149002-04</t>
        </is>
      </c>
      <c r="S87">
        <f>IFERROR(INDEX(PIS!$A$1:$BZ$1000,MATCH($D87,PIS!C$1:C$500,0),MATCH("Lương CB tháng trước",PIS!$1:$1,0)),0)</f>
        <v/>
      </c>
      <c r="T87">
        <f>IFERROR(INDEX(PIS!$A$1:$BZ$1000,MATCH($D87,PIS!C$1:C$500,0),MATCH("Lương CB hiện tại",PIS!$1:$1,0)),0)</f>
        <v/>
      </c>
      <c r="U87">
        <f>IFERROR(INDEX(PIS!$A$1:$BZ$1000,MATCH($D87,PIS!C$1:C$500,0),MATCH("Lương đóng BHBB",PIS!$1:$1,0)),0)</f>
        <v/>
      </c>
      <c r="V87">
        <f>IFERROR(INDEX(PIS!$A$1:$BZ$1000,MATCH($D87,PIS!C$1:C$500,0),MATCH(V$2,PIS!$2:$2,0)),0)</f>
        <v/>
      </c>
      <c r="W87">
        <f>IFERROR(INDEX(PIS!$A$1:$BZ$1000,MATCH($D87,PIS!C$1:C$500,0),MATCH(W$2,PIS!$2:$2,0)),0)</f>
        <v/>
      </c>
      <c r="X87">
        <f>IFERROR(INDEX(PIS!$A$1:$BZ$1000,MATCH($D87,PIS!C$1:C$500,0),MATCH(X$2,PIS!$2:$2,0)),0)</f>
        <v/>
      </c>
      <c r="Y87">
        <f>IFERROR(INDEX(PIS!$A$1:$BZ$1000,MATCH($D87,PIS!C$1:C$500,0),MATCH(Y$2,PIS!$2:$2,0)),0)</f>
        <v/>
      </c>
      <c r="Z87">
        <f>IFERROR(INDEX(PIS!$A$1:$BZ$1000,MATCH($D87,PIS!C$1:C$500,0),MATCH(Z$2,PIS!$2:$2,0)),0)</f>
        <v/>
      </c>
      <c r="AA87">
        <f>IFERROR(INDEX(PIS!$A$1:$BZ$1000,MATCH($D87,PIS!C$1:C$500,0),MATCH(AA$2,PIS!$2:$2,0)),0)</f>
        <v/>
      </c>
      <c r="AB87">
        <f>IFERROR(INDEX(PIS!$A$1:$BZ$1000,MATCH($D87,PIS!C$1:C$500,0),MATCH(AB$2,PIS!$2:$2,0)),0)</f>
        <v/>
      </c>
      <c r="AC87">
        <f>SUM(V87:AB87)</f>
        <v/>
      </c>
      <c r="AD87">
        <f>IFERROR(INDEX(TIMESHEET!$A$1:$AI$5000,MATCH($D87,TIMESHEET!A$1:A$500,0),MATCH("T100",TIMESHEET!$2:$2,0))-2,0)</f>
        <v/>
      </c>
      <c r="AE87">
        <f>IFERROR(INDEX(TIMESHEET!$A$1:$AI$5000,MATCH($D87,TIMESHEET!A$1:A$500,0),MATCH("T202",TIMESHEET!$2:$2,0)),0)</f>
        <v/>
      </c>
      <c r="AF87">
        <f>IFERROR(INDEX(TIMESHEET!$A$1:$AI$5000,MATCH($D87,TIMESHEET!A$1:A$500,0),MATCH("T302",TIMESHEET!$2:$2,0)),0)</f>
        <v/>
      </c>
      <c r="AG87">
        <f>IFERROR(INDEX(TIMESHEET!$A$1:$AI$5000,MATCH($D87,TIMESHEET!A$1:A$500,0),MATCH("T406",TIMESHEET!$2:$2,0)),0)</f>
        <v/>
      </c>
      <c r="AH87">
        <f>AE87+AG87</f>
        <v/>
      </c>
      <c r="AI87">
        <f>IFERROR(INDEX(TIMESHEET!$A$1:$AI$5000,MATCH($D87,TIMESHEET!A$1:A$500,0),MATCH("T701",TIMESHEET!$2:$2,0)),0)</f>
        <v/>
      </c>
      <c r="AJ87">
        <f>IFERROR(INDEX(TIMESHEET!$A$1:$AI$5000,MATCH($D87,TIMESHEET!B$1:B$500,0),MATCH("T320",TIMESHEET!$2:$2,0)),0)</f>
        <v/>
      </c>
      <c r="AK87">
        <f>IFERROR(IF(LEFT(INDEX(PIS!O$1:O$500,MATCH(D87,PIS!C$1:C$500)),1)="M",T87/AD87*SUM(AE87:AG87),T87*AD87),0)</f>
        <v/>
      </c>
      <c r="AL87">
        <f>IFERROR(INDEX(ADJ!$A$1:$BZ$1000,MATCH(PAYROLL!D87,ADJ!A$1:A$500,0),MATCH(PAYROLL!AL$2,ADJ!$2:$2,0)),0)</f>
        <v/>
      </c>
      <c r="AM87">
        <f>SUM(AK87:AL87)</f>
        <v/>
      </c>
      <c r="AN87">
        <f>IFERROR(ROUND(V87/$AD87*$AH87,0),0)</f>
        <v/>
      </c>
      <c r="AO87">
        <f>IFERROR(ROUND(W87/$AD87*$AH87,0),0)</f>
        <v/>
      </c>
      <c r="AP87">
        <f>IFERROR(ROUND(X87/$AD87*$AE87,0),0)</f>
        <v/>
      </c>
      <c r="AQ87">
        <f>IFERROR(ROUND(Y87/$AD87*$AH87,0),0)</f>
        <v/>
      </c>
      <c r="AR87">
        <f>IFERROR(ROUND(Z87/$AD87*$AH87,0),0)</f>
        <v/>
      </c>
      <c r="AS87">
        <f>IFERROR(ROUND(AA87/$AD87*$AH87,0),0)</f>
        <v/>
      </c>
      <c r="AT87">
        <f>IFERROR(IF((AE87+AF87+AG87)&gt;13,AB87,ROUND(AB87/AD87*AH87,0)),0)</f>
        <v/>
      </c>
      <c r="AU87">
        <f>IFERROR(INDEX(ADJ!$A$1:$BZ$1000,MATCH(PAYROLL!D87,ADJ!A$1:A$500,0),MATCH(PAYROLL!AU$2,ADJ!$2:$2,0)),0)</f>
        <v/>
      </c>
      <c r="AV87">
        <f>ROUND(SUM(AN87:AU87),0)</f>
        <v/>
      </c>
      <c r="AW87">
        <f>IFERROR(INDEX(TIMESHEET!$A$1:$AI$5000,MATCH(PAYROLL!D87,TIMESHEET!A$1:A$500,0),MATCH("T620",TIMESHEET!$2:$2,0)),0)</f>
        <v/>
      </c>
      <c r="AX87">
        <f>IFERROR(INDEX(TIMESHEET!$A$1:$AI$5000,MATCH(PAYROLL!D87,TIMESHEET!A$1:A$500,0),MATCH("T601",TIMESHEET!$2:$2,0)),0)</f>
        <v/>
      </c>
      <c r="AY87">
        <f>IFERROR(INDEX(TIMESHEET!$A$1:$AI$5000,MATCH(PAYROLL!D87,TIMESHEET!A$1:A$500,0),MATCH("T602",TIMESHEET!$2:$2,0)),0)</f>
        <v/>
      </c>
      <c r="AZ87">
        <f>IFERROR(INDEX(TIMESHEET!$A$1:$AI$5000,MATCH(PAYROLL!D87,TIMESHEET!A$1:A$500,0),MATCH("T603",TIMESHEET!$2:$2,0)),0)</f>
        <v/>
      </c>
      <c r="BA87">
        <f>IFERROR(INDEX(TIMESHEET!$A$1:$AI$5000,MATCH(PAYROLL!D87,TIMESHEET!A$1:A$500,0),MATCH("T611",TIMESHEET!$2:$2,0)),0)</f>
        <v/>
      </c>
      <c r="BB87">
        <f>IFERROR(INDEX(TIMESHEET!$A$1:$AI$5000,MATCH(PAYROLL!D87,TIMESHEET!A$1:A$500,0),MATCH("T612",TIMESHEET!$2:$2,0)),0)</f>
        <v/>
      </c>
      <c r="BC87">
        <f>IFERROR(INDEX(TIMESHEET!$A$1:$AI$5000,MATCH(PAYROLL!D87,TIMESHEET!A$1:A$500,0),MATCH("T613",TIMESHEET!$2:$2,0)),0)</f>
        <v/>
      </c>
      <c r="BD87">
        <f>IFERROR(INDEX(TIMESHEET!$A$1:$AI$5000,MATCH(PAYROLL!D87,TIMESHEET!A$1:A$500,0),MATCH("T500",TIMESHEET!$2:$2,0)),0)</f>
        <v/>
      </c>
      <c r="BE87">
        <f>IFERROR(IF(LEFT(INDEX(PIS!O$1:O$500,MATCH(D87,PIS!C$1:C$500)),1)="M",T87/AD87/8*(AW87+AX87*1.5+AY87*2+AZ87*3+BA87*2.1+BB87*2.7+BC87*3.9+BD87*0.3),T87/8*(AW87+AX87*1.5+AY87*2+AZ87*3+BA87*2.1+BB87*2.7+BC87*3.9+BD87*0.3)),0)</f>
        <v/>
      </c>
      <c r="BF87">
        <f>IFERROR(INDEX(ADJ!$A$1:$BZ$1000,MATCH(PAYROLL!$D87,ADJ!A$1:A$500,0),MATCH(PAYROLL!BF$2,ADJ!$2:$2,0)),0)</f>
        <v/>
      </c>
      <c r="BG87">
        <f>IFERROR(INDEX(ADJ!$A$1:$BZ$1000,MATCH(PAYROLL!D87,ADJ!A$1:A$500,0),MATCH(PAYROLL!BG$2,ADJ!$2:$2,0)),0)</f>
        <v/>
      </c>
      <c r="BH87">
        <f>IFERROR(INDEX(ADJ!$A$1:$BZ$1000,MATCH(PAYROLL!D87,ADJ!A$1:A$500,0),MATCH(PAYROLL!BH$2,ADJ!$2:$2,0)),0)</f>
        <v/>
      </c>
      <c r="BI87">
        <f>IFERROR(INDEX(ADJ!$A$1:$BZ$1000,MATCH(PAYROLL!D87,ADJ!A$1:A$500,0),MATCH(PAYROLL!BI$2,ADJ!$2:$2,0)),0)</f>
        <v/>
      </c>
      <c r="BJ87">
        <f>IFERROR(INDEX(ADJ!$A$1:$BZ$1000,MATCH(PAYROLL!D87,ADJ!A$1:A$500,0),MATCH(PAYROLL!BJ$2,ADJ!$2:$2,0)),0)</f>
        <v/>
      </c>
      <c r="BK87">
        <f>SUM(BF87:BJ87)</f>
        <v/>
      </c>
      <c r="BL87">
        <f>IFERROR(INDEX(ADJ!$A$1:$BZ$1000,MATCH(PAYROLL!D87,ADJ!A$1:A$500,0),MATCH(PAYROLL!BL$2,ADJ!$2:$2,0)),0)</f>
        <v/>
      </c>
      <c r="BM87">
        <f>IFERROR(INDEX(ADJ!$A$1:$BZ$1000,MATCH(PAYROLL!D87,ADJ!A$1:A$500,0),MATCH(PAYROLL!BM$2,ADJ!$2:$2,0)),0)</f>
        <v/>
      </c>
      <c r="BN87">
        <f>IFERROR(INDEX(ADJ!$A$1:$BZ$1000,MATCH(PAYROLL!D87,ADJ!A$1:A$500,0),MATCH(PAYROLL!BN$2,ADJ!$2:$2,0)),0)</f>
        <v/>
      </c>
      <c r="BO87">
        <f>IFERROR(INDEX(ADJ!$A$1:$BZ$1000,MATCH(PAYROLL!D87,ADJ!A$1:A$500,0),MATCH(PAYROLL!BO$2,ADJ!$2:$2,0)),0)</f>
        <v/>
      </c>
      <c r="BP87">
        <f>SUM(AM87,AV87,BE87,BK87,BL87:BO87)</f>
        <v/>
      </c>
      <c r="BQ87">
        <f>BO87</f>
        <v/>
      </c>
      <c r="BR87">
        <f>IFERROR(ROUND(IF(LEFT(INDEX(PIS!O$1:O$500,MATCH(D87,PIS!C$1:C$500)),1)="D",T87/8*(BD87*0.3),IF(LEFT(INDEX(PIS!O$1:O$500,MATCH(D87,PIS!C$1:C$500)),1)="H",T87*($BD87*0.3),T87/$AD87/8*($BD87*0.3))),0),0)</f>
        <v/>
      </c>
      <c r="BS87">
        <f>IF(AP87&lt;1,0,MIN(AP87,730000))</f>
        <v/>
      </c>
      <c r="BT87">
        <f>IFERROR(ROUND((BE87-SUM(AW87:BC87)*T87/AD87/8),0)-BR87,0)</f>
        <v/>
      </c>
      <c r="BU87">
        <f>AO87</f>
        <v/>
      </c>
      <c r="BV87">
        <f>SUM(BQ87:BU87)</f>
        <v/>
      </c>
      <c r="BW87">
        <f>BP87-BV87</f>
        <v/>
      </c>
      <c r="BX87">
        <f>IFERROR(IF(RIGHT(INDEX(PIS!O$1:O$500,MATCH(D87,PIS!C$1:C$500)),5)="Gross",MIN(U87+V87,VLOOKUP("R700",TSC!B:C,2,0)*VLOOKUP("R101",TSC!B:C,2,0))*VLOOKUP("R701",TSC!B:C,2,0)%,0),0)</f>
        <v/>
      </c>
      <c r="BY87">
        <f>IFERROR(IF(RIGHT(INDEX(PIS!O$1:O$500,MATCH(D87,PIS!C$1:C$500)),5)="Gross",MIN(U87+V87,VLOOKUP("R700",TSC!B:C,2,0)*VLOOKUP("R101",TSC!B:C,2,0))*VLOOKUP("T704",TSC!B:C,2,0)%,0),0)</f>
        <v/>
      </c>
      <c r="BZ87">
        <f>IFERROR(IF(RIGHT(INDEX(PIS!O$1:O$500,MATCH(D87,PIS!C$1:C$500)),5)="Gross",MIN(U87+V87,VLOOKUP("R700",TSC!B:C,2,0)*VLOOKUP("1",TSC!F:G,2,0))*VLOOKUP("T705",TSC!B:C,2,0)%,0),0)</f>
        <v/>
      </c>
      <c r="CA87">
        <f>IFERROR(INDEX(ADJ!$A$1:$BZ$1000,MATCH(PAYROLL!D87,ADJ!A$1:A$500,0),MATCH(PAYROLL!CA$2,ADJ!$2:$2,0)),0)</f>
        <v/>
      </c>
      <c r="CB87">
        <f>IFERROR(INDEX(ADJ!$A$1:$BZ$1000,MATCH(PAYROLL!D87,ADJ!A$1:A$500,0),MATCH(PAYROLL!CB$2,ADJ!$2:$2,0)),0)</f>
        <v/>
      </c>
      <c r="CC87">
        <f>SUM(BX87:CB87)</f>
        <v/>
      </c>
      <c r="CD87">
        <f>IFERROR(INDEX(PIS!$A$1:$BZ$1000,MATCH(PAYROLL!D87,PIS!C$1:C$500,0),MATCH(PAYROLL!CD$1,PIS!$1:$1,0)),0)</f>
        <v/>
      </c>
      <c r="CE87">
        <f>IFERROR(IF(OR(INDEX(PIS!P$1:P$500,MATCH(D87,PIS!C$1:C$500,0))="LT2",INDEX(PIS!P$1:P$500,MATCH(D87,PIS!C$1:C$500,0))="P10"),0,SUM(CC87,CD87*VLOOKUP("R601",TSC!B:C,2,0),VLOOKUP("R602",TSC!B:C,2,0))),0)</f>
        <v/>
      </c>
      <c r="CF87">
        <f>MAX(BW87-CE87,0)</f>
        <v/>
      </c>
      <c r="CG87">
        <f>IFERROR(IF(OR(RIGHT(INDEX(PIS!P$1:P$500,MATCH(D87,PIS!C$1:C$500)),5)="P10",RIGHT(INDEX(PIS!P$1:P$500,MATCH(D87,PIS!C$1:C$500)),5)="CK"),0,IF(CF87&lt;=5000000,CF87*5%,IF(CF87&lt;=10000000,CF87*10%-250000,IF(CF87&lt;=18000000,CF87*15%-750000,IF(CF87&lt;=32000000,CF87*20%-1650000,IF(CF87&lt;=52000000,CF87*25%-3250000,IF(CF87&lt;=80000000,BH87*30%-5850000,CF87*35%-9850000))))))),0)</f>
        <v/>
      </c>
      <c r="CH87">
        <f>IFERROR(IF(OR(INDEX(PIS!P$1:P$500,MATCH(D87,PIS!C$1:C$500))="LT",INDEX(PIS!P$1:P$500,MATCH(D87,PIS!C$1:C$500))="CK"),0,IF(CF87&lt;2000000,0,CF87*10%)),0)</f>
        <v/>
      </c>
      <c r="CI87">
        <f>IFERROR(INDEX(ADJ!$A$1:$BZ$1000,MATCH(PAYROLL!D87,ADJ!A$1:A$500,0),MATCH(PAYROLL!CI$2,ADJ!$2:$2,0)),0)</f>
        <v/>
      </c>
      <c r="CJ87">
        <f>IFERROR(INDEX(ADJ!$A$1:$BZ$1000,MATCH(PAYROLL!D87,ADJ!A$1:A$500,0),MATCH(PAYROLL!CJ$2,ADJ!$2:$2,0)),0)</f>
        <v/>
      </c>
      <c r="CK87">
        <f>IFERROR(INDEX(ADJ!$A$1:$BZ$1000,MATCH(PAYROLL!D87,ADJ!A$1:A$500,0),MATCH(PAYROLL!CK$2,ADJ!$2:$2,0)),0)</f>
        <v/>
      </c>
      <c r="CL87">
        <f>SUM(CG87:CK87)</f>
        <v/>
      </c>
      <c r="CM87">
        <f>ROUND(SUM(CH87:CK87),0)</f>
        <v/>
      </c>
      <c r="CN87">
        <f>IFERROR(INDEX(CSDA!D$1:D$500,MATCH($CN$2,CSDA!C$1:C$500,0))*INDEX(PIS!V$1:V$500,MATCH(D87,PIS!C$1:C$500))+INDEX(ADJ!$A$1:$BZ$1000,MATCH(PAYROLL!D87,ADJ!A$1:A$500,0),MATCH(PAYROLL!CN$2,ADJ!$2:$2,0)),0)</f>
        <v/>
      </c>
      <c r="CO87">
        <f>IFERROR(INDEX(ADJ!$A$1:$BZ$1000,MATCH(PAYROLL!D87,ADJ!A$1:A$500,0),MATCH(PAYROLL!CO$2,ADJ!$2:$2,0)),0)</f>
        <v/>
      </c>
      <c r="CP87">
        <f>IFERROR(INDEX(ADJ!$A$1:$BZ$1000,MATCH(PAYROLL!D87,ADJ!A$1:A$500,0),MATCH(PAYROLL!CP$2,ADJ!$2:$2,0)),0)</f>
        <v/>
      </c>
      <c r="CQ87">
        <f>BP87-CL87-CI87-CM87-CN87-CO87-CP87-CC87</f>
        <v/>
      </c>
      <c r="CR87">
        <f>IFERROR(IF(RIGHT(INDEX(PIS!O$1:O$500,MATCH(D87,PIS!C$1:C$500,0)),5)="Gross",MIN(U87+V87,VLOOKUP("R700",TSC!B:C,2,0)*VLOOKUP("R101",TSC!B:C,2,0))*(VLOOKUP("T711",TSC!B:C,2,0)+VLOOKUP("T712",TSC!B:C,2,0))%,MIN(T87+V87,VLOOKUP("R700",TSC!B:C,2,0)*VLOOKUP("R101",TSC!B:C,2,0))*(VLOOKUP("T711",TSC!B:C,2,0)+VLOOKUP("T712",TSC!B:C,2,0)+VLOOKUP("R701",TSC!B:C,2,0))%),0)</f>
        <v/>
      </c>
      <c r="CS87">
        <f>IFERROR(IF(RIGHT(INDEX(PIS!O$1:O$500,MATCH(D87,PIS!C$1:C$500,0)),5)="Gross",MIN(U87+V87,VLOOKUP("R700",TSC!B:C,2,0)*VLOOKUP("R101",TSC!B:C,2,0))*(VLOOKUP("T714",TSC!B:C,2,0))%,MIN(T87+V87,VLOOKUP("R700",TSC!B:C,2,0)*VLOOKUP("R101",TSC!B:C,2,0))*(VLOOKUP("T704",TSC!B:C,2,0)+VLOOKUP("T714",TSC!B:C,2,0))%),0)</f>
        <v/>
      </c>
      <c r="CT87">
        <f>IFERROR(IF(RIGHT(INDEX(PIS!O$1:O$500,MATCH(D87,PIS!C$1:C$500,0)),5)="Gross",MIN(U87+V87,VLOOKUP("R700",TSC!B:C,2,0)*VLOOKUP("R101",TSC!B:C,2,0))*VLOOKUP("T705",TSC!B:C,2,0)%,MIN(T87+V87,VLOOKUP("R700",TSC!B:C,2,0)*VLOOKUP("R101",TSC!B:C,2,0))*VLOOKUP("T705",TSC!B:C,2,0)%),0)</f>
        <v/>
      </c>
      <c r="CU87">
        <f>IFERROR(IF(RIGHT(INDEX(PIS!O$1:O$500,MATCH(D87,PIS!C$1:C$500,0)),5)="Gross",MIN(U87+V87,VLOOKUP("R700",TSC!B:C,2,0)*VLOOKUP("R101",TSC!B:C,2,0))*(VLOOKUP("T713",TSC!B:C,2,0))%,MIN(T87+V87,VLOOKUP("R700",TSC!B:C,2,0)*VLOOKUP("R101",TSC!B:C,2,0))*(VLOOKUP("T713",TSC!B:C,2,0))%),0)</f>
        <v/>
      </c>
      <c r="CV87">
        <f>IFERROR(INDEX(ADJ!$A$1:$BZ$1000,MATCH(PAYROLL!D87,ADJ!A$1:A$500,0),MATCH(PAYROLL!CV$2,ADJ!$2:$2,0)),0)</f>
        <v/>
      </c>
      <c r="CW87">
        <f>IFERROR(INDEX(ADJ!$A$1:$BZ$1000,MATCH(PAYROLL!D87,ADJ!A$1:A$500,0),MATCH(PAYROLL!CW$2,ADJ!$2:$2,0)),0)</f>
        <v/>
      </c>
      <c r="CX87">
        <f>SUM(CR87:CW87)</f>
        <v/>
      </c>
      <c r="CY87">
        <f>ROUND(IF(CR87&gt;0,T87+V87*VLOOKUP("R202",TSC!$B$1:$C$500,2,0),0),0)</f>
        <v/>
      </c>
      <c r="CZ87">
        <f>IFERROR(INDEX(CSDA!D$1:D$500,MATCH($CZ$2,CSDA!C$1:C$500,0)),0)</f>
        <v/>
      </c>
      <c r="DA87">
        <f>ROUND(T87*0.7%,0)</f>
        <v/>
      </c>
      <c r="DB87">
        <f>ROUND(T87/12,0)</f>
        <v/>
      </c>
      <c r="DC87">
        <f ref="DC87" t="array">IFERROR(INDEX(CSDA!D$1:D$500,MATCH("Trích giữ"&amp;PAYROLL!DC$2,CSDA!A$1:A$500&amp;CSDA!C$1:C$500,0)),0)</f>
        <v/>
      </c>
      <c r="DD87">
        <f ref="DD87" t="array">IFERROR(INDEX(CSDA!D$1:D$500,MATCH("Trích giữ"&amp;PAYROLL!DD$2,CSDA!A$1:A$500&amp;CSDA!C$1:C$500,0)),0)</f>
        <v/>
      </c>
      <c r="DE87">
        <f ref="DE87" t="array">IFERROR(INDEX(CSDA!D$1:D$500,MATCH("Trích giữ"&amp;PAYROLL!DE$2,CSDA!A$1:A$500&amp;CSDA!C$1:C$500,0)),0)</f>
        <v/>
      </c>
      <c r="DF87">
        <f>IFERROR(INDEX(CSDA!D$1:D$500,MATCH(PAYROLL!DF$2,CSDA!C$1:C$500,0)),0)</f>
        <v/>
      </c>
      <c r="DG87">
        <f ref="DG87" t="array">IFERROR(INDEX(CSDA!D$1:D$500,MATCH("Trích giữ"&amp;PAYROLL!DG$2,CSDA!A$1:A$500&amp;CSDA!C$1:C$500,0)),0)</f>
        <v/>
      </c>
      <c r="DH87">
        <f>ROUND(T87/26,0)</f>
        <v/>
      </c>
      <c r="DI87">
        <f ref="DI87" t="array">IFERROR(INDEX(CSDA!D$1:D$500,MATCH("Trích giữ"&amp;PAYROLL!DI$2,CSDA!A$1:A$500&amp;CSDA!C$1:C$500,0)),0)</f>
        <v/>
      </c>
      <c r="DJ87">
        <f>IF(U87=0,T87*21.5%-BL87,0)</f>
        <v/>
      </c>
      <c r="DK87">
        <f ref="DK87" t="array">IFERROR(INDEX(CSDA!D$1:D$500,MATCH("Trích giữ"&amp;PAYROLL!DK$2,CSDA!A$1:A$500&amp;CSDA!C$1:C$500,0)),0)</f>
        <v/>
      </c>
      <c r="DL87">
        <f>IFERROR(INDEX(CSDA!D$1:D$500,MATCH(PAYROLL!DL$2,CSDA!C$1:C$500,0))/12,0)</f>
        <v/>
      </c>
      <c r="DM87">
        <f>SUM(DB87:DL87)</f>
        <v/>
      </c>
      <c r="DN87">
        <f>IFERROR(INDEX(ADJ!$A$1:$BZ$1000,MATCH(PAYROLL!D87,ADJ!A$1:A$500,0),MATCH(PAYROLL!DN$2,ADJ!$2:$2,0)),0)</f>
        <v/>
      </c>
      <c r="DO87">
        <f>IFERROR(SUM(BP87,DM87:DN87,CX87:DA87)-DT87,0)</f>
        <v/>
      </c>
      <c r="DP87">
        <f ref="DP87" t="array">SUM(BW87*IFERROR(INDEX(CSDA!D$1:D$500,MATCH(BW$2,CSDA!C$1:C$500,0)),0)%,CX87*IFERROR(INDEX(CSDA!D$1:D$500,MATCH(CX$2,CSDA!C$1:C$500,0)),0)%,DA87*IFERROR(INDEX(CSDA!D$1:D$500,MATCH(DA$2,CSDA!C$1:C$500,0)),0)%,DB87*IFERROR(INDEX(CSDA!D$1:D$500,MATCH(DB$2,CSDA!C$1:C$500,0)),0)%,DF87*IFERROR(INDEX(CSDA!D$1:D$500,MATCH("Phí dịch vụ"&amp;PAYROLL!DF$2,CSDA!A$1:A$500&amp;CSDA!C$1:C$500,0)),0)%,DC87*IFERROR(INDEX(CSDA!D$1:D$500,MATCH("Phí dịch vụ"&amp;PAYROLL!DC$2,CSDA!A$1:A$500&amp;CSDA!C$1:C$500,0)),0)%,DH87*IFERROR(INDEX(CSDA!D$1:D$500,MATCH("Phí dịch vụ"&amp;PAYROLL!DH$2,CSDA!A$1:A$500&amp;CSDA!C$1:C$500,0)),0)%,DJ87*IFERROR(INDEX(CSDA!D$1:D$500,MATCH("Phí dịch vụ"&amp;PAYROLL!DJ$2,CSDA!A$1:A$500&amp;CSDA!C$1:C$500,0)),0)%,BN87*IFERROR(INDEX(CSDA!D$1:D$500,MATCH(BN$2,CSDA!C$1:C$500,0)),0)%)-BN87*7%</f>
        <v/>
      </c>
      <c r="DQ87">
        <f>IFERROR(INDEX(ADJ!$A$1:$BZ$1000,MATCH(PAYROLL!D87,ADJ!A$1:A$500,0),MATCH(PAYROLL!DQ$2,ADJ!$2:$2,0)),0)</f>
        <v/>
      </c>
      <c r="DR87">
        <f>IFERROR(INDEX(ADJ!$A$1:$BZ$1000,MATCH(PAYROLL!D87,ADJ!A$1:A$500,0),MATCH(PAYROLL!DR$2,ADJ!$2:$2,0)),0)</f>
        <v/>
      </c>
      <c r="DS87">
        <f>SUM(DP87:DR87)</f>
        <v/>
      </c>
      <c r="DT87">
        <f>EK87</f>
        <v/>
      </c>
      <c r="DU87">
        <f>SUM(DO87:DR87)</f>
        <v/>
      </c>
      <c r="DV87">
        <f>ROUND(DU87*0.1,0)</f>
        <v/>
      </c>
      <c r="DW87">
        <f>DU87+DV87</f>
        <v/>
      </c>
      <c r="DZ87">
        <f>IFERROR(INDEX(ADJ!$A$1:$BZ$1000,MATCH(PAYROLL!$D87,ADJ!A$1:A$500,0),MATCH(PAYROLL!DZ$2,ADJ!$2:$2,0)),0)</f>
        <v/>
      </c>
      <c r="EA87">
        <f>IFERROR(INDEX(ADJ!$A$1:$BZ$1000,MATCH(PAYROLL!$D87,ADJ!A$1:A$500,0),MATCH(PAYROLL!EA$2,ADJ!$2:$2,0)),0)</f>
        <v/>
      </c>
      <c r="EB87">
        <f>IFERROR(INDEX(ADJ!$A$1:$BZ$1000,MATCH(PAYROLL!$D87,ADJ!A$1:A$500,0),MATCH(PAYROLL!EB$2,ADJ!$2:$2,0)),0)</f>
        <v/>
      </c>
      <c r="EC87">
        <f>IFERROR(INDEX(ADJ!$A$1:$BZ$1000,MATCH(PAYROLL!$D87,ADJ!A$1:A$500,0),MATCH(PAYROLL!EC$2,ADJ!$2:$2,0)),0)</f>
        <v/>
      </c>
      <c r="ED87">
        <f>IFERROR(INDEX(ADJ!$A$1:$BZ$1000,MATCH(PAYROLL!$D87,ADJ!A$1:A$500,0),MATCH(PAYROLL!ED$2,ADJ!$2:$2,0)),0)</f>
        <v/>
      </c>
      <c r="EE87">
        <f>IFERROR(INDEX(ADJ!$A$1:$BZ$1000,MATCH(PAYROLL!$D87,ADJ!A$1:A$500,0),MATCH(PAYROLL!EE$2,ADJ!$2:$2,0)),0)</f>
        <v/>
      </c>
      <c r="EF87">
        <f>IFERROR(INDEX(ADJ!$A$1:$BZ$1000,MATCH(PAYROLL!$D87,ADJ!A$1:A$500,0),MATCH(PAYROLL!EF$2,ADJ!$2:$2,0)),0)</f>
        <v/>
      </c>
      <c r="EG87">
        <f>IFERROR(INDEX(ADJ!$A$1:$BZ$1000,MATCH(PAYROLL!$D87,ADJ!A$1:A$500,0),MATCH(PAYROLL!EG$2,ADJ!$2:$2,0)),0)</f>
        <v/>
      </c>
      <c r="EH87">
        <f>IFERROR(INDEX(ADJ!$A$1:$BZ$1000,MATCH(PAYROLL!$D87,ADJ!A$1:A$500,0),MATCH(PAYROLL!EH$2,ADJ!$2:$2,0)),0)</f>
        <v/>
      </c>
      <c r="EI87">
        <f>IFERROR(INDEX(ADJ!$A$1:$BZ$1000,MATCH(PAYROLL!D87,ADJ!A$1:A$500,0),MATCH(PAYROLL!EI$2,ADJ!$2:$2,0)),0)</f>
        <v/>
      </c>
      <c r="EJ87">
        <f>IFERROR(INDEX(ADJ!$A$1:$BZ$1000,MATCH(PAYROLL!$D87,ADJ!A$1:A$500,0),MATCH(PAYROLL!EJ$2,ADJ!$2:$2,0)),0)</f>
        <v/>
      </c>
      <c r="EK87">
        <f>SUM(DZ87:EJ87)</f>
        <v/>
      </c>
    </row>
    <row r="88">
      <c r="A88" t="n">
        <v>86</v>
      </c>
      <c r="B88" t="inlineStr">
        <is>
          <t>Hoàng Tòn Líu</t>
        </is>
      </c>
      <c r="D88" t="inlineStr">
        <is>
          <t>149003-04</t>
        </is>
      </c>
      <c r="S88">
        <f>IFERROR(INDEX(PIS!$A$1:$BZ$1000,MATCH($D88,PIS!C$1:C$500,0),MATCH("Lương CB tháng trước",PIS!$1:$1,0)),0)</f>
        <v/>
      </c>
      <c r="T88">
        <f>IFERROR(INDEX(PIS!$A$1:$BZ$1000,MATCH($D88,PIS!C$1:C$500,0),MATCH("Lương CB hiện tại",PIS!$1:$1,0)),0)</f>
        <v/>
      </c>
      <c r="U88">
        <f>IFERROR(INDEX(PIS!$A$1:$BZ$1000,MATCH($D88,PIS!C$1:C$500,0),MATCH("Lương đóng BHBB",PIS!$1:$1,0)),0)</f>
        <v/>
      </c>
      <c r="V88">
        <f>IFERROR(INDEX(PIS!$A$1:$BZ$1000,MATCH($D88,PIS!C$1:C$500,0),MATCH(V$2,PIS!$2:$2,0)),0)</f>
        <v/>
      </c>
      <c r="W88">
        <f>IFERROR(INDEX(PIS!$A$1:$BZ$1000,MATCH($D88,PIS!C$1:C$500,0),MATCH(W$2,PIS!$2:$2,0)),0)</f>
        <v/>
      </c>
      <c r="X88">
        <f>IFERROR(INDEX(PIS!$A$1:$BZ$1000,MATCH($D88,PIS!C$1:C$500,0),MATCH(X$2,PIS!$2:$2,0)),0)</f>
        <v/>
      </c>
      <c r="Y88">
        <f>IFERROR(INDEX(PIS!$A$1:$BZ$1000,MATCH($D88,PIS!C$1:C$500,0),MATCH(Y$2,PIS!$2:$2,0)),0)</f>
        <v/>
      </c>
      <c r="Z88">
        <f>IFERROR(INDEX(PIS!$A$1:$BZ$1000,MATCH($D88,PIS!C$1:C$500,0),MATCH(Z$2,PIS!$2:$2,0)),0)</f>
        <v/>
      </c>
      <c r="AA88">
        <f>IFERROR(INDEX(PIS!$A$1:$BZ$1000,MATCH($D88,PIS!C$1:C$500,0),MATCH(AA$2,PIS!$2:$2,0)),0)</f>
        <v/>
      </c>
      <c r="AB88">
        <f>IFERROR(INDEX(PIS!$A$1:$BZ$1000,MATCH($D88,PIS!C$1:C$500,0),MATCH(AB$2,PIS!$2:$2,0)),0)</f>
        <v/>
      </c>
      <c r="AC88">
        <f>SUM(V88:AB88)</f>
        <v/>
      </c>
      <c r="AD88">
        <f>IFERROR(INDEX(TIMESHEET!$A$1:$AI$5000,MATCH($D88,TIMESHEET!A$1:A$500,0),MATCH("T100",TIMESHEET!$2:$2,0))-2,0)</f>
        <v/>
      </c>
      <c r="AE88">
        <f>IFERROR(INDEX(TIMESHEET!$A$1:$AI$5000,MATCH($D88,TIMESHEET!A$1:A$500,0),MATCH("T202",TIMESHEET!$2:$2,0)),0)</f>
        <v/>
      </c>
      <c r="AF88">
        <f>IFERROR(INDEX(TIMESHEET!$A$1:$AI$5000,MATCH($D88,TIMESHEET!A$1:A$500,0),MATCH("T302",TIMESHEET!$2:$2,0)),0)</f>
        <v/>
      </c>
      <c r="AG88">
        <f>IFERROR(INDEX(TIMESHEET!$A$1:$AI$5000,MATCH($D88,TIMESHEET!A$1:A$500,0),MATCH("T406",TIMESHEET!$2:$2,0)),0)</f>
        <v/>
      </c>
      <c r="AH88">
        <f>AE88+AG88</f>
        <v/>
      </c>
      <c r="AI88">
        <f>IFERROR(INDEX(TIMESHEET!$A$1:$AI$5000,MATCH($D88,TIMESHEET!A$1:A$500,0),MATCH("T701",TIMESHEET!$2:$2,0)),0)</f>
        <v/>
      </c>
      <c r="AJ88">
        <f>IFERROR(INDEX(TIMESHEET!$A$1:$AI$5000,MATCH($D88,TIMESHEET!B$1:B$500,0),MATCH("T320",TIMESHEET!$2:$2,0)),0)</f>
        <v/>
      </c>
      <c r="AK88">
        <f>IFERROR(IF(LEFT(INDEX(PIS!O$1:O$500,MATCH(D88,PIS!C$1:C$500)),1)="M",T88/AD88*SUM(AE88:AG88),T88*AD88),0)</f>
        <v/>
      </c>
      <c r="AL88">
        <f>IFERROR(INDEX(ADJ!$A$1:$BZ$1000,MATCH(PAYROLL!D88,ADJ!A$1:A$500,0),MATCH(PAYROLL!AL$2,ADJ!$2:$2,0)),0)</f>
        <v/>
      </c>
      <c r="AM88">
        <f>SUM(AK88:AL88)</f>
        <v/>
      </c>
      <c r="AN88">
        <f>IFERROR(ROUND(V88/$AD88*$AH88,0),0)</f>
        <v/>
      </c>
      <c r="AO88">
        <f>IFERROR(ROUND(W88/$AD88*$AH88,0),0)</f>
        <v/>
      </c>
      <c r="AP88">
        <f>IFERROR(ROUND(X88/$AD88*$AE88,0),0)</f>
        <v/>
      </c>
      <c r="AQ88">
        <f>IFERROR(ROUND(Y88/$AD88*$AH88,0),0)</f>
        <v/>
      </c>
      <c r="AR88">
        <f>IFERROR(ROUND(Z88/$AD88*$AH88,0),0)</f>
        <v/>
      </c>
      <c r="AS88">
        <f>IFERROR(ROUND(AA88/$AD88*$AH88,0),0)</f>
        <v/>
      </c>
      <c r="AT88">
        <f>IFERROR(IF((AE88+AF88+AG88)&gt;13,AB88,ROUND(AB88/AD88*AH88,0)),0)</f>
        <v/>
      </c>
      <c r="AU88">
        <f>IFERROR(INDEX(ADJ!$A$1:$BZ$1000,MATCH(PAYROLL!D88,ADJ!A$1:A$500,0),MATCH(PAYROLL!AU$2,ADJ!$2:$2,0)),0)</f>
        <v/>
      </c>
      <c r="AV88">
        <f>ROUND(SUM(AN88:AU88),0)</f>
        <v/>
      </c>
      <c r="AW88">
        <f>IFERROR(INDEX(TIMESHEET!$A$1:$AI$5000,MATCH(PAYROLL!D88,TIMESHEET!A$1:A$500,0),MATCH("T620",TIMESHEET!$2:$2,0)),0)</f>
        <v/>
      </c>
      <c r="AX88">
        <f>IFERROR(INDEX(TIMESHEET!$A$1:$AI$5000,MATCH(PAYROLL!D88,TIMESHEET!A$1:A$500,0),MATCH("T601",TIMESHEET!$2:$2,0)),0)</f>
        <v/>
      </c>
      <c r="AY88">
        <f>IFERROR(INDEX(TIMESHEET!$A$1:$AI$5000,MATCH(PAYROLL!D88,TIMESHEET!A$1:A$500,0),MATCH("T602",TIMESHEET!$2:$2,0)),0)</f>
        <v/>
      </c>
      <c r="AZ88">
        <f>IFERROR(INDEX(TIMESHEET!$A$1:$AI$5000,MATCH(PAYROLL!D88,TIMESHEET!A$1:A$500,0),MATCH("T603",TIMESHEET!$2:$2,0)),0)</f>
        <v/>
      </c>
      <c r="BA88">
        <f>IFERROR(INDEX(TIMESHEET!$A$1:$AI$5000,MATCH(PAYROLL!D88,TIMESHEET!A$1:A$500,0),MATCH("T611",TIMESHEET!$2:$2,0)),0)</f>
        <v/>
      </c>
      <c r="BB88">
        <f>IFERROR(INDEX(TIMESHEET!$A$1:$AI$5000,MATCH(PAYROLL!D88,TIMESHEET!A$1:A$500,0),MATCH("T612",TIMESHEET!$2:$2,0)),0)</f>
        <v/>
      </c>
      <c r="BC88">
        <f>IFERROR(INDEX(TIMESHEET!$A$1:$AI$5000,MATCH(PAYROLL!D88,TIMESHEET!A$1:A$500,0),MATCH("T613",TIMESHEET!$2:$2,0)),0)</f>
        <v/>
      </c>
      <c r="BD88">
        <f>IFERROR(INDEX(TIMESHEET!$A$1:$AI$5000,MATCH(PAYROLL!D88,TIMESHEET!A$1:A$500,0),MATCH("T500",TIMESHEET!$2:$2,0)),0)</f>
        <v/>
      </c>
      <c r="BE88">
        <f>IFERROR(IF(LEFT(INDEX(PIS!O$1:O$500,MATCH(D88,PIS!C$1:C$500)),1)="M",T88/AD88/8*(AW88+AX88*1.5+AY88*2+AZ88*3+BA88*2.1+BB88*2.7+BC88*3.9+BD88*0.3),T88/8*(AW88+AX88*1.5+AY88*2+AZ88*3+BA88*2.1+BB88*2.7+BC88*3.9+BD88*0.3)),0)</f>
        <v/>
      </c>
      <c r="BF88">
        <f>IFERROR(INDEX(ADJ!$A$1:$BZ$1000,MATCH(PAYROLL!$D88,ADJ!A$1:A$500,0),MATCH(PAYROLL!BF$2,ADJ!$2:$2,0)),0)</f>
        <v/>
      </c>
      <c r="BG88">
        <f>IFERROR(INDEX(ADJ!$A$1:$BZ$1000,MATCH(PAYROLL!D88,ADJ!A$1:A$500,0),MATCH(PAYROLL!BG$2,ADJ!$2:$2,0)),0)</f>
        <v/>
      </c>
      <c r="BH88">
        <f>IFERROR(INDEX(ADJ!$A$1:$BZ$1000,MATCH(PAYROLL!D88,ADJ!A$1:A$500,0),MATCH(PAYROLL!BH$2,ADJ!$2:$2,0)),0)</f>
        <v/>
      </c>
      <c r="BI88">
        <f>IFERROR(INDEX(ADJ!$A$1:$BZ$1000,MATCH(PAYROLL!D88,ADJ!A$1:A$500,0),MATCH(PAYROLL!BI$2,ADJ!$2:$2,0)),0)</f>
        <v/>
      </c>
      <c r="BJ88">
        <f>IFERROR(INDEX(ADJ!$A$1:$BZ$1000,MATCH(PAYROLL!D88,ADJ!A$1:A$500,0),MATCH(PAYROLL!BJ$2,ADJ!$2:$2,0)),0)</f>
        <v/>
      </c>
      <c r="BK88">
        <f>SUM(BF88:BJ88)</f>
        <v/>
      </c>
      <c r="BL88">
        <f>IFERROR(INDEX(ADJ!$A$1:$BZ$1000,MATCH(PAYROLL!D88,ADJ!A$1:A$500,0),MATCH(PAYROLL!BL$2,ADJ!$2:$2,0)),0)</f>
        <v/>
      </c>
      <c r="BM88">
        <f>IFERROR(INDEX(ADJ!$A$1:$BZ$1000,MATCH(PAYROLL!D88,ADJ!A$1:A$500,0),MATCH(PAYROLL!BM$2,ADJ!$2:$2,0)),0)</f>
        <v/>
      </c>
      <c r="BN88">
        <f>IFERROR(INDEX(ADJ!$A$1:$BZ$1000,MATCH(PAYROLL!D88,ADJ!A$1:A$500,0),MATCH(PAYROLL!BN$2,ADJ!$2:$2,0)),0)</f>
        <v/>
      </c>
      <c r="BO88">
        <f>IFERROR(INDEX(ADJ!$A$1:$BZ$1000,MATCH(PAYROLL!D88,ADJ!A$1:A$500,0),MATCH(PAYROLL!BO$2,ADJ!$2:$2,0)),0)</f>
        <v/>
      </c>
      <c r="BP88">
        <f>SUM(AM88,AV88,BE88,BK88,BL88:BO88)</f>
        <v/>
      </c>
      <c r="BQ88">
        <f>BO88</f>
        <v/>
      </c>
      <c r="BR88">
        <f>IFERROR(ROUND(IF(LEFT(INDEX(PIS!O$1:O$500,MATCH(D88,PIS!C$1:C$500)),1)="D",T88/8*(BD88*0.3),IF(LEFT(INDEX(PIS!O$1:O$500,MATCH(D88,PIS!C$1:C$500)),1)="H",T88*($BD88*0.3),T88/$AD88/8*($BD88*0.3))),0),0)</f>
        <v/>
      </c>
      <c r="BS88">
        <f>IF(AP88&lt;1,0,MIN(AP88,730000))</f>
        <v/>
      </c>
      <c r="BT88">
        <f>IFERROR(ROUND((BE88-SUM(AW88:BC88)*T88/AD88/8),0)-BR88,0)</f>
        <v/>
      </c>
      <c r="BU88">
        <f>AO88</f>
        <v/>
      </c>
      <c r="BV88">
        <f>SUM(BQ88:BU88)</f>
        <v/>
      </c>
      <c r="BW88">
        <f>BP88-BV88</f>
        <v/>
      </c>
      <c r="BX88">
        <f>IFERROR(IF(RIGHT(INDEX(PIS!O$1:O$500,MATCH(D88,PIS!C$1:C$500)),5)="Gross",MIN(U88+V88,VLOOKUP("R700",TSC!B:C,2,0)*VLOOKUP("R101",TSC!B:C,2,0))*VLOOKUP("R701",TSC!B:C,2,0)%,0),0)</f>
        <v/>
      </c>
      <c r="BY88">
        <f>IFERROR(IF(RIGHT(INDEX(PIS!O$1:O$500,MATCH(D88,PIS!C$1:C$500)),5)="Gross",MIN(U88+V88,VLOOKUP("R700",TSC!B:C,2,0)*VLOOKUP("R101",TSC!B:C,2,0))*VLOOKUP("T704",TSC!B:C,2,0)%,0),0)</f>
        <v/>
      </c>
      <c r="BZ88">
        <f>IFERROR(IF(RIGHT(INDEX(PIS!O$1:O$500,MATCH(D88,PIS!C$1:C$500)),5)="Gross",MIN(U88+V88,VLOOKUP("R700",TSC!B:C,2,0)*VLOOKUP("1",TSC!F:G,2,0))*VLOOKUP("T705",TSC!B:C,2,0)%,0),0)</f>
        <v/>
      </c>
      <c r="CA88">
        <f>IFERROR(INDEX(ADJ!$A$1:$BZ$1000,MATCH(PAYROLL!D88,ADJ!A$1:A$500,0),MATCH(PAYROLL!CA$2,ADJ!$2:$2,0)),0)</f>
        <v/>
      </c>
      <c r="CB88">
        <f>IFERROR(INDEX(ADJ!$A$1:$BZ$1000,MATCH(PAYROLL!D88,ADJ!A$1:A$500,0),MATCH(PAYROLL!CB$2,ADJ!$2:$2,0)),0)</f>
        <v/>
      </c>
      <c r="CC88">
        <f>SUM(BX88:CB88)</f>
        <v/>
      </c>
      <c r="CD88">
        <f>IFERROR(INDEX(PIS!$A$1:$BZ$1000,MATCH(PAYROLL!D88,PIS!C$1:C$500,0),MATCH(PAYROLL!CD$1,PIS!$1:$1,0)),0)</f>
        <v/>
      </c>
      <c r="CE88">
        <f>IFERROR(IF(OR(INDEX(PIS!P$1:P$500,MATCH(D88,PIS!C$1:C$500,0))="LT2",INDEX(PIS!P$1:P$500,MATCH(D88,PIS!C$1:C$500,0))="P10"),0,SUM(CC88,CD88*VLOOKUP("R601",TSC!B:C,2,0),VLOOKUP("R602",TSC!B:C,2,0))),0)</f>
        <v/>
      </c>
      <c r="CF88">
        <f>MAX(BW88-CE88,0)</f>
        <v/>
      </c>
      <c r="CG88">
        <f>IFERROR(IF(OR(RIGHT(INDEX(PIS!P$1:P$500,MATCH(D88,PIS!C$1:C$500)),5)="P10",RIGHT(INDEX(PIS!P$1:P$500,MATCH(D88,PIS!C$1:C$500)),5)="CK"),0,IF(CF88&lt;=5000000,CF88*5%,IF(CF88&lt;=10000000,CF88*10%-250000,IF(CF88&lt;=18000000,CF88*15%-750000,IF(CF88&lt;=32000000,CF88*20%-1650000,IF(CF88&lt;=52000000,CF88*25%-3250000,IF(CF88&lt;=80000000,BH88*30%-5850000,CF88*35%-9850000))))))),0)</f>
        <v/>
      </c>
      <c r="CH88">
        <f>IFERROR(IF(OR(INDEX(PIS!P$1:P$500,MATCH(D88,PIS!C$1:C$500))="LT",INDEX(PIS!P$1:P$500,MATCH(D88,PIS!C$1:C$500))="CK"),0,IF(CF88&lt;2000000,0,CF88*10%)),0)</f>
        <v/>
      </c>
      <c r="CI88">
        <f>IFERROR(INDEX(ADJ!$A$1:$BZ$1000,MATCH(PAYROLL!D88,ADJ!A$1:A$500,0),MATCH(PAYROLL!CI$2,ADJ!$2:$2,0)),0)</f>
        <v/>
      </c>
      <c r="CJ88">
        <f>IFERROR(INDEX(ADJ!$A$1:$BZ$1000,MATCH(PAYROLL!D88,ADJ!A$1:A$500,0),MATCH(PAYROLL!CJ$2,ADJ!$2:$2,0)),0)</f>
        <v/>
      </c>
      <c r="CK88">
        <f>IFERROR(INDEX(ADJ!$A$1:$BZ$1000,MATCH(PAYROLL!D88,ADJ!A$1:A$500,0),MATCH(PAYROLL!CK$2,ADJ!$2:$2,0)),0)</f>
        <v/>
      </c>
      <c r="CL88">
        <f>SUM(CG88:CK88)</f>
        <v/>
      </c>
      <c r="CM88">
        <f>ROUND(SUM(CH88:CK88),0)</f>
        <v/>
      </c>
      <c r="CN88">
        <f>IFERROR(INDEX(CSDA!D$1:D$500,MATCH($CN$2,CSDA!C$1:C$500,0))*INDEX(PIS!V$1:V$500,MATCH(D88,PIS!C$1:C$500))+INDEX(ADJ!$A$1:$BZ$1000,MATCH(PAYROLL!D88,ADJ!A$1:A$500,0),MATCH(PAYROLL!CN$2,ADJ!$2:$2,0)),0)</f>
        <v/>
      </c>
      <c r="CO88">
        <f>IFERROR(INDEX(ADJ!$A$1:$BZ$1000,MATCH(PAYROLL!D88,ADJ!A$1:A$500,0),MATCH(PAYROLL!CO$2,ADJ!$2:$2,0)),0)</f>
        <v/>
      </c>
      <c r="CP88">
        <f>IFERROR(INDEX(ADJ!$A$1:$BZ$1000,MATCH(PAYROLL!D88,ADJ!A$1:A$500,0),MATCH(PAYROLL!CP$2,ADJ!$2:$2,0)),0)</f>
        <v/>
      </c>
      <c r="CQ88">
        <f>BP88-CL88-CI88-CM88-CN88-CO88-CP88-CC88</f>
        <v/>
      </c>
      <c r="CR88">
        <f>IFERROR(IF(RIGHT(INDEX(PIS!O$1:O$500,MATCH(D88,PIS!C$1:C$500,0)),5)="Gross",MIN(U88+V88,VLOOKUP("R700",TSC!B:C,2,0)*VLOOKUP("R101",TSC!B:C,2,0))*(VLOOKUP("T711",TSC!B:C,2,0)+VLOOKUP("T712",TSC!B:C,2,0))%,MIN(T88+V88,VLOOKUP("R700",TSC!B:C,2,0)*VLOOKUP("R101",TSC!B:C,2,0))*(VLOOKUP("T711",TSC!B:C,2,0)+VLOOKUP("T712",TSC!B:C,2,0)+VLOOKUP("R701",TSC!B:C,2,0))%),0)</f>
        <v/>
      </c>
      <c r="CS88">
        <f>IFERROR(IF(RIGHT(INDEX(PIS!O$1:O$500,MATCH(D88,PIS!C$1:C$500,0)),5)="Gross",MIN(U88+V88,VLOOKUP("R700",TSC!B:C,2,0)*VLOOKUP("R101",TSC!B:C,2,0))*(VLOOKUP("T714",TSC!B:C,2,0))%,MIN(T88+V88,VLOOKUP("R700",TSC!B:C,2,0)*VLOOKUP("R101",TSC!B:C,2,0))*(VLOOKUP("T704",TSC!B:C,2,0)+VLOOKUP("T714",TSC!B:C,2,0))%),0)</f>
        <v/>
      </c>
      <c r="CT88">
        <f>IFERROR(IF(RIGHT(INDEX(PIS!O$1:O$500,MATCH(D88,PIS!C$1:C$500,0)),5)="Gross",MIN(U88+V88,VLOOKUP("R700",TSC!B:C,2,0)*VLOOKUP("R101",TSC!B:C,2,0))*VLOOKUP("T705",TSC!B:C,2,0)%,MIN(T88+V88,VLOOKUP("R700",TSC!B:C,2,0)*VLOOKUP("R101",TSC!B:C,2,0))*VLOOKUP("T705",TSC!B:C,2,0)%),0)</f>
        <v/>
      </c>
      <c r="CU88">
        <f>IFERROR(IF(RIGHT(INDEX(PIS!O$1:O$500,MATCH(D88,PIS!C$1:C$500,0)),5)="Gross",MIN(U88+V88,VLOOKUP("R700",TSC!B:C,2,0)*VLOOKUP("R101",TSC!B:C,2,0))*(VLOOKUP("T713",TSC!B:C,2,0))%,MIN(T88+V88,VLOOKUP("R700",TSC!B:C,2,0)*VLOOKUP("R101",TSC!B:C,2,0))*(VLOOKUP("T713",TSC!B:C,2,0))%),0)</f>
        <v/>
      </c>
      <c r="CV88">
        <f>IFERROR(INDEX(ADJ!$A$1:$BZ$1000,MATCH(PAYROLL!D88,ADJ!A$1:A$500,0),MATCH(PAYROLL!CV$2,ADJ!$2:$2,0)),0)</f>
        <v/>
      </c>
      <c r="CW88">
        <f>IFERROR(INDEX(ADJ!$A$1:$BZ$1000,MATCH(PAYROLL!D88,ADJ!A$1:A$500,0),MATCH(PAYROLL!CW$2,ADJ!$2:$2,0)),0)</f>
        <v/>
      </c>
      <c r="CX88">
        <f>SUM(CR88:CW88)</f>
        <v/>
      </c>
      <c r="CY88">
        <f>ROUND(IF(CR88&gt;0,T88+V88*VLOOKUP("R202",TSC!$B$1:$C$500,2,0),0),0)</f>
        <v/>
      </c>
      <c r="CZ88">
        <f>IFERROR(INDEX(CSDA!D$1:D$500,MATCH($CZ$2,CSDA!C$1:C$500,0)),0)</f>
        <v/>
      </c>
      <c r="DA88">
        <f>ROUND(T88*0.7%,0)</f>
        <v/>
      </c>
      <c r="DB88">
        <f>ROUND(T88/12,0)</f>
        <v/>
      </c>
      <c r="DC88">
        <f ref="DC88" t="array">IFERROR(INDEX(CSDA!D$1:D$500,MATCH("Trích giữ"&amp;PAYROLL!DC$2,CSDA!A$1:A$500&amp;CSDA!C$1:C$500,0)),0)</f>
        <v/>
      </c>
      <c r="DD88">
        <f ref="DD88" t="array">IFERROR(INDEX(CSDA!D$1:D$500,MATCH("Trích giữ"&amp;PAYROLL!DD$2,CSDA!A$1:A$500&amp;CSDA!C$1:C$500,0)),0)</f>
        <v/>
      </c>
      <c r="DE88">
        <f ref="DE88" t="array">IFERROR(INDEX(CSDA!D$1:D$500,MATCH("Trích giữ"&amp;PAYROLL!DE$2,CSDA!A$1:A$500&amp;CSDA!C$1:C$500,0)),0)</f>
        <v/>
      </c>
      <c r="DF88">
        <f>IFERROR(INDEX(CSDA!D$1:D$500,MATCH(PAYROLL!DF$2,CSDA!C$1:C$500,0)),0)</f>
        <v/>
      </c>
      <c r="DG88">
        <f ref="DG88" t="array">IFERROR(INDEX(CSDA!D$1:D$500,MATCH("Trích giữ"&amp;PAYROLL!DG$2,CSDA!A$1:A$500&amp;CSDA!C$1:C$500,0)),0)</f>
        <v/>
      </c>
      <c r="DH88">
        <f>ROUND(T88/26,0)</f>
        <v/>
      </c>
      <c r="DI88">
        <f ref="DI88" t="array">IFERROR(INDEX(CSDA!D$1:D$500,MATCH("Trích giữ"&amp;PAYROLL!DI$2,CSDA!A$1:A$500&amp;CSDA!C$1:C$500,0)),0)</f>
        <v/>
      </c>
      <c r="DJ88">
        <f>IF(U88=0,T88*21.5%-BL88,0)</f>
        <v/>
      </c>
      <c r="DK88">
        <f ref="DK88" t="array">IFERROR(INDEX(CSDA!D$1:D$500,MATCH("Trích giữ"&amp;PAYROLL!DK$2,CSDA!A$1:A$500&amp;CSDA!C$1:C$500,0)),0)</f>
        <v/>
      </c>
      <c r="DL88">
        <f>IFERROR(INDEX(CSDA!D$1:D$500,MATCH(PAYROLL!DL$2,CSDA!C$1:C$500,0))/12,0)</f>
        <v/>
      </c>
      <c r="DM88">
        <f>SUM(DB88:DL88)</f>
        <v/>
      </c>
      <c r="DN88">
        <f>IFERROR(INDEX(ADJ!$A$1:$BZ$1000,MATCH(PAYROLL!D88,ADJ!A$1:A$500,0),MATCH(PAYROLL!DN$2,ADJ!$2:$2,0)),0)</f>
        <v/>
      </c>
      <c r="DO88">
        <f>IFERROR(SUM(BP88,DM88:DN88,CX88:DA88)-DT88,0)</f>
        <v/>
      </c>
      <c r="DP88">
        <f ref="DP88" t="array">SUM(BW88*IFERROR(INDEX(CSDA!D$1:D$500,MATCH(BW$2,CSDA!C$1:C$500,0)),0)%,CX88*IFERROR(INDEX(CSDA!D$1:D$500,MATCH(CX$2,CSDA!C$1:C$500,0)),0)%,DA88*IFERROR(INDEX(CSDA!D$1:D$500,MATCH(DA$2,CSDA!C$1:C$500,0)),0)%,DB88*IFERROR(INDEX(CSDA!D$1:D$500,MATCH(DB$2,CSDA!C$1:C$500,0)),0)%,DF88*IFERROR(INDEX(CSDA!D$1:D$500,MATCH("Phí dịch vụ"&amp;PAYROLL!DF$2,CSDA!A$1:A$500&amp;CSDA!C$1:C$500,0)),0)%,DC88*IFERROR(INDEX(CSDA!D$1:D$500,MATCH("Phí dịch vụ"&amp;PAYROLL!DC$2,CSDA!A$1:A$500&amp;CSDA!C$1:C$500,0)),0)%,DH88*IFERROR(INDEX(CSDA!D$1:D$500,MATCH("Phí dịch vụ"&amp;PAYROLL!DH$2,CSDA!A$1:A$500&amp;CSDA!C$1:C$500,0)),0)%,DJ88*IFERROR(INDEX(CSDA!D$1:D$500,MATCH("Phí dịch vụ"&amp;PAYROLL!DJ$2,CSDA!A$1:A$500&amp;CSDA!C$1:C$500,0)),0)%,BN88*IFERROR(INDEX(CSDA!D$1:D$500,MATCH(BN$2,CSDA!C$1:C$500,0)),0)%)-BN88*7%</f>
        <v/>
      </c>
      <c r="DQ88">
        <f>IFERROR(INDEX(ADJ!$A$1:$BZ$1000,MATCH(PAYROLL!D88,ADJ!A$1:A$500,0),MATCH(PAYROLL!DQ$2,ADJ!$2:$2,0)),0)</f>
        <v/>
      </c>
      <c r="DR88">
        <f>IFERROR(INDEX(ADJ!$A$1:$BZ$1000,MATCH(PAYROLL!D88,ADJ!A$1:A$500,0),MATCH(PAYROLL!DR$2,ADJ!$2:$2,0)),0)</f>
        <v/>
      </c>
      <c r="DS88">
        <f>SUM(DP88:DR88)</f>
        <v/>
      </c>
      <c r="DT88">
        <f>EK88</f>
        <v/>
      </c>
      <c r="DU88">
        <f>SUM(DO88:DR88)</f>
        <v/>
      </c>
      <c r="DV88">
        <f>ROUND(DU88*0.1,0)</f>
        <v/>
      </c>
      <c r="DW88">
        <f>DU88+DV88</f>
        <v/>
      </c>
      <c r="DZ88">
        <f>IFERROR(INDEX(ADJ!$A$1:$BZ$1000,MATCH(PAYROLL!$D88,ADJ!A$1:A$500,0),MATCH(PAYROLL!DZ$2,ADJ!$2:$2,0)),0)</f>
        <v/>
      </c>
      <c r="EA88">
        <f>IFERROR(INDEX(ADJ!$A$1:$BZ$1000,MATCH(PAYROLL!$D88,ADJ!A$1:A$500,0),MATCH(PAYROLL!EA$2,ADJ!$2:$2,0)),0)</f>
        <v/>
      </c>
      <c r="EB88">
        <f>IFERROR(INDEX(ADJ!$A$1:$BZ$1000,MATCH(PAYROLL!$D88,ADJ!A$1:A$500,0),MATCH(PAYROLL!EB$2,ADJ!$2:$2,0)),0)</f>
        <v/>
      </c>
      <c r="EC88">
        <f>IFERROR(INDEX(ADJ!$A$1:$BZ$1000,MATCH(PAYROLL!$D88,ADJ!A$1:A$500,0),MATCH(PAYROLL!EC$2,ADJ!$2:$2,0)),0)</f>
        <v/>
      </c>
      <c r="ED88">
        <f>IFERROR(INDEX(ADJ!$A$1:$BZ$1000,MATCH(PAYROLL!$D88,ADJ!A$1:A$500,0),MATCH(PAYROLL!ED$2,ADJ!$2:$2,0)),0)</f>
        <v/>
      </c>
      <c r="EE88">
        <f>IFERROR(INDEX(ADJ!$A$1:$BZ$1000,MATCH(PAYROLL!$D88,ADJ!A$1:A$500,0),MATCH(PAYROLL!EE$2,ADJ!$2:$2,0)),0)</f>
        <v/>
      </c>
      <c r="EF88">
        <f>IFERROR(INDEX(ADJ!$A$1:$BZ$1000,MATCH(PAYROLL!$D88,ADJ!A$1:A$500,0),MATCH(PAYROLL!EF$2,ADJ!$2:$2,0)),0)</f>
        <v/>
      </c>
      <c r="EG88">
        <f>IFERROR(INDEX(ADJ!$A$1:$BZ$1000,MATCH(PAYROLL!$D88,ADJ!A$1:A$500,0),MATCH(PAYROLL!EG$2,ADJ!$2:$2,0)),0)</f>
        <v/>
      </c>
      <c r="EH88">
        <f>IFERROR(INDEX(ADJ!$A$1:$BZ$1000,MATCH(PAYROLL!$D88,ADJ!A$1:A$500,0),MATCH(PAYROLL!EH$2,ADJ!$2:$2,0)),0)</f>
        <v/>
      </c>
      <c r="EI88">
        <f>IFERROR(INDEX(ADJ!$A$1:$BZ$1000,MATCH(PAYROLL!D88,ADJ!A$1:A$500,0),MATCH(PAYROLL!EI$2,ADJ!$2:$2,0)),0)</f>
        <v/>
      </c>
      <c r="EJ88">
        <f>IFERROR(INDEX(ADJ!$A$1:$BZ$1000,MATCH(PAYROLL!$D88,ADJ!A$1:A$500,0),MATCH(PAYROLL!EJ$2,ADJ!$2:$2,0)),0)</f>
        <v/>
      </c>
      <c r="EK88">
        <f>SUM(DZ88:EJ88)</f>
        <v/>
      </c>
    </row>
    <row r="89">
      <c r="A89" t="n">
        <v>87</v>
      </c>
      <c r="B89" t="inlineStr">
        <is>
          <t>Cầm Bá Thìn</t>
        </is>
      </c>
      <c r="D89" t="inlineStr">
        <is>
          <t>160237-01</t>
        </is>
      </c>
      <c r="S89">
        <f>IFERROR(INDEX(PIS!$A$1:$BZ$1000,MATCH($D89,PIS!C$1:C$500,0),MATCH("Lương CB tháng trước",PIS!$1:$1,0)),0)</f>
        <v/>
      </c>
      <c r="T89">
        <f>IFERROR(INDEX(PIS!$A$1:$BZ$1000,MATCH($D89,PIS!C$1:C$500,0),MATCH("Lương CB hiện tại",PIS!$1:$1,0)),0)</f>
        <v/>
      </c>
      <c r="U89">
        <f>IFERROR(INDEX(PIS!$A$1:$BZ$1000,MATCH($D89,PIS!C$1:C$500,0),MATCH("Lương đóng BHBB",PIS!$1:$1,0)),0)</f>
        <v/>
      </c>
      <c r="V89">
        <f>IFERROR(INDEX(PIS!$A$1:$BZ$1000,MATCH($D89,PIS!C$1:C$500,0),MATCH(V$2,PIS!$2:$2,0)),0)</f>
        <v/>
      </c>
      <c r="W89">
        <f>IFERROR(INDEX(PIS!$A$1:$BZ$1000,MATCH($D89,PIS!C$1:C$500,0),MATCH(W$2,PIS!$2:$2,0)),0)</f>
        <v/>
      </c>
      <c r="X89">
        <f>IFERROR(INDEX(PIS!$A$1:$BZ$1000,MATCH($D89,PIS!C$1:C$500,0),MATCH(X$2,PIS!$2:$2,0)),0)</f>
        <v/>
      </c>
      <c r="Y89">
        <f>IFERROR(INDEX(PIS!$A$1:$BZ$1000,MATCH($D89,PIS!C$1:C$500,0),MATCH(Y$2,PIS!$2:$2,0)),0)</f>
        <v/>
      </c>
      <c r="Z89">
        <f>IFERROR(INDEX(PIS!$A$1:$BZ$1000,MATCH($D89,PIS!C$1:C$500,0),MATCH(Z$2,PIS!$2:$2,0)),0)</f>
        <v/>
      </c>
      <c r="AA89">
        <f>IFERROR(INDEX(PIS!$A$1:$BZ$1000,MATCH($D89,PIS!C$1:C$500,0),MATCH(AA$2,PIS!$2:$2,0)),0)</f>
        <v/>
      </c>
      <c r="AB89">
        <f>IFERROR(INDEX(PIS!$A$1:$BZ$1000,MATCH($D89,PIS!C$1:C$500,0),MATCH(AB$2,PIS!$2:$2,0)),0)</f>
        <v/>
      </c>
      <c r="AC89">
        <f>SUM(V89:AB89)</f>
        <v/>
      </c>
      <c r="AD89">
        <f>IFERROR(INDEX(TIMESHEET!$A$1:$AI$5000,MATCH($D89,TIMESHEET!A$1:A$500,0),MATCH("T100",TIMESHEET!$2:$2,0))-2,0)</f>
        <v/>
      </c>
      <c r="AE89">
        <f>IFERROR(INDEX(TIMESHEET!$A$1:$AI$5000,MATCH($D89,TIMESHEET!A$1:A$500,0),MATCH("T202",TIMESHEET!$2:$2,0)),0)</f>
        <v/>
      </c>
      <c r="AF89">
        <f>IFERROR(INDEX(TIMESHEET!$A$1:$AI$5000,MATCH($D89,TIMESHEET!A$1:A$500,0),MATCH("T302",TIMESHEET!$2:$2,0)),0)</f>
        <v/>
      </c>
      <c r="AG89">
        <f>IFERROR(INDEX(TIMESHEET!$A$1:$AI$5000,MATCH($D89,TIMESHEET!A$1:A$500,0),MATCH("T406",TIMESHEET!$2:$2,0)),0)</f>
        <v/>
      </c>
      <c r="AH89">
        <f>AE89+AG89</f>
        <v/>
      </c>
      <c r="AI89">
        <f>IFERROR(INDEX(TIMESHEET!$A$1:$AI$5000,MATCH($D89,TIMESHEET!A$1:A$500,0),MATCH("T701",TIMESHEET!$2:$2,0)),0)</f>
        <v/>
      </c>
      <c r="AJ89">
        <f>IFERROR(INDEX(TIMESHEET!$A$1:$AI$5000,MATCH($D89,TIMESHEET!B$1:B$500,0),MATCH("T320",TIMESHEET!$2:$2,0)),0)</f>
        <v/>
      </c>
      <c r="AK89">
        <f>IFERROR(IF(LEFT(INDEX(PIS!O$1:O$500,MATCH(D89,PIS!C$1:C$500)),1)="M",T89/AD89*SUM(AE89:AG89),T89*AD89),0)</f>
        <v/>
      </c>
      <c r="AL89">
        <f>IFERROR(INDEX(ADJ!$A$1:$BZ$1000,MATCH(PAYROLL!D89,ADJ!A$1:A$500,0),MATCH(PAYROLL!AL$2,ADJ!$2:$2,0)),0)</f>
        <v/>
      </c>
      <c r="AM89">
        <f>SUM(AK89:AL89)</f>
        <v/>
      </c>
      <c r="AN89">
        <f>IFERROR(ROUND(V89/$AD89*$AH89,0),0)</f>
        <v/>
      </c>
      <c r="AO89">
        <f>IFERROR(ROUND(W89/$AD89*$AH89,0),0)</f>
        <v/>
      </c>
      <c r="AP89">
        <f>IFERROR(ROUND(X89/$AD89*$AE89,0),0)</f>
        <v/>
      </c>
      <c r="AQ89">
        <f>IFERROR(ROUND(Y89/$AD89*$AH89,0),0)</f>
        <v/>
      </c>
      <c r="AR89">
        <f>IFERROR(ROUND(Z89/$AD89*$AH89,0),0)</f>
        <v/>
      </c>
      <c r="AS89">
        <f>IFERROR(ROUND(AA89/$AD89*$AH89,0),0)</f>
        <v/>
      </c>
      <c r="AT89">
        <f>IFERROR(IF((AE89+AF89+AG89)&gt;13,AB89,ROUND(AB89/AD89*AH89,0)),0)</f>
        <v/>
      </c>
      <c r="AU89">
        <f>IFERROR(INDEX(ADJ!$A$1:$BZ$1000,MATCH(PAYROLL!D89,ADJ!A$1:A$500,0),MATCH(PAYROLL!AU$2,ADJ!$2:$2,0)),0)</f>
        <v/>
      </c>
      <c r="AV89">
        <f>ROUND(SUM(AN89:AU89),0)</f>
        <v/>
      </c>
      <c r="AW89">
        <f>IFERROR(INDEX(TIMESHEET!$A$1:$AI$5000,MATCH(PAYROLL!D89,TIMESHEET!A$1:A$500,0),MATCH("T620",TIMESHEET!$2:$2,0)),0)</f>
        <v/>
      </c>
      <c r="AX89">
        <f>IFERROR(INDEX(TIMESHEET!$A$1:$AI$5000,MATCH(PAYROLL!D89,TIMESHEET!A$1:A$500,0),MATCH("T601",TIMESHEET!$2:$2,0)),0)</f>
        <v/>
      </c>
      <c r="AY89">
        <f>IFERROR(INDEX(TIMESHEET!$A$1:$AI$5000,MATCH(PAYROLL!D89,TIMESHEET!A$1:A$500,0),MATCH("T602",TIMESHEET!$2:$2,0)),0)</f>
        <v/>
      </c>
      <c r="AZ89">
        <f>IFERROR(INDEX(TIMESHEET!$A$1:$AI$5000,MATCH(PAYROLL!D89,TIMESHEET!A$1:A$500,0),MATCH("T603",TIMESHEET!$2:$2,0)),0)</f>
        <v/>
      </c>
      <c r="BA89">
        <f>IFERROR(INDEX(TIMESHEET!$A$1:$AI$5000,MATCH(PAYROLL!D89,TIMESHEET!A$1:A$500,0),MATCH("T611",TIMESHEET!$2:$2,0)),0)</f>
        <v/>
      </c>
      <c r="BB89">
        <f>IFERROR(INDEX(TIMESHEET!$A$1:$AI$5000,MATCH(PAYROLL!D89,TIMESHEET!A$1:A$500,0),MATCH("T612",TIMESHEET!$2:$2,0)),0)</f>
        <v/>
      </c>
      <c r="BC89">
        <f>IFERROR(INDEX(TIMESHEET!$A$1:$AI$5000,MATCH(PAYROLL!D89,TIMESHEET!A$1:A$500,0),MATCH("T613",TIMESHEET!$2:$2,0)),0)</f>
        <v/>
      </c>
      <c r="BD89">
        <f>IFERROR(INDEX(TIMESHEET!$A$1:$AI$5000,MATCH(PAYROLL!D89,TIMESHEET!A$1:A$500,0),MATCH("T500",TIMESHEET!$2:$2,0)),0)</f>
        <v/>
      </c>
      <c r="BE89">
        <f>IFERROR(IF(LEFT(INDEX(PIS!O$1:O$500,MATCH(D89,PIS!C$1:C$500)),1)="M",T89/AD89/8*(AW89+AX89*1.5+AY89*2+AZ89*3+BA89*2.1+BB89*2.7+BC89*3.9+BD89*0.3),T89/8*(AW89+AX89*1.5+AY89*2+AZ89*3+BA89*2.1+BB89*2.7+BC89*3.9+BD89*0.3)),0)</f>
        <v/>
      </c>
      <c r="BF89">
        <f>IFERROR(INDEX(ADJ!$A$1:$BZ$1000,MATCH(PAYROLL!$D89,ADJ!A$1:A$500,0),MATCH(PAYROLL!BF$2,ADJ!$2:$2,0)),0)</f>
        <v/>
      </c>
      <c r="BG89">
        <f>IFERROR(INDEX(ADJ!$A$1:$BZ$1000,MATCH(PAYROLL!D89,ADJ!A$1:A$500,0),MATCH(PAYROLL!BG$2,ADJ!$2:$2,0)),0)</f>
        <v/>
      </c>
      <c r="BH89">
        <f>IFERROR(INDEX(ADJ!$A$1:$BZ$1000,MATCH(PAYROLL!D89,ADJ!A$1:A$500,0),MATCH(PAYROLL!BH$2,ADJ!$2:$2,0)),0)</f>
        <v/>
      </c>
      <c r="BI89">
        <f>IFERROR(INDEX(ADJ!$A$1:$BZ$1000,MATCH(PAYROLL!D89,ADJ!A$1:A$500,0),MATCH(PAYROLL!BI$2,ADJ!$2:$2,0)),0)</f>
        <v/>
      </c>
      <c r="BJ89">
        <f>IFERROR(INDEX(ADJ!$A$1:$BZ$1000,MATCH(PAYROLL!D89,ADJ!A$1:A$500,0),MATCH(PAYROLL!BJ$2,ADJ!$2:$2,0)),0)</f>
        <v/>
      </c>
      <c r="BK89">
        <f>SUM(BF89:BJ89)</f>
        <v/>
      </c>
      <c r="BL89">
        <f>IFERROR(INDEX(ADJ!$A$1:$BZ$1000,MATCH(PAYROLL!D89,ADJ!A$1:A$500,0),MATCH(PAYROLL!BL$2,ADJ!$2:$2,0)),0)</f>
        <v/>
      </c>
      <c r="BM89">
        <f>IFERROR(INDEX(ADJ!$A$1:$BZ$1000,MATCH(PAYROLL!D89,ADJ!A$1:A$500,0),MATCH(PAYROLL!BM$2,ADJ!$2:$2,0)),0)</f>
        <v/>
      </c>
      <c r="BN89">
        <f>IFERROR(INDEX(ADJ!$A$1:$BZ$1000,MATCH(PAYROLL!D89,ADJ!A$1:A$500,0),MATCH(PAYROLL!BN$2,ADJ!$2:$2,0)),0)</f>
        <v/>
      </c>
      <c r="BO89">
        <f>IFERROR(INDEX(ADJ!$A$1:$BZ$1000,MATCH(PAYROLL!D89,ADJ!A$1:A$500,0),MATCH(PAYROLL!BO$2,ADJ!$2:$2,0)),0)</f>
        <v/>
      </c>
      <c r="BP89">
        <f>SUM(AM89,AV89,BE89,BK89,BL89:BO89)</f>
        <v/>
      </c>
      <c r="BQ89">
        <f>BO89</f>
        <v/>
      </c>
      <c r="BR89">
        <f>IFERROR(ROUND(IF(LEFT(INDEX(PIS!O$1:O$500,MATCH(D89,PIS!C$1:C$500)),1)="D",T89/8*(BD89*0.3),IF(LEFT(INDEX(PIS!O$1:O$500,MATCH(D89,PIS!C$1:C$500)),1)="H",T89*($BD89*0.3),T89/$AD89/8*($BD89*0.3))),0),0)</f>
        <v/>
      </c>
      <c r="BS89">
        <f>IF(AP89&lt;1,0,MIN(AP89,730000))</f>
        <v/>
      </c>
      <c r="BT89">
        <f>IFERROR(ROUND((BE89-SUM(AW89:BC89)*T89/AD89/8),0)-BR89,0)</f>
        <v/>
      </c>
      <c r="BU89">
        <f>AO89</f>
        <v/>
      </c>
      <c r="BV89">
        <f>SUM(BQ89:BU89)</f>
        <v/>
      </c>
      <c r="BW89">
        <f>BP89-BV89</f>
        <v/>
      </c>
      <c r="BX89">
        <f>IFERROR(IF(RIGHT(INDEX(PIS!O$1:O$500,MATCH(D89,PIS!C$1:C$500)),5)="Gross",MIN(U89+V89,VLOOKUP("R700",TSC!B:C,2,0)*VLOOKUP("R101",TSC!B:C,2,0))*VLOOKUP("R701",TSC!B:C,2,0)%,0),0)</f>
        <v/>
      </c>
      <c r="BY89">
        <f>IFERROR(IF(RIGHT(INDEX(PIS!O$1:O$500,MATCH(D89,PIS!C$1:C$500)),5)="Gross",MIN(U89+V89,VLOOKUP("R700",TSC!B:C,2,0)*VLOOKUP("R101",TSC!B:C,2,0))*VLOOKUP("T704",TSC!B:C,2,0)%,0),0)</f>
        <v/>
      </c>
      <c r="BZ89">
        <f>IFERROR(IF(RIGHT(INDEX(PIS!O$1:O$500,MATCH(D89,PIS!C$1:C$500)),5)="Gross",MIN(U89+V89,VLOOKUP("R700",TSC!B:C,2,0)*VLOOKUP("1",TSC!F:G,2,0))*VLOOKUP("T705",TSC!B:C,2,0)%,0),0)</f>
        <v/>
      </c>
      <c r="CA89">
        <f>IFERROR(INDEX(ADJ!$A$1:$BZ$1000,MATCH(PAYROLL!D89,ADJ!A$1:A$500,0),MATCH(PAYROLL!CA$2,ADJ!$2:$2,0)),0)</f>
        <v/>
      </c>
      <c r="CB89">
        <f>IFERROR(INDEX(ADJ!$A$1:$BZ$1000,MATCH(PAYROLL!D89,ADJ!A$1:A$500,0),MATCH(PAYROLL!CB$2,ADJ!$2:$2,0)),0)</f>
        <v/>
      </c>
      <c r="CC89">
        <f>SUM(BX89:CB89)</f>
        <v/>
      </c>
      <c r="CD89">
        <f>IFERROR(INDEX(PIS!$A$1:$BZ$1000,MATCH(PAYROLL!D89,PIS!C$1:C$500,0),MATCH(PAYROLL!CD$1,PIS!$1:$1,0)),0)</f>
        <v/>
      </c>
      <c r="CE89">
        <f>IFERROR(IF(OR(INDEX(PIS!P$1:P$500,MATCH(D89,PIS!C$1:C$500,0))="LT2",INDEX(PIS!P$1:P$500,MATCH(D89,PIS!C$1:C$500,0))="P10"),0,SUM(CC89,CD89*VLOOKUP("R601",TSC!B:C,2,0),VLOOKUP("R602",TSC!B:C,2,0))),0)</f>
        <v/>
      </c>
      <c r="CF89">
        <f>MAX(BW89-CE89,0)</f>
        <v/>
      </c>
      <c r="CG89">
        <f>IFERROR(IF(OR(RIGHT(INDEX(PIS!P$1:P$500,MATCH(D89,PIS!C$1:C$500)),5)="P10",RIGHT(INDEX(PIS!P$1:P$500,MATCH(D89,PIS!C$1:C$500)),5)="CK"),0,IF(CF89&lt;=5000000,CF89*5%,IF(CF89&lt;=10000000,CF89*10%-250000,IF(CF89&lt;=18000000,CF89*15%-750000,IF(CF89&lt;=32000000,CF89*20%-1650000,IF(CF89&lt;=52000000,CF89*25%-3250000,IF(CF89&lt;=80000000,BH89*30%-5850000,CF89*35%-9850000))))))),0)</f>
        <v/>
      </c>
      <c r="CH89">
        <f>IFERROR(IF(OR(INDEX(PIS!P$1:P$500,MATCH(D89,PIS!C$1:C$500))="LT",INDEX(PIS!P$1:P$500,MATCH(D89,PIS!C$1:C$500))="CK"),0,IF(CF89&lt;2000000,0,CF89*10%)),0)</f>
        <v/>
      </c>
      <c r="CI89">
        <f>IFERROR(INDEX(ADJ!$A$1:$BZ$1000,MATCH(PAYROLL!D89,ADJ!A$1:A$500,0),MATCH(PAYROLL!CI$2,ADJ!$2:$2,0)),0)</f>
        <v/>
      </c>
      <c r="CJ89">
        <f>IFERROR(INDEX(ADJ!$A$1:$BZ$1000,MATCH(PAYROLL!D89,ADJ!A$1:A$500,0),MATCH(PAYROLL!CJ$2,ADJ!$2:$2,0)),0)</f>
        <v/>
      </c>
      <c r="CK89">
        <f>IFERROR(INDEX(ADJ!$A$1:$BZ$1000,MATCH(PAYROLL!D89,ADJ!A$1:A$500,0),MATCH(PAYROLL!CK$2,ADJ!$2:$2,0)),0)</f>
        <v/>
      </c>
      <c r="CL89">
        <f>SUM(CG89:CK89)</f>
        <v/>
      </c>
      <c r="CM89">
        <f>ROUND(SUM(CH89:CK89),0)</f>
        <v/>
      </c>
      <c r="CN89">
        <f>IFERROR(INDEX(CSDA!D$1:D$500,MATCH($CN$2,CSDA!C$1:C$500,0))*INDEX(PIS!V$1:V$500,MATCH(D89,PIS!C$1:C$500))+INDEX(ADJ!$A$1:$BZ$1000,MATCH(PAYROLL!D89,ADJ!A$1:A$500,0),MATCH(PAYROLL!CN$2,ADJ!$2:$2,0)),0)</f>
        <v/>
      </c>
      <c r="CO89">
        <f>IFERROR(INDEX(ADJ!$A$1:$BZ$1000,MATCH(PAYROLL!D89,ADJ!A$1:A$500,0),MATCH(PAYROLL!CO$2,ADJ!$2:$2,0)),0)</f>
        <v/>
      </c>
      <c r="CP89">
        <f>IFERROR(INDEX(ADJ!$A$1:$BZ$1000,MATCH(PAYROLL!D89,ADJ!A$1:A$500,0),MATCH(PAYROLL!CP$2,ADJ!$2:$2,0)),0)</f>
        <v/>
      </c>
      <c r="CQ89">
        <f>BP89-CL89-CI89-CM89-CN89-CO89-CP89-CC89</f>
        <v/>
      </c>
      <c r="CR89">
        <f>IFERROR(IF(RIGHT(INDEX(PIS!O$1:O$500,MATCH(D89,PIS!C$1:C$500,0)),5)="Gross",MIN(U89+V89,VLOOKUP("R700",TSC!B:C,2,0)*VLOOKUP("R101",TSC!B:C,2,0))*(VLOOKUP("T711",TSC!B:C,2,0)+VLOOKUP("T712",TSC!B:C,2,0))%,MIN(T89+V89,VLOOKUP("R700",TSC!B:C,2,0)*VLOOKUP("R101",TSC!B:C,2,0))*(VLOOKUP("T711",TSC!B:C,2,0)+VLOOKUP("T712",TSC!B:C,2,0)+VLOOKUP("R701",TSC!B:C,2,0))%),0)</f>
        <v/>
      </c>
      <c r="CS89">
        <f>IFERROR(IF(RIGHT(INDEX(PIS!O$1:O$500,MATCH(D89,PIS!C$1:C$500,0)),5)="Gross",MIN(U89+V89,VLOOKUP("R700",TSC!B:C,2,0)*VLOOKUP("R101",TSC!B:C,2,0))*(VLOOKUP("T714",TSC!B:C,2,0))%,MIN(T89+V89,VLOOKUP("R700",TSC!B:C,2,0)*VLOOKUP("R101",TSC!B:C,2,0))*(VLOOKUP("T704",TSC!B:C,2,0)+VLOOKUP("T714",TSC!B:C,2,0))%),0)</f>
        <v/>
      </c>
      <c r="CT89">
        <f>IFERROR(IF(RIGHT(INDEX(PIS!O$1:O$500,MATCH(D89,PIS!C$1:C$500,0)),5)="Gross",MIN(U89+V89,VLOOKUP("R700",TSC!B:C,2,0)*VLOOKUP("R101",TSC!B:C,2,0))*VLOOKUP("T705",TSC!B:C,2,0)%,MIN(T89+V89,VLOOKUP("R700",TSC!B:C,2,0)*VLOOKUP("R101",TSC!B:C,2,0))*VLOOKUP("T705",TSC!B:C,2,0)%),0)</f>
        <v/>
      </c>
      <c r="CU89">
        <f>IFERROR(IF(RIGHT(INDEX(PIS!O$1:O$500,MATCH(D89,PIS!C$1:C$500,0)),5)="Gross",MIN(U89+V89,VLOOKUP("R700",TSC!B:C,2,0)*VLOOKUP("R101",TSC!B:C,2,0))*(VLOOKUP("T713",TSC!B:C,2,0))%,MIN(T89+V89,VLOOKUP("R700",TSC!B:C,2,0)*VLOOKUP("R101",TSC!B:C,2,0))*(VLOOKUP("T713",TSC!B:C,2,0))%),0)</f>
        <v/>
      </c>
      <c r="CV89">
        <f>IFERROR(INDEX(ADJ!$A$1:$BZ$1000,MATCH(PAYROLL!D89,ADJ!A$1:A$500,0),MATCH(PAYROLL!CV$2,ADJ!$2:$2,0)),0)</f>
        <v/>
      </c>
      <c r="CW89">
        <f>IFERROR(INDEX(ADJ!$A$1:$BZ$1000,MATCH(PAYROLL!D89,ADJ!A$1:A$500,0),MATCH(PAYROLL!CW$2,ADJ!$2:$2,0)),0)</f>
        <v/>
      </c>
      <c r="CX89">
        <f>SUM(CR89:CW89)</f>
        <v/>
      </c>
      <c r="CY89">
        <f>ROUND(IF(CR89&gt;0,T89+V89*VLOOKUP("R202",TSC!$B$1:$C$500,2,0),0),0)</f>
        <v/>
      </c>
      <c r="CZ89">
        <f>IFERROR(INDEX(CSDA!D$1:D$500,MATCH($CZ$2,CSDA!C$1:C$500,0)),0)</f>
        <v/>
      </c>
      <c r="DA89">
        <f>ROUND(T89*0.7%,0)</f>
        <v/>
      </c>
      <c r="DB89">
        <f>ROUND(T89/12,0)</f>
        <v/>
      </c>
      <c r="DC89">
        <f ref="DC89" t="array">IFERROR(INDEX(CSDA!D$1:D$500,MATCH("Trích giữ"&amp;PAYROLL!DC$2,CSDA!A$1:A$500&amp;CSDA!C$1:C$500,0)),0)</f>
        <v/>
      </c>
      <c r="DD89">
        <f ref="DD89" t="array">IFERROR(INDEX(CSDA!D$1:D$500,MATCH("Trích giữ"&amp;PAYROLL!DD$2,CSDA!A$1:A$500&amp;CSDA!C$1:C$500,0)),0)</f>
        <v/>
      </c>
      <c r="DE89">
        <f ref="DE89" t="array">IFERROR(INDEX(CSDA!D$1:D$500,MATCH("Trích giữ"&amp;PAYROLL!DE$2,CSDA!A$1:A$500&amp;CSDA!C$1:C$500,0)),0)</f>
        <v/>
      </c>
      <c r="DF89">
        <f>IFERROR(INDEX(CSDA!D$1:D$500,MATCH(PAYROLL!DF$2,CSDA!C$1:C$500,0)),0)</f>
        <v/>
      </c>
      <c r="DG89">
        <f ref="DG89" t="array">IFERROR(INDEX(CSDA!D$1:D$500,MATCH("Trích giữ"&amp;PAYROLL!DG$2,CSDA!A$1:A$500&amp;CSDA!C$1:C$500,0)),0)</f>
        <v/>
      </c>
      <c r="DH89">
        <f>ROUND(T89/26,0)</f>
        <v/>
      </c>
      <c r="DI89">
        <f ref="DI89" t="array">IFERROR(INDEX(CSDA!D$1:D$500,MATCH("Trích giữ"&amp;PAYROLL!DI$2,CSDA!A$1:A$500&amp;CSDA!C$1:C$500,0)),0)</f>
        <v/>
      </c>
      <c r="DJ89">
        <f>IF(U89=0,T89*21.5%-BL89,0)</f>
        <v/>
      </c>
      <c r="DK89">
        <f ref="DK89" t="array">IFERROR(INDEX(CSDA!D$1:D$500,MATCH("Trích giữ"&amp;PAYROLL!DK$2,CSDA!A$1:A$500&amp;CSDA!C$1:C$500,0)),0)</f>
        <v/>
      </c>
      <c r="DL89">
        <f>IFERROR(INDEX(CSDA!D$1:D$500,MATCH(PAYROLL!DL$2,CSDA!C$1:C$500,0))/12,0)</f>
        <v/>
      </c>
      <c r="DM89">
        <f>SUM(DB89:DL89)</f>
        <v/>
      </c>
      <c r="DN89">
        <f>IFERROR(INDEX(ADJ!$A$1:$BZ$1000,MATCH(PAYROLL!D89,ADJ!A$1:A$500,0),MATCH(PAYROLL!DN$2,ADJ!$2:$2,0)),0)</f>
        <v/>
      </c>
      <c r="DO89">
        <f>IFERROR(SUM(BP89,DM89:DN89,CX89:DA89)-DT89,0)</f>
        <v/>
      </c>
      <c r="DP89">
        <f ref="DP89" t="array">SUM(BW89*IFERROR(INDEX(CSDA!D$1:D$500,MATCH(BW$2,CSDA!C$1:C$500,0)),0)%,CX89*IFERROR(INDEX(CSDA!D$1:D$500,MATCH(CX$2,CSDA!C$1:C$500,0)),0)%,DA89*IFERROR(INDEX(CSDA!D$1:D$500,MATCH(DA$2,CSDA!C$1:C$500,0)),0)%,DB89*IFERROR(INDEX(CSDA!D$1:D$500,MATCH(DB$2,CSDA!C$1:C$500,0)),0)%,DF89*IFERROR(INDEX(CSDA!D$1:D$500,MATCH("Phí dịch vụ"&amp;PAYROLL!DF$2,CSDA!A$1:A$500&amp;CSDA!C$1:C$500,0)),0)%,DC89*IFERROR(INDEX(CSDA!D$1:D$500,MATCH("Phí dịch vụ"&amp;PAYROLL!DC$2,CSDA!A$1:A$500&amp;CSDA!C$1:C$500,0)),0)%,DH89*IFERROR(INDEX(CSDA!D$1:D$500,MATCH("Phí dịch vụ"&amp;PAYROLL!DH$2,CSDA!A$1:A$500&amp;CSDA!C$1:C$500,0)),0)%,DJ89*IFERROR(INDEX(CSDA!D$1:D$500,MATCH("Phí dịch vụ"&amp;PAYROLL!DJ$2,CSDA!A$1:A$500&amp;CSDA!C$1:C$500,0)),0)%,BN89*IFERROR(INDEX(CSDA!D$1:D$500,MATCH(BN$2,CSDA!C$1:C$500,0)),0)%)-BN89*7%</f>
        <v/>
      </c>
      <c r="DQ89">
        <f>IFERROR(INDEX(ADJ!$A$1:$BZ$1000,MATCH(PAYROLL!D89,ADJ!A$1:A$500,0),MATCH(PAYROLL!DQ$2,ADJ!$2:$2,0)),0)</f>
        <v/>
      </c>
      <c r="DR89">
        <f>IFERROR(INDEX(ADJ!$A$1:$BZ$1000,MATCH(PAYROLL!D89,ADJ!A$1:A$500,0),MATCH(PAYROLL!DR$2,ADJ!$2:$2,0)),0)</f>
        <v/>
      </c>
      <c r="DS89">
        <f>SUM(DP89:DR89)</f>
        <v/>
      </c>
      <c r="DT89">
        <f>EK89</f>
        <v/>
      </c>
      <c r="DU89">
        <f>SUM(DO89:DR89)</f>
        <v/>
      </c>
      <c r="DV89">
        <f>ROUND(DU89*0.1,0)</f>
        <v/>
      </c>
      <c r="DW89">
        <f>DU89+DV89</f>
        <v/>
      </c>
      <c r="DZ89">
        <f>IFERROR(INDEX(ADJ!$A$1:$BZ$1000,MATCH(PAYROLL!$D89,ADJ!A$1:A$500,0),MATCH(PAYROLL!DZ$2,ADJ!$2:$2,0)),0)</f>
        <v/>
      </c>
      <c r="EA89">
        <f>IFERROR(INDEX(ADJ!$A$1:$BZ$1000,MATCH(PAYROLL!$D89,ADJ!A$1:A$500,0),MATCH(PAYROLL!EA$2,ADJ!$2:$2,0)),0)</f>
        <v/>
      </c>
      <c r="EB89">
        <f>IFERROR(INDEX(ADJ!$A$1:$BZ$1000,MATCH(PAYROLL!$D89,ADJ!A$1:A$500,0),MATCH(PAYROLL!EB$2,ADJ!$2:$2,0)),0)</f>
        <v/>
      </c>
      <c r="EC89">
        <f>IFERROR(INDEX(ADJ!$A$1:$BZ$1000,MATCH(PAYROLL!$D89,ADJ!A$1:A$500,0),MATCH(PAYROLL!EC$2,ADJ!$2:$2,0)),0)</f>
        <v/>
      </c>
      <c r="ED89">
        <f>IFERROR(INDEX(ADJ!$A$1:$BZ$1000,MATCH(PAYROLL!$D89,ADJ!A$1:A$500,0),MATCH(PAYROLL!ED$2,ADJ!$2:$2,0)),0)</f>
        <v/>
      </c>
      <c r="EE89">
        <f>IFERROR(INDEX(ADJ!$A$1:$BZ$1000,MATCH(PAYROLL!$D89,ADJ!A$1:A$500,0),MATCH(PAYROLL!EE$2,ADJ!$2:$2,0)),0)</f>
        <v/>
      </c>
      <c r="EF89">
        <f>IFERROR(INDEX(ADJ!$A$1:$BZ$1000,MATCH(PAYROLL!$D89,ADJ!A$1:A$500,0),MATCH(PAYROLL!EF$2,ADJ!$2:$2,0)),0)</f>
        <v/>
      </c>
      <c r="EG89">
        <f>IFERROR(INDEX(ADJ!$A$1:$BZ$1000,MATCH(PAYROLL!$D89,ADJ!A$1:A$500,0),MATCH(PAYROLL!EG$2,ADJ!$2:$2,0)),0)</f>
        <v/>
      </c>
      <c r="EH89">
        <f>IFERROR(INDEX(ADJ!$A$1:$BZ$1000,MATCH(PAYROLL!$D89,ADJ!A$1:A$500,0),MATCH(PAYROLL!EH$2,ADJ!$2:$2,0)),0)</f>
        <v/>
      </c>
      <c r="EI89">
        <f>IFERROR(INDEX(ADJ!$A$1:$BZ$1000,MATCH(PAYROLL!D89,ADJ!A$1:A$500,0),MATCH(PAYROLL!EI$2,ADJ!$2:$2,0)),0)</f>
        <v/>
      </c>
      <c r="EJ89">
        <f>IFERROR(INDEX(ADJ!$A$1:$BZ$1000,MATCH(PAYROLL!$D89,ADJ!A$1:A$500,0),MATCH(PAYROLL!EJ$2,ADJ!$2:$2,0)),0)</f>
        <v/>
      </c>
      <c r="EK89">
        <f>SUM(DZ89:EJ89)</f>
        <v/>
      </c>
    </row>
    <row r="90">
      <c r="A90" t="n">
        <v>88</v>
      </c>
      <c r="B90" t="inlineStr">
        <is>
          <t>Phạm Hồng Sơn</t>
        </is>
      </c>
      <c r="D90" t="inlineStr">
        <is>
          <t>160238-01</t>
        </is>
      </c>
      <c r="S90">
        <f>IFERROR(INDEX(PIS!$A$1:$BZ$1000,MATCH($D90,PIS!C$1:C$500,0),MATCH("Lương CB tháng trước",PIS!$1:$1,0)),0)</f>
        <v/>
      </c>
      <c r="T90">
        <f>IFERROR(INDEX(PIS!$A$1:$BZ$1000,MATCH($D90,PIS!C$1:C$500,0),MATCH("Lương CB hiện tại",PIS!$1:$1,0)),0)</f>
        <v/>
      </c>
      <c r="U90">
        <f>IFERROR(INDEX(PIS!$A$1:$BZ$1000,MATCH($D90,PIS!C$1:C$500,0),MATCH("Lương đóng BHBB",PIS!$1:$1,0)),0)</f>
        <v/>
      </c>
      <c r="V90">
        <f>IFERROR(INDEX(PIS!$A$1:$BZ$1000,MATCH($D90,PIS!C$1:C$500,0),MATCH(V$2,PIS!$2:$2,0)),0)</f>
        <v/>
      </c>
      <c r="W90">
        <f>IFERROR(INDEX(PIS!$A$1:$BZ$1000,MATCH($D90,PIS!C$1:C$500,0),MATCH(W$2,PIS!$2:$2,0)),0)</f>
        <v/>
      </c>
      <c r="X90">
        <f>IFERROR(INDEX(PIS!$A$1:$BZ$1000,MATCH($D90,PIS!C$1:C$500,0),MATCH(X$2,PIS!$2:$2,0)),0)</f>
        <v/>
      </c>
      <c r="Y90">
        <f>IFERROR(INDEX(PIS!$A$1:$BZ$1000,MATCH($D90,PIS!C$1:C$500,0),MATCH(Y$2,PIS!$2:$2,0)),0)</f>
        <v/>
      </c>
      <c r="Z90">
        <f>IFERROR(INDEX(PIS!$A$1:$BZ$1000,MATCH($D90,PIS!C$1:C$500,0),MATCH(Z$2,PIS!$2:$2,0)),0)</f>
        <v/>
      </c>
      <c r="AA90">
        <f>IFERROR(INDEX(PIS!$A$1:$BZ$1000,MATCH($D90,PIS!C$1:C$500,0),MATCH(AA$2,PIS!$2:$2,0)),0)</f>
        <v/>
      </c>
      <c r="AB90">
        <f>IFERROR(INDEX(PIS!$A$1:$BZ$1000,MATCH($D90,PIS!C$1:C$500,0),MATCH(AB$2,PIS!$2:$2,0)),0)</f>
        <v/>
      </c>
      <c r="AC90">
        <f>SUM(V90:AB90)</f>
        <v/>
      </c>
      <c r="AD90">
        <f>IFERROR(INDEX(TIMESHEET!$A$1:$AI$5000,MATCH($D90,TIMESHEET!A$1:A$500,0),MATCH("T100",TIMESHEET!$2:$2,0))-2,0)</f>
        <v/>
      </c>
      <c r="AE90">
        <f>IFERROR(INDEX(TIMESHEET!$A$1:$AI$5000,MATCH($D90,TIMESHEET!A$1:A$500,0),MATCH("T202",TIMESHEET!$2:$2,0)),0)</f>
        <v/>
      </c>
      <c r="AF90">
        <f>IFERROR(INDEX(TIMESHEET!$A$1:$AI$5000,MATCH($D90,TIMESHEET!A$1:A$500,0),MATCH("T302",TIMESHEET!$2:$2,0)),0)</f>
        <v/>
      </c>
      <c r="AG90">
        <f>IFERROR(INDEX(TIMESHEET!$A$1:$AI$5000,MATCH($D90,TIMESHEET!A$1:A$500,0),MATCH("T406",TIMESHEET!$2:$2,0)),0)</f>
        <v/>
      </c>
      <c r="AH90">
        <f>AE90+AG90</f>
        <v/>
      </c>
      <c r="AI90">
        <f>IFERROR(INDEX(TIMESHEET!$A$1:$AI$5000,MATCH($D90,TIMESHEET!A$1:A$500,0),MATCH("T701",TIMESHEET!$2:$2,0)),0)</f>
        <v/>
      </c>
      <c r="AJ90">
        <f>IFERROR(INDEX(TIMESHEET!$A$1:$AI$5000,MATCH($D90,TIMESHEET!B$1:B$500,0),MATCH("T320",TIMESHEET!$2:$2,0)),0)</f>
        <v/>
      </c>
      <c r="AK90">
        <f>IFERROR(IF(LEFT(INDEX(PIS!O$1:O$500,MATCH(D90,PIS!C$1:C$500)),1)="M",T90/AD90*SUM(AE90:AG90),T90*AD90),0)</f>
        <v/>
      </c>
      <c r="AL90">
        <f>IFERROR(INDEX(ADJ!$A$1:$BZ$1000,MATCH(PAYROLL!D90,ADJ!A$1:A$500,0),MATCH(PAYROLL!AL$2,ADJ!$2:$2,0)),0)</f>
        <v/>
      </c>
      <c r="AM90">
        <f>SUM(AK90:AL90)</f>
        <v/>
      </c>
      <c r="AN90">
        <f>IFERROR(ROUND(V90/$AD90*$AH90,0),0)</f>
        <v/>
      </c>
      <c r="AO90">
        <f>IFERROR(ROUND(W90/$AD90*$AH90,0),0)</f>
        <v/>
      </c>
      <c r="AP90">
        <f>IFERROR(ROUND(X90/$AD90*$AE90,0),0)</f>
        <v/>
      </c>
      <c r="AQ90">
        <f>IFERROR(ROUND(Y90/$AD90*$AH90,0),0)</f>
        <v/>
      </c>
      <c r="AR90">
        <f>IFERROR(ROUND(Z90/$AD90*$AH90,0),0)</f>
        <v/>
      </c>
      <c r="AS90">
        <f>IFERROR(ROUND(AA90/$AD90*$AH90,0),0)</f>
        <v/>
      </c>
      <c r="AT90">
        <f>IFERROR(IF((AE90+AF90+AG90)&gt;13,AB90,ROUND(AB90/AD90*AH90,0)),0)</f>
        <v/>
      </c>
      <c r="AU90">
        <f>IFERROR(INDEX(ADJ!$A$1:$BZ$1000,MATCH(PAYROLL!D90,ADJ!A$1:A$500,0),MATCH(PAYROLL!AU$2,ADJ!$2:$2,0)),0)</f>
        <v/>
      </c>
      <c r="AV90">
        <f>ROUND(SUM(AN90:AU90),0)</f>
        <v/>
      </c>
      <c r="AW90">
        <f>IFERROR(INDEX(TIMESHEET!$A$1:$AI$5000,MATCH(PAYROLL!D90,TIMESHEET!A$1:A$500,0),MATCH("T620",TIMESHEET!$2:$2,0)),0)</f>
        <v/>
      </c>
      <c r="AX90">
        <f>IFERROR(INDEX(TIMESHEET!$A$1:$AI$5000,MATCH(PAYROLL!D90,TIMESHEET!A$1:A$500,0),MATCH("T601",TIMESHEET!$2:$2,0)),0)</f>
        <v/>
      </c>
      <c r="AY90">
        <f>IFERROR(INDEX(TIMESHEET!$A$1:$AI$5000,MATCH(PAYROLL!D90,TIMESHEET!A$1:A$500,0),MATCH("T602",TIMESHEET!$2:$2,0)),0)</f>
        <v/>
      </c>
      <c r="AZ90">
        <f>IFERROR(INDEX(TIMESHEET!$A$1:$AI$5000,MATCH(PAYROLL!D90,TIMESHEET!A$1:A$500,0),MATCH("T603",TIMESHEET!$2:$2,0)),0)</f>
        <v/>
      </c>
      <c r="BA90">
        <f>IFERROR(INDEX(TIMESHEET!$A$1:$AI$5000,MATCH(PAYROLL!D90,TIMESHEET!A$1:A$500,0),MATCH("T611",TIMESHEET!$2:$2,0)),0)</f>
        <v/>
      </c>
      <c r="BB90">
        <f>IFERROR(INDEX(TIMESHEET!$A$1:$AI$5000,MATCH(PAYROLL!D90,TIMESHEET!A$1:A$500,0),MATCH("T612",TIMESHEET!$2:$2,0)),0)</f>
        <v/>
      </c>
      <c r="BC90">
        <f>IFERROR(INDEX(TIMESHEET!$A$1:$AI$5000,MATCH(PAYROLL!D90,TIMESHEET!A$1:A$500,0),MATCH("T613",TIMESHEET!$2:$2,0)),0)</f>
        <v/>
      </c>
      <c r="BD90">
        <f>IFERROR(INDEX(TIMESHEET!$A$1:$AI$5000,MATCH(PAYROLL!D90,TIMESHEET!A$1:A$500,0),MATCH("T500",TIMESHEET!$2:$2,0)),0)</f>
        <v/>
      </c>
      <c r="BE90">
        <f>IFERROR(IF(LEFT(INDEX(PIS!O$1:O$500,MATCH(D90,PIS!C$1:C$500)),1)="M",T90/AD90/8*(AW90+AX90*1.5+AY90*2+AZ90*3+BA90*2.1+BB90*2.7+BC90*3.9+BD90*0.3),T90/8*(AW90+AX90*1.5+AY90*2+AZ90*3+BA90*2.1+BB90*2.7+BC90*3.9+BD90*0.3)),0)</f>
        <v/>
      </c>
      <c r="BF90">
        <f>IFERROR(INDEX(ADJ!$A$1:$BZ$1000,MATCH(PAYROLL!$D90,ADJ!A$1:A$500,0),MATCH(PAYROLL!BF$2,ADJ!$2:$2,0)),0)</f>
        <v/>
      </c>
      <c r="BG90">
        <f>IFERROR(INDEX(ADJ!$A$1:$BZ$1000,MATCH(PAYROLL!D90,ADJ!A$1:A$500,0),MATCH(PAYROLL!BG$2,ADJ!$2:$2,0)),0)</f>
        <v/>
      </c>
      <c r="BH90">
        <f>IFERROR(INDEX(ADJ!$A$1:$BZ$1000,MATCH(PAYROLL!D90,ADJ!A$1:A$500,0),MATCH(PAYROLL!BH$2,ADJ!$2:$2,0)),0)</f>
        <v/>
      </c>
      <c r="BI90">
        <f>IFERROR(INDEX(ADJ!$A$1:$BZ$1000,MATCH(PAYROLL!D90,ADJ!A$1:A$500,0),MATCH(PAYROLL!BI$2,ADJ!$2:$2,0)),0)</f>
        <v/>
      </c>
      <c r="BJ90">
        <f>IFERROR(INDEX(ADJ!$A$1:$BZ$1000,MATCH(PAYROLL!D90,ADJ!A$1:A$500,0),MATCH(PAYROLL!BJ$2,ADJ!$2:$2,0)),0)</f>
        <v/>
      </c>
      <c r="BK90">
        <f>SUM(BF90:BJ90)</f>
        <v/>
      </c>
      <c r="BL90">
        <f>IFERROR(INDEX(ADJ!$A$1:$BZ$1000,MATCH(PAYROLL!D90,ADJ!A$1:A$500,0),MATCH(PAYROLL!BL$2,ADJ!$2:$2,0)),0)</f>
        <v/>
      </c>
      <c r="BM90">
        <f>IFERROR(INDEX(ADJ!$A$1:$BZ$1000,MATCH(PAYROLL!D90,ADJ!A$1:A$500,0),MATCH(PAYROLL!BM$2,ADJ!$2:$2,0)),0)</f>
        <v/>
      </c>
      <c r="BN90">
        <f>IFERROR(INDEX(ADJ!$A$1:$BZ$1000,MATCH(PAYROLL!D90,ADJ!A$1:A$500,0),MATCH(PAYROLL!BN$2,ADJ!$2:$2,0)),0)</f>
        <v/>
      </c>
      <c r="BO90">
        <f>IFERROR(INDEX(ADJ!$A$1:$BZ$1000,MATCH(PAYROLL!D90,ADJ!A$1:A$500,0),MATCH(PAYROLL!BO$2,ADJ!$2:$2,0)),0)</f>
        <v/>
      </c>
      <c r="BP90">
        <f>SUM(AM90,AV90,BE90,BK90,BL90:BO90)</f>
        <v/>
      </c>
      <c r="BQ90">
        <f>BO90</f>
        <v/>
      </c>
      <c r="BR90">
        <f>IFERROR(ROUND(IF(LEFT(INDEX(PIS!O$1:O$500,MATCH(D90,PIS!C$1:C$500)),1)="D",T90/8*(BD90*0.3),IF(LEFT(INDEX(PIS!O$1:O$500,MATCH(D90,PIS!C$1:C$500)),1)="H",T90*($BD90*0.3),T90/$AD90/8*($BD90*0.3))),0),0)</f>
        <v/>
      </c>
      <c r="BS90">
        <f>IF(AP90&lt;1,0,MIN(AP90,730000))</f>
        <v/>
      </c>
      <c r="BT90">
        <f>IFERROR(ROUND((BE90-SUM(AW90:BC90)*T90/AD90/8),0)-BR90,0)</f>
        <v/>
      </c>
      <c r="BU90">
        <f>AO90</f>
        <v/>
      </c>
      <c r="BV90">
        <f>SUM(BQ90:BU90)</f>
        <v/>
      </c>
      <c r="BW90">
        <f>BP90-BV90</f>
        <v/>
      </c>
      <c r="BX90">
        <f>IFERROR(IF(RIGHT(INDEX(PIS!O$1:O$500,MATCH(D90,PIS!C$1:C$500)),5)="Gross",MIN(U90+V90,VLOOKUP("R700",TSC!B:C,2,0)*VLOOKUP("R101",TSC!B:C,2,0))*VLOOKUP("R701",TSC!B:C,2,0)%,0),0)</f>
        <v/>
      </c>
      <c r="BY90">
        <f>IFERROR(IF(RIGHT(INDEX(PIS!O$1:O$500,MATCH(D90,PIS!C$1:C$500)),5)="Gross",MIN(U90+V90,VLOOKUP("R700",TSC!B:C,2,0)*VLOOKUP("R101",TSC!B:C,2,0))*VLOOKUP("T704",TSC!B:C,2,0)%,0),0)</f>
        <v/>
      </c>
      <c r="BZ90">
        <f>IFERROR(IF(RIGHT(INDEX(PIS!O$1:O$500,MATCH(D90,PIS!C$1:C$500)),5)="Gross",MIN(U90+V90,VLOOKUP("R700",TSC!B:C,2,0)*VLOOKUP("1",TSC!F:G,2,0))*VLOOKUP("T705",TSC!B:C,2,0)%,0),0)</f>
        <v/>
      </c>
      <c r="CA90">
        <f>IFERROR(INDEX(ADJ!$A$1:$BZ$1000,MATCH(PAYROLL!D90,ADJ!A$1:A$500,0),MATCH(PAYROLL!CA$2,ADJ!$2:$2,0)),0)</f>
        <v/>
      </c>
      <c r="CB90">
        <f>IFERROR(INDEX(ADJ!$A$1:$BZ$1000,MATCH(PAYROLL!D90,ADJ!A$1:A$500,0),MATCH(PAYROLL!CB$2,ADJ!$2:$2,0)),0)</f>
        <v/>
      </c>
      <c r="CC90">
        <f>SUM(BX90:CB90)</f>
        <v/>
      </c>
      <c r="CD90">
        <f>IFERROR(INDEX(PIS!$A$1:$BZ$1000,MATCH(PAYROLL!D90,PIS!C$1:C$500,0),MATCH(PAYROLL!CD$1,PIS!$1:$1,0)),0)</f>
        <v/>
      </c>
      <c r="CE90">
        <f>IFERROR(IF(OR(INDEX(PIS!P$1:P$500,MATCH(D90,PIS!C$1:C$500,0))="LT2",INDEX(PIS!P$1:P$500,MATCH(D90,PIS!C$1:C$500,0))="P10"),0,SUM(CC90,CD90*VLOOKUP("R601",TSC!B:C,2,0),VLOOKUP("R602",TSC!B:C,2,0))),0)</f>
        <v/>
      </c>
      <c r="CF90">
        <f>MAX(BW90-CE90,0)</f>
        <v/>
      </c>
      <c r="CG90">
        <f>IFERROR(IF(OR(RIGHT(INDEX(PIS!P$1:P$500,MATCH(D90,PIS!C$1:C$500)),5)="P10",RIGHT(INDEX(PIS!P$1:P$500,MATCH(D90,PIS!C$1:C$500)),5)="CK"),0,IF(CF90&lt;=5000000,CF90*5%,IF(CF90&lt;=10000000,CF90*10%-250000,IF(CF90&lt;=18000000,CF90*15%-750000,IF(CF90&lt;=32000000,CF90*20%-1650000,IF(CF90&lt;=52000000,CF90*25%-3250000,IF(CF90&lt;=80000000,BH90*30%-5850000,CF90*35%-9850000))))))),0)</f>
        <v/>
      </c>
      <c r="CH90">
        <f>IFERROR(IF(OR(INDEX(PIS!P$1:P$500,MATCH(D90,PIS!C$1:C$500))="LT",INDEX(PIS!P$1:P$500,MATCH(D90,PIS!C$1:C$500))="CK"),0,IF(CF90&lt;2000000,0,CF90*10%)),0)</f>
        <v/>
      </c>
      <c r="CI90">
        <f>IFERROR(INDEX(ADJ!$A$1:$BZ$1000,MATCH(PAYROLL!D90,ADJ!A$1:A$500,0),MATCH(PAYROLL!CI$2,ADJ!$2:$2,0)),0)</f>
        <v/>
      </c>
      <c r="CJ90">
        <f>IFERROR(INDEX(ADJ!$A$1:$BZ$1000,MATCH(PAYROLL!D90,ADJ!A$1:A$500,0),MATCH(PAYROLL!CJ$2,ADJ!$2:$2,0)),0)</f>
        <v/>
      </c>
      <c r="CK90">
        <f>IFERROR(INDEX(ADJ!$A$1:$BZ$1000,MATCH(PAYROLL!D90,ADJ!A$1:A$500,0),MATCH(PAYROLL!CK$2,ADJ!$2:$2,0)),0)</f>
        <v/>
      </c>
      <c r="CL90">
        <f>SUM(CG90:CK90)</f>
        <v/>
      </c>
      <c r="CM90">
        <f>ROUND(SUM(CH90:CK90),0)</f>
        <v/>
      </c>
      <c r="CN90">
        <f>IFERROR(INDEX(CSDA!D$1:D$500,MATCH($CN$2,CSDA!C$1:C$500,0))*INDEX(PIS!V$1:V$500,MATCH(D90,PIS!C$1:C$500))+INDEX(ADJ!$A$1:$BZ$1000,MATCH(PAYROLL!D90,ADJ!A$1:A$500,0),MATCH(PAYROLL!CN$2,ADJ!$2:$2,0)),0)</f>
        <v/>
      </c>
      <c r="CO90">
        <f>IFERROR(INDEX(ADJ!$A$1:$BZ$1000,MATCH(PAYROLL!D90,ADJ!A$1:A$500,0),MATCH(PAYROLL!CO$2,ADJ!$2:$2,0)),0)</f>
        <v/>
      </c>
      <c r="CP90">
        <f>IFERROR(INDEX(ADJ!$A$1:$BZ$1000,MATCH(PAYROLL!D90,ADJ!A$1:A$500,0),MATCH(PAYROLL!CP$2,ADJ!$2:$2,0)),0)</f>
        <v/>
      </c>
      <c r="CQ90">
        <f>BP90-CL90-CI90-CM90-CN90-CO90-CP90-CC90</f>
        <v/>
      </c>
      <c r="CR90">
        <f>IFERROR(IF(RIGHT(INDEX(PIS!O$1:O$500,MATCH(D90,PIS!C$1:C$500,0)),5)="Gross",MIN(U90+V90,VLOOKUP("R700",TSC!B:C,2,0)*VLOOKUP("R101",TSC!B:C,2,0))*(VLOOKUP("T711",TSC!B:C,2,0)+VLOOKUP("T712",TSC!B:C,2,0))%,MIN(T90+V90,VLOOKUP("R700",TSC!B:C,2,0)*VLOOKUP("R101",TSC!B:C,2,0))*(VLOOKUP("T711",TSC!B:C,2,0)+VLOOKUP("T712",TSC!B:C,2,0)+VLOOKUP("R701",TSC!B:C,2,0))%),0)</f>
        <v/>
      </c>
      <c r="CS90">
        <f>IFERROR(IF(RIGHT(INDEX(PIS!O$1:O$500,MATCH(D90,PIS!C$1:C$500,0)),5)="Gross",MIN(U90+V90,VLOOKUP("R700",TSC!B:C,2,0)*VLOOKUP("R101",TSC!B:C,2,0))*(VLOOKUP("T714",TSC!B:C,2,0))%,MIN(T90+V90,VLOOKUP("R700",TSC!B:C,2,0)*VLOOKUP("R101",TSC!B:C,2,0))*(VLOOKUP("T704",TSC!B:C,2,0)+VLOOKUP("T714",TSC!B:C,2,0))%),0)</f>
        <v/>
      </c>
      <c r="CT90">
        <f>IFERROR(IF(RIGHT(INDEX(PIS!O$1:O$500,MATCH(D90,PIS!C$1:C$500,0)),5)="Gross",MIN(U90+V90,VLOOKUP("R700",TSC!B:C,2,0)*VLOOKUP("R101",TSC!B:C,2,0))*VLOOKUP("T705",TSC!B:C,2,0)%,MIN(T90+V90,VLOOKUP("R700",TSC!B:C,2,0)*VLOOKUP("R101",TSC!B:C,2,0))*VLOOKUP("T705",TSC!B:C,2,0)%),0)</f>
        <v/>
      </c>
      <c r="CU90">
        <f>IFERROR(IF(RIGHT(INDEX(PIS!O$1:O$500,MATCH(D90,PIS!C$1:C$500,0)),5)="Gross",MIN(U90+V90,VLOOKUP("R700",TSC!B:C,2,0)*VLOOKUP("R101",TSC!B:C,2,0))*(VLOOKUP("T713",TSC!B:C,2,0))%,MIN(T90+V90,VLOOKUP("R700",TSC!B:C,2,0)*VLOOKUP("R101",TSC!B:C,2,0))*(VLOOKUP("T713",TSC!B:C,2,0))%),0)</f>
        <v/>
      </c>
      <c r="CV90">
        <f>IFERROR(INDEX(ADJ!$A$1:$BZ$1000,MATCH(PAYROLL!D90,ADJ!A$1:A$500,0),MATCH(PAYROLL!CV$2,ADJ!$2:$2,0)),0)</f>
        <v/>
      </c>
      <c r="CW90">
        <f>IFERROR(INDEX(ADJ!$A$1:$BZ$1000,MATCH(PAYROLL!D90,ADJ!A$1:A$500,0),MATCH(PAYROLL!CW$2,ADJ!$2:$2,0)),0)</f>
        <v/>
      </c>
      <c r="CX90">
        <f>SUM(CR90:CW90)</f>
        <v/>
      </c>
      <c r="CY90">
        <f>ROUND(IF(CR90&gt;0,T90+V90*VLOOKUP("R202",TSC!$B$1:$C$500,2,0),0),0)</f>
        <v/>
      </c>
      <c r="CZ90">
        <f>IFERROR(INDEX(CSDA!D$1:D$500,MATCH($CZ$2,CSDA!C$1:C$500,0)),0)</f>
        <v/>
      </c>
      <c r="DA90">
        <f>ROUND(T90*0.7%,0)</f>
        <v/>
      </c>
      <c r="DB90">
        <f>ROUND(T90/12,0)</f>
        <v/>
      </c>
      <c r="DC90">
        <f ref="DC90" t="array">IFERROR(INDEX(CSDA!D$1:D$500,MATCH("Trích giữ"&amp;PAYROLL!DC$2,CSDA!A$1:A$500&amp;CSDA!C$1:C$500,0)),0)</f>
        <v/>
      </c>
      <c r="DD90">
        <f ref="DD90" t="array">IFERROR(INDEX(CSDA!D$1:D$500,MATCH("Trích giữ"&amp;PAYROLL!DD$2,CSDA!A$1:A$500&amp;CSDA!C$1:C$500,0)),0)</f>
        <v/>
      </c>
      <c r="DE90">
        <f ref="DE90" t="array">IFERROR(INDEX(CSDA!D$1:D$500,MATCH("Trích giữ"&amp;PAYROLL!DE$2,CSDA!A$1:A$500&amp;CSDA!C$1:C$500,0)),0)</f>
        <v/>
      </c>
      <c r="DF90">
        <f>IFERROR(INDEX(CSDA!D$1:D$500,MATCH(PAYROLL!DF$2,CSDA!C$1:C$500,0)),0)</f>
        <v/>
      </c>
      <c r="DG90">
        <f ref="DG90" t="array">IFERROR(INDEX(CSDA!D$1:D$500,MATCH("Trích giữ"&amp;PAYROLL!DG$2,CSDA!A$1:A$500&amp;CSDA!C$1:C$500,0)),0)</f>
        <v/>
      </c>
      <c r="DH90">
        <f>ROUND(T90/26,0)</f>
        <v/>
      </c>
      <c r="DI90">
        <f ref="DI90" t="array">IFERROR(INDEX(CSDA!D$1:D$500,MATCH("Trích giữ"&amp;PAYROLL!DI$2,CSDA!A$1:A$500&amp;CSDA!C$1:C$500,0)),0)</f>
        <v/>
      </c>
      <c r="DJ90">
        <f>IF(U90=0,T90*21.5%-BL90,0)</f>
        <v/>
      </c>
      <c r="DK90">
        <f ref="DK90" t="array">IFERROR(INDEX(CSDA!D$1:D$500,MATCH("Trích giữ"&amp;PAYROLL!DK$2,CSDA!A$1:A$500&amp;CSDA!C$1:C$500,0)),0)</f>
        <v/>
      </c>
      <c r="DL90">
        <f>IFERROR(INDEX(CSDA!D$1:D$500,MATCH(PAYROLL!DL$2,CSDA!C$1:C$500,0))/12,0)</f>
        <v/>
      </c>
      <c r="DM90">
        <f>SUM(DB90:DL90)</f>
        <v/>
      </c>
      <c r="DN90">
        <f>IFERROR(INDEX(ADJ!$A$1:$BZ$1000,MATCH(PAYROLL!D90,ADJ!A$1:A$500,0),MATCH(PAYROLL!DN$2,ADJ!$2:$2,0)),0)</f>
        <v/>
      </c>
      <c r="DO90">
        <f>IFERROR(SUM(BP90,DM90:DN90,CX90:DA90)-DT90,0)</f>
        <v/>
      </c>
      <c r="DP90">
        <f ref="DP90" t="array">SUM(BW90*IFERROR(INDEX(CSDA!D$1:D$500,MATCH(BW$2,CSDA!C$1:C$500,0)),0)%,CX90*IFERROR(INDEX(CSDA!D$1:D$500,MATCH(CX$2,CSDA!C$1:C$500,0)),0)%,DA90*IFERROR(INDEX(CSDA!D$1:D$500,MATCH(DA$2,CSDA!C$1:C$500,0)),0)%,DB90*IFERROR(INDEX(CSDA!D$1:D$500,MATCH(DB$2,CSDA!C$1:C$500,0)),0)%,DF90*IFERROR(INDEX(CSDA!D$1:D$500,MATCH("Phí dịch vụ"&amp;PAYROLL!DF$2,CSDA!A$1:A$500&amp;CSDA!C$1:C$500,0)),0)%,DC90*IFERROR(INDEX(CSDA!D$1:D$500,MATCH("Phí dịch vụ"&amp;PAYROLL!DC$2,CSDA!A$1:A$500&amp;CSDA!C$1:C$500,0)),0)%,DH90*IFERROR(INDEX(CSDA!D$1:D$500,MATCH("Phí dịch vụ"&amp;PAYROLL!DH$2,CSDA!A$1:A$500&amp;CSDA!C$1:C$500,0)),0)%,DJ90*IFERROR(INDEX(CSDA!D$1:D$500,MATCH("Phí dịch vụ"&amp;PAYROLL!DJ$2,CSDA!A$1:A$500&amp;CSDA!C$1:C$500,0)),0)%,BN90*IFERROR(INDEX(CSDA!D$1:D$500,MATCH(BN$2,CSDA!C$1:C$500,0)),0)%)-BN90*7%</f>
        <v/>
      </c>
      <c r="DQ90">
        <f>IFERROR(INDEX(ADJ!$A$1:$BZ$1000,MATCH(PAYROLL!D90,ADJ!A$1:A$500,0),MATCH(PAYROLL!DQ$2,ADJ!$2:$2,0)),0)</f>
        <v/>
      </c>
      <c r="DR90">
        <f>IFERROR(INDEX(ADJ!$A$1:$BZ$1000,MATCH(PAYROLL!D90,ADJ!A$1:A$500,0),MATCH(PAYROLL!DR$2,ADJ!$2:$2,0)),0)</f>
        <v/>
      </c>
      <c r="DS90">
        <f>SUM(DP90:DR90)</f>
        <v/>
      </c>
      <c r="DT90">
        <f>EK90</f>
        <v/>
      </c>
      <c r="DU90">
        <f>SUM(DO90:DR90)</f>
        <v/>
      </c>
      <c r="DV90">
        <f>ROUND(DU90*0.1,0)</f>
        <v/>
      </c>
      <c r="DW90">
        <f>DU90+DV90</f>
        <v/>
      </c>
      <c r="DZ90">
        <f>IFERROR(INDEX(ADJ!$A$1:$BZ$1000,MATCH(PAYROLL!$D90,ADJ!A$1:A$500,0),MATCH(PAYROLL!DZ$2,ADJ!$2:$2,0)),0)</f>
        <v/>
      </c>
      <c r="EA90">
        <f>IFERROR(INDEX(ADJ!$A$1:$BZ$1000,MATCH(PAYROLL!$D90,ADJ!A$1:A$500,0),MATCH(PAYROLL!EA$2,ADJ!$2:$2,0)),0)</f>
        <v/>
      </c>
      <c r="EB90">
        <f>IFERROR(INDEX(ADJ!$A$1:$BZ$1000,MATCH(PAYROLL!$D90,ADJ!A$1:A$500,0),MATCH(PAYROLL!EB$2,ADJ!$2:$2,0)),0)</f>
        <v/>
      </c>
      <c r="EC90">
        <f>IFERROR(INDEX(ADJ!$A$1:$BZ$1000,MATCH(PAYROLL!$D90,ADJ!A$1:A$500,0),MATCH(PAYROLL!EC$2,ADJ!$2:$2,0)),0)</f>
        <v/>
      </c>
      <c r="ED90">
        <f>IFERROR(INDEX(ADJ!$A$1:$BZ$1000,MATCH(PAYROLL!$D90,ADJ!A$1:A$500,0),MATCH(PAYROLL!ED$2,ADJ!$2:$2,0)),0)</f>
        <v/>
      </c>
      <c r="EE90">
        <f>IFERROR(INDEX(ADJ!$A$1:$BZ$1000,MATCH(PAYROLL!$D90,ADJ!A$1:A$500,0),MATCH(PAYROLL!EE$2,ADJ!$2:$2,0)),0)</f>
        <v/>
      </c>
      <c r="EF90">
        <f>IFERROR(INDEX(ADJ!$A$1:$BZ$1000,MATCH(PAYROLL!$D90,ADJ!A$1:A$500,0),MATCH(PAYROLL!EF$2,ADJ!$2:$2,0)),0)</f>
        <v/>
      </c>
      <c r="EG90">
        <f>IFERROR(INDEX(ADJ!$A$1:$BZ$1000,MATCH(PAYROLL!$D90,ADJ!A$1:A$500,0),MATCH(PAYROLL!EG$2,ADJ!$2:$2,0)),0)</f>
        <v/>
      </c>
      <c r="EH90">
        <f>IFERROR(INDEX(ADJ!$A$1:$BZ$1000,MATCH(PAYROLL!$D90,ADJ!A$1:A$500,0),MATCH(PAYROLL!EH$2,ADJ!$2:$2,0)),0)</f>
        <v/>
      </c>
      <c r="EI90">
        <f>IFERROR(INDEX(ADJ!$A$1:$BZ$1000,MATCH(PAYROLL!D90,ADJ!A$1:A$500,0),MATCH(PAYROLL!EI$2,ADJ!$2:$2,0)),0)</f>
        <v/>
      </c>
      <c r="EJ90">
        <f>IFERROR(INDEX(ADJ!$A$1:$BZ$1000,MATCH(PAYROLL!$D90,ADJ!A$1:A$500,0),MATCH(PAYROLL!EJ$2,ADJ!$2:$2,0)),0)</f>
        <v/>
      </c>
      <c r="EK90">
        <f>SUM(DZ90:EJ90)</f>
        <v/>
      </c>
    </row>
    <row r="91">
      <c r="A91" t="n">
        <v>89</v>
      </c>
      <c r="B91" t="inlineStr">
        <is>
          <t>Triệu Thu Nhài</t>
        </is>
      </c>
      <c r="D91" t="inlineStr">
        <is>
          <t>160243-01</t>
        </is>
      </c>
      <c r="S91">
        <f>IFERROR(INDEX(PIS!$A$1:$BZ$1000,MATCH($D91,PIS!C$1:C$500,0),MATCH("Lương CB tháng trước",PIS!$1:$1,0)),0)</f>
        <v/>
      </c>
      <c r="T91">
        <f>IFERROR(INDEX(PIS!$A$1:$BZ$1000,MATCH($D91,PIS!C$1:C$500,0),MATCH("Lương CB hiện tại",PIS!$1:$1,0)),0)</f>
        <v/>
      </c>
      <c r="U91">
        <f>IFERROR(INDEX(PIS!$A$1:$BZ$1000,MATCH($D91,PIS!C$1:C$500,0),MATCH("Lương đóng BHBB",PIS!$1:$1,0)),0)</f>
        <v/>
      </c>
      <c r="V91">
        <f>IFERROR(INDEX(PIS!$A$1:$BZ$1000,MATCH($D91,PIS!C$1:C$500,0),MATCH(V$2,PIS!$2:$2,0)),0)</f>
        <v/>
      </c>
      <c r="W91">
        <f>IFERROR(INDEX(PIS!$A$1:$BZ$1000,MATCH($D91,PIS!C$1:C$500,0),MATCH(W$2,PIS!$2:$2,0)),0)</f>
        <v/>
      </c>
      <c r="X91">
        <f>IFERROR(INDEX(PIS!$A$1:$BZ$1000,MATCH($D91,PIS!C$1:C$500,0),MATCH(X$2,PIS!$2:$2,0)),0)</f>
        <v/>
      </c>
      <c r="Y91">
        <f>IFERROR(INDEX(PIS!$A$1:$BZ$1000,MATCH($D91,PIS!C$1:C$500,0),MATCH(Y$2,PIS!$2:$2,0)),0)</f>
        <v/>
      </c>
      <c r="Z91">
        <f>IFERROR(INDEX(PIS!$A$1:$BZ$1000,MATCH($D91,PIS!C$1:C$500,0),MATCH(Z$2,PIS!$2:$2,0)),0)</f>
        <v/>
      </c>
      <c r="AA91">
        <f>IFERROR(INDEX(PIS!$A$1:$BZ$1000,MATCH($D91,PIS!C$1:C$500,0),MATCH(AA$2,PIS!$2:$2,0)),0)</f>
        <v/>
      </c>
      <c r="AB91">
        <f>IFERROR(INDEX(PIS!$A$1:$BZ$1000,MATCH($D91,PIS!C$1:C$500,0),MATCH(AB$2,PIS!$2:$2,0)),0)</f>
        <v/>
      </c>
      <c r="AC91">
        <f>SUM(V91:AB91)</f>
        <v/>
      </c>
      <c r="AD91">
        <f>IFERROR(INDEX(TIMESHEET!$A$1:$AI$5000,MATCH($D91,TIMESHEET!A$1:A$500,0),MATCH("T100",TIMESHEET!$2:$2,0))-2,0)</f>
        <v/>
      </c>
      <c r="AE91">
        <f>IFERROR(INDEX(TIMESHEET!$A$1:$AI$5000,MATCH($D91,TIMESHEET!A$1:A$500,0),MATCH("T202",TIMESHEET!$2:$2,0)),0)</f>
        <v/>
      </c>
      <c r="AF91">
        <f>IFERROR(INDEX(TIMESHEET!$A$1:$AI$5000,MATCH($D91,TIMESHEET!A$1:A$500,0),MATCH("T302",TIMESHEET!$2:$2,0)),0)</f>
        <v/>
      </c>
      <c r="AG91">
        <f>IFERROR(INDEX(TIMESHEET!$A$1:$AI$5000,MATCH($D91,TIMESHEET!A$1:A$500,0),MATCH("T406",TIMESHEET!$2:$2,0)),0)</f>
        <v/>
      </c>
      <c r="AH91">
        <f>AE91+AG91</f>
        <v/>
      </c>
      <c r="AI91">
        <f>IFERROR(INDEX(TIMESHEET!$A$1:$AI$5000,MATCH($D91,TIMESHEET!A$1:A$500,0),MATCH("T701",TIMESHEET!$2:$2,0)),0)</f>
        <v/>
      </c>
      <c r="AJ91">
        <f>IFERROR(INDEX(TIMESHEET!$A$1:$AI$5000,MATCH($D91,TIMESHEET!B$1:B$500,0),MATCH("T320",TIMESHEET!$2:$2,0)),0)</f>
        <v/>
      </c>
      <c r="AK91">
        <f>IFERROR(IF(LEFT(INDEX(PIS!O$1:O$500,MATCH(D91,PIS!C$1:C$500)),1)="M",T91/AD91*SUM(AE91:AG91),T91*AD91),0)</f>
        <v/>
      </c>
      <c r="AL91">
        <f>IFERROR(INDEX(ADJ!$A$1:$BZ$1000,MATCH(PAYROLL!D91,ADJ!A$1:A$500,0),MATCH(PAYROLL!AL$2,ADJ!$2:$2,0)),0)</f>
        <v/>
      </c>
      <c r="AM91">
        <f>SUM(AK91:AL91)</f>
        <v/>
      </c>
      <c r="AN91">
        <f>IFERROR(ROUND(V91/$AD91*$AH91,0),0)</f>
        <v/>
      </c>
      <c r="AO91">
        <f>IFERROR(ROUND(W91/$AD91*$AH91,0),0)</f>
        <v/>
      </c>
      <c r="AP91">
        <f>IFERROR(ROUND(X91/$AD91*$AE91,0),0)</f>
        <v/>
      </c>
      <c r="AQ91">
        <f>IFERROR(ROUND(Y91/$AD91*$AH91,0),0)</f>
        <v/>
      </c>
      <c r="AR91">
        <f>IFERROR(ROUND(Z91/$AD91*$AH91,0),0)</f>
        <v/>
      </c>
      <c r="AS91">
        <f>IFERROR(ROUND(AA91/$AD91*$AH91,0),0)</f>
        <v/>
      </c>
      <c r="AT91">
        <f>IFERROR(IF((AE91+AF91+AG91)&gt;13,AB91,ROUND(AB91/AD91*AH91,0)),0)</f>
        <v/>
      </c>
      <c r="AU91">
        <f>IFERROR(INDEX(ADJ!$A$1:$BZ$1000,MATCH(PAYROLL!D91,ADJ!A$1:A$500,0),MATCH(PAYROLL!AU$2,ADJ!$2:$2,0)),0)</f>
        <v/>
      </c>
      <c r="AV91">
        <f>ROUND(SUM(AN91:AU91),0)</f>
        <v/>
      </c>
      <c r="AW91">
        <f>IFERROR(INDEX(TIMESHEET!$A$1:$AI$5000,MATCH(PAYROLL!D91,TIMESHEET!A$1:A$500,0),MATCH("T620",TIMESHEET!$2:$2,0)),0)</f>
        <v/>
      </c>
      <c r="AX91">
        <f>IFERROR(INDEX(TIMESHEET!$A$1:$AI$5000,MATCH(PAYROLL!D91,TIMESHEET!A$1:A$500,0),MATCH("T601",TIMESHEET!$2:$2,0)),0)</f>
        <v/>
      </c>
      <c r="AY91">
        <f>IFERROR(INDEX(TIMESHEET!$A$1:$AI$5000,MATCH(PAYROLL!D91,TIMESHEET!A$1:A$500,0),MATCH("T602",TIMESHEET!$2:$2,0)),0)</f>
        <v/>
      </c>
      <c r="AZ91">
        <f>IFERROR(INDEX(TIMESHEET!$A$1:$AI$5000,MATCH(PAYROLL!D91,TIMESHEET!A$1:A$500,0),MATCH("T603",TIMESHEET!$2:$2,0)),0)</f>
        <v/>
      </c>
      <c r="BA91">
        <f>IFERROR(INDEX(TIMESHEET!$A$1:$AI$5000,MATCH(PAYROLL!D91,TIMESHEET!A$1:A$500,0),MATCH("T611",TIMESHEET!$2:$2,0)),0)</f>
        <v/>
      </c>
      <c r="BB91">
        <f>IFERROR(INDEX(TIMESHEET!$A$1:$AI$5000,MATCH(PAYROLL!D91,TIMESHEET!A$1:A$500,0),MATCH("T612",TIMESHEET!$2:$2,0)),0)</f>
        <v/>
      </c>
      <c r="BC91">
        <f>IFERROR(INDEX(TIMESHEET!$A$1:$AI$5000,MATCH(PAYROLL!D91,TIMESHEET!A$1:A$500,0),MATCH("T613",TIMESHEET!$2:$2,0)),0)</f>
        <v/>
      </c>
      <c r="BD91">
        <f>IFERROR(INDEX(TIMESHEET!$A$1:$AI$5000,MATCH(PAYROLL!D91,TIMESHEET!A$1:A$500,0),MATCH("T500",TIMESHEET!$2:$2,0)),0)</f>
        <v/>
      </c>
      <c r="BE91">
        <f>IFERROR(IF(LEFT(INDEX(PIS!O$1:O$500,MATCH(D91,PIS!C$1:C$500)),1)="M",T91/AD91/8*(AW91+AX91*1.5+AY91*2+AZ91*3+BA91*2.1+BB91*2.7+BC91*3.9+BD91*0.3),T91/8*(AW91+AX91*1.5+AY91*2+AZ91*3+BA91*2.1+BB91*2.7+BC91*3.9+BD91*0.3)),0)</f>
        <v/>
      </c>
      <c r="BF91">
        <f>IFERROR(INDEX(ADJ!$A$1:$BZ$1000,MATCH(PAYROLL!$D91,ADJ!A$1:A$500,0),MATCH(PAYROLL!BF$2,ADJ!$2:$2,0)),0)</f>
        <v/>
      </c>
      <c r="BG91">
        <f>IFERROR(INDEX(ADJ!$A$1:$BZ$1000,MATCH(PAYROLL!D91,ADJ!A$1:A$500,0),MATCH(PAYROLL!BG$2,ADJ!$2:$2,0)),0)</f>
        <v/>
      </c>
      <c r="BH91">
        <f>IFERROR(INDEX(ADJ!$A$1:$BZ$1000,MATCH(PAYROLL!D91,ADJ!A$1:A$500,0),MATCH(PAYROLL!BH$2,ADJ!$2:$2,0)),0)</f>
        <v/>
      </c>
      <c r="BI91">
        <f>IFERROR(INDEX(ADJ!$A$1:$BZ$1000,MATCH(PAYROLL!D91,ADJ!A$1:A$500,0),MATCH(PAYROLL!BI$2,ADJ!$2:$2,0)),0)</f>
        <v/>
      </c>
      <c r="BJ91">
        <f>IFERROR(INDEX(ADJ!$A$1:$BZ$1000,MATCH(PAYROLL!D91,ADJ!A$1:A$500,0),MATCH(PAYROLL!BJ$2,ADJ!$2:$2,0)),0)</f>
        <v/>
      </c>
      <c r="BK91">
        <f>SUM(BF91:BJ91)</f>
        <v/>
      </c>
      <c r="BL91">
        <f>IFERROR(INDEX(ADJ!$A$1:$BZ$1000,MATCH(PAYROLL!D91,ADJ!A$1:A$500,0),MATCH(PAYROLL!BL$2,ADJ!$2:$2,0)),0)</f>
        <v/>
      </c>
      <c r="BM91">
        <f>IFERROR(INDEX(ADJ!$A$1:$BZ$1000,MATCH(PAYROLL!D91,ADJ!A$1:A$500,0),MATCH(PAYROLL!BM$2,ADJ!$2:$2,0)),0)</f>
        <v/>
      </c>
      <c r="BN91">
        <f>IFERROR(INDEX(ADJ!$A$1:$BZ$1000,MATCH(PAYROLL!D91,ADJ!A$1:A$500,0),MATCH(PAYROLL!BN$2,ADJ!$2:$2,0)),0)</f>
        <v/>
      </c>
      <c r="BO91">
        <f>IFERROR(INDEX(ADJ!$A$1:$BZ$1000,MATCH(PAYROLL!D91,ADJ!A$1:A$500,0),MATCH(PAYROLL!BO$2,ADJ!$2:$2,0)),0)</f>
        <v/>
      </c>
      <c r="BP91">
        <f>SUM(AM91,AV91,BE91,BK91,BL91:BO91)</f>
        <v/>
      </c>
      <c r="BQ91">
        <f>BO91</f>
        <v/>
      </c>
      <c r="BR91">
        <f>IFERROR(ROUND(IF(LEFT(INDEX(PIS!O$1:O$500,MATCH(D91,PIS!C$1:C$500)),1)="D",T91/8*(BD91*0.3),IF(LEFT(INDEX(PIS!O$1:O$500,MATCH(D91,PIS!C$1:C$500)),1)="H",T91*($BD91*0.3),T91/$AD91/8*($BD91*0.3))),0),0)</f>
        <v/>
      </c>
      <c r="BS91">
        <f>IF(AP91&lt;1,0,MIN(AP91,730000))</f>
        <v/>
      </c>
      <c r="BT91">
        <f>IFERROR(ROUND((BE91-SUM(AW91:BC91)*T91/AD91/8),0)-BR91,0)</f>
        <v/>
      </c>
      <c r="BU91">
        <f>AO91</f>
        <v/>
      </c>
      <c r="BV91">
        <f>SUM(BQ91:BU91)</f>
        <v/>
      </c>
      <c r="BW91">
        <f>BP91-BV91</f>
        <v/>
      </c>
      <c r="BX91">
        <f>IFERROR(IF(RIGHT(INDEX(PIS!O$1:O$500,MATCH(D91,PIS!C$1:C$500)),5)="Gross",MIN(U91+V91,VLOOKUP("R700",TSC!B:C,2,0)*VLOOKUP("R101",TSC!B:C,2,0))*VLOOKUP("R701",TSC!B:C,2,0)%,0),0)</f>
        <v/>
      </c>
      <c r="BY91">
        <f>IFERROR(IF(RIGHT(INDEX(PIS!O$1:O$500,MATCH(D91,PIS!C$1:C$500)),5)="Gross",MIN(U91+V91,VLOOKUP("R700",TSC!B:C,2,0)*VLOOKUP("R101",TSC!B:C,2,0))*VLOOKUP("T704",TSC!B:C,2,0)%,0),0)</f>
        <v/>
      </c>
      <c r="BZ91">
        <f>IFERROR(IF(RIGHT(INDEX(PIS!O$1:O$500,MATCH(D91,PIS!C$1:C$500)),5)="Gross",MIN(U91+V91,VLOOKUP("R700",TSC!B:C,2,0)*VLOOKUP("1",TSC!F:G,2,0))*VLOOKUP("T705",TSC!B:C,2,0)%,0),0)</f>
        <v/>
      </c>
      <c r="CA91">
        <f>IFERROR(INDEX(ADJ!$A$1:$BZ$1000,MATCH(PAYROLL!D91,ADJ!A$1:A$500,0),MATCH(PAYROLL!CA$2,ADJ!$2:$2,0)),0)</f>
        <v/>
      </c>
      <c r="CB91">
        <f>IFERROR(INDEX(ADJ!$A$1:$BZ$1000,MATCH(PAYROLL!D91,ADJ!A$1:A$500,0),MATCH(PAYROLL!CB$2,ADJ!$2:$2,0)),0)</f>
        <v/>
      </c>
      <c r="CC91">
        <f>SUM(BX91:CB91)</f>
        <v/>
      </c>
      <c r="CD91">
        <f>IFERROR(INDEX(PIS!$A$1:$BZ$1000,MATCH(PAYROLL!D91,PIS!C$1:C$500,0),MATCH(PAYROLL!CD$1,PIS!$1:$1,0)),0)</f>
        <v/>
      </c>
      <c r="CE91">
        <f>IFERROR(IF(OR(INDEX(PIS!P$1:P$500,MATCH(D91,PIS!C$1:C$500,0))="LT2",INDEX(PIS!P$1:P$500,MATCH(D91,PIS!C$1:C$500,0))="P10"),0,SUM(CC91,CD91*VLOOKUP("R601",TSC!B:C,2,0),VLOOKUP("R602",TSC!B:C,2,0))),0)</f>
        <v/>
      </c>
      <c r="CF91">
        <f>MAX(BW91-CE91,0)</f>
        <v/>
      </c>
      <c r="CG91">
        <f>IFERROR(IF(OR(RIGHT(INDEX(PIS!P$1:P$500,MATCH(D91,PIS!C$1:C$500)),5)="P10",RIGHT(INDEX(PIS!P$1:P$500,MATCH(D91,PIS!C$1:C$500)),5)="CK"),0,IF(CF91&lt;=5000000,CF91*5%,IF(CF91&lt;=10000000,CF91*10%-250000,IF(CF91&lt;=18000000,CF91*15%-750000,IF(CF91&lt;=32000000,CF91*20%-1650000,IF(CF91&lt;=52000000,CF91*25%-3250000,IF(CF91&lt;=80000000,BH91*30%-5850000,CF91*35%-9850000))))))),0)</f>
        <v/>
      </c>
      <c r="CH91">
        <f>IFERROR(IF(OR(INDEX(PIS!P$1:P$500,MATCH(D91,PIS!C$1:C$500))="LT",INDEX(PIS!P$1:P$500,MATCH(D91,PIS!C$1:C$500))="CK"),0,IF(CF91&lt;2000000,0,CF91*10%)),0)</f>
        <v/>
      </c>
      <c r="CI91">
        <f>IFERROR(INDEX(ADJ!$A$1:$BZ$1000,MATCH(PAYROLL!D91,ADJ!A$1:A$500,0),MATCH(PAYROLL!CI$2,ADJ!$2:$2,0)),0)</f>
        <v/>
      </c>
      <c r="CJ91">
        <f>IFERROR(INDEX(ADJ!$A$1:$BZ$1000,MATCH(PAYROLL!D91,ADJ!A$1:A$500,0),MATCH(PAYROLL!CJ$2,ADJ!$2:$2,0)),0)</f>
        <v/>
      </c>
      <c r="CK91">
        <f>IFERROR(INDEX(ADJ!$A$1:$BZ$1000,MATCH(PAYROLL!D91,ADJ!A$1:A$500,0),MATCH(PAYROLL!CK$2,ADJ!$2:$2,0)),0)</f>
        <v/>
      </c>
      <c r="CL91">
        <f>SUM(CG91:CK91)</f>
        <v/>
      </c>
      <c r="CM91">
        <f>ROUND(SUM(CH91:CK91),0)</f>
        <v/>
      </c>
      <c r="CN91">
        <f>IFERROR(INDEX(CSDA!D$1:D$500,MATCH($CN$2,CSDA!C$1:C$500,0))*INDEX(PIS!V$1:V$500,MATCH(D91,PIS!C$1:C$500))+INDEX(ADJ!$A$1:$BZ$1000,MATCH(PAYROLL!D91,ADJ!A$1:A$500,0),MATCH(PAYROLL!CN$2,ADJ!$2:$2,0)),0)</f>
        <v/>
      </c>
      <c r="CO91">
        <f>IFERROR(INDEX(ADJ!$A$1:$BZ$1000,MATCH(PAYROLL!D91,ADJ!A$1:A$500,0),MATCH(PAYROLL!CO$2,ADJ!$2:$2,0)),0)</f>
        <v/>
      </c>
      <c r="CP91">
        <f>IFERROR(INDEX(ADJ!$A$1:$BZ$1000,MATCH(PAYROLL!D91,ADJ!A$1:A$500,0),MATCH(PAYROLL!CP$2,ADJ!$2:$2,0)),0)</f>
        <v/>
      </c>
      <c r="CQ91">
        <f>BP91-CL91-CI91-CM91-CN91-CO91-CP91-CC91</f>
        <v/>
      </c>
      <c r="CR91">
        <f>IFERROR(IF(RIGHT(INDEX(PIS!O$1:O$500,MATCH(D91,PIS!C$1:C$500,0)),5)="Gross",MIN(U91+V91,VLOOKUP("R700",TSC!B:C,2,0)*VLOOKUP("R101",TSC!B:C,2,0))*(VLOOKUP("T711",TSC!B:C,2,0)+VLOOKUP("T712",TSC!B:C,2,0))%,MIN(T91+V91,VLOOKUP("R700",TSC!B:C,2,0)*VLOOKUP("R101",TSC!B:C,2,0))*(VLOOKUP("T711",TSC!B:C,2,0)+VLOOKUP("T712",TSC!B:C,2,0)+VLOOKUP("R701",TSC!B:C,2,0))%),0)</f>
        <v/>
      </c>
      <c r="CS91">
        <f>IFERROR(IF(RIGHT(INDEX(PIS!O$1:O$500,MATCH(D91,PIS!C$1:C$500,0)),5)="Gross",MIN(U91+V91,VLOOKUP("R700",TSC!B:C,2,0)*VLOOKUP("R101",TSC!B:C,2,0))*(VLOOKUP("T714",TSC!B:C,2,0))%,MIN(T91+V91,VLOOKUP("R700",TSC!B:C,2,0)*VLOOKUP("R101",TSC!B:C,2,0))*(VLOOKUP("T704",TSC!B:C,2,0)+VLOOKUP("T714",TSC!B:C,2,0))%),0)</f>
        <v/>
      </c>
      <c r="CT91">
        <f>IFERROR(IF(RIGHT(INDEX(PIS!O$1:O$500,MATCH(D91,PIS!C$1:C$500,0)),5)="Gross",MIN(U91+V91,VLOOKUP("R700",TSC!B:C,2,0)*VLOOKUP("R101",TSC!B:C,2,0))*VLOOKUP("T705",TSC!B:C,2,0)%,MIN(T91+V91,VLOOKUP("R700",TSC!B:C,2,0)*VLOOKUP("R101",TSC!B:C,2,0))*VLOOKUP("T705",TSC!B:C,2,0)%),0)</f>
        <v/>
      </c>
      <c r="CU91">
        <f>IFERROR(IF(RIGHT(INDEX(PIS!O$1:O$500,MATCH(D91,PIS!C$1:C$500,0)),5)="Gross",MIN(U91+V91,VLOOKUP("R700",TSC!B:C,2,0)*VLOOKUP("R101",TSC!B:C,2,0))*(VLOOKUP("T713",TSC!B:C,2,0))%,MIN(T91+V91,VLOOKUP("R700",TSC!B:C,2,0)*VLOOKUP("R101",TSC!B:C,2,0))*(VLOOKUP("T713",TSC!B:C,2,0))%),0)</f>
        <v/>
      </c>
      <c r="CV91">
        <f>IFERROR(INDEX(ADJ!$A$1:$BZ$1000,MATCH(PAYROLL!D91,ADJ!A$1:A$500,0),MATCH(PAYROLL!CV$2,ADJ!$2:$2,0)),0)</f>
        <v/>
      </c>
      <c r="CW91">
        <f>IFERROR(INDEX(ADJ!$A$1:$BZ$1000,MATCH(PAYROLL!D91,ADJ!A$1:A$500,0),MATCH(PAYROLL!CW$2,ADJ!$2:$2,0)),0)</f>
        <v/>
      </c>
      <c r="CX91">
        <f>SUM(CR91:CW91)</f>
        <v/>
      </c>
      <c r="CY91">
        <f>ROUND(IF(CR91&gt;0,T91+V91*VLOOKUP("R202",TSC!$B$1:$C$500,2,0),0),0)</f>
        <v/>
      </c>
      <c r="CZ91">
        <f>IFERROR(INDEX(CSDA!D$1:D$500,MATCH($CZ$2,CSDA!C$1:C$500,0)),0)</f>
        <v/>
      </c>
      <c r="DA91">
        <f>ROUND(T91*0.7%,0)</f>
        <v/>
      </c>
      <c r="DB91">
        <f>ROUND(T91/12,0)</f>
        <v/>
      </c>
      <c r="DC91">
        <f ref="DC91" t="array">IFERROR(INDEX(CSDA!D$1:D$500,MATCH("Trích giữ"&amp;PAYROLL!DC$2,CSDA!A$1:A$500&amp;CSDA!C$1:C$500,0)),0)</f>
        <v/>
      </c>
      <c r="DD91">
        <f ref="DD91" t="array">IFERROR(INDEX(CSDA!D$1:D$500,MATCH("Trích giữ"&amp;PAYROLL!DD$2,CSDA!A$1:A$500&amp;CSDA!C$1:C$500,0)),0)</f>
        <v/>
      </c>
      <c r="DE91">
        <f ref="DE91" t="array">IFERROR(INDEX(CSDA!D$1:D$500,MATCH("Trích giữ"&amp;PAYROLL!DE$2,CSDA!A$1:A$500&amp;CSDA!C$1:C$500,0)),0)</f>
        <v/>
      </c>
      <c r="DF91">
        <f>IFERROR(INDEX(CSDA!D$1:D$500,MATCH(PAYROLL!DF$2,CSDA!C$1:C$500,0)),0)</f>
        <v/>
      </c>
      <c r="DG91">
        <f ref="DG91" t="array">IFERROR(INDEX(CSDA!D$1:D$500,MATCH("Trích giữ"&amp;PAYROLL!DG$2,CSDA!A$1:A$500&amp;CSDA!C$1:C$500,0)),0)</f>
        <v/>
      </c>
      <c r="DH91">
        <f>ROUND(T91/26,0)</f>
        <v/>
      </c>
      <c r="DI91">
        <f ref="DI91" t="array">IFERROR(INDEX(CSDA!D$1:D$500,MATCH("Trích giữ"&amp;PAYROLL!DI$2,CSDA!A$1:A$500&amp;CSDA!C$1:C$500,0)),0)</f>
        <v/>
      </c>
      <c r="DJ91">
        <f>IF(U91=0,T91*21.5%-BL91,0)</f>
        <v/>
      </c>
      <c r="DK91">
        <f ref="DK91" t="array">IFERROR(INDEX(CSDA!D$1:D$500,MATCH("Trích giữ"&amp;PAYROLL!DK$2,CSDA!A$1:A$500&amp;CSDA!C$1:C$500,0)),0)</f>
        <v/>
      </c>
      <c r="DL91">
        <f>IFERROR(INDEX(CSDA!D$1:D$500,MATCH(PAYROLL!DL$2,CSDA!C$1:C$500,0))/12,0)</f>
        <v/>
      </c>
      <c r="DM91">
        <f>SUM(DB91:DL91)</f>
        <v/>
      </c>
      <c r="DN91">
        <f>IFERROR(INDEX(ADJ!$A$1:$BZ$1000,MATCH(PAYROLL!D91,ADJ!A$1:A$500,0),MATCH(PAYROLL!DN$2,ADJ!$2:$2,0)),0)</f>
        <v/>
      </c>
      <c r="DO91">
        <f>IFERROR(SUM(BP91,DM91:DN91,CX91:DA91)-DT91,0)</f>
        <v/>
      </c>
      <c r="DP91">
        <f ref="DP91" t="array">SUM(BW91*IFERROR(INDEX(CSDA!D$1:D$500,MATCH(BW$2,CSDA!C$1:C$500,0)),0)%,CX91*IFERROR(INDEX(CSDA!D$1:D$500,MATCH(CX$2,CSDA!C$1:C$500,0)),0)%,DA91*IFERROR(INDEX(CSDA!D$1:D$500,MATCH(DA$2,CSDA!C$1:C$500,0)),0)%,DB91*IFERROR(INDEX(CSDA!D$1:D$500,MATCH(DB$2,CSDA!C$1:C$500,0)),0)%,DF91*IFERROR(INDEX(CSDA!D$1:D$500,MATCH("Phí dịch vụ"&amp;PAYROLL!DF$2,CSDA!A$1:A$500&amp;CSDA!C$1:C$500,0)),0)%,DC91*IFERROR(INDEX(CSDA!D$1:D$500,MATCH("Phí dịch vụ"&amp;PAYROLL!DC$2,CSDA!A$1:A$500&amp;CSDA!C$1:C$500,0)),0)%,DH91*IFERROR(INDEX(CSDA!D$1:D$500,MATCH("Phí dịch vụ"&amp;PAYROLL!DH$2,CSDA!A$1:A$500&amp;CSDA!C$1:C$500,0)),0)%,DJ91*IFERROR(INDEX(CSDA!D$1:D$500,MATCH("Phí dịch vụ"&amp;PAYROLL!DJ$2,CSDA!A$1:A$500&amp;CSDA!C$1:C$500,0)),0)%,BN91*IFERROR(INDEX(CSDA!D$1:D$500,MATCH(BN$2,CSDA!C$1:C$500,0)),0)%)-BN91*7%</f>
        <v/>
      </c>
      <c r="DQ91">
        <f>IFERROR(INDEX(ADJ!$A$1:$BZ$1000,MATCH(PAYROLL!D91,ADJ!A$1:A$500,0),MATCH(PAYROLL!DQ$2,ADJ!$2:$2,0)),0)</f>
        <v/>
      </c>
      <c r="DR91">
        <f>IFERROR(INDEX(ADJ!$A$1:$BZ$1000,MATCH(PAYROLL!D91,ADJ!A$1:A$500,0),MATCH(PAYROLL!DR$2,ADJ!$2:$2,0)),0)</f>
        <v/>
      </c>
      <c r="DS91">
        <f>SUM(DP91:DR91)</f>
        <v/>
      </c>
      <c r="DT91">
        <f>EK91</f>
        <v/>
      </c>
      <c r="DU91">
        <f>SUM(DO91:DR91)</f>
        <v/>
      </c>
      <c r="DV91">
        <f>ROUND(DU91*0.1,0)</f>
        <v/>
      </c>
      <c r="DW91">
        <f>DU91+DV91</f>
        <v/>
      </c>
      <c r="DZ91">
        <f>IFERROR(INDEX(ADJ!$A$1:$BZ$1000,MATCH(PAYROLL!$D91,ADJ!A$1:A$500,0),MATCH(PAYROLL!DZ$2,ADJ!$2:$2,0)),0)</f>
        <v/>
      </c>
      <c r="EA91">
        <f>IFERROR(INDEX(ADJ!$A$1:$BZ$1000,MATCH(PAYROLL!$D91,ADJ!A$1:A$500,0),MATCH(PAYROLL!EA$2,ADJ!$2:$2,0)),0)</f>
        <v/>
      </c>
      <c r="EB91">
        <f>IFERROR(INDEX(ADJ!$A$1:$BZ$1000,MATCH(PAYROLL!$D91,ADJ!A$1:A$500,0),MATCH(PAYROLL!EB$2,ADJ!$2:$2,0)),0)</f>
        <v/>
      </c>
      <c r="EC91">
        <f>IFERROR(INDEX(ADJ!$A$1:$BZ$1000,MATCH(PAYROLL!$D91,ADJ!A$1:A$500,0),MATCH(PAYROLL!EC$2,ADJ!$2:$2,0)),0)</f>
        <v/>
      </c>
      <c r="ED91">
        <f>IFERROR(INDEX(ADJ!$A$1:$BZ$1000,MATCH(PAYROLL!$D91,ADJ!A$1:A$500,0),MATCH(PAYROLL!ED$2,ADJ!$2:$2,0)),0)</f>
        <v/>
      </c>
      <c r="EE91">
        <f>IFERROR(INDEX(ADJ!$A$1:$BZ$1000,MATCH(PAYROLL!$D91,ADJ!A$1:A$500,0),MATCH(PAYROLL!EE$2,ADJ!$2:$2,0)),0)</f>
        <v/>
      </c>
      <c r="EF91">
        <f>IFERROR(INDEX(ADJ!$A$1:$BZ$1000,MATCH(PAYROLL!$D91,ADJ!A$1:A$500,0),MATCH(PAYROLL!EF$2,ADJ!$2:$2,0)),0)</f>
        <v/>
      </c>
      <c r="EG91">
        <f>IFERROR(INDEX(ADJ!$A$1:$BZ$1000,MATCH(PAYROLL!$D91,ADJ!A$1:A$500,0),MATCH(PAYROLL!EG$2,ADJ!$2:$2,0)),0)</f>
        <v/>
      </c>
      <c r="EH91">
        <f>IFERROR(INDEX(ADJ!$A$1:$BZ$1000,MATCH(PAYROLL!$D91,ADJ!A$1:A$500,0),MATCH(PAYROLL!EH$2,ADJ!$2:$2,0)),0)</f>
        <v/>
      </c>
      <c r="EI91">
        <f>IFERROR(INDEX(ADJ!$A$1:$BZ$1000,MATCH(PAYROLL!D91,ADJ!A$1:A$500,0),MATCH(PAYROLL!EI$2,ADJ!$2:$2,0)),0)</f>
        <v/>
      </c>
      <c r="EJ91">
        <f>IFERROR(INDEX(ADJ!$A$1:$BZ$1000,MATCH(PAYROLL!$D91,ADJ!A$1:A$500,0),MATCH(PAYROLL!EJ$2,ADJ!$2:$2,0)),0)</f>
        <v/>
      </c>
      <c r="EK91">
        <f>SUM(DZ91:EJ91)</f>
        <v/>
      </c>
    </row>
    <row r="92">
      <c r="A92" t="n">
        <v>90</v>
      </c>
      <c r="B92" t="inlineStr">
        <is>
          <t>Vũ Ngọc Long</t>
        </is>
      </c>
      <c r="D92" t="inlineStr">
        <is>
          <t>160244-01</t>
        </is>
      </c>
      <c r="S92">
        <f>IFERROR(INDEX(PIS!$A$1:$BZ$1000,MATCH($D92,PIS!C$1:C$500,0),MATCH("Lương CB tháng trước",PIS!$1:$1,0)),0)</f>
        <v/>
      </c>
      <c r="T92">
        <f>IFERROR(INDEX(PIS!$A$1:$BZ$1000,MATCH($D92,PIS!C$1:C$500,0),MATCH("Lương CB hiện tại",PIS!$1:$1,0)),0)</f>
        <v/>
      </c>
      <c r="U92">
        <f>IFERROR(INDEX(PIS!$A$1:$BZ$1000,MATCH($D92,PIS!C$1:C$500,0),MATCH("Lương đóng BHBB",PIS!$1:$1,0)),0)</f>
        <v/>
      </c>
      <c r="V92">
        <f>IFERROR(INDEX(PIS!$A$1:$BZ$1000,MATCH($D92,PIS!C$1:C$500,0),MATCH(V$2,PIS!$2:$2,0)),0)</f>
        <v/>
      </c>
      <c r="W92">
        <f>IFERROR(INDEX(PIS!$A$1:$BZ$1000,MATCH($D92,PIS!C$1:C$500,0),MATCH(W$2,PIS!$2:$2,0)),0)</f>
        <v/>
      </c>
      <c r="X92">
        <f>IFERROR(INDEX(PIS!$A$1:$BZ$1000,MATCH($D92,PIS!C$1:C$500,0),MATCH(X$2,PIS!$2:$2,0)),0)</f>
        <v/>
      </c>
      <c r="Y92">
        <f>IFERROR(INDEX(PIS!$A$1:$BZ$1000,MATCH($D92,PIS!C$1:C$500,0),MATCH(Y$2,PIS!$2:$2,0)),0)</f>
        <v/>
      </c>
      <c r="Z92">
        <f>IFERROR(INDEX(PIS!$A$1:$BZ$1000,MATCH($D92,PIS!C$1:C$500,0),MATCH(Z$2,PIS!$2:$2,0)),0)</f>
        <v/>
      </c>
      <c r="AA92">
        <f>IFERROR(INDEX(PIS!$A$1:$BZ$1000,MATCH($D92,PIS!C$1:C$500,0),MATCH(AA$2,PIS!$2:$2,0)),0)</f>
        <v/>
      </c>
      <c r="AB92">
        <f>IFERROR(INDEX(PIS!$A$1:$BZ$1000,MATCH($D92,PIS!C$1:C$500,0),MATCH(AB$2,PIS!$2:$2,0)),0)</f>
        <v/>
      </c>
      <c r="AC92">
        <f>SUM(V92:AB92)</f>
        <v/>
      </c>
      <c r="AD92">
        <f>IFERROR(INDEX(TIMESHEET!$A$1:$AI$5000,MATCH($D92,TIMESHEET!A$1:A$500,0),MATCH("T100",TIMESHEET!$2:$2,0))-2,0)</f>
        <v/>
      </c>
      <c r="AE92">
        <f>IFERROR(INDEX(TIMESHEET!$A$1:$AI$5000,MATCH($D92,TIMESHEET!A$1:A$500,0),MATCH("T202",TIMESHEET!$2:$2,0)),0)</f>
        <v/>
      </c>
      <c r="AF92">
        <f>IFERROR(INDEX(TIMESHEET!$A$1:$AI$5000,MATCH($D92,TIMESHEET!A$1:A$500,0),MATCH("T302",TIMESHEET!$2:$2,0)),0)</f>
        <v/>
      </c>
      <c r="AG92">
        <f>IFERROR(INDEX(TIMESHEET!$A$1:$AI$5000,MATCH($D92,TIMESHEET!A$1:A$500,0),MATCH("T406",TIMESHEET!$2:$2,0)),0)</f>
        <v/>
      </c>
      <c r="AH92">
        <f>AE92+AG92</f>
        <v/>
      </c>
      <c r="AI92">
        <f>IFERROR(INDEX(TIMESHEET!$A$1:$AI$5000,MATCH($D92,TIMESHEET!A$1:A$500,0),MATCH("T701",TIMESHEET!$2:$2,0)),0)</f>
        <v/>
      </c>
      <c r="AJ92">
        <f>IFERROR(INDEX(TIMESHEET!$A$1:$AI$5000,MATCH($D92,TIMESHEET!B$1:B$500,0),MATCH("T320",TIMESHEET!$2:$2,0)),0)</f>
        <v/>
      </c>
      <c r="AK92">
        <f>IFERROR(IF(LEFT(INDEX(PIS!O$1:O$500,MATCH(D92,PIS!C$1:C$500)),1)="M",T92/AD92*SUM(AE92:AG92),T92*AD92),0)</f>
        <v/>
      </c>
      <c r="AL92">
        <f>IFERROR(INDEX(ADJ!$A$1:$BZ$1000,MATCH(PAYROLL!D92,ADJ!A$1:A$500,0),MATCH(PAYROLL!AL$2,ADJ!$2:$2,0)),0)</f>
        <v/>
      </c>
      <c r="AM92">
        <f>SUM(AK92:AL92)</f>
        <v/>
      </c>
      <c r="AN92">
        <f>IFERROR(ROUND(V92/$AD92*$AH92,0),0)</f>
        <v/>
      </c>
      <c r="AO92">
        <f>IFERROR(ROUND(W92/$AD92*$AH92,0),0)</f>
        <v/>
      </c>
      <c r="AP92">
        <f>IFERROR(ROUND(X92/$AD92*$AE92,0),0)</f>
        <v/>
      </c>
      <c r="AQ92">
        <f>IFERROR(ROUND(Y92/$AD92*$AH92,0),0)</f>
        <v/>
      </c>
      <c r="AR92">
        <f>IFERROR(ROUND(Z92/$AD92*$AH92,0),0)</f>
        <v/>
      </c>
      <c r="AS92">
        <f>IFERROR(ROUND(AA92/$AD92*$AH92,0),0)</f>
        <v/>
      </c>
      <c r="AT92">
        <f>IFERROR(IF((AE92+AF92+AG92)&gt;13,AB92,ROUND(AB92/AD92*AH92,0)),0)</f>
        <v/>
      </c>
      <c r="AU92">
        <f>IFERROR(INDEX(ADJ!$A$1:$BZ$1000,MATCH(PAYROLL!D92,ADJ!A$1:A$500,0),MATCH(PAYROLL!AU$2,ADJ!$2:$2,0)),0)</f>
        <v/>
      </c>
      <c r="AV92">
        <f>ROUND(SUM(AN92:AU92),0)</f>
        <v/>
      </c>
      <c r="AW92">
        <f>IFERROR(INDEX(TIMESHEET!$A$1:$AI$5000,MATCH(PAYROLL!D92,TIMESHEET!A$1:A$500,0),MATCH("T620",TIMESHEET!$2:$2,0)),0)</f>
        <v/>
      </c>
      <c r="AX92">
        <f>IFERROR(INDEX(TIMESHEET!$A$1:$AI$5000,MATCH(PAYROLL!D92,TIMESHEET!A$1:A$500,0),MATCH("T601",TIMESHEET!$2:$2,0)),0)</f>
        <v/>
      </c>
      <c r="AY92">
        <f>IFERROR(INDEX(TIMESHEET!$A$1:$AI$5000,MATCH(PAYROLL!D92,TIMESHEET!A$1:A$500,0),MATCH("T602",TIMESHEET!$2:$2,0)),0)</f>
        <v/>
      </c>
      <c r="AZ92">
        <f>IFERROR(INDEX(TIMESHEET!$A$1:$AI$5000,MATCH(PAYROLL!D92,TIMESHEET!A$1:A$500,0),MATCH("T603",TIMESHEET!$2:$2,0)),0)</f>
        <v/>
      </c>
      <c r="BA92">
        <f>IFERROR(INDEX(TIMESHEET!$A$1:$AI$5000,MATCH(PAYROLL!D92,TIMESHEET!A$1:A$500,0),MATCH("T611",TIMESHEET!$2:$2,0)),0)</f>
        <v/>
      </c>
      <c r="BB92">
        <f>IFERROR(INDEX(TIMESHEET!$A$1:$AI$5000,MATCH(PAYROLL!D92,TIMESHEET!A$1:A$500,0),MATCH("T612",TIMESHEET!$2:$2,0)),0)</f>
        <v/>
      </c>
      <c r="BC92">
        <f>IFERROR(INDEX(TIMESHEET!$A$1:$AI$5000,MATCH(PAYROLL!D92,TIMESHEET!A$1:A$500,0),MATCH("T613",TIMESHEET!$2:$2,0)),0)</f>
        <v/>
      </c>
      <c r="BD92">
        <f>IFERROR(INDEX(TIMESHEET!$A$1:$AI$5000,MATCH(PAYROLL!D92,TIMESHEET!A$1:A$500,0),MATCH("T500",TIMESHEET!$2:$2,0)),0)</f>
        <v/>
      </c>
      <c r="BE92">
        <f>IFERROR(IF(LEFT(INDEX(PIS!O$1:O$500,MATCH(D92,PIS!C$1:C$500)),1)="M",T92/AD92/8*(AW92+AX92*1.5+AY92*2+AZ92*3+BA92*2.1+BB92*2.7+BC92*3.9+BD92*0.3),T92/8*(AW92+AX92*1.5+AY92*2+AZ92*3+BA92*2.1+BB92*2.7+BC92*3.9+BD92*0.3)),0)</f>
        <v/>
      </c>
      <c r="BF92">
        <f>IFERROR(INDEX(ADJ!$A$1:$BZ$1000,MATCH(PAYROLL!$D92,ADJ!A$1:A$500,0),MATCH(PAYROLL!BF$2,ADJ!$2:$2,0)),0)</f>
        <v/>
      </c>
      <c r="BG92">
        <f>IFERROR(INDEX(ADJ!$A$1:$BZ$1000,MATCH(PAYROLL!D92,ADJ!A$1:A$500,0),MATCH(PAYROLL!BG$2,ADJ!$2:$2,0)),0)</f>
        <v/>
      </c>
      <c r="BH92">
        <f>IFERROR(INDEX(ADJ!$A$1:$BZ$1000,MATCH(PAYROLL!D92,ADJ!A$1:A$500,0),MATCH(PAYROLL!BH$2,ADJ!$2:$2,0)),0)</f>
        <v/>
      </c>
      <c r="BI92">
        <f>IFERROR(INDEX(ADJ!$A$1:$BZ$1000,MATCH(PAYROLL!D92,ADJ!A$1:A$500,0),MATCH(PAYROLL!BI$2,ADJ!$2:$2,0)),0)</f>
        <v/>
      </c>
      <c r="BJ92">
        <f>IFERROR(INDEX(ADJ!$A$1:$BZ$1000,MATCH(PAYROLL!D92,ADJ!A$1:A$500,0),MATCH(PAYROLL!BJ$2,ADJ!$2:$2,0)),0)</f>
        <v/>
      </c>
      <c r="BK92">
        <f>SUM(BF92:BJ92)</f>
        <v/>
      </c>
      <c r="BL92">
        <f>IFERROR(INDEX(ADJ!$A$1:$BZ$1000,MATCH(PAYROLL!D92,ADJ!A$1:A$500,0),MATCH(PAYROLL!BL$2,ADJ!$2:$2,0)),0)</f>
        <v/>
      </c>
      <c r="BM92">
        <f>IFERROR(INDEX(ADJ!$A$1:$BZ$1000,MATCH(PAYROLL!D92,ADJ!A$1:A$500,0),MATCH(PAYROLL!BM$2,ADJ!$2:$2,0)),0)</f>
        <v/>
      </c>
      <c r="BN92">
        <f>IFERROR(INDEX(ADJ!$A$1:$BZ$1000,MATCH(PAYROLL!D92,ADJ!A$1:A$500,0),MATCH(PAYROLL!BN$2,ADJ!$2:$2,0)),0)</f>
        <v/>
      </c>
      <c r="BO92">
        <f>IFERROR(INDEX(ADJ!$A$1:$BZ$1000,MATCH(PAYROLL!D92,ADJ!A$1:A$500,0),MATCH(PAYROLL!BO$2,ADJ!$2:$2,0)),0)</f>
        <v/>
      </c>
      <c r="BP92">
        <f>SUM(AM92,AV92,BE92,BK92,BL92:BO92)</f>
        <v/>
      </c>
      <c r="BQ92">
        <f>BO92</f>
        <v/>
      </c>
      <c r="BR92">
        <f>IFERROR(ROUND(IF(LEFT(INDEX(PIS!O$1:O$500,MATCH(D92,PIS!C$1:C$500)),1)="D",T92/8*(BD92*0.3),IF(LEFT(INDEX(PIS!O$1:O$500,MATCH(D92,PIS!C$1:C$500)),1)="H",T92*($BD92*0.3),T92/$AD92/8*($BD92*0.3))),0),0)</f>
        <v/>
      </c>
      <c r="BS92">
        <f>IF(AP92&lt;1,0,MIN(AP92,730000))</f>
        <v/>
      </c>
      <c r="BT92">
        <f>IFERROR(ROUND((BE92-SUM(AW92:BC92)*T92/AD92/8),0)-BR92,0)</f>
        <v/>
      </c>
      <c r="BU92">
        <f>AO92</f>
        <v/>
      </c>
      <c r="BV92">
        <f>SUM(BQ92:BU92)</f>
        <v/>
      </c>
      <c r="BW92">
        <f>BP92-BV92</f>
        <v/>
      </c>
      <c r="BX92">
        <f>IFERROR(IF(RIGHT(INDEX(PIS!O$1:O$500,MATCH(D92,PIS!C$1:C$500)),5)="Gross",MIN(U92+V92,VLOOKUP("R700",TSC!B:C,2,0)*VLOOKUP("R101",TSC!B:C,2,0))*VLOOKUP("R701",TSC!B:C,2,0)%,0),0)</f>
        <v/>
      </c>
      <c r="BY92">
        <f>IFERROR(IF(RIGHT(INDEX(PIS!O$1:O$500,MATCH(D92,PIS!C$1:C$500)),5)="Gross",MIN(U92+V92,VLOOKUP("R700",TSC!B:C,2,0)*VLOOKUP("R101",TSC!B:C,2,0))*VLOOKUP("T704",TSC!B:C,2,0)%,0),0)</f>
        <v/>
      </c>
      <c r="BZ92">
        <f>IFERROR(IF(RIGHT(INDEX(PIS!O$1:O$500,MATCH(D92,PIS!C$1:C$500)),5)="Gross",MIN(U92+V92,VLOOKUP("R700",TSC!B:C,2,0)*VLOOKUP("1",TSC!F:G,2,0))*VLOOKUP("T705",TSC!B:C,2,0)%,0),0)</f>
        <v/>
      </c>
      <c r="CA92">
        <f>IFERROR(INDEX(ADJ!$A$1:$BZ$1000,MATCH(PAYROLL!D92,ADJ!A$1:A$500,0),MATCH(PAYROLL!CA$2,ADJ!$2:$2,0)),0)</f>
        <v/>
      </c>
      <c r="CB92">
        <f>IFERROR(INDEX(ADJ!$A$1:$BZ$1000,MATCH(PAYROLL!D92,ADJ!A$1:A$500,0),MATCH(PAYROLL!CB$2,ADJ!$2:$2,0)),0)</f>
        <v/>
      </c>
      <c r="CC92">
        <f>SUM(BX92:CB92)</f>
        <v/>
      </c>
      <c r="CD92">
        <f>IFERROR(INDEX(PIS!$A$1:$BZ$1000,MATCH(PAYROLL!D92,PIS!C$1:C$500,0),MATCH(PAYROLL!CD$1,PIS!$1:$1,0)),0)</f>
        <v/>
      </c>
      <c r="CE92">
        <f>IFERROR(IF(OR(INDEX(PIS!P$1:P$500,MATCH(D92,PIS!C$1:C$500,0))="LT2",INDEX(PIS!P$1:P$500,MATCH(D92,PIS!C$1:C$500,0))="P10"),0,SUM(CC92,CD92*VLOOKUP("R601",TSC!B:C,2,0),VLOOKUP("R602",TSC!B:C,2,0))),0)</f>
        <v/>
      </c>
      <c r="CF92">
        <f>MAX(BW92-CE92,0)</f>
        <v/>
      </c>
      <c r="CG92">
        <f>IFERROR(IF(OR(RIGHT(INDEX(PIS!P$1:P$500,MATCH(D92,PIS!C$1:C$500)),5)="P10",RIGHT(INDEX(PIS!P$1:P$500,MATCH(D92,PIS!C$1:C$500)),5)="CK"),0,IF(CF92&lt;=5000000,CF92*5%,IF(CF92&lt;=10000000,CF92*10%-250000,IF(CF92&lt;=18000000,CF92*15%-750000,IF(CF92&lt;=32000000,CF92*20%-1650000,IF(CF92&lt;=52000000,CF92*25%-3250000,IF(CF92&lt;=80000000,BH92*30%-5850000,CF92*35%-9850000))))))),0)</f>
        <v/>
      </c>
      <c r="CH92">
        <f>IFERROR(IF(OR(INDEX(PIS!P$1:P$500,MATCH(D92,PIS!C$1:C$500))="LT",INDEX(PIS!P$1:P$500,MATCH(D92,PIS!C$1:C$500))="CK"),0,IF(CF92&lt;2000000,0,CF92*10%)),0)</f>
        <v/>
      </c>
      <c r="CI92">
        <f>IFERROR(INDEX(ADJ!$A$1:$BZ$1000,MATCH(PAYROLL!D92,ADJ!A$1:A$500,0),MATCH(PAYROLL!CI$2,ADJ!$2:$2,0)),0)</f>
        <v/>
      </c>
      <c r="CJ92">
        <f>IFERROR(INDEX(ADJ!$A$1:$BZ$1000,MATCH(PAYROLL!D92,ADJ!A$1:A$500,0),MATCH(PAYROLL!CJ$2,ADJ!$2:$2,0)),0)</f>
        <v/>
      </c>
      <c r="CK92">
        <f>IFERROR(INDEX(ADJ!$A$1:$BZ$1000,MATCH(PAYROLL!D92,ADJ!A$1:A$500,0),MATCH(PAYROLL!CK$2,ADJ!$2:$2,0)),0)</f>
        <v/>
      </c>
      <c r="CL92">
        <f>SUM(CG92:CK92)</f>
        <v/>
      </c>
      <c r="CM92">
        <f>ROUND(SUM(CH92:CK92),0)</f>
        <v/>
      </c>
      <c r="CN92">
        <f>IFERROR(INDEX(CSDA!D$1:D$500,MATCH($CN$2,CSDA!C$1:C$500,0))*INDEX(PIS!V$1:V$500,MATCH(D92,PIS!C$1:C$500))+INDEX(ADJ!$A$1:$BZ$1000,MATCH(PAYROLL!D92,ADJ!A$1:A$500,0),MATCH(PAYROLL!CN$2,ADJ!$2:$2,0)),0)</f>
        <v/>
      </c>
      <c r="CO92">
        <f>IFERROR(INDEX(ADJ!$A$1:$BZ$1000,MATCH(PAYROLL!D92,ADJ!A$1:A$500,0),MATCH(PAYROLL!CO$2,ADJ!$2:$2,0)),0)</f>
        <v/>
      </c>
      <c r="CP92">
        <f>IFERROR(INDEX(ADJ!$A$1:$BZ$1000,MATCH(PAYROLL!D92,ADJ!A$1:A$500,0),MATCH(PAYROLL!CP$2,ADJ!$2:$2,0)),0)</f>
        <v/>
      </c>
      <c r="CQ92">
        <f>BP92-CL92-CI92-CM92-CN92-CO92-CP92-CC92</f>
        <v/>
      </c>
      <c r="CR92">
        <f>IFERROR(IF(RIGHT(INDEX(PIS!O$1:O$500,MATCH(D92,PIS!C$1:C$500,0)),5)="Gross",MIN(U92+V92,VLOOKUP("R700",TSC!B:C,2,0)*VLOOKUP("R101",TSC!B:C,2,0))*(VLOOKUP("T711",TSC!B:C,2,0)+VLOOKUP("T712",TSC!B:C,2,0))%,MIN(T92+V92,VLOOKUP("R700",TSC!B:C,2,0)*VLOOKUP("R101",TSC!B:C,2,0))*(VLOOKUP("T711",TSC!B:C,2,0)+VLOOKUP("T712",TSC!B:C,2,0)+VLOOKUP("R701",TSC!B:C,2,0))%),0)</f>
        <v/>
      </c>
      <c r="CS92">
        <f>IFERROR(IF(RIGHT(INDEX(PIS!O$1:O$500,MATCH(D92,PIS!C$1:C$500,0)),5)="Gross",MIN(U92+V92,VLOOKUP("R700",TSC!B:C,2,0)*VLOOKUP("R101",TSC!B:C,2,0))*(VLOOKUP("T714",TSC!B:C,2,0))%,MIN(T92+V92,VLOOKUP("R700",TSC!B:C,2,0)*VLOOKUP("R101",TSC!B:C,2,0))*(VLOOKUP("T704",TSC!B:C,2,0)+VLOOKUP("T714",TSC!B:C,2,0))%),0)</f>
        <v/>
      </c>
      <c r="CT92">
        <f>IFERROR(IF(RIGHT(INDEX(PIS!O$1:O$500,MATCH(D92,PIS!C$1:C$500,0)),5)="Gross",MIN(U92+V92,VLOOKUP("R700",TSC!B:C,2,0)*VLOOKUP("R101",TSC!B:C,2,0))*VLOOKUP("T705",TSC!B:C,2,0)%,MIN(T92+V92,VLOOKUP("R700",TSC!B:C,2,0)*VLOOKUP("R101",TSC!B:C,2,0))*VLOOKUP("T705",TSC!B:C,2,0)%),0)</f>
        <v/>
      </c>
      <c r="CU92">
        <f>IFERROR(IF(RIGHT(INDEX(PIS!O$1:O$500,MATCH(D92,PIS!C$1:C$500,0)),5)="Gross",MIN(U92+V92,VLOOKUP("R700",TSC!B:C,2,0)*VLOOKUP("R101",TSC!B:C,2,0))*(VLOOKUP("T713",TSC!B:C,2,0))%,MIN(T92+V92,VLOOKUP("R700",TSC!B:C,2,0)*VLOOKUP("R101",TSC!B:C,2,0))*(VLOOKUP("T713",TSC!B:C,2,0))%),0)</f>
        <v/>
      </c>
      <c r="CV92">
        <f>IFERROR(INDEX(ADJ!$A$1:$BZ$1000,MATCH(PAYROLL!D92,ADJ!A$1:A$500,0),MATCH(PAYROLL!CV$2,ADJ!$2:$2,0)),0)</f>
        <v/>
      </c>
      <c r="CW92">
        <f>IFERROR(INDEX(ADJ!$A$1:$BZ$1000,MATCH(PAYROLL!D92,ADJ!A$1:A$500,0),MATCH(PAYROLL!CW$2,ADJ!$2:$2,0)),0)</f>
        <v/>
      </c>
      <c r="CX92">
        <f>SUM(CR92:CW92)</f>
        <v/>
      </c>
      <c r="CY92">
        <f>ROUND(IF(CR92&gt;0,T92+V92*VLOOKUP("R202",TSC!$B$1:$C$500,2,0),0),0)</f>
        <v/>
      </c>
      <c r="CZ92">
        <f>IFERROR(INDEX(CSDA!D$1:D$500,MATCH($CZ$2,CSDA!C$1:C$500,0)),0)</f>
        <v/>
      </c>
      <c r="DA92">
        <f>ROUND(T92*0.7%,0)</f>
        <v/>
      </c>
      <c r="DB92">
        <f>ROUND(T92/12,0)</f>
        <v/>
      </c>
      <c r="DC92">
        <f ref="DC92" t="array">IFERROR(INDEX(CSDA!D$1:D$500,MATCH("Trích giữ"&amp;PAYROLL!DC$2,CSDA!A$1:A$500&amp;CSDA!C$1:C$500,0)),0)</f>
        <v/>
      </c>
      <c r="DD92">
        <f ref="DD92" t="array">IFERROR(INDEX(CSDA!D$1:D$500,MATCH("Trích giữ"&amp;PAYROLL!DD$2,CSDA!A$1:A$500&amp;CSDA!C$1:C$500,0)),0)</f>
        <v/>
      </c>
      <c r="DE92">
        <f ref="DE92" t="array">IFERROR(INDEX(CSDA!D$1:D$500,MATCH("Trích giữ"&amp;PAYROLL!DE$2,CSDA!A$1:A$500&amp;CSDA!C$1:C$500,0)),0)</f>
        <v/>
      </c>
      <c r="DF92">
        <f>IFERROR(INDEX(CSDA!D$1:D$500,MATCH(PAYROLL!DF$2,CSDA!C$1:C$500,0)),0)</f>
        <v/>
      </c>
      <c r="DG92">
        <f ref="DG92" t="array">IFERROR(INDEX(CSDA!D$1:D$500,MATCH("Trích giữ"&amp;PAYROLL!DG$2,CSDA!A$1:A$500&amp;CSDA!C$1:C$500,0)),0)</f>
        <v/>
      </c>
      <c r="DH92">
        <f>ROUND(T92/26,0)</f>
        <v/>
      </c>
      <c r="DI92">
        <f ref="DI92" t="array">IFERROR(INDEX(CSDA!D$1:D$500,MATCH("Trích giữ"&amp;PAYROLL!DI$2,CSDA!A$1:A$500&amp;CSDA!C$1:C$500,0)),0)</f>
        <v/>
      </c>
      <c r="DJ92">
        <f>IF(U92=0,T92*21.5%-BL92,0)</f>
        <v/>
      </c>
      <c r="DK92">
        <f ref="DK92" t="array">IFERROR(INDEX(CSDA!D$1:D$500,MATCH("Trích giữ"&amp;PAYROLL!DK$2,CSDA!A$1:A$500&amp;CSDA!C$1:C$500,0)),0)</f>
        <v/>
      </c>
      <c r="DL92">
        <f>IFERROR(INDEX(CSDA!D$1:D$500,MATCH(PAYROLL!DL$2,CSDA!C$1:C$500,0))/12,0)</f>
        <v/>
      </c>
      <c r="DM92">
        <f>SUM(DB92:DL92)</f>
        <v/>
      </c>
      <c r="DN92">
        <f>IFERROR(INDEX(ADJ!$A$1:$BZ$1000,MATCH(PAYROLL!D92,ADJ!A$1:A$500,0),MATCH(PAYROLL!DN$2,ADJ!$2:$2,0)),0)</f>
        <v/>
      </c>
      <c r="DO92">
        <f>IFERROR(SUM(BP92,DM92:DN92,CX92:DA92)-DT92,0)</f>
        <v/>
      </c>
      <c r="DP92">
        <f ref="DP92" t="array">SUM(BW92*IFERROR(INDEX(CSDA!D$1:D$500,MATCH(BW$2,CSDA!C$1:C$500,0)),0)%,CX92*IFERROR(INDEX(CSDA!D$1:D$500,MATCH(CX$2,CSDA!C$1:C$500,0)),0)%,DA92*IFERROR(INDEX(CSDA!D$1:D$500,MATCH(DA$2,CSDA!C$1:C$500,0)),0)%,DB92*IFERROR(INDEX(CSDA!D$1:D$500,MATCH(DB$2,CSDA!C$1:C$500,0)),0)%,DF92*IFERROR(INDEX(CSDA!D$1:D$500,MATCH("Phí dịch vụ"&amp;PAYROLL!DF$2,CSDA!A$1:A$500&amp;CSDA!C$1:C$500,0)),0)%,DC92*IFERROR(INDEX(CSDA!D$1:D$500,MATCH("Phí dịch vụ"&amp;PAYROLL!DC$2,CSDA!A$1:A$500&amp;CSDA!C$1:C$500,0)),0)%,DH92*IFERROR(INDEX(CSDA!D$1:D$500,MATCH("Phí dịch vụ"&amp;PAYROLL!DH$2,CSDA!A$1:A$500&amp;CSDA!C$1:C$500,0)),0)%,DJ92*IFERROR(INDEX(CSDA!D$1:D$500,MATCH("Phí dịch vụ"&amp;PAYROLL!DJ$2,CSDA!A$1:A$500&amp;CSDA!C$1:C$500,0)),0)%,BN92*IFERROR(INDEX(CSDA!D$1:D$500,MATCH(BN$2,CSDA!C$1:C$500,0)),0)%)-BN92*7%</f>
        <v/>
      </c>
      <c r="DQ92">
        <f>IFERROR(INDEX(ADJ!$A$1:$BZ$1000,MATCH(PAYROLL!D92,ADJ!A$1:A$500,0),MATCH(PAYROLL!DQ$2,ADJ!$2:$2,0)),0)</f>
        <v/>
      </c>
      <c r="DR92">
        <f>IFERROR(INDEX(ADJ!$A$1:$BZ$1000,MATCH(PAYROLL!D92,ADJ!A$1:A$500,0),MATCH(PAYROLL!DR$2,ADJ!$2:$2,0)),0)</f>
        <v/>
      </c>
      <c r="DS92">
        <f>SUM(DP92:DR92)</f>
        <v/>
      </c>
      <c r="DT92">
        <f>EK92</f>
        <v/>
      </c>
      <c r="DU92">
        <f>SUM(DO92:DR92)</f>
        <v/>
      </c>
      <c r="DV92">
        <f>ROUND(DU92*0.1,0)</f>
        <v/>
      </c>
      <c r="DW92">
        <f>DU92+DV92</f>
        <v/>
      </c>
      <c r="DZ92">
        <f>IFERROR(INDEX(ADJ!$A$1:$BZ$1000,MATCH(PAYROLL!$D92,ADJ!A$1:A$500,0),MATCH(PAYROLL!DZ$2,ADJ!$2:$2,0)),0)</f>
        <v/>
      </c>
      <c r="EA92">
        <f>IFERROR(INDEX(ADJ!$A$1:$BZ$1000,MATCH(PAYROLL!$D92,ADJ!A$1:A$500,0),MATCH(PAYROLL!EA$2,ADJ!$2:$2,0)),0)</f>
        <v/>
      </c>
      <c r="EB92">
        <f>IFERROR(INDEX(ADJ!$A$1:$BZ$1000,MATCH(PAYROLL!$D92,ADJ!A$1:A$500,0),MATCH(PAYROLL!EB$2,ADJ!$2:$2,0)),0)</f>
        <v/>
      </c>
      <c r="EC92">
        <f>IFERROR(INDEX(ADJ!$A$1:$BZ$1000,MATCH(PAYROLL!$D92,ADJ!A$1:A$500,0),MATCH(PAYROLL!EC$2,ADJ!$2:$2,0)),0)</f>
        <v/>
      </c>
      <c r="ED92">
        <f>IFERROR(INDEX(ADJ!$A$1:$BZ$1000,MATCH(PAYROLL!$D92,ADJ!A$1:A$500,0),MATCH(PAYROLL!ED$2,ADJ!$2:$2,0)),0)</f>
        <v/>
      </c>
      <c r="EE92">
        <f>IFERROR(INDEX(ADJ!$A$1:$BZ$1000,MATCH(PAYROLL!$D92,ADJ!A$1:A$500,0),MATCH(PAYROLL!EE$2,ADJ!$2:$2,0)),0)</f>
        <v/>
      </c>
      <c r="EF92">
        <f>IFERROR(INDEX(ADJ!$A$1:$BZ$1000,MATCH(PAYROLL!$D92,ADJ!A$1:A$500,0),MATCH(PAYROLL!EF$2,ADJ!$2:$2,0)),0)</f>
        <v/>
      </c>
      <c r="EG92">
        <f>IFERROR(INDEX(ADJ!$A$1:$BZ$1000,MATCH(PAYROLL!$D92,ADJ!A$1:A$500,0),MATCH(PAYROLL!EG$2,ADJ!$2:$2,0)),0)</f>
        <v/>
      </c>
      <c r="EH92">
        <f>IFERROR(INDEX(ADJ!$A$1:$BZ$1000,MATCH(PAYROLL!$D92,ADJ!A$1:A$500,0),MATCH(PAYROLL!EH$2,ADJ!$2:$2,0)),0)</f>
        <v/>
      </c>
      <c r="EI92">
        <f>IFERROR(INDEX(ADJ!$A$1:$BZ$1000,MATCH(PAYROLL!D92,ADJ!A$1:A$500,0),MATCH(PAYROLL!EI$2,ADJ!$2:$2,0)),0)</f>
        <v/>
      </c>
      <c r="EJ92">
        <f>IFERROR(INDEX(ADJ!$A$1:$BZ$1000,MATCH(PAYROLL!$D92,ADJ!A$1:A$500,0),MATCH(PAYROLL!EJ$2,ADJ!$2:$2,0)),0)</f>
        <v/>
      </c>
      <c r="EK92">
        <f>SUM(DZ92:EJ92)</f>
        <v/>
      </c>
    </row>
    <row r="93">
      <c r="A93" t="n">
        <v>91</v>
      </c>
      <c r="B93" t="inlineStr">
        <is>
          <t>Phan Văn Hồng</t>
        </is>
      </c>
      <c r="D93" t="inlineStr">
        <is>
          <t>160256-01</t>
        </is>
      </c>
      <c r="S93">
        <f>IFERROR(INDEX(PIS!$A$1:$BZ$1000,MATCH($D93,PIS!C$1:C$500,0),MATCH("Lương CB tháng trước",PIS!$1:$1,0)),0)</f>
        <v/>
      </c>
      <c r="T93">
        <f>IFERROR(INDEX(PIS!$A$1:$BZ$1000,MATCH($D93,PIS!C$1:C$500,0),MATCH("Lương CB hiện tại",PIS!$1:$1,0)),0)</f>
        <v/>
      </c>
      <c r="U93">
        <f>IFERROR(INDEX(PIS!$A$1:$BZ$1000,MATCH($D93,PIS!C$1:C$500,0),MATCH("Lương đóng BHBB",PIS!$1:$1,0)),0)</f>
        <v/>
      </c>
      <c r="V93">
        <f>IFERROR(INDEX(PIS!$A$1:$BZ$1000,MATCH($D93,PIS!C$1:C$500,0),MATCH(V$2,PIS!$2:$2,0)),0)</f>
        <v/>
      </c>
      <c r="W93">
        <f>IFERROR(INDEX(PIS!$A$1:$BZ$1000,MATCH($D93,PIS!C$1:C$500,0),MATCH(W$2,PIS!$2:$2,0)),0)</f>
        <v/>
      </c>
      <c r="X93">
        <f>IFERROR(INDEX(PIS!$A$1:$BZ$1000,MATCH($D93,PIS!C$1:C$500,0),MATCH(X$2,PIS!$2:$2,0)),0)</f>
        <v/>
      </c>
      <c r="Y93">
        <f>IFERROR(INDEX(PIS!$A$1:$BZ$1000,MATCH($D93,PIS!C$1:C$500,0),MATCH(Y$2,PIS!$2:$2,0)),0)</f>
        <v/>
      </c>
      <c r="Z93">
        <f>IFERROR(INDEX(PIS!$A$1:$BZ$1000,MATCH($D93,PIS!C$1:C$500,0),MATCH(Z$2,PIS!$2:$2,0)),0)</f>
        <v/>
      </c>
      <c r="AA93">
        <f>IFERROR(INDEX(PIS!$A$1:$BZ$1000,MATCH($D93,PIS!C$1:C$500,0),MATCH(AA$2,PIS!$2:$2,0)),0)</f>
        <v/>
      </c>
      <c r="AB93">
        <f>IFERROR(INDEX(PIS!$A$1:$BZ$1000,MATCH($D93,PIS!C$1:C$500,0),MATCH(AB$2,PIS!$2:$2,0)),0)</f>
        <v/>
      </c>
      <c r="AC93">
        <f>SUM(V93:AB93)</f>
        <v/>
      </c>
      <c r="AD93">
        <f>IFERROR(INDEX(TIMESHEET!$A$1:$AI$5000,MATCH($D93,TIMESHEET!A$1:A$500,0),MATCH("T100",TIMESHEET!$2:$2,0))-2,0)</f>
        <v/>
      </c>
      <c r="AE93">
        <f>IFERROR(INDEX(TIMESHEET!$A$1:$AI$5000,MATCH($D93,TIMESHEET!A$1:A$500,0),MATCH("T202",TIMESHEET!$2:$2,0)),0)</f>
        <v/>
      </c>
      <c r="AF93">
        <f>IFERROR(INDEX(TIMESHEET!$A$1:$AI$5000,MATCH($D93,TIMESHEET!A$1:A$500,0),MATCH("T302",TIMESHEET!$2:$2,0)),0)</f>
        <v/>
      </c>
      <c r="AG93">
        <f>IFERROR(INDEX(TIMESHEET!$A$1:$AI$5000,MATCH($D93,TIMESHEET!A$1:A$500,0),MATCH("T406",TIMESHEET!$2:$2,0)),0)</f>
        <v/>
      </c>
      <c r="AH93">
        <f>AE93+AG93</f>
        <v/>
      </c>
      <c r="AI93">
        <f>IFERROR(INDEX(TIMESHEET!$A$1:$AI$5000,MATCH($D93,TIMESHEET!A$1:A$500,0),MATCH("T701",TIMESHEET!$2:$2,0)),0)</f>
        <v/>
      </c>
      <c r="AJ93">
        <f>IFERROR(INDEX(TIMESHEET!$A$1:$AI$5000,MATCH($D93,TIMESHEET!B$1:B$500,0),MATCH("T320",TIMESHEET!$2:$2,0)),0)</f>
        <v/>
      </c>
      <c r="AK93">
        <f>IFERROR(IF(LEFT(INDEX(PIS!O$1:O$500,MATCH(D93,PIS!C$1:C$500)),1)="M",T93/AD93*SUM(AE93:AG93),T93*AD93),0)</f>
        <v/>
      </c>
      <c r="AL93">
        <f>IFERROR(INDEX(ADJ!$A$1:$BZ$1000,MATCH(PAYROLL!D93,ADJ!A$1:A$500,0),MATCH(PAYROLL!AL$2,ADJ!$2:$2,0)),0)</f>
        <v/>
      </c>
      <c r="AM93">
        <f>SUM(AK93:AL93)</f>
        <v/>
      </c>
      <c r="AN93">
        <f>IFERROR(ROUND(V93/$AD93*$AH93,0),0)</f>
        <v/>
      </c>
      <c r="AO93">
        <f>IFERROR(ROUND(W93/$AD93*$AH93,0),0)</f>
        <v/>
      </c>
      <c r="AP93">
        <f>IFERROR(ROUND(X93/$AD93*$AE93,0),0)</f>
        <v/>
      </c>
      <c r="AQ93">
        <f>IFERROR(ROUND(Y93/$AD93*$AH93,0),0)</f>
        <v/>
      </c>
      <c r="AR93">
        <f>IFERROR(ROUND(Z93/$AD93*$AH93,0),0)</f>
        <v/>
      </c>
      <c r="AS93">
        <f>IFERROR(ROUND(AA93/$AD93*$AH93,0),0)</f>
        <v/>
      </c>
      <c r="AT93">
        <f>IFERROR(IF((AE93+AF93+AG93)&gt;13,AB93,ROUND(AB93/AD93*AH93,0)),0)</f>
        <v/>
      </c>
      <c r="AU93">
        <f>IFERROR(INDEX(ADJ!$A$1:$BZ$1000,MATCH(PAYROLL!D93,ADJ!A$1:A$500,0),MATCH(PAYROLL!AU$2,ADJ!$2:$2,0)),0)</f>
        <v/>
      </c>
      <c r="AV93">
        <f>ROUND(SUM(AN93:AU93),0)</f>
        <v/>
      </c>
      <c r="AW93">
        <f>IFERROR(INDEX(TIMESHEET!$A$1:$AI$5000,MATCH(PAYROLL!D93,TIMESHEET!A$1:A$500,0),MATCH("T620",TIMESHEET!$2:$2,0)),0)</f>
        <v/>
      </c>
      <c r="AX93">
        <f>IFERROR(INDEX(TIMESHEET!$A$1:$AI$5000,MATCH(PAYROLL!D93,TIMESHEET!A$1:A$500,0),MATCH("T601",TIMESHEET!$2:$2,0)),0)</f>
        <v/>
      </c>
      <c r="AY93">
        <f>IFERROR(INDEX(TIMESHEET!$A$1:$AI$5000,MATCH(PAYROLL!D93,TIMESHEET!A$1:A$500,0),MATCH("T602",TIMESHEET!$2:$2,0)),0)</f>
        <v/>
      </c>
      <c r="AZ93">
        <f>IFERROR(INDEX(TIMESHEET!$A$1:$AI$5000,MATCH(PAYROLL!D93,TIMESHEET!A$1:A$500,0),MATCH("T603",TIMESHEET!$2:$2,0)),0)</f>
        <v/>
      </c>
      <c r="BA93">
        <f>IFERROR(INDEX(TIMESHEET!$A$1:$AI$5000,MATCH(PAYROLL!D93,TIMESHEET!A$1:A$500,0),MATCH("T611",TIMESHEET!$2:$2,0)),0)</f>
        <v/>
      </c>
      <c r="BB93">
        <f>IFERROR(INDEX(TIMESHEET!$A$1:$AI$5000,MATCH(PAYROLL!D93,TIMESHEET!A$1:A$500,0),MATCH("T612",TIMESHEET!$2:$2,0)),0)</f>
        <v/>
      </c>
      <c r="BC93">
        <f>IFERROR(INDEX(TIMESHEET!$A$1:$AI$5000,MATCH(PAYROLL!D93,TIMESHEET!A$1:A$500,0),MATCH("T613",TIMESHEET!$2:$2,0)),0)</f>
        <v/>
      </c>
      <c r="BD93">
        <f>IFERROR(INDEX(TIMESHEET!$A$1:$AI$5000,MATCH(PAYROLL!D93,TIMESHEET!A$1:A$500,0),MATCH("T500",TIMESHEET!$2:$2,0)),0)</f>
        <v/>
      </c>
      <c r="BE93">
        <f>IFERROR(IF(LEFT(INDEX(PIS!O$1:O$500,MATCH(D93,PIS!C$1:C$500)),1)="M",T93/AD93/8*(AW93+AX93*1.5+AY93*2+AZ93*3+BA93*2.1+BB93*2.7+BC93*3.9+BD93*0.3),T93/8*(AW93+AX93*1.5+AY93*2+AZ93*3+BA93*2.1+BB93*2.7+BC93*3.9+BD93*0.3)),0)</f>
        <v/>
      </c>
      <c r="BF93">
        <f>IFERROR(INDEX(ADJ!$A$1:$BZ$1000,MATCH(PAYROLL!$D93,ADJ!A$1:A$500,0),MATCH(PAYROLL!BF$2,ADJ!$2:$2,0)),0)</f>
        <v/>
      </c>
      <c r="BG93">
        <f>IFERROR(INDEX(ADJ!$A$1:$BZ$1000,MATCH(PAYROLL!D93,ADJ!A$1:A$500,0),MATCH(PAYROLL!BG$2,ADJ!$2:$2,0)),0)</f>
        <v/>
      </c>
      <c r="BH93">
        <f>IFERROR(INDEX(ADJ!$A$1:$BZ$1000,MATCH(PAYROLL!D93,ADJ!A$1:A$500,0),MATCH(PAYROLL!BH$2,ADJ!$2:$2,0)),0)</f>
        <v/>
      </c>
      <c r="BI93">
        <f>IFERROR(INDEX(ADJ!$A$1:$BZ$1000,MATCH(PAYROLL!D93,ADJ!A$1:A$500,0),MATCH(PAYROLL!BI$2,ADJ!$2:$2,0)),0)</f>
        <v/>
      </c>
      <c r="BJ93">
        <f>IFERROR(INDEX(ADJ!$A$1:$BZ$1000,MATCH(PAYROLL!D93,ADJ!A$1:A$500,0),MATCH(PAYROLL!BJ$2,ADJ!$2:$2,0)),0)</f>
        <v/>
      </c>
      <c r="BK93">
        <f>SUM(BF93:BJ93)</f>
        <v/>
      </c>
      <c r="BL93">
        <f>IFERROR(INDEX(ADJ!$A$1:$BZ$1000,MATCH(PAYROLL!D93,ADJ!A$1:A$500,0),MATCH(PAYROLL!BL$2,ADJ!$2:$2,0)),0)</f>
        <v/>
      </c>
      <c r="BM93">
        <f>IFERROR(INDEX(ADJ!$A$1:$BZ$1000,MATCH(PAYROLL!D93,ADJ!A$1:A$500,0),MATCH(PAYROLL!BM$2,ADJ!$2:$2,0)),0)</f>
        <v/>
      </c>
      <c r="BN93">
        <f>IFERROR(INDEX(ADJ!$A$1:$BZ$1000,MATCH(PAYROLL!D93,ADJ!A$1:A$500,0),MATCH(PAYROLL!BN$2,ADJ!$2:$2,0)),0)</f>
        <v/>
      </c>
      <c r="BO93">
        <f>IFERROR(INDEX(ADJ!$A$1:$BZ$1000,MATCH(PAYROLL!D93,ADJ!A$1:A$500,0),MATCH(PAYROLL!BO$2,ADJ!$2:$2,0)),0)</f>
        <v/>
      </c>
      <c r="BP93">
        <f>SUM(AM93,AV93,BE93,BK93,BL93:BO93)</f>
        <v/>
      </c>
      <c r="BQ93">
        <f>BO93</f>
        <v/>
      </c>
      <c r="BR93">
        <f>IFERROR(ROUND(IF(LEFT(INDEX(PIS!O$1:O$500,MATCH(D93,PIS!C$1:C$500)),1)="D",T93/8*(BD93*0.3),IF(LEFT(INDEX(PIS!O$1:O$500,MATCH(D93,PIS!C$1:C$500)),1)="H",T93*($BD93*0.3),T93/$AD93/8*($BD93*0.3))),0),0)</f>
        <v/>
      </c>
      <c r="BS93">
        <f>IF(AP93&lt;1,0,MIN(AP93,730000))</f>
        <v/>
      </c>
      <c r="BT93">
        <f>IFERROR(ROUND((BE93-SUM(AW93:BC93)*T93/AD93/8),0)-BR93,0)</f>
        <v/>
      </c>
      <c r="BU93">
        <f>AO93</f>
        <v/>
      </c>
      <c r="BV93">
        <f>SUM(BQ93:BU93)</f>
        <v/>
      </c>
      <c r="BW93">
        <f>BP93-BV93</f>
        <v/>
      </c>
      <c r="BX93">
        <f>IFERROR(IF(RIGHT(INDEX(PIS!O$1:O$500,MATCH(D93,PIS!C$1:C$500)),5)="Gross",MIN(U93+V93,VLOOKUP("R700",TSC!B:C,2,0)*VLOOKUP("R101",TSC!B:C,2,0))*VLOOKUP("R701",TSC!B:C,2,0)%,0),0)</f>
        <v/>
      </c>
      <c r="BY93">
        <f>IFERROR(IF(RIGHT(INDEX(PIS!O$1:O$500,MATCH(D93,PIS!C$1:C$500)),5)="Gross",MIN(U93+V93,VLOOKUP("R700",TSC!B:C,2,0)*VLOOKUP("R101",TSC!B:C,2,0))*VLOOKUP("T704",TSC!B:C,2,0)%,0),0)</f>
        <v/>
      </c>
      <c r="BZ93">
        <f>IFERROR(IF(RIGHT(INDEX(PIS!O$1:O$500,MATCH(D93,PIS!C$1:C$500)),5)="Gross",MIN(U93+V93,VLOOKUP("R700",TSC!B:C,2,0)*VLOOKUP("1",TSC!F:G,2,0))*VLOOKUP("T705",TSC!B:C,2,0)%,0),0)</f>
        <v/>
      </c>
      <c r="CA93">
        <f>IFERROR(INDEX(ADJ!$A$1:$BZ$1000,MATCH(PAYROLL!D93,ADJ!A$1:A$500,0),MATCH(PAYROLL!CA$2,ADJ!$2:$2,0)),0)</f>
        <v/>
      </c>
      <c r="CB93">
        <f>IFERROR(INDEX(ADJ!$A$1:$BZ$1000,MATCH(PAYROLL!D93,ADJ!A$1:A$500,0),MATCH(PAYROLL!CB$2,ADJ!$2:$2,0)),0)</f>
        <v/>
      </c>
      <c r="CC93">
        <f>SUM(BX93:CB93)</f>
        <v/>
      </c>
      <c r="CD93">
        <f>IFERROR(INDEX(PIS!$A$1:$BZ$1000,MATCH(PAYROLL!D93,PIS!C$1:C$500,0),MATCH(PAYROLL!CD$1,PIS!$1:$1,0)),0)</f>
        <v/>
      </c>
      <c r="CE93">
        <f>IFERROR(IF(OR(INDEX(PIS!P$1:P$500,MATCH(D93,PIS!C$1:C$500,0))="LT2",INDEX(PIS!P$1:P$500,MATCH(D93,PIS!C$1:C$500,0))="P10"),0,SUM(CC93,CD93*VLOOKUP("R601",TSC!B:C,2,0),VLOOKUP("R602",TSC!B:C,2,0))),0)</f>
        <v/>
      </c>
      <c r="CF93">
        <f>MAX(BW93-CE93,0)</f>
        <v/>
      </c>
      <c r="CG93">
        <f>IFERROR(IF(OR(RIGHT(INDEX(PIS!P$1:P$500,MATCH(D93,PIS!C$1:C$500)),5)="P10",RIGHT(INDEX(PIS!P$1:P$500,MATCH(D93,PIS!C$1:C$500)),5)="CK"),0,IF(CF93&lt;=5000000,CF93*5%,IF(CF93&lt;=10000000,CF93*10%-250000,IF(CF93&lt;=18000000,CF93*15%-750000,IF(CF93&lt;=32000000,CF93*20%-1650000,IF(CF93&lt;=52000000,CF93*25%-3250000,IF(CF93&lt;=80000000,BH93*30%-5850000,CF93*35%-9850000))))))),0)</f>
        <v/>
      </c>
      <c r="CH93">
        <f>IFERROR(IF(OR(INDEX(PIS!P$1:P$500,MATCH(D93,PIS!C$1:C$500))="LT",INDEX(PIS!P$1:P$500,MATCH(D93,PIS!C$1:C$500))="CK"),0,IF(CF93&lt;2000000,0,CF93*10%)),0)</f>
        <v/>
      </c>
      <c r="CI93">
        <f>IFERROR(INDEX(ADJ!$A$1:$BZ$1000,MATCH(PAYROLL!D93,ADJ!A$1:A$500,0),MATCH(PAYROLL!CI$2,ADJ!$2:$2,0)),0)</f>
        <v/>
      </c>
      <c r="CJ93">
        <f>IFERROR(INDEX(ADJ!$A$1:$BZ$1000,MATCH(PAYROLL!D93,ADJ!A$1:A$500,0),MATCH(PAYROLL!CJ$2,ADJ!$2:$2,0)),0)</f>
        <v/>
      </c>
      <c r="CK93">
        <f>IFERROR(INDEX(ADJ!$A$1:$BZ$1000,MATCH(PAYROLL!D93,ADJ!A$1:A$500,0),MATCH(PAYROLL!CK$2,ADJ!$2:$2,0)),0)</f>
        <v/>
      </c>
      <c r="CL93">
        <f>SUM(CG93:CK93)</f>
        <v/>
      </c>
      <c r="CM93">
        <f>ROUND(SUM(CH93:CK93),0)</f>
        <v/>
      </c>
      <c r="CN93">
        <f>IFERROR(INDEX(CSDA!D$1:D$500,MATCH($CN$2,CSDA!C$1:C$500,0))*INDEX(PIS!V$1:V$500,MATCH(D93,PIS!C$1:C$500))+INDEX(ADJ!$A$1:$BZ$1000,MATCH(PAYROLL!D93,ADJ!A$1:A$500,0),MATCH(PAYROLL!CN$2,ADJ!$2:$2,0)),0)</f>
        <v/>
      </c>
      <c r="CO93">
        <f>IFERROR(INDEX(ADJ!$A$1:$BZ$1000,MATCH(PAYROLL!D93,ADJ!A$1:A$500,0),MATCH(PAYROLL!CO$2,ADJ!$2:$2,0)),0)</f>
        <v/>
      </c>
      <c r="CP93">
        <f>IFERROR(INDEX(ADJ!$A$1:$BZ$1000,MATCH(PAYROLL!D93,ADJ!A$1:A$500,0),MATCH(PAYROLL!CP$2,ADJ!$2:$2,0)),0)</f>
        <v/>
      </c>
      <c r="CQ93">
        <f>BP93-CL93-CI93-CM93-CN93-CO93-CP93-CC93</f>
        <v/>
      </c>
      <c r="CR93">
        <f>IFERROR(IF(RIGHT(INDEX(PIS!O$1:O$500,MATCH(D93,PIS!C$1:C$500,0)),5)="Gross",MIN(U93+V93,VLOOKUP("R700",TSC!B:C,2,0)*VLOOKUP("R101",TSC!B:C,2,0))*(VLOOKUP("T711",TSC!B:C,2,0)+VLOOKUP("T712",TSC!B:C,2,0))%,MIN(T93+V93,VLOOKUP("R700",TSC!B:C,2,0)*VLOOKUP("R101",TSC!B:C,2,0))*(VLOOKUP("T711",TSC!B:C,2,0)+VLOOKUP("T712",TSC!B:C,2,0)+VLOOKUP("R701",TSC!B:C,2,0))%),0)</f>
        <v/>
      </c>
      <c r="CS93">
        <f>IFERROR(IF(RIGHT(INDEX(PIS!O$1:O$500,MATCH(D93,PIS!C$1:C$500,0)),5)="Gross",MIN(U93+V93,VLOOKUP("R700",TSC!B:C,2,0)*VLOOKUP("R101",TSC!B:C,2,0))*(VLOOKUP("T714",TSC!B:C,2,0))%,MIN(T93+V93,VLOOKUP("R700",TSC!B:C,2,0)*VLOOKUP("R101",TSC!B:C,2,0))*(VLOOKUP("T704",TSC!B:C,2,0)+VLOOKUP("T714",TSC!B:C,2,0))%),0)</f>
        <v/>
      </c>
      <c r="CT93">
        <f>IFERROR(IF(RIGHT(INDEX(PIS!O$1:O$500,MATCH(D93,PIS!C$1:C$500,0)),5)="Gross",MIN(U93+V93,VLOOKUP("R700",TSC!B:C,2,0)*VLOOKUP("R101",TSC!B:C,2,0))*VLOOKUP("T705",TSC!B:C,2,0)%,MIN(T93+V93,VLOOKUP("R700",TSC!B:C,2,0)*VLOOKUP("R101",TSC!B:C,2,0))*VLOOKUP("T705",TSC!B:C,2,0)%),0)</f>
        <v/>
      </c>
      <c r="CU93">
        <f>IFERROR(IF(RIGHT(INDEX(PIS!O$1:O$500,MATCH(D93,PIS!C$1:C$500,0)),5)="Gross",MIN(U93+V93,VLOOKUP("R700",TSC!B:C,2,0)*VLOOKUP("R101",TSC!B:C,2,0))*(VLOOKUP("T713",TSC!B:C,2,0))%,MIN(T93+V93,VLOOKUP("R700",TSC!B:C,2,0)*VLOOKUP("R101",TSC!B:C,2,0))*(VLOOKUP("T713",TSC!B:C,2,0))%),0)</f>
        <v/>
      </c>
      <c r="CV93">
        <f>IFERROR(INDEX(ADJ!$A$1:$BZ$1000,MATCH(PAYROLL!D93,ADJ!A$1:A$500,0),MATCH(PAYROLL!CV$2,ADJ!$2:$2,0)),0)</f>
        <v/>
      </c>
      <c r="CW93">
        <f>IFERROR(INDEX(ADJ!$A$1:$BZ$1000,MATCH(PAYROLL!D93,ADJ!A$1:A$500,0),MATCH(PAYROLL!CW$2,ADJ!$2:$2,0)),0)</f>
        <v/>
      </c>
      <c r="CX93">
        <f>SUM(CR93:CW93)</f>
        <v/>
      </c>
      <c r="CY93">
        <f>ROUND(IF(CR93&gt;0,T93+V93*VLOOKUP("R202",TSC!$B$1:$C$500,2,0),0),0)</f>
        <v/>
      </c>
      <c r="CZ93">
        <f>IFERROR(INDEX(CSDA!D$1:D$500,MATCH($CZ$2,CSDA!C$1:C$500,0)),0)</f>
        <v/>
      </c>
      <c r="DA93">
        <f>ROUND(T93*0.7%,0)</f>
        <v/>
      </c>
      <c r="DB93">
        <f>ROUND(T93/12,0)</f>
        <v/>
      </c>
      <c r="DC93">
        <f ref="DC93" t="array">IFERROR(INDEX(CSDA!D$1:D$500,MATCH("Trích giữ"&amp;PAYROLL!DC$2,CSDA!A$1:A$500&amp;CSDA!C$1:C$500,0)),0)</f>
        <v/>
      </c>
      <c r="DD93">
        <f ref="DD93" t="array">IFERROR(INDEX(CSDA!D$1:D$500,MATCH("Trích giữ"&amp;PAYROLL!DD$2,CSDA!A$1:A$500&amp;CSDA!C$1:C$500,0)),0)</f>
        <v/>
      </c>
      <c r="DE93">
        <f ref="DE93" t="array">IFERROR(INDEX(CSDA!D$1:D$500,MATCH("Trích giữ"&amp;PAYROLL!DE$2,CSDA!A$1:A$500&amp;CSDA!C$1:C$500,0)),0)</f>
        <v/>
      </c>
      <c r="DF93">
        <f>IFERROR(INDEX(CSDA!D$1:D$500,MATCH(PAYROLL!DF$2,CSDA!C$1:C$500,0)),0)</f>
        <v/>
      </c>
      <c r="DG93">
        <f ref="DG93" t="array">IFERROR(INDEX(CSDA!D$1:D$500,MATCH("Trích giữ"&amp;PAYROLL!DG$2,CSDA!A$1:A$500&amp;CSDA!C$1:C$500,0)),0)</f>
        <v/>
      </c>
      <c r="DH93">
        <f>ROUND(T93/26,0)</f>
        <v/>
      </c>
      <c r="DI93">
        <f ref="DI93" t="array">IFERROR(INDEX(CSDA!D$1:D$500,MATCH("Trích giữ"&amp;PAYROLL!DI$2,CSDA!A$1:A$500&amp;CSDA!C$1:C$500,0)),0)</f>
        <v/>
      </c>
      <c r="DJ93">
        <f>IF(U93=0,T93*21.5%-BL93,0)</f>
        <v/>
      </c>
      <c r="DK93">
        <f ref="DK93" t="array">IFERROR(INDEX(CSDA!D$1:D$500,MATCH("Trích giữ"&amp;PAYROLL!DK$2,CSDA!A$1:A$500&amp;CSDA!C$1:C$500,0)),0)</f>
        <v/>
      </c>
      <c r="DL93">
        <f>IFERROR(INDEX(CSDA!D$1:D$500,MATCH(PAYROLL!DL$2,CSDA!C$1:C$500,0))/12,0)</f>
        <v/>
      </c>
      <c r="DM93">
        <f>SUM(DB93:DL93)</f>
        <v/>
      </c>
      <c r="DN93">
        <f>IFERROR(INDEX(ADJ!$A$1:$BZ$1000,MATCH(PAYROLL!D93,ADJ!A$1:A$500,0),MATCH(PAYROLL!DN$2,ADJ!$2:$2,0)),0)</f>
        <v/>
      </c>
      <c r="DO93">
        <f>IFERROR(SUM(BP93,DM93:DN93,CX93:DA93)-DT93,0)</f>
        <v/>
      </c>
      <c r="DP93">
        <f ref="DP93" t="array">SUM(BW93*IFERROR(INDEX(CSDA!D$1:D$500,MATCH(BW$2,CSDA!C$1:C$500,0)),0)%,CX93*IFERROR(INDEX(CSDA!D$1:D$500,MATCH(CX$2,CSDA!C$1:C$500,0)),0)%,DA93*IFERROR(INDEX(CSDA!D$1:D$500,MATCH(DA$2,CSDA!C$1:C$500,0)),0)%,DB93*IFERROR(INDEX(CSDA!D$1:D$500,MATCH(DB$2,CSDA!C$1:C$500,0)),0)%,DF93*IFERROR(INDEX(CSDA!D$1:D$500,MATCH("Phí dịch vụ"&amp;PAYROLL!DF$2,CSDA!A$1:A$500&amp;CSDA!C$1:C$500,0)),0)%,DC93*IFERROR(INDEX(CSDA!D$1:D$500,MATCH("Phí dịch vụ"&amp;PAYROLL!DC$2,CSDA!A$1:A$500&amp;CSDA!C$1:C$500,0)),0)%,DH93*IFERROR(INDEX(CSDA!D$1:D$500,MATCH("Phí dịch vụ"&amp;PAYROLL!DH$2,CSDA!A$1:A$500&amp;CSDA!C$1:C$500,0)),0)%,DJ93*IFERROR(INDEX(CSDA!D$1:D$500,MATCH("Phí dịch vụ"&amp;PAYROLL!DJ$2,CSDA!A$1:A$500&amp;CSDA!C$1:C$500,0)),0)%,BN93*IFERROR(INDEX(CSDA!D$1:D$500,MATCH(BN$2,CSDA!C$1:C$500,0)),0)%)-BN93*7%</f>
        <v/>
      </c>
      <c r="DQ93">
        <f>IFERROR(INDEX(ADJ!$A$1:$BZ$1000,MATCH(PAYROLL!D93,ADJ!A$1:A$500,0),MATCH(PAYROLL!DQ$2,ADJ!$2:$2,0)),0)</f>
        <v/>
      </c>
      <c r="DR93">
        <f>IFERROR(INDEX(ADJ!$A$1:$BZ$1000,MATCH(PAYROLL!D93,ADJ!A$1:A$500,0),MATCH(PAYROLL!DR$2,ADJ!$2:$2,0)),0)</f>
        <v/>
      </c>
      <c r="DS93">
        <f>SUM(DP93:DR93)</f>
        <v/>
      </c>
      <c r="DT93">
        <f>EK93</f>
        <v/>
      </c>
      <c r="DU93">
        <f>SUM(DO93:DR93)</f>
        <v/>
      </c>
      <c r="DV93">
        <f>ROUND(DU93*0.1,0)</f>
        <v/>
      </c>
      <c r="DW93">
        <f>DU93+DV93</f>
        <v/>
      </c>
      <c r="DZ93">
        <f>IFERROR(INDEX(ADJ!$A$1:$BZ$1000,MATCH(PAYROLL!$D93,ADJ!A$1:A$500,0),MATCH(PAYROLL!DZ$2,ADJ!$2:$2,0)),0)</f>
        <v/>
      </c>
      <c r="EA93">
        <f>IFERROR(INDEX(ADJ!$A$1:$BZ$1000,MATCH(PAYROLL!$D93,ADJ!A$1:A$500,0),MATCH(PAYROLL!EA$2,ADJ!$2:$2,0)),0)</f>
        <v/>
      </c>
      <c r="EB93">
        <f>IFERROR(INDEX(ADJ!$A$1:$BZ$1000,MATCH(PAYROLL!$D93,ADJ!A$1:A$500,0),MATCH(PAYROLL!EB$2,ADJ!$2:$2,0)),0)</f>
        <v/>
      </c>
      <c r="EC93">
        <f>IFERROR(INDEX(ADJ!$A$1:$BZ$1000,MATCH(PAYROLL!$D93,ADJ!A$1:A$500,0),MATCH(PAYROLL!EC$2,ADJ!$2:$2,0)),0)</f>
        <v/>
      </c>
      <c r="ED93">
        <f>IFERROR(INDEX(ADJ!$A$1:$BZ$1000,MATCH(PAYROLL!$D93,ADJ!A$1:A$500,0),MATCH(PAYROLL!ED$2,ADJ!$2:$2,0)),0)</f>
        <v/>
      </c>
      <c r="EE93">
        <f>IFERROR(INDEX(ADJ!$A$1:$BZ$1000,MATCH(PAYROLL!$D93,ADJ!A$1:A$500,0),MATCH(PAYROLL!EE$2,ADJ!$2:$2,0)),0)</f>
        <v/>
      </c>
      <c r="EF93">
        <f>IFERROR(INDEX(ADJ!$A$1:$BZ$1000,MATCH(PAYROLL!$D93,ADJ!A$1:A$500,0),MATCH(PAYROLL!EF$2,ADJ!$2:$2,0)),0)</f>
        <v/>
      </c>
      <c r="EG93">
        <f>IFERROR(INDEX(ADJ!$A$1:$BZ$1000,MATCH(PAYROLL!$D93,ADJ!A$1:A$500,0),MATCH(PAYROLL!EG$2,ADJ!$2:$2,0)),0)</f>
        <v/>
      </c>
      <c r="EH93">
        <f>IFERROR(INDEX(ADJ!$A$1:$BZ$1000,MATCH(PAYROLL!$D93,ADJ!A$1:A$500,0),MATCH(PAYROLL!EH$2,ADJ!$2:$2,0)),0)</f>
        <v/>
      </c>
      <c r="EI93">
        <f>IFERROR(INDEX(ADJ!$A$1:$BZ$1000,MATCH(PAYROLL!D93,ADJ!A$1:A$500,0),MATCH(PAYROLL!EI$2,ADJ!$2:$2,0)),0)</f>
        <v/>
      </c>
      <c r="EJ93">
        <f>IFERROR(INDEX(ADJ!$A$1:$BZ$1000,MATCH(PAYROLL!$D93,ADJ!A$1:A$500,0),MATCH(PAYROLL!EJ$2,ADJ!$2:$2,0)),0)</f>
        <v/>
      </c>
      <c r="EK93">
        <f>SUM(DZ93:EJ93)</f>
        <v/>
      </c>
    </row>
    <row r="94">
      <c r="A94" t="n">
        <v>92</v>
      </c>
      <c r="B94" t="inlineStr">
        <is>
          <t>Nguyễn Xuân Thường</t>
        </is>
      </c>
      <c r="D94" t="inlineStr">
        <is>
          <t>160260-01</t>
        </is>
      </c>
      <c r="S94">
        <f>IFERROR(INDEX(PIS!$A$1:$BZ$1000,MATCH($D94,PIS!C$1:C$500,0),MATCH("Lương CB tháng trước",PIS!$1:$1,0)),0)</f>
        <v/>
      </c>
      <c r="T94">
        <f>IFERROR(INDEX(PIS!$A$1:$BZ$1000,MATCH($D94,PIS!C$1:C$500,0),MATCH("Lương CB hiện tại",PIS!$1:$1,0)),0)</f>
        <v/>
      </c>
      <c r="U94">
        <f>IFERROR(INDEX(PIS!$A$1:$BZ$1000,MATCH($D94,PIS!C$1:C$500,0),MATCH("Lương đóng BHBB",PIS!$1:$1,0)),0)</f>
        <v/>
      </c>
      <c r="V94">
        <f>IFERROR(INDEX(PIS!$A$1:$BZ$1000,MATCH($D94,PIS!C$1:C$500,0),MATCH(V$2,PIS!$2:$2,0)),0)</f>
        <v/>
      </c>
      <c r="W94">
        <f>IFERROR(INDEX(PIS!$A$1:$BZ$1000,MATCH($D94,PIS!C$1:C$500,0),MATCH(W$2,PIS!$2:$2,0)),0)</f>
        <v/>
      </c>
      <c r="X94">
        <f>IFERROR(INDEX(PIS!$A$1:$BZ$1000,MATCH($D94,PIS!C$1:C$500,0),MATCH(X$2,PIS!$2:$2,0)),0)</f>
        <v/>
      </c>
      <c r="Y94">
        <f>IFERROR(INDEX(PIS!$A$1:$BZ$1000,MATCH($D94,PIS!C$1:C$500,0),MATCH(Y$2,PIS!$2:$2,0)),0)</f>
        <v/>
      </c>
      <c r="Z94">
        <f>IFERROR(INDEX(PIS!$A$1:$BZ$1000,MATCH($D94,PIS!C$1:C$500,0),MATCH(Z$2,PIS!$2:$2,0)),0)</f>
        <v/>
      </c>
      <c r="AA94">
        <f>IFERROR(INDEX(PIS!$A$1:$BZ$1000,MATCH($D94,PIS!C$1:C$500,0),MATCH(AA$2,PIS!$2:$2,0)),0)</f>
        <v/>
      </c>
      <c r="AB94">
        <f>IFERROR(INDEX(PIS!$A$1:$BZ$1000,MATCH($D94,PIS!C$1:C$500,0),MATCH(AB$2,PIS!$2:$2,0)),0)</f>
        <v/>
      </c>
      <c r="AC94">
        <f>SUM(V94:AB94)</f>
        <v/>
      </c>
      <c r="AD94">
        <f>IFERROR(INDEX(TIMESHEET!$A$1:$AI$5000,MATCH($D94,TIMESHEET!A$1:A$500,0),MATCH("T100",TIMESHEET!$2:$2,0))-2,0)</f>
        <v/>
      </c>
      <c r="AE94">
        <f>IFERROR(INDEX(TIMESHEET!$A$1:$AI$5000,MATCH($D94,TIMESHEET!A$1:A$500,0),MATCH("T202",TIMESHEET!$2:$2,0)),0)</f>
        <v/>
      </c>
      <c r="AF94">
        <f>IFERROR(INDEX(TIMESHEET!$A$1:$AI$5000,MATCH($D94,TIMESHEET!A$1:A$500,0),MATCH("T302",TIMESHEET!$2:$2,0)),0)</f>
        <v/>
      </c>
      <c r="AG94">
        <f>IFERROR(INDEX(TIMESHEET!$A$1:$AI$5000,MATCH($D94,TIMESHEET!A$1:A$500,0),MATCH("T406",TIMESHEET!$2:$2,0)),0)</f>
        <v/>
      </c>
      <c r="AH94">
        <f>AE94+AG94</f>
        <v/>
      </c>
      <c r="AI94">
        <f>IFERROR(INDEX(TIMESHEET!$A$1:$AI$5000,MATCH($D94,TIMESHEET!A$1:A$500,0),MATCH("T701",TIMESHEET!$2:$2,0)),0)</f>
        <v/>
      </c>
      <c r="AJ94">
        <f>IFERROR(INDEX(TIMESHEET!$A$1:$AI$5000,MATCH($D94,TIMESHEET!B$1:B$500,0),MATCH("T320",TIMESHEET!$2:$2,0)),0)</f>
        <v/>
      </c>
      <c r="AK94">
        <f>IFERROR(IF(LEFT(INDEX(PIS!O$1:O$500,MATCH(D94,PIS!C$1:C$500)),1)="M",T94/AD94*SUM(AE94:AG94),T94*AD94),0)</f>
        <v/>
      </c>
      <c r="AL94">
        <f>IFERROR(INDEX(ADJ!$A$1:$BZ$1000,MATCH(PAYROLL!D94,ADJ!A$1:A$500,0),MATCH(PAYROLL!AL$2,ADJ!$2:$2,0)),0)</f>
        <v/>
      </c>
      <c r="AM94">
        <f>SUM(AK94:AL94)</f>
        <v/>
      </c>
      <c r="AN94">
        <f>IFERROR(ROUND(V94/$AD94*$AH94,0),0)</f>
        <v/>
      </c>
      <c r="AO94">
        <f>IFERROR(ROUND(W94/$AD94*$AH94,0),0)</f>
        <v/>
      </c>
      <c r="AP94">
        <f>IFERROR(ROUND(X94/$AD94*$AE94,0),0)</f>
        <v/>
      </c>
      <c r="AQ94">
        <f>IFERROR(ROUND(Y94/$AD94*$AH94,0),0)</f>
        <v/>
      </c>
      <c r="AR94">
        <f>IFERROR(ROUND(Z94/$AD94*$AH94,0),0)</f>
        <v/>
      </c>
      <c r="AS94">
        <f>IFERROR(ROUND(AA94/$AD94*$AH94,0),0)</f>
        <v/>
      </c>
      <c r="AT94">
        <f>IFERROR(IF((AE94+AF94+AG94)&gt;13,AB94,ROUND(AB94/AD94*AH94,0)),0)</f>
        <v/>
      </c>
      <c r="AU94">
        <f>IFERROR(INDEX(ADJ!$A$1:$BZ$1000,MATCH(PAYROLL!D94,ADJ!A$1:A$500,0),MATCH(PAYROLL!AU$2,ADJ!$2:$2,0)),0)</f>
        <v/>
      </c>
      <c r="AV94">
        <f>ROUND(SUM(AN94:AU94),0)</f>
        <v/>
      </c>
      <c r="AW94">
        <f>IFERROR(INDEX(TIMESHEET!$A$1:$AI$5000,MATCH(PAYROLL!D94,TIMESHEET!A$1:A$500,0),MATCH("T620",TIMESHEET!$2:$2,0)),0)</f>
        <v/>
      </c>
      <c r="AX94">
        <f>IFERROR(INDEX(TIMESHEET!$A$1:$AI$5000,MATCH(PAYROLL!D94,TIMESHEET!A$1:A$500,0),MATCH("T601",TIMESHEET!$2:$2,0)),0)</f>
        <v/>
      </c>
      <c r="AY94">
        <f>IFERROR(INDEX(TIMESHEET!$A$1:$AI$5000,MATCH(PAYROLL!D94,TIMESHEET!A$1:A$500,0),MATCH("T602",TIMESHEET!$2:$2,0)),0)</f>
        <v/>
      </c>
      <c r="AZ94">
        <f>IFERROR(INDEX(TIMESHEET!$A$1:$AI$5000,MATCH(PAYROLL!D94,TIMESHEET!A$1:A$500,0),MATCH("T603",TIMESHEET!$2:$2,0)),0)</f>
        <v/>
      </c>
      <c r="BA94">
        <f>IFERROR(INDEX(TIMESHEET!$A$1:$AI$5000,MATCH(PAYROLL!D94,TIMESHEET!A$1:A$500,0),MATCH("T611",TIMESHEET!$2:$2,0)),0)</f>
        <v/>
      </c>
      <c r="BB94">
        <f>IFERROR(INDEX(TIMESHEET!$A$1:$AI$5000,MATCH(PAYROLL!D94,TIMESHEET!A$1:A$500,0),MATCH("T612",TIMESHEET!$2:$2,0)),0)</f>
        <v/>
      </c>
      <c r="BC94">
        <f>IFERROR(INDEX(TIMESHEET!$A$1:$AI$5000,MATCH(PAYROLL!D94,TIMESHEET!A$1:A$500,0),MATCH("T613",TIMESHEET!$2:$2,0)),0)</f>
        <v/>
      </c>
      <c r="BD94">
        <f>IFERROR(INDEX(TIMESHEET!$A$1:$AI$5000,MATCH(PAYROLL!D94,TIMESHEET!A$1:A$500,0),MATCH("T500",TIMESHEET!$2:$2,0)),0)</f>
        <v/>
      </c>
      <c r="BE94">
        <f>IFERROR(IF(LEFT(INDEX(PIS!O$1:O$500,MATCH(D94,PIS!C$1:C$500)),1)="M",T94/AD94/8*(AW94+AX94*1.5+AY94*2+AZ94*3+BA94*2.1+BB94*2.7+BC94*3.9+BD94*0.3),T94/8*(AW94+AX94*1.5+AY94*2+AZ94*3+BA94*2.1+BB94*2.7+BC94*3.9+BD94*0.3)),0)</f>
        <v/>
      </c>
      <c r="BF94">
        <f>IFERROR(INDEX(ADJ!$A$1:$BZ$1000,MATCH(PAYROLL!$D94,ADJ!A$1:A$500,0),MATCH(PAYROLL!BF$2,ADJ!$2:$2,0)),0)</f>
        <v/>
      </c>
      <c r="BG94">
        <f>IFERROR(INDEX(ADJ!$A$1:$BZ$1000,MATCH(PAYROLL!D94,ADJ!A$1:A$500,0),MATCH(PAYROLL!BG$2,ADJ!$2:$2,0)),0)</f>
        <v/>
      </c>
      <c r="BH94">
        <f>IFERROR(INDEX(ADJ!$A$1:$BZ$1000,MATCH(PAYROLL!D94,ADJ!A$1:A$500,0),MATCH(PAYROLL!BH$2,ADJ!$2:$2,0)),0)</f>
        <v/>
      </c>
      <c r="BI94">
        <f>IFERROR(INDEX(ADJ!$A$1:$BZ$1000,MATCH(PAYROLL!D94,ADJ!A$1:A$500,0),MATCH(PAYROLL!BI$2,ADJ!$2:$2,0)),0)</f>
        <v/>
      </c>
      <c r="BJ94">
        <f>IFERROR(INDEX(ADJ!$A$1:$BZ$1000,MATCH(PAYROLL!D94,ADJ!A$1:A$500,0),MATCH(PAYROLL!BJ$2,ADJ!$2:$2,0)),0)</f>
        <v/>
      </c>
      <c r="BK94">
        <f>SUM(BF94:BJ94)</f>
        <v/>
      </c>
      <c r="BL94">
        <f>IFERROR(INDEX(ADJ!$A$1:$BZ$1000,MATCH(PAYROLL!D94,ADJ!A$1:A$500,0),MATCH(PAYROLL!BL$2,ADJ!$2:$2,0)),0)</f>
        <v/>
      </c>
      <c r="BM94">
        <f>IFERROR(INDEX(ADJ!$A$1:$BZ$1000,MATCH(PAYROLL!D94,ADJ!A$1:A$500,0),MATCH(PAYROLL!BM$2,ADJ!$2:$2,0)),0)</f>
        <v/>
      </c>
      <c r="BN94">
        <f>IFERROR(INDEX(ADJ!$A$1:$BZ$1000,MATCH(PAYROLL!D94,ADJ!A$1:A$500,0),MATCH(PAYROLL!BN$2,ADJ!$2:$2,0)),0)</f>
        <v/>
      </c>
      <c r="BO94">
        <f>IFERROR(INDEX(ADJ!$A$1:$BZ$1000,MATCH(PAYROLL!D94,ADJ!A$1:A$500,0),MATCH(PAYROLL!BO$2,ADJ!$2:$2,0)),0)</f>
        <v/>
      </c>
      <c r="BP94">
        <f>SUM(AM94,AV94,BE94,BK94,BL94:BO94)</f>
        <v/>
      </c>
      <c r="BQ94">
        <f>BO94</f>
        <v/>
      </c>
      <c r="BR94">
        <f>IFERROR(ROUND(IF(LEFT(INDEX(PIS!O$1:O$500,MATCH(D94,PIS!C$1:C$500)),1)="D",T94/8*(BD94*0.3),IF(LEFT(INDEX(PIS!O$1:O$500,MATCH(D94,PIS!C$1:C$500)),1)="H",T94*($BD94*0.3),T94/$AD94/8*($BD94*0.3))),0),0)</f>
        <v/>
      </c>
      <c r="BS94">
        <f>IF(AP94&lt;1,0,MIN(AP94,730000))</f>
        <v/>
      </c>
      <c r="BT94">
        <f>IFERROR(ROUND((BE94-SUM(AW94:BC94)*T94/AD94/8),0)-BR94,0)</f>
        <v/>
      </c>
      <c r="BU94">
        <f>AO94</f>
        <v/>
      </c>
      <c r="BV94">
        <f>SUM(BQ94:BU94)</f>
        <v/>
      </c>
      <c r="BW94">
        <f>BP94-BV94</f>
        <v/>
      </c>
      <c r="BX94">
        <f>IFERROR(IF(RIGHT(INDEX(PIS!O$1:O$500,MATCH(D94,PIS!C$1:C$500)),5)="Gross",MIN(U94+V94,VLOOKUP("R700",TSC!B:C,2,0)*VLOOKUP("R101",TSC!B:C,2,0))*VLOOKUP("R701",TSC!B:C,2,0)%,0),0)</f>
        <v/>
      </c>
      <c r="BY94">
        <f>IFERROR(IF(RIGHT(INDEX(PIS!O$1:O$500,MATCH(D94,PIS!C$1:C$500)),5)="Gross",MIN(U94+V94,VLOOKUP("R700",TSC!B:C,2,0)*VLOOKUP("R101",TSC!B:C,2,0))*VLOOKUP("T704",TSC!B:C,2,0)%,0),0)</f>
        <v/>
      </c>
      <c r="BZ94">
        <f>IFERROR(IF(RIGHT(INDEX(PIS!O$1:O$500,MATCH(D94,PIS!C$1:C$500)),5)="Gross",MIN(U94+V94,VLOOKUP("R700",TSC!B:C,2,0)*VLOOKUP("1",TSC!F:G,2,0))*VLOOKUP("T705",TSC!B:C,2,0)%,0),0)</f>
        <v/>
      </c>
      <c r="CA94">
        <f>IFERROR(INDEX(ADJ!$A$1:$BZ$1000,MATCH(PAYROLL!D94,ADJ!A$1:A$500,0),MATCH(PAYROLL!CA$2,ADJ!$2:$2,0)),0)</f>
        <v/>
      </c>
      <c r="CB94">
        <f>IFERROR(INDEX(ADJ!$A$1:$BZ$1000,MATCH(PAYROLL!D94,ADJ!A$1:A$500,0),MATCH(PAYROLL!CB$2,ADJ!$2:$2,0)),0)</f>
        <v/>
      </c>
      <c r="CC94">
        <f>SUM(BX94:CB94)</f>
        <v/>
      </c>
      <c r="CD94">
        <f>IFERROR(INDEX(PIS!$A$1:$BZ$1000,MATCH(PAYROLL!D94,PIS!C$1:C$500,0),MATCH(PAYROLL!CD$1,PIS!$1:$1,0)),0)</f>
        <v/>
      </c>
      <c r="CE94">
        <f>IFERROR(IF(OR(INDEX(PIS!P$1:P$500,MATCH(D94,PIS!C$1:C$500,0))="LT2",INDEX(PIS!P$1:P$500,MATCH(D94,PIS!C$1:C$500,0))="P10"),0,SUM(CC94,CD94*VLOOKUP("R601",TSC!B:C,2,0),VLOOKUP("R602",TSC!B:C,2,0))),0)</f>
        <v/>
      </c>
      <c r="CF94">
        <f>MAX(BW94-CE94,0)</f>
        <v/>
      </c>
      <c r="CG94">
        <f>IFERROR(IF(OR(RIGHT(INDEX(PIS!P$1:P$500,MATCH(D94,PIS!C$1:C$500)),5)="P10",RIGHT(INDEX(PIS!P$1:P$500,MATCH(D94,PIS!C$1:C$500)),5)="CK"),0,IF(CF94&lt;=5000000,CF94*5%,IF(CF94&lt;=10000000,CF94*10%-250000,IF(CF94&lt;=18000000,CF94*15%-750000,IF(CF94&lt;=32000000,CF94*20%-1650000,IF(CF94&lt;=52000000,CF94*25%-3250000,IF(CF94&lt;=80000000,BH94*30%-5850000,CF94*35%-9850000))))))),0)</f>
        <v/>
      </c>
      <c r="CH94">
        <f>IFERROR(IF(OR(INDEX(PIS!P$1:P$500,MATCH(D94,PIS!C$1:C$500))="LT",INDEX(PIS!P$1:P$500,MATCH(D94,PIS!C$1:C$500))="CK"),0,IF(CF94&lt;2000000,0,CF94*10%)),0)</f>
        <v/>
      </c>
      <c r="CI94">
        <f>IFERROR(INDEX(ADJ!$A$1:$BZ$1000,MATCH(PAYROLL!D94,ADJ!A$1:A$500,0),MATCH(PAYROLL!CI$2,ADJ!$2:$2,0)),0)</f>
        <v/>
      </c>
      <c r="CJ94">
        <f>IFERROR(INDEX(ADJ!$A$1:$BZ$1000,MATCH(PAYROLL!D94,ADJ!A$1:A$500,0),MATCH(PAYROLL!CJ$2,ADJ!$2:$2,0)),0)</f>
        <v/>
      </c>
      <c r="CK94">
        <f>IFERROR(INDEX(ADJ!$A$1:$BZ$1000,MATCH(PAYROLL!D94,ADJ!A$1:A$500,0),MATCH(PAYROLL!CK$2,ADJ!$2:$2,0)),0)</f>
        <v/>
      </c>
      <c r="CL94">
        <f>SUM(CG94:CK94)</f>
        <v/>
      </c>
      <c r="CM94">
        <f>ROUND(SUM(CH94:CK94),0)</f>
        <v/>
      </c>
      <c r="CN94">
        <f>IFERROR(INDEX(CSDA!D$1:D$500,MATCH($CN$2,CSDA!C$1:C$500,0))*INDEX(PIS!V$1:V$500,MATCH(D94,PIS!C$1:C$500))+INDEX(ADJ!$A$1:$BZ$1000,MATCH(PAYROLL!D94,ADJ!A$1:A$500,0),MATCH(PAYROLL!CN$2,ADJ!$2:$2,0)),0)</f>
        <v/>
      </c>
      <c r="CO94">
        <f>IFERROR(INDEX(ADJ!$A$1:$BZ$1000,MATCH(PAYROLL!D94,ADJ!A$1:A$500,0),MATCH(PAYROLL!CO$2,ADJ!$2:$2,0)),0)</f>
        <v/>
      </c>
      <c r="CP94">
        <f>IFERROR(INDEX(ADJ!$A$1:$BZ$1000,MATCH(PAYROLL!D94,ADJ!A$1:A$500,0),MATCH(PAYROLL!CP$2,ADJ!$2:$2,0)),0)</f>
        <v/>
      </c>
      <c r="CQ94">
        <f>BP94-CL94-CI94-CM94-CN94-CO94-CP94-CC94</f>
        <v/>
      </c>
      <c r="CR94">
        <f>IFERROR(IF(RIGHT(INDEX(PIS!O$1:O$500,MATCH(D94,PIS!C$1:C$500,0)),5)="Gross",MIN(U94+V94,VLOOKUP("R700",TSC!B:C,2,0)*VLOOKUP("R101",TSC!B:C,2,0))*(VLOOKUP("T711",TSC!B:C,2,0)+VLOOKUP("T712",TSC!B:C,2,0))%,MIN(T94+V94,VLOOKUP("R700",TSC!B:C,2,0)*VLOOKUP("R101",TSC!B:C,2,0))*(VLOOKUP("T711",TSC!B:C,2,0)+VLOOKUP("T712",TSC!B:C,2,0)+VLOOKUP("R701",TSC!B:C,2,0))%),0)</f>
        <v/>
      </c>
      <c r="CS94">
        <f>IFERROR(IF(RIGHT(INDEX(PIS!O$1:O$500,MATCH(D94,PIS!C$1:C$500,0)),5)="Gross",MIN(U94+V94,VLOOKUP("R700",TSC!B:C,2,0)*VLOOKUP("R101",TSC!B:C,2,0))*(VLOOKUP("T714",TSC!B:C,2,0))%,MIN(T94+V94,VLOOKUP("R700",TSC!B:C,2,0)*VLOOKUP("R101",TSC!B:C,2,0))*(VLOOKUP("T704",TSC!B:C,2,0)+VLOOKUP("T714",TSC!B:C,2,0))%),0)</f>
        <v/>
      </c>
      <c r="CT94">
        <f>IFERROR(IF(RIGHT(INDEX(PIS!O$1:O$500,MATCH(D94,PIS!C$1:C$500,0)),5)="Gross",MIN(U94+V94,VLOOKUP("R700",TSC!B:C,2,0)*VLOOKUP("R101",TSC!B:C,2,0))*VLOOKUP("T705",TSC!B:C,2,0)%,MIN(T94+V94,VLOOKUP("R700",TSC!B:C,2,0)*VLOOKUP("R101",TSC!B:C,2,0))*VLOOKUP("T705",TSC!B:C,2,0)%),0)</f>
        <v/>
      </c>
      <c r="CU94">
        <f>IFERROR(IF(RIGHT(INDEX(PIS!O$1:O$500,MATCH(D94,PIS!C$1:C$500,0)),5)="Gross",MIN(U94+V94,VLOOKUP("R700",TSC!B:C,2,0)*VLOOKUP("R101",TSC!B:C,2,0))*(VLOOKUP("T713",TSC!B:C,2,0))%,MIN(T94+V94,VLOOKUP("R700",TSC!B:C,2,0)*VLOOKUP("R101",TSC!B:C,2,0))*(VLOOKUP("T713",TSC!B:C,2,0))%),0)</f>
        <v/>
      </c>
      <c r="CV94">
        <f>IFERROR(INDEX(ADJ!$A$1:$BZ$1000,MATCH(PAYROLL!D94,ADJ!A$1:A$500,0),MATCH(PAYROLL!CV$2,ADJ!$2:$2,0)),0)</f>
        <v/>
      </c>
      <c r="CW94">
        <f>IFERROR(INDEX(ADJ!$A$1:$BZ$1000,MATCH(PAYROLL!D94,ADJ!A$1:A$500,0),MATCH(PAYROLL!CW$2,ADJ!$2:$2,0)),0)</f>
        <v/>
      </c>
      <c r="CX94">
        <f>SUM(CR94:CW94)</f>
        <v/>
      </c>
      <c r="CY94">
        <f>ROUND(IF(CR94&gt;0,T94+V94*VLOOKUP("R202",TSC!$B$1:$C$500,2,0),0),0)</f>
        <v/>
      </c>
      <c r="CZ94">
        <f>IFERROR(INDEX(CSDA!D$1:D$500,MATCH($CZ$2,CSDA!C$1:C$500,0)),0)</f>
        <v/>
      </c>
      <c r="DA94">
        <f>ROUND(T94*0.7%,0)</f>
        <v/>
      </c>
      <c r="DB94">
        <f>ROUND(T94/12,0)</f>
        <v/>
      </c>
      <c r="DC94">
        <f ref="DC94" t="array">IFERROR(INDEX(CSDA!D$1:D$500,MATCH("Trích giữ"&amp;PAYROLL!DC$2,CSDA!A$1:A$500&amp;CSDA!C$1:C$500,0)),0)</f>
        <v/>
      </c>
      <c r="DD94">
        <f ref="DD94" t="array">IFERROR(INDEX(CSDA!D$1:D$500,MATCH("Trích giữ"&amp;PAYROLL!DD$2,CSDA!A$1:A$500&amp;CSDA!C$1:C$500,0)),0)</f>
        <v/>
      </c>
      <c r="DE94">
        <f ref="DE94" t="array">IFERROR(INDEX(CSDA!D$1:D$500,MATCH("Trích giữ"&amp;PAYROLL!DE$2,CSDA!A$1:A$500&amp;CSDA!C$1:C$500,0)),0)</f>
        <v/>
      </c>
      <c r="DF94">
        <f>IFERROR(INDEX(CSDA!D$1:D$500,MATCH(PAYROLL!DF$2,CSDA!C$1:C$500,0)),0)</f>
        <v/>
      </c>
      <c r="DG94">
        <f ref="DG94" t="array">IFERROR(INDEX(CSDA!D$1:D$500,MATCH("Trích giữ"&amp;PAYROLL!DG$2,CSDA!A$1:A$500&amp;CSDA!C$1:C$500,0)),0)</f>
        <v/>
      </c>
      <c r="DH94">
        <f>ROUND(T94/26,0)</f>
        <v/>
      </c>
      <c r="DI94">
        <f ref="DI94" t="array">IFERROR(INDEX(CSDA!D$1:D$500,MATCH("Trích giữ"&amp;PAYROLL!DI$2,CSDA!A$1:A$500&amp;CSDA!C$1:C$500,0)),0)</f>
        <v/>
      </c>
      <c r="DJ94">
        <f>IF(U94=0,T94*21.5%-BL94,0)</f>
        <v/>
      </c>
      <c r="DK94">
        <f ref="DK94" t="array">IFERROR(INDEX(CSDA!D$1:D$500,MATCH("Trích giữ"&amp;PAYROLL!DK$2,CSDA!A$1:A$500&amp;CSDA!C$1:C$500,0)),0)</f>
        <v/>
      </c>
      <c r="DL94">
        <f>IFERROR(INDEX(CSDA!D$1:D$500,MATCH(PAYROLL!DL$2,CSDA!C$1:C$500,0))/12,0)</f>
        <v/>
      </c>
      <c r="DM94">
        <f>SUM(DB94:DL94)</f>
        <v/>
      </c>
      <c r="DN94">
        <f>IFERROR(INDEX(ADJ!$A$1:$BZ$1000,MATCH(PAYROLL!D94,ADJ!A$1:A$500,0),MATCH(PAYROLL!DN$2,ADJ!$2:$2,0)),0)</f>
        <v/>
      </c>
      <c r="DO94">
        <f>IFERROR(SUM(BP94,DM94:DN94,CX94:DA94)-DT94,0)</f>
        <v/>
      </c>
      <c r="DP94">
        <f ref="DP94" t="array">SUM(BW94*IFERROR(INDEX(CSDA!D$1:D$500,MATCH(BW$2,CSDA!C$1:C$500,0)),0)%,CX94*IFERROR(INDEX(CSDA!D$1:D$500,MATCH(CX$2,CSDA!C$1:C$500,0)),0)%,DA94*IFERROR(INDEX(CSDA!D$1:D$500,MATCH(DA$2,CSDA!C$1:C$500,0)),0)%,DB94*IFERROR(INDEX(CSDA!D$1:D$500,MATCH(DB$2,CSDA!C$1:C$500,0)),0)%,DF94*IFERROR(INDEX(CSDA!D$1:D$500,MATCH("Phí dịch vụ"&amp;PAYROLL!DF$2,CSDA!A$1:A$500&amp;CSDA!C$1:C$500,0)),0)%,DC94*IFERROR(INDEX(CSDA!D$1:D$500,MATCH("Phí dịch vụ"&amp;PAYROLL!DC$2,CSDA!A$1:A$500&amp;CSDA!C$1:C$500,0)),0)%,DH94*IFERROR(INDEX(CSDA!D$1:D$500,MATCH("Phí dịch vụ"&amp;PAYROLL!DH$2,CSDA!A$1:A$500&amp;CSDA!C$1:C$500,0)),0)%,DJ94*IFERROR(INDEX(CSDA!D$1:D$500,MATCH("Phí dịch vụ"&amp;PAYROLL!DJ$2,CSDA!A$1:A$500&amp;CSDA!C$1:C$500,0)),0)%,BN94*IFERROR(INDEX(CSDA!D$1:D$500,MATCH(BN$2,CSDA!C$1:C$500,0)),0)%)-BN94*7%</f>
        <v/>
      </c>
      <c r="DQ94">
        <f>IFERROR(INDEX(ADJ!$A$1:$BZ$1000,MATCH(PAYROLL!D94,ADJ!A$1:A$500,0),MATCH(PAYROLL!DQ$2,ADJ!$2:$2,0)),0)</f>
        <v/>
      </c>
      <c r="DR94">
        <f>IFERROR(INDEX(ADJ!$A$1:$BZ$1000,MATCH(PAYROLL!D94,ADJ!A$1:A$500,0),MATCH(PAYROLL!DR$2,ADJ!$2:$2,0)),0)</f>
        <v/>
      </c>
      <c r="DS94">
        <f>SUM(DP94:DR94)</f>
        <v/>
      </c>
      <c r="DT94">
        <f>EK94</f>
        <v/>
      </c>
      <c r="DU94">
        <f>SUM(DO94:DR94)</f>
        <v/>
      </c>
      <c r="DV94">
        <f>ROUND(DU94*0.1,0)</f>
        <v/>
      </c>
      <c r="DW94">
        <f>DU94+DV94</f>
        <v/>
      </c>
      <c r="DZ94">
        <f>IFERROR(INDEX(ADJ!$A$1:$BZ$1000,MATCH(PAYROLL!$D94,ADJ!A$1:A$500,0),MATCH(PAYROLL!DZ$2,ADJ!$2:$2,0)),0)</f>
        <v/>
      </c>
      <c r="EA94">
        <f>IFERROR(INDEX(ADJ!$A$1:$BZ$1000,MATCH(PAYROLL!$D94,ADJ!A$1:A$500,0),MATCH(PAYROLL!EA$2,ADJ!$2:$2,0)),0)</f>
        <v/>
      </c>
      <c r="EB94">
        <f>IFERROR(INDEX(ADJ!$A$1:$BZ$1000,MATCH(PAYROLL!$D94,ADJ!A$1:A$500,0),MATCH(PAYROLL!EB$2,ADJ!$2:$2,0)),0)</f>
        <v/>
      </c>
      <c r="EC94">
        <f>IFERROR(INDEX(ADJ!$A$1:$BZ$1000,MATCH(PAYROLL!$D94,ADJ!A$1:A$500,0),MATCH(PAYROLL!EC$2,ADJ!$2:$2,0)),0)</f>
        <v/>
      </c>
      <c r="ED94">
        <f>IFERROR(INDEX(ADJ!$A$1:$BZ$1000,MATCH(PAYROLL!$D94,ADJ!A$1:A$500,0),MATCH(PAYROLL!ED$2,ADJ!$2:$2,0)),0)</f>
        <v/>
      </c>
      <c r="EE94">
        <f>IFERROR(INDEX(ADJ!$A$1:$BZ$1000,MATCH(PAYROLL!$D94,ADJ!A$1:A$500,0),MATCH(PAYROLL!EE$2,ADJ!$2:$2,0)),0)</f>
        <v/>
      </c>
      <c r="EF94">
        <f>IFERROR(INDEX(ADJ!$A$1:$BZ$1000,MATCH(PAYROLL!$D94,ADJ!A$1:A$500,0),MATCH(PAYROLL!EF$2,ADJ!$2:$2,0)),0)</f>
        <v/>
      </c>
      <c r="EG94">
        <f>IFERROR(INDEX(ADJ!$A$1:$BZ$1000,MATCH(PAYROLL!$D94,ADJ!A$1:A$500,0),MATCH(PAYROLL!EG$2,ADJ!$2:$2,0)),0)</f>
        <v/>
      </c>
      <c r="EH94">
        <f>IFERROR(INDEX(ADJ!$A$1:$BZ$1000,MATCH(PAYROLL!$D94,ADJ!A$1:A$500,0),MATCH(PAYROLL!EH$2,ADJ!$2:$2,0)),0)</f>
        <v/>
      </c>
      <c r="EI94">
        <f>IFERROR(INDEX(ADJ!$A$1:$BZ$1000,MATCH(PAYROLL!D94,ADJ!A$1:A$500,0),MATCH(PAYROLL!EI$2,ADJ!$2:$2,0)),0)</f>
        <v/>
      </c>
      <c r="EJ94">
        <f>IFERROR(INDEX(ADJ!$A$1:$BZ$1000,MATCH(PAYROLL!$D94,ADJ!A$1:A$500,0),MATCH(PAYROLL!EJ$2,ADJ!$2:$2,0)),0)</f>
        <v/>
      </c>
      <c r="EK94">
        <f>SUM(DZ94:EJ94)</f>
        <v/>
      </c>
    </row>
    <row r="95">
      <c r="A95" t="n">
        <v>93</v>
      </c>
      <c r="B95" t="inlineStr">
        <is>
          <t>Nguyễn Thị Hằng</t>
        </is>
      </c>
      <c r="D95" t="inlineStr">
        <is>
          <t>160267-01</t>
        </is>
      </c>
      <c r="S95">
        <f>IFERROR(INDEX(PIS!$A$1:$BZ$1000,MATCH($D95,PIS!C$1:C$500,0),MATCH("Lương CB tháng trước",PIS!$1:$1,0)),0)</f>
        <v/>
      </c>
      <c r="T95">
        <f>IFERROR(INDEX(PIS!$A$1:$BZ$1000,MATCH($D95,PIS!C$1:C$500,0),MATCH("Lương CB hiện tại",PIS!$1:$1,0)),0)</f>
        <v/>
      </c>
      <c r="U95">
        <f>IFERROR(INDEX(PIS!$A$1:$BZ$1000,MATCH($D95,PIS!C$1:C$500,0),MATCH("Lương đóng BHBB",PIS!$1:$1,0)),0)</f>
        <v/>
      </c>
      <c r="V95">
        <f>IFERROR(INDEX(PIS!$A$1:$BZ$1000,MATCH($D95,PIS!C$1:C$500,0),MATCH(V$2,PIS!$2:$2,0)),0)</f>
        <v/>
      </c>
      <c r="W95">
        <f>IFERROR(INDEX(PIS!$A$1:$BZ$1000,MATCH($D95,PIS!C$1:C$500,0),MATCH(W$2,PIS!$2:$2,0)),0)</f>
        <v/>
      </c>
      <c r="X95">
        <f>IFERROR(INDEX(PIS!$A$1:$BZ$1000,MATCH($D95,PIS!C$1:C$500,0),MATCH(X$2,PIS!$2:$2,0)),0)</f>
        <v/>
      </c>
      <c r="Y95">
        <f>IFERROR(INDEX(PIS!$A$1:$BZ$1000,MATCH($D95,PIS!C$1:C$500,0),MATCH(Y$2,PIS!$2:$2,0)),0)</f>
        <v/>
      </c>
      <c r="Z95">
        <f>IFERROR(INDEX(PIS!$A$1:$BZ$1000,MATCH($D95,PIS!C$1:C$500,0),MATCH(Z$2,PIS!$2:$2,0)),0)</f>
        <v/>
      </c>
      <c r="AA95">
        <f>IFERROR(INDEX(PIS!$A$1:$BZ$1000,MATCH($D95,PIS!C$1:C$500,0),MATCH(AA$2,PIS!$2:$2,0)),0)</f>
        <v/>
      </c>
      <c r="AB95">
        <f>IFERROR(INDEX(PIS!$A$1:$BZ$1000,MATCH($D95,PIS!C$1:C$500,0),MATCH(AB$2,PIS!$2:$2,0)),0)</f>
        <v/>
      </c>
      <c r="AC95">
        <f>SUM(V95:AB95)</f>
        <v/>
      </c>
      <c r="AD95">
        <f>IFERROR(INDEX(TIMESHEET!$A$1:$AI$5000,MATCH($D95,TIMESHEET!A$1:A$500,0),MATCH("T100",TIMESHEET!$2:$2,0))-2,0)</f>
        <v/>
      </c>
      <c r="AE95">
        <f>IFERROR(INDEX(TIMESHEET!$A$1:$AI$5000,MATCH($D95,TIMESHEET!A$1:A$500,0),MATCH("T202",TIMESHEET!$2:$2,0)),0)</f>
        <v/>
      </c>
      <c r="AF95">
        <f>IFERROR(INDEX(TIMESHEET!$A$1:$AI$5000,MATCH($D95,TIMESHEET!A$1:A$500,0),MATCH("T302",TIMESHEET!$2:$2,0)),0)</f>
        <v/>
      </c>
      <c r="AG95">
        <f>IFERROR(INDEX(TIMESHEET!$A$1:$AI$5000,MATCH($D95,TIMESHEET!A$1:A$500,0),MATCH("T406",TIMESHEET!$2:$2,0)),0)</f>
        <v/>
      </c>
      <c r="AH95">
        <f>AE95+AG95</f>
        <v/>
      </c>
      <c r="AI95">
        <f>IFERROR(INDEX(TIMESHEET!$A$1:$AI$5000,MATCH($D95,TIMESHEET!A$1:A$500,0),MATCH("T701",TIMESHEET!$2:$2,0)),0)</f>
        <v/>
      </c>
      <c r="AJ95">
        <f>IFERROR(INDEX(TIMESHEET!$A$1:$AI$5000,MATCH($D95,TIMESHEET!B$1:B$500,0),MATCH("T320",TIMESHEET!$2:$2,0)),0)</f>
        <v/>
      </c>
      <c r="AK95">
        <f>IFERROR(IF(LEFT(INDEX(PIS!O$1:O$500,MATCH(D95,PIS!C$1:C$500)),1)="M",T95/AD95*SUM(AE95:AG95),T95*AD95),0)</f>
        <v/>
      </c>
      <c r="AL95">
        <f>IFERROR(INDEX(ADJ!$A$1:$BZ$1000,MATCH(PAYROLL!D95,ADJ!A$1:A$500,0),MATCH(PAYROLL!AL$2,ADJ!$2:$2,0)),0)</f>
        <v/>
      </c>
      <c r="AM95">
        <f>SUM(AK95:AL95)</f>
        <v/>
      </c>
      <c r="AN95">
        <f>IFERROR(ROUND(V95/$AD95*$AH95,0),0)</f>
        <v/>
      </c>
      <c r="AO95">
        <f>IFERROR(ROUND(W95/$AD95*$AH95,0),0)</f>
        <v/>
      </c>
      <c r="AP95">
        <f>IFERROR(ROUND(X95/$AD95*$AE95,0),0)</f>
        <v/>
      </c>
      <c r="AQ95">
        <f>IFERROR(ROUND(Y95/$AD95*$AH95,0),0)</f>
        <v/>
      </c>
      <c r="AR95">
        <f>IFERROR(ROUND(Z95/$AD95*$AH95,0),0)</f>
        <v/>
      </c>
      <c r="AS95">
        <f>IFERROR(ROUND(AA95/$AD95*$AH95,0),0)</f>
        <v/>
      </c>
      <c r="AT95">
        <f>IFERROR(IF((AE95+AF95+AG95)&gt;13,AB95,ROUND(AB95/AD95*AH95,0)),0)</f>
        <v/>
      </c>
      <c r="AU95">
        <f>IFERROR(INDEX(ADJ!$A$1:$BZ$1000,MATCH(PAYROLL!D95,ADJ!A$1:A$500,0),MATCH(PAYROLL!AU$2,ADJ!$2:$2,0)),0)</f>
        <v/>
      </c>
      <c r="AV95">
        <f>ROUND(SUM(AN95:AU95),0)</f>
        <v/>
      </c>
      <c r="AW95">
        <f>IFERROR(INDEX(TIMESHEET!$A$1:$AI$5000,MATCH(PAYROLL!D95,TIMESHEET!A$1:A$500,0),MATCH("T620",TIMESHEET!$2:$2,0)),0)</f>
        <v/>
      </c>
      <c r="AX95">
        <f>IFERROR(INDEX(TIMESHEET!$A$1:$AI$5000,MATCH(PAYROLL!D95,TIMESHEET!A$1:A$500,0),MATCH("T601",TIMESHEET!$2:$2,0)),0)</f>
        <v/>
      </c>
      <c r="AY95">
        <f>IFERROR(INDEX(TIMESHEET!$A$1:$AI$5000,MATCH(PAYROLL!D95,TIMESHEET!A$1:A$500,0),MATCH("T602",TIMESHEET!$2:$2,0)),0)</f>
        <v/>
      </c>
      <c r="AZ95">
        <f>IFERROR(INDEX(TIMESHEET!$A$1:$AI$5000,MATCH(PAYROLL!D95,TIMESHEET!A$1:A$500,0),MATCH("T603",TIMESHEET!$2:$2,0)),0)</f>
        <v/>
      </c>
      <c r="BA95">
        <f>IFERROR(INDEX(TIMESHEET!$A$1:$AI$5000,MATCH(PAYROLL!D95,TIMESHEET!A$1:A$500,0),MATCH("T611",TIMESHEET!$2:$2,0)),0)</f>
        <v/>
      </c>
      <c r="BB95">
        <f>IFERROR(INDEX(TIMESHEET!$A$1:$AI$5000,MATCH(PAYROLL!D95,TIMESHEET!A$1:A$500,0),MATCH("T612",TIMESHEET!$2:$2,0)),0)</f>
        <v/>
      </c>
      <c r="BC95">
        <f>IFERROR(INDEX(TIMESHEET!$A$1:$AI$5000,MATCH(PAYROLL!D95,TIMESHEET!A$1:A$500,0),MATCH("T613",TIMESHEET!$2:$2,0)),0)</f>
        <v/>
      </c>
      <c r="BD95">
        <f>IFERROR(INDEX(TIMESHEET!$A$1:$AI$5000,MATCH(PAYROLL!D95,TIMESHEET!A$1:A$500,0),MATCH("T500",TIMESHEET!$2:$2,0)),0)</f>
        <v/>
      </c>
      <c r="BE95">
        <f>IFERROR(IF(LEFT(INDEX(PIS!O$1:O$500,MATCH(D95,PIS!C$1:C$500)),1)="M",T95/AD95/8*(AW95+AX95*1.5+AY95*2+AZ95*3+BA95*2.1+BB95*2.7+BC95*3.9+BD95*0.3),T95/8*(AW95+AX95*1.5+AY95*2+AZ95*3+BA95*2.1+BB95*2.7+BC95*3.9+BD95*0.3)),0)</f>
        <v/>
      </c>
      <c r="BF95">
        <f>IFERROR(INDEX(ADJ!$A$1:$BZ$1000,MATCH(PAYROLL!$D95,ADJ!A$1:A$500,0),MATCH(PAYROLL!BF$2,ADJ!$2:$2,0)),0)</f>
        <v/>
      </c>
      <c r="BG95">
        <f>IFERROR(INDEX(ADJ!$A$1:$BZ$1000,MATCH(PAYROLL!D95,ADJ!A$1:A$500,0),MATCH(PAYROLL!BG$2,ADJ!$2:$2,0)),0)</f>
        <v/>
      </c>
      <c r="BH95">
        <f>IFERROR(INDEX(ADJ!$A$1:$BZ$1000,MATCH(PAYROLL!D95,ADJ!A$1:A$500,0),MATCH(PAYROLL!BH$2,ADJ!$2:$2,0)),0)</f>
        <v/>
      </c>
      <c r="BI95">
        <f>IFERROR(INDEX(ADJ!$A$1:$BZ$1000,MATCH(PAYROLL!D95,ADJ!A$1:A$500,0),MATCH(PAYROLL!BI$2,ADJ!$2:$2,0)),0)</f>
        <v/>
      </c>
      <c r="BJ95">
        <f>IFERROR(INDEX(ADJ!$A$1:$BZ$1000,MATCH(PAYROLL!D95,ADJ!A$1:A$500,0),MATCH(PAYROLL!BJ$2,ADJ!$2:$2,0)),0)</f>
        <v/>
      </c>
      <c r="BK95">
        <f>SUM(BF95:BJ95)</f>
        <v/>
      </c>
      <c r="BL95">
        <f>IFERROR(INDEX(ADJ!$A$1:$BZ$1000,MATCH(PAYROLL!D95,ADJ!A$1:A$500,0),MATCH(PAYROLL!BL$2,ADJ!$2:$2,0)),0)</f>
        <v/>
      </c>
      <c r="BM95">
        <f>IFERROR(INDEX(ADJ!$A$1:$BZ$1000,MATCH(PAYROLL!D95,ADJ!A$1:A$500,0),MATCH(PAYROLL!BM$2,ADJ!$2:$2,0)),0)</f>
        <v/>
      </c>
      <c r="BN95">
        <f>IFERROR(INDEX(ADJ!$A$1:$BZ$1000,MATCH(PAYROLL!D95,ADJ!A$1:A$500,0),MATCH(PAYROLL!BN$2,ADJ!$2:$2,0)),0)</f>
        <v/>
      </c>
      <c r="BO95">
        <f>IFERROR(INDEX(ADJ!$A$1:$BZ$1000,MATCH(PAYROLL!D95,ADJ!A$1:A$500,0),MATCH(PAYROLL!BO$2,ADJ!$2:$2,0)),0)</f>
        <v/>
      </c>
      <c r="BP95">
        <f>SUM(AM95,AV95,BE95,BK95,BL95:BO95)</f>
        <v/>
      </c>
      <c r="BQ95">
        <f>BO95</f>
        <v/>
      </c>
      <c r="BR95">
        <f>IFERROR(ROUND(IF(LEFT(INDEX(PIS!O$1:O$500,MATCH(D95,PIS!C$1:C$500)),1)="D",T95/8*(BD95*0.3),IF(LEFT(INDEX(PIS!O$1:O$500,MATCH(D95,PIS!C$1:C$500)),1)="H",T95*($BD95*0.3),T95/$AD95/8*($BD95*0.3))),0),0)</f>
        <v/>
      </c>
      <c r="BS95">
        <f>IF(AP95&lt;1,0,MIN(AP95,730000))</f>
        <v/>
      </c>
      <c r="BT95">
        <f>IFERROR(ROUND((BE95-SUM(AW95:BC95)*T95/AD95/8),0)-BR95,0)</f>
        <v/>
      </c>
      <c r="BU95">
        <f>AO95</f>
        <v/>
      </c>
      <c r="BV95">
        <f>SUM(BQ95:BU95)</f>
        <v/>
      </c>
      <c r="BW95">
        <f>BP95-BV95</f>
        <v/>
      </c>
      <c r="BX95">
        <f>IFERROR(IF(RIGHT(INDEX(PIS!O$1:O$500,MATCH(D95,PIS!C$1:C$500)),5)="Gross",MIN(U95+V95,VLOOKUP("R700",TSC!B:C,2,0)*VLOOKUP("R101",TSC!B:C,2,0))*VLOOKUP("R701",TSC!B:C,2,0)%,0),0)</f>
        <v/>
      </c>
      <c r="BY95">
        <f>IFERROR(IF(RIGHT(INDEX(PIS!O$1:O$500,MATCH(D95,PIS!C$1:C$500)),5)="Gross",MIN(U95+V95,VLOOKUP("R700",TSC!B:C,2,0)*VLOOKUP("R101",TSC!B:C,2,0))*VLOOKUP("T704",TSC!B:C,2,0)%,0),0)</f>
        <v/>
      </c>
      <c r="BZ95">
        <f>IFERROR(IF(RIGHT(INDEX(PIS!O$1:O$500,MATCH(D95,PIS!C$1:C$500)),5)="Gross",MIN(U95+V95,VLOOKUP("R700",TSC!B:C,2,0)*VLOOKUP("1",TSC!F:G,2,0))*VLOOKUP("T705",TSC!B:C,2,0)%,0),0)</f>
        <v/>
      </c>
      <c r="CA95">
        <f>IFERROR(INDEX(ADJ!$A$1:$BZ$1000,MATCH(PAYROLL!D95,ADJ!A$1:A$500,0),MATCH(PAYROLL!CA$2,ADJ!$2:$2,0)),0)</f>
        <v/>
      </c>
      <c r="CB95">
        <f>IFERROR(INDEX(ADJ!$A$1:$BZ$1000,MATCH(PAYROLL!D95,ADJ!A$1:A$500,0),MATCH(PAYROLL!CB$2,ADJ!$2:$2,0)),0)</f>
        <v/>
      </c>
      <c r="CC95">
        <f>SUM(BX95:CB95)</f>
        <v/>
      </c>
      <c r="CD95">
        <f>IFERROR(INDEX(PIS!$A$1:$BZ$1000,MATCH(PAYROLL!D95,PIS!C$1:C$500,0),MATCH(PAYROLL!CD$1,PIS!$1:$1,0)),0)</f>
        <v/>
      </c>
      <c r="CE95">
        <f>IFERROR(IF(OR(INDEX(PIS!P$1:P$500,MATCH(D95,PIS!C$1:C$500,0))="LT2",INDEX(PIS!P$1:P$500,MATCH(D95,PIS!C$1:C$500,0))="P10"),0,SUM(CC95,CD95*VLOOKUP("R601",TSC!B:C,2,0),VLOOKUP("R602",TSC!B:C,2,0))),0)</f>
        <v/>
      </c>
      <c r="CF95">
        <f>MAX(BW95-CE95,0)</f>
        <v/>
      </c>
      <c r="CG95">
        <f>IFERROR(IF(OR(RIGHT(INDEX(PIS!P$1:P$500,MATCH(D95,PIS!C$1:C$500)),5)="P10",RIGHT(INDEX(PIS!P$1:P$500,MATCH(D95,PIS!C$1:C$500)),5)="CK"),0,IF(CF95&lt;=5000000,CF95*5%,IF(CF95&lt;=10000000,CF95*10%-250000,IF(CF95&lt;=18000000,CF95*15%-750000,IF(CF95&lt;=32000000,CF95*20%-1650000,IF(CF95&lt;=52000000,CF95*25%-3250000,IF(CF95&lt;=80000000,BH95*30%-5850000,CF95*35%-9850000))))))),0)</f>
        <v/>
      </c>
      <c r="CH95">
        <f>IFERROR(IF(OR(INDEX(PIS!P$1:P$500,MATCH(D95,PIS!C$1:C$500))="LT",INDEX(PIS!P$1:P$500,MATCH(D95,PIS!C$1:C$500))="CK"),0,IF(CF95&lt;2000000,0,CF95*10%)),0)</f>
        <v/>
      </c>
      <c r="CI95">
        <f>IFERROR(INDEX(ADJ!$A$1:$BZ$1000,MATCH(PAYROLL!D95,ADJ!A$1:A$500,0),MATCH(PAYROLL!CI$2,ADJ!$2:$2,0)),0)</f>
        <v/>
      </c>
      <c r="CJ95">
        <f>IFERROR(INDEX(ADJ!$A$1:$BZ$1000,MATCH(PAYROLL!D95,ADJ!A$1:A$500,0),MATCH(PAYROLL!CJ$2,ADJ!$2:$2,0)),0)</f>
        <v/>
      </c>
      <c r="CK95">
        <f>IFERROR(INDEX(ADJ!$A$1:$BZ$1000,MATCH(PAYROLL!D95,ADJ!A$1:A$500,0),MATCH(PAYROLL!CK$2,ADJ!$2:$2,0)),0)</f>
        <v/>
      </c>
      <c r="CL95">
        <f>SUM(CG95:CK95)</f>
        <v/>
      </c>
      <c r="CM95">
        <f>ROUND(SUM(CH95:CK95),0)</f>
        <v/>
      </c>
      <c r="CN95">
        <f>IFERROR(INDEX(CSDA!D$1:D$500,MATCH($CN$2,CSDA!C$1:C$500,0))*INDEX(PIS!V$1:V$500,MATCH(D95,PIS!C$1:C$500))+INDEX(ADJ!$A$1:$BZ$1000,MATCH(PAYROLL!D95,ADJ!A$1:A$500,0),MATCH(PAYROLL!CN$2,ADJ!$2:$2,0)),0)</f>
        <v/>
      </c>
      <c r="CO95">
        <f>IFERROR(INDEX(ADJ!$A$1:$BZ$1000,MATCH(PAYROLL!D95,ADJ!A$1:A$500,0),MATCH(PAYROLL!CO$2,ADJ!$2:$2,0)),0)</f>
        <v/>
      </c>
      <c r="CP95">
        <f>IFERROR(INDEX(ADJ!$A$1:$BZ$1000,MATCH(PAYROLL!D95,ADJ!A$1:A$500,0),MATCH(PAYROLL!CP$2,ADJ!$2:$2,0)),0)</f>
        <v/>
      </c>
      <c r="CQ95">
        <f>BP95-CL95-CI95-CM95-CN95-CO95-CP95-CC95</f>
        <v/>
      </c>
      <c r="CR95">
        <f>IFERROR(IF(RIGHT(INDEX(PIS!O$1:O$500,MATCH(D95,PIS!C$1:C$500,0)),5)="Gross",MIN(U95+V95,VLOOKUP("R700",TSC!B:C,2,0)*VLOOKUP("R101",TSC!B:C,2,0))*(VLOOKUP("T711",TSC!B:C,2,0)+VLOOKUP("T712",TSC!B:C,2,0))%,MIN(T95+V95,VLOOKUP("R700",TSC!B:C,2,0)*VLOOKUP("R101",TSC!B:C,2,0))*(VLOOKUP("T711",TSC!B:C,2,0)+VLOOKUP("T712",TSC!B:C,2,0)+VLOOKUP("R701",TSC!B:C,2,0))%),0)</f>
        <v/>
      </c>
      <c r="CS95">
        <f>IFERROR(IF(RIGHT(INDEX(PIS!O$1:O$500,MATCH(D95,PIS!C$1:C$500,0)),5)="Gross",MIN(U95+V95,VLOOKUP("R700",TSC!B:C,2,0)*VLOOKUP("R101",TSC!B:C,2,0))*(VLOOKUP("T714",TSC!B:C,2,0))%,MIN(T95+V95,VLOOKUP("R700",TSC!B:C,2,0)*VLOOKUP("R101",TSC!B:C,2,0))*(VLOOKUP("T704",TSC!B:C,2,0)+VLOOKUP("T714",TSC!B:C,2,0))%),0)</f>
        <v/>
      </c>
      <c r="CT95">
        <f>IFERROR(IF(RIGHT(INDEX(PIS!O$1:O$500,MATCH(D95,PIS!C$1:C$500,0)),5)="Gross",MIN(U95+V95,VLOOKUP("R700",TSC!B:C,2,0)*VLOOKUP("R101",TSC!B:C,2,0))*VLOOKUP("T705",TSC!B:C,2,0)%,MIN(T95+V95,VLOOKUP("R700",TSC!B:C,2,0)*VLOOKUP("R101",TSC!B:C,2,0))*VLOOKUP("T705",TSC!B:C,2,0)%),0)</f>
        <v/>
      </c>
      <c r="CU95">
        <f>IFERROR(IF(RIGHT(INDEX(PIS!O$1:O$500,MATCH(D95,PIS!C$1:C$500,0)),5)="Gross",MIN(U95+V95,VLOOKUP("R700",TSC!B:C,2,0)*VLOOKUP("R101",TSC!B:C,2,0))*(VLOOKUP("T713",TSC!B:C,2,0))%,MIN(T95+V95,VLOOKUP("R700",TSC!B:C,2,0)*VLOOKUP("R101",TSC!B:C,2,0))*(VLOOKUP("T713",TSC!B:C,2,0))%),0)</f>
        <v/>
      </c>
      <c r="CV95">
        <f>IFERROR(INDEX(ADJ!$A$1:$BZ$1000,MATCH(PAYROLL!D95,ADJ!A$1:A$500,0),MATCH(PAYROLL!CV$2,ADJ!$2:$2,0)),0)</f>
        <v/>
      </c>
      <c r="CW95">
        <f>IFERROR(INDEX(ADJ!$A$1:$BZ$1000,MATCH(PAYROLL!D95,ADJ!A$1:A$500,0),MATCH(PAYROLL!CW$2,ADJ!$2:$2,0)),0)</f>
        <v/>
      </c>
      <c r="CX95">
        <f>SUM(CR95:CW95)</f>
        <v/>
      </c>
      <c r="CY95">
        <f>ROUND(IF(CR95&gt;0,T95+V95*VLOOKUP("R202",TSC!$B$1:$C$500,2,0),0),0)</f>
        <v/>
      </c>
      <c r="CZ95">
        <f>IFERROR(INDEX(CSDA!D$1:D$500,MATCH($CZ$2,CSDA!C$1:C$500,0)),0)</f>
        <v/>
      </c>
      <c r="DA95">
        <f>ROUND(T95*0.7%,0)</f>
        <v/>
      </c>
      <c r="DB95">
        <f>ROUND(T95/12,0)</f>
        <v/>
      </c>
      <c r="DC95">
        <f ref="DC95" t="array">IFERROR(INDEX(CSDA!D$1:D$500,MATCH("Trích giữ"&amp;PAYROLL!DC$2,CSDA!A$1:A$500&amp;CSDA!C$1:C$500,0)),0)</f>
        <v/>
      </c>
      <c r="DD95">
        <f ref="DD95" t="array">IFERROR(INDEX(CSDA!D$1:D$500,MATCH("Trích giữ"&amp;PAYROLL!DD$2,CSDA!A$1:A$500&amp;CSDA!C$1:C$500,0)),0)</f>
        <v/>
      </c>
      <c r="DE95">
        <f ref="DE95" t="array">IFERROR(INDEX(CSDA!D$1:D$500,MATCH("Trích giữ"&amp;PAYROLL!DE$2,CSDA!A$1:A$500&amp;CSDA!C$1:C$500,0)),0)</f>
        <v/>
      </c>
      <c r="DF95">
        <f>IFERROR(INDEX(CSDA!D$1:D$500,MATCH(PAYROLL!DF$2,CSDA!C$1:C$500,0)),0)</f>
        <v/>
      </c>
      <c r="DG95">
        <f ref="DG95" t="array">IFERROR(INDEX(CSDA!D$1:D$500,MATCH("Trích giữ"&amp;PAYROLL!DG$2,CSDA!A$1:A$500&amp;CSDA!C$1:C$500,0)),0)</f>
        <v/>
      </c>
      <c r="DH95">
        <f>ROUND(T95/26,0)</f>
        <v/>
      </c>
      <c r="DI95">
        <f ref="DI95" t="array">IFERROR(INDEX(CSDA!D$1:D$500,MATCH("Trích giữ"&amp;PAYROLL!DI$2,CSDA!A$1:A$500&amp;CSDA!C$1:C$500,0)),0)</f>
        <v/>
      </c>
      <c r="DJ95">
        <f>IF(U95=0,T95*21.5%-BL95,0)</f>
        <v/>
      </c>
      <c r="DK95">
        <f ref="DK95" t="array">IFERROR(INDEX(CSDA!D$1:D$500,MATCH("Trích giữ"&amp;PAYROLL!DK$2,CSDA!A$1:A$500&amp;CSDA!C$1:C$500,0)),0)</f>
        <v/>
      </c>
      <c r="DL95">
        <f>IFERROR(INDEX(CSDA!D$1:D$500,MATCH(PAYROLL!DL$2,CSDA!C$1:C$500,0))/12,0)</f>
        <v/>
      </c>
      <c r="DM95">
        <f>SUM(DB95:DL95)</f>
        <v/>
      </c>
      <c r="DN95">
        <f>IFERROR(INDEX(ADJ!$A$1:$BZ$1000,MATCH(PAYROLL!D95,ADJ!A$1:A$500,0),MATCH(PAYROLL!DN$2,ADJ!$2:$2,0)),0)</f>
        <v/>
      </c>
      <c r="DO95">
        <f>IFERROR(SUM(BP95,DM95:DN95,CX95:DA95)-DT95,0)</f>
        <v/>
      </c>
      <c r="DP95">
        <f ref="DP95" t="array">SUM(BW95*IFERROR(INDEX(CSDA!D$1:D$500,MATCH(BW$2,CSDA!C$1:C$500,0)),0)%,CX95*IFERROR(INDEX(CSDA!D$1:D$500,MATCH(CX$2,CSDA!C$1:C$500,0)),0)%,DA95*IFERROR(INDEX(CSDA!D$1:D$500,MATCH(DA$2,CSDA!C$1:C$500,0)),0)%,DB95*IFERROR(INDEX(CSDA!D$1:D$500,MATCH(DB$2,CSDA!C$1:C$500,0)),0)%,DF95*IFERROR(INDEX(CSDA!D$1:D$500,MATCH("Phí dịch vụ"&amp;PAYROLL!DF$2,CSDA!A$1:A$500&amp;CSDA!C$1:C$500,0)),0)%,DC95*IFERROR(INDEX(CSDA!D$1:D$500,MATCH("Phí dịch vụ"&amp;PAYROLL!DC$2,CSDA!A$1:A$500&amp;CSDA!C$1:C$500,0)),0)%,DH95*IFERROR(INDEX(CSDA!D$1:D$500,MATCH("Phí dịch vụ"&amp;PAYROLL!DH$2,CSDA!A$1:A$500&amp;CSDA!C$1:C$500,0)),0)%,DJ95*IFERROR(INDEX(CSDA!D$1:D$500,MATCH("Phí dịch vụ"&amp;PAYROLL!DJ$2,CSDA!A$1:A$500&amp;CSDA!C$1:C$500,0)),0)%,BN95*IFERROR(INDEX(CSDA!D$1:D$500,MATCH(BN$2,CSDA!C$1:C$500,0)),0)%)-BN95*7%</f>
        <v/>
      </c>
      <c r="DQ95">
        <f>IFERROR(INDEX(ADJ!$A$1:$BZ$1000,MATCH(PAYROLL!D95,ADJ!A$1:A$500,0),MATCH(PAYROLL!DQ$2,ADJ!$2:$2,0)),0)</f>
        <v/>
      </c>
      <c r="DR95">
        <f>IFERROR(INDEX(ADJ!$A$1:$BZ$1000,MATCH(PAYROLL!D95,ADJ!A$1:A$500,0),MATCH(PAYROLL!DR$2,ADJ!$2:$2,0)),0)</f>
        <v/>
      </c>
      <c r="DS95">
        <f>SUM(DP95:DR95)</f>
        <v/>
      </c>
      <c r="DT95">
        <f>EK95</f>
        <v/>
      </c>
      <c r="DU95">
        <f>SUM(DO95:DR95)</f>
        <v/>
      </c>
      <c r="DV95">
        <f>ROUND(DU95*0.1,0)</f>
        <v/>
      </c>
      <c r="DW95">
        <f>DU95+DV95</f>
        <v/>
      </c>
      <c r="DZ95">
        <f>IFERROR(INDEX(ADJ!$A$1:$BZ$1000,MATCH(PAYROLL!$D95,ADJ!A$1:A$500,0),MATCH(PAYROLL!DZ$2,ADJ!$2:$2,0)),0)</f>
        <v/>
      </c>
      <c r="EA95">
        <f>IFERROR(INDEX(ADJ!$A$1:$BZ$1000,MATCH(PAYROLL!$D95,ADJ!A$1:A$500,0),MATCH(PAYROLL!EA$2,ADJ!$2:$2,0)),0)</f>
        <v/>
      </c>
      <c r="EB95">
        <f>IFERROR(INDEX(ADJ!$A$1:$BZ$1000,MATCH(PAYROLL!$D95,ADJ!A$1:A$500,0),MATCH(PAYROLL!EB$2,ADJ!$2:$2,0)),0)</f>
        <v/>
      </c>
      <c r="EC95">
        <f>IFERROR(INDEX(ADJ!$A$1:$BZ$1000,MATCH(PAYROLL!$D95,ADJ!A$1:A$500,0),MATCH(PAYROLL!EC$2,ADJ!$2:$2,0)),0)</f>
        <v/>
      </c>
      <c r="ED95">
        <f>IFERROR(INDEX(ADJ!$A$1:$BZ$1000,MATCH(PAYROLL!$D95,ADJ!A$1:A$500,0),MATCH(PAYROLL!ED$2,ADJ!$2:$2,0)),0)</f>
        <v/>
      </c>
      <c r="EE95">
        <f>IFERROR(INDEX(ADJ!$A$1:$BZ$1000,MATCH(PAYROLL!$D95,ADJ!A$1:A$500,0),MATCH(PAYROLL!EE$2,ADJ!$2:$2,0)),0)</f>
        <v/>
      </c>
      <c r="EF95">
        <f>IFERROR(INDEX(ADJ!$A$1:$BZ$1000,MATCH(PAYROLL!$D95,ADJ!A$1:A$500,0),MATCH(PAYROLL!EF$2,ADJ!$2:$2,0)),0)</f>
        <v/>
      </c>
      <c r="EG95">
        <f>IFERROR(INDEX(ADJ!$A$1:$BZ$1000,MATCH(PAYROLL!$D95,ADJ!A$1:A$500,0),MATCH(PAYROLL!EG$2,ADJ!$2:$2,0)),0)</f>
        <v/>
      </c>
      <c r="EH95">
        <f>IFERROR(INDEX(ADJ!$A$1:$BZ$1000,MATCH(PAYROLL!$D95,ADJ!A$1:A$500,0),MATCH(PAYROLL!EH$2,ADJ!$2:$2,0)),0)</f>
        <v/>
      </c>
      <c r="EI95">
        <f>IFERROR(INDEX(ADJ!$A$1:$BZ$1000,MATCH(PAYROLL!D95,ADJ!A$1:A$500,0),MATCH(PAYROLL!EI$2,ADJ!$2:$2,0)),0)</f>
        <v/>
      </c>
      <c r="EJ95">
        <f>IFERROR(INDEX(ADJ!$A$1:$BZ$1000,MATCH(PAYROLL!$D95,ADJ!A$1:A$500,0),MATCH(PAYROLL!EJ$2,ADJ!$2:$2,0)),0)</f>
        <v/>
      </c>
      <c r="EK95">
        <f>SUM(DZ95:EJ95)</f>
        <v/>
      </c>
    </row>
    <row r="96">
      <c r="A96" t="n">
        <v>94</v>
      </c>
      <c r="B96" t="inlineStr">
        <is>
          <t>Nguyễn Tài Thắng</t>
        </is>
      </c>
      <c r="D96" t="inlineStr">
        <is>
          <t>160268-01</t>
        </is>
      </c>
      <c r="S96">
        <f>IFERROR(INDEX(PIS!$A$1:$BZ$1000,MATCH($D96,PIS!C$1:C$500,0),MATCH("Lương CB tháng trước",PIS!$1:$1,0)),0)</f>
        <v/>
      </c>
      <c r="T96">
        <f>IFERROR(INDEX(PIS!$A$1:$BZ$1000,MATCH($D96,PIS!C$1:C$500,0),MATCH("Lương CB hiện tại",PIS!$1:$1,0)),0)</f>
        <v/>
      </c>
      <c r="U96">
        <f>IFERROR(INDEX(PIS!$A$1:$BZ$1000,MATCH($D96,PIS!C$1:C$500,0),MATCH("Lương đóng BHBB",PIS!$1:$1,0)),0)</f>
        <v/>
      </c>
      <c r="V96">
        <f>IFERROR(INDEX(PIS!$A$1:$BZ$1000,MATCH($D96,PIS!C$1:C$500,0),MATCH(V$2,PIS!$2:$2,0)),0)</f>
        <v/>
      </c>
      <c r="W96">
        <f>IFERROR(INDEX(PIS!$A$1:$BZ$1000,MATCH($D96,PIS!C$1:C$500,0),MATCH(W$2,PIS!$2:$2,0)),0)</f>
        <v/>
      </c>
      <c r="X96">
        <f>IFERROR(INDEX(PIS!$A$1:$BZ$1000,MATCH($D96,PIS!C$1:C$500,0),MATCH(X$2,PIS!$2:$2,0)),0)</f>
        <v/>
      </c>
      <c r="Y96">
        <f>IFERROR(INDEX(PIS!$A$1:$BZ$1000,MATCH($D96,PIS!C$1:C$500,0),MATCH(Y$2,PIS!$2:$2,0)),0)</f>
        <v/>
      </c>
      <c r="Z96">
        <f>IFERROR(INDEX(PIS!$A$1:$BZ$1000,MATCH($D96,PIS!C$1:C$500,0),MATCH(Z$2,PIS!$2:$2,0)),0)</f>
        <v/>
      </c>
      <c r="AA96">
        <f>IFERROR(INDEX(PIS!$A$1:$BZ$1000,MATCH($D96,PIS!C$1:C$500,0),MATCH(AA$2,PIS!$2:$2,0)),0)</f>
        <v/>
      </c>
      <c r="AB96">
        <f>IFERROR(INDEX(PIS!$A$1:$BZ$1000,MATCH($D96,PIS!C$1:C$500,0),MATCH(AB$2,PIS!$2:$2,0)),0)</f>
        <v/>
      </c>
      <c r="AC96">
        <f>SUM(V96:AB96)</f>
        <v/>
      </c>
      <c r="AD96">
        <f>IFERROR(INDEX(TIMESHEET!$A$1:$AI$5000,MATCH($D96,TIMESHEET!A$1:A$500,0),MATCH("T100",TIMESHEET!$2:$2,0))-2,0)</f>
        <v/>
      </c>
      <c r="AE96">
        <f>IFERROR(INDEX(TIMESHEET!$A$1:$AI$5000,MATCH($D96,TIMESHEET!A$1:A$500,0),MATCH("T202",TIMESHEET!$2:$2,0)),0)</f>
        <v/>
      </c>
      <c r="AF96">
        <f>IFERROR(INDEX(TIMESHEET!$A$1:$AI$5000,MATCH($D96,TIMESHEET!A$1:A$500,0),MATCH("T302",TIMESHEET!$2:$2,0)),0)</f>
        <v/>
      </c>
      <c r="AG96">
        <f>IFERROR(INDEX(TIMESHEET!$A$1:$AI$5000,MATCH($D96,TIMESHEET!A$1:A$500,0),MATCH("T406",TIMESHEET!$2:$2,0)),0)</f>
        <v/>
      </c>
      <c r="AH96">
        <f>AE96+AG96</f>
        <v/>
      </c>
      <c r="AI96">
        <f>IFERROR(INDEX(TIMESHEET!$A$1:$AI$5000,MATCH($D96,TIMESHEET!A$1:A$500,0),MATCH("T701",TIMESHEET!$2:$2,0)),0)</f>
        <v/>
      </c>
      <c r="AJ96">
        <f>IFERROR(INDEX(TIMESHEET!$A$1:$AI$5000,MATCH($D96,TIMESHEET!B$1:B$500,0),MATCH("T320",TIMESHEET!$2:$2,0)),0)</f>
        <v/>
      </c>
      <c r="AK96">
        <f>IFERROR(IF(LEFT(INDEX(PIS!O$1:O$500,MATCH(D96,PIS!C$1:C$500)),1)="M",T96/AD96*SUM(AE96:AG96),T96*AD96),0)</f>
        <v/>
      </c>
      <c r="AL96">
        <f>IFERROR(INDEX(ADJ!$A$1:$BZ$1000,MATCH(PAYROLL!D96,ADJ!A$1:A$500,0),MATCH(PAYROLL!AL$2,ADJ!$2:$2,0)),0)</f>
        <v/>
      </c>
      <c r="AM96">
        <f>SUM(AK96:AL96)</f>
        <v/>
      </c>
      <c r="AN96">
        <f>IFERROR(ROUND(V96/$AD96*$AH96,0),0)</f>
        <v/>
      </c>
      <c r="AO96">
        <f>IFERROR(ROUND(W96/$AD96*$AH96,0),0)</f>
        <v/>
      </c>
      <c r="AP96">
        <f>IFERROR(ROUND(X96/$AD96*$AE96,0),0)</f>
        <v/>
      </c>
      <c r="AQ96">
        <f>IFERROR(ROUND(Y96/$AD96*$AH96,0),0)</f>
        <v/>
      </c>
      <c r="AR96">
        <f>IFERROR(ROUND(Z96/$AD96*$AH96,0),0)</f>
        <v/>
      </c>
      <c r="AS96">
        <f>IFERROR(ROUND(AA96/$AD96*$AH96,0),0)</f>
        <v/>
      </c>
      <c r="AT96">
        <f>IFERROR(IF((AE96+AF96+AG96)&gt;13,AB96,ROUND(AB96/AD96*AH96,0)),0)</f>
        <v/>
      </c>
      <c r="AU96">
        <f>IFERROR(INDEX(ADJ!$A$1:$BZ$1000,MATCH(PAYROLL!D96,ADJ!A$1:A$500,0),MATCH(PAYROLL!AU$2,ADJ!$2:$2,0)),0)</f>
        <v/>
      </c>
      <c r="AV96">
        <f>ROUND(SUM(AN96:AU96),0)</f>
        <v/>
      </c>
      <c r="AW96">
        <f>IFERROR(INDEX(TIMESHEET!$A$1:$AI$5000,MATCH(PAYROLL!D96,TIMESHEET!A$1:A$500,0),MATCH("T620",TIMESHEET!$2:$2,0)),0)</f>
        <v/>
      </c>
      <c r="AX96">
        <f>IFERROR(INDEX(TIMESHEET!$A$1:$AI$5000,MATCH(PAYROLL!D96,TIMESHEET!A$1:A$500,0),MATCH("T601",TIMESHEET!$2:$2,0)),0)</f>
        <v/>
      </c>
      <c r="AY96">
        <f>IFERROR(INDEX(TIMESHEET!$A$1:$AI$5000,MATCH(PAYROLL!D96,TIMESHEET!A$1:A$500,0),MATCH("T602",TIMESHEET!$2:$2,0)),0)</f>
        <v/>
      </c>
      <c r="AZ96">
        <f>IFERROR(INDEX(TIMESHEET!$A$1:$AI$5000,MATCH(PAYROLL!D96,TIMESHEET!A$1:A$500,0),MATCH("T603",TIMESHEET!$2:$2,0)),0)</f>
        <v/>
      </c>
      <c r="BA96">
        <f>IFERROR(INDEX(TIMESHEET!$A$1:$AI$5000,MATCH(PAYROLL!D96,TIMESHEET!A$1:A$500,0),MATCH("T611",TIMESHEET!$2:$2,0)),0)</f>
        <v/>
      </c>
      <c r="BB96">
        <f>IFERROR(INDEX(TIMESHEET!$A$1:$AI$5000,MATCH(PAYROLL!D96,TIMESHEET!A$1:A$500,0),MATCH("T612",TIMESHEET!$2:$2,0)),0)</f>
        <v/>
      </c>
      <c r="BC96">
        <f>IFERROR(INDEX(TIMESHEET!$A$1:$AI$5000,MATCH(PAYROLL!D96,TIMESHEET!A$1:A$500,0),MATCH("T613",TIMESHEET!$2:$2,0)),0)</f>
        <v/>
      </c>
      <c r="BD96">
        <f>IFERROR(INDEX(TIMESHEET!$A$1:$AI$5000,MATCH(PAYROLL!D96,TIMESHEET!A$1:A$500,0),MATCH("T500",TIMESHEET!$2:$2,0)),0)</f>
        <v/>
      </c>
      <c r="BE96">
        <f>IFERROR(IF(LEFT(INDEX(PIS!O$1:O$500,MATCH(D96,PIS!C$1:C$500)),1)="M",T96/AD96/8*(AW96+AX96*1.5+AY96*2+AZ96*3+BA96*2.1+BB96*2.7+BC96*3.9+BD96*0.3),T96/8*(AW96+AX96*1.5+AY96*2+AZ96*3+BA96*2.1+BB96*2.7+BC96*3.9+BD96*0.3)),0)</f>
        <v/>
      </c>
      <c r="BF96">
        <f>IFERROR(INDEX(ADJ!$A$1:$BZ$1000,MATCH(PAYROLL!$D96,ADJ!A$1:A$500,0),MATCH(PAYROLL!BF$2,ADJ!$2:$2,0)),0)</f>
        <v/>
      </c>
      <c r="BG96">
        <f>IFERROR(INDEX(ADJ!$A$1:$BZ$1000,MATCH(PAYROLL!D96,ADJ!A$1:A$500,0),MATCH(PAYROLL!BG$2,ADJ!$2:$2,0)),0)</f>
        <v/>
      </c>
      <c r="BH96">
        <f>IFERROR(INDEX(ADJ!$A$1:$BZ$1000,MATCH(PAYROLL!D96,ADJ!A$1:A$500,0),MATCH(PAYROLL!BH$2,ADJ!$2:$2,0)),0)</f>
        <v/>
      </c>
      <c r="BI96">
        <f>IFERROR(INDEX(ADJ!$A$1:$BZ$1000,MATCH(PAYROLL!D96,ADJ!A$1:A$500,0),MATCH(PAYROLL!BI$2,ADJ!$2:$2,0)),0)</f>
        <v/>
      </c>
      <c r="BJ96">
        <f>IFERROR(INDEX(ADJ!$A$1:$BZ$1000,MATCH(PAYROLL!D96,ADJ!A$1:A$500,0),MATCH(PAYROLL!BJ$2,ADJ!$2:$2,0)),0)</f>
        <v/>
      </c>
      <c r="BK96">
        <f>SUM(BF96:BJ96)</f>
        <v/>
      </c>
      <c r="BL96">
        <f>IFERROR(INDEX(ADJ!$A$1:$BZ$1000,MATCH(PAYROLL!D96,ADJ!A$1:A$500,0),MATCH(PAYROLL!BL$2,ADJ!$2:$2,0)),0)</f>
        <v/>
      </c>
      <c r="BM96">
        <f>IFERROR(INDEX(ADJ!$A$1:$BZ$1000,MATCH(PAYROLL!D96,ADJ!A$1:A$500,0),MATCH(PAYROLL!BM$2,ADJ!$2:$2,0)),0)</f>
        <v/>
      </c>
      <c r="BN96">
        <f>IFERROR(INDEX(ADJ!$A$1:$BZ$1000,MATCH(PAYROLL!D96,ADJ!A$1:A$500,0),MATCH(PAYROLL!BN$2,ADJ!$2:$2,0)),0)</f>
        <v/>
      </c>
      <c r="BO96">
        <f>IFERROR(INDEX(ADJ!$A$1:$BZ$1000,MATCH(PAYROLL!D96,ADJ!A$1:A$500,0),MATCH(PAYROLL!BO$2,ADJ!$2:$2,0)),0)</f>
        <v/>
      </c>
      <c r="BP96">
        <f>SUM(AM96,AV96,BE96,BK96,BL96:BO96)</f>
        <v/>
      </c>
      <c r="BQ96">
        <f>BO96</f>
        <v/>
      </c>
      <c r="BR96">
        <f>IFERROR(ROUND(IF(LEFT(INDEX(PIS!O$1:O$500,MATCH(D96,PIS!C$1:C$500)),1)="D",T96/8*(BD96*0.3),IF(LEFT(INDEX(PIS!O$1:O$500,MATCH(D96,PIS!C$1:C$500)),1)="H",T96*($BD96*0.3),T96/$AD96/8*($BD96*0.3))),0),0)</f>
        <v/>
      </c>
      <c r="BS96">
        <f>IF(AP96&lt;1,0,MIN(AP96,730000))</f>
        <v/>
      </c>
      <c r="BT96">
        <f>IFERROR(ROUND((BE96-SUM(AW96:BC96)*T96/AD96/8),0)-BR96,0)</f>
        <v/>
      </c>
      <c r="BU96">
        <f>AO96</f>
        <v/>
      </c>
      <c r="BV96">
        <f>SUM(BQ96:BU96)</f>
        <v/>
      </c>
      <c r="BW96">
        <f>BP96-BV96</f>
        <v/>
      </c>
      <c r="BX96">
        <f>IFERROR(IF(RIGHT(INDEX(PIS!O$1:O$500,MATCH(D96,PIS!C$1:C$500)),5)="Gross",MIN(U96+V96,VLOOKUP("R700",TSC!B:C,2,0)*VLOOKUP("R101",TSC!B:C,2,0))*VLOOKUP("R701",TSC!B:C,2,0)%,0),0)</f>
        <v/>
      </c>
      <c r="BY96">
        <f>IFERROR(IF(RIGHT(INDEX(PIS!O$1:O$500,MATCH(D96,PIS!C$1:C$500)),5)="Gross",MIN(U96+V96,VLOOKUP("R700",TSC!B:C,2,0)*VLOOKUP("R101",TSC!B:C,2,0))*VLOOKUP("T704",TSC!B:C,2,0)%,0),0)</f>
        <v/>
      </c>
      <c r="BZ96">
        <f>IFERROR(IF(RIGHT(INDEX(PIS!O$1:O$500,MATCH(D96,PIS!C$1:C$500)),5)="Gross",MIN(U96+V96,VLOOKUP("R700",TSC!B:C,2,0)*VLOOKUP("1",TSC!F:G,2,0))*VLOOKUP("T705",TSC!B:C,2,0)%,0),0)</f>
        <v/>
      </c>
      <c r="CA96">
        <f>IFERROR(INDEX(ADJ!$A$1:$BZ$1000,MATCH(PAYROLL!D96,ADJ!A$1:A$500,0),MATCH(PAYROLL!CA$2,ADJ!$2:$2,0)),0)</f>
        <v/>
      </c>
      <c r="CB96">
        <f>IFERROR(INDEX(ADJ!$A$1:$BZ$1000,MATCH(PAYROLL!D96,ADJ!A$1:A$500,0),MATCH(PAYROLL!CB$2,ADJ!$2:$2,0)),0)</f>
        <v/>
      </c>
      <c r="CC96">
        <f>SUM(BX96:CB96)</f>
        <v/>
      </c>
      <c r="CD96">
        <f>IFERROR(INDEX(PIS!$A$1:$BZ$1000,MATCH(PAYROLL!D96,PIS!C$1:C$500,0),MATCH(PAYROLL!CD$1,PIS!$1:$1,0)),0)</f>
        <v/>
      </c>
      <c r="CE96">
        <f>IFERROR(IF(OR(INDEX(PIS!P$1:P$500,MATCH(D96,PIS!C$1:C$500,0))="LT2",INDEX(PIS!P$1:P$500,MATCH(D96,PIS!C$1:C$500,0))="P10"),0,SUM(CC96,CD96*VLOOKUP("R601",TSC!B:C,2,0),VLOOKUP("R602",TSC!B:C,2,0))),0)</f>
        <v/>
      </c>
      <c r="CF96">
        <f>MAX(BW96-CE96,0)</f>
        <v/>
      </c>
      <c r="CG96">
        <f>IFERROR(IF(OR(RIGHT(INDEX(PIS!P$1:P$500,MATCH(D96,PIS!C$1:C$500)),5)="P10",RIGHT(INDEX(PIS!P$1:P$500,MATCH(D96,PIS!C$1:C$500)),5)="CK"),0,IF(CF96&lt;=5000000,CF96*5%,IF(CF96&lt;=10000000,CF96*10%-250000,IF(CF96&lt;=18000000,CF96*15%-750000,IF(CF96&lt;=32000000,CF96*20%-1650000,IF(CF96&lt;=52000000,CF96*25%-3250000,IF(CF96&lt;=80000000,BH96*30%-5850000,CF96*35%-9850000))))))),0)</f>
        <v/>
      </c>
      <c r="CH96">
        <f>IFERROR(IF(OR(INDEX(PIS!P$1:P$500,MATCH(D96,PIS!C$1:C$500))="LT",INDEX(PIS!P$1:P$500,MATCH(D96,PIS!C$1:C$500))="CK"),0,IF(CF96&lt;2000000,0,CF96*10%)),0)</f>
        <v/>
      </c>
      <c r="CI96">
        <f>IFERROR(INDEX(ADJ!$A$1:$BZ$1000,MATCH(PAYROLL!D96,ADJ!A$1:A$500,0),MATCH(PAYROLL!CI$2,ADJ!$2:$2,0)),0)</f>
        <v/>
      </c>
      <c r="CJ96">
        <f>IFERROR(INDEX(ADJ!$A$1:$BZ$1000,MATCH(PAYROLL!D96,ADJ!A$1:A$500,0),MATCH(PAYROLL!CJ$2,ADJ!$2:$2,0)),0)</f>
        <v/>
      </c>
      <c r="CK96">
        <f>IFERROR(INDEX(ADJ!$A$1:$BZ$1000,MATCH(PAYROLL!D96,ADJ!A$1:A$500,0),MATCH(PAYROLL!CK$2,ADJ!$2:$2,0)),0)</f>
        <v/>
      </c>
      <c r="CL96">
        <f>SUM(CG96:CK96)</f>
        <v/>
      </c>
      <c r="CM96">
        <f>ROUND(SUM(CH96:CK96),0)</f>
        <v/>
      </c>
      <c r="CN96">
        <f>IFERROR(INDEX(CSDA!D$1:D$500,MATCH($CN$2,CSDA!C$1:C$500,0))*INDEX(PIS!V$1:V$500,MATCH(D96,PIS!C$1:C$500))+INDEX(ADJ!$A$1:$BZ$1000,MATCH(PAYROLL!D96,ADJ!A$1:A$500,0),MATCH(PAYROLL!CN$2,ADJ!$2:$2,0)),0)</f>
        <v/>
      </c>
      <c r="CO96">
        <f>IFERROR(INDEX(ADJ!$A$1:$BZ$1000,MATCH(PAYROLL!D96,ADJ!A$1:A$500,0),MATCH(PAYROLL!CO$2,ADJ!$2:$2,0)),0)</f>
        <v/>
      </c>
      <c r="CP96">
        <f>IFERROR(INDEX(ADJ!$A$1:$BZ$1000,MATCH(PAYROLL!D96,ADJ!A$1:A$500,0),MATCH(PAYROLL!CP$2,ADJ!$2:$2,0)),0)</f>
        <v/>
      </c>
      <c r="CQ96">
        <f>BP96-CL96-CI96-CM96-CN96-CO96-CP96-CC96</f>
        <v/>
      </c>
      <c r="CR96">
        <f>IFERROR(IF(RIGHT(INDEX(PIS!O$1:O$500,MATCH(D96,PIS!C$1:C$500,0)),5)="Gross",MIN(U96+V96,VLOOKUP("R700",TSC!B:C,2,0)*VLOOKUP("R101",TSC!B:C,2,0))*(VLOOKUP("T711",TSC!B:C,2,0)+VLOOKUP("T712",TSC!B:C,2,0))%,MIN(T96+V96,VLOOKUP("R700",TSC!B:C,2,0)*VLOOKUP("R101",TSC!B:C,2,0))*(VLOOKUP("T711",TSC!B:C,2,0)+VLOOKUP("T712",TSC!B:C,2,0)+VLOOKUP("R701",TSC!B:C,2,0))%),0)</f>
        <v/>
      </c>
      <c r="CS96">
        <f>IFERROR(IF(RIGHT(INDEX(PIS!O$1:O$500,MATCH(D96,PIS!C$1:C$500,0)),5)="Gross",MIN(U96+V96,VLOOKUP("R700",TSC!B:C,2,0)*VLOOKUP("R101",TSC!B:C,2,0))*(VLOOKUP("T714",TSC!B:C,2,0))%,MIN(T96+V96,VLOOKUP("R700",TSC!B:C,2,0)*VLOOKUP("R101",TSC!B:C,2,0))*(VLOOKUP("T704",TSC!B:C,2,0)+VLOOKUP("T714",TSC!B:C,2,0))%),0)</f>
        <v/>
      </c>
      <c r="CT96">
        <f>IFERROR(IF(RIGHT(INDEX(PIS!O$1:O$500,MATCH(D96,PIS!C$1:C$500,0)),5)="Gross",MIN(U96+V96,VLOOKUP("R700",TSC!B:C,2,0)*VLOOKUP("R101",TSC!B:C,2,0))*VLOOKUP("T705",TSC!B:C,2,0)%,MIN(T96+V96,VLOOKUP("R700",TSC!B:C,2,0)*VLOOKUP("R101",TSC!B:C,2,0))*VLOOKUP("T705",TSC!B:C,2,0)%),0)</f>
        <v/>
      </c>
      <c r="CU96">
        <f>IFERROR(IF(RIGHT(INDEX(PIS!O$1:O$500,MATCH(D96,PIS!C$1:C$500,0)),5)="Gross",MIN(U96+V96,VLOOKUP("R700",TSC!B:C,2,0)*VLOOKUP("R101",TSC!B:C,2,0))*(VLOOKUP("T713",TSC!B:C,2,0))%,MIN(T96+V96,VLOOKUP("R700",TSC!B:C,2,0)*VLOOKUP("R101",TSC!B:C,2,0))*(VLOOKUP("T713",TSC!B:C,2,0))%),0)</f>
        <v/>
      </c>
      <c r="CV96">
        <f>IFERROR(INDEX(ADJ!$A$1:$BZ$1000,MATCH(PAYROLL!D96,ADJ!A$1:A$500,0),MATCH(PAYROLL!CV$2,ADJ!$2:$2,0)),0)</f>
        <v/>
      </c>
      <c r="CW96">
        <f>IFERROR(INDEX(ADJ!$A$1:$BZ$1000,MATCH(PAYROLL!D96,ADJ!A$1:A$500,0),MATCH(PAYROLL!CW$2,ADJ!$2:$2,0)),0)</f>
        <v/>
      </c>
      <c r="CX96">
        <f>SUM(CR96:CW96)</f>
        <v/>
      </c>
      <c r="CY96">
        <f>ROUND(IF(CR96&gt;0,T96+V96*VLOOKUP("R202",TSC!$B$1:$C$500,2,0),0),0)</f>
        <v/>
      </c>
      <c r="CZ96">
        <f>IFERROR(INDEX(CSDA!D$1:D$500,MATCH($CZ$2,CSDA!C$1:C$500,0)),0)</f>
        <v/>
      </c>
      <c r="DA96">
        <f>ROUND(T96*0.7%,0)</f>
        <v/>
      </c>
      <c r="DB96">
        <f>ROUND(T96/12,0)</f>
        <v/>
      </c>
      <c r="DC96">
        <f ref="DC96" t="array">IFERROR(INDEX(CSDA!D$1:D$500,MATCH("Trích giữ"&amp;PAYROLL!DC$2,CSDA!A$1:A$500&amp;CSDA!C$1:C$500,0)),0)</f>
        <v/>
      </c>
      <c r="DD96">
        <f ref="DD96" t="array">IFERROR(INDEX(CSDA!D$1:D$500,MATCH("Trích giữ"&amp;PAYROLL!DD$2,CSDA!A$1:A$500&amp;CSDA!C$1:C$500,0)),0)</f>
        <v/>
      </c>
      <c r="DE96">
        <f ref="DE96" t="array">IFERROR(INDEX(CSDA!D$1:D$500,MATCH("Trích giữ"&amp;PAYROLL!DE$2,CSDA!A$1:A$500&amp;CSDA!C$1:C$500,0)),0)</f>
        <v/>
      </c>
      <c r="DF96">
        <f>IFERROR(INDEX(CSDA!D$1:D$500,MATCH(PAYROLL!DF$2,CSDA!C$1:C$500,0)),0)</f>
        <v/>
      </c>
      <c r="DG96">
        <f ref="DG96" t="array">IFERROR(INDEX(CSDA!D$1:D$500,MATCH("Trích giữ"&amp;PAYROLL!DG$2,CSDA!A$1:A$500&amp;CSDA!C$1:C$500,0)),0)</f>
        <v/>
      </c>
      <c r="DH96">
        <f>ROUND(T96/26,0)</f>
        <v/>
      </c>
      <c r="DI96">
        <f ref="DI96" t="array">IFERROR(INDEX(CSDA!D$1:D$500,MATCH("Trích giữ"&amp;PAYROLL!DI$2,CSDA!A$1:A$500&amp;CSDA!C$1:C$500,0)),0)</f>
        <v/>
      </c>
      <c r="DJ96">
        <f>IF(U96=0,T96*21.5%-BL96,0)</f>
        <v/>
      </c>
      <c r="DK96">
        <f ref="DK96" t="array">IFERROR(INDEX(CSDA!D$1:D$500,MATCH("Trích giữ"&amp;PAYROLL!DK$2,CSDA!A$1:A$500&amp;CSDA!C$1:C$500,0)),0)</f>
        <v/>
      </c>
      <c r="DL96">
        <f>IFERROR(INDEX(CSDA!D$1:D$500,MATCH(PAYROLL!DL$2,CSDA!C$1:C$500,0))/12,0)</f>
        <v/>
      </c>
      <c r="DM96">
        <f>SUM(DB96:DL96)</f>
        <v/>
      </c>
      <c r="DN96">
        <f>IFERROR(INDEX(ADJ!$A$1:$BZ$1000,MATCH(PAYROLL!D96,ADJ!A$1:A$500,0),MATCH(PAYROLL!DN$2,ADJ!$2:$2,0)),0)</f>
        <v/>
      </c>
      <c r="DO96">
        <f>IFERROR(SUM(BP96,DM96:DN96,CX96:DA96)-DT96,0)</f>
        <v/>
      </c>
      <c r="DP96">
        <f ref="DP96" t="array">SUM(BW96*IFERROR(INDEX(CSDA!D$1:D$500,MATCH(BW$2,CSDA!C$1:C$500,0)),0)%,CX96*IFERROR(INDEX(CSDA!D$1:D$500,MATCH(CX$2,CSDA!C$1:C$500,0)),0)%,DA96*IFERROR(INDEX(CSDA!D$1:D$500,MATCH(DA$2,CSDA!C$1:C$500,0)),0)%,DB96*IFERROR(INDEX(CSDA!D$1:D$500,MATCH(DB$2,CSDA!C$1:C$500,0)),0)%,DF96*IFERROR(INDEX(CSDA!D$1:D$500,MATCH("Phí dịch vụ"&amp;PAYROLL!DF$2,CSDA!A$1:A$500&amp;CSDA!C$1:C$500,0)),0)%,DC96*IFERROR(INDEX(CSDA!D$1:D$500,MATCH("Phí dịch vụ"&amp;PAYROLL!DC$2,CSDA!A$1:A$500&amp;CSDA!C$1:C$500,0)),0)%,DH96*IFERROR(INDEX(CSDA!D$1:D$500,MATCH("Phí dịch vụ"&amp;PAYROLL!DH$2,CSDA!A$1:A$500&amp;CSDA!C$1:C$500,0)),0)%,DJ96*IFERROR(INDEX(CSDA!D$1:D$500,MATCH("Phí dịch vụ"&amp;PAYROLL!DJ$2,CSDA!A$1:A$500&amp;CSDA!C$1:C$500,0)),0)%,BN96*IFERROR(INDEX(CSDA!D$1:D$500,MATCH(BN$2,CSDA!C$1:C$500,0)),0)%)-BN96*7%</f>
        <v/>
      </c>
      <c r="DQ96">
        <f>IFERROR(INDEX(ADJ!$A$1:$BZ$1000,MATCH(PAYROLL!D96,ADJ!A$1:A$500,0),MATCH(PAYROLL!DQ$2,ADJ!$2:$2,0)),0)</f>
        <v/>
      </c>
      <c r="DR96">
        <f>IFERROR(INDEX(ADJ!$A$1:$BZ$1000,MATCH(PAYROLL!D96,ADJ!A$1:A$500,0),MATCH(PAYROLL!DR$2,ADJ!$2:$2,0)),0)</f>
        <v/>
      </c>
      <c r="DS96">
        <f>SUM(DP96:DR96)</f>
        <v/>
      </c>
      <c r="DT96">
        <f>EK96</f>
        <v/>
      </c>
      <c r="DU96">
        <f>SUM(DO96:DR96)</f>
        <v/>
      </c>
      <c r="DV96">
        <f>ROUND(DU96*0.1,0)</f>
        <v/>
      </c>
      <c r="DW96">
        <f>DU96+DV96</f>
        <v/>
      </c>
      <c r="DZ96">
        <f>IFERROR(INDEX(ADJ!$A$1:$BZ$1000,MATCH(PAYROLL!$D96,ADJ!A$1:A$500,0),MATCH(PAYROLL!DZ$2,ADJ!$2:$2,0)),0)</f>
        <v/>
      </c>
      <c r="EA96">
        <f>IFERROR(INDEX(ADJ!$A$1:$BZ$1000,MATCH(PAYROLL!$D96,ADJ!A$1:A$500,0),MATCH(PAYROLL!EA$2,ADJ!$2:$2,0)),0)</f>
        <v/>
      </c>
      <c r="EB96">
        <f>IFERROR(INDEX(ADJ!$A$1:$BZ$1000,MATCH(PAYROLL!$D96,ADJ!A$1:A$500,0),MATCH(PAYROLL!EB$2,ADJ!$2:$2,0)),0)</f>
        <v/>
      </c>
      <c r="EC96">
        <f>IFERROR(INDEX(ADJ!$A$1:$BZ$1000,MATCH(PAYROLL!$D96,ADJ!A$1:A$500,0),MATCH(PAYROLL!EC$2,ADJ!$2:$2,0)),0)</f>
        <v/>
      </c>
      <c r="ED96">
        <f>IFERROR(INDEX(ADJ!$A$1:$BZ$1000,MATCH(PAYROLL!$D96,ADJ!A$1:A$500,0),MATCH(PAYROLL!ED$2,ADJ!$2:$2,0)),0)</f>
        <v/>
      </c>
      <c r="EE96">
        <f>IFERROR(INDEX(ADJ!$A$1:$BZ$1000,MATCH(PAYROLL!$D96,ADJ!A$1:A$500,0),MATCH(PAYROLL!EE$2,ADJ!$2:$2,0)),0)</f>
        <v/>
      </c>
      <c r="EF96">
        <f>IFERROR(INDEX(ADJ!$A$1:$BZ$1000,MATCH(PAYROLL!$D96,ADJ!A$1:A$500,0),MATCH(PAYROLL!EF$2,ADJ!$2:$2,0)),0)</f>
        <v/>
      </c>
      <c r="EG96">
        <f>IFERROR(INDEX(ADJ!$A$1:$BZ$1000,MATCH(PAYROLL!$D96,ADJ!A$1:A$500,0),MATCH(PAYROLL!EG$2,ADJ!$2:$2,0)),0)</f>
        <v/>
      </c>
      <c r="EH96">
        <f>IFERROR(INDEX(ADJ!$A$1:$BZ$1000,MATCH(PAYROLL!$D96,ADJ!A$1:A$500,0),MATCH(PAYROLL!EH$2,ADJ!$2:$2,0)),0)</f>
        <v/>
      </c>
      <c r="EI96">
        <f>IFERROR(INDEX(ADJ!$A$1:$BZ$1000,MATCH(PAYROLL!D96,ADJ!A$1:A$500,0),MATCH(PAYROLL!EI$2,ADJ!$2:$2,0)),0)</f>
        <v/>
      </c>
      <c r="EJ96">
        <f>IFERROR(INDEX(ADJ!$A$1:$BZ$1000,MATCH(PAYROLL!$D96,ADJ!A$1:A$500,0),MATCH(PAYROLL!EJ$2,ADJ!$2:$2,0)),0)</f>
        <v/>
      </c>
      <c r="EK96">
        <f>SUM(DZ96:EJ96)</f>
        <v/>
      </c>
    </row>
    <row r="97">
      <c r="A97" t="n">
        <v>95</v>
      </c>
      <c r="B97" t="inlineStr">
        <is>
          <t>Nguyễn Thạc Việt</t>
        </is>
      </c>
      <c r="D97" t="inlineStr">
        <is>
          <t>160272-01</t>
        </is>
      </c>
      <c r="S97">
        <f>IFERROR(INDEX(PIS!$A$1:$BZ$1000,MATCH($D97,PIS!C$1:C$500,0),MATCH("Lương CB tháng trước",PIS!$1:$1,0)),0)</f>
        <v/>
      </c>
      <c r="T97">
        <f>IFERROR(INDEX(PIS!$A$1:$BZ$1000,MATCH($D97,PIS!C$1:C$500,0),MATCH("Lương CB hiện tại",PIS!$1:$1,0)),0)</f>
        <v/>
      </c>
      <c r="U97">
        <f>IFERROR(INDEX(PIS!$A$1:$BZ$1000,MATCH($D97,PIS!C$1:C$500,0),MATCH("Lương đóng BHBB",PIS!$1:$1,0)),0)</f>
        <v/>
      </c>
      <c r="V97">
        <f>IFERROR(INDEX(PIS!$A$1:$BZ$1000,MATCH($D97,PIS!C$1:C$500,0),MATCH(V$2,PIS!$2:$2,0)),0)</f>
        <v/>
      </c>
      <c r="W97">
        <f>IFERROR(INDEX(PIS!$A$1:$BZ$1000,MATCH($D97,PIS!C$1:C$500,0),MATCH(W$2,PIS!$2:$2,0)),0)</f>
        <v/>
      </c>
      <c r="X97">
        <f>IFERROR(INDEX(PIS!$A$1:$BZ$1000,MATCH($D97,PIS!C$1:C$500,0),MATCH(X$2,PIS!$2:$2,0)),0)</f>
        <v/>
      </c>
      <c r="Y97">
        <f>IFERROR(INDEX(PIS!$A$1:$BZ$1000,MATCH($D97,PIS!C$1:C$500,0),MATCH(Y$2,PIS!$2:$2,0)),0)</f>
        <v/>
      </c>
      <c r="Z97">
        <f>IFERROR(INDEX(PIS!$A$1:$BZ$1000,MATCH($D97,PIS!C$1:C$500,0),MATCH(Z$2,PIS!$2:$2,0)),0)</f>
        <v/>
      </c>
      <c r="AA97">
        <f>IFERROR(INDEX(PIS!$A$1:$BZ$1000,MATCH($D97,PIS!C$1:C$500,0),MATCH(AA$2,PIS!$2:$2,0)),0)</f>
        <v/>
      </c>
      <c r="AB97">
        <f>IFERROR(INDEX(PIS!$A$1:$BZ$1000,MATCH($D97,PIS!C$1:C$500,0),MATCH(AB$2,PIS!$2:$2,0)),0)</f>
        <v/>
      </c>
      <c r="AC97">
        <f>SUM(V97:AB97)</f>
        <v/>
      </c>
      <c r="AD97">
        <f>IFERROR(INDEX(TIMESHEET!$A$1:$AI$5000,MATCH($D97,TIMESHEET!A$1:A$500,0),MATCH("T100",TIMESHEET!$2:$2,0))-2,0)</f>
        <v/>
      </c>
      <c r="AE97">
        <f>IFERROR(INDEX(TIMESHEET!$A$1:$AI$5000,MATCH($D97,TIMESHEET!A$1:A$500,0),MATCH("T202",TIMESHEET!$2:$2,0)),0)</f>
        <v/>
      </c>
      <c r="AF97">
        <f>IFERROR(INDEX(TIMESHEET!$A$1:$AI$5000,MATCH($D97,TIMESHEET!A$1:A$500,0),MATCH("T302",TIMESHEET!$2:$2,0)),0)</f>
        <v/>
      </c>
      <c r="AG97">
        <f>IFERROR(INDEX(TIMESHEET!$A$1:$AI$5000,MATCH($D97,TIMESHEET!A$1:A$500,0),MATCH("T406",TIMESHEET!$2:$2,0)),0)</f>
        <v/>
      </c>
      <c r="AH97">
        <f>AE97+AG97</f>
        <v/>
      </c>
      <c r="AI97">
        <f>IFERROR(INDEX(TIMESHEET!$A$1:$AI$5000,MATCH($D97,TIMESHEET!A$1:A$500,0),MATCH("T701",TIMESHEET!$2:$2,0)),0)</f>
        <v/>
      </c>
      <c r="AJ97">
        <f>IFERROR(INDEX(TIMESHEET!$A$1:$AI$5000,MATCH($D97,TIMESHEET!B$1:B$500,0),MATCH("T320",TIMESHEET!$2:$2,0)),0)</f>
        <v/>
      </c>
      <c r="AK97">
        <f>IFERROR(IF(LEFT(INDEX(PIS!O$1:O$500,MATCH(D97,PIS!C$1:C$500)),1)="M",T97/AD97*SUM(AE97:AG97),T97*AD97),0)</f>
        <v/>
      </c>
      <c r="AL97">
        <f>IFERROR(INDEX(ADJ!$A$1:$BZ$1000,MATCH(PAYROLL!D97,ADJ!A$1:A$500,0),MATCH(PAYROLL!AL$2,ADJ!$2:$2,0)),0)</f>
        <v/>
      </c>
      <c r="AM97">
        <f>SUM(AK97:AL97)</f>
        <v/>
      </c>
      <c r="AN97">
        <f>IFERROR(ROUND(V97/$AD97*$AH97,0),0)</f>
        <v/>
      </c>
      <c r="AO97">
        <f>IFERROR(ROUND(W97/$AD97*$AH97,0),0)</f>
        <v/>
      </c>
      <c r="AP97">
        <f>IFERROR(ROUND(X97/$AD97*$AE97,0),0)</f>
        <v/>
      </c>
      <c r="AQ97">
        <f>IFERROR(ROUND(Y97/$AD97*$AH97,0),0)</f>
        <v/>
      </c>
      <c r="AR97">
        <f>IFERROR(ROUND(Z97/$AD97*$AH97,0),0)</f>
        <v/>
      </c>
      <c r="AS97">
        <f>IFERROR(ROUND(AA97/$AD97*$AH97,0),0)</f>
        <v/>
      </c>
      <c r="AT97">
        <f>IFERROR(IF((AE97+AF97+AG97)&gt;13,AB97,ROUND(AB97/AD97*AH97,0)),0)</f>
        <v/>
      </c>
      <c r="AU97">
        <f>IFERROR(INDEX(ADJ!$A$1:$BZ$1000,MATCH(PAYROLL!D97,ADJ!A$1:A$500,0),MATCH(PAYROLL!AU$2,ADJ!$2:$2,0)),0)</f>
        <v/>
      </c>
      <c r="AV97">
        <f>ROUND(SUM(AN97:AU97),0)</f>
        <v/>
      </c>
      <c r="AW97">
        <f>IFERROR(INDEX(TIMESHEET!$A$1:$AI$5000,MATCH(PAYROLL!D97,TIMESHEET!A$1:A$500,0),MATCH("T620",TIMESHEET!$2:$2,0)),0)</f>
        <v/>
      </c>
      <c r="AX97">
        <f>IFERROR(INDEX(TIMESHEET!$A$1:$AI$5000,MATCH(PAYROLL!D97,TIMESHEET!A$1:A$500,0),MATCH("T601",TIMESHEET!$2:$2,0)),0)</f>
        <v/>
      </c>
      <c r="AY97">
        <f>IFERROR(INDEX(TIMESHEET!$A$1:$AI$5000,MATCH(PAYROLL!D97,TIMESHEET!A$1:A$500,0),MATCH("T602",TIMESHEET!$2:$2,0)),0)</f>
        <v/>
      </c>
      <c r="AZ97">
        <f>IFERROR(INDEX(TIMESHEET!$A$1:$AI$5000,MATCH(PAYROLL!D97,TIMESHEET!A$1:A$500,0),MATCH("T603",TIMESHEET!$2:$2,0)),0)</f>
        <v/>
      </c>
      <c r="BA97">
        <f>IFERROR(INDEX(TIMESHEET!$A$1:$AI$5000,MATCH(PAYROLL!D97,TIMESHEET!A$1:A$500,0),MATCH("T611",TIMESHEET!$2:$2,0)),0)</f>
        <v/>
      </c>
      <c r="BB97">
        <f>IFERROR(INDEX(TIMESHEET!$A$1:$AI$5000,MATCH(PAYROLL!D97,TIMESHEET!A$1:A$500,0),MATCH("T612",TIMESHEET!$2:$2,0)),0)</f>
        <v/>
      </c>
      <c r="BC97">
        <f>IFERROR(INDEX(TIMESHEET!$A$1:$AI$5000,MATCH(PAYROLL!D97,TIMESHEET!A$1:A$500,0),MATCH("T613",TIMESHEET!$2:$2,0)),0)</f>
        <v/>
      </c>
      <c r="BD97">
        <f>IFERROR(INDEX(TIMESHEET!$A$1:$AI$5000,MATCH(PAYROLL!D97,TIMESHEET!A$1:A$500,0),MATCH("T500",TIMESHEET!$2:$2,0)),0)</f>
        <v/>
      </c>
      <c r="BE97">
        <f>IFERROR(IF(LEFT(INDEX(PIS!O$1:O$500,MATCH(D97,PIS!C$1:C$500)),1)="M",T97/AD97/8*(AW97+AX97*1.5+AY97*2+AZ97*3+BA97*2.1+BB97*2.7+BC97*3.9+BD97*0.3),T97/8*(AW97+AX97*1.5+AY97*2+AZ97*3+BA97*2.1+BB97*2.7+BC97*3.9+BD97*0.3)),0)</f>
        <v/>
      </c>
      <c r="BF97">
        <f>IFERROR(INDEX(ADJ!$A$1:$BZ$1000,MATCH(PAYROLL!$D97,ADJ!A$1:A$500,0),MATCH(PAYROLL!BF$2,ADJ!$2:$2,0)),0)</f>
        <v/>
      </c>
      <c r="BG97">
        <f>IFERROR(INDEX(ADJ!$A$1:$BZ$1000,MATCH(PAYROLL!D97,ADJ!A$1:A$500,0),MATCH(PAYROLL!BG$2,ADJ!$2:$2,0)),0)</f>
        <v/>
      </c>
      <c r="BH97">
        <f>IFERROR(INDEX(ADJ!$A$1:$BZ$1000,MATCH(PAYROLL!D97,ADJ!A$1:A$500,0),MATCH(PAYROLL!BH$2,ADJ!$2:$2,0)),0)</f>
        <v/>
      </c>
      <c r="BI97">
        <f>IFERROR(INDEX(ADJ!$A$1:$BZ$1000,MATCH(PAYROLL!D97,ADJ!A$1:A$500,0),MATCH(PAYROLL!BI$2,ADJ!$2:$2,0)),0)</f>
        <v/>
      </c>
      <c r="BJ97">
        <f>IFERROR(INDEX(ADJ!$A$1:$BZ$1000,MATCH(PAYROLL!D97,ADJ!A$1:A$500,0),MATCH(PAYROLL!BJ$2,ADJ!$2:$2,0)),0)</f>
        <v/>
      </c>
      <c r="BK97">
        <f>SUM(BF97:BJ97)</f>
        <v/>
      </c>
      <c r="BL97">
        <f>IFERROR(INDEX(ADJ!$A$1:$BZ$1000,MATCH(PAYROLL!D97,ADJ!A$1:A$500,0),MATCH(PAYROLL!BL$2,ADJ!$2:$2,0)),0)</f>
        <v/>
      </c>
      <c r="BM97">
        <f>IFERROR(INDEX(ADJ!$A$1:$BZ$1000,MATCH(PAYROLL!D97,ADJ!A$1:A$500,0),MATCH(PAYROLL!BM$2,ADJ!$2:$2,0)),0)</f>
        <v/>
      </c>
      <c r="BN97">
        <f>IFERROR(INDEX(ADJ!$A$1:$BZ$1000,MATCH(PAYROLL!D97,ADJ!A$1:A$500,0),MATCH(PAYROLL!BN$2,ADJ!$2:$2,0)),0)</f>
        <v/>
      </c>
      <c r="BO97">
        <f>IFERROR(INDEX(ADJ!$A$1:$BZ$1000,MATCH(PAYROLL!D97,ADJ!A$1:A$500,0),MATCH(PAYROLL!BO$2,ADJ!$2:$2,0)),0)</f>
        <v/>
      </c>
      <c r="BP97">
        <f>SUM(AM97,AV97,BE97,BK97,BL97:BO97)</f>
        <v/>
      </c>
      <c r="BQ97">
        <f>BO97</f>
        <v/>
      </c>
      <c r="BR97">
        <f>IFERROR(ROUND(IF(LEFT(INDEX(PIS!O$1:O$500,MATCH(D97,PIS!C$1:C$500)),1)="D",T97/8*(BD97*0.3),IF(LEFT(INDEX(PIS!O$1:O$500,MATCH(D97,PIS!C$1:C$500)),1)="H",T97*($BD97*0.3),T97/$AD97/8*($BD97*0.3))),0),0)</f>
        <v/>
      </c>
      <c r="BS97">
        <f>IF(AP97&lt;1,0,MIN(AP97,730000))</f>
        <v/>
      </c>
      <c r="BT97">
        <f>IFERROR(ROUND((BE97-SUM(AW97:BC97)*T97/AD97/8),0)-BR97,0)</f>
        <v/>
      </c>
      <c r="BU97">
        <f>AO97</f>
        <v/>
      </c>
      <c r="BV97">
        <f>SUM(BQ97:BU97)</f>
        <v/>
      </c>
      <c r="BW97">
        <f>BP97-BV97</f>
        <v/>
      </c>
      <c r="BX97">
        <f>IFERROR(IF(RIGHT(INDEX(PIS!O$1:O$500,MATCH(D97,PIS!C$1:C$500)),5)="Gross",MIN(U97+V97,VLOOKUP("R700",TSC!B:C,2,0)*VLOOKUP("R101",TSC!B:C,2,0))*VLOOKUP("R701",TSC!B:C,2,0)%,0),0)</f>
        <v/>
      </c>
      <c r="BY97">
        <f>IFERROR(IF(RIGHT(INDEX(PIS!O$1:O$500,MATCH(D97,PIS!C$1:C$500)),5)="Gross",MIN(U97+V97,VLOOKUP("R700",TSC!B:C,2,0)*VLOOKUP("R101",TSC!B:C,2,0))*VLOOKUP("T704",TSC!B:C,2,0)%,0),0)</f>
        <v/>
      </c>
      <c r="BZ97">
        <f>IFERROR(IF(RIGHT(INDEX(PIS!O$1:O$500,MATCH(D97,PIS!C$1:C$500)),5)="Gross",MIN(U97+V97,VLOOKUP("R700",TSC!B:C,2,0)*VLOOKUP("1",TSC!F:G,2,0))*VLOOKUP("T705",TSC!B:C,2,0)%,0),0)</f>
        <v/>
      </c>
      <c r="CA97">
        <f>IFERROR(INDEX(ADJ!$A$1:$BZ$1000,MATCH(PAYROLL!D97,ADJ!A$1:A$500,0),MATCH(PAYROLL!CA$2,ADJ!$2:$2,0)),0)</f>
        <v/>
      </c>
      <c r="CB97">
        <f>IFERROR(INDEX(ADJ!$A$1:$BZ$1000,MATCH(PAYROLL!D97,ADJ!A$1:A$500,0),MATCH(PAYROLL!CB$2,ADJ!$2:$2,0)),0)</f>
        <v/>
      </c>
      <c r="CC97">
        <f>SUM(BX97:CB97)</f>
        <v/>
      </c>
      <c r="CD97">
        <f>IFERROR(INDEX(PIS!$A$1:$BZ$1000,MATCH(PAYROLL!D97,PIS!C$1:C$500,0),MATCH(PAYROLL!CD$1,PIS!$1:$1,0)),0)</f>
        <v/>
      </c>
      <c r="CE97">
        <f>IFERROR(IF(OR(INDEX(PIS!P$1:P$500,MATCH(D97,PIS!C$1:C$500,0))="LT2",INDEX(PIS!P$1:P$500,MATCH(D97,PIS!C$1:C$500,0))="P10"),0,SUM(CC97,CD97*VLOOKUP("R601",TSC!B:C,2,0),VLOOKUP("R602",TSC!B:C,2,0))),0)</f>
        <v/>
      </c>
      <c r="CF97">
        <f>MAX(BW97-CE97,0)</f>
        <v/>
      </c>
      <c r="CG97">
        <f>IFERROR(IF(OR(RIGHT(INDEX(PIS!P$1:P$500,MATCH(D97,PIS!C$1:C$500)),5)="P10",RIGHT(INDEX(PIS!P$1:P$500,MATCH(D97,PIS!C$1:C$500)),5)="CK"),0,IF(CF97&lt;=5000000,CF97*5%,IF(CF97&lt;=10000000,CF97*10%-250000,IF(CF97&lt;=18000000,CF97*15%-750000,IF(CF97&lt;=32000000,CF97*20%-1650000,IF(CF97&lt;=52000000,CF97*25%-3250000,IF(CF97&lt;=80000000,BH97*30%-5850000,CF97*35%-9850000))))))),0)</f>
        <v/>
      </c>
      <c r="CH97">
        <f>IFERROR(IF(OR(INDEX(PIS!P$1:P$500,MATCH(D97,PIS!C$1:C$500))="LT",INDEX(PIS!P$1:P$500,MATCH(D97,PIS!C$1:C$500))="CK"),0,IF(CF97&lt;2000000,0,CF97*10%)),0)</f>
        <v/>
      </c>
      <c r="CI97">
        <f>IFERROR(INDEX(ADJ!$A$1:$BZ$1000,MATCH(PAYROLL!D97,ADJ!A$1:A$500,0),MATCH(PAYROLL!CI$2,ADJ!$2:$2,0)),0)</f>
        <v/>
      </c>
      <c r="CJ97">
        <f>IFERROR(INDEX(ADJ!$A$1:$BZ$1000,MATCH(PAYROLL!D97,ADJ!A$1:A$500,0),MATCH(PAYROLL!CJ$2,ADJ!$2:$2,0)),0)</f>
        <v/>
      </c>
      <c r="CK97">
        <f>IFERROR(INDEX(ADJ!$A$1:$BZ$1000,MATCH(PAYROLL!D97,ADJ!A$1:A$500,0),MATCH(PAYROLL!CK$2,ADJ!$2:$2,0)),0)</f>
        <v/>
      </c>
      <c r="CL97">
        <f>SUM(CG97:CK97)</f>
        <v/>
      </c>
      <c r="CM97">
        <f>ROUND(SUM(CH97:CK97),0)</f>
        <v/>
      </c>
      <c r="CN97">
        <f>IFERROR(INDEX(CSDA!D$1:D$500,MATCH($CN$2,CSDA!C$1:C$500,0))*INDEX(PIS!V$1:V$500,MATCH(D97,PIS!C$1:C$500))+INDEX(ADJ!$A$1:$BZ$1000,MATCH(PAYROLL!D97,ADJ!A$1:A$500,0),MATCH(PAYROLL!CN$2,ADJ!$2:$2,0)),0)</f>
        <v/>
      </c>
      <c r="CO97">
        <f>IFERROR(INDEX(ADJ!$A$1:$BZ$1000,MATCH(PAYROLL!D97,ADJ!A$1:A$500,0),MATCH(PAYROLL!CO$2,ADJ!$2:$2,0)),0)</f>
        <v/>
      </c>
      <c r="CP97">
        <f>IFERROR(INDEX(ADJ!$A$1:$BZ$1000,MATCH(PAYROLL!D97,ADJ!A$1:A$500,0),MATCH(PAYROLL!CP$2,ADJ!$2:$2,0)),0)</f>
        <v/>
      </c>
      <c r="CQ97">
        <f>BP97-CL97-CI97-CM97-CN97-CO97-CP97-CC97</f>
        <v/>
      </c>
      <c r="CR97">
        <f>IFERROR(IF(RIGHT(INDEX(PIS!O$1:O$500,MATCH(D97,PIS!C$1:C$500,0)),5)="Gross",MIN(U97+V97,VLOOKUP("R700",TSC!B:C,2,0)*VLOOKUP("R101",TSC!B:C,2,0))*(VLOOKUP("T711",TSC!B:C,2,0)+VLOOKUP("T712",TSC!B:C,2,0))%,MIN(T97+V97,VLOOKUP("R700",TSC!B:C,2,0)*VLOOKUP("R101",TSC!B:C,2,0))*(VLOOKUP("T711",TSC!B:C,2,0)+VLOOKUP("T712",TSC!B:C,2,0)+VLOOKUP("R701",TSC!B:C,2,0))%),0)</f>
        <v/>
      </c>
      <c r="CS97">
        <f>IFERROR(IF(RIGHT(INDEX(PIS!O$1:O$500,MATCH(D97,PIS!C$1:C$500,0)),5)="Gross",MIN(U97+V97,VLOOKUP("R700",TSC!B:C,2,0)*VLOOKUP("R101",TSC!B:C,2,0))*(VLOOKUP("T714",TSC!B:C,2,0))%,MIN(T97+V97,VLOOKUP("R700",TSC!B:C,2,0)*VLOOKUP("R101",TSC!B:C,2,0))*(VLOOKUP("T704",TSC!B:C,2,0)+VLOOKUP("T714",TSC!B:C,2,0))%),0)</f>
        <v/>
      </c>
      <c r="CT97">
        <f>IFERROR(IF(RIGHT(INDEX(PIS!O$1:O$500,MATCH(D97,PIS!C$1:C$500,0)),5)="Gross",MIN(U97+V97,VLOOKUP("R700",TSC!B:C,2,0)*VLOOKUP("R101",TSC!B:C,2,0))*VLOOKUP("T705",TSC!B:C,2,0)%,MIN(T97+V97,VLOOKUP("R700",TSC!B:C,2,0)*VLOOKUP("R101",TSC!B:C,2,0))*VLOOKUP("T705",TSC!B:C,2,0)%),0)</f>
        <v/>
      </c>
      <c r="CU97">
        <f>IFERROR(IF(RIGHT(INDEX(PIS!O$1:O$500,MATCH(D97,PIS!C$1:C$500,0)),5)="Gross",MIN(U97+V97,VLOOKUP("R700",TSC!B:C,2,0)*VLOOKUP("R101",TSC!B:C,2,0))*(VLOOKUP("T713",TSC!B:C,2,0))%,MIN(T97+V97,VLOOKUP("R700",TSC!B:C,2,0)*VLOOKUP("R101",TSC!B:C,2,0))*(VLOOKUP("T713",TSC!B:C,2,0))%),0)</f>
        <v/>
      </c>
      <c r="CV97">
        <f>IFERROR(INDEX(ADJ!$A$1:$BZ$1000,MATCH(PAYROLL!D97,ADJ!A$1:A$500,0),MATCH(PAYROLL!CV$2,ADJ!$2:$2,0)),0)</f>
        <v/>
      </c>
      <c r="CW97">
        <f>IFERROR(INDEX(ADJ!$A$1:$BZ$1000,MATCH(PAYROLL!D97,ADJ!A$1:A$500,0),MATCH(PAYROLL!CW$2,ADJ!$2:$2,0)),0)</f>
        <v/>
      </c>
      <c r="CX97">
        <f>SUM(CR97:CW97)</f>
        <v/>
      </c>
      <c r="CY97">
        <f>ROUND(IF(CR97&gt;0,T97+V97*VLOOKUP("R202",TSC!$B$1:$C$500,2,0),0),0)</f>
        <v/>
      </c>
      <c r="CZ97">
        <f>IFERROR(INDEX(CSDA!D$1:D$500,MATCH($CZ$2,CSDA!C$1:C$500,0)),0)</f>
        <v/>
      </c>
      <c r="DA97">
        <f>ROUND(T97*0.7%,0)</f>
        <v/>
      </c>
      <c r="DB97">
        <f>ROUND(T97/12,0)</f>
        <v/>
      </c>
      <c r="DC97">
        <f ref="DC97" t="array">IFERROR(INDEX(CSDA!D$1:D$500,MATCH("Trích giữ"&amp;PAYROLL!DC$2,CSDA!A$1:A$500&amp;CSDA!C$1:C$500,0)),0)</f>
        <v/>
      </c>
      <c r="DD97">
        <f ref="DD97" t="array">IFERROR(INDEX(CSDA!D$1:D$500,MATCH("Trích giữ"&amp;PAYROLL!DD$2,CSDA!A$1:A$500&amp;CSDA!C$1:C$500,0)),0)</f>
        <v/>
      </c>
      <c r="DE97">
        <f ref="DE97" t="array">IFERROR(INDEX(CSDA!D$1:D$500,MATCH("Trích giữ"&amp;PAYROLL!DE$2,CSDA!A$1:A$500&amp;CSDA!C$1:C$500,0)),0)</f>
        <v/>
      </c>
      <c r="DF97">
        <f>IFERROR(INDEX(CSDA!D$1:D$500,MATCH(PAYROLL!DF$2,CSDA!C$1:C$500,0)),0)</f>
        <v/>
      </c>
      <c r="DG97">
        <f ref="DG97" t="array">IFERROR(INDEX(CSDA!D$1:D$500,MATCH("Trích giữ"&amp;PAYROLL!DG$2,CSDA!A$1:A$500&amp;CSDA!C$1:C$500,0)),0)</f>
        <v/>
      </c>
      <c r="DH97">
        <f>ROUND(T97/26,0)</f>
        <v/>
      </c>
      <c r="DI97">
        <f ref="DI97" t="array">IFERROR(INDEX(CSDA!D$1:D$500,MATCH("Trích giữ"&amp;PAYROLL!DI$2,CSDA!A$1:A$500&amp;CSDA!C$1:C$500,0)),0)</f>
        <v/>
      </c>
      <c r="DJ97">
        <f>IF(U97=0,T97*21.5%-BL97,0)</f>
        <v/>
      </c>
      <c r="DK97">
        <f ref="DK97" t="array">IFERROR(INDEX(CSDA!D$1:D$500,MATCH("Trích giữ"&amp;PAYROLL!DK$2,CSDA!A$1:A$500&amp;CSDA!C$1:C$500,0)),0)</f>
        <v/>
      </c>
      <c r="DL97">
        <f>IFERROR(INDEX(CSDA!D$1:D$500,MATCH(PAYROLL!DL$2,CSDA!C$1:C$500,0))/12,0)</f>
        <v/>
      </c>
      <c r="DM97">
        <f>SUM(DB97:DL97)</f>
        <v/>
      </c>
      <c r="DN97">
        <f>IFERROR(INDEX(ADJ!$A$1:$BZ$1000,MATCH(PAYROLL!D97,ADJ!A$1:A$500,0),MATCH(PAYROLL!DN$2,ADJ!$2:$2,0)),0)</f>
        <v/>
      </c>
      <c r="DO97">
        <f>IFERROR(SUM(BP97,DM97:DN97,CX97:DA97)-DT97,0)</f>
        <v/>
      </c>
      <c r="DP97">
        <f ref="DP97" t="array">SUM(BW97*IFERROR(INDEX(CSDA!D$1:D$500,MATCH(BW$2,CSDA!C$1:C$500,0)),0)%,CX97*IFERROR(INDEX(CSDA!D$1:D$500,MATCH(CX$2,CSDA!C$1:C$500,0)),0)%,DA97*IFERROR(INDEX(CSDA!D$1:D$500,MATCH(DA$2,CSDA!C$1:C$500,0)),0)%,DB97*IFERROR(INDEX(CSDA!D$1:D$500,MATCH(DB$2,CSDA!C$1:C$500,0)),0)%,DF97*IFERROR(INDEX(CSDA!D$1:D$500,MATCH("Phí dịch vụ"&amp;PAYROLL!DF$2,CSDA!A$1:A$500&amp;CSDA!C$1:C$500,0)),0)%,DC97*IFERROR(INDEX(CSDA!D$1:D$500,MATCH("Phí dịch vụ"&amp;PAYROLL!DC$2,CSDA!A$1:A$500&amp;CSDA!C$1:C$500,0)),0)%,DH97*IFERROR(INDEX(CSDA!D$1:D$500,MATCH("Phí dịch vụ"&amp;PAYROLL!DH$2,CSDA!A$1:A$500&amp;CSDA!C$1:C$500,0)),0)%,DJ97*IFERROR(INDEX(CSDA!D$1:D$500,MATCH("Phí dịch vụ"&amp;PAYROLL!DJ$2,CSDA!A$1:A$500&amp;CSDA!C$1:C$500,0)),0)%,BN97*IFERROR(INDEX(CSDA!D$1:D$500,MATCH(BN$2,CSDA!C$1:C$500,0)),0)%)-BN97*7%</f>
        <v/>
      </c>
      <c r="DQ97">
        <f>IFERROR(INDEX(ADJ!$A$1:$BZ$1000,MATCH(PAYROLL!D97,ADJ!A$1:A$500,0),MATCH(PAYROLL!DQ$2,ADJ!$2:$2,0)),0)</f>
        <v/>
      </c>
      <c r="DR97">
        <f>IFERROR(INDEX(ADJ!$A$1:$BZ$1000,MATCH(PAYROLL!D97,ADJ!A$1:A$500,0),MATCH(PAYROLL!DR$2,ADJ!$2:$2,0)),0)</f>
        <v/>
      </c>
      <c r="DS97">
        <f>SUM(DP97:DR97)</f>
        <v/>
      </c>
      <c r="DT97">
        <f>EK97</f>
        <v/>
      </c>
      <c r="DU97">
        <f>SUM(DO97:DR97)</f>
        <v/>
      </c>
      <c r="DV97">
        <f>ROUND(DU97*0.1,0)</f>
        <v/>
      </c>
      <c r="DW97">
        <f>DU97+DV97</f>
        <v/>
      </c>
      <c r="DZ97">
        <f>IFERROR(INDEX(ADJ!$A$1:$BZ$1000,MATCH(PAYROLL!$D97,ADJ!A$1:A$500,0),MATCH(PAYROLL!DZ$2,ADJ!$2:$2,0)),0)</f>
        <v/>
      </c>
      <c r="EA97">
        <f>IFERROR(INDEX(ADJ!$A$1:$BZ$1000,MATCH(PAYROLL!$D97,ADJ!A$1:A$500,0),MATCH(PAYROLL!EA$2,ADJ!$2:$2,0)),0)</f>
        <v/>
      </c>
      <c r="EB97">
        <f>IFERROR(INDEX(ADJ!$A$1:$BZ$1000,MATCH(PAYROLL!$D97,ADJ!A$1:A$500,0),MATCH(PAYROLL!EB$2,ADJ!$2:$2,0)),0)</f>
        <v/>
      </c>
      <c r="EC97">
        <f>IFERROR(INDEX(ADJ!$A$1:$BZ$1000,MATCH(PAYROLL!$D97,ADJ!A$1:A$500,0),MATCH(PAYROLL!EC$2,ADJ!$2:$2,0)),0)</f>
        <v/>
      </c>
      <c r="ED97">
        <f>IFERROR(INDEX(ADJ!$A$1:$BZ$1000,MATCH(PAYROLL!$D97,ADJ!A$1:A$500,0),MATCH(PAYROLL!ED$2,ADJ!$2:$2,0)),0)</f>
        <v/>
      </c>
      <c r="EE97">
        <f>IFERROR(INDEX(ADJ!$A$1:$BZ$1000,MATCH(PAYROLL!$D97,ADJ!A$1:A$500,0),MATCH(PAYROLL!EE$2,ADJ!$2:$2,0)),0)</f>
        <v/>
      </c>
      <c r="EF97">
        <f>IFERROR(INDEX(ADJ!$A$1:$BZ$1000,MATCH(PAYROLL!$D97,ADJ!A$1:A$500,0),MATCH(PAYROLL!EF$2,ADJ!$2:$2,0)),0)</f>
        <v/>
      </c>
      <c r="EG97">
        <f>IFERROR(INDEX(ADJ!$A$1:$BZ$1000,MATCH(PAYROLL!$D97,ADJ!A$1:A$500,0),MATCH(PAYROLL!EG$2,ADJ!$2:$2,0)),0)</f>
        <v/>
      </c>
      <c r="EH97">
        <f>IFERROR(INDEX(ADJ!$A$1:$BZ$1000,MATCH(PAYROLL!$D97,ADJ!A$1:A$500,0),MATCH(PAYROLL!EH$2,ADJ!$2:$2,0)),0)</f>
        <v/>
      </c>
      <c r="EI97">
        <f>IFERROR(INDEX(ADJ!$A$1:$BZ$1000,MATCH(PAYROLL!D97,ADJ!A$1:A$500,0),MATCH(PAYROLL!EI$2,ADJ!$2:$2,0)),0)</f>
        <v/>
      </c>
      <c r="EJ97">
        <f>IFERROR(INDEX(ADJ!$A$1:$BZ$1000,MATCH(PAYROLL!$D97,ADJ!A$1:A$500,0),MATCH(PAYROLL!EJ$2,ADJ!$2:$2,0)),0)</f>
        <v/>
      </c>
      <c r="EK97">
        <f>SUM(DZ97:EJ97)</f>
        <v/>
      </c>
    </row>
    <row r="98">
      <c r="A98" t="n">
        <v>96</v>
      </c>
      <c r="B98" t="inlineStr">
        <is>
          <t>Nguyễn Mạnh Hưng</t>
        </is>
      </c>
      <c r="D98" t="inlineStr">
        <is>
          <t>160296-01</t>
        </is>
      </c>
      <c r="S98">
        <f>IFERROR(INDEX(PIS!$A$1:$BZ$1000,MATCH($D98,PIS!C$1:C$500,0),MATCH("Lương CB tháng trước",PIS!$1:$1,0)),0)</f>
        <v/>
      </c>
      <c r="T98">
        <f>IFERROR(INDEX(PIS!$A$1:$BZ$1000,MATCH($D98,PIS!C$1:C$500,0),MATCH("Lương CB hiện tại",PIS!$1:$1,0)),0)</f>
        <v/>
      </c>
      <c r="U98">
        <f>IFERROR(INDEX(PIS!$A$1:$BZ$1000,MATCH($D98,PIS!C$1:C$500,0),MATCH("Lương đóng BHBB",PIS!$1:$1,0)),0)</f>
        <v/>
      </c>
      <c r="V98">
        <f>IFERROR(INDEX(PIS!$A$1:$BZ$1000,MATCH($D98,PIS!C$1:C$500,0),MATCH(V$2,PIS!$2:$2,0)),0)</f>
        <v/>
      </c>
      <c r="W98">
        <f>IFERROR(INDEX(PIS!$A$1:$BZ$1000,MATCH($D98,PIS!C$1:C$500,0),MATCH(W$2,PIS!$2:$2,0)),0)</f>
        <v/>
      </c>
      <c r="X98">
        <f>IFERROR(INDEX(PIS!$A$1:$BZ$1000,MATCH($D98,PIS!C$1:C$500,0),MATCH(X$2,PIS!$2:$2,0)),0)</f>
        <v/>
      </c>
      <c r="Y98">
        <f>IFERROR(INDEX(PIS!$A$1:$BZ$1000,MATCH($D98,PIS!C$1:C$500,0),MATCH(Y$2,PIS!$2:$2,0)),0)</f>
        <v/>
      </c>
      <c r="Z98">
        <f>IFERROR(INDEX(PIS!$A$1:$BZ$1000,MATCH($D98,PIS!C$1:C$500,0),MATCH(Z$2,PIS!$2:$2,0)),0)</f>
        <v/>
      </c>
      <c r="AA98">
        <f>IFERROR(INDEX(PIS!$A$1:$BZ$1000,MATCH($D98,PIS!C$1:C$500,0),MATCH(AA$2,PIS!$2:$2,0)),0)</f>
        <v/>
      </c>
      <c r="AB98">
        <f>IFERROR(INDEX(PIS!$A$1:$BZ$1000,MATCH($D98,PIS!C$1:C$500,0),MATCH(AB$2,PIS!$2:$2,0)),0)</f>
        <v/>
      </c>
      <c r="AC98">
        <f>SUM(V98:AB98)</f>
        <v/>
      </c>
      <c r="AD98">
        <f>IFERROR(INDEX(TIMESHEET!$A$1:$AI$5000,MATCH($D98,TIMESHEET!A$1:A$500,0),MATCH("T100",TIMESHEET!$2:$2,0))-2,0)</f>
        <v/>
      </c>
      <c r="AE98">
        <f>IFERROR(INDEX(TIMESHEET!$A$1:$AI$5000,MATCH($D98,TIMESHEET!A$1:A$500,0),MATCH("T202",TIMESHEET!$2:$2,0)),0)</f>
        <v/>
      </c>
      <c r="AF98">
        <f>IFERROR(INDEX(TIMESHEET!$A$1:$AI$5000,MATCH($D98,TIMESHEET!A$1:A$500,0),MATCH("T302",TIMESHEET!$2:$2,0)),0)</f>
        <v/>
      </c>
      <c r="AG98">
        <f>IFERROR(INDEX(TIMESHEET!$A$1:$AI$5000,MATCH($D98,TIMESHEET!A$1:A$500,0),MATCH("T406",TIMESHEET!$2:$2,0)),0)</f>
        <v/>
      </c>
      <c r="AH98">
        <f>AE98+AG98</f>
        <v/>
      </c>
      <c r="AI98">
        <f>IFERROR(INDEX(TIMESHEET!$A$1:$AI$5000,MATCH($D98,TIMESHEET!A$1:A$500,0),MATCH("T701",TIMESHEET!$2:$2,0)),0)</f>
        <v/>
      </c>
      <c r="AJ98">
        <f>IFERROR(INDEX(TIMESHEET!$A$1:$AI$5000,MATCH($D98,TIMESHEET!B$1:B$500,0),MATCH("T320",TIMESHEET!$2:$2,0)),0)</f>
        <v/>
      </c>
      <c r="AK98">
        <f>IFERROR(IF(LEFT(INDEX(PIS!O$1:O$500,MATCH(D98,PIS!C$1:C$500)),1)="M",T98/AD98*SUM(AE98:AG98),T98*AD98),0)</f>
        <v/>
      </c>
      <c r="AL98">
        <f>IFERROR(INDEX(ADJ!$A$1:$BZ$1000,MATCH(PAYROLL!D98,ADJ!A$1:A$500,0),MATCH(PAYROLL!AL$2,ADJ!$2:$2,0)),0)</f>
        <v/>
      </c>
      <c r="AM98">
        <f>SUM(AK98:AL98)</f>
        <v/>
      </c>
      <c r="AN98">
        <f>IFERROR(ROUND(V98/$AD98*$AH98,0),0)</f>
        <v/>
      </c>
      <c r="AO98">
        <f>IFERROR(ROUND(W98/$AD98*$AH98,0),0)</f>
        <v/>
      </c>
      <c r="AP98">
        <f>IFERROR(ROUND(X98/$AD98*$AE98,0),0)</f>
        <v/>
      </c>
      <c r="AQ98">
        <f>IFERROR(ROUND(Y98/$AD98*$AH98,0),0)</f>
        <v/>
      </c>
      <c r="AR98">
        <f>IFERROR(ROUND(Z98/$AD98*$AH98,0),0)</f>
        <v/>
      </c>
      <c r="AS98">
        <f>IFERROR(ROUND(AA98/$AD98*$AH98,0),0)</f>
        <v/>
      </c>
      <c r="AT98">
        <f>IFERROR(IF((AE98+AF98+AG98)&gt;13,AB98,ROUND(AB98/AD98*AH98,0)),0)</f>
        <v/>
      </c>
      <c r="AU98">
        <f>IFERROR(INDEX(ADJ!$A$1:$BZ$1000,MATCH(PAYROLL!D98,ADJ!A$1:A$500,0),MATCH(PAYROLL!AU$2,ADJ!$2:$2,0)),0)</f>
        <v/>
      </c>
      <c r="AV98">
        <f>ROUND(SUM(AN98:AU98),0)</f>
        <v/>
      </c>
      <c r="AW98">
        <f>IFERROR(INDEX(TIMESHEET!$A$1:$AI$5000,MATCH(PAYROLL!D98,TIMESHEET!A$1:A$500,0),MATCH("T620",TIMESHEET!$2:$2,0)),0)</f>
        <v/>
      </c>
      <c r="AX98">
        <f>IFERROR(INDEX(TIMESHEET!$A$1:$AI$5000,MATCH(PAYROLL!D98,TIMESHEET!A$1:A$500,0),MATCH("T601",TIMESHEET!$2:$2,0)),0)</f>
        <v/>
      </c>
      <c r="AY98">
        <f>IFERROR(INDEX(TIMESHEET!$A$1:$AI$5000,MATCH(PAYROLL!D98,TIMESHEET!A$1:A$500,0),MATCH("T602",TIMESHEET!$2:$2,0)),0)</f>
        <v/>
      </c>
      <c r="AZ98">
        <f>IFERROR(INDEX(TIMESHEET!$A$1:$AI$5000,MATCH(PAYROLL!D98,TIMESHEET!A$1:A$500,0),MATCH("T603",TIMESHEET!$2:$2,0)),0)</f>
        <v/>
      </c>
      <c r="BA98">
        <f>IFERROR(INDEX(TIMESHEET!$A$1:$AI$5000,MATCH(PAYROLL!D98,TIMESHEET!A$1:A$500,0),MATCH("T611",TIMESHEET!$2:$2,0)),0)</f>
        <v/>
      </c>
      <c r="BB98">
        <f>IFERROR(INDEX(TIMESHEET!$A$1:$AI$5000,MATCH(PAYROLL!D98,TIMESHEET!A$1:A$500,0),MATCH("T612",TIMESHEET!$2:$2,0)),0)</f>
        <v/>
      </c>
      <c r="BC98">
        <f>IFERROR(INDEX(TIMESHEET!$A$1:$AI$5000,MATCH(PAYROLL!D98,TIMESHEET!A$1:A$500,0),MATCH("T613",TIMESHEET!$2:$2,0)),0)</f>
        <v/>
      </c>
      <c r="BD98">
        <f>IFERROR(INDEX(TIMESHEET!$A$1:$AI$5000,MATCH(PAYROLL!D98,TIMESHEET!A$1:A$500,0),MATCH("T500",TIMESHEET!$2:$2,0)),0)</f>
        <v/>
      </c>
      <c r="BE98">
        <f>IFERROR(IF(LEFT(INDEX(PIS!O$1:O$500,MATCH(D98,PIS!C$1:C$500)),1)="M",T98/AD98/8*(AW98+AX98*1.5+AY98*2+AZ98*3+BA98*2.1+BB98*2.7+BC98*3.9+BD98*0.3),T98/8*(AW98+AX98*1.5+AY98*2+AZ98*3+BA98*2.1+BB98*2.7+BC98*3.9+BD98*0.3)),0)</f>
        <v/>
      </c>
      <c r="BF98">
        <f>IFERROR(INDEX(ADJ!$A$1:$BZ$1000,MATCH(PAYROLL!$D98,ADJ!A$1:A$500,0),MATCH(PAYROLL!BF$2,ADJ!$2:$2,0)),0)</f>
        <v/>
      </c>
      <c r="BG98">
        <f>IFERROR(INDEX(ADJ!$A$1:$BZ$1000,MATCH(PAYROLL!D98,ADJ!A$1:A$500,0),MATCH(PAYROLL!BG$2,ADJ!$2:$2,0)),0)</f>
        <v/>
      </c>
      <c r="BH98">
        <f>IFERROR(INDEX(ADJ!$A$1:$BZ$1000,MATCH(PAYROLL!D98,ADJ!A$1:A$500,0),MATCH(PAYROLL!BH$2,ADJ!$2:$2,0)),0)</f>
        <v/>
      </c>
      <c r="BI98">
        <f>IFERROR(INDEX(ADJ!$A$1:$BZ$1000,MATCH(PAYROLL!D98,ADJ!A$1:A$500,0),MATCH(PAYROLL!BI$2,ADJ!$2:$2,0)),0)</f>
        <v/>
      </c>
      <c r="BJ98">
        <f>IFERROR(INDEX(ADJ!$A$1:$BZ$1000,MATCH(PAYROLL!D98,ADJ!A$1:A$500,0),MATCH(PAYROLL!BJ$2,ADJ!$2:$2,0)),0)</f>
        <v/>
      </c>
      <c r="BK98">
        <f>SUM(BF98:BJ98)</f>
        <v/>
      </c>
      <c r="BL98">
        <f>IFERROR(INDEX(ADJ!$A$1:$BZ$1000,MATCH(PAYROLL!D98,ADJ!A$1:A$500,0),MATCH(PAYROLL!BL$2,ADJ!$2:$2,0)),0)</f>
        <v/>
      </c>
      <c r="BM98">
        <f>IFERROR(INDEX(ADJ!$A$1:$BZ$1000,MATCH(PAYROLL!D98,ADJ!A$1:A$500,0),MATCH(PAYROLL!BM$2,ADJ!$2:$2,0)),0)</f>
        <v/>
      </c>
      <c r="BN98">
        <f>IFERROR(INDEX(ADJ!$A$1:$BZ$1000,MATCH(PAYROLL!D98,ADJ!A$1:A$500,0),MATCH(PAYROLL!BN$2,ADJ!$2:$2,0)),0)</f>
        <v/>
      </c>
      <c r="BO98">
        <f>IFERROR(INDEX(ADJ!$A$1:$BZ$1000,MATCH(PAYROLL!D98,ADJ!A$1:A$500,0),MATCH(PAYROLL!BO$2,ADJ!$2:$2,0)),0)</f>
        <v/>
      </c>
      <c r="BP98">
        <f>SUM(AM98,AV98,BE98,BK98,BL98:BO98)</f>
        <v/>
      </c>
      <c r="BQ98">
        <f>BO98</f>
        <v/>
      </c>
      <c r="BR98">
        <f>IFERROR(ROUND(IF(LEFT(INDEX(PIS!O$1:O$500,MATCH(D98,PIS!C$1:C$500)),1)="D",T98/8*(BD98*0.3),IF(LEFT(INDEX(PIS!O$1:O$500,MATCH(D98,PIS!C$1:C$500)),1)="H",T98*($BD98*0.3),T98/$AD98/8*($BD98*0.3))),0),0)</f>
        <v/>
      </c>
      <c r="BS98">
        <f>IF(AP98&lt;1,0,MIN(AP98,730000))</f>
        <v/>
      </c>
      <c r="BT98">
        <f>IFERROR(ROUND((BE98-SUM(AW98:BC98)*T98/AD98/8),0)-BR98,0)</f>
        <v/>
      </c>
      <c r="BU98">
        <f>AO98</f>
        <v/>
      </c>
      <c r="BV98">
        <f>SUM(BQ98:BU98)</f>
        <v/>
      </c>
      <c r="BW98">
        <f>BP98-BV98</f>
        <v/>
      </c>
      <c r="BX98">
        <f>IFERROR(IF(RIGHT(INDEX(PIS!O$1:O$500,MATCH(D98,PIS!C$1:C$500)),5)="Gross",MIN(U98+V98,VLOOKUP("R700",TSC!B:C,2,0)*VLOOKUP("R101",TSC!B:C,2,0))*VLOOKUP("R701",TSC!B:C,2,0)%,0),0)</f>
        <v/>
      </c>
      <c r="BY98">
        <f>IFERROR(IF(RIGHT(INDEX(PIS!O$1:O$500,MATCH(D98,PIS!C$1:C$500)),5)="Gross",MIN(U98+V98,VLOOKUP("R700",TSC!B:C,2,0)*VLOOKUP("R101",TSC!B:C,2,0))*VLOOKUP("T704",TSC!B:C,2,0)%,0),0)</f>
        <v/>
      </c>
      <c r="BZ98">
        <f>IFERROR(IF(RIGHT(INDEX(PIS!O$1:O$500,MATCH(D98,PIS!C$1:C$500)),5)="Gross",MIN(U98+V98,VLOOKUP("R700",TSC!B:C,2,0)*VLOOKUP("1",TSC!F:G,2,0))*VLOOKUP("T705",TSC!B:C,2,0)%,0),0)</f>
        <v/>
      </c>
      <c r="CA98">
        <f>IFERROR(INDEX(ADJ!$A$1:$BZ$1000,MATCH(PAYROLL!D98,ADJ!A$1:A$500,0),MATCH(PAYROLL!CA$2,ADJ!$2:$2,0)),0)</f>
        <v/>
      </c>
      <c r="CB98">
        <f>IFERROR(INDEX(ADJ!$A$1:$BZ$1000,MATCH(PAYROLL!D98,ADJ!A$1:A$500,0),MATCH(PAYROLL!CB$2,ADJ!$2:$2,0)),0)</f>
        <v/>
      </c>
      <c r="CC98">
        <f>SUM(BX98:CB98)</f>
        <v/>
      </c>
      <c r="CD98">
        <f>IFERROR(INDEX(PIS!$A$1:$BZ$1000,MATCH(PAYROLL!D98,PIS!C$1:C$500,0),MATCH(PAYROLL!CD$1,PIS!$1:$1,0)),0)</f>
        <v/>
      </c>
      <c r="CE98">
        <f>IFERROR(IF(OR(INDEX(PIS!P$1:P$500,MATCH(D98,PIS!C$1:C$500,0))="LT2",INDEX(PIS!P$1:P$500,MATCH(D98,PIS!C$1:C$500,0))="P10"),0,SUM(CC98,CD98*VLOOKUP("R601",TSC!B:C,2,0),VLOOKUP("R602",TSC!B:C,2,0))),0)</f>
        <v/>
      </c>
      <c r="CF98">
        <f>MAX(BW98-CE98,0)</f>
        <v/>
      </c>
      <c r="CG98">
        <f>IFERROR(IF(OR(RIGHT(INDEX(PIS!P$1:P$500,MATCH(D98,PIS!C$1:C$500)),5)="P10",RIGHT(INDEX(PIS!P$1:P$500,MATCH(D98,PIS!C$1:C$500)),5)="CK"),0,IF(CF98&lt;=5000000,CF98*5%,IF(CF98&lt;=10000000,CF98*10%-250000,IF(CF98&lt;=18000000,CF98*15%-750000,IF(CF98&lt;=32000000,CF98*20%-1650000,IF(CF98&lt;=52000000,CF98*25%-3250000,IF(CF98&lt;=80000000,BH98*30%-5850000,CF98*35%-9850000))))))),0)</f>
        <v/>
      </c>
      <c r="CH98">
        <f>IFERROR(IF(OR(INDEX(PIS!P$1:P$500,MATCH(D98,PIS!C$1:C$500))="LT",INDEX(PIS!P$1:P$500,MATCH(D98,PIS!C$1:C$500))="CK"),0,IF(CF98&lt;2000000,0,CF98*10%)),0)</f>
        <v/>
      </c>
      <c r="CI98">
        <f>IFERROR(INDEX(ADJ!$A$1:$BZ$1000,MATCH(PAYROLL!D98,ADJ!A$1:A$500,0),MATCH(PAYROLL!CI$2,ADJ!$2:$2,0)),0)</f>
        <v/>
      </c>
      <c r="CJ98">
        <f>IFERROR(INDEX(ADJ!$A$1:$BZ$1000,MATCH(PAYROLL!D98,ADJ!A$1:A$500,0),MATCH(PAYROLL!CJ$2,ADJ!$2:$2,0)),0)</f>
        <v/>
      </c>
      <c r="CK98">
        <f>IFERROR(INDEX(ADJ!$A$1:$BZ$1000,MATCH(PAYROLL!D98,ADJ!A$1:A$500,0),MATCH(PAYROLL!CK$2,ADJ!$2:$2,0)),0)</f>
        <v/>
      </c>
      <c r="CL98">
        <f>SUM(CG98:CK98)</f>
        <v/>
      </c>
      <c r="CM98">
        <f>ROUND(SUM(CH98:CK98),0)</f>
        <v/>
      </c>
      <c r="CN98">
        <f>IFERROR(INDEX(CSDA!D$1:D$500,MATCH($CN$2,CSDA!C$1:C$500,0))*INDEX(PIS!V$1:V$500,MATCH(D98,PIS!C$1:C$500))+INDEX(ADJ!$A$1:$BZ$1000,MATCH(PAYROLL!D98,ADJ!A$1:A$500,0),MATCH(PAYROLL!CN$2,ADJ!$2:$2,0)),0)</f>
        <v/>
      </c>
      <c r="CO98">
        <f>IFERROR(INDEX(ADJ!$A$1:$BZ$1000,MATCH(PAYROLL!D98,ADJ!A$1:A$500,0),MATCH(PAYROLL!CO$2,ADJ!$2:$2,0)),0)</f>
        <v/>
      </c>
      <c r="CP98">
        <f>IFERROR(INDEX(ADJ!$A$1:$BZ$1000,MATCH(PAYROLL!D98,ADJ!A$1:A$500,0),MATCH(PAYROLL!CP$2,ADJ!$2:$2,0)),0)</f>
        <v/>
      </c>
      <c r="CQ98">
        <f>BP98-CL98-CI98-CM98-CN98-CO98-CP98-CC98</f>
        <v/>
      </c>
      <c r="CR98">
        <f>IFERROR(IF(RIGHT(INDEX(PIS!O$1:O$500,MATCH(D98,PIS!C$1:C$500,0)),5)="Gross",MIN(U98+V98,VLOOKUP("R700",TSC!B:C,2,0)*VLOOKUP("R101",TSC!B:C,2,0))*(VLOOKUP("T711",TSC!B:C,2,0)+VLOOKUP("T712",TSC!B:C,2,0))%,MIN(T98+V98,VLOOKUP("R700",TSC!B:C,2,0)*VLOOKUP("R101",TSC!B:C,2,0))*(VLOOKUP("T711",TSC!B:C,2,0)+VLOOKUP("T712",TSC!B:C,2,0)+VLOOKUP("R701",TSC!B:C,2,0))%),0)</f>
        <v/>
      </c>
      <c r="CS98">
        <f>IFERROR(IF(RIGHT(INDEX(PIS!O$1:O$500,MATCH(D98,PIS!C$1:C$500,0)),5)="Gross",MIN(U98+V98,VLOOKUP("R700",TSC!B:C,2,0)*VLOOKUP("R101",TSC!B:C,2,0))*(VLOOKUP("T714",TSC!B:C,2,0))%,MIN(T98+V98,VLOOKUP("R700",TSC!B:C,2,0)*VLOOKUP("R101",TSC!B:C,2,0))*(VLOOKUP("T704",TSC!B:C,2,0)+VLOOKUP("T714",TSC!B:C,2,0))%),0)</f>
        <v/>
      </c>
      <c r="CT98">
        <f>IFERROR(IF(RIGHT(INDEX(PIS!O$1:O$500,MATCH(D98,PIS!C$1:C$500,0)),5)="Gross",MIN(U98+V98,VLOOKUP("R700",TSC!B:C,2,0)*VLOOKUP("R101",TSC!B:C,2,0))*VLOOKUP("T705",TSC!B:C,2,0)%,MIN(T98+V98,VLOOKUP("R700",TSC!B:C,2,0)*VLOOKUP("R101",TSC!B:C,2,0))*VLOOKUP("T705",TSC!B:C,2,0)%),0)</f>
        <v/>
      </c>
      <c r="CU98">
        <f>IFERROR(IF(RIGHT(INDEX(PIS!O$1:O$500,MATCH(D98,PIS!C$1:C$500,0)),5)="Gross",MIN(U98+V98,VLOOKUP("R700",TSC!B:C,2,0)*VLOOKUP("R101",TSC!B:C,2,0))*(VLOOKUP("T713",TSC!B:C,2,0))%,MIN(T98+V98,VLOOKUP("R700",TSC!B:C,2,0)*VLOOKUP("R101",TSC!B:C,2,0))*(VLOOKUP("T713",TSC!B:C,2,0))%),0)</f>
        <v/>
      </c>
      <c r="CV98">
        <f>IFERROR(INDEX(ADJ!$A$1:$BZ$1000,MATCH(PAYROLL!D98,ADJ!A$1:A$500,0),MATCH(PAYROLL!CV$2,ADJ!$2:$2,0)),0)</f>
        <v/>
      </c>
      <c r="CW98">
        <f>IFERROR(INDEX(ADJ!$A$1:$BZ$1000,MATCH(PAYROLL!D98,ADJ!A$1:A$500,0),MATCH(PAYROLL!CW$2,ADJ!$2:$2,0)),0)</f>
        <v/>
      </c>
      <c r="CX98">
        <f>SUM(CR98:CW98)</f>
        <v/>
      </c>
      <c r="CY98">
        <f>ROUND(IF(CR98&gt;0,T98+V98*VLOOKUP("R202",TSC!$B$1:$C$500,2,0),0),0)</f>
        <v/>
      </c>
      <c r="CZ98">
        <f>IFERROR(INDEX(CSDA!D$1:D$500,MATCH($CZ$2,CSDA!C$1:C$500,0)),0)</f>
        <v/>
      </c>
      <c r="DA98">
        <f>ROUND(T98*0.7%,0)</f>
        <v/>
      </c>
      <c r="DB98">
        <f>ROUND(T98/12,0)</f>
        <v/>
      </c>
      <c r="DC98">
        <f ref="DC98" t="array">IFERROR(INDEX(CSDA!D$1:D$500,MATCH("Trích giữ"&amp;PAYROLL!DC$2,CSDA!A$1:A$500&amp;CSDA!C$1:C$500,0)),0)</f>
        <v/>
      </c>
      <c r="DD98">
        <f ref="DD98" t="array">IFERROR(INDEX(CSDA!D$1:D$500,MATCH("Trích giữ"&amp;PAYROLL!DD$2,CSDA!A$1:A$500&amp;CSDA!C$1:C$500,0)),0)</f>
        <v/>
      </c>
      <c r="DE98">
        <f ref="DE98" t="array">IFERROR(INDEX(CSDA!D$1:D$500,MATCH("Trích giữ"&amp;PAYROLL!DE$2,CSDA!A$1:A$500&amp;CSDA!C$1:C$500,0)),0)</f>
        <v/>
      </c>
      <c r="DF98">
        <f>IFERROR(INDEX(CSDA!D$1:D$500,MATCH(PAYROLL!DF$2,CSDA!C$1:C$500,0)),0)</f>
        <v/>
      </c>
      <c r="DG98">
        <f ref="DG98" t="array">IFERROR(INDEX(CSDA!D$1:D$500,MATCH("Trích giữ"&amp;PAYROLL!DG$2,CSDA!A$1:A$500&amp;CSDA!C$1:C$500,0)),0)</f>
        <v/>
      </c>
      <c r="DH98">
        <f>ROUND(T98/26,0)</f>
        <v/>
      </c>
      <c r="DI98">
        <f ref="DI98" t="array">IFERROR(INDEX(CSDA!D$1:D$500,MATCH("Trích giữ"&amp;PAYROLL!DI$2,CSDA!A$1:A$500&amp;CSDA!C$1:C$500,0)),0)</f>
        <v/>
      </c>
      <c r="DJ98">
        <f>IF(U98=0,T98*21.5%-BL98,0)</f>
        <v/>
      </c>
      <c r="DK98">
        <f ref="DK98" t="array">IFERROR(INDEX(CSDA!D$1:D$500,MATCH("Trích giữ"&amp;PAYROLL!DK$2,CSDA!A$1:A$500&amp;CSDA!C$1:C$500,0)),0)</f>
        <v/>
      </c>
      <c r="DL98">
        <f>IFERROR(INDEX(CSDA!D$1:D$500,MATCH(PAYROLL!DL$2,CSDA!C$1:C$500,0))/12,0)</f>
        <v/>
      </c>
      <c r="DM98">
        <f>SUM(DB98:DL98)</f>
        <v/>
      </c>
      <c r="DN98">
        <f>IFERROR(INDEX(ADJ!$A$1:$BZ$1000,MATCH(PAYROLL!D98,ADJ!A$1:A$500,0),MATCH(PAYROLL!DN$2,ADJ!$2:$2,0)),0)</f>
        <v/>
      </c>
      <c r="DO98">
        <f>IFERROR(SUM(BP98,DM98:DN98,CX98:DA98)-DT98,0)</f>
        <v/>
      </c>
      <c r="DP98">
        <f ref="DP98" t="array">SUM(BW98*IFERROR(INDEX(CSDA!D$1:D$500,MATCH(BW$2,CSDA!C$1:C$500,0)),0)%,CX98*IFERROR(INDEX(CSDA!D$1:D$500,MATCH(CX$2,CSDA!C$1:C$500,0)),0)%,DA98*IFERROR(INDEX(CSDA!D$1:D$500,MATCH(DA$2,CSDA!C$1:C$500,0)),0)%,DB98*IFERROR(INDEX(CSDA!D$1:D$500,MATCH(DB$2,CSDA!C$1:C$500,0)),0)%,DF98*IFERROR(INDEX(CSDA!D$1:D$500,MATCH("Phí dịch vụ"&amp;PAYROLL!DF$2,CSDA!A$1:A$500&amp;CSDA!C$1:C$500,0)),0)%,DC98*IFERROR(INDEX(CSDA!D$1:D$500,MATCH("Phí dịch vụ"&amp;PAYROLL!DC$2,CSDA!A$1:A$500&amp;CSDA!C$1:C$500,0)),0)%,DH98*IFERROR(INDEX(CSDA!D$1:D$500,MATCH("Phí dịch vụ"&amp;PAYROLL!DH$2,CSDA!A$1:A$500&amp;CSDA!C$1:C$500,0)),0)%,DJ98*IFERROR(INDEX(CSDA!D$1:D$500,MATCH("Phí dịch vụ"&amp;PAYROLL!DJ$2,CSDA!A$1:A$500&amp;CSDA!C$1:C$500,0)),0)%,BN98*IFERROR(INDEX(CSDA!D$1:D$500,MATCH(BN$2,CSDA!C$1:C$500,0)),0)%)-BN98*7%</f>
        <v/>
      </c>
      <c r="DQ98">
        <f>IFERROR(INDEX(ADJ!$A$1:$BZ$1000,MATCH(PAYROLL!D98,ADJ!A$1:A$500,0),MATCH(PAYROLL!DQ$2,ADJ!$2:$2,0)),0)</f>
        <v/>
      </c>
      <c r="DR98">
        <f>IFERROR(INDEX(ADJ!$A$1:$BZ$1000,MATCH(PAYROLL!D98,ADJ!A$1:A$500,0),MATCH(PAYROLL!DR$2,ADJ!$2:$2,0)),0)</f>
        <v/>
      </c>
      <c r="DS98">
        <f>SUM(DP98:DR98)</f>
        <v/>
      </c>
      <c r="DT98">
        <f>EK98</f>
        <v/>
      </c>
      <c r="DU98">
        <f>SUM(DO98:DR98)</f>
        <v/>
      </c>
      <c r="DV98">
        <f>ROUND(DU98*0.1,0)</f>
        <v/>
      </c>
      <c r="DW98">
        <f>DU98+DV98</f>
        <v/>
      </c>
      <c r="DZ98">
        <f>IFERROR(INDEX(ADJ!$A$1:$BZ$1000,MATCH(PAYROLL!$D98,ADJ!A$1:A$500,0),MATCH(PAYROLL!DZ$2,ADJ!$2:$2,0)),0)</f>
        <v/>
      </c>
      <c r="EA98">
        <f>IFERROR(INDEX(ADJ!$A$1:$BZ$1000,MATCH(PAYROLL!$D98,ADJ!A$1:A$500,0),MATCH(PAYROLL!EA$2,ADJ!$2:$2,0)),0)</f>
        <v/>
      </c>
      <c r="EB98">
        <f>IFERROR(INDEX(ADJ!$A$1:$BZ$1000,MATCH(PAYROLL!$D98,ADJ!A$1:A$500,0),MATCH(PAYROLL!EB$2,ADJ!$2:$2,0)),0)</f>
        <v/>
      </c>
      <c r="EC98">
        <f>IFERROR(INDEX(ADJ!$A$1:$BZ$1000,MATCH(PAYROLL!$D98,ADJ!A$1:A$500,0),MATCH(PAYROLL!EC$2,ADJ!$2:$2,0)),0)</f>
        <v/>
      </c>
      <c r="ED98">
        <f>IFERROR(INDEX(ADJ!$A$1:$BZ$1000,MATCH(PAYROLL!$D98,ADJ!A$1:A$500,0),MATCH(PAYROLL!ED$2,ADJ!$2:$2,0)),0)</f>
        <v/>
      </c>
      <c r="EE98">
        <f>IFERROR(INDEX(ADJ!$A$1:$BZ$1000,MATCH(PAYROLL!$D98,ADJ!A$1:A$500,0),MATCH(PAYROLL!EE$2,ADJ!$2:$2,0)),0)</f>
        <v/>
      </c>
      <c r="EF98">
        <f>IFERROR(INDEX(ADJ!$A$1:$BZ$1000,MATCH(PAYROLL!$D98,ADJ!A$1:A$500,0),MATCH(PAYROLL!EF$2,ADJ!$2:$2,0)),0)</f>
        <v/>
      </c>
      <c r="EG98">
        <f>IFERROR(INDEX(ADJ!$A$1:$BZ$1000,MATCH(PAYROLL!$D98,ADJ!A$1:A$500,0),MATCH(PAYROLL!EG$2,ADJ!$2:$2,0)),0)</f>
        <v/>
      </c>
      <c r="EH98">
        <f>IFERROR(INDEX(ADJ!$A$1:$BZ$1000,MATCH(PAYROLL!$D98,ADJ!A$1:A$500,0),MATCH(PAYROLL!EH$2,ADJ!$2:$2,0)),0)</f>
        <v/>
      </c>
      <c r="EI98">
        <f>IFERROR(INDEX(ADJ!$A$1:$BZ$1000,MATCH(PAYROLL!D98,ADJ!A$1:A$500,0),MATCH(PAYROLL!EI$2,ADJ!$2:$2,0)),0)</f>
        <v/>
      </c>
      <c r="EJ98">
        <f>IFERROR(INDEX(ADJ!$A$1:$BZ$1000,MATCH(PAYROLL!$D98,ADJ!A$1:A$500,0),MATCH(PAYROLL!EJ$2,ADJ!$2:$2,0)),0)</f>
        <v/>
      </c>
      <c r="EK98">
        <f>SUM(DZ98:EJ98)</f>
        <v/>
      </c>
    </row>
    <row r="99">
      <c r="A99" t="n">
        <v>97</v>
      </c>
      <c r="B99" t="inlineStr">
        <is>
          <t>Vì Hoàng Anh</t>
        </is>
      </c>
      <c r="D99" t="inlineStr">
        <is>
          <t>160298-01</t>
        </is>
      </c>
      <c r="S99">
        <f>IFERROR(INDEX(PIS!$A$1:$BZ$1000,MATCH($D99,PIS!C$1:C$500,0),MATCH("Lương CB tháng trước",PIS!$1:$1,0)),0)</f>
        <v/>
      </c>
      <c r="T99">
        <f>IFERROR(INDEX(PIS!$A$1:$BZ$1000,MATCH($D99,PIS!C$1:C$500,0),MATCH("Lương CB hiện tại",PIS!$1:$1,0)),0)</f>
        <v/>
      </c>
      <c r="U99">
        <f>IFERROR(INDEX(PIS!$A$1:$BZ$1000,MATCH($D99,PIS!C$1:C$500,0),MATCH("Lương đóng BHBB",PIS!$1:$1,0)),0)</f>
        <v/>
      </c>
      <c r="V99">
        <f>IFERROR(INDEX(PIS!$A$1:$BZ$1000,MATCH($D99,PIS!C$1:C$500,0),MATCH(V$2,PIS!$2:$2,0)),0)</f>
        <v/>
      </c>
      <c r="W99">
        <f>IFERROR(INDEX(PIS!$A$1:$BZ$1000,MATCH($D99,PIS!C$1:C$500,0),MATCH(W$2,PIS!$2:$2,0)),0)</f>
        <v/>
      </c>
      <c r="X99">
        <f>IFERROR(INDEX(PIS!$A$1:$BZ$1000,MATCH($D99,PIS!C$1:C$500,0),MATCH(X$2,PIS!$2:$2,0)),0)</f>
        <v/>
      </c>
      <c r="Y99">
        <f>IFERROR(INDEX(PIS!$A$1:$BZ$1000,MATCH($D99,PIS!C$1:C$500,0),MATCH(Y$2,PIS!$2:$2,0)),0)</f>
        <v/>
      </c>
      <c r="Z99">
        <f>IFERROR(INDEX(PIS!$A$1:$BZ$1000,MATCH($D99,PIS!C$1:C$500,0),MATCH(Z$2,PIS!$2:$2,0)),0)</f>
        <v/>
      </c>
      <c r="AA99">
        <f>IFERROR(INDEX(PIS!$A$1:$BZ$1000,MATCH($D99,PIS!C$1:C$500,0),MATCH(AA$2,PIS!$2:$2,0)),0)</f>
        <v/>
      </c>
      <c r="AB99">
        <f>IFERROR(INDEX(PIS!$A$1:$BZ$1000,MATCH($D99,PIS!C$1:C$500,0),MATCH(AB$2,PIS!$2:$2,0)),0)</f>
        <v/>
      </c>
      <c r="AC99">
        <f>SUM(V99:AB99)</f>
        <v/>
      </c>
      <c r="AD99">
        <f>IFERROR(INDEX(TIMESHEET!$A$1:$AI$5000,MATCH($D99,TIMESHEET!A$1:A$500,0),MATCH("T100",TIMESHEET!$2:$2,0))-2,0)</f>
        <v/>
      </c>
      <c r="AE99">
        <f>IFERROR(INDEX(TIMESHEET!$A$1:$AI$5000,MATCH($D99,TIMESHEET!A$1:A$500,0),MATCH("T202",TIMESHEET!$2:$2,0)),0)</f>
        <v/>
      </c>
      <c r="AF99">
        <f>IFERROR(INDEX(TIMESHEET!$A$1:$AI$5000,MATCH($D99,TIMESHEET!A$1:A$500,0),MATCH("T302",TIMESHEET!$2:$2,0)),0)</f>
        <v/>
      </c>
      <c r="AG99">
        <f>IFERROR(INDEX(TIMESHEET!$A$1:$AI$5000,MATCH($D99,TIMESHEET!A$1:A$500,0),MATCH("T406",TIMESHEET!$2:$2,0)),0)</f>
        <v/>
      </c>
      <c r="AH99">
        <f>AE99+AG99</f>
        <v/>
      </c>
      <c r="AI99">
        <f>IFERROR(INDEX(TIMESHEET!$A$1:$AI$5000,MATCH($D99,TIMESHEET!A$1:A$500,0),MATCH("T701",TIMESHEET!$2:$2,0)),0)</f>
        <v/>
      </c>
      <c r="AJ99">
        <f>IFERROR(INDEX(TIMESHEET!$A$1:$AI$5000,MATCH($D99,TIMESHEET!B$1:B$500,0),MATCH("T320",TIMESHEET!$2:$2,0)),0)</f>
        <v/>
      </c>
      <c r="AK99">
        <f>IFERROR(IF(LEFT(INDEX(PIS!O$1:O$500,MATCH(D99,PIS!C$1:C$500)),1)="M",T99/AD99*SUM(AE99:AG99),T99*AD99),0)</f>
        <v/>
      </c>
      <c r="AL99">
        <f>IFERROR(INDEX(ADJ!$A$1:$BZ$1000,MATCH(PAYROLL!D99,ADJ!A$1:A$500,0),MATCH(PAYROLL!AL$2,ADJ!$2:$2,0)),0)</f>
        <v/>
      </c>
      <c r="AM99">
        <f>SUM(AK99:AL99)</f>
        <v/>
      </c>
      <c r="AN99">
        <f>IFERROR(ROUND(V99/$AD99*$AH99,0),0)</f>
        <v/>
      </c>
      <c r="AO99">
        <f>IFERROR(ROUND(W99/$AD99*$AH99,0),0)</f>
        <v/>
      </c>
      <c r="AP99">
        <f>IFERROR(ROUND(X99/$AD99*$AE99,0),0)</f>
        <v/>
      </c>
      <c r="AQ99">
        <f>IFERROR(ROUND(Y99/$AD99*$AH99,0),0)</f>
        <v/>
      </c>
      <c r="AR99">
        <f>IFERROR(ROUND(Z99/$AD99*$AH99,0),0)</f>
        <v/>
      </c>
      <c r="AS99">
        <f>IFERROR(ROUND(AA99/$AD99*$AH99,0),0)</f>
        <v/>
      </c>
      <c r="AT99">
        <f>IFERROR(IF((AE99+AF99+AG99)&gt;13,AB99,ROUND(AB99/AD99*AH99,0)),0)</f>
        <v/>
      </c>
      <c r="AU99">
        <f>IFERROR(INDEX(ADJ!$A$1:$BZ$1000,MATCH(PAYROLL!D99,ADJ!A$1:A$500,0),MATCH(PAYROLL!AU$2,ADJ!$2:$2,0)),0)</f>
        <v/>
      </c>
      <c r="AV99">
        <f>ROUND(SUM(AN99:AU99),0)</f>
        <v/>
      </c>
      <c r="AW99">
        <f>IFERROR(INDEX(TIMESHEET!$A$1:$AI$5000,MATCH(PAYROLL!D99,TIMESHEET!A$1:A$500,0),MATCH("T620",TIMESHEET!$2:$2,0)),0)</f>
        <v/>
      </c>
      <c r="AX99">
        <f>IFERROR(INDEX(TIMESHEET!$A$1:$AI$5000,MATCH(PAYROLL!D99,TIMESHEET!A$1:A$500,0),MATCH("T601",TIMESHEET!$2:$2,0)),0)</f>
        <v/>
      </c>
      <c r="AY99">
        <f>IFERROR(INDEX(TIMESHEET!$A$1:$AI$5000,MATCH(PAYROLL!D99,TIMESHEET!A$1:A$500,0),MATCH("T602",TIMESHEET!$2:$2,0)),0)</f>
        <v/>
      </c>
      <c r="AZ99">
        <f>IFERROR(INDEX(TIMESHEET!$A$1:$AI$5000,MATCH(PAYROLL!D99,TIMESHEET!A$1:A$500,0),MATCH("T603",TIMESHEET!$2:$2,0)),0)</f>
        <v/>
      </c>
      <c r="BA99">
        <f>IFERROR(INDEX(TIMESHEET!$A$1:$AI$5000,MATCH(PAYROLL!D99,TIMESHEET!A$1:A$500,0),MATCH("T611",TIMESHEET!$2:$2,0)),0)</f>
        <v/>
      </c>
      <c r="BB99">
        <f>IFERROR(INDEX(TIMESHEET!$A$1:$AI$5000,MATCH(PAYROLL!D99,TIMESHEET!A$1:A$500,0),MATCH("T612",TIMESHEET!$2:$2,0)),0)</f>
        <v/>
      </c>
      <c r="BC99">
        <f>IFERROR(INDEX(TIMESHEET!$A$1:$AI$5000,MATCH(PAYROLL!D99,TIMESHEET!A$1:A$500,0),MATCH("T613",TIMESHEET!$2:$2,0)),0)</f>
        <v/>
      </c>
      <c r="BD99">
        <f>IFERROR(INDEX(TIMESHEET!$A$1:$AI$5000,MATCH(PAYROLL!D99,TIMESHEET!A$1:A$500,0),MATCH("T500",TIMESHEET!$2:$2,0)),0)</f>
        <v/>
      </c>
      <c r="BE99">
        <f>IFERROR(IF(LEFT(INDEX(PIS!O$1:O$500,MATCH(D99,PIS!C$1:C$500)),1)="M",T99/AD99/8*(AW99+AX99*1.5+AY99*2+AZ99*3+BA99*2.1+BB99*2.7+BC99*3.9+BD99*0.3),T99/8*(AW99+AX99*1.5+AY99*2+AZ99*3+BA99*2.1+BB99*2.7+BC99*3.9+BD99*0.3)),0)</f>
        <v/>
      </c>
      <c r="BF99">
        <f>IFERROR(INDEX(ADJ!$A$1:$BZ$1000,MATCH(PAYROLL!$D99,ADJ!A$1:A$500,0),MATCH(PAYROLL!BF$2,ADJ!$2:$2,0)),0)</f>
        <v/>
      </c>
      <c r="BG99">
        <f>IFERROR(INDEX(ADJ!$A$1:$BZ$1000,MATCH(PAYROLL!D99,ADJ!A$1:A$500,0),MATCH(PAYROLL!BG$2,ADJ!$2:$2,0)),0)</f>
        <v/>
      </c>
      <c r="BH99">
        <f>IFERROR(INDEX(ADJ!$A$1:$BZ$1000,MATCH(PAYROLL!D99,ADJ!A$1:A$500,0),MATCH(PAYROLL!BH$2,ADJ!$2:$2,0)),0)</f>
        <v/>
      </c>
      <c r="BI99">
        <f>IFERROR(INDEX(ADJ!$A$1:$BZ$1000,MATCH(PAYROLL!D99,ADJ!A$1:A$500,0),MATCH(PAYROLL!BI$2,ADJ!$2:$2,0)),0)</f>
        <v/>
      </c>
      <c r="BJ99">
        <f>IFERROR(INDEX(ADJ!$A$1:$BZ$1000,MATCH(PAYROLL!D99,ADJ!A$1:A$500,0),MATCH(PAYROLL!BJ$2,ADJ!$2:$2,0)),0)</f>
        <v/>
      </c>
      <c r="BK99">
        <f>SUM(BF99:BJ99)</f>
        <v/>
      </c>
      <c r="BL99">
        <f>IFERROR(INDEX(ADJ!$A$1:$BZ$1000,MATCH(PAYROLL!D99,ADJ!A$1:A$500,0),MATCH(PAYROLL!BL$2,ADJ!$2:$2,0)),0)</f>
        <v/>
      </c>
      <c r="BM99">
        <f>IFERROR(INDEX(ADJ!$A$1:$BZ$1000,MATCH(PAYROLL!D99,ADJ!A$1:A$500,0),MATCH(PAYROLL!BM$2,ADJ!$2:$2,0)),0)</f>
        <v/>
      </c>
      <c r="BN99">
        <f>IFERROR(INDEX(ADJ!$A$1:$BZ$1000,MATCH(PAYROLL!D99,ADJ!A$1:A$500,0),MATCH(PAYROLL!BN$2,ADJ!$2:$2,0)),0)</f>
        <v/>
      </c>
      <c r="BO99">
        <f>IFERROR(INDEX(ADJ!$A$1:$BZ$1000,MATCH(PAYROLL!D99,ADJ!A$1:A$500,0),MATCH(PAYROLL!BO$2,ADJ!$2:$2,0)),0)</f>
        <v/>
      </c>
      <c r="BP99">
        <f>SUM(AM99,AV99,BE99,BK99,BL99:BO99)</f>
        <v/>
      </c>
      <c r="BQ99">
        <f>BO99</f>
        <v/>
      </c>
      <c r="BR99">
        <f>IFERROR(ROUND(IF(LEFT(INDEX(PIS!O$1:O$500,MATCH(D99,PIS!C$1:C$500)),1)="D",T99/8*(BD99*0.3),IF(LEFT(INDEX(PIS!O$1:O$500,MATCH(D99,PIS!C$1:C$500)),1)="H",T99*($BD99*0.3),T99/$AD99/8*($BD99*0.3))),0),0)</f>
        <v/>
      </c>
      <c r="BS99">
        <f>IF(AP99&lt;1,0,MIN(AP99,730000))</f>
        <v/>
      </c>
      <c r="BT99">
        <f>IFERROR(ROUND((BE99-SUM(AW99:BC99)*T99/AD99/8),0)-BR99,0)</f>
        <v/>
      </c>
      <c r="BU99">
        <f>AO99</f>
        <v/>
      </c>
      <c r="BV99">
        <f>SUM(BQ99:BU99)</f>
        <v/>
      </c>
      <c r="BW99">
        <f>BP99-BV99</f>
        <v/>
      </c>
      <c r="BX99">
        <f>IFERROR(IF(RIGHT(INDEX(PIS!O$1:O$500,MATCH(D99,PIS!C$1:C$500)),5)="Gross",MIN(U99+V99,VLOOKUP("R700",TSC!B:C,2,0)*VLOOKUP("R101",TSC!B:C,2,0))*VLOOKUP("R701",TSC!B:C,2,0)%,0),0)</f>
        <v/>
      </c>
      <c r="BY99">
        <f>IFERROR(IF(RIGHT(INDEX(PIS!O$1:O$500,MATCH(D99,PIS!C$1:C$500)),5)="Gross",MIN(U99+V99,VLOOKUP("R700",TSC!B:C,2,0)*VLOOKUP("R101",TSC!B:C,2,0))*VLOOKUP("T704",TSC!B:C,2,0)%,0),0)</f>
        <v/>
      </c>
      <c r="BZ99">
        <f>IFERROR(IF(RIGHT(INDEX(PIS!O$1:O$500,MATCH(D99,PIS!C$1:C$500)),5)="Gross",MIN(U99+V99,VLOOKUP("R700",TSC!B:C,2,0)*VLOOKUP("1",TSC!F:G,2,0))*VLOOKUP("T705",TSC!B:C,2,0)%,0),0)</f>
        <v/>
      </c>
      <c r="CA99">
        <f>IFERROR(INDEX(ADJ!$A$1:$BZ$1000,MATCH(PAYROLL!D99,ADJ!A$1:A$500,0),MATCH(PAYROLL!CA$2,ADJ!$2:$2,0)),0)</f>
        <v/>
      </c>
      <c r="CB99">
        <f>IFERROR(INDEX(ADJ!$A$1:$BZ$1000,MATCH(PAYROLL!D99,ADJ!A$1:A$500,0),MATCH(PAYROLL!CB$2,ADJ!$2:$2,0)),0)</f>
        <v/>
      </c>
      <c r="CC99">
        <f>SUM(BX99:CB99)</f>
        <v/>
      </c>
      <c r="CD99">
        <f>IFERROR(INDEX(PIS!$A$1:$BZ$1000,MATCH(PAYROLL!D99,PIS!C$1:C$500,0),MATCH(PAYROLL!CD$1,PIS!$1:$1,0)),0)</f>
        <v/>
      </c>
      <c r="CE99">
        <f>IFERROR(IF(OR(INDEX(PIS!P$1:P$500,MATCH(D99,PIS!C$1:C$500,0))="LT2",INDEX(PIS!P$1:P$500,MATCH(D99,PIS!C$1:C$500,0))="P10"),0,SUM(CC99,CD99*VLOOKUP("R601",TSC!B:C,2,0),VLOOKUP("R602",TSC!B:C,2,0))),0)</f>
        <v/>
      </c>
      <c r="CF99">
        <f>MAX(BW99-CE99,0)</f>
        <v/>
      </c>
      <c r="CG99">
        <f>IFERROR(IF(OR(RIGHT(INDEX(PIS!P$1:P$500,MATCH(D99,PIS!C$1:C$500)),5)="P10",RIGHT(INDEX(PIS!P$1:P$500,MATCH(D99,PIS!C$1:C$500)),5)="CK"),0,IF(CF99&lt;=5000000,CF99*5%,IF(CF99&lt;=10000000,CF99*10%-250000,IF(CF99&lt;=18000000,CF99*15%-750000,IF(CF99&lt;=32000000,CF99*20%-1650000,IF(CF99&lt;=52000000,CF99*25%-3250000,IF(CF99&lt;=80000000,BH99*30%-5850000,CF99*35%-9850000))))))),0)</f>
        <v/>
      </c>
      <c r="CH99">
        <f>IFERROR(IF(OR(INDEX(PIS!P$1:P$500,MATCH(D99,PIS!C$1:C$500))="LT",INDEX(PIS!P$1:P$500,MATCH(D99,PIS!C$1:C$500))="CK"),0,IF(CF99&lt;2000000,0,CF99*10%)),0)</f>
        <v/>
      </c>
      <c r="CI99">
        <f>IFERROR(INDEX(ADJ!$A$1:$BZ$1000,MATCH(PAYROLL!D99,ADJ!A$1:A$500,0),MATCH(PAYROLL!CI$2,ADJ!$2:$2,0)),0)</f>
        <v/>
      </c>
      <c r="CJ99">
        <f>IFERROR(INDEX(ADJ!$A$1:$BZ$1000,MATCH(PAYROLL!D99,ADJ!A$1:A$500,0),MATCH(PAYROLL!CJ$2,ADJ!$2:$2,0)),0)</f>
        <v/>
      </c>
      <c r="CK99">
        <f>IFERROR(INDEX(ADJ!$A$1:$BZ$1000,MATCH(PAYROLL!D99,ADJ!A$1:A$500,0),MATCH(PAYROLL!CK$2,ADJ!$2:$2,0)),0)</f>
        <v/>
      </c>
      <c r="CL99">
        <f>SUM(CG99:CK99)</f>
        <v/>
      </c>
      <c r="CM99">
        <f>ROUND(SUM(CH99:CK99),0)</f>
        <v/>
      </c>
      <c r="CN99">
        <f>IFERROR(INDEX(CSDA!D$1:D$500,MATCH($CN$2,CSDA!C$1:C$500,0))*INDEX(PIS!V$1:V$500,MATCH(D99,PIS!C$1:C$500))+INDEX(ADJ!$A$1:$BZ$1000,MATCH(PAYROLL!D99,ADJ!A$1:A$500,0),MATCH(PAYROLL!CN$2,ADJ!$2:$2,0)),0)</f>
        <v/>
      </c>
      <c r="CO99">
        <f>IFERROR(INDEX(ADJ!$A$1:$BZ$1000,MATCH(PAYROLL!D99,ADJ!A$1:A$500,0),MATCH(PAYROLL!CO$2,ADJ!$2:$2,0)),0)</f>
        <v/>
      </c>
      <c r="CP99">
        <f>IFERROR(INDEX(ADJ!$A$1:$BZ$1000,MATCH(PAYROLL!D99,ADJ!A$1:A$500,0),MATCH(PAYROLL!CP$2,ADJ!$2:$2,0)),0)</f>
        <v/>
      </c>
      <c r="CQ99">
        <f>BP99-CL99-CI99-CM99-CN99-CO99-CP99-CC99</f>
        <v/>
      </c>
      <c r="CR99">
        <f>IFERROR(IF(RIGHT(INDEX(PIS!O$1:O$500,MATCH(D99,PIS!C$1:C$500,0)),5)="Gross",MIN(U99+V99,VLOOKUP("R700",TSC!B:C,2,0)*VLOOKUP("R101",TSC!B:C,2,0))*(VLOOKUP("T711",TSC!B:C,2,0)+VLOOKUP("T712",TSC!B:C,2,0))%,MIN(T99+V99,VLOOKUP("R700",TSC!B:C,2,0)*VLOOKUP("R101",TSC!B:C,2,0))*(VLOOKUP("T711",TSC!B:C,2,0)+VLOOKUP("T712",TSC!B:C,2,0)+VLOOKUP("R701",TSC!B:C,2,0))%),0)</f>
        <v/>
      </c>
      <c r="CS99">
        <f>IFERROR(IF(RIGHT(INDEX(PIS!O$1:O$500,MATCH(D99,PIS!C$1:C$500,0)),5)="Gross",MIN(U99+V99,VLOOKUP("R700",TSC!B:C,2,0)*VLOOKUP("R101",TSC!B:C,2,0))*(VLOOKUP("T714",TSC!B:C,2,0))%,MIN(T99+V99,VLOOKUP("R700",TSC!B:C,2,0)*VLOOKUP("R101",TSC!B:C,2,0))*(VLOOKUP("T704",TSC!B:C,2,0)+VLOOKUP("T714",TSC!B:C,2,0))%),0)</f>
        <v/>
      </c>
      <c r="CT99">
        <f>IFERROR(IF(RIGHT(INDEX(PIS!O$1:O$500,MATCH(D99,PIS!C$1:C$500,0)),5)="Gross",MIN(U99+V99,VLOOKUP("R700",TSC!B:C,2,0)*VLOOKUP("R101",TSC!B:C,2,0))*VLOOKUP("T705",TSC!B:C,2,0)%,MIN(T99+V99,VLOOKUP("R700",TSC!B:C,2,0)*VLOOKUP("R101",TSC!B:C,2,0))*VLOOKUP("T705",TSC!B:C,2,0)%),0)</f>
        <v/>
      </c>
      <c r="CU99">
        <f>IFERROR(IF(RIGHT(INDEX(PIS!O$1:O$500,MATCH(D99,PIS!C$1:C$500,0)),5)="Gross",MIN(U99+V99,VLOOKUP("R700",TSC!B:C,2,0)*VLOOKUP("R101",TSC!B:C,2,0))*(VLOOKUP("T713",TSC!B:C,2,0))%,MIN(T99+V99,VLOOKUP("R700",TSC!B:C,2,0)*VLOOKUP("R101",TSC!B:C,2,0))*(VLOOKUP("T713",TSC!B:C,2,0))%),0)</f>
        <v/>
      </c>
      <c r="CV99">
        <f>IFERROR(INDEX(ADJ!$A$1:$BZ$1000,MATCH(PAYROLL!D99,ADJ!A$1:A$500,0),MATCH(PAYROLL!CV$2,ADJ!$2:$2,0)),0)</f>
        <v/>
      </c>
      <c r="CW99">
        <f>IFERROR(INDEX(ADJ!$A$1:$BZ$1000,MATCH(PAYROLL!D99,ADJ!A$1:A$500,0),MATCH(PAYROLL!CW$2,ADJ!$2:$2,0)),0)</f>
        <v/>
      </c>
      <c r="CX99">
        <f>SUM(CR99:CW99)</f>
        <v/>
      </c>
      <c r="CY99">
        <f>ROUND(IF(CR99&gt;0,T99+V99*VLOOKUP("R202",TSC!$B$1:$C$500,2,0),0),0)</f>
        <v/>
      </c>
      <c r="CZ99">
        <f>IFERROR(INDEX(CSDA!D$1:D$500,MATCH($CZ$2,CSDA!C$1:C$500,0)),0)</f>
        <v/>
      </c>
      <c r="DA99">
        <f>ROUND(T99*0.7%,0)</f>
        <v/>
      </c>
      <c r="DB99">
        <f>ROUND(T99/12,0)</f>
        <v/>
      </c>
      <c r="DC99">
        <f ref="DC99" t="array">IFERROR(INDEX(CSDA!D$1:D$500,MATCH("Trích giữ"&amp;PAYROLL!DC$2,CSDA!A$1:A$500&amp;CSDA!C$1:C$500,0)),0)</f>
        <v/>
      </c>
      <c r="DD99">
        <f ref="DD99" t="array">IFERROR(INDEX(CSDA!D$1:D$500,MATCH("Trích giữ"&amp;PAYROLL!DD$2,CSDA!A$1:A$500&amp;CSDA!C$1:C$500,0)),0)</f>
        <v/>
      </c>
      <c r="DE99">
        <f ref="DE99" t="array">IFERROR(INDEX(CSDA!D$1:D$500,MATCH("Trích giữ"&amp;PAYROLL!DE$2,CSDA!A$1:A$500&amp;CSDA!C$1:C$500,0)),0)</f>
        <v/>
      </c>
      <c r="DF99">
        <f>IFERROR(INDEX(CSDA!D$1:D$500,MATCH(PAYROLL!DF$2,CSDA!C$1:C$500,0)),0)</f>
        <v/>
      </c>
      <c r="DG99">
        <f ref="DG99" t="array">IFERROR(INDEX(CSDA!D$1:D$500,MATCH("Trích giữ"&amp;PAYROLL!DG$2,CSDA!A$1:A$500&amp;CSDA!C$1:C$500,0)),0)</f>
        <v/>
      </c>
      <c r="DH99">
        <f>ROUND(T99/26,0)</f>
        <v/>
      </c>
      <c r="DI99">
        <f ref="DI99" t="array">IFERROR(INDEX(CSDA!D$1:D$500,MATCH("Trích giữ"&amp;PAYROLL!DI$2,CSDA!A$1:A$500&amp;CSDA!C$1:C$500,0)),0)</f>
        <v/>
      </c>
      <c r="DJ99">
        <f>IF(U99=0,T99*21.5%-BL99,0)</f>
        <v/>
      </c>
      <c r="DK99">
        <f ref="DK99" t="array">IFERROR(INDEX(CSDA!D$1:D$500,MATCH("Trích giữ"&amp;PAYROLL!DK$2,CSDA!A$1:A$500&amp;CSDA!C$1:C$500,0)),0)</f>
        <v/>
      </c>
      <c r="DL99">
        <f>IFERROR(INDEX(CSDA!D$1:D$500,MATCH(PAYROLL!DL$2,CSDA!C$1:C$500,0))/12,0)</f>
        <v/>
      </c>
      <c r="DM99">
        <f>SUM(DB99:DL99)</f>
        <v/>
      </c>
      <c r="DN99">
        <f>IFERROR(INDEX(ADJ!$A$1:$BZ$1000,MATCH(PAYROLL!D99,ADJ!A$1:A$500,0),MATCH(PAYROLL!DN$2,ADJ!$2:$2,0)),0)</f>
        <v/>
      </c>
      <c r="DO99">
        <f>IFERROR(SUM(BP99,DM99:DN99,CX99:DA99)-DT99,0)</f>
        <v/>
      </c>
      <c r="DP99">
        <f ref="DP99" t="array">SUM(BW99*IFERROR(INDEX(CSDA!D$1:D$500,MATCH(BW$2,CSDA!C$1:C$500,0)),0)%,CX99*IFERROR(INDEX(CSDA!D$1:D$500,MATCH(CX$2,CSDA!C$1:C$500,0)),0)%,DA99*IFERROR(INDEX(CSDA!D$1:D$500,MATCH(DA$2,CSDA!C$1:C$500,0)),0)%,DB99*IFERROR(INDEX(CSDA!D$1:D$500,MATCH(DB$2,CSDA!C$1:C$500,0)),0)%,DF99*IFERROR(INDEX(CSDA!D$1:D$500,MATCH("Phí dịch vụ"&amp;PAYROLL!DF$2,CSDA!A$1:A$500&amp;CSDA!C$1:C$500,0)),0)%,DC99*IFERROR(INDEX(CSDA!D$1:D$500,MATCH("Phí dịch vụ"&amp;PAYROLL!DC$2,CSDA!A$1:A$500&amp;CSDA!C$1:C$500,0)),0)%,DH99*IFERROR(INDEX(CSDA!D$1:D$500,MATCH("Phí dịch vụ"&amp;PAYROLL!DH$2,CSDA!A$1:A$500&amp;CSDA!C$1:C$500,0)),0)%,DJ99*IFERROR(INDEX(CSDA!D$1:D$500,MATCH("Phí dịch vụ"&amp;PAYROLL!DJ$2,CSDA!A$1:A$500&amp;CSDA!C$1:C$500,0)),0)%,BN99*IFERROR(INDEX(CSDA!D$1:D$500,MATCH(BN$2,CSDA!C$1:C$500,0)),0)%)-BN99*7%</f>
        <v/>
      </c>
      <c r="DQ99">
        <f>IFERROR(INDEX(ADJ!$A$1:$BZ$1000,MATCH(PAYROLL!D99,ADJ!A$1:A$500,0),MATCH(PAYROLL!DQ$2,ADJ!$2:$2,0)),0)</f>
        <v/>
      </c>
      <c r="DR99">
        <f>IFERROR(INDEX(ADJ!$A$1:$BZ$1000,MATCH(PAYROLL!D99,ADJ!A$1:A$500,0),MATCH(PAYROLL!DR$2,ADJ!$2:$2,0)),0)</f>
        <v/>
      </c>
      <c r="DS99">
        <f>SUM(DP99:DR99)</f>
        <v/>
      </c>
      <c r="DT99">
        <f>EK99</f>
        <v/>
      </c>
      <c r="DU99">
        <f>SUM(DO99:DR99)</f>
        <v/>
      </c>
      <c r="DV99">
        <f>ROUND(DU99*0.1,0)</f>
        <v/>
      </c>
      <c r="DW99">
        <f>DU99+DV99</f>
        <v/>
      </c>
      <c r="DZ99">
        <f>IFERROR(INDEX(ADJ!$A$1:$BZ$1000,MATCH(PAYROLL!$D99,ADJ!A$1:A$500,0),MATCH(PAYROLL!DZ$2,ADJ!$2:$2,0)),0)</f>
        <v/>
      </c>
      <c r="EA99">
        <f>IFERROR(INDEX(ADJ!$A$1:$BZ$1000,MATCH(PAYROLL!$D99,ADJ!A$1:A$500,0),MATCH(PAYROLL!EA$2,ADJ!$2:$2,0)),0)</f>
        <v/>
      </c>
      <c r="EB99">
        <f>IFERROR(INDEX(ADJ!$A$1:$BZ$1000,MATCH(PAYROLL!$D99,ADJ!A$1:A$500,0),MATCH(PAYROLL!EB$2,ADJ!$2:$2,0)),0)</f>
        <v/>
      </c>
      <c r="EC99">
        <f>IFERROR(INDEX(ADJ!$A$1:$BZ$1000,MATCH(PAYROLL!$D99,ADJ!A$1:A$500,0),MATCH(PAYROLL!EC$2,ADJ!$2:$2,0)),0)</f>
        <v/>
      </c>
      <c r="ED99">
        <f>IFERROR(INDEX(ADJ!$A$1:$BZ$1000,MATCH(PAYROLL!$D99,ADJ!A$1:A$500,0),MATCH(PAYROLL!ED$2,ADJ!$2:$2,0)),0)</f>
        <v/>
      </c>
      <c r="EE99">
        <f>IFERROR(INDEX(ADJ!$A$1:$BZ$1000,MATCH(PAYROLL!$D99,ADJ!A$1:A$500,0),MATCH(PAYROLL!EE$2,ADJ!$2:$2,0)),0)</f>
        <v/>
      </c>
      <c r="EF99">
        <f>IFERROR(INDEX(ADJ!$A$1:$BZ$1000,MATCH(PAYROLL!$D99,ADJ!A$1:A$500,0),MATCH(PAYROLL!EF$2,ADJ!$2:$2,0)),0)</f>
        <v/>
      </c>
      <c r="EG99">
        <f>IFERROR(INDEX(ADJ!$A$1:$BZ$1000,MATCH(PAYROLL!$D99,ADJ!A$1:A$500,0),MATCH(PAYROLL!EG$2,ADJ!$2:$2,0)),0)</f>
        <v/>
      </c>
      <c r="EH99">
        <f>IFERROR(INDEX(ADJ!$A$1:$BZ$1000,MATCH(PAYROLL!$D99,ADJ!A$1:A$500,0),MATCH(PAYROLL!EH$2,ADJ!$2:$2,0)),0)</f>
        <v/>
      </c>
      <c r="EI99">
        <f>IFERROR(INDEX(ADJ!$A$1:$BZ$1000,MATCH(PAYROLL!D99,ADJ!A$1:A$500,0),MATCH(PAYROLL!EI$2,ADJ!$2:$2,0)),0)</f>
        <v/>
      </c>
      <c r="EJ99">
        <f>IFERROR(INDEX(ADJ!$A$1:$BZ$1000,MATCH(PAYROLL!$D99,ADJ!A$1:A$500,0),MATCH(PAYROLL!EJ$2,ADJ!$2:$2,0)),0)</f>
        <v/>
      </c>
      <c r="EK99">
        <f>SUM(DZ99:EJ99)</f>
        <v/>
      </c>
    </row>
    <row r="100">
      <c r="A100" t="n">
        <v>98</v>
      </c>
      <c r="B100" t="inlineStr">
        <is>
          <t>Hà Văn Nam</t>
        </is>
      </c>
      <c r="D100" t="inlineStr">
        <is>
          <t>160299-01</t>
        </is>
      </c>
      <c r="S100">
        <f>IFERROR(INDEX(PIS!$A$1:$BZ$1000,MATCH($D100,PIS!C$1:C$500,0),MATCH("Lương CB tháng trước",PIS!$1:$1,0)),0)</f>
        <v/>
      </c>
      <c r="T100">
        <f>IFERROR(INDEX(PIS!$A$1:$BZ$1000,MATCH($D100,PIS!C$1:C$500,0),MATCH("Lương CB hiện tại",PIS!$1:$1,0)),0)</f>
        <v/>
      </c>
      <c r="U100">
        <f>IFERROR(INDEX(PIS!$A$1:$BZ$1000,MATCH($D100,PIS!C$1:C$500,0),MATCH("Lương đóng BHBB",PIS!$1:$1,0)),0)</f>
        <v/>
      </c>
      <c r="V100">
        <f>IFERROR(INDEX(PIS!$A$1:$BZ$1000,MATCH($D100,PIS!C$1:C$500,0),MATCH(V$2,PIS!$2:$2,0)),0)</f>
        <v/>
      </c>
      <c r="W100">
        <f>IFERROR(INDEX(PIS!$A$1:$BZ$1000,MATCH($D100,PIS!C$1:C$500,0),MATCH(W$2,PIS!$2:$2,0)),0)</f>
        <v/>
      </c>
      <c r="X100">
        <f>IFERROR(INDEX(PIS!$A$1:$BZ$1000,MATCH($D100,PIS!C$1:C$500,0),MATCH(X$2,PIS!$2:$2,0)),0)</f>
        <v/>
      </c>
      <c r="Y100">
        <f>IFERROR(INDEX(PIS!$A$1:$BZ$1000,MATCH($D100,PIS!C$1:C$500,0),MATCH(Y$2,PIS!$2:$2,0)),0)</f>
        <v/>
      </c>
      <c r="Z100">
        <f>IFERROR(INDEX(PIS!$A$1:$BZ$1000,MATCH($D100,PIS!C$1:C$500,0),MATCH(Z$2,PIS!$2:$2,0)),0)</f>
        <v/>
      </c>
      <c r="AA100">
        <f>IFERROR(INDEX(PIS!$A$1:$BZ$1000,MATCH($D100,PIS!C$1:C$500,0),MATCH(AA$2,PIS!$2:$2,0)),0)</f>
        <v/>
      </c>
      <c r="AB100">
        <f>IFERROR(INDEX(PIS!$A$1:$BZ$1000,MATCH($D100,PIS!C$1:C$500,0),MATCH(AB$2,PIS!$2:$2,0)),0)</f>
        <v/>
      </c>
      <c r="AC100">
        <f>SUM(V100:AB100)</f>
        <v/>
      </c>
      <c r="AD100">
        <f>IFERROR(INDEX(TIMESHEET!$A$1:$AI$5000,MATCH($D100,TIMESHEET!A$1:A$500,0),MATCH("T100",TIMESHEET!$2:$2,0))-2,0)</f>
        <v/>
      </c>
      <c r="AE100">
        <f>IFERROR(INDEX(TIMESHEET!$A$1:$AI$5000,MATCH($D100,TIMESHEET!A$1:A$500,0),MATCH("T202",TIMESHEET!$2:$2,0)),0)</f>
        <v/>
      </c>
      <c r="AF100">
        <f>IFERROR(INDEX(TIMESHEET!$A$1:$AI$5000,MATCH($D100,TIMESHEET!A$1:A$500,0),MATCH("T302",TIMESHEET!$2:$2,0)),0)</f>
        <v/>
      </c>
      <c r="AG100">
        <f>IFERROR(INDEX(TIMESHEET!$A$1:$AI$5000,MATCH($D100,TIMESHEET!A$1:A$500,0),MATCH("T406",TIMESHEET!$2:$2,0)),0)</f>
        <v/>
      </c>
      <c r="AH100">
        <f>AE100+AG100</f>
        <v/>
      </c>
      <c r="AI100">
        <f>IFERROR(INDEX(TIMESHEET!$A$1:$AI$5000,MATCH($D100,TIMESHEET!A$1:A$500,0),MATCH("T701",TIMESHEET!$2:$2,0)),0)</f>
        <v/>
      </c>
      <c r="AJ100">
        <f>IFERROR(INDEX(TIMESHEET!$A$1:$AI$5000,MATCH($D100,TIMESHEET!B$1:B$500,0),MATCH("T320",TIMESHEET!$2:$2,0)),0)</f>
        <v/>
      </c>
      <c r="AK100">
        <f>IFERROR(IF(LEFT(INDEX(PIS!O$1:O$500,MATCH(D100,PIS!C$1:C$500)),1)="M",T100/AD100*SUM(AE100:AG100),T100*AD100),0)</f>
        <v/>
      </c>
      <c r="AL100">
        <f>IFERROR(INDEX(ADJ!$A$1:$BZ$1000,MATCH(PAYROLL!D100,ADJ!A$1:A$500,0),MATCH(PAYROLL!AL$2,ADJ!$2:$2,0)),0)</f>
        <v/>
      </c>
      <c r="AM100">
        <f>SUM(AK100:AL100)</f>
        <v/>
      </c>
      <c r="AN100">
        <f>IFERROR(ROUND(V100/$AD100*$AH100,0),0)</f>
        <v/>
      </c>
      <c r="AO100">
        <f>IFERROR(ROUND(W100/$AD100*$AH100,0),0)</f>
        <v/>
      </c>
      <c r="AP100">
        <f>IFERROR(ROUND(X100/$AD100*$AE100,0),0)</f>
        <v/>
      </c>
      <c r="AQ100">
        <f>IFERROR(ROUND(Y100/$AD100*$AH100,0),0)</f>
        <v/>
      </c>
      <c r="AR100">
        <f>IFERROR(ROUND(Z100/$AD100*$AH100,0),0)</f>
        <v/>
      </c>
      <c r="AS100">
        <f>IFERROR(ROUND(AA100/$AD100*$AH100,0),0)</f>
        <v/>
      </c>
      <c r="AT100">
        <f>IFERROR(IF((AE100+AF100+AG100)&gt;13,AB100,ROUND(AB100/AD100*AH100,0)),0)</f>
        <v/>
      </c>
      <c r="AU100">
        <f>IFERROR(INDEX(ADJ!$A$1:$BZ$1000,MATCH(PAYROLL!D100,ADJ!A$1:A$500,0),MATCH(PAYROLL!AU$2,ADJ!$2:$2,0)),0)</f>
        <v/>
      </c>
      <c r="AV100">
        <f>ROUND(SUM(AN100:AU100),0)</f>
        <v/>
      </c>
      <c r="AW100">
        <f>IFERROR(INDEX(TIMESHEET!$A$1:$AI$5000,MATCH(PAYROLL!D100,TIMESHEET!A$1:A$500,0),MATCH("T620",TIMESHEET!$2:$2,0)),0)</f>
        <v/>
      </c>
      <c r="AX100">
        <f>IFERROR(INDEX(TIMESHEET!$A$1:$AI$5000,MATCH(PAYROLL!D100,TIMESHEET!A$1:A$500,0),MATCH("T601",TIMESHEET!$2:$2,0)),0)</f>
        <v/>
      </c>
      <c r="AY100">
        <f>IFERROR(INDEX(TIMESHEET!$A$1:$AI$5000,MATCH(PAYROLL!D100,TIMESHEET!A$1:A$500,0),MATCH("T602",TIMESHEET!$2:$2,0)),0)</f>
        <v/>
      </c>
      <c r="AZ100">
        <f>IFERROR(INDEX(TIMESHEET!$A$1:$AI$5000,MATCH(PAYROLL!D100,TIMESHEET!A$1:A$500,0),MATCH("T603",TIMESHEET!$2:$2,0)),0)</f>
        <v/>
      </c>
      <c r="BA100">
        <f>IFERROR(INDEX(TIMESHEET!$A$1:$AI$5000,MATCH(PAYROLL!D100,TIMESHEET!A$1:A$500,0),MATCH("T611",TIMESHEET!$2:$2,0)),0)</f>
        <v/>
      </c>
      <c r="BB100">
        <f>IFERROR(INDEX(TIMESHEET!$A$1:$AI$5000,MATCH(PAYROLL!D100,TIMESHEET!A$1:A$500,0),MATCH("T612",TIMESHEET!$2:$2,0)),0)</f>
        <v/>
      </c>
      <c r="BC100">
        <f>IFERROR(INDEX(TIMESHEET!$A$1:$AI$5000,MATCH(PAYROLL!D100,TIMESHEET!A$1:A$500,0),MATCH("T613",TIMESHEET!$2:$2,0)),0)</f>
        <v/>
      </c>
      <c r="BD100">
        <f>IFERROR(INDEX(TIMESHEET!$A$1:$AI$5000,MATCH(PAYROLL!D100,TIMESHEET!A$1:A$500,0),MATCH("T500",TIMESHEET!$2:$2,0)),0)</f>
        <v/>
      </c>
      <c r="BE100">
        <f>IFERROR(IF(LEFT(INDEX(PIS!O$1:O$500,MATCH(D100,PIS!C$1:C$500)),1)="M",T100/AD100/8*(AW100+AX100*1.5+AY100*2+AZ100*3+BA100*2.1+BB100*2.7+BC100*3.9+BD100*0.3),T100/8*(AW100+AX100*1.5+AY100*2+AZ100*3+BA100*2.1+BB100*2.7+BC100*3.9+BD100*0.3)),0)</f>
        <v/>
      </c>
      <c r="BF100">
        <f>IFERROR(INDEX(ADJ!$A$1:$BZ$1000,MATCH(PAYROLL!$D100,ADJ!A$1:A$500,0),MATCH(PAYROLL!BF$2,ADJ!$2:$2,0)),0)</f>
        <v/>
      </c>
      <c r="BG100">
        <f>IFERROR(INDEX(ADJ!$A$1:$BZ$1000,MATCH(PAYROLL!D100,ADJ!A$1:A$500,0),MATCH(PAYROLL!BG$2,ADJ!$2:$2,0)),0)</f>
        <v/>
      </c>
      <c r="BH100">
        <f>IFERROR(INDEX(ADJ!$A$1:$BZ$1000,MATCH(PAYROLL!D100,ADJ!A$1:A$500,0),MATCH(PAYROLL!BH$2,ADJ!$2:$2,0)),0)</f>
        <v/>
      </c>
      <c r="BI100">
        <f>IFERROR(INDEX(ADJ!$A$1:$BZ$1000,MATCH(PAYROLL!D100,ADJ!A$1:A$500,0),MATCH(PAYROLL!BI$2,ADJ!$2:$2,0)),0)</f>
        <v/>
      </c>
      <c r="BJ100">
        <f>IFERROR(INDEX(ADJ!$A$1:$BZ$1000,MATCH(PAYROLL!D100,ADJ!A$1:A$500,0),MATCH(PAYROLL!BJ$2,ADJ!$2:$2,0)),0)</f>
        <v/>
      </c>
      <c r="BK100">
        <f>SUM(BF100:BJ100)</f>
        <v/>
      </c>
      <c r="BL100">
        <f>IFERROR(INDEX(ADJ!$A$1:$BZ$1000,MATCH(PAYROLL!D100,ADJ!A$1:A$500,0),MATCH(PAYROLL!BL$2,ADJ!$2:$2,0)),0)</f>
        <v/>
      </c>
      <c r="BM100">
        <f>IFERROR(INDEX(ADJ!$A$1:$BZ$1000,MATCH(PAYROLL!D100,ADJ!A$1:A$500,0),MATCH(PAYROLL!BM$2,ADJ!$2:$2,0)),0)</f>
        <v/>
      </c>
      <c r="BN100">
        <f>IFERROR(INDEX(ADJ!$A$1:$BZ$1000,MATCH(PAYROLL!D100,ADJ!A$1:A$500,0),MATCH(PAYROLL!BN$2,ADJ!$2:$2,0)),0)</f>
        <v/>
      </c>
      <c r="BO100">
        <f>IFERROR(INDEX(ADJ!$A$1:$BZ$1000,MATCH(PAYROLL!D100,ADJ!A$1:A$500,0),MATCH(PAYROLL!BO$2,ADJ!$2:$2,0)),0)</f>
        <v/>
      </c>
      <c r="BP100">
        <f>SUM(AM100,AV100,BE100,BK100,BL100:BO100)</f>
        <v/>
      </c>
      <c r="BQ100">
        <f>BO100</f>
        <v/>
      </c>
      <c r="BR100">
        <f>IFERROR(ROUND(IF(LEFT(INDEX(PIS!O$1:O$500,MATCH(D100,PIS!C$1:C$500)),1)="D",T100/8*(BD100*0.3),IF(LEFT(INDEX(PIS!O$1:O$500,MATCH(D100,PIS!C$1:C$500)),1)="H",T100*($BD100*0.3),T100/$AD100/8*($BD100*0.3))),0),0)</f>
        <v/>
      </c>
      <c r="BS100">
        <f>IF(AP100&lt;1,0,MIN(AP100,730000))</f>
        <v/>
      </c>
      <c r="BT100">
        <f>IFERROR(ROUND((BE100-SUM(AW100:BC100)*T100/AD100/8),0)-BR100,0)</f>
        <v/>
      </c>
      <c r="BU100">
        <f>AO100</f>
        <v/>
      </c>
      <c r="BV100">
        <f>SUM(BQ100:BU100)</f>
        <v/>
      </c>
      <c r="BW100">
        <f>BP100-BV100</f>
        <v/>
      </c>
      <c r="BX100">
        <f>IFERROR(IF(RIGHT(INDEX(PIS!O$1:O$500,MATCH(D100,PIS!C$1:C$500)),5)="Gross",MIN(U100+V100,VLOOKUP("R700",TSC!B:C,2,0)*VLOOKUP("R101",TSC!B:C,2,0))*VLOOKUP("R701",TSC!B:C,2,0)%,0),0)</f>
        <v/>
      </c>
      <c r="BY100">
        <f>IFERROR(IF(RIGHT(INDEX(PIS!O$1:O$500,MATCH(D100,PIS!C$1:C$500)),5)="Gross",MIN(U100+V100,VLOOKUP("R700",TSC!B:C,2,0)*VLOOKUP("R101",TSC!B:C,2,0))*VLOOKUP("T704",TSC!B:C,2,0)%,0),0)</f>
        <v/>
      </c>
      <c r="BZ100">
        <f>IFERROR(IF(RIGHT(INDEX(PIS!O$1:O$500,MATCH(D100,PIS!C$1:C$500)),5)="Gross",MIN(U100+V100,VLOOKUP("R700",TSC!B:C,2,0)*VLOOKUP("1",TSC!F:G,2,0))*VLOOKUP("T705",TSC!B:C,2,0)%,0),0)</f>
        <v/>
      </c>
      <c r="CA100">
        <f>IFERROR(INDEX(ADJ!$A$1:$BZ$1000,MATCH(PAYROLL!D100,ADJ!A$1:A$500,0),MATCH(PAYROLL!CA$2,ADJ!$2:$2,0)),0)</f>
        <v/>
      </c>
      <c r="CB100">
        <f>IFERROR(INDEX(ADJ!$A$1:$BZ$1000,MATCH(PAYROLL!D100,ADJ!A$1:A$500,0),MATCH(PAYROLL!CB$2,ADJ!$2:$2,0)),0)</f>
        <v/>
      </c>
      <c r="CC100">
        <f>SUM(BX100:CB100)</f>
        <v/>
      </c>
      <c r="CD100">
        <f>IFERROR(INDEX(PIS!$A$1:$BZ$1000,MATCH(PAYROLL!D100,PIS!C$1:C$500,0),MATCH(PAYROLL!CD$1,PIS!$1:$1,0)),0)</f>
        <v/>
      </c>
      <c r="CE100">
        <f>IFERROR(IF(OR(INDEX(PIS!P$1:P$500,MATCH(D100,PIS!C$1:C$500,0))="LT2",INDEX(PIS!P$1:P$500,MATCH(D100,PIS!C$1:C$500,0))="P10"),0,SUM(CC100,CD100*VLOOKUP("R601",TSC!B:C,2,0),VLOOKUP("R602",TSC!B:C,2,0))),0)</f>
        <v/>
      </c>
      <c r="CF100">
        <f>MAX(BW100-CE100,0)</f>
        <v/>
      </c>
      <c r="CG100">
        <f>IFERROR(IF(OR(RIGHT(INDEX(PIS!P$1:P$500,MATCH(D100,PIS!C$1:C$500)),5)="P10",RIGHT(INDEX(PIS!P$1:P$500,MATCH(D100,PIS!C$1:C$500)),5)="CK"),0,IF(CF100&lt;=5000000,CF100*5%,IF(CF100&lt;=10000000,CF100*10%-250000,IF(CF100&lt;=18000000,CF100*15%-750000,IF(CF100&lt;=32000000,CF100*20%-1650000,IF(CF100&lt;=52000000,CF100*25%-3250000,IF(CF100&lt;=80000000,BH100*30%-5850000,CF100*35%-9850000))))))),0)</f>
        <v/>
      </c>
      <c r="CH100">
        <f>IFERROR(IF(OR(INDEX(PIS!P$1:P$500,MATCH(D100,PIS!C$1:C$500))="LT",INDEX(PIS!P$1:P$500,MATCH(D100,PIS!C$1:C$500))="CK"),0,IF(CF100&lt;2000000,0,CF100*10%)),0)</f>
        <v/>
      </c>
      <c r="CI100">
        <f>IFERROR(INDEX(ADJ!$A$1:$BZ$1000,MATCH(PAYROLL!D100,ADJ!A$1:A$500,0),MATCH(PAYROLL!CI$2,ADJ!$2:$2,0)),0)</f>
        <v/>
      </c>
      <c r="CJ100">
        <f>IFERROR(INDEX(ADJ!$A$1:$BZ$1000,MATCH(PAYROLL!D100,ADJ!A$1:A$500,0),MATCH(PAYROLL!CJ$2,ADJ!$2:$2,0)),0)</f>
        <v/>
      </c>
      <c r="CK100">
        <f>IFERROR(INDEX(ADJ!$A$1:$BZ$1000,MATCH(PAYROLL!D100,ADJ!A$1:A$500,0),MATCH(PAYROLL!CK$2,ADJ!$2:$2,0)),0)</f>
        <v/>
      </c>
      <c r="CL100">
        <f>SUM(CG100:CK100)</f>
        <v/>
      </c>
      <c r="CM100">
        <f>ROUND(SUM(CH100:CK100),0)</f>
        <v/>
      </c>
      <c r="CN100">
        <f>IFERROR(INDEX(CSDA!D$1:D$500,MATCH($CN$2,CSDA!C$1:C$500,0))*INDEX(PIS!V$1:V$500,MATCH(D100,PIS!C$1:C$500))+INDEX(ADJ!$A$1:$BZ$1000,MATCH(PAYROLL!D100,ADJ!A$1:A$500,0),MATCH(PAYROLL!CN$2,ADJ!$2:$2,0)),0)</f>
        <v/>
      </c>
      <c r="CO100">
        <f>IFERROR(INDEX(ADJ!$A$1:$BZ$1000,MATCH(PAYROLL!D100,ADJ!A$1:A$500,0),MATCH(PAYROLL!CO$2,ADJ!$2:$2,0)),0)</f>
        <v/>
      </c>
      <c r="CP100">
        <f>IFERROR(INDEX(ADJ!$A$1:$BZ$1000,MATCH(PAYROLL!D100,ADJ!A$1:A$500,0),MATCH(PAYROLL!CP$2,ADJ!$2:$2,0)),0)</f>
        <v/>
      </c>
      <c r="CQ100">
        <f>BP100-CL100-CI100-CM100-CN100-CO100-CP100-CC100</f>
        <v/>
      </c>
      <c r="CR100">
        <f>IFERROR(IF(RIGHT(INDEX(PIS!O$1:O$500,MATCH(D100,PIS!C$1:C$500,0)),5)="Gross",MIN(U100+V100,VLOOKUP("R700",TSC!B:C,2,0)*VLOOKUP("R101",TSC!B:C,2,0))*(VLOOKUP("T711",TSC!B:C,2,0)+VLOOKUP("T712",TSC!B:C,2,0))%,MIN(T100+V100,VLOOKUP("R700",TSC!B:C,2,0)*VLOOKUP("R101",TSC!B:C,2,0))*(VLOOKUP("T711",TSC!B:C,2,0)+VLOOKUP("T712",TSC!B:C,2,0)+VLOOKUP("R701",TSC!B:C,2,0))%),0)</f>
        <v/>
      </c>
      <c r="CS100">
        <f>IFERROR(IF(RIGHT(INDEX(PIS!O$1:O$500,MATCH(D100,PIS!C$1:C$500,0)),5)="Gross",MIN(U100+V100,VLOOKUP("R700",TSC!B:C,2,0)*VLOOKUP("R101",TSC!B:C,2,0))*(VLOOKUP("T714",TSC!B:C,2,0))%,MIN(T100+V100,VLOOKUP("R700",TSC!B:C,2,0)*VLOOKUP("R101",TSC!B:C,2,0))*(VLOOKUP("T704",TSC!B:C,2,0)+VLOOKUP("T714",TSC!B:C,2,0))%),0)</f>
        <v/>
      </c>
      <c r="CT100">
        <f>IFERROR(IF(RIGHT(INDEX(PIS!O$1:O$500,MATCH(D100,PIS!C$1:C$500,0)),5)="Gross",MIN(U100+V100,VLOOKUP("R700",TSC!B:C,2,0)*VLOOKUP("R101",TSC!B:C,2,0))*VLOOKUP("T705",TSC!B:C,2,0)%,MIN(T100+V100,VLOOKUP("R700",TSC!B:C,2,0)*VLOOKUP("R101",TSC!B:C,2,0))*VLOOKUP("T705",TSC!B:C,2,0)%),0)</f>
        <v/>
      </c>
      <c r="CU100">
        <f>IFERROR(IF(RIGHT(INDEX(PIS!O$1:O$500,MATCH(D100,PIS!C$1:C$500,0)),5)="Gross",MIN(U100+V100,VLOOKUP("R700",TSC!B:C,2,0)*VLOOKUP("R101",TSC!B:C,2,0))*(VLOOKUP("T713",TSC!B:C,2,0))%,MIN(T100+V100,VLOOKUP("R700",TSC!B:C,2,0)*VLOOKUP("R101",TSC!B:C,2,0))*(VLOOKUP("T713",TSC!B:C,2,0))%),0)</f>
        <v/>
      </c>
      <c r="CV100">
        <f>IFERROR(INDEX(ADJ!$A$1:$BZ$1000,MATCH(PAYROLL!D100,ADJ!A$1:A$500,0),MATCH(PAYROLL!CV$2,ADJ!$2:$2,0)),0)</f>
        <v/>
      </c>
      <c r="CW100">
        <f>IFERROR(INDEX(ADJ!$A$1:$BZ$1000,MATCH(PAYROLL!D100,ADJ!A$1:A$500,0),MATCH(PAYROLL!CW$2,ADJ!$2:$2,0)),0)</f>
        <v/>
      </c>
      <c r="CX100">
        <f>SUM(CR100:CW100)</f>
        <v/>
      </c>
      <c r="CY100">
        <f>ROUND(IF(CR100&gt;0,T100+V100*VLOOKUP("R202",TSC!$B$1:$C$500,2,0),0),0)</f>
        <v/>
      </c>
      <c r="CZ100">
        <f>IFERROR(INDEX(CSDA!D$1:D$500,MATCH($CZ$2,CSDA!C$1:C$500,0)),0)</f>
        <v/>
      </c>
      <c r="DA100">
        <f>ROUND(T100*0.7%,0)</f>
        <v/>
      </c>
      <c r="DB100">
        <f>ROUND(T100/12,0)</f>
        <v/>
      </c>
      <c r="DC100">
        <f ref="DC100" t="array">IFERROR(INDEX(CSDA!D$1:D$500,MATCH("Trích giữ"&amp;PAYROLL!DC$2,CSDA!A$1:A$500&amp;CSDA!C$1:C$500,0)),0)</f>
        <v/>
      </c>
      <c r="DD100">
        <f ref="DD100" t="array">IFERROR(INDEX(CSDA!D$1:D$500,MATCH("Trích giữ"&amp;PAYROLL!DD$2,CSDA!A$1:A$500&amp;CSDA!C$1:C$500,0)),0)</f>
        <v/>
      </c>
      <c r="DE100">
        <f ref="DE100" t="array">IFERROR(INDEX(CSDA!D$1:D$500,MATCH("Trích giữ"&amp;PAYROLL!DE$2,CSDA!A$1:A$500&amp;CSDA!C$1:C$500,0)),0)</f>
        <v/>
      </c>
      <c r="DF100">
        <f>IFERROR(INDEX(CSDA!D$1:D$500,MATCH(PAYROLL!DF$2,CSDA!C$1:C$500,0)),0)</f>
        <v/>
      </c>
      <c r="DG100">
        <f ref="DG100" t="array">IFERROR(INDEX(CSDA!D$1:D$500,MATCH("Trích giữ"&amp;PAYROLL!DG$2,CSDA!A$1:A$500&amp;CSDA!C$1:C$500,0)),0)</f>
        <v/>
      </c>
      <c r="DH100">
        <f>ROUND(T100/26,0)</f>
        <v/>
      </c>
      <c r="DI100">
        <f ref="DI100" t="array">IFERROR(INDEX(CSDA!D$1:D$500,MATCH("Trích giữ"&amp;PAYROLL!DI$2,CSDA!A$1:A$500&amp;CSDA!C$1:C$500,0)),0)</f>
        <v/>
      </c>
      <c r="DJ100">
        <f>IF(U100=0,T100*21.5%-BL100,0)</f>
        <v/>
      </c>
      <c r="DK100">
        <f ref="DK100" t="array">IFERROR(INDEX(CSDA!D$1:D$500,MATCH("Trích giữ"&amp;PAYROLL!DK$2,CSDA!A$1:A$500&amp;CSDA!C$1:C$500,0)),0)</f>
        <v/>
      </c>
      <c r="DL100">
        <f>IFERROR(INDEX(CSDA!D$1:D$500,MATCH(PAYROLL!DL$2,CSDA!C$1:C$500,0))/12,0)</f>
        <v/>
      </c>
      <c r="DM100">
        <f>SUM(DB100:DL100)</f>
        <v/>
      </c>
      <c r="DN100">
        <f>IFERROR(INDEX(ADJ!$A$1:$BZ$1000,MATCH(PAYROLL!D100,ADJ!A$1:A$500,0),MATCH(PAYROLL!DN$2,ADJ!$2:$2,0)),0)</f>
        <v/>
      </c>
      <c r="DO100">
        <f>IFERROR(SUM(BP100,DM100:DN100,CX100:DA100)-DT100,0)</f>
        <v/>
      </c>
      <c r="DP100">
        <f ref="DP100" t="array">SUM(BW100*IFERROR(INDEX(CSDA!D$1:D$500,MATCH(BW$2,CSDA!C$1:C$500,0)),0)%,CX100*IFERROR(INDEX(CSDA!D$1:D$500,MATCH(CX$2,CSDA!C$1:C$500,0)),0)%,DA100*IFERROR(INDEX(CSDA!D$1:D$500,MATCH(DA$2,CSDA!C$1:C$500,0)),0)%,DB100*IFERROR(INDEX(CSDA!D$1:D$500,MATCH(DB$2,CSDA!C$1:C$500,0)),0)%,DF100*IFERROR(INDEX(CSDA!D$1:D$500,MATCH("Phí dịch vụ"&amp;PAYROLL!DF$2,CSDA!A$1:A$500&amp;CSDA!C$1:C$500,0)),0)%,DC100*IFERROR(INDEX(CSDA!D$1:D$500,MATCH("Phí dịch vụ"&amp;PAYROLL!DC$2,CSDA!A$1:A$500&amp;CSDA!C$1:C$500,0)),0)%,DH100*IFERROR(INDEX(CSDA!D$1:D$500,MATCH("Phí dịch vụ"&amp;PAYROLL!DH$2,CSDA!A$1:A$500&amp;CSDA!C$1:C$500,0)),0)%,DJ100*IFERROR(INDEX(CSDA!D$1:D$500,MATCH("Phí dịch vụ"&amp;PAYROLL!DJ$2,CSDA!A$1:A$500&amp;CSDA!C$1:C$500,0)),0)%,BN100*IFERROR(INDEX(CSDA!D$1:D$500,MATCH(BN$2,CSDA!C$1:C$500,0)),0)%)-BN100*7%</f>
        <v/>
      </c>
      <c r="DQ100">
        <f>IFERROR(INDEX(ADJ!$A$1:$BZ$1000,MATCH(PAYROLL!D100,ADJ!A$1:A$500,0),MATCH(PAYROLL!DQ$2,ADJ!$2:$2,0)),0)</f>
        <v/>
      </c>
      <c r="DR100">
        <f>IFERROR(INDEX(ADJ!$A$1:$BZ$1000,MATCH(PAYROLL!D100,ADJ!A$1:A$500,0),MATCH(PAYROLL!DR$2,ADJ!$2:$2,0)),0)</f>
        <v/>
      </c>
      <c r="DS100">
        <f>SUM(DP100:DR100)</f>
        <v/>
      </c>
      <c r="DT100">
        <f>EK100</f>
        <v/>
      </c>
      <c r="DU100">
        <f>SUM(DO100:DR100)</f>
        <v/>
      </c>
      <c r="DV100">
        <f>ROUND(DU100*0.1,0)</f>
        <v/>
      </c>
      <c r="DW100">
        <f>DU100+DV100</f>
        <v/>
      </c>
      <c r="DZ100">
        <f>IFERROR(INDEX(ADJ!$A$1:$BZ$1000,MATCH(PAYROLL!$D100,ADJ!A$1:A$500,0),MATCH(PAYROLL!DZ$2,ADJ!$2:$2,0)),0)</f>
        <v/>
      </c>
      <c r="EA100">
        <f>IFERROR(INDEX(ADJ!$A$1:$BZ$1000,MATCH(PAYROLL!$D100,ADJ!A$1:A$500,0),MATCH(PAYROLL!EA$2,ADJ!$2:$2,0)),0)</f>
        <v/>
      </c>
      <c r="EB100">
        <f>IFERROR(INDEX(ADJ!$A$1:$BZ$1000,MATCH(PAYROLL!$D100,ADJ!A$1:A$500,0),MATCH(PAYROLL!EB$2,ADJ!$2:$2,0)),0)</f>
        <v/>
      </c>
      <c r="EC100">
        <f>IFERROR(INDEX(ADJ!$A$1:$BZ$1000,MATCH(PAYROLL!$D100,ADJ!A$1:A$500,0),MATCH(PAYROLL!EC$2,ADJ!$2:$2,0)),0)</f>
        <v/>
      </c>
      <c r="ED100">
        <f>IFERROR(INDEX(ADJ!$A$1:$BZ$1000,MATCH(PAYROLL!$D100,ADJ!A$1:A$500,0),MATCH(PAYROLL!ED$2,ADJ!$2:$2,0)),0)</f>
        <v/>
      </c>
      <c r="EE100">
        <f>IFERROR(INDEX(ADJ!$A$1:$BZ$1000,MATCH(PAYROLL!$D100,ADJ!A$1:A$500,0),MATCH(PAYROLL!EE$2,ADJ!$2:$2,0)),0)</f>
        <v/>
      </c>
      <c r="EF100">
        <f>IFERROR(INDEX(ADJ!$A$1:$BZ$1000,MATCH(PAYROLL!$D100,ADJ!A$1:A$500,0),MATCH(PAYROLL!EF$2,ADJ!$2:$2,0)),0)</f>
        <v/>
      </c>
      <c r="EG100">
        <f>IFERROR(INDEX(ADJ!$A$1:$BZ$1000,MATCH(PAYROLL!$D100,ADJ!A$1:A$500,0),MATCH(PAYROLL!EG$2,ADJ!$2:$2,0)),0)</f>
        <v/>
      </c>
      <c r="EH100">
        <f>IFERROR(INDEX(ADJ!$A$1:$BZ$1000,MATCH(PAYROLL!$D100,ADJ!A$1:A$500,0),MATCH(PAYROLL!EH$2,ADJ!$2:$2,0)),0)</f>
        <v/>
      </c>
      <c r="EI100">
        <f>IFERROR(INDEX(ADJ!$A$1:$BZ$1000,MATCH(PAYROLL!D100,ADJ!A$1:A$500,0),MATCH(PAYROLL!EI$2,ADJ!$2:$2,0)),0)</f>
        <v/>
      </c>
      <c r="EJ100">
        <f>IFERROR(INDEX(ADJ!$A$1:$BZ$1000,MATCH(PAYROLL!$D100,ADJ!A$1:A$500,0),MATCH(PAYROLL!EJ$2,ADJ!$2:$2,0)),0)</f>
        <v/>
      </c>
      <c r="EK100">
        <f>SUM(DZ100:EJ100)</f>
        <v/>
      </c>
    </row>
    <row r="101">
      <c r="A101" t="n">
        <v>99</v>
      </c>
      <c r="B101" t="inlineStr">
        <is>
          <t>Đặng Minh Hiếu</t>
        </is>
      </c>
      <c r="D101" t="inlineStr">
        <is>
          <t>160325-01</t>
        </is>
      </c>
      <c r="S101">
        <f>IFERROR(INDEX(PIS!$A$1:$BZ$1000,MATCH($D101,PIS!C$1:C$500,0),MATCH("Lương CB tháng trước",PIS!$1:$1,0)),0)</f>
        <v/>
      </c>
      <c r="T101">
        <f>IFERROR(INDEX(PIS!$A$1:$BZ$1000,MATCH($D101,PIS!C$1:C$500,0),MATCH("Lương CB hiện tại",PIS!$1:$1,0)),0)</f>
        <v/>
      </c>
      <c r="U101">
        <f>IFERROR(INDEX(PIS!$A$1:$BZ$1000,MATCH($D101,PIS!C$1:C$500,0),MATCH("Lương đóng BHBB",PIS!$1:$1,0)),0)</f>
        <v/>
      </c>
      <c r="V101">
        <f>IFERROR(INDEX(PIS!$A$1:$BZ$1000,MATCH($D101,PIS!C$1:C$500,0),MATCH(V$2,PIS!$2:$2,0)),0)</f>
        <v/>
      </c>
      <c r="W101">
        <f>IFERROR(INDEX(PIS!$A$1:$BZ$1000,MATCH($D101,PIS!C$1:C$500,0),MATCH(W$2,PIS!$2:$2,0)),0)</f>
        <v/>
      </c>
      <c r="X101">
        <f>IFERROR(INDEX(PIS!$A$1:$BZ$1000,MATCH($D101,PIS!C$1:C$500,0),MATCH(X$2,PIS!$2:$2,0)),0)</f>
        <v/>
      </c>
      <c r="Y101">
        <f>IFERROR(INDEX(PIS!$A$1:$BZ$1000,MATCH($D101,PIS!C$1:C$500,0),MATCH(Y$2,PIS!$2:$2,0)),0)</f>
        <v/>
      </c>
      <c r="Z101">
        <f>IFERROR(INDEX(PIS!$A$1:$BZ$1000,MATCH($D101,PIS!C$1:C$500,0),MATCH(Z$2,PIS!$2:$2,0)),0)</f>
        <v/>
      </c>
      <c r="AA101">
        <f>IFERROR(INDEX(PIS!$A$1:$BZ$1000,MATCH($D101,PIS!C$1:C$500,0),MATCH(AA$2,PIS!$2:$2,0)),0)</f>
        <v/>
      </c>
      <c r="AB101">
        <f>IFERROR(INDEX(PIS!$A$1:$BZ$1000,MATCH($D101,PIS!C$1:C$500,0),MATCH(AB$2,PIS!$2:$2,0)),0)</f>
        <v/>
      </c>
      <c r="AC101">
        <f>SUM(V101:AB101)</f>
        <v/>
      </c>
      <c r="AD101">
        <f>IFERROR(INDEX(TIMESHEET!$A$1:$AI$5000,MATCH($D101,TIMESHEET!A$1:A$500,0),MATCH("T100",TIMESHEET!$2:$2,0))-2,0)</f>
        <v/>
      </c>
      <c r="AE101">
        <f>IFERROR(INDEX(TIMESHEET!$A$1:$AI$5000,MATCH($D101,TIMESHEET!A$1:A$500,0),MATCH("T202",TIMESHEET!$2:$2,0)),0)</f>
        <v/>
      </c>
      <c r="AF101">
        <f>IFERROR(INDEX(TIMESHEET!$A$1:$AI$5000,MATCH($D101,TIMESHEET!A$1:A$500,0),MATCH("T302",TIMESHEET!$2:$2,0)),0)</f>
        <v/>
      </c>
      <c r="AG101">
        <f>IFERROR(INDEX(TIMESHEET!$A$1:$AI$5000,MATCH($D101,TIMESHEET!A$1:A$500,0),MATCH("T406",TIMESHEET!$2:$2,0)),0)</f>
        <v/>
      </c>
      <c r="AH101">
        <f>AE101+AG101</f>
        <v/>
      </c>
      <c r="AI101">
        <f>IFERROR(INDEX(TIMESHEET!$A$1:$AI$5000,MATCH($D101,TIMESHEET!A$1:A$500,0),MATCH("T701",TIMESHEET!$2:$2,0)),0)</f>
        <v/>
      </c>
      <c r="AJ101">
        <f>IFERROR(INDEX(TIMESHEET!$A$1:$AI$5000,MATCH($D101,TIMESHEET!B$1:B$500,0),MATCH("T320",TIMESHEET!$2:$2,0)),0)</f>
        <v/>
      </c>
      <c r="AK101">
        <f>IFERROR(IF(LEFT(INDEX(PIS!O$1:O$500,MATCH(D101,PIS!C$1:C$500)),1)="M",T101/AD101*SUM(AE101:AG101),T101*AD101),0)</f>
        <v/>
      </c>
      <c r="AL101">
        <f>IFERROR(INDEX(ADJ!$A$1:$BZ$1000,MATCH(PAYROLL!D101,ADJ!A$1:A$500,0),MATCH(PAYROLL!AL$2,ADJ!$2:$2,0)),0)</f>
        <v/>
      </c>
      <c r="AM101">
        <f>SUM(AK101:AL101)</f>
        <v/>
      </c>
      <c r="AN101">
        <f>IFERROR(ROUND(V101/$AD101*$AH101,0),0)</f>
        <v/>
      </c>
      <c r="AO101">
        <f>IFERROR(ROUND(W101/$AD101*$AH101,0),0)</f>
        <v/>
      </c>
      <c r="AP101">
        <f>IFERROR(ROUND(X101/$AD101*$AE101,0),0)</f>
        <v/>
      </c>
      <c r="AQ101">
        <f>IFERROR(ROUND(Y101/$AD101*$AH101,0),0)</f>
        <v/>
      </c>
      <c r="AR101">
        <f>IFERROR(ROUND(Z101/$AD101*$AH101,0),0)</f>
        <v/>
      </c>
      <c r="AS101">
        <f>IFERROR(ROUND(AA101/$AD101*$AH101,0),0)</f>
        <v/>
      </c>
      <c r="AT101">
        <f>IFERROR(IF((AE101+AF101+AG101)&gt;13,AB101,ROUND(AB101/AD101*AH101,0)),0)</f>
        <v/>
      </c>
      <c r="AU101">
        <f>IFERROR(INDEX(ADJ!$A$1:$BZ$1000,MATCH(PAYROLL!D101,ADJ!A$1:A$500,0),MATCH(PAYROLL!AU$2,ADJ!$2:$2,0)),0)</f>
        <v/>
      </c>
      <c r="AV101">
        <f>ROUND(SUM(AN101:AU101),0)</f>
        <v/>
      </c>
      <c r="AW101">
        <f>IFERROR(INDEX(TIMESHEET!$A$1:$AI$5000,MATCH(PAYROLL!D101,TIMESHEET!A$1:A$500,0),MATCH("T620",TIMESHEET!$2:$2,0)),0)</f>
        <v/>
      </c>
      <c r="AX101">
        <f>IFERROR(INDEX(TIMESHEET!$A$1:$AI$5000,MATCH(PAYROLL!D101,TIMESHEET!A$1:A$500,0),MATCH("T601",TIMESHEET!$2:$2,0)),0)</f>
        <v/>
      </c>
      <c r="AY101">
        <f>IFERROR(INDEX(TIMESHEET!$A$1:$AI$5000,MATCH(PAYROLL!D101,TIMESHEET!A$1:A$500,0),MATCH("T602",TIMESHEET!$2:$2,0)),0)</f>
        <v/>
      </c>
      <c r="AZ101">
        <f>IFERROR(INDEX(TIMESHEET!$A$1:$AI$5000,MATCH(PAYROLL!D101,TIMESHEET!A$1:A$500,0),MATCH("T603",TIMESHEET!$2:$2,0)),0)</f>
        <v/>
      </c>
      <c r="BA101">
        <f>IFERROR(INDEX(TIMESHEET!$A$1:$AI$5000,MATCH(PAYROLL!D101,TIMESHEET!A$1:A$500,0),MATCH("T611",TIMESHEET!$2:$2,0)),0)</f>
        <v/>
      </c>
      <c r="BB101">
        <f>IFERROR(INDEX(TIMESHEET!$A$1:$AI$5000,MATCH(PAYROLL!D101,TIMESHEET!A$1:A$500,0),MATCH("T612",TIMESHEET!$2:$2,0)),0)</f>
        <v/>
      </c>
      <c r="BC101">
        <f>IFERROR(INDEX(TIMESHEET!$A$1:$AI$5000,MATCH(PAYROLL!D101,TIMESHEET!A$1:A$500,0),MATCH("T613",TIMESHEET!$2:$2,0)),0)</f>
        <v/>
      </c>
      <c r="BD101">
        <f>IFERROR(INDEX(TIMESHEET!$A$1:$AI$5000,MATCH(PAYROLL!D101,TIMESHEET!A$1:A$500,0),MATCH("T500",TIMESHEET!$2:$2,0)),0)</f>
        <v/>
      </c>
      <c r="BE101">
        <f>IFERROR(IF(LEFT(INDEX(PIS!O$1:O$500,MATCH(D101,PIS!C$1:C$500)),1)="M",T101/AD101/8*(AW101+AX101*1.5+AY101*2+AZ101*3+BA101*2.1+BB101*2.7+BC101*3.9+BD101*0.3),T101/8*(AW101+AX101*1.5+AY101*2+AZ101*3+BA101*2.1+BB101*2.7+BC101*3.9+BD101*0.3)),0)</f>
        <v/>
      </c>
      <c r="BF101">
        <f>IFERROR(INDEX(ADJ!$A$1:$BZ$1000,MATCH(PAYROLL!$D101,ADJ!A$1:A$500,0),MATCH(PAYROLL!BF$2,ADJ!$2:$2,0)),0)</f>
        <v/>
      </c>
      <c r="BG101">
        <f>IFERROR(INDEX(ADJ!$A$1:$BZ$1000,MATCH(PAYROLL!D101,ADJ!A$1:A$500,0),MATCH(PAYROLL!BG$2,ADJ!$2:$2,0)),0)</f>
        <v/>
      </c>
      <c r="BH101">
        <f>IFERROR(INDEX(ADJ!$A$1:$BZ$1000,MATCH(PAYROLL!D101,ADJ!A$1:A$500,0),MATCH(PAYROLL!BH$2,ADJ!$2:$2,0)),0)</f>
        <v/>
      </c>
      <c r="BI101">
        <f>IFERROR(INDEX(ADJ!$A$1:$BZ$1000,MATCH(PAYROLL!D101,ADJ!A$1:A$500,0),MATCH(PAYROLL!BI$2,ADJ!$2:$2,0)),0)</f>
        <v/>
      </c>
      <c r="BJ101">
        <f>IFERROR(INDEX(ADJ!$A$1:$BZ$1000,MATCH(PAYROLL!D101,ADJ!A$1:A$500,0),MATCH(PAYROLL!BJ$2,ADJ!$2:$2,0)),0)</f>
        <v/>
      </c>
      <c r="BK101">
        <f>SUM(BF101:BJ101)</f>
        <v/>
      </c>
      <c r="BL101">
        <f>IFERROR(INDEX(ADJ!$A$1:$BZ$1000,MATCH(PAYROLL!D101,ADJ!A$1:A$500,0),MATCH(PAYROLL!BL$2,ADJ!$2:$2,0)),0)</f>
        <v/>
      </c>
      <c r="BM101">
        <f>IFERROR(INDEX(ADJ!$A$1:$BZ$1000,MATCH(PAYROLL!D101,ADJ!A$1:A$500,0),MATCH(PAYROLL!BM$2,ADJ!$2:$2,0)),0)</f>
        <v/>
      </c>
      <c r="BN101">
        <f>IFERROR(INDEX(ADJ!$A$1:$BZ$1000,MATCH(PAYROLL!D101,ADJ!A$1:A$500,0),MATCH(PAYROLL!BN$2,ADJ!$2:$2,0)),0)</f>
        <v/>
      </c>
      <c r="BO101">
        <f>IFERROR(INDEX(ADJ!$A$1:$BZ$1000,MATCH(PAYROLL!D101,ADJ!A$1:A$500,0),MATCH(PAYROLL!BO$2,ADJ!$2:$2,0)),0)</f>
        <v/>
      </c>
      <c r="BP101">
        <f>SUM(AM101,AV101,BE101,BK101,BL101:BO101)</f>
        <v/>
      </c>
      <c r="BQ101">
        <f>BO101</f>
        <v/>
      </c>
      <c r="BR101">
        <f>IFERROR(ROUND(IF(LEFT(INDEX(PIS!O$1:O$500,MATCH(D101,PIS!C$1:C$500)),1)="D",T101/8*(BD101*0.3),IF(LEFT(INDEX(PIS!O$1:O$500,MATCH(D101,PIS!C$1:C$500)),1)="H",T101*($BD101*0.3),T101/$AD101/8*($BD101*0.3))),0),0)</f>
        <v/>
      </c>
      <c r="BS101">
        <f>IF(AP101&lt;1,0,MIN(AP101,730000))</f>
        <v/>
      </c>
      <c r="BT101">
        <f>IFERROR(ROUND((BE101-SUM(AW101:BC101)*T101/AD101/8),0)-BR101,0)</f>
        <v/>
      </c>
      <c r="BU101">
        <f>AO101</f>
        <v/>
      </c>
      <c r="BV101">
        <f>SUM(BQ101:BU101)</f>
        <v/>
      </c>
      <c r="BW101">
        <f>BP101-BV101</f>
        <v/>
      </c>
      <c r="BX101">
        <f>IFERROR(IF(RIGHT(INDEX(PIS!O$1:O$500,MATCH(D101,PIS!C$1:C$500)),5)="Gross",MIN(U101+V101,VLOOKUP("R700",TSC!B:C,2,0)*VLOOKUP("R101",TSC!B:C,2,0))*VLOOKUP("R701",TSC!B:C,2,0)%,0),0)</f>
        <v/>
      </c>
      <c r="BY101">
        <f>IFERROR(IF(RIGHT(INDEX(PIS!O$1:O$500,MATCH(D101,PIS!C$1:C$500)),5)="Gross",MIN(U101+V101,VLOOKUP("R700",TSC!B:C,2,0)*VLOOKUP("R101",TSC!B:C,2,0))*VLOOKUP("T704",TSC!B:C,2,0)%,0),0)</f>
        <v/>
      </c>
      <c r="BZ101">
        <f>IFERROR(IF(RIGHT(INDEX(PIS!O$1:O$500,MATCH(D101,PIS!C$1:C$500)),5)="Gross",MIN(U101+V101,VLOOKUP("R700",TSC!B:C,2,0)*VLOOKUP("1",TSC!F:G,2,0))*VLOOKUP("T705",TSC!B:C,2,0)%,0),0)</f>
        <v/>
      </c>
      <c r="CA101">
        <f>IFERROR(INDEX(ADJ!$A$1:$BZ$1000,MATCH(PAYROLL!D101,ADJ!A$1:A$500,0),MATCH(PAYROLL!CA$2,ADJ!$2:$2,0)),0)</f>
        <v/>
      </c>
      <c r="CB101">
        <f>IFERROR(INDEX(ADJ!$A$1:$BZ$1000,MATCH(PAYROLL!D101,ADJ!A$1:A$500,0),MATCH(PAYROLL!CB$2,ADJ!$2:$2,0)),0)</f>
        <v/>
      </c>
      <c r="CC101">
        <f>SUM(BX101:CB101)</f>
        <v/>
      </c>
      <c r="CD101">
        <f>IFERROR(INDEX(PIS!$A$1:$BZ$1000,MATCH(PAYROLL!D101,PIS!C$1:C$500,0),MATCH(PAYROLL!CD$1,PIS!$1:$1,0)),0)</f>
        <v/>
      </c>
      <c r="CE101">
        <f>IFERROR(IF(OR(INDEX(PIS!P$1:P$500,MATCH(D101,PIS!C$1:C$500,0))="LT2",INDEX(PIS!P$1:P$500,MATCH(D101,PIS!C$1:C$500,0))="P10"),0,SUM(CC101,CD101*VLOOKUP("R601",TSC!B:C,2,0),VLOOKUP("R602",TSC!B:C,2,0))),0)</f>
        <v/>
      </c>
      <c r="CF101">
        <f>MAX(BW101-CE101,0)</f>
        <v/>
      </c>
      <c r="CG101">
        <f>IFERROR(IF(OR(RIGHT(INDEX(PIS!P$1:P$500,MATCH(D101,PIS!C$1:C$500)),5)="P10",RIGHT(INDEX(PIS!P$1:P$500,MATCH(D101,PIS!C$1:C$500)),5)="CK"),0,IF(CF101&lt;=5000000,CF101*5%,IF(CF101&lt;=10000000,CF101*10%-250000,IF(CF101&lt;=18000000,CF101*15%-750000,IF(CF101&lt;=32000000,CF101*20%-1650000,IF(CF101&lt;=52000000,CF101*25%-3250000,IF(CF101&lt;=80000000,BH101*30%-5850000,CF101*35%-9850000))))))),0)</f>
        <v/>
      </c>
      <c r="CH101">
        <f>IFERROR(IF(OR(INDEX(PIS!P$1:P$500,MATCH(D101,PIS!C$1:C$500))="LT",INDEX(PIS!P$1:P$500,MATCH(D101,PIS!C$1:C$500))="CK"),0,IF(CF101&lt;2000000,0,CF101*10%)),0)</f>
        <v/>
      </c>
      <c r="CI101">
        <f>IFERROR(INDEX(ADJ!$A$1:$BZ$1000,MATCH(PAYROLL!D101,ADJ!A$1:A$500,0),MATCH(PAYROLL!CI$2,ADJ!$2:$2,0)),0)</f>
        <v/>
      </c>
      <c r="CJ101">
        <f>IFERROR(INDEX(ADJ!$A$1:$BZ$1000,MATCH(PAYROLL!D101,ADJ!A$1:A$500,0),MATCH(PAYROLL!CJ$2,ADJ!$2:$2,0)),0)</f>
        <v/>
      </c>
      <c r="CK101">
        <f>IFERROR(INDEX(ADJ!$A$1:$BZ$1000,MATCH(PAYROLL!D101,ADJ!A$1:A$500,0),MATCH(PAYROLL!CK$2,ADJ!$2:$2,0)),0)</f>
        <v/>
      </c>
      <c r="CL101">
        <f>SUM(CG101:CK101)</f>
        <v/>
      </c>
      <c r="CM101">
        <f>ROUND(SUM(CH101:CK101),0)</f>
        <v/>
      </c>
      <c r="CN101">
        <f>IFERROR(INDEX(CSDA!D$1:D$500,MATCH($CN$2,CSDA!C$1:C$500,0))*INDEX(PIS!V$1:V$500,MATCH(D101,PIS!C$1:C$500))+INDEX(ADJ!$A$1:$BZ$1000,MATCH(PAYROLL!D101,ADJ!A$1:A$500,0),MATCH(PAYROLL!CN$2,ADJ!$2:$2,0)),0)</f>
        <v/>
      </c>
      <c r="CO101">
        <f>IFERROR(INDEX(ADJ!$A$1:$BZ$1000,MATCH(PAYROLL!D101,ADJ!A$1:A$500,0),MATCH(PAYROLL!CO$2,ADJ!$2:$2,0)),0)</f>
        <v/>
      </c>
      <c r="CP101">
        <f>IFERROR(INDEX(ADJ!$A$1:$BZ$1000,MATCH(PAYROLL!D101,ADJ!A$1:A$500,0),MATCH(PAYROLL!CP$2,ADJ!$2:$2,0)),0)</f>
        <v/>
      </c>
      <c r="CQ101">
        <f>BP101-CL101-CI101-CM101-CN101-CO101-CP101-CC101</f>
        <v/>
      </c>
      <c r="CR101">
        <f>IFERROR(IF(RIGHT(INDEX(PIS!O$1:O$500,MATCH(D101,PIS!C$1:C$500,0)),5)="Gross",MIN(U101+V101,VLOOKUP("R700",TSC!B:C,2,0)*VLOOKUP("R101",TSC!B:C,2,0))*(VLOOKUP("T711",TSC!B:C,2,0)+VLOOKUP("T712",TSC!B:C,2,0))%,MIN(T101+V101,VLOOKUP("R700",TSC!B:C,2,0)*VLOOKUP("R101",TSC!B:C,2,0))*(VLOOKUP("T711",TSC!B:C,2,0)+VLOOKUP("T712",TSC!B:C,2,0)+VLOOKUP("R701",TSC!B:C,2,0))%),0)</f>
        <v/>
      </c>
      <c r="CS101">
        <f>IFERROR(IF(RIGHT(INDEX(PIS!O$1:O$500,MATCH(D101,PIS!C$1:C$500,0)),5)="Gross",MIN(U101+V101,VLOOKUP("R700",TSC!B:C,2,0)*VLOOKUP("R101",TSC!B:C,2,0))*(VLOOKUP("T714",TSC!B:C,2,0))%,MIN(T101+V101,VLOOKUP("R700",TSC!B:C,2,0)*VLOOKUP("R101",TSC!B:C,2,0))*(VLOOKUP("T704",TSC!B:C,2,0)+VLOOKUP("T714",TSC!B:C,2,0))%),0)</f>
        <v/>
      </c>
      <c r="CT101">
        <f>IFERROR(IF(RIGHT(INDEX(PIS!O$1:O$500,MATCH(D101,PIS!C$1:C$500,0)),5)="Gross",MIN(U101+V101,VLOOKUP("R700",TSC!B:C,2,0)*VLOOKUP("R101",TSC!B:C,2,0))*VLOOKUP("T705",TSC!B:C,2,0)%,MIN(T101+V101,VLOOKUP("R700",TSC!B:C,2,0)*VLOOKUP("R101",TSC!B:C,2,0))*VLOOKUP("T705",TSC!B:C,2,0)%),0)</f>
        <v/>
      </c>
      <c r="CU101">
        <f>IFERROR(IF(RIGHT(INDEX(PIS!O$1:O$500,MATCH(D101,PIS!C$1:C$500,0)),5)="Gross",MIN(U101+V101,VLOOKUP("R700",TSC!B:C,2,0)*VLOOKUP("R101",TSC!B:C,2,0))*(VLOOKUP("T713",TSC!B:C,2,0))%,MIN(T101+V101,VLOOKUP("R700",TSC!B:C,2,0)*VLOOKUP("R101",TSC!B:C,2,0))*(VLOOKUP("T713",TSC!B:C,2,0))%),0)</f>
        <v/>
      </c>
      <c r="CV101">
        <f>IFERROR(INDEX(ADJ!$A$1:$BZ$1000,MATCH(PAYROLL!D101,ADJ!A$1:A$500,0),MATCH(PAYROLL!CV$2,ADJ!$2:$2,0)),0)</f>
        <v/>
      </c>
      <c r="CW101">
        <f>IFERROR(INDEX(ADJ!$A$1:$BZ$1000,MATCH(PAYROLL!D101,ADJ!A$1:A$500,0),MATCH(PAYROLL!CW$2,ADJ!$2:$2,0)),0)</f>
        <v/>
      </c>
      <c r="CX101">
        <f>SUM(CR101:CW101)</f>
        <v/>
      </c>
      <c r="CY101">
        <f>ROUND(IF(CR101&gt;0,T101+V101*VLOOKUP("R202",TSC!$B$1:$C$500,2,0),0),0)</f>
        <v/>
      </c>
      <c r="CZ101">
        <f>IFERROR(INDEX(CSDA!D$1:D$500,MATCH($CZ$2,CSDA!C$1:C$500,0)),0)</f>
        <v/>
      </c>
      <c r="DA101">
        <f>ROUND(T101*0.7%,0)</f>
        <v/>
      </c>
      <c r="DB101">
        <f>ROUND(T101/12,0)</f>
        <v/>
      </c>
      <c r="DC101">
        <f ref="DC101" t="array">IFERROR(INDEX(CSDA!D$1:D$500,MATCH("Trích giữ"&amp;PAYROLL!DC$2,CSDA!A$1:A$500&amp;CSDA!C$1:C$500,0)),0)</f>
        <v/>
      </c>
      <c r="DD101">
        <f ref="DD101" t="array">IFERROR(INDEX(CSDA!D$1:D$500,MATCH("Trích giữ"&amp;PAYROLL!DD$2,CSDA!A$1:A$500&amp;CSDA!C$1:C$500,0)),0)</f>
        <v/>
      </c>
      <c r="DE101">
        <f ref="DE101" t="array">IFERROR(INDEX(CSDA!D$1:D$500,MATCH("Trích giữ"&amp;PAYROLL!DE$2,CSDA!A$1:A$500&amp;CSDA!C$1:C$500,0)),0)</f>
        <v/>
      </c>
      <c r="DF101">
        <f>IFERROR(INDEX(CSDA!D$1:D$500,MATCH(PAYROLL!DF$2,CSDA!C$1:C$500,0)),0)</f>
        <v/>
      </c>
      <c r="DG101">
        <f ref="DG101" t="array">IFERROR(INDEX(CSDA!D$1:D$500,MATCH("Trích giữ"&amp;PAYROLL!DG$2,CSDA!A$1:A$500&amp;CSDA!C$1:C$500,0)),0)</f>
        <v/>
      </c>
      <c r="DH101">
        <f>ROUND(T101/26,0)</f>
        <v/>
      </c>
      <c r="DI101">
        <f ref="DI101" t="array">IFERROR(INDEX(CSDA!D$1:D$500,MATCH("Trích giữ"&amp;PAYROLL!DI$2,CSDA!A$1:A$500&amp;CSDA!C$1:C$500,0)),0)</f>
        <v/>
      </c>
      <c r="DJ101">
        <f>IF(U101=0,T101*21.5%-BL101,0)</f>
        <v/>
      </c>
      <c r="DK101">
        <f ref="DK101" t="array">IFERROR(INDEX(CSDA!D$1:D$500,MATCH("Trích giữ"&amp;PAYROLL!DK$2,CSDA!A$1:A$500&amp;CSDA!C$1:C$500,0)),0)</f>
        <v/>
      </c>
      <c r="DL101">
        <f>IFERROR(INDEX(CSDA!D$1:D$500,MATCH(PAYROLL!DL$2,CSDA!C$1:C$500,0))/12,0)</f>
        <v/>
      </c>
      <c r="DM101">
        <f>SUM(DB101:DL101)</f>
        <v/>
      </c>
      <c r="DN101">
        <f>IFERROR(INDEX(ADJ!$A$1:$BZ$1000,MATCH(PAYROLL!D101,ADJ!A$1:A$500,0),MATCH(PAYROLL!DN$2,ADJ!$2:$2,0)),0)</f>
        <v/>
      </c>
      <c r="DO101">
        <f>IFERROR(SUM(BP101,DM101:DN101,CX101:DA101)-DT101,0)</f>
        <v/>
      </c>
      <c r="DP101">
        <f ref="DP101" t="array">SUM(BW101*IFERROR(INDEX(CSDA!D$1:D$500,MATCH(BW$2,CSDA!C$1:C$500,0)),0)%,CX101*IFERROR(INDEX(CSDA!D$1:D$500,MATCH(CX$2,CSDA!C$1:C$500,0)),0)%,DA101*IFERROR(INDEX(CSDA!D$1:D$500,MATCH(DA$2,CSDA!C$1:C$500,0)),0)%,DB101*IFERROR(INDEX(CSDA!D$1:D$500,MATCH(DB$2,CSDA!C$1:C$500,0)),0)%,DF101*IFERROR(INDEX(CSDA!D$1:D$500,MATCH("Phí dịch vụ"&amp;PAYROLL!DF$2,CSDA!A$1:A$500&amp;CSDA!C$1:C$500,0)),0)%,DC101*IFERROR(INDEX(CSDA!D$1:D$500,MATCH("Phí dịch vụ"&amp;PAYROLL!DC$2,CSDA!A$1:A$500&amp;CSDA!C$1:C$500,0)),0)%,DH101*IFERROR(INDEX(CSDA!D$1:D$500,MATCH("Phí dịch vụ"&amp;PAYROLL!DH$2,CSDA!A$1:A$500&amp;CSDA!C$1:C$500,0)),0)%,DJ101*IFERROR(INDEX(CSDA!D$1:D$500,MATCH("Phí dịch vụ"&amp;PAYROLL!DJ$2,CSDA!A$1:A$500&amp;CSDA!C$1:C$500,0)),0)%,BN101*IFERROR(INDEX(CSDA!D$1:D$500,MATCH(BN$2,CSDA!C$1:C$500,0)),0)%)-BN101*7%</f>
        <v/>
      </c>
      <c r="DQ101">
        <f>IFERROR(INDEX(ADJ!$A$1:$BZ$1000,MATCH(PAYROLL!D101,ADJ!A$1:A$500,0),MATCH(PAYROLL!DQ$2,ADJ!$2:$2,0)),0)</f>
        <v/>
      </c>
      <c r="DR101">
        <f>IFERROR(INDEX(ADJ!$A$1:$BZ$1000,MATCH(PAYROLL!D101,ADJ!A$1:A$500,0),MATCH(PAYROLL!DR$2,ADJ!$2:$2,0)),0)</f>
        <v/>
      </c>
      <c r="DS101">
        <f>SUM(DP101:DR101)</f>
        <v/>
      </c>
      <c r="DT101">
        <f>EK101</f>
        <v/>
      </c>
      <c r="DU101">
        <f>SUM(DO101:DR101)</f>
        <v/>
      </c>
      <c r="DV101">
        <f>ROUND(DU101*0.1,0)</f>
        <v/>
      </c>
      <c r="DW101">
        <f>DU101+DV101</f>
        <v/>
      </c>
      <c r="DZ101">
        <f>IFERROR(INDEX(ADJ!$A$1:$BZ$1000,MATCH(PAYROLL!$D101,ADJ!A$1:A$500,0),MATCH(PAYROLL!DZ$2,ADJ!$2:$2,0)),0)</f>
        <v/>
      </c>
      <c r="EA101">
        <f>IFERROR(INDEX(ADJ!$A$1:$BZ$1000,MATCH(PAYROLL!$D101,ADJ!A$1:A$500,0),MATCH(PAYROLL!EA$2,ADJ!$2:$2,0)),0)</f>
        <v/>
      </c>
      <c r="EB101">
        <f>IFERROR(INDEX(ADJ!$A$1:$BZ$1000,MATCH(PAYROLL!$D101,ADJ!A$1:A$500,0),MATCH(PAYROLL!EB$2,ADJ!$2:$2,0)),0)</f>
        <v/>
      </c>
      <c r="EC101">
        <f>IFERROR(INDEX(ADJ!$A$1:$BZ$1000,MATCH(PAYROLL!$D101,ADJ!A$1:A$500,0),MATCH(PAYROLL!EC$2,ADJ!$2:$2,0)),0)</f>
        <v/>
      </c>
      <c r="ED101">
        <f>IFERROR(INDEX(ADJ!$A$1:$BZ$1000,MATCH(PAYROLL!$D101,ADJ!A$1:A$500,0),MATCH(PAYROLL!ED$2,ADJ!$2:$2,0)),0)</f>
        <v/>
      </c>
      <c r="EE101">
        <f>IFERROR(INDEX(ADJ!$A$1:$BZ$1000,MATCH(PAYROLL!$D101,ADJ!A$1:A$500,0),MATCH(PAYROLL!EE$2,ADJ!$2:$2,0)),0)</f>
        <v/>
      </c>
      <c r="EF101">
        <f>IFERROR(INDEX(ADJ!$A$1:$BZ$1000,MATCH(PAYROLL!$D101,ADJ!A$1:A$500,0),MATCH(PAYROLL!EF$2,ADJ!$2:$2,0)),0)</f>
        <v/>
      </c>
      <c r="EG101">
        <f>IFERROR(INDEX(ADJ!$A$1:$BZ$1000,MATCH(PAYROLL!$D101,ADJ!A$1:A$500,0),MATCH(PAYROLL!EG$2,ADJ!$2:$2,0)),0)</f>
        <v/>
      </c>
      <c r="EH101">
        <f>IFERROR(INDEX(ADJ!$A$1:$BZ$1000,MATCH(PAYROLL!$D101,ADJ!A$1:A$500,0),MATCH(PAYROLL!EH$2,ADJ!$2:$2,0)),0)</f>
        <v/>
      </c>
      <c r="EI101">
        <f>IFERROR(INDEX(ADJ!$A$1:$BZ$1000,MATCH(PAYROLL!D101,ADJ!A$1:A$500,0),MATCH(PAYROLL!EI$2,ADJ!$2:$2,0)),0)</f>
        <v/>
      </c>
      <c r="EJ101">
        <f>IFERROR(INDEX(ADJ!$A$1:$BZ$1000,MATCH(PAYROLL!$D101,ADJ!A$1:A$500,0),MATCH(PAYROLL!EJ$2,ADJ!$2:$2,0)),0)</f>
        <v/>
      </c>
      <c r="EK101">
        <f>SUM(DZ101:EJ101)</f>
        <v/>
      </c>
    </row>
    <row r="102">
      <c r="A102" t="n">
        <v>100</v>
      </c>
      <c r="B102" t="inlineStr">
        <is>
          <t>Nguyễn Thị Phương Thanh</t>
        </is>
      </c>
      <c r="D102" t="inlineStr">
        <is>
          <t>160330-01</t>
        </is>
      </c>
      <c r="S102">
        <f>IFERROR(INDEX(PIS!$A$1:$BZ$1000,MATCH($D102,PIS!C$1:C$500,0),MATCH("Lương CB tháng trước",PIS!$1:$1,0)),0)</f>
        <v/>
      </c>
      <c r="T102">
        <f>IFERROR(INDEX(PIS!$A$1:$BZ$1000,MATCH($D102,PIS!C$1:C$500,0),MATCH("Lương CB hiện tại",PIS!$1:$1,0)),0)</f>
        <v/>
      </c>
      <c r="U102">
        <f>IFERROR(INDEX(PIS!$A$1:$BZ$1000,MATCH($D102,PIS!C$1:C$500,0),MATCH("Lương đóng BHBB",PIS!$1:$1,0)),0)</f>
        <v/>
      </c>
      <c r="V102">
        <f>IFERROR(INDEX(PIS!$A$1:$BZ$1000,MATCH($D102,PIS!C$1:C$500,0),MATCH(V$2,PIS!$2:$2,0)),0)</f>
        <v/>
      </c>
      <c r="W102">
        <f>IFERROR(INDEX(PIS!$A$1:$BZ$1000,MATCH($D102,PIS!C$1:C$500,0),MATCH(W$2,PIS!$2:$2,0)),0)</f>
        <v/>
      </c>
      <c r="X102">
        <f>IFERROR(INDEX(PIS!$A$1:$BZ$1000,MATCH($D102,PIS!C$1:C$500,0),MATCH(X$2,PIS!$2:$2,0)),0)</f>
        <v/>
      </c>
      <c r="Y102">
        <f>IFERROR(INDEX(PIS!$A$1:$BZ$1000,MATCH($D102,PIS!C$1:C$500,0),MATCH(Y$2,PIS!$2:$2,0)),0)</f>
        <v/>
      </c>
      <c r="Z102">
        <f>IFERROR(INDEX(PIS!$A$1:$BZ$1000,MATCH($D102,PIS!C$1:C$500,0),MATCH(Z$2,PIS!$2:$2,0)),0)</f>
        <v/>
      </c>
      <c r="AA102">
        <f>IFERROR(INDEX(PIS!$A$1:$BZ$1000,MATCH($D102,PIS!C$1:C$500,0),MATCH(AA$2,PIS!$2:$2,0)),0)</f>
        <v/>
      </c>
      <c r="AB102">
        <f>IFERROR(INDEX(PIS!$A$1:$BZ$1000,MATCH($D102,PIS!C$1:C$500,0),MATCH(AB$2,PIS!$2:$2,0)),0)</f>
        <v/>
      </c>
      <c r="AC102">
        <f>SUM(V102:AB102)</f>
        <v/>
      </c>
      <c r="AD102">
        <f>IFERROR(INDEX(TIMESHEET!$A$1:$AI$5000,MATCH($D102,TIMESHEET!A$1:A$500,0),MATCH("T100",TIMESHEET!$2:$2,0))-2,0)</f>
        <v/>
      </c>
      <c r="AE102">
        <f>IFERROR(INDEX(TIMESHEET!$A$1:$AI$5000,MATCH($D102,TIMESHEET!A$1:A$500,0),MATCH("T202",TIMESHEET!$2:$2,0)),0)</f>
        <v/>
      </c>
      <c r="AF102">
        <f>IFERROR(INDEX(TIMESHEET!$A$1:$AI$5000,MATCH($D102,TIMESHEET!A$1:A$500,0),MATCH("T302",TIMESHEET!$2:$2,0)),0)</f>
        <v/>
      </c>
      <c r="AG102">
        <f>IFERROR(INDEX(TIMESHEET!$A$1:$AI$5000,MATCH($D102,TIMESHEET!A$1:A$500,0),MATCH("T406",TIMESHEET!$2:$2,0)),0)</f>
        <v/>
      </c>
      <c r="AH102">
        <f>AE102+AG102</f>
        <v/>
      </c>
      <c r="AI102">
        <f>IFERROR(INDEX(TIMESHEET!$A$1:$AI$5000,MATCH($D102,TIMESHEET!A$1:A$500,0),MATCH("T701",TIMESHEET!$2:$2,0)),0)</f>
        <v/>
      </c>
      <c r="AJ102">
        <f>IFERROR(INDEX(TIMESHEET!$A$1:$AI$5000,MATCH($D102,TIMESHEET!B$1:B$500,0),MATCH("T320",TIMESHEET!$2:$2,0)),0)</f>
        <v/>
      </c>
      <c r="AK102">
        <f>IFERROR(IF(LEFT(INDEX(PIS!O$1:O$500,MATCH(D102,PIS!C$1:C$500)),1)="M",T102/AD102*SUM(AE102:AG102),T102*AD102),0)</f>
        <v/>
      </c>
      <c r="AL102">
        <f>IFERROR(INDEX(ADJ!$A$1:$BZ$1000,MATCH(PAYROLL!D102,ADJ!A$1:A$500,0),MATCH(PAYROLL!AL$2,ADJ!$2:$2,0)),0)</f>
        <v/>
      </c>
      <c r="AM102">
        <f>SUM(AK102:AL102)</f>
        <v/>
      </c>
      <c r="AN102">
        <f>IFERROR(ROUND(V102/$AD102*$AH102,0),0)</f>
        <v/>
      </c>
      <c r="AO102">
        <f>IFERROR(ROUND(W102/$AD102*$AH102,0),0)</f>
        <v/>
      </c>
      <c r="AP102">
        <f>IFERROR(ROUND(X102/$AD102*$AE102,0),0)</f>
        <v/>
      </c>
      <c r="AQ102">
        <f>IFERROR(ROUND(Y102/$AD102*$AH102,0),0)</f>
        <v/>
      </c>
      <c r="AR102">
        <f>IFERROR(ROUND(Z102/$AD102*$AH102,0),0)</f>
        <v/>
      </c>
      <c r="AS102">
        <f>IFERROR(ROUND(AA102/$AD102*$AH102,0),0)</f>
        <v/>
      </c>
      <c r="AT102">
        <f>IFERROR(IF((AE102+AF102+AG102)&gt;13,AB102,ROUND(AB102/AD102*AH102,0)),0)</f>
        <v/>
      </c>
      <c r="AU102">
        <f>IFERROR(INDEX(ADJ!$A$1:$BZ$1000,MATCH(PAYROLL!D102,ADJ!A$1:A$500,0),MATCH(PAYROLL!AU$2,ADJ!$2:$2,0)),0)</f>
        <v/>
      </c>
      <c r="AV102">
        <f>ROUND(SUM(AN102:AU102),0)</f>
        <v/>
      </c>
      <c r="AW102">
        <f>IFERROR(INDEX(TIMESHEET!$A$1:$AI$5000,MATCH(PAYROLL!D102,TIMESHEET!A$1:A$500,0),MATCH("T620",TIMESHEET!$2:$2,0)),0)</f>
        <v/>
      </c>
      <c r="AX102">
        <f>IFERROR(INDEX(TIMESHEET!$A$1:$AI$5000,MATCH(PAYROLL!D102,TIMESHEET!A$1:A$500,0),MATCH("T601",TIMESHEET!$2:$2,0)),0)</f>
        <v/>
      </c>
      <c r="AY102">
        <f>IFERROR(INDEX(TIMESHEET!$A$1:$AI$5000,MATCH(PAYROLL!D102,TIMESHEET!A$1:A$500,0),MATCH("T602",TIMESHEET!$2:$2,0)),0)</f>
        <v/>
      </c>
      <c r="AZ102">
        <f>IFERROR(INDEX(TIMESHEET!$A$1:$AI$5000,MATCH(PAYROLL!D102,TIMESHEET!A$1:A$500,0),MATCH("T603",TIMESHEET!$2:$2,0)),0)</f>
        <v/>
      </c>
      <c r="BA102">
        <f>IFERROR(INDEX(TIMESHEET!$A$1:$AI$5000,MATCH(PAYROLL!D102,TIMESHEET!A$1:A$500,0),MATCH("T611",TIMESHEET!$2:$2,0)),0)</f>
        <v/>
      </c>
      <c r="BB102">
        <f>IFERROR(INDEX(TIMESHEET!$A$1:$AI$5000,MATCH(PAYROLL!D102,TIMESHEET!A$1:A$500,0),MATCH("T612",TIMESHEET!$2:$2,0)),0)</f>
        <v/>
      </c>
      <c r="BC102">
        <f>IFERROR(INDEX(TIMESHEET!$A$1:$AI$5000,MATCH(PAYROLL!D102,TIMESHEET!A$1:A$500,0),MATCH("T613",TIMESHEET!$2:$2,0)),0)</f>
        <v/>
      </c>
      <c r="BD102">
        <f>IFERROR(INDEX(TIMESHEET!$A$1:$AI$5000,MATCH(PAYROLL!D102,TIMESHEET!A$1:A$500,0),MATCH("T500",TIMESHEET!$2:$2,0)),0)</f>
        <v/>
      </c>
      <c r="BE102">
        <f>IFERROR(IF(LEFT(INDEX(PIS!O$1:O$500,MATCH(D102,PIS!C$1:C$500)),1)="M",T102/AD102/8*(AW102+AX102*1.5+AY102*2+AZ102*3+BA102*2.1+BB102*2.7+BC102*3.9+BD102*0.3),T102/8*(AW102+AX102*1.5+AY102*2+AZ102*3+BA102*2.1+BB102*2.7+BC102*3.9+BD102*0.3)),0)</f>
        <v/>
      </c>
      <c r="BF102">
        <f>IFERROR(INDEX(ADJ!$A$1:$BZ$1000,MATCH(PAYROLL!$D102,ADJ!A$1:A$500,0),MATCH(PAYROLL!BF$2,ADJ!$2:$2,0)),0)</f>
        <v/>
      </c>
      <c r="BG102">
        <f>IFERROR(INDEX(ADJ!$A$1:$BZ$1000,MATCH(PAYROLL!D102,ADJ!A$1:A$500,0),MATCH(PAYROLL!BG$2,ADJ!$2:$2,0)),0)</f>
        <v/>
      </c>
      <c r="BH102">
        <f>IFERROR(INDEX(ADJ!$A$1:$BZ$1000,MATCH(PAYROLL!D102,ADJ!A$1:A$500,0),MATCH(PAYROLL!BH$2,ADJ!$2:$2,0)),0)</f>
        <v/>
      </c>
      <c r="BI102">
        <f>IFERROR(INDEX(ADJ!$A$1:$BZ$1000,MATCH(PAYROLL!D102,ADJ!A$1:A$500,0),MATCH(PAYROLL!BI$2,ADJ!$2:$2,0)),0)</f>
        <v/>
      </c>
      <c r="BJ102">
        <f>IFERROR(INDEX(ADJ!$A$1:$BZ$1000,MATCH(PAYROLL!D102,ADJ!A$1:A$500,0),MATCH(PAYROLL!BJ$2,ADJ!$2:$2,0)),0)</f>
        <v/>
      </c>
      <c r="BK102">
        <f>SUM(BF102:BJ102)</f>
        <v/>
      </c>
      <c r="BL102">
        <f>IFERROR(INDEX(ADJ!$A$1:$BZ$1000,MATCH(PAYROLL!D102,ADJ!A$1:A$500,0),MATCH(PAYROLL!BL$2,ADJ!$2:$2,0)),0)</f>
        <v/>
      </c>
      <c r="BM102">
        <f>IFERROR(INDEX(ADJ!$A$1:$BZ$1000,MATCH(PAYROLL!D102,ADJ!A$1:A$500,0),MATCH(PAYROLL!BM$2,ADJ!$2:$2,0)),0)</f>
        <v/>
      </c>
      <c r="BN102">
        <f>IFERROR(INDEX(ADJ!$A$1:$BZ$1000,MATCH(PAYROLL!D102,ADJ!A$1:A$500,0),MATCH(PAYROLL!BN$2,ADJ!$2:$2,0)),0)</f>
        <v/>
      </c>
      <c r="BO102">
        <f>IFERROR(INDEX(ADJ!$A$1:$BZ$1000,MATCH(PAYROLL!D102,ADJ!A$1:A$500,0),MATCH(PAYROLL!BO$2,ADJ!$2:$2,0)),0)</f>
        <v/>
      </c>
      <c r="BP102">
        <f>SUM(AM102,AV102,BE102,BK102,BL102:BO102)</f>
        <v/>
      </c>
      <c r="BQ102">
        <f>BO102</f>
        <v/>
      </c>
      <c r="BR102">
        <f>IFERROR(ROUND(IF(LEFT(INDEX(PIS!O$1:O$500,MATCH(D102,PIS!C$1:C$500)),1)="D",T102/8*(BD102*0.3),IF(LEFT(INDEX(PIS!O$1:O$500,MATCH(D102,PIS!C$1:C$500)),1)="H",T102*($BD102*0.3),T102/$AD102/8*($BD102*0.3))),0),0)</f>
        <v/>
      </c>
      <c r="BS102">
        <f>IF(AP102&lt;1,0,MIN(AP102,730000))</f>
        <v/>
      </c>
      <c r="BT102">
        <f>IFERROR(ROUND((BE102-SUM(AW102:BC102)*T102/AD102/8),0)-BR102,0)</f>
        <v/>
      </c>
      <c r="BU102">
        <f>AO102</f>
        <v/>
      </c>
      <c r="BV102">
        <f>SUM(BQ102:BU102)</f>
        <v/>
      </c>
      <c r="BW102">
        <f>BP102-BV102</f>
        <v/>
      </c>
      <c r="BX102">
        <f>IFERROR(IF(RIGHT(INDEX(PIS!O$1:O$500,MATCH(D102,PIS!C$1:C$500)),5)="Gross",MIN(U102+V102,VLOOKUP("R700",TSC!B:C,2,0)*VLOOKUP("R101",TSC!B:C,2,0))*VLOOKUP("R701",TSC!B:C,2,0)%,0),0)</f>
        <v/>
      </c>
      <c r="BY102">
        <f>IFERROR(IF(RIGHT(INDEX(PIS!O$1:O$500,MATCH(D102,PIS!C$1:C$500)),5)="Gross",MIN(U102+V102,VLOOKUP("R700",TSC!B:C,2,0)*VLOOKUP("R101",TSC!B:C,2,0))*VLOOKUP("T704",TSC!B:C,2,0)%,0),0)</f>
        <v/>
      </c>
      <c r="BZ102">
        <f>IFERROR(IF(RIGHT(INDEX(PIS!O$1:O$500,MATCH(D102,PIS!C$1:C$500)),5)="Gross",MIN(U102+V102,VLOOKUP("R700",TSC!B:C,2,0)*VLOOKUP("1",TSC!F:G,2,0))*VLOOKUP("T705",TSC!B:C,2,0)%,0),0)</f>
        <v/>
      </c>
      <c r="CA102">
        <f>IFERROR(INDEX(ADJ!$A$1:$BZ$1000,MATCH(PAYROLL!D102,ADJ!A$1:A$500,0),MATCH(PAYROLL!CA$2,ADJ!$2:$2,0)),0)</f>
        <v/>
      </c>
      <c r="CB102">
        <f>IFERROR(INDEX(ADJ!$A$1:$BZ$1000,MATCH(PAYROLL!D102,ADJ!A$1:A$500,0),MATCH(PAYROLL!CB$2,ADJ!$2:$2,0)),0)</f>
        <v/>
      </c>
      <c r="CC102">
        <f>SUM(BX102:CB102)</f>
        <v/>
      </c>
      <c r="CD102">
        <f>IFERROR(INDEX(PIS!$A$1:$BZ$1000,MATCH(PAYROLL!D102,PIS!C$1:C$500,0),MATCH(PAYROLL!CD$1,PIS!$1:$1,0)),0)</f>
        <v/>
      </c>
      <c r="CE102">
        <f>IFERROR(IF(OR(INDEX(PIS!P$1:P$500,MATCH(D102,PIS!C$1:C$500,0))="LT2",INDEX(PIS!P$1:P$500,MATCH(D102,PIS!C$1:C$500,0))="P10"),0,SUM(CC102,CD102*VLOOKUP("R601",TSC!B:C,2,0),VLOOKUP("R602",TSC!B:C,2,0))),0)</f>
        <v/>
      </c>
      <c r="CF102">
        <f>MAX(BW102-CE102,0)</f>
        <v/>
      </c>
      <c r="CG102">
        <f>IFERROR(IF(OR(RIGHT(INDEX(PIS!P$1:P$500,MATCH(D102,PIS!C$1:C$500)),5)="P10",RIGHT(INDEX(PIS!P$1:P$500,MATCH(D102,PIS!C$1:C$500)),5)="CK"),0,IF(CF102&lt;=5000000,CF102*5%,IF(CF102&lt;=10000000,CF102*10%-250000,IF(CF102&lt;=18000000,CF102*15%-750000,IF(CF102&lt;=32000000,CF102*20%-1650000,IF(CF102&lt;=52000000,CF102*25%-3250000,IF(CF102&lt;=80000000,BH102*30%-5850000,CF102*35%-9850000))))))),0)</f>
        <v/>
      </c>
      <c r="CH102">
        <f>IFERROR(IF(OR(INDEX(PIS!P$1:P$500,MATCH(D102,PIS!C$1:C$500))="LT",INDEX(PIS!P$1:P$500,MATCH(D102,PIS!C$1:C$500))="CK"),0,IF(CF102&lt;2000000,0,CF102*10%)),0)</f>
        <v/>
      </c>
      <c r="CI102">
        <f>IFERROR(INDEX(ADJ!$A$1:$BZ$1000,MATCH(PAYROLL!D102,ADJ!A$1:A$500,0),MATCH(PAYROLL!CI$2,ADJ!$2:$2,0)),0)</f>
        <v/>
      </c>
      <c r="CJ102">
        <f>IFERROR(INDEX(ADJ!$A$1:$BZ$1000,MATCH(PAYROLL!D102,ADJ!A$1:A$500,0),MATCH(PAYROLL!CJ$2,ADJ!$2:$2,0)),0)</f>
        <v/>
      </c>
      <c r="CK102">
        <f>IFERROR(INDEX(ADJ!$A$1:$BZ$1000,MATCH(PAYROLL!D102,ADJ!A$1:A$500,0),MATCH(PAYROLL!CK$2,ADJ!$2:$2,0)),0)</f>
        <v/>
      </c>
      <c r="CL102">
        <f>SUM(CG102:CK102)</f>
        <v/>
      </c>
      <c r="CM102">
        <f>ROUND(SUM(CH102:CK102),0)</f>
        <v/>
      </c>
      <c r="CN102">
        <f>IFERROR(INDEX(CSDA!D$1:D$500,MATCH($CN$2,CSDA!C$1:C$500,0))*INDEX(PIS!V$1:V$500,MATCH(D102,PIS!C$1:C$500))+INDEX(ADJ!$A$1:$BZ$1000,MATCH(PAYROLL!D102,ADJ!A$1:A$500,0),MATCH(PAYROLL!CN$2,ADJ!$2:$2,0)),0)</f>
        <v/>
      </c>
      <c r="CO102">
        <f>IFERROR(INDEX(ADJ!$A$1:$BZ$1000,MATCH(PAYROLL!D102,ADJ!A$1:A$500,0),MATCH(PAYROLL!CO$2,ADJ!$2:$2,0)),0)</f>
        <v/>
      </c>
      <c r="CP102">
        <f>IFERROR(INDEX(ADJ!$A$1:$BZ$1000,MATCH(PAYROLL!D102,ADJ!A$1:A$500,0),MATCH(PAYROLL!CP$2,ADJ!$2:$2,0)),0)</f>
        <v/>
      </c>
      <c r="CQ102">
        <f>BP102-CL102-CI102-CM102-CN102-CO102-CP102-CC102</f>
        <v/>
      </c>
      <c r="CR102">
        <f>IFERROR(IF(RIGHT(INDEX(PIS!O$1:O$500,MATCH(D102,PIS!C$1:C$500,0)),5)="Gross",MIN(U102+V102,VLOOKUP("R700",TSC!B:C,2,0)*VLOOKUP("R101",TSC!B:C,2,0))*(VLOOKUP("T711",TSC!B:C,2,0)+VLOOKUP("T712",TSC!B:C,2,0))%,MIN(T102+V102,VLOOKUP("R700",TSC!B:C,2,0)*VLOOKUP("R101",TSC!B:C,2,0))*(VLOOKUP("T711",TSC!B:C,2,0)+VLOOKUP("T712",TSC!B:C,2,0)+VLOOKUP("R701",TSC!B:C,2,0))%),0)</f>
        <v/>
      </c>
      <c r="CS102">
        <f>IFERROR(IF(RIGHT(INDEX(PIS!O$1:O$500,MATCH(D102,PIS!C$1:C$500,0)),5)="Gross",MIN(U102+V102,VLOOKUP("R700",TSC!B:C,2,0)*VLOOKUP("R101",TSC!B:C,2,0))*(VLOOKUP("T714",TSC!B:C,2,0))%,MIN(T102+V102,VLOOKUP("R700",TSC!B:C,2,0)*VLOOKUP("R101",TSC!B:C,2,0))*(VLOOKUP("T704",TSC!B:C,2,0)+VLOOKUP("T714",TSC!B:C,2,0))%),0)</f>
        <v/>
      </c>
      <c r="CT102">
        <f>IFERROR(IF(RIGHT(INDEX(PIS!O$1:O$500,MATCH(D102,PIS!C$1:C$500,0)),5)="Gross",MIN(U102+V102,VLOOKUP("R700",TSC!B:C,2,0)*VLOOKUP("R101",TSC!B:C,2,0))*VLOOKUP("T705",TSC!B:C,2,0)%,MIN(T102+V102,VLOOKUP("R700",TSC!B:C,2,0)*VLOOKUP("R101",TSC!B:C,2,0))*VLOOKUP("T705",TSC!B:C,2,0)%),0)</f>
        <v/>
      </c>
      <c r="CU102">
        <f>IFERROR(IF(RIGHT(INDEX(PIS!O$1:O$500,MATCH(D102,PIS!C$1:C$500,0)),5)="Gross",MIN(U102+V102,VLOOKUP("R700",TSC!B:C,2,0)*VLOOKUP("R101",TSC!B:C,2,0))*(VLOOKUP("T713",TSC!B:C,2,0))%,MIN(T102+V102,VLOOKUP("R700",TSC!B:C,2,0)*VLOOKUP("R101",TSC!B:C,2,0))*(VLOOKUP("T713",TSC!B:C,2,0))%),0)</f>
        <v/>
      </c>
      <c r="CV102">
        <f>IFERROR(INDEX(ADJ!$A$1:$BZ$1000,MATCH(PAYROLL!D102,ADJ!A$1:A$500,0),MATCH(PAYROLL!CV$2,ADJ!$2:$2,0)),0)</f>
        <v/>
      </c>
      <c r="CW102">
        <f>IFERROR(INDEX(ADJ!$A$1:$BZ$1000,MATCH(PAYROLL!D102,ADJ!A$1:A$500,0),MATCH(PAYROLL!CW$2,ADJ!$2:$2,0)),0)</f>
        <v/>
      </c>
      <c r="CX102">
        <f>SUM(CR102:CW102)</f>
        <v/>
      </c>
      <c r="CY102">
        <f>ROUND(IF(CR102&gt;0,T102+V102*VLOOKUP("R202",TSC!$B$1:$C$500,2,0),0),0)</f>
        <v/>
      </c>
      <c r="CZ102">
        <f>IFERROR(INDEX(CSDA!D$1:D$500,MATCH($CZ$2,CSDA!C$1:C$500,0)),0)</f>
        <v/>
      </c>
      <c r="DA102">
        <f>ROUND(T102*0.7%,0)</f>
        <v/>
      </c>
      <c r="DB102">
        <f>ROUND(T102/12,0)</f>
        <v/>
      </c>
      <c r="DC102">
        <f ref="DC102" t="array">IFERROR(INDEX(CSDA!D$1:D$500,MATCH("Trích giữ"&amp;PAYROLL!DC$2,CSDA!A$1:A$500&amp;CSDA!C$1:C$500,0)),0)</f>
        <v/>
      </c>
      <c r="DD102">
        <f ref="DD102" t="array">IFERROR(INDEX(CSDA!D$1:D$500,MATCH("Trích giữ"&amp;PAYROLL!DD$2,CSDA!A$1:A$500&amp;CSDA!C$1:C$500,0)),0)</f>
        <v/>
      </c>
      <c r="DE102">
        <f ref="DE102" t="array">IFERROR(INDEX(CSDA!D$1:D$500,MATCH("Trích giữ"&amp;PAYROLL!DE$2,CSDA!A$1:A$500&amp;CSDA!C$1:C$500,0)),0)</f>
        <v/>
      </c>
      <c r="DF102">
        <f>IFERROR(INDEX(CSDA!D$1:D$500,MATCH(PAYROLL!DF$2,CSDA!C$1:C$500,0)),0)</f>
        <v/>
      </c>
      <c r="DG102">
        <f ref="DG102" t="array">IFERROR(INDEX(CSDA!D$1:D$500,MATCH("Trích giữ"&amp;PAYROLL!DG$2,CSDA!A$1:A$500&amp;CSDA!C$1:C$500,0)),0)</f>
        <v/>
      </c>
      <c r="DH102">
        <f>ROUND(T102/26,0)</f>
        <v/>
      </c>
      <c r="DI102">
        <f ref="DI102" t="array">IFERROR(INDEX(CSDA!D$1:D$500,MATCH("Trích giữ"&amp;PAYROLL!DI$2,CSDA!A$1:A$500&amp;CSDA!C$1:C$500,0)),0)</f>
        <v/>
      </c>
      <c r="DJ102">
        <f>IF(U102=0,T102*21.5%-BL102,0)</f>
        <v/>
      </c>
      <c r="DK102">
        <f ref="DK102" t="array">IFERROR(INDEX(CSDA!D$1:D$500,MATCH("Trích giữ"&amp;PAYROLL!DK$2,CSDA!A$1:A$500&amp;CSDA!C$1:C$500,0)),0)</f>
        <v/>
      </c>
      <c r="DL102">
        <f>IFERROR(INDEX(CSDA!D$1:D$500,MATCH(PAYROLL!DL$2,CSDA!C$1:C$500,0))/12,0)</f>
        <v/>
      </c>
      <c r="DM102">
        <f>SUM(DB102:DL102)</f>
        <v/>
      </c>
      <c r="DN102">
        <f>IFERROR(INDEX(ADJ!$A$1:$BZ$1000,MATCH(PAYROLL!D102,ADJ!A$1:A$500,0),MATCH(PAYROLL!DN$2,ADJ!$2:$2,0)),0)</f>
        <v/>
      </c>
      <c r="DO102">
        <f>IFERROR(SUM(BP102,DM102:DN102,CX102:DA102)-DT102,0)</f>
        <v/>
      </c>
      <c r="DP102">
        <f ref="DP102" t="array">SUM(BW102*IFERROR(INDEX(CSDA!D$1:D$500,MATCH(BW$2,CSDA!C$1:C$500,0)),0)%,CX102*IFERROR(INDEX(CSDA!D$1:D$500,MATCH(CX$2,CSDA!C$1:C$500,0)),0)%,DA102*IFERROR(INDEX(CSDA!D$1:D$500,MATCH(DA$2,CSDA!C$1:C$500,0)),0)%,DB102*IFERROR(INDEX(CSDA!D$1:D$500,MATCH(DB$2,CSDA!C$1:C$500,0)),0)%,DF102*IFERROR(INDEX(CSDA!D$1:D$500,MATCH("Phí dịch vụ"&amp;PAYROLL!DF$2,CSDA!A$1:A$500&amp;CSDA!C$1:C$500,0)),0)%,DC102*IFERROR(INDEX(CSDA!D$1:D$500,MATCH("Phí dịch vụ"&amp;PAYROLL!DC$2,CSDA!A$1:A$500&amp;CSDA!C$1:C$500,0)),0)%,DH102*IFERROR(INDEX(CSDA!D$1:D$500,MATCH("Phí dịch vụ"&amp;PAYROLL!DH$2,CSDA!A$1:A$500&amp;CSDA!C$1:C$500,0)),0)%,DJ102*IFERROR(INDEX(CSDA!D$1:D$500,MATCH("Phí dịch vụ"&amp;PAYROLL!DJ$2,CSDA!A$1:A$500&amp;CSDA!C$1:C$500,0)),0)%,BN102*IFERROR(INDEX(CSDA!D$1:D$500,MATCH(BN$2,CSDA!C$1:C$500,0)),0)%)-BN102*7%</f>
        <v/>
      </c>
      <c r="DQ102">
        <f>IFERROR(INDEX(ADJ!$A$1:$BZ$1000,MATCH(PAYROLL!D102,ADJ!A$1:A$500,0),MATCH(PAYROLL!DQ$2,ADJ!$2:$2,0)),0)</f>
        <v/>
      </c>
      <c r="DR102">
        <f>IFERROR(INDEX(ADJ!$A$1:$BZ$1000,MATCH(PAYROLL!D102,ADJ!A$1:A$500,0),MATCH(PAYROLL!DR$2,ADJ!$2:$2,0)),0)</f>
        <v/>
      </c>
      <c r="DS102">
        <f>SUM(DP102:DR102)</f>
        <v/>
      </c>
      <c r="DT102">
        <f>EK102</f>
        <v/>
      </c>
      <c r="DU102">
        <f>SUM(DO102:DR102)</f>
        <v/>
      </c>
      <c r="DV102">
        <f>ROUND(DU102*0.1,0)</f>
        <v/>
      </c>
      <c r="DW102">
        <f>DU102+DV102</f>
        <v/>
      </c>
      <c r="DZ102">
        <f>IFERROR(INDEX(ADJ!$A$1:$BZ$1000,MATCH(PAYROLL!$D102,ADJ!A$1:A$500,0),MATCH(PAYROLL!DZ$2,ADJ!$2:$2,0)),0)</f>
        <v/>
      </c>
      <c r="EA102">
        <f>IFERROR(INDEX(ADJ!$A$1:$BZ$1000,MATCH(PAYROLL!$D102,ADJ!A$1:A$500,0),MATCH(PAYROLL!EA$2,ADJ!$2:$2,0)),0)</f>
        <v/>
      </c>
      <c r="EB102">
        <f>IFERROR(INDEX(ADJ!$A$1:$BZ$1000,MATCH(PAYROLL!$D102,ADJ!A$1:A$500,0),MATCH(PAYROLL!EB$2,ADJ!$2:$2,0)),0)</f>
        <v/>
      </c>
      <c r="EC102">
        <f>IFERROR(INDEX(ADJ!$A$1:$BZ$1000,MATCH(PAYROLL!$D102,ADJ!A$1:A$500,0),MATCH(PAYROLL!EC$2,ADJ!$2:$2,0)),0)</f>
        <v/>
      </c>
      <c r="ED102">
        <f>IFERROR(INDEX(ADJ!$A$1:$BZ$1000,MATCH(PAYROLL!$D102,ADJ!A$1:A$500,0),MATCH(PAYROLL!ED$2,ADJ!$2:$2,0)),0)</f>
        <v/>
      </c>
      <c r="EE102">
        <f>IFERROR(INDEX(ADJ!$A$1:$BZ$1000,MATCH(PAYROLL!$D102,ADJ!A$1:A$500,0),MATCH(PAYROLL!EE$2,ADJ!$2:$2,0)),0)</f>
        <v/>
      </c>
      <c r="EF102">
        <f>IFERROR(INDEX(ADJ!$A$1:$BZ$1000,MATCH(PAYROLL!$D102,ADJ!A$1:A$500,0),MATCH(PAYROLL!EF$2,ADJ!$2:$2,0)),0)</f>
        <v/>
      </c>
      <c r="EG102">
        <f>IFERROR(INDEX(ADJ!$A$1:$BZ$1000,MATCH(PAYROLL!$D102,ADJ!A$1:A$500,0),MATCH(PAYROLL!EG$2,ADJ!$2:$2,0)),0)</f>
        <v/>
      </c>
      <c r="EH102">
        <f>IFERROR(INDEX(ADJ!$A$1:$BZ$1000,MATCH(PAYROLL!$D102,ADJ!A$1:A$500,0),MATCH(PAYROLL!EH$2,ADJ!$2:$2,0)),0)</f>
        <v/>
      </c>
      <c r="EI102">
        <f>IFERROR(INDEX(ADJ!$A$1:$BZ$1000,MATCH(PAYROLL!D102,ADJ!A$1:A$500,0),MATCH(PAYROLL!EI$2,ADJ!$2:$2,0)),0)</f>
        <v/>
      </c>
      <c r="EJ102">
        <f>IFERROR(INDEX(ADJ!$A$1:$BZ$1000,MATCH(PAYROLL!$D102,ADJ!A$1:A$500,0),MATCH(PAYROLL!EJ$2,ADJ!$2:$2,0)),0)</f>
        <v/>
      </c>
      <c r="EK102">
        <f>SUM(DZ102:EJ102)</f>
        <v/>
      </c>
    </row>
    <row r="103">
      <c r="A103" t="n">
        <v>101</v>
      </c>
      <c r="B103" t="inlineStr">
        <is>
          <t>Chu Thành Đạt</t>
        </is>
      </c>
      <c r="D103" t="inlineStr">
        <is>
          <t>160332-01</t>
        </is>
      </c>
      <c r="S103">
        <f>IFERROR(INDEX(PIS!$A$1:$BZ$1000,MATCH($D103,PIS!C$1:C$500,0),MATCH("Lương CB tháng trước",PIS!$1:$1,0)),0)</f>
        <v/>
      </c>
      <c r="T103">
        <f>IFERROR(INDEX(PIS!$A$1:$BZ$1000,MATCH($D103,PIS!C$1:C$500,0),MATCH("Lương CB hiện tại",PIS!$1:$1,0)),0)</f>
        <v/>
      </c>
      <c r="U103">
        <f>IFERROR(INDEX(PIS!$A$1:$BZ$1000,MATCH($D103,PIS!C$1:C$500,0),MATCH("Lương đóng BHBB",PIS!$1:$1,0)),0)</f>
        <v/>
      </c>
      <c r="V103">
        <f>IFERROR(INDEX(PIS!$A$1:$BZ$1000,MATCH($D103,PIS!C$1:C$500,0),MATCH(V$2,PIS!$2:$2,0)),0)</f>
        <v/>
      </c>
      <c r="W103">
        <f>IFERROR(INDEX(PIS!$A$1:$BZ$1000,MATCH($D103,PIS!C$1:C$500,0),MATCH(W$2,PIS!$2:$2,0)),0)</f>
        <v/>
      </c>
      <c r="X103">
        <f>IFERROR(INDEX(PIS!$A$1:$BZ$1000,MATCH($D103,PIS!C$1:C$500,0),MATCH(X$2,PIS!$2:$2,0)),0)</f>
        <v/>
      </c>
      <c r="Y103">
        <f>IFERROR(INDEX(PIS!$A$1:$BZ$1000,MATCH($D103,PIS!C$1:C$500,0),MATCH(Y$2,PIS!$2:$2,0)),0)</f>
        <v/>
      </c>
      <c r="Z103">
        <f>IFERROR(INDEX(PIS!$A$1:$BZ$1000,MATCH($D103,PIS!C$1:C$500,0),MATCH(Z$2,PIS!$2:$2,0)),0)</f>
        <v/>
      </c>
      <c r="AA103">
        <f>IFERROR(INDEX(PIS!$A$1:$BZ$1000,MATCH($D103,PIS!C$1:C$500,0),MATCH(AA$2,PIS!$2:$2,0)),0)</f>
        <v/>
      </c>
      <c r="AB103">
        <f>IFERROR(INDEX(PIS!$A$1:$BZ$1000,MATCH($D103,PIS!C$1:C$500,0),MATCH(AB$2,PIS!$2:$2,0)),0)</f>
        <v/>
      </c>
      <c r="AC103">
        <f>SUM(V103:AB103)</f>
        <v/>
      </c>
      <c r="AD103">
        <f>IFERROR(INDEX(TIMESHEET!$A$1:$AI$5000,MATCH($D103,TIMESHEET!A$1:A$500,0),MATCH("T100",TIMESHEET!$2:$2,0))-2,0)</f>
        <v/>
      </c>
      <c r="AE103">
        <f>IFERROR(INDEX(TIMESHEET!$A$1:$AI$5000,MATCH($D103,TIMESHEET!A$1:A$500,0),MATCH("T202",TIMESHEET!$2:$2,0)),0)</f>
        <v/>
      </c>
      <c r="AF103">
        <f>IFERROR(INDEX(TIMESHEET!$A$1:$AI$5000,MATCH($D103,TIMESHEET!A$1:A$500,0),MATCH("T302",TIMESHEET!$2:$2,0)),0)</f>
        <v/>
      </c>
      <c r="AG103">
        <f>IFERROR(INDEX(TIMESHEET!$A$1:$AI$5000,MATCH($D103,TIMESHEET!A$1:A$500,0),MATCH("T406",TIMESHEET!$2:$2,0)),0)</f>
        <v/>
      </c>
      <c r="AH103">
        <f>AE103+AG103</f>
        <v/>
      </c>
      <c r="AI103">
        <f>IFERROR(INDEX(TIMESHEET!$A$1:$AI$5000,MATCH($D103,TIMESHEET!A$1:A$500,0),MATCH("T701",TIMESHEET!$2:$2,0)),0)</f>
        <v/>
      </c>
      <c r="AJ103">
        <f>IFERROR(INDEX(TIMESHEET!$A$1:$AI$5000,MATCH($D103,TIMESHEET!B$1:B$500,0),MATCH("T320",TIMESHEET!$2:$2,0)),0)</f>
        <v/>
      </c>
      <c r="AK103">
        <f>IFERROR(IF(LEFT(INDEX(PIS!O$1:O$500,MATCH(D103,PIS!C$1:C$500)),1)="M",T103/AD103*SUM(AE103:AG103),T103*AD103),0)</f>
        <v/>
      </c>
      <c r="AL103">
        <f>IFERROR(INDEX(ADJ!$A$1:$BZ$1000,MATCH(PAYROLL!D103,ADJ!A$1:A$500,0),MATCH(PAYROLL!AL$2,ADJ!$2:$2,0)),0)</f>
        <v/>
      </c>
      <c r="AM103">
        <f>SUM(AK103:AL103)</f>
        <v/>
      </c>
      <c r="AN103">
        <f>IFERROR(ROUND(V103/$AD103*$AH103,0),0)</f>
        <v/>
      </c>
      <c r="AO103">
        <f>IFERROR(ROUND(W103/$AD103*$AH103,0),0)</f>
        <v/>
      </c>
      <c r="AP103">
        <f>IFERROR(ROUND(X103/$AD103*$AE103,0),0)</f>
        <v/>
      </c>
      <c r="AQ103">
        <f>IFERROR(ROUND(Y103/$AD103*$AH103,0),0)</f>
        <v/>
      </c>
      <c r="AR103">
        <f>IFERROR(ROUND(Z103/$AD103*$AH103,0),0)</f>
        <v/>
      </c>
      <c r="AS103">
        <f>IFERROR(ROUND(AA103/$AD103*$AH103,0),0)</f>
        <v/>
      </c>
      <c r="AT103">
        <f>IFERROR(IF((AE103+AF103+AG103)&gt;13,AB103,ROUND(AB103/AD103*AH103,0)),0)</f>
        <v/>
      </c>
      <c r="AU103">
        <f>IFERROR(INDEX(ADJ!$A$1:$BZ$1000,MATCH(PAYROLL!D103,ADJ!A$1:A$500,0),MATCH(PAYROLL!AU$2,ADJ!$2:$2,0)),0)</f>
        <v/>
      </c>
      <c r="AV103">
        <f>ROUND(SUM(AN103:AU103),0)</f>
        <v/>
      </c>
      <c r="AW103">
        <f>IFERROR(INDEX(TIMESHEET!$A$1:$AI$5000,MATCH(PAYROLL!D103,TIMESHEET!A$1:A$500,0),MATCH("T620",TIMESHEET!$2:$2,0)),0)</f>
        <v/>
      </c>
      <c r="AX103">
        <f>IFERROR(INDEX(TIMESHEET!$A$1:$AI$5000,MATCH(PAYROLL!D103,TIMESHEET!A$1:A$500,0),MATCH("T601",TIMESHEET!$2:$2,0)),0)</f>
        <v/>
      </c>
      <c r="AY103">
        <f>IFERROR(INDEX(TIMESHEET!$A$1:$AI$5000,MATCH(PAYROLL!D103,TIMESHEET!A$1:A$500,0),MATCH("T602",TIMESHEET!$2:$2,0)),0)</f>
        <v/>
      </c>
      <c r="AZ103">
        <f>IFERROR(INDEX(TIMESHEET!$A$1:$AI$5000,MATCH(PAYROLL!D103,TIMESHEET!A$1:A$500,0),MATCH("T603",TIMESHEET!$2:$2,0)),0)</f>
        <v/>
      </c>
      <c r="BA103">
        <f>IFERROR(INDEX(TIMESHEET!$A$1:$AI$5000,MATCH(PAYROLL!D103,TIMESHEET!A$1:A$500,0),MATCH("T611",TIMESHEET!$2:$2,0)),0)</f>
        <v/>
      </c>
      <c r="BB103">
        <f>IFERROR(INDEX(TIMESHEET!$A$1:$AI$5000,MATCH(PAYROLL!D103,TIMESHEET!A$1:A$500,0),MATCH("T612",TIMESHEET!$2:$2,0)),0)</f>
        <v/>
      </c>
      <c r="BC103">
        <f>IFERROR(INDEX(TIMESHEET!$A$1:$AI$5000,MATCH(PAYROLL!D103,TIMESHEET!A$1:A$500,0),MATCH("T613",TIMESHEET!$2:$2,0)),0)</f>
        <v/>
      </c>
      <c r="BD103">
        <f>IFERROR(INDEX(TIMESHEET!$A$1:$AI$5000,MATCH(PAYROLL!D103,TIMESHEET!A$1:A$500,0),MATCH("T500",TIMESHEET!$2:$2,0)),0)</f>
        <v/>
      </c>
      <c r="BE103">
        <f>IFERROR(IF(LEFT(INDEX(PIS!O$1:O$500,MATCH(D103,PIS!C$1:C$500)),1)="M",T103/AD103/8*(AW103+AX103*1.5+AY103*2+AZ103*3+BA103*2.1+BB103*2.7+BC103*3.9+BD103*0.3),T103/8*(AW103+AX103*1.5+AY103*2+AZ103*3+BA103*2.1+BB103*2.7+BC103*3.9+BD103*0.3)),0)</f>
        <v/>
      </c>
      <c r="BF103">
        <f>IFERROR(INDEX(ADJ!$A$1:$BZ$1000,MATCH(PAYROLL!$D103,ADJ!A$1:A$500,0),MATCH(PAYROLL!BF$2,ADJ!$2:$2,0)),0)</f>
        <v/>
      </c>
      <c r="BG103">
        <f>IFERROR(INDEX(ADJ!$A$1:$BZ$1000,MATCH(PAYROLL!D103,ADJ!A$1:A$500,0),MATCH(PAYROLL!BG$2,ADJ!$2:$2,0)),0)</f>
        <v/>
      </c>
      <c r="BH103">
        <f>IFERROR(INDEX(ADJ!$A$1:$BZ$1000,MATCH(PAYROLL!D103,ADJ!A$1:A$500,0),MATCH(PAYROLL!BH$2,ADJ!$2:$2,0)),0)</f>
        <v/>
      </c>
      <c r="BI103">
        <f>IFERROR(INDEX(ADJ!$A$1:$BZ$1000,MATCH(PAYROLL!D103,ADJ!A$1:A$500,0),MATCH(PAYROLL!BI$2,ADJ!$2:$2,0)),0)</f>
        <v/>
      </c>
      <c r="BJ103">
        <f>IFERROR(INDEX(ADJ!$A$1:$BZ$1000,MATCH(PAYROLL!D103,ADJ!A$1:A$500,0),MATCH(PAYROLL!BJ$2,ADJ!$2:$2,0)),0)</f>
        <v/>
      </c>
      <c r="BK103">
        <f>SUM(BF103:BJ103)</f>
        <v/>
      </c>
      <c r="BL103">
        <f>IFERROR(INDEX(ADJ!$A$1:$BZ$1000,MATCH(PAYROLL!D103,ADJ!A$1:A$500,0),MATCH(PAYROLL!BL$2,ADJ!$2:$2,0)),0)</f>
        <v/>
      </c>
      <c r="BM103">
        <f>IFERROR(INDEX(ADJ!$A$1:$BZ$1000,MATCH(PAYROLL!D103,ADJ!A$1:A$500,0),MATCH(PAYROLL!BM$2,ADJ!$2:$2,0)),0)</f>
        <v/>
      </c>
      <c r="BN103">
        <f>IFERROR(INDEX(ADJ!$A$1:$BZ$1000,MATCH(PAYROLL!D103,ADJ!A$1:A$500,0),MATCH(PAYROLL!BN$2,ADJ!$2:$2,0)),0)</f>
        <v/>
      </c>
      <c r="BO103">
        <f>IFERROR(INDEX(ADJ!$A$1:$BZ$1000,MATCH(PAYROLL!D103,ADJ!A$1:A$500,0),MATCH(PAYROLL!BO$2,ADJ!$2:$2,0)),0)</f>
        <v/>
      </c>
      <c r="BP103">
        <f>SUM(AM103,AV103,BE103,BK103,BL103:BO103)</f>
        <v/>
      </c>
      <c r="BQ103">
        <f>BO103</f>
        <v/>
      </c>
      <c r="BR103">
        <f>IFERROR(ROUND(IF(LEFT(INDEX(PIS!O$1:O$500,MATCH(D103,PIS!C$1:C$500)),1)="D",T103/8*(BD103*0.3),IF(LEFT(INDEX(PIS!O$1:O$500,MATCH(D103,PIS!C$1:C$500)),1)="H",T103*($BD103*0.3),T103/$AD103/8*($BD103*0.3))),0),0)</f>
        <v/>
      </c>
      <c r="BS103">
        <f>IF(AP103&lt;1,0,MIN(AP103,730000))</f>
        <v/>
      </c>
      <c r="BT103">
        <f>IFERROR(ROUND((BE103-SUM(AW103:BC103)*T103/AD103/8),0)-BR103,0)</f>
        <v/>
      </c>
      <c r="BU103">
        <f>AO103</f>
        <v/>
      </c>
      <c r="BV103">
        <f>SUM(BQ103:BU103)</f>
        <v/>
      </c>
      <c r="BW103">
        <f>BP103-BV103</f>
        <v/>
      </c>
      <c r="BX103">
        <f>IFERROR(IF(RIGHT(INDEX(PIS!O$1:O$500,MATCH(D103,PIS!C$1:C$500)),5)="Gross",MIN(U103+V103,VLOOKUP("R700",TSC!B:C,2,0)*VLOOKUP("R101",TSC!B:C,2,0))*VLOOKUP("R701",TSC!B:C,2,0)%,0),0)</f>
        <v/>
      </c>
      <c r="BY103">
        <f>IFERROR(IF(RIGHT(INDEX(PIS!O$1:O$500,MATCH(D103,PIS!C$1:C$500)),5)="Gross",MIN(U103+V103,VLOOKUP("R700",TSC!B:C,2,0)*VLOOKUP("R101",TSC!B:C,2,0))*VLOOKUP("T704",TSC!B:C,2,0)%,0),0)</f>
        <v/>
      </c>
      <c r="BZ103">
        <f>IFERROR(IF(RIGHT(INDEX(PIS!O$1:O$500,MATCH(D103,PIS!C$1:C$500)),5)="Gross",MIN(U103+V103,VLOOKUP("R700",TSC!B:C,2,0)*VLOOKUP("1",TSC!F:G,2,0))*VLOOKUP("T705",TSC!B:C,2,0)%,0),0)</f>
        <v/>
      </c>
      <c r="CA103">
        <f>IFERROR(INDEX(ADJ!$A$1:$BZ$1000,MATCH(PAYROLL!D103,ADJ!A$1:A$500,0),MATCH(PAYROLL!CA$2,ADJ!$2:$2,0)),0)</f>
        <v/>
      </c>
      <c r="CB103">
        <f>IFERROR(INDEX(ADJ!$A$1:$BZ$1000,MATCH(PAYROLL!D103,ADJ!A$1:A$500,0),MATCH(PAYROLL!CB$2,ADJ!$2:$2,0)),0)</f>
        <v/>
      </c>
      <c r="CC103">
        <f>SUM(BX103:CB103)</f>
        <v/>
      </c>
      <c r="CD103">
        <f>IFERROR(INDEX(PIS!$A$1:$BZ$1000,MATCH(PAYROLL!D103,PIS!C$1:C$500,0),MATCH(PAYROLL!CD$1,PIS!$1:$1,0)),0)</f>
        <v/>
      </c>
      <c r="CE103">
        <f>IFERROR(IF(OR(INDEX(PIS!P$1:P$500,MATCH(D103,PIS!C$1:C$500,0))="LT2",INDEX(PIS!P$1:P$500,MATCH(D103,PIS!C$1:C$500,0))="P10"),0,SUM(CC103,CD103*VLOOKUP("R601",TSC!B:C,2,0),VLOOKUP("R602",TSC!B:C,2,0))),0)</f>
        <v/>
      </c>
      <c r="CF103">
        <f>MAX(BW103-CE103,0)</f>
        <v/>
      </c>
      <c r="CG103">
        <f>IFERROR(IF(OR(RIGHT(INDEX(PIS!P$1:P$500,MATCH(D103,PIS!C$1:C$500)),5)="P10",RIGHT(INDEX(PIS!P$1:P$500,MATCH(D103,PIS!C$1:C$500)),5)="CK"),0,IF(CF103&lt;=5000000,CF103*5%,IF(CF103&lt;=10000000,CF103*10%-250000,IF(CF103&lt;=18000000,CF103*15%-750000,IF(CF103&lt;=32000000,CF103*20%-1650000,IF(CF103&lt;=52000000,CF103*25%-3250000,IF(CF103&lt;=80000000,BH103*30%-5850000,CF103*35%-9850000))))))),0)</f>
        <v/>
      </c>
      <c r="CH103">
        <f>IFERROR(IF(OR(INDEX(PIS!P$1:P$500,MATCH(D103,PIS!C$1:C$500))="LT",INDEX(PIS!P$1:P$500,MATCH(D103,PIS!C$1:C$500))="CK"),0,IF(CF103&lt;2000000,0,CF103*10%)),0)</f>
        <v/>
      </c>
      <c r="CI103">
        <f>IFERROR(INDEX(ADJ!$A$1:$BZ$1000,MATCH(PAYROLL!D103,ADJ!A$1:A$500,0),MATCH(PAYROLL!CI$2,ADJ!$2:$2,0)),0)</f>
        <v/>
      </c>
      <c r="CJ103">
        <f>IFERROR(INDEX(ADJ!$A$1:$BZ$1000,MATCH(PAYROLL!D103,ADJ!A$1:A$500,0),MATCH(PAYROLL!CJ$2,ADJ!$2:$2,0)),0)</f>
        <v/>
      </c>
      <c r="CK103">
        <f>IFERROR(INDEX(ADJ!$A$1:$BZ$1000,MATCH(PAYROLL!D103,ADJ!A$1:A$500,0),MATCH(PAYROLL!CK$2,ADJ!$2:$2,0)),0)</f>
        <v/>
      </c>
      <c r="CL103">
        <f>SUM(CG103:CK103)</f>
        <v/>
      </c>
      <c r="CM103">
        <f>ROUND(SUM(CH103:CK103),0)</f>
        <v/>
      </c>
      <c r="CN103">
        <f>IFERROR(INDEX(CSDA!D$1:D$500,MATCH($CN$2,CSDA!C$1:C$500,0))*INDEX(PIS!V$1:V$500,MATCH(D103,PIS!C$1:C$500))+INDEX(ADJ!$A$1:$BZ$1000,MATCH(PAYROLL!D103,ADJ!A$1:A$500,0),MATCH(PAYROLL!CN$2,ADJ!$2:$2,0)),0)</f>
        <v/>
      </c>
      <c r="CO103">
        <f>IFERROR(INDEX(ADJ!$A$1:$BZ$1000,MATCH(PAYROLL!D103,ADJ!A$1:A$500,0),MATCH(PAYROLL!CO$2,ADJ!$2:$2,0)),0)</f>
        <v/>
      </c>
      <c r="CP103">
        <f>IFERROR(INDEX(ADJ!$A$1:$BZ$1000,MATCH(PAYROLL!D103,ADJ!A$1:A$500,0),MATCH(PAYROLL!CP$2,ADJ!$2:$2,0)),0)</f>
        <v/>
      </c>
      <c r="CQ103">
        <f>BP103-CL103-CI103-CM103-CN103-CO103-CP103-CC103</f>
        <v/>
      </c>
      <c r="CR103">
        <f>IFERROR(IF(RIGHT(INDEX(PIS!O$1:O$500,MATCH(D103,PIS!C$1:C$500,0)),5)="Gross",MIN(U103+V103,VLOOKUP("R700",TSC!B:C,2,0)*VLOOKUP("R101",TSC!B:C,2,0))*(VLOOKUP("T711",TSC!B:C,2,0)+VLOOKUP("T712",TSC!B:C,2,0))%,MIN(T103+V103,VLOOKUP("R700",TSC!B:C,2,0)*VLOOKUP("R101",TSC!B:C,2,0))*(VLOOKUP("T711",TSC!B:C,2,0)+VLOOKUP("T712",TSC!B:C,2,0)+VLOOKUP("R701",TSC!B:C,2,0))%),0)</f>
        <v/>
      </c>
      <c r="CS103">
        <f>IFERROR(IF(RIGHT(INDEX(PIS!O$1:O$500,MATCH(D103,PIS!C$1:C$500,0)),5)="Gross",MIN(U103+V103,VLOOKUP("R700",TSC!B:C,2,0)*VLOOKUP("R101",TSC!B:C,2,0))*(VLOOKUP("T714",TSC!B:C,2,0))%,MIN(T103+V103,VLOOKUP("R700",TSC!B:C,2,0)*VLOOKUP("R101",TSC!B:C,2,0))*(VLOOKUP("T704",TSC!B:C,2,0)+VLOOKUP("T714",TSC!B:C,2,0))%),0)</f>
        <v/>
      </c>
      <c r="CT103">
        <f>IFERROR(IF(RIGHT(INDEX(PIS!O$1:O$500,MATCH(D103,PIS!C$1:C$500,0)),5)="Gross",MIN(U103+V103,VLOOKUP("R700",TSC!B:C,2,0)*VLOOKUP("R101",TSC!B:C,2,0))*VLOOKUP("T705",TSC!B:C,2,0)%,MIN(T103+V103,VLOOKUP("R700",TSC!B:C,2,0)*VLOOKUP("R101",TSC!B:C,2,0))*VLOOKUP("T705",TSC!B:C,2,0)%),0)</f>
        <v/>
      </c>
      <c r="CU103">
        <f>IFERROR(IF(RIGHT(INDEX(PIS!O$1:O$500,MATCH(D103,PIS!C$1:C$500,0)),5)="Gross",MIN(U103+V103,VLOOKUP("R700",TSC!B:C,2,0)*VLOOKUP("R101",TSC!B:C,2,0))*(VLOOKUP("T713",TSC!B:C,2,0))%,MIN(T103+V103,VLOOKUP("R700",TSC!B:C,2,0)*VLOOKUP("R101",TSC!B:C,2,0))*(VLOOKUP("T713",TSC!B:C,2,0))%),0)</f>
        <v/>
      </c>
      <c r="CV103">
        <f>IFERROR(INDEX(ADJ!$A$1:$BZ$1000,MATCH(PAYROLL!D103,ADJ!A$1:A$500,0),MATCH(PAYROLL!CV$2,ADJ!$2:$2,0)),0)</f>
        <v/>
      </c>
      <c r="CW103">
        <f>IFERROR(INDEX(ADJ!$A$1:$BZ$1000,MATCH(PAYROLL!D103,ADJ!A$1:A$500,0),MATCH(PAYROLL!CW$2,ADJ!$2:$2,0)),0)</f>
        <v/>
      </c>
      <c r="CX103">
        <f>SUM(CR103:CW103)</f>
        <v/>
      </c>
      <c r="CY103">
        <f>ROUND(IF(CR103&gt;0,T103+V103*VLOOKUP("R202",TSC!$B$1:$C$500,2,0),0),0)</f>
        <v/>
      </c>
      <c r="CZ103">
        <f>IFERROR(INDEX(CSDA!D$1:D$500,MATCH($CZ$2,CSDA!C$1:C$500,0)),0)</f>
        <v/>
      </c>
      <c r="DA103">
        <f>ROUND(T103*0.7%,0)</f>
        <v/>
      </c>
      <c r="DB103">
        <f>ROUND(T103/12,0)</f>
        <v/>
      </c>
      <c r="DC103">
        <f ref="DC103" t="array">IFERROR(INDEX(CSDA!D$1:D$500,MATCH("Trích giữ"&amp;PAYROLL!DC$2,CSDA!A$1:A$500&amp;CSDA!C$1:C$500,0)),0)</f>
        <v/>
      </c>
      <c r="DD103">
        <f ref="DD103" t="array">IFERROR(INDEX(CSDA!D$1:D$500,MATCH("Trích giữ"&amp;PAYROLL!DD$2,CSDA!A$1:A$500&amp;CSDA!C$1:C$500,0)),0)</f>
        <v/>
      </c>
      <c r="DE103">
        <f ref="DE103" t="array">IFERROR(INDEX(CSDA!D$1:D$500,MATCH("Trích giữ"&amp;PAYROLL!DE$2,CSDA!A$1:A$500&amp;CSDA!C$1:C$500,0)),0)</f>
        <v/>
      </c>
      <c r="DF103">
        <f>IFERROR(INDEX(CSDA!D$1:D$500,MATCH(PAYROLL!DF$2,CSDA!C$1:C$500,0)),0)</f>
        <v/>
      </c>
      <c r="DG103">
        <f ref="DG103" t="array">IFERROR(INDEX(CSDA!D$1:D$500,MATCH("Trích giữ"&amp;PAYROLL!DG$2,CSDA!A$1:A$500&amp;CSDA!C$1:C$500,0)),0)</f>
        <v/>
      </c>
      <c r="DH103">
        <f>ROUND(T103/26,0)</f>
        <v/>
      </c>
      <c r="DI103">
        <f ref="DI103" t="array">IFERROR(INDEX(CSDA!D$1:D$500,MATCH("Trích giữ"&amp;PAYROLL!DI$2,CSDA!A$1:A$500&amp;CSDA!C$1:C$500,0)),0)</f>
        <v/>
      </c>
      <c r="DJ103">
        <f>IF(U103=0,T103*21.5%-BL103,0)</f>
        <v/>
      </c>
      <c r="DK103">
        <f ref="DK103" t="array">IFERROR(INDEX(CSDA!D$1:D$500,MATCH("Trích giữ"&amp;PAYROLL!DK$2,CSDA!A$1:A$500&amp;CSDA!C$1:C$500,0)),0)</f>
        <v/>
      </c>
      <c r="DL103">
        <f>IFERROR(INDEX(CSDA!D$1:D$500,MATCH(PAYROLL!DL$2,CSDA!C$1:C$500,0))/12,0)</f>
        <v/>
      </c>
      <c r="DM103">
        <f>SUM(DB103:DL103)</f>
        <v/>
      </c>
      <c r="DN103">
        <f>IFERROR(INDEX(ADJ!$A$1:$BZ$1000,MATCH(PAYROLL!D103,ADJ!A$1:A$500,0),MATCH(PAYROLL!DN$2,ADJ!$2:$2,0)),0)</f>
        <v/>
      </c>
      <c r="DO103">
        <f>IFERROR(SUM(BP103,DM103:DN103,CX103:DA103)-DT103,0)</f>
        <v/>
      </c>
      <c r="DP103">
        <f ref="DP103" t="array">SUM(BW103*IFERROR(INDEX(CSDA!D$1:D$500,MATCH(BW$2,CSDA!C$1:C$500,0)),0)%,CX103*IFERROR(INDEX(CSDA!D$1:D$500,MATCH(CX$2,CSDA!C$1:C$500,0)),0)%,DA103*IFERROR(INDEX(CSDA!D$1:D$500,MATCH(DA$2,CSDA!C$1:C$500,0)),0)%,DB103*IFERROR(INDEX(CSDA!D$1:D$500,MATCH(DB$2,CSDA!C$1:C$500,0)),0)%,DF103*IFERROR(INDEX(CSDA!D$1:D$500,MATCH("Phí dịch vụ"&amp;PAYROLL!DF$2,CSDA!A$1:A$500&amp;CSDA!C$1:C$500,0)),0)%,DC103*IFERROR(INDEX(CSDA!D$1:D$500,MATCH("Phí dịch vụ"&amp;PAYROLL!DC$2,CSDA!A$1:A$500&amp;CSDA!C$1:C$500,0)),0)%,DH103*IFERROR(INDEX(CSDA!D$1:D$500,MATCH("Phí dịch vụ"&amp;PAYROLL!DH$2,CSDA!A$1:A$500&amp;CSDA!C$1:C$500,0)),0)%,DJ103*IFERROR(INDEX(CSDA!D$1:D$500,MATCH("Phí dịch vụ"&amp;PAYROLL!DJ$2,CSDA!A$1:A$500&amp;CSDA!C$1:C$500,0)),0)%,BN103*IFERROR(INDEX(CSDA!D$1:D$500,MATCH(BN$2,CSDA!C$1:C$500,0)),0)%)-BN103*7%</f>
        <v/>
      </c>
      <c r="DQ103">
        <f>IFERROR(INDEX(ADJ!$A$1:$BZ$1000,MATCH(PAYROLL!D103,ADJ!A$1:A$500,0),MATCH(PAYROLL!DQ$2,ADJ!$2:$2,0)),0)</f>
        <v/>
      </c>
      <c r="DR103">
        <f>IFERROR(INDEX(ADJ!$A$1:$BZ$1000,MATCH(PAYROLL!D103,ADJ!A$1:A$500,0),MATCH(PAYROLL!DR$2,ADJ!$2:$2,0)),0)</f>
        <v/>
      </c>
      <c r="DS103">
        <f>SUM(DP103:DR103)</f>
        <v/>
      </c>
      <c r="DT103">
        <f>EK103</f>
        <v/>
      </c>
      <c r="DU103">
        <f>SUM(DO103:DR103)</f>
        <v/>
      </c>
      <c r="DV103">
        <f>ROUND(DU103*0.1,0)</f>
        <v/>
      </c>
      <c r="DW103">
        <f>DU103+DV103</f>
        <v/>
      </c>
      <c r="DZ103">
        <f>IFERROR(INDEX(ADJ!$A$1:$BZ$1000,MATCH(PAYROLL!$D103,ADJ!A$1:A$500,0),MATCH(PAYROLL!DZ$2,ADJ!$2:$2,0)),0)</f>
        <v/>
      </c>
      <c r="EA103">
        <f>IFERROR(INDEX(ADJ!$A$1:$BZ$1000,MATCH(PAYROLL!$D103,ADJ!A$1:A$500,0),MATCH(PAYROLL!EA$2,ADJ!$2:$2,0)),0)</f>
        <v/>
      </c>
      <c r="EB103">
        <f>IFERROR(INDEX(ADJ!$A$1:$BZ$1000,MATCH(PAYROLL!$D103,ADJ!A$1:A$500,0),MATCH(PAYROLL!EB$2,ADJ!$2:$2,0)),0)</f>
        <v/>
      </c>
      <c r="EC103">
        <f>IFERROR(INDEX(ADJ!$A$1:$BZ$1000,MATCH(PAYROLL!$D103,ADJ!A$1:A$500,0),MATCH(PAYROLL!EC$2,ADJ!$2:$2,0)),0)</f>
        <v/>
      </c>
      <c r="ED103">
        <f>IFERROR(INDEX(ADJ!$A$1:$BZ$1000,MATCH(PAYROLL!$D103,ADJ!A$1:A$500,0),MATCH(PAYROLL!ED$2,ADJ!$2:$2,0)),0)</f>
        <v/>
      </c>
      <c r="EE103">
        <f>IFERROR(INDEX(ADJ!$A$1:$BZ$1000,MATCH(PAYROLL!$D103,ADJ!A$1:A$500,0),MATCH(PAYROLL!EE$2,ADJ!$2:$2,0)),0)</f>
        <v/>
      </c>
      <c r="EF103">
        <f>IFERROR(INDEX(ADJ!$A$1:$BZ$1000,MATCH(PAYROLL!$D103,ADJ!A$1:A$500,0),MATCH(PAYROLL!EF$2,ADJ!$2:$2,0)),0)</f>
        <v/>
      </c>
      <c r="EG103">
        <f>IFERROR(INDEX(ADJ!$A$1:$BZ$1000,MATCH(PAYROLL!$D103,ADJ!A$1:A$500,0),MATCH(PAYROLL!EG$2,ADJ!$2:$2,0)),0)</f>
        <v/>
      </c>
      <c r="EH103">
        <f>IFERROR(INDEX(ADJ!$A$1:$BZ$1000,MATCH(PAYROLL!$D103,ADJ!A$1:A$500,0),MATCH(PAYROLL!EH$2,ADJ!$2:$2,0)),0)</f>
        <v/>
      </c>
      <c r="EI103">
        <f>IFERROR(INDEX(ADJ!$A$1:$BZ$1000,MATCH(PAYROLL!D103,ADJ!A$1:A$500,0),MATCH(PAYROLL!EI$2,ADJ!$2:$2,0)),0)</f>
        <v/>
      </c>
      <c r="EJ103">
        <f>IFERROR(INDEX(ADJ!$A$1:$BZ$1000,MATCH(PAYROLL!$D103,ADJ!A$1:A$500,0),MATCH(PAYROLL!EJ$2,ADJ!$2:$2,0)),0)</f>
        <v/>
      </c>
      <c r="EK103">
        <f>SUM(DZ103:EJ103)</f>
        <v/>
      </c>
    </row>
    <row r="104">
      <c r="A104" t="n">
        <v>102</v>
      </c>
      <c r="B104" t="inlineStr">
        <is>
          <t>Nguyễn Công Minh</t>
        </is>
      </c>
      <c r="D104" t="inlineStr">
        <is>
          <t>160333-01</t>
        </is>
      </c>
      <c r="S104">
        <f>IFERROR(INDEX(PIS!$A$1:$BZ$1000,MATCH($D104,PIS!C$1:C$500,0),MATCH("Lương CB tháng trước",PIS!$1:$1,0)),0)</f>
        <v/>
      </c>
      <c r="T104">
        <f>IFERROR(INDEX(PIS!$A$1:$BZ$1000,MATCH($D104,PIS!C$1:C$500,0),MATCH("Lương CB hiện tại",PIS!$1:$1,0)),0)</f>
        <v/>
      </c>
      <c r="U104">
        <f>IFERROR(INDEX(PIS!$A$1:$BZ$1000,MATCH($D104,PIS!C$1:C$500,0),MATCH("Lương đóng BHBB",PIS!$1:$1,0)),0)</f>
        <v/>
      </c>
      <c r="V104">
        <f>IFERROR(INDEX(PIS!$A$1:$BZ$1000,MATCH($D104,PIS!C$1:C$500,0),MATCH(V$2,PIS!$2:$2,0)),0)</f>
        <v/>
      </c>
      <c r="W104">
        <f>IFERROR(INDEX(PIS!$A$1:$BZ$1000,MATCH($D104,PIS!C$1:C$500,0),MATCH(W$2,PIS!$2:$2,0)),0)</f>
        <v/>
      </c>
      <c r="X104">
        <f>IFERROR(INDEX(PIS!$A$1:$BZ$1000,MATCH($D104,PIS!C$1:C$500,0),MATCH(X$2,PIS!$2:$2,0)),0)</f>
        <v/>
      </c>
      <c r="Y104">
        <f>IFERROR(INDEX(PIS!$A$1:$BZ$1000,MATCH($D104,PIS!C$1:C$500,0),MATCH(Y$2,PIS!$2:$2,0)),0)</f>
        <v/>
      </c>
      <c r="Z104">
        <f>IFERROR(INDEX(PIS!$A$1:$BZ$1000,MATCH($D104,PIS!C$1:C$500,0),MATCH(Z$2,PIS!$2:$2,0)),0)</f>
        <v/>
      </c>
      <c r="AA104">
        <f>IFERROR(INDEX(PIS!$A$1:$BZ$1000,MATCH($D104,PIS!C$1:C$500,0),MATCH(AA$2,PIS!$2:$2,0)),0)</f>
        <v/>
      </c>
      <c r="AB104">
        <f>IFERROR(INDEX(PIS!$A$1:$BZ$1000,MATCH($D104,PIS!C$1:C$500,0),MATCH(AB$2,PIS!$2:$2,0)),0)</f>
        <v/>
      </c>
      <c r="AC104">
        <f>SUM(V104:AB104)</f>
        <v/>
      </c>
      <c r="AD104">
        <f>IFERROR(INDEX(TIMESHEET!$A$1:$AI$5000,MATCH($D104,TIMESHEET!A$1:A$500,0),MATCH("T100",TIMESHEET!$2:$2,0))-2,0)</f>
        <v/>
      </c>
      <c r="AE104">
        <f>IFERROR(INDEX(TIMESHEET!$A$1:$AI$5000,MATCH($D104,TIMESHEET!A$1:A$500,0),MATCH("T202",TIMESHEET!$2:$2,0)),0)</f>
        <v/>
      </c>
      <c r="AF104">
        <f>IFERROR(INDEX(TIMESHEET!$A$1:$AI$5000,MATCH($D104,TIMESHEET!A$1:A$500,0),MATCH("T302",TIMESHEET!$2:$2,0)),0)</f>
        <v/>
      </c>
      <c r="AG104">
        <f>IFERROR(INDEX(TIMESHEET!$A$1:$AI$5000,MATCH($D104,TIMESHEET!A$1:A$500,0),MATCH("T406",TIMESHEET!$2:$2,0)),0)</f>
        <v/>
      </c>
      <c r="AH104">
        <f>AE104+AG104</f>
        <v/>
      </c>
      <c r="AI104">
        <f>IFERROR(INDEX(TIMESHEET!$A$1:$AI$5000,MATCH($D104,TIMESHEET!A$1:A$500,0),MATCH("T701",TIMESHEET!$2:$2,0)),0)</f>
        <v/>
      </c>
      <c r="AJ104">
        <f>IFERROR(INDEX(TIMESHEET!$A$1:$AI$5000,MATCH($D104,TIMESHEET!B$1:B$500,0),MATCH("T320",TIMESHEET!$2:$2,0)),0)</f>
        <v/>
      </c>
      <c r="AK104">
        <f>IFERROR(IF(LEFT(INDEX(PIS!O$1:O$500,MATCH(D104,PIS!C$1:C$500)),1)="M",T104/AD104*SUM(AE104:AG104),T104*AD104),0)</f>
        <v/>
      </c>
      <c r="AL104">
        <f>IFERROR(INDEX(ADJ!$A$1:$BZ$1000,MATCH(PAYROLL!D104,ADJ!A$1:A$500,0),MATCH(PAYROLL!AL$2,ADJ!$2:$2,0)),0)</f>
        <v/>
      </c>
      <c r="AM104">
        <f>SUM(AK104:AL104)</f>
        <v/>
      </c>
      <c r="AN104">
        <f>IFERROR(ROUND(V104/$AD104*$AH104,0),0)</f>
        <v/>
      </c>
      <c r="AO104">
        <f>IFERROR(ROUND(W104/$AD104*$AH104,0),0)</f>
        <v/>
      </c>
      <c r="AP104">
        <f>IFERROR(ROUND(X104/$AD104*$AE104,0),0)</f>
        <v/>
      </c>
      <c r="AQ104">
        <f>IFERROR(ROUND(Y104/$AD104*$AH104,0),0)</f>
        <v/>
      </c>
      <c r="AR104">
        <f>IFERROR(ROUND(Z104/$AD104*$AH104,0),0)</f>
        <v/>
      </c>
      <c r="AS104">
        <f>IFERROR(ROUND(AA104/$AD104*$AH104,0),0)</f>
        <v/>
      </c>
      <c r="AT104">
        <f>IFERROR(IF((AE104+AF104+AG104)&gt;13,AB104,ROUND(AB104/AD104*AH104,0)),0)</f>
        <v/>
      </c>
      <c r="AU104">
        <f>IFERROR(INDEX(ADJ!$A$1:$BZ$1000,MATCH(PAYROLL!D104,ADJ!A$1:A$500,0),MATCH(PAYROLL!AU$2,ADJ!$2:$2,0)),0)</f>
        <v/>
      </c>
      <c r="AV104">
        <f>ROUND(SUM(AN104:AU104),0)</f>
        <v/>
      </c>
      <c r="AW104">
        <f>IFERROR(INDEX(TIMESHEET!$A$1:$AI$5000,MATCH(PAYROLL!D104,TIMESHEET!A$1:A$500,0),MATCH("T620",TIMESHEET!$2:$2,0)),0)</f>
        <v/>
      </c>
      <c r="AX104">
        <f>IFERROR(INDEX(TIMESHEET!$A$1:$AI$5000,MATCH(PAYROLL!D104,TIMESHEET!A$1:A$500,0),MATCH("T601",TIMESHEET!$2:$2,0)),0)</f>
        <v/>
      </c>
      <c r="AY104">
        <f>IFERROR(INDEX(TIMESHEET!$A$1:$AI$5000,MATCH(PAYROLL!D104,TIMESHEET!A$1:A$500,0),MATCH("T602",TIMESHEET!$2:$2,0)),0)</f>
        <v/>
      </c>
      <c r="AZ104">
        <f>IFERROR(INDEX(TIMESHEET!$A$1:$AI$5000,MATCH(PAYROLL!D104,TIMESHEET!A$1:A$500,0),MATCH("T603",TIMESHEET!$2:$2,0)),0)</f>
        <v/>
      </c>
      <c r="BA104">
        <f>IFERROR(INDEX(TIMESHEET!$A$1:$AI$5000,MATCH(PAYROLL!D104,TIMESHEET!A$1:A$500,0),MATCH("T611",TIMESHEET!$2:$2,0)),0)</f>
        <v/>
      </c>
      <c r="BB104">
        <f>IFERROR(INDEX(TIMESHEET!$A$1:$AI$5000,MATCH(PAYROLL!D104,TIMESHEET!A$1:A$500,0),MATCH("T612",TIMESHEET!$2:$2,0)),0)</f>
        <v/>
      </c>
      <c r="BC104">
        <f>IFERROR(INDEX(TIMESHEET!$A$1:$AI$5000,MATCH(PAYROLL!D104,TIMESHEET!A$1:A$500,0),MATCH("T613",TIMESHEET!$2:$2,0)),0)</f>
        <v/>
      </c>
      <c r="BD104">
        <f>IFERROR(INDEX(TIMESHEET!$A$1:$AI$5000,MATCH(PAYROLL!D104,TIMESHEET!A$1:A$500,0),MATCH("T500",TIMESHEET!$2:$2,0)),0)</f>
        <v/>
      </c>
      <c r="BE104">
        <f>IFERROR(IF(LEFT(INDEX(PIS!O$1:O$500,MATCH(D104,PIS!C$1:C$500)),1)="M",T104/AD104/8*(AW104+AX104*1.5+AY104*2+AZ104*3+BA104*2.1+BB104*2.7+BC104*3.9+BD104*0.3),T104/8*(AW104+AX104*1.5+AY104*2+AZ104*3+BA104*2.1+BB104*2.7+BC104*3.9+BD104*0.3)),0)</f>
        <v/>
      </c>
      <c r="BF104">
        <f>IFERROR(INDEX(ADJ!$A$1:$BZ$1000,MATCH(PAYROLL!$D104,ADJ!A$1:A$500,0),MATCH(PAYROLL!BF$2,ADJ!$2:$2,0)),0)</f>
        <v/>
      </c>
      <c r="BG104">
        <f>IFERROR(INDEX(ADJ!$A$1:$BZ$1000,MATCH(PAYROLL!D104,ADJ!A$1:A$500,0),MATCH(PAYROLL!BG$2,ADJ!$2:$2,0)),0)</f>
        <v/>
      </c>
      <c r="BH104">
        <f>IFERROR(INDEX(ADJ!$A$1:$BZ$1000,MATCH(PAYROLL!D104,ADJ!A$1:A$500,0),MATCH(PAYROLL!BH$2,ADJ!$2:$2,0)),0)</f>
        <v/>
      </c>
      <c r="BI104">
        <f>IFERROR(INDEX(ADJ!$A$1:$BZ$1000,MATCH(PAYROLL!D104,ADJ!A$1:A$500,0),MATCH(PAYROLL!BI$2,ADJ!$2:$2,0)),0)</f>
        <v/>
      </c>
      <c r="BJ104">
        <f>IFERROR(INDEX(ADJ!$A$1:$BZ$1000,MATCH(PAYROLL!D104,ADJ!A$1:A$500,0),MATCH(PAYROLL!BJ$2,ADJ!$2:$2,0)),0)</f>
        <v/>
      </c>
      <c r="BK104">
        <f>SUM(BF104:BJ104)</f>
        <v/>
      </c>
      <c r="BL104">
        <f>IFERROR(INDEX(ADJ!$A$1:$BZ$1000,MATCH(PAYROLL!D104,ADJ!A$1:A$500,0),MATCH(PAYROLL!BL$2,ADJ!$2:$2,0)),0)</f>
        <v/>
      </c>
      <c r="BM104">
        <f>IFERROR(INDEX(ADJ!$A$1:$BZ$1000,MATCH(PAYROLL!D104,ADJ!A$1:A$500,0),MATCH(PAYROLL!BM$2,ADJ!$2:$2,0)),0)</f>
        <v/>
      </c>
      <c r="BN104">
        <f>IFERROR(INDEX(ADJ!$A$1:$BZ$1000,MATCH(PAYROLL!D104,ADJ!A$1:A$500,0),MATCH(PAYROLL!BN$2,ADJ!$2:$2,0)),0)</f>
        <v/>
      </c>
      <c r="BO104">
        <f>IFERROR(INDEX(ADJ!$A$1:$BZ$1000,MATCH(PAYROLL!D104,ADJ!A$1:A$500,0),MATCH(PAYROLL!BO$2,ADJ!$2:$2,0)),0)</f>
        <v/>
      </c>
      <c r="BP104">
        <f>SUM(AM104,AV104,BE104,BK104,BL104:BO104)</f>
        <v/>
      </c>
      <c r="BQ104">
        <f>BO104</f>
        <v/>
      </c>
      <c r="BR104">
        <f>IFERROR(ROUND(IF(LEFT(INDEX(PIS!O$1:O$500,MATCH(D104,PIS!C$1:C$500)),1)="D",T104/8*(BD104*0.3),IF(LEFT(INDEX(PIS!O$1:O$500,MATCH(D104,PIS!C$1:C$500)),1)="H",T104*($BD104*0.3),T104/$AD104/8*($BD104*0.3))),0),0)</f>
        <v/>
      </c>
      <c r="BS104">
        <f>IF(AP104&lt;1,0,MIN(AP104,730000))</f>
        <v/>
      </c>
      <c r="BT104">
        <f>IFERROR(ROUND((BE104-SUM(AW104:BC104)*T104/AD104/8),0)-BR104,0)</f>
        <v/>
      </c>
      <c r="BU104">
        <f>AO104</f>
        <v/>
      </c>
      <c r="BV104">
        <f>SUM(BQ104:BU104)</f>
        <v/>
      </c>
      <c r="BW104">
        <f>BP104-BV104</f>
        <v/>
      </c>
      <c r="BX104">
        <f>IFERROR(IF(RIGHT(INDEX(PIS!O$1:O$500,MATCH(D104,PIS!C$1:C$500)),5)="Gross",MIN(U104+V104,VLOOKUP("R700",TSC!B:C,2,0)*VLOOKUP("R101",TSC!B:C,2,0))*VLOOKUP("R701",TSC!B:C,2,0)%,0),0)</f>
        <v/>
      </c>
      <c r="BY104">
        <f>IFERROR(IF(RIGHT(INDEX(PIS!O$1:O$500,MATCH(D104,PIS!C$1:C$500)),5)="Gross",MIN(U104+V104,VLOOKUP("R700",TSC!B:C,2,0)*VLOOKUP("R101",TSC!B:C,2,0))*VLOOKUP("T704",TSC!B:C,2,0)%,0),0)</f>
        <v/>
      </c>
      <c r="BZ104">
        <f>IFERROR(IF(RIGHT(INDEX(PIS!O$1:O$500,MATCH(D104,PIS!C$1:C$500)),5)="Gross",MIN(U104+V104,VLOOKUP("R700",TSC!B:C,2,0)*VLOOKUP("1",TSC!F:G,2,0))*VLOOKUP("T705",TSC!B:C,2,0)%,0),0)</f>
        <v/>
      </c>
      <c r="CA104">
        <f>IFERROR(INDEX(ADJ!$A$1:$BZ$1000,MATCH(PAYROLL!D104,ADJ!A$1:A$500,0),MATCH(PAYROLL!CA$2,ADJ!$2:$2,0)),0)</f>
        <v/>
      </c>
      <c r="CB104">
        <f>IFERROR(INDEX(ADJ!$A$1:$BZ$1000,MATCH(PAYROLL!D104,ADJ!A$1:A$500,0),MATCH(PAYROLL!CB$2,ADJ!$2:$2,0)),0)</f>
        <v/>
      </c>
      <c r="CC104">
        <f>SUM(BX104:CB104)</f>
        <v/>
      </c>
      <c r="CD104">
        <f>IFERROR(INDEX(PIS!$A$1:$BZ$1000,MATCH(PAYROLL!D104,PIS!C$1:C$500,0),MATCH(PAYROLL!CD$1,PIS!$1:$1,0)),0)</f>
        <v/>
      </c>
      <c r="CE104">
        <f>IFERROR(IF(OR(INDEX(PIS!P$1:P$500,MATCH(D104,PIS!C$1:C$500,0))="LT2",INDEX(PIS!P$1:P$500,MATCH(D104,PIS!C$1:C$500,0))="P10"),0,SUM(CC104,CD104*VLOOKUP("R601",TSC!B:C,2,0),VLOOKUP("R602",TSC!B:C,2,0))),0)</f>
        <v/>
      </c>
      <c r="CF104">
        <f>MAX(BW104-CE104,0)</f>
        <v/>
      </c>
      <c r="CG104">
        <f>IFERROR(IF(OR(RIGHT(INDEX(PIS!P$1:P$500,MATCH(D104,PIS!C$1:C$500)),5)="P10",RIGHT(INDEX(PIS!P$1:P$500,MATCH(D104,PIS!C$1:C$500)),5)="CK"),0,IF(CF104&lt;=5000000,CF104*5%,IF(CF104&lt;=10000000,CF104*10%-250000,IF(CF104&lt;=18000000,CF104*15%-750000,IF(CF104&lt;=32000000,CF104*20%-1650000,IF(CF104&lt;=52000000,CF104*25%-3250000,IF(CF104&lt;=80000000,BH104*30%-5850000,CF104*35%-9850000))))))),0)</f>
        <v/>
      </c>
      <c r="CH104">
        <f>IFERROR(IF(OR(INDEX(PIS!P$1:P$500,MATCH(D104,PIS!C$1:C$500))="LT",INDEX(PIS!P$1:P$500,MATCH(D104,PIS!C$1:C$500))="CK"),0,IF(CF104&lt;2000000,0,CF104*10%)),0)</f>
        <v/>
      </c>
      <c r="CI104">
        <f>IFERROR(INDEX(ADJ!$A$1:$BZ$1000,MATCH(PAYROLL!D104,ADJ!A$1:A$500,0),MATCH(PAYROLL!CI$2,ADJ!$2:$2,0)),0)</f>
        <v/>
      </c>
      <c r="CJ104">
        <f>IFERROR(INDEX(ADJ!$A$1:$BZ$1000,MATCH(PAYROLL!D104,ADJ!A$1:A$500,0),MATCH(PAYROLL!CJ$2,ADJ!$2:$2,0)),0)</f>
        <v/>
      </c>
      <c r="CK104">
        <f>IFERROR(INDEX(ADJ!$A$1:$BZ$1000,MATCH(PAYROLL!D104,ADJ!A$1:A$500,0),MATCH(PAYROLL!CK$2,ADJ!$2:$2,0)),0)</f>
        <v/>
      </c>
      <c r="CL104">
        <f>SUM(CG104:CK104)</f>
        <v/>
      </c>
      <c r="CM104">
        <f>ROUND(SUM(CH104:CK104),0)</f>
        <v/>
      </c>
      <c r="CN104">
        <f>IFERROR(INDEX(CSDA!D$1:D$500,MATCH($CN$2,CSDA!C$1:C$500,0))*INDEX(PIS!V$1:V$500,MATCH(D104,PIS!C$1:C$500))+INDEX(ADJ!$A$1:$BZ$1000,MATCH(PAYROLL!D104,ADJ!A$1:A$500,0),MATCH(PAYROLL!CN$2,ADJ!$2:$2,0)),0)</f>
        <v/>
      </c>
      <c r="CO104">
        <f>IFERROR(INDEX(ADJ!$A$1:$BZ$1000,MATCH(PAYROLL!D104,ADJ!A$1:A$500,0),MATCH(PAYROLL!CO$2,ADJ!$2:$2,0)),0)</f>
        <v/>
      </c>
      <c r="CP104">
        <f>IFERROR(INDEX(ADJ!$A$1:$BZ$1000,MATCH(PAYROLL!D104,ADJ!A$1:A$500,0),MATCH(PAYROLL!CP$2,ADJ!$2:$2,0)),0)</f>
        <v/>
      </c>
      <c r="CQ104">
        <f>BP104-CL104-CI104-CM104-CN104-CO104-CP104-CC104</f>
        <v/>
      </c>
      <c r="CR104">
        <f>IFERROR(IF(RIGHT(INDEX(PIS!O$1:O$500,MATCH(D104,PIS!C$1:C$500,0)),5)="Gross",MIN(U104+V104,VLOOKUP("R700",TSC!B:C,2,0)*VLOOKUP("R101",TSC!B:C,2,0))*(VLOOKUP("T711",TSC!B:C,2,0)+VLOOKUP("T712",TSC!B:C,2,0))%,MIN(T104+V104,VLOOKUP("R700",TSC!B:C,2,0)*VLOOKUP("R101",TSC!B:C,2,0))*(VLOOKUP("T711",TSC!B:C,2,0)+VLOOKUP("T712",TSC!B:C,2,0)+VLOOKUP("R701",TSC!B:C,2,0))%),0)</f>
        <v/>
      </c>
      <c r="CS104">
        <f>IFERROR(IF(RIGHT(INDEX(PIS!O$1:O$500,MATCH(D104,PIS!C$1:C$500,0)),5)="Gross",MIN(U104+V104,VLOOKUP("R700",TSC!B:C,2,0)*VLOOKUP("R101",TSC!B:C,2,0))*(VLOOKUP("T714",TSC!B:C,2,0))%,MIN(T104+V104,VLOOKUP("R700",TSC!B:C,2,0)*VLOOKUP("R101",TSC!B:C,2,0))*(VLOOKUP("T704",TSC!B:C,2,0)+VLOOKUP("T714",TSC!B:C,2,0))%),0)</f>
        <v/>
      </c>
      <c r="CT104">
        <f>IFERROR(IF(RIGHT(INDEX(PIS!O$1:O$500,MATCH(D104,PIS!C$1:C$500,0)),5)="Gross",MIN(U104+V104,VLOOKUP("R700",TSC!B:C,2,0)*VLOOKUP("R101",TSC!B:C,2,0))*VLOOKUP("T705",TSC!B:C,2,0)%,MIN(T104+V104,VLOOKUP("R700",TSC!B:C,2,0)*VLOOKUP("R101",TSC!B:C,2,0))*VLOOKUP("T705",TSC!B:C,2,0)%),0)</f>
        <v/>
      </c>
      <c r="CU104">
        <f>IFERROR(IF(RIGHT(INDEX(PIS!O$1:O$500,MATCH(D104,PIS!C$1:C$500,0)),5)="Gross",MIN(U104+V104,VLOOKUP("R700",TSC!B:C,2,0)*VLOOKUP("R101",TSC!B:C,2,0))*(VLOOKUP("T713",TSC!B:C,2,0))%,MIN(T104+V104,VLOOKUP("R700",TSC!B:C,2,0)*VLOOKUP("R101",TSC!B:C,2,0))*(VLOOKUP("T713",TSC!B:C,2,0))%),0)</f>
        <v/>
      </c>
      <c r="CV104">
        <f>IFERROR(INDEX(ADJ!$A$1:$BZ$1000,MATCH(PAYROLL!D104,ADJ!A$1:A$500,0),MATCH(PAYROLL!CV$2,ADJ!$2:$2,0)),0)</f>
        <v/>
      </c>
      <c r="CW104">
        <f>IFERROR(INDEX(ADJ!$A$1:$BZ$1000,MATCH(PAYROLL!D104,ADJ!A$1:A$500,0),MATCH(PAYROLL!CW$2,ADJ!$2:$2,0)),0)</f>
        <v/>
      </c>
      <c r="CX104">
        <f>SUM(CR104:CW104)</f>
        <v/>
      </c>
      <c r="CY104">
        <f>ROUND(IF(CR104&gt;0,T104+V104*VLOOKUP("R202",TSC!$B$1:$C$500,2,0),0),0)</f>
        <v/>
      </c>
      <c r="CZ104">
        <f>IFERROR(INDEX(CSDA!D$1:D$500,MATCH($CZ$2,CSDA!C$1:C$500,0)),0)</f>
        <v/>
      </c>
      <c r="DA104">
        <f>ROUND(T104*0.7%,0)</f>
        <v/>
      </c>
      <c r="DB104">
        <f>ROUND(T104/12,0)</f>
        <v/>
      </c>
      <c r="DC104">
        <f ref="DC104" t="array">IFERROR(INDEX(CSDA!D$1:D$500,MATCH("Trích giữ"&amp;PAYROLL!DC$2,CSDA!A$1:A$500&amp;CSDA!C$1:C$500,0)),0)</f>
        <v/>
      </c>
      <c r="DD104">
        <f ref="DD104" t="array">IFERROR(INDEX(CSDA!D$1:D$500,MATCH("Trích giữ"&amp;PAYROLL!DD$2,CSDA!A$1:A$500&amp;CSDA!C$1:C$500,0)),0)</f>
        <v/>
      </c>
      <c r="DE104">
        <f ref="DE104" t="array">IFERROR(INDEX(CSDA!D$1:D$500,MATCH("Trích giữ"&amp;PAYROLL!DE$2,CSDA!A$1:A$500&amp;CSDA!C$1:C$500,0)),0)</f>
        <v/>
      </c>
      <c r="DF104">
        <f>IFERROR(INDEX(CSDA!D$1:D$500,MATCH(PAYROLL!DF$2,CSDA!C$1:C$500,0)),0)</f>
        <v/>
      </c>
      <c r="DG104">
        <f ref="DG104" t="array">IFERROR(INDEX(CSDA!D$1:D$500,MATCH("Trích giữ"&amp;PAYROLL!DG$2,CSDA!A$1:A$500&amp;CSDA!C$1:C$500,0)),0)</f>
        <v/>
      </c>
      <c r="DH104">
        <f>ROUND(T104/26,0)</f>
        <v/>
      </c>
      <c r="DI104">
        <f ref="DI104" t="array">IFERROR(INDEX(CSDA!D$1:D$500,MATCH("Trích giữ"&amp;PAYROLL!DI$2,CSDA!A$1:A$500&amp;CSDA!C$1:C$500,0)),0)</f>
        <v/>
      </c>
      <c r="DJ104">
        <f>IF(U104=0,T104*21.5%-BL104,0)</f>
        <v/>
      </c>
      <c r="DK104">
        <f ref="DK104" t="array">IFERROR(INDEX(CSDA!D$1:D$500,MATCH("Trích giữ"&amp;PAYROLL!DK$2,CSDA!A$1:A$500&amp;CSDA!C$1:C$500,0)),0)</f>
        <v/>
      </c>
      <c r="DL104">
        <f>IFERROR(INDEX(CSDA!D$1:D$500,MATCH(PAYROLL!DL$2,CSDA!C$1:C$500,0))/12,0)</f>
        <v/>
      </c>
      <c r="DM104">
        <f>SUM(DB104:DL104)</f>
        <v/>
      </c>
      <c r="DN104">
        <f>IFERROR(INDEX(ADJ!$A$1:$BZ$1000,MATCH(PAYROLL!D104,ADJ!A$1:A$500,0),MATCH(PAYROLL!DN$2,ADJ!$2:$2,0)),0)</f>
        <v/>
      </c>
      <c r="DO104">
        <f>IFERROR(SUM(BP104,DM104:DN104,CX104:DA104)-DT104,0)</f>
        <v/>
      </c>
      <c r="DP104">
        <f ref="DP104" t="array">SUM(BW104*IFERROR(INDEX(CSDA!D$1:D$500,MATCH(BW$2,CSDA!C$1:C$500,0)),0)%,CX104*IFERROR(INDEX(CSDA!D$1:D$500,MATCH(CX$2,CSDA!C$1:C$500,0)),0)%,DA104*IFERROR(INDEX(CSDA!D$1:D$500,MATCH(DA$2,CSDA!C$1:C$500,0)),0)%,DB104*IFERROR(INDEX(CSDA!D$1:D$500,MATCH(DB$2,CSDA!C$1:C$500,0)),0)%,DF104*IFERROR(INDEX(CSDA!D$1:D$500,MATCH("Phí dịch vụ"&amp;PAYROLL!DF$2,CSDA!A$1:A$500&amp;CSDA!C$1:C$500,0)),0)%,DC104*IFERROR(INDEX(CSDA!D$1:D$500,MATCH("Phí dịch vụ"&amp;PAYROLL!DC$2,CSDA!A$1:A$500&amp;CSDA!C$1:C$500,0)),0)%,DH104*IFERROR(INDEX(CSDA!D$1:D$500,MATCH("Phí dịch vụ"&amp;PAYROLL!DH$2,CSDA!A$1:A$500&amp;CSDA!C$1:C$500,0)),0)%,DJ104*IFERROR(INDEX(CSDA!D$1:D$500,MATCH("Phí dịch vụ"&amp;PAYROLL!DJ$2,CSDA!A$1:A$500&amp;CSDA!C$1:C$500,0)),0)%,BN104*IFERROR(INDEX(CSDA!D$1:D$500,MATCH(BN$2,CSDA!C$1:C$500,0)),0)%)-BN104*7%</f>
        <v/>
      </c>
      <c r="DQ104">
        <f>IFERROR(INDEX(ADJ!$A$1:$BZ$1000,MATCH(PAYROLL!D104,ADJ!A$1:A$500,0),MATCH(PAYROLL!DQ$2,ADJ!$2:$2,0)),0)</f>
        <v/>
      </c>
      <c r="DR104">
        <f>IFERROR(INDEX(ADJ!$A$1:$BZ$1000,MATCH(PAYROLL!D104,ADJ!A$1:A$500,0),MATCH(PAYROLL!DR$2,ADJ!$2:$2,0)),0)</f>
        <v/>
      </c>
      <c r="DS104">
        <f>SUM(DP104:DR104)</f>
        <v/>
      </c>
      <c r="DT104">
        <f>EK104</f>
        <v/>
      </c>
      <c r="DU104">
        <f>SUM(DO104:DR104)</f>
        <v/>
      </c>
      <c r="DV104">
        <f>ROUND(DU104*0.1,0)</f>
        <v/>
      </c>
      <c r="DW104">
        <f>DU104+DV104</f>
        <v/>
      </c>
      <c r="DZ104">
        <f>IFERROR(INDEX(ADJ!$A$1:$BZ$1000,MATCH(PAYROLL!$D104,ADJ!A$1:A$500,0),MATCH(PAYROLL!DZ$2,ADJ!$2:$2,0)),0)</f>
        <v/>
      </c>
      <c r="EA104">
        <f>IFERROR(INDEX(ADJ!$A$1:$BZ$1000,MATCH(PAYROLL!$D104,ADJ!A$1:A$500,0),MATCH(PAYROLL!EA$2,ADJ!$2:$2,0)),0)</f>
        <v/>
      </c>
      <c r="EB104">
        <f>IFERROR(INDEX(ADJ!$A$1:$BZ$1000,MATCH(PAYROLL!$D104,ADJ!A$1:A$500,0),MATCH(PAYROLL!EB$2,ADJ!$2:$2,0)),0)</f>
        <v/>
      </c>
      <c r="EC104">
        <f>IFERROR(INDEX(ADJ!$A$1:$BZ$1000,MATCH(PAYROLL!$D104,ADJ!A$1:A$500,0),MATCH(PAYROLL!EC$2,ADJ!$2:$2,0)),0)</f>
        <v/>
      </c>
      <c r="ED104">
        <f>IFERROR(INDEX(ADJ!$A$1:$BZ$1000,MATCH(PAYROLL!$D104,ADJ!A$1:A$500,0),MATCH(PAYROLL!ED$2,ADJ!$2:$2,0)),0)</f>
        <v/>
      </c>
      <c r="EE104">
        <f>IFERROR(INDEX(ADJ!$A$1:$BZ$1000,MATCH(PAYROLL!$D104,ADJ!A$1:A$500,0),MATCH(PAYROLL!EE$2,ADJ!$2:$2,0)),0)</f>
        <v/>
      </c>
      <c r="EF104">
        <f>IFERROR(INDEX(ADJ!$A$1:$BZ$1000,MATCH(PAYROLL!$D104,ADJ!A$1:A$500,0),MATCH(PAYROLL!EF$2,ADJ!$2:$2,0)),0)</f>
        <v/>
      </c>
      <c r="EG104">
        <f>IFERROR(INDEX(ADJ!$A$1:$BZ$1000,MATCH(PAYROLL!$D104,ADJ!A$1:A$500,0),MATCH(PAYROLL!EG$2,ADJ!$2:$2,0)),0)</f>
        <v/>
      </c>
      <c r="EH104">
        <f>IFERROR(INDEX(ADJ!$A$1:$BZ$1000,MATCH(PAYROLL!$D104,ADJ!A$1:A$500,0),MATCH(PAYROLL!EH$2,ADJ!$2:$2,0)),0)</f>
        <v/>
      </c>
      <c r="EI104">
        <f>IFERROR(INDEX(ADJ!$A$1:$BZ$1000,MATCH(PAYROLL!D104,ADJ!A$1:A$500,0),MATCH(PAYROLL!EI$2,ADJ!$2:$2,0)),0)</f>
        <v/>
      </c>
      <c r="EJ104">
        <f>IFERROR(INDEX(ADJ!$A$1:$BZ$1000,MATCH(PAYROLL!$D104,ADJ!A$1:A$500,0),MATCH(PAYROLL!EJ$2,ADJ!$2:$2,0)),0)</f>
        <v/>
      </c>
      <c r="EK104">
        <f>SUM(DZ104:EJ104)</f>
        <v/>
      </c>
    </row>
    <row r="105">
      <c r="A105" t="n">
        <v>103</v>
      </c>
      <c r="B105" t="inlineStr">
        <is>
          <t>Hồ Sỹ Đạt</t>
        </is>
      </c>
      <c r="D105" t="inlineStr">
        <is>
          <t>160346-01</t>
        </is>
      </c>
      <c r="S105">
        <f>IFERROR(INDEX(PIS!$A$1:$BZ$1000,MATCH($D105,PIS!C$1:C$500,0),MATCH("Lương CB tháng trước",PIS!$1:$1,0)),0)</f>
        <v/>
      </c>
      <c r="T105">
        <f>IFERROR(INDEX(PIS!$A$1:$BZ$1000,MATCH($D105,PIS!C$1:C$500,0),MATCH("Lương CB hiện tại",PIS!$1:$1,0)),0)</f>
        <v/>
      </c>
      <c r="U105">
        <f>IFERROR(INDEX(PIS!$A$1:$BZ$1000,MATCH($D105,PIS!C$1:C$500,0),MATCH("Lương đóng BHBB",PIS!$1:$1,0)),0)</f>
        <v/>
      </c>
      <c r="V105">
        <f>IFERROR(INDEX(PIS!$A$1:$BZ$1000,MATCH($D105,PIS!C$1:C$500,0),MATCH(V$2,PIS!$2:$2,0)),0)</f>
        <v/>
      </c>
      <c r="W105">
        <f>IFERROR(INDEX(PIS!$A$1:$BZ$1000,MATCH($D105,PIS!C$1:C$500,0),MATCH(W$2,PIS!$2:$2,0)),0)</f>
        <v/>
      </c>
      <c r="X105">
        <f>IFERROR(INDEX(PIS!$A$1:$BZ$1000,MATCH($D105,PIS!C$1:C$500,0),MATCH(X$2,PIS!$2:$2,0)),0)</f>
        <v/>
      </c>
      <c r="Y105">
        <f>IFERROR(INDEX(PIS!$A$1:$BZ$1000,MATCH($D105,PIS!C$1:C$500,0),MATCH(Y$2,PIS!$2:$2,0)),0)</f>
        <v/>
      </c>
      <c r="Z105">
        <f>IFERROR(INDEX(PIS!$A$1:$BZ$1000,MATCH($D105,PIS!C$1:C$500,0),MATCH(Z$2,PIS!$2:$2,0)),0)</f>
        <v/>
      </c>
      <c r="AA105">
        <f>IFERROR(INDEX(PIS!$A$1:$BZ$1000,MATCH($D105,PIS!C$1:C$500,0),MATCH(AA$2,PIS!$2:$2,0)),0)</f>
        <v/>
      </c>
      <c r="AB105">
        <f>IFERROR(INDEX(PIS!$A$1:$BZ$1000,MATCH($D105,PIS!C$1:C$500,0),MATCH(AB$2,PIS!$2:$2,0)),0)</f>
        <v/>
      </c>
      <c r="AC105">
        <f>SUM(V105:AB105)</f>
        <v/>
      </c>
      <c r="AD105">
        <f>IFERROR(INDEX(TIMESHEET!$A$1:$AI$5000,MATCH($D105,TIMESHEET!A$1:A$500,0),MATCH("T100",TIMESHEET!$2:$2,0))-2,0)</f>
        <v/>
      </c>
      <c r="AE105">
        <f>IFERROR(INDEX(TIMESHEET!$A$1:$AI$5000,MATCH($D105,TIMESHEET!A$1:A$500,0),MATCH("T202",TIMESHEET!$2:$2,0)),0)</f>
        <v/>
      </c>
      <c r="AF105">
        <f>IFERROR(INDEX(TIMESHEET!$A$1:$AI$5000,MATCH($D105,TIMESHEET!A$1:A$500,0),MATCH("T302",TIMESHEET!$2:$2,0)),0)</f>
        <v/>
      </c>
      <c r="AG105">
        <f>IFERROR(INDEX(TIMESHEET!$A$1:$AI$5000,MATCH($D105,TIMESHEET!A$1:A$500,0),MATCH("T406",TIMESHEET!$2:$2,0)),0)</f>
        <v/>
      </c>
      <c r="AH105">
        <f>AE105+AG105</f>
        <v/>
      </c>
      <c r="AI105">
        <f>IFERROR(INDEX(TIMESHEET!$A$1:$AI$5000,MATCH($D105,TIMESHEET!A$1:A$500,0),MATCH("T701",TIMESHEET!$2:$2,0)),0)</f>
        <v/>
      </c>
      <c r="AJ105">
        <f>IFERROR(INDEX(TIMESHEET!$A$1:$AI$5000,MATCH($D105,TIMESHEET!B$1:B$500,0),MATCH("T320",TIMESHEET!$2:$2,0)),0)</f>
        <v/>
      </c>
      <c r="AK105">
        <f>IFERROR(IF(LEFT(INDEX(PIS!O$1:O$500,MATCH(D105,PIS!C$1:C$500)),1)="M",T105/AD105*SUM(AE105:AG105),T105*AD105),0)</f>
        <v/>
      </c>
      <c r="AL105">
        <f>IFERROR(INDEX(ADJ!$A$1:$BZ$1000,MATCH(PAYROLL!D105,ADJ!A$1:A$500,0),MATCH(PAYROLL!AL$2,ADJ!$2:$2,0)),0)</f>
        <v/>
      </c>
      <c r="AM105">
        <f>SUM(AK105:AL105)</f>
        <v/>
      </c>
      <c r="AN105">
        <f>IFERROR(ROUND(V105/$AD105*$AH105,0),0)</f>
        <v/>
      </c>
      <c r="AO105">
        <f>IFERROR(ROUND(W105/$AD105*$AH105,0),0)</f>
        <v/>
      </c>
      <c r="AP105">
        <f>IFERROR(ROUND(X105/$AD105*$AE105,0),0)</f>
        <v/>
      </c>
      <c r="AQ105">
        <f>IFERROR(ROUND(Y105/$AD105*$AH105,0),0)</f>
        <v/>
      </c>
      <c r="AR105">
        <f>IFERROR(ROUND(Z105/$AD105*$AH105,0),0)</f>
        <v/>
      </c>
      <c r="AS105">
        <f>IFERROR(ROUND(AA105/$AD105*$AH105,0),0)</f>
        <v/>
      </c>
      <c r="AT105">
        <f>IFERROR(IF((AE105+AF105+AG105)&gt;13,AB105,ROUND(AB105/AD105*AH105,0)),0)</f>
        <v/>
      </c>
      <c r="AU105">
        <f>IFERROR(INDEX(ADJ!$A$1:$BZ$1000,MATCH(PAYROLL!D105,ADJ!A$1:A$500,0),MATCH(PAYROLL!AU$2,ADJ!$2:$2,0)),0)</f>
        <v/>
      </c>
      <c r="AV105">
        <f>ROUND(SUM(AN105:AU105),0)</f>
        <v/>
      </c>
      <c r="AW105">
        <f>IFERROR(INDEX(TIMESHEET!$A$1:$AI$5000,MATCH(PAYROLL!D105,TIMESHEET!A$1:A$500,0),MATCH("T620",TIMESHEET!$2:$2,0)),0)</f>
        <v/>
      </c>
      <c r="AX105">
        <f>IFERROR(INDEX(TIMESHEET!$A$1:$AI$5000,MATCH(PAYROLL!D105,TIMESHEET!A$1:A$500,0),MATCH("T601",TIMESHEET!$2:$2,0)),0)</f>
        <v/>
      </c>
      <c r="AY105">
        <f>IFERROR(INDEX(TIMESHEET!$A$1:$AI$5000,MATCH(PAYROLL!D105,TIMESHEET!A$1:A$500,0),MATCH("T602",TIMESHEET!$2:$2,0)),0)</f>
        <v/>
      </c>
      <c r="AZ105">
        <f>IFERROR(INDEX(TIMESHEET!$A$1:$AI$5000,MATCH(PAYROLL!D105,TIMESHEET!A$1:A$500,0),MATCH("T603",TIMESHEET!$2:$2,0)),0)</f>
        <v/>
      </c>
      <c r="BA105">
        <f>IFERROR(INDEX(TIMESHEET!$A$1:$AI$5000,MATCH(PAYROLL!D105,TIMESHEET!A$1:A$500,0),MATCH("T611",TIMESHEET!$2:$2,0)),0)</f>
        <v/>
      </c>
      <c r="BB105">
        <f>IFERROR(INDEX(TIMESHEET!$A$1:$AI$5000,MATCH(PAYROLL!D105,TIMESHEET!A$1:A$500,0),MATCH("T612",TIMESHEET!$2:$2,0)),0)</f>
        <v/>
      </c>
      <c r="BC105">
        <f>IFERROR(INDEX(TIMESHEET!$A$1:$AI$5000,MATCH(PAYROLL!D105,TIMESHEET!A$1:A$500,0),MATCH("T613",TIMESHEET!$2:$2,0)),0)</f>
        <v/>
      </c>
      <c r="BD105">
        <f>IFERROR(INDEX(TIMESHEET!$A$1:$AI$5000,MATCH(PAYROLL!D105,TIMESHEET!A$1:A$500,0),MATCH("T500",TIMESHEET!$2:$2,0)),0)</f>
        <v/>
      </c>
      <c r="BE105">
        <f>IFERROR(IF(LEFT(INDEX(PIS!O$1:O$500,MATCH(D105,PIS!C$1:C$500)),1)="M",T105/AD105/8*(AW105+AX105*1.5+AY105*2+AZ105*3+BA105*2.1+BB105*2.7+BC105*3.9+BD105*0.3),T105/8*(AW105+AX105*1.5+AY105*2+AZ105*3+BA105*2.1+BB105*2.7+BC105*3.9+BD105*0.3)),0)</f>
        <v/>
      </c>
      <c r="BF105">
        <f>IFERROR(INDEX(ADJ!$A$1:$BZ$1000,MATCH(PAYROLL!$D105,ADJ!A$1:A$500,0),MATCH(PAYROLL!BF$2,ADJ!$2:$2,0)),0)</f>
        <v/>
      </c>
      <c r="BG105">
        <f>IFERROR(INDEX(ADJ!$A$1:$BZ$1000,MATCH(PAYROLL!D105,ADJ!A$1:A$500,0),MATCH(PAYROLL!BG$2,ADJ!$2:$2,0)),0)</f>
        <v/>
      </c>
      <c r="BH105">
        <f>IFERROR(INDEX(ADJ!$A$1:$BZ$1000,MATCH(PAYROLL!D105,ADJ!A$1:A$500,0),MATCH(PAYROLL!BH$2,ADJ!$2:$2,0)),0)</f>
        <v/>
      </c>
      <c r="BI105">
        <f>IFERROR(INDEX(ADJ!$A$1:$BZ$1000,MATCH(PAYROLL!D105,ADJ!A$1:A$500,0),MATCH(PAYROLL!BI$2,ADJ!$2:$2,0)),0)</f>
        <v/>
      </c>
      <c r="BJ105">
        <f>IFERROR(INDEX(ADJ!$A$1:$BZ$1000,MATCH(PAYROLL!D105,ADJ!A$1:A$500,0),MATCH(PAYROLL!BJ$2,ADJ!$2:$2,0)),0)</f>
        <v/>
      </c>
      <c r="BK105">
        <f>SUM(BF105:BJ105)</f>
        <v/>
      </c>
      <c r="BL105">
        <f>IFERROR(INDEX(ADJ!$A$1:$BZ$1000,MATCH(PAYROLL!D105,ADJ!A$1:A$500,0),MATCH(PAYROLL!BL$2,ADJ!$2:$2,0)),0)</f>
        <v/>
      </c>
      <c r="BM105">
        <f>IFERROR(INDEX(ADJ!$A$1:$BZ$1000,MATCH(PAYROLL!D105,ADJ!A$1:A$500,0),MATCH(PAYROLL!BM$2,ADJ!$2:$2,0)),0)</f>
        <v/>
      </c>
      <c r="BN105">
        <f>IFERROR(INDEX(ADJ!$A$1:$BZ$1000,MATCH(PAYROLL!D105,ADJ!A$1:A$500,0),MATCH(PAYROLL!BN$2,ADJ!$2:$2,0)),0)</f>
        <v/>
      </c>
      <c r="BO105">
        <f>IFERROR(INDEX(ADJ!$A$1:$BZ$1000,MATCH(PAYROLL!D105,ADJ!A$1:A$500,0),MATCH(PAYROLL!BO$2,ADJ!$2:$2,0)),0)</f>
        <v/>
      </c>
      <c r="BP105">
        <f>SUM(AM105,AV105,BE105,BK105,BL105:BO105)</f>
        <v/>
      </c>
      <c r="BQ105">
        <f>BO105</f>
        <v/>
      </c>
      <c r="BR105">
        <f>IFERROR(ROUND(IF(LEFT(INDEX(PIS!O$1:O$500,MATCH(D105,PIS!C$1:C$500)),1)="D",T105/8*(BD105*0.3),IF(LEFT(INDEX(PIS!O$1:O$500,MATCH(D105,PIS!C$1:C$500)),1)="H",T105*($BD105*0.3),T105/$AD105/8*($BD105*0.3))),0),0)</f>
        <v/>
      </c>
      <c r="BS105">
        <f>IF(AP105&lt;1,0,MIN(AP105,730000))</f>
        <v/>
      </c>
      <c r="BT105">
        <f>IFERROR(ROUND((BE105-SUM(AW105:BC105)*T105/AD105/8),0)-BR105,0)</f>
        <v/>
      </c>
      <c r="BU105">
        <f>AO105</f>
        <v/>
      </c>
      <c r="BV105">
        <f>SUM(BQ105:BU105)</f>
        <v/>
      </c>
      <c r="BW105">
        <f>BP105-BV105</f>
        <v/>
      </c>
      <c r="BX105">
        <f>IFERROR(IF(RIGHT(INDEX(PIS!O$1:O$500,MATCH(D105,PIS!C$1:C$500)),5)="Gross",MIN(U105+V105,VLOOKUP("R700",TSC!B:C,2,0)*VLOOKUP("R101",TSC!B:C,2,0))*VLOOKUP("R701",TSC!B:C,2,0)%,0),0)</f>
        <v/>
      </c>
      <c r="BY105">
        <f>IFERROR(IF(RIGHT(INDEX(PIS!O$1:O$500,MATCH(D105,PIS!C$1:C$500)),5)="Gross",MIN(U105+V105,VLOOKUP("R700",TSC!B:C,2,0)*VLOOKUP("R101",TSC!B:C,2,0))*VLOOKUP("T704",TSC!B:C,2,0)%,0),0)</f>
        <v/>
      </c>
      <c r="BZ105">
        <f>IFERROR(IF(RIGHT(INDEX(PIS!O$1:O$500,MATCH(D105,PIS!C$1:C$500)),5)="Gross",MIN(U105+V105,VLOOKUP("R700",TSC!B:C,2,0)*VLOOKUP("1",TSC!F:G,2,0))*VLOOKUP("T705",TSC!B:C,2,0)%,0),0)</f>
        <v/>
      </c>
      <c r="CA105">
        <f>IFERROR(INDEX(ADJ!$A$1:$BZ$1000,MATCH(PAYROLL!D105,ADJ!A$1:A$500,0),MATCH(PAYROLL!CA$2,ADJ!$2:$2,0)),0)</f>
        <v/>
      </c>
      <c r="CB105">
        <f>IFERROR(INDEX(ADJ!$A$1:$BZ$1000,MATCH(PAYROLL!D105,ADJ!A$1:A$500,0),MATCH(PAYROLL!CB$2,ADJ!$2:$2,0)),0)</f>
        <v/>
      </c>
      <c r="CC105">
        <f>SUM(BX105:CB105)</f>
        <v/>
      </c>
      <c r="CD105">
        <f>IFERROR(INDEX(PIS!$A$1:$BZ$1000,MATCH(PAYROLL!D105,PIS!C$1:C$500,0),MATCH(PAYROLL!CD$1,PIS!$1:$1,0)),0)</f>
        <v/>
      </c>
      <c r="CE105">
        <f>IFERROR(IF(OR(INDEX(PIS!P$1:P$500,MATCH(D105,PIS!C$1:C$500,0))="LT2",INDEX(PIS!P$1:P$500,MATCH(D105,PIS!C$1:C$500,0))="P10"),0,SUM(CC105,CD105*VLOOKUP("R601",TSC!B:C,2,0),VLOOKUP("R602",TSC!B:C,2,0))),0)</f>
        <v/>
      </c>
      <c r="CF105">
        <f>MAX(BW105-CE105,0)</f>
        <v/>
      </c>
      <c r="CG105">
        <f>IFERROR(IF(OR(RIGHT(INDEX(PIS!P$1:P$500,MATCH(D105,PIS!C$1:C$500)),5)="P10",RIGHT(INDEX(PIS!P$1:P$500,MATCH(D105,PIS!C$1:C$500)),5)="CK"),0,IF(CF105&lt;=5000000,CF105*5%,IF(CF105&lt;=10000000,CF105*10%-250000,IF(CF105&lt;=18000000,CF105*15%-750000,IF(CF105&lt;=32000000,CF105*20%-1650000,IF(CF105&lt;=52000000,CF105*25%-3250000,IF(CF105&lt;=80000000,BH105*30%-5850000,CF105*35%-9850000))))))),0)</f>
        <v/>
      </c>
      <c r="CH105">
        <f>IFERROR(IF(OR(INDEX(PIS!P$1:P$500,MATCH(D105,PIS!C$1:C$500))="LT",INDEX(PIS!P$1:P$500,MATCH(D105,PIS!C$1:C$500))="CK"),0,IF(CF105&lt;2000000,0,CF105*10%)),0)</f>
        <v/>
      </c>
      <c r="CI105">
        <f>IFERROR(INDEX(ADJ!$A$1:$BZ$1000,MATCH(PAYROLL!D105,ADJ!A$1:A$500,0),MATCH(PAYROLL!CI$2,ADJ!$2:$2,0)),0)</f>
        <v/>
      </c>
      <c r="CJ105">
        <f>IFERROR(INDEX(ADJ!$A$1:$BZ$1000,MATCH(PAYROLL!D105,ADJ!A$1:A$500,0),MATCH(PAYROLL!CJ$2,ADJ!$2:$2,0)),0)</f>
        <v/>
      </c>
      <c r="CK105">
        <f>IFERROR(INDEX(ADJ!$A$1:$BZ$1000,MATCH(PAYROLL!D105,ADJ!A$1:A$500,0),MATCH(PAYROLL!CK$2,ADJ!$2:$2,0)),0)</f>
        <v/>
      </c>
      <c r="CL105">
        <f>SUM(CG105:CK105)</f>
        <v/>
      </c>
      <c r="CM105">
        <f>ROUND(SUM(CH105:CK105),0)</f>
        <v/>
      </c>
      <c r="CN105">
        <f>IFERROR(INDEX(CSDA!D$1:D$500,MATCH($CN$2,CSDA!C$1:C$500,0))*INDEX(PIS!V$1:V$500,MATCH(D105,PIS!C$1:C$500))+INDEX(ADJ!$A$1:$BZ$1000,MATCH(PAYROLL!D105,ADJ!A$1:A$500,0),MATCH(PAYROLL!CN$2,ADJ!$2:$2,0)),0)</f>
        <v/>
      </c>
      <c r="CO105">
        <f>IFERROR(INDEX(ADJ!$A$1:$BZ$1000,MATCH(PAYROLL!D105,ADJ!A$1:A$500,0),MATCH(PAYROLL!CO$2,ADJ!$2:$2,0)),0)</f>
        <v/>
      </c>
      <c r="CP105">
        <f>IFERROR(INDEX(ADJ!$A$1:$BZ$1000,MATCH(PAYROLL!D105,ADJ!A$1:A$500,0),MATCH(PAYROLL!CP$2,ADJ!$2:$2,0)),0)</f>
        <v/>
      </c>
      <c r="CQ105">
        <f>BP105-CL105-CI105-CM105-CN105-CO105-CP105-CC105</f>
        <v/>
      </c>
      <c r="CR105">
        <f>IFERROR(IF(RIGHT(INDEX(PIS!O$1:O$500,MATCH(D105,PIS!C$1:C$500,0)),5)="Gross",MIN(U105+V105,VLOOKUP("R700",TSC!B:C,2,0)*VLOOKUP("R101",TSC!B:C,2,0))*(VLOOKUP("T711",TSC!B:C,2,0)+VLOOKUP("T712",TSC!B:C,2,0))%,MIN(T105+V105,VLOOKUP("R700",TSC!B:C,2,0)*VLOOKUP("R101",TSC!B:C,2,0))*(VLOOKUP("T711",TSC!B:C,2,0)+VLOOKUP("T712",TSC!B:C,2,0)+VLOOKUP("R701",TSC!B:C,2,0))%),0)</f>
        <v/>
      </c>
      <c r="CS105">
        <f>IFERROR(IF(RIGHT(INDEX(PIS!O$1:O$500,MATCH(D105,PIS!C$1:C$500,0)),5)="Gross",MIN(U105+V105,VLOOKUP("R700",TSC!B:C,2,0)*VLOOKUP("R101",TSC!B:C,2,0))*(VLOOKUP("T714",TSC!B:C,2,0))%,MIN(T105+V105,VLOOKUP("R700",TSC!B:C,2,0)*VLOOKUP("R101",TSC!B:C,2,0))*(VLOOKUP("T704",TSC!B:C,2,0)+VLOOKUP("T714",TSC!B:C,2,0))%),0)</f>
        <v/>
      </c>
      <c r="CT105">
        <f>IFERROR(IF(RIGHT(INDEX(PIS!O$1:O$500,MATCH(D105,PIS!C$1:C$500,0)),5)="Gross",MIN(U105+V105,VLOOKUP("R700",TSC!B:C,2,0)*VLOOKUP("R101",TSC!B:C,2,0))*VLOOKUP("T705",TSC!B:C,2,0)%,MIN(T105+V105,VLOOKUP("R700",TSC!B:C,2,0)*VLOOKUP("R101",TSC!B:C,2,0))*VLOOKUP("T705",TSC!B:C,2,0)%),0)</f>
        <v/>
      </c>
      <c r="CU105">
        <f>IFERROR(IF(RIGHT(INDEX(PIS!O$1:O$500,MATCH(D105,PIS!C$1:C$500,0)),5)="Gross",MIN(U105+V105,VLOOKUP("R700",TSC!B:C,2,0)*VLOOKUP("R101",TSC!B:C,2,0))*(VLOOKUP("T713",TSC!B:C,2,0))%,MIN(T105+V105,VLOOKUP("R700",TSC!B:C,2,0)*VLOOKUP("R101",TSC!B:C,2,0))*(VLOOKUP("T713",TSC!B:C,2,0))%),0)</f>
        <v/>
      </c>
      <c r="CV105">
        <f>IFERROR(INDEX(ADJ!$A$1:$BZ$1000,MATCH(PAYROLL!D105,ADJ!A$1:A$500,0),MATCH(PAYROLL!CV$2,ADJ!$2:$2,0)),0)</f>
        <v/>
      </c>
      <c r="CW105">
        <f>IFERROR(INDEX(ADJ!$A$1:$BZ$1000,MATCH(PAYROLL!D105,ADJ!A$1:A$500,0),MATCH(PAYROLL!CW$2,ADJ!$2:$2,0)),0)</f>
        <v/>
      </c>
      <c r="CX105">
        <f>SUM(CR105:CW105)</f>
        <v/>
      </c>
      <c r="CY105">
        <f>ROUND(IF(CR105&gt;0,T105+V105*VLOOKUP("R202",TSC!$B$1:$C$500,2,0),0),0)</f>
        <v/>
      </c>
      <c r="CZ105">
        <f>IFERROR(INDEX(CSDA!D$1:D$500,MATCH($CZ$2,CSDA!C$1:C$500,0)),0)</f>
        <v/>
      </c>
      <c r="DA105">
        <f>ROUND(T105*0.7%,0)</f>
        <v/>
      </c>
      <c r="DB105">
        <f>ROUND(T105/12,0)</f>
        <v/>
      </c>
      <c r="DC105">
        <f ref="DC105" t="array">IFERROR(INDEX(CSDA!D$1:D$500,MATCH("Trích giữ"&amp;PAYROLL!DC$2,CSDA!A$1:A$500&amp;CSDA!C$1:C$500,0)),0)</f>
        <v/>
      </c>
      <c r="DD105">
        <f ref="DD105" t="array">IFERROR(INDEX(CSDA!D$1:D$500,MATCH("Trích giữ"&amp;PAYROLL!DD$2,CSDA!A$1:A$500&amp;CSDA!C$1:C$500,0)),0)</f>
        <v/>
      </c>
      <c r="DE105">
        <f ref="DE105" t="array">IFERROR(INDEX(CSDA!D$1:D$500,MATCH("Trích giữ"&amp;PAYROLL!DE$2,CSDA!A$1:A$500&amp;CSDA!C$1:C$500,0)),0)</f>
        <v/>
      </c>
      <c r="DF105">
        <f>IFERROR(INDEX(CSDA!D$1:D$500,MATCH(PAYROLL!DF$2,CSDA!C$1:C$500,0)),0)</f>
        <v/>
      </c>
      <c r="DG105">
        <f ref="DG105" t="array">IFERROR(INDEX(CSDA!D$1:D$500,MATCH("Trích giữ"&amp;PAYROLL!DG$2,CSDA!A$1:A$500&amp;CSDA!C$1:C$500,0)),0)</f>
        <v/>
      </c>
      <c r="DH105">
        <f>ROUND(T105/26,0)</f>
        <v/>
      </c>
      <c r="DI105">
        <f ref="DI105" t="array">IFERROR(INDEX(CSDA!D$1:D$500,MATCH("Trích giữ"&amp;PAYROLL!DI$2,CSDA!A$1:A$500&amp;CSDA!C$1:C$500,0)),0)</f>
        <v/>
      </c>
      <c r="DJ105">
        <f>IF(U105=0,T105*21.5%-BL105,0)</f>
        <v/>
      </c>
      <c r="DK105">
        <f ref="DK105" t="array">IFERROR(INDEX(CSDA!D$1:D$500,MATCH("Trích giữ"&amp;PAYROLL!DK$2,CSDA!A$1:A$500&amp;CSDA!C$1:C$500,0)),0)</f>
        <v/>
      </c>
      <c r="DL105">
        <f>IFERROR(INDEX(CSDA!D$1:D$500,MATCH(PAYROLL!DL$2,CSDA!C$1:C$500,0))/12,0)</f>
        <v/>
      </c>
      <c r="DM105">
        <f>SUM(DB105:DL105)</f>
        <v/>
      </c>
      <c r="DN105">
        <f>IFERROR(INDEX(ADJ!$A$1:$BZ$1000,MATCH(PAYROLL!D105,ADJ!A$1:A$500,0),MATCH(PAYROLL!DN$2,ADJ!$2:$2,0)),0)</f>
        <v/>
      </c>
      <c r="DO105">
        <f>IFERROR(SUM(BP105,DM105:DN105,CX105:DA105)-DT105,0)</f>
        <v/>
      </c>
      <c r="DP105">
        <f ref="DP105" t="array">SUM(BW105*IFERROR(INDEX(CSDA!D$1:D$500,MATCH(BW$2,CSDA!C$1:C$500,0)),0)%,CX105*IFERROR(INDEX(CSDA!D$1:D$500,MATCH(CX$2,CSDA!C$1:C$500,0)),0)%,DA105*IFERROR(INDEX(CSDA!D$1:D$500,MATCH(DA$2,CSDA!C$1:C$500,0)),0)%,DB105*IFERROR(INDEX(CSDA!D$1:D$500,MATCH(DB$2,CSDA!C$1:C$500,0)),0)%,DF105*IFERROR(INDEX(CSDA!D$1:D$500,MATCH("Phí dịch vụ"&amp;PAYROLL!DF$2,CSDA!A$1:A$500&amp;CSDA!C$1:C$500,0)),0)%,DC105*IFERROR(INDEX(CSDA!D$1:D$500,MATCH("Phí dịch vụ"&amp;PAYROLL!DC$2,CSDA!A$1:A$500&amp;CSDA!C$1:C$500,0)),0)%,DH105*IFERROR(INDEX(CSDA!D$1:D$500,MATCH("Phí dịch vụ"&amp;PAYROLL!DH$2,CSDA!A$1:A$500&amp;CSDA!C$1:C$500,0)),0)%,DJ105*IFERROR(INDEX(CSDA!D$1:D$500,MATCH("Phí dịch vụ"&amp;PAYROLL!DJ$2,CSDA!A$1:A$500&amp;CSDA!C$1:C$500,0)),0)%,BN105*IFERROR(INDEX(CSDA!D$1:D$500,MATCH(BN$2,CSDA!C$1:C$500,0)),0)%)-BN105*7%</f>
        <v/>
      </c>
      <c r="DQ105">
        <f>IFERROR(INDEX(ADJ!$A$1:$BZ$1000,MATCH(PAYROLL!D105,ADJ!A$1:A$500,0),MATCH(PAYROLL!DQ$2,ADJ!$2:$2,0)),0)</f>
        <v/>
      </c>
      <c r="DR105">
        <f>IFERROR(INDEX(ADJ!$A$1:$BZ$1000,MATCH(PAYROLL!D105,ADJ!A$1:A$500,0),MATCH(PAYROLL!DR$2,ADJ!$2:$2,0)),0)</f>
        <v/>
      </c>
      <c r="DS105">
        <f>SUM(DP105:DR105)</f>
        <v/>
      </c>
      <c r="DT105">
        <f>EK105</f>
        <v/>
      </c>
      <c r="DU105">
        <f>SUM(DO105:DR105)</f>
        <v/>
      </c>
      <c r="DV105">
        <f>ROUND(DU105*0.1,0)</f>
        <v/>
      </c>
      <c r="DW105">
        <f>DU105+DV105</f>
        <v/>
      </c>
      <c r="DZ105">
        <f>IFERROR(INDEX(ADJ!$A$1:$BZ$1000,MATCH(PAYROLL!$D105,ADJ!A$1:A$500,0),MATCH(PAYROLL!DZ$2,ADJ!$2:$2,0)),0)</f>
        <v/>
      </c>
      <c r="EA105">
        <f>IFERROR(INDEX(ADJ!$A$1:$BZ$1000,MATCH(PAYROLL!$D105,ADJ!A$1:A$500,0),MATCH(PAYROLL!EA$2,ADJ!$2:$2,0)),0)</f>
        <v/>
      </c>
      <c r="EB105">
        <f>IFERROR(INDEX(ADJ!$A$1:$BZ$1000,MATCH(PAYROLL!$D105,ADJ!A$1:A$500,0),MATCH(PAYROLL!EB$2,ADJ!$2:$2,0)),0)</f>
        <v/>
      </c>
      <c r="EC105">
        <f>IFERROR(INDEX(ADJ!$A$1:$BZ$1000,MATCH(PAYROLL!$D105,ADJ!A$1:A$500,0),MATCH(PAYROLL!EC$2,ADJ!$2:$2,0)),0)</f>
        <v/>
      </c>
      <c r="ED105">
        <f>IFERROR(INDEX(ADJ!$A$1:$BZ$1000,MATCH(PAYROLL!$D105,ADJ!A$1:A$500,0),MATCH(PAYROLL!ED$2,ADJ!$2:$2,0)),0)</f>
        <v/>
      </c>
      <c r="EE105">
        <f>IFERROR(INDEX(ADJ!$A$1:$BZ$1000,MATCH(PAYROLL!$D105,ADJ!A$1:A$500,0),MATCH(PAYROLL!EE$2,ADJ!$2:$2,0)),0)</f>
        <v/>
      </c>
      <c r="EF105">
        <f>IFERROR(INDEX(ADJ!$A$1:$BZ$1000,MATCH(PAYROLL!$D105,ADJ!A$1:A$500,0),MATCH(PAYROLL!EF$2,ADJ!$2:$2,0)),0)</f>
        <v/>
      </c>
      <c r="EG105">
        <f>IFERROR(INDEX(ADJ!$A$1:$BZ$1000,MATCH(PAYROLL!$D105,ADJ!A$1:A$500,0),MATCH(PAYROLL!EG$2,ADJ!$2:$2,0)),0)</f>
        <v/>
      </c>
      <c r="EH105">
        <f>IFERROR(INDEX(ADJ!$A$1:$BZ$1000,MATCH(PAYROLL!$D105,ADJ!A$1:A$500,0),MATCH(PAYROLL!EH$2,ADJ!$2:$2,0)),0)</f>
        <v/>
      </c>
      <c r="EI105">
        <f>IFERROR(INDEX(ADJ!$A$1:$BZ$1000,MATCH(PAYROLL!D105,ADJ!A$1:A$500,0),MATCH(PAYROLL!EI$2,ADJ!$2:$2,0)),0)</f>
        <v/>
      </c>
      <c r="EJ105">
        <f>IFERROR(INDEX(ADJ!$A$1:$BZ$1000,MATCH(PAYROLL!$D105,ADJ!A$1:A$500,0),MATCH(PAYROLL!EJ$2,ADJ!$2:$2,0)),0)</f>
        <v/>
      </c>
      <c r="EK105">
        <f>SUM(DZ105:EJ105)</f>
        <v/>
      </c>
    </row>
    <row r="106">
      <c r="A106" t="n">
        <v>104</v>
      </c>
      <c r="B106" t="inlineStr">
        <is>
          <t>Phan Đình Minh</t>
        </is>
      </c>
      <c r="D106" t="inlineStr">
        <is>
          <t>160351-01</t>
        </is>
      </c>
      <c r="S106">
        <f>IFERROR(INDEX(PIS!$A$1:$BZ$1000,MATCH($D106,PIS!C$1:C$500,0),MATCH("Lương CB tháng trước",PIS!$1:$1,0)),0)</f>
        <v/>
      </c>
      <c r="T106">
        <f>IFERROR(INDEX(PIS!$A$1:$BZ$1000,MATCH($D106,PIS!C$1:C$500,0),MATCH("Lương CB hiện tại",PIS!$1:$1,0)),0)</f>
        <v/>
      </c>
      <c r="U106">
        <f>IFERROR(INDEX(PIS!$A$1:$BZ$1000,MATCH($D106,PIS!C$1:C$500,0),MATCH("Lương đóng BHBB",PIS!$1:$1,0)),0)</f>
        <v/>
      </c>
      <c r="V106">
        <f>IFERROR(INDEX(PIS!$A$1:$BZ$1000,MATCH($D106,PIS!C$1:C$500,0),MATCH(V$2,PIS!$2:$2,0)),0)</f>
        <v/>
      </c>
      <c r="W106">
        <f>IFERROR(INDEX(PIS!$A$1:$BZ$1000,MATCH($D106,PIS!C$1:C$500,0),MATCH(W$2,PIS!$2:$2,0)),0)</f>
        <v/>
      </c>
      <c r="X106">
        <f>IFERROR(INDEX(PIS!$A$1:$BZ$1000,MATCH($D106,PIS!C$1:C$500,0),MATCH(X$2,PIS!$2:$2,0)),0)</f>
        <v/>
      </c>
      <c r="Y106">
        <f>IFERROR(INDEX(PIS!$A$1:$BZ$1000,MATCH($D106,PIS!C$1:C$500,0),MATCH(Y$2,PIS!$2:$2,0)),0)</f>
        <v/>
      </c>
      <c r="Z106">
        <f>IFERROR(INDEX(PIS!$A$1:$BZ$1000,MATCH($D106,PIS!C$1:C$500,0),MATCH(Z$2,PIS!$2:$2,0)),0)</f>
        <v/>
      </c>
      <c r="AA106">
        <f>IFERROR(INDEX(PIS!$A$1:$BZ$1000,MATCH($D106,PIS!C$1:C$500,0),MATCH(AA$2,PIS!$2:$2,0)),0)</f>
        <v/>
      </c>
      <c r="AB106">
        <f>IFERROR(INDEX(PIS!$A$1:$BZ$1000,MATCH($D106,PIS!C$1:C$500,0),MATCH(AB$2,PIS!$2:$2,0)),0)</f>
        <v/>
      </c>
      <c r="AC106">
        <f>SUM(V106:AB106)</f>
        <v/>
      </c>
      <c r="AD106">
        <f>IFERROR(INDEX(TIMESHEET!$A$1:$AI$5000,MATCH($D106,TIMESHEET!A$1:A$500,0),MATCH("T100",TIMESHEET!$2:$2,0))-2,0)</f>
        <v/>
      </c>
      <c r="AE106">
        <f>IFERROR(INDEX(TIMESHEET!$A$1:$AI$5000,MATCH($D106,TIMESHEET!A$1:A$500,0),MATCH("T202",TIMESHEET!$2:$2,0)),0)</f>
        <v/>
      </c>
      <c r="AF106">
        <f>IFERROR(INDEX(TIMESHEET!$A$1:$AI$5000,MATCH($D106,TIMESHEET!A$1:A$500,0),MATCH("T302",TIMESHEET!$2:$2,0)),0)</f>
        <v/>
      </c>
      <c r="AG106">
        <f>IFERROR(INDEX(TIMESHEET!$A$1:$AI$5000,MATCH($D106,TIMESHEET!A$1:A$500,0),MATCH("T406",TIMESHEET!$2:$2,0)),0)</f>
        <v/>
      </c>
      <c r="AH106">
        <f>AE106+AG106</f>
        <v/>
      </c>
      <c r="AI106">
        <f>IFERROR(INDEX(TIMESHEET!$A$1:$AI$5000,MATCH($D106,TIMESHEET!A$1:A$500,0),MATCH("T701",TIMESHEET!$2:$2,0)),0)</f>
        <v/>
      </c>
      <c r="AJ106">
        <f>IFERROR(INDEX(TIMESHEET!$A$1:$AI$5000,MATCH($D106,TIMESHEET!B$1:B$500,0),MATCH("T320",TIMESHEET!$2:$2,0)),0)</f>
        <v/>
      </c>
      <c r="AK106">
        <f>IFERROR(IF(LEFT(INDEX(PIS!O$1:O$500,MATCH(D106,PIS!C$1:C$500)),1)="M",T106/AD106*SUM(AE106:AG106),T106*AD106),0)</f>
        <v/>
      </c>
      <c r="AL106">
        <f>IFERROR(INDEX(ADJ!$A$1:$BZ$1000,MATCH(PAYROLL!D106,ADJ!A$1:A$500,0),MATCH(PAYROLL!AL$2,ADJ!$2:$2,0)),0)</f>
        <v/>
      </c>
      <c r="AM106">
        <f>SUM(AK106:AL106)</f>
        <v/>
      </c>
      <c r="AN106">
        <f>IFERROR(ROUND(V106/$AD106*$AH106,0),0)</f>
        <v/>
      </c>
      <c r="AO106">
        <f>IFERROR(ROUND(W106/$AD106*$AH106,0),0)</f>
        <v/>
      </c>
      <c r="AP106">
        <f>IFERROR(ROUND(X106/$AD106*$AE106,0),0)</f>
        <v/>
      </c>
      <c r="AQ106">
        <f>IFERROR(ROUND(Y106/$AD106*$AH106,0),0)</f>
        <v/>
      </c>
      <c r="AR106">
        <f>IFERROR(ROUND(Z106/$AD106*$AH106,0),0)</f>
        <v/>
      </c>
      <c r="AS106">
        <f>IFERROR(ROUND(AA106/$AD106*$AH106,0),0)</f>
        <v/>
      </c>
      <c r="AT106">
        <f>IFERROR(IF((AE106+AF106+AG106)&gt;13,AB106,ROUND(AB106/AD106*AH106,0)),0)</f>
        <v/>
      </c>
      <c r="AU106">
        <f>IFERROR(INDEX(ADJ!$A$1:$BZ$1000,MATCH(PAYROLL!D106,ADJ!A$1:A$500,0),MATCH(PAYROLL!AU$2,ADJ!$2:$2,0)),0)</f>
        <v/>
      </c>
      <c r="AV106">
        <f>ROUND(SUM(AN106:AU106),0)</f>
        <v/>
      </c>
      <c r="AW106">
        <f>IFERROR(INDEX(TIMESHEET!$A$1:$AI$5000,MATCH(PAYROLL!D106,TIMESHEET!A$1:A$500,0),MATCH("T620",TIMESHEET!$2:$2,0)),0)</f>
        <v/>
      </c>
      <c r="AX106">
        <f>IFERROR(INDEX(TIMESHEET!$A$1:$AI$5000,MATCH(PAYROLL!D106,TIMESHEET!A$1:A$500,0),MATCH("T601",TIMESHEET!$2:$2,0)),0)</f>
        <v/>
      </c>
      <c r="AY106">
        <f>IFERROR(INDEX(TIMESHEET!$A$1:$AI$5000,MATCH(PAYROLL!D106,TIMESHEET!A$1:A$500,0),MATCH("T602",TIMESHEET!$2:$2,0)),0)</f>
        <v/>
      </c>
      <c r="AZ106">
        <f>IFERROR(INDEX(TIMESHEET!$A$1:$AI$5000,MATCH(PAYROLL!D106,TIMESHEET!A$1:A$500,0),MATCH("T603",TIMESHEET!$2:$2,0)),0)</f>
        <v/>
      </c>
      <c r="BA106">
        <f>IFERROR(INDEX(TIMESHEET!$A$1:$AI$5000,MATCH(PAYROLL!D106,TIMESHEET!A$1:A$500,0),MATCH("T611",TIMESHEET!$2:$2,0)),0)</f>
        <v/>
      </c>
      <c r="BB106">
        <f>IFERROR(INDEX(TIMESHEET!$A$1:$AI$5000,MATCH(PAYROLL!D106,TIMESHEET!A$1:A$500,0),MATCH("T612",TIMESHEET!$2:$2,0)),0)</f>
        <v/>
      </c>
      <c r="BC106">
        <f>IFERROR(INDEX(TIMESHEET!$A$1:$AI$5000,MATCH(PAYROLL!D106,TIMESHEET!A$1:A$500,0),MATCH("T613",TIMESHEET!$2:$2,0)),0)</f>
        <v/>
      </c>
      <c r="BD106">
        <f>IFERROR(INDEX(TIMESHEET!$A$1:$AI$5000,MATCH(PAYROLL!D106,TIMESHEET!A$1:A$500,0),MATCH("T500",TIMESHEET!$2:$2,0)),0)</f>
        <v/>
      </c>
      <c r="BE106">
        <f>IFERROR(IF(LEFT(INDEX(PIS!O$1:O$500,MATCH(D106,PIS!C$1:C$500)),1)="M",T106/AD106/8*(AW106+AX106*1.5+AY106*2+AZ106*3+BA106*2.1+BB106*2.7+BC106*3.9+BD106*0.3),T106/8*(AW106+AX106*1.5+AY106*2+AZ106*3+BA106*2.1+BB106*2.7+BC106*3.9+BD106*0.3)),0)</f>
        <v/>
      </c>
      <c r="BF106">
        <f>IFERROR(INDEX(ADJ!$A$1:$BZ$1000,MATCH(PAYROLL!$D106,ADJ!A$1:A$500,0),MATCH(PAYROLL!BF$2,ADJ!$2:$2,0)),0)</f>
        <v/>
      </c>
      <c r="BG106">
        <f>IFERROR(INDEX(ADJ!$A$1:$BZ$1000,MATCH(PAYROLL!D106,ADJ!A$1:A$500,0),MATCH(PAYROLL!BG$2,ADJ!$2:$2,0)),0)</f>
        <v/>
      </c>
      <c r="BH106">
        <f>IFERROR(INDEX(ADJ!$A$1:$BZ$1000,MATCH(PAYROLL!D106,ADJ!A$1:A$500,0),MATCH(PAYROLL!BH$2,ADJ!$2:$2,0)),0)</f>
        <v/>
      </c>
      <c r="BI106">
        <f>IFERROR(INDEX(ADJ!$A$1:$BZ$1000,MATCH(PAYROLL!D106,ADJ!A$1:A$500,0),MATCH(PAYROLL!BI$2,ADJ!$2:$2,0)),0)</f>
        <v/>
      </c>
      <c r="BJ106">
        <f>IFERROR(INDEX(ADJ!$A$1:$BZ$1000,MATCH(PAYROLL!D106,ADJ!A$1:A$500,0),MATCH(PAYROLL!BJ$2,ADJ!$2:$2,0)),0)</f>
        <v/>
      </c>
      <c r="BK106">
        <f>SUM(BF106:BJ106)</f>
        <v/>
      </c>
      <c r="BL106">
        <f>IFERROR(INDEX(ADJ!$A$1:$BZ$1000,MATCH(PAYROLL!D106,ADJ!A$1:A$500,0),MATCH(PAYROLL!BL$2,ADJ!$2:$2,0)),0)</f>
        <v/>
      </c>
      <c r="BM106">
        <f>IFERROR(INDEX(ADJ!$A$1:$BZ$1000,MATCH(PAYROLL!D106,ADJ!A$1:A$500,0),MATCH(PAYROLL!BM$2,ADJ!$2:$2,0)),0)</f>
        <v/>
      </c>
      <c r="BN106">
        <f>IFERROR(INDEX(ADJ!$A$1:$BZ$1000,MATCH(PAYROLL!D106,ADJ!A$1:A$500,0),MATCH(PAYROLL!BN$2,ADJ!$2:$2,0)),0)</f>
        <v/>
      </c>
      <c r="BO106">
        <f>IFERROR(INDEX(ADJ!$A$1:$BZ$1000,MATCH(PAYROLL!D106,ADJ!A$1:A$500,0),MATCH(PAYROLL!BO$2,ADJ!$2:$2,0)),0)</f>
        <v/>
      </c>
      <c r="BP106">
        <f>SUM(AM106,AV106,BE106,BK106,BL106:BO106)</f>
        <v/>
      </c>
      <c r="BQ106">
        <f>BO106</f>
        <v/>
      </c>
      <c r="BR106">
        <f>IFERROR(ROUND(IF(LEFT(INDEX(PIS!O$1:O$500,MATCH(D106,PIS!C$1:C$500)),1)="D",T106/8*(BD106*0.3),IF(LEFT(INDEX(PIS!O$1:O$500,MATCH(D106,PIS!C$1:C$500)),1)="H",T106*($BD106*0.3),T106/$AD106/8*($BD106*0.3))),0),0)</f>
        <v/>
      </c>
      <c r="BS106">
        <f>IF(AP106&lt;1,0,MIN(AP106,730000))</f>
        <v/>
      </c>
      <c r="BT106">
        <f>IFERROR(ROUND((BE106-SUM(AW106:BC106)*T106/AD106/8),0)-BR106,0)</f>
        <v/>
      </c>
      <c r="BU106">
        <f>AO106</f>
        <v/>
      </c>
      <c r="BV106">
        <f>SUM(BQ106:BU106)</f>
        <v/>
      </c>
      <c r="BW106">
        <f>BP106-BV106</f>
        <v/>
      </c>
      <c r="BX106">
        <f>IFERROR(IF(RIGHT(INDEX(PIS!O$1:O$500,MATCH(D106,PIS!C$1:C$500)),5)="Gross",MIN(U106+V106,VLOOKUP("R700",TSC!B:C,2,0)*VLOOKUP("R101",TSC!B:C,2,0))*VLOOKUP("R701",TSC!B:C,2,0)%,0),0)</f>
        <v/>
      </c>
      <c r="BY106">
        <f>IFERROR(IF(RIGHT(INDEX(PIS!O$1:O$500,MATCH(D106,PIS!C$1:C$500)),5)="Gross",MIN(U106+V106,VLOOKUP("R700",TSC!B:C,2,0)*VLOOKUP("R101",TSC!B:C,2,0))*VLOOKUP("T704",TSC!B:C,2,0)%,0),0)</f>
        <v/>
      </c>
      <c r="BZ106">
        <f>IFERROR(IF(RIGHT(INDEX(PIS!O$1:O$500,MATCH(D106,PIS!C$1:C$500)),5)="Gross",MIN(U106+V106,VLOOKUP("R700",TSC!B:C,2,0)*VLOOKUP("1",TSC!F:G,2,0))*VLOOKUP("T705",TSC!B:C,2,0)%,0),0)</f>
        <v/>
      </c>
      <c r="CA106">
        <f>IFERROR(INDEX(ADJ!$A$1:$BZ$1000,MATCH(PAYROLL!D106,ADJ!A$1:A$500,0),MATCH(PAYROLL!CA$2,ADJ!$2:$2,0)),0)</f>
        <v/>
      </c>
      <c r="CB106">
        <f>IFERROR(INDEX(ADJ!$A$1:$BZ$1000,MATCH(PAYROLL!D106,ADJ!A$1:A$500,0),MATCH(PAYROLL!CB$2,ADJ!$2:$2,0)),0)</f>
        <v/>
      </c>
      <c r="CC106">
        <f>SUM(BX106:CB106)</f>
        <v/>
      </c>
      <c r="CD106">
        <f>IFERROR(INDEX(PIS!$A$1:$BZ$1000,MATCH(PAYROLL!D106,PIS!C$1:C$500,0),MATCH(PAYROLL!CD$1,PIS!$1:$1,0)),0)</f>
        <v/>
      </c>
      <c r="CE106">
        <f>IFERROR(IF(OR(INDEX(PIS!P$1:P$500,MATCH(D106,PIS!C$1:C$500,0))="LT2",INDEX(PIS!P$1:P$500,MATCH(D106,PIS!C$1:C$500,0))="P10"),0,SUM(CC106,CD106*VLOOKUP("R601",TSC!B:C,2,0),VLOOKUP("R602",TSC!B:C,2,0))),0)</f>
        <v/>
      </c>
      <c r="CF106">
        <f>MAX(BW106-CE106,0)</f>
        <v/>
      </c>
      <c r="CG106">
        <f>IFERROR(IF(OR(RIGHT(INDEX(PIS!P$1:P$500,MATCH(D106,PIS!C$1:C$500)),5)="P10",RIGHT(INDEX(PIS!P$1:P$500,MATCH(D106,PIS!C$1:C$500)),5)="CK"),0,IF(CF106&lt;=5000000,CF106*5%,IF(CF106&lt;=10000000,CF106*10%-250000,IF(CF106&lt;=18000000,CF106*15%-750000,IF(CF106&lt;=32000000,CF106*20%-1650000,IF(CF106&lt;=52000000,CF106*25%-3250000,IF(CF106&lt;=80000000,BH106*30%-5850000,CF106*35%-9850000))))))),0)</f>
        <v/>
      </c>
      <c r="CH106">
        <f>IFERROR(IF(OR(INDEX(PIS!P$1:P$500,MATCH(D106,PIS!C$1:C$500))="LT",INDEX(PIS!P$1:P$500,MATCH(D106,PIS!C$1:C$500))="CK"),0,IF(CF106&lt;2000000,0,CF106*10%)),0)</f>
        <v/>
      </c>
      <c r="CI106">
        <f>IFERROR(INDEX(ADJ!$A$1:$BZ$1000,MATCH(PAYROLL!D106,ADJ!A$1:A$500,0),MATCH(PAYROLL!CI$2,ADJ!$2:$2,0)),0)</f>
        <v/>
      </c>
      <c r="CJ106">
        <f>IFERROR(INDEX(ADJ!$A$1:$BZ$1000,MATCH(PAYROLL!D106,ADJ!A$1:A$500,0),MATCH(PAYROLL!CJ$2,ADJ!$2:$2,0)),0)</f>
        <v/>
      </c>
      <c r="CK106">
        <f>IFERROR(INDEX(ADJ!$A$1:$BZ$1000,MATCH(PAYROLL!D106,ADJ!A$1:A$500,0),MATCH(PAYROLL!CK$2,ADJ!$2:$2,0)),0)</f>
        <v/>
      </c>
      <c r="CL106">
        <f>SUM(CG106:CK106)</f>
        <v/>
      </c>
      <c r="CM106">
        <f>ROUND(SUM(CH106:CK106),0)</f>
        <v/>
      </c>
      <c r="CN106">
        <f>IFERROR(INDEX(CSDA!D$1:D$500,MATCH($CN$2,CSDA!C$1:C$500,0))*INDEX(PIS!V$1:V$500,MATCH(D106,PIS!C$1:C$500))+INDEX(ADJ!$A$1:$BZ$1000,MATCH(PAYROLL!D106,ADJ!A$1:A$500,0),MATCH(PAYROLL!CN$2,ADJ!$2:$2,0)),0)</f>
        <v/>
      </c>
      <c r="CO106">
        <f>IFERROR(INDEX(ADJ!$A$1:$BZ$1000,MATCH(PAYROLL!D106,ADJ!A$1:A$500,0),MATCH(PAYROLL!CO$2,ADJ!$2:$2,0)),0)</f>
        <v/>
      </c>
      <c r="CP106">
        <f>IFERROR(INDEX(ADJ!$A$1:$BZ$1000,MATCH(PAYROLL!D106,ADJ!A$1:A$500,0),MATCH(PAYROLL!CP$2,ADJ!$2:$2,0)),0)</f>
        <v/>
      </c>
      <c r="CQ106">
        <f>BP106-CL106-CI106-CM106-CN106-CO106-CP106-CC106</f>
        <v/>
      </c>
      <c r="CR106">
        <f>IFERROR(IF(RIGHT(INDEX(PIS!O$1:O$500,MATCH(D106,PIS!C$1:C$500,0)),5)="Gross",MIN(U106+V106,VLOOKUP("R700",TSC!B:C,2,0)*VLOOKUP("R101",TSC!B:C,2,0))*(VLOOKUP("T711",TSC!B:C,2,0)+VLOOKUP("T712",TSC!B:C,2,0))%,MIN(T106+V106,VLOOKUP("R700",TSC!B:C,2,0)*VLOOKUP("R101",TSC!B:C,2,0))*(VLOOKUP("T711",TSC!B:C,2,0)+VLOOKUP("T712",TSC!B:C,2,0)+VLOOKUP("R701",TSC!B:C,2,0))%),0)</f>
        <v/>
      </c>
      <c r="CS106">
        <f>IFERROR(IF(RIGHT(INDEX(PIS!O$1:O$500,MATCH(D106,PIS!C$1:C$500,0)),5)="Gross",MIN(U106+V106,VLOOKUP("R700",TSC!B:C,2,0)*VLOOKUP("R101",TSC!B:C,2,0))*(VLOOKUP("T714",TSC!B:C,2,0))%,MIN(T106+V106,VLOOKUP("R700",TSC!B:C,2,0)*VLOOKUP("R101",TSC!B:C,2,0))*(VLOOKUP("T704",TSC!B:C,2,0)+VLOOKUP("T714",TSC!B:C,2,0))%),0)</f>
        <v/>
      </c>
      <c r="CT106">
        <f>IFERROR(IF(RIGHT(INDEX(PIS!O$1:O$500,MATCH(D106,PIS!C$1:C$500,0)),5)="Gross",MIN(U106+V106,VLOOKUP("R700",TSC!B:C,2,0)*VLOOKUP("R101",TSC!B:C,2,0))*VLOOKUP("T705",TSC!B:C,2,0)%,MIN(T106+V106,VLOOKUP("R700",TSC!B:C,2,0)*VLOOKUP("R101",TSC!B:C,2,0))*VLOOKUP("T705",TSC!B:C,2,0)%),0)</f>
        <v/>
      </c>
      <c r="CU106">
        <f>IFERROR(IF(RIGHT(INDEX(PIS!O$1:O$500,MATCH(D106,PIS!C$1:C$500,0)),5)="Gross",MIN(U106+V106,VLOOKUP("R700",TSC!B:C,2,0)*VLOOKUP("R101",TSC!B:C,2,0))*(VLOOKUP("T713",TSC!B:C,2,0))%,MIN(T106+V106,VLOOKUP("R700",TSC!B:C,2,0)*VLOOKUP("R101",TSC!B:C,2,0))*(VLOOKUP("T713",TSC!B:C,2,0))%),0)</f>
        <v/>
      </c>
      <c r="CV106">
        <f>IFERROR(INDEX(ADJ!$A$1:$BZ$1000,MATCH(PAYROLL!D106,ADJ!A$1:A$500,0),MATCH(PAYROLL!CV$2,ADJ!$2:$2,0)),0)</f>
        <v/>
      </c>
      <c r="CW106">
        <f>IFERROR(INDEX(ADJ!$A$1:$BZ$1000,MATCH(PAYROLL!D106,ADJ!A$1:A$500,0),MATCH(PAYROLL!CW$2,ADJ!$2:$2,0)),0)</f>
        <v/>
      </c>
      <c r="CX106">
        <f>SUM(CR106:CW106)</f>
        <v/>
      </c>
      <c r="CY106">
        <f>ROUND(IF(CR106&gt;0,T106+V106*VLOOKUP("R202",TSC!$B$1:$C$500,2,0),0),0)</f>
        <v/>
      </c>
      <c r="CZ106">
        <f>IFERROR(INDEX(CSDA!D$1:D$500,MATCH($CZ$2,CSDA!C$1:C$500,0)),0)</f>
        <v/>
      </c>
      <c r="DA106">
        <f>ROUND(T106*0.7%,0)</f>
        <v/>
      </c>
      <c r="DB106">
        <f>ROUND(T106/12,0)</f>
        <v/>
      </c>
      <c r="DC106">
        <f ref="DC106" t="array">IFERROR(INDEX(CSDA!D$1:D$500,MATCH("Trích giữ"&amp;PAYROLL!DC$2,CSDA!A$1:A$500&amp;CSDA!C$1:C$500,0)),0)</f>
        <v/>
      </c>
      <c r="DD106">
        <f ref="DD106" t="array">IFERROR(INDEX(CSDA!D$1:D$500,MATCH("Trích giữ"&amp;PAYROLL!DD$2,CSDA!A$1:A$500&amp;CSDA!C$1:C$500,0)),0)</f>
        <v/>
      </c>
      <c r="DE106">
        <f ref="DE106" t="array">IFERROR(INDEX(CSDA!D$1:D$500,MATCH("Trích giữ"&amp;PAYROLL!DE$2,CSDA!A$1:A$500&amp;CSDA!C$1:C$500,0)),0)</f>
        <v/>
      </c>
      <c r="DF106">
        <f>IFERROR(INDEX(CSDA!D$1:D$500,MATCH(PAYROLL!DF$2,CSDA!C$1:C$500,0)),0)</f>
        <v/>
      </c>
      <c r="DG106">
        <f ref="DG106" t="array">IFERROR(INDEX(CSDA!D$1:D$500,MATCH("Trích giữ"&amp;PAYROLL!DG$2,CSDA!A$1:A$500&amp;CSDA!C$1:C$500,0)),0)</f>
        <v/>
      </c>
      <c r="DH106">
        <f>ROUND(T106/26,0)</f>
        <v/>
      </c>
      <c r="DI106">
        <f ref="DI106" t="array">IFERROR(INDEX(CSDA!D$1:D$500,MATCH("Trích giữ"&amp;PAYROLL!DI$2,CSDA!A$1:A$500&amp;CSDA!C$1:C$500,0)),0)</f>
        <v/>
      </c>
      <c r="DJ106">
        <f>IF(U106=0,T106*21.5%-BL106,0)</f>
        <v/>
      </c>
      <c r="DK106">
        <f ref="DK106" t="array">IFERROR(INDEX(CSDA!D$1:D$500,MATCH("Trích giữ"&amp;PAYROLL!DK$2,CSDA!A$1:A$500&amp;CSDA!C$1:C$500,0)),0)</f>
        <v/>
      </c>
      <c r="DL106">
        <f>IFERROR(INDEX(CSDA!D$1:D$500,MATCH(PAYROLL!DL$2,CSDA!C$1:C$500,0))/12,0)</f>
        <v/>
      </c>
      <c r="DM106">
        <f>SUM(DB106:DL106)</f>
        <v/>
      </c>
      <c r="DN106">
        <f>IFERROR(INDEX(ADJ!$A$1:$BZ$1000,MATCH(PAYROLL!D106,ADJ!A$1:A$500,0),MATCH(PAYROLL!DN$2,ADJ!$2:$2,0)),0)</f>
        <v/>
      </c>
      <c r="DO106">
        <f>IFERROR(SUM(BP106,DM106:DN106,CX106:DA106)-DT106,0)</f>
        <v/>
      </c>
      <c r="DP106">
        <f ref="DP106" t="array">SUM(BW106*IFERROR(INDEX(CSDA!D$1:D$500,MATCH(BW$2,CSDA!C$1:C$500,0)),0)%,CX106*IFERROR(INDEX(CSDA!D$1:D$500,MATCH(CX$2,CSDA!C$1:C$500,0)),0)%,DA106*IFERROR(INDEX(CSDA!D$1:D$500,MATCH(DA$2,CSDA!C$1:C$500,0)),0)%,DB106*IFERROR(INDEX(CSDA!D$1:D$500,MATCH(DB$2,CSDA!C$1:C$500,0)),0)%,DF106*IFERROR(INDEX(CSDA!D$1:D$500,MATCH("Phí dịch vụ"&amp;PAYROLL!DF$2,CSDA!A$1:A$500&amp;CSDA!C$1:C$500,0)),0)%,DC106*IFERROR(INDEX(CSDA!D$1:D$500,MATCH("Phí dịch vụ"&amp;PAYROLL!DC$2,CSDA!A$1:A$500&amp;CSDA!C$1:C$500,0)),0)%,DH106*IFERROR(INDEX(CSDA!D$1:D$500,MATCH("Phí dịch vụ"&amp;PAYROLL!DH$2,CSDA!A$1:A$500&amp;CSDA!C$1:C$500,0)),0)%,DJ106*IFERROR(INDEX(CSDA!D$1:D$500,MATCH("Phí dịch vụ"&amp;PAYROLL!DJ$2,CSDA!A$1:A$500&amp;CSDA!C$1:C$500,0)),0)%,BN106*IFERROR(INDEX(CSDA!D$1:D$500,MATCH(BN$2,CSDA!C$1:C$500,0)),0)%)-BN106*7%</f>
        <v/>
      </c>
      <c r="DQ106">
        <f>IFERROR(INDEX(ADJ!$A$1:$BZ$1000,MATCH(PAYROLL!D106,ADJ!A$1:A$500,0),MATCH(PAYROLL!DQ$2,ADJ!$2:$2,0)),0)</f>
        <v/>
      </c>
      <c r="DR106">
        <f>IFERROR(INDEX(ADJ!$A$1:$BZ$1000,MATCH(PAYROLL!D106,ADJ!A$1:A$500,0),MATCH(PAYROLL!DR$2,ADJ!$2:$2,0)),0)</f>
        <v/>
      </c>
      <c r="DS106">
        <f>SUM(DP106:DR106)</f>
        <v/>
      </c>
      <c r="DT106">
        <f>EK106</f>
        <v/>
      </c>
      <c r="DU106">
        <f>SUM(DO106:DR106)</f>
        <v/>
      </c>
      <c r="DV106">
        <f>ROUND(DU106*0.1,0)</f>
        <v/>
      </c>
      <c r="DW106">
        <f>DU106+DV106</f>
        <v/>
      </c>
      <c r="DZ106">
        <f>IFERROR(INDEX(ADJ!$A$1:$BZ$1000,MATCH(PAYROLL!$D106,ADJ!A$1:A$500,0),MATCH(PAYROLL!DZ$2,ADJ!$2:$2,0)),0)</f>
        <v/>
      </c>
      <c r="EA106">
        <f>IFERROR(INDEX(ADJ!$A$1:$BZ$1000,MATCH(PAYROLL!$D106,ADJ!A$1:A$500,0),MATCH(PAYROLL!EA$2,ADJ!$2:$2,0)),0)</f>
        <v/>
      </c>
      <c r="EB106">
        <f>IFERROR(INDEX(ADJ!$A$1:$BZ$1000,MATCH(PAYROLL!$D106,ADJ!A$1:A$500,0),MATCH(PAYROLL!EB$2,ADJ!$2:$2,0)),0)</f>
        <v/>
      </c>
      <c r="EC106">
        <f>IFERROR(INDEX(ADJ!$A$1:$BZ$1000,MATCH(PAYROLL!$D106,ADJ!A$1:A$500,0),MATCH(PAYROLL!EC$2,ADJ!$2:$2,0)),0)</f>
        <v/>
      </c>
      <c r="ED106">
        <f>IFERROR(INDEX(ADJ!$A$1:$BZ$1000,MATCH(PAYROLL!$D106,ADJ!A$1:A$500,0),MATCH(PAYROLL!ED$2,ADJ!$2:$2,0)),0)</f>
        <v/>
      </c>
      <c r="EE106">
        <f>IFERROR(INDEX(ADJ!$A$1:$BZ$1000,MATCH(PAYROLL!$D106,ADJ!A$1:A$500,0),MATCH(PAYROLL!EE$2,ADJ!$2:$2,0)),0)</f>
        <v/>
      </c>
      <c r="EF106">
        <f>IFERROR(INDEX(ADJ!$A$1:$BZ$1000,MATCH(PAYROLL!$D106,ADJ!A$1:A$500,0),MATCH(PAYROLL!EF$2,ADJ!$2:$2,0)),0)</f>
        <v/>
      </c>
      <c r="EG106">
        <f>IFERROR(INDEX(ADJ!$A$1:$BZ$1000,MATCH(PAYROLL!$D106,ADJ!A$1:A$500,0),MATCH(PAYROLL!EG$2,ADJ!$2:$2,0)),0)</f>
        <v/>
      </c>
      <c r="EH106">
        <f>IFERROR(INDEX(ADJ!$A$1:$BZ$1000,MATCH(PAYROLL!$D106,ADJ!A$1:A$500,0),MATCH(PAYROLL!EH$2,ADJ!$2:$2,0)),0)</f>
        <v/>
      </c>
      <c r="EI106">
        <f>IFERROR(INDEX(ADJ!$A$1:$BZ$1000,MATCH(PAYROLL!D106,ADJ!A$1:A$500,0),MATCH(PAYROLL!EI$2,ADJ!$2:$2,0)),0)</f>
        <v/>
      </c>
      <c r="EJ106">
        <f>IFERROR(INDEX(ADJ!$A$1:$BZ$1000,MATCH(PAYROLL!$D106,ADJ!A$1:A$500,0),MATCH(PAYROLL!EJ$2,ADJ!$2:$2,0)),0)</f>
        <v/>
      </c>
      <c r="EK106">
        <f>SUM(DZ106:EJ106)</f>
        <v/>
      </c>
    </row>
    <row r="107">
      <c r="A107" t="n">
        <v>105</v>
      </c>
      <c r="B107" t="inlineStr">
        <is>
          <t>Dương Thị Xuân</t>
        </is>
      </c>
      <c r="D107" t="inlineStr">
        <is>
          <t>160359-01</t>
        </is>
      </c>
      <c r="S107">
        <f>IFERROR(INDEX(PIS!$A$1:$BZ$1000,MATCH($D107,PIS!C$1:C$500,0),MATCH("Lương CB tháng trước",PIS!$1:$1,0)),0)</f>
        <v/>
      </c>
      <c r="T107">
        <f>IFERROR(INDEX(PIS!$A$1:$BZ$1000,MATCH($D107,PIS!C$1:C$500,0),MATCH("Lương CB hiện tại",PIS!$1:$1,0)),0)</f>
        <v/>
      </c>
      <c r="U107">
        <f>IFERROR(INDEX(PIS!$A$1:$BZ$1000,MATCH($D107,PIS!C$1:C$500,0),MATCH("Lương đóng BHBB",PIS!$1:$1,0)),0)</f>
        <v/>
      </c>
      <c r="V107">
        <f>IFERROR(INDEX(PIS!$A$1:$BZ$1000,MATCH($D107,PIS!C$1:C$500,0),MATCH(V$2,PIS!$2:$2,0)),0)</f>
        <v/>
      </c>
      <c r="W107">
        <f>IFERROR(INDEX(PIS!$A$1:$BZ$1000,MATCH($D107,PIS!C$1:C$500,0),MATCH(W$2,PIS!$2:$2,0)),0)</f>
        <v/>
      </c>
      <c r="X107">
        <f>IFERROR(INDEX(PIS!$A$1:$BZ$1000,MATCH($D107,PIS!C$1:C$500,0),MATCH(X$2,PIS!$2:$2,0)),0)</f>
        <v/>
      </c>
      <c r="Y107">
        <f>IFERROR(INDEX(PIS!$A$1:$BZ$1000,MATCH($D107,PIS!C$1:C$500,0),MATCH(Y$2,PIS!$2:$2,0)),0)</f>
        <v/>
      </c>
      <c r="Z107">
        <f>IFERROR(INDEX(PIS!$A$1:$BZ$1000,MATCH($D107,PIS!C$1:C$500,0),MATCH(Z$2,PIS!$2:$2,0)),0)</f>
        <v/>
      </c>
      <c r="AA107">
        <f>IFERROR(INDEX(PIS!$A$1:$BZ$1000,MATCH($D107,PIS!C$1:C$500,0),MATCH(AA$2,PIS!$2:$2,0)),0)</f>
        <v/>
      </c>
      <c r="AB107">
        <f>IFERROR(INDEX(PIS!$A$1:$BZ$1000,MATCH($D107,PIS!C$1:C$500,0),MATCH(AB$2,PIS!$2:$2,0)),0)</f>
        <v/>
      </c>
      <c r="AC107">
        <f>SUM(V107:AB107)</f>
        <v/>
      </c>
      <c r="AD107">
        <f>IFERROR(INDEX(TIMESHEET!$A$1:$AI$5000,MATCH($D107,TIMESHEET!A$1:A$500,0),MATCH("T100",TIMESHEET!$2:$2,0))-2,0)</f>
        <v/>
      </c>
      <c r="AE107">
        <f>IFERROR(INDEX(TIMESHEET!$A$1:$AI$5000,MATCH($D107,TIMESHEET!A$1:A$500,0),MATCH("T202",TIMESHEET!$2:$2,0)),0)</f>
        <v/>
      </c>
      <c r="AF107">
        <f>IFERROR(INDEX(TIMESHEET!$A$1:$AI$5000,MATCH($D107,TIMESHEET!A$1:A$500,0),MATCH("T302",TIMESHEET!$2:$2,0)),0)</f>
        <v/>
      </c>
      <c r="AG107">
        <f>IFERROR(INDEX(TIMESHEET!$A$1:$AI$5000,MATCH($D107,TIMESHEET!A$1:A$500,0),MATCH("T406",TIMESHEET!$2:$2,0)),0)</f>
        <v/>
      </c>
      <c r="AH107">
        <f>AE107+AG107</f>
        <v/>
      </c>
      <c r="AI107">
        <f>IFERROR(INDEX(TIMESHEET!$A$1:$AI$5000,MATCH($D107,TIMESHEET!A$1:A$500,0),MATCH("T701",TIMESHEET!$2:$2,0)),0)</f>
        <v/>
      </c>
      <c r="AJ107">
        <f>IFERROR(INDEX(TIMESHEET!$A$1:$AI$5000,MATCH($D107,TIMESHEET!B$1:B$500,0),MATCH("T320",TIMESHEET!$2:$2,0)),0)</f>
        <v/>
      </c>
      <c r="AK107">
        <f>IFERROR(IF(LEFT(INDEX(PIS!O$1:O$500,MATCH(D107,PIS!C$1:C$500)),1)="M",T107/AD107*SUM(AE107:AG107),T107*AD107),0)</f>
        <v/>
      </c>
      <c r="AL107">
        <f>IFERROR(INDEX(ADJ!$A$1:$BZ$1000,MATCH(PAYROLL!D107,ADJ!A$1:A$500,0),MATCH(PAYROLL!AL$2,ADJ!$2:$2,0)),0)</f>
        <v/>
      </c>
      <c r="AM107">
        <f>SUM(AK107:AL107)</f>
        <v/>
      </c>
      <c r="AN107">
        <f>IFERROR(ROUND(V107/$AD107*$AH107,0),0)</f>
        <v/>
      </c>
      <c r="AO107">
        <f>IFERROR(ROUND(W107/$AD107*$AH107,0),0)</f>
        <v/>
      </c>
      <c r="AP107">
        <f>IFERROR(ROUND(X107/$AD107*$AE107,0),0)</f>
        <v/>
      </c>
      <c r="AQ107">
        <f>IFERROR(ROUND(Y107/$AD107*$AH107,0),0)</f>
        <v/>
      </c>
      <c r="AR107">
        <f>IFERROR(ROUND(Z107/$AD107*$AH107,0),0)</f>
        <v/>
      </c>
      <c r="AS107">
        <f>IFERROR(ROUND(AA107/$AD107*$AH107,0),0)</f>
        <v/>
      </c>
      <c r="AT107">
        <f>IFERROR(IF((AE107+AF107+AG107)&gt;13,AB107,ROUND(AB107/AD107*AH107,0)),0)</f>
        <v/>
      </c>
      <c r="AU107">
        <f>IFERROR(INDEX(ADJ!$A$1:$BZ$1000,MATCH(PAYROLL!D107,ADJ!A$1:A$500,0),MATCH(PAYROLL!AU$2,ADJ!$2:$2,0)),0)</f>
        <v/>
      </c>
      <c r="AV107">
        <f>ROUND(SUM(AN107:AU107),0)</f>
        <v/>
      </c>
      <c r="AW107">
        <f>IFERROR(INDEX(TIMESHEET!$A$1:$AI$5000,MATCH(PAYROLL!D107,TIMESHEET!A$1:A$500,0),MATCH("T620",TIMESHEET!$2:$2,0)),0)</f>
        <v/>
      </c>
      <c r="AX107">
        <f>IFERROR(INDEX(TIMESHEET!$A$1:$AI$5000,MATCH(PAYROLL!D107,TIMESHEET!A$1:A$500,0),MATCH("T601",TIMESHEET!$2:$2,0)),0)</f>
        <v/>
      </c>
      <c r="AY107">
        <f>IFERROR(INDEX(TIMESHEET!$A$1:$AI$5000,MATCH(PAYROLL!D107,TIMESHEET!A$1:A$500,0),MATCH("T602",TIMESHEET!$2:$2,0)),0)</f>
        <v/>
      </c>
      <c r="AZ107">
        <f>IFERROR(INDEX(TIMESHEET!$A$1:$AI$5000,MATCH(PAYROLL!D107,TIMESHEET!A$1:A$500,0),MATCH("T603",TIMESHEET!$2:$2,0)),0)</f>
        <v/>
      </c>
      <c r="BA107">
        <f>IFERROR(INDEX(TIMESHEET!$A$1:$AI$5000,MATCH(PAYROLL!D107,TIMESHEET!A$1:A$500,0),MATCH("T611",TIMESHEET!$2:$2,0)),0)</f>
        <v/>
      </c>
      <c r="BB107">
        <f>IFERROR(INDEX(TIMESHEET!$A$1:$AI$5000,MATCH(PAYROLL!D107,TIMESHEET!A$1:A$500,0),MATCH("T612",TIMESHEET!$2:$2,0)),0)</f>
        <v/>
      </c>
      <c r="BC107">
        <f>IFERROR(INDEX(TIMESHEET!$A$1:$AI$5000,MATCH(PAYROLL!D107,TIMESHEET!A$1:A$500,0),MATCH("T613",TIMESHEET!$2:$2,0)),0)</f>
        <v/>
      </c>
      <c r="BD107">
        <f>IFERROR(INDEX(TIMESHEET!$A$1:$AI$5000,MATCH(PAYROLL!D107,TIMESHEET!A$1:A$500,0),MATCH("T500",TIMESHEET!$2:$2,0)),0)</f>
        <v/>
      </c>
      <c r="BE107">
        <f>IFERROR(IF(LEFT(INDEX(PIS!O$1:O$500,MATCH(D107,PIS!C$1:C$500)),1)="M",T107/AD107/8*(AW107+AX107*1.5+AY107*2+AZ107*3+BA107*2.1+BB107*2.7+BC107*3.9+BD107*0.3),T107/8*(AW107+AX107*1.5+AY107*2+AZ107*3+BA107*2.1+BB107*2.7+BC107*3.9+BD107*0.3)),0)</f>
        <v/>
      </c>
      <c r="BF107">
        <f>IFERROR(INDEX(ADJ!$A$1:$BZ$1000,MATCH(PAYROLL!$D107,ADJ!A$1:A$500,0),MATCH(PAYROLL!BF$2,ADJ!$2:$2,0)),0)</f>
        <v/>
      </c>
      <c r="BG107">
        <f>IFERROR(INDEX(ADJ!$A$1:$BZ$1000,MATCH(PAYROLL!D107,ADJ!A$1:A$500,0),MATCH(PAYROLL!BG$2,ADJ!$2:$2,0)),0)</f>
        <v/>
      </c>
      <c r="BH107">
        <f>IFERROR(INDEX(ADJ!$A$1:$BZ$1000,MATCH(PAYROLL!D107,ADJ!A$1:A$500,0),MATCH(PAYROLL!BH$2,ADJ!$2:$2,0)),0)</f>
        <v/>
      </c>
      <c r="BI107">
        <f>IFERROR(INDEX(ADJ!$A$1:$BZ$1000,MATCH(PAYROLL!D107,ADJ!A$1:A$500,0),MATCH(PAYROLL!BI$2,ADJ!$2:$2,0)),0)</f>
        <v/>
      </c>
      <c r="BJ107">
        <f>IFERROR(INDEX(ADJ!$A$1:$BZ$1000,MATCH(PAYROLL!D107,ADJ!A$1:A$500,0),MATCH(PAYROLL!BJ$2,ADJ!$2:$2,0)),0)</f>
        <v/>
      </c>
      <c r="BK107">
        <f>SUM(BF107:BJ107)</f>
        <v/>
      </c>
      <c r="BL107">
        <f>IFERROR(INDEX(ADJ!$A$1:$BZ$1000,MATCH(PAYROLL!D107,ADJ!A$1:A$500,0),MATCH(PAYROLL!BL$2,ADJ!$2:$2,0)),0)</f>
        <v/>
      </c>
      <c r="BM107">
        <f>IFERROR(INDEX(ADJ!$A$1:$BZ$1000,MATCH(PAYROLL!D107,ADJ!A$1:A$500,0),MATCH(PAYROLL!BM$2,ADJ!$2:$2,0)),0)</f>
        <v/>
      </c>
      <c r="BN107">
        <f>IFERROR(INDEX(ADJ!$A$1:$BZ$1000,MATCH(PAYROLL!D107,ADJ!A$1:A$500,0),MATCH(PAYROLL!BN$2,ADJ!$2:$2,0)),0)</f>
        <v/>
      </c>
      <c r="BO107">
        <f>IFERROR(INDEX(ADJ!$A$1:$BZ$1000,MATCH(PAYROLL!D107,ADJ!A$1:A$500,0),MATCH(PAYROLL!BO$2,ADJ!$2:$2,0)),0)</f>
        <v/>
      </c>
      <c r="BP107">
        <f>SUM(AM107,AV107,BE107,BK107,BL107:BO107)</f>
        <v/>
      </c>
      <c r="BQ107">
        <f>BO107</f>
        <v/>
      </c>
      <c r="BR107">
        <f>IFERROR(ROUND(IF(LEFT(INDEX(PIS!O$1:O$500,MATCH(D107,PIS!C$1:C$500)),1)="D",T107/8*(BD107*0.3),IF(LEFT(INDEX(PIS!O$1:O$500,MATCH(D107,PIS!C$1:C$500)),1)="H",T107*($BD107*0.3),T107/$AD107/8*($BD107*0.3))),0),0)</f>
        <v/>
      </c>
      <c r="BS107">
        <f>IF(AP107&lt;1,0,MIN(AP107,730000))</f>
        <v/>
      </c>
      <c r="BT107">
        <f>IFERROR(ROUND((BE107-SUM(AW107:BC107)*T107/AD107/8),0)-BR107,0)</f>
        <v/>
      </c>
      <c r="BU107">
        <f>AO107</f>
        <v/>
      </c>
      <c r="BV107">
        <f>SUM(BQ107:BU107)</f>
        <v/>
      </c>
      <c r="BW107">
        <f>BP107-BV107</f>
        <v/>
      </c>
      <c r="BX107">
        <f>IFERROR(IF(RIGHT(INDEX(PIS!O$1:O$500,MATCH(D107,PIS!C$1:C$500)),5)="Gross",MIN(U107+V107,VLOOKUP("R700",TSC!B:C,2,0)*VLOOKUP("R101",TSC!B:C,2,0))*VLOOKUP("R701",TSC!B:C,2,0)%,0),0)</f>
        <v/>
      </c>
      <c r="BY107">
        <f>IFERROR(IF(RIGHT(INDEX(PIS!O$1:O$500,MATCH(D107,PIS!C$1:C$500)),5)="Gross",MIN(U107+V107,VLOOKUP("R700",TSC!B:C,2,0)*VLOOKUP("R101",TSC!B:C,2,0))*VLOOKUP("T704",TSC!B:C,2,0)%,0),0)</f>
        <v/>
      </c>
      <c r="BZ107">
        <f>IFERROR(IF(RIGHT(INDEX(PIS!O$1:O$500,MATCH(D107,PIS!C$1:C$500)),5)="Gross",MIN(U107+V107,VLOOKUP("R700",TSC!B:C,2,0)*VLOOKUP("1",TSC!F:G,2,0))*VLOOKUP("T705",TSC!B:C,2,0)%,0),0)</f>
        <v/>
      </c>
      <c r="CA107">
        <f>IFERROR(INDEX(ADJ!$A$1:$BZ$1000,MATCH(PAYROLL!D107,ADJ!A$1:A$500,0),MATCH(PAYROLL!CA$2,ADJ!$2:$2,0)),0)</f>
        <v/>
      </c>
      <c r="CB107">
        <f>IFERROR(INDEX(ADJ!$A$1:$BZ$1000,MATCH(PAYROLL!D107,ADJ!A$1:A$500,0),MATCH(PAYROLL!CB$2,ADJ!$2:$2,0)),0)</f>
        <v/>
      </c>
      <c r="CC107">
        <f>SUM(BX107:CB107)</f>
        <v/>
      </c>
      <c r="CD107">
        <f>IFERROR(INDEX(PIS!$A$1:$BZ$1000,MATCH(PAYROLL!D107,PIS!C$1:C$500,0),MATCH(PAYROLL!CD$1,PIS!$1:$1,0)),0)</f>
        <v/>
      </c>
      <c r="CE107">
        <f>IFERROR(IF(OR(INDEX(PIS!P$1:P$500,MATCH(D107,PIS!C$1:C$500,0))="LT2",INDEX(PIS!P$1:P$500,MATCH(D107,PIS!C$1:C$500,0))="P10"),0,SUM(CC107,CD107*VLOOKUP("R601",TSC!B:C,2,0),VLOOKUP("R602",TSC!B:C,2,0))),0)</f>
        <v/>
      </c>
      <c r="CF107">
        <f>MAX(BW107-CE107,0)</f>
        <v/>
      </c>
      <c r="CG107">
        <f>IFERROR(IF(OR(RIGHT(INDEX(PIS!P$1:P$500,MATCH(D107,PIS!C$1:C$500)),5)="P10",RIGHT(INDEX(PIS!P$1:P$500,MATCH(D107,PIS!C$1:C$500)),5)="CK"),0,IF(CF107&lt;=5000000,CF107*5%,IF(CF107&lt;=10000000,CF107*10%-250000,IF(CF107&lt;=18000000,CF107*15%-750000,IF(CF107&lt;=32000000,CF107*20%-1650000,IF(CF107&lt;=52000000,CF107*25%-3250000,IF(CF107&lt;=80000000,BH107*30%-5850000,CF107*35%-9850000))))))),0)</f>
        <v/>
      </c>
      <c r="CH107">
        <f>IFERROR(IF(OR(INDEX(PIS!P$1:P$500,MATCH(D107,PIS!C$1:C$500))="LT",INDEX(PIS!P$1:P$500,MATCH(D107,PIS!C$1:C$500))="CK"),0,IF(CF107&lt;2000000,0,CF107*10%)),0)</f>
        <v/>
      </c>
      <c r="CI107">
        <f>IFERROR(INDEX(ADJ!$A$1:$BZ$1000,MATCH(PAYROLL!D107,ADJ!A$1:A$500,0),MATCH(PAYROLL!CI$2,ADJ!$2:$2,0)),0)</f>
        <v/>
      </c>
      <c r="CJ107">
        <f>IFERROR(INDEX(ADJ!$A$1:$BZ$1000,MATCH(PAYROLL!D107,ADJ!A$1:A$500,0),MATCH(PAYROLL!CJ$2,ADJ!$2:$2,0)),0)</f>
        <v/>
      </c>
      <c r="CK107">
        <f>IFERROR(INDEX(ADJ!$A$1:$BZ$1000,MATCH(PAYROLL!D107,ADJ!A$1:A$500,0),MATCH(PAYROLL!CK$2,ADJ!$2:$2,0)),0)</f>
        <v/>
      </c>
      <c r="CL107">
        <f>SUM(CG107:CK107)</f>
        <v/>
      </c>
      <c r="CM107">
        <f>ROUND(SUM(CH107:CK107),0)</f>
        <v/>
      </c>
      <c r="CN107">
        <f>IFERROR(INDEX(CSDA!D$1:D$500,MATCH($CN$2,CSDA!C$1:C$500,0))*INDEX(PIS!V$1:V$500,MATCH(D107,PIS!C$1:C$500))+INDEX(ADJ!$A$1:$BZ$1000,MATCH(PAYROLL!D107,ADJ!A$1:A$500,0),MATCH(PAYROLL!CN$2,ADJ!$2:$2,0)),0)</f>
        <v/>
      </c>
      <c r="CO107">
        <f>IFERROR(INDEX(ADJ!$A$1:$BZ$1000,MATCH(PAYROLL!D107,ADJ!A$1:A$500,0),MATCH(PAYROLL!CO$2,ADJ!$2:$2,0)),0)</f>
        <v/>
      </c>
      <c r="CP107">
        <f>IFERROR(INDEX(ADJ!$A$1:$BZ$1000,MATCH(PAYROLL!D107,ADJ!A$1:A$500,0),MATCH(PAYROLL!CP$2,ADJ!$2:$2,0)),0)</f>
        <v/>
      </c>
      <c r="CQ107">
        <f>BP107-CL107-CI107-CM107-CN107-CO107-CP107-CC107</f>
        <v/>
      </c>
      <c r="CR107">
        <f>IFERROR(IF(RIGHT(INDEX(PIS!O$1:O$500,MATCH(D107,PIS!C$1:C$500,0)),5)="Gross",MIN(U107+V107,VLOOKUP("R700",TSC!B:C,2,0)*VLOOKUP("R101",TSC!B:C,2,0))*(VLOOKUP("T711",TSC!B:C,2,0)+VLOOKUP("T712",TSC!B:C,2,0))%,MIN(T107+V107,VLOOKUP("R700",TSC!B:C,2,0)*VLOOKUP("R101",TSC!B:C,2,0))*(VLOOKUP("T711",TSC!B:C,2,0)+VLOOKUP("T712",TSC!B:C,2,0)+VLOOKUP("R701",TSC!B:C,2,0))%),0)</f>
        <v/>
      </c>
      <c r="CS107">
        <f>IFERROR(IF(RIGHT(INDEX(PIS!O$1:O$500,MATCH(D107,PIS!C$1:C$500,0)),5)="Gross",MIN(U107+V107,VLOOKUP("R700",TSC!B:C,2,0)*VLOOKUP("R101",TSC!B:C,2,0))*(VLOOKUP("T714",TSC!B:C,2,0))%,MIN(T107+V107,VLOOKUP("R700",TSC!B:C,2,0)*VLOOKUP("R101",TSC!B:C,2,0))*(VLOOKUP("T704",TSC!B:C,2,0)+VLOOKUP("T714",TSC!B:C,2,0))%),0)</f>
        <v/>
      </c>
      <c r="CT107">
        <f>IFERROR(IF(RIGHT(INDEX(PIS!O$1:O$500,MATCH(D107,PIS!C$1:C$500,0)),5)="Gross",MIN(U107+V107,VLOOKUP("R700",TSC!B:C,2,0)*VLOOKUP("R101",TSC!B:C,2,0))*VLOOKUP("T705",TSC!B:C,2,0)%,MIN(T107+V107,VLOOKUP("R700",TSC!B:C,2,0)*VLOOKUP("R101",TSC!B:C,2,0))*VLOOKUP("T705",TSC!B:C,2,0)%),0)</f>
        <v/>
      </c>
      <c r="CU107">
        <f>IFERROR(IF(RIGHT(INDEX(PIS!O$1:O$500,MATCH(D107,PIS!C$1:C$500,0)),5)="Gross",MIN(U107+V107,VLOOKUP("R700",TSC!B:C,2,0)*VLOOKUP("R101",TSC!B:C,2,0))*(VLOOKUP("T713",TSC!B:C,2,0))%,MIN(T107+V107,VLOOKUP("R700",TSC!B:C,2,0)*VLOOKUP("R101",TSC!B:C,2,0))*(VLOOKUP("T713",TSC!B:C,2,0))%),0)</f>
        <v/>
      </c>
      <c r="CV107">
        <f>IFERROR(INDEX(ADJ!$A$1:$BZ$1000,MATCH(PAYROLL!D107,ADJ!A$1:A$500,0),MATCH(PAYROLL!CV$2,ADJ!$2:$2,0)),0)</f>
        <v/>
      </c>
      <c r="CW107">
        <f>IFERROR(INDEX(ADJ!$A$1:$BZ$1000,MATCH(PAYROLL!D107,ADJ!A$1:A$500,0),MATCH(PAYROLL!CW$2,ADJ!$2:$2,0)),0)</f>
        <v/>
      </c>
      <c r="CX107">
        <f>SUM(CR107:CW107)</f>
        <v/>
      </c>
      <c r="CY107">
        <f>ROUND(IF(CR107&gt;0,T107+V107*VLOOKUP("R202",TSC!$B$1:$C$500,2,0),0),0)</f>
        <v/>
      </c>
      <c r="CZ107">
        <f>IFERROR(INDEX(CSDA!D$1:D$500,MATCH($CZ$2,CSDA!C$1:C$500,0)),0)</f>
        <v/>
      </c>
      <c r="DA107">
        <f>ROUND(T107*0.7%,0)</f>
        <v/>
      </c>
      <c r="DB107">
        <f>ROUND(T107/12,0)</f>
        <v/>
      </c>
      <c r="DC107">
        <f ref="DC107" t="array">IFERROR(INDEX(CSDA!D$1:D$500,MATCH("Trích giữ"&amp;PAYROLL!DC$2,CSDA!A$1:A$500&amp;CSDA!C$1:C$500,0)),0)</f>
        <v/>
      </c>
      <c r="DD107">
        <f ref="DD107" t="array">IFERROR(INDEX(CSDA!D$1:D$500,MATCH("Trích giữ"&amp;PAYROLL!DD$2,CSDA!A$1:A$500&amp;CSDA!C$1:C$500,0)),0)</f>
        <v/>
      </c>
      <c r="DE107">
        <f ref="DE107" t="array">IFERROR(INDEX(CSDA!D$1:D$500,MATCH("Trích giữ"&amp;PAYROLL!DE$2,CSDA!A$1:A$500&amp;CSDA!C$1:C$500,0)),0)</f>
        <v/>
      </c>
      <c r="DF107">
        <f>IFERROR(INDEX(CSDA!D$1:D$500,MATCH(PAYROLL!DF$2,CSDA!C$1:C$500,0)),0)</f>
        <v/>
      </c>
      <c r="DG107">
        <f ref="DG107" t="array">IFERROR(INDEX(CSDA!D$1:D$500,MATCH("Trích giữ"&amp;PAYROLL!DG$2,CSDA!A$1:A$500&amp;CSDA!C$1:C$500,0)),0)</f>
        <v/>
      </c>
      <c r="DH107">
        <f>ROUND(T107/26,0)</f>
        <v/>
      </c>
      <c r="DI107">
        <f ref="DI107" t="array">IFERROR(INDEX(CSDA!D$1:D$500,MATCH("Trích giữ"&amp;PAYROLL!DI$2,CSDA!A$1:A$500&amp;CSDA!C$1:C$500,0)),0)</f>
        <v/>
      </c>
      <c r="DJ107">
        <f>IF(U107=0,T107*21.5%-BL107,0)</f>
        <v/>
      </c>
      <c r="DK107">
        <f ref="DK107" t="array">IFERROR(INDEX(CSDA!D$1:D$500,MATCH("Trích giữ"&amp;PAYROLL!DK$2,CSDA!A$1:A$500&amp;CSDA!C$1:C$500,0)),0)</f>
        <v/>
      </c>
      <c r="DL107">
        <f>IFERROR(INDEX(CSDA!D$1:D$500,MATCH(PAYROLL!DL$2,CSDA!C$1:C$500,0))/12,0)</f>
        <v/>
      </c>
      <c r="DM107">
        <f>SUM(DB107:DL107)</f>
        <v/>
      </c>
      <c r="DN107">
        <f>IFERROR(INDEX(ADJ!$A$1:$BZ$1000,MATCH(PAYROLL!D107,ADJ!A$1:A$500,0),MATCH(PAYROLL!DN$2,ADJ!$2:$2,0)),0)</f>
        <v/>
      </c>
      <c r="DO107">
        <f>IFERROR(SUM(BP107,DM107:DN107,CX107:DA107)-DT107,0)</f>
        <v/>
      </c>
      <c r="DP107">
        <f ref="DP107" t="array">SUM(BW107*IFERROR(INDEX(CSDA!D$1:D$500,MATCH(BW$2,CSDA!C$1:C$500,0)),0)%,CX107*IFERROR(INDEX(CSDA!D$1:D$500,MATCH(CX$2,CSDA!C$1:C$500,0)),0)%,DA107*IFERROR(INDEX(CSDA!D$1:D$500,MATCH(DA$2,CSDA!C$1:C$500,0)),0)%,DB107*IFERROR(INDEX(CSDA!D$1:D$500,MATCH(DB$2,CSDA!C$1:C$500,0)),0)%,DF107*IFERROR(INDEX(CSDA!D$1:D$500,MATCH("Phí dịch vụ"&amp;PAYROLL!DF$2,CSDA!A$1:A$500&amp;CSDA!C$1:C$500,0)),0)%,DC107*IFERROR(INDEX(CSDA!D$1:D$500,MATCH("Phí dịch vụ"&amp;PAYROLL!DC$2,CSDA!A$1:A$500&amp;CSDA!C$1:C$500,0)),0)%,DH107*IFERROR(INDEX(CSDA!D$1:D$500,MATCH("Phí dịch vụ"&amp;PAYROLL!DH$2,CSDA!A$1:A$500&amp;CSDA!C$1:C$500,0)),0)%,DJ107*IFERROR(INDEX(CSDA!D$1:D$500,MATCH("Phí dịch vụ"&amp;PAYROLL!DJ$2,CSDA!A$1:A$500&amp;CSDA!C$1:C$500,0)),0)%,BN107*IFERROR(INDEX(CSDA!D$1:D$500,MATCH(BN$2,CSDA!C$1:C$500,0)),0)%)-BN107*7%</f>
        <v/>
      </c>
      <c r="DQ107">
        <f>IFERROR(INDEX(ADJ!$A$1:$BZ$1000,MATCH(PAYROLL!D107,ADJ!A$1:A$500,0),MATCH(PAYROLL!DQ$2,ADJ!$2:$2,0)),0)</f>
        <v/>
      </c>
      <c r="DR107">
        <f>IFERROR(INDEX(ADJ!$A$1:$BZ$1000,MATCH(PAYROLL!D107,ADJ!A$1:A$500,0),MATCH(PAYROLL!DR$2,ADJ!$2:$2,0)),0)</f>
        <v/>
      </c>
      <c r="DS107">
        <f>SUM(DP107:DR107)</f>
        <v/>
      </c>
      <c r="DT107">
        <f>EK107</f>
        <v/>
      </c>
      <c r="DU107">
        <f>SUM(DO107:DR107)</f>
        <v/>
      </c>
      <c r="DV107">
        <f>ROUND(DU107*0.1,0)</f>
        <v/>
      </c>
      <c r="DW107">
        <f>DU107+DV107</f>
        <v/>
      </c>
      <c r="DZ107">
        <f>IFERROR(INDEX(ADJ!$A$1:$BZ$1000,MATCH(PAYROLL!$D107,ADJ!A$1:A$500,0),MATCH(PAYROLL!DZ$2,ADJ!$2:$2,0)),0)</f>
        <v/>
      </c>
      <c r="EA107">
        <f>IFERROR(INDEX(ADJ!$A$1:$BZ$1000,MATCH(PAYROLL!$D107,ADJ!A$1:A$500,0),MATCH(PAYROLL!EA$2,ADJ!$2:$2,0)),0)</f>
        <v/>
      </c>
      <c r="EB107">
        <f>IFERROR(INDEX(ADJ!$A$1:$BZ$1000,MATCH(PAYROLL!$D107,ADJ!A$1:A$500,0),MATCH(PAYROLL!EB$2,ADJ!$2:$2,0)),0)</f>
        <v/>
      </c>
      <c r="EC107">
        <f>IFERROR(INDEX(ADJ!$A$1:$BZ$1000,MATCH(PAYROLL!$D107,ADJ!A$1:A$500,0),MATCH(PAYROLL!EC$2,ADJ!$2:$2,0)),0)</f>
        <v/>
      </c>
      <c r="ED107">
        <f>IFERROR(INDEX(ADJ!$A$1:$BZ$1000,MATCH(PAYROLL!$D107,ADJ!A$1:A$500,0),MATCH(PAYROLL!ED$2,ADJ!$2:$2,0)),0)</f>
        <v/>
      </c>
      <c r="EE107">
        <f>IFERROR(INDEX(ADJ!$A$1:$BZ$1000,MATCH(PAYROLL!$D107,ADJ!A$1:A$500,0),MATCH(PAYROLL!EE$2,ADJ!$2:$2,0)),0)</f>
        <v/>
      </c>
      <c r="EF107">
        <f>IFERROR(INDEX(ADJ!$A$1:$BZ$1000,MATCH(PAYROLL!$D107,ADJ!A$1:A$500,0),MATCH(PAYROLL!EF$2,ADJ!$2:$2,0)),0)</f>
        <v/>
      </c>
      <c r="EG107">
        <f>IFERROR(INDEX(ADJ!$A$1:$BZ$1000,MATCH(PAYROLL!$D107,ADJ!A$1:A$500,0),MATCH(PAYROLL!EG$2,ADJ!$2:$2,0)),0)</f>
        <v/>
      </c>
      <c r="EH107">
        <f>IFERROR(INDEX(ADJ!$A$1:$BZ$1000,MATCH(PAYROLL!$D107,ADJ!A$1:A$500,0),MATCH(PAYROLL!EH$2,ADJ!$2:$2,0)),0)</f>
        <v/>
      </c>
      <c r="EI107">
        <f>IFERROR(INDEX(ADJ!$A$1:$BZ$1000,MATCH(PAYROLL!D107,ADJ!A$1:A$500,0),MATCH(PAYROLL!EI$2,ADJ!$2:$2,0)),0)</f>
        <v/>
      </c>
      <c r="EJ107">
        <f>IFERROR(INDEX(ADJ!$A$1:$BZ$1000,MATCH(PAYROLL!$D107,ADJ!A$1:A$500,0),MATCH(PAYROLL!EJ$2,ADJ!$2:$2,0)),0)</f>
        <v/>
      </c>
      <c r="EK107">
        <f>SUM(DZ107:EJ107)</f>
        <v/>
      </c>
    </row>
    <row r="108">
      <c r="A108" t="n">
        <v>106</v>
      </c>
      <c r="B108" t="inlineStr">
        <is>
          <t>Nguyễn Đình Tuấn</t>
        </is>
      </c>
      <c r="D108" t="inlineStr">
        <is>
          <t>153945-02</t>
        </is>
      </c>
      <c r="S108">
        <f>IFERROR(INDEX(PIS!$A$1:$BZ$1000,MATCH($D108,PIS!C$1:C$500,0),MATCH("Lương CB tháng trước",PIS!$1:$1,0)),0)</f>
        <v/>
      </c>
      <c r="T108">
        <f>IFERROR(INDEX(PIS!$A$1:$BZ$1000,MATCH($D108,PIS!C$1:C$500,0),MATCH("Lương CB hiện tại",PIS!$1:$1,0)),0)</f>
        <v/>
      </c>
      <c r="U108">
        <f>IFERROR(INDEX(PIS!$A$1:$BZ$1000,MATCH($D108,PIS!C$1:C$500,0),MATCH("Lương đóng BHBB",PIS!$1:$1,0)),0)</f>
        <v/>
      </c>
      <c r="V108">
        <f>IFERROR(INDEX(PIS!$A$1:$BZ$1000,MATCH($D108,PIS!C$1:C$500,0),MATCH(V$2,PIS!$2:$2,0)),0)</f>
        <v/>
      </c>
      <c r="W108">
        <f>IFERROR(INDEX(PIS!$A$1:$BZ$1000,MATCH($D108,PIS!C$1:C$500,0),MATCH(W$2,PIS!$2:$2,0)),0)</f>
        <v/>
      </c>
      <c r="X108">
        <f>IFERROR(INDEX(PIS!$A$1:$BZ$1000,MATCH($D108,PIS!C$1:C$500,0),MATCH(X$2,PIS!$2:$2,0)),0)</f>
        <v/>
      </c>
      <c r="Y108">
        <f>IFERROR(INDEX(PIS!$A$1:$BZ$1000,MATCH($D108,PIS!C$1:C$500,0),MATCH(Y$2,PIS!$2:$2,0)),0)</f>
        <v/>
      </c>
      <c r="Z108">
        <f>IFERROR(INDEX(PIS!$A$1:$BZ$1000,MATCH($D108,PIS!C$1:C$500,0),MATCH(Z$2,PIS!$2:$2,0)),0)</f>
        <v/>
      </c>
      <c r="AA108">
        <f>IFERROR(INDEX(PIS!$A$1:$BZ$1000,MATCH($D108,PIS!C$1:C$500,0),MATCH(AA$2,PIS!$2:$2,0)),0)</f>
        <v/>
      </c>
      <c r="AB108">
        <f>IFERROR(INDEX(PIS!$A$1:$BZ$1000,MATCH($D108,PIS!C$1:C$500,0),MATCH(AB$2,PIS!$2:$2,0)),0)</f>
        <v/>
      </c>
      <c r="AC108">
        <f>SUM(V108:AB108)</f>
        <v/>
      </c>
      <c r="AD108">
        <f>IFERROR(INDEX(TIMESHEET!$A$1:$AI$5000,MATCH($D108,TIMESHEET!A$1:A$500,0),MATCH("T100",TIMESHEET!$2:$2,0))-2,0)</f>
        <v/>
      </c>
      <c r="AE108">
        <f>IFERROR(INDEX(TIMESHEET!$A$1:$AI$5000,MATCH($D108,TIMESHEET!A$1:A$500,0),MATCH("T202",TIMESHEET!$2:$2,0)),0)</f>
        <v/>
      </c>
      <c r="AF108">
        <f>IFERROR(INDEX(TIMESHEET!$A$1:$AI$5000,MATCH($D108,TIMESHEET!A$1:A$500,0),MATCH("T302",TIMESHEET!$2:$2,0)),0)</f>
        <v/>
      </c>
      <c r="AG108">
        <f>IFERROR(INDEX(TIMESHEET!$A$1:$AI$5000,MATCH($D108,TIMESHEET!A$1:A$500,0),MATCH("T406",TIMESHEET!$2:$2,0)),0)</f>
        <v/>
      </c>
      <c r="AH108">
        <f>AE108+AG108</f>
        <v/>
      </c>
      <c r="AI108">
        <f>IFERROR(INDEX(TIMESHEET!$A$1:$AI$5000,MATCH($D108,TIMESHEET!A$1:A$500,0),MATCH("T701",TIMESHEET!$2:$2,0)),0)</f>
        <v/>
      </c>
      <c r="AJ108">
        <f>IFERROR(INDEX(TIMESHEET!$A$1:$AI$5000,MATCH($D108,TIMESHEET!B$1:B$500,0),MATCH("T320",TIMESHEET!$2:$2,0)),0)</f>
        <v/>
      </c>
      <c r="AK108">
        <f>IFERROR(IF(LEFT(INDEX(PIS!O$1:O$500,MATCH(D108,PIS!C$1:C$500)),1)="M",T108/AD108*SUM(AE108:AG108),T108*AD108),0)</f>
        <v/>
      </c>
      <c r="AL108">
        <f>IFERROR(INDEX(ADJ!$A$1:$BZ$1000,MATCH(PAYROLL!D108,ADJ!A$1:A$500,0),MATCH(PAYROLL!AL$2,ADJ!$2:$2,0)),0)</f>
        <v/>
      </c>
      <c r="AM108">
        <f>SUM(AK108:AL108)</f>
        <v/>
      </c>
      <c r="AN108">
        <f>IFERROR(ROUND(V108/$AD108*$AH108,0),0)</f>
        <v/>
      </c>
      <c r="AO108">
        <f>IFERROR(ROUND(W108/$AD108*$AH108,0),0)</f>
        <v/>
      </c>
      <c r="AP108">
        <f>IFERROR(ROUND(X108/$AD108*$AE108,0),0)</f>
        <v/>
      </c>
      <c r="AQ108">
        <f>IFERROR(ROUND(Y108/$AD108*$AH108,0),0)</f>
        <v/>
      </c>
      <c r="AR108">
        <f>IFERROR(ROUND(Z108/$AD108*$AH108,0),0)</f>
        <v/>
      </c>
      <c r="AS108">
        <f>IFERROR(ROUND(AA108/$AD108*$AH108,0),0)</f>
        <v/>
      </c>
      <c r="AT108">
        <f>IFERROR(IF((AE108+AF108+AG108)&gt;13,AB108,ROUND(AB108/AD108*AH108,0)),0)</f>
        <v/>
      </c>
      <c r="AU108">
        <f>IFERROR(INDEX(ADJ!$A$1:$BZ$1000,MATCH(PAYROLL!D108,ADJ!A$1:A$500,0),MATCH(PAYROLL!AU$2,ADJ!$2:$2,0)),0)</f>
        <v/>
      </c>
      <c r="AV108">
        <f>ROUND(SUM(AN108:AU108),0)</f>
        <v/>
      </c>
      <c r="AW108">
        <f>IFERROR(INDEX(TIMESHEET!$A$1:$AI$5000,MATCH(PAYROLL!D108,TIMESHEET!A$1:A$500,0),MATCH("T620",TIMESHEET!$2:$2,0)),0)</f>
        <v/>
      </c>
      <c r="AX108">
        <f>IFERROR(INDEX(TIMESHEET!$A$1:$AI$5000,MATCH(PAYROLL!D108,TIMESHEET!A$1:A$500,0),MATCH("T601",TIMESHEET!$2:$2,0)),0)</f>
        <v/>
      </c>
      <c r="AY108">
        <f>IFERROR(INDEX(TIMESHEET!$A$1:$AI$5000,MATCH(PAYROLL!D108,TIMESHEET!A$1:A$500,0),MATCH("T602",TIMESHEET!$2:$2,0)),0)</f>
        <v/>
      </c>
      <c r="AZ108">
        <f>IFERROR(INDEX(TIMESHEET!$A$1:$AI$5000,MATCH(PAYROLL!D108,TIMESHEET!A$1:A$500,0),MATCH("T603",TIMESHEET!$2:$2,0)),0)</f>
        <v/>
      </c>
      <c r="BA108">
        <f>IFERROR(INDEX(TIMESHEET!$A$1:$AI$5000,MATCH(PAYROLL!D108,TIMESHEET!A$1:A$500,0),MATCH("T611",TIMESHEET!$2:$2,0)),0)</f>
        <v/>
      </c>
      <c r="BB108">
        <f>IFERROR(INDEX(TIMESHEET!$A$1:$AI$5000,MATCH(PAYROLL!D108,TIMESHEET!A$1:A$500,0),MATCH("T612",TIMESHEET!$2:$2,0)),0)</f>
        <v/>
      </c>
      <c r="BC108">
        <f>IFERROR(INDEX(TIMESHEET!$A$1:$AI$5000,MATCH(PAYROLL!D108,TIMESHEET!A$1:A$500,0),MATCH("T613",TIMESHEET!$2:$2,0)),0)</f>
        <v/>
      </c>
      <c r="BD108">
        <f>IFERROR(INDEX(TIMESHEET!$A$1:$AI$5000,MATCH(PAYROLL!D108,TIMESHEET!A$1:A$500,0),MATCH("T500",TIMESHEET!$2:$2,0)),0)</f>
        <v/>
      </c>
      <c r="BE108">
        <f>IFERROR(IF(LEFT(INDEX(PIS!O$1:O$500,MATCH(D108,PIS!C$1:C$500)),1)="M",T108/AD108/8*(AW108+AX108*1.5+AY108*2+AZ108*3+BA108*2.1+BB108*2.7+BC108*3.9+BD108*0.3),T108/8*(AW108+AX108*1.5+AY108*2+AZ108*3+BA108*2.1+BB108*2.7+BC108*3.9+BD108*0.3)),0)</f>
        <v/>
      </c>
      <c r="BF108">
        <f>IFERROR(INDEX(ADJ!$A$1:$BZ$1000,MATCH(PAYROLL!$D108,ADJ!A$1:A$500,0),MATCH(PAYROLL!BF$2,ADJ!$2:$2,0)),0)</f>
        <v/>
      </c>
      <c r="BG108">
        <f>IFERROR(INDEX(ADJ!$A$1:$BZ$1000,MATCH(PAYROLL!D108,ADJ!A$1:A$500,0),MATCH(PAYROLL!BG$2,ADJ!$2:$2,0)),0)</f>
        <v/>
      </c>
      <c r="BH108">
        <f>IFERROR(INDEX(ADJ!$A$1:$BZ$1000,MATCH(PAYROLL!D108,ADJ!A$1:A$500,0),MATCH(PAYROLL!BH$2,ADJ!$2:$2,0)),0)</f>
        <v/>
      </c>
      <c r="BI108">
        <f>IFERROR(INDEX(ADJ!$A$1:$BZ$1000,MATCH(PAYROLL!D108,ADJ!A$1:A$500,0),MATCH(PAYROLL!BI$2,ADJ!$2:$2,0)),0)</f>
        <v/>
      </c>
      <c r="BJ108">
        <f>IFERROR(INDEX(ADJ!$A$1:$BZ$1000,MATCH(PAYROLL!D108,ADJ!A$1:A$500,0),MATCH(PAYROLL!BJ$2,ADJ!$2:$2,0)),0)</f>
        <v/>
      </c>
      <c r="BK108">
        <f>SUM(BF108:BJ108)</f>
        <v/>
      </c>
      <c r="BL108">
        <f>IFERROR(INDEX(ADJ!$A$1:$BZ$1000,MATCH(PAYROLL!D108,ADJ!A$1:A$500,0),MATCH(PAYROLL!BL$2,ADJ!$2:$2,0)),0)</f>
        <v/>
      </c>
      <c r="BM108">
        <f>IFERROR(INDEX(ADJ!$A$1:$BZ$1000,MATCH(PAYROLL!D108,ADJ!A$1:A$500,0),MATCH(PAYROLL!BM$2,ADJ!$2:$2,0)),0)</f>
        <v/>
      </c>
      <c r="BN108">
        <f>IFERROR(INDEX(ADJ!$A$1:$BZ$1000,MATCH(PAYROLL!D108,ADJ!A$1:A$500,0),MATCH(PAYROLL!BN$2,ADJ!$2:$2,0)),0)</f>
        <v/>
      </c>
      <c r="BO108">
        <f>IFERROR(INDEX(ADJ!$A$1:$BZ$1000,MATCH(PAYROLL!D108,ADJ!A$1:A$500,0),MATCH(PAYROLL!BO$2,ADJ!$2:$2,0)),0)</f>
        <v/>
      </c>
      <c r="BP108">
        <f>SUM(AM108,AV108,BE108,BK108,BL108:BO108)</f>
        <v/>
      </c>
      <c r="BQ108">
        <f>BO108</f>
        <v/>
      </c>
      <c r="BR108">
        <f>IFERROR(ROUND(IF(LEFT(INDEX(PIS!O$1:O$500,MATCH(D108,PIS!C$1:C$500)),1)="D",T108/8*(BD108*0.3),IF(LEFT(INDEX(PIS!O$1:O$500,MATCH(D108,PIS!C$1:C$500)),1)="H",T108*($BD108*0.3),T108/$AD108/8*($BD108*0.3))),0),0)</f>
        <v/>
      </c>
      <c r="BS108">
        <f>IF(AP108&lt;1,0,MIN(AP108,730000))</f>
        <v/>
      </c>
      <c r="BT108">
        <f>IFERROR(ROUND((BE108-SUM(AW108:BC108)*T108/AD108/8),0)-BR108,0)</f>
        <v/>
      </c>
      <c r="BU108">
        <f>AO108</f>
        <v/>
      </c>
      <c r="BV108">
        <f>SUM(BQ108:BU108)</f>
        <v/>
      </c>
      <c r="BW108">
        <f>BP108-BV108</f>
        <v/>
      </c>
      <c r="BX108">
        <f>IFERROR(IF(RIGHT(INDEX(PIS!O$1:O$500,MATCH(D108,PIS!C$1:C$500)),5)="Gross",MIN(U108+V108,VLOOKUP("R700",TSC!B:C,2,0)*VLOOKUP("R101",TSC!B:C,2,0))*VLOOKUP("R701",TSC!B:C,2,0)%,0),0)</f>
        <v/>
      </c>
      <c r="BY108">
        <f>IFERROR(IF(RIGHT(INDEX(PIS!O$1:O$500,MATCH(D108,PIS!C$1:C$500)),5)="Gross",MIN(U108+V108,VLOOKUP("R700",TSC!B:C,2,0)*VLOOKUP("R101",TSC!B:C,2,0))*VLOOKUP("T704",TSC!B:C,2,0)%,0),0)</f>
        <v/>
      </c>
      <c r="BZ108">
        <f>IFERROR(IF(RIGHT(INDEX(PIS!O$1:O$500,MATCH(D108,PIS!C$1:C$500)),5)="Gross",MIN(U108+V108,VLOOKUP("R700",TSC!B:C,2,0)*VLOOKUP("1",TSC!F:G,2,0))*VLOOKUP("T705",TSC!B:C,2,0)%,0),0)</f>
        <v/>
      </c>
      <c r="CA108">
        <f>IFERROR(INDEX(ADJ!$A$1:$BZ$1000,MATCH(PAYROLL!D108,ADJ!A$1:A$500,0),MATCH(PAYROLL!CA$2,ADJ!$2:$2,0)),0)</f>
        <v/>
      </c>
      <c r="CB108">
        <f>IFERROR(INDEX(ADJ!$A$1:$BZ$1000,MATCH(PAYROLL!D108,ADJ!A$1:A$500,0),MATCH(PAYROLL!CB$2,ADJ!$2:$2,0)),0)</f>
        <v/>
      </c>
      <c r="CC108">
        <f>SUM(BX108:CB108)</f>
        <v/>
      </c>
      <c r="CD108">
        <f>IFERROR(INDEX(PIS!$A$1:$BZ$1000,MATCH(PAYROLL!D108,PIS!C$1:C$500,0),MATCH(PAYROLL!CD$1,PIS!$1:$1,0)),0)</f>
        <v/>
      </c>
      <c r="CE108">
        <f>IFERROR(IF(OR(INDEX(PIS!P$1:P$500,MATCH(D108,PIS!C$1:C$500,0))="LT2",INDEX(PIS!P$1:P$500,MATCH(D108,PIS!C$1:C$500,0))="P10"),0,SUM(CC108,CD108*VLOOKUP("R601",TSC!B:C,2,0),VLOOKUP("R602",TSC!B:C,2,0))),0)</f>
        <v/>
      </c>
      <c r="CF108">
        <f>MAX(BW108-CE108,0)</f>
        <v/>
      </c>
      <c r="CG108">
        <f>IFERROR(IF(OR(RIGHT(INDEX(PIS!P$1:P$500,MATCH(D108,PIS!C$1:C$500)),5)="P10",RIGHT(INDEX(PIS!P$1:P$500,MATCH(D108,PIS!C$1:C$500)),5)="CK"),0,IF(CF108&lt;=5000000,CF108*5%,IF(CF108&lt;=10000000,CF108*10%-250000,IF(CF108&lt;=18000000,CF108*15%-750000,IF(CF108&lt;=32000000,CF108*20%-1650000,IF(CF108&lt;=52000000,CF108*25%-3250000,IF(CF108&lt;=80000000,BH108*30%-5850000,CF108*35%-9850000))))))),0)</f>
        <v/>
      </c>
      <c r="CH108">
        <f>IFERROR(IF(OR(INDEX(PIS!P$1:P$500,MATCH(D108,PIS!C$1:C$500))="LT",INDEX(PIS!P$1:P$500,MATCH(D108,PIS!C$1:C$500))="CK"),0,IF(CF108&lt;2000000,0,CF108*10%)),0)</f>
        <v/>
      </c>
      <c r="CI108">
        <f>IFERROR(INDEX(ADJ!$A$1:$BZ$1000,MATCH(PAYROLL!D108,ADJ!A$1:A$500,0),MATCH(PAYROLL!CI$2,ADJ!$2:$2,0)),0)</f>
        <v/>
      </c>
      <c r="CJ108">
        <f>IFERROR(INDEX(ADJ!$A$1:$BZ$1000,MATCH(PAYROLL!D108,ADJ!A$1:A$500,0),MATCH(PAYROLL!CJ$2,ADJ!$2:$2,0)),0)</f>
        <v/>
      </c>
      <c r="CK108">
        <f>IFERROR(INDEX(ADJ!$A$1:$BZ$1000,MATCH(PAYROLL!D108,ADJ!A$1:A$500,0),MATCH(PAYROLL!CK$2,ADJ!$2:$2,0)),0)</f>
        <v/>
      </c>
      <c r="CL108">
        <f>SUM(CG108:CK108)</f>
        <v/>
      </c>
      <c r="CM108">
        <f>ROUND(SUM(CH108:CK108),0)</f>
        <v/>
      </c>
      <c r="CN108">
        <f>IFERROR(INDEX(CSDA!D$1:D$500,MATCH($CN$2,CSDA!C$1:C$500,0))*INDEX(PIS!V$1:V$500,MATCH(D108,PIS!C$1:C$500))+INDEX(ADJ!$A$1:$BZ$1000,MATCH(PAYROLL!D108,ADJ!A$1:A$500,0),MATCH(PAYROLL!CN$2,ADJ!$2:$2,0)),0)</f>
        <v/>
      </c>
      <c r="CO108">
        <f>IFERROR(INDEX(ADJ!$A$1:$BZ$1000,MATCH(PAYROLL!D108,ADJ!A$1:A$500,0),MATCH(PAYROLL!CO$2,ADJ!$2:$2,0)),0)</f>
        <v/>
      </c>
      <c r="CP108">
        <f>IFERROR(INDEX(ADJ!$A$1:$BZ$1000,MATCH(PAYROLL!D108,ADJ!A$1:A$500,0),MATCH(PAYROLL!CP$2,ADJ!$2:$2,0)),0)</f>
        <v/>
      </c>
      <c r="CQ108">
        <f>BP108-CL108-CI108-CM108-CN108-CO108-CP108-CC108</f>
        <v/>
      </c>
      <c r="CR108">
        <f>IFERROR(IF(RIGHT(INDEX(PIS!O$1:O$500,MATCH(D108,PIS!C$1:C$500,0)),5)="Gross",MIN(U108+V108,VLOOKUP("R700",TSC!B:C,2,0)*VLOOKUP("R101",TSC!B:C,2,0))*(VLOOKUP("T711",TSC!B:C,2,0)+VLOOKUP("T712",TSC!B:C,2,0))%,MIN(T108+V108,VLOOKUP("R700",TSC!B:C,2,0)*VLOOKUP("R101",TSC!B:C,2,0))*(VLOOKUP("T711",TSC!B:C,2,0)+VLOOKUP("T712",TSC!B:C,2,0)+VLOOKUP("R701",TSC!B:C,2,0))%),0)</f>
        <v/>
      </c>
      <c r="CS108">
        <f>IFERROR(IF(RIGHT(INDEX(PIS!O$1:O$500,MATCH(D108,PIS!C$1:C$500,0)),5)="Gross",MIN(U108+V108,VLOOKUP("R700",TSC!B:C,2,0)*VLOOKUP("R101",TSC!B:C,2,0))*(VLOOKUP("T714",TSC!B:C,2,0))%,MIN(T108+V108,VLOOKUP("R700",TSC!B:C,2,0)*VLOOKUP("R101",TSC!B:C,2,0))*(VLOOKUP("T704",TSC!B:C,2,0)+VLOOKUP("T714",TSC!B:C,2,0))%),0)</f>
        <v/>
      </c>
      <c r="CT108">
        <f>IFERROR(IF(RIGHT(INDEX(PIS!O$1:O$500,MATCH(D108,PIS!C$1:C$500,0)),5)="Gross",MIN(U108+V108,VLOOKUP("R700",TSC!B:C,2,0)*VLOOKUP("R101",TSC!B:C,2,0))*VLOOKUP("T705",TSC!B:C,2,0)%,MIN(T108+V108,VLOOKUP("R700",TSC!B:C,2,0)*VLOOKUP("R101",TSC!B:C,2,0))*VLOOKUP("T705",TSC!B:C,2,0)%),0)</f>
        <v/>
      </c>
      <c r="CU108">
        <f>IFERROR(IF(RIGHT(INDEX(PIS!O$1:O$500,MATCH(D108,PIS!C$1:C$500,0)),5)="Gross",MIN(U108+V108,VLOOKUP("R700",TSC!B:C,2,0)*VLOOKUP("R101",TSC!B:C,2,0))*(VLOOKUP("T713",TSC!B:C,2,0))%,MIN(T108+V108,VLOOKUP("R700",TSC!B:C,2,0)*VLOOKUP("R101",TSC!B:C,2,0))*(VLOOKUP("T713",TSC!B:C,2,0))%),0)</f>
        <v/>
      </c>
      <c r="CV108">
        <f>IFERROR(INDEX(ADJ!$A$1:$BZ$1000,MATCH(PAYROLL!D108,ADJ!A$1:A$500,0),MATCH(PAYROLL!CV$2,ADJ!$2:$2,0)),0)</f>
        <v/>
      </c>
      <c r="CW108">
        <f>IFERROR(INDEX(ADJ!$A$1:$BZ$1000,MATCH(PAYROLL!D108,ADJ!A$1:A$500,0),MATCH(PAYROLL!CW$2,ADJ!$2:$2,0)),0)</f>
        <v/>
      </c>
      <c r="CX108">
        <f>SUM(CR108:CW108)</f>
        <v/>
      </c>
      <c r="CY108">
        <f>ROUND(IF(CR108&gt;0,T108+V108*VLOOKUP("R202",TSC!$B$1:$C$500,2,0),0),0)</f>
        <v/>
      </c>
      <c r="CZ108">
        <f>IFERROR(INDEX(CSDA!D$1:D$500,MATCH($CZ$2,CSDA!C$1:C$500,0)),0)</f>
        <v/>
      </c>
      <c r="DA108">
        <f>ROUND(T108*0.7%,0)</f>
        <v/>
      </c>
      <c r="DB108">
        <f>ROUND(T108/12,0)</f>
        <v/>
      </c>
      <c r="DC108">
        <f ref="DC108" t="array">IFERROR(INDEX(CSDA!D$1:D$500,MATCH("Trích giữ"&amp;PAYROLL!DC$2,CSDA!A$1:A$500&amp;CSDA!C$1:C$500,0)),0)</f>
        <v/>
      </c>
      <c r="DD108">
        <f ref="DD108" t="array">IFERROR(INDEX(CSDA!D$1:D$500,MATCH("Trích giữ"&amp;PAYROLL!DD$2,CSDA!A$1:A$500&amp;CSDA!C$1:C$500,0)),0)</f>
        <v/>
      </c>
      <c r="DE108">
        <f ref="DE108" t="array">IFERROR(INDEX(CSDA!D$1:D$500,MATCH("Trích giữ"&amp;PAYROLL!DE$2,CSDA!A$1:A$500&amp;CSDA!C$1:C$500,0)),0)</f>
        <v/>
      </c>
      <c r="DF108">
        <f>IFERROR(INDEX(CSDA!D$1:D$500,MATCH(PAYROLL!DF$2,CSDA!C$1:C$500,0)),0)</f>
        <v/>
      </c>
      <c r="DG108">
        <f ref="DG108" t="array">IFERROR(INDEX(CSDA!D$1:D$500,MATCH("Trích giữ"&amp;PAYROLL!DG$2,CSDA!A$1:A$500&amp;CSDA!C$1:C$500,0)),0)</f>
        <v/>
      </c>
      <c r="DH108">
        <f>ROUND(T108/26,0)</f>
        <v/>
      </c>
      <c r="DI108">
        <f ref="DI108" t="array">IFERROR(INDEX(CSDA!D$1:D$500,MATCH("Trích giữ"&amp;PAYROLL!DI$2,CSDA!A$1:A$500&amp;CSDA!C$1:C$500,0)),0)</f>
        <v/>
      </c>
      <c r="DJ108">
        <f>IF(U108=0,T108*21.5%-BL108,0)</f>
        <v/>
      </c>
      <c r="DK108">
        <f ref="DK108" t="array">IFERROR(INDEX(CSDA!D$1:D$500,MATCH("Trích giữ"&amp;PAYROLL!DK$2,CSDA!A$1:A$500&amp;CSDA!C$1:C$500,0)),0)</f>
        <v/>
      </c>
      <c r="DL108">
        <f>IFERROR(INDEX(CSDA!D$1:D$500,MATCH(PAYROLL!DL$2,CSDA!C$1:C$500,0))/12,0)</f>
        <v/>
      </c>
      <c r="DM108">
        <f>SUM(DB108:DL108)</f>
        <v/>
      </c>
      <c r="DN108">
        <f>IFERROR(INDEX(ADJ!$A$1:$BZ$1000,MATCH(PAYROLL!D108,ADJ!A$1:A$500,0),MATCH(PAYROLL!DN$2,ADJ!$2:$2,0)),0)</f>
        <v/>
      </c>
      <c r="DO108">
        <f>IFERROR(SUM(BP108,DM108:DN108,CX108:DA108)-DT108,0)</f>
        <v/>
      </c>
      <c r="DP108">
        <f ref="DP108" t="array">SUM(BW108*IFERROR(INDEX(CSDA!D$1:D$500,MATCH(BW$2,CSDA!C$1:C$500,0)),0)%,CX108*IFERROR(INDEX(CSDA!D$1:D$500,MATCH(CX$2,CSDA!C$1:C$500,0)),0)%,DA108*IFERROR(INDEX(CSDA!D$1:D$500,MATCH(DA$2,CSDA!C$1:C$500,0)),0)%,DB108*IFERROR(INDEX(CSDA!D$1:D$500,MATCH(DB$2,CSDA!C$1:C$500,0)),0)%,DF108*IFERROR(INDEX(CSDA!D$1:D$500,MATCH("Phí dịch vụ"&amp;PAYROLL!DF$2,CSDA!A$1:A$500&amp;CSDA!C$1:C$500,0)),0)%,DC108*IFERROR(INDEX(CSDA!D$1:D$500,MATCH("Phí dịch vụ"&amp;PAYROLL!DC$2,CSDA!A$1:A$500&amp;CSDA!C$1:C$500,0)),0)%,DH108*IFERROR(INDEX(CSDA!D$1:D$500,MATCH("Phí dịch vụ"&amp;PAYROLL!DH$2,CSDA!A$1:A$500&amp;CSDA!C$1:C$500,0)),0)%,DJ108*IFERROR(INDEX(CSDA!D$1:D$500,MATCH("Phí dịch vụ"&amp;PAYROLL!DJ$2,CSDA!A$1:A$500&amp;CSDA!C$1:C$500,0)),0)%,BN108*IFERROR(INDEX(CSDA!D$1:D$500,MATCH(BN$2,CSDA!C$1:C$500,0)),0)%)-BN108*7%</f>
        <v/>
      </c>
      <c r="DQ108">
        <f>IFERROR(INDEX(ADJ!$A$1:$BZ$1000,MATCH(PAYROLL!D108,ADJ!A$1:A$500,0),MATCH(PAYROLL!DQ$2,ADJ!$2:$2,0)),0)</f>
        <v/>
      </c>
      <c r="DR108">
        <f>IFERROR(INDEX(ADJ!$A$1:$BZ$1000,MATCH(PAYROLL!D108,ADJ!A$1:A$500,0),MATCH(PAYROLL!DR$2,ADJ!$2:$2,0)),0)</f>
        <v/>
      </c>
      <c r="DS108">
        <f>SUM(DP108:DR108)</f>
        <v/>
      </c>
      <c r="DT108">
        <f>EK108</f>
        <v/>
      </c>
      <c r="DU108">
        <f>SUM(DO108:DR108)</f>
        <v/>
      </c>
      <c r="DV108">
        <f>ROUND(DU108*0.1,0)</f>
        <v/>
      </c>
      <c r="DW108">
        <f>DU108+DV108</f>
        <v/>
      </c>
      <c r="DZ108">
        <f>IFERROR(INDEX(ADJ!$A$1:$BZ$1000,MATCH(PAYROLL!$D108,ADJ!A$1:A$500,0),MATCH(PAYROLL!DZ$2,ADJ!$2:$2,0)),0)</f>
        <v/>
      </c>
      <c r="EA108">
        <f>IFERROR(INDEX(ADJ!$A$1:$BZ$1000,MATCH(PAYROLL!$D108,ADJ!A$1:A$500,0),MATCH(PAYROLL!EA$2,ADJ!$2:$2,0)),0)</f>
        <v/>
      </c>
      <c r="EB108">
        <f>IFERROR(INDEX(ADJ!$A$1:$BZ$1000,MATCH(PAYROLL!$D108,ADJ!A$1:A$500,0),MATCH(PAYROLL!EB$2,ADJ!$2:$2,0)),0)</f>
        <v/>
      </c>
      <c r="EC108">
        <f>IFERROR(INDEX(ADJ!$A$1:$BZ$1000,MATCH(PAYROLL!$D108,ADJ!A$1:A$500,0),MATCH(PAYROLL!EC$2,ADJ!$2:$2,0)),0)</f>
        <v/>
      </c>
      <c r="ED108">
        <f>IFERROR(INDEX(ADJ!$A$1:$BZ$1000,MATCH(PAYROLL!$D108,ADJ!A$1:A$500,0),MATCH(PAYROLL!ED$2,ADJ!$2:$2,0)),0)</f>
        <v/>
      </c>
      <c r="EE108">
        <f>IFERROR(INDEX(ADJ!$A$1:$BZ$1000,MATCH(PAYROLL!$D108,ADJ!A$1:A$500,0),MATCH(PAYROLL!EE$2,ADJ!$2:$2,0)),0)</f>
        <v/>
      </c>
      <c r="EF108">
        <f>IFERROR(INDEX(ADJ!$A$1:$BZ$1000,MATCH(PAYROLL!$D108,ADJ!A$1:A$500,0),MATCH(PAYROLL!EF$2,ADJ!$2:$2,0)),0)</f>
        <v/>
      </c>
      <c r="EG108">
        <f>IFERROR(INDEX(ADJ!$A$1:$BZ$1000,MATCH(PAYROLL!$D108,ADJ!A$1:A$500,0),MATCH(PAYROLL!EG$2,ADJ!$2:$2,0)),0)</f>
        <v/>
      </c>
      <c r="EH108">
        <f>IFERROR(INDEX(ADJ!$A$1:$BZ$1000,MATCH(PAYROLL!$D108,ADJ!A$1:A$500,0),MATCH(PAYROLL!EH$2,ADJ!$2:$2,0)),0)</f>
        <v/>
      </c>
      <c r="EI108">
        <f>IFERROR(INDEX(ADJ!$A$1:$BZ$1000,MATCH(PAYROLL!D108,ADJ!A$1:A$500,0),MATCH(PAYROLL!EI$2,ADJ!$2:$2,0)),0)</f>
        <v/>
      </c>
      <c r="EJ108">
        <f>IFERROR(INDEX(ADJ!$A$1:$BZ$1000,MATCH(PAYROLL!$D108,ADJ!A$1:A$500,0),MATCH(PAYROLL!EJ$2,ADJ!$2:$2,0)),0)</f>
        <v/>
      </c>
      <c r="EK108">
        <f>SUM(DZ108:EJ108)</f>
        <v/>
      </c>
    </row>
    <row r="109">
      <c r="A109" t="n">
        <v>107</v>
      </c>
      <c r="B109" t="inlineStr">
        <is>
          <t>Vi Thị Biên</t>
        </is>
      </c>
      <c r="D109" t="inlineStr">
        <is>
          <t>160411-01</t>
        </is>
      </c>
      <c r="S109">
        <f>IFERROR(INDEX(PIS!$A$1:$BZ$1000,MATCH($D109,PIS!C$1:C$500,0),MATCH("Lương CB tháng trước",PIS!$1:$1,0)),0)</f>
        <v/>
      </c>
      <c r="T109">
        <f>IFERROR(INDEX(PIS!$A$1:$BZ$1000,MATCH($D109,PIS!C$1:C$500,0),MATCH("Lương CB hiện tại",PIS!$1:$1,0)),0)</f>
        <v/>
      </c>
      <c r="U109">
        <f>IFERROR(INDEX(PIS!$A$1:$BZ$1000,MATCH($D109,PIS!C$1:C$500,0),MATCH("Lương đóng BHBB",PIS!$1:$1,0)),0)</f>
        <v/>
      </c>
      <c r="V109">
        <f>IFERROR(INDEX(PIS!$A$1:$BZ$1000,MATCH($D109,PIS!C$1:C$500,0),MATCH(V$2,PIS!$2:$2,0)),0)</f>
        <v/>
      </c>
      <c r="W109">
        <f>IFERROR(INDEX(PIS!$A$1:$BZ$1000,MATCH($D109,PIS!C$1:C$500,0),MATCH(W$2,PIS!$2:$2,0)),0)</f>
        <v/>
      </c>
      <c r="X109">
        <f>IFERROR(INDEX(PIS!$A$1:$BZ$1000,MATCH($D109,PIS!C$1:C$500,0),MATCH(X$2,PIS!$2:$2,0)),0)</f>
        <v/>
      </c>
      <c r="Y109">
        <f>IFERROR(INDEX(PIS!$A$1:$BZ$1000,MATCH($D109,PIS!C$1:C$500,0),MATCH(Y$2,PIS!$2:$2,0)),0)</f>
        <v/>
      </c>
      <c r="Z109">
        <f>IFERROR(INDEX(PIS!$A$1:$BZ$1000,MATCH($D109,PIS!C$1:C$500,0),MATCH(Z$2,PIS!$2:$2,0)),0)</f>
        <v/>
      </c>
      <c r="AA109">
        <f>IFERROR(INDEX(PIS!$A$1:$BZ$1000,MATCH($D109,PIS!C$1:C$500,0),MATCH(AA$2,PIS!$2:$2,0)),0)</f>
        <v/>
      </c>
      <c r="AB109">
        <f>IFERROR(INDEX(PIS!$A$1:$BZ$1000,MATCH($D109,PIS!C$1:C$500,0),MATCH(AB$2,PIS!$2:$2,0)),0)</f>
        <v/>
      </c>
      <c r="AC109">
        <f>SUM(V109:AB109)</f>
        <v/>
      </c>
      <c r="AD109">
        <f>IFERROR(INDEX(TIMESHEET!$A$1:$AI$5000,MATCH($D109,TIMESHEET!A$1:A$500,0),MATCH("T100",TIMESHEET!$2:$2,0))-2,0)</f>
        <v/>
      </c>
      <c r="AE109">
        <f>IFERROR(INDEX(TIMESHEET!$A$1:$AI$5000,MATCH($D109,TIMESHEET!A$1:A$500,0),MATCH("T202",TIMESHEET!$2:$2,0)),0)</f>
        <v/>
      </c>
      <c r="AF109">
        <f>IFERROR(INDEX(TIMESHEET!$A$1:$AI$5000,MATCH($D109,TIMESHEET!A$1:A$500,0),MATCH("T302",TIMESHEET!$2:$2,0)),0)</f>
        <v/>
      </c>
      <c r="AG109">
        <f>IFERROR(INDEX(TIMESHEET!$A$1:$AI$5000,MATCH($D109,TIMESHEET!A$1:A$500,0),MATCH("T406",TIMESHEET!$2:$2,0)),0)</f>
        <v/>
      </c>
      <c r="AH109">
        <f>AE109+AG109</f>
        <v/>
      </c>
      <c r="AI109">
        <f>IFERROR(INDEX(TIMESHEET!$A$1:$AI$5000,MATCH($D109,TIMESHEET!A$1:A$500,0),MATCH("T701",TIMESHEET!$2:$2,0)),0)</f>
        <v/>
      </c>
      <c r="AJ109">
        <f>IFERROR(INDEX(TIMESHEET!$A$1:$AI$5000,MATCH($D109,TIMESHEET!B$1:B$500,0),MATCH("T320",TIMESHEET!$2:$2,0)),0)</f>
        <v/>
      </c>
      <c r="AK109">
        <f>IFERROR(IF(LEFT(INDEX(PIS!O$1:O$500,MATCH(D109,PIS!C$1:C$500)),1)="M",T109/AD109*SUM(AE109:AG109),T109*AD109),0)</f>
        <v/>
      </c>
      <c r="AL109">
        <f>IFERROR(INDEX(ADJ!$A$1:$BZ$1000,MATCH(PAYROLL!D109,ADJ!A$1:A$500,0),MATCH(PAYROLL!AL$2,ADJ!$2:$2,0)),0)</f>
        <v/>
      </c>
      <c r="AM109">
        <f>SUM(AK109:AL109)</f>
        <v/>
      </c>
      <c r="AN109">
        <f>IFERROR(ROUND(V109/$AD109*$AH109,0),0)</f>
        <v/>
      </c>
      <c r="AO109">
        <f>IFERROR(ROUND(W109/$AD109*$AH109,0),0)</f>
        <v/>
      </c>
      <c r="AP109">
        <f>IFERROR(ROUND(X109/$AD109*$AE109,0),0)</f>
        <v/>
      </c>
      <c r="AQ109">
        <f>IFERROR(ROUND(Y109/$AD109*$AH109,0),0)</f>
        <v/>
      </c>
      <c r="AR109">
        <f>IFERROR(ROUND(Z109/$AD109*$AH109,0),0)</f>
        <v/>
      </c>
      <c r="AS109">
        <f>IFERROR(ROUND(AA109/$AD109*$AH109,0),0)</f>
        <v/>
      </c>
      <c r="AT109">
        <f>IFERROR(IF((AE109+AF109+AG109)&gt;13,AB109,ROUND(AB109/AD109*AH109,0)),0)</f>
        <v/>
      </c>
      <c r="AU109">
        <f>IFERROR(INDEX(ADJ!$A$1:$BZ$1000,MATCH(PAYROLL!D109,ADJ!A$1:A$500,0),MATCH(PAYROLL!AU$2,ADJ!$2:$2,0)),0)</f>
        <v/>
      </c>
      <c r="AV109">
        <f>ROUND(SUM(AN109:AU109),0)</f>
        <v/>
      </c>
      <c r="AW109">
        <f>IFERROR(INDEX(TIMESHEET!$A$1:$AI$5000,MATCH(PAYROLL!D109,TIMESHEET!A$1:A$500,0),MATCH("T620",TIMESHEET!$2:$2,0)),0)</f>
        <v/>
      </c>
      <c r="AX109">
        <f>IFERROR(INDEX(TIMESHEET!$A$1:$AI$5000,MATCH(PAYROLL!D109,TIMESHEET!A$1:A$500,0),MATCH("T601",TIMESHEET!$2:$2,0)),0)</f>
        <v/>
      </c>
      <c r="AY109">
        <f>IFERROR(INDEX(TIMESHEET!$A$1:$AI$5000,MATCH(PAYROLL!D109,TIMESHEET!A$1:A$500,0),MATCH("T602",TIMESHEET!$2:$2,0)),0)</f>
        <v/>
      </c>
      <c r="AZ109">
        <f>IFERROR(INDEX(TIMESHEET!$A$1:$AI$5000,MATCH(PAYROLL!D109,TIMESHEET!A$1:A$500,0),MATCH("T603",TIMESHEET!$2:$2,0)),0)</f>
        <v/>
      </c>
      <c r="BA109">
        <f>IFERROR(INDEX(TIMESHEET!$A$1:$AI$5000,MATCH(PAYROLL!D109,TIMESHEET!A$1:A$500,0),MATCH("T611",TIMESHEET!$2:$2,0)),0)</f>
        <v/>
      </c>
      <c r="BB109">
        <f>IFERROR(INDEX(TIMESHEET!$A$1:$AI$5000,MATCH(PAYROLL!D109,TIMESHEET!A$1:A$500,0),MATCH("T612",TIMESHEET!$2:$2,0)),0)</f>
        <v/>
      </c>
      <c r="BC109">
        <f>IFERROR(INDEX(TIMESHEET!$A$1:$AI$5000,MATCH(PAYROLL!D109,TIMESHEET!A$1:A$500,0),MATCH("T613",TIMESHEET!$2:$2,0)),0)</f>
        <v/>
      </c>
      <c r="BD109">
        <f>IFERROR(INDEX(TIMESHEET!$A$1:$AI$5000,MATCH(PAYROLL!D109,TIMESHEET!A$1:A$500,0),MATCH("T500",TIMESHEET!$2:$2,0)),0)</f>
        <v/>
      </c>
      <c r="BE109">
        <f>IFERROR(IF(LEFT(INDEX(PIS!O$1:O$500,MATCH(D109,PIS!C$1:C$500)),1)="M",T109/AD109/8*(AW109+AX109*1.5+AY109*2+AZ109*3+BA109*2.1+BB109*2.7+BC109*3.9+BD109*0.3),T109/8*(AW109+AX109*1.5+AY109*2+AZ109*3+BA109*2.1+BB109*2.7+BC109*3.9+BD109*0.3)),0)</f>
        <v/>
      </c>
      <c r="BF109">
        <f>IFERROR(INDEX(ADJ!$A$1:$BZ$1000,MATCH(PAYROLL!$D109,ADJ!A$1:A$500,0),MATCH(PAYROLL!BF$2,ADJ!$2:$2,0)),0)</f>
        <v/>
      </c>
      <c r="BG109">
        <f>IFERROR(INDEX(ADJ!$A$1:$BZ$1000,MATCH(PAYROLL!D109,ADJ!A$1:A$500,0),MATCH(PAYROLL!BG$2,ADJ!$2:$2,0)),0)</f>
        <v/>
      </c>
      <c r="BH109">
        <f>IFERROR(INDEX(ADJ!$A$1:$BZ$1000,MATCH(PAYROLL!D109,ADJ!A$1:A$500,0),MATCH(PAYROLL!BH$2,ADJ!$2:$2,0)),0)</f>
        <v/>
      </c>
      <c r="BI109">
        <f>IFERROR(INDEX(ADJ!$A$1:$BZ$1000,MATCH(PAYROLL!D109,ADJ!A$1:A$500,0),MATCH(PAYROLL!BI$2,ADJ!$2:$2,0)),0)</f>
        <v/>
      </c>
      <c r="BJ109">
        <f>IFERROR(INDEX(ADJ!$A$1:$BZ$1000,MATCH(PAYROLL!D109,ADJ!A$1:A$500,0),MATCH(PAYROLL!BJ$2,ADJ!$2:$2,0)),0)</f>
        <v/>
      </c>
      <c r="BK109">
        <f>SUM(BF109:BJ109)</f>
        <v/>
      </c>
      <c r="BL109">
        <f>IFERROR(INDEX(ADJ!$A$1:$BZ$1000,MATCH(PAYROLL!D109,ADJ!A$1:A$500,0),MATCH(PAYROLL!BL$2,ADJ!$2:$2,0)),0)</f>
        <v/>
      </c>
      <c r="BM109">
        <f>IFERROR(INDEX(ADJ!$A$1:$BZ$1000,MATCH(PAYROLL!D109,ADJ!A$1:A$500,0),MATCH(PAYROLL!BM$2,ADJ!$2:$2,0)),0)</f>
        <v/>
      </c>
      <c r="BN109">
        <f>IFERROR(INDEX(ADJ!$A$1:$BZ$1000,MATCH(PAYROLL!D109,ADJ!A$1:A$500,0),MATCH(PAYROLL!BN$2,ADJ!$2:$2,0)),0)</f>
        <v/>
      </c>
      <c r="BO109">
        <f>IFERROR(INDEX(ADJ!$A$1:$BZ$1000,MATCH(PAYROLL!D109,ADJ!A$1:A$500,0),MATCH(PAYROLL!BO$2,ADJ!$2:$2,0)),0)</f>
        <v/>
      </c>
      <c r="BP109">
        <f>SUM(AM109,AV109,BE109,BK109,BL109:BO109)</f>
        <v/>
      </c>
      <c r="BQ109">
        <f>BO109</f>
        <v/>
      </c>
      <c r="BR109">
        <f>IFERROR(ROUND(IF(LEFT(INDEX(PIS!O$1:O$500,MATCH(D109,PIS!C$1:C$500)),1)="D",T109/8*(BD109*0.3),IF(LEFT(INDEX(PIS!O$1:O$500,MATCH(D109,PIS!C$1:C$500)),1)="H",T109*($BD109*0.3),T109/$AD109/8*($BD109*0.3))),0),0)</f>
        <v/>
      </c>
      <c r="BS109">
        <f>IF(AP109&lt;1,0,MIN(AP109,730000))</f>
        <v/>
      </c>
      <c r="BT109">
        <f>IFERROR(ROUND((BE109-SUM(AW109:BC109)*T109/AD109/8),0)-BR109,0)</f>
        <v/>
      </c>
      <c r="BU109">
        <f>AO109</f>
        <v/>
      </c>
      <c r="BV109">
        <f>SUM(BQ109:BU109)</f>
        <v/>
      </c>
      <c r="BW109">
        <f>BP109-BV109</f>
        <v/>
      </c>
      <c r="BX109">
        <f>IFERROR(IF(RIGHT(INDEX(PIS!O$1:O$500,MATCH(D109,PIS!C$1:C$500)),5)="Gross",MIN(U109+V109,VLOOKUP("R700",TSC!B:C,2,0)*VLOOKUP("R101",TSC!B:C,2,0))*VLOOKUP("R701",TSC!B:C,2,0)%,0),0)</f>
        <v/>
      </c>
      <c r="BY109">
        <f>IFERROR(IF(RIGHT(INDEX(PIS!O$1:O$500,MATCH(D109,PIS!C$1:C$500)),5)="Gross",MIN(U109+V109,VLOOKUP("R700",TSC!B:C,2,0)*VLOOKUP("R101",TSC!B:C,2,0))*VLOOKUP("T704",TSC!B:C,2,0)%,0),0)</f>
        <v/>
      </c>
      <c r="BZ109">
        <f>IFERROR(IF(RIGHT(INDEX(PIS!O$1:O$500,MATCH(D109,PIS!C$1:C$500)),5)="Gross",MIN(U109+V109,VLOOKUP("R700",TSC!B:C,2,0)*VLOOKUP("1",TSC!F:G,2,0))*VLOOKUP("T705",TSC!B:C,2,0)%,0),0)</f>
        <v/>
      </c>
      <c r="CA109">
        <f>IFERROR(INDEX(ADJ!$A$1:$BZ$1000,MATCH(PAYROLL!D109,ADJ!A$1:A$500,0),MATCH(PAYROLL!CA$2,ADJ!$2:$2,0)),0)</f>
        <v/>
      </c>
      <c r="CB109">
        <f>IFERROR(INDEX(ADJ!$A$1:$BZ$1000,MATCH(PAYROLL!D109,ADJ!A$1:A$500,0),MATCH(PAYROLL!CB$2,ADJ!$2:$2,0)),0)</f>
        <v/>
      </c>
      <c r="CC109">
        <f>SUM(BX109:CB109)</f>
        <v/>
      </c>
      <c r="CD109">
        <f>IFERROR(INDEX(PIS!$A$1:$BZ$1000,MATCH(PAYROLL!D109,PIS!C$1:C$500,0),MATCH(PAYROLL!CD$1,PIS!$1:$1,0)),0)</f>
        <v/>
      </c>
      <c r="CE109">
        <f>IFERROR(IF(OR(INDEX(PIS!P$1:P$500,MATCH(D109,PIS!C$1:C$500,0))="LT2",INDEX(PIS!P$1:P$500,MATCH(D109,PIS!C$1:C$500,0))="P10"),0,SUM(CC109,CD109*VLOOKUP("R601",TSC!B:C,2,0),VLOOKUP("R602",TSC!B:C,2,0))),0)</f>
        <v/>
      </c>
      <c r="CF109">
        <f>MAX(BW109-CE109,0)</f>
        <v/>
      </c>
      <c r="CG109">
        <f>IFERROR(IF(OR(RIGHT(INDEX(PIS!P$1:P$500,MATCH(D109,PIS!C$1:C$500)),5)="P10",RIGHT(INDEX(PIS!P$1:P$500,MATCH(D109,PIS!C$1:C$500)),5)="CK"),0,IF(CF109&lt;=5000000,CF109*5%,IF(CF109&lt;=10000000,CF109*10%-250000,IF(CF109&lt;=18000000,CF109*15%-750000,IF(CF109&lt;=32000000,CF109*20%-1650000,IF(CF109&lt;=52000000,CF109*25%-3250000,IF(CF109&lt;=80000000,BH109*30%-5850000,CF109*35%-9850000))))))),0)</f>
        <v/>
      </c>
      <c r="CH109">
        <f>IFERROR(IF(OR(INDEX(PIS!P$1:P$500,MATCH(D109,PIS!C$1:C$500))="LT",INDEX(PIS!P$1:P$500,MATCH(D109,PIS!C$1:C$500))="CK"),0,IF(CF109&lt;2000000,0,CF109*10%)),0)</f>
        <v/>
      </c>
      <c r="CI109">
        <f>IFERROR(INDEX(ADJ!$A$1:$BZ$1000,MATCH(PAYROLL!D109,ADJ!A$1:A$500,0),MATCH(PAYROLL!CI$2,ADJ!$2:$2,0)),0)</f>
        <v/>
      </c>
      <c r="CJ109">
        <f>IFERROR(INDEX(ADJ!$A$1:$BZ$1000,MATCH(PAYROLL!D109,ADJ!A$1:A$500,0),MATCH(PAYROLL!CJ$2,ADJ!$2:$2,0)),0)</f>
        <v/>
      </c>
      <c r="CK109">
        <f>IFERROR(INDEX(ADJ!$A$1:$BZ$1000,MATCH(PAYROLL!D109,ADJ!A$1:A$500,0),MATCH(PAYROLL!CK$2,ADJ!$2:$2,0)),0)</f>
        <v/>
      </c>
      <c r="CL109">
        <f>SUM(CG109:CK109)</f>
        <v/>
      </c>
      <c r="CM109">
        <f>ROUND(SUM(CH109:CK109),0)</f>
        <v/>
      </c>
      <c r="CN109">
        <f>IFERROR(INDEX(CSDA!D$1:D$500,MATCH($CN$2,CSDA!C$1:C$500,0))*INDEX(PIS!V$1:V$500,MATCH(D109,PIS!C$1:C$500))+INDEX(ADJ!$A$1:$BZ$1000,MATCH(PAYROLL!D109,ADJ!A$1:A$500,0),MATCH(PAYROLL!CN$2,ADJ!$2:$2,0)),0)</f>
        <v/>
      </c>
      <c r="CO109">
        <f>IFERROR(INDEX(ADJ!$A$1:$BZ$1000,MATCH(PAYROLL!D109,ADJ!A$1:A$500,0),MATCH(PAYROLL!CO$2,ADJ!$2:$2,0)),0)</f>
        <v/>
      </c>
      <c r="CP109">
        <f>IFERROR(INDEX(ADJ!$A$1:$BZ$1000,MATCH(PAYROLL!D109,ADJ!A$1:A$500,0),MATCH(PAYROLL!CP$2,ADJ!$2:$2,0)),0)</f>
        <v/>
      </c>
      <c r="CQ109">
        <f>BP109-CL109-CI109-CM109-CN109-CO109-CP109-CC109</f>
        <v/>
      </c>
      <c r="CR109">
        <f>IFERROR(IF(RIGHT(INDEX(PIS!O$1:O$500,MATCH(D109,PIS!C$1:C$500,0)),5)="Gross",MIN(U109+V109,VLOOKUP("R700",TSC!B:C,2,0)*VLOOKUP("R101",TSC!B:C,2,0))*(VLOOKUP("T711",TSC!B:C,2,0)+VLOOKUP("T712",TSC!B:C,2,0))%,MIN(T109+V109,VLOOKUP("R700",TSC!B:C,2,0)*VLOOKUP("R101",TSC!B:C,2,0))*(VLOOKUP("T711",TSC!B:C,2,0)+VLOOKUP("T712",TSC!B:C,2,0)+VLOOKUP("R701",TSC!B:C,2,0))%),0)</f>
        <v/>
      </c>
      <c r="CS109">
        <f>IFERROR(IF(RIGHT(INDEX(PIS!O$1:O$500,MATCH(D109,PIS!C$1:C$500,0)),5)="Gross",MIN(U109+V109,VLOOKUP("R700",TSC!B:C,2,0)*VLOOKUP("R101",TSC!B:C,2,0))*(VLOOKUP("T714",TSC!B:C,2,0))%,MIN(T109+V109,VLOOKUP("R700",TSC!B:C,2,0)*VLOOKUP("R101",TSC!B:C,2,0))*(VLOOKUP("T704",TSC!B:C,2,0)+VLOOKUP("T714",TSC!B:C,2,0))%),0)</f>
        <v/>
      </c>
      <c r="CT109">
        <f>IFERROR(IF(RIGHT(INDEX(PIS!O$1:O$500,MATCH(D109,PIS!C$1:C$500,0)),5)="Gross",MIN(U109+V109,VLOOKUP("R700",TSC!B:C,2,0)*VLOOKUP("R101",TSC!B:C,2,0))*VLOOKUP("T705",TSC!B:C,2,0)%,MIN(T109+V109,VLOOKUP("R700",TSC!B:C,2,0)*VLOOKUP("R101",TSC!B:C,2,0))*VLOOKUP("T705",TSC!B:C,2,0)%),0)</f>
        <v/>
      </c>
      <c r="CU109">
        <f>IFERROR(IF(RIGHT(INDEX(PIS!O$1:O$500,MATCH(D109,PIS!C$1:C$500,0)),5)="Gross",MIN(U109+V109,VLOOKUP("R700",TSC!B:C,2,0)*VLOOKUP("R101",TSC!B:C,2,0))*(VLOOKUP("T713",TSC!B:C,2,0))%,MIN(T109+V109,VLOOKUP("R700",TSC!B:C,2,0)*VLOOKUP("R101",TSC!B:C,2,0))*(VLOOKUP("T713",TSC!B:C,2,0))%),0)</f>
        <v/>
      </c>
      <c r="CV109">
        <f>IFERROR(INDEX(ADJ!$A$1:$BZ$1000,MATCH(PAYROLL!D109,ADJ!A$1:A$500,0),MATCH(PAYROLL!CV$2,ADJ!$2:$2,0)),0)</f>
        <v/>
      </c>
      <c r="CW109">
        <f>IFERROR(INDEX(ADJ!$A$1:$BZ$1000,MATCH(PAYROLL!D109,ADJ!A$1:A$500,0),MATCH(PAYROLL!CW$2,ADJ!$2:$2,0)),0)</f>
        <v/>
      </c>
      <c r="CX109">
        <f>SUM(CR109:CW109)</f>
        <v/>
      </c>
      <c r="CY109">
        <f>ROUND(IF(CR109&gt;0,T109+V109*VLOOKUP("R202",TSC!$B$1:$C$500,2,0),0),0)</f>
        <v/>
      </c>
      <c r="CZ109">
        <f>IFERROR(INDEX(CSDA!D$1:D$500,MATCH($CZ$2,CSDA!C$1:C$500,0)),0)</f>
        <v/>
      </c>
      <c r="DA109">
        <f>ROUND(T109*0.7%,0)</f>
        <v/>
      </c>
      <c r="DB109">
        <f>ROUND(T109/12,0)</f>
        <v/>
      </c>
      <c r="DC109">
        <f ref="DC109" t="array">IFERROR(INDEX(CSDA!D$1:D$500,MATCH("Trích giữ"&amp;PAYROLL!DC$2,CSDA!A$1:A$500&amp;CSDA!C$1:C$500,0)),0)</f>
        <v/>
      </c>
      <c r="DD109">
        <f ref="DD109" t="array">IFERROR(INDEX(CSDA!D$1:D$500,MATCH("Trích giữ"&amp;PAYROLL!DD$2,CSDA!A$1:A$500&amp;CSDA!C$1:C$500,0)),0)</f>
        <v/>
      </c>
      <c r="DE109">
        <f ref="DE109" t="array">IFERROR(INDEX(CSDA!D$1:D$500,MATCH("Trích giữ"&amp;PAYROLL!DE$2,CSDA!A$1:A$500&amp;CSDA!C$1:C$500,0)),0)</f>
        <v/>
      </c>
      <c r="DF109">
        <f>IFERROR(INDEX(CSDA!D$1:D$500,MATCH(PAYROLL!DF$2,CSDA!C$1:C$500,0)),0)</f>
        <v/>
      </c>
      <c r="DG109">
        <f ref="DG109" t="array">IFERROR(INDEX(CSDA!D$1:D$500,MATCH("Trích giữ"&amp;PAYROLL!DG$2,CSDA!A$1:A$500&amp;CSDA!C$1:C$500,0)),0)</f>
        <v/>
      </c>
      <c r="DH109">
        <f>ROUND(T109/26,0)</f>
        <v/>
      </c>
      <c r="DI109">
        <f ref="DI109" t="array">IFERROR(INDEX(CSDA!D$1:D$500,MATCH("Trích giữ"&amp;PAYROLL!DI$2,CSDA!A$1:A$500&amp;CSDA!C$1:C$500,0)),0)</f>
        <v/>
      </c>
      <c r="DJ109">
        <f>IF(U109=0,T109*21.5%-BL109,0)</f>
        <v/>
      </c>
      <c r="DK109">
        <f ref="DK109" t="array">IFERROR(INDEX(CSDA!D$1:D$500,MATCH("Trích giữ"&amp;PAYROLL!DK$2,CSDA!A$1:A$500&amp;CSDA!C$1:C$500,0)),0)</f>
        <v/>
      </c>
      <c r="DL109">
        <f>IFERROR(INDEX(CSDA!D$1:D$500,MATCH(PAYROLL!DL$2,CSDA!C$1:C$500,0))/12,0)</f>
        <v/>
      </c>
      <c r="DM109">
        <f>SUM(DB109:DL109)</f>
        <v/>
      </c>
      <c r="DN109">
        <f>IFERROR(INDEX(ADJ!$A$1:$BZ$1000,MATCH(PAYROLL!D109,ADJ!A$1:A$500,0),MATCH(PAYROLL!DN$2,ADJ!$2:$2,0)),0)</f>
        <v/>
      </c>
      <c r="DO109">
        <f>IFERROR(SUM(BP109,DM109:DN109,CX109:DA109)-DT109,0)</f>
        <v/>
      </c>
      <c r="DP109">
        <f ref="DP109" t="array">SUM(BW109*IFERROR(INDEX(CSDA!D$1:D$500,MATCH(BW$2,CSDA!C$1:C$500,0)),0)%,CX109*IFERROR(INDEX(CSDA!D$1:D$500,MATCH(CX$2,CSDA!C$1:C$500,0)),0)%,DA109*IFERROR(INDEX(CSDA!D$1:D$500,MATCH(DA$2,CSDA!C$1:C$500,0)),0)%,DB109*IFERROR(INDEX(CSDA!D$1:D$500,MATCH(DB$2,CSDA!C$1:C$500,0)),0)%,DF109*IFERROR(INDEX(CSDA!D$1:D$500,MATCH("Phí dịch vụ"&amp;PAYROLL!DF$2,CSDA!A$1:A$500&amp;CSDA!C$1:C$500,0)),0)%,DC109*IFERROR(INDEX(CSDA!D$1:D$500,MATCH("Phí dịch vụ"&amp;PAYROLL!DC$2,CSDA!A$1:A$500&amp;CSDA!C$1:C$500,0)),0)%,DH109*IFERROR(INDEX(CSDA!D$1:D$500,MATCH("Phí dịch vụ"&amp;PAYROLL!DH$2,CSDA!A$1:A$500&amp;CSDA!C$1:C$500,0)),0)%,DJ109*IFERROR(INDEX(CSDA!D$1:D$500,MATCH("Phí dịch vụ"&amp;PAYROLL!DJ$2,CSDA!A$1:A$500&amp;CSDA!C$1:C$500,0)),0)%,BN109*IFERROR(INDEX(CSDA!D$1:D$500,MATCH(BN$2,CSDA!C$1:C$500,0)),0)%)-BN109*7%</f>
        <v/>
      </c>
      <c r="DQ109">
        <f>IFERROR(INDEX(ADJ!$A$1:$BZ$1000,MATCH(PAYROLL!D109,ADJ!A$1:A$500,0),MATCH(PAYROLL!DQ$2,ADJ!$2:$2,0)),0)</f>
        <v/>
      </c>
      <c r="DR109">
        <f>IFERROR(INDEX(ADJ!$A$1:$BZ$1000,MATCH(PAYROLL!D109,ADJ!A$1:A$500,0),MATCH(PAYROLL!DR$2,ADJ!$2:$2,0)),0)</f>
        <v/>
      </c>
      <c r="DS109">
        <f>SUM(DP109:DR109)</f>
        <v/>
      </c>
      <c r="DT109">
        <f>EK109</f>
        <v/>
      </c>
      <c r="DU109">
        <f>SUM(DO109:DR109)</f>
        <v/>
      </c>
      <c r="DV109">
        <f>ROUND(DU109*0.1,0)</f>
        <v/>
      </c>
      <c r="DW109">
        <f>DU109+DV109</f>
        <v/>
      </c>
      <c r="DZ109">
        <f>IFERROR(INDEX(ADJ!$A$1:$BZ$1000,MATCH(PAYROLL!$D109,ADJ!A$1:A$500,0),MATCH(PAYROLL!DZ$2,ADJ!$2:$2,0)),0)</f>
        <v/>
      </c>
      <c r="EA109">
        <f>IFERROR(INDEX(ADJ!$A$1:$BZ$1000,MATCH(PAYROLL!$D109,ADJ!A$1:A$500,0),MATCH(PAYROLL!EA$2,ADJ!$2:$2,0)),0)</f>
        <v/>
      </c>
      <c r="EB109">
        <f>IFERROR(INDEX(ADJ!$A$1:$BZ$1000,MATCH(PAYROLL!$D109,ADJ!A$1:A$500,0),MATCH(PAYROLL!EB$2,ADJ!$2:$2,0)),0)</f>
        <v/>
      </c>
      <c r="EC109">
        <f>IFERROR(INDEX(ADJ!$A$1:$BZ$1000,MATCH(PAYROLL!$D109,ADJ!A$1:A$500,0),MATCH(PAYROLL!EC$2,ADJ!$2:$2,0)),0)</f>
        <v/>
      </c>
      <c r="ED109">
        <f>IFERROR(INDEX(ADJ!$A$1:$BZ$1000,MATCH(PAYROLL!$D109,ADJ!A$1:A$500,0),MATCH(PAYROLL!ED$2,ADJ!$2:$2,0)),0)</f>
        <v/>
      </c>
      <c r="EE109">
        <f>IFERROR(INDEX(ADJ!$A$1:$BZ$1000,MATCH(PAYROLL!$D109,ADJ!A$1:A$500,0),MATCH(PAYROLL!EE$2,ADJ!$2:$2,0)),0)</f>
        <v/>
      </c>
      <c r="EF109">
        <f>IFERROR(INDEX(ADJ!$A$1:$BZ$1000,MATCH(PAYROLL!$D109,ADJ!A$1:A$500,0),MATCH(PAYROLL!EF$2,ADJ!$2:$2,0)),0)</f>
        <v/>
      </c>
      <c r="EG109">
        <f>IFERROR(INDEX(ADJ!$A$1:$BZ$1000,MATCH(PAYROLL!$D109,ADJ!A$1:A$500,0),MATCH(PAYROLL!EG$2,ADJ!$2:$2,0)),0)</f>
        <v/>
      </c>
      <c r="EH109">
        <f>IFERROR(INDEX(ADJ!$A$1:$BZ$1000,MATCH(PAYROLL!$D109,ADJ!A$1:A$500,0),MATCH(PAYROLL!EH$2,ADJ!$2:$2,0)),0)</f>
        <v/>
      </c>
      <c r="EI109">
        <f>IFERROR(INDEX(ADJ!$A$1:$BZ$1000,MATCH(PAYROLL!D109,ADJ!A$1:A$500,0),MATCH(PAYROLL!EI$2,ADJ!$2:$2,0)),0)</f>
        <v/>
      </c>
      <c r="EJ109">
        <f>IFERROR(INDEX(ADJ!$A$1:$BZ$1000,MATCH(PAYROLL!$D109,ADJ!A$1:A$500,0),MATCH(PAYROLL!EJ$2,ADJ!$2:$2,0)),0)</f>
        <v/>
      </c>
      <c r="EK109">
        <f>SUM(DZ109:EJ109)</f>
        <v/>
      </c>
    </row>
    <row r="110">
      <c r="A110" t="n">
        <v>108</v>
      </c>
      <c r="B110" t="inlineStr">
        <is>
          <t>Vi Thị Linh</t>
        </is>
      </c>
      <c r="D110" t="inlineStr">
        <is>
          <t>160412-01</t>
        </is>
      </c>
      <c r="S110">
        <f>IFERROR(INDEX(PIS!$A$1:$BZ$1000,MATCH($D110,PIS!C$1:C$500,0),MATCH("Lương CB tháng trước",PIS!$1:$1,0)),0)</f>
        <v/>
      </c>
      <c r="T110">
        <f>IFERROR(INDEX(PIS!$A$1:$BZ$1000,MATCH($D110,PIS!C$1:C$500,0),MATCH("Lương CB hiện tại",PIS!$1:$1,0)),0)</f>
        <v/>
      </c>
      <c r="U110">
        <f>IFERROR(INDEX(PIS!$A$1:$BZ$1000,MATCH($D110,PIS!C$1:C$500,0),MATCH("Lương đóng BHBB",PIS!$1:$1,0)),0)</f>
        <v/>
      </c>
      <c r="V110">
        <f>IFERROR(INDEX(PIS!$A$1:$BZ$1000,MATCH($D110,PIS!C$1:C$500,0),MATCH(V$2,PIS!$2:$2,0)),0)</f>
        <v/>
      </c>
      <c r="W110">
        <f>IFERROR(INDEX(PIS!$A$1:$BZ$1000,MATCH($D110,PIS!C$1:C$500,0),MATCH(W$2,PIS!$2:$2,0)),0)</f>
        <v/>
      </c>
      <c r="X110">
        <f>IFERROR(INDEX(PIS!$A$1:$BZ$1000,MATCH($D110,PIS!C$1:C$500,0),MATCH(X$2,PIS!$2:$2,0)),0)</f>
        <v/>
      </c>
      <c r="Y110">
        <f>IFERROR(INDEX(PIS!$A$1:$BZ$1000,MATCH($D110,PIS!C$1:C$500,0),MATCH(Y$2,PIS!$2:$2,0)),0)</f>
        <v/>
      </c>
      <c r="Z110">
        <f>IFERROR(INDEX(PIS!$A$1:$BZ$1000,MATCH($D110,PIS!C$1:C$500,0),MATCH(Z$2,PIS!$2:$2,0)),0)</f>
        <v/>
      </c>
      <c r="AA110">
        <f>IFERROR(INDEX(PIS!$A$1:$BZ$1000,MATCH($D110,PIS!C$1:C$500,0),MATCH(AA$2,PIS!$2:$2,0)),0)</f>
        <v/>
      </c>
      <c r="AB110">
        <f>IFERROR(INDEX(PIS!$A$1:$BZ$1000,MATCH($D110,PIS!C$1:C$500,0),MATCH(AB$2,PIS!$2:$2,0)),0)</f>
        <v/>
      </c>
      <c r="AC110">
        <f>SUM(V110:AB110)</f>
        <v/>
      </c>
      <c r="AD110">
        <f>IFERROR(INDEX(TIMESHEET!$A$1:$AI$5000,MATCH($D110,TIMESHEET!A$1:A$500,0),MATCH("T100",TIMESHEET!$2:$2,0))-2,0)</f>
        <v/>
      </c>
      <c r="AE110">
        <f>IFERROR(INDEX(TIMESHEET!$A$1:$AI$5000,MATCH($D110,TIMESHEET!A$1:A$500,0),MATCH("T202",TIMESHEET!$2:$2,0)),0)</f>
        <v/>
      </c>
      <c r="AF110">
        <f>IFERROR(INDEX(TIMESHEET!$A$1:$AI$5000,MATCH($D110,TIMESHEET!A$1:A$500,0),MATCH("T302",TIMESHEET!$2:$2,0)),0)</f>
        <v/>
      </c>
      <c r="AG110">
        <f>IFERROR(INDEX(TIMESHEET!$A$1:$AI$5000,MATCH($D110,TIMESHEET!A$1:A$500,0),MATCH("T406",TIMESHEET!$2:$2,0)),0)</f>
        <v/>
      </c>
      <c r="AH110">
        <f>AE110+AG110</f>
        <v/>
      </c>
      <c r="AI110">
        <f>IFERROR(INDEX(TIMESHEET!$A$1:$AI$5000,MATCH($D110,TIMESHEET!A$1:A$500,0),MATCH("T701",TIMESHEET!$2:$2,0)),0)</f>
        <v/>
      </c>
      <c r="AJ110">
        <f>IFERROR(INDEX(TIMESHEET!$A$1:$AI$5000,MATCH($D110,TIMESHEET!B$1:B$500,0),MATCH("T320",TIMESHEET!$2:$2,0)),0)</f>
        <v/>
      </c>
      <c r="AK110">
        <f>IFERROR(IF(LEFT(INDEX(PIS!O$1:O$500,MATCH(D110,PIS!C$1:C$500)),1)="M",T110/AD110*SUM(AE110:AG110),T110*AD110),0)</f>
        <v/>
      </c>
      <c r="AL110">
        <f>IFERROR(INDEX(ADJ!$A$1:$BZ$1000,MATCH(PAYROLL!D110,ADJ!A$1:A$500,0),MATCH(PAYROLL!AL$2,ADJ!$2:$2,0)),0)</f>
        <v/>
      </c>
      <c r="AM110">
        <f>SUM(AK110:AL110)</f>
        <v/>
      </c>
      <c r="AN110">
        <f>IFERROR(ROUND(V110/$AD110*$AH110,0),0)</f>
        <v/>
      </c>
      <c r="AO110">
        <f>IFERROR(ROUND(W110/$AD110*$AH110,0),0)</f>
        <v/>
      </c>
      <c r="AP110">
        <f>IFERROR(ROUND(X110/$AD110*$AE110,0),0)</f>
        <v/>
      </c>
      <c r="AQ110">
        <f>IFERROR(ROUND(Y110/$AD110*$AH110,0),0)</f>
        <v/>
      </c>
      <c r="AR110">
        <f>IFERROR(ROUND(Z110/$AD110*$AH110,0),0)</f>
        <v/>
      </c>
      <c r="AS110">
        <f>IFERROR(ROUND(AA110/$AD110*$AH110,0),0)</f>
        <v/>
      </c>
      <c r="AT110">
        <f>IFERROR(IF((AE110+AF110+AG110)&gt;13,AB110,ROUND(AB110/AD110*AH110,0)),0)</f>
        <v/>
      </c>
      <c r="AU110">
        <f>IFERROR(INDEX(ADJ!$A$1:$BZ$1000,MATCH(PAYROLL!D110,ADJ!A$1:A$500,0),MATCH(PAYROLL!AU$2,ADJ!$2:$2,0)),0)</f>
        <v/>
      </c>
      <c r="AV110">
        <f>ROUND(SUM(AN110:AU110),0)</f>
        <v/>
      </c>
      <c r="AW110">
        <f>IFERROR(INDEX(TIMESHEET!$A$1:$AI$5000,MATCH(PAYROLL!D110,TIMESHEET!A$1:A$500,0),MATCH("T620",TIMESHEET!$2:$2,0)),0)</f>
        <v/>
      </c>
      <c r="AX110">
        <f>IFERROR(INDEX(TIMESHEET!$A$1:$AI$5000,MATCH(PAYROLL!D110,TIMESHEET!A$1:A$500,0),MATCH("T601",TIMESHEET!$2:$2,0)),0)</f>
        <v/>
      </c>
      <c r="AY110">
        <f>IFERROR(INDEX(TIMESHEET!$A$1:$AI$5000,MATCH(PAYROLL!D110,TIMESHEET!A$1:A$500,0),MATCH("T602",TIMESHEET!$2:$2,0)),0)</f>
        <v/>
      </c>
      <c r="AZ110">
        <f>IFERROR(INDEX(TIMESHEET!$A$1:$AI$5000,MATCH(PAYROLL!D110,TIMESHEET!A$1:A$500,0),MATCH("T603",TIMESHEET!$2:$2,0)),0)</f>
        <v/>
      </c>
      <c r="BA110">
        <f>IFERROR(INDEX(TIMESHEET!$A$1:$AI$5000,MATCH(PAYROLL!D110,TIMESHEET!A$1:A$500,0),MATCH("T611",TIMESHEET!$2:$2,0)),0)</f>
        <v/>
      </c>
      <c r="BB110">
        <f>IFERROR(INDEX(TIMESHEET!$A$1:$AI$5000,MATCH(PAYROLL!D110,TIMESHEET!A$1:A$500,0),MATCH("T612",TIMESHEET!$2:$2,0)),0)</f>
        <v/>
      </c>
      <c r="BC110">
        <f>IFERROR(INDEX(TIMESHEET!$A$1:$AI$5000,MATCH(PAYROLL!D110,TIMESHEET!A$1:A$500,0),MATCH("T613",TIMESHEET!$2:$2,0)),0)</f>
        <v/>
      </c>
      <c r="BD110">
        <f>IFERROR(INDEX(TIMESHEET!$A$1:$AI$5000,MATCH(PAYROLL!D110,TIMESHEET!A$1:A$500,0),MATCH("T500",TIMESHEET!$2:$2,0)),0)</f>
        <v/>
      </c>
      <c r="BE110">
        <f>IFERROR(IF(LEFT(INDEX(PIS!O$1:O$500,MATCH(D110,PIS!C$1:C$500)),1)="M",T110/AD110/8*(AW110+AX110*1.5+AY110*2+AZ110*3+BA110*2.1+BB110*2.7+BC110*3.9+BD110*0.3),T110/8*(AW110+AX110*1.5+AY110*2+AZ110*3+BA110*2.1+BB110*2.7+BC110*3.9+BD110*0.3)),0)</f>
        <v/>
      </c>
      <c r="BF110">
        <f>IFERROR(INDEX(ADJ!$A$1:$BZ$1000,MATCH(PAYROLL!$D110,ADJ!A$1:A$500,0),MATCH(PAYROLL!BF$2,ADJ!$2:$2,0)),0)</f>
        <v/>
      </c>
      <c r="BG110">
        <f>IFERROR(INDEX(ADJ!$A$1:$BZ$1000,MATCH(PAYROLL!D110,ADJ!A$1:A$500,0),MATCH(PAYROLL!BG$2,ADJ!$2:$2,0)),0)</f>
        <v/>
      </c>
      <c r="BH110">
        <f>IFERROR(INDEX(ADJ!$A$1:$BZ$1000,MATCH(PAYROLL!D110,ADJ!A$1:A$500,0),MATCH(PAYROLL!BH$2,ADJ!$2:$2,0)),0)</f>
        <v/>
      </c>
      <c r="BI110">
        <f>IFERROR(INDEX(ADJ!$A$1:$BZ$1000,MATCH(PAYROLL!D110,ADJ!A$1:A$500,0),MATCH(PAYROLL!BI$2,ADJ!$2:$2,0)),0)</f>
        <v/>
      </c>
      <c r="BJ110">
        <f>IFERROR(INDEX(ADJ!$A$1:$BZ$1000,MATCH(PAYROLL!D110,ADJ!A$1:A$500,0),MATCH(PAYROLL!BJ$2,ADJ!$2:$2,0)),0)</f>
        <v/>
      </c>
      <c r="BK110">
        <f>SUM(BF110:BJ110)</f>
        <v/>
      </c>
      <c r="BL110">
        <f>IFERROR(INDEX(ADJ!$A$1:$BZ$1000,MATCH(PAYROLL!D110,ADJ!A$1:A$500,0),MATCH(PAYROLL!BL$2,ADJ!$2:$2,0)),0)</f>
        <v/>
      </c>
      <c r="BM110">
        <f>IFERROR(INDEX(ADJ!$A$1:$BZ$1000,MATCH(PAYROLL!D110,ADJ!A$1:A$500,0),MATCH(PAYROLL!BM$2,ADJ!$2:$2,0)),0)</f>
        <v/>
      </c>
      <c r="BN110">
        <f>IFERROR(INDEX(ADJ!$A$1:$BZ$1000,MATCH(PAYROLL!D110,ADJ!A$1:A$500,0),MATCH(PAYROLL!BN$2,ADJ!$2:$2,0)),0)</f>
        <v/>
      </c>
      <c r="BO110">
        <f>IFERROR(INDEX(ADJ!$A$1:$BZ$1000,MATCH(PAYROLL!D110,ADJ!A$1:A$500,0),MATCH(PAYROLL!BO$2,ADJ!$2:$2,0)),0)</f>
        <v/>
      </c>
      <c r="BP110">
        <f>SUM(AM110,AV110,BE110,BK110,BL110:BO110)</f>
        <v/>
      </c>
      <c r="BQ110">
        <f>BO110</f>
        <v/>
      </c>
      <c r="BR110">
        <f>IFERROR(ROUND(IF(LEFT(INDEX(PIS!O$1:O$500,MATCH(D110,PIS!C$1:C$500)),1)="D",T110/8*(BD110*0.3),IF(LEFT(INDEX(PIS!O$1:O$500,MATCH(D110,PIS!C$1:C$500)),1)="H",T110*($BD110*0.3),T110/$AD110/8*($BD110*0.3))),0),0)</f>
        <v/>
      </c>
      <c r="BS110">
        <f>IF(AP110&lt;1,0,MIN(AP110,730000))</f>
        <v/>
      </c>
      <c r="BT110">
        <f>IFERROR(ROUND((BE110-SUM(AW110:BC110)*T110/AD110/8),0)-BR110,0)</f>
        <v/>
      </c>
      <c r="BU110">
        <f>AO110</f>
        <v/>
      </c>
      <c r="BV110">
        <f>SUM(BQ110:BU110)</f>
        <v/>
      </c>
      <c r="BW110">
        <f>BP110-BV110</f>
        <v/>
      </c>
      <c r="BX110">
        <f>IFERROR(IF(RIGHT(INDEX(PIS!O$1:O$500,MATCH(D110,PIS!C$1:C$500)),5)="Gross",MIN(U110+V110,VLOOKUP("R700",TSC!B:C,2,0)*VLOOKUP("R101",TSC!B:C,2,0))*VLOOKUP("R701",TSC!B:C,2,0)%,0),0)</f>
        <v/>
      </c>
      <c r="BY110">
        <f>IFERROR(IF(RIGHT(INDEX(PIS!O$1:O$500,MATCH(D110,PIS!C$1:C$500)),5)="Gross",MIN(U110+V110,VLOOKUP("R700",TSC!B:C,2,0)*VLOOKUP("R101",TSC!B:C,2,0))*VLOOKUP("T704",TSC!B:C,2,0)%,0),0)</f>
        <v/>
      </c>
      <c r="BZ110">
        <f>IFERROR(IF(RIGHT(INDEX(PIS!O$1:O$500,MATCH(D110,PIS!C$1:C$500)),5)="Gross",MIN(U110+V110,VLOOKUP("R700",TSC!B:C,2,0)*VLOOKUP("1",TSC!F:G,2,0))*VLOOKUP("T705",TSC!B:C,2,0)%,0),0)</f>
        <v/>
      </c>
      <c r="CA110">
        <f>IFERROR(INDEX(ADJ!$A$1:$BZ$1000,MATCH(PAYROLL!D110,ADJ!A$1:A$500,0),MATCH(PAYROLL!CA$2,ADJ!$2:$2,0)),0)</f>
        <v/>
      </c>
      <c r="CB110">
        <f>IFERROR(INDEX(ADJ!$A$1:$BZ$1000,MATCH(PAYROLL!D110,ADJ!A$1:A$500,0),MATCH(PAYROLL!CB$2,ADJ!$2:$2,0)),0)</f>
        <v/>
      </c>
      <c r="CC110">
        <f>SUM(BX110:CB110)</f>
        <v/>
      </c>
      <c r="CD110">
        <f>IFERROR(INDEX(PIS!$A$1:$BZ$1000,MATCH(PAYROLL!D110,PIS!C$1:C$500,0),MATCH(PAYROLL!CD$1,PIS!$1:$1,0)),0)</f>
        <v/>
      </c>
      <c r="CE110">
        <f>IFERROR(IF(OR(INDEX(PIS!P$1:P$500,MATCH(D110,PIS!C$1:C$500,0))="LT2",INDEX(PIS!P$1:P$500,MATCH(D110,PIS!C$1:C$500,0))="P10"),0,SUM(CC110,CD110*VLOOKUP("R601",TSC!B:C,2,0),VLOOKUP("R602",TSC!B:C,2,0))),0)</f>
        <v/>
      </c>
      <c r="CF110">
        <f>MAX(BW110-CE110,0)</f>
        <v/>
      </c>
      <c r="CG110">
        <f>IFERROR(IF(OR(RIGHT(INDEX(PIS!P$1:P$500,MATCH(D110,PIS!C$1:C$500)),5)="P10",RIGHT(INDEX(PIS!P$1:P$500,MATCH(D110,PIS!C$1:C$500)),5)="CK"),0,IF(CF110&lt;=5000000,CF110*5%,IF(CF110&lt;=10000000,CF110*10%-250000,IF(CF110&lt;=18000000,CF110*15%-750000,IF(CF110&lt;=32000000,CF110*20%-1650000,IF(CF110&lt;=52000000,CF110*25%-3250000,IF(CF110&lt;=80000000,BH110*30%-5850000,CF110*35%-9850000))))))),0)</f>
        <v/>
      </c>
      <c r="CH110">
        <f>IFERROR(IF(OR(INDEX(PIS!P$1:P$500,MATCH(D110,PIS!C$1:C$500))="LT",INDEX(PIS!P$1:P$500,MATCH(D110,PIS!C$1:C$500))="CK"),0,IF(CF110&lt;2000000,0,CF110*10%)),0)</f>
        <v/>
      </c>
      <c r="CI110">
        <f>IFERROR(INDEX(ADJ!$A$1:$BZ$1000,MATCH(PAYROLL!D110,ADJ!A$1:A$500,0),MATCH(PAYROLL!CI$2,ADJ!$2:$2,0)),0)</f>
        <v/>
      </c>
      <c r="CJ110">
        <f>IFERROR(INDEX(ADJ!$A$1:$BZ$1000,MATCH(PAYROLL!D110,ADJ!A$1:A$500,0),MATCH(PAYROLL!CJ$2,ADJ!$2:$2,0)),0)</f>
        <v/>
      </c>
      <c r="CK110">
        <f>IFERROR(INDEX(ADJ!$A$1:$BZ$1000,MATCH(PAYROLL!D110,ADJ!A$1:A$500,0),MATCH(PAYROLL!CK$2,ADJ!$2:$2,0)),0)</f>
        <v/>
      </c>
      <c r="CL110">
        <f>SUM(CG110:CK110)</f>
        <v/>
      </c>
      <c r="CM110">
        <f>ROUND(SUM(CH110:CK110),0)</f>
        <v/>
      </c>
      <c r="CN110">
        <f>IFERROR(INDEX(CSDA!D$1:D$500,MATCH($CN$2,CSDA!C$1:C$500,0))*INDEX(PIS!V$1:V$500,MATCH(D110,PIS!C$1:C$500))+INDEX(ADJ!$A$1:$BZ$1000,MATCH(PAYROLL!D110,ADJ!A$1:A$500,0),MATCH(PAYROLL!CN$2,ADJ!$2:$2,0)),0)</f>
        <v/>
      </c>
      <c r="CO110">
        <f>IFERROR(INDEX(ADJ!$A$1:$BZ$1000,MATCH(PAYROLL!D110,ADJ!A$1:A$500,0),MATCH(PAYROLL!CO$2,ADJ!$2:$2,0)),0)</f>
        <v/>
      </c>
      <c r="CP110">
        <f>IFERROR(INDEX(ADJ!$A$1:$BZ$1000,MATCH(PAYROLL!D110,ADJ!A$1:A$500,0),MATCH(PAYROLL!CP$2,ADJ!$2:$2,0)),0)</f>
        <v/>
      </c>
      <c r="CQ110">
        <f>BP110-CL110-CI110-CM110-CN110-CO110-CP110-CC110</f>
        <v/>
      </c>
      <c r="CR110">
        <f>IFERROR(IF(RIGHT(INDEX(PIS!O$1:O$500,MATCH(D110,PIS!C$1:C$500,0)),5)="Gross",MIN(U110+V110,VLOOKUP("R700",TSC!B:C,2,0)*VLOOKUP("R101",TSC!B:C,2,0))*(VLOOKUP("T711",TSC!B:C,2,0)+VLOOKUP("T712",TSC!B:C,2,0))%,MIN(T110+V110,VLOOKUP("R700",TSC!B:C,2,0)*VLOOKUP("R101",TSC!B:C,2,0))*(VLOOKUP("T711",TSC!B:C,2,0)+VLOOKUP("T712",TSC!B:C,2,0)+VLOOKUP("R701",TSC!B:C,2,0))%),0)</f>
        <v/>
      </c>
      <c r="CS110">
        <f>IFERROR(IF(RIGHT(INDEX(PIS!O$1:O$500,MATCH(D110,PIS!C$1:C$500,0)),5)="Gross",MIN(U110+V110,VLOOKUP("R700",TSC!B:C,2,0)*VLOOKUP("R101",TSC!B:C,2,0))*(VLOOKUP("T714",TSC!B:C,2,0))%,MIN(T110+V110,VLOOKUP("R700",TSC!B:C,2,0)*VLOOKUP("R101",TSC!B:C,2,0))*(VLOOKUP("T704",TSC!B:C,2,0)+VLOOKUP("T714",TSC!B:C,2,0))%),0)</f>
        <v/>
      </c>
      <c r="CT110">
        <f>IFERROR(IF(RIGHT(INDEX(PIS!O$1:O$500,MATCH(D110,PIS!C$1:C$500,0)),5)="Gross",MIN(U110+V110,VLOOKUP("R700",TSC!B:C,2,0)*VLOOKUP("R101",TSC!B:C,2,0))*VLOOKUP("T705",TSC!B:C,2,0)%,MIN(T110+V110,VLOOKUP("R700",TSC!B:C,2,0)*VLOOKUP("R101",TSC!B:C,2,0))*VLOOKUP("T705",TSC!B:C,2,0)%),0)</f>
        <v/>
      </c>
      <c r="CU110">
        <f>IFERROR(IF(RIGHT(INDEX(PIS!O$1:O$500,MATCH(D110,PIS!C$1:C$500,0)),5)="Gross",MIN(U110+V110,VLOOKUP("R700",TSC!B:C,2,0)*VLOOKUP("R101",TSC!B:C,2,0))*(VLOOKUP("T713",TSC!B:C,2,0))%,MIN(T110+V110,VLOOKUP("R700",TSC!B:C,2,0)*VLOOKUP("R101",TSC!B:C,2,0))*(VLOOKUP("T713",TSC!B:C,2,0))%),0)</f>
        <v/>
      </c>
      <c r="CV110">
        <f>IFERROR(INDEX(ADJ!$A$1:$BZ$1000,MATCH(PAYROLL!D110,ADJ!A$1:A$500,0),MATCH(PAYROLL!CV$2,ADJ!$2:$2,0)),0)</f>
        <v/>
      </c>
      <c r="CW110">
        <f>IFERROR(INDEX(ADJ!$A$1:$BZ$1000,MATCH(PAYROLL!D110,ADJ!A$1:A$500,0),MATCH(PAYROLL!CW$2,ADJ!$2:$2,0)),0)</f>
        <v/>
      </c>
      <c r="CX110">
        <f>SUM(CR110:CW110)</f>
        <v/>
      </c>
      <c r="CY110">
        <f>ROUND(IF(CR110&gt;0,T110+V110*VLOOKUP("R202",TSC!$B$1:$C$500,2,0),0),0)</f>
        <v/>
      </c>
      <c r="CZ110">
        <f>IFERROR(INDEX(CSDA!D$1:D$500,MATCH($CZ$2,CSDA!C$1:C$500,0)),0)</f>
        <v/>
      </c>
      <c r="DA110">
        <f>ROUND(T110*0.7%,0)</f>
        <v/>
      </c>
      <c r="DB110">
        <f>ROUND(T110/12,0)</f>
        <v/>
      </c>
      <c r="DC110">
        <f ref="DC110" t="array">IFERROR(INDEX(CSDA!D$1:D$500,MATCH("Trích giữ"&amp;PAYROLL!DC$2,CSDA!A$1:A$500&amp;CSDA!C$1:C$500,0)),0)</f>
        <v/>
      </c>
      <c r="DD110">
        <f ref="DD110" t="array">IFERROR(INDEX(CSDA!D$1:D$500,MATCH("Trích giữ"&amp;PAYROLL!DD$2,CSDA!A$1:A$500&amp;CSDA!C$1:C$500,0)),0)</f>
        <v/>
      </c>
      <c r="DE110">
        <f ref="DE110" t="array">IFERROR(INDEX(CSDA!D$1:D$500,MATCH("Trích giữ"&amp;PAYROLL!DE$2,CSDA!A$1:A$500&amp;CSDA!C$1:C$500,0)),0)</f>
        <v/>
      </c>
      <c r="DF110">
        <f>IFERROR(INDEX(CSDA!D$1:D$500,MATCH(PAYROLL!DF$2,CSDA!C$1:C$500,0)),0)</f>
        <v/>
      </c>
      <c r="DG110">
        <f ref="DG110" t="array">IFERROR(INDEX(CSDA!D$1:D$500,MATCH("Trích giữ"&amp;PAYROLL!DG$2,CSDA!A$1:A$500&amp;CSDA!C$1:C$500,0)),0)</f>
        <v/>
      </c>
      <c r="DH110">
        <f>ROUND(T110/26,0)</f>
        <v/>
      </c>
      <c r="DI110">
        <f ref="DI110" t="array">IFERROR(INDEX(CSDA!D$1:D$500,MATCH("Trích giữ"&amp;PAYROLL!DI$2,CSDA!A$1:A$500&amp;CSDA!C$1:C$500,0)),0)</f>
        <v/>
      </c>
      <c r="DJ110">
        <f>IF(U110=0,T110*21.5%-BL110,0)</f>
        <v/>
      </c>
      <c r="DK110">
        <f ref="DK110" t="array">IFERROR(INDEX(CSDA!D$1:D$500,MATCH("Trích giữ"&amp;PAYROLL!DK$2,CSDA!A$1:A$500&amp;CSDA!C$1:C$500,0)),0)</f>
        <v/>
      </c>
      <c r="DL110">
        <f>IFERROR(INDEX(CSDA!D$1:D$500,MATCH(PAYROLL!DL$2,CSDA!C$1:C$500,0))/12,0)</f>
        <v/>
      </c>
      <c r="DM110">
        <f>SUM(DB110:DL110)</f>
        <v/>
      </c>
      <c r="DN110">
        <f>IFERROR(INDEX(ADJ!$A$1:$BZ$1000,MATCH(PAYROLL!D110,ADJ!A$1:A$500,0),MATCH(PAYROLL!DN$2,ADJ!$2:$2,0)),0)</f>
        <v/>
      </c>
      <c r="DO110">
        <f>IFERROR(SUM(BP110,DM110:DN110,CX110:DA110)-DT110,0)</f>
        <v/>
      </c>
      <c r="DP110">
        <f ref="DP110" t="array">SUM(BW110*IFERROR(INDEX(CSDA!D$1:D$500,MATCH(BW$2,CSDA!C$1:C$500,0)),0)%,CX110*IFERROR(INDEX(CSDA!D$1:D$500,MATCH(CX$2,CSDA!C$1:C$500,0)),0)%,DA110*IFERROR(INDEX(CSDA!D$1:D$500,MATCH(DA$2,CSDA!C$1:C$500,0)),0)%,DB110*IFERROR(INDEX(CSDA!D$1:D$500,MATCH(DB$2,CSDA!C$1:C$500,0)),0)%,DF110*IFERROR(INDEX(CSDA!D$1:D$500,MATCH("Phí dịch vụ"&amp;PAYROLL!DF$2,CSDA!A$1:A$500&amp;CSDA!C$1:C$500,0)),0)%,DC110*IFERROR(INDEX(CSDA!D$1:D$500,MATCH("Phí dịch vụ"&amp;PAYROLL!DC$2,CSDA!A$1:A$500&amp;CSDA!C$1:C$500,0)),0)%,DH110*IFERROR(INDEX(CSDA!D$1:D$500,MATCH("Phí dịch vụ"&amp;PAYROLL!DH$2,CSDA!A$1:A$500&amp;CSDA!C$1:C$500,0)),0)%,DJ110*IFERROR(INDEX(CSDA!D$1:D$500,MATCH("Phí dịch vụ"&amp;PAYROLL!DJ$2,CSDA!A$1:A$500&amp;CSDA!C$1:C$500,0)),0)%,BN110*IFERROR(INDEX(CSDA!D$1:D$500,MATCH(BN$2,CSDA!C$1:C$500,0)),0)%)-BN110*7%</f>
        <v/>
      </c>
      <c r="DQ110">
        <f>IFERROR(INDEX(ADJ!$A$1:$BZ$1000,MATCH(PAYROLL!D110,ADJ!A$1:A$500,0),MATCH(PAYROLL!DQ$2,ADJ!$2:$2,0)),0)</f>
        <v/>
      </c>
      <c r="DR110">
        <f>IFERROR(INDEX(ADJ!$A$1:$BZ$1000,MATCH(PAYROLL!D110,ADJ!A$1:A$500,0),MATCH(PAYROLL!DR$2,ADJ!$2:$2,0)),0)</f>
        <v/>
      </c>
      <c r="DS110">
        <f>SUM(DP110:DR110)</f>
        <v/>
      </c>
      <c r="DT110">
        <f>EK110</f>
        <v/>
      </c>
      <c r="DU110">
        <f>SUM(DO110:DR110)</f>
        <v/>
      </c>
      <c r="DV110">
        <f>ROUND(DU110*0.1,0)</f>
        <v/>
      </c>
      <c r="DW110">
        <f>DU110+DV110</f>
        <v/>
      </c>
      <c r="DZ110">
        <f>IFERROR(INDEX(ADJ!$A$1:$BZ$1000,MATCH(PAYROLL!$D110,ADJ!A$1:A$500,0),MATCH(PAYROLL!DZ$2,ADJ!$2:$2,0)),0)</f>
        <v/>
      </c>
      <c r="EA110">
        <f>IFERROR(INDEX(ADJ!$A$1:$BZ$1000,MATCH(PAYROLL!$D110,ADJ!A$1:A$500,0),MATCH(PAYROLL!EA$2,ADJ!$2:$2,0)),0)</f>
        <v/>
      </c>
      <c r="EB110">
        <f>IFERROR(INDEX(ADJ!$A$1:$BZ$1000,MATCH(PAYROLL!$D110,ADJ!A$1:A$500,0),MATCH(PAYROLL!EB$2,ADJ!$2:$2,0)),0)</f>
        <v/>
      </c>
      <c r="EC110">
        <f>IFERROR(INDEX(ADJ!$A$1:$BZ$1000,MATCH(PAYROLL!$D110,ADJ!A$1:A$500,0),MATCH(PAYROLL!EC$2,ADJ!$2:$2,0)),0)</f>
        <v/>
      </c>
      <c r="ED110">
        <f>IFERROR(INDEX(ADJ!$A$1:$BZ$1000,MATCH(PAYROLL!$D110,ADJ!A$1:A$500,0),MATCH(PAYROLL!ED$2,ADJ!$2:$2,0)),0)</f>
        <v/>
      </c>
      <c r="EE110">
        <f>IFERROR(INDEX(ADJ!$A$1:$BZ$1000,MATCH(PAYROLL!$D110,ADJ!A$1:A$500,0),MATCH(PAYROLL!EE$2,ADJ!$2:$2,0)),0)</f>
        <v/>
      </c>
      <c r="EF110">
        <f>IFERROR(INDEX(ADJ!$A$1:$BZ$1000,MATCH(PAYROLL!$D110,ADJ!A$1:A$500,0),MATCH(PAYROLL!EF$2,ADJ!$2:$2,0)),0)</f>
        <v/>
      </c>
      <c r="EG110">
        <f>IFERROR(INDEX(ADJ!$A$1:$BZ$1000,MATCH(PAYROLL!$D110,ADJ!A$1:A$500,0),MATCH(PAYROLL!EG$2,ADJ!$2:$2,0)),0)</f>
        <v/>
      </c>
      <c r="EH110">
        <f>IFERROR(INDEX(ADJ!$A$1:$BZ$1000,MATCH(PAYROLL!$D110,ADJ!A$1:A$500,0),MATCH(PAYROLL!EH$2,ADJ!$2:$2,0)),0)</f>
        <v/>
      </c>
      <c r="EI110">
        <f>IFERROR(INDEX(ADJ!$A$1:$BZ$1000,MATCH(PAYROLL!D110,ADJ!A$1:A$500,0),MATCH(PAYROLL!EI$2,ADJ!$2:$2,0)),0)</f>
        <v/>
      </c>
      <c r="EJ110">
        <f>IFERROR(INDEX(ADJ!$A$1:$BZ$1000,MATCH(PAYROLL!$D110,ADJ!A$1:A$500,0),MATCH(PAYROLL!EJ$2,ADJ!$2:$2,0)),0)</f>
        <v/>
      </c>
      <c r="EK110">
        <f>SUM(DZ110:EJ110)</f>
        <v/>
      </c>
    </row>
    <row r="111">
      <c r="A111" t="n">
        <v>109</v>
      </c>
      <c r="B111" t="inlineStr">
        <is>
          <t>Vi Thị Tuyệt</t>
        </is>
      </c>
      <c r="D111" t="inlineStr">
        <is>
          <t>160416-01</t>
        </is>
      </c>
      <c r="S111">
        <f>IFERROR(INDEX(PIS!$A$1:$BZ$1000,MATCH($D111,PIS!C$1:C$500,0),MATCH("Lương CB tháng trước",PIS!$1:$1,0)),0)</f>
        <v/>
      </c>
      <c r="T111">
        <f>IFERROR(INDEX(PIS!$A$1:$BZ$1000,MATCH($D111,PIS!C$1:C$500,0),MATCH("Lương CB hiện tại",PIS!$1:$1,0)),0)</f>
        <v/>
      </c>
      <c r="U111">
        <f>IFERROR(INDEX(PIS!$A$1:$BZ$1000,MATCH($D111,PIS!C$1:C$500,0),MATCH("Lương đóng BHBB",PIS!$1:$1,0)),0)</f>
        <v/>
      </c>
      <c r="V111">
        <f>IFERROR(INDEX(PIS!$A$1:$BZ$1000,MATCH($D111,PIS!C$1:C$500,0),MATCH(V$2,PIS!$2:$2,0)),0)</f>
        <v/>
      </c>
      <c r="W111">
        <f>IFERROR(INDEX(PIS!$A$1:$BZ$1000,MATCH($D111,PIS!C$1:C$500,0),MATCH(W$2,PIS!$2:$2,0)),0)</f>
        <v/>
      </c>
      <c r="X111">
        <f>IFERROR(INDEX(PIS!$A$1:$BZ$1000,MATCH($D111,PIS!C$1:C$500,0),MATCH(X$2,PIS!$2:$2,0)),0)</f>
        <v/>
      </c>
      <c r="Y111">
        <f>IFERROR(INDEX(PIS!$A$1:$BZ$1000,MATCH($D111,PIS!C$1:C$500,0),MATCH(Y$2,PIS!$2:$2,0)),0)</f>
        <v/>
      </c>
      <c r="Z111">
        <f>IFERROR(INDEX(PIS!$A$1:$BZ$1000,MATCH($D111,PIS!C$1:C$500,0),MATCH(Z$2,PIS!$2:$2,0)),0)</f>
        <v/>
      </c>
      <c r="AA111">
        <f>IFERROR(INDEX(PIS!$A$1:$BZ$1000,MATCH($D111,PIS!C$1:C$500,0),MATCH(AA$2,PIS!$2:$2,0)),0)</f>
        <v/>
      </c>
      <c r="AB111">
        <f>IFERROR(INDEX(PIS!$A$1:$BZ$1000,MATCH($D111,PIS!C$1:C$500,0),MATCH(AB$2,PIS!$2:$2,0)),0)</f>
        <v/>
      </c>
      <c r="AC111">
        <f>SUM(V111:AB111)</f>
        <v/>
      </c>
      <c r="AD111">
        <f>IFERROR(INDEX(TIMESHEET!$A$1:$AI$5000,MATCH($D111,TIMESHEET!A$1:A$500,0),MATCH("T100",TIMESHEET!$2:$2,0))-2,0)</f>
        <v/>
      </c>
      <c r="AE111">
        <f>IFERROR(INDEX(TIMESHEET!$A$1:$AI$5000,MATCH($D111,TIMESHEET!A$1:A$500,0),MATCH("T202",TIMESHEET!$2:$2,0)),0)</f>
        <v/>
      </c>
      <c r="AF111">
        <f>IFERROR(INDEX(TIMESHEET!$A$1:$AI$5000,MATCH($D111,TIMESHEET!A$1:A$500,0),MATCH("T302",TIMESHEET!$2:$2,0)),0)</f>
        <v/>
      </c>
      <c r="AG111">
        <f>IFERROR(INDEX(TIMESHEET!$A$1:$AI$5000,MATCH($D111,TIMESHEET!A$1:A$500,0),MATCH("T406",TIMESHEET!$2:$2,0)),0)</f>
        <v/>
      </c>
      <c r="AH111">
        <f>AE111+AG111</f>
        <v/>
      </c>
      <c r="AI111">
        <f>IFERROR(INDEX(TIMESHEET!$A$1:$AI$5000,MATCH($D111,TIMESHEET!A$1:A$500,0),MATCH("T701",TIMESHEET!$2:$2,0)),0)</f>
        <v/>
      </c>
      <c r="AJ111">
        <f>IFERROR(INDEX(TIMESHEET!$A$1:$AI$5000,MATCH($D111,TIMESHEET!B$1:B$500,0),MATCH("T320",TIMESHEET!$2:$2,0)),0)</f>
        <v/>
      </c>
      <c r="AK111">
        <f>IFERROR(IF(LEFT(INDEX(PIS!O$1:O$500,MATCH(D111,PIS!C$1:C$500)),1)="M",T111/AD111*SUM(AE111:AG111),T111*AD111),0)</f>
        <v/>
      </c>
      <c r="AL111">
        <f>IFERROR(INDEX(ADJ!$A$1:$BZ$1000,MATCH(PAYROLL!D111,ADJ!A$1:A$500,0),MATCH(PAYROLL!AL$2,ADJ!$2:$2,0)),0)</f>
        <v/>
      </c>
      <c r="AM111">
        <f>SUM(AK111:AL111)</f>
        <v/>
      </c>
      <c r="AN111">
        <f>IFERROR(ROUND(V111/$AD111*$AH111,0),0)</f>
        <v/>
      </c>
      <c r="AO111">
        <f>IFERROR(ROUND(W111/$AD111*$AH111,0),0)</f>
        <v/>
      </c>
      <c r="AP111">
        <f>IFERROR(ROUND(X111/$AD111*$AE111,0),0)</f>
        <v/>
      </c>
      <c r="AQ111">
        <f>IFERROR(ROUND(Y111/$AD111*$AH111,0),0)</f>
        <v/>
      </c>
      <c r="AR111">
        <f>IFERROR(ROUND(Z111/$AD111*$AH111,0),0)</f>
        <v/>
      </c>
      <c r="AS111">
        <f>IFERROR(ROUND(AA111/$AD111*$AH111,0),0)</f>
        <v/>
      </c>
      <c r="AT111">
        <f>IFERROR(IF((AE111+AF111+AG111)&gt;13,AB111,ROUND(AB111/AD111*AH111,0)),0)</f>
        <v/>
      </c>
      <c r="AU111">
        <f>IFERROR(INDEX(ADJ!$A$1:$BZ$1000,MATCH(PAYROLL!D111,ADJ!A$1:A$500,0),MATCH(PAYROLL!AU$2,ADJ!$2:$2,0)),0)</f>
        <v/>
      </c>
      <c r="AV111">
        <f>ROUND(SUM(AN111:AU111),0)</f>
        <v/>
      </c>
      <c r="AW111">
        <f>IFERROR(INDEX(TIMESHEET!$A$1:$AI$5000,MATCH(PAYROLL!D111,TIMESHEET!A$1:A$500,0),MATCH("T620",TIMESHEET!$2:$2,0)),0)</f>
        <v/>
      </c>
      <c r="AX111">
        <f>IFERROR(INDEX(TIMESHEET!$A$1:$AI$5000,MATCH(PAYROLL!D111,TIMESHEET!A$1:A$500,0),MATCH("T601",TIMESHEET!$2:$2,0)),0)</f>
        <v/>
      </c>
      <c r="AY111">
        <f>IFERROR(INDEX(TIMESHEET!$A$1:$AI$5000,MATCH(PAYROLL!D111,TIMESHEET!A$1:A$500,0),MATCH("T602",TIMESHEET!$2:$2,0)),0)</f>
        <v/>
      </c>
      <c r="AZ111">
        <f>IFERROR(INDEX(TIMESHEET!$A$1:$AI$5000,MATCH(PAYROLL!D111,TIMESHEET!A$1:A$500,0),MATCH("T603",TIMESHEET!$2:$2,0)),0)</f>
        <v/>
      </c>
      <c r="BA111">
        <f>IFERROR(INDEX(TIMESHEET!$A$1:$AI$5000,MATCH(PAYROLL!D111,TIMESHEET!A$1:A$500,0),MATCH("T611",TIMESHEET!$2:$2,0)),0)</f>
        <v/>
      </c>
      <c r="BB111">
        <f>IFERROR(INDEX(TIMESHEET!$A$1:$AI$5000,MATCH(PAYROLL!D111,TIMESHEET!A$1:A$500,0),MATCH("T612",TIMESHEET!$2:$2,0)),0)</f>
        <v/>
      </c>
      <c r="BC111">
        <f>IFERROR(INDEX(TIMESHEET!$A$1:$AI$5000,MATCH(PAYROLL!D111,TIMESHEET!A$1:A$500,0),MATCH("T613",TIMESHEET!$2:$2,0)),0)</f>
        <v/>
      </c>
      <c r="BD111">
        <f>IFERROR(INDEX(TIMESHEET!$A$1:$AI$5000,MATCH(PAYROLL!D111,TIMESHEET!A$1:A$500,0),MATCH("T500",TIMESHEET!$2:$2,0)),0)</f>
        <v/>
      </c>
      <c r="BE111">
        <f>IFERROR(IF(LEFT(INDEX(PIS!O$1:O$500,MATCH(D111,PIS!C$1:C$500)),1)="M",T111/AD111/8*(AW111+AX111*1.5+AY111*2+AZ111*3+BA111*2.1+BB111*2.7+BC111*3.9+BD111*0.3),T111/8*(AW111+AX111*1.5+AY111*2+AZ111*3+BA111*2.1+BB111*2.7+BC111*3.9+BD111*0.3)),0)</f>
        <v/>
      </c>
      <c r="BF111">
        <f>IFERROR(INDEX(ADJ!$A$1:$BZ$1000,MATCH(PAYROLL!$D111,ADJ!A$1:A$500,0),MATCH(PAYROLL!BF$2,ADJ!$2:$2,0)),0)</f>
        <v/>
      </c>
      <c r="BG111">
        <f>IFERROR(INDEX(ADJ!$A$1:$BZ$1000,MATCH(PAYROLL!D111,ADJ!A$1:A$500,0),MATCH(PAYROLL!BG$2,ADJ!$2:$2,0)),0)</f>
        <v/>
      </c>
      <c r="BH111">
        <f>IFERROR(INDEX(ADJ!$A$1:$BZ$1000,MATCH(PAYROLL!D111,ADJ!A$1:A$500,0),MATCH(PAYROLL!BH$2,ADJ!$2:$2,0)),0)</f>
        <v/>
      </c>
      <c r="BI111">
        <f>IFERROR(INDEX(ADJ!$A$1:$BZ$1000,MATCH(PAYROLL!D111,ADJ!A$1:A$500,0),MATCH(PAYROLL!BI$2,ADJ!$2:$2,0)),0)</f>
        <v/>
      </c>
      <c r="BJ111">
        <f>IFERROR(INDEX(ADJ!$A$1:$BZ$1000,MATCH(PAYROLL!D111,ADJ!A$1:A$500,0),MATCH(PAYROLL!BJ$2,ADJ!$2:$2,0)),0)</f>
        <v/>
      </c>
      <c r="BK111">
        <f>SUM(BF111:BJ111)</f>
        <v/>
      </c>
      <c r="BL111">
        <f>IFERROR(INDEX(ADJ!$A$1:$BZ$1000,MATCH(PAYROLL!D111,ADJ!A$1:A$500,0),MATCH(PAYROLL!BL$2,ADJ!$2:$2,0)),0)</f>
        <v/>
      </c>
      <c r="BM111">
        <f>IFERROR(INDEX(ADJ!$A$1:$BZ$1000,MATCH(PAYROLL!D111,ADJ!A$1:A$500,0),MATCH(PAYROLL!BM$2,ADJ!$2:$2,0)),0)</f>
        <v/>
      </c>
      <c r="BN111">
        <f>IFERROR(INDEX(ADJ!$A$1:$BZ$1000,MATCH(PAYROLL!D111,ADJ!A$1:A$500,0),MATCH(PAYROLL!BN$2,ADJ!$2:$2,0)),0)</f>
        <v/>
      </c>
      <c r="BO111">
        <f>IFERROR(INDEX(ADJ!$A$1:$BZ$1000,MATCH(PAYROLL!D111,ADJ!A$1:A$500,0),MATCH(PAYROLL!BO$2,ADJ!$2:$2,0)),0)</f>
        <v/>
      </c>
      <c r="BP111">
        <f>SUM(AM111,AV111,BE111,BK111,BL111:BO111)</f>
        <v/>
      </c>
      <c r="BQ111">
        <f>BO111</f>
        <v/>
      </c>
      <c r="BR111">
        <f>IFERROR(ROUND(IF(LEFT(INDEX(PIS!O$1:O$500,MATCH(D111,PIS!C$1:C$500)),1)="D",T111/8*(BD111*0.3),IF(LEFT(INDEX(PIS!O$1:O$500,MATCH(D111,PIS!C$1:C$500)),1)="H",T111*($BD111*0.3),T111/$AD111/8*($BD111*0.3))),0),0)</f>
        <v/>
      </c>
      <c r="BS111">
        <f>IF(AP111&lt;1,0,MIN(AP111,730000))</f>
        <v/>
      </c>
      <c r="BT111">
        <f>IFERROR(ROUND((BE111-SUM(AW111:BC111)*T111/AD111/8),0)-BR111,0)</f>
        <v/>
      </c>
      <c r="BU111">
        <f>AO111</f>
        <v/>
      </c>
      <c r="BV111">
        <f>SUM(BQ111:BU111)</f>
        <v/>
      </c>
      <c r="BW111">
        <f>BP111-BV111</f>
        <v/>
      </c>
      <c r="BX111">
        <f>IFERROR(IF(RIGHT(INDEX(PIS!O$1:O$500,MATCH(D111,PIS!C$1:C$500)),5)="Gross",MIN(U111+V111,VLOOKUP("R700",TSC!B:C,2,0)*VLOOKUP("R101",TSC!B:C,2,0))*VLOOKUP("R701",TSC!B:C,2,0)%,0),0)</f>
        <v/>
      </c>
      <c r="BY111">
        <f>IFERROR(IF(RIGHT(INDEX(PIS!O$1:O$500,MATCH(D111,PIS!C$1:C$500)),5)="Gross",MIN(U111+V111,VLOOKUP("R700",TSC!B:C,2,0)*VLOOKUP("R101",TSC!B:C,2,0))*VLOOKUP("T704",TSC!B:C,2,0)%,0),0)</f>
        <v/>
      </c>
      <c r="BZ111">
        <f>IFERROR(IF(RIGHT(INDEX(PIS!O$1:O$500,MATCH(D111,PIS!C$1:C$500)),5)="Gross",MIN(U111+V111,VLOOKUP("R700",TSC!B:C,2,0)*VLOOKUP("1",TSC!F:G,2,0))*VLOOKUP("T705",TSC!B:C,2,0)%,0),0)</f>
        <v/>
      </c>
      <c r="CA111">
        <f>IFERROR(INDEX(ADJ!$A$1:$BZ$1000,MATCH(PAYROLL!D111,ADJ!A$1:A$500,0),MATCH(PAYROLL!CA$2,ADJ!$2:$2,0)),0)</f>
        <v/>
      </c>
      <c r="CB111">
        <f>IFERROR(INDEX(ADJ!$A$1:$BZ$1000,MATCH(PAYROLL!D111,ADJ!A$1:A$500,0),MATCH(PAYROLL!CB$2,ADJ!$2:$2,0)),0)</f>
        <v/>
      </c>
      <c r="CC111">
        <f>SUM(BX111:CB111)</f>
        <v/>
      </c>
      <c r="CD111">
        <f>IFERROR(INDEX(PIS!$A$1:$BZ$1000,MATCH(PAYROLL!D111,PIS!C$1:C$500,0),MATCH(PAYROLL!CD$1,PIS!$1:$1,0)),0)</f>
        <v/>
      </c>
      <c r="CE111">
        <f>IFERROR(IF(OR(INDEX(PIS!P$1:P$500,MATCH(D111,PIS!C$1:C$500,0))="LT2",INDEX(PIS!P$1:P$500,MATCH(D111,PIS!C$1:C$500,0))="P10"),0,SUM(CC111,CD111*VLOOKUP("R601",TSC!B:C,2,0),VLOOKUP("R602",TSC!B:C,2,0))),0)</f>
        <v/>
      </c>
      <c r="CF111">
        <f>MAX(BW111-CE111,0)</f>
        <v/>
      </c>
      <c r="CG111">
        <f>IFERROR(IF(OR(RIGHT(INDEX(PIS!P$1:P$500,MATCH(D111,PIS!C$1:C$500)),5)="P10",RIGHT(INDEX(PIS!P$1:P$500,MATCH(D111,PIS!C$1:C$500)),5)="CK"),0,IF(CF111&lt;=5000000,CF111*5%,IF(CF111&lt;=10000000,CF111*10%-250000,IF(CF111&lt;=18000000,CF111*15%-750000,IF(CF111&lt;=32000000,CF111*20%-1650000,IF(CF111&lt;=52000000,CF111*25%-3250000,IF(CF111&lt;=80000000,BH111*30%-5850000,CF111*35%-9850000))))))),0)</f>
        <v/>
      </c>
      <c r="CH111">
        <f>IFERROR(IF(OR(INDEX(PIS!P$1:P$500,MATCH(D111,PIS!C$1:C$500))="LT",INDEX(PIS!P$1:P$500,MATCH(D111,PIS!C$1:C$500))="CK"),0,IF(CF111&lt;2000000,0,CF111*10%)),0)</f>
        <v/>
      </c>
      <c r="CI111">
        <f>IFERROR(INDEX(ADJ!$A$1:$BZ$1000,MATCH(PAYROLL!D111,ADJ!A$1:A$500,0),MATCH(PAYROLL!CI$2,ADJ!$2:$2,0)),0)</f>
        <v/>
      </c>
      <c r="CJ111">
        <f>IFERROR(INDEX(ADJ!$A$1:$BZ$1000,MATCH(PAYROLL!D111,ADJ!A$1:A$500,0),MATCH(PAYROLL!CJ$2,ADJ!$2:$2,0)),0)</f>
        <v/>
      </c>
      <c r="CK111">
        <f>IFERROR(INDEX(ADJ!$A$1:$BZ$1000,MATCH(PAYROLL!D111,ADJ!A$1:A$500,0),MATCH(PAYROLL!CK$2,ADJ!$2:$2,0)),0)</f>
        <v/>
      </c>
      <c r="CL111">
        <f>SUM(CG111:CK111)</f>
        <v/>
      </c>
      <c r="CM111">
        <f>ROUND(SUM(CH111:CK111),0)</f>
        <v/>
      </c>
      <c r="CN111">
        <f>IFERROR(INDEX(CSDA!D$1:D$500,MATCH($CN$2,CSDA!C$1:C$500,0))*INDEX(PIS!V$1:V$500,MATCH(D111,PIS!C$1:C$500))+INDEX(ADJ!$A$1:$BZ$1000,MATCH(PAYROLL!D111,ADJ!A$1:A$500,0),MATCH(PAYROLL!CN$2,ADJ!$2:$2,0)),0)</f>
        <v/>
      </c>
      <c r="CO111">
        <f>IFERROR(INDEX(ADJ!$A$1:$BZ$1000,MATCH(PAYROLL!D111,ADJ!A$1:A$500,0),MATCH(PAYROLL!CO$2,ADJ!$2:$2,0)),0)</f>
        <v/>
      </c>
      <c r="CP111">
        <f>IFERROR(INDEX(ADJ!$A$1:$BZ$1000,MATCH(PAYROLL!D111,ADJ!A$1:A$500,0),MATCH(PAYROLL!CP$2,ADJ!$2:$2,0)),0)</f>
        <v/>
      </c>
      <c r="CQ111">
        <f>BP111-CL111-CI111-CM111-CN111-CO111-CP111-CC111</f>
        <v/>
      </c>
      <c r="CR111">
        <f>IFERROR(IF(RIGHT(INDEX(PIS!O$1:O$500,MATCH(D111,PIS!C$1:C$500,0)),5)="Gross",MIN(U111+V111,VLOOKUP("R700",TSC!B:C,2,0)*VLOOKUP("R101",TSC!B:C,2,0))*(VLOOKUP("T711",TSC!B:C,2,0)+VLOOKUP("T712",TSC!B:C,2,0))%,MIN(T111+V111,VLOOKUP("R700",TSC!B:C,2,0)*VLOOKUP("R101",TSC!B:C,2,0))*(VLOOKUP("T711",TSC!B:C,2,0)+VLOOKUP("T712",TSC!B:C,2,0)+VLOOKUP("R701",TSC!B:C,2,0))%),0)</f>
        <v/>
      </c>
      <c r="CS111">
        <f>IFERROR(IF(RIGHT(INDEX(PIS!O$1:O$500,MATCH(D111,PIS!C$1:C$500,0)),5)="Gross",MIN(U111+V111,VLOOKUP("R700",TSC!B:C,2,0)*VLOOKUP("R101",TSC!B:C,2,0))*(VLOOKUP("T714",TSC!B:C,2,0))%,MIN(T111+V111,VLOOKUP("R700",TSC!B:C,2,0)*VLOOKUP("R101",TSC!B:C,2,0))*(VLOOKUP("T704",TSC!B:C,2,0)+VLOOKUP("T714",TSC!B:C,2,0))%),0)</f>
        <v/>
      </c>
      <c r="CT111">
        <f>IFERROR(IF(RIGHT(INDEX(PIS!O$1:O$500,MATCH(D111,PIS!C$1:C$500,0)),5)="Gross",MIN(U111+V111,VLOOKUP("R700",TSC!B:C,2,0)*VLOOKUP("R101",TSC!B:C,2,0))*VLOOKUP("T705",TSC!B:C,2,0)%,MIN(T111+V111,VLOOKUP("R700",TSC!B:C,2,0)*VLOOKUP("R101",TSC!B:C,2,0))*VLOOKUP("T705",TSC!B:C,2,0)%),0)</f>
        <v/>
      </c>
      <c r="CU111">
        <f>IFERROR(IF(RIGHT(INDEX(PIS!O$1:O$500,MATCH(D111,PIS!C$1:C$500,0)),5)="Gross",MIN(U111+V111,VLOOKUP("R700",TSC!B:C,2,0)*VLOOKUP("R101",TSC!B:C,2,0))*(VLOOKUP("T713",TSC!B:C,2,0))%,MIN(T111+V111,VLOOKUP("R700",TSC!B:C,2,0)*VLOOKUP("R101",TSC!B:C,2,0))*(VLOOKUP("T713",TSC!B:C,2,0))%),0)</f>
        <v/>
      </c>
      <c r="CV111">
        <f>IFERROR(INDEX(ADJ!$A$1:$BZ$1000,MATCH(PAYROLL!D111,ADJ!A$1:A$500,0),MATCH(PAYROLL!CV$2,ADJ!$2:$2,0)),0)</f>
        <v/>
      </c>
      <c r="CW111">
        <f>IFERROR(INDEX(ADJ!$A$1:$BZ$1000,MATCH(PAYROLL!D111,ADJ!A$1:A$500,0),MATCH(PAYROLL!CW$2,ADJ!$2:$2,0)),0)</f>
        <v/>
      </c>
      <c r="CX111">
        <f>SUM(CR111:CW111)</f>
        <v/>
      </c>
      <c r="CY111">
        <f>ROUND(IF(CR111&gt;0,T111+V111*VLOOKUP("R202",TSC!$B$1:$C$500,2,0),0),0)</f>
        <v/>
      </c>
      <c r="CZ111">
        <f>IFERROR(INDEX(CSDA!D$1:D$500,MATCH($CZ$2,CSDA!C$1:C$500,0)),0)</f>
        <v/>
      </c>
      <c r="DA111">
        <f>ROUND(T111*0.7%,0)</f>
        <v/>
      </c>
      <c r="DB111">
        <f>ROUND(T111/12,0)</f>
        <v/>
      </c>
      <c r="DC111">
        <f ref="DC111" t="array">IFERROR(INDEX(CSDA!D$1:D$500,MATCH("Trích giữ"&amp;PAYROLL!DC$2,CSDA!A$1:A$500&amp;CSDA!C$1:C$500,0)),0)</f>
        <v/>
      </c>
      <c r="DD111">
        <f ref="DD111" t="array">IFERROR(INDEX(CSDA!D$1:D$500,MATCH("Trích giữ"&amp;PAYROLL!DD$2,CSDA!A$1:A$500&amp;CSDA!C$1:C$500,0)),0)</f>
        <v/>
      </c>
      <c r="DE111">
        <f ref="DE111" t="array">IFERROR(INDEX(CSDA!D$1:D$500,MATCH("Trích giữ"&amp;PAYROLL!DE$2,CSDA!A$1:A$500&amp;CSDA!C$1:C$500,0)),0)</f>
        <v/>
      </c>
      <c r="DF111">
        <f>IFERROR(INDEX(CSDA!D$1:D$500,MATCH(PAYROLL!DF$2,CSDA!C$1:C$500,0)),0)</f>
        <v/>
      </c>
      <c r="DG111">
        <f ref="DG111" t="array">IFERROR(INDEX(CSDA!D$1:D$500,MATCH("Trích giữ"&amp;PAYROLL!DG$2,CSDA!A$1:A$500&amp;CSDA!C$1:C$500,0)),0)</f>
        <v/>
      </c>
      <c r="DH111">
        <f>ROUND(T111/26,0)</f>
        <v/>
      </c>
      <c r="DI111">
        <f ref="DI111" t="array">IFERROR(INDEX(CSDA!D$1:D$500,MATCH("Trích giữ"&amp;PAYROLL!DI$2,CSDA!A$1:A$500&amp;CSDA!C$1:C$500,0)),0)</f>
        <v/>
      </c>
      <c r="DJ111">
        <f>IF(U111=0,T111*21.5%-BL111,0)</f>
        <v/>
      </c>
      <c r="DK111">
        <f ref="DK111" t="array">IFERROR(INDEX(CSDA!D$1:D$500,MATCH("Trích giữ"&amp;PAYROLL!DK$2,CSDA!A$1:A$500&amp;CSDA!C$1:C$500,0)),0)</f>
        <v/>
      </c>
      <c r="DL111">
        <f>IFERROR(INDEX(CSDA!D$1:D$500,MATCH(PAYROLL!DL$2,CSDA!C$1:C$500,0))/12,0)</f>
        <v/>
      </c>
      <c r="DM111">
        <f>SUM(DB111:DL111)</f>
        <v/>
      </c>
      <c r="DN111">
        <f>IFERROR(INDEX(ADJ!$A$1:$BZ$1000,MATCH(PAYROLL!D111,ADJ!A$1:A$500,0),MATCH(PAYROLL!DN$2,ADJ!$2:$2,0)),0)</f>
        <v/>
      </c>
      <c r="DO111">
        <f>IFERROR(SUM(BP111,DM111:DN111,CX111:DA111)-DT111,0)</f>
        <v/>
      </c>
      <c r="DP111">
        <f ref="DP111" t="array">SUM(BW111*IFERROR(INDEX(CSDA!D$1:D$500,MATCH(BW$2,CSDA!C$1:C$500,0)),0)%,CX111*IFERROR(INDEX(CSDA!D$1:D$500,MATCH(CX$2,CSDA!C$1:C$500,0)),0)%,DA111*IFERROR(INDEX(CSDA!D$1:D$500,MATCH(DA$2,CSDA!C$1:C$500,0)),0)%,DB111*IFERROR(INDEX(CSDA!D$1:D$500,MATCH(DB$2,CSDA!C$1:C$500,0)),0)%,DF111*IFERROR(INDEX(CSDA!D$1:D$500,MATCH("Phí dịch vụ"&amp;PAYROLL!DF$2,CSDA!A$1:A$500&amp;CSDA!C$1:C$500,0)),0)%,DC111*IFERROR(INDEX(CSDA!D$1:D$500,MATCH("Phí dịch vụ"&amp;PAYROLL!DC$2,CSDA!A$1:A$500&amp;CSDA!C$1:C$500,0)),0)%,DH111*IFERROR(INDEX(CSDA!D$1:D$500,MATCH("Phí dịch vụ"&amp;PAYROLL!DH$2,CSDA!A$1:A$500&amp;CSDA!C$1:C$500,0)),0)%,DJ111*IFERROR(INDEX(CSDA!D$1:D$500,MATCH("Phí dịch vụ"&amp;PAYROLL!DJ$2,CSDA!A$1:A$500&amp;CSDA!C$1:C$500,0)),0)%,BN111*IFERROR(INDEX(CSDA!D$1:D$500,MATCH(BN$2,CSDA!C$1:C$500,0)),0)%)-BN111*7%</f>
        <v/>
      </c>
      <c r="DQ111">
        <f>IFERROR(INDEX(ADJ!$A$1:$BZ$1000,MATCH(PAYROLL!D111,ADJ!A$1:A$500,0),MATCH(PAYROLL!DQ$2,ADJ!$2:$2,0)),0)</f>
        <v/>
      </c>
      <c r="DR111">
        <f>IFERROR(INDEX(ADJ!$A$1:$BZ$1000,MATCH(PAYROLL!D111,ADJ!A$1:A$500,0),MATCH(PAYROLL!DR$2,ADJ!$2:$2,0)),0)</f>
        <v/>
      </c>
      <c r="DS111">
        <f>SUM(DP111:DR111)</f>
        <v/>
      </c>
      <c r="DT111">
        <f>EK111</f>
        <v/>
      </c>
      <c r="DU111">
        <f>SUM(DO111:DR111)</f>
        <v/>
      </c>
      <c r="DV111">
        <f>ROUND(DU111*0.1,0)</f>
        <v/>
      </c>
      <c r="DW111">
        <f>DU111+DV111</f>
        <v/>
      </c>
      <c r="DZ111">
        <f>IFERROR(INDEX(ADJ!$A$1:$BZ$1000,MATCH(PAYROLL!$D111,ADJ!A$1:A$500,0),MATCH(PAYROLL!DZ$2,ADJ!$2:$2,0)),0)</f>
        <v/>
      </c>
      <c r="EA111">
        <f>IFERROR(INDEX(ADJ!$A$1:$BZ$1000,MATCH(PAYROLL!$D111,ADJ!A$1:A$500,0),MATCH(PAYROLL!EA$2,ADJ!$2:$2,0)),0)</f>
        <v/>
      </c>
      <c r="EB111">
        <f>IFERROR(INDEX(ADJ!$A$1:$BZ$1000,MATCH(PAYROLL!$D111,ADJ!A$1:A$500,0),MATCH(PAYROLL!EB$2,ADJ!$2:$2,0)),0)</f>
        <v/>
      </c>
      <c r="EC111">
        <f>IFERROR(INDEX(ADJ!$A$1:$BZ$1000,MATCH(PAYROLL!$D111,ADJ!A$1:A$500,0),MATCH(PAYROLL!EC$2,ADJ!$2:$2,0)),0)</f>
        <v/>
      </c>
      <c r="ED111">
        <f>IFERROR(INDEX(ADJ!$A$1:$BZ$1000,MATCH(PAYROLL!$D111,ADJ!A$1:A$500,0),MATCH(PAYROLL!ED$2,ADJ!$2:$2,0)),0)</f>
        <v/>
      </c>
      <c r="EE111">
        <f>IFERROR(INDEX(ADJ!$A$1:$BZ$1000,MATCH(PAYROLL!$D111,ADJ!A$1:A$500,0),MATCH(PAYROLL!EE$2,ADJ!$2:$2,0)),0)</f>
        <v/>
      </c>
      <c r="EF111">
        <f>IFERROR(INDEX(ADJ!$A$1:$BZ$1000,MATCH(PAYROLL!$D111,ADJ!A$1:A$500,0),MATCH(PAYROLL!EF$2,ADJ!$2:$2,0)),0)</f>
        <v/>
      </c>
      <c r="EG111">
        <f>IFERROR(INDEX(ADJ!$A$1:$BZ$1000,MATCH(PAYROLL!$D111,ADJ!A$1:A$500,0),MATCH(PAYROLL!EG$2,ADJ!$2:$2,0)),0)</f>
        <v/>
      </c>
      <c r="EH111">
        <f>IFERROR(INDEX(ADJ!$A$1:$BZ$1000,MATCH(PAYROLL!$D111,ADJ!A$1:A$500,0),MATCH(PAYROLL!EH$2,ADJ!$2:$2,0)),0)</f>
        <v/>
      </c>
      <c r="EI111">
        <f>IFERROR(INDEX(ADJ!$A$1:$BZ$1000,MATCH(PAYROLL!D111,ADJ!A$1:A$500,0),MATCH(PAYROLL!EI$2,ADJ!$2:$2,0)),0)</f>
        <v/>
      </c>
      <c r="EJ111">
        <f>IFERROR(INDEX(ADJ!$A$1:$BZ$1000,MATCH(PAYROLL!$D111,ADJ!A$1:A$500,0),MATCH(PAYROLL!EJ$2,ADJ!$2:$2,0)),0)</f>
        <v/>
      </c>
      <c r="EK111">
        <f>SUM(DZ111:EJ111)</f>
        <v/>
      </c>
    </row>
    <row r="112">
      <c r="A112" t="n">
        <v>110</v>
      </c>
      <c r="B112" t="inlineStr">
        <is>
          <t>Lý Thị Tuyết</t>
        </is>
      </c>
      <c r="D112" t="inlineStr">
        <is>
          <t>160418-01</t>
        </is>
      </c>
      <c r="S112">
        <f>IFERROR(INDEX(PIS!$A$1:$BZ$1000,MATCH($D112,PIS!C$1:C$500,0),MATCH("Lương CB tháng trước",PIS!$1:$1,0)),0)</f>
        <v/>
      </c>
      <c r="T112">
        <f>IFERROR(INDEX(PIS!$A$1:$BZ$1000,MATCH($D112,PIS!C$1:C$500,0),MATCH("Lương CB hiện tại",PIS!$1:$1,0)),0)</f>
        <v/>
      </c>
      <c r="U112">
        <f>IFERROR(INDEX(PIS!$A$1:$BZ$1000,MATCH($D112,PIS!C$1:C$500,0),MATCH("Lương đóng BHBB",PIS!$1:$1,0)),0)</f>
        <v/>
      </c>
      <c r="V112">
        <f>IFERROR(INDEX(PIS!$A$1:$BZ$1000,MATCH($D112,PIS!C$1:C$500,0),MATCH(V$2,PIS!$2:$2,0)),0)</f>
        <v/>
      </c>
      <c r="W112">
        <f>IFERROR(INDEX(PIS!$A$1:$BZ$1000,MATCH($D112,PIS!C$1:C$500,0),MATCH(W$2,PIS!$2:$2,0)),0)</f>
        <v/>
      </c>
      <c r="X112">
        <f>IFERROR(INDEX(PIS!$A$1:$BZ$1000,MATCH($D112,PIS!C$1:C$500,0),MATCH(X$2,PIS!$2:$2,0)),0)</f>
        <v/>
      </c>
      <c r="Y112">
        <f>IFERROR(INDEX(PIS!$A$1:$BZ$1000,MATCH($D112,PIS!C$1:C$500,0),MATCH(Y$2,PIS!$2:$2,0)),0)</f>
        <v/>
      </c>
      <c r="Z112">
        <f>IFERROR(INDEX(PIS!$A$1:$BZ$1000,MATCH($D112,PIS!C$1:C$500,0),MATCH(Z$2,PIS!$2:$2,0)),0)</f>
        <v/>
      </c>
      <c r="AA112">
        <f>IFERROR(INDEX(PIS!$A$1:$BZ$1000,MATCH($D112,PIS!C$1:C$500,0),MATCH(AA$2,PIS!$2:$2,0)),0)</f>
        <v/>
      </c>
      <c r="AB112">
        <f>IFERROR(INDEX(PIS!$A$1:$BZ$1000,MATCH($D112,PIS!C$1:C$500,0),MATCH(AB$2,PIS!$2:$2,0)),0)</f>
        <v/>
      </c>
      <c r="AC112">
        <f>SUM(V112:AB112)</f>
        <v/>
      </c>
      <c r="AD112">
        <f>IFERROR(INDEX(TIMESHEET!$A$1:$AI$5000,MATCH($D112,TIMESHEET!A$1:A$500,0),MATCH("T100",TIMESHEET!$2:$2,0))-2,0)</f>
        <v/>
      </c>
      <c r="AE112">
        <f>IFERROR(INDEX(TIMESHEET!$A$1:$AI$5000,MATCH($D112,TIMESHEET!A$1:A$500,0),MATCH("T202",TIMESHEET!$2:$2,0)),0)</f>
        <v/>
      </c>
      <c r="AF112">
        <f>IFERROR(INDEX(TIMESHEET!$A$1:$AI$5000,MATCH($D112,TIMESHEET!A$1:A$500,0),MATCH("T302",TIMESHEET!$2:$2,0)),0)</f>
        <v/>
      </c>
      <c r="AG112">
        <f>IFERROR(INDEX(TIMESHEET!$A$1:$AI$5000,MATCH($D112,TIMESHEET!A$1:A$500,0),MATCH("T406",TIMESHEET!$2:$2,0)),0)</f>
        <v/>
      </c>
      <c r="AH112">
        <f>AE112+AG112</f>
        <v/>
      </c>
      <c r="AI112">
        <f>IFERROR(INDEX(TIMESHEET!$A$1:$AI$5000,MATCH($D112,TIMESHEET!A$1:A$500,0),MATCH("T701",TIMESHEET!$2:$2,0)),0)</f>
        <v/>
      </c>
      <c r="AJ112">
        <f>IFERROR(INDEX(TIMESHEET!$A$1:$AI$5000,MATCH($D112,TIMESHEET!B$1:B$500,0),MATCH("T320",TIMESHEET!$2:$2,0)),0)</f>
        <v/>
      </c>
      <c r="AK112">
        <f>IFERROR(IF(LEFT(INDEX(PIS!O$1:O$500,MATCH(D112,PIS!C$1:C$500)),1)="M",T112/AD112*SUM(AE112:AG112),T112*AD112),0)</f>
        <v/>
      </c>
      <c r="AL112">
        <f>IFERROR(INDEX(ADJ!$A$1:$BZ$1000,MATCH(PAYROLL!D112,ADJ!A$1:A$500,0),MATCH(PAYROLL!AL$2,ADJ!$2:$2,0)),0)</f>
        <v/>
      </c>
      <c r="AM112">
        <f>SUM(AK112:AL112)</f>
        <v/>
      </c>
      <c r="AN112">
        <f>IFERROR(ROUND(V112/$AD112*$AH112,0),0)</f>
        <v/>
      </c>
      <c r="AO112">
        <f>IFERROR(ROUND(W112/$AD112*$AH112,0),0)</f>
        <v/>
      </c>
      <c r="AP112">
        <f>IFERROR(ROUND(X112/$AD112*$AE112,0),0)</f>
        <v/>
      </c>
      <c r="AQ112">
        <f>IFERROR(ROUND(Y112/$AD112*$AH112,0),0)</f>
        <v/>
      </c>
      <c r="AR112">
        <f>IFERROR(ROUND(Z112/$AD112*$AH112,0),0)</f>
        <v/>
      </c>
      <c r="AS112">
        <f>IFERROR(ROUND(AA112/$AD112*$AH112,0),0)</f>
        <v/>
      </c>
      <c r="AT112">
        <f>IFERROR(IF((AE112+AF112+AG112)&gt;13,AB112,ROUND(AB112/AD112*AH112,0)),0)</f>
        <v/>
      </c>
      <c r="AU112">
        <f>IFERROR(INDEX(ADJ!$A$1:$BZ$1000,MATCH(PAYROLL!D112,ADJ!A$1:A$500,0),MATCH(PAYROLL!AU$2,ADJ!$2:$2,0)),0)</f>
        <v/>
      </c>
      <c r="AV112">
        <f>ROUND(SUM(AN112:AU112),0)</f>
        <v/>
      </c>
      <c r="AW112">
        <f>IFERROR(INDEX(TIMESHEET!$A$1:$AI$5000,MATCH(PAYROLL!D112,TIMESHEET!A$1:A$500,0),MATCH("T620",TIMESHEET!$2:$2,0)),0)</f>
        <v/>
      </c>
      <c r="AX112">
        <f>IFERROR(INDEX(TIMESHEET!$A$1:$AI$5000,MATCH(PAYROLL!D112,TIMESHEET!A$1:A$500,0),MATCH("T601",TIMESHEET!$2:$2,0)),0)</f>
        <v/>
      </c>
      <c r="AY112">
        <f>IFERROR(INDEX(TIMESHEET!$A$1:$AI$5000,MATCH(PAYROLL!D112,TIMESHEET!A$1:A$500,0),MATCH("T602",TIMESHEET!$2:$2,0)),0)</f>
        <v/>
      </c>
      <c r="AZ112">
        <f>IFERROR(INDEX(TIMESHEET!$A$1:$AI$5000,MATCH(PAYROLL!D112,TIMESHEET!A$1:A$500,0),MATCH("T603",TIMESHEET!$2:$2,0)),0)</f>
        <v/>
      </c>
      <c r="BA112">
        <f>IFERROR(INDEX(TIMESHEET!$A$1:$AI$5000,MATCH(PAYROLL!D112,TIMESHEET!A$1:A$500,0),MATCH("T611",TIMESHEET!$2:$2,0)),0)</f>
        <v/>
      </c>
      <c r="BB112">
        <f>IFERROR(INDEX(TIMESHEET!$A$1:$AI$5000,MATCH(PAYROLL!D112,TIMESHEET!A$1:A$500,0),MATCH("T612",TIMESHEET!$2:$2,0)),0)</f>
        <v/>
      </c>
      <c r="BC112">
        <f>IFERROR(INDEX(TIMESHEET!$A$1:$AI$5000,MATCH(PAYROLL!D112,TIMESHEET!A$1:A$500,0),MATCH("T613",TIMESHEET!$2:$2,0)),0)</f>
        <v/>
      </c>
      <c r="BD112">
        <f>IFERROR(INDEX(TIMESHEET!$A$1:$AI$5000,MATCH(PAYROLL!D112,TIMESHEET!A$1:A$500,0),MATCH("T500",TIMESHEET!$2:$2,0)),0)</f>
        <v/>
      </c>
      <c r="BE112">
        <f>IFERROR(IF(LEFT(INDEX(PIS!O$1:O$500,MATCH(D112,PIS!C$1:C$500)),1)="M",T112/AD112/8*(AW112+AX112*1.5+AY112*2+AZ112*3+BA112*2.1+BB112*2.7+BC112*3.9+BD112*0.3),T112/8*(AW112+AX112*1.5+AY112*2+AZ112*3+BA112*2.1+BB112*2.7+BC112*3.9+BD112*0.3)),0)</f>
        <v/>
      </c>
      <c r="BF112">
        <f>IFERROR(INDEX(ADJ!$A$1:$BZ$1000,MATCH(PAYROLL!$D112,ADJ!A$1:A$500,0),MATCH(PAYROLL!BF$2,ADJ!$2:$2,0)),0)</f>
        <v/>
      </c>
      <c r="BG112">
        <f>IFERROR(INDEX(ADJ!$A$1:$BZ$1000,MATCH(PAYROLL!D112,ADJ!A$1:A$500,0),MATCH(PAYROLL!BG$2,ADJ!$2:$2,0)),0)</f>
        <v/>
      </c>
      <c r="BH112">
        <f>IFERROR(INDEX(ADJ!$A$1:$BZ$1000,MATCH(PAYROLL!D112,ADJ!A$1:A$500,0),MATCH(PAYROLL!BH$2,ADJ!$2:$2,0)),0)</f>
        <v/>
      </c>
      <c r="BI112">
        <f>IFERROR(INDEX(ADJ!$A$1:$BZ$1000,MATCH(PAYROLL!D112,ADJ!A$1:A$500,0),MATCH(PAYROLL!BI$2,ADJ!$2:$2,0)),0)</f>
        <v/>
      </c>
      <c r="BJ112">
        <f>IFERROR(INDEX(ADJ!$A$1:$BZ$1000,MATCH(PAYROLL!D112,ADJ!A$1:A$500,0),MATCH(PAYROLL!BJ$2,ADJ!$2:$2,0)),0)</f>
        <v/>
      </c>
      <c r="BK112">
        <f>SUM(BF112:BJ112)</f>
        <v/>
      </c>
      <c r="BL112">
        <f>IFERROR(INDEX(ADJ!$A$1:$BZ$1000,MATCH(PAYROLL!D112,ADJ!A$1:A$500,0),MATCH(PAYROLL!BL$2,ADJ!$2:$2,0)),0)</f>
        <v/>
      </c>
      <c r="BM112">
        <f>IFERROR(INDEX(ADJ!$A$1:$BZ$1000,MATCH(PAYROLL!D112,ADJ!A$1:A$500,0),MATCH(PAYROLL!BM$2,ADJ!$2:$2,0)),0)</f>
        <v/>
      </c>
      <c r="BN112">
        <f>IFERROR(INDEX(ADJ!$A$1:$BZ$1000,MATCH(PAYROLL!D112,ADJ!A$1:A$500,0),MATCH(PAYROLL!BN$2,ADJ!$2:$2,0)),0)</f>
        <v/>
      </c>
      <c r="BO112">
        <f>IFERROR(INDEX(ADJ!$A$1:$BZ$1000,MATCH(PAYROLL!D112,ADJ!A$1:A$500,0),MATCH(PAYROLL!BO$2,ADJ!$2:$2,0)),0)</f>
        <v/>
      </c>
      <c r="BP112">
        <f>SUM(AM112,AV112,BE112,BK112,BL112:BO112)</f>
        <v/>
      </c>
      <c r="BQ112">
        <f>BO112</f>
        <v/>
      </c>
      <c r="BR112">
        <f>IFERROR(ROUND(IF(LEFT(INDEX(PIS!O$1:O$500,MATCH(D112,PIS!C$1:C$500)),1)="D",T112/8*(BD112*0.3),IF(LEFT(INDEX(PIS!O$1:O$500,MATCH(D112,PIS!C$1:C$500)),1)="H",T112*($BD112*0.3),T112/$AD112/8*($BD112*0.3))),0),0)</f>
        <v/>
      </c>
      <c r="BS112">
        <f>IF(AP112&lt;1,0,MIN(AP112,730000))</f>
        <v/>
      </c>
      <c r="BT112">
        <f>IFERROR(ROUND((BE112-SUM(AW112:BC112)*T112/AD112/8),0)-BR112,0)</f>
        <v/>
      </c>
      <c r="BU112">
        <f>AO112</f>
        <v/>
      </c>
      <c r="BV112">
        <f>SUM(BQ112:BU112)</f>
        <v/>
      </c>
      <c r="BW112">
        <f>BP112-BV112</f>
        <v/>
      </c>
      <c r="BX112">
        <f>IFERROR(IF(RIGHT(INDEX(PIS!O$1:O$500,MATCH(D112,PIS!C$1:C$500)),5)="Gross",MIN(U112+V112,VLOOKUP("R700",TSC!B:C,2,0)*VLOOKUP("R101",TSC!B:C,2,0))*VLOOKUP("R701",TSC!B:C,2,0)%,0),0)</f>
        <v/>
      </c>
      <c r="BY112">
        <f>IFERROR(IF(RIGHT(INDEX(PIS!O$1:O$500,MATCH(D112,PIS!C$1:C$500)),5)="Gross",MIN(U112+V112,VLOOKUP("R700",TSC!B:C,2,0)*VLOOKUP("R101",TSC!B:C,2,0))*VLOOKUP("T704",TSC!B:C,2,0)%,0),0)</f>
        <v/>
      </c>
      <c r="BZ112">
        <f>IFERROR(IF(RIGHT(INDEX(PIS!O$1:O$500,MATCH(D112,PIS!C$1:C$500)),5)="Gross",MIN(U112+V112,VLOOKUP("R700",TSC!B:C,2,0)*VLOOKUP("1",TSC!F:G,2,0))*VLOOKUP("T705",TSC!B:C,2,0)%,0),0)</f>
        <v/>
      </c>
      <c r="CA112">
        <f>IFERROR(INDEX(ADJ!$A$1:$BZ$1000,MATCH(PAYROLL!D112,ADJ!A$1:A$500,0),MATCH(PAYROLL!CA$2,ADJ!$2:$2,0)),0)</f>
        <v/>
      </c>
      <c r="CB112">
        <f>IFERROR(INDEX(ADJ!$A$1:$BZ$1000,MATCH(PAYROLL!D112,ADJ!A$1:A$500,0),MATCH(PAYROLL!CB$2,ADJ!$2:$2,0)),0)</f>
        <v/>
      </c>
      <c r="CC112">
        <f>SUM(BX112:CB112)</f>
        <v/>
      </c>
      <c r="CD112">
        <f>IFERROR(INDEX(PIS!$A$1:$BZ$1000,MATCH(PAYROLL!D112,PIS!C$1:C$500,0),MATCH(PAYROLL!CD$1,PIS!$1:$1,0)),0)</f>
        <v/>
      </c>
      <c r="CE112">
        <f>IFERROR(IF(OR(INDEX(PIS!P$1:P$500,MATCH(D112,PIS!C$1:C$500,0))="LT2",INDEX(PIS!P$1:P$500,MATCH(D112,PIS!C$1:C$500,0))="P10"),0,SUM(CC112,CD112*VLOOKUP("R601",TSC!B:C,2,0),VLOOKUP("R602",TSC!B:C,2,0))),0)</f>
        <v/>
      </c>
      <c r="CF112">
        <f>MAX(BW112-CE112,0)</f>
        <v/>
      </c>
      <c r="CG112">
        <f>IFERROR(IF(OR(RIGHT(INDEX(PIS!P$1:P$500,MATCH(D112,PIS!C$1:C$500)),5)="P10",RIGHT(INDEX(PIS!P$1:P$500,MATCH(D112,PIS!C$1:C$500)),5)="CK"),0,IF(CF112&lt;=5000000,CF112*5%,IF(CF112&lt;=10000000,CF112*10%-250000,IF(CF112&lt;=18000000,CF112*15%-750000,IF(CF112&lt;=32000000,CF112*20%-1650000,IF(CF112&lt;=52000000,CF112*25%-3250000,IF(CF112&lt;=80000000,BH112*30%-5850000,CF112*35%-9850000))))))),0)</f>
        <v/>
      </c>
      <c r="CH112">
        <f>IFERROR(IF(OR(INDEX(PIS!P$1:P$500,MATCH(D112,PIS!C$1:C$500))="LT",INDEX(PIS!P$1:P$500,MATCH(D112,PIS!C$1:C$500))="CK"),0,IF(CF112&lt;2000000,0,CF112*10%)),0)</f>
        <v/>
      </c>
      <c r="CI112">
        <f>IFERROR(INDEX(ADJ!$A$1:$BZ$1000,MATCH(PAYROLL!D112,ADJ!A$1:A$500,0),MATCH(PAYROLL!CI$2,ADJ!$2:$2,0)),0)</f>
        <v/>
      </c>
      <c r="CJ112">
        <f>IFERROR(INDEX(ADJ!$A$1:$BZ$1000,MATCH(PAYROLL!D112,ADJ!A$1:A$500,0),MATCH(PAYROLL!CJ$2,ADJ!$2:$2,0)),0)</f>
        <v/>
      </c>
      <c r="CK112">
        <f>IFERROR(INDEX(ADJ!$A$1:$BZ$1000,MATCH(PAYROLL!D112,ADJ!A$1:A$500,0),MATCH(PAYROLL!CK$2,ADJ!$2:$2,0)),0)</f>
        <v/>
      </c>
      <c r="CL112">
        <f>SUM(CG112:CK112)</f>
        <v/>
      </c>
      <c r="CM112">
        <f>ROUND(SUM(CH112:CK112),0)</f>
        <v/>
      </c>
      <c r="CN112">
        <f>IFERROR(INDEX(CSDA!D$1:D$500,MATCH($CN$2,CSDA!C$1:C$500,0))*INDEX(PIS!V$1:V$500,MATCH(D112,PIS!C$1:C$500))+INDEX(ADJ!$A$1:$BZ$1000,MATCH(PAYROLL!D112,ADJ!A$1:A$500,0),MATCH(PAYROLL!CN$2,ADJ!$2:$2,0)),0)</f>
        <v/>
      </c>
      <c r="CO112">
        <f>IFERROR(INDEX(ADJ!$A$1:$BZ$1000,MATCH(PAYROLL!D112,ADJ!A$1:A$500,0),MATCH(PAYROLL!CO$2,ADJ!$2:$2,0)),0)</f>
        <v/>
      </c>
      <c r="CP112">
        <f>IFERROR(INDEX(ADJ!$A$1:$BZ$1000,MATCH(PAYROLL!D112,ADJ!A$1:A$500,0),MATCH(PAYROLL!CP$2,ADJ!$2:$2,0)),0)</f>
        <v/>
      </c>
      <c r="CQ112">
        <f>BP112-CL112-CI112-CM112-CN112-CO112-CP112-CC112</f>
        <v/>
      </c>
      <c r="CR112">
        <f>IFERROR(IF(RIGHT(INDEX(PIS!O$1:O$500,MATCH(D112,PIS!C$1:C$500,0)),5)="Gross",MIN(U112+V112,VLOOKUP("R700",TSC!B:C,2,0)*VLOOKUP("R101",TSC!B:C,2,0))*(VLOOKUP("T711",TSC!B:C,2,0)+VLOOKUP("T712",TSC!B:C,2,0))%,MIN(T112+V112,VLOOKUP("R700",TSC!B:C,2,0)*VLOOKUP("R101",TSC!B:C,2,0))*(VLOOKUP("T711",TSC!B:C,2,0)+VLOOKUP("T712",TSC!B:C,2,0)+VLOOKUP("R701",TSC!B:C,2,0))%),0)</f>
        <v/>
      </c>
      <c r="CS112">
        <f>IFERROR(IF(RIGHT(INDEX(PIS!O$1:O$500,MATCH(D112,PIS!C$1:C$500,0)),5)="Gross",MIN(U112+V112,VLOOKUP("R700",TSC!B:C,2,0)*VLOOKUP("R101",TSC!B:C,2,0))*(VLOOKUP("T714",TSC!B:C,2,0))%,MIN(T112+V112,VLOOKUP("R700",TSC!B:C,2,0)*VLOOKUP("R101",TSC!B:C,2,0))*(VLOOKUP("T704",TSC!B:C,2,0)+VLOOKUP("T714",TSC!B:C,2,0))%),0)</f>
        <v/>
      </c>
      <c r="CT112">
        <f>IFERROR(IF(RIGHT(INDEX(PIS!O$1:O$500,MATCH(D112,PIS!C$1:C$500,0)),5)="Gross",MIN(U112+V112,VLOOKUP("R700",TSC!B:C,2,0)*VLOOKUP("R101",TSC!B:C,2,0))*VLOOKUP("T705",TSC!B:C,2,0)%,MIN(T112+V112,VLOOKUP("R700",TSC!B:C,2,0)*VLOOKUP("R101",TSC!B:C,2,0))*VLOOKUP("T705",TSC!B:C,2,0)%),0)</f>
        <v/>
      </c>
      <c r="CU112">
        <f>IFERROR(IF(RIGHT(INDEX(PIS!O$1:O$500,MATCH(D112,PIS!C$1:C$500,0)),5)="Gross",MIN(U112+V112,VLOOKUP("R700",TSC!B:C,2,0)*VLOOKUP("R101",TSC!B:C,2,0))*(VLOOKUP("T713",TSC!B:C,2,0))%,MIN(T112+V112,VLOOKUP("R700",TSC!B:C,2,0)*VLOOKUP("R101",TSC!B:C,2,0))*(VLOOKUP("T713",TSC!B:C,2,0))%),0)</f>
        <v/>
      </c>
      <c r="CV112">
        <f>IFERROR(INDEX(ADJ!$A$1:$BZ$1000,MATCH(PAYROLL!D112,ADJ!A$1:A$500,0),MATCH(PAYROLL!CV$2,ADJ!$2:$2,0)),0)</f>
        <v/>
      </c>
      <c r="CW112">
        <f>IFERROR(INDEX(ADJ!$A$1:$BZ$1000,MATCH(PAYROLL!D112,ADJ!A$1:A$500,0),MATCH(PAYROLL!CW$2,ADJ!$2:$2,0)),0)</f>
        <v/>
      </c>
      <c r="CX112">
        <f>SUM(CR112:CW112)</f>
        <v/>
      </c>
      <c r="CY112">
        <f>ROUND(IF(CR112&gt;0,T112+V112*VLOOKUP("R202",TSC!$B$1:$C$500,2,0),0),0)</f>
        <v/>
      </c>
      <c r="CZ112">
        <f>IFERROR(INDEX(CSDA!D$1:D$500,MATCH($CZ$2,CSDA!C$1:C$500,0)),0)</f>
        <v/>
      </c>
      <c r="DA112">
        <f>ROUND(T112*0.7%,0)</f>
        <v/>
      </c>
      <c r="DB112">
        <f>ROUND(T112/12,0)</f>
        <v/>
      </c>
      <c r="DC112">
        <f ref="DC112" t="array">IFERROR(INDEX(CSDA!D$1:D$500,MATCH("Trích giữ"&amp;PAYROLL!DC$2,CSDA!A$1:A$500&amp;CSDA!C$1:C$500,0)),0)</f>
        <v/>
      </c>
      <c r="DD112">
        <f ref="DD112" t="array">IFERROR(INDEX(CSDA!D$1:D$500,MATCH("Trích giữ"&amp;PAYROLL!DD$2,CSDA!A$1:A$500&amp;CSDA!C$1:C$500,0)),0)</f>
        <v/>
      </c>
      <c r="DE112">
        <f ref="DE112" t="array">IFERROR(INDEX(CSDA!D$1:D$500,MATCH("Trích giữ"&amp;PAYROLL!DE$2,CSDA!A$1:A$500&amp;CSDA!C$1:C$500,0)),0)</f>
        <v/>
      </c>
      <c r="DF112">
        <f>IFERROR(INDEX(CSDA!D$1:D$500,MATCH(PAYROLL!DF$2,CSDA!C$1:C$500,0)),0)</f>
        <v/>
      </c>
      <c r="DG112">
        <f ref="DG112" t="array">IFERROR(INDEX(CSDA!D$1:D$500,MATCH("Trích giữ"&amp;PAYROLL!DG$2,CSDA!A$1:A$500&amp;CSDA!C$1:C$500,0)),0)</f>
        <v/>
      </c>
      <c r="DH112">
        <f>ROUND(T112/26,0)</f>
        <v/>
      </c>
      <c r="DI112">
        <f ref="DI112" t="array">IFERROR(INDEX(CSDA!D$1:D$500,MATCH("Trích giữ"&amp;PAYROLL!DI$2,CSDA!A$1:A$500&amp;CSDA!C$1:C$500,0)),0)</f>
        <v/>
      </c>
      <c r="DJ112">
        <f>IF(U112=0,T112*21.5%-BL112,0)</f>
        <v/>
      </c>
      <c r="DK112">
        <f ref="DK112" t="array">IFERROR(INDEX(CSDA!D$1:D$500,MATCH("Trích giữ"&amp;PAYROLL!DK$2,CSDA!A$1:A$500&amp;CSDA!C$1:C$500,0)),0)</f>
        <v/>
      </c>
      <c r="DL112">
        <f>IFERROR(INDEX(CSDA!D$1:D$500,MATCH(PAYROLL!DL$2,CSDA!C$1:C$500,0))/12,0)</f>
        <v/>
      </c>
      <c r="DM112">
        <f>SUM(DB112:DL112)</f>
        <v/>
      </c>
      <c r="DN112">
        <f>IFERROR(INDEX(ADJ!$A$1:$BZ$1000,MATCH(PAYROLL!D112,ADJ!A$1:A$500,0),MATCH(PAYROLL!DN$2,ADJ!$2:$2,0)),0)</f>
        <v/>
      </c>
      <c r="DO112">
        <f>IFERROR(SUM(BP112,DM112:DN112,CX112:DA112)-DT112,0)</f>
        <v/>
      </c>
      <c r="DP112">
        <f ref="DP112" t="array">SUM(BW112*IFERROR(INDEX(CSDA!D$1:D$500,MATCH(BW$2,CSDA!C$1:C$500,0)),0)%,CX112*IFERROR(INDEX(CSDA!D$1:D$500,MATCH(CX$2,CSDA!C$1:C$500,0)),0)%,DA112*IFERROR(INDEX(CSDA!D$1:D$500,MATCH(DA$2,CSDA!C$1:C$500,0)),0)%,DB112*IFERROR(INDEX(CSDA!D$1:D$500,MATCH(DB$2,CSDA!C$1:C$500,0)),0)%,DF112*IFERROR(INDEX(CSDA!D$1:D$500,MATCH("Phí dịch vụ"&amp;PAYROLL!DF$2,CSDA!A$1:A$500&amp;CSDA!C$1:C$500,0)),0)%,DC112*IFERROR(INDEX(CSDA!D$1:D$500,MATCH("Phí dịch vụ"&amp;PAYROLL!DC$2,CSDA!A$1:A$500&amp;CSDA!C$1:C$500,0)),0)%,DH112*IFERROR(INDEX(CSDA!D$1:D$500,MATCH("Phí dịch vụ"&amp;PAYROLL!DH$2,CSDA!A$1:A$500&amp;CSDA!C$1:C$500,0)),0)%,DJ112*IFERROR(INDEX(CSDA!D$1:D$500,MATCH("Phí dịch vụ"&amp;PAYROLL!DJ$2,CSDA!A$1:A$500&amp;CSDA!C$1:C$500,0)),0)%,BN112*IFERROR(INDEX(CSDA!D$1:D$500,MATCH(BN$2,CSDA!C$1:C$500,0)),0)%)-BN112*7%</f>
        <v/>
      </c>
      <c r="DQ112">
        <f>IFERROR(INDEX(ADJ!$A$1:$BZ$1000,MATCH(PAYROLL!D112,ADJ!A$1:A$500,0),MATCH(PAYROLL!DQ$2,ADJ!$2:$2,0)),0)</f>
        <v/>
      </c>
      <c r="DR112">
        <f>IFERROR(INDEX(ADJ!$A$1:$BZ$1000,MATCH(PAYROLL!D112,ADJ!A$1:A$500,0),MATCH(PAYROLL!DR$2,ADJ!$2:$2,0)),0)</f>
        <v/>
      </c>
      <c r="DS112">
        <f>SUM(DP112:DR112)</f>
        <v/>
      </c>
      <c r="DT112">
        <f>EK112</f>
        <v/>
      </c>
      <c r="DU112">
        <f>SUM(DO112:DR112)</f>
        <v/>
      </c>
      <c r="DV112">
        <f>ROUND(DU112*0.1,0)</f>
        <v/>
      </c>
      <c r="DW112">
        <f>DU112+DV112</f>
        <v/>
      </c>
      <c r="DZ112">
        <f>IFERROR(INDEX(ADJ!$A$1:$BZ$1000,MATCH(PAYROLL!$D112,ADJ!A$1:A$500,0),MATCH(PAYROLL!DZ$2,ADJ!$2:$2,0)),0)</f>
        <v/>
      </c>
      <c r="EA112">
        <f>IFERROR(INDEX(ADJ!$A$1:$BZ$1000,MATCH(PAYROLL!$D112,ADJ!A$1:A$500,0),MATCH(PAYROLL!EA$2,ADJ!$2:$2,0)),0)</f>
        <v/>
      </c>
      <c r="EB112">
        <f>IFERROR(INDEX(ADJ!$A$1:$BZ$1000,MATCH(PAYROLL!$D112,ADJ!A$1:A$500,0),MATCH(PAYROLL!EB$2,ADJ!$2:$2,0)),0)</f>
        <v/>
      </c>
      <c r="EC112">
        <f>IFERROR(INDEX(ADJ!$A$1:$BZ$1000,MATCH(PAYROLL!$D112,ADJ!A$1:A$500,0),MATCH(PAYROLL!EC$2,ADJ!$2:$2,0)),0)</f>
        <v/>
      </c>
      <c r="ED112">
        <f>IFERROR(INDEX(ADJ!$A$1:$BZ$1000,MATCH(PAYROLL!$D112,ADJ!A$1:A$500,0),MATCH(PAYROLL!ED$2,ADJ!$2:$2,0)),0)</f>
        <v/>
      </c>
      <c r="EE112">
        <f>IFERROR(INDEX(ADJ!$A$1:$BZ$1000,MATCH(PAYROLL!$D112,ADJ!A$1:A$500,0),MATCH(PAYROLL!EE$2,ADJ!$2:$2,0)),0)</f>
        <v/>
      </c>
      <c r="EF112">
        <f>IFERROR(INDEX(ADJ!$A$1:$BZ$1000,MATCH(PAYROLL!$D112,ADJ!A$1:A$500,0),MATCH(PAYROLL!EF$2,ADJ!$2:$2,0)),0)</f>
        <v/>
      </c>
      <c r="EG112">
        <f>IFERROR(INDEX(ADJ!$A$1:$BZ$1000,MATCH(PAYROLL!$D112,ADJ!A$1:A$500,0),MATCH(PAYROLL!EG$2,ADJ!$2:$2,0)),0)</f>
        <v/>
      </c>
      <c r="EH112">
        <f>IFERROR(INDEX(ADJ!$A$1:$BZ$1000,MATCH(PAYROLL!$D112,ADJ!A$1:A$500,0),MATCH(PAYROLL!EH$2,ADJ!$2:$2,0)),0)</f>
        <v/>
      </c>
      <c r="EI112">
        <f>IFERROR(INDEX(ADJ!$A$1:$BZ$1000,MATCH(PAYROLL!D112,ADJ!A$1:A$500,0),MATCH(PAYROLL!EI$2,ADJ!$2:$2,0)),0)</f>
        <v/>
      </c>
      <c r="EJ112">
        <f>IFERROR(INDEX(ADJ!$A$1:$BZ$1000,MATCH(PAYROLL!$D112,ADJ!A$1:A$500,0),MATCH(PAYROLL!EJ$2,ADJ!$2:$2,0)),0)</f>
        <v/>
      </c>
      <c r="EK112">
        <f>SUM(DZ112:EJ112)</f>
        <v/>
      </c>
    </row>
    <row r="113">
      <c r="A113" t="n">
        <v>111</v>
      </c>
      <c r="B113" t="inlineStr">
        <is>
          <t>Đinh Thị Hiều</t>
        </is>
      </c>
      <c r="D113" t="inlineStr">
        <is>
          <t>160419-01</t>
        </is>
      </c>
      <c r="S113">
        <f>IFERROR(INDEX(PIS!$A$1:$BZ$1000,MATCH($D113,PIS!C$1:C$500,0),MATCH("Lương CB tháng trước",PIS!$1:$1,0)),0)</f>
        <v/>
      </c>
      <c r="T113">
        <f>IFERROR(INDEX(PIS!$A$1:$BZ$1000,MATCH($D113,PIS!C$1:C$500,0),MATCH("Lương CB hiện tại",PIS!$1:$1,0)),0)</f>
        <v/>
      </c>
      <c r="U113">
        <f>IFERROR(INDEX(PIS!$A$1:$BZ$1000,MATCH($D113,PIS!C$1:C$500,0),MATCH("Lương đóng BHBB",PIS!$1:$1,0)),0)</f>
        <v/>
      </c>
      <c r="V113">
        <f>IFERROR(INDEX(PIS!$A$1:$BZ$1000,MATCH($D113,PIS!C$1:C$500,0),MATCH(V$2,PIS!$2:$2,0)),0)</f>
        <v/>
      </c>
      <c r="W113">
        <f>IFERROR(INDEX(PIS!$A$1:$BZ$1000,MATCH($D113,PIS!C$1:C$500,0),MATCH(W$2,PIS!$2:$2,0)),0)</f>
        <v/>
      </c>
      <c r="X113">
        <f>IFERROR(INDEX(PIS!$A$1:$BZ$1000,MATCH($D113,PIS!C$1:C$500,0),MATCH(X$2,PIS!$2:$2,0)),0)</f>
        <v/>
      </c>
      <c r="Y113">
        <f>IFERROR(INDEX(PIS!$A$1:$BZ$1000,MATCH($D113,PIS!C$1:C$500,0),MATCH(Y$2,PIS!$2:$2,0)),0)</f>
        <v/>
      </c>
      <c r="Z113">
        <f>IFERROR(INDEX(PIS!$A$1:$BZ$1000,MATCH($D113,PIS!C$1:C$500,0),MATCH(Z$2,PIS!$2:$2,0)),0)</f>
        <v/>
      </c>
      <c r="AA113">
        <f>IFERROR(INDEX(PIS!$A$1:$BZ$1000,MATCH($D113,PIS!C$1:C$500,0),MATCH(AA$2,PIS!$2:$2,0)),0)</f>
        <v/>
      </c>
      <c r="AB113">
        <f>IFERROR(INDEX(PIS!$A$1:$BZ$1000,MATCH($D113,PIS!C$1:C$500,0),MATCH(AB$2,PIS!$2:$2,0)),0)</f>
        <v/>
      </c>
      <c r="AC113">
        <f>SUM(V113:AB113)</f>
        <v/>
      </c>
      <c r="AD113">
        <f>IFERROR(INDEX(TIMESHEET!$A$1:$AI$5000,MATCH($D113,TIMESHEET!A$1:A$500,0),MATCH("T100",TIMESHEET!$2:$2,0))-2,0)</f>
        <v/>
      </c>
      <c r="AE113">
        <f>IFERROR(INDEX(TIMESHEET!$A$1:$AI$5000,MATCH($D113,TIMESHEET!A$1:A$500,0),MATCH("T202",TIMESHEET!$2:$2,0)),0)</f>
        <v/>
      </c>
      <c r="AF113">
        <f>IFERROR(INDEX(TIMESHEET!$A$1:$AI$5000,MATCH($D113,TIMESHEET!A$1:A$500,0),MATCH("T302",TIMESHEET!$2:$2,0)),0)</f>
        <v/>
      </c>
      <c r="AG113">
        <f>IFERROR(INDEX(TIMESHEET!$A$1:$AI$5000,MATCH($D113,TIMESHEET!A$1:A$500,0),MATCH("T406",TIMESHEET!$2:$2,0)),0)</f>
        <v/>
      </c>
      <c r="AH113">
        <f>AE113+AG113</f>
        <v/>
      </c>
      <c r="AI113">
        <f>IFERROR(INDEX(TIMESHEET!$A$1:$AI$5000,MATCH($D113,TIMESHEET!A$1:A$500,0),MATCH("T701",TIMESHEET!$2:$2,0)),0)</f>
        <v/>
      </c>
      <c r="AJ113">
        <f>IFERROR(INDEX(TIMESHEET!$A$1:$AI$5000,MATCH($D113,TIMESHEET!B$1:B$500,0),MATCH("T320",TIMESHEET!$2:$2,0)),0)</f>
        <v/>
      </c>
      <c r="AK113">
        <f>IFERROR(IF(LEFT(INDEX(PIS!O$1:O$500,MATCH(D113,PIS!C$1:C$500)),1)="M",T113/AD113*SUM(AE113:AG113),T113*AD113),0)</f>
        <v/>
      </c>
      <c r="AL113">
        <f>IFERROR(INDEX(ADJ!$A$1:$BZ$1000,MATCH(PAYROLL!D113,ADJ!A$1:A$500,0),MATCH(PAYROLL!AL$2,ADJ!$2:$2,0)),0)</f>
        <v/>
      </c>
      <c r="AM113">
        <f>SUM(AK113:AL113)</f>
        <v/>
      </c>
      <c r="AN113">
        <f>IFERROR(ROUND(V113/$AD113*$AH113,0),0)</f>
        <v/>
      </c>
      <c r="AO113">
        <f>IFERROR(ROUND(W113/$AD113*$AH113,0),0)</f>
        <v/>
      </c>
      <c r="AP113">
        <f>IFERROR(ROUND(X113/$AD113*$AE113,0),0)</f>
        <v/>
      </c>
      <c r="AQ113">
        <f>IFERROR(ROUND(Y113/$AD113*$AH113,0),0)</f>
        <v/>
      </c>
      <c r="AR113">
        <f>IFERROR(ROUND(Z113/$AD113*$AH113,0),0)</f>
        <v/>
      </c>
      <c r="AS113">
        <f>IFERROR(ROUND(AA113/$AD113*$AH113,0),0)</f>
        <v/>
      </c>
      <c r="AT113">
        <f>IFERROR(IF((AE113+AF113+AG113)&gt;13,AB113,ROUND(AB113/AD113*AH113,0)),0)</f>
        <v/>
      </c>
      <c r="AU113">
        <f>IFERROR(INDEX(ADJ!$A$1:$BZ$1000,MATCH(PAYROLL!D113,ADJ!A$1:A$500,0),MATCH(PAYROLL!AU$2,ADJ!$2:$2,0)),0)</f>
        <v/>
      </c>
      <c r="AV113">
        <f>ROUND(SUM(AN113:AU113),0)</f>
        <v/>
      </c>
      <c r="AW113">
        <f>IFERROR(INDEX(TIMESHEET!$A$1:$AI$5000,MATCH(PAYROLL!D113,TIMESHEET!A$1:A$500,0),MATCH("T620",TIMESHEET!$2:$2,0)),0)</f>
        <v/>
      </c>
      <c r="AX113">
        <f>IFERROR(INDEX(TIMESHEET!$A$1:$AI$5000,MATCH(PAYROLL!D113,TIMESHEET!A$1:A$500,0),MATCH("T601",TIMESHEET!$2:$2,0)),0)</f>
        <v/>
      </c>
      <c r="AY113">
        <f>IFERROR(INDEX(TIMESHEET!$A$1:$AI$5000,MATCH(PAYROLL!D113,TIMESHEET!A$1:A$500,0),MATCH("T602",TIMESHEET!$2:$2,0)),0)</f>
        <v/>
      </c>
      <c r="AZ113">
        <f>IFERROR(INDEX(TIMESHEET!$A$1:$AI$5000,MATCH(PAYROLL!D113,TIMESHEET!A$1:A$500,0),MATCH("T603",TIMESHEET!$2:$2,0)),0)</f>
        <v/>
      </c>
      <c r="BA113">
        <f>IFERROR(INDEX(TIMESHEET!$A$1:$AI$5000,MATCH(PAYROLL!D113,TIMESHEET!A$1:A$500,0),MATCH("T611",TIMESHEET!$2:$2,0)),0)</f>
        <v/>
      </c>
      <c r="BB113">
        <f>IFERROR(INDEX(TIMESHEET!$A$1:$AI$5000,MATCH(PAYROLL!D113,TIMESHEET!A$1:A$500,0),MATCH("T612",TIMESHEET!$2:$2,0)),0)</f>
        <v/>
      </c>
      <c r="BC113">
        <f>IFERROR(INDEX(TIMESHEET!$A$1:$AI$5000,MATCH(PAYROLL!D113,TIMESHEET!A$1:A$500,0),MATCH("T613",TIMESHEET!$2:$2,0)),0)</f>
        <v/>
      </c>
      <c r="BD113">
        <f>IFERROR(INDEX(TIMESHEET!$A$1:$AI$5000,MATCH(PAYROLL!D113,TIMESHEET!A$1:A$500,0),MATCH("T500",TIMESHEET!$2:$2,0)),0)</f>
        <v/>
      </c>
      <c r="BE113">
        <f>IFERROR(IF(LEFT(INDEX(PIS!O$1:O$500,MATCH(D113,PIS!C$1:C$500)),1)="M",T113/AD113/8*(AW113+AX113*1.5+AY113*2+AZ113*3+BA113*2.1+BB113*2.7+BC113*3.9+BD113*0.3),T113/8*(AW113+AX113*1.5+AY113*2+AZ113*3+BA113*2.1+BB113*2.7+BC113*3.9+BD113*0.3)),0)</f>
        <v/>
      </c>
      <c r="BF113">
        <f>IFERROR(INDEX(ADJ!$A$1:$BZ$1000,MATCH(PAYROLL!$D113,ADJ!A$1:A$500,0),MATCH(PAYROLL!BF$2,ADJ!$2:$2,0)),0)</f>
        <v/>
      </c>
      <c r="BG113">
        <f>IFERROR(INDEX(ADJ!$A$1:$BZ$1000,MATCH(PAYROLL!D113,ADJ!A$1:A$500,0),MATCH(PAYROLL!BG$2,ADJ!$2:$2,0)),0)</f>
        <v/>
      </c>
      <c r="BH113">
        <f>IFERROR(INDEX(ADJ!$A$1:$BZ$1000,MATCH(PAYROLL!D113,ADJ!A$1:A$500,0),MATCH(PAYROLL!BH$2,ADJ!$2:$2,0)),0)</f>
        <v/>
      </c>
      <c r="BI113">
        <f>IFERROR(INDEX(ADJ!$A$1:$BZ$1000,MATCH(PAYROLL!D113,ADJ!A$1:A$500,0),MATCH(PAYROLL!BI$2,ADJ!$2:$2,0)),0)</f>
        <v/>
      </c>
      <c r="BJ113">
        <f>IFERROR(INDEX(ADJ!$A$1:$BZ$1000,MATCH(PAYROLL!D113,ADJ!A$1:A$500,0),MATCH(PAYROLL!BJ$2,ADJ!$2:$2,0)),0)</f>
        <v/>
      </c>
      <c r="BK113">
        <f>SUM(BF113:BJ113)</f>
        <v/>
      </c>
      <c r="BL113">
        <f>IFERROR(INDEX(ADJ!$A$1:$BZ$1000,MATCH(PAYROLL!D113,ADJ!A$1:A$500,0),MATCH(PAYROLL!BL$2,ADJ!$2:$2,0)),0)</f>
        <v/>
      </c>
      <c r="BM113">
        <f>IFERROR(INDEX(ADJ!$A$1:$BZ$1000,MATCH(PAYROLL!D113,ADJ!A$1:A$500,0),MATCH(PAYROLL!BM$2,ADJ!$2:$2,0)),0)</f>
        <v/>
      </c>
      <c r="BN113">
        <f>IFERROR(INDEX(ADJ!$A$1:$BZ$1000,MATCH(PAYROLL!D113,ADJ!A$1:A$500,0),MATCH(PAYROLL!BN$2,ADJ!$2:$2,0)),0)</f>
        <v/>
      </c>
      <c r="BO113">
        <f>IFERROR(INDEX(ADJ!$A$1:$BZ$1000,MATCH(PAYROLL!D113,ADJ!A$1:A$500,0),MATCH(PAYROLL!BO$2,ADJ!$2:$2,0)),0)</f>
        <v/>
      </c>
      <c r="BP113">
        <f>SUM(AM113,AV113,BE113,BK113,BL113:BO113)</f>
        <v/>
      </c>
      <c r="BQ113">
        <f>BO113</f>
        <v/>
      </c>
      <c r="BR113">
        <f>IFERROR(ROUND(IF(LEFT(INDEX(PIS!O$1:O$500,MATCH(D113,PIS!C$1:C$500)),1)="D",T113/8*(BD113*0.3),IF(LEFT(INDEX(PIS!O$1:O$500,MATCH(D113,PIS!C$1:C$500)),1)="H",T113*($BD113*0.3),T113/$AD113/8*($BD113*0.3))),0),0)</f>
        <v/>
      </c>
      <c r="BS113">
        <f>IF(AP113&lt;1,0,MIN(AP113,730000))</f>
        <v/>
      </c>
      <c r="BT113">
        <f>IFERROR(ROUND((BE113-SUM(AW113:BC113)*T113/AD113/8),0)-BR113,0)</f>
        <v/>
      </c>
      <c r="BU113">
        <f>AO113</f>
        <v/>
      </c>
      <c r="BV113">
        <f>SUM(BQ113:BU113)</f>
        <v/>
      </c>
      <c r="BW113">
        <f>BP113-BV113</f>
        <v/>
      </c>
      <c r="BX113">
        <f>IFERROR(IF(RIGHT(INDEX(PIS!O$1:O$500,MATCH(D113,PIS!C$1:C$500)),5)="Gross",MIN(U113+V113,VLOOKUP("R700",TSC!B:C,2,0)*VLOOKUP("R101",TSC!B:C,2,0))*VLOOKUP("R701",TSC!B:C,2,0)%,0),0)</f>
        <v/>
      </c>
      <c r="BY113">
        <f>IFERROR(IF(RIGHT(INDEX(PIS!O$1:O$500,MATCH(D113,PIS!C$1:C$500)),5)="Gross",MIN(U113+V113,VLOOKUP("R700",TSC!B:C,2,0)*VLOOKUP("R101",TSC!B:C,2,0))*VLOOKUP("T704",TSC!B:C,2,0)%,0),0)</f>
        <v/>
      </c>
      <c r="BZ113">
        <f>IFERROR(IF(RIGHT(INDEX(PIS!O$1:O$500,MATCH(D113,PIS!C$1:C$500)),5)="Gross",MIN(U113+V113,VLOOKUP("R700",TSC!B:C,2,0)*VLOOKUP("1",TSC!F:G,2,0))*VLOOKUP("T705",TSC!B:C,2,0)%,0),0)</f>
        <v/>
      </c>
      <c r="CA113">
        <f>IFERROR(INDEX(ADJ!$A$1:$BZ$1000,MATCH(PAYROLL!D113,ADJ!A$1:A$500,0),MATCH(PAYROLL!CA$2,ADJ!$2:$2,0)),0)</f>
        <v/>
      </c>
      <c r="CB113">
        <f>IFERROR(INDEX(ADJ!$A$1:$BZ$1000,MATCH(PAYROLL!D113,ADJ!A$1:A$500,0),MATCH(PAYROLL!CB$2,ADJ!$2:$2,0)),0)</f>
        <v/>
      </c>
      <c r="CC113">
        <f>SUM(BX113:CB113)</f>
        <v/>
      </c>
      <c r="CD113">
        <f>IFERROR(INDEX(PIS!$A$1:$BZ$1000,MATCH(PAYROLL!D113,PIS!C$1:C$500,0),MATCH(PAYROLL!CD$1,PIS!$1:$1,0)),0)</f>
        <v/>
      </c>
      <c r="CE113">
        <f>IFERROR(IF(OR(INDEX(PIS!P$1:P$500,MATCH(D113,PIS!C$1:C$500,0))="LT2",INDEX(PIS!P$1:P$500,MATCH(D113,PIS!C$1:C$500,0))="P10"),0,SUM(CC113,CD113*VLOOKUP("R601",TSC!B:C,2,0),VLOOKUP("R602",TSC!B:C,2,0))),0)</f>
        <v/>
      </c>
      <c r="CF113">
        <f>MAX(BW113-CE113,0)</f>
        <v/>
      </c>
      <c r="CG113">
        <f>IFERROR(IF(OR(RIGHT(INDEX(PIS!P$1:P$500,MATCH(D113,PIS!C$1:C$500)),5)="P10",RIGHT(INDEX(PIS!P$1:P$500,MATCH(D113,PIS!C$1:C$500)),5)="CK"),0,IF(CF113&lt;=5000000,CF113*5%,IF(CF113&lt;=10000000,CF113*10%-250000,IF(CF113&lt;=18000000,CF113*15%-750000,IF(CF113&lt;=32000000,CF113*20%-1650000,IF(CF113&lt;=52000000,CF113*25%-3250000,IF(CF113&lt;=80000000,BH113*30%-5850000,CF113*35%-9850000))))))),0)</f>
        <v/>
      </c>
      <c r="CH113">
        <f>IFERROR(IF(OR(INDEX(PIS!P$1:P$500,MATCH(D113,PIS!C$1:C$500))="LT",INDEX(PIS!P$1:P$500,MATCH(D113,PIS!C$1:C$500))="CK"),0,IF(CF113&lt;2000000,0,CF113*10%)),0)</f>
        <v/>
      </c>
      <c r="CI113">
        <f>IFERROR(INDEX(ADJ!$A$1:$BZ$1000,MATCH(PAYROLL!D113,ADJ!A$1:A$500,0),MATCH(PAYROLL!CI$2,ADJ!$2:$2,0)),0)</f>
        <v/>
      </c>
      <c r="CJ113">
        <f>IFERROR(INDEX(ADJ!$A$1:$BZ$1000,MATCH(PAYROLL!D113,ADJ!A$1:A$500,0),MATCH(PAYROLL!CJ$2,ADJ!$2:$2,0)),0)</f>
        <v/>
      </c>
      <c r="CK113">
        <f>IFERROR(INDEX(ADJ!$A$1:$BZ$1000,MATCH(PAYROLL!D113,ADJ!A$1:A$500,0),MATCH(PAYROLL!CK$2,ADJ!$2:$2,0)),0)</f>
        <v/>
      </c>
      <c r="CL113">
        <f>SUM(CG113:CK113)</f>
        <v/>
      </c>
      <c r="CM113">
        <f>ROUND(SUM(CH113:CK113),0)</f>
        <v/>
      </c>
      <c r="CN113">
        <f>IFERROR(INDEX(CSDA!D$1:D$500,MATCH($CN$2,CSDA!C$1:C$500,0))*INDEX(PIS!V$1:V$500,MATCH(D113,PIS!C$1:C$500))+INDEX(ADJ!$A$1:$BZ$1000,MATCH(PAYROLL!D113,ADJ!A$1:A$500,0),MATCH(PAYROLL!CN$2,ADJ!$2:$2,0)),0)</f>
        <v/>
      </c>
      <c r="CO113">
        <f>IFERROR(INDEX(ADJ!$A$1:$BZ$1000,MATCH(PAYROLL!D113,ADJ!A$1:A$500,0),MATCH(PAYROLL!CO$2,ADJ!$2:$2,0)),0)</f>
        <v/>
      </c>
      <c r="CP113">
        <f>IFERROR(INDEX(ADJ!$A$1:$BZ$1000,MATCH(PAYROLL!D113,ADJ!A$1:A$500,0),MATCH(PAYROLL!CP$2,ADJ!$2:$2,0)),0)</f>
        <v/>
      </c>
      <c r="CQ113">
        <f>BP113-CL113-CI113-CM113-CN113-CO113-CP113-CC113</f>
        <v/>
      </c>
      <c r="CR113">
        <f>IFERROR(IF(RIGHT(INDEX(PIS!O$1:O$500,MATCH(D113,PIS!C$1:C$500,0)),5)="Gross",MIN(U113+V113,VLOOKUP("R700",TSC!B:C,2,0)*VLOOKUP("R101",TSC!B:C,2,0))*(VLOOKUP("T711",TSC!B:C,2,0)+VLOOKUP("T712",TSC!B:C,2,0))%,MIN(T113+V113,VLOOKUP("R700",TSC!B:C,2,0)*VLOOKUP("R101",TSC!B:C,2,0))*(VLOOKUP("T711",TSC!B:C,2,0)+VLOOKUP("T712",TSC!B:C,2,0)+VLOOKUP("R701",TSC!B:C,2,0))%),0)</f>
        <v/>
      </c>
      <c r="CS113">
        <f>IFERROR(IF(RIGHT(INDEX(PIS!O$1:O$500,MATCH(D113,PIS!C$1:C$500,0)),5)="Gross",MIN(U113+V113,VLOOKUP("R700",TSC!B:C,2,0)*VLOOKUP("R101",TSC!B:C,2,0))*(VLOOKUP("T714",TSC!B:C,2,0))%,MIN(T113+V113,VLOOKUP("R700",TSC!B:C,2,0)*VLOOKUP("R101",TSC!B:C,2,0))*(VLOOKUP("T704",TSC!B:C,2,0)+VLOOKUP("T714",TSC!B:C,2,0))%),0)</f>
        <v/>
      </c>
      <c r="CT113">
        <f>IFERROR(IF(RIGHT(INDEX(PIS!O$1:O$500,MATCH(D113,PIS!C$1:C$500,0)),5)="Gross",MIN(U113+V113,VLOOKUP("R700",TSC!B:C,2,0)*VLOOKUP("R101",TSC!B:C,2,0))*VLOOKUP("T705",TSC!B:C,2,0)%,MIN(T113+V113,VLOOKUP("R700",TSC!B:C,2,0)*VLOOKUP("R101",TSC!B:C,2,0))*VLOOKUP("T705",TSC!B:C,2,0)%),0)</f>
        <v/>
      </c>
      <c r="CU113">
        <f>IFERROR(IF(RIGHT(INDEX(PIS!O$1:O$500,MATCH(D113,PIS!C$1:C$500,0)),5)="Gross",MIN(U113+V113,VLOOKUP("R700",TSC!B:C,2,0)*VLOOKUP("R101",TSC!B:C,2,0))*(VLOOKUP("T713",TSC!B:C,2,0))%,MIN(T113+V113,VLOOKUP("R700",TSC!B:C,2,0)*VLOOKUP("R101",TSC!B:C,2,0))*(VLOOKUP("T713",TSC!B:C,2,0))%),0)</f>
        <v/>
      </c>
      <c r="CV113">
        <f>IFERROR(INDEX(ADJ!$A$1:$BZ$1000,MATCH(PAYROLL!D113,ADJ!A$1:A$500,0),MATCH(PAYROLL!CV$2,ADJ!$2:$2,0)),0)</f>
        <v/>
      </c>
      <c r="CW113">
        <f>IFERROR(INDEX(ADJ!$A$1:$BZ$1000,MATCH(PAYROLL!D113,ADJ!A$1:A$500,0),MATCH(PAYROLL!CW$2,ADJ!$2:$2,0)),0)</f>
        <v/>
      </c>
      <c r="CX113">
        <f>SUM(CR113:CW113)</f>
        <v/>
      </c>
      <c r="CY113">
        <f>ROUND(IF(CR113&gt;0,T113+V113*VLOOKUP("R202",TSC!$B$1:$C$500,2,0),0),0)</f>
        <v/>
      </c>
      <c r="CZ113">
        <f>IFERROR(INDEX(CSDA!D$1:D$500,MATCH($CZ$2,CSDA!C$1:C$500,0)),0)</f>
        <v/>
      </c>
      <c r="DA113">
        <f>ROUND(T113*0.7%,0)</f>
        <v/>
      </c>
      <c r="DB113">
        <f>ROUND(T113/12,0)</f>
        <v/>
      </c>
      <c r="DC113">
        <f ref="DC113" t="array">IFERROR(INDEX(CSDA!D$1:D$500,MATCH("Trích giữ"&amp;PAYROLL!DC$2,CSDA!A$1:A$500&amp;CSDA!C$1:C$500,0)),0)</f>
        <v/>
      </c>
      <c r="DD113">
        <f ref="DD113" t="array">IFERROR(INDEX(CSDA!D$1:D$500,MATCH("Trích giữ"&amp;PAYROLL!DD$2,CSDA!A$1:A$500&amp;CSDA!C$1:C$500,0)),0)</f>
        <v/>
      </c>
      <c r="DE113">
        <f ref="DE113" t="array">IFERROR(INDEX(CSDA!D$1:D$500,MATCH("Trích giữ"&amp;PAYROLL!DE$2,CSDA!A$1:A$500&amp;CSDA!C$1:C$500,0)),0)</f>
        <v/>
      </c>
      <c r="DF113">
        <f>IFERROR(INDEX(CSDA!D$1:D$500,MATCH(PAYROLL!DF$2,CSDA!C$1:C$500,0)),0)</f>
        <v/>
      </c>
      <c r="DG113">
        <f ref="DG113" t="array">IFERROR(INDEX(CSDA!D$1:D$500,MATCH("Trích giữ"&amp;PAYROLL!DG$2,CSDA!A$1:A$500&amp;CSDA!C$1:C$500,0)),0)</f>
        <v/>
      </c>
      <c r="DH113">
        <f>ROUND(T113/26,0)</f>
        <v/>
      </c>
      <c r="DI113">
        <f ref="DI113" t="array">IFERROR(INDEX(CSDA!D$1:D$500,MATCH("Trích giữ"&amp;PAYROLL!DI$2,CSDA!A$1:A$500&amp;CSDA!C$1:C$500,0)),0)</f>
        <v/>
      </c>
      <c r="DJ113">
        <f>IF(U113=0,T113*21.5%-BL113,0)</f>
        <v/>
      </c>
      <c r="DK113">
        <f ref="DK113" t="array">IFERROR(INDEX(CSDA!D$1:D$500,MATCH("Trích giữ"&amp;PAYROLL!DK$2,CSDA!A$1:A$500&amp;CSDA!C$1:C$500,0)),0)</f>
        <v/>
      </c>
      <c r="DL113">
        <f>IFERROR(INDEX(CSDA!D$1:D$500,MATCH(PAYROLL!DL$2,CSDA!C$1:C$500,0))/12,0)</f>
        <v/>
      </c>
      <c r="DM113">
        <f>SUM(DB113:DL113)</f>
        <v/>
      </c>
      <c r="DN113">
        <f>IFERROR(INDEX(ADJ!$A$1:$BZ$1000,MATCH(PAYROLL!D113,ADJ!A$1:A$500,0),MATCH(PAYROLL!DN$2,ADJ!$2:$2,0)),0)</f>
        <v/>
      </c>
      <c r="DO113">
        <f>IFERROR(SUM(BP113,DM113:DN113,CX113:DA113)-DT113,0)</f>
        <v/>
      </c>
      <c r="DP113">
        <f ref="DP113" t="array">SUM(BW113*IFERROR(INDEX(CSDA!D$1:D$500,MATCH(BW$2,CSDA!C$1:C$500,0)),0)%,CX113*IFERROR(INDEX(CSDA!D$1:D$500,MATCH(CX$2,CSDA!C$1:C$500,0)),0)%,DA113*IFERROR(INDEX(CSDA!D$1:D$500,MATCH(DA$2,CSDA!C$1:C$500,0)),0)%,DB113*IFERROR(INDEX(CSDA!D$1:D$500,MATCH(DB$2,CSDA!C$1:C$500,0)),0)%,DF113*IFERROR(INDEX(CSDA!D$1:D$500,MATCH("Phí dịch vụ"&amp;PAYROLL!DF$2,CSDA!A$1:A$500&amp;CSDA!C$1:C$500,0)),0)%,DC113*IFERROR(INDEX(CSDA!D$1:D$500,MATCH("Phí dịch vụ"&amp;PAYROLL!DC$2,CSDA!A$1:A$500&amp;CSDA!C$1:C$500,0)),0)%,DH113*IFERROR(INDEX(CSDA!D$1:D$500,MATCH("Phí dịch vụ"&amp;PAYROLL!DH$2,CSDA!A$1:A$500&amp;CSDA!C$1:C$500,0)),0)%,DJ113*IFERROR(INDEX(CSDA!D$1:D$500,MATCH("Phí dịch vụ"&amp;PAYROLL!DJ$2,CSDA!A$1:A$500&amp;CSDA!C$1:C$500,0)),0)%,BN113*IFERROR(INDEX(CSDA!D$1:D$500,MATCH(BN$2,CSDA!C$1:C$500,0)),0)%)-BN113*7%</f>
        <v/>
      </c>
      <c r="DQ113">
        <f>IFERROR(INDEX(ADJ!$A$1:$BZ$1000,MATCH(PAYROLL!D113,ADJ!A$1:A$500,0),MATCH(PAYROLL!DQ$2,ADJ!$2:$2,0)),0)</f>
        <v/>
      </c>
      <c r="DR113">
        <f>IFERROR(INDEX(ADJ!$A$1:$BZ$1000,MATCH(PAYROLL!D113,ADJ!A$1:A$500,0),MATCH(PAYROLL!DR$2,ADJ!$2:$2,0)),0)</f>
        <v/>
      </c>
      <c r="DS113">
        <f>SUM(DP113:DR113)</f>
        <v/>
      </c>
      <c r="DT113">
        <f>EK113</f>
        <v/>
      </c>
      <c r="DU113">
        <f>SUM(DO113:DR113)</f>
        <v/>
      </c>
      <c r="DV113">
        <f>ROUND(DU113*0.1,0)</f>
        <v/>
      </c>
      <c r="DW113">
        <f>DU113+DV113</f>
        <v/>
      </c>
      <c r="DZ113">
        <f>IFERROR(INDEX(ADJ!$A$1:$BZ$1000,MATCH(PAYROLL!$D113,ADJ!A$1:A$500,0),MATCH(PAYROLL!DZ$2,ADJ!$2:$2,0)),0)</f>
        <v/>
      </c>
      <c r="EA113">
        <f>IFERROR(INDEX(ADJ!$A$1:$BZ$1000,MATCH(PAYROLL!$D113,ADJ!A$1:A$500,0),MATCH(PAYROLL!EA$2,ADJ!$2:$2,0)),0)</f>
        <v/>
      </c>
      <c r="EB113">
        <f>IFERROR(INDEX(ADJ!$A$1:$BZ$1000,MATCH(PAYROLL!$D113,ADJ!A$1:A$500,0),MATCH(PAYROLL!EB$2,ADJ!$2:$2,0)),0)</f>
        <v/>
      </c>
      <c r="EC113">
        <f>IFERROR(INDEX(ADJ!$A$1:$BZ$1000,MATCH(PAYROLL!$D113,ADJ!A$1:A$500,0),MATCH(PAYROLL!EC$2,ADJ!$2:$2,0)),0)</f>
        <v/>
      </c>
      <c r="ED113">
        <f>IFERROR(INDEX(ADJ!$A$1:$BZ$1000,MATCH(PAYROLL!$D113,ADJ!A$1:A$500,0),MATCH(PAYROLL!ED$2,ADJ!$2:$2,0)),0)</f>
        <v/>
      </c>
      <c r="EE113">
        <f>IFERROR(INDEX(ADJ!$A$1:$BZ$1000,MATCH(PAYROLL!$D113,ADJ!A$1:A$500,0),MATCH(PAYROLL!EE$2,ADJ!$2:$2,0)),0)</f>
        <v/>
      </c>
      <c r="EF113">
        <f>IFERROR(INDEX(ADJ!$A$1:$BZ$1000,MATCH(PAYROLL!$D113,ADJ!A$1:A$500,0),MATCH(PAYROLL!EF$2,ADJ!$2:$2,0)),0)</f>
        <v/>
      </c>
      <c r="EG113">
        <f>IFERROR(INDEX(ADJ!$A$1:$BZ$1000,MATCH(PAYROLL!$D113,ADJ!A$1:A$500,0),MATCH(PAYROLL!EG$2,ADJ!$2:$2,0)),0)</f>
        <v/>
      </c>
      <c r="EH113">
        <f>IFERROR(INDEX(ADJ!$A$1:$BZ$1000,MATCH(PAYROLL!$D113,ADJ!A$1:A$500,0),MATCH(PAYROLL!EH$2,ADJ!$2:$2,0)),0)</f>
        <v/>
      </c>
      <c r="EI113">
        <f>IFERROR(INDEX(ADJ!$A$1:$BZ$1000,MATCH(PAYROLL!D113,ADJ!A$1:A$500,0),MATCH(PAYROLL!EI$2,ADJ!$2:$2,0)),0)</f>
        <v/>
      </c>
      <c r="EJ113">
        <f>IFERROR(INDEX(ADJ!$A$1:$BZ$1000,MATCH(PAYROLL!$D113,ADJ!A$1:A$500,0),MATCH(PAYROLL!EJ$2,ADJ!$2:$2,0)),0)</f>
        <v/>
      </c>
      <c r="EK113">
        <f>SUM(DZ113:EJ113)</f>
        <v/>
      </c>
    </row>
    <row r="114">
      <c r="A114" t="n">
        <v>112</v>
      </c>
      <c r="B114" t="inlineStr">
        <is>
          <t>Dương Văn Nghĩa</t>
        </is>
      </c>
      <c r="D114" t="inlineStr">
        <is>
          <t>150455-02</t>
        </is>
      </c>
      <c r="S114">
        <f>IFERROR(INDEX(PIS!$A$1:$BZ$1000,MATCH($D114,PIS!C$1:C$500,0),MATCH("Lương CB tháng trước",PIS!$1:$1,0)),0)</f>
        <v/>
      </c>
      <c r="T114">
        <f>IFERROR(INDEX(PIS!$A$1:$BZ$1000,MATCH($D114,PIS!C$1:C$500,0),MATCH("Lương CB hiện tại",PIS!$1:$1,0)),0)</f>
        <v/>
      </c>
      <c r="U114">
        <f>IFERROR(INDEX(PIS!$A$1:$BZ$1000,MATCH($D114,PIS!C$1:C$500,0),MATCH("Lương đóng BHBB",PIS!$1:$1,0)),0)</f>
        <v/>
      </c>
      <c r="V114">
        <f>IFERROR(INDEX(PIS!$A$1:$BZ$1000,MATCH($D114,PIS!C$1:C$500,0),MATCH(V$2,PIS!$2:$2,0)),0)</f>
        <v/>
      </c>
      <c r="W114">
        <f>IFERROR(INDEX(PIS!$A$1:$BZ$1000,MATCH($D114,PIS!C$1:C$500,0),MATCH(W$2,PIS!$2:$2,0)),0)</f>
        <v/>
      </c>
      <c r="X114">
        <f>IFERROR(INDEX(PIS!$A$1:$BZ$1000,MATCH($D114,PIS!C$1:C$500,0),MATCH(X$2,PIS!$2:$2,0)),0)</f>
        <v/>
      </c>
      <c r="Y114">
        <f>IFERROR(INDEX(PIS!$A$1:$BZ$1000,MATCH($D114,PIS!C$1:C$500,0),MATCH(Y$2,PIS!$2:$2,0)),0)</f>
        <v/>
      </c>
      <c r="Z114">
        <f>IFERROR(INDEX(PIS!$A$1:$BZ$1000,MATCH($D114,PIS!C$1:C$500,0),MATCH(Z$2,PIS!$2:$2,0)),0)</f>
        <v/>
      </c>
      <c r="AA114">
        <f>IFERROR(INDEX(PIS!$A$1:$BZ$1000,MATCH($D114,PIS!C$1:C$500,0),MATCH(AA$2,PIS!$2:$2,0)),0)</f>
        <v/>
      </c>
      <c r="AB114">
        <f>IFERROR(INDEX(PIS!$A$1:$BZ$1000,MATCH($D114,PIS!C$1:C$500,0),MATCH(AB$2,PIS!$2:$2,0)),0)</f>
        <v/>
      </c>
      <c r="AC114">
        <f>SUM(V114:AB114)</f>
        <v/>
      </c>
      <c r="AD114">
        <f>IFERROR(INDEX(TIMESHEET!$A$1:$AI$5000,MATCH($D114,TIMESHEET!A$1:A$500,0),MATCH("T100",TIMESHEET!$2:$2,0))-2,0)</f>
        <v/>
      </c>
      <c r="AE114">
        <f>IFERROR(INDEX(TIMESHEET!$A$1:$AI$5000,MATCH($D114,TIMESHEET!A$1:A$500,0),MATCH("T202",TIMESHEET!$2:$2,0)),0)</f>
        <v/>
      </c>
      <c r="AF114">
        <f>IFERROR(INDEX(TIMESHEET!$A$1:$AI$5000,MATCH($D114,TIMESHEET!A$1:A$500,0),MATCH("T302",TIMESHEET!$2:$2,0)),0)</f>
        <v/>
      </c>
      <c r="AG114">
        <f>IFERROR(INDEX(TIMESHEET!$A$1:$AI$5000,MATCH($D114,TIMESHEET!A$1:A$500,0),MATCH("T406",TIMESHEET!$2:$2,0)),0)</f>
        <v/>
      </c>
      <c r="AH114">
        <f>AE114+AG114</f>
        <v/>
      </c>
      <c r="AI114">
        <f>IFERROR(INDEX(TIMESHEET!$A$1:$AI$5000,MATCH($D114,TIMESHEET!A$1:A$500,0),MATCH("T701",TIMESHEET!$2:$2,0)),0)</f>
        <v/>
      </c>
      <c r="AJ114">
        <f>IFERROR(INDEX(TIMESHEET!$A$1:$AI$5000,MATCH($D114,TIMESHEET!B$1:B$500,0),MATCH("T320",TIMESHEET!$2:$2,0)),0)</f>
        <v/>
      </c>
      <c r="AK114">
        <f>IFERROR(IF(LEFT(INDEX(PIS!O$1:O$500,MATCH(D114,PIS!C$1:C$500)),1)="M",T114/AD114*SUM(AE114:AG114),T114*AD114),0)</f>
        <v/>
      </c>
      <c r="AL114">
        <f>IFERROR(INDEX(ADJ!$A$1:$BZ$1000,MATCH(PAYROLL!D114,ADJ!A$1:A$500,0),MATCH(PAYROLL!AL$2,ADJ!$2:$2,0)),0)</f>
        <v/>
      </c>
      <c r="AM114">
        <f>SUM(AK114:AL114)</f>
        <v/>
      </c>
      <c r="AN114">
        <f>IFERROR(ROUND(V114/$AD114*$AH114,0),0)</f>
        <v/>
      </c>
      <c r="AO114">
        <f>IFERROR(ROUND(W114/$AD114*$AH114,0),0)</f>
        <v/>
      </c>
      <c r="AP114">
        <f>IFERROR(ROUND(X114/$AD114*$AE114,0),0)</f>
        <v/>
      </c>
      <c r="AQ114">
        <f>IFERROR(ROUND(Y114/$AD114*$AH114,0),0)</f>
        <v/>
      </c>
      <c r="AR114">
        <f>IFERROR(ROUND(Z114/$AD114*$AH114,0),0)</f>
        <v/>
      </c>
      <c r="AS114">
        <f>IFERROR(ROUND(AA114/$AD114*$AH114,0),0)</f>
        <v/>
      </c>
      <c r="AT114">
        <f>IFERROR(IF((AE114+AF114+AG114)&gt;13,AB114,ROUND(AB114/AD114*AH114,0)),0)</f>
        <v/>
      </c>
      <c r="AU114">
        <f>IFERROR(INDEX(ADJ!$A$1:$BZ$1000,MATCH(PAYROLL!D114,ADJ!A$1:A$500,0),MATCH(PAYROLL!AU$2,ADJ!$2:$2,0)),0)</f>
        <v/>
      </c>
      <c r="AV114">
        <f>ROUND(SUM(AN114:AU114),0)</f>
        <v/>
      </c>
      <c r="AW114">
        <f>IFERROR(INDEX(TIMESHEET!$A$1:$AI$5000,MATCH(PAYROLL!D114,TIMESHEET!A$1:A$500,0),MATCH("T620",TIMESHEET!$2:$2,0)),0)</f>
        <v/>
      </c>
      <c r="AX114">
        <f>IFERROR(INDEX(TIMESHEET!$A$1:$AI$5000,MATCH(PAYROLL!D114,TIMESHEET!A$1:A$500,0),MATCH("T601",TIMESHEET!$2:$2,0)),0)</f>
        <v/>
      </c>
      <c r="AY114">
        <f>IFERROR(INDEX(TIMESHEET!$A$1:$AI$5000,MATCH(PAYROLL!D114,TIMESHEET!A$1:A$500,0),MATCH("T602",TIMESHEET!$2:$2,0)),0)</f>
        <v/>
      </c>
      <c r="AZ114">
        <f>IFERROR(INDEX(TIMESHEET!$A$1:$AI$5000,MATCH(PAYROLL!D114,TIMESHEET!A$1:A$500,0),MATCH("T603",TIMESHEET!$2:$2,0)),0)</f>
        <v/>
      </c>
      <c r="BA114">
        <f>IFERROR(INDEX(TIMESHEET!$A$1:$AI$5000,MATCH(PAYROLL!D114,TIMESHEET!A$1:A$500,0),MATCH("T611",TIMESHEET!$2:$2,0)),0)</f>
        <v/>
      </c>
      <c r="BB114">
        <f>IFERROR(INDEX(TIMESHEET!$A$1:$AI$5000,MATCH(PAYROLL!D114,TIMESHEET!A$1:A$500,0),MATCH("T612",TIMESHEET!$2:$2,0)),0)</f>
        <v/>
      </c>
      <c r="BC114">
        <f>IFERROR(INDEX(TIMESHEET!$A$1:$AI$5000,MATCH(PAYROLL!D114,TIMESHEET!A$1:A$500,0),MATCH("T613",TIMESHEET!$2:$2,0)),0)</f>
        <v/>
      </c>
      <c r="BD114">
        <f>IFERROR(INDEX(TIMESHEET!$A$1:$AI$5000,MATCH(PAYROLL!D114,TIMESHEET!A$1:A$500,0),MATCH("T500",TIMESHEET!$2:$2,0)),0)</f>
        <v/>
      </c>
      <c r="BE114">
        <f>IFERROR(IF(LEFT(INDEX(PIS!O$1:O$500,MATCH(D114,PIS!C$1:C$500)),1)="M",T114/AD114/8*(AW114+AX114*1.5+AY114*2+AZ114*3+BA114*2.1+BB114*2.7+BC114*3.9+BD114*0.3),T114/8*(AW114+AX114*1.5+AY114*2+AZ114*3+BA114*2.1+BB114*2.7+BC114*3.9+BD114*0.3)),0)</f>
        <v/>
      </c>
      <c r="BF114">
        <f>IFERROR(INDEX(ADJ!$A$1:$BZ$1000,MATCH(PAYROLL!$D114,ADJ!A$1:A$500,0),MATCH(PAYROLL!BF$2,ADJ!$2:$2,0)),0)</f>
        <v/>
      </c>
      <c r="BG114">
        <f>IFERROR(INDEX(ADJ!$A$1:$BZ$1000,MATCH(PAYROLL!D114,ADJ!A$1:A$500,0),MATCH(PAYROLL!BG$2,ADJ!$2:$2,0)),0)</f>
        <v/>
      </c>
      <c r="BH114">
        <f>IFERROR(INDEX(ADJ!$A$1:$BZ$1000,MATCH(PAYROLL!D114,ADJ!A$1:A$500,0),MATCH(PAYROLL!BH$2,ADJ!$2:$2,0)),0)</f>
        <v/>
      </c>
      <c r="BI114">
        <f>IFERROR(INDEX(ADJ!$A$1:$BZ$1000,MATCH(PAYROLL!D114,ADJ!A$1:A$500,0),MATCH(PAYROLL!BI$2,ADJ!$2:$2,0)),0)</f>
        <v/>
      </c>
      <c r="BJ114">
        <f>IFERROR(INDEX(ADJ!$A$1:$BZ$1000,MATCH(PAYROLL!D114,ADJ!A$1:A$500,0),MATCH(PAYROLL!BJ$2,ADJ!$2:$2,0)),0)</f>
        <v/>
      </c>
      <c r="BK114">
        <f>SUM(BF114:BJ114)</f>
        <v/>
      </c>
      <c r="BL114">
        <f>IFERROR(INDEX(ADJ!$A$1:$BZ$1000,MATCH(PAYROLL!D114,ADJ!A$1:A$500,0),MATCH(PAYROLL!BL$2,ADJ!$2:$2,0)),0)</f>
        <v/>
      </c>
      <c r="BM114">
        <f>IFERROR(INDEX(ADJ!$A$1:$BZ$1000,MATCH(PAYROLL!D114,ADJ!A$1:A$500,0),MATCH(PAYROLL!BM$2,ADJ!$2:$2,0)),0)</f>
        <v/>
      </c>
      <c r="BN114">
        <f>IFERROR(INDEX(ADJ!$A$1:$BZ$1000,MATCH(PAYROLL!D114,ADJ!A$1:A$500,0),MATCH(PAYROLL!BN$2,ADJ!$2:$2,0)),0)</f>
        <v/>
      </c>
      <c r="BO114">
        <f>IFERROR(INDEX(ADJ!$A$1:$BZ$1000,MATCH(PAYROLL!D114,ADJ!A$1:A$500,0),MATCH(PAYROLL!BO$2,ADJ!$2:$2,0)),0)</f>
        <v/>
      </c>
      <c r="BP114">
        <f>SUM(AM114,AV114,BE114,BK114,BL114:BO114)</f>
        <v/>
      </c>
      <c r="BQ114">
        <f>BO114</f>
        <v/>
      </c>
      <c r="BR114">
        <f>IFERROR(ROUND(IF(LEFT(INDEX(PIS!O$1:O$500,MATCH(D114,PIS!C$1:C$500)),1)="D",T114/8*(BD114*0.3),IF(LEFT(INDEX(PIS!O$1:O$500,MATCH(D114,PIS!C$1:C$500)),1)="H",T114*($BD114*0.3),T114/$AD114/8*($BD114*0.3))),0),0)</f>
        <v/>
      </c>
      <c r="BS114">
        <f>IF(AP114&lt;1,0,MIN(AP114,730000))</f>
        <v/>
      </c>
      <c r="BT114">
        <f>IFERROR(ROUND((BE114-SUM(AW114:BC114)*T114/AD114/8),0)-BR114,0)</f>
        <v/>
      </c>
      <c r="BU114">
        <f>AO114</f>
        <v/>
      </c>
      <c r="BV114">
        <f>SUM(BQ114:BU114)</f>
        <v/>
      </c>
      <c r="BW114">
        <f>BP114-BV114</f>
        <v/>
      </c>
      <c r="BX114">
        <f>IFERROR(IF(RIGHT(INDEX(PIS!O$1:O$500,MATCH(D114,PIS!C$1:C$500)),5)="Gross",MIN(U114+V114,VLOOKUP("R700",TSC!B:C,2,0)*VLOOKUP("R101",TSC!B:C,2,0))*VLOOKUP("R701",TSC!B:C,2,0)%,0),0)</f>
        <v/>
      </c>
      <c r="BY114">
        <f>IFERROR(IF(RIGHT(INDEX(PIS!O$1:O$500,MATCH(D114,PIS!C$1:C$500)),5)="Gross",MIN(U114+V114,VLOOKUP("R700",TSC!B:C,2,0)*VLOOKUP("R101",TSC!B:C,2,0))*VLOOKUP("T704",TSC!B:C,2,0)%,0),0)</f>
        <v/>
      </c>
      <c r="BZ114">
        <f>IFERROR(IF(RIGHT(INDEX(PIS!O$1:O$500,MATCH(D114,PIS!C$1:C$500)),5)="Gross",MIN(U114+V114,VLOOKUP("R700",TSC!B:C,2,0)*VLOOKUP("1",TSC!F:G,2,0))*VLOOKUP("T705",TSC!B:C,2,0)%,0),0)</f>
        <v/>
      </c>
      <c r="CA114">
        <f>IFERROR(INDEX(ADJ!$A$1:$BZ$1000,MATCH(PAYROLL!D114,ADJ!A$1:A$500,0),MATCH(PAYROLL!CA$2,ADJ!$2:$2,0)),0)</f>
        <v/>
      </c>
      <c r="CB114">
        <f>IFERROR(INDEX(ADJ!$A$1:$BZ$1000,MATCH(PAYROLL!D114,ADJ!A$1:A$500,0),MATCH(PAYROLL!CB$2,ADJ!$2:$2,0)),0)</f>
        <v/>
      </c>
      <c r="CC114">
        <f>SUM(BX114:CB114)</f>
        <v/>
      </c>
      <c r="CD114">
        <f>IFERROR(INDEX(PIS!$A$1:$BZ$1000,MATCH(PAYROLL!D114,PIS!C$1:C$500,0),MATCH(PAYROLL!CD$1,PIS!$1:$1,0)),0)</f>
        <v/>
      </c>
      <c r="CE114">
        <f>IFERROR(IF(OR(INDEX(PIS!P$1:P$500,MATCH(D114,PIS!C$1:C$500,0))="LT2",INDEX(PIS!P$1:P$500,MATCH(D114,PIS!C$1:C$500,0))="P10"),0,SUM(CC114,CD114*VLOOKUP("R601",TSC!B:C,2,0),VLOOKUP("R602",TSC!B:C,2,0))),0)</f>
        <v/>
      </c>
      <c r="CF114">
        <f>MAX(BW114-CE114,0)</f>
        <v/>
      </c>
      <c r="CG114">
        <f>IFERROR(IF(OR(RIGHT(INDEX(PIS!P$1:P$500,MATCH(D114,PIS!C$1:C$500)),5)="P10",RIGHT(INDEX(PIS!P$1:P$500,MATCH(D114,PIS!C$1:C$500)),5)="CK"),0,IF(CF114&lt;=5000000,CF114*5%,IF(CF114&lt;=10000000,CF114*10%-250000,IF(CF114&lt;=18000000,CF114*15%-750000,IF(CF114&lt;=32000000,CF114*20%-1650000,IF(CF114&lt;=52000000,CF114*25%-3250000,IF(CF114&lt;=80000000,BH114*30%-5850000,CF114*35%-9850000))))))),0)</f>
        <v/>
      </c>
      <c r="CH114">
        <f>IFERROR(IF(OR(INDEX(PIS!P$1:P$500,MATCH(D114,PIS!C$1:C$500))="LT",INDEX(PIS!P$1:P$500,MATCH(D114,PIS!C$1:C$500))="CK"),0,IF(CF114&lt;2000000,0,CF114*10%)),0)</f>
        <v/>
      </c>
      <c r="CI114">
        <f>IFERROR(INDEX(ADJ!$A$1:$BZ$1000,MATCH(PAYROLL!D114,ADJ!A$1:A$500,0),MATCH(PAYROLL!CI$2,ADJ!$2:$2,0)),0)</f>
        <v/>
      </c>
      <c r="CJ114">
        <f>IFERROR(INDEX(ADJ!$A$1:$BZ$1000,MATCH(PAYROLL!D114,ADJ!A$1:A$500,0),MATCH(PAYROLL!CJ$2,ADJ!$2:$2,0)),0)</f>
        <v/>
      </c>
      <c r="CK114">
        <f>IFERROR(INDEX(ADJ!$A$1:$BZ$1000,MATCH(PAYROLL!D114,ADJ!A$1:A$500,0),MATCH(PAYROLL!CK$2,ADJ!$2:$2,0)),0)</f>
        <v/>
      </c>
      <c r="CL114">
        <f>SUM(CG114:CK114)</f>
        <v/>
      </c>
      <c r="CM114">
        <f>ROUND(SUM(CH114:CK114),0)</f>
        <v/>
      </c>
      <c r="CN114">
        <f>IFERROR(INDEX(CSDA!D$1:D$500,MATCH($CN$2,CSDA!C$1:C$500,0))*INDEX(PIS!V$1:V$500,MATCH(D114,PIS!C$1:C$500))+INDEX(ADJ!$A$1:$BZ$1000,MATCH(PAYROLL!D114,ADJ!A$1:A$500,0),MATCH(PAYROLL!CN$2,ADJ!$2:$2,0)),0)</f>
        <v/>
      </c>
      <c r="CO114">
        <f>IFERROR(INDEX(ADJ!$A$1:$BZ$1000,MATCH(PAYROLL!D114,ADJ!A$1:A$500,0),MATCH(PAYROLL!CO$2,ADJ!$2:$2,0)),0)</f>
        <v/>
      </c>
      <c r="CP114">
        <f>IFERROR(INDEX(ADJ!$A$1:$BZ$1000,MATCH(PAYROLL!D114,ADJ!A$1:A$500,0),MATCH(PAYROLL!CP$2,ADJ!$2:$2,0)),0)</f>
        <v/>
      </c>
      <c r="CQ114">
        <f>BP114-CL114-CI114-CM114-CN114-CO114-CP114-CC114</f>
        <v/>
      </c>
      <c r="CR114">
        <f>IFERROR(IF(RIGHT(INDEX(PIS!O$1:O$500,MATCH(D114,PIS!C$1:C$500,0)),5)="Gross",MIN(U114+V114,VLOOKUP("R700",TSC!B:C,2,0)*VLOOKUP("R101",TSC!B:C,2,0))*(VLOOKUP("T711",TSC!B:C,2,0)+VLOOKUP("T712",TSC!B:C,2,0))%,MIN(T114+V114,VLOOKUP("R700",TSC!B:C,2,0)*VLOOKUP("R101",TSC!B:C,2,0))*(VLOOKUP("T711",TSC!B:C,2,0)+VLOOKUP("T712",TSC!B:C,2,0)+VLOOKUP("R701",TSC!B:C,2,0))%),0)</f>
        <v/>
      </c>
      <c r="CS114">
        <f>IFERROR(IF(RIGHT(INDEX(PIS!O$1:O$500,MATCH(D114,PIS!C$1:C$500,0)),5)="Gross",MIN(U114+V114,VLOOKUP("R700",TSC!B:C,2,0)*VLOOKUP("R101",TSC!B:C,2,0))*(VLOOKUP("T714",TSC!B:C,2,0))%,MIN(T114+V114,VLOOKUP("R700",TSC!B:C,2,0)*VLOOKUP("R101",TSC!B:C,2,0))*(VLOOKUP("T704",TSC!B:C,2,0)+VLOOKUP("T714",TSC!B:C,2,0))%),0)</f>
        <v/>
      </c>
      <c r="CT114">
        <f>IFERROR(IF(RIGHT(INDEX(PIS!O$1:O$500,MATCH(D114,PIS!C$1:C$500,0)),5)="Gross",MIN(U114+V114,VLOOKUP("R700",TSC!B:C,2,0)*VLOOKUP("R101",TSC!B:C,2,0))*VLOOKUP("T705",TSC!B:C,2,0)%,MIN(T114+V114,VLOOKUP("R700",TSC!B:C,2,0)*VLOOKUP("R101",TSC!B:C,2,0))*VLOOKUP("T705",TSC!B:C,2,0)%),0)</f>
        <v/>
      </c>
      <c r="CU114">
        <f>IFERROR(IF(RIGHT(INDEX(PIS!O$1:O$500,MATCH(D114,PIS!C$1:C$500,0)),5)="Gross",MIN(U114+V114,VLOOKUP("R700",TSC!B:C,2,0)*VLOOKUP("R101",TSC!B:C,2,0))*(VLOOKUP("T713",TSC!B:C,2,0))%,MIN(T114+V114,VLOOKUP("R700",TSC!B:C,2,0)*VLOOKUP("R101",TSC!B:C,2,0))*(VLOOKUP("T713",TSC!B:C,2,0))%),0)</f>
        <v/>
      </c>
      <c r="CV114">
        <f>IFERROR(INDEX(ADJ!$A$1:$BZ$1000,MATCH(PAYROLL!D114,ADJ!A$1:A$500,0),MATCH(PAYROLL!CV$2,ADJ!$2:$2,0)),0)</f>
        <v/>
      </c>
      <c r="CW114">
        <f>IFERROR(INDEX(ADJ!$A$1:$BZ$1000,MATCH(PAYROLL!D114,ADJ!A$1:A$500,0),MATCH(PAYROLL!CW$2,ADJ!$2:$2,0)),0)</f>
        <v/>
      </c>
      <c r="CX114">
        <f>SUM(CR114:CW114)</f>
        <v/>
      </c>
      <c r="CY114">
        <f>ROUND(IF(CR114&gt;0,T114+V114*VLOOKUP("R202",TSC!$B$1:$C$500,2,0),0),0)</f>
        <v/>
      </c>
      <c r="CZ114">
        <f>IFERROR(INDEX(CSDA!D$1:D$500,MATCH($CZ$2,CSDA!C$1:C$500,0)),0)</f>
        <v/>
      </c>
      <c r="DA114">
        <f>ROUND(T114*0.7%,0)</f>
        <v/>
      </c>
      <c r="DB114">
        <f>ROUND(T114/12,0)</f>
        <v/>
      </c>
      <c r="DC114">
        <f ref="DC114" t="array">IFERROR(INDEX(CSDA!D$1:D$500,MATCH("Trích giữ"&amp;PAYROLL!DC$2,CSDA!A$1:A$500&amp;CSDA!C$1:C$500,0)),0)</f>
        <v/>
      </c>
      <c r="DD114">
        <f ref="DD114" t="array">IFERROR(INDEX(CSDA!D$1:D$500,MATCH("Trích giữ"&amp;PAYROLL!DD$2,CSDA!A$1:A$500&amp;CSDA!C$1:C$500,0)),0)</f>
        <v/>
      </c>
      <c r="DE114">
        <f ref="DE114" t="array">IFERROR(INDEX(CSDA!D$1:D$500,MATCH("Trích giữ"&amp;PAYROLL!DE$2,CSDA!A$1:A$500&amp;CSDA!C$1:C$500,0)),0)</f>
        <v/>
      </c>
      <c r="DF114">
        <f>IFERROR(INDEX(CSDA!D$1:D$500,MATCH(PAYROLL!DF$2,CSDA!C$1:C$500,0)),0)</f>
        <v/>
      </c>
      <c r="DG114">
        <f ref="DG114" t="array">IFERROR(INDEX(CSDA!D$1:D$500,MATCH("Trích giữ"&amp;PAYROLL!DG$2,CSDA!A$1:A$500&amp;CSDA!C$1:C$500,0)),0)</f>
        <v/>
      </c>
      <c r="DH114">
        <f>ROUND(T114/26,0)</f>
        <v/>
      </c>
      <c r="DI114">
        <f ref="DI114" t="array">IFERROR(INDEX(CSDA!D$1:D$500,MATCH("Trích giữ"&amp;PAYROLL!DI$2,CSDA!A$1:A$500&amp;CSDA!C$1:C$500,0)),0)</f>
        <v/>
      </c>
      <c r="DJ114">
        <f>IF(U114=0,T114*21.5%-BL114,0)</f>
        <v/>
      </c>
      <c r="DK114">
        <f ref="DK114" t="array">IFERROR(INDEX(CSDA!D$1:D$500,MATCH("Trích giữ"&amp;PAYROLL!DK$2,CSDA!A$1:A$500&amp;CSDA!C$1:C$500,0)),0)</f>
        <v/>
      </c>
      <c r="DL114">
        <f>IFERROR(INDEX(CSDA!D$1:D$500,MATCH(PAYROLL!DL$2,CSDA!C$1:C$500,0))/12,0)</f>
        <v/>
      </c>
      <c r="DM114">
        <f>SUM(DB114:DL114)</f>
        <v/>
      </c>
      <c r="DN114">
        <f>IFERROR(INDEX(ADJ!$A$1:$BZ$1000,MATCH(PAYROLL!D114,ADJ!A$1:A$500,0),MATCH(PAYROLL!DN$2,ADJ!$2:$2,0)),0)</f>
        <v/>
      </c>
      <c r="DO114">
        <f>IFERROR(SUM(BP114,DM114:DN114,CX114:DA114)-DT114,0)</f>
        <v/>
      </c>
      <c r="DP114">
        <f ref="DP114" t="array">SUM(BW114*IFERROR(INDEX(CSDA!D$1:D$500,MATCH(BW$2,CSDA!C$1:C$500,0)),0)%,CX114*IFERROR(INDEX(CSDA!D$1:D$500,MATCH(CX$2,CSDA!C$1:C$500,0)),0)%,DA114*IFERROR(INDEX(CSDA!D$1:D$500,MATCH(DA$2,CSDA!C$1:C$500,0)),0)%,DB114*IFERROR(INDEX(CSDA!D$1:D$500,MATCH(DB$2,CSDA!C$1:C$500,0)),0)%,DF114*IFERROR(INDEX(CSDA!D$1:D$500,MATCH("Phí dịch vụ"&amp;PAYROLL!DF$2,CSDA!A$1:A$500&amp;CSDA!C$1:C$500,0)),0)%,DC114*IFERROR(INDEX(CSDA!D$1:D$500,MATCH("Phí dịch vụ"&amp;PAYROLL!DC$2,CSDA!A$1:A$500&amp;CSDA!C$1:C$500,0)),0)%,DH114*IFERROR(INDEX(CSDA!D$1:D$500,MATCH("Phí dịch vụ"&amp;PAYROLL!DH$2,CSDA!A$1:A$500&amp;CSDA!C$1:C$500,0)),0)%,DJ114*IFERROR(INDEX(CSDA!D$1:D$500,MATCH("Phí dịch vụ"&amp;PAYROLL!DJ$2,CSDA!A$1:A$500&amp;CSDA!C$1:C$500,0)),0)%,BN114*IFERROR(INDEX(CSDA!D$1:D$500,MATCH(BN$2,CSDA!C$1:C$500,0)),0)%)-BN114*7%</f>
        <v/>
      </c>
      <c r="DQ114">
        <f>IFERROR(INDEX(ADJ!$A$1:$BZ$1000,MATCH(PAYROLL!D114,ADJ!A$1:A$500,0),MATCH(PAYROLL!DQ$2,ADJ!$2:$2,0)),0)</f>
        <v/>
      </c>
      <c r="DR114">
        <f>IFERROR(INDEX(ADJ!$A$1:$BZ$1000,MATCH(PAYROLL!D114,ADJ!A$1:A$500,0),MATCH(PAYROLL!DR$2,ADJ!$2:$2,0)),0)</f>
        <v/>
      </c>
      <c r="DS114">
        <f>SUM(DP114:DR114)</f>
        <v/>
      </c>
      <c r="DT114">
        <f>EK114</f>
        <v/>
      </c>
      <c r="DU114">
        <f>SUM(DO114:DR114)</f>
        <v/>
      </c>
      <c r="DV114">
        <f>ROUND(DU114*0.1,0)</f>
        <v/>
      </c>
      <c r="DW114">
        <f>DU114+DV114</f>
        <v/>
      </c>
      <c r="DZ114">
        <f>IFERROR(INDEX(ADJ!$A$1:$BZ$1000,MATCH(PAYROLL!$D114,ADJ!A$1:A$500,0),MATCH(PAYROLL!DZ$2,ADJ!$2:$2,0)),0)</f>
        <v/>
      </c>
      <c r="EA114">
        <f>IFERROR(INDEX(ADJ!$A$1:$BZ$1000,MATCH(PAYROLL!$D114,ADJ!A$1:A$500,0),MATCH(PAYROLL!EA$2,ADJ!$2:$2,0)),0)</f>
        <v/>
      </c>
      <c r="EB114">
        <f>IFERROR(INDEX(ADJ!$A$1:$BZ$1000,MATCH(PAYROLL!$D114,ADJ!A$1:A$500,0),MATCH(PAYROLL!EB$2,ADJ!$2:$2,0)),0)</f>
        <v/>
      </c>
      <c r="EC114">
        <f>IFERROR(INDEX(ADJ!$A$1:$BZ$1000,MATCH(PAYROLL!$D114,ADJ!A$1:A$500,0),MATCH(PAYROLL!EC$2,ADJ!$2:$2,0)),0)</f>
        <v/>
      </c>
      <c r="ED114">
        <f>IFERROR(INDEX(ADJ!$A$1:$BZ$1000,MATCH(PAYROLL!$D114,ADJ!A$1:A$500,0),MATCH(PAYROLL!ED$2,ADJ!$2:$2,0)),0)</f>
        <v/>
      </c>
      <c r="EE114">
        <f>IFERROR(INDEX(ADJ!$A$1:$BZ$1000,MATCH(PAYROLL!$D114,ADJ!A$1:A$500,0),MATCH(PAYROLL!EE$2,ADJ!$2:$2,0)),0)</f>
        <v/>
      </c>
      <c r="EF114">
        <f>IFERROR(INDEX(ADJ!$A$1:$BZ$1000,MATCH(PAYROLL!$D114,ADJ!A$1:A$500,0),MATCH(PAYROLL!EF$2,ADJ!$2:$2,0)),0)</f>
        <v/>
      </c>
      <c r="EG114">
        <f>IFERROR(INDEX(ADJ!$A$1:$BZ$1000,MATCH(PAYROLL!$D114,ADJ!A$1:A$500,0),MATCH(PAYROLL!EG$2,ADJ!$2:$2,0)),0)</f>
        <v/>
      </c>
      <c r="EH114">
        <f>IFERROR(INDEX(ADJ!$A$1:$BZ$1000,MATCH(PAYROLL!$D114,ADJ!A$1:A$500,0),MATCH(PAYROLL!EH$2,ADJ!$2:$2,0)),0)</f>
        <v/>
      </c>
      <c r="EI114">
        <f>IFERROR(INDEX(ADJ!$A$1:$BZ$1000,MATCH(PAYROLL!D114,ADJ!A$1:A$500,0),MATCH(PAYROLL!EI$2,ADJ!$2:$2,0)),0)</f>
        <v/>
      </c>
      <c r="EJ114">
        <f>IFERROR(INDEX(ADJ!$A$1:$BZ$1000,MATCH(PAYROLL!$D114,ADJ!A$1:A$500,0),MATCH(PAYROLL!EJ$2,ADJ!$2:$2,0)),0)</f>
        <v/>
      </c>
      <c r="EK114">
        <f>SUM(DZ114:EJ114)</f>
        <v/>
      </c>
    </row>
    <row r="115">
      <c r="A115" t="n">
        <v>113</v>
      </c>
      <c r="B115" t="inlineStr">
        <is>
          <t>Nguyễn Tài Đức</t>
        </is>
      </c>
      <c r="D115" t="inlineStr">
        <is>
          <t>160422-02</t>
        </is>
      </c>
      <c r="S115">
        <f>IFERROR(INDEX(PIS!$A$1:$BZ$1000,MATCH($D115,PIS!C$1:C$500,0),MATCH("Lương CB tháng trước",PIS!$1:$1,0)),0)</f>
        <v/>
      </c>
      <c r="T115">
        <f>IFERROR(INDEX(PIS!$A$1:$BZ$1000,MATCH($D115,PIS!C$1:C$500,0),MATCH("Lương CB hiện tại",PIS!$1:$1,0)),0)</f>
        <v/>
      </c>
      <c r="U115">
        <f>IFERROR(INDEX(PIS!$A$1:$BZ$1000,MATCH($D115,PIS!C$1:C$500,0),MATCH("Lương đóng BHBB",PIS!$1:$1,0)),0)</f>
        <v/>
      </c>
      <c r="V115">
        <f>IFERROR(INDEX(PIS!$A$1:$BZ$1000,MATCH($D115,PIS!C$1:C$500,0),MATCH(V$2,PIS!$2:$2,0)),0)</f>
        <v/>
      </c>
      <c r="W115">
        <f>IFERROR(INDEX(PIS!$A$1:$BZ$1000,MATCH($D115,PIS!C$1:C$500,0),MATCH(W$2,PIS!$2:$2,0)),0)</f>
        <v/>
      </c>
      <c r="X115">
        <f>IFERROR(INDEX(PIS!$A$1:$BZ$1000,MATCH($D115,PIS!C$1:C$500,0),MATCH(X$2,PIS!$2:$2,0)),0)</f>
        <v/>
      </c>
      <c r="Y115">
        <f>IFERROR(INDEX(PIS!$A$1:$BZ$1000,MATCH($D115,PIS!C$1:C$500,0),MATCH(Y$2,PIS!$2:$2,0)),0)</f>
        <v/>
      </c>
      <c r="Z115">
        <f>IFERROR(INDEX(PIS!$A$1:$BZ$1000,MATCH($D115,PIS!C$1:C$500,0),MATCH(Z$2,PIS!$2:$2,0)),0)</f>
        <v/>
      </c>
      <c r="AA115">
        <f>IFERROR(INDEX(PIS!$A$1:$BZ$1000,MATCH($D115,PIS!C$1:C$500,0),MATCH(AA$2,PIS!$2:$2,0)),0)</f>
        <v/>
      </c>
      <c r="AB115">
        <f>IFERROR(INDEX(PIS!$A$1:$BZ$1000,MATCH($D115,PIS!C$1:C$500,0),MATCH(AB$2,PIS!$2:$2,0)),0)</f>
        <v/>
      </c>
      <c r="AC115">
        <f>SUM(V115:AB115)</f>
        <v/>
      </c>
      <c r="AD115">
        <f>IFERROR(INDEX(TIMESHEET!$A$1:$AI$5000,MATCH($D115,TIMESHEET!A$1:A$500,0),MATCH("T100",TIMESHEET!$2:$2,0))-2,0)</f>
        <v/>
      </c>
      <c r="AE115">
        <f>IFERROR(INDEX(TIMESHEET!$A$1:$AI$5000,MATCH($D115,TIMESHEET!A$1:A$500,0),MATCH("T202",TIMESHEET!$2:$2,0)),0)</f>
        <v/>
      </c>
      <c r="AF115">
        <f>IFERROR(INDEX(TIMESHEET!$A$1:$AI$5000,MATCH($D115,TIMESHEET!A$1:A$500,0),MATCH("T302",TIMESHEET!$2:$2,0)),0)</f>
        <v/>
      </c>
      <c r="AG115">
        <f>IFERROR(INDEX(TIMESHEET!$A$1:$AI$5000,MATCH($D115,TIMESHEET!A$1:A$500,0),MATCH("T406",TIMESHEET!$2:$2,0)),0)</f>
        <v/>
      </c>
      <c r="AH115">
        <f>AE115+AG115</f>
        <v/>
      </c>
      <c r="AI115">
        <f>IFERROR(INDEX(TIMESHEET!$A$1:$AI$5000,MATCH($D115,TIMESHEET!A$1:A$500,0),MATCH("T701",TIMESHEET!$2:$2,0)),0)</f>
        <v/>
      </c>
      <c r="AJ115">
        <f>IFERROR(INDEX(TIMESHEET!$A$1:$AI$5000,MATCH($D115,TIMESHEET!B$1:B$500,0),MATCH("T320",TIMESHEET!$2:$2,0)),0)</f>
        <v/>
      </c>
      <c r="AK115">
        <f>IFERROR(IF(LEFT(INDEX(PIS!O$1:O$500,MATCH(D115,PIS!C$1:C$500)),1)="M",T115/AD115*SUM(AE115:AG115),T115*AD115),0)</f>
        <v/>
      </c>
      <c r="AL115">
        <f>IFERROR(INDEX(ADJ!$A$1:$BZ$1000,MATCH(PAYROLL!D115,ADJ!A$1:A$500,0),MATCH(PAYROLL!AL$2,ADJ!$2:$2,0)),0)</f>
        <v/>
      </c>
      <c r="AM115">
        <f>SUM(AK115:AL115)</f>
        <v/>
      </c>
      <c r="AN115">
        <f>IFERROR(ROUND(V115/$AD115*$AH115,0),0)</f>
        <v/>
      </c>
      <c r="AO115">
        <f>IFERROR(ROUND(W115/$AD115*$AH115,0),0)</f>
        <v/>
      </c>
      <c r="AP115">
        <f>IFERROR(ROUND(X115/$AD115*$AE115,0),0)</f>
        <v/>
      </c>
      <c r="AQ115">
        <f>IFERROR(ROUND(Y115/$AD115*$AH115,0),0)</f>
        <v/>
      </c>
      <c r="AR115">
        <f>IFERROR(ROUND(Z115/$AD115*$AH115,0),0)</f>
        <v/>
      </c>
      <c r="AS115">
        <f>IFERROR(ROUND(AA115/$AD115*$AH115,0),0)</f>
        <v/>
      </c>
      <c r="AT115">
        <f>IFERROR(IF((AE115+AF115+AG115)&gt;13,AB115,ROUND(AB115/AD115*AH115,0)),0)</f>
        <v/>
      </c>
      <c r="AU115">
        <f>IFERROR(INDEX(ADJ!$A$1:$BZ$1000,MATCH(PAYROLL!D115,ADJ!A$1:A$500,0),MATCH(PAYROLL!AU$2,ADJ!$2:$2,0)),0)</f>
        <v/>
      </c>
      <c r="AV115">
        <f>ROUND(SUM(AN115:AU115),0)</f>
        <v/>
      </c>
      <c r="AW115">
        <f>IFERROR(INDEX(TIMESHEET!$A$1:$AI$5000,MATCH(PAYROLL!D115,TIMESHEET!A$1:A$500,0),MATCH("T620",TIMESHEET!$2:$2,0)),0)</f>
        <v/>
      </c>
      <c r="AX115">
        <f>IFERROR(INDEX(TIMESHEET!$A$1:$AI$5000,MATCH(PAYROLL!D115,TIMESHEET!A$1:A$500,0),MATCH("T601",TIMESHEET!$2:$2,0)),0)</f>
        <v/>
      </c>
      <c r="AY115">
        <f>IFERROR(INDEX(TIMESHEET!$A$1:$AI$5000,MATCH(PAYROLL!D115,TIMESHEET!A$1:A$500,0),MATCH("T602",TIMESHEET!$2:$2,0)),0)</f>
        <v/>
      </c>
      <c r="AZ115">
        <f>IFERROR(INDEX(TIMESHEET!$A$1:$AI$5000,MATCH(PAYROLL!D115,TIMESHEET!A$1:A$500,0),MATCH("T603",TIMESHEET!$2:$2,0)),0)</f>
        <v/>
      </c>
      <c r="BA115">
        <f>IFERROR(INDEX(TIMESHEET!$A$1:$AI$5000,MATCH(PAYROLL!D115,TIMESHEET!A$1:A$500,0),MATCH("T611",TIMESHEET!$2:$2,0)),0)</f>
        <v/>
      </c>
      <c r="BB115">
        <f>IFERROR(INDEX(TIMESHEET!$A$1:$AI$5000,MATCH(PAYROLL!D115,TIMESHEET!A$1:A$500,0),MATCH("T612",TIMESHEET!$2:$2,0)),0)</f>
        <v/>
      </c>
      <c r="BC115">
        <f>IFERROR(INDEX(TIMESHEET!$A$1:$AI$5000,MATCH(PAYROLL!D115,TIMESHEET!A$1:A$500,0),MATCH("T613",TIMESHEET!$2:$2,0)),0)</f>
        <v/>
      </c>
      <c r="BD115">
        <f>IFERROR(INDEX(TIMESHEET!$A$1:$AI$5000,MATCH(PAYROLL!D115,TIMESHEET!A$1:A$500,0),MATCH("T500",TIMESHEET!$2:$2,0)),0)</f>
        <v/>
      </c>
      <c r="BE115">
        <f>IFERROR(IF(LEFT(INDEX(PIS!O$1:O$500,MATCH(D115,PIS!C$1:C$500)),1)="M",T115/AD115/8*(AW115+AX115*1.5+AY115*2+AZ115*3+BA115*2.1+BB115*2.7+BC115*3.9+BD115*0.3),T115/8*(AW115+AX115*1.5+AY115*2+AZ115*3+BA115*2.1+BB115*2.7+BC115*3.9+BD115*0.3)),0)</f>
        <v/>
      </c>
      <c r="BF115">
        <f>IFERROR(INDEX(ADJ!$A$1:$BZ$1000,MATCH(PAYROLL!$D115,ADJ!A$1:A$500,0),MATCH(PAYROLL!BF$2,ADJ!$2:$2,0)),0)</f>
        <v/>
      </c>
      <c r="BG115">
        <f>IFERROR(INDEX(ADJ!$A$1:$BZ$1000,MATCH(PAYROLL!D115,ADJ!A$1:A$500,0),MATCH(PAYROLL!BG$2,ADJ!$2:$2,0)),0)</f>
        <v/>
      </c>
      <c r="BH115">
        <f>IFERROR(INDEX(ADJ!$A$1:$BZ$1000,MATCH(PAYROLL!D115,ADJ!A$1:A$500,0),MATCH(PAYROLL!BH$2,ADJ!$2:$2,0)),0)</f>
        <v/>
      </c>
      <c r="BI115">
        <f>IFERROR(INDEX(ADJ!$A$1:$BZ$1000,MATCH(PAYROLL!D115,ADJ!A$1:A$500,0),MATCH(PAYROLL!BI$2,ADJ!$2:$2,0)),0)</f>
        <v/>
      </c>
      <c r="BJ115">
        <f>IFERROR(INDEX(ADJ!$A$1:$BZ$1000,MATCH(PAYROLL!D115,ADJ!A$1:A$500,0),MATCH(PAYROLL!BJ$2,ADJ!$2:$2,0)),0)</f>
        <v/>
      </c>
      <c r="BK115">
        <f>SUM(BF115:BJ115)</f>
        <v/>
      </c>
      <c r="BL115">
        <f>IFERROR(INDEX(ADJ!$A$1:$BZ$1000,MATCH(PAYROLL!D115,ADJ!A$1:A$500,0),MATCH(PAYROLL!BL$2,ADJ!$2:$2,0)),0)</f>
        <v/>
      </c>
      <c r="BM115">
        <f>IFERROR(INDEX(ADJ!$A$1:$BZ$1000,MATCH(PAYROLL!D115,ADJ!A$1:A$500,0),MATCH(PAYROLL!BM$2,ADJ!$2:$2,0)),0)</f>
        <v/>
      </c>
      <c r="BN115">
        <f>IFERROR(INDEX(ADJ!$A$1:$BZ$1000,MATCH(PAYROLL!D115,ADJ!A$1:A$500,0),MATCH(PAYROLL!BN$2,ADJ!$2:$2,0)),0)</f>
        <v/>
      </c>
      <c r="BO115">
        <f>IFERROR(INDEX(ADJ!$A$1:$BZ$1000,MATCH(PAYROLL!D115,ADJ!A$1:A$500,0),MATCH(PAYROLL!BO$2,ADJ!$2:$2,0)),0)</f>
        <v/>
      </c>
      <c r="BP115">
        <f>SUM(AM115,AV115,BE115,BK115,BL115:BO115)</f>
        <v/>
      </c>
      <c r="BQ115">
        <f>BO115</f>
        <v/>
      </c>
      <c r="BR115">
        <f>IFERROR(ROUND(IF(LEFT(INDEX(PIS!O$1:O$500,MATCH(D115,PIS!C$1:C$500)),1)="D",T115/8*(BD115*0.3),IF(LEFT(INDEX(PIS!O$1:O$500,MATCH(D115,PIS!C$1:C$500)),1)="H",T115*($BD115*0.3),T115/$AD115/8*($BD115*0.3))),0),0)</f>
        <v/>
      </c>
      <c r="BS115">
        <f>IF(AP115&lt;1,0,MIN(AP115,730000))</f>
        <v/>
      </c>
      <c r="BT115">
        <f>IFERROR(ROUND((BE115-SUM(AW115:BC115)*T115/AD115/8),0)-BR115,0)</f>
        <v/>
      </c>
      <c r="BU115">
        <f>AO115</f>
        <v/>
      </c>
      <c r="BV115">
        <f>SUM(BQ115:BU115)</f>
        <v/>
      </c>
      <c r="BW115">
        <f>BP115-BV115</f>
        <v/>
      </c>
      <c r="BX115">
        <f>IFERROR(IF(RIGHT(INDEX(PIS!O$1:O$500,MATCH(D115,PIS!C$1:C$500)),5)="Gross",MIN(U115+V115,VLOOKUP("R700",TSC!B:C,2,0)*VLOOKUP("R101",TSC!B:C,2,0))*VLOOKUP("R701",TSC!B:C,2,0)%,0),0)</f>
        <v/>
      </c>
      <c r="BY115">
        <f>IFERROR(IF(RIGHT(INDEX(PIS!O$1:O$500,MATCH(D115,PIS!C$1:C$500)),5)="Gross",MIN(U115+V115,VLOOKUP("R700",TSC!B:C,2,0)*VLOOKUP("R101",TSC!B:C,2,0))*VLOOKUP("T704",TSC!B:C,2,0)%,0),0)</f>
        <v/>
      </c>
      <c r="BZ115">
        <f>IFERROR(IF(RIGHT(INDEX(PIS!O$1:O$500,MATCH(D115,PIS!C$1:C$500)),5)="Gross",MIN(U115+V115,VLOOKUP("R700",TSC!B:C,2,0)*VLOOKUP("1",TSC!F:G,2,0))*VLOOKUP("T705",TSC!B:C,2,0)%,0),0)</f>
        <v/>
      </c>
      <c r="CA115">
        <f>IFERROR(INDEX(ADJ!$A$1:$BZ$1000,MATCH(PAYROLL!D115,ADJ!A$1:A$500,0),MATCH(PAYROLL!CA$2,ADJ!$2:$2,0)),0)</f>
        <v/>
      </c>
      <c r="CB115">
        <f>IFERROR(INDEX(ADJ!$A$1:$BZ$1000,MATCH(PAYROLL!D115,ADJ!A$1:A$500,0),MATCH(PAYROLL!CB$2,ADJ!$2:$2,0)),0)</f>
        <v/>
      </c>
      <c r="CC115">
        <f>SUM(BX115:CB115)</f>
        <v/>
      </c>
      <c r="CD115">
        <f>IFERROR(INDEX(PIS!$A$1:$BZ$1000,MATCH(PAYROLL!D115,PIS!C$1:C$500,0),MATCH(PAYROLL!CD$1,PIS!$1:$1,0)),0)</f>
        <v/>
      </c>
      <c r="CE115">
        <f>IFERROR(IF(OR(INDEX(PIS!P$1:P$500,MATCH(D115,PIS!C$1:C$500,0))="LT2",INDEX(PIS!P$1:P$500,MATCH(D115,PIS!C$1:C$500,0))="P10"),0,SUM(CC115,CD115*VLOOKUP("R601",TSC!B:C,2,0),VLOOKUP("R602",TSC!B:C,2,0))),0)</f>
        <v/>
      </c>
      <c r="CF115">
        <f>MAX(BW115-CE115,0)</f>
        <v/>
      </c>
      <c r="CG115">
        <f>IFERROR(IF(OR(RIGHT(INDEX(PIS!P$1:P$500,MATCH(D115,PIS!C$1:C$500)),5)="P10",RIGHT(INDEX(PIS!P$1:P$500,MATCH(D115,PIS!C$1:C$500)),5)="CK"),0,IF(CF115&lt;=5000000,CF115*5%,IF(CF115&lt;=10000000,CF115*10%-250000,IF(CF115&lt;=18000000,CF115*15%-750000,IF(CF115&lt;=32000000,CF115*20%-1650000,IF(CF115&lt;=52000000,CF115*25%-3250000,IF(CF115&lt;=80000000,BH115*30%-5850000,CF115*35%-9850000))))))),0)</f>
        <v/>
      </c>
      <c r="CH115">
        <f>IFERROR(IF(OR(INDEX(PIS!P$1:P$500,MATCH(D115,PIS!C$1:C$500))="LT",INDEX(PIS!P$1:P$500,MATCH(D115,PIS!C$1:C$500))="CK"),0,IF(CF115&lt;2000000,0,CF115*10%)),0)</f>
        <v/>
      </c>
      <c r="CI115">
        <f>IFERROR(INDEX(ADJ!$A$1:$BZ$1000,MATCH(PAYROLL!D115,ADJ!A$1:A$500,0),MATCH(PAYROLL!CI$2,ADJ!$2:$2,0)),0)</f>
        <v/>
      </c>
      <c r="CJ115">
        <f>IFERROR(INDEX(ADJ!$A$1:$BZ$1000,MATCH(PAYROLL!D115,ADJ!A$1:A$500,0),MATCH(PAYROLL!CJ$2,ADJ!$2:$2,0)),0)</f>
        <v/>
      </c>
      <c r="CK115">
        <f>IFERROR(INDEX(ADJ!$A$1:$BZ$1000,MATCH(PAYROLL!D115,ADJ!A$1:A$500,0),MATCH(PAYROLL!CK$2,ADJ!$2:$2,0)),0)</f>
        <v/>
      </c>
      <c r="CL115">
        <f>SUM(CG115:CK115)</f>
        <v/>
      </c>
      <c r="CM115">
        <f>ROUND(SUM(CH115:CK115),0)</f>
        <v/>
      </c>
      <c r="CN115">
        <f>IFERROR(INDEX(CSDA!D$1:D$500,MATCH($CN$2,CSDA!C$1:C$500,0))*INDEX(PIS!V$1:V$500,MATCH(D115,PIS!C$1:C$500))+INDEX(ADJ!$A$1:$BZ$1000,MATCH(PAYROLL!D115,ADJ!A$1:A$500,0),MATCH(PAYROLL!CN$2,ADJ!$2:$2,0)),0)</f>
        <v/>
      </c>
      <c r="CO115">
        <f>IFERROR(INDEX(ADJ!$A$1:$BZ$1000,MATCH(PAYROLL!D115,ADJ!A$1:A$500,0),MATCH(PAYROLL!CO$2,ADJ!$2:$2,0)),0)</f>
        <v/>
      </c>
      <c r="CP115">
        <f>IFERROR(INDEX(ADJ!$A$1:$BZ$1000,MATCH(PAYROLL!D115,ADJ!A$1:A$500,0),MATCH(PAYROLL!CP$2,ADJ!$2:$2,0)),0)</f>
        <v/>
      </c>
      <c r="CQ115">
        <f>BP115-CL115-CI115-CM115-CN115-CO115-CP115-CC115</f>
        <v/>
      </c>
      <c r="CR115">
        <f>IFERROR(IF(RIGHT(INDEX(PIS!O$1:O$500,MATCH(D115,PIS!C$1:C$500,0)),5)="Gross",MIN(U115+V115,VLOOKUP("R700",TSC!B:C,2,0)*VLOOKUP("R101",TSC!B:C,2,0))*(VLOOKUP("T711",TSC!B:C,2,0)+VLOOKUP("T712",TSC!B:C,2,0))%,MIN(T115+V115,VLOOKUP("R700",TSC!B:C,2,0)*VLOOKUP("R101",TSC!B:C,2,0))*(VLOOKUP("T711",TSC!B:C,2,0)+VLOOKUP("T712",TSC!B:C,2,0)+VLOOKUP("R701",TSC!B:C,2,0))%),0)</f>
        <v/>
      </c>
      <c r="CS115">
        <f>IFERROR(IF(RIGHT(INDEX(PIS!O$1:O$500,MATCH(D115,PIS!C$1:C$500,0)),5)="Gross",MIN(U115+V115,VLOOKUP("R700",TSC!B:C,2,0)*VLOOKUP("R101",TSC!B:C,2,0))*(VLOOKUP("T714",TSC!B:C,2,0))%,MIN(T115+V115,VLOOKUP("R700",TSC!B:C,2,0)*VLOOKUP("R101",TSC!B:C,2,0))*(VLOOKUP("T704",TSC!B:C,2,0)+VLOOKUP("T714",TSC!B:C,2,0))%),0)</f>
        <v/>
      </c>
      <c r="CT115">
        <f>IFERROR(IF(RIGHT(INDEX(PIS!O$1:O$500,MATCH(D115,PIS!C$1:C$500,0)),5)="Gross",MIN(U115+V115,VLOOKUP("R700",TSC!B:C,2,0)*VLOOKUP("R101",TSC!B:C,2,0))*VLOOKUP("T705",TSC!B:C,2,0)%,MIN(T115+V115,VLOOKUP("R700",TSC!B:C,2,0)*VLOOKUP("R101",TSC!B:C,2,0))*VLOOKUP("T705",TSC!B:C,2,0)%),0)</f>
        <v/>
      </c>
      <c r="CU115">
        <f>IFERROR(IF(RIGHT(INDEX(PIS!O$1:O$500,MATCH(D115,PIS!C$1:C$500,0)),5)="Gross",MIN(U115+V115,VLOOKUP("R700",TSC!B:C,2,0)*VLOOKUP("R101",TSC!B:C,2,0))*(VLOOKUP("T713",TSC!B:C,2,0))%,MIN(T115+V115,VLOOKUP("R700",TSC!B:C,2,0)*VLOOKUP("R101",TSC!B:C,2,0))*(VLOOKUP("T713",TSC!B:C,2,0))%),0)</f>
        <v/>
      </c>
      <c r="CV115">
        <f>IFERROR(INDEX(ADJ!$A$1:$BZ$1000,MATCH(PAYROLL!D115,ADJ!A$1:A$500,0),MATCH(PAYROLL!CV$2,ADJ!$2:$2,0)),0)</f>
        <v/>
      </c>
      <c r="CW115">
        <f>IFERROR(INDEX(ADJ!$A$1:$BZ$1000,MATCH(PAYROLL!D115,ADJ!A$1:A$500,0),MATCH(PAYROLL!CW$2,ADJ!$2:$2,0)),0)</f>
        <v/>
      </c>
      <c r="CX115">
        <f>SUM(CR115:CW115)</f>
        <v/>
      </c>
      <c r="CY115">
        <f>ROUND(IF(CR115&gt;0,T115+V115*VLOOKUP("R202",TSC!$B$1:$C$500,2,0),0),0)</f>
        <v/>
      </c>
      <c r="CZ115">
        <f>IFERROR(INDEX(CSDA!D$1:D$500,MATCH($CZ$2,CSDA!C$1:C$500,0)),0)</f>
        <v/>
      </c>
      <c r="DA115">
        <f>ROUND(T115*0.7%,0)</f>
        <v/>
      </c>
      <c r="DB115">
        <f>ROUND(T115/12,0)</f>
        <v/>
      </c>
      <c r="DC115">
        <f ref="DC115" t="array">IFERROR(INDEX(CSDA!D$1:D$500,MATCH("Trích giữ"&amp;PAYROLL!DC$2,CSDA!A$1:A$500&amp;CSDA!C$1:C$500,0)),0)</f>
        <v/>
      </c>
      <c r="DD115">
        <f ref="DD115" t="array">IFERROR(INDEX(CSDA!D$1:D$500,MATCH("Trích giữ"&amp;PAYROLL!DD$2,CSDA!A$1:A$500&amp;CSDA!C$1:C$500,0)),0)</f>
        <v/>
      </c>
      <c r="DE115">
        <f ref="DE115" t="array">IFERROR(INDEX(CSDA!D$1:D$500,MATCH("Trích giữ"&amp;PAYROLL!DE$2,CSDA!A$1:A$500&amp;CSDA!C$1:C$500,0)),0)</f>
        <v/>
      </c>
      <c r="DF115">
        <f>IFERROR(INDEX(CSDA!D$1:D$500,MATCH(PAYROLL!DF$2,CSDA!C$1:C$500,0)),0)</f>
        <v/>
      </c>
      <c r="DG115">
        <f ref="DG115" t="array">IFERROR(INDEX(CSDA!D$1:D$500,MATCH("Trích giữ"&amp;PAYROLL!DG$2,CSDA!A$1:A$500&amp;CSDA!C$1:C$500,0)),0)</f>
        <v/>
      </c>
      <c r="DH115">
        <f>ROUND(T115/26,0)</f>
        <v/>
      </c>
      <c r="DI115">
        <f ref="DI115" t="array">IFERROR(INDEX(CSDA!D$1:D$500,MATCH("Trích giữ"&amp;PAYROLL!DI$2,CSDA!A$1:A$500&amp;CSDA!C$1:C$500,0)),0)</f>
        <v/>
      </c>
      <c r="DJ115">
        <f>IF(U115=0,T115*21.5%-BL115,0)</f>
        <v/>
      </c>
      <c r="DK115">
        <f ref="DK115" t="array">IFERROR(INDEX(CSDA!D$1:D$500,MATCH("Trích giữ"&amp;PAYROLL!DK$2,CSDA!A$1:A$500&amp;CSDA!C$1:C$500,0)),0)</f>
        <v/>
      </c>
      <c r="DL115">
        <f>IFERROR(INDEX(CSDA!D$1:D$500,MATCH(PAYROLL!DL$2,CSDA!C$1:C$500,0))/12,0)</f>
        <v/>
      </c>
      <c r="DM115">
        <f>SUM(DB115:DL115)</f>
        <v/>
      </c>
      <c r="DN115">
        <f>IFERROR(INDEX(ADJ!$A$1:$BZ$1000,MATCH(PAYROLL!D115,ADJ!A$1:A$500,0),MATCH(PAYROLL!DN$2,ADJ!$2:$2,0)),0)</f>
        <v/>
      </c>
      <c r="DO115">
        <f>IFERROR(SUM(BP115,DM115:DN115,CX115:DA115)-DT115,0)</f>
        <v/>
      </c>
      <c r="DP115">
        <f ref="DP115" t="array">SUM(BW115*IFERROR(INDEX(CSDA!D$1:D$500,MATCH(BW$2,CSDA!C$1:C$500,0)),0)%,CX115*IFERROR(INDEX(CSDA!D$1:D$500,MATCH(CX$2,CSDA!C$1:C$500,0)),0)%,DA115*IFERROR(INDEX(CSDA!D$1:D$500,MATCH(DA$2,CSDA!C$1:C$500,0)),0)%,DB115*IFERROR(INDEX(CSDA!D$1:D$500,MATCH(DB$2,CSDA!C$1:C$500,0)),0)%,DF115*IFERROR(INDEX(CSDA!D$1:D$500,MATCH("Phí dịch vụ"&amp;PAYROLL!DF$2,CSDA!A$1:A$500&amp;CSDA!C$1:C$500,0)),0)%,DC115*IFERROR(INDEX(CSDA!D$1:D$500,MATCH("Phí dịch vụ"&amp;PAYROLL!DC$2,CSDA!A$1:A$500&amp;CSDA!C$1:C$500,0)),0)%,DH115*IFERROR(INDEX(CSDA!D$1:D$500,MATCH("Phí dịch vụ"&amp;PAYROLL!DH$2,CSDA!A$1:A$500&amp;CSDA!C$1:C$500,0)),0)%,DJ115*IFERROR(INDEX(CSDA!D$1:D$500,MATCH("Phí dịch vụ"&amp;PAYROLL!DJ$2,CSDA!A$1:A$500&amp;CSDA!C$1:C$500,0)),0)%,BN115*IFERROR(INDEX(CSDA!D$1:D$500,MATCH(BN$2,CSDA!C$1:C$500,0)),0)%)-BN115*7%</f>
        <v/>
      </c>
      <c r="DQ115">
        <f>IFERROR(INDEX(ADJ!$A$1:$BZ$1000,MATCH(PAYROLL!D115,ADJ!A$1:A$500,0),MATCH(PAYROLL!DQ$2,ADJ!$2:$2,0)),0)</f>
        <v/>
      </c>
      <c r="DR115">
        <f>IFERROR(INDEX(ADJ!$A$1:$BZ$1000,MATCH(PAYROLL!D115,ADJ!A$1:A$500,0),MATCH(PAYROLL!DR$2,ADJ!$2:$2,0)),0)</f>
        <v/>
      </c>
      <c r="DS115">
        <f>SUM(DP115:DR115)</f>
        <v/>
      </c>
      <c r="DT115">
        <f>EK115</f>
        <v/>
      </c>
      <c r="DU115">
        <f>SUM(DO115:DR115)</f>
        <v/>
      </c>
      <c r="DV115">
        <f>ROUND(DU115*0.1,0)</f>
        <v/>
      </c>
      <c r="DW115">
        <f>DU115+DV115</f>
        <v/>
      </c>
      <c r="DZ115">
        <f>IFERROR(INDEX(ADJ!$A$1:$BZ$1000,MATCH(PAYROLL!$D115,ADJ!A$1:A$500,0),MATCH(PAYROLL!DZ$2,ADJ!$2:$2,0)),0)</f>
        <v/>
      </c>
      <c r="EA115">
        <f>IFERROR(INDEX(ADJ!$A$1:$BZ$1000,MATCH(PAYROLL!$D115,ADJ!A$1:A$500,0),MATCH(PAYROLL!EA$2,ADJ!$2:$2,0)),0)</f>
        <v/>
      </c>
      <c r="EB115">
        <f>IFERROR(INDEX(ADJ!$A$1:$BZ$1000,MATCH(PAYROLL!$D115,ADJ!A$1:A$500,0),MATCH(PAYROLL!EB$2,ADJ!$2:$2,0)),0)</f>
        <v/>
      </c>
      <c r="EC115">
        <f>IFERROR(INDEX(ADJ!$A$1:$BZ$1000,MATCH(PAYROLL!$D115,ADJ!A$1:A$500,0),MATCH(PAYROLL!EC$2,ADJ!$2:$2,0)),0)</f>
        <v/>
      </c>
      <c r="ED115">
        <f>IFERROR(INDEX(ADJ!$A$1:$BZ$1000,MATCH(PAYROLL!$D115,ADJ!A$1:A$500,0),MATCH(PAYROLL!ED$2,ADJ!$2:$2,0)),0)</f>
        <v/>
      </c>
      <c r="EE115">
        <f>IFERROR(INDEX(ADJ!$A$1:$BZ$1000,MATCH(PAYROLL!$D115,ADJ!A$1:A$500,0),MATCH(PAYROLL!EE$2,ADJ!$2:$2,0)),0)</f>
        <v/>
      </c>
      <c r="EF115">
        <f>IFERROR(INDEX(ADJ!$A$1:$BZ$1000,MATCH(PAYROLL!$D115,ADJ!A$1:A$500,0),MATCH(PAYROLL!EF$2,ADJ!$2:$2,0)),0)</f>
        <v/>
      </c>
      <c r="EG115">
        <f>IFERROR(INDEX(ADJ!$A$1:$BZ$1000,MATCH(PAYROLL!$D115,ADJ!A$1:A$500,0),MATCH(PAYROLL!EG$2,ADJ!$2:$2,0)),0)</f>
        <v/>
      </c>
      <c r="EH115">
        <f>IFERROR(INDEX(ADJ!$A$1:$BZ$1000,MATCH(PAYROLL!$D115,ADJ!A$1:A$500,0),MATCH(PAYROLL!EH$2,ADJ!$2:$2,0)),0)</f>
        <v/>
      </c>
      <c r="EI115">
        <f>IFERROR(INDEX(ADJ!$A$1:$BZ$1000,MATCH(PAYROLL!D115,ADJ!A$1:A$500,0),MATCH(PAYROLL!EI$2,ADJ!$2:$2,0)),0)</f>
        <v/>
      </c>
      <c r="EJ115">
        <f>IFERROR(INDEX(ADJ!$A$1:$BZ$1000,MATCH(PAYROLL!$D115,ADJ!A$1:A$500,0),MATCH(PAYROLL!EJ$2,ADJ!$2:$2,0)),0)</f>
        <v/>
      </c>
      <c r="EK115">
        <f>SUM(DZ115:EJ115)</f>
        <v/>
      </c>
    </row>
    <row r="116">
      <c r="A116" t="n">
        <v>114</v>
      </c>
      <c r="B116" t="inlineStr">
        <is>
          <t>Lê Thị Khánh Linh</t>
        </is>
      </c>
      <c r="D116" t="inlineStr">
        <is>
          <t>160436-01</t>
        </is>
      </c>
      <c r="S116">
        <f>IFERROR(INDEX(PIS!$A$1:$BZ$1000,MATCH($D116,PIS!C$1:C$500,0),MATCH("Lương CB tháng trước",PIS!$1:$1,0)),0)</f>
        <v/>
      </c>
      <c r="T116">
        <f>IFERROR(INDEX(PIS!$A$1:$BZ$1000,MATCH($D116,PIS!C$1:C$500,0),MATCH("Lương CB hiện tại",PIS!$1:$1,0)),0)</f>
        <v/>
      </c>
      <c r="U116">
        <f>IFERROR(INDEX(PIS!$A$1:$BZ$1000,MATCH($D116,PIS!C$1:C$500,0),MATCH("Lương đóng BHBB",PIS!$1:$1,0)),0)</f>
        <v/>
      </c>
      <c r="V116">
        <f>IFERROR(INDEX(PIS!$A$1:$BZ$1000,MATCH($D116,PIS!C$1:C$500,0),MATCH(V$2,PIS!$2:$2,0)),0)</f>
        <v/>
      </c>
      <c r="W116">
        <f>IFERROR(INDEX(PIS!$A$1:$BZ$1000,MATCH($D116,PIS!C$1:C$500,0),MATCH(W$2,PIS!$2:$2,0)),0)</f>
        <v/>
      </c>
      <c r="X116">
        <f>IFERROR(INDEX(PIS!$A$1:$BZ$1000,MATCH($D116,PIS!C$1:C$500,0),MATCH(X$2,PIS!$2:$2,0)),0)</f>
        <v/>
      </c>
      <c r="Y116">
        <f>IFERROR(INDEX(PIS!$A$1:$BZ$1000,MATCH($D116,PIS!C$1:C$500,0),MATCH(Y$2,PIS!$2:$2,0)),0)</f>
        <v/>
      </c>
      <c r="Z116">
        <f>IFERROR(INDEX(PIS!$A$1:$BZ$1000,MATCH($D116,PIS!C$1:C$500,0),MATCH(Z$2,PIS!$2:$2,0)),0)</f>
        <v/>
      </c>
      <c r="AA116">
        <f>IFERROR(INDEX(PIS!$A$1:$BZ$1000,MATCH($D116,PIS!C$1:C$500,0),MATCH(AA$2,PIS!$2:$2,0)),0)</f>
        <v/>
      </c>
      <c r="AB116">
        <f>IFERROR(INDEX(PIS!$A$1:$BZ$1000,MATCH($D116,PIS!C$1:C$500,0),MATCH(AB$2,PIS!$2:$2,0)),0)</f>
        <v/>
      </c>
      <c r="AC116">
        <f>SUM(V116:AB116)</f>
        <v/>
      </c>
      <c r="AD116">
        <f>IFERROR(INDEX(TIMESHEET!$A$1:$AI$5000,MATCH($D116,TIMESHEET!A$1:A$500,0),MATCH("T100",TIMESHEET!$2:$2,0))-2,0)</f>
        <v/>
      </c>
      <c r="AE116">
        <f>IFERROR(INDEX(TIMESHEET!$A$1:$AI$5000,MATCH($D116,TIMESHEET!A$1:A$500,0),MATCH("T202",TIMESHEET!$2:$2,0)),0)</f>
        <v/>
      </c>
      <c r="AF116">
        <f>IFERROR(INDEX(TIMESHEET!$A$1:$AI$5000,MATCH($D116,TIMESHEET!A$1:A$500,0),MATCH("T302",TIMESHEET!$2:$2,0)),0)</f>
        <v/>
      </c>
      <c r="AG116">
        <f>IFERROR(INDEX(TIMESHEET!$A$1:$AI$5000,MATCH($D116,TIMESHEET!A$1:A$500,0),MATCH("T406",TIMESHEET!$2:$2,0)),0)</f>
        <v/>
      </c>
      <c r="AH116">
        <f>AE116+AG116</f>
        <v/>
      </c>
      <c r="AI116">
        <f>IFERROR(INDEX(TIMESHEET!$A$1:$AI$5000,MATCH($D116,TIMESHEET!A$1:A$500,0),MATCH("T701",TIMESHEET!$2:$2,0)),0)</f>
        <v/>
      </c>
      <c r="AJ116">
        <f>IFERROR(INDEX(TIMESHEET!$A$1:$AI$5000,MATCH($D116,TIMESHEET!B$1:B$500,0),MATCH("T320",TIMESHEET!$2:$2,0)),0)</f>
        <v/>
      </c>
      <c r="AK116">
        <f>IFERROR(IF(LEFT(INDEX(PIS!O$1:O$500,MATCH(D116,PIS!C$1:C$500)),1)="M",T116/AD116*SUM(AE116:AG116),T116*AD116),0)</f>
        <v/>
      </c>
      <c r="AL116">
        <f>IFERROR(INDEX(ADJ!$A$1:$BZ$1000,MATCH(PAYROLL!D116,ADJ!A$1:A$500,0),MATCH(PAYROLL!AL$2,ADJ!$2:$2,0)),0)</f>
        <v/>
      </c>
      <c r="AM116">
        <f>SUM(AK116:AL116)</f>
        <v/>
      </c>
      <c r="AN116">
        <f>IFERROR(ROUND(V116/$AD116*$AH116,0),0)</f>
        <v/>
      </c>
      <c r="AO116">
        <f>IFERROR(ROUND(W116/$AD116*$AH116,0),0)</f>
        <v/>
      </c>
      <c r="AP116">
        <f>IFERROR(ROUND(X116/$AD116*$AE116,0),0)</f>
        <v/>
      </c>
      <c r="AQ116">
        <f>IFERROR(ROUND(Y116/$AD116*$AH116,0),0)</f>
        <v/>
      </c>
      <c r="AR116">
        <f>IFERROR(ROUND(Z116/$AD116*$AH116,0),0)</f>
        <v/>
      </c>
      <c r="AS116">
        <f>IFERROR(ROUND(AA116/$AD116*$AH116,0),0)</f>
        <v/>
      </c>
      <c r="AT116">
        <f>IFERROR(IF((AE116+AF116+AG116)&gt;13,AB116,ROUND(AB116/AD116*AH116,0)),0)</f>
        <v/>
      </c>
      <c r="AU116">
        <f>IFERROR(INDEX(ADJ!$A$1:$BZ$1000,MATCH(PAYROLL!D116,ADJ!A$1:A$500,0),MATCH(PAYROLL!AU$2,ADJ!$2:$2,0)),0)</f>
        <v/>
      </c>
      <c r="AV116">
        <f>ROUND(SUM(AN116:AU116),0)</f>
        <v/>
      </c>
      <c r="AW116">
        <f>IFERROR(INDEX(TIMESHEET!$A$1:$AI$5000,MATCH(PAYROLL!D116,TIMESHEET!A$1:A$500,0),MATCH("T620",TIMESHEET!$2:$2,0)),0)</f>
        <v/>
      </c>
      <c r="AX116">
        <f>IFERROR(INDEX(TIMESHEET!$A$1:$AI$5000,MATCH(PAYROLL!D116,TIMESHEET!A$1:A$500,0),MATCH("T601",TIMESHEET!$2:$2,0)),0)</f>
        <v/>
      </c>
      <c r="AY116">
        <f>IFERROR(INDEX(TIMESHEET!$A$1:$AI$5000,MATCH(PAYROLL!D116,TIMESHEET!A$1:A$500,0),MATCH("T602",TIMESHEET!$2:$2,0)),0)</f>
        <v/>
      </c>
      <c r="AZ116">
        <f>IFERROR(INDEX(TIMESHEET!$A$1:$AI$5000,MATCH(PAYROLL!D116,TIMESHEET!A$1:A$500,0),MATCH("T603",TIMESHEET!$2:$2,0)),0)</f>
        <v/>
      </c>
      <c r="BA116">
        <f>IFERROR(INDEX(TIMESHEET!$A$1:$AI$5000,MATCH(PAYROLL!D116,TIMESHEET!A$1:A$500,0),MATCH("T611",TIMESHEET!$2:$2,0)),0)</f>
        <v/>
      </c>
      <c r="BB116">
        <f>IFERROR(INDEX(TIMESHEET!$A$1:$AI$5000,MATCH(PAYROLL!D116,TIMESHEET!A$1:A$500,0),MATCH("T612",TIMESHEET!$2:$2,0)),0)</f>
        <v/>
      </c>
      <c r="BC116">
        <f>IFERROR(INDEX(TIMESHEET!$A$1:$AI$5000,MATCH(PAYROLL!D116,TIMESHEET!A$1:A$500,0),MATCH("T613",TIMESHEET!$2:$2,0)),0)</f>
        <v/>
      </c>
      <c r="BD116">
        <f>IFERROR(INDEX(TIMESHEET!$A$1:$AI$5000,MATCH(PAYROLL!D116,TIMESHEET!A$1:A$500,0),MATCH("T500",TIMESHEET!$2:$2,0)),0)</f>
        <v/>
      </c>
      <c r="BE116">
        <f>IFERROR(IF(LEFT(INDEX(PIS!O$1:O$500,MATCH(D116,PIS!C$1:C$500)),1)="M",T116/AD116/8*(AW116+AX116*1.5+AY116*2+AZ116*3+BA116*2.1+BB116*2.7+BC116*3.9+BD116*0.3),T116/8*(AW116+AX116*1.5+AY116*2+AZ116*3+BA116*2.1+BB116*2.7+BC116*3.9+BD116*0.3)),0)</f>
        <v/>
      </c>
      <c r="BF116">
        <f>IFERROR(INDEX(ADJ!$A$1:$BZ$1000,MATCH(PAYROLL!$D116,ADJ!A$1:A$500,0),MATCH(PAYROLL!BF$2,ADJ!$2:$2,0)),0)</f>
        <v/>
      </c>
      <c r="BG116">
        <f>IFERROR(INDEX(ADJ!$A$1:$BZ$1000,MATCH(PAYROLL!D116,ADJ!A$1:A$500,0),MATCH(PAYROLL!BG$2,ADJ!$2:$2,0)),0)</f>
        <v/>
      </c>
      <c r="BH116">
        <f>IFERROR(INDEX(ADJ!$A$1:$BZ$1000,MATCH(PAYROLL!D116,ADJ!A$1:A$500,0),MATCH(PAYROLL!BH$2,ADJ!$2:$2,0)),0)</f>
        <v/>
      </c>
      <c r="BI116">
        <f>IFERROR(INDEX(ADJ!$A$1:$BZ$1000,MATCH(PAYROLL!D116,ADJ!A$1:A$500,0),MATCH(PAYROLL!BI$2,ADJ!$2:$2,0)),0)</f>
        <v/>
      </c>
      <c r="BJ116">
        <f>IFERROR(INDEX(ADJ!$A$1:$BZ$1000,MATCH(PAYROLL!D116,ADJ!A$1:A$500,0),MATCH(PAYROLL!BJ$2,ADJ!$2:$2,0)),0)</f>
        <v/>
      </c>
      <c r="BK116">
        <f>SUM(BF116:BJ116)</f>
        <v/>
      </c>
      <c r="BL116">
        <f>IFERROR(INDEX(ADJ!$A$1:$BZ$1000,MATCH(PAYROLL!D116,ADJ!A$1:A$500,0),MATCH(PAYROLL!BL$2,ADJ!$2:$2,0)),0)</f>
        <v/>
      </c>
      <c r="BM116">
        <f>IFERROR(INDEX(ADJ!$A$1:$BZ$1000,MATCH(PAYROLL!D116,ADJ!A$1:A$500,0),MATCH(PAYROLL!BM$2,ADJ!$2:$2,0)),0)</f>
        <v/>
      </c>
      <c r="BN116">
        <f>IFERROR(INDEX(ADJ!$A$1:$BZ$1000,MATCH(PAYROLL!D116,ADJ!A$1:A$500,0),MATCH(PAYROLL!BN$2,ADJ!$2:$2,0)),0)</f>
        <v/>
      </c>
      <c r="BO116">
        <f>IFERROR(INDEX(ADJ!$A$1:$BZ$1000,MATCH(PAYROLL!D116,ADJ!A$1:A$500,0),MATCH(PAYROLL!BO$2,ADJ!$2:$2,0)),0)</f>
        <v/>
      </c>
      <c r="BP116">
        <f>SUM(AM116,AV116,BE116,BK116,BL116:BO116)</f>
        <v/>
      </c>
      <c r="BQ116">
        <f>BO116</f>
        <v/>
      </c>
      <c r="BR116">
        <f>IFERROR(ROUND(IF(LEFT(INDEX(PIS!O$1:O$500,MATCH(D116,PIS!C$1:C$500)),1)="D",T116/8*(BD116*0.3),IF(LEFT(INDEX(PIS!O$1:O$500,MATCH(D116,PIS!C$1:C$500)),1)="H",T116*($BD116*0.3),T116/$AD116/8*($BD116*0.3))),0),0)</f>
        <v/>
      </c>
      <c r="BS116">
        <f>IF(AP116&lt;1,0,MIN(AP116,730000))</f>
        <v/>
      </c>
      <c r="BT116">
        <f>IFERROR(ROUND((BE116-SUM(AW116:BC116)*T116/AD116/8),0)-BR116,0)</f>
        <v/>
      </c>
      <c r="BU116">
        <f>AO116</f>
        <v/>
      </c>
      <c r="BV116">
        <f>SUM(BQ116:BU116)</f>
        <v/>
      </c>
      <c r="BW116">
        <f>BP116-BV116</f>
        <v/>
      </c>
      <c r="BX116">
        <f>IFERROR(IF(RIGHT(INDEX(PIS!O$1:O$500,MATCH(D116,PIS!C$1:C$500)),5)="Gross",MIN(U116+V116,VLOOKUP("R700",TSC!B:C,2,0)*VLOOKUP("R101",TSC!B:C,2,0))*VLOOKUP("R701",TSC!B:C,2,0)%,0),0)</f>
        <v/>
      </c>
      <c r="BY116">
        <f>IFERROR(IF(RIGHT(INDEX(PIS!O$1:O$500,MATCH(D116,PIS!C$1:C$500)),5)="Gross",MIN(U116+V116,VLOOKUP("R700",TSC!B:C,2,0)*VLOOKUP("R101",TSC!B:C,2,0))*VLOOKUP("T704",TSC!B:C,2,0)%,0),0)</f>
        <v/>
      </c>
      <c r="BZ116">
        <f>IFERROR(IF(RIGHT(INDEX(PIS!O$1:O$500,MATCH(D116,PIS!C$1:C$500)),5)="Gross",MIN(U116+V116,VLOOKUP("R700",TSC!B:C,2,0)*VLOOKUP("1",TSC!F:G,2,0))*VLOOKUP("T705",TSC!B:C,2,0)%,0),0)</f>
        <v/>
      </c>
      <c r="CA116">
        <f>IFERROR(INDEX(ADJ!$A$1:$BZ$1000,MATCH(PAYROLL!D116,ADJ!A$1:A$500,0),MATCH(PAYROLL!CA$2,ADJ!$2:$2,0)),0)</f>
        <v/>
      </c>
      <c r="CB116">
        <f>IFERROR(INDEX(ADJ!$A$1:$BZ$1000,MATCH(PAYROLL!D116,ADJ!A$1:A$500,0),MATCH(PAYROLL!CB$2,ADJ!$2:$2,0)),0)</f>
        <v/>
      </c>
      <c r="CC116">
        <f>SUM(BX116:CB116)</f>
        <v/>
      </c>
      <c r="CD116">
        <f>IFERROR(INDEX(PIS!$A$1:$BZ$1000,MATCH(PAYROLL!D116,PIS!C$1:C$500,0),MATCH(PAYROLL!CD$1,PIS!$1:$1,0)),0)</f>
        <v/>
      </c>
      <c r="CE116">
        <f>IFERROR(IF(OR(INDEX(PIS!P$1:P$500,MATCH(D116,PIS!C$1:C$500,0))="LT2",INDEX(PIS!P$1:P$500,MATCH(D116,PIS!C$1:C$500,0))="P10"),0,SUM(CC116,CD116*VLOOKUP("R601",TSC!B:C,2,0),VLOOKUP("R602",TSC!B:C,2,0))),0)</f>
        <v/>
      </c>
      <c r="CF116">
        <f>MAX(BW116-CE116,0)</f>
        <v/>
      </c>
      <c r="CG116">
        <f>IFERROR(IF(OR(RIGHT(INDEX(PIS!P$1:P$500,MATCH(D116,PIS!C$1:C$500)),5)="P10",RIGHT(INDEX(PIS!P$1:P$500,MATCH(D116,PIS!C$1:C$500)),5)="CK"),0,IF(CF116&lt;=5000000,CF116*5%,IF(CF116&lt;=10000000,CF116*10%-250000,IF(CF116&lt;=18000000,CF116*15%-750000,IF(CF116&lt;=32000000,CF116*20%-1650000,IF(CF116&lt;=52000000,CF116*25%-3250000,IF(CF116&lt;=80000000,BH116*30%-5850000,CF116*35%-9850000))))))),0)</f>
        <v/>
      </c>
      <c r="CH116">
        <f>IFERROR(IF(OR(INDEX(PIS!P$1:P$500,MATCH(D116,PIS!C$1:C$500))="LT",INDEX(PIS!P$1:P$500,MATCH(D116,PIS!C$1:C$500))="CK"),0,IF(CF116&lt;2000000,0,CF116*10%)),0)</f>
        <v/>
      </c>
      <c r="CI116">
        <f>IFERROR(INDEX(ADJ!$A$1:$BZ$1000,MATCH(PAYROLL!D116,ADJ!A$1:A$500,0),MATCH(PAYROLL!CI$2,ADJ!$2:$2,0)),0)</f>
        <v/>
      </c>
      <c r="CJ116">
        <f>IFERROR(INDEX(ADJ!$A$1:$BZ$1000,MATCH(PAYROLL!D116,ADJ!A$1:A$500,0),MATCH(PAYROLL!CJ$2,ADJ!$2:$2,0)),0)</f>
        <v/>
      </c>
      <c r="CK116">
        <f>IFERROR(INDEX(ADJ!$A$1:$BZ$1000,MATCH(PAYROLL!D116,ADJ!A$1:A$500,0),MATCH(PAYROLL!CK$2,ADJ!$2:$2,0)),0)</f>
        <v/>
      </c>
      <c r="CL116">
        <f>SUM(CG116:CK116)</f>
        <v/>
      </c>
      <c r="CM116">
        <f>ROUND(SUM(CH116:CK116),0)</f>
        <v/>
      </c>
      <c r="CN116">
        <f>IFERROR(INDEX(CSDA!D$1:D$500,MATCH($CN$2,CSDA!C$1:C$500,0))*INDEX(PIS!V$1:V$500,MATCH(D116,PIS!C$1:C$500))+INDEX(ADJ!$A$1:$BZ$1000,MATCH(PAYROLL!D116,ADJ!A$1:A$500,0),MATCH(PAYROLL!CN$2,ADJ!$2:$2,0)),0)</f>
        <v/>
      </c>
      <c r="CO116">
        <f>IFERROR(INDEX(ADJ!$A$1:$BZ$1000,MATCH(PAYROLL!D116,ADJ!A$1:A$500,0),MATCH(PAYROLL!CO$2,ADJ!$2:$2,0)),0)</f>
        <v/>
      </c>
      <c r="CP116">
        <f>IFERROR(INDEX(ADJ!$A$1:$BZ$1000,MATCH(PAYROLL!D116,ADJ!A$1:A$500,0),MATCH(PAYROLL!CP$2,ADJ!$2:$2,0)),0)</f>
        <v/>
      </c>
      <c r="CQ116">
        <f>BP116-CL116-CI116-CM116-CN116-CO116-CP116-CC116</f>
        <v/>
      </c>
      <c r="CR116">
        <f>IFERROR(IF(RIGHT(INDEX(PIS!O$1:O$500,MATCH(D116,PIS!C$1:C$500,0)),5)="Gross",MIN(U116+V116,VLOOKUP("R700",TSC!B:C,2,0)*VLOOKUP("R101",TSC!B:C,2,0))*(VLOOKUP("T711",TSC!B:C,2,0)+VLOOKUP("T712",TSC!B:C,2,0))%,MIN(T116+V116,VLOOKUP("R700",TSC!B:C,2,0)*VLOOKUP("R101",TSC!B:C,2,0))*(VLOOKUP("T711",TSC!B:C,2,0)+VLOOKUP("T712",TSC!B:C,2,0)+VLOOKUP("R701",TSC!B:C,2,0))%),0)</f>
        <v/>
      </c>
      <c r="CS116">
        <f>IFERROR(IF(RIGHT(INDEX(PIS!O$1:O$500,MATCH(D116,PIS!C$1:C$500,0)),5)="Gross",MIN(U116+V116,VLOOKUP("R700",TSC!B:C,2,0)*VLOOKUP("R101",TSC!B:C,2,0))*(VLOOKUP("T714",TSC!B:C,2,0))%,MIN(T116+V116,VLOOKUP("R700",TSC!B:C,2,0)*VLOOKUP("R101",TSC!B:C,2,0))*(VLOOKUP("T704",TSC!B:C,2,0)+VLOOKUP("T714",TSC!B:C,2,0))%),0)</f>
        <v/>
      </c>
      <c r="CT116">
        <f>IFERROR(IF(RIGHT(INDEX(PIS!O$1:O$500,MATCH(D116,PIS!C$1:C$500,0)),5)="Gross",MIN(U116+V116,VLOOKUP("R700",TSC!B:C,2,0)*VLOOKUP("R101",TSC!B:C,2,0))*VLOOKUP("T705",TSC!B:C,2,0)%,MIN(T116+V116,VLOOKUP("R700",TSC!B:C,2,0)*VLOOKUP("R101",TSC!B:C,2,0))*VLOOKUP("T705",TSC!B:C,2,0)%),0)</f>
        <v/>
      </c>
      <c r="CU116">
        <f>IFERROR(IF(RIGHT(INDEX(PIS!O$1:O$500,MATCH(D116,PIS!C$1:C$500,0)),5)="Gross",MIN(U116+V116,VLOOKUP("R700",TSC!B:C,2,0)*VLOOKUP("R101",TSC!B:C,2,0))*(VLOOKUP("T713",TSC!B:C,2,0))%,MIN(T116+V116,VLOOKUP("R700",TSC!B:C,2,0)*VLOOKUP("R101",TSC!B:C,2,0))*(VLOOKUP("T713",TSC!B:C,2,0))%),0)</f>
        <v/>
      </c>
      <c r="CV116">
        <f>IFERROR(INDEX(ADJ!$A$1:$BZ$1000,MATCH(PAYROLL!D116,ADJ!A$1:A$500,0),MATCH(PAYROLL!CV$2,ADJ!$2:$2,0)),0)</f>
        <v/>
      </c>
      <c r="CW116">
        <f>IFERROR(INDEX(ADJ!$A$1:$BZ$1000,MATCH(PAYROLL!D116,ADJ!A$1:A$500,0),MATCH(PAYROLL!CW$2,ADJ!$2:$2,0)),0)</f>
        <v/>
      </c>
      <c r="CX116">
        <f>SUM(CR116:CW116)</f>
        <v/>
      </c>
      <c r="CY116">
        <f>ROUND(IF(CR116&gt;0,T116+V116*VLOOKUP("R202",TSC!$B$1:$C$500,2,0),0),0)</f>
        <v/>
      </c>
      <c r="CZ116">
        <f>IFERROR(INDEX(CSDA!D$1:D$500,MATCH($CZ$2,CSDA!C$1:C$500,0)),0)</f>
        <v/>
      </c>
      <c r="DA116">
        <f>ROUND(T116*0.7%,0)</f>
        <v/>
      </c>
      <c r="DB116">
        <f>ROUND(T116/12,0)</f>
        <v/>
      </c>
      <c r="DC116">
        <f ref="DC116" t="array">IFERROR(INDEX(CSDA!D$1:D$500,MATCH("Trích giữ"&amp;PAYROLL!DC$2,CSDA!A$1:A$500&amp;CSDA!C$1:C$500,0)),0)</f>
        <v/>
      </c>
      <c r="DD116">
        <f ref="DD116" t="array">IFERROR(INDEX(CSDA!D$1:D$500,MATCH("Trích giữ"&amp;PAYROLL!DD$2,CSDA!A$1:A$500&amp;CSDA!C$1:C$500,0)),0)</f>
        <v/>
      </c>
      <c r="DE116">
        <f ref="DE116" t="array">IFERROR(INDEX(CSDA!D$1:D$500,MATCH("Trích giữ"&amp;PAYROLL!DE$2,CSDA!A$1:A$500&amp;CSDA!C$1:C$500,0)),0)</f>
        <v/>
      </c>
      <c r="DF116">
        <f>IFERROR(INDEX(CSDA!D$1:D$500,MATCH(PAYROLL!DF$2,CSDA!C$1:C$500,0)),0)</f>
        <v/>
      </c>
      <c r="DG116">
        <f ref="DG116" t="array">IFERROR(INDEX(CSDA!D$1:D$500,MATCH("Trích giữ"&amp;PAYROLL!DG$2,CSDA!A$1:A$500&amp;CSDA!C$1:C$500,0)),0)</f>
        <v/>
      </c>
      <c r="DH116">
        <f>ROUND(T116/26,0)</f>
        <v/>
      </c>
      <c r="DI116">
        <f ref="DI116" t="array">IFERROR(INDEX(CSDA!D$1:D$500,MATCH("Trích giữ"&amp;PAYROLL!DI$2,CSDA!A$1:A$500&amp;CSDA!C$1:C$500,0)),0)</f>
        <v/>
      </c>
      <c r="DJ116">
        <f>IF(U116=0,T116*21.5%-BL116,0)</f>
        <v/>
      </c>
      <c r="DK116">
        <f ref="DK116" t="array">IFERROR(INDEX(CSDA!D$1:D$500,MATCH("Trích giữ"&amp;PAYROLL!DK$2,CSDA!A$1:A$500&amp;CSDA!C$1:C$500,0)),0)</f>
        <v/>
      </c>
      <c r="DL116">
        <f>IFERROR(INDEX(CSDA!D$1:D$500,MATCH(PAYROLL!DL$2,CSDA!C$1:C$500,0))/12,0)</f>
        <v/>
      </c>
      <c r="DM116">
        <f>SUM(DB116:DL116)</f>
        <v/>
      </c>
      <c r="DN116">
        <f>IFERROR(INDEX(ADJ!$A$1:$BZ$1000,MATCH(PAYROLL!D116,ADJ!A$1:A$500,0),MATCH(PAYROLL!DN$2,ADJ!$2:$2,0)),0)</f>
        <v/>
      </c>
      <c r="DO116">
        <f>IFERROR(SUM(BP116,DM116:DN116,CX116:DA116)-DT116,0)</f>
        <v/>
      </c>
      <c r="DP116">
        <f ref="DP116" t="array">SUM(BW116*IFERROR(INDEX(CSDA!D$1:D$500,MATCH(BW$2,CSDA!C$1:C$500,0)),0)%,CX116*IFERROR(INDEX(CSDA!D$1:D$500,MATCH(CX$2,CSDA!C$1:C$500,0)),0)%,DA116*IFERROR(INDEX(CSDA!D$1:D$500,MATCH(DA$2,CSDA!C$1:C$500,0)),0)%,DB116*IFERROR(INDEX(CSDA!D$1:D$500,MATCH(DB$2,CSDA!C$1:C$500,0)),0)%,DF116*IFERROR(INDEX(CSDA!D$1:D$500,MATCH("Phí dịch vụ"&amp;PAYROLL!DF$2,CSDA!A$1:A$500&amp;CSDA!C$1:C$500,0)),0)%,DC116*IFERROR(INDEX(CSDA!D$1:D$500,MATCH("Phí dịch vụ"&amp;PAYROLL!DC$2,CSDA!A$1:A$500&amp;CSDA!C$1:C$500,0)),0)%,DH116*IFERROR(INDEX(CSDA!D$1:D$500,MATCH("Phí dịch vụ"&amp;PAYROLL!DH$2,CSDA!A$1:A$500&amp;CSDA!C$1:C$500,0)),0)%,DJ116*IFERROR(INDEX(CSDA!D$1:D$500,MATCH("Phí dịch vụ"&amp;PAYROLL!DJ$2,CSDA!A$1:A$500&amp;CSDA!C$1:C$500,0)),0)%,BN116*IFERROR(INDEX(CSDA!D$1:D$500,MATCH(BN$2,CSDA!C$1:C$500,0)),0)%)-BN116*7%</f>
        <v/>
      </c>
      <c r="DQ116">
        <f>IFERROR(INDEX(ADJ!$A$1:$BZ$1000,MATCH(PAYROLL!D116,ADJ!A$1:A$500,0),MATCH(PAYROLL!DQ$2,ADJ!$2:$2,0)),0)</f>
        <v/>
      </c>
      <c r="DR116">
        <f>IFERROR(INDEX(ADJ!$A$1:$BZ$1000,MATCH(PAYROLL!D116,ADJ!A$1:A$500,0),MATCH(PAYROLL!DR$2,ADJ!$2:$2,0)),0)</f>
        <v/>
      </c>
      <c r="DS116">
        <f>SUM(DP116:DR116)</f>
        <v/>
      </c>
      <c r="DT116">
        <f>EK116</f>
        <v/>
      </c>
      <c r="DU116">
        <f>SUM(DO116:DR116)</f>
        <v/>
      </c>
      <c r="DV116">
        <f>ROUND(DU116*0.1,0)</f>
        <v/>
      </c>
      <c r="DW116">
        <f>DU116+DV116</f>
        <v/>
      </c>
      <c r="DZ116">
        <f>IFERROR(INDEX(ADJ!$A$1:$BZ$1000,MATCH(PAYROLL!$D116,ADJ!A$1:A$500,0),MATCH(PAYROLL!DZ$2,ADJ!$2:$2,0)),0)</f>
        <v/>
      </c>
      <c r="EA116">
        <f>IFERROR(INDEX(ADJ!$A$1:$BZ$1000,MATCH(PAYROLL!$D116,ADJ!A$1:A$500,0),MATCH(PAYROLL!EA$2,ADJ!$2:$2,0)),0)</f>
        <v/>
      </c>
      <c r="EB116">
        <f>IFERROR(INDEX(ADJ!$A$1:$BZ$1000,MATCH(PAYROLL!$D116,ADJ!A$1:A$500,0),MATCH(PAYROLL!EB$2,ADJ!$2:$2,0)),0)</f>
        <v/>
      </c>
      <c r="EC116">
        <f>IFERROR(INDEX(ADJ!$A$1:$BZ$1000,MATCH(PAYROLL!$D116,ADJ!A$1:A$500,0),MATCH(PAYROLL!EC$2,ADJ!$2:$2,0)),0)</f>
        <v/>
      </c>
      <c r="ED116">
        <f>IFERROR(INDEX(ADJ!$A$1:$BZ$1000,MATCH(PAYROLL!$D116,ADJ!A$1:A$500,0),MATCH(PAYROLL!ED$2,ADJ!$2:$2,0)),0)</f>
        <v/>
      </c>
      <c r="EE116">
        <f>IFERROR(INDEX(ADJ!$A$1:$BZ$1000,MATCH(PAYROLL!$D116,ADJ!A$1:A$500,0),MATCH(PAYROLL!EE$2,ADJ!$2:$2,0)),0)</f>
        <v/>
      </c>
      <c r="EF116">
        <f>IFERROR(INDEX(ADJ!$A$1:$BZ$1000,MATCH(PAYROLL!$D116,ADJ!A$1:A$500,0),MATCH(PAYROLL!EF$2,ADJ!$2:$2,0)),0)</f>
        <v/>
      </c>
      <c r="EG116">
        <f>IFERROR(INDEX(ADJ!$A$1:$BZ$1000,MATCH(PAYROLL!$D116,ADJ!A$1:A$500,0),MATCH(PAYROLL!EG$2,ADJ!$2:$2,0)),0)</f>
        <v/>
      </c>
      <c r="EH116">
        <f>IFERROR(INDEX(ADJ!$A$1:$BZ$1000,MATCH(PAYROLL!$D116,ADJ!A$1:A$500,0),MATCH(PAYROLL!EH$2,ADJ!$2:$2,0)),0)</f>
        <v/>
      </c>
      <c r="EI116">
        <f>IFERROR(INDEX(ADJ!$A$1:$BZ$1000,MATCH(PAYROLL!D116,ADJ!A$1:A$500,0),MATCH(PAYROLL!EI$2,ADJ!$2:$2,0)),0)</f>
        <v/>
      </c>
      <c r="EJ116">
        <f>IFERROR(INDEX(ADJ!$A$1:$BZ$1000,MATCH(PAYROLL!$D116,ADJ!A$1:A$500,0),MATCH(PAYROLL!EJ$2,ADJ!$2:$2,0)),0)</f>
        <v/>
      </c>
      <c r="EK116">
        <f>SUM(DZ116:EJ116)</f>
        <v/>
      </c>
    </row>
    <row r="117">
      <c r="A117" t="n">
        <v>115</v>
      </c>
      <c r="B117" t="inlineStr">
        <is>
          <t>Lê Văn Tình</t>
        </is>
      </c>
      <c r="D117" t="inlineStr">
        <is>
          <t>160437-01</t>
        </is>
      </c>
      <c r="S117">
        <f>IFERROR(INDEX(PIS!$A$1:$BZ$1000,MATCH($D117,PIS!C$1:C$500,0),MATCH("Lương CB tháng trước",PIS!$1:$1,0)),0)</f>
        <v/>
      </c>
      <c r="T117">
        <f>IFERROR(INDEX(PIS!$A$1:$BZ$1000,MATCH($D117,PIS!C$1:C$500,0),MATCH("Lương CB hiện tại",PIS!$1:$1,0)),0)</f>
        <v/>
      </c>
      <c r="U117">
        <f>IFERROR(INDEX(PIS!$A$1:$BZ$1000,MATCH($D117,PIS!C$1:C$500,0),MATCH("Lương đóng BHBB",PIS!$1:$1,0)),0)</f>
        <v/>
      </c>
      <c r="V117">
        <f>IFERROR(INDEX(PIS!$A$1:$BZ$1000,MATCH($D117,PIS!C$1:C$500,0),MATCH(V$2,PIS!$2:$2,0)),0)</f>
        <v/>
      </c>
      <c r="W117">
        <f>IFERROR(INDEX(PIS!$A$1:$BZ$1000,MATCH($D117,PIS!C$1:C$500,0),MATCH(W$2,PIS!$2:$2,0)),0)</f>
        <v/>
      </c>
      <c r="X117">
        <f>IFERROR(INDEX(PIS!$A$1:$BZ$1000,MATCH($D117,PIS!C$1:C$500,0),MATCH(X$2,PIS!$2:$2,0)),0)</f>
        <v/>
      </c>
      <c r="Y117">
        <f>IFERROR(INDEX(PIS!$A$1:$BZ$1000,MATCH($D117,PIS!C$1:C$500,0),MATCH(Y$2,PIS!$2:$2,0)),0)</f>
        <v/>
      </c>
      <c r="Z117">
        <f>IFERROR(INDEX(PIS!$A$1:$BZ$1000,MATCH($D117,PIS!C$1:C$500,0),MATCH(Z$2,PIS!$2:$2,0)),0)</f>
        <v/>
      </c>
      <c r="AA117">
        <f>IFERROR(INDEX(PIS!$A$1:$BZ$1000,MATCH($D117,PIS!C$1:C$500,0),MATCH(AA$2,PIS!$2:$2,0)),0)</f>
        <v/>
      </c>
      <c r="AB117">
        <f>IFERROR(INDEX(PIS!$A$1:$BZ$1000,MATCH($D117,PIS!C$1:C$500,0),MATCH(AB$2,PIS!$2:$2,0)),0)</f>
        <v/>
      </c>
      <c r="AC117">
        <f>SUM(V117:AB117)</f>
        <v/>
      </c>
      <c r="AD117">
        <f>IFERROR(INDEX(TIMESHEET!$A$1:$AI$5000,MATCH($D117,TIMESHEET!A$1:A$500,0),MATCH("T100",TIMESHEET!$2:$2,0))-2,0)</f>
        <v/>
      </c>
      <c r="AE117">
        <f>IFERROR(INDEX(TIMESHEET!$A$1:$AI$5000,MATCH($D117,TIMESHEET!A$1:A$500,0),MATCH("T202",TIMESHEET!$2:$2,0)),0)</f>
        <v/>
      </c>
      <c r="AF117">
        <f>IFERROR(INDEX(TIMESHEET!$A$1:$AI$5000,MATCH($D117,TIMESHEET!A$1:A$500,0),MATCH("T302",TIMESHEET!$2:$2,0)),0)</f>
        <v/>
      </c>
      <c r="AG117">
        <f>IFERROR(INDEX(TIMESHEET!$A$1:$AI$5000,MATCH($D117,TIMESHEET!A$1:A$500,0),MATCH("T406",TIMESHEET!$2:$2,0)),0)</f>
        <v/>
      </c>
      <c r="AH117">
        <f>AE117+AG117</f>
        <v/>
      </c>
      <c r="AI117">
        <f>IFERROR(INDEX(TIMESHEET!$A$1:$AI$5000,MATCH($D117,TIMESHEET!A$1:A$500,0),MATCH("T701",TIMESHEET!$2:$2,0)),0)</f>
        <v/>
      </c>
      <c r="AJ117">
        <f>IFERROR(INDEX(TIMESHEET!$A$1:$AI$5000,MATCH($D117,TIMESHEET!B$1:B$500,0),MATCH("T320",TIMESHEET!$2:$2,0)),0)</f>
        <v/>
      </c>
      <c r="AK117">
        <f>IFERROR(IF(LEFT(INDEX(PIS!O$1:O$500,MATCH(D117,PIS!C$1:C$500)),1)="M",T117/AD117*SUM(AE117:AG117),T117*AD117),0)</f>
        <v/>
      </c>
      <c r="AL117">
        <f>IFERROR(INDEX(ADJ!$A$1:$BZ$1000,MATCH(PAYROLL!D117,ADJ!A$1:A$500,0),MATCH(PAYROLL!AL$2,ADJ!$2:$2,0)),0)</f>
        <v/>
      </c>
      <c r="AM117">
        <f>SUM(AK117:AL117)</f>
        <v/>
      </c>
      <c r="AN117">
        <f>IFERROR(ROUND(V117/$AD117*$AH117,0),0)</f>
        <v/>
      </c>
      <c r="AO117">
        <f>IFERROR(ROUND(W117/$AD117*$AH117,0),0)</f>
        <v/>
      </c>
      <c r="AP117">
        <f>IFERROR(ROUND(X117/$AD117*$AE117,0),0)</f>
        <v/>
      </c>
      <c r="AQ117">
        <f>IFERROR(ROUND(Y117/$AD117*$AH117,0),0)</f>
        <v/>
      </c>
      <c r="AR117">
        <f>IFERROR(ROUND(Z117/$AD117*$AH117,0),0)</f>
        <v/>
      </c>
      <c r="AS117">
        <f>IFERROR(ROUND(AA117/$AD117*$AH117,0),0)</f>
        <v/>
      </c>
      <c r="AT117">
        <f>IFERROR(IF((AE117+AF117+AG117)&gt;13,AB117,ROUND(AB117/AD117*AH117,0)),0)</f>
        <v/>
      </c>
      <c r="AU117">
        <f>IFERROR(INDEX(ADJ!$A$1:$BZ$1000,MATCH(PAYROLL!D117,ADJ!A$1:A$500,0),MATCH(PAYROLL!AU$2,ADJ!$2:$2,0)),0)</f>
        <v/>
      </c>
      <c r="AV117">
        <f>ROUND(SUM(AN117:AU117),0)</f>
        <v/>
      </c>
      <c r="AW117">
        <f>IFERROR(INDEX(TIMESHEET!$A$1:$AI$5000,MATCH(PAYROLL!D117,TIMESHEET!A$1:A$500,0),MATCH("T620",TIMESHEET!$2:$2,0)),0)</f>
        <v/>
      </c>
      <c r="AX117">
        <f>IFERROR(INDEX(TIMESHEET!$A$1:$AI$5000,MATCH(PAYROLL!D117,TIMESHEET!A$1:A$500,0),MATCH("T601",TIMESHEET!$2:$2,0)),0)</f>
        <v/>
      </c>
      <c r="AY117">
        <f>IFERROR(INDEX(TIMESHEET!$A$1:$AI$5000,MATCH(PAYROLL!D117,TIMESHEET!A$1:A$500,0),MATCH("T602",TIMESHEET!$2:$2,0)),0)</f>
        <v/>
      </c>
      <c r="AZ117">
        <f>IFERROR(INDEX(TIMESHEET!$A$1:$AI$5000,MATCH(PAYROLL!D117,TIMESHEET!A$1:A$500,0),MATCH("T603",TIMESHEET!$2:$2,0)),0)</f>
        <v/>
      </c>
      <c r="BA117">
        <f>IFERROR(INDEX(TIMESHEET!$A$1:$AI$5000,MATCH(PAYROLL!D117,TIMESHEET!A$1:A$500,0),MATCH("T611",TIMESHEET!$2:$2,0)),0)</f>
        <v/>
      </c>
      <c r="BB117">
        <f>IFERROR(INDEX(TIMESHEET!$A$1:$AI$5000,MATCH(PAYROLL!D117,TIMESHEET!A$1:A$500,0),MATCH("T612",TIMESHEET!$2:$2,0)),0)</f>
        <v/>
      </c>
      <c r="BC117">
        <f>IFERROR(INDEX(TIMESHEET!$A$1:$AI$5000,MATCH(PAYROLL!D117,TIMESHEET!A$1:A$500,0),MATCH("T613",TIMESHEET!$2:$2,0)),0)</f>
        <v/>
      </c>
      <c r="BD117">
        <f>IFERROR(INDEX(TIMESHEET!$A$1:$AI$5000,MATCH(PAYROLL!D117,TIMESHEET!A$1:A$500,0),MATCH("T500",TIMESHEET!$2:$2,0)),0)</f>
        <v/>
      </c>
      <c r="BE117">
        <f>IFERROR(IF(LEFT(INDEX(PIS!O$1:O$500,MATCH(D117,PIS!C$1:C$500)),1)="M",T117/AD117/8*(AW117+AX117*1.5+AY117*2+AZ117*3+BA117*2.1+BB117*2.7+BC117*3.9+BD117*0.3),T117/8*(AW117+AX117*1.5+AY117*2+AZ117*3+BA117*2.1+BB117*2.7+BC117*3.9+BD117*0.3)),0)</f>
        <v/>
      </c>
      <c r="BF117">
        <f>IFERROR(INDEX(ADJ!$A$1:$BZ$1000,MATCH(PAYROLL!$D117,ADJ!A$1:A$500,0),MATCH(PAYROLL!BF$2,ADJ!$2:$2,0)),0)</f>
        <v/>
      </c>
      <c r="BG117">
        <f>IFERROR(INDEX(ADJ!$A$1:$BZ$1000,MATCH(PAYROLL!D117,ADJ!A$1:A$500,0),MATCH(PAYROLL!BG$2,ADJ!$2:$2,0)),0)</f>
        <v/>
      </c>
      <c r="BH117">
        <f>IFERROR(INDEX(ADJ!$A$1:$BZ$1000,MATCH(PAYROLL!D117,ADJ!A$1:A$500,0),MATCH(PAYROLL!BH$2,ADJ!$2:$2,0)),0)</f>
        <v/>
      </c>
      <c r="BI117">
        <f>IFERROR(INDEX(ADJ!$A$1:$BZ$1000,MATCH(PAYROLL!D117,ADJ!A$1:A$500,0),MATCH(PAYROLL!BI$2,ADJ!$2:$2,0)),0)</f>
        <v/>
      </c>
      <c r="BJ117">
        <f>IFERROR(INDEX(ADJ!$A$1:$BZ$1000,MATCH(PAYROLL!D117,ADJ!A$1:A$500,0),MATCH(PAYROLL!BJ$2,ADJ!$2:$2,0)),0)</f>
        <v/>
      </c>
      <c r="BK117">
        <f>SUM(BF117:BJ117)</f>
        <v/>
      </c>
      <c r="BL117">
        <f>IFERROR(INDEX(ADJ!$A$1:$BZ$1000,MATCH(PAYROLL!D117,ADJ!A$1:A$500,0),MATCH(PAYROLL!BL$2,ADJ!$2:$2,0)),0)</f>
        <v/>
      </c>
      <c r="BM117">
        <f>IFERROR(INDEX(ADJ!$A$1:$BZ$1000,MATCH(PAYROLL!D117,ADJ!A$1:A$500,0),MATCH(PAYROLL!BM$2,ADJ!$2:$2,0)),0)</f>
        <v/>
      </c>
      <c r="BN117">
        <f>IFERROR(INDEX(ADJ!$A$1:$BZ$1000,MATCH(PAYROLL!D117,ADJ!A$1:A$500,0),MATCH(PAYROLL!BN$2,ADJ!$2:$2,0)),0)</f>
        <v/>
      </c>
      <c r="BO117">
        <f>IFERROR(INDEX(ADJ!$A$1:$BZ$1000,MATCH(PAYROLL!D117,ADJ!A$1:A$500,0),MATCH(PAYROLL!BO$2,ADJ!$2:$2,0)),0)</f>
        <v/>
      </c>
      <c r="BP117">
        <f>SUM(AM117,AV117,BE117,BK117,BL117:BO117)</f>
        <v/>
      </c>
      <c r="BQ117">
        <f>BO117</f>
        <v/>
      </c>
      <c r="BR117">
        <f>IFERROR(ROUND(IF(LEFT(INDEX(PIS!O$1:O$500,MATCH(D117,PIS!C$1:C$500)),1)="D",T117/8*(BD117*0.3),IF(LEFT(INDEX(PIS!O$1:O$500,MATCH(D117,PIS!C$1:C$500)),1)="H",T117*($BD117*0.3),T117/$AD117/8*($BD117*0.3))),0),0)</f>
        <v/>
      </c>
      <c r="BS117">
        <f>IF(AP117&lt;1,0,MIN(AP117,730000))</f>
        <v/>
      </c>
      <c r="BT117">
        <f>IFERROR(ROUND((BE117-SUM(AW117:BC117)*T117/AD117/8),0)-BR117,0)</f>
        <v/>
      </c>
      <c r="BU117">
        <f>AO117</f>
        <v/>
      </c>
      <c r="BV117">
        <f>SUM(BQ117:BU117)</f>
        <v/>
      </c>
      <c r="BW117">
        <f>BP117-BV117</f>
        <v/>
      </c>
      <c r="BX117">
        <f>IFERROR(IF(RIGHT(INDEX(PIS!O$1:O$500,MATCH(D117,PIS!C$1:C$500)),5)="Gross",MIN(U117+V117,VLOOKUP("R700",TSC!B:C,2,0)*VLOOKUP("R101",TSC!B:C,2,0))*VLOOKUP("R701",TSC!B:C,2,0)%,0),0)</f>
        <v/>
      </c>
      <c r="BY117">
        <f>IFERROR(IF(RIGHT(INDEX(PIS!O$1:O$500,MATCH(D117,PIS!C$1:C$500)),5)="Gross",MIN(U117+V117,VLOOKUP("R700",TSC!B:C,2,0)*VLOOKUP("R101",TSC!B:C,2,0))*VLOOKUP("T704",TSC!B:C,2,0)%,0),0)</f>
        <v/>
      </c>
      <c r="BZ117">
        <f>IFERROR(IF(RIGHT(INDEX(PIS!O$1:O$500,MATCH(D117,PIS!C$1:C$500)),5)="Gross",MIN(U117+V117,VLOOKUP("R700",TSC!B:C,2,0)*VLOOKUP("1",TSC!F:G,2,0))*VLOOKUP("T705",TSC!B:C,2,0)%,0),0)</f>
        <v/>
      </c>
      <c r="CA117">
        <f>IFERROR(INDEX(ADJ!$A$1:$BZ$1000,MATCH(PAYROLL!D117,ADJ!A$1:A$500,0),MATCH(PAYROLL!CA$2,ADJ!$2:$2,0)),0)</f>
        <v/>
      </c>
      <c r="CB117">
        <f>IFERROR(INDEX(ADJ!$A$1:$BZ$1000,MATCH(PAYROLL!D117,ADJ!A$1:A$500,0),MATCH(PAYROLL!CB$2,ADJ!$2:$2,0)),0)</f>
        <v/>
      </c>
      <c r="CC117">
        <f>SUM(BX117:CB117)</f>
        <v/>
      </c>
      <c r="CD117">
        <f>IFERROR(INDEX(PIS!$A$1:$BZ$1000,MATCH(PAYROLL!D117,PIS!C$1:C$500,0),MATCH(PAYROLL!CD$1,PIS!$1:$1,0)),0)</f>
        <v/>
      </c>
      <c r="CE117">
        <f>IFERROR(IF(OR(INDEX(PIS!P$1:P$500,MATCH(D117,PIS!C$1:C$500,0))="LT2",INDEX(PIS!P$1:P$500,MATCH(D117,PIS!C$1:C$500,0))="P10"),0,SUM(CC117,CD117*VLOOKUP("R601",TSC!B:C,2,0),VLOOKUP("R602",TSC!B:C,2,0))),0)</f>
        <v/>
      </c>
      <c r="CF117">
        <f>MAX(BW117-CE117,0)</f>
        <v/>
      </c>
      <c r="CG117">
        <f>IFERROR(IF(OR(RIGHT(INDEX(PIS!P$1:P$500,MATCH(D117,PIS!C$1:C$500)),5)="P10",RIGHT(INDEX(PIS!P$1:P$500,MATCH(D117,PIS!C$1:C$500)),5)="CK"),0,IF(CF117&lt;=5000000,CF117*5%,IF(CF117&lt;=10000000,CF117*10%-250000,IF(CF117&lt;=18000000,CF117*15%-750000,IF(CF117&lt;=32000000,CF117*20%-1650000,IF(CF117&lt;=52000000,CF117*25%-3250000,IF(CF117&lt;=80000000,BH117*30%-5850000,CF117*35%-9850000))))))),0)</f>
        <v/>
      </c>
      <c r="CH117">
        <f>IFERROR(IF(OR(INDEX(PIS!P$1:P$500,MATCH(D117,PIS!C$1:C$500))="LT",INDEX(PIS!P$1:P$500,MATCH(D117,PIS!C$1:C$500))="CK"),0,IF(CF117&lt;2000000,0,CF117*10%)),0)</f>
        <v/>
      </c>
      <c r="CI117">
        <f>IFERROR(INDEX(ADJ!$A$1:$BZ$1000,MATCH(PAYROLL!D117,ADJ!A$1:A$500,0),MATCH(PAYROLL!CI$2,ADJ!$2:$2,0)),0)</f>
        <v/>
      </c>
      <c r="CJ117">
        <f>IFERROR(INDEX(ADJ!$A$1:$BZ$1000,MATCH(PAYROLL!D117,ADJ!A$1:A$500,0),MATCH(PAYROLL!CJ$2,ADJ!$2:$2,0)),0)</f>
        <v/>
      </c>
      <c r="CK117">
        <f>IFERROR(INDEX(ADJ!$A$1:$BZ$1000,MATCH(PAYROLL!D117,ADJ!A$1:A$500,0),MATCH(PAYROLL!CK$2,ADJ!$2:$2,0)),0)</f>
        <v/>
      </c>
      <c r="CL117">
        <f>SUM(CG117:CK117)</f>
        <v/>
      </c>
      <c r="CM117">
        <f>ROUND(SUM(CH117:CK117),0)</f>
        <v/>
      </c>
      <c r="CN117">
        <f>IFERROR(INDEX(CSDA!D$1:D$500,MATCH($CN$2,CSDA!C$1:C$500,0))*INDEX(PIS!V$1:V$500,MATCH(D117,PIS!C$1:C$500))+INDEX(ADJ!$A$1:$BZ$1000,MATCH(PAYROLL!D117,ADJ!A$1:A$500,0),MATCH(PAYROLL!CN$2,ADJ!$2:$2,0)),0)</f>
        <v/>
      </c>
      <c r="CO117">
        <f>IFERROR(INDEX(ADJ!$A$1:$BZ$1000,MATCH(PAYROLL!D117,ADJ!A$1:A$500,0),MATCH(PAYROLL!CO$2,ADJ!$2:$2,0)),0)</f>
        <v/>
      </c>
      <c r="CP117">
        <f>IFERROR(INDEX(ADJ!$A$1:$BZ$1000,MATCH(PAYROLL!D117,ADJ!A$1:A$500,0),MATCH(PAYROLL!CP$2,ADJ!$2:$2,0)),0)</f>
        <v/>
      </c>
      <c r="CQ117">
        <f>BP117-CL117-CI117-CM117-CN117-CO117-CP117-CC117</f>
        <v/>
      </c>
      <c r="CR117">
        <f>IFERROR(IF(RIGHT(INDEX(PIS!O$1:O$500,MATCH(D117,PIS!C$1:C$500,0)),5)="Gross",MIN(U117+V117,VLOOKUP("R700",TSC!B:C,2,0)*VLOOKUP("R101",TSC!B:C,2,0))*(VLOOKUP("T711",TSC!B:C,2,0)+VLOOKUP("T712",TSC!B:C,2,0))%,MIN(T117+V117,VLOOKUP("R700",TSC!B:C,2,0)*VLOOKUP("R101",TSC!B:C,2,0))*(VLOOKUP("T711",TSC!B:C,2,0)+VLOOKUP("T712",TSC!B:C,2,0)+VLOOKUP("R701",TSC!B:C,2,0))%),0)</f>
        <v/>
      </c>
      <c r="CS117">
        <f>IFERROR(IF(RIGHT(INDEX(PIS!O$1:O$500,MATCH(D117,PIS!C$1:C$500,0)),5)="Gross",MIN(U117+V117,VLOOKUP("R700",TSC!B:C,2,0)*VLOOKUP("R101",TSC!B:C,2,0))*(VLOOKUP("T714",TSC!B:C,2,0))%,MIN(T117+V117,VLOOKUP("R700",TSC!B:C,2,0)*VLOOKUP("R101",TSC!B:C,2,0))*(VLOOKUP("T704",TSC!B:C,2,0)+VLOOKUP("T714",TSC!B:C,2,0))%),0)</f>
        <v/>
      </c>
      <c r="CT117">
        <f>IFERROR(IF(RIGHT(INDEX(PIS!O$1:O$500,MATCH(D117,PIS!C$1:C$500,0)),5)="Gross",MIN(U117+V117,VLOOKUP("R700",TSC!B:C,2,0)*VLOOKUP("R101",TSC!B:C,2,0))*VLOOKUP("T705",TSC!B:C,2,0)%,MIN(T117+V117,VLOOKUP("R700",TSC!B:C,2,0)*VLOOKUP("R101",TSC!B:C,2,0))*VLOOKUP("T705",TSC!B:C,2,0)%),0)</f>
        <v/>
      </c>
      <c r="CU117">
        <f>IFERROR(IF(RIGHT(INDEX(PIS!O$1:O$500,MATCH(D117,PIS!C$1:C$500,0)),5)="Gross",MIN(U117+V117,VLOOKUP("R700",TSC!B:C,2,0)*VLOOKUP("R101",TSC!B:C,2,0))*(VLOOKUP("T713",TSC!B:C,2,0))%,MIN(T117+V117,VLOOKUP("R700",TSC!B:C,2,0)*VLOOKUP("R101",TSC!B:C,2,0))*(VLOOKUP("T713",TSC!B:C,2,0))%),0)</f>
        <v/>
      </c>
      <c r="CV117">
        <f>IFERROR(INDEX(ADJ!$A$1:$BZ$1000,MATCH(PAYROLL!D117,ADJ!A$1:A$500,0),MATCH(PAYROLL!CV$2,ADJ!$2:$2,0)),0)</f>
        <v/>
      </c>
      <c r="CW117">
        <f>IFERROR(INDEX(ADJ!$A$1:$BZ$1000,MATCH(PAYROLL!D117,ADJ!A$1:A$500,0),MATCH(PAYROLL!CW$2,ADJ!$2:$2,0)),0)</f>
        <v/>
      </c>
      <c r="CX117">
        <f>SUM(CR117:CW117)</f>
        <v/>
      </c>
      <c r="CY117">
        <f>ROUND(IF(CR117&gt;0,T117+V117*VLOOKUP("R202",TSC!$B$1:$C$500,2,0),0),0)</f>
        <v/>
      </c>
      <c r="CZ117">
        <f>IFERROR(INDEX(CSDA!D$1:D$500,MATCH($CZ$2,CSDA!C$1:C$500,0)),0)</f>
        <v/>
      </c>
      <c r="DA117">
        <f>ROUND(T117*0.7%,0)</f>
        <v/>
      </c>
      <c r="DB117">
        <f>ROUND(T117/12,0)</f>
        <v/>
      </c>
      <c r="DC117">
        <f ref="DC117" t="array">IFERROR(INDEX(CSDA!D$1:D$500,MATCH("Trích giữ"&amp;PAYROLL!DC$2,CSDA!A$1:A$500&amp;CSDA!C$1:C$500,0)),0)</f>
        <v/>
      </c>
      <c r="DD117">
        <f ref="DD117" t="array">IFERROR(INDEX(CSDA!D$1:D$500,MATCH("Trích giữ"&amp;PAYROLL!DD$2,CSDA!A$1:A$500&amp;CSDA!C$1:C$500,0)),0)</f>
        <v/>
      </c>
      <c r="DE117">
        <f ref="DE117" t="array">IFERROR(INDEX(CSDA!D$1:D$500,MATCH("Trích giữ"&amp;PAYROLL!DE$2,CSDA!A$1:A$500&amp;CSDA!C$1:C$500,0)),0)</f>
        <v/>
      </c>
      <c r="DF117">
        <f>IFERROR(INDEX(CSDA!D$1:D$500,MATCH(PAYROLL!DF$2,CSDA!C$1:C$500,0)),0)</f>
        <v/>
      </c>
      <c r="DG117">
        <f ref="DG117" t="array">IFERROR(INDEX(CSDA!D$1:D$500,MATCH("Trích giữ"&amp;PAYROLL!DG$2,CSDA!A$1:A$500&amp;CSDA!C$1:C$500,0)),0)</f>
        <v/>
      </c>
      <c r="DH117">
        <f>ROUND(T117/26,0)</f>
        <v/>
      </c>
      <c r="DI117">
        <f ref="DI117" t="array">IFERROR(INDEX(CSDA!D$1:D$500,MATCH("Trích giữ"&amp;PAYROLL!DI$2,CSDA!A$1:A$500&amp;CSDA!C$1:C$500,0)),0)</f>
        <v/>
      </c>
      <c r="DJ117">
        <f>IF(U117=0,T117*21.5%-BL117,0)</f>
        <v/>
      </c>
      <c r="DK117">
        <f ref="DK117" t="array">IFERROR(INDEX(CSDA!D$1:D$500,MATCH("Trích giữ"&amp;PAYROLL!DK$2,CSDA!A$1:A$500&amp;CSDA!C$1:C$500,0)),0)</f>
        <v/>
      </c>
      <c r="DL117">
        <f>IFERROR(INDEX(CSDA!D$1:D$500,MATCH(PAYROLL!DL$2,CSDA!C$1:C$500,0))/12,0)</f>
        <v/>
      </c>
      <c r="DM117">
        <f>SUM(DB117:DL117)</f>
        <v/>
      </c>
      <c r="DN117">
        <f>IFERROR(INDEX(ADJ!$A$1:$BZ$1000,MATCH(PAYROLL!D117,ADJ!A$1:A$500,0),MATCH(PAYROLL!DN$2,ADJ!$2:$2,0)),0)</f>
        <v/>
      </c>
      <c r="DO117">
        <f>IFERROR(SUM(BP117,DM117:DN117,CX117:DA117)-DT117,0)</f>
        <v/>
      </c>
      <c r="DP117">
        <f ref="DP117" t="array">SUM(BW117*IFERROR(INDEX(CSDA!D$1:D$500,MATCH(BW$2,CSDA!C$1:C$500,0)),0)%,CX117*IFERROR(INDEX(CSDA!D$1:D$500,MATCH(CX$2,CSDA!C$1:C$500,0)),0)%,DA117*IFERROR(INDEX(CSDA!D$1:D$500,MATCH(DA$2,CSDA!C$1:C$500,0)),0)%,DB117*IFERROR(INDEX(CSDA!D$1:D$500,MATCH(DB$2,CSDA!C$1:C$500,0)),0)%,DF117*IFERROR(INDEX(CSDA!D$1:D$500,MATCH("Phí dịch vụ"&amp;PAYROLL!DF$2,CSDA!A$1:A$500&amp;CSDA!C$1:C$500,0)),0)%,DC117*IFERROR(INDEX(CSDA!D$1:D$500,MATCH("Phí dịch vụ"&amp;PAYROLL!DC$2,CSDA!A$1:A$500&amp;CSDA!C$1:C$500,0)),0)%,DH117*IFERROR(INDEX(CSDA!D$1:D$500,MATCH("Phí dịch vụ"&amp;PAYROLL!DH$2,CSDA!A$1:A$500&amp;CSDA!C$1:C$500,0)),0)%,DJ117*IFERROR(INDEX(CSDA!D$1:D$500,MATCH("Phí dịch vụ"&amp;PAYROLL!DJ$2,CSDA!A$1:A$500&amp;CSDA!C$1:C$500,0)),0)%,BN117*IFERROR(INDEX(CSDA!D$1:D$500,MATCH(BN$2,CSDA!C$1:C$500,0)),0)%)-BN117*7%</f>
        <v/>
      </c>
      <c r="DQ117">
        <f>IFERROR(INDEX(ADJ!$A$1:$BZ$1000,MATCH(PAYROLL!D117,ADJ!A$1:A$500,0),MATCH(PAYROLL!DQ$2,ADJ!$2:$2,0)),0)</f>
        <v/>
      </c>
      <c r="DR117">
        <f>IFERROR(INDEX(ADJ!$A$1:$BZ$1000,MATCH(PAYROLL!D117,ADJ!A$1:A$500,0),MATCH(PAYROLL!DR$2,ADJ!$2:$2,0)),0)</f>
        <v/>
      </c>
      <c r="DS117">
        <f>SUM(DP117:DR117)</f>
        <v/>
      </c>
      <c r="DT117">
        <f>EK117</f>
        <v/>
      </c>
      <c r="DU117">
        <f>SUM(DO117:DR117)</f>
        <v/>
      </c>
      <c r="DV117">
        <f>ROUND(DU117*0.1,0)</f>
        <v/>
      </c>
      <c r="DW117">
        <f>DU117+DV117</f>
        <v/>
      </c>
      <c r="DZ117">
        <f>IFERROR(INDEX(ADJ!$A$1:$BZ$1000,MATCH(PAYROLL!$D117,ADJ!A$1:A$500,0),MATCH(PAYROLL!DZ$2,ADJ!$2:$2,0)),0)</f>
        <v/>
      </c>
      <c r="EA117">
        <f>IFERROR(INDEX(ADJ!$A$1:$BZ$1000,MATCH(PAYROLL!$D117,ADJ!A$1:A$500,0),MATCH(PAYROLL!EA$2,ADJ!$2:$2,0)),0)</f>
        <v/>
      </c>
      <c r="EB117">
        <f>IFERROR(INDEX(ADJ!$A$1:$BZ$1000,MATCH(PAYROLL!$D117,ADJ!A$1:A$500,0),MATCH(PAYROLL!EB$2,ADJ!$2:$2,0)),0)</f>
        <v/>
      </c>
      <c r="EC117">
        <f>IFERROR(INDEX(ADJ!$A$1:$BZ$1000,MATCH(PAYROLL!$D117,ADJ!A$1:A$500,0),MATCH(PAYROLL!EC$2,ADJ!$2:$2,0)),0)</f>
        <v/>
      </c>
      <c r="ED117">
        <f>IFERROR(INDEX(ADJ!$A$1:$BZ$1000,MATCH(PAYROLL!$D117,ADJ!A$1:A$500,0),MATCH(PAYROLL!ED$2,ADJ!$2:$2,0)),0)</f>
        <v/>
      </c>
      <c r="EE117">
        <f>IFERROR(INDEX(ADJ!$A$1:$BZ$1000,MATCH(PAYROLL!$D117,ADJ!A$1:A$500,0),MATCH(PAYROLL!EE$2,ADJ!$2:$2,0)),0)</f>
        <v/>
      </c>
      <c r="EF117">
        <f>IFERROR(INDEX(ADJ!$A$1:$BZ$1000,MATCH(PAYROLL!$D117,ADJ!A$1:A$500,0),MATCH(PAYROLL!EF$2,ADJ!$2:$2,0)),0)</f>
        <v/>
      </c>
      <c r="EG117">
        <f>IFERROR(INDEX(ADJ!$A$1:$BZ$1000,MATCH(PAYROLL!$D117,ADJ!A$1:A$500,0),MATCH(PAYROLL!EG$2,ADJ!$2:$2,0)),0)</f>
        <v/>
      </c>
      <c r="EH117">
        <f>IFERROR(INDEX(ADJ!$A$1:$BZ$1000,MATCH(PAYROLL!$D117,ADJ!A$1:A$500,0),MATCH(PAYROLL!EH$2,ADJ!$2:$2,0)),0)</f>
        <v/>
      </c>
      <c r="EI117">
        <f>IFERROR(INDEX(ADJ!$A$1:$BZ$1000,MATCH(PAYROLL!D117,ADJ!A$1:A$500,0),MATCH(PAYROLL!EI$2,ADJ!$2:$2,0)),0)</f>
        <v/>
      </c>
      <c r="EJ117">
        <f>IFERROR(INDEX(ADJ!$A$1:$BZ$1000,MATCH(PAYROLL!$D117,ADJ!A$1:A$500,0),MATCH(PAYROLL!EJ$2,ADJ!$2:$2,0)),0)</f>
        <v/>
      </c>
      <c r="EK117">
        <f>SUM(DZ117:EJ117)</f>
        <v/>
      </c>
    </row>
    <row r="118">
      <c r="A118" t="n">
        <v>116</v>
      </c>
      <c r="B118" t="inlineStr">
        <is>
          <t>Tòng Văn Vinh</t>
        </is>
      </c>
      <c r="D118" t="inlineStr">
        <is>
          <t>160439-01</t>
        </is>
      </c>
      <c r="S118">
        <f>IFERROR(INDEX(PIS!$A$1:$BZ$1000,MATCH($D118,PIS!C$1:C$500,0),MATCH("Lương CB tháng trước",PIS!$1:$1,0)),0)</f>
        <v/>
      </c>
      <c r="T118">
        <f>IFERROR(INDEX(PIS!$A$1:$BZ$1000,MATCH($D118,PIS!C$1:C$500,0),MATCH("Lương CB hiện tại",PIS!$1:$1,0)),0)</f>
        <v/>
      </c>
      <c r="U118">
        <f>IFERROR(INDEX(PIS!$A$1:$BZ$1000,MATCH($D118,PIS!C$1:C$500,0),MATCH("Lương đóng BHBB",PIS!$1:$1,0)),0)</f>
        <v/>
      </c>
      <c r="V118">
        <f>IFERROR(INDEX(PIS!$A$1:$BZ$1000,MATCH($D118,PIS!C$1:C$500,0),MATCH(V$2,PIS!$2:$2,0)),0)</f>
        <v/>
      </c>
      <c r="W118">
        <f>IFERROR(INDEX(PIS!$A$1:$BZ$1000,MATCH($D118,PIS!C$1:C$500,0),MATCH(W$2,PIS!$2:$2,0)),0)</f>
        <v/>
      </c>
      <c r="X118">
        <f>IFERROR(INDEX(PIS!$A$1:$BZ$1000,MATCH($D118,PIS!C$1:C$500,0),MATCH(X$2,PIS!$2:$2,0)),0)</f>
        <v/>
      </c>
      <c r="Y118">
        <f>IFERROR(INDEX(PIS!$A$1:$BZ$1000,MATCH($D118,PIS!C$1:C$500,0),MATCH(Y$2,PIS!$2:$2,0)),0)</f>
        <v/>
      </c>
      <c r="Z118">
        <f>IFERROR(INDEX(PIS!$A$1:$BZ$1000,MATCH($D118,PIS!C$1:C$500,0),MATCH(Z$2,PIS!$2:$2,0)),0)</f>
        <v/>
      </c>
      <c r="AA118">
        <f>IFERROR(INDEX(PIS!$A$1:$BZ$1000,MATCH($D118,PIS!C$1:C$500,0),MATCH(AA$2,PIS!$2:$2,0)),0)</f>
        <v/>
      </c>
      <c r="AB118">
        <f>IFERROR(INDEX(PIS!$A$1:$BZ$1000,MATCH($D118,PIS!C$1:C$500,0),MATCH(AB$2,PIS!$2:$2,0)),0)</f>
        <v/>
      </c>
      <c r="AC118">
        <f>SUM(V118:AB118)</f>
        <v/>
      </c>
      <c r="AD118">
        <f>IFERROR(INDEX(TIMESHEET!$A$1:$AI$5000,MATCH($D118,TIMESHEET!A$1:A$500,0),MATCH("T100",TIMESHEET!$2:$2,0))-2,0)</f>
        <v/>
      </c>
      <c r="AE118">
        <f>IFERROR(INDEX(TIMESHEET!$A$1:$AI$5000,MATCH($D118,TIMESHEET!A$1:A$500,0),MATCH("T202",TIMESHEET!$2:$2,0)),0)</f>
        <v/>
      </c>
      <c r="AF118">
        <f>IFERROR(INDEX(TIMESHEET!$A$1:$AI$5000,MATCH($D118,TIMESHEET!A$1:A$500,0),MATCH("T302",TIMESHEET!$2:$2,0)),0)</f>
        <v/>
      </c>
      <c r="AG118">
        <f>IFERROR(INDEX(TIMESHEET!$A$1:$AI$5000,MATCH($D118,TIMESHEET!A$1:A$500,0),MATCH("T406",TIMESHEET!$2:$2,0)),0)</f>
        <v/>
      </c>
      <c r="AH118">
        <f>AE118+AG118</f>
        <v/>
      </c>
      <c r="AI118">
        <f>IFERROR(INDEX(TIMESHEET!$A$1:$AI$5000,MATCH($D118,TIMESHEET!A$1:A$500,0),MATCH("T701",TIMESHEET!$2:$2,0)),0)</f>
        <v/>
      </c>
      <c r="AJ118">
        <f>IFERROR(INDEX(TIMESHEET!$A$1:$AI$5000,MATCH($D118,TIMESHEET!B$1:B$500,0),MATCH("T320",TIMESHEET!$2:$2,0)),0)</f>
        <v/>
      </c>
      <c r="AK118">
        <f>IFERROR(IF(LEFT(INDEX(PIS!O$1:O$500,MATCH(D118,PIS!C$1:C$500)),1)="M",T118/AD118*SUM(AE118:AG118),T118*AD118),0)</f>
        <v/>
      </c>
      <c r="AL118">
        <f>IFERROR(INDEX(ADJ!$A$1:$BZ$1000,MATCH(PAYROLL!D118,ADJ!A$1:A$500,0),MATCH(PAYROLL!AL$2,ADJ!$2:$2,0)),0)</f>
        <v/>
      </c>
      <c r="AM118">
        <f>SUM(AK118:AL118)</f>
        <v/>
      </c>
      <c r="AN118">
        <f>IFERROR(ROUND(V118/$AD118*$AH118,0),0)</f>
        <v/>
      </c>
      <c r="AO118">
        <f>IFERROR(ROUND(W118/$AD118*$AH118,0),0)</f>
        <v/>
      </c>
      <c r="AP118">
        <f>IFERROR(ROUND(X118/$AD118*$AE118,0),0)</f>
        <v/>
      </c>
      <c r="AQ118">
        <f>IFERROR(ROUND(Y118/$AD118*$AH118,0),0)</f>
        <v/>
      </c>
      <c r="AR118">
        <f>IFERROR(ROUND(Z118/$AD118*$AH118,0),0)</f>
        <v/>
      </c>
      <c r="AS118">
        <f>IFERROR(ROUND(AA118/$AD118*$AH118,0),0)</f>
        <v/>
      </c>
      <c r="AT118">
        <f>IFERROR(IF((AE118+AF118+AG118)&gt;13,AB118,ROUND(AB118/AD118*AH118,0)),0)</f>
        <v/>
      </c>
      <c r="AU118">
        <f>IFERROR(INDEX(ADJ!$A$1:$BZ$1000,MATCH(PAYROLL!D118,ADJ!A$1:A$500,0),MATCH(PAYROLL!AU$2,ADJ!$2:$2,0)),0)</f>
        <v/>
      </c>
      <c r="AV118">
        <f>ROUND(SUM(AN118:AU118),0)</f>
        <v/>
      </c>
      <c r="AW118">
        <f>IFERROR(INDEX(TIMESHEET!$A$1:$AI$5000,MATCH(PAYROLL!D118,TIMESHEET!A$1:A$500,0),MATCH("T620",TIMESHEET!$2:$2,0)),0)</f>
        <v/>
      </c>
      <c r="AX118">
        <f>IFERROR(INDEX(TIMESHEET!$A$1:$AI$5000,MATCH(PAYROLL!D118,TIMESHEET!A$1:A$500,0),MATCH("T601",TIMESHEET!$2:$2,0)),0)</f>
        <v/>
      </c>
      <c r="AY118">
        <f>IFERROR(INDEX(TIMESHEET!$A$1:$AI$5000,MATCH(PAYROLL!D118,TIMESHEET!A$1:A$500,0),MATCH("T602",TIMESHEET!$2:$2,0)),0)</f>
        <v/>
      </c>
      <c r="AZ118">
        <f>IFERROR(INDEX(TIMESHEET!$A$1:$AI$5000,MATCH(PAYROLL!D118,TIMESHEET!A$1:A$500,0),MATCH("T603",TIMESHEET!$2:$2,0)),0)</f>
        <v/>
      </c>
      <c r="BA118">
        <f>IFERROR(INDEX(TIMESHEET!$A$1:$AI$5000,MATCH(PAYROLL!D118,TIMESHEET!A$1:A$500,0),MATCH("T611",TIMESHEET!$2:$2,0)),0)</f>
        <v/>
      </c>
      <c r="BB118">
        <f>IFERROR(INDEX(TIMESHEET!$A$1:$AI$5000,MATCH(PAYROLL!D118,TIMESHEET!A$1:A$500,0),MATCH("T612",TIMESHEET!$2:$2,0)),0)</f>
        <v/>
      </c>
      <c r="BC118">
        <f>IFERROR(INDEX(TIMESHEET!$A$1:$AI$5000,MATCH(PAYROLL!D118,TIMESHEET!A$1:A$500,0),MATCH("T613",TIMESHEET!$2:$2,0)),0)</f>
        <v/>
      </c>
      <c r="BD118">
        <f>IFERROR(INDEX(TIMESHEET!$A$1:$AI$5000,MATCH(PAYROLL!D118,TIMESHEET!A$1:A$500,0),MATCH("T500",TIMESHEET!$2:$2,0)),0)</f>
        <v/>
      </c>
      <c r="BE118">
        <f>IFERROR(IF(LEFT(INDEX(PIS!O$1:O$500,MATCH(D118,PIS!C$1:C$500)),1)="M",T118/AD118/8*(AW118+AX118*1.5+AY118*2+AZ118*3+BA118*2.1+BB118*2.7+BC118*3.9+BD118*0.3),T118/8*(AW118+AX118*1.5+AY118*2+AZ118*3+BA118*2.1+BB118*2.7+BC118*3.9+BD118*0.3)),0)</f>
        <v/>
      </c>
      <c r="BF118">
        <f>IFERROR(INDEX(ADJ!$A$1:$BZ$1000,MATCH(PAYROLL!$D118,ADJ!A$1:A$500,0),MATCH(PAYROLL!BF$2,ADJ!$2:$2,0)),0)</f>
        <v/>
      </c>
      <c r="BG118">
        <f>IFERROR(INDEX(ADJ!$A$1:$BZ$1000,MATCH(PAYROLL!D118,ADJ!A$1:A$500,0),MATCH(PAYROLL!BG$2,ADJ!$2:$2,0)),0)</f>
        <v/>
      </c>
      <c r="BH118">
        <f>IFERROR(INDEX(ADJ!$A$1:$BZ$1000,MATCH(PAYROLL!D118,ADJ!A$1:A$500,0),MATCH(PAYROLL!BH$2,ADJ!$2:$2,0)),0)</f>
        <v/>
      </c>
      <c r="BI118">
        <f>IFERROR(INDEX(ADJ!$A$1:$BZ$1000,MATCH(PAYROLL!D118,ADJ!A$1:A$500,0),MATCH(PAYROLL!BI$2,ADJ!$2:$2,0)),0)</f>
        <v/>
      </c>
      <c r="BJ118">
        <f>IFERROR(INDEX(ADJ!$A$1:$BZ$1000,MATCH(PAYROLL!D118,ADJ!A$1:A$500,0),MATCH(PAYROLL!BJ$2,ADJ!$2:$2,0)),0)</f>
        <v/>
      </c>
      <c r="BK118">
        <f>SUM(BF118:BJ118)</f>
        <v/>
      </c>
      <c r="BL118">
        <f>IFERROR(INDEX(ADJ!$A$1:$BZ$1000,MATCH(PAYROLL!D118,ADJ!A$1:A$500,0),MATCH(PAYROLL!BL$2,ADJ!$2:$2,0)),0)</f>
        <v/>
      </c>
      <c r="BM118">
        <f>IFERROR(INDEX(ADJ!$A$1:$BZ$1000,MATCH(PAYROLL!D118,ADJ!A$1:A$500,0),MATCH(PAYROLL!BM$2,ADJ!$2:$2,0)),0)</f>
        <v/>
      </c>
      <c r="BN118">
        <f>IFERROR(INDEX(ADJ!$A$1:$BZ$1000,MATCH(PAYROLL!D118,ADJ!A$1:A$500,0),MATCH(PAYROLL!BN$2,ADJ!$2:$2,0)),0)</f>
        <v/>
      </c>
      <c r="BO118">
        <f>IFERROR(INDEX(ADJ!$A$1:$BZ$1000,MATCH(PAYROLL!D118,ADJ!A$1:A$500,0),MATCH(PAYROLL!BO$2,ADJ!$2:$2,0)),0)</f>
        <v/>
      </c>
      <c r="BP118">
        <f>SUM(AM118,AV118,BE118,BK118,BL118:BO118)</f>
        <v/>
      </c>
      <c r="BQ118">
        <f>BO118</f>
        <v/>
      </c>
      <c r="BR118">
        <f>IFERROR(ROUND(IF(LEFT(INDEX(PIS!O$1:O$500,MATCH(D118,PIS!C$1:C$500)),1)="D",T118/8*(BD118*0.3),IF(LEFT(INDEX(PIS!O$1:O$500,MATCH(D118,PIS!C$1:C$500)),1)="H",T118*($BD118*0.3),T118/$AD118/8*($BD118*0.3))),0),0)</f>
        <v/>
      </c>
      <c r="BS118">
        <f>IF(AP118&lt;1,0,MIN(AP118,730000))</f>
        <v/>
      </c>
      <c r="BT118">
        <f>IFERROR(ROUND((BE118-SUM(AW118:BC118)*T118/AD118/8),0)-BR118,0)</f>
        <v/>
      </c>
      <c r="BU118">
        <f>AO118</f>
        <v/>
      </c>
      <c r="BV118">
        <f>SUM(BQ118:BU118)</f>
        <v/>
      </c>
      <c r="BW118">
        <f>BP118-BV118</f>
        <v/>
      </c>
      <c r="BX118">
        <f>IFERROR(IF(RIGHT(INDEX(PIS!O$1:O$500,MATCH(D118,PIS!C$1:C$500)),5)="Gross",MIN(U118+V118,VLOOKUP("R700",TSC!B:C,2,0)*VLOOKUP("R101",TSC!B:C,2,0))*VLOOKUP("R701",TSC!B:C,2,0)%,0),0)</f>
        <v/>
      </c>
      <c r="BY118">
        <f>IFERROR(IF(RIGHT(INDEX(PIS!O$1:O$500,MATCH(D118,PIS!C$1:C$500)),5)="Gross",MIN(U118+V118,VLOOKUP("R700",TSC!B:C,2,0)*VLOOKUP("R101",TSC!B:C,2,0))*VLOOKUP("T704",TSC!B:C,2,0)%,0),0)</f>
        <v/>
      </c>
      <c r="BZ118">
        <f>IFERROR(IF(RIGHT(INDEX(PIS!O$1:O$500,MATCH(D118,PIS!C$1:C$500)),5)="Gross",MIN(U118+V118,VLOOKUP("R700",TSC!B:C,2,0)*VLOOKUP("1",TSC!F:G,2,0))*VLOOKUP("T705",TSC!B:C,2,0)%,0),0)</f>
        <v/>
      </c>
      <c r="CA118">
        <f>IFERROR(INDEX(ADJ!$A$1:$BZ$1000,MATCH(PAYROLL!D118,ADJ!A$1:A$500,0),MATCH(PAYROLL!CA$2,ADJ!$2:$2,0)),0)</f>
        <v/>
      </c>
      <c r="CB118">
        <f>IFERROR(INDEX(ADJ!$A$1:$BZ$1000,MATCH(PAYROLL!D118,ADJ!A$1:A$500,0),MATCH(PAYROLL!CB$2,ADJ!$2:$2,0)),0)</f>
        <v/>
      </c>
      <c r="CC118">
        <f>SUM(BX118:CB118)</f>
        <v/>
      </c>
      <c r="CD118">
        <f>IFERROR(INDEX(PIS!$A$1:$BZ$1000,MATCH(PAYROLL!D118,PIS!C$1:C$500,0),MATCH(PAYROLL!CD$1,PIS!$1:$1,0)),0)</f>
        <v/>
      </c>
      <c r="CE118">
        <f>IFERROR(IF(OR(INDEX(PIS!P$1:P$500,MATCH(D118,PIS!C$1:C$500,0))="LT2",INDEX(PIS!P$1:P$500,MATCH(D118,PIS!C$1:C$500,0))="P10"),0,SUM(CC118,CD118*VLOOKUP("R601",TSC!B:C,2,0),VLOOKUP("R602",TSC!B:C,2,0))),0)</f>
        <v/>
      </c>
      <c r="CF118">
        <f>MAX(BW118-CE118,0)</f>
        <v/>
      </c>
      <c r="CG118">
        <f>IFERROR(IF(OR(RIGHT(INDEX(PIS!P$1:P$500,MATCH(D118,PIS!C$1:C$500)),5)="P10",RIGHT(INDEX(PIS!P$1:P$500,MATCH(D118,PIS!C$1:C$500)),5)="CK"),0,IF(CF118&lt;=5000000,CF118*5%,IF(CF118&lt;=10000000,CF118*10%-250000,IF(CF118&lt;=18000000,CF118*15%-750000,IF(CF118&lt;=32000000,CF118*20%-1650000,IF(CF118&lt;=52000000,CF118*25%-3250000,IF(CF118&lt;=80000000,BH118*30%-5850000,CF118*35%-9850000))))))),0)</f>
        <v/>
      </c>
      <c r="CH118">
        <f>IFERROR(IF(OR(INDEX(PIS!P$1:P$500,MATCH(D118,PIS!C$1:C$500))="LT",INDEX(PIS!P$1:P$500,MATCH(D118,PIS!C$1:C$500))="CK"),0,IF(CF118&lt;2000000,0,CF118*10%)),0)</f>
        <v/>
      </c>
      <c r="CI118">
        <f>IFERROR(INDEX(ADJ!$A$1:$BZ$1000,MATCH(PAYROLL!D118,ADJ!A$1:A$500,0),MATCH(PAYROLL!CI$2,ADJ!$2:$2,0)),0)</f>
        <v/>
      </c>
      <c r="CJ118">
        <f>IFERROR(INDEX(ADJ!$A$1:$BZ$1000,MATCH(PAYROLL!D118,ADJ!A$1:A$500,0),MATCH(PAYROLL!CJ$2,ADJ!$2:$2,0)),0)</f>
        <v/>
      </c>
      <c r="CK118">
        <f>IFERROR(INDEX(ADJ!$A$1:$BZ$1000,MATCH(PAYROLL!D118,ADJ!A$1:A$500,0),MATCH(PAYROLL!CK$2,ADJ!$2:$2,0)),0)</f>
        <v/>
      </c>
      <c r="CL118">
        <f>SUM(CG118:CK118)</f>
        <v/>
      </c>
      <c r="CM118">
        <f>ROUND(SUM(CH118:CK118),0)</f>
        <v/>
      </c>
      <c r="CN118">
        <f>IFERROR(INDEX(CSDA!D$1:D$500,MATCH($CN$2,CSDA!C$1:C$500,0))*INDEX(PIS!V$1:V$500,MATCH(D118,PIS!C$1:C$500))+INDEX(ADJ!$A$1:$BZ$1000,MATCH(PAYROLL!D118,ADJ!A$1:A$500,0),MATCH(PAYROLL!CN$2,ADJ!$2:$2,0)),0)</f>
        <v/>
      </c>
      <c r="CO118">
        <f>IFERROR(INDEX(ADJ!$A$1:$BZ$1000,MATCH(PAYROLL!D118,ADJ!A$1:A$500,0),MATCH(PAYROLL!CO$2,ADJ!$2:$2,0)),0)</f>
        <v/>
      </c>
      <c r="CP118">
        <f>IFERROR(INDEX(ADJ!$A$1:$BZ$1000,MATCH(PAYROLL!D118,ADJ!A$1:A$500,0),MATCH(PAYROLL!CP$2,ADJ!$2:$2,0)),0)</f>
        <v/>
      </c>
      <c r="CQ118">
        <f>BP118-CL118-CI118-CM118-CN118-CO118-CP118-CC118</f>
        <v/>
      </c>
      <c r="CR118">
        <f>IFERROR(IF(RIGHT(INDEX(PIS!O$1:O$500,MATCH(D118,PIS!C$1:C$500,0)),5)="Gross",MIN(U118+V118,VLOOKUP("R700",TSC!B:C,2,0)*VLOOKUP("R101",TSC!B:C,2,0))*(VLOOKUP("T711",TSC!B:C,2,0)+VLOOKUP("T712",TSC!B:C,2,0))%,MIN(T118+V118,VLOOKUP("R700",TSC!B:C,2,0)*VLOOKUP("R101",TSC!B:C,2,0))*(VLOOKUP("T711",TSC!B:C,2,0)+VLOOKUP("T712",TSC!B:C,2,0)+VLOOKUP("R701",TSC!B:C,2,0))%),0)</f>
        <v/>
      </c>
      <c r="CS118">
        <f>IFERROR(IF(RIGHT(INDEX(PIS!O$1:O$500,MATCH(D118,PIS!C$1:C$500,0)),5)="Gross",MIN(U118+V118,VLOOKUP("R700",TSC!B:C,2,0)*VLOOKUP("R101",TSC!B:C,2,0))*(VLOOKUP("T714",TSC!B:C,2,0))%,MIN(T118+V118,VLOOKUP("R700",TSC!B:C,2,0)*VLOOKUP("R101",TSC!B:C,2,0))*(VLOOKUP("T704",TSC!B:C,2,0)+VLOOKUP("T714",TSC!B:C,2,0))%),0)</f>
        <v/>
      </c>
      <c r="CT118">
        <f>IFERROR(IF(RIGHT(INDEX(PIS!O$1:O$500,MATCH(D118,PIS!C$1:C$500,0)),5)="Gross",MIN(U118+V118,VLOOKUP("R700",TSC!B:C,2,0)*VLOOKUP("R101",TSC!B:C,2,0))*VLOOKUP("T705",TSC!B:C,2,0)%,MIN(T118+V118,VLOOKUP("R700",TSC!B:C,2,0)*VLOOKUP("R101",TSC!B:C,2,0))*VLOOKUP("T705",TSC!B:C,2,0)%),0)</f>
        <v/>
      </c>
      <c r="CU118">
        <f>IFERROR(IF(RIGHT(INDEX(PIS!O$1:O$500,MATCH(D118,PIS!C$1:C$500,0)),5)="Gross",MIN(U118+V118,VLOOKUP("R700",TSC!B:C,2,0)*VLOOKUP("R101",TSC!B:C,2,0))*(VLOOKUP("T713",TSC!B:C,2,0))%,MIN(T118+V118,VLOOKUP("R700",TSC!B:C,2,0)*VLOOKUP("R101",TSC!B:C,2,0))*(VLOOKUP("T713",TSC!B:C,2,0))%),0)</f>
        <v/>
      </c>
      <c r="CV118">
        <f>IFERROR(INDEX(ADJ!$A$1:$BZ$1000,MATCH(PAYROLL!D118,ADJ!A$1:A$500,0),MATCH(PAYROLL!CV$2,ADJ!$2:$2,0)),0)</f>
        <v/>
      </c>
      <c r="CW118">
        <f>IFERROR(INDEX(ADJ!$A$1:$BZ$1000,MATCH(PAYROLL!D118,ADJ!A$1:A$500,0),MATCH(PAYROLL!CW$2,ADJ!$2:$2,0)),0)</f>
        <v/>
      </c>
      <c r="CX118">
        <f>SUM(CR118:CW118)</f>
        <v/>
      </c>
      <c r="CY118">
        <f>ROUND(IF(CR118&gt;0,T118+V118*VLOOKUP("R202",TSC!$B$1:$C$500,2,0),0),0)</f>
        <v/>
      </c>
      <c r="CZ118">
        <f>IFERROR(INDEX(CSDA!D$1:D$500,MATCH($CZ$2,CSDA!C$1:C$500,0)),0)</f>
        <v/>
      </c>
      <c r="DA118">
        <f>ROUND(T118*0.7%,0)</f>
        <v/>
      </c>
      <c r="DB118">
        <f>ROUND(T118/12,0)</f>
        <v/>
      </c>
      <c r="DC118">
        <f ref="DC118" t="array">IFERROR(INDEX(CSDA!D$1:D$500,MATCH("Trích giữ"&amp;PAYROLL!DC$2,CSDA!A$1:A$500&amp;CSDA!C$1:C$500,0)),0)</f>
        <v/>
      </c>
      <c r="DD118">
        <f ref="DD118" t="array">IFERROR(INDEX(CSDA!D$1:D$500,MATCH("Trích giữ"&amp;PAYROLL!DD$2,CSDA!A$1:A$500&amp;CSDA!C$1:C$500,0)),0)</f>
        <v/>
      </c>
      <c r="DE118">
        <f ref="DE118" t="array">IFERROR(INDEX(CSDA!D$1:D$500,MATCH("Trích giữ"&amp;PAYROLL!DE$2,CSDA!A$1:A$500&amp;CSDA!C$1:C$500,0)),0)</f>
        <v/>
      </c>
      <c r="DF118">
        <f>IFERROR(INDEX(CSDA!D$1:D$500,MATCH(PAYROLL!DF$2,CSDA!C$1:C$500,0)),0)</f>
        <v/>
      </c>
      <c r="DG118">
        <f ref="DG118" t="array">IFERROR(INDEX(CSDA!D$1:D$500,MATCH("Trích giữ"&amp;PAYROLL!DG$2,CSDA!A$1:A$500&amp;CSDA!C$1:C$500,0)),0)</f>
        <v/>
      </c>
      <c r="DH118">
        <f>ROUND(T118/26,0)</f>
        <v/>
      </c>
      <c r="DI118">
        <f ref="DI118" t="array">IFERROR(INDEX(CSDA!D$1:D$500,MATCH("Trích giữ"&amp;PAYROLL!DI$2,CSDA!A$1:A$500&amp;CSDA!C$1:C$500,0)),0)</f>
        <v/>
      </c>
      <c r="DJ118">
        <f>IF(U118=0,T118*21.5%-BL118,0)</f>
        <v/>
      </c>
      <c r="DK118">
        <f ref="DK118" t="array">IFERROR(INDEX(CSDA!D$1:D$500,MATCH("Trích giữ"&amp;PAYROLL!DK$2,CSDA!A$1:A$500&amp;CSDA!C$1:C$500,0)),0)</f>
        <v/>
      </c>
      <c r="DL118">
        <f>IFERROR(INDEX(CSDA!D$1:D$500,MATCH(PAYROLL!DL$2,CSDA!C$1:C$500,0))/12,0)</f>
        <v/>
      </c>
      <c r="DM118">
        <f>SUM(DB118:DL118)</f>
        <v/>
      </c>
      <c r="DN118">
        <f>IFERROR(INDEX(ADJ!$A$1:$BZ$1000,MATCH(PAYROLL!D118,ADJ!A$1:A$500,0),MATCH(PAYROLL!DN$2,ADJ!$2:$2,0)),0)</f>
        <v/>
      </c>
      <c r="DO118">
        <f>IFERROR(SUM(BP118,DM118:DN118,CX118:DA118)-DT118,0)</f>
        <v/>
      </c>
      <c r="DP118">
        <f ref="DP118" t="array">SUM(BW118*IFERROR(INDEX(CSDA!D$1:D$500,MATCH(BW$2,CSDA!C$1:C$500,0)),0)%,CX118*IFERROR(INDEX(CSDA!D$1:D$500,MATCH(CX$2,CSDA!C$1:C$500,0)),0)%,DA118*IFERROR(INDEX(CSDA!D$1:D$500,MATCH(DA$2,CSDA!C$1:C$500,0)),0)%,DB118*IFERROR(INDEX(CSDA!D$1:D$500,MATCH(DB$2,CSDA!C$1:C$500,0)),0)%,DF118*IFERROR(INDEX(CSDA!D$1:D$500,MATCH("Phí dịch vụ"&amp;PAYROLL!DF$2,CSDA!A$1:A$500&amp;CSDA!C$1:C$500,0)),0)%,DC118*IFERROR(INDEX(CSDA!D$1:D$500,MATCH("Phí dịch vụ"&amp;PAYROLL!DC$2,CSDA!A$1:A$500&amp;CSDA!C$1:C$500,0)),0)%,DH118*IFERROR(INDEX(CSDA!D$1:D$500,MATCH("Phí dịch vụ"&amp;PAYROLL!DH$2,CSDA!A$1:A$500&amp;CSDA!C$1:C$500,0)),0)%,DJ118*IFERROR(INDEX(CSDA!D$1:D$500,MATCH("Phí dịch vụ"&amp;PAYROLL!DJ$2,CSDA!A$1:A$500&amp;CSDA!C$1:C$500,0)),0)%,BN118*IFERROR(INDEX(CSDA!D$1:D$500,MATCH(BN$2,CSDA!C$1:C$500,0)),0)%)-BN118*7%</f>
        <v/>
      </c>
      <c r="DQ118">
        <f>IFERROR(INDEX(ADJ!$A$1:$BZ$1000,MATCH(PAYROLL!D118,ADJ!A$1:A$500,0),MATCH(PAYROLL!DQ$2,ADJ!$2:$2,0)),0)</f>
        <v/>
      </c>
      <c r="DR118">
        <f>IFERROR(INDEX(ADJ!$A$1:$BZ$1000,MATCH(PAYROLL!D118,ADJ!A$1:A$500,0),MATCH(PAYROLL!DR$2,ADJ!$2:$2,0)),0)</f>
        <v/>
      </c>
      <c r="DS118">
        <f>SUM(DP118:DR118)</f>
        <v/>
      </c>
      <c r="DT118">
        <f>EK118</f>
        <v/>
      </c>
      <c r="DU118">
        <f>SUM(DO118:DR118)</f>
        <v/>
      </c>
      <c r="DV118">
        <f>ROUND(DU118*0.1,0)</f>
        <v/>
      </c>
      <c r="DW118">
        <f>DU118+DV118</f>
        <v/>
      </c>
      <c r="DZ118">
        <f>IFERROR(INDEX(ADJ!$A$1:$BZ$1000,MATCH(PAYROLL!$D118,ADJ!A$1:A$500,0),MATCH(PAYROLL!DZ$2,ADJ!$2:$2,0)),0)</f>
        <v/>
      </c>
      <c r="EA118">
        <f>IFERROR(INDEX(ADJ!$A$1:$BZ$1000,MATCH(PAYROLL!$D118,ADJ!A$1:A$500,0),MATCH(PAYROLL!EA$2,ADJ!$2:$2,0)),0)</f>
        <v/>
      </c>
      <c r="EB118">
        <f>IFERROR(INDEX(ADJ!$A$1:$BZ$1000,MATCH(PAYROLL!$D118,ADJ!A$1:A$500,0),MATCH(PAYROLL!EB$2,ADJ!$2:$2,0)),0)</f>
        <v/>
      </c>
      <c r="EC118">
        <f>IFERROR(INDEX(ADJ!$A$1:$BZ$1000,MATCH(PAYROLL!$D118,ADJ!A$1:A$500,0),MATCH(PAYROLL!EC$2,ADJ!$2:$2,0)),0)</f>
        <v/>
      </c>
      <c r="ED118">
        <f>IFERROR(INDEX(ADJ!$A$1:$BZ$1000,MATCH(PAYROLL!$D118,ADJ!A$1:A$500,0),MATCH(PAYROLL!ED$2,ADJ!$2:$2,0)),0)</f>
        <v/>
      </c>
      <c r="EE118">
        <f>IFERROR(INDEX(ADJ!$A$1:$BZ$1000,MATCH(PAYROLL!$D118,ADJ!A$1:A$500,0),MATCH(PAYROLL!EE$2,ADJ!$2:$2,0)),0)</f>
        <v/>
      </c>
      <c r="EF118">
        <f>IFERROR(INDEX(ADJ!$A$1:$BZ$1000,MATCH(PAYROLL!$D118,ADJ!A$1:A$500,0),MATCH(PAYROLL!EF$2,ADJ!$2:$2,0)),0)</f>
        <v/>
      </c>
      <c r="EG118">
        <f>IFERROR(INDEX(ADJ!$A$1:$BZ$1000,MATCH(PAYROLL!$D118,ADJ!A$1:A$500,0),MATCH(PAYROLL!EG$2,ADJ!$2:$2,0)),0)</f>
        <v/>
      </c>
      <c r="EH118">
        <f>IFERROR(INDEX(ADJ!$A$1:$BZ$1000,MATCH(PAYROLL!$D118,ADJ!A$1:A$500,0),MATCH(PAYROLL!EH$2,ADJ!$2:$2,0)),0)</f>
        <v/>
      </c>
      <c r="EI118">
        <f>IFERROR(INDEX(ADJ!$A$1:$BZ$1000,MATCH(PAYROLL!D118,ADJ!A$1:A$500,0),MATCH(PAYROLL!EI$2,ADJ!$2:$2,0)),0)</f>
        <v/>
      </c>
      <c r="EJ118">
        <f>IFERROR(INDEX(ADJ!$A$1:$BZ$1000,MATCH(PAYROLL!$D118,ADJ!A$1:A$500,0),MATCH(PAYROLL!EJ$2,ADJ!$2:$2,0)),0)</f>
        <v/>
      </c>
      <c r="EK118">
        <f>SUM(DZ118:EJ118)</f>
        <v/>
      </c>
    </row>
    <row r="119">
      <c r="A119" t="n">
        <v>117</v>
      </c>
      <c r="B119" t="inlineStr">
        <is>
          <t>Lộc Văn Thuận</t>
        </is>
      </c>
      <c r="D119" t="inlineStr">
        <is>
          <t>160446-01</t>
        </is>
      </c>
      <c r="S119">
        <f>IFERROR(INDEX(PIS!$A$1:$BZ$1000,MATCH($D119,PIS!C$1:C$500,0),MATCH("Lương CB tháng trước",PIS!$1:$1,0)),0)</f>
        <v/>
      </c>
      <c r="T119">
        <f>IFERROR(INDEX(PIS!$A$1:$BZ$1000,MATCH($D119,PIS!C$1:C$500,0),MATCH("Lương CB hiện tại",PIS!$1:$1,0)),0)</f>
        <v/>
      </c>
      <c r="U119">
        <f>IFERROR(INDEX(PIS!$A$1:$BZ$1000,MATCH($D119,PIS!C$1:C$500,0),MATCH("Lương đóng BHBB",PIS!$1:$1,0)),0)</f>
        <v/>
      </c>
      <c r="V119">
        <f>IFERROR(INDEX(PIS!$A$1:$BZ$1000,MATCH($D119,PIS!C$1:C$500,0),MATCH(V$2,PIS!$2:$2,0)),0)</f>
        <v/>
      </c>
      <c r="W119">
        <f>IFERROR(INDEX(PIS!$A$1:$BZ$1000,MATCH($D119,PIS!C$1:C$500,0),MATCH(W$2,PIS!$2:$2,0)),0)</f>
        <v/>
      </c>
      <c r="X119">
        <f>IFERROR(INDEX(PIS!$A$1:$BZ$1000,MATCH($D119,PIS!C$1:C$500,0),MATCH(X$2,PIS!$2:$2,0)),0)</f>
        <v/>
      </c>
      <c r="Y119">
        <f>IFERROR(INDEX(PIS!$A$1:$BZ$1000,MATCH($D119,PIS!C$1:C$500,0),MATCH(Y$2,PIS!$2:$2,0)),0)</f>
        <v/>
      </c>
      <c r="Z119">
        <f>IFERROR(INDEX(PIS!$A$1:$BZ$1000,MATCH($D119,PIS!C$1:C$500,0),MATCH(Z$2,PIS!$2:$2,0)),0)</f>
        <v/>
      </c>
      <c r="AA119">
        <f>IFERROR(INDEX(PIS!$A$1:$BZ$1000,MATCH($D119,PIS!C$1:C$500,0),MATCH(AA$2,PIS!$2:$2,0)),0)</f>
        <v/>
      </c>
      <c r="AB119">
        <f>IFERROR(INDEX(PIS!$A$1:$BZ$1000,MATCH($D119,PIS!C$1:C$500,0),MATCH(AB$2,PIS!$2:$2,0)),0)</f>
        <v/>
      </c>
      <c r="AC119">
        <f>SUM(V119:AB119)</f>
        <v/>
      </c>
      <c r="AD119">
        <f>IFERROR(INDEX(TIMESHEET!$A$1:$AI$5000,MATCH($D119,TIMESHEET!A$1:A$500,0),MATCH("T100",TIMESHEET!$2:$2,0))-2,0)</f>
        <v/>
      </c>
      <c r="AE119">
        <f>IFERROR(INDEX(TIMESHEET!$A$1:$AI$5000,MATCH($D119,TIMESHEET!A$1:A$500,0),MATCH("T202",TIMESHEET!$2:$2,0)),0)</f>
        <v/>
      </c>
      <c r="AF119">
        <f>IFERROR(INDEX(TIMESHEET!$A$1:$AI$5000,MATCH($D119,TIMESHEET!A$1:A$500,0),MATCH("T302",TIMESHEET!$2:$2,0)),0)</f>
        <v/>
      </c>
      <c r="AG119">
        <f>IFERROR(INDEX(TIMESHEET!$A$1:$AI$5000,MATCH($D119,TIMESHEET!A$1:A$500,0),MATCH("T406",TIMESHEET!$2:$2,0)),0)</f>
        <v/>
      </c>
      <c r="AH119">
        <f>AE119+AG119</f>
        <v/>
      </c>
      <c r="AI119">
        <f>IFERROR(INDEX(TIMESHEET!$A$1:$AI$5000,MATCH($D119,TIMESHEET!A$1:A$500,0),MATCH("T701",TIMESHEET!$2:$2,0)),0)</f>
        <v/>
      </c>
      <c r="AJ119">
        <f>IFERROR(INDEX(TIMESHEET!$A$1:$AI$5000,MATCH($D119,TIMESHEET!B$1:B$500,0),MATCH("T320",TIMESHEET!$2:$2,0)),0)</f>
        <v/>
      </c>
      <c r="AK119">
        <f>IFERROR(IF(LEFT(INDEX(PIS!O$1:O$500,MATCH(D119,PIS!C$1:C$500)),1)="M",T119/AD119*SUM(AE119:AG119),T119*AD119),0)</f>
        <v/>
      </c>
      <c r="AL119">
        <f>IFERROR(INDEX(ADJ!$A$1:$BZ$1000,MATCH(PAYROLL!D119,ADJ!A$1:A$500,0),MATCH(PAYROLL!AL$2,ADJ!$2:$2,0)),0)</f>
        <v/>
      </c>
      <c r="AM119">
        <f>SUM(AK119:AL119)</f>
        <v/>
      </c>
      <c r="AN119">
        <f>IFERROR(ROUND(V119/$AD119*$AH119,0),0)</f>
        <v/>
      </c>
      <c r="AO119">
        <f>IFERROR(ROUND(W119/$AD119*$AH119,0),0)</f>
        <v/>
      </c>
      <c r="AP119">
        <f>IFERROR(ROUND(X119/$AD119*$AE119,0),0)</f>
        <v/>
      </c>
      <c r="AQ119">
        <f>IFERROR(ROUND(Y119/$AD119*$AH119,0),0)</f>
        <v/>
      </c>
      <c r="AR119">
        <f>IFERROR(ROUND(Z119/$AD119*$AH119,0),0)</f>
        <v/>
      </c>
      <c r="AS119">
        <f>IFERROR(ROUND(AA119/$AD119*$AH119,0),0)</f>
        <v/>
      </c>
      <c r="AT119">
        <f>IFERROR(IF((AE119+AF119+AG119)&gt;13,AB119,ROUND(AB119/AD119*AH119,0)),0)</f>
        <v/>
      </c>
      <c r="AU119">
        <f>IFERROR(INDEX(ADJ!$A$1:$BZ$1000,MATCH(PAYROLL!D119,ADJ!A$1:A$500,0),MATCH(PAYROLL!AU$2,ADJ!$2:$2,0)),0)</f>
        <v/>
      </c>
      <c r="AV119">
        <f>ROUND(SUM(AN119:AU119),0)</f>
        <v/>
      </c>
      <c r="AW119">
        <f>IFERROR(INDEX(TIMESHEET!$A$1:$AI$5000,MATCH(PAYROLL!D119,TIMESHEET!A$1:A$500,0),MATCH("T620",TIMESHEET!$2:$2,0)),0)</f>
        <v/>
      </c>
      <c r="AX119">
        <f>IFERROR(INDEX(TIMESHEET!$A$1:$AI$5000,MATCH(PAYROLL!D119,TIMESHEET!A$1:A$500,0),MATCH("T601",TIMESHEET!$2:$2,0)),0)</f>
        <v/>
      </c>
      <c r="AY119">
        <f>IFERROR(INDEX(TIMESHEET!$A$1:$AI$5000,MATCH(PAYROLL!D119,TIMESHEET!A$1:A$500,0),MATCH("T602",TIMESHEET!$2:$2,0)),0)</f>
        <v/>
      </c>
      <c r="AZ119">
        <f>IFERROR(INDEX(TIMESHEET!$A$1:$AI$5000,MATCH(PAYROLL!D119,TIMESHEET!A$1:A$500,0),MATCH("T603",TIMESHEET!$2:$2,0)),0)</f>
        <v/>
      </c>
      <c r="BA119">
        <f>IFERROR(INDEX(TIMESHEET!$A$1:$AI$5000,MATCH(PAYROLL!D119,TIMESHEET!A$1:A$500,0),MATCH("T611",TIMESHEET!$2:$2,0)),0)</f>
        <v/>
      </c>
      <c r="BB119">
        <f>IFERROR(INDEX(TIMESHEET!$A$1:$AI$5000,MATCH(PAYROLL!D119,TIMESHEET!A$1:A$500,0),MATCH("T612",TIMESHEET!$2:$2,0)),0)</f>
        <v/>
      </c>
      <c r="BC119">
        <f>IFERROR(INDEX(TIMESHEET!$A$1:$AI$5000,MATCH(PAYROLL!D119,TIMESHEET!A$1:A$500,0),MATCH("T613",TIMESHEET!$2:$2,0)),0)</f>
        <v/>
      </c>
      <c r="BD119">
        <f>IFERROR(INDEX(TIMESHEET!$A$1:$AI$5000,MATCH(PAYROLL!D119,TIMESHEET!A$1:A$500,0),MATCH("T500",TIMESHEET!$2:$2,0)),0)</f>
        <v/>
      </c>
      <c r="BE119">
        <f>IFERROR(IF(LEFT(INDEX(PIS!O$1:O$500,MATCH(D119,PIS!C$1:C$500)),1)="M",T119/AD119/8*(AW119+AX119*1.5+AY119*2+AZ119*3+BA119*2.1+BB119*2.7+BC119*3.9+BD119*0.3),T119/8*(AW119+AX119*1.5+AY119*2+AZ119*3+BA119*2.1+BB119*2.7+BC119*3.9+BD119*0.3)),0)</f>
        <v/>
      </c>
      <c r="BF119">
        <f>IFERROR(INDEX(ADJ!$A$1:$BZ$1000,MATCH(PAYROLL!$D119,ADJ!A$1:A$500,0),MATCH(PAYROLL!BF$2,ADJ!$2:$2,0)),0)</f>
        <v/>
      </c>
      <c r="BG119">
        <f>IFERROR(INDEX(ADJ!$A$1:$BZ$1000,MATCH(PAYROLL!D119,ADJ!A$1:A$500,0),MATCH(PAYROLL!BG$2,ADJ!$2:$2,0)),0)</f>
        <v/>
      </c>
      <c r="BH119">
        <f>IFERROR(INDEX(ADJ!$A$1:$BZ$1000,MATCH(PAYROLL!D119,ADJ!A$1:A$500,0),MATCH(PAYROLL!BH$2,ADJ!$2:$2,0)),0)</f>
        <v/>
      </c>
      <c r="BI119">
        <f>IFERROR(INDEX(ADJ!$A$1:$BZ$1000,MATCH(PAYROLL!D119,ADJ!A$1:A$500,0),MATCH(PAYROLL!BI$2,ADJ!$2:$2,0)),0)</f>
        <v/>
      </c>
      <c r="BJ119">
        <f>IFERROR(INDEX(ADJ!$A$1:$BZ$1000,MATCH(PAYROLL!D119,ADJ!A$1:A$500,0),MATCH(PAYROLL!BJ$2,ADJ!$2:$2,0)),0)</f>
        <v/>
      </c>
      <c r="BK119">
        <f>SUM(BF119:BJ119)</f>
        <v/>
      </c>
      <c r="BL119">
        <f>IFERROR(INDEX(ADJ!$A$1:$BZ$1000,MATCH(PAYROLL!D119,ADJ!A$1:A$500,0),MATCH(PAYROLL!BL$2,ADJ!$2:$2,0)),0)</f>
        <v/>
      </c>
      <c r="BM119">
        <f>IFERROR(INDEX(ADJ!$A$1:$BZ$1000,MATCH(PAYROLL!D119,ADJ!A$1:A$500,0),MATCH(PAYROLL!BM$2,ADJ!$2:$2,0)),0)</f>
        <v/>
      </c>
      <c r="BN119">
        <f>IFERROR(INDEX(ADJ!$A$1:$BZ$1000,MATCH(PAYROLL!D119,ADJ!A$1:A$500,0),MATCH(PAYROLL!BN$2,ADJ!$2:$2,0)),0)</f>
        <v/>
      </c>
      <c r="BO119">
        <f>IFERROR(INDEX(ADJ!$A$1:$BZ$1000,MATCH(PAYROLL!D119,ADJ!A$1:A$500,0),MATCH(PAYROLL!BO$2,ADJ!$2:$2,0)),0)</f>
        <v/>
      </c>
      <c r="BP119">
        <f>SUM(AM119,AV119,BE119,BK119,BL119:BO119)</f>
        <v/>
      </c>
      <c r="BQ119">
        <f>BO119</f>
        <v/>
      </c>
      <c r="BR119">
        <f>IFERROR(ROUND(IF(LEFT(INDEX(PIS!O$1:O$500,MATCH(D119,PIS!C$1:C$500)),1)="D",T119/8*(BD119*0.3),IF(LEFT(INDEX(PIS!O$1:O$500,MATCH(D119,PIS!C$1:C$500)),1)="H",T119*($BD119*0.3),T119/$AD119/8*($BD119*0.3))),0),0)</f>
        <v/>
      </c>
      <c r="BS119">
        <f>IF(AP119&lt;1,0,MIN(AP119,730000))</f>
        <v/>
      </c>
      <c r="BT119">
        <f>IFERROR(ROUND((BE119-SUM(AW119:BC119)*T119/AD119/8),0)-BR119,0)</f>
        <v/>
      </c>
      <c r="BU119">
        <f>AO119</f>
        <v/>
      </c>
      <c r="BV119">
        <f>SUM(BQ119:BU119)</f>
        <v/>
      </c>
      <c r="BW119">
        <f>BP119-BV119</f>
        <v/>
      </c>
      <c r="BX119">
        <f>IFERROR(IF(RIGHT(INDEX(PIS!O$1:O$500,MATCH(D119,PIS!C$1:C$500)),5)="Gross",MIN(U119+V119,VLOOKUP("R700",TSC!B:C,2,0)*VLOOKUP("R101",TSC!B:C,2,0))*VLOOKUP("R701",TSC!B:C,2,0)%,0),0)</f>
        <v/>
      </c>
      <c r="BY119">
        <f>IFERROR(IF(RIGHT(INDEX(PIS!O$1:O$500,MATCH(D119,PIS!C$1:C$500)),5)="Gross",MIN(U119+V119,VLOOKUP("R700",TSC!B:C,2,0)*VLOOKUP("R101",TSC!B:C,2,0))*VLOOKUP("T704",TSC!B:C,2,0)%,0),0)</f>
        <v/>
      </c>
      <c r="BZ119">
        <f>IFERROR(IF(RIGHT(INDEX(PIS!O$1:O$500,MATCH(D119,PIS!C$1:C$500)),5)="Gross",MIN(U119+V119,VLOOKUP("R700",TSC!B:C,2,0)*VLOOKUP("1",TSC!F:G,2,0))*VLOOKUP("T705",TSC!B:C,2,0)%,0),0)</f>
        <v/>
      </c>
      <c r="CA119">
        <f>IFERROR(INDEX(ADJ!$A$1:$BZ$1000,MATCH(PAYROLL!D119,ADJ!A$1:A$500,0),MATCH(PAYROLL!CA$2,ADJ!$2:$2,0)),0)</f>
        <v/>
      </c>
      <c r="CB119">
        <f>IFERROR(INDEX(ADJ!$A$1:$BZ$1000,MATCH(PAYROLL!D119,ADJ!A$1:A$500,0),MATCH(PAYROLL!CB$2,ADJ!$2:$2,0)),0)</f>
        <v/>
      </c>
      <c r="CC119">
        <f>SUM(BX119:CB119)</f>
        <v/>
      </c>
      <c r="CD119">
        <f>IFERROR(INDEX(PIS!$A$1:$BZ$1000,MATCH(PAYROLL!D119,PIS!C$1:C$500,0),MATCH(PAYROLL!CD$1,PIS!$1:$1,0)),0)</f>
        <v/>
      </c>
      <c r="CE119">
        <f>IFERROR(IF(OR(INDEX(PIS!P$1:P$500,MATCH(D119,PIS!C$1:C$500,0))="LT2",INDEX(PIS!P$1:P$500,MATCH(D119,PIS!C$1:C$500,0))="P10"),0,SUM(CC119,CD119*VLOOKUP("R601",TSC!B:C,2,0),VLOOKUP("R602",TSC!B:C,2,0))),0)</f>
        <v/>
      </c>
      <c r="CF119">
        <f>MAX(BW119-CE119,0)</f>
        <v/>
      </c>
      <c r="CG119">
        <f>IFERROR(IF(OR(RIGHT(INDEX(PIS!P$1:P$500,MATCH(D119,PIS!C$1:C$500)),5)="P10",RIGHT(INDEX(PIS!P$1:P$500,MATCH(D119,PIS!C$1:C$500)),5)="CK"),0,IF(CF119&lt;=5000000,CF119*5%,IF(CF119&lt;=10000000,CF119*10%-250000,IF(CF119&lt;=18000000,CF119*15%-750000,IF(CF119&lt;=32000000,CF119*20%-1650000,IF(CF119&lt;=52000000,CF119*25%-3250000,IF(CF119&lt;=80000000,BH119*30%-5850000,CF119*35%-9850000))))))),0)</f>
        <v/>
      </c>
      <c r="CH119">
        <f>IFERROR(IF(OR(INDEX(PIS!P$1:P$500,MATCH(D119,PIS!C$1:C$500))="LT",INDEX(PIS!P$1:P$500,MATCH(D119,PIS!C$1:C$500))="CK"),0,IF(CF119&lt;2000000,0,CF119*10%)),0)</f>
        <v/>
      </c>
      <c r="CI119">
        <f>IFERROR(INDEX(ADJ!$A$1:$BZ$1000,MATCH(PAYROLL!D119,ADJ!A$1:A$500,0),MATCH(PAYROLL!CI$2,ADJ!$2:$2,0)),0)</f>
        <v/>
      </c>
      <c r="CJ119">
        <f>IFERROR(INDEX(ADJ!$A$1:$BZ$1000,MATCH(PAYROLL!D119,ADJ!A$1:A$500,0),MATCH(PAYROLL!CJ$2,ADJ!$2:$2,0)),0)</f>
        <v/>
      </c>
      <c r="CK119">
        <f>IFERROR(INDEX(ADJ!$A$1:$BZ$1000,MATCH(PAYROLL!D119,ADJ!A$1:A$500,0),MATCH(PAYROLL!CK$2,ADJ!$2:$2,0)),0)</f>
        <v/>
      </c>
      <c r="CL119">
        <f>SUM(CG119:CK119)</f>
        <v/>
      </c>
      <c r="CM119">
        <f>ROUND(SUM(CH119:CK119),0)</f>
        <v/>
      </c>
      <c r="CN119">
        <f>IFERROR(INDEX(CSDA!D$1:D$500,MATCH($CN$2,CSDA!C$1:C$500,0))*INDEX(PIS!V$1:V$500,MATCH(D119,PIS!C$1:C$500))+INDEX(ADJ!$A$1:$BZ$1000,MATCH(PAYROLL!D119,ADJ!A$1:A$500,0),MATCH(PAYROLL!CN$2,ADJ!$2:$2,0)),0)</f>
        <v/>
      </c>
      <c r="CO119">
        <f>IFERROR(INDEX(ADJ!$A$1:$BZ$1000,MATCH(PAYROLL!D119,ADJ!A$1:A$500,0),MATCH(PAYROLL!CO$2,ADJ!$2:$2,0)),0)</f>
        <v/>
      </c>
      <c r="CP119">
        <f>IFERROR(INDEX(ADJ!$A$1:$BZ$1000,MATCH(PAYROLL!D119,ADJ!A$1:A$500,0),MATCH(PAYROLL!CP$2,ADJ!$2:$2,0)),0)</f>
        <v/>
      </c>
      <c r="CQ119">
        <f>BP119-CL119-CI119-CM119-CN119-CO119-CP119-CC119</f>
        <v/>
      </c>
      <c r="CR119">
        <f>IFERROR(IF(RIGHT(INDEX(PIS!O$1:O$500,MATCH(D119,PIS!C$1:C$500,0)),5)="Gross",MIN(U119+V119,VLOOKUP("R700",TSC!B:C,2,0)*VLOOKUP("R101",TSC!B:C,2,0))*(VLOOKUP("T711",TSC!B:C,2,0)+VLOOKUP("T712",TSC!B:C,2,0))%,MIN(T119+V119,VLOOKUP("R700",TSC!B:C,2,0)*VLOOKUP("R101",TSC!B:C,2,0))*(VLOOKUP("T711",TSC!B:C,2,0)+VLOOKUP("T712",TSC!B:C,2,0)+VLOOKUP("R701",TSC!B:C,2,0))%),0)</f>
        <v/>
      </c>
      <c r="CS119">
        <f>IFERROR(IF(RIGHT(INDEX(PIS!O$1:O$500,MATCH(D119,PIS!C$1:C$500,0)),5)="Gross",MIN(U119+V119,VLOOKUP("R700",TSC!B:C,2,0)*VLOOKUP("R101",TSC!B:C,2,0))*(VLOOKUP("T714",TSC!B:C,2,0))%,MIN(T119+V119,VLOOKUP("R700",TSC!B:C,2,0)*VLOOKUP("R101",TSC!B:C,2,0))*(VLOOKUP("T704",TSC!B:C,2,0)+VLOOKUP("T714",TSC!B:C,2,0))%),0)</f>
        <v/>
      </c>
      <c r="CT119">
        <f>IFERROR(IF(RIGHT(INDEX(PIS!O$1:O$500,MATCH(D119,PIS!C$1:C$500,0)),5)="Gross",MIN(U119+V119,VLOOKUP("R700",TSC!B:C,2,0)*VLOOKUP("R101",TSC!B:C,2,0))*VLOOKUP("T705",TSC!B:C,2,0)%,MIN(T119+V119,VLOOKUP("R700",TSC!B:C,2,0)*VLOOKUP("R101",TSC!B:C,2,0))*VLOOKUP("T705",TSC!B:C,2,0)%),0)</f>
        <v/>
      </c>
      <c r="CU119">
        <f>IFERROR(IF(RIGHT(INDEX(PIS!O$1:O$500,MATCH(D119,PIS!C$1:C$500,0)),5)="Gross",MIN(U119+V119,VLOOKUP("R700",TSC!B:C,2,0)*VLOOKUP("R101",TSC!B:C,2,0))*(VLOOKUP("T713",TSC!B:C,2,0))%,MIN(T119+V119,VLOOKUP("R700",TSC!B:C,2,0)*VLOOKUP("R101",TSC!B:C,2,0))*(VLOOKUP("T713",TSC!B:C,2,0))%),0)</f>
        <v/>
      </c>
      <c r="CV119">
        <f>IFERROR(INDEX(ADJ!$A$1:$BZ$1000,MATCH(PAYROLL!D119,ADJ!A$1:A$500,0),MATCH(PAYROLL!CV$2,ADJ!$2:$2,0)),0)</f>
        <v/>
      </c>
      <c r="CW119">
        <f>IFERROR(INDEX(ADJ!$A$1:$BZ$1000,MATCH(PAYROLL!D119,ADJ!A$1:A$500,0),MATCH(PAYROLL!CW$2,ADJ!$2:$2,0)),0)</f>
        <v/>
      </c>
      <c r="CX119">
        <f>SUM(CR119:CW119)</f>
        <v/>
      </c>
      <c r="CY119">
        <f>ROUND(IF(CR119&gt;0,T119+V119*VLOOKUP("R202",TSC!$B$1:$C$500,2,0),0),0)</f>
        <v/>
      </c>
      <c r="CZ119">
        <f>IFERROR(INDEX(CSDA!D$1:D$500,MATCH($CZ$2,CSDA!C$1:C$500,0)),0)</f>
        <v/>
      </c>
      <c r="DA119">
        <f>ROUND(T119*0.7%,0)</f>
        <v/>
      </c>
      <c r="DB119">
        <f>ROUND(T119/12,0)</f>
        <v/>
      </c>
      <c r="DC119">
        <f ref="DC119" t="array">IFERROR(INDEX(CSDA!D$1:D$500,MATCH("Trích giữ"&amp;PAYROLL!DC$2,CSDA!A$1:A$500&amp;CSDA!C$1:C$500,0)),0)</f>
        <v/>
      </c>
      <c r="DD119">
        <f ref="DD119" t="array">IFERROR(INDEX(CSDA!D$1:D$500,MATCH("Trích giữ"&amp;PAYROLL!DD$2,CSDA!A$1:A$500&amp;CSDA!C$1:C$500,0)),0)</f>
        <v/>
      </c>
      <c r="DE119">
        <f ref="DE119" t="array">IFERROR(INDEX(CSDA!D$1:D$500,MATCH("Trích giữ"&amp;PAYROLL!DE$2,CSDA!A$1:A$500&amp;CSDA!C$1:C$500,0)),0)</f>
        <v/>
      </c>
      <c r="DF119">
        <f>IFERROR(INDEX(CSDA!D$1:D$500,MATCH(PAYROLL!DF$2,CSDA!C$1:C$500,0)),0)</f>
        <v/>
      </c>
      <c r="DG119">
        <f ref="DG119" t="array">IFERROR(INDEX(CSDA!D$1:D$500,MATCH("Trích giữ"&amp;PAYROLL!DG$2,CSDA!A$1:A$500&amp;CSDA!C$1:C$500,0)),0)</f>
        <v/>
      </c>
      <c r="DH119">
        <f>ROUND(T119/26,0)</f>
        <v/>
      </c>
      <c r="DI119">
        <f ref="DI119" t="array">IFERROR(INDEX(CSDA!D$1:D$500,MATCH("Trích giữ"&amp;PAYROLL!DI$2,CSDA!A$1:A$500&amp;CSDA!C$1:C$500,0)),0)</f>
        <v/>
      </c>
      <c r="DJ119">
        <f>IF(U119=0,T119*21.5%-BL119,0)</f>
        <v/>
      </c>
      <c r="DK119">
        <f ref="DK119" t="array">IFERROR(INDEX(CSDA!D$1:D$500,MATCH("Trích giữ"&amp;PAYROLL!DK$2,CSDA!A$1:A$500&amp;CSDA!C$1:C$500,0)),0)</f>
        <v/>
      </c>
      <c r="DL119">
        <f>IFERROR(INDEX(CSDA!D$1:D$500,MATCH(PAYROLL!DL$2,CSDA!C$1:C$500,0))/12,0)</f>
        <v/>
      </c>
      <c r="DM119">
        <f>SUM(DB119:DL119)</f>
        <v/>
      </c>
      <c r="DN119">
        <f>IFERROR(INDEX(ADJ!$A$1:$BZ$1000,MATCH(PAYROLL!D119,ADJ!A$1:A$500,0),MATCH(PAYROLL!DN$2,ADJ!$2:$2,0)),0)</f>
        <v/>
      </c>
      <c r="DO119">
        <f>IFERROR(SUM(BP119,DM119:DN119,CX119:DA119)-DT119,0)</f>
        <v/>
      </c>
      <c r="DP119">
        <f ref="DP119" t="array">SUM(BW119*IFERROR(INDEX(CSDA!D$1:D$500,MATCH(BW$2,CSDA!C$1:C$500,0)),0)%,CX119*IFERROR(INDEX(CSDA!D$1:D$500,MATCH(CX$2,CSDA!C$1:C$500,0)),0)%,DA119*IFERROR(INDEX(CSDA!D$1:D$500,MATCH(DA$2,CSDA!C$1:C$500,0)),0)%,DB119*IFERROR(INDEX(CSDA!D$1:D$500,MATCH(DB$2,CSDA!C$1:C$500,0)),0)%,DF119*IFERROR(INDEX(CSDA!D$1:D$500,MATCH("Phí dịch vụ"&amp;PAYROLL!DF$2,CSDA!A$1:A$500&amp;CSDA!C$1:C$500,0)),0)%,DC119*IFERROR(INDEX(CSDA!D$1:D$500,MATCH("Phí dịch vụ"&amp;PAYROLL!DC$2,CSDA!A$1:A$500&amp;CSDA!C$1:C$500,0)),0)%,DH119*IFERROR(INDEX(CSDA!D$1:D$500,MATCH("Phí dịch vụ"&amp;PAYROLL!DH$2,CSDA!A$1:A$500&amp;CSDA!C$1:C$500,0)),0)%,DJ119*IFERROR(INDEX(CSDA!D$1:D$500,MATCH("Phí dịch vụ"&amp;PAYROLL!DJ$2,CSDA!A$1:A$500&amp;CSDA!C$1:C$500,0)),0)%,BN119*IFERROR(INDEX(CSDA!D$1:D$500,MATCH(BN$2,CSDA!C$1:C$500,0)),0)%)-BN119*7%</f>
        <v/>
      </c>
      <c r="DQ119">
        <f>IFERROR(INDEX(ADJ!$A$1:$BZ$1000,MATCH(PAYROLL!D119,ADJ!A$1:A$500,0),MATCH(PAYROLL!DQ$2,ADJ!$2:$2,0)),0)</f>
        <v/>
      </c>
      <c r="DR119">
        <f>IFERROR(INDEX(ADJ!$A$1:$BZ$1000,MATCH(PAYROLL!D119,ADJ!A$1:A$500,0),MATCH(PAYROLL!DR$2,ADJ!$2:$2,0)),0)</f>
        <v/>
      </c>
      <c r="DS119">
        <f>SUM(DP119:DR119)</f>
        <v/>
      </c>
      <c r="DT119">
        <f>EK119</f>
        <v/>
      </c>
      <c r="DU119">
        <f>SUM(DO119:DR119)</f>
        <v/>
      </c>
      <c r="DV119">
        <f>ROUND(DU119*0.1,0)</f>
        <v/>
      </c>
      <c r="DW119">
        <f>DU119+DV119</f>
        <v/>
      </c>
      <c r="DZ119">
        <f>IFERROR(INDEX(ADJ!$A$1:$BZ$1000,MATCH(PAYROLL!$D119,ADJ!A$1:A$500,0),MATCH(PAYROLL!DZ$2,ADJ!$2:$2,0)),0)</f>
        <v/>
      </c>
      <c r="EA119">
        <f>IFERROR(INDEX(ADJ!$A$1:$BZ$1000,MATCH(PAYROLL!$D119,ADJ!A$1:A$500,0),MATCH(PAYROLL!EA$2,ADJ!$2:$2,0)),0)</f>
        <v/>
      </c>
      <c r="EB119">
        <f>IFERROR(INDEX(ADJ!$A$1:$BZ$1000,MATCH(PAYROLL!$D119,ADJ!A$1:A$500,0),MATCH(PAYROLL!EB$2,ADJ!$2:$2,0)),0)</f>
        <v/>
      </c>
      <c r="EC119">
        <f>IFERROR(INDEX(ADJ!$A$1:$BZ$1000,MATCH(PAYROLL!$D119,ADJ!A$1:A$500,0),MATCH(PAYROLL!EC$2,ADJ!$2:$2,0)),0)</f>
        <v/>
      </c>
      <c r="ED119">
        <f>IFERROR(INDEX(ADJ!$A$1:$BZ$1000,MATCH(PAYROLL!$D119,ADJ!A$1:A$500,0),MATCH(PAYROLL!ED$2,ADJ!$2:$2,0)),0)</f>
        <v/>
      </c>
      <c r="EE119">
        <f>IFERROR(INDEX(ADJ!$A$1:$BZ$1000,MATCH(PAYROLL!$D119,ADJ!A$1:A$500,0),MATCH(PAYROLL!EE$2,ADJ!$2:$2,0)),0)</f>
        <v/>
      </c>
      <c r="EF119">
        <f>IFERROR(INDEX(ADJ!$A$1:$BZ$1000,MATCH(PAYROLL!$D119,ADJ!A$1:A$500,0),MATCH(PAYROLL!EF$2,ADJ!$2:$2,0)),0)</f>
        <v/>
      </c>
      <c r="EG119">
        <f>IFERROR(INDEX(ADJ!$A$1:$BZ$1000,MATCH(PAYROLL!$D119,ADJ!A$1:A$500,0),MATCH(PAYROLL!EG$2,ADJ!$2:$2,0)),0)</f>
        <v/>
      </c>
      <c r="EH119">
        <f>IFERROR(INDEX(ADJ!$A$1:$BZ$1000,MATCH(PAYROLL!$D119,ADJ!A$1:A$500,0),MATCH(PAYROLL!EH$2,ADJ!$2:$2,0)),0)</f>
        <v/>
      </c>
      <c r="EI119">
        <f>IFERROR(INDEX(ADJ!$A$1:$BZ$1000,MATCH(PAYROLL!D119,ADJ!A$1:A$500,0),MATCH(PAYROLL!EI$2,ADJ!$2:$2,0)),0)</f>
        <v/>
      </c>
      <c r="EJ119">
        <f>IFERROR(INDEX(ADJ!$A$1:$BZ$1000,MATCH(PAYROLL!$D119,ADJ!A$1:A$500,0),MATCH(PAYROLL!EJ$2,ADJ!$2:$2,0)),0)</f>
        <v/>
      </c>
      <c r="EK119">
        <f>SUM(DZ119:EJ119)</f>
        <v/>
      </c>
    </row>
    <row r="120">
      <c r="A120" t="n">
        <v>118</v>
      </c>
      <c r="B120" t="inlineStr">
        <is>
          <t>Mạc Đăng Chung</t>
        </is>
      </c>
      <c r="D120" t="inlineStr">
        <is>
          <t>160452-01</t>
        </is>
      </c>
      <c r="S120">
        <f>IFERROR(INDEX(PIS!$A$1:$BZ$1000,MATCH($D120,PIS!C$1:C$500,0),MATCH("Lương CB tháng trước",PIS!$1:$1,0)),0)</f>
        <v/>
      </c>
      <c r="T120">
        <f>IFERROR(INDEX(PIS!$A$1:$BZ$1000,MATCH($D120,PIS!C$1:C$500,0),MATCH("Lương CB hiện tại",PIS!$1:$1,0)),0)</f>
        <v/>
      </c>
      <c r="U120">
        <f>IFERROR(INDEX(PIS!$A$1:$BZ$1000,MATCH($D120,PIS!C$1:C$500,0),MATCH("Lương đóng BHBB",PIS!$1:$1,0)),0)</f>
        <v/>
      </c>
      <c r="V120">
        <f>IFERROR(INDEX(PIS!$A$1:$BZ$1000,MATCH($D120,PIS!C$1:C$500,0),MATCH(V$2,PIS!$2:$2,0)),0)</f>
        <v/>
      </c>
      <c r="W120">
        <f>IFERROR(INDEX(PIS!$A$1:$BZ$1000,MATCH($D120,PIS!C$1:C$500,0),MATCH(W$2,PIS!$2:$2,0)),0)</f>
        <v/>
      </c>
      <c r="X120">
        <f>IFERROR(INDEX(PIS!$A$1:$BZ$1000,MATCH($D120,PIS!C$1:C$500,0),MATCH(X$2,PIS!$2:$2,0)),0)</f>
        <v/>
      </c>
      <c r="Y120">
        <f>IFERROR(INDEX(PIS!$A$1:$BZ$1000,MATCH($D120,PIS!C$1:C$500,0),MATCH(Y$2,PIS!$2:$2,0)),0)</f>
        <v/>
      </c>
      <c r="Z120">
        <f>IFERROR(INDEX(PIS!$A$1:$BZ$1000,MATCH($D120,PIS!C$1:C$500,0),MATCH(Z$2,PIS!$2:$2,0)),0)</f>
        <v/>
      </c>
      <c r="AA120">
        <f>IFERROR(INDEX(PIS!$A$1:$BZ$1000,MATCH($D120,PIS!C$1:C$500,0),MATCH(AA$2,PIS!$2:$2,0)),0)</f>
        <v/>
      </c>
      <c r="AB120">
        <f>IFERROR(INDEX(PIS!$A$1:$BZ$1000,MATCH($D120,PIS!C$1:C$500,0),MATCH(AB$2,PIS!$2:$2,0)),0)</f>
        <v/>
      </c>
      <c r="AC120">
        <f>SUM(V120:AB120)</f>
        <v/>
      </c>
      <c r="AD120">
        <f>IFERROR(INDEX(TIMESHEET!$A$1:$AI$5000,MATCH($D120,TIMESHEET!A$1:A$500,0),MATCH("T100",TIMESHEET!$2:$2,0))-2,0)</f>
        <v/>
      </c>
      <c r="AE120">
        <f>IFERROR(INDEX(TIMESHEET!$A$1:$AI$5000,MATCH($D120,TIMESHEET!A$1:A$500,0),MATCH("T202",TIMESHEET!$2:$2,0)),0)</f>
        <v/>
      </c>
      <c r="AF120">
        <f>IFERROR(INDEX(TIMESHEET!$A$1:$AI$5000,MATCH($D120,TIMESHEET!A$1:A$500,0),MATCH("T302",TIMESHEET!$2:$2,0)),0)</f>
        <v/>
      </c>
      <c r="AG120">
        <f>IFERROR(INDEX(TIMESHEET!$A$1:$AI$5000,MATCH($D120,TIMESHEET!A$1:A$500,0),MATCH("T406",TIMESHEET!$2:$2,0)),0)</f>
        <v/>
      </c>
      <c r="AH120">
        <f>AE120+AG120</f>
        <v/>
      </c>
      <c r="AI120">
        <f>IFERROR(INDEX(TIMESHEET!$A$1:$AI$5000,MATCH($D120,TIMESHEET!A$1:A$500,0),MATCH("T701",TIMESHEET!$2:$2,0)),0)</f>
        <v/>
      </c>
      <c r="AJ120">
        <f>IFERROR(INDEX(TIMESHEET!$A$1:$AI$5000,MATCH($D120,TIMESHEET!B$1:B$500,0),MATCH("T320",TIMESHEET!$2:$2,0)),0)</f>
        <v/>
      </c>
      <c r="AK120">
        <f>IFERROR(IF(LEFT(INDEX(PIS!O$1:O$500,MATCH(D120,PIS!C$1:C$500)),1)="M",T120/AD120*SUM(AE120:AG120),T120*AD120),0)</f>
        <v/>
      </c>
      <c r="AL120">
        <f>IFERROR(INDEX(ADJ!$A$1:$BZ$1000,MATCH(PAYROLL!D120,ADJ!A$1:A$500,0),MATCH(PAYROLL!AL$2,ADJ!$2:$2,0)),0)</f>
        <v/>
      </c>
      <c r="AM120">
        <f>SUM(AK120:AL120)</f>
        <v/>
      </c>
      <c r="AN120">
        <f>IFERROR(ROUND(V120/$AD120*$AH120,0),0)</f>
        <v/>
      </c>
      <c r="AO120">
        <f>IFERROR(ROUND(W120/$AD120*$AH120,0),0)</f>
        <v/>
      </c>
      <c r="AP120">
        <f>IFERROR(ROUND(X120/$AD120*$AE120,0),0)</f>
        <v/>
      </c>
      <c r="AQ120">
        <f>IFERROR(ROUND(Y120/$AD120*$AH120,0),0)</f>
        <v/>
      </c>
      <c r="AR120">
        <f>IFERROR(ROUND(Z120/$AD120*$AH120,0),0)</f>
        <v/>
      </c>
      <c r="AS120">
        <f>IFERROR(ROUND(AA120/$AD120*$AH120,0),0)</f>
        <v/>
      </c>
      <c r="AT120">
        <f>IFERROR(IF((AE120+AF120+AG120)&gt;13,AB120,ROUND(AB120/AD120*AH120,0)),0)</f>
        <v/>
      </c>
      <c r="AU120">
        <f>IFERROR(INDEX(ADJ!$A$1:$BZ$1000,MATCH(PAYROLL!D120,ADJ!A$1:A$500,0),MATCH(PAYROLL!AU$2,ADJ!$2:$2,0)),0)</f>
        <v/>
      </c>
      <c r="AV120">
        <f>ROUND(SUM(AN120:AU120),0)</f>
        <v/>
      </c>
      <c r="AW120">
        <f>IFERROR(INDEX(TIMESHEET!$A$1:$AI$5000,MATCH(PAYROLL!D120,TIMESHEET!A$1:A$500,0),MATCH("T620",TIMESHEET!$2:$2,0)),0)</f>
        <v/>
      </c>
      <c r="AX120">
        <f>IFERROR(INDEX(TIMESHEET!$A$1:$AI$5000,MATCH(PAYROLL!D120,TIMESHEET!A$1:A$500,0),MATCH("T601",TIMESHEET!$2:$2,0)),0)</f>
        <v/>
      </c>
      <c r="AY120">
        <f>IFERROR(INDEX(TIMESHEET!$A$1:$AI$5000,MATCH(PAYROLL!D120,TIMESHEET!A$1:A$500,0),MATCH("T602",TIMESHEET!$2:$2,0)),0)</f>
        <v/>
      </c>
      <c r="AZ120">
        <f>IFERROR(INDEX(TIMESHEET!$A$1:$AI$5000,MATCH(PAYROLL!D120,TIMESHEET!A$1:A$500,0),MATCH("T603",TIMESHEET!$2:$2,0)),0)</f>
        <v/>
      </c>
      <c r="BA120">
        <f>IFERROR(INDEX(TIMESHEET!$A$1:$AI$5000,MATCH(PAYROLL!D120,TIMESHEET!A$1:A$500,0),MATCH("T611",TIMESHEET!$2:$2,0)),0)</f>
        <v/>
      </c>
      <c r="BB120">
        <f>IFERROR(INDEX(TIMESHEET!$A$1:$AI$5000,MATCH(PAYROLL!D120,TIMESHEET!A$1:A$500,0),MATCH("T612",TIMESHEET!$2:$2,0)),0)</f>
        <v/>
      </c>
      <c r="BC120">
        <f>IFERROR(INDEX(TIMESHEET!$A$1:$AI$5000,MATCH(PAYROLL!D120,TIMESHEET!A$1:A$500,0),MATCH("T613",TIMESHEET!$2:$2,0)),0)</f>
        <v/>
      </c>
      <c r="BD120">
        <f>IFERROR(INDEX(TIMESHEET!$A$1:$AI$5000,MATCH(PAYROLL!D120,TIMESHEET!A$1:A$500,0),MATCH("T500",TIMESHEET!$2:$2,0)),0)</f>
        <v/>
      </c>
      <c r="BE120">
        <f>IFERROR(IF(LEFT(INDEX(PIS!O$1:O$500,MATCH(D120,PIS!C$1:C$500)),1)="M",T120/AD120/8*(AW120+AX120*1.5+AY120*2+AZ120*3+BA120*2.1+BB120*2.7+BC120*3.9+BD120*0.3),T120/8*(AW120+AX120*1.5+AY120*2+AZ120*3+BA120*2.1+BB120*2.7+BC120*3.9+BD120*0.3)),0)</f>
        <v/>
      </c>
      <c r="BF120">
        <f>IFERROR(INDEX(ADJ!$A$1:$BZ$1000,MATCH(PAYROLL!$D120,ADJ!A$1:A$500,0),MATCH(PAYROLL!BF$2,ADJ!$2:$2,0)),0)</f>
        <v/>
      </c>
      <c r="BG120">
        <f>IFERROR(INDEX(ADJ!$A$1:$BZ$1000,MATCH(PAYROLL!D120,ADJ!A$1:A$500,0),MATCH(PAYROLL!BG$2,ADJ!$2:$2,0)),0)</f>
        <v/>
      </c>
      <c r="BH120">
        <f>IFERROR(INDEX(ADJ!$A$1:$BZ$1000,MATCH(PAYROLL!D120,ADJ!A$1:A$500,0),MATCH(PAYROLL!BH$2,ADJ!$2:$2,0)),0)</f>
        <v/>
      </c>
      <c r="BI120">
        <f>IFERROR(INDEX(ADJ!$A$1:$BZ$1000,MATCH(PAYROLL!D120,ADJ!A$1:A$500,0),MATCH(PAYROLL!BI$2,ADJ!$2:$2,0)),0)</f>
        <v/>
      </c>
      <c r="BJ120">
        <f>IFERROR(INDEX(ADJ!$A$1:$BZ$1000,MATCH(PAYROLL!D120,ADJ!A$1:A$500,0),MATCH(PAYROLL!BJ$2,ADJ!$2:$2,0)),0)</f>
        <v/>
      </c>
      <c r="BK120">
        <f>SUM(BF120:BJ120)</f>
        <v/>
      </c>
      <c r="BL120">
        <f>IFERROR(INDEX(ADJ!$A$1:$BZ$1000,MATCH(PAYROLL!D120,ADJ!A$1:A$500,0),MATCH(PAYROLL!BL$2,ADJ!$2:$2,0)),0)</f>
        <v/>
      </c>
      <c r="BM120">
        <f>IFERROR(INDEX(ADJ!$A$1:$BZ$1000,MATCH(PAYROLL!D120,ADJ!A$1:A$500,0),MATCH(PAYROLL!BM$2,ADJ!$2:$2,0)),0)</f>
        <v/>
      </c>
      <c r="BN120">
        <f>IFERROR(INDEX(ADJ!$A$1:$BZ$1000,MATCH(PAYROLL!D120,ADJ!A$1:A$500,0),MATCH(PAYROLL!BN$2,ADJ!$2:$2,0)),0)</f>
        <v/>
      </c>
      <c r="BO120">
        <f>IFERROR(INDEX(ADJ!$A$1:$BZ$1000,MATCH(PAYROLL!D120,ADJ!A$1:A$500,0),MATCH(PAYROLL!BO$2,ADJ!$2:$2,0)),0)</f>
        <v/>
      </c>
      <c r="BP120">
        <f>SUM(AM120,AV120,BE120,BK120,BL120:BO120)</f>
        <v/>
      </c>
      <c r="BQ120">
        <f>BO120</f>
        <v/>
      </c>
      <c r="BR120">
        <f>IFERROR(ROUND(IF(LEFT(INDEX(PIS!O$1:O$500,MATCH(D120,PIS!C$1:C$500)),1)="D",T120/8*(BD120*0.3),IF(LEFT(INDEX(PIS!O$1:O$500,MATCH(D120,PIS!C$1:C$500)),1)="H",T120*($BD120*0.3),T120/$AD120/8*($BD120*0.3))),0),0)</f>
        <v/>
      </c>
      <c r="BS120">
        <f>IF(AP120&lt;1,0,MIN(AP120,730000))</f>
        <v/>
      </c>
      <c r="BT120">
        <f>IFERROR(ROUND((BE120-SUM(AW120:BC120)*T120/AD120/8),0)-BR120,0)</f>
        <v/>
      </c>
      <c r="BU120">
        <f>AO120</f>
        <v/>
      </c>
      <c r="BV120">
        <f>SUM(BQ120:BU120)</f>
        <v/>
      </c>
      <c r="BW120">
        <f>BP120-BV120</f>
        <v/>
      </c>
      <c r="BX120">
        <f>IFERROR(IF(RIGHT(INDEX(PIS!O$1:O$500,MATCH(D120,PIS!C$1:C$500)),5)="Gross",MIN(U120+V120,VLOOKUP("R700",TSC!B:C,2,0)*VLOOKUP("R101",TSC!B:C,2,0))*VLOOKUP("R701",TSC!B:C,2,0)%,0),0)</f>
        <v/>
      </c>
      <c r="BY120">
        <f>IFERROR(IF(RIGHT(INDEX(PIS!O$1:O$500,MATCH(D120,PIS!C$1:C$500)),5)="Gross",MIN(U120+V120,VLOOKUP("R700",TSC!B:C,2,0)*VLOOKUP("R101",TSC!B:C,2,0))*VLOOKUP("T704",TSC!B:C,2,0)%,0),0)</f>
        <v/>
      </c>
      <c r="BZ120">
        <f>IFERROR(IF(RIGHT(INDEX(PIS!O$1:O$500,MATCH(D120,PIS!C$1:C$500)),5)="Gross",MIN(U120+V120,VLOOKUP("R700",TSC!B:C,2,0)*VLOOKUP("1",TSC!F:G,2,0))*VLOOKUP("T705",TSC!B:C,2,0)%,0),0)</f>
        <v/>
      </c>
      <c r="CA120">
        <f>IFERROR(INDEX(ADJ!$A$1:$BZ$1000,MATCH(PAYROLL!D120,ADJ!A$1:A$500,0),MATCH(PAYROLL!CA$2,ADJ!$2:$2,0)),0)</f>
        <v/>
      </c>
      <c r="CB120">
        <f>IFERROR(INDEX(ADJ!$A$1:$BZ$1000,MATCH(PAYROLL!D120,ADJ!A$1:A$500,0),MATCH(PAYROLL!CB$2,ADJ!$2:$2,0)),0)</f>
        <v/>
      </c>
      <c r="CC120">
        <f>SUM(BX120:CB120)</f>
        <v/>
      </c>
      <c r="CD120">
        <f>IFERROR(INDEX(PIS!$A$1:$BZ$1000,MATCH(PAYROLL!D120,PIS!C$1:C$500,0),MATCH(PAYROLL!CD$1,PIS!$1:$1,0)),0)</f>
        <v/>
      </c>
      <c r="CE120">
        <f>IFERROR(IF(OR(INDEX(PIS!P$1:P$500,MATCH(D120,PIS!C$1:C$500,0))="LT2",INDEX(PIS!P$1:P$500,MATCH(D120,PIS!C$1:C$500,0))="P10"),0,SUM(CC120,CD120*VLOOKUP("R601",TSC!B:C,2,0),VLOOKUP("R602",TSC!B:C,2,0))),0)</f>
        <v/>
      </c>
      <c r="CF120">
        <f>MAX(BW120-CE120,0)</f>
        <v/>
      </c>
      <c r="CG120">
        <f>IFERROR(IF(OR(RIGHT(INDEX(PIS!P$1:P$500,MATCH(D120,PIS!C$1:C$500)),5)="P10",RIGHT(INDEX(PIS!P$1:P$500,MATCH(D120,PIS!C$1:C$500)),5)="CK"),0,IF(CF120&lt;=5000000,CF120*5%,IF(CF120&lt;=10000000,CF120*10%-250000,IF(CF120&lt;=18000000,CF120*15%-750000,IF(CF120&lt;=32000000,CF120*20%-1650000,IF(CF120&lt;=52000000,CF120*25%-3250000,IF(CF120&lt;=80000000,BH120*30%-5850000,CF120*35%-9850000))))))),0)</f>
        <v/>
      </c>
      <c r="CH120">
        <f>IFERROR(IF(OR(INDEX(PIS!P$1:P$500,MATCH(D120,PIS!C$1:C$500))="LT",INDEX(PIS!P$1:P$500,MATCH(D120,PIS!C$1:C$500))="CK"),0,IF(CF120&lt;2000000,0,CF120*10%)),0)</f>
        <v/>
      </c>
      <c r="CI120">
        <f>IFERROR(INDEX(ADJ!$A$1:$BZ$1000,MATCH(PAYROLL!D120,ADJ!A$1:A$500,0),MATCH(PAYROLL!CI$2,ADJ!$2:$2,0)),0)</f>
        <v/>
      </c>
      <c r="CJ120">
        <f>IFERROR(INDEX(ADJ!$A$1:$BZ$1000,MATCH(PAYROLL!D120,ADJ!A$1:A$500,0),MATCH(PAYROLL!CJ$2,ADJ!$2:$2,0)),0)</f>
        <v/>
      </c>
      <c r="CK120">
        <f>IFERROR(INDEX(ADJ!$A$1:$BZ$1000,MATCH(PAYROLL!D120,ADJ!A$1:A$500,0),MATCH(PAYROLL!CK$2,ADJ!$2:$2,0)),0)</f>
        <v/>
      </c>
      <c r="CL120">
        <f>SUM(CG120:CK120)</f>
        <v/>
      </c>
      <c r="CM120">
        <f>ROUND(SUM(CH120:CK120),0)</f>
        <v/>
      </c>
      <c r="CN120">
        <f>IFERROR(INDEX(CSDA!D$1:D$500,MATCH($CN$2,CSDA!C$1:C$500,0))*INDEX(PIS!V$1:V$500,MATCH(D120,PIS!C$1:C$500))+INDEX(ADJ!$A$1:$BZ$1000,MATCH(PAYROLL!D120,ADJ!A$1:A$500,0),MATCH(PAYROLL!CN$2,ADJ!$2:$2,0)),0)</f>
        <v/>
      </c>
      <c r="CO120">
        <f>IFERROR(INDEX(ADJ!$A$1:$BZ$1000,MATCH(PAYROLL!D120,ADJ!A$1:A$500,0),MATCH(PAYROLL!CO$2,ADJ!$2:$2,0)),0)</f>
        <v/>
      </c>
      <c r="CP120">
        <f>IFERROR(INDEX(ADJ!$A$1:$BZ$1000,MATCH(PAYROLL!D120,ADJ!A$1:A$500,0),MATCH(PAYROLL!CP$2,ADJ!$2:$2,0)),0)</f>
        <v/>
      </c>
      <c r="CQ120">
        <f>BP120-CL120-CI120-CM120-CN120-CO120-CP120-CC120</f>
        <v/>
      </c>
      <c r="CR120">
        <f>IFERROR(IF(RIGHT(INDEX(PIS!O$1:O$500,MATCH(D120,PIS!C$1:C$500,0)),5)="Gross",MIN(U120+V120,VLOOKUP("R700",TSC!B:C,2,0)*VLOOKUP("R101",TSC!B:C,2,0))*(VLOOKUP("T711",TSC!B:C,2,0)+VLOOKUP("T712",TSC!B:C,2,0))%,MIN(T120+V120,VLOOKUP("R700",TSC!B:C,2,0)*VLOOKUP("R101",TSC!B:C,2,0))*(VLOOKUP("T711",TSC!B:C,2,0)+VLOOKUP("T712",TSC!B:C,2,0)+VLOOKUP("R701",TSC!B:C,2,0))%),0)</f>
        <v/>
      </c>
      <c r="CS120">
        <f>IFERROR(IF(RIGHT(INDEX(PIS!O$1:O$500,MATCH(D120,PIS!C$1:C$500,0)),5)="Gross",MIN(U120+V120,VLOOKUP("R700",TSC!B:C,2,0)*VLOOKUP("R101",TSC!B:C,2,0))*(VLOOKUP("T714",TSC!B:C,2,0))%,MIN(T120+V120,VLOOKUP("R700",TSC!B:C,2,0)*VLOOKUP("R101",TSC!B:C,2,0))*(VLOOKUP("T704",TSC!B:C,2,0)+VLOOKUP("T714",TSC!B:C,2,0))%),0)</f>
        <v/>
      </c>
      <c r="CT120">
        <f>IFERROR(IF(RIGHT(INDEX(PIS!O$1:O$500,MATCH(D120,PIS!C$1:C$500,0)),5)="Gross",MIN(U120+V120,VLOOKUP("R700",TSC!B:C,2,0)*VLOOKUP("R101",TSC!B:C,2,0))*VLOOKUP("T705",TSC!B:C,2,0)%,MIN(T120+V120,VLOOKUP("R700",TSC!B:C,2,0)*VLOOKUP("R101",TSC!B:C,2,0))*VLOOKUP("T705",TSC!B:C,2,0)%),0)</f>
        <v/>
      </c>
      <c r="CU120">
        <f>IFERROR(IF(RIGHT(INDEX(PIS!O$1:O$500,MATCH(D120,PIS!C$1:C$500,0)),5)="Gross",MIN(U120+V120,VLOOKUP("R700",TSC!B:C,2,0)*VLOOKUP("R101",TSC!B:C,2,0))*(VLOOKUP("T713",TSC!B:C,2,0))%,MIN(T120+V120,VLOOKUP("R700",TSC!B:C,2,0)*VLOOKUP("R101",TSC!B:C,2,0))*(VLOOKUP("T713",TSC!B:C,2,0))%),0)</f>
        <v/>
      </c>
      <c r="CV120">
        <f>IFERROR(INDEX(ADJ!$A$1:$BZ$1000,MATCH(PAYROLL!D120,ADJ!A$1:A$500,0),MATCH(PAYROLL!CV$2,ADJ!$2:$2,0)),0)</f>
        <v/>
      </c>
      <c r="CW120">
        <f>IFERROR(INDEX(ADJ!$A$1:$BZ$1000,MATCH(PAYROLL!D120,ADJ!A$1:A$500,0),MATCH(PAYROLL!CW$2,ADJ!$2:$2,0)),0)</f>
        <v/>
      </c>
      <c r="CX120">
        <f>SUM(CR120:CW120)</f>
        <v/>
      </c>
      <c r="CY120">
        <f>ROUND(IF(CR120&gt;0,T120+V120*VLOOKUP("R202",TSC!$B$1:$C$500,2,0),0),0)</f>
        <v/>
      </c>
      <c r="CZ120">
        <f>IFERROR(INDEX(CSDA!D$1:D$500,MATCH($CZ$2,CSDA!C$1:C$500,0)),0)</f>
        <v/>
      </c>
      <c r="DA120">
        <f>ROUND(T120*0.7%,0)</f>
        <v/>
      </c>
      <c r="DB120">
        <f>ROUND(T120/12,0)</f>
        <v/>
      </c>
      <c r="DC120">
        <f ref="DC120" t="array">IFERROR(INDEX(CSDA!D$1:D$500,MATCH("Trích giữ"&amp;PAYROLL!DC$2,CSDA!A$1:A$500&amp;CSDA!C$1:C$500,0)),0)</f>
        <v/>
      </c>
      <c r="DD120">
        <f ref="DD120" t="array">IFERROR(INDEX(CSDA!D$1:D$500,MATCH("Trích giữ"&amp;PAYROLL!DD$2,CSDA!A$1:A$500&amp;CSDA!C$1:C$500,0)),0)</f>
        <v/>
      </c>
      <c r="DE120">
        <f ref="DE120" t="array">IFERROR(INDEX(CSDA!D$1:D$500,MATCH("Trích giữ"&amp;PAYROLL!DE$2,CSDA!A$1:A$500&amp;CSDA!C$1:C$500,0)),0)</f>
        <v/>
      </c>
      <c r="DF120">
        <f>IFERROR(INDEX(CSDA!D$1:D$500,MATCH(PAYROLL!DF$2,CSDA!C$1:C$500,0)),0)</f>
        <v/>
      </c>
      <c r="DG120">
        <f ref="DG120" t="array">IFERROR(INDEX(CSDA!D$1:D$500,MATCH("Trích giữ"&amp;PAYROLL!DG$2,CSDA!A$1:A$500&amp;CSDA!C$1:C$500,0)),0)</f>
        <v/>
      </c>
      <c r="DH120">
        <f>ROUND(T120/26,0)</f>
        <v/>
      </c>
      <c r="DI120">
        <f ref="DI120" t="array">IFERROR(INDEX(CSDA!D$1:D$500,MATCH("Trích giữ"&amp;PAYROLL!DI$2,CSDA!A$1:A$500&amp;CSDA!C$1:C$500,0)),0)</f>
        <v/>
      </c>
      <c r="DJ120">
        <f>IF(U120=0,T120*21.5%-BL120,0)</f>
        <v/>
      </c>
      <c r="DK120">
        <f ref="DK120" t="array">IFERROR(INDEX(CSDA!D$1:D$500,MATCH("Trích giữ"&amp;PAYROLL!DK$2,CSDA!A$1:A$500&amp;CSDA!C$1:C$500,0)),0)</f>
        <v/>
      </c>
      <c r="DL120">
        <f>IFERROR(INDEX(CSDA!D$1:D$500,MATCH(PAYROLL!DL$2,CSDA!C$1:C$500,0))/12,0)</f>
        <v/>
      </c>
      <c r="DM120">
        <f>SUM(DB120:DL120)</f>
        <v/>
      </c>
      <c r="DN120">
        <f>IFERROR(INDEX(ADJ!$A$1:$BZ$1000,MATCH(PAYROLL!D120,ADJ!A$1:A$500,0),MATCH(PAYROLL!DN$2,ADJ!$2:$2,0)),0)</f>
        <v/>
      </c>
      <c r="DO120">
        <f>IFERROR(SUM(BP120,DM120:DN120,CX120:DA120)-DT120,0)</f>
        <v/>
      </c>
      <c r="DP120">
        <f ref="DP120" t="array">SUM(BW120*IFERROR(INDEX(CSDA!D$1:D$500,MATCH(BW$2,CSDA!C$1:C$500,0)),0)%,CX120*IFERROR(INDEX(CSDA!D$1:D$500,MATCH(CX$2,CSDA!C$1:C$500,0)),0)%,DA120*IFERROR(INDEX(CSDA!D$1:D$500,MATCH(DA$2,CSDA!C$1:C$500,0)),0)%,DB120*IFERROR(INDEX(CSDA!D$1:D$500,MATCH(DB$2,CSDA!C$1:C$500,0)),0)%,DF120*IFERROR(INDEX(CSDA!D$1:D$500,MATCH("Phí dịch vụ"&amp;PAYROLL!DF$2,CSDA!A$1:A$500&amp;CSDA!C$1:C$500,0)),0)%,DC120*IFERROR(INDEX(CSDA!D$1:D$500,MATCH("Phí dịch vụ"&amp;PAYROLL!DC$2,CSDA!A$1:A$500&amp;CSDA!C$1:C$500,0)),0)%,DH120*IFERROR(INDEX(CSDA!D$1:D$500,MATCH("Phí dịch vụ"&amp;PAYROLL!DH$2,CSDA!A$1:A$500&amp;CSDA!C$1:C$500,0)),0)%,DJ120*IFERROR(INDEX(CSDA!D$1:D$500,MATCH("Phí dịch vụ"&amp;PAYROLL!DJ$2,CSDA!A$1:A$500&amp;CSDA!C$1:C$500,0)),0)%,BN120*IFERROR(INDEX(CSDA!D$1:D$500,MATCH(BN$2,CSDA!C$1:C$500,0)),0)%)-BN120*7%</f>
        <v/>
      </c>
      <c r="DQ120">
        <f>IFERROR(INDEX(ADJ!$A$1:$BZ$1000,MATCH(PAYROLL!D120,ADJ!A$1:A$500,0),MATCH(PAYROLL!DQ$2,ADJ!$2:$2,0)),0)</f>
        <v/>
      </c>
      <c r="DR120">
        <f>IFERROR(INDEX(ADJ!$A$1:$BZ$1000,MATCH(PAYROLL!D120,ADJ!A$1:A$500,0),MATCH(PAYROLL!DR$2,ADJ!$2:$2,0)),0)</f>
        <v/>
      </c>
      <c r="DS120">
        <f>SUM(DP120:DR120)</f>
        <v/>
      </c>
      <c r="DT120">
        <f>EK120</f>
        <v/>
      </c>
      <c r="DU120">
        <f>SUM(DO120:DR120)</f>
        <v/>
      </c>
      <c r="DV120">
        <f>ROUND(DU120*0.1,0)</f>
        <v/>
      </c>
      <c r="DW120">
        <f>DU120+DV120</f>
        <v/>
      </c>
      <c r="DZ120">
        <f>IFERROR(INDEX(ADJ!$A$1:$BZ$1000,MATCH(PAYROLL!$D120,ADJ!A$1:A$500,0),MATCH(PAYROLL!DZ$2,ADJ!$2:$2,0)),0)</f>
        <v/>
      </c>
      <c r="EA120">
        <f>IFERROR(INDEX(ADJ!$A$1:$BZ$1000,MATCH(PAYROLL!$D120,ADJ!A$1:A$500,0),MATCH(PAYROLL!EA$2,ADJ!$2:$2,0)),0)</f>
        <v/>
      </c>
      <c r="EB120">
        <f>IFERROR(INDEX(ADJ!$A$1:$BZ$1000,MATCH(PAYROLL!$D120,ADJ!A$1:A$500,0),MATCH(PAYROLL!EB$2,ADJ!$2:$2,0)),0)</f>
        <v/>
      </c>
      <c r="EC120">
        <f>IFERROR(INDEX(ADJ!$A$1:$BZ$1000,MATCH(PAYROLL!$D120,ADJ!A$1:A$500,0),MATCH(PAYROLL!EC$2,ADJ!$2:$2,0)),0)</f>
        <v/>
      </c>
      <c r="ED120">
        <f>IFERROR(INDEX(ADJ!$A$1:$BZ$1000,MATCH(PAYROLL!$D120,ADJ!A$1:A$500,0),MATCH(PAYROLL!ED$2,ADJ!$2:$2,0)),0)</f>
        <v/>
      </c>
      <c r="EE120">
        <f>IFERROR(INDEX(ADJ!$A$1:$BZ$1000,MATCH(PAYROLL!$D120,ADJ!A$1:A$500,0),MATCH(PAYROLL!EE$2,ADJ!$2:$2,0)),0)</f>
        <v/>
      </c>
      <c r="EF120">
        <f>IFERROR(INDEX(ADJ!$A$1:$BZ$1000,MATCH(PAYROLL!$D120,ADJ!A$1:A$500,0),MATCH(PAYROLL!EF$2,ADJ!$2:$2,0)),0)</f>
        <v/>
      </c>
      <c r="EG120">
        <f>IFERROR(INDEX(ADJ!$A$1:$BZ$1000,MATCH(PAYROLL!$D120,ADJ!A$1:A$500,0),MATCH(PAYROLL!EG$2,ADJ!$2:$2,0)),0)</f>
        <v/>
      </c>
      <c r="EH120">
        <f>IFERROR(INDEX(ADJ!$A$1:$BZ$1000,MATCH(PAYROLL!$D120,ADJ!A$1:A$500,0),MATCH(PAYROLL!EH$2,ADJ!$2:$2,0)),0)</f>
        <v/>
      </c>
      <c r="EI120">
        <f>IFERROR(INDEX(ADJ!$A$1:$BZ$1000,MATCH(PAYROLL!D120,ADJ!A$1:A$500,0),MATCH(PAYROLL!EI$2,ADJ!$2:$2,0)),0)</f>
        <v/>
      </c>
      <c r="EJ120">
        <f>IFERROR(INDEX(ADJ!$A$1:$BZ$1000,MATCH(PAYROLL!$D120,ADJ!A$1:A$500,0),MATCH(PAYROLL!EJ$2,ADJ!$2:$2,0)),0)</f>
        <v/>
      </c>
      <c r="EK120">
        <f>SUM(DZ120:EJ120)</f>
        <v/>
      </c>
    </row>
    <row r="121">
      <c r="A121" t="n">
        <v>119</v>
      </c>
      <c r="B121" t="inlineStr">
        <is>
          <t>Nguyễn Hải Quân</t>
        </is>
      </c>
      <c r="D121" t="inlineStr">
        <is>
          <t>160481-01</t>
        </is>
      </c>
      <c r="S121">
        <f>IFERROR(INDEX(PIS!$A$1:$BZ$1000,MATCH($D121,PIS!C$1:C$500,0),MATCH("Lương CB tháng trước",PIS!$1:$1,0)),0)</f>
        <v/>
      </c>
      <c r="T121">
        <f>IFERROR(INDEX(PIS!$A$1:$BZ$1000,MATCH($D121,PIS!C$1:C$500,0),MATCH("Lương CB hiện tại",PIS!$1:$1,0)),0)</f>
        <v/>
      </c>
      <c r="U121">
        <f>IFERROR(INDEX(PIS!$A$1:$BZ$1000,MATCH($D121,PIS!C$1:C$500,0),MATCH("Lương đóng BHBB",PIS!$1:$1,0)),0)</f>
        <v/>
      </c>
      <c r="V121">
        <f>IFERROR(INDEX(PIS!$A$1:$BZ$1000,MATCH($D121,PIS!C$1:C$500,0),MATCH(V$2,PIS!$2:$2,0)),0)</f>
        <v/>
      </c>
      <c r="W121">
        <f>IFERROR(INDEX(PIS!$A$1:$BZ$1000,MATCH($D121,PIS!C$1:C$500,0),MATCH(W$2,PIS!$2:$2,0)),0)</f>
        <v/>
      </c>
      <c r="X121">
        <f>IFERROR(INDEX(PIS!$A$1:$BZ$1000,MATCH($D121,PIS!C$1:C$500,0),MATCH(X$2,PIS!$2:$2,0)),0)</f>
        <v/>
      </c>
      <c r="Y121">
        <f>IFERROR(INDEX(PIS!$A$1:$BZ$1000,MATCH($D121,PIS!C$1:C$500,0),MATCH(Y$2,PIS!$2:$2,0)),0)</f>
        <v/>
      </c>
      <c r="Z121">
        <f>IFERROR(INDEX(PIS!$A$1:$BZ$1000,MATCH($D121,PIS!C$1:C$500,0),MATCH(Z$2,PIS!$2:$2,0)),0)</f>
        <v/>
      </c>
      <c r="AA121">
        <f>IFERROR(INDEX(PIS!$A$1:$BZ$1000,MATCH($D121,PIS!C$1:C$500,0),MATCH(AA$2,PIS!$2:$2,0)),0)</f>
        <v/>
      </c>
      <c r="AB121">
        <f>IFERROR(INDEX(PIS!$A$1:$BZ$1000,MATCH($D121,PIS!C$1:C$500,0),MATCH(AB$2,PIS!$2:$2,0)),0)</f>
        <v/>
      </c>
      <c r="AC121">
        <f>SUM(V121:AB121)</f>
        <v/>
      </c>
      <c r="AD121">
        <f>IFERROR(INDEX(TIMESHEET!$A$1:$AI$5000,MATCH($D121,TIMESHEET!A$1:A$500,0),MATCH("T100",TIMESHEET!$2:$2,0))-2,0)</f>
        <v/>
      </c>
      <c r="AE121">
        <f>IFERROR(INDEX(TIMESHEET!$A$1:$AI$5000,MATCH($D121,TIMESHEET!A$1:A$500,0),MATCH("T202",TIMESHEET!$2:$2,0)),0)</f>
        <v/>
      </c>
      <c r="AF121">
        <f>IFERROR(INDEX(TIMESHEET!$A$1:$AI$5000,MATCH($D121,TIMESHEET!A$1:A$500,0),MATCH("T302",TIMESHEET!$2:$2,0)),0)</f>
        <v/>
      </c>
      <c r="AG121">
        <f>IFERROR(INDEX(TIMESHEET!$A$1:$AI$5000,MATCH($D121,TIMESHEET!A$1:A$500,0),MATCH("T406",TIMESHEET!$2:$2,0)),0)</f>
        <v/>
      </c>
      <c r="AH121">
        <f>AE121+AG121</f>
        <v/>
      </c>
      <c r="AI121">
        <f>IFERROR(INDEX(TIMESHEET!$A$1:$AI$5000,MATCH($D121,TIMESHEET!A$1:A$500,0),MATCH("T701",TIMESHEET!$2:$2,0)),0)</f>
        <v/>
      </c>
      <c r="AJ121">
        <f>IFERROR(INDEX(TIMESHEET!$A$1:$AI$5000,MATCH($D121,TIMESHEET!B$1:B$500,0),MATCH("T320",TIMESHEET!$2:$2,0)),0)</f>
        <v/>
      </c>
      <c r="AK121">
        <f>IFERROR(IF(LEFT(INDEX(PIS!O$1:O$500,MATCH(D121,PIS!C$1:C$500)),1)="M",T121/AD121*SUM(AE121:AG121),T121*AD121),0)</f>
        <v/>
      </c>
      <c r="AL121">
        <f>IFERROR(INDEX(ADJ!$A$1:$BZ$1000,MATCH(PAYROLL!D121,ADJ!A$1:A$500,0),MATCH(PAYROLL!AL$2,ADJ!$2:$2,0)),0)</f>
        <v/>
      </c>
      <c r="AM121">
        <f>SUM(AK121:AL121)</f>
        <v/>
      </c>
      <c r="AN121">
        <f>IFERROR(ROUND(V121/$AD121*$AH121,0),0)</f>
        <v/>
      </c>
      <c r="AO121">
        <f>IFERROR(ROUND(W121/$AD121*$AH121,0),0)</f>
        <v/>
      </c>
      <c r="AP121">
        <f>IFERROR(ROUND(X121/$AD121*$AE121,0),0)</f>
        <v/>
      </c>
      <c r="AQ121">
        <f>IFERROR(ROUND(Y121/$AD121*$AH121,0),0)</f>
        <v/>
      </c>
      <c r="AR121">
        <f>IFERROR(ROUND(Z121/$AD121*$AH121,0),0)</f>
        <v/>
      </c>
      <c r="AS121">
        <f>IFERROR(ROUND(AA121/$AD121*$AH121,0),0)</f>
        <v/>
      </c>
      <c r="AT121">
        <f>IFERROR(IF((AE121+AF121+AG121)&gt;13,AB121,ROUND(AB121/AD121*AH121,0)),0)</f>
        <v/>
      </c>
      <c r="AU121">
        <f>IFERROR(INDEX(ADJ!$A$1:$BZ$1000,MATCH(PAYROLL!D121,ADJ!A$1:A$500,0),MATCH(PAYROLL!AU$2,ADJ!$2:$2,0)),0)</f>
        <v/>
      </c>
      <c r="AV121">
        <f>ROUND(SUM(AN121:AU121),0)</f>
        <v/>
      </c>
      <c r="AW121">
        <f>IFERROR(INDEX(TIMESHEET!$A$1:$AI$5000,MATCH(PAYROLL!D121,TIMESHEET!A$1:A$500,0),MATCH("T620",TIMESHEET!$2:$2,0)),0)</f>
        <v/>
      </c>
      <c r="AX121">
        <f>IFERROR(INDEX(TIMESHEET!$A$1:$AI$5000,MATCH(PAYROLL!D121,TIMESHEET!A$1:A$500,0),MATCH("T601",TIMESHEET!$2:$2,0)),0)</f>
        <v/>
      </c>
      <c r="AY121">
        <f>IFERROR(INDEX(TIMESHEET!$A$1:$AI$5000,MATCH(PAYROLL!D121,TIMESHEET!A$1:A$500,0),MATCH("T602",TIMESHEET!$2:$2,0)),0)</f>
        <v/>
      </c>
      <c r="AZ121">
        <f>IFERROR(INDEX(TIMESHEET!$A$1:$AI$5000,MATCH(PAYROLL!D121,TIMESHEET!A$1:A$500,0),MATCH("T603",TIMESHEET!$2:$2,0)),0)</f>
        <v/>
      </c>
      <c r="BA121">
        <f>IFERROR(INDEX(TIMESHEET!$A$1:$AI$5000,MATCH(PAYROLL!D121,TIMESHEET!A$1:A$500,0),MATCH("T611",TIMESHEET!$2:$2,0)),0)</f>
        <v/>
      </c>
      <c r="BB121">
        <f>IFERROR(INDEX(TIMESHEET!$A$1:$AI$5000,MATCH(PAYROLL!D121,TIMESHEET!A$1:A$500,0),MATCH("T612",TIMESHEET!$2:$2,0)),0)</f>
        <v/>
      </c>
      <c r="BC121">
        <f>IFERROR(INDEX(TIMESHEET!$A$1:$AI$5000,MATCH(PAYROLL!D121,TIMESHEET!A$1:A$500,0),MATCH("T613",TIMESHEET!$2:$2,0)),0)</f>
        <v/>
      </c>
      <c r="BD121">
        <f>IFERROR(INDEX(TIMESHEET!$A$1:$AI$5000,MATCH(PAYROLL!D121,TIMESHEET!A$1:A$500,0),MATCH("T500",TIMESHEET!$2:$2,0)),0)</f>
        <v/>
      </c>
      <c r="BE121">
        <f>IFERROR(IF(LEFT(INDEX(PIS!O$1:O$500,MATCH(D121,PIS!C$1:C$500)),1)="M",T121/AD121/8*(AW121+AX121*1.5+AY121*2+AZ121*3+BA121*2.1+BB121*2.7+BC121*3.9+BD121*0.3),T121/8*(AW121+AX121*1.5+AY121*2+AZ121*3+BA121*2.1+BB121*2.7+BC121*3.9+BD121*0.3)),0)</f>
        <v/>
      </c>
      <c r="BF121">
        <f>IFERROR(INDEX(ADJ!$A$1:$BZ$1000,MATCH(PAYROLL!$D121,ADJ!A$1:A$500,0),MATCH(PAYROLL!BF$2,ADJ!$2:$2,0)),0)</f>
        <v/>
      </c>
      <c r="BG121">
        <f>IFERROR(INDEX(ADJ!$A$1:$BZ$1000,MATCH(PAYROLL!D121,ADJ!A$1:A$500,0),MATCH(PAYROLL!BG$2,ADJ!$2:$2,0)),0)</f>
        <v/>
      </c>
      <c r="BH121">
        <f>IFERROR(INDEX(ADJ!$A$1:$BZ$1000,MATCH(PAYROLL!D121,ADJ!A$1:A$500,0),MATCH(PAYROLL!BH$2,ADJ!$2:$2,0)),0)</f>
        <v/>
      </c>
      <c r="BI121">
        <f>IFERROR(INDEX(ADJ!$A$1:$BZ$1000,MATCH(PAYROLL!D121,ADJ!A$1:A$500,0),MATCH(PAYROLL!BI$2,ADJ!$2:$2,0)),0)</f>
        <v/>
      </c>
      <c r="BJ121">
        <f>IFERROR(INDEX(ADJ!$A$1:$BZ$1000,MATCH(PAYROLL!D121,ADJ!A$1:A$500,0),MATCH(PAYROLL!BJ$2,ADJ!$2:$2,0)),0)</f>
        <v/>
      </c>
      <c r="BK121">
        <f>SUM(BF121:BJ121)</f>
        <v/>
      </c>
      <c r="BL121">
        <f>IFERROR(INDEX(ADJ!$A$1:$BZ$1000,MATCH(PAYROLL!D121,ADJ!A$1:A$500,0),MATCH(PAYROLL!BL$2,ADJ!$2:$2,0)),0)</f>
        <v/>
      </c>
      <c r="BM121">
        <f>IFERROR(INDEX(ADJ!$A$1:$BZ$1000,MATCH(PAYROLL!D121,ADJ!A$1:A$500,0),MATCH(PAYROLL!BM$2,ADJ!$2:$2,0)),0)</f>
        <v/>
      </c>
      <c r="BN121">
        <f>IFERROR(INDEX(ADJ!$A$1:$BZ$1000,MATCH(PAYROLL!D121,ADJ!A$1:A$500,0),MATCH(PAYROLL!BN$2,ADJ!$2:$2,0)),0)</f>
        <v/>
      </c>
      <c r="BO121">
        <f>IFERROR(INDEX(ADJ!$A$1:$BZ$1000,MATCH(PAYROLL!D121,ADJ!A$1:A$500,0),MATCH(PAYROLL!BO$2,ADJ!$2:$2,0)),0)</f>
        <v/>
      </c>
      <c r="BP121">
        <f>SUM(AM121,AV121,BE121,BK121,BL121:BO121)</f>
        <v/>
      </c>
      <c r="BQ121">
        <f>BO121</f>
        <v/>
      </c>
      <c r="BR121">
        <f>IFERROR(ROUND(IF(LEFT(INDEX(PIS!O$1:O$500,MATCH(D121,PIS!C$1:C$500)),1)="D",T121/8*(BD121*0.3),IF(LEFT(INDEX(PIS!O$1:O$500,MATCH(D121,PIS!C$1:C$500)),1)="H",T121*($BD121*0.3),T121/$AD121/8*($BD121*0.3))),0),0)</f>
        <v/>
      </c>
      <c r="BS121">
        <f>IF(AP121&lt;1,0,MIN(AP121,730000))</f>
        <v/>
      </c>
      <c r="BT121">
        <f>IFERROR(ROUND((BE121-SUM(AW121:BC121)*T121/AD121/8),0)-BR121,0)</f>
        <v/>
      </c>
      <c r="BU121">
        <f>AO121</f>
        <v/>
      </c>
      <c r="BV121">
        <f>SUM(BQ121:BU121)</f>
        <v/>
      </c>
      <c r="BW121">
        <f>BP121-BV121</f>
        <v/>
      </c>
      <c r="BX121">
        <f>IFERROR(IF(RIGHT(INDEX(PIS!O$1:O$500,MATCH(D121,PIS!C$1:C$500)),5)="Gross",MIN(U121+V121,VLOOKUP("R700",TSC!B:C,2,0)*VLOOKUP("R101",TSC!B:C,2,0))*VLOOKUP("R701",TSC!B:C,2,0)%,0),0)</f>
        <v/>
      </c>
      <c r="BY121">
        <f>IFERROR(IF(RIGHT(INDEX(PIS!O$1:O$500,MATCH(D121,PIS!C$1:C$500)),5)="Gross",MIN(U121+V121,VLOOKUP("R700",TSC!B:C,2,0)*VLOOKUP("R101",TSC!B:C,2,0))*VLOOKUP("T704",TSC!B:C,2,0)%,0),0)</f>
        <v/>
      </c>
      <c r="BZ121">
        <f>IFERROR(IF(RIGHT(INDEX(PIS!O$1:O$500,MATCH(D121,PIS!C$1:C$500)),5)="Gross",MIN(U121+V121,VLOOKUP("R700",TSC!B:C,2,0)*VLOOKUP("1",TSC!F:G,2,0))*VLOOKUP("T705",TSC!B:C,2,0)%,0),0)</f>
        <v/>
      </c>
      <c r="CA121">
        <f>IFERROR(INDEX(ADJ!$A$1:$BZ$1000,MATCH(PAYROLL!D121,ADJ!A$1:A$500,0),MATCH(PAYROLL!CA$2,ADJ!$2:$2,0)),0)</f>
        <v/>
      </c>
      <c r="CB121">
        <f>IFERROR(INDEX(ADJ!$A$1:$BZ$1000,MATCH(PAYROLL!D121,ADJ!A$1:A$500,0),MATCH(PAYROLL!CB$2,ADJ!$2:$2,0)),0)</f>
        <v/>
      </c>
      <c r="CC121">
        <f>SUM(BX121:CB121)</f>
        <v/>
      </c>
      <c r="CD121">
        <f>IFERROR(INDEX(PIS!$A$1:$BZ$1000,MATCH(PAYROLL!D121,PIS!C$1:C$500,0),MATCH(PAYROLL!CD$1,PIS!$1:$1,0)),0)</f>
        <v/>
      </c>
      <c r="CE121">
        <f>IFERROR(IF(OR(INDEX(PIS!P$1:P$500,MATCH(D121,PIS!C$1:C$500,0))="LT2",INDEX(PIS!P$1:P$500,MATCH(D121,PIS!C$1:C$500,0))="P10"),0,SUM(CC121,CD121*VLOOKUP("R601",TSC!B:C,2,0),VLOOKUP("R602",TSC!B:C,2,0))),0)</f>
        <v/>
      </c>
      <c r="CF121">
        <f>MAX(BW121-CE121,0)</f>
        <v/>
      </c>
      <c r="CG121">
        <f>IFERROR(IF(OR(RIGHT(INDEX(PIS!P$1:P$500,MATCH(D121,PIS!C$1:C$500)),5)="P10",RIGHT(INDEX(PIS!P$1:P$500,MATCH(D121,PIS!C$1:C$500)),5)="CK"),0,IF(CF121&lt;=5000000,CF121*5%,IF(CF121&lt;=10000000,CF121*10%-250000,IF(CF121&lt;=18000000,CF121*15%-750000,IF(CF121&lt;=32000000,CF121*20%-1650000,IF(CF121&lt;=52000000,CF121*25%-3250000,IF(CF121&lt;=80000000,BH121*30%-5850000,CF121*35%-9850000))))))),0)</f>
        <v/>
      </c>
      <c r="CH121">
        <f>IFERROR(IF(OR(INDEX(PIS!P$1:P$500,MATCH(D121,PIS!C$1:C$500))="LT",INDEX(PIS!P$1:P$500,MATCH(D121,PIS!C$1:C$500))="CK"),0,IF(CF121&lt;2000000,0,CF121*10%)),0)</f>
        <v/>
      </c>
      <c r="CI121">
        <f>IFERROR(INDEX(ADJ!$A$1:$BZ$1000,MATCH(PAYROLL!D121,ADJ!A$1:A$500,0),MATCH(PAYROLL!CI$2,ADJ!$2:$2,0)),0)</f>
        <v/>
      </c>
      <c r="CJ121">
        <f>IFERROR(INDEX(ADJ!$A$1:$BZ$1000,MATCH(PAYROLL!D121,ADJ!A$1:A$500,0),MATCH(PAYROLL!CJ$2,ADJ!$2:$2,0)),0)</f>
        <v/>
      </c>
      <c r="CK121">
        <f>IFERROR(INDEX(ADJ!$A$1:$BZ$1000,MATCH(PAYROLL!D121,ADJ!A$1:A$500,0),MATCH(PAYROLL!CK$2,ADJ!$2:$2,0)),0)</f>
        <v/>
      </c>
      <c r="CL121">
        <f>SUM(CG121:CK121)</f>
        <v/>
      </c>
      <c r="CM121">
        <f>ROUND(SUM(CH121:CK121),0)</f>
        <v/>
      </c>
      <c r="CN121">
        <f>IFERROR(INDEX(CSDA!D$1:D$500,MATCH($CN$2,CSDA!C$1:C$500,0))*INDEX(PIS!V$1:V$500,MATCH(D121,PIS!C$1:C$500))+INDEX(ADJ!$A$1:$BZ$1000,MATCH(PAYROLL!D121,ADJ!A$1:A$500,0),MATCH(PAYROLL!CN$2,ADJ!$2:$2,0)),0)</f>
        <v/>
      </c>
      <c r="CO121">
        <f>IFERROR(INDEX(ADJ!$A$1:$BZ$1000,MATCH(PAYROLL!D121,ADJ!A$1:A$500,0),MATCH(PAYROLL!CO$2,ADJ!$2:$2,0)),0)</f>
        <v/>
      </c>
      <c r="CP121">
        <f>IFERROR(INDEX(ADJ!$A$1:$BZ$1000,MATCH(PAYROLL!D121,ADJ!A$1:A$500,0),MATCH(PAYROLL!CP$2,ADJ!$2:$2,0)),0)</f>
        <v/>
      </c>
      <c r="CQ121">
        <f>BP121-CL121-CI121-CM121-CN121-CO121-CP121-CC121</f>
        <v/>
      </c>
      <c r="CR121">
        <f>IFERROR(IF(RIGHT(INDEX(PIS!O$1:O$500,MATCH(D121,PIS!C$1:C$500,0)),5)="Gross",MIN(U121+V121,VLOOKUP("R700",TSC!B:C,2,0)*VLOOKUP("R101",TSC!B:C,2,0))*(VLOOKUP("T711",TSC!B:C,2,0)+VLOOKUP("T712",TSC!B:C,2,0))%,MIN(T121+V121,VLOOKUP("R700",TSC!B:C,2,0)*VLOOKUP("R101",TSC!B:C,2,0))*(VLOOKUP("T711",TSC!B:C,2,0)+VLOOKUP("T712",TSC!B:C,2,0)+VLOOKUP("R701",TSC!B:C,2,0))%),0)</f>
        <v/>
      </c>
      <c r="CS121">
        <f>IFERROR(IF(RIGHT(INDEX(PIS!O$1:O$500,MATCH(D121,PIS!C$1:C$500,0)),5)="Gross",MIN(U121+V121,VLOOKUP("R700",TSC!B:C,2,0)*VLOOKUP("R101",TSC!B:C,2,0))*(VLOOKUP("T714",TSC!B:C,2,0))%,MIN(T121+V121,VLOOKUP("R700",TSC!B:C,2,0)*VLOOKUP("R101",TSC!B:C,2,0))*(VLOOKUP("T704",TSC!B:C,2,0)+VLOOKUP("T714",TSC!B:C,2,0))%),0)</f>
        <v/>
      </c>
      <c r="CT121">
        <f>IFERROR(IF(RIGHT(INDEX(PIS!O$1:O$500,MATCH(D121,PIS!C$1:C$500,0)),5)="Gross",MIN(U121+V121,VLOOKUP("R700",TSC!B:C,2,0)*VLOOKUP("R101",TSC!B:C,2,0))*VLOOKUP("T705",TSC!B:C,2,0)%,MIN(T121+V121,VLOOKUP("R700",TSC!B:C,2,0)*VLOOKUP("R101",TSC!B:C,2,0))*VLOOKUP("T705",TSC!B:C,2,0)%),0)</f>
        <v/>
      </c>
      <c r="CU121">
        <f>IFERROR(IF(RIGHT(INDEX(PIS!O$1:O$500,MATCH(D121,PIS!C$1:C$500,0)),5)="Gross",MIN(U121+V121,VLOOKUP("R700",TSC!B:C,2,0)*VLOOKUP("R101",TSC!B:C,2,0))*(VLOOKUP("T713",TSC!B:C,2,0))%,MIN(T121+V121,VLOOKUP("R700",TSC!B:C,2,0)*VLOOKUP("R101",TSC!B:C,2,0))*(VLOOKUP("T713",TSC!B:C,2,0))%),0)</f>
        <v/>
      </c>
      <c r="CV121">
        <f>IFERROR(INDEX(ADJ!$A$1:$BZ$1000,MATCH(PAYROLL!D121,ADJ!A$1:A$500,0),MATCH(PAYROLL!CV$2,ADJ!$2:$2,0)),0)</f>
        <v/>
      </c>
      <c r="CW121">
        <f>IFERROR(INDEX(ADJ!$A$1:$BZ$1000,MATCH(PAYROLL!D121,ADJ!A$1:A$500,0),MATCH(PAYROLL!CW$2,ADJ!$2:$2,0)),0)</f>
        <v/>
      </c>
      <c r="CX121">
        <f>SUM(CR121:CW121)</f>
        <v/>
      </c>
      <c r="CY121">
        <f>ROUND(IF(CR121&gt;0,T121+V121*VLOOKUP("R202",TSC!$B$1:$C$500,2,0),0),0)</f>
        <v/>
      </c>
      <c r="CZ121">
        <f>IFERROR(INDEX(CSDA!D$1:D$500,MATCH($CZ$2,CSDA!C$1:C$500,0)),0)</f>
        <v/>
      </c>
      <c r="DA121">
        <f>ROUND(T121*0.7%,0)</f>
        <v/>
      </c>
      <c r="DB121">
        <f>ROUND(T121/12,0)</f>
        <v/>
      </c>
      <c r="DC121">
        <f ref="DC121" t="array">IFERROR(INDEX(CSDA!D$1:D$500,MATCH("Trích giữ"&amp;PAYROLL!DC$2,CSDA!A$1:A$500&amp;CSDA!C$1:C$500,0)),0)</f>
        <v/>
      </c>
      <c r="DD121">
        <f ref="DD121" t="array">IFERROR(INDEX(CSDA!D$1:D$500,MATCH("Trích giữ"&amp;PAYROLL!DD$2,CSDA!A$1:A$500&amp;CSDA!C$1:C$500,0)),0)</f>
        <v/>
      </c>
      <c r="DE121">
        <f ref="DE121" t="array">IFERROR(INDEX(CSDA!D$1:D$500,MATCH("Trích giữ"&amp;PAYROLL!DE$2,CSDA!A$1:A$500&amp;CSDA!C$1:C$500,0)),0)</f>
        <v/>
      </c>
      <c r="DF121">
        <f>IFERROR(INDEX(CSDA!D$1:D$500,MATCH(PAYROLL!DF$2,CSDA!C$1:C$500,0)),0)</f>
        <v/>
      </c>
      <c r="DG121">
        <f ref="DG121" t="array">IFERROR(INDEX(CSDA!D$1:D$500,MATCH("Trích giữ"&amp;PAYROLL!DG$2,CSDA!A$1:A$500&amp;CSDA!C$1:C$500,0)),0)</f>
        <v/>
      </c>
      <c r="DH121">
        <f>ROUND(T121/26,0)</f>
        <v/>
      </c>
      <c r="DI121">
        <f ref="DI121" t="array">IFERROR(INDEX(CSDA!D$1:D$500,MATCH("Trích giữ"&amp;PAYROLL!DI$2,CSDA!A$1:A$500&amp;CSDA!C$1:C$500,0)),0)</f>
        <v/>
      </c>
      <c r="DJ121">
        <f>IF(U121=0,T121*21.5%-BL121,0)</f>
        <v/>
      </c>
      <c r="DK121">
        <f ref="DK121" t="array">IFERROR(INDEX(CSDA!D$1:D$500,MATCH("Trích giữ"&amp;PAYROLL!DK$2,CSDA!A$1:A$500&amp;CSDA!C$1:C$500,0)),0)</f>
        <v/>
      </c>
      <c r="DL121">
        <f>IFERROR(INDEX(CSDA!D$1:D$500,MATCH(PAYROLL!DL$2,CSDA!C$1:C$500,0))/12,0)</f>
        <v/>
      </c>
      <c r="DM121">
        <f>SUM(DB121:DL121)</f>
        <v/>
      </c>
      <c r="DN121">
        <f>IFERROR(INDEX(ADJ!$A$1:$BZ$1000,MATCH(PAYROLL!D121,ADJ!A$1:A$500,0),MATCH(PAYROLL!DN$2,ADJ!$2:$2,0)),0)</f>
        <v/>
      </c>
      <c r="DO121">
        <f>IFERROR(SUM(BP121,DM121:DN121,CX121:DA121)-DT121,0)</f>
        <v/>
      </c>
      <c r="DP121">
        <f ref="DP121" t="array">SUM(BW121*IFERROR(INDEX(CSDA!D$1:D$500,MATCH(BW$2,CSDA!C$1:C$500,0)),0)%,CX121*IFERROR(INDEX(CSDA!D$1:D$500,MATCH(CX$2,CSDA!C$1:C$500,0)),0)%,DA121*IFERROR(INDEX(CSDA!D$1:D$500,MATCH(DA$2,CSDA!C$1:C$500,0)),0)%,DB121*IFERROR(INDEX(CSDA!D$1:D$500,MATCH(DB$2,CSDA!C$1:C$500,0)),0)%,DF121*IFERROR(INDEX(CSDA!D$1:D$500,MATCH("Phí dịch vụ"&amp;PAYROLL!DF$2,CSDA!A$1:A$500&amp;CSDA!C$1:C$500,0)),0)%,DC121*IFERROR(INDEX(CSDA!D$1:D$500,MATCH("Phí dịch vụ"&amp;PAYROLL!DC$2,CSDA!A$1:A$500&amp;CSDA!C$1:C$500,0)),0)%,DH121*IFERROR(INDEX(CSDA!D$1:D$500,MATCH("Phí dịch vụ"&amp;PAYROLL!DH$2,CSDA!A$1:A$500&amp;CSDA!C$1:C$500,0)),0)%,DJ121*IFERROR(INDEX(CSDA!D$1:D$500,MATCH("Phí dịch vụ"&amp;PAYROLL!DJ$2,CSDA!A$1:A$500&amp;CSDA!C$1:C$500,0)),0)%,BN121*IFERROR(INDEX(CSDA!D$1:D$500,MATCH(BN$2,CSDA!C$1:C$500,0)),0)%)-BN121*7%</f>
        <v/>
      </c>
      <c r="DQ121">
        <f>IFERROR(INDEX(ADJ!$A$1:$BZ$1000,MATCH(PAYROLL!D121,ADJ!A$1:A$500,0),MATCH(PAYROLL!DQ$2,ADJ!$2:$2,0)),0)</f>
        <v/>
      </c>
      <c r="DR121">
        <f>IFERROR(INDEX(ADJ!$A$1:$BZ$1000,MATCH(PAYROLL!D121,ADJ!A$1:A$500,0),MATCH(PAYROLL!DR$2,ADJ!$2:$2,0)),0)</f>
        <v/>
      </c>
      <c r="DS121">
        <f>SUM(DP121:DR121)</f>
        <v/>
      </c>
      <c r="DT121">
        <f>EK121</f>
        <v/>
      </c>
      <c r="DU121">
        <f>SUM(DO121:DR121)</f>
        <v/>
      </c>
      <c r="DV121">
        <f>ROUND(DU121*0.1,0)</f>
        <v/>
      </c>
      <c r="DW121">
        <f>DU121+DV121</f>
        <v/>
      </c>
      <c r="DZ121">
        <f>IFERROR(INDEX(ADJ!$A$1:$BZ$1000,MATCH(PAYROLL!$D121,ADJ!A$1:A$500,0),MATCH(PAYROLL!DZ$2,ADJ!$2:$2,0)),0)</f>
        <v/>
      </c>
      <c r="EA121">
        <f>IFERROR(INDEX(ADJ!$A$1:$BZ$1000,MATCH(PAYROLL!$D121,ADJ!A$1:A$500,0),MATCH(PAYROLL!EA$2,ADJ!$2:$2,0)),0)</f>
        <v/>
      </c>
      <c r="EB121">
        <f>IFERROR(INDEX(ADJ!$A$1:$BZ$1000,MATCH(PAYROLL!$D121,ADJ!A$1:A$500,0),MATCH(PAYROLL!EB$2,ADJ!$2:$2,0)),0)</f>
        <v/>
      </c>
      <c r="EC121">
        <f>IFERROR(INDEX(ADJ!$A$1:$BZ$1000,MATCH(PAYROLL!$D121,ADJ!A$1:A$500,0),MATCH(PAYROLL!EC$2,ADJ!$2:$2,0)),0)</f>
        <v/>
      </c>
      <c r="ED121">
        <f>IFERROR(INDEX(ADJ!$A$1:$BZ$1000,MATCH(PAYROLL!$D121,ADJ!A$1:A$500,0),MATCH(PAYROLL!ED$2,ADJ!$2:$2,0)),0)</f>
        <v/>
      </c>
      <c r="EE121">
        <f>IFERROR(INDEX(ADJ!$A$1:$BZ$1000,MATCH(PAYROLL!$D121,ADJ!A$1:A$500,0),MATCH(PAYROLL!EE$2,ADJ!$2:$2,0)),0)</f>
        <v/>
      </c>
      <c r="EF121">
        <f>IFERROR(INDEX(ADJ!$A$1:$BZ$1000,MATCH(PAYROLL!$D121,ADJ!A$1:A$500,0),MATCH(PAYROLL!EF$2,ADJ!$2:$2,0)),0)</f>
        <v/>
      </c>
      <c r="EG121">
        <f>IFERROR(INDEX(ADJ!$A$1:$BZ$1000,MATCH(PAYROLL!$D121,ADJ!A$1:A$500,0),MATCH(PAYROLL!EG$2,ADJ!$2:$2,0)),0)</f>
        <v/>
      </c>
      <c r="EH121">
        <f>IFERROR(INDEX(ADJ!$A$1:$BZ$1000,MATCH(PAYROLL!$D121,ADJ!A$1:A$500,0),MATCH(PAYROLL!EH$2,ADJ!$2:$2,0)),0)</f>
        <v/>
      </c>
      <c r="EI121">
        <f>IFERROR(INDEX(ADJ!$A$1:$BZ$1000,MATCH(PAYROLL!D121,ADJ!A$1:A$500,0),MATCH(PAYROLL!EI$2,ADJ!$2:$2,0)),0)</f>
        <v/>
      </c>
      <c r="EJ121">
        <f>IFERROR(INDEX(ADJ!$A$1:$BZ$1000,MATCH(PAYROLL!$D121,ADJ!A$1:A$500,0),MATCH(PAYROLL!EJ$2,ADJ!$2:$2,0)),0)</f>
        <v/>
      </c>
      <c r="EK121">
        <f>SUM(DZ121:EJ121)</f>
        <v/>
      </c>
    </row>
    <row r="122">
      <c r="A122" t="n">
        <v>120</v>
      </c>
      <c r="B122" t="inlineStr">
        <is>
          <t>Nông Xuân Trường</t>
        </is>
      </c>
      <c r="D122" t="inlineStr">
        <is>
          <t>160527-01</t>
        </is>
      </c>
      <c r="S122">
        <f>IFERROR(INDEX(PIS!$A$1:$BZ$1000,MATCH($D122,PIS!C$1:C$500,0),MATCH("Lương CB tháng trước",PIS!$1:$1,0)),0)</f>
        <v/>
      </c>
      <c r="T122">
        <f>IFERROR(INDEX(PIS!$A$1:$BZ$1000,MATCH($D122,PIS!C$1:C$500,0),MATCH("Lương CB hiện tại",PIS!$1:$1,0)),0)</f>
        <v/>
      </c>
      <c r="U122">
        <f>IFERROR(INDEX(PIS!$A$1:$BZ$1000,MATCH($D122,PIS!C$1:C$500,0),MATCH("Lương đóng BHBB",PIS!$1:$1,0)),0)</f>
        <v/>
      </c>
      <c r="V122">
        <f>IFERROR(INDEX(PIS!$A$1:$BZ$1000,MATCH($D122,PIS!C$1:C$500,0),MATCH(V$2,PIS!$2:$2,0)),0)</f>
        <v/>
      </c>
      <c r="W122">
        <f>IFERROR(INDEX(PIS!$A$1:$BZ$1000,MATCH($D122,PIS!C$1:C$500,0),MATCH(W$2,PIS!$2:$2,0)),0)</f>
        <v/>
      </c>
      <c r="X122">
        <f>IFERROR(INDEX(PIS!$A$1:$BZ$1000,MATCH($D122,PIS!C$1:C$500,0),MATCH(X$2,PIS!$2:$2,0)),0)</f>
        <v/>
      </c>
      <c r="Y122">
        <f>IFERROR(INDEX(PIS!$A$1:$BZ$1000,MATCH($D122,PIS!C$1:C$500,0),MATCH(Y$2,PIS!$2:$2,0)),0)</f>
        <v/>
      </c>
      <c r="Z122">
        <f>IFERROR(INDEX(PIS!$A$1:$BZ$1000,MATCH($D122,PIS!C$1:C$500,0),MATCH(Z$2,PIS!$2:$2,0)),0)</f>
        <v/>
      </c>
      <c r="AA122">
        <f>IFERROR(INDEX(PIS!$A$1:$BZ$1000,MATCH($D122,PIS!C$1:C$500,0),MATCH(AA$2,PIS!$2:$2,0)),0)</f>
        <v/>
      </c>
      <c r="AB122">
        <f>IFERROR(INDEX(PIS!$A$1:$BZ$1000,MATCH($D122,PIS!C$1:C$500,0),MATCH(AB$2,PIS!$2:$2,0)),0)</f>
        <v/>
      </c>
      <c r="AC122">
        <f>SUM(V122:AB122)</f>
        <v/>
      </c>
      <c r="AD122">
        <f>IFERROR(INDEX(TIMESHEET!$A$1:$AI$5000,MATCH($D122,TIMESHEET!A$1:A$500,0),MATCH("T100",TIMESHEET!$2:$2,0))-2,0)</f>
        <v/>
      </c>
      <c r="AE122">
        <f>IFERROR(INDEX(TIMESHEET!$A$1:$AI$5000,MATCH($D122,TIMESHEET!A$1:A$500,0),MATCH("T202",TIMESHEET!$2:$2,0)),0)</f>
        <v/>
      </c>
      <c r="AF122">
        <f>IFERROR(INDEX(TIMESHEET!$A$1:$AI$5000,MATCH($D122,TIMESHEET!A$1:A$500,0),MATCH("T302",TIMESHEET!$2:$2,0)),0)</f>
        <v/>
      </c>
      <c r="AG122">
        <f>IFERROR(INDEX(TIMESHEET!$A$1:$AI$5000,MATCH($D122,TIMESHEET!A$1:A$500,0),MATCH("T406",TIMESHEET!$2:$2,0)),0)</f>
        <v/>
      </c>
      <c r="AH122">
        <f>AE122+AG122</f>
        <v/>
      </c>
      <c r="AI122">
        <f>IFERROR(INDEX(TIMESHEET!$A$1:$AI$5000,MATCH($D122,TIMESHEET!A$1:A$500,0),MATCH("T701",TIMESHEET!$2:$2,0)),0)</f>
        <v/>
      </c>
      <c r="AJ122">
        <f>IFERROR(INDEX(TIMESHEET!$A$1:$AI$5000,MATCH($D122,TIMESHEET!B$1:B$500,0),MATCH("T320",TIMESHEET!$2:$2,0)),0)</f>
        <v/>
      </c>
      <c r="AK122">
        <f>IFERROR(IF(LEFT(INDEX(PIS!O$1:O$500,MATCH(D122,PIS!C$1:C$500)),1)="M",T122/AD122*SUM(AE122:AG122),T122*AD122),0)</f>
        <v/>
      </c>
      <c r="AL122">
        <f>IFERROR(INDEX(ADJ!$A$1:$BZ$1000,MATCH(PAYROLL!D122,ADJ!A$1:A$500,0),MATCH(PAYROLL!AL$2,ADJ!$2:$2,0)),0)</f>
        <v/>
      </c>
      <c r="AM122">
        <f>SUM(AK122:AL122)</f>
        <v/>
      </c>
      <c r="AN122">
        <f>IFERROR(ROUND(V122/$AD122*$AH122,0),0)</f>
        <v/>
      </c>
      <c r="AO122">
        <f>IFERROR(ROUND(W122/$AD122*$AH122,0),0)</f>
        <v/>
      </c>
      <c r="AP122">
        <f>IFERROR(ROUND(X122/$AD122*$AE122,0),0)</f>
        <v/>
      </c>
      <c r="AQ122">
        <f>IFERROR(ROUND(Y122/$AD122*$AH122,0),0)</f>
        <v/>
      </c>
      <c r="AR122">
        <f>IFERROR(ROUND(Z122/$AD122*$AH122,0),0)</f>
        <v/>
      </c>
      <c r="AS122">
        <f>IFERROR(ROUND(AA122/$AD122*$AH122,0),0)</f>
        <v/>
      </c>
      <c r="AT122">
        <f>IFERROR(IF((AE122+AF122+AG122)&gt;13,AB122,ROUND(AB122/AD122*AH122,0)),0)</f>
        <v/>
      </c>
      <c r="AU122">
        <f>IFERROR(INDEX(ADJ!$A$1:$BZ$1000,MATCH(PAYROLL!D122,ADJ!A$1:A$500,0),MATCH(PAYROLL!AU$2,ADJ!$2:$2,0)),0)</f>
        <v/>
      </c>
      <c r="AV122">
        <f>ROUND(SUM(AN122:AU122),0)</f>
        <v/>
      </c>
      <c r="AW122">
        <f>IFERROR(INDEX(TIMESHEET!$A$1:$AI$5000,MATCH(PAYROLL!D122,TIMESHEET!A$1:A$500,0),MATCH("T620",TIMESHEET!$2:$2,0)),0)</f>
        <v/>
      </c>
      <c r="AX122">
        <f>IFERROR(INDEX(TIMESHEET!$A$1:$AI$5000,MATCH(PAYROLL!D122,TIMESHEET!A$1:A$500,0),MATCH("T601",TIMESHEET!$2:$2,0)),0)</f>
        <v/>
      </c>
      <c r="AY122">
        <f>IFERROR(INDEX(TIMESHEET!$A$1:$AI$5000,MATCH(PAYROLL!D122,TIMESHEET!A$1:A$500,0),MATCH("T602",TIMESHEET!$2:$2,0)),0)</f>
        <v/>
      </c>
      <c r="AZ122">
        <f>IFERROR(INDEX(TIMESHEET!$A$1:$AI$5000,MATCH(PAYROLL!D122,TIMESHEET!A$1:A$500,0),MATCH("T603",TIMESHEET!$2:$2,0)),0)</f>
        <v/>
      </c>
      <c r="BA122">
        <f>IFERROR(INDEX(TIMESHEET!$A$1:$AI$5000,MATCH(PAYROLL!D122,TIMESHEET!A$1:A$500,0),MATCH("T611",TIMESHEET!$2:$2,0)),0)</f>
        <v/>
      </c>
      <c r="BB122">
        <f>IFERROR(INDEX(TIMESHEET!$A$1:$AI$5000,MATCH(PAYROLL!D122,TIMESHEET!A$1:A$500,0),MATCH("T612",TIMESHEET!$2:$2,0)),0)</f>
        <v/>
      </c>
      <c r="BC122">
        <f>IFERROR(INDEX(TIMESHEET!$A$1:$AI$5000,MATCH(PAYROLL!D122,TIMESHEET!A$1:A$500,0),MATCH("T613",TIMESHEET!$2:$2,0)),0)</f>
        <v/>
      </c>
      <c r="BD122">
        <f>IFERROR(INDEX(TIMESHEET!$A$1:$AI$5000,MATCH(PAYROLL!D122,TIMESHEET!A$1:A$500,0),MATCH("T500",TIMESHEET!$2:$2,0)),0)</f>
        <v/>
      </c>
      <c r="BE122">
        <f>IFERROR(IF(LEFT(INDEX(PIS!O$1:O$500,MATCH(D122,PIS!C$1:C$500)),1)="M",T122/AD122/8*(AW122+AX122*1.5+AY122*2+AZ122*3+BA122*2.1+BB122*2.7+BC122*3.9+BD122*0.3),T122/8*(AW122+AX122*1.5+AY122*2+AZ122*3+BA122*2.1+BB122*2.7+BC122*3.9+BD122*0.3)),0)</f>
        <v/>
      </c>
      <c r="BF122">
        <f>IFERROR(INDEX(ADJ!$A$1:$BZ$1000,MATCH(PAYROLL!$D122,ADJ!A$1:A$500,0),MATCH(PAYROLL!BF$2,ADJ!$2:$2,0)),0)</f>
        <v/>
      </c>
      <c r="BG122">
        <f>IFERROR(INDEX(ADJ!$A$1:$BZ$1000,MATCH(PAYROLL!D122,ADJ!A$1:A$500,0),MATCH(PAYROLL!BG$2,ADJ!$2:$2,0)),0)</f>
        <v/>
      </c>
      <c r="BH122">
        <f>IFERROR(INDEX(ADJ!$A$1:$BZ$1000,MATCH(PAYROLL!D122,ADJ!A$1:A$500,0),MATCH(PAYROLL!BH$2,ADJ!$2:$2,0)),0)</f>
        <v/>
      </c>
      <c r="BI122">
        <f>IFERROR(INDEX(ADJ!$A$1:$BZ$1000,MATCH(PAYROLL!D122,ADJ!A$1:A$500,0),MATCH(PAYROLL!BI$2,ADJ!$2:$2,0)),0)</f>
        <v/>
      </c>
      <c r="BJ122">
        <f>IFERROR(INDEX(ADJ!$A$1:$BZ$1000,MATCH(PAYROLL!D122,ADJ!A$1:A$500,0),MATCH(PAYROLL!BJ$2,ADJ!$2:$2,0)),0)</f>
        <v/>
      </c>
      <c r="BK122">
        <f>SUM(BF122:BJ122)</f>
        <v/>
      </c>
      <c r="BL122">
        <f>IFERROR(INDEX(ADJ!$A$1:$BZ$1000,MATCH(PAYROLL!D122,ADJ!A$1:A$500,0),MATCH(PAYROLL!BL$2,ADJ!$2:$2,0)),0)</f>
        <v/>
      </c>
      <c r="BM122">
        <f>IFERROR(INDEX(ADJ!$A$1:$BZ$1000,MATCH(PAYROLL!D122,ADJ!A$1:A$500,0),MATCH(PAYROLL!BM$2,ADJ!$2:$2,0)),0)</f>
        <v/>
      </c>
      <c r="BN122">
        <f>IFERROR(INDEX(ADJ!$A$1:$BZ$1000,MATCH(PAYROLL!D122,ADJ!A$1:A$500,0),MATCH(PAYROLL!BN$2,ADJ!$2:$2,0)),0)</f>
        <v/>
      </c>
      <c r="BO122">
        <f>IFERROR(INDEX(ADJ!$A$1:$BZ$1000,MATCH(PAYROLL!D122,ADJ!A$1:A$500,0),MATCH(PAYROLL!BO$2,ADJ!$2:$2,0)),0)</f>
        <v/>
      </c>
      <c r="BP122">
        <f>SUM(AM122,AV122,BE122,BK122,BL122:BO122)</f>
        <v/>
      </c>
      <c r="BQ122">
        <f>BO122</f>
        <v/>
      </c>
      <c r="BR122">
        <f>IFERROR(ROUND(IF(LEFT(INDEX(PIS!O$1:O$500,MATCH(D122,PIS!C$1:C$500)),1)="D",T122/8*(BD122*0.3),IF(LEFT(INDEX(PIS!O$1:O$500,MATCH(D122,PIS!C$1:C$500)),1)="H",T122*($BD122*0.3),T122/$AD122/8*($BD122*0.3))),0),0)</f>
        <v/>
      </c>
      <c r="BS122">
        <f>IF(AP122&lt;1,0,MIN(AP122,730000))</f>
        <v/>
      </c>
      <c r="BT122">
        <f>IFERROR(ROUND((BE122-SUM(AW122:BC122)*T122/AD122/8),0)-BR122,0)</f>
        <v/>
      </c>
      <c r="BU122">
        <f>AO122</f>
        <v/>
      </c>
      <c r="BV122">
        <f>SUM(BQ122:BU122)</f>
        <v/>
      </c>
      <c r="BW122">
        <f>BP122-BV122</f>
        <v/>
      </c>
      <c r="BX122">
        <f>IFERROR(IF(RIGHT(INDEX(PIS!O$1:O$500,MATCH(D122,PIS!C$1:C$500)),5)="Gross",MIN(U122+V122,VLOOKUP("R700",TSC!B:C,2,0)*VLOOKUP("R101",TSC!B:C,2,0))*VLOOKUP("R701",TSC!B:C,2,0)%,0),0)</f>
        <v/>
      </c>
      <c r="BY122">
        <f>IFERROR(IF(RIGHT(INDEX(PIS!O$1:O$500,MATCH(D122,PIS!C$1:C$500)),5)="Gross",MIN(U122+V122,VLOOKUP("R700",TSC!B:C,2,0)*VLOOKUP("R101",TSC!B:C,2,0))*VLOOKUP("T704",TSC!B:C,2,0)%,0),0)</f>
        <v/>
      </c>
      <c r="BZ122">
        <f>IFERROR(IF(RIGHT(INDEX(PIS!O$1:O$500,MATCH(D122,PIS!C$1:C$500)),5)="Gross",MIN(U122+V122,VLOOKUP("R700",TSC!B:C,2,0)*VLOOKUP("1",TSC!F:G,2,0))*VLOOKUP("T705",TSC!B:C,2,0)%,0),0)</f>
        <v/>
      </c>
      <c r="CA122">
        <f>IFERROR(INDEX(ADJ!$A$1:$BZ$1000,MATCH(PAYROLL!D122,ADJ!A$1:A$500,0),MATCH(PAYROLL!CA$2,ADJ!$2:$2,0)),0)</f>
        <v/>
      </c>
      <c r="CB122">
        <f>IFERROR(INDEX(ADJ!$A$1:$BZ$1000,MATCH(PAYROLL!D122,ADJ!A$1:A$500,0),MATCH(PAYROLL!CB$2,ADJ!$2:$2,0)),0)</f>
        <v/>
      </c>
      <c r="CC122">
        <f>SUM(BX122:CB122)</f>
        <v/>
      </c>
      <c r="CD122">
        <f>IFERROR(INDEX(PIS!$A$1:$BZ$1000,MATCH(PAYROLL!D122,PIS!C$1:C$500,0),MATCH(PAYROLL!CD$1,PIS!$1:$1,0)),0)</f>
        <v/>
      </c>
      <c r="CE122">
        <f>IFERROR(IF(OR(INDEX(PIS!P$1:P$500,MATCH(D122,PIS!C$1:C$500,0))="LT2",INDEX(PIS!P$1:P$500,MATCH(D122,PIS!C$1:C$500,0))="P10"),0,SUM(CC122,CD122*VLOOKUP("R601",TSC!B:C,2,0),VLOOKUP("R602",TSC!B:C,2,0))),0)</f>
        <v/>
      </c>
      <c r="CF122">
        <f>MAX(BW122-CE122,0)</f>
        <v/>
      </c>
      <c r="CG122">
        <f>IFERROR(IF(OR(RIGHT(INDEX(PIS!P$1:P$500,MATCH(D122,PIS!C$1:C$500)),5)="P10",RIGHT(INDEX(PIS!P$1:P$500,MATCH(D122,PIS!C$1:C$500)),5)="CK"),0,IF(CF122&lt;=5000000,CF122*5%,IF(CF122&lt;=10000000,CF122*10%-250000,IF(CF122&lt;=18000000,CF122*15%-750000,IF(CF122&lt;=32000000,CF122*20%-1650000,IF(CF122&lt;=52000000,CF122*25%-3250000,IF(CF122&lt;=80000000,BH122*30%-5850000,CF122*35%-9850000))))))),0)</f>
        <v/>
      </c>
      <c r="CH122">
        <f>IFERROR(IF(OR(INDEX(PIS!P$1:P$500,MATCH(D122,PIS!C$1:C$500))="LT",INDEX(PIS!P$1:P$500,MATCH(D122,PIS!C$1:C$500))="CK"),0,IF(CF122&lt;2000000,0,CF122*10%)),0)</f>
        <v/>
      </c>
      <c r="CI122">
        <f>IFERROR(INDEX(ADJ!$A$1:$BZ$1000,MATCH(PAYROLL!D122,ADJ!A$1:A$500,0),MATCH(PAYROLL!CI$2,ADJ!$2:$2,0)),0)</f>
        <v/>
      </c>
      <c r="CJ122">
        <f>IFERROR(INDEX(ADJ!$A$1:$BZ$1000,MATCH(PAYROLL!D122,ADJ!A$1:A$500,0),MATCH(PAYROLL!CJ$2,ADJ!$2:$2,0)),0)</f>
        <v/>
      </c>
      <c r="CK122">
        <f>IFERROR(INDEX(ADJ!$A$1:$BZ$1000,MATCH(PAYROLL!D122,ADJ!A$1:A$500,0),MATCH(PAYROLL!CK$2,ADJ!$2:$2,0)),0)</f>
        <v/>
      </c>
      <c r="CL122">
        <f>SUM(CG122:CK122)</f>
        <v/>
      </c>
      <c r="CM122">
        <f>ROUND(SUM(CH122:CK122),0)</f>
        <v/>
      </c>
      <c r="CN122">
        <f>IFERROR(INDEX(CSDA!D$1:D$500,MATCH($CN$2,CSDA!C$1:C$500,0))*INDEX(PIS!V$1:V$500,MATCH(D122,PIS!C$1:C$500))+INDEX(ADJ!$A$1:$BZ$1000,MATCH(PAYROLL!D122,ADJ!A$1:A$500,0),MATCH(PAYROLL!CN$2,ADJ!$2:$2,0)),0)</f>
        <v/>
      </c>
      <c r="CO122">
        <f>IFERROR(INDEX(ADJ!$A$1:$BZ$1000,MATCH(PAYROLL!D122,ADJ!A$1:A$500,0),MATCH(PAYROLL!CO$2,ADJ!$2:$2,0)),0)</f>
        <v/>
      </c>
      <c r="CP122">
        <f>IFERROR(INDEX(ADJ!$A$1:$BZ$1000,MATCH(PAYROLL!D122,ADJ!A$1:A$500,0),MATCH(PAYROLL!CP$2,ADJ!$2:$2,0)),0)</f>
        <v/>
      </c>
      <c r="CQ122">
        <f>BP122-CL122-CI122-CM122-CN122-CO122-CP122-CC122</f>
        <v/>
      </c>
      <c r="CR122">
        <f>IFERROR(IF(RIGHT(INDEX(PIS!O$1:O$500,MATCH(D122,PIS!C$1:C$500,0)),5)="Gross",MIN(U122+V122,VLOOKUP("R700",TSC!B:C,2,0)*VLOOKUP("R101",TSC!B:C,2,0))*(VLOOKUP("T711",TSC!B:C,2,0)+VLOOKUP("T712",TSC!B:C,2,0))%,MIN(T122+V122,VLOOKUP("R700",TSC!B:C,2,0)*VLOOKUP("R101",TSC!B:C,2,0))*(VLOOKUP("T711",TSC!B:C,2,0)+VLOOKUP("T712",TSC!B:C,2,0)+VLOOKUP("R701",TSC!B:C,2,0))%),0)</f>
        <v/>
      </c>
      <c r="CS122">
        <f>IFERROR(IF(RIGHT(INDEX(PIS!O$1:O$500,MATCH(D122,PIS!C$1:C$500,0)),5)="Gross",MIN(U122+V122,VLOOKUP("R700",TSC!B:C,2,0)*VLOOKUP("R101",TSC!B:C,2,0))*(VLOOKUP("T714",TSC!B:C,2,0))%,MIN(T122+V122,VLOOKUP("R700",TSC!B:C,2,0)*VLOOKUP("R101",TSC!B:C,2,0))*(VLOOKUP("T704",TSC!B:C,2,0)+VLOOKUP("T714",TSC!B:C,2,0))%),0)</f>
        <v/>
      </c>
      <c r="CT122">
        <f>IFERROR(IF(RIGHT(INDEX(PIS!O$1:O$500,MATCH(D122,PIS!C$1:C$500,0)),5)="Gross",MIN(U122+V122,VLOOKUP("R700",TSC!B:C,2,0)*VLOOKUP("R101",TSC!B:C,2,0))*VLOOKUP("T705",TSC!B:C,2,0)%,MIN(T122+V122,VLOOKUP("R700",TSC!B:C,2,0)*VLOOKUP("R101",TSC!B:C,2,0))*VLOOKUP("T705",TSC!B:C,2,0)%),0)</f>
        <v/>
      </c>
      <c r="CU122">
        <f>IFERROR(IF(RIGHT(INDEX(PIS!O$1:O$500,MATCH(D122,PIS!C$1:C$500,0)),5)="Gross",MIN(U122+V122,VLOOKUP("R700",TSC!B:C,2,0)*VLOOKUP("R101",TSC!B:C,2,0))*(VLOOKUP("T713",TSC!B:C,2,0))%,MIN(T122+V122,VLOOKUP("R700",TSC!B:C,2,0)*VLOOKUP("R101",TSC!B:C,2,0))*(VLOOKUP("T713",TSC!B:C,2,0))%),0)</f>
        <v/>
      </c>
      <c r="CV122">
        <f>IFERROR(INDEX(ADJ!$A$1:$BZ$1000,MATCH(PAYROLL!D122,ADJ!A$1:A$500,0),MATCH(PAYROLL!CV$2,ADJ!$2:$2,0)),0)</f>
        <v/>
      </c>
      <c r="CW122">
        <f>IFERROR(INDEX(ADJ!$A$1:$BZ$1000,MATCH(PAYROLL!D122,ADJ!A$1:A$500,0),MATCH(PAYROLL!CW$2,ADJ!$2:$2,0)),0)</f>
        <v/>
      </c>
      <c r="CX122">
        <f>SUM(CR122:CW122)</f>
        <v/>
      </c>
      <c r="CY122">
        <f>ROUND(IF(CR122&gt;0,T122+V122*VLOOKUP("R202",TSC!$B$1:$C$500,2,0),0),0)</f>
        <v/>
      </c>
      <c r="CZ122">
        <f>IFERROR(INDEX(CSDA!D$1:D$500,MATCH($CZ$2,CSDA!C$1:C$500,0)),0)</f>
        <v/>
      </c>
      <c r="DA122">
        <f>ROUND(T122*0.7%,0)</f>
        <v/>
      </c>
      <c r="DB122">
        <f>ROUND(T122/12,0)</f>
        <v/>
      </c>
      <c r="DC122">
        <f ref="DC122" t="array">IFERROR(INDEX(CSDA!D$1:D$500,MATCH("Trích giữ"&amp;PAYROLL!DC$2,CSDA!A$1:A$500&amp;CSDA!C$1:C$500,0)),0)</f>
        <v/>
      </c>
      <c r="DD122">
        <f ref="DD122" t="array">IFERROR(INDEX(CSDA!D$1:D$500,MATCH("Trích giữ"&amp;PAYROLL!DD$2,CSDA!A$1:A$500&amp;CSDA!C$1:C$500,0)),0)</f>
        <v/>
      </c>
      <c r="DE122">
        <f ref="DE122" t="array">IFERROR(INDEX(CSDA!D$1:D$500,MATCH("Trích giữ"&amp;PAYROLL!DE$2,CSDA!A$1:A$500&amp;CSDA!C$1:C$500,0)),0)</f>
        <v/>
      </c>
      <c r="DF122">
        <f>IFERROR(INDEX(CSDA!D$1:D$500,MATCH(PAYROLL!DF$2,CSDA!C$1:C$500,0)),0)</f>
        <v/>
      </c>
      <c r="DG122">
        <f ref="DG122" t="array">IFERROR(INDEX(CSDA!D$1:D$500,MATCH("Trích giữ"&amp;PAYROLL!DG$2,CSDA!A$1:A$500&amp;CSDA!C$1:C$500,0)),0)</f>
        <v/>
      </c>
      <c r="DH122">
        <f>ROUND(T122/26,0)</f>
        <v/>
      </c>
      <c r="DI122">
        <f ref="DI122" t="array">IFERROR(INDEX(CSDA!D$1:D$500,MATCH("Trích giữ"&amp;PAYROLL!DI$2,CSDA!A$1:A$500&amp;CSDA!C$1:C$500,0)),0)</f>
        <v/>
      </c>
      <c r="DJ122">
        <f>IF(U122=0,T122*21.5%-BL122,0)</f>
        <v/>
      </c>
      <c r="DK122">
        <f ref="DK122" t="array">IFERROR(INDEX(CSDA!D$1:D$500,MATCH("Trích giữ"&amp;PAYROLL!DK$2,CSDA!A$1:A$500&amp;CSDA!C$1:C$500,0)),0)</f>
        <v/>
      </c>
      <c r="DL122">
        <f>IFERROR(INDEX(CSDA!D$1:D$500,MATCH(PAYROLL!DL$2,CSDA!C$1:C$500,0))/12,0)</f>
        <v/>
      </c>
      <c r="DM122">
        <f>SUM(DB122:DL122)</f>
        <v/>
      </c>
      <c r="DN122">
        <f>IFERROR(INDEX(ADJ!$A$1:$BZ$1000,MATCH(PAYROLL!D122,ADJ!A$1:A$500,0),MATCH(PAYROLL!DN$2,ADJ!$2:$2,0)),0)</f>
        <v/>
      </c>
      <c r="DO122">
        <f>IFERROR(SUM(BP122,DM122:DN122,CX122:DA122)-DT122,0)</f>
        <v/>
      </c>
      <c r="DP122">
        <f ref="DP122" t="array">SUM(BW122*IFERROR(INDEX(CSDA!D$1:D$500,MATCH(BW$2,CSDA!C$1:C$500,0)),0)%,CX122*IFERROR(INDEX(CSDA!D$1:D$500,MATCH(CX$2,CSDA!C$1:C$500,0)),0)%,DA122*IFERROR(INDEX(CSDA!D$1:D$500,MATCH(DA$2,CSDA!C$1:C$500,0)),0)%,DB122*IFERROR(INDEX(CSDA!D$1:D$500,MATCH(DB$2,CSDA!C$1:C$500,0)),0)%,DF122*IFERROR(INDEX(CSDA!D$1:D$500,MATCH("Phí dịch vụ"&amp;PAYROLL!DF$2,CSDA!A$1:A$500&amp;CSDA!C$1:C$500,0)),0)%,DC122*IFERROR(INDEX(CSDA!D$1:D$500,MATCH("Phí dịch vụ"&amp;PAYROLL!DC$2,CSDA!A$1:A$500&amp;CSDA!C$1:C$500,0)),0)%,DH122*IFERROR(INDEX(CSDA!D$1:D$500,MATCH("Phí dịch vụ"&amp;PAYROLL!DH$2,CSDA!A$1:A$500&amp;CSDA!C$1:C$500,0)),0)%,DJ122*IFERROR(INDEX(CSDA!D$1:D$500,MATCH("Phí dịch vụ"&amp;PAYROLL!DJ$2,CSDA!A$1:A$500&amp;CSDA!C$1:C$500,0)),0)%,BN122*IFERROR(INDEX(CSDA!D$1:D$500,MATCH(BN$2,CSDA!C$1:C$500,0)),0)%)-BN122*7%</f>
        <v/>
      </c>
      <c r="DQ122">
        <f>IFERROR(INDEX(ADJ!$A$1:$BZ$1000,MATCH(PAYROLL!D122,ADJ!A$1:A$500,0),MATCH(PAYROLL!DQ$2,ADJ!$2:$2,0)),0)</f>
        <v/>
      </c>
      <c r="DR122">
        <f>IFERROR(INDEX(ADJ!$A$1:$BZ$1000,MATCH(PAYROLL!D122,ADJ!A$1:A$500,0),MATCH(PAYROLL!DR$2,ADJ!$2:$2,0)),0)</f>
        <v/>
      </c>
      <c r="DS122">
        <f>SUM(DP122:DR122)</f>
        <v/>
      </c>
      <c r="DT122">
        <f>EK122</f>
        <v/>
      </c>
      <c r="DU122">
        <f>SUM(DO122:DR122)</f>
        <v/>
      </c>
      <c r="DV122">
        <f>ROUND(DU122*0.1,0)</f>
        <v/>
      </c>
      <c r="DW122">
        <f>DU122+DV122</f>
        <v/>
      </c>
      <c r="DZ122">
        <f>IFERROR(INDEX(ADJ!$A$1:$BZ$1000,MATCH(PAYROLL!$D122,ADJ!A$1:A$500,0),MATCH(PAYROLL!DZ$2,ADJ!$2:$2,0)),0)</f>
        <v/>
      </c>
      <c r="EA122">
        <f>IFERROR(INDEX(ADJ!$A$1:$BZ$1000,MATCH(PAYROLL!$D122,ADJ!A$1:A$500,0),MATCH(PAYROLL!EA$2,ADJ!$2:$2,0)),0)</f>
        <v/>
      </c>
      <c r="EB122">
        <f>IFERROR(INDEX(ADJ!$A$1:$BZ$1000,MATCH(PAYROLL!$D122,ADJ!A$1:A$500,0),MATCH(PAYROLL!EB$2,ADJ!$2:$2,0)),0)</f>
        <v/>
      </c>
      <c r="EC122">
        <f>IFERROR(INDEX(ADJ!$A$1:$BZ$1000,MATCH(PAYROLL!$D122,ADJ!A$1:A$500,0),MATCH(PAYROLL!EC$2,ADJ!$2:$2,0)),0)</f>
        <v/>
      </c>
      <c r="ED122">
        <f>IFERROR(INDEX(ADJ!$A$1:$BZ$1000,MATCH(PAYROLL!$D122,ADJ!A$1:A$500,0),MATCH(PAYROLL!ED$2,ADJ!$2:$2,0)),0)</f>
        <v/>
      </c>
      <c r="EE122">
        <f>IFERROR(INDEX(ADJ!$A$1:$BZ$1000,MATCH(PAYROLL!$D122,ADJ!A$1:A$500,0),MATCH(PAYROLL!EE$2,ADJ!$2:$2,0)),0)</f>
        <v/>
      </c>
      <c r="EF122">
        <f>IFERROR(INDEX(ADJ!$A$1:$BZ$1000,MATCH(PAYROLL!$D122,ADJ!A$1:A$500,0),MATCH(PAYROLL!EF$2,ADJ!$2:$2,0)),0)</f>
        <v/>
      </c>
      <c r="EG122">
        <f>IFERROR(INDEX(ADJ!$A$1:$BZ$1000,MATCH(PAYROLL!$D122,ADJ!A$1:A$500,0),MATCH(PAYROLL!EG$2,ADJ!$2:$2,0)),0)</f>
        <v/>
      </c>
      <c r="EH122">
        <f>IFERROR(INDEX(ADJ!$A$1:$BZ$1000,MATCH(PAYROLL!$D122,ADJ!A$1:A$500,0),MATCH(PAYROLL!EH$2,ADJ!$2:$2,0)),0)</f>
        <v/>
      </c>
      <c r="EI122">
        <f>IFERROR(INDEX(ADJ!$A$1:$BZ$1000,MATCH(PAYROLL!D122,ADJ!A$1:A$500,0),MATCH(PAYROLL!EI$2,ADJ!$2:$2,0)),0)</f>
        <v/>
      </c>
      <c r="EJ122">
        <f>IFERROR(INDEX(ADJ!$A$1:$BZ$1000,MATCH(PAYROLL!$D122,ADJ!A$1:A$500,0),MATCH(PAYROLL!EJ$2,ADJ!$2:$2,0)),0)</f>
        <v/>
      </c>
      <c r="EK122">
        <f>SUM(DZ122:EJ122)</f>
        <v/>
      </c>
    </row>
    <row r="123">
      <c r="A123" t="n">
        <v>121</v>
      </c>
      <c r="B123" t="inlineStr">
        <is>
          <t>Hoàng Đình Trọng</t>
        </is>
      </c>
      <c r="D123" t="inlineStr">
        <is>
          <t>160528-01</t>
        </is>
      </c>
      <c r="S123">
        <f>IFERROR(INDEX(PIS!$A$1:$BZ$1000,MATCH($D123,PIS!C$1:C$500,0),MATCH("Lương CB tháng trước",PIS!$1:$1,0)),0)</f>
        <v/>
      </c>
      <c r="T123">
        <f>IFERROR(INDEX(PIS!$A$1:$BZ$1000,MATCH($D123,PIS!C$1:C$500,0),MATCH("Lương CB hiện tại",PIS!$1:$1,0)),0)</f>
        <v/>
      </c>
      <c r="U123">
        <f>IFERROR(INDEX(PIS!$A$1:$BZ$1000,MATCH($D123,PIS!C$1:C$500,0),MATCH("Lương đóng BHBB",PIS!$1:$1,0)),0)</f>
        <v/>
      </c>
      <c r="V123">
        <f>IFERROR(INDEX(PIS!$A$1:$BZ$1000,MATCH($D123,PIS!C$1:C$500,0),MATCH(V$2,PIS!$2:$2,0)),0)</f>
        <v/>
      </c>
      <c r="W123">
        <f>IFERROR(INDEX(PIS!$A$1:$BZ$1000,MATCH($D123,PIS!C$1:C$500,0),MATCH(W$2,PIS!$2:$2,0)),0)</f>
        <v/>
      </c>
      <c r="X123">
        <f>IFERROR(INDEX(PIS!$A$1:$BZ$1000,MATCH($D123,PIS!C$1:C$500,0),MATCH(X$2,PIS!$2:$2,0)),0)</f>
        <v/>
      </c>
      <c r="Y123">
        <f>IFERROR(INDEX(PIS!$A$1:$BZ$1000,MATCH($D123,PIS!C$1:C$500,0),MATCH(Y$2,PIS!$2:$2,0)),0)</f>
        <v/>
      </c>
      <c r="Z123">
        <f>IFERROR(INDEX(PIS!$A$1:$BZ$1000,MATCH($D123,PIS!C$1:C$500,0),MATCH(Z$2,PIS!$2:$2,0)),0)</f>
        <v/>
      </c>
      <c r="AA123">
        <f>IFERROR(INDEX(PIS!$A$1:$BZ$1000,MATCH($D123,PIS!C$1:C$500,0),MATCH(AA$2,PIS!$2:$2,0)),0)</f>
        <v/>
      </c>
      <c r="AB123">
        <f>IFERROR(INDEX(PIS!$A$1:$BZ$1000,MATCH($D123,PIS!C$1:C$500,0),MATCH(AB$2,PIS!$2:$2,0)),0)</f>
        <v/>
      </c>
      <c r="AC123">
        <f>SUM(V123:AB123)</f>
        <v/>
      </c>
      <c r="AD123">
        <f>IFERROR(INDEX(TIMESHEET!$A$1:$AI$5000,MATCH($D123,TIMESHEET!A$1:A$500,0),MATCH("T100",TIMESHEET!$2:$2,0))-2,0)</f>
        <v/>
      </c>
      <c r="AE123">
        <f>IFERROR(INDEX(TIMESHEET!$A$1:$AI$5000,MATCH($D123,TIMESHEET!A$1:A$500,0),MATCH("T202",TIMESHEET!$2:$2,0)),0)</f>
        <v/>
      </c>
      <c r="AF123">
        <f>IFERROR(INDEX(TIMESHEET!$A$1:$AI$5000,MATCH($D123,TIMESHEET!A$1:A$500,0),MATCH("T302",TIMESHEET!$2:$2,0)),0)</f>
        <v/>
      </c>
      <c r="AG123">
        <f>IFERROR(INDEX(TIMESHEET!$A$1:$AI$5000,MATCH($D123,TIMESHEET!A$1:A$500,0),MATCH("T406",TIMESHEET!$2:$2,0)),0)</f>
        <v/>
      </c>
      <c r="AH123">
        <f>AE123+AG123</f>
        <v/>
      </c>
      <c r="AI123">
        <f>IFERROR(INDEX(TIMESHEET!$A$1:$AI$5000,MATCH($D123,TIMESHEET!A$1:A$500,0),MATCH("T701",TIMESHEET!$2:$2,0)),0)</f>
        <v/>
      </c>
      <c r="AJ123">
        <f>IFERROR(INDEX(TIMESHEET!$A$1:$AI$5000,MATCH($D123,TIMESHEET!B$1:B$500,0),MATCH("T320",TIMESHEET!$2:$2,0)),0)</f>
        <v/>
      </c>
      <c r="AK123">
        <f>IFERROR(IF(LEFT(INDEX(PIS!O$1:O$500,MATCH(D123,PIS!C$1:C$500)),1)="M",T123/AD123*SUM(AE123:AG123),T123*AD123),0)</f>
        <v/>
      </c>
      <c r="AL123">
        <f>IFERROR(INDEX(ADJ!$A$1:$BZ$1000,MATCH(PAYROLL!D123,ADJ!A$1:A$500,0),MATCH(PAYROLL!AL$2,ADJ!$2:$2,0)),0)</f>
        <v/>
      </c>
      <c r="AM123">
        <f>SUM(AK123:AL123)</f>
        <v/>
      </c>
      <c r="AN123">
        <f>IFERROR(ROUND(V123/$AD123*$AH123,0),0)</f>
        <v/>
      </c>
      <c r="AO123">
        <f>IFERROR(ROUND(W123/$AD123*$AH123,0),0)</f>
        <v/>
      </c>
      <c r="AP123">
        <f>IFERROR(ROUND(X123/$AD123*$AE123,0),0)</f>
        <v/>
      </c>
      <c r="AQ123">
        <f>IFERROR(ROUND(Y123/$AD123*$AH123,0),0)</f>
        <v/>
      </c>
      <c r="AR123">
        <f>IFERROR(ROUND(Z123/$AD123*$AH123,0),0)</f>
        <v/>
      </c>
      <c r="AS123">
        <f>IFERROR(ROUND(AA123/$AD123*$AH123,0),0)</f>
        <v/>
      </c>
      <c r="AT123">
        <f>IFERROR(IF((AE123+AF123+AG123)&gt;13,AB123,ROUND(AB123/AD123*AH123,0)),0)</f>
        <v/>
      </c>
      <c r="AU123">
        <f>IFERROR(INDEX(ADJ!$A$1:$BZ$1000,MATCH(PAYROLL!D123,ADJ!A$1:A$500,0),MATCH(PAYROLL!AU$2,ADJ!$2:$2,0)),0)</f>
        <v/>
      </c>
      <c r="AV123">
        <f>ROUND(SUM(AN123:AU123),0)</f>
        <v/>
      </c>
      <c r="AW123">
        <f>IFERROR(INDEX(TIMESHEET!$A$1:$AI$5000,MATCH(PAYROLL!D123,TIMESHEET!A$1:A$500,0),MATCH("T620",TIMESHEET!$2:$2,0)),0)</f>
        <v/>
      </c>
      <c r="AX123">
        <f>IFERROR(INDEX(TIMESHEET!$A$1:$AI$5000,MATCH(PAYROLL!D123,TIMESHEET!A$1:A$500,0),MATCH("T601",TIMESHEET!$2:$2,0)),0)</f>
        <v/>
      </c>
      <c r="AY123">
        <f>IFERROR(INDEX(TIMESHEET!$A$1:$AI$5000,MATCH(PAYROLL!D123,TIMESHEET!A$1:A$500,0),MATCH("T602",TIMESHEET!$2:$2,0)),0)</f>
        <v/>
      </c>
      <c r="AZ123">
        <f>IFERROR(INDEX(TIMESHEET!$A$1:$AI$5000,MATCH(PAYROLL!D123,TIMESHEET!A$1:A$500,0),MATCH("T603",TIMESHEET!$2:$2,0)),0)</f>
        <v/>
      </c>
      <c r="BA123">
        <f>IFERROR(INDEX(TIMESHEET!$A$1:$AI$5000,MATCH(PAYROLL!D123,TIMESHEET!A$1:A$500,0),MATCH("T611",TIMESHEET!$2:$2,0)),0)</f>
        <v/>
      </c>
      <c r="BB123">
        <f>IFERROR(INDEX(TIMESHEET!$A$1:$AI$5000,MATCH(PAYROLL!D123,TIMESHEET!A$1:A$500,0),MATCH("T612",TIMESHEET!$2:$2,0)),0)</f>
        <v/>
      </c>
      <c r="BC123">
        <f>IFERROR(INDEX(TIMESHEET!$A$1:$AI$5000,MATCH(PAYROLL!D123,TIMESHEET!A$1:A$500,0),MATCH("T613",TIMESHEET!$2:$2,0)),0)</f>
        <v/>
      </c>
      <c r="BD123">
        <f>IFERROR(INDEX(TIMESHEET!$A$1:$AI$5000,MATCH(PAYROLL!D123,TIMESHEET!A$1:A$500,0),MATCH("T500",TIMESHEET!$2:$2,0)),0)</f>
        <v/>
      </c>
      <c r="BE123">
        <f>IFERROR(IF(LEFT(INDEX(PIS!O$1:O$500,MATCH(D123,PIS!C$1:C$500)),1)="M",T123/AD123/8*(AW123+AX123*1.5+AY123*2+AZ123*3+BA123*2.1+BB123*2.7+BC123*3.9+BD123*0.3),T123/8*(AW123+AX123*1.5+AY123*2+AZ123*3+BA123*2.1+BB123*2.7+BC123*3.9+BD123*0.3)),0)</f>
        <v/>
      </c>
      <c r="BF123">
        <f>IFERROR(INDEX(ADJ!$A$1:$BZ$1000,MATCH(PAYROLL!$D123,ADJ!A$1:A$500,0),MATCH(PAYROLL!BF$2,ADJ!$2:$2,0)),0)</f>
        <v/>
      </c>
      <c r="BG123">
        <f>IFERROR(INDEX(ADJ!$A$1:$BZ$1000,MATCH(PAYROLL!D123,ADJ!A$1:A$500,0),MATCH(PAYROLL!BG$2,ADJ!$2:$2,0)),0)</f>
        <v/>
      </c>
      <c r="BH123">
        <f>IFERROR(INDEX(ADJ!$A$1:$BZ$1000,MATCH(PAYROLL!D123,ADJ!A$1:A$500,0),MATCH(PAYROLL!BH$2,ADJ!$2:$2,0)),0)</f>
        <v/>
      </c>
      <c r="BI123">
        <f>IFERROR(INDEX(ADJ!$A$1:$BZ$1000,MATCH(PAYROLL!D123,ADJ!A$1:A$500,0),MATCH(PAYROLL!BI$2,ADJ!$2:$2,0)),0)</f>
        <v/>
      </c>
      <c r="BJ123">
        <f>IFERROR(INDEX(ADJ!$A$1:$BZ$1000,MATCH(PAYROLL!D123,ADJ!A$1:A$500,0),MATCH(PAYROLL!BJ$2,ADJ!$2:$2,0)),0)</f>
        <v/>
      </c>
      <c r="BK123">
        <f>SUM(BF123:BJ123)</f>
        <v/>
      </c>
      <c r="BL123">
        <f>IFERROR(INDEX(ADJ!$A$1:$BZ$1000,MATCH(PAYROLL!D123,ADJ!A$1:A$500,0),MATCH(PAYROLL!BL$2,ADJ!$2:$2,0)),0)</f>
        <v/>
      </c>
      <c r="BM123">
        <f>IFERROR(INDEX(ADJ!$A$1:$BZ$1000,MATCH(PAYROLL!D123,ADJ!A$1:A$500,0),MATCH(PAYROLL!BM$2,ADJ!$2:$2,0)),0)</f>
        <v/>
      </c>
      <c r="BN123">
        <f>IFERROR(INDEX(ADJ!$A$1:$BZ$1000,MATCH(PAYROLL!D123,ADJ!A$1:A$500,0),MATCH(PAYROLL!BN$2,ADJ!$2:$2,0)),0)</f>
        <v/>
      </c>
      <c r="BO123">
        <f>IFERROR(INDEX(ADJ!$A$1:$BZ$1000,MATCH(PAYROLL!D123,ADJ!A$1:A$500,0),MATCH(PAYROLL!BO$2,ADJ!$2:$2,0)),0)</f>
        <v/>
      </c>
      <c r="BP123">
        <f>SUM(AM123,AV123,BE123,BK123,BL123:BO123)</f>
        <v/>
      </c>
      <c r="BQ123">
        <f>BO123</f>
        <v/>
      </c>
      <c r="BR123">
        <f>IFERROR(ROUND(IF(LEFT(INDEX(PIS!O$1:O$500,MATCH(D123,PIS!C$1:C$500)),1)="D",T123/8*(BD123*0.3),IF(LEFT(INDEX(PIS!O$1:O$500,MATCH(D123,PIS!C$1:C$500)),1)="H",T123*($BD123*0.3),T123/$AD123/8*($BD123*0.3))),0),0)</f>
        <v/>
      </c>
      <c r="BS123">
        <f>IF(AP123&lt;1,0,MIN(AP123,730000))</f>
        <v/>
      </c>
      <c r="BT123">
        <f>IFERROR(ROUND((BE123-SUM(AW123:BC123)*T123/AD123/8),0)-BR123,0)</f>
        <v/>
      </c>
      <c r="BU123">
        <f>AO123</f>
        <v/>
      </c>
      <c r="BV123">
        <f>SUM(BQ123:BU123)</f>
        <v/>
      </c>
      <c r="BW123">
        <f>BP123-BV123</f>
        <v/>
      </c>
      <c r="BX123">
        <f>IFERROR(IF(RIGHT(INDEX(PIS!O$1:O$500,MATCH(D123,PIS!C$1:C$500)),5)="Gross",MIN(U123+V123,VLOOKUP("R700",TSC!B:C,2,0)*VLOOKUP("R101",TSC!B:C,2,0))*VLOOKUP("R701",TSC!B:C,2,0)%,0),0)</f>
        <v/>
      </c>
      <c r="BY123">
        <f>IFERROR(IF(RIGHT(INDEX(PIS!O$1:O$500,MATCH(D123,PIS!C$1:C$500)),5)="Gross",MIN(U123+V123,VLOOKUP("R700",TSC!B:C,2,0)*VLOOKUP("R101",TSC!B:C,2,0))*VLOOKUP("T704",TSC!B:C,2,0)%,0),0)</f>
        <v/>
      </c>
      <c r="BZ123">
        <f>IFERROR(IF(RIGHT(INDEX(PIS!O$1:O$500,MATCH(D123,PIS!C$1:C$500)),5)="Gross",MIN(U123+V123,VLOOKUP("R700",TSC!B:C,2,0)*VLOOKUP("1",TSC!F:G,2,0))*VLOOKUP("T705",TSC!B:C,2,0)%,0),0)</f>
        <v/>
      </c>
      <c r="CA123">
        <f>IFERROR(INDEX(ADJ!$A$1:$BZ$1000,MATCH(PAYROLL!D123,ADJ!A$1:A$500,0),MATCH(PAYROLL!CA$2,ADJ!$2:$2,0)),0)</f>
        <v/>
      </c>
      <c r="CB123">
        <f>IFERROR(INDEX(ADJ!$A$1:$BZ$1000,MATCH(PAYROLL!D123,ADJ!A$1:A$500,0),MATCH(PAYROLL!CB$2,ADJ!$2:$2,0)),0)</f>
        <v/>
      </c>
      <c r="CC123">
        <f>SUM(BX123:CB123)</f>
        <v/>
      </c>
      <c r="CD123">
        <f>IFERROR(INDEX(PIS!$A$1:$BZ$1000,MATCH(PAYROLL!D123,PIS!C$1:C$500,0),MATCH(PAYROLL!CD$1,PIS!$1:$1,0)),0)</f>
        <v/>
      </c>
      <c r="CE123">
        <f>IFERROR(IF(OR(INDEX(PIS!P$1:P$500,MATCH(D123,PIS!C$1:C$500,0))="LT2",INDEX(PIS!P$1:P$500,MATCH(D123,PIS!C$1:C$500,0))="P10"),0,SUM(CC123,CD123*VLOOKUP("R601",TSC!B:C,2,0),VLOOKUP("R602",TSC!B:C,2,0))),0)</f>
        <v/>
      </c>
      <c r="CF123">
        <f>MAX(BW123-CE123,0)</f>
        <v/>
      </c>
      <c r="CG123">
        <f>IFERROR(IF(OR(RIGHT(INDEX(PIS!P$1:P$500,MATCH(D123,PIS!C$1:C$500)),5)="P10",RIGHT(INDEX(PIS!P$1:P$500,MATCH(D123,PIS!C$1:C$500)),5)="CK"),0,IF(CF123&lt;=5000000,CF123*5%,IF(CF123&lt;=10000000,CF123*10%-250000,IF(CF123&lt;=18000000,CF123*15%-750000,IF(CF123&lt;=32000000,CF123*20%-1650000,IF(CF123&lt;=52000000,CF123*25%-3250000,IF(CF123&lt;=80000000,BH123*30%-5850000,CF123*35%-9850000))))))),0)</f>
        <v/>
      </c>
      <c r="CH123">
        <f>IFERROR(IF(OR(INDEX(PIS!P$1:P$500,MATCH(D123,PIS!C$1:C$500))="LT",INDEX(PIS!P$1:P$500,MATCH(D123,PIS!C$1:C$500))="CK"),0,IF(CF123&lt;2000000,0,CF123*10%)),0)</f>
        <v/>
      </c>
      <c r="CI123">
        <f>IFERROR(INDEX(ADJ!$A$1:$BZ$1000,MATCH(PAYROLL!D123,ADJ!A$1:A$500,0),MATCH(PAYROLL!CI$2,ADJ!$2:$2,0)),0)</f>
        <v/>
      </c>
      <c r="CJ123">
        <f>IFERROR(INDEX(ADJ!$A$1:$BZ$1000,MATCH(PAYROLL!D123,ADJ!A$1:A$500,0),MATCH(PAYROLL!CJ$2,ADJ!$2:$2,0)),0)</f>
        <v/>
      </c>
      <c r="CK123">
        <f>IFERROR(INDEX(ADJ!$A$1:$BZ$1000,MATCH(PAYROLL!D123,ADJ!A$1:A$500,0),MATCH(PAYROLL!CK$2,ADJ!$2:$2,0)),0)</f>
        <v/>
      </c>
      <c r="CL123">
        <f>SUM(CG123:CK123)</f>
        <v/>
      </c>
      <c r="CM123">
        <f>ROUND(SUM(CH123:CK123),0)</f>
        <v/>
      </c>
      <c r="CN123">
        <f>IFERROR(INDEX(CSDA!D$1:D$500,MATCH($CN$2,CSDA!C$1:C$500,0))*INDEX(PIS!V$1:V$500,MATCH(D123,PIS!C$1:C$500))+INDEX(ADJ!$A$1:$BZ$1000,MATCH(PAYROLL!D123,ADJ!A$1:A$500,0),MATCH(PAYROLL!CN$2,ADJ!$2:$2,0)),0)</f>
        <v/>
      </c>
      <c r="CO123">
        <f>IFERROR(INDEX(ADJ!$A$1:$BZ$1000,MATCH(PAYROLL!D123,ADJ!A$1:A$500,0),MATCH(PAYROLL!CO$2,ADJ!$2:$2,0)),0)</f>
        <v/>
      </c>
      <c r="CP123">
        <f>IFERROR(INDEX(ADJ!$A$1:$BZ$1000,MATCH(PAYROLL!D123,ADJ!A$1:A$500,0),MATCH(PAYROLL!CP$2,ADJ!$2:$2,0)),0)</f>
        <v/>
      </c>
      <c r="CQ123">
        <f>BP123-CL123-CI123-CM123-CN123-CO123-CP123-CC123</f>
        <v/>
      </c>
      <c r="CR123">
        <f>IFERROR(IF(RIGHT(INDEX(PIS!O$1:O$500,MATCH(D123,PIS!C$1:C$500,0)),5)="Gross",MIN(U123+V123,VLOOKUP("R700",TSC!B:C,2,0)*VLOOKUP("R101",TSC!B:C,2,0))*(VLOOKUP("T711",TSC!B:C,2,0)+VLOOKUP("T712",TSC!B:C,2,0))%,MIN(T123+V123,VLOOKUP("R700",TSC!B:C,2,0)*VLOOKUP("R101",TSC!B:C,2,0))*(VLOOKUP("T711",TSC!B:C,2,0)+VLOOKUP("T712",TSC!B:C,2,0)+VLOOKUP("R701",TSC!B:C,2,0))%),0)</f>
        <v/>
      </c>
      <c r="CS123">
        <f>IFERROR(IF(RIGHT(INDEX(PIS!O$1:O$500,MATCH(D123,PIS!C$1:C$500,0)),5)="Gross",MIN(U123+V123,VLOOKUP("R700",TSC!B:C,2,0)*VLOOKUP("R101",TSC!B:C,2,0))*(VLOOKUP("T714",TSC!B:C,2,0))%,MIN(T123+V123,VLOOKUP("R700",TSC!B:C,2,0)*VLOOKUP("R101",TSC!B:C,2,0))*(VLOOKUP("T704",TSC!B:C,2,0)+VLOOKUP("T714",TSC!B:C,2,0))%),0)</f>
        <v/>
      </c>
      <c r="CT123">
        <f>IFERROR(IF(RIGHT(INDEX(PIS!O$1:O$500,MATCH(D123,PIS!C$1:C$500,0)),5)="Gross",MIN(U123+V123,VLOOKUP("R700",TSC!B:C,2,0)*VLOOKUP("R101",TSC!B:C,2,0))*VLOOKUP("T705",TSC!B:C,2,0)%,MIN(T123+V123,VLOOKUP("R700",TSC!B:C,2,0)*VLOOKUP("R101",TSC!B:C,2,0))*VLOOKUP("T705",TSC!B:C,2,0)%),0)</f>
        <v/>
      </c>
      <c r="CU123">
        <f>IFERROR(IF(RIGHT(INDEX(PIS!O$1:O$500,MATCH(D123,PIS!C$1:C$500,0)),5)="Gross",MIN(U123+V123,VLOOKUP("R700",TSC!B:C,2,0)*VLOOKUP("R101",TSC!B:C,2,0))*(VLOOKUP("T713",TSC!B:C,2,0))%,MIN(T123+V123,VLOOKUP("R700",TSC!B:C,2,0)*VLOOKUP("R101",TSC!B:C,2,0))*(VLOOKUP("T713",TSC!B:C,2,0))%),0)</f>
        <v/>
      </c>
      <c r="CV123">
        <f>IFERROR(INDEX(ADJ!$A$1:$BZ$1000,MATCH(PAYROLL!D123,ADJ!A$1:A$500,0),MATCH(PAYROLL!CV$2,ADJ!$2:$2,0)),0)</f>
        <v/>
      </c>
      <c r="CW123">
        <f>IFERROR(INDEX(ADJ!$A$1:$BZ$1000,MATCH(PAYROLL!D123,ADJ!A$1:A$500,0),MATCH(PAYROLL!CW$2,ADJ!$2:$2,0)),0)</f>
        <v/>
      </c>
      <c r="CX123">
        <f>SUM(CR123:CW123)</f>
        <v/>
      </c>
      <c r="CY123">
        <f>ROUND(IF(CR123&gt;0,T123+V123*VLOOKUP("R202",TSC!$B$1:$C$500,2,0),0),0)</f>
        <v/>
      </c>
      <c r="CZ123">
        <f>IFERROR(INDEX(CSDA!D$1:D$500,MATCH($CZ$2,CSDA!C$1:C$500,0)),0)</f>
        <v/>
      </c>
      <c r="DA123">
        <f>ROUND(T123*0.7%,0)</f>
        <v/>
      </c>
      <c r="DB123">
        <f>ROUND(T123/12,0)</f>
        <v/>
      </c>
      <c r="DC123">
        <f ref="DC123" t="array">IFERROR(INDEX(CSDA!D$1:D$500,MATCH("Trích giữ"&amp;PAYROLL!DC$2,CSDA!A$1:A$500&amp;CSDA!C$1:C$500,0)),0)</f>
        <v/>
      </c>
      <c r="DD123">
        <f ref="DD123" t="array">IFERROR(INDEX(CSDA!D$1:D$500,MATCH("Trích giữ"&amp;PAYROLL!DD$2,CSDA!A$1:A$500&amp;CSDA!C$1:C$500,0)),0)</f>
        <v/>
      </c>
      <c r="DE123">
        <f ref="DE123" t="array">IFERROR(INDEX(CSDA!D$1:D$500,MATCH("Trích giữ"&amp;PAYROLL!DE$2,CSDA!A$1:A$500&amp;CSDA!C$1:C$500,0)),0)</f>
        <v/>
      </c>
      <c r="DF123">
        <f>IFERROR(INDEX(CSDA!D$1:D$500,MATCH(PAYROLL!DF$2,CSDA!C$1:C$500,0)),0)</f>
        <v/>
      </c>
      <c r="DG123">
        <f ref="DG123" t="array">IFERROR(INDEX(CSDA!D$1:D$500,MATCH("Trích giữ"&amp;PAYROLL!DG$2,CSDA!A$1:A$500&amp;CSDA!C$1:C$500,0)),0)</f>
        <v/>
      </c>
      <c r="DH123">
        <f>ROUND(T123/26,0)</f>
        <v/>
      </c>
      <c r="DI123">
        <f ref="DI123" t="array">IFERROR(INDEX(CSDA!D$1:D$500,MATCH("Trích giữ"&amp;PAYROLL!DI$2,CSDA!A$1:A$500&amp;CSDA!C$1:C$500,0)),0)</f>
        <v/>
      </c>
      <c r="DJ123">
        <f>IF(U123=0,T123*21.5%-BL123,0)</f>
        <v/>
      </c>
      <c r="DK123">
        <f ref="DK123" t="array">IFERROR(INDEX(CSDA!D$1:D$500,MATCH("Trích giữ"&amp;PAYROLL!DK$2,CSDA!A$1:A$500&amp;CSDA!C$1:C$500,0)),0)</f>
        <v/>
      </c>
      <c r="DL123">
        <f>IFERROR(INDEX(CSDA!D$1:D$500,MATCH(PAYROLL!DL$2,CSDA!C$1:C$500,0))/12,0)</f>
        <v/>
      </c>
      <c r="DM123">
        <f>SUM(DB123:DL123)</f>
        <v/>
      </c>
      <c r="DN123">
        <f>IFERROR(INDEX(ADJ!$A$1:$BZ$1000,MATCH(PAYROLL!D123,ADJ!A$1:A$500,0),MATCH(PAYROLL!DN$2,ADJ!$2:$2,0)),0)</f>
        <v/>
      </c>
      <c r="DO123">
        <f>IFERROR(SUM(BP123,DM123:DN123,CX123:DA123)-DT123,0)</f>
        <v/>
      </c>
      <c r="DP123">
        <f ref="DP123" t="array">SUM(BW123*IFERROR(INDEX(CSDA!D$1:D$500,MATCH(BW$2,CSDA!C$1:C$500,0)),0)%,CX123*IFERROR(INDEX(CSDA!D$1:D$500,MATCH(CX$2,CSDA!C$1:C$500,0)),0)%,DA123*IFERROR(INDEX(CSDA!D$1:D$500,MATCH(DA$2,CSDA!C$1:C$500,0)),0)%,DB123*IFERROR(INDEX(CSDA!D$1:D$500,MATCH(DB$2,CSDA!C$1:C$500,0)),0)%,DF123*IFERROR(INDEX(CSDA!D$1:D$500,MATCH("Phí dịch vụ"&amp;PAYROLL!DF$2,CSDA!A$1:A$500&amp;CSDA!C$1:C$500,0)),0)%,DC123*IFERROR(INDEX(CSDA!D$1:D$500,MATCH("Phí dịch vụ"&amp;PAYROLL!DC$2,CSDA!A$1:A$500&amp;CSDA!C$1:C$500,0)),0)%,DH123*IFERROR(INDEX(CSDA!D$1:D$500,MATCH("Phí dịch vụ"&amp;PAYROLL!DH$2,CSDA!A$1:A$500&amp;CSDA!C$1:C$500,0)),0)%,DJ123*IFERROR(INDEX(CSDA!D$1:D$500,MATCH("Phí dịch vụ"&amp;PAYROLL!DJ$2,CSDA!A$1:A$500&amp;CSDA!C$1:C$500,0)),0)%,BN123*IFERROR(INDEX(CSDA!D$1:D$500,MATCH(BN$2,CSDA!C$1:C$500,0)),0)%)-BN123*7%</f>
        <v/>
      </c>
      <c r="DQ123">
        <f>IFERROR(INDEX(ADJ!$A$1:$BZ$1000,MATCH(PAYROLL!D123,ADJ!A$1:A$500,0),MATCH(PAYROLL!DQ$2,ADJ!$2:$2,0)),0)</f>
        <v/>
      </c>
      <c r="DR123">
        <f>IFERROR(INDEX(ADJ!$A$1:$BZ$1000,MATCH(PAYROLL!D123,ADJ!A$1:A$500,0),MATCH(PAYROLL!DR$2,ADJ!$2:$2,0)),0)</f>
        <v/>
      </c>
      <c r="DS123">
        <f>SUM(DP123:DR123)</f>
        <v/>
      </c>
      <c r="DT123">
        <f>EK123</f>
        <v/>
      </c>
      <c r="DU123">
        <f>SUM(DO123:DR123)</f>
        <v/>
      </c>
      <c r="DV123">
        <f>ROUND(DU123*0.1,0)</f>
        <v/>
      </c>
      <c r="DW123">
        <f>DU123+DV123</f>
        <v/>
      </c>
      <c r="DZ123">
        <f>IFERROR(INDEX(ADJ!$A$1:$BZ$1000,MATCH(PAYROLL!$D123,ADJ!A$1:A$500,0),MATCH(PAYROLL!DZ$2,ADJ!$2:$2,0)),0)</f>
        <v/>
      </c>
      <c r="EA123">
        <f>IFERROR(INDEX(ADJ!$A$1:$BZ$1000,MATCH(PAYROLL!$D123,ADJ!A$1:A$500,0),MATCH(PAYROLL!EA$2,ADJ!$2:$2,0)),0)</f>
        <v/>
      </c>
      <c r="EB123">
        <f>IFERROR(INDEX(ADJ!$A$1:$BZ$1000,MATCH(PAYROLL!$D123,ADJ!A$1:A$500,0),MATCH(PAYROLL!EB$2,ADJ!$2:$2,0)),0)</f>
        <v/>
      </c>
      <c r="EC123">
        <f>IFERROR(INDEX(ADJ!$A$1:$BZ$1000,MATCH(PAYROLL!$D123,ADJ!A$1:A$500,0),MATCH(PAYROLL!EC$2,ADJ!$2:$2,0)),0)</f>
        <v/>
      </c>
      <c r="ED123">
        <f>IFERROR(INDEX(ADJ!$A$1:$BZ$1000,MATCH(PAYROLL!$D123,ADJ!A$1:A$500,0),MATCH(PAYROLL!ED$2,ADJ!$2:$2,0)),0)</f>
        <v/>
      </c>
      <c r="EE123">
        <f>IFERROR(INDEX(ADJ!$A$1:$BZ$1000,MATCH(PAYROLL!$D123,ADJ!A$1:A$500,0),MATCH(PAYROLL!EE$2,ADJ!$2:$2,0)),0)</f>
        <v/>
      </c>
      <c r="EF123">
        <f>IFERROR(INDEX(ADJ!$A$1:$BZ$1000,MATCH(PAYROLL!$D123,ADJ!A$1:A$500,0),MATCH(PAYROLL!EF$2,ADJ!$2:$2,0)),0)</f>
        <v/>
      </c>
      <c r="EG123">
        <f>IFERROR(INDEX(ADJ!$A$1:$BZ$1000,MATCH(PAYROLL!$D123,ADJ!A$1:A$500,0),MATCH(PAYROLL!EG$2,ADJ!$2:$2,0)),0)</f>
        <v/>
      </c>
      <c r="EH123">
        <f>IFERROR(INDEX(ADJ!$A$1:$BZ$1000,MATCH(PAYROLL!$D123,ADJ!A$1:A$500,0),MATCH(PAYROLL!EH$2,ADJ!$2:$2,0)),0)</f>
        <v/>
      </c>
      <c r="EI123">
        <f>IFERROR(INDEX(ADJ!$A$1:$BZ$1000,MATCH(PAYROLL!D123,ADJ!A$1:A$500,0),MATCH(PAYROLL!EI$2,ADJ!$2:$2,0)),0)</f>
        <v/>
      </c>
      <c r="EJ123">
        <f>IFERROR(INDEX(ADJ!$A$1:$BZ$1000,MATCH(PAYROLL!$D123,ADJ!A$1:A$500,0),MATCH(PAYROLL!EJ$2,ADJ!$2:$2,0)),0)</f>
        <v/>
      </c>
      <c r="EK123">
        <f>SUM(DZ123:EJ123)</f>
        <v/>
      </c>
    </row>
    <row r="124">
      <c r="A124" t="n">
        <v>122</v>
      </c>
      <c r="B124" t="inlineStr">
        <is>
          <t>Lê Quang Huy</t>
        </is>
      </c>
      <c r="D124" t="inlineStr">
        <is>
          <t>160514-01</t>
        </is>
      </c>
      <c r="S124">
        <f>IFERROR(INDEX(PIS!$A$1:$BZ$1000,MATCH($D124,PIS!C$1:C$500,0),MATCH("Lương CB tháng trước",PIS!$1:$1,0)),0)</f>
        <v/>
      </c>
      <c r="T124">
        <f>IFERROR(INDEX(PIS!$A$1:$BZ$1000,MATCH($D124,PIS!C$1:C$500,0),MATCH("Lương CB hiện tại",PIS!$1:$1,0)),0)</f>
        <v/>
      </c>
      <c r="U124">
        <f>IFERROR(INDEX(PIS!$A$1:$BZ$1000,MATCH($D124,PIS!C$1:C$500,0),MATCH("Lương đóng BHBB",PIS!$1:$1,0)),0)</f>
        <v/>
      </c>
      <c r="V124">
        <f>IFERROR(INDEX(PIS!$A$1:$BZ$1000,MATCH($D124,PIS!C$1:C$500,0),MATCH(V$2,PIS!$2:$2,0)),0)</f>
        <v/>
      </c>
      <c r="W124">
        <f>IFERROR(INDEX(PIS!$A$1:$BZ$1000,MATCH($D124,PIS!C$1:C$500,0),MATCH(W$2,PIS!$2:$2,0)),0)</f>
        <v/>
      </c>
      <c r="X124">
        <f>IFERROR(INDEX(PIS!$A$1:$BZ$1000,MATCH($D124,PIS!C$1:C$500,0),MATCH(X$2,PIS!$2:$2,0)),0)</f>
        <v/>
      </c>
      <c r="Y124">
        <f>IFERROR(INDEX(PIS!$A$1:$BZ$1000,MATCH($D124,PIS!C$1:C$500,0),MATCH(Y$2,PIS!$2:$2,0)),0)</f>
        <v/>
      </c>
      <c r="Z124">
        <f>IFERROR(INDEX(PIS!$A$1:$BZ$1000,MATCH($D124,PIS!C$1:C$500,0),MATCH(Z$2,PIS!$2:$2,0)),0)</f>
        <v/>
      </c>
      <c r="AA124">
        <f>IFERROR(INDEX(PIS!$A$1:$BZ$1000,MATCH($D124,PIS!C$1:C$500,0),MATCH(AA$2,PIS!$2:$2,0)),0)</f>
        <v/>
      </c>
      <c r="AB124">
        <f>IFERROR(INDEX(PIS!$A$1:$BZ$1000,MATCH($D124,PIS!C$1:C$500,0),MATCH(AB$2,PIS!$2:$2,0)),0)</f>
        <v/>
      </c>
      <c r="AC124">
        <f>SUM(V124:AB124)</f>
        <v/>
      </c>
      <c r="AD124">
        <f>IFERROR(INDEX(TIMESHEET!$A$1:$AI$5000,MATCH($D124,TIMESHEET!A$1:A$500,0),MATCH("T100",TIMESHEET!$2:$2,0))-2,0)</f>
        <v/>
      </c>
      <c r="AE124">
        <f>IFERROR(INDEX(TIMESHEET!$A$1:$AI$5000,MATCH($D124,TIMESHEET!A$1:A$500,0),MATCH("T202",TIMESHEET!$2:$2,0)),0)</f>
        <v/>
      </c>
      <c r="AF124">
        <f>IFERROR(INDEX(TIMESHEET!$A$1:$AI$5000,MATCH($D124,TIMESHEET!A$1:A$500,0),MATCH("T302",TIMESHEET!$2:$2,0)),0)</f>
        <v/>
      </c>
      <c r="AG124">
        <f>IFERROR(INDEX(TIMESHEET!$A$1:$AI$5000,MATCH($D124,TIMESHEET!A$1:A$500,0),MATCH("T406",TIMESHEET!$2:$2,0)),0)</f>
        <v/>
      </c>
      <c r="AH124">
        <f>AE124+AG124</f>
        <v/>
      </c>
      <c r="AI124">
        <f>IFERROR(INDEX(TIMESHEET!$A$1:$AI$5000,MATCH($D124,TIMESHEET!A$1:A$500,0),MATCH("T701",TIMESHEET!$2:$2,0)),0)</f>
        <v/>
      </c>
      <c r="AJ124">
        <f>IFERROR(INDEX(TIMESHEET!$A$1:$AI$5000,MATCH($D124,TIMESHEET!B$1:B$500,0),MATCH("T320",TIMESHEET!$2:$2,0)),0)</f>
        <v/>
      </c>
      <c r="AK124">
        <f>IFERROR(IF(LEFT(INDEX(PIS!O$1:O$500,MATCH(D124,PIS!C$1:C$500)),1)="M",T124/AD124*SUM(AE124:AG124),T124*AD124),0)</f>
        <v/>
      </c>
      <c r="AL124">
        <f>IFERROR(INDEX(ADJ!$A$1:$BZ$1000,MATCH(PAYROLL!D124,ADJ!A$1:A$500,0),MATCH(PAYROLL!AL$2,ADJ!$2:$2,0)),0)</f>
        <v/>
      </c>
      <c r="AM124">
        <f>SUM(AK124:AL124)</f>
        <v/>
      </c>
      <c r="AN124">
        <f>IFERROR(ROUND(V124/$AD124*$AH124,0),0)</f>
        <v/>
      </c>
      <c r="AO124">
        <f>IFERROR(ROUND(W124/$AD124*$AH124,0),0)</f>
        <v/>
      </c>
      <c r="AP124">
        <f>IFERROR(ROUND(X124/$AD124*$AE124,0),0)</f>
        <v/>
      </c>
      <c r="AQ124">
        <f>IFERROR(ROUND(Y124/$AD124*$AH124,0),0)</f>
        <v/>
      </c>
      <c r="AR124">
        <f>IFERROR(ROUND(Z124/$AD124*$AH124,0),0)</f>
        <v/>
      </c>
      <c r="AS124">
        <f>IFERROR(ROUND(AA124/$AD124*$AH124,0),0)</f>
        <v/>
      </c>
      <c r="AT124">
        <f>IFERROR(IF((AE124+AF124+AG124)&gt;13,AB124,ROUND(AB124/AD124*AH124,0)),0)</f>
        <v/>
      </c>
      <c r="AU124">
        <f>IFERROR(INDEX(ADJ!$A$1:$BZ$1000,MATCH(PAYROLL!D124,ADJ!A$1:A$500,0),MATCH(PAYROLL!AU$2,ADJ!$2:$2,0)),0)</f>
        <v/>
      </c>
      <c r="AV124">
        <f>ROUND(SUM(AN124:AU124),0)</f>
        <v/>
      </c>
      <c r="AW124">
        <f>IFERROR(INDEX(TIMESHEET!$A$1:$AI$5000,MATCH(PAYROLL!D124,TIMESHEET!A$1:A$500,0),MATCH("T620",TIMESHEET!$2:$2,0)),0)</f>
        <v/>
      </c>
      <c r="AX124">
        <f>IFERROR(INDEX(TIMESHEET!$A$1:$AI$5000,MATCH(PAYROLL!D124,TIMESHEET!A$1:A$500,0),MATCH("T601",TIMESHEET!$2:$2,0)),0)</f>
        <v/>
      </c>
      <c r="AY124">
        <f>IFERROR(INDEX(TIMESHEET!$A$1:$AI$5000,MATCH(PAYROLL!D124,TIMESHEET!A$1:A$500,0),MATCH("T602",TIMESHEET!$2:$2,0)),0)</f>
        <v/>
      </c>
      <c r="AZ124">
        <f>IFERROR(INDEX(TIMESHEET!$A$1:$AI$5000,MATCH(PAYROLL!D124,TIMESHEET!A$1:A$500,0),MATCH("T603",TIMESHEET!$2:$2,0)),0)</f>
        <v/>
      </c>
      <c r="BA124">
        <f>IFERROR(INDEX(TIMESHEET!$A$1:$AI$5000,MATCH(PAYROLL!D124,TIMESHEET!A$1:A$500,0),MATCH("T611",TIMESHEET!$2:$2,0)),0)</f>
        <v/>
      </c>
      <c r="BB124">
        <f>IFERROR(INDEX(TIMESHEET!$A$1:$AI$5000,MATCH(PAYROLL!D124,TIMESHEET!A$1:A$500,0),MATCH("T612",TIMESHEET!$2:$2,0)),0)</f>
        <v/>
      </c>
      <c r="BC124">
        <f>IFERROR(INDEX(TIMESHEET!$A$1:$AI$5000,MATCH(PAYROLL!D124,TIMESHEET!A$1:A$500,0),MATCH("T613",TIMESHEET!$2:$2,0)),0)</f>
        <v/>
      </c>
      <c r="BD124">
        <f>IFERROR(INDEX(TIMESHEET!$A$1:$AI$5000,MATCH(PAYROLL!D124,TIMESHEET!A$1:A$500,0),MATCH("T500",TIMESHEET!$2:$2,0)),0)</f>
        <v/>
      </c>
      <c r="BE124">
        <f>IFERROR(IF(LEFT(INDEX(PIS!O$1:O$500,MATCH(D124,PIS!C$1:C$500)),1)="M",T124/AD124/8*(AW124+AX124*1.5+AY124*2+AZ124*3+BA124*2.1+BB124*2.7+BC124*3.9+BD124*0.3),T124/8*(AW124+AX124*1.5+AY124*2+AZ124*3+BA124*2.1+BB124*2.7+BC124*3.9+BD124*0.3)),0)</f>
        <v/>
      </c>
      <c r="BF124">
        <f>IFERROR(INDEX(ADJ!$A$1:$BZ$1000,MATCH(PAYROLL!$D124,ADJ!A$1:A$500,0),MATCH(PAYROLL!BF$2,ADJ!$2:$2,0)),0)</f>
        <v/>
      </c>
      <c r="BG124">
        <f>IFERROR(INDEX(ADJ!$A$1:$BZ$1000,MATCH(PAYROLL!D124,ADJ!A$1:A$500,0),MATCH(PAYROLL!BG$2,ADJ!$2:$2,0)),0)</f>
        <v/>
      </c>
      <c r="BH124">
        <f>IFERROR(INDEX(ADJ!$A$1:$BZ$1000,MATCH(PAYROLL!D124,ADJ!A$1:A$500,0),MATCH(PAYROLL!BH$2,ADJ!$2:$2,0)),0)</f>
        <v/>
      </c>
      <c r="BI124">
        <f>IFERROR(INDEX(ADJ!$A$1:$BZ$1000,MATCH(PAYROLL!D124,ADJ!A$1:A$500,0),MATCH(PAYROLL!BI$2,ADJ!$2:$2,0)),0)</f>
        <v/>
      </c>
      <c r="BJ124">
        <f>IFERROR(INDEX(ADJ!$A$1:$BZ$1000,MATCH(PAYROLL!D124,ADJ!A$1:A$500,0),MATCH(PAYROLL!BJ$2,ADJ!$2:$2,0)),0)</f>
        <v/>
      </c>
      <c r="BK124">
        <f>SUM(BF124:BJ124)</f>
        <v/>
      </c>
      <c r="BL124">
        <f>IFERROR(INDEX(ADJ!$A$1:$BZ$1000,MATCH(PAYROLL!D124,ADJ!A$1:A$500,0),MATCH(PAYROLL!BL$2,ADJ!$2:$2,0)),0)</f>
        <v/>
      </c>
      <c r="BM124">
        <f>IFERROR(INDEX(ADJ!$A$1:$BZ$1000,MATCH(PAYROLL!D124,ADJ!A$1:A$500,0),MATCH(PAYROLL!BM$2,ADJ!$2:$2,0)),0)</f>
        <v/>
      </c>
      <c r="BN124">
        <f>IFERROR(INDEX(ADJ!$A$1:$BZ$1000,MATCH(PAYROLL!D124,ADJ!A$1:A$500,0),MATCH(PAYROLL!BN$2,ADJ!$2:$2,0)),0)</f>
        <v/>
      </c>
      <c r="BO124">
        <f>IFERROR(INDEX(ADJ!$A$1:$BZ$1000,MATCH(PAYROLL!D124,ADJ!A$1:A$500,0),MATCH(PAYROLL!BO$2,ADJ!$2:$2,0)),0)</f>
        <v/>
      </c>
      <c r="BP124">
        <f>SUM(AM124,AV124,BE124,BK124,BL124:BO124)</f>
        <v/>
      </c>
      <c r="BQ124">
        <f>BO124</f>
        <v/>
      </c>
      <c r="BR124">
        <f>IFERROR(ROUND(IF(LEFT(INDEX(PIS!O$1:O$500,MATCH(D124,PIS!C$1:C$500)),1)="D",T124/8*(BD124*0.3),IF(LEFT(INDEX(PIS!O$1:O$500,MATCH(D124,PIS!C$1:C$500)),1)="H",T124*($BD124*0.3),T124/$AD124/8*($BD124*0.3))),0),0)</f>
        <v/>
      </c>
      <c r="BS124">
        <f>IF(AP124&lt;1,0,MIN(AP124,730000))</f>
        <v/>
      </c>
      <c r="BT124">
        <f>IFERROR(ROUND((BE124-SUM(AW124:BC124)*T124/AD124/8),0)-BR124,0)</f>
        <v/>
      </c>
      <c r="BU124">
        <f>AO124</f>
        <v/>
      </c>
      <c r="BV124">
        <f>SUM(BQ124:BU124)</f>
        <v/>
      </c>
      <c r="BW124">
        <f>BP124-BV124</f>
        <v/>
      </c>
      <c r="BX124">
        <f>IFERROR(IF(RIGHT(INDEX(PIS!O$1:O$500,MATCH(D124,PIS!C$1:C$500)),5)="Gross",MIN(U124+V124,VLOOKUP("R700",TSC!B:C,2,0)*VLOOKUP("R101",TSC!B:C,2,0))*VLOOKUP("R701",TSC!B:C,2,0)%,0),0)</f>
        <v/>
      </c>
      <c r="BY124">
        <f>IFERROR(IF(RIGHT(INDEX(PIS!O$1:O$500,MATCH(D124,PIS!C$1:C$500)),5)="Gross",MIN(U124+V124,VLOOKUP("R700",TSC!B:C,2,0)*VLOOKUP("R101",TSC!B:C,2,0))*VLOOKUP("T704",TSC!B:C,2,0)%,0),0)</f>
        <v/>
      </c>
      <c r="BZ124">
        <f>IFERROR(IF(RIGHT(INDEX(PIS!O$1:O$500,MATCH(D124,PIS!C$1:C$500)),5)="Gross",MIN(U124+V124,VLOOKUP("R700",TSC!B:C,2,0)*VLOOKUP("1",TSC!F:G,2,0))*VLOOKUP("T705",TSC!B:C,2,0)%,0),0)</f>
        <v/>
      </c>
      <c r="CA124">
        <f>IFERROR(INDEX(ADJ!$A$1:$BZ$1000,MATCH(PAYROLL!D124,ADJ!A$1:A$500,0),MATCH(PAYROLL!CA$2,ADJ!$2:$2,0)),0)</f>
        <v/>
      </c>
      <c r="CB124">
        <f>IFERROR(INDEX(ADJ!$A$1:$BZ$1000,MATCH(PAYROLL!D124,ADJ!A$1:A$500,0),MATCH(PAYROLL!CB$2,ADJ!$2:$2,0)),0)</f>
        <v/>
      </c>
      <c r="CC124">
        <f>SUM(BX124:CB124)</f>
        <v/>
      </c>
      <c r="CD124">
        <f>IFERROR(INDEX(PIS!$A$1:$BZ$1000,MATCH(PAYROLL!D124,PIS!C$1:C$500,0),MATCH(PAYROLL!CD$1,PIS!$1:$1,0)),0)</f>
        <v/>
      </c>
      <c r="CE124">
        <f>IFERROR(IF(OR(INDEX(PIS!P$1:P$500,MATCH(D124,PIS!C$1:C$500,0))="LT2",INDEX(PIS!P$1:P$500,MATCH(D124,PIS!C$1:C$500,0))="P10"),0,SUM(CC124,CD124*VLOOKUP("R601",TSC!B:C,2,0),VLOOKUP("R602",TSC!B:C,2,0))),0)</f>
        <v/>
      </c>
      <c r="CF124">
        <f>MAX(BW124-CE124,0)</f>
        <v/>
      </c>
      <c r="CG124">
        <f>IFERROR(IF(OR(RIGHT(INDEX(PIS!P$1:P$500,MATCH(D124,PIS!C$1:C$500)),5)="P10",RIGHT(INDEX(PIS!P$1:P$500,MATCH(D124,PIS!C$1:C$500)),5)="CK"),0,IF(CF124&lt;=5000000,CF124*5%,IF(CF124&lt;=10000000,CF124*10%-250000,IF(CF124&lt;=18000000,CF124*15%-750000,IF(CF124&lt;=32000000,CF124*20%-1650000,IF(CF124&lt;=52000000,CF124*25%-3250000,IF(CF124&lt;=80000000,BH124*30%-5850000,CF124*35%-9850000))))))),0)</f>
        <v/>
      </c>
      <c r="CH124">
        <f>IFERROR(IF(OR(INDEX(PIS!P$1:P$500,MATCH(D124,PIS!C$1:C$500))="LT",INDEX(PIS!P$1:P$500,MATCH(D124,PIS!C$1:C$500))="CK"),0,IF(CF124&lt;2000000,0,CF124*10%)),0)</f>
        <v/>
      </c>
      <c r="CI124">
        <f>IFERROR(INDEX(ADJ!$A$1:$BZ$1000,MATCH(PAYROLL!D124,ADJ!A$1:A$500,0),MATCH(PAYROLL!CI$2,ADJ!$2:$2,0)),0)</f>
        <v/>
      </c>
      <c r="CJ124">
        <f>IFERROR(INDEX(ADJ!$A$1:$BZ$1000,MATCH(PAYROLL!D124,ADJ!A$1:A$500,0),MATCH(PAYROLL!CJ$2,ADJ!$2:$2,0)),0)</f>
        <v/>
      </c>
      <c r="CK124">
        <f>IFERROR(INDEX(ADJ!$A$1:$BZ$1000,MATCH(PAYROLL!D124,ADJ!A$1:A$500,0),MATCH(PAYROLL!CK$2,ADJ!$2:$2,0)),0)</f>
        <v/>
      </c>
      <c r="CL124">
        <f>SUM(CG124:CK124)</f>
        <v/>
      </c>
      <c r="CM124">
        <f>ROUND(SUM(CH124:CK124),0)</f>
        <v/>
      </c>
      <c r="CN124">
        <f>IFERROR(INDEX(CSDA!D$1:D$500,MATCH($CN$2,CSDA!C$1:C$500,0))*INDEX(PIS!V$1:V$500,MATCH(D124,PIS!C$1:C$500))+INDEX(ADJ!$A$1:$BZ$1000,MATCH(PAYROLL!D124,ADJ!A$1:A$500,0),MATCH(PAYROLL!CN$2,ADJ!$2:$2,0)),0)</f>
        <v/>
      </c>
      <c r="CO124">
        <f>IFERROR(INDEX(ADJ!$A$1:$BZ$1000,MATCH(PAYROLL!D124,ADJ!A$1:A$500,0),MATCH(PAYROLL!CO$2,ADJ!$2:$2,0)),0)</f>
        <v/>
      </c>
      <c r="CP124">
        <f>IFERROR(INDEX(ADJ!$A$1:$BZ$1000,MATCH(PAYROLL!D124,ADJ!A$1:A$500,0),MATCH(PAYROLL!CP$2,ADJ!$2:$2,0)),0)</f>
        <v/>
      </c>
      <c r="CQ124">
        <f>BP124-CL124-CI124-CM124-CN124-CO124-CP124-CC124</f>
        <v/>
      </c>
      <c r="CR124">
        <f>IFERROR(IF(RIGHT(INDEX(PIS!O$1:O$500,MATCH(D124,PIS!C$1:C$500,0)),5)="Gross",MIN(U124+V124,VLOOKUP("R700",TSC!B:C,2,0)*VLOOKUP("R101",TSC!B:C,2,0))*(VLOOKUP("T711",TSC!B:C,2,0)+VLOOKUP("T712",TSC!B:C,2,0))%,MIN(T124+V124,VLOOKUP("R700",TSC!B:C,2,0)*VLOOKUP("R101",TSC!B:C,2,0))*(VLOOKUP("T711",TSC!B:C,2,0)+VLOOKUP("T712",TSC!B:C,2,0)+VLOOKUP("R701",TSC!B:C,2,0))%),0)</f>
        <v/>
      </c>
      <c r="CS124">
        <f>IFERROR(IF(RIGHT(INDEX(PIS!O$1:O$500,MATCH(D124,PIS!C$1:C$500,0)),5)="Gross",MIN(U124+V124,VLOOKUP("R700",TSC!B:C,2,0)*VLOOKUP("R101",TSC!B:C,2,0))*(VLOOKUP("T714",TSC!B:C,2,0))%,MIN(T124+V124,VLOOKUP("R700",TSC!B:C,2,0)*VLOOKUP("R101",TSC!B:C,2,0))*(VLOOKUP("T704",TSC!B:C,2,0)+VLOOKUP("T714",TSC!B:C,2,0))%),0)</f>
        <v/>
      </c>
      <c r="CT124">
        <f>IFERROR(IF(RIGHT(INDEX(PIS!O$1:O$500,MATCH(D124,PIS!C$1:C$500,0)),5)="Gross",MIN(U124+V124,VLOOKUP("R700",TSC!B:C,2,0)*VLOOKUP("R101",TSC!B:C,2,0))*VLOOKUP("T705",TSC!B:C,2,0)%,MIN(T124+V124,VLOOKUP("R700",TSC!B:C,2,0)*VLOOKUP("R101",TSC!B:C,2,0))*VLOOKUP("T705",TSC!B:C,2,0)%),0)</f>
        <v/>
      </c>
      <c r="CU124">
        <f>IFERROR(IF(RIGHT(INDEX(PIS!O$1:O$500,MATCH(D124,PIS!C$1:C$500,0)),5)="Gross",MIN(U124+V124,VLOOKUP("R700",TSC!B:C,2,0)*VLOOKUP("R101",TSC!B:C,2,0))*(VLOOKUP("T713",TSC!B:C,2,0))%,MIN(T124+V124,VLOOKUP("R700",TSC!B:C,2,0)*VLOOKUP("R101",TSC!B:C,2,0))*(VLOOKUP("T713",TSC!B:C,2,0))%),0)</f>
        <v/>
      </c>
      <c r="CV124">
        <f>IFERROR(INDEX(ADJ!$A$1:$BZ$1000,MATCH(PAYROLL!D124,ADJ!A$1:A$500,0),MATCH(PAYROLL!CV$2,ADJ!$2:$2,0)),0)</f>
        <v/>
      </c>
      <c r="CW124">
        <f>IFERROR(INDEX(ADJ!$A$1:$BZ$1000,MATCH(PAYROLL!D124,ADJ!A$1:A$500,0),MATCH(PAYROLL!CW$2,ADJ!$2:$2,0)),0)</f>
        <v/>
      </c>
      <c r="CX124">
        <f>SUM(CR124:CW124)</f>
        <v/>
      </c>
      <c r="CY124">
        <f>ROUND(IF(CR124&gt;0,T124+V124*VLOOKUP("R202",TSC!$B$1:$C$500,2,0),0),0)</f>
        <v/>
      </c>
      <c r="CZ124">
        <f>IFERROR(INDEX(CSDA!D$1:D$500,MATCH($CZ$2,CSDA!C$1:C$500,0)),0)</f>
        <v/>
      </c>
      <c r="DA124">
        <f>ROUND(T124*0.7%,0)</f>
        <v/>
      </c>
      <c r="DB124">
        <f>ROUND(T124/12,0)</f>
        <v/>
      </c>
      <c r="DC124">
        <f ref="DC124" t="array">IFERROR(INDEX(CSDA!D$1:D$500,MATCH("Trích giữ"&amp;PAYROLL!DC$2,CSDA!A$1:A$500&amp;CSDA!C$1:C$500,0)),0)</f>
        <v/>
      </c>
      <c r="DD124">
        <f ref="DD124" t="array">IFERROR(INDEX(CSDA!D$1:D$500,MATCH("Trích giữ"&amp;PAYROLL!DD$2,CSDA!A$1:A$500&amp;CSDA!C$1:C$500,0)),0)</f>
        <v/>
      </c>
      <c r="DE124">
        <f ref="DE124" t="array">IFERROR(INDEX(CSDA!D$1:D$500,MATCH("Trích giữ"&amp;PAYROLL!DE$2,CSDA!A$1:A$500&amp;CSDA!C$1:C$500,0)),0)</f>
        <v/>
      </c>
      <c r="DF124">
        <f>IFERROR(INDEX(CSDA!D$1:D$500,MATCH(PAYROLL!DF$2,CSDA!C$1:C$500,0)),0)</f>
        <v/>
      </c>
      <c r="DG124">
        <f ref="DG124" t="array">IFERROR(INDEX(CSDA!D$1:D$500,MATCH("Trích giữ"&amp;PAYROLL!DG$2,CSDA!A$1:A$500&amp;CSDA!C$1:C$500,0)),0)</f>
        <v/>
      </c>
      <c r="DH124">
        <f>ROUND(T124/26,0)</f>
        <v/>
      </c>
      <c r="DI124">
        <f ref="DI124" t="array">IFERROR(INDEX(CSDA!D$1:D$500,MATCH("Trích giữ"&amp;PAYROLL!DI$2,CSDA!A$1:A$500&amp;CSDA!C$1:C$500,0)),0)</f>
        <v/>
      </c>
      <c r="DJ124">
        <f>IF(U124=0,T124*21.5%-BL124,0)</f>
        <v/>
      </c>
      <c r="DK124">
        <f ref="DK124" t="array">IFERROR(INDEX(CSDA!D$1:D$500,MATCH("Trích giữ"&amp;PAYROLL!DK$2,CSDA!A$1:A$500&amp;CSDA!C$1:C$500,0)),0)</f>
        <v/>
      </c>
      <c r="DL124">
        <f>IFERROR(INDEX(CSDA!D$1:D$500,MATCH(PAYROLL!DL$2,CSDA!C$1:C$500,0))/12,0)</f>
        <v/>
      </c>
      <c r="DM124">
        <f>SUM(DB124:DL124)</f>
        <v/>
      </c>
      <c r="DN124">
        <f>IFERROR(INDEX(ADJ!$A$1:$BZ$1000,MATCH(PAYROLL!D124,ADJ!A$1:A$500,0),MATCH(PAYROLL!DN$2,ADJ!$2:$2,0)),0)</f>
        <v/>
      </c>
      <c r="DO124">
        <f>IFERROR(SUM(BP124,DM124:DN124,CX124:DA124)-DT124,0)</f>
        <v/>
      </c>
      <c r="DP124">
        <f ref="DP124" t="array">SUM(BW124*IFERROR(INDEX(CSDA!D$1:D$500,MATCH(BW$2,CSDA!C$1:C$500,0)),0)%,CX124*IFERROR(INDEX(CSDA!D$1:D$500,MATCH(CX$2,CSDA!C$1:C$500,0)),0)%,DA124*IFERROR(INDEX(CSDA!D$1:D$500,MATCH(DA$2,CSDA!C$1:C$500,0)),0)%,DB124*IFERROR(INDEX(CSDA!D$1:D$500,MATCH(DB$2,CSDA!C$1:C$500,0)),0)%,DF124*IFERROR(INDEX(CSDA!D$1:D$500,MATCH("Phí dịch vụ"&amp;PAYROLL!DF$2,CSDA!A$1:A$500&amp;CSDA!C$1:C$500,0)),0)%,DC124*IFERROR(INDEX(CSDA!D$1:D$500,MATCH("Phí dịch vụ"&amp;PAYROLL!DC$2,CSDA!A$1:A$500&amp;CSDA!C$1:C$500,0)),0)%,DH124*IFERROR(INDEX(CSDA!D$1:D$500,MATCH("Phí dịch vụ"&amp;PAYROLL!DH$2,CSDA!A$1:A$500&amp;CSDA!C$1:C$500,0)),0)%,DJ124*IFERROR(INDEX(CSDA!D$1:D$500,MATCH("Phí dịch vụ"&amp;PAYROLL!DJ$2,CSDA!A$1:A$500&amp;CSDA!C$1:C$500,0)),0)%,BN124*IFERROR(INDEX(CSDA!D$1:D$500,MATCH(BN$2,CSDA!C$1:C$500,0)),0)%)-BN124*7%</f>
        <v/>
      </c>
      <c r="DQ124">
        <f>IFERROR(INDEX(ADJ!$A$1:$BZ$1000,MATCH(PAYROLL!D124,ADJ!A$1:A$500,0),MATCH(PAYROLL!DQ$2,ADJ!$2:$2,0)),0)</f>
        <v/>
      </c>
      <c r="DR124">
        <f>IFERROR(INDEX(ADJ!$A$1:$BZ$1000,MATCH(PAYROLL!D124,ADJ!A$1:A$500,0),MATCH(PAYROLL!DR$2,ADJ!$2:$2,0)),0)</f>
        <v/>
      </c>
      <c r="DS124">
        <f>SUM(DP124:DR124)</f>
        <v/>
      </c>
      <c r="DT124">
        <f>EK124</f>
        <v/>
      </c>
      <c r="DU124">
        <f>SUM(DO124:DR124)</f>
        <v/>
      </c>
      <c r="DV124">
        <f>ROUND(DU124*0.1,0)</f>
        <v/>
      </c>
      <c r="DW124">
        <f>DU124+DV124</f>
        <v/>
      </c>
      <c r="DZ124">
        <f>IFERROR(INDEX(ADJ!$A$1:$BZ$1000,MATCH(PAYROLL!$D124,ADJ!A$1:A$500,0),MATCH(PAYROLL!DZ$2,ADJ!$2:$2,0)),0)</f>
        <v/>
      </c>
      <c r="EA124">
        <f>IFERROR(INDEX(ADJ!$A$1:$BZ$1000,MATCH(PAYROLL!$D124,ADJ!A$1:A$500,0),MATCH(PAYROLL!EA$2,ADJ!$2:$2,0)),0)</f>
        <v/>
      </c>
      <c r="EB124">
        <f>IFERROR(INDEX(ADJ!$A$1:$BZ$1000,MATCH(PAYROLL!$D124,ADJ!A$1:A$500,0),MATCH(PAYROLL!EB$2,ADJ!$2:$2,0)),0)</f>
        <v/>
      </c>
      <c r="EC124">
        <f>IFERROR(INDEX(ADJ!$A$1:$BZ$1000,MATCH(PAYROLL!$D124,ADJ!A$1:A$500,0),MATCH(PAYROLL!EC$2,ADJ!$2:$2,0)),0)</f>
        <v/>
      </c>
      <c r="ED124">
        <f>IFERROR(INDEX(ADJ!$A$1:$BZ$1000,MATCH(PAYROLL!$D124,ADJ!A$1:A$500,0),MATCH(PAYROLL!ED$2,ADJ!$2:$2,0)),0)</f>
        <v/>
      </c>
      <c r="EE124">
        <f>IFERROR(INDEX(ADJ!$A$1:$BZ$1000,MATCH(PAYROLL!$D124,ADJ!A$1:A$500,0),MATCH(PAYROLL!EE$2,ADJ!$2:$2,0)),0)</f>
        <v/>
      </c>
      <c r="EF124">
        <f>IFERROR(INDEX(ADJ!$A$1:$BZ$1000,MATCH(PAYROLL!$D124,ADJ!A$1:A$500,0),MATCH(PAYROLL!EF$2,ADJ!$2:$2,0)),0)</f>
        <v/>
      </c>
      <c r="EG124">
        <f>IFERROR(INDEX(ADJ!$A$1:$BZ$1000,MATCH(PAYROLL!$D124,ADJ!A$1:A$500,0),MATCH(PAYROLL!EG$2,ADJ!$2:$2,0)),0)</f>
        <v/>
      </c>
      <c r="EH124">
        <f>IFERROR(INDEX(ADJ!$A$1:$BZ$1000,MATCH(PAYROLL!$D124,ADJ!A$1:A$500,0),MATCH(PAYROLL!EH$2,ADJ!$2:$2,0)),0)</f>
        <v/>
      </c>
      <c r="EI124">
        <f>IFERROR(INDEX(ADJ!$A$1:$BZ$1000,MATCH(PAYROLL!D124,ADJ!A$1:A$500,0),MATCH(PAYROLL!EI$2,ADJ!$2:$2,0)),0)</f>
        <v/>
      </c>
      <c r="EJ124">
        <f>IFERROR(INDEX(ADJ!$A$1:$BZ$1000,MATCH(PAYROLL!$D124,ADJ!A$1:A$500,0),MATCH(PAYROLL!EJ$2,ADJ!$2:$2,0)),0)</f>
        <v/>
      </c>
      <c r="EK124">
        <f>SUM(DZ124:EJ124)</f>
        <v/>
      </c>
    </row>
    <row r="125">
      <c r="A125" t="n">
        <v>123</v>
      </c>
      <c r="B125" t="inlineStr">
        <is>
          <t>Bùi Thanh Hương</t>
        </is>
      </c>
      <c r="D125" t="inlineStr">
        <is>
          <t>160555-01</t>
        </is>
      </c>
      <c r="S125">
        <f>IFERROR(INDEX(PIS!$A$1:$BZ$1000,MATCH($D125,PIS!C$1:C$500,0),MATCH("Lương CB tháng trước",PIS!$1:$1,0)),0)</f>
        <v/>
      </c>
      <c r="T125">
        <f>IFERROR(INDEX(PIS!$A$1:$BZ$1000,MATCH($D125,PIS!C$1:C$500,0),MATCH("Lương CB hiện tại",PIS!$1:$1,0)),0)</f>
        <v/>
      </c>
      <c r="U125">
        <f>IFERROR(INDEX(PIS!$A$1:$BZ$1000,MATCH($D125,PIS!C$1:C$500,0),MATCH("Lương đóng BHBB",PIS!$1:$1,0)),0)</f>
        <v/>
      </c>
      <c r="V125">
        <f>IFERROR(INDEX(PIS!$A$1:$BZ$1000,MATCH($D125,PIS!C$1:C$500,0),MATCH(V$2,PIS!$2:$2,0)),0)</f>
        <v/>
      </c>
      <c r="W125">
        <f>IFERROR(INDEX(PIS!$A$1:$BZ$1000,MATCH($D125,PIS!C$1:C$500,0),MATCH(W$2,PIS!$2:$2,0)),0)</f>
        <v/>
      </c>
      <c r="X125">
        <f>IFERROR(INDEX(PIS!$A$1:$BZ$1000,MATCH($D125,PIS!C$1:C$500,0),MATCH(X$2,PIS!$2:$2,0)),0)</f>
        <v/>
      </c>
      <c r="Y125">
        <f>IFERROR(INDEX(PIS!$A$1:$BZ$1000,MATCH($D125,PIS!C$1:C$500,0),MATCH(Y$2,PIS!$2:$2,0)),0)</f>
        <v/>
      </c>
      <c r="Z125">
        <f>IFERROR(INDEX(PIS!$A$1:$BZ$1000,MATCH($D125,PIS!C$1:C$500,0),MATCH(Z$2,PIS!$2:$2,0)),0)</f>
        <v/>
      </c>
      <c r="AA125">
        <f>IFERROR(INDEX(PIS!$A$1:$BZ$1000,MATCH($D125,PIS!C$1:C$500,0),MATCH(AA$2,PIS!$2:$2,0)),0)</f>
        <v/>
      </c>
      <c r="AB125">
        <f>IFERROR(INDEX(PIS!$A$1:$BZ$1000,MATCH($D125,PIS!C$1:C$500,0),MATCH(AB$2,PIS!$2:$2,0)),0)</f>
        <v/>
      </c>
      <c r="AC125">
        <f>SUM(V125:AB125)</f>
        <v/>
      </c>
      <c r="AD125">
        <f>IFERROR(INDEX(TIMESHEET!$A$1:$AI$5000,MATCH($D125,TIMESHEET!A$1:A$500,0),MATCH("T100",TIMESHEET!$2:$2,0))-2,0)</f>
        <v/>
      </c>
      <c r="AE125">
        <f>IFERROR(INDEX(TIMESHEET!$A$1:$AI$5000,MATCH($D125,TIMESHEET!A$1:A$500,0),MATCH("T202",TIMESHEET!$2:$2,0)),0)</f>
        <v/>
      </c>
      <c r="AF125">
        <f>IFERROR(INDEX(TIMESHEET!$A$1:$AI$5000,MATCH($D125,TIMESHEET!A$1:A$500,0),MATCH("T302",TIMESHEET!$2:$2,0)),0)</f>
        <v/>
      </c>
      <c r="AG125">
        <f>IFERROR(INDEX(TIMESHEET!$A$1:$AI$5000,MATCH($D125,TIMESHEET!A$1:A$500,0),MATCH("T406",TIMESHEET!$2:$2,0)),0)</f>
        <v/>
      </c>
      <c r="AH125">
        <f>AE125+AG125</f>
        <v/>
      </c>
      <c r="AI125">
        <f>IFERROR(INDEX(TIMESHEET!$A$1:$AI$5000,MATCH($D125,TIMESHEET!A$1:A$500,0),MATCH("T701",TIMESHEET!$2:$2,0)),0)</f>
        <v/>
      </c>
      <c r="AJ125">
        <f>IFERROR(INDEX(TIMESHEET!$A$1:$AI$5000,MATCH($D125,TIMESHEET!B$1:B$500,0),MATCH("T320",TIMESHEET!$2:$2,0)),0)</f>
        <v/>
      </c>
      <c r="AK125">
        <f>IFERROR(IF(LEFT(INDEX(PIS!O$1:O$500,MATCH(D125,PIS!C$1:C$500)),1)="M",T125/AD125*SUM(AE125:AG125),T125*AD125),0)</f>
        <v/>
      </c>
      <c r="AL125">
        <f>IFERROR(INDEX(ADJ!$A$1:$BZ$1000,MATCH(PAYROLL!D125,ADJ!A$1:A$500,0),MATCH(PAYROLL!AL$2,ADJ!$2:$2,0)),0)</f>
        <v/>
      </c>
      <c r="AM125">
        <f>SUM(AK125:AL125)</f>
        <v/>
      </c>
      <c r="AN125">
        <f>IFERROR(ROUND(V125/$AD125*$AH125,0),0)</f>
        <v/>
      </c>
      <c r="AO125">
        <f>IFERROR(ROUND(W125/$AD125*$AH125,0),0)</f>
        <v/>
      </c>
      <c r="AP125">
        <f>IFERROR(ROUND(X125/$AD125*$AE125,0),0)</f>
        <v/>
      </c>
      <c r="AQ125">
        <f>IFERROR(ROUND(Y125/$AD125*$AH125,0),0)</f>
        <v/>
      </c>
      <c r="AR125">
        <f>IFERROR(ROUND(Z125/$AD125*$AH125,0),0)</f>
        <v/>
      </c>
      <c r="AS125">
        <f>IFERROR(ROUND(AA125/$AD125*$AH125,0),0)</f>
        <v/>
      </c>
      <c r="AT125">
        <f>IFERROR(IF((AE125+AF125+AG125)&gt;13,AB125,ROUND(AB125/AD125*AH125,0)),0)</f>
        <v/>
      </c>
      <c r="AU125">
        <f>IFERROR(INDEX(ADJ!$A$1:$BZ$1000,MATCH(PAYROLL!D125,ADJ!A$1:A$500,0),MATCH(PAYROLL!AU$2,ADJ!$2:$2,0)),0)</f>
        <v/>
      </c>
      <c r="AV125">
        <f>ROUND(SUM(AN125:AU125),0)</f>
        <v/>
      </c>
      <c r="AW125">
        <f>IFERROR(INDEX(TIMESHEET!$A$1:$AI$5000,MATCH(PAYROLL!D125,TIMESHEET!A$1:A$500,0),MATCH("T620",TIMESHEET!$2:$2,0)),0)</f>
        <v/>
      </c>
      <c r="AX125">
        <f>IFERROR(INDEX(TIMESHEET!$A$1:$AI$5000,MATCH(PAYROLL!D125,TIMESHEET!A$1:A$500,0),MATCH("T601",TIMESHEET!$2:$2,0)),0)</f>
        <v/>
      </c>
      <c r="AY125">
        <f>IFERROR(INDEX(TIMESHEET!$A$1:$AI$5000,MATCH(PAYROLL!D125,TIMESHEET!A$1:A$500,0),MATCH("T602",TIMESHEET!$2:$2,0)),0)</f>
        <v/>
      </c>
      <c r="AZ125">
        <f>IFERROR(INDEX(TIMESHEET!$A$1:$AI$5000,MATCH(PAYROLL!D125,TIMESHEET!A$1:A$500,0),MATCH("T603",TIMESHEET!$2:$2,0)),0)</f>
        <v/>
      </c>
      <c r="BA125">
        <f>IFERROR(INDEX(TIMESHEET!$A$1:$AI$5000,MATCH(PAYROLL!D125,TIMESHEET!A$1:A$500,0),MATCH("T611",TIMESHEET!$2:$2,0)),0)</f>
        <v/>
      </c>
      <c r="BB125">
        <f>IFERROR(INDEX(TIMESHEET!$A$1:$AI$5000,MATCH(PAYROLL!D125,TIMESHEET!A$1:A$500,0),MATCH("T612",TIMESHEET!$2:$2,0)),0)</f>
        <v/>
      </c>
      <c r="BC125">
        <f>IFERROR(INDEX(TIMESHEET!$A$1:$AI$5000,MATCH(PAYROLL!D125,TIMESHEET!A$1:A$500,0),MATCH("T613",TIMESHEET!$2:$2,0)),0)</f>
        <v/>
      </c>
      <c r="BD125">
        <f>IFERROR(INDEX(TIMESHEET!$A$1:$AI$5000,MATCH(PAYROLL!D125,TIMESHEET!A$1:A$500,0),MATCH("T500",TIMESHEET!$2:$2,0)),0)</f>
        <v/>
      </c>
      <c r="BE125">
        <f>IFERROR(IF(LEFT(INDEX(PIS!O$1:O$500,MATCH(D125,PIS!C$1:C$500)),1)="M",T125/AD125/8*(AW125+AX125*1.5+AY125*2+AZ125*3+BA125*2.1+BB125*2.7+BC125*3.9+BD125*0.3),T125/8*(AW125+AX125*1.5+AY125*2+AZ125*3+BA125*2.1+BB125*2.7+BC125*3.9+BD125*0.3)),0)</f>
        <v/>
      </c>
      <c r="BF125">
        <f>IFERROR(INDEX(ADJ!$A$1:$BZ$1000,MATCH(PAYROLL!$D125,ADJ!A$1:A$500,0),MATCH(PAYROLL!BF$2,ADJ!$2:$2,0)),0)</f>
        <v/>
      </c>
      <c r="BG125">
        <f>IFERROR(INDEX(ADJ!$A$1:$BZ$1000,MATCH(PAYROLL!D125,ADJ!A$1:A$500,0),MATCH(PAYROLL!BG$2,ADJ!$2:$2,0)),0)</f>
        <v/>
      </c>
      <c r="BH125">
        <f>IFERROR(INDEX(ADJ!$A$1:$BZ$1000,MATCH(PAYROLL!D125,ADJ!A$1:A$500,0),MATCH(PAYROLL!BH$2,ADJ!$2:$2,0)),0)</f>
        <v/>
      </c>
      <c r="BI125">
        <f>IFERROR(INDEX(ADJ!$A$1:$BZ$1000,MATCH(PAYROLL!D125,ADJ!A$1:A$500,0),MATCH(PAYROLL!BI$2,ADJ!$2:$2,0)),0)</f>
        <v/>
      </c>
      <c r="BJ125">
        <f>IFERROR(INDEX(ADJ!$A$1:$BZ$1000,MATCH(PAYROLL!D125,ADJ!A$1:A$500,0),MATCH(PAYROLL!BJ$2,ADJ!$2:$2,0)),0)</f>
        <v/>
      </c>
      <c r="BK125">
        <f>SUM(BF125:BJ125)</f>
        <v/>
      </c>
      <c r="BL125">
        <f>IFERROR(INDEX(ADJ!$A$1:$BZ$1000,MATCH(PAYROLL!D125,ADJ!A$1:A$500,0),MATCH(PAYROLL!BL$2,ADJ!$2:$2,0)),0)</f>
        <v/>
      </c>
      <c r="BM125">
        <f>IFERROR(INDEX(ADJ!$A$1:$BZ$1000,MATCH(PAYROLL!D125,ADJ!A$1:A$500,0),MATCH(PAYROLL!BM$2,ADJ!$2:$2,0)),0)</f>
        <v/>
      </c>
      <c r="BN125">
        <f>IFERROR(INDEX(ADJ!$A$1:$BZ$1000,MATCH(PAYROLL!D125,ADJ!A$1:A$500,0),MATCH(PAYROLL!BN$2,ADJ!$2:$2,0)),0)</f>
        <v/>
      </c>
      <c r="BO125">
        <f>IFERROR(INDEX(ADJ!$A$1:$BZ$1000,MATCH(PAYROLL!D125,ADJ!A$1:A$500,0),MATCH(PAYROLL!BO$2,ADJ!$2:$2,0)),0)</f>
        <v/>
      </c>
      <c r="BP125">
        <f>SUM(AM125,AV125,BE125,BK125,BL125:BO125)</f>
        <v/>
      </c>
      <c r="BQ125">
        <f>BO125</f>
        <v/>
      </c>
      <c r="BR125">
        <f>IFERROR(ROUND(IF(LEFT(INDEX(PIS!O$1:O$500,MATCH(D125,PIS!C$1:C$500)),1)="D",T125/8*(BD125*0.3),IF(LEFT(INDEX(PIS!O$1:O$500,MATCH(D125,PIS!C$1:C$500)),1)="H",T125*($BD125*0.3),T125/$AD125/8*($BD125*0.3))),0),0)</f>
        <v/>
      </c>
      <c r="BS125">
        <f>IF(AP125&lt;1,0,MIN(AP125,730000))</f>
        <v/>
      </c>
      <c r="BT125">
        <f>IFERROR(ROUND((BE125-SUM(AW125:BC125)*T125/AD125/8),0)-BR125,0)</f>
        <v/>
      </c>
      <c r="BU125">
        <f>AO125</f>
        <v/>
      </c>
      <c r="BV125">
        <f>SUM(BQ125:BU125)</f>
        <v/>
      </c>
      <c r="BW125">
        <f>BP125-BV125</f>
        <v/>
      </c>
      <c r="BX125">
        <f>IFERROR(IF(RIGHT(INDEX(PIS!O$1:O$500,MATCH(D125,PIS!C$1:C$500)),5)="Gross",MIN(U125+V125,VLOOKUP("R700",TSC!B:C,2,0)*VLOOKUP("R101",TSC!B:C,2,0))*VLOOKUP("R701",TSC!B:C,2,0)%,0),0)</f>
        <v/>
      </c>
      <c r="BY125">
        <f>IFERROR(IF(RIGHT(INDEX(PIS!O$1:O$500,MATCH(D125,PIS!C$1:C$500)),5)="Gross",MIN(U125+V125,VLOOKUP("R700",TSC!B:C,2,0)*VLOOKUP("R101",TSC!B:C,2,0))*VLOOKUP("T704",TSC!B:C,2,0)%,0),0)</f>
        <v/>
      </c>
      <c r="BZ125">
        <f>IFERROR(IF(RIGHT(INDEX(PIS!O$1:O$500,MATCH(D125,PIS!C$1:C$500)),5)="Gross",MIN(U125+V125,VLOOKUP("R700",TSC!B:C,2,0)*VLOOKUP("1",TSC!F:G,2,0))*VLOOKUP("T705",TSC!B:C,2,0)%,0),0)</f>
        <v/>
      </c>
      <c r="CA125">
        <f>IFERROR(INDEX(ADJ!$A$1:$BZ$1000,MATCH(PAYROLL!D125,ADJ!A$1:A$500,0),MATCH(PAYROLL!CA$2,ADJ!$2:$2,0)),0)</f>
        <v/>
      </c>
      <c r="CB125">
        <f>IFERROR(INDEX(ADJ!$A$1:$BZ$1000,MATCH(PAYROLL!D125,ADJ!A$1:A$500,0),MATCH(PAYROLL!CB$2,ADJ!$2:$2,0)),0)</f>
        <v/>
      </c>
      <c r="CC125">
        <f>SUM(BX125:CB125)</f>
        <v/>
      </c>
      <c r="CD125">
        <f>IFERROR(INDEX(PIS!$A$1:$BZ$1000,MATCH(PAYROLL!D125,PIS!C$1:C$500,0),MATCH(PAYROLL!CD$1,PIS!$1:$1,0)),0)</f>
        <v/>
      </c>
      <c r="CE125">
        <f>IFERROR(IF(OR(INDEX(PIS!P$1:P$500,MATCH(D125,PIS!C$1:C$500,0))="LT2",INDEX(PIS!P$1:P$500,MATCH(D125,PIS!C$1:C$500,0))="P10"),0,SUM(CC125,CD125*VLOOKUP("R601",TSC!B:C,2,0),VLOOKUP("R602",TSC!B:C,2,0))),0)</f>
        <v/>
      </c>
      <c r="CF125">
        <f>MAX(BW125-CE125,0)</f>
        <v/>
      </c>
      <c r="CG125">
        <f>IFERROR(IF(OR(RIGHT(INDEX(PIS!P$1:P$500,MATCH(D125,PIS!C$1:C$500)),5)="P10",RIGHT(INDEX(PIS!P$1:P$500,MATCH(D125,PIS!C$1:C$500)),5)="CK"),0,IF(CF125&lt;=5000000,CF125*5%,IF(CF125&lt;=10000000,CF125*10%-250000,IF(CF125&lt;=18000000,CF125*15%-750000,IF(CF125&lt;=32000000,CF125*20%-1650000,IF(CF125&lt;=52000000,CF125*25%-3250000,IF(CF125&lt;=80000000,BH125*30%-5850000,CF125*35%-9850000))))))),0)</f>
        <v/>
      </c>
      <c r="CH125">
        <f>IFERROR(IF(OR(INDEX(PIS!P$1:P$500,MATCH(D125,PIS!C$1:C$500))="LT",INDEX(PIS!P$1:P$500,MATCH(D125,PIS!C$1:C$500))="CK"),0,IF(CF125&lt;2000000,0,CF125*10%)),0)</f>
        <v/>
      </c>
      <c r="CI125">
        <f>IFERROR(INDEX(ADJ!$A$1:$BZ$1000,MATCH(PAYROLL!D125,ADJ!A$1:A$500,0),MATCH(PAYROLL!CI$2,ADJ!$2:$2,0)),0)</f>
        <v/>
      </c>
      <c r="CJ125">
        <f>IFERROR(INDEX(ADJ!$A$1:$BZ$1000,MATCH(PAYROLL!D125,ADJ!A$1:A$500,0),MATCH(PAYROLL!CJ$2,ADJ!$2:$2,0)),0)</f>
        <v/>
      </c>
      <c r="CK125">
        <f>IFERROR(INDEX(ADJ!$A$1:$BZ$1000,MATCH(PAYROLL!D125,ADJ!A$1:A$500,0),MATCH(PAYROLL!CK$2,ADJ!$2:$2,0)),0)</f>
        <v/>
      </c>
      <c r="CL125">
        <f>SUM(CG125:CK125)</f>
        <v/>
      </c>
      <c r="CM125">
        <f>ROUND(SUM(CH125:CK125),0)</f>
        <v/>
      </c>
      <c r="CN125">
        <f>IFERROR(INDEX(CSDA!D$1:D$500,MATCH($CN$2,CSDA!C$1:C$500,0))*INDEX(PIS!V$1:V$500,MATCH(D125,PIS!C$1:C$500))+INDEX(ADJ!$A$1:$BZ$1000,MATCH(PAYROLL!D125,ADJ!A$1:A$500,0),MATCH(PAYROLL!CN$2,ADJ!$2:$2,0)),0)</f>
        <v/>
      </c>
      <c r="CO125">
        <f>IFERROR(INDEX(ADJ!$A$1:$BZ$1000,MATCH(PAYROLL!D125,ADJ!A$1:A$500,0),MATCH(PAYROLL!CO$2,ADJ!$2:$2,0)),0)</f>
        <v/>
      </c>
      <c r="CP125">
        <f>IFERROR(INDEX(ADJ!$A$1:$BZ$1000,MATCH(PAYROLL!D125,ADJ!A$1:A$500,0),MATCH(PAYROLL!CP$2,ADJ!$2:$2,0)),0)</f>
        <v/>
      </c>
      <c r="CQ125">
        <f>BP125-CL125-CI125-CM125-CN125-CO125-CP125-CC125</f>
        <v/>
      </c>
      <c r="CR125">
        <f>IFERROR(IF(RIGHT(INDEX(PIS!O$1:O$500,MATCH(D125,PIS!C$1:C$500,0)),5)="Gross",MIN(U125+V125,VLOOKUP("R700",TSC!B:C,2,0)*VLOOKUP("R101",TSC!B:C,2,0))*(VLOOKUP("T711",TSC!B:C,2,0)+VLOOKUP("T712",TSC!B:C,2,0))%,MIN(T125+V125,VLOOKUP("R700",TSC!B:C,2,0)*VLOOKUP("R101",TSC!B:C,2,0))*(VLOOKUP("T711",TSC!B:C,2,0)+VLOOKUP("T712",TSC!B:C,2,0)+VLOOKUP("R701",TSC!B:C,2,0))%),0)</f>
        <v/>
      </c>
      <c r="CS125">
        <f>IFERROR(IF(RIGHT(INDEX(PIS!O$1:O$500,MATCH(D125,PIS!C$1:C$500,0)),5)="Gross",MIN(U125+V125,VLOOKUP("R700",TSC!B:C,2,0)*VLOOKUP("R101",TSC!B:C,2,0))*(VLOOKUP("T714",TSC!B:C,2,0))%,MIN(T125+V125,VLOOKUP("R700",TSC!B:C,2,0)*VLOOKUP("R101",TSC!B:C,2,0))*(VLOOKUP("T704",TSC!B:C,2,0)+VLOOKUP("T714",TSC!B:C,2,0))%),0)</f>
        <v/>
      </c>
      <c r="CT125">
        <f>IFERROR(IF(RIGHT(INDEX(PIS!O$1:O$500,MATCH(D125,PIS!C$1:C$500,0)),5)="Gross",MIN(U125+V125,VLOOKUP("R700",TSC!B:C,2,0)*VLOOKUP("R101",TSC!B:C,2,0))*VLOOKUP("T705",TSC!B:C,2,0)%,MIN(T125+V125,VLOOKUP("R700",TSC!B:C,2,0)*VLOOKUP("R101",TSC!B:C,2,0))*VLOOKUP("T705",TSC!B:C,2,0)%),0)</f>
        <v/>
      </c>
      <c r="CU125">
        <f>IFERROR(IF(RIGHT(INDEX(PIS!O$1:O$500,MATCH(D125,PIS!C$1:C$500,0)),5)="Gross",MIN(U125+V125,VLOOKUP("R700",TSC!B:C,2,0)*VLOOKUP("R101",TSC!B:C,2,0))*(VLOOKUP("T713",TSC!B:C,2,0))%,MIN(T125+V125,VLOOKUP("R700",TSC!B:C,2,0)*VLOOKUP("R101",TSC!B:C,2,0))*(VLOOKUP("T713",TSC!B:C,2,0))%),0)</f>
        <v/>
      </c>
      <c r="CV125">
        <f>IFERROR(INDEX(ADJ!$A$1:$BZ$1000,MATCH(PAYROLL!D125,ADJ!A$1:A$500,0),MATCH(PAYROLL!CV$2,ADJ!$2:$2,0)),0)</f>
        <v/>
      </c>
      <c r="CW125">
        <f>IFERROR(INDEX(ADJ!$A$1:$BZ$1000,MATCH(PAYROLL!D125,ADJ!A$1:A$500,0),MATCH(PAYROLL!CW$2,ADJ!$2:$2,0)),0)</f>
        <v/>
      </c>
      <c r="CX125">
        <f>SUM(CR125:CW125)</f>
        <v/>
      </c>
      <c r="CY125">
        <f>ROUND(IF(CR125&gt;0,T125+V125*VLOOKUP("R202",TSC!$B$1:$C$500,2,0),0),0)</f>
        <v/>
      </c>
      <c r="CZ125">
        <f>IFERROR(INDEX(CSDA!D$1:D$500,MATCH($CZ$2,CSDA!C$1:C$500,0)),0)</f>
        <v/>
      </c>
      <c r="DA125">
        <f>ROUND(T125*0.7%,0)</f>
        <v/>
      </c>
      <c r="DB125">
        <f>ROUND(T125/12,0)</f>
        <v/>
      </c>
      <c r="DC125">
        <f ref="DC125" t="array">IFERROR(INDEX(CSDA!D$1:D$500,MATCH("Trích giữ"&amp;PAYROLL!DC$2,CSDA!A$1:A$500&amp;CSDA!C$1:C$500,0)),0)</f>
        <v/>
      </c>
      <c r="DD125">
        <f ref="DD125" t="array">IFERROR(INDEX(CSDA!D$1:D$500,MATCH("Trích giữ"&amp;PAYROLL!DD$2,CSDA!A$1:A$500&amp;CSDA!C$1:C$500,0)),0)</f>
        <v/>
      </c>
      <c r="DE125">
        <f ref="DE125" t="array">IFERROR(INDEX(CSDA!D$1:D$500,MATCH("Trích giữ"&amp;PAYROLL!DE$2,CSDA!A$1:A$500&amp;CSDA!C$1:C$500,0)),0)</f>
        <v/>
      </c>
      <c r="DF125">
        <f>IFERROR(INDEX(CSDA!D$1:D$500,MATCH(PAYROLL!DF$2,CSDA!C$1:C$500,0)),0)</f>
        <v/>
      </c>
      <c r="DG125">
        <f ref="DG125" t="array">IFERROR(INDEX(CSDA!D$1:D$500,MATCH("Trích giữ"&amp;PAYROLL!DG$2,CSDA!A$1:A$500&amp;CSDA!C$1:C$500,0)),0)</f>
        <v/>
      </c>
      <c r="DH125">
        <f>ROUND(T125/26,0)</f>
        <v/>
      </c>
      <c r="DI125">
        <f ref="DI125" t="array">IFERROR(INDEX(CSDA!D$1:D$500,MATCH("Trích giữ"&amp;PAYROLL!DI$2,CSDA!A$1:A$500&amp;CSDA!C$1:C$500,0)),0)</f>
        <v/>
      </c>
      <c r="DJ125">
        <f>IF(U125=0,T125*21.5%-BL125,0)</f>
        <v/>
      </c>
      <c r="DK125">
        <f ref="DK125" t="array">IFERROR(INDEX(CSDA!D$1:D$500,MATCH("Trích giữ"&amp;PAYROLL!DK$2,CSDA!A$1:A$500&amp;CSDA!C$1:C$500,0)),0)</f>
        <v/>
      </c>
      <c r="DL125">
        <f>IFERROR(INDEX(CSDA!D$1:D$500,MATCH(PAYROLL!DL$2,CSDA!C$1:C$500,0))/12,0)</f>
        <v/>
      </c>
      <c r="DM125">
        <f>SUM(DB125:DL125)</f>
        <v/>
      </c>
      <c r="DN125">
        <f>IFERROR(INDEX(ADJ!$A$1:$BZ$1000,MATCH(PAYROLL!D125,ADJ!A$1:A$500,0),MATCH(PAYROLL!DN$2,ADJ!$2:$2,0)),0)</f>
        <v/>
      </c>
      <c r="DO125">
        <f>IFERROR(SUM(BP125,DM125:DN125,CX125:DA125)-DT125,0)</f>
        <v/>
      </c>
      <c r="DP125">
        <f ref="DP125" t="array">SUM(BW125*IFERROR(INDEX(CSDA!D$1:D$500,MATCH(BW$2,CSDA!C$1:C$500,0)),0)%,CX125*IFERROR(INDEX(CSDA!D$1:D$500,MATCH(CX$2,CSDA!C$1:C$500,0)),0)%,DA125*IFERROR(INDEX(CSDA!D$1:D$500,MATCH(DA$2,CSDA!C$1:C$500,0)),0)%,DB125*IFERROR(INDEX(CSDA!D$1:D$500,MATCH(DB$2,CSDA!C$1:C$500,0)),0)%,DF125*IFERROR(INDEX(CSDA!D$1:D$500,MATCH("Phí dịch vụ"&amp;PAYROLL!DF$2,CSDA!A$1:A$500&amp;CSDA!C$1:C$500,0)),0)%,DC125*IFERROR(INDEX(CSDA!D$1:D$500,MATCH("Phí dịch vụ"&amp;PAYROLL!DC$2,CSDA!A$1:A$500&amp;CSDA!C$1:C$500,0)),0)%,DH125*IFERROR(INDEX(CSDA!D$1:D$500,MATCH("Phí dịch vụ"&amp;PAYROLL!DH$2,CSDA!A$1:A$500&amp;CSDA!C$1:C$500,0)),0)%,DJ125*IFERROR(INDEX(CSDA!D$1:D$500,MATCH("Phí dịch vụ"&amp;PAYROLL!DJ$2,CSDA!A$1:A$500&amp;CSDA!C$1:C$500,0)),0)%,BN125*IFERROR(INDEX(CSDA!D$1:D$500,MATCH(BN$2,CSDA!C$1:C$500,0)),0)%)-BN125*7%</f>
        <v/>
      </c>
      <c r="DQ125">
        <f>IFERROR(INDEX(ADJ!$A$1:$BZ$1000,MATCH(PAYROLL!D125,ADJ!A$1:A$500,0),MATCH(PAYROLL!DQ$2,ADJ!$2:$2,0)),0)</f>
        <v/>
      </c>
      <c r="DR125">
        <f>IFERROR(INDEX(ADJ!$A$1:$BZ$1000,MATCH(PAYROLL!D125,ADJ!A$1:A$500,0),MATCH(PAYROLL!DR$2,ADJ!$2:$2,0)),0)</f>
        <v/>
      </c>
      <c r="DS125">
        <f>SUM(DP125:DR125)</f>
        <v/>
      </c>
      <c r="DT125">
        <f>EK125</f>
        <v/>
      </c>
      <c r="DU125">
        <f>SUM(DO125:DR125)</f>
        <v/>
      </c>
      <c r="DV125">
        <f>ROUND(DU125*0.1,0)</f>
        <v/>
      </c>
      <c r="DW125">
        <f>DU125+DV125</f>
        <v/>
      </c>
      <c r="DZ125">
        <f>IFERROR(INDEX(ADJ!$A$1:$BZ$1000,MATCH(PAYROLL!$D125,ADJ!A$1:A$500,0),MATCH(PAYROLL!DZ$2,ADJ!$2:$2,0)),0)</f>
        <v/>
      </c>
      <c r="EA125">
        <f>IFERROR(INDEX(ADJ!$A$1:$BZ$1000,MATCH(PAYROLL!$D125,ADJ!A$1:A$500,0),MATCH(PAYROLL!EA$2,ADJ!$2:$2,0)),0)</f>
        <v/>
      </c>
      <c r="EB125">
        <f>IFERROR(INDEX(ADJ!$A$1:$BZ$1000,MATCH(PAYROLL!$D125,ADJ!A$1:A$500,0),MATCH(PAYROLL!EB$2,ADJ!$2:$2,0)),0)</f>
        <v/>
      </c>
      <c r="EC125">
        <f>IFERROR(INDEX(ADJ!$A$1:$BZ$1000,MATCH(PAYROLL!$D125,ADJ!A$1:A$500,0),MATCH(PAYROLL!EC$2,ADJ!$2:$2,0)),0)</f>
        <v/>
      </c>
      <c r="ED125">
        <f>IFERROR(INDEX(ADJ!$A$1:$BZ$1000,MATCH(PAYROLL!$D125,ADJ!A$1:A$500,0),MATCH(PAYROLL!ED$2,ADJ!$2:$2,0)),0)</f>
        <v/>
      </c>
      <c r="EE125">
        <f>IFERROR(INDEX(ADJ!$A$1:$BZ$1000,MATCH(PAYROLL!$D125,ADJ!A$1:A$500,0),MATCH(PAYROLL!EE$2,ADJ!$2:$2,0)),0)</f>
        <v/>
      </c>
      <c r="EF125">
        <f>IFERROR(INDEX(ADJ!$A$1:$BZ$1000,MATCH(PAYROLL!$D125,ADJ!A$1:A$500,0),MATCH(PAYROLL!EF$2,ADJ!$2:$2,0)),0)</f>
        <v/>
      </c>
      <c r="EG125">
        <f>IFERROR(INDEX(ADJ!$A$1:$BZ$1000,MATCH(PAYROLL!$D125,ADJ!A$1:A$500,0),MATCH(PAYROLL!EG$2,ADJ!$2:$2,0)),0)</f>
        <v/>
      </c>
      <c r="EH125">
        <f>IFERROR(INDEX(ADJ!$A$1:$BZ$1000,MATCH(PAYROLL!$D125,ADJ!A$1:A$500,0),MATCH(PAYROLL!EH$2,ADJ!$2:$2,0)),0)</f>
        <v/>
      </c>
      <c r="EI125">
        <f>IFERROR(INDEX(ADJ!$A$1:$BZ$1000,MATCH(PAYROLL!D125,ADJ!A$1:A$500,0),MATCH(PAYROLL!EI$2,ADJ!$2:$2,0)),0)</f>
        <v/>
      </c>
      <c r="EJ125">
        <f>IFERROR(INDEX(ADJ!$A$1:$BZ$1000,MATCH(PAYROLL!$D125,ADJ!A$1:A$500,0),MATCH(PAYROLL!EJ$2,ADJ!$2:$2,0)),0)</f>
        <v/>
      </c>
      <c r="EK125">
        <f>SUM(DZ125:EJ125)</f>
        <v/>
      </c>
    </row>
    <row r="126">
      <c r="A126" t="n">
        <v>124</v>
      </c>
      <c r="B126" t="inlineStr">
        <is>
          <t>Cà Văn Quân</t>
        </is>
      </c>
      <c r="D126" t="inlineStr">
        <is>
          <t>160559-01</t>
        </is>
      </c>
      <c r="S126">
        <f>IFERROR(INDEX(PIS!$A$1:$BZ$1000,MATCH($D126,PIS!C$1:C$500,0),MATCH("Lương CB tháng trước",PIS!$1:$1,0)),0)</f>
        <v/>
      </c>
      <c r="T126">
        <f>IFERROR(INDEX(PIS!$A$1:$BZ$1000,MATCH($D126,PIS!C$1:C$500,0),MATCH("Lương CB hiện tại",PIS!$1:$1,0)),0)</f>
        <v/>
      </c>
      <c r="U126">
        <f>IFERROR(INDEX(PIS!$A$1:$BZ$1000,MATCH($D126,PIS!C$1:C$500,0),MATCH("Lương đóng BHBB",PIS!$1:$1,0)),0)</f>
        <v/>
      </c>
      <c r="V126">
        <f>IFERROR(INDEX(PIS!$A$1:$BZ$1000,MATCH($D126,PIS!C$1:C$500,0),MATCH(V$2,PIS!$2:$2,0)),0)</f>
        <v/>
      </c>
      <c r="W126">
        <f>IFERROR(INDEX(PIS!$A$1:$BZ$1000,MATCH($D126,PIS!C$1:C$500,0),MATCH(W$2,PIS!$2:$2,0)),0)</f>
        <v/>
      </c>
      <c r="X126">
        <f>IFERROR(INDEX(PIS!$A$1:$BZ$1000,MATCH($D126,PIS!C$1:C$500,0),MATCH(X$2,PIS!$2:$2,0)),0)</f>
        <v/>
      </c>
      <c r="Y126">
        <f>IFERROR(INDEX(PIS!$A$1:$BZ$1000,MATCH($D126,PIS!C$1:C$500,0),MATCH(Y$2,PIS!$2:$2,0)),0)</f>
        <v/>
      </c>
      <c r="Z126">
        <f>IFERROR(INDEX(PIS!$A$1:$BZ$1000,MATCH($D126,PIS!C$1:C$500,0),MATCH(Z$2,PIS!$2:$2,0)),0)</f>
        <v/>
      </c>
      <c r="AA126">
        <f>IFERROR(INDEX(PIS!$A$1:$BZ$1000,MATCH($D126,PIS!C$1:C$500,0),MATCH(AA$2,PIS!$2:$2,0)),0)</f>
        <v/>
      </c>
      <c r="AB126">
        <f>IFERROR(INDEX(PIS!$A$1:$BZ$1000,MATCH($D126,PIS!C$1:C$500,0),MATCH(AB$2,PIS!$2:$2,0)),0)</f>
        <v/>
      </c>
      <c r="AC126">
        <f>SUM(V126:AB126)</f>
        <v/>
      </c>
      <c r="AD126">
        <f>IFERROR(INDEX(TIMESHEET!$A$1:$AI$5000,MATCH($D126,TIMESHEET!A$1:A$500,0),MATCH("T100",TIMESHEET!$2:$2,0))-2,0)</f>
        <v/>
      </c>
      <c r="AE126">
        <f>IFERROR(INDEX(TIMESHEET!$A$1:$AI$5000,MATCH($D126,TIMESHEET!A$1:A$500,0),MATCH("T202",TIMESHEET!$2:$2,0)),0)</f>
        <v/>
      </c>
      <c r="AF126">
        <f>IFERROR(INDEX(TIMESHEET!$A$1:$AI$5000,MATCH($D126,TIMESHEET!A$1:A$500,0),MATCH("T302",TIMESHEET!$2:$2,0)),0)</f>
        <v/>
      </c>
      <c r="AG126">
        <f>IFERROR(INDEX(TIMESHEET!$A$1:$AI$5000,MATCH($D126,TIMESHEET!A$1:A$500,0),MATCH("T406",TIMESHEET!$2:$2,0)),0)</f>
        <v/>
      </c>
      <c r="AH126">
        <f>AE126+AG126</f>
        <v/>
      </c>
      <c r="AI126">
        <f>IFERROR(INDEX(TIMESHEET!$A$1:$AI$5000,MATCH($D126,TIMESHEET!A$1:A$500,0),MATCH("T701",TIMESHEET!$2:$2,0)),0)</f>
        <v/>
      </c>
      <c r="AJ126">
        <f>IFERROR(INDEX(TIMESHEET!$A$1:$AI$5000,MATCH($D126,TIMESHEET!B$1:B$500,0),MATCH("T320",TIMESHEET!$2:$2,0)),0)</f>
        <v/>
      </c>
      <c r="AK126">
        <f>IFERROR(IF(LEFT(INDEX(PIS!O$1:O$500,MATCH(D126,PIS!C$1:C$500)),1)="M",T126/AD126*SUM(AE126:AG126),T126*AD126),0)</f>
        <v/>
      </c>
      <c r="AL126">
        <f>IFERROR(INDEX(ADJ!$A$1:$BZ$1000,MATCH(PAYROLL!D126,ADJ!A$1:A$500,0),MATCH(PAYROLL!AL$2,ADJ!$2:$2,0)),0)</f>
        <v/>
      </c>
      <c r="AM126">
        <f>SUM(AK126:AL126)</f>
        <v/>
      </c>
      <c r="AN126">
        <f>IFERROR(ROUND(V126/$AD126*$AH126,0),0)</f>
        <v/>
      </c>
      <c r="AO126">
        <f>IFERROR(ROUND(W126/$AD126*$AH126,0),0)</f>
        <v/>
      </c>
      <c r="AP126">
        <f>IFERROR(ROUND(X126/$AD126*$AE126,0),0)</f>
        <v/>
      </c>
      <c r="AQ126">
        <f>IFERROR(ROUND(Y126/$AD126*$AH126,0),0)</f>
        <v/>
      </c>
      <c r="AR126">
        <f>IFERROR(ROUND(Z126/$AD126*$AH126,0),0)</f>
        <v/>
      </c>
      <c r="AS126">
        <f>IFERROR(ROUND(AA126/$AD126*$AH126,0),0)</f>
        <v/>
      </c>
      <c r="AT126">
        <f>IFERROR(IF((AE126+AF126+AG126)&gt;13,AB126,ROUND(AB126/AD126*AH126,0)),0)</f>
        <v/>
      </c>
      <c r="AU126">
        <f>IFERROR(INDEX(ADJ!$A$1:$BZ$1000,MATCH(PAYROLL!D126,ADJ!A$1:A$500,0),MATCH(PAYROLL!AU$2,ADJ!$2:$2,0)),0)</f>
        <v/>
      </c>
      <c r="AV126">
        <f>ROUND(SUM(AN126:AU126),0)</f>
        <v/>
      </c>
      <c r="AW126">
        <f>IFERROR(INDEX(TIMESHEET!$A$1:$AI$5000,MATCH(PAYROLL!D126,TIMESHEET!A$1:A$500,0),MATCH("T620",TIMESHEET!$2:$2,0)),0)</f>
        <v/>
      </c>
      <c r="AX126">
        <f>IFERROR(INDEX(TIMESHEET!$A$1:$AI$5000,MATCH(PAYROLL!D126,TIMESHEET!A$1:A$500,0),MATCH("T601",TIMESHEET!$2:$2,0)),0)</f>
        <v/>
      </c>
      <c r="AY126">
        <f>IFERROR(INDEX(TIMESHEET!$A$1:$AI$5000,MATCH(PAYROLL!D126,TIMESHEET!A$1:A$500,0),MATCH("T602",TIMESHEET!$2:$2,0)),0)</f>
        <v/>
      </c>
      <c r="AZ126">
        <f>IFERROR(INDEX(TIMESHEET!$A$1:$AI$5000,MATCH(PAYROLL!D126,TIMESHEET!A$1:A$500,0),MATCH("T603",TIMESHEET!$2:$2,0)),0)</f>
        <v/>
      </c>
      <c r="BA126">
        <f>IFERROR(INDEX(TIMESHEET!$A$1:$AI$5000,MATCH(PAYROLL!D126,TIMESHEET!A$1:A$500,0),MATCH("T611",TIMESHEET!$2:$2,0)),0)</f>
        <v/>
      </c>
      <c r="BB126">
        <f>IFERROR(INDEX(TIMESHEET!$A$1:$AI$5000,MATCH(PAYROLL!D126,TIMESHEET!A$1:A$500,0),MATCH("T612",TIMESHEET!$2:$2,0)),0)</f>
        <v/>
      </c>
      <c r="BC126">
        <f>IFERROR(INDEX(TIMESHEET!$A$1:$AI$5000,MATCH(PAYROLL!D126,TIMESHEET!A$1:A$500,0),MATCH("T613",TIMESHEET!$2:$2,0)),0)</f>
        <v/>
      </c>
      <c r="BD126">
        <f>IFERROR(INDEX(TIMESHEET!$A$1:$AI$5000,MATCH(PAYROLL!D126,TIMESHEET!A$1:A$500,0),MATCH("T500",TIMESHEET!$2:$2,0)),0)</f>
        <v/>
      </c>
      <c r="BE126">
        <f>IFERROR(IF(LEFT(INDEX(PIS!O$1:O$500,MATCH(D126,PIS!C$1:C$500)),1)="M",T126/AD126/8*(AW126+AX126*1.5+AY126*2+AZ126*3+BA126*2.1+BB126*2.7+BC126*3.9+BD126*0.3),T126/8*(AW126+AX126*1.5+AY126*2+AZ126*3+BA126*2.1+BB126*2.7+BC126*3.9+BD126*0.3)),0)</f>
        <v/>
      </c>
      <c r="BF126">
        <f>IFERROR(INDEX(ADJ!$A$1:$BZ$1000,MATCH(PAYROLL!$D126,ADJ!A$1:A$500,0),MATCH(PAYROLL!BF$2,ADJ!$2:$2,0)),0)</f>
        <v/>
      </c>
      <c r="BG126">
        <f>IFERROR(INDEX(ADJ!$A$1:$BZ$1000,MATCH(PAYROLL!D126,ADJ!A$1:A$500,0),MATCH(PAYROLL!BG$2,ADJ!$2:$2,0)),0)</f>
        <v/>
      </c>
      <c r="BH126">
        <f>IFERROR(INDEX(ADJ!$A$1:$BZ$1000,MATCH(PAYROLL!D126,ADJ!A$1:A$500,0),MATCH(PAYROLL!BH$2,ADJ!$2:$2,0)),0)</f>
        <v/>
      </c>
      <c r="BI126">
        <f>IFERROR(INDEX(ADJ!$A$1:$BZ$1000,MATCH(PAYROLL!D126,ADJ!A$1:A$500,0),MATCH(PAYROLL!BI$2,ADJ!$2:$2,0)),0)</f>
        <v/>
      </c>
      <c r="BJ126">
        <f>IFERROR(INDEX(ADJ!$A$1:$BZ$1000,MATCH(PAYROLL!D126,ADJ!A$1:A$500,0),MATCH(PAYROLL!BJ$2,ADJ!$2:$2,0)),0)</f>
        <v/>
      </c>
      <c r="BK126">
        <f>SUM(BF126:BJ126)</f>
        <v/>
      </c>
      <c r="BL126">
        <f>IFERROR(INDEX(ADJ!$A$1:$BZ$1000,MATCH(PAYROLL!D126,ADJ!A$1:A$500,0),MATCH(PAYROLL!BL$2,ADJ!$2:$2,0)),0)</f>
        <v/>
      </c>
      <c r="BM126">
        <f>IFERROR(INDEX(ADJ!$A$1:$BZ$1000,MATCH(PAYROLL!D126,ADJ!A$1:A$500,0),MATCH(PAYROLL!BM$2,ADJ!$2:$2,0)),0)</f>
        <v/>
      </c>
      <c r="BN126">
        <f>IFERROR(INDEX(ADJ!$A$1:$BZ$1000,MATCH(PAYROLL!D126,ADJ!A$1:A$500,0),MATCH(PAYROLL!BN$2,ADJ!$2:$2,0)),0)</f>
        <v/>
      </c>
      <c r="BO126">
        <f>IFERROR(INDEX(ADJ!$A$1:$BZ$1000,MATCH(PAYROLL!D126,ADJ!A$1:A$500,0),MATCH(PAYROLL!BO$2,ADJ!$2:$2,0)),0)</f>
        <v/>
      </c>
      <c r="BP126">
        <f>SUM(AM126,AV126,BE126,BK126,BL126:BO126)</f>
        <v/>
      </c>
      <c r="BQ126">
        <f>BO126</f>
        <v/>
      </c>
      <c r="BR126">
        <f>IFERROR(ROUND(IF(LEFT(INDEX(PIS!O$1:O$500,MATCH(D126,PIS!C$1:C$500)),1)="D",T126/8*(BD126*0.3),IF(LEFT(INDEX(PIS!O$1:O$500,MATCH(D126,PIS!C$1:C$500)),1)="H",T126*($BD126*0.3),T126/$AD126/8*($BD126*0.3))),0),0)</f>
        <v/>
      </c>
      <c r="BS126">
        <f>IF(AP126&lt;1,0,MIN(AP126,730000))</f>
        <v/>
      </c>
      <c r="BT126">
        <f>IFERROR(ROUND((BE126-SUM(AW126:BC126)*T126/AD126/8),0)-BR126,0)</f>
        <v/>
      </c>
      <c r="BU126">
        <f>AO126</f>
        <v/>
      </c>
      <c r="BV126">
        <f>SUM(BQ126:BU126)</f>
        <v/>
      </c>
      <c r="BW126">
        <f>BP126-BV126</f>
        <v/>
      </c>
      <c r="BX126">
        <f>IFERROR(IF(RIGHT(INDEX(PIS!O$1:O$500,MATCH(D126,PIS!C$1:C$500)),5)="Gross",MIN(U126+V126,VLOOKUP("R700",TSC!B:C,2,0)*VLOOKUP("R101",TSC!B:C,2,0))*VLOOKUP("R701",TSC!B:C,2,0)%,0),0)</f>
        <v/>
      </c>
      <c r="BY126">
        <f>IFERROR(IF(RIGHT(INDEX(PIS!O$1:O$500,MATCH(D126,PIS!C$1:C$500)),5)="Gross",MIN(U126+V126,VLOOKUP("R700",TSC!B:C,2,0)*VLOOKUP("R101",TSC!B:C,2,0))*VLOOKUP("T704",TSC!B:C,2,0)%,0),0)</f>
        <v/>
      </c>
      <c r="BZ126">
        <f>IFERROR(IF(RIGHT(INDEX(PIS!O$1:O$500,MATCH(D126,PIS!C$1:C$500)),5)="Gross",MIN(U126+V126,VLOOKUP("R700",TSC!B:C,2,0)*VLOOKUP("1",TSC!F:G,2,0))*VLOOKUP("T705",TSC!B:C,2,0)%,0),0)</f>
        <v/>
      </c>
      <c r="CA126">
        <f>IFERROR(INDEX(ADJ!$A$1:$BZ$1000,MATCH(PAYROLL!D126,ADJ!A$1:A$500,0),MATCH(PAYROLL!CA$2,ADJ!$2:$2,0)),0)</f>
        <v/>
      </c>
      <c r="CB126">
        <f>IFERROR(INDEX(ADJ!$A$1:$BZ$1000,MATCH(PAYROLL!D126,ADJ!A$1:A$500,0),MATCH(PAYROLL!CB$2,ADJ!$2:$2,0)),0)</f>
        <v/>
      </c>
      <c r="CC126">
        <f>SUM(BX126:CB126)</f>
        <v/>
      </c>
      <c r="CD126">
        <f>IFERROR(INDEX(PIS!$A$1:$BZ$1000,MATCH(PAYROLL!D126,PIS!C$1:C$500,0),MATCH(PAYROLL!CD$1,PIS!$1:$1,0)),0)</f>
        <v/>
      </c>
      <c r="CE126">
        <f>IFERROR(IF(OR(INDEX(PIS!P$1:P$500,MATCH(D126,PIS!C$1:C$500,0))="LT2",INDEX(PIS!P$1:P$500,MATCH(D126,PIS!C$1:C$500,0))="P10"),0,SUM(CC126,CD126*VLOOKUP("R601",TSC!B:C,2,0),VLOOKUP("R602",TSC!B:C,2,0))),0)</f>
        <v/>
      </c>
      <c r="CF126">
        <f>MAX(BW126-CE126,0)</f>
        <v/>
      </c>
      <c r="CG126">
        <f>IFERROR(IF(OR(RIGHT(INDEX(PIS!P$1:P$500,MATCH(D126,PIS!C$1:C$500)),5)="P10",RIGHT(INDEX(PIS!P$1:P$500,MATCH(D126,PIS!C$1:C$500)),5)="CK"),0,IF(CF126&lt;=5000000,CF126*5%,IF(CF126&lt;=10000000,CF126*10%-250000,IF(CF126&lt;=18000000,CF126*15%-750000,IF(CF126&lt;=32000000,CF126*20%-1650000,IF(CF126&lt;=52000000,CF126*25%-3250000,IF(CF126&lt;=80000000,BH126*30%-5850000,CF126*35%-9850000))))))),0)</f>
        <v/>
      </c>
      <c r="CH126">
        <f>IFERROR(IF(OR(INDEX(PIS!P$1:P$500,MATCH(D126,PIS!C$1:C$500))="LT",INDEX(PIS!P$1:P$500,MATCH(D126,PIS!C$1:C$500))="CK"),0,IF(CF126&lt;2000000,0,CF126*10%)),0)</f>
        <v/>
      </c>
      <c r="CI126">
        <f>IFERROR(INDEX(ADJ!$A$1:$BZ$1000,MATCH(PAYROLL!D126,ADJ!A$1:A$500,0),MATCH(PAYROLL!CI$2,ADJ!$2:$2,0)),0)</f>
        <v/>
      </c>
      <c r="CJ126">
        <f>IFERROR(INDEX(ADJ!$A$1:$BZ$1000,MATCH(PAYROLL!D126,ADJ!A$1:A$500,0),MATCH(PAYROLL!CJ$2,ADJ!$2:$2,0)),0)</f>
        <v/>
      </c>
      <c r="CK126">
        <f>IFERROR(INDEX(ADJ!$A$1:$BZ$1000,MATCH(PAYROLL!D126,ADJ!A$1:A$500,0),MATCH(PAYROLL!CK$2,ADJ!$2:$2,0)),0)</f>
        <v/>
      </c>
      <c r="CL126">
        <f>SUM(CG126:CK126)</f>
        <v/>
      </c>
      <c r="CM126">
        <f>ROUND(SUM(CH126:CK126),0)</f>
        <v/>
      </c>
      <c r="CN126">
        <f>IFERROR(INDEX(CSDA!D$1:D$500,MATCH($CN$2,CSDA!C$1:C$500,0))*INDEX(PIS!V$1:V$500,MATCH(D126,PIS!C$1:C$500))+INDEX(ADJ!$A$1:$BZ$1000,MATCH(PAYROLL!D126,ADJ!A$1:A$500,0),MATCH(PAYROLL!CN$2,ADJ!$2:$2,0)),0)</f>
        <v/>
      </c>
      <c r="CO126">
        <f>IFERROR(INDEX(ADJ!$A$1:$BZ$1000,MATCH(PAYROLL!D126,ADJ!A$1:A$500,0),MATCH(PAYROLL!CO$2,ADJ!$2:$2,0)),0)</f>
        <v/>
      </c>
      <c r="CP126">
        <f>IFERROR(INDEX(ADJ!$A$1:$BZ$1000,MATCH(PAYROLL!D126,ADJ!A$1:A$500,0),MATCH(PAYROLL!CP$2,ADJ!$2:$2,0)),0)</f>
        <v/>
      </c>
      <c r="CQ126">
        <f>BP126-CL126-CI126-CM126-CN126-CO126-CP126-CC126</f>
        <v/>
      </c>
      <c r="CR126">
        <f>IFERROR(IF(RIGHT(INDEX(PIS!O$1:O$500,MATCH(D126,PIS!C$1:C$500,0)),5)="Gross",MIN(U126+V126,VLOOKUP("R700",TSC!B:C,2,0)*VLOOKUP("R101",TSC!B:C,2,0))*(VLOOKUP("T711",TSC!B:C,2,0)+VLOOKUP("T712",TSC!B:C,2,0))%,MIN(T126+V126,VLOOKUP("R700",TSC!B:C,2,0)*VLOOKUP("R101",TSC!B:C,2,0))*(VLOOKUP("T711",TSC!B:C,2,0)+VLOOKUP("T712",TSC!B:C,2,0)+VLOOKUP("R701",TSC!B:C,2,0))%),0)</f>
        <v/>
      </c>
      <c r="CS126">
        <f>IFERROR(IF(RIGHT(INDEX(PIS!O$1:O$500,MATCH(D126,PIS!C$1:C$500,0)),5)="Gross",MIN(U126+V126,VLOOKUP("R700",TSC!B:C,2,0)*VLOOKUP("R101",TSC!B:C,2,0))*(VLOOKUP("T714",TSC!B:C,2,0))%,MIN(T126+V126,VLOOKUP("R700",TSC!B:C,2,0)*VLOOKUP("R101",TSC!B:C,2,0))*(VLOOKUP("T704",TSC!B:C,2,0)+VLOOKUP("T714",TSC!B:C,2,0))%),0)</f>
        <v/>
      </c>
      <c r="CT126">
        <f>IFERROR(IF(RIGHT(INDEX(PIS!O$1:O$500,MATCH(D126,PIS!C$1:C$500,0)),5)="Gross",MIN(U126+V126,VLOOKUP("R700",TSC!B:C,2,0)*VLOOKUP("R101",TSC!B:C,2,0))*VLOOKUP("T705",TSC!B:C,2,0)%,MIN(T126+V126,VLOOKUP("R700",TSC!B:C,2,0)*VLOOKUP("R101",TSC!B:C,2,0))*VLOOKUP("T705",TSC!B:C,2,0)%),0)</f>
        <v/>
      </c>
      <c r="CU126">
        <f>IFERROR(IF(RIGHT(INDEX(PIS!O$1:O$500,MATCH(D126,PIS!C$1:C$500,0)),5)="Gross",MIN(U126+V126,VLOOKUP("R700",TSC!B:C,2,0)*VLOOKUP("R101",TSC!B:C,2,0))*(VLOOKUP("T713",TSC!B:C,2,0))%,MIN(T126+V126,VLOOKUP("R700",TSC!B:C,2,0)*VLOOKUP("R101",TSC!B:C,2,0))*(VLOOKUP("T713",TSC!B:C,2,0))%),0)</f>
        <v/>
      </c>
      <c r="CV126">
        <f>IFERROR(INDEX(ADJ!$A$1:$BZ$1000,MATCH(PAYROLL!D126,ADJ!A$1:A$500,0),MATCH(PAYROLL!CV$2,ADJ!$2:$2,0)),0)</f>
        <v/>
      </c>
      <c r="CW126">
        <f>IFERROR(INDEX(ADJ!$A$1:$BZ$1000,MATCH(PAYROLL!D126,ADJ!A$1:A$500,0),MATCH(PAYROLL!CW$2,ADJ!$2:$2,0)),0)</f>
        <v/>
      </c>
      <c r="CX126">
        <f>SUM(CR126:CW126)</f>
        <v/>
      </c>
      <c r="CY126">
        <f>ROUND(IF(CR126&gt;0,T126+V126*VLOOKUP("R202",TSC!$B$1:$C$500,2,0),0),0)</f>
        <v/>
      </c>
      <c r="CZ126">
        <f>IFERROR(INDEX(CSDA!D$1:D$500,MATCH($CZ$2,CSDA!C$1:C$500,0)),0)</f>
        <v/>
      </c>
      <c r="DA126">
        <f>ROUND(T126*0.7%,0)</f>
        <v/>
      </c>
      <c r="DB126">
        <f>ROUND(T126/12,0)</f>
        <v/>
      </c>
      <c r="DC126">
        <f ref="DC126" t="array">IFERROR(INDEX(CSDA!D$1:D$500,MATCH("Trích giữ"&amp;PAYROLL!DC$2,CSDA!A$1:A$500&amp;CSDA!C$1:C$500,0)),0)</f>
        <v/>
      </c>
      <c r="DD126">
        <f ref="DD126" t="array">IFERROR(INDEX(CSDA!D$1:D$500,MATCH("Trích giữ"&amp;PAYROLL!DD$2,CSDA!A$1:A$500&amp;CSDA!C$1:C$500,0)),0)</f>
        <v/>
      </c>
      <c r="DE126">
        <f ref="DE126" t="array">IFERROR(INDEX(CSDA!D$1:D$500,MATCH("Trích giữ"&amp;PAYROLL!DE$2,CSDA!A$1:A$500&amp;CSDA!C$1:C$500,0)),0)</f>
        <v/>
      </c>
      <c r="DF126">
        <f>IFERROR(INDEX(CSDA!D$1:D$500,MATCH(PAYROLL!DF$2,CSDA!C$1:C$500,0)),0)</f>
        <v/>
      </c>
      <c r="DG126">
        <f ref="DG126" t="array">IFERROR(INDEX(CSDA!D$1:D$500,MATCH("Trích giữ"&amp;PAYROLL!DG$2,CSDA!A$1:A$500&amp;CSDA!C$1:C$500,0)),0)</f>
        <v/>
      </c>
      <c r="DH126">
        <f>ROUND(T126/26,0)</f>
        <v/>
      </c>
      <c r="DI126">
        <f ref="DI126" t="array">IFERROR(INDEX(CSDA!D$1:D$500,MATCH("Trích giữ"&amp;PAYROLL!DI$2,CSDA!A$1:A$500&amp;CSDA!C$1:C$500,0)),0)</f>
        <v/>
      </c>
      <c r="DJ126">
        <f>IF(U126=0,T126*21.5%-BL126,0)</f>
        <v/>
      </c>
      <c r="DK126">
        <f ref="DK126" t="array">IFERROR(INDEX(CSDA!D$1:D$500,MATCH("Trích giữ"&amp;PAYROLL!DK$2,CSDA!A$1:A$500&amp;CSDA!C$1:C$500,0)),0)</f>
        <v/>
      </c>
      <c r="DL126">
        <f>IFERROR(INDEX(CSDA!D$1:D$500,MATCH(PAYROLL!DL$2,CSDA!C$1:C$500,0))/12,0)</f>
        <v/>
      </c>
      <c r="DM126">
        <f>SUM(DB126:DL126)</f>
        <v/>
      </c>
      <c r="DN126">
        <f>IFERROR(INDEX(ADJ!$A$1:$BZ$1000,MATCH(PAYROLL!D126,ADJ!A$1:A$500,0),MATCH(PAYROLL!DN$2,ADJ!$2:$2,0)),0)</f>
        <v/>
      </c>
      <c r="DO126">
        <f>IFERROR(SUM(BP126,DM126:DN126,CX126:DA126)-DT126,0)</f>
        <v/>
      </c>
      <c r="DP126">
        <f ref="DP126" t="array">SUM(BW126*IFERROR(INDEX(CSDA!D$1:D$500,MATCH(BW$2,CSDA!C$1:C$500,0)),0)%,CX126*IFERROR(INDEX(CSDA!D$1:D$500,MATCH(CX$2,CSDA!C$1:C$500,0)),0)%,DA126*IFERROR(INDEX(CSDA!D$1:D$500,MATCH(DA$2,CSDA!C$1:C$500,0)),0)%,DB126*IFERROR(INDEX(CSDA!D$1:D$500,MATCH(DB$2,CSDA!C$1:C$500,0)),0)%,DF126*IFERROR(INDEX(CSDA!D$1:D$500,MATCH("Phí dịch vụ"&amp;PAYROLL!DF$2,CSDA!A$1:A$500&amp;CSDA!C$1:C$500,0)),0)%,DC126*IFERROR(INDEX(CSDA!D$1:D$500,MATCH("Phí dịch vụ"&amp;PAYROLL!DC$2,CSDA!A$1:A$500&amp;CSDA!C$1:C$500,0)),0)%,DH126*IFERROR(INDEX(CSDA!D$1:D$500,MATCH("Phí dịch vụ"&amp;PAYROLL!DH$2,CSDA!A$1:A$500&amp;CSDA!C$1:C$500,0)),0)%,DJ126*IFERROR(INDEX(CSDA!D$1:D$500,MATCH("Phí dịch vụ"&amp;PAYROLL!DJ$2,CSDA!A$1:A$500&amp;CSDA!C$1:C$500,0)),0)%,BN126*IFERROR(INDEX(CSDA!D$1:D$500,MATCH(BN$2,CSDA!C$1:C$500,0)),0)%)-BN126*7%</f>
        <v/>
      </c>
      <c r="DQ126">
        <f>IFERROR(INDEX(ADJ!$A$1:$BZ$1000,MATCH(PAYROLL!D126,ADJ!A$1:A$500,0),MATCH(PAYROLL!DQ$2,ADJ!$2:$2,0)),0)</f>
        <v/>
      </c>
      <c r="DR126">
        <f>IFERROR(INDEX(ADJ!$A$1:$BZ$1000,MATCH(PAYROLL!D126,ADJ!A$1:A$500,0),MATCH(PAYROLL!DR$2,ADJ!$2:$2,0)),0)</f>
        <v/>
      </c>
      <c r="DS126">
        <f>SUM(DP126:DR126)</f>
        <v/>
      </c>
      <c r="DT126">
        <f>EK126</f>
        <v/>
      </c>
      <c r="DU126">
        <f>SUM(DO126:DR126)</f>
        <v/>
      </c>
      <c r="DV126">
        <f>ROUND(DU126*0.1,0)</f>
        <v/>
      </c>
      <c r="DW126">
        <f>DU126+DV126</f>
        <v/>
      </c>
      <c r="DZ126">
        <f>IFERROR(INDEX(ADJ!$A$1:$BZ$1000,MATCH(PAYROLL!$D126,ADJ!A$1:A$500,0),MATCH(PAYROLL!DZ$2,ADJ!$2:$2,0)),0)</f>
        <v/>
      </c>
      <c r="EA126">
        <f>IFERROR(INDEX(ADJ!$A$1:$BZ$1000,MATCH(PAYROLL!$D126,ADJ!A$1:A$500,0),MATCH(PAYROLL!EA$2,ADJ!$2:$2,0)),0)</f>
        <v/>
      </c>
      <c r="EB126">
        <f>IFERROR(INDEX(ADJ!$A$1:$BZ$1000,MATCH(PAYROLL!$D126,ADJ!A$1:A$500,0),MATCH(PAYROLL!EB$2,ADJ!$2:$2,0)),0)</f>
        <v/>
      </c>
      <c r="EC126">
        <f>IFERROR(INDEX(ADJ!$A$1:$BZ$1000,MATCH(PAYROLL!$D126,ADJ!A$1:A$500,0),MATCH(PAYROLL!EC$2,ADJ!$2:$2,0)),0)</f>
        <v/>
      </c>
      <c r="ED126">
        <f>IFERROR(INDEX(ADJ!$A$1:$BZ$1000,MATCH(PAYROLL!$D126,ADJ!A$1:A$500,0),MATCH(PAYROLL!ED$2,ADJ!$2:$2,0)),0)</f>
        <v/>
      </c>
      <c r="EE126">
        <f>IFERROR(INDEX(ADJ!$A$1:$BZ$1000,MATCH(PAYROLL!$D126,ADJ!A$1:A$500,0),MATCH(PAYROLL!EE$2,ADJ!$2:$2,0)),0)</f>
        <v/>
      </c>
      <c r="EF126">
        <f>IFERROR(INDEX(ADJ!$A$1:$BZ$1000,MATCH(PAYROLL!$D126,ADJ!A$1:A$500,0),MATCH(PAYROLL!EF$2,ADJ!$2:$2,0)),0)</f>
        <v/>
      </c>
      <c r="EG126">
        <f>IFERROR(INDEX(ADJ!$A$1:$BZ$1000,MATCH(PAYROLL!$D126,ADJ!A$1:A$500,0),MATCH(PAYROLL!EG$2,ADJ!$2:$2,0)),0)</f>
        <v/>
      </c>
      <c r="EH126">
        <f>IFERROR(INDEX(ADJ!$A$1:$BZ$1000,MATCH(PAYROLL!$D126,ADJ!A$1:A$500,0),MATCH(PAYROLL!EH$2,ADJ!$2:$2,0)),0)</f>
        <v/>
      </c>
      <c r="EI126">
        <f>IFERROR(INDEX(ADJ!$A$1:$BZ$1000,MATCH(PAYROLL!D126,ADJ!A$1:A$500,0),MATCH(PAYROLL!EI$2,ADJ!$2:$2,0)),0)</f>
        <v/>
      </c>
      <c r="EJ126">
        <f>IFERROR(INDEX(ADJ!$A$1:$BZ$1000,MATCH(PAYROLL!$D126,ADJ!A$1:A$500,0),MATCH(PAYROLL!EJ$2,ADJ!$2:$2,0)),0)</f>
        <v/>
      </c>
      <c r="EK126">
        <f>SUM(DZ126:EJ126)</f>
        <v/>
      </c>
    </row>
    <row r="127">
      <c r="A127" t="n">
        <v>125</v>
      </c>
      <c r="B127" t="inlineStr">
        <is>
          <t>Lê Công Minh</t>
        </is>
      </c>
      <c r="D127" t="inlineStr">
        <is>
          <t>160564-01</t>
        </is>
      </c>
      <c r="S127">
        <f>IFERROR(INDEX(PIS!$A$1:$BZ$1000,MATCH($D127,PIS!C$1:C$500,0),MATCH("Lương CB tháng trước",PIS!$1:$1,0)),0)</f>
        <v/>
      </c>
      <c r="T127">
        <f>IFERROR(INDEX(PIS!$A$1:$BZ$1000,MATCH($D127,PIS!C$1:C$500,0),MATCH("Lương CB hiện tại",PIS!$1:$1,0)),0)</f>
        <v/>
      </c>
      <c r="U127">
        <f>IFERROR(INDEX(PIS!$A$1:$BZ$1000,MATCH($D127,PIS!C$1:C$500,0),MATCH("Lương đóng BHBB",PIS!$1:$1,0)),0)</f>
        <v/>
      </c>
      <c r="V127">
        <f>IFERROR(INDEX(PIS!$A$1:$BZ$1000,MATCH($D127,PIS!C$1:C$500,0),MATCH(V$2,PIS!$2:$2,0)),0)</f>
        <v/>
      </c>
      <c r="W127">
        <f>IFERROR(INDEX(PIS!$A$1:$BZ$1000,MATCH($D127,PIS!C$1:C$500,0),MATCH(W$2,PIS!$2:$2,0)),0)</f>
        <v/>
      </c>
      <c r="X127">
        <f>IFERROR(INDEX(PIS!$A$1:$BZ$1000,MATCH($D127,PIS!C$1:C$500,0),MATCH(X$2,PIS!$2:$2,0)),0)</f>
        <v/>
      </c>
      <c r="Y127">
        <f>IFERROR(INDEX(PIS!$A$1:$BZ$1000,MATCH($D127,PIS!C$1:C$500,0),MATCH(Y$2,PIS!$2:$2,0)),0)</f>
        <v/>
      </c>
      <c r="Z127">
        <f>IFERROR(INDEX(PIS!$A$1:$BZ$1000,MATCH($D127,PIS!C$1:C$500,0),MATCH(Z$2,PIS!$2:$2,0)),0)</f>
        <v/>
      </c>
      <c r="AA127">
        <f>IFERROR(INDEX(PIS!$A$1:$BZ$1000,MATCH($D127,PIS!C$1:C$500,0),MATCH(AA$2,PIS!$2:$2,0)),0)</f>
        <v/>
      </c>
      <c r="AB127">
        <f>IFERROR(INDEX(PIS!$A$1:$BZ$1000,MATCH($D127,PIS!C$1:C$500,0),MATCH(AB$2,PIS!$2:$2,0)),0)</f>
        <v/>
      </c>
      <c r="AC127">
        <f>SUM(V127:AB127)</f>
        <v/>
      </c>
      <c r="AD127">
        <f>IFERROR(INDEX(TIMESHEET!$A$1:$AI$5000,MATCH($D127,TIMESHEET!A$1:A$500,0),MATCH("T100",TIMESHEET!$2:$2,0))-2,0)</f>
        <v/>
      </c>
      <c r="AE127">
        <f>IFERROR(INDEX(TIMESHEET!$A$1:$AI$5000,MATCH($D127,TIMESHEET!A$1:A$500,0),MATCH("T202",TIMESHEET!$2:$2,0)),0)</f>
        <v/>
      </c>
      <c r="AF127">
        <f>IFERROR(INDEX(TIMESHEET!$A$1:$AI$5000,MATCH($D127,TIMESHEET!A$1:A$500,0),MATCH("T302",TIMESHEET!$2:$2,0)),0)</f>
        <v/>
      </c>
      <c r="AG127">
        <f>IFERROR(INDEX(TIMESHEET!$A$1:$AI$5000,MATCH($D127,TIMESHEET!A$1:A$500,0),MATCH("T406",TIMESHEET!$2:$2,0)),0)</f>
        <v/>
      </c>
      <c r="AH127">
        <f>AE127+AG127</f>
        <v/>
      </c>
      <c r="AI127">
        <f>IFERROR(INDEX(TIMESHEET!$A$1:$AI$5000,MATCH($D127,TIMESHEET!A$1:A$500,0),MATCH("T701",TIMESHEET!$2:$2,0)),0)</f>
        <v/>
      </c>
      <c r="AJ127">
        <f>IFERROR(INDEX(TIMESHEET!$A$1:$AI$5000,MATCH($D127,TIMESHEET!B$1:B$500,0),MATCH("T320",TIMESHEET!$2:$2,0)),0)</f>
        <v/>
      </c>
      <c r="AK127">
        <f>IFERROR(IF(LEFT(INDEX(PIS!O$1:O$500,MATCH(D127,PIS!C$1:C$500)),1)="M",T127/AD127*SUM(AE127:AG127),T127*AD127),0)</f>
        <v/>
      </c>
      <c r="AL127">
        <f>IFERROR(INDEX(ADJ!$A$1:$BZ$1000,MATCH(PAYROLL!D127,ADJ!A$1:A$500,0),MATCH(PAYROLL!AL$2,ADJ!$2:$2,0)),0)</f>
        <v/>
      </c>
      <c r="AM127">
        <f>SUM(AK127:AL127)</f>
        <v/>
      </c>
      <c r="AN127">
        <f>IFERROR(ROUND(V127/$AD127*$AH127,0),0)</f>
        <v/>
      </c>
      <c r="AO127">
        <f>IFERROR(ROUND(W127/$AD127*$AH127,0),0)</f>
        <v/>
      </c>
      <c r="AP127">
        <f>IFERROR(ROUND(X127/$AD127*$AE127,0),0)</f>
        <v/>
      </c>
      <c r="AQ127">
        <f>IFERROR(ROUND(Y127/$AD127*$AH127,0),0)</f>
        <v/>
      </c>
      <c r="AR127">
        <f>IFERROR(ROUND(Z127/$AD127*$AH127,0),0)</f>
        <v/>
      </c>
      <c r="AS127">
        <f>IFERROR(ROUND(AA127/$AD127*$AH127,0),0)</f>
        <v/>
      </c>
      <c r="AT127">
        <f>IFERROR(IF((AE127+AF127+AG127)&gt;13,AB127,ROUND(AB127/AD127*AH127,0)),0)</f>
        <v/>
      </c>
      <c r="AU127">
        <f>IFERROR(INDEX(ADJ!$A$1:$BZ$1000,MATCH(PAYROLL!D127,ADJ!A$1:A$500,0),MATCH(PAYROLL!AU$2,ADJ!$2:$2,0)),0)</f>
        <v/>
      </c>
      <c r="AV127">
        <f>ROUND(SUM(AN127:AU127),0)</f>
        <v/>
      </c>
      <c r="AW127">
        <f>IFERROR(INDEX(TIMESHEET!$A$1:$AI$5000,MATCH(PAYROLL!D127,TIMESHEET!A$1:A$500,0),MATCH("T620",TIMESHEET!$2:$2,0)),0)</f>
        <v/>
      </c>
      <c r="AX127">
        <f>IFERROR(INDEX(TIMESHEET!$A$1:$AI$5000,MATCH(PAYROLL!D127,TIMESHEET!A$1:A$500,0),MATCH("T601",TIMESHEET!$2:$2,0)),0)</f>
        <v/>
      </c>
      <c r="AY127">
        <f>IFERROR(INDEX(TIMESHEET!$A$1:$AI$5000,MATCH(PAYROLL!D127,TIMESHEET!A$1:A$500,0),MATCH("T602",TIMESHEET!$2:$2,0)),0)</f>
        <v/>
      </c>
      <c r="AZ127">
        <f>IFERROR(INDEX(TIMESHEET!$A$1:$AI$5000,MATCH(PAYROLL!D127,TIMESHEET!A$1:A$500,0),MATCH("T603",TIMESHEET!$2:$2,0)),0)</f>
        <v/>
      </c>
      <c r="BA127">
        <f>IFERROR(INDEX(TIMESHEET!$A$1:$AI$5000,MATCH(PAYROLL!D127,TIMESHEET!A$1:A$500,0),MATCH("T611",TIMESHEET!$2:$2,0)),0)</f>
        <v/>
      </c>
      <c r="BB127">
        <f>IFERROR(INDEX(TIMESHEET!$A$1:$AI$5000,MATCH(PAYROLL!D127,TIMESHEET!A$1:A$500,0),MATCH("T612",TIMESHEET!$2:$2,0)),0)</f>
        <v/>
      </c>
      <c r="BC127">
        <f>IFERROR(INDEX(TIMESHEET!$A$1:$AI$5000,MATCH(PAYROLL!D127,TIMESHEET!A$1:A$500,0),MATCH("T613",TIMESHEET!$2:$2,0)),0)</f>
        <v/>
      </c>
      <c r="BD127">
        <f>IFERROR(INDEX(TIMESHEET!$A$1:$AI$5000,MATCH(PAYROLL!D127,TIMESHEET!A$1:A$500,0),MATCH("T500",TIMESHEET!$2:$2,0)),0)</f>
        <v/>
      </c>
      <c r="BE127">
        <f>IFERROR(IF(LEFT(INDEX(PIS!O$1:O$500,MATCH(D127,PIS!C$1:C$500)),1)="M",T127/AD127/8*(AW127+AX127*1.5+AY127*2+AZ127*3+BA127*2.1+BB127*2.7+BC127*3.9+BD127*0.3),T127/8*(AW127+AX127*1.5+AY127*2+AZ127*3+BA127*2.1+BB127*2.7+BC127*3.9+BD127*0.3)),0)</f>
        <v/>
      </c>
      <c r="BF127">
        <f>IFERROR(INDEX(ADJ!$A$1:$BZ$1000,MATCH(PAYROLL!$D127,ADJ!A$1:A$500,0),MATCH(PAYROLL!BF$2,ADJ!$2:$2,0)),0)</f>
        <v/>
      </c>
      <c r="BG127">
        <f>IFERROR(INDEX(ADJ!$A$1:$BZ$1000,MATCH(PAYROLL!D127,ADJ!A$1:A$500,0),MATCH(PAYROLL!BG$2,ADJ!$2:$2,0)),0)</f>
        <v/>
      </c>
      <c r="BH127">
        <f>IFERROR(INDEX(ADJ!$A$1:$BZ$1000,MATCH(PAYROLL!D127,ADJ!A$1:A$500,0),MATCH(PAYROLL!BH$2,ADJ!$2:$2,0)),0)</f>
        <v/>
      </c>
      <c r="BI127">
        <f>IFERROR(INDEX(ADJ!$A$1:$BZ$1000,MATCH(PAYROLL!D127,ADJ!A$1:A$500,0),MATCH(PAYROLL!BI$2,ADJ!$2:$2,0)),0)</f>
        <v/>
      </c>
      <c r="BJ127">
        <f>IFERROR(INDEX(ADJ!$A$1:$BZ$1000,MATCH(PAYROLL!D127,ADJ!A$1:A$500,0),MATCH(PAYROLL!BJ$2,ADJ!$2:$2,0)),0)</f>
        <v/>
      </c>
      <c r="BK127">
        <f>SUM(BF127:BJ127)</f>
        <v/>
      </c>
      <c r="BL127">
        <f>IFERROR(INDEX(ADJ!$A$1:$BZ$1000,MATCH(PAYROLL!D127,ADJ!A$1:A$500,0),MATCH(PAYROLL!BL$2,ADJ!$2:$2,0)),0)</f>
        <v/>
      </c>
      <c r="BM127">
        <f>IFERROR(INDEX(ADJ!$A$1:$BZ$1000,MATCH(PAYROLL!D127,ADJ!A$1:A$500,0),MATCH(PAYROLL!BM$2,ADJ!$2:$2,0)),0)</f>
        <v/>
      </c>
      <c r="BN127">
        <f>IFERROR(INDEX(ADJ!$A$1:$BZ$1000,MATCH(PAYROLL!D127,ADJ!A$1:A$500,0),MATCH(PAYROLL!BN$2,ADJ!$2:$2,0)),0)</f>
        <v/>
      </c>
      <c r="BO127">
        <f>IFERROR(INDEX(ADJ!$A$1:$BZ$1000,MATCH(PAYROLL!D127,ADJ!A$1:A$500,0),MATCH(PAYROLL!BO$2,ADJ!$2:$2,0)),0)</f>
        <v/>
      </c>
      <c r="BP127">
        <f>SUM(AM127,AV127,BE127,BK127,BL127:BO127)</f>
        <v/>
      </c>
      <c r="BQ127">
        <f>BO127</f>
        <v/>
      </c>
      <c r="BR127">
        <f>IFERROR(ROUND(IF(LEFT(INDEX(PIS!O$1:O$500,MATCH(D127,PIS!C$1:C$500)),1)="D",T127/8*(BD127*0.3),IF(LEFT(INDEX(PIS!O$1:O$500,MATCH(D127,PIS!C$1:C$500)),1)="H",T127*($BD127*0.3),T127/$AD127/8*($BD127*0.3))),0),0)</f>
        <v/>
      </c>
      <c r="BS127">
        <f>IF(AP127&lt;1,0,MIN(AP127,730000))</f>
        <v/>
      </c>
      <c r="BT127">
        <f>IFERROR(ROUND((BE127-SUM(AW127:BC127)*T127/AD127/8),0)-BR127,0)</f>
        <v/>
      </c>
      <c r="BU127">
        <f>AO127</f>
        <v/>
      </c>
      <c r="BV127">
        <f>SUM(BQ127:BU127)</f>
        <v/>
      </c>
      <c r="BW127">
        <f>BP127-BV127</f>
        <v/>
      </c>
      <c r="BX127">
        <f>IFERROR(IF(RIGHT(INDEX(PIS!O$1:O$500,MATCH(D127,PIS!C$1:C$500)),5)="Gross",MIN(U127+V127,VLOOKUP("R700",TSC!B:C,2,0)*VLOOKUP("R101",TSC!B:C,2,0))*VLOOKUP("R701",TSC!B:C,2,0)%,0),0)</f>
        <v/>
      </c>
      <c r="BY127">
        <f>IFERROR(IF(RIGHT(INDEX(PIS!O$1:O$500,MATCH(D127,PIS!C$1:C$500)),5)="Gross",MIN(U127+V127,VLOOKUP("R700",TSC!B:C,2,0)*VLOOKUP("R101",TSC!B:C,2,0))*VLOOKUP("T704",TSC!B:C,2,0)%,0),0)</f>
        <v/>
      </c>
      <c r="BZ127">
        <f>IFERROR(IF(RIGHT(INDEX(PIS!O$1:O$500,MATCH(D127,PIS!C$1:C$500)),5)="Gross",MIN(U127+V127,VLOOKUP("R700",TSC!B:C,2,0)*VLOOKUP("1",TSC!F:G,2,0))*VLOOKUP("T705",TSC!B:C,2,0)%,0),0)</f>
        <v/>
      </c>
      <c r="CA127">
        <f>IFERROR(INDEX(ADJ!$A$1:$BZ$1000,MATCH(PAYROLL!D127,ADJ!A$1:A$500,0),MATCH(PAYROLL!CA$2,ADJ!$2:$2,0)),0)</f>
        <v/>
      </c>
      <c r="CB127">
        <f>IFERROR(INDEX(ADJ!$A$1:$BZ$1000,MATCH(PAYROLL!D127,ADJ!A$1:A$500,0),MATCH(PAYROLL!CB$2,ADJ!$2:$2,0)),0)</f>
        <v/>
      </c>
      <c r="CC127">
        <f>SUM(BX127:CB127)</f>
        <v/>
      </c>
      <c r="CD127">
        <f>IFERROR(INDEX(PIS!$A$1:$BZ$1000,MATCH(PAYROLL!D127,PIS!C$1:C$500,0),MATCH(PAYROLL!CD$1,PIS!$1:$1,0)),0)</f>
        <v/>
      </c>
      <c r="CE127">
        <f>IFERROR(IF(OR(INDEX(PIS!P$1:P$500,MATCH(D127,PIS!C$1:C$500,0))="LT2",INDEX(PIS!P$1:P$500,MATCH(D127,PIS!C$1:C$500,0))="P10"),0,SUM(CC127,CD127*VLOOKUP("R601",TSC!B:C,2,0),VLOOKUP("R602",TSC!B:C,2,0))),0)</f>
        <v/>
      </c>
      <c r="CF127">
        <f>MAX(BW127-CE127,0)</f>
        <v/>
      </c>
      <c r="CG127">
        <f>IFERROR(IF(OR(RIGHT(INDEX(PIS!P$1:P$500,MATCH(D127,PIS!C$1:C$500)),5)="P10",RIGHT(INDEX(PIS!P$1:P$500,MATCH(D127,PIS!C$1:C$500)),5)="CK"),0,IF(CF127&lt;=5000000,CF127*5%,IF(CF127&lt;=10000000,CF127*10%-250000,IF(CF127&lt;=18000000,CF127*15%-750000,IF(CF127&lt;=32000000,CF127*20%-1650000,IF(CF127&lt;=52000000,CF127*25%-3250000,IF(CF127&lt;=80000000,BH127*30%-5850000,CF127*35%-9850000))))))),0)</f>
        <v/>
      </c>
      <c r="CH127">
        <f>IFERROR(IF(OR(INDEX(PIS!P$1:P$500,MATCH(D127,PIS!C$1:C$500))="LT",INDEX(PIS!P$1:P$500,MATCH(D127,PIS!C$1:C$500))="CK"),0,IF(CF127&lt;2000000,0,CF127*10%)),0)</f>
        <v/>
      </c>
      <c r="CI127">
        <f>IFERROR(INDEX(ADJ!$A$1:$BZ$1000,MATCH(PAYROLL!D127,ADJ!A$1:A$500,0),MATCH(PAYROLL!CI$2,ADJ!$2:$2,0)),0)</f>
        <v/>
      </c>
      <c r="CJ127">
        <f>IFERROR(INDEX(ADJ!$A$1:$BZ$1000,MATCH(PAYROLL!D127,ADJ!A$1:A$500,0),MATCH(PAYROLL!CJ$2,ADJ!$2:$2,0)),0)</f>
        <v/>
      </c>
      <c r="CK127">
        <f>IFERROR(INDEX(ADJ!$A$1:$BZ$1000,MATCH(PAYROLL!D127,ADJ!A$1:A$500,0),MATCH(PAYROLL!CK$2,ADJ!$2:$2,0)),0)</f>
        <v/>
      </c>
      <c r="CL127">
        <f>SUM(CG127:CK127)</f>
        <v/>
      </c>
      <c r="CM127">
        <f>ROUND(SUM(CH127:CK127),0)</f>
        <v/>
      </c>
      <c r="CN127">
        <f>IFERROR(INDEX(CSDA!D$1:D$500,MATCH($CN$2,CSDA!C$1:C$500,0))*INDEX(PIS!V$1:V$500,MATCH(D127,PIS!C$1:C$500))+INDEX(ADJ!$A$1:$BZ$1000,MATCH(PAYROLL!D127,ADJ!A$1:A$500,0),MATCH(PAYROLL!CN$2,ADJ!$2:$2,0)),0)</f>
        <v/>
      </c>
      <c r="CO127">
        <f>IFERROR(INDEX(ADJ!$A$1:$BZ$1000,MATCH(PAYROLL!D127,ADJ!A$1:A$500,0),MATCH(PAYROLL!CO$2,ADJ!$2:$2,0)),0)</f>
        <v/>
      </c>
      <c r="CP127">
        <f>IFERROR(INDEX(ADJ!$A$1:$BZ$1000,MATCH(PAYROLL!D127,ADJ!A$1:A$500,0),MATCH(PAYROLL!CP$2,ADJ!$2:$2,0)),0)</f>
        <v/>
      </c>
      <c r="CQ127">
        <f>BP127-CL127-CI127-CM127-CN127-CO127-CP127-CC127</f>
        <v/>
      </c>
      <c r="CR127">
        <f>IFERROR(IF(RIGHT(INDEX(PIS!O$1:O$500,MATCH(D127,PIS!C$1:C$500,0)),5)="Gross",MIN(U127+V127,VLOOKUP("R700",TSC!B:C,2,0)*VLOOKUP("R101",TSC!B:C,2,0))*(VLOOKUP("T711",TSC!B:C,2,0)+VLOOKUP("T712",TSC!B:C,2,0))%,MIN(T127+V127,VLOOKUP("R700",TSC!B:C,2,0)*VLOOKUP("R101",TSC!B:C,2,0))*(VLOOKUP("T711",TSC!B:C,2,0)+VLOOKUP("T712",TSC!B:C,2,0)+VLOOKUP("R701",TSC!B:C,2,0))%),0)</f>
        <v/>
      </c>
      <c r="CS127">
        <f>IFERROR(IF(RIGHT(INDEX(PIS!O$1:O$500,MATCH(D127,PIS!C$1:C$500,0)),5)="Gross",MIN(U127+V127,VLOOKUP("R700",TSC!B:C,2,0)*VLOOKUP("R101",TSC!B:C,2,0))*(VLOOKUP("T714",TSC!B:C,2,0))%,MIN(T127+V127,VLOOKUP("R700",TSC!B:C,2,0)*VLOOKUP("R101",TSC!B:C,2,0))*(VLOOKUP("T704",TSC!B:C,2,0)+VLOOKUP("T714",TSC!B:C,2,0))%),0)</f>
        <v/>
      </c>
      <c r="CT127">
        <f>IFERROR(IF(RIGHT(INDEX(PIS!O$1:O$500,MATCH(D127,PIS!C$1:C$500,0)),5)="Gross",MIN(U127+V127,VLOOKUP("R700",TSC!B:C,2,0)*VLOOKUP("R101",TSC!B:C,2,0))*VLOOKUP("T705",TSC!B:C,2,0)%,MIN(T127+V127,VLOOKUP("R700",TSC!B:C,2,0)*VLOOKUP("R101",TSC!B:C,2,0))*VLOOKUP("T705",TSC!B:C,2,0)%),0)</f>
        <v/>
      </c>
      <c r="CU127">
        <f>IFERROR(IF(RIGHT(INDEX(PIS!O$1:O$500,MATCH(D127,PIS!C$1:C$500,0)),5)="Gross",MIN(U127+V127,VLOOKUP("R700",TSC!B:C,2,0)*VLOOKUP("R101",TSC!B:C,2,0))*(VLOOKUP("T713",TSC!B:C,2,0))%,MIN(T127+V127,VLOOKUP("R700",TSC!B:C,2,0)*VLOOKUP("R101",TSC!B:C,2,0))*(VLOOKUP("T713",TSC!B:C,2,0))%),0)</f>
        <v/>
      </c>
      <c r="CV127">
        <f>IFERROR(INDEX(ADJ!$A$1:$BZ$1000,MATCH(PAYROLL!D127,ADJ!A$1:A$500,0),MATCH(PAYROLL!CV$2,ADJ!$2:$2,0)),0)</f>
        <v/>
      </c>
      <c r="CW127">
        <f>IFERROR(INDEX(ADJ!$A$1:$BZ$1000,MATCH(PAYROLL!D127,ADJ!A$1:A$500,0),MATCH(PAYROLL!CW$2,ADJ!$2:$2,0)),0)</f>
        <v/>
      </c>
      <c r="CX127">
        <f>SUM(CR127:CW127)</f>
        <v/>
      </c>
      <c r="CY127">
        <f>ROUND(IF(CR127&gt;0,T127+V127*VLOOKUP("R202",TSC!$B$1:$C$500,2,0),0),0)</f>
        <v/>
      </c>
      <c r="CZ127">
        <f>IFERROR(INDEX(CSDA!D$1:D$500,MATCH($CZ$2,CSDA!C$1:C$500,0)),0)</f>
        <v/>
      </c>
      <c r="DA127">
        <f>ROUND(T127*0.7%,0)</f>
        <v/>
      </c>
      <c r="DB127">
        <f>ROUND(T127/12,0)</f>
        <v/>
      </c>
      <c r="DC127">
        <f ref="DC127" t="array">IFERROR(INDEX(CSDA!D$1:D$500,MATCH("Trích giữ"&amp;PAYROLL!DC$2,CSDA!A$1:A$500&amp;CSDA!C$1:C$500,0)),0)</f>
        <v/>
      </c>
      <c r="DD127">
        <f ref="DD127" t="array">IFERROR(INDEX(CSDA!D$1:D$500,MATCH("Trích giữ"&amp;PAYROLL!DD$2,CSDA!A$1:A$500&amp;CSDA!C$1:C$500,0)),0)</f>
        <v/>
      </c>
      <c r="DE127">
        <f ref="DE127" t="array">IFERROR(INDEX(CSDA!D$1:D$500,MATCH("Trích giữ"&amp;PAYROLL!DE$2,CSDA!A$1:A$500&amp;CSDA!C$1:C$500,0)),0)</f>
        <v/>
      </c>
      <c r="DF127">
        <f>IFERROR(INDEX(CSDA!D$1:D$500,MATCH(PAYROLL!DF$2,CSDA!C$1:C$500,0)),0)</f>
        <v/>
      </c>
      <c r="DG127">
        <f ref="DG127" t="array">IFERROR(INDEX(CSDA!D$1:D$500,MATCH("Trích giữ"&amp;PAYROLL!DG$2,CSDA!A$1:A$500&amp;CSDA!C$1:C$500,0)),0)</f>
        <v/>
      </c>
      <c r="DH127">
        <f>ROUND(T127/26,0)</f>
        <v/>
      </c>
      <c r="DI127">
        <f ref="DI127" t="array">IFERROR(INDEX(CSDA!D$1:D$500,MATCH("Trích giữ"&amp;PAYROLL!DI$2,CSDA!A$1:A$500&amp;CSDA!C$1:C$500,0)),0)</f>
        <v/>
      </c>
      <c r="DJ127">
        <f>IF(U127=0,T127*21.5%-BL127,0)</f>
        <v/>
      </c>
      <c r="DK127">
        <f ref="DK127" t="array">IFERROR(INDEX(CSDA!D$1:D$500,MATCH("Trích giữ"&amp;PAYROLL!DK$2,CSDA!A$1:A$500&amp;CSDA!C$1:C$500,0)),0)</f>
        <v/>
      </c>
      <c r="DL127">
        <f>IFERROR(INDEX(CSDA!D$1:D$500,MATCH(PAYROLL!DL$2,CSDA!C$1:C$500,0))/12,0)</f>
        <v/>
      </c>
      <c r="DM127">
        <f>SUM(DB127:DL127)</f>
        <v/>
      </c>
      <c r="DN127">
        <f>IFERROR(INDEX(ADJ!$A$1:$BZ$1000,MATCH(PAYROLL!D127,ADJ!A$1:A$500,0),MATCH(PAYROLL!DN$2,ADJ!$2:$2,0)),0)</f>
        <v/>
      </c>
      <c r="DO127">
        <f>IFERROR(SUM(BP127,DM127:DN127,CX127:DA127)-DT127,0)</f>
        <v/>
      </c>
      <c r="DP127">
        <f ref="DP127" t="array">SUM(BW127*IFERROR(INDEX(CSDA!D$1:D$500,MATCH(BW$2,CSDA!C$1:C$500,0)),0)%,CX127*IFERROR(INDEX(CSDA!D$1:D$500,MATCH(CX$2,CSDA!C$1:C$500,0)),0)%,DA127*IFERROR(INDEX(CSDA!D$1:D$500,MATCH(DA$2,CSDA!C$1:C$500,0)),0)%,DB127*IFERROR(INDEX(CSDA!D$1:D$500,MATCH(DB$2,CSDA!C$1:C$500,0)),0)%,DF127*IFERROR(INDEX(CSDA!D$1:D$500,MATCH("Phí dịch vụ"&amp;PAYROLL!DF$2,CSDA!A$1:A$500&amp;CSDA!C$1:C$500,0)),0)%,DC127*IFERROR(INDEX(CSDA!D$1:D$500,MATCH("Phí dịch vụ"&amp;PAYROLL!DC$2,CSDA!A$1:A$500&amp;CSDA!C$1:C$500,0)),0)%,DH127*IFERROR(INDEX(CSDA!D$1:D$500,MATCH("Phí dịch vụ"&amp;PAYROLL!DH$2,CSDA!A$1:A$500&amp;CSDA!C$1:C$500,0)),0)%,DJ127*IFERROR(INDEX(CSDA!D$1:D$500,MATCH("Phí dịch vụ"&amp;PAYROLL!DJ$2,CSDA!A$1:A$500&amp;CSDA!C$1:C$500,0)),0)%,BN127*IFERROR(INDEX(CSDA!D$1:D$500,MATCH(BN$2,CSDA!C$1:C$500,0)),0)%)-BN127*7%</f>
        <v/>
      </c>
      <c r="DQ127">
        <f>IFERROR(INDEX(ADJ!$A$1:$BZ$1000,MATCH(PAYROLL!D127,ADJ!A$1:A$500,0),MATCH(PAYROLL!DQ$2,ADJ!$2:$2,0)),0)</f>
        <v/>
      </c>
      <c r="DR127">
        <f>IFERROR(INDEX(ADJ!$A$1:$BZ$1000,MATCH(PAYROLL!D127,ADJ!A$1:A$500,0),MATCH(PAYROLL!DR$2,ADJ!$2:$2,0)),0)</f>
        <v/>
      </c>
      <c r="DS127">
        <f>SUM(DP127:DR127)</f>
        <v/>
      </c>
      <c r="DT127">
        <f>EK127</f>
        <v/>
      </c>
      <c r="DU127">
        <f>SUM(DO127:DR127)</f>
        <v/>
      </c>
      <c r="DV127">
        <f>ROUND(DU127*0.1,0)</f>
        <v/>
      </c>
      <c r="DW127">
        <f>DU127+DV127</f>
        <v/>
      </c>
      <c r="DZ127">
        <f>IFERROR(INDEX(ADJ!$A$1:$BZ$1000,MATCH(PAYROLL!$D127,ADJ!A$1:A$500,0),MATCH(PAYROLL!DZ$2,ADJ!$2:$2,0)),0)</f>
        <v/>
      </c>
      <c r="EA127">
        <f>IFERROR(INDEX(ADJ!$A$1:$BZ$1000,MATCH(PAYROLL!$D127,ADJ!A$1:A$500,0),MATCH(PAYROLL!EA$2,ADJ!$2:$2,0)),0)</f>
        <v/>
      </c>
      <c r="EB127">
        <f>IFERROR(INDEX(ADJ!$A$1:$BZ$1000,MATCH(PAYROLL!$D127,ADJ!A$1:A$500,0),MATCH(PAYROLL!EB$2,ADJ!$2:$2,0)),0)</f>
        <v/>
      </c>
      <c r="EC127">
        <f>IFERROR(INDEX(ADJ!$A$1:$BZ$1000,MATCH(PAYROLL!$D127,ADJ!A$1:A$500,0),MATCH(PAYROLL!EC$2,ADJ!$2:$2,0)),0)</f>
        <v/>
      </c>
      <c r="ED127">
        <f>IFERROR(INDEX(ADJ!$A$1:$BZ$1000,MATCH(PAYROLL!$D127,ADJ!A$1:A$500,0),MATCH(PAYROLL!ED$2,ADJ!$2:$2,0)),0)</f>
        <v/>
      </c>
      <c r="EE127">
        <f>IFERROR(INDEX(ADJ!$A$1:$BZ$1000,MATCH(PAYROLL!$D127,ADJ!A$1:A$500,0),MATCH(PAYROLL!EE$2,ADJ!$2:$2,0)),0)</f>
        <v/>
      </c>
      <c r="EF127">
        <f>IFERROR(INDEX(ADJ!$A$1:$BZ$1000,MATCH(PAYROLL!$D127,ADJ!A$1:A$500,0),MATCH(PAYROLL!EF$2,ADJ!$2:$2,0)),0)</f>
        <v/>
      </c>
      <c r="EG127">
        <f>IFERROR(INDEX(ADJ!$A$1:$BZ$1000,MATCH(PAYROLL!$D127,ADJ!A$1:A$500,0),MATCH(PAYROLL!EG$2,ADJ!$2:$2,0)),0)</f>
        <v/>
      </c>
      <c r="EH127">
        <f>IFERROR(INDEX(ADJ!$A$1:$BZ$1000,MATCH(PAYROLL!$D127,ADJ!A$1:A$500,0),MATCH(PAYROLL!EH$2,ADJ!$2:$2,0)),0)</f>
        <v/>
      </c>
      <c r="EI127">
        <f>IFERROR(INDEX(ADJ!$A$1:$BZ$1000,MATCH(PAYROLL!D127,ADJ!A$1:A$500,0),MATCH(PAYROLL!EI$2,ADJ!$2:$2,0)),0)</f>
        <v/>
      </c>
      <c r="EJ127">
        <f>IFERROR(INDEX(ADJ!$A$1:$BZ$1000,MATCH(PAYROLL!$D127,ADJ!A$1:A$500,0),MATCH(PAYROLL!EJ$2,ADJ!$2:$2,0)),0)</f>
        <v/>
      </c>
      <c r="EK127">
        <f>SUM(DZ127:EJ127)</f>
        <v/>
      </c>
    </row>
    <row r="128">
      <c r="A128" t="n">
        <v>126</v>
      </c>
      <c r="B128" t="inlineStr">
        <is>
          <t>Kha Văn Tuân</t>
        </is>
      </c>
      <c r="D128" t="inlineStr">
        <is>
          <t>160610-01</t>
        </is>
      </c>
      <c r="S128">
        <f>IFERROR(INDEX(PIS!$A$1:$BZ$1000,MATCH($D128,PIS!C$1:C$500,0),MATCH("Lương CB tháng trước",PIS!$1:$1,0)),0)</f>
        <v/>
      </c>
      <c r="T128">
        <f>IFERROR(INDEX(PIS!$A$1:$BZ$1000,MATCH($D128,PIS!C$1:C$500,0),MATCH("Lương CB hiện tại",PIS!$1:$1,0)),0)</f>
        <v/>
      </c>
      <c r="U128">
        <f>IFERROR(INDEX(PIS!$A$1:$BZ$1000,MATCH($D128,PIS!C$1:C$500,0),MATCH("Lương đóng BHBB",PIS!$1:$1,0)),0)</f>
        <v/>
      </c>
      <c r="V128">
        <f>IFERROR(INDEX(PIS!$A$1:$BZ$1000,MATCH($D128,PIS!C$1:C$500,0),MATCH(V$2,PIS!$2:$2,0)),0)</f>
        <v/>
      </c>
      <c r="W128">
        <f>IFERROR(INDEX(PIS!$A$1:$BZ$1000,MATCH($D128,PIS!C$1:C$500,0),MATCH(W$2,PIS!$2:$2,0)),0)</f>
        <v/>
      </c>
      <c r="X128">
        <f>IFERROR(INDEX(PIS!$A$1:$BZ$1000,MATCH($D128,PIS!C$1:C$500,0),MATCH(X$2,PIS!$2:$2,0)),0)</f>
        <v/>
      </c>
      <c r="Y128">
        <f>IFERROR(INDEX(PIS!$A$1:$BZ$1000,MATCH($D128,PIS!C$1:C$500,0),MATCH(Y$2,PIS!$2:$2,0)),0)</f>
        <v/>
      </c>
      <c r="Z128">
        <f>IFERROR(INDEX(PIS!$A$1:$BZ$1000,MATCH($D128,PIS!C$1:C$500,0),MATCH(Z$2,PIS!$2:$2,0)),0)</f>
        <v/>
      </c>
      <c r="AA128">
        <f>IFERROR(INDEX(PIS!$A$1:$BZ$1000,MATCH($D128,PIS!C$1:C$500,0),MATCH(AA$2,PIS!$2:$2,0)),0)</f>
        <v/>
      </c>
      <c r="AB128">
        <f>IFERROR(INDEX(PIS!$A$1:$BZ$1000,MATCH($D128,PIS!C$1:C$500,0),MATCH(AB$2,PIS!$2:$2,0)),0)</f>
        <v/>
      </c>
      <c r="AC128">
        <f>SUM(V128:AB128)</f>
        <v/>
      </c>
      <c r="AD128">
        <f>IFERROR(INDEX(TIMESHEET!$A$1:$AI$5000,MATCH($D128,TIMESHEET!A$1:A$500,0),MATCH("T100",TIMESHEET!$2:$2,0))-2,0)</f>
        <v/>
      </c>
      <c r="AE128">
        <f>IFERROR(INDEX(TIMESHEET!$A$1:$AI$5000,MATCH($D128,TIMESHEET!A$1:A$500,0),MATCH("T202",TIMESHEET!$2:$2,0)),0)</f>
        <v/>
      </c>
      <c r="AF128">
        <f>IFERROR(INDEX(TIMESHEET!$A$1:$AI$5000,MATCH($D128,TIMESHEET!A$1:A$500,0),MATCH("T302",TIMESHEET!$2:$2,0)),0)</f>
        <v/>
      </c>
      <c r="AG128">
        <f>IFERROR(INDEX(TIMESHEET!$A$1:$AI$5000,MATCH($D128,TIMESHEET!A$1:A$500,0),MATCH("T406",TIMESHEET!$2:$2,0)),0)</f>
        <v/>
      </c>
      <c r="AH128">
        <f>AE128+AG128</f>
        <v/>
      </c>
      <c r="AI128">
        <f>IFERROR(INDEX(TIMESHEET!$A$1:$AI$5000,MATCH($D128,TIMESHEET!A$1:A$500,0),MATCH("T701",TIMESHEET!$2:$2,0)),0)</f>
        <v/>
      </c>
      <c r="AJ128">
        <f>IFERROR(INDEX(TIMESHEET!$A$1:$AI$5000,MATCH($D128,TIMESHEET!B$1:B$500,0),MATCH("T320",TIMESHEET!$2:$2,0)),0)</f>
        <v/>
      </c>
      <c r="AK128">
        <f>IFERROR(IF(LEFT(INDEX(PIS!O$1:O$500,MATCH(D128,PIS!C$1:C$500)),1)="M",T128/AD128*SUM(AE128:AG128),T128*AD128),0)</f>
        <v/>
      </c>
      <c r="AL128">
        <f>IFERROR(INDEX(ADJ!$A$1:$BZ$1000,MATCH(PAYROLL!D128,ADJ!A$1:A$500,0),MATCH(PAYROLL!AL$2,ADJ!$2:$2,0)),0)</f>
        <v/>
      </c>
      <c r="AM128">
        <f>SUM(AK128:AL128)</f>
        <v/>
      </c>
      <c r="AN128">
        <f>IFERROR(ROUND(V128/$AD128*$AH128,0),0)</f>
        <v/>
      </c>
      <c r="AO128">
        <f>IFERROR(ROUND(W128/$AD128*$AH128,0),0)</f>
        <v/>
      </c>
      <c r="AP128">
        <f>IFERROR(ROUND(X128/$AD128*$AE128,0),0)</f>
        <v/>
      </c>
      <c r="AQ128">
        <f>IFERROR(ROUND(Y128/$AD128*$AH128,0),0)</f>
        <v/>
      </c>
      <c r="AR128">
        <f>IFERROR(ROUND(Z128/$AD128*$AH128,0),0)</f>
        <v/>
      </c>
      <c r="AS128">
        <f>IFERROR(ROUND(AA128/$AD128*$AH128,0),0)</f>
        <v/>
      </c>
      <c r="AT128">
        <f>IFERROR(IF((AE128+AF128+AG128)&gt;13,AB128,ROUND(AB128/AD128*AH128,0)),0)</f>
        <v/>
      </c>
      <c r="AU128">
        <f>IFERROR(INDEX(ADJ!$A$1:$BZ$1000,MATCH(PAYROLL!D128,ADJ!A$1:A$500,0),MATCH(PAYROLL!AU$2,ADJ!$2:$2,0)),0)</f>
        <v/>
      </c>
      <c r="AV128">
        <f>ROUND(SUM(AN128:AU128),0)</f>
        <v/>
      </c>
      <c r="AW128">
        <f>IFERROR(INDEX(TIMESHEET!$A$1:$AI$5000,MATCH(PAYROLL!D128,TIMESHEET!A$1:A$500,0),MATCH("T620",TIMESHEET!$2:$2,0)),0)</f>
        <v/>
      </c>
      <c r="AX128">
        <f>IFERROR(INDEX(TIMESHEET!$A$1:$AI$5000,MATCH(PAYROLL!D128,TIMESHEET!A$1:A$500,0),MATCH("T601",TIMESHEET!$2:$2,0)),0)</f>
        <v/>
      </c>
      <c r="AY128">
        <f>IFERROR(INDEX(TIMESHEET!$A$1:$AI$5000,MATCH(PAYROLL!D128,TIMESHEET!A$1:A$500,0),MATCH("T602",TIMESHEET!$2:$2,0)),0)</f>
        <v/>
      </c>
      <c r="AZ128">
        <f>IFERROR(INDEX(TIMESHEET!$A$1:$AI$5000,MATCH(PAYROLL!D128,TIMESHEET!A$1:A$500,0),MATCH("T603",TIMESHEET!$2:$2,0)),0)</f>
        <v/>
      </c>
      <c r="BA128">
        <f>IFERROR(INDEX(TIMESHEET!$A$1:$AI$5000,MATCH(PAYROLL!D128,TIMESHEET!A$1:A$500,0),MATCH("T611",TIMESHEET!$2:$2,0)),0)</f>
        <v/>
      </c>
      <c r="BB128">
        <f>IFERROR(INDEX(TIMESHEET!$A$1:$AI$5000,MATCH(PAYROLL!D128,TIMESHEET!A$1:A$500,0),MATCH("T612",TIMESHEET!$2:$2,0)),0)</f>
        <v/>
      </c>
      <c r="BC128">
        <f>IFERROR(INDEX(TIMESHEET!$A$1:$AI$5000,MATCH(PAYROLL!D128,TIMESHEET!A$1:A$500,0),MATCH("T613",TIMESHEET!$2:$2,0)),0)</f>
        <v/>
      </c>
      <c r="BD128">
        <f>IFERROR(INDEX(TIMESHEET!$A$1:$AI$5000,MATCH(PAYROLL!D128,TIMESHEET!A$1:A$500,0),MATCH("T500",TIMESHEET!$2:$2,0)),0)</f>
        <v/>
      </c>
      <c r="BE128">
        <f>IFERROR(IF(LEFT(INDEX(PIS!O$1:O$500,MATCH(D128,PIS!C$1:C$500)),1)="M",T128/AD128/8*(AW128+AX128*1.5+AY128*2+AZ128*3+BA128*2.1+BB128*2.7+BC128*3.9+BD128*0.3),T128/8*(AW128+AX128*1.5+AY128*2+AZ128*3+BA128*2.1+BB128*2.7+BC128*3.9+BD128*0.3)),0)</f>
        <v/>
      </c>
      <c r="BF128">
        <f>IFERROR(INDEX(ADJ!$A$1:$BZ$1000,MATCH(PAYROLL!$D128,ADJ!A$1:A$500,0),MATCH(PAYROLL!BF$2,ADJ!$2:$2,0)),0)</f>
        <v/>
      </c>
      <c r="BG128">
        <f>IFERROR(INDEX(ADJ!$A$1:$BZ$1000,MATCH(PAYROLL!D128,ADJ!A$1:A$500,0),MATCH(PAYROLL!BG$2,ADJ!$2:$2,0)),0)</f>
        <v/>
      </c>
      <c r="BH128">
        <f>IFERROR(INDEX(ADJ!$A$1:$BZ$1000,MATCH(PAYROLL!D128,ADJ!A$1:A$500,0),MATCH(PAYROLL!BH$2,ADJ!$2:$2,0)),0)</f>
        <v/>
      </c>
      <c r="BI128">
        <f>IFERROR(INDEX(ADJ!$A$1:$BZ$1000,MATCH(PAYROLL!D128,ADJ!A$1:A$500,0),MATCH(PAYROLL!BI$2,ADJ!$2:$2,0)),0)</f>
        <v/>
      </c>
      <c r="BJ128">
        <f>IFERROR(INDEX(ADJ!$A$1:$BZ$1000,MATCH(PAYROLL!D128,ADJ!A$1:A$500,0),MATCH(PAYROLL!BJ$2,ADJ!$2:$2,0)),0)</f>
        <v/>
      </c>
      <c r="BK128">
        <f>SUM(BF128:BJ128)</f>
        <v/>
      </c>
      <c r="BL128">
        <f>IFERROR(INDEX(ADJ!$A$1:$BZ$1000,MATCH(PAYROLL!D128,ADJ!A$1:A$500,0),MATCH(PAYROLL!BL$2,ADJ!$2:$2,0)),0)</f>
        <v/>
      </c>
      <c r="BM128">
        <f>IFERROR(INDEX(ADJ!$A$1:$BZ$1000,MATCH(PAYROLL!D128,ADJ!A$1:A$500,0),MATCH(PAYROLL!BM$2,ADJ!$2:$2,0)),0)</f>
        <v/>
      </c>
      <c r="BN128">
        <f>IFERROR(INDEX(ADJ!$A$1:$BZ$1000,MATCH(PAYROLL!D128,ADJ!A$1:A$500,0),MATCH(PAYROLL!BN$2,ADJ!$2:$2,0)),0)</f>
        <v/>
      </c>
      <c r="BO128">
        <f>IFERROR(INDEX(ADJ!$A$1:$BZ$1000,MATCH(PAYROLL!D128,ADJ!A$1:A$500,0),MATCH(PAYROLL!BO$2,ADJ!$2:$2,0)),0)</f>
        <v/>
      </c>
      <c r="BP128">
        <f>SUM(AM128,AV128,BE128,BK128,BL128:BO128)</f>
        <v/>
      </c>
      <c r="BQ128">
        <f>BO128</f>
        <v/>
      </c>
      <c r="BR128">
        <f>IFERROR(ROUND(IF(LEFT(INDEX(PIS!O$1:O$500,MATCH(D128,PIS!C$1:C$500)),1)="D",T128/8*(BD128*0.3),IF(LEFT(INDEX(PIS!O$1:O$500,MATCH(D128,PIS!C$1:C$500)),1)="H",T128*($BD128*0.3),T128/$AD128/8*($BD128*0.3))),0),0)</f>
        <v/>
      </c>
      <c r="BS128">
        <f>IF(AP128&lt;1,0,MIN(AP128,730000))</f>
        <v/>
      </c>
      <c r="BT128">
        <f>IFERROR(ROUND((BE128-SUM(AW128:BC128)*T128/AD128/8),0)-BR128,0)</f>
        <v/>
      </c>
      <c r="BU128">
        <f>AO128</f>
        <v/>
      </c>
      <c r="BV128">
        <f>SUM(BQ128:BU128)</f>
        <v/>
      </c>
      <c r="BW128">
        <f>BP128-BV128</f>
        <v/>
      </c>
      <c r="BX128">
        <f>IFERROR(IF(RIGHT(INDEX(PIS!O$1:O$500,MATCH(D128,PIS!C$1:C$500)),5)="Gross",MIN(U128+V128,VLOOKUP("R700",TSC!B:C,2,0)*VLOOKUP("R101",TSC!B:C,2,0))*VLOOKUP("R701",TSC!B:C,2,0)%,0),0)</f>
        <v/>
      </c>
      <c r="BY128">
        <f>IFERROR(IF(RIGHT(INDEX(PIS!O$1:O$500,MATCH(D128,PIS!C$1:C$500)),5)="Gross",MIN(U128+V128,VLOOKUP("R700",TSC!B:C,2,0)*VLOOKUP("R101",TSC!B:C,2,0))*VLOOKUP("T704",TSC!B:C,2,0)%,0),0)</f>
        <v/>
      </c>
      <c r="BZ128">
        <f>IFERROR(IF(RIGHT(INDEX(PIS!O$1:O$500,MATCH(D128,PIS!C$1:C$500)),5)="Gross",MIN(U128+V128,VLOOKUP("R700",TSC!B:C,2,0)*VLOOKUP("1",TSC!F:G,2,0))*VLOOKUP("T705",TSC!B:C,2,0)%,0),0)</f>
        <v/>
      </c>
      <c r="CA128">
        <f>IFERROR(INDEX(ADJ!$A$1:$BZ$1000,MATCH(PAYROLL!D128,ADJ!A$1:A$500,0),MATCH(PAYROLL!CA$2,ADJ!$2:$2,0)),0)</f>
        <v/>
      </c>
      <c r="CB128">
        <f>IFERROR(INDEX(ADJ!$A$1:$BZ$1000,MATCH(PAYROLL!D128,ADJ!A$1:A$500,0),MATCH(PAYROLL!CB$2,ADJ!$2:$2,0)),0)</f>
        <v/>
      </c>
      <c r="CC128">
        <f>SUM(BX128:CB128)</f>
        <v/>
      </c>
      <c r="CD128">
        <f>IFERROR(INDEX(PIS!$A$1:$BZ$1000,MATCH(PAYROLL!D128,PIS!C$1:C$500,0),MATCH(PAYROLL!CD$1,PIS!$1:$1,0)),0)</f>
        <v/>
      </c>
      <c r="CE128">
        <f>IFERROR(IF(OR(INDEX(PIS!P$1:P$500,MATCH(D128,PIS!C$1:C$500,0))="LT2",INDEX(PIS!P$1:P$500,MATCH(D128,PIS!C$1:C$500,0))="P10"),0,SUM(CC128,CD128*VLOOKUP("R601",TSC!B:C,2,0),VLOOKUP("R602",TSC!B:C,2,0))),0)</f>
        <v/>
      </c>
      <c r="CF128">
        <f>MAX(BW128-CE128,0)</f>
        <v/>
      </c>
      <c r="CG128">
        <f>IFERROR(IF(OR(RIGHT(INDEX(PIS!P$1:P$500,MATCH(D128,PIS!C$1:C$500)),5)="P10",RIGHT(INDEX(PIS!P$1:P$500,MATCH(D128,PIS!C$1:C$500)),5)="CK"),0,IF(CF128&lt;=5000000,CF128*5%,IF(CF128&lt;=10000000,CF128*10%-250000,IF(CF128&lt;=18000000,CF128*15%-750000,IF(CF128&lt;=32000000,CF128*20%-1650000,IF(CF128&lt;=52000000,CF128*25%-3250000,IF(CF128&lt;=80000000,BH128*30%-5850000,CF128*35%-9850000))))))),0)</f>
        <v/>
      </c>
      <c r="CH128">
        <f>IFERROR(IF(OR(INDEX(PIS!P$1:P$500,MATCH(D128,PIS!C$1:C$500))="LT",INDEX(PIS!P$1:P$500,MATCH(D128,PIS!C$1:C$500))="CK"),0,IF(CF128&lt;2000000,0,CF128*10%)),0)</f>
        <v/>
      </c>
      <c r="CI128">
        <f>IFERROR(INDEX(ADJ!$A$1:$BZ$1000,MATCH(PAYROLL!D128,ADJ!A$1:A$500,0),MATCH(PAYROLL!CI$2,ADJ!$2:$2,0)),0)</f>
        <v/>
      </c>
      <c r="CJ128">
        <f>IFERROR(INDEX(ADJ!$A$1:$BZ$1000,MATCH(PAYROLL!D128,ADJ!A$1:A$500,0),MATCH(PAYROLL!CJ$2,ADJ!$2:$2,0)),0)</f>
        <v/>
      </c>
      <c r="CK128">
        <f>IFERROR(INDEX(ADJ!$A$1:$BZ$1000,MATCH(PAYROLL!D128,ADJ!A$1:A$500,0),MATCH(PAYROLL!CK$2,ADJ!$2:$2,0)),0)</f>
        <v/>
      </c>
      <c r="CL128">
        <f>SUM(CG128:CK128)</f>
        <v/>
      </c>
      <c r="CM128">
        <f>ROUND(SUM(CH128:CK128),0)</f>
        <v/>
      </c>
      <c r="CN128">
        <f>IFERROR(INDEX(CSDA!D$1:D$500,MATCH($CN$2,CSDA!C$1:C$500,0))*INDEX(PIS!V$1:V$500,MATCH(D128,PIS!C$1:C$500))+INDEX(ADJ!$A$1:$BZ$1000,MATCH(PAYROLL!D128,ADJ!A$1:A$500,0),MATCH(PAYROLL!CN$2,ADJ!$2:$2,0)),0)</f>
        <v/>
      </c>
      <c r="CO128">
        <f>IFERROR(INDEX(ADJ!$A$1:$BZ$1000,MATCH(PAYROLL!D128,ADJ!A$1:A$500,0),MATCH(PAYROLL!CO$2,ADJ!$2:$2,0)),0)</f>
        <v/>
      </c>
      <c r="CP128">
        <f>IFERROR(INDEX(ADJ!$A$1:$BZ$1000,MATCH(PAYROLL!D128,ADJ!A$1:A$500,0),MATCH(PAYROLL!CP$2,ADJ!$2:$2,0)),0)</f>
        <v/>
      </c>
      <c r="CQ128">
        <f>BP128-CL128-CI128-CM128-CN128-CO128-CP128-CC128</f>
        <v/>
      </c>
      <c r="CR128">
        <f>IFERROR(IF(RIGHT(INDEX(PIS!O$1:O$500,MATCH(D128,PIS!C$1:C$500,0)),5)="Gross",MIN(U128+V128,VLOOKUP("R700",TSC!B:C,2,0)*VLOOKUP("R101",TSC!B:C,2,0))*(VLOOKUP("T711",TSC!B:C,2,0)+VLOOKUP("T712",TSC!B:C,2,0))%,MIN(T128+V128,VLOOKUP("R700",TSC!B:C,2,0)*VLOOKUP("R101",TSC!B:C,2,0))*(VLOOKUP("T711",TSC!B:C,2,0)+VLOOKUP("T712",TSC!B:C,2,0)+VLOOKUP("R701",TSC!B:C,2,0))%),0)</f>
        <v/>
      </c>
      <c r="CS128">
        <f>IFERROR(IF(RIGHT(INDEX(PIS!O$1:O$500,MATCH(D128,PIS!C$1:C$500,0)),5)="Gross",MIN(U128+V128,VLOOKUP("R700",TSC!B:C,2,0)*VLOOKUP("R101",TSC!B:C,2,0))*(VLOOKUP("T714",TSC!B:C,2,0))%,MIN(T128+V128,VLOOKUP("R700",TSC!B:C,2,0)*VLOOKUP("R101",TSC!B:C,2,0))*(VLOOKUP("T704",TSC!B:C,2,0)+VLOOKUP("T714",TSC!B:C,2,0))%),0)</f>
        <v/>
      </c>
      <c r="CT128">
        <f>IFERROR(IF(RIGHT(INDEX(PIS!O$1:O$500,MATCH(D128,PIS!C$1:C$500,0)),5)="Gross",MIN(U128+V128,VLOOKUP("R700",TSC!B:C,2,0)*VLOOKUP("R101",TSC!B:C,2,0))*VLOOKUP("T705",TSC!B:C,2,0)%,MIN(T128+V128,VLOOKUP("R700",TSC!B:C,2,0)*VLOOKUP("R101",TSC!B:C,2,0))*VLOOKUP("T705",TSC!B:C,2,0)%),0)</f>
        <v/>
      </c>
      <c r="CU128">
        <f>IFERROR(IF(RIGHT(INDEX(PIS!O$1:O$500,MATCH(D128,PIS!C$1:C$500,0)),5)="Gross",MIN(U128+V128,VLOOKUP("R700",TSC!B:C,2,0)*VLOOKUP("R101",TSC!B:C,2,0))*(VLOOKUP("T713",TSC!B:C,2,0))%,MIN(T128+V128,VLOOKUP("R700",TSC!B:C,2,0)*VLOOKUP("R101",TSC!B:C,2,0))*(VLOOKUP("T713",TSC!B:C,2,0))%),0)</f>
        <v/>
      </c>
      <c r="CV128">
        <f>IFERROR(INDEX(ADJ!$A$1:$BZ$1000,MATCH(PAYROLL!D128,ADJ!A$1:A$500,0),MATCH(PAYROLL!CV$2,ADJ!$2:$2,0)),0)</f>
        <v/>
      </c>
      <c r="CW128">
        <f>IFERROR(INDEX(ADJ!$A$1:$BZ$1000,MATCH(PAYROLL!D128,ADJ!A$1:A$500,0),MATCH(PAYROLL!CW$2,ADJ!$2:$2,0)),0)</f>
        <v/>
      </c>
      <c r="CX128">
        <f>SUM(CR128:CW128)</f>
        <v/>
      </c>
      <c r="CY128">
        <f>ROUND(IF(CR128&gt;0,T128+V128*VLOOKUP("R202",TSC!$B$1:$C$500,2,0),0),0)</f>
        <v/>
      </c>
      <c r="CZ128">
        <f>IFERROR(INDEX(CSDA!D$1:D$500,MATCH($CZ$2,CSDA!C$1:C$500,0)),0)</f>
        <v/>
      </c>
      <c r="DA128">
        <f>ROUND(T128*0.7%,0)</f>
        <v/>
      </c>
      <c r="DB128">
        <f>ROUND(T128/12,0)</f>
        <v/>
      </c>
      <c r="DC128">
        <f ref="DC128" t="array">IFERROR(INDEX(CSDA!D$1:D$500,MATCH("Trích giữ"&amp;PAYROLL!DC$2,CSDA!A$1:A$500&amp;CSDA!C$1:C$500,0)),0)</f>
        <v/>
      </c>
      <c r="DD128">
        <f ref="DD128" t="array">IFERROR(INDEX(CSDA!D$1:D$500,MATCH("Trích giữ"&amp;PAYROLL!DD$2,CSDA!A$1:A$500&amp;CSDA!C$1:C$500,0)),0)</f>
        <v/>
      </c>
      <c r="DE128">
        <f ref="DE128" t="array">IFERROR(INDEX(CSDA!D$1:D$500,MATCH("Trích giữ"&amp;PAYROLL!DE$2,CSDA!A$1:A$500&amp;CSDA!C$1:C$500,0)),0)</f>
        <v/>
      </c>
      <c r="DF128">
        <f>IFERROR(INDEX(CSDA!D$1:D$500,MATCH(PAYROLL!DF$2,CSDA!C$1:C$500,0)),0)</f>
        <v/>
      </c>
      <c r="DG128">
        <f ref="DG128" t="array">IFERROR(INDEX(CSDA!D$1:D$500,MATCH("Trích giữ"&amp;PAYROLL!DG$2,CSDA!A$1:A$500&amp;CSDA!C$1:C$500,0)),0)</f>
        <v/>
      </c>
      <c r="DH128">
        <f>ROUND(T128/26,0)</f>
        <v/>
      </c>
      <c r="DI128">
        <f ref="DI128" t="array">IFERROR(INDEX(CSDA!D$1:D$500,MATCH("Trích giữ"&amp;PAYROLL!DI$2,CSDA!A$1:A$500&amp;CSDA!C$1:C$500,0)),0)</f>
        <v/>
      </c>
      <c r="DJ128">
        <f>IF(U128=0,T128*21.5%-BL128,0)</f>
        <v/>
      </c>
      <c r="DK128">
        <f ref="DK128" t="array">IFERROR(INDEX(CSDA!D$1:D$500,MATCH("Trích giữ"&amp;PAYROLL!DK$2,CSDA!A$1:A$500&amp;CSDA!C$1:C$500,0)),0)</f>
        <v/>
      </c>
      <c r="DL128">
        <f>IFERROR(INDEX(CSDA!D$1:D$500,MATCH(PAYROLL!DL$2,CSDA!C$1:C$500,0))/12,0)</f>
        <v/>
      </c>
      <c r="DM128">
        <f>SUM(DB128:DL128)</f>
        <v/>
      </c>
      <c r="DN128">
        <f>IFERROR(INDEX(ADJ!$A$1:$BZ$1000,MATCH(PAYROLL!D128,ADJ!A$1:A$500,0),MATCH(PAYROLL!DN$2,ADJ!$2:$2,0)),0)</f>
        <v/>
      </c>
      <c r="DO128">
        <f>IFERROR(SUM(BP128,DM128:DN128,CX128:DA128)-DT128,0)</f>
        <v/>
      </c>
      <c r="DP128">
        <f ref="DP128" t="array">SUM(BW128*IFERROR(INDEX(CSDA!D$1:D$500,MATCH(BW$2,CSDA!C$1:C$500,0)),0)%,CX128*IFERROR(INDEX(CSDA!D$1:D$500,MATCH(CX$2,CSDA!C$1:C$500,0)),0)%,DA128*IFERROR(INDEX(CSDA!D$1:D$500,MATCH(DA$2,CSDA!C$1:C$500,0)),0)%,DB128*IFERROR(INDEX(CSDA!D$1:D$500,MATCH(DB$2,CSDA!C$1:C$500,0)),0)%,DF128*IFERROR(INDEX(CSDA!D$1:D$500,MATCH("Phí dịch vụ"&amp;PAYROLL!DF$2,CSDA!A$1:A$500&amp;CSDA!C$1:C$500,0)),0)%,DC128*IFERROR(INDEX(CSDA!D$1:D$500,MATCH("Phí dịch vụ"&amp;PAYROLL!DC$2,CSDA!A$1:A$500&amp;CSDA!C$1:C$500,0)),0)%,DH128*IFERROR(INDEX(CSDA!D$1:D$500,MATCH("Phí dịch vụ"&amp;PAYROLL!DH$2,CSDA!A$1:A$500&amp;CSDA!C$1:C$500,0)),0)%,DJ128*IFERROR(INDEX(CSDA!D$1:D$500,MATCH("Phí dịch vụ"&amp;PAYROLL!DJ$2,CSDA!A$1:A$500&amp;CSDA!C$1:C$500,0)),0)%,BN128*IFERROR(INDEX(CSDA!D$1:D$500,MATCH(BN$2,CSDA!C$1:C$500,0)),0)%)-BN128*7%</f>
        <v/>
      </c>
      <c r="DQ128">
        <f>IFERROR(INDEX(ADJ!$A$1:$BZ$1000,MATCH(PAYROLL!D128,ADJ!A$1:A$500,0),MATCH(PAYROLL!DQ$2,ADJ!$2:$2,0)),0)</f>
        <v/>
      </c>
      <c r="DR128">
        <f>IFERROR(INDEX(ADJ!$A$1:$BZ$1000,MATCH(PAYROLL!D128,ADJ!A$1:A$500,0),MATCH(PAYROLL!DR$2,ADJ!$2:$2,0)),0)</f>
        <v/>
      </c>
      <c r="DS128">
        <f>SUM(DP128:DR128)</f>
        <v/>
      </c>
      <c r="DT128">
        <f>EK128</f>
        <v/>
      </c>
      <c r="DU128">
        <f>SUM(DO128:DR128)</f>
        <v/>
      </c>
      <c r="DV128">
        <f>ROUND(DU128*0.1,0)</f>
        <v/>
      </c>
      <c r="DW128">
        <f>DU128+DV128</f>
        <v/>
      </c>
      <c r="DZ128">
        <f>IFERROR(INDEX(ADJ!$A$1:$BZ$1000,MATCH(PAYROLL!$D128,ADJ!A$1:A$500,0),MATCH(PAYROLL!DZ$2,ADJ!$2:$2,0)),0)</f>
        <v/>
      </c>
      <c r="EA128">
        <f>IFERROR(INDEX(ADJ!$A$1:$BZ$1000,MATCH(PAYROLL!$D128,ADJ!A$1:A$500,0),MATCH(PAYROLL!EA$2,ADJ!$2:$2,0)),0)</f>
        <v/>
      </c>
      <c r="EB128">
        <f>IFERROR(INDEX(ADJ!$A$1:$BZ$1000,MATCH(PAYROLL!$D128,ADJ!A$1:A$500,0),MATCH(PAYROLL!EB$2,ADJ!$2:$2,0)),0)</f>
        <v/>
      </c>
      <c r="EC128">
        <f>IFERROR(INDEX(ADJ!$A$1:$BZ$1000,MATCH(PAYROLL!$D128,ADJ!A$1:A$500,0),MATCH(PAYROLL!EC$2,ADJ!$2:$2,0)),0)</f>
        <v/>
      </c>
      <c r="ED128">
        <f>IFERROR(INDEX(ADJ!$A$1:$BZ$1000,MATCH(PAYROLL!$D128,ADJ!A$1:A$500,0),MATCH(PAYROLL!ED$2,ADJ!$2:$2,0)),0)</f>
        <v/>
      </c>
      <c r="EE128">
        <f>IFERROR(INDEX(ADJ!$A$1:$BZ$1000,MATCH(PAYROLL!$D128,ADJ!A$1:A$500,0),MATCH(PAYROLL!EE$2,ADJ!$2:$2,0)),0)</f>
        <v/>
      </c>
      <c r="EF128">
        <f>IFERROR(INDEX(ADJ!$A$1:$BZ$1000,MATCH(PAYROLL!$D128,ADJ!A$1:A$500,0),MATCH(PAYROLL!EF$2,ADJ!$2:$2,0)),0)</f>
        <v/>
      </c>
      <c r="EG128">
        <f>IFERROR(INDEX(ADJ!$A$1:$BZ$1000,MATCH(PAYROLL!$D128,ADJ!A$1:A$500,0),MATCH(PAYROLL!EG$2,ADJ!$2:$2,0)),0)</f>
        <v/>
      </c>
      <c r="EH128">
        <f>IFERROR(INDEX(ADJ!$A$1:$BZ$1000,MATCH(PAYROLL!$D128,ADJ!A$1:A$500,0),MATCH(PAYROLL!EH$2,ADJ!$2:$2,0)),0)</f>
        <v/>
      </c>
      <c r="EI128">
        <f>IFERROR(INDEX(ADJ!$A$1:$BZ$1000,MATCH(PAYROLL!D128,ADJ!A$1:A$500,0),MATCH(PAYROLL!EI$2,ADJ!$2:$2,0)),0)</f>
        <v/>
      </c>
      <c r="EJ128">
        <f>IFERROR(INDEX(ADJ!$A$1:$BZ$1000,MATCH(PAYROLL!$D128,ADJ!A$1:A$500,0),MATCH(PAYROLL!EJ$2,ADJ!$2:$2,0)),0)</f>
        <v/>
      </c>
      <c r="EK128">
        <f>SUM(DZ128:EJ128)</f>
        <v/>
      </c>
    </row>
    <row r="129">
      <c r="A129" t="n">
        <v>127</v>
      </c>
      <c r="B129" t="inlineStr">
        <is>
          <t>Lý Quang Minh</t>
        </is>
      </c>
      <c r="D129" t="inlineStr">
        <is>
          <t>144605-03</t>
        </is>
      </c>
      <c r="S129">
        <f>IFERROR(INDEX(PIS!$A$1:$BZ$1000,MATCH($D129,PIS!C$1:C$500,0),MATCH("Lương CB tháng trước",PIS!$1:$1,0)),0)</f>
        <v/>
      </c>
      <c r="T129">
        <f>IFERROR(INDEX(PIS!$A$1:$BZ$1000,MATCH($D129,PIS!C$1:C$500,0),MATCH("Lương CB hiện tại",PIS!$1:$1,0)),0)</f>
        <v/>
      </c>
      <c r="U129">
        <f>IFERROR(INDEX(PIS!$A$1:$BZ$1000,MATCH($D129,PIS!C$1:C$500,0),MATCH("Lương đóng BHBB",PIS!$1:$1,0)),0)</f>
        <v/>
      </c>
      <c r="V129">
        <f>IFERROR(INDEX(PIS!$A$1:$BZ$1000,MATCH($D129,PIS!C$1:C$500,0),MATCH(V$2,PIS!$2:$2,0)),0)</f>
        <v/>
      </c>
      <c r="W129">
        <f>IFERROR(INDEX(PIS!$A$1:$BZ$1000,MATCH($D129,PIS!C$1:C$500,0),MATCH(W$2,PIS!$2:$2,0)),0)</f>
        <v/>
      </c>
      <c r="X129">
        <f>IFERROR(INDEX(PIS!$A$1:$BZ$1000,MATCH($D129,PIS!C$1:C$500,0),MATCH(X$2,PIS!$2:$2,0)),0)</f>
        <v/>
      </c>
      <c r="Y129">
        <f>IFERROR(INDEX(PIS!$A$1:$BZ$1000,MATCH($D129,PIS!C$1:C$500,0),MATCH(Y$2,PIS!$2:$2,0)),0)</f>
        <v/>
      </c>
      <c r="Z129">
        <f>IFERROR(INDEX(PIS!$A$1:$BZ$1000,MATCH($D129,PIS!C$1:C$500,0),MATCH(Z$2,PIS!$2:$2,0)),0)</f>
        <v/>
      </c>
      <c r="AA129">
        <f>IFERROR(INDEX(PIS!$A$1:$BZ$1000,MATCH($D129,PIS!C$1:C$500,0),MATCH(AA$2,PIS!$2:$2,0)),0)</f>
        <v/>
      </c>
      <c r="AB129">
        <f>IFERROR(INDEX(PIS!$A$1:$BZ$1000,MATCH($D129,PIS!C$1:C$500,0),MATCH(AB$2,PIS!$2:$2,0)),0)</f>
        <v/>
      </c>
      <c r="AC129">
        <f>SUM(V129:AB129)</f>
        <v/>
      </c>
      <c r="AD129">
        <f>IFERROR(INDEX(TIMESHEET!$A$1:$AI$5000,MATCH($D129,TIMESHEET!A$1:A$500,0),MATCH("T100",TIMESHEET!$2:$2,0))-2,0)</f>
        <v/>
      </c>
      <c r="AE129">
        <f>IFERROR(INDEX(TIMESHEET!$A$1:$AI$5000,MATCH($D129,TIMESHEET!A$1:A$500,0),MATCH("T202",TIMESHEET!$2:$2,0)),0)</f>
        <v/>
      </c>
      <c r="AF129">
        <f>IFERROR(INDEX(TIMESHEET!$A$1:$AI$5000,MATCH($D129,TIMESHEET!A$1:A$500,0),MATCH("T302",TIMESHEET!$2:$2,0)),0)</f>
        <v/>
      </c>
      <c r="AG129">
        <f>IFERROR(INDEX(TIMESHEET!$A$1:$AI$5000,MATCH($D129,TIMESHEET!A$1:A$500,0),MATCH("T406",TIMESHEET!$2:$2,0)),0)</f>
        <v/>
      </c>
      <c r="AH129">
        <f>AE129+AG129</f>
        <v/>
      </c>
      <c r="AI129">
        <f>IFERROR(INDEX(TIMESHEET!$A$1:$AI$5000,MATCH($D129,TIMESHEET!A$1:A$500,0),MATCH("T701",TIMESHEET!$2:$2,0)),0)</f>
        <v/>
      </c>
      <c r="AJ129">
        <f>IFERROR(INDEX(TIMESHEET!$A$1:$AI$5000,MATCH($D129,TIMESHEET!B$1:B$500,0),MATCH("T320",TIMESHEET!$2:$2,0)),0)</f>
        <v/>
      </c>
      <c r="AK129">
        <f>IFERROR(IF(LEFT(INDEX(PIS!O$1:O$500,MATCH(D129,PIS!C$1:C$500)),1)="M",T129/AD129*SUM(AE129:AG129),T129*AD129),0)</f>
        <v/>
      </c>
      <c r="AL129">
        <f>IFERROR(INDEX(ADJ!$A$1:$BZ$1000,MATCH(PAYROLL!D129,ADJ!A$1:A$500,0),MATCH(PAYROLL!AL$2,ADJ!$2:$2,0)),0)</f>
        <v/>
      </c>
      <c r="AM129">
        <f>SUM(AK129:AL129)</f>
        <v/>
      </c>
      <c r="AN129">
        <f>IFERROR(ROUND(V129/$AD129*$AH129,0),0)</f>
        <v/>
      </c>
      <c r="AO129">
        <f>IFERROR(ROUND(W129/$AD129*$AH129,0),0)</f>
        <v/>
      </c>
      <c r="AP129">
        <f>IFERROR(ROUND(X129/$AD129*$AE129,0),0)</f>
        <v/>
      </c>
      <c r="AQ129">
        <f>IFERROR(ROUND(Y129/$AD129*$AH129,0),0)</f>
        <v/>
      </c>
      <c r="AR129">
        <f>IFERROR(ROUND(Z129/$AD129*$AH129,0),0)</f>
        <v/>
      </c>
      <c r="AS129">
        <f>IFERROR(ROUND(AA129/$AD129*$AH129,0),0)</f>
        <v/>
      </c>
      <c r="AT129">
        <f>IFERROR(IF((AE129+AF129+AG129)&gt;13,AB129,ROUND(AB129/AD129*AH129,0)),0)</f>
        <v/>
      </c>
      <c r="AU129">
        <f>IFERROR(INDEX(ADJ!$A$1:$BZ$1000,MATCH(PAYROLL!D129,ADJ!A$1:A$500,0),MATCH(PAYROLL!AU$2,ADJ!$2:$2,0)),0)</f>
        <v/>
      </c>
      <c r="AV129">
        <f>ROUND(SUM(AN129:AU129),0)</f>
        <v/>
      </c>
      <c r="AW129">
        <f>IFERROR(INDEX(TIMESHEET!$A$1:$AI$5000,MATCH(PAYROLL!D129,TIMESHEET!A$1:A$500,0),MATCH("T620",TIMESHEET!$2:$2,0)),0)</f>
        <v/>
      </c>
      <c r="AX129">
        <f>IFERROR(INDEX(TIMESHEET!$A$1:$AI$5000,MATCH(PAYROLL!D129,TIMESHEET!A$1:A$500,0),MATCH("T601",TIMESHEET!$2:$2,0)),0)</f>
        <v/>
      </c>
      <c r="AY129">
        <f>IFERROR(INDEX(TIMESHEET!$A$1:$AI$5000,MATCH(PAYROLL!D129,TIMESHEET!A$1:A$500,0),MATCH("T602",TIMESHEET!$2:$2,0)),0)</f>
        <v/>
      </c>
      <c r="AZ129">
        <f>IFERROR(INDEX(TIMESHEET!$A$1:$AI$5000,MATCH(PAYROLL!D129,TIMESHEET!A$1:A$500,0),MATCH("T603",TIMESHEET!$2:$2,0)),0)</f>
        <v/>
      </c>
      <c r="BA129">
        <f>IFERROR(INDEX(TIMESHEET!$A$1:$AI$5000,MATCH(PAYROLL!D129,TIMESHEET!A$1:A$500,0),MATCH("T611",TIMESHEET!$2:$2,0)),0)</f>
        <v/>
      </c>
      <c r="BB129">
        <f>IFERROR(INDEX(TIMESHEET!$A$1:$AI$5000,MATCH(PAYROLL!D129,TIMESHEET!A$1:A$500,0),MATCH("T612",TIMESHEET!$2:$2,0)),0)</f>
        <v/>
      </c>
      <c r="BC129">
        <f>IFERROR(INDEX(TIMESHEET!$A$1:$AI$5000,MATCH(PAYROLL!D129,TIMESHEET!A$1:A$500,0),MATCH("T613",TIMESHEET!$2:$2,0)),0)</f>
        <v/>
      </c>
      <c r="BD129">
        <f>IFERROR(INDEX(TIMESHEET!$A$1:$AI$5000,MATCH(PAYROLL!D129,TIMESHEET!A$1:A$500,0),MATCH("T500",TIMESHEET!$2:$2,0)),0)</f>
        <v/>
      </c>
      <c r="BE129">
        <f>IFERROR(IF(LEFT(INDEX(PIS!O$1:O$500,MATCH(D129,PIS!C$1:C$500)),1)="M",T129/AD129/8*(AW129+AX129*1.5+AY129*2+AZ129*3+BA129*2.1+BB129*2.7+BC129*3.9+BD129*0.3),T129/8*(AW129+AX129*1.5+AY129*2+AZ129*3+BA129*2.1+BB129*2.7+BC129*3.9+BD129*0.3)),0)</f>
        <v/>
      </c>
      <c r="BF129">
        <f>IFERROR(INDEX(ADJ!$A$1:$BZ$1000,MATCH(PAYROLL!$D129,ADJ!A$1:A$500,0),MATCH(PAYROLL!BF$2,ADJ!$2:$2,0)),0)</f>
        <v/>
      </c>
      <c r="BG129">
        <f>IFERROR(INDEX(ADJ!$A$1:$BZ$1000,MATCH(PAYROLL!D129,ADJ!A$1:A$500,0),MATCH(PAYROLL!BG$2,ADJ!$2:$2,0)),0)</f>
        <v/>
      </c>
      <c r="BH129">
        <f>IFERROR(INDEX(ADJ!$A$1:$BZ$1000,MATCH(PAYROLL!D129,ADJ!A$1:A$500,0),MATCH(PAYROLL!BH$2,ADJ!$2:$2,0)),0)</f>
        <v/>
      </c>
      <c r="BI129">
        <f>IFERROR(INDEX(ADJ!$A$1:$BZ$1000,MATCH(PAYROLL!D129,ADJ!A$1:A$500,0),MATCH(PAYROLL!BI$2,ADJ!$2:$2,0)),0)</f>
        <v/>
      </c>
      <c r="BJ129">
        <f>IFERROR(INDEX(ADJ!$A$1:$BZ$1000,MATCH(PAYROLL!D129,ADJ!A$1:A$500,0),MATCH(PAYROLL!BJ$2,ADJ!$2:$2,0)),0)</f>
        <v/>
      </c>
      <c r="BK129">
        <f>SUM(BF129:BJ129)</f>
        <v/>
      </c>
      <c r="BL129">
        <f>IFERROR(INDEX(ADJ!$A$1:$BZ$1000,MATCH(PAYROLL!D129,ADJ!A$1:A$500,0),MATCH(PAYROLL!BL$2,ADJ!$2:$2,0)),0)</f>
        <v/>
      </c>
      <c r="BM129">
        <f>IFERROR(INDEX(ADJ!$A$1:$BZ$1000,MATCH(PAYROLL!D129,ADJ!A$1:A$500,0),MATCH(PAYROLL!BM$2,ADJ!$2:$2,0)),0)</f>
        <v/>
      </c>
      <c r="BN129">
        <f>IFERROR(INDEX(ADJ!$A$1:$BZ$1000,MATCH(PAYROLL!D129,ADJ!A$1:A$500,0),MATCH(PAYROLL!BN$2,ADJ!$2:$2,0)),0)</f>
        <v/>
      </c>
      <c r="BO129">
        <f>IFERROR(INDEX(ADJ!$A$1:$BZ$1000,MATCH(PAYROLL!D129,ADJ!A$1:A$500,0),MATCH(PAYROLL!BO$2,ADJ!$2:$2,0)),0)</f>
        <v/>
      </c>
      <c r="BP129">
        <f>SUM(AM129,AV129,BE129,BK129,BL129:BO129)</f>
        <v/>
      </c>
      <c r="BQ129">
        <f>BO129</f>
        <v/>
      </c>
      <c r="BR129">
        <f>IFERROR(ROUND(IF(LEFT(INDEX(PIS!O$1:O$500,MATCH(D129,PIS!C$1:C$500)),1)="D",T129/8*(BD129*0.3),IF(LEFT(INDEX(PIS!O$1:O$500,MATCH(D129,PIS!C$1:C$500)),1)="H",T129*($BD129*0.3),T129/$AD129/8*($BD129*0.3))),0),0)</f>
        <v/>
      </c>
      <c r="BS129">
        <f>IF(AP129&lt;1,0,MIN(AP129,730000))</f>
        <v/>
      </c>
      <c r="BT129">
        <f>IFERROR(ROUND((BE129-SUM(AW129:BC129)*T129/AD129/8),0)-BR129,0)</f>
        <v/>
      </c>
      <c r="BU129">
        <f>AO129</f>
        <v/>
      </c>
      <c r="BV129">
        <f>SUM(BQ129:BU129)</f>
        <v/>
      </c>
      <c r="BW129">
        <f>BP129-BV129</f>
        <v/>
      </c>
      <c r="BX129">
        <f>IFERROR(IF(RIGHT(INDEX(PIS!O$1:O$500,MATCH(D129,PIS!C$1:C$500)),5)="Gross",MIN(U129+V129,VLOOKUP("R700",TSC!B:C,2,0)*VLOOKUP("R101",TSC!B:C,2,0))*VLOOKUP("R701",TSC!B:C,2,0)%,0),0)</f>
        <v/>
      </c>
      <c r="BY129">
        <f>IFERROR(IF(RIGHT(INDEX(PIS!O$1:O$500,MATCH(D129,PIS!C$1:C$500)),5)="Gross",MIN(U129+V129,VLOOKUP("R700",TSC!B:C,2,0)*VLOOKUP("R101",TSC!B:C,2,0))*VLOOKUP("T704",TSC!B:C,2,0)%,0),0)</f>
        <v/>
      </c>
      <c r="BZ129">
        <f>IFERROR(IF(RIGHT(INDEX(PIS!O$1:O$500,MATCH(D129,PIS!C$1:C$500)),5)="Gross",MIN(U129+V129,VLOOKUP("R700",TSC!B:C,2,0)*VLOOKUP("1",TSC!F:G,2,0))*VLOOKUP("T705",TSC!B:C,2,0)%,0),0)</f>
        <v/>
      </c>
      <c r="CA129">
        <f>IFERROR(INDEX(ADJ!$A$1:$BZ$1000,MATCH(PAYROLL!D129,ADJ!A$1:A$500,0),MATCH(PAYROLL!CA$2,ADJ!$2:$2,0)),0)</f>
        <v/>
      </c>
      <c r="CB129">
        <f>IFERROR(INDEX(ADJ!$A$1:$BZ$1000,MATCH(PAYROLL!D129,ADJ!A$1:A$500,0),MATCH(PAYROLL!CB$2,ADJ!$2:$2,0)),0)</f>
        <v/>
      </c>
      <c r="CC129">
        <f>SUM(BX129:CB129)</f>
        <v/>
      </c>
      <c r="CD129">
        <f>IFERROR(INDEX(PIS!$A$1:$BZ$1000,MATCH(PAYROLL!D129,PIS!C$1:C$500,0),MATCH(PAYROLL!CD$1,PIS!$1:$1,0)),0)</f>
        <v/>
      </c>
      <c r="CE129">
        <f>IFERROR(IF(OR(INDEX(PIS!P$1:P$500,MATCH(D129,PIS!C$1:C$500,0))="LT2",INDEX(PIS!P$1:P$500,MATCH(D129,PIS!C$1:C$500,0))="P10"),0,SUM(CC129,CD129*VLOOKUP("R601",TSC!B:C,2,0),VLOOKUP("R602",TSC!B:C,2,0))),0)</f>
        <v/>
      </c>
      <c r="CF129">
        <f>MAX(BW129-CE129,0)</f>
        <v/>
      </c>
      <c r="CG129">
        <f>IFERROR(IF(OR(RIGHT(INDEX(PIS!P$1:P$500,MATCH(D129,PIS!C$1:C$500)),5)="P10",RIGHT(INDEX(PIS!P$1:P$500,MATCH(D129,PIS!C$1:C$500)),5)="CK"),0,IF(CF129&lt;=5000000,CF129*5%,IF(CF129&lt;=10000000,CF129*10%-250000,IF(CF129&lt;=18000000,CF129*15%-750000,IF(CF129&lt;=32000000,CF129*20%-1650000,IF(CF129&lt;=52000000,CF129*25%-3250000,IF(CF129&lt;=80000000,BH129*30%-5850000,CF129*35%-9850000))))))),0)</f>
        <v/>
      </c>
      <c r="CH129">
        <f>IFERROR(IF(OR(INDEX(PIS!P$1:P$500,MATCH(D129,PIS!C$1:C$500))="LT",INDEX(PIS!P$1:P$500,MATCH(D129,PIS!C$1:C$500))="CK"),0,IF(CF129&lt;2000000,0,CF129*10%)),0)</f>
        <v/>
      </c>
      <c r="CI129">
        <f>IFERROR(INDEX(ADJ!$A$1:$BZ$1000,MATCH(PAYROLL!D129,ADJ!A$1:A$500,0),MATCH(PAYROLL!CI$2,ADJ!$2:$2,0)),0)</f>
        <v/>
      </c>
      <c r="CJ129">
        <f>IFERROR(INDEX(ADJ!$A$1:$BZ$1000,MATCH(PAYROLL!D129,ADJ!A$1:A$500,0),MATCH(PAYROLL!CJ$2,ADJ!$2:$2,0)),0)</f>
        <v/>
      </c>
      <c r="CK129">
        <f>IFERROR(INDEX(ADJ!$A$1:$BZ$1000,MATCH(PAYROLL!D129,ADJ!A$1:A$500,0),MATCH(PAYROLL!CK$2,ADJ!$2:$2,0)),0)</f>
        <v/>
      </c>
      <c r="CL129">
        <f>SUM(CG129:CK129)</f>
        <v/>
      </c>
      <c r="CM129">
        <f>ROUND(SUM(CH129:CK129),0)</f>
        <v/>
      </c>
      <c r="CN129">
        <f>IFERROR(INDEX(CSDA!D$1:D$500,MATCH($CN$2,CSDA!C$1:C$500,0))*INDEX(PIS!V$1:V$500,MATCH(D129,PIS!C$1:C$500))+INDEX(ADJ!$A$1:$BZ$1000,MATCH(PAYROLL!D129,ADJ!A$1:A$500,0),MATCH(PAYROLL!CN$2,ADJ!$2:$2,0)),0)</f>
        <v/>
      </c>
      <c r="CO129">
        <f>IFERROR(INDEX(ADJ!$A$1:$BZ$1000,MATCH(PAYROLL!D129,ADJ!A$1:A$500,0),MATCH(PAYROLL!CO$2,ADJ!$2:$2,0)),0)</f>
        <v/>
      </c>
      <c r="CP129">
        <f>IFERROR(INDEX(ADJ!$A$1:$BZ$1000,MATCH(PAYROLL!D129,ADJ!A$1:A$500,0),MATCH(PAYROLL!CP$2,ADJ!$2:$2,0)),0)</f>
        <v/>
      </c>
      <c r="CQ129">
        <f>BP129-CL129-CI129-CM129-CN129-CO129-CP129-CC129</f>
        <v/>
      </c>
      <c r="CR129">
        <f>IFERROR(IF(RIGHT(INDEX(PIS!O$1:O$500,MATCH(D129,PIS!C$1:C$500,0)),5)="Gross",MIN(U129+V129,VLOOKUP("R700",TSC!B:C,2,0)*VLOOKUP("R101",TSC!B:C,2,0))*(VLOOKUP("T711",TSC!B:C,2,0)+VLOOKUP("T712",TSC!B:C,2,0))%,MIN(T129+V129,VLOOKUP("R700",TSC!B:C,2,0)*VLOOKUP("R101",TSC!B:C,2,0))*(VLOOKUP("T711",TSC!B:C,2,0)+VLOOKUP("T712",TSC!B:C,2,0)+VLOOKUP("R701",TSC!B:C,2,0))%),0)</f>
        <v/>
      </c>
      <c r="CS129">
        <f>IFERROR(IF(RIGHT(INDEX(PIS!O$1:O$500,MATCH(D129,PIS!C$1:C$500,0)),5)="Gross",MIN(U129+V129,VLOOKUP("R700",TSC!B:C,2,0)*VLOOKUP("R101",TSC!B:C,2,0))*(VLOOKUP("T714",TSC!B:C,2,0))%,MIN(T129+V129,VLOOKUP("R700",TSC!B:C,2,0)*VLOOKUP("R101",TSC!B:C,2,0))*(VLOOKUP("T704",TSC!B:C,2,0)+VLOOKUP("T714",TSC!B:C,2,0))%),0)</f>
        <v/>
      </c>
      <c r="CT129">
        <f>IFERROR(IF(RIGHT(INDEX(PIS!O$1:O$500,MATCH(D129,PIS!C$1:C$500,0)),5)="Gross",MIN(U129+V129,VLOOKUP("R700",TSC!B:C,2,0)*VLOOKUP("R101",TSC!B:C,2,0))*VLOOKUP("T705",TSC!B:C,2,0)%,MIN(T129+V129,VLOOKUP("R700",TSC!B:C,2,0)*VLOOKUP("R101",TSC!B:C,2,0))*VLOOKUP("T705",TSC!B:C,2,0)%),0)</f>
        <v/>
      </c>
      <c r="CU129">
        <f>IFERROR(IF(RIGHT(INDEX(PIS!O$1:O$500,MATCH(D129,PIS!C$1:C$500,0)),5)="Gross",MIN(U129+V129,VLOOKUP("R700",TSC!B:C,2,0)*VLOOKUP("R101",TSC!B:C,2,0))*(VLOOKUP("T713",TSC!B:C,2,0))%,MIN(T129+V129,VLOOKUP("R700",TSC!B:C,2,0)*VLOOKUP("R101",TSC!B:C,2,0))*(VLOOKUP("T713",TSC!B:C,2,0))%),0)</f>
        <v/>
      </c>
      <c r="CV129">
        <f>IFERROR(INDEX(ADJ!$A$1:$BZ$1000,MATCH(PAYROLL!D129,ADJ!A$1:A$500,0),MATCH(PAYROLL!CV$2,ADJ!$2:$2,0)),0)</f>
        <v/>
      </c>
      <c r="CW129">
        <f>IFERROR(INDEX(ADJ!$A$1:$BZ$1000,MATCH(PAYROLL!D129,ADJ!A$1:A$500,0),MATCH(PAYROLL!CW$2,ADJ!$2:$2,0)),0)</f>
        <v/>
      </c>
      <c r="CX129">
        <f>SUM(CR129:CW129)</f>
        <v/>
      </c>
      <c r="CY129">
        <f>ROUND(IF(CR129&gt;0,T129+V129*VLOOKUP("R202",TSC!$B$1:$C$500,2,0),0),0)</f>
        <v/>
      </c>
      <c r="CZ129">
        <f>IFERROR(INDEX(CSDA!D$1:D$500,MATCH($CZ$2,CSDA!C$1:C$500,0)),0)</f>
        <v/>
      </c>
      <c r="DA129">
        <f>ROUND(T129*0.7%,0)</f>
        <v/>
      </c>
      <c r="DB129">
        <f>ROUND(T129/12,0)</f>
        <v/>
      </c>
      <c r="DC129">
        <f ref="DC129" t="array">IFERROR(INDEX(CSDA!D$1:D$500,MATCH("Trích giữ"&amp;PAYROLL!DC$2,CSDA!A$1:A$500&amp;CSDA!C$1:C$500,0)),0)</f>
        <v/>
      </c>
      <c r="DD129">
        <f ref="DD129" t="array">IFERROR(INDEX(CSDA!D$1:D$500,MATCH("Trích giữ"&amp;PAYROLL!DD$2,CSDA!A$1:A$500&amp;CSDA!C$1:C$500,0)),0)</f>
        <v/>
      </c>
      <c r="DE129">
        <f ref="DE129" t="array">IFERROR(INDEX(CSDA!D$1:D$500,MATCH("Trích giữ"&amp;PAYROLL!DE$2,CSDA!A$1:A$500&amp;CSDA!C$1:C$500,0)),0)</f>
        <v/>
      </c>
      <c r="DF129">
        <f>IFERROR(INDEX(CSDA!D$1:D$500,MATCH(PAYROLL!DF$2,CSDA!C$1:C$500,0)),0)</f>
        <v/>
      </c>
      <c r="DG129">
        <f ref="DG129" t="array">IFERROR(INDEX(CSDA!D$1:D$500,MATCH("Trích giữ"&amp;PAYROLL!DG$2,CSDA!A$1:A$500&amp;CSDA!C$1:C$500,0)),0)</f>
        <v/>
      </c>
      <c r="DH129">
        <f>ROUND(T129/26,0)</f>
        <v/>
      </c>
      <c r="DI129">
        <f ref="DI129" t="array">IFERROR(INDEX(CSDA!D$1:D$500,MATCH("Trích giữ"&amp;PAYROLL!DI$2,CSDA!A$1:A$500&amp;CSDA!C$1:C$500,0)),0)</f>
        <v/>
      </c>
      <c r="DJ129">
        <f>IF(U129=0,T129*21.5%-BL129,0)</f>
        <v/>
      </c>
      <c r="DK129">
        <f ref="DK129" t="array">IFERROR(INDEX(CSDA!D$1:D$500,MATCH("Trích giữ"&amp;PAYROLL!DK$2,CSDA!A$1:A$500&amp;CSDA!C$1:C$500,0)),0)</f>
        <v/>
      </c>
      <c r="DL129">
        <f>IFERROR(INDEX(CSDA!D$1:D$500,MATCH(PAYROLL!DL$2,CSDA!C$1:C$500,0))/12,0)</f>
        <v/>
      </c>
      <c r="DM129">
        <f>SUM(DB129:DL129)</f>
        <v/>
      </c>
      <c r="DN129">
        <f>IFERROR(INDEX(ADJ!$A$1:$BZ$1000,MATCH(PAYROLL!D129,ADJ!A$1:A$500,0),MATCH(PAYROLL!DN$2,ADJ!$2:$2,0)),0)</f>
        <v/>
      </c>
      <c r="DO129">
        <f>IFERROR(SUM(BP129,DM129:DN129,CX129:DA129)-DT129,0)</f>
        <v/>
      </c>
      <c r="DP129">
        <f ref="DP129" t="array">SUM(BW129*IFERROR(INDEX(CSDA!D$1:D$500,MATCH(BW$2,CSDA!C$1:C$500,0)),0)%,CX129*IFERROR(INDEX(CSDA!D$1:D$500,MATCH(CX$2,CSDA!C$1:C$500,0)),0)%,DA129*IFERROR(INDEX(CSDA!D$1:D$500,MATCH(DA$2,CSDA!C$1:C$500,0)),0)%,DB129*IFERROR(INDEX(CSDA!D$1:D$500,MATCH(DB$2,CSDA!C$1:C$500,0)),0)%,DF129*IFERROR(INDEX(CSDA!D$1:D$500,MATCH("Phí dịch vụ"&amp;PAYROLL!DF$2,CSDA!A$1:A$500&amp;CSDA!C$1:C$500,0)),0)%,DC129*IFERROR(INDEX(CSDA!D$1:D$500,MATCH("Phí dịch vụ"&amp;PAYROLL!DC$2,CSDA!A$1:A$500&amp;CSDA!C$1:C$500,0)),0)%,DH129*IFERROR(INDEX(CSDA!D$1:D$500,MATCH("Phí dịch vụ"&amp;PAYROLL!DH$2,CSDA!A$1:A$500&amp;CSDA!C$1:C$500,0)),0)%,DJ129*IFERROR(INDEX(CSDA!D$1:D$500,MATCH("Phí dịch vụ"&amp;PAYROLL!DJ$2,CSDA!A$1:A$500&amp;CSDA!C$1:C$500,0)),0)%,BN129*IFERROR(INDEX(CSDA!D$1:D$500,MATCH(BN$2,CSDA!C$1:C$500,0)),0)%)-BN129*7%</f>
        <v/>
      </c>
      <c r="DQ129">
        <f>IFERROR(INDEX(ADJ!$A$1:$BZ$1000,MATCH(PAYROLL!D129,ADJ!A$1:A$500,0),MATCH(PAYROLL!DQ$2,ADJ!$2:$2,0)),0)</f>
        <v/>
      </c>
      <c r="DR129">
        <f>IFERROR(INDEX(ADJ!$A$1:$BZ$1000,MATCH(PAYROLL!D129,ADJ!A$1:A$500,0),MATCH(PAYROLL!DR$2,ADJ!$2:$2,0)),0)</f>
        <v/>
      </c>
      <c r="DS129">
        <f>SUM(DP129:DR129)</f>
        <v/>
      </c>
      <c r="DT129">
        <f>EK129</f>
        <v/>
      </c>
      <c r="DU129">
        <f>SUM(DO129:DR129)</f>
        <v/>
      </c>
      <c r="DV129">
        <f>ROUND(DU129*0.1,0)</f>
        <v/>
      </c>
      <c r="DW129">
        <f>DU129+DV129</f>
        <v/>
      </c>
      <c r="DZ129">
        <f>IFERROR(INDEX(ADJ!$A$1:$BZ$1000,MATCH(PAYROLL!$D129,ADJ!A$1:A$500,0),MATCH(PAYROLL!DZ$2,ADJ!$2:$2,0)),0)</f>
        <v/>
      </c>
      <c r="EA129">
        <f>IFERROR(INDEX(ADJ!$A$1:$BZ$1000,MATCH(PAYROLL!$D129,ADJ!A$1:A$500,0),MATCH(PAYROLL!EA$2,ADJ!$2:$2,0)),0)</f>
        <v/>
      </c>
      <c r="EB129">
        <f>IFERROR(INDEX(ADJ!$A$1:$BZ$1000,MATCH(PAYROLL!$D129,ADJ!A$1:A$500,0),MATCH(PAYROLL!EB$2,ADJ!$2:$2,0)),0)</f>
        <v/>
      </c>
      <c r="EC129">
        <f>IFERROR(INDEX(ADJ!$A$1:$BZ$1000,MATCH(PAYROLL!$D129,ADJ!A$1:A$500,0),MATCH(PAYROLL!EC$2,ADJ!$2:$2,0)),0)</f>
        <v/>
      </c>
      <c r="ED129">
        <f>IFERROR(INDEX(ADJ!$A$1:$BZ$1000,MATCH(PAYROLL!$D129,ADJ!A$1:A$500,0),MATCH(PAYROLL!ED$2,ADJ!$2:$2,0)),0)</f>
        <v/>
      </c>
      <c r="EE129">
        <f>IFERROR(INDEX(ADJ!$A$1:$BZ$1000,MATCH(PAYROLL!$D129,ADJ!A$1:A$500,0),MATCH(PAYROLL!EE$2,ADJ!$2:$2,0)),0)</f>
        <v/>
      </c>
      <c r="EF129">
        <f>IFERROR(INDEX(ADJ!$A$1:$BZ$1000,MATCH(PAYROLL!$D129,ADJ!A$1:A$500,0),MATCH(PAYROLL!EF$2,ADJ!$2:$2,0)),0)</f>
        <v/>
      </c>
      <c r="EG129">
        <f>IFERROR(INDEX(ADJ!$A$1:$BZ$1000,MATCH(PAYROLL!$D129,ADJ!A$1:A$500,0),MATCH(PAYROLL!EG$2,ADJ!$2:$2,0)),0)</f>
        <v/>
      </c>
      <c r="EH129">
        <f>IFERROR(INDEX(ADJ!$A$1:$BZ$1000,MATCH(PAYROLL!$D129,ADJ!A$1:A$500,0),MATCH(PAYROLL!EH$2,ADJ!$2:$2,0)),0)</f>
        <v/>
      </c>
      <c r="EI129">
        <f>IFERROR(INDEX(ADJ!$A$1:$BZ$1000,MATCH(PAYROLL!D129,ADJ!A$1:A$500,0),MATCH(PAYROLL!EI$2,ADJ!$2:$2,0)),0)</f>
        <v/>
      </c>
      <c r="EJ129">
        <f>IFERROR(INDEX(ADJ!$A$1:$BZ$1000,MATCH(PAYROLL!$D129,ADJ!A$1:A$500,0),MATCH(PAYROLL!EJ$2,ADJ!$2:$2,0)),0)</f>
        <v/>
      </c>
      <c r="EK129">
        <f>SUM(DZ129:EJ129)</f>
        <v/>
      </c>
    </row>
    <row r="130">
      <c r="A130" t="n">
        <v>128</v>
      </c>
      <c r="B130" t="inlineStr">
        <is>
          <t>Lang Thị Hải</t>
        </is>
      </c>
      <c r="D130" t="inlineStr">
        <is>
          <t>160612-01</t>
        </is>
      </c>
      <c r="S130">
        <f>IFERROR(INDEX(PIS!$A$1:$BZ$1000,MATCH($D130,PIS!C$1:C$500,0),MATCH("Lương CB tháng trước",PIS!$1:$1,0)),0)</f>
        <v/>
      </c>
      <c r="T130">
        <f>IFERROR(INDEX(PIS!$A$1:$BZ$1000,MATCH($D130,PIS!C$1:C$500,0),MATCH("Lương CB hiện tại",PIS!$1:$1,0)),0)</f>
        <v/>
      </c>
      <c r="U130">
        <f>IFERROR(INDEX(PIS!$A$1:$BZ$1000,MATCH($D130,PIS!C$1:C$500,0),MATCH("Lương đóng BHBB",PIS!$1:$1,0)),0)</f>
        <v/>
      </c>
      <c r="V130">
        <f>IFERROR(INDEX(PIS!$A$1:$BZ$1000,MATCH($D130,PIS!C$1:C$500,0),MATCH(V$2,PIS!$2:$2,0)),0)</f>
        <v/>
      </c>
      <c r="W130">
        <f>IFERROR(INDEX(PIS!$A$1:$BZ$1000,MATCH($D130,PIS!C$1:C$500,0),MATCH(W$2,PIS!$2:$2,0)),0)</f>
        <v/>
      </c>
      <c r="X130">
        <f>IFERROR(INDEX(PIS!$A$1:$BZ$1000,MATCH($D130,PIS!C$1:C$500,0),MATCH(X$2,PIS!$2:$2,0)),0)</f>
        <v/>
      </c>
      <c r="Y130">
        <f>IFERROR(INDEX(PIS!$A$1:$BZ$1000,MATCH($D130,PIS!C$1:C$500,0),MATCH(Y$2,PIS!$2:$2,0)),0)</f>
        <v/>
      </c>
      <c r="Z130">
        <f>IFERROR(INDEX(PIS!$A$1:$BZ$1000,MATCH($D130,PIS!C$1:C$500,0),MATCH(Z$2,PIS!$2:$2,0)),0)</f>
        <v/>
      </c>
      <c r="AA130">
        <f>IFERROR(INDEX(PIS!$A$1:$BZ$1000,MATCH($D130,PIS!C$1:C$500,0),MATCH(AA$2,PIS!$2:$2,0)),0)</f>
        <v/>
      </c>
      <c r="AB130">
        <f>IFERROR(INDEX(PIS!$A$1:$BZ$1000,MATCH($D130,PIS!C$1:C$500,0),MATCH(AB$2,PIS!$2:$2,0)),0)</f>
        <v/>
      </c>
      <c r="AC130">
        <f>SUM(V130:AB130)</f>
        <v/>
      </c>
      <c r="AD130">
        <f>IFERROR(INDEX(TIMESHEET!$A$1:$AI$5000,MATCH($D130,TIMESHEET!A$1:A$500,0),MATCH("T100",TIMESHEET!$2:$2,0))-2,0)</f>
        <v/>
      </c>
      <c r="AE130">
        <f>IFERROR(INDEX(TIMESHEET!$A$1:$AI$5000,MATCH($D130,TIMESHEET!A$1:A$500,0),MATCH("T202",TIMESHEET!$2:$2,0)),0)</f>
        <v/>
      </c>
      <c r="AF130">
        <f>IFERROR(INDEX(TIMESHEET!$A$1:$AI$5000,MATCH($D130,TIMESHEET!A$1:A$500,0),MATCH("T302",TIMESHEET!$2:$2,0)),0)</f>
        <v/>
      </c>
      <c r="AG130">
        <f>IFERROR(INDEX(TIMESHEET!$A$1:$AI$5000,MATCH($D130,TIMESHEET!A$1:A$500,0),MATCH("T406",TIMESHEET!$2:$2,0)),0)</f>
        <v/>
      </c>
      <c r="AH130">
        <f>AE130+AG130</f>
        <v/>
      </c>
      <c r="AI130">
        <f>IFERROR(INDEX(TIMESHEET!$A$1:$AI$5000,MATCH($D130,TIMESHEET!A$1:A$500,0),MATCH("T701",TIMESHEET!$2:$2,0)),0)</f>
        <v/>
      </c>
      <c r="AJ130">
        <f>IFERROR(INDEX(TIMESHEET!$A$1:$AI$5000,MATCH($D130,TIMESHEET!B$1:B$500,0),MATCH("T320",TIMESHEET!$2:$2,0)),0)</f>
        <v/>
      </c>
      <c r="AK130">
        <f>IFERROR(IF(LEFT(INDEX(PIS!O$1:O$500,MATCH(D130,PIS!C$1:C$500)),1)="M",T130/AD130*SUM(AE130:AG130),T130*AD130),0)</f>
        <v/>
      </c>
      <c r="AL130">
        <f>IFERROR(INDEX(ADJ!$A$1:$BZ$1000,MATCH(PAYROLL!D130,ADJ!A$1:A$500,0),MATCH(PAYROLL!AL$2,ADJ!$2:$2,0)),0)</f>
        <v/>
      </c>
      <c r="AM130">
        <f>SUM(AK130:AL130)</f>
        <v/>
      </c>
      <c r="AN130">
        <f>IFERROR(ROUND(V130/$AD130*$AH130,0),0)</f>
        <v/>
      </c>
      <c r="AO130">
        <f>IFERROR(ROUND(W130/$AD130*$AH130,0),0)</f>
        <v/>
      </c>
      <c r="AP130">
        <f>IFERROR(ROUND(X130/$AD130*$AE130,0),0)</f>
        <v/>
      </c>
      <c r="AQ130">
        <f>IFERROR(ROUND(Y130/$AD130*$AH130,0),0)</f>
        <v/>
      </c>
      <c r="AR130">
        <f>IFERROR(ROUND(Z130/$AD130*$AH130,0),0)</f>
        <v/>
      </c>
      <c r="AS130">
        <f>IFERROR(ROUND(AA130/$AD130*$AH130,0),0)</f>
        <v/>
      </c>
      <c r="AT130">
        <f>IFERROR(IF((AE130+AF130+AG130)&gt;13,AB130,ROUND(AB130/AD130*AH130,0)),0)</f>
        <v/>
      </c>
      <c r="AU130">
        <f>IFERROR(INDEX(ADJ!$A$1:$BZ$1000,MATCH(PAYROLL!D130,ADJ!A$1:A$500,0),MATCH(PAYROLL!AU$2,ADJ!$2:$2,0)),0)</f>
        <v/>
      </c>
      <c r="AV130">
        <f>ROUND(SUM(AN130:AU130),0)</f>
        <v/>
      </c>
      <c r="AW130">
        <f>IFERROR(INDEX(TIMESHEET!$A$1:$AI$5000,MATCH(PAYROLL!D130,TIMESHEET!A$1:A$500,0),MATCH("T620",TIMESHEET!$2:$2,0)),0)</f>
        <v/>
      </c>
      <c r="AX130">
        <f>IFERROR(INDEX(TIMESHEET!$A$1:$AI$5000,MATCH(PAYROLL!D130,TIMESHEET!A$1:A$500,0),MATCH("T601",TIMESHEET!$2:$2,0)),0)</f>
        <v/>
      </c>
      <c r="AY130">
        <f>IFERROR(INDEX(TIMESHEET!$A$1:$AI$5000,MATCH(PAYROLL!D130,TIMESHEET!A$1:A$500,0),MATCH("T602",TIMESHEET!$2:$2,0)),0)</f>
        <v/>
      </c>
      <c r="AZ130">
        <f>IFERROR(INDEX(TIMESHEET!$A$1:$AI$5000,MATCH(PAYROLL!D130,TIMESHEET!A$1:A$500,0),MATCH("T603",TIMESHEET!$2:$2,0)),0)</f>
        <v/>
      </c>
      <c r="BA130">
        <f>IFERROR(INDEX(TIMESHEET!$A$1:$AI$5000,MATCH(PAYROLL!D130,TIMESHEET!A$1:A$500,0),MATCH("T611",TIMESHEET!$2:$2,0)),0)</f>
        <v/>
      </c>
      <c r="BB130">
        <f>IFERROR(INDEX(TIMESHEET!$A$1:$AI$5000,MATCH(PAYROLL!D130,TIMESHEET!A$1:A$500,0),MATCH("T612",TIMESHEET!$2:$2,0)),0)</f>
        <v/>
      </c>
      <c r="BC130">
        <f>IFERROR(INDEX(TIMESHEET!$A$1:$AI$5000,MATCH(PAYROLL!D130,TIMESHEET!A$1:A$500,0),MATCH("T613",TIMESHEET!$2:$2,0)),0)</f>
        <v/>
      </c>
      <c r="BD130">
        <f>IFERROR(INDEX(TIMESHEET!$A$1:$AI$5000,MATCH(PAYROLL!D130,TIMESHEET!A$1:A$500,0),MATCH("T500",TIMESHEET!$2:$2,0)),0)</f>
        <v/>
      </c>
      <c r="BE130">
        <f>IFERROR(IF(LEFT(INDEX(PIS!O$1:O$500,MATCH(D130,PIS!C$1:C$500)),1)="M",T130/AD130/8*(AW130+AX130*1.5+AY130*2+AZ130*3+BA130*2.1+BB130*2.7+BC130*3.9+BD130*0.3),T130/8*(AW130+AX130*1.5+AY130*2+AZ130*3+BA130*2.1+BB130*2.7+BC130*3.9+BD130*0.3)),0)</f>
        <v/>
      </c>
      <c r="BF130">
        <f>IFERROR(INDEX(ADJ!$A$1:$BZ$1000,MATCH(PAYROLL!$D130,ADJ!A$1:A$500,0),MATCH(PAYROLL!BF$2,ADJ!$2:$2,0)),0)</f>
        <v/>
      </c>
      <c r="BG130">
        <f>IFERROR(INDEX(ADJ!$A$1:$BZ$1000,MATCH(PAYROLL!D130,ADJ!A$1:A$500,0),MATCH(PAYROLL!BG$2,ADJ!$2:$2,0)),0)</f>
        <v/>
      </c>
      <c r="BH130">
        <f>IFERROR(INDEX(ADJ!$A$1:$BZ$1000,MATCH(PAYROLL!D130,ADJ!A$1:A$500,0),MATCH(PAYROLL!BH$2,ADJ!$2:$2,0)),0)</f>
        <v/>
      </c>
      <c r="BI130">
        <f>IFERROR(INDEX(ADJ!$A$1:$BZ$1000,MATCH(PAYROLL!D130,ADJ!A$1:A$500,0),MATCH(PAYROLL!BI$2,ADJ!$2:$2,0)),0)</f>
        <v/>
      </c>
      <c r="BJ130">
        <f>IFERROR(INDEX(ADJ!$A$1:$BZ$1000,MATCH(PAYROLL!D130,ADJ!A$1:A$500,0),MATCH(PAYROLL!BJ$2,ADJ!$2:$2,0)),0)</f>
        <v/>
      </c>
      <c r="BK130">
        <f>SUM(BF130:BJ130)</f>
        <v/>
      </c>
      <c r="BL130">
        <f>IFERROR(INDEX(ADJ!$A$1:$BZ$1000,MATCH(PAYROLL!D130,ADJ!A$1:A$500,0),MATCH(PAYROLL!BL$2,ADJ!$2:$2,0)),0)</f>
        <v/>
      </c>
      <c r="BM130">
        <f>IFERROR(INDEX(ADJ!$A$1:$BZ$1000,MATCH(PAYROLL!D130,ADJ!A$1:A$500,0),MATCH(PAYROLL!BM$2,ADJ!$2:$2,0)),0)</f>
        <v/>
      </c>
      <c r="BN130">
        <f>IFERROR(INDEX(ADJ!$A$1:$BZ$1000,MATCH(PAYROLL!D130,ADJ!A$1:A$500,0),MATCH(PAYROLL!BN$2,ADJ!$2:$2,0)),0)</f>
        <v/>
      </c>
      <c r="BO130">
        <f>IFERROR(INDEX(ADJ!$A$1:$BZ$1000,MATCH(PAYROLL!D130,ADJ!A$1:A$500,0),MATCH(PAYROLL!BO$2,ADJ!$2:$2,0)),0)</f>
        <v/>
      </c>
      <c r="BP130">
        <f>SUM(AM130,AV130,BE130,BK130,BL130:BO130)</f>
        <v/>
      </c>
      <c r="BQ130">
        <f>BO130</f>
        <v/>
      </c>
      <c r="BR130">
        <f>IFERROR(ROUND(IF(LEFT(INDEX(PIS!O$1:O$500,MATCH(D130,PIS!C$1:C$500)),1)="D",T130/8*(BD130*0.3),IF(LEFT(INDEX(PIS!O$1:O$500,MATCH(D130,PIS!C$1:C$500)),1)="H",T130*($BD130*0.3),T130/$AD130/8*($BD130*0.3))),0),0)</f>
        <v/>
      </c>
      <c r="BS130">
        <f>IF(AP130&lt;1,0,MIN(AP130,730000))</f>
        <v/>
      </c>
      <c r="BT130">
        <f>IFERROR(ROUND((BE130-SUM(AW130:BC130)*T130/AD130/8),0)-BR130,0)</f>
        <v/>
      </c>
      <c r="BU130">
        <f>AO130</f>
        <v/>
      </c>
      <c r="BV130">
        <f>SUM(BQ130:BU130)</f>
        <v/>
      </c>
      <c r="BW130">
        <f>BP130-BV130</f>
        <v/>
      </c>
      <c r="BX130">
        <f>IFERROR(IF(RIGHT(INDEX(PIS!O$1:O$500,MATCH(D130,PIS!C$1:C$500)),5)="Gross",MIN(U130+V130,VLOOKUP("R700",TSC!B:C,2,0)*VLOOKUP("R101",TSC!B:C,2,0))*VLOOKUP("R701",TSC!B:C,2,0)%,0),0)</f>
        <v/>
      </c>
      <c r="BY130">
        <f>IFERROR(IF(RIGHT(INDEX(PIS!O$1:O$500,MATCH(D130,PIS!C$1:C$500)),5)="Gross",MIN(U130+V130,VLOOKUP("R700",TSC!B:C,2,0)*VLOOKUP("R101",TSC!B:C,2,0))*VLOOKUP("T704",TSC!B:C,2,0)%,0),0)</f>
        <v/>
      </c>
      <c r="BZ130">
        <f>IFERROR(IF(RIGHT(INDEX(PIS!O$1:O$500,MATCH(D130,PIS!C$1:C$500)),5)="Gross",MIN(U130+V130,VLOOKUP("R700",TSC!B:C,2,0)*VLOOKUP("1",TSC!F:G,2,0))*VLOOKUP("T705",TSC!B:C,2,0)%,0),0)</f>
        <v/>
      </c>
      <c r="CA130">
        <f>IFERROR(INDEX(ADJ!$A$1:$BZ$1000,MATCH(PAYROLL!D130,ADJ!A$1:A$500,0),MATCH(PAYROLL!CA$2,ADJ!$2:$2,0)),0)</f>
        <v/>
      </c>
      <c r="CB130">
        <f>IFERROR(INDEX(ADJ!$A$1:$BZ$1000,MATCH(PAYROLL!D130,ADJ!A$1:A$500,0),MATCH(PAYROLL!CB$2,ADJ!$2:$2,0)),0)</f>
        <v/>
      </c>
      <c r="CC130">
        <f>SUM(BX130:CB130)</f>
        <v/>
      </c>
      <c r="CD130">
        <f>IFERROR(INDEX(PIS!$A$1:$BZ$1000,MATCH(PAYROLL!D130,PIS!C$1:C$500,0),MATCH(PAYROLL!CD$1,PIS!$1:$1,0)),0)</f>
        <v/>
      </c>
      <c r="CE130">
        <f>IFERROR(IF(OR(INDEX(PIS!P$1:P$500,MATCH(D130,PIS!C$1:C$500,0))="LT2",INDEX(PIS!P$1:P$500,MATCH(D130,PIS!C$1:C$500,0))="P10"),0,SUM(CC130,CD130*VLOOKUP("R601",TSC!B:C,2,0),VLOOKUP("R602",TSC!B:C,2,0))),0)</f>
        <v/>
      </c>
      <c r="CF130">
        <f>MAX(BW130-CE130,0)</f>
        <v/>
      </c>
      <c r="CG130">
        <f>IFERROR(IF(OR(RIGHT(INDEX(PIS!P$1:P$500,MATCH(D130,PIS!C$1:C$500)),5)="P10",RIGHT(INDEX(PIS!P$1:P$500,MATCH(D130,PIS!C$1:C$500)),5)="CK"),0,IF(CF130&lt;=5000000,CF130*5%,IF(CF130&lt;=10000000,CF130*10%-250000,IF(CF130&lt;=18000000,CF130*15%-750000,IF(CF130&lt;=32000000,CF130*20%-1650000,IF(CF130&lt;=52000000,CF130*25%-3250000,IF(CF130&lt;=80000000,BH130*30%-5850000,CF130*35%-9850000))))))),0)</f>
        <v/>
      </c>
      <c r="CH130">
        <f>IFERROR(IF(OR(INDEX(PIS!P$1:P$500,MATCH(D130,PIS!C$1:C$500))="LT",INDEX(PIS!P$1:P$500,MATCH(D130,PIS!C$1:C$500))="CK"),0,IF(CF130&lt;2000000,0,CF130*10%)),0)</f>
        <v/>
      </c>
      <c r="CI130">
        <f>IFERROR(INDEX(ADJ!$A$1:$BZ$1000,MATCH(PAYROLL!D130,ADJ!A$1:A$500,0),MATCH(PAYROLL!CI$2,ADJ!$2:$2,0)),0)</f>
        <v/>
      </c>
      <c r="CJ130">
        <f>IFERROR(INDEX(ADJ!$A$1:$BZ$1000,MATCH(PAYROLL!D130,ADJ!A$1:A$500,0),MATCH(PAYROLL!CJ$2,ADJ!$2:$2,0)),0)</f>
        <v/>
      </c>
      <c r="CK130">
        <f>IFERROR(INDEX(ADJ!$A$1:$BZ$1000,MATCH(PAYROLL!D130,ADJ!A$1:A$500,0),MATCH(PAYROLL!CK$2,ADJ!$2:$2,0)),0)</f>
        <v/>
      </c>
      <c r="CL130">
        <f>SUM(CG130:CK130)</f>
        <v/>
      </c>
      <c r="CM130">
        <f>ROUND(SUM(CH130:CK130),0)</f>
        <v/>
      </c>
      <c r="CN130">
        <f>IFERROR(INDEX(CSDA!D$1:D$500,MATCH($CN$2,CSDA!C$1:C$500,0))*INDEX(PIS!V$1:V$500,MATCH(D130,PIS!C$1:C$500))+INDEX(ADJ!$A$1:$BZ$1000,MATCH(PAYROLL!D130,ADJ!A$1:A$500,0),MATCH(PAYROLL!CN$2,ADJ!$2:$2,0)),0)</f>
        <v/>
      </c>
      <c r="CO130">
        <f>IFERROR(INDEX(ADJ!$A$1:$BZ$1000,MATCH(PAYROLL!D130,ADJ!A$1:A$500,0),MATCH(PAYROLL!CO$2,ADJ!$2:$2,0)),0)</f>
        <v/>
      </c>
      <c r="CP130">
        <f>IFERROR(INDEX(ADJ!$A$1:$BZ$1000,MATCH(PAYROLL!D130,ADJ!A$1:A$500,0),MATCH(PAYROLL!CP$2,ADJ!$2:$2,0)),0)</f>
        <v/>
      </c>
      <c r="CQ130">
        <f>BP130-CL130-CI130-CM130-CN130-CO130-CP130-CC130</f>
        <v/>
      </c>
      <c r="CR130">
        <f>IFERROR(IF(RIGHT(INDEX(PIS!O$1:O$500,MATCH(D130,PIS!C$1:C$500,0)),5)="Gross",MIN(U130+V130,VLOOKUP("R700",TSC!B:C,2,0)*VLOOKUP("R101",TSC!B:C,2,0))*(VLOOKUP("T711",TSC!B:C,2,0)+VLOOKUP("T712",TSC!B:C,2,0))%,MIN(T130+V130,VLOOKUP("R700",TSC!B:C,2,0)*VLOOKUP("R101",TSC!B:C,2,0))*(VLOOKUP("T711",TSC!B:C,2,0)+VLOOKUP("T712",TSC!B:C,2,0)+VLOOKUP("R701",TSC!B:C,2,0))%),0)</f>
        <v/>
      </c>
      <c r="CS130">
        <f>IFERROR(IF(RIGHT(INDEX(PIS!O$1:O$500,MATCH(D130,PIS!C$1:C$500,0)),5)="Gross",MIN(U130+V130,VLOOKUP("R700",TSC!B:C,2,0)*VLOOKUP("R101",TSC!B:C,2,0))*(VLOOKUP("T714",TSC!B:C,2,0))%,MIN(T130+V130,VLOOKUP("R700",TSC!B:C,2,0)*VLOOKUP("R101",TSC!B:C,2,0))*(VLOOKUP("T704",TSC!B:C,2,0)+VLOOKUP("T714",TSC!B:C,2,0))%),0)</f>
        <v/>
      </c>
      <c r="CT130">
        <f>IFERROR(IF(RIGHT(INDEX(PIS!O$1:O$500,MATCH(D130,PIS!C$1:C$500,0)),5)="Gross",MIN(U130+V130,VLOOKUP("R700",TSC!B:C,2,0)*VLOOKUP("R101",TSC!B:C,2,0))*VLOOKUP("T705",TSC!B:C,2,0)%,MIN(T130+V130,VLOOKUP("R700",TSC!B:C,2,0)*VLOOKUP("R101",TSC!B:C,2,0))*VLOOKUP("T705",TSC!B:C,2,0)%),0)</f>
        <v/>
      </c>
      <c r="CU130">
        <f>IFERROR(IF(RIGHT(INDEX(PIS!O$1:O$500,MATCH(D130,PIS!C$1:C$500,0)),5)="Gross",MIN(U130+V130,VLOOKUP("R700",TSC!B:C,2,0)*VLOOKUP("R101",TSC!B:C,2,0))*(VLOOKUP("T713",TSC!B:C,2,0))%,MIN(T130+V130,VLOOKUP("R700",TSC!B:C,2,0)*VLOOKUP("R101",TSC!B:C,2,0))*(VLOOKUP("T713",TSC!B:C,2,0))%),0)</f>
        <v/>
      </c>
      <c r="CV130">
        <f>IFERROR(INDEX(ADJ!$A$1:$BZ$1000,MATCH(PAYROLL!D130,ADJ!A$1:A$500,0),MATCH(PAYROLL!CV$2,ADJ!$2:$2,0)),0)</f>
        <v/>
      </c>
      <c r="CW130">
        <f>IFERROR(INDEX(ADJ!$A$1:$BZ$1000,MATCH(PAYROLL!D130,ADJ!A$1:A$500,0),MATCH(PAYROLL!CW$2,ADJ!$2:$2,0)),0)</f>
        <v/>
      </c>
      <c r="CX130">
        <f>SUM(CR130:CW130)</f>
        <v/>
      </c>
      <c r="CY130">
        <f>ROUND(IF(CR130&gt;0,T130+V130*VLOOKUP("R202",TSC!$B$1:$C$500,2,0),0),0)</f>
        <v/>
      </c>
      <c r="CZ130">
        <f>IFERROR(INDEX(CSDA!D$1:D$500,MATCH($CZ$2,CSDA!C$1:C$500,0)),0)</f>
        <v/>
      </c>
      <c r="DA130">
        <f>ROUND(T130*0.7%,0)</f>
        <v/>
      </c>
      <c r="DB130">
        <f>ROUND(T130/12,0)</f>
        <v/>
      </c>
      <c r="DC130">
        <f ref="DC130" t="array">IFERROR(INDEX(CSDA!D$1:D$500,MATCH("Trích giữ"&amp;PAYROLL!DC$2,CSDA!A$1:A$500&amp;CSDA!C$1:C$500,0)),0)</f>
        <v/>
      </c>
      <c r="DD130">
        <f ref="DD130" t="array">IFERROR(INDEX(CSDA!D$1:D$500,MATCH("Trích giữ"&amp;PAYROLL!DD$2,CSDA!A$1:A$500&amp;CSDA!C$1:C$500,0)),0)</f>
        <v/>
      </c>
      <c r="DE130">
        <f ref="DE130" t="array">IFERROR(INDEX(CSDA!D$1:D$500,MATCH("Trích giữ"&amp;PAYROLL!DE$2,CSDA!A$1:A$500&amp;CSDA!C$1:C$500,0)),0)</f>
        <v/>
      </c>
      <c r="DF130">
        <f>IFERROR(INDEX(CSDA!D$1:D$500,MATCH(PAYROLL!DF$2,CSDA!C$1:C$500,0)),0)</f>
        <v/>
      </c>
      <c r="DG130">
        <f ref="DG130" t="array">IFERROR(INDEX(CSDA!D$1:D$500,MATCH("Trích giữ"&amp;PAYROLL!DG$2,CSDA!A$1:A$500&amp;CSDA!C$1:C$500,0)),0)</f>
        <v/>
      </c>
      <c r="DH130">
        <f>ROUND(T130/26,0)</f>
        <v/>
      </c>
      <c r="DI130">
        <f ref="DI130" t="array">IFERROR(INDEX(CSDA!D$1:D$500,MATCH("Trích giữ"&amp;PAYROLL!DI$2,CSDA!A$1:A$500&amp;CSDA!C$1:C$500,0)),0)</f>
        <v/>
      </c>
      <c r="DJ130">
        <f>IF(U130=0,T130*21.5%-BL130,0)</f>
        <v/>
      </c>
      <c r="DK130">
        <f ref="DK130" t="array">IFERROR(INDEX(CSDA!D$1:D$500,MATCH("Trích giữ"&amp;PAYROLL!DK$2,CSDA!A$1:A$500&amp;CSDA!C$1:C$500,0)),0)</f>
        <v/>
      </c>
      <c r="DL130">
        <f>IFERROR(INDEX(CSDA!D$1:D$500,MATCH(PAYROLL!DL$2,CSDA!C$1:C$500,0))/12,0)</f>
        <v/>
      </c>
      <c r="DM130">
        <f>SUM(DB130:DL130)</f>
        <v/>
      </c>
      <c r="DN130">
        <f>IFERROR(INDEX(ADJ!$A$1:$BZ$1000,MATCH(PAYROLL!D130,ADJ!A$1:A$500,0),MATCH(PAYROLL!DN$2,ADJ!$2:$2,0)),0)</f>
        <v/>
      </c>
      <c r="DO130">
        <f>IFERROR(SUM(BP130,DM130:DN130,CX130:DA130)-DT130,0)</f>
        <v/>
      </c>
      <c r="DP130">
        <f ref="DP130" t="array">SUM(BW130*IFERROR(INDEX(CSDA!D$1:D$500,MATCH(BW$2,CSDA!C$1:C$500,0)),0)%,CX130*IFERROR(INDEX(CSDA!D$1:D$500,MATCH(CX$2,CSDA!C$1:C$500,0)),0)%,DA130*IFERROR(INDEX(CSDA!D$1:D$500,MATCH(DA$2,CSDA!C$1:C$500,0)),0)%,DB130*IFERROR(INDEX(CSDA!D$1:D$500,MATCH(DB$2,CSDA!C$1:C$500,0)),0)%,DF130*IFERROR(INDEX(CSDA!D$1:D$500,MATCH("Phí dịch vụ"&amp;PAYROLL!DF$2,CSDA!A$1:A$500&amp;CSDA!C$1:C$500,0)),0)%,DC130*IFERROR(INDEX(CSDA!D$1:D$500,MATCH("Phí dịch vụ"&amp;PAYROLL!DC$2,CSDA!A$1:A$500&amp;CSDA!C$1:C$500,0)),0)%,DH130*IFERROR(INDEX(CSDA!D$1:D$500,MATCH("Phí dịch vụ"&amp;PAYROLL!DH$2,CSDA!A$1:A$500&amp;CSDA!C$1:C$500,0)),0)%,DJ130*IFERROR(INDEX(CSDA!D$1:D$500,MATCH("Phí dịch vụ"&amp;PAYROLL!DJ$2,CSDA!A$1:A$500&amp;CSDA!C$1:C$500,0)),0)%,BN130*IFERROR(INDEX(CSDA!D$1:D$500,MATCH(BN$2,CSDA!C$1:C$500,0)),0)%)-BN130*7%</f>
        <v/>
      </c>
      <c r="DQ130">
        <f>IFERROR(INDEX(ADJ!$A$1:$BZ$1000,MATCH(PAYROLL!D130,ADJ!A$1:A$500,0),MATCH(PAYROLL!DQ$2,ADJ!$2:$2,0)),0)</f>
        <v/>
      </c>
      <c r="DR130">
        <f>IFERROR(INDEX(ADJ!$A$1:$BZ$1000,MATCH(PAYROLL!D130,ADJ!A$1:A$500,0),MATCH(PAYROLL!DR$2,ADJ!$2:$2,0)),0)</f>
        <v/>
      </c>
      <c r="DS130">
        <f>SUM(DP130:DR130)</f>
        <v/>
      </c>
      <c r="DT130">
        <f>EK130</f>
        <v/>
      </c>
      <c r="DU130">
        <f>SUM(DO130:DR130)</f>
        <v/>
      </c>
      <c r="DV130">
        <f>ROUND(DU130*0.1,0)</f>
        <v/>
      </c>
      <c r="DW130">
        <f>DU130+DV130</f>
        <v/>
      </c>
      <c r="DZ130">
        <f>IFERROR(INDEX(ADJ!$A$1:$BZ$1000,MATCH(PAYROLL!$D130,ADJ!A$1:A$500,0),MATCH(PAYROLL!DZ$2,ADJ!$2:$2,0)),0)</f>
        <v/>
      </c>
      <c r="EA130">
        <f>IFERROR(INDEX(ADJ!$A$1:$BZ$1000,MATCH(PAYROLL!$D130,ADJ!A$1:A$500,0),MATCH(PAYROLL!EA$2,ADJ!$2:$2,0)),0)</f>
        <v/>
      </c>
      <c r="EB130">
        <f>IFERROR(INDEX(ADJ!$A$1:$BZ$1000,MATCH(PAYROLL!$D130,ADJ!A$1:A$500,0),MATCH(PAYROLL!EB$2,ADJ!$2:$2,0)),0)</f>
        <v/>
      </c>
      <c r="EC130">
        <f>IFERROR(INDEX(ADJ!$A$1:$BZ$1000,MATCH(PAYROLL!$D130,ADJ!A$1:A$500,0),MATCH(PAYROLL!EC$2,ADJ!$2:$2,0)),0)</f>
        <v/>
      </c>
      <c r="ED130">
        <f>IFERROR(INDEX(ADJ!$A$1:$BZ$1000,MATCH(PAYROLL!$D130,ADJ!A$1:A$500,0),MATCH(PAYROLL!ED$2,ADJ!$2:$2,0)),0)</f>
        <v/>
      </c>
      <c r="EE130">
        <f>IFERROR(INDEX(ADJ!$A$1:$BZ$1000,MATCH(PAYROLL!$D130,ADJ!A$1:A$500,0),MATCH(PAYROLL!EE$2,ADJ!$2:$2,0)),0)</f>
        <v/>
      </c>
      <c r="EF130">
        <f>IFERROR(INDEX(ADJ!$A$1:$BZ$1000,MATCH(PAYROLL!$D130,ADJ!A$1:A$500,0),MATCH(PAYROLL!EF$2,ADJ!$2:$2,0)),0)</f>
        <v/>
      </c>
      <c r="EG130">
        <f>IFERROR(INDEX(ADJ!$A$1:$BZ$1000,MATCH(PAYROLL!$D130,ADJ!A$1:A$500,0),MATCH(PAYROLL!EG$2,ADJ!$2:$2,0)),0)</f>
        <v/>
      </c>
      <c r="EH130">
        <f>IFERROR(INDEX(ADJ!$A$1:$BZ$1000,MATCH(PAYROLL!$D130,ADJ!A$1:A$500,0),MATCH(PAYROLL!EH$2,ADJ!$2:$2,0)),0)</f>
        <v/>
      </c>
      <c r="EI130">
        <f>IFERROR(INDEX(ADJ!$A$1:$BZ$1000,MATCH(PAYROLL!D130,ADJ!A$1:A$500,0),MATCH(PAYROLL!EI$2,ADJ!$2:$2,0)),0)</f>
        <v/>
      </c>
      <c r="EJ130">
        <f>IFERROR(INDEX(ADJ!$A$1:$BZ$1000,MATCH(PAYROLL!$D130,ADJ!A$1:A$500,0),MATCH(PAYROLL!EJ$2,ADJ!$2:$2,0)),0)</f>
        <v/>
      </c>
      <c r="EK130">
        <f>SUM(DZ130:EJ130)</f>
        <v/>
      </c>
    </row>
    <row r="131">
      <c r="A131" t="n">
        <v>129</v>
      </c>
      <c r="B131" t="inlineStr">
        <is>
          <t>Trần Đăng Văn</t>
        </is>
      </c>
      <c r="D131" t="inlineStr">
        <is>
          <t>160614-01</t>
        </is>
      </c>
      <c r="S131">
        <f>IFERROR(INDEX(PIS!$A$1:$BZ$1000,MATCH($D131,PIS!C$1:C$500,0),MATCH("Lương CB tháng trước",PIS!$1:$1,0)),0)</f>
        <v/>
      </c>
      <c r="T131">
        <f>IFERROR(INDEX(PIS!$A$1:$BZ$1000,MATCH($D131,PIS!C$1:C$500,0),MATCH("Lương CB hiện tại",PIS!$1:$1,0)),0)</f>
        <v/>
      </c>
      <c r="U131">
        <f>IFERROR(INDEX(PIS!$A$1:$BZ$1000,MATCH($D131,PIS!C$1:C$500,0),MATCH("Lương đóng BHBB",PIS!$1:$1,0)),0)</f>
        <v/>
      </c>
      <c r="V131">
        <f>IFERROR(INDEX(PIS!$A$1:$BZ$1000,MATCH($D131,PIS!C$1:C$500,0),MATCH(V$2,PIS!$2:$2,0)),0)</f>
        <v/>
      </c>
      <c r="W131">
        <f>IFERROR(INDEX(PIS!$A$1:$BZ$1000,MATCH($D131,PIS!C$1:C$500,0),MATCH(W$2,PIS!$2:$2,0)),0)</f>
        <v/>
      </c>
      <c r="X131">
        <f>IFERROR(INDEX(PIS!$A$1:$BZ$1000,MATCH($D131,PIS!C$1:C$500,0),MATCH(X$2,PIS!$2:$2,0)),0)</f>
        <v/>
      </c>
      <c r="Y131">
        <f>IFERROR(INDEX(PIS!$A$1:$BZ$1000,MATCH($D131,PIS!C$1:C$500,0),MATCH(Y$2,PIS!$2:$2,0)),0)</f>
        <v/>
      </c>
      <c r="Z131">
        <f>IFERROR(INDEX(PIS!$A$1:$BZ$1000,MATCH($D131,PIS!C$1:C$500,0),MATCH(Z$2,PIS!$2:$2,0)),0)</f>
        <v/>
      </c>
      <c r="AA131">
        <f>IFERROR(INDEX(PIS!$A$1:$BZ$1000,MATCH($D131,PIS!C$1:C$500,0),MATCH(AA$2,PIS!$2:$2,0)),0)</f>
        <v/>
      </c>
      <c r="AB131">
        <f>IFERROR(INDEX(PIS!$A$1:$BZ$1000,MATCH($D131,PIS!C$1:C$500,0),MATCH(AB$2,PIS!$2:$2,0)),0)</f>
        <v/>
      </c>
      <c r="AC131">
        <f>SUM(V131:AB131)</f>
        <v/>
      </c>
      <c r="AD131">
        <f>IFERROR(INDEX(TIMESHEET!$A$1:$AI$5000,MATCH($D131,TIMESHEET!A$1:A$500,0),MATCH("T100",TIMESHEET!$2:$2,0))-2,0)</f>
        <v/>
      </c>
      <c r="AE131">
        <f>IFERROR(INDEX(TIMESHEET!$A$1:$AI$5000,MATCH($D131,TIMESHEET!A$1:A$500,0),MATCH("T202",TIMESHEET!$2:$2,0)),0)</f>
        <v/>
      </c>
      <c r="AF131">
        <f>IFERROR(INDEX(TIMESHEET!$A$1:$AI$5000,MATCH($D131,TIMESHEET!A$1:A$500,0),MATCH("T302",TIMESHEET!$2:$2,0)),0)</f>
        <v/>
      </c>
      <c r="AG131">
        <f>IFERROR(INDEX(TIMESHEET!$A$1:$AI$5000,MATCH($D131,TIMESHEET!A$1:A$500,0),MATCH("T406",TIMESHEET!$2:$2,0)),0)</f>
        <v/>
      </c>
      <c r="AH131">
        <f>AE131+AG131</f>
        <v/>
      </c>
      <c r="AI131">
        <f>IFERROR(INDEX(TIMESHEET!$A$1:$AI$5000,MATCH($D131,TIMESHEET!A$1:A$500,0),MATCH("T701",TIMESHEET!$2:$2,0)),0)</f>
        <v/>
      </c>
      <c r="AJ131">
        <f>IFERROR(INDEX(TIMESHEET!$A$1:$AI$5000,MATCH($D131,TIMESHEET!B$1:B$500,0),MATCH("T320",TIMESHEET!$2:$2,0)),0)</f>
        <v/>
      </c>
      <c r="AK131">
        <f>IFERROR(IF(LEFT(INDEX(PIS!O$1:O$500,MATCH(D131,PIS!C$1:C$500)),1)="M",T131/AD131*SUM(AE131:AG131),T131*AD131),0)</f>
        <v/>
      </c>
      <c r="AL131">
        <f>IFERROR(INDEX(ADJ!$A$1:$BZ$1000,MATCH(PAYROLL!D131,ADJ!A$1:A$500,0),MATCH(PAYROLL!AL$2,ADJ!$2:$2,0)),0)</f>
        <v/>
      </c>
      <c r="AM131">
        <f>SUM(AK131:AL131)</f>
        <v/>
      </c>
      <c r="AN131">
        <f>IFERROR(ROUND(V131/$AD131*$AH131,0),0)</f>
        <v/>
      </c>
      <c r="AO131">
        <f>IFERROR(ROUND(W131/$AD131*$AH131,0),0)</f>
        <v/>
      </c>
      <c r="AP131">
        <f>IFERROR(ROUND(X131/$AD131*$AE131,0),0)</f>
        <v/>
      </c>
      <c r="AQ131">
        <f>IFERROR(ROUND(Y131/$AD131*$AH131,0),0)</f>
        <v/>
      </c>
      <c r="AR131">
        <f>IFERROR(ROUND(Z131/$AD131*$AH131,0),0)</f>
        <v/>
      </c>
      <c r="AS131">
        <f>IFERROR(ROUND(AA131/$AD131*$AH131,0),0)</f>
        <v/>
      </c>
      <c r="AT131">
        <f>IFERROR(IF((AE131+AF131+AG131)&gt;13,AB131,ROUND(AB131/AD131*AH131,0)),0)</f>
        <v/>
      </c>
      <c r="AU131">
        <f>IFERROR(INDEX(ADJ!$A$1:$BZ$1000,MATCH(PAYROLL!D131,ADJ!A$1:A$500,0),MATCH(PAYROLL!AU$2,ADJ!$2:$2,0)),0)</f>
        <v/>
      </c>
      <c r="AV131">
        <f>ROUND(SUM(AN131:AU131),0)</f>
        <v/>
      </c>
      <c r="AW131">
        <f>IFERROR(INDEX(TIMESHEET!$A$1:$AI$5000,MATCH(PAYROLL!D131,TIMESHEET!A$1:A$500,0),MATCH("T620",TIMESHEET!$2:$2,0)),0)</f>
        <v/>
      </c>
      <c r="AX131">
        <f>IFERROR(INDEX(TIMESHEET!$A$1:$AI$5000,MATCH(PAYROLL!D131,TIMESHEET!A$1:A$500,0),MATCH("T601",TIMESHEET!$2:$2,0)),0)</f>
        <v/>
      </c>
      <c r="AY131">
        <f>IFERROR(INDEX(TIMESHEET!$A$1:$AI$5000,MATCH(PAYROLL!D131,TIMESHEET!A$1:A$500,0),MATCH("T602",TIMESHEET!$2:$2,0)),0)</f>
        <v/>
      </c>
      <c r="AZ131">
        <f>IFERROR(INDEX(TIMESHEET!$A$1:$AI$5000,MATCH(PAYROLL!D131,TIMESHEET!A$1:A$500,0),MATCH("T603",TIMESHEET!$2:$2,0)),0)</f>
        <v/>
      </c>
      <c r="BA131">
        <f>IFERROR(INDEX(TIMESHEET!$A$1:$AI$5000,MATCH(PAYROLL!D131,TIMESHEET!A$1:A$500,0),MATCH("T611",TIMESHEET!$2:$2,0)),0)</f>
        <v/>
      </c>
      <c r="BB131">
        <f>IFERROR(INDEX(TIMESHEET!$A$1:$AI$5000,MATCH(PAYROLL!D131,TIMESHEET!A$1:A$500,0),MATCH("T612",TIMESHEET!$2:$2,0)),0)</f>
        <v/>
      </c>
      <c r="BC131">
        <f>IFERROR(INDEX(TIMESHEET!$A$1:$AI$5000,MATCH(PAYROLL!D131,TIMESHEET!A$1:A$500,0),MATCH("T613",TIMESHEET!$2:$2,0)),0)</f>
        <v/>
      </c>
      <c r="BD131">
        <f>IFERROR(INDEX(TIMESHEET!$A$1:$AI$5000,MATCH(PAYROLL!D131,TIMESHEET!A$1:A$500,0),MATCH("T500",TIMESHEET!$2:$2,0)),0)</f>
        <v/>
      </c>
      <c r="BE131">
        <f>IFERROR(IF(LEFT(INDEX(PIS!O$1:O$500,MATCH(D131,PIS!C$1:C$500)),1)="M",T131/AD131/8*(AW131+AX131*1.5+AY131*2+AZ131*3+BA131*2.1+BB131*2.7+BC131*3.9+BD131*0.3),T131/8*(AW131+AX131*1.5+AY131*2+AZ131*3+BA131*2.1+BB131*2.7+BC131*3.9+BD131*0.3)),0)</f>
        <v/>
      </c>
      <c r="BF131">
        <f>IFERROR(INDEX(ADJ!$A$1:$BZ$1000,MATCH(PAYROLL!$D131,ADJ!A$1:A$500,0),MATCH(PAYROLL!BF$2,ADJ!$2:$2,0)),0)</f>
        <v/>
      </c>
      <c r="BG131">
        <f>IFERROR(INDEX(ADJ!$A$1:$BZ$1000,MATCH(PAYROLL!D131,ADJ!A$1:A$500,0),MATCH(PAYROLL!BG$2,ADJ!$2:$2,0)),0)</f>
        <v/>
      </c>
      <c r="BH131">
        <f>IFERROR(INDEX(ADJ!$A$1:$BZ$1000,MATCH(PAYROLL!D131,ADJ!A$1:A$500,0),MATCH(PAYROLL!BH$2,ADJ!$2:$2,0)),0)</f>
        <v/>
      </c>
      <c r="BI131">
        <f>IFERROR(INDEX(ADJ!$A$1:$BZ$1000,MATCH(PAYROLL!D131,ADJ!A$1:A$500,0),MATCH(PAYROLL!BI$2,ADJ!$2:$2,0)),0)</f>
        <v/>
      </c>
      <c r="BJ131">
        <f>IFERROR(INDEX(ADJ!$A$1:$BZ$1000,MATCH(PAYROLL!D131,ADJ!A$1:A$500,0),MATCH(PAYROLL!BJ$2,ADJ!$2:$2,0)),0)</f>
        <v/>
      </c>
      <c r="BK131">
        <f>SUM(BF131:BJ131)</f>
        <v/>
      </c>
      <c r="BL131">
        <f>IFERROR(INDEX(ADJ!$A$1:$BZ$1000,MATCH(PAYROLL!D131,ADJ!A$1:A$500,0),MATCH(PAYROLL!BL$2,ADJ!$2:$2,0)),0)</f>
        <v/>
      </c>
      <c r="BM131">
        <f>IFERROR(INDEX(ADJ!$A$1:$BZ$1000,MATCH(PAYROLL!D131,ADJ!A$1:A$500,0),MATCH(PAYROLL!BM$2,ADJ!$2:$2,0)),0)</f>
        <v/>
      </c>
      <c r="BN131">
        <f>IFERROR(INDEX(ADJ!$A$1:$BZ$1000,MATCH(PAYROLL!D131,ADJ!A$1:A$500,0),MATCH(PAYROLL!BN$2,ADJ!$2:$2,0)),0)</f>
        <v/>
      </c>
      <c r="BO131">
        <f>IFERROR(INDEX(ADJ!$A$1:$BZ$1000,MATCH(PAYROLL!D131,ADJ!A$1:A$500,0),MATCH(PAYROLL!BO$2,ADJ!$2:$2,0)),0)</f>
        <v/>
      </c>
      <c r="BP131">
        <f>SUM(AM131,AV131,BE131,BK131,BL131:BO131)</f>
        <v/>
      </c>
      <c r="BQ131">
        <f>BO131</f>
        <v/>
      </c>
      <c r="BR131">
        <f>IFERROR(ROUND(IF(LEFT(INDEX(PIS!O$1:O$500,MATCH(D131,PIS!C$1:C$500)),1)="D",T131/8*(BD131*0.3),IF(LEFT(INDEX(PIS!O$1:O$500,MATCH(D131,PIS!C$1:C$500)),1)="H",T131*($BD131*0.3),T131/$AD131/8*($BD131*0.3))),0),0)</f>
        <v/>
      </c>
      <c r="BS131">
        <f>IF(AP131&lt;1,0,MIN(AP131,730000))</f>
        <v/>
      </c>
      <c r="BT131">
        <f>IFERROR(ROUND((BE131-SUM(AW131:BC131)*T131/AD131/8),0)-BR131,0)</f>
        <v/>
      </c>
      <c r="BU131">
        <f>AO131</f>
        <v/>
      </c>
      <c r="BV131">
        <f>SUM(BQ131:BU131)</f>
        <v/>
      </c>
      <c r="BW131">
        <f>BP131-BV131</f>
        <v/>
      </c>
      <c r="BX131">
        <f>IFERROR(IF(RIGHT(INDEX(PIS!O$1:O$500,MATCH(D131,PIS!C$1:C$500)),5)="Gross",MIN(U131+V131,VLOOKUP("R700",TSC!B:C,2,0)*VLOOKUP("R101",TSC!B:C,2,0))*VLOOKUP("R701",TSC!B:C,2,0)%,0),0)</f>
        <v/>
      </c>
      <c r="BY131">
        <f>IFERROR(IF(RIGHT(INDEX(PIS!O$1:O$500,MATCH(D131,PIS!C$1:C$500)),5)="Gross",MIN(U131+V131,VLOOKUP("R700",TSC!B:C,2,0)*VLOOKUP("R101",TSC!B:C,2,0))*VLOOKUP("T704",TSC!B:C,2,0)%,0),0)</f>
        <v/>
      </c>
      <c r="BZ131">
        <f>IFERROR(IF(RIGHT(INDEX(PIS!O$1:O$500,MATCH(D131,PIS!C$1:C$500)),5)="Gross",MIN(U131+V131,VLOOKUP("R700",TSC!B:C,2,0)*VLOOKUP("1",TSC!F:G,2,0))*VLOOKUP("T705",TSC!B:C,2,0)%,0),0)</f>
        <v/>
      </c>
      <c r="CA131">
        <f>IFERROR(INDEX(ADJ!$A$1:$BZ$1000,MATCH(PAYROLL!D131,ADJ!A$1:A$500,0),MATCH(PAYROLL!CA$2,ADJ!$2:$2,0)),0)</f>
        <v/>
      </c>
      <c r="CB131">
        <f>IFERROR(INDEX(ADJ!$A$1:$BZ$1000,MATCH(PAYROLL!D131,ADJ!A$1:A$500,0),MATCH(PAYROLL!CB$2,ADJ!$2:$2,0)),0)</f>
        <v/>
      </c>
      <c r="CC131">
        <f>SUM(BX131:CB131)</f>
        <v/>
      </c>
      <c r="CD131">
        <f>IFERROR(INDEX(PIS!$A$1:$BZ$1000,MATCH(PAYROLL!D131,PIS!C$1:C$500,0),MATCH(PAYROLL!CD$1,PIS!$1:$1,0)),0)</f>
        <v/>
      </c>
      <c r="CE131">
        <f>IFERROR(IF(OR(INDEX(PIS!P$1:P$500,MATCH(D131,PIS!C$1:C$500,0))="LT2",INDEX(PIS!P$1:P$500,MATCH(D131,PIS!C$1:C$500,0))="P10"),0,SUM(CC131,CD131*VLOOKUP("R601",TSC!B:C,2,0),VLOOKUP("R602",TSC!B:C,2,0))),0)</f>
        <v/>
      </c>
      <c r="CF131">
        <f>MAX(BW131-CE131,0)</f>
        <v/>
      </c>
      <c r="CG131">
        <f>IFERROR(IF(OR(RIGHT(INDEX(PIS!P$1:P$500,MATCH(D131,PIS!C$1:C$500)),5)="P10",RIGHT(INDEX(PIS!P$1:P$500,MATCH(D131,PIS!C$1:C$500)),5)="CK"),0,IF(CF131&lt;=5000000,CF131*5%,IF(CF131&lt;=10000000,CF131*10%-250000,IF(CF131&lt;=18000000,CF131*15%-750000,IF(CF131&lt;=32000000,CF131*20%-1650000,IF(CF131&lt;=52000000,CF131*25%-3250000,IF(CF131&lt;=80000000,BH131*30%-5850000,CF131*35%-9850000))))))),0)</f>
        <v/>
      </c>
      <c r="CH131">
        <f>IFERROR(IF(OR(INDEX(PIS!P$1:P$500,MATCH(D131,PIS!C$1:C$500))="LT",INDEX(PIS!P$1:P$500,MATCH(D131,PIS!C$1:C$500))="CK"),0,IF(CF131&lt;2000000,0,CF131*10%)),0)</f>
        <v/>
      </c>
      <c r="CI131">
        <f>IFERROR(INDEX(ADJ!$A$1:$BZ$1000,MATCH(PAYROLL!D131,ADJ!A$1:A$500,0),MATCH(PAYROLL!CI$2,ADJ!$2:$2,0)),0)</f>
        <v/>
      </c>
      <c r="CJ131">
        <f>IFERROR(INDEX(ADJ!$A$1:$BZ$1000,MATCH(PAYROLL!D131,ADJ!A$1:A$500,0),MATCH(PAYROLL!CJ$2,ADJ!$2:$2,0)),0)</f>
        <v/>
      </c>
      <c r="CK131">
        <f>IFERROR(INDEX(ADJ!$A$1:$BZ$1000,MATCH(PAYROLL!D131,ADJ!A$1:A$500,0),MATCH(PAYROLL!CK$2,ADJ!$2:$2,0)),0)</f>
        <v/>
      </c>
      <c r="CL131">
        <f>SUM(CG131:CK131)</f>
        <v/>
      </c>
      <c r="CM131">
        <f>ROUND(SUM(CH131:CK131),0)</f>
        <v/>
      </c>
      <c r="CN131">
        <f>IFERROR(INDEX(CSDA!D$1:D$500,MATCH($CN$2,CSDA!C$1:C$500,0))*INDEX(PIS!V$1:V$500,MATCH(D131,PIS!C$1:C$500))+INDEX(ADJ!$A$1:$BZ$1000,MATCH(PAYROLL!D131,ADJ!A$1:A$500,0),MATCH(PAYROLL!CN$2,ADJ!$2:$2,0)),0)</f>
        <v/>
      </c>
      <c r="CO131">
        <f>IFERROR(INDEX(ADJ!$A$1:$BZ$1000,MATCH(PAYROLL!D131,ADJ!A$1:A$500,0),MATCH(PAYROLL!CO$2,ADJ!$2:$2,0)),0)</f>
        <v/>
      </c>
      <c r="CP131">
        <f>IFERROR(INDEX(ADJ!$A$1:$BZ$1000,MATCH(PAYROLL!D131,ADJ!A$1:A$500,0),MATCH(PAYROLL!CP$2,ADJ!$2:$2,0)),0)</f>
        <v/>
      </c>
      <c r="CQ131">
        <f>BP131-CL131-CI131-CM131-CN131-CO131-CP131-CC131</f>
        <v/>
      </c>
      <c r="CR131">
        <f>IFERROR(IF(RIGHT(INDEX(PIS!O$1:O$500,MATCH(D131,PIS!C$1:C$500,0)),5)="Gross",MIN(U131+V131,VLOOKUP("R700",TSC!B:C,2,0)*VLOOKUP("R101",TSC!B:C,2,0))*(VLOOKUP("T711",TSC!B:C,2,0)+VLOOKUP("T712",TSC!B:C,2,0))%,MIN(T131+V131,VLOOKUP("R700",TSC!B:C,2,0)*VLOOKUP("R101",TSC!B:C,2,0))*(VLOOKUP("T711",TSC!B:C,2,0)+VLOOKUP("T712",TSC!B:C,2,0)+VLOOKUP("R701",TSC!B:C,2,0))%),0)</f>
        <v/>
      </c>
      <c r="CS131">
        <f>IFERROR(IF(RIGHT(INDEX(PIS!O$1:O$500,MATCH(D131,PIS!C$1:C$500,0)),5)="Gross",MIN(U131+V131,VLOOKUP("R700",TSC!B:C,2,0)*VLOOKUP("R101",TSC!B:C,2,0))*(VLOOKUP("T714",TSC!B:C,2,0))%,MIN(T131+V131,VLOOKUP("R700",TSC!B:C,2,0)*VLOOKUP("R101",TSC!B:C,2,0))*(VLOOKUP("T704",TSC!B:C,2,0)+VLOOKUP("T714",TSC!B:C,2,0))%),0)</f>
        <v/>
      </c>
      <c r="CT131">
        <f>IFERROR(IF(RIGHT(INDEX(PIS!O$1:O$500,MATCH(D131,PIS!C$1:C$500,0)),5)="Gross",MIN(U131+V131,VLOOKUP("R700",TSC!B:C,2,0)*VLOOKUP("R101",TSC!B:C,2,0))*VLOOKUP("T705",TSC!B:C,2,0)%,MIN(T131+V131,VLOOKUP("R700",TSC!B:C,2,0)*VLOOKUP("R101",TSC!B:C,2,0))*VLOOKUP("T705",TSC!B:C,2,0)%),0)</f>
        <v/>
      </c>
      <c r="CU131">
        <f>IFERROR(IF(RIGHT(INDEX(PIS!O$1:O$500,MATCH(D131,PIS!C$1:C$500,0)),5)="Gross",MIN(U131+V131,VLOOKUP("R700",TSC!B:C,2,0)*VLOOKUP("R101",TSC!B:C,2,0))*(VLOOKUP("T713",TSC!B:C,2,0))%,MIN(T131+V131,VLOOKUP("R700",TSC!B:C,2,0)*VLOOKUP("R101",TSC!B:C,2,0))*(VLOOKUP("T713",TSC!B:C,2,0))%),0)</f>
        <v/>
      </c>
      <c r="CV131">
        <f>IFERROR(INDEX(ADJ!$A$1:$BZ$1000,MATCH(PAYROLL!D131,ADJ!A$1:A$500,0),MATCH(PAYROLL!CV$2,ADJ!$2:$2,0)),0)</f>
        <v/>
      </c>
      <c r="CW131">
        <f>IFERROR(INDEX(ADJ!$A$1:$BZ$1000,MATCH(PAYROLL!D131,ADJ!A$1:A$500,0),MATCH(PAYROLL!CW$2,ADJ!$2:$2,0)),0)</f>
        <v/>
      </c>
      <c r="CX131">
        <f>SUM(CR131:CW131)</f>
        <v/>
      </c>
      <c r="CY131">
        <f>ROUND(IF(CR131&gt;0,T131+V131*VLOOKUP("R202",TSC!$B$1:$C$500,2,0),0),0)</f>
        <v/>
      </c>
      <c r="CZ131">
        <f>IFERROR(INDEX(CSDA!D$1:D$500,MATCH($CZ$2,CSDA!C$1:C$500,0)),0)</f>
        <v/>
      </c>
      <c r="DA131">
        <f>ROUND(T131*0.7%,0)</f>
        <v/>
      </c>
      <c r="DB131">
        <f>ROUND(T131/12,0)</f>
        <v/>
      </c>
      <c r="DC131">
        <f ref="DC131" t="array">IFERROR(INDEX(CSDA!D$1:D$500,MATCH("Trích giữ"&amp;PAYROLL!DC$2,CSDA!A$1:A$500&amp;CSDA!C$1:C$500,0)),0)</f>
        <v/>
      </c>
      <c r="DD131">
        <f ref="DD131" t="array">IFERROR(INDEX(CSDA!D$1:D$500,MATCH("Trích giữ"&amp;PAYROLL!DD$2,CSDA!A$1:A$500&amp;CSDA!C$1:C$500,0)),0)</f>
        <v/>
      </c>
      <c r="DE131">
        <f ref="DE131" t="array">IFERROR(INDEX(CSDA!D$1:D$500,MATCH("Trích giữ"&amp;PAYROLL!DE$2,CSDA!A$1:A$500&amp;CSDA!C$1:C$500,0)),0)</f>
        <v/>
      </c>
      <c r="DF131">
        <f>IFERROR(INDEX(CSDA!D$1:D$500,MATCH(PAYROLL!DF$2,CSDA!C$1:C$500,0)),0)</f>
        <v/>
      </c>
      <c r="DG131">
        <f ref="DG131" t="array">IFERROR(INDEX(CSDA!D$1:D$500,MATCH("Trích giữ"&amp;PAYROLL!DG$2,CSDA!A$1:A$500&amp;CSDA!C$1:C$500,0)),0)</f>
        <v/>
      </c>
      <c r="DH131">
        <f>ROUND(T131/26,0)</f>
        <v/>
      </c>
      <c r="DI131">
        <f ref="DI131" t="array">IFERROR(INDEX(CSDA!D$1:D$500,MATCH("Trích giữ"&amp;PAYROLL!DI$2,CSDA!A$1:A$500&amp;CSDA!C$1:C$500,0)),0)</f>
        <v/>
      </c>
      <c r="DJ131">
        <f>IF(U131=0,T131*21.5%-BL131,0)</f>
        <v/>
      </c>
      <c r="DK131">
        <f ref="DK131" t="array">IFERROR(INDEX(CSDA!D$1:D$500,MATCH("Trích giữ"&amp;PAYROLL!DK$2,CSDA!A$1:A$500&amp;CSDA!C$1:C$500,0)),0)</f>
        <v/>
      </c>
      <c r="DL131">
        <f>IFERROR(INDEX(CSDA!D$1:D$500,MATCH(PAYROLL!DL$2,CSDA!C$1:C$500,0))/12,0)</f>
        <v/>
      </c>
      <c r="DM131">
        <f>SUM(DB131:DL131)</f>
        <v/>
      </c>
      <c r="DN131">
        <f>IFERROR(INDEX(ADJ!$A$1:$BZ$1000,MATCH(PAYROLL!D131,ADJ!A$1:A$500,0),MATCH(PAYROLL!DN$2,ADJ!$2:$2,0)),0)</f>
        <v/>
      </c>
      <c r="DO131">
        <f>IFERROR(SUM(BP131,DM131:DN131,CX131:DA131)-DT131,0)</f>
        <v/>
      </c>
      <c r="DP131">
        <f ref="DP131" t="array">SUM(BW131*IFERROR(INDEX(CSDA!D$1:D$500,MATCH(BW$2,CSDA!C$1:C$500,0)),0)%,CX131*IFERROR(INDEX(CSDA!D$1:D$500,MATCH(CX$2,CSDA!C$1:C$500,0)),0)%,DA131*IFERROR(INDEX(CSDA!D$1:D$500,MATCH(DA$2,CSDA!C$1:C$500,0)),0)%,DB131*IFERROR(INDEX(CSDA!D$1:D$500,MATCH(DB$2,CSDA!C$1:C$500,0)),0)%,DF131*IFERROR(INDEX(CSDA!D$1:D$500,MATCH("Phí dịch vụ"&amp;PAYROLL!DF$2,CSDA!A$1:A$500&amp;CSDA!C$1:C$500,0)),0)%,DC131*IFERROR(INDEX(CSDA!D$1:D$500,MATCH("Phí dịch vụ"&amp;PAYROLL!DC$2,CSDA!A$1:A$500&amp;CSDA!C$1:C$500,0)),0)%,DH131*IFERROR(INDEX(CSDA!D$1:D$500,MATCH("Phí dịch vụ"&amp;PAYROLL!DH$2,CSDA!A$1:A$500&amp;CSDA!C$1:C$500,0)),0)%,DJ131*IFERROR(INDEX(CSDA!D$1:D$500,MATCH("Phí dịch vụ"&amp;PAYROLL!DJ$2,CSDA!A$1:A$500&amp;CSDA!C$1:C$500,0)),0)%,BN131*IFERROR(INDEX(CSDA!D$1:D$500,MATCH(BN$2,CSDA!C$1:C$500,0)),0)%)-BN131*7%</f>
        <v/>
      </c>
      <c r="DQ131">
        <f>IFERROR(INDEX(ADJ!$A$1:$BZ$1000,MATCH(PAYROLL!D131,ADJ!A$1:A$500,0),MATCH(PAYROLL!DQ$2,ADJ!$2:$2,0)),0)</f>
        <v/>
      </c>
      <c r="DR131">
        <f>IFERROR(INDEX(ADJ!$A$1:$BZ$1000,MATCH(PAYROLL!D131,ADJ!A$1:A$500,0),MATCH(PAYROLL!DR$2,ADJ!$2:$2,0)),0)</f>
        <v/>
      </c>
      <c r="DS131">
        <f>SUM(DP131:DR131)</f>
        <v/>
      </c>
      <c r="DT131">
        <f>EK131</f>
        <v/>
      </c>
      <c r="DU131">
        <f>SUM(DO131:DR131)</f>
        <v/>
      </c>
      <c r="DV131">
        <f>ROUND(DU131*0.1,0)</f>
        <v/>
      </c>
      <c r="DW131">
        <f>DU131+DV131</f>
        <v/>
      </c>
      <c r="DZ131">
        <f>IFERROR(INDEX(ADJ!$A$1:$BZ$1000,MATCH(PAYROLL!$D131,ADJ!A$1:A$500,0),MATCH(PAYROLL!DZ$2,ADJ!$2:$2,0)),0)</f>
        <v/>
      </c>
      <c r="EA131">
        <f>IFERROR(INDEX(ADJ!$A$1:$BZ$1000,MATCH(PAYROLL!$D131,ADJ!A$1:A$500,0),MATCH(PAYROLL!EA$2,ADJ!$2:$2,0)),0)</f>
        <v/>
      </c>
      <c r="EB131">
        <f>IFERROR(INDEX(ADJ!$A$1:$BZ$1000,MATCH(PAYROLL!$D131,ADJ!A$1:A$500,0),MATCH(PAYROLL!EB$2,ADJ!$2:$2,0)),0)</f>
        <v/>
      </c>
      <c r="EC131">
        <f>IFERROR(INDEX(ADJ!$A$1:$BZ$1000,MATCH(PAYROLL!$D131,ADJ!A$1:A$500,0),MATCH(PAYROLL!EC$2,ADJ!$2:$2,0)),0)</f>
        <v/>
      </c>
      <c r="ED131">
        <f>IFERROR(INDEX(ADJ!$A$1:$BZ$1000,MATCH(PAYROLL!$D131,ADJ!A$1:A$500,0),MATCH(PAYROLL!ED$2,ADJ!$2:$2,0)),0)</f>
        <v/>
      </c>
      <c r="EE131">
        <f>IFERROR(INDEX(ADJ!$A$1:$BZ$1000,MATCH(PAYROLL!$D131,ADJ!A$1:A$500,0),MATCH(PAYROLL!EE$2,ADJ!$2:$2,0)),0)</f>
        <v/>
      </c>
      <c r="EF131">
        <f>IFERROR(INDEX(ADJ!$A$1:$BZ$1000,MATCH(PAYROLL!$D131,ADJ!A$1:A$500,0),MATCH(PAYROLL!EF$2,ADJ!$2:$2,0)),0)</f>
        <v/>
      </c>
      <c r="EG131">
        <f>IFERROR(INDEX(ADJ!$A$1:$BZ$1000,MATCH(PAYROLL!$D131,ADJ!A$1:A$500,0),MATCH(PAYROLL!EG$2,ADJ!$2:$2,0)),0)</f>
        <v/>
      </c>
      <c r="EH131">
        <f>IFERROR(INDEX(ADJ!$A$1:$BZ$1000,MATCH(PAYROLL!$D131,ADJ!A$1:A$500,0),MATCH(PAYROLL!EH$2,ADJ!$2:$2,0)),0)</f>
        <v/>
      </c>
      <c r="EI131">
        <f>IFERROR(INDEX(ADJ!$A$1:$BZ$1000,MATCH(PAYROLL!D131,ADJ!A$1:A$500,0),MATCH(PAYROLL!EI$2,ADJ!$2:$2,0)),0)</f>
        <v/>
      </c>
      <c r="EJ131">
        <f>IFERROR(INDEX(ADJ!$A$1:$BZ$1000,MATCH(PAYROLL!$D131,ADJ!A$1:A$500,0),MATCH(PAYROLL!EJ$2,ADJ!$2:$2,0)),0)</f>
        <v/>
      </c>
      <c r="EK131">
        <f>SUM(DZ131:EJ131)</f>
        <v/>
      </c>
    </row>
    <row r="132">
      <c r="A132" t="n">
        <v>130</v>
      </c>
      <c r="B132" t="inlineStr">
        <is>
          <t>Hoàng Văn Tài</t>
        </is>
      </c>
      <c r="D132" t="inlineStr">
        <is>
          <t>160615-01</t>
        </is>
      </c>
      <c r="S132">
        <f>IFERROR(INDEX(PIS!$A$1:$BZ$1000,MATCH($D132,PIS!C$1:C$500,0),MATCH("Lương CB tháng trước",PIS!$1:$1,0)),0)</f>
        <v/>
      </c>
      <c r="T132">
        <f>IFERROR(INDEX(PIS!$A$1:$BZ$1000,MATCH($D132,PIS!C$1:C$500,0),MATCH("Lương CB hiện tại",PIS!$1:$1,0)),0)</f>
        <v/>
      </c>
      <c r="U132">
        <f>IFERROR(INDEX(PIS!$A$1:$BZ$1000,MATCH($D132,PIS!C$1:C$500,0),MATCH("Lương đóng BHBB",PIS!$1:$1,0)),0)</f>
        <v/>
      </c>
      <c r="V132">
        <f>IFERROR(INDEX(PIS!$A$1:$BZ$1000,MATCH($D132,PIS!C$1:C$500,0),MATCH(V$2,PIS!$2:$2,0)),0)</f>
        <v/>
      </c>
      <c r="W132">
        <f>IFERROR(INDEX(PIS!$A$1:$BZ$1000,MATCH($D132,PIS!C$1:C$500,0),MATCH(W$2,PIS!$2:$2,0)),0)</f>
        <v/>
      </c>
      <c r="X132">
        <f>IFERROR(INDEX(PIS!$A$1:$BZ$1000,MATCH($D132,PIS!C$1:C$500,0),MATCH(X$2,PIS!$2:$2,0)),0)</f>
        <v/>
      </c>
      <c r="Y132">
        <f>IFERROR(INDEX(PIS!$A$1:$BZ$1000,MATCH($D132,PIS!C$1:C$500,0),MATCH(Y$2,PIS!$2:$2,0)),0)</f>
        <v/>
      </c>
      <c r="Z132">
        <f>IFERROR(INDEX(PIS!$A$1:$BZ$1000,MATCH($D132,PIS!C$1:C$500,0),MATCH(Z$2,PIS!$2:$2,0)),0)</f>
        <v/>
      </c>
      <c r="AA132">
        <f>IFERROR(INDEX(PIS!$A$1:$BZ$1000,MATCH($D132,PIS!C$1:C$500,0),MATCH(AA$2,PIS!$2:$2,0)),0)</f>
        <v/>
      </c>
      <c r="AB132">
        <f>IFERROR(INDEX(PIS!$A$1:$BZ$1000,MATCH($D132,PIS!C$1:C$500,0),MATCH(AB$2,PIS!$2:$2,0)),0)</f>
        <v/>
      </c>
      <c r="AC132">
        <f>SUM(V132:AB132)</f>
        <v/>
      </c>
      <c r="AD132">
        <f>IFERROR(INDEX(TIMESHEET!$A$1:$AI$5000,MATCH($D132,TIMESHEET!A$1:A$500,0),MATCH("T100",TIMESHEET!$2:$2,0))-2,0)</f>
        <v/>
      </c>
      <c r="AE132">
        <f>IFERROR(INDEX(TIMESHEET!$A$1:$AI$5000,MATCH($D132,TIMESHEET!A$1:A$500,0),MATCH("T202",TIMESHEET!$2:$2,0)),0)</f>
        <v/>
      </c>
      <c r="AF132">
        <f>IFERROR(INDEX(TIMESHEET!$A$1:$AI$5000,MATCH($D132,TIMESHEET!A$1:A$500,0),MATCH("T302",TIMESHEET!$2:$2,0)),0)</f>
        <v/>
      </c>
      <c r="AG132">
        <f>IFERROR(INDEX(TIMESHEET!$A$1:$AI$5000,MATCH($D132,TIMESHEET!A$1:A$500,0),MATCH("T406",TIMESHEET!$2:$2,0)),0)</f>
        <v/>
      </c>
      <c r="AH132">
        <f>AE132+AG132</f>
        <v/>
      </c>
      <c r="AI132">
        <f>IFERROR(INDEX(TIMESHEET!$A$1:$AI$5000,MATCH($D132,TIMESHEET!A$1:A$500,0),MATCH("T701",TIMESHEET!$2:$2,0)),0)</f>
        <v/>
      </c>
      <c r="AJ132">
        <f>IFERROR(INDEX(TIMESHEET!$A$1:$AI$5000,MATCH($D132,TIMESHEET!B$1:B$500,0),MATCH("T320",TIMESHEET!$2:$2,0)),0)</f>
        <v/>
      </c>
      <c r="AK132">
        <f>IFERROR(IF(LEFT(INDEX(PIS!O$1:O$500,MATCH(D132,PIS!C$1:C$500)),1)="M",T132/AD132*SUM(AE132:AG132),T132*AD132),0)</f>
        <v/>
      </c>
      <c r="AL132">
        <f>IFERROR(INDEX(ADJ!$A$1:$BZ$1000,MATCH(PAYROLL!D132,ADJ!A$1:A$500,0),MATCH(PAYROLL!AL$2,ADJ!$2:$2,0)),0)</f>
        <v/>
      </c>
      <c r="AM132">
        <f>SUM(AK132:AL132)</f>
        <v/>
      </c>
      <c r="AN132">
        <f>IFERROR(ROUND(V132/$AD132*$AH132,0),0)</f>
        <v/>
      </c>
      <c r="AO132">
        <f>IFERROR(ROUND(W132/$AD132*$AH132,0),0)</f>
        <v/>
      </c>
      <c r="AP132">
        <f>IFERROR(ROUND(X132/$AD132*$AE132,0),0)</f>
        <v/>
      </c>
      <c r="AQ132">
        <f>IFERROR(ROUND(Y132/$AD132*$AH132,0),0)</f>
        <v/>
      </c>
      <c r="AR132">
        <f>IFERROR(ROUND(Z132/$AD132*$AH132,0),0)</f>
        <v/>
      </c>
      <c r="AS132">
        <f>IFERROR(ROUND(AA132/$AD132*$AH132,0),0)</f>
        <v/>
      </c>
      <c r="AT132">
        <f>IFERROR(IF((AE132+AF132+AG132)&gt;13,AB132,ROUND(AB132/AD132*AH132,0)),0)</f>
        <v/>
      </c>
      <c r="AU132">
        <f>IFERROR(INDEX(ADJ!$A$1:$BZ$1000,MATCH(PAYROLL!D132,ADJ!A$1:A$500,0),MATCH(PAYROLL!AU$2,ADJ!$2:$2,0)),0)</f>
        <v/>
      </c>
      <c r="AV132">
        <f>ROUND(SUM(AN132:AU132),0)</f>
        <v/>
      </c>
      <c r="AW132">
        <f>IFERROR(INDEX(TIMESHEET!$A$1:$AI$5000,MATCH(PAYROLL!D132,TIMESHEET!A$1:A$500,0),MATCH("T620",TIMESHEET!$2:$2,0)),0)</f>
        <v/>
      </c>
      <c r="AX132">
        <f>IFERROR(INDEX(TIMESHEET!$A$1:$AI$5000,MATCH(PAYROLL!D132,TIMESHEET!A$1:A$500,0),MATCH("T601",TIMESHEET!$2:$2,0)),0)</f>
        <v/>
      </c>
      <c r="AY132">
        <f>IFERROR(INDEX(TIMESHEET!$A$1:$AI$5000,MATCH(PAYROLL!D132,TIMESHEET!A$1:A$500,0),MATCH("T602",TIMESHEET!$2:$2,0)),0)</f>
        <v/>
      </c>
      <c r="AZ132">
        <f>IFERROR(INDEX(TIMESHEET!$A$1:$AI$5000,MATCH(PAYROLL!D132,TIMESHEET!A$1:A$500,0),MATCH("T603",TIMESHEET!$2:$2,0)),0)</f>
        <v/>
      </c>
      <c r="BA132">
        <f>IFERROR(INDEX(TIMESHEET!$A$1:$AI$5000,MATCH(PAYROLL!D132,TIMESHEET!A$1:A$500,0),MATCH("T611",TIMESHEET!$2:$2,0)),0)</f>
        <v/>
      </c>
      <c r="BB132">
        <f>IFERROR(INDEX(TIMESHEET!$A$1:$AI$5000,MATCH(PAYROLL!D132,TIMESHEET!A$1:A$500,0),MATCH("T612",TIMESHEET!$2:$2,0)),0)</f>
        <v/>
      </c>
      <c r="BC132">
        <f>IFERROR(INDEX(TIMESHEET!$A$1:$AI$5000,MATCH(PAYROLL!D132,TIMESHEET!A$1:A$500,0),MATCH("T613",TIMESHEET!$2:$2,0)),0)</f>
        <v/>
      </c>
      <c r="BD132">
        <f>IFERROR(INDEX(TIMESHEET!$A$1:$AI$5000,MATCH(PAYROLL!D132,TIMESHEET!A$1:A$500,0),MATCH("T500",TIMESHEET!$2:$2,0)),0)</f>
        <v/>
      </c>
      <c r="BE132">
        <f>IFERROR(IF(LEFT(INDEX(PIS!O$1:O$500,MATCH(D132,PIS!C$1:C$500)),1)="M",T132/AD132/8*(AW132+AX132*1.5+AY132*2+AZ132*3+BA132*2.1+BB132*2.7+BC132*3.9+BD132*0.3),T132/8*(AW132+AX132*1.5+AY132*2+AZ132*3+BA132*2.1+BB132*2.7+BC132*3.9+BD132*0.3)),0)</f>
        <v/>
      </c>
      <c r="BF132">
        <f>IFERROR(INDEX(ADJ!$A$1:$BZ$1000,MATCH(PAYROLL!$D132,ADJ!A$1:A$500,0),MATCH(PAYROLL!BF$2,ADJ!$2:$2,0)),0)</f>
        <v/>
      </c>
      <c r="BG132">
        <f>IFERROR(INDEX(ADJ!$A$1:$BZ$1000,MATCH(PAYROLL!D132,ADJ!A$1:A$500,0),MATCH(PAYROLL!BG$2,ADJ!$2:$2,0)),0)</f>
        <v/>
      </c>
      <c r="BH132">
        <f>IFERROR(INDEX(ADJ!$A$1:$BZ$1000,MATCH(PAYROLL!D132,ADJ!A$1:A$500,0),MATCH(PAYROLL!BH$2,ADJ!$2:$2,0)),0)</f>
        <v/>
      </c>
      <c r="BI132">
        <f>IFERROR(INDEX(ADJ!$A$1:$BZ$1000,MATCH(PAYROLL!D132,ADJ!A$1:A$500,0),MATCH(PAYROLL!BI$2,ADJ!$2:$2,0)),0)</f>
        <v/>
      </c>
      <c r="BJ132">
        <f>IFERROR(INDEX(ADJ!$A$1:$BZ$1000,MATCH(PAYROLL!D132,ADJ!A$1:A$500,0),MATCH(PAYROLL!BJ$2,ADJ!$2:$2,0)),0)</f>
        <v/>
      </c>
      <c r="BK132">
        <f>SUM(BF132:BJ132)</f>
        <v/>
      </c>
      <c r="BL132">
        <f>IFERROR(INDEX(ADJ!$A$1:$BZ$1000,MATCH(PAYROLL!D132,ADJ!A$1:A$500,0),MATCH(PAYROLL!BL$2,ADJ!$2:$2,0)),0)</f>
        <v/>
      </c>
      <c r="BM132">
        <f>IFERROR(INDEX(ADJ!$A$1:$BZ$1000,MATCH(PAYROLL!D132,ADJ!A$1:A$500,0),MATCH(PAYROLL!BM$2,ADJ!$2:$2,0)),0)</f>
        <v/>
      </c>
      <c r="BN132">
        <f>IFERROR(INDEX(ADJ!$A$1:$BZ$1000,MATCH(PAYROLL!D132,ADJ!A$1:A$500,0),MATCH(PAYROLL!BN$2,ADJ!$2:$2,0)),0)</f>
        <v/>
      </c>
      <c r="BO132">
        <f>IFERROR(INDEX(ADJ!$A$1:$BZ$1000,MATCH(PAYROLL!D132,ADJ!A$1:A$500,0),MATCH(PAYROLL!BO$2,ADJ!$2:$2,0)),0)</f>
        <v/>
      </c>
      <c r="BP132">
        <f>SUM(AM132,AV132,BE132,BK132,BL132:BO132)</f>
        <v/>
      </c>
      <c r="BQ132">
        <f>BO132</f>
        <v/>
      </c>
      <c r="BR132">
        <f>IFERROR(ROUND(IF(LEFT(INDEX(PIS!O$1:O$500,MATCH(D132,PIS!C$1:C$500)),1)="D",T132/8*(BD132*0.3),IF(LEFT(INDEX(PIS!O$1:O$500,MATCH(D132,PIS!C$1:C$500)),1)="H",T132*($BD132*0.3),T132/$AD132/8*($BD132*0.3))),0),0)</f>
        <v/>
      </c>
      <c r="BS132">
        <f>IF(AP132&lt;1,0,MIN(AP132,730000))</f>
        <v/>
      </c>
      <c r="BT132">
        <f>IFERROR(ROUND((BE132-SUM(AW132:BC132)*T132/AD132/8),0)-BR132,0)</f>
        <v/>
      </c>
      <c r="BU132">
        <f>AO132</f>
        <v/>
      </c>
      <c r="BV132">
        <f>SUM(BQ132:BU132)</f>
        <v/>
      </c>
      <c r="BW132">
        <f>BP132-BV132</f>
        <v/>
      </c>
      <c r="BX132">
        <f>IFERROR(IF(RIGHT(INDEX(PIS!O$1:O$500,MATCH(D132,PIS!C$1:C$500)),5)="Gross",MIN(U132+V132,VLOOKUP("R700",TSC!B:C,2,0)*VLOOKUP("R101",TSC!B:C,2,0))*VLOOKUP("R701",TSC!B:C,2,0)%,0),0)</f>
        <v/>
      </c>
      <c r="BY132">
        <f>IFERROR(IF(RIGHT(INDEX(PIS!O$1:O$500,MATCH(D132,PIS!C$1:C$500)),5)="Gross",MIN(U132+V132,VLOOKUP("R700",TSC!B:C,2,0)*VLOOKUP("R101",TSC!B:C,2,0))*VLOOKUP("T704",TSC!B:C,2,0)%,0),0)</f>
        <v/>
      </c>
      <c r="BZ132">
        <f>IFERROR(IF(RIGHT(INDEX(PIS!O$1:O$500,MATCH(D132,PIS!C$1:C$500)),5)="Gross",MIN(U132+V132,VLOOKUP("R700",TSC!B:C,2,0)*VLOOKUP("1",TSC!F:G,2,0))*VLOOKUP("T705",TSC!B:C,2,0)%,0),0)</f>
        <v/>
      </c>
      <c r="CA132">
        <f>IFERROR(INDEX(ADJ!$A$1:$BZ$1000,MATCH(PAYROLL!D132,ADJ!A$1:A$500,0),MATCH(PAYROLL!CA$2,ADJ!$2:$2,0)),0)</f>
        <v/>
      </c>
      <c r="CB132">
        <f>IFERROR(INDEX(ADJ!$A$1:$BZ$1000,MATCH(PAYROLL!D132,ADJ!A$1:A$500,0),MATCH(PAYROLL!CB$2,ADJ!$2:$2,0)),0)</f>
        <v/>
      </c>
      <c r="CC132">
        <f>SUM(BX132:CB132)</f>
        <v/>
      </c>
      <c r="CD132">
        <f>IFERROR(INDEX(PIS!$A$1:$BZ$1000,MATCH(PAYROLL!D132,PIS!C$1:C$500,0),MATCH(PAYROLL!CD$1,PIS!$1:$1,0)),0)</f>
        <v/>
      </c>
      <c r="CE132">
        <f>IFERROR(IF(OR(INDEX(PIS!P$1:P$500,MATCH(D132,PIS!C$1:C$500,0))="LT2",INDEX(PIS!P$1:P$500,MATCH(D132,PIS!C$1:C$500,0))="P10"),0,SUM(CC132,CD132*VLOOKUP("R601",TSC!B:C,2,0),VLOOKUP("R602",TSC!B:C,2,0))),0)</f>
        <v/>
      </c>
      <c r="CF132">
        <f>MAX(BW132-CE132,0)</f>
        <v/>
      </c>
      <c r="CG132">
        <f>IFERROR(IF(OR(RIGHT(INDEX(PIS!P$1:P$500,MATCH(D132,PIS!C$1:C$500)),5)="P10",RIGHT(INDEX(PIS!P$1:P$500,MATCH(D132,PIS!C$1:C$500)),5)="CK"),0,IF(CF132&lt;=5000000,CF132*5%,IF(CF132&lt;=10000000,CF132*10%-250000,IF(CF132&lt;=18000000,CF132*15%-750000,IF(CF132&lt;=32000000,CF132*20%-1650000,IF(CF132&lt;=52000000,CF132*25%-3250000,IF(CF132&lt;=80000000,BH132*30%-5850000,CF132*35%-9850000))))))),0)</f>
        <v/>
      </c>
      <c r="CH132">
        <f>IFERROR(IF(OR(INDEX(PIS!P$1:P$500,MATCH(D132,PIS!C$1:C$500))="LT",INDEX(PIS!P$1:P$500,MATCH(D132,PIS!C$1:C$500))="CK"),0,IF(CF132&lt;2000000,0,CF132*10%)),0)</f>
        <v/>
      </c>
      <c r="CI132">
        <f>IFERROR(INDEX(ADJ!$A$1:$BZ$1000,MATCH(PAYROLL!D132,ADJ!A$1:A$500,0),MATCH(PAYROLL!CI$2,ADJ!$2:$2,0)),0)</f>
        <v/>
      </c>
      <c r="CJ132">
        <f>IFERROR(INDEX(ADJ!$A$1:$BZ$1000,MATCH(PAYROLL!D132,ADJ!A$1:A$500,0),MATCH(PAYROLL!CJ$2,ADJ!$2:$2,0)),0)</f>
        <v/>
      </c>
      <c r="CK132">
        <f>IFERROR(INDEX(ADJ!$A$1:$BZ$1000,MATCH(PAYROLL!D132,ADJ!A$1:A$500,0),MATCH(PAYROLL!CK$2,ADJ!$2:$2,0)),0)</f>
        <v/>
      </c>
      <c r="CL132">
        <f>SUM(CG132:CK132)</f>
        <v/>
      </c>
      <c r="CM132">
        <f>ROUND(SUM(CH132:CK132),0)</f>
        <v/>
      </c>
      <c r="CN132">
        <f>IFERROR(INDEX(CSDA!D$1:D$500,MATCH($CN$2,CSDA!C$1:C$500,0))*INDEX(PIS!V$1:V$500,MATCH(D132,PIS!C$1:C$500))+INDEX(ADJ!$A$1:$BZ$1000,MATCH(PAYROLL!D132,ADJ!A$1:A$500,0),MATCH(PAYROLL!CN$2,ADJ!$2:$2,0)),0)</f>
        <v/>
      </c>
      <c r="CO132">
        <f>IFERROR(INDEX(ADJ!$A$1:$BZ$1000,MATCH(PAYROLL!D132,ADJ!A$1:A$500,0),MATCH(PAYROLL!CO$2,ADJ!$2:$2,0)),0)</f>
        <v/>
      </c>
      <c r="CP132">
        <f>IFERROR(INDEX(ADJ!$A$1:$BZ$1000,MATCH(PAYROLL!D132,ADJ!A$1:A$500,0),MATCH(PAYROLL!CP$2,ADJ!$2:$2,0)),0)</f>
        <v/>
      </c>
      <c r="CQ132">
        <f>BP132-CL132-CI132-CM132-CN132-CO132-CP132-CC132</f>
        <v/>
      </c>
      <c r="CR132">
        <f>IFERROR(IF(RIGHT(INDEX(PIS!O$1:O$500,MATCH(D132,PIS!C$1:C$500,0)),5)="Gross",MIN(U132+V132,VLOOKUP("R700",TSC!B:C,2,0)*VLOOKUP("R101",TSC!B:C,2,0))*(VLOOKUP("T711",TSC!B:C,2,0)+VLOOKUP("T712",TSC!B:C,2,0))%,MIN(T132+V132,VLOOKUP("R700",TSC!B:C,2,0)*VLOOKUP("R101",TSC!B:C,2,0))*(VLOOKUP("T711",TSC!B:C,2,0)+VLOOKUP("T712",TSC!B:C,2,0)+VLOOKUP("R701",TSC!B:C,2,0))%),0)</f>
        <v/>
      </c>
      <c r="CS132">
        <f>IFERROR(IF(RIGHT(INDEX(PIS!O$1:O$500,MATCH(D132,PIS!C$1:C$500,0)),5)="Gross",MIN(U132+V132,VLOOKUP("R700",TSC!B:C,2,0)*VLOOKUP("R101",TSC!B:C,2,0))*(VLOOKUP("T714",TSC!B:C,2,0))%,MIN(T132+V132,VLOOKUP("R700",TSC!B:C,2,0)*VLOOKUP("R101",TSC!B:C,2,0))*(VLOOKUP("T704",TSC!B:C,2,0)+VLOOKUP("T714",TSC!B:C,2,0))%),0)</f>
        <v/>
      </c>
      <c r="CT132">
        <f>IFERROR(IF(RIGHT(INDEX(PIS!O$1:O$500,MATCH(D132,PIS!C$1:C$500,0)),5)="Gross",MIN(U132+V132,VLOOKUP("R700",TSC!B:C,2,0)*VLOOKUP("R101",TSC!B:C,2,0))*VLOOKUP("T705",TSC!B:C,2,0)%,MIN(T132+V132,VLOOKUP("R700",TSC!B:C,2,0)*VLOOKUP("R101",TSC!B:C,2,0))*VLOOKUP("T705",TSC!B:C,2,0)%),0)</f>
        <v/>
      </c>
      <c r="CU132">
        <f>IFERROR(IF(RIGHT(INDEX(PIS!O$1:O$500,MATCH(D132,PIS!C$1:C$500,0)),5)="Gross",MIN(U132+V132,VLOOKUP("R700",TSC!B:C,2,0)*VLOOKUP("R101",TSC!B:C,2,0))*(VLOOKUP("T713",TSC!B:C,2,0))%,MIN(T132+V132,VLOOKUP("R700",TSC!B:C,2,0)*VLOOKUP("R101",TSC!B:C,2,0))*(VLOOKUP("T713",TSC!B:C,2,0))%),0)</f>
        <v/>
      </c>
      <c r="CV132">
        <f>IFERROR(INDEX(ADJ!$A$1:$BZ$1000,MATCH(PAYROLL!D132,ADJ!A$1:A$500,0),MATCH(PAYROLL!CV$2,ADJ!$2:$2,0)),0)</f>
        <v/>
      </c>
      <c r="CW132">
        <f>IFERROR(INDEX(ADJ!$A$1:$BZ$1000,MATCH(PAYROLL!D132,ADJ!A$1:A$500,0),MATCH(PAYROLL!CW$2,ADJ!$2:$2,0)),0)</f>
        <v/>
      </c>
      <c r="CX132">
        <f>SUM(CR132:CW132)</f>
        <v/>
      </c>
      <c r="CY132">
        <f>ROUND(IF(CR132&gt;0,T132+V132*VLOOKUP("R202",TSC!$B$1:$C$500,2,0),0),0)</f>
        <v/>
      </c>
      <c r="CZ132">
        <f>IFERROR(INDEX(CSDA!D$1:D$500,MATCH($CZ$2,CSDA!C$1:C$500,0)),0)</f>
        <v/>
      </c>
      <c r="DA132">
        <f>ROUND(T132*0.7%,0)</f>
        <v/>
      </c>
      <c r="DB132">
        <f>ROUND(T132/12,0)</f>
        <v/>
      </c>
      <c r="DC132">
        <f ref="DC132" t="array">IFERROR(INDEX(CSDA!D$1:D$500,MATCH("Trích giữ"&amp;PAYROLL!DC$2,CSDA!A$1:A$500&amp;CSDA!C$1:C$500,0)),0)</f>
        <v/>
      </c>
      <c r="DD132">
        <f ref="DD132" t="array">IFERROR(INDEX(CSDA!D$1:D$500,MATCH("Trích giữ"&amp;PAYROLL!DD$2,CSDA!A$1:A$500&amp;CSDA!C$1:C$500,0)),0)</f>
        <v/>
      </c>
      <c r="DE132">
        <f ref="DE132" t="array">IFERROR(INDEX(CSDA!D$1:D$500,MATCH("Trích giữ"&amp;PAYROLL!DE$2,CSDA!A$1:A$500&amp;CSDA!C$1:C$500,0)),0)</f>
        <v/>
      </c>
      <c r="DF132">
        <f>IFERROR(INDEX(CSDA!D$1:D$500,MATCH(PAYROLL!DF$2,CSDA!C$1:C$500,0)),0)</f>
        <v/>
      </c>
      <c r="DG132">
        <f ref="DG132" t="array">IFERROR(INDEX(CSDA!D$1:D$500,MATCH("Trích giữ"&amp;PAYROLL!DG$2,CSDA!A$1:A$500&amp;CSDA!C$1:C$500,0)),0)</f>
        <v/>
      </c>
      <c r="DH132">
        <f>ROUND(T132/26,0)</f>
        <v/>
      </c>
      <c r="DI132">
        <f ref="DI132" t="array">IFERROR(INDEX(CSDA!D$1:D$500,MATCH("Trích giữ"&amp;PAYROLL!DI$2,CSDA!A$1:A$500&amp;CSDA!C$1:C$500,0)),0)</f>
        <v/>
      </c>
      <c r="DJ132">
        <f>IF(U132=0,T132*21.5%-BL132,0)</f>
        <v/>
      </c>
      <c r="DK132">
        <f ref="DK132" t="array">IFERROR(INDEX(CSDA!D$1:D$500,MATCH("Trích giữ"&amp;PAYROLL!DK$2,CSDA!A$1:A$500&amp;CSDA!C$1:C$500,0)),0)</f>
        <v/>
      </c>
      <c r="DL132">
        <f>IFERROR(INDEX(CSDA!D$1:D$500,MATCH(PAYROLL!DL$2,CSDA!C$1:C$500,0))/12,0)</f>
        <v/>
      </c>
      <c r="DM132">
        <f>SUM(DB132:DL132)</f>
        <v/>
      </c>
      <c r="DN132">
        <f>IFERROR(INDEX(ADJ!$A$1:$BZ$1000,MATCH(PAYROLL!D132,ADJ!A$1:A$500,0),MATCH(PAYROLL!DN$2,ADJ!$2:$2,0)),0)</f>
        <v/>
      </c>
      <c r="DO132">
        <f>IFERROR(SUM(BP132,DM132:DN132,CX132:DA132)-DT132,0)</f>
        <v/>
      </c>
      <c r="DP132">
        <f ref="DP132" t="array">SUM(BW132*IFERROR(INDEX(CSDA!D$1:D$500,MATCH(BW$2,CSDA!C$1:C$500,0)),0)%,CX132*IFERROR(INDEX(CSDA!D$1:D$500,MATCH(CX$2,CSDA!C$1:C$500,0)),0)%,DA132*IFERROR(INDEX(CSDA!D$1:D$500,MATCH(DA$2,CSDA!C$1:C$500,0)),0)%,DB132*IFERROR(INDEX(CSDA!D$1:D$500,MATCH(DB$2,CSDA!C$1:C$500,0)),0)%,DF132*IFERROR(INDEX(CSDA!D$1:D$500,MATCH("Phí dịch vụ"&amp;PAYROLL!DF$2,CSDA!A$1:A$500&amp;CSDA!C$1:C$500,0)),0)%,DC132*IFERROR(INDEX(CSDA!D$1:D$500,MATCH("Phí dịch vụ"&amp;PAYROLL!DC$2,CSDA!A$1:A$500&amp;CSDA!C$1:C$500,0)),0)%,DH132*IFERROR(INDEX(CSDA!D$1:D$500,MATCH("Phí dịch vụ"&amp;PAYROLL!DH$2,CSDA!A$1:A$500&amp;CSDA!C$1:C$500,0)),0)%,DJ132*IFERROR(INDEX(CSDA!D$1:D$500,MATCH("Phí dịch vụ"&amp;PAYROLL!DJ$2,CSDA!A$1:A$500&amp;CSDA!C$1:C$500,0)),0)%,BN132*IFERROR(INDEX(CSDA!D$1:D$500,MATCH(BN$2,CSDA!C$1:C$500,0)),0)%)-BN132*7%</f>
        <v/>
      </c>
      <c r="DQ132">
        <f>IFERROR(INDEX(ADJ!$A$1:$BZ$1000,MATCH(PAYROLL!D132,ADJ!A$1:A$500,0),MATCH(PAYROLL!DQ$2,ADJ!$2:$2,0)),0)</f>
        <v/>
      </c>
      <c r="DR132">
        <f>IFERROR(INDEX(ADJ!$A$1:$BZ$1000,MATCH(PAYROLL!D132,ADJ!A$1:A$500,0),MATCH(PAYROLL!DR$2,ADJ!$2:$2,0)),0)</f>
        <v/>
      </c>
      <c r="DS132">
        <f>SUM(DP132:DR132)</f>
        <v/>
      </c>
      <c r="DT132">
        <f>EK132</f>
        <v/>
      </c>
      <c r="DU132">
        <f>SUM(DO132:DR132)</f>
        <v/>
      </c>
      <c r="DV132">
        <f>ROUND(DU132*0.1,0)</f>
        <v/>
      </c>
      <c r="DW132">
        <f>DU132+DV132</f>
        <v/>
      </c>
      <c r="DZ132">
        <f>IFERROR(INDEX(ADJ!$A$1:$BZ$1000,MATCH(PAYROLL!$D132,ADJ!A$1:A$500,0),MATCH(PAYROLL!DZ$2,ADJ!$2:$2,0)),0)</f>
        <v/>
      </c>
      <c r="EA132">
        <f>IFERROR(INDEX(ADJ!$A$1:$BZ$1000,MATCH(PAYROLL!$D132,ADJ!A$1:A$500,0),MATCH(PAYROLL!EA$2,ADJ!$2:$2,0)),0)</f>
        <v/>
      </c>
      <c r="EB132">
        <f>IFERROR(INDEX(ADJ!$A$1:$BZ$1000,MATCH(PAYROLL!$D132,ADJ!A$1:A$500,0),MATCH(PAYROLL!EB$2,ADJ!$2:$2,0)),0)</f>
        <v/>
      </c>
      <c r="EC132">
        <f>IFERROR(INDEX(ADJ!$A$1:$BZ$1000,MATCH(PAYROLL!$D132,ADJ!A$1:A$500,0),MATCH(PAYROLL!EC$2,ADJ!$2:$2,0)),0)</f>
        <v/>
      </c>
      <c r="ED132">
        <f>IFERROR(INDEX(ADJ!$A$1:$BZ$1000,MATCH(PAYROLL!$D132,ADJ!A$1:A$500,0),MATCH(PAYROLL!ED$2,ADJ!$2:$2,0)),0)</f>
        <v/>
      </c>
      <c r="EE132">
        <f>IFERROR(INDEX(ADJ!$A$1:$BZ$1000,MATCH(PAYROLL!$D132,ADJ!A$1:A$500,0),MATCH(PAYROLL!EE$2,ADJ!$2:$2,0)),0)</f>
        <v/>
      </c>
      <c r="EF132">
        <f>IFERROR(INDEX(ADJ!$A$1:$BZ$1000,MATCH(PAYROLL!$D132,ADJ!A$1:A$500,0),MATCH(PAYROLL!EF$2,ADJ!$2:$2,0)),0)</f>
        <v/>
      </c>
      <c r="EG132">
        <f>IFERROR(INDEX(ADJ!$A$1:$BZ$1000,MATCH(PAYROLL!$D132,ADJ!A$1:A$500,0),MATCH(PAYROLL!EG$2,ADJ!$2:$2,0)),0)</f>
        <v/>
      </c>
      <c r="EH132">
        <f>IFERROR(INDEX(ADJ!$A$1:$BZ$1000,MATCH(PAYROLL!$D132,ADJ!A$1:A$500,0),MATCH(PAYROLL!EH$2,ADJ!$2:$2,0)),0)</f>
        <v/>
      </c>
      <c r="EI132">
        <f>IFERROR(INDEX(ADJ!$A$1:$BZ$1000,MATCH(PAYROLL!D132,ADJ!A$1:A$500,0),MATCH(PAYROLL!EI$2,ADJ!$2:$2,0)),0)</f>
        <v/>
      </c>
      <c r="EJ132">
        <f>IFERROR(INDEX(ADJ!$A$1:$BZ$1000,MATCH(PAYROLL!$D132,ADJ!A$1:A$500,0),MATCH(PAYROLL!EJ$2,ADJ!$2:$2,0)),0)</f>
        <v/>
      </c>
      <c r="EK132">
        <f>SUM(DZ132:EJ132)</f>
        <v/>
      </c>
    </row>
    <row r="133">
      <c r="A133" t="n">
        <v>131</v>
      </c>
      <c r="B133" t="inlineStr">
        <is>
          <t>Nguyễn Nhuận Sáng</t>
        </is>
      </c>
      <c r="D133" t="inlineStr">
        <is>
          <t>160617-01</t>
        </is>
      </c>
      <c r="S133">
        <f>IFERROR(INDEX(PIS!$A$1:$BZ$1000,MATCH($D133,PIS!C$1:C$500,0),MATCH("Lương CB tháng trước",PIS!$1:$1,0)),0)</f>
        <v/>
      </c>
      <c r="T133">
        <f>IFERROR(INDEX(PIS!$A$1:$BZ$1000,MATCH($D133,PIS!C$1:C$500,0),MATCH("Lương CB hiện tại",PIS!$1:$1,0)),0)</f>
        <v/>
      </c>
      <c r="U133">
        <f>IFERROR(INDEX(PIS!$A$1:$BZ$1000,MATCH($D133,PIS!C$1:C$500,0),MATCH("Lương đóng BHBB",PIS!$1:$1,0)),0)</f>
        <v/>
      </c>
      <c r="V133">
        <f>IFERROR(INDEX(PIS!$A$1:$BZ$1000,MATCH($D133,PIS!C$1:C$500,0),MATCH(V$2,PIS!$2:$2,0)),0)</f>
        <v/>
      </c>
      <c r="W133">
        <f>IFERROR(INDEX(PIS!$A$1:$BZ$1000,MATCH($D133,PIS!C$1:C$500,0),MATCH(W$2,PIS!$2:$2,0)),0)</f>
        <v/>
      </c>
      <c r="X133">
        <f>IFERROR(INDEX(PIS!$A$1:$BZ$1000,MATCH($D133,PIS!C$1:C$500,0),MATCH(X$2,PIS!$2:$2,0)),0)</f>
        <v/>
      </c>
      <c r="Y133">
        <f>IFERROR(INDEX(PIS!$A$1:$BZ$1000,MATCH($D133,PIS!C$1:C$500,0),MATCH(Y$2,PIS!$2:$2,0)),0)</f>
        <v/>
      </c>
      <c r="Z133">
        <f>IFERROR(INDEX(PIS!$A$1:$BZ$1000,MATCH($D133,PIS!C$1:C$500,0),MATCH(Z$2,PIS!$2:$2,0)),0)</f>
        <v/>
      </c>
      <c r="AA133">
        <f>IFERROR(INDEX(PIS!$A$1:$BZ$1000,MATCH($D133,PIS!C$1:C$500,0),MATCH(AA$2,PIS!$2:$2,0)),0)</f>
        <v/>
      </c>
      <c r="AB133">
        <f>IFERROR(INDEX(PIS!$A$1:$BZ$1000,MATCH($D133,PIS!C$1:C$500,0),MATCH(AB$2,PIS!$2:$2,0)),0)</f>
        <v/>
      </c>
      <c r="AC133">
        <f>SUM(V133:AB133)</f>
        <v/>
      </c>
      <c r="AD133">
        <f>IFERROR(INDEX(TIMESHEET!$A$1:$AI$5000,MATCH($D133,TIMESHEET!A$1:A$500,0),MATCH("T100",TIMESHEET!$2:$2,0))-2,0)</f>
        <v/>
      </c>
      <c r="AE133">
        <f>IFERROR(INDEX(TIMESHEET!$A$1:$AI$5000,MATCH($D133,TIMESHEET!A$1:A$500,0),MATCH("T202",TIMESHEET!$2:$2,0)),0)</f>
        <v/>
      </c>
      <c r="AF133">
        <f>IFERROR(INDEX(TIMESHEET!$A$1:$AI$5000,MATCH($D133,TIMESHEET!A$1:A$500,0),MATCH("T302",TIMESHEET!$2:$2,0)),0)</f>
        <v/>
      </c>
      <c r="AG133">
        <f>IFERROR(INDEX(TIMESHEET!$A$1:$AI$5000,MATCH($D133,TIMESHEET!A$1:A$500,0),MATCH("T406",TIMESHEET!$2:$2,0)),0)</f>
        <v/>
      </c>
      <c r="AH133">
        <f>AE133+AG133</f>
        <v/>
      </c>
      <c r="AI133">
        <f>IFERROR(INDEX(TIMESHEET!$A$1:$AI$5000,MATCH($D133,TIMESHEET!A$1:A$500,0),MATCH("T701",TIMESHEET!$2:$2,0)),0)</f>
        <v/>
      </c>
      <c r="AJ133">
        <f>IFERROR(INDEX(TIMESHEET!$A$1:$AI$5000,MATCH($D133,TIMESHEET!B$1:B$500,0),MATCH("T320",TIMESHEET!$2:$2,0)),0)</f>
        <v/>
      </c>
      <c r="AK133">
        <f>IFERROR(IF(LEFT(INDEX(PIS!O$1:O$500,MATCH(D133,PIS!C$1:C$500)),1)="M",T133/AD133*SUM(AE133:AG133),T133*AD133),0)</f>
        <v/>
      </c>
      <c r="AL133">
        <f>IFERROR(INDEX(ADJ!$A$1:$BZ$1000,MATCH(PAYROLL!D133,ADJ!A$1:A$500,0),MATCH(PAYROLL!AL$2,ADJ!$2:$2,0)),0)</f>
        <v/>
      </c>
      <c r="AM133">
        <f>SUM(AK133:AL133)</f>
        <v/>
      </c>
      <c r="AN133">
        <f>IFERROR(ROUND(V133/$AD133*$AH133,0),0)</f>
        <v/>
      </c>
      <c r="AO133">
        <f>IFERROR(ROUND(W133/$AD133*$AH133,0),0)</f>
        <v/>
      </c>
      <c r="AP133">
        <f>IFERROR(ROUND(X133/$AD133*$AE133,0),0)</f>
        <v/>
      </c>
      <c r="AQ133">
        <f>IFERROR(ROUND(Y133/$AD133*$AH133,0),0)</f>
        <v/>
      </c>
      <c r="AR133">
        <f>IFERROR(ROUND(Z133/$AD133*$AH133,0),0)</f>
        <v/>
      </c>
      <c r="AS133">
        <f>IFERROR(ROUND(AA133/$AD133*$AH133,0),0)</f>
        <v/>
      </c>
      <c r="AT133">
        <f>IFERROR(IF((AE133+AF133+AG133)&gt;13,AB133,ROUND(AB133/AD133*AH133,0)),0)</f>
        <v/>
      </c>
      <c r="AU133">
        <f>IFERROR(INDEX(ADJ!$A$1:$BZ$1000,MATCH(PAYROLL!D133,ADJ!A$1:A$500,0),MATCH(PAYROLL!AU$2,ADJ!$2:$2,0)),0)</f>
        <v/>
      </c>
      <c r="AV133">
        <f>ROUND(SUM(AN133:AU133),0)</f>
        <v/>
      </c>
      <c r="AW133">
        <f>IFERROR(INDEX(TIMESHEET!$A$1:$AI$5000,MATCH(PAYROLL!D133,TIMESHEET!A$1:A$500,0),MATCH("T620",TIMESHEET!$2:$2,0)),0)</f>
        <v/>
      </c>
      <c r="AX133">
        <f>IFERROR(INDEX(TIMESHEET!$A$1:$AI$5000,MATCH(PAYROLL!D133,TIMESHEET!A$1:A$500,0),MATCH("T601",TIMESHEET!$2:$2,0)),0)</f>
        <v/>
      </c>
      <c r="AY133">
        <f>IFERROR(INDEX(TIMESHEET!$A$1:$AI$5000,MATCH(PAYROLL!D133,TIMESHEET!A$1:A$500,0),MATCH("T602",TIMESHEET!$2:$2,0)),0)</f>
        <v/>
      </c>
      <c r="AZ133">
        <f>IFERROR(INDEX(TIMESHEET!$A$1:$AI$5000,MATCH(PAYROLL!D133,TIMESHEET!A$1:A$500,0),MATCH("T603",TIMESHEET!$2:$2,0)),0)</f>
        <v/>
      </c>
      <c r="BA133">
        <f>IFERROR(INDEX(TIMESHEET!$A$1:$AI$5000,MATCH(PAYROLL!D133,TIMESHEET!A$1:A$500,0),MATCH("T611",TIMESHEET!$2:$2,0)),0)</f>
        <v/>
      </c>
      <c r="BB133">
        <f>IFERROR(INDEX(TIMESHEET!$A$1:$AI$5000,MATCH(PAYROLL!D133,TIMESHEET!A$1:A$500,0),MATCH("T612",TIMESHEET!$2:$2,0)),0)</f>
        <v/>
      </c>
      <c r="BC133">
        <f>IFERROR(INDEX(TIMESHEET!$A$1:$AI$5000,MATCH(PAYROLL!D133,TIMESHEET!A$1:A$500,0),MATCH("T613",TIMESHEET!$2:$2,0)),0)</f>
        <v/>
      </c>
      <c r="BD133">
        <f>IFERROR(INDEX(TIMESHEET!$A$1:$AI$5000,MATCH(PAYROLL!D133,TIMESHEET!A$1:A$500,0),MATCH("T500",TIMESHEET!$2:$2,0)),0)</f>
        <v/>
      </c>
      <c r="BE133">
        <f>IFERROR(IF(LEFT(INDEX(PIS!O$1:O$500,MATCH(D133,PIS!C$1:C$500)),1)="M",T133/AD133/8*(AW133+AX133*1.5+AY133*2+AZ133*3+BA133*2.1+BB133*2.7+BC133*3.9+BD133*0.3),T133/8*(AW133+AX133*1.5+AY133*2+AZ133*3+BA133*2.1+BB133*2.7+BC133*3.9+BD133*0.3)),0)</f>
        <v/>
      </c>
      <c r="BF133">
        <f>IFERROR(INDEX(ADJ!$A$1:$BZ$1000,MATCH(PAYROLL!$D133,ADJ!A$1:A$500,0),MATCH(PAYROLL!BF$2,ADJ!$2:$2,0)),0)</f>
        <v/>
      </c>
      <c r="BG133">
        <f>IFERROR(INDEX(ADJ!$A$1:$BZ$1000,MATCH(PAYROLL!D133,ADJ!A$1:A$500,0),MATCH(PAYROLL!BG$2,ADJ!$2:$2,0)),0)</f>
        <v/>
      </c>
      <c r="BH133">
        <f>IFERROR(INDEX(ADJ!$A$1:$BZ$1000,MATCH(PAYROLL!D133,ADJ!A$1:A$500,0),MATCH(PAYROLL!BH$2,ADJ!$2:$2,0)),0)</f>
        <v/>
      </c>
      <c r="BI133">
        <f>IFERROR(INDEX(ADJ!$A$1:$BZ$1000,MATCH(PAYROLL!D133,ADJ!A$1:A$500,0),MATCH(PAYROLL!BI$2,ADJ!$2:$2,0)),0)</f>
        <v/>
      </c>
      <c r="BJ133">
        <f>IFERROR(INDEX(ADJ!$A$1:$BZ$1000,MATCH(PAYROLL!D133,ADJ!A$1:A$500,0),MATCH(PAYROLL!BJ$2,ADJ!$2:$2,0)),0)</f>
        <v/>
      </c>
      <c r="BK133">
        <f>SUM(BF133:BJ133)</f>
        <v/>
      </c>
      <c r="BL133">
        <f>IFERROR(INDEX(ADJ!$A$1:$BZ$1000,MATCH(PAYROLL!D133,ADJ!A$1:A$500,0),MATCH(PAYROLL!BL$2,ADJ!$2:$2,0)),0)</f>
        <v/>
      </c>
      <c r="BM133">
        <f>IFERROR(INDEX(ADJ!$A$1:$BZ$1000,MATCH(PAYROLL!D133,ADJ!A$1:A$500,0),MATCH(PAYROLL!BM$2,ADJ!$2:$2,0)),0)</f>
        <v/>
      </c>
      <c r="BN133">
        <f>IFERROR(INDEX(ADJ!$A$1:$BZ$1000,MATCH(PAYROLL!D133,ADJ!A$1:A$500,0),MATCH(PAYROLL!BN$2,ADJ!$2:$2,0)),0)</f>
        <v/>
      </c>
      <c r="BO133">
        <f>IFERROR(INDEX(ADJ!$A$1:$BZ$1000,MATCH(PAYROLL!D133,ADJ!A$1:A$500,0),MATCH(PAYROLL!BO$2,ADJ!$2:$2,0)),0)</f>
        <v/>
      </c>
      <c r="BP133">
        <f>SUM(AM133,AV133,BE133,BK133,BL133:BO133)</f>
        <v/>
      </c>
      <c r="BQ133">
        <f>BO133</f>
        <v/>
      </c>
      <c r="BR133">
        <f>IFERROR(ROUND(IF(LEFT(INDEX(PIS!O$1:O$500,MATCH(D133,PIS!C$1:C$500)),1)="D",T133/8*(BD133*0.3),IF(LEFT(INDEX(PIS!O$1:O$500,MATCH(D133,PIS!C$1:C$500)),1)="H",T133*($BD133*0.3),T133/$AD133/8*($BD133*0.3))),0),0)</f>
        <v/>
      </c>
      <c r="BS133">
        <f>IF(AP133&lt;1,0,MIN(AP133,730000))</f>
        <v/>
      </c>
      <c r="BT133">
        <f>IFERROR(ROUND((BE133-SUM(AW133:BC133)*T133/AD133/8),0)-BR133,0)</f>
        <v/>
      </c>
      <c r="BU133">
        <f>AO133</f>
        <v/>
      </c>
      <c r="BV133">
        <f>SUM(BQ133:BU133)</f>
        <v/>
      </c>
      <c r="BW133">
        <f>BP133-BV133</f>
        <v/>
      </c>
      <c r="BX133">
        <f>IFERROR(IF(RIGHT(INDEX(PIS!O$1:O$500,MATCH(D133,PIS!C$1:C$500)),5)="Gross",MIN(U133+V133,VLOOKUP("R700",TSC!B:C,2,0)*VLOOKUP("R101",TSC!B:C,2,0))*VLOOKUP("R701",TSC!B:C,2,0)%,0),0)</f>
        <v/>
      </c>
      <c r="BY133">
        <f>IFERROR(IF(RIGHT(INDEX(PIS!O$1:O$500,MATCH(D133,PIS!C$1:C$500)),5)="Gross",MIN(U133+V133,VLOOKUP("R700",TSC!B:C,2,0)*VLOOKUP("R101",TSC!B:C,2,0))*VLOOKUP("T704",TSC!B:C,2,0)%,0),0)</f>
        <v/>
      </c>
      <c r="BZ133">
        <f>IFERROR(IF(RIGHT(INDEX(PIS!O$1:O$500,MATCH(D133,PIS!C$1:C$500)),5)="Gross",MIN(U133+V133,VLOOKUP("R700",TSC!B:C,2,0)*VLOOKUP("1",TSC!F:G,2,0))*VLOOKUP("T705",TSC!B:C,2,0)%,0),0)</f>
        <v/>
      </c>
      <c r="CA133">
        <f>IFERROR(INDEX(ADJ!$A$1:$BZ$1000,MATCH(PAYROLL!D133,ADJ!A$1:A$500,0),MATCH(PAYROLL!CA$2,ADJ!$2:$2,0)),0)</f>
        <v/>
      </c>
      <c r="CB133">
        <f>IFERROR(INDEX(ADJ!$A$1:$BZ$1000,MATCH(PAYROLL!D133,ADJ!A$1:A$500,0),MATCH(PAYROLL!CB$2,ADJ!$2:$2,0)),0)</f>
        <v/>
      </c>
      <c r="CC133">
        <f>SUM(BX133:CB133)</f>
        <v/>
      </c>
      <c r="CD133">
        <f>IFERROR(INDEX(PIS!$A$1:$BZ$1000,MATCH(PAYROLL!D133,PIS!C$1:C$500,0),MATCH(PAYROLL!CD$1,PIS!$1:$1,0)),0)</f>
        <v/>
      </c>
      <c r="CE133">
        <f>IFERROR(IF(OR(INDEX(PIS!P$1:P$500,MATCH(D133,PIS!C$1:C$500,0))="LT2",INDEX(PIS!P$1:P$500,MATCH(D133,PIS!C$1:C$500,0))="P10"),0,SUM(CC133,CD133*VLOOKUP("R601",TSC!B:C,2,0),VLOOKUP("R602",TSC!B:C,2,0))),0)</f>
        <v/>
      </c>
      <c r="CF133">
        <f>MAX(BW133-CE133,0)</f>
        <v/>
      </c>
      <c r="CG133">
        <f>IFERROR(IF(OR(RIGHT(INDEX(PIS!P$1:P$500,MATCH(D133,PIS!C$1:C$500)),5)="P10",RIGHT(INDEX(PIS!P$1:P$500,MATCH(D133,PIS!C$1:C$500)),5)="CK"),0,IF(CF133&lt;=5000000,CF133*5%,IF(CF133&lt;=10000000,CF133*10%-250000,IF(CF133&lt;=18000000,CF133*15%-750000,IF(CF133&lt;=32000000,CF133*20%-1650000,IF(CF133&lt;=52000000,CF133*25%-3250000,IF(CF133&lt;=80000000,BH133*30%-5850000,CF133*35%-9850000))))))),0)</f>
        <v/>
      </c>
      <c r="CH133">
        <f>IFERROR(IF(OR(INDEX(PIS!P$1:P$500,MATCH(D133,PIS!C$1:C$500))="LT",INDEX(PIS!P$1:P$500,MATCH(D133,PIS!C$1:C$500))="CK"),0,IF(CF133&lt;2000000,0,CF133*10%)),0)</f>
        <v/>
      </c>
      <c r="CI133">
        <f>IFERROR(INDEX(ADJ!$A$1:$BZ$1000,MATCH(PAYROLL!D133,ADJ!A$1:A$500,0),MATCH(PAYROLL!CI$2,ADJ!$2:$2,0)),0)</f>
        <v/>
      </c>
      <c r="CJ133">
        <f>IFERROR(INDEX(ADJ!$A$1:$BZ$1000,MATCH(PAYROLL!D133,ADJ!A$1:A$500,0),MATCH(PAYROLL!CJ$2,ADJ!$2:$2,0)),0)</f>
        <v/>
      </c>
      <c r="CK133">
        <f>IFERROR(INDEX(ADJ!$A$1:$BZ$1000,MATCH(PAYROLL!D133,ADJ!A$1:A$500,0),MATCH(PAYROLL!CK$2,ADJ!$2:$2,0)),0)</f>
        <v/>
      </c>
      <c r="CL133">
        <f>SUM(CG133:CK133)</f>
        <v/>
      </c>
      <c r="CM133">
        <f>ROUND(SUM(CH133:CK133),0)</f>
        <v/>
      </c>
      <c r="CN133">
        <f>IFERROR(INDEX(CSDA!D$1:D$500,MATCH($CN$2,CSDA!C$1:C$500,0))*INDEX(PIS!V$1:V$500,MATCH(D133,PIS!C$1:C$500))+INDEX(ADJ!$A$1:$BZ$1000,MATCH(PAYROLL!D133,ADJ!A$1:A$500,0),MATCH(PAYROLL!CN$2,ADJ!$2:$2,0)),0)</f>
        <v/>
      </c>
      <c r="CO133">
        <f>IFERROR(INDEX(ADJ!$A$1:$BZ$1000,MATCH(PAYROLL!D133,ADJ!A$1:A$500,0),MATCH(PAYROLL!CO$2,ADJ!$2:$2,0)),0)</f>
        <v/>
      </c>
      <c r="CP133">
        <f>IFERROR(INDEX(ADJ!$A$1:$BZ$1000,MATCH(PAYROLL!D133,ADJ!A$1:A$500,0),MATCH(PAYROLL!CP$2,ADJ!$2:$2,0)),0)</f>
        <v/>
      </c>
      <c r="CQ133">
        <f>BP133-CL133-CI133-CM133-CN133-CO133-CP133-CC133</f>
        <v/>
      </c>
      <c r="CR133">
        <f>IFERROR(IF(RIGHT(INDEX(PIS!O$1:O$500,MATCH(D133,PIS!C$1:C$500,0)),5)="Gross",MIN(U133+V133,VLOOKUP("R700",TSC!B:C,2,0)*VLOOKUP("R101",TSC!B:C,2,0))*(VLOOKUP("T711",TSC!B:C,2,0)+VLOOKUP("T712",TSC!B:C,2,0))%,MIN(T133+V133,VLOOKUP("R700",TSC!B:C,2,0)*VLOOKUP("R101",TSC!B:C,2,0))*(VLOOKUP("T711",TSC!B:C,2,0)+VLOOKUP("T712",TSC!B:C,2,0)+VLOOKUP("R701",TSC!B:C,2,0))%),0)</f>
        <v/>
      </c>
      <c r="CS133">
        <f>IFERROR(IF(RIGHT(INDEX(PIS!O$1:O$500,MATCH(D133,PIS!C$1:C$500,0)),5)="Gross",MIN(U133+V133,VLOOKUP("R700",TSC!B:C,2,0)*VLOOKUP("R101",TSC!B:C,2,0))*(VLOOKUP("T714",TSC!B:C,2,0))%,MIN(T133+V133,VLOOKUP("R700",TSC!B:C,2,0)*VLOOKUP("R101",TSC!B:C,2,0))*(VLOOKUP("T704",TSC!B:C,2,0)+VLOOKUP("T714",TSC!B:C,2,0))%),0)</f>
        <v/>
      </c>
      <c r="CT133">
        <f>IFERROR(IF(RIGHT(INDEX(PIS!O$1:O$500,MATCH(D133,PIS!C$1:C$500,0)),5)="Gross",MIN(U133+V133,VLOOKUP("R700",TSC!B:C,2,0)*VLOOKUP("R101",TSC!B:C,2,0))*VLOOKUP("T705",TSC!B:C,2,0)%,MIN(T133+V133,VLOOKUP("R700",TSC!B:C,2,0)*VLOOKUP("R101",TSC!B:C,2,0))*VLOOKUP("T705",TSC!B:C,2,0)%),0)</f>
        <v/>
      </c>
      <c r="CU133">
        <f>IFERROR(IF(RIGHT(INDEX(PIS!O$1:O$500,MATCH(D133,PIS!C$1:C$500,0)),5)="Gross",MIN(U133+V133,VLOOKUP("R700",TSC!B:C,2,0)*VLOOKUP("R101",TSC!B:C,2,0))*(VLOOKUP("T713",TSC!B:C,2,0))%,MIN(T133+V133,VLOOKUP("R700",TSC!B:C,2,0)*VLOOKUP("R101",TSC!B:C,2,0))*(VLOOKUP("T713",TSC!B:C,2,0))%),0)</f>
        <v/>
      </c>
      <c r="CV133">
        <f>IFERROR(INDEX(ADJ!$A$1:$BZ$1000,MATCH(PAYROLL!D133,ADJ!A$1:A$500,0),MATCH(PAYROLL!CV$2,ADJ!$2:$2,0)),0)</f>
        <v/>
      </c>
      <c r="CW133">
        <f>IFERROR(INDEX(ADJ!$A$1:$BZ$1000,MATCH(PAYROLL!D133,ADJ!A$1:A$500,0),MATCH(PAYROLL!CW$2,ADJ!$2:$2,0)),0)</f>
        <v/>
      </c>
      <c r="CX133">
        <f>SUM(CR133:CW133)</f>
        <v/>
      </c>
      <c r="CY133">
        <f>ROUND(IF(CR133&gt;0,T133+V133*VLOOKUP("R202",TSC!$B$1:$C$500,2,0),0),0)</f>
        <v/>
      </c>
      <c r="CZ133">
        <f>IFERROR(INDEX(CSDA!D$1:D$500,MATCH($CZ$2,CSDA!C$1:C$500,0)),0)</f>
        <v/>
      </c>
      <c r="DA133">
        <f>ROUND(T133*0.7%,0)</f>
        <v/>
      </c>
      <c r="DB133">
        <f>ROUND(T133/12,0)</f>
        <v/>
      </c>
      <c r="DC133">
        <f ref="DC133" t="array">IFERROR(INDEX(CSDA!D$1:D$500,MATCH("Trích giữ"&amp;PAYROLL!DC$2,CSDA!A$1:A$500&amp;CSDA!C$1:C$500,0)),0)</f>
        <v/>
      </c>
      <c r="DD133">
        <f ref="DD133" t="array">IFERROR(INDEX(CSDA!D$1:D$500,MATCH("Trích giữ"&amp;PAYROLL!DD$2,CSDA!A$1:A$500&amp;CSDA!C$1:C$500,0)),0)</f>
        <v/>
      </c>
      <c r="DE133">
        <f ref="DE133" t="array">IFERROR(INDEX(CSDA!D$1:D$500,MATCH("Trích giữ"&amp;PAYROLL!DE$2,CSDA!A$1:A$500&amp;CSDA!C$1:C$500,0)),0)</f>
        <v/>
      </c>
      <c r="DF133">
        <f>IFERROR(INDEX(CSDA!D$1:D$500,MATCH(PAYROLL!DF$2,CSDA!C$1:C$500,0)),0)</f>
        <v/>
      </c>
      <c r="DG133">
        <f ref="DG133" t="array">IFERROR(INDEX(CSDA!D$1:D$500,MATCH("Trích giữ"&amp;PAYROLL!DG$2,CSDA!A$1:A$500&amp;CSDA!C$1:C$500,0)),0)</f>
        <v/>
      </c>
      <c r="DH133">
        <f>ROUND(T133/26,0)</f>
        <v/>
      </c>
      <c r="DI133">
        <f ref="DI133" t="array">IFERROR(INDEX(CSDA!D$1:D$500,MATCH("Trích giữ"&amp;PAYROLL!DI$2,CSDA!A$1:A$500&amp;CSDA!C$1:C$500,0)),0)</f>
        <v/>
      </c>
      <c r="DJ133">
        <f>IF(U133=0,T133*21.5%-BL133,0)</f>
        <v/>
      </c>
      <c r="DK133">
        <f ref="DK133" t="array">IFERROR(INDEX(CSDA!D$1:D$500,MATCH("Trích giữ"&amp;PAYROLL!DK$2,CSDA!A$1:A$500&amp;CSDA!C$1:C$500,0)),0)</f>
        <v/>
      </c>
      <c r="DL133">
        <f>IFERROR(INDEX(CSDA!D$1:D$500,MATCH(PAYROLL!DL$2,CSDA!C$1:C$500,0))/12,0)</f>
        <v/>
      </c>
      <c r="DM133">
        <f>SUM(DB133:DL133)</f>
        <v/>
      </c>
      <c r="DN133">
        <f>IFERROR(INDEX(ADJ!$A$1:$BZ$1000,MATCH(PAYROLL!D133,ADJ!A$1:A$500,0),MATCH(PAYROLL!DN$2,ADJ!$2:$2,0)),0)</f>
        <v/>
      </c>
      <c r="DO133">
        <f>IFERROR(SUM(BP133,DM133:DN133,CX133:DA133)-DT133,0)</f>
        <v/>
      </c>
      <c r="DP133">
        <f ref="DP133" t="array">SUM(BW133*IFERROR(INDEX(CSDA!D$1:D$500,MATCH(BW$2,CSDA!C$1:C$500,0)),0)%,CX133*IFERROR(INDEX(CSDA!D$1:D$500,MATCH(CX$2,CSDA!C$1:C$500,0)),0)%,DA133*IFERROR(INDEX(CSDA!D$1:D$500,MATCH(DA$2,CSDA!C$1:C$500,0)),0)%,DB133*IFERROR(INDEX(CSDA!D$1:D$500,MATCH(DB$2,CSDA!C$1:C$500,0)),0)%,DF133*IFERROR(INDEX(CSDA!D$1:D$500,MATCH("Phí dịch vụ"&amp;PAYROLL!DF$2,CSDA!A$1:A$500&amp;CSDA!C$1:C$500,0)),0)%,DC133*IFERROR(INDEX(CSDA!D$1:D$500,MATCH("Phí dịch vụ"&amp;PAYROLL!DC$2,CSDA!A$1:A$500&amp;CSDA!C$1:C$500,0)),0)%,DH133*IFERROR(INDEX(CSDA!D$1:D$500,MATCH("Phí dịch vụ"&amp;PAYROLL!DH$2,CSDA!A$1:A$500&amp;CSDA!C$1:C$500,0)),0)%,DJ133*IFERROR(INDEX(CSDA!D$1:D$500,MATCH("Phí dịch vụ"&amp;PAYROLL!DJ$2,CSDA!A$1:A$500&amp;CSDA!C$1:C$500,0)),0)%,BN133*IFERROR(INDEX(CSDA!D$1:D$500,MATCH(BN$2,CSDA!C$1:C$500,0)),0)%)-BN133*7%</f>
        <v/>
      </c>
      <c r="DQ133">
        <f>IFERROR(INDEX(ADJ!$A$1:$BZ$1000,MATCH(PAYROLL!D133,ADJ!A$1:A$500,0),MATCH(PAYROLL!DQ$2,ADJ!$2:$2,0)),0)</f>
        <v/>
      </c>
      <c r="DR133">
        <f>IFERROR(INDEX(ADJ!$A$1:$BZ$1000,MATCH(PAYROLL!D133,ADJ!A$1:A$500,0),MATCH(PAYROLL!DR$2,ADJ!$2:$2,0)),0)</f>
        <v/>
      </c>
      <c r="DS133">
        <f>SUM(DP133:DR133)</f>
        <v/>
      </c>
      <c r="DT133">
        <f>EK133</f>
        <v/>
      </c>
      <c r="DU133">
        <f>SUM(DO133:DR133)</f>
        <v/>
      </c>
      <c r="DV133">
        <f>ROUND(DU133*0.1,0)</f>
        <v/>
      </c>
      <c r="DW133">
        <f>DU133+DV133</f>
        <v/>
      </c>
      <c r="DZ133">
        <f>IFERROR(INDEX(ADJ!$A$1:$BZ$1000,MATCH(PAYROLL!$D133,ADJ!A$1:A$500,0),MATCH(PAYROLL!DZ$2,ADJ!$2:$2,0)),0)</f>
        <v/>
      </c>
      <c r="EA133">
        <f>IFERROR(INDEX(ADJ!$A$1:$BZ$1000,MATCH(PAYROLL!$D133,ADJ!A$1:A$500,0),MATCH(PAYROLL!EA$2,ADJ!$2:$2,0)),0)</f>
        <v/>
      </c>
      <c r="EB133">
        <f>IFERROR(INDEX(ADJ!$A$1:$BZ$1000,MATCH(PAYROLL!$D133,ADJ!A$1:A$500,0),MATCH(PAYROLL!EB$2,ADJ!$2:$2,0)),0)</f>
        <v/>
      </c>
      <c r="EC133">
        <f>IFERROR(INDEX(ADJ!$A$1:$BZ$1000,MATCH(PAYROLL!$D133,ADJ!A$1:A$500,0),MATCH(PAYROLL!EC$2,ADJ!$2:$2,0)),0)</f>
        <v/>
      </c>
      <c r="ED133">
        <f>IFERROR(INDEX(ADJ!$A$1:$BZ$1000,MATCH(PAYROLL!$D133,ADJ!A$1:A$500,0),MATCH(PAYROLL!ED$2,ADJ!$2:$2,0)),0)</f>
        <v/>
      </c>
      <c r="EE133">
        <f>IFERROR(INDEX(ADJ!$A$1:$BZ$1000,MATCH(PAYROLL!$D133,ADJ!A$1:A$500,0),MATCH(PAYROLL!EE$2,ADJ!$2:$2,0)),0)</f>
        <v/>
      </c>
      <c r="EF133">
        <f>IFERROR(INDEX(ADJ!$A$1:$BZ$1000,MATCH(PAYROLL!$D133,ADJ!A$1:A$500,0),MATCH(PAYROLL!EF$2,ADJ!$2:$2,0)),0)</f>
        <v/>
      </c>
      <c r="EG133">
        <f>IFERROR(INDEX(ADJ!$A$1:$BZ$1000,MATCH(PAYROLL!$D133,ADJ!A$1:A$500,0),MATCH(PAYROLL!EG$2,ADJ!$2:$2,0)),0)</f>
        <v/>
      </c>
      <c r="EH133">
        <f>IFERROR(INDEX(ADJ!$A$1:$BZ$1000,MATCH(PAYROLL!$D133,ADJ!A$1:A$500,0),MATCH(PAYROLL!EH$2,ADJ!$2:$2,0)),0)</f>
        <v/>
      </c>
      <c r="EI133">
        <f>IFERROR(INDEX(ADJ!$A$1:$BZ$1000,MATCH(PAYROLL!D133,ADJ!A$1:A$500,0),MATCH(PAYROLL!EI$2,ADJ!$2:$2,0)),0)</f>
        <v/>
      </c>
      <c r="EJ133">
        <f>IFERROR(INDEX(ADJ!$A$1:$BZ$1000,MATCH(PAYROLL!$D133,ADJ!A$1:A$500,0),MATCH(PAYROLL!EJ$2,ADJ!$2:$2,0)),0)</f>
        <v/>
      </c>
      <c r="EK133">
        <f>SUM(DZ133:EJ133)</f>
        <v/>
      </c>
    </row>
    <row r="134">
      <c r="A134" t="n">
        <v>132</v>
      </c>
      <c r="B134" t="inlineStr">
        <is>
          <t>Nguyễn Nhất Đại Vương</t>
        </is>
      </c>
      <c r="D134" t="inlineStr">
        <is>
          <t>160647-01</t>
        </is>
      </c>
      <c r="S134">
        <f>IFERROR(INDEX(PIS!$A$1:$BZ$1000,MATCH($D134,PIS!C$1:C$500,0),MATCH("Lương CB tháng trước",PIS!$1:$1,0)),0)</f>
        <v/>
      </c>
      <c r="T134">
        <f>IFERROR(INDEX(PIS!$A$1:$BZ$1000,MATCH($D134,PIS!C$1:C$500,0),MATCH("Lương CB hiện tại",PIS!$1:$1,0)),0)</f>
        <v/>
      </c>
      <c r="U134">
        <f>IFERROR(INDEX(PIS!$A$1:$BZ$1000,MATCH($D134,PIS!C$1:C$500,0),MATCH("Lương đóng BHBB",PIS!$1:$1,0)),0)</f>
        <v/>
      </c>
      <c r="V134">
        <f>IFERROR(INDEX(PIS!$A$1:$BZ$1000,MATCH($D134,PIS!C$1:C$500,0),MATCH(V$2,PIS!$2:$2,0)),0)</f>
        <v/>
      </c>
      <c r="W134">
        <f>IFERROR(INDEX(PIS!$A$1:$BZ$1000,MATCH($D134,PIS!C$1:C$500,0),MATCH(W$2,PIS!$2:$2,0)),0)</f>
        <v/>
      </c>
      <c r="X134">
        <f>IFERROR(INDEX(PIS!$A$1:$BZ$1000,MATCH($D134,PIS!C$1:C$500,0),MATCH(X$2,PIS!$2:$2,0)),0)</f>
        <v/>
      </c>
      <c r="Y134">
        <f>IFERROR(INDEX(PIS!$A$1:$BZ$1000,MATCH($D134,PIS!C$1:C$500,0),MATCH(Y$2,PIS!$2:$2,0)),0)</f>
        <v/>
      </c>
      <c r="Z134">
        <f>IFERROR(INDEX(PIS!$A$1:$BZ$1000,MATCH($D134,PIS!C$1:C$500,0),MATCH(Z$2,PIS!$2:$2,0)),0)</f>
        <v/>
      </c>
      <c r="AA134">
        <f>IFERROR(INDEX(PIS!$A$1:$BZ$1000,MATCH($D134,PIS!C$1:C$500,0),MATCH(AA$2,PIS!$2:$2,0)),0)</f>
        <v/>
      </c>
      <c r="AB134">
        <f>IFERROR(INDEX(PIS!$A$1:$BZ$1000,MATCH($D134,PIS!C$1:C$500,0),MATCH(AB$2,PIS!$2:$2,0)),0)</f>
        <v/>
      </c>
      <c r="AC134">
        <f>SUM(V134:AB134)</f>
        <v/>
      </c>
      <c r="AD134">
        <f>IFERROR(INDEX(TIMESHEET!$A$1:$AI$5000,MATCH($D134,TIMESHEET!A$1:A$500,0),MATCH("T100",TIMESHEET!$2:$2,0))-2,0)</f>
        <v/>
      </c>
      <c r="AE134">
        <f>IFERROR(INDEX(TIMESHEET!$A$1:$AI$5000,MATCH($D134,TIMESHEET!A$1:A$500,0),MATCH("T202",TIMESHEET!$2:$2,0)),0)</f>
        <v/>
      </c>
      <c r="AF134">
        <f>IFERROR(INDEX(TIMESHEET!$A$1:$AI$5000,MATCH($D134,TIMESHEET!A$1:A$500,0),MATCH("T302",TIMESHEET!$2:$2,0)),0)</f>
        <v/>
      </c>
      <c r="AG134">
        <f>IFERROR(INDEX(TIMESHEET!$A$1:$AI$5000,MATCH($D134,TIMESHEET!A$1:A$500,0),MATCH("T406",TIMESHEET!$2:$2,0)),0)</f>
        <v/>
      </c>
      <c r="AH134">
        <f>AE134+AG134</f>
        <v/>
      </c>
      <c r="AI134">
        <f>IFERROR(INDEX(TIMESHEET!$A$1:$AI$5000,MATCH($D134,TIMESHEET!A$1:A$500,0),MATCH("T701",TIMESHEET!$2:$2,0)),0)</f>
        <v/>
      </c>
      <c r="AJ134">
        <f>IFERROR(INDEX(TIMESHEET!$A$1:$AI$5000,MATCH($D134,TIMESHEET!B$1:B$500,0),MATCH("T320",TIMESHEET!$2:$2,0)),0)</f>
        <v/>
      </c>
      <c r="AK134">
        <f>IFERROR(IF(LEFT(INDEX(PIS!O$1:O$500,MATCH(D134,PIS!C$1:C$500)),1)="M",T134/AD134*SUM(AE134:AG134),T134*AD134),0)</f>
        <v/>
      </c>
      <c r="AL134">
        <f>IFERROR(INDEX(ADJ!$A$1:$BZ$1000,MATCH(PAYROLL!D134,ADJ!A$1:A$500,0),MATCH(PAYROLL!AL$2,ADJ!$2:$2,0)),0)</f>
        <v/>
      </c>
      <c r="AM134">
        <f>SUM(AK134:AL134)</f>
        <v/>
      </c>
      <c r="AN134">
        <f>IFERROR(ROUND(V134/$AD134*$AH134,0),0)</f>
        <v/>
      </c>
      <c r="AO134">
        <f>IFERROR(ROUND(W134/$AD134*$AH134,0),0)</f>
        <v/>
      </c>
      <c r="AP134">
        <f>IFERROR(ROUND(X134/$AD134*$AE134,0),0)</f>
        <v/>
      </c>
      <c r="AQ134">
        <f>IFERROR(ROUND(Y134/$AD134*$AH134,0),0)</f>
        <v/>
      </c>
      <c r="AR134">
        <f>IFERROR(ROUND(Z134/$AD134*$AH134,0),0)</f>
        <v/>
      </c>
      <c r="AS134">
        <f>IFERROR(ROUND(AA134/$AD134*$AH134,0),0)</f>
        <v/>
      </c>
      <c r="AT134">
        <f>IFERROR(IF((AE134+AF134+AG134)&gt;13,AB134,ROUND(AB134/AD134*AH134,0)),0)</f>
        <v/>
      </c>
      <c r="AU134">
        <f>IFERROR(INDEX(ADJ!$A$1:$BZ$1000,MATCH(PAYROLL!D134,ADJ!A$1:A$500,0),MATCH(PAYROLL!AU$2,ADJ!$2:$2,0)),0)</f>
        <v/>
      </c>
      <c r="AV134">
        <f>ROUND(SUM(AN134:AU134),0)</f>
        <v/>
      </c>
      <c r="AW134">
        <f>IFERROR(INDEX(TIMESHEET!$A$1:$AI$5000,MATCH(PAYROLL!D134,TIMESHEET!A$1:A$500,0),MATCH("T620",TIMESHEET!$2:$2,0)),0)</f>
        <v/>
      </c>
      <c r="AX134">
        <f>IFERROR(INDEX(TIMESHEET!$A$1:$AI$5000,MATCH(PAYROLL!D134,TIMESHEET!A$1:A$500,0),MATCH("T601",TIMESHEET!$2:$2,0)),0)</f>
        <v/>
      </c>
      <c r="AY134">
        <f>IFERROR(INDEX(TIMESHEET!$A$1:$AI$5000,MATCH(PAYROLL!D134,TIMESHEET!A$1:A$500,0),MATCH("T602",TIMESHEET!$2:$2,0)),0)</f>
        <v/>
      </c>
      <c r="AZ134">
        <f>IFERROR(INDEX(TIMESHEET!$A$1:$AI$5000,MATCH(PAYROLL!D134,TIMESHEET!A$1:A$500,0),MATCH("T603",TIMESHEET!$2:$2,0)),0)</f>
        <v/>
      </c>
      <c r="BA134">
        <f>IFERROR(INDEX(TIMESHEET!$A$1:$AI$5000,MATCH(PAYROLL!D134,TIMESHEET!A$1:A$500,0),MATCH("T611",TIMESHEET!$2:$2,0)),0)</f>
        <v/>
      </c>
      <c r="BB134">
        <f>IFERROR(INDEX(TIMESHEET!$A$1:$AI$5000,MATCH(PAYROLL!D134,TIMESHEET!A$1:A$500,0),MATCH("T612",TIMESHEET!$2:$2,0)),0)</f>
        <v/>
      </c>
      <c r="BC134">
        <f>IFERROR(INDEX(TIMESHEET!$A$1:$AI$5000,MATCH(PAYROLL!D134,TIMESHEET!A$1:A$500,0),MATCH("T613",TIMESHEET!$2:$2,0)),0)</f>
        <v/>
      </c>
      <c r="BD134">
        <f>IFERROR(INDEX(TIMESHEET!$A$1:$AI$5000,MATCH(PAYROLL!D134,TIMESHEET!A$1:A$500,0),MATCH("T500",TIMESHEET!$2:$2,0)),0)</f>
        <v/>
      </c>
      <c r="BE134">
        <f>IFERROR(IF(LEFT(INDEX(PIS!O$1:O$500,MATCH(D134,PIS!C$1:C$500)),1)="M",T134/AD134/8*(AW134+AX134*1.5+AY134*2+AZ134*3+BA134*2.1+BB134*2.7+BC134*3.9+BD134*0.3),T134/8*(AW134+AX134*1.5+AY134*2+AZ134*3+BA134*2.1+BB134*2.7+BC134*3.9+BD134*0.3)),0)</f>
        <v/>
      </c>
      <c r="BF134">
        <f>IFERROR(INDEX(ADJ!$A$1:$BZ$1000,MATCH(PAYROLL!$D134,ADJ!A$1:A$500,0),MATCH(PAYROLL!BF$2,ADJ!$2:$2,0)),0)</f>
        <v/>
      </c>
      <c r="BG134">
        <f>IFERROR(INDEX(ADJ!$A$1:$BZ$1000,MATCH(PAYROLL!D134,ADJ!A$1:A$500,0),MATCH(PAYROLL!BG$2,ADJ!$2:$2,0)),0)</f>
        <v/>
      </c>
      <c r="BH134">
        <f>IFERROR(INDEX(ADJ!$A$1:$BZ$1000,MATCH(PAYROLL!D134,ADJ!A$1:A$500,0),MATCH(PAYROLL!BH$2,ADJ!$2:$2,0)),0)</f>
        <v/>
      </c>
      <c r="BI134">
        <f>IFERROR(INDEX(ADJ!$A$1:$BZ$1000,MATCH(PAYROLL!D134,ADJ!A$1:A$500,0),MATCH(PAYROLL!BI$2,ADJ!$2:$2,0)),0)</f>
        <v/>
      </c>
      <c r="BJ134">
        <f>IFERROR(INDEX(ADJ!$A$1:$BZ$1000,MATCH(PAYROLL!D134,ADJ!A$1:A$500,0),MATCH(PAYROLL!BJ$2,ADJ!$2:$2,0)),0)</f>
        <v/>
      </c>
      <c r="BK134">
        <f>SUM(BF134:BJ134)</f>
        <v/>
      </c>
      <c r="BL134">
        <f>IFERROR(INDEX(ADJ!$A$1:$BZ$1000,MATCH(PAYROLL!D134,ADJ!A$1:A$500,0),MATCH(PAYROLL!BL$2,ADJ!$2:$2,0)),0)</f>
        <v/>
      </c>
      <c r="BM134">
        <f>IFERROR(INDEX(ADJ!$A$1:$BZ$1000,MATCH(PAYROLL!D134,ADJ!A$1:A$500,0),MATCH(PAYROLL!BM$2,ADJ!$2:$2,0)),0)</f>
        <v/>
      </c>
      <c r="BN134">
        <f>IFERROR(INDEX(ADJ!$A$1:$BZ$1000,MATCH(PAYROLL!D134,ADJ!A$1:A$500,0),MATCH(PAYROLL!BN$2,ADJ!$2:$2,0)),0)</f>
        <v/>
      </c>
      <c r="BO134">
        <f>IFERROR(INDEX(ADJ!$A$1:$BZ$1000,MATCH(PAYROLL!D134,ADJ!A$1:A$500,0),MATCH(PAYROLL!BO$2,ADJ!$2:$2,0)),0)</f>
        <v/>
      </c>
      <c r="BP134">
        <f>SUM(AM134,AV134,BE134,BK134,BL134:BO134)</f>
        <v/>
      </c>
      <c r="BQ134">
        <f>BO134</f>
        <v/>
      </c>
      <c r="BR134">
        <f>IFERROR(ROUND(IF(LEFT(INDEX(PIS!O$1:O$500,MATCH(D134,PIS!C$1:C$500)),1)="D",T134/8*(BD134*0.3),IF(LEFT(INDEX(PIS!O$1:O$500,MATCH(D134,PIS!C$1:C$500)),1)="H",T134*($BD134*0.3),T134/$AD134/8*($BD134*0.3))),0),0)</f>
        <v/>
      </c>
      <c r="BS134">
        <f>IF(AP134&lt;1,0,MIN(AP134,730000))</f>
        <v/>
      </c>
      <c r="BT134">
        <f>IFERROR(ROUND((BE134-SUM(AW134:BC134)*T134/AD134/8),0)-BR134,0)</f>
        <v/>
      </c>
      <c r="BU134">
        <f>AO134</f>
        <v/>
      </c>
      <c r="BV134">
        <f>SUM(BQ134:BU134)</f>
        <v/>
      </c>
      <c r="BW134">
        <f>BP134-BV134</f>
        <v/>
      </c>
      <c r="BX134">
        <f>IFERROR(IF(RIGHT(INDEX(PIS!O$1:O$500,MATCH(D134,PIS!C$1:C$500)),5)="Gross",MIN(U134+V134,VLOOKUP("R700",TSC!B:C,2,0)*VLOOKUP("R101",TSC!B:C,2,0))*VLOOKUP("R701",TSC!B:C,2,0)%,0),0)</f>
        <v/>
      </c>
      <c r="BY134">
        <f>IFERROR(IF(RIGHT(INDEX(PIS!O$1:O$500,MATCH(D134,PIS!C$1:C$500)),5)="Gross",MIN(U134+V134,VLOOKUP("R700",TSC!B:C,2,0)*VLOOKUP("R101",TSC!B:C,2,0))*VLOOKUP("T704",TSC!B:C,2,0)%,0),0)</f>
        <v/>
      </c>
      <c r="BZ134">
        <f>IFERROR(IF(RIGHT(INDEX(PIS!O$1:O$500,MATCH(D134,PIS!C$1:C$500)),5)="Gross",MIN(U134+V134,VLOOKUP("R700",TSC!B:C,2,0)*VLOOKUP("1",TSC!F:G,2,0))*VLOOKUP("T705",TSC!B:C,2,0)%,0),0)</f>
        <v/>
      </c>
      <c r="CA134">
        <f>IFERROR(INDEX(ADJ!$A$1:$BZ$1000,MATCH(PAYROLL!D134,ADJ!A$1:A$500,0),MATCH(PAYROLL!CA$2,ADJ!$2:$2,0)),0)</f>
        <v/>
      </c>
      <c r="CB134">
        <f>IFERROR(INDEX(ADJ!$A$1:$BZ$1000,MATCH(PAYROLL!D134,ADJ!A$1:A$500,0),MATCH(PAYROLL!CB$2,ADJ!$2:$2,0)),0)</f>
        <v/>
      </c>
      <c r="CC134">
        <f>SUM(BX134:CB134)</f>
        <v/>
      </c>
      <c r="CD134">
        <f>IFERROR(INDEX(PIS!$A$1:$BZ$1000,MATCH(PAYROLL!D134,PIS!C$1:C$500,0),MATCH(PAYROLL!CD$1,PIS!$1:$1,0)),0)</f>
        <v/>
      </c>
      <c r="CE134">
        <f>IFERROR(IF(OR(INDEX(PIS!P$1:P$500,MATCH(D134,PIS!C$1:C$500,0))="LT2",INDEX(PIS!P$1:P$500,MATCH(D134,PIS!C$1:C$500,0))="P10"),0,SUM(CC134,CD134*VLOOKUP("R601",TSC!B:C,2,0),VLOOKUP("R602",TSC!B:C,2,0))),0)</f>
        <v/>
      </c>
      <c r="CF134">
        <f>MAX(BW134-CE134,0)</f>
        <v/>
      </c>
      <c r="CG134">
        <f>IFERROR(IF(OR(RIGHT(INDEX(PIS!P$1:P$500,MATCH(D134,PIS!C$1:C$500)),5)="P10",RIGHT(INDEX(PIS!P$1:P$500,MATCH(D134,PIS!C$1:C$500)),5)="CK"),0,IF(CF134&lt;=5000000,CF134*5%,IF(CF134&lt;=10000000,CF134*10%-250000,IF(CF134&lt;=18000000,CF134*15%-750000,IF(CF134&lt;=32000000,CF134*20%-1650000,IF(CF134&lt;=52000000,CF134*25%-3250000,IF(CF134&lt;=80000000,BH134*30%-5850000,CF134*35%-9850000))))))),0)</f>
        <v/>
      </c>
      <c r="CH134">
        <f>IFERROR(IF(OR(INDEX(PIS!P$1:P$500,MATCH(D134,PIS!C$1:C$500))="LT",INDEX(PIS!P$1:P$500,MATCH(D134,PIS!C$1:C$500))="CK"),0,IF(CF134&lt;2000000,0,CF134*10%)),0)</f>
        <v/>
      </c>
      <c r="CI134">
        <f>IFERROR(INDEX(ADJ!$A$1:$BZ$1000,MATCH(PAYROLL!D134,ADJ!A$1:A$500,0),MATCH(PAYROLL!CI$2,ADJ!$2:$2,0)),0)</f>
        <v/>
      </c>
      <c r="CJ134">
        <f>IFERROR(INDEX(ADJ!$A$1:$BZ$1000,MATCH(PAYROLL!D134,ADJ!A$1:A$500,0),MATCH(PAYROLL!CJ$2,ADJ!$2:$2,0)),0)</f>
        <v/>
      </c>
      <c r="CK134">
        <f>IFERROR(INDEX(ADJ!$A$1:$BZ$1000,MATCH(PAYROLL!D134,ADJ!A$1:A$500,0),MATCH(PAYROLL!CK$2,ADJ!$2:$2,0)),0)</f>
        <v/>
      </c>
      <c r="CL134">
        <f>SUM(CG134:CK134)</f>
        <v/>
      </c>
      <c r="CM134">
        <f>ROUND(SUM(CH134:CK134),0)</f>
        <v/>
      </c>
      <c r="CN134">
        <f>IFERROR(INDEX(CSDA!D$1:D$500,MATCH($CN$2,CSDA!C$1:C$500,0))*INDEX(PIS!V$1:V$500,MATCH(D134,PIS!C$1:C$500))+INDEX(ADJ!$A$1:$BZ$1000,MATCH(PAYROLL!D134,ADJ!A$1:A$500,0),MATCH(PAYROLL!CN$2,ADJ!$2:$2,0)),0)</f>
        <v/>
      </c>
      <c r="CO134">
        <f>IFERROR(INDEX(ADJ!$A$1:$BZ$1000,MATCH(PAYROLL!D134,ADJ!A$1:A$500,0),MATCH(PAYROLL!CO$2,ADJ!$2:$2,0)),0)</f>
        <v/>
      </c>
      <c r="CP134">
        <f>IFERROR(INDEX(ADJ!$A$1:$BZ$1000,MATCH(PAYROLL!D134,ADJ!A$1:A$500,0),MATCH(PAYROLL!CP$2,ADJ!$2:$2,0)),0)</f>
        <v/>
      </c>
      <c r="CQ134">
        <f>BP134-CL134-CI134-CM134-CN134-CO134-CP134-CC134</f>
        <v/>
      </c>
      <c r="CR134">
        <f>IFERROR(IF(RIGHT(INDEX(PIS!O$1:O$500,MATCH(D134,PIS!C$1:C$500,0)),5)="Gross",MIN(U134+V134,VLOOKUP("R700",TSC!B:C,2,0)*VLOOKUP("R101",TSC!B:C,2,0))*(VLOOKUP("T711",TSC!B:C,2,0)+VLOOKUP("T712",TSC!B:C,2,0))%,MIN(T134+V134,VLOOKUP("R700",TSC!B:C,2,0)*VLOOKUP("R101",TSC!B:C,2,0))*(VLOOKUP("T711",TSC!B:C,2,0)+VLOOKUP("T712",TSC!B:C,2,0)+VLOOKUP("R701",TSC!B:C,2,0))%),0)</f>
        <v/>
      </c>
      <c r="CS134">
        <f>IFERROR(IF(RIGHT(INDEX(PIS!O$1:O$500,MATCH(D134,PIS!C$1:C$500,0)),5)="Gross",MIN(U134+V134,VLOOKUP("R700",TSC!B:C,2,0)*VLOOKUP("R101",TSC!B:C,2,0))*(VLOOKUP("T714",TSC!B:C,2,0))%,MIN(T134+V134,VLOOKUP("R700",TSC!B:C,2,0)*VLOOKUP("R101",TSC!B:C,2,0))*(VLOOKUP("T704",TSC!B:C,2,0)+VLOOKUP("T714",TSC!B:C,2,0))%),0)</f>
        <v/>
      </c>
      <c r="CT134">
        <f>IFERROR(IF(RIGHT(INDEX(PIS!O$1:O$500,MATCH(D134,PIS!C$1:C$500,0)),5)="Gross",MIN(U134+V134,VLOOKUP("R700",TSC!B:C,2,0)*VLOOKUP("R101",TSC!B:C,2,0))*VLOOKUP("T705",TSC!B:C,2,0)%,MIN(T134+V134,VLOOKUP("R700",TSC!B:C,2,0)*VLOOKUP("R101",TSC!B:C,2,0))*VLOOKUP("T705",TSC!B:C,2,0)%),0)</f>
        <v/>
      </c>
      <c r="CU134">
        <f>IFERROR(IF(RIGHT(INDEX(PIS!O$1:O$500,MATCH(D134,PIS!C$1:C$500,0)),5)="Gross",MIN(U134+V134,VLOOKUP("R700",TSC!B:C,2,0)*VLOOKUP("R101",TSC!B:C,2,0))*(VLOOKUP("T713",TSC!B:C,2,0))%,MIN(T134+V134,VLOOKUP("R700",TSC!B:C,2,0)*VLOOKUP("R101",TSC!B:C,2,0))*(VLOOKUP("T713",TSC!B:C,2,0))%),0)</f>
        <v/>
      </c>
      <c r="CV134">
        <f>IFERROR(INDEX(ADJ!$A$1:$BZ$1000,MATCH(PAYROLL!D134,ADJ!A$1:A$500,0),MATCH(PAYROLL!CV$2,ADJ!$2:$2,0)),0)</f>
        <v/>
      </c>
      <c r="CW134">
        <f>IFERROR(INDEX(ADJ!$A$1:$BZ$1000,MATCH(PAYROLL!D134,ADJ!A$1:A$500,0),MATCH(PAYROLL!CW$2,ADJ!$2:$2,0)),0)</f>
        <v/>
      </c>
      <c r="CX134">
        <f>SUM(CR134:CW134)</f>
        <v/>
      </c>
      <c r="CY134">
        <f>ROUND(IF(CR134&gt;0,T134+V134*VLOOKUP("R202",TSC!$B$1:$C$500,2,0),0),0)</f>
        <v/>
      </c>
      <c r="CZ134">
        <f>IFERROR(INDEX(CSDA!D$1:D$500,MATCH($CZ$2,CSDA!C$1:C$500,0)),0)</f>
        <v/>
      </c>
      <c r="DA134">
        <f>ROUND(T134*0.7%,0)</f>
        <v/>
      </c>
      <c r="DB134">
        <f>ROUND(T134/12,0)</f>
        <v/>
      </c>
      <c r="DC134">
        <f ref="DC134" t="array">IFERROR(INDEX(CSDA!D$1:D$500,MATCH("Trích giữ"&amp;PAYROLL!DC$2,CSDA!A$1:A$500&amp;CSDA!C$1:C$500,0)),0)</f>
        <v/>
      </c>
      <c r="DD134">
        <f ref="DD134" t="array">IFERROR(INDEX(CSDA!D$1:D$500,MATCH("Trích giữ"&amp;PAYROLL!DD$2,CSDA!A$1:A$500&amp;CSDA!C$1:C$500,0)),0)</f>
        <v/>
      </c>
      <c r="DE134">
        <f ref="DE134" t="array">IFERROR(INDEX(CSDA!D$1:D$500,MATCH("Trích giữ"&amp;PAYROLL!DE$2,CSDA!A$1:A$500&amp;CSDA!C$1:C$500,0)),0)</f>
        <v/>
      </c>
      <c r="DF134">
        <f>IFERROR(INDEX(CSDA!D$1:D$500,MATCH(PAYROLL!DF$2,CSDA!C$1:C$500,0)),0)</f>
        <v/>
      </c>
      <c r="DG134">
        <f ref="DG134" t="array">IFERROR(INDEX(CSDA!D$1:D$500,MATCH("Trích giữ"&amp;PAYROLL!DG$2,CSDA!A$1:A$500&amp;CSDA!C$1:C$500,0)),0)</f>
        <v/>
      </c>
      <c r="DH134">
        <f>ROUND(T134/26,0)</f>
        <v/>
      </c>
      <c r="DI134">
        <f ref="DI134" t="array">IFERROR(INDEX(CSDA!D$1:D$500,MATCH("Trích giữ"&amp;PAYROLL!DI$2,CSDA!A$1:A$500&amp;CSDA!C$1:C$500,0)),0)</f>
        <v/>
      </c>
      <c r="DJ134">
        <f>IF(U134=0,T134*21.5%-BL134,0)</f>
        <v/>
      </c>
      <c r="DK134">
        <f ref="DK134" t="array">IFERROR(INDEX(CSDA!D$1:D$500,MATCH("Trích giữ"&amp;PAYROLL!DK$2,CSDA!A$1:A$500&amp;CSDA!C$1:C$500,0)),0)</f>
        <v/>
      </c>
      <c r="DL134">
        <f>IFERROR(INDEX(CSDA!D$1:D$500,MATCH(PAYROLL!DL$2,CSDA!C$1:C$500,0))/12,0)</f>
        <v/>
      </c>
      <c r="DM134">
        <f>SUM(DB134:DL134)</f>
        <v/>
      </c>
      <c r="DN134">
        <f>IFERROR(INDEX(ADJ!$A$1:$BZ$1000,MATCH(PAYROLL!D134,ADJ!A$1:A$500,0),MATCH(PAYROLL!DN$2,ADJ!$2:$2,0)),0)</f>
        <v/>
      </c>
      <c r="DO134">
        <f>IFERROR(SUM(BP134,DM134:DN134,CX134:DA134)-DT134,0)</f>
        <v/>
      </c>
      <c r="DP134">
        <f ref="DP134" t="array">SUM(BW134*IFERROR(INDEX(CSDA!D$1:D$500,MATCH(BW$2,CSDA!C$1:C$500,0)),0)%,CX134*IFERROR(INDEX(CSDA!D$1:D$500,MATCH(CX$2,CSDA!C$1:C$500,0)),0)%,DA134*IFERROR(INDEX(CSDA!D$1:D$500,MATCH(DA$2,CSDA!C$1:C$500,0)),0)%,DB134*IFERROR(INDEX(CSDA!D$1:D$500,MATCH(DB$2,CSDA!C$1:C$500,0)),0)%,DF134*IFERROR(INDEX(CSDA!D$1:D$500,MATCH("Phí dịch vụ"&amp;PAYROLL!DF$2,CSDA!A$1:A$500&amp;CSDA!C$1:C$500,0)),0)%,DC134*IFERROR(INDEX(CSDA!D$1:D$500,MATCH("Phí dịch vụ"&amp;PAYROLL!DC$2,CSDA!A$1:A$500&amp;CSDA!C$1:C$500,0)),0)%,DH134*IFERROR(INDEX(CSDA!D$1:D$500,MATCH("Phí dịch vụ"&amp;PAYROLL!DH$2,CSDA!A$1:A$500&amp;CSDA!C$1:C$500,0)),0)%,DJ134*IFERROR(INDEX(CSDA!D$1:D$500,MATCH("Phí dịch vụ"&amp;PAYROLL!DJ$2,CSDA!A$1:A$500&amp;CSDA!C$1:C$500,0)),0)%,BN134*IFERROR(INDEX(CSDA!D$1:D$500,MATCH(BN$2,CSDA!C$1:C$500,0)),0)%)-BN134*7%</f>
        <v/>
      </c>
      <c r="DQ134">
        <f>IFERROR(INDEX(ADJ!$A$1:$BZ$1000,MATCH(PAYROLL!D134,ADJ!A$1:A$500,0),MATCH(PAYROLL!DQ$2,ADJ!$2:$2,0)),0)</f>
        <v/>
      </c>
      <c r="DR134">
        <f>IFERROR(INDEX(ADJ!$A$1:$BZ$1000,MATCH(PAYROLL!D134,ADJ!A$1:A$500,0),MATCH(PAYROLL!DR$2,ADJ!$2:$2,0)),0)</f>
        <v/>
      </c>
      <c r="DS134">
        <f>SUM(DP134:DR134)</f>
        <v/>
      </c>
      <c r="DT134">
        <f>EK134</f>
        <v/>
      </c>
      <c r="DU134">
        <f>SUM(DO134:DR134)</f>
        <v/>
      </c>
      <c r="DV134">
        <f>ROUND(DU134*0.1,0)</f>
        <v/>
      </c>
      <c r="DW134">
        <f>DU134+DV134</f>
        <v/>
      </c>
      <c r="DZ134">
        <f>IFERROR(INDEX(ADJ!$A$1:$BZ$1000,MATCH(PAYROLL!$D134,ADJ!A$1:A$500,0),MATCH(PAYROLL!DZ$2,ADJ!$2:$2,0)),0)</f>
        <v/>
      </c>
      <c r="EA134">
        <f>IFERROR(INDEX(ADJ!$A$1:$BZ$1000,MATCH(PAYROLL!$D134,ADJ!A$1:A$500,0),MATCH(PAYROLL!EA$2,ADJ!$2:$2,0)),0)</f>
        <v/>
      </c>
      <c r="EB134">
        <f>IFERROR(INDEX(ADJ!$A$1:$BZ$1000,MATCH(PAYROLL!$D134,ADJ!A$1:A$500,0),MATCH(PAYROLL!EB$2,ADJ!$2:$2,0)),0)</f>
        <v/>
      </c>
      <c r="EC134">
        <f>IFERROR(INDEX(ADJ!$A$1:$BZ$1000,MATCH(PAYROLL!$D134,ADJ!A$1:A$500,0),MATCH(PAYROLL!EC$2,ADJ!$2:$2,0)),0)</f>
        <v/>
      </c>
      <c r="ED134">
        <f>IFERROR(INDEX(ADJ!$A$1:$BZ$1000,MATCH(PAYROLL!$D134,ADJ!A$1:A$500,0),MATCH(PAYROLL!ED$2,ADJ!$2:$2,0)),0)</f>
        <v/>
      </c>
      <c r="EE134">
        <f>IFERROR(INDEX(ADJ!$A$1:$BZ$1000,MATCH(PAYROLL!$D134,ADJ!A$1:A$500,0),MATCH(PAYROLL!EE$2,ADJ!$2:$2,0)),0)</f>
        <v/>
      </c>
      <c r="EF134">
        <f>IFERROR(INDEX(ADJ!$A$1:$BZ$1000,MATCH(PAYROLL!$D134,ADJ!A$1:A$500,0),MATCH(PAYROLL!EF$2,ADJ!$2:$2,0)),0)</f>
        <v/>
      </c>
      <c r="EG134">
        <f>IFERROR(INDEX(ADJ!$A$1:$BZ$1000,MATCH(PAYROLL!$D134,ADJ!A$1:A$500,0),MATCH(PAYROLL!EG$2,ADJ!$2:$2,0)),0)</f>
        <v/>
      </c>
      <c r="EH134">
        <f>IFERROR(INDEX(ADJ!$A$1:$BZ$1000,MATCH(PAYROLL!$D134,ADJ!A$1:A$500,0),MATCH(PAYROLL!EH$2,ADJ!$2:$2,0)),0)</f>
        <v/>
      </c>
      <c r="EI134">
        <f>IFERROR(INDEX(ADJ!$A$1:$BZ$1000,MATCH(PAYROLL!D134,ADJ!A$1:A$500,0),MATCH(PAYROLL!EI$2,ADJ!$2:$2,0)),0)</f>
        <v/>
      </c>
      <c r="EJ134">
        <f>IFERROR(INDEX(ADJ!$A$1:$BZ$1000,MATCH(PAYROLL!$D134,ADJ!A$1:A$500,0),MATCH(PAYROLL!EJ$2,ADJ!$2:$2,0)),0)</f>
        <v/>
      </c>
      <c r="EK134">
        <f>SUM(DZ134:EJ134)</f>
        <v/>
      </c>
    </row>
    <row r="135">
      <c r="A135" t="n">
        <v>133</v>
      </c>
      <c r="B135" t="inlineStr">
        <is>
          <t>Quàng Văn Binh</t>
        </is>
      </c>
      <c r="D135" t="inlineStr">
        <is>
          <t>160652-01</t>
        </is>
      </c>
      <c r="S135">
        <f>IFERROR(INDEX(PIS!$A$1:$BZ$1000,MATCH($D135,PIS!C$1:C$500,0),MATCH("Lương CB tháng trước",PIS!$1:$1,0)),0)</f>
        <v/>
      </c>
      <c r="T135">
        <f>IFERROR(INDEX(PIS!$A$1:$BZ$1000,MATCH($D135,PIS!C$1:C$500,0),MATCH("Lương CB hiện tại",PIS!$1:$1,0)),0)</f>
        <v/>
      </c>
      <c r="U135">
        <f>IFERROR(INDEX(PIS!$A$1:$BZ$1000,MATCH($D135,PIS!C$1:C$500,0),MATCH("Lương đóng BHBB",PIS!$1:$1,0)),0)</f>
        <v/>
      </c>
      <c r="V135">
        <f>IFERROR(INDEX(PIS!$A$1:$BZ$1000,MATCH($D135,PIS!C$1:C$500,0),MATCH(V$2,PIS!$2:$2,0)),0)</f>
        <v/>
      </c>
      <c r="W135">
        <f>IFERROR(INDEX(PIS!$A$1:$BZ$1000,MATCH($D135,PIS!C$1:C$500,0),MATCH(W$2,PIS!$2:$2,0)),0)</f>
        <v/>
      </c>
      <c r="X135">
        <f>IFERROR(INDEX(PIS!$A$1:$BZ$1000,MATCH($D135,PIS!C$1:C$500,0),MATCH(X$2,PIS!$2:$2,0)),0)</f>
        <v/>
      </c>
      <c r="Y135">
        <f>IFERROR(INDEX(PIS!$A$1:$BZ$1000,MATCH($D135,PIS!C$1:C$500,0),MATCH(Y$2,PIS!$2:$2,0)),0)</f>
        <v/>
      </c>
      <c r="Z135">
        <f>IFERROR(INDEX(PIS!$A$1:$BZ$1000,MATCH($D135,PIS!C$1:C$500,0),MATCH(Z$2,PIS!$2:$2,0)),0)</f>
        <v/>
      </c>
      <c r="AA135">
        <f>IFERROR(INDEX(PIS!$A$1:$BZ$1000,MATCH($D135,PIS!C$1:C$500,0),MATCH(AA$2,PIS!$2:$2,0)),0)</f>
        <v/>
      </c>
      <c r="AB135">
        <f>IFERROR(INDEX(PIS!$A$1:$BZ$1000,MATCH($D135,PIS!C$1:C$500,0),MATCH(AB$2,PIS!$2:$2,0)),0)</f>
        <v/>
      </c>
      <c r="AC135">
        <f>SUM(V135:AB135)</f>
        <v/>
      </c>
      <c r="AD135">
        <f>IFERROR(INDEX(TIMESHEET!$A$1:$AI$5000,MATCH($D135,TIMESHEET!A$1:A$500,0),MATCH("T100",TIMESHEET!$2:$2,0))-2,0)</f>
        <v/>
      </c>
      <c r="AE135">
        <f>IFERROR(INDEX(TIMESHEET!$A$1:$AI$5000,MATCH($D135,TIMESHEET!A$1:A$500,0),MATCH("T202",TIMESHEET!$2:$2,0)),0)</f>
        <v/>
      </c>
      <c r="AF135">
        <f>IFERROR(INDEX(TIMESHEET!$A$1:$AI$5000,MATCH($D135,TIMESHEET!A$1:A$500,0),MATCH("T302",TIMESHEET!$2:$2,0)),0)</f>
        <v/>
      </c>
      <c r="AG135">
        <f>IFERROR(INDEX(TIMESHEET!$A$1:$AI$5000,MATCH($D135,TIMESHEET!A$1:A$500,0),MATCH("T406",TIMESHEET!$2:$2,0)),0)</f>
        <v/>
      </c>
      <c r="AH135">
        <f>AE135+AG135</f>
        <v/>
      </c>
      <c r="AI135">
        <f>IFERROR(INDEX(TIMESHEET!$A$1:$AI$5000,MATCH($D135,TIMESHEET!A$1:A$500,0),MATCH("T701",TIMESHEET!$2:$2,0)),0)</f>
        <v/>
      </c>
      <c r="AJ135">
        <f>IFERROR(INDEX(TIMESHEET!$A$1:$AI$5000,MATCH($D135,TIMESHEET!B$1:B$500,0),MATCH("T320",TIMESHEET!$2:$2,0)),0)</f>
        <v/>
      </c>
      <c r="AK135">
        <f>IFERROR(IF(LEFT(INDEX(PIS!O$1:O$500,MATCH(D135,PIS!C$1:C$500)),1)="M",T135/AD135*SUM(AE135:AG135),T135*AD135),0)</f>
        <v/>
      </c>
      <c r="AL135">
        <f>IFERROR(INDEX(ADJ!$A$1:$BZ$1000,MATCH(PAYROLL!D135,ADJ!A$1:A$500,0),MATCH(PAYROLL!AL$2,ADJ!$2:$2,0)),0)</f>
        <v/>
      </c>
      <c r="AM135">
        <f>SUM(AK135:AL135)</f>
        <v/>
      </c>
      <c r="AN135">
        <f>IFERROR(ROUND(V135/$AD135*$AH135,0),0)</f>
        <v/>
      </c>
      <c r="AO135">
        <f>IFERROR(ROUND(W135/$AD135*$AH135,0),0)</f>
        <v/>
      </c>
      <c r="AP135">
        <f>IFERROR(ROUND(X135/$AD135*$AE135,0),0)</f>
        <v/>
      </c>
      <c r="AQ135">
        <f>IFERROR(ROUND(Y135/$AD135*$AH135,0),0)</f>
        <v/>
      </c>
      <c r="AR135">
        <f>IFERROR(ROUND(Z135/$AD135*$AH135,0),0)</f>
        <v/>
      </c>
      <c r="AS135">
        <f>IFERROR(ROUND(AA135/$AD135*$AH135,0),0)</f>
        <v/>
      </c>
      <c r="AT135">
        <f>IFERROR(IF((AE135+AF135+AG135)&gt;13,AB135,ROUND(AB135/AD135*AH135,0)),0)</f>
        <v/>
      </c>
      <c r="AU135">
        <f>IFERROR(INDEX(ADJ!$A$1:$BZ$1000,MATCH(PAYROLL!D135,ADJ!A$1:A$500,0),MATCH(PAYROLL!AU$2,ADJ!$2:$2,0)),0)</f>
        <v/>
      </c>
      <c r="AV135">
        <f>ROUND(SUM(AN135:AU135),0)</f>
        <v/>
      </c>
      <c r="AW135">
        <f>IFERROR(INDEX(TIMESHEET!$A$1:$AI$5000,MATCH(PAYROLL!D135,TIMESHEET!A$1:A$500,0),MATCH("T620",TIMESHEET!$2:$2,0)),0)</f>
        <v/>
      </c>
      <c r="AX135">
        <f>IFERROR(INDEX(TIMESHEET!$A$1:$AI$5000,MATCH(PAYROLL!D135,TIMESHEET!A$1:A$500,0),MATCH("T601",TIMESHEET!$2:$2,0)),0)</f>
        <v/>
      </c>
      <c r="AY135">
        <f>IFERROR(INDEX(TIMESHEET!$A$1:$AI$5000,MATCH(PAYROLL!D135,TIMESHEET!A$1:A$500,0),MATCH("T602",TIMESHEET!$2:$2,0)),0)</f>
        <v/>
      </c>
      <c r="AZ135">
        <f>IFERROR(INDEX(TIMESHEET!$A$1:$AI$5000,MATCH(PAYROLL!D135,TIMESHEET!A$1:A$500,0),MATCH("T603",TIMESHEET!$2:$2,0)),0)</f>
        <v/>
      </c>
      <c r="BA135">
        <f>IFERROR(INDEX(TIMESHEET!$A$1:$AI$5000,MATCH(PAYROLL!D135,TIMESHEET!A$1:A$500,0),MATCH("T611",TIMESHEET!$2:$2,0)),0)</f>
        <v/>
      </c>
      <c r="BB135">
        <f>IFERROR(INDEX(TIMESHEET!$A$1:$AI$5000,MATCH(PAYROLL!D135,TIMESHEET!A$1:A$500,0),MATCH("T612",TIMESHEET!$2:$2,0)),0)</f>
        <v/>
      </c>
      <c r="BC135">
        <f>IFERROR(INDEX(TIMESHEET!$A$1:$AI$5000,MATCH(PAYROLL!D135,TIMESHEET!A$1:A$500,0),MATCH("T613",TIMESHEET!$2:$2,0)),0)</f>
        <v/>
      </c>
      <c r="BD135">
        <f>IFERROR(INDEX(TIMESHEET!$A$1:$AI$5000,MATCH(PAYROLL!D135,TIMESHEET!A$1:A$500,0),MATCH("T500",TIMESHEET!$2:$2,0)),0)</f>
        <v/>
      </c>
      <c r="BE135">
        <f>IFERROR(IF(LEFT(INDEX(PIS!O$1:O$500,MATCH(D135,PIS!C$1:C$500)),1)="M",T135/AD135/8*(AW135+AX135*1.5+AY135*2+AZ135*3+BA135*2.1+BB135*2.7+BC135*3.9+BD135*0.3),T135/8*(AW135+AX135*1.5+AY135*2+AZ135*3+BA135*2.1+BB135*2.7+BC135*3.9+BD135*0.3)),0)</f>
        <v/>
      </c>
      <c r="BF135">
        <f>IFERROR(INDEX(ADJ!$A$1:$BZ$1000,MATCH(PAYROLL!$D135,ADJ!A$1:A$500,0),MATCH(PAYROLL!BF$2,ADJ!$2:$2,0)),0)</f>
        <v/>
      </c>
      <c r="BG135">
        <f>IFERROR(INDEX(ADJ!$A$1:$BZ$1000,MATCH(PAYROLL!D135,ADJ!A$1:A$500,0),MATCH(PAYROLL!BG$2,ADJ!$2:$2,0)),0)</f>
        <v/>
      </c>
      <c r="BH135">
        <f>IFERROR(INDEX(ADJ!$A$1:$BZ$1000,MATCH(PAYROLL!D135,ADJ!A$1:A$500,0),MATCH(PAYROLL!BH$2,ADJ!$2:$2,0)),0)</f>
        <v/>
      </c>
      <c r="BI135">
        <f>IFERROR(INDEX(ADJ!$A$1:$BZ$1000,MATCH(PAYROLL!D135,ADJ!A$1:A$500,0),MATCH(PAYROLL!BI$2,ADJ!$2:$2,0)),0)</f>
        <v/>
      </c>
      <c r="BJ135">
        <f>IFERROR(INDEX(ADJ!$A$1:$BZ$1000,MATCH(PAYROLL!D135,ADJ!A$1:A$500,0),MATCH(PAYROLL!BJ$2,ADJ!$2:$2,0)),0)</f>
        <v/>
      </c>
      <c r="BK135">
        <f>SUM(BF135:BJ135)</f>
        <v/>
      </c>
      <c r="BL135">
        <f>IFERROR(INDEX(ADJ!$A$1:$BZ$1000,MATCH(PAYROLL!D135,ADJ!A$1:A$500,0),MATCH(PAYROLL!BL$2,ADJ!$2:$2,0)),0)</f>
        <v/>
      </c>
      <c r="BM135">
        <f>IFERROR(INDEX(ADJ!$A$1:$BZ$1000,MATCH(PAYROLL!D135,ADJ!A$1:A$500,0),MATCH(PAYROLL!BM$2,ADJ!$2:$2,0)),0)</f>
        <v/>
      </c>
      <c r="BN135">
        <f>IFERROR(INDEX(ADJ!$A$1:$BZ$1000,MATCH(PAYROLL!D135,ADJ!A$1:A$500,0),MATCH(PAYROLL!BN$2,ADJ!$2:$2,0)),0)</f>
        <v/>
      </c>
      <c r="BO135">
        <f>IFERROR(INDEX(ADJ!$A$1:$BZ$1000,MATCH(PAYROLL!D135,ADJ!A$1:A$500,0),MATCH(PAYROLL!BO$2,ADJ!$2:$2,0)),0)</f>
        <v/>
      </c>
      <c r="BP135">
        <f>SUM(AM135,AV135,BE135,BK135,BL135:BO135)</f>
        <v/>
      </c>
      <c r="BQ135">
        <f>BO135</f>
        <v/>
      </c>
      <c r="BR135">
        <f>IFERROR(ROUND(IF(LEFT(INDEX(PIS!O$1:O$500,MATCH(D135,PIS!C$1:C$500)),1)="D",T135/8*(BD135*0.3),IF(LEFT(INDEX(PIS!O$1:O$500,MATCH(D135,PIS!C$1:C$500)),1)="H",T135*($BD135*0.3),T135/$AD135/8*($BD135*0.3))),0),0)</f>
        <v/>
      </c>
      <c r="BS135">
        <f>IF(AP135&lt;1,0,MIN(AP135,730000))</f>
        <v/>
      </c>
      <c r="BT135">
        <f>IFERROR(ROUND((BE135-SUM(AW135:BC135)*T135/AD135/8),0)-BR135,0)</f>
        <v/>
      </c>
      <c r="BU135">
        <f>AO135</f>
        <v/>
      </c>
      <c r="BV135">
        <f>SUM(BQ135:BU135)</f>
        <v/>
      </c>
      <c r="BW135">
        <f>BP135-BV135</f>
        <v/>
      </c>
      <c r="BX135">
        <f>IFERROR(IF(RIGHT(INDEX(PIS!O$1:O$500,MATCH(D135,PIS!C$1:C$500)),5)="Gross",MIN(U135+V135,VLOOKUP("R700",TSC!B:C,2,0)*VLOOKUP("R101",TSC!B:C,2,0))*VLOOKUP("R701",TSC!B:C,2,0)%,0),0)</f>
        <v/>
      </c>
      <c r="BY135">
        <f>IFERROR(IF(RIGHT(INDEX(PIS!O$1:O$500,MATCH(D135,PIS!C$1:C$500)),5)="Gross",MIN(U135+V135,VLOOKUP("R700",TSC!B:C,2,0)*VLOOKUP("R101",TSC!B:C,2,0))*VLOOKUP("T704",TSC!B:C,2,0)%,0),0)</f>
        <v/>
      </c>
      <c r="BZ135">
        <f>IFERROR(IF(RIGHT(INDEX(PIS!O$1:O$500,MATCH(D135,PIS!C$1:C$500)),5)="Gross",MIN(U135+V135,VLOOKUP("R700",TSC!B:C,2,0)*VLOOKUP("1",TSC!F:G,2,0))*VLOOKUP("T705",TSC!B:C,2,0)%,0),0)</f>
        <v/>
      </c>
      <c r="CA135">
        <f>IFERROR(INDEX(ADJ!$A$1:$BZ$1000,MATCH(PAYROLL!D135,ADJ!A$1:A$500,0),MATCH(PAYROLL!CA$2,ADJ!$2:$2,0)),0)</f>
        <v/>
      </c>
      <c r="CB135">
        <f>IFERROR(INDEX(ADJ!$A$1:$BZ$1000,MATCH(PAYROLL!D135,ADJ!A$1:A$500,0),MATCH(PAYROLL!CB$2,ADJ!$2:$2,0)),0)</f>
        <v/>
      </c>
      <c r="CC135">
        <f>SUM(BX135:CB135)</f>
        <v/>
      </c>
      <c r="CD135">
        <f>IFERROR(INDEX(PIS!$A$1:$BZ$1000,MATCH(PAYROLL!D135,PIS!C$1:C$500,0),MATCH(PAYROLL!CD$1,PIS!$1:$1,0)),0)</f>
        <v/>
      </c>
      <c r="CE135">
        <f>IFERROR(IF(OR(INDEX(PIS!P$1:P$500,MATCH(D135,PIS!C$1:C$500,0))="LT2",INDEX(PIS!P$1:P$500,MATCH(D135,PIS!C$1:C$500,0))="P10"),0,SUM(CC135,CD135*VLOOKUP("R601",TSC!B:C,2,0),VLOOKUP("R602",TSC!B:C,2,0))),0)</f>
        <v/>
      </c>
      <c r="CF135">
        <f>MAX(BW135-CE135,0)</f>
        <v/>
      </c>
      <c r="CG135">
        <f>IFERROR(IF(OR(RIGHT(INDEX(PIS!P$1:P$500,MATCH(D135,PIS!C$1:C$500)),5)="P10",RIGHT(INDEX(PIS!P$1:P$500,MATCH(D135,PIS!C$1:C$500)),5)="CK"),0,IF(CF135&lt;=5000000,CF135*5%,IF(CF135&lt;=10000000,CF135*10%-250000,IF(CF135&lt;=18000000,CF135*15%-750000,IF(CF135&lt;=32000000,CF135*20%-1650000,IF(CF135&lt;=52000000,CF135*25%-3250000,IF(CF135&lt;=80000000,BH135*30%-5850000,CF135*35%-9850000))))))),0)</f>
        <v/>
      </c>
      <c r="CH135">
        <f>IFERROR(IF(OR(INDEX(PIS!P$1:P$500,MATCH(D135,PIS!C$1:C$500))="LT",INDEX(PIS!P$1:P$500,MATCH(D135,PIS!C$1:C$500))="CK"),0,IF(CF135&lt;2000000,0,CF135*10%)),0)</f>
        <v/>
      </c>
      <c r="CI135">
        <f>IFERROR(INDEX(ADJ!$A$1:$BZ$1000,MATCH(PAYROLL!D135,ADJ!A$1:A$500,0),MATCH(PAYROLL!CI$2,ADJ!$2:$2,0)),0)</f>
        <v/>
      </c>
      <c r="CJ135">
        <f>IFERROR(INDEX(ADJ!$A$1:$BZ$1000,MATCH(PAYROLL!D135,ADJ!A$1:A$500,0),MATCH(PAYROLL!CJ$2,ADJ!$2:$2,0)),0)</f>
        <v/>
      </c>
      <c r="CK135">
        <f>IFERROR(INDEX(ADJ!$A$1:$BZ$1000,MATCH(PAYROLL!D135,ADJ!A$1:A$500,0),MATCH(PAYROLL!CK$2,ADJ!$2:$2,0)),0)</f>
        <v/>
      </c>
      <c r="CL135">
        <f>SUM(CG135:CK135)</f>
        <v/>
      </c>
      <c r="CM135">
        <f>ROUND(SUM(CH135:CK135),0)</f>
        <v/>
      </c>
      <c r="CN135">
        <f>IFERROR(INDEX(CSDA!D$1:D$500,MATCH($CN$2,CSDA!C$1:C$500,0))*INDEX(PIS!V$1:V$500,MATCH(D135,PIS!C$1:C$500))+INDEX(ADJ!$A$1:$BZ$1000,MATCH(PAYROLL!D135,ADJ!A$1:A$500,0),MATCH(PAYROLL!CN$2,ADJ!$2:$2,0)),0)</f>
        <v/>
      </c>
      <c r="CO135">
        <f>IFERROR(INDEX(ADJ!$A$1:$BZ$1000,MATCH(PAYROLL!D135,ADJ!A$1:A$500,0),MATCH(PAYROLL!CO$2,ADJ!$2:$2,0)),0)</f>
        <v/>
      </c>
      <c r="CP135">
        <f>IFERROR(INDEX(ADJ!$A$1:$BZ$1000,MATCH(PAYROLL!D135,ADJ!A$1:A$500,0),MATCH(PAYROLL!CP$2,ADJ!$2:$2,0)),0)</f>
        <v/>
      </c>
      <c r="CQ135">
        <f>BP135-CL135-CI135-CM135-CN135-CO135-CP135-CC135</f>
        <v/>
      </c>
      <c r="CR135">
        <f>IFERROR(IF(RIGHT(INDEX(PIS!O$1:O$500,MATCH(D135,PIS!C$1:C$500,0)),5)="Gross",MIN(U135+V135,VLOOKUP("R700",TSC!B:C,2,0)*VLOOKUP("R101",TSC!B:C,2,0))*(VLOOKUP("T711",TSC!B:C,2,0)+VLOOKUP("T712",TSC!B:C,2,0))%,MIN(T135+V135,VLOOKUP("R700",TSC!B:C,2,0)*VLOOKUP("R101",TSC!B:C,2,0))*(VLOOKUP("T711",TSC!B:C,2,0)+VLOOKUP("T712",TSC!B:C,2,0)+VLOOKUP("R701",TSC!B:C,2,0))%),0)</f>
        <v/>
      </c>
      <c r="CS135">
        <f>IFERROR(IF(RIGHT(INDEX(PIS!O$1:O$500,MATCH(D135,PIS!C$1:C$500,0)),5)="Gross",MIN(U135+V135,VLOOKUP("R700",TSC!B:C,2,0)*VLOOKUP("R101",TSC!B:C,2,0))*(VLOOKUP("T714",TSC!B:C,2,0))%,MIN(T135+V135,VLOOKUP("R700",TSC!B:C,2,0)*VLOOKUP("R101",TSC!B:C,2,0))*(VLOOKUP("T704",TSC!B:C,2,0)+VLOOKUP("T714",TSC!B:C,2,0))%),0)</f>
        <v/>
      </c>
      <c r="CT135">
        <f>IFERROR(IF(RIGHT(INDEX(PIS!O$1:O$500,MATCH(D135,PIS!C$1:C$500,0)),5)="Gross",MIN(U135+V135,VLOOKUP("R700",TSC!B:C,2,0)*VLOOKUP("R101",TSC!B:C,2,0))*VLOOKUP("T705",TSC!B:C,2,0)%,MIN(T135+V135,VLOOKUP("R700",TSC!B:C,2,0)*VLOOKUP("R101",TSC!B:C,2,0))*VLOOKUP("T705",TSC!B:C,2,0)%),0)</f>
        <v/>
      </c>
      <c r="CU135">
        <f>IFERROR(IF(RIGHT(INDEX(PIS!O$1:O$500,MATCH(D135,PIS!C$1:C$500,0)),5)="Gross",MIN(U135+V135,VLOOKUP("R700",TSC!B:C,2,0)*VLOOKUP("R101",TSC!B:C,2,0))*(VLOOKUP("T713",TSC!B:C,2,0))%,MIN(T135+V135,VLOOKUP("R700",TSC!B:C,2,0)*VLOOKUP("R101",TSC!B:C,2,0))*(VLOOKUP("T713",TSC!B:C,2,0))%),0)</f>
        <v/>
      </c>
      <c r="CV135">
        <f>IFERROR(INDEX(ADJ!$A$1:$BZ$1000,MATCH(PAYROLL!D135,ADJ!A$1:A$500,0),MATCH(PAYROLL!CV$2,ADJ!$2:$2,0)),0)</f>
        <v/>
      </c>
      <c r="CW135">
        <f>IFERROR(INDEX(ADJ!$A$1:$BZ$1000,MATCH(PAYROLL!D135,ADJ!A$1:A$500,0),MATCH(PAYROLL!CW$2,ADJ!$2:$2,0)),0)</f>
        <v/>
      </c>
      <c r="CX135">
        <f>SUM(CR135:CW135)</f>
        <v/>
      </c>
      <c r="CY135">
        <f>ROUND(IF(CR135&gt;0,T135+V135*VLOOKUP("R202",TSC!$B$1:$C$500,2,0),0),0)</f>
        <v/>
      </c>
      <c r="CZ135">
        <f>IFERROR(INDEX(CSDA!D$1:D$500,MATCH($CZ$2,CSDA!C$1:C$500,0)),0)</f>
        <v/>
      </c>
      <c r="DA135">
        <f>ROUND(T135*0.7%,0)</f>
        <v/>
      </c>
      <c r="DB135">
        <f>ROUND(T135/12,0)</f>
        <v/>
      </c>
      <c r="DC135">
        <f ref="DC135" t="array">IFERROR(INDEX(CSDA!D$1:D$500,MATCH("Trích giữ"&amp;PAYROLL!DC$2,CSDA!A$1:A$500&amp;CSDA!C$1:C$500,0)),0)</f>
        <v/>
      </c>
      <c r="DD135">
        <f ref="DD135" t="array">IFERROR(INDEX(CSDA!D$1:D$500,MATCH("Trích giữ"&amp;PAYROLL!DD$2,CSDA!A$1:A$500&amp;CSDA!C$1:C$500,0)),0)</f>
        <v/>
      </c>
      <c r="DE135">
        <f ref="DE135" t="array">IFERROR(INDEX(CSDA!D$1:D$500,MATCH("Trích giữ"&amp;PAYROLL!DE$2,CSDA!A$1:A$500&amp;CSDA!C$1:C$500,0)),0)</f>
        <v/>
      </c>
      <c r="DF135">
        <f>IFERROR(INDEX(CSDA!D$1:D$500,MATCH(PAYROLL!DF$2,CSDA!C$1:C$500,0)),0)</f>
        <v/>
      </c>
      <c r="DG135">
        <f ref="DG135" t="array">IFERROR(INDEX(CSDA!D$1:D$500,MATCH("Trích giữ"&amp;PAYROLL!DG$2,CSDA!A$1:A$500&amp;CSDA!C$1:C$500,0)),0)</f>
        <v/>
      </c>
      <c r="DH135">
        <f>ROUND(T135/26,0)</f>
        <v/>
      </c>
      <c r="DI135">
        <f ref="DI135" t="array">IFERROR(INDEX(CSDA!D$1:D$500,MATCH("Trích giữ"&amp;PAYROLL!DI$2,CSDA!A$1:A$500&amp;CSDA!C$1:C$500,0)),0)</f>
        <v/>
      </c>
      <c r="DJ135">
        <f>IF(U135=0,T135*21.5%-BL135,0)</f>
        <v/>
      </c>
      <c r="DK135">
        <f ref="DK135" t="array">IFERROR(INDEX(CSDA!D$1:D$500,MATCH("Trích giữ"&amp;PAYROLL!DK$2,CSDA!A$1:A$500&amp;CSDA!C$1:C$500,0)),0)</f>
        <v/>
      </c>
      <c r="DL135">
        <f>IFERROR(INDEX(CSDA!D$1:D$500,MATCH(PAYROLL!DL$2,CSDA!C$1:C$500,0))/12,0)</f>
        <v/>
      </c>
      <c r="DM135">
        <f>SUM(DB135:DL135)</f>
        <v/>
      </c>
      <c r="DN135">
        <f>IFERROR(INDEX(ADJ!$A$1:$BZ$1000,MATCH(PAYROLL!D135,ADJ!A$1:A$500,0),MATCH(PAYROLL!DN$2,ADJ!$2:$2,0)),0)</f>
        <v/>
      </c>
      <c r="DO135">
        <f>IFERROR(SUM(BP135,DM135:DN135,CX135:DA135)-DT135,0)</f>
        <v/>
      </c>
      <c r="DP135">
        <f ref="DP135" t="array">SUM(BW135*IFERROR(INDEX(CSDA!D$1:D$500,MATCH(BW$2,CSDA!C$1:C$500,0)),0)%,CX135*IFERROR(INDEX(CSDA!D$1:D$500,MATCH(CX$2,CSDA!C$1:C$500,0)),0)%,DA135*IFERROR(INDEX(CSDA!D$1:D$500,MATCH(DA$2,CSDA!C$1:C$500,0)),0)%,DB135*IFERROR(INDEX(CSDA!D$1:D$500,MATCH(DB$2,CSDA!C$1:C$500,0)),0)%,DF135*IFERROR(INDEX(CSDA!D$1:D$500,MATCH("Phí dịch vụ"&amp;PAYROLL!DF$2,CSDA!A$1:A$500&amp;CSDA!C$1:C$500,0)),0)%,DC135*IFERROR(INDEX(CSDA!D$1:D$500,MATCH("Phí dịch vụ"&amp;PAYROLL!DC$2,CSDA!A$1:A$500&amp;CSDA!C$1:C$500,0)),0)%,DH135*IFERROR(INDEX(CSDA!D$1:D$500,MATCH("Phí dịch vụ"&amp;PAYROLL!DH$2,CSDA!A$1:A$500&amp;CSDA!C$1:C$500,0)),0)%,DJ135*IFERROR(INDEX(CSDA!D$1:D$500,MATCH("Phí dịch vụ"&amp;PAYROLL!DJ$2,CSDA!A$1:A$500&amp;CSDA!C$1:C$500,0)),0)%,BN135*IFERROR(INDEX(CSDA!D$1:D$500,MATCH(BN$2,CSDA!C$1:C$500,0)),0)%)-BN135*7%</f>
        <v/>
      </c>
      <c r="DQ135">
        <f>IFERROR(INDEX(ADJ!$A$1:$BZ$1000,MATCH(PAYROLL!D135,ADJ!A$1:A$500,0),MATCH(PAYROLL!DQ$2,ADJ!$2:$2,0)),0)</f>
        <v/>
      </c>
      <c r="DR135">
        <f>IFERROR(INDEX(ADJ!$A$1:$BZ$1000,MATCH(PAYROLL!D135,ADJ!A$1:A$500,0),MATCH(PAYROLL!DR$2,ADJ!$2:$2,0)),0)</f>
        <v/>
      </c>
      <c r="DS135">
        <f>SUM(DP135:DR135)</f>
        <v/>
      </c>
      <c r="DT135">
        <f>EK135</f>
        <v/>
      </c>
      <c r="DU135">
        <f>SUM(DO135:DR135)</f>
        <v/>
      </c>
      <c r="DV135">
        <f>ROUND(DU135*0.1,0)</f>
        <v/>
      </c>
      <c r="DW135">
        <f>DU135+DV135</f>
        <v/>
      </c>
      <c r="DZ135">
        <f>IFERROR(INDEX(ADJ!$A$1:$BZ$1000,MATCH(PAYROLL!$D135,ADJ!A$1:A$500,0),MATCH(PAYROLL!DZ$2,ADJ!$2:$2,0)),0)</f>
        <v/>
      </c>
      <c r="EA135">
        <f>IFERROR(INDEX(ADJ!$A$1:$BZ$1000,MATCH(PAYROLL!$D135,ADJ!A$1:A$500,0),MATCH(PAYROLL!EA$2,ADJ!$2:$2,0)),0)</f>
        <v/>
      </c>
      <c r="EB135">
        <f>IFERROR(INDEX(ADJ!$A$1:$BZ$1000,MATCH(PAYROLL!$D135,ADJ!A$1:A$500,0),MATCH(PAYROLL!EB$2,ADJ!$2:$2,0)),0)</f>
        <v/>
      </c>
      <c r="EC135">
        <f>IFERROR(INDEX(ADJ!$A$1:$BZ$1000,MATCH(PAYROLL!$D135,ADJ!A$1:A$500,0),MATCH(PAYROLL!EC$2,ADJ!$2:$2,0)),0)</f>
        <v/>
      </c>
      <c r="ED135">
        <f>IFERROR(INDEX(ADJ!$A$1:$BZ$1000,MATCH(PAYROLL!$D135,ADJ!A$1:A$500,0),MATCH(PAYROLL!ED$2,ADJ!$2:$2,0)),0)</f>
        <v/>
      </c>
      <c r="EE135">
        <f>IFERROR(INDEX(ADJ!$A$1:$BZ$1000,MATCH(PAYROLL!$D135,ADJ!A$1:A$500,0),MATCH(PAYROLL!EE$2,ADJ!$2:$2,0)),0)</f>
        <v/>
      </c>
      <c r="EF135">
        <f>IFERROR(INDEX(ADJ!$A$1:$BZ$1000,MATCH(PAYROLL!$D135,ADJ!A$1:A$500,0),MATCH(PAYROLL!EF$2,ADJ!$2:$2,0)),0)</f>
        <v/>
      </c>
      <c r="EG135">
        <f>IFERROR(INDEX(ADJ!$A$1:$BZ$1000,MATCH(PAYROLL!$D135,ADJ!A$1:A$500,0),MATCH(PAYROLL!EG$2,ADJ!$2:$2,0)),0)</f>
        <v/>
      </c>
      <c r="EH135">
        <f>IFERROR(INDEX(ADJ!$A$1:$BZ$1000,MATCH(PAYROLL!$D135,ADJ!A$1:A$500,0),MATCH(PAYROLL!EH$2,ADJ!$2:$2,0)),0)</f>
        <v/>
      </c>
      <c r="EI135">
        <f>IFERROR(INDEX(ADJ!$A$1:$BZ$1000,MATCH(PAYROLL!D135,ADJ!A$1:A$500,0),MATCH(PAYROLL!EI$2,ADJ!$2:$2,0)),0)</f>
        <v/>
      </c>
      <c r="EJ135">
        <f>IFERROR(INDEX(ADJ!$A$1:$BZ$1000,MATCH(PAYROLL!$D135,ADJ!A$1:A$500,0),MATCH(PAYROLL!EJ$2,ADJ!$2:$2,0)),0)</f>
        <v/>
      </c>
      <c r="EK135">
        <f>SUM(DZ135:EJ135)</f>
        <v/>
      </c>
    </row>
    <row r="136">
      <c r="A136" t="n">
        <v>134</v>
      </c>
      <c r="B136" t="inlineStr">
        <is>
          <t>Lý Thị Quý</t>
        </is>
      </c>
      <c r="D136" t="inlineStr">
        <is>
          <t>160656-01</t>
        </is>
      </c>
      <c r="S136">
        <f>IFERROR(INDEX(PIS!$A$1:$BZ$1000,MATCH($D136,PIS!C$1:C$500,0),MATCH("Lương CB tháng trước",PIS!$1:$1,0)),0)</f>
        <v/>
      </c>
      <c r="T136">
        <f>IFERROR(INDEX(PIS!$A$1:$BZ$1000,MATCH($D136,PIS!C$1:C$500,0),MATCH("Lương CB hiện tại",PIS!$1:$1,0)),0)</f>
        <v/>
      </c>
      <c r="U136">
        <f>IFERROR(INDEX(PIS!$A$1:$BZ$1000,MATCH($D136,PIS!C$1:C$500,0),MATCH("Lương đóng BHBB",PIS!$1:$1,0)),0)</f>
        <v/>
      </c>
      <c r="V136">
        <f>IFERROR(INDEX(PIS!$A$1:$BZ$1000,MATCH($D136,PIS!C$1:C$500,0),MATCH(V$2,PIS!$2:$2,0)),0)</f>
        <v/>
      </c>
      <c r="W136">
        <f>IFERROR(INDEX(PIS!$A$1:$BZ$1000,MATCH($D136,PIS!C$1:C$500,0),MATCH(W$2,PIS!$2:$2,0)),0)</f>
        <v/>
      </c>
      <c r="X136">
        <f>IFERROR(INDEX(PIS!$A$1:$BZ$1000,MATCH($D136,PIS!C$1:C$500,0),MATCH(X$2,PIS!$2:$2,0)),0)</f>
        <v/>
      </c>
      <c r="Y136">
        <f>IFERROR(INDEX(PIS!$A$1:$BZ$1000,MATCH($D136,PIS!C$1:C$500,0),MATCH(Y$2,PIS!$2:$2,0)),0)</f>
        <v/>
      </c>
      <c r="Z136">
        <f>IFERROR(INDEX(PIS!$A$1:$BZ$1000,MATCH($D136,PIS!C$1:C$500,0),MATCH(Z$2,PIS!$2:$2,0)),0)</f>
        <v/>
      </c>
      <c r="AA136">
        <f>IFERROR(INDEX(PIS!$A$1:$BZ$1000,MATCH($D136,PIS!C$1:C$500,0),MATCH(AA$2,PIS!$2:$2,0)),0)</f>
        <v/>
      </c>
      <c r="AB136">
        <f>IFERROR(INDEX(PIS!$A$1:$BZ$1000,MATCH($D136,PIS!C$1:C$500,0),MATCH(AB$2,PIS!$2:$2,0)),0)</f>
        <v/>
      </c>
      <c r="AC136">
        <f>SUM(V136:AB136)</f>
        <v/>
      </c>
      <c r="AD136">
        <f>IFERROR(INDEX(TIMESHEET!$A$1:$AI$5000,MATCH($D136,TIMESHEET!A$1:A$500,0),MATCH("T100",TIMESHEET!$2:$2,0))-2,0)</f>
        <v/>
      </c>
      <c r="AE136">
        <f>IFERROR(INDEX(TIMESHEET!$A$1:$AI$5000,MATCH($D136,TIMESHEET!A$1:A$500,0),MATCH("T202",TIMESHEET!$2:$2,0)),0)</f>
        <v/>
      </c>
      <c r="AF136">
        <f>IFERROR(INDEX(TIMESHEET!$A$1:$AI$5000,MATCH($D136,TIMESHEET!A$1:A$500,0),MATCH("T302",TIMESHEET!$2:$2,0)),0)</f>
        <v/>
      </c>
      <c r="AG136">
        <f>IFERROR(INDEX(TIMESHEET!$A$1:$AI$5000,MATCH($D136,TIMESHEET!A$1:A$500,0),MATCH("T406",TIMESHEET!$2:$2,0)),0)</f>
        <v/>
      </c>
      <c r="AH136">
        <f>AE136+AG136</f>
        <v/>
      </c>
      <c r="AI136">
        <f>IFERROR(INDEX(TIMESHEET!$A$1:$AI$5000,MATCH($D136,TIMESHEET!A$1:A$500,0),MATCH("T701",TIMESHEET!$2:$2,0)),0)</f>
        <v/>
      </c>
      <c r="AJ136">
        <f>IFERROR(INDEX(TIMESHEET!$A$1:$AI$5000,MATCH($D136,TIMESHEET!B$1:B$500,0),MATCH("T320",TIMESHEET!$2:$2,0)),0)</f>
        <v/>
      </c>
      <c r="AK136">
        <f>IFERROR(IF(LEFT(INDEX(PIS!O$1:O$500,MATCH(D136,PIS!C$1:C$500)),1)="M",T136/AD136*SUM(AE136:AG136),T136*AD136),0)</f>
        <v/>
      </c>
      <c r="AL136">
        <f>IFERROR(INDEX(ADJ!$A$1:$BZ$1000,MATCH(PAYROLL!D136,ADJ!A$1:A$500,0),MATCH(PAYROLL!AL$2,ADJ!$2:$2,0)),0)</f>
        <v/>
      </c>
      <c r="AM136">
        <f>SUM(AK136:AL136)</f>
        <v/>
      </c>
      <c r="AN136">
        <f>IFERROR(ROUND(V136/$AD136*$AH136,0),0)</f>
        <v/>
      </c>
      <c r="AO136">
        <f>IFERROR(ROUND(W136/$AD136*$AH136,0),0)</f>
        <v/>
      </c>
      <c r="AP136">
        <f>IFERROR(ROUND(X136/$AD136*$AE136,0),0)</f>
        <v/>
      </c>
      <c r="AQ136">
        <f>IFERROR(ROUND(Y136/$AD136*$AH136,0),0)</f>
        <v/>
      </c>
      <c r="AR136">
        <f>IFERROR(ROUND(Z136/$AD136*$AH136,0),0)</f>
        <v/>
      </c>
      <c r="AS136">
        <f>IFERROR(ROUND(AA136/$AD136*$AH136,0),0)</f>
        <v/>
      </c>
      <c r="AT136">
        <f>IFERROR(IF((AE136+AF136+AG136)&gt;13,AB136,ROUND(AB136/AD136*AH136,0)),0)</f>
        <v/>
      </c>
      <c r="AU136">
        <f>IFERROR(INDEX(ADJ!$A$1:$BZ$1000,MATCH(PAYROLL!D136,ADJ!A$1:A$500,0),MATCH(PAYROLL!AU$2,ADJ!$2:$2,0)),0)</f>
        <v/>
      </c>
      <c r="AV136">
        <f>ROUND(SUM(AN136:AU136),0)</f>
        <v/>
      </c>
      <c r="AW136">
        <f>IFERROR(INDEX(TIMESHEET!$A$1:$AI$5000,MATCH(PAYROLL!D136,TIMESHEET!A$1:A$500,0),MATCH("T620",TIMESHEET!$2:$2,0)),0)</f>
        <v/>
      </c>
      <c r="AX136">
        <f>IFERROR(INDEX(TIMESHEET!$A$1:$AI$5000,MATCH(PAYROLL!D136,TIMESHEET!A$1:A$500,0),MATCH("T601",TIMESHEET!$2:$2,0)),0)</f>
        <v/>
      </c>
      <c r="AY136">
        <f>IFERROR(INDEX(TIMESHEET!$A$1:$AI$5000,MATCH(PAYROLL!D136,TIMESHEET!A$1:A$500,0),MATCH("T602",TIMESHEET!$2:$2,0)),0)</f>
        <v/>
      </c>
      <c r="AZ136">
        <f>IFERROR(INDEX(TIMESHEET!$A$1:$AI$5000,MATCH(PAYROLL!D136,TIMESHEET!A$1:A$500,0),MATCH("T603",TIMESHEET!$2:$2,0)),0)</f>
        <v/>
      </c>
      <c r="BA136">
        <f>IFERROR(INDEX(TIMESHEET!$A$1:$AI$5000,MATCH(PAYROLL!D136,TIMESHEET!A$1:A$500,0),MATCH("T611",TIMESHEET!$2:$2,0)),0)</f>
        <v/>
      </c>
      <c r="BB136">
        <f>IFERROR(INDEX(TIMESHEET!$A$1:$AI$5000,MATCH(PAYROLL!D136,TIMESHEET!A$1:A$500,0),MATCH("T612",TIMESHEET!$2:$2,0)),0)</f>
        <v/>
      </c>
      <c r="BC136">
        <f>IFERROR(INDEX(TIMESHEET!$A$1:$AI$5000,MATCH(PAYROLL!D136,TIMESHEET!A$1:A$500,0),MATCH("T613",TIMESHEET!$2:$2,0)),0)</f>
        <v/>
      </c>
      <c r="BD136">
        <f>IFERROR(INDEX(TIMESHEET!$A$1:$AI$5000,MATCH(PAYROLL!D136,TIMESHEET!A$1:A$500,0),MATCH("T500",TIMESHEET!$2:$2,0)),0)</f>
        <v/>
      </c>
      <c r="BE136">
        <f>IFERROR(IF(LEFT(INDEX(PIS!O$1:O$500,MATCH(D136,PIS!C$1:C$500)),1)="M",T136/AD136/8*(AW136+AX136*1.5+AY136*2+AZ136*3+BA136*2.1+BB136*2.7+BC136*3.9+BD136*0.3),T136/8*(AW136+AX136*1.5+AY136*2+AZ136*3+BA136*2.1+BB136*2.7+BC136*3.9+BD136*0.3)),0)</f>
        <v/>
      </c>
      <c r="BF136">
        <f>IFERROR(INDEX(ADJ!$A$1:$BZ$1000,MATCH(PAYROLL!$D136,ADJ!A$1:A$500,0),MATCH(PAYROLL!BF$2,ADJ!$2:$2,0)),0)</f>
        <v/>
      </c>
      <c r="BG136">
        <f>IFERROR(INDEX(ADJ!$A$1:$BZ$1000,MATCH(PAYROLL!D136,ADJ!A$1:A$500,0),MATCH(PAYROLL!BG$2,ADJ!$2:$2,0)),0)</f>
        <v/>
      </c>
      <c r="BH136">
        <f>IFERROR(INDEX(ADJ!$A$1:$BZ$1000,MATCH(PAYROLL!D136,ADJ!A$1:A$500,0),MATCH(PAYROLL!BH$2,ADJ!$2:$2,0)),0)</f>
        <v/>
      </c>
      <c r="BI136">
        <f>IFERROR(INDEX(ADJ!$A$1:$BZ$1000,MATCH(PAYROLL!D136,ADJ!A$1:A$500,0),MATCH(PAYROLL!BI$2,ADJ!$2:$2,0)),0)</f>
        <v/>
      </c>
      <c r="BJ136">
        <f>IFERROR(INDEX(ADJ!$A$1:$BZ$1000,MATCH(PAYROLL!D136,ADJ!A$1:A$500,0),MATCH(PAYROLL!BJ$2,ADJ!$2:$2,0)),0)</f>
        <v/>
      </c>
      <c r="BK136">
        <f>SUM(BF136:BJ136)</f>
        <v/>
      </c>
      <c r="BL136">
        <f>IFERROR(INDEX(ADJ!$A$1:$BZ$1000,MATCH(PAYROLL!D136,ADJ!A$1:A$500,0),MATCH(PAYROLL!BL$2,ADJ!$2:$2,0)),0)</f>
        <v/>
      </c>
      <c r="BM136">
        <f>IFERROR(INDEX(ADJ!$A$1:$BZ$1000,MATCH(PAYROLL!D136,ADJ!A$1:A$500,0),MATCH(PAYROLL!BM$2,ADJ!$2:$2,0)),0)</f>
        <v/>
      </c>
      <c r="BN136">
        <f>IFERROR(INDEX(ADJ!$A$1:$BZ$1000,MATCH(PAYROLL!D136,ADJ!A$1:A$500,0),MATCH(PAYROLL!BN$2,ADJ!$2:$2,0)),0)</f>
        <v/>
      </c>
      <c r="BO136">
        <f>IFERROR(INDEX(ADJ!$A$1:$BZ$1000,MATCH(PAYROLL!D136,ADJ!A$1:A$500,0),MATCH(PAYROLL!BO$2,ADJ!$2:$2,0)),0)</f>
        <v/>
      </c>
      <c r="BP136">
        <f>SUM(AM136,AV136,BE136,BK136,BL136:BO136)</f>
        <v/>
      </c>
      <c r="BQ136">
        <f>BO136</f>
        <v/>
      </c>
      <c r="BR136">
        <f>IFERROR(ROUND(IF(LEFT(INDEX(PIS!O$1:O$500,MATCH(D136,PIS!C$1:C$500)),1)="D",T136/8*(BD136*0.3),IF(LEFT(INDEX(PIS!O$1:O$500,MATCH(D136,PIS!C$1:C$500)),1)="H",T136*($BD136*0.3),T136/$AD136/8*($BD136*0.3))),0),0)</f>
        <v/>
      </c>
      <c r="BS136">
        <f>IF(AP136&lt;1,0,MIN(AP136,730000))</f>
        <v/>
      </c>
      <c r="BT136">
        <f>IFERROR(ROUND((BE136-SUM(AW136:BC136)*T136/AD136/8),0)-BR136,0)</f>
        <v/>
      </c>
      <c r="BU136">
        <f>AO136</f>
        <v/>
      </c>
      <c r="BV136">
        <f>SUM(BQ136:BU136)</f>
        <v/>
      </c>
      <c r="BW136">
        <f>BP136-BV136</f>
        <v/>
      </c>
      <c r="BX136">
        <f>IFERROR(IF(RIGHT(INDEX(PIS!O$1:O$500,MATCH(D136,PIS!C$1:C$500)),5)="Gross",MIN(U136+V136,VLOOKUP("R700",TSC!B:C,2,0)*VLOOKUP("R101",TSC!B:C,2,0))*VLOOKUP("R701",TSC!B:C,2,0)%,0),0)</f>
        <v/>
      </c>
      <c r="BY136">
        <f>IFERROR(IF(RIGHT(INDEX(PIS!O$1:O$500,MATCH(D136,PIS!C$1:C$500)),5)="Gross",MIN(U136+V136,VLOOKUP("R700",TSC!B:C,2,0)*VLOOKUP("R101",TSC!B:C,2,0))*VLOOKUP("T704",TSC!B:C,2,0)%,0),0)</f>
        <v/>
      </c>
      <c r="BZ136">
        <f>IFERROR(IF(RIGHT(INDEX(PIS!O$1:O$500,MATCH(D136,PIS!C$1:C$500)),5)="Gross",MIN(U136+V136,VLOOKUP("R700",TSC!B:C,2,0)*VLOOKUP("1",TSC!F:G,2,0))*VLOOKUP("T705",TSC!B:C,2,0)%,0),0)</f>
        <v/>
      </c>
      <c r="CA136">
        <f>IFERROR(INDEX(ADJ!$A$1:$BZ$1000,MATCH(PAYROLL!D136,ADJ!A$1:A$500,0),MATCH(PAYROLL!CA$2,ADJ!$2:$2,0)),0)</f>
        <v/>
      </c>
      <c r="CB136">
        <f>IFERROR(INDEX(ADJ!$A$1:$BZ$1000,MATCH(PAYROLL!D136,ADJ!A$1:A$500,0),MATCH(PAYROLL!CB$2,ADJ!$2:$2,0)),0)</f>
        <v/>
      </c>
      <c r="CC136">
        <f>SUM(BX136:CB136)</f>
        <v/>
      </c>
      <c r="CD136">
        <f>IFERROR(INDEX(PIS!$A$1:$BZ$1000,MATCH(PAYROLL!D136,PIS!C$1:C$500,0),MATCH(PAYROLL!CD$1,PIS!$1:$1,0)),0)</f>
        <v/>
      </c>
      <c r="CE136">
        <f>IFERROR(IF(OR(INDEX(PIS!P$1:P$500,MATCH(D136,PIS!C$1:C$500,0))="LT2",INDEX(PIS!P$1:P$500,MATCH(D136,PIS!C$1:C$500,0))="P10"),0,SUM(CC136,CD136*VLOOKUP("R601",TSC!B:C,2,0),VLOOKUP("R602",TSC!B:C,2,0))),0)</f>
        <v/>
      </c>
      <c r="CF136">
        <f>MAX(BW136-CE136,0)</f>
        <v/>
      </c>
      <c r="CG136">
        <f>IFERROR(IF(OR(RIGHT(INDEX(PIS!P$1:P$500,MATCH(D136,PIS!C$1:C$500)),5)="P10",RIGHT(INDEX(PIS!P$1:P$500,MATCH(D136,PIS!C$1:C$500)),5)="CK"),0,IF(CF136&lt;=5000000,CF136*5%,IF(CF136&lt;=10000000,CF136*10%-250000,IF(CF136&lt;=18000000,CF136*15%-750000,IF(CF136&lt;=32000000,CF136*20%-1650000,IF(CF136&lt;=52000000,CF136*25%-3250000,IF(CF136&lt;=80000000,BH136*30%-5850000,CF136*35%-9850000))))))),0)</f>
        <v/>
      </c>
      <c r="CH136">
        <f>IFERROR(IF(OR(INDEX(PIS!P$1:P$500,MATCH(D136,PIS!C$1:C$500))="LT",INDEX(PIS!P$1:P$500,MATCH(D136,PIS!C$1:C$500))="CK"),0,IF(CF136&lt;2000000,0,CF136*10%)),0)</f>
        <v/>
      </c>
      <c r="CI136">
        <f>IFERROR(INDEX(ADJ!$A$1:$BZ$1000,MATCH(PAYROLL!D136,ADJ!A$1:A$500,0),MATCH(PAYROLL!CI$2,ADJ!$2:$2,0)),0)</f>
        <v/>
      </c>
      <c r="CJ136">
        <f>IFERROR(INDEX(ADJ!$A$1:$BZ$1000,MATCH(PAYROLL!D136,ADJ!A$1:A$500,0),MATCH(PAYROLL!CJ$2,ADJ!$2:$2,0)),0)</f>
        <v/>
      </c>
      <c r="CK136">
        <f>IFERROR(INDEX(ADJ!$A$1:$BZ$1000,MATCH(PAYROLL!D136,ADJ!A$1:A$500,0),MATCH(PAYROLL!CK$2,ADJ!$2:$2,0)),0)</f>
        <v/>
      </c>
      <c r="CL136">
        <f>SUM(CG136:CK136)</f>
        <v/>
      </c>
      <c r="CM136">
        <f>ROUND(SUM(CH136:CK136),0)</f>
        <v/>
      </c>
      <c r="CN136">
        <f>IFERROR(INDEX(CSDA!D$1:D$500,MATCH($CN$2,CSDA!C$1:C$500,0))*INDEX(PIS!V$1:V$500,MATCH(D136,PIS!C$1:C$500))+INDEX(ADJ!$A$1:$BZ$1000,MATCH(PAYROLL!D136,ADJ!A$1:A$500,0),MATCH(PAYROLL!CN$2,ADJ!$2:$2,0)),0)</f>
        <v/>
      </c>
      <c r="CO136">
        <f>IFERROR(INDEX(ADJ!$A$1:$BZ$1000,MATCH(PAYROLL!D136,ADJ!A$1:A$500,0),MATCH(PAYROLL!CO$2,ADJ!$2:$2,0)),0)</f>
        <v/>
      </c>
      <c r="CP136">
        <f>IFERROR(INDEX(ADJ!$A$1:$BZ$1000,MATCH(PAYROLL!D136,ADJ!A$1:A$500,0),MATCH(PAYROLL!CP$2,ADJ!$2:$2,0)),0)</f>
        <v/>
      </c>
      <c r="CQ136">
        <f>BP136-CL136-CI136-CM136-CN136-CO136-CP136-CC136</f>
        <v/>
      </c>
      <c r="CR136">
        <f>IFERROR(IF(RIGHT(INDEX(PIS!O$1:O$500,MATCH(D136,PIS!C$1:C$500,0)),5)="Gross",MIN(U136+V136,VLOOKUP("R700",TSC!B:C,2,0)*VLOOKUP("R101",TSC!B:C,2,0))*(VLOOKUP("T711",TSC!B:C,2,0)+VLOOKUP("T712",TSC!B:C,2,0))%,MIN(T136+V136,VLOOKUP("R700",TSC!B:C,2,0)*VLOOKUP("R101",TSC!B:C,2,0))*(VLOOKUP("T711",TSC!B:C,2,0)+VLOOKUP("T712",TSC!B:C,2,0)+VLOOKUP("R701",TSC!B:C,2,0))%),0)</f>
        <v/>
      </c>
      <c r="CS136">
        <f>IFERROR(IF(RIGHT(INDEX(PIS!O$1:O$500,MATCH(D136,PIS!C$1:C$500,0)),5)="Gross",MIN(U136+V136,VLOOKUP("R700",TSC!B:C,2,0)*VLOOKUP("R101",TSC!B:C,2,0))*(VLOOKUP("T714",TSC!B:C,2,0))%,MIN(T136+V136,VLOOKUP("R700",TSC!B:C,2,0)*VLOOKUP("R101",TSC!B:C,2,0))*(VLOOKUP("T704",TSC!B:C,2,0)+VLOOKUP("T714",TSC!B:C,2,0))%),0)</f>
        <v/>
      </c>
      <c r="CT136">
        <f>IFERROR(IF(RIGHT(INDEX(PIS!O$1:O$500,MATCH(D136,PIS!C$1:C$500,0)),5)="Gross",MIN(U136+V136,VLOOKUP("R700",TSC!B:C,2,0)*VLOOKUP("R101",TSC!B:C,2,0))*VLOOKUP("T705",TSC!B:C,2,0)%,MIN(T136+V136,VLOOKUP("R700",TSC!B:C,2,0)*VLOOKUP("R101",TSC!B:C,2,0))*VLOOKUP("T705",TSC!B:C,2,0)%),0)</f>
        <v/>
      </c>
      <c r="CU136">
        <f>IFERROR(IF(RIGHT(INDEX(PIS!O$1:O$500,MATCH(D136,PIS!C$1:C$500,0)),5)="Gross",MIN(U136+V136,VLOOKUP("R700",TSC!B:C,2,0)*VLOOKUP("R101",TSC!B:C,2,0))*(VLOOKUP("T713",TSC!B:C,2,0))%,MIN(T136+V136,VLOOKUP("R700",TSC!B:C,2,0)*VLOOKUP("R101",TSC!B:C,2,0))*(VLOOKUP("T713",TSC!B:C,2,0))%),0)</f>
        <v/>
      </c>
      <c r="CV136">
        <f>IFERROR(INDEX(ADJ!$A$1:$BZ$1000,MATCH(PAYROLL!D136,ADJ!A$1:A$500,0),MATCH(PAYROLL!CV$2,ADJ!$2:$2,0)),0)</f>
        <v/>
      </c>
      <c r="CW136">
        <f>IFERROR(INDEX(ADJ!$A$1:$BZ$1000,MATCH(PAYROLL!D136,ADJ!A$1:A$500,0),MATCH(PAYROLL!CW$2,ADJ!$2:$2,0)),0)</f>
        <v/>
      </c>
      <c r="CX136">
        <f>SUM(CR136:CW136)</f>
        <v/>
      </c>
      <c r="CY136">
        <f>ROUND(IF(CR136&gt;0,T136+V136*VLOOKUP("R202",TSC!$B$1:$C$500,2,0),0),0)</f>
        <v/>
      </c>
      <c r="CZ136">
        <f>IFERROR(INDEX(CSDA!D$1:D$500,MATCH($CZ$2,CSDA!C$1:C$500,0)),0)</f>
        <v/>
      </c>
      <c r="DA136">
        <f>ROUND(T136*0.7%,0)</f>
        <v/>
      </c>
      <c r="DB136">
        <f>ROUND(T136/12,0)</f>
        <v/>
      </c>
      <c r="DC136">
        <f ref="DC136" t="array">IFERROR(INDEX(CSDA!D$1:D$500,MATCH("Trích giữ"&amp;PAYROLL!DC$2,CSDA!A$1:A$500&amp;CSDA!C$1:C$500,0)),0)</f>
        <v/>
      </c>
      <c r="DD136">
        <f ref="DD136" t="array">IFERROR(INDEX(CSDA!D$1:D$500,MATCH("Trích giữ"&amp;PAYROLL!DD$2,CSDA!A$1:A$500&amp;CSDA!C$1:C$500,0)),0)</f>
        <v/>
      </c>
      <c r="DE136">
        <f ref="DE136" t="array">IFERROR(INDEX(CSDA!D$1:D$500,MATCH("Trích giữ"&amp;PAYROLL!DE$2,CSDA!A$1:A$500&amp;CSDA!C$1:C$500,0)),0)</f>
        <v/>
      </c>
      <c r="DF136">
        <f>IFERROR(INDEX(CSDA!D$1:D$500,MATCH(PAYROLL!DF$2,CSDA!C$1:C$500,0)),0)</f>
        <v/>
      </c>
      <c r="DG136">
        <f ref="DG136" t="array">IFERROR(INDEX(CSDA!D$1:D$500,MATCH("Trích giữ"&amp;PAYROLL!DG$2,CSDA!A$1:A$500&amp;CSDA!C$1:C$500,0)),0)</f>
        <v/>
      </c>
      <c r="DH136">
        <f>ROUND(T136/26,0)</f>
        <v/>
      </c>
      <c r="DI136">
        <f ref="DI136" t="array">IFERROR(INDEX(CSDA!D$1:D$500,MATCH("Trích giữ"&amp;PAYROLL!DI$2,CSDA!A$1:A$500&amp;CSDA!C$1:C$500,0)),0)</f>
        <v/>
      </c>
      <c r="DJ136">
        <f>IF(U136=0,T136*21.5%-BL136,0)</f>
        <v/>
      </c>
      <c r="DK136">
        <f ref="DK136" t="array">IFERROR(INDEX(CSDA!D$1:D$500,MATCH("Trích giữ"&amp;PAYROLL!DK$2,CSDA!A$1:A$500&amp;CSDA!C$1:C$500,0)),0)</f>
        <v/>
      </c>
      <c r="DL136">
        <f>IFERROR(INDEX(CSDA!D$1:D$500,MATCH(PAYROLL!DL$2,CSDA!C$1:C$500,0))/12,0)</f>
        <v/>
      </c>
      <c r="DM136">
        <f>SUM(DB136:DL136)</f>
        <v/>
      </c>
      <c r="DN136">
        <f>IFERROR(INDEX(ADJ!$A$1:$BZ$1000,MATCH(PAYROLL!D136,ADJ!A$1:A$500,0),MATCH(PAYROLL!DN$2,ADJ!$2:$2,0)),0)</f>
        <v/>
      </c>
      <c r="DO136">
        <f>IFERROR(SUM(BP136,DM136:DN136,CX136:DA136)-DT136,0)</f>
        <v/>
      </c>
      <c r="DP136">
        <f ref="DP136" t="array">SUM(BW136*IFERROR(INDEX(CSDA!D$1:D$500,MATCH(BW$2,CSDA!C$1:C$500,0)),0)%,CX136*IFERROR(INDEX(CSDA!D$1:D$500,MATCH(CX$2,CSDA!C$1:C$500,0)),0)%,DA136*IFERROR(INDEX(CSDA!D$1:D$500,MATCH(DA$2,CSDA!C$1:C$500,0)),0)%,DB136*IFERROR(INDEX(CSDA!D$1:D$500,MATCH(DB$2,CSDA!C$1:C$500,0)),0)%,DF136*IFERROR(INDEX(CSDA!D$1:D$500,MATCH("Phí dịch vụ"&amp;PAYROLL!DF$2,CSDA!A$1:A$500&amp;CSDA!C$1:C$500,0)),0)%,DC136*IFERROR(INDEX(CSDA!D$1:D$500,MATCH("Phí dịch vụ"&amp;PAYROLL!DC$2,CSDA!A$1:A$500&amp;CSDA!C$1:C$500,0)),0)%,DH136*IFERROR(INDEX(CSDA!D$1:D$500,MATCH("Phí dịch vụ"&amp;PAYROLL!DH$2,CSDA!A$1:A$500&amp;CSDA!C$1:C$500,0)),0)%,DJ136*IFERROR(INDEX(CSDA!D$1:D$500,MATCH("Phí dịch vụ"&amp;PAYROLL!DJ$2,CSDA!A$1:A$500&amp;CSDA!C$1:C$500,0)),0)%,BN136*IFERROR(INDEX(CSDA!D$1:D$500,MATCH(BN$2,CSDA!C$1:C$500,0)),0)%)-BN136*7%</f>
        <v/>
      </c>
      <c r="DQ136">
        <f>IFERROR(INDEX(ADJ!$A$1:$BZ$1000,MATCH(PAYROLL!D136,ADJ!A$1:A$500,0),MATCH(PAYROLL!DQ$2,ADJ!$2:$2,0)),0)</f>
        <v/>
      </c>
      <c r="DR136">
        <f>IFERROR(INDEX(ADJ!$A$1:$BZ$1000,MATCH(PAYROLL!D136,ADJ!A$1:A$500,0),MATCH(PAYROLL!DR$2,ADJ!$2:$2,0)),0)</f>
        <v/>
      </c>
      <c r="DS136">
        <f>SUM(DP136:DR136)</f>
        <v/>
      </c>
      <c r="DT136">
        <f>EK136</f>
        <v/>
      </c>
      <c r="DU136">
        <f>SUM(DO136:DR136)</f>
        <v/>
      </c>
      <c r="DV136">
        <f>ROUND(DU136*0.1,0)</f>
        <v/>
      </c>
      <c r="DW136">
        <f>DU136+DV136</f>
        <v/>
      </c>
      <c r="DZ136">
        <f>IFERROR(INDEX(ADJ!$A$1:$BZ$1000,MATCH(PAYROLL!$D136,ADJ!A$1:A$500,0),MATCH(PAYROLL!DZ$2,ADJ!$2:$2,0)),0)</f>
        <v/>
      </c>
      <c r="EA136">
        <f>IFERROR(INDEX(ADJ!$A$1:$BZ$1000,MATCH(PAYROLL!$D136,ADJ!A$1:A$500,0),MATCH(PAYROLL!EA$2,ADJ!$2:$2,0)),0)</f>
        <v/>
      </c>
      <c r="EB136">
        <f>IFERROR(INDEX(ADJ!$A$1:$BZ$1000,MATCH(PAYROLL!$D136,ADJ!A$1:A$500,0),MATCH(PAYROLL!EB$2,ADJ!$2:$2,0)),0)</f>
        <v/>
      </c>
      <c r="EC136">
        <f>IFERROR(INDEX(ADJ!$A$1:$BZ$1000,MATCH(PAYROLL!$D136,ADJ!A$1:A$500,0),MATCH(PAYROLL!EC$2,ADJ!$2:$2,0)),0)</f>
        <v/>
      </c>
      <c r="ED136">
        <f>IFERROR(INDEX(ADJ!$A$1:$BZ$1000,MATCH(PAYROLL!$D136,ADJ!A$1:A$500,0),MATCH(PAYROLL!ED$2,ADJ!$2:$2,0)),0)</f>
        <v/>
      </c>
      <c r="EE136">
        <f>IFERROR(INDEX(ADJ!$A$1:$BZ$1000,MATCH(PAYROLL!$D136,ADJ!A$1:A$500,0),MATCH(PAYROLL!EE$2,ADJ!$2:$2,0)),0)</f>
        <v/>
      </c>
      <c r="EF136">
        <f>IFERROR(INDEX(ADJ!$A$1:$BZ$1000,MATCH(PAYROLL!$D136,ADJ!A$1:A$500,0),MATCH(PAYROLL!EF$2,ADJ!$2:$2,0)),0)</f>
        <v/>
      </c>
      <c r="EG136">
        <f>IFERROR(INDEX(ADJ!$A$1:$BZ$1000,MATCH(PAYROLL!$D136,ADJ!A$1:A$500,0),MATCH(PAYROLL!EG$2,ADJ!$2:$2,0)),0)</f>
        <v/>
      </c>
      <c r="EH136">
        <f>IFERROR(INDEX(ADJ!$A$1:$BZ$1000,MATCH(PAYROLL!$D136,ADJ!A$1:A$500,0),MATCH(PAYROLL!EH$2,ADJ!$2:$2,0)),0)</f>
        <v/>
      </c>
      <c r="EI136">
        <f>IFERROR(INDEX(ADJ!$A$1:$BZ$1000,MATCH(PAYROLL!D136,ADJ!A$1:A$500,0),MATCH(PAYROLL!EI$2,ADJ!$2:$2,0)),0)</f>
        <v/>
      </c>
      <c r="EJ136">
        <f>IFERROR(INDEX(ADJ!$A$1:$BZ$1000,MATCH(PAYROLL!$D136,ADJ!A$1:A$500,0),MATCH(PAYROLL!EJ$2,ADJ!$2:$2,0)),0)</f>
        <v/>
      </c>
      <c r="EK136">
        <f>SUM(DZ136:EJ136)</f>
        <v/>
      </c>
    </row>
    <row r="137">
      <c r="A137" t="n">
        <v>135</v>
      </c>
      <c r="B137" t="inlineStr">
        <is>
          <t>Tăng Văn Phòng</t>
        </is>
      </c>
      <c r="D137" t="inlineStr">
        <is>
          <t>160620-01</t>
        </is>
      </c>
      <c r="S137">
        <f>IFERROR(INDEX(PIS!$A$1:$BZ$1000,MATCH($D137,PIS!C$1:C$500,0),MATCH("Lương CB tháng trước",PIS!$1:$1,0)),0)</f>
        <v/>
      </c>
      <c r="T137">
        <f>IFERROR(INDEX(PIS!$A$1:$BZ$1000,MATCH($D137,PIS!C$1:C$500,0),MATCH("Lương CB hiện tại",PIS!$1:$1,0)),0)</f>
        <v/>
      </c>
      <c r="U137">
        <f>IFERROR(INDEX(PIS!$A$1:$BZ$1000,MATCH($D137,PIS!C$1:C$500,0),MATCH("Lương đóng BHBB",PIS!$1:$1,0)),0)</f>
        <v/>
      </c>
      <c r="V137">
        <f>IFERROR(INDEX(PIS!$A$1:$BZ$1000,MATCH($D137,PIS!C$1:C$500,0),MATCH(V$2,PIS!$2:$2,0)),0)</f>
        <v/>
      </c>
      <c r="W137">
        <f>IFERROR(INDEX(PIS!$A$1:$BZ$1000,MATCH($D137,PIS!C$1:C$500,0),MATCH(W$2,PIS!$2:$2,0)),0)</f>
        <v/>
      </c>
      <c r="X137">
        <f>IFERROR(INDEX(PIS!$A$1:$BZ$1000,MATCH($D137,PIS!C$1:C$500,0),MATCH(X$2,PIS!$2:$2,0)),0)</f>
        <v/>
      </c>
      <c r="Y137">
        <f>IFERROR(INDEX(PIS!$A$1:$BZ$1000,MATCH($D137,PIS!C$1:C$500,0),MATCH(Y$2,PIS!$2:$2,0)),0)</f>
        <v/>
      </c>
      <c r="Z137">
        <f>IFERROR(INDEX(PIS!$A$1:$BZ$1000,MATCH($D137,PIS!C$1:C$500,0),MATCH(Z$2,PIS!$2:$2,0)),0)</f>
        <v/>
      </c>
      <c r="AA137">
        <f>IFERROR(INDEX(PIS!$A$1:$BZ$1000,MATCH($D137,PIS!C$1:C$500,0),MATCH(AA$2,PIS!$2:$2,0)),0)</f>
        <v/>
      </c>
      <c r="AB137">
        <f>IFERROR(INDEX(PIS!$A$1:$BZ$1000,MATCH($D137,PIS!C$1:C$500,0),MATCH(AB$2,PIS!$2:$2,0)),0)</f>
        <v/>
      </c>
      <c r="AC137">
        <f>SUM(V137:AB137)</f>
        <v/>
      </c>
      <c r="AD137">
        <f>IFERROR(INDEX(TIMESHEET!$A$1:$AI$5000,MATCH($D137,TIMESHEET!A$1:A$500,0),MATCH("T100",TIMESHEET!$2:$2,0))-2,0)</f>
        <v/>
      </c>
      <c r="AE137">
        <f>IFERROR(INDEX(TIMESHEET!$A$1:$AI$5000,MATCH($D137,TIMESHEET!A$1:A$500,0),MATCH("T202",TIMESHEET!$2:$2,0)),0)</f>
        <v/>
      </c>
      <c r="AF137">
        <f>IFERROR(INDEX(TIMESHEET!$A$1:$AI$5000,MATCH($D137,TIMESHEET!A$1:A$500,0),MATCH("T302",TIMESHEET!$2:$2,0)),0)</f>
        <v/>
      </c>
      <c r="AG137">
        <f>IFERROR(INDEX(TIMESHEET!$A$1:$AI$5000,MATCH($D137,TIMESHEET!A$1:A$500,0),MATCH("T406",TIMESHEET!$2:$2,0)),0)</f>
        <v/>
      </c>
      <c r="AH137">
        <f>AE137+AG137</f>
        <v/>
      </c>
      <c r="AI137">
        <f>IFERROR(INDEX(TIMESHEET!$A$1:$AI$5000,MATCH($D137,TIMESHEET!A$1:A$500,0),MATCH("T701",TIMESHEET!$2:$2,0)),0)</f>
        <v/>
      </c>
      <c r="AJ137">
        <f>IFERROR(INDEX(TIMESHEET!$A$1:$AI$5000,MATCH($D137,TIMESHEET!B$1:B$500,0),MATCH("T320",TIMESHEET!$2:$2,0)),0)</f>
        <v/>
      </c>
      <c r="AK137">
        <f>IFERROR(IF(LEFT(INDEX(PIS!O$1:O$500,MATCH(D137,PIS!C$1:C$500)),1)="M",T137/AD137*SUM(AE137:AG137),T137*AD137),0)</f>
        <v/>
      </c>
      <c r="AL137">
        <f>IFERROR(INDEX(ADJ!$A$1:$BZ$1000,MATCH(PAYROLL!D137,ADJ!A$1:A$500,0),MATCH(PAYROLL!AL$2,ADJ!$2:$2,0)),0)</f>
        <v/>
      </c>
      <c r="AM137">
        <f>SUM(AK137:AL137)</f>
        <v/>
      </c>
      <c r="AN137">
        <f>IFERROR(ROUND(V137/$AD137*$AH137,0),0)</f>
        <v/>
      </c>
      <c r="AO137">
        <f>IFERROR(ROUND(W137/$AD137*$AH137,0),0)</f>
        <v/>
      </c>
      <c r="AP137">
        <f>IFERROR(ROUND(X137/$AD137*$AE137,0),0)</f>
        <v/>
      </c>
      <c r="AQ137">
        <f>IFERROR(ROUND(Y137/$AD137*$AH137,0),0)</f>
        <v/>
      </c>
      <c r="AR137">
        <f>IFERROR(ROUND(Z137/$AD137*$AH137,0),0)</f>
        <v/>
      </c>
      <c r="AS137">
        <f>IFERROR(ROUND(AA137/$AD137*$AH137,0),0)</f>
        <v/>
      </c>
      <c r="AT137">
        <f>IFERROR(IF((AE137+AF137+AG137)&gt;13,AB137,ROUND(AB137/AD137*AH137,0)),0)</f>
        <v/>
      </c>
      <c r="AU137">
        <f>IFERROR(INDEX(ADJ!$A$1:$BZ$1000,MATCH(PAYROLL!D137,ADJ!A$1:A$500,0),MATCH(PAYROLL!AU$2,ADJ!$2:$2,0)),0)</f>
        <v/>
      </c>
      <c r="AV137">
        <f>ROUND(SUM(AN137:AU137),0)</f>
        <v/>
      </c>
      <c r="AW137">
        <f>IFERROR(INDEX(TIMESHEET!$A$1:$AI$5000,MATCH(PAYROLL!D137,TIMESHEET!A$1:A$500,0),MATCH("T620",TIMESHEET!$2:$2,0)),0)</f>
        <v/>
      </c>
      <c r="AX137">
        <f>IFERROR(INDEX(TIMESHEET!$A$1:$AI$5000,MATCH(PAYROLL!D137,TIMESHEET!A$1:A$500,0),MATCH("T601",TIMESHEET!$2:$2,0)),0)</f>
        <v/>
      </c>
      <c r="AY137">
        <f>IFERROR(INDEX(TIMESHEET!$A$1:$AI$5000,MATCH(PAYROLL!D137,TIMESHEET!A$1:A$500,0),MATCH("T602",TIMESHEET!$2:$2,0)),0)</f>
        <v/>
      </c>
      <c r="AZ137">
        <f>IFERROR(INDEX(TIMESHEET!$A$1:$AI$5000,MATCH(PAYROLL!D137,TIMESHEET!A$1:A$500,0),MATCH("T603",TIMESHEET!$2:$2,0)),0)</f>
        <v/>
      </c>
      <c r="BA137">
        <f>IFERROR(INDEX(TIMESHEET!$A$1:$AI$5000,MATCH(PAYROLL!D137,TIMESHEET!A$1:A$500,0),MATCH("T611",TIMESHEET!$2:$2,0)),0)</f>
        <v/>
      </c>
      <c r="BB137">
        <f>IFERROR(INDEX(TIMESHEET!$A$1:$AI$5000,MATCH(PAYROLL!D137,TIMESHEET!A$1:A$500,0),MATCH("T612",TIMESHEET!$2:$2,0)),0)</f>
        <v/>
      </c>
      <c r="BC137">
        <f>IFERROR(INDEX(TIMESHEET!$A$1:$AI$5000,MATCH(PAYROLL!D137,TIMESHEET!A$1:A$500,0),MATCH("T613",TIMESHEET!$2:$2,0)),0)</f>
        <v/>
      </c>
      <c r="BD137">
        <f>IFERROR(INDEX(TIMESHEET!$A$1:$AI$5000,MATCH(PAYROLL!D137,TIMESHEET!A$1:A$500,0),MATCH("T500",TIMESHEET!$2:$2,0)),0)</f>
        <v/>
      </c>
      <c r="BE137">
        <f>IFERROR(IF(LEFT(INDEX(PIS!O$1:O$500,MATCH(D137,PIS!C$1:C$500)),1)="M",T137/AD137/8*(AW137+AX137*1.5+AY137*2+AZ137*3+BA137*2.1+BB137*2.7+BC137*3.9+BD137*0.3),T137/8*(AW137+AX137*1.5+AY137*2+AZ137*3+BA137*2.1+BB137*2.7+BC137*3.9+BD137*0.3)),0)</f>
        <v/>
      </c>
      <c r="BF137">
        <f>IFERROR(INDEX(ADJ!$A$1:$BZ$1000,MATCH(PAYROLL!$D137,ADJ!A$1:A$500,0),MATCH(PAYROLL!BF$2,ADJ!$2:$2,0)),0)</f>
        <v/>
      </c>
      <c r="BG137">
        <f>IFERROR(INDEX(ADJ!$A$1:$BZ$1000,MATCH(PAYROLL!D137,ADJ!A$1:A$500,0),MATCH(PAYROLL!BG$2,ADJ!$2:$2,0)),0)</f>
        <v/>
      </c>
      <c r="BH137">
        <f>IFERROR(INDEX(ADJ!$A$1:$BZ$1000,MATCH(PAYROLL!D137,ADJ!A$1:A$500,0),MATCH(PAYROLL!BH$2,ADJ!$2:$2,0)),0)</f>
        <v/>
      </c>
      <c r="BI137">
        <f>IFERROR(INDEX(ADJ!$A$1:$BZ$1000,MATCH(PAYROLL!D137,ADJ!A$1:A$500,0),MATCH(PAYROLL!BI$2,ADJ!$2:$2,0)),0)</f>
        <v/>
      </c>
      <c r="BJ137">
        <f>IFERROR(INDEX(ADJ!$A$1:$BZ$1000,MATCH(PAYROLL!D137,ADJ!A$1:A$500,0),MATCH(PAYROLL!BJ$2,ADJ!$2:$2,0)),0)</f>
        <v/>
      </c>
      <c r="BK137">
        <f>SUM(BF137:BJ137)</f>
        <v/>
      </c>
      <c r="BL137">
        <f>IFERROR(INDEX(ADJ!$A$1:$BZ$1000,MATCH(PAYROLL!D137,ADJ!A$1:A$500,0),MATCH(PAYROLL!BL$2,ADJ!$2:$2,0)),0)</f>
        <v/>
      </c>
      <c r="BM137">
        <f>IFERROR(INDEX(ADJ!$A$1:$BZ$1000,MATCH(PAYROLL!D137,ADJ!A$1:A$500,0),MATCH(PAYROLL!BM$2,ADJ!$2:$2,0)),0)</f>
        <v/>
      </c>
      <c r="BN137">
        <f>IFERROR(INDEX(ADJ!$A$1:$BZ$1000,MATCH(PAYROLL!D137,ADJ!A$1:A$500,0),MATCH(PAYROLL!BN$2,ADJ!$2:$2,0)),0)</f>
        <v/>
      </c>
      <c r="BO137">
        <f>IFERROR(INDEX(ADJ!$A$1:$BZ$1000,MATCH(PAYROLL!D137,ADJ!A$1:A$500,0),MATCH(PAYROLL!BO$2,ADJ!$2:$2,0)),0)</f>
        <v/>
      </c>
      <c r="BP137">
        <f>SUM(AM137,AV137,BE137,BK137,BL137:BO137)</f>
        <v/>
      </c>
      <c r="BQ137">
        <f>BO137</f>
        <v/>
      </c>
      <c r="BR137">
        <f>IFERROR(ROUND(IF(LEFT(INDEX(PIS!O$1:O$500,MATCH(D137,PIS!C$1:C$500)),1)="D",T137/8*(BD137*0.3),IF(LEFT(INDEX(PIS!O$1:O$500,MATCH(D137,PIS!C$1:C$500)),1)="H",T137*($BD137*0.3),T137/$AD137/8*($BD137*0.3))),0),0)</f>
        <v/>
      </c>
      <c r="BS137">
        <f>IF(AP137&lt;1,0,MIN(AP137,730000))</f>
        <v/>
      </c>
      <c r="BT137">
        <f>IFERROR(ROUND((BE137-SUM(AW137:BC137)*T137/AD137/8),0)-BR137,0)</f>
        <v/>
      </c>
      <c r="BU137">
        <f>AO137</f>
        <v/>
      </c>
      <c r="BV137">
        <f>SUM(BQ137:BU137)</f>
        <v/>
      </c>
      <c r="BW137">
        <f>BP137-BV137</f>
        <v/>
      </c>
      <c r="BX137">
        <f>IFERROR(IF(RIGHT(INDEX(PIS!O$1:O$500,MATCH(D137,PIS!C$1:C$500)),5)="Gross",MIN(U137+V137,VLOOKUP("R700",TSC!B:C,2,0)*VLOOKUP("R101",TSC!B:C,2,0))*VLOOKUP("R701",TSC!B:C,2,0)%,0),0)</f>
        <v/>
      </c>
      <c r="BY137">
        <f>IFERROR(IF(RIGHT(INDEX(PIS!O$1:O$500,MATCH(D137,PIS!C$1:C$500)),5)="Gross",MIN(U137+V137,VLOOKUP("R700",TSC!B:C,2,0)*VLOOKUP("R101",TSC!B:C,2,0))*VLOOKUP("T704",TSC!B:C,2,0)%,0),0)</f>
        <v/>
      </c>
      <c r="BZ137">
        <f>IFERROR(IF(RIGHT(INDEX(PIS!O$1:O$500,MATCH(D137,PIS!C$1:C$500)),5)="Gross",MIN(U137+V137,VLOOKUP("R700",TSC!B:C,2,0)*VLOOKUP("1",TSC!F:G,2,0))*VLOOKUP("T705",TSC!B:C,2,0)%,0),0)</f>
        <v/>
      </c>
      <c r="CA137">
        <f>IFERROR(INDEX(ADJ!$A$1:$BZ$1000,MATCH(PAYROLL!D137,ADJ!A$1:A$500,0),MATCH(PAYROLL!CA$2,ADJ!$2:$2,0)),0)</f>
        <v/>
      </c>
      <c r="CB137">
        <f>IFERROR(INDEX(ADJ!$A$1:$BZ$1000,MATCH(PAYROLL!D137,ADJ!A$1:A$500,0),MATCH(PAYROLL!CB$2,ADJ!$2:$2,0)),0)</f>
        <v/>
      </c>
      <c r="CC137">
        <f>SUM(BX137:CB137)</f>
        <v/>
      </c>
      <c r="CD137">
        <f>IFERROR(INDEX(PIS!$A$1:$BZ$1000,MATCH(PAYROLL!D137,PIS!C$1:C$500,0),MATCH(PAYROLL!CD$1,PIS!$1:$1,0)),0)</f>
        <v/>
      </c>
      <c r="CE137">
        <f>IFERROR(IF(OR(INDEX(PIS!P$1:P$500,MATCH(D137,PIS!C$1:C$500,0))="LT2",INDEX(PIS!P$1:P$500,MATCH(D137,PIS!C$1:C$500,0))="P10"),0,SUM(CC137,CD137*VLOOKUP("R601",TSC!B:C,2,0),VLOOKUP("R602",TSC!B:C,2,0))),0)</f>
        <v/>
      </c>
      <c r="CF137">
        <f>MAX(BW137-CE137,0)</f>
        <v/>
      </c>
      <c r="CG137">
        <f>IFERROR(IF(OR(RIGHT(INDEX(PIS!P$1:P$500,MATCH(D137,PIS!C$1:C$500)),5)="P10",RIGHT(INDEX(PIS!P$1:P$500,MATCH(D137,PIS!C$1:C$500)),5)="CK"),0,IF(CF137&lt;=5000000,CF137*5%,IF(CF137&lt;=10000000,CF137*10%-250000,IF(CF137&lt;=18000000,CF137*15%-750000,IF(CF137&lt;=32000000,CF137*20%-1650000,IF(CF137&lt;=52000000,CF137*25%-3250000,IF(CF137&lt;=80000000,BH137*30%-5850000,CF137*35%-9850000))))))),0)</f>
        <v/>
      </c>
      <c r="CH137">
        <f>IFERROR(IF(OR(INDEX(PIS!P$1:P$500,MATCH(D137,PIS!C$1:C$500))="LT",INDEX(PIS!P$1:P$500,MATCH(D137,PIS!C$1:C$500))="CK"),0,IF(CF137&lt;2000000,0,CF137*10%)),0)</f>
        <v/>
      </c>
      <c r="CI137">
        <f>IFERROR(INDEX(ADJ!$A$1:$BZ$1000,MATCH(PAYROLL!D137,ADJ!A$1:A$500,0),MATCH(PAYROLL!CI$2,ADJ!$2:$2,0)),0)</f>
        <v/>
      </c>
      <c r="CJ137">
        <f>IFERROR(INDEX(ADJ!$A$1:$BZ$1000,MATCH(PAYROLL!D137,ADJ!A$1:A$500,0),MATCH(PAYROLL!CJ$2,ADJ!$2:$2,0)),0)</f>
        <v/>
      </c>
      <c r="CK137">
        <f>IFERROR(INDEX(ADJ!$A$1:$BZ$1000,MATCH(PAYROLL!D137,ADJ!A$1:A$500,0),MATCH(PAYROLL!CK$2,ADJ!$2:$2,0)),0)</f>
        <v/>
      </c>
      <c r="CL137">
        <f>SUM(CG137:CK137)</f>
        <v/>
      </c>
      <c r="CM137">
        <f>ROUND(SUM(CH137:CK137),0)</f>
        <v/>
      </c>
      <c r="CN137">
        <f>IFERROR(INDEX(CSDA!D$1:D$500,MATCH($CN$2,CSDA!C$1:C$500,0))*INDEX(PIS!V$1:V$500,MATCH(D137,PIS!C$1:C$500))+INDEX(ADJ!$A$1:$BZ$1000,MATCH(PAYROLL!D137,ADJ!A$1:A$500,0),MATCH(PAYROLL!CN$2,ADJ!$2:$2,0)),0)</f>
        <v/>
      </c>
      <c r="CO137">
        <f>IFERROR(INDEX(ADJ!$A$1:$BZ$1000,MATCH(PAYROLL!D137,ADJ!A$1:A$500,0),MATCH(PAYROLL!CO$2,ADJ!$2:$2,0)),0)</f>
        <v/>
      </c>
      <c r="CP137">
        <f>IFERROR(INDEX(ADJ!$A$1:$BZ$1000,MATCH(PAYROLL!D137,ADJ!A$1:A$500,0),MATCH(PAYROLL!CP$2,ADJ!$2:$2,0)),0)</f>
        <v/>
      </c>
      <c r="CQ137">
        <f>BP137-CL137-CI137-CM137-CN137-CO137-CP137-CC137</f>
        <v/>
      </c>
      <c r="CR137">
        <f>IFERROR(IF(RIGHT(INDEX(PIS!O$1:O$500,MATCH(D137,PIS!C$1:C$500,0)),5)="Gross",MIN(U137+V137,VLOOKUP("R700",TSC!B:C,2,0)*VLOOKUP("R101",TSC!B:C,2,0))*(VLOOKUP("T711",TSC!B:C,2,0)+VLOOKUP("T712",TSC!B:C,2,0))%,MIN(T137+V137,VLOOKUP("R700",TSC!B:C,2,0)*VLOOKUP("R101",TSC!B:C,2,0))*(VLOOKUP("T711",TSC!B:C,2,0)+VLOOKUP("T712",TSC!B:C,2,0)+VLOOKUP("R701",TSC!B:C,2,0))%),0)</f>
        <v/>
      </c>
      <c r="CS137">
        <f>IFERROR(IF(RIGHT(INDEX(PIS!O$1:O$500,MATCH(D137,PIS!C$1:C$500,0)),5)="Gross",MIN(U137+V137,VLOOKUP("R700",TSC!B:C,2,0)*VLOOKUP("R101",TSC!B:C,2,0))*(VLOOKUP("T714",TSC!B:C,2,0))%,MIN(T137+V137,VLOOKUP("R700",TSC!B:C,2,0)*VLOOKUP("R101",TSC!B:C,2,0))*(VLOOKUP("T704",TSC!B:C,2,0)+VLOOKUP("T714",TSC!B:C,2,0))%),0)</f>
        <v/>
      </c>
      <c r="CT137">
        <f>IFERROR(IF(RIGHT(INDEX(PIS!O$1:O$500,MATCH(D137,PIS!C$1:C$500,0)),5)="Gross",MIN(U137+V137,VLOOKUP("R700",TSC!B:C,2,0)*VLOOKUP("R101",TSC!B:C,2,0))*VLOOKUP("T705",TSC!B:C,2,0)%,MIN(T137+V137,VLOOKUP("R700",TSC!B:C,2,0)*VLOOKUP("R101",TSC!B:C,2,0))*VLOOKUP("T705",TSC!B:C,2,0)%),0)</f>
        <v/>
      </c>
      <c r="CU137">
        <f>IFERROR(IF(RIGHT(INDEX(PIS!O$1:O$500,MATCH(D137,PIS!C$1:C$500,0)),5)="Gross",MIN(U137+V137,VLOOKUP("R700",TSC!B:C,2,0)*VLOOKUP("R101",TSC!B:C,2,0))*(VLOOKUP("T713",TSC!B:C,2,0))%,MIN(T137+V137,VLOOKUP("R700",TSC!B:C,2,0)*VLOOKUP("R101",TSC!B:C,2,0))*(VLOOKUP("T713",TSC!B:C,2,0))%),0)</f>
        <v/>
      </c>
      <c r="CV137">
        <f>IFERROR(INDEX(ADJ!$A$1:$BZ$1000,MATCH(PAYROLL!D137,ADJ!A$1:A$500,0),MATCH(PAYROLL!CV$2,ADJ!$2:$2,0)),0)</f>
        <v/>
      </c>
      <c r="CW137">
        <f>IFERROR(INDEX(ADJ!$A$1:$BZ$1000,MATCH(PAYROLL!D137,ADJ!A$1:A$500,0),MATCH(PAYROLL!CW$2,ADJ!$2:$2,0)),0)</f>
        <v/>
      </c>
      <c r="CX137">
        <f>SUM(CR137:CW137)</f>
        <v/>
      </c>
      <c r="CY137">
        <f>ROUND(IF(CR137&gt;0,T137+V137*VLOOKUP("R202",TSC!$B$1:$C$500,2,0),0),0)</f>
        <v/>
      </c>
      <c r="CZ137">
        <f>IFERROR(INDEX(CSDA!D$1:D$500,MATCH($CZ$2,CSDA!C$1:C$500,0)),0)</f>
        <v/>
      </c>
      <c r="DA137">
        <f>ROUND(T137*0.7%,0)</f>
        <v/>
      </c>
      <c r="DB137">
        <f>ROUND(T137/12,0)</f>
        <v/>
      </c>
      <c r="DC137">
        <f ref="DC137" t="array">IFERROR(INDEX(CSDA!D$1:D$500,MATCH("Trích giữ"&amp;PAYROLL!DC$2,CSDA!A$1:A$500&amp;CSDA!C$1:C$500,0)),0)</f>
        <v/>
      </c>
      <c r="DD137">
        <f ref="DD137" t="array">IFERROR(INDEX(CSDA!D$1:D$500,MATCH("Trích giữ"&amp;PAYROLL!DD$2,CSDA!A$1:A$500&amp;CSDA!C$1:C$500,0)),0)</f>
        <v/>
      </c>
      <c r="DE137">
        <f ref="DE137" t="array">IFERROR(INDEX(CSDA!D$1:D$500,MATCH("Trích giữ"&amp;PAYROLL!DE$2,CSDA!A$1:A$500&amp;CSDA!C$1:C$500,0)),0)</f>
        <v/>
      </c>
      <c r="DF137">
        <f>IFERROR(INDEX(CSDA!D$1:D$500,MATCH(PAYROLL!DF$2,CSDA!C$1:C$500,0)),0)</f>
        <v/>
      </c>
      <c r="DG137">
        <f ref="DG137" t="array">IFERROR(INDEX(CSDA!D$1:D$500,MATCH("Trích giữ"&amp;PAYROLL!DG$2,CSDA!A$1:A$500&amp;CSDA!C$1:C$500,0)),0)</f>
        <v/>
      </c>
      <c r="DH137">
        <f>ROUND(T137/26,0)</f>
        <v/>
      </c>
      <c r="DI137">
        <f ref="DI137" t="array">IFERROR(INDEX(CSDA!D$1:D$500,MATCH("Trích giữ"&amp;PAYROLL!DI$2,CSDA!A$1:A$500&amp;CSDA!C$1:C$500,0)),0)</f>
        <v/>
      </c>
      <c r="DJ137">
        <f>IF(U137=0,T137*21.5%-BL137,0)</f>
        <v/>
      </c>
      <c r="DK137">
        <f ref="DK137" t="array">IFERROR(INDEX(CSDA!D$1:D$500,MATCH("Trích giữ"&amp;PAYROLL!DK$2,CSDA!A$1:A$500&amp;CSDA!C$1:C$500,0)),0)</f>
        <v/>
      </c>
      <c r="DL137">
        <f>IFERROR(INDEX(CSDA!D$1:D$500,MATCH(PAYROLL!DL$2,CSDA!C$1:C$500,0))/12,0)</f>
        <v/>
      </c>
      <c r="DM137">
        <f>SUM(DB137:DL137)</f>
        <v/>
      </c>
      <c r="DN137">
        <f>IFERROR(INDEX(ADJ!$A$1:$BZ$1000,MATCH(PAYROLL!D137,ADJ!A$1:A$500,0),MATCH(PAYROLL!DN$2,ADJ!$2:$2,0)),0)</f>
        <v/>
      </c>
      <c r="DO137">
        <f>IFERROR(SUM(BP137,DM137:DN137,CX137:DA137)-DT137,0)</f>
        <v/>
      </c>
      <c r="DP137">
        <f ref="DP137" t="array">SUM(BW137*IFERROR(INDEX(CSDA!D$1:D$500,MATCH(BW$2,CSDA!C$1:C$500,0)),0)%,CX137*IFERROR(INDEX(CSDA!D$1:D$500,MATCH(CX$2,CSDA!C$1:C$500,0)),0)%,DA137*IFERROR(INDEX(CSDA!D$1:D$500,MATCH(DA$2,CSDA!C$1:C$500,0)),0)%,DB137*IFERROR(INDEX(CSDA!D$1:D$500,MATCH(DB$2,CSDA!C$1:C$500,0)),0)%,DF137*IFERROR(INDEX(CSDA!D$1:D$500,MATCH("Phí dịch vụ"&amp;PAYROLL!DF$2,CSDA!A$1:A$500&amp;CSDA!C$1:C$500,0)),0)%,DC137*IFERROR(INDEX(CSDA!D$1:D$500,MATCH("Phí dịch vụ"&amp;PAYROLL!DC$2,CSDA!A$1:A$500&amp;CSDA!C$1:C$500,0)),0)%,DH137*IFERROR(INDEX(CSDA!D$1:D$500,MATCH("Phí dịch vụ"&amp;PAYROLL!DH$2,CSDA!A$1:A$500&amp;CSDA!C$1:C$500,0)),0)%,DJ137*IFERROR(INDEX(CSDA!D$1:D$500,MATCH("Phí dịch vụ"&amp;PAYROLL!DJ$2,CSDA!A$1:A$500&amp;CSDA!C$1:C$500,0)),0)%,BN137*IFERROR(INDEX(CSDA!D$1:D$500,MATCH(BN$2,CSDA!C$1:C$500,0)),0)%)-BN137*7%</f>
        <v/>
      </c>
      <c r="DQ137">
        <f>IFERROR(INDEX(ADJ!$A$1:$BZ$1000,MATCH(PAYROLL!D137,ADJ!A$1:A$500,0),MATCH(PAYROLL!DQ$2,ADJ!$2:$2,0)),0)</f>
        <v/>
      </c>
      <c r="DR137">
        <f>IFERROR(INDEX(ADJ!$A$1:$BZ$1000,MATCH(PAYROLL!D137,ADJ!A$1:A$500,0),MATCH(PAYROLL!DR$2,ADJ!$2:$2,0)),0)</f>
        <v/>
      </c>
      <c r="DS137">
        <f>SUM(DP137:DR137)</f>
        <v/>
      </c>
      <c r="DT137">
        <f>EK137</f>
        <v/>
      </c>
      <c r="DU137">
        <f>SUM(DO137:DR137)</f>
        <v/>
      </c>
      <c r="DV137">
        <f>ROUND(DU137*0.1,0)</f>
        <v/>
      </c>
      <c r="DW137">
        <f>DU137+DV137</f>
        <v/>
      </c>
      <c r="DZ137">
        <f>IFERROR(INDEX(ADJ!$A$1:$BZ$1000,MATCH(PAYROLL!$D137,ADJ!A$1:A$500,0),MATCH(PAYROLL!DZ$2,ADJ!$2:$2,0)),0)</f>
        <v/>
      </c>
      <c r="EA137">
        <f>IFERROR(INDEX(ADJ!$A$1:$BZ$1000,MATCH(PAYROLL!$D137,ADJ!A$1:A$500,0),MATCH(PAYROLL!EA$2,ADJ!$2:$2,0)),0)</f>
        <v/>
      </c>
      <c r="EB137">
        <f>IFERROR(INDEX(ADJ!$A$1:$BZ$1000,MATCH(PAYROLL!$D137,ADJ!A$1:A$500,0),MATCH(PAYROLL!EB$2,ADJ!$2:$2,0)),0)</f>
        <v/>
      </c>
      <c r="EC137">
        <f>IFERROR(INDEX(ADJ!$A$1:$BZ$1000,MATCH(PAYROLL!$D137,ADJ!A$1:A$500,0),MATCH(PAYROLL!EC$2,ADJ!$2:$2,0)),0)</f>
        <v/>
      </c>
      <c r="ED137">
        <f>IFERROR(INDEX(ADJ!$A$1:$BZ$1000,MATCH(PAYROLL!$D137,ADJ!A$1:A$500,0),MATCH(PAYROLL!ED$2,ADJ!$2:$2,0)),0)</f>
        <v/>
      </c>
      <c r="EE137">
        <f>IFERROR(INDEX(ADJ!$A$1:$BZ$1000,MATCH(PAYROLL!$D137,ADJ!A$1:A$500,0),MATCH(PAYROLL!EE$2,ADJ!$2:$2,0)),0)</f>
        <v/>
      </c>
      <c r="EF137">
        <f>IFERROR(INDEX(ADJ!$A$1:$BZ$1000,MATCH(PAYROLL!$D137,ADJ!A$1:A$500,0),MATCH(PAYROLL!EF$2,ADJ!$2:$2,0)),0)</f>
        <v/>
      </c>
      <c r="EG137">
        <f>IFERROR(INDEX(ADJ!$A$1:$BZ$1000,MATCH(PAYROLL!$D137,ADJ!A$1:A$500,0),MATCH(PAYROLL!EG$2,ADJ!$2:$2,0)),0)</f>
        <v/>
      </c>
      <c r="EH137">
        <f>IFERROR(INDEX(ADJ!$A$1:$BZ$1000,MATCH(PAYROLL!$D137,ADJ!A$1:A$500,0),MATCH(PAYROLL!EH$2,ADJ!$2:$2,0)),0)</f>
        <v/>
      </c>
      <c r="EI137">
        <f>IFERROR(INDEX(ADJ!$A$1:$BZ$1000,MATCH(PAYROLL!D137,ADJ!A$1:A$500,0),MATCH(PAYROLL!EI$2,ADJ!$2:$2,0)),0)</f>
        <v/>
      </c>
      <c r="EJ137">
        <f>IFERROR(INDEX(ADJ!$A$1:$BZ$1000,MATCH(PAYROLL!$D137,ADJ!A$1:A$500,0),MATCH(PAYROLL!EJ$2,ADJ!$2:$2,0)),0)</f>
        <v/>
      </c>
      <c r="EK137">
        <f>SUM(DZ137:EJ137)</f>
        <v/>
      </c>
    </row>
    <row r="138">
      <c r="A138" t="n">
        <v>136</v>
      </c>
      <c r="B138" t="inlineStr">
        <is>
          <t>Nguyễn Anh Tú</t>
        </is>
      </c>
      <c r="D138" t="inlineStr">
        <is>
          <t>160623-01</t>
        </is>
      </c>
      <c r="S138">
        <f>IFERROR(INDEX(PIS!$A$1:$BZ$1000,MATCH($D138,PIS!C$1:C$500,0),MATCH("Lương CB tháng trước",PIS!$1:$1,0)),0)</f>
        <v/>
      </c>
      <c r="T138">
        <f>IFERROR(INDEX(PIS!$A$1:$BZ$1000,MATCH($D138,PIS!C$1:C$500,0),MATCH("Lương CB hiện tại",PIS!$1:$1,0)),0)</f>
        <v/>
      </c>
      <c r="U138">
        <f>IFERROR(INDEX(PIS!$A$1:$BZ$1000,MATCH($D138,PIS!C$1:C$500,0),MATCH("Lương đóng BHBB",PIS!$1:$1,0)),0)</f>
        <v/>
      </c>
      <c r="V138">
        <f>IFERROR(INDEX(PIS!$A$1:$BZ$1000,MATCH($D138,PIS!C$1:C$500,0),MATCH(V$2,PIS!$2:$2,0)),0)</f>
        <v/>
      </c>
      <c r="W138">
        <f>IFERROR(INDEX(PIS!$A$1:$BZ$1000,MATCH($D138,PIS!C$1:C$500,0),MATCH(W$2,PIS!$2:$2,0)),0)</f>
        <v/>
      </c>
      <c r="X138">
        <f>IFERROR(INDEX(PIS!$A$1:$BZ$1000,MATCH($D138,PIS!C$1:C$500,0),MATCH(X$2,PIS!$2:$2,0)),0)</f>
        <v/>
      </c>
      <c r="Y138">
        <f>IFERROR(INDEX(PIS!$A$1:$BZ$1000,MATCH($D138,PIS!C$1:C$500,0),MATCH(Y$2,PIS!$2:$2,0)),0)</f>
        <v/>
      </c>
      <c r="Z138">
        <f>IFERROR(INDEX(PIS!$A$1:$BZ$1000,MATCH($D138,PIS!C$1:C$500,0),MATCH(Z$2,PIS!$2:$2,0)),0)</f>
        <v/>
      </c>
      <c r="AA138">
        <f>IFERROR(INDEX(PIS!$A$1:$BZ$1000,MATCH($D138,PIS!C$1:C$500,0),MATCH(AA$2,PIS!$2:$2,0)),0)</f>
        <v/>
      </c>
      <c r="AB138">
        <f>IFERROR(INDEX(PIS!$A$1:$BZ$1000,MATCH($D138,PIS!C$1:C$500,0),MATCH(AB$2,PIS!$2:$2,0)),0)</f>
        <v/>
      </c>
      <c r="AC138">
        <f>SUM(V138:AB138)</f>
        <v/>
      </c>
      <c r="AD138">
        <f>IFERROR(INDEX(TIMESHEET!$A$1:$AI$5000,MATCH($D138,TIMESHEET!A$1:A$500,0),MATCH("T100",TIMESHEET!$2:$2,0))-2,0)</f>
        <v/>
      </c>
      <c r="AE138">
        <f>IFERROR(INDEX(TIMESHEET!$A$1:$AI$5000,MATCH($D138,TIMESHEET!A$1:A$500,0),MATCH("T202",TIMESHEET!$2:$2,0)),0)</f>
        <v/>
      </c>
      <c r="AF138">
        <f>IFERROR(INDEX(TIMESHEET!$A$1:$AI$5000,MATCH($D138,TIMESHEET!A$1:A$500,0),MATCH("T302",TIMESHEET!$2:$2,0)),0)</f>
        <v/>
      </c>
      <c r="AG138">
        <f>IFERROR(INDEX(TIMESHEET!$A$1:$AI$5000,MATCH($D138,TIMESHEET!A$1:A$500,0),MATCH("T406",TIMESHEET!$2:$2,0)),0)</f>
        <v/>
      </c>
      <c r="AH138">
        <f>AE138+AG138</f>
        <v/>
      </c>
      <c r="AI138">
        <f>IFERROR(INDEX(TIMESHEET!$A$1:$AI$5000,MATCH($D138,TIMESHEET!A$1:A$500,0),MATCH("T701",TIMESHEET!$2:$2,0)),0)</f>
        <v/>
      </c>
      <c r="AJ138">
        <f>IFERROR(INDEX(TIMESHEET!$A$1:$AI$5000,MATCH($D138,TIMESHEET!B$1:B$500,0),MATCH("T320",TIMESHEET!$2:$2,0)),0)</f>
        <v/>
      </c>
      <c r="AK138">
        <f>IFERROR(IF(LEFT(INDEX(PIS!O$1:O$500,MATCH(D138,PIS!C$1:C$500)),1)="M",T138/AD138*SUM(AE138:AG138),T138*AD138),0)</f>
        <v/>
      </c>
      <c r="AL138">
        <f>IFERROR(INDEX(ADJ!$A$1:$BZ$1000,MATCH(PAYROLL!D138,ADJ!A$1:A$500,0),MATCH(PAYROLL!AL$2,ADJ!$2:$2,0)),0)</f>
        <v/>
      </c>
      <c r="AM138">
        <f>SUM(AK138:AL138)</f>
        <v/>
      </c>
      <c r="AN138">
        <f>IFERROR(ROUND(V138/$AD138*$AH138,0),0)</f>
        <v/>
      </c>
      <c r="AO138">
        <f>IFERROR(ROUND(W138/$AD138*$AH138,0),0)</f>
        <v/>
      </c>
      <c r="AP138">
        <f>IFERROR(ROUND(X138/$AD138*$AE138,0),0)</f>
        <v/>
      </c>
      <c r="AQ138">
        <f>IFERROR(ROUND(Y138/$AD138*$AH138,0),0)</f>
        <v/>
      </c>
      <c r="AR138">
        <f>IFERROR(ROUND(Z138/$AD138*$AH138,0),0)</f>
        <v/>
      </c>
      <c r="AS138">
        <f>IFERROR(ROUND(AA138/$AD138*$AH138,0),0)</f>
        <v/>
      </c>
      <c r="AT138">
        <f>IFERROR(IF((AE138+AF138+AG138)&gt;13,AB138,ROUND(AB138/AD138*AH138,0)),0)</f>
        <v/>
      </c>
      <c r="AU138">
        <f>IFERROR(INDEX(ADJ!$A$1:$BZ$1000,MATCH(PAYROLL!D138,ADJ!A$1:A$500,0),MATCH(PAYROLL!AU$2,ADJ!$2:$2,0)),0)</f>
        <v/>
      </c>
      <c r="AV138">
        <f>ROUND(SUM(AN138:AU138),0)</f>
        <v/>
      </c>
      <c r="AW138">
        <f>IFERROR(INDEX(TIMESHEET!$A$1:$AI$5000,MATCH(PAYROLL!D138,TIMESHEET!A$1:A$500,0),MATCH("T620",TIMESHEET!$2:$2,0)),0)</f>
        <v/>
      </c>
      <c r="AX138">
        <f>IFERROR(INDEX(TIMESHEET!$A$1:$AI$5000,MATCH(PAYROLL!D138,TIMESHEET!A$1:A$500,0),MATCH("T601",TIMESHEET!$2:$2,0)),0)</f>
        <v/>
      </c>
      <c r="AY138">
        <f>IFERROR(INDEX(TIMESHEET!$A$1:$AI$5000,MATCH(PAYROLL!D138,TIMESHEET!A$1:A$500,0),MATCH("T602",TIMESHEET!$2:$2,0)),0)</f>
        <v/>
      </c>
      <c r="AZ138">
        <f>IFERROR(INDEX(TIMESHEET!$A$1:$AI$5000,MATCH(PAYROLL!D138,TIMESHEET!A$1:A$500,0),MATCH("T603",TIMESHEET!$2:$2,0)),0)</f>
        <v/>
      </c>
      <c r="BA138">
        <f>IFERROR(INDEX(TIMESHEET!$A$1:$AI$5000,MATCH(PAYROLL!D138,TIMESHEET!A$1:A$500,0),MATCH("T611",TIMESHEET!$2:$2,0)),0)</f>
        <v/>
      </c>
      <c r="BB138">
        <f>IFERROR(INDEX(TIMESHEET!$A$1:$AI$5000,MATCH(PAYROLL!D138,TIMESHEET!A$1:A$500,0),MATCH("T612",TIMESHEET!$2:$2,0)),0)</f>
        <v/>
      </c>
      <c r="BC138">
        <f>IFERROR(INDEX(TIMESHEET!$A$1:$AI$5000,MATCH(PAYROLL!D138,TIMESHEET!A$1:A$500,0),MATCH("T613",TIMESHEET!$2:$2,0)),0)</f>
        <v/>
      </c>
      <c r="BD138">
        <f>IFERROR(INDEX(TIMESHEET!$A$1:$AI$5000,MATCH(PAYROLL!D138,TIMESHEET!A$1:A$500,0),MATCH("T500",TIMESHEET!$2:$2,0)),0)</f>
        <v/>
      </c>
      <c r="BE138">
        <f>IFERROR(IF(LEFT(INDEX(PIS!O$1:O$500,MATCH(D138,PIS!C$1:C$500)),1)="M",T138/AD138/8*(AW138+AX138*1.5+AY138*2+AZ138*3+BA138*2.1+BB138*2.7+BC138*3.9+BD138*0.3),T138/8*(AW138+AX138*1.5+AY138*2+AZ138*3+BA138*2.1+BB138*2.7+BC138*3.9+BD138*0.3)),0)</f>
        <v/>
      </c>
      <c r="BF138">
        <f>IFERROR(INDEX(ADJ!$A$1:$BZ$1000,MATCH(PAYROLL!$D138,ADJ!A$1:A$500,0),MATCH(PAYROLL!BF$2,ADJ!$2:$2,0)),0)</f>
        <v/>
      </c>
      <c r="BG138">
        <f>IFERROR(INDEX(ADJ!$A$1:$BZ$1000,MATCH(PAYROLL!D138,ADJ!A$1:A$500,0),MATCH(PAYROLL!BG$2,ADJ!$2:$2,0)),0)</f>
        <v/>
      </c>
      <c r="BH138">
        <f>IFERROR(INDEX(ADJ!$A$1:$BZ$1000,MATCH(PAYROLL!D138,ADJ!A$1:A$500,0),MATCH(PAYROLL!BH$2,ADJ!$2:$2,0)),0)</f>
        <v/>
      </c>
      <c r="BI138">
        <f>IFERROR(INDEX(ADJ!$A$1:$BZ$1000,MATCH(PAYROLL!D138,ADJ!A$1:A$500,0),MATCH(PAYROLL!BI$2,ADJ!$2:$2,0)),0)</f>
        <v/>
      </c>
      <c r="BJ138">
        <f>IFERROR(INDEX(ADJ!$A$1:$BZ$1000,MATCH(PAYROLL!D138,ADJ!A$1:A$500,0),MATCH(PAYROLL!BJ$2,ADJ!$2:$2,0)),0)</f>
        <v/>
      </c>
      <c r="BK138">
        <f>SUM(BF138:BJ138)</f>
        <v/>
      </c>
      <c r="BL138">
        <f>IFERROR(INDEX(ADJ!$A$1:$BZ$1000,MATCH(PAYROLL!D138,ADJ!A$1:A$500,0),MATCH(PAYROLL!BL$2,ADJ!$2:$2,0)),0)</f>
        <v/>
      </c>
      <c r="BM138">
        <f>IFERROR(INDEX(ADJ!$A$1:$BZ$1000,MATCH(PAYROLL!D138,ADJ!A$1:A$500,0),MATCH(PAYROLL!BM$2,ADJ!$2:$2,0)),0)</f>
        <v/>
      </c>
      <c r="BN138">
        <f>IFERROR(INDEX(ADJ!$A$1:$BZ$1000,MATCH(PAYROLL!D138,ADJ!A$1:A$500,0),MATCH(PAYROLL!BN$2,ADJ!$2:$2,0)),0)</f>
        <v/>
      </c>
      <c r="BO138">
        <f>IFERROR(INDEX(ADJ!$A$1:$BZ$1000,MATCH(PAYROLL!D138,ADJ!A$1:A$500,0),MATCH(PAYROLL!BO$2,ADJ!$2:$2,0)),0)</f>
        <v/>
      </c>
      <c r="BP138">
        <f>SUM(AM138,AV138,BE138,BK138,BL138:BO138)</f>
        <v/>
      </c>
      <c r="BQ138">
        <f>BO138</f>
        <v/>
      </c>
      <c r="BR138">
        <f>IFERROR(ROUND(IF(LEFT(INDEX(PIS!O$1:O$500,MATCH(D138,PIS!C$1:C$500)),1)="D",T138/8*(BD138*0.3),IF(LEFT(INDEX(PIS!O$1:O$500,MATCH(D138,PIS!C$1:C$500)),1)="H",T138*($BD138*0.3),T138/$AD138/8*($BD138*0.3))),0),0)</f>
        <v/>
      </c>
      <c r="BS138">
        <f>IF(AP138&lt;1,0,MIN(AP138,730000))</f>
        <v/>
      </c>
      <c r="BT138">
        <f>IFERROR(ROUND((BE138-SUM(AW138:BC138)*T138/AD138/8),0)-BR138,0)</f>
        <v/>
      </c>
      <c r="BU138">
        <f>AO138</f>
        <v/>
      </c>
      <c r="BV138">
        <f>SUM(BQ138:BU138)</f>
        <v/>
      </c>
      <c r="BW138">
        <f>BP138-BV138</f>
        <v/>
      </c>
      <c r="BX138">
        <f>IFERROR(IF(RIGHT(INDEX(PIS!O$1:O$500,MATCH(D138,PIS!C$1:C$500)),5)="Gross",MIN(U138+V138,VLOOKUP("R700",TSC!B:C,2,0)*VLOOKUP("R101",TSC!B:C,2,0))*VLOOKUP("R701",TSC!B:C,2,0)%,0),0)</f>
        <v/>
      </c>
      <c r="BY138">
        <f>IFERROR(IF(RIGHT(INDEX(PIS!O$1:O$500,MATCH(D138,PIS!C$1:C$500)),5)="Gross",MIN(U138+V138,VLOOKUP("R700",TSC!B:C,2,0)*VLOOKUP("R101",TSC!B:C,2,0))*VLOOKUP("T704",TSC!B:C,2,0)%,0),0)</f>
        <v/>
      </c>
      <c r="BZ138">
        <f>IFERROR(IF(RIGHT(INDEX(PIS!O$1:O$500,MATCH(D138,PIS!C$1:C$500)),5)="Gross",MIN(U138+V138,VLOOKUP("R700",TSC!B:C,2,0)*VLOOKUP("1",TSC!F:G,2,0))*VLOOKUP("T705",TSC!B:C,2,0)%,0),0)</f>
        <v/>
      </c>
      <c r="CA138">
        <f>IFERROR(INDEX(ADJ!$A$1:$BZ$1000,MATCH(PAYROLL!D138,ADJ!A$1:A$500,0),MATCH(PAYROLL!CA$2,ADJ!$2:$2,0)),0)</f>
        <v/>
      </c>
      <c r="CB138">
        <f>IFERROR(INDEX(ADJ!$A$1:$BZ$1000,MATCH(PAYROLL!D138,ADJ!A$1:A$500,0),MATCH(PAYROLL!CB$2,ADJ!$2:$2,0)),0)</f>
        <v/>
      </c>
      <c r="CC138">
        <f>SUM(BX138:CB138)</f>
        <v/>
      </c>
      <c r="CD138">
        <f>IFERROR(INDEX(PIS!$A$1:$BZ$1000,MATCH(PAYROLL!D138,PIS!C$1:C$500,0),MATCH(PAYROLL!CD$1,PIS!$1:$1,0)),0)</f>
        <v/>
      </c>
      <c r="CE138">
        <f>IFERROR(IF(OR(INDEX(PIS!P$1:P$500,MATCH(D138,PIS!C$1:C$500,0))="LT2",INDEX(PIS!P$1:P$500,MATCH(D138,PIS!C$1:C$500,0))="P10"),0,SUM(CC138,CD138*VLOOKUP("R601",TSC!B:C,2,0),VLOOKUP("R602",TSC!B:C,2,0))),0)</f>
        <v/>
      </c>
      <c r="CF138">
        <f>MAX(BW138-CE138,0)</f>
        <v/>
      </c>
      <c r="CG138">
        <f>IFERROR(IF(OR(RIGHT(INDEX(PIS!P$1:P$500,MATCH(D138,PIS!C$1:C$500)),5)="P10",RIGHT(INDEX(PIS!P$1:P$500,MATCH(D138,PIS!C$1:C$500)),5)="CK"),0,IF(CF138&lt;=5000000,CF138*5%,IF(CF138&lt;=10000000,CF138*10%-250000,IF(CF138&lt;=18000000,CF138*15%-750000,IF(CF138&lt;=32000000,CF138*20%-1650000,IF(CF138&lt;=52000000,CF138*25%-3250000,IF(CF138&lt;=80000000,BH138*30%-5850000,CF138*35%-9850000))))))),0)</f>
        <v/>
      </c>
      <c r="CH138">
        <f>IFERROR(IF(OR(INDEX(PIS!P$1:P$500,MATCH(D138,PIS!C$1:C$500))="LT",INDEX(PIS!P$1:P$500,MATCH(D138,PIS!C$1:C$500))="CK"),0,IF(CF138&lt;2000000,0,CF138*10%)),0)</f>
        <v/>
      </c>
      <c r="CI138">
        <f>IFERROR(INDEX(ADJ!$A$1:$BZ$1000,MATCH(PAYROLL!D138,ADJ!A$1:A$500,0),MATCH(PAYROLL!CI$2,ADJ!$2:$2,0)),0)</f>
        <v/>
      </c>
      <c r="CJ138">
        <f>IFERROR(INDEX(ADJ!$A$1:$BZ$1000,MATCH(PAYROLL!D138,ADJ!A$1:A$500,0),MATCH(PAYROLL!CJ$2,ADJ!$2:$2,0)),0)</f>
        <v/>
      </c>
      <c r="CK138">
        <f>IFERROR(INDEX(ADJ!$A$1:$BZ$1000,MATCH(PAYROLL!D138,ADJ!A$1:A$500,0),MATCH(PAYROLL!CK$2,ADJ!$2:$2,0)),0)</f>
        <v/>
      </c>
      <c r="CL138">
        <f>SUM(CG138:CK138)</f>
        <v/>
      </c>
      <c r="CM138">
        <f>ROUND(SUM(CH138:CK138),0)</f>
        <v/>
      </c>
      <c r="CN138">
        <f>IFERROR(INDEX(CSDA!D$1:D$500,MATCH($CN$2,CSDA!C$1:C$500,0))*INDEX(PIS!V$1:V$500,MATCH(D138,PIS!C$1:C$500))+INDEX(ADJ!$A$1:$BZ$1000,MATCH(PAYROLL!D138,ADJ!A$1:A$500,0),MATCH(PAYROLL!CN$2,ADJ!$2:$2,0)),0)</f>
        <v/>
      </c>
      <c r="CO138">
        <f>IFERROR(INDEX(ADJ!$A$1:$BZ$1000,MATCH(PAYROLL!D138,ADJ!A$1:A$500,0),MATCH(PAYROLL!CO$2,ADJ!$2:$2,0)),0)</f>
        <v/>
      </c>
      <c r="CP138">
        <f>IFERROR(INDEX(ADJ!$A$1:$BZ$1000,MATCH(PAYROLL!D138,ADJ!A$1:A$500,0),MATCH(PAYROLL!CP$2,ADJ!$2:$2,0)),0)</f>
        <v/>
      </c>
      <c r="CQ138">
        <f>BP138-CL138-CI138-CM138-CN138-CO138-CP138-CC138</f>
        <v/>
      </c>
      <c r="CR138">
        <f>IFERROR(IF(RIGHT(INDEX(PIS!O$1:O$500,MATCH(D138,PIS!C$1:C$500,0)),5)="Gross",MIN(U138+V138,VLOOKUP("R700",TSC!B:C,2,0)*VLOOKUP("R101",TSC!B:C,2,0))*(VLOOKUP("T711",TSC!B:C,2,0)+VLOOKUP("T712",TSC!B:C,2,0))%,MIN(T138+V138,VLOOKUP("R700",TSC!B:C,2,0)*VLOOKUP("R101",TSC!B:C,2,0))*(VLOOKUP("T711",TSC!B:C,2,0)+VLOOKUP("T712",TSC!B:C,2,0)+VLOOKUP("R701",TSC!B:C,2,0))%),0)</f>
        <v/>
      </c>
      <c r="CS138">
        <f>IFERROR(IF(RIGHT(INDEX(PIS!O$1:O$500,MATCH(D138,PIS!C$1:C$500,0)),5)="Gross",MIN(U138+V138,VLOOKUP("R700",TSC!B:C,2,0)*VLOOKUP("R101",TSC!B:C,2,0))*(VLOOKUP("T714",TSC!B:C,2,0))%,MIN(T138+V138,VLOOKUP("R700",TSC!B:C,2,0)*VLOOKUP("R101",TSC!B:C,2,0))*(VLOOKUP("T704",TSC!B:C,2,0)+VLOOKUP("T714",TSC!B:C,2,0))%),0)</f>
        <v/>
      </c>
      <c r="CT138">
        <f>IFERROR(IF(RIGHT(INDEX(PIS!O$1:O$500,MATCH(D138,PIS!C$1:C$500,0)),5)="Gross",MIN(U138+V138,VLOOKUP("R700",TSC!B:C,2,0)*VLOOKUP("R101",TSC!B:C,2,0))*VLOOKUP("T705",TSC!B:C,2,0)%,MIN(T138+V138,VLOOKUP("R700",TSC!B:C,2,0)*VLOOKUP("R101",TSC!B:C,2,0))*VLOOKUP("T705",TSC!B:C,2,0)%),0)</f>
        <v/>
      </c>
      <c r="CU138">
        <f>IFERROR(IF(RIGHT(INDEX(PIS!O$1:O$500,MATCH(D138,PIS!C$1:C$500,0)),5)="Gross",MIN(U138+V138,VLOOKUP("R700",TSC!B:C,2,0)*VLOOKUP("R101",TSC!B:C,2,0))*(VLOOKUP("T713",TSC!B:C,2,0))%,MIN(T138+V138,VLOOKUP("R700",TSC!B:C,2,0)*VLOOKUP("R101",TSC!B:C,2,0))*(VLOOKUP("T713",TSC!B:C,2,0))%),0)</f>
        <v/>
      </c>
      <c r="CV138">
        <f>IFERROR(INDEX(ADJ!$A$1:$BZ$1000,MATCH(PAYROLL!D138,ADJ!A$1:A$500,0),MATCH(PAYROLL!CV$2,ADJ!$2:$2,0)),0)</f>
        <v/>
      </c>
      <c r="CW138">
        <f>IFERROR(INDEX(ADJ!$A$1:$BZ$1000,MATCH(PAYROLL!D138,ADJ!A$1:A$500,0),MATCH(PAYROLL!CW$2,ADJ!$2:$2,0)),0)</f>
        <v/>
      </c>
      <c r="CX138">
        <f>SUM(CR138:CW138)</f>
        <v/>
      </c>
      <c r="CY138">
        <f>ROUND(IF(CR138&gt;0,T138+V138*VLOOKUP("R202",TSC!$B$1:$C$500,2,0),0),0)</f>
        <v/>
      </c>
      <c r="CZ138">
        <f>IFERROR(INDEX(CSDA!D$1:D$500,MATCH($CZ$2,CSDA!C$1:C$500,0)),0)</f>
        <v/>
      </c>
      <c r="DA138">
        <f>ROUND(T138*0.7%,0)</f>
        <v/>
      </c>
      <c r="DB138">
        <f>ROUND(T138/12,0)</f>
        <v/>
      </c>
      <c r="DC138">
        <f ref="DC138" t="array">IFERROR(INDEX(CSDA!D$1:D$500,MATCH("Trích giữ"&amp;PAYROLL!DC$2,CSDA!A$1:A$500&amp;CSDA!C$1:C$500,0)),0)</f>
        <v/>
      </c>
      <c r="DD138">
        <f ref="DD138" t="array">IFERROR(INDEX(CSDA!D$1:D$500,MATCH("Trích giữ"&amp;PAYROLL!DD$2,CSDA!A$1:A$500&amp;CSDA!C$1:C$500,0)),0)</f>
        <v/>
      </c>
      <c r="DE138">
        <f ref="DE138" t="array">IFERROR(INDEX(CSDA!D$1:D$500,MATCH("Trích giữ"&amp;PAYROLL!DE$2,CSDA!A$1:A$500&amp;CSDA!C$1:C$500,0)),0)</f>
        <v/>
      </c>
      <c r="DF138">
        <f>IFERROR(INDEX(CSDA!D$1:D$500,MATCH(PAYROLL!DF$2,CSDA!C$1:C$500,0)),0)</f>
        <v/>
      </c>
      <c r="DG138">
        <f ref="DG138" t="array">IFERROR(INDEX(CSDA!D$1:D$500,MATCH("Trích giữ"&amp;PAYROLL!DG$2,CSDA!A$1:A$500&amp;CSDA!C$1:C$500,0)),0)</f>
        <v/>
      </c>
      <c r="DH138">
        <f>ROUND(T138/26,0)</f>
        <v/>
      </c>
      <c r="DI138">
        <f ref="DI138" t="array">IFERROR(INDEX(CSDA!D$1:D$500,MATCH("Trích giữ"&amp;PAYROLL!DI$2,CSDA!A$1:A$500&amp;CSDA!C$1:C$500,0)),0)</f>
        <v/>
      </c>
      <c r="DJ138">
        <f>IF(U138=0,T138*21.5%-BL138,0)</f>
        <v/>
      </c>
      <c r="DK138">
        <f ref="DK138" t="array">IFERROR(INDEX(CSDA!D$1:D$500,MATCH("Trích giữ"&amp;PAYROLL!DK$2,CSDA!A$1:A$500&amp;CSDA!C$1:C$500,0)),0)</f>
        <v/>
      </c>
      <c r="DL138">
        <f>IFERROR(INDEX(CSDA!D$1:D$500,MATCH(PAYROLL!DL$2,CSDA!C$1:C$500,0))/12,0)</f>
        <v/>
      </c>
      <c r="DM138">
        <f>SUM(DB138:DL138)</f>
        <v/>
      </c>
      <c r="DN138">
        <f>IFERROR(INDEX(ADJ!$A$1:$BZ$1000,MATCH(PAYROLL!D138,ADJ!A$1:A$500,0),MATCH(PAYROLL!DN$2,ADJ!$2:$2,0)),0)</f>
        <v/>
      </c>
      <c r="DO138">
        <f>IFERROR(SUM(BP138,DM138:DN138,CX138:DA138)-DT138,0)</f>
        <v/>
      </c>
      <c r="DP138">
        <f ref="DP138" t="array">SUM(BW138*IFERROR(INDEX(CSDA!D$1:D$500,MATCH(BW$2,CSDA!C$1:C$500,0)),0)%,CX138*IFERROR(INDEX(CSDA!D$1:D$500,MATCH(CX$2,CSDA!C$1:C$500,0)),0)%,DA138*IFERROR(INDEX(CSDA!D$1:D$500,MATCH(DA$2,CSDA!C$1:C$500,0)),0)%,DB138*IFERROR(INDEX(CSDA!D$1:D$500,MATCH(DB$2,CSDA!C$1:C$500,0)),0)%,DF138*IFERROR(INDEX(CSDA!D$1:D$500,MATCH("Phí dịch vụ"&amp;PAYROLL!DF$2,CSDA!A$1:A$500&amp;CSDA!C$1:C$500,0)),0)%,DC138*IFERROR(INDEX(CSDA!D$1:D$500,MATCH("Phí dịch vụ"&amp;PAYROLL!DC$2,CSDA!A$1:A$500&amp;CSDA!C$1:C$500,0)),0)%,DH138*IFERROR(INDEX(CSDA!D$1:D$500,MATCH("Phí dịch vụ"&amp;PAYROLL!DH$2,CSDA!A$1:A$500&amp;CSDA!C$1:C$500,0)),0)%,DJ138*IFERROR(INDEX(CSDA!D$1:D$500,MATCH("Phí dịch vụ"&amp;PAYROLL!DJ$2,CSDA!A$1:A$500&amp;CSDA!C$1:C$500,0)),0)%,BN138*IFERROR(INDEX(CSDA!D$1:D$500,MATCH(BN$2,CSDA!C$1:C$500,0)),0)%)-BN138*7%</f>
        <v/>
      </c>
      <c r="DQ138">
        <f>IFERROR(INDEX(ADJ!$A$1:$BZ$1000,MATCH(PAYROLL!D138,ADJ!A$1:A$500,0),MATCH(PAYROLL!DQ$2,ADJ!$2:$2,0)),0)</f>
        <v/>
      </c>
      <c r="DR138">
        <f>IFERROR(INDEX(ADJ!$A$1:$BZ$1000,MATCH(PAYROLL!D138,ADJ!A$1:A$500,0),MATCH(PAYROLL!DR$2,ADJ!$2:$2,0)),0)</f>
        <v/>
      </c>
      <c r="DS138">
        <f>SUM(DP138:DR138)</f>
        <v/>
      </c>
      <c r="DT138">
        <f>EK138</f>
        <v/>
      </c>
      <c r="DU138">
        <f>SUM(DO138:DR138)</f>
        <v/>
      </c>
      <c r="DV138">
        <f>ROUND(DU138*0.1,0)</f>
        <v/>
      </c>
      <c r="DW138">
        <f>DU138+DV138</f>
        <v/>
      </c>
      <c r="DZ138">
        <f>IFERROR(INDEX(ADJ!$A$1:$BZ$1000,MATCH(PAYROLL!$D138,ADJ!A$1:A$500,0),MATCH(PAYROLL!DZ$2,ADJ!$2:$2,0)),0)</f>
        <v/>
      </c>
      <c r="EA138">
        <f>IFERROR(INDEX(ADJ!$A$1:$BZ$1000,MATCH(PAYROLL!$D138,ADJ!A$1:A$500,0),MATCH(PAYROLL!EA$2,ADJ!$2:$2,0)),0)</f>
        <v/>
      </c>
      <c r="EB138">
        <f>IFERROR(INDEX(ADJ!$A$1:$BZ$1000,MATCH(PAYROLL!$D138,ADJ!A$1:A$500,0),MATCH(PAYROLL!EB$2,ADJ!$2:$2,0)),0)</f>
        <v/>
      </c>
      <c r="EC138">
        <f>IFERROR(INDEX(ADJ!$A$1:$BZ$1000,MATCH(PAYROLL!$D138,ADJ!A$1:A$500,0),MATCH(PAYROLL!EC$2,ADJ!$2:$2,0)),0)</f>
        <v/>
      </c>
      <c r="ED138">
        <f>IFERROR(INDEX(ADJ!$A$1:$BZ$1000,MATCH(PAYROLL!$D138,ADJ!A$1:A$500,0),MATCH(PAYROLL!ED$2,ADJ!$2:$2,0)),0)</f>
        <v/>
      </c>
      <c r="EE138">
        <f>IFERROR(INDEX(ADJ!$A$1:$BZ$1000,MATCH(PAYROLL!$D138,ADJ!A$1:A$500,0),MATCH(PAYROLL!EE$2,ADJ!$2:$2,0)),0)</f>
        <v/>
      </c>
      <c r="EF138">
        <f>IFERROR(INDEX(ADJ!$A$1:$BZ$1000,MATCH(PAYROLL!$D138,ADJ!A$1:A$500,0),MATCH(PAYROLL!EF$2,ADJ!$2:$2,0)),0)</f>
        <v/>
      </c>
      <c r="EG138">
        <f>IFERROR(INDEX(ADJ!$A$1:$BZ$1000,MATCH(PAYROLL!$D138,ADJ!A$1:A$500,0),MATCH(PAYROLL!EG$2,ADJ!$2:$2,0)),0)</f>
        <v/>
      </c>
      <c r="EH138">
        <f>IFERROR(INDEX(ADJ!$A$1:$BZ$1000,MATCH(PAYROLL!$D138,ADJ!A$1:A$500,0),MATCH(PAYROLL!EH$2,ADJ!$2:$2,0)),0)</f>
        <v/>
      </c>
      <c r="EI138">
        <f>IFERROR(INDEX(ADJ!$A$1:$BZ$1000,MATCH(PAYROLL!D138,ADJ!A$1:A$500,0),MATCH(PAYROLL!EI$2,ADJ!$2:$2,0)),0)</f>
        <v/>
      </c>
      <c r="EJ138">
        <f>IFERROR(INDEX(ADJ!$A$1:$BZ$1000,MATCH(PAYROLL!$D138,ADJ!A$1:A$500,0),MATCH(PAYROLL!EJ$2,ADJ!$2:$2,0)),0)</f>
        <v/>
      </c>
      <c r="EK138">
        <f>SUM(DZ138:EJ138)</f>
        <v/>
      </c>
    </row>
    <row r="139">
      <c r="A139" t="n">
        <v>137</v>
      </c>
      <c r="B139" t="inlineStr">
        <is>
          <t>Vi Văn Giang</t>
        </is>
      </c>
      <c r="D139" t="inlineStr">
        <is>
          <t>160799-01</t>
        </is>
      </c>
      <c r="S139">
        <f>IFERROR(INDEX(PIS!$A$1:$BZ$1000,MATCH($D139,PIS!C$1:C$500,0),MATCH("Lương CB tháng trước",PIS!$1:$1,0)),0)</f>
        <v/>
      </c>
      <c r="T139">
        <f>IFERROR(INDEX(PIS!$A$1:$BZ$1000,MATCH($D139,PIS!C$1:C$500,0),MATCH("Lương CB hiện tại",PIS!$1:$1,0)),0)</f>
        <v/>
      </c>
      <c r="U139">
        <f>IFERROR(INDEX(PIS!$A$1:$BZ$1000,MATCH($D139,PIS!C$1:C$500,0),MATCH("Lương đóng BHBB",PIS!$1:$1,0)),0)</f>
        <v/>
      </c>
      <c r="V139">
        <f>IFERROR(INDEX(PIS!$A$1:$BZ$1000,MATCH($D139,PIS!C$1:C$500,0),MATCH(V$2,PIS!$2:$2,0)),0)</f>
        <v/>
      </c>
      <c r="W139">
        <f>IFERROR(INDEX(PIS!$A$1:$BZ$1000,MATCH($D139,PIS!C$1:C$500,0),MATCH(W$2,PIS!$2:$2,0)),0)</f>
        <v/>
      </c>
      <c r="X139">
        <f>IFERROR(INDEX(PIS!$A$1:$BZ$1000,MATCH($D139,PIS!C$1:C$500,0),MATCH(X$2,PIS!$2:$2,0)),0)</f>
        <v/>
      </c>
      <c r="Y139">
        <f>IFERROR(INDEX(PIS!$A$1:$BZ$1000,MATCH($D139,PIS!C$1:C$500,0),MATCH(Y$2,PIS!$2:$2,0)),0)</f>
        <v/>
      </c>
      <c r="Z139">
        <f>IFERROR(INDEX(PIS!$A$1:$BZ$1000,MATCH($D139,PIS!C$1:C$500,0),MATCH(Z$2,PIS!$2:$2,0)),0)</f>
        <v/>
      </c>
      <c r="AA139">
        <f>IFERROR(INDEX(PIS!$A$1:$BZ$1000,MATCH($D139,PIS!C$1:C$500,0),MATCH(AA$2,PIS!$2:$2,0)),0)</f>
        <v/>
      </c>
      <c r="AB139">
        <f>IFERROR(INDEX(PIS!$A$1:$BZ$1000,MATCH($D139,PIS!C$1:C$500,0),MATCH(AB$2,PIS!$2:$2,0)),0)</f>
        <v/>
      </c>
      <c r="AC139">
        <f>SUM(V139:AB139)</f>
        <v/>
      </c>
      <c r="AD139">
        <f>IFERROR(INDEX(TIMESHEET!$A$1:$AI$5000,MATCH($D139,TIMESHEET!A$1:A$500,0),MATCH("T100",TIMESHEET!$2:$2,0))-2,0)</f>
        <v/>
      </c>
      <c r="AE139">
        <f>IFERROR(INDEX(TIMESHEET!$A$1:$AI$5000,MATCH($D139,TIMESHEET!A$1:A$500,0),MATCH("T202",TIMESHEET!$2:$2,0)),0)</f>
        <v/>
      </c>
      <c r="AF139">
        <f>IFERROR(INDEX(TIMESHEET!$A$1:$AI$5000,MATCH($D139,TIMESHEET!A$1:A$500,0),MATCH("T302",TIMESHEET!$2:$2,0)),0)</f>
        <v/>
      </c>
      <c r="AG139">
        <f>IFERROR(INDEX(TIMESHEET!$A$1:$AI$5000,MATCH($D139,TIMESHEET!A$1:A$500,0),MATCH("T406",TIMESHEET!$2:$2,0)),0)</f>
        <v/>
      </c>
      <c r="AH139">
        <f>AE139+AG139</f>
        <v/>
      </c>
      <c r="AI139">
        <f>IFERROR(INDEX(TIMESHEET!$A$1:$AI$5000,MATCH($D139,TIMESHEET!A$1:A$500,0),MATCH("T701",TIMESHEET!$2:$2,0)),0)</f>
        <v/>
      </c>
      <c r="AJ139">
        <f>IFERROR(INDEX(TIMESHEET!$A$1:$AI$5000,MATCH($D139,TIMESHEET!B$1:B$500,0),MATCH("T320",TIMESHEET!$2:$2,0)),0)</f>
        <v/>
      </c>
      <c r="AK139">
        <f>IFERROR(IF(LEFT(INDEX(PIS!O$1:O$500,MATCH(D139,PIS!C$1:C$500)),1)="M",T139/AD139*SUM(AE139:AG139),T139*AD139),0)</f>
        <v/>
      </c>
      <c r="AL139">
        <f>IFERROR(INDEX(ADJ!$A$1:$BZ$1000,MATCH(PAYROLL!D139,ADJ!A$1:A$500,0),MATCH(PAYROLL!AL$2,ADJ!$2:$2,0)),0)</f>
        <v/>
      </c>
      <c r="AM139">
        <f>SUM(AK139:AL139)</f>
        <v/>
      </c>
      <c r="AN139">
        <f>IFERROR(ROUND(V139/$AD139*$AH139,0),0)</f>
        <v/>
      </c>
      <c r="AO139">
        <f>IFERROR(ROUND(W139/$AD139*$AH139,0),0)</f>
        <v/>
      </c>
      <c r="AP139">
        <f>IFERROR(ROUND(X139/$AD139*$AE139,0),0)</f>
        <v/>
      </c>
      <c r="AQ139">
        <f>IFERROR(ROUND(Y139/$AD139*$AH139,0),0)</f>
        <v/>
      </c>
      <c r="AR139">
        <f>IFERROR(ROUND(Z139/$AD139*$AH139,0),0)</f>
        <v/>
      </c>
      <c r="AS139">
        <f>IFERROR(ROUND(AA139/$AD139*$AH139,0),0)</f>
        <v/>
      </c>
      <c r="AT139">
        <f>IFERROR(IF((AE139+AF139+AG139)&gt;13,AB139,ROUND(AB139/AD139*AH139,0)),0)</f>
        <v/>
      </c>
      <c r="AU139">
        <f>IFERROR(INDEX(ADJ!$A$1:$BZ$1000,MATCH(PAYROLL!D139,ADJ!A$1:A$500,0),MATCH(PAYROLL!AU$2,ADJ!$2:$2,0)),0)</f>
        <v/>
      </c>
      <c r="AV139">
        <f>ROUND(SUM(AN139:AU139),0)</f>
        <v/>
      </c>
      <c r="AW139">
        <f>IFERROR(INDEX(TIMESHEET!$A$1:$AI$5000,MATCH(PAYROLL!D139,TIMESHEET!A$1:A$500,0),MATCH("T620",TIMESHEET!$2:$2,0)),0)</f>
        <v/>
      </c>
      <c r="AX139">
        <f>IFERROR(INDEX(TIMESHEET!$A$1:$AI$5000,MATCH(PAYROLL!D139,TIMESHEET!A$1:A$500,0),MATCH("T601",TIMESHEET!$2:$2,0)),0)</f>
        <v/>
      </c>
      <c r="AY139">
        <f>IFERROR(INDEX(TIMESHEET!$A$1:$AI$5000,MATCH(PAYROLL!D139,TIMESHEET!A$1:A$500,0),MATCH("T602",TIMESHEET!$2:$2,0)),0)</f>
        <v/>
      </c>
      <c r="AZ139">
        <f>IFERROR(INDEX(TIMESHEET!$A$1:$AI$5000,MATCH(PAYROLL!D139,TIMESHEET!A$1:A$500,0),MATCH("T603",TIMESHEET!$2:$2,0)),0)</f>
        <v/>
      </c>
      <c r="BA139">
        <f>IFERROR(INDEX(TIMESHEET!$A$1:$AI$5000,MATCH(PAYROLL!D139,TIMESHEET!A$1:A$500,0),MATCH("T611",TIMESHEET!$2:$2,0)),0)</f>
        <v/>
      </c>
      <c r="BB139">
        <f>IFERROR(INDEX(TIMESHEET!$A$1:$AI$5000,MATCH(PAYROLL!D139,TIMESHEET!A$1:A$500,0),MATCH("T612",TIMESHEET!$2:$2,0)),0)</f>
        <v/>
      </c>
      <c r="BC139">
        <f>IFERROR(INDEX(TIMESHEET!$A$1:$AI$5000,MATCH(PAYROLL!D139,TIMESHEET!A$1:A$500,0),MATCH("T613",TIMESHEET!$2:$2,0)),0)</f>
        <v/>
      </c>
      <c r="BD139">
        <f>IFERROR(INDEX(TIMESHEET!$A$1:$AI$5000,MATCH(PAYROLL!D139,TIMESHEET!A$1:A$500,0),MATCH("T500",TIMESHEET!$2:$2,0)),0)</f>
        <v/>
      </c>
      <c r="BE139">
        <f>IFERROR(IF(LEFT(INDEX(PIS!O$1:O$500,MATCH(D139,PIS!C$1:C$500)),1)="M",T139/AD139/8*(AW139+AX139*1.5+AY139*2+AZ139*3+BA139*2.1+BB139*2.7+BC139*3.9+BD139*0.3),T139/8*(AW139+AX139*1.5+AY139*2+AZ139*3+BA139*2.1+BB139*2.7+BC139*3.9+BD139*0.3)),0)</f>
        <v/>
      </c>
      <c r="BF139">
        <f>IFERROR(INDEX(ADJ!$A$1:$BZ$1000,MATCH(PAYROLL!$D139,ADJ!A$1:A$500,0),MATCH(PAYROLL!BF$2,ADJ!$2:$2,0)),0)</f>
        <v/>
      </c>
      <c r="BG139">
        <f>IFERROR(INDEX(ADJ!$A$1:$BZ$1000,MATCH(PAYROLL!D139,ADJ!A$1:A$500,0),MATCH(PAYROLL!BG$2,ADJ!$2:$2,0)),0)</f>
        <v/>
      </c>
      <c r="BH139">
        <f>IFERROR(INDEX(ADJ!$A$1:$BZ$1000,MATCH(PAYROLL!D139,ADJ!A$1:A$500,0),MATCH(PAYROLL!BH$2,ADJ!$2:$2,0)),0)</f>
        <v/>
      </c>
      <c r="BI139">
        <f>IFERROR(INDEX(ADJ!$A$1:$BZ$1000,MATCH(PAYROLL!D139,ADJ!A$1:A$500,0),MATCH(PAYROLL!BI$2,ADJ!$2:$2,0)),0)</f>
        <v/>
      </c>
      <c r="BJ139">
        <f>IFERROR(INDEX(ADJ!$A$1:$BZ$1000,MATCH(PAYROLL!D139,ADJ!A$1:A$500,0),MATCH(PAYROLL!BJ$2,ADJ!$2:$2,0)),0)</f>
        <v/>
      </c>
      <c r="BK139">
        <f>SUM(BF139:BJ139)</f>
        <v/>
      </c>
      <c r="BL139">
        <f>IFERROR(INDEX(ADJ!$A$1:$BZ$1000,MATCH(PAYROLL!D139,ADJ!A$1:A$500,0),MATCH(PAYROLL!BL$2,ADJ!$2:$2,0)),0)</f>
        <v/>
      </c>
      <c r="BM139">
        <f>IFERROR(INDEX(ADJ!$A$1:$BZ$1000,MATCH(PAYROLL!D139,ADJ!A$1:A$500,0),MATCH(PAYROLL!BM$2,ADJ!$2:$2,0)),0)</f>
        <v/>
      </c>
      <c r="BN139">
        <f>IFERROR(INDEX(ADJ!$A$1:$BZ$1000,MATCH(PAYROLL!D139,ADJ!A$1:A$500,0),MATCH(PAYROLL!BN$2,ADJ!$2:$2,0)),0)</f>
        <v/>
      </c>
      <c r="BO139">
        <f>IFERROR(INDEX(ADJ!$A$1:$BZ$1000,MATCH(PAYROLL!D139,ADJ!A$1:A$500,0),MATCH(PAYROLL!BO$2,ADJ!$2:$2,0)),0)</f>
        <v/>
      </c>
      <c r="BP139">
        <f>SUM(AM139,AV139,BE139,BK139,BL139:BO139)</f>
        <v/>
      </c>
      <c r="BQ139">
        <f>BO139</f>
        <v/>
      </c>
      <c r="BR139">
        <f>IFERROR(ROUND(IF(LEFT(INDEX(PIS!O$1:O$500,MATCH(D139,PIS!C$1:C$500)),1)="D",T139/8*(BD139*0.3),IF(LEFT(INDEX(PIS!O$1:O$500,MATCH(D139,PIS!C$1:C$500)),1)="H",T139*($BD139*0.3),T139/$AD139/8*($BD139*0.3))),0),0)</f>
        <v/>
      </c>
      <c r="BS139">
        <f>IF(AP139&lt;1,0,MIN(AP139,730000))</f>
        <v/>
      </c>
      <c r="BT139">
        <f>IFERROR(ROUND((BE139-SUM(AW139:BC139)*T139/AD139/8),0)-BR139,0)</f>
        <v/>
      </c>
      <c r="BU139">
        <f>AO139</f>
        <v/>
      </c>
      <c r="BV139">
        <f>SUM(BQ139:BU139)</f>
        <v/>
      </c>
      <c r="BW139">
        <f>BP139-BV139</f>
        <v/>
      </c>
      <c r="BX139">
        <f>IFERROR(IF(RIGHT(INDEX(PIS!O$1:O$500,MATCH(D139,PIS!C$1:C$500)),5)="Gross",MIN(U139+V139,VLOOKUP("R700",TSC!B:C,2,0)*VLOOKUP("R101",TSC!B:C,2,0))*VLOOKUP("R701",TSC!B:C,2,0)%,0),0)</f>
        <v/>
      </c>
      <c r="BY139">
        <f>IFERROR(IF(RIGHT(INDEX(PIS!O$1:O$500,MATCH(D139,PIS!C$1:C$500)),5)="Gross",MIN(U139+V139,VLOOKUP("R700",TSC!B:C,2,0)*VLOOKUP("R101",TSC!B:C,2,0))*VLOOKUP("T704",TSC!B:C,2,0)%,0),0)</f>
        <v/>
      </c>
      <c r="BZ139">
        <f>IFERROR(IF(RIGHT(INDEX(PIS!O$1:O$500,MATCH(D139,PIS!C$1:C$500)),5)="Gross",MIN(U139+V139,VLOOKUP("R700",TSC!B:C,2,0)*VLOOKUP("1",TSC!F:G,2,0))*VLOOKUP("T705",TSC!B:C,2,0)%,0),0)</f>
        <v/>
      </c>
      <c r="CA139">
        <f>IFERROR(INDEX(ADJ!$A$1:$BZ$1000,MATCH(PAYROLL!D139,ADJ!A$1:A$500,0),MATCH(PAYROLL!CA$2,ADJ!$2:$2,0)),0)</f>
        <v/>
      </c>
      <c r="CB139">
        <f>IFERROR(INDEX(ADJ!$A$1:$BZ$1000,MATCH(PAYROLL!D139,ADJ!A$1:A$500,0),MATCH(PAYROLL!CB$2,ADJ!$2:$2,0)),0)</f>
        <v/>
      </c>
      <c r="CC139">
        <f>SUM(BX139:CB139)</f>
        <v/>
      </c>
      <c r="CD139">
        <f>IFERROR(INDEX(PIS!$A$1:$BZ$1000,MATCH(PAYROLL!D139,PIS!C$1:C$500,0),MATCH(PAYROLL!CD$1,PIS!$1:$1,0)),0)</f>
        <v/>
      </c>
      <c r="CE139">
        <f>IFERROR(IF(OR(INDEX(PIS!P$1:P$500,MATCH(D139,PIS!C$1:C$500,0))="LT2",INDEX(PIS!P$1:P$500,MATCH(D139,PIS!C$1:C$500,0))="P10"),0,SUM(CC139,CD139*VLOOKUP("R601",TSC!B:C,2,0),VLOOKUP("R602",TSC!B:C,2,0))),0)</f>
        <v/>
      </c>
      <c r="CF139">
        <f>MAX(BW139-CE139,0)</f>
        <v/>
      </c>
      <c r="CG139">
        <f>IFERROR(IF(OR(RIGHT(INDEX(PIS!P$1:P$500,MATCH(D139,PIS!C$1:C$500)),5)="P10",RIGHT(INDEX(PIS!P$1:P$500,MATCH(D139,PIS!C$1:C$500)),5)="CK"),0,IF(CF139&lt;=5000000,CF139*5%,IF(CF139&lt;=10000000,CF139*10%-250000,IF(CF139&lt;=18000000,CF139*15%-750000,IF(CF139&lt;=32000000,CF139*20%-1650000,IF(CF139&lt;=52000000,CF139*25%-3250000,IF(CF139&lt;=80000000,BH139*30%-5850000,CF139*35%-9850000))))))),0)</f>
        <v/>
      </c>
      <c r="CH139">
        <f>IFERROR(IF(OR(INDEX(PIS!P$1:P$500,MATCH(D139,PIS!C$1:C$500))="LT",INDEX(PIS!P$1:P$500,MATCH(D139,PIS!C$1:C$500))="CK"),0,IF(CF139&lt;2000000,0,CF139*10%)),0)</f>
        <v/>
      </c>
      <c r="CI139">
        <f>IFERROR(INDEX(ADJ!$A$1:$BZ$1000,MATCH(PAYROLL!D139,ADJ!A$1:A$500,0),MATCH(PAYROLL!CI$2,ADJ!$2:$2,0)),0)</f>
        <v/>
      </c>
      <c r="CJ139">
        <f>IFERROR(INDEX(ADJ!$A$1:$BZ$1000,MATCH(PAYROLL!D139,ADJ!A$1:A$500,0),MATCH(PAYROLL!CJ$2,ADJ!$2:$2,0)),0)</f>
        <v/>
      </c>
      <c r="CK139">
        <f>IFERROR(INDEX(ADJ!$A$1:$BZ$1000,MATCH(PAYROLL!D139,ADJ!A$1:A$500,0),MATCH(PAYROLL!CK$2,ADJ!$2:$2,0)),0)</f>
        <v/>
      </c>
      <c r="CL139">
        <f>SUM(CG139:CK139)</f>
        <v/>
      </c>
      <c r="CM139">
        <f>ROUND(SUM(CH139:CK139),0)</f>
        <v/>
      </c>
      <c r="CN139">
        <f>IFERROR(INDEX(CSDA!D$1:D$500,MATCH($CN$2,CSDA!C$1:C$500,0))*INDEX(PIS!V$1:V$500,MATCH(D139,PIS!C$1:C$500))+INDEX(ADJ!$A$1:$BZ$1000,MATCH(PAYROLL!D139,ADJ!A$1:A$500,0),MATCH(PAYROLL!CN$2,ADJ!$2:$2,0)),0)</f>
        <v/>
      </c>
      <c r="CO139">
        <f>IFERROR(INDEX(ADJ!$A$1:$BZ$1000,MATCH(PAYROLL!D139,ADJ!A$1:A$500,0),MATCH(PAYROLL!CO$2,ADJ!$2:$2,0)),0)</f>
        <v/>
      </c>
      <c r="CP139">
        <f>IFERROR(INDEX(ADJ!$A$1:$BZ$1000,MATCH(PAYROLL!D139,ADJ!A$1:A$500,0),MATCH(PAYROLL!CP$2,ADJ!$2:$2,0)),0)</f>
        <v/>
      </c>
      <c r="CQ139">
        <f>BP139-CL139-CI139-CM139-CN139-CO139-CP139-CC139</f>
        <v/>
      </c>
      <c r="CR139">
        <f>IFERROR(IF(RIGHT(INDEX(PIS!O$1:O$500,MATCH(D139,PIS!C$1:C$500,0)),5)="Gross",MIN(U139+V139,VLOOKUP("R700",TSC!B:C,2,0)*VLOOKUP("R101",TSC!B:C,2,0))*(VLOOKUP("T711",TSC!B:C,2,0)+VLOOKUP("T712",TSC!B:C,2,0))%,MIN(T139+V139,VLOOKUP("R700",TSC!B:C,2,0)*VLOOKUP("R101",TSC!B:C,2,0))*(VLOOKUP("T711",TSC!B:C,2,0)+VLOOKUP("T712",TSC!B:C,2,0)+VLOOKUP("R701",TSC!B:C,2,0))%),0)</f>
        <v/>
      </c>
      <c r="CS139">
        <f>IFERROR(IF(RIGHT(INDEX(PIS!O$1:O$500,MATCH(D139,PIS!C$1:C$500,0)),5)="Gross",MIN(U139+V139,VLOOKUP("R700",TSC!B:C,2,0)*VLOOKUP("R101",TSC!B:C,2,0))*(VLOOKUP("T714",TSC!B:C,2,0))%,MIN(T139+V139,VLOOKUP("R700",TSC!B:C,2,0)*VLOOKUP("R101",TSC!B:C,2,0))*(VLOOKUP("T704",TSC!B:C,2,0)+VLOOKUP("T714",TSC!B:C,2,0))%),0)</f>
        <v/>
      </c>
      <c r="CT139">
        <f>IFERROR(IF(RIGHT(INDEX(PIS!O$1:O$500,MATCH(D139,PIS!C$1:C$500,0)),5)="Gross",MIN(U139+V139,VLOOKUP("R700",TSC!B:C,2,0)*VLOOKUP("R101",TSC!B:C,2,0))*VLOOKUP("T705",TSC!B:C,2,0)%,MIN(T139+V139,VLOOKUP("R700",TSC!B:C,2,0)*VLOOKUP("R101",TSC!B:C,2,0))*VLOOKUP("T705",TSC!B:C,2,0)%),0)</f>
        <v/>
      </c>
      <c r="CU139">
        <f>IFERROR(IF(RIGHT(INDEX(PIS!O$1:O$500,MATCH(D139,PIS!C$1:C$500,0)),5)="Gross",MIN(U139+V139,VLOOKUP("R700",TSC!B:C,2,0)*VLOOKUP("R101",TSC!B:C,2,0))*(VLOOKUP("T713",TSC!B:C,2,0))%,MIN(T139+V139,VLOOKUP("R700",TSC!B:C,2,0)*VLOOKUP("R101",TSC!B:C,2,0))*(VLOOKUP("T713",TSC!B:C,2,0))%),0)</f>
        <v/>
      </c>
      <c r="CV139">
        <f>IFERROR(INDEX(ADJ!$A$1:$BZ$1000,MATCH(PAYROLL!D139,ADJ!A$1:A$500,0),MATCH(PAYROLL!CV$2,ADJ!$2:$2,0)),0)</f>
        <v/>
      </c>
      <c r="CW139">
        <f>IFERROR(INDEX(ADJ!$A$1:$BZ$1000,MATCH(PAYROLL!D139,ADJ!A$1:A$500,0),MATCH(PAYROLL!CW$2,ADJ!$2:$2,0)),0)</f>
        <v/>
      </c>
      <c r="CX139">
        <f>SUM(CR139:CW139)</f>
        <v/>
      </c>
      <c r="CY139">
        <f>ROUND(IF(CR139&gt;0,T139+V139*VLOOKUP("R202",TSC!$B$1:$C$500,2,0),0),0)</f>
        <v/>
      </c>
      <c r="CZ139">
        <f>IFERROR(INDEX(CSDA!D$1:D$500,MATCH($CZ$2,CSDA!C$1:C$500,0)),0)</f>
        <v/>
      </c>
      <c r="DA139">
        <f>ROUND(T139*0.7%,0)</f>
        <v/>
      </c>
      <c r="DB139">
        <f>ROUND(T139/12,0)</f>
        <v/>
      </c>
      <c r="DC139">
        <f ref="DC139" t="array">IFERROR(INDEX(CSDA!D$1:D$500,MATCH("Trích giữ"&amp;PAYROLL!DC$2,CSDA!A$1:A$500&amp;CSDA!C$1:C$500,0)),0)</f>
        <v/>
      </c>
      <c r="DD139">
        <f ref="DD139" t="array">IFERROR(INDEX(CSDA!D$1:D$500,MATCH("Trích giữ"&amp;PAYROLL!DD$2,CSDA!A$1:A$500&amp;CSDA!C$1:C$500,0)),0)</f>
        <v/>
      </c>
      <c r="DE139">
        <f ref="DE139" t="array">IFERROR(INDEX(CSDA!D$1:D$500,MATCH("Trích giữ"&amp;PAYROLL!DE$2,CSDA!A$1:A$500&amp;CSDA!C$1:C$500,0)),0)</f>
        <v/>
      </c>
      <c r="DF139">
        <f>IFERROR(INDEX(CSDA!D$1:D$500,MATCH(PAYROLL!DF$2,CSDA!C$1:C$500,0)),0)</f>
        <v/>
      </c>
      <c r="DG139">
        <f ref="DG139" t="array">IFERROR(INDEX(CSDA!D$1:D$500,MATCH("Trích giữ"&amp;PAYROLL!DG$2,CSDA!A$1:A$500&amp;CSDA!C$1:C$500,0)),0)</f>
        <v/>
      </c>
      <c r="DH139">
        <f>ROUND(T139/26,0)</f>
        <v/>
      </c>
      <c r="DI139">
        <f ref="DI139" t="array">IFERROR(INDEX(CSDA!D$1:D$500,MATCH("Trích giữ"&amp;PAYROLL!DI$2,CSDA!A$1:A$500&amp;CSDA!C$1:C$500,0)),0)</f>
        <v/>
      </c>
      <c r="DJ139">
        <f>IF(U139=0,T139*21.5%-BL139,0)</f>
        <v/>
      </c>
      <c r="DK139">
        <f ref="DK139" t="array">IFERROR(INDEX(CSDA!D$1:D$500,MATCH("Trích giữ"&amp;PAYROLL!DK$2,CSDA!A$1:A$500&amp;CSDA!C$1:C$500,0)),0)</f>
        <v/>
      </c>
      <c r="DL139">
        <f>IFERROR(INDEX(CSDA!D$1:D$500,MATCH(PAYROLL!DL$2,CSDA!C$1:C$500,0))/12,0)</f>
        <v/>
      </c>
      <c r="DM139">
        <f>SUM(DB139:DL139)</f>
        <v/>
      </c>
      <c r="DN139">
        <f>IFERROR(INDEX(ADJ!$A$1:$BZ$1000,MATCH(PAYROLL!D139,ADJ!A$1:A$500,0),MATCH(PAYROLL!DN$2,ADJ!$2:$2,0)),0)</f>
        <v/>
      </c>
      <c r="DO139">
        <f>IFERROR(SUM(BP139,DM139:DN139,CX139:DA139)-DT139,0)</f>
        <v/>
      </c>
      <c r="DP139">
        <f ref="DP139" t="array">SUM(BW139*IFERROR(INDEX(CSDA!D$1:D$500,MATCH(BW$2,CSDA!C$1:C$500,0)),0)%,CX139*IFERROR(INDEX(CSDA!D$1:D$500,MATCH(CX$2,CSDA!C$1:C$500,0)),0)%,DA139*IFERROR(INDEX(CSDA!D$1:D$500,MATCH(DA$2,CSDA!C$1:C$500,0)),0)%,DB139*IFERROR(INDEX(CSDA!D$1:D$500,MATCH(DB$2,CSDA!C$1:C$500,0)),0)%,DF139*IFERROR(INDEX(CSDA!D$1:D$500,MATCH("Phí dịch vụ"&amp;PAYROLL!DF$2,CSDA!A$1:A$500&amp;CSDA!C$1:C$500,0)),0)%,DC139*IFERROR(INDEX(CSDA!D$1:D$500,MATCH("Phí dịch vụ"&amp;PAYROLL!DC$2,CSDA!A$1:A$500&amp;CSDA!C$1:C$500,0)),0)%,DH139*IFERROR(INDEX(CSDA!D$1:D$500,MATCH("Phí dịch vụ"&amp;PAYROLL!DH$2,CSDA!A$1:A$500&amp;CSDA!C$1:C$500,0)),0)%,DJ139*IFERROR(INDEX(CSDA!D$1:D$500,MATCH("Phí dịch vụ"&amp;PAYROLL!DJ$2,CSDA!A$1:A$500&amp;CSDA!C$1:C$500,0)),0)%,BN139*IFERROR(INDEX(CSDA!D$1:D$500,MATCH(BN$2,CSDA!C$1:C$500,0)),0)%)-BN139*7%</f>
        <v/>
      </c>
      <c r="DQ139">
        <f>IFERROR(INDEX(ADJ!$A$1:$BZ$1000,MATCH(PAYROLL!D139,ADJ!A$1:A$500,0),MATCH(PAYROLL!DQ$2,ADJ!$2:$2,0)),0)</f>
        <v/>
      </c>
      <c r="DR139">
        <f>IFERROR(INDEX(ADJ!$A$1:$BZ$1000,MATCH(PAYROLL!D139,ADJ!A$1:A$500,0),MATCH(PAYROLL!DR$2,ADJ!$2:$2,0)),0)</f>
        <v/>
      </c>
      <c r="DS139">
        <f>SUM(DP139:DR139)</f>
        <v/>
      </c>
      <c r="DT139">
        <f>EK139</f>
        <v/>
      </c>
      <c r="DU139">
        <f>SUM(DO139:DR139)</f>
        <v/>
      </c>
      <c r="DV139">
        <f>ROUND(DU139*0.1,0)</f>
        <v/>
      </c>
      <c r="DW139">
        <f>DU139+DV139</f>
        <v/>
      </c>
      <c r="DZ139">
        <f>IFERROR(INDEX(ADJ!$A$1:$BZ$1000,MATCH(PAYROLL!$D139,ADJ!A$1:A$500,0),MATCH(PAYROLL!DZ$2,ADJ!$2:$2,0)),0)</f>
        <v/>
      </c>
      <c r="EA139">
        <f>IFERROR(INDEX(ADJ!$A$1:$BZ$1000,MATCH(PAYROLL!$D139,ADJ!A$1:A$500,0),MATCH(PAYROLL!EA$2,ADJ!$2:$2,0)),0)</f>
        <v/>
      </c>
      <c r="EB139">
        <f>IFERROR(INDEX(ADJ!$A$1:$BZ$1000,MATCH(PAYROLL!$D139,ADJ!A$1:A$500,0),MATCH(PAYROLL!EB$2,ADJ!$2:$2,0)),0)</f>
        <v/>
      </c>
      <c r="EC139">
        <f>IFERROR(INDEX(ADJ!$A$1:$BZ$1000,MATCH(PAYROLL!$D139,ADJ!A$1:A$500,0),MATCH(PAYROLL!EC$2,ADJ!$2:$2,0)),0)</f>
        <v/>
      </c>
      <c r="ED139">
        <f>IFERROR(INDEX(ADJ!$A$1:$BZ$1000,MATCH(PAYROLL!$D139,ADJ!A$1:A$500,0),MATCH(PAYROLL!ED$2,ADJ!$2:$2,0)),0)</f>
        <v/>
      </c>
      <c r="EE139">
        <f>IFERROR(INDEX(ADJ!$A$1:$BZ$1000,MATCH(PAYROLL!$D139,ADJ!A$1:A$500,0),MATCH(PAYROLL!EE$2,ADJ!$2:$2,0)),0)</f>
        <v/>
      </c>
      <c r="EF139">
        <f>IFERROR(INDEX(ADJ!$A$1:$BZ$1000,MATCH(PAYROLL!$D139,ADJ!A$1:A$500,0),MATCH(PAYROLL!EF$2,ADJ!$2:$2,0)),0)</f>
        <v/>
      </c>
      <c r="EG139">
        <f>IFERROR(INDEX(ADJ!$A$1:$BZ$1000,MATCH(PAYROLL!$D139,ADJ!A$1:A$500,0),MATCH(PAYROLL!EG$2,ADJ!$2:$2,0)),0)</f>
        <v/>
      </c>
      <c r="EH139">
        <f>IFERROR(INDEX(ADJ!$A$1:$BZ$1000,MATCH(PAYROLL!$D139,ADJ!A$1:A$500,0),MATCH(PAYROLL!EH$2,ADJ!$2:$2,0)),0)</f>
        <v/>
      </c>
      <c r="EI139">
        <f>IFERROR(INDEX(ADJ!$A$1:$BZ$1000,MATCH(PAYROLL!D139,ADJ!A$1:A$500,0),MATCH(PAYROLL!EI$2,ADJ!$2:$2,0)),0)</f>
        <v/>
      </c>
      <c r="EJ139">
        <f>IFERROR(INDEX(ADJ!$A$1:$BZ$1000,MATCH(PAYROLL!$D139,ADJ!A$1:A$500,0),MATCH(PAYROLL!EJ$2,ADJ!$2:$2,0)),0)</f>
        <v/>
      </c>
      <c r="EK139">
        <f>SUM(DZ139:EJ139)</f>
        <v/>
      </c>
    </row>
    <row r="140">
      <c r="A140" t="n">
        <v>138</v>
      </c>
      <c r="B140" t="inlineStr">
        <is>
          <t>Nguyễn Đình Tuấn</t>
        </is>
      </c>
      <c r="D140" t="inlineStr">
        <is>
          <t>160830-02</t>
        </is>
      </c>
      <c r="S140">
        <f>IFERROR(INDEX(PIS!$A$1:$BZ$1000,MATCH($D140,PIS!C$1:C$500,0),MATCH("Lương CB tháng trước",PIS!$1:$1,0)),0)</f>
        <v/>
      </c>
      <c r="T140">
        <f>IFERROR(INDEX(PIS!$A$1:$BZ$1000,MATCH($D140,PIS!C$1:C$500,0),MATCH("Lương CB hiện tại",PIS!$1:$1,0)),0)</f>
        <v/>
      </c>
      <c r="U140">
        <f>IFERROR(INDEX(PIS!$A$1:$BZ$1000,MATCH($D140,PIS!C$1:C$500,0),MATCH("Lương đóng BHBB",PIS!$1:$1,0)),0)</f>
        <v/>
      </c>
      <c r="V140">
        <f>IFERROR(INDEX(PIS!$A$1:$BZ$1000,MATCH($D140,PIS!C$1:C$500,0),MATCH(V$2,PIS!$2:$2,0)),0)</f>
        <v/>
      </c>
      <c r="W140">
        <f>IFERROR(INDEX(PIS!$A$1:$BZ$1000,MATCH($D140,PIS!C$1:C$500,0),MATCH(W$2,PIS!$2:$2,0)),0)</f>
        <v/>
      </c>
      <c r="X140">
        <f>IFERROR(INDEX(PIS!$A$1:$BZ$1000,MATCH($D140,PIS!C$1:C$500,0),MATCH(X$2,PIS!$2:$2,0)),0)</f>
        <v/>
      </c>
      <c r="Y140">
        <f>IFERROR(INDEX(PIS!$A$1:$BZ$1000,MATCH($D140,PIS!C$1:C$500,0),MATCH(Y$2,PIS!$2:$2,0)),0)</f>
        <v/>
      </c>
      <c r="Z140">
        <f>IFERROR(INDEX(PIS!$A$1:$BZ$1000,MATCH($D140,PIS!C$1:C$500,0),MATCH(Z$2,PIS!$2:$2,0)),0)</f>
        <v/>
      </c>
      <c r="AA140">
        <f>IFERROR(INDEX(PIS!$A$1:$BZ$1000,MATCH($D140,PIS!C$1:C$500,0),MATCH(AA$2,PIS!$2:$2,0)),0)</f>
        <v/>
      </c>
      <c r="AB140">
        <f>IFERROR(INDEX(PIS!$A$1:$BZ$1000,MATCH($D140,PIS!C$1:C$500,0),MATCH(AB$2,PIS!$2:$2,0)),0)</f>
        <v/>
      </c>
      <c r="AC140">
        <f>SUM(V140:AB140)</f>
        <v/>
      </c>
      <c r="AD140">
        <f>IFERROR(INDEX(TIMESHEET!$A$1:$AI$5000,MATCH($D140,TIMESHEET!A$1:A$500,0),MATCH("T100",TIMESHEET!$2:$2,0))-2,0)</f>
        <v/>
      </c>
      <c r="AE140">
        <f>IFERROR(INDEX(TIMESHEET!$A$1:$AI$5000,MATCH($D140,TIMESHEET!A$1:A$500,0),MATCH("T202",TIMESHEET!$2:$2,0)),0)</f>
        <v/>
      </c>
      <c r="AF140">
        <f>IFERROR(INDEX(TIMESHEET!$A$1:$AI$5000,MATCH($D140,TIMESHEET!A$1:A$500,0),MATCH("T302",TIMESHEET!$2:$2,0)),0)</f>
        <v/>
      </c>
      <c r="AG140">
        <f>IFERROR(INDEX(TIMESHEET!$A$1:$AI$5000,MATCH($D140,TIMESHEET!A$1:A$500,0),MATCH("T406",TIMESHEET!$2:$2,0)),0)</f>
        <v/>
      </c>
      <c r="AH140">
        <f>AE140+AG140</f>
        <v/>
      </c>
      <c r="AI140">
        <f>IFERROR(INDEX(TIMESHEET!$A$1:$AI$5000,MATCH($D140,TIMESHEET!A$1:A$500,0),MATCH("T701",TIMESHEET!$2:$2,0)),0)</f>
        <v/>
      </c>
      <c r="AJ140">
        <f>IFERROR(INDEX(TIMESHEET!$A$1:$AI$5000,MATCH($D140,TIMESHEET!B$1:B$500,0),MATCH("T320",TIMESHEET!$2:$2,0)),0)</f>
        <v/>
      </c>
      <c r="AK140">
        <f>IFERROR(IF(LEFT(INDEX(PIS!O$1:O$500,MATCH(D140,PIS!C$1:C$500)),1)="M",T140/AD140*SUM(AE140:AG140),T140*AD140),0)</f>
        <v/>
      </c>
      <c r="AL140">
        <f>IFERROR(INDEX(ADJ!$A$1:$BZ$1000,MATCH(PAYROLL!D140,ADJ!A$1:A$500,0),MATCH(PAYROLL!AL$2,ADJ!$2:$2,0)),0)</f>
        <v/>
      </c>
      <c r="AM140">
        <f>SUM(AK140:AL140)</f>
        <v/>
      </c>
      <c r="AN140">
        <f>IFERROR(ROUND(V140/$AD140*$AH140,0),0)</f>
        <v/>
      </c>
      <c r="AO140">
        <f>IFERROR(ROUND(W140/$AD140*$AH140,0),0)</f>
        <v/>
      </c>
      <c r="AP140">
        <f>IFERROR(ROUND(X140/$AD140*$AE140,0),0)</f>
        <v/>
      </c>
      <c r="AQ140">
        <f>IFERROR(ROUND(Y140/$AD140*$AH140,0),0)</f>
        <v/>
      </c>
      <c r="AR140">
        <f>IFERROR(ROUND(Z140/$AD140*$AH140,0),0)</f>
        <v/>
      </c>
      <c r="AS140">
        <f>IFERROR(ROUND(AA140/$AD140*$AH140,0),0)</f>
        <v/>
      </c>
      <c r="AT140">
        <f>IFERROR(IF((AE140+AF140+AG140)&gt;13,AB140,ROUND(AB140/AD140*AH140,0)),0)</f>
        <v/>
      </c>
      <c r="AU140">
        <f>IFERROR(INDEX(ADJ!$A$1:$BZ$1000,MATCH(PAYROLL!D140,ADJ!A$1:A$500,0),MATCH(PAYROLL!AU$2,ADJ!$2:$2,0)),0)</f>
        <v/>
      </c>
      <c r="AV140">
        <f>ROUND(SUM(AN140:AU140),0)</f>
        <v/>
      </c>
      <c r="AW140">
        <f>IFERROR(INDEX(TIMESHEET!$A$1:$AI$5000,MATCH(PAYROLL!D140,TIMESHEET!A$1:A$500,0),MATCH("T620",TIMESHEET!$2:$2,0)),0)</f>
        <v/>
      </c>
      <c r="AX140">
        <f>IFERROR(INDEX(TIMESHEET!$A$1:$AI$5000,MATCH(PAYROLL!D140,TIMESHEET!A$1:A$500,0),MATCH("T601",TIMESHEET!$2:$2,0)),0)</f>
        <v/>
      </c>
      <c r="AY140">
        <f>IFERROR(INDEX(TIMESHEET!$A$1:$AI$5000,MATCH(PAYROLL!D140,TIMESHEET!A$1:A$500,0),MATCH("T602",TIMESHEET!$2:$2,0)),0)</f>
        <v/>
      </c>
      <c r="AZ140">
        <f>IFERROR(INDEX(TIMESHEET!$A$1:$AI$5000,MATCH(PAYROLL!D140,TIMESHEET!A$1:A$500,0),MATCH("T603",TIMESHEET!$2:$2,0)),0)</f>
        <v/>
      </c>
      <c r="BA140">
        <f>IFERROR(INDEX(TIMESHEET!$A$1:$AI$5000,MATCH(PAYROLL!D140,TIMESHEET!A$1:A$500,0),MATCH("T611",TIMESHEET!$2:$2,0)),0)</f>
        <v/>
      </c>
      <c r="BB140">
        <f>IFERROR(INDEX(TIMESHEET!$A$1:$AI$5000,MATCH(PAYROLL!D140,TIMESHEET!A$1:A$500,0),MATCH("T612",TIMESHEET!$2:$2,0)),0)</f>
        <v/>
      </c>
      <c r="BC140">
        <f>IFERROR(INDEX(TIMESHEET!$A$1:$AI$5000,MATCH(PAYROLL!D140,TIMESHEET!A$1:A$500,0),MATCH("T613",TIMESHEET!$2:$2,0)),0)</f>
        <v/>
      </c>
      <c r="BD140">
        <f>IFERROR(INDEX(TIMESHEET!$A$1:$AI$5000,MATCH(PAYROLL!D140,TIMESHEET!A$1:A$500,0),MATCH("T500",TIMESHEET!$2:$2,0)),0)</f>
        <v/>
      </c>
      <c r="BE140">
        <f>IFERROR(IF(LEFT(INDEX(PIS!O$1:O$500,MATCH(D140,PIS!C$1:C$500)),1)="M",T140/AD140/8*(AW140+AX140*1.5+AY140*2+AZ140*3+BA140*2.1+BB140*2.7+BC140*3.9+BD140*0.3),T140/8*(AW140+AX140*1.5+AY140*2+AZ140*3+BA140*2.1+BB140*2.7+BC140*3.9+BD140*0.3)),0)</f>
        <v/>
      </c>
      <c r="BF140">
        <f>IFERROR(INDEX(ADJ!$A$1:$BZ$1000,MATCH(PAYROLL!$D140,ADJ!A$1:A$500,0),MATCH(PAYROLL!BF$2,ADJ!$2:$2,0)),0)</f>
        <v/>
      </c>
      <c r="BG140">
        <f>IFERROR(INDEX(ADJ!$A$1:$BZ$1000,MATCH(PAYROLL!D140,ADJ!A$1:A$500,0),MATCH(PAYROLL!BG$2,ADJ!$2:$2,0)),0)</f>
        <v/>
      </c>
      <c r="BH140">
        <f>IFERROR(INDEX(ADJ!$A$1:$BZ$1000,MATCH(PAYROLL!D140,ADJ!A$1:A$500,0),MATCH(PAYROLL!BH$2,ADJ!$2:$2,0)),0)</f>
        <v/>
      </c>
      <c r="BI140">
        <f>IFERROR(INDEX(ADJ!$A$1:$BZ$1000,MATCH(PAYROLL!D140,ADJ!A$1:A$500,0),MATCH(PAYROLL!BI$2,ADJ!$2:$2,0)),0)</f>
        <v/>
      </c>
      <c r="BJ140">
        <f>IFERROR(INDEX(ADJ!$A$1:$BZ$1000,MATCH(PAYROLL!D140,ADJ!A$1:A$500,0),MATCH(PAYROLL!BJ$2,ADJ!$2:$2,0)),0)</f>
        <v/>
      </c>
      <c r="BK140">
        <f>SUM(BF140:BJ140)</f>
        <v/>
      </c>
      <c r="BL140">
        <f>IFERROR(INDEX(ADJ!$A$1:$BZ$1000,MATCH(PAYROLL!D140,ADJ!A$1:A$500,0),MATCH(PAYROLL!BL$2,ADJ!$2:$2,0)),0)</f>
        <v/>
      </c>
      <c r="BM140">
        <f>IFERROR(INDEX(ADJ!$A$1:$BZ$1000,MATCH(PAYROLL!D140,ADJ!A$1:A$500,0),MATCH(PAYROLL!BM$2,ADJ!$2:$2,0)),0)</f>
        <v/>
      </c>
      <c r="BN140">
        <f>IFERROR(INDEX(ADJ!$A$1:$BZ$1000,MATCH(PAYROLL!D140,ADJ!A$1:A$500,0),MATCH(PAYROLL!BN$2,ADJ!$2:$2,0)),0)</f>
        <v/>
      </c>
      <c r="BO140">
        <f>IFERROR(INDEX(ADJ!$A$1:$BZ$1000,MATCH(PAYROLL!D140,ADJ!A$1:A$500,0),MATCH(PAYROLL!BO$2,ADJ!$2:$2,0)),0)</f>
        <v/>
      </c>
      <c r="BP140">
        <f>SUM(AM140,AV140,BE140,BK140,BL140:BO140)</f>
        <v/>
      </c>
      <c r="BQ140">
        <f>BO140</f>
        <v/>
      </c>
      <c r="BR140">
        <f>IFERROR(ROUND(IF(LEFT(INDEX(PIS!O$1:O$500,MATCH(D140,PIS!C$1:C$500)),1)="D",T140/8*(BD140*0.3),IF(LEFT(INDEX(PIS!O$1:O$500,MATCH(D140,PIS!C$1:C$500)),1)="H",T140*($BD140*0.3),T140/$AD140/8*($BD140*0.3))),0),0)</f>
        <v/>
      </c>
      <c r="BS140">
        <f>IF(AP140&lt;1,0,MIN(AP140,730000))</f>
        <v/>
      </c>
      <c r="BT140">
        <f>IFERROR(ROUND((BE140-SUM(AW140:BC140)*T140/AD140/8),0)-BR140,0)</f>
        <v/>
      </c>
      <c r="BU140">
        <f>AO140</f>
        <v/>
      </c>
      <c r="BV140">
        <f>SUM(BQ140:BU140)</f>
        <v/>
      </c>
      <c r="BW140">
        <f>BP140-BV140</f>
        <v/>
      </c>
      <c r="BX140">
        <f>IFERROR(IF(RIGHT(INDEX(PIS!O$1:O$500,MATCH(D140,PIS!C$1:C$500)),5)="Gross",MIN(U140+V140,VLOOKUP("R700",TSC!B:C,2,0)*VLOOKUP("R101",TSC!B:C,2,0))*VLOOKUP("R701",TSC!B:C,2,0)%,0),0)</f>
        <v/>
      </c>
      <c r="BY140">
        <f>IFERROR(IF(RIGHT(INDEX(PIS!O$1:O$500,MATCH(D140,PIS!C$1:C$500)),5)="Gross",MIN(U140+V140,VLOOKUP("R700",TSC!B:C,2,0)*VLOOKUP("R101",TSC!B:C,2,0))*VLOOKUP("T704",TSC!B:C,2,0)%,0),0)</f>
        <v/>
      </c>
      <c r="BZ140">
        <f>IFERROR(IF(RIGHT(INDEX(PIS!O$1:O$500,MATCH(D140,PIS!C$1:C$500)),5)="Gross",MIN(U140+V140,VLOOKUP("R700",TSC!B:C,2,0)*VLOOKUP("1",TSC!F:G,2,0))*VLOOKUP("T705",TSC!B:C,2,0)%,0),0)</f>
        <v/>
      </c>
      <c r="CA140">
        <f>IFERROR(INDEX(ADJ!$A$1:$BZ$1000,MATCH(PAYROLL!D140,ADJ!A$1:A$500,0),MATCH(PAYROLL!CA$2,ADJ!$2:$2,0)),0)</f>
        <v/>
      </c>
      <c r="CB140">
        <f>IFERROR(INDEX(ADJ!$A$1:$BZ$1000,MATCH(PAYROLL!D140,ADJ!A$1:A$500,0),MATCH(PAYROLL!CB$2,ADJ!$2:$2,0)),0)</f>
        <v/>
      </c>
      <c r="CC140">
        <f>SUM(BX140:CB140)</f>
        <v/>
      </c>
      <c r="CD140">
        <f>IFERROR(INDEX(PIS!$A$1:$BZ$1000,MATCH(PAYROLL!D140,PIS!C$1:C$500,0),MATCH(PAYROLL!CD$1,PIS!$1:$1,0)),0)</f>
        <v/>
      </c>
      <c r="CE140">
        <f>IFERROR(IF(OR(INDEX(PIS!P$1:P$500,MATCH(D140,PIS!C$1:C$500,0))="LT2",INDEX(PIS!P$1:P$500,MATCH(D140,PIS!C$1:C$500,0))="P10"),0,SUM(CC140,CD140*VLOOKUP("R601",TSC!B:C,2,0),VLOOKUP("R602",TSC!B:C,2,0))),0)</f>
        <v/>
      </c>
      <c r="CF140">
        <f>MAX(BW140-CE140,0)</f>
        <v/>
      </c>
      <c r="CG140">
        <f>IFERROR(IF(OR(RIGHT(INDEX(PIS!P$1:P$500,MATCH(D140,PIS!C$1:C$500)),5)="P10",RIGHT(INDEX(PIS!P$1:P$500,MATCH(D140,PIS!C$1:C$500)),5)="CK"),0,IF(CF140&lt;=5000000,CF140*5%,IF(CF140&lt;=10000000,CF140*10%-250000,IF(CF140&lt;=18000000,CF140*15%-750000,IF(CF140&lt;=32000000,CF140*20%-1650000,IF(CF140&lt;=52000000,CF140*25%-3250000,IF(CF140&lt;=80000000,BH140*30%-5850000,CF140*35%-9850000))))))),0)</f>
        <v/>
      </c>
      <c r="CH140">
        <f>IFERROR(IF(OR(INDEX(PIS!P$1:P$500,MATCH(D140,PIS!C$1:C$500))="LT",INDEX(PIS!P$1:P$500,MATCH(D140,PIS!C$1:C$500))="CK"),0,IF(CF140&lt;2000000,0,CF140*10%)),0)</f>
        <v/>
      </c>
      <c r="CI140">
        <f>IFERROR(INDEX(ADJ!$A$1:$BZ$1000,MATCH(PAYROLL!D140,ADJ!A$1:A$500,0),MATCH(PAYROLL!CI$2,ADJ!$2:$2,0)),0)</f>
        <v/>
      </c>
      <c r="CJ140">
        <f>IFERROR(INDEX(ADJ!$A$1:$BZ$1000,MATCH(PAYROLL!D140,ADJ!A$1:A$500,0),MATCH(PAYROLL!CJ$2,ADJ!$2:$2,0)),0)</f>
        <v/>
      </c>
      <c r="CK140">
        <f>IFERROR(INDEX(ADJ!$A$1:$BZ$1000,MATCH(PAYROLL!D140,ADJ!A$1:A$500,0),MATCH(PAYROLL!CK$2,ADJ!$2:$2,0)),0)</f>
        <v/>
      </c>
      <c r="CL140">
        <f>SUM(CG140:CK140)</f>
        <v/>
      </c>
      <c r="CM140">
        <f>ROUND(SUM(CH140:CK140),0)</f>
        <v/>
      </c>
      <c r="CN140">
        <f>IFERROR(INDEX(CSDA!D$1:D$500,MATCH($CN$2,CSDA!C$1:C$500,0))*INDEX(PIS!V$1:V$500,MATCH(D140,PIS!C$1:C$500))+INDEX(ADJ!$A$1:$BZ$1000,MATCH(PAYROLL!D140,ADJ!A$1:A$500,0),MATCH(PAYROLL!CN$2,ADJ!$2:$2,0)),0)</f>
        <v/>
      </c>
      <c r="CO140">
        <f>IFERROR(INDEX(ADJ!$A$1:$BZ$1000,MATCH(PAYROLL!D140,ADJ!A$1:A$500,0),MATCH(PAYROLL!CO$2,ADJ!$2:$2,0)),0)</f>
        <v/>
      </c>
      <c r="CP140">
        <f>IFERROR(INDEX(ADJ!$A$1:$BZ$1000,MATCH(PAYROLL!D140,ADJ!A$1:A$500,0),MATCH(PAYROLL!CP$2,ADJ!$2:$2,0)),0)</f>
        <v/>
      </c>
      <c r="CQ140">
        <f>BP140-CL140-CI140-CM140-CN140-CO140-CP140-CC140</f>
        <v/>
      </c>
      <c r="CR140">
        <f>IFERROR(IF(RIGHT(INDEX(PIS!O$1:O$500,MATCH(D140,PIS!C$1:C$500,0)),5)="Gross",MIN(U140+V140,VLOOKUP("R700",TSC!B:C,2,0)*VLOOKUP("R101",TSC!B:C,2,0))*(VLOOKUP("T711",TSC!B:C,2,0)+VLOOKUP("T712",TSC!B:C,2,0))%,MIN(T140+V140,VLOOKUP("R700",TSC!B:C,2,0)*VLOOKUP("R101",TSC!B:C,2,0))*(VLOOKUP("T711",TSC!B:C,2,0)+VLOOKUP("T712",TSC!B:C,2,0)+VLOOKUP("R701",TSC!B:C,2,0))%),0)</f>
        <v/>
      </c>
      <c r="CS140">
        <f>IFERROR(IF(RIGHT(INDEX(PIS!O$1:O$500,MATCH(D140,PIS!C$1:C$500,0)),5)="Gross",MIN(U140+V140,VLOOKUP("R700",TSC!B:C,2,0)*VLOOKUP("R101",TSC!B:C,2,0))*(VLOOKUP("T714",TSC!B:C,2,0))%,MIN(T140+V140,VLOOKUP("R700",TSC!B:C,2,0)*VLOOKUP("R101",TSC!B:C,2,0))*(VLOOKUP("T704",TSC!B:C,2,0)+VLOOKUP("T714",TSC!B:C,2,0))%),0)</f>
        <v/>
      </c>
      <c r="CT140">
        <f>IFERROR(IF(RIGHT(INDEX(PIS!O$1:O$500,MATCH(D140,PIS!C$1:C$500,0)),5)="Gross",MIN(U140+V140,VLOOKUP("R700",TSC!B:C,2,0)*VLOOKUP("R101",TSC!B:C,2,0))*VLOOKUP("T705",TSC!B:C,2,0)%,MIN(T140+V140,VLOOKUP("R700",TSC!B:C,2,0)*VLOOKUP("R101",TSC!B:C,2,0))*VLOOKUP("T705",TSC!B:C,2,0)%),0)</f>
        <v/>
      </c>
      <c r="CU140">
        <f>IFERROR(IF(RIGHT(INDEX(PIS!O$1:O$500,MATCH(D140,PIS!C$1:C$500,0)),5)="Gross",MIN(U140+V140,VLOOKUP("R700",TSC!B:C,2,0)*VLOOKUP("R101",TSC!B:C,2,0))*(VLOOKUP("T713",TSC!B:C,2,0))%,MIN(T140+V140,VLOOKUP("R700",TSC!B:C,2,0)*VLOOKUP("R101",TSC!B:C,2,0))*(VLOOKUP("T713",TSC!B:C,2,0))%),0)</f>
        <v/>
      </c>
      <c r="CV140">
        <f>IFERROR(INDEX(ADJ!$A$1:$BZ$1000,MATCH(PAYROLL!D140,ADJ!A$1:A$500,0),MATCH(PAYROLL!CV$2,ADJ!$2:$2,0)),0)</f>
        <v/>
      </c>
      <c r="CW140">
        <f>IFERROR(INDEX(ADJ!$A$1:$BZ$1000,MATCH(PAYROLL!D140,ADJ!A$1:A$500,0),MATCH(PAYROLL!CW$2,ADJ!$2:$2,0)),0)</f>
        <v/>
      </c>
      <c r="CX140">
        <f>SUM(CR140:CW140)</f>
        <v/>
      </c>
      <c r="CY140">
        <f>ROUND(IF(CR140&gt;0,T140+V140*VLOOKUP("R202",TSC!$B$1:$C$500,2,0),0),0)</f>
        <v/>
      </c>
      <c r="CZ140">
        <f>IFERROR(INDEX(CSDA!D$1:D$500,MATCH($CZ$2,CSDA!C$1:C$500,0)),0)</f>
        <v/>
      </c>
      <c r="DA140">
        <f>ROUND(T140*0.7%,0)</f>
        <v/>
      </c>
      <c r="DB140">
        <f>ROUND(T140/12,0)</f>
        <v/>
      </c>
      <c r="DC140">
        <f ref="DC140" t="array">IFERROR(INDEX(CSDA!D$1:D$500,MATCH("Trích giữ"&amp;PAYROLL!DC$2,CSDA!A$1:A$500&amp;CSDA!C$1:C$500,0)),0)</f>
        <v/>
      </c>
      <c r="DD140">
        <f ref="DD140" t="array">IFERROR(INDEX(CSDA!D$1:D$500,MATCH("Trích giữ"&amp;PAYROLL!DD$2,CSDA!A$1:A$500&amp;CSDA!C$1:C$500,0)),0)</f>
        <v/>
      </c>
      <c r="DE140">
        <f ref="DE140" t="array">IFERROR(INDEX(CSDA!D$1:D$500,MATCH("Trích giữ"&amp;PAYROLL!DE$2,CSDA!A$1:A$500&amp;CSDA!C$1:C$500,0)),0)</f>
        <v/>
      </c>
      <c r="DF140">
        <f>IFERROR(INDEX(CSDA!D$1:D$500,MATCH(PAYROLL!DF$2,CSDA!C$1:C$500,0)),0)</f>
        <v/>
      </c>
      <c r="DG140">
        <f ref="DG140" t="array">IFERROR(INDEX(CSDA!D$1:D$500,MATCH("Trích giữ"&amp;PAYROLL!DG$2,CSDA!A$1:A$500&amp;CSDA!C$1:C$500,0)),0)</f>
        <v/>
      </c>
      <c r="DH140">
        <f>ROUND(T140/26,0)</f>
        <v/>
      </c>
      <c r="DI140">
        <f ref="DI140" t="array">IFERROR(INDEX(CSDA!D$1:D$500,MATCH("Trích giữ"&amp;PAYROLL!DI$2,CSDA!A$1:A$500&amp;CSDA!C$1:C$500,0)),0)</f>
        <v/>
      </c>
      <c r="DJ140">
        <f>IF(U140=0,T140*21.5%-BL140,0)</f>
        <v/>
      </c>
      <c r="DK140">
        <f ref="DK140" t="array">IFERROR(INDEX(CSDA!D$1:D$500,MATCH("Trích giữ"&amp;PAYROLL!DK$2,CSDA!A$1:A$500&amp;CSDA!C$1:C$500,0)),0)</f>
        <v/>
      </c>
      <c r="DL140">
        <f>IFERROR(INDEX(CSDA!D$1:D$500,MATCH(PAYROLL!DL$2,CSDA!C$1:C$500,0))/12,0)</f>
        <v/>
      </c>
      <c r="DM140">
        <f>SUM(DB140:DL140)</f>
        <v/>
      </c>
      <c r="DN140">
        <f>IFERROR(INDEX(ADJ!$A$1:$BZ$1000,MATCH(PAYROLL!D140,ADJ!A$1:A$500,0),MATCH(PAYROLL!DN$2,ADJ!$2:$2,0)),0)</f>
        <v/>
      </c>
      <c r="DO140">
        <f>IFERROR(SUM(BP140,DM140:DN140,CX140:DA140)-DT140,0)</f>
        <v/>
      </c>
      <c r="DP140">
        <f ref="DP140" t="array">SUM(BW140*IFERROR(INDEX(CSDA!D$1:D$500,MATCH(BW$2,CSDA!C$1:C$500,0)),0)%,CX140*IFERROR(INDEX(CSDA!D$1:D$500,MATCH(CX$2,CSDA!C$1:C$500,0)),0)%,DA140*IFERROR(INDEX(CSDA!D$1:D$500,MATCH(DA$2,CSDA!C$1:C$500,0)),0)%,DB140*IFERROR(INDEX(CSDA!D$1:D$500,MATCH(DB$2,CSDA!C$1:C$500,0)),0)%,DF140*IFERROR(INDEX(CSDA!D$1:D$500,MATCH("Phí dịch vụ"&amp;PAYROLL!DF$2,CSDA!A$1:A$500&amp;CSDA!C$1:C$500,0)),0)%,DC140*IFERROR(INDEX(CSDA!D$1:D$500,MATCH("Phí dịch vụ"&amp;PAYROLL!DC$2,CSDA!A$1:A$500&amp;CSDA!C$1:C$500,0)),0)%,DH140*IFERROR(INDEX(CSDA!D$1:D$500,MATCH("Phí dịch vụ"&amp;PAYROLL!DH$2,CSDA!A$1:A$500&amp;CSDA!C$1:C$500,0)),0)%,DJ140*IFERROR(INDEX(CSDA!D$1:D$500,MATCH("Phí dịch vụ"&amp;PAYROLL!DJ$2,CSDA!A$1:A$500&amp;CSDA!C$1:C$500,0)),0)%,BN140*IFERROR(INDEX(CSDA!D$1:D$500,MATCH(BN$2,CSDA!C$1:C$500,0)),0)%)-BN140*7%</f>
        <v/>
      </c>
      <c r="DQ140">
        <f>IFERROR(INDEX(ADJ!$A$1:$BZ$1000,MATCH(PAYROLL!D140,ADJ!A$1:A$500,0),MATCH(PAYROLL!DQ$2,ADJ!$2:$2,0)),0)</f>
        <v/>
      </c>
      <c r="DR140">
        <f>IFERROR(INDEX(ADJ!$A$1:$BZ$1000,MATCH(PAYROLL!D140,ADJ!A$1:A$500,0),MATCH(PAYROLL!DR$2,ADJ!$2:$2,0)),0)</f>
        <v/>
      </c>
      <c r="DS140">
        <f>SUM(DP140:DR140)</f>
        <v/>
      </c>
      <c r="DT140">
        <f>EK140</f>
        <v/>
      </c>
      <c r="DU140">
        <f>SUM(DO140:DR140)</f>
        <v/>
      </c>
      <c r="DV140">
        <f>ROUND(DU140*0.1,0)</f>
        <v/>
      </c>
      <c r="DW140">
        <f>DU140+DV140</f>
        <v/>
      </c>
      <c r="DZ140">
        <f>IFERROR(INDEX(ADJ!$A$1:$BZ$1000,MATCH(PAYROLL!$D140,ADJ!A$1:A$500,0),MATCH(PAYROLL!DZ$2,ADJ!$2:$2,0)),0)</f>
        <v/>
      </c>
      <c r="EA140">
        <f>IFERROR(INDEX(ADJ!$A$1:$BZ$1000,MATCH(PAYROLL!$D140,ADJ!A$1:A$500,0),MATCH(PAYROLL!EA$2,ADJ!$2:$2,0)),0)</f>
        <v/>
      </c>
      <c r="EB140">
        <f>IFERROR(INDEX(ADJ!$A$1:$BZ$1000,MATCH(PAYROLL!$D140,ADJ!A$1:A$500,0),MATCH(PAYROLL!EB$2,ADJ!$2:$2,0)),0)</f>
        <v/>
      </c>
      <c r="EC140">
        <f>IFERROR(INDEX(ADJ!$A$1:$BZ$1000,MATCH(PAYROLL!$D140,ADJ!A$1:A$500,0),MATCH(PAYROLL!EC$2,ADJ!$2:$2,0)),0)</f>
        <v/>
      </c>
      <c r="ED140">
        <f>IFERROR(INDEX(ADJ!$A$1:$BZ$1000,MATCH(PAYROLL!$D140,ADJ!A$1:A$500,0),MATCH(PAYROLL!ED$2,ADJ!$2:$2,0)),0)</f>
        <v/>
      </c>
      <c r="EE140">
        <f>IFERROR(INDEX(ADJ!$A$1:$BZ$1000,MATCH(PAYROLL!$D140,ADJ!A$1:A$500,0),MATCH(PAYROLL!EE$2,ADJ!$2:$2,0)),0)</f>
        <v/>
      </c>
      <c r="EF140">
        <f>IFERROR(INDEX(ADJ!$A$1:$BZ$1000,MATCH(PAYROLL!$D140,ADJ!A$1:A$500,0),MATCH(PAYROLL!EF$2,ADJ!$2:$2,0)),0)</f>
        <v/>
      </c>
      <c r="EG140">
        <f>IFERROR(INDEX(ADJ!$A$1:$BZ$1000,MATCH(PAYROLL!$D140,ADJ!A$1:A$500,0),MATCH(PAYROLL!EG$2,ADJ!$2:$2,0)),0)</f>
        <v/>
      </c>
      <c r="EH140">
        <f>IFERROR(INDEX(ADJ!$A$1:$BZ$1000,MATCH(PAYROLL!$D140,ADJ!A$1:A$500,0),MATCH(PAYROLL!EH$2,ADJ!$2:$2,0)),0)</f>
        <v/>
      </c>
      <c r="EI140">
        <f>IFERROR(INDEX(ADJ!$A$1:$BZ$1000,MATCH(PAYROLL!D140,ADJ!A$1:A$500,0),MATCH(PAYROLL!EI$2,ADJ!$2:$2,0)),0)</f>
        <v/>
      </c>
      <c r="EJ140">
        <f>IFERROR(INDEX(ADJ!$A$1:$BZ$1000,MATCH(PAYROLL!$D140,ADJ!A$1:A$500,0),MATCH(PAYROLL!EJ$2,ADJ!$2:$2,0)),0)</f>
        <v/>
      </c>
      <c r="EK140">
        <f>SUM(DZ140:EJ140)</f>
        <v/>
      </c>
    </row>
    <row r="141">
      <c r="A141" t="n">
        <v>139</v>
      </c>
      <c r="B141" t="inlineStr">
        <is>
          <t>Quàng Thị Thảo</t>
        </is>
      </c>
      <c r="D141" t="inlineStr">
        <is>
          <t>160834-01</t>
        </is>
      </c>
      <c r="S141">
        <f>IFERROR(INDEX(PIS!$A$1:$BZ$1000,MATCH($D141,PIS!C$1:C$500,0),MATCH("Lương CB tháng trước",PIS!$1:$1,0)),0)</f>
        <v/>
      </c>
      <c r="T141">
        <f>IFERROR(INDEX(PIS!$A$1:$BZ$1000,MATCH($D141,PIS!C$1:C$500,0),MATCH("Lương CB hiện tại",PIS!$1:$1,0)),0)</f>
        <v/>
      </c>
      <c r="U141">
        <f>IFERROR(INDEX(PIS!$A$1:$BZ$1000,MATCH($D141,PIS!C$1:C$500,0),MATCH("Lương đóng BHBB",PIS!$1:$1,0)),0)</f>
        <v/>
      </c>
      <c r="V141">
        <f>IFERROR(INDEX(PIS!$A$1:$BZ$1000,MATCH($D141,PIS!C$1:C$500,0),MATCH(V$2,PIS!$2:$2,0)),0)</f>
        <v/>
      </c>
      <c r="W141">
        <f>IFERROR(INDEX(PIS!$A$1:$BZ$1000,MATCH($D141,PIS!C$1:C$500,0),MATCH(W$2,PIS!$2:$2,0)),0)</f>
        <v/>
      </c>
      <c r="X141">
        <f>IFERROR(INDEX(PIS!$A$1:$BZ$1000,MATCH($D141,PIS!C$1:C$500,0),MATCH(X$2,PIS!$2:$2,0)),0)</f>
        <v/>
      </c>
      <c r="Y141">
        <f>IFERROR(INDEX(PIS!$A$1:$BZ$1000,MATCH($D141,PIS!C$1:C$500,0),MATCH(Y$2,PIS!$2:$2,0)),0)</f>
        <v/>
      </c>
      <c r="Z141">
        <f>IFERROR(INDEX(PIS!$A$1:$BZ$1000,MATCH($D141,PIS!C$1:C$500,0),MATCH(Z$2,PIS!$2:$2,0)),0)</f>
        <v/>
      </c>
      <c r="AA141">
        <f>IFERROR(INDEX(PIS!$A$1:$BZ$1000,MATCH($D141,PIS!C$1:C$500,0),MATCH(AA$2,PIS!$2:$2,0)),0)</f>
        <v/>
      </c>
      <c r="AB141">
        <f>IFERROR(INDEX(PIS!$A$1:$BZ$1000,MATCH($D141,PIS!C$1:C$500,0),MATCH(AB$2,PIS!$2:$2,0)),0)</f>
        <v/>
      </c>
      <c r="AC141">
        <f>SUM(V141:AB141)</f>
        <v/>
      </c>
      <c r="AD141">
        <f>IFERROR(INDEX(TIMESHEET!$A$1:$AI$5000,MATCH($D141,TIMESHEET!A$1:A$500,0),MATCH("T100",TIMESHEET!$2:$2,0))-2,0)</f>
        <v/>
      </c>
      <c r="AE141">
        <f>IFERROR(INDEX(TIMESHEET!$A$1:$AI$5000,MATCH($D141,TIMESHEET!A$1:A$500,0),MATCH("T202",TIMESHEET!$2:$2,0)),0)</f>
        <v/>
      </c>
      <c r="AF141">
        <f>IFERROR(INDEX(TIMESHEET!$A$1:$AI$5000,MATCH($D141,TIMESHEET!A$1:A$500,0),MATCH("T302",TIMESHEET!$2:$2,0)),0)</f>
        <v/>
      </c>
      <c r="AG141">
        <f>IFERROR(INDEX(TIMESHEET!$A$1:$AI$5000,MATCH($D141,TIMESHEET!A$1:A$500,0),MATCH("T406",TIMESHEET!$2:$2,0)),0)</f>
        <v/>
      </c>
      <c r="AH141">
        <f>AE141+AG141</f>
        <v/>
      </c>
      <c r="AI141">
        <f>IFERROR(INDEX(TIMESHEET!$A$1:$AI$5000,MATCH($D141,TIMESHEET!A$1:A$500,0),MATCH("T701",TIMESHEET!$2:$2,0)),0)</f>
        <v/>
      </c>
      <c r="AJ141">
        <f>IFERROR(INDEX(TIMESHEET!$A$1:$AI$5000,MATCH($D141,TIMESHEET!B$1:B$500,0),MATCH("T320",TIMESHEET!$2:$2,0)),0)</f>
        <v/>
      </c>
      <c r="AK141">
        <f>IFERROR(IF(LEFT(INDEX(PIS!O$1:O$500,MATCH(D141,PIS!C$1:C$500)),1)="M",T141/AD141*SUM(AE141:AG141),T141*AD141),0)</f>
        <v/>
      </c>
      <c r="AL141">
        <f>IFERROR(INDEX(ADJ!$A$1:$BZ$1000,MATCH(PAYROLL!D141,ADJ!A$1:A$500,0),MATCH(PAYROLL!AL$2,ADJ!$2:$2,0)),0)</f>
        <v/>
      </c>
      <c r="AM141">
        <f>SUM(AK141:AL141)</f>
        <v/>
      </c>
      <c r="AN141">
        <f>IFERROR(ROUND(V141/$AD141*$AH141,0),0)</f>
        <v/>
      </c>
      <c r="AO141">
        <f>IFERROR(ROUND(W141/$AD141*$AH141,0),0)</f>
        <v/>
      </c>
      <c r="AP141">
        <f>IFERROR(ROUND(X141/$AD141*$AE141,0),0)</f>
        <v/>
      </c>
      <c r="AQ141">
        <f>IFERROR(ROUND(Y141/$AD141*$AH141,0),0)</f>
        <v/>
      </c>
      <c r="AR141">
        <f>IFERROR(ROUND(Z141/$AD141*$AH141,0),0)</f>
        <v/>
      </c>
      <c r="AS141">
        <f>IFERROR(ROUND(AA141/$AD141*$AH141,0),0)</f>
        <v/>
      </c>
      <c r="AT141">
        <f>IFERROR(IF((AE141+AF141+AG141)&gt;13,AB141,ROUND(AB141/AD141*AH141,0)),0)</f>
        <v/>
      </c>
      <c r="AU141">
        <f>IFERROR(INDEX(ADJ!$A$1:$BZ$1000,MATCH(PAYROLL!D141,ADJ!A$1:A$500,0),MATCH(PAYROLL!AU$2,ADJ!$2:$2,0)),0)</f>
        <v/>
      </c>
      <c r="AV141">
        <f>ROUND(SUM(AN141:AU141),0)</f>
        <v/>
      </c>
      <c r="AW141">
        <f>IFERROR(INDEX(TIMESHEET!$A$1:$AI$5000,MATCH(PAYROLL!D141,TIMESHEET!A$1:A$500,0),MATCH("T620",TIMESHEET!$2:$2,0)),0)</f>
        <v/>
      </c>
      <c r="AX141">
        <f>IFERROR(INDEX(TIMESHEET!$A$1:$AI$5000,MATCH(PAYROLL!D141,TIMESHEET!A$1:A$500,0),MATCH("T601",TIMESHEET!$2:$2,0)),0)</f>
        <v/>
      </c>
      <c r="AY141">
        <f>IFERROR(INDEX(TIMESHEET!$A$1:$AI$5000,MATCH(PAYROLL!D141,TIMESHEET!A$1:A$500,0),MATCH("T602",TIMESHEET!$2:$2,0)),0)</f>
        <v/>
      </c>
      <c r="AZ141">
        <f>IFERROR(INDEX(TIMESHEET!$A$1:$AI$5000,MATCH(PAYROLL!D141,TIMESHEET!A$1:A$500,0),MATCH("T603",TIMESHEET!$2:$2,0)),0)</f>
        <v/>
      </c>
      <c r="BA141">
        <f>IFERROR(INDEX(TIMESHEET!$A$1:$AI$5000,MATCH(PAYROLL!D141,TIMESHEET!A$1:A$500,0),MATCH("T611",TIMESHEET!$2:$2,0)),0)</f>
        <v/>
      </c>
      <c r="BB141">
        <f>IFERROR(INDEX(TIMESHEET!$A$1:$AI$5000,MATCH(PAYROLL!D141,TIMESHEET!A$1:A$500,0),MATCH("T612",TIMESHEET!$2:$2,0)),0)</f>
        <v/>
      </c>
      <c r="BC141">
        <f>IFERROR(INDEX(TIMESHEET!$A$1:$AI$5000,MATCH(PAYROLL!D141,TIMESHEET!A$1:A$500,0),MATCH("T613",TIMESHEET!$2:$2,0)),0)</f>
        <v/>
      </c>
      <c r="BD141">
        <f>IFERROR(INDEX(TIMESHEET!$A$1:$AI$5000,MATCH(PAYROLL!D141,TIMESHEET!A$1:A$500,0),MATCH("T500",TIMESHEET!$2:$2,0)),0)</f>
        <v/>
      </c>
      <c r="BE141">
        <f>IFERROR(IF(LEFT(INDEX(PIS!O$1:O$500,MATCH(D141,PIS!C$1:C$500)),1)="M",T141/AD141/8*(AW141+AX141*1.5+AY141*2+AZ141*3+BA141*2.1+BB141*2.7+BC141*3.9+BD141*0.3),T141/8*(AW141+AX141*1.5+AY141*2+AZ141*3+BA141*2.1+BB141*2.7+BC141*3.9+BD141*0.3)),0)</f>
        <v/>
      </c>
      <c r="BF141">
        <f>IFERROR(INDEX(ADJ!$A$1:$BZ$1000,MATCH(PAYROLL!$D141,ADJ!A$1:A$500,0),MATCH(PAYROLL!BF$2,ADJ!$2:$2,0)),0)</f>
        <v/>
      </c>
      <c r="BG141">
        <f>IFERROR(INDEX(ADJ!$A$1:$BZ$1000,MATCH(PAYROLL!D141,ADJ!A$1:A$500,0),MATCH(PAYROLL!BG$2,ADJ!$2:$2,0)),0)</f>
        <v/>
      </c>
      <c r="BH141">
        <f>IFERROR(INDEX(ADJ!$A$1:$BZ$1000,MATCH(PAYROLL!D141,ADJ!A$1:A$500,0),MATCH(PAYROLL!BH$2,ADJ!$2:$2,0)),0)</f>
        <v/>
      </c>
      <c r="BI141">
        <f>IFERROR(INDEX(ADJ!$A$1:$BZ$1000,MATCH(PAYROLL!D141,ADJ!A$1:A$500,0),MATCH(PAYROLL!BI$2,ADJ!$2:$2,0)),0)</f>
        <v/>
      </c>
      <c r="BJ141">
        <f>IFERROR(INDEX(ADJ!$A$1:$BZ$1000,MATCH(PAYROLL!D141,ADJ!A$1:A$500,0),MATCH(PAYROLL!BJ$2,ADJ!$2:$2,0)),0)</f>
        <v/>
      </c>
      <c r="BK141">
        <f>SUM(BF141:BJ141)</f>
        <v/>
      </c>
      <c r="BL141">
        <f>IFERROR(INDEX(ADJ!$A$1:$BZ$1000,MATCH(PAYROLL!D141,ADJ!A$1:A$500,0),MATCH(PAYROLL!BL$2,ADJ!$2:$2,0)),0)</f>
        <v/>
      </c>
      <c r="BM141">
        <f>IFERROR(INDEX(ADJ!$A$1:$BZ$1000,MATCH(PAYROLL!D141,ADJ!A$1:A$500,0),MATCH(PAYROLL!BM$2,ADJ!$2:$2,0)),0)</f>
        <v/>
      </c>
      <c r="BN141">
        <f>IFERROR(INDEX(ADJ!$A$1:$BZ$1000,MATCH(PAYROLL!D141,ADJ!A$1:A$500,0),MATCH(PAYROLL!BN$2,ADJ!$2:$2,0)),0)</f>
        <v/>
      </c>
      <c r="BO141">
        <f>IFERROR(INDEX(ADJ!$A$1:$BZ$1000,MATCH(PAYROLL!D141,ADJ!A$1:A$500,0),MATCH(PAYROLL!BO$2,ADJ!$2:$2,0)),0)</f>
        <v/>
      </c>
      <c r="BP141">
        <f>SUM(AM141,AV141,BE141,BK141,BL141:BO141)</f>
        <v/>
      </c>
      <c r="BQ141">
        <f>BO141</f>
        <v/>
      </c>
      <c r="BR141">
        <f>IFERROR(ROUND(IF(LEFT(INDEX(PIS!O$1:O$500,MATCH(D141,PIS!C$1:C$500)),1)="D",T141/8*(BD141*0.3),IF(LEFT(INDEX(PIS!O$1:O$500,MATCH(D141,PIS!C$1:C$500)),1)="H",T141*($BD141*0.3),T141/$AD141/8*($BD141*0.3))),0),0)</f>
        <v/>
      </c>
      <c r="BS141">
        <f>IF(AP141&lt;1,0,MIN(AP141,730000))</f>
        <v/>
      </c>
      <c r="BT141">
        <f>IFERROR(ROUND((BE141-SUM(AW141:BC141)*T141/AD141/8),0)-BR141,0)</f>
        <v/>
      </c>
      <c r="BU141">
        <f>AO141</f>
        <v/>
      </c>
      <c r="BV141">
        <f>SUM(BQ141:BU141)</f>
        <v/>
      </c>
      <c r="BW141">
        <f>BP141-BV141</f>
        <v/>
      </c>
      <c r="BX141">
        <f>IFERROR(IF(RIGHT(INDEX(PIS!O$1:O$500,MATCH(D141,PIS!C$1:C$500)),5)="Gross",MIN(U141+V141,VLOOKUP("R700",TSC!B:C,2,0)*VLOOKUP("R101",TSC!B:C,2,0))*VLOOKUP("R701",TSC!B:C,2,0)%,0),0)</f>
        <v/>
      </c>
      <c r="BY141">
        <f>IFERROR(IF(RIGHT(INDEX(PIS!O$1:O$500,MATCH(D141,PIS!C$1:C$500)),5)="Gross",MIN(U141+V141,VLOOKUP("R700",TSC!B:C,2,0)*VLOOKUP("R101",TSC!B:C,2,0))*VLOOKUP("T704",TSC!B:C,2,0)%,0),0)</f>
        <v/>
      </c>
      <c r="BZ141">
        <f>IFERROR(IF(RIGHT(INDEX(PIS!O$1:O$500,MATCH(D141,PIS!C$1:C$500)),5)="Gross",MIN(U141+V141,VLOOKUP("R700",TSC!B:C,2,0)*VLOOKUP("1",TSC!F:G,2,0))*VLOOKUP("T705",TSC!B:C,2,0)%,0),0)</f>
        <v/>
      </c>
      <c r="CA141">
        <f>IFERROR(INDEX(ADJ!$A$1:$BZ$1000,MATCH(PAYROLL!D141,ADJ!A$1:A$500,0),MATCH(PAYROLL!CA$2,ADJ!$2:$2,0)),0)</f>
        <v/>
      </c>
      <c r="CB141">
        <f>IFERROR(INDEX(ADJ!$A$1:$BZ$1000,MATCH(PAYROLL!D141,ADJ!A$1:A$500,0),MATCH(PAYROLL!CB$2,ADJ!$2:$2,0)),0)</f>
        <v/>
      </c>
      <c r="CC141">
        <f>SUM(BX141:CB141)</f>
        <v/>
      </c>
      <c r="CD141">
        <f>IFERROR(INDEX(PIS!$A$1:$BZ$1000,MATCH(PAYROLL!D141,PIS!C$1:C$500,0),MATCH(PAYROLL!CD$1,PIS!$1:$1,0)),0)</f>
        <v/>
      </c>
      <c r="CE141">
        <f>IFERROR(IF(OR(INDEX(PIS!P$1:P$500,MATCH(D141,PIS!C$1:C$500,0))="LT2",INDEX(PIS!P$1:P$500,MATCH(D141,PIS!C$1:C$500,0))="P10"),0,SUM(CC141,CD141*VLOOKUP("R601",TSC!B:C,2,0),VLOOKUP("R602",TSC!B:C,2,0))),0)</f>
        <v/>
      </c>
      <c r="CF141">
        <f>MAX(BW141-CE141,0)</f>
        <v/>
      </c>
      <c r="CG141">
        <f>IFERROR(IF(OR(RIGHT(INDEX(PIS!P$1:P$500,MATCH(D141,PIS!C$1:C$500)),5)="P10",RIGHT(INDEX(PIS!P$1:P$500,MATCH(D141,PIS!C$1:C$500)),5)="CK"),0,IF(CF141&lt;=5000000,CF141*5%,IF(CF141&lt;=10000000,CF141*10%-250000,IF(CF141&lt;=18000000,CF141*15%-750000,IF(CF141&lt;=32000000,CF141*20%-1650000,IF(CF141&lt;=52000000,CF141*25%-3250000,IF(CF141&lt;=80000000,BH141*30%-5850000,CF141*35%-9850000))))))),0)</f>
        <v/>
      </c>
      <c r="CH141">
        <f>IFERROR(IF(OR(INDEX(PIS!P$1:P$500,MATCH(D141,PIS!C$1:C$500))="LT",INDEX(PIS!P$1:P$500,MATCH(D141,PIS!C$1:C$500))="CK"),0,IF(CF141&lt;2000000,0,CF141*10%)),0)</f>
        <v/>
      </c>
      <c r="CI141">
        <f>IFERROR(INDEX(ADJ!$A$1:$BZ$1000,MATCH(PAYROLL!D141,ADJ!A$1:A$500,0),MATCH(PAYROLL!CI$2,ADJ!$2:$2,0)),0)</f>
        <v/>
      </c>
      <c r="CJ141">
        <f>IFERROR(INDEX(ADJ!$A$1:$BZ$1000,MATCH(PAYROLL!D141,ADJ!A$1:A$500,0),MATCH(PAYROLL!CJ$2,ADJ!$2:$2,0)),0)</f>
        <v/>
      </c>
      <c r="CK141">
        <f>IFERROR(INDEX(ADJ!$A$1:$BZ$1000,MATCH(PAYROLL!D141,ADJ!A$1:A$500,0),MATCH(PAYROLL!CK$2,ADJ!$2:$2,0)),0)</f>
        <v/>
      </c>
      <c r="CL141">
        <f>SUM(CG141:CK141)</f>
        <v/>
      </c>
      <c r="CM141">
        <f>ROUND(SUM(CH141:CK141),0)</f>
        <v/>
      </c>
      <c r="CN141">
        <f>IFERROR(INDEX(CSDA!D$1:D$500,MATCH($CN$2,CSDA!C$1:C$500,0))*INDEX(PIS!V$1:V$500,MATCH(D141,PIS!C$1:C$500))+INDEX(ADJ!$A$1:$BZ$1000,MATCH(PAYROLL!D141,ADJ!A$1:A$500,0),MATCH(PAYROLL!CN$2,ADJ!$2:$2,0)),0)</f>
        <v/>
      </c>
      <c r="CO141">
        <f>IFERROR(INDEX(ADJ!$A$1:$BZ$1000,MATCH(PAYROLL!D141,ADJ!A$1:A$500,0),MATCH(PAYROLL!CO$2,ADJ!$2:$2,0)),0)</f>
        <v/>
      </c>
      <c r="CP141">
        <f>IFERROR(INDEX(ADJ!$A$1:$BZ$1000,MATCH(PAYROLL!D141,ADJ!A$1:A$500,0),MATCH(PAYROLL!CP$2,ADJ!$2:$2,0)),0)</f>
        <v/>
      </c>
      <c r="CQ141">
        <f>BP141-CL141-CI141-CM141-CN141-CO141-CP141-CC141</f>
        <v/>
      </c>
      <c r="CR141">
        <f>IFERROR(IF(RIGHT(INDEX(PIS!O$1:O$500,MATCH(D141,PIS!C$1:C$500,0)),5)="Gross",MIN(U141+V141,VLOOKUP("R700",TSC!B:C,2,0)*VLOOKUP("R101",TSC!B:C,2,0))*(VLOOKUP("T711",TSC!B:C,2,0)+VLOOKUP("T712",TSC!B:C,2,0))%,MIN(T141+V141,VLOOKUP("R700",TSC!B:C,2,0)*VLOOKUP("R101",TSC!B:C,2,0))*(VLOOKUP("T711",TSC!B:C,2,0)+VLOOKUP("T712",TSC!B:C,2,0)+VLOOKUP("R701",TSC!B:C,2,0))%),0)</f>
        <v/>
      </c>
      <c r="CS141">
        <f>IFERROR(IF(RIGHT(INDEX(PIS!O$1:O$500,MATCH(D141,PIS!C$1:C$500,0)),5)="Gross",MIN(U141+V141,VLOOKUP("R700",TSC!B:C,2,0)*VLOOKUP("R101",TSC!B:C,2,0))*(VLOOKUP("T714",TSC!B:C,2,0))%,MIN(T141+V141,VLOOKUP("R700",TSC!B:C,2,0)*VLOOKUP("R101",TSC!B:C,2,0))*(VLOOKUP("T704",TSC!B:C,2,0)+VLOOKUP("T714",TSC!B:C,2,0))%),0)</f>
        <v/>
      </c>
      <c r="CT141">
        <f>IFERROR(IF(RIGHT(INDEX(PIS!O$1:O$500,MATCH(D141,PIS!C$1:C$500,0)),5)="Gross",MIN(U141+V141,VLOOKUP("R700",TSC!B:C,2,0)*VLOOKUP("R101",TSC!B:C,2,0))*VLOOKUP("T705",TSC!B:C,2,0)%,MIN(T141+V141,VLOOKUP("R700",TSC!B:C,2,0)*VLOOKUP("R101",TSC!B:C,2,0))*VLOOKUP("T705",TSC!B:C,2,0)%),0)</f>
        <v/>
      </c>
      <c r="CU141">
        <f>IFERROR(IF(RIGHT(INDEX(PIS!O$1:O$500,MATCH(D141,PIS!C$1:C$500,0)),5)="Gross",MIN(U141+V141,VLOOKUP("R700",TSC!B:C,2,0)*VLOOKUP("R101",TSC!B:C,2,0))*(VLOOKUP("T713",TSC!B:C,2,0))%,MIN(T141+V141,VLOOKUP("R700",TSC!B:C,2,0)*VLOOKUP("R101",TSC!B:C,2,0))*(VLOOKUP("T713",TSC!B:C,2,0))%),0)</f>
        <v/>
      </c>
      <c r="CV141">
        <f>IFERROR(INDEX(ADJ!$A$1:$BZ$1000,MATCH(PAYROLL!D141,ADJ!A$1:A$500,0),MATCH(PAYROLL!CV$2,ADJ!$2:$2,0)),0)</f>
        <v/>
      </c>
      <c r="CW141">
        <f>IFERROR(INDEX(ADJ!$A$1:$BZ$1000,MATCH(PAYROLL!D141,ADJ!A$1:A$500,0),MATCH(PAYROLL!CW$2,ADJ!$2:$2,0)),0)</f>
        <v/>
      </c>
      <c r="CX141">
        <f>SUM(CR141:CW141)</f>
        <v/>
      </c>
      <c r="CY141">
        <f>ROUND(IF(CR141&gt;0,T141+V141*VLOOKUP("R202",TSC!$B$1:$C$500,2,0),0),0)</f>
        <v/>
      </c>
      <c r="CZ141">
        <f>IFERROR(INDEX(CSDA!D$1:D$500,MATCH($CZ$2,CSDA!C$1:C$500,0)),0)</f>
        <v/>
      </c>
      <c r="DA141">
        <f>ROUND(T141*0.7%,0)</f>
        <v/>
      </c>
      <c r="DB141">
        <f>ROUND(T141/12,0)</f>
        <v/>
      </c>
      <c r="DC141">
        <f ref="DC141" t="array">IFERROR(INDEX(CSDA!D$1:D$500,MATCH("Trích giữ"&amp;PAYROLL!DC$2,CSDA!A$1:A$500&amp;CSDA!C$1:C$500,0)),0)</f>
        <v/>
      </c>
      <c r="DD141">
        <f ref="DD141" t="array">IFERROR(INDEX(CSDA!D$1:D$500,MATCH("Trích giữ"&amp;PAYROLL!DD$2,CSDA!A$1:A$500&amp;CSDA!C$1:C$500,0)),0)</f>
        <v/>
      </c>
      <c r="DE141">
        <f ref="DE141" t="array">IFERROR(INDEX(CSDA!D$1:D$500,MATCH("Trích giữ"&amp;PAYROLL!DE$2,CSDA!A$1:A$500&amp;CSDA!C$1:C$500,0)),0)</f>
        <v/>
      </c>
      <c r="DF141">
        <f>IFERROR(INDEX(CSDA!D$1:D$500,MATCH(PAYROLL!DF$2,CSDA!C$1:C$500,0)),0)</f>
        <v/>
      </c>
      <c r="DG141">
        <f ref="DG141" t="array">IFERROR(INDEX(CSDA!D$1:D$500,MATCH("Trích giữ"&amp;PAYROLL!DG$2,CSDA!A$1:A$500&amp;CSDA!C$1:C$500,0)),0)</f>
        <v/>
      </c>
      <c r="DH141">
        <f>ROUND(T141/26,0)</f>
        <v/>
      </c>
      <c r="DI141">
        <f ref="DI141" t="array">IFERROR(INDEX(CSDA!D$1:D$500,MATCH("Trích giữ"&amp;PAYROLL!DI$2,CSDA!A$1:A$500&amp;CSDA!C$1:C$500,0)),0)</f>
        <v/>
      </c>
      <c r="DJ141">
        <f>IF(U141=0,T141*21.5%-BL141,0)</f>
        <v/>
      </c>
      <c r="DK141">
        <f ref="DK141" t="array">IFERROR(INDEX(CSDA!D$1:D$500,MATCH("Trích giữ"&amp;PAYROLL!DK$2,CSDA!A$1:A$500&amp;CSDA!C$1:C$500,0)),0)</f>
        <v/>
      </c>
      <c r="DL141">
        <f>IFERROR(INDEX(CSDA!D$1:D$500,MATCH(PAYROLL!DL$2,CSDA!C$1:C$500,0))/12,0)</f>
        <v/>
      </c>
      <c r="DM141">
        <f>SUM(DB141:DL141)</f>
        <v/>
      </c>
      <c r="DN141">
        <f>IFERROR(INDEX(ADJ!$A$1:$BZ$1000,MATCH(PAYROLL!D141,ADJ!A$1:A$500,0),MATCH(PAYROLL!DN$2,ADJ!$2:$2,0)),0)</f>
        <v/>
      </c>
      <c r="DO141">
        <f>IFERROR(SUM(BP141,DM141:DN141,CX141:DA141)-DT141,0)</f>
        <v/>
      </c>
      <c r="DP141">
        <f ref="DP141" t="array">SUM(BW141*IFERROR(INDEX(CSDA!D$1:D$500,MATCH(BW$2,CSDA!C$1:C$500,0)),0)%,CX141*IFERROR(INDEX(CSDA!D$1:D$500,MATCH(CX$2,CSDA!C$1:C$500,0)),0)%,DA141*IFERROR(INDEX(CSDA!D$1:D$500,MATCH(DA$2,CSDA!C$1:C$500,0)),0)%,DB141*IFERROR(INDEX(CSDA!D$1:D$500,MATCH(DB$2,CSDA!C$1:C$500,0)),0)%,DF141*IFERROR(INDEX(CSDA!D$1:D$500,MATCH("Phí dịch vụ"&amp;PAYROLL!DF$2,CSDA!A$1:A$500&amp;CSDA!C$1:C$500,0)),0)%,DC141*IFERROR(INDEX(CSDA!D$1:D$500,MATCH("Phí dịch vụ"&amp;PAYROLL!DC$2,CSDA!A$1:A$500&amp;CSDA!C$1:C$500,0)),0)%,DH141*IFERROR(INDEX(CSDA!D$1:D$500,MATCH("Phí dịch vụ"&amp;PAYROLL!DH$2,CSDA!A$1:A$500&amp;CSDA!C$1:C$500,0)),0)%,DJ141*IFERROR(INDEX(CSDA!D$1:D$500,MATCH("Phí dịch vụ"&amp;PAYROLL!DJ$2,CSDA!A$1:A$500&amp;CSDA!C$1:C$500,0)),0)%,BN141*IFERROR(INDEX(CSDA!D$1:D$500,MATCH(BN$2,CSDA!C$1:C$500,0)),0)%)-BN141*7%</f>
        <v/>
      </c>
      <c r="DQ141">
        <f>IFERROR(INDEX(ADJ!$A$1:$BZ$1000,MATCH(PAYROLL!D141,ADJ!A$1:A$500,0),MATCH(PAYROLL!DQ$2,ADJ!$2:$2,0)),0)</f>
        <v/>
      </c>
      <c r="DR141">
        <f>IFERROR(INDEX(ADJ!$A$1:$BZ$1000,MATCH(PAYROLL!D141,ADJ!A$1:A$500,0),MATCH(PAYROLL!DR$2,ADJ!$2:$2,0)),0)</f>
        <v/>
      </c>
      <c r="DS141">
        <f>SUM(DP141:DR141)</f>
        <v/>
      </c>
      <c r="DT141">
        <f>EK141</f>
        <v/>
      </c>
      <c r="DU141">
        <f>SUM(DO141:DR141)</f>
        <v/>
      </c>
      <c r="DV141">
        <f>ROUND(DU141*0.1,0)</f>
        <v/>
      </c>
      <c r="DW141">
        <f>DU141+DV141</f>
        <v/>
      </c>
      <c r="DZ141">
        <f>IFERROR(INDEX(ADJ!$A$1:$BZ$1000,MATCH(PAYROLL!$D141,ADJ!A$1:A$500,0),MATCH(PAYROLL!DZ$2,ADJ!$2:$2,0)),0)</f>
        <v/>
      </c>
      <c r="EA141">
        <f>IFERROR(INDEX(ADJ!$A$1:$BZ$1000,MATCH(PAYROLL!$D141,ADJ!A$1:A$500,0),MATCH(PAYROLL!EA$2,ADJ!$2:$2,0)),0)</f>
        <v/>
      </c>
      <c r="EB141">
        <f>IFERROR(INDEX(ADJ!$A$1:$BZ$1000,MATCH(PAYROLL!$D141,ADJ!A$1:A$500,0),MATCH(PAYROLL!EB$2,ADJ!$2:$2,0)),0)</f>
        <v/>
      </c>
      <c r="EC141">
        <f>IFERROR(INDEX(ADJ!$A$1:$BZ$1000,MATCH(PAYROLL!$D141,ADJ!A$1:A$500,0),MATCH(PAYROLL!EC$2,ADJ!$2:$2,0)),0)</f>
        <v/>
      </c>
      <c r="ED141">
        <f>IFERROR(INDEX(ADJ!$A$1:$BZ$1000,MATCH(PAYROLL!$D141,ADJ!A$1:A$500,0),MATCH(PAYROLL!ED$2,ADJ!$2:$2,0)),0)</f>
        <v/>
      </c>
      <c r="EE141">
        <f>IFERROR(INDEX(ADJ!$A$1:$BZ$1000,MATCH(PAYROLL!$D141,ADJ!A$1:A$500,0),MATCH(PAYROLL!EE$2,ADJ!$2:$2,0)),0)</f>
        <v/>
      </c>
      <c r="EF141">
        <f>IFERROR(INDEX(ADJ!$A$1:$BZ$1000,MATCH(PAYROLL!$D141,ADJ!A$1:A$500,0),MATCH(PAYROLL!EF$2,ADJ!$2:$2,0)),0)</f>
        <v/>
      </c>
      <c r="EG141">
        <f>IFERROR(INDEX(ADJ!$A$1:$BZ$1000,MATCH(PAYROLL!$D141,ADJ!A$1:A$500,0),MATCH(PAYROLL!EG$2,ADJ!$2:$2,0)),0)</f>
        <v/>
      </c>
      <c r="EH141">
        <f>IFERROR(INDEX(ADJ!$A$1:$BZ$1000,MATCH(PAYROLL!$D141,ADJ!A$1:A$500,0),MATCH(PAYROLL!EH$2,ADJ!$2:$2,0)),0)</f>
        <v/>
      </c>
      <c r="EI141">
        <f>IFERROR(INDEX(ADJ!$A$1:$BZ$1000,MATCH(PAYROLL!D141,ADJ!A$1:A$500,0),MATCH(PAYROLL!EI$2,ADJ!$2:$2,0)),0)</f>
        <v/>
      </c>
      <c r="EJ141">
        <f>IFERROR(INDEX(ADJ!$A$1:$BZ$1000,MATCH(PAYROLL!$D141,ADJ!A$1:A$500,0),MATCH(PAYROLL!EJ$2,ADJ!$2:$2,0)),0)</f>
        <v/>
      </c>
      <c r="EK141">
        <f>SUM(DZ141:EJ141)</f>
        <v/>
      </c>
    </row>
    <row r="142">
      <c r="A142" t="n">
        <v>140</v>
      </c>
      <c r="B142" t="inlineStr">
        <is>
          <t>Vũ Thị Huyền</t>
        </is>
      </c>
      <c r="D142" t="inlineStr">
        <is>
          <t>160838-01</t>
        </is>
      </c>
      <c r="S142">
        <f>IFERROR(INDEX(PIS!$A$1:$BZ$1000,MATCH($D142,PIS!C$1:C$500,0),MATCH("Lương CB tháng trước",PIS!$1:$1,0)),0)</f>
        <v/>
      </c>
      <c r="T142">
        <f>IFERROR(INDEX(PIS!$A$1:$BZ$1000,MATCH($D142,PIS!C$1:C$500,0),MATCH("Lương CB hiện tại",PIS!$1:$1,0)),0)</f>
        <v/>
      </c>
      <c r="U142">
        <f>IFERROR(INDEX(PIS!$A$1:$BZ$1000,MATCH($D142,PIS!C$1:C$500,0),MATCH("Lương đóng BHBB",PIS!$1:$1,0)),0)</f>
        <v/>
      </c>
      <c r="V142">
        <f>IFERROR(INDEX(PIS!$A$1:$BZ$1000,MATCH($D142,PIS!C$1:C$500,0),MATCH(V$2,PIS!$2:$2,0)),0)</f>
        <v/>
      </c>
      <c r="W142">
        <f>IFERROR(INDEX(PIS!$A$1:$BZ$1000,MATCH($D142,PIS!C$1:C$500,0),MATCH(W$2,PIS!$2:$2,0)),0)</f>
        <v/>
      </c>
      <c r="X142">
        <f>IFERROR(INDEX(PIS!$A$1:$BZ$1000,MATCH($D142,PIS!C$1:C$500,0),MATCH(X$2,PIS!$2:$2,0)),0)</f>
        <v/>
      </c>
      <c r="Y142">
        <f>IFERROR(INDEX(PIS!$A$1:$BZ$1000,MATCH($D142,PIS!C$1:C$500,0),MATCH(Y$2,PIS!$2:$2,0)),0)</f>
        <v/>
      </c>
      <c r="Z142">
        <f>IFERROR(INDEX(PIS!$A$1:$BZ$1000,MATCH($D142,PIS!C$1:C$500,0),MATCH(Z$2,PIS!$2:$2,0)),0)</f>
        <v/>
      </c>
      <c r="AA142">
        <f>IFERROR(INDEX(PIS!$A$1:$BZ$1000,MATCH($D142,PIS!C$1:C$500,0),MATCH(AA$2,PIS!$2:$2,0)),0)</f>
        <v/>
      </c>
      <c r="AB142">
        <f>IFERROR(INDEX(PIS!$A$1:$BZ$1000,MATCH($D142,PIS!C$1:C$500,0),MATCH(AB$2,PIS!$2:$2,0)),0)</f>
        <v/>
      </c>
      <c r="AC142">
        <f>SUM(V142:AB142)</f>
        <v/>
      </c>
      <c r="AD142">
        <f>IFERROR(INDEX(TIMESHEET!$A$1:$AI$5000,MATCH($D142,TIMESHEET!A$1:A$500,0),MATCH("T100",TIMESHEET!$2:$2,0))-2,0)</f>
        <v/>
      </c>
      <c r="AE142">
        <f>IFERROR(INDEX(TIMESHEET!$A$1:$AI$5000,MATCH($D142,TIMESHEET!A$1:A$500,0),MATCH("T202",TIMESHEET!$2:$2,0)),0)</f>
        <v/>
      </c>
      <c r="AF142">
        <f>IFERROR(INDEX(TIMESHEET!$A$1:$AI$5000,MATCH($D142,TIMESHEET!A$1:A$500,0),MATCH("T302",TIMESHEET!$2:$2,0)),0)</f>
        <v/>
      </c>
      <c r="AG142">
        <f>IFERROR(INDEX(TIMESHEET!$A$1:$AI$5000,MATCH($D142,TIMESHEET!A$1:A$500,0),MATCH("T406",TIMESHEET!$2:$2,0)),0)</f>
        <v/>
      </c>
      <c r="AH142">
        <f>AE142+AG142</f>
        <v/>
      </c>
      <c r="AI142">
        <f>IFERROR(INDEX(TIMESHEET!$A$1:$AI$5000,MATCH($D142,TIMESHEET!A$1:A$500,0),MATCH("T701",TIMESHEET!$2:$2,0)),0)</f>
        <v/>
      </c>
      <c r="AJ142">
        <f>IFERROR(INDEX(TIMESHEET!$A$1:$AI$5000,MATCH($D142,TIMESHEET!B$1:B$500,0),MATCH("T320",TIMESHEET!$2:$2,0)),0)</f>
        <v/>
      </c>
      <c r="AK142">
        <f>IFERROR(IF(LEFT(INDEX(PIS!O$1:O$500,MATCH(D142,PIS!C$1:C$500)),1)="M",T142/AD142*SUM(AE142:AG142),T142*AD142),0)</f>
        <v/>
      </c>
      <c r="AL142">
        <f>IFERROR(INDEX(ADJ!$A$1:$BZ$1000,MATCH(PAYROLL!D142,ADJ!A$1:A$500,0),MATCH(PAYROLL!AL$2,ADJ!$2:$2,0)),0)</f>
        <v/>
      </c>
      <c r="AM142">
        <f>SUM(AK142:AL142)</f>
        <v/>
      </c>
      <c r="AN142">
        <f>IFERROR(ROUND(V142/$AD142*$AH142,0),0)</f>
        <v/>
      </c>
      <c r="AO142">
        <f>IFERROR(ROUND(W142/$AD142*$AH142,0),0)</f>
        <v/>
      </c>
      <c r="AP142">
        <f>IFERROR(ROUND(X142/$AD142*$AE142,0),0)</f>
        <v/>
      </c>
      <c r="AQ142">
        <f>IFERROR(ROUND(Y142/$AD142*$AH142,0),0)</f>
        <v/>
      </c>
      <c r="AR142">
        <f>IFERROR(ROUND(Z142/$AD142*$AH142,0),0)</f>
        <v/>
      </c>
      <c r="AS142">
        <f>IFERROR(ROUND(AA142/$AD142*$AH142,0),0)</f>
        <v/>
      </c>
      <c r="AT142">
        <f>IFERROR(IF((AE142+AF142+AG142)&gt;13,AB142,ROUND(AB142/AD142*AH142,0)),0)</f>
        <v/>
      </c>
      <c r="AU142">
        <f>IFERROR(INDEX(ADJ!$A$1:$BZ$1000,MATCH(PAYROLL!D142,ADJ!A$1:A$500,0),MATCH(PAYROLL!AU$2,ADJ!$2:$2,0)),0)</f>
        <v/>
      </c>
      <c r="AV142">
        <f>ROUND(SUM(AN142:AU142),0)</f>
        <v/>
      </c>
      <c r="AW142">
        <f>IFERROR(INDEX(TIMESHEET!$A$1:$AI$5000,MATCH(PAYROLL!D142,TIMESHEET!A$1:A$500,0),MATCH("T620",TIMESHEET!$2:$2,0)),0)</f>
        <v/>
      </c>
      <c r="AX142">
        <f>IFERROR(INDEX(TIMESHEET!$A$1:$AI$5000,MATCH(PAYROLL!D142,TIMESHEET!A$1:A$500,0),MATCH("T601",TIMESHEET!$2:$2,0)),0)</f>
        <v/>
      </c>
      <c r="AY142">
        <f>IFERROR(INDEX(TIMESHEET!$A$1:$AI$5000,MATCH(PAYROLL!D142,TIMESHEET!A$1:A$500,0),MATCH("T602",TIMESHEET!$2:$2,0)),0)</f>
        <v/>
      </c>
      <c r="AZ142">
        <f>IFERROR(INDEX(TIMESHEET!$A$1:$AI$5000,MATCH(PAYROLL!D142,TIMESHEET!A$1:A$500,0),MATCH("T603",TIMESHEET!$2:$2,0)),0)</f>
        <v/>
      </c>
      <c r="BA142">
        <f>IFERROR(INDEX(TIMESHEET!$A$1:$AI$5000,MATCH(PAYROLL!D142,TIMESHEET!A$1:A$500,0),MATCH("T611",TIMESHEET!$2:$2,0)),0)</f>
        <v/>
      </c>
      <c r="BB142">
        <f>IFERROR(INDEX(TIMESHEET!$A$1:$AI$5000,MATCH(PAYROLL!D142,TIMESHEET!A$1:A$500,0),MATCH("T612",TIMESHEET!$2:$2,0)),0)</f>
        <v/>
      </c>
      <c r="BC142">
        <f>IFERROR(INDEX(TIMESHEET!$A$1:$AI$5000,MATCH(PAYROLL!D142,TIMESHEET!A$1:A$500,0),MATCH("T613",TIMESHEET!$2:$2,0)),0)</f>
        <v/>
      </c>
      <c r="BD142">
        <f>IFERROR(INDEX(TIMESHEET!$A$1:$AI$5000,MATCH(PAYROLL!D142,TIMESHEET!A$1:A$500,0),MATCH("T500",TIMESHEET!$2:$2,0)),0)</f>
        <v/>
      </c>
      <c r="BE142">
        <f>IFERROR(IF(LEFT(INDEX(PIS!O$1:O$500,MATCH(D142,PIS!C$1:C$500)),1)="M",T142/AD142/8*(AW142+AX142*1.5+AY142*2+AZ142*3+BA142*2.1+BB142*2.7+BC142*3.9+BD142*0.3),T142/8*(AW142+AX142*1.5+AY142*2+AZ142*3+BA142*2.1+BB142*2.7+BC142*3.9+BD142*0.3)),0)</f>
        <v/>
      </c>
      <c r="BF142">
        <f>IFERROR(INDEX(ADJ!$A$1:$BZ$1000,MATCH(PAYROLL!$D142,ADJ!A$1:A$500,0),MATCH(PAYROLL!BF$2,ADJ!$2:$2,0)),0)</f>
        <v/>
      </c>
      <c r="BG142">
        <f>IFERROR(INDEX(ADJ!$A$1:$BZ$1000,MATCH(PAYROLL!D142,ADJ!A$1:A$500,0),MATCH(PAYROLL!BG$2,ADJ!$2:$2,0)),0)</f>
        <v/>
      </c>
      <c r="BH142">
        <f>IFERROR(INDEX(ADJ!$A$1:$BZ$1000,MATCH(PAYROLL!D142,ADJ!A$1:A$500,0),MATCH(PAYROLL!BH$2,ADJ!$2:$2,0)),0)</f>
        <v/>
      </c>
      <c r="BI142">
        <f>IFERROR(INDEX(ADJ!$A$1:$BZ$1000,MATCH(PAYROLL!D142,ADJ!A$1:A$500,0),MATCH(PAYROLL!BI$2,ADJ!$2:$2,0)),0)</f>
        <v/>
      </c>
      <c r="BJ142">
        <f>IFERROR(INDEX(ADJ!$A$1:$BZ$1000,MATCH(PAYROLL!D142,ADJ!A$1:A$500,0),MATCH(PAYROLL!BJ$2,ADJ!$2:$2,0)),0)</f>
        <v/>
      </c>
      <c r="BK142">
        <f>SUM(BF142:BJ142)</f>
        <v/>
      </c>
      <c r="BL142">
        <f>IFERROR(INDEX(ADJ!$A$1:$BZ$1000,MATCH(PAYROLL!D142,ADJ!A$1:A$500,0),MATCH(PAYROLL!BL$2,ADJ!$2:$2,0)),0)</f>
        <v/>
      </c>
      <c r="BM142">
        <f>IFERROR(INDEX(ADJ!$A$1:$BZ$1000,MATCH(PAYROLL!D142,ADJ!A$1:A$500,0),MATCH(PAYROLL!BM$2,ADJ!$2:$2,0)),0)</f>
        <v/>
      </c>
      <c r="BN142">
        <f>IFERROR(INDEX(ADJ!$A$1:$BZ$1000,MATCH(PAYROLL!D142,ADJ!A$1:A$500,0),MATCH(PAYROLL!BN$2,ADJ!$2:$2,0)),0)</f>
        <v/>
      </c>
      <c r="BO142">
        <f>IFERROR(INDEX(ADJ!$A$1:$BZ$1000,MATCH(PAYROLL!D142,ADJ!A$1:A$500,0),MATCH(PAYROLL!BO$2,ADJ!$2:$2,0)),0)</f>
        <v/>
      </c>
      <c r="BP142">
        <f>SUM(AM142,AV142,BE142,BK142,BL142:BO142)</f>
        <v/>
      </c>
      <c r="BQ142">
        <f>BO142</f>
        <v/>
      </c>
      <c r="BR142">
        <f>IFERROR(ROUND(IF(LEFT(INDEX(PIS!O$1:O$500,MATCH(D142,PIS!C$1:C$500)),1)="D",T142/8*(BD142*0.3),IF(LEFT(INDEX(PIS!O$1:O$500,MATCH(D142,PIS!C$1:C$500)),1)="H",T142*($BD142*0.3),T142/$AD142/8*($BD142*0.3))),0),0)</f>
        <v/>
      </c>
      <c r="BS142">
        <f>IF(AP142&lt;1,0,MIN(AP142,730000))</f>
        <v/>
      </c>
      <c r="BT142">
        <f>IFERROR(ROUND((BE142-SUM(AW142:BC142)*T142/AD142/8),0)-BR142,0)</f>
        <v/>
      </c>
      <c r="BU142">
        <f>AO142</f>
        <v/>
      </c>
      <c r="BV142">
        <f>SUM(BQ142:BU142)</f>
        <v/>
      </c>
      <c r="BW142">
        <f>BP142-BV142</f>
        <v/>
      </c>
      <c r="BX142">
        <f>IFERROR(IF(RIGHT(INDEX(PIS!O$1:O$500,MATCH(D142,PIS!C$1:C$500)),5)="Gross",MIN(U142+V142,VLOOKUP("R700",TSC!B:C,2,0)*VLOOKUP("R101",TSC!B:C,2,0))*VLOOKUP("R701",TSC!B:C,2,0)%,0),0)</f>
        <v/>
      </c>
      <c r="BY142">
        <f>IFERROR(IF(RIGHT(INDEX(PIS!O$1:O$500,MATCH(D142,PIS!C$1:C$500)),5)="Gross",MIN(U142+V142,VLOOKUP("R700",TSC!B:C,2,0)*VLOOKUP("R101",TSC!B:C,2,0))*VLOOKUP("T704",TSC!B:C,2,0)%,0),0)</f>
        <v/>
      </c>
      <c r="BZ142">
        <f>IFERROR(IF(RIGHT(INDEX(PIS!O$1:O$500,MATCH(D142,PIS!C$1:C$500)),5)="Gross",MIN(U142+V142,VLOOKUP("R700",TSC!B:C,2,0)*VLOOKUP("1",TSC!F:G,2,0))*VLOOKUP("T705",TSC!B:C,2,0)%,0),0)</f>
        <v/>
      </c>
      <c r="CA142">
        <f>IFERROR(INDEX(ADJ!$A$1:$BZ$1000,MATCH(PAYROLL!D142,ADJ!A$1:A$500,0),MATCH(PAYROLL!CA$2,ADJ!$2:$2,0)),0)</f>
        <v/>
      </c>
      <c r="CB142">
        <f>IFERROR(INDEX(ADJ!$A$1:$BZ$1000,MATCH(PAYROLL!D142,ADJ!A$1:A$500,0),MATCH(PAYROLL!CB$2,ADJ!$2:$2,0)),0)</f>
        <v/>
      </c>
      <c r="CC142">
        <f>SUM(BX142:CB142)</f>
        <v/>
      </c>
      <c r="CD142">
        <f>IFERROR(INDEX(PIS!$A$1:$BZ$1000,MATCH(PAYROLL!D142,PIS!C$1:C$500,0),MATCH(PAYROLL!CD$1,PIS!$1:$1,0)),0)</f>
        <v/>
      </c>
      <c r="CE142">
        <f>IFERROR(IF(OR(INDEX(PIS!P$1:P$500,MATCH(D142,PIS!C$1:C$500,0))="LT2",INDEX(PIS!P$1:P$500,MATCH(D142,PIS!C$1:C$500,0))="P10"),0,SUM(CC142,CD142*VLOOKUP("R601",TSC!B:C,2,0),VLOOKUP("R602",TSC!B:C,2,0))),0)</f>
        <v/>
      </c>
      <c r="CF142">
        <f>MAX(BW142-CE142,0)</f>
        <v/>
      </c>
      <c r="CG142">
        <f>IFERROR(IF(OR(RIGHT(INDEX(PIS!P$1:P$500,MATCH(D142,PIS!C$1:C$500)),5)="P10",RIGHT(INDEX(PIS!P$1:P$500,MATCH(D142,PIS!C$1:C$500)),5)="CK"),0,IF(CF142&lt;=5000000,CF142*5%,IF(CF142&lt;=10000000,CF142*10%-250000,IF(CF142&lt;=18000000,CF142*15%-750000,IF(CF142&lt;=32000000,CF142*20%-1650000,IF(CF142&lt;=52000000,CF142*25%-3250000,IF(CF142&lt;=80000000,BH142*30%-5850000,CF142*35%-9850000))))))),0)</f>
        <v/>
      </c>
      <c r="CH142">
        <f>IFERROR(IF(OR(INDEX(PIS!P$1:P$500,MATCH(D142,PIS!C$1:C$500))="LT",INDEX(PIS!P$1:P$500,MATCH(D142,PIS!C$1:C$500))="CK"),0,IF(CF142&lt;2000000,0,CF142*10%)),0)</f>
        <v/>
      </c>
      <c r="CI142">
        <f>IFERROR(INDEX(ADJ!$A$1:$BZ$1000,MATCH(PAYROLL!D142,ADJ!A$1:A$500,0),MATCH(PAYROLL!CI$2,ADJ!$2:$2,0)),0)</f>
        <v/>
      </c>
      <c r="CJ142">
        <f>IFERROR(INDEX(ADJ!$A$1:$BZ$1000,MATCH(PAYROLL!D142,ADJ!A$1:A$500,0),MATCH(PAYROLL!CJ$2,ADJ!$2:$2,0)),0)</f>
        <v/>
      </c>
      <c r="CK142">
        <f>IFERROR(INDEX(ADJ!$A$1:$BZ$1000,MATCH(PAYROLL!D142,ADJ!A$1:A$500,0),MATCH(PAYROLL!CK$2,ADJ!$2:$2,0)),0)</f>
        <v/>
      </c>
      <c r="CL142">
        <f>SUM(CG142:CK142)</f>
        <v/>
      </c>
      <c r="CM142">
        <f>ROUND(SUM(CH142:CK142),0)</f>
        <v/>
      </c>
      <c r="CN142">
        <f>IFERROR(INDEX(CSDA!D$1:D$500,MATCH($CN$2,CSDA!C$1:C$500,0))*INDEX(PIS!V$1:V$500,MATCH(D142,PIS!C$1:C$500))+INDEX(ADJ!$A$1:$BZ$1000,MATCH(PAYROLL!D142,ADJ!A$1:A$500,0),MATCH(PAYROLL!CN$2,ADJ!$2:$2,0)),0)</f>
        <v/>
      </c>
      <c r="CO142">
        <f>IFERROR(INDEX(ADJ!$A$1:$BZ$1000,MATCH(PAYROLL!D142,ADJ!A$1:A$500,0),MATCH(PAYROLL!CO$2,ADJ!$2:$2,0)),0)</f>
        <v/>
      </c>
      <c r="CP142">
        <f>IFERROR(INDEX(ADJ!$A$1:$BZ$1000,MATCH(PAYROLL!D142,ADJ!A$1:A$500,0),MATCH(PAYROLL!CP$2,ADJ!$2:$2,0)),0)</f>
        <v/>
      </c>
      <c r="CQ142">
        <f>BP142-CL142-CI142-CM142-CN142-CO142-CP142-CC142</f>
        <v/>
      </c>
      <c r="CR142">
        <f>IFERROR(IF(RIGHT(INDEX(PIS!O$1:O$500,MATCH(D142,PIS!C$1:C$500,0)),5)="Gross",MIN(U142+V142,VLOOKUP("R700",TSC!B:C,2,0)*VLOOKUP("R101",TSC!B:C,2,0))*(VLOOKUP("T711",TSC!B:C,2,0)+VLOOKUP("T712",TSC!B:C,2,0))%,MIN(T142+V142,VLOOKUP("R700",TSC!B:C,2,0)*VLOOKUP("R101",TSC!B:C,2,0))*(VLOOKUP("T711",TSC!B:C,2,0)+VLOOKUP("T712",TSC!B:C,2,0)+VLOOKUP("R701",TSC!B:C,2,0))%),0)</f>
        <v/>
      </c>
      <c r="CS142">
        <f>IFERROR(IF(RIGHT(INDEX(PIS!O$1:O$500,MATCH(D142,PIS!C$1:C$500,0)),5)="Gross",MIN(U142+V142,VLOOKUP("R700",TSC!B:C,2,0)*VLOOKUP("R101",TSC!B:C,2,0))*(VLOOKUP("T714",TSC!B:C,2,0))%,MIN(T142+V142,VLOOKUP("R700",TSC!B:C,2,0)*VLOOKUP("R101",TSC!B:C,2,0))*(VLOOKUP("T704",TSC!B:C,2,0)+VLOOKUP("T714",TSC!B:C,2,0))%),0)</f>
        <v/>
      </c>
      <c r="CT142">
        <f>IFERROR(IF(RIGHT(INDEX(PIS!O$1:O$500,MATCH(D142,PIS!C$1:C$500,0)),5)="Gross",MIN(U142+V142,VLOOKUP("R700",TSC!B:C,2,0)*VLOOKUP("R101",TSC!B:C,2,0))*VLOOKUP("T705",TSC!B:C,2,0)%,MIN(T142+V142,VLOOKUP("R700",TSC!B:C,2,0)*VLOOKUP("R101",TSC!B:C,2,0))*VLOOKUP("T705",TSC!B:C,2,0)%),0)</f>
        <v/>
      </c>
      <c r="CU142">
        <f>IFERROR(IF(RIGHT(INDEX(PIS!O$1:O$500,MATCH(D142,PIS!C$1:C$500,0)),5)="Gross",MIN(U142+V142,VLOOKUP("R700",TSC!B:C,2,0)*VLOOKUP("R101",TSC!B:C,2,0))*(VLOOKUP("T713",TSC!B:C,2,0))%,MIN(T142+V142,VLOOKUP("R700",TSC!B:C,2,0)*VLOOKUP("R101",TSC!B:C,2,0))*(VLOOKUP("T713",TSC!B:C,2,0))%),0)</f>
        <v/>
      </c>
      <c r="CV142">
        <f>IFERROR(INDEX(ADJ!$A$1:$BZ$1000,MATCH(PAYROLL!D142,ADJ!A$1:A$500,0),MATCH(PAYROLL!CV$2,ADJ!$2:$2,0)),0)</f>
        <v/>
      </c>
      <c r="CW142">
        <f>IFERROR(INDEX(ADJ!$A$1:$BZ$1000,MATCH(PAYROLL!D142,ADJ!A$1:A$500,0),MATCH(PAYROLL!CW$2,ADJ!$2:$2,0)),0)</f>
        <v/>
      </c>
      <c r="CX142">
        <f>SUM(CR142:CW142)</f>
        <v/>
      </c>
      <c r="CY142">
        <f>ROUND(IF(CR142&gt;0,T142+V142*VLOOKUP("R202",TSC!$B$1:$C$500,2,0),0),0)</f>
        <v/>
      </c>
      <c r="CZ142">
        <f>IFERROR(INDEX(CSDA!D$1:D$500,MATCH($CZ$2,CSDA!C$1:C$500,0)),0)</f>
        <v/>
      </c>
      <c r="DA142">
        <f>ROUND(T142*0.7%,0)</f>
        <v/>
      </c>
      <c r="DB142">
        <f>ROUND(T142/12,0)</f>
        <v/>
      </c>
      <c r="DC142">
        <f ref="DC142" t="array">IFERROR(INDEX(CSDA!D$1:D$500,MATCH("Trích giữ"&amp;PAYROLL!DC$2,CSDA!A$1:A$500&amp;CSDA!C$1:C$500,0)),0)</f>
        <v/>
      </c>
      <c r="DD142">
        <f ref="DD142" t="array">IFERROR(INDEX(CSDA!D$1:D$500,MATCH("Trích giữ"&amp;PAYROLL!DD$2,CSDA!A$1:A$500&amp;CSDA!C$1:C$500,0)),0)</f>
        <v/>
      </c>
      <c r="DE142">
        <f ref="DE142" t="array">IFERROR(INDEX(CSDA!D$1:D$500,MATCH("Trích giữ"&amp;PAYROLL!DE$2,CSDA!A$1:A$500&amp;CSDA!C$1:C$500,0)),0)</f>
        <v/>
      </c>
      <c r="DF142">
        <f>IFERROR(INDEX(CSDA!D$1:D$500,MATCH(PAYROLL!DF$2,CSDA!C$1:C$500,0)),0)</f>
        <v/>
      </c>
      <c r="DG142">
        <f ref="DG142" t="array">IFERROR(INDEX(CSDA!D$1:D$500,MATCH("Trích giữ"&amp;PAYROLL!DG$2,CSDA!A$1:A$500&amp;CSDA!C$1:C$500,0)),0)</f>
        <v/>
      </c>
      <c r="DH142">
        <f>ROUND(T142/26,0)</f>
        <v/>
      </c>
      <c r="DI142">
        <f ref="DI142" t="array">IFERROR(INDEX(CSDA!D$1:D$500,MATCH("Trích giữ"&amp;PAYROLL!DI$2,CSDA!A$1:A$500&amp;CSDA!C$1:C$500,0)),0)</f>
        <v/>
      </c>
      <c r="DJ142">
        <f>IF(U142=0,T142*21.5%-BL142,0)</f>
        <v/>
      </c>
      <c r="DK142">
        <f ref="DK142" t="array">IFERROR(INDEX(CSDA!D$1:D$500,MATCH("Trích giữ"&amp;PAYROLL!DK$2,CSDA!A$1:A$500&amp;CSDA!C$1:C$500,0)),0)</f>
        <v/>
      </c>
      <c r="DL142">
        <f>IFERROR(INDEX(CSDA!D$1:D$500,MATCH(PAYROLL!DL$2,CSDA!C$1:C$500,0))/12,0)</f>
        <v/>
      </c>
      <c r="DM142">
        <f>SUM(DB142:DL142)</f>
        <v/>
      </c>
      <c r="DN142">
        <f>IFERROR(INDEX(ADJ!$A$1:$BZ$1000,MATCH(PAYROLL!D142,ADJ!A$1:A$500,0),MATCH(PAYROLL!DN$2,ADJ!$2:$2,0)),0)</f>
        <v/>
      </c>
      <c r="DO142">
        <f>IFERROR(SUM(BP142,DM142:DN142,CX142:DA142)-DT142,0)</f>
        <v/>
      </c>
      <c r="DP142">
        <f ref="DP142" t="array">SUM(BW142*IFERROR(INDEX(CSDA!D$1:D$500,MATCH(BW$2,CSDA!C$1:C$500,0)),0)%,CX142*IFERROR(INDEX(CSDA!D$1:D$500,MATCH(CX$2,CSDA!C$1:C$500,0)),0)%,DA142*IFERROR(INDEX(CSDA!D$1:D$500,MATCH(DA$2,CSDA!C$1:C$500,0)),0)%,DB142*IFERROR(INDEX(CSDA!D$1:D$500,MATCH(DB$2,CSDA!C$1:C$500,0)),0)%,DF142*IFERROR(INDEX(CSDA!D$1:D$500,MATCH("Phí dịch vụ"&amp;PAYROLL!DF$2,CSDA!A$1:A$500&amp;CSDA!C$1:C$500,0)),0)%,DC142*IFERROR(INDEX(CSDA!D$1:D$500,MATCH("Phí dịch vụ"&amp;PAYROLL!DC$2,CSDA!A$1:A$500&amp;CSDA!C$1:C$500,0)),0)%,DH142*IFERROR(INDEX(CSDA!D$1:D$500,MATCH("Phí dịch vụ"&amp;PAYROLL!DH$2,CSDA!A$1:A$500&amp;CSDA!C$1:C$500,0)),0)%,DJ142*IFERROR(INDEX(CSDA!D$1:D$500,MATCH("Phí dịch vụ"&amp;PAYROLL!DJ$2,CSDA!A$1:A$500&amp;CSDA!C$1:C$500,0)),0)%,BN142*IFERROR(INDEX(CSDA!D$1:D$500,MATCH(BN$2,CSDA!C$1:C$500,0)),0)%)-BN142*7%</f>
        <v/>
      </c>
      <c r="DQ142">
        <f>IFERROR(INDEX(ADJ!$A$1:$BZ$1000,MATCH(PAYROLL!D142,ADJ!A$1:A$500,0),MATCH(PAYROLL!DQ$2,ADJ!$2:$2,0)),0)</f>
        <v/>
      </c>
      <c r="DR142">
        <f>IFERROR(INDEX(ADJ!$A$1:$BZ$1000,MATCH(PAYROLL!D142,ADJ!A$1:A$500,0),MATCH(PAYROLL!DR$2,ADJ!$2:$2,0)),0)</f>
        <v/>
      </c>
      <c r="DS142">
        <f>SUM(DP142:DR142)</f>
        <v/>
      </c>
      <c r="DT142">
        <f>EK142</f>
        <v/>
      </c>
      <c r="DU142">
        <f>SUM(DO142:DR142)</f>
        <v/>
      </c>
      <c r="DV142">
        <f>ROUND(DU142*0.1,0)</f>
        <v/>
      </c>
      <c r="DW142">
        <f>DU142+DV142</f>
        <v/>
      </c>
      <c r="DZ142">
        <f>IFERROR(INDEX(ADJ!$A$1:$BZ$1000,MATCH(PAYROLL!$D142,ADJ!A$1:A$500,0),MATCH(PAYROLL!DZ$2,ADJ!$2:$2,0)),0)</f>
        <v/>
      </c>
      <c r="EA142">
        <f>IFERROR(INDEX(ADJ!$A$1:$BZ$1000,MATCH(PAYROLL!$D142,ADJ!A$1:A$500,0),MATCH(PAYROLL!EA$2,ADJ!$2:$2,0)),0)</f>
        <v/>
      </c>
      <c r="EB142">
        <f>IFERROR(INDEX(ADJ!$A$1:$BZ$1000,MATCH(PAYROLL!$D142,ADJ!A$1:A$500,0),MATCH(PAYROLL!EB$2,ADJ!$2:$2,0)),0)</f>
        <v/>
      </c>
      <c r="EC142">
        <f>IFERROR(INDEX(ADJ!$A$1:$BZ$1000,MATCH(PAYROLL!$D142,ADJ!A$1:A$500,0),MATCH(PAYROLL!EC$2,ADJ!$2:$2,0)),0)</f>
        <v/>
      </c>
      <c r="ED142">
        <f>IFERROR(INDEX(ADJ!$A$1:$BZ$1000,MATCH(PAYROLL!$D142,ADJ!A$1:A$500,0),MATCH(PAYROLL!ED$2,ADJ!$2:$2,0)),0)</f>
        <v/>
      </c>
      <c r="EE142">
        <f>IFERROR(INDEX(ADJ!$A$1:$BZ$1000,MATCH(PAYROLL!$D142,ADJ!A$1:A$500,0),MATCH(PAYROLL!EE$2,ADJ!$2:$2,0)),0)</f>
        <v/>
      </c>
      <c r="EF142">
        <f>IFERROR(INDEX(ADJ!$A$1:$BZ$1000,MATCH(PAYROLL!$D142,ADJ!A$1:A$500,0),MATCH(PAYROLL!EF$2,ADJ!$2:$2,0)),0)</f>
        <v/>
      </c>
      <c r="EG142">
        <f>IFERROR(INDEX(ADJ!$A$1:$BZ$1000,MATCH(PAYROLL!$D142,ADJ!A$1:A$500,0),MATCH(PAYROLL!EG$2,ADJ!$2:$2,0)),0)</f>
        <v/>
      </c>
      <c r="EH142">
        <f>IFERROR(INDEX(ADJ!$A$1:$BZ$1000,MATCH(PAYROLL!$D142,ADJ!A$1:A$500,0),MATCH(PAYROLL!EH$2,ADJ!$2:$2,0)),0)</f>
        <v/>
      </c>
      <c r="EI142">
        <f>IFERROR(INDEX(ADJ!$A$1:$BZ$1000,MATCH(PAYROLL!D142,ADJ!A$1:A$500,0),MATCH(PAYROLL!EI$2,ADJ!$2:$2,0)),0)</f>
        <v/>
      </c>
      <c r="EJ142">
        <f>IFERROR(INDEX(ADJ!$A$1:$BZ$1000,MATCH(PAYROLL!$D142,ADJ!A$1:A$500,0),MATCH(PAYROLL!EJ$2,ADJ!$2:$2,0)),0)</f>
        <v/>
      </c>
      <c r="EK142">
        <f>SUM(DZ142:EJ142)</f>
        <v/>
      </c>
    </row>
    <row r="143">
      <c r="A143" t="n">
        <v>141</v>
      </c>
      <c r="B143" t="inlineStr">
        <is>
          <t>Hoàng Thị Quỳnh</t>
        </is>
      </c>
      <c r="D143" t="inlineStr">
        <is>
          <t>160851-01</t>
        </is>
      </c>
      <c r="S143">
        <f>IFERROR(INDEX(PIS!$A$1:$BZ$1000,MATCH($D143,PIS!C$1:C$500,0),MATCH("Lương CB tháng trước",PIS!$1:$1,0)),0)</f>
        <v/>
      </c>
      <c r="T143">
        <f>IFERROR(INDEX(PIS!$A$1:$BZ$1000,MATCH($D143,PIS!C$1:C$500,0),MATCH("Lương CB hiện tại",PIS!$1:$1,0)),0)</f>
        <v/>
      </c>
      <c r="U143">
        <f>IFERROR(INDEX(PIS!$A$1:$BZ$1000,MATCH($D143,PIS!C$1:C$500,0),MATCH("Lương đóng BHBB",PIS!$1:$1,0)),0)</f>
        <v/>
      </c>
      <c r="V143">
        <f>IFERROR(INDEX(PIS!$A$1:$BZ$1000,MATCH($D143,PIS!C$1:C$500,0),MATCH(V$2,PIS!$2:$2,0)),0)</f>
        <v/>
      </c>
      <c r="W143">
        <f>IFERROR(INDEX(PIS!$A$1:$BZ$1000,MATCH($D143,PIS!C$1:C$500,0),MATCH(W$2,PIS!$2:$2,0)),0)</f>
        <v/>
      </c>
      <c r="X143">
        <f>IFERROR(INDEX(PIS!$A$1:$BZ$1000,MATCH($D143,PIS!C$1:C$500,0),MATCH(X$2,PIS!$2:$2,0)),0)</f>
        <v/>
      </c>
      <c r="Y143">
        <f>IFERROR(INDEX(PIS!$A$1:$BZ$1000,MATCH($D143,PIS!C$1:C$500,0),MATCH(Y$2,PIS!$2:$2,0)),0)</f>
        <v/>
      </c>
      <c r="Z143">
        <f>IFERROR(INDEX(PIS!$A$1:$BZ$1000,MATCH($D143,PIS!C$1:C$500,0),MATCH(Z$2,PIS!$2:$2,0)),0)</f>
        <v/>
      </c>
      <c r="AA143">
        <f>IFERROR(INDEX(PIS!$A$1:$BZ$1000,MATCH($D143,PIS!C$1:C$500,0),MATCH(AA$2,PIS!$2:$2,0)),0)</f>
        <v/>
      </c>
      <c r="AB143">
        <f>IFERROR(INDEX(PIS!$A$1:$BZ$1000,MATCH($D143,PIS!C$1:C$500,0),MATCH(AB$2,PIS!$2:$2,0)),0)</f>
        <v/>
      </c>
      <c r="AC143">
        <f>SUM(V143:AB143)</f>
        <v/>
      </c>
      <c r="AD143">
        <f>IFERROR(INDEX(TIMESHEET!$A$1:$AI$5000,MATCH($D143,TIMESHEET!A$1:A$500,0),MATCH("T100",TIMESHEET!$2:$2,0))-2,0)</f>
        <v/>
      </c>
      <c r="AE143">
        <f>IFERROR(INDEX(TIMESHEET!$A$1:$AI$5000,MATCH($D143,TIMESHEET!A$1:A$500,0),MATCH("T202",TIMESHEET!$2:$2,0)),0)</f>
        <v/>
      </c>
      <c r="AF143">
        <f>IFERROR(INDEX(TIMESHEET!$A$1:$AI$5000,MATCH($D143,TIMESHEET!A$1:A$500,0),MATCH("T302",TIMESHEET!$2:$2,0)),0)</f>
        <v/>
      </c>
      <c r="AG143">
        <f>IFERROR(INDEX(TIMESHEET!$A$1:$AI$5000,MATCH($D143,TIMESHEET!A$1:A$500,0),MATCH("T406",TIMESHEET!$2:$2,0)),0)</f>
        <v/>
      </c>
      <c r="AH143">
        <f>AE143+AG143</f>
        <v/>
      </c>
      <c r="AI143">
        <f>IFERROR(INDEX(TIMESHEET!$A$1:$AI$5000,MATCH($D143,TIMESHEET!A$1:A$500,0),MATCH("T701",TIMESHEET!$2:$2,0)),0)</f>
        <v/>
      </c>
      <c r="AJ143">
        <f>IFERROR(INDEX(TIMESHEET!$A$1:$AI$5000,MATCH($D143,TIMESHEET!B$1:B$500,0),MATCH("T320",TIMESHEET!$2:$2,0)),0)</f>
        <v/>
      </c>
      <c r="AK143">
        <f>IFERROR(IF(LEFT(INDEX(PIS!O$1:O$500,MATCH(D143,PIS!C$1:C$500)),1)="M",T143/AD143*SUM(AE143:AG143),T143*AD143),0)</f>
        <v/>
      </c>
      <c r="AL143">
        <f>IFERROR(INDEX(ADJ!$A$1:$BZ$1000,MATCH(PAYROLL!D143,ADJ!A$1:A$500,0),MATCH(PAYROLL!AL$2,ADJ!$2:$2,0)),0)</f>
        <v/>
      </c>
      <c r="AM143">
        <f>SUM(AK143:AL143)</f>
        <v/>
      </c>
      <c r="AN143">
        <f>IFERROR(ROUND(V143/$AD143*$AH143,0),0)</f>
        <v/>
      </c>
      <c r="AO143">
        <f>IFERROR(ROUND(W143/$AD143*$AH143,0),0)</f>
        <v/>
      </c>
      <c r="AP143">
        <f>IFERROR(ROUND(X143/$AD143*$AE143,0),0)</f>
        <v/>
      </c>
      <c r="AQ143">
        <f>IFERROR(ROUND(Y143/$AD143*$AH143,0),0)</f>
        <v/>
      </c>
      <c r="AR143">
        <f>IFERROR(ROUND(Z143/$AD143*$AH143,0),0)</f>
        <v/>
      </c>
      <c r="AS143">
        <f>IFERROR(ROUND(AA143/$AD143*$AH143,0),0)</f>
        <v/>
      </c>
      <c r="AT143">
        <f>IFERROR(IF((AE143+AF143+AG143)&gt;13,AB143,ROUND(AB143/AD143*AH143,0)),0)</f>
        <v/>
      </c>
      <c r="AU143">
        <f>IFERROR(INDEX(ADJ!$A$1:$BZ$1000,MATCH(PAYROLL!D143,ADJ!A$1:A$500,0),MATCH(PAYROLL!AU$2,ADJ!$2:$2,0)),0)</f>
        <v/>
      </c>
      <c r="AV143">
        <f>ROUND(SUM(AN143:AU143),0)</f>
        <v/>
      </c>
      <c r="AW143">
        <f>IFERROR(INDEX(TIMESHEET!$A$1:$AI$5000,MATCH(PAYROLL!D143,TIMESHEET!A$1:A$500,0),MATCH("T620",TIMESHEET!$2:$2,0)),0)</f>
        <v/>
      </c>
      <c r="AX143">
        <f>IFERROR(INDEX(TIMESHEET!$A$1:$AI$5000,MATCH(PAYROLL!D143,TIMESHEET!A$1:A$500,0),MATCH("T601",TIMESHEET!$2:$2,0)),0)</f>
        <v/>
      </c>
      <c r="AY143">
        <f>IFERROR(INDEX(TIMESHEET!$A$1:$AI$5000,MATCH(PAYROLL!D143,TIMESHEET!A$1:A$500,0),MATCH("T602",TIMESHEET!$2:$2,0)),0)</f>
        <v/>
      </c>
      <c r="AZ143">
        <f>IFERROR(INDEX(TIMESHEET!$A$1:$AI$5000,MATCH(PAYROLL!D143,TIMESHEET!A$1:A$500,0),MATCH("T603",TIMESHEET!$2:$2,0)),0)</f>
        <v/>
      </c>
      <c r="BA143">
        <f>IFERROR(INDEX(TIMESHEET!$A$1:$AI$5000,MATCH(PAYROLL!D143,TIMESHEET!A$1:A$500,0),MATCH("T611",TIMESHEET!$2:$2,0)),0)</f>
        <v/>
      </c>
      <c r="BB143">
        <f>IFERROR(INDEX(TIMESHEET!$A$1:$AI$5000,MATCH(PAYROLL!D143,TIMESHEET!A$1:A$500,0),MATCH("T612",TIMESHEET!$2:$2,0)),0)</f>
        <v/>
      </c>
      <c r="BC143">
        <f>IFERROR(INDEX(TIMESHEET!$A$1:$AI$5000,MATCH(PAYROLL!D143,TIMESHEET!A$1:A$500,0),MATCH("T613",TIMESHEET!$2:$2,0)),0)</f>
        <v/>
      </c>
      <c r="BD143">
        <f>IFERROR(INDEX(TIMESHEET!$A$1:$AI$5000,MATCH(PAYROLL!D143,TIMESHEET!A$1:A$500,0),MATCH("T500",TIMESHEET!$2:$2,0)),0)</f>
        <v/>
      </c>
      <c r="BE143">
        <f>IFERROR(IF(LEFT(INDEX(PIS!O$1:O$500,MATCH(D143,PIS!C$1:C$500)),1)="M",T143/AD143/8*(AW143+AX143*1.5+AY143*2+AZ143*3+BA143*2.1+BB143*2.7+BC143*3.9+BD143*0.3),T143/8*(AW143+AX143*1.5+AY143*2+AZ143*3+BA143*2.1+BB143*2.7+BC143*3.9+BD143*0.3)),0)</f>
        <v/>
      </c>
      <c r="BF143">
        <f>IFERROR(INDEX(ADJ!$A$1:$BZ$1000,MATCH(PAYROLL!$D143,ADJ!A$1:A$500,0),MATCH(PAYROLL!BF$2,ADJ!$2:$2,0)),0)</f>
        <v/>
      </c>
      <c r="BG143">
        <f>IFERROR(INDEX(ADJ!$A$1:$BZ$1000,MATCH(PAYROLL!D143,ADJ!A$1:A$500,0),MATCH(PAYROLL!BG$2,ADJ!$2:$2,0)),0)</f>
        <v/>
      </c>
      <c r="BH143">
        <f>IFERROR(INDEX(ADJ!$A$1:$BZ$1000,MATCH(PAYROLL!D143,ADJ!A$1:A$500,0),MATCH(PAYROLL!BH$2,ADJ!$2:$2,0)),0)</f>
        <v/>
      </c>
      <c r="BI143">
        <f>IFERROR(INDEX(ADJ!$A$1:$BZ$1000,MATCH(PAYROLL!D143,ADJ!A$1:A$500,0),MATCH(PAYROLL!BI$2,ADJ!$2:$2,0)),0)</f>
        <v/>
      </c>
      <c r="BJ143">
        <f>IFERROR(INDEX(ADJ!$A$1:$BZ$1000,MATCH(PAYROLL!D143,ADJ!A$1:A$500,0),MATCH(PAYROLL!BJ$2,ADJ!$2:$2,0)),0)</f>
        <v/>
      </c>
      <c r="BK143">
        <f>SUM(BF143:BJ143)</f>
        <v/>
      </c>
      <c r="BL143">
        <f>IFERROR(INDEX(ADJ!$A$1:$BZ$1000,MATCH(PAYROLL!D143,ADJ!A$1:A$500,0),MATCH(PAYROLL!BL$2,ADJ!$2:$2,0)),0)</f>
        <v/>
      </c>
      <c r="BM143">
        <f>IFERROR(INDEX(ADJ!$A$1:$BZ$1000,MATCH(PAYROLL!D143,ADJ!A$1:A$500,0),MATCH(PAYROLL!BM$2,ADJ!$2:$2,0)),0)</f>
        <v/>
      </c>
      <c r="BN143">
        <f>IFERROR(INDEX(ADJ!$A$1:$BZ$1000,MATCH(PAYROLL!D143,ADJ!A$1:A$500,0),MATCH(PAYROLL!BN$2,ADJ!$2:$2,0)),0)</f>
        <v/>
      </c>
      <c r="BO143">
        <f>IFERROR(INDEX(ADJ!$A$1:$BZ$1000,MATCH(PAYROLL!D143,ADJ!A$1:A$500,0),MATCH(PAYROLL!BO$2,ADJ!$2:$2,0)),0)</f>
        <v/>
      </c>
      <c r="BP143">
        <f>SUM(AM143,AV143,BE143,BK143,BL143:BO143)</f>
        <v/>
      </c>
      <c r="BQ143">
        <f>BO143</f>
        <v/>
      </c>
      <c r="BR143">
        <f>IFERROR(ROUND(IF(LEFT(INDEX(PIS!O$1:O$500,MATCH(D143,PIS!C$1:C$500)),1)="D",T143/8*(BD143*0.3),IF(LEFT(INDEX(PIS!O$1:O$500,MATCH(D143,PIS!C$1:C$500)),1)="H",T143*($BD143*0.3),T143/$AD143/8*($BD143*0.3))),0),0)</f>
        <v/>
      </c>
      <c r="BS143">
        <f>IF(AP143&lt;1,0,MIN(AP143,730000))</f>
        <v/>
      </c>
      <c r="BT143">
        <f>IFERROR(ROUND((BE143-SUM(AW143:BC143)*T143/AD143/8),0)-BR143,0)</f>
        <v/>
      </c>
      <c r="BU143">
        <f>AO143</f>
        <v/>
      </c>
      <c r="BV143">
        <f>SUM(BQ143:BU143)</f>
        <v/>
      </c>
      <c r="BW143">
        <f>BP143-BV143</f>
        <v/>
      </c>
      <c r="BX143">
        <f>IFERROR(IF(RIGHT(INDEX(PIS!O$1:O$500,MATCH(D143,PIS!C$1:C$500)),5)="Gross",MIN(U143+V143,VLOOKUP("R700",TSC!B:C,2,0)*VLOOKUP("R101",TSC!B:C,2,0))*VLOOKUP("R701",TSC!B:C,2,0)%,0),0)</f>
        <v/>
      </c>
      <c r="BY143">
        <f>IFERROR(IF(RIGHT(INDEX(PIS!O$1:O$500,MATCH(D143,PIS!C$1:C$500)),5)="Gross",MIN(U143+V143,VLOOKUP("R700",TSC!B:C,2,0)*VLOOKUP("R101",TSC!B:C,2,0))*VLOOKUP("T704",TSC!B:C,2,0)%,0),0)</f>
        <v/>
      </c>
      <c r="BZ143">
        <f>IFERROR(IF(RIGHT(INDEX(PIS!O$1:O$500,MATCH(D143,PIS!C$1:C$500)),5)="Gross",MIN(U143+V143,VLOOKUP("R700",TSC!B:C,2,0)*VLOOKUP("1",TSC!F:G,2,0))*VLOOKUP("T705",TSC!B:C,2,0)%,0),0)</f>
        <v/>
      </c>
      <c r="CA143">
        <f>IFERROR(INDEX(ADJ!$A$1:$BZ$1000,MATCH(PAYROLL!D143,ADJ!A$1:A$500,0),MATCH(PAYROLL!CA$2,ADJ!$2:$2,0)),0)</f>
        <v/>
      </c>
      <c r="CB143">
        <f>IFERROR(INDEX(ADJ!$A$1:$BZ$1000,MATCH(PAYROLL!D143,ADJ!A$1:A$500,0),MATCH(PAYROLL!CB$2,ADJ!$2:$2,0)),0)</f>
        <v/>
      </c>
      <c r="CC143">
        <f>SUM(BX143:CB143)</f>
        <v/>
      </c>
      <c r="CD143">
        <f>IFERROR(INDEX(PIS!$A$1:$BZ$1000,MATCH(PAYROLL!D143,PIS!C$1:C$500,0),MATCH(PAYROLL!CD$1,PIS!$1:$1,0)),0)</f>
        <v/>
      </c>
      <c r="CE143">
        <f>IFERROR(IF(OR(INDEX(PIS!P$1:P$500,MATCH(D143,PIS!C$1:C$500,0))="LT2",INDEX(PIS!P$1:P$500,MATCH(D143,PIS!C$1:C$500,0))="P10"),0,SUM(CC143,CD143*VLOOKUP("R601",TSC!B:C,2,0),VLOOKUP("R602",TSC!B:C,2,0))),0)</f>
        <v/>
      </c>
      <c r="CF143">
        <f>MAX(BW143-CE143,0)</f>
        <v/>
      </c>
      <c r="CG143">
        <f>IFERROR(IF(OR(RIGHT(INDEX(PIS!P$1:P$500,MATCH(D143,PIS!C$1:C$500)),5)="P10",RIGHT(INDEX(PIS!P$1:P$500,MATCH(D143,PIS!C$1:C$500)),5)="CK"),0,IF(CF143&lt;=5000000,CF143*5%,IF(CF143&lt;=10000000,CF143*10%-250000,IF(CF143&lt;=18000000,CF143*15%-750000,IF(CF143&lt;=32000000,CF143*20%-1650000,IF(CF143&lt;=52000000,CF143*25%-3250000,IF(CF143&lt;=80000000,BH143*30%-5850000,CF143*35%-9850000))))))),0)</f>
        <v/>
      </c>
      <c r="CH143">
        <f>IFERROR(IF(OR(INDEX(PIS!P$1:P$500,MATCH(D143,PIS!C$1:C$500))="LT",INDEX(PIS!P$1:P$500,MATCH(D143,PIS!C$1:C$500))="CK"),0,IF(CF143&lt;2000000,0,CF143*10%)),0)</f>
        <v/>
      </c>
      <c r="CI143">
        <f>IFERROR(INDEX(ADJ!$A$1:$BZ$1000,MATCH(PAYROLL!D143,ADJ!A$1:A$500,0),MATCH(PAYROLL!CI$2,ADJ!$2:$2,0)),0)</f>
        <v/>
      </c>
      <c r="CJ143">
        <f>IFERROR(INDEX(ADJ!$A$1:$BZ$1000,MATCH(PAYROLL!D143,ADJ!A$1:A$500,0),MATCH(PAYROLL!CJ$2,ADJ!$2:$2,0)),0)</f>
        <v/>
      </c>
      <c r="CK143">
        <f>IFERROR(INDEX(ADJ!$A$1:$BZ$1000,MATCH(PAYROLL!D143,ADJ!A$1:A$500,0),MATCH(PAYROLL!CK$2,ADJ!$2:$2,0)),0)</f>
        <v/>
      </c>
      <c r="CL143">
        <f>SUM(CG143:CK143)</f>
        <v/>
      </c>
      <c r="CM143">
        <f>ROUND(SUM(CH143:CK143),0)</f>
        <v/>
      </c>
      <c r="CN143">
        <f>IFERROR(INDEX(CSDA!D$1:D$500,MATCH($CN$2,CSDA!C$1:C$500,0))*INDEX(PIS!V$1:V$500,MATCH(D143,PIS!C$1:C$500))+INDEX(ADJ!$A$1:$BZ$1000,MATCH(PAYROLL!D143,ADJ!A$1:A$500,0),MATCH(PAYROLL!CN$2,ADJ!$2:$2,0)),0)</f>
        <v/>
      </c>
      <c r="CO143">
        <f>IFERROR(INDEX(ADJ!$A$1:$BZ$1000,MATCH(PAYROLL!D143,ADJ!A$1:A$500,0),MATCH(PAYROLL!CO$2,ADJ!$2:$2,0)),0)</f>
        <v/>
      </c>
      <c r="CP143">
        <f>IFERROR(INDEX(ADJ!$A$1:$BZ$1000,MATCH(PAYROLL!D143,ADJ!A$1:A$500,0),MATCH(PAYROLL!CP$2,ADJ!$2:$2,0)),0)</f>
        <v/>
      </c>
      <c r="CQ143">
        <f>BP143-CL143-CI143-CM143-CN143-CO143-CP143-CC143</f>
        <v/>
      </c>
      <c r="CR143">
        <f>IFERROR(IF(RIGHT(INDEX(PIS!O$1:O$500,MATCH(D143,PIS!C$1:C$500,0)),5)="Gross",MIN(U143+V143,VLOOKUP("R700",TSC!B:C,2,0)*VLOOKUP("R101",TSC!B:C,2,0))*(VLOOKUP("T711",TSC!B:C,2,0)+VLOOKUP("T712",TSC!B:C,2,0))%,MIN(T143+V143,VLOOKUP("R700",TSC!B:C,2,0)*VLOOKUP("R101",TSC!B:C,2,0))*(VLOOKUP("T711",TSC!B:C,2,0)+VLOOKUP("T712",TSC!B:C,2,0)+VLOOKUP("R701",TSC!B:C,2,0))%),0)</f>
        <v/>
      </c>
      <c r="CS143">
        <f>IFERROR(IF(RIGHT(INDEX(PIS!O$1:O$500,MATCH(D143,PIS!C$1:C$500,0)),5)="Gross",MIN(U143+V143,VLOOKUP("R700",TSC!B:C,2,0)*VLOOKUP("R101",TSC!B:C,2,0))*(VLOOKUP("T714",TSC!B:C,2,0))%,MIN(T143+V143,VLOOKUP("R700",TSC!B:C,2,0)*VLOOKUP("R101",TSC!B:C,2,0))*(VLOOKUP("T704",TSC!B:C,2,0)+VLOOKUP("T714",TSC!B:C,2,0))%),0)</f>
        <v/>
      </c>
      <c r="CT143">
        <f>IFERROR(IF(RIGHT(INDEX(PIS!O$1:O$500,MATCH(D143,PIS!C$1:C$500,0)),5)="Gross",MIN(U143+V143,VLOOKUP("R700",TSC!B:C,2,0)*VLOOKUP("R101",TSC!B:C,2,0))*VLOOKUP("T705",TSC!B:C,2,0)%,MIN(T143+V143,VLOOKUP("R700",TSC!B:C,2,0)*VLOOKUP("R101",TSC!B:C,2,0))*VLOOKUP("T705",TSC!B:C,2,0)%),0)</f>
        <v/>
      </c>
      <c r="CU143">
        <f>IFERROR(IF(RIGHT(INDEX(PIS!O$1:O$500,MATCH(D143,PIS!C$1:C$500,0)),5)="Gross",MIN(U143+V143,VLOOKUP("R700",TSC!B:C,2,0)*VLOOKUP("R101",TSC!B:C,2,0))*(VLOOKUP("T713",TSC!B:C,2,0))%,MIN(T143+V143,VLOOKUP("R700",TSC!B:C,2,0)*VLOOKUP("R101",TSC!B:C,2,0))*(VLOOKUP("T713",TSC!B:C,2,0))%),0)</f>
        <v/>
      </c>
      <c r="CV143">
        <f>IFERROR(INDEX(ADJ!$A$1:$BZ$1000,MATCH(PAYROLL!D143,ADJ!A$1:A$500,0),MATCH(PAYROLL!CV$2,ADJ!$2:$2,0)),0)</f>
        <v/>
      </c>
      <c r="CW143">
        <f>IFERROR(INDEX(ADJ!$A$1:$BZ$1000,MATCH(PAYROLL!D143,ADJ!A$1:A$500,0),MATCH(PAYROLL!CW$2,ADJ!$2:$2,0)),0)</f>
        <v/>
      </c>
      <c r="CX143">
        <f>SUM(CR143:CW143)</f>
        <v/>
      </c>
      <c r="CY143">
        <f>ROUND(IF(CR143&gt;0,T143+V143*VLOOKUP("R202",TSC!$B$1:$C$500,2,0),0),0)</f>
        <v/>
      </c>
      <c r="CZ143">
        <f>IFERROR(INDEX(CSDA!D$1:D$500,MATCH($CZ$2,CSDA!C$1:C$500,0)),0)</f>
        <v/>
      </c>
      <c r="DA143">
        <f>ROUND(T143*0.7%,0)</f>
        <v/>
      </c>
      <c r="DB143">
        <f>ROUND(T143/12,0)</f>
        <v/>
      </c>
      <c r="DC143">
        <f ref="DC143" t="array">IFERROR(INDEX(CSDA!D$1:D$500,MATCH("Trích giữ"&amp;PAYROLL!DC$2,CSDA!A$1:A$500&amp;CSDA!C$1:C$500,0)),0)</f>
        <v/>
      </c>
      <c r="DD143">
        <f ref="DD143" t="array">IFERROR(INDEX(CSDA!D$1:D$500,MATCH("Trích giữ"&amp;PAYROLL!DD$2,CSDA!A$1:A$500&amp;CSDA!C$1:C$500,0)),0)</f>
        <v/>
      </c>
      <c r="DE143">
        <f ref="DE143" t="array">IFERROR(INDEX(CSDA!D$1:D$500,MATCH("Trích giữ"&amp;PAYROLL!DE$2,CSDA!A$1:A$500&amp;CSDA!C$1:C$500,0)),0)</f>
        <v/>
      </c>
      <c r="DF143">
        <f>IFERROR(INDEX(CSDA!D$1:D$500,MATCH(PAYROLL!DF$2,CSDA!C$1:C$500,0)),0)</f>
        <v/>
      </c>
      <c r="DG143">
        <f ref="DG143" t="array">IFERROR(INDEX(CSDA!D$1:D$500,MATCH("Trích giữ"&amp;PAYROLL!DG$2,CSDA!A$1:A$500&amp;CSDA!C$1:C$500,0)),0)</f>
        <v/>
      </c>
      <c r="DH143">
        <f>ROUND(T143/26,0)</f>
        <v/>
      </c>
      <c r="DI143">
        <f ref="DI143" t="array">IFERROR(INDEX(CSDA!D$1:D$500,MATCH("Trích giữ"&amp;PAYROLL!DI$2,CSDA!A$1:A$500&amp;CSDA!C$1:C$500,0)),0)</f>
        <v/>
      </c>
      <c r="DJ143">
        <f>IF(U143=0,T143*21.5%-BL143,0)</f>
        <v/>
      </c>
      <c r="DK143">
        <f ref="DK143" t="array">IFERROR(INDEX(CSDA!D$1:D$500,MATCH("Trích giữ"&amp;PAYROLL!DK$2,CSDA!A$1:A$500&amp;CSDA!C$1:C$500,0)),0)</f>
        <v/>
      </c>
      <c r="DL143">
        <f>IFERROR(INDEX(CSDA!D$1:D$500,MATCH(PAYROLL!DL$2,CSDA!C$1:C$500,0))/12,0)</f>
        <v/>
      </c>
      <c r="DM143">
        <f>SUM(DB143:DL143)</f>
        <v/>
      </c>
      <c r="DN143">
        <f>IFERROR(INDEX(ADJ!$A$1:$BZ$1000,MATCH(PAYROLL!D143,ADJ!A$1:A$500,0),MATCH(PAYROLL!DN$2,ADJ!$2:$2,0)),0)</f>
        <v/>
      </c>
      <c r="DO143">
        <f>IFERROR(SUM(BP143,DM143:DN143,CX143:DA143)-DT143,0)</f>
        <v/>
      </c>
      <c r="DP143">
        <f ref="DP143" t="array">SUM(BW143*IFERROR(INDEX(CSDA!D$1:D$500,MATCH(BW$2,CSDA!C$1:C$500,0)),0)%,CX143*IFERROR(INDEX(CSDA!D$1:D$500,MATCH(CX$2,CSDA!C$1:C$500,0)),0)%,DA143*IFERROR(INDEX(CSDA!D$1:D$500,MATCH(DA$2,CSDA!C$1:C$500,0)),0)%,DB143*IFERROR(INDEX(CSDA!D$1:D$500,MATCH(DB$2,CSDA!C$1:C$500,0)),0)%,DF143*IFERROR(INDEX(CSDA!D$1:D$500,MATCH("Phí dịch vụ"&amp;PAYROLL!DF$2,CSDA!A$1:A$500&amp;CSDA!C$1:C$500,0)),0)%,DC143*IFERROR(INDEX(CSDA!D$1:D$500,MATCH("Phí dịch vụ"&amp;PAYROLL!DC$2,CSDA!A$1:A$500&amp;CSDA!C$1:C$500,0)),0)%,DH143*IFERROR(INDEX(CSDA!D$1:D$500,MATCH("Phí dịch vụ"&amp;PAYROLL!DH$2,CSDA!A$1:A$500&amp;CSDA!C$1:C$500,0)),0)%,DJ143*IFERROR(INDEX(CSDA!D$1:D$500,MATCH("Phí dịch vụ"&amp;PAYROLL!DJ$2,CSDA!A$1:A$500&amp;CSDA!C$1:C$500,0)),0)%,BN143*IFERROR(INDEX(CSDA!D$1:D$500,MATCH(BN$2,CSDA!C$1:C$500,0)),0)%)-BN143*7%</f>
        <v/>
      </c>
      <c r="DQ143">
        <f>IFERROR(INDEX(ADJ!$A$1:$BZ$1000,MATCH(PAYROLL!D143,ADJ!A$1:A$500,0),MATCH(PAYROLL!DQ$2,ADJ!$2:$2,0)),0)</f>
        <v/>
      </c>
      <c r="DR143">
        <f>IFERROR(INDEX(ADJ!$A$1:$BZ$1000,MATCH(PAYROLL!D143,ADJ!A$1:A$500,0),MATCH(PAYROLL!DR$2,ADJ!$2:$2,0)),0)</f>
        <v/>
      </c>
      <c r="DS143">
        <f>SUM(DP143:DR143)</f>
        <v/>
      </c>
      <c r="DT143">
        <f>EK143</f>
        <v/>
      </c>
      <c r="DU143">
        <f>SUM(DO143:DR143)</f>
        <v/>
      </c>
      <c r="DV143">
        <f>ROUND(DU143*0.1,0)</f>
        <v/>
      </c>
      <c r="DW143">
        <f>DU143+DV143</f>
        <v/>
      </c>
      <c r="DZ143">
        <f>IFERROR(INDEX(ADJ!$A$1:$BZ$1000,MATCH(PAYROLL!$D143,ADJ!A$1:A$500,0),MATCH(PAYROLL!DZ$2,ADJ!$2:$2,0)),0)</f>
        <v/>
      </c>
      <c r="EA143">
        <f>IFERROR(INDEX(ADJ!$A$1:$BZ$1000,MATCH(PAYROLL!$D143,ADJ!A$1:A$500,0),MATCH(PAYROLL!EA$2,ADJ!$2:$2,0)),0)</f>
        <v/>
      </c>
      <c r="EB143">
        <f>IFERROR(INDEX(ADJ!$A$1:$BZ$1000,MATCH(PAYROLL!$D143,ADJ!A$1:A$500,0),MATCH(PAYROLL!EB$2,ADJ!$2:$2,0)),0)</f>
        <v/>
      </c>
      <c r="EC143">
        <f>IFERROR(INDEX(ADJ!$A$1:$BZ$1000,MATCH(PAYROLL!$D143,ADJ!A$1:A$500,0),MATCH(PAYROLL!EC$2,ADJ!$2:$2,0)),0)</f>
        <v/>
      </c>
      <c r="ED143">
        <f>IFERROR(INDEX(ADJ!$A$1:$BZ$1000,MATCH(PAYROLL!$D143,ADJ!A$1:A$500,0),MATCH(PAYROLL!ED$2,ADJ!$2:$2,0)),0)</f>
        <v/>
      </c>
      <c r="EE143">
        <f>IFERROR(INDEX(ADJ!$A$1:$BZ$1000,MATCH(PAYROLL!$D143,ADJ!A$1:A$500,0),MATCH(PAYROLL!EE$2,ADJ!$2:$2,0)),0)</f>
        <v/>
      </c>
      <c r="EF143">
        <f>IFERROR(INDEX(ADJ!$A$1:$BZ$1000,MATCH(PAYROLL!$D143,ADJ!A$1:A$500,0),MATCH(PAYROLL!EF$2,ADJ!$2:$2,0)),0)</f>
        <v/>
      </c>
      <c r="EG143">
        <f>IFERROR(INDEX(ADJ!$A$1:$BZ$1000,MATCH(PAYROLL!$D143,ADJ!A$1:A$500,0),MATCH(PAYROLL!EG$2,ADJ!$2:$2,0)),0)</f>
        <v/>
      </c>
      <c r="EH143">
        <f>IFERROR(INDEX(ADJ!$A$1:$BZ$1000,MATCH(PAYROLL!$D143,ADJ!A$1:A$500,0),MATCH(PAYROLL!EH$2,ADJ!$2:$2,0)),0)</f>
        <v/>
      </c>
      <c r="EI143">
        <f>IFERROR(INDEX(ADJ!$A$1:$BZ$1000,MATCH(PAYROLL!D143,ADJ!A$1:A$500,0),MATCH(PAYROLL!EI$2,ADJ!$2:$2,0)),0)</f>
        <v/>
      </c>
      <c r="EJ143">
        <f>IFERROR(INDEX(ADJ!$A$1:$BZ$1000,MATCH(PAYROLL!$D143,ADJ!A$1:A$500,0),MATCH(PAYROLL!EJ$2,ADJ!$2:$2,0)),0)</f>
        <v/>
      </c>
      <c r="EK143">
        <f>SUM(DZ143:EJ143)</f>
        <v/>
      </c>
    </row>
    <row r="144">
      <c r="A144" t="n">
        <v>142</v>
      </c>
      <c r="B144" t="inlineStr">
        <is>
          <t>Hoàng Thị Nhiên</t>
        </is>
      </c>
      <c r="D144" t="inlineStr">
        <is>
          <t>160893-01</t>
        </is>
      </c>
      <c r="S144">
        <f>IFERROR(INDEX(PIS!$A$1:$BZ$1000,MATCH($D144,PIS!C$1:C$500,0),MATCH("Lương CB tháng trước",PIS!$1:$1,0)),0)</f>
        <v/>
      </c>
      <c r="T144">
        <f>IFERROR(INDEX(PIS!$A$1:$BZ$1000,MATCH($D144,PIS!C$1:C$500,0),MATCH("Lương CB hiện tại",PIS!$1:$1,0)),0)</f>
        <v/>
      </c>
      <c r="U144">
        <f>IFERROR(INDEX(PIS!$A$1:$BZ$1000,MATCH($D144,PIS!C$1:C$500,0),MATCH("Lương đóng BHBB",PIS!$1:$1,0)),0)</f>
        <v/>
      </c>
      <c r="V144">
        <f>IFERROR(INDEX(PIS!$A$1:$BZ$1000,MATCH($D144,PIS!C$1:C$500,0),MATCH(V$2,PIS!$2:$2,0)),0)</f>
        <v/>
      </c>
      <c r="W144">
        <f>IFERROR(INDEX(PIS!$A$1:$BZ$1000,MATCH($D144,PIS!C$1:C$500,0),MATCH(W$2,PIS!$2:$2,0)),0)</f>
        <v/>
      </c>
      <c r="X144">
        <f>IFERROR(INDEX(PIS!$A$1:$BZ$1000,MATCH($D144,PIS!C$1:C$500,0),MATCH(X$2,PIS!$2:$2,0)),0)</f>
        <v/>
      </c>
      <c r="Y144">
        <f>IFERROR(INDEX(PIS!$A$1:$BZ$1000,MATCH($D144,PIS!C$1:C$500,0),MATCH(Y$2,PIS!$2:$2,0)),0)</f>
        <v/>
      </c>
      <c r="Z144">
        <f>IFERROR(INDEX(PIS!$A$1:$BZ$1000,MATCH($D144,PIS!C$1:C$500,0),MATCH(Z$2,PIS!$2:$2,0)),0)</f>
        <v/>
      </c>
      <c r="AA144">
        <f>IFERROR(INDEX(PIS!$A$1:$BZ$1000,MATCH($D144,PIS!C$1:C$500,0),MATCH(AA$2,PIS!$2:$2,0)),0)</f>
        <v/>
      </c>
      <c r="AB144">
        <f>IFERROR(INDEX(PIS!$A$1:$BZ$1000,MATCH($D144,PIS!C$1:C$500,0),MATCH(AB$2,PIS!$2:$2,0)),0)</f>
        <v/>
      </c>
      <c r="AC144">
        <f>SUM(V144:AB144)</f>
        <v/>
      </c>
      <c r="AD144">
        <f>IFERROR(INDEX(TIMESHEET!$A$1:$AI$5000,MATCH($D144,TIMESHEET!A$1:A$500,0),MATCH("T100",TIMESHEET!$2:$2,0))-2,0)</f>
        <v/>
      </c>
      <c r="AE144">
        <f>IFERROR(INDEX(TIMESHEET!$A$1:$AI$5000,MATCH($D144,TIMESHEET!A$1:A$500,0),MATCH("T202",TIMESHEET!$2:$2,0)),0)</f>
        <v/>
      </c>
      <c r="AF144">
        <f>IFERROR(INDEX(TIMESHEET!$A$1:$AI$5000,MATCH($D144,TIMESHEET!A$1:A$500,0),MATCH("T302",TIMESHEET!$2:$2,0)),0)</f>
        <v/>
      </c>
      <c r="AG144">
        <f>IFERROR(INDEX(TIMESHEET!$A$1:$AI$5000,MATCH($D144,TIMESHEET!A$1:A$500,0),MATCH("T406",TIMESHEET!$2:$2,0)),0)</f>
        <v/>
      </c>
      <c r="AH144">
        <f>AE144+AG144</f>
        <v/>
      </c>
      <c r="AI144">
        <f>IFERROR(INDEX(TIMESHEET!$A$1:$AI$5000,MATCH($D144,TIMESHEET!A$1:A$500,0),MATCH("T701",TIMESHEET!$2:$2,0)),0)</f>
        <v/>
      </c>
      <c r="AJ144">
        <f>IFERROR(INDEX(TIMESHEET!$A$1:$AI$5000,MATCH($D144,TIMESHEET!B$1:B$500,0),MATCH("T320",TIMESHEET!$2:$2,0)),0)</f>
        <v/>
      </c>
      <c r="AK144">
        <f>IFERROR(IF(LEFT(INDEX(PIS!O$1:O$500,MATCH(D144,PIS!C$1:C$500)),1)="M",T144/AD144*SUM(AE144:AG144),T144*AD144),0)</f>
        <v/>
      </c>
      <c r="AL144">
        <f>IFERROR(INDEX(ADJ!$A$1:$BZ$1000,MATCH(PAYROLL!D144,ADJ!A$1:A$500,0),MATCH(PAYROLL!AL$2,ADJ!$2:$2,0)),0)</f>
        <v/>
      </c>
      <c r="AM144">
        <f>SUM(AK144:AL144)</f>
        <v/>
      </c>
      <c r="AN144">
        <f>IFERROR(ROUND(V144/$AD144*$AH144,0),0)</f>
        <v/>
      </c>
      <c r="AO144">
        <f>IFERROR(ROUND(W144/$AD144*$AH144,0),0)</f>
        <v/>
      </c>
      <c r="AP144">
        <f>IFERROR(ROUND(X144/$AD144*$AE144,0),0)</f>
        <v/>
      </c>
      <c r="AQ144">
        <f>IFERROR(ROUND(Y144/$AD144*$AH144,0),0)</f>
        <v/>
      </c>
      <c r="AR144">
        <f>IFERROR(ROUND(Z144/$AD144*$AH144,0),0)</f>
        <v/>
      </c>
      <c r="AS144">
        <f>IFERROR(ROUND(AA144/$AD144*$AH144,0),0)</f>
        <v/>
      </c>
      <c r="AT144">
        <f>IFERROR(IF((AE144+AF144+AG144)&gt;13,AB144,ROUND(AB144/AD144*AH144,0)),0)</f>
        <v/>
      </c>
      <c r="AU144">
        <f>IFERROR(INDEX(ADJ!$A$1:$BZ$1000,MATCH(PAYROLL!D144,ADJ!A$1:A$500,0),MATCH(PAYROLL!AU$2,ADJ!$2:$2,0)),0)</f>
        <v/>
      </c>
      <c r="AV144">
        <f>ROUND(SUM(AN144:AU144),0)</f>
        <v/>
      </c>
      <c r="AW144">
        <f>IFERROR(INDEX(TIMESHEET!$A$1:$AI$5000,MATCH(PAYROLL!D144,TIMESHEET!A$1:A$500,0),MATCH("T620",TIMESHEET!$2:$2,0)),0)</f>
        <v/>
      </c>
      <c r="AX144">
        <f>IFERROR(INDEX(TIMESHEET!$A$1:$AI$5000,MATCH(PAYROLL!D144,TIMESHEET!A$1:A$500,0),MATCH("T601",TIMESHEET!$2:$2,0)),0)</f>
        <v/>
      </c>
      <c r="AY144">
        <f>IFERROR(INDEX(TIMESHEET!$A$1:$AI$5000,MATCH(PAYROLL!D144,TIMESHEET!A$1:A$500,0),MATCH("T602",TIMESHEET!$2:$2,0)),0)</f>
        <v/>
      </c>
      <c r="AZ144">
        <f>IFERROR(INDEX(TIMESHEET!$A$1:$AI$5000,MATCH(PAYROLL!D144,TIMESHEET!A$1:A$500,0),MATCH("T603",TIMESHEET!$2:$2,0)),0)</f>
        <v/>
      </c>
      <c r="BA144">
        <f>IFERROR(INDEX(TIMESHEET!$A$1:$AI$5000,MATCH(PAYROLL!D144,TIMESHEET!A$1:A$500,0),MATCH("T611",TIMESHEET!$2:$2,0)),0)</f>
        <v/>
      </c>
      <c r="BB144">
        <f>IFERROR(INDEX(TIMESHEET!$A$1:$AI$5000,MATCH(PAYROLL!D144,TIMESHEET!A$1:A$500,0),MATCH("T612",TIMESHEET!$2:$2,0)),0)</f>
        <v/>
      </c>
      <c r="BC144">
        <f>IFERROR(INDEX(TIMESHEET!$A$1:$AI$5000,MATCH(PAYROLL!D144,TIMESHEET!A$1:A$500,0),MATCH("T613",TIMESHEET!$2:$2,0)),0)</f>
        <v/>
      </c>
      <c r="BD144">
        <f>IFERROR(INDEX(TIMESHEET!$A$1:$AI$5000,MATCH(PAYROLL!D144,TIMESHEET!A$1:A$500,0),MATCH("T500",TIMESHEET!$2:$2,0)),0)</f>
        <v/>
      </c>
      <c r="BE144">
        <f>IFERROR(IF(LEFT(INDEX(PIS!O$1:O$500,MATCH(D144,PIS!C$1:C$500)),1)="M",T144/AD144/8*(AW144+AX144*1.5+AY144*2+AZ144*3+BA144*2.1+BB144*2.7+BC144*3.9+BD144*0.3),T144/8*(AW144+AX144*1.5+AY144*2+AZ144*3+BA144*2.1+BB144*2.7+BC144*3.9+BD144*0.3)),0)</f>
        <v/>
      </c>
      <c r="BF144">
        <f>IFERROR(INDEX(ADJ!$A$1:$BZ$1000,MATCH(PAYROLL!$D144,ADJ!A$1:A$500,0),MATCH(PAYROLL!BF$2,ADJ!$2:$2,0)),0)</f>
        <v/>
      </c>
      <c r="BG144">
        <f>IFERROR(INDEX(ADJ!$A$1:$BZ$1000,MATCH(PAYROLL!D144,ADJ!A$1:A$500,0),MATCH(PAYROLL!BG$2,ADJ!$2:$2,0)),0)</f>
        <v/>
      </c>
      <c r="BH144">
        <f>IFERROR(INDEX(ADJ!$A$1:$BZ$1000,MATCH(PAYROLL!D144,ADJ!A$1:A$500,0),MATCH(PAYROLL!BH$2,ADJ!$2:$2,0)),0)</f>
        <v/>
      </c>
      <c r="BI144">
        <f>IFERROR(INDEX(ADJ!$A$1:$BZ$1000,MATCH(PAYROLL!D144,ADJ!A$1:A$500,0),MATCH(PAYROLL!BI$2,ADJ!$2:$2,0)),0)</f>
        <v/>
      </c>
      <c r="BJ144">
        <f>IFERROR(INDEX(ADJ!$A$1:$BZ$1000,MATCH(PAYROLL!D144,ADJ!A$1:A$500,0),MATCH(PAYROLL!BJ$2,ADJ!$2:$2,0)),0)</f>
        <v/>
      </c>
      <c r="BK144">
        <f>SUM(BF144:BJ144)</f>
        <v/>
      </c>
      <c r="BL144">
        <f>IFERROR(INDEX(ADJ!$A$1:$BZ$1000,MATCH(PAYROLL!D144,ADJ!A$1:A$500,0),MATCH(PAYROLL!BL$2,ADJ!$2:$2,0)),0)</f>
        <v/>
      </c>
      <c r="BM144">
        <f>IFERROR(INDEX(ADJ!$A$1:$BZ$1000,MATCH(PAYROLL!D144,ADJ!A$1:A$500,0),MATCH(PAYROLL!BM$2,ADJ!$2:$2,0)),0)</f>
        <v/>
      </c>
      <c r="BN144">
        <f>IFERROR(INDEX(ADJ!$A$1:$BZ$1000,MATCH(PAYROLL!D144,ADJ!A$1:A$500,0),MATCH(PAYROLL!BN$2,ADJ!$2:$2,0)),0)</f>
        <v/>
      </c>
      <c r="BO144">
        <f>IFERROR(INDEX(ADJ!$A$1:$BZ$1000,MATCH(PAYROLL!D144,ADJ!A$1:A$500,0),MATCH(PAYROLL!BO$2,ADJ!$2:$2,0)),0)</f>
        <v/>
      </c>
      <c r="BP144">
        <f>SUM(AM144,AV144,BE144,BK144,BL144:BO144)</f>
        <v/>
      </c>
      <c r="BQ144">
        <f>BO144</f>
        <v/>
      </c>
      <c r="BR144">
        <f>IFERROR(ROUND(IF(LEFT(INDEX(PIS!O$1:O$500,MATCH(D144,PIS!C$1:C$500)),1)="D",T144/8*(BD144*0.3),IF(LEFT(INDEX(PIS!O$1:O$500,MATCH(D144,PIS!C$1:C$500)),1)="H",T144*($BD144*0.3),T144/$AD144/8*($BD144*0.3))),0),0)</f>
        <v/>
      </c>
      <c r="BS144">
        <f>IF(AP144&lt;1,0,MIN(AP144,730000))</f>
        <v/>
      </c>
      <c r="BT144">
        <f>IFERROR(ROUND((BE144-SUM(AW144:BC144)*T144/AD144/8),0)-BR144,0)</f>
        <v/>
      </c>
      <c r="BU144">
        <f>AO144</f>
        <v/>
      </c>
      <c r="BV144">
        <f>SUM(BQ144:BU144)</f>
        <v/>
      </c>
      <c r="BW144">
        <f>BP144-BV144</f>
        <v/>
      </c>
      <c r="BX144">
        <f>IFERROR(IF(RIGHT(INDEX(PIS!O$1:O$500,MATCH(D144,PIS!C$1:C$500)),5)="Gross",MIN(U144+V144,VLOOKUP("R700",TSC!B:C,2,0)*VLOOKUP("R101",TSC!B:C,2,0))*VLOOKUP("R701",TSC!B:C,2,0)%,0),0)</f>
        <v/>
      </c>
      <c r="BY144">
        <f>IFERROR(IF(RIGHT(INDEX(PIS!O$1:O$500,MATCH(D144,PIS!C$1:C$500)),5)="Gross",MIN(U144+V144,VLOOKUP("R700",TSC!B:C,2,0)*VLOOKUP("R101",TSC!B:C,2,0))*VLOOKUP("T704",TSC!B:C,2,0)%,0),0)</f>
        <v/>
      </c>
      <c r="BZ144">
        <f>IFERROR(IF(RIGHT(INDEX(PIS!O$1:O$500,MATCH(D144,PIS!C$1:C$500)),5)="Gross",MIN(U144+V144,VLOOKUP("R700",TSC!B:C,2,0)*VLOOKUP("1",TSC!F:G,2,0))*VLOOKUP("T705",TSC!B:C,2,0)%,0),0)</f>
        <v/>
      </c>
      <c r="CA144">
        <f>IFERROR(INDEX(ADJ!$A$1:$BZ$1000,MATCH(PAYROLL!D144,ADJ!A$1:A$500,0),MATCH(PAYROLL!CA$2,ADJ!$2:$2,0)),0)</f>
        <v/>
      </c>
      <c r="CB144">
        <f>IFERROR(INDEX(ADJ!$A$1:$BZ$1000,MATCH(PAYROLL!D144,ADJ!A$1:A$500,0),MATCH(PAYROLL!CB$2,ADJ!$2:$2,0)),0)</f>
        <v/>
      </c>
      <c r="CC144">
        <f>SUM(BX144:CB144)</f>
        <v/>
      </c>
      <c r="CD144">
        <f>IFERROR(INDEX(PIS!$A$1:$BZ$1000,MATCH(PAYROLL!D144,PIS!C$1:C$500,0),MATCH(PAYROLL!CD$1,PIS!$1:$1,0)),0)</f>
        <v/>
      </c>
      <c r="CE144">
        <f>IFERROR(IF(OR(INDEX(PIS!P$1:P$500,MATCH(D144,PIS!C$1:C$500,0))="LT2",INDEX(PIS!P$1:P$500,MATCH(D144,PIS!C$1:C$500,0))="P10"),0,SUM(CC144,CD144*VLOOKUP("R601",TSC!B:C,2,0),VLOOKUP("R602",TSC!B:C,2,0))),0)</f>
        <v/>
      </c>
      <c r="CF144">
        <f>MAX(BW144-CE144,0)</f>
        <v/>
      </c>
      <c r="CG144">
        <f>IFERROR(IF(OR(RIGHT(INDEX(PIS!P$1:P$500,MATCH(D144,PIS!C$1:C$500)),5)="P10",RIGHT(INDEX(PIS!P$1:P$500,MATCH(D144,PIS!C$1:C$500)),5)="CK"),0,IF(CF144&lt;=5000000,CF144*5%,IF(CF144&lt;=10000000,CF144*10%-250000,IF(CF144&lt;=18000000,CF144*15%-750000,IF(CF144&lt;=32000000,CF144*20%-1650000,IF(CF144&lt;=52000000,CF144*25%-3250000,IF(CF144&lt;=80000000,BH144*30%-5850000,CF144*35%-9850000))))))),0)</f>
        <v/>
      </c>
      <c r="CH144">
        <f>IFERROR(IF(OR(INDEX(PIS!P$1:P$500,MATCH(D144,PIS!C$1:C$500))="LT",INDEX(PIS!P$1:P$500,MATCH(D144,PIS!C$1:C$500))="CK"),0,IF(CF144&lt;2000000,0,CF144*10%)),0)</f>
        <v/>
      </c>
      <c r="CI144">
        <f>IFERROR(INDEX(ADJ!$A$1:$BZ$1000,MATCH(PAYROLL!D144,ADJ!A$1:A$500,0),MATCH(PAYROLL!CI$2,ADJ!$2:$2,0)),0)</f>
        <v/>
      </c>
      <c r="CJ144">
        <f>IFERROR(INDEX(ADJ!$A$1:$BZ$1000,MATCH(PAYROLL!D144,ADJ!A$1:A$500,0),MATCH(PAYROLL!CJ$2,ADJ!$2:$2,0)),0)</f>
        <v/>
      </c>
      <c r="CK144">
        <f>IFERROR(INDEX(ADJ!$A$1:$BZ$1000,MATCH(PAYROLL!D144,ADJ!A$1:A$500,0),MATCH(PAYROLL!CK$2,ADJ!$2:$2,0)),0)</f>
        <v/>
      </c>
      <c r="CL144">
        <f>SUM(CG144:CK144)</f>
        <v/>
      </c>
      <c r="CM144">
        <f>ROUND(SUM(CH144:CK144),0)</f>
        <v/>
      </c>
      <c r="CN144">
        <f>IFERROR(INDEX(CSDA!D$1:D$500,MATCH($CN$2,CSDA!C$1:C$500,0))*INDEX(PIS!V$1:V$500,MATCH(D144,PIS!C$1:C$500))+INDEX(ADJ!$A$1:$BZ$1000,MATCH(PAYROLL!D144,ADJ!A$1:A$500,0),MATCH(PAYROLL!CN$2,ADJ!$2:$2,0)),0)</f>
        <v/>
      </c>
      <c r="CO144">
        <f>IFERROR(INDEX(ADJ!$A$1:$BZ$1000,MATCH(PAYROLL!D144,ADJ!A$1:A$500,0),MATCH(PAYROLL!CO$2,ADJ!$2:$2,0)),0)</f>
        <v/>
      </c>
      <c r="CP144">
        <f>IFERROR(INDEX(ADJ!$A$1:$BZ$1000,MATCH(PAYROLL!D144,ADJ!A$1:A$500,0),MATCH(PAYROLL!CP$2,ADJ!$2:$2,0)),0)</f>
        <v/>
      </c>
      <c r="CQ144">
        <f>BP144-CL144-CI144-CM144-CN144-CO144-CP144-CC144</f>
        <v/>
      </c>
      <c r="CR144">
        <f>IFERROR(IF(RIGHT(INDEX(PIS!O$1:O$500,MATCH(D144,PIS!C$1:C$500,0)),5)="Gross",MIN(U144+V144,VLOOKUP("R700",TSC!B:C,2,0)*VLOOKUP("R101",TSC!B:C,2,0))*(VLOOKUP("T711",TSC!B:C,2,0)+VLOOKUP("T712",TSC!B:C,2,0))%,MIN(T144+V144,VLOOKUP("R700",TSC!B:C,2,0)*VLOOKUP("R101",TSC!B:C,2,0))*(VLOOKUP("T711",TSC!B:C,2,0)+VLOOKUP("T712",TSC!B:C,2,0)+VLOOKUP("R701",TSC!B:C,2,0))%),0)</f>
        <v/>
      </c>
      <c r="CS144">
        <f>IFERROR(IF(RIGHT(INDEX(PIS!O$1:O$500,MATCH(D144,PIS!C$1:C$500,0)),5)="Gross",MIN(U144+V144,VLOOKUP("R700",TSC!B:C,2,0)*VLOOKUP("R101",TSC!B:C,2,0))*(VLOOKUP("T714",TSC!B:C,2,0))%,MIN(T144+V144,VLOOKUP("R700",TSC!B:C,2,0)*VLOOKUP("R101",TSC!B:C,2,0))*(VLOOKUP("T704",TSC!B:C,2,0)+VLOOKUP("T714",TSC!B:C,2,0))%),0)</f>
        <v/>
      </c>
      <c r="CT144">
        <f>IFERROR(IF(RIGHT(INDEX(PIS!O$1:O$500,MATCH(D144,PIS!C$1:C$500,0)),5)="Gross",MIN(U144+V144,VLOOKUP("R700",TSC!B:C,2,0)*VLOOKUP("R101",TSC!B:C,2,0))*VLOOKUP("T705",TSC!B:C,2,0)%,MIN(T144+V144,VLOOKUP("R700",TSC!B:C,2,0)*VLOOKUP("R101",TSC!B:C,2,0))*VLOOKUP("T705",TSC!B:C,2,0)%),0)</f>
        <v/>
      </c>
      <c r="CU144">
        <f>IFERROR(IF(RIGHT(INDEX(PIS!O$1:O$500,MATCH(D144,PIS!C$1:C$500,0)),5)="Gross",MIN(U144+V144,VLOOKUP("R700",TSC!B:C,2,0)*VLOOKUP("R101",TSC!B:C,2,0))*(VLOOKUP("T713",TSC!B:C,2,0))%,MIN(T144+V144,VLOOKUP("R700",TSC!B:C,2,0)*VLOOKUP("R101",TSC!B:C,2,0))*(VLOOKUP("T713",TSC!B:C,2,0))%),0)</f>
        <v/>
      </c>
      <c r="CV144">
        <f>IFERROR(INDEX(ADJ!$A$1:$BZ$1000,MATCH(PAYROLL!D144,ADJ!A$1:A$500,0),MATCH(PAYROLL!CV$2,ADJ!$2:$2,0)),0)</f>
        <v/>
      </c>
      <c r="CW144">
        <f>IFERROR(INDEX(ADJ!$A$1:$BZ$1000,MATCH(PAYROLL!D144,ADJ!A$1:A$500,0),MATCH(PAYROLL!CW$2,ADJ!$2:$2,0)),0)</f>
        <v/>
      </c>
      <c r="CX144">
        <f>SUM(CR144:CW144)</f>
        <v/>
      </c>
      <c r="CY144">
        <f>ROUND(IF(CR144&gt;0,T144+V144*VLOOKUP("R202",TSC!$B$1:$C$500,2,0),0),0)</f>
        <v/>
      </c>
      <c r="CZ144">
        <f>IFERROR(INDEX(CSDA!D$1:D$500,MATCH($CZ$2,CSDA!C$1:C$500,0)),0)</f>
        <v/>
      </c>
      <c r="DA144">
        <f>ROUND(T144*0.7%,0)</f>
        <v/>
      </c>
      <c r="DB144">
        <f>ROUND(T144/12,0)</f>
        <v/>
      </c>
      <c r="DC144">
        <f ref="DC144" t="array">IFERROR(INDEX(CSDA!D$1:D$500,MATCH("Trích giữ"&amp;PAYROLL!DC$2,CSDA!A$1:A$500&amp;CSDA!C$1:C$500,0)),0)</f>
        <v/>
      </c>
      <c r="DD144">
        <f ref="DD144" t="array">IFERROR(INDEX(CSDA!D$1:D$500,MATCH("Trích giữ"&amp;PAYROLL!DD$2,CSDA!A$1:A$500&amp;CSDA!C$1:C$500,0)),0)</f>
        <v/>
      </c>
      <c r="DE144">
        <f ref="DE144" t="array">IFERROR(INDEX(CSDA!D$1:D$500,MATCH("Trích giữ"&amp;PAYROLL!DE$2,CSDA!A$1:A$500&amp;CSDA!C$1:C$500,0)),0)</f>
        <v/>
      </c>
      <c r="DF144">
        <f>IFERROR(INDEX(CSDA!D$1:D$500,MATCH(PAYROLL!DF$2,CSDA!C$1:C$500,0)),0)</f>
        <v/>
      </c>
      <c r="DG144">
        <f ref="DG144" t="array">IFERROR(INDEX(CSDA!D$1:D$500,MATCH("Trích giữ"&amp;PAYROLL!DG$2,CSDA!A$1:A$500&amp;CSDA!C$1:C$500,0)),0)</f>
        <v/>
      </c>
      <c r="DH144">
        <f>ROUND(T144/26,0)</f>
        <v/>
      </c>
      <c r="DI144">
        <f ref="DI144" t="array">IFERROR(INDEX(CSDA!D$1:D$500,MATCH("Trích giữ"&amp;PAYROLL!DI$2,CSDA!A$1:A$500&amp;CSDA!C$1:C$500,0)),0)</f>
        <v/>
      </c>
      <c r="DJ144">
        <f>IF(U144=0,T144*21.5%-BL144,0)</f>
        <v/>
      </c>
      <c r="DK144">
        <f ref="DK144" t="array">IFERROR(INDEX(CSDA!D$1:D$500,MATCH("Trích giữ"&amp;PAYROLL!DK$2,CSDA!A$1:A$500&amp;CSDA!C$1:C$500,0)),0)</f>
        <v/>
      </c>
      <c r="DL144">
        <f>IFERROR(INDEX(CSDA!D$1:D$500,MATCH(PAYROLL!DL$2,CSDA!C$1:C$500,0))/12,0)</f>
        <v/>
      </c>
      <c r="DM144">
        <f>SUM(DB144:DL144)</f>
        <v/>
      </c>
      <c r="DN144">
        <f>IFERROR(INDEX(ADJ!$A$1:$BZ$1000,MATCH(PAYROLL!D144,ADJ!A$1:A$500,0),MATCH(PAYROLL!DN$2,ADJ!$2:$2,0)),0)</f>
        <v/>
      </c>
      <c r="DO144">
        <f>IFERROR(SUM(BP144,DM144:DN144,CX144:DA144)-DT144,0)</f>
        <v/>
      </c>
      <c r="DP144">
        <f ref="DP144" t="array">SUM(BW144*IFERROR(INDEX(CSDA!D$1:D$500,MATCH(BW$2,CSDA!C$1:C$500,0)),0)%,CX144*IFERROR(INDEX(CSDA!D$1:D$500,MATCH(CX$2,CSDA!C$1:C$500,0)),0)%,DA144*IFERROR(INDEX(CSDA!D$1:D$500,MATCH(DA$2,CSDA!C$1:C$500,0)),0)%,DB144*IFERROR(INDEX(CSDA!D$1:D$500,MATCH(DB$2,CSDA!C$1:C$500,0)),0)%,DF144*IFERROR(INDEX(CSDA!D$1:D$500,MATCH("Phí dịch vụ"&amp;PAYROLL!DF$2,CSDA!A$1:A$500&amp;CSDA!C$1:C$500,0)),0)%,DC144*IFERROR(INDEX(CSDA!D$1:D$500,MATCH("Phí dịch vụ"&amp;PAYROLL!DC$2,CSDA!A$1:A$500&amp;CSDA!C$1:C$500,0)),0)%,DH144*IFERROR(INDEX(CSDA!D$1:D$500,MATCH("Phí dịch vụ"&amp;PAYROLL!DH$2,CSDA!A$1:A$500&amp;CSDA!C$1:C$500,0)),0)%,DJ144*IFERROR(INDEX(CSDA!D$1:D$500,MATCH("Phí dịch vụ"&amp;PAYROLL!DJ$2,CSDA!A$1:A$500&amp;CSDA!C$1:C$500,0)),0)%,BN144*IFERROR(INDEX(CSDA!D$1:D$500,MATCH(BN$2,CSDA!C$1:C$500,0)),0)%)-BN144*7%</f>
        <v/>
      </c>
      <c r="DQ144">
        <f>IFERROR(INDEX(ADJ!$A$1:$BZ$1000,MATCH(PAYROLL!D144,ADJ!A$1:A$500,0),MATCH(PAYROLL!DQ$2,ADJ!$2:$2,0)),0)</f>
        <v/>
      </c>
      <c r="DR144">
        <f>IFERROR(INDEX(ADJ!$A$1:$BZ$1000,MATCH(PAYROLL!D144,ADJ!A$1:A$500,0),MATCH(PAYROLL!DR$2,ADJ!$2:$2,0)),0)</f>
        <v/>
      </c>
      <c r="DS144">
        <f>SUM(DP144:DR144)</f>
        <v/>
      </c>
      <c r="DT144">
        <f>EK144</f>
        <v/>
      </c>
      <c r="DU144">
        <f>SUM(DO144:DR144)</f>
        <v/>
      </c>
      <c r="DV144">
        <f>ROUND(DU144*0.1,0)</f>
        <v/>
      </c>
      <c r="DW144">
        <f>DU144+DV144</f>
        <v/>
      </c>
      <c r="DZ144">
        <f>IFERROR(INDEX(ADJ!$A$1:$BZ$1000,MATCH(PAYROLL!$D144,ADJ!A$1:A$500,0),MATCH(PAYROLL!DZ$2,ADJ!$2:$2,0)),0)</f>
        <v/>
      </c>
      <c r="EA144">
        <f>IFERROR(INDEX(ADJ!$A$1:$BZ$1000,MATCH(PAYROLL!$D144,ADJ!A$1:A$500,0),MATCH(PAYROLL!EA$2,ADJ!$2:$2,0)),0)</f>
        <v/>
      </c>
      <c r="EB144">
        <f>IFERROR(INDEX(ADJ!$A$1:$BZ$1000,MATCH(PAYROLL!$D144,ADJ!A$1:A$500,0),MATCH(PAYROLL!EB$2,ADJ!$2:$2,0)),0)</f>
        <v/>
      </c>
      <c r="EC144">
        <f>IFERROR(INDEX(ADJ!$A$1:$BZ$1000,MATCH(PAYROLL!$D144,ADJ!A$1:A$500,0),MATCH(PAYROLL!EC$2,ADJ!$2:$2,0)),0)</f>
        <v/>
      </c>
      <c r="ED144">
        <f>IFERROR(INDEX(ADJ!$A$1:$BZ$1000,MATCH(PAYROLL!$D144,ADJ!A$1:A$500,0),MATCH(PAYROLL!ED$2,ADJ!$2:$2,0)),0)</f>
        <v/>
      </c>
      <c r="EE144">
        <f>IFERROR(INDEX(ADJ!$A$1:$BZ$1000,MATCH(PAYROLL!$D144,ADJ!A$1:A$500,0),MATCH(PAYROLL!EE$2,ADJ!$2:$2,0)),0)</f>
        <v/>
      </c>
      <c r="EF144">
        <f>IFERROR(INDEX(ADJ!$A$1:$BZ$1000,MATCH(PAYROLL!$D144,ADJ!A$1:A$500,0),MATCH(PAYROLL!EF$2,ADJ!$2:$2,0)),0)</f>
        <v/>
      </c>
      <c r="EG144">
        <f>IFERROR(INDEX(ADJ!$A$1:$BZ$1000,MATCH(PAYROLL!$D144,ADJ!A$1:A$500,0),MATCH(PAYROLL!EG$2,ADJ!$2:$2,0)),0)</f>
        <v/>
      </c>
      <c r="EH144">
        <f>IFERROR(INDEX(ADJ!$A$1:$BZ$1000,MATCH(PAYROLL!$D144,ADJ!A$1:A$500,0),MATCH(PAYROLL!EH$2,ADJ!$2:$2,0)),0)</f>
        <v/>
      </c>
      <c r="EI144">
        <f>IFERROR(INDEX(ADJ!$A$1:$BZ$1000,MATCH(PAYROLL!D144,ADJ!A$1:A$500,0),MATCH(PAYROLL!EI$2,ADJ!$2:$2,0)),0)</f>
        <v/>
      </c>
      <c r="EJ144">
        <f>IFERROR(INDEX(ADJ!$A$1:$BZ$1000,MATCH(PAYROLL!$D144,ADJ!A$1:A$500,0),MATCH(PAYROLL!EJ$2,ADJ!$2:$2,0)),0)</f>
        <v/>
      </c>
      <c r="EK144">
        <f>SUM(DZ144:EJ144)</f>
        <v/>
      </c>
    </row>
    <row r="145">
      <c r="A145" t="n">
        <v>143</v>
      </c>
      <c r="B145" t="inlineStr">
        <is>
          <t>Trần Nguyễn Lan Anh</t>
        </is>
      </c>
      <c r="D145" t="inlineStr">
        <is>
          <t>160962-01</t>
        </is>
      </c>
      <c r="S145">
        <f>IFERROR(INDEX(PIS!$A$1:$BZ$1000,MATCH($D145,PIS!C$1:C$500,0),MATCH("Lương CB tháng trước",PIS!$1:$1,0)),0)</f>
        <v/>
      </c>
      <c r="T145">
        <f>IFERROR(INDEX(PIS!$A$1:$BZ$1000,MATCH($D145,PIS!C$1:C$500,0),MATCH("Lương CB hiện tại",PIS!$1:$1,0)),0)</f>
        <v/>
      </c>
      <c r="U145">
        <f>IFERROR(INDEX(PIS!$A$1:$BZ$1000,MATCH($D145,PIS!C$1:C$500,0),MATCH("Lương đóng BHBB",PIS!$1:$1,0)),0)</f>
        <v/>
      </c>
      <c r="V145">
        <f>IFERROR(INDEX(PIS!$A$1:$BZ$1000,MATCH($D145,PIS!C$1:C$500,0),MATCH(V$2,PIS!$2:$2,0)),0)</f>
        <v/>
      </c>
      <c r="W145">
        <f>IFERROR(INDEX(PIS!$A$1:$BZ$1000,MATCH($D145,PIS!C$1:C$500,0),MATCH(W$2,PIS!$2:$2,0)),0)</f>
        <v/>
      </c>
      <c r="X145">
        <f>IFERROR(INDEX(PIS!$A$1:$BZ$1000,MATCH($D145,PIS!C$1:C$500,0),MATCH(X$2,PIS!$2:$2,0)),0)</f>
        <v/>
      </c>
      <c r="Y145">
        <f>IFERROR(INDEX(PIS!$A$1:$BZ$1000,MATCH($D145,PIS!C$1:C$500,0),MATCH(Y$2,PIS!$2:$2,0)),0)</f>
        <v/>
      </c>
      <c r="Z145">
        <f>IFERROR(INDEX(PIS!$A$1:$BZ$1000,MATCH($D145,PIS!C$1:C$500,0),MATCH(Z$2,PIS!$2:$2,0)),0)</f>
        <v/>
      </c>
      <c r="AA145">
        <f>IFERROR(INDEX(PIS!$A$1:$BZ$1000,MATCH($D145,PIS!C$1:C$500,0),MATCH(AA$2,PIS!$2:$2,0)),0)</f>
        <v/>
      </c>
      <c r="AB145">
        <f>IFERROR(INDEX(PIS!$A$1:$BZ$1000,MATCH($D145,PIS!C$1:C$500,0),MATCH(AB$2,PIS!$2:$2,0)),0)</f>
        <v/>
      </c>
      <c r="AC145">
        <f>SUM(V145:AB145)</f>
        <v/>
      </c>
      <c r="AD145">
        <f>IFERROR(INDEX(TIMESHEET!$A$1:$AI$5000,MATCH($D145,TIMESHEET!A$1:A$500,0),MATCH("T100",TIMESHEET!$2:$2,0))-2,0)</f>
        <v/>
      </c>
      <c r="AE145">
        <f>IFERROR(INDEX(TIMESHEET!$A$1:$AI$5000,MATCH($D145,TIMESHEET!A$1:A$500,0),MATCH("T202",TIMESHEET!$2:$2,0)),0)</f>
        <v/>
      </c>
      <c r="AF145">
        <f>IFERROR(INDEX(TIMESHEET!$A$1:$AI$5000,MATCH($D145,TIMESHEET!A$1:A$500,0),MATCH("T302",TIMESHEET!$2:$2,0)),0)</f>
        <v/>
      </c>
      <c r="AG145">
        <f>IFERROR(INDEX(TIMESHEET!$A$1:$AI$5000,MATCH($D145,TIMESHEET!A$1:A$500,0),MATCH("T406",TIMESHEET!$2:$2,0)),0)</f>
        <v/>
      </c>
      <c r="AH145">
        <f>AE145+AG145</f>
        <v/>
      </c>
      <c r="AI145">
        <f>IFERROR(INDEX(TIMESHEET!$A$1:$AI$5000,MATCH($D145,TIMESHEET!A$1:A$500,0),MATCH("T701",TIMESHEET!$2:$2,0)),0)</f>
        <v/>
      </c>
      <c r="AJ145">
        <f>IFERROR(INDEX(TIMESHEET!$A$1:$AI$5000,MATCH($D145,TIMESHEET!B$1:B$500,0),MATCH("T320",TIMESHEET!$2:$2,0)),0)</f>
        <v/>
      </c>
      <c r="AK145">
        <f>IFERROR(IF(LEFT(INDEX(PIS!O$1:O$500,MATCH(D145,PIS!C$1:C$500)),1)="M",T145/AD145*SUM(AE145:AG145),T145*AD145),0)</f>
        <v/>
      </c>
      <c r="AL145">
        <f>IFERROR(INDEX(ADJ!$A$1:$BZ$1000,MATCH(PAYROLL!D145,ADJ!A$1:A$500,0),MATCH(PAYROLL!AL$2,ADJ!$2:$2,0)),0)</f>
        <v/>
      </c>
      <c r="AM145">
        <f>SUM(AK145:AL145)</f>
        <v/>
      </c>
      <c r="AN145">
        <f>IFERROR(ROUND(V145/$AD145*$AH145,0),0)</f>
        <v/>
      </c>
      <c r="AO145">
        <f>IFERROR(ROUND(W145/$AD145*$AH145,0),0)</f>
        <v/>
      </c>
      <c r="AP145">
        <f>IFERROR(ROUND(X145/$AD145*$AE145,0),0)</f>
        <v/>
      </c>
      <c r="AQ145">
        <f>IFERROR(ROUND(Y145/$AD145*$AH145,0),0)</f>
        <v/>
      </c>
      <c r="AR145">
        <f>IFERROR(ROUND(Z145/$AD145*$AH145,0),0)</f>
        <v/>
      </c>
      <c r="AS145">
        <f>IFERROR(ROUND(AA145/$AD145*$AH145,0),0)</f>
        <v/>
      </c>
      <c r="AT145">
        <f>IFERROR(IF((AE145+AF145+AG145)&gt;13,AB145,ROUND(AB145/AD145*AH145,0)),0)</f>
        <v/>
      </c>
      <c r="AU145">
        <f>IFERROR(INDEX(ADJ!$A$1:$BZ$1000,MATCH(PAYROLL!D145,ADJ!A$1:A$500,0),MATCH(PAYROLL!AU$2,ADJ!$2:$2,0)),0)</f>
        <v/>
      </c>
      <c r="AV145">
        <f>ROUND(SUM(AN145:AU145),0)</f>
        <v/>
      </c>
      <c r="AW145">
        <f>IFERROR(INDEX(TIMESHEET!$A$1:$AI$5000,MATCH(PAYROLL!D145,TIMESHEET!A$1:A$500,0),MATCH("T620",TIMESHEET!$2:$2,0)),0)</f>
        <v/>
      </c>
      <c r="AX145">
        <f>IFERROR(INDEX(TIMESHEET!$A$1:$AI$5000,MATCH(PAYROLL!D145,TIMESHEET!A$1:A$500,0),MATCH("T601",TIMESHEET!$2:$2,0)),0)</f>
        <v/>
      </c>
      <c r="AY145">
        <f>IFERROR(INDEX(TIMESHEET!$A$1:$AI$5000,MATCH(PAYROLL!D145,TIMESHEET!A$1:A$500,0),MATCH("T602",TIMESHEET!$2:$2,0)),0)</f>
        <v/>
      </c>
      <c r="AZ145">
        <f>IFERROR(INDEX(TIMESHEET!$A$1:$AI$5000,MATCH(PAYROLL!D145,TIMESHEET!A$1:A$500,0),MATCH("T603",TIMESHEET!$2:$2,0)),0)</f>
        <v/>
      </c>
      <c r="BA145">
        <f>IFERROR(INDEX(TIMESHEET!$A$1:$AI$5000,MATCH(PAYROLL!D145,TIMESHEET!A$1:A$500,0),MATCH("T611",TIMESHEET!$2:$2,0)),0)</f>
        <v/>
      </c>
      <c r="BB145">
        <f>IFERROR(INDEX(TIMESHEET!$A$1:$AI$5000,MATCH(PAYROLL!D145,TIMESHEET!A$1:A$500,0),MATCH("T612",TIMESHEET!$2:$2,0)),0)</f>
        <v/>
      </c>
      <c r="BC145">
        <f>IFERROR(INDEX(TIMESHEET!$A$1:$AI$5000,MATCH(PAYROLL!D145,TIMESHEET!A$1:A$500,0),MATCH("T613",TIMESHEET!$2:$2,0)),0)</f>
        <v/>
      </c>
      <c r="BD145">
        <f>IFERROR(INDEX(TIMESHEET!$A$1:$AI$5000,MATCH(PAYROLL!D145,TIMESHEET!A$1:A$500,0),MATCH("T500",TIMESHEET!$2:$2,0)),0)</f>
        <v/>
      </c>
      <c r="BE145">
        <f>IFERROR(IF(LEFT(INDEX(PIS!O$1:O$500,MATCH(D145,PIS!C$1:C$500)),1)="M",T145/AD145/8*(AW145+AX145*1.5+AY145*2+AZ145*3+BA145*2.1+BB145*2.7+BC145*3.9+BD145*0.3),T145/8*(AW145+AX145*1.5+AY145*2+AZ145*3+BA145*2.1+BB145*2.7+BC145*3.9+BD145*0.3)),0)</f>
        <v/>
      </c>
      <c r="BF145">
        <f>IFERROR(INDEX(ADJ!$A$1:$BZ$1000,MATCH(PAYROLL!$D145,ADJ!A$1:A$500,0),MATCH(PAYROLL!BF$2,ADJ!$2:$2,0)),0)</f>
        <v/>
      </c>
      <c r="BG145">
        <f>IFERROR(INDEX(ADJ!$A$1:$BZ$1000,MATCH(PAYROLL!D145,ADJ!A$1:A$500,0),MATCH(PAYROLL!BG$2,ADJ!$2:$2,0)),0)</f>
        <v/>
      </c>
      <c r="BH145">
        <f>IFERROR(INDEX(ADJ!$A$1:$BZ$1000,MATCH(PAYROLL!D145,ADJ!A$1:A$500,0),MATCH(PAYROLL!BH$2,ADJ!$2:$2,0)),0)</f>
        <v/>
      </c>
      <c r="BI145">
        <f>IFERROR(INDEX(ADJ!$A$1:$BZ$1000,MATCH(PAYROLL!D145,ADJ!A$1:A$500,0),MATCH(PAYROLL!BI$2,ADJ!$2:$2,0)),0)</f>
        <v/>
      </c>
      <c r="BJ145">
        <f>IFERROR(INDEX(ADJ!$A$1:$BZ$1000,MATCH(PAYROLL!D145,ADJ!A$1:A$500,0),MATCH(PAYROLL!BJ$2,ADJ!$2:$2,0)),0)</f>
        <v/>
      </c>
      <c r="BK145">
        <f>SUM(BF145:BJ145)</f>
        <v/>
      </c>
      <c r="BL145">
        <f>IFERROR(INDEX(ADJ!$A$1:$BZ$1000,MATCH(PAYROLL!D145,ADJ!A$1:A$500,0),MATCH(PAYROLL!BL$2,ADJ!$2:$2,0)),0)</f>
        <v/>
      </c>
      <c r="BM145">
        <f>IFERROR(INDEX(ADJ!$A$1:$BZ$1000,MATCH(PAYROLL!D145,ADJ!A$1:A$500,0),MATCH(PAYROLL!BM$2,ADJ!$2:$2,0)),0)</f>
        <v/>
      </c>
      <c r="BN145">
        <f>IFERROR(INDEX(ADJ!$A$1:$BZ$1000,MATCH(PAYROLL!D145,ADJ!A$1:A$500,0),MATCH(PAYROLL!BN$2,ADJ!$2:$2,0)),0)</f>
        <v/>
      </c>
      <c r="BO145">
        <f>IFERROR(INDEX(ADJ!$A$1:$BZ$1000,MATCH(PAYROLL!D145,ADJ!A$1:A$500,0),MATCH(PAYROLL!BO$2,ADJ!$2:$2,0)),0)</f>
        <v/>
      </c>
      <c r="BP145">
        <f>SUM(AM145,AV145,BE145,BK145,BL145:BO145)</f>
        <v/>
      </c>
      <c r="BQ145">
        <f>BO145</f>
        <v/>
      </c>
      <c r="BR145">
        <f>IFERROR(ROUND(IF(LEFT(INDEX(PIS!O$1:O$500,MATCH(D145,PIS!C$1:C$500)),1)="D",T145/8*(BD145*0.3),IF(LEFT(INDEX(PIS!O$1:O$500,MATCH(D145,PIS!C$1:C$500)),1)="H",T145*($BD145*0.3),T145/$AD145/8*($BD145*0.3))),0),0)</f>
        <v/>
      </c>
      <c r="BS145">
        <f>IF(AP145&lt;1,0,MIN(AP145,730000))</f>
        <v/>
      </c>
      <c r="BT145">
        <f>IFERROR(ROUND((BE145-SUM(AW145:BC145)*T145/AD145/8),0)-BR145,0)</f>
        <v/>
      </c>
      <c r="BU145">
        <f>AO145</f>
        <v/>
      </c>
      <c r="BV145">
        <f>SUM(BQ145:BU145)</f>
        <v/>
      </c>
      <c r="BW145">
        <f>BP145-BV145</f>
        <v/>
      </c>
      <c r="BX145">
        <f>IFERROR(IF(RIGHT(INDEX(PIS!O$1:O$500,MATCH(D145,PIS!C$1:C$500)),5)="Gross",MIN(U145+V145,VLOOKUP("R700",TSC!B:C,2,0)*VLOOKUP("R101",TSC!B:C,2,0))*VLOOKUP("R701",TSC!B:C,2,0)%,0),0)</f>
        <v/>
      </c>
      <c r="BY145">
        <f>IFERROR(IF(RIGHT(INDEX(PIS!O$1:O$500,MATCH(D145,PIS!C$1:C$500)),5)="Gross",MIN(U145+V145,VLOOKUP("R700",TSC!B:C,2,0)*VLOOKUP("R101",TSC!B:C,2,0))*VLOOKUP("T704",TSC!B:C,2,0)%,0),0)</f>
        <v/>
      </c>
      <c r="BZ145">
        <f>IFERROR(IF(RIGHT(INDEX(PIS!O$1:O$500,MATCH(D145,PIS!C$1:C$500)),5)="Gross",MIN(U145+V145,VLOOKUP("R700",TSC!B:C,2,0)*VLOOKUP("1",TSC!F:G,2,0))*VLOOKUP("T705",TSC!B:C,2,0)%,0),0)</f>
        <v/>
      </c>
      <c r="CA145">
        <f>IFERROR(INDEX(ADJ!$A$1:$BZ$1000,MATCH(PAYROLL!D145,ADJ!A$1:A$500,0),MATCH(PAYROLL!CA$2,ADJ!$2:$2,0)),0)</f>
        <v/>
      </c>
      <c r="CB145">
        <f>IFERROR(INDEX(ADJ!$A$1:$BZ$1000,MATCH(PAYROLL!D145,ADJ!A$1:A$500,0),MATCH(PAYROLL!CB$2,ADJ!$2:$2,0)),0)</f>
        <v/>
      </c>
      <c r="CC145">
        <f>SUM(BX145:CB145)</f>
        <v/>
      </c>
      <c r="CD145">
        <f>IFERROR(INDEX(PIS!$A$1:$BZ$1000,MATCH(PAYROLL!D145,PIS!C$1:C$500,0),MATCH(PAYROLL!CD$1,PIS!$1:$1,0)),0)</f>
        <v/>
      </c>
      <c r="CE145">
        <f>IFERROR(IF(OR(INDEX(PIS!P$1:P$500,MATCH(D145,PIS!C$1:C$500,0))="LT2",INDEX(PIS!P$1:P$500,MATCH(D145,PIS!C$1:C$500,0))="P10"),0,SUM(CC145,CD145*VLOOKUP("R601",TSC!B:C,2,0),VLOOKUP("R602",TSC!B:C,2,0))),0)</f>
        <v/>
      </c>
      <c r="CF145">
        <f>MAX(BW145-CE145,0)</f>
        <v/>
      </c>
      <c r="CG145">
        <f>IFERROR(IF(OR(RIGHT(INDEX(PIS!P$1:P$500,MATCH(D145,PIS!C$1:C$500)),5)="P10",RIGHT(INDEX(PIS!P$1:P$500,MATCH(D145,PIS!C$1:C$500)),5)="CK"),0,IF(CF145&lt;=5000000,CF145*5%,IF(CF145&lt;=10000000,CF145*10%-250000,IF(CF145&lt;=18000000,CF145*15%-750000,IF(CF145&lt;=32000000,CF145*20%-1650000,IF(CF145&lt;=52000000,CF145*25%-3250000,IF(CF145&lt;=80000000,BH145*30%-5850000,CF145*35%-9850000))))))),0)</f>
        <v/>
      </c>
      <c r="CH145">
        <f>IFERROR(IF(OR(INDEX(PIS!P$1:P$500,MATCH(D145,PIS!C$1:C$500))="LT",INDEX(PIS!P$1:P$500,MATCH(D145,PIS!C$1:C$500))="CK"),0,IF(CF145&lt;2000000,0,CF145*10%)),0)</f>
        <v/>
      </c>
      <c r="CI145">
        <f>IFERROR(INDEX(ADJ!$A$1:$BZ$1000,MATCH(PAYROLL!D145,ADJ!A$1:A$500,0),MATCH(PAYROLL!CI$2,ADJ!$2:$2,0)),0)</f>
        <v/>
      </c>
      <c r="CJ145">
        <f>IFERROR(INDEX(ADJ!$A$1:$BZ$1000,MATCH(PAYROLL!D145,ADJ!A$1:A$500,0),MATCH(PAYROLL!CJ$2,ADJ!$2:$2,0)),0)</f>
        <v/>
      </c>
      <c r="CK145">
        <f>IFERROR(INDEX(ADJ!$A$1:$BZ$1000,MATCH(PAYROLL!D145,ADJ!A$1:A$500,0),MATCH(PAYROLL!CK$2,ADJ!$2:$2,0)),0)</f>
        <v/>
      </c>
      <c r="CL145">
        <f>SUM(CG145:CK145)</f>
        <v/>
      </c>
      <c r="CM145">
        <f>ROUND(SUM(CH145:CK145),0)</f>
        <v/>
      </c>
      <c r="CN145">
        <f>IFERROR(INDEX(CSDA!D$1:D$500,MATCH($CN$2,CSDA!C$1:C$500,0))*INDEX(PIS!V$1:V$500,MATCH(D145,PIS!C$1:C$500))+INDEX(ADJ!$A$1:$BZ$1000,MATCH(PAYROLL!D145,ADJ!A$1:A$500,0),MATCH(PAYROLL!CN$2,ADJ!$2:$2,0)),0)</f>
        <v/>
      </c>
      <c r="CO145">
        <f>IFERROR(INDEX(ADJ!$A$1:$BZ$1000,MATCH(PAYROLL!D145,ADJ!A$1:A$500,0),MATCH(PAYROLL!CO$2,ADJ!$2:$2,0)),0)</f>
        <v/>
      </c>
      <c r="CP145">
        <f>IFERROR(INDEX(ADJ!$A$1:$BZ$1000,MATCH(PAYROLL!D145,ADJ!A$1:A$500,0),MATCH(PAYROLL!CP$2,ADJ!$2:$2,0)),0)</f>
        <v/>
      </c>
      <c r="CQ145">
        <f>BP145-CL145-CI145-CM145-CN145-CO145-CP145-CC145</f>
        <v/>
      </c>
      <c r="CR145">
        <f>IFERROR(IF(RIGHT(INDEX(PIS!O$1:O$500,MATCH(D145,PIS!C$1:C$500,0)),5)="Gross",MIN(U145+V145,VLOOKUP("R700",TSC!B:C,2,0)*VLOOKUP("R101",TSC!B:C,2,0))*(VLOOKUP("T711",TSC!B:C,2,0)+VLOOKUP("T712",TSC!B:C,2,0))%,MIN(T145+V145,VLOOKUP("R700",TSC!B:C,2,0)*VLOOKUP("R101",TSC!B:C,2,0))*(VLOOKUP("T711",TSC!B:C,2,0)+VLOOKUP("T712",TSC!B:C,2,0)+VLOOKUP("R701",TSC!B:C,2,0))%),0)</f>
        <v/>
      </c>
      <c r="CS145">
        <f>IFERROR(IF(RIGHT(INDEX(PIS!O$1:O$500,MATCH(D145,PIS!C$1:C$500,0)),5)="Gross",MIN(U145+V145,VLOOKUP("R700",TSC!B:C,2,0)*VLOOKUP("R101",TSC!B:C,2,0))*(VLOOKUP("T714",TSC!B:C,2,0))%,MIN(T145+V145,VLOOKUP("R700",TSC!B:C,2,0)*VLOOKUP("R101",TSC!B:C,2,0))*(VLOOKUP("T704",TSC!B:C,2,0)+VLOOKUP("T714",TSC!B:C,2,0))%),0)</f>
        <v/>
      </c>
      <c r="CT145">
        <f>IFERROR(IF(RIGHT(INDEX(PIS!O$1:O$500,MATCH(D145,PIS!C$1:C$500,0)),5)="Gross",MIN(U145+V145,VLOOKUP("R700",TSC!B:C,2,0)*VLOOKUP("R101",TSC!B:C,2,0))*VLOOKUP("T705",TSC!B:C,2,0)%,MIN(T145+V145,VLOOKUP("R700",TSC!B:C,2,0)*VLOOKUP("R101",TSC!B:C,2,0))*VLOOKUP("T705",TSC!B:C,2,0)%),0)</f>
        <v/>
      </c>
      <c r="CU145">
        <f>IFERROR(IF(RIGHT(INDEX(PIS!O$1:O$500,MATCH(D145,PIS!C$1:C$500,0)),5)="Gross",MIN(U145+V145,VLOOKUP("R700",TSC!B:C,2,0)*VLOOKUP("R101",TSC!B:C,2,0))*(VLOOKUP("T713",TSC!B:C,2,0))%,MIN(T145+V145,VLOOKUP("R700",TSC!B:C,2,0)*VLOOKUP("R101",TSC!B:C,2,0))*(VLOOKUP("T713",TSC!B:C,2,0))%),0)</f>
        <v/>
      </c>
      <c r="CV145">
        <f>IFERROR(INDEX(ADJ!$A$1:$BZ$1000,MATCH(PAYROLL!D145,ADJ!A$1:A$500,0),MATCH(PAYROLL!CV$2,ADJ!$2:$2,0)),0)</f>
        <v/>
      </c>
      <c r="CW145">
        <f>IFERROR(INDEX(ADJ!$A$1:$BZ$1000,MATCH(PAYROLL!D145,ADJ!A$1:A$500,0),MATCH(PAYROLL!CW$2,ADJ!$2:$2,0)),0)</f>
        <v/>
      </c>
      <c r="CX145">
        <f>SUM(CR145:CW145)</f>
        <v/>
      </c>
      <c r="CY145">
        <f>ROUND(IF(CR145&gt;0,T145+V145*VLOOKUP("R202",TSC!$B$1:$C$500,2,0),0),0)</f>
        <v/>
      </c>
      <c r="CZ145">
        <f>IFERROR(INDEX(CSDA!D$1:D$500,MATCH($CZ$2,CSDA!C$1:C$500,0)),0)</f>
        <v/>
      </c>
      <c r="DA145">
        <f>ROUND(T145*0.7%,0)</f>
        <v/>
      </c>
      <c r="DB145">
        <f>ROUND(T145/12,0)</f>
        <v/>
      </c>
      <c r="DC145">
        <f ref="DC145" t="array">IFERROR(INDEX(CSDA!D$1:D$500,MATCH("Trích giữ"&amp;PAYROLL!DC$2,CSDA!A$1:A$500&amp;CSDA!C$1:C$500,0)),0)</f>
        <v/>
      </c>
      <c r="DD145">
        <f ref="DD145" t="array">IFERROR(INDEX(CSDA!D$1:D$500,MATCH("Trích giữ"&amp;PAYROLL!DD$2,CSDA!A$1:A$500&amp;CSDA!C$1:C$500,0)),0)</f>
        <v/>
      </c>
      <c r="DE145">
        <f ref="DE145" t="array">IFERROR(INDEX(CSDA!D$1:D$500,MATCH("Trích giữ"&amp;PAYROLL!DE$2,CSDA!A$1:A$500&amp;CSDA!C$1:C$500,0)),0)</f>
        <v/>
      </c>
      <c r="DF145">
        <f>IFERROR(INDEX(CSDA!D$1:D$500,MATCH(PAYROLL!DF$2,CSDA!C$1:C$500,0)),0)</f>
        <v/>
      </c>
      <c r="DG145">
        <f ref="DG145" t="array">IFERROR(INDEX(CSDA!D$1:D$500,MATCH("Trích giữ"&amp;PAYROLL!DG$2,CSDA!A$1:A$500&amp;CSDA!C$1:C$500,0)),0)</f>
        <v/>
      </c>
      <c r="DH145">
        <f>ROUND(T145/26,0)</f>
        <v/>
      </c>
      <c r="DI145">
        <f ref="DI145" t="array">IFERROR(INDEX(CSDA!D$1:D$500,MATCH("Trích giữ"&amp;PAYROLL!DI$2,CSDA!A$1:A$500&amp;CSDA!C$1:C$500,0)),0)</f>
        <v/>
      </c>
      <c r="DJ145">
        <f>IF(U145=0,T145*21.5%-BL145,0)</f>
        <v/>
      </c>
      <c r="DK145">
        <f ref="DK145" t="array">IFERROR(INDEX(CSDA!D$1:D$500,MATCH("Trích giữ"&amp;PAYROLL!DK$2,CSDA!A$1:A$500&amp;CSDA!C$1:C$500,0)),0)</f>
        <v/>
      </c>
      <c r="DL145">
        <f>IFERROR(INDEX(CSDA!D$1:D$500,MATCH(PAYROLL!DL$2,CSDA!C$1:C$500,0))/12,0)</f>
        <v/>
      </c>
      <c r="DM145">
        <f>SUM(DB145:DL145)</f>
        <v/>
      </c>
      <c r="DN145">
        <f>IFERROR(INDEX(ADJ!$A$1:$BZ$1000,MATCH(PAYROLL!D145,ADJ!A$1:A$500,0),MATCH(PAYROLL!DN$2,ADJ!$2:$2,0)),0)</f>
        <v/>
      </c>
      <c r="DO145">
        <f>IFERROR(SUM(BP145,DM145:DN145,CX145:DA145)-DT145,0)</f>
        <v/>
      </c>
      <c r="DP145">
        <f ref="DP145" t="array">SUM(BW145*IFERROR(INDEX(CSDA!D$1:D$500,MATCH(BW$2,CSDA!C$1:C$500,0)),0)%,CX145*IFERROR(INDEX(CSDA!D$1:D$500,MATCH(CX$2,CSDA!C$1:C$500,0)),0)%,DA145*IFERROR(INDEX(CSDA!D$1:D$500,MATCH(DA$2,CSDA!C$1:C$500,0)),0)%,DB145*IFERROR(INDEX(CSDA!D$1:D$500,MATCH(DB$2,CSDA!C$1:C$500,0)),0)%,DF145*IFERROR(INDEX(CSDA!D$1:D$500,MATCH("Phí dịch vụ"&amp;PAYROLL!DF$2,CSDA!A$1:A$500&amp;CSDA!C$1:C$500,0)),0)%,DC145*IFERROR(INDEX(CSDA!D$1:D$500,MATCH("Phí dịch vụ"&amp;PAYROLL!DC$2,CSDA!A$1:A$500&amp;CSDA!C$1:C$500,0)),0)%,DH145*IFERROR(INDEX(CSDA!D$1:D$500,MATCH("Phí dịch vụ"&amp;PAYROLL!DH$2,CSDA!A$1:A$500&amp;CSDA!C$1:C$500,0)),0)%,DJ145*IFERROR(INDEX(CSDA!D$1:D$500,MATCH("Phí dịch vụ"&amp;PAYROLL!DJ$2,CSDA!A$1:A$500&amp;CSDA!C$1:C$500,0)),0)%,BN145*IFERROR(INDEX(CSDA!D$1:D$500,MATCH(BN$2,CSDA!C$1:C$500,0)),0)%)-BN145*7%</f>
        <v/>
      </c>
      <c r="DQ145">
        <f>IFERROR(INDEX(ADJ!$A$1:$BZ$1000,MATCH(PAYROLL!D145,ADJ!A$1:A$500,0),MATCH(PAYROLL!DQ$2,ADJ!$2:$2,0)),0)</f>
        <v/>
      </c>
      <c r="DR145">
        <f>IFERROR(INDEX(ADJ!$A$1:$BZ$1000,MATCH(PAYROLL!D145,ADJ!A$1:A$500,0),MATCH(PAYROLL!DR$2,ADJ!$2:$2,0)),0)</f>
        <v/>
      </c>
      <c r="DS145">
        <f>SUM(DP145:DR145)</f>
        <v/>
      </c>
      <c r="DT145">
        <f>EK145</f>
        <v/>
      </c>
      <c r="DU145">
        <f>SUM(DO145:DR145)</f>
        <v/>
      </c>
      <c r="DV145">
        <f>ROUND(DU145*0.1,0)</f>
        <v/>
      </c>
      <c r="DW145">
        <f>DU145+DV145</f>
        <v/>
      </c>
      <c r="DZ145">
        <f>IFERROR(INDEX(ADJ!$A$1:$BZ$1000,MATCH(PAYROLL!$D145,ADJ!A$1:A$500,0),MATCH(PAYROLL!DZ$2,ADJ!$2:$2,0)),0)</f>
        <v/>
      </c>
      <c r="EA145">
        <f>IFERROR(INDEX(ADJ!$A$1:$BZ$1000,MATCH(PAYROLL!$D145,ADJ!A$1:A$500,0),MATCH(PAYROLL!EA$2,ADJ!$2:$2,0)),0)</f>
        <v/>
      </c>
      <c r="EB145">
        <f>IFERROR(INDEX(ADJ!$A$1:$BZ$1000,MATCH(PAYROLL!$D145,ADJ!A$1:A$500,0),MATCH(PAYROLL!EB$2,ADJ!$2:$2,0)),0)</f>
        <v/>
      </c>
      <c r="EC145">
        <f>IFERROR(INDEX(ADJ!$A$1:$BZ$1000,MATCH(PAYROLL!$D145,ADJ!A$1:A$500,0),MATCH(PAYROLL!EC$2,ADJ!$2:$2,0)),0)</f>
        <v/>
      </c>
      <c r="ED145">
        <f>IFERROR(INDEX(ADJ!$A$1:$BZ$1000,MATCH(PAYROLL!$D145,ADJ!A$1:A$500,0),MATCH(PAYROLL!ED$2,ADJ!$2:$2,0)),0)</f>
        <v/>
      </c>
      <c r="EE145">
        <f>IFERROR(INDEX(ADJ!$A$1:$BZ$1000,MATCH(PAYROLL!$D145,ADJ!A$1:A$500,0),MATCH(PAYROLL!EE$2,ADJ!$2:$2,0)),0)</f>
        <v/>
      </c>
      <c r="EF145">
        <f>IFERROR(INDEX(ADJ!$A$1:$BZ$1000,MATCH(PAYROLL!$D145,ADJ!A$1:A$500,0),MATCH(PAYROLL!EF$2,ADJ!$2:$2,0)),0)</f>
        <v/>
      </c>
      <c r="EG145">
        <f>IFERROR(INDEX(ADJ!$A$1:$BZ$1000,MATCH(PAYROLL!$D145,ADJ!A$1:A$500,0),MATCH(PAYROLL!EG$2,ADJ!$2:$2,0)),0)</f>
        <v/>
      </c>
      <c r="EH145">
        <f>IFERROR(INDEX(ADJ!$A$1:$BZ$1000,MATCH(PAYROLL!$D145,ADJ!A$1:A$500,0),MATCH(PAYROLL!EH$2,ADJ!$2:$2,0)),0)</f>
        <v/>
      </c>
      <c r="EI145">
        <f>IFERROR(INDEX(ADJ!$A$1:$BZ$1000,MATCH(PAYROLL!D145,ADJ!A$1:A$500,0),MATCH(PAYROLL!EI$2,ADJ!$2:$2,0)),0)</f>
        <v/>
      </c>
      <c r="EJ145">
        <f>IFERROR(INDEX(ADJ!$A$1:$BZ$1000,MATCH(PAYROLL!$D145,ADJ!A$1:A$500,0),MATCH(PAYROLL!EJ$2,ADJ!$2:$2,0)),0)</f>
        <v/>
      </c>
      <c r="EK145">
        <f>SUM(DZ145:EJ145)</f>
        <v/>
      </c>
    </row>
    <row r="146">
      <c r="A146" t="n">
        <v>144</v>
      </c>
      <c r="B146" t="inlineStr">
        <is>
          <t>Đinh Thị Sim</t>
        </is>
      </c>
      <c r="D146" t="inlineStr">
        <is>
          <t>144847-04</t>
        </is>
      </c>
      <c r="S146">
        <f>IFERROR(INDEX(PIS!$A$1:$BZ$1000,MATCH($D146,PIS!C$1:C$500,0),MATCH("Lương CB tháng trước",PIS!$1:$1,0)),0)</f>
        <v/>
      </c>
      <c r="T146">
        <f>IFERROR(INDEX(PIS!$A$1:$BZ$1000,MATCH($D146,PIS!C$1:C$500,0),MATCH("Lương CB hiện tại",PIS!$1:$1,0)),0)</f>
        <v/>
      </c>
      <c r="U146">
        <f>IFERROR(INDEX(PIS!$A$1:$BZ$1000,MATCH($D146,PIS!C$1:C$500,0),MATCH("Lương đóng BHBB",PIS!$1:$1,0)),0)</f>
        <v/>
      </c>
      <c r="V146">
        <f>IFERROR(INDEX(PIS!$A$1:$BZ$1000,MATCH($D146,PIS!C$1:C$500,0),MATCH(V$2,PIS!$2:$2,0)),0)</f>
        <v/>
      </c>
      <c r="W146">
        <f>IFERROR(INDEX(PIS!$A$1:$BZ$1000,MATCH($D146,PIS!C$1:C$500,0),MATCH(W$2,PIS!$2:$2,0)),0)</f>
        <v/>
      </c>
      <c r="X146">
        <f>IFERROR(INDEX(PIS!$A$1:$BZ$1000,MATCH($D146,PIS!C$1:C$500,0),MATCH(X$2,PIS!$2:$2,0)),0)</f>
        <v/>
      </c>
      <c r="Y146">
        <f>IFERROR(INDEX(PIS!$A$1:$BZ$1000,MATCH($D146,PIS!C$1:C$500,0),MATCH(Y$2,PIS!$2:$2,0)),0)</f>
        <v/>
      </c>
      <c r="Z146">
        <f>IFERROR(INDEX(PIS!$A$1:$BZ$1000,MATCH($D146,PIS!C$1:C$500,0),MATCH(Z$2,PIS!$2:$2,0)),0)</f>
        <v/>
      </c>
      <c r="AA146">
        <f>IFERROR(INDEX(PIS!$A$1:$BZ$1000,MATCH($D146,PIS!C$1:C$500,0),MATCH(AA$2,PIS!$2:$2,0)),0)</f>
        <v/>
      </c>
      <c r="AB146">
        <f>IFERROR(INDEX(PIS!$A$1:$BZ$1000,MATCH($D146,PIS!C$1:C$500,0),MATCH(AB$2,PIS!$2:$2,0)),0)</f>
        <v/>
      </c>
      <c r="AC146">
        <f>SUM(V146:AB146)</f>
        <v/>
      </c>
      <c r="AD146">
        <f>IFERROR(INDEX(TIMESHEET!$A$1:$AI$5000,MATCH($D146,TIMESHEET!A$1:A$500,0),MATCH("T100",TIMESHEET!$2:$2,0))-2,0)</f>
        <v/>
      </c>
      <c r="AE146">
        <f>IFERROR(INDEX(TIMESHEET!$A$1:$AI$5000,MATCH($D146,TIMESHEET!A$1:A$500,0),MATCH("T202",TIMESHEET!$2:$2,0)),0)</f>
        <v/>
      </c>
      <c r="AF146">
        <f>IFERROR(INDEX(TIMESHEET!$A$1:$AI$5000,MATCH($D146,TIMESHEET!A$1:A$500,0),MATCH("T302",TIMESHEET!$2:$2,0)),0)</f>
        <v/>
      </c>
      <c r="AG146">
        <f>IFERROR(INDEX(TIMESHEET!$A$1:$AI$5000,MATCH($D146,TIMESHEET!A$1:A$500,0),MATCH("T406",TIMESHEET!$2:$2,0)),0)</f>
        <v/>
      </c>
      <c r="AH146">
        <f>AE146+AG146</f>
        <v/>
      </c>
      <c r="AI146">
        <f>IFERROR(INDEX(TIMESHEET!$A$1:$AI$5000,MATCH($D146,TIMESHEET!A$1:A$500,0),MATCH("T701",TIMESHEET!$2:$2,0)),0)</f>
        <v/>
      </c>
      <c r="AJ146">
        <f>IFERROR(INDEX(TIMESHEET!$A$1:$AI$5000,MATCH($D146,TIMESHEET!B$1:B$500,0),MATCH("T320",TIMESHEET!$2:$2,0)),0)</f>
        <v/>
      </c>
      <c r="AK146">
        <f>IFERROR(IF(LEFT(INDEX(PIS!O$1:O$500,MATCH(D146,PIS!C$1:C$500)),1)="M",T146/AD146*SUM(AE146:AG146),T146*AD146),0)</f>
        <v/>
      </c>
      <c r="AL146">
        <f>IFERROR(INDEX(ADJ!$A$1:$BZ$1000,MATCH(PAYROLL!D146,ADJ!A$1:A$500,0),MATCH(PAYROLL!AL$2,ADJ!$2:$2,0)),0)</f>
        <v/>
      </c>
      <c r="AM146">
        <f>SUM(AK146:AL146)</f>
        <v/>
      </c>
      <c r="AN146">
        <f>IFERROR(ROUND(V146/$AD146*$AH146,0),0)</f>
        <v/>
      </c>
      <c r="AO146">
        <f>IFERROR(ROUND(W146/$AD146*$AH146,0),0)</f>
        <v/>
      </c>
      <c r="AP146">
        <f>IFERROR(ROUND(X146/$AD146*$AE146,0),0)</f>
        <v/>
      </c>
      <c r="AQ146">
        <f>IFERROR(ROUND(Y146/$AD146*$AH146,0),0)</f>
        <v/>
      </c>
      <c r="AR146">
        <f>IFERROR(ROUND(Z146/$AD146*$AH146,0),0)</f>
        <v/>
      </c>
      <c r="AS146">
        <f>IFERROR(ROUND(AA146/$AD146*$AH146,0),0)</f>
        <v/>
      </c>
      <c r="AT146">
        <f>IFERROR(IF((AE146+AF146+AG146)&gt;13,AB146,ROUND(AB146/AD146*AH146,0)),0)</f>
        <v/>
      </c>
      <c r="AU146">
        <f>IFERROR(INDEX(ADJ!$A$1:$BZ$1000,MATCH(PAYROLL!D146,ADJ!A$1:A$500,0),MATCH(PAYROLL!AU$2,ADJ!$2:$2,0)),0)</f>
        <v/>
      </c>
      <c r="AV146">
        <f>ROUND(SUM(AN146:AU146),0)</f>
        <v/>
      </c>
      <c r="AW146">
        <f>IFERROR(INDEX(TIMESHEET!$A$1:$AI$5000,MATCH(PAYROLL!D146,TIMESHEET!A$1:A$500,0),MATCH("T620",TIMESHEET!$2:$2,0)),0)</f>
        <v/>
      </c>
      <c r="AX146">
        <f>IFERROR(INDEX(TIMESHEET!$A$1:$AI$5000,MATCH(PAYROLL!D146,TIMESHEET!A$1:A$500,0),MATCH("T601",TIMESHEET!$2:$2,0)),0)</f>
        <v/>
      </c>
      <c r="AY146">
        <f>IFERROR(INDEX(TIMESHEET!$A$1:$AI$5000,MATCH(PAYROLL!D146,TIMESHEET!A$1:A$500,0),MATCH("T602",TIMESHEET!$2:$2,0)),0)</f>
        <v/>
      </c>
      <c r="AZ146">
        <f>IFERROR(INDEX(TIMESHEET!$A$1:$AI$5000,MATCH(PAYROLL!D146,TIMESHEET!A$1:A$500,0),MATCH("T603",TIMESHEET!$2:$2,0)),0)</f>
        <v/>
      </c>
      <c r="BA146">
        <f>IFERROR(INDEX(TIMESHEET!$A$1:$AI$5000,MATCH(PAYROLL!D146,TIMESHEET!A$1:A$500,0),MATCH("T611",TIMESHEET!$2:$2,0)),0)</f>
        <v/>
      </c>
      <c r="BB146">
        <f>IFERROR(INDEX(TIMESHEET!$A$1:$AI$5000,MATCH(PAYROLL!D146,TIMESHEET!A$1:A$500,0),MATCH("T612",TIMESHEET!$2:$2,0)),0)</f>
        <v/>
      </c>
      <c r="BC146">
        <f>IFERROR(INDEX(TIMESHEET!$A$1:$AI$5000,MATCH(PAYROLL!D146,TIMESHEET!A$1:A$500,0),MATCH("T613",TIMESHEET!$2:$2,0)),0)</f>
        <v/>
      </c>
      <c r="BD146">
        <f>IFERROR(INDEX(TIMESHEET!$A$1:$AI$5000,MATCH(PAYROLL!D146,TIMESHEET!A$1:A$500,0),MATCH("T500",TIMESHEET!$2:$2,0)),0)</f>
        <v/>
      </c>
      <c r="BE146">
        <f>IFERROR(IF(LEFT(INDEX(PIS!O$1:O$500,MATCH(D146,PIS!C$1:C$500)),1)="M",T146/AD146/8*(AW146+AX146*1.5+AY146*2+AZ146*3+BA146*2.1+BB146*2.7+BC146*3.9+BD146*0.3),T146/8*(AW146+AX146*1.5+AY146*2+AZ146*3+BA146*2.1+BB146*2.7+BC146*3.9+BD146*0.3)),0)</f>
        <v/>
      </c>
      <c r="BF146">
        <f>IFERROR(INDEX(ADJ!$A$1:$BZ$1000,MATCH(PAYROLL!$D146,ADJ!A$1:A$500,0),MATCH(PAYROLL!BF$2,ADJ!$2:$2,0)),0)</f>
        <v/>
      </c>
      <c r="BG146">
        <f>IFERROR(INDEX(ADJ!$A$1:$BZ$1000,MATCH(PAYROLL!D146,ADJ!A$1:A$500,0),MATCH(PAYROLL!BG$2,ADJ!$2:$2,0)),0)</f>
        <v/>
      </c>
      <c r="BH146">
        <f>IFERROR(INDEX(ADJ!$A$1:$BZ$1000,MATCH(PAYROLL!D146,ADJ!A$1:A$500,0),MATCH(PAYROLL!BH$2,ADJ!$2:$2,0)),0)</f>
        <v/>
      </c>
      <c r="BI146">
        <f>IFERROR(INDEX(ADJ!$A$1:$BZ$1000,MATCH(PAYROLL!D146,ADJ!A$1:A$500,0),MATCH(PAYROLL!BI$2,ADJ!$2:$2,0)),0)</f>
        <v/>
      </c>
      <c r="BJ146">
        <f>IFERROR(INDEX(ADJ!$A$1:$BZ$1000,MATCH(PAYROLL!D146,ADJ!A$1:A$500,0),MATCH(PAYROLL!BJ$2,ADJ!$2:$2,0)),0)</f>
        <v/>
      </c>
      <c r="BK146">
        <f>SUM(BF146:BJ146)</f>
        <v/>
      </c>
      <c r="BL146">
        <f>IFERROR(INDEX(ADJ!$A$1:$BZ$1000,MATCH(PAYROLL!D146,ADJ!A$1:A$500,0),MATCH(PAYROLL!BL$2,ADJ!$2:$2,0)),0)</f>
        <v/>
      </c>
      <c r="BM146">
        <f>IFERROR(INDEX(ADJ!$A$1:$BZ$1000,MATCH(PAYROLL!D146,ADJ!A$1:A$500,0),MATCH(PAYROLL!BM$2,ADJ!$2:$2,0)),0)</f>
        <v/>
      </c>
      <c r="BN146">
        <f>IFERROR(INDEX(ADJ!$A$1:$BZ$1000,MATCH(PAYROLL!D146,ADJ!A$1:A$500,0),MATCH(PAYROLL!BN$2,ADJ!$2:$2,0)),0)</f>
        <v/>
      </c>
      <c r="BO146">
        <f>IFERROR(INDEX(ADJ!$A$1:$BZ$1000,MATCH(PAYROLL!D146,ADJ!A$1:A$500,0),MATCH(PAYROLL!BO$2,ADJ!$2:$2,0)),0)</f>
        <v/>
      </c>
      <c r="BP146">
        <f>SUM(AM146,AV146,BE146,BK146,BL146:BO146)</f>
        <v/>
      </c>
      <c r="BQ146">
        <f>BO146</f>
        <v/>
      </c>
      <c r="BR146">
        <f>IFERROR(ROUND(IF(LEFT(INDEX(PIS!O$1:O$500,MATCH(D146,PIS!C$1:C$500)),1)="D",T146/8*(BD146*0.3),IF(LEFT(INDEX(PIS!O$1:O$500,MATCH(D146,PIS!C$1:C$500)),1)="H",T146*($BD146*0.3),T146/$AD146/8*($BD146*0.3))),0),0)</f>
        <v/>
      </c>
      <c r="BS146">
        <f>IF(AP146&lt;1,0,MIN(AP146,730000))</f>
        <v/>
      </c>
      <c r="BT146">
        <f>IFERROR(ROUND((BE146-SUM(AW146:BC146)*T146/AD146/8),0)-BR146,0)</f>
        <v/>
      </c>
      <c r="BU146">
        <f>AO146</f>
        <v/>
      </c>
      <c r="BV146">
        <f>SUM(BQ146:BU146)</f>
        <v/>
      </c>
      <c r="BW146">
        <f>BP146-BV146</f>
        <v/>
      </c>
      <c r="BX146">
        <f>IFERROR(IF(RIGHT(INDEX(PIS!O$1:O$500,MATCH(D146,PIS!C$1:C$500)),5)="Gross",MIN(U146+V146,VLOOKUP("R700",TSC!B:C,2,0)*VLOOKUP("R101",TSC!B:C,2,0))*VLOOKUP("R701",TSC!B:C,2,0)%,0),0)</f>
        <v/>
      </c>
      <c r="BY146">
        <f>IFERROR(IF(RIGHT(INDEX(PIS!O$1:O$500,MATCH(D146,PIS!C$1:C$500)),5)="Gross",MIN(U146+V146,VLOOKUP("R700",TSC!B:C,2,0)*VLOOKUP("R101",TSC!B:C,2,0))*VLOOKUP("T704",TSC!B:C,2,0)%,0),0)</f>
        <v/>
      </c>
      <c r="BZ146">
        <f>IFERROR(IF(RIGHT(INDEX(PIS!O$1:O$500,MATCH(D146,PIS!C$1:C$500)),5)="Gross",MIN(U146+V146,VLOOKUP("R700",TSC!B:C,2,0)*VLOOKUP("1",TSC!F:G,2,0))*VLOOKUP("T705",TSC!B:C,2,0)%,0),0)</f>
        <v/>
      </c>
      <c r="CA146">
        <f>IFERROR(INDEX(ADJ!$A$1:$BZ$1000,MATCH(PAYROLL!D146,ADJ!A$1:A$500,0),MATCH(PAYROLL!CA$2,ADJ!$2:$2,0)),0)</f>
        <v/>
      </c>
      <c r="CB146">
        <f>IFERROR(INDEX(ADJ!$A$1:$BZ$1000,MATCH(PAYROLL!D146,ADJ!A$1:A$500,0),MATCH(PAYROLL!CB$2,ADJ!$2:$2,0)),0)</f>
        <v/>
      </c>
      <c r="CC146">
        <f>SUM(BX146:CB146)</f>
        <v/>
      </c>
      <c r="CD146">
        <f>IFERROR(INDEX(PIS!$A$1:$BZ$1000,MATCH(PAYROLL!D146,PIS!C$1:C$500,0),MATCH(PAYROLL!CD$1,PIS!$1:$1,0)),0)</f>
        <v/>
      </c>
      <c r="CE146">
        <f>IFERROR(IF(OR(INDEX(PIS!P$1:P$500,MATCH(D146,PIS!C$1:C$500,0))="LT2",INDEX(PIS!P$1:P$500,MATCH(D146,PIS!C$1:C$500,0))="P10"),0,SUM(CC146,CD146*VLOOKUP("R601",TSC!B:C,2,0),VLOOKUP("R602",TSC!B:C,2,0))),0)</f>
        <v/>
      </c>
      <c r="CF146">
        <f>MAX(BW146-CE146,0)</f>
        <v/>
      </c>
      <c r="CG146">
        <f>IFERROR(IF(OR(RIGHT(INDEX(PIS!P$1:P$500,MATCH(D146,PIS!C$1:C$500)),5)="P10",RIGHT(INDEX(PIS!P$1:P$500,MATCH(D146,PIS!C$1:C$500)),5)="CK"),0,IF(CF146&lt;=5000000,CF146*5%,IF(CF146&lt;=10000000,CF146*10%-250000,IF(CF146&lt;=18000000,CF146*15%-750000,IF(CF146&lt;=32000000,CF146*20%-1650000,IF(CF146&lt;=52000000,CF146*25%-3250000,IF(CF146&lt;=80000000,BH146*30%-5850000,CF146*35%-9850000))))))),0)</f>
        <v/>
      </c>
      <c r="CH146">
        <f>IFERROR(IF(OR(INDEX(PIS!P$1:P$500,MATCH(D146,PIS!C$1:C$500))="LT",INDEX(PIS!P$1:P$500,MATCH(D146,PIS!C$1:C$500))="CK"),0,IF(CF146&lt;2000000,0,CF146*10%)),0)</f>
        <v/>
      </c>
      <c r="CI146">
        <f>IFERROR(INDEX(ADJ!$A$1:$BZ$1000,MATCH(PAYROLL!D146,ADJ!A$1:A$500,0),MATCH(PAYROLL!CI$2,ADJ!$2:$2,0)),0)</f>
        <v/>
      </c>
      <c r="CJ146">
        <f>IFERROR(INDEX(ADJ!$A$1:$BZ$1000,MATCH(PAYROLL!D146,ADJ!A$1:A$500,0),MATCH(PAYROLL!CJ$2,ADJ!$2:$2,0)),0)</f>
        <v/>
      </c>
      <c r="CK146">
        <f>IFERROR(INDEX(ADJ!$A$1:$BZ$1000,MATCH(PAYROLL!D146,ADJ!A$1:A$500,0),MATCH(PAYROLL!CK$2,ADJ!$2:$2,0)),0)</f>
        <v/>
      </c>
      <c r="CL146">
        <f>SUM(CG146:CK146)</f>
        <v/>
      </c>
      <c r="CM146">
        <f>ROUND(SUM(CH146:CK146),0)</f>
        <v/>
      </c>
      <c r="CN146">
        <f>IFERROR(INDEX(CSDA!D$1:D$500,MATCH($CN$2,CSDA!C$1:C$500,0))*INDEX(PIS!V$1:V$500,MATCH(D146,PIS!C$1:C$500))+INDEX(ADJ!$A$1:$BZ$1000,MATCH(PAYROLL!D146,ADJ!A$1:A$500,0),MATCH(PAYROLL!CN$2,ADJ!$2:$2,0)),0)</f>
        <v/>
      </c>
      <c r="CO146">
        <f>IFERROR(INDEX(ADJ!$A$1:$BZ$1000,MATCH(PAYROLL!D146,ADJ!A$1:A$500,0),MATCH(PAYROLL!CO$2,ADJ!$2:$2,0)),0)</f>
        <v/>
      </c>
      <c r="CP146">
        <f>IFERROR(INDEX(ADJ!$A$1:$BZ$1000,MATCH(PAYROLL!D146,ADJ!A$1:A$500,0),MATCH(PAYROLL!CP$2,ADJ!$2:$2,0)),0)</f>
        <v/>
      </c>
      <c r="CQ146">
        <f>BP146-CL146-CI146-CM146-CN146-CO146-CP146-CC146</f>
        <v/>
      </c>
      <c r="CR146">
        <f>IFERROR(IF(RIGHT(INDEX(PIS!O$1:O$500,MATCH(D146,PIS!C$1:C$500,0)),5)="Gross",MIN(U146+V146,VLOOKUP("R700",TSC!B:C,2,0)*VLOOKUP("R101",TSC!B:C,2,0))*(VLOOKUP("T711",TSC!B:C,2,0)+VLOOKUP("T712",TSC!B:C,2,0))%,MIN(T146+V146,VLOOKUP("R700",TSC!B:C,2,0)*VLOOKUP("R101",TSC!B:C,2,0))*(VLOOKUP("T711",TSC!B:C,2,0)+VLOOKUP("T712",TSC!B:C,2,0)+VLOOKUP("R701",TSC!B:C,2,0))%),0)</f>
        <v/>
      </c>
      <c r="CS146">
        <f>IFERROR(IF(RIGHT(INDEX(PIS!O$1:O$500,MATCH(D146,PIS!C$1:C$500,0)),5)="Gross",MIN(U146+V146,VLOOKUP("R700",TSC!B:C,2,0)*VLOOKUP("R101",TSC!B:C,2,0))*(VLOOKUP("T714",TSC!B:C,2,0))%,MIN(T146+V146,VLOOKUP("R700",TSC!B:C,2,0)*VLOOKUP("R101",TSC!B:C,2,0))*(VLOOKUP("T704",TSC!B:C,2,0)+VLOOKUP("T714",TSC!B:C,2,0))%),0)</f>
        <v/>
      </c>
      <c r="CT146">
        <f>IFERROR(IF(RIGHT(INDEX(PIS!O$1:O$500,MATCH(D146,PIS!C$1:C$500,0)),5)="Gross",MIN(U146+V146,VLOOKUP("R700",TSC!B:C,2,0)*VLOOKUP("R101",TSC!B:C,2,0))*VLOOKUP("T705",TSC!B:C,2,0)%,MIN(T146+V146,VLOOKUP("R700",TSC!B:C,2,0)*VLOOKUP("R101",TSC!B:C,2,0))*VLOOKUP("T705",TSC!B:C,2,0)%),0)</f>
        <v/>
      </c>
      <c r="CU146">
        <f>IFERROR(IF(RIGHT(INDEX(PIS!O$1:O$500,MATCH(D146,PIS!C$1:C$500,0)),5)="Gross",MIN(U146+V146,VLOOKUP("R700",TSC!B:C,2,0)*VLOOKUP("R101",TSC!B:C,2,0))*(VLOOKUP("T713",TSC!B:C,2,0))%,MIN(T146+V146,VLOOKUP("R700",TSC!B:C,2,0)*VLOOKUP("R101",TSC!B:C,2,0))*(VLOOKUP("T713",TSC!B:C,2,0))%),0)</f>
        <v/>
      </c>
      <c r="CV146">
        <f>IFERROR(INDEX(ADJ!$A$1:$BZ$1000,MATCH(PAYROLL!D146,ADJ!A$1:A$500,0),MATCH(PAYROLL!CV$2,ADJ!$2:$2,0)),0)</f>
        <v/>
      </c>
      <c r="CW146">
        <f>IFERROR(INDEX(ADJ!$A$1:$BZ$1000,MATCH(PAYROLL!D146,ADJ!A$1:A$500,0),MATCH(PAYROLL!CW$2,ADJ!$2:$2,0)),0)</f>
        <v/>
      </c>
      <c r="CX146">
        <f>SUM(CR146:CW146)</f>
        <v/>
      </c>
      <c r="CY146">
        <f>ROUND(IF(CR146&gt;0,T146+V146*VLOOKUP("R202",TSC!$B$1:$C$500,2,0),0),0)</f>
        <v/>
      </c>
      <c r="CZ146">
        <f>IFERROR(INDEX(CSDA!D$1:D$500,MATCH($CZ$2,CSDA!C$1:C$500,0)),0)</f>
        <v/>
      </c>
      <c r="DA146">
        <f>ROUND(T146*0.7%,0)</f>
        <v/>
      </c>
      <c r="DB146">
        <f>ROUND(T146/12,0)</f>
        <v/>
      </c>
      <c r="DC146">
        <f ref="DC146" t="array">IFERROR(INDEX(CSDA!D$1:D$500,MATCH("Trích giữ"&amp;PAYROLL!DC$2,CSDA!A$1:A$500&amp;CSDA!C$1:C$500,0)),0)</f>
        <v/>
      </c>
      <c r="DD146">
        <f ref="DD146" t="array">IFERROR(INDEX(CSDA!D$1:D$500,MATCH("Trích giữ"&amp;PAYROLL!DD$2,CSDA!A$1:A$500&amp;CSDA!C$1:C$500,0)),0)</f>
        <v/>
      </c>
      <c r="DE146">
        <f ref="DE146" t="array">IFERROR(INDEX(CSDA!D$1:D$500,MATCH("Trích giữ"&amp;PAYROLL!DE$2,CSDA!A$1:A$500&amp;CSDA!C$1:C$500,0)),0)</f>
        <v/>
      </c>
      <c r="DF146">
        <f>IFERROR(INDEX(CSDA!D$1:D$500,MATCH(PAYROLL!DF$2,CSDA!C$1:C$500,0)),0)</f>
        <v/>
      </c>
      <c r="DG146">
        <f ref="DG146" t="array">IFERROR(INDEX(CSDA!D$1:D$500,MATCH("Trích giữ"&amp;PAYROLL!DG$2,CSDA!A$1:A$500&amp;CSDA!C$1:C$500,0)),0)</f>
        <v/>
      </c>
      <c r="DH146">
        <f>ROUND(T146/26,0)</f>
        <v/>
      </c>
      <c r="DI146">
        <f ref="DI146" t="array">IFERROR(INDEX(CSDA!D$1:D$500,MATCH("Trích giữ"&amp;PAYROLL!DI$2,CSDA!A$1:A$500&amp;CSDA!C$1:C$500,0)),0)</f>
        <v/>
      </c>
      <c r="DJ146">
        <f>IF(U146=0,T146*21.5%-BL146,0)</f>
        <v/>
      </c>
      <c r="DK146">
        <f ref="DK146" t="array">IFERROR(INDEX(CSDA!D$1:D$500,MATCH("Trích giữ"&amp;PAYROLL!DK$2,CSDA!A$1:A$500&amp;CSDA!C$1:C$500,0)),0)</f>
        <v/>
      </c>
      <c r="DL146">
        <f>IFERROR(INDEX(CSDA!D$1:D$500,MATCH(PAYROLL!DL$2,CSDA!C$1:C$500,0))/12,0)</f>
        <v/>
      </c>
      <c r="DM146">
        <f>SUM(DB146:DL146)</f>
        <v/>
      </c>
      <c r="DN146">
        <f>IFERROR(INDEX(ADJ!$A$1:$BZ$1000,MATCH(PAYROLL!D146,ADJ!A$1:A$500,0),MATCH(PAYROLL!DN$2,ADJ!$2:$2,0)),0)</f>
        <v/>
      </c>
      <c r="DO146">
        <f>IFERROR(SUM(BP146,DM146:DN146,CX146:DA146)-DT146,0)</f>
        <v/>
      </c>
      <c r="DP146">
        <f ref="DP146" t="array">SUM(BW146*IFERROR(INDEX(CSDA!D$1:D$500,MATCH(BW$2,CSDA!C$1:C$500,0)),0)%,CX146*IFERROR(INDEX(CSDA!D$1:D$500,MATCH(CX$2,CSDA!C$1:C$500,0)),0)%,DA146*IFERROR(INDEX(CSDA!D$1:D$500,MATCH(DA$2,CSDA!C$1:C$500,0)),0)%,DB146*IFERROR(INDEX(CSDA!D$1:D$500,MATCH(DB$2,CSDA!C$1:C$500,0)),0)%,DF146*IFERROR(INDEX(CSDA!D$1:D$500,MATCH("Phí dịch vụ"&amp;PAYROLL!DF$2,CSDA!A$1:A$500&amp;CSDA!C$1:C$500,0)),0)%,DC146*IFERROR(INDEX(CSDA!D$1:D$500,MATCH("Phí dịch vụ"&amp;PAYROLL!DC$2,CSDA!A$1:A$500&amp;CSDA!C$1:C$500,0)),0)%,DH146*IFERROR(INDEX(CSDA!D$1:D$500,MATCH("Phí dịch vụ"&amp;PAYROLL!DH$2,CSDA!A$1:A$500&amp;CSDA!C$1:C$500,0)),0)%,DJ146*IFERROR(INDEX(CSDA!D$1:D$500,MATCH("Phí dịch vụ"&amp;PAYROLL!DJ$2,CSDA!A$1:A$500&amp;CSDA!C$1:C$500,0)),0)%,BN146*IFERROR(INDEX(CSDA!D$1:D$500,MATCH(BN$2,CSDA!C$1:C$500,0)),0)%)-BN146*7%</f>
        <v/>
      </c>
      <c r="DQ146">
        <f>IFERROR(INDEX(ADJ!$A$1:$BZ$1000,MATCH(PAYROLL!D146,ADJ!A$1:A$500,0),MATCH(PAYROLL!DQ$2,ADJ!$2:$2,0)),0)</f>
        <v/>
      </c>
      <c r="DR146">
        <f>IFERROR(INDEX(ADJ!$A$1:$BZ$1000,MATCH(PAYROLL!D146,ADJ!A$1:A$500,0),MATCH(PAYROLL!DR$2,ADJ!$2:$2,0)),0)</f>
        <v/>
      </c>
      <c r="DS146">
        <f>SUM(DP146:DR146)</f>
        <v/>
      </c>
      <c r="DT146">
        <f>EK146</f>
        <v/>
      </c>
      <c r="DU146">
        <f>SUM(DO146:DR146)</f>
        <v/>
      </c>
      <c r="DV146">
        <f>ROUND(DU146*0.1,0)</f>
        <v/>
      </c>
      <c r="DW146">
        <f>DU146+DV146</f>
        <v/>
      </c>
      <c r="DZ146">
        <f>IFERROR(INDEX(ADJ!$A$1:$BZ$1000,MATCH(PAYROLL!$D146,ADJ!A$1:A$500,0),MATCH(PAYROLL!DZ$2,ADJ!$2:$2,0)),0)</f>
        <v/>
      </c>
      <c r="EA146">
        <f>IFERROR(INDEX(ADJ!$A$1:$BZ$1000,MATCH(PAYROLL!$D146,ADJ!A$1:A$500,0),MATCH(PAYROLL!EA$2,ADJ!$2:$2,0)),0)</f>
        <v/>
      </c>
      <c r="EB146">
        <f>IFERROR(INDEX(ADJ!$A$1:$BZ$1000,MATCH(PAYROLL!$D146,ADJ!A$1:A$500,0),MATCH(PAYROLL!EB$2,ADJ!$2:$2,0)),0)</f>
        <v/>
      </c>
      <c r="EC146">
        <f>IFERROR(INDEX(ADJ!$A$1:$BZ$1000,MATCH(PAYROLL!$D146,ADJ!A$1:A$500,0),MATCH(PAYROLL!EC$2,ADJ!$2:$2,0)),0)</f>
        <v/>
      </c>
      <c r="ED146">
        <f>IFERROR(INDEX(ADJ!$A$1:$BZ$1000,MATCH(PAYROLL!$D146,ADJ!A$1:A$500,0),MATCH(PAYROLL!ED$2,ADJ!$2:$2,0)),0)</f>
        <v/>
      </c>
      <c r="EE146">
        <f>IFERROR(INDEX(ADJ!$A$1:$BZ$1000,MATCH(PAYROLL!$D146,ADJ!A$1:A$500,0),MATCH(PAYROLL!EE$2,ADJ!$2:$2,0)),0)</f>
        <v/>
      </c>
      <c r="EF146">
        <f>IFERROR(INDEX(ADJ!$A$1:$BZ$1000,MATCH(PAYROLL!$D146,ADJ!A$1:A$500,0),MATCH(PAYROLL!EF$2,ADJ!$2:$2,0)),0)</f>
        <v/>
      </c>
      <c r="EG146">
        <f>IFERROR(INDEX(ADJ!$A$1:$BZ$1000,MATCH(PAYROLL!$D146,ADJ!A$1:A$500,0),MATCH(PAYROLL!EG$2,ADJ!$2:$2,0)),0)</f>
        <v/>
      </c>
      <c r="EH146">
        <f>IFERROR(INDEX(ADJ!$A$1:$BZ$1000,MATCH(PAYROLL!$D146,ADJ!A$1:A$500,0),MATCH(PAYROLL!EH$2,ADJ!$2:$2,0)),0)</f>
        <v/>
      </c>
      <c r="EI146">
        <f>IFERROR(INDEX(ADJ!$A$1:$BZ$1000,MATCH(PAYROLL!D146,ADJ!A$1:A$500,0),MATCH(PAYROLL!EI$2,ADJ!$2:$2,0)),0)</f>
        <v/>
      </c>
      <c r="EJ146">
        <f>IFERROR(INDEX(ADJ!$A$1:$BZ$1000,MATCH(PAYROLL!$D146,ADJ!A$1:A$500,0),MATCH(PAYROLL!EJ$2,ADJ!$2:$2,0)),0)</f>
        <v/>
      </c>
      <c r="EK146">
        <f>SUM(DZ146:EJ146)</f>
        <v/>
      </c>
    </row>
    <row r="147">
      <c r="A147" t="n">
        <v>145</v>
      </c>
      <c r="B147" t="inlineStr">
        <is>
          <t>Hoàng Văn Hân</t>
        </is>
      </c>
      <c r="D147" t="inlineStr">
        <is>
          <t>160960-01</t>
        </is>
      </c>
      <c r="S147">
        <f>IFERROR(INDEX(PIS!$A$1:$BZ$1000,MATCH($D147,PIS!C$1:C$500,0),MATCH("Lương CB tháng trước",PIS!$1:$1,0)),0)</f>
        <v/>
      </c>
      <c r="T147">
        <f>IFERROR(INDEX(PIS!$A$1:$BZ$1000,MATCH($D147,PIS!C$1:C$500,0),MATCH("Lương CB hiện tại",PIS!$1:$1,0)),0)</f>
        <v/>
      </c>
      <c r="U147">
        <f>IFERROR(INDEX(PIS!$A$1:$BZ$1000,MATCH($D147,PIS!C$1:C$500,0),MATCH("Lương đóng BHBB",PIS!$1:$1,0)),0)</f>
        <v/>
      </c>
      <c r="V147">
        <f>IFERROR(INDEX(PIS!$A$1:$BZ$1000,MATCH($D147,PIS!C$1:C$500,0),MATCH(V$2,PIS!$2:$2,0)),0)</f>
        <v/>
      </c>
      <c r="W147">
        <f>IFERROR(INDEX(PIS!$A$1:$BZ$1000,MATCH($D147,PIS!C$1:C$500,0),MATCH(W$2,PIS!$2:$2,0)),0)</f>
        <v/>
      </c>
      <c r="X147">
        <f>IFERROR(INDEX(PIS!$A$1:$BZ$1000,MATCH($D147,PIS!C$1:C$500,0),MATCH(X$2,PIS!$2:$2,0)),0)</f>
        <v/>
      </c>
      <c r="Y147">
        <f>IFERROR(INDEX(PIS!$A$1:$BZ$1000,MATCH($D147,PIS!C$1:C$500,0),MATCH(Y$2,PIS!$2:$2,0)),0)</f>
        <v/>
      </c>
      <c r="Z147">
        <f>IFERROR(INDEX(PIS!$A$1:$BZ$1000,MATCH($D147,PIS!C$1:C$500,0),MATCH(Z$2,PIS!$2:$2,0)),0)</f>
        <v/>
      </c>
      <c r="AA147">
        <f>IFERROR(INDEX(PIS!$A$1:$BZ$1000,MATCH($D147,PIS!C$1:C$500,0),MATCH(AA$2,PIS!$2:$2,0)),0)</f>
        <v/>
      </c>
      <c r="AB147">
        <f>IFERROR(INDEX(PIS!$A$1:$BZ$1000,MATCH($D147,PIS!C$1:C$500,0),MATCH(AB$2,PIS!$2:$2,0)),0)</f>
        <v/>
      </c>
      <c r="AC147">
        <f>SUM(V147:AB147)</f>
        <v/>
      </c>
      <c r="AD147">
        <f>IFERROR(INDEX(TIMESHEET!$A$1:$AI$5000,MATCH($D147,TIMESHEET!A$1:A$500,0),MATCH("T100",TIMESHEET!$2:$2,0))-2,0)</f>
        <v/>
      </c>
      <c r="AE147">
        <f>IFERROR(INDEX(TIMESHEET!$A$1:$AI$5000,MATCH($D147,TIMESHEET!A$1:A$500,0),MATCH("T202",TIMESHEET!$2:$2,0)),0)</f>
        <v/>
      </c>
      <c r="AF147">
        <f>IFERROR(INDEX(TIMESHEET!$A$1:$AI$5000,MATCH($D147,TIMESHEET!A$1:A$500,0),MATCH("T302",TIMESHEET!$2:$2,0)),0)</f>
        <v/>
      </c>
      <c r="AG147">
        <f>IFERROR(INDEX(TIMESHEET!$A$1:$AI$5000,MATCH($D147,TIMESHEET!A$1:A$500,0),MATCH("T406",TIMESHEET!$2:$2,0)),0)</f>
        <v/>
      </c>
      <c r="AH147">
        <f>AE147+AG147</f>
        <v/>
      </c>
      <c r="AI147">
        <f>IFERROR(INDEX(TIMESHEET!$A$1:$AI$5000,MATCH($D147,TIMESHEET!A$1:A$500,0),MATCH("T701",TIMESHEET!$2:$2,0)),0)</f>
        <v/>
      </c>
      <c r="AJ147">
        <f>IFERROR(INDEX(TIMESHEET!$A$1:$AI$5000,MATCH($D147,TIMESHEET!B$1:B$500,0),MATCH("T320",TIMESHEET!$2:$2,0)),0)</f>
        <v/>
      </c>
      <c r="AK147">
        <f>IFERROR(IF(LEFT(INDEX(PIS!O$1:O$500,MATCH(D147,PIS!C$1:C$500)),1)="M",T147/AD147*SUM(AE147:AG147),T147*AD147),0)</f>
        <v/>
      </c>
      <c r="AL147">
        <f>IFERROR(INDEX(ADJ!$A$1:$BZ$1000,MATCH(PAYROLL!D147,ADJ!A$1:A$500,0),MATCH(PAYROLL!AL$2,ADJ!$2:$2,0)),0)</f>
        <v/>
      </c>
      <c r="AM147">
        <f>SUM(AK147:AL147)</f>
        <v/>
      </c>
      <c r="AN147">
        <f>IFERROR(ROUND(V147/$AD147*$AH147,0),0)</f>
        <v/>
      </c>
      <c r="AO147">
        <f>IFERROR(ROUND(W147/$AD147*$AH147,0),0)</f>
        <v/>
      </c>
      <c r="AP147">
        <f>IFERROR(ROUND(X147/$AD147*$AE147,0),0)</f>
        <v/>
      </c>
      <c r="AQ147">
        <f>IFERROR(ROUND(Y147/$AD147*$AH147,0),0)</f>
        <v/>
      </c>
      <c r="AR147">
        <f>IFERROR(ROUND(Z147/$AD147*$AH147,0),0)</f>
        <v/>
      </c>
      <c r="AS147">
        <f>IFERROR(ROUND(AA147/$AD147*$AH147,0),0)</f>
        <v/>
      </c>
      <c r="AT147">
        <f>IFERROR(IF((AE147+AF147+AG147)&gt;13,AB147,ROUND(AB147/AD147*AH147,0)),0)</f>
        <v/>
      </c>
      <c r="AU147">
        <f>IFERROR(INDEX(ADJ!$A$1:$BZ$1000,MATCH(PAYROLL!D147,ADJ!A$1:A$500,0),MATCH(PAYROLL!AU$2,ADJ!$2:$2,0)),0)</f>
        <v/>
      </c>
      <c r="AV147">
        <f>ROUND(SUM(AN147:AU147),0)</f>
        <v/>
      </c>
      <c r="AW147">
        <f>IFERROR(INDEX(TIMESHEET!$A$1:$AI$5000,MATCH(PAYROLL!D147,TIMESHEET!A$1:A$500,0),MATCH("T620",TIMESHEET!$2:$2,0)),0)</f>
        <v/>
      </c>
      <c r="AX147">
        <f>IFERROR(INDEX(TIMESHEET!$A$1:$AI$5000,MATCH(PAYROLL!D147,TIMESHEET!A$1:A$500,0),MATCH("T601",TIMESHEET!$2:$2,0)),0)</f>
        <v/>
      </c>
      <c r="AY147">
        <f>IFERROR(INDEX(TIMESHEET!$A$1:$AI$5000,MATCH(PAYROLL!D147,TIMESHEET!A$1:A$500,0),MATCH("T602",TIMESHEET!$2:$2,0)),0)</f>
        <v/>
      </c>
      <c r="AZ147">
        <f>IFERROR(INDEX(TIMESHEET!$A$1:$AI$5000,MATCH(PAYROLL!D147,TIMESHEET!A$1:A$500,0),MATCH("T603",TIMESHEET!$2:$2,0)),0)</f>
        <v/>
      </c>
      <c r="BA147">
        <f>IFERROR(INDEX(TIMESHEET!$A$1:$AI$5000,MATCH(PAYROLL!D147,TIMESHEET!A$1:A$500,0),MATCH("T611",TIMESHEET!$2:$2,0)),0)</f>
        <v/>
      </c>
      <c r="BB147">
        <f>IFERROR(INDEX(TIMESHEET!$A$1:$AI$5000,MATCH(PAYROLL!D147,TIMESHEET!A$1:A$500,0),MATCH("T612",TIMESHEET!$2:$2,0)),0)</f>
        <v/>
      </c>
      <c r="BC147">
        <f>IFERROR(INDEX(TIMESHEET!$A$1:$AI$5000,MATCH(PAYROLL!D147,TIMESHEET!A$1:A$500,0),MATCH("T613",TIMESHEET!$2:$2,0)),0)</f>
        <v/>
      </c>
      <c r="BD147">
        <f>IFERROR(INDEX(TIMESHEET!$A$1:$AI$5000,MATCH(PAYROLL!D147,TIMESHEET!A$1:A$500,0),MATCH("T500",TIMESHEET!$2:$2,0)),0)</f>
        <v/>
      </c>
      <c r="BE147">
        <f>IFERROR(IF(LEFT(INDEX(PIS!O$1:O$500,MATCH(D147,PIS!C$1:C$500)),1)="M",T147/AD147/8*(AW147+AX147*1.5+AY147*2+AZ147*3+BA147*2.1+BB147*2.7+BC147*3.9+BD147*0.3),T147/8*(AW147+AX147*1.5+AY147*2+AZ147*3+BA147*2.1+BB147*2.7+BC147*3.9+BD147*0.3)),0)</f>
        <v/>
      </c>
      <c r="BF147">
        <f>IFERROR(INDEX(ADJ!$A$1:$BZ$1000,MATCH(PAYROLL!$D147,ADJ!A$1:A$500,0),MATCH(PAYROLL!BF$2,ADJ!$2:$2,0)),0)</f>
        <v/>
      </c>
      <c r="BG147">
        <f>IFERROR(INDEX(ADJ!$A$1:$BZ$1000,MATCH(PAYROLL!D147,ADJ!A$1:A$500,0),MATCH(PAYROLL!BG$2,ADJ!$2:$2,0)),0)</f>
        <v/>
      </c>
      <c r="BH147">
        <f>IFERROR(INDEX(ADJ!$A$1:$BZ$1000,MATCH(PAYROLL!D147,ADJ!A$1:A$500,0),MATCH(PAYROLL!BH$2,ADJ!$2:$2,0)),0)</f>
        <v/>
      </c>
      <c r="BI147">
        <f>IFERROR(INDEX(ADJ!$A$1:$BZ$1000,MATCH(PAYROLL!D147,ADJ!A$1:A$500,0),MATCH(PAYROLL!BI$2,ADJ!$2:$2,0)),0)</f>
        <v/>
      </c>
      <c r="BJ147">
        <f>IFERROR(INDEX(ADJ!$A$1:$BZ$1000,MATCH(PAYROLL!D147,ADJ!A$1:A$500,0),MATCH(PAYROLL!BJ$2,ADJ!$2:$2,0)),0)</f>
        <v/>
      </c>
      <c r="BK147">
        <f>SUM(BF147:BJ147)</f>
        <v/>
      </c>
      <c r="BL147">
        <f>IFERROR(INDEX(ADJ!$A$1:$BZ$1000,MATCH(PAYROLL!D147,ADJ!A$1:A$500,0),MATCH(PAYROLL!BL$2,ADJ!$2:$2,0)),0)</f>
        <v/>
      </c>
      <c r="BM147">
        <f>IFERROR(INDEX(ADJ!$A$1:$BZ$1000,MATCH(PAYROLL!D147,ADJ!A$1:A$500,0),MATCH(PAYROLL!BM$2,ADJ!$2:$2,0)),0)</f>
        <v/>
      </c>
      <c r="BN147">
        <f>IFERROR(INDEX(ADJ!$A$1:$BZ$1000,MATCH(PAYROLL!D147,ADJ!A$1:A$500,0),MATCH(PAYROLL!BN$2,ADJ!$2:$2,0)),0)</f>
        <v/>
      </c>
      <c r="BO147">
        <f>IFERROR(INDEX(ADJ!$A$1:$BZ$1000,MATCH(PAYROLL!D147,ADJ!A$1:A$500,0),MATCH(PAYROLL!BO$2,ADJ!$2:$2,0)),0)</f>
        <v/>
      </c>
      <c r="BP147">
        <f>SUM(AM147,AV147,BE147,BK147,BL147:BO147)</f>
        <v/>
      </c>
      <c r="BQ147">
        <f>BO147</f>
        <v/>
      </c>
      <c r="BR147">
        <f>IFERROR(ROUND(IF(LEFT(INDEX(PIS!O$1:O$500,MATCH(D147,PIS!C$1:C$500)),1)="D",T147/8*(BD147*0.3),IF(LEFT(INDEX(PIS!O$1:O$500,MATCH(D147,PIS!C$1:C$500)),1)="H",T147*($BD147*0.3),T147/$AD147/8*($BD147*0.3))),0),0)</f>
        <v/>
      </c>
      <c r="BS147">
        <f>IF(AP147&lt;1,0,MIN(AP147,730000))</f>
        <v/>
      </c>
      <c r="BT147">
        <f>IFERROR(ROUND((BE147-SUM(AW147:BC147)*T147/AD147/8),0)-BR147,0)</f>
        <v/>
      </c>
      <c r="BU147">
        <f>AO147</f>
        <v/>
      </c>
      <c r="BV147">
        <f>SUM(BQ147:BU147)</f>
        <v/>
      </c>
      <c r="BW147">
        <f>BP147-BV147</f>
        <v/>
      </c>
      <c r="BX147">
        <f>IFERROR(IF(RIGHT(INDEX(PIS!O$1:O$500,MATCH(D147,PIS!C$1:C$500)),5)="Gross",MIN(U147+V147,VLOOKUP("R700",TSC!B:C,2,0)*VLOOKUP("R101",TSC!B:C,2,0))*VLOOKUP("R701",TSC!B:C,2,0)%,0),0)</f>
        <v/>
      </c>
      <c r="BY147">
        <f>IFERROR(IF(RIGHT(INDEX(PIS!O$1:O$500,MATCH(D147,PIS!C$1:C$500)),5)="Gross",MIN(U147+V147,VLOOKUP("R700",TSC!B:C,2,0)*VLOOKUP("R101",TSC!B:C,2,0))*VLOOKUP("T704",TSC!B:C,2,0)%,0),0)</f>
        <v/>
      </c>
      <c r="BZ147">
        <f>IFERROR(IF(RIGHT(INDEX(PIS!O$1:O$500,MATCH(D147,PIS!C$1:C$500)),5)="Gross",MIN(U147+V147,VLOOKUP("R700",TSC!B:C,2,0)*VLOOKUP("1",TSC!F:G,2,0))*VLOOKUP("T705",TSC!B:C,2,0)%,0),0)</f>
        <v/>
      </c>
      <c r="CA147">
        <f>IFERROR(INDEX(ADJ!$A$1:$BZ$1000,MATCH(PAYROLL!D147,ADJ!A$1:A$500,0),MATCH(PAYROLL!CA$2,ADJ!$2:$2,0)),0)</f>
        <v/>
      </c>
      <c r="CB147">
        <f>IFERROR(INDEX(ADJ!$A$1:$BZ$1000,MATCH(PAYROLL!D147,ADJ!A$1:A$500,0),MATCH(PAYROLL!CB$2,ADJ!$2:$2,0)),0)</f>
        <v/>
      </c>
      <c r="CC147">
        <f>SUM(BX147:CB147)</f>
        <v/>
      </c>
      <c r="CD147">
        <f>IFERROR(INDEX(PIS!$A$1:$BZ$1000,MATCH(PAYROLL!D147,PIS!C$1:C$500,0),MATCH(PAYROLL!CD$1,PIS!$1:$1,0)),0)</f>
        <v/>
      </c>
      <c r="CE147">
        <f>IFERROR(IF(OR(INDEX(PIS!P$1:P$500,MATCH(D147,PIS!C$1:C$500,0))="LT2",INDEX(PIS!P$1:P$500,MATCH(D147,PIS!C$1:C$500,0))="P10"),0,SUM(CC147,CD147*VLOOKUP("R601",TSC!B:C,2,0),VLOOKUP("R602",TSC!B:C,2,0))),0)</f>
        <v/>
      </c>
      <c r="CF147">
        <f>MAX(BW147-CE147,0)</f>
        <v/>
      </c>
      <c r="CG147">
        <f>IFERROR(IF(OR(RIGHT(INDEX(PIS!P$1:P$500,MATCH(D147,PIS!C$1:C$500)),5)="P10",RIGHT(INDEX(PIS!P$1:P$500,MATCH(D147,PIS!C$1:C$500)),5)="CK"),0,IF(CF147&lt;=5000000,CF147*5%,IF(CF147&lt;=10000000,CF147*10%-250000,IF(CF147&lt;=18000000,CF147*15%-750000,IF(CF147&lt;=32000000,CF147*20%-1650000,IF(CF147&lt;=52000000,CF147*25%-3250000,IF(CF147&lt;=80000000,BH147*30%-5850000,CF147*35%-9850000))))))),0)</f>
        <v/>
      </c>
      <c r="CH147">
        <f>IFERROR(IF(OR(INDEX(PIS!P$1:P$500,MATCH(D147,PIS!C$1:C$500))="LT",INDEX(PIS!P$1:P$500,MATCH(D147,PIS!C$1:C$500))="CK"),0,IF(CF147&lt;2000000,0,CF147*10%)),0)</f>
        <v/>
      </c>
      <c r="CI147">
        <f>IFERROR(INDEX(ADJ!$A$1:$BZ$1000,MATCH(PAYROLL!D147,ADJ!A$1:A$500,0),MATCH(PAYROLL!CI$2,ADJ!$2:$2,0)),0)</f>
        <v/>
      </c>
      <c r="CJ147">
        <f>IFERROR(INDEX(ADJ!$A$1:$BZ$1000,MATCH(PAYROLL!D147,ADJ!A$1:A$500,0),MATCH(PAYROLL!CJ$2,ADJ!$2:$2,0)),0)</f>
        <v/>
      </c>
      <c r="CK147">
        <f>IFERROR(INDEX(ADJ!$A$1:$BZ$1000,MATCH(PAYROLL!D147,ADJ!A$1:A$500,0),MATCH(PAYROLL!CK$2,ADJ!$2:$2,0)),0)</f>
        <v/>
      </c>
      <c r="CL147">
        <f>SUM(CG147:CK147)</f>
        <v/>
      </c>
      <c r="CM147">
        <f>ROUND(SUM(CH147:CK147),0)</f>
        <v/>
      </c>
      <c r="CN147">
        <f>IFERROR(INDEX(CSDA!D$1:D$500,MATCH($CN$2,CSDA!C$1:C$500,0))*INDEX(PIS!V$1:V$500,MATCH(D147,PIS!C$1:C$500))+INDEX(ADJ!$A$1:$BZ$1000,MATCH(PAYROLL!D147,ADJ!A$1:A$500,0),MATCH(PAYROLL!CN$2,ADJ!$2:$2,0)),0)</f>
        <v/>
      </c>
      <c r="CO147">
        <f>IFERROR(INDEX(ADJ!$A$1:$BZ$1000,MATCH(PAYROLL!D147,ADJ!A$1:A$500,0),MATCH(PAYROLL!CO$2,ADJ!$2:$2,0)),0)</f>
        <v/>
      </c>
      <c r="CP147">
        <f>IFERROR(INDEX(ADJ!$A$1:$BZ$1000,MATCH(PAYROLL!D147,ADJ!A$1:A$500,0),MATCH(PAYROLL!CP$2,ADJ!$2:$2,0)),0)</f>
        <v/>
      </c>
      <c r="CQ147">
        <f>BP147-CL147-CI147-CM147-CN147-CO147-CP147-CC147</f>
        <v/>
      </c>
      <c r="CR147">
        <f>IFERROR(IF(RIGHT(INDEX(PIS!O$1:O$500,MATCH(D147,PIS!C$1:C$500,0)),5)="Gross",MIN(U147+V147,VLOOKUP("R700",TSC!B:C,2,0)*VLOOKUP("R101",TSC!B:C,2,0))*(VLOOKUP("T711",TSC!B:C,2,0)+VLOOKUP("T712",TSC!B:C,2,0))%,MIN(T147+V147,VLOOKUP("R700",TSC!B:C,2,0)*VLOOKUP("R101",TSC!B:C,2,0))*(VLOOKUP("T711",TSC!B:C,2,0)+VLOOKUP("T712",TSC!B:C,2,0)+VLOOKUP("R701",TSC!B:C,2,0))%),0)</f>
        <v/>
      </c>
      <c r="CS147">
        <f>IFERROR(IF(RIGHT(INDEX(PIS!O$1:O$500,MATCH(D147,PIS!C$1:C$500,0)),5)="Gross",MIN(U147+V147,VLOOKUP("R700",TSC!B:C,2,0)*VLOOKUP("R101",TSC!B:C,2,0))*(VLOOKUP("T714",TSC!B:C,2,0))%,MIN(T147+V147,VLOOKUP("R700",TSC!B:C,2,0)*VLOOKUP("R101",TSC!B:C,2,0))*(VLOOKUP("T704",TSC!B:C,2,0)+VLOOKUP("T714",TSC!B:C,2,0))%),0)</f>
        <v/>
      </c>
      <c r="CT147">
        <f>IFERROR(IF(RIGHT(INDEX(PIS!O$1:O$500,MATCH(D147,PIS!C$1:C$500,0)),5)="Gross",MIN(U147+V147,VLOOKUP("R700",TSC!B:C,2,0)*VLOOKUP("R101",TSC!B:C,2,0))*VLOOKUP("T705",TSC!B:C,2,0)%,MIN(T147+V147,VLOOKUP("R700",TSC!B:C,2,0)*VLOOKUP("R101",TSC!B:C,2,0))*VLOOKUP("T705",TSC!B:C,2,0)%),0)</f>
        <v/>
      </c>
      <c r="CU147">
        <f>IFERROR(IF(RIGHT(INDEX(PIS!O$1:O$500,MATCH(D147,PIS!C$1:C$500,0)),5)="Gross",MIN(U147+V147,VLOOKUP("R700",TSC!B:C,2,0)*VLOOKUP("R101",TSC!B:C,2,0))*(VLOOKUP("T713",TSC!B:C,2,0))%,MIN(T147+V147,VLOOKUP("R700",TSC!B:C,2,0)*VLOOKUP("R101",TSC!B:C,2,0))*(VLOOKUP("T713",TSC!B:C,2,0))%),0)</f>
        <v/>
      </c>
      <c r="CV147">
        <f>IFERROR(INDEX(ADJ!$A$1:$BZ$1000,MATCH(PAYROLL!D147,ADJ!A$1:A$500,0),MATCH(PAYROLL!CV$2,ADJ!$2:$2,0)),0)</f>
        <v/>
      </c>
      <c r="CW147">
        <f>IFERROR(INDEX(ADJ!$A$1:$BZ$1000,MATCH(PAYROLL!D147,ADJ!A$1:A$500,0),MATCH(PAYROLL!CW$2,ADJ!$2:$2,0)),0)</f>
        <v/>
      </c>
      <c r="CX147">
        <f>SUM(CR147:CW147)</f>
        <v/>
      </c>
      <c r="CY147">
        <f>ROUND(IF(CR147&gt;0,T147+V147*VLOOKUP("R202",TSC!$B$1:$C$500,2,0),0),0)</f>
        <v/>
      </c>
      <c r="CZ147">
        <f>IFERROR(INDEX(CSDA!D$1:D$500,MATCH($CZ$2,CSDA!C$1:C$500,0)),0)</f>
        <v/>
      </c>
      <c r="DA147">
        <f>ROUND(T147*0.7%,0)</f>
        <v/>
      </c>
      <c r="DB147">
        <f>ROUND(T147/12,0)</f>
        <v/>
      </c>
      <c r="DC147">
        <f ref="DC147" t="array">IFERROR(INDEX(CSDA!D$1:D$500,MATCH("Trích giữ"&amp;PAYROLL!DC$2,CSDA!A$1:A$500&amp;CSDA!C$1:C$500,0)),0)</f>
        <v/>
      </c>
      <c r="DD147">
        <f ref="DD147" t="array">IFERROR(INDEX(CSDA!D$1:D$500,MATCH("Trích giữ"&amp;PAYROLL!DD$2,CSDA!A$1:A$500&amp;CSDA!C$1:C$500,0)),0)</f>
        <v/>
      </c>
      <c r="DE147">
        <f ref="DE147" t="array">IFERROR(INDEX(CSDA!D$1:D$500,MATCH("Trích giữ"&amp;PAYROLL!DE$2,CSDA!A$1:A$500&amp;CSDA!C$1:C$500,0)),0)</f>
        <v/>
      </c>
      <c r="DF147">
        <f>IFERROR(INDEX(CSDA!D$1:D$500,MATCH(PAYROLL!DF$2,CSDA!C$1:C$500,0)),0)</f>
        <v/>
      </c>
      <c r="DG147">
        <f ref="DG147" t="array">IFERROR(INDEX(CSDA!D$1:D$500,MATCH("Trích giữ"&amp;PAYROLL!DG$2,CSDA!A$1:A$500&amp;CSDA!C$1:C$500,0)),0)</f>
        <v/>
      </c>
      <c r="DH147">
        <f>ROUND(T147/26,0)</f>
        <v/>
      </c>
      <c r="DI147">
        <f ref="DI147" t="array">IFERROR(INDEX(CSDA!D$1:D$500,MATCH("Trích giữ"&amp;PAYROLL!DI$2,CSDA!A$1:A$500&amp;CSDA!C$1:C$500,0)),0)</f>
        <v/>
      </c>
      <c r="DJ147">
        <f>IF(U147=0,T147*21.5%-BL147,0)</f>
        <v/>
      </c>
      <c r="DK147">
        <f ref="DK147" t="array">IFERROR(INDEX(CSDA!D$1:D$500,MATCH("Trích giữ"&amp;PAYROLL!DK$2,CSDA!A$1:A$500&amp;CSDA!C$1:C$500,0)),0)</f>
        <v/>
      </c>
      <c r="DL147">
        <f>IFERROR(INDEX(CSDA!D$1:D$500,MATCH(PAYROLL!DL$2,CSDA!C$1:C$500,0))/12,0)</f>
        <v/>
      </c>
      <c r="DM147">
        <f>SUM(DB147:DL147)</f>
        <v/>
      </c>
      <c r="DN147">
        <f>IFERROR(INDEX(ADJ!$A$1:$BZ$1000,MATCH(PAYROLL!D147,ADJ!A$1:A$500,0),MATCH(PAYROLL!DN$2,ADJ!$2:$2,0)),0)</f>
        <v/>
      </c>
      <c r="DO147">
        <f>IFERROR(SUM(BP147,DM147:DN147,CX147:DA147)-DT147,0)</f>
        <v/>
      </c>
      <c r="DP147">
        <f ref="DP147" t="array">SUM(BW147*IFERROR(INDEX(CSDA!D$1:D$500,MATCH(BW$2,CSDA!C$1:C$500,0)),0)%,CX147*IFERROR(INDEX(CSDA!D$1:D$500,MATCH(CX$2,CSDA!C$1:C$500,0)),0)%,DA147*IFERROR(INDEX(CSDA!D$1:D$500,MATCH(DA$2,CSDA!C$1:C$500,0)),0)%,DB147*IFERROR(INDEX(CSDA!D$1:D$500,MATCH(DB$2,CSDA!C$1:C$500,0)),0)%,DF147*IFERROR(INDEX(CSDA!D$1:D$500,MATCH("Phí dịch vụ"&amp;PAYROLL!DF$2,CSDA!A$1:A$500&amp;CSDA!C$1:C$500,0)),0)%,DC147*IFERROR(INDEX(CSDA!D$1:D$500,MATCH("Phí dịch vụ"&amp;PAYROLL!DC$2,CSDA!A$1:A$500&amp;CSDA!C$1:C$500,0)),0)%,DH147*IFERROR(INDEX(CSDA!D$1:D$500,MATCH("Phí dịch vụ"&amp;PAYROLL!DH$2,CSDA!A$1:A$500&amp;CSDA!C$1:C$500,0)),0)%,DJ147*IFERROR(INDEX(CSDA!D$1:D$500,MATCH("Phí dịch vụ"&amp;PAYROLL!DJ$2,CSDA!A$1:A$500&amp;CSDA!C$1:C$500,0)),0)%,BN147*IFERROR(INDEX(CSDA!D$1:D$500,MATCH(BN$2,CSDA!C$1:C$500,0)),0)%)-BN147*7%</f>
        <v/>
      </c>
      <c r="DQ147">
        <f>IFERROR(INDEX(ADJ!$A$1:$BZ$1000,MATCH(PAYROLL!D147,ADJ!A$1:A$500,0),MATCH(PAYROLL!DQ$2,ADJ!$2:$2,0)),0)</f>
        <v/>
      </c>
      <c r="DR147">
        <f>IFERROR(INDEX(ADJ!$A$1:$BZ$1000,MATCH(PAYROLL!D147,ADJ!A$1:A$500,0),MATCH(PAYROLL!DR$2,ADJ!$2:$2,0)),0)</f>
        <v/>
      </c>
      <c r="DS147">
        <f>SUM(DP147:DR147)</f>
        <v/>
      </c>
      <c r="DT147">
        <f>EK147</f>
        <v/>
      </c>
      <c r="DU147">
        <f>SUM(DO147:DR147)</f>
        <v/>
      </c>
      <c r="DV147">
        <f>ROUND(DU147*0.1,0)</f>
        <v/>
      </c>
      <c r="DW147">
        <f>DU147+DV147</f>
        <v/>
      </c>
      <c r="DZ147">
        <f>IFERROR(INDEX(ADJ!$A$1:$BZ$1000,MATCH(PAYROLL!$D147,ADJ!A$1:A$500,0),MATCH(PAYROLL!DZ$2,ADJ!$2:$2,0)),0)</f>
        <v/>
      </c>
      <c r="EA147">
        <f>IFERROR(INDEX(ADJ!$A$1:$BZ$1000,MATCH(PAYROLL!$D147,ADJ!A$1:A$500,0),MATCH(PAYROLL!EA$2,ADJ!$2:$2,0)),0)</f>
        <v/>
      </c>
      <c r="EB147">
        <f>IFERROR(INDEX(ADJ!$A$1:$BZ$1000,MATCH(PAYROLL!$D147,ADJ!A$1:A$500,0),MATCH(PAYROLL!EB$2,ADJ!$2:$2,0)),0)</f>
        <v/>
      </c>
      <c r="EC147">
        <f>IFERROR(INDEX(ADJ!$A$1:$BZ$1000,MATCH(PAYROLL!$D147,ADJ!A$1:A$500,0),MATCH(PAYROLL!EC$2,ADJ!$2:$2,0)),0)</f>
        <v/>
      </c>
      <c r="ED147">
        <f>IFERROR(INDEX(ADJ!$A$1:$BZ$1000,MATCH(PAYROLL!$D147,ADJ!A$1:A$500,0),MATCH(PAYROLL!ED$2,ADJ!$2:$2,0)),0)</f>
        <v/>
      </c>
      <c r="EE147">
        <f>IFERROR(INDEX(ADJ!$A$1:$BZ$1000,MATCH(PAYROLL!$D147,ADJ!A$1:A$500,0),MATCH(PAYROLL!EE$2,ADJ!$2:$2,0)),0)</f>
        <v/>
      </c>
      <c r="EF147">
        <f>IFERROR(INDEX(ADJ!$A$1:$BZ$1000,MATCH(PAYROLL!$D147,ADJ!A$1:A$500,0),MATCH(PAYROLL!EF$2,ADJ!$2:$2,0)),0)</f>
        <v/>
      </c>
      <c r="EG147">
        <f>IFERROR(INDEX(ADJ!$A$1:$BZ$1000,MATCH(PAYROLL!$D147,ADJ!A$1:A$500,0),MATCH(PAYROLL!EG$2,ADJ!$2:$2,0)),0)</f>
        <v/>
      </c>
      <c r="EH147">
        <f>IFERROR(INDEX(ADJ!$A$1:$BZ$1000,MATCH(PAYROLL!$D147,ADJ!A$1:A$500,0),MATCH(PAYROLL!EH$2,ADJ!$2:$2,0)),0)</f>
        <v/>
      </c>
      <c r="EI147">
        <f>IFERROR(INDEX(ADJ!$A$1:$BZ$1000,MATCH(PAYROLL!D147,ADJ!A$1:A$500,0),MATCH(PAYROLL!EI$2,ADJ!$2:$2,0)),0)</f>
        <v/>
      </c>
      <c r="EJ147">
        <f>IFERROR(INDEX(ADJ!$A$1:$BZ$1000,MATCH(PAYROLL!$D147,ADJ!A$1:A$500,0),MATCH(PAYROLL!EJ$2,ADJ!$2:$2,0)),0)</f>
        <v/>
      </c>
      <c r="EK147">
        <f>SUM(DZ147:EJ147)</f>
        <v/>
      </c>
    </row>
    <row r="148">
      <c r="A148" t="n">
        <v>146</v>
      </c>
      <c r="B148" t="inlineStr">
        <is>
          <t>Quách Công Đạt</t>
        </is>
      </c>
      <c r="D148" t="inlineStr">
        <is>
          <t>160691-01</t>
        </is>
      </c>
      <c r="S148">
        <f>IFERROR(INDEX(PIS!$A$1:$BZ$1000,MATCH($D148,PIS!C$1:C$500,0),MATCH("Lương CB tháng trước",PIS!$1:$1,0)),0)</f>
        <v/>
      </c>
      <c r="T148">
        <f>IFERROR(INDEX(PIS!$A$1:$BZ$1000,MATCH($D148,PIS!C$1:C$500,0),MATCH("Lương CB hiện tại",PIS!$1:$1,0)),0)</f>
        <v/>
      </c>
      <c r="U148">
        <f>IFERROR(INDEX(PIS!$A$1:$BZ$1000,MATCH($D148,PIS!C$1:C$500,0),MATCH("Lương đóng BHBB",PIS!$1:$1,0)),0)</f>
        <v/>
      </c>
      <c r="V148">
        <f>IFERROR(INDEX(PIS!$A$1:$BZ$1000,MATCH($D148,PIS!C$1:C$500,0),MATCH(V$2,PIS!$2:$2,0)),0)</f>
        <v/>
      </c>
      <c r="W148">
        <f>IFERROR(INDEX(PIS!$A$1:$BZ$1000,MATCH($D148,PIS!C$1:C$500,0),MATCH(W$2,PIS!$2:$2,0)),0)</f>
        <v/>
      </c>
      <c r="X148">
        <f>IFERROR(INDEX(PIS!$A$1:$BZ$1000,MATCH($D148,PIS!C$1:C$500,0),MATCH(X$2,PIS!$2:$2,0)),0)</f>
        <v/>
      </c>
      <c r="Y148">
        <f>IFERROR(INDEX(PIS!$A$1:$BZ$1000,MATCH($D148,PIS!C$1:C$500,0),MATCH(Y$2,PIS!$2:$2,0)),0)</f>
        <v/>
      </c>
      <c r="Z148">
        <f>IFERROR(INDEX(PIS!$A$1:$BZ$1000,MATCH($D148,PIS!C$1:C$500,0),MATCH(Z$2,PIS!$2:$2,0)),0)</f>
        <v/>
      </c>
      <c r="AA148">
        <f>IFERROR(INDEX(PIS!$A$1:$BZ$1000,MATCH($D148,PIS!C$1:C$500,0),MATCH(AA$2,PIS!$2:$2,0)),0)</f>
        <v/>
      </c>
      <c r="AB148">
        <f>IFERROR(INDEX(PIS!$A$1:$BZ$1000,MATCH($D148,PIS!C$1:C$500,0),MATCH(AB$2,PIS!$2:$2,0)),0)</f>
        <v/>
      </c>
      <c r="AC148">
        <f>SUM(V148:AB148)</f>
        <v/>
      </c>
      <c r="AD148">
        <f>IFERROR(INDEX(TIMESHEET!$A$1:$AI$5000,MATCH($D148,TIMESHEET!A$1:A$500,0),MATCH("T100",TIMESHEET!$2:$2,0))-2,0)</f>
        <v/>
      </c>
      <c r="AE148">
        <f>IFERROR(INDEX(TIMESHEET!$A$1:$AI$5000,MATCH($D148,TIMESHEET!A$1:A$500,0),MATCH("T202",TIMESHEET!$2:$2,0)),0)</f>
        <v/>
      </c>
      <c r="AF148">
        <f>IFERROR(INDEX(TIMESHEET!$A$1:$AI$5000,MATCH($D148,TIMESHEET!A$1:A$500,0),MATCH("T302",TIMESHEET!$2:$2,0)),0)</f>
        <v/>
      </c>
      <c r="AG148">
        <f>IFERROR(INDEX(TIMESHEET!$A$1:$AI$5000,MATCH($D148,TIMESHEET!A$1:A$500,0),MATCH("T406",TIMESHEET!$2:$2,0)),0)</f>
        <v/>
      </c>
      <c r="AH148">
        <f>AE148+AG148</f>
        <v/>
      </c>
      <c r="AI148">
        <f>IFERROR(INDEX(TIMESHEET!$A$1:$AI$5000,MATCH($D148,TIMESHEET!A$1:A$500,0),MATCH("T701",TIMESHEET!$2:$2,0)),0)</f>
        <v/>
      </c>
      <c r="AJ148">
        <f>IFERROR(INDEX(TIMESHEET!$A$1:$AI$5000,MATCH($D148,TIMESHEET!B$1:B$500,0),MATCH("T320",TIMESHEET!$2:$2,0)),0)</f>
        <v/>
      </c>
      <c r="AK148">
        <f>IFERROR(IF(LEFT(INDEX(PIS!O$1:O$500,MATCH(D148,PIS!C$1:C$500)),1)="M",T148/AD148*SUM(AE148:AG148),T148*AD148),0)</f>
        <v/>
      </c>
      <c r="AL148">
        <f>IFERROR(INDEX(ADJ!$A$1:$BZ$1000,MATCH(PAYROLL!D148,ADJ!A$1:A$500,0),MATCH(PAYROLL!AL$2,ADJ!$2:$2,0)),0)</f>
        <v/>
      </c>
      <c r="AM148">
        <f>SUM(AK148:AL148)</f>
        <v/>
      </c>
      <c r="AN148">
        <f>IFERROR(ROUND(V148/$AD148*$AH148,0),0)</f>
        <v/>
      </c>
      <c r="AO148">
        <f>IFERROR(ROUND(W148/$AD148*$AH148,0),0)</f>
        <v/>
      </c>
      <c r="AP148">
        <f>IFERROR(ROUND(X148/$AD148*$AE148,0),0)</f>
        <v/>
      </c>
      <c r="AQ148">
        <f>IFERROR(ROUND(Y148/$AD148*$AH148,0),0)</f>
        <v/>
      </c>
      <c r="AR148">
        <f>IFERROR(ROUND(Z148/$AD148*$AH148,0),0)</f>
        <v/>
      </c>
      <c r="AS148">
        <f>IFERROR(ROUND(AA148/$AD148*$AH148,0),0)</f>
        <v/>
      </c>
      <c r="AT148">
        <f>IFERROR(IF((AE148+AF148+AG148)&gt;13,AB148,ROUND(AB148/AD148*AH148,0)),0)</f>
        <v/>
      </c>
      <c r="AU148">
        <f>IFERROR(INDEX(ADJ!$A$1:$BZ$1000,MATCH(PAYROLL!D148,ADJ!A$1:A$500,0),MATCH(PAYROLL!AU$2,ADJ!$2:$2,0)),0)</f>
        <v/>
      </c>
      <c r="AV148">
        <f>ROUND(SUM(AN148:AU148),0)</f>
        <v/>
      </c>
      <c r="AW148">
        <f>IFERROR(INDEX(TIMESHEET!$A$1:$AI$5000,MATCH(PAYROLL!D148,TIMESHEET!A$1:A$500,0),MATCH("T620",TIMESHEET!$2:$2,0)),0)</f>
        <v/>
      </c>
      <c r="AX148">
        <f>IFERROR(INDEX(TIMESHEET!$A$1:$AI$5000,MATCH(PAYROLL!D148,TIMESHEET!A$1:A$500,0),MATCH("T601",TIMESHEET!$2:$2,0)),0)</f>
        <v/>
      </c>
      <c r="AY148">
        <f>IFERROR(INDEX(TIMESHEET!$A$1:$AI$5000,MATCH(PAYROLL!D148,TIMESHEET!A$1:A$500,0),MATCH("T602",TIMESHEET!$2:$2,0)),0)</f>
        <v/>
      </c>
      <c r="AZ148">
        <f>IFERROR(INDEX(TIMESHEET!$A$1:$AI$5000,MATCH(PAYROLL!D148,TIMESHEET!A$1:A$500,0),MATCH("T603",TIMESHEET!$2:$2,0)),0)</f>
        <v/>
      </c>
      <c r="BA148">
        <f>IFERROR(INDEX(TIMESHEET!$A$1:$AI$5000,MATCH(PAYROLL!D148,TIMESHEET!A$1:A$500,0),MATCH("T611",TIMESHEET!$2:$2,0)),0)</f>
        <v/>
      </c>
      <c r="BB148">
        <f>IFERROR(INDEX(TIMESHEET!$A$1:$AI$5000,MATCH(PAYROLL!D148,TIMESHEET!A$1:A$500,0),MATCH("T612",TIMESHEET!$2:$2,0)),0)</f>
        <v/>
      </c>
      <c r="BC148">
        <f>IFERROR(INDEX(TIMESHEET!$A$1:$AI$5000,MATCH(PAYROLL!D148,TIMESHEET!A$1:A$500,0),MATCH("T613",TIMESHEET!$2:$2,0)),0)</f>
        <v/>
      </c>
      <c r="BD148">
        <f>IFERROR(INDEX(TIMESHEET!$A$1:$AI$5000,MATCH(PAYROLL!D148,TIMESHEET!A$1:A$500,0),MATCH("T500",TIMESHEET!$2:$2,0)),0)</f>
        <v/>
      </c>
      <c r="BE148">
        <f>IFERROR(IF(LEFT(INDEX(PIS!O$1:O$500,MATCH(D148,PIS!C$1:C$500)),1)="M",T148/AD148/8*(AW148+AX148*1.5+AY148*2+AZ148*3+BA148*2.1+BB148*2.7+BC148*3.9+BD148*0.3),T148/8*(AW148+AX148*1.5+AY148*2+AZ148*3+BA148*2.1+BB148*2.7+BC148*3.9+BD148*0.3)),0)</f>
        <v/>
      </c>
      <c r="BF148">
        <f>IFERROR(INDEX(ADJ!$A$1:$BZ$1000,MATCH(PAYROLL!$D148,ADJ!A$1:A$500,0),MATCH(PAYROLL!BF$2,ADJ!$2:$2,0)),0)</f>
        <v/>
      </c>
      <c r="BG148">
        <f>IFERROR(INDEX(ADJ!$A$1:$BZ$1000,MATCH(PAYROLL!D148,ADJ!A$1:A$500,0),MATCH(PAYROLL!BG$2,ADJ!$2:$2,0)),0)</f>
        <v/>
      </c>
      <c r="BH148">
        <f>IFERROR(INDEX(ADJ!$A$1:$BZ$1000,MATCH(PAYROLL!D148,ADJ!A$1:A$500,0),MATCH(PAYROLL!BH$2,ADJ!$2:$2,0)),0)</f>
        <v/>
      </c>
      <c r="BI148">
        <f>IFERROR(INDEX(ADJ!$A$1:$BZ$1000,MATCH(PAYROLL!D148,ADJ!A$1:A$500,0),MATCH(PAYROLL!BI$2,ADJ!$2:$2,0)),0)</f>
        <v/>
      </c>
      <c r="BJ148">
        <f>IFERROR(INDEX(ADJ!$A$1:$BZ$1000,MATCH(PAYROLL!D148,ADJ!A$1:A$500,0),MATCH(PAYROLL!BJ$2,ADJ!$2:$2,0)),0)</f>
        <v/>
      </c>
      <c r="BK148">
        <f>SUM(BF148:BJ148)</f>
        <v/>
      </c>
      <c r="BL148">
        <f>IFERROR(INDEX(ADJ!$A$1:$BZ$1000,MATCH(PAYROLL!D148,ADJ!A$1:A$500,0),MATCH(PAYROLL!BL$2,ADJ!$2:$2,0)),0)</f>
        <v/>
      </c>
      <c r="BM148">
        <f>IFERROR(INDEX(ADJ!$A$1:$BZ$1000,MATCH(PAYROLL!D148,ADJ!A$1:A$500,0),MATCH(PAYROLL!BM$2,ADJ!$2:$2,0)),0)</f>
        <v/>
      </c>
      <c r="BN148">
        <f>IFERROR(INDEX(ADJ!$A$1:$BZ$1000,MATCH(PAYROLL!D148,ADJ!A$1:A$500,0),MATCH(PAYROLL!BN$2,ADJ!$2:$2,0)),0)</f>
        <v/>
      </c>
      <c r="BO148">
        <f>IFERROR(INDEX(ADJ!$A$1:$BZ$1000,MATCH(PAYROLL!D148,ADJ!A$1:A$500,0),MATCH(PAYROLL!BO$2,ADJ!$2:$2,0)),0)</f>
        <v/>
      </c>
      <c r="BP148">
        <f>SUM(AM148,AV148,BE148,BK148,BL148:BO148)</f>
        <v/>
      </c>
      <c r="BQ148">
        <f>BO148</f>
        <v/>
      </c>
      <c r="BR148">
        <f>IFERROR(ROUND(IF(LEFT(INDEX(PIS!O$1:O$500,MATCH(D148,PIS!C$1:C$500)),1)="D",T148/8*(BD148*0.3),IF(LEFT(INDEX(PIS!O$1:O$500,MATCH(D148,PIS!C$1:C$500)),1)="H",T148*($BD148*0.3),T148/$AD148/8*($BD148*0.3))),0),0)</f>
        <v/>
      </c>
      <c r="BS148">
        <f>IF(AP148&lt;1,0,MIN(AP148,730000))</f>
        <v/>
      </c>
      <c r="BT148">
        <f>IFERROR(ROUND((BE148-SUM(AW148:BC148)*T148/AD148/8),0)-BR148,0)</f>
        <v/>
      </c>
      <c r="BU148">
        <f>AO148</f>
        <v/>
      </c>
      <c r="BV148">
        <f>SUM(BQ148:BU148)</f>
        <v/>
      </c>
      <c r="BW148">
        <f>BP148-BV148</f>
        <v/>
      </c>
      <c r="BX148">
        <f>IFERROR(IF(RIGHT(INDEX(PIS!O$1:O$500,MATCH(D148,PIS!C$1:C$500)),5)="Gross",MIN(U148+V148,VLOOKUP("R700",TSC!B:C,2,0)*VLOOKUP("R101",TSC!B:C,2,0))*VLOOKUP("R701",TSC!B:C,2,0)%,0),0)</f>
        <v/>
      </c>
      <c r="BY148">
        <f>IFERROR(IF(RIGHT(INDEX(PIS!O$1:O$500,MATCH(D148,PIS!C$1:C$500)),5)="Gross",MIN(U148+V148,VLOOKUP("R700",TSC!B:C,2,0)*VLOOKUP("R101",TSC!B:C,2,0))*VLOOKUP("T704",TSC!B:C,2,0)%,0),0)</f>
        <v/>
      </c>
      <c r="BZ148">
        <f>IFERROR(IF(RIGHT(INDEX(PIS!O$1:O$500,MATCH(D148,PIS!C$1:C$500)),5)="Gross",MIN(U148+V148,VLOOKUP("R700",TSC!B:C,2,0)*VLOOKUP("1",TSC!F:G,2,0))*VLOOKUP("T705",TSC!B:C,2,0)%,0),0)</f>
        <v/>
      </c>
      <c r="CA148">
        <f>IFERROR(INDEX(ADJ!$A$1:$BZ$1000,MATCH(PAYROLL!D148,ADJ!A$1:A$500,0),MATCH(PAYROLL!CA$2,ADJ!$2:$2,0)),0)</f>
        <v/>
      </c>
      <c r="CB148">
        <f>IFERROR(INDEX(ADJ!$A$1:$BZ$1000,MATCH(PAYROLL!D148,ADJ!A$1:A$500,0),MATCH(PAYROLL!CB$2,ADJ!$2:$2,0)),0)</f>
        <v/>
      </c>
      <c r="CC148">
        <f>SUM(BX148:CB148)</f>
        <v/>
      </c>
      <c r="CD148">
        <f>IFERROR(INDEX(PIS!$A$1:$BZ$1000,MATCH(PAYROLL!D148,PIS!C$1:C$500,0),MATCH(PAYROLL!CD$1,PIS!$1:$1,0)),0)</f>
        <v/>
      </c>
      <c r="CE148">
        <f>IFERROR(IF(OR(INDEX(PIS!P$1:P$500,MATCH(D148,PIS!C$1:C$500,0))="LT2",INDEX(PIS!P$1:P$500,MATCH(D148,PIS!C$1:C$500,0))="P10"),0,SUM(CC148,CD148*VLOOKUP("R601",TSC!B:C,2,0),VLOOKUP("R602",TSC!B:C,2,0))),0)</f>
        <v/>
      </c>
      <c r="CF148">
        <f>MAX(BW148-CE148,0)</f>
        <v/>
      </c>
      <c r="CG148">
        <f>IFERROR(IF(OR(RIGHT(INDEX(PIS!P$1:P$500,MATCH(D148,PIS!C$1:C$500)),5)="P10",RIGHT(INDEX(PIS!P$1:P$500,MATCH(D148,PIS!C$1:C$500)),5)="CK"),0,IF(CF148&lt;=5000000,CF148*5%,IF(CF148&lt;=10000000,CF148*10%-250000,IF(CF148&lt;=18000000,CF148*15%-750000,IF(CF148&lt;=32000000,CF148*20%-1650000,IF(CF148&lt;=52000000,CF148*25%-3250000,IF(CF148&lt;=80000000,BH148*30%-5850000,CF148*35%-9850000))))))),0)</f>
        <v/>
      </c>
      <c r="CH148">
        <f>IFERROR(IF(OR(INDEX(PIS!P$1:P$500,MATCH(D148,PIS!C$1:C$500))="LT",INDEX(PIS!P$1:P$500,MATCH(D148,PIS!C$1:C$500))="CK"),0,IF(CF148&lt;2000000,0,CF148*10%)),0)</f>
        <v/>
      </c>
      <c r="CI148">
        <f>IFERROR(INDEX(ADJ!$A$1:$BZ$1000,MATCH(PAYROLL!D148,ADJ!A$1:A$500,0),MATCH(PAYROLL!CI$2,ADJ!$2:$2,0)),0)</f>
        <v/>
      </c>
      <c r="CJ148">
        <f>IFERROR(INDEX(ADJ!$A$1:$BZ$1000,MATCH(PAYROLL!D148,ADJ!A$1:A$500,0),MATCH(PAYROLL!CJ$2,ADJ!$2:$2,0)),0)</f>
        <v/>
      </c>
      <c r="CK148">
        <f>IFERROR(INDEX(ADJ!$A$1:$BZ$1000,MATCH(PAYROLL!D148,ADJ!A$1:A$500,0),MATCH(PAYROLL!CK$2,ADJ!$2:$2,0)),0)</f>
        <v/>
      </c>
      <c r="CL148">
        <f>SUM(CG148:CK148)</f>
        <v/>
      </c>
      <c r="CM148">
        <f>ROUND(SUM(CH148:CK148),0)</f>
        <v/>
      </c>
      <c r="CN148">
        <f>IFERROR(INDEX(CSDA!D$1:D$500,MATCH($CN$2,CSDA!C$1:C$500,0))*INDEX(PIS!V$1:V$500,MATCH(D148,PIS!C$1:C$500))+INDEX(ADJ!$A$1:$BZ$1000,MATCH(PAYROLL!D148,ADJ!A$1:A$500,0),MATCH(PAYROLL!CN$2,ADJ!$2:$2,0)),0)</f>
        <v/>
      </c>
      <c r="CO148">
        <f>IFERROR(INDEX(ADJ!$A$1:$BZ$1000,MATCH(PAYROLL!D148,ADJ!A$1:A$500,0),MATCH(PAYROLL!CO$2,ADJ!$2:$2,0)),0)</f>
        <v/>
      </c>
      <c r="CP148">
        <f>IFERROR(INDEX(ADJ!$A$1:$BZ$1000,MATCH(PAYROLL!D148,ADJ!A$1:A$500,0),MATCH(PAYROLL!CP$2,ADJ!$2:$2,0)),0)</f>
        <v/>
      </c>
      <c r="CQ148">
        <f>BP148-CL148-CI148-CM148-CN148-CO148-CP148-CC148</f>
        <v/>
      </c>
      <c r="CR148">
        <f>IFERROR(IF(RIGHT(INDEX(PIS!O$1:O$500,MATCH(D148,PIS!C$1:C$500,0)),5)="Gross",MIN(U148+V148,VLOOKUP("R700",TSC!B:C,2,0)*VLOOKUP("R101",TSC!B:C,2,0))*(VLOOKUP("T711",TSC!B:C,2,0)+VLOOKUP("T712",TSC!B:C,2,0))%,MIN(T148+V148,VLOOKUP("R700",TSC!B:C,2,0)*VLOOKUP("R101",TSC!B:C,2,0))*(VLOOKUP("T711",TSC!B:C,2,0)+VLOOKUP("T712",TSC!B:C,2,0)+VLOOKUP("R701",TSC!B:C,2,0))%),0)</f>
        <v/>
      </c>
      <c r="CS148">
        <f>IFERROR(IF(RIGHT(INDEX(PIS!O$1:O$500,MATCH(D148,PIS!C$1:C$500,0)),5)="Gross",MIN(U148+V148,VLOOKUP("R700",TSC!B:C,2,0)*VLOOKUP("R101",TSC!B:C,2,0))*(VLOOKUP("T714",TSC!B:C,2,0))%,MIN(T148+V148,VLOOKUP("R700",TSC!B:C,2,0)*VLOOKUP("R101",TSC!B:C,2,0))*(VLOOKUP("T704",TSC!B:C,2,0)+VLOOKUP("T714",TSC!B:C,2,0))%),0)</f>
        <v/>
      </c>
      <c r="CT148">
        <f>IFERROR(IF(RIGHT(INDEX(PIS!O$1:O$500,MATCH(D148,PIS!C$1:C$500,0)),5)="Gross",MIN(U148+V148,VLOOKUP("R700",TSC!B:C,2,0)*VLOOKUP("R101",TSC!B:C,2,0))*VLOOKUP("T705",TSC!B:C,2,0)%,MIN(T148+V148,VLOOKUP("R700",TSC!B:C,2,0)*VLOOKUP("R101",TSC!B:C,2,0))*VLOOKUP("T705",TSC!B:C,2,0)%),0)</f>
        <v/>
      </c>
      <c r="CU148">
        <f>IFERROR(IF(RIGHT(INDEX(PIS!O$1:O$500,MATCH(D148,PIS!C$1:C$500,0)),5)="Gross",MIN(U148+V148,VLOOKUP("R700",TSC!B:C,2,0)*VLOOKUP("R101",TSC!B:C,2,0))*(VLOOKUP("T713",TSC!B:C,2,0))%,MIN(T148+V148,VLOOKUP("R700",TSC!B:C,2,0)*VLOOKUP("R101",TSC!B:C,2,0))*(VLOOKUP("T713",TSC!B:C,2,0))%),0)</f>
        <v/>
      </c>
      <c r="CV148">
        <f>IFERROR(INDEX(ADJ!$A$1:$BZ$1000,MATCH(PAYROLL!D148,ADJ!A$1:A$500,0),MATCH(PAYROLL!CV$2,ADJ!$2:$2,0)),0)</f>
        <v/>
      </c>
      <c r="CW148">
        <f>IFERROR(INDEX(ADJ!$A$1:$BZ$1000,MATCH(PAYROLL!D148,ADJ!A$1:A$500,0),MATCH(PAYROLL!CW$2,ADJ!$2:$2,0)),0)</f>
        <v/>
      </c>
      <c r="CX148">
        <f>SUM(CR148:CW148)</f>
        <v/>
      </c>
      <c r="CY148">
        <f>ROUND(IF(CR148&gt;0,T148+V148*VLOOKUP("R202",TSC!$B$1:$C$500,2,0),0),0)</f>
        <v/>
      </c>
      <c r="CZ148">
        <f>IFERROR(INDEX(CSDA!D$1:D$500,MATCH($CZ$2,CSDA!C$1:C$500,0)),0)</f>
        <v/>
      </c>
      <c r="DA148">
        <f>ROUND(T148*0.7%,0)</f>
        <v/>
      </c>
      <c r="DB148">
        <f>ROUND(T148/12,0)</f>
        <v/>
      </c>
      <c r="DC148">
        <f ref="DC148" t="array">IFERROR(INDEX(CSDA!D$1:D$500,MATCH("Trích giữ"&amp;PAYROLL!DC$2,CSDA!A$1:A$500&amp;CSDA!C$1:C$500,0)),0)</f>
        <v/>
      </c>
      <c r="DD148">
        <f ref="DD148" t="array">IFERROR(INDEX(CSDA!D$1:D$500,MATCH("Trích giữ"&amp;PAYROLL!DD$2,CSDA!A$1:A$500&amp;CSDA!C$1:C$500,0)),0)</f>
        <v/>
      </c>
      <c r="DE148">
        <f ref="DE148" t="array">IFERROR(INDEX(CSDA!D$1:D$500,MATCH("Trích giữ"&amp;PAYROLL!DE$2,CSDA!A$1:A$500&amp;CSDA!C$1:C$500,0)),0)</f>
        <v/>
      </c>
      <c r="DF148">
        <f>IFERROR(INDEX(CSDA!D$1:D$500,MATCH(PAYROLL!DF$2,CSDA!C$1:C$500,0)),0)</f>
        <v/>
      </c>
      <c r="DG148">
        <f ref="DG148" t="array">IFERROR(INDEX(CSDA!D$1:D$500,MATCH("Trích giữ"&amp;PAYROLL!DG$2,CSDA!A$1:A$500&amp;CSDA!C$1:C$500,0)),0)</f>
        <v/>
      </c>
      <c r="DH148">
        <f>ROUND(T148/26,0)</f>
        <v/>
      </c>
      <c r="DI148">
        <f ref="DI148" t="array">IFERROR(INDEX(CSDA!D$1:D$500,MATCH("Trích giữ"&amp;PAYROLL!DI$2,CSDA!A$1:A$500&amp;CSDA!C$1:C$500,0)),0)</f>
        <v/>
      </c>
      <c r="DJ148">
        <f>IF(U148=0,T148*21.5%-BL148,0)</f>
        <v/>
      </c>
      <c r="DK148">
        <f ref="DK148" t="array">IFERROR(INDEX(CSDA!D$1:D$500,MATCH("Trích giữ"&amp;PAYROLL!DK$2,CSDA!A$1:A$500&amp;CSDA!C$1:C$500,0)),0)</f>
        <v/>
      </c>
      <c r="DL148">
        <f>IFERROR(INDEX(CSDA!D$1:D$500,MATCH(PAYROLL!DL$2,CSDA!C$1:C$500,0))/12,0)</f>
        <v/>
      </c>
      <c r="DM148">
        <f>SUM(DB148:DL148)</f>
        <v/>
      </c>
      <c r="DN148">
        <f>IFERROR(INDEX(ADJ!$A$1:$BZ$1000,MATCH(PAYROLL!D148,ADJ!A$1:A$500,0),MATCH(PAYROLL!DN$2,ADJ!$2:$2,0)),0)</f>
        <v/>
      </c>
      <c r="DO148">
        <f>IFERROR(SUM(BP148,DM148:DN148,CX148:DA148)-DT148,0)</f>
        <v/>
      </c>
      <c r="DP148">
        <f ref="DP148" t="array">SUM(BW148*IFERROR(INDEX(CSDA!D$1:D$500,MATCH(BW$2,CSDA!C$1:C$500,0)),0)%,CX148*IFERROR(INDEX(CSDA!D$1:D$500,MATCH(CX$2,CSDA!C$1:C$500,0)),0)%,DA148*IFERROR(INDEX(CSDA!D$1:D$500,MATCH(DA$2,CSDA!C$1:C$500,0)),0)%,DB148*IFERROR(INDEX(CSDA!D$1:D$500,MATCH(DB$2,CSDA!C$1:C$500,0)),0)%,DF148*IFERROR(INDEX(CSDA!D$1:D$500,MATCH("Phí dịch vụ"&amp;PAYROLL!DF$2,CSDA!A$1:A$500&amp;CSDA!C$1:C$500,0)),0)%,DC148*IFERROR(INDEX(CSDA!D$1:D$500,MATCH("Phí dịch vụ"&amp;PAYROLL!DC$2,CSDA!A$1:A$500&amp;CSDA!C$1:C$500,0)),0)%,DH148*IFERROR(INDEX(CSDA!D$1:D$500,MATCH("Phí dịch vụ"&amp;PAYROLL!DH$2,CSDA!A$1:A$500&amp;CSDA!C$1:C$500,0)),0)%,DJ148*IFERROR(INDEX(CSDA!D$1:D$500,MATCH("Phí dịch vụ"&amp;PAYROLL!DJ$2,CSDA!A$1:A$500&amp;CSDA!C$1:C$500,0)),0)%,BN148*IFERROR(INDEX(CSDA!D$1:D$500,MATCH(BN$2,CSDA!C$1:C$500,0)),0)%)-BN148*7%</f>
        <v/>
      </c>
      <c r="DQ148">
        <f>IFERROR(INDEX(ADJ!$A$1:$BZ$1000,MATCH(PAYROLL!D148,ADJ!A$1:A$500,0),MATCH(PAYROLL!DQ$2,ADJ!$2:$2,0)),0)</f>
        <v/>
      </c>
      <c r="DR148">
        <f>IFERROR(INDEX(ADJ!$A$1:$BZ$1000,MATCH(PAYROLL!D148,ADJ!A$1:A$500,0),MATCH(PAYROLL!DR$2,ADJ!$2:$2,0)),0)</f>
        <v/>
      </c>
      <c r="DS148">
        <f>SUM(DP148:DR148)</f>
        <v/>
      </c>
      <c r="DT148">
        <f>EK148</f>
        <v/>
      </c>
      <c r="DU148">
        <f>SUM(DO148:DR148)</f>
        <v/>
      </c>
      <c r="DV148">
        <f>ROUND(DU148*0.1,0)</f>
        <v/>
      </c>
      <c r="DW148">
        <f>DU148+DV148</f>
        <v/>
      </c>
      <c r="DZ148">
        <f>IFERROR(INDEX(ADJ!$A$1:$BZ$1000,MATCH(PAYROLL!$D148,ADJ!A$1:A$500,0),MATCH(PAYROLL!DZ$2,ADJ!$2:$2,0)),0)</f>
        <v/>
      </c>
      <c r="EA148">
        <f>IFERROR(INDEX(ADJ!$A$1:$BZ$1000,MATCH(PAYROLL!$D148,ADJ!A$1:A$500,0),MATCH(PAYROLL!EA$2,ADJ!$2:$2,0)),0)</f>
        <v/>
      </c>
      <c r="EB148">
        <f>IFERROR(INDEX(ADJ!$A$1:$BZ$1000,MATCH(PAYROLL!$D148,ADJ!A$1:A$500,0),MATCH(PAYROLL!EB$2,ADJ!$2:$2,0)),0)</f>
        <v/>
      </c>
      <c r="EC148">
        <f>IFERROR(INDEX(ADJ!$A$1:$BZ$1000,MATCH(PAYROLL!$D148,ADJ!A$1:A$500,0),MATCH(PAYROLL!EC$2,ADJ!$2:$2,0)),0)</f>
        <v/>
      </c>
      <c r="ED148">
        <f>IFERROR(INDEX(ADJ!$A$1:$BZ$1000,MATCH(PAYROLL!$D148,ADJ!A$1:A$500,0),MATCH(PAYROLL!ED$2,ADJ!$2:$2,0)),0)</f>
        <v/>
      </c>
      <c r="EE148">
        <f>IFERROR(INDEX(ADJ!$A$1:$BZ$1000,MATCH(PAYROLL!$D148,ADJ!A$1:A$500,0),MATCH(PAYROLL!EE$2,ADJ!$2:$2,0)),0)</f>
        <v/>
      </c>
      <c r="EF148">
        <f>IFERROR(INDEX(ADJ!$A$1:$BZ$1000,MATCH(PAYROLL!$D148,ADJ!A$1:A$500,0),MATCH(PAYROLL!EF$2,ADJ!$2:$2,0)),0)</f>
        <v/>
      </c>
      <c r="EG148">
        <f>IFERROR(INDEX(ADJ!$A$1:$BZ$1000,MATCH(PAYROLL!$D148,ADJ!A$1:A$500,0),MATCH(PAYROLL!EG$2,ADJ!$2:$2,0)),0)</f>
        <v/>
      </c>
      <c r="EH148">
        <f>IFERROR(INDEX(ADJ!$A$1:$BZ$1000,MATCH(PAYROLL!$D148,ADJ!A$1:A$500,0),MATCH(PAYROLL!EH$2,ADJ!$2:$2,0)),0)</f>
        <v/>
      </c>
      <c r="EI148">
        <f>IFERROR(INDEX(ADJ!$A$1:$BZ$1000,MATCH(PAYROLL!D148,ADJ!A$1:A$500,0),MATCH(PAYROLL!EI$2,ADJ!$2:$2,0)),0)</f>
        <v/>
      </c>
      <c r="EJ148">
        <f>IFERROR(INDEX(ADJ!$A$1:$BZ$1000,MATCH(PAYROLL!$D148,ADJ!A$1:A$500,0),MATCH(PAYROLL!EJ$2,ADJ!$2:$2,0)),0)</f>
        <v/>
      </c>
      <c r="EK148">
        <f>SUM(DZ148:EJ148)</f>
        <v/>
      </c>
    </row>
    <row r="149">
      <c r="A149" t="n">
        <v>147</v>
      </c>
      <c r="B149" t="inlineStr">
        <is>
          <t>Ma Thị Lan</t>
        </is>
      </c>
      <c r="D149" t="inlineStr">
        <is>
          <t>160958-01</t>
        </is>
      </c>
      <c r="S149">
        <f>IFERROR(INDEX(PIS!$A$1:$BZ$1000,MATCH($D149,PIS!C$1:C$500,0),MATCH("Lương CB tháng trước",PIS!$1:$1,0)),0)</f>
        <v/>
      </c>
      <c r="T149">
        <f>IFERROR(INDEX(PIS!$A$1:$BZ$1000,MATCH($D149,PIS!C$1:C$500,0),MATCH("Lương CB hiện tại",PIS!$1:$1,0)),0)</f>
        <v/>
      </c>
      <c r="U149">
        <f>IFERROR(INDEX(PIS!$A$1:$BZ$1000,MATCH($D149,PIS!C$1:C$500,0),MATCH("Lương đóng BHBB",PIS!$1:$1,0)),0)</f>
        <v/>
      </c>
      <c r="V149">
        <f>IFERROR(INDEX(PIS!$A$1:$BZ$1000,MATCH($D149,PIS!C$1:C$500,0),MATCH(V$2,PIS!$2:$2,0)),0)</f>
        <v/>
      </c>
      <c r="W149">
        <f>IFERROR(INDEX(PIS!$A$1:$BZ$1000,MATCH($D149,PIS!C$1:C$500,0),MATCH(W$2,PIS!$2:$2,0)),0)</f>
        <v/>
      </c>
      <c r="X149">
        <f>IFERROR(INDEX(PIS!$A$1:$BZ$1000,MATCH($D149,PIS!C$1:C$500,0),MATCH(X$2,PIS!$2:$2,0)),0)</f>
        <v/>
      </c>
      <c r="Y149">
        <f>IFERROR(INDEX(PIS!$A$1:$BZ$1000,MATCH($D149,PIS!C$1:C$500,0),MATCH(Y$2,PIS!$2:$2,0)),0)</f>
        <v/>
      </c>
      <c r="Z149">
        <f>IFERROR(INDEX(PIS!$A$1:$BZ$1000,MATCH($D149,PIS!C$1:C$500,0),MATCH(Z$2,PIS!$2:$2,0)),0)</f>
        <v/>
      </c>
      <c r="AA149">
        <f>IFERROR(INDEX(PIS!$A$1:$BZ$1000,MATCH($D149,PIS!C$1:C$500,0),MATCH(AA$2,PIS!$2:$2,0)),0)</f>
        <v/>
      </c>
      <c r="AB149">
        <f>IFERROR(INDEX(PIS!$A$1:$BZ$1000,MATCH($D149,PIS!C$1:C$500,0),MATCH(AB$2,PIS!$2:$2,0)),0)</f>
        <v/>
      </c>
      <c r="AC149">
        <f>SUM(V149:AB149)</f>
        <v/>
      </c>
      <c r="AD149">
        <f>IFERROR(INDEX(TIMESHEET!$A$1:$AI$5000,MATCH($D149,TIMESHEET!A$1:A$500,0),MATCH("T100",TIMESHEET!$2:$2,0))-2,0)</f>
        <v/>
      </c>
      <c r="AE149">
        <f>IFERROR(INDEX(TIMESHEET!$A$1:$AI$5000,MATCH($D149,TIMESHEET!A$1:A$500,0),MATCH("T202",TIMESHEET!$2:$2,0)),0)</f>
        <v/>
      </c>
      <c r="AF149">
        <f>IFERROR(INDEX(TIMESHEET!$A$1:$AI$5000,MATCH($D149,TIMESHEET!A$1:A$500,0),MATCH("T302",TIMESHEET!$2:$2,0)),0)</f>
        <v/>
      </c>
      <c r="AG149">
        <f>IFERROR(INDEX(TIMESHEET!$A$1:$AI$5000,MATCH($D149,TIMESHEET!A$1:A$500,0),MATCH("T406",TIMESHEET!$2:$2,0)),0)</f>
        <v/>
      </c>
      <c r="AH149">
        <f>AE149+AG149</f>
        <v/>
      </c>
      <c r="AI149">
        <f>IFERROR(INDEX(TIMESHEET!$A$1:$AI$5000,MATCH($D149,TIMESHEET!A$1:A$500,0),MATCH("T701",TIMESHEET!$2:$2,0)),0)</f>
        <v/>
      </c>
      <c r="AJ149">
        <f>IFERROR(INDEX(TIMESHEET!$A$1:$AI$5000,MATCH($D149,TIMESHEET!B$1:B$500,0),MATCH("T320",TIMESHEET!$2:$2,0)),0)</f>
        <v/>
      </c>
      <c r="AK149">
        <f>IFERROR(IF(LEFT(INDEX(PIS!O$1:O$500,MATCH(D149,PIS!C$1:C$500)),1)="M",T149/AD149*SUM(AE149:AG149),T149*AD149),0)</f>
        <v/>
      </c>
      <c r="AL149">
        <f>IFERROR(INDEX(ADJ!$A$1:$BZ$1000,MATCH(PAYROLL!D149,ADJ!A$1:A$500,0),MATCH(PAYROLL!AL$2,ADJ!$2:$2,0)),0)</f>
        <v/>
      </c>
      <c r="AM149">
        <f>SUM(AK149:AL149)</f>
        <v/>
      </c>
      <c r="AN149">
        <f>IFERROR(ROUND(V149/$AD149*$AH149,0),0)</f>
        <v/>
      </c>
      <c r="AO149">
        <f>IFERROR(ROUND(W149/$AD149*$AH149,0),0)</f>
        <v/>
      </c>
      <c r="AP149">
        <f>IFERROR(ROUND(X149/$AD149*$AE149,0),0)</f>
        <v/>
      </c>
      <c r="AQ149">
        <f>IFERROR(ROUND(Y149/$AD149*$AH149,0),0)</f>
        <v/>
      </c>
      <c r="AR149">
        <f>IFERROR(ROUND(Z149/$AD149*$AH149,0),0)</f>
        <v/>
      </c>
      <c r="AS149">
        <f>IFERROR(ROUND(AA149/$AD149*$AH149,0),0)</f>
        <v/>
      </c>
      <c r="AT149">
        <f>IFERROR(IF((AE149+AF149+AG149)&gt;13,AB149,ROUND(AB149/AD149*AH149,0)),0)</f>
        <v/>
      </c>
      <c r="AU149">
        <f>IFERROR(INDEX(ADJ!$A$1:$BZ$1000,MATCH(PAYROLL!D149,ADJ!A$1:A$500,0),MATCH(PAYROLL!AU$2,ADJ!$2:$2,0)),0)</f>
        <v/>
      </c>
      <c r="AV149">
        <f>ROUND(SUM(AN149:AU149),0)</f>
        <v/>
      </c>
      <c r="AW149">
        <f>IFERROR(INDEX(TIMESHEET!$A$1:$AI$5000,MATCH(PAYROLL!D149,TIMESHEET!A$1:A$500,0),MATCH("T620",TIMESHEET!$2:$2,0)),0)</f>
        <v/>
      </c>
      <c r="AX149">
        <f>IFERROR(INDEX(TIMESHEET!$A$1:$AI$5000,MATCH(PAYROLL!D149,TIMESHEET!A$1:A$500,0),MATCH("T601",TIMESHEET!$2:$2,0)),0)</f>
        <v/>
      </c>
      <c r="AY149">
        <f>IFERROR(INDEX(TIMESHEET!$A$1:$AI$5000,MATCH(PAYROLL!D149,TIMESHEET!A$1:A$500,0),MATCH("T602",TIMESHEET!$2:$2,0)),0)</f>
        <v/>
      </c>
      <c r="AZ149">
        <f>IFERROR(INDEX(TIMESHEET!$A$1:$AI$5000,MATCH(PAYROLL!D149,TIMESHEET!A$1:A$500,0),MATCH("T603",TIMESHEET!$2:$2,0)),0)</f>
        <v/>
      </c>
      <c r="BA149">
        <f>IFERROR(INDEX(TIMESHEET!$A$1:$AI$5000,MATCH(PAYROLL!D149,TIMESHEET!A$1:A$500,0),MATCH("T611",TIMESHEET!$2:$2,0)),0)</f>
        <v/>
      </c>
      <c r="BB149">
        <f>IFERROR(INDEX(TIMESHEET!$A$1:$AI$5000,MATCH(PAYROLL!D149,TIMESHEET!A$1:A$500,0),MATCH("T612",TIMESHEET!$2:$2,0)),0)</f>
        <v/>
      </c>
      <c r="BC149">
        <f>IFERROR(INDEX(TIMESHEET!$A$1:$AI$5000,MATCH(PAYROLL!D149,TIMESHEET!A$1:A$500,0),MATCH("T613",TIMESHEET!$2:$2,0)),0)</f>
        <v/>
      </c>
      <c r="BD149">
        <f>IFERROR(INDEX(TIMESHEET!$A$1:$AI$5000,MATCH(PAYROLL!D149,TIMESHEET!A$1:A$500,0),MATCH("T500",TIMESHEET!$2:$2,0)),0)</f>
        <v/>
      </c>
      <c r="BE149">
        <f>IFERROR(IF(LEFT(INDEX(PIS!O$1:O$500,MATCH(D149,PIS!C$1:C$500)),1)="M",T149/AD149/8*(AW149+AX149*1.5+AY149*2+AZ149*3+BA149*2.1+BB149*2.7+BC149*3.9+BD149*0.3),T149/8*(AW149+AX149*1.5+AY149*2+AZ149*3+BA149*2.1+BB149*2.7+BC149*3.9+BD149*0.3)),0)</f>
        <v/>
      </c>
      <c r="BF149">
        <f>IFERROR(INDEX(ADJ!$A$1:$BZ$1000,MATCH(PAYROLL!$D149,ADJ!A$1:A$500,0),MATCH(PAYROLL!BF$2,ADJ!$2:$2,0)),0)</f>
        <v/>
      </c>
      <c r="BG149">
        <f>IFERROR(INDEX(ADJ!$A$1:$BZ$1000,MATCH(PAYROLL!D149,ADJ!A$1:A$500,0),MATCH(PAYROLL!BG$2,ADJ!$2:$2,0)),0)</f>
        <v/>
      </c>
      <c r="BH149">
        <f>IFERROR(INDEX(ADJ!$A$1:$BZ$1000,MATCH(PAYROLL!D149,ADJ!A$1:A$500,0),MATCH(PAYROLL!BH$2,ADJ!$2:$2,0)),0)</f>
        <v/>
      </c>
      <c r="BI149">
        <f>IFERROR(INDEX(ADJ!$A$1:$BZ$1000,MATCH(PAYROLL!D149,ADJ!A$1:A$500,0),MATCH(PAYROLL!BI$2,ADJ!$2:$2,0)),0)</f>
        <v/>
      </c>
      <c r="BJ149">
        <f>IFERROR(INDEX(ADJ!$A$1:$BZ$1000,MATCH(PAYROLL!D149,ADJ!A$1:A$500,0),MATCH(PAYROLL!BJ$2,ADJ!$2:$2,0)),0)</f>
        <v/>
      </c>
      <c r="BK149">
        <f>SUM(BF149:BJ149)</f>
        <v/>
      </c>
      <c r="BL149">
        <f>IFERROR(INDEX(ADJ!$A$1:$BZ$1000,MATCH(PAYROLL!D149,ADJ!A$1:A$500,0),MATCH(PAYROLL!BL$2,ADJ!$2:$2,0)),0)</f>
        <v/>
      </c>
      <c r="BM149">
        <f>IFERROR(INDEX(ADJ!$A$1:$BZ$1000,MATCH(PAYROLL!D149,ADJ!A$1:A$500,0),MATCH(PAYROLL!BM$2,ADJ!$2:$2,0)),0)</f>
        <v/>
      </c>
      <c r="BN149">
        <f>IFERROR(INDEX(ADJ!$A$1:$BZ$1000,MATCH(PAYROLL!D149,ADJ!A$1:A$500,0),MATCH(PAYROLL!BN$2,ADJ!$2:$2,0)),0)</f>
        <v/>
      </c>
      <c r="BO149">
        <f>IFERROR(INDEX(ADJ!$A$1:$BZ$1000,MATCH(PAYROLL!D149,ADJ!A$1:A$500,0),MATCH(PAYROLL!BO$2,ADJ!$2:$2,0)),0)</f>
        <v/>
      </c>
      <c r="BP149">
        <f>SUM(AM149,AV149,BE149,BK149,BL149:BO149)</f>
        <v/>
      </c>
      <c r="BQ149">
        <f>BO149</f>
        <v/>
      </c>
      <c r="BR149">
        <f>IFERROR(ROUND(IF(LEFT(INDEX(PIS!O$1:O$500,MATCH(D149,PIS!C$1:C$500)),1)="D",T149/8*(BD149*0.3),IF(LEFT(INDEX(PIS!O$1:O$500,MATCH(D149,PIS!C$1:C$500)),1)="H",T149*($BD149*0.3),T149/$AD149/8*($BD149*0.3))),0),0)</f>
        <v/>
      </c>
      <c r="BS149">
        <f>IF(AP149&lt;1,0,MIN(AP149,730000))</f>
        <v/>
      </c>
      <c r="BT149">
        <f>IFERROR(ROUND((BE149-SUM(AW149:BC149)*T149/AD149/8),0)-BR149,0)</f>
        <v/>
      </c>
      <c r="BU149">
        <f>AO149</f>
        <v/>
      </c>
      <c r="BV149">
        <f>SUM(BQ149:BU149)</f>
        <v/>
      </c>
      <c r="BW149">
        <f>BP149-BV149</f>
        <v/>
      </c>
      <c r="BX149">
        <f>IFERROR(IF(RIGHT(INDEX(PIS!O$1:O$500,MATCH(D149,PIS!C$1:C$500)),5)="Gross",MIN(U149+V149,VLOOKUP("R700",TSC!B:C,2,0)*VLOOKUP("R101",TSC!B:C,2,0))*VLOOKUP("R701",TSC!B:C,2,0)%,0),0)</f>
        <v/>
      </c>
      <c r="BY149">
        <f>IFERROR(IF(RIGHT(INDEX(PIS!O$1:O$500,MATCH(D149,PIS!C$1:C$500)),5)="Gross",MIN(U149+V149,VLOOKUP("R700",TSC!B:C,2,0)*VLOOKUP("R101",TSC!B:C,2,0))*VLOOKUP("T704",TSC!B:C,2,0)%,0),0)</f>
        <v/>
      </c>
      <c r="BZ149">
        <f>IFERROR(IF(RIGHT(INDEX(PIS!O$1:O$500,MATCH(D149,PIS!C$1:C$500)),5)="Gross",MIN(U149+V149,VLOOKUP("R700",TSC!B:C,2,0)*VLOOKUP("1",TSC!F:G,2,0))*VLOOKUP("T705",TSC!B:C,2,0)%,0),0)</f>
        <v/>
      </c>
      <c r="CA149">
        <f>IFERROR(INDEX(ADJ!$A$1:$BZ$1000,MATCH(PAYROLL!D149,ADJ!A$1:A$500,0),MATCH(PAYROLL!CA$2,ADJ!$2:$2,0)),0)</f>
        <v/>
      </c>
      <c r="CB149">
        <f>IFERROR(INDEX(ADJ!$A$1:$BZ$1000,MATCH(PAYROLL!D149,ADJ!A$1:A$500,0),MATCH(PAYROLL!CB$2,ADJ!$2:$2,0)),0)</f>
        <v/>
      </c>
      <c r="CC149">
        <f>SUM(BX149:CB149)</f>
        <v/>
      </c>
      <c r="CD149">
        <f>IFERROR(INDEX(PIS!$A$1:$BZ$1000,MATCH(PAYROLL!D149,PIS!C$1:C$500,0),MATCH(PAYROLL!CD$1,PIS!$1:$1,0)),0)</f>
        <v/>
      </c>
      <c r="CE149">
        <f>IFERROR(IF(OR(INDEX(PIS!P$1:P$500,MATCH(D149,PIS!C$1:C$500,0))="LT2",INDEX(PIS!P$1:P$500,MATCH(D149,PIS!C$1:C$500,0))="P10"),0,SUM(CC149,CD149*VLOOKUP("R601",TSC!B:C,2,0),VLOOKUP("R602",TSC!B:C,2,0))),0)</f>
        <v/>
      </c>
      <c r="CF149">
        <f>MAX(BW149-CE149,0)</f>
        <v/>
      </c>
      <c r="CG149">
        <f>IFERROR(IF(OR(RIGHT(INDEX(PIS!P$1:P$500,MATCH(D149,PIS!C$1:C$500)),5)="P10",RIGHT(INDEX(PIS!P$1:P$500,MATCH(D149,PIS!C$1:C$500)),5)="CK"),0,IF(CF149&lt;=5000000,CF149*5%,IF(CF149&lt;=10000000,CF149*10%-250000,IF(CF149&lt;=18000000,CF149*15%-750000,IF(CF149&lt;=32000000,CF149*20%-1650000,IF(CF149&lt;=52000000,CF149*25%-3250000,IF(CF149&lt;=80000000,BH149*30%-5850000,CF149*35%-9850000))))))),0)</f>
        <v/>
      </c>
      <c r="CH149">
        <f>IFERROR(IF(OR(INDEX(PIS!P$1:P$500,MATCH(D149,PIS!C$1:C$500))="LT",INDEX(PIS!P$1:P$500,MATCH(D149,PIS!C$1:C$500))="CK"),0,IF(CF149&lt;2000000,0,CF149*10%)),0)</f>
        <v/>
      </c>
      <c r="CI149">
        <f>IFERROR(INDEX(ADJ!$A$1:$BZ$1000,MATCH(PAYROLL!D149,ADJ!A$1:A$500,0),MATCH(PAYROLL!CI$2,ADJ!$2:$2,0)),0)</f>
        <v/>
      </c>
      <c r="CJ149">
        <f>IFERROR(INDEX(ADJ!$A$1:$BZ$1000,MATCH(PAYROLL!D149,ADJ!A$1:A$500,0),MATCH(PAYROLL!CJ$2,ADJ!$2:$2,0)),0)</f>
        <v/>
      </c>
      <c r="CK149">
        <f>IFERROR(INDEX(ADJ!$A$1:$BZ$1000,MATCH(PAYROLL!D149,ADJ!A$1:A$500,0),MATCH(PAYROLL!CK$2,ADJ!$2:$2,0)),0)</f>
        <v/>
      </c>
      <c r="CL149">
        <f>SUM(CG149:CK149)</f>
        <v/>
      </c>
      <c r="CM149">
        <f>ROUND(SUM(CH149:CK149),0)</f>
        <v/>
      </c>
      <c r="CN149">
        <f>IFERROR(INDEX(CSDA!D$1:D$500,MATCH($CN$2,CSDA!C$1:C$500,0))*INDEX(PIS!V$1:V$500,MATCH(D149,PIS!C$1:C$500))+INDEX(ADJ!$A$1:$BZ$1000,MATCH(PAYROLL!D149,ADJ!A$1:A$500,0),MATCH(PAYROLL!CN$2,ADJ!$2:$2,0)),0)</f>
        <v/>
      </c>
      <c r="CO149">
        <f>IFERROR(INDEX(ADJ!$A$1:$BZ$1000,MATCH(PAYROLL!D149,ADJ!A$1:A$500,0),MATCH(PAYROLL!CO$2,ADJ!$2:$2,0)),0)</f>
        <v/>
      </c>
      <c r="CP149">
        <f>IFERROR(INDEX(ADJ!$A$1:$BZ$1000,MATCH(PAYROLL!D149,ADJ!A$1:A$500,0),MATCH(PAYROLL!CP$2,ADJ!$2:$2,0)),0)</f>
        <v/>
      </c>
      <c r="CQ149">
        <f>BP149-CL149-CI149-CM149-CN149-CO149-CP149-CC149</f>
        <v/>
      </c>
      <c r="CR149">
        <f>IFERROR(IF(RIGHT(INDEX(PIS!O$1:O$500,MATCH(D149,PIS!C$1:C$500,0)),5)="Gross",MIN(U149+V149,VLOOKUP("R700",TSC!B:C,2,0)*VLOOKUP("R101",TSC!B:C,2,0))*(VLOOKUP("T711",TSC!B:C,2,0)+VLOOKUP("T712",TSC!B:C,2,0))%,MIN(T149+V149,VLOOKUP("R700",TSC!B:C,2,0)*VLOOKUP("R101",TSC!B:C,2,0))*(VLOOKUP("T711",TSC!B:C,2,0)+VLOOKUP("T712",TSC!B:C,2,0)+VLOOKUP("R701",TSC!B:C,2,0))%),0)</f>
        <v/>
      </c>
      <c r="CS149">
        <f>IFERROR(IF(RIGHT(INDEX(PIS!O$1:O$500,MATCH(D149,PIS!C$1:C$500,0)),5)="Gross",MIN(U149+V149,VLOOKUP("R700",TSC!B:C,2,0)*VLOOKUP("R101",TSC!B:C,2,0))*(VLOOKUP("T714",TSC!B:C,2,0))%,MIN(T149+V149,VLOOKUP("R700",TSC!B:C,2,0)*VLOOKUP("R101",TSC!B:C,2,0))*(VLOOKUP("T704",TSC!B:C,2,0)+VLOOKUP("T714",TSC!B:C,2,0))%),0)</f>
        <v/>
      </c>
      <c r="CT149">
        <f>IFERROR(IF(RIGHT(INDEX(PIS!O$1:O$500,MATCH(D149,PIS!C$1:C$500,0)),5)="Gross",MIN(U149+V149,VLOOKUP("R700",TSC!B:C,2,0)*VLOOKUP("R101",TSC!B:C,2,0))*VLOOKUP("T705",TSC!B:C,2,0)%,MIN(T149+V149,VLOOKUP("R700",TSC!B:C,2,0)*VLOOKUP("R101",TSC!B:C,2,0))*VLOOKUP("T705",TSC!B:C,2,0)%),0)</f>
        <v/>
      </c>
      <c r="CU149">
        <f>IFERROR(IF(RIGHT(INDEX(PIS!O$1:O$500,MATCH(D149,PIS!C$1:C$500,0)),5)="Gross",MIN(U149+V149,VLOOKUP("R700",TSC!B:C,2,0)*VLOOKUP("R101",TSC!B:C,2,0))*(VLOOKUP("T713",TSC!B:C,2,0))%,MIN(T149+V149,VLOOKUP("R700",TSC!B:C,2,0)*VLOOKUP("R101",TSC!B:C,2,0))*(VLOOKUP("T713",TSC!B:C,2,0))%),0)</f>
        <v/>
      </c>
      <c r="CV149">
        <f>IFERROR(INDEX(ADJ!$A$1:$BZ$1000,MATCH(PAYROLL!D149,ADJ!A$1:A$500,0),MATCH(PAYROLL!CV$2,ADJ!$2:$2,0)),0)</f>
        <v/>
      </c>
      <c r="CW149">
        <f>IFERROR(INDEX(ADJ!$A$1:$BZ$1000,MATCH(PAYROLL!D149,ADJ!A$1:A$500,0),MATCH(PAYROLL!CW$2,ADJ!$2:$2,0)),0)</f>
        <v/>
      </c>
      <c r="CX149">
        <f>SUM(CR149:CW149)</f>
        <v/>
      </c>
      <c r="CY149">
        <f>ROUND(IF(CR149&gt;0,T149+V149*VLOOKUP("R202",TSC!$B$1:$C$500,2,0),0),0)</f>
        <v/>
      </c>
      <c r="CZ149">
        <f>IFERROR(INDEX(CSDA!D$1:D$500,MATCH($CZ$2,CSDA!C$1:C$500,0)),0)</f>
        <v/>
      </c>
      <c r="DA149">
        <f>ROUND(T149*0.7%,0)</f>
        <v/>
      </c>
      <c r="DB149">
        <f>ROUND(T149/12,0)</f>
        <v/>
      </c>
      <c r="DC149">
        <f ref="DC149" t="array">IFERROR(INDEX(CSDA!D$1:D$500,MATCH("Trích giữ"&amp;PAYROLL!DC$2,CSDA!A$1:A$500&amp;CSDA!C$1:C$500,0)),0)</f>
        <v/>
      </c>
      <c r="DD149">
        <f ref="DD149" t="array">IFERROR(INDEX(CSDA!D$1:D$500,MATCH("Trích giữ"&amp;PAYROLL!DD$2,CSDA!A$1:A$500&amp;CSDA!C$1:C$500,0)),0)</f>
        <v/>
      </c>
      <c r="DE149">
        <f ref="DE149" t="array">IFERROR(INDEX(CSDA!D$1:D$500,MATCH("Trích giữ"&amp;PAYROLL!DE$2,CSDA!A$1:A$500&amp;CSDA!C$1:C$500,0)),0)</f>
        <v/>
      </c>
      <c r="DF149">
        <f>IFERROR(INDEX(CSDA!D$1:D$500,MATCH(PAYROLL!DF$2,CSDA!C$1:C$500,0)),0)</f>
        <v/>
      </c>
      <c r="DG149">
        <f ref="DG149" t="array">IFERROR(INDEX(CSDA!D$1:D$500,MATCH("Trích giữ"&amp;PAYROLL!DG$2,CSDA!A$1:A$500&amp;CSDA!C$1:C$500,0)),0)</f>
        <v/>
      </c>
      <c r="DH149">
        <f>ROUND(T149/26,0)</f>
        <v/>
      </c>
      <c r="DI149">
        <f ref="DI149" t="array">IFERROR(INDEX(CSDA!D$1:D$500,MATCH("Trích giữ"&amp;PAYROLL!DI$2,CSDA!A$1:A$500&amp;CSDA!C$1:C$500,0)),0)</f>
        <v/>
      </c>
      <c r="DJ149">
        <f>IF(U149=0,T149*21.5%-BL149,0)</f>
        <v/>
      </c>
      <c r="DK149">
        <f ref="DK149" t="array">IFERROR(INDEX(CSDA!D$1:D$500,MATCH("Trích giữ"&amp;PAYROLL!DK$2,CSDA!A$1:A$500&amp;CSDA!C$1:C$500,0)),0)</f>
        <v/>
      </c>
      <c r="DL149">
        <f>IFERROR(INDEX(CSDA!D$1:D$500,MATCH(PAYROLL!DL$2,CSDA!C$1:C$500,0))/12,0)</f>
        <v/>
      </c>
      <c r="DM149">
        <f>SUM(DB149:DL149)</f>
        <v/>
      </c>
      <c r="DN149">
        <f>IFERROR(INDEX(ADJ!$A$1:$BZ$1000,MATCH(PAYROLL!D149,ADJ!A$1:A$500,0),MATCH(PAYROLL!DN$2,ADJ!$2:$2,0)),0)</f>
        <v/>
      </c>
      <c r="DO149">
        <f>IFERROR(SUM(BP149,DM149:DN149,CX149:DA149)-DT149,0)</f>
        <v/>
      </c>
      <c r="DP149">
        <f ref="DP149" t="array">SUM(BW149*IFERROR(INDEX(CSDA!D$1:D$500,MATCH(BW$2,CSDA!C$1:C$500,0)),0)%,CX149*IFERROR(INDEX(CSDA!D$1:D$500,MATCH(CX$2,CSDA!C$1:C$500,0)),0)%,DA149*IFERROR(INDEX(CSDA!D$1:D$500,MATCH(DA$2,CSDA!C$1:C$500,0)),0)%,DB149*IFERROR(INDEX(CSDA!D$1:D$500,MATCH(DB$2,CSDA!C$1:C$500,0)),0)%,DF149*IFERROR(INDEX(CSDA!D$1:D$500,MATCH("Phí dịch vụ"&amp;PAYROLL!DF$2,CSDA!A$1:A$500&amp;CSDA!C$1:C$500,0)),0)%,DC149*IFERROR(INDEX(CSDA!D$1:D$500,MATCH("Phí dịch vụ"&amp;PAYROLL!DC$2,CSDA!A$1:A$500&amp;CSDA!C$1:C$500,0)),0)%,DH149*IFERROR(INDEX(CSDA!D$1:D$500,MATCH("Phí dịch vụ"&amp;PAYROLL!DH$2,CSDA!A$1:A$500&amp;CSDA!C$1:C$500,0)),0)%,DJ149*IFERROR(INDEX(CSDA!D$1:D$500,MATCH("Phí dịch vụ"&amp;PAYROLL!DJ$2,CSDA!A$1:A$500&amp;CSDA!C$1:C$500,0)),0)%,BN149*IFERROR(INDEX(CSDA!D$1:D$500,MATCH(BN$2,CSDA!C$1:C$500,0)),0)%)-BN149*7%</f>
        <v/>
      </c>
      <c r="DQ149">
        <f>IFERROR(INDEX(ADJ!$A$1:$BZ$1000,MATCH(PAYROLL!D149,ADJ!A$1:A$500,0),MATCH(PAYROLL!DQ$2,ADJ!$2:$2,0)),0)</f>
        <v/>
      </c>
      <c r="DR149">
        <f>IFERROR(INDEX(ADJ!$A$1:$BZ$1000,MATCH(PAYROLL!D149,ADJ!A$1:A$500,0),MATCH(PAYROLL!DR$2,ADJ!$2:$2,0)),0)</f>
        <v/>
      </c>
      <c r="DS149">
        <f>SUM(DP149:DR149)</f>
        <v/>
      </c>
      <c r="DT149">
        <f>EK149</f>
        <v/>
      </c>
      <c r="DU149">
        <f>SUM(DO149:DR149)</f>
        <v/>
      </c>
      <c r="DV149">
        <f>ROUND(DU149*0.1,0)</f>
        <v/>
      </c>
      <c r="DW149">
        <f>DU149+DV149</f>
        <v/>
      </c>
      <c r="DZ149">
        <f>IFERROR(INDEX(ADJ!$A$1:$BZ$1000,MATCH(PAYROLL!$D149,ADJ!A$1:A$500,0),MATCH(PAYROLL!DZ$2,ADJ!$2:$2,0)),0)</f>
        <v/>
      </c>
      <c r="EA149">
        <f>IFERROR(INDEX(ADJ!$A$1:$BZ$1000,MATCH(PAYROLL!$D149,ADJ!A$1:A$500,0),MATCH(PAYROLL!EA$2,ADJ!$2:$2,0)),0)</f>
        <v/>
      </c>
      <c r="EB149">
        <f>IFERROR(INDEX(ADJ!$A$1:$BZ$1000,MATCH(PAYROLL!$D149,ADJ!A$1:A$500,0),MATCH(PAYROLL!EB$2,ADJ!$2:$2,0)),0)</f>
        <v/>
      </c>
      <c r="EC149">
        <f>IFERROR(INDEX(ADJ!$A$1:$BZ$1000,MATCH(PAYROLL!$D149,ADJ!A$1:A$500,0),MATCH(PAYROLL!EC$2,ADJ!$2:$2,0)),0)</f>
        <v/>
      </c>
      <c r="ED149">
        <f>IFERROR(INDEX(ADJ!$A$1:$BZ$1000,MATCH(PAYROLL!$D149,ADJ!A$1:A$500,0),MATCH(PAYROLL!ED$2,ADJ!$2:$2,0)),0)</f>
        <v/>
      </c>
      <c r="EE149">
        <f>IFERROR(INDEX(ADJ!$A$1:$BZ$1000,MATCH(PAYROLL!$D149,ADJ!A$1:A$500,0),MATCH(PAYROLL!EE$2,ADJ!$2:$2,0)),0)</f>
        <v/>
      </c>
      <c r="EF149">
        <f>IFERROR(INDEX(ADJ!$A$1:$BZ$1000,MATCH(PAYROLL!$D149,ADJ!A$1:A$500,0),MATCH(PAYROLL!EF$2,ADJ!$2:$2,0)),0)</f>
        <v/>
      </c>
      <c r="EG149">
        <f>IFERROR(INDEX(ADJ!$A$1:$BZ$1000,MATCH(PAYROLL!$D149,ADJ!A$1:A$500,0),MATCH(PAYROLL!EG$2,ADJ!$2:$2,0)),0)</f>
        <v/>
      </c>
      <c r="EH149">
        <f>IFERROR(INDEX(ADJ!$A$1:$BZ$1000,MATCH(PAYROLL!$D149,ADJ!A$1:A$500,0),MATCH(PAYROLL!EH$2,ADJ!$2:$2,0)),0)</f>
        <v/>
      </c>
      <c r="EI149">
        <f>IFERROR(INDEX(ADJ!$A$1:$BZ$1000,MATCH(PAYROLL!D149,ADJ!A$1:A$500,0),MATCH(PAYROLL!EI$2,ADJ!$2:$2,0)),0)</f>
        <v/>
      </c>
      <c r="EJ149">
        <f>IFERROR(INDEX(ADJ!$A$1:$BZ$1000,MATCH(PAYROLL!$D149,ADJ!A$1:A$500,0),MATCH(PAYROLL!EJ$2,ADJ!$2:$2,0)),0)</f>
        <v/>
      </c>
      <c r="EK149">
        <f>SUM(DZ149:EJ149)</f>
        <v/>
      </c>
    </row>
    <row r="150">
      <c r="A150" t="n">
        <v>148</v>
      </c>
      <c r="B150" t="inlineStr">
        <is>
          <t>Hoàng Thị Bích</t>
        </is>
      </c>
      <c r="D150" t="inlineStr">
        <is>
          <t>160957-01</t>
        </is>
      </c>
      <c r="S150">
        <f>IFERROR(INDEX(PIS!$A$1:$BZ$1000,MATCH($D150,PIS!C$1:C$500,0),MATCH("Lương CB tháng trước",PIS!$1:$1,0)),0)</f>
        <v/>
      </c>
      <c r="T150">
        <f>IFERROR(INDEX(PIS!$A$1:$BZ$1000,MATCH($D150,PIS!C$1:C$500,0),MATCH("Lương CB hiện tại",PIS!$1:$1,0)),0)</f>
        <v/>
      </c>
      <c r="U150">
        <f>IFERROR(INDEX(PIS!$A$1:$BZ$1000,MATCH($D150,PIS!C$1:C$500,0),MATCH("Lương đóng BHBB",PIS!$1:$1,0)),0)</f>
        <v/>
      </c>
      <c r="V150">
        <f>IFERROR(INDEX(PIS!$A$1:$BZ$1000,MATCH($D150,PIS!C$1:C$500,0),MATCH(V$2,PIS!$2:$2,0)),0)</f>
        <v/>
      </c>
      <c r="W150">
        <f>IFERROR(INDEX(PIS!$A$1:$BZ$1000,MATCH($D150,PIS!C$1:C$500,0),MATCH(W$2,PIS!$2:$2,0)),0)</f>
        <v/>
      </c>
      <c r="X150">
        <f>IFERROR(INDEX(PIS!$A$1:$BZ$1000,MATCH($D150,PIS!C$1:C$500,0),MATCH(X$2,PIS!$2:$2,0)),0)</f>
        <v/>
      </c>
      <c r="Y150">
        <f>IFERROR(INDEX(PIS!$A$1:$BZ$1000,MATCH($D150,PIS!C$1:C$500,0),MATCH(Y$2,PIS!$2:$2,0)),0)</f>
        <v/>
      </c>
      <c r="Z150">
        <f>IFERROR(INDEX(PIS!$A$1:$BZ$1000,MATCH($D150,PIS!C$1:C$500,0),MATCH(Z$2,PIS!$2:$2,0)),0)</f>
        <v/>
      </c>
      <c r="AA150">
        <f>IFERROR(INDEX(PIS!$A$1:$BZ$1000,MATCH($D150,PIS!C$1:C$500,0),MATCH(AA$2,PIS!$2:$2,0)),0)</f>
        <v/>
      </c>
      <c r="AB150">
        <f>IFERROR(INDEX(PIS!$A$1:$BZ$1000,MATCH($D150,PIS!C$1:C$500,0),MATCH(AB$2,PIS!$2:$2,0)),0)</f>
        <v/>
      </c>
      <c r="AC150">
        <f>SUM(V150:AB150)</f>
        <v/>
      </c>
      <c r="AD150">
        <f>IFERROR(INDEX(TIMESHEET!$A$1:$AI$5000,MATCH($D150,TIMESHEET!A$1:A$500,0),MATCH("T100",TIMESHEET!$2:$2,0))-2,0)</f>
        <v/>
      </c>
      <c r="AE150">
        <f>IFERROR(INDEX(TIMESHEET!$A$1:$AI$5000,MATCH($D150,TIMESHEET!A$1:A$500,0),MATCH("T202",TIMESHEET!$2:$2,0)),0)</f>
        <v/>
      </c>
      <c r="AF150">
        <f>IFERROR(INDEX(TIMESHEET!$A$1:$AI$5000,MATCH($D150,TIMESHEET!A$1:A$500,0),MATCH("T302",TIMESHEET!$2:$2,0)),0)</f>
        <v/>
      </c>
      <c r="AG150">
        <f>IFERROR(INDEX(TIMESHEET!$A$1:$AI$5000,MATCH($D150,TIMESHEET!A$1:A$500,0),MATCH("T406",TIMESHEET!$2:$2,0)),0)</f>
        <v/>
      </c>
      <c r="AH150">
        <f>AE150+AG150</f>
        <v/>
      </c>
      <c r="AI150">
        <f>IFERROR(INDEX(TIMESHEET!$A$1:$AI$5000,MATCH($D150,TIMESHEET!A$1:A$500,0),MATCH("T701",TIMESHEET!$2:$2,0)),0)</f>
        <v/>
      </c>
      <c r="AJ150">
        <f>IFERROR(INDEX(TIMESHEET!$A$1:$AI$5000,MATCH($D150,TIMESHEET!B$1:B$500,0),MATCH("T320",TIMESHEET!$2:$2,0)),0)</f>
        <v/>
      </c>
      <c r="AK150">
        <f>IFERROR(IF(LEFT(INDEX(PIS!O$1:O$500,MATCH(D150,PIS!C$1:C$500)),1)="M",T150/AD150*SUM(AE150:AG150),T150*AD150),0)</f>
        <v/>
      </c>
      <c r="AL150">
        <f>IFERROR(INDEX(ADJ!$A$1:$BZ$1000,MATCH(PAYROLL!D150,ADJ!A$1:A$500,0),MATCH(PAYROLL!AL$2,ADJ!$2:$2,0)),0)</f>
        <v/>
      </c>
      <c r="AM150">
        <f>SUM(AK150:AL150)</f>
        <v/>
      </c>
      <c r="AN150">
        <f>IFERROR(ROUND(V150/$AD150*$AH150,0),0)</f>
        <v/>
      </c>
      <c r="AO150">
        <f>IFERROR(ROUND(W150/$AD150*$AH150,0),0)</f>
        <v/>
      </c>
      <c r="AP150">
        <f>IFERROR(ROUND(X150/$AD150*$AE150,0),0)</f>
        <v/>
      </c>
      <c r="AQ150">
        <f>IFERROR(ROUND(Y150/$AD150*$AH150,0),0)</f>
        <v/>
      </c>
      <c r="AR150">
        <f>IFERROR(ROUND(Z150/$AD150*$AH150,0),0)</f>
        <v/>
      </c>
      <c r="AS150">
        <f>IFERROR(ROUND(AA150/$AD150*$AH150,0),0)</f>
        <v/>
      </c>
      <c r="AT150">
        <f>IFERROR(IF((AE150+AF150+AG150)&gt;13,AB150,ROUND(AB150/AD150*AH150,0)),0)</f>
        <v/>
      </c>
      <c r="AU150">
        <f>IFERROR(INDEX(ADJ!$A$1:$BZ$1000,MATCH(PAYROLL!D150,ADJ!A$1:A$500,0),MATCH(PAYROLL!AU$2,ADJ!$2:$2,0)),0)</f>
        <v/>
      </c>
      <c r="AV150">
        <f>ROUND(SUM(AN150:AU150),0)</f>
        <v/>
      </c>
      <c r="AW150">
        <f>IFERROR(INDEX(TIMESHEET!$A$1:$AI$5000,MATCH(PAYROLL!D150,TIMESHEET!A$1:A$500,0),MATCH("T620",TIMESHEET!$2:$2,0)),0)</f>
        <v/>
      </c>
      <c r="AX150">
        <f>IFERROR(INDEX(TIMESHEET!$A$1:$AI$5000,MATCH(PAYROLL!D150,TIMESHEET!A$1:A$500,0),MATCH("T601",TIMESHEET!$2:$2,0)),0)</f>
        <v/>
      </c>
      <c r="AY150">
        <f>IFERROR(INDEX(TIMESHEET!$A$1:$AI$5000,MATCH(PAYROLL!D150,TIMESHEET!A$1:A$500,0),MATCH("T602",TIMESHEET!$2:$2,0)),0)</f>
        <v/>
      </c>
      <c r="AZ150">
        <f>IFERROR(INDEX(TIMESHEET!$A$1:$AI$5000,MATCH(PAYROLL!D150,TIMESHEET!A$1:A$500,0),MATCH("T603",TIMESHEET!$2:$2,0)),0)</f>
        <v/>
      </c>
      <c r="BA150">
        <f>IFERROR(INDEX(TIMESHEET!$A$1:$AI$5000,MATCH(PAYROLL!D150,TIMESHEET!A$1:A$500,0),MATCH("T611",TIMESHEET!$2:$2,0)),0)</f>
        <v/>
      </c>
      <c r="BB150">
        <f>IFERROR(INDEX(TIMESHEET!$A$1:$AI$5000,MATCH(PAYROLL!D150,TIMESHEET!A$1:A$500,0),MATCH("T612",TIMESHEET!$2:$2,0)),0)</f>
        <v/>
      </c>
      <c r="BC150">
        <f>IFERROR(INDEX(TIMESHEET!$A$1:$AI$5000,MATCH(PAYROLL!D150,TIMESHEET!A$1:A$500,0),MATCH("T613",TIMESHEET!$2:$2,0)),0)</f>
        <v/>
      </c>
      <c r="BD150">
        <f>IFERROR(INDEX(TIMESHEET!$A$1:$AI$5000,MATCH(PAYROLL!D150,TIMESHEET!A$1:A$500,0),MATCH("T500",TIMESHEET!$2:$2,0)),0)</f>
        <v/>
      </c>
      <c r="BE150">
        <f>IFERROR(IF(LEFT(INDEX(PIS!O$1:O$500,MATCH(D150,PIS!C$1:C$500)),1)="M",T150/AD150/8*(AW150+AX150*1.5+AY150*2+AZ150*3+BA150*2.1+BB150*2.7+BC150*3.9+BD150*0.3),T150/8*(AW150+AX150*1.5+AY150*2+AZ150*3+BA150*2.1+BB150*2.7+BC150*3.9+BD150*0.3)),0)</f>
        <v/>
      </c>
      <c r="BF150">
        <f>IFERROR(INDEX(ADJ!$A$1:$BZ$1000,MATCH(PAYROLL!$D150,ADJ!A$1:A$500,0),MATCH(PAYROLL!BF$2,ADJ!$2:$2,0)),0)</f>
        <v/>
      </c>
      <c r="BG150">
        <f>IFERROR(INDEX(ADJ!$A$1:$BZ$1000,MATCH(PAYROLL!D150,ADJ!A$1:A$500,0),MATCH(PAYROLL!BG$2,ADJ!$2:$2,0)),0)</f>
        <v/>
      </c>
      <c r="BH150">
        <f>IFERROR(INDEX(ADJ!$A$1:$BZ$1000,MATCH(PAYROLL!D150,ADJ!A$1:A$500,0),MATCH(PAYROLL!BH$2,ADJ!$2:$2,0)),0)</f>
        <v/>
      </c>
      <c r="BI150">
        <f>IFERROR(INDEX(ADJ!$A$1:$BZ$1000,MATCH(PAYROLL!D150,ADJ!A$1:A$500,0),MATCH(PAYROLL!BI$2,ADJ!$2:$2,0)),0)</f>
        <v/>
      </c>
      <c r="BJ150">
        <f>IFERROR(INDEX(ADJ!$A$1:$BZ$1000,MATCH(PAYROLL!D150,ADJ!A$1:A$500,0),MATCH(PAYROLL!BJ$2,ADJ!$2:$2,0)),0)</f>
        <v/>
      </c>
      <c r="BK150">
        <f>SUM(BF150:BJ150)</f>
        <v/>
      </c>
      <c r="BL150">
        <f>IFERROR(INDEX(ADJ!$A$1:$BZ$1000,MATCH(PAYROLL!D150,ADJ!A$1:A$500,0),MATCH(PAYROLL!BL$2,ADJ!$2:$2,0)),0)</f>
        <v/>
      </c>
      <c r="BM150">
        <f>IFERROR(INDEX(ADJ!$A$1:$BZ$1000,MATCH(PAYROLL!D150,ADJ!A$1:A$500,0),MATCH(PAYROLL!BM$2,ADJ!$2:$2,0)),0)</f>
        <v/>
      </c>
      <c r="BN150">
        <f>IFERROR(INDEX(ADJ!$A$1:$BZ$1000,MATCH(PAYROLL!D150,ADJ!A$1:A$500,0),MATCH(PAYROLL!BN$2,ADJ!$2:$2,0)),0)</f>
        <v/>
      </c>
      <c r="BO150">
        <f>IFERROR(INDEX(ADJ!$A$1:$BZ$1000,MATCH(PAYROLL!D150,ADJ!A$1:A$500,0),MATCH(PAYROLL!BO$2,ADJ!$2:$2,0)),0)</f>
        <v/>
      </c>
      <c r="BP150">
        <f>SUM(AM150,AV150,BE150,BK150,BL150:BO150)</f>
        <v/>
      </c>
      <c r="BQ150">
        <f>BO150</f>
        <v/>
      </c>
      <c r="BR150">
        <f>IFERROR(ROUND(IF(LEFT(INDEX(PIS!O$1:O$500,MATCH(D150,PIS!C$1:C$500)),1)="D",T150/8*(BD150*0.3),IF(LEFT(INDEX(PIS!O$1:O$500,MATCH(D150,PIS!C$1:C$500)),1)="H",T150*($BD150*0.3),T150/$AD150/8*($BD150*0.3))),0),0)</f>
        <v/>
      </c>
      <c r="BS150">
        <f>IF(AP150&lt;1,0,MIN(AP150,730000))</f>
        <v/>
      </c>
      <c r="BT150">
        <f>IFERROR(ROUND((BE150-SUM(AW150:BC150)*T150/AD150/8),0)-BR150,0)</f>
        <v/>
      </c>
      <c r="BU150">
        <f>AO150</f>
        <v/>
      </c>
      <c r="BV150">
        <f>SUM(BQ150:BU150)</f>
        <v/>
      </c>
      <c r="BW150">
        <f>BP150-BV150</f>
        <v/>
      </c>
      <c r="BX150">
        <f>IFERROR(IF(RIGHT(INDEX(PIS!O$1:O$500,MATCH(D150,PIS!C$1:C$500)),5)="Gross",MIN(U150+V150,VLOOKUP("R700",TSC!B:C,2,0)*VLOOKUP("R101",TSC!B:C,2,0))*VLOOKUP("R701",TSC!B:C,2,0)%,0),0)</f>
        <v/>
      </c>
      <c r="BY150">
        <f>IFERROR(IF(RIGHT(INDEX(PIS!O$1:O$500,MATCH(D150,PIS!C$1:C$500)),5)="Gross",MIN(U150+V150,VLOOKUP("R700",TSC!B:C,2,0)*VLOOKUP("R101",TSC!B:C,2,0))*VLOOKUP("T704",TSC!B:C,2,0)%,0),0)</f>
        <v/>
      </c>
      <c r="BZ150">
        <f>IFERROR(IF(RIGHT(INDEX(PIS!O$1:O$500,MATCH(D150,PIS!C$1:C$500)),5)="Gross",MIN(U150+V150,VLOOKUP("R700",TSC!B:C,2,0)*VLOOKUP("1",TSC!F:G,2,0))*VLOOKUP("T705",TSC!B:C,2,0)%,0),0)</f>
        <v/>
      </c>
      <c r="CA150">
        <f>IFERROR(INDEX(ADJ!$A$1:$BZ$1000,MATCH(PAYROLL!D150,ADJ!A$1:A$500,0),MATCH(PAYROLL!CA$2,ADJ!$2:$2,0)),0)</f>
        <v/>
      </c>
      <c r="CB150">
        <f>IFERROR(INDEX(ADJ!$A$1:$BZ$1000,MATCH(PAYROLL!D150,ADJ!A$1:A$500,0),MATCH(PAYROLL!CB$2,ADJ!$2:$2,0)),0)</f>
        <v/>
      </c>
      <c r="CC150">
        <f>SUM(BX150:CB150)</f>
        <v/>
      </c>
      <c r="CD150">
        <f>IFERROR(INDEX(PIS!$A$1:$BZ$1000,MATCH(PAYROLL!D150,PIS!C$1:C$500,0),MATCH(PAYROLL!CD$1,PIS!$1:$1,0)),0)</f>
        <v/>
      </c>
      <c r="CE150">
        <f>IFERROR(IF(OR(INDEX(PIS!P$1:P$500,MATCH(D150,PIS!C$1:C$500,0))="LT2",INDEX(PIS!P$1:P$500,MATCH(D150,PIS!C$1:C$500,0))="P10"),0,SUM(CC150,CD150*VLOOKUP("R601",TSC!B:C,2,0),VLOOKUP("R602",TSC!B:C,2,0))),0)</f>
        <v/>
      </c>
      <c r="CF150">
        <f>MAX(BW150-CE150,0)</f>
        <v/>
      </c>
      <c r="CG150">
        <f>IFERROR(IF(OR(RIGHT(INDEX(PIS!P$1:P$500,MATCH(D150,PIS!C$1:C$500)),5)="P10",RIGHT(INDEX(PIS!P$1:P$500,MATCH(D150,PIS!C$1:C$500)),5)="CK"),0,IF(CF150&lt;=5000000,CF150*5%,IF(CF150&lt;=10000000,CF150*10%-250000,IF(CF150&lt;=18000000,CF150*15%-750000,IF(CF150&lt;=32000000,CF150*20%-1650000,IF(CF150&lt;=52000000,CF150*25%-3250000,IF(CF150&lt;=80000000,BH150*30%-5850000,CF150*35%-9850000))))))),0)</f>
        <v/>
      </c>
      <c r="CH150">
        <f>IFERROR(IF(OR(INDEX(PIS!P$1:P$500,MATCH(D150,PIS!C$1:C$500))="LT",INDEX(PIS!P$1:P$500,MATCH(D150,PIS!C$1:C$500))="CK"),0,IF(CF150&lt;2000000,0,CF150*10%)),0)</f>
        <v/>
      </c>
      <c r="CI150">
        <f>IFERROR(INDEX(ADJ!$A$1:$BZ$1000,MATCH(PAYROLL!D150,ADJ!A$1:A$500,0),MATCH(PAYROLL!CI$2,ADJ!$2:$2,0)),0)</f>
        <v/>
      </c>
      <c r="CJ150">
        <f>IFERROR(INDEX(ADJ!$A$1:$BZ$1000,MATCH(PAYROLL!D150,ADJ!A$1:A$500,0),MATCH(PAYROLL!CJ$2,ADJ!$2:$2,0)),0)</f>
        <v/>
      </c>
      <c r="CK150">
        <f>IFERROR(INDEX(ADJ!$A$1:$BZ$1000,MATCH(PAYROLL!D150,ADJ!A$1:A$500,0),MATCH(PAYROLL!CK$2,ADJ!$2:$2,0)),0)</f>
        <v/>
      </c>
      <c r="CL150">
        <f>SUM(CG150:CK150)</f>
        <v/>
      </c>
      <c r="CM150">
        <f>ROUND(SUM(CH150:CK150),0)</f>
        <v/>
      </c>
      <c r="CN150">
        <f>IFERROR(INDEX(CSDA!D$1:D$500,MATCH($CN$2,CSDA!C$1:C$500,0))*INDEX(PIS!V$1:V$500,MATCH(D150,PIS!C$1:C$500))+INDEX(ADJ!$A$1:$BZ$1000,MATCH(PAYROLL!D150,ADJ!A$1:A$500,0),MATCH(PAYROLL!CN$2,ADJ!$2:$2,0)),0)</f>
        <v/>
      </c>
      <c r="CO150">
        <f>IFERROR(INDEX(ADJ!$A$1:$BZ$1000,MATCH(PAYROLL!D150,ADJ!A$1:A$500,0),MATCH(PAYROLL!CO$2,ADJ!$2:$2,0)),0)</f>
        <v/>
      </c>
      <c r="CP150">
        <f>IFERROR(INDEX(ADJ!$A$1:$BZ$1000,MATCH(PAYROLL!D150,ADJ!A$1:A$500,0),MATCH(PAYROLL!CP$2,ADJ!$2:$2,0)),0)</f>
        <v/>
      </c>
      <c r="CQ150">
        <f>BP150-CL150-CI150-CM150-CN150-CO150-CP150-CC150</f>
        <v/>
      </c>
      <c r="CR150">
        <f>IFERROR(IF(RIGHT(INDEX(PIS!O$1:O$500,MATCH(D150,PIS!C$1:C$500,0)),5)="Gross",MIN(U150+V150,VLOOKUP("R700",TSC!B:C,2,0)*VLOOKUP("R101",TSC!B:C,2,0))*(VLOOKUP("T711",TSC!B:C,2,0)+VLOOKUP("T712",TSC!B:C,2,0))%,MIN(T150+V150,VLOOKUP("R700",TSC!B:C,2,0)*VLOOKUP("R101",TSC!B:C,2,0))*(VLOOKUP("T711",TSC!B:C,2,0)+VLOOKUP("T712",TSC!B:C,2,0)+VLOOKUP("R701",TSC!B:C,2,0))%),0)</f>
        <v/>
      </c>
      <c r="CS150">
        <f>IFERROR(IF(RIGHT(INDEX(PIS!O$1:O$500,MATCH(D150,PIS!C$1:C$500,0)),5)="Gross",MIN(U150+V150,VLOOKUP("R700",TSC!B:C,2,0)*VLOOKUP("R101",TSC!B:C,2,0))*(VLOOKUP("T714",TSC!B:C,2,0))%,MIN(T150+V150,VLOOKUP("R700",TSC!B:C,2,0)*VLOOKUP("R101",TSC!B:C,2,0))*(VLOOKUP("T704",TSC!B:C,2,0)+VLOOKUP("T714",TSC!B:C,2,0))%),0)</f>
        <v/>
      </c>
      <c r="CT150">
        <f>IFERROR(IF(RIGHT(INDEX(PIS!O$1:O$500,MATCH(D150,PIS!C$1:C$500,0)),5)="Gross",MIN(U150+V150,VLOOKUP("R700",TSC!B:C,2,0)*VLOOKUP("R101",TSC!B:C,2,0))*VLOOKUP("T705",TSC!B:C,2,0)%,MIN(T150+V150,VLOOKUP("R700",TSC!B:C,2,0)*VLOOKUP("R101",TSC!B:C,2,0))*VLOOKUP("T705",TSC!B:C,2,0)%),0)</f>
        <v/>
      </c>
      <c r="CU150">
        <f>IFERROR(IF(RIGHT(INDEX(PIS!O$1:O$500,MATCH(D150,PIS!C$1:C$500,0)),5)="Gross",MIN(U150+V150,VLOOKUP("R700",TSC!B:C,2,0)*VLOOKUP("R101",TSC!B:C,2,0))*(VLOOKUP("T713",TSC!B:C,2,0))%,MIN(T150+V150,VLOOKUP("R700",TSC!B:C,2,0)*VLOOKUP("R101",TSC!B:C,2,0))*(VLOOKUP("T713",TSC!B:C,2,0))%),0)</f>
        <v/>
      </c>
      <c r="CV150">
        <f>IFERROR(INDEX(ADJ!$A$1:$BZ$1000,MATCH(PAYROLL!D150,ADJ!A$1:A$500,0),MATCH(PAYROLL!CV$2,ADJ!$2:$2,0)),0)</f>
        <v/>
      </c>
      <c r="CW150">
        <f>IFERROR(INDEX(ADJ!$A$1:$BZ$1000,MATCH(PAYROLL!D150,ADJ!A$1:A$500,0),MATCH(PAYROLL!CW$2,ADJ!$2:$2,0)),0)</f>
        <v/>
      </c>
      <c r="CX150">
        <f>SUM(CR150:CW150)</f>
        <v/>
      </c>
      <c r="CY150">
        <f>ROUND(IF(CR150&gt;0,T150+V150*VLOOKUP("R202",TSC!$B$1:$C$500,2,0),0),0)</f>
        <v/>
      </c>
      <c r="CZ150">
        <f>IFERROR(INDEX(CSDA!D$1:D$500,MATCH($CZ$2,CSDA!C$1:C$500,0)),0)</f>
        <v/>
      </c>
      <c r="DA150">
        <f>ROUND(T150*0.7%,0)</f>
        <v/>
      </c>
      <c r="DB150">
        <f>ROUND(T150/12,0)</f>
        <v/>
      </c>
      <c r="DC150">
        <f ref="DC150" t="array">IFERROR(INDEX(CSDA!D$1:D$500,MATCH("Trích giữ"&amp;PAYROLL!DC$2,CSDA!A$1:A$500&amp;CSDA!C$1:C$500,0)),0)</f>
        <v/>
      </c>
      <c r="DD150">
        <f ref="DD150" t="array">IFERROR(INDEX(CSDA!D$1:D$500,MATCH("Trích giữ"&amp;PAYROLL!DD$2,CSDA!A$1:A$500&amp;CSDA!C$1:C$500,0)),0)</f>
        <v/>
      </c>
      <c r="DE150">
        <f ref="DE150" t="array">IFERROR(INDEX(CSDA!D$1:D$500,MATCH("Trích giữ"&amp;PAYROLL!DE$2,CSDA!A$1:A$500&amp;CSDA!C$1:C$500,0)),0)</f>
        <v/>
      </c>
      <c r="DF150">
        <f>IFERROR(INDEX(CSDA!D$1:D$500,MATCH(PAYROLL!DF$2,CSDA!C$1:C$500,0)),0)</f>
        <v/>
      </c>
      <c r="DG150">
        <f ref="DG150" t="array">IFERROR(INDEX(CSDA!D$1:D$500,MATCH("Trích giữ"&amp;PAYROLL!DG$2,CSDA!A$1:A$500&amp;CSDA!C$1:C$500,0)),0)</f>
        <v/>
      </c>
      <c r="DH150">
        <f>ROUND(T150/26,0)</f>
        <v/>
      </c>
      <c r="DI150">
        <f ref="DI150" t="array">IFERROR(INDEX(CSDA!D$1:D$500,MATCH("Trích giữ"&amp;PAYROLL!DI$2,CSDA!A$1:A$500&amp;CSDA!C$1:C$500,0)),0)</f>
        <v/>
      </c>
      <c r="DJ150">
        <f>IF(U150=0,T150*21.5%-BL150,0)</f>
        <v/>
      </c>
      <c r="DK150">
        <f ref="DK150" t="array">IFERROR(INDEX(CSDA!D$1:D$500,MATCH("Trích giữ"&amp;PAYROLL!DK$2,CSDA!A$1:A$500&amp;CSDA!C$1:C$500,0)),0)</f>
        <v/>
      </c>
      <c r="DL150">
        <f>IFERROR(INDEX(CSDA!D$1:D$500,MATCH(PAYROLL!DL$2,CSDA!C$1:C$500,0))/12,0)</f>
        <v/>
      </c>
      <c r="DM150">
        <f>SUM(DB150:DL150)</f>
        <v/>
      </c>
      <c r="DN150">
        <f>IFERROR(INDEX(ADJ!$A$1:$BZ$1000,MATCH(PAYROLL!D150,ADJ!A$1:A$500,0),MATCH(PAYROLL!DN$2,ADJ!$2:$2,0)),0)</f>
        <v/>
      </c>
      <c r="DO150">
        <f>IFERROR(SUM(BP150,DM150:DN150,CX150:DA150)-DT150,0)</f>
        <v/>
      </c>
      <c r="DP150">
        <f ref="DP150" t="array">SUM(BW150*IFERROR(INDEX(CSDA!D$1:D$500,MATCH(BW$2,CSDA!C$1:C$500,0)),0)%,CX150*IFERROR(INDEX(CSDA!D$1:D$500,MATCH(CX$2,CSDA!C$1:C$500,0)),0)%,DA150*IFERROR(INDEX(CSDA!D$1:D$500,MATCH(DA$2,CSDA!C$1:C$500,0)),0)%,DB150*IFERROR(INDEX(CSDA!D$1:D$500,MATCH(DB$2,CSDA!C$1:C$500,0)),0)%,DF150*IFERROR(INDEX(CSDA!D$1:D$500,MATCH("Phí dịch vụ"&amp;PAYROLL!DF$2,CSDA!A$1:A$500&amp;CSDA!C$1:C$500,0)),0)%,DC150*IFERROR(INDEX(CSDA!D$1:D$500,MATCH("Phí dịch vụ"&amp;PAYROLL!DC$2,CSDA!A$1:A$500&amp;CSDA!C$1:C$500,0)),0)%,DH150*IFERROR(INDEX(CSDA!D$1:D$500,MATCH("Phí dịch vụ"&amp;PAYROLL!DH$2,CSDA!A$1:A$500&amp;CSDA!C$1:C$500,0)),0)%,DJ150*IFERROR(INDEX(CSDA!D$1:D$500,MATCH("Phí dịch vụ"&amp;PAYROLL!DJ$2,CSDA!A$1:A$500&amp;CSDA!C$1:C$500,0)),0)%,BN150*IFERROR(INDEX(CSDA!D$1:D$500,MATCH(BN$2,CSDA!C$1:C$500,0)),0)%)-BN150*7%</f>
        <v/>
      </c>
      <c r="DQ150">
        <f>IFERROR(INDEX(ADJ!$A$1:$BZ$1000,MATCH(PAYROLL!D150,ADJ!A$1:A$500,0),MATCH(PAYROLL!DQ$2,ADJ!$2:$2,0)),0)</f>
        <v/>
      </c>
      <c r="DR150">
        <f>IFERROR(INDEX(ADJ!$A$1:$BZ$1000,MATCH(PAYROLL!D150,ADJ!A$1:A$500,0),MATCH(PAYROLL!DR$2,ADJ!$2:$2,0)),0)</f>
        <v/>
      </c>
      <c r="DS150">
        <f>SUM(DP150:DR150)</f>
        <v/>
      </c>
      <c r="DT150">
        <f>EK150</f>
        <v/>
      </c>
      <c r="DU150">
        <f>SUM(DO150:DR150)</f>
        <v/>
      </c>
      <c r="DV150">
        <f>ROUND(DU150*0.1,0)</f>
        <v/>
      </c>
      <c r="DW150">
        <f>DU150+DV150</f>
        <v/>
      </c>
      <c r="DZ150">
        <f>IFERROR(INDEX(ADJ!$A$1:$BZ$1000,MATCH(PAYROLL!$D150,ADJ!A$1:A$500,0),MATCH(PAYROLL!DZ$2,ADJ!$2:$2,0)),0)</f>
        <v/>
      </c>
      <c r="EA150">
        <f>IFERROR(INDEX(ADJ!$A$1:$BZ$1000,MATCH(PAYROLL!$D150,ADJ!A$1:A$500,0),MATCH(PAYROLL!EA$2,ADJ!$2:$2,0)),0)</f>
        <v/>
      </c>
      <c r="EB150">
        <f>IFERROR(INDEX(ADJ!$A$1:$BZ$1000,MATCH(PAYROLL!$D150,ADJ!A$1:A$500,0),MATCH(PAYROLL!EB$2,ADJ!$2:$2,0)),0)</f>
        <v/>
      </c>
      <c r="EC150">
        <f>IFERROR(INDEX(ADJ!$A$1:$BZ$1000,MATCH(PAYROLL!$D150,ADJ!A$1:A$500,0),MATCH(PAYROLL!EC$2,ADJ!$2:$2,0)),0)</f>
        <v/>
      </c>
      <c r="ED150">
        <f>IFERROR(INDEX(ADJ!$A$1:$BZ$1000,MATCH(PAYROLL!$D150,ADJ!A$1:A$500,0),MATCH(PAYROLL!ED$2,ADJ!$2:$2,0)),0)</f>
        <v/>
      </c>
      <c r="EE150">
        <f>IFERROR(INDEX(ADJ!$A$1:$BZ$1000,MATCH(PAYROLL!$D150,ADJ!A$1:A$500,0),MATCH(PAYROLL!EE$2,ADJ!$2:$2,0)),0)</f>
        <v/>
      </c>
      <c r="EF150">
        <f>IFERROR(INDEX(ADJ!$A$1:$BZ$1000,MATCH(PAYROLL!$D150,ADJ!A$1:A$500,0),MATCH(PAYROLL!EF$2,ADJ!$2:$2,0)),0)</f>
        <v/>
      </c>
      <c r="EG150">
        <f>IFERROR(INDEX(ADJ!$A$1:$BZ$1000,MATCH(PAYROLL!$D150,ADJ!A$1:A$500,0),MATCH(PAYROLL!EG$2,ADJ!$2:$2,0)),0)</f>
        <v/>
      </c>
      <c r="EH150">
        <f>IFERROR(INDEX(ADJ!$A$1:$BZ$1000,MATCH(PAYROLL!$D150,ADJ!A$1:A$500,0),MATCH(PAYROLL!EH$2,ADJ!$2:$2,0)),0)</f>
        <v/>
      </c>
      <c r="EI150">
        <f>IFERROR(INDEX(ADJ!$A$1:$BZ$1000,MATCH(PAYROLL!D150,ADJ!A$1:A$500,0),MATCH(PAYROLL!EI$2,ADJ!$2:$2,0)),0)</f>
        <v/>
      </c>
      <c r="EJ150">
        <f>IFERROR(INDEX(ADJ!$A$1:$BZ$1000,MATCH(PAYROLL!$D150,ADJ!A$1:A$500,0),MATCH(PAYROLL!EJ$2,ADJ!$2:$2,0)),0)</f>
        <v/>
      </c>
      <c r="EK150">
        <f>SUM(DZ150:EJ150)</f>
        <v/>
      </c>
    </row>
    <row r="151">
      <c r="A151" t="n">
        <v>149</v>
      </c>
      <c r="B151" t="inlineStr">
        <is>
          <t>Nguyễn Thị Lan Anh</t>
        </is>
      </c>
      <c r="D151" t="inlineStr">
        <is>
          <t>160965-01</t>
        </is>
      </c>
      <c r="S151">
        <f>IFERROR(INDEX(PIS!$A$1:$BZ$1000,MATCH($D151,PIS!C$1:C$500,0),MATCH("Lương CB tháng trước",PIS!$1:$1,0)),0)</f>
        <v/>
      </c>
      <c r="T151">
        <f>IFERROR(INDEX(PIS!$A$1:$BZ$1000,MATCH($D151,PIS!C$1:C$500,0),MATCH("Lương CB hiện tại",PIS!$1:$1,0)),0)</f>
        <v/>
      </c>
      <c r="U151">
        <f>IFERROR(INDEX(PIS!$A$1:$BZ$1000,MATCH($D151,PIS!C$1:C$500,0),MATCH("Lương đóng BHBB",PIS!$1:$1,0)),0)</f>
        <v/>
      </c>
      <c r="V151">
        <f>IFERROR(INDEX(PIS!$A$1:$BZ$1000,MATCH($D151,PIS!C$1:C$500,0),MATCH(V$2,PIS!$2:$2,0)),0)</f>
        <v/>
      </c>
      <c r="W151">
        <f>IFERROR(INDEX(PIS!$A$1:$BZ$1000,MATCH($D151,PIS!C$1:C$500,0),MATCH(W$2,PIS!$2:$2,0)),0)</f>
        <v/>
      </c>
      <c r="X151">
        <f>IFERROR(INDEX(PIS!$A$1:$BZ$1000,MATCH($D151,PIS!C$1:C$500,0),MATCH(X$2,PIS!$2:$2,0)),0)</f>
        <v/>
      </c>
      <c r="Y151">
        <f>IFERROR(INDEX(PIS!$A$1:$BZ$1000,MATCH($D151,PIS!C$1:C$500,0),MATCH(Y$2,PIS!$2:$2,0)),0)</f>
        <v/>
      </c>
      <c r="Z151">
        <f>IFERROR(INDEX(PIS!$A$1:$BZ$1000,MATCH($D151,PIS!C$1:C$500,0),MATCH(Z$2,PIS!$2:$2,0)),0)</f>
        <v/>
      </c>
      <c r="AA151">
        <f>IFERROR(INDEX(PIS!$A$1:$BZ$1000,MATCH($D151,PIS!C$1:C$500,0),MATCH(AA$2,PIS!$2:$2,0)),0)</f>
        <v/>
      </c>
      <c r="AB151">
        <f>IFERROR(INDEX(PIS!$A$1:$BZ$1000,MATCH($D151,PIS!C$1:C$500,0),MATCH(AB$2,PIS!$2:$2,0)),0)</f>
        <v/>
      </c>
      <c r="AC151">
        <f>SUM(V151:AB151)</f>
        <v/>
      </c>
      <c r="AD151">
        <f>IFERROR(INDEX(TIMESHEET!$A$1:$AI$5000,MATCH($D151,TIMESHEET!A$1:A$500,0),MATCH("T100",TIMESHEET!$2:$2,0))-2,0)</f>
        <v/>
      </c>
      <c r="AE151">
        <f>IFERROR(INDEX(TIMESHEET!$A$1:$AI$5000,MATCH($D151,TIMESHEET!A$1:A$500,0),MATCH("T202",TIMESHEET!$2:$2,0)),0)</f>
        <v/>
      </c>
      <c r="AF151">
        <f>IFERROR(INDEX(TIMESHEET!$A$1:$AI$5000,MATCH($D151,TIMESHEET!A$1:A$500,0),MATCH("T302",TIMESHEET!$2:$2,0)),0)</f>
        <v/>
      </c>
      <c r="AG151">
        <f>IFERROR(INDEX(TIMESHEET!$A$1:$AI$5000,MATCH($D151,TIMESHEET!A$1:A$500,0),MATCH("T406",TIMESHEET!$2:$2,0)),0)</f>
        <v/>
      </c>
      <c r="AH151">
        <f>AE151+AG151</f>
        <v/>
      </c>
      <c r="AI151">
        <f>IFERROR(INDEX(TIMESHEET!$A$1:$AI$5000,MATCH($D151,TIMESHEET!A$1:A$500,0),MATCH("T701",TIMESHEET!$2:$2,0)),0)</f>
        <v/>
      </c>
      <c r="AJ151">
        <f>IFERROR(INDEX(TIMESHEET!$A$1:$AI$5000,MATCH($D151,TIMESHEET!B$1:B$500,0),MATCH("T320",TIMESHEET!$2:$2,0)),0)</f>
        <v/>
      </c>
      <c r="AK151">
        <f>IFERROR(IF(LEFT(INDEX(PIS!O$1:O$500,MATCH(D151,PIS!C$1:C$500)),1)="M",T151/AD151*SUM(AE151:AG151),T151*AD151),0)</f>
        <v/>
      </c>
      <c r="AL151">
        <f>IFERROR(INDEX(ADJ!$A$1:$BZ$1000,MATCH(PAYROLL!D151,ADJ!A$1:A$500,0),MATCH(PAYROLL!AL$2,ADJ!$2:$2,0)),0)</f>
        <v/>
      </c>
      <c r="AM151">
        <f>SUM(AK151:AL151)</f>
        <v/>
      </c>
      <c r="AN151">
        <f>IFERROR(ROUND(V151/$AD151*$AH151,0),0)</f>
        <v/>
      </c>
      <c r="AO151">
        <f>IFERROR(ROUND(W151/$AD151*$AH151,0),0)</f>
        <v/>
      </c>
      <c r="AP151">
        <f>IFERROR(ROUND(X151/$AD151*$AE151,0),0)</f>
        <v/>
      </c>
      <c r="AQ151">
        <f>IFERROR(ROUND(Y151/$AD151*$AH151,0),0)</f>
        <v/>
      </c>
      <c r="AR151">
        <f>IFERROR(ROUND(Z151/$AD151*$AH151,0),0)</f>
        <v/>
      </c>
      <c r="AS151">
        <f>IFERROR(ROUND(AA151/$AD151*$AH151,0),0)</f>
        <v/>
      </c>
      <c r="AT151">
        <f>IFERROR(IF((AE151+AF151+AG151)&gt;13,AB151,ROUND(AB151/AD151*AH151,0)),0)</f>
        <v/>
      </c>
      <c r="AU151">
        <f>IFERROR(INDEX(ADJ!$A$1:$BZ$1000,MATCH(PAYROLL!D151,ADJ!A$1:A$500,0),MATCH(PAYROLL!AU$2,ADJ!$2:$2,0)),0)</f>
        <v/>
      </c>
      <c r="AV151">
        <f>ROUND(SUM(AN151:AU151),0)</f>
        <v/>
      </c>
      <c r="AW151">
        <f>IFERROR(INDEX(TIMESHEET!$A$1:$AI$5000,MATCH(PAYROLL!D151,TIMESHEET!A$1:A$500,0),MATCH("T620",TIMESHEET!$2:$2,0)),0)</f>
        <v/>
      </c>
      <c r="AX151">
        <f>IFERROR(INDEX(TIMESHEET!$A$1:$AI$5000,MATCH(PAYROLL!D151,TIMESHEET!A$1:A$500,0),MATCH("T601",TIMESHEET!$2:$2,0)),0)</f>
        <v/>
      </c>
      <c r="AY151">
        <f>IFERROR(INDEX(TIMESHEET!$A$1:$AI$5000,MATCH(PAYROLL!D151,TIMESHEET!A$1:A$500,0),MATCH("T602",TIMESHEET!$2:$2,0)),0)</f>
        <v/>
      </c>
      <c r="AZ151">
        <f>IFERROR(INDEX(TIMESHEET!$A$1:$AI$5000,MATCH(PAYROLL!D151,TIMESHEET!A$1:A$500,0),MATCH("T603",TIMESHEET!$2:$2,0)),0)</f>
        <v/>
      </c>
      <c r="BA151">
        <f>IFERROR(INDEX(TIMESHEET!$A$1:$AI$5000,MATCH(PAYROLL!D151,TIMESHEET!A$1:A$500,0),MATCH("T611",TIMESHEET!$2:$2,0)),0)</f>
        <v/>
      </c>
      <c r="BB151">
        <f>IFERROR(INDEX(TIMESHEET!$A$1:$AI$5000,MATCH(PAYROLL!D151,TIMESHEET!A$1:A$500,0),MATCH("T612",TIMESHEET!$2:$2,0)),0)</f>
        <v/>
      </c>
      <c r="BC151">
        <f>IFERROR(INDEX(TIMESHEET!$A$1:$AI$5000,MATCH(PAYROLL!D151,TIMESHEET!A$1:A$500,0),MATCH("T613",TIMESHEET!$2:$2,0)),0)</f>
        <v/>
      </c>
      <c r="BD151">
        <f>IFERROR(INDEX(TIMESHEET!$A$1:$AI$5000,MATCH(PAYROLL!D151,TIMESHEET!A$1:A$500,0),MATCH("T500",TIMESHEET!$2:$2,0)),0)</f>
        <v/>
      </c>
      <c r="BE151">
        <f>IFERROR(IF(LEFT(INDEX(PIS!O$1:O$500,MATCH(D151,PIS!C$1:C$500)),1)="M",T151/AD151/8*(AW151+AX151*1.5+AY151*2+AZ151*3+BA151*2.1+BB151*2.7+BC151*3.9+BD151*0.3),T151/8*(AW151+AX151*1.5+AY151*2+AZ151*3+BA151*2.1+BB151*2.7+BC151*3.9+BD151*0.3)),0)</f>
        <v/>
      </c>
      <c r="BF151">
        <f>IFERROR(INDEX(ADJ!$A$1:$BZ$1000,MATCH(PAYROLL!$D151,ADJ!A$1:A$500,0),MATCH(PAYROLL!BF$2,ADJ!$2:$2,0)),0)</f>
        <v/>
      </c>
      <c r="BG151">
        <f>IFERROR(INDEX(ADJ!$A$1:$BZ$1000,MATCH(PAYROLL!D151,ADJ!A$1:A$500,0),MATCH(PAYROLL!BG$2,ADJ!$2:$2,0)),0)</f>
        <v/>
      </c>
      <c r="BH151">
        <f>IFERROR(INDEX(ADJ!$A$1:$BZ$1000,MATCH(PAYROLL!D151,ADJ!A$1:A$500,0),MATCH(PAYROLL!BH$2,ADJ!$2:$2,0)),0)</f>
        <v/>
      </c>
      <c r="BI151">
        <f>IFERROR(INDEX(ADJ!$A$1:$BZ$1000,MATCH(PAYROLL!D151,ADJ!A$1:A$500,0),MATCH(PAYROLL!BI$2,ADJ!$2:$2,0)),0)</f>
        <v/>
      </c>
      <c r="BJ151">
        <f>IFERROR(INDEX(ADJ!$A$1:$BZ$1000,MATCH(PAYROLL!D151,ADJ!A$1:A$500,0),MATCH(PAYROLL!BJ$2,ADJ!$2:$2,0)),0)</f>
        <v/>
      </c>
      <c r="BK151">
        <f>SUM(BF151:BJ151)</f>
        <v/>
      </c>
      <c r="BL151">
        <f>IFERROR(INDEX(ADJ!$A$1:$BZ$1000,MATCH(PAYROLL!D151,ADJ!A$1:A$500,0),MATCH(PAYROLL!BL$2,ADJ!$2:$2,0)),0)</f>
        <v/>
      </c>
      <c r="BM151">
        <f>IFERROR(INDEX(ADJ!$A$1:$BZ$1000,MATCH(PAYROLL!D151,ADJ!A$1:A$500,0),MATCH(PAYROLL!BM$2,ADJ!$2:$2,0)),0)</f>
        <v/>
      </c>
      <c r="BN151">
        <f>IFERROR(INDEX(ADJ!$A$1:$BZ$1000,MATCH(PAYROLL!D151,ADJ!A$1:A$500,0),MATCH(PAYROLL!BN$2,ADJ!$2:$2,0)),0)</f>
        <v/>
      </c>
      <c r="BO151">
        <f>IFERROR(INDEX(ADJ!$A$1:$BZ$1000,MATCH(PAYROLL!D151,ADJ!A$1:A$500,0),MATCH(PAYROLL!BO$2,ADJ!$2:$2,0)),0)</f>
        <v/>
      </c>
      <c r="BP151">
        <f>SUM(AM151,AV151,BE151,BK151,BL151:BO151)</f>
        <v/>
      </c>
      <c r="BQ151">
        <f>BO151</f>
        <v/>
      </c>
      <c r="BR151">
        <f>IFERROR(ROUND(IF(LEFT(INDEX(PIS!O$1:O$500,MATCH(D151,PIS!C$1:C$500)),1)="D",T151/8*(BD151*0.3),IF(LEFT(INDEX(PIS!O$1:O$500,MATCH(D151,PIS!C$1:C$500)),1)="H",T151*($BD151*0.3),T151/$AD151/8*($BD151*0.3))),0),0)</f>
        <v/>
      </c>
      <c r="BS151">
        <f>IF(AP151&lt;1,0,MIN(AP151,730000))</f>
        <v/>
      </c>
      <c r="BT151">
        <f>IFERROR(ROUND((BE151-SUM(AW151:BC151)*T151/AD151/8),0)-BR151,0)</f>
        <v/>
      </c>
      <c r="BU151">
        <f>AO151</f>
        <v/>
      </c>
      <c r="BV151">
        <f>SUM(BQ151:BU151)</f>
        <v/>
      </c>
      <c r="BW151">
        <f>BP151-BV151</f>
        <v/>
      </c>
      <c r="BX151">
        <f>IFERROR(IF(RIGHT(INDEX(PIS!O$1:O$500,MATCH(D151,PIS!C$1:C$500)),5)="Gross",MIN(U151+V151,VLOOKUP("R700",TSC!B:C,2,0)*VLOOKUP("R101",TSC!B:C,2,0))*VLOOKUP("R701",TSC!B:C,2,0)%,0),0)</f>
        <v/>
      </c>
      <c r="BY151">
        <f>IFERROR(IF(RIGHT(INDEX(PIS!O$1:O$500,MATCH(D151,PIS!C$1:C$500)),5)="Gross",MIN(U151+V151,VLOOKUP("R700",TSC!B:C,2,0)*VLOOKUP("R101",TSC!B:C,2,0))*VLOOKUP("T704",TSC!B:C,2,0)%,0),0)</f>
        <v/>
      </c>
      <c r="BZ151">
        <f>IFERROR(IF(RIGHT(INDEX(PIS!O$1:O$500,MATCH(D151,PIS!C$1:C$500)),5)="Gross",MIN(U151+V151,VLOOKUP("R700",TSC!B:C,2,0)*VLOOKUP("1",TSC!F:G,2,0))*VLOOKUP("T705",TSC!B:C,2,0)%,0),0)</f>
        <v/>
      </c>
      <c r="CA151">
        <f>IFERROR(INDEX(ADJ!$A$1:$BZ$1000,MATCH(PAYROLL!D151,ADJ!A$1:A$500,0),MATCH(PAYROLL!CA$2,ADJ!$2:$2,0)),0)</f>
        <v/>
      </c>
      <c r="CB151">
        <f>IFERROR(INDEX(ADJ!$A$1:$BZ$1000,MATCH(PAYROLL!D151,ADJ!A$1:A$500,0),MATCH(PAYROLL!CB$2,ADJ!$2:$2,0)),0)</f>
        <v/>
      </c>
      <c r="CC151">
        <f>SUM(BX151:CB151)</f>
        <v/>
      </c>
      <c r="CD151">
        <f>IFERROR(INDEX(PIS!$A$1:$BZ$1000,MATCH(PAYROLL!D151,PIS!C$1:C$500,0),MATCH(PAYROLL!CD$1,PIS!$1:$1,0)),0)</f>
        <v/>
      </c>
      <c r="CE151">
        <f>IFERROR(IF(OR(INDEX(PIS!P$1:P$500,MATCH(D151,PIS!C$1:C$500,0))="LT2",INDEX(PIS!P$1:P$500,MATCH(D151,PIS!C$1:C$500,0))="P10"),0,SUM(CC151,CD151*VLOOKUP("R601",TSC!B:C,2,0),VLOOKUP("R602",TSC!B:C,2,0))),0)</f>
        <v/>
      </c>
      <c r="CF151">
        <f>MAX(BW151-CE151,0)</f>
        <v/>
      </c>
      <c r="CG151">
        <f>IFERROR(IF(OR(RIGHT(INDEX(PIS!P$1:P$500,MATCH(D151,PIS!C$1:C$500)),5)="P10",RIGHT(INDEX(PIS!P$1:P$500,MATCH(D151,PIS!C$1:C$500)),5)="CK"),0,IF(CF151&lt;=5000000,CF151*5%,IF(CF151&lt;=10000000,CF151*10%-250000,IF(CF151&lt;=18000000,CF151*15%-750000,IF(CF151&lt;=32000000,CF151*20%-1650000,IF(CF151&lt;=52000000,CF151*25%-3250000,IF(CF151&lt;=80000000,BH151*30%-5850000,CF151*35%-9850000))))))),0)</f>
        <v/>
      </c>
      <c r="CH151">
        <f>IFERROR(IF(OR(INDEX(PIS!P$1:P$500,MATCH(D151,PIS!C$1:C$500))="LT",INDEX(PIS!P$1:P$500,MATCH(D151,PIS!C$1:C$500))="CK"),0,IF(CF151&lt;2000000,0,CF151*10%)),0)</f>
        <v/>
      </c>
      <c r="CI151">
        <f>IFERROR(INDEX(ADJ!$A$1:$BZ$1000,MATCH(PAYROLL!D151,ADJ!A$1:A$500,0),MATCH(PAYROLL!CI$2,ADJ!$2:$2,0)),0)</f>
        <v/>
      </c>
      <c r="CJ151">
        <f>IFERROR(INDEX(ADJ!$A$1:$BZ$1000,MATCH(PAYROLL!D151,ADJ!A$1:A$500,0),MATCH(PAYROLL!CJ$2,ADJ!$2:$2,0)),0)</f>
        <v/>
      </c>
      <c r="CK151">
        <f>IFERROR(INDEX(ADJ!$A$1:$BZ$1000,MATCH(PAYROLL!D151,ADJ!A$1:A$500,0),MATCH(PAYROLL!CK$2,ADJ!$2:$2,0)),0)</f>
        <v/>
      </c>
      <c r="CL151">
        <f>SUM(CG151:CK151)</f>
        <v/>
      </c>
      <c r="CM151">
        <f>ROUND(SUM(CH151:CK151),0)</f>
        <v/>
      </c>
      <c r="CN151">
        <f>IFERROR(INDEX(CSDA!D$1:D$500,MATCH($CN$2,CSDA!C$1:C$500,0))*INDEX(PIS!V$1:V$500,MATCH(D151,PIS!C$1:C$500))+INDEX(ADJ!$A$1:$BZ$1000,MATCH(PAYROLL!D151,ADJ!A$1:A$500,0),MATCH(PAYROLL!CN$2,ADJ!$2:$2,0)),0)</f>
        <v/>
      </c>
      <c r="CO151">
        <f>IFERROR(INDEX(ADJ!$A$1:$BZ$1000,MATCH(PAYROLL!D151,ADJ!A$1:A$500,0),MATCH(PAYROLL!CO$2,ADJ!$2:$2,0)),0)</f>
        <v/>
      </c>
      <c r="CP151">
        <f>IFERROR(INDEX(ADJ!$A$1:$BZ$1000,MATCH(PAYROLL!D151,ADJ!A$1:A$500,0),MATCH(PAYROLL!CP$2,ADJ!$2:$2,0)),0)</f>
        <v/>
      </c>
      <c r="CQ151">
        <f>BP151-CL151-CI151-CM151-CN151-CO151-CP151-CC151</f>
        <v/>
      </c>
      <c r="CR151">
        <f>IFERROR(IF(RIGHT(INDEX(PIS!O$1:O$500,MATCH(D151,PIS!C$1:C$500,0)),5)="Gross",MIN(U151+V151,VLOOKUP("R700",TSC!B:C,2,0)*VLOOKUP("R101",TSC!B:C,2,0))*(VLOOKUP("T711",TSC!B:C,2,0)+VLOOKUP("T712",TSC!B:C,2,0))%,MIN(T151+V151,VLOOKUP("R700",TSC!B:C,2,0)*VLOOKUP("R101",TSC!B:C,2,0))*(VLOOKUP("T711",TSC!B:C,2,0)+VLOOKUP("T712",TSC!B:C,2,0)+VLOOKUP("R701",TSC!B:C,2,0))%),0)</f>
        <v/>
      </c>
      <c r="CS151">
        <f>IFERROR(IF(RIGHT(INDEX(PIS!O$1:O$500,MATCH(D151,PIS!C$1:C$500,0)),5)="Gross",MIN(U151+V151,VLOOKUP("R700",TSC!B:C,2,0)*VLOOKUP("R101",TSC!B:C,2,0))*(VLOOKUP("T714",TSC!B:C,2,0))%,MIN(T151+V151,VLOOKUP("R700",TSC!B:C,2,0)*VLOOKUP("R101",TSC!B:C,2,0))*(VLOOKUP("T704",TSC!B:C,2,0)+VLOOKUP("T714",TSC!B:C,2,0))%),0)</f>
        <v/>
      </c>
      <c r="CT151">
        <f>IFERROR(IF(RIGHT(INDEX(PIS!O$1:O$500,MATCH(D151,PIS!C$1:C$500,0)),5)="Gross",MIN(U151+V151,VLOOKUP("R700",TSC!B:C,2,0)*VLOOKUP("R101",TSC!B:C,2,0))*VLOOKUP("T705",TSC!B:C,2,0)%,MIN(T151+V151,VLOOKUP("R700",TSC!B:C,2,0)*VLOOKUP("R101",TSC!B:C,2,0))*VLOOKUP("T705",TSC!B:C,2,0)%),0)</f>
        <v/>
      </c>
      <c r="CU151">
        <f>IFERROR(IF(RIGHT(INDEX(PIS!O$1:O$500,MATCH(D151,PIS!C$1:C$500,0)),5)="Gross",MIN(U151+V151,VLOOKUP("R700",TSC!B:C,2,0)*VLOOKUP("R101",TSC!B:C,2,0))*(VLOOKUP("T713",TSC!B:C,2,0))%,MIN(T151+V151,VLOOKUP("R700",TSC!B:C,2,0)*VLOOKUP("R101",TSC!B:C,2,0))*(VLOOKUP("T713",TSC!B:C,2,0))%),0)</f>
        <v/>
      </c>
      <c r="CV151">
        <f>IFERROR(INDEX(ADJ!$A$1:$BZ$1000,MATCH(PAYROLL!D151,ADJ!A$1:A$500,0),MATCH(PAYROLL!CV$2,ADJ!$2:$2,0)),0)</f>
        <v/>
      </c>
      <c r="CW151">
        <f>IFERROR(INDEX(ADJ!$A$1:$BZ$1000,MATCH(PAYROLL!D151,ADJ!A$1:A$500,0),MATCH(PAYROLL!CW$2,ADJ!$2:$2,0)),0)</f>
        <v/>
      </c>
      <c r="CX151">
        <f>SUM(CR151:CW151)</f>
        <v/>
      </c>
      <c r="CY151">
        <f>ROUND(IF(CR151&gt;0,T151+V151*VLOOKUP("R202",TSC!$B$1:$C$500,2,0),0),0)</f>
        <v/>
      </c>
      <c r="CZ151">
        <f>IFERROR(INDEX(CSDA!D$1:D$500,MATCH($CZ$2,CSDA!C$1:C$500,0)),0)</f>
        <v/>
      </c>
      <c r="DA151">
        <f>ROUND(T151*0.7%,0)</f>
        <v/>
      </c>
      <c r="DB151">
        <f>ROUND(T151/12,0)</f>
        <v/>
      </c>
      <c r="DC151">
        <f ref="DC151" t="array">IFERROR(INDEX(CSDA!D$1:D$500,MATCH("Trích giữ"&amp;PAYROLL!DC$2,CSDA!A$1:A$500&amp;CSDA!C$1:C$500,0)),0)</f>
        <v/>
      </c>
      <c r="DD151">
        <f ref="DD151" t="array">IFERROR(INDEX(CSDA!D$1:D$500,MATCH("Trích giữ"&amp;PAYROLL!DD$2,CSDA!A$1:A$500&amp;CSDA!C$1:C$500,0)),0)</f>
        <v/>
      </c>
      <c r="DE151">
        <f ref="DE151" t="array">IFERROR(INDEX(CSDA!D$1:D$500,MATCH("Trích giữ"&amp;PAYROLL!DE$2,CSDA!A$1:A$500&amp;CSDA!C$1:C$500,0)),0)</f>
        <v/>
      </c>
      <c r="DF151">
        <f>IFERROR(INDEX(CSDA!D$1:D$500,MATCH(PAYROLL!DF$2,CSDA!C$1:C$500,0)),0)</f>
        <v/>
      </c>
      <c r="DG151">
        <f ref="DG151" t="array">IFERROR(INDEX(CSDA!D$1:D$500,MATCH("Trích giữ"&amp;PAYROLL!DG$2,CSDA!A$1:A$500&amp;CSDA!C$1:C$500,0)),0)</f>
        <v/>
      </c>
      <c r="DH151">
        <f>ROUND(T151/26,0)</f>
        <v/>
      </c>
      <c r="DI151">
        <f ref="DI151" t="array">IFERROR(INDEX(CSDA!D$1:D$500,MATCH("Trích giữ"&amp;PAYROLL!DI$2,CSDA!A$1:A$500&amp;CSDA!C$1:C$500,0)),0)</f>
        <v/>
      </c>
      <c r="DJ151">
        <f>IF(U151=0,T151*21.5%-BL151,0)</f>
        <v/>
      </c>
      <c r="DK151">
        <f ref="DK151" t="array">IFERROR(INDEX(CSDA!D$1:D$500,MATCH("Trích giữ"&amp;PAYROLL!DK$2,CSDA!A$1:A$500&amp;CSDA!C$1:C$500,0)),0)</f>
        <v/>
      </c>
      <c r="DL151">
        <f>IFERROR(INDEX(CSDA!D$1:D$500,MATCH(PAYROLL!DL$2,CSDA!C$1:C$500,0))/12,0)</f>
        <v/>
      </c>
      <c r="DM151">
        <f>SUM(DB151:DL151)</f>
        <v/>
      </c>
      <c r="DN151">
        <f>IFERROR(INDEX(ADJ!$A$1:$BZ$1000,MATCH(PAYROLL!D151,ADJ!A$1:A$500,0),MATCH(PAYROLL!DN$2,ADJ!$2:$2,0)),0)</f>
        <v/>
      </c>
      <c r="DO151">
        <f>IFERROR(SUM(BP151,DM151:DN151,CX151:DA151)-DT151,0)</f>
        <v/>
      </c>
      <c r="DP151">
        <f ref="DP151" t="array">SUM(BW151*IFERROR(INDEX(CSDA!D$1:D$500,MATCH(BW$2,CSDA!C$1:C$500,0)),0)%,CX151*IFERROR(INDEX(CSDA!D$1:D$500,MATCH(CX$2,CSDA!C$1:C$500,0)),0)%,DA151*IFERROR(INDEX(CSDA!D$1:D$500,MATCH(DA$2,CSDA!C$1:C$500,0)),0)%,DB151*IFERROR(INDEX(CSDA!D$1:D$500,MATCH(DB$2,CSDA!C$1:C$500,0)),0)%,DF151*IFERROR(INDEX(CSDA!D$1:D$500,MATCH("Phí dịch vụ"&amp;PAYROLL!DF$2,CSDA!A$1:A$500&amp;CSDA!C$1:C$500,0)),0)%,DC151*IFERROR(INDEX(CSDA!D$1:D$500,MATCH("Phí dịch vụ"&amp;PAYROLL!DC$2,CSDA!A$1:A$500&amp;CSDA!C$1:C$500,0)),0)%,DH151*IFERROR(INDEX(CSDA!D$1:D$500,MATCH("Phí dịch vụ"&amp;PAYROLL!DH$2,CSDA!A$1:A$500&amp;CSDA!C$1:C$500,0)),0)%,DJ151*IFERROR(INDEX(CSDA!D$1:D$500,MATCH("Phí dịch vụ"&amp;PAYROLL!DJ$2,CSDA!A$1:A$500&amp;CSDA!C$1:C$500,0)),0)%,BN151*IFERROR(INDEX(CSDA!D$1:D$500,MATCH(BN$2,CSDA!C$1:C$500,0)),0)%)-BN151*7%</f>
        <v/>
      </c>
      <c r="DQ151">
        <f>IFERROR(INDEX(ADJ!$A$1:$BZ$1000,MATCH(PAYROLL!D151,ADJ!A$1:A$500,0),MATCH(PAYROLL!DQ$2,ADJ!$2:$2,0)),0)</f>
        <v/>
      </c>
      <c r="DR151">
        <f>IFERROR(INDEX(ADJ!$A$1:$BZ$1000,MATCH(PAYROLL!D151,ADJ!A$1:A$500,0),MATCH(PAYROLL!DR$2,ADJ!$2:$2,0)),0)</f>
        <v/>
      </c>
      <c r="DS151">
        <f>SUM(DP151:DR151)</f>
        <v/>
      </c>
      <c r="DT151">
        <f>EK151</f>
        <v/>
      </c>
      <c r="DU151">
        <f>SUM(DO151:DR151)</f>
        <v/>
      </c>
      <c r="DV151">
        <f>ROUND(DU151*0.1,0)</f>
        <v/>
      </c>
      <c r="DW151">
        <f>DU151+DV151</f>
        <v/>
      </c>
      <c r="DZ151">
        <f>IFERROR(INDEX(ADJ!$A$1:$BZ$1000,MATCH(PAYROLL!$D151,ADJ!A$1:A$500,0),MATCH(PAYROLL!DZ$2,ADJ!$2:$2,0)),0)</f>
        <v/>
      </c>
      <c r="EA151">
        <f>IFERROR(INDEX(ADJ!$A$1:$BZ$1000,MATCH(PAYROLL!$D151,ADJ!A$1:A$500,0),MATCH(PAYROLL!EA$2,ADJ!$2:$2,0)),0)</f>
        <v/>
      </c>
      <c r="EB151">
        <f>IFERROR(INDEX(ADJ!$A$1:$BZ$1000,MATCH(PAYROLL!$D151,ADJ!A$1:A$500,0),MATCH(PAYROLL!EB$2,ADJ!$2:$2,0)),0)</f>
        <v/>
      </c>
      <c r="EC151">
        <f>IFERROR(INDEX(ADJ!$A$1:$BZ$1000,MATCH(PAYROLL!$D151,ADJ!A$1:A$500,0),MATCH(PAYROLL!EC$2,ADJ!$2:$2,0)),0)</f>
        <v/>
      </c>
      <c r="ED151">
        <f>IFERROR(INDEX(ADJ!$A$1:$BZ$1000,MATCH(PAYROLL!$D151,ADJ!A$1:A$500,0),MATCH(PAYROLL!ED$2,ADJ!$2:$2,0)),0)</f>
        <v/>
      </c>
      <c r="EE151">
        <f>IFERROR(INDEX(ADJ!$A$1:$BZ$1000,MATCH(PAYROLL!$D151,ADJ!A$1:A$500,0),MATCH(PAYROLL!EE$2,ADJ!$2:$2,0)),0)</f>
        <v/>
      </c>
      <c r="EF151">
        <f>IFERROR(INDEX(ADJ!$A$1:$BZ$1000,MATCH(PAYROLL!$D151,ADJ!A$1:A$500,0),MATCH(PAYROLL!EF$2,ADJ!$2:$2,0)),0)</f>
        <v/>
      </c>
      <c r="EG151">
        <f>IFERROR(INDEX(ADJ!$A$1:$BZ$1000,MATCH(PAYROLL!$D151,ADJ!A$1:A$500,0),MATCH(PAYROLL!EG$2,ADJ!$2:$2,0)),0)</f>
        <v/>
      </c>
      <c r="EH151">
        <f>IFERROR(INDEX(ADJ!$A$1:$BZ$1000,MATCH(PAYROLL!$D151,ADJ!A$1:A$500,0),MATCH(PAYROLL!EH$2,ADJ!$2:$2,0)),0)</f>
        <v/>
      </c>
      <c r="EI151">
        <f>IFERROR(INDEX(ADJ!$A$1:$BZ$1000,MATCH(PAYROLL!D151,ADJ!A$1:A$500,0),MATCH(PAYROLL!EI$2,ADJ!$2:$2,0)),0)</f>
        <v/>
      </c>
      <c r="EJ151">
        <f>IFERROR(INDEX(ADJ!$A$1:$BZ$1000,MATCH(PAYROLL!$D151,ADJ!A$1:A$500,0),MATCH(PAYROLL!EJ$2,ADJ!$2:$2,0)),0)</f>
        <v/>
      </c>
      <c r="EK151">
        <f>SUM(DZ151:EJ151)</f>
        <v/>
      </c>
    </row>
    <row r="152">
      <c r="A152" t="n">
        <v>150</v>
      </c>
      <c r="B152" t="inlineStr">
        <is>
          <t>Lô Thị Luyến</t>
        </is>
      </c>
      <c r="D152" t="inlineStr">
        <is>
          <t>160849-01</t>
        </is>
      </c>
      <c r="S152">
        <f>IFERROR(INDEX(PIS!$A$1:$BZ$1000,MATCH($D152,PIS!C$1:C$500,0),MATCH("Lương CB tháng trước",PIS!$1:$1,0)),0)</f>
        <v/>
      </c>
      <c r="T152">
        <f>IFERROR(INDEX(PIS!$A$1:$BZ$1000,MATCH($D152,PIS!C$1:C$500,0),MATCH("Lương CB hiện tại",PIS!$1:$1,0)),0)</f>
        <v/>
      </c>
      <c r="U152">
        <f>IFERROR(INDEX(PIS!$A$1:$BZ$1000,MATCH($D152,PIS!C$1:C$500,0),MATCH("Lương đóng BHBB",PIS!$1:$1,0)),0)</f>
        <v/>
      </c>
      <c r="V152">
        <f>IFERROR(INDEX(PIS!$A$1:$BZ$1000,MATCH($D152,PIS!C$1:C$500,0),MATCH(V$2,PIS!$2:$2,0)),0)</f>
        <v/>
      </c>
      <c r="W152">
        <f>IFERROR(INDEX(PIS!$A$1:$BZ$1000,MATCH($D152,PIS!C$1:C$500,0),MATCH(W$2,PIS!$2:$2,0)),0)</f>
        <v/>
      </c>
      <c r="X152">
        <f>IFERROR(INDEX(PIS!$A$1:$BZ$1000,MATCH($D152,PIS!C$1:C$500,0),MATCH(X$2,PIS!$2:$2,0)),0)</f>
        <v/>
      </c>
      <c r="Y152">
        <f>IFERROR(INDEX(PIS!$A$1:$BZ$1000,MATCH($D152,PIS!C$1:C$500,0),MATCH(Y$2,PIS!$2:$2,0)),0)</f>
        <v/>
      </c>
      <c r="Z152">
        <f>IFERROR(INDEX(PIS!$A$1:$BZ$1000,MATCH($D152,PIS!C$1:C$500,0),MATCH(Z$2,PIS!$2:$2,0)),0)</f>
        <v/>
      </c>
      <c r="AA152">
        <f>IFERROR(INDEX(PIS!$A$1:$BZ$1000,MATCH($D152,PIS!C$1:C$500,0),MATCH(AA$2,PIS!$2:$2,0)),0)</f>
        <v/>
      </c>
      <c r="AB152">
        <f>IFERROR(INDEX(PIS!$A$1:$BZ$1000,MATCH($D152,PIS!C$1:C$500,0),MATCH(AB$2,PIS!$2:$2,0)),0)</f>
        <v/>
      </c>
      <c r="AC152">
        <f>SUM(V152:AB152)</f>
        <v/>
      </c>
      <c r="AD152">
        <f>IFERROR(INDEX(TIMESHEET!$A$1:$AI$5000,MATCH($D152,TIMESHEET!A$1:A$500,0),MATCH("T100",TIMESHEET!$2:$2,0))-2,0)</f>
        <v/>
      </c>
      <c r="AE152">
        <f>IFERROR(INDEX(TIMESHEET!$A$1:$AI$5000,MATCH($D152,TIMESHEET!A$1:A$500,0),MATCH("T202",TIMESHEET!$2:$2,0)),0)</f>
        <v/>
      </c>
      <c r="AF152">
        <f>IFERROR(INDEX(TIMESHEET!$A$1:$AI$5000,MATCH($D152,TIMESHEET!A$1:A$500,0),MATCH("T302",TIMESHEET!$2:$2,0)),0)</f>
        <v/>
      </c>
      <c r="AG152">
        <f>IFERROR(INDEX(TIMESHEET!$A$1:$AI$5000,MATCH($D152,TIMESHEET!A$1:A$500,0),MATCH("T406",TIMESHEET!$2:$2,0)),0)</f>
        <v/>
      </c>
      <c r="AH152">
        <f>AE152+AG152</f>
        <v/>
      </c>
      <c r="AI152">
        <f>IFERROR(INDEX(TIMESHEET!$A$1:$AI$5000,MATCH($D152,TIMESHEET!A$1:A$500,0),MATCH("T701",TIMESHEET!$2:$2,0)),0)</f>
        <v/>
      </c>
      <c r="AJ152">
        <f>IFERROR(INDEX(TIMESHEET!$A$1:$AI$5000,MATCH($D152,TIMESHEET!B$1:B$500,0),MATCH("T320",TIMESHEET!$2:$2,0)),0)</f>
        <v/>
      </c>
      <c r="AK152">
        <f>IFERROR(IF(LEFT(INDEX(PIS!O$1:O$500,MATCH(D152,PIS!C$1:C$500)),1)="M",T152/AD152*SUM(AE152:AG152),T152*AD152),0)</f>
        <v/>
      </c>
      <c r="AL152">
        <f>IFERROR(INDEX(ADJ!$A$1:$BZ$1000,MATCH(PAYROLL!D152,ADJ!A$1:A$500,0),MATCH(PAYROLL!AL$2,ADJ!$2:$2,0)),0)</f>
        <v/>
      </c>
      <c r="AM152">
        <f>SUM(AK152:AL152)</f>
        <v/>
      </c>
      <c r="AN152">
        <f>IFERROR(ROUND(V152/$AD152*$AH152,0),0)</f>
        <v/>
      </c>
      <c r="AO152">
        <f>IFERROR(ROUND(W152/$AD152*$AH152,0),0)</f>
        <v/>
      </c>
      <c r="AP152">
        <f>IFERROR(ROUND(X152/$AD152*$AE152,0),0)</f>
        <v/>
      </c>
      <c r="AQ152">
        <f>IFERROR(ROUND(Y152/$AD152*$AH152,0),0)</f>
        <v/>
      </c>
      <c r="AR152">
        <f>IFERROR(ROUND(Z152/$AD152*$AH152,0),0)</f>
        <v/>
      </c>
      <c r="AS152">
        <f>IFERROR(ROUND(AA152/$AD152*$AH152,0),0)</f>
        <v/>
      </c>
      <c r="AT152">
        <f>IFERROR(IF((AE152+AF152+AG152)&gt;13,AB152,ROUND(AB152/AD152*AH152,0)),0)</f>
        <v/>
      </c>
      <c r="AU152">
        <f>IFERROR(INDEX(ADJ!$A$1:$BZ$1000,MATCH(PAYROLL!D152,ADJ!A$1:A$500,0),MATCH(PAYROLL!AU$2,ADJ!$2:$2,0)),0)</f>
        <v/>
      </c>
      <c r="AV152">
        <f>ROUND(SUM(AN152:AU152),0)</f>
        <v/>
      </c>
      <c r="AW152">
        <f>IFERROR(INDEX(TIMESHEET!$A$1:$AI$5000,MATCH(PAYROLL!D152,TIMESHEET!A$1:A$500,0),MATCH("T620",TIMESHEET!$2:$2,0)),0)</f>
        <v/>
      </c>
      <c r="AX152">
        <f>IFERROR(INDEX(TIMESHEET!$A$1:$AI$5000,MATCH(PAYROLL!D152,TIMESHEET!A$1:A$500,0),MATCH("T601",TIMESHEET!$2:$2,0)),0)</f>
        <v/>
      </c>
      <c r="AY152">
        <f>IFERROR(INDEX(TIMESHEET!$A$1:$AI$5000,MATCH(PAYROLL!D152,TIMESHEET!A$1:A$500,0),MATCH("T602",TIMESHEET!$2:$2,0)),0)</f>
        <v/>
      </c>
      <c r="AZ152">
        <f>IFERROR(INDEX(TIMESHEET!$A$1:$AI$5000,MATCH(PAYROLL!D152,TIMESHEET!A$1:A$500,0),MATCH("T603",TIMESHEET!$2:$2,0)),0)</f>
        <v/>
      </c>
      <c r="BA152">
        <f>IFERROR(INDEX(TIMESHEET!$A$1:$AI$5000,MATCH(PAYROLL!D152,TIMESHEET!A$1:A$500,0),MATCH("T611",TIMESHEET!$2:$2,0)),0)</f>
        <v/>
      </c>
      <c r="BB152">
        <f>IFERROR(INDEX(TIMESHEET!$A$1:$AI$5000,MATCH(PAYROLL!D152,TIMESHEET!A$1:A$500,0),MATCH("T612",TIMESHEET!$2:$2,0)),0)</f>
        <v/>
      </c>
      <c r="BC152">
        <f>IFERROR(INDEX(TIMESHEET!$A$1:$AI$5000,MATCH(PAYROLL!D152,TIMESHEET!A$1:A$500,0),MATCH("T613",TIMESHEET!$2:$2,0)),0)</f>
        <v/>
      </c>
      <c r="BD152">
        <f>IFERROR(INDEX(TIMESHEET!$A$1:$AI$5000,MATCH(PAYROLL!D152,TIMESHEET!A$1:A$500,0),MATCH("T500",TIMESHEET!$2:$2,0)),0)</f>
        <v/>
      </c>
      <c r="BE152">
        <f>IFERROR(IF(LEFT(INDEX(PIS!O$1:O$500,MATCH(D152,PIS!C$1:C$500)),1)="M",T152/AD152/8*(AW152+AX152*1.5+AY152*2+AZ152*3+BA152*2.1+BB152*2.7+BC152*3.9+BD152*0.3),T152/8*(AW152+AX152*1.5+AY152*2+AZ152*3+BA152*2.1+BB152*2.7+BC152*3.9+BD152*0.3)),0)</f>
        <v/>
      </c>
      <c r="BF152">
        <f>IFERROR(INDEX(ADJ!$A$1:$BZ$1000,MATCH(PAYROLL!$D152,ADJ!A$1:A$500,0),MATCH(PAYROLL!BF$2,ADJ!$2:$2,0)),0)</f>
        <v/>
      </c>
      <c r="BG152">
        <f>IFERROR(INDEX(ADJ!$A$1:$BZ$1000,MATCH(PAYROLL!D152,ADJ!A$1:A$500,0),MATCH(PAYROLL!BG$2,ADJ!$2:$2,0)),0)</f>
        <v/>
      </c>
      <c r="BH152">
        <f>IFERROR(INDEX(ADJ!$A$1:$BZ$1000,MATCH(PAYROLL!D152,ADJ!A$1:A$500,0),MATCH(PAYROLL!BH$2,ADJ!$2:$2,0)),0)</f>
        <v/>
      </c>
      <c r="BI152">
        <f>IFERROR(INDEX(ADJ!$A$1:$BZ$1000,MATCH(PAYROLL!D152,ADJ!A$1:A$500,0),MATCH(PAYROLL!BI$2,ADJ!$2:$2,0)),0)</f>
        <v/>
      </c>
      <c r="BJ152">
        <f>IFERROR(INDEX(ADJ!$A$1:$BZ$1000,MATCH(PAYROLL!D152,ADJ!A$1:A$500,0),MATCH(PAYROLL!BJ$2,ADJ!$2:$2,0)),0)</f>
        <v/>
      </c>
      <c r="BK152">
        <f>SUM(BF152:BJ152)</f>
        <v/>
      </c>
      <c r="BL152">
        <f>IFERROR(INDEX(ADJ!$A$1:$BZ$1000,MATCH(PAYROLL!D152,ADJ!A$1:A$500,0),MATCH(PAYROLL!BL$2,ADJ!$2:$2,0)),0)</f>
        <v/>
      </c>
      <c r="BM152">
        <f>IFERROR(INDEX(ADJ!$A$1:$BZ$1000,MATCH(PAYROLL!D152,ADJ!A$1:A$500,0),MATCH(PAYROLL!BM$2,ADJ!$2:$2,0)),0)</f>
        <v/>
      </c>
      <c r="BN152">
        <f>IFERROR(INDEX(ADJ!$A$1:$BZ$1000,MATCH(PAYROLL!D152,ADJ!A$1:A$500,0),MATCH(PAYROLL!BN$2,ADJ!$2:$2,0)),0)</f>
        <v/>
      </c>
      <c r="BO152">
        <f>IFERROR(INDEX(ADJ!$A$1:$BZ$1000,MATCH(PAYROLL!D152,ADJ!A$1:A$500,0),MATCH(PAYROLL!BO$2,ADJ!$2:$2,0)),0)</f>
        <v/>
      </c>
      <c r="BP152">
        <f>SUM(AM152,AV152,BE152,BK152,BL152:BO152)</f>
        <v/>
      </c>
      <c r="BQ152">
        <f>BO152</f>
        <v/>
      </c>
      <c r="BR152">
        <f>IFERROR(ROUND(IF(LEFT(INDEX(PIS!O$1:O$500,MATCH(D152,PIS!C$1:C$500)),1)="D",T152/8*(BD152*0.3),IF(LEFT(INDEX(PIS!O$1:O$500,MATCH(D152,PIS!C$1:C$500)),1)="H",T152*($BD152*0.3),T152/$AD152/8*($BD152*0.3))),0),0)</f>
        <v/>
      </c>
      <c r="BS152">
        <f>IF(AP152&lt;1,0,MIN(AP152,730000))</f>
        <v/>
      </c>
      <c r="BT152">
        <f>IFERROR(ROUND((BE152-SUM(AW152:BC152)*T152/AD152/8),0)-BR152,0)</f>
        <v/>
      </c>
      <c r="BU152">
        <f>AO152</f>
        <v/>
      </c>
      <c r="BV152">
        <f>SUM(BQ152:BU152)</f>
        <v/>
      </c>
      <c r="BW152">
        <f>BP152-BV152</f>
        <v/>
      </c>
      <c r="BX152">
        <f>IFERROR(IF(RIGHT(INDEX(PIS!O$1:O$500,MATCH(D152,PIS!C$1:C$500)),5)="Gross",MIN(U152+V152,VLOOKUP("R700",TSC!B:C,2,0)*VLOOKUP("R101",TSC!B:C,2,0))*VLOOKUP("R701",TSC!B:C,2,0)%,0),0)</f>
        <v/>
      </c>
      <c r="BY152">
        <f>IFERROR(IF(RIGHT(INDEX(PIS!O$1:O$500,MATCH(D152,PIS!C$1:C$500)),5)="Gross",MIN(U152+V152,VLOOKUP("R700",TSC!B:C,2,0)*VLOOKUP("R101",TSC!B:C,2,0))*VLOOKUP("T704",TSC!B:C,2,0)%,0),0)</f>
        <v/>
      </c>
      <c r="BZ152">
        <f>IFERROR(IF(RIGHT(INDEX(PIS!O$1:O$500,MATCH(D152,PIS!C$1:C$500)),5)="Gross",MIN(U152+V152,VLOOKUP("R700",TSC!B:C,2,0)*VLOOKUP("1",TSC!F:G,2,0))*VLOOKUP("T705",TSC!B:C,2,0)%,0),0)</f>
        <v/>
      </c>
      <c r="CA152">
        <f>IFERROR(INDEX(ADJ!$A$1:$BZ$1000,MATCH(PAYROLL!D152,ADJ!A$1:A$500,0),MATCH(PAYROLL!CA$2,ADJ!$2:$2,0)),0)</f>
        <v/>
      </c>
      <c r="CB152">
        <f>IFERROR(INDEX(ADJ!$A$1:$BZ$1000,MATCH(PAYROLL!D152,ADJ!A$1:A$500,0),MATCH(PAYROLL!CB$2,ADJ!$2:$2,0)),0)</f>
        <v/>
      </c>
      <c r="CC152">
        <f>SUM(BX152:CB152)</f>
        <v/>
      </c>
      <c r="CD152">
        <f>IFERROR(INDEX(PIS!$A$1:$BZ$1000,MATCH(PAYROLL!D152,PIS!C$1:C$500,0),MATCH(PAYROLL!CD$1,PIS!$1:$1,0)),0)</f>
        <v/>
      </c>
      <c r="CE152">
        <f>IFERROR(IF(OR(INDEX(PIS!P$1:P$500,MATCH(D152,PIS!C$1:C$500,0))="LT2",INDEX(PIS!P$1:P$500,MATCH(D152,PIS!C$1:C$500,0))="P10"),0,SUM(CC152,CD152*VLOOKUP("R601",TSC!B:C,2,0),VLOOKUP("R602",TSC!B:C,2,0))),0)</f>
        <v/>
      </c>
      <c r="CF152">
        <f>MAX(BW152-CE152,0)</f>
        <v/>
      </c>
      <c r="CG152">
        <f>IFERROR(IF(OR(RIGHT(INDEX(PIS!P$1:P$500,MATCH(D152,PIS!C$1:C$500)),5)="P10",RIGHT(INDEX(PIS!P$1:P$500,MATCH(D152,PIS!C$1:C$500)),5)="CK"),0,IF(CF152&lt;=5000000,CF152*5%,IF(CF152&lt;=10000000,CF152*10%-250000,IF(CF152&lt;=18000000,CF152*15%-750000,IF(CF152&lt;=32000000,CF152*20%-1650000,IF(CF152&lt;=52000000,CF152*25%-3250000,IF(CF152&lt;=80000000,BH152*30%-5850000,CF152*35%-9850000))))))),0)</f>
        <v/>
      </c>
      <c r="CH152">
        <f>IFERROR(IF(OR(INDEX(PIS!P$1:P$500,MATCH(D152,PIS!C$1:C$500))="LT",INDEX(PIS!P$1:P$500,MATCH(D152,PIS!C$1:C$500))="CK"),0,IF(CF152&lt;2000000,0,CF152*10%)),0)</f>
        <v/>
      </c>
      <c r="CI152">
        <f>IFERROR(INDEX(ADJ!$A$1:$BZ$1000,MATCH(PAYROLL!D152,ADJ!A$1:A$500,0),MATCH(PAYROLL!CI$2,ADJ!$2:$2,0)),0)</f>
        <v/>
      </c>
      <c r="CJ152">
        <f>IFERROR(INDEX(ADJ!$A$1:$BZ$1000,MATCH(PAYROLL!D152,ADJ!A$1:A$500,0),MATCH(PAYROLL!CJ$2,ADJ!$2:$2,0)),0)</f>
        <v/>
      </c>
      <c r="CK152">
        <f>IFERROR(INDEX(ADJ!$A$1:$BZ$1000,MATCH(PAYROLL!D152,ADJ!A$1:A$500,0),MATCH(PAYROLL!CK$2,ADJ!$2:$2,0)),0)</f>
        <v/>
      </c>
      <c r="CL152">
        <f>SUM(CG152:CK152)</f>
        <v/>
      </c>
      <c r="CM152">
        <f>ROUND(SUM(CH152:CK152),0)</f>
        <v/>
      </c>
      <c r="CN152">
        <f>IFERROR(INDEX(CSDA!D$1:D$500,MATCH($CN$2,CSDA!C$1:C$500,0))*INDEX(PIS!V$1:V$500,MATCH(D152,PIS!C$1:C$500))+INDEX(ADJ!$A$1:$BZ$1000,MATCH(PAYROLL!D152,ADJ!A$1:A$500,0),MATCH(PAYROLL!CN$2,ADJ!$2:$2,0)),0)</f>
        <v/>
      </c>
      <c r="CO152">
        <f>IFERROR(INDEX(ADJ!$A$1:$BZ$1000,MATCH(PAYROLL!D152,ADJ!A$1:A$500,0),MATCH(PAYROLL!CO$2,ADJ!$2:$2,0)),0)</f>
        <v/>
      </c>
      <c r="CP152">
        <f>IFERROR(INDEX(ADJ!$A$1:$BZ$1000,MATCH(PAYROLL!D152,ADJ!A$1:A$500,0),MATCH(PAYROLL!CP$2,ADJ!$2:$2,0)),0)</f>
        <v/>
      </c>
      <c r="CQ152">
        <f>BP152-CL152-CI152-CM152-CN152-CO152-CP152-CC152</f>
        <v/>
      </c>
      <c r="CR152">
        <f>IFERROR(IF(RIGHT(INDEX(PIS!O$1:O$500,MATCH(D152,PIS!C$1:C$500,0)),5)="Gross",MIN(U152+V152,VLOOKUP("R700",TSC!B:C,2,0)*VLOOKUP("R101",TSC!B:C,2,0))*(VLOOKUP("T711",TSC!B:C,2,0)+VLOOKUP("T712",TSC!B:C,2,0))%,MIN(T152+V152,VLOOKUP("R700",TSC!B:C,2,0)*VLOOKUP("R101",TSC!B:C,2,0))*(VLOOKUP("T711",TSC!B:C,2,0)+VLOOKUP("T712",TSC!B:C,2,0)+VLOOKUP("R701",TSC!B:C,2,0))%),0)</f>
        <v/>
      </c>
      <c r="CS152">
        <f>IFERROR(IF(RIGHT(INDEX(PIS!O$1:O$500,MATCH(D152,PIS!C$1:C$500,0)),5)="Gross",MIN(U152+V152,VLOOKUP("R700",TSC!B:C,2,0)*VLOOKUP("R101",TSC!B:C,2,0))*(VLOOKUP("T714",TSC!B:C,2,0))%,MIN(T152+V152,VLOOKUP("R700",TSC!B:C,2,0)*VLOOKUP("R101",TSC!B:C,2,0))*(VLOOKUP("T704",TSC!B:C,2,0)+VLOOKUP("T714",TSC!B:C,2,0))%),0)</f>
        <v/>
      </c>
      <c r="CT152">
        <f>IFERROR(IF(RIGHT(INDEX(PIS!O$1:O$500,MATCH(D152,PIS!C$1:C$500,0)),5)="Gross",MIN(U152+V152,VLOOKUP("R700",TSC!B:C,2,0)*VLOOKUP("R101",TSC!B:C,2,0))*VLOOKUP("T705",TSC!B:C,2,0)%,MIN(T152+V152,VLOOKUP("R700",TSC!B:C,2,0)*VLOOKUP("R101",TSC!B:C,2,0))*VLOOKUP("T705",TSC!B:C,2,0)%),0)</f>
        <v/>
      </c>
      <c r="CU152">
        <f>IFERROR(IF(RIGHT(INDEX(PIS!O$1:O$500,MATCH(D152,PIS!C$1:C$500,0)),5)="Gross",MIN(U152+V152,VLOOKUP("R700",TSC!B:C,2,0)*VLOOKUP("R101",TSC!B:C,2,0))*(VLOOKUP("T713",TSC!B:C,2,0))%,MIN(T152+V152,VLOOKUP("R700",TSC!B:C,2,0)*VLOOKUP("R101",TSC!B:C,2,0))*(VLOOKUP("T713",TSC!B:C,2,0))%),0)</f>
        <v/>
      </c>
      <c r="CV152">
        <f>IFERROR(INDEX(ADJ!$A$1:$BZ$1000,MATCH(PAYROLL!D152,ADJ!A$1:A$500,0),MATCH(PAYROLL!CV$2,ADJ!$2:$2,0)),0)</f>
        <v/>
      </c>
      <c r="CW152">
        <f>IFERROR(INDEX(ADJ!$A$1:$BZ$1000,MATCH(PAYROLL!D152,ADJ!A$1:A$500,0),MATCH(PAYROLL!CW$2,ADJ!$2:$2,0)),0)</f>
        <v/>
      </c>
      <c r="CX152">
        <f>SUM(CR152:CW152)</f>
        <v/>
      </c>
      <c r="CY152">
        <f>ROUND(IF(CR152&gt;0,T152+V152*VLOOKUP("R202",TSC!$B$1:$C$500,2,0),0),0)</f>
        <v/>
      </c>
      <c r="CZ152">
        <f>IFERROR(INDEX(CSDA!D$1:D$500,MATCH($CZ$2,CSDA!C$1:C$500,0)),0)</f>
        <v/>
      </c>
      <c r="DA152">
        <f>ROUND(T152*0.7%,0)</f>
        <v/>
      </c>
      <c r="DB152">
        <f>ROUND(T152/12,0)</f>
        <v/>
      </c>
      <c r="DC152">
        <f ref="DC152" t="array">IFERROR(INDEX(CSDA!D$1:D$500,MATCH("Trích giữ"&amp;PAYROLL!DC$2,CSDA!A$1:A$500&amp;CSDA!C$1:C$500,0)),0)</f>
        <v/>
      </c>
      <c r="DD152">
        <f ref="DD152" t="array">IFERROR(INDEX(CSDA!D$1:D$500,MATCH("Trích giữ"&amp;PAYROLL!DD$2,CSDA!A$1:A$500&amp;CSDA!C$1:C$500,0)),0)</f>
        <v/>
      </c>
      <c r="DE152">
        <f ref="DE152" t="array">IFERROR(INDEX(CSDA!D$1:D$500,MATCH("Trích giữ"&amp;PAYROLL!DE$2,CSDA!A$1:A$500&amp;CSDA!C$1:C$500,0)),0)</f>
        <v/>
      </c>
      <c r="DF152">
        <f>IFERROR(INDEX(CSDA!D$1:D$500,MATCH(PAYROLL!DF$2,CSDA!C$1:C$500,0)),0)</f>
        <v/>
      </c>
      <c r="DG152">
        <f ref="DG152" t="array">IFERROR(INDEX(CSDA!D$1:D$500,MATCH("Trích giữ"&amp;PAYROLL!DG$2,CSDA!A$1:A$500&amp;CSDA!C$1:C$500,0)),0)</f>
        <v/>
      </c>
      <c r="DH152">
        <f>ROUND(T152/26,0)</f>
        <v/>
      </c>
      <c r="DI152">
        <f ref="DI152" t="array">IFERROR(INDEX(CSDA!D$1:D$500,MATCH("Trích giữ"&amp;PAYROLL!DI$2,CSDA!A$1:A$500&amp;CSDA!C$1:C$500,0)),0)</f>
        <v/>
      </c>
      <c r="DJ152">
        <f>IF(U152=0,T152*21.5%-BL152,0)</f>
        <v/>
      </c>
      <c r="DK152">
        <f ref="DK152" t="array">IFERROR(INDEX(CSDA!D$1:D$500,MATCH("Trích giữ"&amp;PAYROLL!DK$2,CSDA!A$1:A$500&amp;CSDA!C$1:C$500,0)),0)</f>
        <v/>
      </c>
      <c r="DL152">
        <f>IFERROR(INDEX(CSDA!D$1:D$500,MATCH(PAYROLL!DL$2,CSDA!C$1:C$500,0))/12,0)</f>
        <v/>
      </c>
      <c r="DM152">
        <f>SUM(DB152:DL152)</f>
        <v/>
      </c>
      <c r="DN152">
        <f>IFERROR(INDEX(ADJ!$A$1:$BZ$1000,MATCH(PAYROLL!D152,ADJ!A$1:A$500,0),MATCH(PAYROLL!DN$2,ADJ!$2:$2,0)),0)</f>
        <v/>
      </c>
      <c r="DO152">
        <f>IFERROR(SUM(BP152,DM152:DN152,CX152:DA152)-DT152,0)</f>
        <v/>
      </c>
      <c r="DP152">
        <f ref="DP152" t="array">SUM(BW152*IFERROR(INDEX(CSDA!D$1:D$500,MATCH(BW$2,CSDA!C$1:C$500,0)),0)%,CX152*IFERROR(INDEX(CSDA!D$1:D$500,MATCH(CX$2,CSDA!C$1:C$500,0)),0)%,DA152*IFERROR(INDEX(CSDA!D$1:D$500,MATCH(DA$2,CSDA!C$1:C$500,0)),0)%,DB152*IFERROR(INDEX(CSDA!D$1:D$500,MATCH(DB$2,CSDA!C$1:C$500,0)),0)%,DF152*IFERROR(INDEX(CSDA!D$1:D$500,MATCH("Phí dịch vụ"&amp;PAYROLL!DF$2,CSDA!A$1:A$500&amp;CSDA!C$1:C$500,0)),0)%,DC152*IFERROR(INDEX(CSDA!D$1:D$500,MATCH("Phí dịch vụ"&amp;PAYROLL!DC$2,CSDA!A$1:A$500&amp;CSDA!C$1:C$500,0)),0)%,DH152*IFERROR(INDEX(CSDA!D$1:D$500,MATCH("Phí dịch vụ"&amp;PAYROLL!DH$2,CSDA!A$1:A$500&amp;CSDA!C$1:C$500,0)),0)%,DJ152*IFERROR(INDEX(CSDA!D$1:D$500,MATCH("Phí dịch vụ"&amp;PAYROLL!DJ$2,CSDA!A$1:A$500&amp;CSDA!C$1:C$500,0)),0)%,BN152*IFERROR(INDEX(CSDA!D$1:D$500,MATCH(BN$2,CSDA!C$1:C$500,0)),0)%)-BN152*7%</f>
        <v/>
      </c>
      <c r="DQ152">
        <f>IFERROR(INDEX(ADJ!$A$1:$BZ$1000,MATCH(PAYROLL!D152,ADJ!A$1:A$500,0),MATCH(PAYROLL!DQ$2,ADJ!$2:$2,0)),0)</f>
        <v/>
      </c>
      <c r="DR152">
        <f>IFERROR(INDEX(ADJ!$A$1:$BZ$1000,MATCH(PAYROLL!D152,ADJ!A$1:A$500,0),MATCH(PAYROLL!DR$2,ADJ!$2:$2,0)),0)</f>
        <v/>
      </c>
      <c r="DS152">
        <f>SUM(DP152:DR152)</f>
        <v/>
      </c>
      <c r="DT152">
        <f>EK152</f>
        <v/>
      </c>
      <c r="DU152">
        <f>SUM(DO152:DR152)</f>
        <v/>
      </c>
      <c r="DV152">
        <f>ROUND(DU152*0.1,0)</f>
        <v/>
      </c>
      <c r="DW152">
        <f>DU152+DV152</f>
        <v/>
      </c>
      <c r="DZ152">
        <f>IFERROR(INDEX(ADJ!$A$1:$BZ$1000,MATCH(PAYROLL!$D152,ADJ!A$1:A$500,0),MATCH(PAYROLL!DZ$2,ADJ!$2:$2,0)),0)</f>
        <v/>
      </c>
      <c r="EA152">
        <f>IFERROR(INDEX(ADJ!$A$1:$BZ$1000,MATCH(PAYROLL!$D152,ADJ!A$1:A$500,0),MATCH(PAYROLL!EA$2,ADJ!$2:$2,0)),0)</f>
        <v/>
      </c>
      <c r="EB152">
        <f>IFERROR(INDEX(ADJ!$A$1:$BZ$1000,MATCH(PAYROLL!$D152,ADJ!A$1:A$500,0),MATCH(PAYROLL!EB$2,ADJ!$2:$2,0)),0)</f>
        <v/>
      </c>
      <c r="EC152">
        <f>IFERROR(INDEX(ADJ!$A$1:$BZ$1000,MATCH(PAYROLL!$D152,ADJ!A$1:A$500,0),MATCH(PAYROLL!EC$2,ADJ!$2:$2,0)),0)</f>
        <v/>
      </c>
      <c r="ED152">
        <f>IFERROR(INDEX(ADJ!$A$1:$BZ$1000,MATCH(PAYROLL!$D152,ADJ!A$1:A$500,0),MATCH(PAYROLL!ED$2,ADJ!$2:$2,0)),0)</f>
        <v/>
      </c>
      <c r="EE152">
        <f>IFERROR(INDEX(ADJ!$A$1:$BZ$1000,MATCH(PAYROLL!$D152,ADJ!A$1:A$500,0),MATCH(PAYROLL!EE$2,ADJ!$2:$2,0)),0)</f>
        <v/>
      </c>
      <c r="EF152">
        <f>IFERROR(INDEX(ADJ!$A$1:$BZ$1000,MATCH(PAYROLL!$D152,ADJ!A$1:A$500,0),MATCH(PAYROLL!EF$2,ADJ!$2:$2,0)),0)</f>
        <v/>
      </c>
      <c r="EG152">
        <f>IFERROR(INDEX(ADJ!$A$1:$BZ$1000,MATCH(PAYROLL!$D152,ADJ!A$1:A$500,0),MATCH(PAYROLL!EG$2,ADJ!$2:$2,0)),0)</f>
        <v/>
      </c>
      <c r="EH152">
        <f>IFERROR(INDEX(ADJ!$A$1:$BZ$1000,MATCH(PAYROLL!$D152,ADJ!A$1:A$500,0),MATCH(PAYROLL!EH$2,ADJ!$2:$2,0)),0)</f>
        <v/>
      </c>
      <c r="EI152">
        <f>IFERROR(INDEX(ADJ!$A$1:$BZ$1000,MATCH(PAYROLL!D152,ADJ!A$1:A$500,0),MATCH(PAYROLL!EI$2,ADJ!$2:$2,0)),0)</f>
        <v/>
      </c>
      <c r="EJ152">
        <f>IFERROR(INDEX(ADJ!$A$1:$BZ$1000,MATCH(PAYROLL!$D152,ADJ!A$1:A$500,0),MATCH(PAYROLL!EJ$2,ADJ!$2:$2,0)),0)</f>
        <v/>
      </c>
      <c r="EK152">
        <f>SUM(DZ152:EJ152)</f>
        <v/>
      </c>
    </row>
    <row r="153">
      <c r="A153" t="n">
        <v>151</v>
      </c>
      <c r="B153" t="inlineStr">
        <is>
          <t>Hà Thị Tiện</t>
        </is>
      </c>
      <c r="D153" t="inlineStr">
        <is>
          <t>150003-03</t>
        </is>
      </c>
      <c r="S153">
        <f>IFERROR(INDEX(PIS!$A$1:$BZ$1000,MATCH($D153,PIS!C$1:C$500,0),MATCH("Lương CB tháng trước",PIS!$1:$1,0)),0)</f>
        <v/>
      </c>
      <c r="T153">
        <f>IFERROR(INDEX(PIS!$A$1:$BZ$1000,MATCH($D153,PIS!C$1:C$500,0),MATCH("Lương CB hiện tại",PIS!$1:$1,0)),0)</f>
        <v/>
      </c>
      <c r="U153">
        <f>IFERROR(INDEX(PIS!$A$1:$BZ$1000,MATCH($D153,PIS!C$1:C$500,0),MATCH("Lương đóng BHBB",PIS!$1:$1,0)),0)</f>
        <v/>
      </c>
      <c r="V153">
        <f>IFERROR(INDEX(PIS!$A$1:$BZ$1000,MATCH($D153,PIS!C$1:C$500,0),MATCH(V$2,PIS!$2:$2,0)),0)</f>
        <v/>
      </c>
      <c r="W153">
        <f>IFERROR(INDEX(PIS!$A$1:$BZ$1000,MATCH($D153,PIS!C$1:C$500,0),MATCH(W$2,PIS!$2:$2,0)),0)</f>
        <v/>
      </c>
      <c r="X153">
        <f>IFERROR(INDEX(PIS!$A$1:$BZ$1000,MATCH($D153,PIS!C$1:C$500,0),MATCH(X$2,PIS!$2:$2,0)),0)</f>
        <v/>
      </c>
      <c r="Y153">
        <f>IFERROR(INDEX(PIS!$A$1:$BZ$1000,MATCH($D153,PIS!C$1:C$500,0),MATCH(Y$2,PIS!$2:$2,0)),0)</f>
        <v/>
      </c>
      <c r="Z153">
        <f>IFERROR(INDEX(PIS!$A$1:$BZ$1000,MATCH($D153,PIS!C$1:C$500,0),MATCH(Z$2,PIS!$2:$2,0)),0)</f>
        <v/>
      </c>
      <c r="AA153">
        <f>IFERROR(INDEX(PIS!$A$1:$BZ$1000,MATCH($D153,PIS!C$1:C$500,0),MATCH(AA$2,PIS!$2:$2,0)),0)</f>
        <v/>
      </c>
      <c r="AB153">
        <f>IFERROR(INDEX(PIS!$A$1:$BZ$1000,MATCH($D153,PIS!C$1:C$500,0),MATCH(AB$2,PIS!$2:$2,0)),0)</f>
        <v/>
      </c>
      <c r="AC153">
        <f>SUM(V153:AB153)</f>
        <v/>
      </c>
      <c r="AD153">
        <f>IFERROR(INDEX(TIMESHEET!$A$1:$AI$5000,MATCH($D153,TIMESHEET!A$1:A$500,0),MATCH("T100",TIMESHEET!$2:$2,0))-2,0)</f>
        <v/>
      </c>
      <c r="AE153">
        <f>IFERROR(INDEX(TIMESHEET!$A$1:$AI$5000,MATCH($D153,TIMESHEET!A$1:A$500,0),MATCH("T202",TIMESHEET!$2:$2,0)),0)</f>
        <v/>
      </c>
      <c r="AF153">
        <f>IFERROR(INDEX(TIMESHEET!$A$1:$AI$5000,MATCH($D153,TIMESHEET!A$1:A$500,0),MATCH("T302",TIMESHEET!$2:$2,0)),0)</f>
        <v/>
      </c>
      <c r="AG153">
        <f>IFERROR(INDEX(TIMESHEET!$A$1:$AI$5000,MATCH($D153,TIMESHEET!A$1:A$500,0),MATCH("T406",TIMESHEET!$2:$2,0)),0)</f>
        <v/>
      </c>
      <c r="AH153">
        <f>AE153+AG153</f>
        <v/>
      </c>
      <c r="AI153">
        <f>IFERROR(INDEX(TIMESHEET!$A$1:$AI$5000,MATCH($D153,TIMESHEET!A$1:A$500,0),MATCH("T701",TIMESHEET!$2:$2,0)),0)</f>
        <v/>
      </c>
      <c r="AJ153">
        <f>IFERROR(INDEX(TIMESHEET!$A$1:$AI$5000,MATCH($D153,TIMESHEET!B$1:B$500,0),MATCH("T320",TIMESHEET!$2:$2,0)),0)</f>
        <v/>
      </c>
      <c r="AK153">
        <f>IFERROR(IF(LEFT(INDEX(PIS!O$1:O$500,MATCH(D153,PIS!C$1:C$500)),1)="M",T153/AD153*SUM(AE153:AG153),T153*AD153),0)</f>
        <v/>
      </c>
      <c r="AL153">
        <f>IFERROR(INDEX(ADJ!$A$1:$BZ$1000,MATCH(PAYROLL!D153,ADJ!A$1:A$500,0),MATCH(PAYROLL!AL$2,ADJ!$2:$2,0)),0)</f>
        <v/>
      </c>
      <c r="AM153">
        <f>SUM(AK153:AL153)</f>
        <v/>
      </c>
      <c r="AN153">
        <f>IFERROR(ROUND(V153/$AD153*$AH153,0),0)</f>
        <v/>
      </c>
      <c r="AO153">
        <f>IFERROR(ROUND(W153/$AD153*$AH153,0),0)</f>
        <v/>
      </c>
      <c r="AP153">
        <f>IFERROR(ROUND(X153/$AD153*$AE153,0),0)</f>
        <v/>
      </c>
      <c r="AQ153">
        <f>IFERROR(ROUND(Y153/$AD153*$AH153,0),0)</f>
        <v/>
      </c>
      <c r="AR153">
        <f>IFERROR(ROUND(Z153/$AD153*$AH153,0),0)</f>
        <v/>
      </c>
      <c r="AS153">
        <f>IFERROR(ROUND(AA153/$AD153*$AH153,0),0)</f>
        <v/>
      </c>
      <c r="AT153">
        <f>IFERROR(IF((AE153+AF153+AG153)&gt;13,AB153,ROUND(AB153/AD153*AH153,0)),0)</f>
        <v/>
      </c>
      <c r="AU153">
        <f>IFERROR(INDEX(ADJ!$A$1:$BZ$1000,MATCH(PAYROLL!D153,ADJ!A$1:A$500,0),MATCH(PAYROLL!AU$2,ADJ!$2:$2,0)),0)</f>
        <v/>
      </c>
      <c r="AV153">
        <f>ROUND(SUM(AN153:AU153),0)</f>
        <v/>
      </c>
      <c r="AW153">
        <f>IFERROR(INDEX(TIMESHEET!$A$1:$AI$5000,MATCH(PAYROLL!D153,TIMESHEET!A$1:A$500,0),MATCH("T620",TIMESHEET!$2:$2,0)),0)</f>
        <v/>
      </c>
      <c r="AX153">
        <f>IFERROR(INDEX(TIMESHEET!$A$1:$AI$5000,MATCH(PAYROLL!D153,TIMESHEET!A$1:A$500,0),MATCH("T601",TIMESHEET!$2:$2,0)),0)</f>
        <v/>
      </c>
      <c r="AY153">
        <f>IFERROR(INDEX(TIMESHEET!$A$1:$AI$5000,MATCH(PAYROLL!D153,TIMESHEET!A$1:A$500,0),MATCH("T602",TIMESHEET!$2:$2,0)),0)</f>
        <v/>
      </c>
      <c r="AZ153">
        <f>IFERROR(INDEX(TIMESHEET!$A$1:$AI$5000,MATCH(PAYROLL!D153,TIMESHEET!A$1:A$500,0),MATCH("T603",TIMESHEET!$2:$2,0)),0)</f>
        <v/>
      </c>
      <c r="BA153">
        <f>IFERROR(INDEX(TIMESHEET!$A$1:$AI$5000,MATCH(PAYROLL!D153,TIMESHEET!A$1:A$500,0),MATCH("T611",TIMESHEET!$2:$2,0)),0)</f>
        <v/>
      </c>
      <c r="BB153">
        <f>IFERROR(INDEX(TIMESHEET!$A$1:$AI$5000,MATCH(PAYROLL!D153,TIMESHEET!A$1:A$500,0),MATCH("T612",TIMESHEET!$2:$2,0)),0)</f>
        <v/>
      </c>
      <c r="BC153">
        <f>IFERROR(INDEX(TIMESHEET!$A$1:$AI$5000,MATCH(PAYROLL!D153,TIMESHEET!A$1:A$500,0),MATCH("T613",TIMESHEET!$2:$2,0)),0)</f>
        <v/>
      </c>
      <c r="BD153">
        <f>IFERROR(INDEX(TIMESHEET!$A$1:$AI$5000,MATCH(PAYROLL!D153,TIMESHEET!A$1:A$500,0),MATCH("T500",TIMESHEET!$2:$2,0)),0)</f>
        <v/>
      </c>
      <c r="BE153">
        <f>IFERROR(IF(LEFT(INDEX(PIS!O$1:O$500,MATCH(D153,PIS!C$1:C$500)),1)="M",T153/AD153/8*(AW153+AX153*1.5+AY153*2+AZ153*3+BA153*2.1+BB153*2.7+BC153*3.9+BD153*0.3),T153/8*(AW153+AX153*1.5+AY153*2+AZ153*3+BA153*2.1+BB153*2.7+BC153*3.9+BD153*0.3)),0)</f>
        <v/>
      </c>
      <c r="BF153">
        <f>IFERROR(INDEX(ADJ!$A$1:$BZ$1000,MATCH(PAYROLL!$D153,ADJ!A$1:A$500,0),MATCH(PAYROLL!BF$2,ADJ!$2:$2,0)),0)</f>
        <v/>
      </c>
      <c r="BG153">
        <f>IFERROR(INDEX(ADJ!$A$1:$BZ$1000,MATCH(PAYROLL!D153,ADJ!A$1:A$500,0),MATCH(PAYROLL!BG$2,ADJ!$2:$2,0)),0)</f>
        <v/>
      </c>
      <c r="BH153">
        <f>IFERROR(INDEX(ADJ!$A$1:$BZ$1000,MATCH(PAYROLL!D153,ADJ!A$1:A$500,0),MATCH(PAYROLL!BH$2,ADJ!$2:$2,0)),0)</f>
        <v/>
      </c>
      <c r="BI153">
        <f>IFERROR(INDEX(ADJ!$A$1:$BZ$1000,MATCH(PAYROLL!D153,ADJ!A$1:A$500,0),MATCH(PAYROLL!BI$2,ADJ!$2:$2,0)),0)</f>
        <v/>
      </c>
      <c r="BJ153">
        <f>IFERROR(INDEX(ADJ!$A$1:$BZ$1000,MATCH(PAYROLL!D153,ADJ!A$1:A$500,0),MATCH(PAYROLL!BJ$2,ADJ!$2:$2,0)),0)</f>
        <v/>
      </c>
      <c r="BK153">
        <f>SUM(BF153:BJ153)</f>
        <v/>
      </c>
      <c r="BL153">
        <f>IFERROR(INDEX(ADJ!$A$1:$BZ$1000,MATCH(PAYROLL!D153,ADJ!A$1:A$500,0),MATCH(PAYROLL!BL$2,ADJ!$2:$2,0)),0)</f>
        <v/>
      </c>
      <c r="BM153">
        <f>IFERROR(INDEX(ADJ!$A$1:$BZ$1000,MATCH(PAYROLL!D153,ADJ!A$1:A$500,0),MATCH(PAYROLL!BM$2,ADJ!$2:$2,0)),0)</f>
        <v/>
      </c>
      <c r="BN153">
        <f>IFERROR(INDEX(ADJ!$A$1:$BZ$1000,MATCH(PAYROLL!D153,ADJ!A$1:A$500,0),MATCH(PAYROLL!BN$2,ADJ!$2:$2,0)),0)</f>
        <v/>
      </c>
      <c r="BO153">
        <f>IFERROR(INDEX(ADJ!$A$1:$BZ$1000,MATCH(PAYROLL!D153,ADJ!A$1:A$500,0),MATCH(PAYROLL!BO$2,ADJ!$2:$2,0)),0)</f>
        <v/>
      </c>
      <c r="BP153">
        <f>SUM(AM153,AV153,BE153,BK153,BL153:BO153)</f>
        <v/>
      </c>
      <c r="BQ153">
        <f>BO153</f>
        <v/>
      </c>
      <c r="BR153">
        <f>IFERROR(ROUND(IF(LEFT(INDEX(PIS!O$1:O$500,MATCH(D153,PIS!C$1:C$500)),1)="D",T153/8*(BD153*0.3),IF(LEFT(INDEX(PIS!O$1:O$500,MATCH(D153,PIS!C$1:C$500)),1)="H",T153*($BD153*0.3),T153/$AD153/8*($BD153*0.3))),0),0)</f>
        <v/>
      </c>
      <c r="BS153">
        <f>IF(AP153&lt;1,0,MIN(AP153,730000))</f>
        <v/>
      </c>
      <c r="BT153">
        <f>IFERROR(ROUND((BE153-SUM(AW153:BC153)*T153/AD153/8),0)-BR153,0)</f>
        <v/>
      </c>
      <c r="BU153">
        <f>AO153</f>
        <v/>
      </c>
      <c r="BV153">
        <f>SUM(BQ153:BU153)</f>
        <v/>
      </c>
      <c r="BW153">
        <f>BP153-BV153</f>
        <v/>
      </c>
      <c r="BX153">
        <f>IFERROR(IF(RIGHT(INDEX(PIS!O$1:O$500,MATCH(D153,PIS!C$1:C$500)),5)="Gross",MIN(U153+V153,VLOOKUP("R700",TSC!B:C,2,0)*VLOOKUP("R101",TSC!B:C,2,0))*VLOOKUP("R701",TSC!B:C,2,0)%,0),0)</f>
        <v/>
      </c>
      <c r="BY153">
        <f>IFERROR(IF(RIGHT(INDEX(PIS!O$1:O$500,MATCH(D153,PIS!C$1:C$500)),5)="Gross",MIN(U153+V153,VLOOKUP("R700",TSC!B:C,2,0)*VLOOKUP("R101",TSC!B:C,2,0))*VLOOKUP("T704",TSC!B:C,2,0)%,0),0)</f>
        <v/>
      </c>
      <c r="BZ153">
        <f>IFERROR(IF(RIGHT(INDEX(PIS!O$1:O$500,MATCH(D153,PIS!C$1:C$500)),5)="Gross",MIN(U153+V153,VLOOKUP("R700",TSC!B:C,2,0)*VLOOKUP("1",TSC!F:G,2,0))*VLOOKUP("T705",TSC!B:C,2,0)%,0),0)</f>
        <v/>
      </c>
      <c r="CA153">
        <f>IFERROR(INDEX(ADJ!$A$1:$BZ$1000,MATCH(PAYROLL!D153,ADJ!A$1:A$500,0),MATCH(PAYROLL!CA$2,ADJ!$2:$2,0)),0)</f>
        <v/>
      </c>
      <c r="CB153">
        <f>IFERROR(INDEX(ADJ!$A$1:$BZ$1000,MATCH(PAYROLL!D153,ADJ!A$1:A$500,0),MATCH(PAYROLL!CB$2,ADJ!$2:$2,0)),0)</f>
        <v/>
      </c>
      <c r="CC153">
        <f>SUM(BX153:CB153)</f>
        <v/>
      </c>
      <c r="CD153">
        <f>IFERROR(INDEX(PIS!$A$1:$BZ$1000,MATCH(PAYROLL!D153,PIS!C$1:C$500,0),MATCH(PAYROLL!CD$1,PIS!$1:$1,0)),0)</f>
        <v/>
      </c>
      <c r="CE153">
        <f>IFERROR(IF(OR(INDEX(PIS!P$1:P$500,MATCH(D153,PIS!C$1:C$500,0))="LT2",INDEX(PIS!P$1:P$500,MATCH(D153,PIS!C$1:C$500,0))="P10"),0,SUM(CC153,CD153*VLOOKUP("R601",TSC!B:C,2,0),VLOOKUP("R602",TSC!B:C,2,0))),0)</f>
        <v/>
      </c>
      <c r="CF153">
        <f>MAX(BW153-CE153,0)</f>
        <v/>
      </c>
      <c r="CG153">
        <f>IFERROR(IF(OR(RIGHT(INDEX(PIS!P$1:P$500,MATCH(D153,PIS!C$1:C$500)),5)="P10",RIGHT(INDEX(PIS!P$1:P$500,MATCH(D153,PIS!C$1:C$500)),5)="CK"),0,IF(CF153&lt;=5000000,CF153*5%,IF(CF153&lt;=10000000,CF153*10%-250000,IF(CF153&lt;=18000000,CF153*15%-750000,IF(CF153&lt;=32000000,CF153*20%-1650000,IF(CF153&lt;=52000000,CF153*25%-3250000,IF(CF153&lt;=80000000,BH153*30%-5850000,CF153*35%-9850000))))))),0)</f>
        <v/>
      </c>
      <c r="CH153">
        <f>IFERROR(IF(OR(INDEX(PIS!P$1:P$500,MATCH(D153,PIS!C$1:C$500))="LT",INDEX(PIS!P$1:P$500,MATCH(D153,PIS!C$1:C$500))="CK"),0,IF(CF153&lt;2000000,0,CF153*10%)),0)</f>
        <v/>
      </c>
      <c r="CI153">
        <f>IFERROR(INDEX(ADJ!$A$1:$BZ$1000,MATCH(PAYROLL!D153,ADJ!A$1:A$500,0),MATCH(PAYROLL!CI$2,ADJ!$2:$2,0)),0)</f>
        <v/>
      </c>
      <c r="CJ153">
        <f>IFERROR(INDEX(ADJ!$A$1:$BZ$1000,MATCH(PAYROLL!D153,ADJ!A$1:A$500,0),MATCH(PAYROLL!CJ$2,ADJ!$2:$2,0)),0)</f>
        <v/>
      </c>
      <c r="CK153">
        <f>IFERROR(INDEX(ADJ!$A$1:$BZ$1000,MATCH(PAYROLL!D153,ADJ!A$1:A$500,0),MATCH(PAYROLL!CK$2,ADJ!$2:$2,0)),0)</f>
        <v/>
      </c>
      <c r="CL153">
        <f>SUM(CG153:CK153)</f>
        <v/>
      </c>
      <c r="CM153">
        <f>ROUND(SUM(CH153:CK153),0)</f>
        <v/>
      </c>
      <c r="CN153">
        <f>IFERROR(INDEX(CSDA!D$1:D$500,MATCH($CN$2,CSDA!C$1:C$500,0))*INDEX(PIS!V$1:V$500,MATCH(D153,PIS!C$1:C$500))+INDEX(ADJ!$A$1:$BZ$1000,MATCH(PAYROLL!D153,ADJ!A$1:A$500,0),MATCH(PAYROLL!CN$2,ADJ!$2:$2,0)),0)</f>
        <v/>
      </c>
      <c r="CO153">
        <f>IFERROR(INDEX(ADJ!$A$1:$BZ$1000,MATCH(PAYROLL!D153,ADJ!A$1:A$500,0),MATCH(PAYROLL!CO$2,ADJ!$2:$2,0)),0)</f>
        <v/>
      </c>
      <c r="CP153">
        <f>IFERROR(INDEX(ADJ!$A$1:$BZ$1000,MATCH(PAYROLL!D153,ADJ!A$1:A$500,0),MATCH(PAYROLL!CP$2,ADJ!$2:$2,0)),0)</f>
        <v/>
      </c>
      <c r="CQ153">
        <f>BP153-CL153-CI153-CM153-CN153-CO153-CP153-CC153</f>
        <v/>
      </c>
      <c r="CR153">
        <f>IFERROR(IF(RIGHT(INDEX(PIS!O$1:O$500,MATCH(D153,PIS!C$1:C$500,0)),5)="Gross",MIN(U153+V153,VLOOKUP("R700",TSC!B:C,2,0)*VLOOKUP("R101",TSC!B:C,2,0))*(VLOOKUP("T711",TSC!B:C,2,0)+VLOOKUP("T712",TSC!B:C,2,0))%,MIN(T153+V153,VLOOKUP("R700",TSC!B:C,2,0)*VLOOKUP("R101",TSC!B:C,2,0))*(VLOOKUP("T711",TSC!B:C,2,0)+VLOOKUP("T712",TSC!B:C,2,0)+VLOOKUP("R701",TSC!B:C,2,0))%),0)</f>
        <v/>
      </c>
      <c r="CS153">
        <f>IFERROR(IF(RIGHT(INDEX(PIS!O$1:O$500,MATCH(D153,PIS!C$1:C$500,0)),5)="Gross",MIN(U153+V153,VLOOKUP("R700",TSC!B:C,2,0)*VLOOKUP("R101",TSC!B:C,2,0))*(VLOOKUP("T714",TSC!B:C,2,0))%,MIN(T153+V153,VLOOKUP("R700",TSC!B:C,2,0)*VLOOKUP("R101",TSC!B:C,2,0))*(VLOOKUP("T704",TSC!B:C,2,0)+VLOOKUP("T714",TSC!B:C,2,0))%),0)</f>
        <v/>
      </c>
      <c r="CT153">
        <f>IFERROR(IF(RIGHT(INDEX(PIS!O$1:O$500,MATCH(D153,PIS!C$1:C$500,0)),5)="Gross",MIN(U153+V153,VLOOKUP("R700",TSC!B:C,2,0)*VLOOKUP("R101",TSC!B:C,2,0))*VLOOKUP("T705",TSC!B:C,2,0)%,MIN(T153+V153,VLOOKUP("R700",TSC!B:C,2,0)*VLOOKUP("R101",TSC!B:C,2,0))*VLOOKUP("T705",TSC!B:C,2,0)%),0)</f>
        <v/>
      </c>
      <c r="CU153">
        <f>IFERROR(IF(RIGHT(INDEX(PIS!O$1:O$500,MATCH(D153,PIS!C$1:C$500,0)),5)="Gross",MIN(U153+V153,VLOOKUP("R700",TSC!B:C,2,0)*VLOOKUP("R101",TSC!B:C,2,0))*(VLOOKUP("T713",TSC!B:C,2,0))%,MIN(T153+V153,VLOOKUP("R700",TSC!B:C,2,0)*VLOOKUP("R101",TSC!B:C,2,0))*(VLOOKUP("T713",TSC!B:C,2,0))%),0)</f>
        <v/>
      </c>
      <c r="CV153">
        <f>IFERROR(INDEX(ADJ!$A$1:$BZ$1000,MATCH(PAYROLL!D153,ADJ!A$1:A$500,0),MATCH(PAYROLL!CV$2,ADJ!$2:$2,0)),0)</f>
        <v/>
      </c>
      <c r="CW153">
        <f>IFERROR(INDEX(ADJ!$A$1:$BZ$1000,MATCH(PAYROLL!D153,ADJ!A$1:A$500,0),MATCH(PAYROLL!CW$2,ADJ!$2:$2,0)),0)</f>
        <v/>
      </c>
      <c r="CX153">
        <f>SUM(CR153:CW153)</f>
        <v/>
      </c>
      <c r="CY153">
        <f>ROUND(IF(CR153&gt;0,T153+V153*VLOOKUP("R202",TSC!$B$1:$C$500,2,0),0),0)</f>
        <v/>
      </c>
      <c r="CZ153">
        <f>IFERROR(INDEX(CSDA!D$1:D$500,MATCH($CZ$2,CSDA!C$1:C$500,0)),0)</f>
        <v/>
      </c>
      <c r="DA153">
        <f>ROUND(T153*0.7%,0)</f>
        <v/>
      </c>
      <c r="DB153">
        <f>ROUND(T153/12,0)</f>
        <v/>
      </c>
      <c r="DC153">
        <f ref="DC153" t="array">IFERROR(INDEX(CSDA!D$1:D$500,MATCH("Trích giữ"&amp;PAYROLL!DC$2,CSDA!A$1:A$500&amp;CSDA!C$1:C$500,0)),0)</f>
        <v/>
      </c>
      <c r="DD153">
        <f ref="DD153" t="array">IFERROR(INDEX(CSDA!D$1:D$500,MATCH("Trích giữ"&amp;PAYROLL!DD$2,CSDA!A$1:A$500&amp;CSDA!C$1:C$500,0)),0)</f>
        <v/>
      </c>
      <c r="DE153">
        <f ref="DE153" t="array">IFERROR(INDEX(CSDA!D$1:D$500,MATCH("Trích giữ"&amp;PAYROLL!DE$2,CSDA!A$1:A$500&amp;CSDA!C$1:C$500,0)),0)</f>
        <v/>
      </c>
      <c r="DF153">
        <f>IFERROR(INDEX(CSDA!D$1:D$500,MATCH(PAYROLL!DF$2,CSDA!C$1:C$500,0)),0)</f>
        <v/>
      </c>
      <c r="DG153">
        <f ref="DG153" t="array">IFERROR(INDEX(CSDA!D$1:D$500,MATCH("Trích giữ"&amp;PAYROLL!DG$2,CSDA!A$1:A$500&amp;CSDA!C$1:C$500,0)),0)</f>
        <v/>
      </c>
      <c r="DH153">
        <f>ROUND(T153/26,0)</f>
        <v/>
      </c>
      <c r="DI153">
        <f ref="DI153" t="array">IFERROR(INDEX(CSDA!D$1:D$500,MATCH("Trích giữ"&amp;PAYROLL!DI$2,CSDA!A$1:A$500&amp;CSDA!C$1:C$500,0)),0)</f>
        <v/>
      </c>
      <c r="DJ153">
        <f>IF(U153=0,T153*21.5%-BL153,0)</f>
        <v/>
      </c>
      <c r="DK153">
        <f ref="DK153" t="array">IFERROR(INDEX(CSDA!D$1:D$500,MATCH("Trích giữ"&amp;PAYROLL!DK$2,CSDA!A$1:A$500&amp;CSDA!C$1:C$500,0)),0)</f>
        <v/>
      </c>
      <c r="DL153">
        <f>IFERROR(INDEX(CSDA!D$1:D$500,MATCH(PAYROLL!DL$2,CSDA!C$1:C$500,0))/12,0)</f>
        <v/>
      </c>
      <c r="DM153">
        <f>SUM(DB153:DL153)</f>
        <v/>
      </c>
      <c r="DN153">
        <f>IFERROR(INDEX(ADJ!$A$1:$BZ$1000,MATCH(PAYROLL!D153,ADJ!A$1:A$500,0),MATCH(PAYROLL!DN$2,ADJ!$2:$2,0)),0)</f>
        <v/>
      </c>
      <c r="DO153">
        <f>IFERROR(SUM(BP153,DM153:DN153,CX153:DA153)-DT153,0)</f>
        <v/>
      </c>
      <c r="DP153">
        <f ref="DP153" t="array">SUM(BW153*IFERROR(INDEX(CSDA!D$1:D$500,MATCH(BW$2,CSDA!C$1:C$500,0)),0)%,CX153*IFERROR(INDEX(CSDA!D$1:D$500,MATCH(CX$2,CSDA!C$1:C$500,0)),0)%,DA153*IFERROR(INDEX(CSDA!D$1:D$500,MATCH(DA$2,CSDA!C$1:C$500,0)),0)%,DB153*IFERROR(INDEX(CSDA!D$1:D$500,MATCH(DB$2,CSDA!C$1:C$500,0)),0)%,DF153*IFERROR(INDEX(CSDA!D$1:D$500,MATCH("Phí dịch vụ"&amp;PAYROLL!DF$2,CSDA!A$1:A$500&amp;CSDA!C$1:C$500,0)),0)%,DC153*IFERROR(INDEX(CSDA!D$1:D$500,MATCH("Phí dịch vụ"&amp;PAYROLL!DC$2,CSDA!A$1:A$500&amp;CSDA!C$1:C$500,0)),0)%,DH153*IFERROR(INDEX(CSDA!D$1:D$500,MATCH("Phí dịch vụ"&amp;PAYROLL!DH$2,CSDA!A$1:A$500&amp;CSDA!C$1:C$500,0)),0)%,DJ153*IFERROR(INDEX(CSDA!D$1:D$500,MATCH("Phí dịch vụ"&amp;PAYROLL!DJ$2,CSDA!A$1:A$500&amp;CSDA!C$1:C$500,0)),0)%,BN153*IFERROR(INDEX(CSDA!D$1:D$500,MATCH(BN$2,CSDA!C$1:C$500,0)),0)%)-BN153*7%</f>
        <v/>
      </c>
      <c r="DQ153">
        <f>IFERROR(INDEX(ADJ!$A$1:$BZ$1000,MATCH(PAYROLL!D153,ADJ!A$1:A$500,0),MATCH(PAYROLL!DQ$2,ADJ!$2:$2,0)),0)</f>
        <v/>
      </c>
      <c r="DR153">
        <f>IFERROR(INDEX(ADJ!$A$1:$BZ$1000,MATCH(PAYROLL!D153,ADJ!A$1:A$500,0),MATCH(PAYROLL!DR$2,ADJ!$2:$2,0)),0)</f>
        <v/>
      </c>
      <c r="DS153">
        <f>SUM(DP153:DR153)</f>
        <v/>
      </c>
      <c r="DT153">
        <f>EK153</f>
        <v/>
      </c>
      <c r="DU153">
        <f>SUM(DO153:DR153)</f>
        <v/>
      </c>
      <c r="DV153">
        <f>ROUND(DU153*0.1,0)</f>
        <v/>
      </c>
      <c r="DW153">
        <f>DU153+DV153</f>
        <v/>
      </c>
      <c r="DZ153">
        <f>IFERROR(INDEX(ADJ!$A$1:$BZ$1000,MATCH(PAYROLL!$D153,ADJ!A$1:A$500,0),MATCH(PAYROLL!DZ$2,ADJ!$2:$2,0)),0)</f>
        <v/>
      </c>
      <c r="EA153">
        <f>IFERROR(INDEX(ADJ!$A$1:$BZ$1000,MATCH(PAYROLL!$D153,ADJ!A$1:A$500,0),MATCH(PAYROLL!EA$2,ADJ!$2:$2,0)),0)</f>
        <v/>
      </c>
      <c r="EB153">
        <f>IFERROR(INDEX(ADJ!$A$1:$BZ$1000,MATCH(PAYROLL!$D153,ADJ!A$1:A$500,0),MATCH(PAYROLL!EB$2,ADJ!$2:$2,0)),0)</f>
        <v/>
      </c>
      <c r="EC153">
        <f>IFERROR(INDEX(ADJ!$A$1:$BZ$1000,MATCH(PAYROLL!$D153,ADJ!A$1:A$500,0),MATCH(PAYROLL!EC$2,ADJ!$2:$2,0)),0)</f>
        <v/>
      </c>
      <c r="ED153">
        <f>IFERROR(INDEX(ADJ!$A$1:$BZ$1000,MATCH(PAYROLL!$D153,ADJ!A$1:A$500,0),MATCH(PAYROLL!ED$2,ADJ!$2:$2,0)),0)</f>
        <v/>
      </c>
      <c r="EE153">
        <f>IFERROR(INDEX(ADJ!$A$1:$BZ$1000,MATCH(PAYROLL!$D153,ADJ!A$1:A$500,0),MATCH(PAYROLL!EE$2,ADJ!$2:$2,0)),0)</f>
        <v/>
      </c>
      <c r="EF153">
        <f>IFERROR(INDEX(ADJ!$A$1:$BZ$1000,MATCH(PAYROLL!$D153,ADJ!A$1:A$500,0),MATCH(PAYROLL!EF$2,ADJ!$2:$2,0)),0)</f>
        <v/>
      </c>
      <c r="EG153">
        <f>IFERROR(INDEX(ADJ!$A$1:$BZ$1000,MATCH(PAYROLL!$D153,ADJ!A$1:A$500,0),MATCH(PAYROLL!EG$2,ADJ!$2:$2,0)),0)</f>
        <v/>
      </c>
      <c r="EH153">
        <f>IFERROR(INDEX(ADJ!$A$1:$BZ$1000,MATCH(PAYROLL!$D153,ADJ!A$1:A$500,0),MATCH(PAYROLL!EH$2,ADJ!$2:$2,0)),0)</f>
        <v/>
      </c>
      <c r="EI153">
        <f>IFERROR(INDEX(ADJ!$A$1:$BZ$1000,MATCH(PAYROLL!D153,ADJ!A$1:A$500,0),MATCH(PAYROLL!EI$2,ADJ!$2:$2,0)),0)</f>
        <v/>
      </c>
      <c r="EJ153">
        <f>IFERROR(INDEX(ADJ!$A$1:$BZ$1000,MATCH(PAYROLL!$D153,ADJ!A$1:A$500,0),MATCH(PAYROLL!EJ$2,ADJ!$2:$2,0)),0)</f>
        <v/>
      </c>
      <c r="EK153">
        <f>SUM(DZ153:EJ153)</f>
        <v/>
      </c>
    </row>
    <row r="154">
      <c r="A154" t="n">
        <v>152</v>
      </c>
      <c r="B154" t="inlineStr">
        <is>
          <t>Chúc Văn Dương</t>
        </is>
      </c>
      <c r="D154" t="inlineStr">
        <is>
          <t>160845-01</t>
        </is>
      </c>
      <c r="S154">
        <f>IFERROR(INDEX(PIS!$A$1:$BZ$1000,MATCH($D154,PIS!C$1:C$500,0),MATCH("Lương CB tháng trước",PIS!$1:$1,0)),0)</f>
        <v/>
      </c>
      <c r="T154">
        <f>IFERROR(INDEX(PIS!$A$1:$BZ$1000,MATCH($D154,PIS!C$1:C$500,0),MATCH("Lương CB hiện tại",PIS!$1:$1,0)),0)</f>
        <v/>
      </c>
      <c r="U154">
        <f>IFERROR(INDEX(PIS!$A$1:$BZ$1000,MATCH($D154,PIS!C$1:C$500,0),MATCH("Lương đóng BHBB",PIS!$1:$1,0)),0)</f>
        <v/>
      </c>
      <c r="V154">
        <f>IFERROR(INDEX(PIS!$A$1:$BZ$1000,MATCH($D154,PIS!C$1:C$500,0),MATCH(V$2,PIS!$2:$2,0)),0)</f>
        <v/>
      </c>
      <c r="W154">
        <f>IFERROR(INDEX(PIS!$A$1:$BZ$1000,MATCH($D154,PIS!C$1:C$500,0),MATCH(W$2,PIS!$2:$2,0)),0)</f>
        <v/>
      </c>
      <c r="X154">
        <f>IFERROR(INDEX(PIS!$A$1:$BZ$1000,MATCH($D154,PIS!C$1:C$500,0),MATCH(X$2,PIS!$2:$2,0)),0)</f>
        <v/>
      </c>
      <c r="Y154">
        <f>IFERROR(INDEX(PIS!$A$1:$BZ$1000,MATCH($D154,PIS!C$1:C$500,0),MATCH(Y$2,PIS!$2:$2,0)),0)</f>
        <v/>
      </c>
      <c r="Z154">
        <f>IFERROR(INDEX(PIS!$A$1:$BZ$1000,MATCH($D154,PIS!C$1:C$500,0),MATCH(Z$2,PIS!$2:$2,0)),0)</f>
        <v/>
      </c>
      <c r="AA154">
        <f>IFERROR(INDEX(PIS!$A$1:$BZ$1000,MATCH($D154,PIS!C$1:C$500,0),MATCH(AA$2,PIS!$2:$2,0)),0)</f>
        <v/>
      </c>
      <c r="AB154">
        <f>IFERROR(INDEX(PIS!$A$1:$BZ$1000,MATCH($D154,PIS!C$1:C$500,0),MATCH(AB$2,PIS!$2:$2,0)),0)</f>
        <v/>
      </c>
      <c r="AC154">
        <f>SUM(V154:AB154)</f>
        <v/>
      </c>
      <c r="AD154">
        <f>IFERROR(INDEX(TIMESHEET!$A$1:$AI$5000,MATCH($D154,TIMESHEET!A$1:A$500,0),MATCH("T100",TIMESHEET!$2:$2,0))-2,0)</f>
        <v/>
      </c>
      <c r="AE154">
        <f>IFERROR(INDEX(TIMESHEET!$A$1:$AI$5000,MATCH($D154,TIMESHEET!A$1:A$500,0),MATCH("T202",TIMESHEET!$2:$2,0)),0)</f>
        <v/>
      </c>
      <c r="AF154">
        <f>IFERROR(INDEX(TIMESHEET!$A$1:$AI$5000,MATCH($D154,TIMESHEET!A$1:A$500,0),MATCH("T302",TIMESHEET!$2:$2,0)),0)</f>
        <v/>
      </c>
      <c r="AG154">
        <f>IFERROR(INDEX(TIMESHEET!$A$1:$AI$5000,MATCH($D154,TIMESHEET!A$1:A$500,0),MATCH("T406",TIMESHEET!$2:$2,0)),0)</f>
        <v/>
      </c>
      <c r="AH154">
        <f>AE154+AG154</f>
        <v/>
      </c>
      <c r="AI154">
        <f>IFERROR(INDEX(TIMESHEET!$A$1:$AI$5000,MATCH($D154,TIMESHEET!A$1:A$500,0),MATCH("T701",TIMESHEET!$2:$2,0)),0)</f>
        <v/>
      </c>
      <c r="AJ154">
        <f>IFERROR(INDEX(TIMESHEET!$A$1:$AI$5000,MATCH($D154,TIMESHEET!B$1:B$500,0),MATCH("T320",TIMESHEET!$2:$2,0)),0)</f>
        <v/>
      </c>
      <c r="AK154">
        <f>IFERROR(IF(LEFT(INDEX(PIS!O$1:O$500,MATCH(D154,PIS!C$1:C$500)),1)="M",T154/AD154*SUM(AE154:AG154),T154*AD154),0)</f>
        <v/>
      </c>
      <c r="AL154">
        <f>IFERROR(INDEX(ADJ!$A$1:$BZ$1000,MATCH(PAYROLL!D154,ADJ!A$1:A$500,0),MATCH(PAYROLL!AL$2,ADJ!$2:$2,0)),0)</f>
        <v/>
      </c>
      <c r="AM154">
        <f>SUM(AK154:AL154)</f>
        <v/>
      </c>
      <c r="AN154">
        <f>IFERROR(ROUND(V154/$AD154*$AH154,0),0)</f>
        <v/>
      </c>
      <c r="AO154">
        <f>IFERROR(ROUND(W154/$AD154*$AH154,0),0)</f>
        <v/>
      </c>
      <c r="AP154">
        <f>IFERROR(ROUND(X154/$AD154*$AE154,0),0)</f>
        <v/>
      </c>
      <c r="AQ154">
        <f>IFERROR(ROUND(Y154/$AD154*$AH154,0),0)</f>
        <v/>
      </c>
      <c r="AR154">
        <f>IFERROR(ROUND(Z154/$AD154*$AH154,0),0)</f>
        <v/>
      </c>
      <c r="AS154">
        <f>IFERROR(ROUND(AA154/$AD154*$AH154,0),0)</f>
        <v/>
      </c>
      <c r="AT154">
        <f>IFERROR(IF((AE154+AF154+AG154)&gt;13,AB154,ROUND(AB154/AD154*AH154,0)),0)</f>
        <v/>
      </c>
      <c r="AU154">
        <f>IFERROR(INDEX(ADJ!$A$1:$BZ$1000,MATCH(PAYROLL!D154,ADJ!A$1:A$500,0),MATCH(PAYROLL!AU$2,ADJ!$2:$2,0)),0)</f>
        <v/>
      </c>
      <c r="AV154">
        <f>ROUND(SUM(AN154:AU154),0)</f>
        <v/>
      </c>
      <c r="AW154">
        <f>IFERROR(INDEX(TIMESHEET!$A$1:$AI$5000,MATCH(PAYROLL!D154,TIMESHEET!A$1:A$500,0),MATCH("T620",TIMESHEET!$2:$2,0)),0)</f>
        <v/>
      </c>
      <c r="AX154">
        <f>IFERROR(INDEX(TIMESHEET!$A$1:$AI$5000,MATCH(PAYROLL!D154,TIMESHEET!A$1:A$500,0),MATCH("T601",TIMESHEET!$2:$2,0)),0)</f>
        <v/>
      </c>
      <c r="AY154">
        <f>IFERROR(INDEX(TIMESHEET!$A$1:$AI$5000,MATCH(PAYROLL!D154,TIMESHEET!A$1:A$500,0),MATCH("T602",TIMESHEET!$2:$2,0)),0)</f>
        <v/>
      </c>
      <c r="AZ154">
        <f>IFERROR(INDEX(TIMESHEET!$A$1:$AI$5000,MATCH(PAYROLL!D154,TIMESHEET!A$1:A$500,0),MATCH("T603",TIMESHEET!$2:$2,0)),0)</f>
        <v/>
      </c>
      <c r="BA154">
        <f>IFERROR(INDEX(TIMESHEET!$A$1:$AI$5000,MATCH(PAYROLL!D154,TIMESHEET!A$1:A$500,0),MATCH("T611",TIMESHEET!$2:$2,0)),0)</f>
        <v/>
      </c>
      <c r="BB154">
        <f>IFERROR(INDEX(TIMESHEET!$A$1:$AI$5000,MATCH(PAYROLL!D154,TIMESHEET!A$1:A$500,0),MATCH("T612",TIMESHEET!$2:$2,0)),0)</f>
        <v/>
      </c>
      <c r="BC154">
        <f>IFERROR(INDEX(TIMESHEET!$A$1:$AI$5000,MATCH(PAYROLL!D154,TIMESHEET!A$1:A$500,0),MATCH("T613",TIMESHEET!$2:$2,0)),0)</f>
        <v/>
      </c>
      <c r="BD154">
        <f>IFERROR(INDEX(TIMESHEET!$A$1:$AI$5000,MATCH(PAYROLL!D154,TIMESHEET!A$1:A$500,0),MATCH("T500",TIMESHEET!$2:$2,0)),0)</f>
        <v/>
      </c>
      <c r="BE154">
        <f>IFERROR(IF(LEFT(INDEX(PIS!O$1:O$500,MATCH(D154,PIS!C$1:C$500)),1)="M",T154/AD154/8*(AW154+AX154*1.5+AY154*2+AZ154*3+BA154*2.1+BB154*2.7+BC154*3.9+BD154*0.3),T154/8*(AW154+AX154*1.5+AY154*2+AZ154*3+BA154*2.1+BB154*2.7+BC154*3.9+BD154*0.3)),0)</f>
        <v/>
      </c>
      <c r="BF154">
        <f>IFERROR(INDEX(ADJ!$A$1:$BZ$1000,MATCH(PAYROLL!$D154,ADJ!A$1:A$500,0),MATCH(PAYROLL!BF$2,ADJ!$2:$2,0)),0)</f>
        <v/>
      </c>
      <c r="BG154">
        <f>IFERROR(INDEX(ADJ!$A$1:$BZ$1000,MATCH(PAYROLL!D154,ADJ!A$1:A$500,0),MATCH(PAYROLL!BG$2,ADJ!$2:$2,0)),0)</f>
        <v/>
      </c>
      <c r="BH154">
        <f>IFERROR(INDEX(ADJ!$A$1:$BZ$1000,MATCH(PAYROLL!D154,ADJ!A$1:A$500,0),MATCH(PAYROLL!BH$2,ADJ!$2:$2,0)),0)</f>
        <v/>
      </c>
      <c r="BI154">
        <f>IFERROR(INDEX(ADJ!$A$1:$BZ$1000,MATCH(PAYROLL!D154,ADJ!A$1:A$500,0),MATCH(PAYROLL!BI$2,ADJ!$2:$2,0)),0)</f>
        <v/>
      </c>
      <c r="BJ154">
        <f>IFERROR(INDEX(ADJ!$A$1:$BZ$1000,MATCH(PAYROLL!D154,ADJ!A$1:A$500,0),MATCH(PAYROLL!BJ$2,ADJ!$2:$2,0)),0)</f>
        <v/>
      </c>
      <c r="BK154">
        <f>SUM(BF154:BJ154)</f>
        <v/>
      </c>
      <c r="BL154">
        <f>IFERROR(INDEX(ADJ!$A$1:$BZ$1000,MATCH(PAYROLL!D154,ADJ!A$1:A$500,0),MATCH(PAYROLL!BL$2,ADJ!$2:$2,0)),0)</f>
        <v/>
      </c>
      <c r="BM154">
        <f>IFERROR(INDEX(ADJ!$A$1:$BZ$1000,MATCH(PAYROLL!D154,ADJ!A$1:A$500,0),MATCH(PAYROLL!BM$2,ADJ!$2:$2,0)),0)</f>
        <v/>
      </c>
      <c r="BN154">
        <f>IFERROR(INDEX(ADJ!$A$1:$BZ$1000,MATCH(PAYROLL!D154,ADJ!A$1:A$500,0),MATCH(PAYROLL!BN$2,ADJ!$2:$2,0)),0)</f>
        <v/>
      </c>
      <c r="BO154">
        <f>IFERROR(INDEX(ADJ!$A$1:$BZ$1000,MATCH(PAYROLL!D154,ADJ!A$1:A$500,0),MATCH(PAYROLL!BO$2,ADJ!$2:$2,0)),0)</f>
        <v/>
      </c>
      <c r="BP154">
        <f>SUM(AM154,AV154,BE154,BK154,BL154:BO154)</f>
        <v/>
      </c>
      <c r="BQ154">
        <f>BO154</f>
        <v/>
      </c>
      <c r="BR154">
        <f>IFERROR(ROUND(IF(LEFT(INDEX(PIS!O$1:O$500,MATCH(D154,PIS!C$1:C$500)),1)="D",T154/8*(BD154*0.3),IF(LEFT(INDEX(PIS!O$1:O$500,MATCH(D154,PIS!C$1:C$500)),1)="H",T154*($BD154*0.3),T154/$AD154/8*($BD154*0.3))),0),0)</f>
        <v/>
      </c>
      <c r="BS154">
        <f>IF(AP154&lt;1,0,MIN(AP154,730000))</f>
        <v/>
      </c>
      <c r="BT154">
        <f>IFERROR(ROUND((BE154-SUM(AW154:BC154)*T154/AD154/8),0)-BR154,0)</f>
        <v/>
      </c>
      <c r="BU154">
        <f>AO154</f>
        <v/>
      </c>
      <c r="BV154">
        <f>SUM(BQ154:BU154)</f>
        <v/>
      </c>
      <c r="BW154">
        <f>BP154-BV154</f>
        <v/>
      </c>
      <c r="BX154">
        <f>IFERROR(IF(RIGHT(INDEX(PIS!O$1:O$500,MATCH(D154,PIS!C$1:C$500)),5)="Gross",MIN(U154+V154,VLOOKUP("R700",TSC!B:C,2,0)*VLOOKUP("R101",TSC!B:C,2,0))*VLOOKUP("R701",TSC!B:C,2,0)%,0),0)</f>
        <v/>
      </c>
      <c r="BY154">
        <f>IFERROR(IF(RIGHT(INDEX(PIS!O$1:O$500,MATCH(D154,PIS!C$1:C$500)),5)="Gross",MIN(U154+V154,VLOOKUP("R700",TSC!B:C,2,0)*VLOOKUP("R101",TSC!B:C,2,0))*VLOOKUP("T704",TSC!B:C,2,0)%,0),0)</f>
        <v/>
      </c>
      <c r="BZ154">
        <f>IFERROR(IF(RIGHT(INDEX(PIS!O$1:O$500,MATCH(D154,PIS!C$1:C$500)),5)="Gross",MIN(U154+V154,VLOOKUP("R700",TSC!B:C,2,0)*VLOOKUP("1",TSC!F:G,2,0))*VLOOKUP("T705",TSC!B:C,2,0)%,0),0)</f>
        <v/>
      </c>
      <c r="CA154">
        <f>IFERROR(INDEX(ADJ!$A$1:$BZ$1000,MATCH(PAYROLL!D154,ADJ!A$1:A$500,0),MATCH(PAYROLL!CA$2,ADJ!$2:$2,0)),0)</f>
        <v/>
      </c>
      <c r="CB154">
        <f>IFERROR(INDEX(ADJ!$A$1:$BZ$1000,MATCH(PAYROLL!D154,ADJ!A$1:A$500,0),MATCH(PAYROLL!CB$2,ADJ!$2:$2,0)),0)</f>
        <v/>
      </c>
      <c r="CC154">
        <f>SUM(BX154:CB154)</f>
        <v/>
      </c>
      <c r="CD154">
        <f>IFERROR(INDEX(PIS!$A$1:$BZ$1000,MATCH(PAYROLL!D154,PIS!C$1:C$500,0),MATCH(PAYROLL!CD$1,PIS!$1:$1,0)),0)</f>
        <v/>
      </c>
      <c r="CE154">
        <f>IFERROR(IF(OR(INDEX(PIS!P$1:P$500,MATCH(D154,PIS!C$1:C$500,0))="LT2",INDEX(PIS!P$1:P$500,MATCH(D154,PIS!C$1:C$500,0))="P10"),0,SUM(CC154,CD154*VLOOKUP("R601",TSC!B:C,2,0),VLOOKUP("R602",TSC!B:C,2,0))),0)</f>
        <v/>
      </c>
      <c r="CF154">
        <f>MAX(BW154-CE154,0)</f>
        <v/>
      </c>
      <c r="CG154">
        <f>IFERROR(IF(OR(RIGHT(INDEX(PIS!P$1:P$500,MATCH(D154,PIS!C$1:C$500)),5)="P10",RIGHT(INDEX(PIS!P$1:P$500,MATCH(D154,PIS!C$1:C$500)),5)="CK"),0,IF(CF154&lt;=5000000,CF154*5%,IF(CF154&lt;=10000000,CF154*10%-250000,IF(CF154&lt;=18000000,CF154*15%-750000,IF(CF154&lt;=32000000,CF154*20%-1650000,IF(CF154&lt;=52000000,CF154*25%-3250000,IF(CF154&lt;=80000000,BH154*30%-5850000,CF154*35%-9850000))))))),0)</f>
        <v/>
      </c>
      <c r="CH154">
        <f>IFERROR(IF(OR(INDEX(PIS!P$1:P$500,MATCH(D154,PIS!C$1:C$500))="LT",INDEX(PIS!P$1:P$500,MATCH(D154,PIS!C$1:C$500))="CK"),0,IF(CF154&lt;2000000,0,CF154*10%)),0)</f>
        <v/>
      </c>
      <c r="CI154">
        <f>IFERROR(INDEX(ADJ!$A$1:$BZ$1000,MATCH(PAYROLL!D154,ADJ!A$1:A$500,0),MATCH(PAYROLL!CI$2,ADJ!$2:$2,0)),0)</f>
        <v/>
      </c>
      <c r="CJ154">
        <f>IFERROR(INDEX(ADJ!$A$1:$BZ$1000,MATCH(PAYROLL!D154,ADJ!A$1:A$500,0),MATCH(PAYROLL!CJ$2,ADJ!$2:$2,0)),0)</f>
        <v/>
      </c>
      <c r="CK154">
        <f>IFERROR(INDEX(ADJ!$A$1:$BZ$1000,MATCH(PAYROLL!D154,ADJ!A$1:A$500,0),MATCH(PAYROLL!CK$2,ADJ!$2:$2,0)),0)</f>
        <v/>
      </c>
      <c r="CL154">
        <f>SUM(CG154:CK154)</f>
        <v/>
      </c>
      <c r="CM154">
        <f>ROUND(SUM(CH154:CK154),0)</f>
        <v/>
      </c>
      <c r="CN154">
        <f>IFERROR(INDEX(CSDA!D$1:D$500,MATCH($CN$2,CSDA!C$1:C$500,0))*INDEX(PIS!V$1:V$500,MATCH(D154,PIS!C$1:C$500))+INDEX(ADJ!$A$1:$BZ$1000,MATCH(PAYROLL!D154,ADJ!A$1:A$500,0),MATCH(PAYROLL!CN$2,ADJ!$2:$2,0)),0)</f>
        <v/>
      </c>
      <c r="CO154">
        <f>IFERROR(INDEX(ADJ!$A$1:$BZ$1000,MATCH(PAYROLL!D154,ADJ!A$1:A$500,0),MATCH(PAYROLL!CO$2,ADJ!$2:$2,0)),0)</f>
        <v/>
      </c>
      <c r="CP154">
        <f>IFERROR(INDEX(ADJ!$A$1:$BZ$1000,MATCH(PAYROLL!D154,ADJ!A$1:A$500,0),MATCH(PAYROLL!CP$2,ADJ!$2:$2,0)),0)</f>
        <v/>
      </c>
      <c r="CQ154">
        <f>BP154-CL154-CI154-CM154-CN154-CO154-CP154-CC154</f>
        <v/>
      </c>
      <c r="CR154">
        <f>IFERROR(IF(RIGHT(INDEX(PIS!O$1:O$500,MATCH(D154,PIS!C$1:C$500,0)),5)="Gross",MIN(U154+V154,VLOOKUP("R700",TSC!B:C,2,0)*VLOOKUP("R101",TSC!B:C,2,0))*(VLOOKUP("T711",TSC!B:C,2,0)+VLOOKUP("T712",TSC!B:C,2,0))%,MIN(T154+V154,VLOOKUP("R700",TSC!B:C,2,0)*VLOOKUP("R101",TSC!B:C,2,0))*(VLOOKUP("T711",TSC!B:C,2,0)+VLOOKUP("T712",TSC!B:C,2,0)+VLOOKUP("R701",TSC!B:C,2,0))%),0)</f>
        <v/>
      </c>
      <c r="CS154">
        <f>IFERROR(IF(RIGHT(INDEX(PIS!O$1:O$500,MATCH(D154,PIS!C$1:C$500,0)),5)="Gross",MIN(U154+V154,VLOOKUP("R700",TSC!B:C,2,0)*VLOOKUP("R101",TSC!B:C,2,0))*(VLOOKUP("T714",TSC!B:C,2,0))%,MIN(T154+V154,VLOOKUP("R700",TSC!B:C,2,0)*VLOOKUP("R101",TSC!B:C,2,0))*(VLOOKUP("T704",TSC!B:C,2,0)+VLOOKUP("T714",TSC!B:C,2,0))%),0)</f>
        <v/>
      </c>
      <c r="CT154">
        <f>IFERROR(IF(RIGHT(INDEX(PIS!O$1:O$500,MATCH(D154,PIS!C$1:C$500,0)),5)="Gross",MIN(U154+V154,VLOOKUP("R700",TSC!B:C,2,0)*VLOOKUP("R101",TSC!B:C,2,0))*VLOOKUP("T705",TSC!B:C,2,0)%,MIN(T154+V154,VLOOKUP("R700",TSC!B:C,2,0)*VLOOKUP("R101",TSC!B:C,2,0))*VLOOKUP("T705",TSC!B:C,2,0)%),0)</f>
        <v/>
      </c>
      <c r="CU154">
        <f>IFERROR(IF(RIGHT(INDEX(PIS!O$1:O$500,MATCH(D154,PIS!C$1:C$500,0)),5)="Gross",MIN(U154+V154,VLOOKUP("R700",TSC!B:C,2,0)*VLOOKUP("R101",TSC!B:C,2,0))*(VLOOKUP("T713",TSC!B:C,2,0))%,MIN(T154+V154,VLOOKUP("R700",TSC!B:C,2,0)*VLOOKUP("R101",TSC!B:C,2,0))*(VLOOKUP("T713",TSC!B:C,2,0))%),0)</f>
        <v/>
      </c>
      <c r="CV154">
        <f>IFERROR(INDEX(ADJ!$A$1:$BZ$1000,MATCH(PAYROLL!D154,ADJ!A$1:A$500,0),MATCH(PAYROLL!CV$2,ADJ!$2:$2,0)),0)</f>
        <v/>
      </c>
      <c r="CW154">
        <f>IFERROR(INDEX(ADJ!$A$1:$BZ$1000,MATCH(PAYROLL!D154,ADJ!A$1:A$500,0),MATCH(PAYROLL!CW$2,ADJ!$2:$2,0)),0)</f>
        <v/>
      </c>
      <c r="CX154">
        <f>SUM(CR154:CW154)</f>
        <v/>
      </c>
      <c r="CY154">
        <f>ROUND(IF(CR154&gt;0,T154+V154*VLOOKUP("R202",TSC!$B$1:$C$500,2,0),0),0)</f>
        <v/>
      </c>
      <c r="CZ154">
        <f>IFERROR(INDEX(CSDA!D$1:D$500,MATCH($CZ$2,CSDA!C$1:C$500,0)),0)</f>
        <v/>
      </c>
      <c r="DA154">
        <f>ROUND(T154*0.7%,0)</f>
        <v/>
      </c>
      <c r="DB154">
        <f>ROUND(T154/12,0)</f>
        <v/>
      </c>
      <c r="DC154">
        <f ref="DC154" t="array">IFERROR(INDEX(CSDA!D$1:D$500,MATCH("Trích giữ"&amp;PAYROLL!DC$2,CSDA!A$1:A$500&amp;CSDA!C$1:C$500,0)),0)</f>
        <v/>
      </c>
      <c r="DD154">
        <f ref="DD154" t="array">IFERROR(INDEX(CSDA!D$1:D$500,MATCH("Trích giữ"&amp;PAYROLL!DD$2,CSDA!A$1:A$500&amp;CSDA!C$1:C$500,0)),0)</f>
        <v/>
      </c>
      <c r="DE154">
        <f ref="DE154" t="array">IFERROR(INDEX(CSDA!D$1:D$500,MATCH("Trích giữ"&amp;PAYROLL!DE$2,CSDA!A$1:A$500&amp;CSDA!C$1:C$500,0)),0)</f>
        <v/>
      </c>
      <c r="DF154">
        <f>IFERROR(INDEX(CSDA!D$1:D$500,MATCH(PAYROLL!DF$2,CSDA!C$1:C$500,0)),0)</f>
        <v/>
      </c>
      <c r="DG154">
        <f ref="DG154" t="array">IFERROR(INDEX(CSDA!D$1:D$500,MATCH("Trích giữ"&amp;PAYROLL!DG$2,CSDA!A$1:A$500&amp;CSDA!C$1:C$500,0)),0)</f>
        <v/>
      </c>
      <c r="DH154">
        <f>ROUND(T154/26,0)</f>
        <v/>
      </c>
      <c r="DI154">
        <f ref="DI154" t="array">IFERROR(INDEX(CSDA!D$1:D$500,MATCH("Trích giữ"&amp;PAYROLL!DI$2,CSDA!A$1:A$500&amp;CSDA!C$1:C$500,0)),0)</f>
        <v/>
      </c>
      <c r="DJ154">
        <f>IF(U154=0,T154*21.5%-BL154,0)</f>
        <v/>
      </c>
      <c r="DK154">
        <f ref="DK154" t="array">IFERROR(INDEX(CSDA!D$1:D$500,MATCH("Trích giữ"&amp;PAYROLL!DK$2,CSDA!A$1:A$500&amp;CSDA!C$1:C$500,0)),0)</f>
        <v/>
      </c>
      <c r="DL154">
        <f>IFERROR(INDEX(CSDA!D$1:D$500,MATCH(PAYROLL!DL$2,CSDA!C$1:C$500,0))/12,0)</f>
        <v/>
      </c>
      <c r="DM154">
        <f>SUM(DB154:DL154)</f>
        <v/>
      </c>
      <c r="DN154">
        <f>IFERROR(INDEX(ADJ!$A$1:$BZ$1000,MATCH(PAYROLL!D154,ADJ!A$1:A$500,0),MATCH(PAYROLL!DN$2,ADJ!$2:$2,0)),0)</f>
        <v/>
      </c>
      <c r="DO154">
        <f>IFERROR(SUM(BP154,DM154:DN154,CX154:DA154)-DT154,0)</f>
        <v/>
      </c>
      <c r="DP154">
        <f ref="DP154" t="array">SUM(BW154*IFERROR(INDEX(CSDA!D$1:D$500,MATCH(BW$2,CSDA!C$1:C$500,0)),0)%,CX154*IFERROR(INDEX(CSDA!D$1:D$500,MATCH(CX$2,CSDA!C$1:C$500,0)),0)%,DA154*IFERROR(INDEX(CSDA!D$1:D$500,MATCH(DA$2,CSDA!C$1:C$500,0)),0)%,DB154*IFERROR(INDEX(CSDA!D$1:D$500,MATCH(DB$2,CSDA!C$1:C$500,0)),0)%,DF154*IFERROR(INDEX(CSDA!D$1:D$500,MATCH("Phí dịch vụ"&amp;PAYROLL!DF$2,CSDA!A$1:A$500&amp;CSDA!C$1:C$500,0)),0)%,DC154*IFERROR(INDEX(CSDA!D$1:D$500,MATCH("Phí dịch vụ"&amp;PAYROLL!DC$2,CSDA!A$1:A$500&amp;CSDA!C$1:C$500,0)),0)%,DH154*IFERROR(INDEX(CSDA!D$1:D$500,MATCH("Phí dịch vụ"&amp;PAYROLL!DH$2,CSDA!A$1:A$500&amp;CSDA!C$1:C$500,0)),0)%,DJ154*IFERROR(INDEX(CSDA!D$1:D$500,MATCH("Phí dịch vụ"&amp;PAYROLL!DJ$2,CSDA!A$1:A$500&amp;CSDA!C$1:C$500,0)),0)%,BN154*IFERROR(INDEX(CSDA!D$1:D$500,MATCH(BN$2,CSDA!C$1:C$500,0)),0)%)-BN154*7%</f>
        <v/>
      </c>
      <c r="DQ154">
        <f>IFERROR(INDEX(ADJ!$A$1:$BZ$1000,MATCH(PAYROLL!D154,ADJ!A$1:A$500,0),MATCH(PAYROLL!DQ$2,ADJ!$2:$2,0)),0)</f>
        <v/>
      </c>
      <c r="DR154">
        <f>IFERROR(INDEX(ADJ!$A$1:$BZ$1000,MATCH(PAYROLL!D154,ADJ!A$1:A$500,0),MATCH(PAYROLL!DR$2,ADJ!$2:$2,0)),0)</f>
        <v/>
      </c>
      <c r="DS154">
        <f>SUM(DP154:DR154)</f>
        <v/>
      </c>
      <c r="DT154">
        <f>EK154</f>
        <v/>
      </c>
      <c r="DU154">
        <f>SUM(DO154:DR154)</f>
        <v/>
      </c>
      <c r="DV154">
        <f>ROUND(DU154*0.1,0)</f>
        <v/>
      </c>
      <c r="DW154">
        <f>DU154+DV154</f>
        <v/>
      </c>
      <c r="DZ154">
        <f>IFERROR(INDEX(ADJ!$A$1:$BZ$1000,MATCH(PAYROLL!$D154,ADJ!A$1:A$500,0),MATCH(PAYROLL!DZ$2,ADJ!$2:$2,0)),0)</f>
        <v/>
      </c>
      <c r="EA154">
        <f>IFERROR(INDEX(ADJ!$A$1:$BZ$1000,MATCH(PAYROLL!$D154,ADJ!A$1:A$500,0),MATCH(PAYROLL!EA$2,ADJ!$2:$2,0)),0)</f>
        <v/>
      </c>
      <c r="EB154">
        <f>IFERROR(INDEX(ADJ!$A$1:$BZ$1000,MATCH(PAYROLL!$D154,ADJ!A$1:A$500,0),MATCH(PAYROLL!EB$2,ADJ!$2:$2,0)),0)</f>
        <v/>
      </c>
      <c r="EC154">
        <f>IFERROR(INDEX(ADJ!$A$1:$BZ$1000,MATCH(PAYROLL!$D154,ADJ!A$1:A$500,0),MATCH(PAYROLL!EC$2,ADJ!$2:$2,0)),0)</f>
        <v/>
      </c>
      <c r="ED154">
        <f>IFERROR(INDEX(ADJ!$A$1:$BZ$1000,MATCH(PAYROLL!$D154,ADJ!A$1:A$500,0),MATCH(PAYROLL!ED$2,ADJ!$2:$2,0)),0)</f>
        <v/>
      </c>
      <c r="EE154">
        <f>IFERROR(INDEX(ADJ!$A$1:$BZ$1000,MATCH(PAYROLL!$D154,ADJ!A$1:A$500,0),MATCH(PAYROLL!EE$2,ADJ!$2:$2,0)),0)</f>
        <v/>
      </c>
      <c r="EF154">
        <f>IFERROR(INDEX(ADJ!$A$1:$BZ$1000,MATCH(PAYROLL!$D154,ADJ!A$1:A$500,0),MATCH(PAYROLL!EF$2,ADJ!$2:$2,0)),0)</f>
        <v/>
      </c>
      <c r="EG154">
        <f>IFERROR(INDEX(ADJ!$A$1:$BZ$1000,MATCH(PAYROLL!$D154,ADJ!A$1:A$500,0),MATCH(PAYROLL!EG$2,ADJ!$2:$2,0)),0)</f>
        <v/>
      </c>
      <c r="EH154">
        <f>IFERROR(INDEX(ADJ!$A$1:$BZ$1000,MATCH(PAYROLL!$D154,ADJ!A$1:A$500,0),MATCH(PAYROLL!EH$2,ADJ!$2:$2,0)),0)</f>
        <v/>
      </c>
      <c r="EI154">
        <f>IFERROR(INDEX(ADJ!$A$1:$BZ$1000,MATCH(PAYROLL!D154,ADJ!A$1:A$500,0),MATCH(PAYROLL!EI$2,ADJ!$2:$2,0)),0)</f>
        <v/>
      </c>
      <c r="EJ154">
        <f>IFERROR(INDEX(ADJ!$A$1:$BZ$1000,MATCH(PAYROLL!$D154,ADJ!A$1:A$500,0),MATCH(PAYROLL!EJ$2,ADJ!$2:$2,0)),0)</f>
        <v/>
      </c>
      <c r="EK154">
        <f>SUM(DZ154:EJ154)</f>
        <v/>
      </c>
    </row>
    <row r="155">
      <c r="A155" t="n">
        <v>153</v>
      </c>
      <c r="B155" t="inlineStr">
        <is>
          <t>Vi Văn Trường</t>
        </is>
      </c>
      <c r="D155" t="inlineStr">
        <is>
          <t>120926-04</t>
        </is>
      </c>
      <c r="S155">
        <f>IFERROR(INDEX(PIS!$A$1:$BZ$1000,MATCH($D155,PIS!C$1:C$500,0),MATCH("Lương CB tháng trước",PIS!$1:$1,0)),0)</f>
        <v/>
      </c>
      <c r="T155">
        <f>IFERROR(INDEX(PIS!$A$1:$BZ$1000,MATCH($D155,PIS!C$1:C$500,0),MATCH("Lương CB hiện tại",PIS!$1:$1,0)),0)</f>
        <v/>
      </c>
      <c r="U155">
        <f>IFERROR(INDEX(PIS!$A$1:$BZ$1000,MATCH($D155,PIS!C$1:C$500,0),MATCH("Lương đóng BHBB",PIS!$1:$1,0)),0)</f>
        <v/>
      </c>
      <c r="V155">
        <f>IFERROR(INDEX(PIS!$A$1:$BZ$1000,MATCH($D155,PIS!C$1:C$500,0),MATCH(V$2,PIS!$2:$2,0)),0)</f>
        <v/>
      </c>
      <c r="W155">
        <f>IFERROR(INDEX(PIS!$A$1:$BZ$1000,MATCH($D155,PIS!C$1:C$500,0),MATCH(W$2,PIS!$2:$2,0)),0)</f>
        <v/>
      </c>
      <c r="X155">
        <f>IFERROR(INDEX(PIS!$A$1:$BZ$1000,MATCH($D155,PIS!C$1:C$500,0),MATCH(X$2,PIS!$2:$2,0)),0)</f>
        <v/>
      </c>
      <c r="Y155">
        <f>IFERROR(INDEX(PIS!$A$1:$BZ$1000,MATCH($D155,PIS!C$1:C$500,0),MATCH(Y$2,PIS!$2:$2,0)),0)</f>
        <v/>
      </c>
      <c r="Z155">
        <f>IFERROR(INDEX(PIS!$A$1:$BZ$1000,MATCH($D155,PIS!C$1:C$500,0),MATCH(Z$2,PIS!$2:$2,0)),0)</f>
        <v/>
      </c>
      <c r="AA155">
        <f>IFERROR(INDEX(PIS!$A$1:$BZ$1000,MATCH($D155,PIS!C$1:C$500,0),MATCH(AA$2,PIS!$2:$2,0)),0)</f>
        <v/>
      </c>
      <c r="AB155">
        <f>IFERROR(INDEX(PIS!$A$1:$BZ$1000,MATCH($D155,PIS!C$1:C$500,0),MATCH(AB$2,PIS!$2:$2,0)),0)</f>
        <v/>
      </c>
      <c r="AC155">
        <f>SUM(V155:AB155)</f>
        <v/>
      </c>
      <c r="AD155">
        <f>IFERROR(INDEX(TIMESHEET!$A$1:$AI$5000,MATCH($D155,TIMESHEET!A$1:A$500,0),MATCH("T100",TIMESHEET!$2:$2,0))-2,0)</f>
        <v/>
      </c>
      <c r="AE155">
        <f>IFERROR(INDEX(TIMESHEET!$A$1:$AI$5000,MATCH($D155,TIMESHEET!A$1:A$500,0),MATCH("T202",TIMESHEET!$2:$2,0)),0)</f>
        <v/>
      </c>
      <c r="AF155">
        <f>IFERROR(INDEX(TIMESHEET!$A$1:$AI$5000,MATCH($D155,TIMESHEET!A$1:A$500,0),MATCH("T302",TIMESHEET!$2:$2,0)),0)</f>
        <v/>
      </c>
      <c r="AG155">
        <f>IFERROR(INDEX(TIMESHEET!$A$1:$AI$5000,MATCH($D155,TIMESHEET!A$1:A$500,0),MATCH("T406",TIMESHEET!$2:$2,0)),0)</f>
        <v/>
      </c>
      <c r="AH155">
        <f>AE155+AG155</f>
        <v/>
      </c>
      <c r="AI155">
        <f>IFERROR(INDEX(TIMESHEET!$A$1:$AI$5000,MATCH($D155,TIMESHEET!A$1:A$500,0),MATCH("T701",TIMESHEET!$2:$2,0)),0)</f>
        <v/>
      </c>
      <c r="AJ155">
        <f>IFERROR(INDEX(TIMESHEET!$A$1:$AI$5000,MATCH($D155,TIMESHEET!B$1:B$500,0),MATCH("T320",TIMESHEET!$2:$2,0)),0)</f>
        <v/>
      </c>
      <c r="AK155">
        <f>IFERROR(IF(LEFT(INDEX(PIS!O$1:O$500,MATCH(D155,PIS!C$1:C$500)),1)="M",T155/AD155*SUM(AE155:AG155),T155*AD155),0)</f>
        <v/>
      </c>
      <c r="AL155">
        <f>IFERROR(INDEX(ADJ!$A$1:$BZ$1000,MATCH(PAYROLL!D155,ADJ!A$1:A$500,0),MATCH(PAYROLL!AL$2,ADJ!$2:$2,0)),0)</f>
        <v/>
      </c>
      <c r="AM155">
        <f>SUM(AK155:AL155)</f>
        <v/>
      </c>
      <c r="AN155">
        <f>IFERROR(ROUND(V155/$AD155*$AH155,0),0)</f>
        <v/>
      </c>
      <c r="AO155">
        <f>IFERROR(ROUND(W155/$AD155*$AH155,0),0)</f>
        <v/>
      </c>
      <c r="AP155">
        <f>IFERROR(ROUND(X155/$AD155*$AE155,0),0)</f>
        <v/>
      </c>
      <c r="AQ155">
        <f>IFERROR(ROUND(Y155/$AD155*$AH155,0),0)</f>
        <v/>
      </c>
      <c r="AR155">
        <f>IFERROR(ROUND(Z155/$AD155*$AH155,0),0)</f>
        <v/>
      </c>
      <c r="AS155">
        <f>IFERROR(ROUND(AA155/$AD155*$AH155,0),0)</f>
        <v/>
      </c>
      <c r="AT155">
        <f>IFERROR(IF((AE155+AF155+AG155)&gt;13,AB155,ROUND(AB155/AD155*AH155,0)),0)</f>
        <v/>
      </c>
      <c r="AU155">
        <f>IFERROR(INDEX(ADJ!$A$1:$BZ$1000,MATCH(PAYROLL!D155,ADJ!A$1:A$500,0),MATCH(PAYROLL!AU$2,ADJ!$2:$2,0)),0)</f>
        <v/>
      </c>
      <c r="AV155">
        <f>ROUND(SUM(AN155:AU155),0)</f>
        <v/>
      </c>
      <c r="AW155">
        <f>IFERROR(INDEX(TIMESHEET!$A$1:$AI$5000,MATCH(PAYROLL!D155,TIMESHEET!A$1:A$500,0),MATCH("T620",TIMESHEET!$2:$2,0)),0)</f>
        <v/>
      </c>
      <c r="AX155">
        <f>IFERROR(INDEX(TIMESHEET!$A$1:$AI$5000,MATCH(PAYROLL!D155,TIMESHEET!A$1:A$500,0),MATCH("T601",TIMESHEET!$2:$2,0)),0)</f>
        <v/>
      </c>
      <c r="AY155">
        <f>IFERROR(INDEX(TIMESHEET!$A$1:$AI$5000,MATCH(PAYROLL!D155,TIMESHEET!A$1:A$500,0),MATCH("T602",TIMESHEET!$2:$2,0)),0)</f>
        <v/>
      </c>
      <c r="AZ155">
        <f>IFERROR(INDEX(TIMESHEET!$A$1:$AI$5000,MATCH(PAYROLL!D155,TIMESHEET!A$1:A$500,0),MATCH("T603",TIMESHEET!$2:$2,0)),0)</f>
        <v/>
      </c>
      <c r="BA155">
        <f>IFERROR(INDEX(TIMESHEET!$A$1:$AI$5000,MATCH(PAYROLL!D155,TIMESHEET!A$1:A$500,0),MATCH("T611",TIMESHEET!$2:$2,0)),0)</f>
        <v/>
      </c>
      <c r="BB155">
        <f>IFERROR(INDEX(TIMESHEET!$A$1:$AI$5000,MATCH(PAYROLL!D155,TIMESHEET!A$1:A$500,0),MATCH("T612",TIMESHEET!$2:$2,0)),0)</f>
        <v/>
      </c>
      <c r="BC155">
        <f>IFERROR(INDEX(TIMESHEET!$A$1:$AI$5000,MATCH(PAYROLL!D155,TIMESHEET!A$1:A$500,0),MATCH("T613",TIMESHEET!$2:$2,0)),0)</f>
        <v/>
      </c>
      <c r="BD155">
        <f>IFERROR(INDEX(TIMESHEET!$A$1:$AI$5000,MATCH(PAYROLL!D155,TIMESHEET!A$1:A$500,0),MATCH("T500",TIMESHEET!$2:$2,0)),0)</f>
        <v/>
      </c>
      <c r="BE155">
        <f>IFERROR(IF(LEFT(INDEX(PIS!O$1:O$500,MATCH(D155,PIS!C$1:C$500)),1)="M",T155/AD155/8*(AW155+AX155*1.5+AY155*2+AZ155*3+BA155*2.1+BB155*2.7+BC155*3.9+BD155*0.3),T155/8*(AW155+AX155*1.5+AY155*2+AZ155*3+BA155*2.1+BB155*2.7+BC155*3.9+BD155*0.3)),0)</f>
        <v/>
      </c>
      <c r="BF155">
        <f>IFERROR(INDEX(ADJ!$A$1:$BZ$1000,MATCH(PAYROLL!$D155,ADJ!A$1:A$500,0),MATCH(PAYROLL!BF$2,ADJ!$2:$2,0)),0)</f>
        <v/>
      </c>
      <c r="BG155">
        <f>IFERROR(INDEX(ADJ!$A$1:$BZ$1000,MATCH(PAYROLL!D155,ADJ!A$1:A$500,0),MATCH(PAYROLL!BG$2,ADJ!$2:$2,0)),0)</f>
        <v/>
      </c>
      <c r="BH155">
        <f>IFERROR(INDEX(ADJ!$A$1:$BZ$1000,MATCH(PAYROLL!D155,ADJ!A$1:A$500,0),MATCH(PAYROLL!BH$2,ADJ!$2:$2,0)),0)</f>
        <v/>
      </c>
      <c r="BI155">
        <f>IFERROR(INDEX(ADJ!$A$1:$BZ$1000,MATCH(PAYROLL!D155,ADJ!A$1:A$500,0),MATCH(PAYROLL!BI$2,ADJ!$2:$2,0)),0)</f>
        <v/>
      </c>
      <c r="BJ155">
        <f>IFERROR(INDEX(ADJ!$A$1:$BZ$1000,MATCH(PAYROLL!D155,ADJ!A$1:A$500,0),MATCH(PAYROLL!BJ$2,ADJ!$2:$2,0)),0)</f>
        <v/>
      </c>
      <c r="BK155">
        <f>SUM(BF155:BJ155)</f>
        <v/>
      </c>
      <c r="BL155">
        <f>IFERROR(INDEX(ADJ!$A$1:$BZ$1000,MATCH(PAYROLL!D155,ADJ!A$1:A$500,0),MATCH(PAYROLL!BL$2,ADJ!$2:$2,0)),0)</f>
        <v/>
      </c>
      <c r="BM155">
        <f>IFERROR(INDEX(ADJ!$A$1:$BZ$1000,MATCH(PAYROLL!D155,ADJ!A$1:A$500,0),MATCH(PAYROLL!BM$2,ADJ!$2:$2,0)),0)</f>
        <v/>
      </c>
      <c r="BN155">
        <f>IFERROR(INDEX(ADJ!$A$1:$BZ$1000,MATCH(PAYROLL!D155,ADJ!A$1:A$500,0),MATCH(PAYROLL!BN$2,ADJ!$2:$2,0)),0)</f>
        <v/>
      </c>
      <c r="BO155">
        <f>IFERROR(INDEX(ADJ!$A$1:$BZ$1000,MATCH(PAYROLL!D155,ADJ!A$1:A$500,0),MATCH(PAYROLL!BO$2,ADJ!$2:$2,0)),0)</f>
        <v/>
      </c>
      <c r="BP155">
        <f>SUM(AM155,AV155,BE155,BK155,BL155:BO155)</f>
        <v/>
      </c>
      <c r="BQ155">
        <f>BO155</f>
        <v/>
      </c>
      <c r="BR155">
        <f>IFERROR(ROUND(IF(LEFT(INDEX(PIS!O$1:O$500,MATCH(D155,PIS!C$1:C$500)),1)="D",T155/8*(BD155*0.3),IF(LEFT(INDEX(PIS!O$1:O$500,MATCH(D155,PIS!C$1:C$500)),1)="H",T155*($BD155*0.3),T155/$AD155/8*($BD155*0.3))),0),0)</f>
        <v/>
      </c>
      <c r="BS155">
        <f>IF(AP155&lt;1,0,MIN(AP155,730000))</f>
        <v/>
      </c>
      <c r="BT155">
        <f>IFERROR(ROUND((BE155-SUM(AW155:BC155)*T155/AD155/8),0)-BR155,0)</f>
        <v/>
      </c>
      <c r="BU155">
        <f>AO155</f>
        <v/>
      </c>
      <c r="BV155">
        <f>SUM(BQ155:BU155)</f>
        <v/>
      </c>
      <c r="BW155">
        <f>BP155-BV155</f>
        <v/>
      </c>
      <c r="BX155">
        <f>IFERROR(IF(RIGHT(INDEX(PIS!O$1:O$500,MATCH(D155,PIS!C$1:C$500)),5)="Gross",MIN(U155+V155,VLOOKUP("R700",TSC!B:C,2,0)*VLOOKUP("R101",TSC!B:C,2,0))*VLOOKUP("R701",TSC!B:C,2,0)%,0),0)</f>
        <v/>
      </c>
      <c r="BY155">
        <f>IFERROR(IF(RIGHT(INDEX(PIS!O$1:O$500,MATCH(D155,PIS!C$1:C$500)),5)="Gross",MIN(U155+V155,VLOOKUP("R700",TSC!B:C,2,0)*VLOOKUP("R101",TSC!B:C,2,0))*VLOOKUP("T704",TSC!B:C,2,0)%,0),0)</f>
        <v/>
      </c>
      <c r="BZ155">
        <f>IFERROR(IF(RIGHT(INDEX(PIS!O$1:O$500,MATCH(D155,PIS!C$1:C$500)),5)="Gross",MIN(U155+V155,VLOOKUP("R700",TSC!B:C,2,0)*VLOOKUP("1",TSC!F:G,2,0))*VLOOKUP("T705",TSC!B:C,2,0)%,0),0)</f>
        <v/>
      </c>
      <c r="CA155">
        <f>IFERROR(INDEX(ADJ!$A$1:$BZ$1000,MATCH(PAYROLL!D155,ADJ!A$1:A$500,0),MATCH(PAYROLL!CA$2,ADJ!$2:$2,0)),0)</f>
        <v/>
      </c>
      <c r="CB155">
        <f>IFERROR(INDEX(ADJ!$A$1:$BZ$1000,MATCH(PAYROLL!D155,ADJ!A$1:A$500,0),MATCH(PAYROLL!CB$2,ADJ!$2:$2,0)),0)</f>
        <v/>
      </c>
      <c r="CC155">
        <f>SUM(BX155:CB155)</f>
        <v/>
      </c>
      <c r="CD155">
        <f>IFERROR(INDEX(PIS!$A$1:$BZ$1000,MATCH(PAYROLL!D155,PIS!C$1:C$500,0),MATCH(PAYROLL!CD$1,PIS!$1:$1,0)),0)</f>
        <v/>
      </c>
      <c r="CE155">
        <f>IFERROR(IF(OR(INDEX(PIS!P$1:P$500,MATCH(D155,PIS!C$1:C$500,0))="LT2",INDEX(PIS!P$1:P$500,MATCH(D155,PIS!C$1:C$500,0))="P10"),0,SUM(CC155,CD155*VLOOKUP("R601",TSC!B:C,2,0),VLOOKUP("R602",TSC!B:C,2,0))),0)</f>
        <v/>
      </c>
      <c r="CF155">
        <f>MAX(BW155-CE155,0)</f>
        <v/>
      </c>
      <c r="CG155">
        <f>IFERROR(IF(OR(RIGHT(INDEX(PIS!P$1:P$500,MATCH(D155,PIS!C$1:C$500)),5)="P10",RIGHT(INDEX(PIS!P$1:P$500,MATCH(D155,PIS!C$1:C$500)),5)="CK"),0,IF(CF155&lt;=5000000,CF155*5%,IF(CF155&lt;=10000000,CF155*10%-250000,IF(CF155&lt;=18000000,CF155*15%-750000,IF(CF155&lt;=32000000,CF155*20%-1650000,IF(CF155&lt;=52000000,CF155*25%-3250000,IF(CF155&lt;=80000000,BH155*30%-5850000,CF155*35%-9850000))))))),0)</f>
        <v/>
      </c>
      <c r="CH155">
        <f>IFERROR(IF(OR(INDEX(PIS!P$1:P$500,MATCH(D155,PIS!C$1:C$500))="LT",INDEX(PIS!P$1:P$500,MATCH(D155,PIS!C$1:C$500))="CK"),0,IF(CF155&lt;2000000,0,CF155*10%)),0)</f>
        <v/>
      </c>
      <c r="CI155">
        <f>IFERROR(INDEX(ADJ!$A$1:$BZ$1000,MATCH(PAYROLL!D155,ADJ!A$1:A$500,0),MATCH(PAYROLL!CI$2,ADJ!$2:$2,0)),0)</f>
        <v/>
      </c>
      <c r="CJ155">
        <f>IFERROR(INDEX(ADJ!$A$1:$BZ$1000,MATCH(PAYROLL!D155,ADJ!A$1:A$500,0),MATCH(PAYROLL!CJ$2,ADJ!$2:$2,0)),0)</f>
        <v/>
      </c>
      <c r="CK155">
        <f>IFERROR(INDEX(ADJ!$A$1:$BZ$1000,MATCH(PAYROLL!D155,ADJ!A$1:A$500,0),MATCH(PAYROLL!CK$2,ADJ!$2:$2,0)),0)</f>
        <v/>
      </c>
      <c r="CL155">
        <f>SUM(CG155:CK155)</f>
        <v/>
      </c>
      <c r="CM155">
        <f>ROUND(SUM(CH155:CK155),0)</f>
        <v/>
      </c>
      <c r="CN155">
        <f>IFERROR(INDEX(CSDA!D$1:D$500,MATCH($CN$2,CSDA!C$1:C$500,0))*INDEX(PIS!V$1:V$500,MATCH(D155,PIS!C$1:C$500))+INDEX(ADJ!$A$1:$BZ$1000,MATCH(PAYROLL!D155,ADJ!A$1:A$500,0),MATCH(PAYROLL!CN$2,ADJ!$2:$2,0)),0)</f>
        <v/>
      </c>
      <c r="CO155">
        <f>IFERROR(INDEX(ADJ!$A$1:$BZ$1000,MATCH(PAYROLL!D155,ADJ!A$1:A$500,0),MATCH(PAYROLL!CO$2,ADJ!$2:$2,0)),0)</f>
        <v/>
      </c>
      <c r="CP155">
        <f>IFERROR(INDEX(ADJ!$A$1:$BZ$1000,MATCH(PAYROLL!D155,ADJ!A$1:A$500,0),MATCH(PAYROLL!CP$2,ADJ!$2:$2,0)),0)</f>
        <v/>
      </c>
      <c r="CQ155">
        <f>BP155-CL155-CI155-CM155-CN155-CO155-CP155-CC155</f>
        <v/>
      </c>
      <c r="CR155">
        <f>IFERROR(IF(RIGHT(INDEX(PIS!O$1:O$500,MATCH(D155,PIS!C$1:C$500,0)),5)="Gross",MIN(U155+V155,VLOOKUP("R700",TSC!B:C,2,0)*VLOOKUP("R101",TSC!B:C,2,0))*(VLOOKUP("T711",TSC!B:C,2,0)+VLOOKUP("T712",TSC!B:C,2,0))%,MIN(T155+V155,VLOOKUP("R700",TSC!B:C,2,0)*VLOOKUP("R101",TSC!B:C,2,0))*(VLOOKUP("T711",TSC!B:C,2,0)+VLOOKUP("T712",TSC!B:C,2,0)+VLOOKUP("R701",TSC!B:C,2,0))%),0)</f>
        <v/>
      </c>
      <c r="CS155">
        <f>IFERROR(IF(RIGHT(INDEX(PIS!O$1:O$500,MATCH(D155,PIS!C$1:C$500,0)),5)="Gross",MIN(U155+V155,VLOOKUP("R700",TSC!B:C,2,0)*VLOOKUP("R101",TSC!B:C,2,0))*(VLOOKUP("T714",TSC!B:C,2,0))%,MIN(T155+V155,VLOOKUP("R700",TSC!B:C,2,0)*VLOOKUP("R101",TSC!B:C,2,0))*(VLOOKUP("T704",TSC!B:C,2,0)+VLOOKUP("T714",TSC!B:C,2,0))%),0)</f>
        <v/>
      </c>
      <c r="CT155">
        <f>IFERROR(IF(RIGHT(INDEX(PIS!O$1:O$500,MATCH(D155,PIS!C$1:C$500,0)),5)="Gross",MIN(U155+V155,VLOOKUP("R700",TSC!B:C,2,0)*VLOOKUP("R101",TSC!B:C,2,0))*VLOOKUP("T705",TSC!B:C,2,0)%,MIN(T155+V155,VLOOKUP("R700",TSC!B:C,2,0)*VLOOKUP("R101",TSC!B:C,2,0))*VLOOKUP("T705",TSC!B:C,2,0)%),0)</f>
        <v/>
      </c>
      <c r="CU155">
        <f>IFERROR(IF(RIGHT(INDEX(PIS!O$1:O$500,MATCH(D155,PIS!C$1:C$500,0)),5)="Gross",MIN(U155+V155,VLOOKUP("R700",TSC!B:C,2,0)*VLOOKUP("R101",TSC!B:C,2,0))*(VLOOKUP("T713",TSC!B:C,2,0))%,MIN(T155+V155,VLOOKUP("R700",TSC!B:C,2,0)*VLOOKUP("R101",TSC!B:C,2,0))*(VLOOKUP("T713",TSC!B:C,2,0))%),0)</f>
        <v/>
      </c>
      <c r="CV155">
        <f>IFERROR(INDEX(ADJ!$A$1:$BZ$1000,MATCH(PAYROLL!D155,ADJ!A$1:A$500,0),MATCH(PAYROLL!CV$2,ADJ!$2:$2,0)),0)</f>
        <v/>
      </c>
      <c r="CW155">
        <f>IFERROR(INDEX(ADJ!$A$1:$BZ$1000,MATCH(PAYROLL!D155,ADJ!A$1:A$500,0),MATCH(PAYROLL!CW$2,ADJ!$2:$2,0)),0)</f>
        <v/>
      </c>
      <c r="CX155">
        <f>SUM(CR155:CW155)</f>
        <v/>
      </c>
      <c r="CY155">
        <f>ROUND(IF(CR155&gt;0,T155+V155*VLOOKUP("R202",TSC!$B$1:$C$500,2,0),0),0)</f>
        <v/>
      </c>
      <c r="CZ155">
        <f>IFERROR(INDEX(CSDA!D$1:D$500,MATCH($CZ$2,CSDA!C$1:C$500,0)),0)</f>
        <v/>
      </c>
      <c r="DA155">
        <f>ROUND(T155*0.7%,0)</f>
        <v/>
      </c>
      <c r="DB155">
        <f>ROUND(T155/12,0)</f>
        <v/>
      </c>
      <c r="DC155">
        <f ref="DC155" t="array">IFERROR(INDEX(CSDA!D$1:D$500,MATCH("Trích giữ"&amp;PAYROLL!DC$2,CSDA!A$1:A$500&amp;CSDA!C$1:C$500,0)),0)</f>
        <v/>
      </c>
      <c r="DD155">
        <f ref="DD155" t="array">IFERROR(INDEX(CSDA!D$1:D$500,MATCH("Trích giữ"&amp;PAYROLL!DD$2,CSDA!A$1:A$500&amp;CSDA!C$1:C$500,0)),0)</f>
        <v/>
      </c>
      <c r="DE155">
        <f ref="DE155" t="array">IFERROR(INDEX(CSDA!D$1:D$500,MATCH("Trích giữ"&amp;PAYROLL!DE$2,CSDA!A$1:A$500&amp;CSDA!C$1:C$500,0)),0)</f>
        <v/>
      </c>
      <c r="DF155">
        <f>IFERROR(INDEX(CSDA!D$1:D$500,MATCH(PAYROLL!DF$2,CSDA!C$1:C$500,0)),0)</f>
        <v/>
      </c>
      <c r="DG155">
        <f ref="DG155" t="array">IFERROR(INDEX(CSDA!D$1:D$500,MATCH("Trích giữ"&amp;PAYROLL!DG$2,CSDA!A$1:A$500&amp;CSDA!C$1:C$500,0)),0)</f>
        <v/>
      </c>
      <c r="DH155">
        <f>ROUND(T155/26,0)</f>
        <v/>
      </c>
      <c r="DI155">
        <f ref="DI155" t="array">IFERROR(INDEX(CSDA!D$1:D$500,MATCH("Trích giữ"&amp;PAYROLL!DI$2,CSDA!A$1:A$500&amp;CSDA!C$1:C$500,0)),0)</f>
        <v/>
      </c>
      <c r="DJ155">
        <f>IF(U155=0,T155*21.5%-BL155,0)</f>
        <v/>
      </c>
      <c r="DK155">
        <f ref="DK155" t="array">IFERROR(INDEX(CSDA!D$1:D$500,MATCH("Trích giữ"&amp;PAYROLL!DK$2,CSDA!A$1:A$500&amp;CSDA!C$1:C$500,0)),0)</f>
        <v/>
      </c>
      <c r="DL155">
        <f>IFERROR(INDEX(CSDA!D$1:D$500,MATCH(PAYROLL!DL$2,CSDA!C$1:C$500,0))/12,0)</f>
        <v/>
      </c>
      <c r="DM155">
        <f>SUM(DB155:DL155)</f>
        <v/>
      </c>
      <c r="DN155">
        <f>IFERROR(INDEX(ADJ!$A$1:$BZ$1000,MATCH(PAYROLL!D155,ADJ!A$1:A$500,0),MATCH(PAYROLL!DN$2,ADJ!$2:$2,0)),0)</f>
        <v/>
      </c>
      <c r="DO155">
        <f>IFERROR(SUM(BP155,DM155:DN155,CX155:DA155)-DT155,0)</f>
        <v/>
      </c>
      <c r="DP155">
        <f ref="DP155" t="array">SUM(BW155*IFERROR(INDEX(CSDA!D$1:D$500,MATCH(BW$2,CSDA!C$1:C$500,0)),0)%,CX155*IFERROR(INDEX(CSDA!D$1:D$500,MATCH(CX$2,CSDA!C$1:C$500,0)),0)%,DA155*IFERROR(INDEX(CSDA!D$1:D$500,MATCH(DA$2,CSDA!C$1:C$500,0)),0)%,DB155*IFERROR(INDEX(CSDA!D$1:D$500,MATCH(DB$2,CSDA!C$1:C$500,0)),0)%,DF155*IFERROR(INDEX(CSDA!D$1:D$500,MATCH("Phí dịch vụ"&amp;PAYROLL!DF$2,CSDA!A$1:A$500&amp;CSDA!C$1:C$500,0)),0)%,DC155*IFERROR(INDEX(CSDA!D$1:D$500,MATCH("Phí dịch vụ"&amp;PAYROLL!DC$2,CSDA!A$1:A$500&amp;CSDA!C$1:C$500,0)),0)%,DH155*IFERROR(INDEX(CSDA!D$1:D$500,MATCH("Phí dịch vụ"&amp;PAYROLL!DH$2,CSDA!A$1:A$500&amp;CSDA!C$1:C$500,0)),0)%,DJ155*IFERROR(INDEX(CSDA!D$1:D$500,MATCH("Phí dịch vụ"&amp;PAYROLL!DJ$2,CSDA!A$1:A$500&amp;CSDA!C$1:C$500,0)),0)%,BN155*IFERROR(INDEX(CSDA!D$1:D$500,MATCH(BN$2,CSDA!C$1:C$500,0)),0)%)-BN155*7%</f>
        <v/>
      </c>
      <c r="DQ155">
        <f>IFERROR(INDEX(ADJ!$A$1:$BZ$1000,MATCH(PAYROLL!D155,ADJ!A$1:A$500,0),MATCH(PAYROLL!DQ$2,ADJ!$2:$2,0)),0)</f>
        <v/>
      </c>
      <c r="DR155">
        <f>IFERROR(INDEX(ADJ!$A$1:$BZ$1000,MATCH(PAYROLL!D155,ADJ!A$1:A$500,0),MATCH(PAYROLL!DR$2,ADJ!$2:$2,0)),0)</f>
        <v/>
      </c>
      <c r="DS155">
        <f>SUM(DP155:DR155)</f>
        <v/>
      </c>
      <c r="DT155">
        <f>EK155</f>
        <v/>
      </c>
      <c r="DU155">
        <f>SUM(DO155:DR155)</f>
        <v/>
      </c>
      <c r="DV155">
        <f>ROUND(DU155*0.1,0)</f>
        <v/>
      </c>
      <c r="DW155">
        <f>DU155+DV155</f>
        <v/>
      </c>
      <c r="DZ155">
        <f>IFERROR(INDEX(ADJ!$A$1:$BZ$1000,MATCH(PAYROLL!$D155,ADJ!A$1:A$500,0),MATCH(PAYROLL!DZ$2,ADJ!$2:$2,0)),0)</f>
        <v/>
      </c>
      <c r="EA155">
        <f>IFERROR(INDEX(ADJ!$A$1:$BZ$1000,MATCH(PAYROLL!$D155,ADJ!A$1:A$500,0),MATCH(PAYROLL!EA$2,ADJ!$2:$2,0)),0)</f>
        <v/>
      </c>
      <c r="EB155">
        <f>IFERROR(INDEX(ADJ!$A$1:$BZ$1000,MATCH(PAYROLL!$D155,ADJ!A$1:A$500,0),MATCH(PAYROLL!EB$2,ADJ!$2:$2,0)),0)</f>
        <v/>
      </c>
      <c r="EC155">
        <f>IFERROR(INDEX(ADJ!$A$1:$BZ$1000,MATCH(PAYROLL!$D155,ADJ!A$1:A$500,0),MATCH(PAYROLL!EC$2,ADJ!$2:$2,0)),0)</f>
        <v/>
      </c>
      <c r="ED155">
        <f>IFERROR(INDEX(ADJ!$A$1:$BZ$1000,MATCH(PAYROLL!$D155,ADJ!A$1:A$500,0),MATCH(PAYROLL!ED$2,ADJ!$2:$2,0)),0)</f>
        <v/>
      </c>
      <c r="EE155">
        <f>IFERROR(INDEX(ADJ!$A$1:$BZ$1000,MATCH(PAYROLL!$D155,ADJ!A$1:A$500,0),MATCH(PAYROLL!EE$2,ADJ!$2:$2,0)),0)</f>
        <v/>
      </c>
      <c r="EF155">
        <f>IFERROR(INDEX(ADJ!$A$1:$BZ$1000,MATCH(PAYROLL!$D155,ADJ!A$1:A$500,0),MATCH(PAYROLL!EF$2,ADJ!$2:$2,0)),0)</f>
        <v/>
      </c>
      <c r="EG155">
        <f>IFERROR(INDEX(ADJ!$A$1:$BZ$1000,MATCH(PAYROLL!$D155,ADJ!A$1:A$500,0),MATCH(PAYROLL!EG$2,ADJ!$2:$2,0)),0)</f>
        <v/>
      </c>
      <c r="EH155">
        <f>IFERROR(INDEX(ADJ!$A$1:$BZ$1000,MATCH(PAYROLL!$D155,ADJ!A$1:A$500,0),MATCH(PAYROLL!EH$2,ADJ!$2:$2,0)),0)</f>
        <v/>
      </c>
      <c r="EI155">
        <f>IFERROR(INDEX(ADJ!$A$1:$BZ$1000,MATCH(PAYROLL!D155,ADJ!A$1:A$500,0),MATCH(PAYROLL!EI$2,ADJ!$2:$2,0)),0)</f>
        <v/>
      </c>
      <c r="EJ155">
        <f>IFERROR(INDEX(ADJ!$A$1:$BZ$1000,MATCH(PAYROLL!$D155,ADJ!A$1:A$500,0),MATCH(PAYROLL!EJ$2,ADJ!$2:$2,0)),0)</f>
        <v/>
      </c>
      <c r="EK155">
        <f>SUM(DZ155:EJ155)</f>
        <v/>
      </c>
    </row>
    <row r="156">
      <c r="A156" t="n">
        <v>154</v>
      </c>
      <c r="B156" t="inlineStr">
        <is>
          <t>Đường Văn Thịnh</t>
        </is>
      </c>
      <c r="D156" t="inlineStr">
        <is>
          <t>160841-01</t>
        </is>
      </c>
      <c r="S156">
        <f>IFERROR(INDEX(PIS!$A$1:$BZ$1000,MATCH($D156,PIS!C$1:C$500,0),MATCH("Lương CB tháng trước",PIS!$1:$1,0)),0)</f>
        <v/>
      </c>
      <c r="T156">
        <f>IFERROR(INDEX(PIS!$A$1:$BZ$1000,MATCH($D156,PIS!C$1:C$500,0),MATCH("Lương CB hiện tại",PIS!$1:$1,0)),0)</f>
        <v/>
      </c>
      <c r="U156">
        <f>IFERROR(INDEX(PIS!$A$1:$BZ$1000,MATCH($D156,PIS!C$1:C$500,0),MATCH("Lương đóng BHBB",PIS!$1:$1,0)),0)</f>
        <v/>
      </c>
      <c r="V156">
        <f>IFERROR(INDEX(PIS!$A$1:$BZ$1000,MATCH($D156,PIS!C$1:C$500,0),MATCH(V$2,PIS!$2:$2,0)),0)</f>
        <v/>
      </c>
      <c r="W156">
        <f>IFERROR(INDEX(PIS!$A$1:$BZ$1000,MATCH($D156,PIS!C$1:C$500,0),MATCH(W$2,PIS!$2:$2,0)),0)</f>
        <v/>
      </c>
      <c r="X156">
        <f>IFERROR(INDEX(PIS!$A$1:$BZ$1000,MATCH($D156,PIS!C$1:C$500,0),MATCH(X$2,PIS!$2:$2,0)),0)</f>
        <v/>
      </c>
      <c r="Y156">
        <f>IFERROR(INDEX(PIS!$A$1:$BZ$1000,MATCH($D156,PIS!C$1:C$500,0),MATCH(Y$2,PIS!$2:$2,0)),0)</f>
        <v/>
      </c>
      <c r="Z156">
        <f>IFERROR(INDEX(PIS!$A$1:$BZ$1000,MATCH($D156,PIS!C$1:C$500,0),MATCH(Z$2,PIS!$2:$2,0)),0)</f>
        <v/>
      </c>
      <c r="AA156">
        <f>IFERROR(INDEX(PIS!$A$1:$BZ$1000,MATCH($D156,PIS!C$1:C$500,0),MATCH(AA$2,PIS!$2:$2,0)),0)</f>
        <v/>
      </c>
      <c r="AB156">
        <f>IFERROR(INDEX(PIS!$A$1:$BZ$1000,MATCH($D156,PIS!C$1:C$500,0),MATCH(AB$2,PIS!$2:$2,0)),0)</f>
        <v/>
      </c>
      <c r="AC156">
        <f>SUM(V156:AB156)</f>
        <v/>
      </c>
      <c r="AD156">
        <f>IFERROR(INDEX(TIMESHEET!$A$1:$AI$5000,MATCH($D156,TIMESHEET!A$1:A$500,0),MATCH("T100",TIMESHEET!$2:$2,0))-2,0)</f>
        <v/>
      </c>
      <c r="AE156">
        <f>IFERROR(INDEX(TIMESHEET!$A$1:$AI$5000,MATCH($D156,TIMESHEET!A$1:A$500,0),MATCH("T202",TIMESHEET!$2:$2,0)),0)</f>
        <v/>
      </c>
      <c r="AF156">
        <f>IFERROR(INDEX(TIMESHEET!$A$1:$AI$5000,MATCH($D156,TIMESHEET!A$1:A$500,0),MATCH("T302",TIMESHEET!$2:$2,0)),0)</f>
        <v/>
      </c>
      <c r="AG156">
        <f>IFERROR(INDEX(TIMESHEET!$A$1:$AI$5000,MATCH($D156,TIMESHEET!A$1:A$500,0),MATCH("T406",TIMESHEET!$2:$2,0)),0)</f>
        <v/>
      </c>
      <c r="AH156">
        <f>AE156+AG156</f>
        <v/>
      </c>
      <c r="AI156">
        <f>IFERROR(INDEX(TIMESHEET!$A$1:$AI$5000,MATCH($D156,TIMESHEET!A$1:A$500,0),MATCH("T701",TIMESHEET!$2:$2,0)),0)</f>
        <v/>
      </c>
      <c r="AJ156">
        <f>IFERROR(INDEX(TIMESHEET!$A$1:$AI$5000,MATCH($D156,TIMESHEET!B$1:B$500,0),MATCH("T320",TIMESHEET!$2:$2,0)),0)</f>
        <v/>
      </c>
      <c r="AK156">
        <f>IFERROR(IF(LEFT(INDEX(PIS!O$1:O$500,MATCH(D156,PIS!C$1:C$500)),1)="M",T156/AD156*SUM(AE156:AG156),T156*AD156),0)</f>
        <v/>
      </c>
      <c r="AL156">
        <f>IFERROR(INDEX(ADJ!$A$1:$BZ$1000,MATCH(PAYROLL!D156,ADJ!A$1:A$500,0),MATCH(PAYROLL!AL$2,ADJ!$2:$2,0)),0)</f>
        <v/>
      </c>
      <c r="AM156">
        <f>SUM(AK156:AL156)</f>
        <v/>
      </c>
      <c r="AN156">
        <f>IFERROR(ROUND(V156/$AD156*$AH156,0),0)</f>
        <v/>
      </c>
      <c r="AO156">
        <f>IFERROR(ROUND(W156/$AD156*$AH156,0),0)</f>
        <v/>
      </c>
      <c r="AP156">
        <f>IFERROR(ROUND(X156/$AD156*$AE156,0),0)</f>
        <v/>
      </c>
      <c r="AQ156">
        <f>IFERROR(ROUND(Y156/$AD156*$AH156,0),0)</f>
        <v/>
      </c>
      <c r="AR156">
        <f>IFERROR(ROUND(Z156/$AD156*$AH156,0),0)</f>
        <v/>
      </c>
      <c r="AS156">
        <f>IFERROR(ROUND(AA156/$AD156*$AH156,0),0)</f>
        <v/>
      </c>
      <c r="AT156">
        <f>IFERROR(IF((AE156+AF156+AG156)&gt;13,AB156,ROUND(AB156/AD156*AH156,0)),0)</f>
        <v/>
      </c>
      <c r="AU156">
        <f>IFERROR(INDEX(ADJ!$A$1:$BZ$1000,MATCH(PAYROLL!D156,ADJ!A$1:A$500,0),MATCH(PAYROLL!AU$2,ADJ!$2:$2,0)),0)</f>
        <v/>
      </c>
      <c r="AV156">
        <f>ROUND(SUM(AN156:AU156),0)</f>
        <v/>
      </c>
      <c r="AW156">
        <f>IFERROR(INDEX(TIMESHEET!$A$1:$AI$5000,MATCH(PAYROLL!D156,TIMESHEET!A$1:A$500,0),MATCH("T620",TIMESHEET!$2:$2,0)),0)</f>
        <v/>
      </c>
      <c r="AX156">
        <f>IFERROR(INDEX(TIMESHEET!$A$1:$AI$5000,MATCH(PAYROLL!D156,TIMESHEET!A$1:A$500,0),MATCH("T601",TIMESHEET!$2:$2,0)),0)</f>
        <v/>
      </c>
      <c r="AY156">
        <f>IFERROR(INDEX(TIMESHEET!$A$1:$AI$5000,MATCH(PAYROLL!D156,TIMESHEET!A$1:A$500,0),MATCH("T602",TIMESHEET!$2:$2,0)),0)</f>
        <v/>
      </c>
      <c r="AZ156">
        <f>IFERROR(INDEX(TIMESHEET!$A$1:$AI$5000,MATCH(PAYROLL!D156,TIMESHEET!A$1:A$500,0),MATCH("T603",TIMESHEET!$2:$2,0)),0)</f>
        <v/>
      </c>
      <c r="BA156">
        <f>IFERROR(INDEX(TIMESHEET!$A$1:$AI$5000,MATCH(PAYROLL!D156,TIMESHEET!A$1:A$500,0),MATCH("T611",TIMESHEET!$2:$2,0)),0)</f>
        <v/>
      </c>
      <c r="BB156">
        <f>IFERROR(INDEX(TIMESHEET!$A$1:$AI$5000,MATCH(PAYROLL!D156,TIMESHEET!A$1:A$500,0),MATCH("T612",TIMESHEET!$2:$2,0)),0)</f>
        <v/>
      </c>
      <c r="BC156">
        <f>IFERROR(INDEX(TIMESHEET!$A$1:$AI$5000,MATCH(PAYROLL!D156,TIMESHEET!A$1:A$500,0),MATCH("T613",TIMESHEET!$2:$2,0)),0)</f>
        <v/>
      </c>
      <c r="BD156">
        <f>IFERROR(INDEX(TIMESHEET!$A$1:$AI$5000,MATCH(PAYROLL!D156,TIMESHEET!A$1:A$500,0),MATCH("T500",TIMESHEET!$2:$2,0)),0)</f>
        <v/>
      </c>
      <c r="BE156">
        <f>IFERROR(IF(LEFT(INDEX(PIS!O$1:O$500,MATCH(D156,PIS!C$1:C$500)),1)="M",T156/AD156/8*(AW156+AX156*1.5+AY156*2+AZ156*3+BA156*2.1+BB156*2.7+BC156*3.9+BD156*0.3),T156/8*(AW156+AX156*1.5+AY156*2+AZ156*3+BA156*2.1+BB156*2.7+BC156*3.9+BD156*0.3)),0)</f>
        <v/>
      </c>
      <c r="BF156">
        <f>IFERROR(INDEX(ADJ!$A$1:$BZ$1000,MATCH(PAYROLL!$D156,ADJ!A$1:A$500,0),MATCH(PAYROLL!BF$2,ADJ!$2:$2,0)),0)</f>
        <v/>
      </c>
      <c r="BG156">
        <f>IFERROR(INDEX(ADJ!$A$1:$BZ$1000,MATCH(PAYROLL!D156,ADJ!A$1:A$500,0),MATCH(PAYROLL!BG$2,ADJ!$2:$2,0)),0)</f>
        <v/>
      </c>
      <c r="BH156">
        <f>IFERROR(INDEX(ADJ!$A$1:$BZ$1000,MATCH(PAYROLL!D156,ADJ!A$1:A$500,0),MATCH(PAYROLL!BH$2,ADJ!$2:$2,0)),0)</f>
        <v/>
      </c>
      <c r="BI156">
        <f>IFERROR(INDEX(ADJ!$A$1:$BZ$1000,MATCH(PAYROLL!D156,ADJ!A$1:A$500,0),MATCH(PAYROLL!BI$2,ADJ!$2:$2,0)),0)</f>
        <v/>
      </c>
      <c r="BJ156">
        <f>IFERROR(INDEX(ADJ!$A$1:$BZ$1000,MATCH(PAYROLL!D156,ADJ!A$1:A$500,0),MATCH(PAYROLL!BJ$2,ADJ!$2:$2,0)),0)</f>
        <v/>
      </c>
      <c r="BK156">
        <f>SUM(BF156:BJ156)</f>
        <v/>
      </c>
      <c r="BL156">
        <f>IFERROR(INDEX(ADJ!$A$1:$BZ$1000,MATCH(PAYROLL!D156,ADJ!A$1:A$500,0),MATCH(PAYROLL!BL$2,ADJ!$2:$2,0)),0)</f>
        <v/>
      </c>
      <c r="BM156">
        <f>IFERROR(INDEX(ADJ!$A$1:$BZ$1000,MATCH(PAYROLL!D156,ADJ!A$1:A$500,0),MATCH(PAYROLL!BM$2,ADJ!$2:$2,0)),0)</f>
        <v/>
      </c>
      <c r="BN156">
        <f>IFERROR(INDEX(ADJ!$A$1:$BZ$1000,MATCH(PAYROLL!D156,ADJ!A$1:A$500,0),MATCH(PAYROLL!BN$2,ADJ!$2:$2,0)),0)</f>
        <v/>
      </c>
      <c r="BO156">
        <f>IFERROR(INDEX(ADJ!$A$1:$BZ$1000,MATCH(PAYROLL!D156,ADJ!A$1:A$500,0),MATCH(PAYROLL!BO$2,ADJ!$2:$2,0)),0)</f>
        <v/>
      </c>
      <c r="BP156">
        <f>SUM(AM156,AV156,BE156,BK156,BL156:BO156)</f>
        <v/>
      </c>
      <c r="BQ156">
        <f>BO156</f>
        <v/>
      </c>
      <c r="BR156">
        <f>IFERROR(ROUND(IF(LEFT(INDEX(PIS!O$1:O$500,MATCH(D156,PIS!C$1:C$500)),1)="D",T156/8*(BD156*0.3),IF(LEFT(INDEX(PIS!O$1:O$500,MATCH(D156,PIS!C$1:C$500)),1)="H",T156*($BD156*0.3),T156/$AD156/8*($BD156*0.3))),0),0)</f>
        <v/>
      </c>
      <c r="BS156">
        <f>IF(AP156&lt;1,0,MIN(AP156,730000))</f>
        <v/>
      </c>
      <c r="BT156">
        <f>IFERROR(ROUND((BE156-SUM(AW156:BC156)*T156/AD156/8),0)-BR156,0)</f>
        <v/>
      </c>
      <c r="BU156">
        <f>AO156</f>
        <v/>
      </c>
      <c r="BV156">
        <f>SUM(BQ156:BU156)</f>
        <v/>
      </c>
      <c r="BW156">
        <f>BP156-BV156</f>
        <v/>
      </c>
      <c r="BX156">
        <f>IFERROR(IF(RIGHT(INDEX(PIS!O$1:O$500,MATCH(D156,PIS!C$1:C$500)),5)="Gross",MIN(U156+V156,VLOOKUP("R700",TSC!B:C,2,0)*VLOOKUP("R101",TSC!B:C,2,0))*VLOOKUP("R701",TSC!B:C,2,0)%,0),0)</f>
        <v/>
      </c>
      <c r="BY156">
        <f>IFERROR(IF(RIGHT(INDEX(PIS!O$1:O$500,MATCH(D156,PIS!C$1:C$500)),5)="Gross",MIN(U156+V156,VLOOKUP("R700",TSC!B:C,2,0)*VLOOKUP("R101",TSC!B:C,2,0))*VLOOKUP("T704",TSC!B:C,2,0)%,0),0)</f>
        <v/>
      </c>
      <c r="BZ156">
        <f>IFERROR(IF(RIGHT(INDEX(PIS!O$1:O$500,MATCH(D156,PIS!C$1:C$500)),5)="Gross",MIN(U156+V156,VLOOKUP("R700",TSC!B:C,2,0)*VLOOKUP("1",TSC!F:G,2,0))*VLOOKUP("T705",TSC!B:C,2,0)%,0),0)</f>
        <v/>
      </c>
      <c r="CA156">
        <f>IFERROR(INDEX(ADJ!$A$1:$BZ$1000,MATCH(PAYROLL!D156,ADJ!A$1:A$500,0),MATCH(PAYROLL!CA$2,ADJ!$2:$2,0)),0)</f>
        <v/>
      </c>
      <c r="CB156">
        <f>IFERROR(INDEX(ADJ!$A$1:$BZ$1000,MATCH(PAYROLL!D156,ADJ!A$1:A$500,0),MATCH(PAYROLL!CB$2,ADJ!$2:$2,0)),0)</f>
        <v/>
      </c>
      <c r="CC156">
        <f>SUM(BX156:CB156)</f>
        <v/>
      </c>
      <c r="CD156">
        <f>IFERROR(INDEX(PIS!$A$1:$BZ$1000,MATCH(PAYROLL!D156,PIS!C$1:C$500,0),MATCH(PAYROLL!CD$1,PIS!$1:$1,0)),0)</f>
        <v/>
      </c>
      <c r="CE156">
        <f>IFERROR(IF(OR(INDEX(PIS!P$1:P$500,MATCH(D156,PIS!C$1:C$500,0))="LT2",INDEX(PIS!P$1:P$500,MATCH(D156,PIS!C$1:C$500,0))="P10"),0,SUM(CC156,CD156*VLOOKUP("R601",TSC!B:C,2,0),VLOOKUP("R602",TSC!B:C,2,0))),0)</f>
        <v/>
      </c>
      <c r="CF156">
        <f>MAX(BW156-CE156,0)</f>
        <v/>
      </c>
      <c r="CG156">
        <f>IFERROR(IF(OR(RIGHT(INDEX(PIS!P$1:P$500,MATCH(D156,PIS!C$1:C$500)),5)="P10",RIGHT(INDEX(PIS!P$1:P$500,MATCH(D156,PIS!C$1:C$500)),5)="CK"),0,IF(CF156&lt;=5000000,CF156*5%,IF(CF156&lt;=10000000,CF156*10%-250000,IF(CF156&lt;=18000000,CF156*15%-750000,IF(CF156&lt;=32000000,CF156*20%-1650000,IF(CF156&lt;=52000000,CF156*25%-3250000,IF(CF156&lt;=80000000,BH156*30%-5850000,CF156*35%-9850000))))))),0)</f>
        <v/>
      </c>
      <c r="CH156">
        <f>IFERROR(IF(OR(INDEX(PIS!P$1:P$500,MATCH(D156,PIS!C$1:C$500))="LT",INDEX(PIS!P$1:P$500,MATCH(D156,PIS!C$1:C$500))="CK"),0,IF(CF156&lt;2000000,0,CF156*10%)),0)</f>
        <v/>
      </c>
      <c r="CI156">
        <f>IFERROR(INDEX(ADJ!$A$1:$BZ$1000,MATCH(PAYROLL!D156,ADJ!A$1:A$500,0),MATCH(PAYROLL!CI$2,ADJ!$2:$2,0)),0)</f>
        <v/>
      </c>
      <c r="CJ156">
        <f>IFERROR(INDEX(ADJ!$A$1:$BZ$1000,MATCH(PAYROLL!D156,ADJ!A$1:A$500,0),MATCH(PAYROLL!CJ$2,ADJ!$2:$2,0)),0)</f>
        <v/>
      </c>
      <c r="CK156">
        <f>IFERROR(INDEX(ADJ!$A$1:$BZ$1000,MATCH(PAYROLL!D156,ADJ!A$1:A$500,0),MATCH(PAYROLL!CK$2,ADJ!$2:$2,0)),0)</f>
        <v/>
      </c>
      <c r="CL156">
        <f>SUM(CG156:CK156)</f>
        <v/>
      </c>
      <c r="CM156">
        <f>ROUND(SUM(CH156:CK156),0)</f>
        <v/>
      </c>
      <c r="CN156">
        <f>IFERROR(INDEX(CSDA!D$1:D$500,MATCH($CN$2,CSDA!C$1:C$500,0))*INDEX(PIS!V$1:V$500,MATCH(D156,PIS!C$1:C$500))+INDEX(ADJ!$A$1:$BZ$1000,MATCH(PAYROLL!D156,ADJ!A$1:A$500,0),MATCH(PAYROLL!CN$2,ADJ!$2:$2,0)),0)</f>
        <v/>
      </c>
      <c r="CO156">
        <f>IFERROR(INDEX(ADJ!$A$1:$BZ$1000,MATCH(PAYROLL!D156,ADJ!A$1:A$500,0),MATCH(PAYROLL!CO$2,ADJ!$2:$2,0)),0)</f>
        <v/>
      </c>
      <c r="CP156">
        <f>IFERROR(INDEX(ADJ!$A$1:$BZ$1000,MATCH(PAYROLL!D156,ADJ!A$1:A$500,0),MATCH(PAYROLL!CP$2,ADJ!$2:$2,0)),0)</f>
        <v/>
      </c>
      <c r="CQ156">
        <f>BP156-CL156-CI156-CM156-CN156-CO156-CP156-CC156</f>
        <v/>
      </c>
      <c r="CR156">
        <f>IFERROR(IF(RIGHT(INDEX(PIS!O$1:O$500,MATCH(D156,PIS!C$1:C$500,0)),5)="Gross",MIN(U156+V156,VLOOKUP("R700",TSC!B:C,2,0)*VLOOKUP("R101",TSC!B:C,2,0))*(VLOOKUP("T711",TSC!B:C,2,0)+VLOOKUP("T712",TSC!B:C,2,0))%,MIN(T156+V156,VLOOKUP("R700",TSC!B:C,2,0)*VLOOKUP("R101",TSC!B:C,2,0))*(VLOOKUP("T711",TSC!B:C,2,0)+VLOOKUP("T712",TSC!B:C,2,0)+VLOOKUP("R701",TSC!B:C,2,0))%),0)</f>
        <v/>
      </c>
      <c r="CS156">
        <f>IFERROR(IF(RIGHT(INDEX(PIS!O$1:O$500,MATCH(D156,PIS!C$1:C$500,0)),5)="Gross",MIN(U156+V156,VLOOKUP("R700",TSC!B:C,2,0)*VLOOKUP("R101",TSC!B:C,2,0))*(VLOOKUP("T714",TSC!B:C,2,0))%,MIN(T156+V156,VLOOKUP("R700",TSC!B:C,2,0)*VLOOKUP("R101",TSC!B:C,2,0))*(VLOOKUP("T704",TSC!B:C,2,0)+VLOOKUP("T714",TSC!B:C,2,0))%),0)</f>
        <v/>
      </c>
      <c r="CT156">
        <f>IFERROR(IF(RIGHT(INDEX(PIS!O$1:O$500,MATCH(D156,PIS!C$1:C$500,0)),5)="Gross",MIN(U156+V156,VLOOKUP("R700",TSC!B:C,2,0)*VLOOKUP("R101",TSC!B:C,2,0))*VLOOKUP("T705",TSC!B:C,2,0)%,MIN(T156+V156,VLOOKUP("R700",TSC!B:C,2,0)*VLOOKUP("R101",TSC!B:C,2,0))*VLOOKUP("T705",TSC!B:C,2,0)%),0)</f>
        <v/>
      </c>
      <c r="CU156">
        <f>IFERROR(IF(RIGHT(INDEX(PIS!O$1:O$500,MATCH(D156,PIS!C$1:C$500,0)),5)="Gross",MIN(U156+V156,VLOOKUP("R700",TSC!B:C,2,0)*VLOOKUP("R101",TSC!B:C,2,0))*(VLOOKUP("T713",TSC!B:C,2,0))%,MIN(T156+V156,VLOOKUP("R700",TSC!B:C,2,0)*VLOOKUP("R101",TSC!B:C,2,0))*(VLOOKUP("T713",TSC!B:C,2,0))%),0)</f>
        <v/>
      </c>
      <c r="CV156">
        <f>IFERROR(INDEX(ADJ!$A$1:$BZ$1000,MATCH(PAYROLL!D156,ADJ!A$1:A$500,0),MATCH(PAYROLL!CV$2,ADJ!$2:$2,0)),0)</f>
        <v/>
      </c>
      <c r="CW156">
        <f>IFERROR(INDEX(ADJ!$A$1:$BZ$1000,MATCH(PAYROLL!D156,ADJ!A$1:A$500,0),MATCH(PAYROLL!CW$2,ADJ!$2:$2,0)),0)</f>
        <v/>
      </c>
      <c r="CX156">
        <f>SUM(CR156:CW156)</f>
        <v/>
      </c>
      <c r="CY156">
        <f>ROUND(IF(CR156&gt;0,T156+V156*VLOOKUP("R202",TSC!$B$1:$C$500,2,0),0),0)</f>
        <v/>
      </c>
      <c r="CZ156">
        <f>IFERROR(INDEX(CSDA!D$1:D$500,MATCH($CZ$2,CSDA!C$1:C$500,0)),0)</f>
        <v/>
      </c>
      <c r="DA156">
        <f>ROUND(T156*0.7%,0)</f>
        <v/>
      </c>
      <c r="DB156">
        <f>ROUND(T156/12,0)</f>
        <v/>
      </c>
      <c r="DC156">
        <f ref="DC156" t="array">IFERROR(INDEX(CSDA!D$1:D$500,MATCH("Trích giữ"&amp;PAYROLL!DC$2,CSDA!A$1:A$500&amp;CSDA!C$1:C$500,0)),0)</f>
        <v/>
      </c>
      <c r="DD156">
        <f ref="DD156" t="array">IFERROR(INDEX(CSDA!D$1:D$500,MATCH("Trích giữ"&amp;PAYROLL!DD$2,CSDA!A$1:A$500&amp;CSDA!C$1:C$500,0)),0)</f>
        <v/>
      </c>
      <c r="DE156">
        <f ref="DE156" t="array">IFERROR(INDEX(CSDA!D$1:D$500,MATCH("Trích giữ"&amp;PAYROLL!DE$2,CSDA!A$1:A$500&amp;CSDA!C$1:C$500,0)),0)</f>
        <v/>
      </c>
      <c r="DF156">
        <f>IFERROR(INDEX(CSDA!D$1:D$500,MATCH(PAYROLL!DF$2,CSDA!C$1:C$500,0)),0)</f>
        <v/>
      </c>
      <c r="DG156">
        <f ref="DG156" t="array">IFERROR(INDEX(CSDA!D$1:D$500,MATCH("Trích giữ"&amp;PAYROLL!DG$2,CSDA!A$1:A$500&amp;CSDA!C$1:C$500,0)),0)</f>
        <v/>
      </c>
      <c r="DH156">
        <f>ROUND(T156/26,0)</f>
        <v/>
      </c>
      <c r="DI156">
        <f ref="DI156" t="array">IFERROR(INDEX(CSDA!D$1:D$500,MATCH("Trích giữ"&amp;PAYROLL!DI$2,CSDA!A$1:A$500&amp;CSDA!C$1:C$500,0)),0)</f>
        <v/>
      </c>
      <c r="DJ156">
        <f>IF(U156=0,T156*21.5%-BL156,0)</f>
        <v/>
      </c>
      <c r="DK156">
        <f ref="DK156" t="array">IFERROR(INDEX(CSDA!D$1:D$500,MATCH("Trích giữ"&amp;PAYROLL!DK$2,CSDA!A$1:A$500&amp;CSDA!C$1:C$500,0)),0)</f>
        <v/>
      </c>
      <c r="DL156">
        <f>IFERROR(INDEX(CSDA!D$1:D$500,MATCH(PAYROLL!DL$2,CSDA!C$1:C$500,0))/12,0)</f>
        <v/>
      </c>
      <c r="DM156">
        <f>SUM(DB156:DL156)</f>
        <v/>
      </c>
      <c r="DN156">
        <f>IFERROR(INDEX(ADJ!$A$1:$BZ$1000,MATCH(PAYROLL!D156,ADJ!A$1:A$500,0),MATCH(PAYROLL!DN$2,ADJ!$2:$2,0)),0)</f>
        <v/>
      </c>
      <c r="DO156">
        <f>IFERROR(SUM(BP156,DM156:DN156,CX156:DA156)-DT156,0)</f>
        <v/>
      </c>
      <c r="DP156">
        <f ref="DP156" t="array">SUM(BW156*IFERROR(INDEX(CSDA!D$1:D$500,MATCH(BW$2,CSDA!C$1:C$500,0)),0)%,CX156*IFERROR(INDEX(CSDA!D$1:D$500,MATCH(CX$2,CSDA!C$1:C$500,0)),0)%,DA156*IFERROR(INDEX(CSDA!D$1:D$500,MATCH(DA$2,CSDA!C$1:C$500,0)),0)%,DB156*IFERROR(INDEX(CSDA!D$1:D$500,MATCH(DB$2,CSDA!C$1:C$500,0)),0)%,DF156*IFERROR(INDEX(CSDA!D$1:D$500,MATCH("Phí dịch vụ"&amp;PAYROLL!DF$2,CSDA!A$1:A$500&amp;CSDA!C$1:C$500,0)),0)%,DC156*IFERROR(INDEX(CSDA!D$1:D$500,MATCH("Phí dịch vụ"&amp;PAYROLL!DC$2,CSDA!A$1:A$500&amp;CSDA!C$1:C$500,0)),0)%,DH156*IFERROR(INDEX(CSDA!D$1:D$500,MATCH("Phí dịch vụ"&amp;PAYROLL!DH$2,CSDA!A$1:A$500&amp;CSDA!C$1:C$500,0)),0)%,DJ156*IFERROR(INDEX(CSDA!D$1:D$500,MATCH("Phí dịch vụ"&amp;PAYROLL!DJ$2,CSDA!A$1:A$500&amp;CSDA!C$1:C$500,0)),0)%,BN156*IFERROR(INDEX(CSDA!D$1:D$500,MATCH(BN$2,CSDA!C$1:C$500,0)),0)%)-BN156*7%</f>
        <v/>
      </c>
      <c r="DQ156">
        <f>IFERROR(INDEX(ADJ!$A$1:$BZ$1000,MATCH(PAYROLL!D156,ADJ!A$1:A$500,0),MATCH(PAYROLL!DQ$2,ADJ!$2:$2,0)),0)</f>
        <v/>
      </c>
      <c r="DR156">
        <f>IFERROR(INDEX(ADJ!$A$1:$BZ$1000,MATCH(PAYROLL!D156,ADJ!A$1:A$500,0),MATCH(PAYROLL!DR$2,ADJ!$2:$2,0)),0)</f>
        <v/>
      </c>
      <c r="DS156">
        <f>SUM(DP156:DR156)</f>
        <v/>
      </c>
      <c r="DT156">
        <f>EK156</f>
        <v/>
      </c>
      <c r="DU156">
        <f>SUM(DO156:DR156)</f>
        <v/>
      </c>
      <c r="DV156">
        <f>ROUND(DU156*0.1,0)</f>
        <v/>
      </c>
      <c r="DW156">
        <f>DU156+DV156</f>
        <v/>
      </c>
      <c r="DZ156">
        <f>IFERROR(INDEX(ADJ!$A$1:$BZ$1000,MATCH(PAYROLL!$D156,ADJ!A$1:A$500,0),MATCH(PAYROLL!DZ$2,ADJ!$2:$2,0)),0)</f>
        <v/>
      </c>
      <c r="EA156">
        <f>IFERROR(INDEX(ADJ!$A$1:$BZ$1000,MATCH(PAYROLL!$D156,ADJ!A$1:A$500,0),MATCH(PAYROLL!EA$2,ADJ!$2:$2,0)),0)</f>
        <v/>
      </c>
      <c r="EB156">
        <f>IFERROR(INDEX(ADJ!$A$1:$BZ$1000,MATCH(PAYROLL!$D156,ADJ!A$1:A$500,0),MATCH(PAYROLL!EB$2,ADJ!$2:$2,0)),0)</f>
        <v/>
      </c>
      <c r="EC156">
        <f>IFERROR(INDEX(ADJ!$A$1:$BZ$1000,MATCH(PAYROLL!$D156,ADJ!A$1:A$500,0),MATCH(PAYROLL!EC$2,ADJ!$2:$2,0)),0)</f>
        <v/>
      </c>
      <c r="ED156">
        <f>IFERROR(INDEX(ADJ!$A$1:$BZ$1000,MATCH(PAYROLL!$D156,ADJ!A$1:A$500,0),MATCH(PAYROLL!ED$2,ADJ!$2:$2,0)),0)</f>
        <v/>
      </c>
      <c r="EE156">
        <f>IFERROR(INDEX(ADJ!$A$1:$BZ$1000,MATCH(PAYROLL!$D156,ADJ!A$1:A$500,0),MATCH(PAYROLL!EE$2,ADJ!$2:$2,0)),0)</f>
        <v/>
      </c>
      <c r="EF156">
        <f>IFERROR(INDEX(ADJ!$A$1:$BZ$1000,MATCH(PAYROLL!$D156,ADJ!A$1:A$500,0),MATCH(PAYROLL!EF$2,ADJ!$2:$2,0)),0)</f>
        <v/>
      </c>
      <c r="EG156">
        <f>IFERROR(INDEX(ADJ!$A$1:$BZ$1000,MATCH(PAYROLL!$D156,ADJ!A$1:A$500,0),MATCH(PAYROLL!EG$2,ADJ!$2:$2,0)),0)</f>
        <v/>
      </c>
      <c r="EH156">
        <f>IFERROR(INDEX(ADJ!$A$1:$BZ$1000,MATCH(PAYROLL!$D156,ADJ!A$1:A$500,0),MATCH(PAYROLL!EH$2,ADJ!$2:$2,0)),0)</f>
        <v/>
      </c>
      <c r="EI156">
        <f>IFERROR(INDEX(ADJ!$A$1:$BZ$1000,MATCH(PAYROLL!D156,ADJ!A$1:A$500,0),MATCH(PAYROLL!EI$2,ADJ!$2:$2,0)),0)</f>
        <v/>
      </c>
      <c r="EJ156">
        <f>IFERROR(INDEX(ADJ!$A$1:$BZ$1000,MATCH(PAYROLL!$D156,ADJ!A$1:A$500,0),MATCH(PAYROLL!EJ$2,ADJ!$2:$2,0)),0)</f>
        <v/>
      </c>
      <c r="EK156">
        <f>SUM(DZ156:EJ156)</f>
        <v/>
      </c>
    </row>
    <row r="157">
      <c r="A157" t="n">
        <v>155</v>
      </c>
      <c r="B157" t="inlineStr">
        <is>
          <t>Triệu Thị Viên</t>
        </is>
      </c>
      <c r="D157" t="inlineStr">
        <is>
          <t>160839-01</t>
        </is>
      </c>
      <c r="S157">
        <f>IFERROR(INDEX(PIS!$A$1:$BZ$1000,MATCH($D157,PIS!C$1:C$500,0),MATCH("Lương CB tháng trước",PIS!$1:$1,0)),0)</f>
        <v/>
      </c>
      <c r="T157">
        <f>IFERROR(INDEX(PIS!$A$1:$BZ$1000,MATCH($D157,PIS!C$1:C$500,0),MATCH("Lương CB hiện tại",PIS!$1:$1,0)),0)</f>
        <v/>
      </c>
      <c r="U157">
        <f>IFERROR(INDEX(PIS!$A$1:$BZ$1000,MATCH($D157,PIS!C$1:C$500,0),MATCH("Lương đóng BHBB",PIS!$1:$1,0)),0)</f>
        <v/>
      </c>
      <c r="V157">
        <f>IFERROR(INDEX(PIS!$A$1:$BZ$1000,MATCH($D157,PIS!C$1:C$500,0),MATCH(V$2,PIS!$2:$2,0)),0)</f>
        <v/>
      </c>
      <c r="W157">
        <f>IFERROR(INDEX(PIS!$A$1:$BZ$1000,MATCH($D157,PIS!C$1:C$500,0),MATCH(W$2,PIS!$2:$2,0)),0)</f>
        <v/>
      </c>
      <c r="X157">
        <f>IFERROR(INDEX(PIS!$A$1:$BZ$1000,MATCH($D157,PIS!C$1:C$500,0),MATCH(X$2,PIS!$2:$2,0)),0)</f>
        <v/>
      </c>
      <c r="Y157">
        <f>IFERROR(INDEX(PIS!$A$1:$BZ$1000,MATCH($D157,PIS!C$1:C$500,0),MATCH(Y$2,PIS!$2:$2,0)),0)</f>
        <v/>
      </c>
      <c r="Z157">
        <f>IFERROR(INDEX(PIS!$A$1:$BZ$1000,MATCH($D157,PIS!C$1:C$500,0),MATCH(Z$2,PIS!$2:$2,0)),0)</f>
        <v/>
      </c>
      <c r="AA157">
        <f>IFERROR(INDEX(PIS!$A$1:$BZ$1000,MATCH($D157,PIS!C$1:C$500,0),MATCH(AA$2,PIS!$2:$2,0)),0)</f>
        <v/>
      </c>
      <c r="AB157">
        <f>IFERROR(INDEX(PIS!$A$1:$BZ$1000,MATCH($D157,PIS!C$1:C$500,0),MATCH(AB$2,PIS!$2:$2,0)),0)</f>
        <v/>
      </c>
      <c r="AC157">
        <f>SUM(V157:AB157)</f>
        <v/>
      </c>
      <c r="AD157">
        <f>IFERROR(INDEX(TIMESHEET!$A$1:$AI$5000,MATCH($D157,TIMESHEET!A$1:A$500,0),MATCH("T100",TIMESHEET!$2:$2,0))-2,0)</f>
        <v/>
      </c>
      <c r="AE157">
        <f>IFERROR(INDEX(TIMESHEET!$A$1:$AI$5000,MATCH($D157,TIMESHEET!A$1:A$500,0),MATCH("T202",TIMESHEET!$2:$2,0)),0)</f>
        <v/>
      </c>
      <c r="AF157">
        <f>IFERROR(INDEX(TIMESHEET!$A$1:$AI$5000,MATCH($D157,TIMESHEET!A$1:A$500,0),MATCH("T302",TIMESHEET!$2:$2,0)),0)</f>
        <v/>
      </c>
      <c r="AG157">
        <f>IFERROR(INDEX(TIMESHEET!$A$1:$AI$5000,MATCH($D157,TIMESHEET!A$1:A$500,0),MATCH("T406",TIMESHEET!$2:$2,0)),0)</f>
        <v/>
      </c>
      <c r="AH157">
        <f>AE157+AG157</f>
        <v/>
      </c>
      <c r="AI157">
        <f>IFERROR(INDEX(TIMESHEET!$A$1:$AI$5000,MATCH($D157,TIMESHEET!A$1:A$500,0),MATCH("T701",TIMESHEET!$2:$2,0)),0)</f>
        <v/>
      </c>
      <c r="AJ157">
        <f>IFERROR(INDEX(TIMESHEET!$A$1:$AI$5000,MATCH($D157,TIMESHEET!B$1:B$500,0),MATCH("T320",TIMESHEET!$2:$2,0)),0)</f>
        <v/>
      </c>
      <c r="AK157">
        <f>IFERROR(IF(LEFT(INDEX(PIS!O$1:O$500,MATCH(D157,PIS!C$1:C$500)),1)="M",T157/AD157*SUM(AE157:AG157),T157*AD157),0)</f>
        <v/>
      </c>
      <c r="AL157">
        <f>IFERROR(INDEX(ADJ!$A$1:$BZ$1000,MATCH(PAYROLL!D157,ADJ!A$1:A$500,0),MATCH(PAYROLL!AL$2,ADJ!$2:$2,0)),0)</f>
        <v/>
      </c>
      <c r="AM157">
        <f>SUM(AK157:AL157)</f>
        <v/>
      </c>
      <c r="AN157">
        <f>IFERROR(ROUND(V157/$AD157*$AH157,0),0)</f>
        <v/>
      </c>
      <c r="AO157">
        <f>IFERROR(ROUND(W157/$AD157*$AH157,0),0)</f>
        <v/>
      </c>
      <c r="AP157">
        <f>IFERROR(ROUND(X157/$AD157*$AE157,0),0)</f>
        <v/>
      </c>
      <c r="AQ157">
        <f>IFERROR(ROUND(Y157/$AD157*$AH157,0),0)</f>
        <v/>
      </c>
      <c r="AR157">
        <f>IFERROR(ROUND(Z157/$AD157*$AH157,0),0)</f>
        <v/>
      </c>
      <c r="AS157">
        <f>IFERROR(ROUND(AA157/$AD157*$AH157,0),0)</f>
        <v/>
      </c>
      <c r="AT157">
        <f>IFERROR(IF((AE157+AF157+AG157)&gt;13,AB157,ROUND(AB157/AD157*AH157,0)),0)</f>
        <v/>
      </c>
      <c r="AU157">
        <f>IFERROR(INDEX(ADJ!$A$1:$BZ$1000,MATCH(PAYROLL!D157,ADJ!A$1:A$500,0),MATCH(PAYROLL!AU$2,ADJ!$2:$2,0)),0)</f>
        <v/>
      </c>
      <c r="AV157">
        <f>ROUND(SUM(AN157:AU157),0)</f>
        <v/>
      </c>
      <c r="AW157">
        <f>IFERROR(INDEX(TIMESHEET!$A$1:$AI$5000,MATCH(PAYROLL!D157,TIMESHEET!A$1:A$500,0),MATCH("T620",TIMESHEET!$2:$2,0)),0)</f>
        <v/>
      </c>
      <c r="AX157">
        <f>IFERROR(INDEX(TIMESHEET!$A$1:$AI$5000,MATCH(PAYROLL!D157,TIMESHEET!A$1:A$500,0),MATCH("T601",TIMESHEET!$2:$2,0)),0)</f>
        <v/>
      </c>
      <c r="AY157">
        <f>IFERROR(INDEX(TIMESHEET!$A$1:$AI$5000,MATCH(PAYROLL!D157,TIMESHEET!A$1:A$500,0),MATCH("T602",TIMESHEET!$2:$2,0)),0)</f>
        <v/>
      </c>
      <c r="AZ157">
        <f>IFERROR(INDEX(TIMESHEET!$A$1:$AI$5000,MATCH(PAYROLL!D157,TIMESHEET!A$1:A$500,0),MATCH("T603",TIMESHEET!$2:$2,0)),0)</f>
        <v/>
      </c>
      <c r="BA157">
        <f>IFERROR(INDEX(TIMESHEET!$A$1:$AI$5000,MATCH(PAYROLL!D157,TIMESHEET!A$1:A$500,0),MATCH("T611",TIMESHEET!$2:$2,0)),0)</f>
        <v/>
      </c>
      <c r="BB157">
        <f>IFERROR(INDEX(TIMESHEET!$A$1:$AI$5000,MATCH(PAYROLL!D157,TIMESHEET!A$1:A$500,0),MATCH("T612",TIMESHEET!$2:$2,0)),0)</f>
        <v/>
      </c>
      <c r="BC157">
        <f>IFERROR(INDEX(TIMESHEET!$A$1:$AI$5000,MATCH(PAYROLL!D157,TIMESHEET!A$1:A$500,0),MATCH("T613",TIMESHEET!$2:$2,0)),0)</f>
        <v/>
      </c>
      <c r="BD157">
        <f>IFERROR(INDEX(TIMESHEET!$A$1:$AI$5000,MATCH(PAYROLL!D157,TIMESHEET!A$1:A$500,0),MATCH("T500",TIMESHEET!$2:$2,0)),0)</f>
        <v/>
      </c>
      <c r="BE157">
        <f>IFERROR(IF(LEFT(INDEX(PIS!O$1:O$500,MATCH(D157,PIS!C$1:C$500)),1)="M",T157/AD157/8*(AW157+AX157*1.5+AY157*2+AZ157*3+BA157*2.1+BB157*2.7+BC157*3.9+BD157*0.3),T157/8*(AW157+AX157*1.5+AY157*2+AZ157*3+BA157*2.1+BB157*2.7+BC157*3.9+BD157*0.3)),0)</f>
        <v/>
      </c>
      <c r="BF157">
        <f>IFERROR(INDEX(ADJ!$A$1:$BZ$1000,MATCH(PAYROLL!$D157,ADJ!A$1:A$500,0),MATCH(PAYROLL!BF$2,ADJ!$2:$2,0)),0)</f>
        <v/>
      </c>
      <c r="BG157">
        <f>IFERROR(INDEX(ADJ!$A$1:$BZ$1000,MATCH(PAYROLL!D157,ADJ!A$1:A$500,0),MATCH(PAYROLL!BG$2,ADJ!$2:$2,0)),0)</f>
        <v/>
      </c>
      <c r="BH157">
        <f>IFERROR(INDEX(ADJ!$A$1:$BZ$1000,MATCH(PAYROLL!D157,ADJ!A$1:A$500,0),MATCH(PAYROLL!BH$2,ADJ!$2:$2,0)),0)</f>
        <v/>
      </c>
      <c r="BI157">
        <f>IFERROR(INDEX(ADJ!$A$1:$BZ$1000,MATCH(PAYROLL!D157,ADJ!A$1:A$500,0),MATCH(PAYROLL!BI$2,ADJ!$2:$2,0)),0)</f>
        <v/>
      </c>
      <c r="BJ157">
        <f>IFERROR(INDEX(ADJ!$A$1:$BZ$1000,MATCH(PAYROLL!D157,ADJ!A$1:A$500,0),MATCH(PAYROLL!BJ$2,ADJ!$2:$2,0)),0)</f>
        <v/>
      </c>
      <c r="BK157">
        <f>SUM(BF157:BJ157)</f>
        <v/>
      </c>
      <c r="BL157">
        <f>IFERROR(INDEX(ADJ!$A$1:$BZ$1000,MATCH(PAYROLL!D157,ADJ!A$1:A$500,0),MATCH(PAYROLL!BL$2,ADJ!$2:$2,0)),0)</f>
        <v/>
      </c>
      <c r="BM157">
        <f>IFERROR(INDEX(ADJ!$A$1:$BZ$1000,MATCH(PAYROLL!D157,ADJ!A$1:A$500,0),MATCH(PAYROLL!BM$2,ADJ!$2:$2,0)),0)</f>
        <v/>
      </c>
      <c r="BN157">
        <f>IFERROR(INDEX(ADJ!$A$1:$BZ$1000,MATCH(PAYROLL!D157,ADJ!A$1:A$500,0),MATCH(PAYROLL!BN$2,ADJ!$2:$2,0)),0)</f>
        <v/>
      </c>
      <c r="BO157">
        <f>IFERROR(INDEX(ADJ!$A$1:$BZ$1000,MATCH(PAYROLL!D157,ADJ!A$1:A$500,0),MATCH(PAYROLL!BO$2,ADJ!$2:$2,0)),0)</f>
        <v/>
      </c>
      <c r="BP157">
        <f>SUM(AM157,AV157,BE157,BK157,BL157:BO157)</f>
        <v/>
      </c>
      <c r="BQ157">
        <f>BO157</f>
        <v/>
      </c>
      <c r="BR157">
        <f>IFERROR(ROUND(IF(LEFT(INDEX(PIS!O$1:O$500,MATCH(D157,PIS!C$1:C$500)),1)="D",T157/8*(BD157*0.3),IF(LEFT(INDEX(PIS!O$1:O$500,MATCH(D157,PIS!C$1:C$500)),1)="H",T157*($BD157*0.3),T157/$AD157/8*($BD157*0.3))),0),0)</f>
        <v/>
      </c>
      <c r="BS157">
        <f>IF(AP157&lt;1,0,MIN(AP157,730000))</f>
        <v/>
      </c>
      <c r="BT157">
        <f>IFERROR(ROUND((BE157-SUM(AW157:BC157)*T157/AD157/8),0)-BR157,0)</f>
        <v/>
      </c>
      <c r="BU157">
        <f>AO157</f>
        <v/>
      </c>
      <c r="BV157">
        <f>SUM(BQ157:BU157)</f>
        <v/>
      </c>
      <c r="BW157">
        <f>BP157-BV157</f>
        <v/>
      </c>
      <c r="BX157">
        <f>IFERROR(IF(RIGHT(INDEX(PIS!O$1:O$500,MATCH(D157,PIS!C$1:C$500)),5)="Gross",MIN(U157+V157,VLOOKUP("R700",TSC!B:C,2,0)*VLOOKUP("R101",TSC!B:C,2,0))*VLOOKUP("R701",TSC!B:C,2,0)%,0),0)</f>
        <v/>
      </c>
      <c r="BY157">
        <f>IFERROR(IF(RIGHT(INDEX(PIS!O$1:O$500,MATCH(D157,PIS!C$1:C$500)),5)="Gross",MIN(U157+V157,VLOOKUP("R700",TSC!B:C,2,0)*VLOOKUP("R101",TSC!B:C,2,0))*VLOOKUP("T704",TSC!B:C,2,0)%,0),0)</f>
        <v/>
      </c>
      <c r="BZ157">
        <f>IFERROR(IF(RIGHT(INDEX(PIS!O$1:O$500,MATCH(D157,PIS!C$1:C$500)),5)="Gross",MIN(U157+V157,VLOOKUP("R700",TSC!B:C,2,0)*VLOOKUP("1",TSC!F:G,2,0))*VLOOKUP("T705",TSC!B:C,2,0)%,0),0)</f>
        <v/>
      </c>
      <c r="CA157">
        <f>IFERROR(INDEX(ADJ!$A$1:$BZ$1000,MATCH(PAYROLL!D157,ADJ!A$1:A$500,0),MATCH(PAYROLL!CA$2,ADJ!$2:$2,0)),0)</f>
        <v/>
      </c>
      <c r="CB157">
        <f>IFERROR(INDEX(ADJ!$A$1:$BZ$1000,MATCH(PAYROLL!D157,ADJ!A$1:A$500,0),MATCH(PAYROLL!CB$2,ADJ!$2:$2,0)),0)</f>
        <v/>
      </c>
      <c r="CC157">
        <f>SUM(BX157:CB157)</f>
        <v/>
      </c>
      <c r="CD157">
        <f>IFERROR(INDEX(PIS!$A$1:$BZ$1000,MATCH(PAYROLL!D157,PIS!C$1:C$500,0),MATCH(PAYROLL!CD$1,PIS!$1:$1,0)),0)</f>
        <v/>
      </c>
      <c r="CE157">
        <f>IFERROR(IF(OR(INDEX(PIS!P$1:P$500,MATCH(D157,PIS!C$1:C$500,0))="LT2",INDEX(PIS!P$1:P$500,MATCH(D157,PIS!C$1:C$500,0))="P10"),0,SUM(CC157,CD157*VLOOKUP("R601",TSC!B:C,2,0),VLOOKUP("R602",TSC!B:C,2,0))),0)</f>
        <v/>
      </c>
      <c r="CF157">
        <f>MAX(BW157-CE157,0)</f>
        <v/>
      </c>
      <c r="CG157">
        <f>IFERROR(IF(OR(RIGHT(INDEX(PIS!P$1:P$500,MATCH(D157,PIS!C$1:C$500)),5)="P10",RIGHT(INDEX(PIS!P$1:P$500,MATCH(D157,PIS!C$1:C$500)),5)="CK"),0,IF(CF157&lt;=5000000,CF157*5%,IF(CF157&lt;=10000000,CF157*10%-250000,IF(CF157&lt;=18000000,CF157*15%-750000,IF(CF157&lt;=32000000,CF157*20%-1650000,IF(CF157&lt;=52000000,CF157*25%-3250000,IF(CF157&lt;=80000000,BH157*30%-5850000,CF157*35%-9850000))))))),0)</f>
        <v/>
      </c>
      <c r="CH157">
        <f>IFERROR(IF(OR(INDEX(PIS!P$1:P$500,MATCH(D157,PIS!C$1:C$500))="LT",INDEX(PIS!P$1:P$500,MATCH(D157,PIS!C$1:C$500))="CK"),0,IF(CF157&lt;2000000,0,CF157*10%)),0)</f>
        <v/>
      </c>
      <c r="CI157">
        <f>IFERROR(INDEX(ADJ!$A$1:$BZ$1000,MATCH(PAYROLL!D157,ADJ!A$1:A$500,0),MATCH(PAYROLL!CI$2,ADJ!$2:$2,0)),0)</f>
        <v/>
      </c>
      <c r="CJ157">
        <f>IFERROR(INDEX(ADJ!$A$1:$BZ$1000,MATCH(PAYROLL!D157,ADJ!A$1:A$500,0),MATCH(PAYROLL!CJ$2,ADJ!$2:$2,0)),0)</f>
        <v/>
      </c>
      <c r="CK157">
        <f>IFERROR(INDEX(ADJ!$A$1:$BZ$1000,MATCH(PAYROLL!D157,ADJ!A$1:A$500,0),MATCH(PAYROLL!CK$2,ADJ!$2:$2,0)),0)</f>
        <v/>
      </c>
      <c r="CL157">
        <f>SUM(CG157:CK157)</f>
        <v/>
      </c>
      <c r="CM157">
        <f>ROUND(SUM(CH157:CK157),0)</f>
        <v/>
      </c>
      <c r="CN157">
        <f>IFERROR(INDEX(CSDA!D$1:D$500,MATCH($CN$2,CSDA!C$1:C$500,0))*INDEX(PIS!V$1:V$500,MATCH(D157,PIS!C$1:C$500))+INDEX(ADJ!$A$1:$BZ$1000,MATCH(PAYROLL!D157,ADJ!A$1:A$500,0),MATCH(PAYROLL!CN$2,ADJ!$2:$2,0)),0)</f>
        <v/>
      </c>
      <c r="CO157">
        <f>IFERROR(INDEX(ADJ!$A$1:$BZ$1000,MATCH(PAYROLL!D157,ADJ!A$1:A$500,0),MATCH(PAYROLL!CO$2,ADJ!$2:$2,0)),0)</f>
        <v/>
      </c>
      <c r="CP157">
        <f>IFERROR(INDEX(ADJ!$A$1:$BZ$1000,MATCH(PAYROLL!D157,ADJ!A$1:A$500,0),MATCH(PAYROLL!CP$2,ADJ!$2:$2,0)),0)</f>
        <v/>
      </c>
      <c r="CQ157">
        <f>BP157-CL157-CI157-CM157-CN157-CO157-CP157-CC157</f>
        <v/>
      </c>
      <c r="CR157">
        <f>IFERROR(IF(RIGHT(INDEX(PIS!O$1:O$500,MATCH(D157,PIS!C$1:C$500,0)),5)="Gross",MIN(U157+V157,VLOOKUP("R700",TSC!B:C,2,0)*VLOOKUP("R101",TSC!B:C,2,0))*(VLOOKUP("T711",TSC!B:C,2,0)+VLOOKUP("T712",TSC!B:C,2,0))%,MIN(T157+V157,VLOOKUP("R700",TSC!B:C,2,0)*VLOOKUP("R101",TSC!B:C,2,0))*(VLOOKUP("T711",TSC!B:C,2,0)+VLOOKUP("T712",TSC!B:C,2,0)+VLOOKUP("R701",TSC!B:C,2,0))%),0)</f>
        <v/>
      </c>
      <c r="CS157">
        <f>IFERROR(IF(RIGHT(INDEX(PIS!O$1:O$500,MATCH(D157,PIS!C$1:C$500,0)),5)="Gross",MIN(U157+V157,VLOOKUP("R700",TSC!B:C,2,0)*VLOOKUP("R101",TSC!B:C,2,0))*(VLOOKUP("T714",TSC!B:C,2,0))%,MIN(T157+V157,VLOOKUP("R700",TSC!B:C,2,0)*VLOOKUP("R101",TSC!B:C,2,0))*(VLOOKUP("T704",TSC!B:C,2,0)+VLOOKUP("T714",TSC!B:C,2,0))%),0)</f>
        <v/>
      </c>
      <c r="CT157">
        <f>IFERROR(IF(RIGHT(INDEX(PIS!O$1:O$500,MATCH(D157,PIS!C$1:C$500,0)),5)="Gross",MIN(U157+V157,VLOOKUP("R700",TSC!B:C,2,0)*VLOOKUP("R101",TSC!B:C,2,0))*VLOOKUP("T705",TSC!B:C,2,0)%,MIN(T157+V157,VLOOKUP("R700",TSC!B:C,2,0)*VLOOKUP("R101",TSC!B:C,2,0))*VLOOKUP("T705",TSC!B:C,2,0)%),0)</f>
        <v/>
      </c>
      <c r="CU157">
        <f>IFERROR(IF(RIGHT(INDEX(PIS!O$1:O$500,MATCH(D157,PIS!C$1:C$500,0)),5)="Gross",MIN(U157+V157,VLOOKUP("R700",TSC!B:C,2,0)*VLOOKUP("R101",TSC!B:C,2,0))*(VLOOKUP("T713",TSC!B:C,2,0))%,MIN(T157+V157,VLOOKUP("R700",TSC!B:C,2,0)*VLOOKUP("R101",TSC!B:C,2,0))*(VLOOKUP("T713",TSC!B:C,2,0))%),0)</f>
        <v/>
      </c>
      <c r="CV157">
        <f>IFERROR(INDEX(ADJ!$A$1:$BZ$1000,MATCH(PAYROLL!D157,ADJ!A$1:A$500,0),MATCH(PAYROLL!CV$2,ADJ!$2:$2,0)),0)</f>
        <v/>
      </c>
      <c r="CW157">
        <f>IFERROR(INDEX(ADJ!$A$1:$BZ$1000,MATCH(PAYROLL!D157,ADJ!A$1:A$500,0),MATCH(PAYROLL!CW$2,ADJ!$2:$2,0)),0)</f>
        <v/>
      </c>
      <c r="CX157">
        <f>SUM(CR157:CW157)</f>
        <v/>
      </c>
      <c r="CY157">
        <f>ROUND(IF(CR157&gt;0,T157+V157*VLOOKUP("R202",TSC!$B$1:$C$500,2,0),0),0)</f>
        <v/>
      </c>
      <c r="CZ157">
        <f>IFERROR(INDEX(CSDA!D$1:D$500,MATCH($CZ$2,CSDA!C$1:C$500,0)),0)</f>
        <v/>
      </c>
      <c r="DA157">
        <f>ROUND(T157*0.7%,0)</f>
        <v/>
      </c>
      <c r="DB157">
        <f>ROUND(T157/12,0)</f>
        <v/>
      </c>
      <c r="DC157">
        <f ref="DC157" t="array">IFERROR(INDEX(CSDA!D$1:D$500,MATCH("Trích giữ"&amp;PAYROLL!DC$2,CSDA!A$1:A$500&amp;CSDA!C$1:C$500,0)),0)</f>
        <v/>
      </c>
      <c r="DD157">
        <f ref="DD157" t="array">IFERROR(INDEX(CSDA!D$1:D$500,MATCH("Trích giữ"&amp;PAYROLL!DD$2,CSDA!A$1:A$500&amp;CSDA!C$1:C$500,0)),0)</f>
        <v/>
      </c>
      <c r="DE157">
        <f ref="DE157" t="array">IFERROR(INDEX(CSDA!D$1:D$500,MATCH("Trích giữ"&amp;PAYROLL!DE$2,CSDA!A$1:A$500&amp;CSDA!C$1:C$500,0)),0)</f>
        <v/>
      </c>
      <c r="DF157">
        <f>IFERROR(INDEX(CSDA!D$1:D$500,MATCH(PAYROLL!DF$2,CSDA!C$1:C$500,0)),0)</f>
        <v/>
      </c>
      <c r="DG157">
        <f ref="DG157" t="array">IFERROR(INDEX(CSDA!D$1:D$500,MATCH("Trích giữ"&amp;PAYROLL!DG$2,CSDA!A$1:A$500&amp;CSDA!C$1:C$500,0)),0)</f>
        <v/>
      </c>
      <c r="DH157">
        <f>ROUND(T157/26,0)</f>
        <v/>
      </c>
      <c r="DI157">
        <f ref="DI157" t="array">IFERROR(INDEX(CSDA!D$1:D$500,MATCH("Trích giữ"&amp;PAYROLL!DI$2,CSDA!A$1:A$500&amp;CSDA!C$1:C$500,0)),0)</f>
        <v/>
      </c>
      <c r="DJ157">
        <f>IF(U157=0,T157*21.5%-BL157,0)</f>
        <v/>
      </c>
      <c r="DK157">
        <f ref="DK157" t="array">IFERROR(INDEX(CSDA!D$1:D$500,MATCH("Trích giữ"&amp;PAYROLL!DK$2,CSDA!A$1:A$500&amp;CSDA!C$1:C$500,0)),0)</f>
        <v/>
      </c>
      <c r="DL157">
        <f>IFERROR(INDEX(CSDA!D$1:D$500,MATCH(PAYROLL!DL$2,CSDA!C$1:C$500,0))/12,0)</f>
        <v/>
      </c>
      <c r="DM157">
        <f>SUM(DB157:DL157)</f>
        <v/>
      </c>
      <c r="DN157">
        <f>IFERROR(INDEX(ADJ!$A$1:$BZ$1000,MATCH(PAYROLL!D157,ADJ!A$1:A$500,0),MATCH(PAYROLL!DN$2,ADJ!$2:$2,0)),0)</f>
        <v/>
      </c>
      <c r="DO157">
        <f>IFERROR(SUM(BP157,DM157:DN157,CX157:DA157)-DT157,0)</f>
        <v/>
      </c>
      <c r="DP157">
        <f ref="DP157" t="array">SUM(BW157*IFERROR(INDEX(CSDA!D$1:D$500,MATCH(BW$2,CSDA!C$1:C$500,0)),0)%,CX157*IFERROR(INDEX(CSDA!D$1:D$500,MATCH(CX$2,CSDA!C$1:C$500,0)),0)%,DA157*IFERROR(INDEX(CSDA!D$1:D$500,MATCH(DA$2,CSDA!C$1:C$500,0)),0)%,DB157*IFERROR(INDEX(CSDA!D$1:D$500,MATCH(DB$2,CSDA!C$1:C$500,0)),0)%,DF157*IFERROR(INDEX(CSDA!D$1:D$500,MATCH("Phí dịch vụ"&amp;PAYROLL!DF$2,CSDA!A$1:A$500&amp;CSDA!C$1:C$500,0)),0)%,DC157*IFERROR(INDEX(CSDA!D$1:D$500,MATCH("Phí dịch vụ"&amp;PAYROLL!DC$2,CSDA!A$1:A$500&amp;CSDA!C$1:C$500,0)),0)%,DH157*IFERROR(INDEX(CSDA!D$1:D$500,MATCH("Phí dịch vụ"&amp;PAYROLL!DH$2,CSDA!A$1:A$500&amp;CSDA!C$1:C$500,0)),0)%,DJ157*IFERROR(INDEX(CSDA!D$1:D$500,MATCH("Phí dịch vụ"&amp;PAYROLL!DJ$2,CSDA!A$1:A$500&amp;CSDA!C$1:C$500,0)),0)%,BN157*IFERROR(INDEX(CSDA!D$1:D$500,MATCH(BN$2,CSDA!C$1:C$500,0)),0)%)-BN157*7%</f>
        <v/>
      </c>
      <c r="DQ157">
        <f>IFERROR(INDEX(ADJ!$A$1:$BZ$1000,MATCH(PAYROLL!D157,ADJ!A$1:A$500,0),MATCH(PAYROLL!DQ$2,ADJ!$2:$2,0)),0)</f>
        <v/>
      </c>
      <c r="DR157">
        <f>IFERROR(INDEX(ADJ!$A$1:$BZ$1000,MATCH(PAYROLL!D157,ADJ!A$1:A$500,0),MATCH(PAYROLL!DR$2,ADJ!$2:$2,0)),0)</f>
        <v/>
      </c>
      <c r="DS157">
        <f>SUM(DP157:DR157)</f>
        <v/>
      </c>
      <c r="DT157">
        <f>EK157</f>
        <v/>
      </c>
      <c r="DU157">
        <f>SUM(DO157:DR157)</f>
        <v/>
      </c>
      <c r="DV157">
        <f>ROUND(DU157*0.1,0)</f>
        <v/>
      </c>
      <c r="DW157">
        <f>DU157+DV157</f>
        <v/>
      </c>
      <c r="DZ157">
        <f>IFERROR(INDEX(ADJ!$A$1:$BZ$1000,MATCH(PAYROLL!$D157,ADJ!A$1:A$500,0),MATCH(PAYROLL!DZ$2,ADJ!$2:$2,0)),0)</f>
        <v/>
      </c>
      <c r="EA157">
        <f>IFERROR(INDEX(ADJ!$A$1:$BZ$1000,MATCH(PAYROLL!$D157,ADJ!A$1:A$500,0),MATCH(PAYROLL!EA$2,ADJ!$2:$2,0)),0)</f>
        <v/>
      </c>
      <c r="EB157">
        <f>IFERROR(INDEX(ADJ!$A$1:$BZ$1000,MATCH(PAYROLL!$D157,ADJ!A$1:A$500,0),MATCH(PAYROLL!EB$2,ADJ!$2:$2,0)),0)</f>
        <v/>
      </c>
      <c r="EC157">
        <f>IFERROR(INDEX(ADJ!$A$1:$BZ$1000,MATCH(PAYROLL!$D157,ADJ!A$1:A$500,0),MATCH(PAYROLL!EC$2,ADJ!$2:$2,0)),0)</f>
        <v/>
      </c>
      <c r="ED157">
        <f>IFERROR(INDEX(ADJ!$A$1:$BZ$1000,MATCH(PAYROLL!$D157,ADJ!A$1:A$500,0),MATCH(PAYROLL!ED$2,ADJ!$2:$2,0)),0)</f>
        <v/>
      </c>
      <c r="EE157">
        <f>IFERROR(INDEX(ADJ!$A$1:$BZ$1000,MATCH(PAYROLL!$D157,ADJ!A$1:A$500,0),MATCH(PAYROLL!EE$2,ADJ!$2:$2,0)),0)</f>
        <v/>
      </c>
      <c r="EF157">
        <f>IFERROR(INDEX(ADJ!$A$1:$BZ$1000,MATCH(PAYROLL!$D157,ADJ!A$1:A$500,0),MATCH(PAYROLL!EF$2,ADJ!$2:$2,0)),0)</f>
        <v/>
      </c>
      <c r="EG157">
        <f>IFERROR(INDEX(ADJ!$A$1:$BZ$1000,MATCH(PAYROLL!$D157,ADJ!A$1:A$500,0),MATCH(PAYROLL!EG$2,ADJ!$2:$2,0)),0)</f>
        <v/>
      </c>
      <c r="EH157">
        <f>IFERROR(INDEX(ADJ!$A$1:$BZ$1000,MATCH(PAYROLL!$D157,ADJ!A$1:A$500,0),MATCH(PAYROLL!EH$2,ADJ!$2:$2,0)),0)</f>
        <v/>
      </c>
      <c r="EI157">
        <f>IFERROR(INDEX(ADJ!$A$1:$BZ$1000,MATCH(PAYROLL!D157,ADJ!A$1:A$500,0),MATCH(PAYROLL!EI$2,ADJ!$2:$2,0)),0)</f>
        <v/>
      </c>
      <c r="EJ157">
        <f>IFERROR(INDEX(ADJ!$A$1:$BZ$1000,MATCH(PAYROLL!$D157,ADJ!A$1:A$500,0),MATCH(PAYROLL!EJ$2,ADJ!$2:$2,0)),0)</f>
        <v/>
      </c>
      <c r="EK157">
        <f>SUM(DZ157:EJ157)</f>
        <v/>
      </c>
    </row>
    <row r="158">
      <c r="A158" t="n">
        <v>156</v>
      </c>
      <c r="B158" t="inlineStr">
        <is>
          <t>Trần Quỳnh Bun</t>
        </is>
      </c>
      <c r="D158" t="inlineStr">
        <is>
          <t>160848-01</t>
        </is>
      </c>
      <c r="S158">
        <f>IFERROR(INDEX(PIS!$A$1:$BZ$1000,MATCH($D158,PIS!C$1:C$500,0),MATCH("Lương CB tháng trước",PIS!$1:$1,0)),0)</f>
        <v/>
      </c>
      <c r="T158">
        <f>IFERROR(INDEX(PIS!$A$1:$BZ$1000,MATCH($D158,PIS!C$1:C$500,0),MATCH("Lương CB hiện tại",PIS!$1:$1,0)),0)</f>
        <v/>
      </c>
      <c r="U158">
        <f>IFERROR(INDEX(PIS!$A$1:$BZ$1000,MATCH($D158,PIS!C$1:C$500,0),MATCH("Lương đóng BHBB",PIS!$1:$1,0)),0)</f>
        <v/>
      </c>
      <c r="V158">
        <f>IFERROR(INDEX(PIS!$A$1:$BZ$1000,MATCH($D158,PIS!C$1:C$500,0),MATCH(V$2,PIS!$2:$2,0)),0)</f>
        <v/>
      </c>
      <c r="W158">
        <f>IFERROR(INDEX(PIS!$A$1:$BZ$1000,MATCH($D158,PIS!C$1:C$500,0),MATCH(W$2,PIS!$2:$2,0)),0)</f>
        <v/>
      </c>
      <c r="X158">
        <f>IFERROR(INDEX(PIS!$A$1:$BZ$1000,MATCH($D158,PIS!C$1:C$500,0),MATCH(X$2,PIS!$2:$2,0)),0)</f>
        <v/>
      </c>
      <c r="Y158">
        <f>IFERROR(INDEX(PIS!$A$1:$BZ$1000,MATCH($D158,PIS!C$1:C$500,0),MATCH(Y$2,PIS!$2:$2,0)),0)</f>
        <v/>
      </c>
      <c r="Z158">
        <f>IFERROR(INDEX(PIS!$A$1:$BZ$1000,MATCH($D158,PIS!C$1:C$500,0),MATCH(Z$2,PIS!$2:$2,0)),0)</f>
        <v/>
      </c>
      <c r="AA158">
        <f>IFERROR(INDEX(PIS!$A$1:$BZ$1000,MATCH($D158,PIS!C$1:C$500,0),MATCH(AA$2,PIS!$2:$2,0)),0)</f>
        <v/>
      </c>
      <c r="AB158">
        <f>IFERROR(INDEX(PIS!$A$1:$BZ$1000,MATCH($D158,PIS!C$1:C$500,0),MATCH(AB$2,PIS!$2:$2,0)),0)</f>
        <v/>
      </c>
      <c r="AC158">
        <f>SUM(V158:AB158)</f>
        <v/>
      </c>
      <c r="AD158">
        <f>IFERROR(INDEX(TIMESHEET!$A$1:$AI$5000,MATCH($D158,TIMESHEET!A$1:A$500,0),MATCH("T100",TIMESHEET!$2:$2,0))-2,0)</f>
        <v/>
      </c>
      <c r="AE158">
        <f>IFERROR(INDEX(TIMESHEET!$A$1:$AI$5000,MATCH($D158,TIMESHEET!A$1:A$500,0),MATCH("T202",TIMESHEET!$2:$2,0)),0)</f>
        <v/>
      </c>
      <c r="AF158">
        <f>IFERROR(INDEX(TIMESHEET!$A$1:$AI$5000,MATCH($D158,TIMESHEET!A$1:A$500,0),MATCH("T302",TIMESHEET!$2:$2,0)),0)</f>
        <v/>
      </c>
      <c r="AG158">
        <f>IFERROR(INDEX(TIMESHEET!$A$1:$AI$5000,MATCH($D158,TIMESHEET!A$1:A$500,0),MATCH("T406",TIMESHEET!$2:$2,0)),0)</f>
        <v/>
      </c>
      <c r="AH158">
        <f>AE158+AG158</f>
        <v/>
      </c>
      <c r="AI158">
        <f>IFERROR(INDEX(TIMESHEET!$A$1:$AI$5000,MATCH($D158,TIMESHEET!A$1:A$500,0),MATCH("T701",TIMESHEET!$2:$2,0)),0)</f>
        <v/>
      </c>
      <c r="AJ158">
        <f>IFERROR(INDEX(TIMESHEET!$A$1:$AI$5000,MATCH($D158,TIMESHEET!B$1:B$500,0),MATCH("T320",TIMESHEET!$2:$2,0)),0)</f>
        <v/>
      </c>
      <c r="AK158">
        <f>IFERROR(IF(LEFT(INDEX(PIS!O$1:O$500,MATCH(D158,PIS!C$1:C$500)),1)="M",T158/AD158*SUM(AE158:AG158),T158*AD158),0)</f>
        <v/>
      </c>
      <c r="AL158">
        <f>IFERROR(INDEX(ADJ!$A$1:$BZ$1000,MATCH(PAYROLL!D158,ADJ!A$1:A$500,0),MATCH(PAYROLL!AL$2,ADJ!$2:$2,0)),0)</f>
        <v/>
      </c>
      <c r="AM158">
        <f>SUM(AK158:AL158)</f>
        <v/>
      </c>
      <c r="AN158">
        <f>IFERROR(ROUND(V158/$AD158*$AH158,0),0)</f>
        <v/>
      </c>
      <c r="AO158">
        <f>IFERROR(ROUND(W158/$AD158*$AH158,0),0)</f>
        <v/>
      </c>
      <c r="AP158">
        <f>IFERROR(ROUND(X158/$AD158*$AE158,0),0)</f>
        <v/>
      </c>
      <c r="AQ158">
        <f>IFERROR(ROUND(Y158/$AD158*$AH158,0),0)</f>
        <v/>
      </c>
      <c r="AR158">
        <f>IFERROR(ROUND(Z158/$AD158*$AH158,0),0)</f>
        <v/>
      </c>
      <c r="AS158">
        <f>IFERROR(ROUND(AA158/$AD158*$AH158,0),0)</f>
        <v/>
      </c>
      <c r="AT158">
        <f>IFERROR(IF((AE158+AF158+AG158)&gt;13,AB158,ROUND(AB158/AD158*AH158,0)),0)</f>
        <v/>
      </c>
      <c r="AU158">
        <f>IFERROR(INDEX(ADJ!$A$1:$BZ$1000,MATCH(PAYROLL!D158,ADJ!A$1:A$500,0),MATCH(PAYROLL!AU$2,ADJ!$2:$2,0)),0)</f>
        <v/>
      </c>
      <c r="AV158">
        <f>ROUND(SUM(AN158:AU158),0)</f>
        <v/>
      </c>
      <c r="AW158">
        <f>IFERROR(INDEX(TIMESHEET!$A$1:$AI$5000,MATCH(PAYROLL!D158,TIMESHEET!A$1:A$500,0),MATCH("T620",TIMESHEET!$2:$2,0)),0)</f>
        <v/>
      </c>
      <c r="AX158">
        <f>IFERROR(INDEX(TIMESHEET!$A$1:$AI$5000,MATCH(PAYROLL!D158,TIMESHEET!A$1:A$500,0),MATCH("T601",TIMESHEET!$2:$2,0)),0)</f>
        <v/>
      </c>
      <c r="AY158">
        <f>IFERROR(INDEX(TIMESHEET!$A$1:$AI$5000,MATCH(PAYROLL!D158,TIMESHEET!A$1:A$500,0),MATCH("T602",TIMESHEET!$2:$2,0)),0)</f>
        <v/>
      </c>
      <c r="AZ158">
        <f>IFERROR(INDEX(TIMESHEET!$A$1:$AI$5000,MATCH(PAYROLL!D158,TIMESHEET!A$1:A$500,0),MATCH("T603",TIMESHEET!$2:$2,0)),0)</f>
        <v/>
      </c>
      <c r="BA158">
        <f>IFERROR(INDEX(TIMESHEET!$A$1:$AI$5000,MATCH(PAYROLL!D158,TIMESHEET!A$1:A$500,0),MATCH("T611",TIMESHEET!$2:$2,0)),0)</f>
        <v/>
      </c>
      <c r="BB158">
        <f>IFERROR(INDEX(TIMESHEET!$A$1:$AI$5000,MATCH(PAYROLL!D158,TIMESHEET!A$1:A$500,0),MATCH("T612",TIMESHEET!$2:$2,0)),0)</f>
        <v/>
      </c>
      <c r="BC158">
        <f>IFERROR(INDEX(TIMESHEET!$A$1:$AI$5000,MATCH(PAYROLL!D158,TIMESHEET!A$1:A$500,0),MATCH("T613",TIMESHEET!$2:$2,0)),0)</f>
        <v/>
      </c>
      <c r="BD158">
        <f>IFERROR(INDEX(TIMESHEET!$A$1:$AI$5000,MATCH(PAYROLL!D158,TIMESHEET!A$1:A$500,0),MATCH("T500",TIMESHEET!$2:$2,0)),0)</f>
        <v/>
      </c>
      <c r="BE158">
        <f>IFERROR(IF(LEFT(INDEX(PIS!O$1:O$500,MATCH(D158,PIS!C$1:C$500)),1)="M",T158/AD158/8*(AW158+AX158*1.5+AY158*2+AZ158*3+BA158*2.1+BB158*2.7+BC158*3.9+BD158*0.3),T158/8*(AW158+AX158*1.5+AY158*2+AZ158*3+BA158*2.1+BB158*2.7+BC158*3.9+BD158*0.3)),0)</f>
        <v/>
      </c>
      <c r="BF158">
        <f>IFERROR(INDEX(ADJ!$A$1:$BZ$1000,MATCH(PAYROLL!$D158,ADJ!A$1:A$500,0),MATCH(PAYROLL!BF$2,ADJ!$2:$2,0)),0)</f>
        <v/>
      </c>
      <c r="BG158">
        <f>IFERROR(INDEX(ADJ!$A$1:$BZ$1000,MATCH(PAYROLL!D158,ADJ!A$1:A$500,0),MATCH(PAYROLL!BG$2,ADJ!$2:$2,0)),0)</f>
        <v/>
      </c>
      <c r="BH158">
        <f>IFERROR(INDEX(ADJ!$A$1:$BZ$1000,MATCH(PAYROLL!D158,ADJ!A$1:A$500,0),MATCH(PAYROLL!BH$2,ADJ!$2:$2,0)),0)</f>
        <v/>
      </c>
      <c r="BI158">
        <f>IFERROR(INDEX(ADJ!$A$1:$BZ$1000,MATCH(PAYROLL!D158,ADJ!A$1:A$500,0),MATCH(PAYROLL!BI$2,ADJ!$2:$2,0)),0)</f>
        <v/>
      </c>
      <c r="BJ158">
        <f>IFERROR(INDEX(ADJ!$A$1:$BZ$1000,MATCH(PAYROLL!D158,ADJ!A$1:A$500,0),MATCH(PAYROLL!BJ$2,ADJ!$2:$2,0)),0)</f>
        <v/>
      </c>
      <c r="BK158">
        <f>SUM(BF158:BJ158)</f>
        <v/>
      </c>
      <c r="BL158">
        <f>IFERROR(INDEX(ADJ!$A$1:$BZ$1000,MATCH(PAYROLL!D158,ADJ!A$1:A$500,0),MATCH(PAYROLL!BL$2,ADJ!$2:$2,0)),0)</f>
        <v/>
      </c>
      <c r="BM158">
        <f>IFERROR(INDEX(ADJ!$A$1:$BZ$1000,MATCH(PAYROLL!D158,ADJ!A$1:A$500,0),MATCH(PAYROLL!BM$2,ADJ!$2:$2,0)),0)</f>
        <v/>
      </c>
      <c r="BN158">
        <f>IFERROR(INDEX(ADJ!$A$1:$BZ$1000,MATCH(PAYROLL!D158,ADJ!A$1:A$500,0),MATCH(PAYROLL!BN$2,ADJ!$2:$2,0)),0)</f>
        <v/>
      </c>
      <c r="BO158">
        <f>IFERROR(INDEX(ADJ!$A$1:$BZ$1000,MATCH(PAYROLL!D158,ADJ!A$1:A$500,0),MATCH(PAYROLL!BO$2,ADJ!$2:$2,0)),0)</f>
        <v/>
      </c>
      <c r="BP158">
        <f>SUM(AM158,AV158,BE158,BK158,BL158:BO158)</f>
        <v/>
      </c>
      <c r="BQ158">
        <f>BO158</f>
        <v/>
      </c>
      <c r="BR158">
        <f>IFERROR(ROUND(IF(LEFT(INDEX(PIS!O$1:O$500,MATCH(D158,PIS!C$1:C$500)),1)="D",T158/8*(BD158*0.3),IF(LEFT(INDEX(PIS!O$1:O$500,MATCH(D158,PIS!C$1:C$500)),1)="H",T158*($BD158*0.3),T158/$AD158/8*($BD158*0.3))),0),0)</f>
        <v/>
      </c>
      <c r="BS158">
        <f>IF(AP158&lt;1,0,MIN(AP158,730000))</f>
        <v/>
      </c>
      <c r="BT158">
        <f>IFERROR(ROUND((BE158-SUM(AW158:BC158)*T158/AD158/8),0)-BR158,0)</f>
        <v/>
      </c>
      <c r="BU158">
        <f>AO158</f>
        <v/>
      </c>
      <c r="BV158">
        <f>SUM(BQ158:BU158)</f>
        <v/>
      </c>
      <c r="BW158">
        <f>BP158-BV158</f>
        <v/>
      </c>
      <c r="BX158">
        <f>IFERROR(IF(RIGHT(INDEX(PIS!O$1:O$500,MATCH(D158,PIS!C$1:C$500)),5)="Gross",MIN(U158+V158,VLOOKUP("R700",TSC!B:C,2,0)*VLOOKUP("R101",TSC!B:C,2,0))*VLOOKUP("R701",TSC!B:C,2,0)%,0),0)</f>
        <v/>
      </c>
      <c r="BY158">
        <f>IFERROR(IF(RIGHT(INDEX(PIS!O$1:O$500,MATCH(D158,PIS!C$1:C$500)),5)="Gross",MIN(U158+V158,VLOOKUP("R700",TSC!B:C,2,0)*VLOOKUP("R101",TSC!B:C,2,0))*VLOOKUP("T704",TSC!B:C,2,0)%,0),0)</f>
        <v/>
      </c>
      <c r="BZ158">
        <f>IFERROR(IF(RIGHT(INDEX(PIS!O$1:O$500,MATCH(D158,PIS!C$1:C$500)),5)="Gross",MIN(U158+V158,VLOOKUP("R700",TSC!B:C,2,0)*VLOOKUP("1",TSC!F:G,2,0))*VLOOKUP("T705",TSC!B:C,2,0)%,0),0)</f>
        <v/>
      </c>
      <c r="CA158">
        <f>IFERROR(INDEX(ADJ!$A$1:$BZ$1000,MATCH(PAYROLL!D158,ADJ!A$1:A$500,0),MATCH(PAYROLL!CA$2,ADJ!$2:$2,0)),0)</f>
        <v/>
      </c>
      <c r="CB158">
        <f>IFERROR(INDEX(ADJ!$A$1:$BZ$1000,MATCH(PAYROLL!D158,ADJ!A$1:A$500,0),MATCH(PAYROLL!CB$2,ADJ!$2:$2,0)),0)</f>
        <v/>
      </c>
      <c r="CC158">
        <f>SUM(BX158:CB158)</f>
        <v/>
      </c>
      <c r="CD158">
        <f>IFERROR(INDEX(PIS!$A$1:$BZ$1000,MATCH(PAYROLL!D158,PIS!C$1:C$500,0),MATCH(PAYROLL!CD$1,PIS!$1:$1,0)),0)</f>
        <v/>
      </c>
      <c r="CE158">
        <f>IFERROR(IF(OR(INDEX(PIS!P$1:P$500,MATCH(D158,PIS!C$1:C$500,0))="LT2",INDEX(PIS!P$1:P$500,MATCH(D158,PIS!C$1:C$500,0))="P10"),0,SUM(CC158,CD158*VLOOKUP("R601",TSC!B:C,2,0),VLOOKUP("R602",TSC!B:C,2,0))),0)</f>
        <v/>
      </c>
      <c r="CF158">
        <f>MAX(BW158-CE158,0)</f>
        <v/>
      </c>
      <c r="CG158">
        <f>IFERROR(IF(OR(RIGHT(INDEX(PIS!P$1:P$500,MATCH(D158,PIS!C$1:C$500)),5)="P10",RIGHT(INDEX(PIS!P$1:P$500,MATCH(D158,PIS!C$1:C$500)),5)="CK"),0,IF(CF158&lt;=5000000,CF158*5%,IF(CF158&lt;=10000000,CF158*10%-250000,IF(CF158&lt;=18000000,CF158*15%-750000,IF(CF158&lt;=32000000,CF158*20%-1650000,IF(CF158&lt;=52000000,CF158*25%-3250000,IF(CF158&lt;=80000000,BH158*30%-5850000,CF158*35%-9850000))))))),0)</f>
        <v/>
      </c>
      <c r="CH158">
        <f>IFERROR(IF(OR(INDEX(PIS!P$1:P$500,MATCH(D158,PIS!C$1:C$500))="LT",INDEX(PIS!P$1:P$500,MATCH(D158,PIS!C$1:C$500))="CK"),0,IF(CF158&lt;2000000,0,CF158*10%)),0)</f>
        <v/>
      </c>
      <c r="CI158">
        <f>IFERROR(INDEX(ADJ!$A$1:$BZ$1000,MATCH(PAYROLL!D158,ADJ!A$1:A$500,0),MATCH(PAYROLL!CI$2,ADJ!$2:$2,0)),0)</f>
        <v/>
      </c>
      <c r="CJ158">
        <f>IFERROR(INDEX(ADJ!$A$1:$BZ$1000,MATCH(PAYROLL!D158,ADJ!A$1:A$500,0),MATCH(PAYROLL!CJ$2,ADJ!$2:$2,0)),0)</f>
        <v/>
      </c>
      <c r="CK158">
        <f>IFERROR(INDEX(ADJ!$A$1:$BZ$1000,MATCH(PAYROLL!D158,ADJ!A$1:A$500,0),MATCH(PAYROLL!CK$2,ADJ!$2:$2,0)),0)</f>
        <v/>
      </c>
      <c r="CL158">
        <f>SUM(CG158:CK158)</f>
        <v/>
      </c>
      <c r="CM158">
        <f>ROUND(SUM(CH158:CK158),0)</f>
        <v/>
      </c>
      <c r="CN158">
        <f>IFERROR(INDEX(CSDA!D$1:D$500,MATCH($CN$2,CSDA!C$1:C$500,0))*INDEX(PIS!V$1:V$500,MATCH(D158,PIS!C$1:C$500))+INDEX(ADJ!$A$1:$BZ$1000,MATCH(PAYROLL!D158,ADJ!A$1:A$500,0),MATCH(PAYROLL!CN$2,ADJ!$2:$2,0)),0)</f>
        <v/>
      </c>
      <c r="CO158">
        <f>IFERROR(INDEX(ADJ!$A$1:$BZ$1000,MATCH(PAYROLL!D158,ADJ!A$1:A$500,0),MATCH(PAYROLL!CO$2,ADJ!$2:$2,0)),0)</f>
        <v/>
      </c>
      <c r="CP158">
        <f>IFERROR(INDEX(ADJ!$A$1:$BZ$1000,MATCH(PAYROLL!D158,ADJ!A$1:A$500,0),MATCH(PAYROLL!CP$2,ADJ!$2:$2,0)),0)</f>
        <v/>
      </c>
      <c r="CQ158">
        <f>BP158-CL158-CI158-CM158-CN158-CO158-CP158-CC158</f>
        <v/>
      </c>
      <c r="CR158">
        <f>IFERROR(IF(RIGHT(INDEX(PIS!O$1:O$500,MATCH(D158,PIS!C$1:C$500,0)),5)="Gross",MIN(U158+V158,VLOOKUP("R700",TSC!B:C,2,0)*VLOOKUP("R101",TSC!B:C,2,0))*(VLOOKUP("T711",TSC!B:C,2,0)+VLOOKUP("T712",TSC!B:C,2,0))%,MIN(T158+V158,VLOOKUP("R700",TSC!B:C,2,0)*VLOOKUP("R101",TSC!B:C,2,0))*(VLOOKUP("T711",TSC!B:C,2,0)+VLOOKUP("T712",TSC!B:C,2,0)+VLOOKUP("R701",TSC!B:C,2,0))%),0)</f>
        <v/>
      </c>
      <c r="CS158">
        <f>IFERROR(IF(RIGHT(INDEX(PIS!O$1:O$500,MATCH(D158,PIS!C$1:C$500,0)),5)="Gross",MIN(U158+V158,VLOOKUP("R700",TSC!B:C,2,0)*VLOOKUP("R101",TSC!B:C,2,0))*(VLOOKUP("T714",TSC!B:C,2,0))%,MIN(T158+V158,VLOOKUP("R700",TSC!B:C,2,0)*VLOOKUP("R101",TSC!B:C,2,0))*(VLOOKUP("T704",TSC!B:C,2,0)+VLOOKUP("T714",TSC!B:C,2,0))%),0)</f>
        <v/>
      </c>
      <c r="CT158">
        <f>IFERROR(IF(RIGHT(INDEX(PIS!O$1:O$500,MATCH(D158,PIS!C$1:C$500,0)),5)="Gross",MIN(U158+V158,VLOOKUP("R700",TSC!B:C,2,0)*VLOOKUP("R101",TSC!B:C,2,0))*VLOOKUP("T705",TSC!B:C,2,0)%,MIN(T158+V158,VLOOKUP("R700",TSC!B:C,2,0)*VLOOKUP("R101",TSC!B:C,2,0))*VLOOKUP("T705",TSC!B:C,2,0)%),0)</f>
        <v/>
      </c>
      <c r="CU158">
        <f>IFERROR(IF(RIGHT(INDEX(PIS!O$1:O$500,MATCH(D158,PIS!C$1:C$500,0)),5)="Gross",MIN(U158+V158,VLOOKUP("R700",TSC!B:C,2,0)*VLOOKUP("R101",TSC!B:C,2,0))*(VLOOKUP("T713",TSC!B:C,2,0))%,MIN(T158+V158,VLOOKUP("R700",TSC!B:C,2,0)*VLOOKUP("R101",TSC!B:C,2,0))*(VLOOKUP("T713",TSC!B:C,2,0))%),0)</f>
        <v/>
      </c>
      <c r="CV158">
        <f>IFERROR(INDEX(ADJ!$A$1:$BZ$1000,MATCH(PAYROLL!D158,ADJ!A$1:A$500,0),MATCH(PAYROLL!CV$2,ADJ!$2:$2,0)),0)</f>
        <v/>
      </c>
      <c r="CW158">
        <f>IFERROR(INDEX(ADJ!$A$1:$BZ$1000,MATCH(PAYROLL!D158,ADJ!A$1:A$500,0),MATCH(PAYROLL!CW$2,ADJ!$2:$2,0)),0)</f>
        <v/>
      </c>
      <c r="CX158">
        <f>SUM(CR158:CW158)</f>
        <v/>
      </c>
      <c r="CY158">
        <f>ROUND(IF(CR158&gt;0,T158+V158*VLOOKUP("R202",TSC!$B$1:$C$500,2,0),0),0)</f>
        <v/>
      </c>
      <c r="CZ158">
        <f>IFERROR(INDEX(CSDA!D$1:D$500,MATCH($CZ$2,CSDA!C$1:C$500,0)),0)</f>
        <v/>
      </c>
      <c r="DA158">
        <f>ROUND(T158*0.7%,0)</f>
        <v/>
      </c>
      <c r="DB158">
        <f>ROUND(T158/12,0)</f>
        <v/>
      </c>
      <c r="DC158">
        <f ref="DC158" t="array">IFERROR(INDEX(CSDA!D$1:D$500,MATCH("Trích giữ"&amp;PAYROLL!DC$2,CSDA!A$1:A$500&amp;CSDA!C$1:C$500,0)),0)</f>
        <v/>
      </c>
      <c r="DD158">
        <f ref="DD158" t="array">IFERROR(INDEX(CSDA!D$1:D$500,MATCH("Trích giữ"&amp;PAYROLL!DD$2,CSDA!A$1:A$500&amp;CSDA!C$1:C$500,0)),0)</f>
        <v/>
      </c>
      <c r="DE158">
        <f ref="DE158" t="array">IFERROR(INDEX(CSDA!D$1:D$500,MATCH("Trích giữ"&amp;PAYROLL!DE$2,CSDA!A$1:A$500&amp;CSDA!C$1:C$500,0)),0)</f>
        <v/>
      </c>
      <c r="DF158">
        <f>IFERROR(INDEX(CSDA!D$1:D$500,MATCH(PAYROLL!DF$2,CSDA!C$1:C$500,0)),0)</f>
        <v/>
      </c>
      <c r="DG158">
        <f ref="DG158" t="array">IFERROR(INDEX(CSDA!D$1:D$500,MATCH("Trích giữ"&amp;PAYROLL!DG$2,CSDA!A$1:A$500&amp;CSDA!C$1:C$500,0)),0)</f>
        <v/>
      </c>
      <c r="DH158">
        <f>ROUND(T158/26,0)</f>
        <v/>
      </c>
      <c r="DI158">
        <f ref="DI158" t="array">IFERROR(INDEX(CSDA!D$1:D$500,MATCH("Trích giữ"&amp;PAYROLL!DI$2,CSDA!A$1:A$500&amp;CSDA!C$1:C$500,0)),0)</f>
        <v/>
      </c>
      <c r="DJ158">
        <f>IF(U158=0,T158*21.5%-BL158,0)</f>
        <v/>
      </c>
      <c r="DK158">
        <f ref="DK158" t="array">IFERROR(INDEX(CSDA!D$1:D$500,MATCH("Trích giữ"&amp;PAYROLL!DK$2,CSDA!A$1:A$500&amp;CSDA!C$1:C$500,0)),0)</f>
        <v/>
      </c>
      <c r="DL158">
        <f>IFERROR(INDEX(CSDA!D$1:D$500,MATCH(PAYROLL!DL$2,CSDA!C$1:C$500,0))/12,0)</f>
        <v/>
      </c>
      <c r="DM158">
        <f>SUM(DB158:DL158)</f>
        <v/>
      </c>
      <c r="DN158">
        <f>IFERROR(INDEX(ADJ!$A$1:$BZ$1000,MATCH(PAYROLL!D158,ADJ!A$1:A$500,0),MATCH(PAYROLL!DN$2,ADJ!$2:$2,0)),0)</f>
        <v/>
      </c>
      <c r="DO158">
        <f>IFERROR(SUM(BP158,DM158:DN158,CX158:DA158)-DT158,0)</f>
        <v/>
      </c>
      <c r="DP158">
        <f ref="DP158" t="array">SUM(BW158*IFERROR(INDEX(CSDA!D$1:D$500,MATCH(BW$2,CSDA!C$1:C$500,0)),0)%,CX158*IFERROR(INDEX(CSDA!D$1:D$500,MATCH(CX$2,CSDA!C$1:C$500,0)),0)%,DA158*IFERROR(INDEX(CSDA!D$1:D$500,MATCH(DA$2,CSDA!C$1:C$500,0)),0)%,DB158*IFERROR(INDEX(CSDA!D$1:D$500,MATCH(DB$2,CSDA!C$1:C$500,0)),0)%,DF158*IFERROR(INDEX(CSDA!D$1:D$500,MATCH("Phí dịch vụ"&amp;PAYROLL!DF$2,CSDA!A$1:A$500&amp;CSDA!C$1:C$500,0)),0)%,DC158*IFERROR(INDEX(CSDA!D$1:D$500,MATCH("Phí dịch vụ"&amp;PAYROLL!DC$2,CSDA!A$1:A$500&amp;CSDA!C$1:C$500,0)),0)%,DH158*IFERROR(INDEX(CSDA!D$1:D$500,MATCH("Phí dịch vụ"&amp;PAYROLL!DH$2,CSDA!A$1:A$500&amp;CSDA!C$1:C$500,0)),0)%,DJ158*IFERROR(INDEX(CSDA!D$1:D$500,MATCH("Phí dịch vụ"&amp;PAYROLL!DJ$2,CSDA!A$1:A$500&amp;CSDA!C$1:C$500,0)),0)%,BN158*IFERROR(INDEX(CSDA!D$1:D$500,MATCH(BN$2,CSDA!C$1:C$500,0)),0)%)-BN158*7%</f>
        <v/>
      </c>
      <c r="DQ158">
        <f>IFERROR(INDEX(ADJ!$A$1:$BZ$1000,MATCH(PAYROLL!D158,ADJ!A$1:A$500,0),MATCH(PAYROLL!DQ$2,ADJ!$2:$2,0)),0)</f>
        <v/>
      </c>
      <c r="DR158">
        <f>IFERROR(INDEX(ADJ!$A$1:$BZ$1000,MATCH(PAYROLL!D158,ADJ!A$1:A$500,0),MATCH(PAYROLL!DR$2,ADJ!$2:$2,0)),0)</f>
        <v/>
      </c>
      <c r="DS158">
        <f>SUM(DP158:DR158)</f>
        <v/>
      </c>
      <c r="DT158">
        <f>EK158</f>
        <v/>
      </c>
      <c r="DU158">
        <f>SUM(DO158:DR158)</f>
        <v/>
      </c>
      <c r="DV158">
        <f>ROUND(DU158*0.1,0)</f>
        <v/>
      </c>
      <c r="DW158">
        <f>DU158+DV158</f>
        <v/>
      </c>
      <c r="DZ158">
        <f>IFERROR(INDEX(ADJ!$A$1:$BZ$1000,MATCH(PAYROLL!$D158,ADJ!A$1:A$500,0),MATCH(PAYROLL!DZ$2,ADJ!$2:$2,0)),0)</f>
        <v/>
      </c>
      <c r="EA158">
        <f>IFERROR(INDEX(ADJ!$A$1:$BZ$1000,MATCH(PAYROLL!$D158,ADJ!A$1:A$500,0),MATCH(PAYROLL!EA$2,ADJ!$2:$2,0)),0)</f>
        <v/>
      </c>
      <c r="EB158">
        <f>IFERROR(INDEX(ADJ!$A$1:$BZ$1000,MATCH(PAYROLL!$D158,ADJ!A$1:A$500,0),MATCH(PAYROLL!EB$2,ADJ!$2:$2,0)),0)</f>
        <v/>
      </c>
      <c r="EC158">
        <f>IFERROR(INDEX(ADJ!$A$1:$BZ$1000,MATCH(PAYROLL!$D158,ADJ!A$1:A$500,0),MATCH(PAYROLL!EC$2,ADJ!$2:$2,0)),0)</f>
        <v/>
      </c>
      <c r="ED158">
        <f>IFERROR(INDEX(ADJ!$A$1:$BZ$1000,MATCH(PAYROLL!$D158,ADJ!A$1:A$500,0),MATCH(PAYROLL!ED$2,ADJ!$2:$2,0)),0)</f>
        <v/>
      </c>
      <c r="EE158">
        <f>IFERROR(INDEX(ADJ!$A$1:$BZ$1000,MATCH(PAYROLL!$D158,ADJ!A$1:A$500,0),MATCH(PAYROLL!EE$2,ADJ!$2:$2,0)),0)</f>
        <v/>
      </c>
      <c r="EF158">
        <f>IFERROR(INDEX(ADJ!$A$1:$BZ$1000,MATCH(PAYROLL!$D158,ADJ!A$1:A$500,0),MATCH(PAYROLL!EF$2,ADJ!$2:$2,0)),0)</f>
        <v/>
      </c>
      <c r="EG158">
        <f>IFERROR(INDEX(ADJ!$A$1:$BZ$1000,MATCH(PAYROLL!$D158,ADJ!A$1:A$500,0),MATCH(PAYROLL!EG$2,ADJ!$2:$2,0)),0)</f>
        <v/>
      </c>
      <c r="EH158">
        <f>IFERROR(INDEX(ADJ!$A$1:$BZ$1000,MATCH(PAYROLL!$D158,ADJ!A$1:A$500,0),MATCH(PAYROLL!EH$2,ADJ!$2:$2,0)),0)</f>
        <v/>
      </c>
      <c r="EI158">
        <f>IFERROR(INDEX(ADJ!$A$1:$BZ$1000,MATCH(PAYROLL!D158,ADJ!A$1:A$500,0),MATCH(PAYROLL!EI$2,ADJ!$2:$2,0)),0)</f>
        <v/>
      </c>
      <c r="EJ158">
        <f>IFERROR(INDEX(ADJ!$A$1:$BZ$1000,MATCH(PAYROLL!$D158,ADJ!A$1:A$500,0),MATCH(PAYROLL!EJ$2,ADJ!$2:$2,0)),0)</f>
        <v/>
      </c>
      <c r="EK158">
        <f>SUM(DZ158:EJ158)</f>
        <v/>
      </c>
    </row>
    <row r="159">
      <c r="A159" t="n">
        <v>157</v>
      </c>
      <c r="B159" t="inlineStr">
        <is>
          <t>Lường Tấn Cường</t>
        </is>
      </c>
      <c r="D159" t="inlineStr">
        <is>
          <t>160832-01</t>
        </is>
      </c>
      <c r="S159">
        <f>IFERROR(INDEX(PIS!$A$1:$BZ$1000,MATCH($D159,PIS!C$1:C$500,0),MATCH("Lương CB tháng trước",PIS!$1:$1,0)),0)</f>
        <v/>
      </c>
      <c r="T159">
        <f>IFERROR(INDEX(PIS!$A$1:$BZ$1000,MATCH($D159,PIS!C$1:C$500,0),MATCH("Lương CB hiện tại",PIS!$1:$1,0)),0)</f>
        <v/>
      </c>
      <c r="U159">
        <f>IFERROR(INDEX(PIS!$A$1:$BZ$1000,MATCH($D159,PIS!C$1:C$500,0),MATCH("Lương đóng BHBB",PIS!$1:$1,0)),0)</f>
        <v/>
      </c>
      <c r="V159">
        <f>IFERROR(INDEX(PIS!$A$1:$BZ$1000,MATCH($D159,PIS!C$1:C$500,0),MATCH(V$2,PIS!$2:$2,0)),0)</f>
        <v/>
      </c>
      <c r="W159">
        <f>IFERROR(INDEX(PIS!$A$1:$BZ$1000,MATCH($D159,PIS!C$1:C$500,0),MATCH(W$2,PIS!$2:$2,0)),0)</f>
        <v/>
      </c>
      <c r="X159">
        <f>IFERROR(INDEX(PIS!$A$1:$BZ$1000,MATCH($D159,PIS!C$1:C$500,0),MATCH(X$2,PIS!$2:$2,0)),0)</f>
        <v/>
      </c>
      <c r="Y159">
        <f>IFERROR(INDEX(PIS!$A$1:$BZ$1000,MATCH($D159,PIS!C$1:C$500,0),MATCH(Y$2,PIS!$2:$2,0)),0)</f>
        <v/>
      </c>
      <c r="Z159">
        <f>IFERROR(INDEX(PIS!$A$1:$BZ$1000,MATCH($D159,PIS!C$1:C$500,0),MATCH(Z$2,PIS!$2:$2,0)),0)</f>
        <v/>
      </c>
      <c r="AA159">
        <f>IFERROR(INDEX(PIS!$A$1:$BZ$1000,MATCH($D159,PIS!C$1:C$500,0),MATCH(AA$2,PIS!$2:$2,0)),0)</f>
        <v/>
      </c>
      <c r="AB159">
        <f>IFERROR(INDEX(PIS!$A$1:$BZ$1000,MATCH($D159,PIS!C$1:C$500,0),MATCH(AB$2,PIS!$2:$2,0)),0)</f>
        <v/>
      </c>
      <c r="AC159">
        <f>SUM(V159:AB159)</f>
        <v/>
      </c>
      <c r="AD159">
        <f>IFERROR(INDEX(TIMESHEET!$A$1:$AI$5000,MATCH($D159,TIMESHEET!A$1:A$500,0),MATCH("T100",TIMESHEET!$2:$2,0))-2,0)</f>
        <v/>
      </c>
      <c r="AE159">
        <f>IFERROR(INDEX(TIMESHEET!$A$1:$AI$5000,MATCH($D159,TIMESHEET!A$1:A$500,0),MATCH("T202",TIMESHEET!$2:$2,0)),0)</f>
        <v/>
      </c>
      <c r="AF159">
        <f>IFERROR(INDEX(TIMESHEET!$A$1:$AI$5000,MATCH($D159,TIMESHEET!A$1:A$500,0),MATCH("T302",TIMESHEET!$2:$2,0)),0)</f>
        <v/>
      </c>
      <c r="AG159">
        <f>IFERROR(INDEX(TIMESHEET!$A$1:$AI$5000,MATCH($D159,TIMESHEET!A$1:A$500,0),MATCH("T406",TIMESHEET!$2:$2,0)),0)</f>
        <v/>
      </c>
      <c r="AH159">
        <f>AE159+AG159</f>
        <v/>
      </c>
      <c r="AI159">
        <f>IFERROR(INDEX(TIMESHEET!$A$1:$AI$5000,MATCH($D159,TIMESHEET!A$1:A$500,0),MATCH("T701",TIMESHEET!$2:$2,0)),0)</f>
        <v/>
      </c>
      <c r="AJ159">
        <f>IFERROR(INDEX(TIMESHEET!$A$1:$AI$5000,MATCH($D159,TIMESHEET!B$1:B$500,0),MATCH("T320",TIMESHEET!$2:$2,0)),0)</f>
        <v/>
      </c>
      <c r="AK159">
        <f>IFERROR(IF(LEFT(INDEX(PIS!O$1:O$500,MATCH(D159,PIS!C$1:C$500)),1)="M",T159/AD159*SUM(AE159:AG159),T159*AD159),0)</f>
        <v/>
      </c>
      <c r="AL159">
        <f>IFERROR(INDEX(ADJ!$A$1:$BZ$1000,MATCH(PAYROLL!D159,ADJ!A$1:A$500,0),MATCH(PAYROLL!AL$2,ADJ!$2:$2,0)),0)</f>
        <v/>
      </c>
      <c r="AM159">
        <f>SUM(AK159:AL159)</f>
        <v/>
      </c>
      <c r="AN159">
        <f>IFERROR(ROUND(V159/$AD159*$AH159,0),0)</f>
        <v/>
      </c>
      <c r="AO159">
        <f>IFERROR(ROUND(W159/$AD159*$AH159,0),0)</f>
        <v/>
      </c>
      <c r="AP159">
        <f>IFERROR(ROUND(X159/$AD159*$AE159,0),0)</f>
        <v/>
      </c>
      <c r="AQ159">
        <f>IFERROR(ROUND(Y159/$AD159*$AH159,0),0)</f>
        <v/>
      </c>
      <c r="AR159">
        <f>IFERROR(ROUND(Z159/$AD159*$AH159,0),0)</f>
        <v/>
      </c>
      <c r="AS159">
        <f>IFERROR(ROUND(AA159/$AD159*$AH159,0),0)</f>
        <v/>
      </c>
      <c r="AT159">
        <f>IFERROR(IF((AE159+AF159+AG159)&gt;13,AB159,ROUND(AB159/AD159*AH159,0)),0)</f>
        <v/>
      </c>
      <c r="AU159">
        <f>IFERROR(INDEX(ADJ!$A$1:$BZ$1000,MATCH(PAYROLL!D159,ADJ!A$1:A$500,0),MATCH(PAYROLL!AU$2,ADJ!$2:$2,0)),0)</f>
        <v/>
      </c>
      <c r="AV159">
        <f>ROUND(SUM(AN159:AU159),0)</f>
        <v/>
      </c>
      <c r="AW159">
        <f>IFERROR(INDEX(TIMESHEET!$A$1:$AI$5000,MATCH(PAYROLL!D159,TIMESHEET!A$1:A$500,0),MATCH("T620",TIMESHEET!$2:$2,0)),0)</f>
        <v/>
      </c>
      <c r="AX159">
        <f>IFERROR(INDEX(TIMESHEET!$A$1:$AI$5000,MATCH(PAYROLL!D159,TIMESHEET!A$1:A$500,0),MATCH("T601",TIMESHEET!$2:$2,0)),0)</f>
        <v/>
      </c>
      <c r="AY159">
        <f>IFERROR(INDEX(TIMESHEET!$A$1:$AI$5000,MATCH(PAYROLL!D159,TIMESHEET!A$1:A$500,0),MATCH("T602",TIMESHEET!$2:$2,0)),0)</f>
        <v/>
      </c>
      <c r="AZ159">
        <f>IFERROR(INDEX(TIMESHEET!$A$1:$AI$5000,MATCH(PAYROLL!D159,TIMESHEET!A$1:A$500,0),MATCH("T603",TIMESHEET!$2:$2,0)),0)</f>
        <v/>
      </c>
      <c r="BA159">
        <f>IFERROR(INDEX(TIMESHEET!$A$1:$AI$5000,MATCH(PAYROLL!D159,TIMESHEET!A$1:A$500,0),MATCH("T611",TIMESHEET!$2:$2,0)),0)</f>
        <v/>
      </c>
      <c r="BB159">
        <f>IFERROR(INDEX(TIMESHEET!$A$1:$AI$5000,MATCH(PAYROLL!D159,TIMESHEET!A$1:A$500,0),MATCH("T612",TIMESHEET!$2:$2,0)),0)</f>
        <v/>
      </c>
      <c r="BC159">
        <f>IFERROR(INDEX(TIMESHEET!$A$1:$AI$5000,MATCH(PAYROLL!D159,TIMESHEET!A$1:A$500,0),MATCH("T613",TIMESHEET!$2:$2,0)),0)</f>
        <v/>
      </c>
      <c r="BD159">
        <f>IFERROR(INDEX(TIMESHEET!$A$1:$AI$5000,MATCH(PAYROLL!D159,TIMESHEET!A$1:A$500,0),MATCH("T500",TIMESHEET!$2:$2,0)),0)</f>
        <v/>
      </c>
      <c r="BE159">
        <f>IFERROR(IF(LEFT(INDEX(PIS!O$1:O$500,MATCH(D159,PIS!C$1:C$500)),1)="M",T159/AD159/8*(AW159+AX159*1.5+AY159*2+AZ159*3+BA159*2.1+BB159*2.7+BC159*3.9+BD159*0.3),T159/8*(AW159+AX159*1.5+AY159*2+AZ159*3+BA159*2.1+BB159*2.7+BC159*3.9+BD159*0.3)),0)</f>
        <v/>
      </c>
      <c r="BF159">
        <f>IFERROR(INDEX(ADJ!$A$1:$BZ$1000,MATCH(PAYROLL!$D159,ADJ!A$1:A$500,0),MATCH(PAYROLL!BF$2,ADJ!$2:$2,0)),0)</f>
        <v/>
      </c>
      <c r="BG159">
        <f>IFERROR(INDEX(ADJ!$A$1:$BZ$1000,MATCH(PAYROLL!D159,ADJ!A$1:A$500,0),MATCH(PAYROLL!BG$2,ADJ!$2:$2,0)),0)</f>
        <v/>
      </c>
      <c r="BH159">
        <f>IFERROR(INDEX(ADJ!$A$1:$BZ$1000,MATCH(PAYROLL!D159,ADJ!A$1:A$500,0),MATCH(PAYROLL!BH$2,ADJ!$2:$2,0)),0)</f>
        <v/>
      </c>
      <c r="BI159">
        <f>IFERROR(INDEX(ADJ!$A$1:$BZ$1000,MATCH(PAYROLL!D159,ADJ!A$1:A$500,0),MATCH(PAYROLL!BI$2,ADJ!$2:$2,0)),0)</f>
        <v/>
      </c>
      <c r="BJ159">
        <f>IFERROR(INDEX(ADJ!$A$1:$BZ$1000,MATCH(PAYROLL!D159,ADJ!A$1:A$500,0),MATCH(PAYROLL!BJ$2,ADJ!$2:$2,0)),0)</f>
        <v/>
      </c>
      <c r="BK159">
        <f>SUM(BF159:BJ159)</f>
        <v/>
      </c>
      <c r="BL159">
        <f>IFERROR(INDEX(ADJ!$A$1:$BZ$1000,MATCH(PAYROLL!D159,ADJ!A$1:A$500,0),MATCH(PAYROLL!BL$2,ADJ!$2:$2,0)),0)</f>
        <v/>
      </c>
      <c r="BM159">
        <f>IFERROR(INDEX(ADJ!$A$1:$BZ$1000,MATCH(PAYROLL!D159,ADJ!A$1:A$500,0),MATCH(PAYROLL!BM$2,ADJ!$2:$2,0)),0)</f>
        <v/>
      </c>
      <c r="BN159">
        <f>IFERROR(INDEX(ADJ!$A$1:$BZ$1000,MATCH(PAYROLL!D159,ADJ!A$1:A$500,0),MATCH(PAYROLL!BN$2,ADJ!$2:$2,0)),0)</f>
        <v/>
      </c>
      <c r="BO159">
        <f>IFERROR(INDEX(ADJ!$A$1:$BZ$1000,MATCH(PAYROLL!D159,ADJ!A$1:A$500,0),MATCH(PAYROLL!BO$2,ADJ!$2:$2,0)),0)</f>
        <v/>
      </c>
      <c r="BP159">
        <f>SUM(AM159,AV159,BE159,BK159,BL159:BO159)</f>
        <v/>
      </c>
      <c r="BQ159">
        <f>BO159</f>
        <v/>
      </c>
      <c r="BR159">
        <f>IFERROR(ROUND(IF(LEFT(INDEX(PIS!O$1:O$500,MATCH(D159,PIS!C$1:C$500)),1)="D",T159/8*(BD159*0.3),IF(LEFT(INDEX(PIS!O$1:O$500,MATCH(D159,PIS!C$1:C$500)),1)="H",T159*($BD159*0.3),T159/$AD159/8*($BD159*0.3))),0),0)</f>
        <v/>
      </c>
      <c r="BS159">
        <f>IF(AP159&lt;1,0,MIN(AP159,730000))</f>
        <v/>
      </c>
      <c r="BT159">
        <f>IFERROR(ROUND((BE159-SUM(AW159:BC159)*T159/AD159/8),0)-BR159,0)</f>
        <v/>
      </c>
      <c r="BU159">
        <f>AO159</f>
        <v/>
      </c>
      <c r="BV159">
        <f>SUM(BQ159:BU159)</f>
        <v/>
      </c>
      <c r="BW159">
        <f>BP159-BV159</f>
        <v/>
      </c>
      <c r="BX159">
        <f>IFERROR(IF(RIGHT(INDEX(PIS!O$1:O$500,MATCH(D159,PIS!C$1:C$500)),5)="Gross",MIN(U159+V159,VLOOKUP("R700",TSC!B:C,2,0)*VLOOKUP("R101",TSC!B:C,2,0))*VLOOKUP("R701",TSC!B:C,2,0)%,0),0)</f>
        <v/>
      </c>
      <c r="BY159">
        <f>IFERROR(IF(RIGHT(INDEX(PIS!O$1:O$500,MATCH(D159,PIS!C$1:C$500)),5)="Gross",MIN(U159+V159,VLOOKUP("R700",TSC!B:C,2,0)*VLOOKUP("R101",TSC!B:C,2,0))*VLOOKUP("T704",TSC!B:C,2,0)%,0),0)</f>
        <v/>
      </c>
      <c r="BZ159">
        <f>IFERROR(IF(RIGHT(INDEX(PIS!O$1:O$500,MATCH(D159,PIS!C$1:C$500)),5)="Gross",MIN(U159+V159,VLOOKUP("R700",TSC!B:C,2,0)*VLOOKUP("1",TSC!F:G,2,0))*VLOOKUP("T705",TSC!B:C,2,0)%,0),0)</f>
        <v/>
      </c>
      <c r="CA159">
        <f>IFERROR(INDEX(ADJ!$A$1:$BZ$1000,MATCH(PAYROLL!D159,ADJ!A$1:A$500,0),MATCH(PAYROLL!CA$2,ADJ!$2:$2,0)),0)</f>
        <v/>
      </c>
      <c r="CB159">
        <f>IFERROR(INDEX(ADJ!$A$1:$BZ$1000,MATCH(PAYROLL!D159,ADJ!A$1:A$500,0),MATCH(PAYROLL!CB$2,ADJ!$2:$2,0)),0)</f>
        <v/>
      </c>
      <c r="CC159">
        <f>SUM(BX159:CB159)</f>
        <v/>
      </c>
      <c r="CD159">
        <f>IFERROR(INDEX(PIS!$A$1:$BZ$1000,MATCH(PAYROLL!D159,PIS!C$1:C$500,0),MATCH(PAYROLL!CD$1,PIS!$1:$1,0)),0)</f>
        <v/>
      </c>
      <c r="CE159">
        <f>IFERROR(IF(OR(INDEX(PIS!P$1:P$500,MATCH(D159,PIS!C$1:C$500,0))="LT2",INDEX(PIS!P$1:P$500,MATCH(D159,PIS!C$1:C$500,0))="P10"),0,SUM(CC159,CD159*VLOOKUP("R601",TSC!B:C,2,0),VLOOKUP("R602",TSC!B:C,2,0))),0)</f>
        <v/>
      </c>
      <c r="CF159">
        <f>MAX(BW159-CE159,0)</f>
        <v/>
      </c>
      <c r="CG159">
        <f>IFERROR(IF(OR(RIGHT(INDEX(PIS!P$1:P$500,MATCH(D159,PIS!C$1:C$500)),5)="P10",RIGHT(INDEX(PIS!P$1:P$500,MATCH(D159,PIS!C$1:C$500)),5)="CK"),0,IF(CF159&lt;=5000000,CF159*5%,IF(CF159&lt;=10000000,CF159*10%-250000,IF(CF159&lt;=18000000,CF159*15%-750000,IF(CF159&lt;=32000000,CF159*20%-1650000,IF(CF159&lt;=52000000,CF159*25%-3250000,IF(CF159&lt;=80000000,BH159*30%-5850000,CF159*35%-9850000))))))),0)</f>
        <v/>
      </c>
      <c r="CH159">
        <f>IFERROR(IF(OR(INDEX(PIS!P$1:P$500,MATCH(D159,PIS!C$1:C$500))="LT",INDEX(PIS!P$1:P$500,MATCH(D159,PIS!C$1:C$500))="CK"),0,IF(CF159&lt;2000000,0,CF159*10%)),0)</f>
        <v/>
      </c>
      <c r="CI159">
        <f>IFERROR(INDEX(ADJ!$A$1:$BZ$1000,MATCH(PAYROLL!D159,ADJ!A$1:A$500,0),MATCH(PAYROLL!CI$2,ADJ!$2:$2,0)),0)</f>
        <v/>
      </c>
      <c r="CJ159">
        <f>IFERROR(INDEX(ADJ!$A$1:$BZ$1000,MATCH(PAYROLL!D159,ADJ!A$1:A$500,0),MATCH(PAYROLL!CJ$2,ADJ!$2:$2,0)),0)</f>
        <v/>
      </c>
      <c r="CK159">
        <f>IFERROR(INDEX(ADJ!$A$1:$BZ$1000,MATCH(PAYROLL!D159,ADJ!A$1:A$500,0),MATCH(PAYROLL!CK$2,ADJ!$2:$2,0)),0)</f>
        <v/>
      </c>
      <c r="CL159">
        <f>SUM(CG159:CK159)</f>
        <v/>
      </c>
      <c r="CM159">
        <f>ROUND(SUM(CH159:CK159),0)</f>
        <v/>
      </c>
      <c r="CN159">
        <f>IFERROR(INDEX(CSDA!D$1:D$500,MATCH($CN$2,CSDA!C$1:C$500,0))*INDEX(PIS!V$1:V$500,MATCH(D159,PIS!C$1:C$500))+INDEX(ADJ!$A$1:$BZ$1000,MATCH(PAYROLL!D159,ADJ!A$1:A$500,0),MATCH(PAYROLL!CN$2,ADJ!$2:$2,0)),0)</f>
        <v/>
      </c>
      <c r="CO159">
        <f>IFERROR(INDEX(ADJ!$A$1:$BZ$1000,MATCH(PAYROLL!D159,ADJ!A$1:A$500,0),MATCH(PAYROLL!CO$2,ADJ!$2:$2,0)),0)</f>
        <v/>
      </c>
      <c r="CP159">
        <f>IFERROR(INDEX(ADJ!$A$1:$BZ$1000,MATCH(PAYROLL!D159,ADJ!A$1:A$500,0),MATCH(PAYROLL!CP$2,ADJ!$2:$2,0)),0)</f>
        <v/>
      </c>
      <c r="CQ159">
        <f>BP159-CL159-CI159-CM159-CN159-CO159-CP159-CC159</f>
        <v/>
      </c>
      <c r="CR159">
        <f>IFERROR(IF(RIGHT(INDEX(PIS!O$1:O$500,MATCH(D159,PIS!C$1:C$500,0)),5)="Gross",MIN(U159+V159,VLOOKUP("R700",TSC!B:C,2,0)*VLOOKUP("R101",TSC!B:C,2,0))*(VLOOKUP("T711",TSC!B:C,2,0)+VLOOKUP("T712",TSC!B:C,2,0))%,MIN(T159+V159,VLOOKUP("R700",TSC!B:C,2,0)*VLOOKUP("R101",TSC!B:C,2,0))*(VLOOKUP("T711",TSC!B:C,2,0)+VLOOKUP("T712",TSC!B:C,2,0)+VLOOKUP("R701",TSC!B:C,2,0))%),0)</f>
        <v/>
      </c>
      <c r="CS159">
        <f>IFERROR(IF(RIGHT(INDEX(PIS!O$1:O$500,MATCH(D159,PIS!C$1:C$500,0)),5)="Gross",MIN(U159+V159,VLOOKUP("R700",TSC!B:C,2,0)*VLOOKUP("R101",TSC!B:C,2,0))*(VLOOKUP("T714",TSC!B:C,2,0))%,MIN(T159+V159,VLOOKUP("R700",TSC!B:C,2,0)*VLOOKUP("R101",TSC!B:C,2,0))*(VLOOKUP("T704",TSC!B:C,2,0)+VLOOKUP("T714",TSC!B:C,2,0))%),0)</f>
        <v/>
      </c>
      <c r="CT159">
        <f>IFERROR(IF(RIGHT(INDEX(PIS!O$1:O$500,MATCH(D159,PIS!C$1:C$500,0)),5)="Gross",MIN(U159+V159,VLOOKUP("R700",TSC!B:C,2,0)*VLOOKUP("R101",TSC!B:C,2,0))*VLOOKUP("T705",TSC!B:C,2,0)%,MIN(T159+V159,VLOOKUP("R700",TSC!B:C,2,0)*VLOOKUP("R101",TSC!B:C,2,0))*VLOOKUP("T705",TSC!B:C,2,0)%),0)</f>
        <v/>
      </c>
      <c r="CU159">
        <f>IFERROR(IF(RIGHT(INDEX(PIS!O$1:O$500,MATCH(D159,PIS!C$1:C$500,0)),5)="Gross",MIN(U159+V159,VLOOKUP("R700",TSC!B:C,2,0)*VLOOKUP("R101",TSC!B:C,2,0))*(VLOOKUP("T713",TSC!B:C,2,0))%,MIN(T159+V159,VLOOKUP("R700",TSC!B:C,2,0)*VLOOKUP("R101",TSC!B:C,2,0))*(VLOOKUP("T713",TSC!B:C,2,0))%),0)</f>
        <v/>
      </c>
      <c r="CV159">
        <f>IFERROR(INDEX(ADJ!$A$1:$BZ$1000,MATCH(PAYROLL!D159,ADJ!A$1:A$500,0),MATCH(PAYROLL!CV$2,ADJ!$2:$2,0)),0)</f>
        <v/>
      </c>
      <c r="CW159">
        <f>IFERROR(INDEX(ADJ!$A$1:$BZ$1000,MATCH(PAYROLL!D159,ADJ!A$1:A$500,0),MATCH(PAYROLL!CW$2,ADJ!$2:$2,0)),0)</f>
        <v/>
      </c>
      <c r="CX159">
        <f>SUM(CR159:CW159)</f>
        <v/>
      </c>
      <c r="CY159">
        <f>ROUND(IF(CR159&gt;0,T159+V159*VLOOKUP("R202",TSC!$B$1:$C$500,2,0),0),0)</f>
        <v/>
      </c>
      <c r="CZ159">
        <f>IFERROR(INDEX(CSDA!D$1:D$500,MATCH($CZ$2,CSDA!C$1:C$500,0)),0)</f>
        <v/>
      </c>
      <c r="DA159">
        <f>ROUND(T159*0.7%,0)</f>
        <v/>
      </c>
      <c r="DB159">
        <f>ROUND(T159/12,0)</f>
        <v/>
      </c>
      <c r="DC159">
        <f ref="DC159" t="array">IFERROR(INDEX(CSDA!D$1:D$500,MATCH("Trích giữ"&amp;PAYROLL!DC$2,CSDA!A$1:A$500&amp;CSDA!C$1:C$500,0)),0)</f>
        <v/>
      </c>
      <c r="DD159">
        <f ref="DD159" t="array">IFERROR(INDEX(CSDA!D$1:D$500,MATCH("Trích giữ"&amp;PAYROLL!DD$2,CSDA!A$1:A$500&amp;CSDA!C$1:C$500,0)),0)</f>
        <v/>
      </c>
      <c r="DE159">
        <f ref="DE159" t="array">IFERROR(INDEX(CSDA!D$1:D$500,MATCH("Trích giữ"&amp;PAYROLL!DE$2,CSDA!A$1:A$500&amp;CSDA!C$1:C$500,0)),0)</f>
        <v/>
      </c>
      <c r="DF159">
        <f>IFERROR(INDEX(CSDA!D$1:D$500,MATCH(PAYROLL!DF$2,CSDA!C$1:C$500,0)),0)</f>
        <v/>
      </c>
      <c r="DG159">
        <f ref="DG159" t="array">IFERROR(INDEX(CSDA!D$1:D$500,MATCH("Trích giữ"&amp;PAYROLL!DG$2,CSDA!A$1:A$500&amp;CSDA!C$1:C$500,0)),0)</f>
        <v/>
      </c>
      <c r="DH159">
        <f>ROUND(T159/26,0)</f>
        <v/>
      </c>
      <c r="DI159">
        <f ref="DI159" t="array">IFERROR(INDEX(CSDA!D$1:D$500,MATCH("Trích giữ"&amp;PAYROLL!DI$2,CSDA!A$1:A$500&amp;CSDA!C$1:C$500,0)),0)</f>
        <v/>
      </c>
      <c r="DJ159">
        <f>IF(U159=0,T159*21.5%-BL159,0)</f>
        <v/>
      </c>
      <c r="DK159">
        <f ref="DK159" t="array">IFERROR(INDEX(CSDA!D$1:D$500,MATCH("Trích giữ"&amp;PAYROLL!DK$2,CSDA!A$1:A$500&amp;CSDA!C$1:C$500,0)),0)</f>
        <v/>
      </c>
      <c r="DL159">
        <f>IFERROR(INDEX(CSDA!D$1:D$500,MATCH(PAYROLL!DL$2,CSDA!C$1:C$500,0))/12,0)</f>
        <v/>
      </c>
      <c r="DM159">
        <f>SUM(DB159:DL159)</f>
        <v/>
      </c>
      <c r="DN159">
        <f>IFERROR(INDEX(ADJ!$A$1:$BZ$1000,MATCH(PAYROLL!D159,ADJ!A$1:A$500,0),MATCH(PAYROLL!DN$2,ADJ!$2:$2,0)),0)</f>
        <v/>
      </c>
      <c r="DO159">
        <f>IFERROR(SUM(BP159,DM159:DN159,CX159:DA159)-DT159,0)</f>
        <v/>
      </c>
      <c r="DP159">
        <f ref="DP159" t="array">SUM(BW159*IFERROR(INDEX(CSDA!D$1:D$500,MATCH(BW$2,CSDA!C$1:C$500,0)),0)%,CX159*IFERROR(INDEX(CSDA!D$1:D$500,MATCH(CX$2,CSDA!C$1:C$500,0)),0)%,DA159*IFERROR(INDEX(CSDA!D$1:D$500,MATCH(DA$2,CSDA!C$1:C$500,0)),0)%,DB159*IFERROR(INDEX(CSDA!D$1:D$500,MATCH(DB$2,CSDA!C$1:C$500,0)),0)%,DF159*IFERROR(INDEX(CSDA!D$1:D$500,MATCH("Phí dịch vụ"&amp;PAYROLL!DF$2,CSDA!A$1:A$500&amp;CSDA!C$1:C$500,0)),0)%,DC159*IFERROR(INDEX(CSDA!D$1:D$500,MATCH("Phí dịch vụ"&amp;PAYROLL!DC$2,CSDA!A$1:A$500&amp;CSDA!C$1:C$500,0)),0)%,DH159*IFERROR(INDEX(CSDA!D$1:D$500,MATCH("Phí dịch vụ"&amp;PAYROLL!DH$2,CSDA!A$1:A$500&amp;CSDA!C$1:C$500,0)),0)%,DJ159*IFERROR(INDEX(CSDA!D$1:D$500,MATCH("Phí dịch vụ"&amp;PAYROLL!DJ$2,CSDA!A$1:A$500&amp;CSDA!C$1:C$500,0)),0)%,BN159*IFERROR(INDEX(CSDA!D$1:D$500,MATCH(BN$2,CSDA!C$1:C$500,0)),0)%)-BN159*7%</f>
        <v/>
      </c>
      <c r="DQ159">
        <f>IFERROR(INDEX(ADJ!$A$1:$BZ$1000,MATCH(PAYROLL!D159,ADJ!A$1:A$500,0),MATCH(PAYROLL!DQ$2,ADJ!$2:$2,0)),0)</f>
        <v/>
      </c>
      <c r="DR159">
        <f>IFERROR(INDEX(ADJ!$A$1:$BZ$1000,MATCH(PAYROLL!D159,ADJ!A$1:A$500,0),MATCH(PAYROLL!DR$2,ADJ!$2:$2,0)),0)</f>
        <v/>
      </c>
      <c r="DS159">
        <f>SUM(DP159:DR159)</f>
        <v/>
      </c>
      <c r="DT159">
        <f>EK159</f>
        <v/>
      </c>
      <c r="DU159">
        <f>SUM(DO159:DR159)</f>
        <v/>
      </c>
      <c r="DV159">
        <f>ROUND(DU159*0.1,0)</f>
        <v/>
      </c>
      <c r="DW159">
        <f>DU159+DV159</f>
        <v/>
      </c>
      <c r="DZ159">
        <f>IFERROR(INDEX(ADJ!$A$1:$BZ$1000,MATCH(PAYROLL!$D159,ADJ!A$1:A$500,0),MATCH(PAYROLL!DZ$2,ADJ!$2:$2,0)),0)</f>
        <v/>
      </c>
      <c r="EA159">
        <f>IFERROR(INDEX(ADJ!$A$1:$BZ$1000,MATCH(PAYROLL!$D159,ADJ!A$1:A$500,0),MATCH(PAYROLL!EA$2,ADJ!$2:$2,0)),0)</f>
        <v/>
      </c>
      <c r="EB159">
        <f>IFERROR(INDEX(ADJ!$A$1:$BZ$1000,MATCH(PAYROLL!$D159,ADJ!A$1:A$500,0),MATCH(PAYROLL!EB$2,ADJ!$2:$2,0)),0)</f>
        <v/>
      </c>
      <c r="EC159">
        <f>IFERROR(INDEX(ADJ!$A$1:$BZ$1000,MATCH(PAYROLL!$D159,ADJ!A$1:A$500,0),MATCH(PAYROLL!EC$2,ADJ!$2:$2,0)),0)</f>
        <v/>
      </c>
      <c r="ED159">
        <f>IFERROR(INDEX(ADJ!$A$1:$BZ$1000,MATCH(PAYROLL!$D159,ADJ!A$1:A$500,0),MATCH(PAYROLL!ED$2,ADJ!$2:$2,0)),0)</f>
        <v/>
      </c>
      <c r="EE159">
        <f>IFERROR(INDEX(ADJ!$A$1:$BZ$1000,MATCH(PAYROLL!$D159,ADJ!A$1:A$500,0),MATCH(PAYROLL!EE$2,ADJ!$2:$2,0)),0)</f>
        <v/>
      </c>
      <c r="EF159">
        <f>IFERROR(INDEX(ADJ!$A$1:$BZ$1000,MATCH(PAYROLL!$D159,ADJ!A$1:A$500,0),MATCH(PAYROLL!EF$2,ADJ!$2:$2,0)),0)</f>
        <v/>
      </c>
      <c r="EG159">
        <f>IFERROR(INDEX(ADJ!$A$1:$BZ$1000,MATCH(PAYROLL!$D159,ADJ!A$1:A$500,0),MATCH(PAYROLL!EG$2,ADJ!$2:$2,0)),0)</f>
        <v/>
      </c>
      <c r="EH159">
        <f>IFERROR(INDEX(ADJ!$A$1:$BZ$1000,MATCH(PAYROLL!$D159,ADJ!A$1:A$500,0),MATCH(PAYROLL!EH$2,ADJ!$2:$2,0)),0)</f>
        <v/>
      </c>
      <c r="EI159">
        <f>IFERROR(INDEX(ADJ!$A$1:$BZ$1000,MATCH(PAYROLL!D159,ADJ!A$1:A$500,0),MATCH(PAYROLL!EI$2,ADJ!$2:$2,0)),0)</f>
        <v/>
      </c>
      <c r="EJ159">
        <f>IFERROR(INDEX(ADJ!$A$1:$BZ$1000,MATCH(PAYROLL!$D159,ADJ!A$1:A$500,0),MATCH(PAYROLL!EJ$2,ADJ!$2:$2,0)),0)</f>
        <v/>
      </c>
      <c r="EK159">
        <f>SUM(DZ159:EJ159)</f>
        <v/>
      </c>
    </row>
    <row r="160">
      <c r="A160" t="n">
        <v>158</v>
      </c>
      <c r="B160" t="inlineStr">
        <is>
          <t>Trương Công Hải</t>
        </is>
      </c>
      <c r="D160" t="inlineStr">
        <is>
          <t>160449-01</t>
        </is>
      </c>
      <c r="S160">
        <f>IFERROR(INDEX(PIS!$A$1:$BZ$1000,MATCH($D160,PIS!C$1:C$500,0),MATCH("Lương CB tháng trước",PIS!$1:$1,0)),0)</f>
        <v/>
      </c>
      <c r="T160">
        <f>IFERROR(INDEX(PIS!$A$1:$BZ$1000,MATCH($D160,PIS!C$1:C$500,0),MATCH("Lương CB hiện tại",PIS!$1:$1,0)),0)</f>
        <v/>
      </c>
      <c r="U160">
        <f>IFERROR(INDEX(PIS!$A$1:$BZ$1000,MATCH($D160,PIS!C$1:C$500,0),MATCH("Lương đóng BHBB",PIS!$1:$1,0)),0)</f>
        <v/>
      </c>
      <c r="V160">
        <f>IFERROR(INDEX(PIS!$A$1:$BZ$1000,MATCH($D160,PIS!C$1:C$500,0),MATCH(V$2,PIS!$2:$2,0)),0)</f>
        <v/>
      </c>
      <c r="W160">
        <f>IFERROR(INDEX(PIS!$A$1:$BZ$1000,MATCH($D160,PIS!C$1:C$500,0),MATCH(W$2,PIS!$2:$2,0)),0)</f>
        <v/>
      </c>
      <c r="X160">
        <f>IFERROR(INDEX(PIS!$A$1:$BZ$1000,MATCH($D160,PIS!C$1:C$500,0),MATCH(X$2,PIS!$2:$2,0)),0)</f>
        <v/>
      </c>
      <c r="Y160">
        <f>IFERROR(INDEX(PIS!$A$1:$BZ$1000,MATCH($D160,PIS!C$1:C$500,0),MATCH(Y$2,PIS!$2:$2,0)),0)</f>
        <v/>
      </c>
      <c r="Z160">
        <f>IFERROR(INDEX(PIS!$A$1:$BZ$1000,MATCH($D160,PIS!C$1:C$500,0),MATCH(Z$2,PIS!$2:$2,0)),0)</f>
        <v/>
      </c>
      <c r="AA160">
        <f>IFERROR(INDEX(PIS!$A$1:$BZ$1000,MATCH($D160,PIS!C$1:C$500,0),MATCH(AA$2,PIS!$2:$2,0)),0)</f>
        <v/>
      </c>
      <c r="AB160">
        <f>IFERROR(INDEX(PIS!$A$1:$BZ$1000,MATCH($D160,PIS!C$1:C$500,0),MATCH(AB$2,PIS!$2:$2,0)),0)</f>
        <v/>
      </c>
      <c r="AC160">
        <f>SUM(V160:AB160)</f>
        <v/>
      </c>
      <c r="AD160">
        <f>IFERROR(INDEX(TIMESHEET!$A$1:$AI$5000,MATCH($D160,TIMESHEET!A$1:A$500,0),MATCH("T100",TIMESHEET!$2:$2,0))-2,0)</f>
        <v/>
      </c>
      <c r="AE160">
        <f>IFERROR(INDEX(TIMESHEET!$A$1:$AI$5000,MATCH($D160,TIMESHEET!A$1:A$500,0),MATCH("T202",TIMESHEET!$2:$2,0)),0)</f>
        <v/>
      </c>
      <c r="AF160">
        <f>IFERROR(INDEX(TIMESHEET!$A$1:$AI$5000,MATCH($D160,TIMESHEET!A$1:A$500,0),MATCH("T302",TIMESHEET!$2:$2,0)),0)</f>
        <v/>
      </c>
      <c r="AG160">
        <f>IFERROR(INDEX(TIMESHEET!$A$1:$AI$5000,MATCH($D160,TIMESHEET!A$1:A$500,0),MATCH("T406",TIMESHEET!$2:$2,0)),0)</f>
        <v/>
      </c>
      <c r="AH160">
        <f>AE160+AG160</f>
        <v/>
      </c>
      <c r="AI160">
        <f>IFERROR(INDEX(TIMESHEET!$A$1:$AI$5000,MATCH($D160,TIMESHEET!A$1:A$500,0),MATCH("T701",TIMESHEET!$2:$2,0)),0)</f>
        <v/>
      </c>
      <c r="AJ160">
        <f>IFERROR(INDEX(TIMESHEET!$A$1:$AI$5000,MATCH($D160,TIMESHEET!B$1:B$500,0),MATCH("T320",TIMESHEET!$2:$2,0)),0)</f>
        <v/>
      </c>
      <c r="AK160">
        <f>IFERROR(IF(LEFT(INDEX(PIS!O$1:O$500,MATCH(D160,PIS!C$1:C$500)),1)="M",T160/AD160*SUM(AE160:AG160),T160*AD160),0)</f>
        <v/>
      </c>
      <c r="AL160">
        <f>IFERROR(INDEX(ADJ!$A$1:$BZ$1000,MATCH(PAYROLL!D160,ADJ!A$1:A$500,0),MATCH(PAYROLL!AL$2,ADJ!$2:$2,0)),0)</f>
        <v/>
      </c>
      <c r="AM160">
        <f>SUM(AK160:AL160)</f>
        <v/>
      </c>
      <c r="AN160">
        <f>IFERROR(ROUND(V160/$AD160*$AH160,0),0)</f>
        <v/>
      </c>
      <c r="AO160">
        <f>IFERROR(ROUND(W160/$AD160*$AH160,0),0)</f>
        <v/>
      </c>
      <c r="AP160">
        <f>IFERROR(ROUND(X160/$AD160*$AE160,0),0)</f>
        <v/>
      </c>
      <c r="AQ160">
        <f>IFERROR(ROUND(Y160/$AD160*$AH160,0),0)</f>
        <v/>
      </c>
      <c r="AR160">
        <f>IFERROR(ROUND(Z160/$AD160*$AH160,0),0)</f>
        <v/>
      </c>
      <c r="AS160">
        <f>IFERROR(ROUND(AA160/$AD160*$AH160,0),0)</f>
        <v/>
      </c>
      <c r="AT160">
        <f>IFERROR(IF((AE160+AF160+AG160)&gt;13,AB160,ROUND(AB160/AD160*AH160,0)),0)</f>
        <v/>
      </c>
      <c r="AU160">
        <f>IFERROR(INDEX(ADJ!$A$1:$BZ$1000,MATCH(PAYROLL!D160,ADJ!A$1:A$500,0),MATCH(PAYROLL!AU$2,ADJ!$2:$2,0)),0)</f>
        <v/>
      </c>
      <c r="AV160">
        <f>ROUND(SUM(AN160:AU160),0)</f>
        <v/>
      </c>
      <c r="AW160">
        <f>IFERROR(INDEX(TIMESHEET!$A$1:$AI$5000,MATCH(PAYROLL!D160,TIMESHEET!A$1:A$500,0),MATCH("T620",TIMESHEET!$2:$2,0)),0)</f>
        <v/>
      </c>
      <c r="AX160">
        <f>IFERROR(INDEX(TIMESHEET!$A$1:$AI$5000,MATCH(PAYROLL!D160,TIMESHEET!A$1:A$500,0),MATCH("T601",TIMESHEET!$2:$2,0)),0)</f>
        <v/>
      </c>
      <c r="AY160">
        <f>IFERROR(INDEX(TIMESHEET!$A$1:$AI$5000,MATCH(PAYROLL!D160,TIMESHEET!A$1:A$500,0),MATCH("T602",TIMESHEET!$2:$2,0)),0)</f>
        <v/>
      </c>
      <c r="AZ160">
        <f>IFERROR(INDEX(TIMESHEET!$A$1:$AI$5000,MATCH(PAYROLL!D160,TIMESHEET!A$1:A$500,0),MATCH("T603",TIMESHEET!$2:$2,0)),0)</f>
        <v/>
      </c>
      <c r="BA160">
        <f>IFERROR(INDEX(TIMESHEET!$A$1:$AI$5000,MATCH(PAYROLL!D160,TIMESHEET!A$1:A$500,0),MATCH("T611",TIMESHEET!$2:$2,0)),0)</f>
        <v/>
      </c>
      <c r="BB160">
        <f>IFERROR(INDEX(TIMESHEET!$A$1:$AI$5000,MATCH(PAYROLL!D160,TIMESHEET!A$1:A$500,0),MATCH("T612",TIMESHEET!$2:$2,0)),0)</f>
        <v/>
      </c>
      <c r="BC160">
        <f>IFERROR(INDEX(TIMESHEET!$A$1:$AI$5000,MATCH(PAYROLL!D160,TIMESHEET!A$1:A$500,0),MATCH("T613",TIMESHEET!$2:$2,0)),0)</f>
        <v/>
      </c>
      <c r="BD160">
        <f>IFERROR(INDEX(TIMESHEET!$A$1:$AI$5000,MATCH(PAYROLL!D160,TIMESHEET!A$1:A$500,0),MATCH("T500",TIMESHEET!$2:$2,0)),0)</f>
        <v/>
      </c>
      <c r="BE160">
        <f>IFERROR(IF(LEFT(INDEX(PIS!O$1:O$500,MATCH(D160,PIS!C$1:C$500)),1)="M",T160/AD160/8*(AW160+AX160*1.5+AY160*2+AZ160*3+BA160*2.1+BB160*2.7+BC160*3.9+BD160*0.3),T160/8*(AW160+AX160*1.5+AY160*2+AZ160*3+BA160*2.1+BB160*2.7+BC160*3.9+BD160*0.3)),0)</f>
        <v/>
      </c>
      <c r="BF160">
        <f>IFERROR(INDEX(ADJ!$A$1:$BZ$1000,MATCH(PAYROLL!$D160,ADJ!A$1:A$500,0),MATCH(PAYROLL!BF$2,ADJ!$2:$2,0)),0)</f>
        <v/>
      </c>
      <c r="BG160">
        <f>IFERROR(INDEX(ADJ!$A$1:$BZ$1000,MATCH(PAYROLL!D160,ADJ!A$1:A$500,0),MATCH(PAYROLL!BG$2,ADJ!$2:$2,0)),0)</f>
        <v/>
      </c>
      <c r="BH160">
        <f>IFERROR(INDEX(ADJ!$A$1:$BZ$1000,MATCH(PAYROLL!D160,ADJ!A$1:A$500,0),MATCH(PAYROLL!BH$2,ADJ!$2:$2,0)),0)</f>
        <v/>
      </c>
      <c r="BI160">
        <f>IFERROR(INDEX(ADJ!$A$1:$BZ$1000,MATCH(PAYROLL!D160,ADJ!A$1:A$500,0),MATCH(PAYROLL!BI$2,ADJ!$2:$2,0)),0)</f>
        <v/>
      </c>
      <c r="BJ160">
        <f>IFERROR(INDEX(ADJ!$A$1:$BZ$1000,MATCH(PAYROLL!D160,ADJ!A$1:A$500,0),MATCH(PAYROLL!BJ$2,ADJ!$2:$2,0)),0)</f>
        <v/>
      </c>
      <c r="BK160">
        <f>SUM(BF160:BJ160)</f>
        <v/>
      </c>
      <c r="BL160">
        <f>IFERROR(INDEX(ADJ!$A$1:$BZ$1000,MATCH(PAYROLL!D160,ADJ!A$1:A$500,0),MATCH(PAYROLL!BL$2,ADJ!$2:$2,0)),0)</f>
        <v/>
      </c>
      <c r="BM160">
        <f>IFERROR(INDEX(ADJ!$A$1:$BZ$1000,MATCH(PAYROLL!D160,ADJ!A$1:A$500,0),MATCH(PAYROLL!BM$2,ADJ!$2:$2,0)),0)</f>
        <v/>
      </c>
      <c r="BN160">
        <f>IFERROR(INDEX(ADJ!$A$1:$BZ$1000,MATCH(PAYROLL!D160,ADJ!A$1:A$500,0),MATCH(PAYROLL!BN$2,ADJ!$2:$2,0)),0)</f>
        <v/>
      </c>
      <c r="BO160">
        <f>IFERROR(INDEX(ADJ!$A$1:$BZ$1000,MATCH(PAYROLL!D160,ADJ!A$1:A$500,0),MATCH(PAYROLL!BO$2,ADJ!$2:$2,0)),0)</f>
        <v/>
      </c>
      <c r="BP160">
        <f>SUM(AM160,AV160,BE160,BK160,BL160:BO160)</f>
        <v/>
      </c>
      <c r="BQ160">
        <f>BO160</f>
        <v/>
      </c>
      <c r="BR160">
        <f>IFERROR(ROUND(IF(LEFT(INDEX(PIS!O$1:O$500,MATCH(D160,PIS!C$1:C$500)),1)="D",T160/8*(BD160*0.3),IF(LEFT(INDEX(PIS!O$1:O$500,MATCH(D160,PIS!C$1:C$500)),1)="H",T160*($BD160*0.3),T160/$AD160/8*($BD160*0.3))),0),0)</f>
        <v/>
      </c>
      <c r="BS160">
        <f>IF(AP160&lt;1,0,MIN(AP160,730000))</f>
        <v/>
      </c>
      <c r="BT160">
        <f>IFERROR(ROUND((BE160-SUM(AW160:BC160)*T160/AD160/8),0)-BR160,0)</f>
        <v/>
      </c>
      <c r="BU160">
        <f>AO160</f>
        <v/>
      </c>
      <c r="BV160">
        <f>SUM(BQ160:BU160)</f>
        <v/>
      </c>
      <c r="BW160">
        <f>BP160-BV160</f>
        <v/>
      </c>
      <c r="BX160">
        <f>IFERROR(IF(RIGHT(INDEX(PIS!O$1:O$500,MATCH(D160,PIS!C$1:C$500)),5)="Gross",MIN(U160+V160,VLOOKUP("R700",TSC!B:C,2,0)*VLOOKUP("R101",TSC!B:C,2,0))*VLOOKUP("R701",TSC!B:C,2,0)%,0),0)</f>
        <v/>
      </c>
      <c r="BY160">
        <f>IFERROR(IF(RIGHT(INDEX(PIS!O$1:O$500,MATCH(D160,PIS!C$1:C$500)),5)="Gross",MIN(U160+V160,VLOOKUP("R700",TSC!B:C,2,0)*VLOOKUP("R101",TSC!B:C,2,0))*VLOOKUP("T704",TSC!B:C,2,0)%,0),0)</f>
        <v/>
      </c>
      <c r="BZ160">
        <f>IFERROR(IF(RIGHT(INDEX(PIS!O$1:O$500,MATCH(D160,PIS!C$1:C$500)),5)="Gross",MIN(U160+V160,VLOOKUP("R700",TSC!B:C,2,0)*VLOOKUP("1",TSC!F:G,2,0))*VLOOKUP("T705",TSC!B:C,2,0)%,0),0)</f>
        <v/>
      </c>
      <c r="CA160">
        <f>IFERROR(INDEX(ADJ!$A$1:$BZ$1000,MATCH(PAYROLL!D160,ADJ!A$1:A$500,0),MATCH(PAYROLL!CA$2,ADJ!$2:$2,0)),0)</f>
        <v/>
      </c>
      <c r="CB160">
        <f>IFERROR(INDEX(ADJ!$A$1:$BZ$1000,MATCH(PAYROLL!D160,ADJ!A$1:A$500,0),MATCH(PAYROLL!CB$2,ADJ!$2:$2,0)),0)</f>
        <v/>
      </c>
      <c r="CC160">
        <f>SUM(BX160:CB160)</f>
        <v/>
      </c>
      <c r="CD160">
        <f>IFERROR(INDEX(PIS!$A$1:$BZ$1000,MATCH(PAYROLL!D160,PIS!C$1:C$500,0),MATCH(PAYROLL!CD$1,PIS!$1:$1,0)),0)</f>
        <v/>
      </c>
      <c r="CE160">
        <f>IFERROR(IF(OR(INDEX(PIS!P$1:P$500,MATCH(D160,PIS!C$1:C$500,0))="LT2",INDEX(PIS!P$1:P$500,MATCH(D160,PIS!C$1:C$500,0))="P10"),0,SUM(CC160,CD160*VLOOKUP("R601",TSC!B:C,2,0),VLOOKUP("R602",TSC!B:C,2,0))),0)</f>
        <v/>
      </c>
      <c r="CF160">
        <f>MAX(BW160-CE160,0)</f>
        <v/>
      </c>
      <c r="CG160">
        <f>IFERROR(IF(OR(RIGHT(INDEX(PIS!P$1:P$500,MATCH(D160,PIS!C$1:C$500)),5)="P10",RIGHT(INDEX(PIS!P$1:P$500,MATCH(D160,PIS!C$1:C$500)),5)="CK"),0,IF(CF160&lt;=5000000,CF160*5%,IF(CF160&lt;=10000000,CF160*10%-250000,IF(CF160&lt;=18000000,CF160*15%-750000,IF(CF160&lt;=32000000,CF160*20%-1650000,IF(CF160&lt;=52000000,CF160*25%-3250000,IF(CF160&lt;=80000000,BH160*30%-5850000,CF160*35%-9850000))))))),0)</f>
        <v/>
      </c>
      <c r="CH160">
        <f>IFERROR(IF(OR(INDEX(PIS!P$1:P$500,MATCH(D160,PIS!C$1:C$500))="LT",INDEX(PIS!P$1:P$500,MATCH(D160,PIS!C$1:C$500))="CK"),0,IF(CF160&lt;2000000,0,CF160*10%)),0)</f>
        <v/>
      </c>
      <c r="CI160">
        <f>IFERROR(INDEX(ADJ!$A$1:$BZ$1000,MATCH(PAYROLL!D160,ADJ!A$1:A$500,0),MATCH(PAYROLL!CI$2,ADJ!$2:$2,0)),0)</f>
        <v/>
      </c>
      <c r="CJ160">
        <f>IFERROR(INDEX(ADJ!$A$1:$BZ$1000,MATCH(PAYROLL!D160,ADJ!A$1:A$500,0),MATCH(PAYROLL!CJ$2,ADJ!$2:$2,0)),0)</f>
        <v/>
      </c>
      <c r="CK160">
        <f>IFERROR(INDEX(ADJ!$A$1:$BZ$1000,MATCH(PAYROLL!D160,ADJ!A$1:A$500,0),MATCH(PAYROLL!CK$2,ADJ!$2:$2,0)),0)</f>
        <v/>
      </c>
      <c r="CL160">
        <f>SUM(CG160:CK160)</f>
        <v/>
      </c>
      <c r="CM160">
        <f>ROUND(SUM(CH160:CK160),0)</f>
        <v/>
      </c>
      <c r="CN160">
        <f>IFERROR(INDEX(CSDA!D$1:D$500,MATCH($CN$2,CSDA!C$1:C$500,0))*INDEX(PIS!V$1:V$500,MATCH(D160,PIS!C$1:C$500))+INDEX(ADJ!$A$1:$BZ$1000,MATCH(PAYROLL!D160,ADJ!A$1:A$500,0),MATCH(PAYROLL!CN$2,ADJ!$2:$2,0)),0)</f>
        <v/>
      </c>
      <c r="CO160">
        <f>IFERROR(INDEX(ADJ!$A$1:$BZ$1000,MATCH(PAYROLL!D160,ADJ!A$1:A$500,0),MATCH(PAYROLL!CO$2,ADJ!$2:$2,0)),0)</f>
        <v/>
      </c>
      <c r="CP160">
        <f>IFERROR(INDEX(ADJ!$A$1:$BZ$1000,MATCH(PAYROLL!D160,ADJ!A$1:A$500,0),MATCH(PAYROLL!CP$2,ADJ!$2:$2,0)),0)</f>
        <v/>
      </c>
      <c r="CQ160">
        <f>BP160-CL160-CI160-CM160-CN160-CO160-CP160-CC160</f>
        <v/>
      </c>
      <c r="CR160">
        <f>IFERROR(IF(RIGHT(INDEX(PIS!O$1:O$500,MATCH(D160,PIS!C$1:C$500,0)),5)="Gross",MIN(U160+V160,VLOOKUP("R700",TSC!B:C,2,0)*VLOOKUP("R101",TSC!B:C,2,0))*(VLOOKUP("T711",TSC!B:C,2,0)+VLOOKUP("T712",TSC!B:C,2,0))%,MIN(T160+V160,VLOOKUP("R700",TSC!B:C,2,0)*VLOOKUP("R101",TSC!B:C,2,0))*(VLOOKUP("T711",TSC!B:C,2,0)+VLOOKUP("T712",TSC!B:C,2,0)+VLOOKUP("R701",TSC!B:C,2,0))%),0)</f>
        <v/>
      </c>
      <c r="CS160">
        <f>IFERROR(IF(RIGHT(INDEX(PIS!O$1:O$500,MATCH(D160,PIS!C$1:C$500,0)),5)="Gross",MIN(U160+V160,VLOOKUP("R700",TSC!B:C,2,0)*VLOOKUP("R101",TSC!B:C,2,0))*(VLOOKUP("T714",TSC!B:C,2,0))%,MIN(T160+V160,VLOOKUP("R700",TSC!B:C,2,0)*VLOOKUP("R101",TSC!B:C,2,0))*(VLOOKUP("T704",TSC!B:C,2,0)+VLOOKUP("T714",TSC!B:C,2,0))%),0)</f>
        <v/>
      </c>
      <c r="CT160">
        <f>IFERROR(IF(RIGHT(INDEX(PIS!O$1:O$500,MATCH(D160,PIS!C$1:C$500,0)),5)="Gross",MIN(U160+V160,VLOOKUP("R700",TSC!B:C,2,0)*VLOOKUP("R101",TSC!B:C,2,0))*VLOOKUP("T705",TSC!B:C,2,0)%,MIN(T160+V160,VLOOKUP("R700",TSC!B:C,2,0)*VLOOKUP("R101",TSC!B:C,2,0))*VLOOKUP("T705",TSC!B:C,2,0)%),0)</f>
        <v/>
      </c>
      <c r="CU160">
        <f>IFERROR(IF(RIGHT(INDEX(PIS!O$1:O$500,MATCH(D160,PIS!C$1:C$500,0)),5)="Gross",MIN(U160+V160,VLOOKUP("R700",TSC!B:C,2,0)*VLOOKUP("R101",TSC!B:C,2,0))*(VLOOKUP("T713",TSC!B:C,2,0))%,MIN(T160+V160,VLOOKUP("R700",TSC!B:C,2,0)*VLOOKUP("R101",TSC!B:C,2,0))*(VLOOKUP("T713",TSC!B:C,2,0))%),0)</f>
        <v/>
      </c>
      <c r="CV160">
        <f>IFERROR(INDEX(ADJ!$A$1:$BZ$1000,MATCH(PAYROLL!D160,ADJ!A$1:A$500,0),MATCH(PAYROLL!CV$2,ADJ!$2:$2,0)),0)</f>
        <v/>
      </c>
      <c r="CW160">
        <f>IFERROR(INDEX(ADJ!$A$1:$BZ$1000,MATCH(PAYROLL!D160,ADJ!A$1:A$500,0),MATCH(PAYROLL!CW$2,ADJ!$2:$2,0)),0)</f>
        <v/>
      </c>
      <c r="CX160">
        <f>SUM(CR160:CW160)</f>
        <v/>
      </c>
      <c r="CY160">
        <f>ROUND(IF(CR160&gt;0,T160+V160*VLOOKUP("R202",TSC!$B$1:$C$500,2,0),0),0)</f>
        <v/>
      </c>
      <c r="CZ160">
        <f>IFERROR(INDEX(CSDA!D$1:D$500,MATCH($CZ$2,CSDA!C$1:C$500,0)),0)</f>
        <v/>
      </c>
      <c r="DA160">
        <f>ROUND(T160*0.7%,0)</f>
        <v/>
      </c>
      <c r="DB160">
        <f>ROUND(T160/12,0)</f>
        <v/>
      </c>
      <c r="DC160">
        <f ref="DC160" t="array">IFERROR(INDEX(CSDA!D$1:D$500,MATCH("Trích giữ"&amp;PAYROLL!DC$2,CSDA!A$1:A$500&amp;CSDA!C$1:C$500,0)),0)</f>
        <v/>
      </c>
      <c r="DD160">
        <f ref="DD160" t="array">IFERROR(INDEX(CSDA!D$1:D$500,MATCH("Trích giữ"&amp;PAYROLL!DD$2,CSDA!A$1:A$500&amp;CSDA!C$1:C$500,0)),0)</f>
        <v/>
      </c>
      <c r="DE160">
        <f ref="DE160" t="array">IFERROR(INDEX(CSDA!D$1:D$500,MATCH("Trích giữ"&amp;PAYROLL!DE$2,CSDA!A$1:A$500&amp;CSDA!C$1:C$500,0)),0)</f>
        <v/>
      </c>
      <c r="DF160">
        <f>IFERROR(INDEX(CSDA!D$1:D$500,MATCH(PAYROLL!DF$2,CSDA!C$1:C$500,0)),0)</f>
        <v/>
      </c>
      <c r="DG160">
        <f ref="DG160" t="array">IFERROR(INDEX(CSDA!D$1:D$500,MATCH("Trích giữ"&amp;PAYROLL!DG$2,CSDA!A$1:A$500&amp;CSDA!C$1:C$500,0)),0)</f>
        <v/>
      </c>
      <c r="DH160">
        <f>ROUND(T160/26,0)</f>
        <v/>
      </c>
      <c r="DI160">
        <f ref="DI160" t="array">IFERROR(INDEX(CSDA!D$1:D$500,MATCH("Trích giữ"&amp;PAYROLL!DI$2,CSDA!A$1:A$500&amp;CSDA!C$1:C$500,0)),0)</f>
        <v/>
      </c>
      <c r="DJ160">
        <f>IF(U160=0,T160*21.5%-BL160,0)</f>
        <v/>
      </c>
      <c r="DK160">
        <f ref="DK160" t="array">IFERROR(INDEX(CSDA!D$1:D$500,MATCH("Trích giữ"&amp;PAYROLL!DK$2,CSDA!A$1:A$500&amp;CSDA!C$1:C$500,0)),0)</f>
        <v/>
      </c>
      <c r="DL160">
        <f>IFERROR(INDEX(CSDA!D$1:D$500,MATCH(PAYROLL!DL$2,CSDA!C$1:C$500,0))/12,0)</f>
        <v/>
      </c>
      <c r="DM160">
        <f>SUM(DB160:DL160)</f>
        <v/>
      </c>
      <c r="DN160">
        <f>IFERROR(INDEX(ADJ!$A$1:$BZ$1000,MATCH(PAYROLL!D160,ADJ!A$1:A$500,0),MATCH(PAYROLL!DN$2,ADJ!$2:$2,0)),0)</f>
        <v/>
      </c>
      <c r="DO160">
        <f>IFERROR(SUM(BP160,DM160:DN160,CX160:DA160)-DT160,0)</f>
        <v/>
      </c>
      <c r="DP160">
        <f ref="DP160" t="array">SUM(BW160*IFERROR(INDEX(CSDA!D$1:D$500,MATCH(BW$2,CSDA!C$1:C$500,0)),0)%,CX160*IFERROR(INDEX(CSDA!D$1:D$500,MATCH(CX$2,CSDA!C$1:C$500,0)),0)%,DA160*IFERROR(INDEX(CSDA!D$1:D$500,MATCH(DA$2,CSDA!C$1:C$500,0)),0)%,DB160*IFERROR(INDEX(CSDA!D$1:D$500,MATCH(DB$2,CSDA!C$1:C$500,0)),0)%,DF160*IFERROR(INDEX(CSDA!D$1:D$500,MATCH("Phí dịch vụ"&amp;PAYROLL!DF$2,CSDA!A$1:A$500&amp;CSDA!C$1:C$500,0)),0)%,DC160*IFERROR(INDEX(CSDA!D$1:D$500,MATCH("Phí dịch vụ"&amp;PAYROLL!DC$2,CSDA!A$1:A$500&amp;CSDA!C$1:C$500,0)),0)%,DH160*IFERROR(INDEX(CSDA!D$1:D$500,MATCH("Phí dịch vụ"&amp;PAYROLL!DH$2,CSDA!A$1:A$500&amp;CSDA!C$1:C$500,0)),0)%,DJ160*IFERROR(INDEX(CSDA!D$1:D$500,MATCH("Phí dịch vụ"&amp;PAYROLL!DJ$2,CSDA!A$1:A$500&amp;CSDA!C$1:C$500,0)),0)%,BN160*IFERROR(INDEX(CSDA!D$1:D$500,MATCH(BN$2,CSDA!C$1:C$500,0)),0)%)-BN160*7%</f>
        <v/>
      </c>
      <c r="DQ160">
        <f>IFERROR(INDEX(ADJ!$A$1:$BZ$1000,MATCH(PAYROLL!D160,ADJ!A$1:A$500,0),MATCH(PAYROLL!DQ$2,ADJ!$2:$2,0)),0)</f>
        <v/>
      </c>
      <c r="DR160">
        <f>IFERROR(INDEX(ADJ!$A$1:$BZ$1000,MATCH(PAYROLL!D160,ADJ!A$1:A$500,0),MATCH(PAYROLL!DR$2,ADJ!$2:$2,0)),0)</f>
        <v/>
      </c>
      <c r="DS160">
        <f>SUM(DP160:DR160)</f>
        <v/>
      </c>
      <c r="DT160">
        <f>EK160</f>
        <v/>
      </c>
      <c r="DU160">
        <f>SUM(DO160:DR160)</f>
        <v/>
      </c>
      <c r="DV160">
        <f>ROUND(DU160*0.1,0)</f>
        <v/>
      </c>
      <c r="DW160">
        <f>DU160+DV160</f>
        <v/>
      </c>
      <c r="DZ160">
        <f>IFERROR(INDEX(ADJ!$A$1:$BZ$1000,MATCH(PAYROLL!$D160,ADJ!A$1:A$500,0),MATCH(PAYROLL!DZ$2,ADJ!$2:$2,0)),0)</f>
        <v/>
      </c>
      <c r="EA160">
        <f>IFERROR(INDEX(ADJ!$A$1:$BZ$1000,MATCH(PAYROLL!$D160,ADJ!A$1:A$500,0),MATCH(PAYROLL!EA$2,ADJ!$2:$2,0)),0)</f>
        <v/>
      </c>
      <c r="EB160">
        <f>IFERROR(INDEX(ADJ!$A$1:$BZ$1000,MATCH(PAYROLL!$D160,ADJ!A$1:A$500,0),MATCH(PAYROLL!EB$2,ADJ!$2:$2,0)),0)</f>
        <v/>
      </c>
      <c r="EC160">
        <f>IFERROR(INDEX(ADJ!$A$1:$BZ$1000,MATCH(PAYROLL!$D160,ADJ!A$1:A$500,0),MATCH(PAYROLL!EC$2,ADJ!$2:$2,0)),0)</f>
        <v/>
      </c>
      <c r="ED160">
        <f>IFERROR(INDEX(ADJ!$A$1:$BZ$1000,MATCH(PAYROLL!$D160,ADJ!A$1:A$500,0),MATCH(PAYROLL!ED$2,ADJ!$2:$2,0)),0)</f>
        <v/>
      </c>
      <c r="EE160">
        <f>IFERROR(INDEX(ADJ!$A$1:$BZ$1000,MATCH(PAYROLL!$D160,ADJ!A$1:A$500,0),MATCH(PAYROLL!EE$2,ADJ!$2:$2,0)),0)</f>
        <v/>
      </c>
      <c r="EF160">
        <f>IFERROR(INDEX(ADJ!$A$1:$BZ$1000,MATCH(PAYROLL!$D160,ADJ!A$1:A$500,0),MATCH(PAYROLL!EF$2,ADJ!$2:$2,0)),0)</f>
        <v/>
      </c>
      <c r="EG160">
        <f>IFERROR(INDEX(ADJ!$A$1:$BZ$1000,MATCH(PAYROLL!$D160,ADJ!A$1:A$500,0),MATCH(PAYROLL!EG$2,ADJ!$2:$2,0)),0)</f>
        <v/>
      </c>
      <c r="EH160">
        <f>IFERROR(INDEX(ADJ!$A$1:$BZ$1000,MATCH(PAYROLL!$D160,ADJ!A$1:A$500,0),MATCH(PAYROLL!EH$2,ADJ!$2:$2,0)),0)</f>
        <v/>
      </c>
      <c r="EI160">
        <f>IFERROR(INDEX(ADJ!$A$1:$BZ$1000,MATCH(PAYROLL!D160,ADJ!A$1:A$500,0),MATCH(PAYROLL!EI$2,ADJ!$2:$2,0)),0)</f>
        <v/>
      </c>
      <c r="EJ160">
        <f>IFERROR(INDEX(ADJ!$A$1:$BZ$1000,MATCH(PAYROLL!$D160,ADJ!A$1:A$500,0),MATCH(PAYROLL!EJ$2,ADJ!$2:$2,0)),0)</f>
        <v/>
      </c>
      <c r="EK160">
        <f>SUM(DZ160:EJ160)</f>
        <v/>
      </c>
    </row>
    <row r="161">
      <c r="A161" t="n">
        <v>159</v>
      </c>
      <c r="B161" t="inlineStr">
        <is>
          <t>Hà Quang Hà</t>
        </is>
      </c>
      <c r="D161" t="inlineStr">
        <is>
          <t>160447-01</t>
        </is>
      </c>
      <c r="S161">
        <f>IFERROR(INDEX(PIS!$A$1:$BZ$1000,MATCH($D161,PIS!C$1:C$500,0),MATCH("Lương CB tháng trước",PIS!$1:$1,0)),0)</f>
        <v/>
      </c>
      <c r="T161">
        <f>IFERROR(INDEX(PIS!$A$1:$BZ$1000,MATCH($D161,PIS!C$1:C$500,0),MATCH("Lương CB hiện tại",PIS!$1:$1,0)),0)</f>
        <v/>
      </c>
      <c r="U161">
        <f>IFERROR(INDEX(PIS!$A$1:$BZ$1000,MATCH($D161,PIS!C$1:C$500,0),MATCH("Lương đóng BHBB",PIS!$1:$1,0)),0)</f>
        <v/>
      </c>
      <c r="V161">
        <f>IFERROR(INDEX(PIS!$A$1:$BZ$1000,MATCH($D161,PIS!C$1:C$500,0),MATCH(V$2,PIS!$2:$2,0)),0)</f>
        <v/>
      </c>
      <c r="W161">
        <f>IFERROR(INDEX(PIS!$A$1:$BZ$1000,MATCH($D161,PIS!C$1:C$500,0),MATCH(W$2,PIS!$2:$2,0)),0)</f>
        <v/>
      </c>
      <c r="X161">
        <f>IFERROR(INDEX(PIS!$A$1:$BZ$1000,MATCH($D161,PIS!C$1:C$500,0),MATCH(X$2,PIS!$2:$2,0)),0)</f>
        <v/>
      </c>
      <c r="Y161">
        <f>IFERROR(INDEX(PIS!$A$1:$BZ$1000,MATCH($D161,PIS!C$1:C$500,0),MATCH(Y$2,PIS!$2:$2,0)),0)</f>
        <v/>
      </c>
      <c r="Z161">
        <f>IFERROR(INDEX(PIS!$A$1:$BZ$1000,MATCH($D161,PIS!C$1:C$500,0),MATCH(Z$2,PIS!$2:$2,0)),0)</f>
        <v/>
      </c>
      <c r="AA161">
        <f>IFERROR(INDEX(PIS!$A$1:$BZ$1000,MATCH($D161,PIS!C$1:C$500,0),MATCH(AA$2,PIS!$2:$2,0)),0)</f>
        <v/>
      </c>
      <c r="AB161">
        <f>IFERROR(INDEX(PIS!$A$1:$BZ$1000,MATCH($D161,PIS!C$1:C$500,0),MATCH(AB$2,PIS!$2:$2,0)),0)</f>
        <v/>
      </c>
      <c r="AC161">
        <f>SUM(V161:AB161)</f>
        <v/>
      </c>
      <c r="AD161">
        <f>IFERROR(INDEX(TIMESHEET!$A$1:$AI$5000,MATCH($D161,TIMESHEET!A$1:A$500,0),MATCH("T100",TIMESHEET!$2:$2,0))-2,0)</f>
        <v/>
      </c>
      <c r="AE161">
        <f>IFERROR(INDEX(TIMESHEET!$A$1:$AI$5000,MATCH($D161,TIMESHEET!A$1:A$500,0),MATCH("T202",TIMESHEET!$2:$2,0)),0)</f>
        <v/>
      </c>
      <c r="AF161">
        <f>IFERROR(INDEX(TIMESHEET!$A$1:$AI$5000,MATCH($D161,TIMESHEET!A$1:A$500,0),MATCH("T302",TIMESHEET!$2:$2,0)),0)</f>
        <v/>
      </c>
      <c r="AG161">
        <f>IFERROR(INDEX(TIMESHEET!$A$1:$AI$5000,MATCH($D161,TIMESHEET!A$1:A$500,0),MATCH("T406",TIMESHEET!$2:$2,0)),0)</f>
        <v/>
      </c>
      <c r="AH161">
        <f>AE161+AG161</f>
        <v/>
      </c>
      <c r="AI161">
        <f>IFERROR(INDEX(TIMESHEET!$A$1:$AI$5000,MATCH($D161,TIMESHEET!A$1:A$500,0),MATCH("T701",TIMESHEET!$2:$2,0)),0)</f>
        <v/>
      </c>
      <c r="AJ161">
        <f>IFERROR(INDEX(TIMESHEET!$A$1:$AI$5000,MATCH($D161,TIMESHEET!B$1:B$500,0),MATCH("T320",TIMESHEET!$2:$2,0)),0)</f>
        <v/>
      </c>
      <c r="AK161">
        <f>IFERROR(IF(LEFT(INDEX(PIS!O$1:O$500,MATCH(D161,PIS!C$1:C$500)),1)="M",T161/AD161*SUM(AE161:AG161),T161*AD161),0)</f>
        <v/>
      </c>
      <c r="AL161">
        <f>IFERROR(INDEX(ADJ!$A$1:$BZ$1000,MATCH(PAYROLL!D161,ADJ!A$1:A$500,0),MATCH(PAYROLL!AL$2,ADJ!$2:$2,0)),0)</f>
        <v/>
      </c>
      <c r="AM161">
        <f>SUM(AK161:AL161)</f>
        <v/>
      </c>
      <c r="AN161">
        <f>IFERROR(ROUND(V161/$AD161*$AH161,0),0)</f>
        <v/>
      </c>
      <c r="AO161">
        <f>IFERROR(ROUND(W161/$AD161*$AH161,0),0)</f>
        <v/>
      </c>
      <c r="AP161">
        <f>IFERROR(ROUND(X161/$AD161*$AE161,0),0)</f>
        <v/>
      </c>
      <c r="AQ161">
        <f>IFERROR(ROUND(Y161/$AD161*$AH161,0),0)</f>
        <v/>
      </c>
      <c r="AR161">
        <f>IFERROR(ROUND(Z161/$AD161*$AH161,0),0)</f>
        <v/>
      </c>
      <c r="AS161">
        <f>IFERROR(ROUND(AA161/$AD161*$AH161,0),0)</f>
        <v/>
      </c>
      <c r="AT161">
        <f>IFERROR(IF((AE161+AF161+AG161)&gt;13,AB161,ROUND(AB161/AD161*AH161,0)),0)</f>
        <v/>
      </c>
      <c r="AU161">
        <f>IFERROR(INDEX(ADJ!$A$1:$BZ$1000,MATCH(PAYROLL!D161,ADJ!A$1:A$500,0),MATCH(PAYROLL!AU$2,ADJ!$2:$2,0)),0)</f>
        <v/>
      </c>
      <c r="AV161">
        <f>ROUND(SUM(AN161:AU161),0)</f>
        <v/>
      </c>
      <c r="AW161">
        <f>IFERROR(INDEX(TIMESHEET!$A$1:$AI$5000,MATCH(PAYROLL!D161,TIMESHEET!A$1:A$500,0),MATCH("T620",TIMESHEET!$2:$2,0)),0)</f>
        <v/>
      </c>
      <c r="AX161">
        <f>IFERROR(INDEX(TIMESHEET!$A$1:$AI$5000,MATCH(PAYROLL!D161,TIMESHEET!A$1:A$500,0),MATCH("T601",TIMESHEET!$2:$2,0)),0)</f>
        <v/>
      </c>
      <c r="AY161">
        <f>IFERROR(INDEX(TIMESHEET!$A$1:$AI$5000,MATCH(PAYROLL!D161,TIMESHEET!A$1:A$500,0),MATCH("T602",TIMESHEET!$2:$2,0)),0)</f>
        <v/>
      </c>
      <c r="AZ161">
        <f>IFERROR(INDEX(TIMESHEET!$A$1:$AI$5000,MATCH(PAYROLL!D161,TIMESHEET!A$1:A$500,0),MATCH("T603",TIMESHEET!$2:$2,0)),0)</f>
        <v/>
      </c>
      <c r="BA161">
        <f>IFERROR(INDEX(TIMESHEET!$A$1:$AI$5000,MATCH(PAYROLL!D161,TIMESHEET!A$1:A$500,0),MATCH("T611",TIMESHEET!$2:$2,0)),0)</f>
        <v/>
      </c>
      <c r="BB161">
        <f>IFERROR(INDEX(TIMESHEET!$A$1:$AI$5000,MATCH(PAYROLL!D161,TIMESHEET!A$1:A$500,0),MATCH("T612",TIMESHEET!$2:$2,0)),0)</f>
        <v/>
      </c>
      <c r="BC161">
        <f>IFERROR(INDEX(TIMESHEET!$A$1:$AI$5000,MATCH(PAYROLL!D161,TIMESHEET!A$1:A$500,0),MATCH("T613",TIMESHEET!$2:$2,0)),0)</f>
        <v/>
      </c>
      <c r="BD161">
        <f>IFERROR(INDEX(TIMESHEET!$A$1:$AI$5000,MATCH(PAYROLL!D161,TIMESHEET!A$1:A$500,0),MATCH("T500",TIMESHEET!$2:$2,0)),0)</f>
        <v/>
      </c>
      <c r="BE161">
        <f>IFERROR(IF(LEFT(INDEX(PIS!O$1:O$500,MATCH(D161,PIS!C$1:C$500)),1)="M",T161/AD161/8*(AW161+AX161*1.5+AY161*2+AZ161*3+BA161*2.1+BB161*2.7+BC161*3.9+BD161*0.3),T161/8*(AW161+AX161*1.5+AY161*2+AZ161*3+BA161*2.1+BB161*2.7+BC161*3.9+BD161*0.3)),0)</f>
        <v/>
      </c>
      <c r="BF161">
        <f>IFERROR(INDEX(ADJ!$A$1:$BZ$1000,MATCH(PAYROLL!$D161,ADJ!A$1:A$500,0),MATCH(PAYROLL!BF$2,ADJ!$2:$2,0)),0)</f>
        <v/>
      </c>
      <c r="BG161">
        <f>IFERROR(INDEX(ADJ!$A$1:$BZ$1000,MATCH(PAYROLL!D161,ADJ!A$1:A$500,0),MATCH(PAYROLL!BG$2,ADJ!$2:$2,0)),0)</f>
        <v/>
      </c>
      <c r="BH161">
        <f>IFERROR(INDEX(ADJ!$A$1:$BZ$1000,MATCH(PAYROLL!D161,ADJ!A$1:A$500,0),MATCH(PAYROLL!BH$2,ADJ!$2:$2,0)),0)</f>
        <v/>
      </c>
      <c r="BI161">
        <f>IFERROR(INDEX(ADJ!$A$1:$BZ$1000,MATCH(PAYROLL!D161,ADJ!A$1:A$500,0),MATCH(PAYROLL!BI$2,ADJ!$2:$2,0)),0)</f>
        <v/>
      </c>
      <c r="BJ161">
        <f>IFERROR(INDEX(ADJ!$A$1:$BZ$1000,MATCH(PAYROLL!D161,ADJ!A$1:A$500,0),MATCH(PAYROLL!BJ$2,ADJ!$2:$2,0)),0)</f>
        <v/>
      </c>
      <c r="BK161">
        <f>SUM(BF161:BJ161)</f>
        <v/>
      </c>
      <c r="BL161">
        <f>IFERROR(INDEX(ADJ!$A$1:$BZ$1000,MATCH(PAYROLL!D161,ADJ!A$1:A$500,0),MATCH(PAYROLL!BL$2,ADJ!$2:$2,0)),0)</f>
        <v/>
      </c>
      <c r="BM161">
        <f>IFERROR(INDEX(ADJ!$A$1:$BZ$1000,MATCH(PAYROLL!D161,ADJ!A$1:A$500,0),MATCH(PAYROLL!BM$2,ADJ!$2:$2,0)),0)</f>
        <v/>
      </c>
      <c r="BN161">
        <f>IFERROR(INDEX(ADJ!$A$1:$BZ$1000,MATCH(PAYROLL!D161,ADJ!A$1:A$500,0),MATCH(PAYROLL!BN$2,ADJ!$2:$2,0)),0)</f>
        <v/>
      </c>
      <c r="BO161">
        <f>IFERROR(INDEX(ADJ!$A$1:$BZ$1000,MATCH(PAYROLL!D161,ADJ!A$1:A$500,0),MATCH(PAYROLL!BO$2,ADJ!$2:$2,0)),0)</f>
        <v/>
      </c>
      <c r="BP161">
        <f>SUM(AM161,AV161,BE161,BK161,BL161:BO161)</f>
        <v/>
      </c>
      <c r="BQ161">
        <f>BO161</f>
        <v/>
      </c>
      <c r="BR161">
        <f>IFERROR(ROUND(IF(LEFT(INDEX(PIS!O$1:O$500,MATCH(D161,PIS!C$1:C$500)),1)="D",T161/8*(BD161*0.3),IF(LEFT(INDEX(PIS!O$1:O$500,MATCH(D161,PIS!C$1:C$500)),1)="H",T161*($BD161*0.3),T161/$AD161/8*($BD161*0.3))),0),0)</f>
        <v/>
      </c>
      <c r="BS161">
        <f>IF(AP161&lt;1,0,MIN(AP161,730000))</f>
        <v/>
      </c>
      <c r="BT161">
        <f>IFERROR(ROUND((BE161-SUM(AW161:BC161)*T161/AD161/8),0)-BR161,0)</f>
        <v/>
      </c>
      <c r="BU161">
        <f>AO161</f>
        <v/>
      </c>
      <c r="BV161">
        <f>SUM(BQ161:BU161)</f>
        <v/>
      </c>
      <c r="BW161">
        <f>BP161-BV161</f>
        <v/>
      </c>
      <c r="BX161">
        <f>IFERROR(IF(RIGHT(INDEX(PIS!O$1:O$500,MATCH(D161,PIS!C$1:C$500)),5)="Gross",MIN(U161+V161,VLOOKUP("R700",TSC!B:C,2,0)*VLOOKUP("R101",TSC!B:C,2,0))*VLOOKUP("R701",TSC!B:C,2,0)%,0),0)</f>
        <v/>
      </c>
      <c r="BY161">
        <f>IFERROR(IF(RIGHT(INDEX(PIS!O$1:O$500,MATCH(D161,PIS!C$1:C$500)),5)="Gross",MIN(U161+V161,VLOOKUP("R700",TSC!B:C,2,0)*VLOOKUP("R101",TSC!B:C,2,0))*VLOOKUP("T704",TSC!B:C,2,0)%,0),0)</f>
        <v/>
      </c>
      <c r="BZ161">
        <f>IFERROR(IF(RIGHT(INDEX(PIS!O$1:O$500,MATCH(D161,PIS!C$1:C$500)),5)="Gross",MIN(U161+V161,VLOOKUP("R700",TSC!B:C,2,0)*VLOOKUP("1",TSC!F:G,2,0))*VLOOKUP("T705",TSC!B:C,2,0)%,0),0)</f>
        <v/>
      </c>
      <c r="CA161">
        <f>IFERROR(INDEX(ADJ!$A$1:$BZ$1000,MATCH(PAYROLL!D161,ADJ!A$1:A$500,0),MATCH(PAYROLL!CA$2,ADJ!$2:$2,0)),0)</f>
        <v/>
      </c>
      <c r="CB161">
        <f>IFERROR(INDEX(ADJ!$A$1:$BZ$1000,MATCH(PAYROLL!D161,ADJ!A$1:A$500,0),MATCH(PAYROLL!CB$2,ADJ!$2:$2,0)),0)</f>
        <v/>
      </c>
      <c r="CC161">
        <f>SUM(BX161:CB161)</f>
        <v/>
      </c>
      <c r="CD161">
        <f>IFERROR(INDEX(PIS!$A$1:$BZ$1000,MATCH(PAYROLL!D161,PIS!C$1:C$500,0),MATCH(PAYROLL!CD$1,PIS!$1:$1,0)),0)</f>
        <v/>
      </c>
      <c r="CE161">
        <f>IFERROR(IF(OR(INDEX(PIS!P$1:P$500,MATCH(D161,PIS!C$1:C$500,0))="LT2",INDEX(PIS!P$1:P$500,MATCH(D161,PIS!C$1:C$500,0))="P10"),0,SUM(CC161,CD161*VLOOKUP("R601",TSC!B:C,2,0),VLOOKUP("R602",TSC!B:C,2,0))),0)</f>
        <v/>
      </c>
      <c r="CF161">
        <f>MAX(BW161-CE161,0)</f>
        <v/>
      </c>
      <c r="CG161">
        <f>IFERROR(IF(OR(RIGHT(INDEX(PIS!P$1:P$500,MATCH(D161,PIS!C$1:C$500)),5)="P10",RIGHT(INDEX(PIS!P$1:P$500,MATCH(D161,PIS!C$1:C$500)),5)="CK"),0,IF(CF161&lt;=5000000,CF161*5%,IF(CF161&lt;=10000000,CF161*10%-250000,IF(CF161&lt;=18000000,CF161*15%-750000,IF(CF161&lt;=32000000,CF161*20%-1650000,IF(CF161&lt;=52000000,CF161*25%-3250000,IF(CF161&lt;=80000000,BH161*30%-5850000,CF161*35%-9850000))))))),0)</f>
        <v/>
      </c>
      <c r="CH161">
        <f>IFERROR(IF(OR(INDEX(PIS!P$1:P$500,MATCH(D161,PIS!C$1:C$500))="LT",INDEX(PIS!P$1:P$500,MATCH(D161,PIS!C$1:C$500))="CK"),0,IF(CF161&lt;2000000,0,CF161*10%)),0)</f>
        <v/>
      </c>
      <c r="CI161">
        <f>IFERROR(INDEX(ADJ!$A$1:$BZ$1000,MATCH(PAYROLL!D161,ADJ!A$1:A$500,0),MATCH(PAYROLL!CI$2,ADJ!$2:$2,0)),0)</f>
        <v/>
      </c>
      <c r="CJ161">
        <f>IFERROR(INDEX(ADJ!$A$1:$BZ$1000,MATCH(PAYROLL!D161,ADJ!A$1:A$500,0),MATCH(PAYROLL!CJ$2,ADJ!$2:$2,0)),0)</f>
        <v/>
      </c>
      <c r="CK161">
        <f>IFERROR(INDEX(ADJ!$A$1:$BZ$1000,MATCH(PAYROLL!D161,ADJ!A$1:A$500,0),MATCH(PAYROLL!CK$2,ADJ!$2:$2,0)),0)</f>
        <v/>
      </c>
      <c r="CL161">
        <f>SUM(CG161:CK161)</f>
        <v/>
      </c>
      <c r="CM161">
        <f>ROUND(SUM(CH161:CK161),0)</f>
        <v/>
      </c>
      <c r="CN161">
        <f>IFERROR(INDEX(CSDA!D$1:D$500,MATCH($CN$2,CSDA!C$1:C$500,0))*INDEX(PIS!V$1:V$500,MATCH(D161,PIS!C$1:C$500))+INDEX(ADJ!$A$1:$BZ$1000,MATCH(PAYROLL!D161,ADJ!A$1:A$500,0),MATCH(PAYROLL!CN$2,ADJ!$2:$2,0)),0)</f>
        <v/>
      </c>
      <c r="CO161">
        <f>IFERROR(INDEX(ADJ!$A$1:$BZ$1000,MATCH(PAYROLL!D161,ADJ!A$1:A$500,0),MATCH(PAYROLL!CO$2,ADJ!$2:$2,0)),0)</f>
        <v/>
      </c>
      <c r="CP161">
        <f>IFERROR(INDEX(ADJ!$A$1:$BZ$1000,MATCH(PAYROLL!D161,ADJ!A$1:A$500,0),MATCH(PAYROLL!CP$2,ADJ!$2:$2,0)),0)</f>
        <v/>
      </c>
      <c r="CQ161">
        <f>BP161-CL161-CI161-CM161-CN161-CO161-CP161-CC161</f>
        <v/>
      </c>
      <c r="CR161">
        <f>IFERROR(IF(RIGHT(INDEX(PIS!O$1:O$500,MATCH(D161,PIS!C$1:C$500,0)),5)="Gross",MIN(U161+V161,VLOOKUP("R700",TSC!B:C,2,0)*VLOOKUP("R101",TSC!B:C,2,0))*(VLOOKUP("T711",TSC!B:C,2,0)+VLOOKUP("T712",TSC!B:C,2,0))%,MIN(T161+V161,VLOOKUP("R700",TSC!B:C,2,0)*VLOOKUP("R101",TSC!B:C,2,0))*(VLOOKUP("T711",TSC!B:C,2,0)+VLOOKUP("T712",TSC!B:C,2,0)+VLOOKUP("R701",TSC!B:C,2,0))%),0)</f>
        <v/>
      </c>
      <c r="CS161">
        <f>IFERROR(IF(RIGHT(INDEX(PIS!O$1:O$500,MATCH(D161,PIS!C$1:C$500,0)),5)="Gross",MIN(U161+V161,VLOOKUP("R700",TSC!B:C,2,0)*VLOOKUP("R101",TSC!B:C,2,0))*(VLOOKUP("T714",TSC!B:C,2,0))%,MIN(T161+V161,VLOOKUP("R700",TSC!B:C,2,0)*VLOOKUP("R101",TSC!B:C,2,0))*(VLOOKUP("T704",TSC!B:C,2,0)+VLOOKUP("T714",TSC!B:C,2,0))%),0)</f>
        <v/>
      </c>
      <c r="CT161">
        <f>IFERROR(IF(RIGHT(INDEX(PIS!O$1:O$500,MATCH(D161,PIS!C$1:C$500,0)),5)="Gross",MIN(U161+V161,VLOOKUP("R700",TSC!B:C,2,0)*VLOOKUP("R101",TSC!B:C,2,0))*VLOOKUP("T705",TSC!B:C,2,0)%,MIN(T161+V161,VLOOKUP("R700",TSC!B:C,2,0)*VLOOKUP("R101",TSC!B:C,2,0))*VLOOKUP("T705",TSC!B:C,2,0)%),0)</f>
        <v/>
      </c>
      <c r="CU161">
        <f>IFERROR(IF(RIGHT(INDEX(PIS!O$1:O$500,MATCH(D161,PIS!C$1:C$500,0)),5)="Gross",MIN(U161+V161,VLOOKUP("R700",TSC!B:C,2,0)*VLOOKUP("R101",TSC!B:C,2,0))*(VLOOKUP("T713",TSC!B:C,2,0))%,MIN(T161+V161,VLOOKUP("R700",TSC!B:C,2,0)*VLOOKUP("R101",TSC!B:C,2,0))*(VLOOKUP("T713",TSC!B:C,2,0))%),0)</f>
        <v/>
      </c>
      <c r="CV161">
        <f>IFERROR(INDEX(ADJ!$A$1:$BZ$1000,MATCH(PAYROLL!D161,ADJ!A$1:A$500,0),MATCH(PAYROLL!CV$2,ADJ!$2:$2,0)),0)</f>
        <v/>
      </c>
      <c r="CW161">
        <f>IFERROR(INDEX(ADJ!$A$1:$BZ$1000,MATCH(PAYROLL!D161,ADJ!A$1:A$500,0),MATCH(PAYROLL!CW$2,ADJ!$2:$2,0)),0)</f>
        <v/>
      </c>
      <c r="CX161">
        <f>SUM(CR161:CW161)</f>
        <v/>
      </c>
      <c r="CY161">
        <f>ROUND(IF(CR161&gt;0,T161+V161*VLOOKUP("R202",TSC!$B$1:$C$500,2,0),0),0)</f>
        <v/>
      </c>
      <c r="CZ161">
        <f>IFERROR(INDEX(CSDA!D$1:D$500,MATCH($CZ$2,CSDA!C$1:C$500,0)),0)</f>
        <v/>
      </c>
      <c r="DA161">
        <f>ROUND(T161*0.7%,0)</f>
        <v/>
      </c>
      <c r="DB161">
        <f>ROUND(T161/12,0)</f>
        <v/>
      </c>
      <c r="DC161">
        <f ref="DC161" t="array">IFERROR(INDEX(CSDA!D$1:D$500,MATCH("Trích giữ"&amp;PAYROLL!DC$2,CSDA!A$1:A$500&amp;CSDA!C$1:C$500,0)),0)</f>
        <v/>
      </c>
      <c r="DD161">
        <f ref="DD161" t="array">IFERROR(INDEX(CSDA!D$1:D$500,MATCH("Trích giữ"&amp;PAYROLL!DD$2,CSDA!A$1:A$500&amp;CSDA!C$1:C$500,0)),0)</f>
        <v/>
      </c>
      <c r="DE161">
        <f ref="DE161" t="array">IFERROR(INDEX(CSDA!D$1:D$500,MATCH("Trích giữ"&amp;PAYROLL!DE$2,CSDA!A$1:A$500&amp;CSDA!C$1:C$500,0)),0)</f>
        <v/>
      </c>
      <c r="DF161">
        <f>IFERROR(INDEX(CSDA!D$1:D$500,MATCH(PAYROLL!DF$2,CSDA!C$1:C$500,0)),0)</f>
        <v/>
      </c>
      <c r="DG161">
        <f ref="DG161" t="array">IFERROR(INDEX(CSDA!D$1:D$500,MATCH("Trích giữ"&amp;PAYROLL!DG$2,CSDA!A$1:A$500&amp;CSDA!C$1:C$500,0)),0)</f>
        <v/>
      </c>
      <c r="DH161">
        <f>ROUND(T161/26,0)</f>
        <v/>
      </c>
      <c r="DI161">
        <f ref="DI161" t="array">IFERROR(INDEX(CSDA!D$1:D$500,MATCH("Trích giữ"&amp;PAYROLL!DI$2,CSDA!A$1:A$500&amp;CSDA!C$1:C$500,0)),0)</f>
        <v/>
      </c>
      <c r="DJ161">
        <f>IF(U161=0,T161*21.5%-BL161,0)</f>
        <v/>
      </c>
      <c r="DK161">
        <f ref="DK161" t="array">IFERROR(INDEX(CSDA!D$1:D$500,MATCH("Trích giữ"&amp;PAYROLL!DK$2,CSDA!A$1:A$500&amp;CSDA!C$1:C$500,0)),0)</f>
        <v/>
      </c>
      <c r="DL161">
        <f>IFERROR(INDEX(CSDA!D$1:D$500,MATCH(PAYROLL!DL$2,CSDA!C$1:C$500,0))/12,0)</f>
        <v/>
      </c>
      <c r="DM161">
        <f>SUM(DB161:DL161)</f>
        <v/>
      </c>
      <c r="DN161">
        <f>IFERROR(INDEX(ADJ!$A$1:$BZ$1000,MATCH(PAYROLL!D161,ADJ!A$1:A$500,0),MATCH(PAYROLL!DN$2,ADJ!$2:$2,0)),0)</f>
        <v/>
      </c>
      <c r="DO161">
        <f>IFERROR(SUM(BP161,DM161:DN161,CX161:DA161)-DT161,0)</f>
        <v/>
      </c>
      <c r="DP161">
        <f ref="DP161" t="array">SUM(BW161*IFERROR(INDEX(CSDA!D$1:D$500,MATCH(BW$2,CSDA!C$1:C$500,0)),0)%,CX161*IFERROR(INDEX(CSDA!D$1:D$500,MATCH(CX$2,CSDA!C$1:C$500,0)),0)%,DA161*IFERROR(INDEX(CSDA!D$1:D$500,MATCH(DA$2,CSDA!C$1:C$500,0)),0)%,DB161*IFERROR(INDEX(CSDA!D$1:D$500,MATCH(DB$2,CSDA!C$1:C$500,0)),0)%,DF161*IFERROR(INDEX(CSDA!D$1:D$500,MATCH("Phí dịch vụ"&amp;PAYROLL!DF$2,CSDA!A$1:A$500&amp;CSDA!C$1:C$500,0)),0)%,DC161*IFERROR(INDEX(CSDA!D$1:D$500,MATCH("Phí dịch vụ"&amp;PAYROLL!DC$2,CSDA!A$1:A$500&amp;CSDA!C$1:C$500,0)),0)%,DH161*IFERROR(INDEX(CSDA!D$1:D$500,MATCH("Phí dịch vụ"&amp;PAYROLL!DH$2,CSDA!A$1:A$500&amp;CSDA!C$1:C$500,0)),0)%,DJ161*IFERROR(INDEX(CSDA!D$1:D$500,MATCH("Phí dịch vụ"&amp;PAYROLL!DJ$2,CSDA!A$1:A$500&amp;CSDA!C$1:C$500,0)),0)%,BN161*IFERROR(INDEX(CSDA!D$1:D$500,MATCH(BN$2,CSDA!C$1:C$500,0)),0)%)-BN161*7%</f>
        <v/>
      </c>
      <c r="DQ161">
        <f>IFERROR(INDEX(ADJ!$A$1:$BZ$1000,MATCH(PAYROLL!D161,ADJ!A$1:A$500,0),MATCH(PAYROLL!DQ$2,ADJ!$2:$2,0)),0)</f>
        <v/>
      </c>
      <c r="DR161">
        <f>IFERROR(INDEX(ADJ!$A$1:$BZ$1000,MATCH(PAYROLL!D161,ADJ!A$1:A$500,0),MATCH(PAYROLL!DR$2,ADJ!$2:$2,0)),0)</f>
        <v/>
      </c>
      <c r="DS161">
        <f>SUM(DP161:DR161)</f>
        <v/>
      </c>
      <c r="DT161">
        <f>EK161</f>
        <v/>
      </c>
      <c r="DU161">
        <f>SUM(DO161:DR161)</f>
        <v/>
      </c>
      <c r="DV161">
        <f>ROUND(DU161*0.1,0)</f>
        <v/>
      </c>
      <c r="DW161">
        <f>DU161+DV161</f>
        <v/>
      </c>
      <c r="DZ161">
        <f>IFERROR(INDEX(ADJ!$A$1:$BZ$1000,MATCH(PAYROLL!$D161,ADJ!A$1:A$500,0),MATCH(PAYROLL!DZ$2,ADJ!$2:$2,0)),0)</f>
        <v/>
      </c>
      <c r="EA161">
        <f>IFERROR(INDEX(ADJ!$A$1:$BZ$1000,MATCH(PAYROLL!$D161,ADJ!A$1:A$500,0),MATCH(PAYROLL!EA$2,ADJ!$2:$2,0)),0)</f>
        <v/>
      </c>
      <c r="EB161">
        <f>IFERROR(INDEX(ADJ!$A$1:$BZ$1000,MATCH(PAYROLL!$D161,ADJ!A$1:A$500,0),MATCH(PAYROLL!EB$2,ADJ!$2:$2,0)),0)</f>
        <v/>
      </c>
      <c r="EC161">
        <f>IFERROR(INDEX(ADJ!$A$1:$BZ$1000,MATCH(PAYROLL!$D161,ADJ!A$1:A$500,0),MATCH(PAYROLL!EC$2,ADJ!$2:$2,0)),0)</f>
        <v/>
      </c>
      <c r="ED161">
        <f>IFERROR(INDEX(ADJ!$A$1:$BZ$1000,MATCH(PAYROLL!$D161,ADJ!A$1:A$500,0),MATCH(PAYROLL!ED$2,ADJ!$2:$2,0)),0)</f>
        <v/>
      </c>
      <c r="EE161">
        <f>IFERROR(INDEX(ADJ!$A$1:$BZ$1000,MATCH(PAYROLL!$D161,ADJ!A$1:A$500,0),MATCH(PAYROLL!EE$2,ADJ!$2:$2,0)),0)</f>
        <v/>
      </c>
      <c r="EF161">
        <f>IFERROR(INDEX(ADJ!$A$1:$BZ$1000,MATCH(PAYROLL!$D161,ADJ!A$1:A$500,0),MATCH(PAYROLL!EF$2,ADJ!$2:$2,0)),0)</f>
        <v/>
      </c>
      <c r="EG161">
        <f>IFERROR(INDEX(ADJ!$A$1:$BZ$1000,MATCH(PAYROLL!$D161,ADJ!A$1:A$500,0),MATCH(PAYROLL!EG$2,ADJ!$2:$2,0)),0)</f>
        <v/>
      </c>
      <c r="EH161">
        <f>IFERROR(INDEX(ADJ!$A$1:$BZ$1000,MATCH(PAYROLL!$D161,ADJ!A$1:A$500,0),MATCH(PAYROLL!EH$2,ADJ!$2:$2,0)),0)</f>
        <v/>
      </c>
      <c r="EI161">
        <f>IFERROR(INDEX(ADJ!$A$1:$BZ$1000,MATCH(PAYROLL!D161,ADJ!A$1:A$500,0),MATCH(PAYROLL!EI$2,ADJ!$2:$2,0)),0)</f>
        <v/>
      </c>
      <c r="EJ161">
        <f>IFERROR(INDEX(ADJ!$A$1:$BZ$1000,MATCH(PAYROLL!$D161,ADJ!A$1:A$500,0),MATCH(PAYROLL!EJ$2,ADJ!$2:$2,0)),0)</f>
        <v/>
      </c>
      <c r="EK161">
        <f>SUM(DZ161:EJ161)</f>
        <v/>
      </c>
    </row>
    <row r="162">
      <c r="A162" t="n">
        <v>160</v>
      </c>
      <c r="B162" t="inlineStr">
        <is>
          <t>Hoàng Thị Tươi</t>
        </is>
      </c>
      <c r="D162" t="inlineStr">
        <is>
          <t>160434-01</t>
        </is>
      </c>
      <c r="S162">
        <f>IFERROR(INDEX(PIS!$A$1:$BZ$1000,MATCH($D162,PIS!C$1:C$500,0),MATCH("Lương CB tháng trước",PIS!$1:$1,0)),0)</f>
        <v/>
      </c>
      <c r="T162">
        <f>IFERROR(INDEX(PIS!$A$1:$BZ$1000,MATCH($D162,PIS!C$1:C$500,0),MATCH("Lương CB hiện tại",PIS!$1:$1,0)),0)</f>
        <v/>
      </c>
      <c r="U162">
        <f>IFERROR(INDEX(PIS!$A$1:$BZ$1000,MATCH($D162,PIS!C$1:C$500,0),MATCH("Lương đóng BHBB",PIS!$1:$1,0)),0)</f>
        <v/>
      </c>
      <c r="V162">
        <f>IFERROR(INDEX(PIS!$A$1:$BZ$1000,MATCH($D162,PIS!C$1:C$500,0),MATCH(V$2,PIS!$2:$2,0)),0)</f>
        <v/>
      </c>
      <c r="W162">
        <f>IFERROR(INDEX(PIS!$A$1:$BZ$1000,MATCH($D162,PIS!C$1:C$500,0),MATCH(W$2,PIS!$2:$2,0)),0)</f>
        <v/>
      </c>
      <c r="X162">
        <f>IFERROR(INDEX(PIS!$A$1:$BZ$1000,MATCH($D162,PIS!C$1:C$500,0),MATCH(X$2,PIS!$2:$2,0)),0)</f>
        <v/>
      </c>
      <c r="Y162">
        <f>IFERROR(INDEX(PIS!$A$1:$BZ$1000,MATCH($D162,PIS!C$1:C$500,0),MATCH(Y$2,PIS!$2:$2,0)),0)</f>
        <v/>
      </c>
      <c r="Z162">
        <f>IFERROR(INDEX(PIS!$A$1:$BZ$1000,MATCH($D162,PIS!C$1:C$500,0),MATCH(Z$2,PIS!$2:$2,0)),0)</f>
        <v/>
      </c>
      <c r="AA162">
        <f>IFERROR(INDEX(PIS!$A$1:$BZ$1000,MATCH($D162,PIS!C$1:C$500,0),MATCH(AA$2,PIS!$2:$2,0)),0)</f>
        <v/>
      </c>
      <c r="AB162">
        <f>IFERROR(INDEX(PIS!$A$1:$BZ$1000,MATCH($D162,PIS!C$1:C$500,0),MATCH(AB$2,PIS!$2:$2,0)),0)</f>
        <v/>
      </c>
      <c r="AC162">
        <f>SUM(V162:AB162)</f>
        <v/>
      </c>
      <c r="AD162">
        <f>IFERROR(INDEX(TIMESHEET!$A$1:$AI$5000,MATCH($D162,TIMESHEET!A$1:A$500,0),MATCH("T100",TIMESHEET!$2:$2,0))-2,0)</f>
        <v/>
      </c>
      <c r="AE162">
        <f>IFERROR(INDEX(TIMESHEET!$A$1:$AI$5000,MATCH($D162,TIMESHEET!A$1:A$500,0),MATCH("T202",TIMESHEET!$2:$2,0)),0)</f>
        <v/>
      </c>
      <c r="AF162">
        <f>IFERROR(INDEX(TIMESHEET!$A$1:$AI$5000,MATCH($D162,TIMESHEET!A$1:A$500,0),MATCH("T302",TIMESHEET!$2:$2,0)),0)</f>
        <v/>
      </c>
      <c r="AG162">
        <f>IFERROR(INDEX(TIMESHEET!$A$1:$AI$5000,MATCH($D162,TIMESHEET!A$1:A$500,0),MATCH("T406",TIMESHEET!$2:$2,0)),0)</f>
        <v/>
      </c>
      <c r="AH162">
        <f>AE162+AG162</f>
        <v/>
      </c>
      <c r="AI162">
        <f>IFERROR(INDEX(TIMESHEET!$A$1:$AI$5000,MATCH($D162,TIMESHEET!A$1:A$500,0),MATCH("T701",TIMESHEET!$2:$2,0)),0)</f>
        <v/>
      </c>
      <c r="AJ162">
        <f>IFERROR(INDEX(TIMESHEET!$A$1:$AI$5000,MATCH($D162,TIMESHEET!B$1:B$500,0),MATCH("T320",TIMESHEET!$2:$2,0)),0)</f>
        <v/>
      </c>
      <c r="AK162">
        <f>IFERROR(IF(LEFT(INDEX(PIS!O$1:O$500,MATCH(D162,PIS!C$1:C$500)),1)="M",T162/AD162*SUM(AE162:AG162),T162*AD162),0)</f>
        <v/>
      </c>
      <c r="AL162">
        <f>IFERROR(INDEX(ADJ!$A$1:$BZ$1000,MATCH(PAYROLL!D162,ADJ!A$1:A$500,0),MATCH(PAYROLL!AL$2,ADJ!$2:$2,0)),0)</f>
        <v/>
      </c>
      <c r="AM162">
        <f>SUM(AK162:AL162)</f>
        <v/>
      </c>
      <c r="AN162">
        <f>IFERROR(ROUND(V162/$AD162*$AH162,0),0)</f>
        <v/>
      </c>
      <c r="AO162">
        <f>IFERROR(ROUND(W162/$AD162*$AH162,0),0)</f>
        <v/>
      </c>
      <c r="AP162">
        <f>IFERROR(ROUND(X162/$AD162*$AE162,0),0)</f>
        <v/>
      </c>
      <c r="AQ162">
        <f>IFERROR(ROUND(Y162/$AD162*$AH162,0),0)</f>
        <v/>
      </c>
      <c r="AR162">
        <f>IFERROR(ROUND(Z162/$AD162*$AH162,0),0)</f>
        <v/>
      </c>
      <c r="AS162">
        <f>IFERROR(ROUND(AA162/$AD162*$AH162,0),0)</f>
        <v/>
      </c>
      <c r="AT162">
        <f>IFERROR(IF((AE162+AF162+AG162)&gt;13,AB162,ROUND(AB162/AD162*AH162,0)),0)</f>
        <v/>
      </c>
      <c r="AU162">
        <f>IFERROR(INDEX(ADJ!$A$1:$BZ$1000,MATCH(PAYROLL!D162,ADJ!A$1:A$500,0),MATCH(PAYROLL!AU$2,ADJ!$2:$2,0)),0)</f>
        <v/>
      </c>
      <c r="AV162">
        <f>ROUND(SUM(AN162:AU162),0)</f>
        <v/>
      </c>
      <c r="AW162">
        <f>IFERROR(INDEX(TIMESHEET!$A$1:$AI$5000,MATCH(PAYROLL!D162,TIMESHEET!A$1:A$500,0),MATCH("T620",TIMESHEET!$2:$2,0)),0)</f>
        <v/>
      </c>
      <c r="AX162">
        <f>IFERROR(INDEX(TIMESHEET!$A$1:$AI$5000,MATCH(PAYROLL!D162,TIMESHEET!A$1:A$500,0),MATCH("T601",TIMESHEET!$2:$2,0)),0)</f>
        <v/>
      </c>
      <c r="AY162">
        <f>IFERROR(INDEX(TIMESHEET!$A$1:$AI$5000,MATCH(PAYROLL!D162,TIMESHEET!A$1:A$500,0),MATCH("T602",TIMESHEET!$2:$2,0)),0)</f>
        <v/>
      </c>
      <c r="AZ162">
        <f>IFERROR(INDEX(TIMESHEET!$A$1:$AI$5000,MATCH(PAYROLL!D162,TIMESHEET!A$1:A$500,0),MATCH("T603",TIMESHEET!$2:$2,0)),0)</f>
        <v/>
      </c>
      <c r="BA162">
        <f>IFERROR(INDEX(TIMESHEET!$A$1:$AI$5000,MATCH(PAYROLL!D162,TIMESHEET!A$1:A$500,0),MATCH("T611",TIMESHEET!$2:$2,0)),0)</f>
        <v/>
      </c>
      <c r="BB162">
        <f>IFERROR(INDEX(TIMESHEET!$A$1:$AI$5000,MATCH(PAYROLL!D162,TIMESHEET!A$1:A$500,0),MATCH("T612",TIMESHEET!$2:$2,0)),0)</f>
        <v/>
      </c>
      <c r="BC162">
        <f>IFERROR(INDEX(TIMESHEET!$A$1:$AI$5000,MATCH(PAYROLL!D162,TIMESHEET!A$1:A$500,0),MATCH("T613",TIMESHEET!$2:$2,0)),0)</f>
        <v/>
      </c>
      <c r="BD162">
        <f>IFERROR(INDEX(TIMESHEET!$A$1:$AI$5000,MATCH(PAYROLL!D162,TIMESHEET!A$1:A$500,0),MATCH("T500",TIMESHEET!$2:$2,0)),0)</f>
        <v/>
      </c>
      <c r="BE162">
        <f>IFERROR(IF(LEFT(INDEX(PIS!O$1:O$500,MATCH(D162,PIS!C$1:C$500)),1)="M",T162/AD162/8*(AW162+AX162*1.5+AY162*2+AZ162*3+BA162*2.1+BB162*2.7+BC162*3.9+BD162*0.3),T162/8*(AW162+AX162*1.5+AY162*2+AZ162*3+BA162*2.1+BB162*2.7+BC162*3.9+BD162*0.3)),0)</f>
        <v/>
      </c>
      <c r="BF162">
        <f>IFERROR(INDEX(ADJ!$A$1:$BZ$1000,MATCH(PAYROLL!$D162,ADJ!A$1:A$500,0),MATCH(PAYROLL!BF$2,ADJ!$2:$2,0)),0)</f>
        <v/>
      </c>
      <c r="BG162">
        <f>IFERROR(INDEX(ADJ!$A$1:$BZ$1000,MATCH(PAYROLL!D162,ADJ!A$1:A$500,0),MATCH(PAYROLL!BG$2,ADJ!$2:$2,0)),0)</f>
        <v/>
      </c>
      <c r="BH162">
        <f>IFERROR(INDEX(ADJ!$A$1:$BZ$1000,MATCH(PAYROLL!D162,ADJ!A$1:A$500,0),MATCH(PAYROLL!BH$2,ADJ!$2:$2,0)),0)</f>
        <v/>
      </c>
      <c r="BI162">
        <f>IFERROR(INDEX(ADJ!$A$1:$BZ$1000,MATCH(PAYROLL!D162,ADJ!A$1:A$500,0),MATCH(PAYROLL!BI$2,ADJ!$2:$2,0)),0)</f>
        <v/>
      </c>
      <c r="BJ162">
        <f>IFERROR(INDEX(ADJ!$A$1:$BZ$1000,MATCH(PAYROLL!D162,ADJ!A$1:A$500,0),MATCH(PAYROLL!BJ$2,ADJ!$2:$2,0)),0)</f>
        <v/>
      </c>
      <c r="BK162">
        <f>SUM(BF162:BJ162)</f>
        <v/>
      </c>
      <c r="BL162">
        <f>IFERROR(INDEX(ADJ!$A$1:$BZ$1000,MATCH(PAYROLL!D162,ADJ!A$1:A$500,0),MATCH(PAYROLL!BL$2,ADJ!$2:$2,0)),0)</f>
        <v/>
      </c>
      <c r="BM162">
        <f>IFERROR(INDEX(ADJ!$A$1:$BZ$1000,MATCH(PAYROLL!D162,ADJ!A$1:A$500,0),MATCH(PAYROLL!BM$2,ADJ!$2:$2,0)),0)</f>
        <v/>
      </c>
      <c r="BN162">
        <f>IFERROR(INDEX(ADJ!$A$1:$BZ$1000,MATCH(PAYROLL!D162,ADJ!A$1:A$500,0),MATCH(PAYROLL!BN$2,ADJ!$2:$2,0)),0)</f>
        <v/>
      </c>
      <c r="BO162">
        <f>IFERROR(INDEX(ADJ!$A$1:$BZ$1000,MATCH(PAYROLL!D162,ADJ!A$1:A$500,0),MATCH(PAYROLL!BO$2,ADJ!$2:$2,0)),0)</f>
        <v/>
      </c>
      <c r="BP162">
        <f>SUM(AM162,AV162,BE162,BK162,BL162:BO162)</f>
        <v/>
      </c>
      <c r="BQ162">
        <f>BO162</f>
        <v/>
      </c>
      <c r="BR162">
        <f>IFERROR(ROUND(IF(LEFT(INDEX(PIS!O$1:O$500,MATCH(D162,PIS!C$1:C$500)),1)="D",T162/8*(BD162*0.3),IF(LEFT(INDEX(PIS!O$1:O$500,MATCH(D162,PIS!C$1:C$500)),1)="H",T162*($BD162*0.3),T162/$AD162/8*($BD162*0.3))),0),0)</f>
        <v/>
      </c>
      <c r="BS162">
        <f>IF(AP162&lt;1,0,MIN(AP162,730000))</f>
        <v/>
      </c>
      <c r="BT162">
        <f>IFERROR(ROUND((BE162-SUM(AW162:BC162)*T162/AD162/8),0)-BR162,0)</f>
        <v/>
      </c>
      <c r="BU162">
        <f>AO162</f>
        <v/>
      </c>
      <c r="BV162">
        <f>SUM(BQ162:BU162)</f>
        <v/>
      </c>
      <c r="BW162">
        <f>BP162-BV162</f>
        <v/>
      </c>
      <c r="BX162">
        <f>IFERROR(IF(RIGHT(INDEX(PIS!O$1:O$500,MATCH(D162,PIS!C$1:C$500)),5)="Gross",MIN(U162+V162,VLOOKUP("R700",TSC!B:C,2,0)*VLOOKUP("R101",TSC!B:C,2,0))*VLOOKUP("R701",TSC!B:C,2,0)%,0),0)</f>
        <v/>
      </c>
      <c r="BY162">
        <f>IFERROR(IF(RIGHT(INDEX(PIS!O$1:O$500,MATCH(D162,PIS!C$1:C$500)),5)="Gross",MIN(U162+V162,VLOOKUP("R700",TSC!B:C,2,0)*VLOOKUP("R101",TSC!B:C,2,0))*VLOOKUP("T704",TSC!B:C,2,0)%,0),0)</f>
        <v/>
      </c>
      <c r="BZ162">
        <f>IFERROR(IF(RIGHT(INDEX(PIS!O$1:O$500,MATCH(D162,PIS!C$1:C$500)),5)="Gross",MIN(U162+V162,VLOOKUP("R700",TSC!B:C,2,0)*VLOOKUP("1",TSC!F:G,2,0))*VLOOKUP("T705",TSC!B:C,2,0)%,0),0)</f>
        <v/>
      </c>
      <c r="CA162">
        <f>IFERROR(INDEX(ADJ!$A$1:$BZ$1000,MATCH(PAYROLL!D162,ADJ!A$1:A$500,0),MATCH(PAYROLL!CA$2,ADJ!$2:$2,0)),0)</f>
        <v/>
      </c>
      <c r="CB162">
        <f>IFERROR(INDEX(ADJ!$A$1:$BZ$1000,MATCH(PAYROLL!D162,ADJ!A$1:A$500,0),MATCH(PAYROLL!CB$2,ADJ!$2:$2,0)),0)</f>
        <v/>
      </c>
      <c r="CC162">
        <f>SUM(BX162:CB162)</f>
        <v/>
      </c>
      <c r="CD162">
        <f>IFERROR(INDEX(PIS!$A$1:$BZ$1000,MATCH(PAYROLL!D162,PIS!C$1:C$500,0),MATCH(PAYROLL!CD$1,PIS!$1:$1,0)),0)</f>
        <v/>
      </c>
      <c r="CE162">
        <f>IFERROR(IF(OR(INDEX(PIS!P$1:P$500,MATCH(D162,PIS!C$1:C$500,0))="LT2",INDEX(PIS!P$1:P$500,MATCH(D162,PIS!C$1:C$500,0))="P10"),0,SUM(CC162,CD162*VLOOKUP("R601",TSC!B:C,2,0),VLOOKUP("R602",TSC!B:C,2,0))),0)</f>
        <v/>
      </c>
      <c r="CF162">
        <f>MAX(BW162-CE162,0)</f>
        <v/>
      </c>
      <c r="CG162">
        <f>IFERROR(IF(OR(RIGHT(INDEX(PIS!P$1:P$500,MATCH(D162,PIS!C$1:C$500)),5)="P10",RIGHT(INDEX(PIS!P$1:P$500,MATCH(D162,PIS!C$1:C$500)),5)="CK"),0,IF(CF162&lt;=5000000,CF162*5%,IF(CF162&lt;=10000000,CF162*10%-250000,IF(CF162&lt;=18000000,CF162*15%-750000,IF(CF162&lt;=32000000,CF162*20%-1650000,IF(CF162&lt;=52000000,CF162*25%-3250000,IF(CF162&lt;=80000000,BH162*30%-5850000,CF162*35%-9850000))))))),0)</f>
        <v/>
      </c>
      <c r="CH162">
        <f>IFERROR(IF(OR(INDEX(PIS!P$1:P$500,MATCH(D162,PIS!C$1:C$500))="LT",INDEX(PIS!P$1:P$500,MATCH(D162,PIS!C$1:C$500))="CK"),0,IF(CF162&lt;2000000,0,CF162*10%)),0)</f>
        <v/>
      </c>
      <c r="CI162">
        <f>IFERROR(INDEX(ADJ!$A$1:$BZ$1000,MATCH(PAYROLL!D162,ADJ!A$1:A$500,0),MATCH(PAYROLL!CI$2,ADJ!$2:$2,0)),0)</f>
        <v/>
      </c>
      <c r="CJ162">
        <f>IFERROR(INDEX(ADJ!$A$1:$BZ$1000,MATCH(PAYROLL!D162,ADJ!A$1:A$500,0),MATCH(PAYROLL!CJ$2,ADJ!$2:$2,0)),0)</f>
        <v/>
      </c>
      <c r="CK162">
        <f>IFERROR(INDEX(ADJ!$A$1:$BZ$1000,MATCH(PAYROLL!D162,ADJ!A$1:A$500,0),MATCH(PAYROLL!CK$2,ADJ!$2:$2,0)),0)</f>
        <v/>
      </c>
      <c r="CL162">
        <f>SUM(CG162:CK162)</f>
        <v/>
      </c>
      <c r="CM162">
        <f>ROUND(SUM(CH162:CK162),0)</f>
        <v/>
      </c>
      <c r="CN162">
        <f>IFERROR(INDEX(CSDA!D$1:D$500,MATCH($CN$2,CSDA!C$1:C$500,0))*INDEX(PIS!V$1:V$500,MATCH(D162,PIS!C$1:C$500))+INDEX(ADJ!$A$1:$BZ$1000,MATCH(PAYROLL!D162,ADJ!A$1:A$500,0),MATCH(PAYROLL!CN$2,ADJ!$2:$2,0)),0)</f>
        <v/>
      </c>
      <c r="CO162">
        <f>IFERROR(INDEX(ADJ!$A$1:$BZ$1000,MATCH(PAYROLL!D162,ADJ!A$1:A$500,0),MATCH(PAYROLL!CO$2,ADJ!$2:$2,0)),0)</f>
        <v/>
      </c>
      <c r="CP162">
        <f>IFERROR(INDEX(ADJ!$A$1:$BZ$1000,MATCH(PAYROLL!D162,ADJ!A$1:A$500,0),MATCH(PAYROLL!CP$2,ADJ!$2:$2,0)),0)</f>
        <v/>
      </c>
      <c r="CQ162">
        <f>BP162-CL162-CI162-CM162-CN162-CO162-CP162-CC162</f>
        <v/>
      </c>
      <c r="CR162">
        <f>IFERROR(IF(RIGHT(INDEX(PIS!O$1:O$500,MATCH(D162,PIS!C$1:C$500,0)),5)="Gross",MIN(U162+V162,VLOOKUP("R700",TSC!B:C,2,0)*VLOOKUP("R101",TSC!B:C,2,0))*(VLOOKUP("T711",TSC!B:C,2,0)+VLOOKUP("T712",TSC!B:C,2,0))%,MIN(T162+V162,VLOOKUP("R700",TSC!B:C,2,0)*VLOOKUP("R101",TSC!B:C,2,0))*(VLOOKUP("T711",TSC!B:C,2,0)+VLOOKUP("T712",TSC!B:C,2,0)+VLOOKUP("R701",TSC!B:C,2,0))%),0)</f>
        <v/>
      </c>
      <c r="CS162">
        <f>IFERROR(IF(RIGHT(INDEX(PIS!O$1:O$500,MATCH(D162,PIS!C$1:C$500,0)),5)="Gross",MIN(U162+V162,VLOOKUP("R700",TSC!B:C,2,0)*VLOOKUP("R101",TSC!B:C,2,0))*(VLOOKUP("T714",TSC!B:C,2,0))%,MIN(T162+V162,VLOOKUP("R700",TSC!B:C,2,0)*VLOOKUP("R101",TSC!B:C,2,0))*(VLOOKUP("T704",TSC!B:C,2,0)+VLOOKUP("T714",TSC!B:C,2,0))%),0)</f>
        <v/>
      </c>
      <c r="CT162">
        <f>IFERROR(IF(RIGHT(INDEX(PIS!O$1:O$500,MATCH(D162,PIS!C$1:C$500,0)),5)="Gross",MIN(U162+V162,VLOOKUP("R700",TSC!B:C,2,0)*VLOOKUP("R101",TSC!B:C,2,0))*VLOOKUP("T705",TSC!B:C,2,0)%,MIN(T162+V162,VLOOKUP("R700",TSC!B:C,2,0)*VLOOKUP("R101",TSC!B:C,2,0))*VLOOKUP("T705",TSC!B:C,2,0)%),0)</f>
        <v/>
      </c>
      <c r="CU162">
        <f>IFERROR(IF(RIGHT(INDEX(PIS!O$1:O$500,MATCH(D162,PIS!C$1:C$500,0)),5)="Gross",MIN(U162+V162,VLOOKUP("R700",TSC!B:C,2,0)*VLOOKUP("R101",TSC!B:C,2,0))*(VLOOKUP("T713",TSC!B:C,2,0))%,MIN(T162+V162,VLOOKUP("R700",TSC!B:C,2,0)*VLOOKUP("R101",TSC!B:C,2,0))*(VLOOKUP("T713",TSC!B:C,2,0))%),0)</f>
        <v/>
      </c>
      <c r="CV162">
        <f>IFERROR(INDEX(ADJ!$A$1:$BZ$1000,MATCH(PAYROLL!D162,ADJ!A$1:A$500,0),MATCH(PAYROLL!CV$2,ADJ!$2:$2,0)),0)</f>
        <v/>
      </c>
      <c r="CW162">
        <f>IFERROR(INDEX(ADJ!$A$1:$BZ$1000,MATCH(PAYROLL!D162,ADJ!A$1:A$500,0),MATCH(PAYROLL!CW$2,ADJ!$2:$2,0)),0)</f>
        <v/>
      </c>
      <c r="CX162">
        <f>SUM(CR162:CW162)</f>
        <v/>
      </c>
      <c r="CY162">
        <f>ROUND(IF(CR162&gt;0,T162+V162*VLOOKUP("R202",TSC!$B$1:$C$500,2,0),0),0)</f>
        <v/>
      </c>
      <c r="CZ162">
        <f>IFERROR(INDEX(CSDA!D$1:D$500,MATCH($CZ$2,CSDA!C$1:C$500,0)),0)</f>
        <v/>
      </c>
      <c r="DA162">
        <f>ROUND(T162*0.7%,0)</f>
        <v/>
      </c>
      <c r="DB162">
        <f>ROUND(T162/12,0)</f>
        <v/>
      </c>
      <c r="DC162">
        <f ref="DC162" t="array">IFERROR(INDEX(CSDA!D$1:D$500,MATCH("Trích giữ"&amp;PAYROLL!DC$2,CSDA!A$1:A$500&amp;CSDA!C$1:C$500,0)),0)</f>
        <v/>
      </c>
      <c r="DD162">
        <f ref="DD162" t="array">IFERROR(INDEX(CSDA!D$1:D$500,MATCH("Trích giữ"&amp;PAYROLL!DD$2,CSDA!A$1:A$500&amp;CSDA!C$1:C$500,0)),0)</f>
        <v/>
      </c>
      <c r="DE162">
        <f ref="DE162" t="array">IFERROR(INDEX(CSDA!D$1:D$500,MATCH("Trích giữ"&amp;PAYROLL!DE$2,CSDA!A$1:A$500&amp;CSDA!C$1:C$500,0)),0)</f>
        <v/>
      </c>
      <c r="DF162">
        <f>IFERROR(INDEX(CSDA!D$1:D$500,MATCH(PAYROLL!DF$2,CSDA!C$1:C$500,0)),0)</f>
        <v/>
      </c>
      <c r="DG162">
        <f ref="DG162" t="array">IFERROR(INDEX(CSDA!D$1:D$500,MATCH("Trích giữ"&amp;PAYROLL!DG$2,CSDA!A$1:A$500&amp;CSDA!C$1:C$500,0)),0)</f>
        <v/>
      </c>
      <c r="DH162">
        <f>ROUND(T162/26,0)</f>
        <v/>
      </c>
      <c r="DI162">
        <f ref="DI162" t="array">IFERROR(INDEX(CSDA!D$1:D$500,MATCH("Trích giữ"&amp;PAYROLL!DI$2,CSDA!A$1:A$500&amp;CSDA!C$1:C$500,0)),0)</f>
        <v/>
      </c>
      <c r="DJ162">
        <f>IF(U162=0,T162*21.5%-BL162,0)</f>
        <v/>
      </c>
      <c r="DK162">
        <f ref="DK162" t="array">IFERROR(INDEX(CSDA!D$1:D$500,MATCH("Trích giữ"&amp;PAYROLL!DK$2,CSDA!A$1:A$500&amp;CSDA!C$1:C$500,0)),0)</f>
        <v/>
      </c>
      <c r="DL162">
        <f>IFERROR(INDEX(CSDA!D$1:D$500,MATCH(PAYROLL!DL$2,CSDA!C$1:C$500,0))/12,0)</f>
        <v/>
      </c>
      <c r="DM162">
        <f>SUM(DB162:DL162)</f>
        <v/>
      </c>
      <c r="DN162">
        <f>IFERROR(INDEX(ADJ!$A$1:$BZ$1000,MATCH(PAYROLL!D162,ADJ!A$1:A$500,0),MATCH(PAYROLL!DN$2,ADJ!$2:$2,0)),0)</f>
        <v/>
      </c>
      <c r="DO162">
        <f>IFERROR(SUM(BP162,DM162:DN162,CX162:DA162)-DT162,0)</f>
        <v/>
      </c>
      <c r="DP162">
        <f ref="DP162" t="array">SUM(BW162*IFERROR(INDEX(CSDA!D$1:D$500,MATCH(BW$2,CSDA!C$1:C$500,0)),0)%,CX162*IFERROR(INDEX(CSDA!D$1:D$500,MATCH(CX$2,CSDA!C$1:C$500,0)),0)%,DA162*IFERROR(INDEX(CSDA!D$1:D$500,MATCH(DA$2,CSDA!C$1:C$500,0)),0)%,DB162*IFERROR(INDEX(CSDA!D$1:D$500,MATCH(DB$2,CSDA!C$1:C$500,0)),0)%,DF162*IFERROR(INDEX(CSDA!D$1:D$500,MATCH("Phí dịch vụ"&amp;PAYROLL!DF$2,CSDA!A$1:A$500&amp;CSDA!C$1:C$500,0)),0)%,DC162*IFERROR(INDEX(CSDA!D$1:D$500,MATCH("Phí dịch vụ"&amp;PAYROLL!DC$2,CSDA!A$1:A$500&amp;CSDA!C$1:C$500,0)),0)%,DH162*IFERROR(INDEX(CSDA!D$1:D$500,MATCH("Phí dịch vụ"&amp;PAYROLL!DH$2,CSDA!A$1:A$500&amp;CSDA!C$1:C$500,0)),0)%,DJ162*IFERROR(INDEX(CSDA!D$1:D$500,MATCH("Phí dịch vụ"&amp;PAYROLL!DJ$2,CSDA!A$1:A$500&amp;CSDA!C$1:C$500,0)),0)%,BN162*IFERROR(INDEX(CSDA!D$1:D$500,MATCH(BN$2,CSDA!C$1:C$500,0)),0)%)-BN162*7%</f>
        <v/>
      </c>
      <c r="DQ162">
        <f>IFERROR(INDEX(ADJ!$A$1:$BZ$1000,MATCH(PAYROLL!D162,ADJ!A$1:A$500,0),MATCH(PAYROLL!DQ$2,ADJ!$2:$2,0)),0)</f>
        <v/>
      </c>
      <c r="DR162">
        <f>IFERROR(INDEX(ADJ!$A$1:$BZ$1000,MATCH(PAYROLL!D162,ADJ!A$1:A$500,0),MATCH(PAYROLL!DR$2,ADJ!$2:$2,0)),0)</f>
        <v/>
      </c>
      <c r="DS162">
        <f>SUM(DP162:DR162)</f>
        <v/>
      </c>
      <c r="DT162">
        <f>EK162</f>
        <v/>
      </c>
      <c r="DU162">
        <f>SUM(DO162:DR162)</f>
        <v/>
      </c>
      <c r="DV162">
        <f>ROUND(DU162*0.1,0)</f>
        <v/>
      </c>
      <c r="DW162">
        <f>DU162+DV162</f>
        <v/>
      </c>
      <c r="DZ162">
        <f>IFERROR(INDEX(ADJ!$A$1:$BZ$1000,MATCH(PAYROLL!$D162,ADJ!A$1:A$500,0),MATCH(PAYROLL!DZ$2,ADJ!$2:$2,0)),0)</f>
        <v/>
      </c>
      <c r="EA162">
        <f>IFERROR(INDEX(ADJ!$A$1:$BZ$1000,MATCH(PAYROLL!$D162,ADJ!A$1:A$500,0),MATCH(PAYROLL!EA$2,ADJ!$2:$2,0)),0)</f>
        <v/>
      </c>
      <c r="EB162">
        <f>IFERROR(INDEX(ADJ!$A$1:$BZ$1000,MATCH(PAYROLL!$D162,ADJ!A$1:A$500,0),MATCH(PAYROLL!EB$2,ADJ!$2:$2,0)),0)</f>
        <v/>
      </c>
      <c r="EC162">
        <f>IFERROR(INDEX(ADJ!$A$1:$BZ$1000,MATCH(PAYROLL!$D162,ADJ!A$1:A$500,0),MATCH(PAYROLL!EC$2,ADJ!$2:$2,0)),0)</f>
        <v/>
      </c>
      <c r="ED162">
        <f>IFERROR(INDEX(ADJ!$A$1:$BZ$1000,MATCH(PAYROLL!$D162,ADJ!A$1:A$500,0),MATCH(PAYROLL!ED$2,ADJ!$2:$2,0)),0)</f>
        <v/>
      </c>
      <c r="EE162">
        <f>IFERROR(INDEX(ADJ!$A$1:$BZ$1000,MATCH(PAYROLL!$D162,ADJ!A$1:A$500,0),MATCH(PAYROLL!EE$2,ADJ!$2:$2,0)),0)</f>
        <v/>
      </c>
      <c r="EF162">
        <f>IFERROR(INDEX(ADJ!$A$1:$BZ$1000,MATCH(PAYROLL!$D162,ADJ!A$1:A$500,0),MATCH(PAYROLL!EF$2,ADJ!$2:$2,0)),0)</f>
        <v/>
      </c>
      <c r="EG162">
        <f>IFERROR(INDEX(ADJ!$A$1:$BZ$1000,MATCH(PAYROLL!$D162,ADJ!A$1:A$500,0),MATCH(PAYROLL!EG$2,ADJ!$2:$2,0)),0)</f>
        <v/>
      </c>
      <c r="EH162">
        <f>IFERROR(INDEX(ADJ!$A$1:$BZ$1000,MATCH(PAYROLL!$D162,ADJ!A$1:A$500,0),MATCH(PAYROLL!EH$2,ADJ!$2:$2,0)),0)</f>
        <v/>
      </c>
      <c r="EI162">
        <f>IFERROR(INDEX(ADJ!$A$1:$BZ$1000,MATCH(PAYROLL!D162,ADJ!A$1:A$500,0),MATCH(PAYROLL!EI$2,ADJ!$2:$2,0)),0)</f>
        <v/>
      </c>
      <c r="EJ162">
        <f>IFERROR(INDEX(ADJ!$A$1:$BZ$1000,MATCH(PAYROLL!$D162,ADJ!A$1:A$500,0),MATCH(PAYROLL!EJ$2,ADJ!$2:$2,0)),0)</f>
        <v/>
      </c>
      <c r="EK162">
        <f>SUM(DZ162:EJ162)</f>
        <v/>
      </c>
    </row>
    <row r="163">
      <c r="A163" t="n">
        <v>161</v>
      </c>
      <c r="B163" t="inlineStr">
        <is>
          <t>Cà Văn Việt</t>
        </is>
      </c>
      <c r="D163" t="inlineStr">
        <is>
          <t>160850-01</t>
        </is>
      </c>
      <c r="S163">
        <f>IFERROR(INDEX(PIS!$A$1:$BZ$1000,MATCH($D163,PIS!C$1:C$500,0),MATCH("Lương CB tháng trước",PIS!$1:$1,0)),0)</f>
        <v/>
      </c>
      <c r="T163">
        <f>IFERROR(INDEX(PIS!$A$1:$BZ$1000,MATCH($D163,PIS!C$1:C$500,0),MATCH("Lương CB hiện tại",PIS!$1:$1,0)),0)</f>
        <v/>
      </c>
      <c r="U163">
        <f>IFERROR(INDEX(PIS!$A$1:$BZ$1000,MATCH($D163,PIS!C$1:C$500,0),MATCH("Lương đóng BHBB",PIS!$1:$1,0)),0)</f>
        <v/>
      </c>
      <c r="V163">
        <f>IFERROR(INDEX(PIS!$A$1:$BZ$1000,MATCH($D163,PIS!C$1:C$500,0),MATCH(V$2,PIS!$2:$2,0)),0)</f>
        <v/>
      </c>
      <c r="W163">
        <f>IFERROR(INDEX(PIS!$A$1:$BZ$1000,MATCH($D163,PIS!C$1:C$500,0),MATCH(W$2,PIS!$2:$2,0)),0)</f>
        <v/>
      </c>
      <c r="X163">
        <f>IFERROR(INDEX(PIS!$A$1:$BZ$1000,MATCH($D163,PIS!C$1:C$500,0),MATCH(X$2,PIS!$2:$2,0)),0)</f>
        <v/>
      </c>
      <c r="Y163">
        <f>IFERROR(INDEX(PIS!$A$1:$BZ$1000,MATCH($D163,PIS!C$1:C$500,0),MATCH(Y$2,PIS!$2:$2,0)),0)</f>
        <v/>
      </c>
      <c r="Z163">
        <f>IFERROR(INDEX(PIS!$A$1:$BZ$1000,MATCH($D163,PIS!C$1:C$500,0),MATCH(Z$2,PIS!$2:$2,0)),0)</f>
        <v/>
      </c>
      <c r="AA163">
        <f>IFERROR(INDEX(PIS!$A$1:$BZ$1000,MATCH($D163,PIS!C$1:C$500,0),MATCH(AA$2,PIS!$2:$2,0)),0)</f>
        <v/>
      </c>
      <c r="AB163">
        <f>IFERROR(INDEX(PIS!$A$1:$BZ$1000,MATCH($D163,PIS!C$1:C$500,0),MATCH(AB$2,PIS!$2:$2,0)),0)</f>
        <v/>
      </c>
      <c r="AC163">
        <f>SUM(V163:AB163)</f>
        <v/>
      </c>
      <c r="AD163">
        <f>IFERROR(INDEX(TIMESHEET!$A$1:$AI$5000,MATCH($D163,TIMESHEET!A$1:A$500,0),MATCH("T100",TIMESHEET!$2:$2,0))-2,0)</f>
        <v/>
      </c>
      <c r="AE163">
        <f>IFERROR(INDEX(TIMESHEET!$A$1:$AI$5000,MATCH($D163,TIMESHEET!A$1:A$500,0),MATCH("T202",TIMESHEET!$2:$2,0)),0)</f>
        <v/>
      </c>
      <c r="AF163">
        <f>IFERROR(INDEX(TIMESHEET!$A$1:$AI$5000,MATCH($D163,TIMESHEET!A$1:A$500,0),MATCH("T302",TIMESHEET!$2:$2,0)),0)</f>
        <v/>
      </c>
      <c r="AG163">
        <f>IFERROR(INDEX(TIMESHEET!$A$1:$AI$5000,MATCH($D163,TIMESHEET!A$1:A$500,0),MATCH("T406",TIMESHEET!$2:$2,0)),0)</f>
        <v/>
      </c>
      <c r="AH163">
        <f>AE163+AG163</f>
        <v/>
      </c>
      <c r="AI163">
        <f>IFERROR(INDEX(TIMESHEET!$A$1:$AI$5000,MATCH($D163,TIMESHEET!A$1:A$500,0),MATCH("T701",TIMESHEET!$2:$2,0)),0)</f>
        <v/>
      </c>
      <c r="AJ163">
        <f>IFERROR(INDEX(TIMESHEET!$A$1:$AI$5000,MATCH($D163,TIMESHEET!B$1:B$500,0),MATCH("T320",TIMESHEET!$2:$2,0)),0)</f>
        <v/>
      </c>
      <c r="AK163">
        <f>IFERROR(IF(LEFT(INDEX(PIS!O$1:O$500,MATCH(D163,PIS!C$1:C$500)),1)="M",T163/AD163*SUM(AE163:AG163),T163*AD163),0)</f>
        <v/>
      </c>
      <c r="AL163">
        <f>IFERROR(INDEX(ADJ!$A$1:$BZ$1000,MATCH(PAYROLL!D163,ADJ!A$1:A$500,0),MATCH(PAYROLL!AL$2,ADJ!$2:$2,0)),0)</f>
        <v/>
      </c>
      <c r="AM163">
        <f>SUM(AK163:AL163)</f>
        <v/>
      </c>
      <c r="AN163">
        <f>IFERROR(ROUND(V163/$AD163*$AH163,0),0)</f>
        <v/>
      </c>
      <c r="AO163">
        <f>IFERROR(ROUND(W163/$AD163*$AH163,0),0)</f>
        <v/>
      </c>
      <c r="AP163">
        <f>IFERROR(ROUND(X163/$AD163*$AE163,0),0)</f>
        <v/>
      </c>
      <c r="AQ163">
        <f>IFERROR(ROUND(Y163/$AD163*$AH163,0),0)</f>
        <v/>
      </c>
      <c r="AR163">
        <f>IFERROR(ROUND(Z163/$AD163*$AH163,0),0)</f>
        <v/>
      </c>
      <c r="AS163">
        <f>IFERROR(ROUND(AA163/$AD163*$AH163,0),0)</f>
        <v/>
      </c>
      <c r="AT163">
        <f>IFERROR(IF((AE163+AF163+AG163)&gt;13,AB163,ROUND(AB163/AD163*AH163,0)),0)</f>
        <v/>
      </c>
      <c r="AU163">
        <f>IFERROR(INDEX(ADJ!$A$1:$BZ$1000,MATCH(PAYROLL!D163,ADJ!A$1:A$500,0),MATCH(PAYROLL!AU$2,ADJ!$2:$2,0)),0)</f>
        <v/>
      </c>
      <c r="AV163">
        <f>ROUND(SUM(AN163:AU163),0)</f>
        <v/>
      </c>
      <c r="AW163">
        <f>IFERROR(INDEX(TIMESHEET!$A$1:$AI$5000,MATCH(PAYROLL!D163,TIMESHEET!A$1:A$500,0),MATCH("T620",TIMESHEET!$2:$2,0)),0)</f>
        <v/>
      </c>
      <c r="AX163">
        <f>IFERROR(INDEX(TIMESHEET!$A$1:$AI$5000,MATCH(PAYROLL!D163,TIMESHEET!A$1:A$500,0),MATCH("T601",TIMESHEET!$2:$2,0)),0)</f>
        <v/>
      </c>
      <c r="AY163">
        <f>IFERROR(INDEX(TIMESHEET!$A$1:$AI$5000,MATCH(PAYROLL!D163,TIMESHEET!A$1:A$500,0),MATCH("T602",TIMESHEET!$2:$2,0)),0)</f>
        <v/>
      </c>
      <c r="AZ163">
        <f>IFERROR(INDEX(TIMESHEET!$A$1:$AI$5000,MATCH(PAYROLL!D163,TIMESHEET!A$1:A$500,0),MATCH("T603",TIMESHEET!$2:$2,0)),0)</f>
        <v/>
      </c>
      <c r="BA163">
        <f>IFERROR(INDEX(TIMESHEET!$A$1:$AI$5000,MATCH(PAYROLL!D163,TIMESHEET!A$1:A$500,0),MATCH("T611",TIMESHEET!$2:$2,0)),0)</f>
        <v/>
      </c>
      <c r="BB163">
        <f>IFERROR(INDEX(TIMESHEET!$A$1:$AI$5000,MATCH(PAYROLL!D163,TIMESHEET!A$1:A$500,0),MATCH("T612",TIMESHEET!$2:$2,0)),0)</f>
        <v/>
      </c>
      <c r="BC163">
        <f>IFERROR(INDEX(TIMESHEET!$A$1:$AI$5000,MATCH(PAYROLL!D163,TIMESHEET!A$1:A$500,0),MATCH("T613",TIMESHEET!$2:$2,0)),0)</f>
        <v/>
      </c>
      <c r="BD163">
        <f>IFERROR(INDEX(TIMESHEET!$A$1:$AI$5000,MATCH(PAYROLL!D163,TIMESHEET!A$1:A$500,0),MATCH("T500",TIMESHEET!$2:$2,0)),0)</f>
        <v/>
      </c>
      <c r="BE163">
        <f>IFERROR(IF(LEFT(INDEX(PIS!O$1:O$500,MATCH(D163,PIS!C$1:C$500)),1)="M",T163/AD163/8*(AW163+AX163*1.5+AY163*2+AZ163*3+BA163*2.1+BB163*2.7+BC163*3.9+BD163*0.3),T163/8*(AW163+AX163*1.5+AY163*2+AZ163*3+BA163*2.1+BB163*2.7+BC163*3.9+BD163*0.3)),0)</f>
        <v/>
      </c>
      <c r="BF163">
        <f>IFERROR(INDEX(ADJ!$A$1:$BZ$1000,MATCH(PAYROLL!$D163,ADJ!A$1:A$500,0),MATCH(PAYROLL!BF$2,ADJ!$2:$2,0)),0)</f>
        <v/>
      </c>
      <c r="BG163">
        <f>IFERROR(INDEX(ADJ!$A$1:$BZ$1000,MATCH(PAYROLL!D163,ADJ!A$1:A$500,0),MATCH(PAYROLL!BG$2,ADJ!$2:$2,0)),0)</f>
        <v/>
      </c>
      <c r="BH163">
        <f>IFERROR(INDEX(ADJ!$A$1:$BZ$1000,MATCH(PAYROLL!D163,ADJ!A$1:A$500,0),MATCH(PAYROLL!BH$2,ADJ!$2:$2,0)),0)</f>
        <v/>
      </c>
      <c r="BI163">
        <f>IFERROR(INDEX(ADJ!$A$1:$BZ$1000,MATCH(PAYROLL!D163,ADJ!A$1:A$500,0),MATCH(PAYROLL!BI$2,ADJ!$2:$2,0)),0)</f>
        <v/>
      </c>
      <c r="BJ163">
        <f>IFERROR(INDEX(ADJ!$A$1:$BZ$1000,MATCH(PAYROLL!D163,ADJ!A$1:A$500,0),MATCH(PAYROLL!BJ$2,ADJ!$2:$2,0)),0)</f>
        <v/>
      </c>
      <c r="BK163">
        <f>SUM(BF163:BJ163)</f>
        <v/>
      </c>
      <c r="BL163">
        <f>IFERROR(INDEX(ADJ!$A$1:$BZ$1000,MATCH(PAYROLL!D163,ADJ!A$1:A$500,0),MATCH(PAYROLL!BL$2,ADJ!$2:$2,0)),0)</f>
        <v/>
      </c>
      <c r="BM163">
        <f>IFERROR(INDEX(ADJ!$A$1:$BZ$1000,MATCH(PAYROLL!D163,ADJ!A$1:A$500,0),MATCH(PAYROLL!BM$2,ADJ!$2:$2,0)),0)</f>
        <v/>
      </c>
      <c r="BN163">
        <f>IFERROR(INDEX(ADJ!$A$1:$BZ$1000,MATCH(PAYROLL!D163,ADJ!A$1:A$500,0),MATCH(PAYROLL!BN$2,ADJ!$2:$2,0)),0)</f>
        <v/>
      </c>
      <c r="BO163">
        <f>IFERROR(INDEX(ADJ!$A$1:$BZ$1000,MATCH(PAYROLL!D163,ADJ!A$1:A$500,0),MATCH(PAYROLL!BO$2,ADJ!$2:$2,0)),0)</f>
        <v/>
      </c>
      <c r="BP163">
        <f>SUM(AM163,AV163,BE163,BK163,BL163:BO163)</f>
        <v/>
      </c>
      <c r="BQ163">
        <f>BO163</f>
        <v/>
      </c>
      <c r="BR163">
        <f>IFERROR(ROUND(IF(LEFT(INDEX(PIS!O$1:O$500,MATCH(D163,PIS!C$1:C$500)),1)="D",T163/8*(BD163*0.3),IF(LEFT(INDEX(PIS!O$1:O$500,MATCH(D163,PIS!C$1:C$500)),1)="H",T163*($BD163*0.3),T163/$AD163/8*($BD163*0.3))),0),0)</f>
        <v/>
      </c>
      <c r="BS163">
        <f>IF(AP163&lt;1,0,MIN(AP163,730000))</f>
        <v/>
      </c>
      <c r="BT163">
        <f>IFERROR(ROUND((BE163-SUM(AW163:BC163)*T163/AD163/8),0)-BR163,0)</f>
        <v/>
      </c>
      <c r="BU163">
        <f>AO163</f>
        <v/>
      </c>
      <c r="BV163">
        <f>SUM(BQ163:BU163)</f>
        <v/>
      </c>
      <c r="BW163">
        <f>BP163-BV163</f>
        <v/>
      </c>
      <c r="BX163">
        <f>IFERROR(IF(RIGHT(INDEX(PIS!O$1:O$500,MATCH(D163,PIS!C$1:C$500)),5)="Gross",MIN(U163+V163,VLOOKUP("R700",TSC!B:C,2,0)*VLOOKUP("R101",TSC!B:C,2,0))*VLOOKUP("R701",TSC!B:C,2,0)%,0),0)</f>
        <v/>
      </c>
      <c r="BY163">
        <f>IFERROR(IF(RIGHT(INDEX(PIS!O$1:O$500,MATCH(D163,PIS!C$1:C$500)),5)="Gross",MIN(U163+V163,VLOOKUP("R700",TSC!B:C,2,0)*VLOOKUP("R101",TSC!B:C,2,0))*VLOOKUP("T704",TSC!B:C,2,0)%,0),0)</f>
        <v/>
      </c>
      <c r="BZ163">
        <f>IFERROR(IF(RIGHT(INDEX(PIS!O$1:O$500,MATCH(D163,PIS!C$1:C$500)),5)="Gross",MIN(U163+V163,VLOOKUP("R700",TSC!B:C,2,0)*VLOOKUP("1",TSC!F:G,2,0))*VLOOKUP("T705",TSC!B:C,2,0)%,0),0)</f>
        <v/>
      </c>
      <c r="CA163">
        <f>IFERROR(INDEX(ADJ!$A$1:$BZ$1000,MATCH(PAYROLL!D163,ADJ!A$1:A$500,0),MATCH(PAYROLL!CA$2,ADJ!$2:$2,0)),0)</f>
        <v/>
      </c>
      <c r="CB163">
        <f>IFERROR(INDEX(ADJ!$A$1:$BZ$1000,MATCH(PAYROLL!D163,ADJ!A$1:A$500,0),MATCH(PAYROLL!CB$2,ADJ!$2:$2,0)),0)</f>
        <v/>
      </c>
      <c r="CC163">
        <f>SUM(BX163:CB163)</f>
        <v/>
      </c>
      <c r="CD163">
        <f>IFERROR(INDEX(PIS!$A$1:$BZ$1000,MATCH(PAYROLL!D163,PIS!C$1:C$500,0),MATCH(PAYROLL!CD$1,PIS!$1:$1,0)),0)</f>
        <v/>
      </c>
      <c r="CE163">
        <f>IFERROR(IF(OR(INDEX(PIS!P$1:P$500,MATCH(D163,PIS!C$1:C$500,0))="LT2",INDEX(PIS!P$1:P$500,MATCH(D163,PIS!C$1:C$500,0))="P10"),0,SUM(CC163,CD163*VLOOKUP("R601",TSC!B:C,2,0),VLOOKUP("R602",TSC!B:C,2,0))),0)</f>
        <v/>
      </c>
      <c r="CF163">
        <f>MAX(BW163-CE163,0)</f>
        <v/>
      </c>
      <c r="CG163">
        <f>IFERROR(IF(OR(RIGHT(INDEX(PIS!P$1:P$500,MATCH(D163,PIS!C$1:C$500)),5)="P10",RIGHT(INDEX(PIS!P$1:P$500,MATCH(D163,PIS!C$1:C$500)),5)="CK"),0,IF(CF163&lt;=5000000,CF163*5%,IF(CF163&lt;=10000000,CF163*10%-250000,IF(CF163&lt;=18000000,CF163*15%-750000,IF(CF163&lt;=32000000,CF163*20%-1650000,IF(CF163&lt;=52000000,CF163*25%-3250000,IF(CF163&lt;=80000000,BH163*30%-5850000,CF163*35%-9850000))))))),0)</f>
        <v/>
      </c>
      <c r="CH163">
        <f>IFERROR(IF(OR(INDEX(PIS!P$1:P$500,MATCH(D163,PIS!C$1:C$500))="LT",INDEX(PIS!P$1:P$500,MATCH(D163,PIS!C$1:C$500))="CK"),0,IF(CF163&lt;2000000,0,CF163*10%)),0)</f>
        <v/>
      </c>
      <c r="CI163">
        <f>IFERROR(INDEX(ADJ!$A$1:$BZ$1000,MATCH(PAYROLL!D163,ADJ!A$1:A$500,0),MATCH(PAYROLL!CI$2,ADJ!$2:$2,0)),0)</f>
        <v/>
      </c>
      <c r="CJ163">
        <f>IFERROR(INDEX(ADJ!$A$1:$BZ$1000,MATCH(PAYROLL!D163,ADJ!A$1:A$500,0),MATCH(PAYROLL!CJ$2,ADJ!$2:$2,0)),0)</f>
        <v/>
      </c>
      <c r="CK163">
        <f>IFERROR(INDEX(ADJ!$A$1:$BZ$1000,MATCH(PAYROLL!D163,ADJ!A$1:A$500,0),MATCH(PAYROLL!CK$2,ADJ!$2:$2,0)),0)</f>
        <v/>
      </c>
      <c r="CL163">
        <f>SUM(CG163:CK163)</f>
        <v/>
      </c>
      <c r="CM163">
        <f>ROUND(SUM(CH163:CK163),0)</f>
        <v/>
      </c>
      <c r="CN163">
        <f>IFERROR(INDEX(CSDA!D$1:D$500,MATCH($CN$2,CSDA!C$1:C$500,0))*INDEX(PIS!V$1:V$500,MATCH(D163,PIS!C$1:C$500))+INDEX(ADJ!$A$1:$BZ$1000,MATCH(PAYROLL!D163,ADJ!A$1:A$500,0),MATCH(PAYROLL!CN$2,ADJ!$2:$2,0)),0)</f>
        <v/>
      </c>
      <c r="CO163">
        <f>IFERROR(INDEX(ADJ!$A$1:$BZ$1000,MATCH(PAYROLL!D163,ADJ!A$1:A$500,0),MATCH(PAYROLL!CO$2,ADJ!$2:$2,0)),0)</f>
        <v/>
      </c>
      <c r="CP163">
        <f>IFERROR(INDEX(ADJ!$A$1:$BZ$1000,MATCH(PAYROLL!D163,ADJ!A$1:A$500,0),MATCH(PAYROLL!CP$2,ADJ!$2:$2,0)),0)</f>
        <v/>
      </c>
      <c r="CQ163">
        <f>BP163-CL163-CI163-CM163-CN163-CO163-CP163-CC163</f>
        <v/>
      </c>
      <c r="CR163">
        <f>IFERROR(IF(RIGHT(INDEX(PIS!O$1:O$500,MATCH(D163,PIS!C$1:C$500,0)),5)="Gross",MIN(U163+V163,VLOOKUP("R700",TSC!B:C,2,0)*VLOOKUP("R101",TSC!B:C,2,0))*(VLOOKUP("T711",TSC!B:C,2,0)+VLOOKUP("T712",TSC!B:C,2,0))%,MIN(T163+V163,VLOOKUP("R700",TSC!B:C,2,0)*VLOOKUP("R101",TSC!B:C,2,0))*(VLOOKUP("T711",TSC!B:C,2,0)+VLOOKUP("T712",TSC!B:C,2,0)+VLOOKUP("R701",TSC!B:C,2,0))%),0)</f>
        <v/>
      </c>
      <c r="CS163">
        <f>IFERROR(IF(RIGHT(INDEX(PIS!O$1:O$500,MATCH(D163,PIS!C$1:C$500,0)),5)="Gross",MIN(U163+V163,VLOOKUP("R700",TSC!B:C,2,0)*VLOOKUP("R101",TSC!B:C,2,0))*(VLOOKUP("T714",TSC!B:C,2,0))%,MIN(T163+V163,VLOOKUP("R700",TSC!B:C,2,0)*VLOOKUP("R101",TSC!B:C,2,0))*(VLOOKUP("T704",TSC!B:C,2,0)+VLOOKUP("T714",TSC!B:C,2,0))%),0)</f>
        <v/>
      </c>
      <c r="CT163">
        <f>IFERROR(IF(RIGHT(INDEX(PIS!O$1:O$500,MATCH(D163,PIS!C$1:C$500,0)),5)="Gross",MIN(U163+V163,VLOOKUP("R700",TSC!B:C,2,0)*VLOOKUP("R101",TSC!B:C,2,0))*VLOOKUP("T705",TSC!B:C,2,0)%,MIN(T163+V163,VLOOKUP("R700",TSC!B:C,2,0)*VLOOKUP("R101",TSC!B:C,2,0))*VLOOKUP("T705",TSC!B:C,2,0)%),0)</f>
        <v/>
      </c>
      <c r="CU163">
        <f>IFERROR(IF(RIGHT(INDEX(PIS!O$1:O$500,MATCH(D163,PIS!C$1:C$500,0)),5)="Gross",MIN(U163+V163,VLOOKUP("R700",TSC!B:C,2,0)*VLOOKUP("R101",TSC!B:C,2,0))*(VLOOKUP("T713",TSC!B:C,2,0))%,MIN(T163+V163,VLOOKUP("R700",TSC!B:C,2,0)*VLOOKUP("R101",TSC!B:C,2,0))*(VLOOKUP("T713",TSC!B:C,2,0))%),0)</f>
        <v/>
      </c>
      <c r="CV163">
        <f>IFERROR(INDEX(ADJ!$A$1:$BZ$1000,MATCH(PAYROLL!D163,ADJ!A$1:A$500,0),MATCH(PAYROLL!CV$2,ADJ!$2:$2,0)),0)</f>
        <v/>
      </c>
      <c r="CW163">
        <f>IFERROR(INDEX(ADJ!$A$1:$BZ$1000,MATCH(PAYROLL!D163,ADJ!A$1:A$500,0),MATCH(PAYROLL!CW$2,ADJ!$2:$2,0)),0)</f>
        <v/>
      </c>
      <c r="CX163">
        <f>SUM(CR163:CW163)</f>
        <v/>
      </c>
      <c r="CY163">
        <f>ROUND(IF(CR163&gt;0,T163+V163*VLOOKUP("R202",TSC!$B$1:$C$500,2,0),0),0)</f>
        <v/>
      </c>
      <c r="CZ163">
        <f>IFERROR(INDEX(CSDA!D$1:D$500,MATCH($CZ$2,CSDA!C$1:C$500,0)),0)</f>
        <v/>
      </c>
      <c r="DA163">
        <f>ROUND(T163*0.7%,0)</f>
        <v/>
      </c>
      <c r="DB163">
        <f>ROUND(T163/12,0)</f>
        <v/>
      </c>
      <c r="DC163">
        <f ref="DC163" t="array">IFERROR(INDEX(CSDA!D$1:D$500,MATCH("Trích giữ"&amp;PAYROLL!DC$2,CSDA!A$1:A$500&amp;CSDA!C$1:C$500,0)),0)</f>
        <v/>
      </c>
      <c r="DD163">
        <f ref="DD163" t="array">IFERROR(INDEX(CSDA!D$1:D$500,MATCH("Trích giữ"&amp;PAYROLL!DD$2,CSDA!A$1:A$500&amp;CSDA!C$1:C$500,0)),0)</f>
        <v/>
      </c>
      <c r="DE163">
        <f ref="DE163" t="array">IFERROR(INDEX(CSDA!D$1:D$500,MATCH("Trích giữ"&amp;PAYROLL!DE$2,CSDA!A$1:A$500&amp;CSDA!C$1:C$500,0)),0)</f>
        <v/>
      </c>
      <c r="DF163">
        <f>IFERROR(INDEX(CSDA!D$1:D$500,MATCH(PAYROLL!DF$2,CSDA!C$1:C$500,0)),0)</f>
        <v/>
      </c>
      <c r="DG163">
        <f ref="DG163" t="array">IFERROR(INDEX(CSDA!D$1:D$500,MATCH("Trích giữ"&amp;PAYROLL!DG$2,CSDA!A$1:A$500&amp;CSDA!C$1:C$500,0)),0)</f>
        <v/>
      </c>
      <c r="DH163">
        <f>ROUND(T163/26,0)</f>
        <v/>
      </c>
      <c r="DI163">
        <f ref="DI163" t="array">IFERROR(INDEX(CSDA!D$1:D$500,MATCH("Trích giữ"&amp;PAYROLL!DI$2,CSDA!A$1:A$500&amp;CSDA!C$1:C$500,0)),0)</f>
        <v/>
      </c>
      <c r="DJ163">
        <f>IF(U163=0,T163*21.5%-BL163,0)</f>
        <v/>
      </c>
      <c r="DK163">
        <f ref="DK163" t="array">IFERROR(INDEX(CSDA!D$1:D$500,MATCH("Trích giữ"&amp;PAYROLL!DK$2,CSDA!A$1:A$500&amp;CSDA!C$1:C$500,0)),0)</f>
        <v/>
      </c>
      <c r="DL163">
        <f>IFERROR(INDEX(CSDA!D$1:D$500,MATCH(PAYROLL!DL$2,CSDA!C$1:C$500,0))/12,0)</f>
        <v/>
      </c>
      <c r="DM163">
        <f>SUM(DB163:DL163)</f>
        <v/>
      </c>
      <c r="DN163">
        <f>IFERROR(INDEX(ADJ!$A$1:$BZ$1000,MATCH(PAYROLL!D163,ADJ!A$1:A$500,0),MATCH(PAYROLL!DN$2,ADJ!$2:$2,0)),0)</f>
        <v/>
      </c>
      <c r="DO163">
        <f>IFERROR(SUM(BP163,DM163:DN163,CX163:DA163)-DT163,0)</f>
        <v/>
      </c>
      <c r="DP163">
        <f ref="DP163" t="array">SUM(BW163*IFERROR(INDEX(CSDA!D$1:D$500,MATCH(BW$2,CSDA!C$1:C$500,0)),0)%,CX163*IFERROR(INDEX(CSDA!D$1:D$500,MATCH(CX$2,CSDA!C$1:C$500,0)),0)%,DA163*IFERROR(INDEX(CSDA!D$1:D$500,MATCH(DA$2,CSDA!C$1:C$500,0)),0)%,DB163*IFERROR(INDEX(CSDA!D$1:D$500,MATCH(DB$2,CSDA!C$1:C$500,0)),0)%,DF163*IFERROR(INDEX(CSDA!D$1:D$500,MATCH("Phí dịch vụ"&amp;PAYROLL!DF$2,CSDA!A$1:A$500&amp;CSDA!C$1:C$500,0)),0)%,DC163*IFERROR(INDEX(CSDA!D$1:D$500,MATCH("Phí dịch vụ"&amp;PAYROLL!DC$2,CSDA!A$1:A$500&amp;CSDA!C$1:C$500,0)),0)%,DH163*IFERROR(INDEX(CSDA!D$1:D$500,MATCH("Phí dịch vụ"&amp;PAYROLL!DH$2,CSDA!A$1:A$500&amp;CSDA!C$1:C$500,0)),0)%,DJ163*IFERROR(INDEX(CSDA!D$1:D$500,MATCH("Phí dịch vụ"&amp;PAYROLL!DJ$2,CSDA!A$1:A$500&amp;CSDA!C$1:C$500,0)),0)%,BN163*IFERROR(INDEX(CSDA!D$1:D$500,MATCH(BN$2,CSDA!C$1:C$500,0)),0)%)-BN163*7%</f>
        <v/>
      </c>
      <c r="DQ163">
        <f>IFERROR(INDEX(ADJ!$A$1:$BZ$1000,MATCH(PAYROLL!D163,ADJ!A$1:A$500,0),MATCH(PAYROLL!DQ$2,ADJ!$2:$2,0)),0)</f>
        <v/>
      </c>
      <c r="DR163">
        <f>IFERROR(INDEX(ADJ!$A$1:$BZ$1000,MATCH(PAYROLL!D163,ADJ!A$1:A$500,0),MATCH(PAYROLL!DR$2,ADJ!$2:$2,0)),0)</f>
        <v/>
      </c>
      <c r="DS163">
        <f>SUM(DP163:DR163)</f>
        <v/>
      </c>
      <c r="DT163">
        <f>EK163</f>
        <v/>
      </c>
      <c r="DU163">
        <f>SUM(DO163:DR163)</f>
        <v/>
      </c>
      <c r="DV163">
        <f>ROUND(DU163*0.1,0)</f>
        <v/>
      </c>
      <c r="DW163">
        <f>DU163+DV163</f>
        <v/>
      </c>
      <c r="DZ163">
        <f>IFERROR(INDEX(ADJ!$A$1:$BZ$1000,MATCH(PAYROLL!$D163,ADJ!A$1:A$500,0),MATCH(PAYROLL!DZ$2,ADJ!$2:$2,0)),0)</f>
        <v/>
      </c>
      <c r="EA163">
        <f>IFERROR(INDEX(ADJ!$A$1:$BZ$1000,MATCH(PAYROLL!$D163,ADJ!A$1:A$500,0),MATCH(PAYROLL!EA$2,ADJ!$2:$2,0)),0)</f>
        <v/>
      </c>
      <c r="EB163">
        <f>IFERROR(INDEX(ADJ!$A$1:$BZ$1000,MATCH(PAYROLL!$D163,ADJ!A$1:A$500,0),MATCH(PAYROLL!EB$2,ADJ!$2:$2,0)),0)</f>
        <v/>
      </c>
      <c r="EC163">
        <f>IFERROR(INDEX(ADJ!$A$1:$BZ$1000,MATCH(PAYROLL!$D163,ADJ!A$1:A$500,0),MATCH(PAYROLL!EC$2,ADJ!$2:$2,0)),0)</f>
        <v/>
      </c>
      <c r="ED163">
        <f>IFERROR(INDEX(ADJ!$A$1:$BZ$1000,MATCH(PAYROLL!$D163,ADJ!A$1:A$500,0),MATCH(PAYROLL!ED$2,ADJ!$2:$2,0)),0)</f>
        <v/>
      </c>
      <c r="EE163">
        <f>IFERROR(INDEX(ADJ!$A$1:$BZ$1000,MATCH(PAYROLL!$D163,ADJ!A$1:A$500,0),MATCH(PAYROLL!EE$2,ADJ!$2:$2,0)),0)</f>
        <v/>
      </c>
      <c r="EF163">
        <f>IFERROR(INDEX(ADJ!$A$1:$BZ$1000,MATCH(PAYROLL!$D163,ADJ!A$1:A$500,0),MATCH(PAYROLL!EF$2,ADJ!$2:$2,0)),0)</f>
        <v/>
      </c>
      <c r="EG163">
        <f>IFERROR(INDEX(ADJ!$A$1:$BZ$1000,MATCH(PAYROLL!$D163,ADJ!A$1:A$500,0),MATCH(PAYROLL!EG$2,ADJ!$2:$2,0)),0)</f>
        <v/>
      </c>
      <c r="EH163">
        <f>IFERROR(INDEX(ADJ!$A$1:$BZ$1000,MATCH(PAYROLL!$D163,ADJ!A$1:A$500,0),MATCH(PAYROLL!EH$2,ADJ!$2:$2,0)),0)</f>
        <v/>
      </c>
      <c r="EI163">
        <f>IFERROR(INDEX(ADJ!$A$1:$BZ$1000,MATCH(PAYROLL!D163,ADJ!A$1:A$500,0),MATCH(PAYROLL!EI$2,ADJ!$2:$2,0)),0)</f>
        <v/>
      </c>
      <c r="EJ163">
        <f>IFERROR(INDEX(ADJ!$A$1:$BZ$1000,MATCH(PAYROLL!$D163,ADJ!A$1:A$500,0),MATCH(PAYROLL!EJ$2,ADJ!$2:$2,0)),0)</f>
        <v/>
      </c>
      <c r="EK163">
        <f>SUM(DZ163:EJ163)</f>
        <v/>
      </c>
    </row>
    <row r="164">
      <c r="A164" t="n">
        <v>162</v>
      </c>
      <c r="B164" t="inlineStr">
        <is>
          <t>Sùng Mí Phình</t>
        </is>
      </c>
      <c r="D164" t="inlineStr">
        <is>
          <t>160239-01</t>
        </is>
      </c>
      <c r="S164">
        <f>IFERROR(INDEX(PIS!$A$1:$BZ$1000,MATCH($D164,PIS!C$1:C$500,0),MATCH("Lương CB tháng trước",PIS!$1:$1,0)),0)</f>
        <v/>
      </c>
      <c r="T164">
        <f>IFERROR(INDEX(PIS!$A$1:$BZ$1000,MATCH($D164,PIS!C$1:C$500,0),MATCH("Lương CB hiện tại",PIS!$1:$1,0)),0)</f>
        <v/>
      </c>
      <c r="U164">
        <f>IFERROR(INDEX(PIS!$A$1:$BZ$1000,MATCH($D164,PIS!C$1:C$500,0),MATCH("Lương đóng BHBB",PIS!$1:$1,0)),0)</f>
        <v/>
      </c>
      <c r="V164">
        <f>IFERROR(INDEX(PIS!$A$1:$BZ$1000,MATCH($D164,PIS!C$1:C$500,0),MATCH(V$2,PIS!$2:$2,0)),0)</f>
        <v/>
      </c>
      <c r="W164">
        <f>IFERROR(INDEX(PIS!$A$1:$BZ$1000,MATCH($D164,PIS!C$1:C$500,0),MATCH(W$2,PIS!$2:$2,0)),0)</f>
        <v/>
      </c>
      <c r="X164">
        <f>IFERROR(INDEX(PIS!$A$1:$BZ$1000,MATCH($D164,PIS!C$1:C$500,0),MATCH(X$2,PIS!$2:$2,0)),0)</f>
        <v/>
      </c>
      <c r="Y164">
        <f>IFERROR(INDEX(PIS!$A$1:$BZ$1000,MATCH($D164,PIS!C$1:C$500,0),MATCH(Y$2,PIS!$2:$2,0)),0)</f>
        <v/>
      </c>
      <c r="Z164">
        <f>IFERROR(INDEX(PIS!$A$1:$BZ$1000,MATCH($D164,PIS!C$1:C$500,0),MATCH(Z$2,PIS!$2:$2,0)),0)</f>
        <v/>
      </c>
      <c r="AA164">
        <f>IFERROR(INDEX(PIS!$A$1:$BZ$1000,MATCH($D164,PIS!C$1:C$500,0),MATCH(AA$2,PIS!$2:$2,0)),0)</f>
        <v/>
      </c>
      <c r="AB164">
        <f>IFERROR(INDEX(PIS!$A$1:$BZ$1000,MATCH($D164,PIS!C$1:C$500,0),MATCH(AB$2,PIS!$2:$2,0)),0)</f>
        <v/>
      </c>
      <c r="AC164">
        <f>SUM(V164:AB164)</f>
        <v/>
      </c>
      <c r="AD164">
        <f>IFERROR(INDEX(TIMESHEET!$A$1:$AI$5000,MATCH($D164,TIMESHEET!A$1:A$500,0),MATCH("T100",TIMESHEET!$2:$2,0))-2,0)</f>
        <v/>
      </c>
      <c r="AE164">
        <f>IFERROR(INDEX(TIMESHEET!$A$1:$AI$5000,MATCH($D164,TIMESHEET!A$1:A$500,0),MATCH("T202",TIMESHEET!$2:$2,0)),0)</f>
        <v/>
      </c>
      <c r="AF164">
        <f>IFERROR(INDEX(TIMESHEET!$A$1:$AI$5000,MATCH($D164,TIMESHEET!A$1:A$500,0),MATCH("T302",TIMESHEET!$2:$2,0)),0)</f>
        <v/>
      </c>
      <c r="AG164">
        <f>IFERROR(INDEX(TIMESHEET!$A$1:$AI$5000,MATCH($D164,TIMESHEET!A$1:A$500,0),MATCH("T406",TIMESHEET!$2:$2,0)),0)</f>
        <v/>
      </c>
      <c r="AH164">
        <f>AE164+AG164</f>
        <v/>
      </c>
      <c r="AI164">
        <f>IFERROR(INDEX(TIMESHEET!$A$1:$AI$5000,MATCH($D164,TIMESHEET!A$1:A$500,0),MATCH("T701",TIMESHEET!$2:$2,0)),0)</f>
        <v/>
      </c>
      <c r="AJ164">
        <f>IFERROR(INDEX(TIMESHEET!$A$1:$AI$5000,MATCH($D164,TIMESHEET!B$1:B$500,0),MATCH("T320",TIMESHEET!$2:$2,0)),0)</f>
        <v/>
      </c>
      <c r="AK164">
        <f>IFERROR(IF(LEFT(INDEX(PIS!O$1:O$500,MATCH(D164,PIS!C$1:C$500)),1)="M",T164/AD164*SUM(AE164:AG164),T164*AD164),0)</f>
        <v/>
      </c>
      <c r="AL164">
        <f>IFERROR(INDEX(ADJ!$A$1:$BZ$1000,MATCH(PAYROLL!D164,ADJ!A$1:A$500,0),MATCH(PAYROLL!AL$2,ADJ!$2:$2,0)),0)</f>
        <v/>
      </c>
      <c r="AM164">
        <f>SUM(AK164:AL164)</f>
        <v/>
      </c>
      <c r="AN164">
        <f>IFERROR(ROUND(V164/$AD164*$AH164,0),0)</f>
        <v/>
      </c>
      <c r="AO164">
        <f>IFERROR(ROUND(W164/$AD164*$AH164,0),0)</f>
        <v/>
      </c>
      <c r="AP164">
        <f>IFERROR(ROUND(X164/$AD164*$AE164,0),0)</f>
        <v/>
      </c>
      <c r="AQ164">
        <f>IFERROR(ROUND(Y164/$AD164*$AH164,0),0)</f>
        <v/>
      </c>
      <c r="AR164">
        <f>IFERROR(ROUND(Z164/$AD164*$AH164,0),0)</f>
        <v/>
      </c>
      <c r="AS164">
        <f>IFERROR(ROUND(AA164/$AD164*$AH164,0),0)</f>
        <v/>
      </c>
      <c r="AT164">
        <f>IFERROR(IF((AE164+AF164+AG164)&gt;13,AB164,ROUND(AB164/AD164*AH164,0)),0)</f>
        <v/>
      </c>
      <c r="AU164">
        <f>IFERROR(INDEX(ADJ!$A$1:$BZ$1000,MATCH(PAYROLL!D164,ADJ!A$1:A$500,0),MATCH(PAYROLL!AU$2,ADJ!$2:$2,0)),0)</f>
        <v/>
      </c>
      <c r="AV164">
        <f>ROUND(SUM(AN164:AU164),0)</f>
        <v/>
      </c>
      <c r="AW164">
        <f>IFERROR(INDEX(TIMESHEET!$A$1:$AI$5000,MATCH(PAYROLL!D164,TIMESHEET!A$1:A$500,0),MATCH("T620",TIMESHEET!$2:$2,0)),0)</f>
        <v/>
      </c>
      <c r="AX164">
        <f>IFERROR(INDEX(TIMESHEET!$A$1:$AI$5000,MATCH(PAYROLL!D164,TIMESHEET!A$1:A$500,0),MATCH("T601",TIMESHEET!$2:$2,0)),0)</f>
        <v/>
      </c>
      <c r="AY164">
        <f>IFERROR(INDEX(TIMESHEET!$A$1:$AI$5000,MATCH(PAYROLL!D164,TIMESHEET!A$1:A$500,0),MATCH("T602",TIMESHEET!$2:$2,0)),0)</f>
        <v/>
      </c>
      <c r="AZ164">
        <f>IFERROR(INDEX(TIMESHEET!$A$1:$AI$5000,MATCH(PAYROLL!D164,TIMESHEET!A$1:A$500,0),MATCH("T603",TIMESHEET!$2:$2,0)),0)</f>
        <v/>
      </c>
      <c r="BA164">
        <f>IFERROR(INDEX(TIMESHEET!$A$1:$AI$5000,MATCH(PAYROLL!D164,TIMESHEET!A$1:A$500,0),MATCH("T611",TIMESHEET!$2:$2,0)),0)</f>
        <v/>
      </c>
      <c r="BB164">
        <f>IFERROR(INDEX(TIMESHEET!$A$1:$AI$5000,MATCH(PAYROLL!D164,TIMESHEET!A$1:A$500,0),MATCH("T612",TIMESHEET!$2:$2,0)),0)</f>
        <v/>
      </c>
      <c r="BC164">
        <f>IFERROR(INDEX(TIMESHEET!$A$1:$AI$5000,MATCH(PAYROLL!D164,TIMESHEET!A$1:A$500,0),MATCH("T613",TIMESHEET!$2:$2,0)),0)</f>
        <v/>
      </c>
      <c r="BD164">
        <f>IFERROR(INDEX(TIMESHEET!$A$1:$AI$5000,MATCH(PAYROLL!D164,TIMESHEET!A$1:A$500,0),MATCH("T500",TIMESHEET!$2:$2,0)),0)</f>
        <v/>
      </c>
      <c r="BE164">
        <f>IFERROR(IF(LEFT(INDEX(PIS!O$1:O$500,MATCH(D164,PIS!C$1:C$500)),1)="M",T164/AD164/8*(AW164+AX164*1.5+AY164*2+AZ164*3+BA164*2.1+BB164*2.7+BC164*3.9+BD164*0.3),T164/8*(AW164+AX164*1.5+AY164*2+AZ164*3+BA164*2.1+BB164*2.7+BC164*3.9+BD164*0.3)),0)</f>
        <v/>
      </c>
      <c r="BF164">
        <f>IFERROR(INDEX(ADJ!$A$1:$BZ$1000,MATCH(PAYROLL!$D164,ADJ!A$1:A$500,0),MATCH(PAYROLL!BF$2,ADJ!$2:$2,0)),0)</f>
        <v/>
      </c>
      <c r="BG164">
        <f>IFERROR(INDEX(ADJ!$A$1:$BZ$1000,MATCH(PAYROLL!D164,ADJ!A$1:A$500,0),MATCH(PAYROLL!BG$2,ADJ!$2:$2,0)),0)</f>
        <v/>
      </c>
      <c r="BH164">
        <f>IFERROR(INDEX(ADJ!$A$1:$BZ$1000,MATCH(PAYROLL!D164,ADJ!A$1:A$500,0),MATCH(PAYROLL!BH$2,ADJ!$2:$2,0)),0)</f>
        <v/>
      </c>
      <c r="BI164">
        <f>IFERROR(INDEX(ADJ!$A$1:$BZ$1000,MATCH(PAYROLL!D164,ADJ!A$1:A$500,0),MATCH(PAYROLL!BI$2,ADJ!$2:$2,0)),0)</f>
        <v/>
      </c>
      <c r="BJ164">
        <f>IFERROR(INDEX(ADJ!$A$1:$BZ$1000,MATCH(PAYROLL!D164,ADJ!A$1:A$500,0),MATCH(PAYROLL!BJ$2,ADJ!$2:$2,0)),0)</f>
        <v/>
      </c>
      <c r="BK164">
        <f>SUM(BF164:BJ164)</f>
        <v/>
      </c>
      <c r="BL164">
        <f>IFERROR(INDEX(ADJ!$A$1:$BZ$1000,MATCH(PAYROLL!D164,ADJ!A$1:A$500,0),MATCH(PAYROLL!BL$2,ADJ!$2:$2,0)),0)</f>
        <v/>
      </c>
      <c r="BM164">
        <f>IFERROR(INDEX(ADJ!$A$1:$BZ$1000,MATCH(PAYROLL!D164,ADJ!A$1:A$500,0),MATCH(PAYROLL!BM$2,ADJ!$2:$2,0)),0)</f>
        <v/>
      </c>
      <c r="BN164">
        <f>IFERROR(INDEX(ADJ!$A$1:$BZ$1000,MATCH(PAYROLL!D164,ADJ!A$1:A$500,0),MATCH(PAYROLL!BN$2,ADJ!$2:$2,0)),0)</f>
        <v/>
      </c>
      <c r="BO164">
        <f>IFERROR(INDEX(ADJ!$A$1:$BZ$1000,MATCH(PAYROLL!D164,ADJ!A$1:A$500,0),MATCH(PAYROLL!BO$2,ADJ!$2:$2,0)),0)</f>
        <v/>
      </c>
      <c r="BP164">
        <f>SUM(AM164,AV164,BE164,BK164,BL164:BO164)</f>
        <v/>
      </c>
      <c r="BQ164">
        <f>BO164</f>
        <v/>
      </c>
      <c r="BR164">
        <f>IFERROR(ROUND(IF(LEFT(INDEX(PIS!O$1:O$500,MATCH(D164,PIS!C$1:C$500)),1)="D",T164/8*(BD164*0.3),IF(LEFT(INDEX(PIS!O$1:O$500,MATCH(D164,PIS!C$1:C$500)),1)="H",T164*($BD164*0.3),T164/$AD164/8*($BD164*0.3))),0),0)</f>
        <v/>
      </c>
      <c r="BS164">
        <f>IF(AP164&lt;1,0,MIN(AP164,730000))</f>
        <v/>
      </c>
      <c r="BT164">
        <f>IFERROR(ROUND((BE164-SUM(AW164:BC164)*T164/AD164/8),0)-BR164,0)</f>
        <v/>
      </c>
      <c r="BU164">
        <f>AO164</f>
        <v/>
      </c>
      <c r="BV164">
        <f>SUM(BQ164:BU164)</f>
        <v/>
      </c>
      <c r="BW164">
        <f>BP164-BV164</f>
        <v/>
      </c>
      <c r="BX164">
        <f>IFERROR(IF(RIGHT(INDEX(PIS!O$1:O$500,MATCH(D164,PIS!C$1:C$500)),5)="Gross",MIN(U164+V164,VLOOKUP("R700",TSC!B:C,2,0)*VLOOKUP("R101",TSC!B:C,2,0))*VLOOKUP("R701",TSC!B:C,2,0)%,0),0)</f>
        <v/>
      </c>
      <c r="BY164">
        <f>IFERROR(IF(RIGHT(INDEX(PIS!O$1:O$500,MATCH(D164,PIS!C$1:C$500)),5)="Gross",MIN(U164+V164,VLOOKUP("R700",TSC!B:C,2,0)*VLOOKUP("R101",TSC!B:C,2,0))*VLOOKUP("T704",TSC!B:C,2,0)%,0),0)</f>
        <v/>
      </c>
      <c r="BZ164">
        <f>IFERROR(IF(RIGHT(INDEX(PIS!O$1:O$500,MATCH(D164,PIS!C$1:C$500)),5)="Gross",MIN(U164+V164,VLOOKUP("R700",TSC!B:C,2,0)*VLOOKUP("1",TSC!F:G,2,0))*VLOOKUP("T705",TSC!B:C,2,0)%,0),0)</f>
        <v/>
      </c>
      <c r="CA164">
        <f>IFERROR(INDEX(ADJ!$A$1:$BZ$1000,MATCH(PAYROLL!D164,ADJ!A$1:A$500,0),MATCH(PAYROLL!CA$2,ADJ!$2:$2,0)),0)</f>
        <v/>
      </c>
      <c r="CB164">
        <f>IFERROR(INDEX(ADJ!$A$1:$BZ$1000,MATCH(PAYROLL!D164,ADJ!A$1:A$500,0),MATCH(PAYROLL!CB$2,ADJ!$2:$2,0)),0)</f>
        <v/>
      </c>
      <c r="CC164">
        <f>SUM(BX164:CB164)</f>
        <v/>
      </c>
      <c r="CD164">
        <f>IFERROR(INDEX(PIS!$A$1:$BZ$1000,MATCH(PAYROLL!D164,PIS!C$1:C$500,0),MATCH(PAYROLL!CD$1,PIS!$1:$1,0)),0)</f>
        <v/>
      </c>
      <c r="CE164">
        <f>IFERROR(IF(OR(INDEX(PIS!P$1:P$500,MATCH(D164,PIS!C$1:C$500,0))="LT2",INDEX(PIS!P$1:P$500,MATCH(D164,PIS!C$1:C$500,0))="P10"),0,SUM(CC164,CD164*VLOOKUP("R601",TSC!B:C,2,0),VLOOKUP("R602",TSC!B:C,2,0))),0)</f>
        <v/>
      </c>
      <c r="CF164">
        <f>MAX(BW164-CE164,0)</f>
        <v/>
      </c>
      <c r="CG164">
        <f>IFERROR(IF(OR(RIGHT(INDEX(PIS!P$1:P$500,MATCH(D164,PIS!C$1:C$500)),5)="P10",RIGHT(INDEX(PIS!P$1:P$500,MATCH(D164,PIS!C$1:C$500)),5)="CK"),0,IF(CF164&lt;=5000000,CF164*5%,IF(CF164&lt;=10000000,CF164*10%-250000,IF(CF164&lt;=18000000,CF164*15%-750000,IF(CF164&lt;=32000000,CF164*20%-1650000,IF(CF164&lt;=52000000,CF164*25%-3250000,IF(CF164&lt;=80000000,BH164*30%-5850000,CF164*35%-9850000))))))),0)</f>
        <v/>
      </c>
      <c r="CH164">
        <f>IFERROR(IF(OR(INDEX(PIS!P$1:P$500,MATCH(D164,PIS!C$1:C$500))="LT",INDEX(PIS!P$1:P$500,MATCH(D164,PIS!C$1:C$500))="CK"),0,IF(CF164&lt;2000000,0,CF164*10%)),0)</f>
        <v/>
      </c>
      <c r="CI164">
        <f>IFERROR(INDEX(ADJ!$A$1:$BZ$1000,MATCH(PAYROLL!D164,ADJ!A$1:A$500,0),MATCH(PAYROLL!CI$2,ADJ!$2:$2,0)),0)</f>
        <v/>
      </c>
      <c r="CJ164">
        <f>IFERROR(INDEX(ADJ!$A$1:$BZ$1000,MATCH(PAYROLL!D164,ADJ!A$1:A$500,0),MATCH(PAYROLL!CJ$2,ADJ!$2:$2,0)),0)</f>
        <v/>
      </c>
      <c r="CK164">
        <f>IFERROR(INDEX(ADJ!$A$1:$BZ$1000,MATCH(PAYROLL!D164,ADJ!A$1:A$500,0),MATCH(PAYROLL!CK$2,ADJ!$2:$2,0)),0)</f>
        <v/>
      </c>
      <c r="CL164">
        <f>SUM(CG164:CK164)</f>
        <v/>
      </c>
      <c r="CM164">
        <f>ROUND(SUM(CH164:CK164),0)</f>
        <v/>
      </c>
      <c r="CN164">
        <f>IFERROR(INDEX(CSDA!D$1:D$500,MATCH($CN$2,CSDA!C$1:C$500,0))*INDEX(PIS!V$1:V$500,MATCH(D164,PIS!C$1:C$500))+INDEX(ADJ!$A$1:$BZ$1000,MATCH(PAYROLL!D164,ADJ!A$1:A$500,0),MATCH(PAYROLL!CN$2,ADJ!$2:$2,0)),0)</f>
        <v/>
      </c>
      <c r="CO164">
        <f>IFERROR(INDEX(ADJ!$A$1:$BZ$1000,MATCH(PAYROLL!D164,ADJ!A$1:A$500,0),MATCH(PAYROLL!CO$2,ADJ!$2:$2,0)),0)</f>
        <v/>
      </c>
      <c r="CP164">
        <f>IFERROR(INDEX(ADJ!$A$1:$BZ$1000,MATCH(PAYROLL!D164,ADJ!A$1:A$500,0),MATCH(PAYROLL!CP$2,ADJ!$2:$2,0)),0)</f>
        <v/>
      </c>
      <c r="CQ164">
        <f>BP164-CL164-CI164-CM164-CN164-CO164-CP164-CC164</f>
        <v/>
      </c>
      <c r="CR164">
        <f>IFERROR(IF(RIGHT(INDEX(PIS!O$1:O$500,MATCH(D164,PIS!C$1:C$500,0)),5)="Gross",MIN(U164+V164,VLOOKUP("R700",TSC!B:C,2,0)*VLOOKUP("R101",TSC!B:C,2,0))*(VLOOKUP("T711",TSC!B:C,2,0)+VLOOKUP("T712",TSC!B:C,2,0))%,MIN(T164+V164,VLOOKUP("R700",TSC!B:C,2,0)*VLOOKUP("R101",TSC!B:C,2,0))*(VLOOKUP("T711",TSC!B:C,2,0)+VLOOKUP("T712",TSC!B:C,2,0)+VLOOKUP("R701",TSC!B:C,2,0))%),0)</f>
        <v/>
      </c>
      <c r="CS164">
        <f>IFERROR(IF(RIGHT(INDEX(PIS!O$1:O$500,MATCH(D164,PIS!C$1:C$500,0)),5)="Gross",MIN(U164+V164,VLOOKUP("R700",TSC!B:C,2,0)*VLOOKUP("R101",TSC!B:C,2,0))*(VLOOKUP("T714",TSC!B:C,2,0))%,MIN(T164+V164,VLOOKUP("R700",TSC!B:C,2,0)*VLOOKUP("R101",TSC!B:C,2,0))*(VLOOKUP("T704",TSC!B:C,2,0)+VLOOKUP("T714",TSC!B:C,2,0))%),0)</f>
        <v/>
      </c>
      <c r="CT164">
        <f>IFERROR(IF(RIGHT(INDEX(PIS!O$1:O$500,MATCH(D164,PIS!C$1:C$500,0)),5)="Gross",MIN(U164+V164,VLOOKUP("R700",TSC!B:C,2,0)*VLOOKUP("R101",TSC!B:C,2,0))*VLOOKUP("T705",TSC!B:C,2,0)%,MIN(T164+V164,VLOOKUP("R700",TSC!B:C,2,0)*VLOOKUP("R101",TSC!B:C,2,0))*VLOOKUP("T705",TSC!B:C,2,0)%),0)</f>
        <v/>
      </c>
      <c r="CU164">
        <f>IFERROR(IF(RIGHT(INDEX(PIS!O$1:O$500,MATCH(D164,PIS!C$1:C$500,0)),5)="Gross",MIN(U164+V164,VLOOKUP("R700",TSC!B:C,2,0)*VLOOKUP("R101",TSC!B:C,2,0))*(VLOOKUP("T713",TSC!B:C,2,0))%,MIN(T164+V164,VLOOKUP("R700",TSC!B:C,2,0)*VLOOKUP("R101",TSC!B:C,2,0))*(VLOOKUP("T713",TSC!B:C,2,0))%),0)</f>
        <v/>
      </c>
      <c r="CV164">
        <f>IFERROR(INDEX(ADJ!$A$1:$BZ$1000,MATCH(PAYROLL!D164,ADJ!A$1:A$500,0),MATCH(PAYROLL!CV$2,ADJ!$2:$2,0)),0)</f>
        <v/>
      </c>
      <c r="CW164">
        <f>IFERROR(INDEX(ADJ!$A$1:$BZ$1000,MATCH(PAYROLL!D164,ADJ!A$1:A$500,0),MATCH(PAYROLL!CW$2,ADJ!$2:$2,0)),0)</f>
        <v/>
      </c>
      <c r="CX164">
        <f>SUM(CR164:CW164)</f>
        <v/>
      </c>
      <c r="CY164">
        <f>ROUND(IF(CR164&gt;0,T164+V164*VLOOKUP("R202",TSC!$B$1:$C$500,2,0),0),0)</f>
        <v/>
      </c>
      <c r="CZ164">
        <f>IFERROR(INDEX(CSDA!D$1:D$500,MATCH($CZ$2,CSDA!C$1:C$500,0)),0)</f>
        <v/>
      </c>
      <c r="DA164">
        <f>ROUND(T164*0.7%,0)</f>
        <v/>
      </c>
      <c r="DB164">
        <f>ROUND(T164/12,0)</f>
        <v/>
      </c>
      <c r="DC164">
        <f ref="DC164" t="array">IFERROR(INDEX(CSDA!D$1:D$500,MATCH("Trích giữ"&amp;PAYROLL!DC$2,CSDA!A$1:A$500&amp;CSDA!C$1:C$500,0)),0)</f>
        <v/>
      </c>
      <c r="DD164">
        <f ref="DD164" t="array">IFERROR(INDEX(CSDA!D$1:D$500,MATCH("Trích giữ"&amp;PAYROLL!DD$2,CSDA!A$1:A$500&amp;CSDA!C$1:C$500,0)),0)</f>
        <v/>
      </c>
      <c r="DE164">
        <f ref="DE164" t="array">IFERROR(INDEX(CSDA!D$1:D$500,MATCH("Trích giữ"&amp;PAYROLL!DE$2,CSDA!A$1:A$500&amp;CSDA!C$1:C$500,0)),0)</f>
        <v/>
      </c>
      <c r="DF164">
        <f>IFERROR(INDEX(CSDA!D$1:D$500,MATCH(PAYROLL!DF$2,CSDA!C$1:C$500,0)),0)</f>
        <v/>
      </c>
      <c r="DG164">
        <f ref="DG164" t="array">IFERROR(INDEX(CSDA!D$1:D$500,MATCH("Trích giữ"&amp;PAYROLL!DG$2,CSDA!A$1:A$500&amp;CSDA!C$1:C$500,0)),0)</f>
        <v/>
      </c>
      <c r="DH164">
        <f>ROUND(T164/26,0)</f>
        <v/>
      </c>
      <c r="DI164">
        <f ref="DI164" t="array">IFERROR(INDEX(CSDA!D$1:D$500,MATCH("Trích giữ"&amp;PAYROLL!DI$2,CSDA!A$1:A$500&amp;CSDA!C$1:C$500,0)),0)</f>
        <v/>
      </c>
      <c r="DJ164">
        <f>IF(U164=0,T164*21.5%-BL164,0)</f>
        <v/>
      </c>
      <c r="DK164">
        <f ref="DK164" t="array">IFERROR(INDEX(CSDA!D$1:D$500,MATCH("Trích giữ"&amp;PAYROLL!DK$2,CSDA!A$1:A$500&amp;CSDA!C$1:C$500,0)),0)</f>
        <v/>
      </c>
      <c r="DL164">
        <f>IFERROR(INDEX(CSDA!D$1:D$500,MATCH(PAYROLL!DL$2,CSDA!C$1:C$500,0))/12,0)</f>
        <v/>
      </c>
      <c r="DM164">
        <f>SUM(DB164:DL164)</f>
        <v/>
      </c>
      <c r="DN164">
        <f>IFERROR(INDEX(ADJ!$A$1:$BZ$1000,MATCH(PAYROLL!D164,ADJ!A$1:A$500,0),MATCH(PAYROLL!DN$2,ADJ!$2:$2,0)),0)</f>
        <v/>
      </c>
      <c r="DO164">
        <f>IFERROR(SUM(BP164,DM164:DN164,CX164:DA164)-DT164,0)</f>
        <v/>
      </c>
      <c r="DP164">
        <f ref="DP164" t="array">SUM(BW164*IFERROR(INDEX(CSDA!D$1:D$500,MATCH(BW$2,CSDA!C$1:C$500,0)),0)%,CX164*IFERROR(INDEX(CSDA!D$1:D$500,MATCH(CX$2,CSDA!C$1:C$500,0)),0)%,DA164*IFERROR(INDEX(CSDA!D$1:D$500,MATCH(DA$2,CSDA!C$1:C$500,0)),0)%,DB164*IFERROR(INDEX(CSDA!D$1:D$500,MATCH(DB$2,CSDA!C$1:C$500,0)),0)%,DF164*IFERROR(INDEX(CSDA!D$1:D$500,MATCH("Phí dịch vụ"&amp;PAYROLL!DF$2,CSDA!A$1:A$500&amp;CSDA!C$1:C$500,0)),0)%,DC164*IFERROR(INDEX(CSDA!D$1:D$500,MATCH("Phí dịch vụ"&amp;PAYROLL!DC$2,CSDA!A$1:A$500&amp;CSDA!C$1:C$500,0)),0)%,DH164*IFERROR(INDEX(CSDA!D$1:D$500,MATCH("Phí dịch vụ"&amp;PAYROLL!DH$2,CSDA!A$1:A$500&amp;CSDA!C$1:C$500,0)),0)%,DJ164*IFERROR(INDEX(CSDA!D$1:D$500,MATCH("Phí dịch vụ"&amp;PAYROLL!DJ$2,CSDA!A$1:A$500&amp;CSDA!C$1:C$500,0)),0)%,BN164*IFERROR(INDEX(CSDA!D$1:D$500,MATCH(BN$2,CSDA!C$1:C$500,0)),0)%)-BN164*7%</f>
        <v/>
      </c>
      <c r="DQ164">
        <f>IFERROR(INDEX(ADJ!$A$1:$BZ$1000,MATCH(PAYROLL!D164,ADJ!A$1:A$500,0),MATCH(PAYROLL!DQ$2,ADJ!$2:$2,0)),0)</f>
        <v/>
      </c>
      <c r="DR164">
        <f>IFERROR(INDEX(ADJ!$A$1:$BZ$1000,MATCH(PAYROLL!D164,ADJ!A$1:A$500,0),MATCH(PAYROLL!DR$2,ADJ!$2:$2,0)),0)</f>
        <v/>
      </c>
      <c r="DS164">
        <f>SUM(DP164:DR164)</f>
        <v/>
      </c>
      <c r="DT164">
        <f>EK164</f>
        <v/>
      </c>
      <c r="DU164">
        <f>SUM(DO164:DR164)</f>
        <v/>
      </c>
      <c r="DV164">
        <f>ROUND(DU164*0.1,0)</f>
        <v/>
      </c>
      <c r="DW164">
        <f>DU164+DV164</f>
        <v/>
      </c>
      <c r="DZ164">
        <f>IFERROR(INDEX(ADJ!$A$1:$BZ$1000,MATCH(PAYROLL!$D164,ADJ!A$1:A$500,0),MATCH(PAYROLL!DZ$2,ADJ!$2:$2,0)),0)</f>
        <v/>
      </c>
      <c r="EA164">
        <f>IFERROR(INDEX(ADJ!$A$1:$BZ$1000,MATCH(PAYROLL!$D164,ADJ!A$1:A$500,0),MATCH(PAYROLL!EA$2,ADJ!$2:$2,0)),0)</f>
        <v/>
      </c>
      <c r="EB164">
        <f>IFERROR(INDEX(ADJ!$A$1:$BZ$1000,MATCH(PAYROLL!$D164,ADJ!A$1:A$500,0),MATCH(PAYROLL!EB$2,ADJ!$2:$2,0)),0)</f>
        <v/>
      </c>
      <c r="EC164">
        <f>IFERROR(INDEX(ADJ!$A$1:$BZ$1000,MATCH(PAYROLL!$D164,ADJ!A$1:A$500,0),MATCH(PAYROLL!EC$2,ADJ!$2:$2,0)),0)</f>
        <v/>
      </c>
      <c r="ED164">
        <f>IFERROR(INDEX(ADJ!$A$1:$BZ$1000,MATCH(PAYROLL!$D164,ADJ!A$1:A$500,0),MATCH(PAYROLL!ED$2,ADJ!$2:$2,0)),0)</f>
        <v/>
      </c>
      <c r="EE164">
        <f>IFERROR(INDEX(ADJ!$A$1:$BZ$1000,MATCH(PAYROLL!$D164,ADJ!A$1:A$500,0),MATCH(PAYROLL!EE$2,ADJ!$2:$2,0)),0)</f>
        <v/>
      </c>
      <c r="EF164">
        <f>IFERROR(INDEX(ADJ!$A$1:$BZ$1000,MATCH(PAYROLL!$D164,ADJ!A$1:A$500,0),MATCH(PAYROLL!EF$2,ADJ!$2:$2,0)),0)</f>
        <v/>
      </c>
      <c r="EG164">
        <f>IFERROR(INDEX(ADJ!$A$1:$BZ$1000,MATCH(PAYROLL!$D164,ADJ!A$1:A$500,0),MATCH(PAYROLL!EG$2,ADJ!$2:$2,0)),0)</f>
        <v/>
      </c>
      <c r="EH164">
        <f>IFERROR(INDEX(ADJ!$A$1:$BZ$1000,MATCH(PAYROLL!$D164,ADJ!A$1:A$500,0),MATCH(PAYROLL!EH$2,ADJ!$2:$2,0)),0)</f>
        <v/>
      </c>
      <c r="EI164">
        <f>IFERROR(INDEX(ADJ!$A$1:$BZ$1000,MATCH(PAYROLL!D164,ADJ!A$1:A$500,0),MATCH(PAYROLL!EI$2,ADJ!$2:$2,0)),0)</f>
        <v/>
      </c>
      <c r="EJ164">
        <f>IFERROR(INDEX(ADJ!$A$1:$BZ$1000,MATCH(PAYROLL!$D164,ADJ!A$1:A$500,0),MATCH(PAYROLL!EJ$2,ADJ!$2:$2,0)),0)</f>
        <v/>
      </c>
      <c r="EK164">
        <f>SUM(DZ164:EJ164)</f>
        <v/>
      </c>
    </row>
    <row r="165">
      <c r="A165" t="n">
        <v>163</v>
      </c>
      <c r="B165" t="inlineStr">
        <is>
          <t>Triệu Văn Thành</t>
        </is>
      </c>
      <c r="D165" t="inlineStr">
        <is>
          <t>160949-01</t>
        </is>
      </c>
      <c r="S165">
        <f>IFERROR(INDEX(PIS!$A$1:$BZ$1000,MATCH($D165,PIS!C$1:C$500,0),MATCH("Lương CB tháng trước",PIS!$1:$1,0)),0)</f>
        <v/>
      </c>
      <c r="T165">
        <f>IFERROR(INDEX(PIS!$A$1:$BZ$1000,MATCH($D165,PIS!C$1:C$500,0),MATCH("Lương CB hiện tại",PIS!$1:$1,0)),0)</f>
        <v/>
      </c>
      <c r="U165">
        <f>IFERROR(INDEX(PIS!$A$1:$BZ$1000,MATCH($D165,PIS!C$1:C$500,0),MATCH("Lương đóng BHBB",PIS!$1:$1,0)),0)</f>
        <v/>
      </c>
      <c r="V165">
        <f>IFERROR(INDEX(PIS!$A$1:$BZ$1000,MATCH($D165,PIS!C$1:C$500,0),MATCH(V$2,PIS!$2:$2,0)),0)</f>
        <v/>
      </c>
      <c r="W165">
        <f>IFERROR(INDEX(PIS!$A$1:$BZ$1000,MATCH($D165,PIS!C$1:C$500,0),MATCH(W$2,PIS!$2:$2,0)),0)</f>
        <v/>
      </c>
      <c r="X165">
        <f>IFERROR(INDEX(PIS!$A$1:$BZ$1000,MATCH($D165,PIS!C$1:C$500,0),MATCH(X$2,PIS!$2:$2,0)),0)</f>
        <v/>
      </c>
      <c r="Y165">
        <f>IFERROR(INDEX(PIS!$A$1:$BZ$1000,MATCH($D165,PIS!C$1:C$500,0),MATCH(Y$2,PIS!$2:$2,0)),0)</f>
        <v/>
      </c>
      <c r="Z165">
        <f>IFERROR(INDEX(PIS!$A$1:$BZ$1000,MATCH($D165,PIS!C$1:C$500,0),MATCH(Z$2,PIS!$2:$2,0)),0)</f>
        <v/>
      </c>
      <c r="AA165">
        <f>IFERROR(INDEX(PIS!$A$1:$BZ$1000,MATCH($D165,PIS!C$1:C$500,0),MATCH(AA$2,PIS!$2:$2,0)),0)</f>
        <v/>
      </c>
      <c r="AB165">
        <f>IFERROR(INDEX(PIS!$A$1:$BZ$1000,MATCH($D165,PIS!C$1:C$500,0),MATCH(AB$2,PIS!$2:$2,0)),0)</f>
        <v/>
      </c>
      <c r="AC165">
        <f>SUM(V165:AB165)</f>
        <v/>
      </c>
      <c r="AD165">
        <f>IFERROR(INDEX(TIMESHEET!$A$1:$AI$5000,MATCH($D165,TIMESHEET!A$1:A$500,0),MATCH("T100",TIMESHEET!$2:$2,0))-2,0)</f>
        <v/>
      </c>
      <c r="AE165">
        <f>IFERROR(INDEX(TIMESHEET!$A$1:$AI$5000,MATCH($D165,TIMESHEET!A$1:A$500,0),MATCH("T202",TIMESHEET!$2:$2,0)),0)</f>
        <v/>
      </c>
      <c r="AF165">
        <f>IFERROR(INDEX(TIMESHEET!$A$1:$AI$5000,MATCH($D165,TIMESHEET!A$1:A$500,0),MATCH("T302",TIMESHEET!$2:$2,0)),0)</f>
        <v/>
      </c>
      <c r="AG165">
        <f>IFERROR(INDEX(TIMESHEET!$A$1:$AI$5000,MATCH($D165,TIMESHEET!A$1:A$500,0),MATCH("T406",TIMESHEET!$2:$2,0)),0)</f>
        <v/>
      </c>
      <c r="AH165">
        <f>AE165+AG165</f>
        <v/>
      </c>
      <c r="AI165">
        <f>IFERROR(INDEX(TIMESHEET!$A$1:$AI$5000,MATCH($D165,TIMESHEET!A$1:A$500,0),MATCH("T701",TIMESHEET!$2:$2,0)),0)</f>
        <v/>
      </c>
      <c r="AJ165">
        <f>IFERROR(INDEX(TIMESHEET!$A$1:$AI$5000,MATCH($D165,TIMESHEET!B$1:B$500,0),MATCH("T320",TIMESHEET!$2:$2,0)),0)</f>
        <v/>
      </c>
      <c r="AK165">
        <f>IFERROR(IF(LEFT(INDEX(PIS!O$1:O$500,MATCH(D165,PIS!C$1:C$500)),1)="M",T165/AD165*SUM(AE165:AG165),T165*AD165),0)</f>
        <v/>
      </c>
      <c r="AL165">
        <f>IFERROR(INDEX(ADJ!$A$1:$BZ$1000,MATCH(PAYROLL!D165,ADJ!A$1:A$500,0),MATCH(PAYROLL!AL$2,ADJ!$2:$2,0)),0)</f>
        <v/>
      </c>
      <c r="AM165">
        <f>SUM(AK165:AL165)</f>
        <v/>
      </c>
      <c r="AN165">
        <f>IFERROR(ROUND(V165/$AD165*$AH165,0),0)</f>
        <v/>
      </c>
      <c r="AO165">
        <f>IFERROR(ROUND(W165/$AD165*$AH165,0),0)</f>
        <v/>
      </c>
      <c r="AP165">
        <f>IFERROR(ROUND(X165/$AD165*$AE165,0),0)</f>
        <v/>
      </c>
      <c r="AQ165">
        <f>IFERROR(ROUND(Y165/$AD165*$AH165,0),0)</f>
        <v/>
      </c>
      <c r="AR165">
        <f>IFERROR(ROUND(Z165/$AD165*$AH165,0),0)</f>
        <v/>
      </c>
      <c r="AS165">
        <f>IFERROR(ROUND(AA165/$AD165*$AH165,0),0)</f>
        <v/>
      </c>
      <c r="AT165">
        <f>IFERROR(IF((AE165+AF165+AG165)&gt;13,AB165,ROUND(AB165/AD165*AH165,0)),0)</f>
        <v/>
      </c>
      <c r="AU165">
        <f>IFERROR(INDEX(ADJ!$A$1:$BZ$1000,MATCH(PAYROLL!D165,ADJ!A$1:A$500,0),MATCH(PAYROLL!AU$2,ADJ!$2:$2,0)),0)</f>
        <v/>
      </c>
      <c r="AV165">
        <f>ROUND(SUM(AN165:AU165),0)</f>
        <v/>
      </c>
      <c r="AW165">
        <f>IFERROR(INDEX(TIMESHEET!$A$1:$AI$5000,MATCH(PAYROLL!D165,TIMESHEET!A$1:A$500,0),MATCH("T620",TIMESHEET!$2:$2,0)),0)</f>
        <v/>
      </c>
      <c r="AX165">
        <f>IFERROR(INDEX(TIMESHEET!$A$1:$AI$5000,MATCH(PAYROLL!D165,TIMESHEET!A$1:A$500,0),MATCH("T601",TIMESHEET!$2:$2,0)),0)</f>
        <v/>
      </c>
      <c r="AY165">
        <f>IFERROR(INDEX(TIMESHEET!$A$1:$AI$5000,MATCH(PAYROLL!D165,TIMESHEET!A$1:A$500,0),MATCH("T602",TIMESHEET!$2:$2,0)),0)</f>
        <v/>
      </c>
      <c r="AZ165">
        <f>IFERROR(INDEX(TIMESHEET!$A$1:$AI$5000,MATCH(PAYROLL!D165,TIMESHEET!A$1:A$500,0),MATCH("T603",TIMESHEET!$2:$2,0)),0)</f>
        <v/>
      </c>
      <c r="BA165">
        <f>IFERROR(INDEX(TIMESHEET!$A$1:$AI$5000,MATCH(PAYROLL!D165,TIMESHEET!A$1:A$500,0),MATCH("T611",TIMESHEET!$2:$2,0)),0)</f>
        <v/>
      </c>
      <c r="BB165">
        <f>IFERROR(INDEX(TIMESHEET!$A$1:$AI$5000,MATCH(PAYROLL!D165,TIMESHEET!A$1:A$500,0),MATCH("T612",TIMESHEET!$2:$2,0)),0)</f>
        <v/>
      </c>
      <c r="BC165">
        <f>IFERROR(INDEX(TIMESHEET!$A$1:$AI$5000,MATCH(PAYROLL!D165,TIMESHEET!A$1:A$500,0),MATCH("T613",TIMESHEET!$2:$2,0)),0)</f>
        <v/>
      </c>
      <c r="BD165">
        <f>IFERROR(INDEX(TIMESHEET!$A$1:$AI$5000,MATCH(PAYROLL!D165,TIMESHEET!A$1:A$500,0),MATCH("T500",TIMESHEET!$2:$2,0)),0)</f>
        <v/>
      </c>
      <c r="BE165">
        <f>IFERROR(IF(LEFT(INDEX(PIS!O$1:O$500,MATCH(D165,PIS!C$1:C$500)),1)="M",T165/AD165/8*(AW165+AX165*1.5+AY165*2+AZ165*3+BA165*2.1+BB165*2.7+BC165*3.9+BD165*0.3),T165/8*(AW165+AX165*1.5+AY165*2+AZ165*3+BA165*2.1+BB165*2.7+BC165*3.9+BD165*0.3)),0)</f>
        <v/>
      </c>
      <c r="BF165">
        <f>IFERROR(INDEX(ADJ!$A$1:$BZ$1000,MATCH(PAYROLL!$D165,ADJ!A$1:A$500,0),MATCH(PAYROLL!BF$2,ADJ!$2:$2,0)),0)</f>
        <v/>
      </c>
      <c r="BG165">
        <f>IFERROR(INDEX(ADJ!$A$1:$BZ$1000,MATCH(PAYROLL!D165,ADJ!A$1:A$500,0),MATCH(PAYROLL!BG$2,ADJ!$2:$2,0)),0)</f>
        <v/>
      </c>
      <c r="BH165">
        <f>IFERROR(INDEX(ADJ!$A$1:$BZ$1000,MATCH(PAYROLL!D165,ADJ!A$1:A$500,0),MATCH(PAYROLL!BH$2,ADJ!$2:$2,0)),0)</f>
        <v/>
      </c>
      <c r="BI165">
        <f>IFERROR(INDEX(ADJ!$A$1:$BZ$1000,MATCH(PAYROLL!D165,ADJ!A$1:A$500,0),MATCH(PAYROLL!BI$2,ADJ!$2:$2,0)),0)</f>
        <v/>
      </c>
      <c r="BJ165">
        <f>IFERROR(INDEX(ADJ!$A$1:$BZ$1000,MATCH(PAYROLL!D165,ADJ!A$1:A$500,0),MATCH(PAYROLL!BJ$2,ADJ!$2:$2,0)),0)</f>
        <v/>
      </c>
      <c r="BK165">
        <f>SUM(BF165:BJ165)</f>
        <v/>
      </c>
      <c r="BL165">
        <f>IFERROR(INDEX(ADJ!$A$1:$BZ$1000,MATCH(PAYROLL!D165,ADJ!A$1:A$500,0),MATCH(PAYROLL!BL$2,ADJ!$2:$2,0)),0)</f>
        <v/>
      </c>
      <c r="BM165">
        <f>IFERROR(INDEX(ADJ!$A$1:$BZ$1000,MATCH(PAYROLL!D165,ADJ!A$1:A$500,0),MATCH(PAYROLL!BM$2,ADJ!$2:$2,0)),0)</f>
        <v/>
      </c>
      <c r="BN165">
        <f>IFERROR(INDEX(ADJ!$A$1:$BZ$1000,MATCH(PAYROLL!D165,ADJ!A$1:A$500,0),MATCH(PAYROLL!BN$2,ADJ!$2:$2,0)),0)</f>
        <v/>
      </c>
      <c r="BO165">
        <f>IFERROR(INDEX(ADJ!$A$1:$BZ$1000,MATCH(PAYROLL!D165,ADJ!A$1:A$500,0),MATCH(PAYROLL!BO$2,ADJ!$2:$2,0)),0)</f>
        <v/>
      </c>
      <c r="BP165">
        <f>SUM(AM165,AV165,BE165,BK165,BL165:BO165)</f>
        <v/>
      </c>
      <c r="BQ165">
        <f>BO165</f>
        <v/>
      </c>
      <c r="BR165">
        <f>IFERROR(ROUND(IF(LEFT(INDEX(PIS!O$1:O$500,MATCH(D165,PIS!C$1:C$500)),1)="D",T165/8*(BD165*0.3),IF(LEFT(INDEX(PIS!O$1:O$500,MATCH(D165,PIS!C$1:C$500)),1)="H",T165*($BD165*0.3),T165/$AD165/8*($BD165*0.3))),0),0)</f>
        <v/>
      </c>
      <c r="BS165">
        <f>IF(AP165&lt;1,0,MIN(AP165,730000))</f>
        <v/>
      </c>
      <c r="BT165">
        <f>IFERROR(ROUND((BE165-SUM(AW165:BC165)*T165/AD165/8),0)-BR165,0)</f>
        <v/>
      </c>
      <c r="BU165">
        <f>AO165</f>
        <v/>
      </c>
      <c r="BV165">
        <f>SUM(BQ165:BU165)</f>
        <v/>
      </c>
      <c r="BW165">
        <f>BP165-BV165</f>
        <v/>
      </c>
      <c r="BX165">
        <f>IFERROR(IF(RIGHT(INDEX(PIS!O$1:O$500,MATCH(D165,PIS!C$1:C$500)),5)="Gross",MIN(U165+V165,VLOOKUP("R700",TSC!B:C,2,0)*VLOOKUP("R101",TSC!B:C,2,0))*VLOOKUP("R701",TSC!B:C,2,0)%,0),0)</f>
        <v/>
      </c>
      <c r="BY165">
        <f>IFERROR(IF(RIGHT(INDEX(PIS!O$1:O$500,MATCH(D165,PIS!C$1:C$500)),5)="Gross",MIN(U165+V165,VLOOKUP("R700",TSC!B:C,2,0)*VLOOKUP("R101",TSC!B:C,2,0))*VLOOKUP("T704",TSC!B:C,2,0)%,0),0)</f>
        <v/>
      </c>
      <c r="BZ165">
        <f>IFERROR(IF(RIGHT(INDEX(PIS!O$1:O$500,MATCH(D165,PIS!C$1:C$500)),5)="Gross",MIN(U165+V165,VLOOKUP("R700",TSC!B:C,2,0)*VLOOKUP("1",TSC!F:G,2,0))*VLOOKUP("T705",TSC!B:C,2,0)%,0),0)</f>
        <v/>
      </c>
      <c r="CA165">
        <f>IFERROR(INDEX(ADJ!$A$1:$BZ$1000,MATCH(PAYROLL!D165,ADJ!A$1:A$500,0),MATCH(PAYROLL!CA$2,ADJ!$2:$2,0)),0)</f>
        <v/>
      </c>
      <c r="CB165">
        <f>IFERROR(INDEX(ADJ!$A$1:$BZ$1000,MATCH(PAYROLL!D165,ADJ!A$1:A$500,0),MATCH(PAYROLL!CB$2,ADJ!$2:$2,0)),0)</f>
        <v/>
      </c>
      <c r="CC165">
        <f>SUM(BX165:CB165)</f>
        <v/>
      </c>
      <c r="CD165">
        <f>IFERROR(INDEX(PIS!$A$1:$BZ$1000,MATCH(PAYROLL!D165,PIS!C$1:C$500,0),MATCH(PAYROLL!CD$1,PIS!$1:$1,0)),0)</f>
        <v/>
      </c>
      <c r="CE165">
        <f>IFERROR(IF(OR(INDEX(PIS!P$1:P$500,MATCH(D165,PIS!C$1:C$500,0))="LT2",INDEX(PIS!P$1:P$500,MATCH(D165,PIS!C$1:C$500,0))="P10"),0,SUM(CC165,CD165*VLOOKUP("R601",TSC!B:C,2,0),VLOOKUP("R602",TSC!B:C,2,0))),0)</f>
        <v/>
      </c>
      <c r="CF165">
        <f>MAX(BW165-CE165,0)</f>
        <v/>
      </c>
      <c r="CG165">
        <f>IFERROR(IF(OR(RIGHT(INDEX(PIS!P$1:P$500,MATCH(D165,PIS!C$1:C$500)),5)="P10",RIGHT(INDEX(PIS!P$1:P$500,MATCH(D165,PIS!C$1:C$500)),5)="CK"),0,IF(CF165&lt;=5000000,CF165*5%,IF(CF165&lt;=10000000,CF165*10%-250000,IF(CF165&lt;=18000000,CF165*15%-750000,IF(CF165&lt;=32000000,CF165*20%-1650000,IF(CF165&lt;=52000000,CF165*25%-3250000,IF(CF165&lt;=80000000,BH165*30%-5850000,CF165*35%-9850000))))))),0)</f>
        <v/>
      </c>
      <c r="CH165">
        <f>IFERROR(IF(OR(INDEX(PIS!P$1:P$500,MATCH(D165,PIS!C$1:C$500))="LT",INDEX(PIS!P$1:P$500,MATCH(D165,PIS!C$1:C$500))="CK"),0,IF(CF165&lt;2000000,0,CF165*10%)),0)</f>
        <v/>
      </c>
      <c r="CI165">
        <f>IFERROR(INDEX(ADJ!$A$1:$BZ$1000,MATCH(PAYROLL!D165,ADJ!A$1:A$500,0),MATCH(PAYROLL!CI$2,ADJ!$2:$2,0)),0)</f>
        <v/>
      </c>
      <c r="CJ165">
        <f>IFERROR(INDEX(ADJ!$A$1:$BZ$1000,MATCH(PAYROLL!D165,ADJ!A$1:A$500,0),MATCH(PAYROLL!CJ$2,ADJ!$2:$2,0)),0)</f>
        <v/>
      </c>
      <c r="CK165">
        <f>IFERROR(INDEX(ADJ!$A$1:$BZ$1000,MATCH(PAYROLL!D165,ADJ!A$1:A$500,0),MATCH(PAYROLL!CK$2,ADJ!$2:$2,0)),0)</f>
        <v/>
      </c>
      <c r="CL165">
        <f>SUM(CG165:CK165)</f>
        <v/>
      </c>
      <c r="CM165">
        <f>ROUND(SUM(CH165:CK165),0)</f>
        <v/>
      </c>
      <c r="CN165">
        <f>IFERROR(INDEX(CSDA!D$1:D$500,MATCH($CN$2,CSDA!C$1:C$500,0))*INDEX(PIS!V$1:V$500,MATCH(D165,PIS!C$1:C$500))+INDEX(ADJ!$A$1:$BZ$1000,MATCH(PAYROLL!D165,ADJ!A$1:A$500,0),MATCH(PAYROLL!CN$2,ADJ!$2:$2,0)),0)</f>
        <v/>
      </c>
      <c r="CO165">
        <f>IFERROR(INDEX(ADJ!$A$1:$BZ$1000,MATCH(PAYROLL!D165,ADJ!A$1:A$500,0),MATCH(PAYROLL!CO$2,ADJ!$2:$2,0)),0)</f>
        <v/>
      </c>
      <c r="CP165">
        <f>IFERROR(INDEX(ADJ!$A$1:$BZ$1000,MATCH(PAYROLL!D165,ADJ!A$1:A$500,0),MATCH(PAYROLL!CP$2,ADJ!$2:$2,0)),0)</f>
        <v/>
      </c>
      <c r="CQ165">
        <f>BP165-CL165-CI165-CM165-CN165-CO165-CP165-CC165</f>
        <v/>
      </c>
      <c r="CR165">
        <f>IFERROR(IF(RIGHT(INDEX(PIS!O$1:O$500,MATCH(D165,PIS!C$1:C$500,0)),5)="Gross",MIN(U165+V165,VLOOKUP("R700",TSC!B:C,2,0)*VLOOKUP("R101",TSC!B:C,2,0))*(VLOOKUP("T711",TSC!B:C,2,0)+VLOOKUP("T712",TSC!B:C,2,0))%,MIN(T165+V165,VLOOKUP("R700",TSC!B:C,2,0)*VLOOKUP("R101",TSC!B:C,2,0))*(VLOOKUP("T711",TSC!B:C,2,0)+VLOOKUP("T712",TSC!B:C,2,0)+VLOOKUP("R701",TSC!B:C,2,0))%),0)</f>
        <v/>
      </c>
      <c r="CS165">
        <f>IFERROR(IF(RIGHT(INDEX(PIS!O$1:O$500,MATCH(D165,PIS!C$1:C$500,0)),5)="Gross",MIN(U165+V165,VLOOKUP("R700",TSC!B:C,2,0)*VLOOKUP("R101",TSC!B:C,2,0))*(VLOOKUP("T714",TSC!B:C,2,0))%,MIN(T165+V165,VLOOKUP("R700",TSC!B:C,2,0)*VLOOKUP("R101",TSC!B:C,2,0))*(VLOOKUP("T704",TSC!B:C,2,0)+VLOOKUP("T714",TSC!B:C,2,0))%),0)</f>
        <v/>
      </c>
      <c r="CT165">
        <f>IFERROR(IF(RIGHT(INDEX(PIS!O$1:O$500,MATCH(D165,PIS!C$1:C$500,0)),5)="Gross",MIN(U165+V165,VLOOKUP("R700",TSC!B:C,2,0)*VLOOKUP("R101",TSC!B:C,2,0))*VLOOKUP("T705",TSC!B:C,2,0)%,MIN(T165+V165,VLOOKUP("R700",TSC!B:C,2,0)*VLOOKUP("R101",TSC!B:C,2,0))*VLOOKUP("T705",TSC!B:C,2,0)%),0)</f>
        <v/>
      </c>
      <c r="CU165">
        <f>IFERROR(IF(RIGHT(INDEX(PIS!O$1:O$500,MATCH(D165,PIS!C$1:C$500,0)),5)="Gross",MIN(U165+V165,VLOOKUP("R700",TSC!B:C,2,0)*VLOOKUP("R101",TSC!B:C,2,0))*(VLOOKUP("T713",TSC!B:C,2,0))%,MIN(T165+V165,VLOOKUP("R700",TSC!B:C,2,0)*VLOOKUP("R101",TSC!B:C,2,0))*(VLOOKUP("T713",TSC!B:C,2,0))%),0)</f>
        <v/>
      </c>
      <c r="CV165">
        <f>IFERROR(INDEX(ADJ!$A$1:$BZ$1000,MATCH(PAYROLL!D165,ADJ!A$1:A$500,0),MATCH(PAYROLL!CV$2,ADJ!$2:$2,0)),0)</f>
        <v/>
      </c>
      <c r="CW165">
        <f>IFERROR(INDEX(ADJ!$A$1:$BZ$1000,MATCH(PAYROLL!D165,ADJ!A$1:A$500,0),MATCH(PAYROLL!CW$2,ADJ!$2:$2,0)),0)</f>
        <v/>
      </c>
      <c r="CX165">
        <f>SUM(CR165:CW165)</f>
        <v/>
      </c>
      <c r="CY165">
        <f>ROUND(IF(CR165&gt;0,T165+V165*VLOOKUP("R202",TSC!$B$1:$C$500,2,0),0),0)</f>
        <v/>
      </c>
      <c r="CZ165">
        <f>IFERROR(INDEX(CSDA!D$1:D$500,MATCH($CZ$2,CSDA!C$1:C$500,0)),0)</f>
        <v/>
      </c>
      <c r="DA165">
        <f>ROUND(T165*0.7%,0)</f>
        <v/>
      </c>
      <c r="DB165">
        <f>ROUND(T165/12,0)</f>
        <v/>
      </c>
      <c r="DC165">
        <f ref="DC165" t="array">IFERROR(INDEX(CSDA!D$1:D$500,MATCH("Trích giữ"&amp;PAYROLL!DC$2,CSDA!A$1:A$500&amp;CSDA!C$1:C$500,0)),0)</f>
        <v/>
      </c>
      <c r="DD165">
        <f ref="DD165" t="array">IFERROR(INDEX(CSDA!D$1:D$500,MATCH("Trích giữ"&amp;PAYROLL!DD$2,CSDA!A$1:A$500&amp;CSDA!C$1:C$500,0)),0)</f>
        <v/>
      </c>
      <c r="DE165">
        <f ref="DE165" t="array">IFERROR(INDEX(CSDA!D$1:D$500,MATCH("Trích giữ"&amp;PAYROLL!DE$2,CSDA!A$1:A$500&amp;CSDA!C$1:C$500,0)),0)</f>
        <v/>
      </c>
      <c r="DF165">
        <f>IFERROR(INDEX(CSDA!D$1:D$500,MATCH(PAYROLL!DF$2,CSDA!C$1:C$500,0)),0)</f>
        <v/>
      </c>
      <c r="DG165">
        <f ref="DG165" t="array">IFERROR(INDEX(CSDA!D$1:D$500,MATCH("Trích giữ"&amp;PAYROLL!DG$2,CSDA!A$1:A$500&amp;CSDA!C$1:C$500,0)),0)</f>
        <v/>
      </c>
      <c r="DH165">
        <f>ROUND(T165/26,0)</f>
        <v/>
      </c>
      <c r="DI165">
        <f ref="DI165" t="array">IFERROR(INDEX(CSDA!D$1:D$500,MATCH("Trích giữ"&amp;PAYROLL!DI$2,CSDA!A$1:A$500&amp;CSDA!C$1:C$500,0)),0)</f>
        <v/>
      </c>
      <c r="DJ165">
        <f>IF(U165=0,T165*21.5%-BL165,0)</f>
        <v/>
      </c>
      <c r="DK165">
        <f ref="DK165" t="array">IFERROR(INDEX(CSDA!D$1:D$500,MATCH("Trích giữ"&amp;PAYROLL!DK$2,CSDA!A$1:A$500&amp;CSDA!C$1:C$500,0)),0)</f>
        <v/>
      </c>
      <c r="DL165">
        <f>IFERROR(INDEX(CSDA!D$1:D$500,MATCH(PAYROLL!DL$2,CSDA!C$1:C$500,0))/12,0)</f>
        <v/>
      </c>
      <c r="DM165">
        <f>SUM(DB165:DL165)</f>
        <v/>
      </c>
      <c r="DN165">
        <f>IFERROR(INDEX(ADJ!$A$1:$BZ$1000,MATCH(PAYROLL!D165,ADJ!A$1:A$500,0),MATCH(PAYROLL!DN$2,ADJ!$2:$2,0)),0)</f>
        <v/>
      </c>
      <c r="DO165">
        <f>IFERROR(SUM(BP165,DM165:DN165,CX165:DA165)-DT165,0)</f>
        <v/>
      </c>
      <c r="DP165">
        <f ref="DP165" t="array">SUM(BW165*IFERROR(INDEX(CSDA!D$1:D$500,MATCH(BW$2,CSDA!C$1:C$500,0)),0)%,CX165*IFERROR(INDEX(CSDA!D$1:D$500,MATCH(CX$2,CSDA!C$1:C$500,0)),0)%,DA165*IFERROR(INDEX(CSDA!D$1:D$500,MATCH(DA$2,CSDA!C$1:C$500,0)),0)%,DB165*IFERROR(INDEX(CSDA!D$1:D$500,MATCH(DB$2,CSDA!C$1:C$500,0)),0)%,DF165*IFERROR(INDEX(CSDA!D$1:D$500,MATCH("Phí dịch vụ"&amp;PAYROLL!DF$2,CSDA!A$1:A$500&amp;CSDA!C$1:C$500,0)),0)%,DC165*IFERROR(INDEX(CSDA!D$1:D$500,MATCH("Phí dịch vụ"&amp;PAYROLL!DC$2,CSDA!A$1:A$500&amp;CSDA!C$1:C$500,0)),0)%,DH165*IFERROR(INDEX(CSDA!D$1:D$500,MATCH("Phí dịch vụ"&amp;PAYROLL!DH$2,CSDA!A$1:A$500&amp;CSDA!C$1:C$500,0)),0)%,DJ165*IFERROR(INDEX(CSDA!D$1:D$500,MATCH("Phí dịch vụ"&amp;PAYROLL!DJ$2,CSDA!A$1:A$500&amp;CSDA!C$1:C$500,0)),0)%,BN165*IFERROR(INDEX(CSDA!D$1:D$500,MATCH(BN$2,CSDA!C$1:C$500,0)),0)%)-BN165*7%</f>
        <v/>
      </c>
      <c r="DQ165">
        <f>IFERROR(INDEX(ADJ!$A$1:$BZ$1000,MATCH(PAYROLL!D165,ADJ!A$1:A$500,0),MATCH(PAYROLL!DQ$2,ADJ!$2:$2,0)),0)</f>
        <v/>
      </c>
      <c r="DR165">
        <f>IFERROR(INDEX(ADJ!$A$1:$BZ$1000,MATCH(PAYROLL!D165,ADJ!A$1:A$500,0),MATCH(PAYROLL!DR$2,ADJ!$2:$2,0)),0)</f>
        <v/>
      </c>
      <c r="DS165">
        <f>SUM(DP165:DR165)</f>
        <v/>
      </c>
      <c r="DT165">
        <f>EK165</f>
        <v/>
      </c>
      <c r="DU165">
        <f>SUM(DO165:DR165)</f>
        <v/>
      </c>
      <c r="DV165">
        <f>ROUND(DU165*0.1,0)</f>
        <v/>
      </c>
      <c r="DW165">
        <f>DU165+DV165</f>
        <v/>
      </c>
      <c r="DZ165">
        <f>IFERROR(INDEX(ADJ!$A$1:$BZ$1000,MATCH(PAYROLL!$D165,ADJ!A$1:A$500,0),MATCH(PAYROLL!DZ$2,ADJ!$2:$2,0)),0)</f>
        <v/>
      </c>
      <c r="EA165">
        <f>IFERROR(INDEX(ADJ!$A$1:$BZ$1000,MATCH(PAYROLL!$D165,ADJ!A$1:A$500,0),MATCH(PAYROLL!EA$2,ADJ!$2:$2,0)),0)</f>
        <v/>
      </c>
      <c r="EB165">
        <f>IFERROR(INDEX(ADJ!$A$1:$BZ$1000,MATCH(PAYROLL!$D165,ADJ!A$1:A$500,0),MATCH(PAYROLL!EB$2,ADJ!$2:$2,0)),0)</f>
        <v/>
      </c>
      <c r="EC165">
        <f>IFERROR(INDEX(ADJ!$A$1:$BZ$1000,MATCH(PAYROLL!$D165,ADJ!A$1:A$500,0),MATCH(PAYROLL!EC$2,ADJ!$2:$2,0)),0)</f>
        <v/>
      </c>
      <c r="ED165">
        <f>IFERROR(INDEX(ADJ!$A$1:$BZ$1000,MATCH(PAYROLL!$D165,ADJ!A$1:A$500,0),MATCH(PAYROLL!ED$2,ADJ!$2:$2,0)),0)</f>
        <v/>
      </c>
      <c r="EE165">
        <f>IFERROR(INDEX(ADJ!$A$1:$BZ$1000,MATCH(PAYROLL!$D165,ADJ!A$1:A$500,0),MATCH(PAYROLL!EE$2,ADJ!$2:$2,0)),0)</f>
        <v/>
      </c>
      <c r="EF165">
        <f>IFERROR(INDEX(ADJ!$A$1:$BZ$1000,MATCH(PAYROLL!$D165,ADJ!A$1:A$500,0),MATCH(PAYROLL!EF$2,ADJ!$2:$2,0)),0)</f>
        <v/>
      </c>
      <c r="EG165">
        <f>IFERROR(INDEX(ADJ!$A$1:$BZ$1000,MATCH(PAYROLL!$D165,ADJ!A$1:A$500,0),MATCH(PAYROLL!EG$2,ADJ!$2:$2,0)),0)</f>
        <v/>
      </c>
      <c r="EH165">
        <f>IFERROR(INDEX(ADJ!$A$1:$BZ$1000,MATCH(PAYROLL!$D165,ADJ!A$1:A$500,0),MATCH(PAYROLL!EH$2,ADJ!$2:$2,0)),0)</f>
        <v/>
      </c>
      <c r="EI165">
        <f>IFERROR(INDEX(ADJ!$A$1:$BZ$1000,MATCH(PAYROLL!D165,ADJ!A$1:A$500,0),MATCH(PAYROLL!EI$2,ADJ!$2:$2,0)),0)</f>
        <v/>
      </c>
      <c r="EJ165">
        <f>IFERROR(INDEX(ADJ!$A$1:$BZ$1000,MATCH(PAYROLL!$D165,ADJ!A$1:A$500,0),MATCH(PAYROLL!EJ$2,ADJ!$2:$2,0)),0)</f>
        <v/>
      </c>
      <c r="EK165">
        <f>SUM(DZ165:EJ165)</f>
        <v/>
      </c>
    </row>
    <row r="166">
      <c r="A166" t="n">
        <v>164</v>
      </c>
      <c r="B166" t="inlineStr">
        <is>
          <t>Phan Văn Thắng</t>
        </is>
      </c>
      <c r="D166" t="inlineStr">
        <is>
          <t>150205-03</t>
        </is>
      </c>
      <c r="S166">
        <f>IFERROR(INDEX(PIS!$A$1:$BZ$1000,MATCH($D166,PIS!C$1:C$500,0),MATCH("Lương CB tháng trước",PIS!$1:$1,0)),0)</f>
        <v/>
      </c>
      <c r="T166">
        <f>IFERROR(INDEX(PIS!$A$1:$BZ$1000,MATCH($D166,PIS!C$1:C$500,0),MATCH("Lương CB hiện tại",PIS!$1:$1,0)),0)</f>
        <v/>
      </c>
      <c r="U166">
        <f>IFERROR(INDEX(PIS!$A$1:$BZ$1000,MATCH($D166,PIS!C$1:C$500,0),MATCH("Lương đóng BHBB",PIS!$1:$1,0)),0)</f>
        <v/>
      </c>
      <c r="V166">
        <f>IFERROR(INDEX(PIS!$A$1:$BZ$1000,MATCH($D166,PIS!C$1:C$500,0),MATCH(V$2,PIS!$2:$2,0)),0)</f>
        <v/>
      </c>
      <c r="W166">
        <f>IFERROR(INDEX(PIS!$A$1:$BZ$1000,MATCH($D166,PIS!C$1:C$500,0),MATCH(W$2,PIS!$2:$2,0)),0)</f>
        <v/>
      </c>
      <c r="X166">
        <f>IFERROR(INDEX(PIS!$A$1:$BZ$1000,MATCH($D166,PIS!C$1:C$500,0),MATCH(X$2,PIS!$2:$2,0)),0)</f>
        <v/>
      </c>
      <c r="Y166">
        <f>IFERROR(INDEX(PIS!$A$1:$BZ$1000,MATCH($D166,PIS!C$1:C$500,0),MATCH(Y$2,PIS!$2:$2,0)),0)</f>
        <v/>
      </c>
      <c r="Z166">
        <f>IFERROR(INDEX(PIS!$A$1:$BZ$1000,MATCH($D166,PIS!C$1:C$500,0),MATCH(Z$2,PIS!$2:$2,0)),0)</f>
        <v/>
      </c>
      <c r="AA166">
        <f>IFERROR(INDEX(PIS!$A$1:$BZ$1000,MATCH($D166,PIS!C$1:C$500,0),MATCH(AA$2,PIS!$2:$2,0)),0)</f>
        <v/>
      </c>
      <c r="AB166">
        <f>IFERROR(INDEX(PIS!$A$1:$BZ$1000,MATCH($D166,PIS!C$1:C$500,0),MATCH(AB$2,PIS!$2:$2,0)),0)</f>
        <v/>
      </c>
      <c r="AC166">
        <f>SUM(V166:AB166)</f>
        <v/>
      </c>
      <c r="AD166">
        <f>IFERROR(INDEX(TIMESHEET!$A$1:$AI$5000,MATCH($D166,TIMESHEET!A$1:A$500,0),MATCH("T100",TIMESHEET!$2:$2,0))-2,0)</f>
        <v/>
      </c>
      <c r="AE166">
        <f>IFERROR(INDEX(TIMESHEET!$A$1:$AI$5000,MATCH($D166,TIMESHEET!A$1:A$500,0),MATCH("T202",TIMESHEET!$2:$2,0)),0)</f>
        <v/>
      </c>
      <c r="AF166">
        <f>IFERROR(INDEX(TIMESHEET!$A$1:$AI$5000,MATCH($D166,TIMESHEET!A$1:A$500,0),MATCH("T302",TIMESHEET!$2:$2,0)),0)</f>
        <v/>
      </c>
      <c r="AG166">
        <f>IFERROR(INDEX(TIMESHEET!$A$1:$AI$5000,MATCH($D166,TIMESHEET!A$1:A$500,0),MATCH("T406",TIMESHEET!$2:$2,0)),0)</f>
        <v/>
      </c>
      <c r="AH166">
        <f>AE166+AG166</f>
        <v/>
      </c>
      <c r="AI166">
        <f>IFERROR(INDEX(TIMESHEET!$A$1:$AI$5000,MATCH($D166,TIMESHEET!A$1:A$500,0),MATCH("T701",TIMESHEET!$2:$2,0)),0)</f>
        <v/>
      </c>
      <c r="AJ166">
        <f>IFERROR(INDEX(TIMESHEET!$A$1:$AI$5000,MATCH($D166,TIMESHEET!B$1:B$500,0),MATCH("T320",TIMESHEET!$2:$2,0)),0)</f>
        <v/>
      </c>
      <c r="AK166">
        <f>IFERROR(IF(LEFT(INDEX(PIS!O$1:O$500,MATCH(D166,PIS!C$1:C$500)),1)="M",T166/AD166*SUM(AE166:AG166),T166*AD166),0)</f>
        <v/>
      </c>
      <c r="AL166">
        <f>IFERROR(INDEX(ADJ!$A$1:$BZ$1000,MATCH(PAYROLL!D166,ADJ!A$1:A$500,0),MATCH(PAYROLL!AL$2,ADJ!$2:$2,0)),0)</f>
        <v/>
      </c>
      <c r="AM166">
        <f>SUM(AK166:AL166)</f>
        <v/>
      </c>
      <c r="AN166">
        <f>IFERROR(ROUND(V166/$AD166*$AH166,0),0)</f>
        <v/>
      </c>
      <c r="AO166">
        <f>IFERROR(ROUND(W166/$AD166*$AH166,0),0)</f>
        <v/>
      </c>
      <c r="AP166">
        <f>IFERROR(ROUND(X166/$AD166*$AE166,0),0)</f>
        <v/>
      </c>
      <c r="AQ166">
        <f>IFERROR(ROUND(Y166/$AD166*$AH166,0),0)</f>
        <v/>
      </c>
      <c r="AR166">
        <f>IFERROR(ROUND(Z166/$AD166*$AH166,0),0)</f>
        <v/>
      </c>
      <c r="AS166">
        <f>IFERROR(ROUND(AA166/$AD166*$AH166,0),0)</f>
        <v/>
      </c>
      <c r="AT166">
        <f>IFERROR(IF((AE166+AF166+AG166)&gt;13,AB166,ROUND(AB166/AD166*AH166,0)),0)</f>
        <v/>
      </c>
      <c r="AU166">
        <f>IFERROR(INDEX(ADJ!$A$1:$BZ$1000,MATCH(PAYROLL!D166,ADJ!A$1:A$500,0),MATCH(PAYROLL!AU$2,ADJ!$2:$2,0)),0)</f>
        <v/>
      </c>
      <c r="AV166">
        <f>ROUND(SUM(AN166:AU166),0)</f>
        <v/>
      </c>
      <c r="AW166">
        <f>IFERROR(INDEX(TIMESHEET!$A$1:$AI$5000,MATCH(PAYROLL!D166,TIMESHEET!A$1:A$500,0),MATCH("T620",TIMESHEET!$2:$2,0)),0)</f>
        <v/>
      </c>
      <c r="AX166">
        <f>IFERROR(INDEX(TIMESHEET!$A$1:$AI$5000,MATCH(PAYROLL!D166,TIMESHEET!A$1:A$500,0),MATCH("T601",TIMESHEET!$2:$2,0)),0)</f>
        <v/>
      </c>
      <c r="AY166">
        <f>IFERROR(INDEX(TIMESHEET!$A$1:$AI$5000,MATCH(PAYROLL!D166,TIMESHEET!A$1:A$500,0),MATCH("T602",TIMESHEET!$2:$2,0)),0)</f>
        <v/>
      </c>
      <c r="AZ166">
        <f>IFERROR(INDEX(TIMESHEET!$A$1:$AI$5000,MATCH(PAYROLL!D166,TIMESHEET!A$1:A$500,0),MATCH("T603",TIMESHEET!$2:$2,0)),0)</f>
        <v/>
      </c>
      <c r="BA166">
        <f>IFERROR(INDEX(TIMESHEET!$A$1:$AI$5000,MATCH(PAYROLL!D166,TIMESHEET!A$1:A$500,0),MATCH("T611",TIMESHEET!$2:$2,0)),0)</f>
        <v/>
      </c>
      <c r="BB166">
        <f>IFERROR(INDEX(TIMESHEET!$A$1:$AI$5000,MATCH(PAYROLL!D166,TIMESHEET!A$1:A$500,0),MATCH("T612",TIMESHEET!$2:$2,0)),0)</f>
        <v/>
      </c>
      <c r="BC166">
        <f>IFERROR(INDEX(TIMESHEET!$A$1:$AI$5000,MATCH(PAYROLL!D166,TIMESHEET!A$1:A$500,0),MATCH("T613",TIMESHEET!$2:$2,0)),0)</f>
        <v/>
      </c>
      <c r="BD166">
        <f>IFERROR(INDEX(TIMESHEET!$A$1:$AI$5000,MATCH(PAYROLL!D166,TIMESHEET!A$1:A$500,0),MATCH("T500",TIMESHEET!$2:$2,0)),0)</f>
        <v/>
      </c>
      <c r="BE166">
        <f>IFERROR(IF(LEFT(INDEX(PIS!O$1:O$500,MATCH(D166,PIS!C$1:C$500)),1)="M",T166/AD166/8*(AW166+AX166*1.5+AY166*2+AZ166*3+BA166*2.1+BB166*2.7+BC166*3.9+BD166*0.3),T166/8*(AW166+AX166*1.5+AY166*2+AZ166*3+BA166*2.1+BB166*2.7+BC166*3.9+BD166*0.3)),0)</f>
        <v/>
      </c>
      <c r="BF166">
        <f>IFERROR(INDEX(ADJ!$A$1:$BZ$1000,MATCH(PAYROLL!$D166,ADJ!A$1:A$500,0),MATCH(PAYROLL!BF$2,ADJ!$2:$2,0)),0)</f>
        <v/>
      </c>
      <c r="BG166">
        <f>IFERROR(INDEX(ADJ!$A$1:$BZ$1000,MATCH(PAYROLL!D166,ADJ!A$1:A$500,0),MATCH(PAYROLL!BG$2,ADJ!$2:$2,0)),0)</f>
        <v/>
      </c>
      <c r="BH166">
        <f>IFERROR(INDEX(ADJ!$A$1:$BZ$1000,MATCH(PAYROLL!D166,ADJ!A$1:A$500,0),MATCH(PAYROLL!BH$2,ADJ!$2:$2,0)),0)</f>
        <v/>
      </c>
      <c r="BI166">
        <f>IFERROR(INDEX(ADJ!$A$1:$BZ$1000,MATCH(PAYROLL!D166,ADJ!A$1:A$500,0),MATCH(PAYROLL!BI$2,ADJ!$2:$2,0)),0)</f>
        <v/>
      </c>
      <c r="BJ166">
        <f>IFERROR(INDEX(ADJ!$A$1:$BZ$1000,MATCH(PAYROLL!D166,ADJ!A$1:A$500,0),MATCH(PAYROLL!BJ$2,ADJ!$2:$2,0)),0)</f>
        <v/>
      </c>
      <c r="BK166">
        <f>SUM(BF166:BJ166)</f>
        <v/>
      </c>
      <c r="BL166">
        <f>IFERROR(INDEX(ADJ!$A$1:$BZ$1000,MATCH(PAYROLL!D166,ADJ!A$1:A$500,0),MATCH(PAYROLL!BL$2,ADJ!$2:$2,0)),0)</f>
        <v/>
      </c>
      <c r="BM166">
        <f>IFERROR(INDEX(ADJ!$A$1:$BZ$1000,MATCH(PAYROLL!D166,ADJ!A$1:A$500,0),MATCH(PAYROLL!BM$2,ADJ!$2:$2,0)),0)</f>
        <v/>
      </c>
      <c r="BN166">
        <f>IFERROR(INDEX(ADJ!$A$1:$BZ$1000,MATCH(PAYROLL!D166,ADJ!A$1:A$500,0),MATCH(PAYROLL!BN$2,ADJ!$2:$2,0)),0)</f>
        <v/>
      </c>
      <c r="BO166">
        <f>IFERROR(INDEX(ADJ!$A$1:$BZ$1000,MATCH(PAYROLL!D166,ADJ!A$1:A$500,0),MATCH(PAYROLL!BO$2,ADJ!$2:$2,0)),0)</f>
        <v/>
      </c>
      <c r="BP166">
        <f>SUM(AM166,AV166,BE166,BK166,BL166:BO166)</f>
        <v/>
      </c>
      <c r="BQ166">
        <f>BO166</f>
        <v/>
      </c>
      <c r="BR166">
        <f>IFERROR(ROUND(IF(LEFT(INDEX(PIS!O$1:O$500,MATCH(D166,PIS!C$1:C$500)),1)="D",T166/8*(BD166*0.3),IF(LEFT(INDEX(PIS!O$1:O$500,MATCH(D166,PIS!C$1:C$500)),1)="H",T166*($BD166*0.3),T166/$AD166/8*($BD166*0.3))),0),0)</f>
        <v/>
      </c>
      <c r="BS166">
        <f>IF(AP166&lt;1,0,MIN(AP166,730000))</f>
        <v/>
      </c>
      <c r="BT166">
        <f>IFERROR(ROUND((BE166-SUM(AW166:BC166)*T166/AD166/8),0)-BR166,0)</f>
        <v/>
      </c>
      <c r="BU166">
        <f>AO166</f>
        <v/>
      </c>
      <c r="BV166">
        <f>SUM(BQ166:BU166)</f>
        <v/>
      </c>
      <c r="BW166">
        <f>BP166-BV166</f>
        <v/>
      </c>
      <c r="BX166">
        <f>IFERROR(IF(RIGHT(INDEX(PIS!O$1:O$500,MATCH(D166,PIS!C$1:C$500)),5)="Gross",MIN(U166+V166,VLOOKUP("R700",TSC!B:C,2,0)*VLOOKUP("R101",TSC!B:C,2,0))*VLOOKUP("R701",TSC!B:C,2,0)%,0),0)</f>
        <v/>
      </c>
      <c r="BY166">
        <f>IFERROR(IF(RIGHT(INDEX(PIS!O$1:O$500,MATCH(D166,PIS!C$1:C$500)),5)="Gross",MIN(U166+V166,VLOOKUP("R700",TSC!B:C,2,0)*VLOOKUP("R101",TSC!B:C,2,0))*VLOOKUP("T704",TSC!B:C,2,0)%,0),0)</f>
        <v/>
      </c>
      <c r="BZ166">
        <f>IFERROR(IF(RIGHT(INDEX(PIS!O$1:O$500,MATCH(D166,PIS!C$1:C$500)),5)="Gross",MIN(U166+V166,VLOOKUP("R700",TSC!B:C,2,0)*VLOOKUP("1",TSC!F:G,2,0))*VLOOKUP("T705",TSC!B:C,2,0)%,0),0)</f>
        <v/>
      </c>
      <c r="CA166">
        <f>IFERROR(INDEX(ADJ!$A$1:$BZ$1000,MATCH(PAYROLL!D166,ADJ!A$1:A$500,0),MATCH(PAYROLL!CA$2,ADJ!$2:$2,0)),0)</f>
        <v/>
      </c>
      <c r="CB166">
        <f>IFERROR(INDEX(ADJ!$A$1:$BZ$1000,MATCH(PAYROLL!D166,ADJ!A$1:A$500,0),MATCH(PAYROLL!CB$2,ADJ!$2:$2,0)),0)</f>
        <v/>
      </c>
      <c r="CC166">
        <f>SUM(BX166:CB166)</f>
        <v/>
      </c>
      <c r="CD166">
        <f>IFERROR(INDEX(PIS!$A$1:$BZ$1000,MATCH(PAYROLL!D166,PIS!C$1:C$500,0),MATCH(PAYROLL!CD$1,PIS!$1:$1,0)),0)</f>
        <v/>
      </c>
      <c r="CE166">
        <f>IFERROR(IF(OR(INDEX(PIS!P$1:P$500,MATCH(D166,PIS!C$1:C$500,0))="LT2",INDEX(PIS!P$1:P$500,MATCH(D166,PIS!C$1:C$500,0))="P10"),0,SUM(CC166,CD166*VLOOKUP("R601",TSC!B:C,2,0),VLOOKUP("R602",TSC!B:C,2,0))),0)</f>
        <v/>
      </c>
      <c r="CF166">
        <f>MAX(BW166-CE166,0)</f>
        <v/>
      </c>
      <c r="CG166">
        <f>IFERROR(IF(OR(RIGHT(INDEX(PIS!P$1:P$500,MATCH(D166,PIS!C$1:C$500)),5)="P10",RIGHT(INDEX(PIS!P$1:P$500,MATCH(D166,PIS!C$1:C$500)),5)="CK"),0,IF(CF166&lt;=5000000,CF166*5%,IF(CF166&lt;=10000000,CF166*10%-250000,IF(CF166&lt;=18000000,CF166*15%-750000,IF(CF166&lt;=32000000,CF166*20%-1650000,IF(CF166&lt;=52000000,CF166*25%-3250000,IF(CF166&lt;=80000000,BH166*30%-5850000,CF166*35%-9850000))))))),0)</f>
        <v/>
      </c>
      <c r="CH166">
        <f>IFERROR(IF(OR(INDEX(PIS!P$1:P$500,MATCH(D166,PIS!C$1:C$500))="LT",INDEX(PIS!P$1:P$500,MATCH(D166,PIS!C$1:C$500))="CK"),0,IF(CF166&lt;2000000,0,CF166*10%)),0)</f>
        <v/>
      </c>
      <c r="CI166">
        <f>IFERROR(INDEX(ADJ!$A$1:$BZ$1000,MATCH(PAYROLL!D166,ADJ!A$1:A$500,0),MATCH(PAYROLL!CI$2,ADJ!$2:$2,0)),0)</f>
        <v/>
      </c>
      <c r="CJ166">
        <f>IFERROR(INDEX(ADJ!$A$1:$BZ$1000,MATCH(PAYROLL!D166,ADJ!A$1:A$500,0),MATCH(PAYROLL!CJ$2,ADJ!$2:$2,0)),0)</f>
        <v/>
      </c>
      <c r="CK166">
        <f>IFERROR(INDEX(ADJ!$A$1:$BZ$1000,MATCH(PAYROLL!D166,ADJ!A$1:A$500,0),MATCH(PAYROLL!CK$2,ADJ!$2:$2,0)),0)</f>
        <v/>
      </c>
      <c r="CL166">
        <f>SUM(CG166:CK166)</f>
        <v/>
      </c>
      <c r="CM166">
        <f>ROUND(SUM(CH166:CK166),0)</f>
        <v/>
      </c>
      <c r="CN166">
        <f>IFERROR(INDEX(CSDA!D$1:D$500,MATCH($CN$2,CSDA!C$1:C$500,0))*INDEX(PIS!V$1:V$500,MATCH(D166,PIS!C$1:C$500))+INDEX(ADJ!$A$1:$BZ$1000,MATCH(PAYROLL!D166,ADJ!A$1:A$500,0),MATCH(PAYROLL!CN$2,ADJ!$2:$2,0)),0)</f>
        <v/>
      </c>
      <c r="CO166">
        <f>IFERROR(INDEX(ADJ!$A$1:$BZ$1000,MATCH(PAYROLL!D166,ADJ!A$1:A$500,0),MATCH(PAYROLL!CO$2,ADJ!$2:$2,0)),0)</f>
        <v/>
      </c>
      <c r="CP166">
        <f>IFERROR(INDEX(ADJ!$A$1:$BZ$1000,MATCH(PAYROLL!D166,ADJ!A$1:A$500,0),MATCH(PAYROLL!CP$2,ADJ!$2:$2,0)),0)</f>
        <v/>
      </c>
      <c r="CQ166">
        <f>BP166-CL166-CI166-CM166-CN166-CO166-CP166-CC166</f>
        <v/>
      </c>
      <c r="CR166">
        <f>IFERROR(IF(RIGHT(INDEX(PIS!O$1:O$500,MATCH(D166,PIS!C$1:C$500,0)),5)="Gross",MIN(U166+V166,VLOOKUP("R700",TSC!B:C,2,0)*VLOOKUP("R101",TSC!B:C,2,0))*(VLOOKUP("T711",TSC!B:C,2,0)+VLOOKUP("T712",TSC!B:C,2,0))%,MIN(T166+V166,VLOOKUP("R700",TSC!B:C,2,0)*VLOOKUP("R101",TSC!B:C,2,0))*(VLOOKUP("T711",TSC!B:C,2,0)+VLOOKUP("T712",TSC!B:C,2,0)+VLOOKUP("R701",TSC!B:C,2,0))%),0)</f>
        <v/>
      </c>
      <c r="CS166">
        <f>IFERROR(IF(RIGHT(INDEX(PIS!O$1:O$500,MATCH(D166,PIS!C$1:C$500,0)),5)="Gross",MIN(U166+V166,VLOOKUP("R700",TSC!B:C,2,0)*VLOOKUP("R101",TSC!B:C,2,0))*(VLOOKUP("T714",TSC!B:C,2,0))%,MIN(T166+V166,VLOOKUP("R700",TSC!B:C,2,0)*VLOOKUP("R101",TSC!B:C,2,0))*(VLOOKUP("T704",TSC!B:C,2,0)+VLOOKUP("T714",TSC!B:C,2,0))%),0)</f>
        <v/>
      </c>
      <c r="CT166">
        <f>IFERROR(IF(RIGHT(INDEX(PIS!O$1:O$500,MATCH(D166,PIS!C$1:C$500,0)),5)="Gross",MIN(U166+V166,VLOOKUP("R700",TSC!B:C,2,0)*VLOOKUP("R101",TSC!B:C,2,0))*VLOOKUP("T705",TSC!B:C,2,0)%,MIN(T166+V166,VLOOKUP("R700",TSC!B:C,2,0)*VLOOKUP("R101",TSC!B:C,2,0))*VLOOKUP("T705",TSC!B:C,2,0)%),0)</f>
        <v/>
      </c>
      <c r="CU166">
        <f>IFERROR(IF(RIGHT(INDEX(PIS!O$1:O$500,MATCH(D166,PIS!C$1:C$500,0)),5)="Gross",MIN(U166+V166,VLOOKUP("R700",TSC!B:C,2,0)*VLOOKUP("R101",TSC!B:C,2,0))*(VLOOKUP("T713",TSC!B:C,2,0))%,MIN(T166+V166,VLOOKUP("R700",TSC!B:C,2,0)*VLOOKUP("R101",TSC!B:C,2,0))*(VLOOKUP("T713",TSC!B:C,2,0))%),0)</f>
        <v/>
      </c>
      <c r="CV166">
        <f>IFERROR(INDEX(ADJ!$A$1:$BZ$1000,MATCH(PAYROLL!D166,ADJ!A$1:A$500,0),MATCH(PAYROLL!CV$2,ADJ!$2:$2,0)),0)</f>
        <v/>
      </c>
      <c r="CW166">
        <f>IFERROR(INDEX(ADJ!$A$1:$BZ$1000,MATCH(PAYROLL!D166,ADJ!A$1:A$500,0),MATCH(PAYROLL!CW$2,ADJ!$2:$2,0)),0)</f>
        <v/>
      </c>
      <c r="CX166">
        <f>SUM(CR166:CW166)</f>
        <v/>
      </c>
      <c r="CY166">
        <f>ROUND(IF(CR166&gt;0,T166+V166*VLOOKUP("R202",TSC!$B$1:$C$500,2,0),0),0)</f>
        <v/>
      </c>
      <c r="CZ166">
        <f>IFERROR(INDEX(CSDA!D$1:D$500,MATCH($CZ$2,CSDA!C$1:C$500,0)),0)</f>
        <v/>
      </c>
      <c r="DA166">
        <f>ROUND(T166*0.7%,0)</f>
        <v/>
      </c>
      <c r="DB166">
        <f>ROUND(T166/12,0)</f>
        <v/>
      </c>
      <c r="DC166">
        <f ref="DC166" t="array">IFERROR(INDEX(CSDA!D$1:D$500,MATCH("Trích giữ"&amp;PAYROLL!DC$2,CSDA!A$1:A$500&amp;CSDA!C$1:C$500,0)),0)</f>
        <v/>
      </c>
      <c r="DD166">
        <f ref="DD166" t="array">IFERROR(INDEX(CSDA!D$1:D$500,MATCH("Trích giữ"&amp;PAYROLL!DD$2,CSDA!A$1:A$500&amp;CSDA!C$1:C$500,0)),0)</f>
        <v/>
      </c>
      <c r="DE166">
        <f ref="DE166" t="array">IFERROR(INDEX(CSDA!D$1:D$500,MATCH("Trích giữ"&amp;PAYROLL!DE$2,CSDA!A$1:A$500&amp;CSDA!C$1:C$500,0)),0)</f>
        <v/>
      </c>
      <c r="DF166">
        <f>IFERROR(INDEX(CSDA!D$1:D$500,MATCH(PAYROLL!DF$2,CSDA!C$1:C$500,0)),0)</f>
        <v/>
      </c>
      <c r="DG166">
        <f ref="DG166" t="array">IFERROR(INDEX(CSDA!D$1:D$500,MATCH("Trích giữ"&amp;PAYROLL!DG$2,CSDA!A$1:A$500&amp;CSDA!C$1:C$500,0)),0)</f>
        <v/>
      </c>
      <c r="DH166">
        <f>ROUND(T166/26,0)</f>
        <v/>
      </c>
      <c r="DI166">
        <f ref="DI166" t="array">IFERROR(INDEX(CSDA!D$1:D$500,MATCH("Trích giữ"&amp;PAYROLL!DI$2,CSDA!A$1:A$500&amp;CSDA!C$1:C$500,0)),0)</f>
        <v/>
      </c>
      <c r="DJ166">
        <f>IF(U166=0,T166*21.5%-BL166,0)</f>
        <v/>
      </c>
      <c r="DK166">
        <f ref="DK166" t="array">IFERROR(INDEX(CSDA!D$1:D$500,MATCH("Trích giữ"&amp;PAYROLL!DK$2,CSDA!A$1:A$500&amp;CSDA!C$1:C$500,0)),0)</f>
        <v/>
      </c>
      <c r="DL166">
        <f>IFERROR(INDEX(CSDA!D$1:D$500,MATCH(PAYROLL!DL$2,CSDA!C$1:C$500,0))/12,0)</f>
        <v/>
      </c>
      <c r="DM166">
        <f>SUM(DB166:DL166)</f>
        <v/>
      </c>
      <c r="DN166">
        <f>IFERROR(INDEX(ADJ!$A$1:$BZ$1000,MATCH(PAYROLL!D166,ADJ!A$1:A$500,0),MATCH(PAYROLL!DN$2,ADJ!$2:$2,0)),0)</f>
        <v/>
      </c>
      <c r="DO166">
        <f>IFERROR(SUM(BP166,DM166:DN166,CX166:DA166)-DT166,0)</f>
        <v/>
      </c>
      <c r="DP166">
        <f ref="DP166" t="array">SUM(BW166*IFERROR(INDEX(CSDA!D$1:D$500,MATCH(BW$2,CSDA!C$1:C$500,0)),0)%,CX166*IFERROR(INDEX(CSDA!D$1:D$500,MATCH(CX$2,CSDA!C$1:C$500,0)),0)%,DA166*IFERROR(INDEX(CSDA!D$1:D$500,MATCH(DA$2,CSDA!C$1:C$500,0)),0)%,DB166*IFERROR(INDEX(CSDA!D$1:D$500,MATCH(DB$2,CSDA!C$1:C$500,0)),0)%,DF166*IFERROR(INDEX(CSDA!D$1:D$500,MATCH("Phí dịch vụ"&amp;PAYROLL!DF$2,CSDA!A$1:A$500&amp;CSDA!C$1:C$500,0)),0)%,DC166*IFERROR(INDEX(CSDA!D$1:D$500,MATCH("Phí dịch vụ"&amp;PAYROLL!DC$2,CSDA!A$1:A$500&amp;CSDA!C$1:C$500,0)),0)%,DH166*IFERROR(INDEX(CSDA!D$1:D$500,MATCH("Phí dịch vụ"&amp;PAYROLL!DH$2,CSDA!A$1:A$500&amp;CSDA!C$1:C$500,0)),0)%,DJ166*IFERROR(INDEX(CSDA!D$1:D$500,MATCH("Phí dịch vụ"&amp;PAYROLL!DJ$2,CSDA!A$1:A$500&amp;CSDA!C$1:C$500,0)),0)%,BN166*IFERROR(INDEX(CSDA!D$1:D$500,MATCH(BN$2,CSDA!C$1:C$500,0)),0)%)-BN166*7%</f>
        <v/>
      </c>
      <c r="DQ166">
        <f>IFERROR(INDEX(ADJ!$A$1:$BZ$1000,MATCH(PAYROLL!D166,ADJ!A$1:A$500,0),MATCH(PAYROLL!DQ$2,ADJ!$2:$2,0)),0)</f>
        <v/>
      </c>
      <c r="DR166">
        <f>IFERROR(INDEX(ADJ!$A$1:$BZ$1000,MATCH(PAYROLL!D166,ADJ!A$1:A$500,0),MATCH(PAYROLL!DR$2,ADJ!$2:$2,0)),0)</f>
        <v/>
      </c>
      <c r="DS166">
        <f>SUM(DP166:DR166)</f>
        <v/>
      </c>
      <c r="DT166">
        <f>EK166</f>
        <v/>
      </c>
      <c r="DU166">
        <f>SUM(DO166:DR166)</f>
        <v/>
      </c>
      <c r="DV166">
        <f>ROUND(DU166*0.1,0)</f>
        <v/>
      </c>
      <c r="DW166">
        <f>DU166+DV166</f>
        <v/>
      </c>
      <c r="DZ166">
        <f>IFERROR(INDEX(ADJ!$A$1:$BZ$1000,MATCH(PAYROLL!$D166,ADJ!A$1:A$500,0),MATCH(PAYROLL!DZ$2,ADJ!$2:$2,0)),0)</f>
        <v/>
      </c>
      <c r="EA166">
        <f>IFERROR(INDEX(ADJ!$A$1:$BZ$1000,MATCH(PAYROLL!$D166,ADJ!A$1:A$500,0),MATCH(PAYROLL!EA$2,ADJ!$2:$2,0)),0)</f>
        <v/>
      </c>
      <c r="EB166">
        <f>IFERROR(INDEX(ADJ!$A$1:$BZ$1000,MATCH(PAYROLL!$D166,ADJ!A$1:A$500,0),MATCH(PAYROLL!EB$2,ADJ!$2:$2,0)),0)</f>
        <v/>
      </c>
      <c r="EC166">
        <f>IFERROR(INDEX(ADJ!$A$1:$BZ$1000,MATCH(PAYROLL!$D166,ADJ!A$1:A$500,0),MATCH(PAYROLL!EC$2,ADJ!$2:$2,0)),0)</f>
        <v/>
      </c>
      <c r="ED166">
        <f>IFERROR(INDEX(ADJ!$A$1:$BZ$1000,MATCH(PAYROLL!$D166,ADJ!A$1:A$500,0),MATCH(PAYROLL!ED$2,ADJ!$2:$2,0)),0)</f>
        <v/>
      </c>
      <c r="EE166">
        <f>IFERROR(INDEX(ADJ!$A$1:$BZ$1000,MATCH(PAYROLL!$D166,ADJ!A$1:A$500,0),MATCH(PAYROLL!EE$2,ADJ!$2:$2,0)),0)</f>
        <v/>
      </c>
      <c r="EF166">
        <f>IFERROR(INDEX(ADJ!$A$1:$BZ$1000,MATCH(PAYROLL!$D166,ADJ!A$1:A$500,0),MATCH(PAYROLL!EF$2,ADJ!$2:$2,0)),0)</f>
        <v/>
      </c>
      <c r="EG166">
        <f>IFERROR(INDEX(ADJ!$A$1:$BZ$1000,MATCH(PAYROLL!$D166,ADJ!A$1:A$500,0),MATCH(PAYROLL!EG$2,ADJ!$2:$2,0)),0)</f>
        <v/>
      </c>
      <c r="EH166">
        <f>IFERROR(INDEX(ADJ!$A$1:$BZ$1000,MATCH(PAYROLL!$D166,ADJ!A$1:A$500,0),MATCH(PAYROLL!EH$2,ADJ!$2:$2,0)),0)</f>
        <v/>
      </c>
      <c r="EI166">
        <f>IFERROR(INDEX(ADJ!$A$1:$BZ$1000,MATCH(PAYROLL!D166,ADJ!A$1:A$500,0),MATCH(PAYROLL!EI$2,ADJ!$2:$2,0)),0)</f>
        <v/>
      </c>
      <c r="EJ166">
        <f>IFERROR(INDEX(ADJ!$A$1:$BZ$1000,MATCH(PAYROLL!$D166,ADJ!A$1:A$500,0),MATCH(PAYROLL!EJ$2,ADJ!$2:$2,0)),0)</f>
        <v/>
      </c>
      <c r="EK166">
        <f>SUM(DZ166:EJ166)</f>
        <v/>
      </c>
    </row>
    <row r="167">
      <c r="A167" t="n">
        <v>165</v>
      </c>
      <c r="B167" t="inlineStr">
        <is>
          <t>Lê Quang Tú</t>
        </is>
      </c>
      <c r="D167" t="inlineStr">
        <is>
          <t>160445-01</t>
        </is>
      </c>
      <c r="S167">
        <f>IFERROR(INDEX(PIS!$A$1:$BZ$1000,MATCH($D167,PIS!C$1:C$500,0),MATCH("Lương CB tháng trước",PIS!$1:$1,0)),0)</f>
        <v/>
      </c>
      <c r="T167">
        <f>IFERROR(INDEX(PIS!$A$1:$BZ$1000,MATCH($D167,PIS!C$1:C$500,0),MATCH("Lương CB hiện tại",PIS!$1:$1,0)),0)</f>
        <v/>
      </c>
      <c r="U167">
        <f>IFERROR(INDEX(PIS!$A$1:$BZ$1000,MATCH($D167,PIS!C$1:C$500,0),MATCH("Lương đóng BHBB",PIS!$1:$1,0)),0)</f>
        <v/>
      </c>
      <c r="V167">
        <f>IFERROR(INDEX(PIS!$A$1:$BZ$1000,MATCH($D167,PIS!C$1:C$500,0),MATCH(V$2,PIS!$2:$2,0)),0)</f>
        <v/>
      </c>
      <c r="W167">
        <f>IFERROR(INDEX(PIS!$A$1:$BZ$1000,MATCH($D167,PIS!C$1:C$500,0),MATCH(W$2,PIS!$2:$2,0)),0)</f>
        <v/>
      </c>
      <c r="X167">
        <f>IFERROR(INDEX(PIS!$A$1:$BZ$1000,MATCH($D167,PIS!C$1:C$500,0),MATCH(X$2,PIS!$2:$2,0)),0)</f>
        <v/>
      </c>
      <c r="Y167">
        <f>IFERROR(INDEX(PIS!$A$1:$BZ$1000,MATCH($D167,PIS!C$1:C$500,0),MATCH(Y$2,PIS!$2:$2,0)),0)</f>
        <v/>
      </c>
      <c r="Z167">
        <f>IFERROR(INDEX(PIS!$A$1:$BZ$1000,MATCH($D167,PIS!C$1:C$500,0),MATCH(Z$2,PIS!$2:$2,0)),0)</f>
        <v/>
      </c>
      <c r="AA167">
        <f>IFERROR(INDEX(PIS!$A$1:$BZ$1000,MATCH($D167,PIS!C$1:C$500,0),MATCH(AA$2,PIS!$2:$2,0)),0)</f>
        <v/>
      </c>
      <c r="AB167">
        <f>IFERROR(INDEX(PIS!$A$1:$BZ$1000,MATCH($D167,PIS!C$1:C$500,0),MATCH(AB$2,PIS!$2:$2,0)),0)</f>
        <v/>
      </c>
      <c r="AC167">
        <f>SUM(V167:AB167)</f>
        <v/>
      </c>
      <c r="AD167">
        <f>IFERROR(INDEX(TIMESHEET!$A$1:$AI$5000,MATCH($D167,TIMESHEET!A$1:A$500,0),MATCH("T100",TIMESHEET!$2:$2,0))-2,0)</f>
        <v/>
      </c>
      <c r="AE167">
        <f>IFERROR(INDEX(TIMESHEET!$A$1:$AI$5000,MATCH($D167,TIMESHEET!A$1:A$500,0),MATCH("T202",TIMESHEET!$2:$2,0)),0)</f>
        <v/>
      </c>
      <c r="AF167">
        <f>IFERROR(INDEX(TIMESHEET!$A$1:$AI$5000,MATCH($D167,TIMESHEET!A$1:A$500,0),MATCH("T302",TIMESHEET!$2:$2,0)),0)</f>
        <v/>
      </c>
      <c r="AG167">
        <f>IFERROR(INDEX(TIMESHEET!$A$1:$AI$5000,MATCH($D167,TIMESHEET!A$1:A$500,0),MATCH("T406",TIMESHEET!$2:$2,0)),0)</f>
        <v/>
      </c>
      <c r="AH167">
        <f>AE167+AG167</f>
        <v/>
      </c>
      <c r="AI167">
        <f>IFERROR(INDEX(TIMESHEET!$A$1:$AI$5000,MATCH($D167,TIMESHEET!A$1:A$500,0),MATCH("T701",TIMESHEET!$2:$2,0)),0)</f>
        <v/>
      </c>
      <c r="AJ167">
        <f>IFERROR(INDEX(TIMESHEET!$A$1:$AI$5000,MATCH($D167,TIMESHEET!B$1:B$500,0),MATCH("T320",TIMESHEET!$2:$2,0)),0)</f>
        <v/>
      </c>
      <c r="AK167">
        <f>IFERROR(IF(LEFT(INDEX(PIS!O$1:O$500,MATCH(D167,PIS!C$1:C$500)),1)="M",T167/AD167*SUM(AE167:AG167),T167*AD167),0)</f>
        <v/>
      </c>
      <c r="AL167">
        <f>IFERROR(INDEX(ADJ!$A$1:$BZ$1000,MATCH(PAYROLL!D167,ADJ!A$1:A$500,0),MATCH(PAYROLL!AL$2,ADJ!$2:$2,0)),0)</f>
        <v/>
      </c>
      <c r="AM167">
        <f>SUM(AK167:AL167)</f>
        <v/>
      </c>
      <c r="AN167">
        <f>IFERROR(ROUND(V167/$AD167*$AH167,0),0)</f>
        <v/>
      </c>
      <c r="AO167">
        <f>IFERROR(ROUND(W167/$AD167*$AH167,0),0)</f>
        <v/>
      </c>
      <c r="AP167">
        <f>IFERROR(ROUND(X167/$AD167*$AE167,0),0)</f>
        <v/>
      </c>
      <c r="AQ167">
        <f>IFERROR(ROUND(Y167/$AD167*$AH167,0),0)</f>
        <v/>
      </c>
      <c r="AR167">
        <f>IFERROR(ROUND(Z167/$AD167*$AH167,0),0)</f>
        <v/>
      </c>
      <c r="AS167">
        <f>IFERROR(ROUND(AA167/$AD167*$AH167,0),0)</f>
        <v/>
      </c>
      <c r="AT167">
        <f>IFERROR(IF((AE167+AF167+AG167)&gt;13,AB167,ROUND(AB167/AD167*AH167,0)),0)</f>
        <v/>
      </c>
      <c r="AU167">
        <f>IFERROR(INDEX(ADJ!$A$1:$BZ$1000,MATCH(PAYROLL!D167,ADJ!A$1:A$500,0),MATCH(PAYROLL!AU$2,ADJ!$2:$2,0)),0)</f>
        <v/>
      </c>
      <c r="AV167">
        <f>ROUND(SUM(AN167:AU167),0)</f>
        <v/>
      </c>
      <c r="AW167">
        <f>IFERROR(INDEX(TIMESHEET!$A$1:$AI$5000,MATCH(PAYROLL!D167,TIMESHEET!A$1:A$500,0),MATCH("T620",TIMESHEET!$2:$2,0)),0)</f>
        <v/>
      </c>
      <c r="AX167">
        <f>IFERROR(INDEX(TIMESHEET!$A$1:$AI$5000,MATCH(PAYROLL!D167,TIMESHEET!A$1:A$500,0),MATCH("T601",TIMESHEET!$2:$2,0)),0)</f>
        <v/>
      </c>
      <c r="AY167">
        <f>IFERROR(INDEX(TIMESHEET!$A$1:$AI$5000,MATCH(PAYROLL!D167,TIMESHEET!A$1:A$500,0),MATCH("T602",TIMESHEET!$2:$2,0)),0)</f>
        <v/>
      </c>
      <c r="AZ167">
        <f>IFERROR(INDEX(TIMESHEET!$A$1:$AI$5000,MATCH(PAYROLL!D167,TIMESHEET!A$1:A$500,0),MATCH("T603",TIMESHEET!$2:$2,0)),0)</f>
        <v/>
      </c>
      <c r="BA167">
        <f>IFERROR(INDEX(TIMESHEET!$A$1:$AI$5000,MATCH(PAYROLL!D167,TIMESHEET!A$1:A$500,0),MATCH("T611",TIMESHEET!$2:$2,0)),0)</f>
        <v/>
      </c>
      <c r="BB167">
        <f>IFERROR(INDEX(TIMESHEET!$A$1:$AI$5000,MATCH(PAYROLL!D167,TIMESHEET!A$1:A$500,0),MATCH("T612",TIMESHEET!$2:$2,0)),0)</f>
        <v/>
      </c>
      <c r="BC167">
        <f>IFERROR(INDEX(TIMESHEET!$A$1:$AI$5000,MATCH(PAYROLL!D167,TIMESHEET!A$1:A$500,0),MATCH("T613",TIMESHEET!$2:$2,0)),0)</f>
        <v/>
      </c>
      <c r="BD167">
        <f>IFERROR(INDEX(TIMESHEET!$A$1:$AI$5000,MATCH(PAYROLL!D167,TIMESHEET!A$1:A$500,0),MATCH("T500",TIMESHEET!$2:$2,0)),0)</f>
        <v/>
      </c>
      <c r="BE167">
        <f>IFERROR(IF(LEFT(INDEX(PIS!O$1:O$500,MATCH(D167,PIS!C$1:C$500)),1)="M",T167/AD167/8*(AW167+AX167*1.5+AY167*2+AZ167*3+BA167*2.1+BB167*2.7+BC167*3.9+BD167*0.3),T167/8*(AW167+AX167*1.5+AY167*2+AZ167*3+BA167*2.1+BB167*2.7+BC167*3.9+BD167*0.3)),0)</f>
        <v/>
      </c>
      <c r="BF167">
        <f>IFERROR(INDEX(ADJ!$A$1:$BZ$1000,MATCH(PAYROLL!$D167,ADJ!A$1:A$500,0),MATCH(PAYROLL!BF$2,ADJ!$2:$2,0)),0)</f>
        <v/>
      </c>
      <c r="BG167">
        <f>IFERROR(INDEX(ADJ!$A$1:$BZ$1000,MATCH(PAYROLL!D167,ADJ!A$1:A$500,0),MATCH(PAYROLL!BG$2,ADJ!$2:$2,0)),0)</f>
        <v/>
      </c>
      <c r="BH167">
        <f>IFERROR(INDEX(ADJ!$A$1:$BZ$1000,MATCH(PAYROLL!D167,ADJ!A$1:A$500,0),MATCH(PAYROLL!BH$2,ADJ!$2:$2,0)),0)</f>
        <v/>
      </c>
      <c r="BI167">
        <f>IFERROR(INDEX(ADJ!$A$1:$BZ$1000,MATCH(PAYROLL!D167,ADJ!A$1:A$500,0),MATCH(PAYROLL!BI$2,ADJ!$2:$2,0)),0)</f>
        <v/>
      </c>
      <c r="BJ167">
        <f>IFERROR(INDEX(ADJ!$A$1:$BZ$1000,MATCH(PAYROLL!D167,ADJ!A$1:A$500,0),MATCH(PAYROLL!BJ$2,ADJ!$2:$2,0)),0)</f>
        <v/>
      </c>
      <c r="BK167">
        <f>SUM(BF167:BJ167)</f>
        <v/>
      </c>
      <c r="BL167">
        <f>IFERROR(INDEX(ADJ!$A$1:$BZ$1000,MATCH(PAYROLL!D167,ADJ!A$1:A$500,0),MATCH(PAYROLL!BL$2,ADJ!$2:$2,0)),0)</f>
        <v/>
      </c>
      <c r="BM167">
        <f>IFERROR(INDEX(ADJ!$A$1:$BZ$1000,MATCH(PAYROLL!D167,ADJ!A$1:A$500,0),MATCH(PAYROLL!BM$2,ADJ!$2:$2,0)),0)</f>
        <v/>
      </c>
      <c r="BN167">
        <f>IFERROR(INDEX(ADJ!$A$1:$BZ$1000,MATCH(PAYROLL!D167,ADJ!A$1:A$500,0),MATCH(PAYROLL!BN$2,ADJ!$2:$2,0)),0)</f>
        <v/>
      </c>
      <c r="BO167">
        <f>IFERROR(INDEX(ADJ!$A$1:$BZ$1000,MATCH(PAYROLL!D167,ADJ!A$1:A$500,0),MATCH(PAYROLL!BO$2,ADJ!$2:$2,0)),0)</f>
        <v/>
      </c>
      <c r="BP167">
        <f>SUM(AM167,AV167,BE167,BK167,BL167:BO167)</f>
        <v/>
      </c>
      <c r="BQ167">
        <f>BO167</f>
        <v/>
      </c>
      <c r="BR167">
        <f>IFERROR(ROUND(IF(LEFT(INDEX(PIS!O$1:O$500,MATCH(D167,PIS!C$1:C$500)),1)="D",T167/8*(BD167*0.3),IF(LEFT(INDEX(PIS!O$1:O$500,MATCH(D167,PIS!C$1:C$500)),1)="H",T167*($BD167*0.3),T167/$AD167/8*($BD167*0.3))),0),0)</f>
        <v/>
      </c>
      <c r="BS167">
        <f>IF(AP167&lt;1,0,MIN(AP167,730000))</f>
        <v/>
      </c>
      <c r="BT167">
        <f>IFERROR(ROUND((BE167-SUM(AW167:BC167)*T167/AD167/8),0)-BR167,0)</f>
        <v/>
      </c>
      <c r="BU167">
        <f>AO167</f>
        <v/>
      </c>
      <c r="BV167">
        <f>SUM(BQ167:BU167)</f>
        <v/>
      </c>
      <c r="BW167">
        <f>BP167-BV167</f>
        <v/>
      </c>
      <c r="BX167">
        <f>IFERROR(IF(RIGHT(INDEX(PIS!O$1:O$500,MATCH(D167,PIS!C$1:C$500)),5)="Gross",MIN(U167+V167,VLOOKUP("R700",TSC!B:C,2,0)*VLOOKUP("R101",TSC!B:C,2,0))*VLOOKUP("R701",TSC!B:C,2,0)%,0),0)</f>
        <v/>
      </c>
      <c r="BY167">
        <f>IFERROR(IF(RIGHT(INDEX(PIS!O$1:O$500,MATCH(D167,PIS!C$1:C$500)),5)="Gross",MIN(U167+V167,VLOOKUP("R700",TSC!B:C,2,0)*VLOOKUP("R101",TSC!B:C,2,0))*VLOOKUP("T704",TSC!B:C,2,0)%,0),0)</f>
        <v/>
      </c>
      <c r="BZ167">
        <f>IFERROR(IF(RIGHT(INDEX(PIS!O$1:O$500,MATCH(D167,PIS!C$1:C$500)),5)="Gross",MIN(U167+V167,VLOOKUP("R700",TSC!B:C,2,0)*VLOOKUP("1",TSC!F:G,2,0))*VLOOKUP("T705",TSC!B:C,2,0)%,0),0)</f>
        <v/>
      </c>
      <c r="CA167">
        <f>IFERROR(INDEX(ADJ!$A$1:$BZ$1000,MATCH(PAYROLL!D167,ADJ!A$1:A$500,0),MATCH(PAYROLL!CA$2,ADJ!$2:$2,0)),0)</f>
        <v/>
      </c>
      <c r="CB167">
        <f>IFERROR(INDEX(ADJ!$A$1:$BZ$1000,MATCH(PAYROLL!D167,ADJ!A$1:A$500,0),MATCH(PAYROLL!CB$2,ADJ!$2:$2,0)),0)</f>
        <v/>
      </c>
      <c r="CC167">
        <f>SUM(BX167:CB167)</f>
        <v/>
      </c>
      <c r="CD167">
        <f>IFERROR(INDEX(PIS!$A$1:$BZ$1000,MATCH(PAYROLL!D167,PIS!C$1:C$500,0),MATCH(PAYROLL!CD$1,PIS!$1:$1,0)),0)</f>
        <v/>
      </c>
      <c r="CE167">
        <f>IFERROR(IF(OR(INDEX(PIS!P$1:P$500,MATCH(D167,PIS!C$1:C$500,0))="LT2",INDEX(PIS!P$1:P$500,MATCH(D167,PIS!C$1:C$500,0))="P10"),0,SUM(CC167,CD167*VLOOKUP("R601",TSC!B:C,2,0),VLOOKUP("R602",TSC!B:C,2,0))),0)</f>
        <v/>
      </c>
      <c r="CF167">
        <f>MAX(BW167-CE167,0)</f>
        <v/>
      </c>
      <c r="CG167">
        <f>IFERROR(IF(OR(RIGHT(INDEX(PIS!P$1:P$500,MATCH(D167,PIS!C$1:C$500)),5)="P10",RIGHT(INDEX(PIS!P$1:P$500,MATCH(D167,PIS!C$1:C$500)),5)="CK"),0,IF(CF167&lt;=5000000,CF167*5%,IF(CF167&lt;=10000000,CF167*10%-250000,IF(CF167&lt;=18000000,CF167*15%-750000,IF(CF167&lt;=32000000,CF167*20%-1650000,IF(CF167&lt;=52000000,CF167*25%-3250000,IF(CF167&lt;=80000000,BH167*30%-5850000,CF167*35%-9850000))))))),0)</f>
        <v/>
      </c>
      <c r="CH167">
        <f>IFERROR(IF(OR(INDEX(PIS!P$1:P$500,MATCH(D167,PIS!C$1:C$500))="LT",INDEX(PIS!P$1:P$500,MATCH(D167,PIS!C$1:C$500))="CK"),0,IF(CF167&lt;2000000,0,CF167*10%)),0)</f>
        <v/>
      </c>
      <c r="CI167">
        <f>IFERROR(INDEX(ADJ!$A$1:$BZ$1000,MATCH(PAYROLL!D167,ADJ!A$1:A$500,0),MATCH(PAYROLL!CI$2,ADJ!$2:$2,0)),0)</f>
        <v/>
      </c>
      <c r="CJ167">
        <f>IFERROR(INDEX(ADJ!$A$1:$BZ$1000,MATCH(PAYROLL!D167,ADJ!A$1:A$500,0),MATCH(PAYROLL!CJ$2,ADJ!$2:$2,0)),0)</f>
        <v/>
      </c>
      <c r="CK167">
        <f>IFERROR(INDEX(ADJ!$A$1:$BZ$1000,MATCH(PAYROLL!D167,ADJ!A$1:A$500,0),MATCH(PAYROLL!CK$2,ADJ!$2:$2,0)),0)</f>
        <v/>
      </c>
      <c r="CL167">
        <f>SUM(CG167:CK167)</f>
        <v/>
      </c>
      <c r="CM167">
        <f>ROUND(SUM(CH167:CK167),0)</f>
        <v/>
      </c>
      <c r="CN167">
        <f>IFERROR(INDEX(CSDA!D$1:D$500,MATCH($CN$2,CSDA!C$1:C$500,0))*INDEX(PIS!V$1:V$500,MATCH(D167,PIS!C$1:C$500))+INDEX(ADJ!$A$1:$BZ$1000,MATCH(PAYROLL!D167,ADJ!A$1:A$500,0),MATCH(PAYROLL!CN$2,ADJ!$2:$2,0)),0)</f>
        <v/>
      </c>
      <c r="CO167">
        <f>IFERROR(INDEX(ADJ!$A$1:$BZ$1000,MATCH(PAYROLL!D167,ADJ!A$1:A$500,0),MATCH(PAYROLL!CO$2,ADJ!$2:$2,0)),0)</f>
        <v/>
      </c>
      <c r="CP167">
        <f>IFERROR(INDEX(ADJ!$A$1:$BZ$1000,MATCH(PAYROLL!D167,ADJ!A$1:A$500,0),MATCH(PAYROLL!CP$2,ADJ!$2:$2,0)),0)</f>
        <v/>
      </c>
      <c r="CQ167">
        <f>BP167-CL167-CI167-CM167-CN167-CO167-CP167-CC167</f>
        <v/>
      </c>
      <c r="CR167">
        <f>IFERROR(IF(RIGHT(INDEX(PIS!O$1:O$500,MATCH(D167,PIS!C$1:C$500,0)),5)="Gross",MIN(U167+V167,VLOOKUP("R700",TSC!B:C,2,0)*VLOOKUP("R101",TSC!B:C,2,0))*(VLOOKUP("T711",TSC!B:C,2,0)+VLOOKUP("T712",TSC!B:C,2,0))%,MIN(T167+V167,VLOOKUP("R700",TSC!B:C,2,0)*VLOOKUP("R101",TSC!B:C,2,0))*(VLOOKUP("T711",TSC!B:C,2,0)+VLOOKUP("T712",TSC!B:C,2,0)+VLOOKUP("R701",TSC!B:C,2,0))%),0)</f>
        <v/>
      </c>
      <c r="CS167">
        <f>IFERROR(IF(RIGHT(INDEX(PIS!O$1:O$500,MATCH(D167,PIS!C$1:C$500,0)),5)="Gross",MIN(U167+V167,VLOOKUP("R700",TSC!B:C,2,0)*VLOOKUP("R101",TSC!B:C,2,0))*(VLOOKUP("T714",TSC!B:C,2,0))%,MIN(T167+V167,VLOOKUP("R700",TSC!B:C,2,0)*VLOOKUP("R101",TSC!B:C,2,0))*(VLOOKUP("T704",TSC!B:C,2,0)+VLOOKUP("T714",TSC!B:C,2,0))%),0)</f>
        <v/>
      </c>
      <c r="CT167">
        <f>IFERROR(IF(RIGHT(INDEX(PIS!O$1:O$500,MATCH(D167,PIS!C$1:C$500,0)),5)="Gross",MIN(U167+V167,VLOOKUP("R700",TSC!B:C,2,0)*VLOOKUP("R101",TSC!B:C,2,0))*VLOOKUP("T705",TSC!B:C,2,0)%,MIN(T167+V167,VLOOKUP("R700",TSC!B:C,2,0)*VLOOKUP("R101",TSC!B:C,2,0))*VLOOKUP("T705",TSC!B:C,2,0)%),0)</f>
        <v/>
      </c>
      <c r="CU167">
        <f>IFERROR(IF(RIGHT(INDEX(PIS!O$1:O$500,MATCH(D167,PIS!C$1:C$500,0)),5)="Gross",MIN(U167+V167,VLOOKUP("R700",TSC!B:C,2,0)*VLOOKUP("R101",TSC!B:C,2,0))*(VLOOKUP("T713",TSC!B:C,2,0))%,MIN(T167+V167,VLOOKUP("R700",TSC!B:C,2,0)*VLOOKUP("R101",TSC!B:C,2,0))*(VLOOKUP("T713",TSC!B:C,2,0))%),0)</f>
        <v/>
      </c>
      <c r="CV167">
        <f>IFERROR(INDEX(ADJ!$A$1:$BZ$1000,MATCH(PAYROLL!D167,ADJ!A$1:A$500,0),MATCH(PAYROLL!CV$2,ADJ!$2:$2,0)),0)</f>
        <v/>
      </c>
      <c r="CW167">
        <f>IFERROR(INDEX(ADJ!$A$1:$BZ$1000,MATCH(PAYROLL!D167,ADJ!A$1:A$500,0),MATCH(PAYROLL!CW$2,ADJ!$2:$2,0)),0)</f>
        <v/>
      </c>
      <c r="CX167">
        <f>SUM(CR167:CW167)</f>
        <v/>
      </c>
      <c r="CY167">
        <f>ROUND(IF(CR167&gt;0,T167+V167*VLOOKUP("R202",TSC!$B$1:$C$500,2,0),0),0)</f>
        <v/>
      </c>
      <c r="CZ167">
        <f>IFERROR(INDEX(CSDA!D$1:D$500,MATCH($CZ$2,CSDA!C$1:C$500,0)),0)</f>
        <v/>
      </c>
      <c r="DA167">
        <f>ROUND(T167*0.7%,0)</f>
        <v/>
      </c>
      <c r="DB167">
        <f>ROUND(T167/12,0)</f>
        <v/>
      </c>
      <c r="DC167">
        <f ref="DC167" t="array">IFERROR(INDEX(CSDA!D$1:D$500,MATCH("Trích giữ"&amp;PAYROLL!DC$2,CSDA!A$1:A$500&amp;CSDA!C$1:C$500,0)),0)</f>
        <v/>
      </c>
      <c r="DD167">
        <f ref="DD167" t="array">IFERROR(INDEX(CSDA!D$1:D$500,MATCH("Trích giữ"&amp;PAYROLL!DD$2,CSDA!A$1:A$500&amp;CSDA!C$1:C$500,0)),0)</f>
        <v/>
      </c>
      <c r="DE167">
        <f ref="DE167" t="array">IFERROR(INDEX(CSDA!D$1:D$500,MATCH("Trích giữ"&amp;PAYROLL!DE$2,CSDA!A$1:A$500&amp;CSDA!C$1:C$500,0)),0)</f>
        <v/>
      </c>
      <c r="DF167">
        <f>IFERROR(INDEX(CSDA!D$1:D$500,MATCH(PAYROLL!DF$2,CSDA!C$1:C$500,0)),0)</f>
        <v/>
      </c>
      <c r="DG167">
        <f ref="DG167" t="array">IFERROR(INDEX(CSDA!D$1:D$500,MATCH("Trích giữ"&amp;PAYROLL!DG$2,CSDA!A$1:A$500&amp;CSDA!C$1:C$500,0)),0)</f>
        <v/>
      </c>
      <c r="DH167">
        <f>ROUND(T167/26,0)</f>
        <v/>
      </c>
      <c r="DI167">
        <f ref="DI167" t="array">IFERROR(INDEX(CSDA!D$1:D$500,MATCH("Trích giữ"&amp;PAYROLL!DI$2,CSDA!A$1:A$500&amp;CSDA!C$1:C$500,0)),0)</f>
        <v/>
      </c>
      <c r="DJ167">
        <f>IF(U167=0,T167*21.5%-BL167,0)</f>
        <v/>
      </c>
      <c r="DK167">
        <f ref="DK167" t="array">IFERROR(INDEX(CSDA!D$1:D$500,MATCH("Trích giữ"&amp;PAYROLL!DK$2,CSDA!A$1:A$500&amp;CSDA!C$1:C$500,0)),0)</f>
        <v/>
      </c>
      <c r="DL167">
        <f>IFERROR(INDEX(CSDA!D$1:D$500,MATCH(PAYROLL!DL$2,CSDA!C$1:C$500,0))/12,0)</f>
        <v/>
      </c>
      <c r="DM167">
        <f>SUM(DB167:DL167)</f>
        <v/>
      </c>
      <c r="DN167">
        <f>IFERROR(INDEX(ADJ!$A$1:$BZ$1000,MATCH(PAYROLL!D167,ADJ!A$1:A$500,0),MATCH(PAYROLL!DN$2,ADJ!$2:$2,0)),0)</f>
        <v/>
      </c>
      <c r="DO167">
        <f>IFERROR(SUM(BP167,DM167:DN167,CX167:DA167)-DT167,0)</f>
        <v/>
      </c>
      <c r="DP167">
        <f ref="DP167" t="array">SUM(BW167*IFERROR(INDEX(CSDA!D$1:D$500,MATCH(BW$2,CSDA!C$1:C$500,0)),0)%,CX167*IFERROR(INDEX(CSDA!D$1:D$500,MATCH(CX$2,CSDA!C$1:C$500,0)),0)%,DA167*IFERROR(INDEX(CSDA!D$1:D$500,MATCH(DA$2,CSDA!C$1:C$500,0)),0)%,DB167*IFERROR(INDEX(CSDA!D$1:D$500,MATCH(DB$2,CSDA!C$1:C$500,0)),0)%,DF167*IFERROR(INDEX(CSDA!D$1:D$500,MATCH("Phí dịch vụ"&amp;PAYROLL!DF$2,CSDA!A$1:A$500&amp;CSDA!C$1:C$500,0)),0)%,DC167*IFERROR(INDEX(CSDA!D$1:D$500,MATCH("Phí dịch vụ"&amp;PAYROLL!DC$2,CSDA!A$1:A$500&amp;CSDA!C$1:C$500,0)),0)%,DH167*IFERROR(INDEX(CSDA!D$1:D$500,MATCH("Phí dịch vụ"&amp;PAYROLL!DH$2,CSDA!A$1:A$500&amp;CSDA!C$1:C$500,0)),0)%,DJ167*IFERROR(INDEX(CSDA!D$1:D$500,MATCH("Phí dịch vụ"&amp;PAYROLL!DJ$2,CSDA!A$1:A$500&amp;CSDA!C$1:C$500,0)),0)%,BN167*IFERROR(INDEX(CSDA!D$1:D$500,MATCH(BN$2,CSDA!C$1:C$500,0)),0)%)-BN167*7%</f>
        <v/>
      </c>
      <c r="DQ167">
        <f>IFERROR(INDEX(ADJ!$A$1:$BZ$1000,MATCH(PAYROLL!D167,ADJ!A$1:A$500,0),MATCH(PAYROLL!DQ$2,ADJ!$2:$2,0)),0)</f>
        <v/>
      </c>
      <c r="DR167">
        <f>IFERROR(INDEX(ADJ!$A$1:$BZ$1000,MATCH(PAYROLL!D167,ADJ!A$1:A$500,0),MATCH(PAYROLL!DR$2,ADJ!$2:$2,0)),0)</f>
        <v/>
      </c>
      <c r="DS167">
        <f>SUM(DP167:DR167)</f>
        <v/>
      </c>
      <c r="DT167">
        <f>EK167</f>
        <v/>
      </c>
      <c r="DU167">
        <f>SUM(DO167:DR167)</f>
        <v/>
      </c>
      <c r="DV167">
        <f>ROUND(DU167*0.1,0)</f>
        <v/>
      </c>
      <c r="DW167">
        <f>DU167+DV167</f>
        <v/>
      </c>
      <c r="DZ167">
        <f>IFERROR(INDEX(ADJ!$A$1:$BZ$1000,MATCH(PAYROLL!$D167,ADJ!A$1:A$500,0),MATCH(PAYROLL!DZ$2,ADJ!$2:$2,0)),0)</f>
        <v/>
      </c>
      <c r="EA167">
        <f>IFERROR(INDEX(ADJ!$A$1:$BZ$1000,MATCH(PAYROLL!$D167,ADJ!A$1:A$500,0),MATCH(PAYROLL!EA$2,ADJ!$2:$2,0)),0)</f>
        <v/>
      </c>
      <c r="EB167">
        <f>IFERROR(INDEX(ADJ!$A$1:$BZ$1000,MATCH(PAYROLL!$D167,ADJ!A$1:A$500,0),MATCH(PAYROLL!EB$2,ADJ!$2:$2,0)),0)</f>
        <v/>
      </c>
      <c r="EC167">
        <f>IFERROR(INDEX(ADJ!$A$1:$BZ$1000,MATCH(PAYROLL!$D167,ADJ!A$1:A$500,0),MATCH(PAYROLL!EC$2,ADJ!$2:$2,0)),0)</f>
        <v/>
      </c>
      <c r="ED167">
        <f>IFERROR(INDEX(ADJ!$A$1:$BZ$1000,MATCH(PAYROLL!$D167,ADJ!A$1:A$500,0),MATCH(PAYROLL!ED$2,ADJ!$2:$2,0)),0)</f>
        <v/>
      </c>
      <c r="EE167">
        <f>IFERROR(INDEX(ADJ!$A$1:$BZ$1000,MATCH(PAYROLL!$D167,ADJ!A$1:A$500,0),MATCH(PAYROLL!EE$2,ADJ!$2:$2,0)),0)</f>
        <v/>
      </c>
      <c r="EF167">
        <f>IFERROR(INDEX(ADJ!$A$1:$BZ$1000,MATCH(PAYROLL!$D167,ADJ!A$1:A$500,0),MATCH(PAYROLL!EF$2,ADJ!$2:$2,0)),0)</f>
        <v/>
      </c>
      <c r="EG167">
        <f>IFERROR(INDEX(ADJ!$A$1:$BZ$1000,MATCH(PAYROLL!$D167,ADJ!A$1:A$500,0),MATCH(PAYROLL!EG$2,ADJ!$2:$2,0)),0)</f>
        <v/>
      </c>
      <c r="EH167">
        <f>IFERROR(INDEX(ADJ!$A$1:$BZ$1000,MATCH(PAYROLL!$D167,ADJ!A$1:A$500,0),MATCH(PAYROLL!EH$2,ADJ!$2:$2,0)),0)</f>
        <v/>
      </c>
      <c r="EI167">
        <f>IFERROR(INDEX(ADJ!$A$1:$BZ$1000,MATCH(PAYROLL!D167,ADJ!A$1:A$500,0),MATCH(PAYROLL!EI$2,ADJ!$2:$2,0)),0)</f>
        <v/>
      </c>
      <c r="EJ167">
        <f>IFERROR(INDEX(ADJ!$A$1:$BZ$1000,MATCH(PAYROLL!$D167,ADJ!A$1:A$500,0),MATCH(PAYROLL!EJ$2,ADJ!$2:$2,0)),0)</f>
        <v/>
      </c>
      <c r="EK167">
        <f>SUM(DZ167:EJ167)</f>
        <v/>
      </c>
    </row>
    <row r="168">
      <c r="A168" t="n">
        <v>166</v>
      </c>
      <c r="B168" t="inlineStr">
        <is>
          <t>Bàn Văn Tuyến</t>
        </is>
      </c>
      <c r="D168" t="inlineStr">
        <is>
          <t>160271-01</t>
        </is>
      </c>
      <c r="S168">
        <f>IFERROR(INDEX(PIS!$A$1:$BZ$1000,MATCH($D168,PIS!C$1:C$500,0),MATCH("Lương CB tháng trước",PIS!$1:$1,0)),0)</f>
        <v/>
      </c>
      <c r="T168">
        <f>IFERROR(INDEX(PIS!$A$1:$BZ$1000,MATCH($D168,PIS!C$1:C$500,0),MATCH("Lương CB hiện tại",PIS!$1:$1,0)),0)</f>
        <v/>
      </c>
      <c r="U168">
        <f>IFERROR(INDEX(PIS!$A$1:$BZ$1000,MATCH($D168,PIS!C$1:C$500,0),MATCH("Lương đóng BHBB",PIS!$1:$1,0)),0)</f>
        <v/>
      </c>
      <c r="V168">
        <f>IFERROR(INDEX(PIS!$A$1:$BZ$1000,MATCH($D168,PIS!C$1:C$500,0),MATCH(V$2,PIS!$2:$2,0)),0)</f>
        <v/>
      </c>
      <c r="W168">
        <f>IFERROR(INDEX(PIS!$A$1:$BZ$1000,MATCH($D168,PIS!C$1:C$500,0),MATCH(W$2,PIS!$2:$2,0)),0)</f>
        <v/>
      </c>
      <c r="X168">
        <f>IFERROR(INDEX(PIS!$A$1:$BZ$1000,MATCH($D168,PIS!C$1:C$500,0),MATCH(X$2,PIS!$2:$2,0)),0)</f>
        <v/>
      </c>
      <c r="Y168">
        <f>IFERROR(INDEX(PIS!$A$1:$BZ$1000,MATCH($D168,PIS!C$1:C$500,0),MATCH(Y$2,PIS!$2:$2,0)),0)</f>
        <v/>
      </c>
      <c r="Z168">
        <f>IFERROR(INDEX(PIS!$A$1:$BZ$1000,MATCH($D168,PIS!C$1:C$500,0),MATCH(Z$2,PIS!$2:$2,0)),0)</f>
        <v/>
      </c>
      <c r="AA168">
        <f>IFERROR(INDEX(PIS!$A$1:$BZ$1000,MATCH($D168,PIS!C$1:C$500,0),MATCH(AA$2,PIS!$2:$2,0)),0)</f>
        <v/>
      </c>
      <c r="AB168">
        <f>IFERROR(INDEX(PIS!$A$1:$BZ$1000,MATCH($D168,PIS!C$1:C$500,0),MATCH(AB$2,PIS!$2:$2,0)),0)</f>
        <v/>
      </c>
      <c r="AC168">
        <f>SUM(V168:AB168)</f>
        <v/>
      </c>
      <c r="AD168">
        <f>IFERROR(INDEX(TIMESHEET!$A$1:$AI$5000,MATCH($D168,TIMESHEET!A$1:A$500,0),MATCH("T100",TIMESHEET!$2:$2,0))-2,0)</f>
        <v/>
      </c>
      <c r="AE168">
        <f>IFERROR(INDEX(TIMESHEET!$A$1:$AI$5000,MATCH($D168,TIMESHEET!A$1:A$500,0),MATCH("T202",TIMESHEET!$2:$2,0)),0)</f>
        <v/>
      </c>
      <c r="AF168">
        <f>IFERROR(INDEX(TIMESHEET!$A$1:$AI$5000,MATCH($D168,TIMESHEET!A$1:A$500,0),MATCH("T302",TIMESHEET!$2:$2,0)),0)</f>
        <v/>
      </c>
      <c r="AG168">
        <f>IFERROR(INDEX(TIMESHEET!$A$1:$AI$5000,MATCH($D168,TIMESHEET!A$1:A$500,0),MATCH("T406",TIMESHEET!$2:$2,0)),0)</f>
        <v/>
      </c>
      <c r="AH168">
        <f>AE168+AG168</f>
        <v/>
      </c>
      <c r="AI168">
        <f>IFERROR(INDEX(TIMESHEET!$A$1:$AI$5000,MATCH($D168,TIMESHEET!A$1:A$500,0),MATCH("T701",TIMESHEET!$2:$2,0)),0)</f>
        <v/>
      </c>
      <c r="AJ168">
        <f>IFERROR(INDEX(TIMESHEET!$A$1:$AI$5000,MATCH($D168,TIMESHEET!B$1:B$500,0),MATCH("T320",TIMESHEET!$2:$2,0)),0)</f>
        <v/>
      </c>
      <c r="AK168">
        <f>IFERROR(IF(LEFT(INDEX(PIS!O$1:O$500,MATCH(D168,PIS!C$1:C$500)),1)="M",T168/AD168*SUM(AE168:AG168),T168*AD168),0)</f>
        <v/>
      </c>
      <c r="AL168">
        <f>IFERROR(INDEX(ADJ!$A$1:$BZ$1000,MATCH(PAYROLL!D168,ADJ!A$1:A$500,0),MATCH(PAYROLL!AL$2,ADJ!$2:$2,0)),0)</f>
        <v/>
      </c>
      <c r="AM168">
        <f>SUM(AK168:AL168)</f>
        <v/>
      </c>
      <c r="AN168">
        <f>IFERROR(ROUND(V168/$AD168*$AH168,0),0)</f>
        <v/>
      </c>
      <c r="AO168">
        <f>IFERROR(ROUND(W168/$AD168*$AH168,0),0)</f>
        <v/>
      </c>
      <c r="AP168">
        <f>IFERROR(ROUND(X168/$AD168*$AE168,0),0)</f>
        <v/>
      </c>
      <c r="AQ168">
        <f>IFERROR(ROUND(Y168/$AD168*$AH168,0),0)</f>
        <v/>
      </c>
      <c r="AR168">
        <f>IFERROR(ROUND(Z168/$AD168*$AH168,0),0)</f>
        <v/>
      </c>
      <c r="AS168">
        <f>IFERROR(ROUND(AA168/$AD168*$AH168,0),0)</f>
        <v/>
      </c>
      <c r="AT168">
        <f>IFERROR(IF((AE168+AF168+AG168)&gt;13,AB168,ROUND(AB168/AD168*AH168,0)),0)</f>
        <v/>
      </c>
      <c r="AU168">
        <f>IFERROR(INDEX(ADJ!$A$1:$BZ$1000,MATCH(PAYROLL!D168,ADJ!A$1:A$500,0),MATCH(PAYROLL!AU$2,ADJ!$2:$2,0)),0)</f>
        <v/>
      </c>
      <c r="AV168">
        <f>ROUND(SUM(AN168:AU168),0)</f>
        <v/>
      </c>
      <c r="AW168">
        <f>IFERROR(INDEX(TIMESHEET!$A$1:$AI$5000,MATCH(PAYROLL!D168,TIMESHEET!A$1:A$500,0),MATCH("T620",TIMESHEET!$2:$2,0)),0)</f>
        <v/>
      </c>
      <c r="AX168">
        <f>IFERROR(INDEX(TIMESHEET!$A$1:$AI$5000,MATCH(PAYROLL!D168,TIMESHEET!A$1:A$500,0),MATCH("T601",TIMESHEET!$2:$2,0)),0)</f>
        <v/>
      </c>
      <c r="AY168">
        <f>IFERROR(INDEX(TIMESHEET!$A$1:$AI$5000,MATCH(PAYROLL!D168,TIMESHEET!A$1:A$500,0),MATCH("T602",TIMESHEET!$2:$2,0)),0)</f>
        <v/>
      </c>
      <c r="AZ168">
        <f>IFERROR(INDEX(TIMESHEET!$A$1:$AI$5000,MATCH(PAYROLL!D168,TIMESHEET!A$1:A$500,0),MATCH("T603",TIMESHEET!$2:$2,0)),0)</f>
        <v/>
      </c>
      <c r="BA168">
        <f>IFERROR(INDEX(TIMESHEET!$A$1:$AI$5000,MATCH(PAYROLL!D168,TIMESHEET!A$1:A$500,0),MATCH("T611",TIMESHEET!$2:$2,0)),0)</f>
        <v/>
      </c>
      <c r="BB168">
        <f>IFERROR(INDEX(TIMESHEET!$A$1:$AI$5000,MATCH(PAYROLL!D168,TIMESHEET!A$1:A$500,0),MATCH("T612",TIMESHEET!$2:$2,0)),0)</f>
        <v/>
      </c>
      <c r="BC168">
        <f>IFERROR(INDEX(TIMESHEET!$A$1:$AI$5000,MATCH(PAYROLL!D168,TIMESHEET!A$1:A$500,0),MATCH("T613",TIMESHEET!$2:$2,0)),0)</f>
        <v/>
      </c>
      <c r="BD168">
        <f>IFERROR(INDEX(TIMESHEET!$A$1:$AI$5000,MATCH(PAYROLL!D168,TIMESHEET!A$1:A$500,0),MATCH("T500",TIMESHEET!$2:$2,0)),0)</f>
        <v/>
      </c>
      <c r="BE168">
        <f>IFERROR(IF(LEFT(INDEX(PIS!O$1:O$500,MATCH(D168,PIS!C$1:C$500)),1)="M",T168/AD168/8*(AW168+AX168*1.5+AY168*2+AZ168*3+BA168*2.1+BB168*2.7+BC168*3.9+BD168*0.3),T168/8*(AW168+AX168*1.5+AY168*2+AZ168*3+BA168*2.1+BB168*2.7+BC168*3.9+BD168*0.3)),0)</f>
        <v/>
      </c>
      <c r="BF168">
        <f>IFERROR(INDEX(ADJ!$A$1:$BZ$1000,MATCH(PAYROLL!$D168,ADJ!A$1:A$500,0),MATCH(PAYROLL!BF$2,ADJ!$2:$2,0)),0)</f>
        <v/>
      </c>
      <c r="BG168">
        <f>IFERROR(INDEX(ADJ!$A$1:$BZ$1000,MATCH(PAYROLL!D168,ADJ!A$1:A$500,0),MATCH(PAYROLL!BG$2,ADJ!$2:$2,0)),0)</f>
        <v/>
      </c>
      <c r="BH168">
        <f>IFERROR(INDEX(ADJ!$A$1:$BZ$1000,MATCH(PAYROLL!D168,ADJ!A$1:A$500,0),MATCH(PAYROLL!BH$2,ADJ!$2:$2,0)),0)</f>
        <v/>
      </c>
      <c r="BI168">
        <f>IFERROR(INDEX(ADJ!$A$1:$BZ$1000,MATCH(PAYROLL!D168,ADJ!A$1:A$500,0),MATCH(PAYROLL!BI$2,ADJ!$2:$2,0)),0)</f>
        <v/>
      </c>
      <c r="BJ168">
        <f>IFERROR(INDEX(ADJ!$A$1:$BZ$1000,MATCH(PAYROLL!D168,ADJ!A$1:A$500,0),MATCH(PAYROLL!BJ$2,ADJ!$2:$2,0)),0)</f>
        <v/>
      </c>
      <c r="BK168">
        <f>SUM(BF168:BJ168)</f>
        <v/>
      </c>
      <c r="BL168">
        <f>IFERROR(INDEX(ADJ!$A$1:$BZ$1000,MATCH(PAYROLL!D168,ADJ!A$1:A$500,0),MATCH(PAYROLL!BL$2,ADJ!$2:$2,0)),0)</f>
        <v/>
      </c>
      <c r="BM168">
        <f>IFERROR(INDEX(ADJ!$A$1:$BZ$1000,MATCH(PAYROLL!D168,ADJ!A$1:A$500,0),MATCH(PAYROLL!BM$2,ADJ!$2:$2,0)),0)</f>
        <v/>
      </c>
      <c r="BN168">
        <f>IFERROR(INDEX(ADJ!$A$1:$BZ$1000,MATCH(PAYROLL!D168,ADJ!A$1:A$500,0),MATCH(PAYROLL!BN$2,ADJ!$2:$2,0)),0)</f>
        <v/>
      </c>
      <c r="BO168">
        <f>IFERROR(INDEX(ADJ!$A$1:$BZ$1000,MATCH(PAYROLL!D168,ADJ!A$1:A$500,0),MATCH(PAYROLL!BO$2,ADJ!$2:$2,0)),0)</f>
        <v/>
      </c>
      <c r="BP168">
        <f>SUM(AM168,AV168,BE168,BK168,BL168:BO168)</f>
        <v/>
      </c>
      <c r="BQ168">
        <f>BO168</f>
        <v/>
      </c>
      <c r="BR168">
        <f>IFERROR(ROUND(IF(LEFT(INDEX(PIS!O$1:O$500,MATCH(D168,PIS!C$1:C$500)),1)="D",T168/8*(BD168*0.3),IF(LEFT(INDEX(PIS!O$1:O$500,MATCH(D168,PIS!C$1:C$500)),1)="H",T168*($BD168*0.3),T168/$AD168/8*($BD168*0.3))),0),0)</f>
        <v/>
      </c>
      <c r="BS168">
        <f>IF(AP168&lt;1,0,MIN(AP168,730000))</f>
        <v/>
      </c>
      <c r="BT168">
        <f>IFERROR(ROUND((BE168-SUM(AW168:BC168)*T168/AD168/8),0)-BR168,0)</f>
        <v/>
      </c>
      <c r="BU168">
        <f>AO168</f>
        <v/>
      </c>
      <c r="BV168">
        <f>SUM(BQ168:BU168)</f>
        <v/>
      </c>
      <c r="BW168">
        <f>BP168-BV168</f>
        <v/>
      </c>
      <c r="BX168">
        <f>IFERROR(IF(RIGHT(INDEX(PIS!O$1:O$500,MATCH(D168,PIS!C$1:C$500)),5)="Gross",MIN(U168+V168,VLOOKUP("R700",TSC!B:C,2,0)*VLOOKUP("R101",TSC!B:C,2,0))*VLOOKUP("R701",TSC!B:C,2,0)%,0),0)</f>
        <v/>
      </c>
      <c r="BY168">
        <f>IFERROR(IF(RIGHT(INDEX(PIS!O$1:O$500,MATCH(D168,PIS!C$1:C$500)),5)="Gross",MIN(U168+V168,VLOOKUP("R700",TSC!B:C,2,0)*VLOOKUP("R101",TSC!B:C,2,0))*VLOOKUP("T704",TSC!B:C,2,0)%,0),0)</f>
        <v/>
      </c>
      <c r="BZ168">
        <f>IFERROR(IF(RIGHT(INDEX(PIS!O$1:O$500,MATCH(D168,PIS!C$1:C$500)),5)="Gross",MIN(U168+V168,VLOOKUP("R700",TSC!B:C,2,0)*VLOOKUP("1",TSC!F:G,2,0))*VLOOKUP("T705",TSC!B:C,2,0)%,0),0)</f>
        <v/>
      </c>
      <c r="CA168">
        <f>IFERROR(INDEX(ADJ!$A$1:$BZ$1000,MATCH(PAYROLL!D168,ADJ!A$1:A$500,0),MATCH(PAYROLL!CA$2,ADJ!$2:$2,0)),0)</f>
        <v/>
      </c>
      <c r="CB168">
        <f>IFERROR(INDEX(ADJ!$A$1:$BZ$1000,MATCH(PAYROLL!D168,ADJ!A$1:A$500,0),MATCH(PAYROLL!CB$2,ADJ!$2:$2,0)),0)</f>
        <v/>
      </c>
      <c r="CC168">
        <f>SUM(BX168:CB168)</f>
        <v/>
      </c>
      <c r="CD168">
        <f>IFERROR(INDEX(PIS!$A$1:$BZ$1000,MATCH(PAYROLL!D168,PIS!C$1:C$500,0),MATCH(PAYROLL!CD$1,PIS!$1:$1,0)),0)</f>
        <v/>
      </c>
      <c r="CE168">
        <f>IFERROR(IF(OR(INDEX(PIS!P$1:P$500,MATCH(D168,PIS!C$1:C$500,0))="LT2",INDEX(PIS!P$1:P$500,MATCH(D168,PIS!C$1:C$500,0))="P10"),0,SUM(CC168,CD168*VLOOKUP("R601",TSC!B:C,2,0),VLOOKUP("R602",TSC!B:C,2,0))),0)</f>
        <v/>
      </c>
      <c r="CF168">
        <f>MAX(BW168-CE168,0)</f>
        <v/>
      </c>
      <c r="CG168">
        <f>IFERROR(IF(OR(RIGHT(INDEX(PIS!P$1:P$500,MATCH(D168,PIS!C$1:C$500)),5)="P10",RIGHT(INDEX(PIS!P$1:P$500,MATCH(D168,PIS!C$1:C$500)),5)="CK"),0,IF(CF168&lt;=5000000,CF168*5%,IF(CF168&lt;=10000000,CF168*10%-250000,IF(CF168&lt;=18000000,CF168*15%-750000,IF(CF168&lt;=32000000,CF168*20%-1650000,IF(CF168&lt;=52000000,CF168*25%-3250000,IF(CF168&lt;=80000000,BH168*30%-5850000,CF168*35%-9850000))))))),0)</f>
        <v/>
      </c>
      <c r="CH168">
        <f>IFERROR(IF(OR(INDEX(PIS!P$1:P$500,MATCH(D168,PIS!C$1:C$500))="LT",INDEX(PIS!P$1:P$500,MATCH(D168,PIS!C$1:C$500))="CK"),0,IF(CF168&lt;2000000,0,CF168*10%)),0)</f>
        <v/>
      </c>
      <c r="CI168">
        <f>IFERROR(INDEX(ADJ!$A$1:$BZ$1000,MATCH(PAYROLL!D168,ADJ!A$1:A$500,0),MATCH(PAYROLL!CI$2,ADJ!$2:$2,0)),0)</f>
        <v/>
      </c>
      <c r="CJ168">
        <f>IFERROR(INDEX(ADJ!$A$1:$BZ$1000,MATCH(PAYROLL!D168,ADJ!A$1:A$500,0),MATCH(PAYROLL!CJ$2,ADJ!$2:$2,0)),0)</f>
        <v/>
      </c>
      <c r="CK168">
        <f>IFERROR(INDEX(ADJ!$A$1:$BZ$1000,MATCH(PAYROLL!D168,ADJ!A$1:A$500,0),MATCH(PAYROLL!CK$2,ADJ!$2:$2,0)),0)</f>
        <v/>
      </c>
      <c r="CL168">
        <f>SUM(CG168:CK168)</f>
        <v/>
      </c>
      <c r="CM168">
        <f>ROUND(SUM(CH168:CK168),0)</f>
        <v/>
      </c>
      <c r="CN168">
        <f>IFERROR(INDEX(CSDA!D$1:D$500,MATCH($CN$2,CSDA!C$1:C$500,0))*INDEX(PIS!V$1:V$500,MATCH(D168,PIS!C$1:C$500))+INDEX(ADJ!$A$1:$BZ$1000,MATCH(PAYROLL!D168,ADJ!A$1:A$500,0),MATCH(PAYROLL!CN$2,ADJ!$2:$2,0)),0)</f>
        <v/>
      </c>
      <c r="CO168">
        <f>IFERROR(INDEX(ADJ!$A$1:$BZ$1000,MATCH(PAYROLL!D168,ADJ!A$1:A$500,0),MATCH(PAYROLL!CO$2,ADJ!$2:$2,0)),0)</f>
        <v/>
      </c>
      <c r="CP168">
        <f>IFERROR(INDEX(ADJ!$A$1:$BZ$1000,MATCH(PAYROLL!D168,ADJ!A$1:A$500,0),MATCH(PAYROLL!CP$2,ADJ!$2:$2,0)),0)</f>
        <v/>
      </c>
      <c r="CQ168">
        <f>BP168-CL168-CI168-CM168-CN168-CO168-CP168-CC168</f>
        <v/>
      </c>
      <c r="CR168">
        <f>IFERROR(IF(RIGHT(INDEX(PIS!O$1:O$500,MATCH(D168,PIS!C$1:C$500,0)),5)="Gross",MIN(U168+V168,VLOOKUP("R700",TSC!B:C,2,0)*VLOOKUP("R101",TSC!B:C,2,0))*(VLOOKUP("T711",TSC!B:C,2,0)+VLOOKUP("T712",TSC!B:C,2,0))%,MIN(T168+V168,VLOOKUP("R700",TSC!B:C,2,0)*VLOOKUP("R101",TSC!B:C,2,0))*(VLOOKUP("T711",TSC!B:C,2,0)+VLOOKUP("T712",TSC!B:C,2,0)+VLOOKUP("R701",TSC!B:C,2,0))%),0)</f>
        <v/>
      </c>
      <c r="CS168">
        <f>IFERROR(IF(RIGHT(INDEX(PIS!O$1:O$500,MATCH(D168,PIS!C$1:C$500,0)),5)="Gross",MIN(U168+V168,VLOOKUP("R700",TSC!B:C,2,0)*VLOOKUP("R101",TSC!B:C,2,0))*(VLOOKUP("T714",TSC!B:C,2,0))%,MIN(T168+V168,VLOOKUP("R700",TSC!B:C,2,0)*VLOOKUP("R101",TSC!B:C,2,0))*(VLOOKUP("T704",TSC!B:C,2,0)+VLOOKUP("T714",TSC!B:C,2,0))%),0)</f>
        <v/>
      </c>
      <c r="CT168">
        <f>IFERROR(IF(RIGHT(INDEX(PIS!O$1:O$500,MATCH(D168,PIS!C$1:C$500,0)),5)="Gross",MIN(U168+V168,VLOOKUP("R700",TSC!B:C,2,0)*VLOOKUP("R101",TSC!B:C,2,0))*VLOOKUP("T705",TSC!B:C,2,0)%,MIN(T168+V168,VLOOKUP("R700",TSC!B:C,2,0)*VLOOKUP("R101",TSC!B:C,2,0))*VLOOKUP("T705",TSC!B:C,2,0)%),0)</f>
        <v/>
      </c>
      <c r="CU168">
        <f>IFERROR(IF(RIGHT(INDEX(PIS!O$1:O$500,MATCH(D168,PIS!C$1:C$500,0)),5)="Gross",MIN(U168+V168,VLOOKUP("R700",TSC!B:C,2,0)*VLOOKUP("R101",TSC!B:C,2,0))*(VLOOKUP("T713",TSC!B:C,2,0))%,MIN(T168+V168,VLOOKUP("R700",TSC!B:C,2,0)*VLOOKUP("R101",TSC!B:C,2,0))*(VLOOKUP("T713",TSC!B:C,2,0))%),0)</f>
        <v/>
      </c>
      <c r="CV168">
        <f>IFERROR(INDEX(ADJ!$A$1:$BZ$1000,MATCH(PAYROLL!D168,ADJ!A$1:A$500,0),MATCH(PAYROLL!CV$2,ADJ!$2:$2,0)),0)</f>
        <v/>
      </c>
      <c r="CW168">
        <f>IFERROR(INDEX(ADJ!$A$1:$BZ$1000,MATCH(PAYROLL!D168,ADJ!A$1:A$500,0),MATCH(PAYROLL!CW$2,ADJ!$2:$2,0)),0)</f>
        <v/>
      </c>
      <c r="CX168">
        <f>SUM(CR168:CW168)</f>
        <v/>
      </c>
      <c r="CY168">
        <f>ROUND(IF(CR168&gt;0,T168+V168*VLOOKUP("R202",TSC!$B$1:$C$500,2,0),0),0)</f>
        <v/>
      </c>
      <c r="CZ168">
        <f>IFERROR(INDEX(CSDA!D$1:D$500,MATCH($CZ$2,CSDA!C$1:C$500,0)),0)</f>
        <v/>
      </c>
      <c r="DA168">
        <f>ROUND(T168*0.7%,0)</f>
        <v/>
      </c>
      <c r="DB168">
        <f>ROUND(T168/12,0)</f>
        <v/>
      </c>
      <c r="DC168">
        <f ref="DC168" t="array">IFERROR(INDEX(CSDA!D$1:D$500,MATCH("Trích giữ"&amp;PAYROLL!DC$2,CSDA!A$1:A$500&amp;CSDA!C$1:C$500,0)),0)</f>
        <v/>
      </c>
      <c r="DD168">
        <f ref="DD168" t="array">IFERROR(INDEX(CSDA!D$1:D$500,MATCH("Trích giữ"&amp;PAYROLL!DD$2,CSDA!A$1:A$500&amp;CSDA!C$1:C$500,0)),0)</f>
        <v/>
      </c>
      <c r="DE168">
        <f ref="DE168" t="array">IFERROR(INDEX(CSDA!D$1:D$500,MATCH("Trích giữ"&amp;PAYROLL!DE$2,CSDA!A$1:A$500&amp;CSDA!C$1:C$500,0)),0)</f>
        <v/>
      </c>
      <c r="DF168">
        <f>IFERROR(INDEX(CSDA!D$1:D$500,MATCH(PAYROLL!DF$2,CSDA!C$1:C$500,0)),0)</f>
        <v/>
      </c>
      <c r="DG168">
        <f ref="DG168" t="array">IFERROR(INDEX(CSDA!D$1:D$500,MATCH("Trích giữ"&amp;PAYROLL!DG$2,CSDA!A$1:A$500&amp;CSDA!C$1:C$500,0)),0)</f>
        <v/>
      </c>
      <c r="DH168">
        <f>ROUND(T168/26,0)</f>
        <v/>
      </c>
      <c r="DI168">
        <f ref="DI168" t="array">IFERROR(INDEX(CSDA!D$1:D$500,MATCH("Trích giữ"&amp;PAYROLL!DI$2,CSDA!A$1:A$500&amp;CSDA!C$1:C$500,0)),0)</f>
        <v/>
      </c>
      <c r="DJ168">
        <f>IF(U168=0,T168*21.5%-BL168,0)</f>
        <v/>
      </c>
      <c r="DK168">
        <f ref="DK168" t="array">IFERROR(INDEX(CSDA!D$1:D$500,MATCH("Trích giữ"&amp;PAYROLL!DK$2,CSDA!A$1:A$500&amp;CSDA!C$1:C$500,0)),0)</f>
        <v/>
      </c>
      <c r="DL168">
        <f>IFERROR(INDEX(CSDA!D$1:D$500,MATCH(PAYROLL!DL$2,CSDA!C$1:C$500,0))/12,0)</f>
        <v/>
      </c>
      <c r="DM168">
        <f>SUM(DB168:DL168)</f>
        <v/>
      </c>
      <c r="DN168">
        <f>IFERROR(INDEX(ADJ!$A$1:$BZ$1000,MATCH(PAYROLL!D168,ADJ!A$1:A$500,0),MATCH(PAYROLL!DN$2,ADJ!$2:$2,0)),0)</f>
        <v/>
      </c>
      <c r="DO168">
        <f>IFERROR(SUM(BP168,DM168:DN168,CX168:DA168)-DT168,0)</f>
        <v/>
      </c>
      <c r="DP168">
        <f ref="DP168" t="array">SUM(BW168*IFERROR(INDEX(CSDA!D$1:D$500,MATCH(BW$2,CSDA!C$1:C$500,0)),0)%,CX168*IFERROR(INDEX(CSDA!D$1:D$500,MATCH(CX$2,CSDA!C$1:C$500,0)),0)%,DA168*IFERROR(INDEX(CSDA!D$1:D$500,MATCH(DA$2,CSDA!C$1:C$500,0)),0)%,DB168*IFERROR(INDEX(CSDA!D$1:D$500,MATCH(DB$2,CSDA!C$1:C$500,0)),0)%,DF168*IFERROR(INDEX(CSDA!D$1:D$500,MATCH("Phí dịch vụ"&amp;PAYROLL!DF$2,CSDA!A$1:A$500&amp;CSDA!C$1:C$500,0)),0)%,DC168*IFERROR(INDEX(CSDA!D$1:D$500,MATCH("Phí dịch vụ"&amp;PAYROLL!DC$2,CSDA!A$1:A$500&amp;CSDA!C$1:C$500,0)),0)%,DH168*IFERROR(INDEX(CSDA!D$1:D$500,MATCH("Phí dịch vụ"&amp;PAYROLL!DH$2,CSDA!A$1:A$500&amp;CSDA!C$1:C$500,0)),0)%,DJ168*IFERROR(INDEX(CSDA!D$1:D$500,MATCH("Phí dịch vụ"&amp;PAYROLL!DJ$2,CSDA!A$1:A$500&amp;CSDA!C$1:C$500,0)),0)%,BN168*IFERROR(INDEX(CSDA!D$1:D$500,MATCH(BN$2,CSDA!C$1:C$500,0)),0)%)-BN168*7%</f>
        <v/>
      </c>
      <c r="DQ168">
        <f>IFERROR(INDEX(ADJ!$A$1:$BZ$1000,MATCH(PAYROLL!D168,ADJ!A$1:A$500,0),MATCH(PAYROLL!DQ$2,ADJ!$2:$2,0)),0)</f>
        <v/>
      </c>
      <c r="DR168">
        <f>IFERROR(INDEX(ADJ!$A$1:$BZ$1000,MATCH(PAYROLL!D168,ADJ!A$1:A$500,0),MATCH(PAYROLL!DR$2,ADJ!$2:$2,0)),0)</f>
        <v/>
      </c>
      <c r="DS168">
        <f>SUM(DP168:DR168)</f>
        <v/>
      </c>
      <c r="DT168">
        <f>EK168</f>
        <v/>
      </c>
      <c r="DU168">
        <f>SUM(DO168:DR168)</f>
        <v/>
      </c>
      <c r="DV168">
        <f>ROUND(DU168*0.1,0)</f>
        <v/>
      </c>
      <c r="DW168">
        <f>DU168+DV168</f>
        <v/>
      </c>
      <c r="DZ168">
        <f>IFERROR(INDEX(ADJ!$A$1:$BZ$1000,MATCH(PAYROLL!$D168,ADJ!A$1:A$500,0),MATCH(PAYROLL!DZ$2,ADJ!$2:$2,0)),0)</f>
        <v/>
      </c>
      <c r="EA168">
        <f>IFERROR(INDEX(ADJ!$A$1:$BZ$1000,MATCH(PAYROLL!$D168,ADJ!A$1:A$500,0),MATCH(PAYROLL!EA$2,ADJ!$2:$2,0)),0)</f>
        <v/>
      </c>
      <c r="EB168">
        <f>IFERROR(INDEX(ADJ!$A$1:$BZ$1000,MATCH(PAYROLL!$D168,ADJ!A$1:A$500,0),MATCH(PAYROLL!EB$2,ADJ!$2:$2,0)),0)</f>
        <v/>
      </c>
      <c r="EC168">
        <f>IFERROR(INDEX(ADJ!$A$1:$BZ$1000,MATCH(PAYROLL!$D168,ADJ!A$1:A$500,0),MATCH(PAYROLL!EC$2,ADJ!$2:$2,0)),0)</f>
        <v/>
      </c>
      <c r="ED168">
        <f>IFERROR(INDEX(ADJ!$A$1:$BZ$1000,MATCH(PAYROLL!$D168,ADJ!A$1:A$500,0),MATCH(PAYROLL!ED$2,ADJ!$2:$2,0)),0)</f>
        <v/>
      </c>
      <c r="EE168">
        <f>IFERROR(INDEX(ADJ!$A$1:$BZ$1000,MATCH(PAYROLL!$D168,ADJ!A$1:A$500,0),MATCH(PAYROLL!EE$2,ADJ!$2:$2,0)),0)</f>
        <v/>
      </c>
      <c r="EF168">
        <f>IFERROR(INDEX(ADJ!$A$1:$BZ$1000,MATCH(PAYROLL!$D168,ADJ!A$1:A$500,0),MATCH(PAYROLL!EF$2,ADJ!$2:$2,0)),0)</f>
        <v/>
      </c>
      <c r="EG168">
        <f>IFERROR(INDEX(ADJ!$A$1:$BZ$1000,MATCH(PAYROLL!$D168,ADJ!A$1:A$500,0),MATCH(PAYROLL!EG$2,ADJ!$2:$2,0)),0)</f>
        <v/>
      </c>
      <c r="EH168">
        <f>IFERROR(INDEX(ADJ!$A$1:$BZ$1000,MATCH(PAYROLL!$D168,ADJ!A$1:A$500,0),MATCH(PAYROLL!EH$2,ADJ!$2:$2,0)),0)</f>
        <v/>
      </c>
      <c r="EI168">
        <f>IFERROR(INDEX(ADJ!$A$1:$BZ$1000,MATCH(PAYROLL!D168,ADJ!A$1:A$500,0),MATCH(PAYROLL!EI$2,ADJ!$2:$2,0)),0)</f>
        <v/>
      </c>
      <c r="EJ168">
        <f>IFERROR(INDEX(ADJ!$A$1:$BZ$1000,MATCH(PAYROLL!$D168,ADJ!A$1:A$500,0),MATCH(PAYROLL!EJ$2,ADJ!$2:$2,0)),0)</f>
        <v/>
      </c>
      <c r="EK168">
        <f>SUM(DZ168:EJ168)</f>
        <v/>
      </c>
    </row>
    <row r="169">
      <c r="A169" t="n">
        <v>167</v>
      </c>
      <c r="B169" t="inlineStr">
        <is>
          <t>Nguyễn Văn Ba</t>
        </is>
      </c>
      <c r="D169" t="inlineStr">
        <is>
          <t>160487-01</t>
        </is>
      </c>
      <c r="S169">
        <f>IFERROR(INDEX(PIS!$A$1:$BZ$1000,MATCH($D169,PIS!C$1:C$500,0),MATCH("Lương CB tháng trước",PIS!$1:$1,0)),0)</f>
        <v/>
      </c>
      <c r="T169">
        <f>IFERROR(INDEX(PIS!$A$1:$BZ$1000,MATCH($D169,PIS!C$1:C$500,0),MATCH("Lương CB hiện tại",PIS!$1:$1,0)),0)</f>
        <v/>
      </c>
      <c r="U169">
        <f>IFERROR(INDEX(PIS!$A$1:$BZ$1000,MATCH($D169,PIS!C$1:C$500,0),MATCH("Lương đóng BHBB",PIS!$1:$1,0)),0)</f>
        <v/>
      </c>
      <c r="V169">
        <f>IFERROR(INDEX(PIS!$A$1:$BZ$1000,MATCH($D169,PIS!C$1:C$500,0),MATCH(V$2,PIS!$2:$2,0)),0)</f>
        <v/>
      </c>
      <c r="W169">
        <f>IFERROR(INDEX(PIS!$A$1:$BZ$1000,MATCH($D169,PIS!C$1:C$500,0),MATCH(W$2,PIS!$2:$2,0)),0)</f>
        <v/>
      </c>
      <c r="X169">
        <f>IFERROR(INDEX(PIS!$A$1:$BZ$1000,MATCH($D169,PIS!C$1:C$500,0),MATCH(X$2,PIS!$2:$2,0)),0)</f>
        <v/>
      </c>
      <c r="Y169">
        <f>IFERROR(INDEX(PIS!$A$1:$BZ$1000,MATCH($D169,PIS!C$1:C$500,0),MATCH(Y$2,PIS!$2:$2,0)),0)</f>
        <v/>
      </c>
      <c r="Z169">
        <f>IFERROR(INDEX(PIS!$A$1:$BZ$1000,MATCH($D169,PIS!C$1:C$500,0),MATCH(Z$2,PIS!$2:$2,0)),0)</f>
        <v/>
      </c>
      <c r="AA169">
        <f>IFERROR(INDEX(PIS!$A$1:$BZ$1000,MATCH($D169,PIS!C$1:C$500,0),MATCH(AA$2,PIS!$2:$2,0)),0)</f>
        <v/>
      </c>
      <c r="AB169">
        <f>IFERROR(INDEX(PIS!$A$1:$BZ$1000,MATCH($D169,PIS!C$1:C$500,0),MATCH(AB$2,PIS!$2:$2,0)),0)</f>
        <v/>
      </c>
      <c r="AC169">
        <f>SUM(V169:AB169)</f>
        <v/>
      </c>
      <c r="AD169">
        <f>IFERROR(INDEX(TIMESHEET!$A$1:$AI$5000,MATCH($D169,TIMESHEET!A$1:A$500,0),MATCH("T100",TIMESHEET!$2:$2,0))-2,0)</f>
        <v/>
      </c>
      <c r="AE169">
        <f>IFERROR(INDEX(TIMESHEET!$A$1:$AI$5000,MATCH($D169,TIMESHEET!A$1:A$500,0),MATCH("T202",TIMESHEET!$2:$2,0)),0)</f>
        <v/>
      </c>
      <c r="AF169">
        <f>IFERROR(INDEX(TIMESHEET!$A$1:$AI$5000,MATCH($D169,TIMESHEET!A$1:A$500,0),MATCH("T302",TIMESHEET!$2:$2,0)),0)</f>
        <v/>
      </c>
      <c r="AG169">
        <f>IFERROR(INDEX(TIMESHEET!$A$1:$AI$5000,MATCH($D169,TIMESHEET!A$1:A$500,0),MATCH("T406",TIMESHEET!$2:$2,0)),0)</f>
        <v/>
      </c>
      <c r="AH169">
        <f>AE169+AG169</f>
        <v/>
      </c>
      <c r="AI169">
        <f>IFERROR(INDEX(TIMESHEET!$A$1:$AI$5000,MATCH($D169,TIMESHEET!A$1:A$500,0),MATCH("T701",TIMESHEET!$2:$2,0)),0)</f>
        <v/>
      </c>
      <c r="AJ169">
        <f>IFERROR(INDEX(TIMESHEET!$A$1:$AI$5000,MATCH($D169,TIMESHEET!B$1:B$500,0),MATCH("T320",TIMESHEET!$2:$2,0)),0)</f>
        <v/>
      </c>
      <c r="AK169">
        <f>IFERROR(IF(LEFT(INDEX(PIS!O$1:O$500,MATCH(D169,PIS!C$1:C$500)),1)="M",T169/AD169*SUM(AE169:AG169),T169*AD169),0)</f>
        <v/>
      </c>
      <c r="AL169">
        <f>IFERROR(INDEX(ADJ!$A$1:$BZ$1000,MATCH(PAYROLL!D169,ADJ!A$1:A$500,0),MATCH(PAYROLL!AL$2,ADJ!$2:$2,0)),0)</f>
        <v/>
      </c>
      <c r="AM169">
        <f>SUM(AK169:AL169)</f>
        <v/>
      </c>
      <c r="AN169">
        <f>IFERROR(ROUND(V169/$AD169*$AH169,0),0)</f>
        <v/>
      </c>
      <c r="AO169">
        <f>IFERROR(ROUND(W169/$AD169*$AH169,0),0)</f>
        <v/>
      </c>
      <c r="AP169">
        <f>IFERROR(ROUND(X169/$AD169*$AE169,0),0)</f>
        <v/>
      </c>
      <c r="AQ169">
        <f>IFERROR(ROUND(Y169/$AD169*$AH169,0),0)</f>
        <v/>
      </c>
      <c r="AR169">
        <f>IFERROR(ROUND(Z169/$AD169*$AH169,0),0)</f>
        <v/>
      </c>
      <c r="AS169">
        <f>IFERROR(ROUND(AA169/$AD169*$AH169,0),0)</f>
        <v/>
      </c>
      <c r="AT169">
        <f>IFERROR(IF((AE169+AF169+AG169)&gt;13,AB169,ROUND(AB169/AD169*AH169,0)),0)</f>
        <v/>
      </c>
      <c r="AU169">
        <f>IFERROR(INDEX(ADJ!$A$1:$BZ$1000,MATCH(PAYROLL!D169,ADJ!A$1:A$500,0),MATCH(PAYROLL!AU$2,ADJ!$2:$2,0)),0)</f>
        <v/>
      </c>
      <c r="AV169">
        <f>ROUND(SUM(AN169:AU169),0)</f>
        <v/>
      </c>
      <c r="AW169">
        <f>IFERROR(INDEX(TIMESHEET!$A$1:$AI$5000,MATCH(PAYROLL!D169,TIMESHEET!A$1:A$500,0),MATCH("T620",TIMESHEET!$2:$2,0)),0)</f>
        <v/>
      </c>
      <c r="AX169">
        <f>IFERROR(INDEX(TIMESHEET!$A$1:$AI$5000,MATCH(PAYROLL!D169,TIMESHEET!A$1:A$500,0),MATCH("T601",TIMESHEET!$2:$2,0)),0)</f>
        <v/>
      </c>
      <c r="AY169">
        <f>IFERROR(INDEX(TIMESHEET!$A$1:$AI$5000,MATCH(PAYROLL!D169,TIMESHEET!A$1:A$500,0),MATCH("T602",TIMESHEET!$2:$2,0)),0)</f>
        <v/>
      </c>
      <c r="AZ169">
        <f>IFERROR(INDEX(TIMESHEET!$A$1:$AI$5000,MATCH(PAYROLL!D169,TIMESHEET!A$1:A$500,0),MATCH("T603",TIMESHEET!$2:$2,0)),0)</f>
        <v/>
      </c>
      <c r="BA169">
        <f>IFERROR(INDEX(TIMESHEET!$A$1:$AI$5000,MATCH(PAYROLL!D169,TIMESHEET!A$1:A$500,0),MATCH("T611",TIMESHEET!$2:$2,0)),0)</f>
        <v/>
      </c>
      <c r="BB169">
        <f>IFERROR(INDEX(TIMESHEET!$A$1:$AI$5000,MATCH(PAYROLL!D169,TIMESHEET!A$1:A$500,0),MATCH("T612",TIMESHEET!$2:$2,0)),0)</f>
        <v/>
      </c>
      <c r="BC169">
        <f>IFERROR(INDEX(TIMESHEET!$A$1:$AI$5000,MATCH(PAYROLL!D169,TIMESHEET!A$1:A$500,0),MATCH("T613",TIMESHEET!$2:$2,0)),0)</f>
        <v/>
      </c>
      <c r="BD169">
        <f>IFERROR(INDEX(TIMESHEET!$A$1:$AI$5000,MATCH(PAYROLL!D169,TIMESHEET!A$1:A$500,0),MATCH("T500",TIMESHEET!$2:$2,0)),0)</f>
        <v/>
      </c>
      <c r="BE169">
        <f>IFERROR(IF(LEFT(INDEX(PIS!O$1:O$500,MATCH(D169,PIS!C$1:C$500)),1)="M",T169/AD169/8*(AW169+AX169*1.5+AY169*2+AZ169*3+BA169*2.1+BB169*2.7+BC169*3.9+BD169*0.3),T169/8*(AW169+AX169*1.5+AY169*2+AZ169*3+BA169*2.1+BB169*2.7+BC169*3.9+BD169*0.3)),0)</f>
        <v/>
      </c>
      <c r="BF169">
        <f>IFERROR(INDEX(ADJ!$A$1:$BZ$1000,MATCH(PAYROLL!$D169,ADJ!A$1:A$500,0),MATCH(PAYROLL!BF$2,ADJ!$2:$2,0)),0)</f>
        <v/>
      </c>
      <c r="BG169">
        <f>IFERROR(INDEX(ADJ!$A$1:$BZ$1000,MATCH(PAYROLL!D169,ADJ!A$1:A$500,0),MATCH(PAYROLL!BG$2,ADJ!$2:$2,0)),0)</f>
        <v/>
      </c>
      <c r="BH169">
        <f>IFERROR(INDEX(ADJ!$A$1:$BZ$1000,MATCH(PAYROLL!D169,ADJ!A$1:A$500,0),MATCH(PAYROLL!BH$2,ADJ!$2:$2,0)),0)</f>
        <v/>
      </c>
      <c r="BI169">
        <f>IFERROR(INDEX(ADJ!$A$1:$BZ$1000,MATCH(PAYROLL!D169,ADJ!A$1:A$500,0),MATCH(PAYROLL!BI$2,ADJ!$2:$2,0)),0)</f>
        <v/>
      </c>
      <c r="BJ169">
        <f>IFERROR(INDEX(ADJ!$A$1:$BZ$1000,MATCH(PAYROLL!D169,ADJ!A$1:A$500,0),MATCH(PAYROLL!BJ$2,ADJ!$2:$2,0)),0)</f>
        <v/>
      </c>
      <c r="BK169">
        <f>SUM(BF169:BJ169)</f>
        <v/>
      </c>
      <c r="BL169">
        <f>IFERROR(INDEX(ADJ!$A$1:$BZ$1000,MATCH(PAYROLL!D169,ADJ!A$1:A$500,0),MATCH(PAYROLL!BL$2,ADJ!$2:$2,0)),0)</f>
        <v/>
      </c>
      <c r="BM169">
        <f>IFERROR(INDEX(ADJ!$A$1:$BZ$1000,MATCH(PAYROLL!D169,ADJ!A$1:A$500,0),MATCH(PAYROLL!BM$2,ADJ!$2:$2,0)),0)</f>
        <v/>
      </c>
      <c r="BN169">
        <f>IFERROR(INDEX(ADJ!$A$1:$BZ$1000,MATCH(PAYROLL!D169,ADJ!A$1:A$500,0),MATCH(PAYROLL!BN$2,ADJ!$2:$2,0)),0)</f>
        <v/>
      </c>
      <c r="BO169">
        <f>IFERROR(INDEX(ADJ!$A$1:$BZ$1000,MATCH(PAYROLL!D169,ADJ!A$1:A$500,0),MATCH(PAYROLL!BO$2,ADJ!$2:$2,0)),0)</f>
        <v/>
      </c>
      <c r="BP169">
        <f>SUM(AM169,AV169,BE169,BK169,BL169:BO169)</f>
        <v/>
      </c>
      <c r="BQ169">
        <f>BO169</f>
        <v/>
      </c>
      <c r="BR169">
        <f>IFERROR(ROUND(IF(LEFT(INDEX(PIS!O$1:O$500,MATCH(D169,PIS!C$1:C$500)),1)="D",T169/8*(BD169*0.3),IF(LEFT(INDEX(PIS!O$1:O$500,MATCH(D169,PIS!C$1:C$500)),1)="H",T169*($BD169*0.3),T169/$AD169/8*($BD169*0.3))),0),0)</f>
        <v/>
      </c>
      <c r="BS169">
        <f>IF(AP169&lt;1,0,MIN(AP169,730000))</f>
        <v/>
      </c>
      <c r="BT169">
        <f>IFERROR(ROUND((BE169-SUM(AW169:BC169)*T169/AD169/8),0)-BR169,0)</f>
        <v/>
      </c>
      <c r="BU169">
        <f>AO169</f>
        <v/>
      </c>
      <c r="BV169">
        <f>SUM(BQ169:BU169)</f>
        <v/>
      </c>
      <c r="BW169">
        <f>BP169-BV169</f>
        <v/>
      </c>
      <c r="BX169">
        <f>IFERROR(IF(RIGHT(INDEX(PIS!O$1:O$500,MATCH(D169,PIS!C$1:C$500)),5)="Gross",MIN(U169+V169,VLOOKUP("R700",TSC!B:C,2,0)*VLOOKUP("R101",TSC!B:C,2,0))*VLOOKUP("R701",TSC!B:C,2,0)%,0),0)</f>
        <v/>
      </c>
      <c r="BY169">
        <f>IFERROR(IF(RIGHT(INDEX(PIS!O$1:O$500,MATCH(D169,PIS!C$1:C$500)),5)="Gross",MIN(U169+V169,VLOOKUP("R700",TSC!B:C,2,0)*VLOOKUP("R101",TSC!B:C,2,0))*VLOOKUP("T704",TSC!B:C,2,0)%,0),0)</f>
        <v/>
      </c>
      <c r="BZ169">
        <f>IFERROR(IF(RIGHT(INDEX(PIS!O$1:O$500,MATCH(D169,PIS!C$1:C$500)),5)="Gross",MIN(U169+V169,VLOOKUP("R700",TSC!B:C,2,0)*VLOOKUP("1",TSC!F:G,2,0))*VLOOKUP("T705",TSC!B:C,2,0)%,0),0)</f>
        <v/>
      </c>
      <c r="CA169">
        <f>IFERROR(INDEX(ADJ!$A$1:$BZ$1000,MATCH(PAYROLL!D169,ADJ!A$1:A$500,0),MATCH(PAYROLL!CA$2,ADJ!$2:$2,0)),0)</f>
        <v/>
      </c>
      <c r="CB169">
        <f>IFERROR(INDEX(ADJ!$A$1:$BZ$1000,MATCH(PAYROLL!D169,ADJ!A$1:A$500,0),MATCH(PAYROLL!CB$2,ADJ!$2:$2,0)),0)</f>
        <v/>
      </c>
      <c r="CC169">
        <f>SUM(BX169:CB169)</f>
        <v/>
      </c>
      <c r="CD169">
        <f>IFERROR(INDEX(PIS!$A$1:$BZ$1000,MATCH(PAYROLL!D169,PIS!C$1:C$500,0),MATCH(PAYROLL!CD$1,PIS!$1:$1,0)),0)</f>
        <v/>
      </c>
      <c r="CE169">
        <f>IFERROR(IF(OR(INDEX(PIS!P$1:P$500,MATCH(D169,PIS!C$1:C$500,0))="LT2",INDEX(PIS!P$1:P$500,MATCH(D169,PIS!C$1:C$500,0))="P10"),0,SUM(CC169,CD169*VLOOKUP("R601",TSC!B:C,2,0),VLOOKUP("R602",TSC!B:C,2,0))),0)</f>
        <v/>
      </c>
      <c r="CF169">
        <f>MAX(BW169-CE169,0)</f>
        <v/>
      </c>
      <c r="CG169">
        <f>IFERROR(IF(OR(RIGHT(INDEX(PIS!P$1:P$500,MATCH(D169,PIS!C$1:C$500)),5)="P10",RIGHT(INDEX(PIS!P$1:P$500,MATCH(D169,PIS!C$1:C$500)),5)="CK"),0,IF(CF169&lt;=5000000,CF169*5%,IF(CF169&lt;=10000000,CF169*10%-250000,IF(CF169&lt;=18000000,CF169*15%-750000,IF(CF169&lt;=32000000,CF169*20%-1650000,IF(CF169&lt;=52000000,CF169*25%-3250000,IF(CF169&lt;=80000000,BH169*30%-5850000,CF169*35%-9850000))))))),0)</f>
        <v/>
      </c>
      <c r="CH169">
        <f>IFERROR(IF(OR(INDEX(PIS!P$1:P$500,MATCH(D169,PIS!C$1:C$500))="LT",INDEX(PIS!P$1:P$500,MATCH(D169,PIS!C$1:C$500))="CK"),0,IF(CF169&lt;2000000,0,CF169*10%)),0)</f>
        <v/>
      </c>
      <c r="CI169">
        <f>IFERROR(INDEX(ADJ!$A$1:$BZ$1000,MATCH(PAYROLL!D169,ADJ!A$1:A$500,0),MATCH(PAYROLL!CI$2,ADJ!$2:$2,0)),0)</f>
        <v/>
      </c>
      <c r="CJ169">
        <f>IFERROR(INDEX(ADJ!$A$1:$BZ$1000,MATCH(PAYROLL!D169,ADJ!A$1:A$500,0),MATCH(PAYROLL!CJ$2,ADJ!$2:$2,0)),0)</f>
        <v/>
      </c>
      <c r="CK169">
        <f>IFERROR(INDEX(ADJ!$A$1:$BZ$1000,MATCH(PAYROLL!D169,ADJ!A$1:A$500,0),MATCH(PAYROLL!CK$2,ADJ!$2:$2,0)),0)</f>
        <v/>
      </c>
      <c r="CL169">
        <f>SUM(CG169:CK169)</f>
        <v/>
      </c>
      <c r="CM169">
        <f>ROUND(SUM(CH169:CK169),0)</f>
        <v/>
      </c>
      <c r="CN169">
        <f>IFERROR(INDEX(CSDA!D$1:D$500,MATCH($CN$2,CSDA!C$1:C$500,0))*INDEX(PIS!V$1:V$500,MATCH(D169,PIS!C$1:C$500))+INDEX(ADJ!$A$1:$BZ$1000,MATCH(PAYROLL!D169,ADJ!A$1:A$500,0),MATCH(PAYROLL!CN$2,ADJ!$2:$2,0)),0)</f>
        <v/>
      </c>
      <c r="CO169">
        <f>IFERROR(INDEX(ADJ!$A$1:$BZ$1000,MATCH(PAYROLL!D169,ADJ!A$1:A$500,0),MATCH(PAYROLL!CO$2,ADJ!$2:$2,0)),0)</f>
        <v/>
      </c>
      <c r="CP169">
        <f>IFERROR(INDEX(ADJ!$A$1:$BZ$1000,MATCH(PAYROLL!D169,ADJ!A$1:A$500,0),MATCH(PAYROLL!CP$2,ADJ!$2:$2,0)),0)</f>
        <v/>
      </c>
      <c r="CQ169">
        <f>BP169-CL169-CI169-CM169-CN169-CO169-CP169-CC169</f>
        <v/>
      </c>
      <c r="CR169">
        <f>IFERROR(IF(RIGHT(INDEX(PIS!O$1:O$500,MATCH(D169,PIS!C$1:C$500,0)),5)="Gross",MIN(U169+V169,VLOOKUP("R700",TSC!B:C,2,0)*VLOOKUP("R101",TSC!B:C,2,0))*(VLOOKUP("T711",TSC!B:C,2,0)+VLOOKUP("T712",TSC!B:C,2,0))%,MIN(T169+V169,VLOOKUP("R700",TSC!B:C,2,0)*VLOOKUP("R101",TSC!B:C,2,0))*(VLOOKUP("T711",TSC!B:C,2,0)+VLOOKUP("T712",TSC!B:C,2,0)+VLOOKUP("R701",TSC!B:C,2,0))%),0)</f>
        <v/>
      </c>
      <c r="CS169">
        <f>IFERROR(IF(RIGHT(INDEX(PIS!O$1:O$500,MATCH(D169,PIS!C$1:C$500,0)),5)="Gross",MIN(U169+V169,VLOOKUP("R700",TSC!B:C,2,0)*VLOOKUP("R101",TSC!B:C,2,0))*(VLOOKUP("T714",TSC!B:C,2,0))%,MIN(T169+V169,VLOOKUP("R700",TSC!B:C,2,0)*VLOOKUP("R101",TSC!B:C,2,0))*(VLOOKUP("T704",TSC!B:C,2,0)+VLOOKUP("T714",TSC!B:C,2,0))%),0)</f>
        <v/>
      </c>
      <c r="CT169">
        <f>IFERROR(IF(RIGHT(INDEX(PIS!O$1:O$500,MATCH(D169,PIS!C$1:C$500,0)),5)="Gross",MIN(U169+V169,VLOOKUP("R700",TSC!B:C,2,0)*VLOOKUP("R101",TSC!B:C,2,0))*VLOOKUP("T705",TSC!B:C,2,0)%,MIN(T169+V169,VLOOKUP("R700",TSC!B:C,2,0)*VLOOKUP("R101",TSC!B:C,2,0))*VLOOKUP("T705",TSC!B:C,2,0)%),0)</f>
        <v/>
      </c>
      <c r="CU169">
        <f>IFERROR(IF(RIGHT(INDEX(PIS!O$1:O$500,MATCH(D169,PIS!C$1:C$500,0)),5)="Gross",MIN(U169+V169,VLOOKUP("R700",TSC!B:C,2,0)*VLOOKUP("R101",TSC!B:C,2,0))*(VLOOKUP("T713",TSC!B:C,2,0))%,MIN(T169+V169,VLOOKUP("R700",TSC!B:C,2,0)*VLOOKUP("R101",TSC!B:C,2,0))*(VLOOKUP("T713",TSC!B:C,2,0))%),0)</f>
        <v/>
      </c>
      <c r="CV169">
        <f>IFERROR(INDEX(ADJ!$A$1:$BZ$1000,MATCH(PAYROLL!D169,ADJ!A$1:A$500,0),MATCH(PAYROLL!CV$2,ADJ!$2:$2,0)),0)</f>
        <v/>
      </c>
      <c r="CW169">
        <f>IFERROR(INDEX(ADJ!$A$1:$BZ$1000,MATCH(PAYROLL!D169,ADJ!A$1:A$500,0),MATCH(PAYROLL!CW$2,ADJ!$2:$2,0)),0)</f>
        <v/>
      </c>
      <c r="CX169">
        <f>SUM(CR169:CW169)</f>
        <v/>
      </c>
      <c r="CY169">
        <f>ROUND(IF(CR169&gt;0,T169+V169*VLOOKUP("R202",TSC!$B$1:$C$500,2,0),0),0)</f>
        <v/>
      </c>
      <c r="CZ169">
        <f>IFERROR(INDEX(CSDA!D$1:D$500,MATCH($CZ$2,CSDA!C$1:C$500,0)),0)</f>
        <v/>
      </c>
      <c r="DA169">
        <f>ROUND(T169*0.7%,0)</f>
        <v/>
      </c>
      <c r="DB169">
        <f>ROUND(T169/12,0)</f>
        <v/>
      </c>
      <c r="DC169">
        <f ref="DC169" t="array">IFERROR(INDEX(CSDA!D$1:D$500,MATCH("Trích giữ"&amp;PAYROLL!DC$2,CSDA!A$1:A$500&amp;CSDA!C$1:C$500,0)),0)</f>
        <v/>
      </c>
      <c r="DD169">
        <f ref="DD169" t="array">IFERROR(INDEX(CSDA!D$1:D$500,MATCH("Trích giữ"&amp;PAYROLL!DD$2,CSDA!A$1:A$500&amp;CSDA!C$1:C$500,0)),0)</f>
        <v/>
      </c>
      <c r="DE169">
        <f ref="DE169" t="array">IFERROR(INDEX(CSDA!D$1:D$500,MATCH("Trích giữ"&amp;PAYROLL!DE$2,CSDA!A$1:A$500&amp;CSDA!C$1:C$500,0)),0)</f>
        <v/>
      </c>
      <c r="DF169">
        <f>IFERROR(INDEX(CSDA!D$1:D$500,MATCH(PAYROLL!DF$2,CSDA!C$1:C$500,0)),0)</f>
        <v/>
      </c>
      <c r="DG169">
        <f ref="DG169" t="array">IFERROR(INDEX(CSDA!D$1:D$500,MATCH("Trích giữ"&amp;PAYROLL!DG$2,CSDA!A$1:A$500&amp;CSDA!C$1:C$500,0)),0)</f>
        <v/>
      </c>
      <c r="DH169">
        <f>ROUND(T169/26,0)</f>
        <v/>
      </c>
      <c r="DI169">
        <f ref="DI169" t="array">IFERROR(INDEX(CSDA!D$1:D$500,MATCH("Trích giữ"&amp;PAYROLL!DI$2,CSDA!A$1:A$500&amp;CSDA!C$1:C$500,0)),0)</f>
        <v/>
      </c>
      <c r="DJ169">
        <f>IF(U169=0,T169*21.5%-BL169,0)</f>
        <v/>
      </c>
      <c r="DK169">
        <f ref="DK169" t="array">IFERROR(INDEX(CSDA!D$1:D$500,MATCH("Trích giữ"&amp;PAYROLL!DK$2,CSDA!A$1:A$500&amp;CSDA!C$1:C$500,0)),0)</f>
        <v/>
      </c>
      <c r="DL169">
        <f>IFERROR(INDEX(CSDA!D$1:D$500,MATCH(PAYROLL!DL$2,CSDA!C$1:C$500,0))/12,0)</f>
        <v/>
      </c>
      <c r="DM169">
        <f>SUM(DB169:DL169)</f>
        <v/>
      </c>
      <c r="DN169">
        <f>IFERROR(INDEX(ADJ!$A$1:$BZ$1000,MATCH(PAYROLL!D169,ADJ!A$1:A$500,0),MATCH(PAYROLL!DN$2,ADJ!$2:$2,0)),0)</f>
        <v/>
      </c>
      <c r="DO169">
        <f>IFERROR(SUM(BP169,DM169:DN169,CX169:DA169)-DT169,0)</f>
        <v/>
      </c>
      <c r="DP169">
        <f ref="DP169" t="array">SUM(BW169*IFERROR(INDEX(CSDA!D$1:D$500,MATCH(BW$2,CSDA!C$1:C$500,0)),0)%,CX169*IFERROR(INDEX(CSDA!D$1:D$500,MATCH(CX$2,CSDA!C$1:C$500,0)),0)%,DA169*IFERROR(INDEX(CSDA!D$1:D$500,MATCH(DA$2,CSDA!C$1:C$500,0)),0)%,DB169*IFERROR(INDEX(CSDA!D$1:D$500,MATCH(DB$2,CSDA!C$1:C$500,0)),0)%,DF169*IFERROR(INDEX(CSDA!D$1:D$500,MATCH("Phí dịch vụ"&amp;PAYROLL!DF$2,CSDA!A$1:A$500&amp;CSDA!C$1:C$500,0)),0)%,DC169*IFERROR(INDEX(CSDA!D$1:D$500,MATCH("Phí dịch vụ"&amp;PAYROLL!DC$2,CSDA!A$1:A$500&amp;CSDA!C$1:C$500,0)),0)%,DH169*IFERROR(INDEX(CSDA!D$1:D$500,MATCH("Phí dịch vụ"&amp;PAYROLL!DH$2,CSDA!A$1:A$500&amp;CSDA!C$1:C$500,0)),0)%,DJ169*IFERROR(INDEX(CSDA!D$1:D$500,MATCH("Phí dịch vụ"&amp;PAYROLL!DJ$2,CSDA!A$1:A$500&amp;CSDA!C$1:C$500,0)),0)%,BN169*IFERROR(INDEX(CSDA!D$1:D$500,MATCH(BN$2,CSDA!C$1:C$500,0)),0)%)-BN169*7%</f>
        <v/>
      </c>
      <c r="DQ169">
        <f>IFERROR(INDEX(ADJ!$A$1:$BZ$1000,MATCH(PAYROLL!D169,ADJ!A$1:A$500,0),MATCH(PAYROLL!DQ$2,ADJ!$2:$2,0)),0)</f>
        <v/>
      </c>
      <c r="DR169">
        <f>IFERROR(INDEX(ADJ!$A$1:$BZ$1000,MATCH(PAYROLL!D169,ADJ!A$1:A$500,0),MATCH(PAYROLL!DR$2,ADJ!$2:$2,0)),0)</f>
        <v/>
      </c>
      <c r="DS169">
        <f>SUM(DP169:DR169)</f>
        <v/>
      </c>
      <c r="DT169">
        <f>EK169</f>
        <v/>
      </c>
      <c r="DU169">
        <f>SUM(DO169:DR169)</f>
        <v/>
      </c>
      <c r="DV169">
        <f>ROUND(DU169*0.1,0)</f>
        <v/>
      </c>
      <c r="DW169">
        <f>DU169+DV169</f>
        <v/>
      </c>
      <c r="DZ169">
        <f>IFERROR(INDEX(ADJ!$A$1:$BZ$1000,MATCH(PAYROLL!$D169,ADJ!A$1:A$500,0),MATCH(PAYROLL!DZ$2,ADJ!$2:$2,0)),0)</f>
        <v/>
      </c>
      <c r="EA169">
        <f>IFERROR(INDEX(ADJ!$A$1:$BZ$1000,MATCH(PAYROLL!$D169,ADJ!A$1:A$500,0),MATCH(PAYROLL!EA$2,ADJ!$2:$2,0)),0)</f>
        <v/>
      </c>
      <c r="EB169">
        <f>IFERROR(INDEX(ADJ!$A$1:$BZ$1000,MATCH(PAYROLL!$D169,ADJ!A$1:A$500,0),MATCH(PAYROLL!EB$2,ADJ!$2:$2,0)),0)</f>
        <v/>
      </c>
      <c r="EC169">
        <f>IFERROR(INDEX(ADJ!$A$1:$BZ$1000,MATCH(PAYROLL!$D169,ADJ!A$1:A$500,0),MATCH(PAYROLL!EC$2,ADJ!$2:$2,0)),0)</f>
        <v/>
      </c>
      <c r="ED169">
        <f>IFERROR(INDEX(ADJ!$A$1:$BZ$1000,MATCH(PAYROLL!$D169,ADJ!A$1:A$500,0),MATCH(PAYROLL!ED$2,ADJ!$2:$2,0)),0)</f>
        <v/>
      </c>
      <c r="EE169">
        <f>IFERROR(INDEX(ADJ!$A$1:$BZ$1000,MATCH(PAYROLL!$D169,ADJ!A$1:A$500,0),MATCH(PAYROLL!EE$2,ADJ!$2:$2,0)),0)</f>
        <v/>
      </c>
      <c r="EF169">
        <f>IFERROR(INDEX(ADJ!$A$1:$BZ$1000,MATCH(PAYROLL!$D169,ADJ!A$1:A$500,0),MATCH(PAYROLL!EF$2,ADJ!$2:$2,0)),0)</f>
        <v/>
      </c>
      <c r="EG169">
        <f>IFERROR(INDEX(ADJ!$A$1:$BZ$1000,MATCH(PAYROLL!$D169,ADJ!A$1:A$500,0),MATCH(PAYROLL!EG$2,ADJ!$2:$2,0)),0)</f>
        <v/>
      </c>
      <c r="EH169">
        <f>IFERROR(INDEX(ADJ!$A$1:$BZ$1000,MATCH(PAYROLL!$D169,ADJ!A$1:A$500,0),MATCH(PAYROLL!EH$2,ADJ!$2:$2,0)),0)</f>
        <v/>
      </c>
      <c r="EI169">
        <f>IFERROR(INDEX(ADJ!$A$1:$BZ$1000,MATCH(PAYROLL!D169,ADJ!A$1:A$500,0),MATCH(PAYROLL!EI$2,ADJ!$2:$2,0)),0)</f>
        <v/>
      </c>
      <c r="EJ169">
        <f>IFERROR(INDEX(ADJ!$A$1:$BZ$1000,MATCH(PAYROLL!$D169,ADJ!A$1:A$500,0),MATCH(PAYROLL!EJ$2,ADJ!$2:$2,0)),0)</f>
        <v/>
      </c>
      <c r="EK169">
        <f>SUM(DZ169:EJ169)</f>
        <v/>
      </c>
    </row>
    <row r="170">
      <c r="A170" t="n">
        <v>168</v>
      </c>
      <c r="B170" t="inlineStr">
        <is>
          <t>Nguyễn Danh Khánh</t>
        </is>
      </c>
      <c r="D170" t="inlineStr">
        <is>
          <t>160273-01</t>
        </is>
      </c>
      <c r="S170">
        <f>IFERROR(INDEX(PIS!$A$1:$BZ$1000,MATCH($D170,PIS!C$1:C$500,0),MATCH("Lương CB tháng trước",PIS!$1:$1,0)),0)</f>
        <v/>
      </c>
      <c r="T170">
        <f>IFERROR(INDEX(PIS!$A$1:$BZ$1000,MATCH($D170,PIS!C$1:C$500,0),MATCH("Lương CB hiện tại",PIS!$1:$1,0)),0)</f>
        <v/>
      </c>
      <c r="U170">
        <f>IFERROR(INDEX(PIS!$A$1:$BZ$1000,MATCH($D170,PIS!C$1:C$500,0),MATCH("Lương đóng BHBB",PIS!$1:$1,0)),0)</f>
        <v/>
      </c>
      <c r="V170">
        <f>IFERROR(INDEX(PIS!$A$1:$BZ$1000,MATCH($D170,PIS!C$1:C$500,0),MATCH(V$2,PIS!$2:$2,0)),0)</f>
        <v/>
      </c>
      <c r="W170">
        <f>IFERROR(INDEX(PIS!$A$1:$BZ$1000,MATCH($D170,PIS!C$1:C$500,0),MATCH(W$2,PIS!$2:$2,0)),0)</f>
        <v/>
      </c>
      <c r="X170">
        <f>IFERROR(INDEX(PIS!$A$1:$BZ$1000,MATCH($D170,PIS!C$1:C$500,0),MATCH(X$2,PIS!$2:$2,0)),0)</f>
        <v/>
      </c>
      <c r="Y170">
        <f>IFERROR(INDEX(PIS!$A$1:$BZ$1000,MATCH($D170,PIS!C$1:C$500,0),MATCH(Y$2,PIS!$2:$2,0)),0)</f>
        <v/>
      </c>
      <c r="Z170">
        <f>IFERROR(INDEX(PIS!$A$1:$BZ$1000,MATCH($D170,PIS!C$1:C$500,0),MATCH(Z$2,PIS!$2:$2,0)),0)</f>
        <v/>
      </c>
      <c r="AA170">
        <f>IFERROR(INDEX(PIS!$A$1:$BZ$1000,MATCH($D170,PIS!C$1:C$500,0),MATCH(AA$2,PIS!$2:$2,0)),0)</f>
        <v/>
      </c>
      <c r="AB170">
        <f>IFERROR(INDEX(PIS!$A$1:$BZ$1000,MATCH($D170,PIS!C$1:C$500,0),MATCH(AB$2,PIS!$2:$2,0)),0)</f>
        <v/>
      </c>
      <c r="AC170">
        <f>SUM(V170:AB170)</f>
        <v/>
      </c>
      <c r="AD170">
        <f>IFERROR(INDEX(TIMESHEET!$A$1:$AI$5000,MATCH($D170,TIMESHEET!A$1:A$500,0),MATCH("T100",TIMESHEET!$2:$2,0))-2,0)</f>
        <v/>
      </c>
      <c r="AE170">
        <f>IFERROR(INDEX(TIMESHEET!$A$1:$AI$5000,MATCH($D170,TIMESHEET!A$1:A$500,0),MATCH("T202",TIMESHEET!$2:$2,0)),0)</f>
        <v/>
      </c>
      <c r="AF170">
        <f>IFERROR(INDEX(TIMESHEET!$A$1:$AI$5000,MATCH($D170,TIMESHEET!A$1:A$500,0),MATCH("T302",TIMESHEET!$2:$2,0)),0)</f>
        <v/>
      </c>
      <c r="AG170">
        <f>IFERROR(INDEX(TIMESHEET!$A$1:$AI$5000,MATCH($D170,TIMESHEET!A$1:A$500,0),MATCH("T406",TIMESHEET!$2:$2,0)),0)</f>
        <v/>
      </c>
      <c r="AH170">
        <f>AE170+AG170</f>
        <v/>
      </c>
      <c r="AI170">
        <f>IFERROR(INDEX(TIMESHEET!$A$1:$AI$5000,MATCH($D170,TIMESHEET!A$1:A$500,0),MATCH("T701",TIMESHEET!$2:$2,0)),0)</f>
        <v/>
      </c>
      <c r="AJ170">
        <f>IFERROR(INDEX(TIMESHEET!$A$1:$AI$5000,MATCH($D170,TIMESHEET!B$1:B$500,0),MATCH("T320",TIMESHEET!$2:$2,0)),0)</f>
        <v/>
      </c>
      <c r="AK170">
        <f>IFERROR(IF(LEFT(INDEX(PIS!O$1:O$500,MATCH(D170,PIS!C$1:C$500)),1)="M",T170/AD170*SUM(AE170:AG170),T170*AD170),0)</f>
        <v/>
      </c>
      <c r="AL170">
        <f>IFERROR(INDEX(ADJ!$A$1:$BZ$1000,MATCH(PAYROLL!D170,ADJ!A$1:A$500,0),MATCH(PAYROLL!AL$2,ADJ!$2:$2,0)),0)</f>
        <v/>
      </c>
      <c r="AM170">
        <f>SUM(AK170:AL170)</f>
        <v/>
      </c>
      <c r="AN170">
        <f>IFERROR(ROUND(V170/$AD170*$AH170,0),0)</f>
        <v/>
      </c>
      <c r="AO170">
        <f>IFERROR(ROUND(W170/$AD170*$AH170,0),0)</f>
        <v/>
      </c>
      <c r="AP170">
        <f>IFERROR(ROUND(X170/$AD170*$AE170,0),0)</f>
        <v/>
      </c>
      <c r="AQ170">
        <f>IFERROR(ROUND(Y170/$AD170*$AH170,0),0)</f>
        <v/>
      </c>
      <c r="AR170">
        <f>IFERROR(ROUND(Z170/$AD170*$AH170,0),0)</f>
        <v/>
      </c>
      <c r="AS170">
        <f>IFERROR(ROUND(AA170/$AD170*$AH170,0),0)</f>
        <v/>
      </c>
      <c r="AT170">
        <f>IFERROR(IF((AE170+AF170+AG170)&gt;13,AB170,ROUND(AB170/AD170*AH170,0)),0)</f>
        <v/>
      </c>
      <c r="AU170">
        <f>IFERROR(INDEX(ADJ!$A$1:$BZ$1000,MATCH(PAYROLL!D170,ADJ!A$1:A$500,0),MATCH(PAYROLL!AU$2,ADJ!$2:$2,0)),0)</f>
        <v/>
      </c>
      <c r="AV170">
        <f>ROUND(SUM(AN170:AU170),0)</f>
        <v/>
      </c>
      <c r="AW170">
        <f>IFERROR(INDEX(TIMESHEET!$A$1:$AI$5000,MATCH(PAYROLL!D170,TIMESHEET!A$1:A$500,0),MATCH("T620",TIMESHEET!$2:$2,0)),0)</f>
        <v/>
      </c>
      <c r="AX170">
        <f>IFERROR(INDEX(TIMESHEET!$A$1:$AI$5000,MATCH(PAYROLL!D170,TIMESHEET!A$1:A$500,0),MATCH("T601",TIMESHEET!$2:$2,0)),0)</f>
        <v/>
      </c>
      <c r="AY170">
        <f>IFERROR(INDEX(TIMESHEET!$A$1:$AI$5000,MATCH(PAYROLL!D170,TIMESHEET!A$1:A$500,0),MATCH("T602",TIMESHEET!$2:$2,0)),0)</f>
        <v/>
      </c>
      <c r="AZ170">
        <f>IFERROR(INDEX(TIMESHEET!$A$1:$AI$5000,MATCH(PAYROLL!D170,TIMESHEET!A$1:A$500,0),MATCH("T603",TIMESHEET!$2:$2,0)),0)</f>
        <v/>
      </c>
      <c r="BA170">
        <f>IFERROR(INDEX(TIMESHEET!$A$1:$AI$5000,MATCH(PAYROLL!D170,TIMESHEET!A$1:A$500,0),MATCH("T611",TIMESHEET!$2:$2,0)),0)</f>
        <v/>
      </c>
      <c r="BB170">
        <f>IFERROR(INDEX(TIMESHEET!$A$1:$AI$5000,MATCH(PAYROLL!D170,TIMESHEET!A$1:A$500,0),MATCH("T612",TIMESHEET!$2:$2,0)),0)</f>
        <v/>
      </c>
      <c r="BC170">
        <f>IFERROR(INDEX(TIMESHEET!$A$1:$AI$5000,MATCH(PAYROLL!D170,TIMESHEET!A$1:A$500,0),MATCH("T613",TIMESHEET!$2:$2,0)),0)</f>
        <v/>
      </c>
      <c r="BD170">
        <f>IFERROR(INDEX(TIMESHEET!$A$1:$AI$5000,MATCH(PAYROLL!D170,TIMESHEET!A$1:A$500,0),MATCH("T500",TIMESHEET!$2:$2,0)),0)</f>
        <v/>
      </c>
      <c r="BE170">
        <f>IFERROR(IF(LEFT(INDEX(PIS!O$1:O$500,MATCH(D170,PIS!C$1:C$500)),1)="M",T170/AD170/8*(AW170+AX170*1.5+AY170*2+AZ170*3+BA170*2.1+BB170*2.7+BC170*3.9+BD170*0.3),T170/8*(AW170+AX170*1.5+AY170*2+AZ170*3+BA170*2.1+BB170*2.7+BC170*3.9+BD170*0.3)),0)</f>
        <v/>
      </c>
      <c r="BF170">
        <f>IFERROR(INDEX(ADJ!$A$1:$BZ$1000,MATCH(PAYROLL!$D170,ADJ!A$1:A$500,0),MATCH(PAYROLL!BF$2,ADJ!$2:$2,0)),0)</f>
        <v/>
      </c>
      <c r="BG170">
        <f>IFERROR(INDEX(ADJ!$A$1:$BZ$1000,MATCH(PAYROLL!D170,ADJ!A$1:A$500,0),MATCH(PAYROLL!BG$2,ADJ!$2:$2,0)),0)</f>
        <v/>
      </c>
      <c r="BH170">
        <f>IFERROR(INDEX(ADJ!$A$1:$BZ$1000,MATCH(PAYROLL!D170,ADJ!A$1:A$500,0),MATCH(PAYROLL!BH$2,ADJ!$2:$2,0)),0)</f>
        <v/>
      </c>
      <c r="BI170">
        <f>IFERROR(INDEX(ADJ!$A$1:$BZ$1000,MATCH(PAYROLL!D170,ADJ!A$1:A$500,0),MATCH(PAYROLL!BI$2,ADJ!$2:$2,0)),0)</f>
        <v/>
      </c>
      <c r="BJ170">
        <f>IFERROR(INDEX(ADJ!$A$1:$BZ$1000,MATCH(PAYROLL!D170,ADJ!A$1:A$500,0),MATCH(PAYROLL!BJ$2,ADJ!$2:$2,0)),0)</f>
        <v/>
      </c>
      <c r="BK170">
        <f>SUM(BF170:BJ170)</f>
        <v/>
      </c>
      <c r="BL170">
        <f>IFERROR(INDEX(ADJ!$A$1:$BZ$1000,MATCH(PAYROLL!D170,ADJ!A$1:A$500,0),MATCH(PAYROLL!BL$2,ADJ!$2:$2,0)),0)</f>
        <v/>
      </c>
      <c r="BM170">
        <f>IFERROR(INDEX(ADJ!$A$1:$BZ$1000,MATCH(PAYROLL!D170,ADJ!A$1:A$500,0),MATCH(PAYROLL!BM$2,ADJ!$2:$2,0)),0)</f>
        <v/>
      </c>
      <c r="BN170">
        <f>IFERROR(INDEX(ADJ!$A$1:$BZ$1000,MATCH(PAYROLL!D170,ADJ!A$1:A$500,0),MATCH(PAYROLL!BN$2,ADJ!$2:$2,0)),0)</f>
        <v/>
      </c>
      <c r="BO170">
        <f>IFERROR(INDEX(ADJ!$A$1:$BZ$1000,MATCH(PAYROLL!D170,ADJ!A$1:A$500,0),MATCH(PAYROLL!BO$2,ADJ!$2:$2,0)),0)</f>
        <v/>
      </c>
      <c r="BP170">
        <f>SUM(AM170,AV170,BE170,BK170,BL170:BO170)</f>
        <v/>
      </c>
      <c r="BQ170">
        <f>BO170</f>
        <v/>
      </c>
      <c r="BR170">
        <f>IFERROR(ROUND(IF(LEFT(INDEX(PIS!O$1:O$500,MATCH(D170,PIS!C$1:C$500)),1)="D",T170/8*(BD170*0.3),IF(LEFT(INDEX(PIS!O$1:O$500,MATCH(D170,PIS!C$1:C$500)),1)="H",T170*($BD170*0.3),T170/$AD170/8*($BD170*0.3))),0),0)</f>
        <v/>
      </c>
      <c r="BS170">
        <f>IF(AP170&lt;1,0,MIN(AP170,730000))</f>
        <v/>
      </c>
      <c r="BT170">
        <f>IFERROR(ROUND((BE170-SUM(AW170:BC170)*T170/AD170/8),0)-BR170,0)</f>
        <v/>
      </c>
      <c r="BU170">
        <f>AO170</f>
        <v/>
      </c>
      <c r="BV170">
        <f>SUM(BQ170:BU170)</f>
        <v/>
      </c>
      <c r="BW170">
        <f>BP170-BV170</f>
        <v/>
      </c>
      <c r="BX170">
        <f>IFERROR(IF(RIGHT(INDEX(PIS!O$1:O$500,MATCH(D170,PIS!C$1:C$500)),5)="Gross",MIN(U170+V170,VLOOKUP("R700",TSC!B:C,2,0)*VLOOKUP("R101",TSC!B:C,2,0))*VLOOKUP("R701",TSC!B:C,2,0)%,0),0)</f>
        <v/>
      </c>
      <c r="BY170">
        <f>IFERROR(IF(RIGHT(INDEX(PIS!O$1:O$500,MATCH(D170,PIS!C$1:C$500)),5)="Gross",MIN(U170+V170,VLOOKUP("R700",TSC!B:C,2,0)*VLOOKUP("R101",TSC!B:C,2,0))*VLOOKUP("T704",TSC!B:C,2,0)%,0),0)</f>
        <v/>
      </c>
      <c r="BZ170">
        <f>IFERROR(IF(RIGHT(INDEX(PIS!O$1:O$500,MATCH(D170,PIS!C$1:C$500)),5)="Gross",MIN(U170+V170,VLOOKUP("R700",TSC!B:C,2,0)*VLOOKUP("1",TSC!F:G,2,0))*VLOOKUP("T705",TSC!B:C,2,0)%,0),0)</f>
        <v/>
      </c>
      <c r="CA170">
        <f>IFERROR(INDEX(ADJ!$A$1:$BZ$1000,MATCH(PAYROLL!D170,ADJ!A$1:A$500,0),MATCH(PAYROLL!CA$2,ADJ!$2:$2,0)),0)</f>
        <v/>
      </c>
      <c r="CB170">
        <f>IFERROR(INDEX(ADJ!$A$1:$BZ$1000,MATCH(PAYROLL!D170,ADJ!A$1:A$500,0),MATCH(PAYROLL!CB$2,ADJ!$2:$2,0)),0)</f>
        <v/>
      </c>
      <c r="CC170">
        <f>SUM(BX170:CB170)</f>
        <v/>
      </c>
      <c r="CD170">
        <f>IFERROR(INDEX(PIS!$A$1:$BZ$1000,MATCH(PAYROLL!D170,PIS!C$1:C$500,0),MATCH(PAYROLL!CD$1,PIS!$1:$1,0)),0)</f>
        <v/>
      </c>
      <c r="CE170">
        <f>IFERROR(IF(OR(INDEX(PIS!P$1:P$500,MATCH(D170,PIS!C$1:C$500,0))="LT2",INDEX(PIS!P$1:P$500,MATCH(D170,PIS!C$1:C$500,0))="P10"),0,SUM(CC170,CD170*VLOOKUP("R601",TSC!B:C,2,0),VLOOKUP("R602",TSC!B:C,2,0))),0)</f>
        <v/>
      </c>
      <c r="CF170">
        <f>MAX(BW170-CE170,0)</f>
        <v/>
      </c>
      <c r="CG170">
        <f>IFERROR(IF(OR(RIGHT(INDEX(PIS!P$1:P$500,MATCH(D170,PIS!C$1:C$500)),5)="P10",RIGHT(INDEX(PIS!P$1:P$500,MATCH(D170,PIS!C$1:C$500)),5)="CK"),0,IF(CF170&lt;=5000000,CF170*5%,IF(CF170&lt;=10000000,CF170*10%-250000,IF(CF170&lt;=18000000,CF170*15%-750000,IF(CF170&lt;=32000000,CF170*20%-1650000,IF(CF170&lt;=52000000,CF170*25%-3250000,IF(CF170&lt;=80000000,BH170*30%-5850000,CF170*35%-9850000))))))),0)</f>
        <v/>
      </c>
      <c r="CH170">
        <f>IFERROR(IF(OR(INDEX(PIS!P$1:P$500,MATCH(D170,PIS!C$1:C$500))="LT",INDEX(PIS!P$1:P$500,MATCH(D170,PIS!C$1:C$500))="CK"),0,IF(CF170&lt;2000000,0,CF170*10%)),0)</f>
        <v/>
      </c>
      <c r="CI170">
        <f>IFERROR(INDEX(ADJ!$A$1:$BZ$1000,MATCH(PAYROLL!D170,ADJ!A$1:A$500,0),MATCH(PAYROLL!CI$2,ADJ!$2:$2,0)),0)</f>
        <v/>
      </c>
      <c r="CJ170">
        <f>IFERROR(INDEX(ADJ!$A$1:$BZ$1000,MATCH(PAYROLL!D170,ADJ!A$1:A$500,0),MATCH(PAYROLL!CJ$2,ADJ!$2:$2,0)),0)</f>
        <v/>
      </c>
      <c r="CK170">
        <f>IFERROR(INDEX(ADJ!$A$1:$BZ$1000,MATCH(PAYROLL!D170,ADJ!A$1:A$500,0),MATCH(PAYROLL!CK$2,ADJ!$2:$2,0)),0)</f>
        <v/>
      </c>
      <c r="CL170">
        <f>SUM(CG170:CK170)</f>
        <v/>
      </c>
      <c r="CM170">
        <f>ROUND(SUM(CH170:CK170),0)</f>
        <v/>
      </c>
      <c r="CN170">
        <f>IFERROR(INDEX(CSDA!D$1:D$500,MATCH($CN$2,CSDA!C$1:C$500,0))*INDEX(PIS!V$1:V$500,MATCH(D170,PIS!C$1:C$500))+INDEX(ADJ!$A$1:$BZ$1000,MATCH(PAYROLL!D170,ADJ!A$1:A$500,0),MATCH(PAYROLL!CN$2,ADJ!$2:$2,0)),0)</f>
        <v/>
      </c>
      <c r="CO170">
        <f>IFERROR(INDEX(ADJ!$A$1:$BZ$1000,MATCH(PAYROLL!D170,ADJ!A$1:A$500,0),MATCH(PAYROLL!CO$2,ADJ!$2:$2,0)),0)</f>
        <v/>
      </c>
      <c r="CP170">
        <f>IFERROR(INDEX(ADJ!$A$1:$BZ$1000,MATCH(PAYROLL!D170,ADJ!A$1:A$500,0),MATCH(PAYROLL!CP$2,ADJ!$2:$2,0)),0)</f>
        <v/>
      </c>
      <c r="CQ170">
        <f>BP170-CL170-CI170-CM170-CN170-CO170-CP170-CC170</f>
        <v/>
      </c>
      <c r="CR170">
        <f>IFERROR(IF(RIGHT(INDEX(PIS!O$1:O$500,MATCH(D170,PIS!C$1:C$500,0)),5)="Gross",MIN(U170+V170,VLOOKUP("R700",TSC!B:C,2,0)*VLOOKUP("R101",TSC!B:C,2,0))*(VLOOKUP("T711",TSC!B:C,2,0)+VLOOKUP("T712",TSC!B:C,2,0))%,MIN(T170+V170,VLOOKUP("R700",TSC!B:C,2,0)*VLOOKUP("R101",TSC!B:C,2,0))*(VLOOKUP("T711",TSC!B:C,2,0)+VLOOKUP("T712",TSC!B:C,2,0)+VLOOKUP("R701",TSC!B:C,2,0))%),0)</f>
        <v/>
      </c>
      <c r="CS170">
        <f>IFERROR(IF(RIGHT(INDEX(PIS!O$1:O$500,MATCH(D170,PIS!C$1:C$500,0)),5)="Gross",MIN(U170+V170,VLOOKUP("R700",TSC!B:C,2,0)*VLOOKUP("R101",TSC!B:C,2,0))*(VLOOKUP("T714",TSC!B:C,2,0))%,MIN(T170+V170,VLOOKUP("R700",TSC!B:C,2,0)*VLOOKUP("R101",TSC!B:C,2,0))*(VLOOKUP("T704",TSC!B:C,2,0)+VLOOKUP("T714",TSC!B:C,2,0))%),0)</f>
        <v/>
      </c>
      <c r="CT170">
        <f>IFERROR(IF(RIGHT(INDEX(PIS!O$1:O$500,MATCH(D170,PIS!C$1:C$500,0)),5)="Gross",MIN(U170+V170,VLOOKUP("R700",TSC!B:C,2,0)*VLOOKUP("R101",TSC!B:C,2,0))*VLOOKUP("T705",TSC!B:C,2,0)%,MIN(T170+V170,VLOOKUP("R700",TSC!B:C,2,0)*VLOOKUP("R101",TSC!B:C,2,0))*VLOOKUP("T705",TSC!B:C,2,0)%),0)</f>
        <v/>
      </c>
      <c r="CU170">
        <f>IFERROR(IF(RIGHT(INDEX(PIS!O$1:O$500,MATCH(D170,PIS!C$1:C$500,0)),5)="Gross",MIN(U170+V170,VLOOKUP("R700",TSC!B:C,2,0)*VLOOKUP("R101",TSC!B:C,2,0))*(VLOOKUP("T713",TSC!B:C,2,0))%,MIN(T170+V170,VLOOKUP("R700",TSC!B:C,2,0)*VLOOKUP("R101",TSC!B:C,2,0))*(VLOOKUP("T713",TSC!B:C,2,0))%),0)</f>
        <v/>
      </c>
      <c r="CV170">
        <f>IFERROR(INDEX(ADJ!$A$1:$BZ$1000,MATCH(PAYROLL!D170,ADJ!A$1:A$500,0),MATCH(PAYROLL!CV$2,ADJ!$2:$2,0)),0)</f>
        <v/>
      </c>
      <c r="CW170">
        <f>IFERROR(INDEX(ADJ!$A$1:$BZ$1000,MATCH(PAYROLL!D170,ADJ!A$1:A$500,0),MATCH(PAYROLL!CW$2,ADJ!$2:$2,0)),0)</f>
        <v/>
      </c>
      <c r="CX170">
        <f>SUM(CR170:CW170)</f>
        <v/>
      </c>
      <c r="CY170">
        <f>ROUND(IF(CR170&gt;0,T170+V170*VLOOKUP("R202",TSC!$B$1:$C$500,2,0),0),0)</f>
        <v/>
      </c>
      <c r="CZ170">
        <f>IFERROR(INDEX(CSDA!D$1:D$500,MATCH($CZ$2,CSDA!C$1:C$500,0)),0)</f>
        <v/>
      </c>
      <c r="DA170">
        <f>ROUND(T170*0.7%,0)</f>
        <v/>
      </c>
      <c r="DB170">
        <f>ROUND(T170/12,0)</f>
        <v/>
      </c>
      <c r="DC170">
        <f ref="DC170" t="array">IFERROR(INDEX(CSDA!D$1:D$500,MATCH("Trích giữ"&amp;PAYROLL!DC$2,CSDA!A$1:A$500&amp;CSDA!C$1:C$500,0)),0)</f>
        <v/>
      </c>
      <c r="DD170">
        <f ref="DD170" t="array">IFERROR(INDEX(CSDA!D$1:D$500,MATCH("Trích giữ"&amp;PAYROLL!DD$2,CSDA!A$1:A$500&amp;CSDA!C$1:C$500,0)),0)</f>
        <v/>
      </c>
      <c r="DE170">
        <f ref="DE170" t="array">IFERROR(INDEX(CSDA!D$1:D$500,MATCH("Trích giữ"&amp;PAYROLL!DE$2,CSDA!A$1:A$500&amp;CSDA!C$1:C$500,0)),0)</f>
        <v/>
      </c>
      <c r="DF170">
        <f>IFERROR(INDEX(CSDA!D$1:D$500,MATCH(PAYROLL!DF$2,CSDA!C$1:C$500,0)),0)</f>
        <v/>
      </c>
      <c r="DG170">
        <f ref="DG170" t="array">IFERROR(INDEX(CSDA!D$1:D$500,MATCH("Trích giữ"&amp;PAYROLL!DG$2,CSDA!A$1:A$500&amp;CSDA!C$1:C$500,0)),0)</f>
        <v/>
      </c>
      <c r="DH170">
        <f>ROUND(T170/26,0)</f>
        <v/>
      </c>
      <c r="DI170">
        <f ref="DI170" t="array">IFERROR(INDEX(CSDA!D$1:D$500,MATCH("Trích giữ"&amp;PAYROLL!DI$2,CSDA!A$1:A$500&amp;CSDA!C$1:C$500,0)),0)</f>
        <v/>
      </c>
      <c r="DJ170">
        <f>IF(U170=0,T170*21.5%-BL170,0)</f>
        <v/>
      </c>
      <c r="DK170">
        <f ref="DK170" t="array">IFERROR(INDEX(CSDA!D$1:D$500,MATCH("Trích giữ"&amp;PAYROLL!DK$2,CSDA!A$1:A$500&amp;CSDA!C$1:C$500,0)),0)</f>
        <v/>
      </c>
      <c r="DL170">
        <f>IFERROR(INDEX(CSDA!D$1:D$500,MATCH(PAYROLL!DL$2,CSDA!C$1:C$500,0))/12,0)</f>
        <v/>
      </c>
      <c r="DM170">
        <f>SUM(DB170:DL170)</f>
        <v/>
      </c>
      <c r="DN170">
        <f>IFERROR(INDEX(ADJ!$A$1:$BZ$1000,MATCH(PAYROLL!D170,ADJ!A$1:A$500,0),MATCH(PAYROLL!DN$2,ADJ!$2:$2,0)),0)</f>
        <v/>
      </c>
      <c r="DO170">
        <f>IFERROR(SUM(BP170,DM170:DN170,CX170:DA170)-DT170,0)</f>
        <v/>
      </c>
      <c r="DP170">
        <f ref="DP170" t="array">SUM(BW170*IFERROR(INDEX(CSDA!D$1:D$500,MATCH(BW$2,CSDA!C$1:C$500,0)),0)%,CX170*IFERROR(INDEX(CSDA!D$1:D$500,MATCH(CX$2,CSDA!C$1:C$500,0)),0)%,DA170*IFERROR(INDEX(CSDA!D$1:D$500,MATCH(DA$2,CSDA!C$1:C$500,0)),0)%,DB170*IFERROR(INDEX(CSDA!D$1:D$500,MATCH(DB$2,CSDA!C$1:C$500,0)),0)%,DF170*IFERROR(INDEX(CSDA!D$1:D$500,MATCH("Phí dịch vụ"&amp;PAYROLL!DF$2,CSDA!A$1:A$500&amp;CSDA!C$1:C$500,0)),0)%,DC170*IFERROR(INDEX(CSDA!D$1:D$500,MATCH("Phí dịch vụ"&amp;PAYROLL!DC$2,CSDA!A$1:A$500&amp;CSDA!C$1:C$500,0)),0)%,DH170*IFERROR(INDEX(CSDA!D$1:D$500,MATCH("Phí dịch vụ"&amp;PAYROLL!DH$2,CSDA!A$1:A$500&amp;CSDA!C$1:C$500,0)),0)%,DJ170*IFERROR(INDEX(CSDA!D$1:D$500,MATCH("Phí dịch vụ"&amp;PAYROLL!DJ$2,CSDA!A$1:A$500&amp;CSDA!C$1:C$500,0)),0)%,BN170*IFERROR(INDEX(CSDA!D$1:D$500,MATCH(BN$2,CSDA!C$1:C$500,0)),0)%)-BN170*7%</f>
        <v/>
      </c>
      <c r="DQ170">
        <f>IFERROR(INDEX(ADJ!$A$1:$BZ$1000,MATCH(PAYROLL!D170,ADJ!A$1:A$500,0),MATCH(PAYROLL!DQ$2,ADJ!$2:$2,0)),0)</f>
        <v/>
      </c>
      <c r="DR170">
        <f>IFERROR(INDEX(ADJ!$A$1:$BZ$1000,MATCH(PAYROLL!D170,ADJ!A$1:A$500,0),MATCH(PAYROLL!DR$2,ADJ!$2:$2,0)),0)</f>
        <v/>
      </c>
      <c r="DS170">
        <f>SUM(DP170:DR170)</f>
        <v/>
      </c>
      <c r="DT170">
        <f>EK170</f>
        <v/>
      </c>
      <c r="DU170">
        <f>SUM(DO170:DR170)</f>
        <v/>
      </c>
      <c r="DV170">
        <f>ROUND(DU170*0.1,0)</f>
        <v/>
      </c>
      <c r="DW170">
        <f>DU170+DV170</f>
        <v/>
      </c>
      <c r="DZ170">
        <f>IFERROR(INDEX(ADJ!$A$1:$BZ$1000,MATCH(PAYROLL!$D170,ADJ!A$1:A$500,0),MATCH(PAYROLL!DZ$2,ADJ!$2:$2,0)),0)</f>
        <v/>
      </c>
      <c r="EA170">
        <f>IFERROR(INDEX(ADJ!$A$1:$BZ$1000,MATCH(PAYROLL!$D170,ADJ!A$1:A$500,0),MATCH(PAYROLL!EA$2,ADJ!$2:$2,0)),0)</f>
        <v/>
      </c>
      <c r="EB170">
        <f>IFERROR(INDEX(ADJ!$A$1:$BZ$1000,MATCH(PAYROLL!$D170,ADJ!A$1:A$500,0),MATCH(PAYROLL!EB$2,ADJ!$2:$2,0)),0)</f>
        <v/>
      </c>
      <c r="EC170">
        <f>IFERROR(INDEX(ADJ!$A$1:$BZ$1000,MATCH(PAYROLL!$D170,ADJ!A$1:A$500,0),MATCH(PAYROLL!EC$2,ADJ!$2:$2,0)),0)</f>
        <v/>
      </c>
      <c r="ED170">
        <f>IFERROR(INDEX(ADJ!$A$1:$BZ$1000,MATCH(PAYROLL!$D170,ADJ!A$1:A$500,0),MATCH(PAYROLL!ED$2,ADJ!$2:$2,0)),0)</f>
        <v/>
      </c>
      <c r="EE170">
        <f>IFERROR(INDEX(ADJ!$A$1:$BZ$1000,MATCH(PAYROLL!$D170,ADJ!A$1:A$500,0),MATCH(PAYROLL!EE$2,ADJ!$2:$2,0)),0)</f>
        <v/>
      </c>
      <c r="EF170">
        <f>IFERROR(INDEX(ADJ!$A$1:$BZ$1000,MATCH(PAYROLL!$D170,ADJ!A$1:A$500,0),MATCH(PAYROLL!EF$2,ADJ!$2:$2,0)),0)</f>
        <v/>
      </c>
      <c r="EG170">
        <f>IFERROR(INDEX(ADJ!$A$1:$BZ$1000,MATCH(PAYROLL!$D170,ADJ!A$1:A$500,0),MATCH(PAYROLL!EG$2,ADJ!$2:$2,0)),0)</f>
        <v/>
      </c>
      <c r="EH170">
        <f>IFERROR(INDEX(ADJ!$A$1:$BZ$1000,MATCH(PAYROLL!$D170,ADJ!A$1:A$500,0),MATCH(PAYROLL!EH$2,ADJ!$2:$2,0)),0)</f>
        <v/>
      </c>
      <c r="EI170">
        <f>IFERROR(INDEX(ADJ!$A$1:$BZ$1000,MATCH(PAYROLL!D170,ADJ!A$1:A$500,0),MATCH(PAYROLL!EI$2,ADJ!$2:$2,0)),0)</f>
        <v/>
      </c>
      <c r="EJ170">
        <f>IFERROR(INDEX(ADJ!$A$1:$BZ$1000,MATCH(PAYROLL!$D170,ADJ!A$1:A$500,0),MATCH(PAYROLL!EJ$2,ADJ!$2:$2,0)),0)</f>
        <v/>
      </c>
      <c r="EK170">
        <f>SUM(DZ170:EJ170)</f>
        <v/>
      </c>
    </row>
    <row r="171">
      <c r="A171" t="n">
        <v>169</v>
      </c>
      <c r="B171" t="inlineStr">
        <is>
          <t>Lang Thị Mai</t>
        </is>
      </c>
      <c r="D171" t="inlineStr">
        <is>
          <t>160486-01</t>
        </is>
      </c>
      <c r="S171">
        <f>IFERROR(INDEX(PIS!$A$1:$BZ$1000,MATCH($D171,PIS!C$1:C$500,0),MATCH("Lương CB tháng trước",PIS!$1:$1,0)),0)</f>
        <v/>
      </c>
      <c r="T171">
        <f>IFERROR(INDEX(PIS!$A$1:$BZ$1000,MATCH($D171,PIS!C$1:C$500,0),MATCH("Lương CB hiện tại",PIS!$1:$1,0)),0)</f>
        <v/>
      </c>
      <c r="U171">
        <f>IFERROR(INDEX(PIS!$A$1:$BZ$1000,MATCH($D171,PIS!C$1:C$500,0),MATCH("Lương đóng BHBB",PIS!$1:$1,0)),0)</f>
        <v/>
      </c>
      <c r="V171">
        <f>IFERROR(INDEX(PIS!$A$1:$BZ$1000,MATCH($D171,PIS!C$1:C$500,0),MATCH(V$2,PIS!$2:$2,0)),0)</f>
        <v/>
      </c>
      <c r="W171">
        <f>IFERROR(INDEX(PIS!$A$1:$BZ$1000,MATCH($D171,PIS!C$1:C$500,0),MATCH(W$2,PIS!$2:$2,0)),0)</f>
        <v/>
      </c>
      <c r="X171">
        <f>IFERROR(INDEX(PIS!$A$1:$BZ$1000,MATCH($D171,PIS!C$1:C$500,0),MATCH(X$2,PIS!$2:$2,0)),0)</f>
        <v/>
      </c>
      <c r="Y171">
        <f>IFERROR(INDEX(PIS!$A$1:$BZ$1000,MATCH($D171,PIS!C$1:C$500,0),MATCH(Y$2,PIS!$2:$2,0)),0)</f>
        <v/>
      </c>
      <c r="Z171">
        <f>IFERROR(INDEX(PIS!$A$1:$BZ$1000,MATCH($D171,PIS!C$1:C$500,0),MATCH(Z$2,PIS!$2:$2,0)),0)</f>
        <v/>
      </c>
      <c r="AA171">
        <f>IFERROR(INDEX(PIS!$A$1:$BZ$1000,MATCH($D171,PIS!C$1:C$500,0),MATCH(AA$2,PIS!$2:$2,0)),0)</f>
        <v/>
      </c>
      <c r="AB171">
        <f>IFERROR(INDEX(PIS!$A$1:$BZ$1000,MATCH($D171,PIS!C$1:C$500,0),MATCH(AB$2,PIS!$2:$2,0)),0)</f>
        <v/>
      </c>
      <c r="AC171">
        <f>SUM(V171:AB171)</f>
        <v/>
      </c>
      <c r="AD171">
        <f>IFERROR(INDEX(TIMESHEET!$A$1:$AI$5000,MATCH($D171,TIMESHEET!A$1:A$500,0),MATCH("T100",TIMESHEET!$2:$2,0))-2,0)</f>
        <v/>
      </c>
      <c r="AE171">
        <f>IFERROR(INDEX(TIMESHEET!$A$1:$AI$5000,MATCH($D171,TIMESHEET!A$1:A$500,0),MATCH("T202",TIMESHEET!$2:$2,0)),0)</f>
        <v/>
      </c>
      <c r="AF171">
        <f>IFERROR(INDEX(TIMESHEET!$A$1:$AI$5000,MATCH($D171,TIMESHEET!A$1:A$500,0),MATCH("T302",TIMESHEET!$2:$2,0)),0)</f>
        <v/>
      </c>
      <c r="AG171">
        <f>IFERROR(INDEX(TIMESHEET!$A$1:$AI$5000,MATCH($D171,TIMESHEET!A$1:A$500,0),MATCH("T406",TIMESHEET!$2:$2,0)),0)</f>
        <v/>
      </c>
      <c r="AH171">
        <f>AE171+AG171</f>
        <v/>
      </c>
      <c r="AI171">
        <f>IFERROR(INDEX(TIMESHEET!$A$1:$AI$5000,MATCH($D171,TIMESHEET!A$1:A$500,0),MATCH("T701",TIMESHEET!$2:$2,0)),0)</f>
        <v/>
      </c>
      <c r="AJ171">
        <f>IFERROR(INDEX(TIMESHEET!$A$1:$AI$5000,MATCH($D171,TIMESHEET!B$1:B$500,0),MATCH("T320",TIMESHEET!$2:$2,0)),0)</f>
        <v/>
      </c>
      <c r="AK171">
        <f>IFERROR(IF(LEFT(INDEX(PIS!O$1:O$500,MATCH(D171,PIS!C$1:C$500)),1)="M",T171/AD171*SUM(AE171:AG171),T171*AD171),0)</f>
        <v/>
      </c>
      <c r="AL171">
        <f>IFERROR(INDEX(ADJ!$A$1:$BZ$1000,MATCH(PAYROLL!D171,ADJ!A$1:A$500,0),MATCH(PAYROLL!AL$2,ADJ!$2:$2,0)),0)</f>
        <v/>
      </c>
      <c r="AM171">
        <f>SUM(AK171:AL171)</f>
        <v/>
      </c>
      <c r="AN171">
        <f>IFERROR(ROUND(V171/$AD171*$AH171,0),0)</f>
        <v/>
      </c>
      <c r="AO171">
        <f>IFERROR(ROUND(W171/$AD171*$AH171,0),0)</f>
        <v/>
      </c>
      <c r="AP171">
        <f>IFERROR(ROUND(X171/$AD171*$AE171,0),0)</f>
        <v/>
      </c>
      <c r="AQ171">
        <f>IFERROR(ROUND(Y171/$AD171*$AH171,0),0)</f>
        <v/>
      </c>
      <c r="AR171">
        <f>IFERROR(ROUND(Z171/$AD171*$AH171,0),0)</f>
        <v/>
      </c>
      <c r="AS171">
        <f>IFERROR(ROUND(AA171/$AD171*$AH171,0),0)</f>
        <v/>
      </c>
      <c r="AT171">
        <f>IFERROR(IF((AE171+AF171+AG171)&gt;13,AB171,ROUND(AB171/AD171*AH171,0)),0)</f>
        <v/>
      </c>
      <c r="AU171">
        <f>IFERROR(INDEX(ADJ!$A$1:$BZ$1000,MATCH(PAYROLL!D171,ADJ!A$1:A$500,0),MATCH(PAYROLL!AU$2,ADJ!$2:$2,0)),0)</f>
        <v/>
      </c>
      <c r="AV171">
        <f>ROUND(SUM(AN171:AU171),0)</f>
        <v/>
      </c>
      <c r="AW171">
        <f>IFERROR(INDEX(TIMESHEET!$A$1:$AI$5000,MATCH(PAYROLL!D171,TIMESHEET!A$1:A$500,0),MATCH("T620",TIMESHEET!$2:$2,0)),0)</f>
        <v/>
      </c>
      <c r="AX171">
        <f>IFERROR(INDEX(TIMESHEET!$A$1:$AI$5000,MATCH(PAYROLL!D171,TIMESHEET!A$1:A$500,0),MATCH("T601",TIMESHEET!$2:$2,0)),0)</f>
        <v/>
      </c>
      <c r="AY171">
        <f>IFERROR(INDEX(TIMESHEET!$A$1:$AI$5000,MATCH(PAYROLL!D171,TIMESHEET!A$1:A$500,0),MATCH("T602",TIMESHEET!$2:$2,0)),0)</f>
        <v/>
      </c>
      <c r="AZ171">
        <f>IFERROR(INDEX(TIMESHEET!$A$1:$AI$5000,MATCH(PAYROLL!D171,TIMESHEET!A$1:A$500,0),MATCH("T603",TIMESHEET!$2:$2,0)),0)</f>
        <v/>
      </c>
      <c r="BA171">
        <f>IFERROR(INDEX(TIMESHEET!$A$1:$AI$5000,MATCH(PAYROLL!D171,TIMESHEET!A$1:A$500,0),MATCH("T611",TIMESHEET!$2:$2,0)),0)</f>
        <v/>
      </c>
      <c r="BB171">
        <f>IFERROR(INDEX(TIMESHEET!$A$1:$AI$5000,MATCH(PAYROLL!D171,TIMESHEET!A$1:A$500,0),MATCH("T612",TIMESHEET!$2:$2,0)),0)</f>
        <v/>
      </c>
      <c r="BC171">
        <f>IFERROR(INDEX(TIMESHEET!$A$1:$AI$5000,MATCH(PAYROLL!D171,TIMESHEET!A$1:A$500,0),MATCH("T613",TIMESHEET!$2:$2,0)),0)</f>
        <v/>
      </c>
      <c r="BD171">
        <f>IFERROR(INDEX(TIMESHEET!$A$1:$AI$5000,MATCH(PAYROLL!D171,TIMESHEET!A$1:A$500,0),MATCH("T500",TIMESHEET!$2:$2,0)),0)</f>
        <v/>
      </c>
      <c r="BE171">
        <f>IFERROR(IF(LEFT(INDEX(PIS!O$1:O$500,MATCH(D171,PIS!C$1:C$500)),1)="M",T171/AD171/8*(AW171+AX171*1.5+AY171*2+AZ171*3+BA171*2.1+BB171*2.7+BC171*3.9+BD171*0.3),T171/8*(AW171+AX171*1.5+AY171*2+AZ171*3+BA171*2.1+BB171*2.7+BC171*3.9+BD171*0.3)),0)</f>
        <v/>
      </c>
      <c r="BF171">
        <f>IFERROR(INDEX(ADJ!$A$1:$BZ$1000,MATCH(PAYROLL!$D171,ADJ!A$1:A$500,0),MATCH(PAYROLL!BF$2,ADJ!$2:$2,0)),0)</f>
        <v/>
      </c>
      <c r="BG171">
        <f>IFERROR(INDEX(ADJ!$A$1:$BZ$1000,MATCH(PAYROLL!D171,ADJ!A$1:A$500,0),MATCH(PAYROLL!BG$2,ADJ!$2:$2,0)),0)</f>
        <v/>
      </c>
      <c r="BH171">
        <f>IFERROR(INDEX(ADJ!$A$1:$BZ$1000,MATCH(PAYROLL!D171,ADJ!A$1:A$500,0),MATCH(PAYROLL!BH$2,ADJ!$2:$2,0)),0)</f>
        <v/>
      </c>
      <c r="BI171">
        <f>IFERROR(INDEX(ADJ!$A$1:$BZ$1000,MATCH(PAYROLL!D171,ADJ!A$1:A$500,0),MATCH(PAYROLL!BI$2,ADJ!$2:$2,0)),0)</f>
        <v/>
      </c>
      <c r="BJ171">
        <f>IFERROR(INDEX(ADJ!$A$1:$BZ$1000,MATCH(PAYROLL!D171,ADJ!A$1:A$500,0),MATCH(PAYROLL!BJ$2,ADJ!$2:$2,0)),0)</f>
        <v/>
      </c>
      <c r="BK171">
        <f>SUM(BF171:BJ171)</f>
        <v/>
      </c>
      <c r="BL171">
        <f>IFERROR(INDEX(ADJ!$A$1:$BZ$1000,MATCH(PAYROLL!D171,ADJ!A$1:A$500,0),MATCH(PAYROLL!BL$2,ADJ!$2:$2,0)),0)</f>
        <v/>
      </c>
      <c r="BM171">
        <f>IFERROR(INDEX(ADJ!$A$1:$BZ$1000,MATCH(PAYROLL!D171,ADJ!A$1:A$500,0),MATCH(PAYROLL!BM$2,ADJ!$2:$2,0)),0)</f>
        <v/>
      </c>
      <c r="BN171">
        <f>IFERROR(INDEX(ADJ!$A$1:$BZ$1000,MATCH(PAYROLL!D171,ADJ!A$1:A$500,0),MATCH(PAYROLL!BN$2,ADJ!$2:$2,0)),0)</f>
        <v/>
      </c>
      <c r="BO171">
        <f>IFERROR(INDEX(ADJ!$A$1:$BZ$1000,MATCH(PAYROLL!D171,ADJ!A$1:A$500,0),MATCH(PAYROLL!BO$2,ADJ!$2:$2,0)),0)</f>
        <v/>
      </c>
      <c r="BP171">
        <f>SUM(AM171,AV171,BE171,BK171,BL171:BO171)</f>
        <v/>
      </c>
      <c r="BQ171">
        <f>BO171</f>
        <v/>
      </c>
      <c r="BR171">
        <f>IFERROR(ROUND(IF(LEFT(INDEX(PIS!O$1:O$500,MATCH(D171,PIS!C$1:C$500)),1)="D",T171/8*(BD171*0.3),IF(LEFT(INDEX(PIS!O$1:O$500,MATCH(D171,PIS!C$1:C$500)),1)="H",T171*($BD171*0.3),T171/$AD171/8*($BD171*0.3))),0),0)</f>
        <v/>
      </c>
      <c r="BS171">
        <f>IF(AP171&lt;1,0,MIN(AP171,730000))</f>
        <v/>
      </c>
      <c r="BT171">
        <f>IFERROR(ROUND((BE171-SUM(AW171:BC171)*T171/AD171/8),0)-BR171,0)</f>
        <v/>
      </c>
      <c r="BU171">
        <f>AO171</f>
        <v/>
      </c>
      <c r="BV171">
        <f>SUM(BQ171:BU171)</f>
        <v/>
      </c>
      <c r="BW171">
        <f>BP171-BV171</f>
        <v/>
      </c>
      <c r="BX171">
        <f>IFERROR(IF(RIGHT(INDEX(PIS!O$1:O$500,MATCH(D171,PIS!C$1:C$500)),5)="Gross",MIN(U171+V171,VLOOKUP("R700",TSC!B:C,2,0)*VLOOKUP("R101",TSC!B:C,2,0))*VLOOKUP("R701",TSC!B:C,2,0)%,0),0)</f>
        <v/>
      </c>
      <c r="BY171">
        <f>IFERROR(IF(RIGHT(INDEX(PIS!O$1:O$500,MATCH(D171,PIS!C$1:C$500)),5)="Gross",MIN(U171+V171,VLOOKUP("R700",TSC!B:C,2,0)*VLOOKUP("R101",TSC!B:C,2,0))*VLOOKUP("T704",TSC!B:C,2,0)%,0),0)</f>
        <v/>
      </c>
      <c r="BZ171">
        <f>IFERROR(IF(RIGHT(INDEX(PIS!O$1:O$500,MATCH(D171,PIS!C$1:C$500)),5)="Gross",MIN(U171+V171,VLOOKUP("R700",TSC!B:C,2,0)*VLOOKUP("1",TSC!F:G,2,0))*VLOOKUP("T705",TSC!B:C,2,0)%,0),0)</f>
        <v/>
      </c>
      <c r="CA171">
        <f>IFERROR(INDEX(ADJ!$A$1:$BZ$1000,MATCH(PAYROLL!D171,ADJ!A$1:A$500,0),MATCH(PAYROLL!CA$2,ADJ!$2:$2,0)),0)</f>
        <v/>
      </c>
      <c r="CB171">
        <f>IFERROR(INDEX(ADJ!$A$1:$BZ$1000,MATCH(PAYROLL!D171,ADJ!A$1:A$500,0),MATCH(PAYROLL!CB$2,ADJ!$2:$2,0)),0)</f>
        <v/>
      </c>
      <c r="CC171">
        <f>SUM(BX171:CB171)</f>
        <v/>
      </c>
      <c r="CD171">
        <f>IFERROR(INDEX(PIS!$A$1:$BZ$1000,MATCH(PAYROLL!D171,PIS!C$1:C$500,0),MATCH(PAYROLL!CD$1,PIS!$1:$1,0)),0)</f>
        <v/>
      </c>
      <c r="CE171">
        <f>IFERROR(IF(OR(INDEX(PIS!P$1:P$500,MATCH(D171,PIS!C$1:C$500,0))="LT2",INDEX(PIS!P$1:P$500,MATCH(D171,PIS!C$1:C$500,0))="P10"),0,SUM(CC171,CD171*VLOOKUP("R601",TSC!B:C,2,0),VLOOKUP("R602",TSC!B:C,2,0))),0)</f>
        <v/>
      </c>
      <c r="CF171">
        <f>MAX(BW171-CE171,0)</f>
        <v/>
      </c>
      <c r="CG171">
        <f>IFERROR(IF(OR(RIGHT(INDEX(PIS!P$1:P$500,MATCH(D171,PIS!C$1:C$500)),5)="P10",RIGHT(INDEX(PIS!P$1:P$500,MATCH(D171,PIS!C$1:C$500)),5)="CK"),0,IF(CF171&lt;=5000000,CF171*5%,IF(CF171&lt;=10000000,CF171*10%-250000,IF(CF171&lt;=18000000,CF171*15%-750000,IF(CF171&lt;=32000000,CF171*20%-1650000,IF(CF171&lt;=52000000,CF171*25%-3250000,IF(CF171&lt;=80000000,BH171*30%-5850000,CF171*35%-9850000))))))),0)</f>
        <v/>
      </c>
      <c r="CH171">
        <f>IFERROR(IF(OR(INDEX(PIS!P$1:P$500,MATCH(D171,PIS!C$1:C$500))="LT",INDEX(PIS!P$1:P$500,MATCH(D171,PIS!C$1:C$500))="CK"),0,IF(CF171&lt;2000000,0,CF171*10%)),0)</f>
        <v/>
      </c>
      <c r="CI171">
        <f>IFERROR(INDEX(ADJ!$A$1:$BZ$1000,MATCH(PAYROLL!D171,ADJ!A$1:A$500,0),MATCH(PAYROLL!CI$2,ADJ!$2:$2,0)),0)</f>
        <v/>
      </c>
      <c r="CJ171">
        <f>IFERROR(INDEX(ADJ!$A$1:$BZ$1000,MATCH(PAYROLL!D171,ADJ!A$1:A$500,0),MATCH(PAYROLL!CJ$2,ADJ!$2:$2,0)),0)</f>
        <v/>
      </c>
      <c r="CK171">
        <f>IFERROR(INDEX(ADJ!$A$1:$BZ$1000,MATCH(PAYROLL!D171,ADJ!A$1:A$500,0),MATCH(PAYROLL!CK$2,ADJ!$2:$2,0)),0)</f>
        <v/>
      </c>
      <c r="CL171">
        <f>SUM(CG171:CK171)</f>
        <v/>
      </c>
      <c r="CM171">
        <f>ROUND(SUM(CH171:CK171),0)</f>
        <v/>
      </c>
      <c r="CN171">
        <f>IFERROR(INDEX(CSDA!D$1:D$500,MATCH($CN$2,CSDA!C$1:C$500,0))*INDEX(PIS!V$1:V$500,MATCH(D171,PIS!C$1:C$500))+INDEX(ADJ!$A$1:$BZ$1000,MATCH(PAYROLL!D171,ADJ!A$1:A$500,0),MATCH(PAYROLL!CN$2,ADJ!$2:$2,0)),0)</f>
        <v/>
      </c>
      <c r="CO171">
        <f>IFERROR(INDEX(ADJ!$A$1:$BZ$1000,MATCH(PAYROLL!D171,ADJ!A$1:A$500,0),MATCH(PAYROLL!CO$2,ADJ!$2:$2,0)),0)</f>
        <v/>
      </c>
      <c r="CP171">
        <f>IFERROR(INDEX(ADJ!$A$1:$BZ$1000,MATCH(PAYROLL!D171,ADJ!A$1:A$500,0),MATCH(PAYROLL!CP$2,ADJ!$2:$2,0)),0)</f>
        <v/>
      </c>
      <c r="CQ171">
        <f>BP171-CL171-CI171-CM171-CN171-CO171-CP171-CC171</f>
        <v/>
      </c>
      <c r="CR171">
        <f>IFERROR(IF(RIGHT(INDEX(PIS!O$1:O$500,MATCH(D171,PIS!C$1:C$500,0)),5)="Gross",MIN(U171+V171,VLOOKUP("R700",TSC!B:C,2,0)*VLOOKUP("R101",TSC!B:C,2,0))*(VLOOKUP("T711",TSC!B:C,2,0)+VLOOKUP("T712",TSC!B:C,2,0))%,MIN(T171+V171,VLOOKUP("R700",TSC!B:C,2,0)*VLOOKUP("R101",TSC!B:C,2,0))*(VLOOKUP("T711",TSC!B:C,2,0)+VLOOKUP("T712",TSC!B:C,2,0)+VLOOKUP("R701",TSC!B:C,2,0))%),0)</f>
        <v/>
      </c>
      <c r="CS171">
        <f>IFERROR(IF(RIGHT(INDEX(PIS!O$1:O$500,MATCH(D171,PIS!C$1:C$500,0)),5)="Gross",MIN(U171+V171,VLOOKUP("R700",TSC!B:C,2,0)*VLOOKUP("R101",TSC!B:C,2,0))*(VLOOKUP("T714",TSC!B:C,2,0))%,MIN(T171+V171,VLOOKUP("R700",TSC!B:C,2,0)*VLOOKUP("R101",TSC!B:C,2,0))*(VLOOKUP("T704",TSC!B:C,2,0)+VLOOKUP("T714",TSC!B:C,2,0))%),0)</f>
        <v/>
      </c>
      <c r="CT171">
        <f>IFERROR(IF(RIGHT(INDEX(PIS!O$1:O$500,MATCH(D171,PIS!C$1:C$500,0)),5)="Gross",MIN(U171+V171,VLOOKUP("R700",TSC!B:C,2,0)*VLOOKUP("R101",TSC!B:C,2,0))*VLOOKUP("T705",TSC!B:C,2,0)%,MIN(T171+V171,VLOOKUP("R700",TSC!B:C,2,0)*VLOOKUP("R101",TSC!B:C,2,0))*VLOOKUP("T705",TSC!B:C,2,0)%),0)</f>
        <v/>
      </c>
      <c r="CU171">
        <f>IFERROR(IF(RIGHT(INDEX(PIS!O$1:O$500,MATCH(D171,PIS!C$1:C$500,0)),5)="Gross",MIN(U171+V171,VLOOKUP("R700",TSC!B:C,2,0)*VLOOKUP("R101",TSC!B:C,2,0))*(VLOOKUP("T713",TSC!B:C,2,0))%,MIN(T171+V171,VLOOKUP("R700",TSC!B:C,2,0)*VLOOKUP("R101",TSC!B:C,2,0))*(VLOOKUP("T713",TSC!B:C,2,0))%),0)</f>
        <v/>
      </c>
      <c r="CV171">
        <f>IFERROR(INDEX(ADJ!$A$1:$BZ$1000,MATCH(PAYROLL!D171,ADJ!A$1:A$500,0),MATCH(PAYROLL!CV$2,ADJ!$2:$2,0)),0)</f>
        <v/>
      </c>
      <c r="CW171">
        <f>IFERROR(INDEX(ADJ!$A$1:$BZ$1000,MATCH(PAYROLL!D171,ADJ!A$1:A$500,0),MATCH(PAYROLL!CW$2,ADJ!$2:$2,0)),0)</f>
        <v/>
      </c>
      <c r="CX171">
        <f>SUM(CR171:CW171)</f>
        <v/>
      </c>
      <c r="CY171">
        <f>ROUND(IF(CR171&gt;0,T171+V171*VLOOKUP("R202",TSC!$B$1:$C$500,2,0),0),0)</f>
        <v/>
      </c>
      <c r="CZ171">
        <f>IFERROR(INDEX(CSDA!D$1:D$500,MATCH($CZ$2,CSDA!C$1:C$500,0)),0)</f>
        <v/>
      </c>
      <c r="DA171">
        <f>ROUND(T171*0.7%,0)</f>
        <v/>
      </c>
      <c r="DB171">
        <f>ROUND(T171/12,0)</f>
        <v/>
      </c>
      <c r="DC171">
        <f ref="DC171" t="array">IFERROR(INDEX(CSDA!D$1:D$500,MATCH("Trích giữ"&amp;PAYROLL!DC$2,CSDA!A$1:A$500&amp;CSDA!C$1:C$500,0)),0)</f>
        <v/>
      </c>
      <c r="DD171">
        <f ref="DD171" t="array">IFERROR(INDEX(CSDA!D$1:D$500,MATCH("Trích giữ"&amp;PAYROLL!DD$2,CSDA!A$1:A$500&amp;CSDA!C$1:C$500,0)),0)</f>
        <v/>
      </c>
      <c r="DE171">
        <f ref="DE171" t="array">IFERROR(INDEX(CSDA!D$1:D$500,MATCH("Trích giữ"&amp;PAYROLL!DE$2,CSDA!A$1:A$500&amp;CSDA!C$1:C$500,0)),0)</f>
        <v/>
      </c>
      <c r="DF171">
        <f>IFERROR(INDEX(CSDA!D$1:D$500,MATCH(PAYROLL!DF$2,CSDA!C$1:C$500,0)),0)</f>
        <v/>
      </c>
      <c r="DG171">
        <f ref="DG171" t="array">IFERROR(INDEX(CSDA!D$1:D$500,MATCH("Trích giữ"&amp;PAYROLL!DG$2,CSDA!A$1:A$500&amp;CSDA!C$1:C$500,0)),0)</f>
        <v/>
      </c>
      <c r="DH171">
        <f>ROUND(T171/26,0)</f>
        <v/>
      </c>
      <c r="DI171">
        <f ref="DI171" t="array">IFERROR(INDEX(CSDA!D$1:D$500,MATCH("Trích giữ"&amp;PAYROLL!DI$2,CSDA!A$1:A$500&amp;CSDA!C$1:C$500,0)),0)</f>
        <v/>
      </c>
      <c r="DJ171">
        <f>IF(U171=0,T171*21.5%-BL171,0)</f>
        <v/>
      </c>
      <c r="DK171">
        <f ref="DK171" t="array">IFERROR(INDEX(CSDA!D$1:D$500,MATCH("Trích giữ"&amp;PAYROLL!DK$2,CSDA!A$1:A$500&amp;CSDA!C$1:C$500,0)),0)</f>
        <v/>
      </c>
      <c r="DL171">
        <f>IFERROR(INDEX(CSDA!D$1:D$500,MATCH(PAYROLL!DL$2,CSDA!C$1:C$500,0))/12,0)</f>
        <v/>
      </c>
      <c r="DM171">
        <f>SUM(DB171:DL171)</f>
        <v/>
      </c>
      <c r="DN171">
        <f>IFERROR(INDEX(ADJ!$A$1:$BZ$1000,MATCH(PAYROLL!D171,ADJ!A$1:A$500,0),MATCH(PAYROLL!DN$2,ADJ!$2:$2,0)),0)</f>
        <v/>
      </c>
      <c r="DO171">
        <f>IFERROR(SUM(BP171,DM171:DN171,CX171:DA171)-DT171,0)</f>
        <v/>
      </c>
      <c r="DP171">
        <f ref="DP171" t="array">SUM(BW171*IFERROR(INDEX(CSDA!D$1:D$500,MATCH(BW$2,CSDA!C$1:C$500,0)),0)%,CX171*IFERROR(INDEX(CSDA!D$1:D$500,MATCH(CX$2,CSDA!C$1:C$500,0)),0)%,DA171*IFERROR(INDEX(CSDA!D$1:D$500,MATCH(DA$2,CSDA!C$1:C$500,0)),0)%,DB171*IFERROR(INDEX(CSDA!D$1:D$500,MATCH(DB$2,CSDA!C$1:C$500,0)),0)%,DF171*IFERROR(INDEX(CSDA!D$1:D$500,MATCH("Phí dịch vụ"&amp;PAYROLL!DF$2,CSDA!A$1:A$500&amp;CSDA!C$1:C$500,0)),0)%,DC171*IFERROR(INDEX(CSDA!D$1:D$500,MATCH("Phí dịch vụ"&amp;PAYROLL!DC$2,CSDA!A$1:A$500&amp;CSDA!C$1:C$500,0)),0)%,DH171*IFERROR(INDEX(CSDA!D$1:D$500,MATCH("Phí dịch vụ"&amp;PAYROLL!DH$2,CSDA!A$1:A$500&amp;CSDA!C$1:C$500,0)),0)%,DJ171*IFERROR(INDEX(CSDA!D$1:D$500,MATCH("Phí dịch vụ"&amp;PAYROLL!DJ$2,CSDA!A$1:A$500&amp;CSDA!C$1:C$500,0)),0)%,BN171*IFERROR(INDEX(CSDA!D$1:D$500,MATCH(BN$2,CSDA!C$1:C$500,0)),0)%)-BN171*7%</f>
        <v/>
      </c>
      <c r="DQ171">
        <f>IFERROR(INDEX(ADJ!$A$1:$BZ$1000,MATCH(PAYROLL!D171,ADJ!A$1:A$500,0),MATCH(PAYROLL!DQ$2,ADJ!$2:$2,0)),0)</f>
        <v/>
      </c>
      <c r="DR171">
        <f>IFERROR(INDEX(ADJ!$A$1:$BZ$1000,MATCH(PAYROLL!D171,ADJ!A$1:A$500,0),MATCH(PAYROLL!DR$2,ADJ!$2:$2,0)),0)</f>
        <v/>
      </c>
      <c r="DS171">
        <f>SUM(DP171:DR171)</f>
        <v/>
      </c>
      <c r="DT171">
        <f>EK171</f>
        <v/>
      </c>
      <c r="DU171">
        <f>SUM(DO171:DR171)</f>
        <v/>
      </c>
      <c r="DV171">
        <f>ROUND(DU171*0.1,0)</f>
        <v/>
      </c>
      <c r="DW171">
        <f>DU171+DV171</f>
        <v/>
      </c>
      <c r="DZ171">
        <f>IFERROR(INDEX(ADJ!$A$1:$BZ$1000,MATCH(PAYROLL!$D171,ADJ!A$1:A$500,0),MATCH(PAYROLL!DZ$2,ADJ!$2:$2,0)),0)</f>
        <v/>
      </c>
      <c r="EA171">
        <f>IFERROR(INDEX(ADJ!$A$1:$BZ$1000,MATCH(PAYROLL!$D171,ADJ!A$1:A$500,0),MATCH(PAYROLL!EA$2,ADJ!$2:$2,0)),0)</f>
        <v/>
      </c>
      <c r="EB171">
        <f>IFERROR(INDEX(ADJ!$A$1:$BZ$1000,MATCH(PAYROLL!$D171,ADJ!A$1:A$500,0),MATCH(PAYROLL!EB$2,ADJ!$2:$2,0)),0)</f>
        <v/>
      </c>
      <c r="EC171">
        <f>IFERROR(INDEX(ADJ!$A$1:$BZ$1000,MATCH(PAYROLL!$D171,ADJ!A$1:A$500,0),MATCH(PAYROLL!EC$2,ADJ!$2:$2,0)),0)</f>
        <v/>
      </c>
      <c r="ED171">
        <f>IFERROR(INDEX(ADJ!$A$1:$BZ$1000,MATCH(PAYROLL!$D171,ADJ!A$1:A$500,0),MATCH(PAYROLL!ED$2,ADJ!$2:$2,0)),0)</f>
        <v/>
      </c>
      <c r="EE171">
        <f>IFERROR(INDEX(ADJ!$A$1:$BZ$1000,MATCH(PAYROLL!$D171,ADJ!A$1:A$500,0),MATCH(PAYROLL!EE$2,ADJ!$2:$2,0)),0)</f>
        <v/>
      </c>
      <c r="EF171">
        <f>IFERROR(INDEX(ADJ!$A$1:$BZ$1000,MATCH(PAYROLL!$D171,ADJ!A$1:A$500,0),MATCH(PAYROLL!EF$2,ADJ!$2:$2,0)),0)</f>
        <v/>
      </c>
      <c r="EG171">
        <f>IFERROR(INDEX(ADJ!$A$1:$BZ$1000,MATCH(PAYROLL!$D171,ADJ!A$1:A$500,0),MATCH(PAYROLL!EG$2,ADJ!$2:$2,0)),0)</f>
        <v/>
      </c>
      <c r="EH171">
        <f>IFERROR(INDEX(ADJ!$A$1:$BZ$1000,MATCH(PAYROLL!$D171,ADJ!A$1:A$500,0),MATCH(PAYROLL!EH$2,ADJ!$2:$2,0)),0)</f>
        <v/>
      </c>
      <c r="EI171">
        <f>IFERROR(INDEX(ADJ!$A$1:$BZ$1000,MATCH(PAYROLL!D171,ADJ!A$1:A$500,0),MATCH(PAYROLL!EI$2,ADJ!$2:$2,0)),0)</f>
        <v/>
      </c>
      <c r="EJ171">
        <f>IFERROR(INDEX(ADJ!$A$1:$BZ$1000,MATCH(PAYROLL!$D171,ADJ!A$1:A$500,0),MATCH(PAYROLL!EJ$2,ADJ!$2:$2,0)),0)</f>
        <v/>
      </c>
      <c r="EK171">
        <f>SUM(DZ171:EJ171)</f>
        <v/>
      </c>
    </row>
    <row r="172">
      <c r="A172" t="n">
        <v>170</v>
      </c>
      <c r="B172" t="inlineStr">
        <is>
          <t>Nguyễn Anh Đức</t>
        </is>
      </c>
      <c r="D172" t="inlineStr">
        <is>
          <t>160318-02</t>
        </is>
      </c>
      <c r="S172">
        <f>IFERROR(INDEX(PIS!$A$1:$BZ$1000,MATCH($D172,PIS!C$1:C$500,0),MATCH("Lương CB tháng trước",PIS!$1:$1,0)),0)</f>
        <v/>
      </c>
      <c r="T172">
        <f>IFERROR(INDEX(PIS!$A$1:$BZ$1000,MATCH($D172,PIS!C$1:C$500,0),MATCH("Lương CB hiện tại",PIS!$1:$1,0)),0)</f>
        <v/>
      </c>
      <c r="U172">
        <f>IFERROR(INDEX(PIS!$A$1:$BZ$1000,MATCH($D172,PIS!C$1:C$500,0),MATCH("Lương đóng BHBB",PIS!$1:$1,0)),0)</f>
        <v/>
      </c>
      <c r="V172">
        <f>IFERROR(INDEX(PIS!$A$1:$BZ$1000,MATCH($D172,PIS!C$1:C$500,0),MATCH(V$2,PIS!$2:$2,0)),0)</f>
        <v/>
      </c>
      <c r="W172">
        <f>IFERROR(INDEX(PIS!$A$1:$BZ$1000,MATCH($D172,PIS!C$1:C$500,0),MATCH(W$2,PIS!$2:$2,0)),0)</f>
        <v/>
      </c>
      <c r="X172">
        <f>IFERROR(INDEX(PIS!$A$1:$BZ$1000,MATCH($D172,PIS!C$1:C$500,0),MATCH(X$2,PIS!$2:$2,0)),0)</f>
        <v/>
      </c>
      <c r="Y172">
        <f>IFERROR(INDEX(PIS!$A$1:$BZ$1000,MATCH($D172,PIS!C$1:C$500,0),MATCH(Y$2,PIS!$2:$2,0)),0)</f>
        <v/>
      </c>
      <c r="Z172">
        <f>IFERROR(INDEX(PIS!$A$1:$BZ$1000,MATCH($D172,PIS!C$1:C$500,0),MATCH(Z$2,PIS!$2:$2,0)),0)</f>
        <v/>
      </c>
      <c r="AA172">
        <f>IFERROR(INDEX(PIS!$A$1:$BZ$1000,MATCH($D172,PIS!C$1:C$500,0),MATCH(AA$2,PIS!$2:$2,0)),0)</f>
        <v/>
      </c>
      <c r="AB172">
        <f>IFERROR(INDEX(PIS!$A$1:$BZ$1000,MATCH($D172,PIS!C$1:C$500,0),MATCH(AB$2,PIS!$2:$2,0)),0)</f>
        <v/>
      </c>
      <c r="AC172">
        <f>SUM(V172:AB172)</f>
        <v/>
      </c>
      <c r="AD172">
        <f>IFERROR(INDEX(TIMESHEET!$A$1:$AI$5000,MATCH($D172,TIMESHEET!A$1:A$500,0),MATCH("T100",TIMESHEET!$2:$2,0))-2,0)</f>
        <v/>
      </c>
      <c r="AE172">
        <f>IFERROR(INDEX(TIMESHEET!$A$1:$AI$5000,MATCH($D172,TIMESHEET!A$1:A$500,0),MATCH("T202",TIMESHEET!$2:$2,0)),0)</f>
        <v/>
      </c>
      <c r="AF172">
        <f>IFERROR(INDEX(TIMESHEET!$A$1:$AI$5000,MATCH($D172,TIMESHEET!A$1:A$500,0),MATCH("T302",TIMESHEET!$2:$2,0)),0)</f>
        <v/>
      </c>
      <c r="AG172">
        <f>IFERROR(INDEX(TIMESHEET!$A$1:$AI$5000,MATCH($D172,TIMESHEET!A$1:A$500,0),MATCH("T406",TIMESHEET!$2:$2,0)),0)</f>
        <v/>
      </c>
      <c r="AH172">
        <f>AE172+AG172</f>
        <v/>
      </c>
      <c r="AI172">
        <f>IFERROR(INDEX(TIMESHEET!$A$1:$AI$5000,MATCH($D172,TIMESHEET!A$1:A$500,0),MATCH("T701",TIMESHEET!$2:$2,0)),0)</f>
        <v/>
      </c>
      <c r="AJ172">
        <f>IFERROR(INDEX(TIMESHEET!$A$1:$AI$5000,MATCH($D172,TIMESHEET!B$1:B$500,0),MATCH("T320",TIMESHEET!$2:$2,0)),0)</f>
        <v/>
      </c>
      <c r="AK172">
        <f>IFERROR(IF(LEFT(INDEX(PIS!O$1:O$500,MATCH(D172,PIS!C$1:C$500)),1)="M",T172/AD172*SUM(AE172:AG172),T172*AD172),0)</f>
        <v/>
      </c>
      <c r="AL172">
        <f>IFERROR(INDEX(ADJ!$A$1:$BZ$1000,MATCH(PAYROLL!D172,ADJ!A$1:A$500,0),MATCH(PAYROLL!AL$2,ADJ!$2:$2,0)),0)</f>
        <v/>
      </c>
      <c r="AM172">
        <f>SUM(AK172:AL172)</f>
        <v/>
      </c>
      <c r="AN172">
        <f>IFERROR(ROUND(V172/$AD172*$AH172,0),0)</f>
        <v/>
      </c>
      <c r="AO172">
        <f>IFERROR(ROUND(W172/$AD172*$AH172,0),0)</f>
        <v/>
      </c>
      <c r="AP172">
        <f>IFERROR(ROUND(X172/$AD172*$AE172,0),0)</f>
        <v/>
      </c>
      <c r="AQ172">
        <f>IFERROR(ROUND(Y172/$AD172*$AH172,0),0)</f>
        <v/>
      </c>
      <c r="AR172">
        <f>IFERROR(ROUND(Z172/$AD172*$AH172,0),0)</f>
        <v/>
      </c>
      <c r="AS172">
        <f>IFERROR(ROUND(AA172/$AD172*$AH172,0),0)</f>
        <v/>
      </c>
      <c r="AT172">
        <f>IFERROR(IF((AE172+AF172+AG172)&gt;13,AB172,ROUND(AB172/AD172*AH172,0)),0)</f>
        <v/>
      </c>
      <c r="AU172">
        <f>IFERROR(INDEX(ADJ!$A$1:$BZ$1000,MATCH(PAYROLL!D172,ADJ!A$1:A$500,0),MATCH(PAYROLL!AU$2,ADJ!$2:$2,0)),0)</f>
        <v/>
      </c>
      <c r="AV172">
        <f>ROUND(SUM(AN172:AU172),0)</f>
        <v/>
      </c>
      <c r="AW172">
        <f>IFERROR(INDEX(TIMESHEET!$A$1:$AI$5000,MATCH(PAYROLL!D172,TIMESHEET!A$1:A$500,0),MATCH("T620",TIMESHEET!$2:$2,0)),0)</f>
        <v/>
      </c>
      <c r="AX172">
        <f>IFERROR(INDEX(TIMESHEET!$A$1:$AI$5000,MATCH(PAYROLL!D172,TIMESHEET!A$1:A$500,0),MATCH("T601",TIMESHEET!$2:$2,0)),0)</f>
        <v/>
      </c>
      <c r="AY172">
        <f>IFERROR(INDEX(TIMESHEET!$A$1:$AI$5000,MATCH(PAYROLL!D172,TIMESHEET!A$1:A$500,0),MATCH("T602",TIMESHEET!$2:$2,0)),0)</f>
        <v/>
      </c>
      <c r="AZ172">
        <f>IFERROR(INDEX(TIMESHEET!$A$1:$AI$5000,MATCH(PAYROLL!D172,TIMESHEET!A$1:A$500,0),MATCH("T603",TIMESHEET!$2:$2,0)),0)</f>
        <v/>
      </c>
      <c r="BA172">
        <f>IFERROR(INDEX(TIMESHEET!$A$1:$AI$5000,MATCH(PAYROLL!D172,TIMESHEET!A$1:A$500,0),MATCH("T611",TIMESHEET!$2:$2,0)),0)</f>
        <v/>
      </c>
      <c r="BB172">
        <f>IFERROR(INDEX(TIMESHEET!$A$1:$AI$5000,MATCH(PAYROLL!D172,TIMESHEET!A$1:A$500,0),MATCH("T612",TIMESHEET!$2:$2,0)),0)</f>
        <v/>
      </c>
      <c r="BC172">
        <f>IFERROR(INDEX(TIMESHEET!$A$1:$AI$5000,MATCH(PAYROLL!D172,TIMESHEET!A$1:A$500,0),MATCH("T613",TIMESHEET!$2:$2,0)),0)</f>
        <v/>
      </c>
      <c r="BD172">
        <f>IFERROR(INDEX(TIMESHEET!$A$1:$AI$5000,MATCH(PAYROLL!D172,TIMESHEET!A$1:A$500,0),MATCH("T500",TIMESHEET!$2:$2,0)),0)</f>
        <v/>
      </c>
      <c r="BE172">
        <f>IFERROR(IF(LEFT(INDEX(PIS!O$1:O$500,MATCH(D172,PIS!C$1:C$500)),1)="M",T172/AD172/8*(AW172+AX172*1.5+AY172*2+AZ172*3+BA172*2.1+BB172*2.7+BC172*3.9+BD172*0.3),T172/8*(AW172+AX172*1.5+AY172*2+AZ172*3+BA172*2.1+BB172*2.7+BC172*3.9+BD172*0.3)),0)</f>
        <v/>
      </c>
      <c r="BF172">
        <f>IFERROR(INDEX(ADJ!$A$1:$BZ$1000,MATCH(PAYROLL!$D172,ADJ!A$1:A$500,0),MATCH(PAYROLL!BF$2,ADJ!$2:$2,0)),0)</f>
        <v/>
      </c>
      <c r="BG172">
        <f>IFERROR(INDEX(ADJ!$A$1:$BZ$1000,MATCH(PAYROLL!D172,ADJ!A$1:A$500,0),MATCH(PAYROLL!BG$2,ADJ!$2:$2,0)),0)</f>
        <v/>
      </c>
      <c r="BH172">
        <f>IFERROR(INDEX(ADJ!$A$1:$BZ$1000,MATCH(PAYROLL!D172,ADJ!A$1:A$500,0),MATCH(PAYROLL!BH$2,ADJ!$2:$2,0)),0)</f>
        <v/>
      </c>
      <c r="BI172">
        <f>IFERROR(INDEX(ADJ!$A$1:$BZ$1000,MATCH(PAYROLL!D172,ADJ!A$1:A$500,0),MATCH(PAYROLL!BI$2,ADJ!$2:$2,0)),0)</f>
        <v/>
      </c>
      <c r="BJ172">
        <f>IFERROR(INDEX(ADJ!$A$1:$BZ$1000,MATCH(PAYROLL!D172,ADJ!A$1:A$500,0),MATCH(PAYROLL!BJ$2,ADJ!$2:$2,0)),0)</f>
        <v/>
      </c>
      <c r="BK172">
        <f>SUM(BF172:BJ172)</f>
        <v/>
      </c>
      <c r="BL172">
        <f>IFERROR(INDEX(ADJ!$A$1:$BZ$1000,MATCH(PAYROLL!D172,ADJ!A$1:A$500,0),MATCH(PAYROLL!BL$2,ADJ!$2:$2,0)),0)</f>
        <v/>
      </c>
      <c r="BM172">
        <f>IFERROR(INDEX(ADJ!$A$1:$BZ$1000,MATCH(PAYROLL!D172,ADJ!A$1:A$500,0),MATCH(PAYROLL!BM$2,ADJ!$2:$2,0)),0)</f>
        <v/>
      </c>
      <c r="BN172">
        <f>IFERROR(INDEX(ADJ!$A$1:$BZ$1000,MATCH(PAYROLL!D172,ADJ!A$1:A$500,0),MATCH(PAYROLL!BN$2,ADJ!$2:$2,0)),0)</f>
        <v/>
      </c>
      <c r="BO172">
        <f>IFERROR(INDEX(ADJ!$A$1:$BZ$1000,MATCH(PAYROLL!D172,ADJ!A$1:A$500,0),MATCH(PAYROLL!BO$2,ADJ!$2:$2,0)),0)</f>
        <v/>
      </c>
      <c r="BP172">
        <f>SUM(AM172,AV172,BE172,BK172,BL172:BO172)</f>
        <v/>
      </c>
      <c r="BQ172">
        <f>BO172</f>
        <v/>
      </c>
      <c r="BR172">
        <f>IFERROR(ROUND(IF(LEFT(INDEX(PIS!O$1:O$500,MATCH(D172,PIS!C$1:C$500)),1)="D",T172/8*(BD172*0.3),IF(LEFT(INDEX(PIS!O$1:O$500,MATCH(D172,PIS!C$1:C$500)),1)="H",T172*($BD172*0.3),T172/$AD172/8*($BD172*0.3))),0),0)</f>
        <v/>
      </c>
      <c r="BS172">
        <f>IF(AP172&lt;1,0,MIN(AP172,730000))</f>
        <v/>
      </c>
      <c r="BT172">
        <f>IFERROR(ROUND((BE172-SUM(AW172:BC172)*T172/AD172/8),0)-BR172,0)</f>
        <v/>
      </c>
      <c r="BU172">
        <f>AO172</f>
        <v/>
      </c>
      <c r="BV172">
        <f>SUM(BQ172:BU172)</f>
        <v/>
      </c>
      <c r="BW172">
        <f>BP172-BV172</f>
        <v/>
      </c>
      <c r="BX172">
        <f>IFERROR(IF(RIGHT(INDEX(PIS!O$1:O$500,MATCH(D172,PIS!C$1:C$500)),5)="Gross",MIN(U172+V172,VLOOKUP("R700",TSC!B:C,2,0)*VLOOKUP("R101",TSC!B:C,2,0))*VLOOKUP("R701",TSC!B:C,2,0)%,0),0)</f>
        <v/>
      </c>
      <c r="BY172">
        <f>IFERROR(IF(RIGHT(INDEX(PIS!O$1:O$500,MATCH(D172,PIS!C$1:C$500)),5)="Gross",MIN(U172+V172,VLOOKUP("R700",TSC!B:C,2,0)*VLOOKUP("R101",TSC!B:C,2,0))*VLOOKUP("T704",TSC!B:C,2,0)%,0),0)</f>
        <v/>
      </c>
      <c r="BZ172">
        <f>IFERROR(IF(RIGHT(INDEX(PIS!O$1:O$500,MATCH(D172,PIS!C$1:C$500)),5)="Gross",MIN(U172+V172,VLOOKUP("R700",TSC!B:C,2,0)*VLOOKUP("1",TSC!F:G,2,0))*VLOOKUP("T705",TSC!B:C,2,0)%,0),0)</f>
        <v/>
      </c>
      <c r="CA172">
        <f>IFERROR(INDEX(ADJ!$A$1:$BZ$1000,MATCH(PAYROLL!D172,ADJ!A$1:A$500,0),MATCH(PAYROLL!CA$2,ADJ!$2:$2,0)),0)</f>
        <v/>
      </c>
      <c r="CB172">
        <f>IFERROR(INDEX(ADJ!$A$1:$BZ$1000,MATCH(PAYROLL!D172,ADJ!A$1:A$500,0),MATCH(PAYROLL!CB$2,ADJ!$2:$2,0)),0)</f>
        <v/>
      </c>
      <c r="CC172">
        <f>SUM(BX172:CB172)</f>
        <v/>
      </c>
      <c r="CD172">
        <f>IFERROR(INDEX(PIS!$A$1:$BZ$1000,MATCH(PAYROLL!D172,PIS!C$1:C$500,0),MATCH(PAYROLL!CD$1,PIS!$1:$1,0)),0)</f>
        <v/>
      </c>
      <c r="CE172">
        <f>IFERROR(IF(OR(INDEX(PIS!P$1:P$500,MATCH(D172,PIS!C$1:C$500,0))="LT2",INDEX(PIS!P$1:P$500,MATCH(D172,PIS!C$1:C$500,0))="P10"),0,SUM(CC172,CD172*VLOOKUP("R601",TSC!B:C,2,0),VLOOKUP("R602",TSC!B:C,2,0))),0)</f>
        <v/>
      </c>
      <c r="CF172">
        <f>MAX(BW172-CE172,0)</f>
        <v/>
      </c>
      <c r="CG172">
        <f>IFERROR(IF(OR(RIGHT(INDEX(PIS!P$1:P$500,MATCH(D172,PIS!C$1:C$500)),5)="P10",RIGHT(INDEX(PIS!P$1:P$500,MATCH(D172,PIS!C$1:C$500)),5)="CK"),0,IF(CF172&lt;=5000000,CF172*5%,IF(CF172&lt;=10000000,CF172*10%-250000,IF(CF172&lt;=18000000,CF172*15%-750000,IF(CF172&lt;=32000000,CF172*20%-1650000,IF(CF172&lt;=52000000,CF172*25%-3250000,IF(CF172&lt;=80000000,BH172*30%-5850000,CF172*35%-9850000))))))),0)</f>
        <v/>
      </c>
      <c r="CH172">
        <f>IFERROR(IF(OR(INDEX(PIS!P$1:P$500,MATCH(D172,PIS!C$1:C$500))="LT",INDEX(PIS!P$1:P$500,MATCH(D172,PIS!C$1:C$500))="CK"),0,IF(CF172&lt;2000000,0,CF172*10%)),0)</f>
        <v/>
      </c>
      <c r="CI172">
        <f>IFERROR(INDEX(ADJ!$A$1:$BZ$1000,MATCH(PAYROLL!D172,ADJ!A$1:A$500,0),MATCH(PAYROLL!CI$2,ADJ!$2:$2,0)),0)</f>
        <v/>
      </c>
      <c r="CJ172">
        <f>IFERROR(INDEX(ADJ!$A$1:$BZ$1000,MATCH(PAYROLL!D172,ADJ!A$1:A$500,0),MATCH(PAYROLL!CJ$2,ADJ!$2:$2,0)),0)</f>
        <v/>
      </c>
      <c r="CK172">
        <f>IFERROR(INDEX(ADJ!$A$1:$BZ$1000,MATCH(PAYROLL!D172,ADJ!A$1:A$500,0),MATCH(PAYROLL!CK$2,ADJ!$2:$2,0)),0)</f>
        <v/>
      </c>
      <c r="CL172">
        <f>SUM(CG172:CK172)</f>
        <v/>
      </c>
      <c r="CM172">
        <f>ROUND(SUM(CH172:CK172),0)</f>
        <v/>
      </c>
      <c r="CN172">
        <f>IFERROR(INDEX(CSDA!D$1:D$500,MATCH($CN$2,CSDA!C$1:C$500,0))*INDEX(PIS!V$1:V$500,MATCH(D172,PIS!C$1:C$500))+INDEX(ADJ!$A$1:$BZ$1000,MATCH(PAYROLL!D172,ADJ!A$1:A$500,0),MATCH(PAYROLL!CN$2,ADJ!$2:$2,0)),0)</f>
        <v/>
      </c>
      <c r="CO172">
        <f>IFERROR(INDEX(ADJ!$A$1:$BZ$1000,MATCH(PAYROLL!D172,ADJ!A$1:A$500,0),MATCH(PAYROLL!CO$2,ADJ!$2:$2,0)),0)</f>
        <v/>
      </c>
      <c r="CP172">
        <f>IFERROR(INDEX(ADJ!$A$1:$BZ$1000,MATCH(PAYROLL!D172,ADJ!A$1:A$500,0),MATCH(PAYROLL!CP$2,ADJ!$2:$2,0)),0)</f>
        <v/>
      </c>
      <c r="CQ172">
        <f>BP172-CL172-CI172-CM172-CN172-CO172-CP172-CC172</f>
        <v/>
      </c>
      <c r="CR172">
        <f>IFERROR(IF(RIGHT(INDEX(PIS!O$1:O$500,MATCH(D172,PIS!C$1:C$500,0)),5)="Gross",MIN(U172+V172,VLOOKUP("R700",TSC!B:C,2,0)*VLOOKUP("R101",TSC!B:C,2,0))*(VLOOKUP("T711",TSC!B:C,2,0)+VLOOKUP("T712",TSC!B:C,2,0))%,MIN(T172+V172,VLOOKUP("R700",TSC!B:C,2,0)*VLOOKUP("R101",TSC!B:C,2,0))*(VLOOKUP("T711",TSC!B:C,2,0)+VLOOKUP("T712",TSC!B:C,2,0)+VLOOKUP("R701",TSC!B:C,2,0))%),0)</f>
        <v/>
      </c>
      <c r="CS172">
        <f>IFERROR(IF(RIGHT(INDEX(PIS!O$1:O$500,MATCH(D172,PIS!C$1:C$500,0)),5)="Gross",MIN(U172+V172,VLOOKUP("R700",TSC!B:C,2,0)*VLOOKUP("R101",TSC!B:C,2,0))*(VLOOKUP("T714",TSC!B:C,2,0))%,MIN(T172+V172,VLOOKUP("R700",TSC!B:C,2,0)*VLOOKUP("R101",TSC!B:C,2,0))*(VLOOKUP("T704",TSC!B:C,2,0)+VLOOKUP("T714",TSC!B:C,2,0))%),0)</f>
        <v/>
      </c>
      <c r="CT172">
        <f>IFERROR(IF(RIGHT(INDEX(PIS!O$1:O$500,MATCH(D172,PIS!C$1:C$500,0)),5)="Gross",MIN(U172+V172,VLOOKUP("R700",TSC!B:C,2,0)*VLOOKUP("R101",TSC!B:C,2,0))*VLOOKUP("T705",TSC!B:C,2,0)%,MIN(T172+V172,VLOOKUP("R700",TSC!B:C,2,0)*VLOOKUP("R101",TSC!B:C,2,0))*VLOOKUP("T705",TSC!B:C,2,0)%),0)</f>
        <v/>
      </c>
      <c r="CU172">
        <f>IFERROR(IF(RIGHT(INDEX(PIS!O$1:O$500,MATCH(D172,PIS!C$1:C$500,0)),5)="Gross",MIN(U172+V172,VLOOKUP("R700",TSC!B:C,2,0)*VLOOKUP("R101",TSC!B:C,2,0))*(VLOOKUP("T713",TSC!B:C,2,0))%,MIN(T172+V172,VLOOKUP("R700",TSC!B:C,2,0)*VLOOKUP("R101",TSC!B:C,2,0))*(VLOOKUP("T713",TSC!B:C,2,0))%),0)</f>
        <v/>
      </c>
      <c r="CV172">
        <f>IFERROR(INDEX(ADJ!$A$1:$BZ$1000,MATCH(PAYROLL!D172,ADJ!A$1:A$500,0),MATCH(PAYROLL!CV$2,ADJ!$2:$2,0)),0)</f>
        <v/>
      </c>
      <c r="CW172">
        <f>IFERROR(INDEX(ADJ!$A$1:$BZ$1000,MATCH(PAYROLL!D172,ADJ!A$1:A$500,0),MATCH(PAYROLL!CW$2,ADJ!$2:$2,0)),0)</f>
        <v/>
      </c>
      <c r="CX172">
        <f>SUM(CR172:CW172)</f>
        <v/>
      </c>
      <c r="CY172">
        <f>ROUND(IF(CR172&gt;0,T172+V172*VLOOKUP("R202",TSC!$B$1:$C$500,2,0),0),0)</f>
        <v/>
      </c>
      <c r="CZ172">
        <f>IFERROR(INDEX(CSDA!D$1:D$500,MATCH($CZ$2,CSDA!C$1:C$500,0)),0)</f>
        <v/>
      </c>
      <c r="DA172">
        <f>ROUND(T172*0.7%,0)</f>
        <v/>
      </c>
      <c r="DB172">
        <f>ROUND(T172/12,0)</f>
        <v/>
      </c>
      <c r="DC172">
        <f ref="DC172" t="array">IFERROR(INDEX(CSDA!D$1:D$500,MATCH("Trích giữ"&amp;PAYROLL!DC$2,CSDA!A$1:A$500&amp;CSDA!C$1:C$500,0)),0)</f>
        <v/>
      </c>
      <c r="DD172">
        <f ref="DD172" t="array">IFERROR(INDEX(CSDA!D$1:D$500,MATCH("Trích giữ"&amp;PAYROLL!DD$2,CSDA!A$1:A$500&amp;CSDA!C$1:C$500,0)),0)</f>
        <v/>
      </c>
      <c r="DE172">
        <f ref="DE172" t="array">IFERROR(INDEX(CSDA!D$1:D$500,MATCH("Trích giữ"&amp;PAYROLL!DE$2,CSDA!A$1:A$500&amp;CSDA!C$1:C$500,0)),0)</f>
        <v/>
      </c>
      <c r="DF172">
        <f>IFERROR(INDEX(CSDA!D$1:D$500,MATCH(PAYROLL!DF$2,CSDA!C$1:C$500,0)),0)</f>
        <v/>
      </c>
      <c r="DG172">
        <f ref="DG172" t="array">IFERROR(INDEX(CSDA!D$1:D$500,MATCH("Trích giữ"&amp;PAYROLL!DG$2,CSDA!A$1:A$500&amp;CSDA!C$1:C$500,0)),0)</f>
        <v/>
      </c>
      <c r="DH172">
        <f>ROUND(T172/26,0)</f>
        <v/>
      </c>
      <c r="DI172">
        <f ref="DI172" t="array">IFERROR(INDEX(CSDA!D$1:D$500,MATCH("Trích giữ"&amp;PAYROLL!DI$2,CSDA!A$1:A$500&amp;CSDA!C$1:C$500,0)),0)</f>
        <v/>
      </c>
      <c r="DJ172">
        <f>IF(U172=0,T172*21.5%-BL172,0)</f>
        <v/>
      </c>
      <c r="DK172">
        <f ref="DK172" t="array">IFERROR(INDEX(CSDA!D$1:D$500,MATCH("Trích giữ"&amp;PAYROLL!DK$2,CSDA!A$1:A$500&amp;CSDA!C$1:C$500,0)),0)</f>
        <v/>
      </c>
      <c r="DL172">
        <f>IFERROR(INDEX(CSDA!D$1:D$500,MATCH(PAYROLL!DL$2,CSDA!C$1:C$500,0))/12,0)</f>
        <v/>
      </c>
      <c r="DM172">
        <f>SUM(DB172:DL172)</f>
        <v/>
      </c>
      <c r="DN172">
        <f>IFERROR(INDEX(ADJ!$A$1:$BZ$1000,MATCH(PAYROLL!D172,ADJ!A$1:A$500,0),MATCH(PAYROLL!DN$2,ADJ!$2:$2,0)),0)</f>
        <v/>
      </c>
      <c r="DO172">
        <f>IFERROR(SUM(BP172,DM172:DN172,CX172:DA172)-DT172,0)</f>
        <v/>
      </c>
      <c r="DP172">
        <f ref="DP172" t="array">SUM(BW172*IFERROR(INDEX(CSDA!D$1:D$500,MATCH(BW$2,CSDA!C$1:C$500,0)),0)%,CX172*IFERROR(INDEX(CSDA!D$1:D$500,MATCH(CX$2,CSDA!C$1:C$500,0)),0)%,DA172*IFERROR(INDEX(CSDA!D$1:D$500,MATCH(DA$2,CSDA!C$1:C$500,0)),0)%,DB172*IFERROR(INDEX(CSDA!D$1:D$500,MATCH(DB$2,CSDA!C$1:C$500,0)),0)%,DF172*IFERROR(INDEX(CSDA!D$1:D$500,MATCH("Phí dịch vụ"&amp;PAYROLL!DF$2,CSDA!A$1:A$500&amp;CSDA!C$1:C$500,0)),0)%,DC172*IFERROR(INDEX(CSDA!D$1:D$500,MATCH("Phí dịch vụ"&amp;PAYROLL!DC$2,CSDA!A$1:A$500&amp;CSDA!C$1:C$500,0)),0)%,DH172*IFERROR(INDEX(CSDA!D$1:D$500,MATCH("Phí dịch vụ"&amp;PAYROLL!DH$2,CSDA!A$1:A$500&amp;CSDA!C$1:C$500,0)),0)%,DJ172*IFERROR(INDEX(CSDA!D$1:D$500,MATCH("Phí dịch vụ"&amp;PAYROLL!DJ$2,CSDA!A$1:A$500&amp;CSDA!C$1:C$500,0)),0)%,BN172*IFERROR(INDEX(CSDA!D$1:D$500,MATCH(BN$2,CSDA!C$1:C$500,0)),0)%)-BN172*7%</f>
        <v/>
      </c>
      <c r="DQ172">
        <f>IFERROR(INDEX(ADJ!$A$1:$BZ$1000,MATCH(PAYROLL!D172,ADJ!A$1:A$500,0),MATCH(PAYROLL!DQ$2,ADJ!$2:$2,0)),0)</f>
        <v/>
      </c>
      <c r="DR172">
        <f>IFERROR(INDEX(ADJ!$A$1:$BZ$1000,MATCH(PAYROLL!D172,ADJ!A$1:A$500,0),MATCH(PAYROLL!DR$2,ADJ!$2:$2,0)),0)</f>
        <v/>
      </c>
      <c r="DS172">
        <f>SUM(DP172:DR172)</f>
        <v/>
      </c>
      <c r="DT172">
        <f>EK172</f>
        <v/>
      </c>
      <c r="DU172">
        <f>SUM(DO172:DR172)</f>
        <v/>
      </c>
      <c r="DV172">
        <f>ROUND(DU172*0.1,0)</f>
        <v/>
      </c>
      <c r="DW172">
        <f>DU172+DV172</f>
        <v/>
      </c>
      <c r="DZ172">
        <f>IFERROR(INDEX(ADJ!$A$1:$BZ$1000,MATCH(PAYROLL!$D172,ADJ!A$1:A$500,0),MATCH(PAYROLL!DZ$2,ADJ!$2:$2,0)),0)</f>
        <v/>
      </c>
      <c r="EA172">
        <f>IFERROR(INDEX(ADJ!$A$1:$BZ$1000,MATCH(PAYROLL!$D172,ADJ!A$1:A$500,0),MATCH(PAYROLL!EA$2,ADJ!$2:$2,0)),0)</f>
        <v/>
      </c>
      <c r="EB172">
        <f>IFERROR(INDEX(ADJ!$A$1:$BZ$1000,MATCH(PAYROLL!$D172,ADJ!A$1:A$500,0),MATCH(PAYROLL!EB$2,ADJ!$2:$2,0)),0)</f>
        <v/>
      </c>
      <c r="EC172">
        <f>IFERROR(INDEX(ADJ!$A$1:$BZ$1000,MATCH(PAYROLL!$D172,ADJ!A$1:A$500,0),MATCH(PAYROLL!EC$2,ADJ!$2:$2,0)),0)</f>
        <v/>
      </c>
      <c r="ED172">
        <f>IFERROR(INDEX(ADJ!$A$1:$BZ$1000,MATCH(PAYROLL!$D172,ADJ!A$1:A$500,0),MATCH(PAYROLL!ED$2,ADJ!$2:$2,0)),0)</f>
        <v/>
      </c>
      <c r="EE172">
        <f>IFERROR(INDEX(ADJ!$A$1:$BZ$1000,MATCH(PAYROLL!$D172,ADJ!A$1:A$500,0),MATCH(PAYROLL!EE$2,ADJ!$2:$2,0)),0)</f>
        <v/>
      </c>
      <c r="EF172">
        <f>IFERROR(INDEX(ADJ!$A$1:$BZ$1000,MATCH(PAYROLL!$D172,ADJ!A$1:A$500,0),MATCH(PAYROLL!EF$2,ADJ!$2:$2,0)),0)</f>
        <v/>
      </c>
      <c r="EG172">
        <f>IFERROR(INDEX(ADJ!$A$1:$BZ$1000,MATCH(PAYROLL!$D172,ADJ!A$1:A$500,0),MATCH(PAYROLL!EG$2,ADJ!$2:$2,0)),0)</f>
        <v/>
      </c>
      <c r="EH172">
        <f>IFERROR(INDEX(ADJ!$A$1:$BZ$1000,MATCH(PAYROLL!$D172,ADJ!A$1:A$500,0),MATCH(PAYROLL!EH$2,ADJ!$2:$2,0)),0)</f>
        <v/>
      </c>
      <c r="EI172">
        <f>IFERROR(INDEX(ADJ!$A$1:$BZ$1000,MATCH(PAYROLL!D172,ADJ!A$1:A$500,0),MATCH(PAYROLL!EI$2,ADJ!$2:$2,0)),0)</f>
        <v/>
      </c>
      <c r="EJ172">
        <f>IFERROR(INDEX(ADJ!$A$1:$BZ$1000,MATCH(PAYROLL!$D172,ADJ!A$1:A$500,0),MATCH(PAYROLL!EJ$2,ADJ!$2:$2,0)),0)</f>
        <v/>
      </c>
      <c r="EK172">
        <f>SUM(DZ172:EJ172)</f>
        <v/>
      </c>
    </row>
    <row r="173">
      <c r="A173" t="n">
        <v>171</v>
      </c>
      <c r="B173" t="inlineStr">
        <is>
          <t>Quách Văn Hùng</t>
        </is>
      </c>
      <c r="D173" t="inlineStr">
        <is>
          <t>160279-01</t>
        </is>
      </c>
      <c r="S173">
        <f>IFERROR(INDEX(PIS!$A$1:$BZ$1000,MATCH($D173,PIS!C$1:C$500,0),MATCH("Lương CB tháng trước",PIS!$1:$1,0)),0)</f>
        <v/>
      </c>
      <c r="T173">
        <f>IFERROR(INDEX(PIS!$A$1:$BZ$1000,MATCH($D173,PIS!C$1:C$500,0),MATCH("Lương CB hiện tại",PIS!$1:$1,0)),0)</f>
        <v/>
      </c>
      <c r="U173">
        <f>IFERROR(INDEX(PIS!$A$1:$BZ$1000,MATCH($D173,PIS!C$1:C$500,0),MATCH("Lương đóng BHBB",PIS!$1:$1,0)),0)</f>
        <v/>
      </c>
      <c r="V173">
        <f>IFERROR(INDEX(PIS!$A$1:$BZ$1000,MATCH($D173,PIS!C$1:C$500,0),MATCH(V$2,PIS!$2:$2,0)),0)</f>
        <v/>
      </c>
      <c r="W173">
        <f>IFERROR(INDEX(PIS!$A$1:$BZ$1000,MATCH($D173,PIS!C$1:C$500,0),MATCH(W$2,PIS!$2:$2,0)),0)</f>
        <v/>
      </c>
      <c r="X173">
        <f>IFERROR(INDEX(PIS!$A$1:$BZ$1000,MATCH($D173,PIS!C$1:C$500,0),MATCH(X$2,PIS!$2:$2,0)),0)</f>
        <v/>
      </c>
      <c r="Y173">
        <f>IFERROR(INDEX(PIS!$A$1:$BZ$1000,MATCH($D173,PIS!C$1:C$500,0),MATCH(Y$2,PIS!$2:$2,0)),0)</f>
        <v/>
      </c>
      <c r="Z173">
        <f>IFERROR(INDEX(PIS!$A$1:$BZ$1000,MATCH($D173,PIS!C$1:C$500,0),MATCH(Z$2,PIS!$2:$2,0)),0)</f>
        <v/>
      </c>
      <c r="AA173">
        <f>IFERROR(INDEX(PIS!$A$1:$BZ$1000,MATCH($D173,PIS!C$1:C$500,0),MATCH(AA$2,PIS!$2:$2,0)),0)</f>
        <v/>
      </c>
      <c r="AB173">
        <f>IFERROR(INDEX(PIS!$A$1:$BZ$1000,MATCH($D173,PIS!C$1:C$500,0),MATCH(AB$2,PIS!$2:$2,0)),0)</f>
        <v/>
      </c>
      <c r="AC173">
        <f>SUM(V173:AB173)</f>
        <v/>
      </c>
      <c r="AD173">
        <f>IFERROR(INDEX(TIMESHEET!$A$1:$AI$5000,MATCH($D173,TIMESHEET!A$1:A$500,0),MATCH("T100",TIMESHEET!$2:$2,0))-2,0)</f>
        <v/>
      </c>
      <c r="AE173">
        <f>IFERROR(INDEX(TIMESHEET!$A$1:$AI$5000,MATCH($D173,TIMESHEET!A$1:A$500,0),MATCH("T202",TIMESHEET!$2:$2,0)),0)</f>
        <v/>
      </c>
      <c r="AF173">
        <f>IFERROR(INDEX(TIMESHEET!$A$1:$AI$5000,MATCH($D173,TIMESHEET!A$1:A$500,0),MATCH("T302",TIMESHEET!$2:$2,0)),0)</f>
        <v/>
      </c>
      <c r="AG173">
        <f>IFERROR(INDEX(TIMESHEET!$A$1:$AI$5000,MATCH($D173,TIMESHEET!A$1:A$500,0),MATCH("T406",TIMESHEET!$2:$2,0)),0)</f>
        <v/>
      </c>
      <c r="AH173">
        <f>AE173+AG173</f>
        <v/>
      </c>
      <c r="AI173">
        <f>IFERROR(INDEX(TIMESHEET!$A$1:$AI$5000,MATCH($D173,TIMESHEET!A$1:A$500,0),MATCH("T701",TIMESHEET!$2:$2,0)),0)</f>
        <v/>
      </c>
      <c r="AJ173">
        <f>IFERROR(INDEX(TIMESHEET!$A$1:$AI$5000,MATCH($D173,TIMESHEET!B$1:B$500,0),MATCH("T320",TIMESHEET!$2:$2,0)),0)</f>
        <v/>
      </c>
      <c r="AK173">
        <f>IFERROR(IF(LEFT(INDEX(PIS!O$1:O$500,MATCH(D173,PIS!C$1:C$500)),1)="M",T173/AD173*SUM(AE173:AG173),T173*AD173),0)</f>
        <v/>
      </c>
      <c r="AL173">
        <f>IFERROR(INDEX(ADJ!$A$1:$BZ$1000,MATCH(PAYROLL!D173,ADJ!A$1:A$500,0),MATCH(PAYROLL!AL$2,ADJ!$2:$2,0)),0)</f>
        <v/>
      </c>
      <c r="AM173">
        <f>SUM(AK173:AL173)</f>
        <v/>
      </c>
      <c r="AN173">
        <f>IFERROR(ROUND(V173/$AD173*$AH173,0),0)</f>
        <v/>
      </c>
      <c r="AO173">
        <f>IFERROR(ROUND(W173/$AD173*$AH173,0),0)</f>
        <v/>
      </c>
      <c r="AP173">
        <f>IFERROR(ROUND(X173/$AD173*$AE173,0),0)</f>
        <v/>
      </c>
      <c r="AQ173">
        <f>IFERROR(ROUND(Y173/$AD173*$AH173,0),0)</f>
        <v/>
      </c>
      <c r="AR173">
        <f>IFERROR(ROUND(Z173/$AD173*$AH173,0),0)</f>
        <v/>
      </c>
      <c r="AS173">
        <f>IFERROR(ROUND(AA173/$AD173*$AH173,0),0)</f>
        <v/>
      </c>
      <c r="AT173">
        <f>IFERROR(IF((AE173+AF173+AG173)&gt;13,AB173,ROUND(AB173/AD173*AH173,0)),0)</f>
        <v/>
      </c>
      <c r="AU173">
        <f>IFERROR(INDEX(ADJ!$A$1:$BZ$1000,MATCH(PAYROLL!D173,ADJ!A$1:A$500,0),MATCH(PAYROLL!AU$2,ADJ!$2:$2,0)),0)</f>
        <v/>
      </c>
      <c r="AV173">
        <f>ROUND(SUM(AN173:AU173),0)</f>
        <v/>
      </c>
      <c r="AW173">
        <f>IFERROR(INDEX(TIMESHEET!$A$1:$AI$5000,MATCH(PAYROLL!D173,TIMESHEET!A$1:A$500,0),MATCH("T620",TIMESHEET!$2:$2,0)),0)</f>
        <v/>
      </c>
      <c r="AX173">
        <f>IFERROR(INDEX(TIMESHEET!$A$1:$AI$5000,MATCH(PAYROLL!D173,TIMESHEET!A$1:A$500,0),MATCH("T601",TIMESHEET!$2:$2,0)),0)</f>
        <v/>
      </c>
      <c r="AY173">
        <f>IFERROR(INDEX(TIMESHEET!$A$1:$AI$5000,MATCH(PAYROLL!D173,TIMESHEET!A$1:A$500,0),MATCH("T602",TIMESHEET!$2:$2,0)),0)</f>
        <v/>
      </c>
      <c r="AZ173">
        <f>IFERROR(INDEX(TIMESHEET!$A$1:$AI$5000,MATCH(PAYROLL!D173,TIMESHEET!A$1:A$500,0),MATCH("T603",TIMESHEET!$2:$2,0)),0)</f>
        <v/>
      </c>
      <c r="BA173">
        <f>IFERROR(INDEX(TIMESHEET!$A$1:$AI$5000,MATCH(PAYROLL!D173,TIMESHEET!A$1:A$500,0),MATCH("T611",TIMESHEET!$2:$2,0)),0)</f>
        <v/>
      </c>
      <c r="BB173">
        <f>IFERROR(INDEX(TIMESHEET!$A$1:$AI$5000,MATCH(PAYROLL!D173,TIMESHEET!A$1:A$500,0),MATCH("T612",TIMESHEET!$2:$2,0)),0)</f>
        <v/>
      </c>
      <c r="BC173">
        <f>IFERROR(INDEX(TIMESHEET!$A$1:$AI$5000,MATCH(PAYROLL!D173,TIMESHEET!A$1:A$500,0),MATCH("T613",TIMESHEET!$2:$2,0)),0)</f>
        <v/>
      </c>
      <c r="BD173">
        <f>IFERROR(INDEX(TIMESHEET!$A$1:$AI$5000,MATCH(PAYROLL!D173,TIMESHEET!A$1:A$500,0),MATCH("T500",TIMESHEET!$2:$2,0)),0)</f>
        <v/>
      </c>
      <c r="BE173">
        <f>IFERROR(IF(LEFT(INDEX(PIS!O$1:O$500,MATCH(D173,PIS!C$1:C$500)),1)="M",T173/AD173/8*(AW173+AX173*1.5+AY173*2+AZ173*3+BA173*2.1+BB173*2.7+BC173*3.9+BD173*0.3),T173/8*(AW173+AX173*1.5+AY173*2+AZ173*3+BA173*2.1+BB173*2.7+BC173*3.9+BD173*0.3)),0)</f>
        <v/>
      </c>
      <c r="BF173">
        <f>IFERROR(INDEX(ADJ!$A$1:$BZ$1000,MATCH(PAYROLL!$D173,ADJ!A$1:A$500,0),MATCH(PAYROLL!BF$2,ADJ!$2:$2,0)),0)</f>
        <v/>
      </c>
      <c r="BG173">
        <f>IFERROR(INDEX(ADJ!$A$1:$BZ$1000,MATCH(PAYROLL!D173,ADJ!A$1:A$500,0),MATCH(PAYROLL!BG$2,ADJ!$2:$2,0)),0)</f>
        <v/>
      </c>
      <c r="BH173">
        <f>IFERROR(INDEX(ADJ!$A$1:$BZ$1000,MATCH(PAYROLL!D173,ADJ!A$1:A$500,0),MATCH(PAYROLL!BH$2,ADJ!$2:$2,0)),0)</f>
        <v/>
      </c>
      <c r="BI173">
        <f>IFERROR(INDEX(ADJ!$A$1:$BZ$1000,MATCH(PAYROLL!D173,ADJ!A$1:A$500,0),MATCH(PAYROLL!BI$2,ADJ!$2:$2,0)),0)</f>
        <v/>
      </c>
      <c r="BJ173">
        <f>IFERROR(INDEX(ADJ!$A$1:$BZ$1000,MATCH(PAYROLL!D173,ADJ!A$1:A$500,0),MATCH(PAYROLL!BJ$2,ADJ!$2:$2,0)),0)</f>
        <v/>
      </c>
      <c r="BK173">
        <f>SUM(BF173:BJ173)</f>
        <v/>
      </c>
      <c r="BL173">
        <f>IFERROR(INDEX(ADJ!$A$1:$BZ$1000,MATCH(PAYROLL!D173,ADJ!A$1:A$500,0),MATCH(PAYROLL!BL$2,ADJ!$2:$2,0)),0)</f>
        <v/>
      </c>
      <c r="BM173">
        <f>IFERROR(INDEX(ADJ!$A$1:$BZ$1000,MATCH(PAYROLL!D173,ADJ!A$1:A$500,0),MATCH(PAYROLL!BM$2,ADJ!$2:$2,0)),0)</f>
        <v/>
      </c>
      <c r="BN173">
        <f>IFERROR(INDEX(ADJ!$A$1:$BZ$1000,MATCH(PAYROLL!D173,ADJ!A$1:A$500,0),MATCH(PAYROLL!BN$2,ADJ!$2:$2,0)),0)</f>
        <v/>
      </c>
      <c r="BO173">
        <f>IFERROR(INDEX(ADJ!$A$1:$BZ$1000,MATCH(PAYROLL!D173,ADJ!A$1:A$500,0),MATCH(PAYROLL!BO$2,ADJ!$2:$2,0)),0)</f>
        <v/>
      </c>
      <c r="BP173">
        <f>SUM(AM173,AV173,BE173,BK173,BL173:BO173)</f>
        <v/>
      </c>
      <c r="BQ173">
        <f>BO173</f>
        <v/>
      </c>
      <c r="BR173">
        <f>IFERROR(ROUND(IF(LEFT(INDEX(PIS!O$1:O$500,MATCH(D173,PIS!C$1:C$500)),1)="D",T173/8*(BD173*0.3),IF(LEFT(INDEX(PIS!O$1:O$500,MATCH(D173,PIS!C$1:C$500)),1)="H",T173*($BD173*0.3),T173/$AD173/8*($BD173*0.3))),0),0)</f>
        <v/>
      </c>
      <c r="BS173">
        <f>IF(AP173&lt;1,0,MIN(AP173,730000))</f>
        <v/>
      </c>
      <c r="BT173">
        <f>IFERROR(ROUND((BE173-SUM(AW173:BC173)*T173/AD173/8),0)-BR173,0)</f>
        <v/>
      </c>
      <c r="BU173">
        <f>AO173</f>
        <v/>
      </c>
      <c r="BV173">
        <f>SUM(BQ173:BU173)</f>
        <v/>
      </c>
      <c r="BW173">
        <f>BP173-BV173</f>
        <v/>
      </c>
      <c r="BX173">
        <f>IFERROR(IF(RIGHT(INDEX(PIS!O$1:O$500,MATCH(D173,PIS!C$1:C$500)),5)="Gross",MIN(U173+V173,VLOOKUP("R700",TSC!B:C,2,0)*VLOOKUP("R101",TSC!B:C,2,0))*VLOOKUP("R701",TSC!B:C,2,0)%,0),0)</f>
        <v/>
      </c>
      <c r="BY173">
        <f>IFERROR(IF(RIGHT(INDEX(PIS!O$1:O$500,MATCH(D173,PIS!C$1:C$500)),5)="Gross",MIN(U173+V173,VLOOKUP("R700",TSC!B:C,2,0)*VLOOKUP("R101",TSC!B:C,2,0))*VLOOKUP("T704",TSC!B:C,2,0)%,0),0)</f>
        <v/>
      </c>
      <c r="BZ173">
        <f>IFERROR(IF(RIGHT(INDEX(PIS!O$1:O$500,MATCH(D173,PIS!C$1:C$500)),5)="Gross",MIN(U173+V173,VLOOKUP("R700",TSC!B:C,2,0)*VLOOKUP("1",TSC!F:G,2,0))*VLOOKUP("T705",TSC!B:C,2,0)%,0),0)</f>
        <v/>
      </c>
      <c r="CA173">
        <f>IFERROR(INDEX(ADJ!$A$1:$BZ$1000,MATCH(PAYROLL!D173,ADJ!A$1:A$500,0),MATCH(PAYROLL!CA$2,ADJ!$2:$2,0)),0)</f>
        <v/>
      </c>
      <c r="CB173">
        <f>IFERROR(INDEX(ADJ!$A$1:$BZ$1000,MATCH(PAYROLL!D173,ADJ!A$1:A$500,0),MATCH(PAYROLL!CB$2,ADJ!$2:$2,0)),0)</f>
        <v/>
      </c>
      <c r="CC173">
        <f>SUM(BX173:CB173)</f>
        <v/>
      </c>
      <c r="CD173">
        <f>IFERROR(INDEX(PIS!$A$1:$BZ$1000,MATCH(PAYROLL!D173,PIS!C$1:C$500,0),MATCH(PAYROLL!CD$1,PIS!$1:$1,0)),0)</f>
        <v/>
      </c>
      <c r="CE173">
        <f>IFERROR(IF(OR(INDEX(PIS!P$1:P$500,MATCH(D173,PIS!C$1:C$500,0))="LT2",INDEX(PIS!P$1:P$500,MATCH(D173,PIS!C$1:C$500,0))="P10"),0,SUM(CC173,CD173*VLOOKUP("R601",TSC!B:C,2,0),VLOOKUP("R602",TSC!B:C,2,0))),0)</f>
        <v/>
      </c>
      <c r="CF173">
        <f>MAX(BW173-CE173,0)</f>
        <v/>
      </c>
      <c r="CG173">
        <f>IFERROR(IF(OR(RIGHT(INDEX(PIS!P$1:P$500,MATCH(D173,PIS!C$1:C$500)),5)="P10",RIGHT(INDEX(PIS!P$1:P$500,MATCH(D173,PIS!C$1:C$500)),5)="CK"),0,IF(CF173&lt;=5000000,CF173*5%,IF(CF173&lt;=10000000,CF173*10%-250000,IF(CF173&lt;=18000000,CF173*15%-750000,IF(CF173&lt;=32000000,CF173*20%-1650000,IF(CF173&lt;=52000000,CF173*25%-3250000,IF(CF173&lt;=80000000,BH173*30%-5850000,CF173*35%-9850000))))))),0)</f>
        <v/>
      </c>
      <c r="CH173">
        <f>IFERROR(IF(OR(INDEX(PIS!P$1:P$500,MATCH(D173,PIS!C$1:C$500))="LT",INDEX(PIS!P$1:P$500,MATCH(D173,PIS!C$1:C$500))="CK"),0,IF(CF173&lt;2000000,0,CF173*10%)),0)</f>
        <v/>
      </c>
      <c r="CI173">
        <f>IFERROR(INDEX(ADJ!$A$1:$BZ$1000,MATCH(PAYROLL!D173,ADJ!A$1:A$500,0),MATCH(PAYROLL!CI$2,ADJ!$2:$2,0)),0)</f>
        <v/>
      </c>
      <c r="CJ173">
        <f>IFERROR(INDEX(ADJ!$A$1:$BZ$1000,MATCH(PAYROLL!D173,ADJ!A$1:A$500,0),MATCH(PAYROLL!CJ$2,ADJ!$2:$2,0)),0)</f>
        <v/>
      </c>
      <c r="CK173">
        <f>IFERROR(INDEX(ADJ!$A$1:$BZ$1000,MATCH(PAYROLL!D173,ADJ!A$1:A$500,0),MATCH(PAYROLL!CK$2,ADJ!$2:$2,0)),0)</f>
        <v/>
      </c>
      <c r="CL173">
        <f>SUM(CG173:CK173)</f>
        <v/>
      </c>
      <c r="CM173">
        <f>ROUND(SUM(CH173:CK173),0)</f>
        <v/>
      </c>
      <c r="CN173">
        <f>IFERROR(INDEX(CSDA!D$1:D$500,MATCH($CN$2,CSDA!C$1:C$500,0))*INDEX(PIS!V$1:V$500,MATCH(D173,PIS!C$1:C$500))+INDEX(ADJ!$A$1:$BZ$1000,MATCH(PAYROLL!D173,ADJ!A$1:A$500,0),MATCH(PAYROLL!CN$2,ADJ!$2:$2,0)),0)</f>
        <v/>
      </c>
      <c r="CO173">
        <f>IFERROR(INDEX(ADJ!$A$1:$BZ$1000,MATCH(PAYROLL!D173,ADJ!A$1:A$500,0),MATCH(PAYROLL!CO$2,ADJ!$2:$2,0)),0)</f>
        <v/>
      </c>
      <c r="CP173">
        <f>IFERROR(INDEX(ADJ!$A$1:$BZ$1000,MATCH(PAYROLL!D173,ADJ!A$1:A$500,0),MATCH(PAYROLL!CP$2,ADJ!$2:$2,0)),0)</f>
        <v/>
      </c>
      <c r="CQ173">
        <f>BP173-CL173-CI173-CM173-CN173-CO173-CP173-CC173</f>
        <v/>
      </c>
      <c r="CR173">
        <f>IFERROR(IF(RIGHT(INDEX(PIS!O$1:O$500,MATCH(D173,PIS!C$1:C$500,0)),5)="Gross",MIN(U173+V173,VLOOKUP("R700",TSC!B:C,2,0)*VLOOKUP("R101",TSC!B:C,2,0))*(VLOOKUP("T711",TSC!B:C,2,0)+VLOOKUP("T712",TSC!B:C,2,0))%,MIN(T173+V173,VLOOKUP("R700",TSC!B:C,2,0)*VLOOKUP("R101",TSC!B:C,2,0))*(VLOOKUP("T711",TSC!B:C,2,0)+VLOOKUP("T712",TSC!B:C,2,0)+VLOOKUP("R701",TSC!B:C,2,0))%),0)</f>
        <v/>
      </c>
      <c r="CS173">
        <f>IFERROR(IF(RIGHT(INDEX(PIS!O$1:O$500,MATCH(D173,PIS!C$1:C$500,0)),5)="Gross",MIN(U173+V173,VLOOKUP("R700",TSC!B:C,2,0)*VLOOKUP("R101",TSC!B:C,2,0))*(VLOOKUP("T714",TSC!B:C,2,0))%,MIN(T173+V173,VLOOKUP("R700",TSC!B:C,2,0)*VLOOKUP("R101",TSC!B:C,2,0))*(VLOOKUP("T704",TSC!B:C,2,0)+VLOOKUP("T714",TSC!B:C,2,0))%),0)</f>
        <v/>
      </c>
      <c r="CT173">
        <f>IFERROR(IF(RIGHT(INDEX(PIS!O$1:O$500,MATCH(D173,PIS!C$1:C$500,0)),5)="Gross",MIN(U173+V173,VLOOKUP("R700",TSC!B:C,2,0)*VLOOKUP("R101",TSC!B:C,2,0))*VLOOKUP("T705",TSC!B:C,2,0)%,MIN(T173+V173,VLOOKUP("R700",TSC!B:C,2,0)*VLOOKUP("R101",TSC!B:C,2,0))*VLOOKUP("T705",TSC!B:C,2,0)%),0)</f>
        <v/>
      </c>
      <c r="CU173">
        <f>IFERROR(IF(RIGHT(INDEX(PIS!O$1:O$500,MATCH(D173,PIS!C$1:C$500,0)),5)="Gross",MIN(U173+V173,VLOOKUP("R700",TSC!B:C,2,0)*VLOOKUP("R101",TSC!B:C,2,0))*(VLOOKUP("T713",TSC!B:C,2,0))%,MIN(T173+V173,VLOOKUP("R700",TSC!B:C,2,0)*VLOOKUP("R101",TSC!B:C,2,0))*(VLOOKUP("T713",TSC!B:C,2,0))%),0)</f>
        <v/>
      </c>
      <c r="CV173">
        <f>IFERROR(INDEX(ADJ!$A$1:$BZ$1000,MATCH(PAYROLL!D173,ADJ!A$1:A$500,0),MATCH(PAYROLL!CV$2,ADJ!$2:$2,0)),0)</f>
        <v/>
      </c>
      <c r="CW173">
        <f>IFERROR(INDEX(ADJ!$A$1:$BZ$1000,MATCH(PAYROLL!D173,ADJ!A$1:A$500,0),MATCH(PAYROLL!CW$2,ADJ!$2:$2,0)),0)</f>
        <v/>
      </c>
      <c r="CX173">
        <f>SUM(CR173:CW173)</f>
        <v/>
      </c>
      <c r="CY173">
        <f>ROUND(IF(CR173&gt;0,T173+V173*VLOOKUP("R202",TSC!$B$1:$C$500,2,0),0),0)</f>
        <v/>
      </c>
      <c r="CZ173">
        <f>IFERROR(INDEX(CSDA!D$1:D$500,MATCH($CZ$2,CSDA!C$1:C$500,0)),0)</f>
        <v/>
      </c>
      <c r="DA173">
        <f>ROUND(T173*0.7%,0)</f>
        <v/>
      </c>
      <c r="DB173">
        <f>ROUND(T173/12,0)</f>
        <v/>
      </c>
      <c r="DC173">
        <f ref="DC173" t="array">IFERROR(INDEX(CSDA!D$1:D$500,MATCH("Trích giữ"&amp;PAYROLL!DC$2,CSDA!A$1:A$500&amp;CSDA!C$1:C$500,0)),0)</f>
        <v/>
      </c>
      <c r="DD173">
        <f ref="DD173" t="array">IFERROR(INDEX(CSDA!D$1:D$500,MATCH("Trích giữ"&amp;PAYROLL!DD$2,CSDA!A$1:A$500&amp;CSDA!C$1:C$500,0)),0)</f>
        <v/>
      </c>
      <c r="DE173">
        <f ref="DE173" t="array">IFERROR(INDEX(CSDA!D$1:D$500,MATCH("Trích giữ"&amp;PAYROLL!DE$2,CSDA!A$1:A$500&amp;CSDA!C$1:C$500,0)),0)</f>
        <v/>
      </c>
      <c r="DF173">
        <f>IFERROR(INDEX(CSDA!D$1:D$500,MATCH(PAYROLL!DF$2,CSDA!C$1:C$500,0)),0)</f>
        <v/>
      </c>
      <c r="DG173">
        <f ref="DG173" t="array">IFERROR(INDEX(CSDA!D$1:D$500,MATCH("Trích giữ"&amp;PAYROLL!DG$2,CSDA!A$1:A$500&amp;CSDA!C$1:C$500,0)),0)</f>
        <v/>
      </c>
      <c r="DH173">
        <f>ROUND(T173/26,0)</f>
        <v/>
      </c>
      <c r="DI173">
        <f ref="DI173" t="array">IFERROR(INDEX(CSDA!D$1:D$500,MATCH("Trích giữ"&amp;PAYROLL!DI$2,CSDA!A$1:A$500&amp;CSDA!C$1:C$500,0)),0)</f>
        <v/>
      </c>
      <c r="DJ173">
        <f>IF(U173=0,T173*21.5%-BL173,0)</f>
        <v/>
      </c>
      <c r="DK173">
        <f ref="DK173" t="array">IFERROR(INDEX(CSDA!D$1:D$500,MATCH("Trích giữ"&amp;PAYROLL!DK$2,CSDA!A$1:A$500&amp;CSDA!C$1:C$500,0)),0)</f>
        <v/>
      </c>
      <c r="DL173">
        <f>IFERROR(INDEX(CSDA!D$1:D$500,MATCH(PAYROLL!DL$2,CSDA!C$1:C$500,0))/12,0)</f>
        <v/>
      </c>
      <c r="DM173">
        <f>SUM(DB173:DL173)</f>
        <v/>
      </c>
      <c r="DN173">
        <f>IFERROR(INDEX(ADJ!$A$1:$BZ$1000,MATCH(PAYROLL!D173,ADJ!A$1:A$500,0),MATCH(PAYROLL!DN$2,ADJ!$2:$2,0)),0)</f>
        <v/>
      </c>
      <c r="DO173">
        <f>IFERROR(SUM(BP173,DM173:DN173,CX173:DA173)-DT173,0)</f>
        <v/>
      </c>
      <c r="DP173">
        <f ref="DP173" t="array">SUM(BW173*IFERROR(INDEX(CSDA!D$1:D$500,MATCH(BW$2,CSDA!C$1:C$500,0)),0)%,CX173*IFERROR(INDEX(CSDA!D$1:D$500,MATCH(CX$2,CSDA!C$1:C$500,0)),0)%,DA173*IFERROR(INDEX(CSDA!D$1:D$500,MATCH(DA$2,CSDA!C$1:C$500,0)),0)%,DB173*IFERROR(INDEX(CSDA!D$1:D$500,MATCH(DB$2,CSDA!C$1:C$500,0)),0)%,DF173*IFERROR(INDEX(CSDA!D$1:D$500,MATCH("Phí dịch vụ"&amp;PAYROLL!DF$2,CSDA!A$1:A$500&amp;CSDA!C$1:C$500,0)),0)%,DC173*IFERROR(INDEX(CSDA!D$1:D$500,MATCH("Phí dịch vụ"&amp;PAYROLL!DC$2,CSDA!A$1:A$500&amp;CSDA!C$1:C$500,0)),0)%,DH173*IFERROR(INDEX(CSDA!D$1:D$500,MATCH("Phí dịch vụ"&amp;PAYROLL!DH$2,CSDA!A$1:A$500&amp;CSDA!C$1:C$500,0)),0)%,DJ173*IFERROR(INDEX(CSDA!D$1:D$500,MATCH("Phí dịch vụ"&amp;PAYROLL!DJ$2,CSDA!A$1:A$500&amp;CSDA!C$1:C$500,0)),0)%,BN173*IFERROR(INDEX(CSDA!D$1:D$500,MATCH(BN$2,CSDA!C$1:C$500,0)),0)%)-BN173*7%</f>
        <v/>
      </c>
      <c r="DQ173">
        <f>IFERROR(INDEX(ADJ!$A$1:$BZ$1000,MATCH(PAYROLL!D173,ADJ!A$1:A$500,0),MATCH(PAYROLL!DQ$2,ADJ!$2:$2,0)),0)</f>
        <v/>
      </c>
      <c r="DR173">
        <f>IFERROR(INDEX(ADJ!$A$1:$BZ$1000,MATCH(PAYROLL!D173,ADJ!A$1:A$500,0),MATCH(PAYROLL!DR$2,ADJ!$2:$2,0)),0)</f>
        <v/>
      </c>
      <c r="DS173">
        <f>SUM(DP173:DR173)</f>
        <v/>
      </c>
      <c r="DT173">
        <f>EK173</f>
        <v/>
      </c>
      <c r="DU173">
        <f>SUM(DO173:DR173)</f>
        <v/>
      </c>
      <c r="DV173">
        <f>ROUND(DU173*0.1,0)</f>
        <v/>
      </c>
      <c r="DW173">
        <f>DU173+DV173</f>
        <v/>
      </c>
      <c r="DZ173">
        <f>IFERROR(INDEX(ADJ!$A$1:$BZ$1000,MATCH(PAYROLL!$D173,ADJ!A$1:A$500,0),MATCH(PAYROLL!DZ$2,ADJ!$2:$2,0)),0)</f>
        <v/>
      </c>
      <c r="EA173">
        <f>IFERROR(INDEX(ADJ!$A$1:$BZ$1000,MATCH(PAYROLL!$D173,ADJ!A$1:A$500,0),MATCH(PAYROLL!EA$2,ADJ!$2:$2,0)),0)</f>
        <v/>
      </c>
      <c r="EB173">
        <f>IFERROR(INDEX(ADJ!$A$1:$BZ$1000,MATCH(PAYROLL!$D173,ADJ!A$1:A$500,0),MATCH(PAYROLL!EB$2,ADJ!$2:$2,0)),0)</f>
        <v/>
      </c>
      <c r="EC173">
        <f>IFERROR(INDEX(ADJ!$A$1:$BZ$1000,MATCH(PAYROLL!$D173,ADJ!A$1:A$500,0),MATCH(PAYROLL!EC$2,ADJ!$2:$2,0)),0)</f>
        <v/>
      </c>
      <c r="ED173">
        <f>IFERROR(INDEX(ADJ!$A$1:$BZ$1000,MATCH(PAYROLL!$D173,ADJ!A$1:A$500,0),MATCH(PAYROLL!ED$2,ADJ!$2:$2,0)),0)</f>
        <v/>
      </c>
      <c r="EE173">
        <f>IFERROR(INDEX(ADJ!$A$1:$BZ$1000,MATCH(PAYROLL!$D173,ADJ!A$1:A$500,0),MATCH(PAYROLL!EE$2,ADJ!$2:$2,0)),0)</f>
        <v/>
      </c>
      <c r="EF173">
        <f>IFERROR(INDEX(ADJ!$A$1:$BZ$1000,MATCH(PAYROLL!$D173,ADJ!A$1:A$500,0),MATCH(PAYROLL!EF$2,ADJ!$2:$2,0)),0)</f>
        <v/>
      </c>
      <c r="EG173">
        <f>IFERROR(INDEX(ADJ!$A$1:$BZ$1000,MATCH(PAYROLL!$D173,ADJ!A$1:A$500,0),MATCH(PAYROLL!EG$2,ADJ!$2:$2,0)),0)</f>
        <v/>
      </c>
      <c r="EH173">
        <f>IFERROR(INDEX(ADJ!$A$1:$BZ$1000,MATCH(PAYROLL!$D173,ADJ!A$1:A$500,0),MATCH(PAYROLL!EH$2,ADJ!$2:$2,0)),0)</f>
        <v/>
      </c>
      <c r="EI173">
        <f>IFERROR(INDEX(ADJ!$A$1:$BZ$1000,MATCH(PAYROLL!D173,ADJ!A$1:A$500,0),MATCH(PAYROLL!EI$2,ADJ!$2:$2,0)),0)</f>
        <v/>
      </c>
      <c r="EJ173">
        <f>IFERROR(INDEX(ADJ!$A$1:$BZ$1000,MATCH(PAYROLL!$D173,ADJ!A$1:A$500,0),MATCH(PAYROLL!EJ$2,ADJ!$2:$2,0)),0)</f>
        <v/>
      </c>
      <c r="EK173">
        <f>SUM(DZ173:EJ173)</f>
        <v/>
      </c>
    </row>
    <row r="174">
      <c r="A174" t="n">
        <v>172</v>
      </c>
      <c r="B174" t="inlineStr">
        <is>
          <t>Hà Thu Vân</t>
        </is>
      </c>
      <c r="D174" t="inlineStr">
        <is>
          <t>160316-01</t>
        </is>
      </c>
      <c r="S174">
        <f>IFERROR(INDEX(PIS!$A$1:$BZ$1000,MATCH($D174,PIS!C$1:C$500,0),MATCH("Lương CB tháng trước",PIS!$1:$1,0)),0)</f>
        <v/>
      </c>
      <c r="T174">
        <f>IFERROR(INDEX(PIS!$A$1:$BZ$1000,MATCH($D174,PIS!C$1:C$500,0),MATCH("Lương CB hiện tại",PIS!$1:$1,0)),0)</f>
        <v/>
      </c>
      <c r="U174">
        <f>IFERROR(INDEX(PIS!$A$1:$BZ$1000,MATCH($D174,PIS!C$1:C$500,0),MATCH("Lương đóng BHBB",PIS!$1:$1,0)),0)</f>
        <v/>
      </c>
      <c r="V174">
        <f>IFERROR(INDEX(PIS!$A$1:$BZ$1000,MATCH($D174,PIS!C$1:C$500,0),MATCH(V$2,PIS!$2:$2,0)),0)</f>
        <v/>
      </c>
      <c r="W174">
        <f>IFERROR(INDEX(PIS!$A$1:$BZ$1000,MATCH($D174,PIS!C$1:C$500,0),MATCH(W$2,PIS!$2:$2,0)),0)</f>
        <v/>
      </c>
      <c r="X174">
        <f>IFERROR(INDEX(PIS!$A$1:$BZ$1000,MATCH($D174,PIS!C$1:C$500,0),MATCH(X$2,PIS!$2:$2,0)),0)</f>
        <v/>
      </c>
      <c r="Y174">
        <f>IFERROR(INDEX(PIS!$A$1:$BZ$1000,MATCH($D174,PIS!C$1:C$500,0),MATCH(Y$2,PIS!$2:$2,0)),0)</f>
        <v/>
      </c>
      <c r="Z174">
        <f>IFERROR(INDEX(PIS!$A$1:$BZ$1000,MATCH($D174,PIS!C$1:C$500,0),MATCH(Z$2,PIS!$2:$2,0)),0)</f>
        <v/>
      </c>
      <c r="AA174">
        <f>IFERROR(INDEX(PIS!$A$1:$BZ$1000,MATCH($D174,PIS!C$1:C$500,0),MATCH(AA$2,PIS!$2:$2,0)),0)</f>
        <v/>
      </c>
      <c r="AB174">
        <f>IFERROR(INDEX(PIS!$A$1:$BZ$1000,MATCH($D174,PIS!C$1:C$500,0),MATCH(AB$2,PIS!$2:$2,0)),0)</f>
        <v/>
      </c>
      <c r="AC174">
        <f>SUM(V174:AB174)</f>
        <v/>
      </c>
      <c r="AD174">
        <f>IFERROR(INDEX(TIMESHEET!$A$1:$AI$5000,MATCH($D174,TIMESHEET!A$1:A$500,0),MATCH("T100",TIMESHEET!$2:$2,0))-2,0)</f>
        <v/>
      </c>
      <c r="AE174">
        <f>IFERROR(INDEX(TIMESHEET!$A$1:$AI$5000,MATCH($D174,TIMESHEET!A$1:A$500,0),MATCH("T202",TIMESHEET!$2:$2,0)),0)</f>
        <v/>
      </c>
      <c r="AF174">
        <f>IFERROR(INDEX(TIMESHEET!$A$1:$AI$5000,MATCH($D174,TIMESHEET!A$1:A$500,0),MATCH("T302",TIMESHEET!$2:$2,0)),0)</f>
        <v/>
      </c>
      <c r="AG174">
        <f>IFERROR(INDEX(TIMESHEET!$A$1:$AI$5000,MATCH($D174,TIMESHEET!A$1:A$500,0),MATCH("T406",TIMESHEET!$2:$2,0)),0)</f>
        <v/>
      </c>
      <c r="AH174">
        <f>AE174+AG174</f>
        <v/>
      </c>
      <c r="AI174">
        <f>IFERROR(INDEX(TIMESHEET!$A$1:$AI$5000,MATCH($D174,TIMESHEET!A$1:A$500,0),MATCH("T701",TIMESHEET!$2:$2,0)),0)</f>
        <v/>
      </c>
      <c r="AJ174">
        <f>IFERROR(INDEX(TIMESHEET!$A$1:$AI$5000,MATCH($D174,TIMESHEET!B$1:B$500,0),MATCH("T320",TIMESHEET!$2:$2,0)),0)</f>
        <v/>
      </c>
      <c r="AK174">
        <f>IFERROR(IF(LEFT(INDEX(PIS!O$1:O$500,MATCH(D174,PIS!C$1:C$500)),1)="M",T174/AD174*SUM(AE174:AG174),T174*AD174),0)</f>
        <v/>
      </c>
      <c r="AL174">
        <f>IFERROR(INDEX(ADJ!$A$1:$BZ$1000,MATCH(PAYROLL!D174,ADJ!A$1:A$500,0),MATCH(PAYROLL!AL$2,ADJ!$2:$2,0)),0)</f>
        <v/>
      </c>
      <c r="AM174">
        <f>SUM(AK174:AL174)</f>
        <v/>
      </c>
      <c r="AN174">
        <f>IFERROR(ROUND(V174/$AD174*$AH174,0),0)</f>
        <v/>
      </c>
      <c r="AO174">
        <f>IFERROR(ROUND(W174/$AD174*$AH174,0),0)</f>
        <v/>
      </c>
      <c r="AP174">
        <f>IFERROR(ROUND(X174/$AD174*$AE174,0),0)</f>
        <v/>
      </c>
      <c r="AQ174">
        <f>IFERROR(ROUND(Y174/$AD174*$AH174,0),0)</f>
        <v/>
      </c>
      <c r="AR174">
        <f>IFERROR(ROUND(Z174/$AD174*$AH174,0),0)</f>
        <v/>
      </c>
      <c r="AS174">
        <f>IFERROR(ROUND(AA174/$AD174*$AH174,0),0)</f>
        <v/>
      </c>
      <c r="AT174">
        <f>IFERROR(IF((AE174+AF174+AG174)&gt;13,AB174,ROUND(AB174/AD174*AH174,0)),0)</f>
        <v/>
      </c>
      <c r="AU174">
        <f>IFERROR(INDEX(ADJ!$A$1:$BZ$1000,MATCH(PAYROLL!D174,ADJ!A$1:A$500,0),MATCH(PAYROLL!AU$2,ADJ!$2:$2,0)),0)</f>
        <v/>
      </c>
      <c r="AV174">
        <f>ROUND(SUM(AN174:AU174),0)</f>
        <v/>
      </c>
      <c r="AW174">
        <f>IFERROR(INDEX(TIMESHEET!$A$1:$AI$5000,MATCH(PAYROLL!D174,TIMESHEET!A$1:A$500,0),MATCH("T620",TIMESHEET!$2:$2,0)),0)</f>
        <v/>
      </c>
      <c r="AX174">
        <f>IFERROR(INDEX(TIMESHEET!$A$1:$AI$5000,MATCH(PAYROLL!D174,TIMESHEET!A$1:A$500,0),MATCH("T601",TIMESHEET!$2:$2,0)),0)</f>
        <v/>
      </c>
      <c r="AY174">
        <f>IFERROR(INDEX(TIMESHEET!$A$1:$AI$5000,MATCH(PAYROLL!D174,TIMESHEET!A$1:A$500,0),MATCH("T602",TIMESHEET!$2:$2,0)),0)</f>
        <v/>
      </c>
      <c r="AZ174">
        <f>IFERROR(INDEX(TIMESHEET!$A$1:$AI$5000,MATCH(PAYROLL!D174,TIMESHEET!A$1:A$500,0),MATCH("T603",TIMESHEET!$2:$2,0)),0)</f>
        <v/>
      </c>
      <c r="BA174">
        <f>IFERROR(INDEX(TIMESHEET!$A$1:$AI$5000,MATCH(PAYROLL!D174,TIMESHEET!A$1:A$500,0),MATCH("T611",TIMESHEET!$2:$2,0)),0)</f>
        <v/>
      </c>
      <c r="BB174">
        <f>IFERROR(INDEX(TIMESHEET!$A$1:$AI$5000,MATCH(PAYROLL!D174,TIMESHEET!A$1:A$500,0),MATCH("T612",TIMESHEET!$2:$2,0)),0)</f>
        <v/>
      </c>
      <c r="BC174">
        <f>IFERROR(INDEX(TIMESHEET!$A$1:$AI$5000,MATCH(PAYROLL!D174,TIMESHEET!A$1:A$500,0),MATCH("T613",TIMESHEET!$2:$2,0)),0)</f>
        <v/>
      </c>
      <c r="BD174">
        <f>IFERROR(INDEX(TIMESHEET!$A$1:$AI$5000,MATCH(PAYROLL!D174,TIMESHEET!A$1:A$500,0),MATCH("T500",TIMESHEET!$2:$2,0)),0)</f>
        <v/>
      </c>
      <c r="BE174">
        <f>IFERROR(IF(LEFT(INDEX(PIS!O$1:O$500,MATCH(D174,PIS!C$1:C$500)),1)="M",T174/AD174/8*(AW174+AX174*1.5+AY174*2+AZ174*3+BA174*2.1+BB174*2.7+BC174*3.9+BD174*0.3),T174/8*(AW174+AX174*1.5+AY174*2+AZ174*3+BA174*2.1+BB174*2.7+BC174*3.9+BD174*0.3)),0)</f>
        <v/>
      </c>
      <c r="BF174">
        <f>IFERROR(INDEX(ADJ!$A$1:$BZ$1000,MATCH(PAYROLL!$D174,ADJ!A$1:A$500,0),MATCH(PAYROLL!BF$2,ADJ!$2:$2,0)),0)</f>
        <v/>
      </c>
      <c r="BG174">
        <f>IFERROR(INDEX(ADJ!$A$1:$BZ$1000,MATCH(PAYROLL!D174,ADJ!A$1:A$500,0),MATCH(PAYROLL!BG$2,ADJ!$2:$2,0)),0)</f>
        <v/>
      </c>
      <c r="BH174">
        <f>IFERROR(INDEX(ADJ!$A$1:$BZ$1000,MATCH(PAYROLL!D174,ADJ!A$1:A$500,0),MATCH(PAYROLL!BH$2,ADJ!$2:$2,0)),0)</f>
        <v/>
      </c>
      <c r="BI174">
        <f>IFERROR(INDEX(ADJ!$A$1:$BZ$1000,MATCH(PAYROLL!D174,ADJ!A$1:A$500,0),MATCH(PAYROLL!BI$2,ADJ!$2:$2,0)),0)</f>
        <v/>
      </c>
      <c r="BJ174">
        <f>IFERROR(INDEX(ADJ!$A$1:$BZ$1000,MATCH(PAYROLL!D174,ADJ!A$1:A$500,0),MATCH(PAYROLL!BJ$2,ADJ!$2:$2,0)),0)</f>
        <v/>
      </c>
      <c r="BK174">
        <f>SUM(BF174:BJ174)</f>
        <v/>
      </c>
      <c r="BL174">
        <f>IFERROR(INDEX(ADJ!$A$1:$BZ$1000,MATCH(PAYROLL!D174,ADJ!A$1:A$500,0),MATCH(PAYROLL!BL$2,ADJ!$2:$2,0)),0)</f>
        <v/>
      </c>
      <c r="BM174">
        <f>IFERROR(INDEX(ADJ!$A$1:$BZ$1000,MATCH(PAYROLL!D174,ADJ!A$1:A$500,0),MATCH(PAYROLL!BM$2,ADJ!$2:$2,0)),0)</f>
        <v/>
      </c>
      <c r="BN174">
        <f>IFERROR(INDEX(ADJ!$A$1:$BZ$1000,MATCH(PAYROLL!D174,ADJ!A$1:A$500,0),MATCH(PAYROLL!BN$2,ADJ!$2:$2,0)),0)</f>
        <v/>
      </c>
      <c r="BO174">
        <f>IFERROR(INDEX(ADJ!$A$1:$BZ$1000,MATCH(PAYROLL!D174,ADJ!A$1:A$500,0),MATCH(PAYROLL!BO$2,ADJ!$2:$2,0)),0)</f>
        <v/>
      </c>
      <c r="BP174">
        <f>SUM(AM174,AV174,BE174,BK174,BL174:BO174)</f>
        <v/>
      </c>
      <c r="BQ174">
        <f>BO174</f>
        <v/>
      </c>
      <c r="BR174">
        <f>IFERROR(ROUND(IF(LEFT(INDEX(PIS!O$1:O$500,MATCH(D174,PIS!C$1:C$500)),1)="D",T174/8*(BD174*0.3),IF(LEFT(INDEX(PIS!O$1:O$500,MATCH(D174,PIS!C$1:C$500)),1)="H",T174*($BD174*0.3),T174/$AD174/8*($BD174*0.3))),0),0)</f>
        <v/>
      </c>
      <c r="BS174">
        <f>IF(AP174&lt;1,0,MIN(AP174,730000))</f>
        <v/>
      </c>
      <c r="BT174">
        <f>IFERROR(ROUND((BE174-SUM(AW174:BC174)*T174/AD174/8),0)-BR174,0)</f>
        <v/>
      </c>
      <c r="BU174">
        <f>AO174</f>
        <v/>
      </c>
      <c r="BV174">
        <f>SUM(BQ174:BU174)</f>
        <v/>
      </c>
      <c r="BW174">
        <f>BP174-BV174</f>
        <v/>
      </c>
      <c r="BX174">
        <f>IFERROR(IF(RIGHT(INDEX(PIS!O$1:O$500,MATCH(D174,PIS!C$1:C$500)),5)="Gross",MIN(U174+V174,VLOOKUP("R700",TSC!B:C,2,0)*VLOOKUP("R101",TSC!B:C,2,0))*VLOOKUP("R701",TSC!B:C,2,0)%,0),0)</f>
        <v/>
      </c>
      <c r="BY174">
        <f>IFERROR(IF(RIGHT(INDEX(PIS!O$1:O$500,MATCH(D174,PIS!C$1:C$500)),5)="Gross",MIN(U174+V174,VLOOKUP("R700",TSC!B:C,2,0)*VLOOKUP("R101",TSC!B:C,2,0))*VLOOKUP("T704",TSC!B:C,2,0)%,0),0)</f>
        <v/>
      </c>
      <c r="BZ174">
        <f>IFERROR(IF(RIGHT(INDEX(PIS!O$1:O$500,MATCH(D174,PIS!C$1:C$500)),5)="Gross",MIN(U174+V174,VLOOKUP("R700",TSC!B:C,2,0)*VLOOKUP("1",TSC!F:G,2,0))*VLOOKUP("T705",TSC!B:C,2,0)%,0),0)</f>
        <v/>
      </c>
      <c r="CA174">
        <f>IFERROR(INDEX(ADJ!$A$1:$BZ$1000,MATCH(PAYROLL!D174,ADJ!A$1:A$500,0),MATCH(PAYROLL!CA$2,ADJ!$2:$2,0)),0)</f>
        <v/>
      </c>
      <c r="CB174">
        <f>IFERROR(INDEX(ADJ!$A$1:$BZ$1000,MATCH(PAYROLL!D174,ADJ!A$1:A$500,0),MATCH(PAYROLL!CB$2,ADJ!$2:$2,0)),0)</f>
        <v/>
      </c>
      <c r="CC174">
        <f>SUM(BX174:CB174)</f>
        <v/>
      </c>
      <c r="CD174">
        <f>IFERROR(INDEX(PIS!$A$1:$BZ$1000,MATCH(PAYROLL!D174,PIS!C$1:C$500,0),MATCH(PAYROLL!CD$1,PIS!$1:$1,0)),0)</f>
        <v/>
      </c>
      <c r="CE174">
        <f>IFERROR(IF(OR(INDEX(PIS!P$1:P$500,MATCH(D174,PIS!C$1:C$500,0))="LT2",INDEX(PIS!P$1:P$500,MATCH(D174,PIS!C$1:C$500,0))="P10"),0,SUM(CC174,CD174*VLOOKUP("R601",TSC!B:C,2,0),VLOOKUP("R602",TSC!B:C,2,0))),0)</f>
        <v/>
      </c>
      <c r="CF174">
        <f>MAX(BW174-CE174,0)</f>
        <v/>
      </c>
      <c r="CG174">
        <f>IFERROR(IF(OR(RIGHT(INDEX(PIS!P$1:P$500,MATCH(D174,PIS!C$1:C$500)),5)="P10",RIGHT(INDEX(PIS!P$1:P$500,MATCH(D174,PIS!C$1:C$500)),5)="CK"),0,IF(CF174&lt;=5000000,CF174*5%,IF(CF174&lt;=10000000,CF174*10%-250000,IF(CF174&lt;=18000000,CF174*15%-750000,IF(CF174&lt;=32000000,CF174*20%-1650000,IF(CF174&lt;=52000000,CF174*25%-3250000,IF(CF174&lt;=80000000,BH174*30%-5850000,CF174*35%-9850000))))))),0)</f>
        <v/>
      </c>
      <c r="CH174">
        <f>IFERROR(IF(OR(INDEX(PIS!P$1:P$500,MATCH(D174,PIS!C$1:C$500))="LT",INDEX(PIS!P$1:P$500,MATCH(D174,PIS!C$1:C$500))="CK"),0,IF(CF174&lt;2000000,0,CF174*10%)),0)</f>
        <v/>
      </c>
      <c r="CI174">
        <f>IFERROR(INDEX(ADJ!$A$1:$BZ$1000,MATCH(PAYROLL!D174,ADJ!A$1:A$500,0),MATCH(PAYROLL!CI$2,ADJ!$2:$2,0)),0)</f>
        <v/>
      </c>
      <c r="CJ174">
        <f>IFERROR(INDEX(ADJ!$A$1:$BZ$1000,MATCH(PAYROLL!D174,ADJ!A$1:A$500,0),MATCH(PAYROLL!CJ$2,ADJ!$2:$2,0)),0)</f>
        <v/>
      </c>
      <c r="CK174">
        <f>IFERROR(INDEX(ADJ!$A$1:$BZ$1000,MATCH(PAYROLL!D174,ADJ!A$1:A$500,0),MATCH(PAYROLL!CK$2,ADJ!$2:$2,0)),0)</f>
        <v/>
      </c>
      <c r="CL174">
        <f>SUM(CG174:CK174)</f>
        <v/>
      </c>
      <c r="CM174">
        <f>ROUND(SUM(CH174:CK174),0)</f>
        <v/>
      </c>
      <c r="CN174">
        <f>IFERROR(INDEX(CSDA!D$1:D$500,MATCH($CN$2,CSDA!C$1:C$500,0))*INDEX(PIS!V$1:V$500,MATCH(D174,PIS!C$1:C$500))+INDEX(ADJ!$A$1:$BZ$1000,MATCH(PAYROLL!D174,ADJ!A$1:A$500,0),MATCH(PAYROLL!CN$2,ADJ!$2:$2,0)),0)</f>
        <v/>
      </c>
      <c r="CO174">
        <f>IFERROR(INDEX(ADJ!$A$1:$BZ$1000,MATCH(PAYROLL!D174,ADJ!A$1:A$500,0),MATCH(PAYROLL!CO$2,ADJ!$2:$2,0)),0)</f>
        <v/>
      </c>
      <c r="CP174">
        <f>IFERROR(INDEX(ADJ!$A$1:$BZ$1000,MATCH(PAYROLL!D174,ADJ!A$1:A$500,0),MATCH(PAYROLL!CP$2,ADJ!$2:$2,0)),0)</f>
        <v/>
      </c>
      <c r="CQ174">
        <f>BP174-CL174-CI174-CM174-CN174-CO174-CP174-CC174</f>
        <v/>
      </c>
      <c r="CR174">
        <f>IFERROR(IF(RIGHT(INDEX(PIS!O$1:O$500,MATCH(D174,PIS!C$1:C$500,0)),5)="Gross",MIN(U174+V174,VLOOKUP("R700",TSC!B:C,2,0)*VLOOKUP("R101",TSC!B:C,2,0))*(VLOOKUP("T711",TSC!B:C,2,0)+VLOOKUP("T712",TSC!B:C,2,0))%,MIN(T174+V174,VLOOKUP("R700",TSC!B:C,2,0)*VLOOKUP("R101",TSC!B:C,2,0))*(VLOOKUP("T711",TSC!B:C,2,0)+VLOOKUP("T712",TSC!B:C,2,0)+VLOOKUP("R701",TSC!B:C,2,0))%),0)</f>
        <v/>
      </c>
      <c r="CS174">
        <f>IFERROR(IF(RIGHT(INDEX(PIS!O$1:O$500,MATCH(D174,PIS!C$1:C$500,0)),5)="Gross",MIN(U174+V174,VLOOKUP("R700",TSC!B:C,2,0)*VLOOKUP("R101",TSC!B:C,2,0))*(VLOOKUP("T714",TSC!B:C,2,0))%,MIN(T174+V174,VLOOKUP("R700",TSC!B:C,2,0)*VLOOKUP("R101",TSC!B:C,2,0))*(VLOOKUP("T704",TSC!B:C,2,0)+VLOOKUP("T714",TSC!B:C,2,0))%),0)</f>
        <v/>
      </c>
      <c r="CT174">
        <f>IFERROR(IF(RIGHT(INDEX(PIS!O$1:O$500,MATCH(D174,PIS!C$1:C$500,0)),5)="Gross",MIN(U174+V174,VLOOKUP("R700",TSC!B:C,2,0)*VLOOKUP("R101",TSC!B:C,2,0))*VLOOKUP("T705",TSC!B:C,2,0)%,MIN(T174+V174,VLOOKUP("R700",TSC!B:C,2,0)*VLOOKUP("R101",TSC!B:C,2,0))*VLOOKUP("T705",TSC!B:C,2,0)%),0)</f>
        <v/>
      </c>
      <c r="CU174">
        <f>IFERROR(IF(RIGHT(INDEX(PIS!O$1:O$500,MATCH(D174,PIS!C$1:C$500,0)),5)="Gross",MIN(U174+V174,VLOOKUP("R700",TSC!B:C,2,0)*VLOOKUP("R101",TSC!B:C,2,0))*(VLOOKUP("T713",TSC!B:C,2,0))%,MIN(T174+V174,VLOOKUP("R700",TSC!B:C,2,0)*VLOOKUP("R101",TSC!B:C,2,0))*(VLOOKUP("T713",TSC!B:C,2,0))%),0)</f>
        <v/>
      </c>
      <c r="CV174">
        <f>IFERROR(INDEX(ADJ!$A$1:$BZ$1000,MATCH(PAYROLL!D174,ADJ!A$1:A$500,0),MATCH(PAYROLL!CV$2,ADJ!$2:$2,0)),0)</f>
        <v/>
      </c>
      <c r="CW174">
        <f>IFERROR(INDEX(ADJ!$A$1:$BZ$1000,MATCH(PAYROLL!D174,ADJ!A$1:A$500,0),MATCH(PAYROLL!CW$2,ADJ!$2:$2,0)),0)</f>
        <v/>
      </c>
      <c r="CX174">
        <f>SUM(CR174:CW174)</f>
        <v/>
      </c>
      <c r="CY174">
        <f>ROUND(IF(CR174&gt;0,T174+V174*VLOOKUP("R202",TSC!$B$1:$C$500,2,0),0),0)</f>
        <v/>
      </c>
      <c r="CZ174">
        <f>IFERROR(INDEX(CSDA!D$1:D$500,MATCH($CZ$2,CSDA!C$1:C$500,0)),0)</f>
        <v/>
      </c>
      <c r="DA174">
        <f>ROUND(T174*0.7%,0)</f>
        <v/>
      </c>
      <c r="DB174">
        <f>ROUND(T174/12,0)</f>
        <v/>
      </c>
      <c r="DC174">
        <f ref="DC174" t="array">IFERROR(INDEX(CSDA!D$1:D$500,MATCH("Trích giữ"&amp;PAYROLL!DC$2,CSDA!A$1:A$500&amp;CSDA!C$1:C$500,0)),0)</f>
        <v/>
      </c>
      <c r="DD174">
        <f ref="DD174" t="array">IFERROR(INDEX(CSDA!D$1:D$500,MATCH("Trích giữ"&amp;PAYROLL!DD$2,CSDA!A$1:A$500&amp;CSDA!C$1:C$500,0)),0)</f>
        <v/>
      </c>
      <c r="DE174">
        <f ref="DE174" t="array">IFERROR(INDEX(CSDA!D$1:D$500,MATCH("Trích giữ"&amp;PAYROLL!DE$2,CSDA!A$1:A$500&amp;CSDA!C$1:C$500,0)),0)</f>
        <v/>
      </c>
      <c r="DF174">
        <f>IFERROR(INDEX(CSDA!D$1:D$500,MATCH(PAYROLL!DF$2,CSDA!C$1:C$500,0)),0)</f>
        <v/>
      </c>
      <c r="DG174">
        <f ref="DG174" t="array">IFERROR(INDEX(CSDA!D$1:D$500,MATCH("Trích giữ"&amp;PAYROLL!DG$2,CSDA!A$1:A$500&amp;CSDA!C$1:C$500,0)),0)</f>
        <v/>
      </c>
      <c r="DH174">
        <f>ROUND(T174/26,0)</f>
        <v/>
      </c>
      <c r="DI174">
        <f ref="DI174" t="array">IFERROR(INDEX(CSDA!D$1:D$500,MATCH("Trích giữ"&amp;PAYROLL!DI$2,CSDA!A$1:A$500&amp;CSDA!C$1:C$500,0)),0)</f>
        <v/>
      </c>
      <c r="DJ174">
        <f>IF(U174=0,T174*21.5%-BL174,0)</f>
        <v/>
      </c>
      <c r="DK174">
        <f ref="DK174" t="array">IFERROR(INDEX(CSDA!D$1:D$500,MATCH("Trích giữ"&amp;PAYROLL!DK$2,CSDA!A$1:A$500&amp;CSDA!C$1:C$500,0)),0)</f>
        <v/>
      </c>
      <c r="DL174">
        <f>IFERROR(INDEX(CSDA!D$1:D$500,MATCH(PAYROLL!DL$2,CSDA!C$1:C$500,0))/12,0)</f>
        <v/>
      </c>
      <c r="DM174">
        <f>SUM(DB174:DL174)</f>
        <v/>
      </c>
      <c r="DN174">
        <f>IFERROR(INDEX(ADJ!$A$1:$BZ$1000,MATCH(PAYROLL!D174,ADJ!A$1:A$500,0),MATCH(PAYROLL!DN$2,ADJ!$2:$2,0)),0)</f>
        <v/>
      </c>
      <c r="DO174">
        <f>IFERROR(SUM(BP174,DM174:DN174,CX174:DA174)-DT174,0)</f>
        <v/>
      </c>
      <c r="DP174">
        <f ref="DP174" t="array">SUM(BW174*IFERROR(INDEX(CSDA!D$1:D$500,MATCH(BW$2,CSDA!C$1:C$500,0)),0)%,CX174*IFERROR(INDEX(CSDA!D$1:D$500,MATCH(CX$2,CSDA!C$1:C$500,0)),0)%,DA174*IFERROR(INDEX(CSDA!D$1:D$500,MATCH(DA$2,CSDA!C$1:C$500,0)),0)%,DB174*IFERROR(INDEX(CSDA!D$1:D$500,MATCH(DB$2,CSDA!C$1:C$500,0)),0)%,DF174*IFERROR(INDEX(CSDA!D$1:D$500,MATCH("Phí dịch vụ"&amp;PAYROLL!DF$2,CSDA!A$1:A$500&amp;CSDA!C$1:C$500,0)),0)%,DC174*IFERROR(INDEX(CSDA!D$1:D$500,MATCH("Phí dịch vụ"&amp;PAYROLL!DC$2,CSDA!A$1:A$500&amp;CSDA!C$1:C$500,0)),0)%,DH174*IFERROR(INDEX(CSDA!D$1:D$500,MATCH("Phí dịch vụ"&amp;PAYROLL!DH$2,CSDA!A$1:A$500&amp;CSDA!C$1:C$500,0)),0)%,DJ174*IFERROR(INDEX(CSDA!D$1:D$500,MATCH("Phí dịch vụ"&amp;PAYROLL!DJ$2,CSDA!A$1:A$500&amp;CSDA!C$1:C$500,0)),0)%,BN174*IFERROR(INDEX(CSDA!D$1:D$500,MATCH(BN$2,CSDA!C$1:C$500,0)),0)%)-BN174*7%</f>
        <v/>
      </c>
      <c r="DQ174">
        <f>IFERROR(INDEX(ADJ!$A$1:$BZ$1000,MATCH(PAYROLL!D174,ADJ!A$1:A$500,0),MATCH(PAYROLL!DQ$2,ADJ!$2:$2,0)),0)</f>
        <v/>
      </c>
      <c r="DR174">
        <f>IFERROR(INDEX(ADJ!$A$1:$BZ$1000,MATCH(PAYROLL!D174,ADJ!A$1:A$500,0),MATCH(PAYROLL!DR$2,ADJ!$2:$2,0)),0)</f>
        <v/>
      </c>
      <c r="DS174">
        <f>SUM(DP174:DR174)</f>
        <v/>
      </c>
      <c r="DT174">
        <f>EK174</f>
        <v/>
      </c>
      <c r="DU174">
        <f>SUM(DO174:DR174)</f>
        <v/>
      </c>
      <c r="DV174">
        <f>ROUND(DU174*0.1,0)</f>
        <v/>
      </c>
      <c r="DW174">
        <f>DU174+DV174</f>
        <v/>
      </c>
      <c r="DZ174">
        <f>IFERROR(INDEX(ADJ!$A$1:$BZ$1000,MATCH(PAYROLL!$D174,ADJ!A$1:A$500,0),MATCH(PAYROLL!DZ$2,ADJ!$2:$2,0)),0)</f>
        <v/>
      </c>
      <c r="EA174">
        <f>IFERROR(INDEX(ADJ!$A$1:$BZ$1000,MATCH(PAYROLL!$D174,ADJ!A$1:A$500,0),MATCH(PAYROLL!EA$2,ADJ!$2:$2,0)),0)</f>
        <v/>
      </c>
      <c r="EB174">
        <f>IFERROR(INDEX(ADJ!$A$1:$BZ$1000,MATCH(PAYROLL!$D174,ADJ!A$1:A$500,0),MATCH(PAYROLL!EB$2,ADJ!$2:$2,0)),0)</f>
        <v/>
      </c>
      <c r="EC174">
        <f>IFERROR(INDEX(ADJ!$A$1:$BZ$1000,MATCH(PAYROLL!$D174,ADJ!A$1:A$500,0),MATCH(PAYROLL!EC$2,ADJ!$2:$2,0)),0)</f>
        <v/>
      </c>
      <c r="ED174">
        <f>IFERROR(INDEX(ADJ!$A$1:$BZ$1000,MATCH(PAYROLL!$D174,ADJ!A$1:A$500,0),MATCH(PAYROLL!ED$2,ADJ!$2:$2,0)),0)</f>
        <v/>
      </c>
      <c r="EE174">
        <f>IFERROR(INDEX(ADJ!$A$1:$BZ$1000,MATCH(PAYROLL!$D174,ADJ!A$1:A$500,0),MATCH(PAYROLL!EE$2,ADJ!$2:$2,0)),0)</f>
        <v/>
      </c>
      <c r="EF174">
        <f>IFERROR(INDEX(ADJ!$A$1:$BZ$1000,MATCH(PAYROLL!$D174,ADJ!A$1:A$500,0),MATCH(PAYROLL!EF$2,ADJ!$2:$2,0)),0)</f>
        <v/>
      </c>
      <c r="EG174">
        <f>IFERROR(INDEX(ADJ!$A$1:$BZ$1000,MATCH(PAYROLL!$D174,ADJ!A$1:A$500,0),MATCH(PAYROLL!EG$2,ADJ!$2:$2,0)),0)</f>
        <v/>
      </c>
      <c r="EH174">
        <f>IFERROR(INDEX(ADJ!$A$1:$BZ$1000,MATCH(PAYROLL!$D174,ADJ!A$1:A$500,0),MATCH(PAYROLL!EH$2,ADJ!$2:$2,0)),0)</f>
        <v/>
      </c>
      <c r="EI174">
        <f>IFERROR(INDEX(ADJ!$A$1:$BZ$1000,MATCH(PAYROLL!D174,ADJ!A$1:A$500,0),MATCH(PAYROLL!EI$2,ADJ!$2:$2,0)),0)</f>
        <v/>
      </c>
      <c r="EJ174">
        <f>IFERROR(INDEX(ADJ!$A$1:$BZ$1000,MATCH(PAYROLL!$D174,ADJ!A$1:A$500,0),MATCH(PAYROLL!EJ$2,ADJ!$2:$2,0)),0)</f>
        <v/>
      </c>
      <c r="EK174">
        <f>SUM(DZ174:EJ174)</f>
        <v/>
      </c>
    </row>
    <row r="175">
      <c r="A175" t="n">
        <v>173</v>
      </c>
      <c r="B175" t="inlineStr">
        <is>
          <t>Hà Thị Thúy Hồng</t>
        </is>
      </c>
      <c r="D175" t="inlineStr">
        <is>
          <t>160315-01</t>
        </is>
      </c>
      <c r="S175">
        <f>IFERROR(INDEX(PIS!$A$1:$BZ$1000,MATCH($D175,PIS!C$1:C$500,0),MATCH("Lương CB tháng trước",PIS!$1:$1,0)),0)</f>
        <v/>
      </c>
      <c r="T175">
        <f>IFERROR(INDEX(PIS!$A$1:$BZ$1000,MATCH($D175,PIS!C$1:C$500,0),MATCH("Lương CB hiện tại",PIS!$1:$1,0)),0)</f>
        <v/>
      </c>
      <c r="U175">
        <f>IFERROR(INDEX(PIS!$A$1:$BZ$1000,MATCH($D175,PIS!C$1:C$500,0),MATCH("Lương đóng BHBB",PIS!$1:$1,0)),0)</f>
        <v/>
      </c>
      <c r="V175">
        <f>IFERROR(INDEX(PIS!$A$1:$BZ$1000,MATCH($D175,PIS!C$1:C$500,0),MATCH(V$2,PIS!$2:$2,0)),0)</f>
        <v/>
      </c>
      <c r="W175">
        <f>IFERROR(INDEX(PIS!$A$1:$BZ$1000,MATCH($D175,PIS!C$1:C$500,0),MATCH(W$2,PIS!$2:$2,0)),0)</f>
        <v/>
      </c>
      <c r="X175">
        <f>IFERROR(INDEX(PIS!$A$1:$BZ$1000,MATCH($D175,PIS!C$1:C$500,0),MATCH(X$2,PIS!$2:$2,0)),0)</f>
        <v/>
      </c>
      <c r="Y175">
        <f>IFERROR(INDEX(PIS!$A$1:$BZ$1000,MATCH($D175,PIS!C$1:C$500,0),MATCH(Y$2,PIS!$2:$2,0)),0)</f>
        <v/>
      </c>
      <c r="Z175">
        <f>IFERROR(INDEX(PIS!$A$1:$BZ$1000,MATCH($D175,PIS!C$1:C$500,0),MATCH(Z$2,PIS!$2:$2,0)),0)</f>
        <v/>
      </c>
      <c r="AA175">
        <f>IFERROR(INDEX(PIS!$A$1:$BZ$1000,MATCH($D175,PIS!C$1:C$500,0),MATCH(AA$2,PIS!$2:$2,0)),0)</f>
        <v/>
      </c>
      <c r="AB175">
        <f>IFERROR(INDEX(PIS!$A$1:$BZ$1000,MATCH($D175,PIS!C$1:C$500,0),MATCH(AB$2,PIS!$2:$2,0)),0)</f>
        <v/>
      </c>
      <c r="AC175">
        <f>SUM(V175:AB175)</f>
        <v/>
      </c>
      <c r="AD175">
        <f>IFERROR(INDEX(TIMESHEET!$A$1:$AI$5000,MATCH($D175,TIMESHEET!A$1:A$500,0),MATCH("T100",TIMESHEET!$2:$2,0))-2,0)</f>
        <v/>
      </c>
      <c r="AE175">
        <f>IFERROR(INDEX(TIMESHEET!$A$1:$AI$5000,MATCH($D175,TIMESHEET!A$1:A$500,0),MATCH("T202",TIMESHEET!$2:$2,0)),0)</f>
        <v/>
      </c>
      <c r="AF175">
        <f>IFERROR(INDEX(TIMESHEET!$A$1:$AI$5000,MATCH($D175,TIMESHEET!A$1:A$500,0),MATCH("T302",TIMESHEET!$2:$2,0)),0)</f>
        <v/>
      </c>
      <c r="AG175">
        <f>IFERROR(INDEX(TIMESHEET!$A$1:$AI$5000,MATCH($D175,TIMESHEET!A$1:A$500,0),MATCH("T406",TIMESHEET!$2:$2,0)),0)</f>
        <v/>
      </c>
      <c r="AH175">
        <f>AE175+AG175</f>
        <v/>
      </c>
      <c r="AI175">
        <f>IFERROR(INDEX(TIMESHEET!$A$1:$AI$5000,MATCH($D175,TIMESHEET!A$1:A$500,0),MATCH("T701",TIMESHEET!$2:$2,0)),0)</f>
        <v/>
      </c>
      <c r="AJ175">
        <f>IFERROR(INDEX(TIMESHEET!$A$1:$AI$5000,MATCH($D175,TIMESHEET!B$1:B$500,0),MATCH("T320",TIMESHEET!$2:$2,0)),0)</f>
        <v/>
      </c>
      <c r="AK175">
        <f>IFERROR(IF(LEFT(INDEX(PIS!O$1:O$500,MATCH(D175,PIS!C$1:C$500)),1)="M",T175/AD175*SUM(AE175:AG175),T175*AD175),0)</f>
        <v/>
      </c>
      <c r="AL175">
        <f>IFERROR(INDEX(ADJ!$A$1:$BZ$1000,MATCH(PAYROLL!D175,ADJ!A$1:A$500,0),MATCH(PAYROLL!AL$2,ADJ!$2:$2,0)),0)</f>
        <v/>
      </c>
      <c r="AM175">
        <f>SUM(AK175:AL175)</f>
        <v/>
      </c>
      <c r="AN175">
        <f>IFERROR(ROUND(V175/$AD175*$AH175,0),0)</f>
        <v/>
      </c>
      <c r="AO175">
        <f>IFERROR(ROUND(W175/$AD175*$AH175,0),0)</f>
        <v/>
      </c>
      <c r="AP175">
        <f>IFERROR(ROUND(X175/$AD175*$AE175,0),0)</f>
        <v/>
      </c>
      <c r="AQ175">
        <f>IFERROR(ROUND(Y175/$AD175*$AH175,0),0)</f>
        <v/>
      </c>
      <c r="AR175">
        <f>IFERROR(ROUND(Z175/$AD175*$AH175,0),0)</f>
        <v/>
      </c>
      <c r="AS175">
        <f>IFERROR(ROUND(AA175/$AD175*$AH175,0),0)</f>
        <v/>
      </c>
      <c r="AT175">
        <f>IFERROR(IF((AE175+AF175+AG175)&gt;13,AB175,ROUND(AB175/AD175*AH175,0)),0)</f>
        <v/>
      </c>
      <c r="AU175">
        <f>IFERROR(INDEX(ADJ!$A$1:$BZ$1000,MATCH(PAYROLL!D175,ADJ!A$1:A$500,0),MATCH(PAYROLL!AU$2,ADJ!$2:$2,0)),0)</f>
        <v/>
      </c>
      <c r="AV175">
        <f>ROUND(SUM(AN175:AU175),0)</f>
        <v/>
      </c>
      <c r="AW175">
        <f>IFERROR(INDEX(TIMESHEET!$A$1:$AI$5000,MATCH(PAYROLL!D175,TIMESHEET!A$1:A$500,0),MATCH("T620",TIMESHEET!$2:$2,0)),0)</f>
        <v/>
      </c>
      <c r="AX175">
        <f>IFERROR(INDEX(TIMESHEET!$A$1:$AI$5000,MATCH(PAYROLL!D175,TIMESHEET!A$1:A$500,0),MATCH("T601",TIMESHEET!$2:$2,0)),0)</f>
        <v/>
      </c>
      <c r="AY175">
        <f>IFERROR(INDEX(TIMESHEET!$A$1:$AI$5000,MATCH(PAYROLL!D175,TIMESHEET!A$1:A$500,0),MATCH("T602",TIMESHEET!$2:$2,0)),0)</f>
        <v/>
      </c>
      <c r="AZ175">
        <f>IFERROR(INDEX(TIMESHEET!$A$1:$AI$5000,MATCH(PAYROLL!D175,TIMESHEET!A$1:A$500,0),MATCH("T603",TIMESHEET!$2:$2,0)),0)</f>
        <v/>
      </c>
      <c r="BA175">
        <f>IFERROR(INDEX(TIMESHEET!$A$1:$AI$5000,MATCH(PAYROLL!D175,TIMESHEET!A$1:A$500,0),MATCH("T611",TIMESHEET!$2:$2,0)),0)</f>
        <v/>
      </c>
      <c r="BB175">
        <f>IFERROR(INDEX(TIMESHEET!$A$1:$AI$5000,MATCH(PAYROLL!D175,TIMESHEET!A$1:A$500,0),MATCH("T612",TIMESHEET!$2:$2,0)),0)</f>
        <v/>
      </c>
      <c r="BC175">
        <f>IFERROR(INDEX(TIMESHEET!$A$1:$AI$5000,MATCH(PAYROLL!D175,TIMESHEET!A$1:A$500,0),MATCH("T613",TIMESHEET!$2:$2,0)),0)</f>
        <v/>
      </c>
      <c r="BD175">
        <f>IFERROR(INDEX(TIMESHEET!$A$1:$AI$5000,MATCH(PAYROLL!D175,TIMESHEET!A$1:A$500,0),MATCH("T500",TIMESHEET!$2:$2,0)),0)</f>
        <v/>
      </c>
      <c r="BE175">
        <f>IFERROR(IF(LEFT(INDEX(PIS!O$1:O$500,MATCH(D175,PIS!C$1:C$500)),1)="M",T175/AD175/8*(AW175+AX175*1.5+AY175*2+AZ175*3+BA175*2.1+BB175*2.7+BC175*3.9+BD175*0.3),T175/8*(AW175+AX175*1.5+AY175*2+AZ175*3+BA175*2.1+BB175*2.7+BC175*3.9+BD175*0.3)),0)</f>
        <v/>
      </c>
      <c r="BF175">
        <f>IFERROR(INDEX(ADJ!$A$1:$BZ$1000,MATCH(PAYROLL!$D175,ADJ!A$1:A$500,0),MATCH(PAYROLL!BF$2,ADJ!$2:$2,0)),0)</f>
        <v/>
      </c>
      <c r="BG175">
        <f>IFERROR(INDEX(ADJ!$A$1:$BZ$1000,MATCH(PAYROLL!D175,ADJ!A$1:A$500,0),MATCH(PAYROLL!BG$2,ADJ!$2:$2,0)),0)</f>
        <v/>
      </c>
      <c r="BH175">
        <f>IFERROR(INDEX(ADJ!$A$1:$BZ$1000,MATCH(PAYROLL!D175,ADJ!A$1:A$500,0),MATCH(PAYROLL!BH$2,ADJ!$2:$2,0)),0)</f>
        <v/>
      </c>
      <c r="BI175">
        <f>IFERROR(INDEX(ADJ!$A$1:$BZ$1000,MATCH(PAYROLL!D175,ADJ!A$1:A$500,0),MATCH(PAYROLL!BI$2,ADJ!$2:$2,0)),0)</f>
        <v/>
      </c>
      <c r="BJ175">
        <f>IFERROR(INDEX(ADJ!$A$1:$BZ$1000,MATCH(PAYROLL!D175,ADJ!A$1:A$500,0),MATCH(PAYROLL!BJ$2,ADJ!$2:$2,0)),0)</f>
        <v/>
      </c>
      <c r="BK175">
        <f>SUM(BF175:BJ175)</f>
        <v/>
      </c>
      <c r="BL175">
        <f>IFERROR(INDEX(ADJ!$A$1:$BZ$1000,MATCH(PAYROLL!D175,ADJ!A$1:A$500,0),MATCH(PAYROLL!BL$2,ADJ!$2:$2,0)),0)</f>
        <v/>
      </c>
      <c r="BM175">
        <f>IFERROR(INDEX(ADJ!$A$1:$BZ$1000,MATCH(PAYROLL!D175,ADJ!A$1:A$500,0),MATCH(PAYROLL!BM$2,ADJ!$2:$2,0)),0)</f>
        <v/>
      </c>
      <c r="BN175">
        <f>IFERROR(INDEX(ADJ!$A$1:$BZ$1000,MATCH(PAYROLL!D175,ADJ!A$1:A$500,0),MATCH(PAYROLL!BN$2,ADJ!$2:$2,0)),0)</f>
        <v/>
      </c>
      <c r="BO175">
        <f>IFERROR(INDEX(ADJ!$A$1:$BZ$1000,MATCH(PAYROLL!D175,ADJ!A$1:A$500,0),MATCH(PAYROLL!BO$2,ADJ!$2:$2,0)),0)</f>
        <v/>
      </c>
      <c r="BP175">
        <f>SUM(AM175,AV175,BE175,BK175,BL175:BO175)</f>
        <v/>
      </c>
      <c r="BQ175">
        <f>BO175</f>
        <v/>
      </c>
      <c r="BR175">
        <f>IFERROR(ROUND(IF(LEFT(INDEX(PIS!O$1:O$500,MATCH(D175,PIS!C$1:C$500)),1)="D",T175/8*(BD175*0.3),IF(LEFT(INDEX(PIS!O$1:O$500,MATCH(D175,PIS!C$1:C$500)),1)="H",T175*($BD175*0.3),T175/$AD175/8*($BD175*0.3))),0),0)</f>
        <v/>
      </c>
      <c r="BS175">
        <f>IF(AP175&lt;1,0,MIN(AP175,730000))</f>
        <v/>
      </c>
      <c r="BT175">
        <f>IFERROR(ROUND((BE175-SUM(AW175:BC175)*T175/AD175/8),0)-BR175,0)</f>
        <v/>
      </c>
      <c r="BU175">
        <f>AO175</f>
        <v/>
      </c>
      <c r="BV175">
        <f>SUM(BQ175:BU175)</f>
        <v/>
      </c>
      <c r="BW175">
        <f>BP175-BV175</f>
        <v/>
      </c>
      <c r="BX175">
        <f>IFERROR(IF(RIGHT(INDEX(PIS!O$1:O$500,MATCH(D175,PIS!C$1:C$500)),5)="Gross",MIN(U175+V175,VLOOKUP("R700",TSC!B:C,2,0)*VLOOKUP("R101",TSC!B:C,2,0))*VLOOKUP("R701",TSC!B:C,2,0)%,0),0)</f>
        <v/>
      </c>
      <c r="BY175">
        <f>IFERROR(IF(RIGHT(INDEX(PIS!O$1:O$500,MATCH(D175,PIS!C$1:C$500)),5)="Gross",MIN(U175+V175,VLOOKUP("R700",TSC!B:C,2,0)*VLOOKUP("R101",TSC!B:C,2,0))*VLOOKUP("T704",TSC!B:C,2,0)%,0),0)</f>
        <v/>
      </c>
      <c r="BZ175">
        <f>IFERROR(IF(RIGHT(INDEX(PIS!O$1:O$500,MATCH(D175,PIS!C$1:C$500)),5)="Gross",MIN(U175+V175,VLOOKUP("R700",TSC!B:C,2,0)*VLOOKUP("1",TSC!F:G,2,0))*VLOOKUP("T705",TSC!B:C,2,0)%,0),0)</f>
        <v/>
      </c>
      <c r="CA175">
        <f>IFERROR(INDEX(ADJ!$A$1:$BZ$1000,MATCH(PAYROLL!D175,ADJ!A$1:A$500,0),MATCH(PAYROLL!CA$2,ADJ!$2:$2,0)),0)</f>
        <v/>
      </c>
      <c r="CB175">
        <f>IFERROR(INDEX(ADJ!$A$1:$BZ$1000,MATCH(PAYROLL!D175,ADJ!A$1:A$500,0),MATCH(PAYROLL!CB$2,ADJ!$2:$2,0)),0)</f>
        <v/>
      </c>
      <c r="CC175">
        <f>SUM(BX175:CB175)</f>
        <v/>
      </c>
      <c r="CD175">
        <f>IFERROR(INDEX(PIS!$A$1:$BZ$1000,MATCH(PAYROLL!D175,PIS!C$1:C$500,0),MATCH(PAYROLL!CD$1,PIS!$1:$1,0)),0)</f>
        <v/>
      </c>
      <c r="CE175">
        <f>IFERROR(IF(OR(INDEX(PIS!P$1:P$500,MATCH(D175,PIS!C$1:C$500,0))="LT2",INDEX(PIS!P$1:P$500,MATCH(D175,PIS!C$1:C$500,0))="P10"),0,SUM(CC175,CD175*VLOOKUP("R601",TSC!B:C,2,0),VLOOKUP("R602",TSC!B:C,2,0))),0)</f>
        <v/>
      </c>
      <c r="CF175">
        <f>MAX(BW175-CE175,0)</f>
        <v/>
      </c>
      <c r="CG175">
        <f>IFERROR(IF(OR(RIGHT(INDEX(PIS!P$1:P$500,MATCH(D175,PIS!C$1:C$500)),5)="P10",RIGHT(INDEX(PIS!P$1:P$500,MATCH(D175,PIS!C$1:C$500)),5)="CK"),0,IF(CF175&lt;=5000000,CF175*5%,IF(CF175&lt;=10000000,CF175*10%-250000,IF(CF175&lt;=18000000,CF175*15%-750000,IF(CF175&lt;=32000000,CF175*20%-1650000,IF(CF175&lt;=52000000,CF175*25%-3250000,IF(CF175&lt;=80000000,BH175*30%-5850000,CF175*35%-9850000))))))),0)</f>
        <v/>
      </c>
      <c r="CH175">
        <f>IFERROR(IF(OR(INDEX(PIS!P$1:P$500,MATCH(D175,PIS!C$1:C$500))="LT",INDEX(PIS!P$1:P$500,MATCH(D175,PIS!C$1:C$500))="CK"),0,IF(CF175&lt;2000000,0,CF175*10%)),0)</f>
        <v/>
      </c>
      <c r="CI175">
        <f>IFERROR(INDEX(ADJ!$A$1:$BZ$1000,MATCH(PAYROLL!D175,ADJ!A$1:A$500,0),MATCH(PAYROLL!CI$2,ADJ!$2:$2,0)),0)</f>
        <v/>
      </c>
      <c r="CJ175">
        <f>IFERROR(INDEX(ADJ!$A$1:$BZ$1000,MATCH(PAYROLL!D175,ADJ!A$1:A$500,0),MATCH(PAYROLL!CJ$2,ADJ!$2:$2,0)),0)</f>
        <v/>
      </c>
      <c r="CK175">
        <f>IFERROR(INDEX(ADJ!$A$1:$BZ$1000,MATCH(PAYROLL!D175,ADJ!A$1:A$500,0),MATCH(PAYROLL!CK$2,ADJ!$2:$2,0)),0)</f>
        <v/>
      </c>
      <c r="CL175">
        <f>SUM(CG175:CK175)</f>
        <v/>
      </c>
      <c r="CM175">
        <f>ROUND(SUM(CH175:CK175),0)</f>
        <v/>
      </c>
      <c r="CN175">
        <f>IFERROR(INDEX(CSDA!D$1:D$500,MATCH($CN$2,CSDA!C$1:C$500,0))*INDEX(PIS!V$1:V$500,MATCH(D175,PIS!C$1:C$500))+INDEX(ADJ!$A$1:$BZ$1000,MATCH(PAYROLL!D175,ADJ!A$1:A$500,0),MATCH(PAYROLL!CN$2,ADJ!$2:$2,0)),0)</f>
        <v/>
      </c>
      <c r="CO175">
        <f>IFERROR(INDEX(ADJ!$A$1:$BZ$1000,MATCH(PAYROLL!D175,ADJ!A$1:A$500,0),MATCH(PAYROLL!CO$2,ADJ!$2:$2,0)),0)</f>
        <v/>
      </c>
      <c r="CP175">
        <f>IFERROR(INDEX(ADJ!$A$1:$BZ$1000,MATCH(PAYROLL!D175,ADJ!A$1:A$500,0),MATCH(PAYROLL!CP$2,ADJ!$2:$2,0)),0)</f>
        <v/>
      </c>
      <c r="CQ175">
        <f>BP175-CL175-CI175-CM175-CN175-CO175-CP175-CC175</f>
        <v/>
      </c>
      <c r="CR175">
        <f>IFERROR(IF(RIGHT(INDEX(PIS!O$1:O$500,MATCH(D175,PIS!C$1:C$500,0)),5)="Gross",MIN(U175+V175,VLOOKUP("R700",TSC!B:C,2,0)*VLOOKUP("R101",TSC!B:C,2,0))*(VLOOKUP("T711",TSC!B:C,2,0)+VLOOKUP("T712",TSC!B:C,2,0))%,MIN(T175+V175,VLOOKUP("R700",TSC!B:C,2,0)*VLOOKUP("R101",TSC!B:C,2,0))*(VLOOKUP("T711",TSC!B:C,2,0)+VLOOKUP("T712",TSC!B:C,2,0)+VLOOKUP("R701",TSC!B:C,2,0))%),0)</f>
        <v/>
      </c>
      <c r="CS175">
        <f>IFERROR(IF(RIGHT(INDEX(PIS!O$1:O$500,MATCH(D175,PIS!C$1:C$500,0)),5)="Gross",MIN(U175+V175,VLOOKUP("R700",TSC!B:C,2,0)*VLOOKUP("R101",TSC!B:C,2,0))*(VLOOKUP("T714",TSC!B:C,2,0))%,MIN(T175+V175,VLOOKUP("R700",TSC!B:C,2,0)*VLOOKUP("R101",TSC!B:C,2,0))*(VLOOKUP("T704",TSC!B:C,2,0)+VLOOKUP("T714",TSC!B:C,2,0))%),0)</f>
        <v/>
      </c>
      <c r="CT175">
        <f>IFERROR(IF(RIGHT(INDEX(PIS!O$1:O$500,MATCH(D175,PIS!C$1:C$500,0)),5)="Gross",MIN(U175+V175,VLOOKUP("R700",TSC!B:C,2,0)*VLOOKUP("R101",TSC!B:C,2,0))*VLOOKUP("T705",TSC!B:C,2,0)%,MIN(T175+V175,VLOOKUP("R700",TSC!B:C,2,0)*VLOOKUP("R101",TSC!B:C,2,0))*VLOOKUP("T705",TSC!B:C,2,0)%),0)</f>
        <v/>
      </c>
      <c r="CU175">
        <f>IFERROR(IF(RIGHT(INDEX(PIS!O$1:O$500,MATCH(D175,PIS!C$1:C$500,0)),5)="Gross",MIN(U175+V175,VLOOKUP("R700",TSC!B:C,2,0)*VLOOKUP("R101",TSC!B:C,2,0))*(VLOOKUP("T713",TSC!B:C,2,0))%,MIN(T175+V175,VLOOKUP("R700",TSC!B:C,2,0)*VLOOKUP("R101",TSC!B:C,2,0))*(VLOOKUP("T713",TSC!B:C,2,0))%),0)</f>
        <v/>
      </c>
      <c r="CV175">
        <f>IFERROR(INDEX(ADJ!$A$1:$BZ$1000,MATCH(PAYROLL!D175,ADJ!A$1:A$500,0),MATCH(PAYROLL!CV$2,ADJ!$2:$2,0)),0)</f>
        <v/>
      </c>
      <c r="CW175">
        <f>IFERROR(INDEX(ADJ!$A$1:$BZ$1000,MATCH(PAYROLL!D175,ADJ!A$1:A$500,0),MATCH(PAYROLL!CW$2,ADJ!$2:$2,0)),0)</f>
        <v/>
      </c>
      <c r="CX175">
        <f>SUM(CR175:CW175)</f>
        <v/>
      </c>
      <c r="CY175">
        <f>ROUND(IF(CR175&gt;0,T175+V175*VLOOKUP("R202",TSC!$B$1:$C$500,2,0),0),0)</f>
        <v/>
      </c>
      <c r="CZ175">
        <f>IFERROR(INDEX(CSDA!D$1:D$500,MATCH($CZ$2,CSDA!C$1:C$500,0)),0)</f>
        <v/>
      </c>
      <c r="DA175">
        <f>ROUND(T175*0.7%,0)</f>
        <v/>
      </c>
      <c r="DB175">
        <f>ROUND(T175/12,0)</f>
        <v/>
      </c>
      <c r="DC175">
        <f ref="DC175" t="array">IFERROR(INDEX(CSDA!D$1:D$500,MATCH("Trích giữ"&amp;PAYROLL!DC$2,CSDA!A$1:A$500&amp;CSDA!C$1:C$500,0)),0)</f>
        <v/>
      </c>
      <c r="DD175">
        <f ref="DD175" t="array">IFERROR(INDEX(CSDA!D$1:D$500,MATCH("Trích giữ"&amp;PAYROLL!DD$2,CSDA!A$1:A$500&amp;CSDA!C$1:C$500,0)),0)</f>
        <v/>
      </c>
      <c r="DE175">
        <f ref="DE175" t="array">IFERROR(INDEX(CSDA!D$1:D$500,MATCH("Trích giữ"&amp;PAYROLL!DE$2,CSDA!A$1:A$500&amp;CSDA!C$1:C$500,0)),0)</f>
        <v/>
      </c>
      <c r="DF175">
        <f>IFERROR(INDEX(CSDA!D$1:D$500,MATCH(PAYROLL!DF$2,CSDA!C$1:C$500,0)),0)</f>
        <v/>
      </c>
      <c r="DG175">
        <f ref="DG175" t="array">IFERROR(INDEX(CSDA!D$1:D$500,MATCH("Trích giữ"&amp;PAYROLL!DG$2,CSDA!A$1:A$500&amp;CSDA!C$1:C$500,0)),0)</f>
        <v/>
      </c>
      <c r="DH175">
        <f>ROUND(T175/26,0)</f>
        <v/>
      </c>
      <c r="DI175">
        <f ref="DI175" t="array">IFERROR(INDEX(CSDA!D$1:D$500,MATCH("Trích giữ"&amp;PAYROLL!DI$2,CSDA!A$1:A$500&amp;CSDA!C$1:C$500,0)),0)</f>
        <v/>
      </c>
      <c r="DJ175">
        <f>IF(U175=0,T175*21.5%-BL175,0)</f>
        <v/>
      </c>
      <c r="DK175">
        <f ref="DK175" t="array">IFERROR(INDEX(CSDA!D$1:D$500,MATCH("Trích giữ"&amp;PAYROLL!DK$2,CSDA!A$1:A$500&amp;CSDA!C$1:C$500,0)),0)</f>
        <v/>
      </c>
      <c r="DL175">
        <f>IFERROR(INDEX(CSDA!D$1:D$500,MATCH(PAYROLL!DL$2,CSDA!C$1:C$500,0))/12,0)</f>
        <v/>
      </c>
      <c r="DM175">
        <f>SUM(DB175:DL175)</f>
        <v/>
      </c>
      <c r="DN175">
        <f>IFERROR(INDEX(ADJ!$A$1:$BZ$1000,MATCH(PAYROLL!D175,ADJ!A$1:A$500,0),MATCH(PAYROLL!DN$2,ADJ!$2:$2,0)),0)</f>
        <v/>
      </c>
      <c r="DO175">
        <f>IFERROR(SUM(BP175,DM175:DN175,CX175:DA175)-DT175,0)</f>
        <v/>
      </c>
      <c r="DP175">
        <f ref="DP175" t="array">SUM(BW175*IFERROR(INDEX(CSDA!D$1:D$500,MATCH(BW$2,CSDA!C$1:C$500,0)),0)%,CX175*IFERROR(INDEX(CSDA!D$1:D$500,MATCH(CX$2,CSDA!C$1:C$500,0)),0)%,DA175*IFERROR(INDEX(CSDA!D$1:D$500,MATCH(DA$2,CSDA!C$1:C$500,0)),0)%,DB175*IFERROR(INDEX(CSDA!D$1:D$500,MATCH(DB$2,CSDA!C$1:C$500,0)),0)%,DF175*IFERROR(INDEX(CSDA!D$1:D$500,MATCH("Phí dịch vụ"&amp;PAYROLL!DF$2,CSDA!A$1:A$500&amp;CSDA!C$1:C$500,0)),0)%,DC175*IFERROR(INDEX(CSDA!D$1:D$500,MATCH("Phí dịch vụ"&amp;PAYROLL!DC$2,CSDA!A$1:A$500&amp;CSDA!C$1:C$500,0)),0)%,DH175*IFERROR(INDEX(CSDA!D$1:D$500,MATCH("Phí dịch vụ"&amp;PAYROLL!DH$2,CSDA!A$1:A$500&amp;CSDA!C$1:C$500,0)),0)%,DJ175*IFERROR(INDEX(CSDA!D$1:D$500,MATCH("Phí dịch vụ"&amp;PAYROLL!DJ$2,CSDA!A$1:A$500&amp;CSDA!C$1:C$500,0)),0)%,BN175*IFERROR(INDEX(CSDA!D$1:D$500,MATCH(BN$2,CSDA!C$1:C$500,0)),0)%)-BN175*7%</f>
        <v/>
      </c>
      <c r="DQ175">
        <f>IFERROR(INDEX(ADJ!$A$1:$BZ$1000,MATCH(PAYROLL!D175,ADJ!A$1:A$500,0),MATCH(PAYROLL!DQ$2,ADJ!$2:$2,0)),0)</f>
        <v/>
      </c>
      <c r="DR175">
        <f>IFERROR(INDEX(ADJ!$A$1:$BZ$1000,MATCH(PAYROLL!D175,ADJ!A$1:A$500,0),MATCH(PAYROLL!DR$2,ADJ!$2:$2,0)),0)</f>
        <v/>
      </c>
      <c r="DS175">
        <f>SUM(DP175:DR175)</f>
        <v/>
      </c>
      <c r="DT175">
        <f>EK175</f>
        <v/>
      </c>
      <c r="DU175">
        <f>SUM(DO175:DR175)</f>
        <v/>
      </c>
      <c r="DV175">
        <f>ROUND(DU175*0.1,0)</f>
        <v/>
      </c>
      <c r="DW175">
        <f>DU175+DV175</f>
        <v/>
      </c>
      <c r="DZ175">
        <f>IFERROR(INDEX(ADJ!$A$1:$BZ$1000,MATCH(PAYROLL!$D175,ADJ!A$1:A$500,0),MATCH(PAYROLL!DZ$2,ADJ!$2:$2,0)),0)</f>
        <v/>
      </c>
      <c r="EA175">
        <f>IFERROR(INDEX(ADJ!$A$1:$BZ$1000,MATCH(PAYROLL!$D175,ADJ!A$1:A$500,0),MATCH(PAYROLL!EA$2,ADJ!$2:$2,0)),0)</f>
        <v/>
      </c>
      <c r="EB175">
        <f>IFERROR(INDEX(ADJ!$A$1:$BZ$1000,MATCH(PAYROLL!$D175,ADJ!A$1:A$500,0),MATCH(PAYROLL!EB$2,ADJ!$2:$2,0)),0)</f>
        <v/>
      </c>
      <c r="EC175">
        <f>IFERROR(INDEX(ADJ!$A$1:$BZ$1000,MATCH(PAYROLL!$D175,ADJ!A$1:A$500,0),MATCH(PAYROLL!EC$2,ADJ!$2:$2,0)),0)</f>
        <v/>
      </c>
      <c r="ED175">
        <f>IFERROR(INDEX(ADJ!$A$1:$BZ$1000,MATCH(PAYROLL!$D175,ADJ!A$1:A$500,0),MATCH(PAYROLL!ED$2,ADJ!$2:$2,0)),0)</f>
        <v/>
      </c>
      <c r="EE175">
        <f>IFERROR(INDEX(ADJ!$A$1:$BZ$1000,MATCH(PAYROLL!$D175,ADJ!A$1:A$500,0),MATCH(PAYROLL!EE$2,ADJ!$2:$2,0)),0)</f>
        <v/>
      </c>
      <c r="EF175">
        <f>IFERROR(INDEX(ADJ!$A$1:$BZ$1000,MATCH(PAYROLL!$D175,ADJ!A$1:A$500,0),MATCH(PAYROLL!EF$2,ADJ!$2:$2,0)),0)</f>
        <v/>
      </c>
      <c r="EG175">
        <f>IFERROR(INDEX(ADJ!$A$1:$BZ$1000,MATCH(PAYROLL!$D175,ADJ!A$1:A$500,0),MATCH(PAYROLL!EG$2,ADJ!$2:$2,0)),0)</f>
        <v/>
      </c>
      <c r="EH175">
        <f>IFERROR(INDEX(ADJ!$A$1:$BZ$1000,MATCH(PAYROLL!$D175,ADJ!A$1:A$500,0),MATCH(PAYROLL!EH$2,ADJ!$2:$2,0)),0)</f>
        <v/>
      </c>
      <c r="EI175">
        <f>IFERROR(INDEX(ADJ!$A$1:$BZ$1000,MATCH(PAYROLL!D175,ADJ!A$1:A$500,0),MATCH(PAYROLL!EI$2,ADJ!$2:$2,0)),0)</f>
        <v/>
      </c>
      <c r="EJ175">
        <f>IFERROR(INDEX(ADJ!$A$1:$BZ$1000,MATCH(PAYROLL!$D175,ADJ!A$1:A$500,0),MATCH(PAYROLL!EJ$2,ADJ!$2:$2,0)),0)</f>
        <v/>
      </c>
      <c r="EK175">
        <f>SUM(DZ175:EJ175)</f>
        <v/>
      </c>
    </row>
    <row r="176">
      <c r="A176" t="n">
        <v>174</v>
      </c>
      <c r="B176" t="inlineStr">
        <is>
          <t>Bùi Thị Quý</t>
        </is>
      </c>
      <c r="D176" t="inlineStr">
        <is>
          <t>159722-01</t>
        </is>
      </c>
      <c r="S176">
        <f>IFERROR(INDEX(PIS!$A$1:$BZ$1000,MATCH($D176,PIS!C$1:C$500,0),MATCH("Lương CB tháng trước",PIS!$1:$1,0)),0)</f>
        <v/>
      </c>
      <c r="T176">
        <f>IFERROR(INDEX(PIS!$A$1:$BZ$1000,MATCH($D176,PIS!C$1:C$500,0),MATCH("Lương CB hiện tại",PIS!$1:$1,0)),0)</f>
        <v/>
      </c>
      <c r="U176">
        <f>IFERROR(INDEX(PIS!$A$1:$BZ$1000,MATCH($D176,PIS!C$1:C$500,0),MATCH("Lương đóng BHBB",PIS!$1:$1,0)),0)</f>
        <v/>
      </c>
      <c r="V176">
        <f>IFERROR(INDEX(PIS!$A$1:$BZ$1000,MATCH($D176,PIS!C$1:C$500,0),MATCH(V$2,PIS!$2:$2,0)),0)</f>
        <v/>
      </c>
      <c r="W176">
        <f>IFERROR(INDEX(PIS!$A$1:$BZ$1000,MATCH($D176,PIS!C$1:C$500,0),MATCH(W$2,PIS!$2:$2,0)),0)</f>
        <v/>
      </c>
      <c r="X176">
        <f>IFERROR(INDEX(PIS!$A$1:$BZ$1000,MATCH($D176,PIS!C$1:C$500,0),MATCH(X$2,PIS!$2:$2,0)),0)</f>
        <v/>
      </c>
      <c r="Y176">
        <f>IFERROR(INDEX(PIS!$A$1:$BZ$1000,MATCH($D176,PIS!C$1:C$500,0),MATCH(Y$2,PIS!$2:$2,0)),0)</f>
        <v/>
      </c>
      <c r="Z176">
        <f>IFERROR(INDEX(PIS!$A$1:$BZ$1000,MATCH($D176,PIS!C$1:C$500,0),MATCH(Z$2,PIS!$2:$2,0)),0)</f>
        <v/>
      </c>
      <c r="AA176">
        <f>IFERROR(INDEX(PIS!$A$1:$BZ$1000,MATCH($D176,PIS!C$1:C$500,0),MATCH(AA$2,PIS!$2:$2,0)),0)</f>
        <v/>
      </c>
      <c r="AB176">
        <f>IFERROR(INDEX(PIS!$A$1:$BZ$1000,MATCH($D176,PIS!C$1:C$500,0),MATCH(AB$2,PIS!$2:$2,0)),0)</f>
        <v/>
      </c>
      <c r="AC176">
        <f>SUM(V176:AB176)</f>
        <v/>
      </c>
      <c r="AD176">
        <f>IFERROR(INDEX(TIMESHEET!$A$1:$AI$5000,MATCH($D176,TIMESHEET!A$1:A$500,0),MATCH("T100",TIMESHEET!$2:$2,0))-2,0)</f>
        <v/>
      </c>
      <c r="AE176">
        <f>IFERROR(INDEX(TIMESHEET!$A$1:$AI$5000,MATCH($D176,TIMESHEET!A$1:A$500,0),MATCH("T202",TIMESHEET!$2:$2,0)),0)</f>
        <v/>
      </c>
      <c r="AF176">
        <f>IFERROR(INDEX(TIMESHEET!$A$1:$AI$5000,MATCH($D176,TIMESHEET!A$1:A$500,0),MATCH("T302",TIMESHEET!$2:$2,0)),0)</f>
        <v/>
      </c>
      <c r="AG176">
        <f>IFERROR(INDEX(TIMESHEET!$A$1:$AI$5000,MATCH($D176,TIMESHEET!A$1:A$500,0),MATCH("T406",TIMESHEET!$2:$2,0)),0)</f>
        <v/>
      </c>
      <c r="AH176">
        <f>AE176+AG176</f>
        <v/>
      </c>
      <c r="AI176">
        <f>IFERROR(INDEX(TIMESHEET!$A$1:$AI$5000,MATCH($D176,TIMESHEET!A$1:A$500,0),MATCH("T701",TIMESHEET!$2:$2,0)),0)</f>
        <v/>
      </c>
      <c r="AJ176">
        <f>IFERROR(INDEX(TIMESHEET!$A$1:$AI$5000,MATCH($D176,TIMESHEET!B$1:B$500,0),MATCH("T320",TIMESHEET!$2:$2,0)),0)</f>
        <v/>
      </c>
      <c r="AK176">
        <f>IFERROR(IF(LEFT(INDEX(PIS!O$1:O$500,MATCH(D176,PIS!C$1:C$500)),1)="M",T176/AD176*SUM(AE176:AG176),T176*AD176),0)</f>
        <v/>
      </c>
      <c r="AL176">
        <f>IFERROR(INDEX(ADJ!$A$1:$BZ$1000,MATCH(PAYROLL!D176,ADJ!A$1:A$500,0),MATCH(PAYROLL!AL$2,ADJ!$2:$2,0)),0)</f>
        <v/>
      </c>
      <c r="AM176">
        <f>SUM(AK176:AL176)</f>
        <v/>
      </c>
      <c r="AN176">
        <f>IFERROR(ROUND(V176/$AD176*$AH176,0),0)</f>
        <v/>
      </c>
      <c r="AO176">
        <f>IFERROR(ROUND(W176/$AD176*$AH176,0),0)</f>
        <v/>
      </c>
      <c r="AP176">
        <f>IFERROR(ROUND(X176/$AD176*$AE176,0),0)</f>
        <v/>
      </c>
      <c r="AQ176">
        <f>IFERROR(ROUND(Y176/$AD176*$AH176,0),0)</f>
        <v/>
      </c>
      <c r="AR176">
        <f>IFERROR(ROUND(Z176/$AD176*$AH176,0),0)</f>
        <v/>
      </c>
      <c r="AS176">
        <f>IFERROR(ROUND(AA176/$AD176*$AH176,0),0)</f>
        <v/>
      </c>
      <c r="AT176">
        <f>IFERROR(IF((AE176+AF176+AG176)&gt;13,AB176,ROUND(AB176/AD176*AH176,0)),0)</f>
        <v/>
      </c>
      <c r="AU176">
        <f>IFERROR(INDEX(ADJ!$A$1:$BZ$1000,MATCH(PAYROLL!D176,ADJ!A$1:A$500,0),MATCH(PAYROLL!AU$2,ADJ!$2:$2,0)),0)</f>
        <v/>
      </c>
      <c r="AV176">
        <f>ROUND(SUM(AN176:AU176),0)</f>
        <v/>
      </c>
      <c r="AW176">
        <f>IFERROR(INDEX(TIMESHEET!$A$1:$AI$5000,MATCH(PAYROLL!D176,TIMESHEET!A$1:A$500,0),MATCH("T620",TIMESHEET!$2:$2,0)),0)</f>
        <v/>
      </c>
      <c r="AX176">
        <f>IFERROR(INDEX(TIMESHEET!$A$1:$AI$5000,MATCH(PAYROLL!D176,TIMESHEET!A$1:A$500,0),MATCH("T601",TIMESHEET!$2:$2,0)),0)</f>
        <v/>
      </c>
      <c r="AY176">
        <f>IFERROR(INDEX(TIMESHEET!$A$1:$AI$5000,MATCH(PAYROLL!D176,TIMESHEET!A$1:A$500,0),MATCH("T602",TIMESHEET!$2:$2,0)),0)</f>
        <v/>
      </c>
      <c r="AZ176">
        <f>IFERROR(INDEX(TIMESHEET!$A$1:$AI$5000,MATCH(PAYROLL!D176,TIMESHEET!A$1:A$500,0),MATCH("T603",TIMESHEET!$2:$2,0)),0)</f>
        <v/>
      </c>
      <c r="BA176">
        <f>IFERROR(INDEX(TIMESHEET!$A$1:$AI$5000,MATCH(PAYROLL!D176,TIMESHEET!A$1:A$500,0),MATCH("T611",TIMESHEET!$2:$2,0)),0)</f>
        <v/>
      </c>
      <c r="BB176">
        <f>IFERROR(INDEX(TIMESHEET!$A$1:$AI$5000,MATCH(PAYROLL!D176,TIMESHEET!A$1:A$500,0),MATCH("T612",TIMESHEET!$2:$2,0)),0)</f>
        <v/>
      </c>
      <c r="BC176">
        <f>IFERROR(INDEX(TIMESHEET!$A$1:$AI$5000,MATCH(PAYROLL!D176,TIMESHEET!A$1:A$500,0),MATCH("T613",TIMESHEET!$2:$2,0)),0)</f>
        <v/>
      </c>
      <c r="BD176">
        <f>IFERROR(INDEX(TIMESHEET!$A$1:$AI$5000,MATCH(PAYROLL!D176,TIMESHEET!A$1:A$500,0),MATCH("T500",TIMESHEET!$2:$2,0)),0)</f>
        <v/>
      </c>
      <c r="BE176">
        <f>IFERROR(IF(LEFT(INDEX(PIS!O$1:O$500,MATCH(D176,PIS!C$1:C$500)),1)="M",T176/AD176/8*(AW176+AX176*1.5+AY176*2+AZ176*3+BA176*2.1+BB176*2.7+BC176*3.9+BD176*0.3),T176/8*(AW176+AX176*1.5+AY176*2+AZ176*3+BA176*2.1+BB176*2.7+BC176*3.9+BD176*0.3)),0)</f>
        <v/>
      </c>
      <c r="BF176">
        <f>IFERROR(INDEX(ADJ!$A$1:$BZ$1000,MATCH(PAYROLL!$D176,ADJ!A$1:A$500,0),MATCH(PAYROLL!BF$2,ADJ!$2:$2,0)),0)</f>
        <v/>
      </c>
      <c r="BG176">
        <f>IFERROR(INDEX(ADJ!$A$1:$BZ$1000,MATCH(PAYROLL!D176,ADJ!A$1:A$500,0),MATCH(PAYROLL!BG$2,ADJ!$2:$2,0)),0)</f>
        <v/>
      </c>
      <c r="BH176">
        <f>IFERROR(INDEX(ADJ!$A$1:$BZ$1000,MATCH(PAYROLL!D176,ADJ!A$1:A$500,0),MATCH(PAYROLL!BH$2,ADJ!$2:$2,0)),0)</f>
        <v/>
      </c>
      <c r="BI176">
        <f>IFERROR(INDEX(ADJ!$A$1:$BZ$1000,MATCH(PAYROLL!D176,ADJ!A$1:A$500,0),MATCH(PAYROLL!BI$2,ADJ!$2:$2,0)),0)</f>
        <v/>
      </c>
      <c r="BJ176">
        <f>IFERROR(INDEX(ADJ!$A$1:$BZ$1000,MATCH(PAYROLL!D176,ADJ!A$1:A$500,0),MATCH(PAYROLL!BJ$2,ADJ!$2:$2,0)),0)</f>
        <v/>
      </c>
      <c r="BK176">
        <f>SUM(BF176:BJ176)</f>
        <v/>
      </c>
      <c r="BL176">
        <f>IFERROR(INDEX(ADJ!$A$1:$BZ$1000,MATCH(PAYROLL!D176,ADJ!A$1:A$500,0),MATCH(PAYROLL!BL$2,ADJ!$2:$2,0)),0)</f>
        <v/>
      </c>
      <c r="BM176">
        <f>IFERROR(INDEX(ADJ!$A$1:$BZ$1000,MATCH(PAYROLL!D176,ADJ!A$1:A$500,0),MATCH(PAYROLL!BM$2,ADJ!$2:$2,0)),0)</f>
        <v/>
      </c>
      <c r="BN176">
        <f>IFERROR(INDEX(ADJ!$A$1:$BZ$1000,MATCH(PAYROLL!D176,ADJ!A$1:A$500,0),MATCH(PAYROLL!BN$2,ADJ!$2:$2,0)),0)</f>
        <v/>
      </c>
      <c r="BO176">
        <f>IFERROR(INDEX(ADJ!$A$1:$BZ$1000,MATCH(PAYROLL!D176,ADJ!A$1:A$500,0),MATCH(PAYROLL!BO$2,ADJ!$2:$2,0)),0)</f>
        <v/>
      </c>
      <c r="BP176">
        <f>SUM(AM176,AV176,BE176,BK176,BL176:BO176)</f>
        <v/>
      </c>
      <c r="BQ176">
        <f>BO176</f>
        <v/>
      </c>
      <c r="BR176">
        <f>IFERROR(ROUND(IF(LEFT(INDEX(PIS!O$1:O$500,MATCH(D176,PIS!C$1:C$500)),1)="D",T176/8*(BD176*0.3),IF(LEFT(INDEX(PIS!O$1:O$500,MATCH(D176,PIS!C$1:C$500)),1)="H",T176*($BD176*0.3),T176/$AD176/8*($BD176*0.3))),0),0)</f>
        <v/>
      </c>
      <c r="BS176">
        <f>IF(AP176&lt;1,0,MIN(AP176,730000))</f>
        <v/>
      </c>
      <c r="BT176">
        <f>IFERROR(ROUND((BE176-SUM(AW176:BC176)*T176/AD176/8),0)-BR176,0)</f>
        <v/>
      </c>
      <c r="BU176">
        <f>AO176</f>
        <v/>
      </c>
      <c r="BV176">
        <f>SUM(BQ176:BU176)</f>
        <v/>
      </c>
      <c r="BW176">
        <f>BP176-BV176</f>
        <v/>
      </c>
      <c r="BX176">
        <f>IFERROR(IF(RIGHT(INDEX(PIS!O$1:O$500,MATCH(D176,PIS!C$1:C$500)),5)="Gross",MIN(U176+V176,VLOOKUP("R700",TSC!B:C,2,0)*VLOOKUP("R101",TSC!B:C,2,0))*VLOOKUP("R701",TSC!B:C,2,0)%,0),0)</f>
        <v/>
      </c>
      <c r="BY176">
        <f>IFERROR(IF(RIGHT(INDEX(PIS!O$1:O$500,MATCH(D176,PIS!C$1:C$500)),5)="Gross",MIN(U176+V176,VLOOKUP("R700",TSC!B:C,2,0)*VLOOKUP("R101",TSC!B:C,2,0))*VLOOKUP("T704",TSC!B:C,2,0)%,0),0)</f>
        <v/>
      </c>
      <c r="BZ176">
        <f>IFERROR(IF(RIGHT(INDEX(PIS!O$1:O$500,MATCH(D176,PIS!C$1:C$500)),5)="Gross",MIN(U176+V176,VLOOKUP("R700",TSC!B:C,2,0)*VLOOKUP("1",TSC!F:G,2,0))*VLOOKUP("T705",TSC!B:C,2,0)%,0),0)</f>
        <v/>
      </c>
      <c r="CA176">
        <f>IFERROR(INDEX(ADJ!$A$1:$BZ$1000,MATCH(PAYROLL!D176,ADJ!A$1:A$500,0),MATCH(PAYROLL!CA$2,ADJ!$2:$2,0)),0)</f>
        <v/>
      </c>
      <c r="CB176">
        <f>IFERROR(INDEX(ADJ!$A$1:$BZ$1000,MATCH(PAYROLL!D176,ADJ!A$1:A$500,0),MATCH(PAYROLL!CB$2,ADJ!$2:$2,0)),0)</f>
        <v/>
      </c>
      <c r="CC176">
        <f>SUM(BX176:CB176)</f>
        <v/>
      </c>
      <c r="CD176">
        <f>IFERROR(INDEX(PIS!$A$1:$BZ$1000,MATCH(PAYROLL!D176,PIS!C$1:C$500,0),MATCH(PAYROLL!CD$1,PIS!$1:$1,0)),0)</f>
        <v/>
      </c>
      <c r="CE176">
        <f>IFERROR(IF(OR(INDEX(PIS!P$1:P$500,MATCH(D176,PIS!C$1:C$500,0))="LT2",INDEX(PIS!P$1:P$500,MATCH(D176,PIS!C$1:C$500,0))="P10"),0,SUM(CC176,CD176*VLOOKUP("R601",TSC!B:C,2,0),VLOOKUP("R602",TSC!B:C,2,0))),0)</f>
        <v/>
      </c>
      <c r="CF176">
        <f>MAX(BW176-CE176,0)</f>
        <v/>
      </c>
      <c r="CG176">
        <f>IFERROR(IF(OR(RIGHT(INDEX(PIS!P$1:P$500,MATCH(D176,PIS!C$1:C$500)),5)="P10",RIGHT(INDEX(PIS!P$1:P$500,MATCH(D176,PIS!C$1:C$500)),5)="CK"),0,IF(CF176&lt;=5000000,CF176*5%,IF(CF176&lt;=10000000,CF176*10%-250000,IF(CF176&lt;=18000000,CF176*15%-750000,IF(CF176&lt;=32000000,CF176*20%-1650000,IF(CF176&lt;=52000000,CF176*25%-3250000,IF(CF176&lt;=80000000,BH176*30%-5850000,CF176*35%-9850000))))))),0)</f>
        <v/>
      </c>
      <c r="CH176">
        <f>IFERROR(IF(OR(INDEX(PIS!P$1:P$500,MATCH(D176,PIS!C$1:C$500))="LT",INDEX(PIS!P$1:P$500,MATCH(D176,PIS!C$1:C$500))="CK"),0,IF(CF176&lt;2000000,0,CF176*10%)),0)</f>
        <v/>
      </c>
      <c r="CI176">
        <f>IFERROR(INDEX(ADJ!$A$1:$BZ$1000,MATCH(PAYROLL!D176,ADJ!A$1:A$500,0),MATCH(PAYROLL!CI$2,ADJ!$2:$2,0)),0)</f>
        <v/>
      </c>
      <c r="CJ176">
        <f>IFERROR(INDEX(ADJ!$A$1:$BZ$1000,MATCH(PAYROLL!D176,ADJ!A$1:A$500,0),MATCH(PAYROLL!CJ$2,ADJ!$2:$2,0)),0)</f>
        <v/>
      </c>
      <c r="CK176">
        <f>IFERROR(INDEX(ADJ!$A$1:$BZ$1000,MATCH(PAYROLL!D176,ADJ!A$1:A$500,0),MATCH(PAYROLL!CK$2,ADJ!$2:$2,0)),0)</f>
        <v/>
      </c>
      <c r="CL176">
        <f>SUM(CG176:CK176)</f>
        <v/>
      </c>
      <c r="CM176">
        <f>ROUND(SUM(CH176:CK176),0)</f>
        <v/>
      </c>
      <c r="CN176">
        <f>IFERROR(INDEX(CSDA!D$1:D$500,MATCH($CN$2,CSDA!C$1:C$500,0))*INDEX(PIS!V$1:V$500,MATCH(D176,PIS!C$1:C$500))+INDEX(ADJ!$A$1:$BZ$1000,MATCH(PAYROLL!D176,ADJ!A$1:A$500,0),MATCH(PAYROLL!CN$2,ADJ!$2:$2,0)),0)</f>
        <v/>
      </c>
      <c r="CO176">
        <f>IFERROR(INDEX(ADJ!$A$1:$BZ$1000,MATCH(PAYROLL!D176,ADJ!A$1:A$500,0),MATCH(PAYROLL!CO$2,ADJ!$2:$2,0)),0)</f>
        <v/>
      </c>
      <c r="CP176">
        <f>IFERROR(INDEX(ADJ!$A$1:$BZ$1000,MATCH(PAYROLL!D176,ADJ!A$1:A$500,0),MATCH(PAYROLL!CP$2,ADJ!$2:$2,0)),0)</f>
        <v/>
      </c>
      <c r="CQ176">
        <f>BP176-CL176-CI176-CM176-CN176-CO176-CP176-CC176</f>
        <v/>
      </c>
      <c r="CR176">
        <f>IFERROR(IF(RIGHT(INDEX(PIS!O$1:O$500,MATCH(D176,PIS!C$1:C$500,0)),5)="Gross",MIN(U176+V176,VLOOKUP("R700",TSC!B:C,2,0)*VLOOKUP("R101",TSC!B:C,2,0))*(VLOOKUP("T711",TSC!B:C,2,0)+VLOOKUP("T712",TSC!B:C,2,0))%,MIN(T176+V176,VLOOKUP("R700",TSC!B:C,2,0)*VLOOKUP("R101",TSC!B:C,2,0))*(VLOOKUP("T711",TSC!B:C,2,0)+VLOOKUP("T712",TSC!B:C,2,0)+VLOOKUP("R701",TSC!B:C,2,0))%),0)</f>
        <v/>
      </c>
      <c r="CS176">
        <f>IFERROR(IF(RIGHT(INDEX(PIS!O$1:O$500,MATCH(D176,PIS!C$1:C$500,0)),5)="Gross",MIN(U176+V176,VLOOKUP("R700",TSC!B:C,2,0)*VLOOKUP("R101",TSC!B:C,2,0))*(VLOOKUP("T714",TSC!B:C,2,0))%,MIN(T176+V176,VLOOKUP("R700",TSC!B:C,2,0)*VLOOKUP("R101",TSC!B:C,2,0))*(VLOOKUP("T704",TSC!B:C,2,0)+VLOOKUP("T714",TSC!B:C,2,0))%),0)</f>
        <v/>
      </c>
      <c r="CT176">
        <f>IFERROR(IF(RIGHT(INDEX(PIS!O$1:O$500,MATCH(D176,PIS!C$1:C$500,0)),5)="Gross",MIN(U176+V176,VLOOKUP("R700",TSC!B:C,2,0)*VLOOKUP("R101",TSC!B:C,2,0))*VLOOKUP("T705",TSC!B:C,2,0)%,MIN(T176+V176,VLOOKUP("R700",TSC!B:C,2,0)*VLOOKUP("R101",TSC!B:C,2,0))*VLOOKUP("T705",TSC!B:C,2,0)%),0)</f>
        <v/>
      </c>
      <c r="CU176">
        <f>IFERROR(IF(RIGHT(INDEX(PIS!O$1:O$500,MATCH(D176,PIS!C$1:C$500,0)),5)="Gross",MIN(U176+V176,VLOOKUP("R700",TSC!B:C,2,0)*VLOOKUP("R101",TSC!B:C,2,0))*(VLOOKUP("T713",TSC!B:C,2,0))%,MIN(T176+V176,VLOOKUP("R700",TSC!B:C,2,0)*VLOOKUP("R101",TSC!B:C,2,0))*(VLOOKUP("T713",TSC!B:C,2,0))%),0)</f>
        <v/>
      </c>
      <c r="CV176">
        <f>IFERROR(INDEX(ADJ!$A$1:$BZ$1000,MATCH(PAYROLL!D176,ADJ!A$1:A$500,0),MATCH(PAYROLL!CV$2,ADJ!$2:$2,0)),0)</f>
        <v/>
      </c>
      <c r="CW176">
        <f>IFERROR(INDEX(ADJ!$A$1:$BZ$1000,MATCH(PAYROLL!D176,ADJ!A$1:A$500,0),MATCH(PAYROLL!CW$2,ADJ!$2:$2,0)),0)</f>
        <v/>
      </c>
      <c r="CX176">
        <f>SUM(CR176:CW176)</f>
        <v/>
      </c>
      <c r="CY176">
        <f>ROUND(IF(CR176&gt;0,T176+V176*VLOOKUP("R202",TSC!$B$1:$C$500,2,0),0),0)</f>
        <v/>
      </c>
      <c r="CZ176">
        <f>IFERROR(INDEX(CSDA!D$1:D$500,MATCH($CZ$2,CSDA!C$1:C$500,0)),0)</f>
        <v/>
      </c>
      <c r="DA176">
        <f>ROUND(T176*0.7%,0)</f>
        <v/>
      </c>
      <c r="DB176">
        <f>ROUND(T176/12,0)</f>
        <v/>
      </c>
      <c r="DC176">
        <f ref="DC176" t="array">IFERROR(INDEX(CSDA!D$1:D$500,MATCH("Trích giữ"&amp;PAYROLL!DC$2,CSDA!A$1:A$500&amp;CSDA!C$1:C$500,0)),0)</f>
        <v/>
      </c>
      <c r="DD176">
        <f ref="DD176" t="array">IFERROR(INDEX(CSDA!D$1:D$500,MATCH("Trích giữ"&amp;PAYROLL!DD$2,CSDA!A$1:A$500&amp;CSDA!C$1:C$500,0)),0)</f>
        <v/>
      </c>
      <c r="DE176">
        <f ref="DE176" t="array">IFERROR(INDEX(CSDA!D$1:D$500,MATCH("Trích giữ"&amp;PAYROLL!DE$2,CSDA!A$1:A$500&amp;CSDA!C$1:C$500,0)),0)</f>
        <v/>
      </c>
      <c r="DF176">
        <f>IFERROR(INDEX(CSDA!D$1:D$500,MATCH(PAYROLL!DF$2,CSDA!C$1:C$500,0)),0)</f>
        <v/>
      </c>
      <c r="DG176">
        <f ref="DG176" t="array">IFERROR(INDEX(CSDA!D$1:D$500,MATCH("Trích giữ"&amp;PAYROLL!DG$2,CSDA!A$1:A$500&amp;CSDA!C$1:C$500,0)),0)</f>
        <v/>
      </c>
      <c r="DH176">
        <f>ROUND(T176/26,0)</f>
        <v/>
      </c>
      <c r="DI176">
        <f ref="DI176" t="array">IFERROR(INDEX(CSDA!D$1:D$500,MATCH("Trích giữ"&amp;PAYROLL!DI$2,CSDA!A$1:A$500&amp;CSDA!C$1:C$500,0)),0)</f>
        <v/>
      </c>
      <c r="DJ176">
        <f>IF(U176=0,T176*21.5%-BL176,0)</f>
        <v/>
      </c>
      <c r="DK176">
        <f ref="DK176" t="array">IFERROR(INDEX(CSDA!D$1:D$500,MATCH("Trích giữ"&amp;PAYROLL!DK$2,CSDA!A$1:A$500&amp;CSDA!C$1:C$500,0)),0)</f>
        <v/>
      </c>
      <c r="DL176">
        <f>IFERROR(INDEX(CSDA!D$1:D$500,MATCH(PAYROLL!DL$2,CSDA!C$1:C$500,0))/12,0)</f>
        <v/>
      </c>
      <c r="DM176">
        <f>SUM(DB176:DL176)</f>
        <v/>
      </c>
      <c r="DN176">
        <f>IFERROR(INDEX(ADJ!$A$1:$BZ$1000,MATCH(PAYROLL!D176,ADJ!A$1:A$500,0),MATCH(PAYROLL!DN$2,ADJ!$2:$2,0)),0)</f>
        <v/>
      </c>
      <c r="DO176">
        <f>IFERROR(SUM(BP176,DM176:DN176,CX176:DA176)-DT176,0)</f>
        <v/>
      </c>
      <c r="DP176">
        <f ref="DP176" t="array">SUM(BW176*IFERROR(INDEX(CSDA!D$1:D$500,MATCH(BW$2,CSDA!C$1:C$500,0)),0)%,CX176*IFERROR(INDEX(CSDA!D$1:D$500,MATCH(CX$2,CSDA!C$1:C$500,0)),0)%,DA176*IFERROR(INDEX(CSDA!D$1:D$500,MATCH(DA$2,CSDA!C$1:C$500,0)),0)%,DB176*IFERROR(INDEX(CSDA!D$1:D$500,MATCH(DB$2,CSDA!C$1:C$500,0)),0)%,DF176*IFERROR(INDEX(CSDA!D$1:D$500,MATCH("Phí dịch vụ"&amp;PAYROLL!DF$2,CSDA!A$1:A$500&amp;CSDA!C$1:C$500,0)),0)%,DC176*IFERROR(INDEX(CSDA!D$1:D$500,MATCH("Phí dịch vụ"&amp;PAYROLL!DC$2,CSDA!A$1:A$500&amp;CSDA!C$1:C$500,0)),0)%,DH176*IFERROR(INDEX(CSDA!D$1:D$500,MATCH("Phí dịch vụ"&amp;PAYROLL!DH$2,CSDA!A$1:A$500&amp;CSDA!C$1:C$500,0)),0)%,DJ176*IFERROR(INDEX(CSDA!D$1:D$500,MATCH("Phí dịch vụ"&amp;PAYROLL!DJ$2,CSDA!A$1:A$500&amp;CSDA!C$1:C$500,0)),0)%,BN176*IFERROR(INDEX(CSDA!D$1:D$500,MATCH(BN$2,CSDA!C$1:C$500,0)),0)%)-BN176*7%</f>
        <v/>
      </c>
      <c r="DQ176">
        <f>IFERROR(INDEX(ADJ!$A$1:$BZ$1000,MATCH(PAYROLL!D176,ADJ!A$1:A$500,0),MATCH(PAYROLL!DQ$2,ADJ!$2:$2,0)),0)</f>
        <v/>
      </c>
      <c r="DR176">
        <f>IFERROR(INDEX(ADJ!$A$1:$BZ$1000,MATCH(PAYROLL!D176,ADJ!A$1:A$500,0),MATCH(PAYROLL!DR$2,ADJ!$2:$2,0)),0)</f>
        <v/>
      </c>
      <c r="DS176">
        <f>SUM(DP176:DR176)</f>
        <v/>
      </c>
      <c r="DT176">
        <f>EK176</f>
        <v/>
      </c>
      <c r="DU176">
        <f>SUM(DO176:DR176)</f>
        <v/>
      </c>
      <c r="DV176">
        <f>ROUND(DU176*0.1,0)</f>
        <v/>
      </c>
      <c r="DW176">
        <f>DU176+DV176</f>
        <v/>
      </c>
      <c r="DZ176">
        <f>IFERROR(INDEX(ADJ!$A$1:$BZ$1000,MATCH(PAYROLL!$D176,ADJ!A$1:A$500,0),MATCH(PAYROLL!DZ$2,ADJ!$2:$2,0)),0)</f>
        <v/>
      </c>
      <c r="EA176">
        <f>IFERROR(INDEX(ADJ!$A$1:$BZ$1000,MATCH(PAYROLL!$D176,ADJ!A$1:A$500,0),MATCH(PAYROLL!EA$2,ADJ!$2:$2,0)),0)</f>
        <v/>
      </c>
      <c r="EB176">
        <f>IFERROR(INDEX(ADJ!$A$1:$BZ$1000,MATCH(PAYROLL!$D176,ADJ!A$1:A$500,0),MATCH(PAYROLL!EB$2,ADJ!$2:$2,0)),0)</f>
        <v/>
      </c>
      <c r="EC176">
        <f>IFERROR(INDEX(ADJ!$A$1:$BZ$1000,MATCH(PAYROLL!$D176,ADJ!A$1:A$500,0),MATCH(PAYROLL!EC$2,ADJ!$2:$2,0)),0)</f>
        <v/>
      </c>
      <c r="ED176">
        <f>IFERROR(INDEX(ADJ!$A$1:$BZ$1000,MATCH(PAYROLL!$D176,ADJ!A$1:A$500,0),MATCH(PAYROLL!ED$2,ADJ!$2:$2,0)),0)</f>
        <v/>
      </c>
      <c r="EE176">
        <f>IFERROR(INDEX(ADJ!$A$1:$BZ$1000,MATCH(PAYROLL!$D176,ADJ!A$1:A$500,0),MATCH(PAYROLL!EE$2,ADJ!$2:$2,0)),0)</f>
        <v/>
      </c>
      <c r="EF176">
        <f>IFERROR(INDEX(ADJ!$A$1:$BZ$1000,MATCH(PAYROLL!$D176,ADJ!A$1:A$500,0),MATCH(PAYROLL!EF$2,ADJ!$2:$2,0)),0)</f>
        <v/>
      </c>
      <c r="EG176">
        <f>IFERROR(INDEX(ADJ!$A$1:$BZ$1000,MATCH(PAYROLL!$D176,ADJ!A$1:A$500,0),MATCH(PAYROLL!EG$2,ADJ!$2:$2,0)),0)</f>
        <v/>
      </c>
      <c r="EH176">
        <f>IFERROR(INDEX(ADJ!$A$1:$BZ$1000,MATCH(PAYROLL!$D176,ADJ!A$1:A$500,0),MATCH(PAYROLL!EH$2,ADJ!$2:$2,0)),0)</f>
        <v/>
      </c>
      <c r="EI176">
        <f>IFERROR(INDEX(ADJ!$A$1:$BZ$1000,MATCH(PAYROLL!D176,ADJ!A$1:A$500,0),MATCH(PAYROLL!EI$2,ADJ!$2:$2,0)),0)</f>
        <v/>
      </c>
      <c r="EJ176">
        <f>IFERROR(INDEX(ADJ!$A$1:$BZ$1000,MATCH(PAYROLL!$D176,ADJ!A$1:A$500,0),MATCH(PAYROLL!EJ$2,ADJ!$2:$2,0)),0)</f>
        <v/>
      </c>
      <c r="EK176">
        <f>SUM(DZ176:EJ176)</f>
        <v/>
      </c>
    </row>
    <row r="177">
      <c r="A177" t="n">
        <v>175</v>
      </c>
      <c r="B177" t="inlineStr">
        <is>
          <t>Bùi Xuân Nam</t>
        </is>
      </c>
      <c r="D177" t="inlineStr">
        <is>
          <t>159723-01</t>
        </is>
      </c>
      <c r="S177">
        <f>IFERROR(INDEX(PIS!$A$1:$BZ$1000,MATCH($D177,PIS!C$1:C$500,0),MATCH("Lương CB tháng trước",PIS!$1:$1,0)),0)</f>
        <v/>
      </c>
      <c r="T177">
        <f>IFERROR(INDEX(PIS!$A$1:$BZ$1000,MATCH($D177,PIS!C$1:C$500,0),MATCH("Lương CB hiện tại",PIS!$1:$1,0)),0)</f>
        <v/>
      </c>
      <c r="U177">
        <f>IFERROR(INDEX(PIS!$A$1:$BZ$1000,MATCH($D177,PIS!C$1:C$500,0),MATCH("Lương đóng BHBB",PIS!$1:$1,0)),0)</f>
        <v/>
      </c>
      <c r="V177">
        <f>IFERROR(INDEX(PIS!$A$1:$BZ$1000,MATCH($D177,PIS!C$1:C$500,0),MATCH(V$2,PIS!$2:$2,0)),0)</f>
        <v/>
      </c>
      <c r="W177">
        <f>IFERROR(INDEX(PIS!$A$1:$BZ$1000,MATCH($D177,PIS!C$1:C$500,0),MATCH(W$2,PIS!$2:$2,0)),0)</f>
        <v/>
      </c>
      <c r="X177">
        <f>IFERROR(INDEX(PIS!$A$1:$BZ$1000,MATCH($D177,PIS!C$1:C$500,0),MATCH(X$2,PIS!$2:$2,0)),0)</f>
        <v/>
      </c>
      <c r="Y177">
        <f>IFERROR(INDEX(PIS!$A$1:$BZ$1000,MATCH($D177,PIS!C$1:C$500,0),MATCH(Y$2,PIS!$2:$2,0)),0)</f>
        <v/>
      </c>
      <c r="Z177">
        <f>IFERROR(INDEX(PIS!$A$1:$BZ$1000,MATCH($D177,PIS!C$1:C$500,0),MATCH(Z$2,PIS!$2:$2,0)),0)</f>
        <v/>
      </c>
      <c r="AA177">
        <f>IFERROR(INDEX(PIS!$A$1:$BZ$1000,MATCH($D177,PIS!C$1:C$500,0),MATCH(AA$2,PIS!$2:$2,0)),0)</f>
        <v/>
      </c>
      <c r="AB177">
        <f>IFERROR(INDEX(PIS!$A$1:$BZ$1000,MATCH($D177,PIS!C$1:C$500,0),MATCH(AB$2,PIS!$2:$2,0)),0)</f>
        <v/>
      </c>
      <c r="AC177">
        <f>SUM(V177:AB177)</f>
        <v/>
      </c>
      <c r="AD177">
        <f>IFERROR(INDEX(TIMESHEET!$A$1:$AI$5000,MATCH($D177,TIMESHEET!A$1:A$500,0),MATCH("T100",TIMESHEET!$2:$2,0))-2,0)</f>
        <v/>
      </c>
      <c r="AE177">
        <f>IFERROR(INDEX(TIMESHEET!$A$1:$AI$5000,MATCH($D177,TIMESHEET!A$1:A$500,0),MATCH("T202",TIMESHEET!$2:$2,0)),0)</f>
        <v/>
      </c>
      <c r="AF177">
        <f>IFERROR(INDEX(TIMESHEET!$A$1:$AI$5000,MATCH($D177,TIMESHEET!A$1:A$500,0),MATCH("T302",TIMESHEET!$2:$2,0)),0)</f>
        <v/>
      </c>
      <c r="AG177">
        <f>IFERROR(INDEX(TIMESHEET!$A$1:$AI$5000,MATCH($D177,TIMESHEET!A$1:A$500,0),MATCH("T406",TIMESHEET!$2:$2,0)),0)</f>
        <v/>
      </c>
      <c r="AH177">
        <f>AE177+AG177</f>
        <v/>
      </c>
      <c r="AI177">
        <f>IFERROR(INDEX(TIMESHEET!$A$1:$AI$5000,MATCH($D177,TIMESHEET!A$1:A$500,0),MATCH("T701",TIMESHEET!$2:$2,0)),0)</f>
        <v/>
      </c>
      <c r="AJ177">
        <f>IFERROR(INDEX(TIMESHEET!$A$1:$AI$5000,MATCH($D177,TIMESHEET!B$1:B$500,0),MATCH("T320",TIMESHEET!$2:$2,0)),0)</f>
        <v/>
      </c>
      <c r="AK177">
        <f>IFERROR(IF(LEFT(INDEX(PIS!O$1:O$500,MATCH(D177,PIS!C$1:C$500)),1)="M",T177/AD177*SUM(AE177:AG177),T177*AD177),0)</f>
        <v/>
      </c>
      <c r="AL177">
        <f>IFERROR(INDEX(ADJ!$A$1:$BZ$1000,MATCH(PAYROLL!D177,ADJ!A$1:A$500,0),MATCH(PAYROLL!AL$2,ADJ!$2:$2,0)),0)</f>
        <v/>
      </c>
      <c r="AM177">
        <f>SUM(AK177:AL177)</f>
        <v/>
      </c>
      <c r="AN177">
        <f>IFERROR(ROUND(V177/$AD177*$AH177,0),0)</f>
        <v/>
      </c>
      <c r="AO177">
        <f>IFERROR(ROUND(W177/$AD177*$AH177,0),0)</f>
        <v/>
      </c>
      <c r="AP177">
        <f>IFERROR(ROUND(X177/$AD177*$AE177,0),0)</f>
        <v/>
      </c>
      <c r="AQ177">
        <f>IFERROR(ROUND(Y177/$AD177*$AH177,0),0)</f>
        <v/>
      </c>
      <c r="AR177">
        <f>IFERROR(ROUND(Z177/$AD177*$AH177,0),0)</f>
        <v/>
      </c>
      <c r="AS177">
        <f>IFERROR(ROUND(AA177/$AD177*$AH177,0),0)</f>
        <v/>
      </c>
      <c r="AT177">
        <f>IFERROR(IF((AE177+AF177+AG177)&gt;13,AB177,ROUND(AB177/AD177*AH177,0)),0)</f>
        <v/>
      </c>
      <c r="AU177">
        <f>IFERROR(INDEX(ADJ!$A$1:$BZ$1000,MATCH(PAYROLL!D177,ADJ!A$1:A$500,0),MATCH(PAYROLL!AU$2,ADJ!$2:$2,0)),0)</f>
        <v/>
      </c>
      <c r="AV177">
        <f>ROUND(SUM(AN177:AU177),0)</f>
        <v/>
      </c>
      <c r="AW177">
        <f>IFERROR(INDEX(TIMESHEET!$A$1:$AI$5000,MATCH(PAYROLL!D177,TIMESHEET!A$1:A$500,0),MATCH("T620",TIMESHEET!$2:$2,0)),0)</f>
        <v/>
      </c>
      <c r="AX177">
        <f>IFERROR(INDEX(TIMESHEET!$A$1:$AI$5000,MATCH(PAYROLL!D177,TIMESHEET!A$1:A$500,0),MATCH("T601",TIMESHEET!$2:$2,0)),0)</f>
        <v/>
      </c>
      <c r="AY177">
        <f>IFERROR(INDEX(TIMESHEET!$A$1:$AI$5000,MATCH(PAYROLL!D177,TIMESHEET!A$1:A$500,0),MATCH("T602",TIMESHEET!$2:$2,0)),0)</f>
        <v/>
      </c>
      <c r="AZ177">
        <f>IFERROR(INDEX(TIMESHEET!$A$1:$AI$5000,MATCH(PAYROLL!D177,TIMESHEET!A$1:A$500,0),MATCH("T603",TIMESHEET!$2:$2,0)),0)</f>
        <v/>
      </c>
      <c r="BA177">
        <f>IFERROR(INDEX(TIMESHEET!$A$1:$AI$5000,MATCH(PAYROLL!D177,TIMESHEET!A$1:A$500,0),MATCH("T611",TIMESHEET!$2:$2,0)),0)</f>
        <v/>
      </c>
      <c r="BB177">
        <f>IFERROR(INDEX(TIMESHEET!$A$1:$AI$5000,MATCH(PAYROLL!D177,TIMESHEET!A$1:A$500,0),MATCH("T612",TIMESHEET!$2:$2,0)),0)</f>
        <v/>
      </c>
      <c r="BC177">
        <f>IFERROR(INDEX(TIMESHEET!$A$1:$AI$5000,MATCH(PAYROLL!D177,TIMESHEET!A$1:A$500,0),MATCH("T613",TIMESHEET!$2:$2,0)),0)</f>
        <v/>
      </c>
      <c r="BD177">
        <f>IFERROR(INDEX(TIMESHEET!$A$1:$AI$5000,MATCH(PAYROLL!D177,TIMESHEET!A$1:A$500,0),MATCH("T500",TIMESHEET!$2:$2,0)),0)</f>
        <v/>
      </c>
      <c r="BE177">
        <f>IFERROR(IF(LEFT(INDEX(PIS!O$1:O$500,MATCH(D177,PIS!C$1:C$500)),1)="M",T177/AD177/8*(AW177+AX177*1.5+AY177*2+AZ177*3+BA177*2.1+BB177*2.7+BC177*3.9+BD177*0.3),T177/8*(AW177+AX177*1.5+AY177*2+AZ177*3+BA177*2.1+BB177*2.7+BC177*3.9+BD177*0.3)),0)</f>
        <v/>
      </c>
      <c r="BF177">
        <f>IFERROR(INDEX(ADJ!$A$1:$BZ$1000,MATCH(PAYROLL!$D177,ADJ!A$1:A$500,0),MATCH(PAYROLL!BF$2,ADJ!$2:$2,0)),0)</f>
        <v/>
      </c>
      <c r="BG177">
        <f>IFERROR(INDEX(ADJ!$A$1:$BZ$1000,MATCH(PAYROLL!D177,ADJ!A$1:A$500,0),MATCH(PAYROLL!BG$2,ADJ!$2:$2,0)),0)</f>
        <v/>
      </c>
      <c r="BH177">
        <f>IFERROR(INDEX(ADJ!$A$1:$BZ$1000,MATCH(PAYROLL!D177,ADJ!A$1:A$500,0),MATCH(PAYROLL!BH$2,ADJ!$2:$2,0)),0)</f>
        <v/>
      </c>
      <c r="BI177">
        <f>IFERROR(INDEX(ADJ!$A$1:$BZ$1000,MATCH(PAYROLL!D177,ADJ!A$1:A$500,0),MATCH(PAYROLL!BI$2,ADJ!$2:$2,0)),0)</f>
        <v/>
      </c>
      <c r="BJ177">
        <f>IFERROR(INDEX(ADJ!$A$1:$BZ$1000,MATCH(PAYROLL!D177,ADJ!A$1:A$500,0),MATCH(PAYROLL!BJ$2,ADJ!$2:$2,0)),0)</f>
        <v/>
      </c>
      <c r="BK177">
        <f>SUM(BF177:BJ177)</f>
        <v/>
      </c>
      <c r="BL177">
        <f>IFERROR(INDEX(ADJ!$A$1:$BZ$1000,MATCH(PAYROLL!D177,ADJ!A$1:A$500,0),MATCH(PAYROLL!BL$2,ADJ!$2:$2,0)),0)</f>
        <v/>
      </c>
      <c r="BM177">
        <f>IFERROR(INDEX(ADJ!$A$1:$BZ$1000,MATCH(PAYROLL!D177,ADJ!A$1:A$500,0),MATCH(PAYROLL!BM$2,ADJ!$2:$2,0)),0)</f>
        <v/>
      </c>
      <c r="BN177">
        <f>IFERROR(INDEX(ADJ!$A$1:$BZ$1000,MATCH(PAYROLL!D177,ADJ!A$1:A$500,0),MATCH(PAYROLL!BN$2,ADJ!$2:$2,0)),0)</f>
        <v/>
      </c>
      <c r="BO177">
        <f>IFERROR(INDEX(ADJ!$A$1:$BZ$1000,MATCH(PAYROLL!D177,ADJ!A$1:A$500,0),MATCH(PAYROLL!BO$2,ADJ!$2:$2,0)),0)</f>
        <v/>
      </c>
      <c r="BP177">
        <f>SUM(AM177,AV177,BE177,BK177,BL177:BO177)</f>
        <v/>
      </c>
      <c r="BQ177">
        <f>BO177</f>
        <v/>
      </c>
      <c r="BR177">
        <f>IFERROR(ROUND(IF(LEFT(INDEX(PIS!O$1:O$500,MATCH(D177,PIS!C$1:C$500)),1)="D",T177/8*(BD177*0.3),IF(LEFT(INDEX(PIS!O$1:O$500,MATCH(D177,PIS!C$1:C$500)),1)="H",T177*($BD177*0.3),T177/$AD177/8*($BD177*0.3))),0),0)</f>
        <v/>
      </c>
      <c r="BS177">
        <f>IF(AP177&lt;1,0,MIN(AP177,730000))</f>
        <v/>
      </c>
      <c r="BT177">
        <f>IFERROR(ROUND((BE177-SUM(AW177:BC177)*T177/AD177/8),0)-BR177,0)</f>
        <v/>
      </c>
      <c r="BU177">
        <f>AO177</f>
        <v/>
      </c>
      <c r="BV177">
        <f>SUM(BQ177:BU177)</f>
        <v/>
      </c>
      <c r="BW177">
        <f>BP177-BV177</f>
        <v/>
      </c>
      <c r="BX177">
        <f>IFERROR(IF(RIGHT(INDEX(PIS!O$1:O$500,MATCH(D177,PIS!C$1:C$500)),5)="Gross",MIN(U177+V177,VLOOKUP("R700",TSC!B:C,2,0)*VLOOKUP("R101",TSC!B:C,2,0))*VLOOKUP("R701",TSC!B:C,2,0)%,0),0)</f>
        <v/>
      </c>
      <c r="BY177">
        <f>IFERROR(IF(RIGHT(INDEX(PIS!O$1:O$500,MATCH(D177,PIS!C$1:C$500)),5)="Gross",MIN(U177+V177,VLOOKUP("R700",TSC!B:C,2,0)*VLOOKUP("R101",TSC!B:C,2,0))*VLOOKUP("T704",TSC!B:C,2,0)%,0),0)</f>
        <v/>
      </c>
      <c r="BZ177">
        <f>IFERROR(IF(RIGHT(INDEX(PIS!O$1:O$500,MATCH(D177,PIS!C$1:C$500)),5)="Gross",MIN(U177+V177,VLOOKUP("R700",TSC!B:C,2,0)*VLOOKUP("1",TSC!F:G,2,0))*VLOOKUP("T705",TSC!B:C,2,0)%,0),0)</f>
        <v/>
      </c>
      <c r="CA177">
        <f>IFERROR(INDEX(ADJ!$A$1:$BZ$1000,MATCH(PAYROLL!D177,ADJ!A$1:A$500,0),MATCH(PAYROLL!CA$2,ADJ!$2:$2,0)),0)</f>
        <v/>
      </c>
      <c r="CB177">
        <f>IFERROR(INDEX(ADJ!$A$1:$BZ$1000,MATCH(PAYROLL!D177,ADJ!A$1:A$500,0),MATCH(PAYROLL!CB$2,ADJ!$2:$2,0)),0)</f>
        <v/>
      </c>
      <c r="CC177">
        <f>SUM(BX177:CB177)</f>
        <v/>
      </c>
      <c r="CD177">
        <f>IFERROR(INDEX(PIS!$A$1:$BZ$1000,MATCH(PAYROLL!D177,PIS!C$1:C$500,0),MATCH(PAYROLL!CD$1,PIS!$1:$1,0)),0)</f>
        <v/>
      </c>
      <c r="CE177">
        <f>IFERROR(IF(OR(INDEX(PIS!P$1:P$500,MATCH(D177,PIS!C$1:C$500,0))="LT2",INDEX(PIS!P$1:P$500,MATCH(D177,PIS!C$1:C$500,0))="P10"),0,SUM(CC177,CD177*VLOOKUP("R601",TSC!B:C,2,0),VLOOKUP("R602",TSC!B:C,2,0))),0)</f>
        <v/>
      </c>
      <c r="CF177">
        <f>MAX(BW177-CE177,0)</f>
        <v/>
      </c>
      <c r="CG177">
        <f>IFERROR(IF(OR(RIGHT(INDEX(PIS!P$1:P$500,MATCH(D177,PIS!C$1:C$500)),5)="P10",RIGHT(INDEX(PIS!P$1:P$500,MATCH(D177,PIS!C$1:C$500)),5)="CK"),0,IF(CF177&lt;=5000000,CF177*5%,IF(CF177&lt;=10000000,CF177*10%-250000,IF(CF177&lt;=18000000,CF177*15%-750000,IF(CF177&lt;=32000000,CF177*20%-1650000,IF(CF177&lt;=52000000,CF177*25%-3250000,IF(CF177&lt;=80000000,BH177*30%-5850000,CF177*35%-9850000))))))),0)</f>
        <v/>
      </c>
      <c r="CH177">
        <f>IFERROR(IF(OR(INDEX(PIS!P$1:P$500,MATCH(D177,PIS!C$1:C$500))="LT",INDEX(PIS!P$1:P$500,MATCH(D177,PIS!C$1:C$500))="CK"),0,IF(CF177&lt;2000000,0,CF177*10%)),0)</f>
        <v/>
      </c>
      <c r="CI177">
        <f>IFERROR(INDEX(ADJ!$A$1:$BZ$1000,MATCH(PAYROLL!D177,ADJ!A$1:A$500,0),MATCH(PAYROLL!CI$2,ADJ!$2:$2,0)),0)</f>
        <v/>
      </c>
      <c r="CJ177">
        <f>IFERROR(INDEX(ADJ!$A$1:$BZ$1000,MATCH(PAYROLL!D177,ADJ!A$1:A$500,0),MATCH(PAYROLL!CJ$2,ADJ!$2:$2,0)),0)</f>
        <v/>
      </c>
      <c r="CK177">
        <f>IFERROR(INDEX(ADJ!$A$1:$BZ$1000,MATCH(PAYROLL!D177,ADJ!A$1:A$500,0),MATCH(PAYROLL!CK$2,ADJ!$2:$2,0)),0)</f>
        <v/>
      </c>
      <c r="CL177">
        <f>SUM(CG177:CK177)</f>
        <v/>
      </c>
      <c r="CM177">
        <f>ROUND(SUM(CH177:CK177),0)</f>
        <v/>
      </c>
      <c r="CN177">
        <f>IFERROR(INDEX(CSDA!D$1:D$500,MATCH($CN$2,CSDA!C$1:C$500,0))*INDEX(PIS!V$1:V$500,MATCH(D177,PIS!C$1:C$500))+INDEX(ADJ!$A$1:$BZ$1000,MATCH(PAYROLL!D177,ADJ!A$1:A$500,0),MATCH(PAYROLL!CN$2,ADJ!$2:$2,0)),0)</f>
        <v/>
      </c>
      <c r="CO177">
        <f>IFERROR(INDEX(ADJ!$A$1:$BZ$1000,MATCH(PAYROLL!D177,ADJ!A$1:A$500,0),MATCH(PAYROLL!CO$2,ADJ!$2:$2,0)),0)</f>
        <v/>
      </c>
      <c r="CP177">
        <f>IFERROR(INDEX(ADJ!$A$1:$BZ$1000,MATCH(PAYROLL!D177,ADJ!A$1:A$500,0),MATCH(PAYROLL!CP$2,ADJ!$2:$2,0)),0)</f>
        <v/>
      </c>
      <c r="CQ177">
        <f>BP177-CL177-CI177-CM177-CN177-CO177-CP177-CC177</f>
        <v/>
      </c>
      <c r="CR177">
        <f>IFERROR(IF(RIGHT(INDEX(PIS!O$1:O$500,MATCH(D177,PIS!C$1:C$500,0)),5)="Gross",MIN(U177+V177,VLOOKUP("R700",TSC!B:C,2,0)*VLOOKUP("R101",TSC!B:C,2,0))*(VLOOKUP("T711",TSC!B:C,2,0)+VLOOKUP("T712",TSC!B:C,2,0))%,MIN(T177+V177,VLOOKUP("R700",TSC!B:C,2,0)*VLOOKUP("R101",TSC!B:C,2,0))*(VLOOKUP("T711",TSC!B:C,2,0)+VLOOKUP("T712",TSC!B:C,2,0)+VLOOKUP("R701",TSC!B:C,2,0))%),0)</f>
        <v/>
      </c>
      <c r="CS177">
        <f>IFERROR(IF(RIGHT(INDEX(PIS!O$1:O$500,MATCH(D177,PIS!C$1:C$500,0)),5)="Gross",MIN(U177+V177,VLOOKUP("R700",TSC!B:C,2,0)*VLOOKUP("R101",TSC!B:C,2,0))*(VLOOKUP("T714",TSC!B:C,2,0))%,MIN(T177+V177,VLOOKUP("R700",TSC!B:C,2,0)*VLOOKUP("R101",TSC!B:C,2,0))*(VLOOKUP("T704",TSC!B:C,2,0)+VLOOKUP("T714",TSC!B:C,2,0))%),0)</f>
        <v/>
      </c>
      <c r="CT177">
        <f>IFERROR(IF(RIGHT(INDEX(PIS!O$1:O$500,MATCH(D177,PIS!C$1:C$500,0)),5)="Gross",MIN(U177+V177,VLOOKUP("R700",TSC!B:C,2,0)*VLOOKUP("R101",TSC!B:C,2,0))*VLOOKUP("T705",TSC!B:C,2,0)%,MIN(T177+V177,VLOOKUP("R700",TSC!B:C,2,0)*VLOOKUP("R101",TSC!B:C,2,0))*VLOOKUP("T705",TSC!B:C,2,0)%),0)</f>
        <v/>
      </c>
      <c r="CU177">
        <f>IFERROR(IF(RIGHT(INDEX(PIS!O$1:O$500,MATCH(D177,PIS!C$1:C$500,0)),5)="Gross",MIN(U177+V177,VLOOKUP("R700",TSC!B:C,2,0)*VLOOKUP("R101",TSC!B:C,2,0))*(VLOOKUP("T713",TSC!B:C,2,0))%,MIN(T177+V177,VLOOKUP("R700",TSC!B:C,2,0)*VLOOKUP("R101",TSC!B:C,2,0))*(VLOOKUP("T713",TSC!B:C,2,0))%),0)</f>
        <v/>
      </c>
      <c r="CV177">
        <f>IFERROR(INDEX(ADJ!$A$1:$BZ$1000,MATCH(PAYROLL!D177,ADJ!A$1:A$500,0),MATCH(PAYROLL!CV$2,ADJ!$2:$2,0)),0)</f>
        <v/>
      </c>
      <c r="CW177">
        <f>IFERROR(INDEX(ADJ!$A$1:$BZ$1000,MATCH(PAYROLL!D177,ADJ!A$1:A$500,0),MATCH(PAYROLL!CW$2,ADJ!$2:$2,0)),0)</f>
        <v/>
      </c>
      <c r="CX177">
        <f>SUM(CR177:CW177)</f>
        <v/>
      </c>
      <c r="CY177">
        <f>ROUND(IF(CR177&gt;0,T177+V177*VLOOKUP("R202",TSC!$B$1:$C$500,2,0),0),0)</f>
        <v/>
      </c>
      <c r="CZ177">
        <f>IFERROR(INDEX(CSDA!D$1:D$500,MATCH($CZ$2,CSDA!C$1:C$500,0)),0)</f>
        <v/>
      </c>
      <c r="DA177">
        <f>ROUND(T177*0.7%,0)</f>
        <v/>
      </c>
      <c r="DB177">
        <f>ROUND(T177/12,0)</f>
        <v/>
      </c>
      <c r="DC177">
        <f ref="DC177" t="array">IFERROR(INDEX(CSDA!D$1:D$500,MATCH("Trích giữ"&amp;PAYROLL!DC$2,CSDA!A$1:A$500&amp;CSDA!C$1:C$500,0)),0)</f>
        <v/>
      </c>
      <c r="DD177">
        <f ref="DD177" t="array">IFERROR(INDEX(CSDA!D$1:D$500,MATCH("Trích giữ"&amp;PAYROLL!DD$2,CSDA!A$1:A$500&amp;CSDA!C$1:C$500,0)),0)</f>
        <v/>
      </c>
      <c r="DE177">
        <f ref="DE177" t="array">IFERROR(INDEX(CSDA!D$1:D$500,MATCH("Trích giữ"&amp;PAYROLL!DE$2,CSDA!A$1:A$500&amp;CSDA!C$1:C$500,0)),0)</f>
        <v/>
      </c>
      <c r="DF177">
        <f>IFERROR(INDEX(CSDA!D$1:D$500,MATCH(PAYROLL!DF$2,CSDA!C$1:C$500,0)),0)</f>
        <v/>
      </c>
      <c r="DG177">
        <f ref="DG177" t="array">IFERROR(INDEX(CSDA!D$1:D$500,MATCH("Trích giữ"&amp;PAYROLL!DG$2,CSDA!A$1:A$500&amp;CSDA!C$1:C$500,0)),0)</f>
        <v/>
      </c>
      <c r="DH177">
        <f>ROUND(T177/26,0)</f>
        <v/>
      </c>
      <c r="DI177">
        <f ref="DI177" t="array">IFERROR(INDEX(CSDA!D$1:D$500,MATCH("Trích giữ"&amp;PAYROLL!DI$2,CSDA!A$1:A$500&amp;CSDA!C$1:C$500,0)),0)</f>
        <v/>
      </c>
      <c r="DJ177">
        <f>IF(U177=0,T177*21.5%-BL177,0)</f>
        <v/>
      </c>
      <c r="DK177">
        <f ref="DK177" t="array">IFERROR(INDEX(CSDA!D$1:D$500,MATCH("Trích giữ"&amp;PAYROLL!DK$2,CSDA!A$1:A$500&amp;CSDA!C$1:C$500,0)),0)</f>
        <v/>
      </c>
      <c r="DL177">
        <f>IFERROR(INDEX(CSDA!D$1:D$500,MATCH(PAYROLL!DL$2,CSDA!C$1:C$500,0))/12,0)</f>
        <v/>
      </c>
      <c r="DM177">
        <f>SUM(DB177:DL177)</f>
        <v/>
      </c>
      <c r="DN177">
        <f>IFERROR(INDEX(ADJ!$A$1:$BZ$1000,MATCH(PAYROLL!D177,ADJ!A$1:A$500,0),MATCH(PAYROLL!DN$2,ADJ!$2:$2,0)),0)</f>
        <v/>
      </c>
      <c r="DO177">
        <f>IFERROR(SUM(BP177,DM177:DN177,CX177:DA177)-DT177,0)</f>
        <v/>
      </c>
      <c r="DP177">
        <f ref="DP177" t="array">SUM(BW177*IFERROR(INDEX(CSDA!D$1:D$500,MATCH(BW$2,CSDA!C$1:C$500,0)),0)%,CX177*IFERROR(INDEX(CSDA!D$1:D$500,MATCH(CX$2,CSDA!C$1:C$500,0)),0)%,DA177*IFERROR(INDEX(CSDA!D$1:D$500,MATCH(DA$2,CSDA!C$1:C$500,0)),0)%,DB177*IFERROR(INDEX(CSDA!D$1:D$500,MATCH(DB$2,CSDA!C$1:C$500,0)),0)%,DF177*IFERROR(INDEX(CSDA!D$1:D$500,MATCH("Phí dịch vụ"&amp;PAYROLL!DF$2,CSDA!A$1:A$500&amp;CSDA!C$1:C$500,0)),0)%,DC177*IFERROR(INDEX(CSDA!D$1:D$500,MATCH("Phí dịch vụ"&amp;PAYROLL!DC$2,CSDA!A$1:A$500&amp;CSDA!C$1:C$500,0)),0)%,DH177*IFERROR(INDEX(CSDA!D$1:D$500,MATCH("Phí dịch vụ"&amp;PAYROLL!DH$2,CSDA!A$1:A$500&amp;CSDA!C$1:C$500,0)),0)%,DJ177*IFERROR(INDEX(CSDA!D$1:D$500,MATCH("Phí dịch vụ"&amp;PAYROLL!DJ$2,CSDA!A$1:A$500&amp;CSDA!C$1:C$500,0)),0)%,BN177*IFERROR(INDEX(CSDA!D$1:D$500,MATCH(BN$2,CSDA!C$1:C$500,0)),0)%)-BN177*7%</f>
        <v/>
      </c>
      <c r="DQ177">
        <f>IFERROR(INDEX(ADJ!$A$1:$BZ$1000,MATCH(PAYROLL!D177,ADJ!A$1:A$500,0),MATCH(PAYROLL!DQ$2,ADJ!$2:$2,0)),0)</f>
        <v/>
      </c>
      <c r="DR177">
        <f>IFERROR(INDEX(ADJ!$A$1:$BZ$1000,MATCH(PAYROLL!D177,ADJ!A$1:A$500,0),MATCH(PAYROLL!DR$2,ADJ!$2:$2,0)),0)</f>
        <v/>
      </c>
      <c r="DS177">
        <f>SUM(DP177:DR177)</f>
        <v/>
      </c>
      <c r="DT177">
        <f>EK177</f>
        <v/>
      </c>
      <c r="DU177">
        <f>SUM(DO177:DR177)</f>
        <v/>
      </c>
      <c r="DV177">
        <f>ROUND(DU177*0.1,0)</f>
        <v/>
      </c>
      <c r="DW177">
        <f>DU177+DV177</f>
        <v/>
      </c>
      <c r="DZ177">
        <f>IFERROR(INDEX(ADJ!$A$1:$BZ$1000,MATCH(PAYROLL!$D177,ADJ!A$1:A$500,0),MATCH(PAYROLL!DZ$2,ADJ!$2:$2,0)),0)</f>
        <v/>
      </c>
      <c r="EA177">
        <f>IFERROR(INDEX(ADJ!$A$1:$BZ$1000,MATCH(PAYROLL!$D177,ADJ!A$1:A$500,0),MATCH(PAYROLL!EA$2,ADJ!$2:$2,0)),0)</f>
        <v/>
      </c>
      <c r="EB177">
        <f>IFERROR(INDEX(ADJ!$A$1:$BZ$1000,MATCH(PAYROLL!$D177,ADJ!A$1:A$500,0),MATCH(PAYROLL!EB$2,ADJ!$2:$2,0)),0)</f>
        <v/>
      </c>
      <c r="EC177">
        <f>IFERROR(INDEX(ADJ!$A$1:$BZ$1000,MATCH(PAYROLL!$D177,ADJ!A$1:A$500,0),MATCH(PAYROLL!EC$2,ADJ!$2:$2,0)),0)</f>
        <v/>
      </c>
      <c r="ED177">
        <f>IFERROR(INDEX(ADJ!$A$1:$BZ$1000,MATCH(PAYROLL!$D177,ADJ!A$1:A$500,0),MATCH(PAYROLL!ED$2,ADJ!$2:$2,0)),0)</f>
        <v/>
      </c>
      <c r="EE177">
        <f>IFERROR(INDEX(ADJ!$A$1:$BZ$1000,MATCH(PAYROLL!$D177,ADJ!A$1:A$500,0),MATCH(PAYROLL!EE$2,ADJ!$2:$2,0)),0)</f>
        <v/>
      </c>
      <c r="EF177">
        <f>IFERROR(INDEX(ADJ!$A$1:$BZ$1000,MATCH(PAYROLL!$D177,ADJ!A$1:A$500,0),MATCH(PAYROLL!EF$2,ADJ!$2:$2,0)),0)</f>
        <v/>
      </c>
      <c r="EG177">
        <f>IFERROR(INDEX(ADJ!$A$1:$BZ$1000,MATCH(PAYROLL!$D177,ADJ!A$1:A$500,0),MATCH(PAYROLL!EG$2,ADJ!$2:$2,0)),0)</f>
        <v/>
      </c>
      <c r="EH177">
        <f>IFERROR(INDEX(ADJ!$A$1:$BZ$1000,MATCH(PAYROLL!$D177,ADJ!A$1:A$500,0),MATCH(PAYROLL!EH$2,ADJ!$2:$2,0)),0)</f>
        <v/>
      </c>
      <c r="EI177">
        <f>IFERROR(INDEX(ADJ!$A$1:$BZ$1000,MATCH(PAYROLL!D177,ADJ!A$1:A$500,0),MATCH(PAYROLL!EI$2,ADJ!$2:$2,0)),0)</f>
        <v/>
      </c>
      <c r="EJ177">
        <f>IFERROR(INDEX(ADJ!$A$1:$BZ$1000,MATCH(PAYROLL!$D177,ADJ!A$1:A$500,0),MATCH(PAYROLL!EJ$2,ADJ!$2:$2,0)),0)</f>
        <v/>
      </c>
      <c r="EK177">
        <f>SUM(DZ177:EJ177)</f>
        <v/>
      </c>
    </row>
    <row r="178">
      <c r="A178" t="n">
        <v>176</v>
      </c>
      <c r="B178" t="inlineStr">
        <is>
          <t>Nguyễn Trọng Hoàng</t>
        </is>
      </c>
      <c r="D178" t="inlineStr">
        <is>
          <t>160643-01</t>
        </is>
      </c>
      <c r="S178">
        <f>IFERROR(INDEX(PIS!$A$1:$BZ$1000,MATCH($D178,PIS!C$1:C$500,0),MATCH("Lương CB tháng trước",PIS!$1:$1,0)),0)</f>
        <v/>
      </c>
      <c r="T178">
        <f>IFERROR(INDEX(PIS!$A$1:$BZ$1000,MATCH($D178,PIS!C$1:C$500,0),MATCH("Lương CB hiện tại",PIS!$1:$1,0)),0)</f>
        <v/>
      </c>
      <c r="U178">
        <f>IFERROR(INDEX(PIS!$A$1:$BZ$1000,MATCH($D178,PIS!C$1:C$500,0),MATCH("Lương đóng BHBB",PIS!$1:$1,0)),0)</f>
        <v/>
      </c>
      <c r="V178">
        <f>IFERROR(INDEX(PIS!$A$1:$BZ$1000,MATCH($D178,PIS!C$1:C$500,0),MATCH(V$2,PIS!$2:$2,0)),0)</f>
        <v/>
      </c>
      <c r="W178">
        <f>IFERROR(INDEX(PIS!$A$1:$BZ$1000,MATCH($D178,PIS!C$1:C$500,0),MATCH(W$2,PIS!$2:$2,0)),0)</f>
        <v/>
      </c>
      <c r="X178">
        <f>IFERROR(INDEX(PIS!$A$1:$BZ$1000,MATCH($D178,PIS!C$1:C$500,0),MATCH(X$2,PIS!$2:$2,0)),0)</f>
        <v/>
      </c>
      <c r="Y178">
        <f>IFERROR(INDEX(PIS!$A$1:$BZ$1000,MATCH($D178,PIS!C$1:C$500,0),MATCH(Y$2,PIS!$2:$2,0)),0)</f>
        <v/>
      </c>
      <c r="Z178">
        <f>IFERROR(INDEX(PIS!$A$1:$BZ$1000,MATCH($D178,PIS!C$1:C$500,0),MATCH(Z$2,PIS!$2:$2,0)),0)</f>
        <v/>
      </c>
      <c r="AA178">
        <f>IFERROR(INDEX(PIS!$A$1:$BZ$1000,MATCH($D178,PIS!C$1:C$500,0),MATCH(AA$2,PIS!$2:$2,0)),0)</f>
        <v/>
      </c>
      <c r="AB178">
        <f>IFERROR(INDEX(PIS!$A$1:$BZ$1000,MATCH($D178,PIS!C$1:C$500,0),MATCH(AB$2,PIS!$2:$2,0)),0)</f>
        <v/>
      </c>
      <c r="AC178">
        <f>SUM(V178:AB178)</f>
        <v/>
      </c>
      <c r="AD178">
        <f>IFERROR(INDEX(TIMESHEET!$A$1:$AI$5000,MATCH($D178,TIMESHEET!A$1:A$500,0),MATCH("T100",TIMESHEET!$2:$2,0))-2,0)</f>
        <v/>
      </c>
      <c r="AE178">
        <f>IFERROR(INDEX(TIMESHEET!$A$1:$AI$5000,MATCH($D178,TIMESHEET!A$1:A$500,0),MATCH("T202",TIMESHEET!$2:$2,0)),0)</f>
        <v/>
      </c>
      <c r="AF178">
        <f>IFERROR(INDEX(TIMESHEET!$A$1:$AI$5000,MATCH($D178,TIMESHEET!A$1:A$500,0),MATCH("T302",TIMESHEET!$2:$2,0)),0)</f>
        <v/>
      </c>
      <c r="AG178">
        <f>IFERROR(INDEX(TIMESHEET!$A$1:$AI$5000,MATCH($D178,TIMESHEET!A$1:A$500,0),MATCH("T406",TIMESHEET!$2:$2,0)),0)</f>
        <v/>
      </c>
      <c r="AH178">
        <f>AE178+AG178</f>
        <v/>
      </c>
      <c r="AI178">
        <f>IFERROR(INDEX(TIMESHEET!$A$1:$AI$5000,MATCH($D178,TIMESHEET!A$1:A$500,0),MATCH("T701",TIMESHEET!$2:$2,0)),0)</f>
        <v/>
      </c>
      <c r="AJ178">
        <f>IFERROR(INDEX(TIMESHEET!$A$1:$AI$5000,MATCH($D178,TIMESHEET!B$1:B$500,0),MATCH("T320",TIMESHEET!$2:$2,0)),0)</f>
        <v/>
      </c>
      <c r="AK178">
        <f>IFERROR(IF(LEFT(INDEX(PIS!O$1:O$500,MATCH(D178,PIS!C$1:C$500)),1)="M",T178/AD178*SUM(AE178:AG178),T178*AD178),0)</f>
        <v/>
      </c>
      <c r="AL178">
        <f>IFERROR(INDEX(ADJ!$A$1:$BZ$1000,MATCH(PAYROLL!D178,ADJ!A$1:A$500,0),MATCH(PAYROLL!AL$2,ADJ!$2:$2,0)),0)</f>
        <v/>
      </c>
      <c r="AM178">
        <f>SUM(AK178:AL178)</f>
        <v/>
      </c>
      <c r="AN178">
        <f>IFERROR(ROUND(V178/$AD178*$AH178,0),0)</f>
        <v/>
      </c>
      <c r="AO178">
        <f>IFERROR(ROUND(W178/$AD178*$AH178,0),0)</f>
        <v/>
      </c>
      <c r="AP178">
        <f>IFERROR(ROUND(X178/$AD178*$AE178,0),0)</f>
        <v/>
      </c>
      <c r="AQ178">
        <f>IFERROR(ROUND(Y178/$AD178*$AH178,0),0)</f>
        <v/>
      </c>
      <c r="AR178">
        <f>IFERROR(ROUND(Z178/$AD178*$AH178,0),0)</f>
        <v/>
      </c>
      <c r="AS178">
        <f>IFERROR(ROUND(AA178/$AD178*$AH178,0),0)</f>
        <v/>
      </c>
      <c r="AT178">
        <f>IFERROR(IF((AE178+AF178+AG178)&gt;13,AB178,ROUND(AB178/AD178*AH178,0)),0)</f>
        <v/>
      </c>
      <c r="AU178">
        <f>IFERROR(INDEX(ADJ!$A$1:$BZ$1000,MATCH(PAYROLL!D178,ADJ!A$1:A$500,0),MATCH(PAYROLL!AU$2,ADJ!$2:$2,0)),0)</f>
        <v/>
      </c>
      <c r="AV178">
        <f>ROUND(SUM(AN178:AU178),0)</f>
        <v/>
      </c>
      <c r="AW178">
        <f>IFERROR(INDEX(TIMESHEET!$A$1:$AI$5000,MATCH(PAYROLL!D178,TIMESHEET!A$1:A$500,0),MATCH("T620",TIMESHEET!$2:$2,0)),0)</f>
        <v/>
      </c>
      <c r="AX178">
        <f>IFERROR(INDEX(TIMESHEET!$A$1:$AI$5000,MATCH(PAYROLL!D178,TIMESHEET!A$1:A$500,0),MATCH("T601",TIMESHEET!$2:$2,0)),0)</f>
        <v/>
      </c>
      <c r="AY178">
        <f>IFERROR(INDEX(TIMESHEET!$A$1:$AI$5000,MATCH(PAYROLL!D178,TIMESHEET!A$1:A$500,0),MATCH("T602",TIMESHEET!$2:$2,0)),0)</f>
        <v/>
      </c>
      <c r="AZ178">
        <f>IFERROR(INDEX(TIMESHEET!$A$1:$AI$5000,MATCH(PAYROLL!D178,TIMESHEET!A$1:A$500,0),MATCH("T603",TIMESHEET!$2:$2,0)),0)</f>
        <v/>
      </c>
      <c r="BA178">
        <f>IFERROR(INDEX(TIMESHEET!$A$1:$AI$5000,MATCH(PAYROLL!D178,TIMESHEET!A$1:A$500,0),MATCH("T611",TIMESHEET!$2:$2,0)),0)</f>
        <v/>
      </c>
      <c r="BB178">
        <f>IFERROR(INDEX(TIMESHEET!$A$1:$AI$5000,MATCH(PAYROLL!D178,TIMESHEET!A$1:A$500,0),MATCH("T612",TIMESHEET!$2:$2,0)),0)</f>
        <v/>
      </c>
      <c r="BC178">
        <f>IFERROR(INDEX(TIMESHEET!$A$1:$AI$5000,MATCH(PAYROLL!D178,TIMESHEET!A$1:A$500,0),MATCH("T613",TIMESHEET!$2:$2,0)),0)</f>
        <v/>
      </c>
      <c r="BD178">
        <f>IFERROR(INDEX(TIMESHEET!$A$1:$AI$5000,MATCH(PAYROLL!D178,TIMESHEET!A$1:A$500,0),MATCH("T500",TIMESHEET!$2:$2,0)),0)</f>
        <v/>
      </c>
      <c r="BE178">
        <f>IFERROR(IF(LEFT(INDEX(PIS!O$1:O$500,MATCH(D178,PIS!C$1:C$500)),1)="M",T178/AD178/8*(AW178+AX178*1.5+AY178*2+AZ178*3+BA178*2.1+BB178*2.7+BC178*3.9+BD178*0.3),T178/8*(AW178+AX178*1.5+AY178*2+AZ178*3+BA178*2.1+BB178*2.7+BC178*3.9+BD178*0.3)),0)</f>
        <v/>
      </c>
      <c r="BF178">
        <f>IFERROR(INDEX(ADJ!$A$1:$BZ$1000,MATCH(PAYROLL!$D178,ADJ!A$1:A$500,0),MATCH(PAYROLL!BF$2,ADJ!$2:$2,0)),0)</f>
        <v/>
      </c>
      <c r="BG178">
        <f>IFERROR(INDEX(ADJ!$A$1:$BZ$1000,MATCH(PAYROLL!D178,ADJ!A$1:A$500,0),MATCH(PAYROLL!BG$2,ADJ!$2:$2,0)),0)</f>
        <v/>
      </c>
      <c r="BH178">
        <f>IFERROR(INDEX(ADJ!$A$1:$BZ$1000,MATCH(PAYROLL!D178,ADJ!A$1:A$500,0),MATCH(PAYROLL!BH$2,ADJ!$2:$2,0)),0)</f>
        <v/>
      </c>
      <c r="BI178">
        <f>IFERROR(INDEX(ADJ!$A$1:$BZ$1000,MATCH(PAYROLL!D178,ADJ!A$1:A$500,0),MATCH(PAYROLL!BI$2,ADJ!$2:$2,0)),0)</f>
        <v/>
      </c>
      <c r="BJ178">
        <f>IFERROR(INDEX(ADJ!$A$1:$BZ$1000,MATCH(PAYROLL!D178,ADJ!A$1:A$500,0),MATCH(PAYROLL!BJ$2,ADJ!$2:$2,0)),0)</f>
        <v/>
      </c>
      <c r="BK178">
        <f>SUM(BF178:BJ178)</f>
        <v/>
      </c>
      <c r="BL178">
        <f>IFERROR(INDEX(ADJ!$A$1:$BZ$1000,MATCH(PAYROLL!D178,ADJ!A$1:A$500,0),MATCH(PAYROLL!BL$2,ADJ!$2:$2,0)),0)</f>
        <v/>
      </c>
      <c r="BM178">
        <f>IFERROR(INDEX(ADJ!$A$1:$BZ$1000,MATCH(PAYROLL!D178,ADJ!A$1:A$500,0),MATCH(PAYROLL!BM$2,ADJ!$2:$2,0)),0)</f>
        <v/>
      </c>
      <c r="BN178">
        <f>IFERROR(INDEX(ADJ!$A$1:$BZ$1000,MATCH(PAYROLL!D178,ADJ!A$1:A$500,0),MATCH(PAYROLL!BN$2,ADJ!$2:$2,0)),0)</f>
        <v/>
      </c>
      <c r="BO178">
        <f>IFERROR(INDEX(ADJ!$A$1:$BZ$1000,MATCH(PAYROLL!D178,ADJ!A$1:A$500,0),MATCH(PAYROLL!BO$2,ADJ!$2:$2,0)),0)</f>
        <v/>
      </c>
      <c r="BP178">
        <f>SUM(AM178,AV178,BE178,BK178,BL178:BO178)</f>
        <v/>
      </c>
      <c r="BQ178">
        <f>BO178</f>
        <v/>
      </c>
      <c r="BR178">
        <f>IFERROR(ROUND(IF(LEFT(INDEX(PIS!O$1:O$500,MATCH(D178,PIS!C$1:C$500)),1)="D",T178/8*(BD178*0.3),IF(LEFT(INDEX(PIS!O$1:O$500,MATCH(D178,PIS!C$1:C$500)),1)="H",T178*($BD178*0.3),T178/$AD178/8*($BD178*0.3))),0),0)</f>
        <v/>
      </c>
      <c r="BS178">
        <f>IF(AP178&lt;1,0,MIN(AP178,730000))</f>
        <v/>
      </c>
      <c r="BT178">
        <f>IFERROR(ROUND((BE178-SUM(AW178:BC178)*T178/AD178/8),0)-BR178,0)</f>
        <v/>
      </c>
      <c r="BU178">
        <f>AO178</f>
        <v/>
      </c>
      <c r="BV178">
        <f>SUM(BQ178:BU178)</f>
        <v/>
      </c>
      <c r="BW178">
        <f>BP178-BV178</f>
        <v/>
      </c>
      <c r="BX178">
        <f>IFERROR(IF(RIGHT(INDEX(PIS!O$1:O$500,MATCH(D178,PIS!C$1:C$500)),5)="Gross",MIN(U178+V178,VLOOKUP("R700",TSC!B:C,2,0)*VLOOKUP("R101",TSC!B:C,2,0))*VLOOKUP("R701",TSC!B:C,2,0)%,0),0)</f>
        <v/>
      </c>
      <c r="BY178">
        <f>IFERROR(IF(RIGHT(INDEX(PIS!O$1:O$500,MATCH(D178,PIS!C$1:C$500)),5)="Gross",MIN(U178+V178,VLOOKUP("R700",TSC!B:C,2,0)*VLOOKUP("R101",TSC!B:C,2,0))*VLOOKUP("T704",TSC!B:C,2,0)%,0),0)</f>
        <v/>
      </c>
      <c r="BZ178">
        <f>IFERROR(IF(RIGHT(INDEX(PIS!O$1:O$500,MATCH(D178,PIS!C$1:C$500)),5)="Gross",MIN(U178+V178,VLOOKUP("R700",TSC!B:C,2,0)*VLOOKUP("1",TSC!F:G,2,0))*VLOOKUP("T705",TSC!B:C,2,0)%,0),0)</f>
        <v/>
      </c>
      <c r="CA178">
        <f>IFERROR(INDEX(ADJ!$A$1:$BZ$1000,MATCH(PAYROLL!D178,ADJ!A$1:A$500,0),MATCH(PAYROLL!CA$2,ADJ!$2:$2,0)),0)</f>
        <v/>
      </c>
      <c r="CB178">
        <f>IFERROR(INDEX(ADJ!$A$1:$BZ$1000,MATCH(PAYROLL!D178,ADJ!A$1:A$500,0),MATCH(PAYROLL!CB$2,ADJ!$2:$2,0)),0)</f>
        <v/>
      </c>
      <c r="CC178">
        <f>SUM(BX178:CB178)</f>
        <v/>
      </c>
      <c r="CD178">
        <f>IFERROR(INDEX(PIS!$A$1:$BZ$1000,MATCH(PAYROLL!D178,PIS!C$1:C$500,0),MATCH(PAYROLL!CD$1,PIS!$1:$1,0)),0)</f>
        <v/>
      </c>
      <c r="CE178">
        <f>IFERROR(IF(OR(INDEX(PIS!P$1:P$500,MATCH(D178,PIS!C$1:C$500,0))="LT2",INDEX(PIS!P$1:P$500,MATCH(D178,PIS!C$1:C$500,0))="P10"),0,SUM(CC178,CD178*VLOOKUP("R601",TSC!B:C,2,0),VLOOKUP("R602",TSC!B:C,2,0))),0)</f>
        <v/>
      </c>
      <c r="CF178">
        <f>MAX(BW178-CE178,0)</f>
        <v/>
      </c>
      <c r="CG178">
        <f>IFERROR(IF(OR(RIGHT(INDEX(PIS!P$1:P$500,MATCH(D178,PIS!C$1:C$500)),5)="P10",RIGHT(INDEX(PIS!P$1:P$500,MATCH(D178,PIS!C$1:C$500)),5)="CK"),0,IF(CF178&lt;=5000000,CF178*5%,IF(CF178&lt;=10000000,CF178*10%-250000,IF(CF178&lt;=18000000,CF178*15%-750000,IF(CF178&lt;=32000000,CF178*20%-1650000,IF(CF178&lt;=52000000,CF178*25%-3250000,IF(CF178&lt;=80000000,BH178*30%-5850000,CF178*35%-9850000))))))),0)</f>
        <v/>
      </c>
      <c r="CH178">
        <f>IFERROR(IF(OR(INDEX(PIS!P$1:P$500,MATCH(D178,PIS!C$1:C$500))="LT",INDEX(PIS!P$1:P$500,MATCH(D178,PIS!C$1:C$500))="CK"),0,IF(CF178&lt;2000000,0,CF178*10%)),0)</f>
        <v/>
      </c>
      <c r="CI178">
        <f>IFERROR(INDEX(ADJ!$A$1:$BZ$1000,MATCH(PAYROLL!D178,ADJ!A$1:A$500,0),MATCH(PAYROLL!CI$2,ADJ!$2:$2,0)),0)</f>
        <v/>
      </c>
      <c r="CJ178">
        <f>IFERROR(INDEX(ADJ!$A$1:$BZ$1000,MATCH(PAYROLL!D178,ADJ!A$1:A$500,0),MATCH(PAYROLL!CJ$2,ADJ!$2:$2,0)),0)</f>
        <v/>
      </c>
      <c r="CK178">
        <f>IFERROR(INDEX(ADJ!$A$1:$BZ$1000,MATCH(PAYROLL!D178,ADJ!A$1:A$500,0),MATCH(PAYROLL!CK$2,ADJ!$2:$2,0)),0)</f>
        <v/>
      </c>
      <c r="CL178">
        <f>SUM(CG178:CK178)</f>
        <v/>
      </c>
      <c r="CM178">
        <f>ROUND(SUM(CH178:CK178),0)</f>
        <v/>
      </c>
      <c r="CN178">
        <f>IFERROR(INDEX(CSDA!D$1:D$500,MATCH($CN$2,CSDA!C$1:C$500,0))*INDEX(PIS!V$1:V$500,MATCH(D178,PIS!C$1:C$500))+INDEX(ADJ!$A$1:$BZ$1000,MATCH(PAYROLL!D178,ADJ!A$1:A$500,0),MATCH(PAYROLL!CN$2,ADJ!$2:$2,0)),0)</f>
        <v/>
      </c>
      <c r="CO178">
        <f>IFERROR(INDEX(ADJ!$A$1:$BZ$1000,MATCH(PAYROLL!D178,ADJ!A$1:A$500,0),MATCH(PAYROLL!CO$2,ADJ!$2:$2,0)),0)</f>
        <v/>
      </c>
      <c r="CP178">
        <f>IFERROR(INDEX(ADJ!$A$1:$BZ$1000,MATCH(PAYROLL!D178,ADJ!A$1:A$500,0),MATCH(PAYROLL!CP$2,ADJ!$2:$2,0)),0)</f>
        <v/>
      </c>
      <c r="CQ178">
        <f>BP178-CL178-CI178-CM178-CN178-CO178-CP178-CC178</f>
        <v/>
      </c>
      <c r="CR178">
        <f>IFERROR(IF(RIGHT(INDEX(PIS!O$1:O$500,MATCH(D178,PIS!C$1:C$500,0)),5)="Gross",MIN(U178+V178,VLOOKUP("R700",TSC!B:C,2,0)*VLOOKUP("R101",TSC!B:C,2,0))*(VLOOKUP("T711",TSC!B:C,2,0)+VLOOKUP("T712",TSC!B:C,2,0))%,MIN(T178+V178,VLOOKUP("R700",TSC!B:C,2,0)*VLOOKUP("R101",TSC!B:C,2,0))*(VLOOKUP("T711",TSC!B:C,2,0)+VLOOKUP("T712",TSC!B:C,2,0)+VLOOKUP("R701",TSC!B:C,2,0))%),0)</f>
        <v/>
      </c>
      <c r="CS178">
        <f>IFERROR(IF(RIGHT(INDEX(PIS!O$1:O$500,MATCH(D178,PIS!C$1:C$500,0)),5)="Gross",MIN(U178+V178,VLOOKUP("R700",TSC!B:C,2,0)*VLOOKUP("R101",TSC!B:C,2,0))*(VLOOKUP("T714",TSC!B:C,2,0))%,MIN(T178+V178,VLOOKUP("R700",TSC!B:C,2,0)*VLOOKUP("R101",TSC!B:C,2,0))*(VLOOKUP("T704",TSC!B:C,2,0)+VLOOKUP("T714",TSC!B:C,2,0))%),0)</f>
        <v/>
      </c>
      <c r="CT178">
        <f>IFERROR(IF(RIGHT(INDEX(PIS!O$1:O$500,MATCH(D178,PIS!C$1:C$500,0)),5)="Gross",MIN(U178+V178,VLOOKUP("R700",TSC!B:C,2,0)*VLOOKUP("R101",TSC!B:C,2,0))*VLOOKUP("T705",TSC!B:C,2,0)%,MIN(T178+V178,VLOOKUP("R700",TSC!B:C,2,0)*VLOOKUP("R101",TSC!B:C,2,0))*VLOOKUP("T705",TSC!B:C,2,0)%),0)</f>
        <v/>
      </c>
      <c r="CU178">
        <f>IFERROR(IF(RIGHT(INDEX(PIS!O$1:O$500,MATCH(D178,PIS!C$1:C$500,0)),5)="Gross",MIN(U178+V178,VLOOKUP("R700",TSC!B:C,2,0)*VLOOKUP("R101",TSC!B:C,2,0))*(VLOOKUP("T713",TSC!B:C,2,0))%,MIN(T178+V178,VLOOKUP("R700",TSC!B:C,2,0)*VLOOKUP("R101",TSC!B:C,2,0))*(VLOOKUP("T713",TSC!B:C,2,0))%),0)</f>
        <v/>
      </c>
      <c r="CV178">
        <f>IFERROR(INDEX(ADJ!$A$1:$BZ$1000,MATCH(PAYROLL!D178,ADJ!A$1:A$500,0),MATCH(PAYROLL!CV$2,ADJ!$2:$2,0)),0)</f>
        <v/>
      </c>
      <c r="CW178">
        <f>IFERROR(INDEX(ADJ!$A$1:$BZ$1000,MATCH(PAYROLL!D178,ADJ!A$1:A$500,0),MATCH(PAYROLL!CW$2,ADJ!$2:$2,0)),0)</f>
        <v/>
      </c>
      <c r="CX178">
        <f>SUM(CR178:CW178)</f>
        <v/>
      </c>
      <c r="CY178">
        <f>ROUND(IF(CR178&gt;0,T178+V178*VLOOKUP("R202",TSC!$B$1:$C$500,2,0),0),0)</f>
        <v/>
      </c>
      <c r="CZ178">
        <f>IFERROR(INDEX(CSDA!D$1:D$500,MATCH($CZ$2,CSDA!C$1:C$500,0)),0)</f>
        <v/>
      </c>
      <c r="DA178">
        <f>ROUND(T178*0.7%,0)</f>
        <v/>
      </c>
      <c r="DB178">
        <f>ROUND(T178/12,0)</f>
        <v/>
      </c>
      <c r="DC178">
        <f ref="DC178" t="array">IFERROR(INDEX(CSDA!D$1:D$500,MATCH("Trích giữ"&amp;PAYROLL!DC$2,CSDA!A$1:A$500&amp;CSDA!C$1:C$500,0)),0)</f>
        <v/>
      </c>
      <c r="DD178">
        <f ref="DD178" t="array">IFERROR(INDEX(CSDA!D$1:D$500,MATCH("Trích giữ"&amp;PAYROLL!DD$2,CSDA!A$1:A$500&amp;CSDA!C$1:C$500,0)),0)</f>
        <v/>
      </c>
      <c r="DE178">
        <f ref="DE178" t="array">IFERROR(INDEX(CSDA!D$1:D$500,MATCH("Trích giữ"&amp;PAYROLL!DE$2,CSDA!A$1:A$500&amp;CSDA!C$1:C$500,0)),0)</f>
        <v/>
      </c>
      <c r="DF178">
        <f>IFERROR(INDEX(CSDA!D$1:D$500,MATCH(PAYROLL!DF$2,CSDA!C$1:C$500,0)),0)</f>
        <v/>
      </c>
      <c r="DG178">
        <f ref="DG178" t="array">IFERROR(INDEX(CSDA!D$1:D$500,MATCH("Trích giữ"&amp;PAYROLL!DG$2,CSDA!A$1:A$500&amp;CSDA!C$1:C$500,0)),0)</f>
        <v/>
      </c>
      <c r="DH178">
        <f>ROUND(T178/26,0)</f>
        <v/>
      </c>
      <c r="DI178">
        <f ref="DI178" t="array">IFERROR(INDEX(CSDA!D$1:D$500,MATCH("Trích giữ"&amp;PAYROLL!DI$2,CSDA!A$1:A$500&amp;CSDA!C$1:C$500,0)),0)</f>
        <v/>
      </c>
      <c r="DJ178">
        <f>IF(U178=0,T178*21.5%-BL178,0)</f>
        <v/>
      </c>
      <c r="DK178">
        <f ref="DK178" t="array">IFERROR(INDEX(CSDA!D$1:D$500,MATCH("Trích giữ"&amp;PAYROLL!DK$2,CSDA!A$1:A$500&amp;CSDA!C$1:C$500,0)),0)</f>
        <v/>
      </c>
      <c r="DL178">
        <f>IFERROR(INDEX(CSDA!D$1:D$500,MATCH(PAYROLL!DL$2,CSDA!C$1:C$500,0))/12,0)</f>
        <v/>
      </c>
      <c r="DM178">
        <f>SUM(DB178:DL178)</f>
        <v/>
      </c>
      <c r="DN178">
        <f>IFERROR(INDEX(ADJ!$A$1:$BZ$1000,MATCH(PAYROLL!D178,ADJ!A$1:A$500,0),MATCH(PAYROLL!DN$2,ADJ!$2:$2,0)),0)</f>
        <v/>
      </c>
      <c r="DO178">
        <f>IFERROR(SUM(BP178,DM178:DN178,CX178:DA178)-DT178,0)</f>
        <v/>
      </c>
      <c r="DP178">
        <f ref="DP178" t="array">SUM(BW178*IFERROR(INDEX(CSDA!D$1:D$500,MATCH(BW$2,CSDA!C$1:C$500,0)),0)%,CX178*IFERROR(INDEX(CSDA!D$1:D$500,MATCH(CX$2,CSDA!C$1:C$500,0)),0)%,DA178*IFERROR(INDEX(CSDA!D$1:D$500,MATCH(DA$2,CSDA!C$1:C$500,0)),0)%,DB178*IFERROR(INDEX(CSDA!D$1:D$500,MATCH(DB$2,CSDA!C$1:C$500,0)),0)%,DF178*IFERROR(INDEX(CSDA!D$1:D$500,MATCH("Phí dịch vụ"&amp;PAYROLL!DF$2,CSDA!A$1:A$500&amp;CSDA!C$1:C$500,0)),0)%,DC178*IFERROR(INDEX(CSDA!D$1:D$500,MATCH("Phí dịch vụ"&amp;PAYROLL!DC$2,CSDA!A$1:A$500&amp;CSDA!C$1:C$500,0)),0)%,DH178*IFERROR(INDEX(CSDA!D$1:D$500,MATCH("Phí dịch vụ"&amp;PAYROLL!DH$2,CSDA!A$1:A$500&amp;CSDA!C$1:C$500,0)),0)%,DJ178*IFERROR(INDEX(CSDA!D$1:D$500,MATCH("Phí dịch vụ"&amp;PAYROLL!DJ$2,CSDA!A$1:A$500&amp;CSDA!C$1:C$500,0)),0)%,BN178*IFERROR(INDEX(CSDA!D$1:D$500,MATCH(BN$2,CSDA!C$1:C$500,0)),0)%)-BN178*7%</f>
        <v/>
      </c>
      <c r="DQ178">
        <f>IFERROR(INDEX(ADJ!$A$1:$BZ$1000,MATCH(PAYROLL!D178,ADJ!A$1:A$500,0),MATCH(PAYROLL!DQ$2,ADJ!$2:$2,0)),0)</f>
        <v/>
      </c>
      <c r="DR178">
        <f>IFERROR(INDEX(ADJ!$A$1:$BZ$1000,MATCH(PAYROLL!D178,ADJ!A$1:A$500,0),MATCH(PAYROLL!DR$2,ADJ!$2:$2,0)),0)</f>
        <v/>
      </c>
      <c r="DS178">
        <f>SUM(DP178:DR178)</f>
        <v/>
      </c>
      <c r="DT178">
        <f>EK178</f>
        <v/>
      </c>
      <c r="DU178">
        <f>SUM(DO178:DR178)</f>
        <v/>
      </c>
      <c r="DV178">
        <f>ROUND(DU178*0.1,0)</f>
        <v/>
      </c>
      <c r="DW178">
        <f>DU178+DV178</f>
        <v/>
      </c>
      <c r="DZ178">
        <f>IFERROR(INDEX(ADJ!$A$1:$BZ$1000,MATCH(PAYROLL!$D178,ADJ!A$1:A$500,0),MATCH(PAYROLL!DZ$2,ADJ!$2:$2,0)),0)</f>
        <v/>
      </c>
      <c r="EA178">
        <f>IFERROR(INDEX(ADJ!$A$1:$BZ$1000,MATCH(PAYROLL!$D178,ADJ!A$1:A$500,0),MATCH(PAYROLL!EA$2,ADJ!$2:$2,0)),0)</f>
        <v/>
      </c>
      <c r="EB178">
        <f>IFERROR(INDEX(ADJ!$A$1:$BZ$1000,MATCH(PAYROLL!$D178,ADJ!A$1:A$500,0),MATCH(PAYROLL!EB$2,ADJ!$2:$2,0)),0)</f>
        <v/>
      </c>
      <c r="EC178">
        <f>IFERROR(INDEX(ADJ!$A$1:$BZ$1000,MATCH(PAYROLL!$D178,ADJ!A$1:A$500,0),MATCH(PAYROLL!EC$2,ADJ!$2:$2,0)),0)</f>
        <v/>
      </c>
      <c r="ED178">
        <f>IFERROR(INDEX(ADJ!$A$1:$BZ$1000,MATCH(PAYROLL!$D178,ADJ!A$1:A$500,0),MATCH(PAYROLL!ED$2,ADJ!$2:$2,0)),0)</f>
        <v/>
      </c>
      <c r="EE178">
        <f>IFERROR(INDEX(ADJ!$A$1:$BZ$1000,MATCH(PAYROLL!$D178,ADJ!A$1:A$500,0),MATCH(PAYROLL!EE$2,ADJ!$2:$2,0)),0)</f>
        <v/>
      </c>
      <c r="EF178">
        <f>IFERROR(INDEX(ADJ!$A$1:$BZ$1000,MATCH(PAYROLL!$D178,ADJ!A$1:A$500,0),MATCH(PAYROLL!EF$2,ADJ!$2:$2,0)),0)</f>
        <v/>
      </c>
      <c r="EG178">
        <f>IFERROR(INDEX(ADJ!$A$1:$BZ$1000,MATCH(PAYROLL!$D178,ADJ!A$1:A$500,0),MATCH(PAYROLL!EG$2,ADJ!$2:$2,0)),0)</f>
        <v/>
      </c>
      <c r="EH178">
        <f>IFERROR(INDEX(ADJ!$A$1:$BZ$1000,MATCH(PAYROLL!$D178,ADJ!A$1:A$500,0),MATCH(PAYROLL!EH$2,ADJ!$2:$2,0)),0)</f>
        <v/>
      </c>
      <c r="EI178">
        <f>IFERROR(INDEX(ADJ!$A$1:$BZ$1000,MATCH(PAYROLL!D178,ADJ!A$1:A$500,0),MATCH(PAYROLL!EI$2,ADJ!$2:$2,0)),0)</f>
        <v/>
      </c>
      <c r="EJ178">
        <f>IFERROR(INDEX(ADJ!$A$1:$BZ$1000,MATCH(PAYROLL!$D178,ADJ!A$1:A$500,0),MATCH(PAYROLL!EJ$2,ADJ!$2:$2,0)),0)</f>
        <v/>
      </c>
      <c r="EK178">
        <f>SUM(DZ178:EJ178)</f>
        <v/>
      </c>
    </row>
    <row r="179">
      <c r="A179" t="n">
        <v>177</v>
      </c>
      <c r="B179" t="inlineStr">
        <is>
          <t>Hồ Quang Trường</t>
        </is>
      </c>
      <c r="D179" t="inlineStr">
        <is>
          <t>160252-01</t>
        </is>
      </c>
      <c r="S179">
        <f>IFERROR(INDEX(PIS!$A$1:$BZ$1000,MATCH($D179,PIS!C$1:C$500,0),MATCH("Lương CB tháng trước",PIS!$1:$1,0)),0)</f>
        <v/>
      </c>
      <c r="T179">
        <f>IFERROR(INDEX(PIS!$A$1:$BZ$1000,MATCH($D179,PIS!C$1:C$500,0),MATCH("Lương CB hiện tại",PIS!$1:$1,0)),0)</f>
        <v/>
      </c>
      <c r="U179">
        <f>IFERROR(INDEX(PIS!$A$1:$BZ$1000,MATCH($D179,PIS!C$1:C$500,0),MATCH("Lương đóng BHBB",PIS!$1:$1,0)),0)</f>
        <v/>
      </c>
      <c r="V179">
        <f>IFERROR(INDEX(PIS!$A$1:$BZ$1000,MATCH($D179,PIS!C$1:C$500,0),MATCH(V$2,PIS!$2:$2,0)),0)</f>
        <v/>
      </c>
      <c r="W179">
        <f>IFERROR(INDEX(PIS!$A$1:$BZ$1000,MATCH($D179,PIS!C$1:C$500,0),MATCH(W$2,PIS!$2:$2,0)),0)</f>
        <v/>
      </c>
      <c r="X179">
        <f>IFERROR(INDEX(PIS!$A$1:$BZ$1000,MATCH($D179,PIS!C$1:C$500,0),MATCH(X$2,PIS!$2:$2,0)),0)</f>
        <v/>
      </c>
      <c r="Y179">
        <f>IFERROR(INDEX(PIS!$A$1:$BZ$1000,MATCH($D179,PIS!C$1:C$500,0),MATCH(Y$2,PIS!$2:$2,0)),0)</f>
        <v/>
      </c>
      <c r="Z179">
        <f>IFERROR(INDEX(PIS!$A$1:$BZ$1000,MATCH($D179,PIS!C$1:C$500,0),MATCH(Z$2,PIS!$2:$2,0)),0)</f>
        <v/>
      </c>
      <c r="AA179">
        <f>IFERROR(INDEX(PIS!$A$1:$BZ$1000,MATCH($D179,PIS!C$1:C$500,0),MATCH(AA$2,PIS!$2:$2,0)),0)</f>
        <v/>
      </c>
      <c r="AB179">
        <f>IFERROR(INDEX(PIS!$A$1:$BZ$1000,MATCH($D179,PIS!C$1:C$500,0),MATCH(AB$2,PIS!$2:$2,0)),0)</f>
        <v/>
      </c>
      <c r="AC179">
        <f>SUM(V179:AB179)</f>
        <v/>
      </c>
      <c r="AD179">
        <f>IFERROR(INDEX(TIMESHEET!$A$1:$AI$5000,MATCH($D179,TIMESHEET!A$1:A$500,0),MATCH("T100",TIMESHEET!$2:$2,0))-2,0)</f>
        <v/>
      </c>
      <c r="AE179">
        <f>IFERROR(INDEX(TIMESHEET!$A$1:$AI$5000,MATCH($D179,TIMESHEET!A$1:A$500,0),MATCH("T202",TIMESHEET!$2:$2,0)),0)</f>
        <v/>
      </c>
      <c r="AF179">
        <f>IFERROR(INDEX(TIMESHEET!$A$1:$AI$5000,MATCH($D179,TIMESHEET!A$1:A$500,0),MATCH("T302",TIMESHEET!$2:$2,0)),0)</f>
        <v/>
      </c>
      <c r="AG179">
        <f>IFERROR(INDEX(TIMESHEET!$A$1:$AI$5000,MATCH($D179,TIMESHEET!A$1:A$500,0),MATCH("T406",TIMESHEET!$2:$2,0)),0)</f>
        <v/>
      </c>
      <c r="AH179">
        <f>AE179+AG179</f>
        <v/>
      </c>
      <c r="AI179">
        <f>IFERROR(INDEX(TIMESHEET!$A$1:$AI$5000,MATCH($D179,TIMESHEET!A$1:A$500,0),MATCH("T701",TIMESHEET!$2:$2,0)),0)</f>
        <v/>
      </c>
      <c r="AJ179">
        <f>IFERROR(INDEX(TIMESHEET!$A$1:$AI$5000,MATCH($D179,TIMESHEET!B$1:B$500,0),MATCH("T320",TIMESHEET!$2:$2,0)),0)</f>
        <v/>
      </c>
      <c r="AK179">
        <f>IFERROR(IF(LEFT(INDEX(PIS!O$1:O$500,MATCH(D179,PIS!C$1:C$500)),1)="M",T179/AD179*SUM(AE179:AG179),T179*AD179),0)</f>
        <v/>
      </c>
      <c r="AL179">
        <f>IFERROR(INDEX(ADJ!$A$1:$BZ$1000,MATCH(PAYROLL!D179,ADJ!A$1:A$500,0),MATCH(PAYROLL!AL$2,ADJ!$2:$2,0)),0)</f>
        <v/>
      </c>
      <c r="AM179">
        <f>SUM(AK179:AL179)</f>
        <v/>
      </c>
      <c r="AN179">
        <f>IFERROR(ROUND(V179/$AD179*$AH179,0),0)</f>
        <v/>
      </c>
      <c r="AO179">
        <f>IFERROR(ROUND(W179/$AD179*$AH179,0),0)</f>
        <v/>
      </c>
      <c r="AP179">
        <f>IFERROR(ROUND(X179/$AD179*$AE179,0),0)</f>
        <v/>
      </c>
      <c r="AQ179">
        <f>IFERROR(ROUND(Y179/$AD179*$AH179,0),0)</f>
        <v/>
      </c>
      <c r="AR179">
        <f>IFERROR(ROUND(Z179/$AD179*$AH179,0),0)</f>
        <v/>
      </c>
      <c r="AS179">
        <f>IFERROR(ROUND(AA179/$AD179*$AH179,0),0)</f>
        <v/>
      </c>
      <c r="AT179">
        <f>IFERROR(IF((AE179+AF179+AG179)&gt;13,AB179,ROUND(AB179/AD179*AH179,0)),0)</f>
        <v/>
      </c>
      <c r="AU179">
        <f>IFERROR(INDEX(ADJ!$A$1:$BZ$1000,MATCH(PAYROLL!D179,ADJ!A$1:A$500,0),MATCH(PAYROLL!AU$2,ADJ!$2:$2,0)),0)</f>
        <v/>
      </c>
      <c r="AV179">
        <f>ROUND(SUM(AN179:AU179),0)</f>
        <v/>
      </c>
      <c r="AW179">
        <f>IFERROR(INDEX(TIMESHEET!$A$1:$AI$5000,MATCH(PAYROLL!D179,TIMESHEET!A$1:A$500,0),MATCH("T620",TIMESHEET!$2:$2,0)),0)</f>
        <v/>
      </c>
      <c r="AX179">
        <f>IFERROR(INDEX(TIMESHEET!$A$1:$AI$5000,MATCH(PAYROLL!D179,TIMESHEET!A$1:A$500,0),MATCH("T601",TIMESHEET!$2:$2,0)),0)</f>
        <v/>
      </c>
      <c r="AY179">
        <f>IFERROR(INDEX(TIMESHEET!$A$1:$AI$5000,MATCH(PAYROLL!D179,TIMESHEET!A$1:A$500,0),MATCH("T602",TIMESHEET!$2:$2,0)),0)</f>
        <v/>
      </c>
      <c r="AZ179">
        <f>IFERROR(INDEX(TIMESHEET!$A$1:$AI$5000,MATCH(PAYROLL!D179,TIMESHEET!A$1:A$500,0),MATCH("T603",TIMESHEET!$2:$2,0)),0)</f>
        <v/>
      </c>
      <c r="BA179">
        <f>IFERROR(INDEX(TIMESHEET!$A$1:$AI$5000,MATCH(PAYROLL!D179,TIMESHEET!A$1:A$500,0),MATCH("T611",TIMESHEET!$2:$2,0)),0)</f>
        <v/>
      </c>
      <c r="BB179">
        <f>IFERROR(INDEX(TIMESHEET!$A$1:$AI$5000,MATCH(PAYROLL!D179,TIMESHEET!A$1:A$500,0),MATCH("T612",TIMESHEET!$2:$2,0)),0)</f>
        <v/>
      </c>
      <c r="BC179">
        <f>IFERROR(INDEX(TIMESHEET!$A$1:$AI$5000,MATCH(PAYROLL!D179,TIMESHEET!A$1:A$500,0),MATCH("T613",TIMESHEET!$2:$2,0)),0)</f>
        <v/>
      </c>
      <c r="BD179">
        <f>IFERROR(INDEX(TIMESHEET!$A$1:$AI$5000,MATCH(PAYROLL!D179,TIMESHEET!A$1:A$500,0),MATCH("T500",TIMESHEET!$2:$2,0)),0)</f>
        <v/>
      </c>
      <c r="BE179">
        <f>IFERROR(IF(LEFT(INDEX(PIS!O$1:O$500,MATCH(D179,PIS!C$1:C$500)),1)="M",T179/AD179/8*(AW179+AX179*1.5+AY179*2+AZ179*3+BA179*2.1+BB179*2.7+BC179*3.9+BD179*0.3),T179/8*(AW179+AX179*1.5+AY179*2+AZ179*3+BA179*2.1+BB179*2.7+BC179*3.9+BD179*0.3)),0)</f>
        <v/>
      </c>
      <c r="BF179">
        <f>IFERROR(INDEX(ADJ!$A$1:$BZ$1000,MATCH(PAYROLL!$D179,ADJ!A$1:A$500,0),MATCH(PAYROLL!BF$2,ADJ!$2:$2,0)),0)</f>
        <v/>
      </c>
      <c r="BG179">
        <f>IFERROR(INDEX(ADJ!$A$1:$BZ$1000,MATCH(PAYROLL!D179,ADJ!A$1:A$500,0),MATCH(PAYROLL!BG$2,ADJ!$2:$2,0)),0)</f>
        <v/>
      </c>
      <c r="BH179">
        <f>IFERROR(INDEX(ADJ!$A$1:$BZ$1000,MATCH(PAYROLL!D179,ADJ!A$1:A$500,0),MATCH(PAYROLL!BH$2,ADJ!$2:$2,0)),0)</f>
        <v/>
      </c>
      <c r="BI179">
        <f>IFERROR(INDEX(ADJ!$A$1:$BZ$1000,MATCH(PAYROLL!D179,ADJ!A$1:A$500,0),MATCH(PAYROLL!BI$2,ADJ!$2:$2,0)),0)</f>
        <v/>
      </c>
      <c r="BJ179">
        <f>IFERROR(INDEX(ADJ!$A$1:$BZ$1000,MATCH(PAYROLL!D179,ADJ!A$1:A$500,0),MATCH(PAYROLL!BJ$2,ADJ!$2:$2,0)),0)</f>
        <v/>
      </c>
      <c r="BK179">
        <f>SUM(BF179:BJ179)</f>
        <v/>
      </c>
      <c r="BL179">
        <f>IFERROR(INDEX(ADJ!$A$1:$BZ$1000,MATCH(PAYROLL!D179,ADJ!A$1:A$500,0),MATCH(PAYROLL!BL$2,ADJ!$2:$2,0)),0)</f>
        <v/>
      </c>
      <c r="BM179">
        <f>IFERROR(INDEX(ADJ!$A$1:$BZ$1000,MATCH(PAYROLL!D179,ADJ!A$1:A$500,0),MATCH(PAYROLL!BM$2,ADJ!$2:$2,0)),0)</f>
        <v/>
      </c>
      <c r="BN179">
        <f>IFERROR(INDEX(ADJ!$A$1:$BZ$1000,MATCH(PAYROLL!D179,ADJ!A$1:A$500,0),MATCH(PAYROLL!BN$2,ADJ!$2:$2,0)),0)</f>
        <v/>
      </c>
      <c r="BO179">
        <f>IFERROR(INDEX(ADJ!$A$1:$BZ$1000,MATCH(PAYROLL!D179,ADJ!A$1:A$500,0),MATCH(PAYROLL!BO$2,ADJ!$2:$2,0)),0)</f>
        <v/>
      </c>
      <c r="BP179">
        <f>SUM(AM179,AV179,BE179,BK179,BL179:BO179)</f>
        <v/>
      </c>
      <c r="BQ179">
        <f>BO179</f>
        <v/>
      </c>
      <c r="BR179">
        <f>IFERROR(ROUND(IF(LEFT(INDEX(PIS!O$1:O$500,MATCH(D179,PIS!C$1:C$500)),1)="D",T179/8*(BD179*0.3),IF(LEFT(INDEX(PIS!O$1:O$500,MATCH(D179,PIS!C$1:C$500)),1)="H",T179*($BD179*0.3),T179/$AD179/8*($BD179*0.3))),0),0)</f>
        <v/>
      </c>
      <c r="BS179">
        <f>IF(AP179&lt;1,0,MIN(AP179,730000))</f>
        <v/>
      </c>
      <c r="BT179">
        <f>IFERROR(ROUND((BE179-SUM(AW179:BC179)*T179/AD179/8),0)-BR179,0)</f>
        <v/>
      </c>
      <c r="BU179">
        <f>AO179</f>
        <v/>
      </c>
      <c r="BV179">
        <f>SUM(BQ179:BU179)</f>
        <v/>
      </c>
      <c r="BW179">
        <f>BP179-BV179</f>
        <v/>
      </c>
      <c r="BX179">
        <f>IFERROR(IF(RIGHT(INDEX(PIS!O$1:O$500,MATCH(D179,PIS!C$1:C$500)),5)="Gross",MIN(U179+V179,VLOOKUP("R700",TSC!B:C,2,0)*VLOOKUP("R101",TSC!B:C,2,0))*VLOOKUP("R701",TSC!B:C,2,0)%,0),0)</f>
        <v/>
      </c>
      <c r="BY179">
        <f>IFERROR(IF(RIGHT(INDEX(PIS!O$1:O$500,MATCH(D179,PIS!C$1:C$500)),5)="Gross",MIN(U179+V179,VLOOKUP("R700",TSC!B:C,2,0)*VLOOKUP("R101",TSC!B:C,2,0))*VLOOKUP("T704",TSC!B:C,2,0)%,0),0)</f>
        <v/>
      </c>
      <c r="BZ179">
        <f>IFERROR(IF(RIGHT(INDEX(PIS!O$1:O$500,MATCH(D179,PIS!C$1:C$500)),5)="Gross",MIN(U179+V179,VLOOKUP("R700",TSC!B:C,2,0)*VLOOKUP("1",TSC!F:G,2,0))*VLOOKUP("T705",TSC!B:C,2,0)%,0),0)</f>
        <v/>
      </c>
      <c r="CA179">
        <f>IFERROR(INDEX(ADJ!$A$1:$BZ$1000,MATCH(PAYROLL!D179,ADJ!A$1:A$500,0),MATCH(PAYROLL!CA$2,ADJ!$2:$2,0)),0)</f>
        <v/>
      </c>
      <c r="CB179">
        <f>IFERROR(INDEX(ADJ!$A$1:$BZ$1000,MATCH(PAYROLL!D179,ADJ!A$1:A$500,0),MATCH(PAYROLL!CB$2,ADJ!$2:$2,0)),0)</f>
        <v/>
      </c>
      <c r="CC179">
        <f>SUM(BX179:CB179)</f>
        <v/>
      </c>
      <c r="CD179">
        <f>IFERROR(INDEX(PIS!$A$1:$BZ$1000,MATCH(PAYROLL!D179,PIS!C$1:C$500,0),MATCH(PAYROLL!CD$1,PIS!$1:$1,0)),0)</f>
        <v/>
      </c>
      <c r="CE179">
        <f>IFERROR(IF(OR(INDEX(PIS!P$1:P$500,MATCH(D179,PIS!C$1:C$500,0))="LT2",INDEX(PIS!P$1:P$500,MATCH(D179,PIS!C$1:C$500,0))="P10"),0,SUM(CC179,CD179*VLOOKUP("R601",TSC!B:C,2,0),VLOOKUP("R602",TSC!B:C,2,0))),0)</f>
        <v/>
      </c>
      <c r="CF179">
        <f>MAX(BW179-CE179,0)</f>
        <v/>
      </c>
      <c r="CG179">
        <f>IFERROR(IF(OR(RIGHT(INDEX(PIS!P$1:P$500,MATCH(D179,PIS!C$1:C$500)),5)="P10",RIGHT(INDEX(PIS!P$1:P$500,MATCH(D179,PIS!C$1:C$500)),5)="CK"),0,IF(CF179&lt;=5000000,CF179*5%,IF(CF179&lt;=10000000,CF179*10%-250000,IF(CF179&lt;=18000000,CF179*15%-750000,IF(CF179&lt;=32000000,CF179*20%-1650000,IF(CF179&lt;=52000000,CF179*25%-3250000,IF(CF179&lt;=80000000,BH179*30%-5850000,CF179*35%-9850000))))))),0)</f>
        <v/>
      </c>
      <c r="CH179">
        <f>IFERROR(IF(OR(INDEX(PIS!P$1:P$500,MATCH(D179,PIS!C$1:C$500))="LT",INDEX(PIS!P$1:P$500,MATCH(D179,PIS!C$1:C$500))="CK"),0,IF(CF179&lt;2000000,0,CF179*10%)),0)</f>
        <v/>
      </c>
      <c r="CI179">
        <f>IFERROR(INDEX(ADJ!$A$1:$BZ$1000,MATCH(PAYROLL!D179,ADJ!A$1:A$500,0),MATCH(PAYROLL!CI$2,ADJ!$2:$2,0)),0)</f>
        <v/>
      </c>
      <c r="CJ179">
        <f>IFERROR(INDEX(ADJ!$A$1:$BZ$1000,MATCH(PAYROLL!D179,ADJ!A$1:A$500,0),MATCH(PAYROLL!CJ$2,ADJ!$2:$2,0)),0)</f>
        <v/>
      </c>
      <c r="CK179">
        <f>IFERROR(INDEX(ADJ!$A$1:$BZ$1000,MATCH(PAYROLL!D179,ADJ!A$1:A$500,0),MATCH(PAYROLL!CK$2,ADJ!$2:$2,0)),0)</f>
        <v/>
      </c>
      <c r="CL179">
        <f>SUM(CG179:CK179)</f>
        <v/>
      </c>
      <c r="CM179">
        <f>ROUND(SUM(CH179:CK179),0)</f>
        <v/>
      </c>
      <c r="CN179">
        <f>IFERROR(INDEX(CSDA!D$1:D$500,MATCH($CN$2,CSDA!C$1:C$500,0))*INDEX(PIS!V$1:V$500,MATCH(D179,PIS!C$1:C$500))+INDEX(ADJ!$A$1:$BZ$1000,MATCH(PAYROLL!D179,ADJ!A$1:A$500,0),MATCH(PAYROLL!CN$2,ADJ!$2:$2,0)),0)</f>
        <v/>
      </c>
      <c r="CO179">
        <f>IFERROR(INDEX(ADJ!$A$1:$BZ$1000,MATCH(PAYROLL!D179,ADJ!A$1:A$500,0),MATCH(PAYROLL!CO$2,ADJ!$2:$2,0)),0)</f>
        <v/>
      </c>
      <c r="CP179">
        <f>IFERROR(INDEX(ADJ!$A$1:$BZ$1000,MATCH(PAYROLL!D179,ADJ!A$1:A$500,0),MATCH(PAYROLL!CP$2,ADJ!$2:$2,0)),0)</f>
        <v/>
      </c>
      <c r="CQ179">
        <f>BP179-CL179-CI179-CM179-CN179-CO179-CP179-CC179</f>
        <v/>
      </c>
      <c r="CR179">
        <f>IFERROR(IF(RIGHT(INDEX(PIS!O$1:O$500,MATCH(D179,PIS!C$1:C$500,0)),5)="Gross",MIN(U179+V179,VLOOKUP("R700",TSC!B:C,2,0)*VLOOKUP("R101",TSC!B:C,2,0))*(VLOOKUP("T711",TSC!B:C,2,0)+VLOOKUP("T712",TSC!B:C,2,0))%,MIN(T179+V179,VLOOKUP("R700",TSC!B:C,2,0)*VLOOKUP("R101",TSC!B:C,2,0))*(VLOOKUP("T711",TSC!B:C,2,0)+VLOOKUP("T712",TSC!B:C,2,0)+VLOOKUP("R701",TSC!B:C,2,0))%),0)</f>
        <v/>
      </c>
      <c r="CS179">
        <f>IFERROR(IF(RIGHT(INDEX(PIS!O$1:O$500,MATCH(D179,PIS!C$1:C$500,0)),5)="Gross",MIN(U179+V179,VLOOKUP("R700",TSC!B:C,2,0)*VLOOKUP("R101",TSC!B:C,2,0))*(VLOOKUP("T714",TSC!B:C,2,0))%,MIN(T179+V179,VLOOKUP("R700",TSC!B:C,2,0)*VLOOKUP("R101",TSC!B:C,2,0))*(VLOOKUP("T704",TSC!B:C,2,0)+VLOOKUP("T714",TSC!B:C,2,0))%),0)</f>
        <v/>
      </c>
      <c r="CT179">
        <f>IFERROR(IF(RIGHT(INDEX(PIS!O$1:O$500,MATCH(D179,PIS!C$1:C$500,0)),5)="Gross",MIN(U179+V179,VLOOKUP("R700",TSC!B:C,2,0)*VLOOKUP("R101",TSC!B:C,2,0))*VLOOKUP("T705",TSC!B:C,2,0)%,MIN(T179+V179,VLOOKUP("R700",TSC!B:C,2,0)*VLOOKUP("R101",TSC!B:C,2,0))*VLOOKUP("T705",TSC!B:C,2,0)%),0)</f>
        <v/>
      </c>
      <c r="CU179">
        <f>IFERROR(IF(RIGHT(INDEX(PIS!O$1:O$500,MATCH(D179,PIS!C$1:C$500,0)),5)="Gross",MIN(U179+V179,VLOOKUP("R700",TSC!B:C,2,0)*VLOOKUP("R101",TSC!B:C,2,0))*(VLOOKUP("T713",TSC!B:C,2,0))%,MIN(T179+V179,VLOOKUP("R700",TSC!B:C,2,0)*VLOOKUP("R101",TSC!B:C,2,0))*(VLOOKUP("T713",TSC!B:C,2,0))%),0)</f>
        <v/>
      </c>
      <c r="CV179">
        <f>IFERROR(INDEX(ADJ!$A$1:$BZ$1000,MATCH(PAYROLL!D179,ADJ!A$1:A$500,0),MATCH(PAYROLL!CV$2,ADJ!$2:$2,0)),0)</f>
        <v/>
      </c>
      <c r="CW179">
        <f>IFERROR(INDEX(ADJ!$A$1:$BZ$1000,MATCH(PAYROLL!D179,ADJ!A$1:A$500,0),MATCH(PAYROLL!CW$2,ADJ!$2:$2,0)),0)</f>
        <v/>
      </c>
      <c r="CX179">
        <f>SUM(CR179:CW179)</f>
        <v/>
      </c>
      <c r="CY179">
        <f>ROUND(IF(CR179&gt;0,T179+V179*VLOOKUP("R202",TSC!$B$1:$C$500,2,0),0),0)</f>
        <v/>
      </c>
      <c r="CZ179">
        <f>IFERROR(INDEX(CSDA!D$1:D$500,MATCH($CZ$2,CSDA!C$1:C$500,0)),0)</f>
        <v/>
      </c>
      <c r="DA179">
        <f>ROUND(T179*0.7%,0)</f>
        <v/>
      </c>
      <c r="DB179">
        <f>ROUND(T179/12,0)</f>
        <v/>
      </c>
      <c r="DC179">
        <f ref="DC179" t="array">IFERROR(INDEX(CSDA!D$1:D$500,MATCH("Trích giữ"&amp;PAYROLL!DC$2,CSDA!A$1:A$500&amp;CSDA!C$1:C$500,0)),0)</f>
        <v/>
      </c>
      <c r="DD179">
        <f ref="DD179" t="array">IFERROR(INDEX(CSDA!D$1:D$500,MATCH("Trích giữ"&amp;PAYROLL!DD$2,CSDA!A$1:A$500&amp;CSDA!C$1:C$500,0)),0)</f>
        <v/>
      </c>
      <c r="DE179">
        <f ref="DE179" t="array">IFERROR(INDEX(CSDA!D$1:D$500,MATCH("Trích giữ"&amp;PAYROLL!DE$2,CSDA!A$1:A$500&amp;CSDA!C$1:C$500,0)),0)</f>
        <v/>
      </c>
      <c r="DF179">
        <f>IFERROR(INDEX(CSDA!D$1:D$500,MATCH(PAYROLL!DF$2,CSDA!C$1:C$500,0)),0)</f>
        <v/>
      </c>
      <c r="DG179">
        <f ref="DG179" t="array">IFERROR(INDEX(CSDA!D$1:D$500,MATCH("Trích giữ"&amp;PAYROLL!DG$2,CSDA!A$1:A$500&amp;CSDA!C$1:C$500,0)),0)</f>
        <v/>
      </c>
      <c r="DH179">
        <f>ROUND(T179/26,0)</f>
        <v/>
      </c>
      <c r="DI179">
        <f ref="DI179" t="array">IFERROR(INDEX(CSDA!D$1:D$500,MATCH("Trích giữ"&amp;PAYROLL!DI$2,CSDA!A$1:A$500&amp;CSDA!C$1:C$500,0)),0)</f>
        <v/>
      </c>
      <c r="DJ179">
        <f>IF(U179=0,T179*21.5%-BL179,0)</f>
        <v/>
      </c>
      <c r="DK179">
        <f ref="DK179" t="array">IFERROR(INDEX(CSDA!D$1:D$500,MATCH("Trích giữ"&amp;PAYROLL!DK$2,CSDA!A$1:A$500&amp;CSDA!C$1:C$500,0)),0)</f>
        <v/>
      </c>
      <c r="DL179">
        <f>IFERROR(INDEX(CSDA!D$1:D$500,MATCH(PAYROLL!DL$2,CSDA!C$1:C$500,0))/12,0)</f>
        <v/>
      </c>
      <c r="DM179">
        <f>SUM(DB179:DL179)</f>
        <v/>
      </c>
      <c r="DN179">
        <f>IFERROR(INDEX(ADJ!$A$1:$BZ$1000,MATCH(PAYROLL!D179,ADJ!A$1:A$500,0),MATCH(PAYROLL!DN$2,ADJ!$2:$2,0)),0)</f>
        <v/>
      </c>
      <c r="DO179">
        <f>IFERROR(SUM(BP179,DM179:DN179,CX179:DA179)-DT179,0)</f>
        <v/>
      </c>
      <c r="DP179">
        <f ref="DP179" t="array">SUM(BW179*IFERROR(INDEX(CSDA!D$1:D$500,MATCH(BW$2,CSDA!C$1:C$500,0)),0)%,CX179*IFERROR(INDEX(CSDA!D$1:D$500,MATCH(CX$2,CSDA!C$1:C$500,0)),0)%,DA179*IFERROR(INDEX(CSDA!D$1:D$500,MATCH(DA$2,CSDA!C$1:C$500,0)),0)%,DB179*IFERROR(INDEX(CSDA!D$1:D$500,MATCH(DB$2,CSDA!C$1:C$500,0)),0)%,DF179*IFERROR(INDEX(CSDA!D$1:D$500,MATCH("Phí dịch vụ"&amp;PAYROLL!DF$2,CSDA!A$1:A$500&amp;CSDA!C$1:C$500,0)),0)%,DC179*IFERROR(INDEX(CSDA!D$1:D$500,MATCH("Phí dịch vụ"&amp;PAYROLL!DC$2,CSDA!A$1:A$500&amp;CSDA!C$1:C$500,0)),0)%,DH179*IFERROR(INDEX(CSDA!D$1:D$500,MATCH("Phí dịch vụ"&amp;PAYROLL!DH$2,CSDA!A$1:A$500&amp;CSDA!C$1:C$500,0)),0)%,DJ179*IFERROR(INDEX(CSDA!D$1:D$500,MATCH("Phí dịch vụ"&amp;PAYROLL!DJ$2,CSDA!A$1:A$500&amp;CSDA!C$1:C$500,0)),0)%,BN179*IFERROR(INDEX(CSDA!D$1:D$500,MATCH(BN$2,CSDA!C$1:C$500,0)),0)%)-BN179*7%</f>
        <v/>
      </c>
      <c r="DQ179">
        <f>IFERROR(INDEX(ADJ!$A$1:$BZ$1000,MATCH(PAYROLL!D179,ADJ!A$1:A$500,0),MATCH(PAYROLL!DQ$2,ADJ!$2:$2,0)),0)</f>
        <v/>
      </c>
      <c r="DR179">
        <f>IFERROR(INDEX(ADJ!$A$1:$BZ$1000,MATCH(PAYROLL!D179,ADJ!A$1:A$500,0),MATCH(PAYROLL!DR$2,ADJ!$2:$2,0)),0)</f>
        <v/>
      </c>
      <c r="DS179">
        <f>SUM(DP179:DR179)</f>
        <v/>
      </c>
      <c r="DT179">
        <f>EK179</f>
        <v/>
      </c>
      <c r="DU179">
        <f>SUM(DO179:DR179)</f>
        <v/>
      </c>
      <c r="DV179">
        <f>ROUND(DU179*0.1,0)</f>
        <v/>
      </c>
      <c r="DW179">
        <f>DU179+DV179</f>
        <v/>
      </c>
      <c r="DZ179">
        <f>IFERROR(INDEX(ADJ!$A$1:$BZ$1000,MATCH(PAYROLL!$D179,ADJ!A$1:A$500,0),MATCH(PAYROLL!DZ$2,ADJ!$2:$2,0)),0)</f>
        <v/>
      </c>
      <c r="EA179">
        <f>IFERROR(INDEX(ADJ!$A$1:$BZ$1000,MATCH(PAYROLL!$D179,ADJ!A$1:A$500,0),MATCH(PAYROLL!EA$2,ADJ!$2:$2,0)),0)</f>
        <v/>
      </c>
      <c r="EB179">
        <f>IFERROR(INDEX(ADJ!$A$1:$BZ$1000,MATCH(PAYROLL!$D179,ADJ!A$1:A$500,0),MATCH(PAYROLL!EB$2,ADJ!$2:$2,0)),0)</f>
        <v/>
      </c>
      <c r="EC179">
        <f>IFERROR(INDEX(ADJ!$A$1:$BZ$1000,MATCH(PAYROLL!$D179,ADJ!A$1:A$500,0),MATCH(PAYROLL!EC$2,ADJ!$2:$2,0)),0)</f>
        <v/>
      </c>
      <c r="ED179">
        <f>IFERROR(INDEX(ADJ!$A$1:$BZ$1000,MATCH(PAYROLL!$D179,ADJ!A$1:A$500,0),MATCH(PAYROLL!ED$2,ADJ!$2:$2,0)),0)</f>
        <v/>
      </c>
      <c r="EE179">
        <f>IFERROR(INDEX(ADJ!$A$1:$BZ$1000,MATCH(PAYROLL!$D179,ADJ!A$1:A$500,0),MATCH(PAYROLL!EE$2,ADJ!$2:$2,0)),0)</f>
        <v/>
      </c>
      <c r="EF179">
        <f>IFERROR(INDEX(ADJ!$A$1:$BZ$1000,MATCH(PAYROLL!$D179,ADJ!A$1:A$500,0),MATCH(PAYROLL!EF$2,ADJ!$2:$2,0)),0)</f>
        <v/>
      </c>
      <c r="EG179">
        <f>IFERROR(INDEX(ADJ!$A$1:$BZ$1000,MATCH(PAYROLL!$D179,ADJ!A$1:A$500,0),MATCH(PAYROLL!EG$2,ADJ!$2:$2,0)),0)</f>
        <v/>
      </c>
      <c r="EH179">
        <f>IFERROR(INDEX(ADJ!$A$1:$BZ$1000,MATCH(PAYROLL!$D179,ADJ!A$1:A$500,0),MATCH(PAYROLL!EH$2,ADJ!$2:$2,0)),0)</f>
        <v/>
      </c>
      <c r="EI179">
        <f>IFERROR(INDEX(ADJ!$A$1:$BZ$1000,MATCH(PAYROLL!D179,ADJ!A$1:A$500,0),MATCH(PAYROLL!EI$2,ADJ!$2:$2,0)),0)</f>
        <v/>
      </c>
      <c r="EJ179">
        <f>IFERROR(INDEX(ADJ!$A$1:$BZ$1000,MATCH(PAYROLL!$D179,ADJ!A$1:A$500,0),MATCH(PAYROLL!EJ$2,ADJ!$2:$2,0)),0)</f>
        <v/>
      </c>
      <c r="EK179">
        <f>SUM(DZ179:EJ179)</f>
        <v/>
      </c>
    </row>
    <row r="180">
      <c r="A180" t="n">
        <v>178</v>
      </c>
      <c r="B180" t="inlineStr">
        <is>
          <t>Cao Xuân Phương</t>
        </is>
      </c>
      <c r="D180" t="inlineStr">
        <is>
          <t>160235-01</t>
        </is>
      </c>
      <c r="S180">
        <f>IFERROR(INDEX(PIS!$A$1:$BZ$1000,MATCH($D180,PIS!C$1:C$500,0),MATCH("Lương CB tháng trước",PIS!$1:$1,0)),0)</f>
        <v/>
      </c>
      <c r="T180">
        <f>IFERROR(INDEX(PIS!$A$1:$BZ$1000,MATCH($D180,PIS!C$1:C$500,0),MATCH("Lương CB hiện tại",PIS!$1:$1,0)),0)</f>
        <v/>
      </c>
      <c r="U180">
        <f>IFERROR(INDEX(PIS!$A$1:$BZ$1000,MATCH($D180,PIS!C$1:C$500,0),MATCH("Lương đóng BHBB",PIS!$1:$1,0)),0)</f>
        <v/>
      </c>
      <c r="V180">
        <f>IFERROR(INDEX(PIS!$A$1:$BZ$1000,MATCH($D180,PIS!C$1:C$500,0),MATCH(V$2,PIS!$2:$2,0)),0)</f>
        <v/>
      </c>
      <c r="W180">
        <f>IFERROR(INDEX(PIS!$A$1:$BZ$1000,MATCH($D180,PIS!C$1:C$500,0),MATCH(W$2,PIS!$2:$2,0)),0)</f>
        <v/>
      </c>
      <c r="X180">
        <f>IFERROR(INDEX(PIS!$A$1:$BZ$1000,MATCH($D180,PIS!C$1:C$500,0),MATCH(X$2,PIS!$2:$2,0)),0)</f>
        <v/>
      </c>
      <c r="Y180">
        <f>IFERROR(INDEX(PIS!$A$1:$BZ$1000,MATCH($D180,PIS!C$1:C$500,0),MATCH(Y$2,PIS!$2:$2,0)),0)</f>
        <v/>
      </c>
      <c r="Z180">
        <f>IFERROR(INDEX(PIS!$A$1:$BZ$1000,MATCH($D180,PIS!C$1:C$500,0),MATCH(Z$2,PIS!$2:$2,0)),0)</f>
        <v/>
      </c>
      <c r="AA180">
        <f>IFERROR(INDEX(PIS!$A$1:$BZ$1000,MATCH($D180,PIS!C$1:C$500,0),MATCH(AA$2,PIS!$2:$2,0)),0)</f>
        <v/>
      </c>
      <c r="AB180">
        <f>IFERROR(INDEX(PIS!$A$1:$BZ$1000,MATCH($D180,PIS!C$1:C$500,0),MATCH(AB$2,PIS!$2:$2,0)),0)</f>
        <v/>
      </c>
      <c r="AC180">
        <f>SUM(V180:AB180)</f>
        <v/>
      </c>
      <c r="AD180">
        <f>IFERROR(INDEX(TIMESHEET!$A$1:$AI$5000,MATCH($D180,TIMESHEET!A$1:A$500,0),MATCH("T100",TIMESHEET!$2:$2,0))-2,0)</f>
        <v/>
      </c>
      <c r="AE180">
        <f>IFERROR(INDEX(TIMESHEET!$A$1:$AI$5000,MATCH($D180,TIMESHEET!A$1:A$500,0),MATCH("T202",TIMESHEET!$2:$2,0)),0)</f>
        <v/>
      </c>
      <c r="AF180">
        <f>IFERROR(INDEX(TIMESHEET!$A$1:$AI$5000,MATCH($D180,TIMESHEET!A$1:A$500,0),MATCH("T302",TIMESHEET!$2:$2,0)),0)</f>
        <v/>
      </c>
      <c r="AG180">
        <f>IFERROR(INDEX(TIMESHEET!$A$1:$AI$5000,MATCH($D180,TIMESHEET!A$1:A$500,0),MATCH("T406",TIMESHEET!$2:$2,0)),0)</f>
        <v/>
      </c>
      <c r="AH180">
        <f>AE180+AG180</f>
        <v/>
      </c>
      <c r="AI180">
        <f>IFERROR(INDEX(TIMESHEET!$A$1:$AI$5000,MATCH($D180,TIMESHEET!A$1:A$500,0),MATCH("T701",TIMESHEET!$2:$2,0)),0)</f>
        <v/>
      </c>
      <c r="AJ180">
        <f>IFERROR(INDEX(TIMESHEET!$A$1:$AI$5000,MATCH($D180,TIMESHEET!B$1:B$500,0),MATCH("T320",TIMESHEET!$2:$2,0)),0)</f>
        <v/>
      </c>
      <c r="AK180">
        <f>IFERROR(IF(LEFT(INDEX(PIS!O$1:O$500,MATCH(D180,PIS!C$1:C$500)),1)="M",T180/AD180*SUM(AE180:AG180),T180*AD180),0)</f>
        <v/>
      </c>
      <c r="AL180">
        <f>IFERROR(INDEX(ADJ!$A$1:$BZ$1000,MATCH(PAYROLL!D180,ADJ!A$1:A$500,0),MATCH(PAYROLL!AL$2,ADJ!$2:$2,0)),0)</f>
        <v/>
      </c>
      <c r="AM180">
        <f>SUM(AK180:AL180)</f>
        <v/>
      </c>
      <c r="AN180">
        <f>IFERROR(ROUND(V180/$AD180*$AH180,0),0)</f>
        <v/>
      </c>
      <c r="AO180">
        <f>IFERROR(ROUND(W180/$AD180*$AH180,0),0)</f>
        <v/>
      </c>
      <c r="AP180">
        <f>IFERROR(ROUND(X180/$AD180*$AE180,0),0)</f>
        <v/>
      </c>
      <c r="AQ180">
        <f>IFERROR(ROUND(Y180/$AD180*$AH180,0),0)</f>
        <v/>
      </c>
      <c r="AR180">
        <f>IFERROR(ROUND(Z180/$AD180*$AH180,0),0)</f>
        <v/>
      </c>
      <c r="AS180">
        <f>IFERROR(ROUND(AA180/$AD180*$AH180,0),0)</f>
        <v/>
      </c>
      <c r="AT180">
        <f>IFERROR(IF((AE180+AF180+AG180)&gt;13,AB180,ROUND(AB180/AD180*AH180,0)),0)</f>
        <v/>
      </c>
      <c r="AU180">
        <f>IFERROR(INDEX(ADJ!$A$1:$BZ$1000,MATCH(PAYROLL!D180,ADJ!A$1:A$500,0),MATCH(PAYROLL!AU$2,ADJ!$2:$2,0)),0)</f>
        <v/>
      </c>
      <c r="AV180">
        <f>ROUND(SUM(AN180:AU180),0)</f>
        <v/>
      </c>
      <c r="AW180">
        <f>IFERROR(INDEX(TIMESHEET!$A$1:$AI$5000,MATCH(PAYROLL!D180,TIMESHEET!A$1:A$500,0),MATCH("T620",TIMESHEET!$2:$2,0)),0)</f>
        <v/>
      </c>
      <c r="AX180">
        <f>IFERROR(INDEX(TIMESHEET!$A$1:$AI$5000,MATCH(PAYROLL!D180,TIMESHEET!A$1:A$500,0),MATCH("T601",TIMESHEET!$2:$2,0)),0)</f>
        <v/>
      </c>
      <c r="AY180">
        <f>IFERROR(INDEX(TIMESHEET!$A$1:$AI$5000,MATCH(PAYROLL!D180,TIMESHEET!A$1:A$500,0),MATCH("T602",TIMESHEET!$2:$2,0)),0)</f>
        <v/>
      </c>
      <c r="AZ180">
        <f>IFERROR(INDEX(TIMESHEET!$A$1:$AI$5000,MATCH(PAYROLL!D180,TIMESHEET!A$1:A$500,0),MATCH("T603",TIMESHEET!$2:$2,0)),0)</f>
        <v/>
      </c>
      <c r="BA180">
        <f>IFERROR(INDEX(TIMESHEET!$A$1:$AI$5000,MATCH(PAYROLL!D180,TIMESHEET!A$1:A$500,0),MATCH("T611",TIMESHEET!$2:$2,0)),0)</f>
        <v/>
      </c>
      <c r="BB180">
        <f>IFERROR(INDEX(TIMESHEET!$A$1:$AI$5000,MATCH(PAYROLL!D180,TIMESHEET!A$1:A$500,0),MATCH("T612",TIMESHEET!$2:$2,0)),0)</f>
        <v/>
      </c>
      <c r="BC180">
        <f>IFERROR(INDEX(TIMESHEET!$A$1:$AI$5000,MATCH(PAYROLL!D180,TIMESHEET!A$1:A$500,0),MATCH("T613",TIMESHEET!$2:$2,0)),0)</f>
        <v/>
      </c>
      <c r="BD180">
        <f>IFERROR(INDEX(TIMESHEET!$A$1:$AI$5000,MATCH(PAYROLL!D180,TIMESHEET!A$1:A$500,0),MATCH("T500",TIMESHEET!$2:$2,0)),0)</f>
        <v/>
      </c>
      <c r="BE180">
        <f>IFERROR(IF(LEFT(INDEX(PIS!O$1:O$500,MATCH(D180,PIS!C$1:C$500)),1)="M",T180/AD180/8*(AW180+AX180*1.5+AY180*2+AZ180*3+BA180*2.1+BB180*2.7+BC180*3.9+BD180*0.3),T180/8*(AW180+AX180*1.5+AY180*2+AZ180*3+BA180*2.1+BB180*2.7+BC180*3.9+BD180*0.3)),0)</f>
        <v/>
      </c>
      <c r="BF180">
        <f>IFERROR(INDEX(ADJ!$A$1:$BZ$1000,MATCH(PAYROLL!$D180,ADJ!A$1:A$500,0),MATCH(PAYROLL!BF$2,ADJ!$2:$2,0)),0)</f>
        <v/>
      </c>
      <c r="BG180">
        <f>IFERROR(INDEX(ADJ!$A$1:$BZ$1000,MATCH(PAYROLL!D180,ADJ!A$1:A$500,0),MATCH(PAYROLL!BG$2,ADJ!$2:$2,0)),0)</f>
        <v/>
      </c>
      <c r="BH180">
        <f>IFERROR(INDEX(ADJ!$A$1:$BZ$1000,MATCH(PAYROLL!D180,ADJ!A$1:A$500,0),MATCH(PAYROLL!BH$2,ADJ!$2:$2,0)),0)</f>
        <v/>
      </c>
      <c r="BI180">
        <f>IFERROR(INDEX(ADJ!$A$1:$BZ$1000,MATCH(PAYROLL!D180,ADJ!A$1:A$500,0),MATCH(PAYROLL!BI$2,ADJ!$2:$2,0)),0)</f>
        <v/>
      </c>
      <c r="BJ180">
        <f>IFERROR(INDEX(ADJ!$A$1:$BZ$1000,MATCH(PAYROLL!D180,ADJ!A$1:A$500,0),MATCH(PAYROLL!BJ$2,ADJ!$2:$2,0)),0)</f>
        <v/>
      </c>
      <c r="BK180">
        <f>SUM(BF180:BJ180)</f>
        <v/>
      </c>
      <c r="BL180">
        <f>IFERROR(INDEX(ADJ!$A$1:$BZ$1000,MATCH(PAYROLL!D180,ADJ!A$1:A$500,0),MATCH(PAYROLL!BL$2,ADJ!$2:$2,0)),0)</f>
        <v/>
      </c>
      <c r="BM180">
        <f>IFERROR(INDEX(ADJ!$A$1:$BZ$1000,MATCH(PAYROLL!D180,ADJ!A$1:A$500,0),MATCH(PAYROLL!BM$2,ADJ!$2:$2,0)),0)</f>
        <v/>
      </c>
      <c r="BN180">
        <f>IFERROR(INDEX(ADJ!$A$1:$BZ$1000,MATCH(PAYROLL!D180,ADJ!A$1:A$500,0),MATCH(PAYROLL!BN$2,ADJ!$2:$2,0)),0)</f>
        <v/>
      </c>
      <c r="BO180">
        <f>IFERROR(INDEX(ADJ!$A$1:$BZ$1000,MATCH(PAYROLL!D180,ADJ!A$1:A$500,0),MATCH(PAYROLL!BO$2,ADJ!$2:$2,0)),0)</f>
        <v/>
      </c>
      <c r="BP180">
        <f>SUM(AM180,AV180,BE180,BK180,BL180:BO180)</f>
        <v/>
      </c>
      <c r="BQ180">
        <f>BO180</f>
        <v/>
      </c>
      <c r="BR180">
        <f>IFERROR(ROUND(IF(LEFT(INDEX(PIS!O$1:O$500,MATCH(D180,PIS!C$1:C$500)),1)="D",T180/8*(BD180*0.3),IF(LEFT(INDEX(PIS!O$1:O$500,MATCH(D180,PIS!C$1:C$500)),1)="H",T180*($BD180*0.3),T180/$AD180/8*($BD180*0.3))),0),0)</f>
        <v/>
      </c>
      <c r="BS180">
        <f>IF(AP180&lt;1,0,MIN(AP180,730000))</f>
        <v/>
      </c>
      <c r="BT180">
        <f>IFERROR(ROUND((BE180-SUM(AW180:BC180)*T180/AD180/8),0)-BR180,0)</f>
        <v/>
      </c>
      <c r="BU180">
        <f>AO180</f>
        <v/>
      </c>
      <c r="BV180">
        <f>SUM(BQ180:BU180)</f>
        <v/>
      </c>
      <c r="BW180">
        <f>BP180-BV180</f>
        <v/>
      </c>
      <c r="BX180">
        <f>IFERROR(IF(RIGHT(INDEX(PIS!O$1:O$500,MATCH(D180,PIS!C$1:C$500)),5)="Gross",MIN(U180+V180,VLOOKUP("R700",TSC!B:C,2,0)*VLOOKUP("R101",TSC!B:C,2,0))*VLOOKUP("R701",TSC!B:C,2,0)%,0),0)</f>
        <v/>
      </c>
      <c r="BY180">
        <f>IFERROR(IF(RIGHT(INDEX(PIS!O$1:O$500,MATCH(D180,PIS!C$1:C$500)),5)="Gross",MIN(U180+V180,VLOOKUP("R700",TSC!B:C,2,0)*VLOOKUP("R101",TSC!B:C,2,0))*VLOOKUP("T704",TSC!B:C,2,0)%,0),0)</f>
        <v/>
      </c>
      <c r="BZ180">
        <f>IFERROR(IF(RIGHT(INDEX(PIS!O$1:O$500,MATCH(D180,PIS!C$1:C$500)),5)="Gross",MIN(U180+V180,VLOOKUP("R700",TSC!B:C,2,0)*VLOOKUP("1",TSC!F:G,2,0))*VLOOKUP("T705",TSC!B:C,2,0)%,0),0)</f>
        <v/>
      </c>
      <c r="CA180">
        <f>IFERROR(INDEX(ADJ!$A$1:$BZ$1000,MATCH(PAYROLL!D180,ADJ!A$1:A$500,0),MATCH(PAYROLL!CA$2,ADJ!$2:$2,0)),0)</f>
        <v/>
      </c>
      <c r="CB180">
        <f>IFERROR(INDEX(ADJ!$A$1:$BZ$1000,MATCH(PAYROLL!D180,ADJ!A$1:A$500,0),MATCH(PAYROLL!CB$2,ADJ!$2:$2,0)),0)</f>
        <v/>
      </c>
      <c r="CC180">
        <f>SUM(BX180:CB180)</f>
        <v/>
      </c>
      <c r="CD180">
        <f>IFERROR(INDEX(PIS!$A$1:$BZ$1000,MATCH(PAYROLL!D180,PIS!C$1:C$500,0),MATCH(PAYROLL!CD$1,PIS!$1:$1,0)),0)</f>
        <v/>
      </c>
      <c r="CE180">
        <f>IFERROR(IF(OR(INDEX(PIS!P$1:P$500,MATCH(D180,PIS!C$1:C$500,0))="LT2",INDEX(PIS!P$1:P$500,MATCH(D180,PIS!C$1:C$500,0))="P10"),0,SUM(CC180,CD180*VLOOKUP("R601",TSC!B:C,2,0),VLOOKUP("R602",TSC!B:C,2,0))),0)</f>
        <v/>
      </c>
      <c r="CF180">
        <f>MAX(BW180-CE180,0)</f>
        <v/>
      </c>
      <c r="CG180">
        <f>IFERROR(IF(OR(RIGHT(INDEX(PIS!P$1:P$500,MATCH(D180,PIS!C$1:C$500)),5)="P10",RIGHT(INDEX(PIS!P$1:P$500,MATCH(D180,PIS!C$1:C$500)),5)="CK"),0,IF(CF180&lt;=5000000,CF180*5%,IF(CF180&lt;=10000000,CF180*10%-250000,IF(CF180&lt;=18000000,CF180*15%-750000,IF(CF180&lt;=32000000,CF180*20%-1650000,IF(CF180&lt;=52000000,CF180*25%-3250000,IF(CF180&lt;=80000000,BH180*30%-5850000,CF180*35%-9850000))))))),0)</f>
        <v/>
      </c>
      <c r="CH180">
        <f>IFERROR(IF(OR(INDEX(PIS!P$1:P$500,MATCH(D180,PIS!C$1:C$500))="LT",INDEX(PIS!P$1:P$500,MATCH(D180,PIS!C$1:C$500))="CK"),0,IF(CF180&lt;2000000,0,CF180*10%)),0)</f>
        <v/>
      </c>
      <c r="CI180">
        <f>IFERROR(INDEX(ADJ!$A$1:$BZ$1000,MATCH(PAYROLL!D180,ADJ!A$1:A$500,0),MATCH(PAYROLL!CI$2,ADJ!$2:$2,0)),0)</f>
        <v/>
      </c>
      <c r="CJ180">
        <f>IFERROR(INDEX(ADJ!$A$1:$BZ$1000,MATCH(PAYROLL!D180,ADJ!A$1:A$500,0),MATCH(PAYROLL!CJ$2,ADJ!$2:$2,0)),0)</f>
        <v/>
      </c>
      <c r="CK180">
        <f>IFERROR(INDEX(ADJ!$A$1:$BZ$1000,MATCH(PAYROLL!D180,ADJ!A$1:A$500,0),MATCH(PAYROLL!CK$2,ADJ!$2:$2,0)),0)</f>
        <v/>
      </c>
      <c r="CL180">
        <f>SUM(CG180:CK180)</f>
        <v/>
      </c>
      <c r="CM180">
        <f>ROUND(SUM(CH180:CK180),0)</f>
        <v/>
      </c>
      <c r="CN180">
        <f>IFERROR(INDEX(CSDA!D$1:D$500,MATCH($CN$2,CSDA!C$1:C$500,0))*INDEX(PIS!V$1:V$500,MATCH(D180,PIS!C$1:C$500))+INDEX(ADJ!$A$1:$BZ$1000,MATCH(PAYROLL!D180,ADJ!A$1:A$500,0),MATCH(PAYROLL!CN$2,ADJ!$2:$2,0)),0)</f>
        <v/>
      </c>
      <c r="CO180">
        <f>IFERROR(INDEX(ADJ!$A$1:$BZ$1000,MATCH(PAYROLL!D180,ADJ!A$1:A$500,0),MATCH(PAYROLL!CO$2,ADJ!$2:$2,0)),0)</f>
        <v/>
      </c>
      <c r="CP180">
        <f>IFERROR(INDEX(ADJ!$A$1:$BZ$1000,MATCH(PAYROLL!D180,ADJ!A$1:A$500,0),MATCH(PAYROLL!CP$2,ADJ!$2:$2,0)),0)</f>
        <v/>
      </c>
      <c r="CQ180">
        <f>BP180-CL180-CI180-CM180-CN180-CO180-CP180-CC180</f>
        <v/>
      </c>
      <c r="CR180">
        <f>IFERROR(IF(RIGHT(INDEX(PIS!O$1:O$500,MATCH(D180,PIS!C$1:C$500,0)),5)="Gross",MIN(U180+V180,VLOOKUP("R700",TSC!B:C,2,0)*VLOOKUP("R101",TSC!B:C,2,0))*(VLOOKUP("T711",TSC!B:C,2,0)+VLOOKUP("T712",TSC!B:C,2,0))%,MIN(T180+V180,VLOOKUP("R700",TSC!B:C,2,0)*VLOOKUP("R101",TSC!B:C,2,0))*(VLOOKUP("T711",TSC!B:C,2,0)+VLOOKUP("T712",TSC!B:C,2,0)+VLOOKUP("R701",TSC!B:C,2,0))%),0)</f>
        <v/>
      </c>
      <c r="CS180">
        <f>IFERROR(IF(RIGHT(INDEX(PIS!O$1:O$500,MATCH(D180,PIS!C$1:C$500,0)),5)="Gross",MIN(U180+V180,VLOOKUP("R700",TSC!B:C,2,0)*VLOOKUP("R101",TSC!B:C,2,0))*(VLOOKUP("T714",TSC!B:C,2,0))%,MIN(T180+V180,VLOOKUP("R700",TSC!B:C,2,0)*VLOOKUP("R101",TSC!B:C,2,0))*(VLOOKUP("T704",TSC!B:C,2,0)+VLOOKUP("T714",TSC!B:C,2,0))%),0)</f>
        <v/>
      </c>
      <c r="CT180">
        <f>IFERROR(IF(RIGHT(INDEX(PIS!O$1:O$500,MATCH(D180,PIS!C$1:C$500,0)),5)="Gross",MIN(U180+V180,VLOOKUP("R700",TSC!B:C,2,0)*VLOOKUP("R101",TSC!B:C,2,0))*VLOOKUP("T705",TSC!B:C,2,0)%,MIN(T180+V180,VLOOKUP("R700",TSC!B:C,2,0)*VLOOKUP("R101",TSC!B:C,2,0))*VLOOKUP("T705",TSC!B:C,2,0)%),0)</f>
        <v/>
      </c>
      <c r="CU180">
        <f>IFERROR(IF(RIGHT(INDEX(PIS!O$1:O$500,MATCH(D180,PIS!C$1:C$500,0)),5)="Gross",MIN(U180+V180,VLOOKUP("R700",TSC!B:C,2,0)*VLOOKUP("R101",TSC!B:C,2,0))*(VLOOKUP("T713",TSC!B:C,2,0))%,MIN(T180+V180,VLOOKUP("R700",TSC!B:C,2,0)*VLOOKUP("R101",TSC!B:C,2,0))*(VLOOKUP("T713",TSC!B:C,2,0))%),0)</f>
        <v/>
      </c>
      <c r="CV180">
        <f>IFERROR(INDEX(ADJ!$A$1:$BZ$1000,MATCH(PAYROLL!D180,ADJ!A$1:A$500,0),MATCH(PAYROLL!CV$2,ADJ!$2:$2,0)),0)</f>
        <v/>
      </c>
      <c r="CW180">
        <f>IFERROR(INDEX(ADJ!$A$1:$BZ$1000,MATCH(PAYROLL!D180,ADJ!A$1:A$500,0),MATCH(PAYROLL!CW$2,ADJ!$2:$2,0)),0)</f>
        <v/>
      </c>
      <c r="CX180">
        <f>SUM(CR180:CW180)</f>
        <v/>
      </c>
      <c r="CY180">
        <f>ROUND(IF(CR180&gt;0,T180+V180*VLOOKUP("R202",TSC!$B$1:$C$500,2,0),0),0)</f>
        <v/>
      </c>
      <c r="CZ180">
        <f>IFERROR(INDEX(CSDA!D$1:D$500,MATCH($CZ$2,CSDA!C$1:C$500,0)),0)</f>
        <v/>
      </c>
      <c r="DA180">
        <f>ROUND(T180*0.7%,0)</f>
        <v/>
      </c>
      <c r="DB180">
        <f>ROUND(T180/12,0)</f>
        <v/>
      </c>
      <c r="DC180">
        <f ref="DC180" t="array">IFERROR(INDEX(CSDA!D$1:D$500,MATCH("Trích giữ"&amp;PAYROLL!DC$2,CSDA!A$1:A$500&amp;CSDA!C$1:C$500,0)),0)</f>
        <v/>
      </c>
      <c r="DD180">
        <f ref="DD180" t="array">IFERROR(INDEX(CSDA!D$1:D$500,MATCH("Trích giữ"&amp;PAYROLL!DD$2,CSDA!A$1:A$500&amp;CSDA!C$1:C$500,0)),0)</f>
        <v/>
      </c>
      <c r="DE180">
        <f ref="DE180" t="array">IFERROR(INDEX(CSDA!D$1:D$500,MATCH("Trích giữ"&amp;PAYROLL!DE$2,CSDA!A$1:A$500&amp;CSDA!C$1:C$500,0)),0)</f>
        <v/>
      </c>
      <c r="DF180">
        <f>IFERROR(INDEX(CSDA!D$1:D$500,MATCH(PAYROLL!DF$2,CSDA!C$1:C$500,0)),0)</f>
        <v/>
      </c>
      <c r="DG180">
        <f ref="DG180" t="array">IFERROR(INDEX(CSDA!D$1:D$500,MATCH("Trích giữ"&amp;PAYROLL!DG$2,CSDA!A$1:A$500&amp;CSDA!C$1:C$500,0)),0)</f>
        <v/>
      </c>
      <c r="DH180">
        <f>ROUND(T180/26,0)</f>
        <v/>
      </c>
      <c r="DI180">
        <f ref="DI180" t="array">IFERROR(INDEX(CSDA!D$1:D$500,MATCH("Trích giữ"&amp;PAYROLL!DI$2,CSDA!A$1:A$500&amp;CSDA!C$1:C$500,0)),0)</f>
        <v/>
      </c>
      <c r="DJ180">
        <f>IF(U180=0,T180*21.5%-BL180,0)</f>
        <v/>
      </c>
      <c r="DK180">
        <f ref="DK180" t="array">IFERROR(INDEX(CSDA!D$1:D$500,MATCH("Trích giữ"&amp;PAYROLL!DK$2,CSDA!A$1:A$500&amp;CSDA!C$1:C$500,0)),0)</f>
        <v/>
      </c>
      <c r="DL180">
        <f>IFERROR(INDEX(CSDA!D$1:D$500,MATCH(PAYROLL!DL$2,CSDA!C$1:C$500,0))/12,0)</f>
        <v/>
      </c>
      <c r="DM180">
        <f>SUM(DB180:DL180)</f>
        <v/>
      </c>
      <c r="DN180">
        <f>IFERROR(INDEX(ADJ!$A$1:$BZ$1000,MATCH(PAYROLL!D180,ADJ!A$1:A$500,0),MATCH(PAYROLL!DN$2,ADJ!$2:$2,0)),0)</f>
        <v/>
      </c>
      <c r="DO180">
        <f>IFERROR(SUM(BP180,DM180:DN180,CX180:DA180)-DT180,0)</f>
        <v/>
      </c>
      <c r="DP180">
        <f ref="DP180" t="array">SUM(BW180*IFERROR(INDEX(CSDA!D$1:D$500,MATCH(BW$2,CSDA!C$1:C$500,0)),0)%,CX180*IFERROR(INDEX(CSDA!D$1:D$500,MATCH(CX$2,CSDA!C$1:C$500,0)),0)%,DA180*IFERROR(INDEX(CSDA!D$1:D$500,MATCH(DA$2,CSDA!C$1:C$500,0)),0)%,DB180*IFERROR(INDEX(CSDA!D$1:D$500,MATCH(DB$2,CSDA!C$1:C$500,0)),0)%,DF180*IFERROR(INDEX(CSDA!D$1:D$500,MATCH("Phí dịch vụ"&amp;PAYROLL!DF$2,CSDA!A$1:A$500&amp;CSDA!C$1:C$500,0)),0)%,DC180*IFERROR(INDEX(CSDA!D$1:D$500,MATCH("Phí dịch vụ"&amp;PAYROLL!DC$2,CSDA!A$1:A$500&amp;CSDA!C$1:C$500,0)),0)%,DH180*IFERROR(INDEX(CSDA!D$1:D$500,MATCH("Phí dịch vụ"&amp;PAYROLL!DH$2,CSDA!A$1:A$500&amp;CSDA!C$1:C$500,0)),0)%,DJ180*IFERROR(INDEX(CSDA!D$1:D$500,MATCH("Phí dịch vụ"&amp;PAYROLL!DJ$2,CSDA!A$1:A$500&amp;CSDA!C$1:C$500,0)),0)%,BN180*IFERROR(INDEX(CSDA!D$1:D$500,MATCH(BN$2,CSDA!C$1:C$500,0)),0)%)-BN180*7%</f>
        <v/>
      </c>
      <c r="DQ180">
        <f>IFERROR(INDEX(ADJ!$A$1:$BZ$1000,MATCH(PAYROLL!D180,ADJ!A$1:A$500,0),MATCH(PAYROLL!DQ$2,ADJ!$2:$2,0)),0)</f>
        <v/>
      </c>
      <c r="DR180">
        <f>IFERROR(INDEX(ADJ!$A$1:$BZ$1000,MATCH(PAYROLL!D180,ADJ!A$1:A$500,0),MATCH(PAYROLL!DR$2,ADJ!$2:$2,0)),0)</f>
        <v/>
      </c>
      <c r="DS180">
        <f>SUM(DP180:DR180)</f>
        <v/>
      </c>
      <c r="DT180">
        <f>EK180</f>
        <v/>
      </c>
      <c r="DU180">
        <f>SUM(DO180:DR180)</f>
        <v/>
      </c>
      <c r="DV180">
        <f>ROUND(DU180*0.1,0)</f>
        <v/>
      </c>
      <c r="DW180">
        <f>DU180+DV180</f>
        <v/>
      </c>
      <c r="DZ180">
        <f>IFERROR(INDEX(ADJ!$A$1:$BZ$1000,MATCH(PAYROLL!$D180,ADJ!A$1:A$500,0),MATCH(PAYROLL!DZ$2,ADJ!$2:$2,0)),0)</f>
        <v/>
      </c>
      <c r="EA180">
        <f>IFERROR(INDEX(ADJ!$A$1:$BZ$1000,MATCH(PAYROLL!$D180,ADJ!A$1:A$500,0),MATCH(PAYROLL!EA$2,ADJ!$2:$2,0)),0)</f>
        <v/>
      </c>
      <c r="EB180">
        <f>IFERROR(INDEX(ADJ!$A$1:$BZ$1000,MATCH(PAYROLL!$D180,ADJ!A$1:A$500,0),MATCH(PAYROLL!EB$2,ADJ!$2:$2,0)),0)</f>
        <v/>
      </c>
      <c r="EC180">
        <f>IFERROR(INDEX(ADJ!$A$1:$BZ$1000,MATCH(PAYROLL!$D180,ADJ!A$1:A$500,0),MATCH(PAYROLL!EC$2,ADJ!$2:$2,0)),0)</f>
        <v/>
      </c>
      <c r="ED180">
        <f>IFERROR(INDEX(ADJ!$A$1:$BZ$1000,MATCH(PAYROLL!$D180,ADJ!A$1:A$500,0),MATCH(PAYROLL!ED$2,ADJ!$2:$2,0)),0)</f>
        <v/>
      </c>
      <c r="EE180">
        <f>IFERROR(INDEX(ADJ!$A$1:$BZ$1000,MATCH(PAYROLL!$D180,ADJ!A$1:A$500,0),MATCH(PAYROLL!EE$2,ADJ!$2:$2,0)),0)</f>
        <v/>
      </c>
      <c r="EF180">
        <f>IFERROR(INDEX(ADJ!$A$1:$BZ$1000,MATCH(PAYROLL!$D180,ADJ!A$1:A$500,0),MATCH(PAYROLL!EF$2,ADJ!$2:$2,0)),0)</f>
        <v/>
      </c>
      <c r="EG180">
        <f>IFERROR(INDEX(ADJ!$A$1:$BZ$1000,MATCH(PAYROLL!$D180,ADJ!A$1:A$500,0),MATCH(PAYROLL!EG$2,ADJ!$2:$2,0)),0)</f>
        <v/>
      </c>
      <c r="EH180">
        <f>IFERROR(INDEX(ADJ!$A$1:$BZ$1000,MATCH(PAYROLL!$D180,ADJ!A$1:A$500,0),MATCH(PAYROLL!EH$2,ADJ!$2:$2,0)),0)</f>
        <v/>
      </c>
      <c r="EI180">
        <f>IFERROR(INDEX(ADJ!$A$1:$BZ$1000,MATCH(PAYROLL!D180,ADJ!A$1:A$500,0),MATCH(PAYROLL!EI$2,ADJ!$2:$2,0)),0)</f>
        <v/>
      </c>
      <c r="EJ180">
        <f>IFERROR(INDEX(ADJ!$A$1:$BZ$1000,MATCH(PAYROLL!$D180,ADJ!A$1:A$500,0),MATCH(PAYROLL!EJ$2,ADJ!$2:$2,0)),0)</f>
        <v/>
      </c>
      <c r="EK180">
        <f>SUM(DZ180:EJ180)</f>
        <v/>
      </c>
    </row>
    <row r="181">
      <c r="A181" t="n">
        <v>179</v>
      </c>
      <c r="B181" t="inlineStr">
        <is>
          <t>Hà Văn Khang</t>
        </is>
      </c>
      <c r="D181" t="inlineStr">
        <is>
          <t>152790-02</t>
        </is>
      </c>
      <c r="S181">
        <f>IFERROR(INDEX(PIS!$A$1:$BZ$1000,MATCH($D181,PIS!C$1:C$500,0),MATCH("Lương CB tháng trước",PIS!$1:$1,0)),0)</f>
        <v/>
      </c>
      <c r="T181">
        <f>IFERROR(INDEX(PIS!$A$1:$BZ$1000,MATCH($D181,PIS!C$1:C$500,0),MATCH("Lương CB hiện tại",PIS!$1:$1,0)),0)</f>
        <v/>
      </c>
      <c r="U181">
        <f>IFERROR(INDEX(PIS!$A$1:$BZ$1000,MATCH($D181,PIS!C$1:C$500,0),MATCH("Lương đóng BHBB",PIS!$1:$1,0)),0)</f>
        <v/>
      </c>
      <c r="V181">
        <f>IFERROR(INDEX(PIS!$A$1:$BZ$1000,MATCH($D181,PIS!C$1:C$500,0),MATCH(V$2,PIS!$2:$2,0)),0)</f>
        <v/>
      </c>
      <c r="W181">
        <f>IFERROR(INDEX(PIS!$A$1:$BZ$1000,MATCH($D181,PIS!C$1:C$500,0),MATCH(W$2,PIS!$2:$2,0)),0)</f>
        <v/>
      </c>
      <c r="X181">
        <f>IFERROR(INDEX(PIS!$A$1:$BZ$1000,MATCH($D181,PIS!C$1:C$500,0),MATCH(X$2,PIS!$2:$2,0)),0)</f>
        <v/>
      </c>
      <c r="Y181">
        <f>IFERROR(INDEX(PIS!$A$1:$BZ$1000,MATCH($D181,PIS!C$1:C$500,0),MATCH(Y$2,PIS!$2:$2,0)),0)</f>
        <v/>
      </c>
      <c r="Z181">
        <f>IFERROR(INDEX(PIS!$A$1:$BZ$1000,MATCH($D181,PIS!C$1:C$500,0),MATCH(Z$2,PIS!$2:$2,0)),0)</f>
        <v/>
      </c>
      <c r="AA181">
        <f>IFERROR(INDEX(PIS!$A$1:$BZ$1000,MATCH($D181,PIS!C$1:C$500,0),MATCH(AA$2,PIS!$2:$2,0)),0)</f>
        <v/>
      </c>
      <c r="AB181">
        <f>IFERROR(INDEX(PIS!$A$1:$BZ$1000,MATCH($D181,PIS!C$1:C$500,0),MATCH(AB$2,PIS!$2:$2,0)),0)</f>
        <v/>
      </c>
      <c r="AC181">
        <f>SUM(V181:AB181)</f>
        <v/>
      </c>
      <c r="AD181">
        <f>IFERROR(INDEX(TIMESHEET!$A$1:$AI$5000,MATCH($D181,TIMESHEET!A$1:A$500,0),MATCH("T100",TIMESHEET!$2:$2,0))-2,0)</f>
        <v/>
      </c>
      <c r="AE181">
        <f>IFERROR(INDEX(TIMESHEET!$A$1:$AI$5000,MATCH($D181,TIMESHEET!A$1:A$500,0),MATCH("T202",TIMESHEET!$2:$2,0)),0)</f>
        <v/>
      </c>
      <c r="AF181">
        <f>IFERROR(INDEX(TIMESHEET!$A$1:$AI$5000,MATCH($D181,TIMESHEET!A$1:A$500,0),MATCH("T302",TIMESHEET!$2:$2,0)),0)</f>
        <v/>
      </c>
      <c r="AG181">
        <f>IFERROR(INDEX(TIMESHEET!$A$1:$AI$5000,MATCH($D181,TIMESHEET!A$1:A$500,0),MATCH("T406",TIMESHEET!$2:$2,0)),0)</f>
        <v/>
      </c>
      <c r="AH181">
        <f>AE181+AG181</f>
        <v/>
      </c>
      <c r="AI181">
        <f>IFERROR(INDEX(TIMESHEET!$A$1:$AI$5000,MATCH($D181,TIMESHEET!A$1:A$500,0),MATCH("T701",TIMESHEET!$2:$2,0)),0)</f>
        <v/>
      </c>
      <c r="AJ181">
        <f>IFERROR(INDEX(TIMESHEET!$A$1:$AI$5000,MATCH($D181,TIMESHEET!B$1:B$500,0),MATCH("T320",TIMESHEET!$2:$2,0)),0)</f>
        <v/>
      </c>
      <c r="AK181">
        <f>IFERROR(IF(LEFT(INDEX(PIS!O$1:O$500,MATCH(D181,PIS!C$1:C$500)),1)="M",T181/AD181*SUM(AE181:AG181),T181*AD181),0)</f>
        <v/>
      </c>
      <c r="AL181">
        <f>IFERROR(INDEX(ADJ!$A$1:$BZ$1000,MATCH(PAYROLL!D181,ADJ!A$1:A$500,0),MATCH(PAYROLL!AL$2,ADJ!$2:$2,0)),0)</f>
        <v/>
      </c>
      <c r="AM181">
        <f>SUM(AK181:AL181)</f>
        <v/>
      </c>
      <c r="AN181">
        <f>IFERROR(ROUND(V181/$AD181*$AH181,0),0)</f>
        <v/>
      </c>
      <c r="AO181">
        <f>IFERROR(ROUND(W181/$AD181*$AH181,0),0)</f>
        <v/>
      </c>
      <c r="AP181">
        <f>IFERROR(ROUND(X181/$AD181*$AE181,0),0)</f>
        <v/>
      </c>
      <c r="AQ181">
        <f>IFERROR(ROUND(Y181/$AD181*$AH181,0),0)</f>
        <v/>
      </c>
      <c r="AR181">
        <f>IFERROR(ROUND(Z181/$AD181*$AH181,0),0)</f>
        <v/>
      </c>
      <c r="AS181">
        <f>IFERROR(ROUND(AA181/$AD181*$AH181,0),0)</f>
        <v/>
      </c>
      <c r="AT181">
        <f>IFERROR(IF((AE181+AF181+AG181)&gt;13,AB181,ROUND(AB181/AD181*AH181,0)),0)</f>
        <v/>
      </c>
      <c r="AU181">
        <f>IFERROR(INDEX(ADJ!$A$1:$BZ$1000,MATCH(PAYROLL!D181,ADJ!A$1:A$500,0),MATCH(PAYROLL!AU$2,ADJ!$2:$2,0)),0)</f>
        <v/>
      </c>
      <c r="AV181">
        <f>ROUND(SUM(AN181:AU181),0)</f>
        <v/>
      </c>
      <c r="AW181">
        <f>IFERROR(INDEX(TIMESHEET!$A$1:$AI$5000,MATCH(PAYROLL!D181,TIMESHEET!A$1:A$500,0),MATCH("T620",TIMESHEET!$2:$2,0)),0)</f>
        <v/>
      </c>
      <c r="AX181">
        <f>IFERROR(INDEX(TIMESHEET!$A$1:$AI$5000,MATCH(PAYROLL!D181,TIMESHEET!A$1:A$500,0),MATCH("T601",TIMESHEET!$2:$2,0)),0)</f>
        <v/>
      </c>
      <c r="AY181">
        <f>IFERROR(INDEX(TIMESHEET!$A$1:$AI$5000,MATCH(PAYROLL!D181,TIMESHEET!A$1:A$500,0),MATCH("T602",TIMESHEET!$2:$2,0)),0)</f>
        <v/>
      </c>
      <c r="AZ181">
        <f>IFERROR(INDEX(TIMESHEET!$A$1:$AI$5000,MATCH(PAYROLL!D181,TIMESHEET!A$1:A$500,0),MATCH("T603",TIMESHEET!$2:$2,0)),0)</f>
        <v/>
      </c>
      <c r="BA181">
        <f>IFERROR(INDEX(TIMESHEET!$A$1:$AI$5000,MATCH(PAYROLL!D181,TIMESHEET!A$1:A$500,0),MATCH("T611",TIMESHEET!$2:$2,0)),0)</f>
        <v/>
      </c>
      <c r="BB181">
        <f>IFERROR(INDEX(TIMESHEET!$A$1:$AI$5000,MATCH(PAYROLL!D181,TIMESHEET!A$1:A$500,0),MATCH("T612",TIMESHEET!$2:$2,0)),0)</f>
        <v/>
      </c>
      <c r="BC181">
        <f>IFERROR(INDEX(TIMESHEET!$A$1:$AI$5000,MATCH(PAYROLL!D181,TIMESHEET!A$1:A$500,0),MATCH("T613",TIMESHEET!$2:$2,0)),0)</f>
        <v/>
      </c>
      <c r="BD181">
        <f>IFERROR(INDEX(TIMESHEET!$A$1:$AI$5000,MATCH(PAYROLL!D181,TIMESHEET!A$1:A$500,0),MATCH("T500",TIMESHEET!$2:$2,0)),0)</f>
        <v/>
      </c>
      <c r="BE181">
        <f>IFERROR(IF(LEFT(INDEX(PIS!O$1:O$500,MATCH(D181,PIS!C$1:C$500)),1)="M",T181/AD181/8*(AW181+AX181*1.5+AY181*2+AZ181*3+BA181*2.1+BB181*2.7+BC181*3.9+BD181*0.3),T181/8*(AW181+AX181*1.5+AY181*2+AZ181*3+BA181*2.1+BB181*2.7+BC181*3.9+BD181*0.3)),0)</f>
        <v/>
      </c>
      <c r="BF181">
        <f>IFERROR(INDEX(ADJ!$A$1:$BZ$1000,MATCH(PAYROLL!$D181,ADJ!A$1:A$500,0),MATCH(PAYROLL!BF$2,ADJ!$2:$2,0)),0)</f>
        <v/>
      </c>
      <c r="BG181">
        <f>IFERROR(INDEX(ADJ!$A$1:$BZ$1000,MATCH(PAYROLL!D181,ADJ!A$1:A$500,0),MATCH(PAYROLL!BG$2,ADJ!$2:$2,0)),0)</f>
        <v/>
      </c>
      <c r="BH181">
        <f>IFERROR(INDEX(ADJ!$A$1:$BZ$1000,MATCH(PAYROLL!D181,ADJ!A$1:A$500,0),MATCH(PAYROLL!BH$2,ADJ!$2:$2,0)),0)</f>
        <v/>
      </c>
      <c r="BI181">
        <f>IFERROR(INDEX(ADJ!$A$1:$BZ$1000,MATCH(PAYROLL!D181,ADJ!A$1:A$500,0),MATCH(PAYROLL!BI$2,ADJ!$2:$2,0)),0)</f>
        <v/>
      </c>
      <c r="BJ181">
        <f>IFERROR(INDEX(ADJ!$A$1:$BZ$1000,MATCH(PAYROLL!D181,ADJ!A$1:A$500,0),MATCH(PAYROLL!BJ$2,ADJ!$2:$2,0)),0)</f>
        <v/>
      </c>
      <c r="BK181">
        <f>SUM(BF181:BJ181)</f>
        <v/>
      </c>
      <c r="BL181">
        <f>IFERROR(INDEX(ADJ!$A$1:$BZ$1000,MATCH(PAYROLL!D181,ADJ!A$1:A$500,0),MATCH(PAYROLL!BL$2,ADJ!$2:$2,0)),0)</f>
        <v/>
      </c>
      <c r="BM181">
        <f>IFERROR(INDEX(ADJ!$A$1:$BZ$1000,MATCH(PAYROLL!D181,ADJ!A$1:A$500,0),MATCH(PAYROLL!BM$2,ADJ!$2:$2,0)),0)</f>
        <v/>
      </c>
      <c r="BN181">
        <f>IFERROR(INDEX(ADJ!$A$1:$BZ$1000,MATCH(PAYROLL!D181,ADJ!A$1:A$500,0),MATCH(PAYROLL!BN$2,ADJ!$2:$2,0)),0)</f>
        <v/>
      </c>
      <c r="BO181">
        <f>IFERROR(INDEX(ADJ!$A$1:$BZ$1000,MATCH(PAYROLL!D181,ADJ!A$1:A$500,0),MATCH(PAYROLL!BO$2,ADJ!$2:$2,0)),0)</f>
        <v/>
      </c>
      <c r="BP181">
        <f>SUM(AM181,AV181,BE181,BK181,BL181:BO181)</f>
        <v/>
      </c>
      <c r="BQ181">
        <f>BO181</f>
        <v/>
      </c>
      <c r="BR181">
        <f>IFERROR(ROUND(IF(LEFT(INDEX(PIS!O$1:O$500,MATCH(D181,PIS!C$1:C$500)),1)="D",T181/8*(BD181*0.3),IF(LEFT(INDEX(PIS!O$1:O$500,MATCH(D181,PIS!C$1:C$500)),1)="H",T181*($BD181*0.3),T181/$AD181/8*($BD181*0.3))),0),0)</f>
        <v/>
      </c>
      <c r="BS181">
        <f>IF(AP181&lt;1,0,MIN(AP181,730000))</f>
        <v/>
      </c>
      <c r="BT181">
        <f>IFERROR(ROUND((BE181-SUM(AW181:BC181)*T181/AD181/8),0)-BR181,0)</f>
        <v/>
      </c>
      <c r="BU181">
        <f>AO181</f>
        <v/>
      </c>
      <c r="BV181">
        <f>SUM(BQ181:BU181)</f>
        <v/>
      </c>
      <c r="BW181">
        <f>BP181-BV181</f>
        <v/>
      </c>
      <c r="BX181">
        <f>IFERROR(IF(RIGHT(INDEX(PIS!O$1:O$500,MATCH(D181,PIS!C$1:C$500)),5)="Gross",MIN(U181+V181,VLOOKUP("R700",TSC!B:C,2,0)*VLOOKUP("R101",TSC!B:C,2,0))*VLOOKUP("R701",TSC!B:C,2,0)%,0),0)</f>
        <v/>
      </c>
      <c r="BY181">
        <f>IFERROR(IF(RIGHT(INDEX(PIS!O$1:O$500,MATCH(D181,PIS!C$1:C$500)),5)="Gross",MIN(U181+V181,VLOOKUP("R700",TSC!B:C,2,0)*VLOOKUP("R101",TSC!B:C,2,0))*VLOOKUP("T704",TSC!B:C,2,0)%,0),0)</f>
        <v/>
      </c>
      <c r="BZ181">
        <f>IFERROR(IF(RIGHT(INDEX(PIS!O$1:O$500,MATCH(D181,PIS!C$1:C$500)),5)="Gross",MIN(U181+V181,VLOOKUP("R700",TSC!B:C,2,0)*VLOOKUP("1",TSC!F:G,2,0))*VLOOKUP("T705",TSC!B:C,2,0)%,0),0)</f>
        <v/>
      </c>
      <c r="CA181">
        <f>IFERROR(INDEX(ADJ!$A$1:$BZ$1000,MATCH(PAYROLL!D181,ADJ!A$1:A$500,0),MATCH(PAYROLL!CA$2,ADJ!$2:$2,0)),0)</f>
        <v/>
      </c>
      <c r="CB181">
        <f>IFERROR(INDEX(ADJ!$A$1:$BZ$1000,MATCH(PAYROLL!D181,ADJ!A$1:A$500,0),MATCH(PAYROLL!CB$2,ADJ!$2:$2,0)),0)</f>
        <v/>
      </c>
      <c r="CC181">
        <f>SUM(BX181:CB181)</f>
        <v/>
      </c>
      <c r="CD181">
        <f>IFERROR(INDEX(PIS!$A$1:$BZ$1000,MATCH(PAYROLL!D181,PIS!C$1:C$500,0),MATCH(PAYROLL!CD$1,PIS!$1:$1,0)),0)</f>
        <v/>
      </c>
      <c r="CE181">
        <f>IFERROR(IF(OR(INDEX(PIS!P$1:P$500,MATCH(D181,PIS!C$1:C$500,0))="LT2",INDEX(PIS!P$1:P$500,MATCH(D181,PIS!C$1:C$500,0))="P10"),0,SUM(CC181,CD181*VLOOKUP("R601",TSC!B:C,2,0),VLOOKUP("R602",TSC!B:C,2,0))),0)</f>
        <v/>
      </c>
      <c r="CF181">
        <f>MAX(BW181-CE181,0)</f>
        <v/>
      </c>
      <c r="CG181">
        <f>IFERROR(IF(OR(RIGHT(INDEX(PIS!P$1:P$500,MATCH(D181,PIS!C$1:C$500)),5)="P10",RIGHT(INDEX(PIS!P$1:P$500,MATCH(D181,PIS!C$1:C$500)),5)="CK"),0,IF(CF181&lt;=5000000,CF181*5%,IF(CF181&lt;=10000000,CF181*10%-250000,IF(CF181&lt;=18000000,CF181*15%-750000,IF(CF181&lt;=32000000,CF181*20%-1650000,IF(CF181&lt;=52000000,CF181*25%-3250000,IF(CF181&lt;=80000000,BH181*30%-5850000,CF181*35%-9850000))))))),0)</f>
        <v/>
      </c>
      <c r="CH181">
        <f>IFERROR(IF(OR(INDEX(PIS!P$1:P$500,MATCH(D181,PIS!C$1:C$500))="LT",INDEX(PIS!P$1:P$500,MATCH(D181,PIS!C$1:C$500))="CK"),0,IF(CF181&lt;2000000,0,CF181*10%)),0)</f>
        <v/>
      </c>
      <c r="CI181">
        <f>IFERROR(INDEX(ADJ!$A$1:$BZ$1000,MATCH(PAYROLL!D181,ADJ!A$1:A$500,0),MATCH(PAYROLL!CI$2,ADJ!$2:$2,0)),0)</f>
        <v/>
      </c>
      <c r="CJ181">
        <f>IFERROR(INDEX(ADJ!$A$1:$BZ$1000,MATCH(PAYROLL!D181,ADJ!A$1:A$500,0),MATCH(PAYROLL!CJ$2,ADJ!$2:$2,0)),0)</f>
        <v/>
      </c>
      <c r="CK181">
        <f>IFERROR(INDEX(ADJ!$A$1:$BZ$1000,MATCH(PAYROLL!D181,ADJ!A$1:A$500,0),MATCH(PAYROLL!CK$2,ADJ!$2:$2,0)),0)</f>
        <v/>
      </c>
      <c r="CL181">
        <f>SUM(CG181:CK181)</f>
        <v/>
      </c>
      <c r="CM181">
        <f>ROUND(SUM(CH181:CK181),0)</f>
        <v/>
      </c>
      <c r="CN181">
        <f>IFERROR(INDEX(CSDA!D$1:D$500,MATCH($CN$2,CSDA!C$1:C$500,0))*INDEX(PIS!V$1:V$500,MATCH(D181,PIS!C$1:C$500))+INDEX(ADJ!$A$1:$BZ$1000,MATCH(PAYROLL!D181,ADJ!A$1:A$500,0),MATCH(PAYROLL!CN$2,ADJ!$2:$2,0)),0)</f>
        <v/>
      </c>
      <c r="CO181">
        <f>IFERROR(INDEX(ADJ!$A$1:$BZ$1000,MATCH(PAYROLL!D181,ADJ!A$1:A$500,0),MATCH(PAYROLL!CO$2,ADJ!$2:$2,0)),0)</f>
        <v/>
      </c>
      <c r="CP181">
        <f>IFERROR(INDEX(ADJ!$A$1:$BZ$1000,MATCH(PAYROLL!D181,ADJ!A$1:A$500,0),MATCH(PAYROLL!CP$2,ADJ!$2:$2,0)),0)</f>
        <v/>
      </c>
      <c r="CQ181">
        <f>BP181-CL181-CI181-CM181-CN181-CO181-CP181-CC181</f>
        <v/>
      </c>
      <c r="CR181">
        <f>IFERROR(IF(RIGHT(INDEX(PIS!O$1:O$500,MATCH(D181,PIS!C$1:C$500,0)),5)="Gross",MIN(U181+V181,VLOOKUP("R700",TSC!B:C,2,0)*VLOOKUP("R101",TSC!B:C,2,0))*(VLOOKUP("T711",TSC!B:C,2,0)+VLOOKUP("T712",TSC!B:C,2,0))%,MIN(T181+V181,VLOOKUP("R700",TSC!B:C,2,0)*VLOOKUP("R101",TSC!B:C,2,0))*(VLOOKUP("T711",TSC!B:C,2,0)+VLOOKUP("T712",TSC!B:C,2,0)+VLOOKUP("R701",TSC!B:C,2,0))%),0)</f>
        <v/>
      </c>
      <c r="CS181">
        <f>IFERROR(IF(RIGHT(INDEX(PIS!O$1:O$500,MATCH(D181,PIS!C$1:C$500,0)),5)="Gross",MIN(U181+V181,VLOOKUP("R700",TSC!B:C,2,0)*VLOOKUP("R101",TSC!B:C,2,0))*(VLOOKUP("T714",TSC!B:C,2,0))%,MIN(T181+V181,VLOOKUP("R700",TSC!B:C,2,0)*VLOOKUP("R101",TSC!B:C,2,0))*(VLOOKUP("T704",TSC!B:C,2,0)+VLOOKUP("T714",TSC!B:C,2,0))%),0)</f>
        <v/>
      </c>
      <c r="CT181">
        <f>IFERROR(IF(RIGHT(INDEX(PIS!O$1:O$500,MATCH(D181,PIS!C$1:C$500,0)),5)="Gross",MIN(U181+V181,VLOOKUP("R700",TSC!B:C,2,0)*VLOOKUP("R101",TSC!B:C,2,0))*VLOOKUP("T705",TSC!B:C,2,0)%,MIN(T181+V181,VLOOKUP("R700",TSC!B:C,2,0)*VLOOKUP("R101",TSC!B:C,2,0))*VLOOKUP("T705",TSC!B:C,2,0)%),0)</f>
        <v/>
      </c>
      <c r="CU181">
        <f>IFERROR(IF(RIGHT(INDEX(PIS!O$1:O$500,MATCH(D181,PIS!C$1:C$500,0)),5)="Gross",MIN(U181+V181,VLOOKUP("R700",TSC!B:C,2,0)*VLOOKUP("R101",TSC!B:C,2,0))*(VLOOKUP("T713",TSC!B:C,2,0))%,MIN(T181+V181,VLOOKUP("R700",TSC!B:C,2,0)*VLOOKUP("R101",TSC!B:C,2,0))*(VLOOKUP("T713",TSC!B:C,2,0))%),0)</f>
        <v/>
      </c>
      <c r="CV181">
        <f>IFERROR(INDEX(ADJ!$A$1:$BZ$1000,MATCH(PAYROLL!D181,ADJ!A$1:A$500,0),MATCH(PAYROLL!CV$2,ADJ!$2:$2,0)),0)</f>
        <v/>
      </c>
      <c r="CW181">
        <f>IFERROR(INDEX(ADJ!$A$1:$BZ$1000,MATCH(PAYROLL!D181,ADJ!A$1:A$500,0),MATCH(PAYROLL!CW$2,ADJ!$2:$2,0)),0)</f>
        <v/>
      </c>
      <c r="CX181">
        <f>SUM(CR181:CW181)</f>
        <v/>
      </c>
      <c r="CY181">
        <f>ROUND(IF(CR181&gt;0,T181+V181*VLOOKUP("R202",TSC!$B$1:$C$500,2,0),0),0)</f>
        <v/>
      </c>
      <c r="CZ181">
        <f>IFERROR(INDEX(CSDA!D$1:D$500,MATCH($CZ$2,CSDA!C$1:C$500,0)),0)</f>
        <v/>
      </c>
      <c r="DA181">
        <f>ROUND(T181*0.7%,0)</f>
        <v/>
      </c>
      <c r="DB181">
        <f>ROUND(T181/12,0)</f>
        <v/>
      </c>
      <c r="DC181">
        <f ref="DC181" t="array">IFERROR(INDEX(CSDA!D$1:D$500,MATCH("Trích giữ"&amp;PAYROLL!DC$2,CSDA!A$1:A$500&amp;CSDA!C$1:C$500,0)),0)</f>
        <v/>
      </c>
      <c r="DD181">
        <f ref="DD181" t="array">IFERROR(INDEX(CSDA!D$1:D$500,MATCH("Trích giữ"&amp;PAYROLL!DD$2,CSDA!A$1:A$500&amp;CSDA!C$1:C$500,0)),0)</f>
        <v/>
      </c>
      <c r="DE181">
        <f ref="DE181" t="array">IFERROR(INDEX(CSDA!D$1:D$500,MATCH("Trích giữ"&amp;PAYROLL!DE$2,CSDA!A$1:A$500&amp;CSDA!C$1:C$500,0)),0)</f>
        <v/>
      </c>
      <c r="DF181">
        <f>IFERROR(INDEX(CSDA!D$1:D$500,MATCH(PAYROLL!DF$2,CSDA!C$1:C$500,0)),0)</f>
        <v/>
      </c>
      <c r="DG181">
        <f ref="DG181" t="array">IFERROR(INDEX(CSDA!D$1:D$500,MATCH("Trích giữ"&amp;PAYROLL!DG$2,CSDA!A$1:A$500&amp;CSDA!C$1:C$500,0)),0)</f>
        <v/>
      </c>
      <c r="DH181">
        <f>ROUND(T181/26,0)</f>
        <v/>
      </c>
      <c r="DI181">
        <f ref="DI181" t="array">IFERROR(INDEX(CSDA!D$1:D$500,MATCH("Trích giữ"&amp;PAYROLL!DI$2,CSDA!A$1:A$500&amp;CSDA!C$1:C$500,0)),0)</f>
        <v/>
      </c>
      <c r="DJ181">
        <f>IF(U181=0,T181*21.5%-BL181,0)</f>
        <v/>
      </c>
      <c r="DK181">
        <f ref="DK181" t="array">IFERROR(INDEX(CSDA!D$1:D$500,MATCH("Trích giữ"&amp;PAYROLL!DK$2,CSDA!A$1:A$500&amp;CSDA!C$1:C$500,0)),0)</f>
        <v/>
      </c>
      <c r="DL181">
        <f>IFERROR(INDEX(CSDA!D$1:D$500,MATCH(PAYROLL!DL$2,CSDA!C$1:C$500,0))/12,0)</f>
        <v/>
      </c>
      <c r="DM181">
        <f>SUM(DB181:DL181)</f>
        <v/>
      </c>
      <c r="DN181">
        <f>IFERROR(INDEX(ADJ!$A$1:$BZ$1000,MATCH(PAYROLL!D181,ADJ!A$1:A$500,0),MATCH(PAYROLL!DN$2,ADJ!$2:$2,0)),0)</f>
        <v/>
      </c>
      <c r="DO181">
        <f>IFERROR(SUM(BP181,DM181:DN181,CX181:DA181)-DT181,0)</f>
        <v/>
      </c>
      <c r="DP181">
        <f ref="DP181" t="array">SUM(BW181*IFERROR(INDEX(CSDA!D$1:D$500,MATCH(BW$2,CSDA!C$1:C$500,0)),0)%,CX181*IFERROR(INDEX(CSDA!D$1:D$500,MATCH(CX$2,CSDA!C$1:C$500,0)),0)%,DA181*IFERROR(INDEX(CSDA!D$1:D$500,MATCH(DA$2,CSDA!C$1:C$500,0)),0)%,DB181*IFERROR(INDEX(CSDA!D$1:D$500,MATCH(DB$2,CSDA!C$1:C$500,0)),0)%,DF181*IFERROR(INDEX(CSDA!D$1:D$500,MATCH("Phí dịch vụ"&amp;PAYROLL!DF$2,CSDA!A$1:A$500&amp;CSDA!C$1:C$500,0)),0)%,DC181*IFERROR(INDEX(CSDA!D$1:D$500,MATCH("Phí dịch vụ"&amp;PAYROLL!DC$2,CSDA!A$1:A$500&amp;CSDA!C$1:C$500,0)),0)%,DH181*IFERROR(INDEX(CSDA!D$1:D$500,MATCH("Phí dịch vụ"&amp;PAYROLL!DH$2,CSDA!A$1:A$500&amp;CSDA!C$1:C$500,0)),0)%,DJ181*IFERROR(INDEX(CSDA!D$1:D$500,MATCH("Phí dịch vụ"&amp;PAYROLL!DJ$2,CSDA!A$1:A$500&amp;CSDA!C$1:C$500,0)),0)%,BN181*IFERROR(INDEX(CSDA!D$1:D$500,MATCH(BN$2,CSDA!C$1:C$500,0)),0)%)-BN181*7%</f>
        <v/>
      </c>
      <c r="DQ181">
        <f>IFERROR(INDEX(ADJ!$A$1:$BZ$1000,MATCH(PAYROLL!D181,ADJ!A$1:A$500,0),MATCH(PAYROLL!DQ$2,ADJ!$2:$2,0)),0)</f>
        <v/>
      </c>
      <c r="DR181">
        <f>IFERROR(INDEX(ADJ!$A$1:$BZ$1000,MATCH(PAYROLL!D181,ADJ!A$1:A$500,0),MATCH(PAYROLL!DR$2,ADJ!$2:$2,0)),0)</f>
        <v/>
      </c>
      <c r="DS181">
        <f>SUM(DP181:DR181)</f>
        <v/>
      </c>
      <c r="DT181">
        <f>EK181</f>
        <v/>
      </c>
      <c r="DU181">
        <f>SUM(DO181:DR181)</f>
        <v/>
      </c>
      <c r="DV181">
        <f>ROUND(DU181*0.1,0)</f>
        <v/>
      </c>
      <c r="DW181">
        <f>DU181+DV181</f>
        <v/>
      </c>
      <c r="DZ181">
        <f>IFERROR(INDEX(ADJ!$A$1:$BZ$1000,MATCH(PAYROLL!$D181,ADJ!A$1:A$500,0),MATCH(PAYROLL!DZ$2,ADJ!$2:$2,0)),0)</f>
        <v/>
      </c>
      <c r="EA181">
        <f>IFERROR(INDEX(ADJ!$A$1:$BZ$1000,MATCH(PAYROLL!$D181,ADJ!A$1:A$500,0),MATCH(PAYROLL!EA$2,ADJ!$2:$2,0)),0)</f>
        <v/>
      </c>
      <c r="EB181">
        <f>IFERROR(INDEX(ADJ!$A$1:$BZ$1000,MATCH(PAYROLL!$D181,ADJ!A$1:A$500,0),MATCH(PAYROLL!EB$2,ADJ!$2:$2,0)),0)</f>
        <v/>
      </c>
      <c r="EC181">
        <f>IFERROR(INDEX(ADJ!$A$1:$BZ$1000,MATCH(PAYROLL!$D181,ADJ!A$1:A$500,0),MATCH(PAYROLL!EC$2,ADJ!$2:$2,0)),0)</f>
        <v/>
      </c>
      <c r="ED181">
        <f>IFERROR(INDEX(ADJ!$A$1:$BZ$1000,MATCH(PAYROLL!$D181,ADJ!A$1:A$500,0),MATCH(PAYROLL!ED$2,ADJ!$2:$2,0)),0)</f>
        <v/>
      </c>
      <c r="EE181">
        <f>IFERROR(INDEX(ADJ!$A$1:$BZ$1000,MATCH(PAYROLL!$D181,ADJ!A$1:A$500,0),MATCH(PAYROLL!EE$2,ADJ!$2:$2,0)),0)</f>
        <v/>
      </c>
      <c r="EF181">
        <f>IFERROR(INDEX(ADJ!$A$1:$BZ$1000,MATCH(PAYROLL!$D181,ADJ!A$1:A$500,0),MATCH(PAYROLL!EF$2,ADJ!$2:$2,0)),0)</f>
        <v/>
      </c>
      <c r="EG181">
        <f>IFERROR(INDEX(ADJ!$A$1:$BZ$1000,MATCH(PAYROLL!$D181,ADJ!A$1:A$500,0),MATCH(PAYROLL!EG$2,ADJ!$2:$2,0)),0)</f>
        <v/>
      </c>
      <c r="EH181">
        <f>IFERROR(INDEX(ADJ!$A$1:$BZ$1000,MATCH(PAYROLL!$D181,ADJ!A$1:A$500,0),MATCH(PAYROLL!EH$2,ADJ!$2:$2,0)),0)</f>
        <v/>
      </c>
      <c r="EI181">
        <f>IFERROR(INDEX(ADJ!$A$1:$BZ$1000,MATCH(PAYROLL!D181,ADJ!A$1:A$500,0),MATCH(PAYROLL!EI$2,ADJ!$2:$2,0)),0)</f>
        <v/>
      </c>
      <c r="EJ181">
        <f>IFERROR(INDEX(ADJ!$A$1:$BZ$1000,MATCH(PAYROLL!$D181,ADJ!A$1:A$500,0),MATCH(PAYROLL!EJ$2,ADJ!$2:$2,0)),0)</f>
        <v/>
      </c>
      <c r="EK181">
        <f>SUM(DZ181:EJ181)</f>
        <v/>
      </c>
    </row>
    <row r="182">
      <c r="A182" t="n">
        <v>180</v>
      </c>
      <c r="B182" t="inlineStr">
        <is>
          <t>Nguyễn Văn Thành</t>
        </is>
      </c>
      <c r="D182" t="inlineStr">
        <is>
          <t>160208-01</t>
        </is>
      </c>
      <c r="S182">
        <f>IFERROR(INDEX(PIS!$A$1:$BZ$1000,MATCH($D182,PIS!C$1:C$500,0),MATCH("Lương CB tháng trước",PIS!$1:$1,0)),0)</f>
        <v/>
      </c>
      <c r="T182">
        <f>IFERROR(INDEX(PIS!$A$1:$BZ$1000,MATCH($D182,PIS!C$1:C$500,0),MATCH("Lương CB hiện tại",PIS!$1:$1,0)),0)</f>
        <v/>
      </c>
      <c r="U182">
        <f>IFERROR(INDEX(PIS!$A$1:$BZ$1000,MATCH($D182,PIS!C$1:C$500,0),MATCH("Lương đóng BHBB",PIS!$1:$1,0)),0)</f>
        <v/>
      </c>
      <c r="V182">
        <f>IFERROR(INDEX(PIS!$A$1:$BZ$1000,MATCH($D182,PIS!C$1:C$500,0),MATCH(V$2,PIS!$2:$2,0)),0)</f>
        <v/>
      </c>
      <c r="W182">
        <f>IFERROR(INDEX(PIS!$A$1:$BZ$1000,MATCH($D182,PIS!C$1:C$500,0),MATCH(W$2,PIS!$2:$2,0)),0)</f>
        <v/>
      </c>
      <c r="X182">
        <f>IFERROR(INDEX(PIS!$A$1:$BZ$1000,MATCH($D182,PIS!C$1:C$500,0),MATCH(X$2,PIS!$2:$2,0)),0)</f>
        <v/>
      </c>
      <c r="Y182">
        <f>IFERROR(INDEX(PIS!$A$1:$BZ$1000,MATCH($D182,PIS!C$1:C$500,0),MATCH(Y$2,PIS!$2:$2,0)),0)</f>
        <v/>
      </c>
      <c r="Z182">
        <f>IFERROR(INDEX(PIS!$A$1:$BZ$1000,MATCH($D182,PIS!C$1:C$500,0),MATCH(Z$2,PIS!$2:$2,0)),0)</f>
        <v/>
      </c>
      <c r="AA182">
        <f>IFERROR(INDEX(PIS!$A$1:$BZ$1000,MATCH($D182,PIS!C$1:C$500,0),MATCH(AA$2,PIS!$2:$2,0)),0)</f>
        <v/>
      </c>
      <c r="AB182">
        <f>IFERROR(INDEX(PIS!$A$1:$BZ$1000,MATCH($D182,PIS!C$1:C$500,0),MATCH(AB$2,PIS!$2:$2,0)),0)</f>
        <v/>
      </c>
      <c r="AC182">
        <f>SUM(V182:AB182)</f>
        <v/>
      </c>
      <c r="AD182">
        <f>IFERROR(INDEX(TIMESHEET!$A$1:$AI$5000,MATCH($D182,TIMESHEET!A$1:A$500,0),MATCH("T100",TIMESHEET!$2:$2,0))-2,0)</f>
        <v/>
      </c>
      <c r="AE182">
        <f>IFERROR(INDEX(TIMESHEET!$A$1:$AI$5000,MATCH($D182,TIMESHEET!A$1:A$500,0),MATCH("T202",TIMESHEET!$2:$2,0)),0)</f>
        <v/>
      </c>
      <c r="AF182">
        <f>IFERROR(INDEX(TIMESHEET!$A$1:$AI$5000,MATCH($D182,TIMESHEET!A$1:A$500,0),MATCH("T302",TIMESHEET!$2:$2,0)),0)</f>
        <v/>
      </c>
      <c r="AG182">
        <f>IFERROR(INDEX(TIMESHEET!$A$1:$AI$5000,MATCH($D182,TIMESHEET!A$1:A$500,0),MATCH("T406",TIMESHEET!$2:$2,0)),0)</f>
        <v/>
      </c>
      <c r="AH182">
        <f>AE182+AG182</f>
        <v/>
      </c>
      <c r="AI182">
        <f>IFERROR(INDEX(TIMESHEET!$A$1:$AI$5000,MATCH($D182,TIMESHEET!A$1:A$500,0),MATCH("T701",TIMESHEET!$2:$2,0)),0)</f>
        <v/>
      </c>
      <c r="AJ182">
        <f>IFERROR(INDEX(TIMESHEET!$A$1:$AI$5000,MATCH($D182,TIMESHEET!B$1:B$500,0),MATCH("T320",TIMESHEET!$2:$2,0)),0)</f>
        <v/>
      </c>
      <c r="AK182">
        <f>IFERROR(IF(LEFT(INDEX(PIS!O$1:O$500,MATCH(D182,PIS!C$1:C$500)),1)="M",T182/AD182*SUM(AE182:AG182),T182*AD182),0)</f>
        <v/>
      </c>
      <c r="AL182">
        <f>IFERROR(INDEX(ADJ!$A$1:$BZ$1000,MATCH(PAYROLL!D182,ADJ!A$1:A$500,0),MATCH(PAYROLL!AL$2,ADJ!$2:$2,0)),0)</f>
        <v/>
      </c>
      <c r="AM182">
        <f>SUM(AK182:AL182)</f>
        <v/>
      </c>
      <c r="AN182">
        <f>IFERROR(ROUND(V182/$AD182*$AH182,0),0)</f>
        <v/>
      </c>
      <c r="AO182">
        <f>IFERROR(ROUND(W182/$AD182*$AH182,0),0)</f>
        <v/>
      </c>
      <c r="AP182">
        <f>IFERROR(ROUND(X182/$AD182*$AE182,0),0)</f>
        <v/>
      </c>
      <c r="AQ182">
        <f>IFERROR(ROUND(Y182/$AD182*$AH182,0),0)</f>
        <v/>
      </c>
      <c r="AR182">
        <f>IFERROR(ROUND(Z182/$AD182*$AH182,0),0)</f>
        <v/>
      </c>
      <c r="AS182">
        <f>IFERROR(ROUND(AA182/$AD182*$AH182,0),0)</f>
        <v/>
      </c>
      <c r="AT182">
        <f>IFERROR(IF((AE182+AF182+AG182)&gt;13,AB182,ROUND(AB182/AD182*AH182,0)),0)</f>
        <v/>
      </c>
      <c r="AU182">
        <f>IFERROR(INDEX(ADJ!$A$1:$BZ$1000,MATCH(PAYROLL!D182,ADJ!A$1:A$500,0),MATCH(PAYROLL!AU$2,ADJ!$2:$2,0)),0)</f>
        <v/>
      </c>
      <c r="AV182">
        <f>ROUND(SUM(AN182:AU182),0)</f>
        <v/>
      </c>
      <c r="AW182">
        <f>IFERROR(INDEX(TIMESHEET!$A$1:$AI$5000,MATCH(PAYROLL!D182,TIMESHEET!A$1:A$500,0),MATCH("T620",TIMESHEET!$2:$2,0)),0)</f>
        <v/>
      </c>
      <c r="AX182">
        <f>IFERROR(INDEX(TIMESHEET!$A$1:$AI$5000,MATCH(PAYROLL!D182,TIMESHEET!A$1:A$500,0),MATCH("T601",TIMESHEET!$2:$2,0)),0)</f>
        <v/>
      </c>
      <c r="AY182">
        <f>IFERROR(INDEX(TIMESHEET!$A$1:$AI$5000,MATCH(PAYROLL!D182,TIMESHEET!A$1:A$500,0),MATCH("T602",TIMESHEET!$2:$2,0)),0)</f>
        <v/>
      </c>
      <c r="AZ182">
        <f>IFERROR(INDEX(TIMESHEET!$A$1:$AI$5000,MATCH(PAYROLL!D182,TIMESHEET!A$1:A$500,0),MATCH("T603",TIMESHEET!$2:$2,0)),0)</f>
        <v/>
      </c>
      <c r="BA182">
        <f>IFERROR(INDEX(TIMESHEET!$A$1:$AI$5000,MATCH(PAYROLL!D182,TIMESHEET!A$1:A$500,0),MATCH("T611",TIMESHEET!$2:$2,0)),0)</f>
        <v/>
      </c>
      <c r="BB182">
        <f>IFERROR(INDEX(TIMESHEET!$A$1:$AI$5000,MATCH(PAYROLL!D182,TIMESHEET!A$1:A$500,0),MATCH("T612",TIMESHEET!$2:$2,0)),0)</f>
        <v/>
      </c>
      <c r="BC182">
        <f>IFERROR(INDEX(TIMESHEET!$A$1:$AI$5000,MATCH(PAYROLL!D182,TIMESHEET!A$1:A$500,0),MATCH("T613",TIMESHEET!$2:$2,0)),0)</f>
        <v/>
      </c>
      <c r="BD182">
        <f>IFERROR(INDEX(TIMESHEET!$A$1:$AI$5000,MATCH(PAYROLL!D182,TIMESHEET!A$1:A$500,0),MATCH("T500",TIMESHEET!$2:$2,0)),0)</f>
        <v/>
      </c>
      <c r="BE182">
        <f>IFERROR(IF(LEFT(INDEX(PIS!O$1:O$500,MATCH(D182,PIS!C$1:C$500)),1)="M",T182/AD182/8*(AW182+AX182*1.5+AY182*2+AZ182*3+BA182*2.1+BB182*2.7+BC182*3.9+BD182*0.3),T182/8*(AW182+AX182*1.5+AY182*2+AZ182*3+BA182*2.1+BB182*2.7+BC182*3.9+BD182*0.3)),0)</f>
        <v/>
      </c>
      <c r="BF182">
        <f>IFERROR(INDEX(ADJ!$A$1:$BZ$1000,MATCH(PAYROLL!$D182,ADJ!A$1:A$500,0),MATCH(PAYROLL!BF$2,ADJ!$2:$2,0)),0)</f>
        <v/>
      </c>
      <c r="BG182">
        <f>IFERROR(INDEX(ADJ!$A$1:$BZ$1000,MATCH(PAYROLL!D182,ADJ!A$1:A$500,0),MATCH(PAYROLL!BG$2,ADJ!$2:$2,0)),0)</f>
        <v/>
      </c>
      <c r="BH182">
        <f>IFERROR(INDEX(ADJ!$A$1:$BZ$1000,MATCH(PAYROLL!D182,ADJ!A$1:A$500,0),MATCH(PAYROLL!BH$2,ADJ!$2:$2,0)),0)</f>
        <v/>
      </c>
      <c r="BI182">
        <f>IFERROR(INDEX(ADJ!$A$1:$BZ$1000,MATCH(PAYROLL!D182,ADJ!A$1:A$500,0),MATCH(PAYROLL!BI$2,ADJ!$2:$2,0)),0)</f>
        <v/>
      </c>
      <c r="BJ182">
        <f>IFERROR(INDEX(ADJ!$A$1:$BZ$1000,MATCH(PAYROLL!D182,ADJ!A$1:A$500,0),MATCH(PAYROLL!BJ$2,ADJ!$2:$2,0)),0)</f>
        <v/>
      </c>
      <c r="BK182">
        <f>SUM(BF182:BJ182)</f>
        <v/>
      </c>
      <c r="BL182">
        <f>IFERROR(INDEX(ADJ!$A$1:$BZ$1000,MATCH(PAYROLL!D182,ADJ!A$1:A$500,0),MATCH(PAYROLL!BL$2,ADJ!$2:$2,0)),0)</f>
        <v/>
      </c>
      <c r="BM182">
        <f>IFERROR(INDEX(ADJ!$A$1:$BZ$1000,MATCH(PAYROLL!D182,ADJ!A$1:A$500,0),MATCH(PAYROLL!BM$2,ADJ!$2:$2,0)),0)</f>
        <v/>
      </c>
      <c r="BN182">
        <f>IFERROR(INDEX(ADJ!$A$1:$BZ$1000,MATCH(PAYROLL!D182,ADJ!A$1:A$500,0),MATCH(PAYROLL!BN$2,ADJ!$2:$2,0)),0)</f>
        <v/>
      </c>
      <c r="BO182">
        <f>IFERROR(INDEX(ADJ!$A$1:$BZ$1000,MATCH(PAYROLL!D182,ADJ!A$1:A$500,0),MATCH(PAYROLL!BO$2,ADJ!$2:$2,0)),0)</f>
        <v/>
      </c>
      <c r="BP182">
        <f>SUM(AM182,AV182,BE182,BK182,BL182:BO182)</f>
        <v/>
      </c>
      <c r="BQ182">
        <f>BO182</f>
        <v/>
      </c>
      <c r="BR182">
        <f>IFERROR(ROUND(IF(LEFT(INDEX(PIS!O$1:O$500,MATCH(D182,PIS!C$1:C$500)),1)="D",T182/8*(BD182*0.3),IF(LEFT(INDEX(PIS!O$1:O$500,MATCH(D182,PIS!C$1:C$500)),1)="H",T182*($BD182*0.3),T182/$AD182/8*($BD182*0.3))),0),0)</f>
        <v/>
      </c>
      <c r="BS182">
        <f>IF(AP182&lt;1,0,MIN(AP182,730000))</f>
        <v/>
      </c>
      <c r="BT182">
        <f>IFERROR(ROUND((BE182-SUM(AW182:BC182)*T182/AD182/8),0)-BR182,0)</f>
        <v/>
      </c>
      <c r="BU182">
        <f>AO182</f>
        <v/>
      </c>
      <c r="BV182">
        <f>SUM(BQ182:BU182)</f>
        <v/>
      </c>
      <c r="BW182">
        <f>BP182-BV182</f>
        <v/>
      </c>
      <c r="BX182">
        <f>IFERROR(IF(RIGHT(INDEX(PIS!O$1:O$500,MATCH(D182,PIS!C$1:C$500)),5)="Gross",MIN(U182+V182,VLOOKUP("R700",TSC!B:C,2,0)*VLOOKUP("R101",TSC!B:C,2,0))*VLOOKUP("R701",TSC!B:C,2,0)%,0),0)</f>
        <v/>
      </c>
      <c r="BY182">
        <f>IFERROR(IF(RIGHT(INDEX(PIS!O$1:O$500,MATCH(D182,PIS!C$1:C$500)),5)="Gross",MIN(U182+V182,VLOOKUP("R700",TSC!B:C,2,0)*VLOOKUP("R101",TSC!B:C,2,0))*VLOOKUP("T704",TSC!B:C,2,0)%,0),0)</f>
        <v/>
      </c>
      <c r="BZ182">
        <f>IFERROR(IF(RIGHT(INDEX(PIS!O$1:O$500,MATCH(D182,PIS!C$1:C$500)),5)="Gross",MIN(U182+V182,VLOOKUP("R700",TSC!B:C,2,0)*VLOOKUP("1",TSC!F:G,2,0))*VLOOKUP("T705",TSC!B:C,2,0)%,0),0)</f>
        <v/>
      </c>
      <c r="CA182">
        <f>IFERROR(INDEX(ADJ!$A$1:$BZ$1000,MATCH(PAYROLL!D182,ADJ!A$1:A$500,0),MATCH(PAYROLL!CA$2,ADJ!$2:$2,0)),0)</f>
        <v/>
      </c>
      <c r="CB182">
        <f>IFERROR(INDEX(ADJ!$A$1:$BZ$1000,MATCH(PAYROLL!D182,ADJ!A$1:A$500,0),MATCH(PAYROLL!CB$2,ADJ!$2:$2,0)),0)</f>
        <v/>
      </c>
      <c r="CC182">
        <f>SUM(BX182:CB182)</f>
        <v/>
      </c>
      <c r="CD182">
        <f>IFERROR(INDEX(PIS!$A$1:$BZ$1000,MATCH(PAYROLL!D182,PIS!C$1:C$500,0),MATCH(PAYROLL!CD$1,PIS!$1:$1,0)),0)</f>
        <v/>
      </c>
      <c r="CE182">
        <f>IFERROR(IF(OR(INDEX(PIS!P$1:P$500,MATCH(D182,PIS!C$1:C$500,0))="LT2",INDEX(PIS!P$1:P$500,MATCH(D182,PIS!C$1:C$500,0))="P10"),0,SUM(CC182,CD182*VLOOKUP("R601",TSC!B:C,2,0),VLOOKUP("R602",TSC!B:C,2,0))),0)</f>
        <v/>
      </c>
      <c r="CF182">
        <f>MAX(BW182-CE182,0)</f>
        <v/>
      </c>
      <c r="CG182">
        <f>IFERROR(IF(OR(RIGHT(INDEX(PIS!P$1:P$500,MATCH(D182,PIS!C$1:C$500)),5)="P10",RIGHT(INDEX(PIS!P$1:P$500,MATCH(D182,PIS!C$1:C$500)),5)="CK"),0,IF(CF182&lt;=5000000,CF182*5%,IF(CF182&lt;=10000000,CF182*10%-250000,IF(CF182&lt;=18000000,CF182*15%-750000,IF(CF182&lt;=32000000,CF182*20%-1650000,IF(CF182&lt;=52000000,CF182*25%-3250000,IF(CF182&lt;=80000000,BH182*30%-5850000,CF182*35%-9850000))))))),0)</f>
        <v/>
      </c>
      <c r="CH182">
        <f>IFERROR(IF(OR(INDEX(PIS!P$1:P$500,MATCH(D182,PIS!C$1:C$500))="LT",INDEX(PIS!P$1:P$500,MATCH(D182,PIS!C$1:C$500))="CK"),0,IF(CF182&lt;2000000,0,CF182*10%)),0)</f>
        <v/>
      </c>
      <c r="CI182">
        <f>IFERROR(INDEX(ADJ!$A$1:$BZ$1000,MATCH(PAYROLL!D182,ADJ!A$1:A$500,0),MATCH(PAYROLL!CI$2,ADJ!$2:$2,0)),0)</f>
        <v/>
      </c>
      <c r="CJ182">
        <f>IFERROR(INDEX(ADJ!$A$1:$BZ$1000,MATCH(PAYROLL!D182,ADJ!A$1:A$500,0),MATCH(PAYROLL!CJ$2,ADJ!$2:$2,0)),0)</f>
        <v/>
      </c>
      <c r="CK182">
        <f>IFERROR(INDEX(ADJ!$A$1:$BZ$1000,MATCH(PAYROLL!D182,ADJ!A$1:A$500,0),MATCH(PAYROLL!CK$2,ADJ!$2:$2,0)),0)</f>
        <v/>
      </c>
      <c r="CL182">
        <f>SUM(CG182:CK182)</f>
        <v/>
      </c>
      <c r="CM182">
        <f>ROUND(SUM(CH182:CK182),0)</f>
        <v/>
      </c>
      <c r="CN182">
        <f>IFERROR(INDEX(CSDA!D$1:D$500,MATCH($CN$2,CSDA!C$1:C$500,0))*INDEX(PIS!V$1:V$500,MATCH(D182,PIS!C$1:C$500))+INDEX(ADJ!$A$1:$BZ$1000,MATCH(PAYROLL!D182,ADJ!A$1:A$500,0),MATCH(PAYROLL!CN$2,ADJ!$2:$2,0)),0)</f>
        <v/>
      </c>
      <c r="CO182">
        <f>IFERROR(INDEX(ADJ!$A$1:$BZ$1000,MATCH(PAYROLL!D182,ADJ!A$1:A$500,0),MATCH(PAYROLL!CO$2,ADJ!$2:$2,0)),0)</f>
        <v/>
      </c>
      <c r="CP182">
        <f>IFERROR(INDEX(ADJ!$A$1:$BZ$1000,MATCH(PAYROLL!D182,ADJ!A$1:A$500,0),MATCH(PAYROLL!CP$2,ADJ!$2:$2,0)),0)</f>
        <v/>
      </c>
      <c r="CQ182">
        <f>BP182-CL182-CI182-CM182-CN182-CO182-CP182-CC182</f>
        <v/>
      </c>
      <c r="CR182">
        <f>IFERROR(IF(RIGHT(INDEX(PIS!O$1:O$500,MATCH(D182,PIS!C$1:C$500,0)),5)="Gross",MIN(U182+V182,VLOOKUP("R700",TSC!B:C,2,0)*VLOOKUP("R101",TSC!B:C,2,0))*(VLOOKUP("T711",TSC!B:C,2,0)+VLOOKUP("T712",TSC!B:C,2,0))%,MIN(T182+V182,VLOOKUP("R700",TSC!B:C,2,0)*VLOOKUP("R101",TSC!B:C,2,0))*(VLOOKUP("T711",TSC!B:C,2,0)+VLOOKUP("T712",TSC!B:C,2,0)+VLOOKUP("R701",TSC!B:C,2,0))%),0)</f>
        <v/>
      </c>
      <c r="CS182">
        <f>IFERROR(IF(RIGHT(INDEX(PIS!O$1:O$500,MATCH(D182,PIS!C$1:C$500,0)),5)="Gross",MIN(U182+V182,VLOOKUP("R700",TSC!B:C,2,0)*VLOOKUP("R101",TSC!B:C,2,0))*(VLOOKUP("T714",TSC!B:C,2,0))%,MIN(T182+V182,VLOOKUP("R700",TSC!B:C,2,0)*VLOOKUP("R101",TSC!B:C,2,0))*(VLOOKUP("T704",TSC!B:C,2,0)+VLOOKUP("T714",TSC!B:C,2,0))%),0)</f>
        <v/>
      </c>
      <c r="CT182">
        <f>IFERROR(IF(RIGHT(INDEX(PIS!O$1:O$500,MATCH(D182,PIS!C$1:C$500,0)),5)="Gross",MIN(U182+V182,VLOOKUP("R700",TSC!B:C,2,0)*VLOOKUP("R101",TSC!B:C,2,0))*VLOOKUP("T705",TSC!B:C,2,0)%,MIN(T182+V182,VLOOKUP("R700",TSC!B:C,2,0)*VLOOKUP("R101",TSC!B:C,2,0))*VLOOKUP("T705",TSC!B:C,2,0)%),0)</f>
        <v/>
      </c>
      <c r="CU182">
        <f>IFERROR(IF(RIGHT(INDEX(PIS!O$1:O$500,MATCH(D182,PIS!C$1:C$500,0)),5)="Gross",MIN(U182+V182,VLOOKUP("R700",TSC!B:C,2,0)*VLOOKUP("R101",TSC!B:C,2,0))*(VLOOKUP("T713",TSC!B:C,2,0))%,MIN(T182+V182,VLOOKUP("R700",TSC!B:C,2,0)*VLOOKUP("R101",TSC!B:C,2,0))*(VLOOKUP("T713",TSC!B:C,2,0))%),0)</f>
        <v/>
      </c>
      <c r="CV182">
        <f>IFERROR(INDEX(ADJ!$A$1:$BZ$1000,MATCH(PAYROLL!D182,ADJ!A$1:A$500,0),MATCH(PAYROLL!CV$2,ADJ!$2:$2,0)),0)</f>
        <v/>
      </c>
      <c r="CW182">
        <f>IFERROR(INDEX(ADJ!$A$1:$BZ$1000,MATCH(PAYROLL!D182,ADJ!A$1:A$500,0),MATCH(PAYROLL!CW$2,ADJ!$2:$2,0)),0)</f>
        <v/>
      </c>
      <c r="CX182">
        <f>SUM(CR182:CW182)</f>
        <v/>
      </c>
      <c r="CY182">
        <f>ROUND(IF(CR182&gt;0,T182+V182*VLOOKUP("R202",TSC!$B$1:$C$500,2,0),0),0)</f>
        <v/>
      </c>
      <c r="CZ182">
        <f>IFERROR(INDEX(CSDA!D$1:D$500,MATCH($CZ$2,CSDA!C$1:C$500,0)),0)</f>
        <v/>
      </c>
      <c r="DA182">
        <f>ROUND(T182*0.7%,0)</f>
        <v/>
      </c>
      <c r="DB182">
        <f>ROUND(T182/12,0)</f>
        <v/>
      </c>
      <c r="DC182">
        <f ref="DC182" t="array">IFERROR(INDEX(CSDA!D$1:D$500,MATCH("Trích giữ"&amp;PAYROLL!DC$2,CSDA!A$1:A$500&amp;CSDA!C$1:C$500,0)),0)</f>
        <v/>
      </c>
      <c r="DD182">
        <f ref="DD182" t="array">IFERROR(INDEX(CSDA!D$1:D$500,MATCH("Trích giữ"&amp;PAYROLL!DD$2,CSDA!A$1:A$500&amp;CSDA!C$1:C$500,0)),0)</f>
        <v/>
      </c>
      <c r="DE182">
        <f ref="DE182" t="array">IFERROR(INDEX(CSDA!D$1:D$500,MATCH("Trích giữ"&amp;PAYROLL!DE$2,CSDA!A$1:A$500&amp;CSDA!C$1:C$500,0)),0)</f>
        <v/>
      </c>
      <c r="DF182">
        <f>IFERROR(INDEX(CSDA!D$1:D$500,MATCH(PAYROLL!DF$2,CSDA!C$1:C$500,0)),0)</f>
        <v/>
      </c>
      <c r="DG182">
        <f ref="DG182" t="array">IFERROR(INDEX(CSDA!D$1:D$500,MATCH("Trích giữ"&amp;PAYROLL!DG$2,CSDA!A$1:A$500&amp;CSDA!C$1:C$500,0)),0)</f>
        <v/>
      </c>
      <c r="DH182">
        <f>ROUND(T182/26,0)</f>
        <v/>
      </c>
      <c r="DI182">
        <f ref="DI182" t="array">IFERROR(INDEX(CSDA!D$1:D$500,MATCH("Trích giữ"&amp;PAYROLL!DI$2,CSDA!A$1:A$500&amp;CSDA!C$1:C$500,0)),0)</f>
        <v/>
      </c>
      <c r="DJ182">
        <f>IF(U182=0,T182*21.5%-BL182,0)</f>
        <v/>
      </c>
      <c r="DK182">
        <f ref="DK182" t="array">IFERROR(INDEX(CSDA!D$1:D$500,MATCH("Trích giữ"&amp;PAYROLL!DK$2,CSDA!A$1:A$500&amp;CSDA!C$1:C$500,0)),0)</f>
        <v/>
      </c>
      <c r="DL182">
        <f>IFERROR(INDEX(CSDA!D$1:D$500,MATCH(PAYROLL!DL$2,CSDA!C$1:C$500,0))/12,0)</f>
        <v/>
      </c>
      <c r="DM182">
        <f>SUM(DB182:DL182)</f>
        <v/>
      </c>
      <c r="DN182">
        <f>IFERROR(INDEX(ADJ!$A$1:$BZ$1000,MATCH(PAYROLL!D182,ADJ!A$1:A$500,0),MATCH(PAYROLL!DN$2,ADJ!$2:$2,0)),0)</f>
        <v/>
      </c>
      <c r="DO182">
        <f>IFERROR(SUM(BP182,DM182:DN182,CX182:DA182)-DT182,0)</f>
        <v/>
      </c>
      <c r="DP182">
        <f ref="DP182" t="array">SUM(BW182*IFERROR(INDEX(CSDA!D$1:D$500,MATCH(BW$2,CSDA!C$1:C$500,0)),0)%,CX182*IFERROR(INDEX(CSDA!D$1:D$500,MATCH(CX$2,CSDA!C$1:C$500,0)),0)%,DA182*IFERROR(INDEX(CSDA!D$1:D$500,MATCH(DA$2,CSDA!C$1:C$500,0)),0)%,DB182*IFERROR(INDEX(CSDA!D$1:D$500,MATCH(DB$2,CSDA!C$1:C$500,0)),0)%,DF182*IFERROR(INDEX(CSDA!D$1:D$500,MATCH("Phí dịch vụ"&amp;PAYROLL!DF$2,CSDA!A$1:A$500&amp;CSDA!C$1:C$500,0)),0)%,DC182*IFERROR(INDEX(CSDA!D$1:D$500,MATCH("Phí dịch vụ"&amp;PAYROLL!DC$2,CSDA!A$1:A$500&amp;CSDA!C$1:C$500,0)),0)%,DH182*IFERROR(INDEX(CSDA!D$1:D$500,MATCH("Phí dịch vụ"&amp;PAYROLL!DH$2,CSDA!A$1:A$500&amp;CSDA!C$1:C$500,0)),0)%,DJ182*IFERROR(INDEX(CSDA!D$1:D$500,MATCH("Phí dịch vụ"&amp;PAYROLL!DJ$2,CSDA!A$1:A$500&amp;CSDA!C$1:C$500,0)),0)%,BN182*IFERROR(INDEX(CSDA!D$1:D$500,MATCH(BN$2,CSDA!C$1:C$500,0)),0)%)-BN182*7%</f>
        <v/>
      </c>
      <c r="DQ182">
        <f>IFERROR(INDEX(ADJ!$A$1:$BZ$1000,MATCH(PAYROLL!D182,ADJ!A$1:A$500,0),MATCH(PAYROLL!DQ$2,ADJ!$2:$2,0)),0)</f>
        <v/>
      </c>
      <c r="DR182">
        <f>IFERROR(INDEX(ADJ!$A$1:$BZ$1000,MATCH(PAYROLL!D182,ADJ!A$1:A$500,0),MATCH(PAYROLL!DR$2,ADJ!$2:$2,0)),0)</f>
        <v/>
      </c>
      <c r="DS182">
        <f>SUM(DP182:DR182)</f>
        <v/>
      </c>
      <c r="DT182">
        <f>EK182</f>
        <v/>
      </c>
      <c r="DU182">
        <f>SUM(DO182:DR182)</f>
        <v/>
      </c>
      <c r="DV182">
        <f>ROUND(DU182*0.1,0)</f>
        <v/>
      </c>
      <c r="DW182">
        <f>DU182+DV182</f>
        <v/>
      </c>
      <c r="DZ182">
        <f>IFERROR(INDEX(ADJ!$A$1:$BZ$1000,MATCH(PAYROLL!$D182,ADJ!A$1:A$500,0),MATCH(PAYROLL!DZ$2,ADJ!$2:$2,0)),0)</f>
        <v/>
      </c>
      <c r="EA182">
        <f>IFERROR(INDEX(ADJ!$A$1:$BZ$1000,MATCH(PAYROLL!$D182,ADJ!A$1:A$500,0),MATCH(PAYROLL!EA$2,ADJ!$2:$2,0)),0)</f>
        <v/>
      </c>
      <c r="EB182">
        <f>IFERROR(INDEX(ADJ!$A$1:$BZ$1000,MATCH(PAYROLL!$D182,ADJ!A$1:A$500,0),MATCH(PAYROLL!EB$2,ADJ!$2:$2,0)),0)</f>
        <v/>
      </c>
      <c r="EC182">
        <f>IFERROR(INDEX(ADJ!$A$1:$BZ$1000,MATCH(PAYROLL!$D182,ADJ!A$1:A$500,0),MATCH(PAYROLL!EC$2,ADJ!$2:$2,0)),0)</f>
        <v/>
      </c>
      <c r="ED182">
        <f>IFERROR(INDEX(ADJ!$A$1:$BZ$1000,MATCH(PAYROLL!$D182,ADJ!A$1:A$500,0),MATCH(PAYROLL!ED$2,ADJ!$2:$2,0)),0)</f>
        <v/>
      </c>
      <c r="EE182">
        <f>IFERROR(INDEX(ADJ!$A$1:$BZ$1000,MATCH(PAYROLL!$D182,ADJ!A$1:A$500,0),MATCH(PAYROLL!EE$2,ADJ!$2:$2,0)),0)</f>
        <v/>
      </c>
      <c r="EF182">
        <f>IFERROR(INDEX(ADJ!$A$1:$BZ$1000,MATCH(PAYROLL!$D182,ADJ!A$1:A$500,0),MATCH(PAYROLL!EF$2,ADJ!$2:$2,0)),0)</f>
        <v/>
      </c>
      <c r="EG182">
        <f>IFERROR(INDEX(ADJ!$A$1:$BZ$1000,MATCH(PAYROLL!$D182,ADJ!A$1:A$500,0),MATCH(PAYROLL!EG$2,ADJ!$2:$2,0)),0)</f>
        <v/>
      </c>
      <c r="EH182">
        <f>IFERROR(INDEX(ADJ!$A$1:$BZ$1000,MATCH(PAYROLL!$D182,ADJ!A$1:A$500,0),MATCH(PAYROLL!EH$2,ADJ!$2:$2,0)),0)</f>
        <v/>
      </c>
      <c r="EI182">
        <f>IFERROR(INDEX(ADJ!$A$1:$BZ$1000,MATCH(PAYROLL!D182,ADJ!A$1:A$500,0),MATCH(PAYROLL!EI$2,ADJ!$2:$2,0)),0)</f>
        <v/>
      </c>
      <c r="EJ182">
        <f>IFERROR(INDEX(ADJ!$A$1:$BZ$1000,MATCH(PAYROLL!$D182,ADJ!A$1:A$500,0),MATCH(PAYROLL!EJ$2,ADJ!$2:$2,0)),0)</f>
        <v/>
      </c>
      <c r="EK182">
        <f>SUM(DZ182:EJ182)</f>
        <v/>
      </c>
    </row>
    <row r="183">
      <c r="A183" t="n">
        <v>181</v>
      </c>
      <c r="B183" t="inlineStr">
        <is>
          <t>Bùi Văn Điệp</t>
        </is>
      </c>
      <c r="D183" t="inlineStr">
        <is>
          <t>160692-01</t>
        </is>
      </c>
      <c r="S183">
        <f>IFERROR(INDEX(PIS!$A$1:$BZ$1000,MATCH($D183,PIS!C$1:C$500,0),MATCH("Lương CB tháng trước",PIS!$1:$1,0)),0)</f>
        <v/>
      </c>
      <c r="T183">
        <f>IFERROR(INDEX(PIS!$A$1:$BZ$1000,MATCH($D183,PIS!C$1:C$500,0),MATCH("Lương CB hiện tại",PIS!$1:$1,0)),0)</f>
        <v/>
      </c>
      <c r="U183">
        <f>IFERROR(INDEX(PIS!$A$1:$BZ$1000,MATCH($D183,PIS!C$1:C$500,0),MATCH("Lương đóng BHBB",PIS!$1:$1,0)),0)</f>
        <v/>
      </c>
      <c r="V183">
        <f>IFERROR(INDEX(PIS!$A$1:$BZ$1000,MATCH($D183,PIS!C$1:C$500,0),MATCH(V$2,PIS!$2:$2,0)),0)</f>
        <v/>
      </c>
      <c r="W183">
        <f>IFERROR(INDEX(PIS!$A$1:$BZ$1000,MATCH($D183,PIS!C$1:C$500,0),MATCH(W$2,PIS!$2:$2,0)),0)</f>
        <v/>
      </c>
      <c r="X183">
        <f>IFERROR(INDEX(PIS!$A$1:$BZ$1000,MATCH($D183,PIS!C$1:C$500,0),MATCH(X$2,PIS!$2:$2,0)),0)</f>
        <v/>
      </c>
      <c r="Y183">
        <f>IFERROR(INDEX(PIS!$A$1:$BZ$1000,MATCH($D183,PIS!C$1:C$500,0),MATCH(Y$2,PIS!$2:$2,0)),0)</f>
        <v/>
      </c>
      <c r="Z183">
        <f>IFERROR(INDEX(PIS!$A$1:$BZ$1000,MATCH($D183,PIS!C$1:C$500,0),MATCH(Z$2,PIS!$2:$2,0)),0)</f>
        <v/>
      </c>
      <c r="AA183">
        <f>IFERROR(INDEX(PIS!$A$1:$BZ$1000,MATCH($D183,PIS!C$1:C$500,0),MATCH(AA$2,PIS!$2:$2,0)),0)</f>
        <v/>
      </c>
      <c r="AB183">
        <f>IFERROR(INDEX(PIS!$A$1:$BZ$1000,MATCH($D183,PIS!C$1:C$500,0),MATCH(AB$2,PIS!$2:$2,0)),0)</f>
        <v/>
      </c>
      <c r="AC183">
        <f>SUM(V183:AB183)</f>
        <v/>
      </c>
      <c r="AD183">
        <f>IFERROR(INDEX(TIMESHEET!$A$1:$AI$5000,MATCH($D183,TIMESHEET!A$1:A$500,0),MATCH("T100",TIMESHEET!$2:$2,0))-2,0)</f>
        <v/>
      </c>
      <c r="AE183">
        <f>IFERROR(INDEX(TIMESHEET!$A$1:$AI$5000,MATCH($D183,TIMESHEET!A$1:A$500,0),MATCH("T202",TIMESHEET!$2:$2,0)),0)</f>
        <v/>
      </c>
      <c r="AF183">
        <f>IFERROR(INDEX(TIMESHEET!$A$1:$AI$5000,MATCH($D183,TIMESHEET!A$1:A$500,0),MATCH("T302",TIMESHEET!$2:$2,0)),0)</f>
        <v/>
      </c>
      <c r="AG183">
        <f>IFERROR(INDEX(TIMESHEET!$A$1:$AI$5000,MATCH($D183,TIMESHEET!A$1:A$500,0),MATCH("T406",TIMESHEET!$2:$2,0)),0)</f>
        <v/>
      </c>
      <c r="AH183">
        <f>AE183+AG183</f>
        <v/>
      </c>
      <c r="AI183">
        <f>IFERROR(INDEX(TIMESHEET!$A$1:$AI$5000,MATCH($D183,TIMESHEET!A$1:A$500,0),MATCH("T701",TIMESHEET!$2:$2,0)),0)</f>
        <v/>
      </c>
      <c r="AJ183">
        <f>IFERROR(INDEX(TIMESHEET!$A$1:$AI$5000,MATCH($D183,TIMESHEET!B$1:B$500,0),MATCH("T320",TIMESHEET!$2:$2,0)),0)</f>
        <v/>
      </c>
      <c r="AK183">
        <f>IFERROR(IF(LEFT(INDEX(PIS!O$1:O$500,MATCH(D183,PIS!C$1:C$500)),1)="M",T183/AD183*SUM(AE183:AG183),T183*AD183),0)</f>
        <v/>
      </c>
      <c r="AL183">
        <f>IFERROR(INDEX(ADJ!$A$1:$BZ$1000,MATCH(PAYROLL!D183,ADJ!A$1:A$500,0),MATCH(PAYROLL!AL$2,ADJ!$2:$2,0)),0)</f>
        <v/>
      </c>
      <c r="AM183">
        <f>SUM(AK183:AL183)</f>
        <v/>
      </c>
      <c r="AN183">
        <f>IFERROR(ROUND(V183/$AD183*$AH183,0),0)</f>
        <v/>
      </c>
      <c r="AO183">
        <f>IFERROR(ROUND(W183/$AD183*$AH183,0),0)</f>
        <v/>
      </c>
      <c r="AP183">
        <f>IFERROR(ROUND(X183/$AD183*$AE183,0),0)</f>
        <v/>
      </c>
      <c r="AQ183">
        <f>IFERROR(ROUND(Y183/$AD183*$AH183,0),0)</f>
        <v/>
      </c>
      <c r="AR183">
        <f>IFERROR(ROUND(Z183/$AD183*$AH183,0),0)</f>
        <v/>
      </c>
      <c r="AS183">
        <f>IFERROR(ROUND(AA183/$AD183*$AH183,0),0)</f>
        <v/>
      </c>
      <c r="AT183">
        <f>IFERROR(IF((AE183+AF183+AG183)&gt;13,AB183,ROUND(AB183/AD183*AH183,0)),0)</f>
        <v/>
      </c>
      <c r="AU183">
        <f>IFERROR(INDEX(ADJ!$A$1:$BZ$1000,MATCH(PAYROLL!D183,ADJ!A$1:A$500,0),MATCH(PAYROLL!AU$2,ADJ!$2:$2,0)),0)</f>
        <v/>
      </c>
      <c r="AV183">
        <f>ROUND(SUM(AN183:AU183),0)</f>
        <v/>
      </c>
      <c r="AW183">
        <f>IFERROR(INDEX(TIMESHEET!$A$1:$AI$5000,MATCH(PAYROLL!D183,TIMESHEET!A$1:A$500,0),MATCH("T620",TIMESHEET!$2:$2,0)),0)</f>
        <v/>
      </c>
      <c r="AX183">
        <f>IFERROR(INDEX(TIMESHEET!$A$1:$AI$5000,MATCH(PAYROLL!D183,TIMESHEET!A$1:A$500,0),MATCH("T601",TIMESHEET!$2:$2,0)),0)</f>
        <v/>
      </c>
      <c r="AY183">
        <f>IFERROR(INDEX(TIMESHEET!$A$1:$AI$5000,MATCH(PAYROLL!D183,TIMESHEET!A$1:A$500,0),MATCH("T602",TIMESHEET!$2:$2,0)),0)</f>
        <v/>
      </c>
      <c r="AZ183">
        <f>IFERROR(INDEX(TIMESHEET!$A$1:$AI$5000,MATCH(PAYROLL!D183,TIMESHEET!A$1:A$500,0),MATCH("T603",TIMESHEET!$2:$2,0)),0)</f>
        <v/>
      </c>
      <c r="BA183">
        <f>IFERROR(INDEX(TIMESHEET!$A$1:$AI$5000,MATCH(PAYROLL!D183,TIMESHEET!A$1:A$500,0),MATCH("T611",TIMESHEET!$2:$2,0)),0)</f>
        <v/>
      </c>
      <c r="BB183">
        <f>IFERROR(INDEX(TIMESHEET!$A$1:$AI$5000,MATCH(PAYROLL!D183,TIMESHEET!A$1:A$500,0),MATCH("T612",TIMESHEET!$2:$2,0)),0)</f>
        <v/>
      </c>
      <c r="BC183">
        <f>IFERROR(INDEX(TIMESHEET!$A$1:$AI$5000,MATCH(PAYROLL!D183,TIMESHEET!A$1:A$500,0),MATCH("T613",TIMESHEET!$2:$2,0)),0)</f>
        <v/>
      </c>
      <c r="BD183">
        <f>IFERROR(INDEX(TIMESHEET!$A$1:$AI$5000,MATCH(PAYROLL!D183,TIMESHEET!A$1:A$500,0),MATCH("T500",TIMESHEET!$2:$2,0)),0)</f>
        <v/>
      </c>
      <c r="BE183">
        <f>IFERROR(IF(LEFT(INDEX(PIS!O$1:O$500,MATCH(D183,PIS!C$1:C$500)),1)="M",T183/AD183/8*(AW183+AX183*1.5+AY183*2+AZ183*3+BA183*2.1+BB183*2.7+BC183*3.9+BD183*0.3),T183/8*(AW183+AX183*1.5+AY183*2+AZ183*3+BA183*2.1+BB183*2.7+BC183*3.9+BD183*0.3)),0)</f>
        <v/>
      </c>
      <c r="BF183">
        <f>IFERROR(INDEX(ADJ!$A$1:$BZ$1000,MATCH(PAYROLL!$D183,ADJ!A$1:A$500,0),MATCH(PAYROLL!BF$2,ADJ!$2:$2,0)),0)</f>
        <v/>
      </c>
      <c r="BG183">
        <f>IFERROR(INDEX(ADJ!$A$1:$BZ$1000,MATCH(PAYROLL!D183,ADJ!A$1:A$500,0),MATCH(PAYROLL!BG$2,ADJ!$2:$2,0)),0)</f>
        <v/>
      </c>
      <c r="BH183">
        <f>IFERROR(INDEX(ADJ!$A$1:$BZ$1000,MATCH(PAYROLL!D183,ADJ!A$1:A$500,0),MATCH(PAYROLL!BH$2,ADJ!$2:$2,0)),0)</f>
        <v/>
      </c>
      <c r="BI183">
        <f>IFERROR(INDEX(ADJ!$A$1:$BZ$1000,MATCH(PAYROLL!D183,ADJ!A$1:A$500,0),MATCH(PAYROLL!BI$2,ADJ!$2:$2,0)),0)</f>
        <v/>
      </c>
      <c r="BJ183">
        <f>IFERROR(INDEX(ADJ!$A$1:$BZ$1000,MATCH(PAYROLL!D183,ADJ!A$1:A$500,0),MATCH(PAYROLL!BJ$2,ADJ!$2:$2,0)),0)</f>
        <v/>
      </c>
      <c r="BK183">
        <f>SUM(BF183:BJ183)</f>
        <v/>
      </c>
      <c r="BL183">
        <f>IFERROR(INDEX(ADJ!$A$1:$BZ$1000,MATCH(PAYROLL!D183,ADJ!A$1:A$500,0),MATCH(PAYROLL!BL$2,ADJ!$2:$2,0)),0)</f>
        <v/>
      </c>
      <c r="BM183">
        <f>IFERROR(INDEX(ADJ!$A$1:$BZ$1000,MATCH(PAYROLL!D183,ADJ!A$1:A$500,0),MATCH(PAYROLL!BM$2,ADJ!$2:$2,0)),0)</f>
        <v/>
      </c>
      <c r="BN183">
        <f>IFERROR(INDEX(ADJ!$A$1:$BZ$1000,MATCH(PAYROLL!D183,ADJ!A$1:A$500,0),MATCH(PAYROLL!BN$2,ADJ!$2:$2,0)),0)</f>
        <v/>
      </c>
      <c r="BO183">
        <f>IFERROR(INDEX(ADJ!$A$1:$BZ$1000,MATCH(PAYROLL!D183,ADJ!A$1:A$500,0),MATCH(PAYROLL!BO$2,ADJ!$2:$2,0)),0)</f>
        <v/>
      </c>
      <c r="BP183">
        <f>SUM(AM183,AV183,BE183,BK183,BL183:BO183)</f>
        <v/>
      </c>
      <c r="BQ183">
        <f>BO183</f>
        <v/>
      </c>
      <c r="BR183">
        <f>IFERROR(ROUND(IF(LEFT(INDEX(PIS!O$1:O$500,MATCH(D183,PIS!C$1:C$500)),1)="D",T183/8*(BD183*0.3),IF(LEFT(INDEX(PIS!O$1:O$500,MATCH(D183,PIS!C$1:C$500)),1)="H",T183*($BD183*0.3),T183/$AD183/8*($BD183*0.3))),0),0)</f>
        <v/>
      </c>
      <c r="BS183">
        <f>IF(AP183&lt;1,0,MIN(AP183,730000))</f>
        <v/>
      </c>
      <c r="BT183">
        <f>IFERROR(ROUND((BE183-SUM(AW183:BC183)*T183/AD183/8),0)-BR183,0)</f>
        <v/>
      </c>
      <c r="BU183">
        <f>AO183</f>
        <v/>
      </c>
      <c r="BV183">
        <f>SUM(BQ183:BU183)</f>
        <v/>
      </c>
      <c r="BW183">
        <f>BP183-BV183</f>
        <v/>
      </c>
      <c r="BX183">
        <f>IFERROR(IF(RIGHT(INDEX(PIS!O$1:O$500,MATCH(D183,PIS!C$1:C$500)),5)="Gross",MIN(U183+V183,VLOOKUP("R700",TSC!B:C,2,0)*VLOOKUP("R101",TSC!B:C,2,0))*VLOOKUP("R701",TSC!B:C,2,0)%,0),0)</f>
        <v/>
      </c>
      <c r="BY183">
        <f>IFERROR(IF(RIGHT(INDEX(PIS!O$1:O$500,MATCH(D183,PIS!C$1:C$500)),5)="Gross",MIN(U183+V183,VLOOKUP("R700",TSC!B:C,2,0)*VLOOKUP("R101",TSC!B:C,2,0))*VLOOKUP("T704",TSC!B:C,2,0)%,0),0)</f>
        <v/>
      </c>
      <c r="BZ183">
        <f>IFERROR(IF(RIGHT(INDEX(PIS!O$1:O$500,MATCH(D183,PIS!C$1:C$500)),5)="Gross",MIN(U183+V183,VLOOKUP("R700",TSC!B:C,2,0)*VLOOKUP("1",TSC!F:G,2,0))*VLOOKUP("T705",TSC!B:C,2,0)%,0),0)</f>
        <v/>
      </c>
      <c r="CA183">
        <f>IFERROR(INDEX(ADJ!$A$1:$BZ$1000,MATCH(PAYROLL!D183,ADJ!A$1:A$500,0),MATCH(PAYROLL!CA$2,ADJ!$2:$2,0)),0)</f>
        <v/>
      </c>
      <c r="CB183">
        <f>IFERROR(INDEX(ADJ!$A$1:$BZ$1000,MATCH(PAYROLL!D183,ADJ!A$1:A$500,0),MATCH(PAYROLL!CB$2,ADJ!$2:$2,0)),0)</f>
        <v/>
      </c>
      <c r="CC183">
        <f>SUM(BX183:CB183)</f>
        <v/>
      </c>
      <c r="CD183">
        <f>IFERROR(INDEX(PIS!$A$1:$BZ$1000,MATCH(PAYROLL!D183,PIS!C$1:C$500,0),MATCH(PAYROLL!CD$1,PIS!$1:$1,0)),0)</f>
        <v/>
      </c>
      <c r="CE183">
        <f>IFERROR(IF(OR(INDEX(PIS!P$1:P$500,MATCH(D183,PIS!C$1:C$500,0))="LT2",INDEX(PIS!P$1:P$500,MATCH(D183,PIS!C$1:C$500,0))="P10"),0,SUM(CC183,CD183*VLOOKUP("R601",TSC!B:C,2,0),VLOOKUP("R602",TSC!B:C,2,0))),0)</f>
        <v/>
      </c>
      <c r="CF183">
        <f>MAX(BW183-CE183,0)</f>
        <v/>
      </c>
      <c r="CG183">
        <f>IFERROR(IF(OR(RIGHT(INDEX(PIS!P$1:P$500,MATCH(D183,PIS!C$1:C$500)),5)="P10",RIGHT(INDEX(PIS!P$1:P$500,MATCH(D183,PIS!C$1:C$500)),5)="CK"),0,IF(CF183&lt;=5000000,CF183*5%,IF(CF183&lt;=10000000,CF183*10%-250000,IF(CF183&lt;=18000000,CF183*15%-750000,IF(CF183&lt;=32000000,CF183*20%-1650000,IF(CF183&lt;=52000000,CF183*25%-3250000,IF(CF183&lt;=80000000,BH183*30%-5850000,CF183*35%-9850000))))))),0)</f>
        <v/>
      </c>
      <c r="CH183">
        <f>IFERROR(IF(OR(INDEX(PIS!P$1:P$500,MATCH(D183,PIS!C$1:C$500))="LT",INDEX(PIS!P$1:P$500,MATCH(D183,PIS!C$1:C$500))="CK"),0,IF(CF183&lt;2000000,0,CF183*10%)),0)</f>
        <v/>
      </c>
      <c r="CI183">
        <f>IFERROR(INDEX(ADJ!$A$1:$BZ$1000,MATCH(PAYROLL!D183,ADJ!A$1:A$500,0),MATCH(PAYROLL!CI$2,ADJ!$2:$2,0)),0)</f>
        <v/>
      </c>
      <c r="CJ183">
        <f>IFERROR(INDEX(ADJ!$A$1:$BZ$1000,MATCH(PAYROLL!D183,ADJ!A$1:A$500,0),MATCH(PAYROLL!CJ$2,ADJ!$2:$2,0)),0)</f>
        <v/>
      </c>
      <c r="CK183">
        <f>IFERROR(INDEX(ADJ!$A$1:$BZ$1000,MATCH(PAYROLL!D183,ADJ!A$1:A$500,0),MATCH(PAYROLL!CK$2,ADJ!$2:$2,0)),0)</f>
        <v/>
      </c>
      <c r="CL183">
        <f>SUM(CG183:CK183)</f>
        <v/>
      </c>
      <c r="CM183">
        <f>ROUND(SUM(CH183:CK183),0)</f>
        <v/>
      </c>
      <c r="CN183">
        <f>IFERROR(INDEX(CSDA!D$1:D$500,MATCH($CN$2,CSDA!C$1:C$500,0))*INDEX(PIS!V$1:V$500,MATCH(D183,PIS!C$1:C$500))+INDEX(ADJ!$A$1:$BZ$1000,MATCH(PAYROLL!D183,ADJ!A$1:A$500,0),MATCH(PAYROLL!CN$2,ADJ!$2:$2,0)),0)</f>
        <v/>
      </c>
      <c r="CO183">
        <f>IFERROR(INDEX(ADJ!$A$1:$BZ$1000,MATCH(PAYROLL!D183,ADJ!A$1:A$500,0),MATCH(PAYROLL!CO$2,ADJ!$2:$2,0)),0)</f>
        <v/>
      </c>
      <c r="CP183">
        <f>IFERROR(INDEX(ADJ!$A$1:$BZ$1000,MATCH(PAYROLL!D183,ADJ!A$1:A$500,0),MATCH(PAYROLL!CP$2,ADJ!$2:$2,0)),0)</f>
        <v/>
      </c>
      <c r="CQ183">
        <f>BP183-CL183-CI183-CM183-CN183-CO183-CP183-CC183</f>
        <v/>
      </c>
      <c r="CR183">
        <f>IFERROR(IF(RIGHT(INDEX(PIS!O$1:O$500,MATCH(D183,PIS!C$1:C$500,0)),5)="Gross",MIN(U183+V183,VLOOKUP("R700",TSC!B:C,2,0)*VLOOKUP("R101",TSC!B:C,2,0))*(VLOOKUP("T711",TSC!B:C,2,0)+VLOOKUP("T712",TSC!B:C,2,0))%,MIN(T183+V183,VLOOKUP("R700",TSC!B:C,2,0)*VLOOKUP("R101",TSC!B:C,2,0))*(VLOOKUP("T711",TSC!B:C,2,0)+VLOOKUP("T712",TSC!B:C,2,0)+VLOOKUP("R701",TSC!B:C,2,0))%),0)</f>
        <v/>
      </c>
      <c r="CS183">
        <f>IFERROR(IF(RIGHT(INDEX(PIS!O$1:O$500,MATCH(D183,PIS!C$1:C$500,0)),5)="Gross",MIN(U183+V183,VLOOKUP("R700",TSC!B:C,2,0)*VLOOKUP("R101",TSC!B:C,2,0))*(VLOOKUP("T714",TSC!B:C,2,0))%,MIN(T183+V183,VLOOKUP("R700",TSC!B:C,2,0)*VLOOKUP("R101",TSC!B:C,2,0))*(VLOOKUP("T704",TSC!B:C,2,0)+VLOOKUP("T714",TSC!B:C,2,0))%),0)</f>
        <v/>
      </c>
      <c r="CT183">
        <f>IFERROR(IF(RIGHT(INDEX(PIS!O$1:O$500,MATCH(D183,PIS!C$1:C$500,0)),5)="Gross",MIN(U183+V183,VLOOKUP("R700",TSC!B:C,2,0)*VLOOKUP("R101",TSC!B:C,2,0))*VLOOKUP("T705",TSC!B:C,2,0)%,MIN(T183+V183,VLOOKUP("R700",TSC!B:C,2,0)*VLOOKUP("R101",TSC!B:C,2,0))*VLOOKUP("T705",TSC!B:C,2,0)%),0)</f>
        <v/>
      </c>
      <c r="CU183">
        <f>IFERROR(IF(RIGHT(INDEX(PIS!O$1:O$500,MATCH(D183,PIS!C$1:C$500,0)),5)="Gross",MIN(U183+V183,VLOOKUP("R700",TSC!B:C,2,0)*VLOOKUP("R101",TSC!B:C,2,0))*(VLOOKUP("T713",TSC!B:C,2,0))%,MIN(T183+V183,VLOOKUP("R700",TSC!B:C,2,0)*VLOOKUP("R101",TSC!B:C,2,0))*(VLOOKUP("T713",TSC!B:C,2,0))%),0)</f>
        <v/>
      </c>
      <c r="CV183">
        <f>IFERROR(INDEX(ADJ!$A$1:$BZ$1000,MATCH(PAYROLL!D183,ADJ!A$1:A$500,0),MATCH(PAYROLL!CV$2,ADJ!$2:$2,0)),0)</f>
        <v/>
      </c>
      <c r="CW183">
        <f>IFERROR(INDEX(ADJ!$A$1:$BZ$1000,MATCH(PAYROLL!D183,ADJ!A$1:A$500,0),MATCH(PAYROLL!CW$2,ADJ!$2:$2,0)),0)</f>
        <v/>
      </c>
      <c r="CX183">
        <f>SUM(CR183:CW183)</f>
        <v/>
      </c>
      <c r="CY183">
        <f>ROUND(IF(CR183&gt;0,T183+V183*VLOOKUP("R202",TSC!$B$1:$C$500,2,0),0),0)</f>
        <v/>
      </c>
      <c r="CZ183">
        <f>IFERROR(INDEX(CSDA!D$1:D$500,MATCH($CZ$2,CSDA!C$1:C$500,0)),0)</f>
        <v/>
      </c>
      <c r="DA183">
        <f>ROUND(T183*0.7%,0)</f>
        <v/>
      </c>
      <c r="DB183">
        <f>ROUND(T183/12,0)</f>
        <v/>
      </c>
      <c r="DC183">
        <f ref="DC183" t="array">IFERROR(INDEX(CSDA!D$1:D$500,MATCH("Trích giữ"&amp;PAYROLL!DC$2,CSDA!A$1:A$500&amp;CSDA!C$1:C$500,0)),0)</f>
        <v/>
      </c>
      <c r="DD183">
        <f ref="DD183" t="array">IFERROR(INDEX(CSDA!D$1:D$500,MATCH("Trích giữ"&amp;PAYROLL!DD$2,CSDA!A$1:A$500&amp;CSDA!C$1:C$500,0)),0)</f>
        <v/>
      </c>
      <c r="DE183">
        <f ref="DE183" t="array">IFERROR(INDEX(CSDA!D$1:D$500,MATCH("Trích giữ"&amp;PAYROLL!DE$2,CSDA!A$1:A$500&amp;CSDA!C$1:C$500,0)),0)</f>
        <v/>
      </c>
      <c r="DF183">
        <f>IFERROR(INDEX(CSDA!D$1:D$500,MATCH(PAYROLL!DF$2,CSDA!C$1:C$500,0)),0)</f>
        <v/>
      </c>
      <c r="DG183">
        <f ref="DG183" t="array">IFERROR(INDEX(CSDA!D$1:D$500,MATCH("Trích giữ"&amp;PAYROLL!DG$2,CSDA!A$1:A$500&amp;CSDA!C$1:C$500,0)),0)</f>
        <v/>
      </c>
      <c r="DH183">
        <f>ROUND(T183/26,0)</f>
        <v/>
      </c>
      <c r="DI183">
        <f ref="DI183" t="array">IFERROR(INDEX(CSDA!D$1:D$500,MATCH("Trích giữ"&amp;PAYROLL!DI$2,CSDA!A$1:A$500&amp;CSDA!C$1:C$500,0)),0)</f>
        <v/>
      </c>
      <c r="DJ183">
        <f>IF(U183=0,T183*21.5%-BL183,0)</f>
        <v/>
      </c>
      <c r="DK183">
        <f ref="DK183" t="array">IFERROR(INDEX(CSDA!D$1:D$500,MATCH("Trích giữ"&amp;PAYROLL!DK$2,CSDA!A$1:A$500&amp;CSDA!C$1:C$500,0)),0)</f>
        <v/>
      </c>
      <c r="DL183">
        <f>IFERROR(INDEX(CSDA!D$1:D$500,MATCH(PAYROLL!DL$2,CSDA!C$1:C$500,0))/12,0)</f>
        <v/>
      </c>
      <c r="DM183">
        <f>SUM(DB183:DL183)</f>
        <v/>
      </c>
      <c r="DN183">
        <f>IFERROR(INDEX(ADJ!$A$1:$BZ$1000,MATCH(PAYROLL!D183,ADJ!A$1:A$500,0),MATCH(PAYROLL!DN$2,ADJ!$2:$2,0)),0)</f>
        <v/>
      </c>
      <c r="DO183">
        <f>IFERROR(SUM(BP183,DM183:DN183,CX183:DA183)-DT183,0)</f>
        <v/>
      </c>
      <c r="DP183">
        <f ref="DP183" t="array">SUM(BW183*IFERROR(INDEX(CSDA!D$1:D$500,MATCH(BW$2,CSDA!C$1:C$500,0)),0)%,CX183*IFERROR(INDEX(CSDA!D$1:D$500,MATCH(CX$2,CSDA!C$1:C$500,0)),0)%,DA183*IFERROR(INDEX(CSDA!D$1:D$500,MATCH(DA$2,CSDA!C$1:C$500,0)),0)%,DB183*IFERROR(INDEX(CSDA!D$1:D$500,MATCH(DB$2,CSDA!C$1:C$500,0)),0)%,DF183*IFERROR(INDEX(CSDA!D$1:D$500,MATCH("Phí dịch vụ"&amp;PAYROLL!DF$2,CSDA!A$1:A$500&amp;CSDA!C$1:C$500,0)),0)%,DC183*IFERROR(INDEX(CSDA!D$1:D$500,MATCH("Phí dịch vụ"&amp;PAYROLL!DC$2,CSDA!A$1:A$500&amp;CSDA!C$1:C$500,0)),0)%,DH183*IFERROR(INDEX(CSDA!D$1:D$500,MATCH("Phí dịch vụ"&amp;PAYROLL!DH$2,CSDA!A$1:A$500&amp;CSDA!C$1:C$500,0)),0)%,DJ183*IFERROR(INDEX(CSDA!D$1:D$500,MATCH("Phí dịch vụ"&amp;PAYROLL!DJ$2,CSDA!A$1:A$500&amp;CSDA!C$1:C$500,0)),0)%,BN183*IFERROR(INDEX(CSDA!D$1:D$500,MATCH(BN$2,CSDA!C$1:C$500,0)),0)%)-BN183*7%</f>
        <v/>
      </c>
      <c r="DQ183">
        <f>IFERROR(INDEX(ADJ!$A$1:$BZ$1000,MATCH(PAYROLL!D183,ADJ!A$1:A$500,0),MATCH(PAYROLL!DQ$2,ADJ!$2:$2,0)),0)</f>
        <v/>
      </c>
      <c r="DR183">
        <f>IFERROR(INDEX(ADJ!$A$1:$BZ$1000,MATCH(PAYROLL!D183,ADJ!A$1:A$500,0),MATCH(PAYROLL!DR$2,ADJ!$2:$2,0)),0)</f>
        <v/>
      </c>
      <c r="DS183">
        <f>SUM(DP183:DR183)</f>
        <v/>
      </c>
      <c r="DT183">
        <f>EK183</f>
        <v/>
      </c>
      <c r="DU183">
        <f>SUM(DO183:DR183)</f>
        <v/>
      </c>
      <c r="DV183">
        <f>ROUND(DU183*0.1,0)</f>
        <v/>
      </c>
      <c r="DW183">
        <f>DU183+DV183</f>
        <v/>
      </c>
      <c r="DZ183">
        <f>IFERROR(INDEX(ADJ!$A$1:$BZ$1000,MATCH(PAYROLL!$D183,ADJ!A$1:A$500,0),MATCH(PAYROLL!DZ$2,ADJ!$2:$2,0)),0)</f>
        <v/>
      </c>
      <c r="EA183">
        <f>IFERROR(INDEX(ADJ!$A$1:$BZ$1000,MATCH(PAYROLL!$D183,ADJ!A$1:A$500,0),MATCH(PAYROLL!EA$2,ADJ!$2:$2,0)),0)</f>
        <v/>
      </c>
      <c r="EB183">
        <f>IFERROR(INDEX(ADJ!$A$1:$BZ$1000,MATCH(PAYROLL!$D183,ADJ!A$1:A$500,0),MATCH(PAYROLL!EB$2,ADJ!$2:$2,0)),0)</f>
        <v/>
      </c>
      <c r="EC183">
        <f>IFERROR(INDEX(ADJ!$A$1:$BZ$1000,MATCH(PAYROLL!$D183,ADJ!A$1:A$500,0),MATCH(PAYROLL!EC$2,ADJ!$2:$2,0)),0)</f>
        <v/>
      </c>
      <c r="ED183">
        <f>IFERROR(INDEX(ADJ!$A$1:$BZ$1000,MATCH(PAYROLL!$D183,ADJ!A$1:A$500,0),MATCH(PAYROLL!ED$2,ADJ!$2:$2,0)),0)</f>
        <v/>
      </c>
      <c r="EE183">
        <f>IFERROR(INDEX(ADJ!$A$1:$BZ$1000,MATCH(PAYROLL!$D183,ADJ!A$1:A$500,0),MATCH(PAYROLL!EE$2,ADJ!$2:$2,0)),0)</f>
        <v/>
      </c>
      <c r="EF183">
        <f>IFERROR(INDEX(ADJ!$A$1:$BZ$1000,MATCH(PAYROLL!$D183,ADJ!A$1:A$500,0),MATCH(PAYROLL!EF$2,ADJ!$2:$2,0)),0)</f>
        <v/>
      </c>
      <c r="EG183">
        <f>IFERROR(INDEX(ADJ!$A$1:$BZ$1000,MATCH(PAYROLL!$D183,ADJ!A$1:A$500,0),MATCH(PAYROLL!EG$2,ADJ!$2:$2,0)),0)</f>
        <v/>
      </c>
      <c r="EH183">
        <f>IFERROR(INDEX(ADJ!$A$1:$BZ$1000,MATCH(PAYROLL!$D183,ADJ!A$1:A$500,0),MATCH(PAYROLL!EH$2,ADJ!$2:$2,0)),0)</f>
        <v/>
      </c>
      <c r="EI183">
        <f>IFERROR(INDEX(ADJ!$A$1:$BZ$1000,MATCH(PAYROLL!D183,ADJ!A$1:A$500,0),MATCH(PAYROLL!EI$2,ADJ!$2:$2,0)),0)</f>
        <v/>
      </c>
      <c r="EJ183">
        <f>IFERROR(INDEX(ADJ!$A$1:$BZ$1000,MATCH(PAYROLL!$D183,ADJ!A$1:A$500,0),MATCH(PAYROLL!EJ$2,ADJ!$2:$2,0)),0)</f>
        <v/>
      </c>
      <c r="EK183">
        <f>SUM(DZ183:EJ183)</f>
        <v/>
      </c>
    </row>
    <row r="184">
      <c r="A184" t="n">
        <v>182</v>
      </c>
      <c r="B184" t="inlineStr">
        <is>
          <t>Tống Thị Phước Ngọc</t>
        </is>
      </c>
      <c r="D184" t="inlineStr">
        <is>
          <t>154190-01</t>
        </is>
      </c>
      <c r="S184">
        <f>IFERROR(INDEX(PIS!$A$1:$BZ$1000,MATCH($D184,PIS!C$1:C$500,0),MATCH("Lương CB tháng trước",PIS!$1:$1,0)),0)</f>
        <v/>
      </c>
      <c r="T184">
        <f>IFERROR(INDEX(PIS!$A$1:$BZ$1000,MATCH($D184,PIS!C$1:C$500,0),MATCH("Lương CB hiện tại",PIS!$1:$1,0)),0)</f>
        <v/>
      </c>
      <c r="U184">
        <f>IFERROR(INDEX(PIS!$A$1:$BZ$1000,MATCH($D184,PIS!C$1:C$500,0),MATCH("Lương đóng BHBB",PIS!$1:$1,0)),0)</f>
        <v/>
      </c>
      <c r="V184">
        <f>IFERROR(INDEX(PIS!$A$1:$BZ$1000,MATCH($D184,PIS!C$1:C$500,0),MATCH(V$2,PIS!$2:$2,0)),0)</f>
        <v/>
      </c>
      <c r="W184">
        <f>IFERROR(INDEX(PIS!$A$1:$BZ$1000,MATCH($D184,PIS!C$1:C$500,0),MATCH(W$2,PIS!$2:$2,0)),0)</f>
        <v/>
      </c>
      <c r="X184">
        <f>IFERROR(INDEX(PIS!$A$1:$BZ$1000,MATCH($D184,PIS!C$1:C$500,0),MATCH(X$2,PIS!$2:$2,0)),0)</f>
        <v/>
      </c>
      <c r="Y184">
        <f>IFERROR(INDEX(PIS!$A$1:$BZ$1000,MATCH($D184,PIS!C$1:C$500,0),MATCH(Y$2,PIS!$2:$2,0)),0)</f>
        <v/>
      </c>
      <c r="Z184">
        <f>IFERROR(INDEX(PIS!$A$1:$BZ$1000,MATCH($D184,PIS!C$1:C$500,0),MATCH(Z$2,PIS!$2:$2,0)),0)</f>
        <v/>
      </c>
      <c r="AA184">
        <f>IFERROR(INDEX(PIS!$A$1:$BZ$1000,MATCH($D184,PIS!C$1:C$500,0),MATCH(AA$2,PIS!$2:$2,0)),0)</f>
        <v/>
      </c>
      <c r="AB184">
        <f>IFERROR(INDEX(PIS!$A$1:$BZ$1000,MATCH($D184,PIS!C$1:C$500,0),MATCH(AB$2,PIS!$2:$2,0)),0)</f>
        <v/>
      </c>
      <c r="AC184">
        <f>SUM(V184:AB184)</f>
        <v/>
      </c>
      <c r="AD184">
        <f>IFERROR(INDEX(TIMESHEET!$A$1:$AI$5000,MATCH($D184,TIMESHEET!A$1:A$500,0),MATCH("T100",TIMESHEET!$2:$2,0))-2,0)</f>
        <v/>
      </c>
      <c r="AE184">
        <f>IFERROR(INDEX(TIMESHEET!$A$1:$AI$5000,MATCH($D184,TIMESHEET!A$1:A$500,0),MATCH("T202",TIMESHEET!$2:$2,0)),0)</f>
        <v/>
      </c>
      <c r="AF184">
        <f>IFERROR(INDEX(TIMESHEET!$A$1:$AI$5000,MATCH($D184,TIMESHEET!A$1:A$500,0),MATCH("T302",TIMESHEET!$2:$2,0)),0)</f>
        <v/>
      </c>
      <c r="AG184">
        <f>IFERROR(INDEX(TIMESHEET!$A$1:$AI$5000,MATCH($D184,TIMESHEET!A$1:A$500,0),MATCH("T406",TIMESHEET!$2:$2,0)),0)</f>
        <v/>
      </c>
      <c r="AH184">
        <f>AE184+AG184</f>
        <v/>
      </c>
      <c r="AI184">
        <f>IFERROR(INDEX(TIMESHEET!$A$1:$AI$5000,MATCH($D184,TIMESHEET!A$1:A$500,0),MATCH("T701",TIMESHEET!$2:$2,0)),0)</f>
        <v/>
      </c>
      <c r="AJ184">
        <f>IFERROR(INDEX(TIMESHEET!$A$1:$AI$5000,MATCH($D184,TIMESHEET!B$1:B$500,0),MATCH("T320",TIMESHEET!$2:$2,0)),0)</f>
        <v/>
      </c>
      <c r="AK184">
        <f>IFERROR(IF(LEFT(INDEX(PIS!O$1:O$500,MATCH(D184,PIS!C$1:C$500)),1)="M",T184/AD184*SUM(AE184:AG184),T184*AD184),0)</f>
        <v/>
      </c>
      <c r="AL184">
        <f>IFERROR(INDEX(ADJ!$A$1:$BZ$1000,MATCH(PAYROLL!D184,ADJ!A$1:A$500,0),MATCH(PAYROLL!AL$2,ADJ!$2:$2,0)),0)</f>
        <v/>
      </c>
      <c r="AM184">
        <f>SUM(AK184:AL184)</f>
        <v/>
      </c>
      <c r="AN184">
        <f>IFERROR(ROUND(V184/$AD184*$AH184,0),0)</f>
        <v/>
      </c>
      <c r="AO184">
        <f>IFERROR(ROUND(W184/$AD184*$AH184,0),0)</f>
        <v/>
      </c>
      <c r="AP184">
        <f>IFERROR(ROUND(X184/$AD184*$AE184,0),0)</f>
        <v/>
      </c>
      <c r="AQ184">
        <f>IFERROR(ROUND(Y184/$AD184*$AH184,0),0)</f>
        <v/>
      </c>
      <c r="AR184">
        <f>IFERROR(ROUND(Z184/$AD184*$AH184,0),0)</f>
        <v/>
      </c>
      <c r="AS184">
        <f>IFERROR(ROUND(AA184/$AD184*$AH184,0),0)</f>
        <v/>
      </c>
      <c r="AT184">
        <f>IFERROR(IF((AE184+AF184+AG184)&gt;13,AB184,ROUND(AB184/AD184*AH184,0)),0)</f>
        <v/>
      </c>
      <c r="AU184">
        <f>IFERROR(INDEX(ADJ!$A$1:$BZ$1000,MATCH(PAYROLL!D184,ADJ!A$1:A$500,0),MATCH(PAYROLL!AU$2,ADJ!$2:$2,0)),0)</f>
        <v/>
      </c>
      <c r="AV184">
        <f>ROUND(SUM(AN184:AU184),0)</f>
        <v/>
      </c>
      <c r="AW184">
        <f>IFERROR(INDEX(TIMESHEET!$A$1:$AI$5000,MATCH(PAYROLL!D184,TIMESHEET!A$1:A$500,0),MATCH("T620",TIMESHEET!$2:$2,0)),0)</f>
        <v/>
      </c>
      <c r="AX184">
        <f>IFERROR(INDEX(TIMESHEET!$A$1:$AI$5000,MATCH(PAYROLL!D184,TIMESHEET!A$1:A$500,0),MATCH("T601",TIMESHEET!$2:$2,0)),0)</f>
        <v/>
      </c>
      <c r="AY184">
        <f>IFERROR(INDEX(TIMESHEET!$A$1:$AI$5000,MATCH(PAYROLL!D184,TIMESHEET!A$1:A$500,0),MATCH("T602",TIMESHEET!$2:$2,0)),0)</f>
        <v/>
      </c>
      <c r="AZ184">
        <f>IFERROR(INDEX(TIMESHEET!$A$1:$AI$5000,MATCH(PAYROLL!D184,TIMESHEET!A$1:A$500,0),MATCH("T603",TIMESHEET!$2:$2,0)),0)</f>
        <v/>
      </c>
      <c r="BA184">
        <f>IFERROR(INDEX(TIMESHEET!$A$1:$AI$5000,MATCH(PAYROLL!D184,TIMESHEET!A$1:A$500,0),MATCH("T611",TIMESHEET!$2:$2,0)),0)</f>
        <v/>
      </c>
      <c r="BB184">
        <f>IFERROR(INDEX(TIMESHEET!$A$1:$AI$5000,MATCH(PAYROLL!D184,TIMESHEET!A$1:A$500,0),MATCH("T612",TIMESHEET!$2:$2,0)),0)</f>
        <v/>
      </c>
      <c r="BC184">
        <f>IFERROR(INDEX(TIMESHEET!$A$1:$AI$5000,MATCH(PAYROLL!D184,TIMESHEET!A$1:A$500,0),MATCH("T613",TIMESHEET!$2:$2,0)),0)</f>
        <v/>
      </c>
      <c r="BD184">
        <f>IFERROR(INDEX(TIMESHEET!$A$1:$AI$5000,MATCH(PAYROLL!D184,TIMESHEET!A$1:A$500,0),MATCH("T500",TIMESHEET!$2:$2,0)),0)</f>
        <v/>
      </c>
      <c r="BE184">
        <f>IFERROR(IF(LEFT(INDEX(PIS!O$1:O$500,MATCH(D184,PIS!C$1:C$500)),1)="M",T184/AD184/8*(AW184+AX184*1.5+AY184*2+AZ184*3+BA184*2.1+BB184*2.7+BC184*3.9+BD184*0.3),T184/8*(AW184+AX184*1.5+AY184*2+AZ184*3+BA184*2.1+BB184*2.7+BC184*3.9+BD184*0.3)),0)</f>
        <v/>
      </c>
      <c r="BF184">
        <f>IFERROR(INDEX(ADJ!$A$1:$BZ$1000,MATCH(PAYROLL!$D184,ADJ!A$1:A$500,0),MATCH(PAYROLL!BF$2,ADJ!$2:$2,0)),0)</f>
        <v/>
      </c>
      <c r="BG184">
        <f>IFERROR(INDEX(ADJ!$A$1:$BZ$1000,MATCH(PAYROLL!D184,ADJ!A$1:A$500,0),MATCH(PAYROLL!BG$2,ADJ!$2:$2,0)),0)</f>
        <v/>
      </c>
      <c r="BH184">
        <f>IFERROR(INDEX(ADJ!$A$1:$BZ$1000,MATCH(PAYROLL!D184,ADJ!A$1:A$500,0),MATCH(PAYROLL!BH$2,ADJ!$2:$2,0)),0)</f>
        <v/>
      </c>
      <c r="BI184">
        <f>IFERROR(INDEX(ADJ!$A$1:$BZ$1000,MATCH(PAYROLL!D184,ADJ!A$1:A$500,0),MATCH(PAYROLL!BI$2,ADJ!$2:$2,0)),0)</f>
        <v/>
      </c>
      <c r="BJ184">
        <f>IFERROR(INDEX(ADJ!$A$1:$BZ$1000,MATCH(PAYROLL!D184,ADJ!A$1:A$500,0),MATCH(PAYROLL!BJ$2,ADJ!$2:$2,0)),0)</f>
        <v/>
      </c>
      <c r="BK184">
        <f>SUM(BF184:BJ184)</f>
        <v/>
      </c>
      <c r="BL184">
        <f>IFERROR(INDEX(ADJ!$A$1:$BZ$1000,MATCH(PAYROLL!D184,ADJ!A$1:A$500,0),MATCH(PAYROLL!BL$2,ADJ!$2:$2,0)),0)</f>
        <v/>
      </c>
      <c r="BM184">
        <f>IFERROR(INDEX(ADJ!$A$1:$BZ$1000,MATCH(PAYROLL!D184,ADJ!A$1:A$500,0),MATCH(PAYROLL!BM$2,ADJ!$2:$2,0)),0)</f>
        <v/>
      </c>
      <c r="BN184">
        <f>IFERROR(INDEX(ADJ!$A$1:$BZ$1000,MATCH(PAYROLL!D184,ADJ!A$1:A$500,0),MATCH(PAYROLL!BN$2,ADJ!$2:$2,0)),0)</f>
        <v/>
      </c>
      <c r="BO184">
        <f>IFERROR(INDEX(ADJ!$A$1:$BZ$1000,MATCH(PAYROLL!D184,ADJ!A$1:A$500,0),MATCH(PAYROLL!BO$2,ADJ!$2:$2,0)),0)</f>
        <v/>
      </c>
      <c r="BP184">
        <f>SUM(AM184,AV184,BE184,BK184,BL184:BO184)</f>
        <v/>
      </c>
      <c r="BQ184">
        <f>BO184</f>
        <v/>
      </c>
      <c r="BR184">
        <f>IFERROR(ROUND(IF(LEFT(INDEX(PIS!O$1:O$500,MATCH(D184,PIS!C$1:C$500)),1)="D",T184/8*(BD184*0.3),IF(LEFT(INDEX(PIS!O$1:O$500,MATCH(D184,PIS!C$1:C$500)),1)="H",T184*($BD184*0.3),T184/$AD184/8*($BD184*0.3))),0),0)</f>
        <v/>
      </c>
      <c r="BS184">
        <f>IF(AP184&lt;1,0,MIN(AP184,730000))</f>
        <v/>
      </c>
      <c r="BT184">
        <f>IFERROR(ROUND((BE184-SUM(AW184:BC184)*T184/AD184/8),0)-BR184,0)</f>
        <v/>
      </c>
      <c r="BU184">
        <f>AO184</f>
        <v/>
      </c>
      <c r="BV184">
        <f>SUM(BQ184:BU184)</f>
        <v/>
      </c>
      <c r="BW184">
        <f>BP184-BV184</f>
        <v/>
      </c>
      <c r="BX184">
        <f>IFERROR(IF(RIGHT(INDEX(PIS!O$1:O$500,MATCH(D184,PIS!C$1:C$500)),5)="Gross",MIN(U184+V184,VLOOKUP("R700",TSC!B:C,2,0)*VLOOKUP("R101",TSC!B:C,2,0))*VLOOKUP("R701",TSC!B:C,2,0)%,0),0)</f>
        <v/>
      </c>
      <c r="BY184">
        <f>IFERROR(IF(RIGHT(INDEX(PIS!O$1:O$500,MATCH(D184,PIS!C$1:C$500)),5)="Gross",MIN(U184+V184,VLOOKUP("R700",TSC!B:C,2,0)*VLOOKUP("R101",TSC!B:C,2,0))*VLOOKUP("T704",TSC!B:C,2,0)%,0),0)</f>
        <v/>
      </c>
      <c r="BZ184">
        <f>IFERROR(IF(RIGHT(INDEX(PIS!O$1:O$500,MATCH(D184,PIS!C$1:C$500)),5)="Gross",MIN(U184+V184,VLOOKUP("R700",TSC!B:C,2,0)*VLOOKUP("1",TSC!F:G,2,0))*VLOOKUP("T705",TSC!B:C,2,0)%,0),0)</f>
        <v/>
      </c>
      <c r="CA184">
        <f>IFERROR(INDEX(ADJ!$A$1:$BZ$1000,MATCH(PAYROLL!D184,ADJ!A$1:A$500,0),MATCH(PAYROLL!CA$2,ADJ!$2:$2,0)),0)</f>
        <v/>
      </c>
      <c r="CB184">
        <f>IFERROR(INDEX(ADJ!$A$1:$BZ$1000,MATCH(PAYROLL!D184,ADJ!A$1:A$500,0),MATCH(PAYROLL!CB$2,ADJ!$2:$2,0)),0)</f>
        <v/>
      </c>
      <c r="CC184">
        <f>SUM(BX184:CB184)</f>
        <v/>
      </c>
      <c r="CD184">
        <f>IFERROR(INDEX(PIS!$A$1:$BZ$1000,MATCH(PAYROLL!D184,PIS!C$1:C$500,0),MATCH(PAYROLL!CD$1,PIS!$1:$1,0)),0)</f>
        <v/>
      </c>
      <c r="CE184">
        <f>IFERROR(IF(OR(INDEX(PIS!P$1:P$500,MATCH(D184,PIS!C$1:C$500,0))="LT2",INDEX(PIS!P$1:P$500,MATCH(D184,PIS!C$1:C$500,0))="P10"),0,SUM(CC184,CD184*VLOOKUP("R601",TSC!B:C,2,0),VLOOKUP("R602",TSC!B:C,2,0))),0)</f>
        <v/>
      </c>
      <c r="CF184">
        <f>MAX(BW184-CE184,0)</f>
        <v/>
      </c>
      <c r="CG184">
        <f>IFERROR(IF(OR(RIGHT(INDEX(PIS!P$1:P$500,MATCH(D184,PIS!C$1:C$500)),5)="P10",RIGHT(INDEX(PIS!P$1:P$500,MATCH(D184,PIS!C$1:C$500)),5)="CK"),0,IF(CF184&lt;=5000000,CF184*5%,IF(CF184&lt;=10000000,CF184*10%-250000,IF(CF184&lt;=18000000,CF184*15%-750000,IF(CF184&lt;=32000000,CF184*20%-1650000,IF(CF184&lt;=52000000,CF184*25%-3250000,IF(CF184&lt;=80000000,BH184*30%-5850000,CF184*35%-9850000))))))),0)</f>
        <v/>
      </c>
      <c r="CH184">
        <f>IFERROR(IF(OR(INDEX(PIS!P$1:P$500,MATCH(D184,PIS!C$1:C$500))="LT",INDEX(PIS!P$1:P$500,MATCH(D184,PIS!C$1:C$500))="CK"),0,IF(CF184&lt;2000000,0,CF184*10%)),0)</f>
        <v/>
      </c>
      <c r="CI184">
        <f>IFERROR(INDEX(ADJ!$A$1:$BZ$1000,MATCH(PAYROLL!D184,ADJ!A$1:A$500,0),MATCH(PAYROLL!CI$2,ADJ!$2:$2,0)),0)</f>
        <v/>
      </c>
      <c r="CJ184">
        <f>IFERROR(INDEX(ADJ!$A$1:$BZ$1000,MATCH(PAYROLL!D184,ADJ!A$1:A$500,0),MATCH(PAYROLL!CJ$2,ADJ!$2:$2,0)),0)</f>
        <v/>
      </c>
      <c r="CK184">
        <f>IFERROR(INDEX(ADJ!$A$1:$BZ$1000,MATCH(PAYROLL!D184,ADJ!A$1:A$500,0),MATCH(PAYROLL!CK$2,ADJ!$2:$2,0)),0)</f>
        <v/>
      </c>
      <c r="CL184">
        <f>SUM(CG184:CK184)</f>
        <v/>
      </c>
      <c r="CM184">
        <f>ROUND(SUM(CH184:CK184),0)</f>
        <v/>
      </c>
      <c r="CN184">
        <f>IFERROR(INDEX(CSDA!D$1:D$500,MATCH($CN$2,CSDA!C$1:C$500,0))*INDEX(PIS!V$1:V$500,MATCH(D184,PIS!C$1:C$500))+INDEX(ADJ!$A$1:$BZ$1000,MATCH(PAYROLL!D184,ADJ!A$1:A$500,0),MATCH(PAYROLL!CN$2,ADJ!$2:$2,0)),0)</f>
        <v/>
      </c>
      <c r="CO184">
        <f>IFERROR(INDEX(ADJ!$A$1:$BZ$1000,MATCH(PAYROLL!D184,ADJ!A$1:A$500,0),MATCH(PAYROLL!CO$2,ADJ!$2:$2,0)),0)</f>
        <v/>
      </c>
      <c r="CP184">
        <f>IFERROR(INDEX(ADJ!$A$1:$BZ$1000,MATCH(PAYROLL!D184,ADJ!A$1:A$500,0),MATCH(PAYROLL!CP$2,ADJ!$2:$2,0)),0)</f>
        <v/>
      </c>
      <c r="CQ184">
        <f>BP184-CL184-CI184-CM184-CN184-CO184-CP184-CC184</f>
        <v/>
      </c>
      <c r="CR184">
        <f>IFERROR(IF(RIGHT(INDEX(PIS!O$1:O$500,MATCH(D184,PIS!C$1:C$500,0)),5)="Gross",MIN(U184+V184,VLOOKUP("R700",TSC!B:C,2,0)*VLOOKUP("R101",TSC!B:C,2,0))*(VLOOKUP("T711",TSC!B:C,2,0)+VLOOKUP("T712",TSC!B:C,2,0))%,MIN(T184+V184,VLOOKUP("R700",TSC!B:C,2,0)*VLOOKUP("R101",TSC!B:C,2,0))*(VLOOKUP("T711",TSC!B:C,2,0)+VLOOKUP("T712",TSC!B:C,2,0)+VLOOKUP("R701",TSC!B:C,2,0))%),0)</f>
        <v/>
      </c>
      <c r="CS184">
        <f>IFERROR(IF(RIGHT(INDEX(PIS!O$1:O$500,MATCH(D184,PIS!C$1:C$500,0)),5)="Gross",MIN(U184+V184,VLOOKUP("R700",TSC!B:C,2,0)*VLOOKUP("R101",TSC!B:C,2,0))*(VLOOKUP("T714",TSC!B:C,2,0))%,MIN(T184+V184,VLOOKUP("R700",TSC!B:C,2,0)*VLOOKUP("R101",TSC!B:C,2,0))*(VLOOKUP("T704",TSC!B:C,2,0)+VLOOKUP("T714",TSC!B:C,2,0))%),0)</f>
        <v/>
      </c>
      <c r="CT184">
        <f>IFERROR(IF(RIGHT(INDEX(PIS!O$1:O$500,MATCH(D184,PIS!C$1:C$500,0)),5)="Gross",MIN(U184+V184,VLOOKUP("R700",TSC!B:C,2,0)*VLOOKUP("R101",TSC!B:C,2,0))*VLOOKUP("T705",TSC!B:C,2,0)%,MIN(T184+V184,VLOOKUP("R700",TSC!B:C,2,0)*VLOOKUP("R101",TSC!B:C,2,0))*VLOOKUP("T705",TSC!B:C,2,0)%),0)</f>
        <v/>
      </c>
      <c r="CU184">
        <f>IFERROR(IF(RIGHT(INDEX(PIS!O$1:O$500,MATCH(D184,PIS!C$1:C$500,0)),5)="Gross",MIN(U184+V184,VLOOKUP("R700",TSC!B:C,2,0)*VLOOKUP("R101",TSC!B:C,2,0))*(VLOOKUP("T713",TSC!B:C,2,0))%,MIN(T184+V184,VLOOKUP("R700",TSC!B:C,2,0)*VLOOKUP("R101",TSC!B:C,2,0))*(VLOOKUP("T713",TSC!B:C,2,0))%),0)</f>
        <v/>
      </c>
      <c r="CV184">
        <f>IFERROR(INDEX(ADJ!$A$1:$BZ$1000,MATCH(PAYROLL!D184,ADJ!A$1:A$500,0),MATCH(PAYROLL!CV$2,ADJ!$2:$2,0)),0)</f>
        <v/>
      </c>
      <c r="CW184">
        <f>IFERROR(INDEX(ADJ!$A$1:$BZ$1000,MATCH(PAYROLL!D184,ADJ!A$1:A$500,0),MATCH(PAYROLL!CW$2,ADJ!$2:$2,0)),0)</f>
        <v/>
      </c>
      <c r="CX184">
        <f>SUM(CR184:CW184)</f>
        <v/>
      </c>
      <c r="CY184">
        <f>ROUND(IF(CR184&gt;0,T184+V184*VLOOKUP("R202",TSC!$B$1:$C$500,2,0),0),0)</f>
        <v/>
      </c>
      <c r="CZ184">
        <f>IFERROR(INDEX(CSDA!D$1:D$500,MATCH($CZ$2,CSDA!C$1:C$500,0)),0)</f>
        <v/>
      </c>
      <c r="DA184">
        <f>ROUND(T184*0.7%,0)</f>
        <v/>
      </c>
      <c r="DB184">
        <f>ROUND(T184/12,0)</f>
        <v/>
      </c>
      <c r="DC184">
        <f ref="DC184" t="array">IFERROR(INDEX(CSDA!D$1:D$500,MATCH("Trích giữ"&amp;PAYROLL!DC$2,CSDA!A$1:A$500&amp;CSDA!C$1:C$500,0)),0)</f>
        <v/>
      </c>
      <c r="DD184">
        <f ref="DD184" t="array">IFERROR(INDEX(CSDA!D$1:D$500,MATCH("Trích giữ"&amp;PAYROLL!DD$2,CSDA!A$1:A$500&amp;CSDA!C$1:C$500,0)),0)</f>
        <v/>
      </c>
      <c r="DE184">
        <f ref="DE184" t="array">IFERROR(INDEX(CSDA!D$1:D$500,MATCH("Trích giữ"&amp;PAYROLL!DE$2,CSDA!A$1:A$500&amp;CSDA!C$1:C$500,0)),0)</f>
        <v/>
      </c>
      <c r="DF184">
        <f>IFERROR(INDEX(CSDA!D$1:D$500,MATCH(PAYROLL!DF$2,CSDA!C$1:C$500,0)),0)</f>
        <v/>
      </c>
      <c r="DG184">
        <f ref="DG184" t="array">IFERROR(INDEX(CSDA!D$1:D$500,MATCH("Trích giữ"&amp;PAYROLL!DG$2,CSDA!A$1:A$500&amp;CSDA!C$1:C$500,0)),0)</f>
        <v/>
      </c>
      <c r="DH184">
        <f>ROUND(T184/26,0)</f>
        <v/>
      </c>
      <c r="DI184">
        <f ref="DI184" t="array">IFERROR(INDEX(CSDA!D$1:D$500,MATCH("Trích giữ"&amp;PAYROLL!DI$2,CSDA!A$1:A$500&amp;CSDA!C$1:C$500,0)),0)</f>
        <v/>
      </c>
      <c r="DJ184">
        <f>IF(U184=0,T184*21.5%-BL184,0)</f>
        <v/>
      </c>
      <c r="DK184">
        <f ref="DK184" t="array">IFERROR(INDEX(CSDA!D$1:D$500,MATCH("Trích giữ"&amp;PAYROLL!DK$2,CSDA!A$1:A$500&amp;CSDA!C$1:C$500,0)),0)</f>
        <v/>
      </c>
      <c r="DL184">
        <f>IFERROR(INDEX(CSDA!D$1:D$500,MATCH(PAYROLL!DL$2,CSDA!C$1:C$500,0))/12,0)</f>
        <v/>
      </c>
      <c r="DM184">
        <f>SUM(DB184:DL184)</f>
        <v/>
      </c>
      <c r="DN184">
        <f>IFERROR(INDEX(ADJ!$A$1:$BZ$1000,MATCH(PAYROLL!D184,ADJ!A$1:A$500,0),MATCH(PAYROLL!DN$2,ADJ!$2:$2,0)),0)</f>
        <v/>
      </c>
      <c r="DO184">
        <f>IFERROR(SUM(BP184,DM184:DN184,CX184:DA184)-DT184,0)</f>
        <v/>
      </c>
      <c r="DP184">
        <f ref="DP184" t="array">SUM(BW184*IFERROR(INDEX(CSDA!D$1:D$500,MATCH(BW$2,CSDA!C$1:C$500,0)),0)%,CX184*IFERROR(INDEX(CSDA!D$1:D$500,MATCH(CX$2,CSDA!C$1:C$500,0)),0)%,DA184*IFERROR(INDEX(CSDA!D$1:D$500,MATCH(DA$2,CSDA!C$1:C$500,0)),0)%,DB184*IFERROR(INDEX(CSDA!D$1:D$500,MATCH(DB$2,CSDA!C$1:C$500,0)),0)%,DF184*IFERROR(INDEX(CSDA!D$1:D$500,MATCH("Phí dịch vụ"&amp;PAYROLL!DF$2,CSDA!A$1:A$500&amp;CSDA!C$1:C$500,0)),0)%,DC184*IFERROR(INDEX(CSDA!D$1:D$500,MATCH("Phí dịch vụ"&amp;PAYROLL!DC$2,CSDA!A$1:A$500&amp;CSDA!C$1:C$500,0)),0)%,DH184*IFERROR(INDEX(CSDA!D$1:D$500,MATCH("Phí dịch vụ"&amp;PAYROLL!DH$2,CSDA!A$1:A$500&amp;CSDA!C$1:C$500,0)),0)%,DJ184*IFERROR(INDEX(CSDA!D$1:D$500,MATCH("Phí dịch vụ"&amp;PAYROLL!DJ$2,CSDA!A$1:A$500&amp;CSDA!C$1:C$500,0)),0)%,BN184*IFERROR(INDEX(CSDA!D$1:D$500,MATCH(BN$2,CSDA!C$1:C$500,0)),0)%)-BN184*7%</f>
        <v/>
      </c>
      <c r="DQ184">
        <f>IFERROR(INDEX(ADJ!$A$1:$BZ$1000,MATCH(PAYROLL!D184,ADJ!A$1:A$500,0),MATCH(PAYROLL!DQ$2,ADJ!$2:$2,0)),0)</f>
        <v/>
      </c>
      <c r="DR184">
        <f>IFERROR(INDEX(ADJ!$A$1:$BZ$1000,MATCH(PAYROLL!D184,ADJ!A$1:A$500,0),MATCH(PAYROLL!DR$2,ADJ!$2:$2,0)),0)</f>
        <v/>
      </c>
      <c r="DS184">
        <f>SUM(DP184:DR184)</f>
        <v/>
      </c>
      <c r="DT184">
        <f>EK184</f>
        <v/>
      </c>
      <c r="DU184">
        <f>SUM(DO184:DR184)</f>
        <v/>
      </c>
      <c r="DV184">
        <f>ROUND(DU184*0.1,0)</f>
        <v/>
      </c>
      <c r="DW184">
        <f>DU184+DV184</f>
        <v/>
      </c>
      <c r="DZ184">
        <f>IFERROR(INDEX(ADJ!$A$1:$BZ$1000,MATCH(PAYROLL!$D184,ADJ!A$1:A$500,0),MATCH(PAYROLL!DZ$2,ADJ!$2:$2,0)),0)</f>
        <v/>
      </c>
      <c r="EA184">
        <f>IFERROR(INDEX(ADJ!$A$1:$BZ$1000,MATCH(PAYROLL!$D184,ADJ!A$1:A$500,0),MATCH(PAYROLL!EA$2,ADJ!$2:$2,0)),0)</f>
        <v/>
      </c>
      <c r="EB184">
        <f>IFERROR(INDEX(ADJ!$A$1:$BZ$1000,MATCH(PAYROLL!$D184,ADJ!A$1:A$500,0),MATCH(PAYROLL!EB$2,ADJ!$2:$2,0)),0)</f>
        <v/>
      </c>
      <c r="EC184">
        <f>IFERROR(INDEX(ADJ!$A$1:$BZ$1000,MATCH(PAYROLL!$D184,ADJ!A$1:A$500,0),MATCH(PAYROLL!EC$2,ADJ!$2:$2,0)),0)</f>
        <v/>
      </c>
      <c r="ED184">
        <f>IFERROR(INDEX(ADJ!$A$1:$BZ$1000,MATCH(PAYROLL!$D184,ADJ!A$1:A$500,0),MATCH(PAYROLL!ED$2,ADJ!$2:$2,0)),0)</f>
        <v/>
      </c>
      <c r="EE184">
        <f>IFERROR(INDEX(ADJ!$A$1:$BZ$1000,MATCH(PAYROLL!$D184,ADJ!A$1:A$500,0),MATCH(PAYROLL!EE$2,ADJ!$2:$2,0)),0)</f>
        <v/>
      </c>
      <c r="EF184">
        <f>IFERROR(INDEX(ADJ!$A$1:$BZ$1000,MATCH(PAYROLL!$D184,ADJ!A$1:A$500,0),MATCH(PAYROLL!EF$2,ADJ!$2:$2,0)),0)</f>
        <v/>
      </c>
      <c r="EG184">
        <f>IFERROR(INDEX(ADJ!$A$1:$BZ$1000,MATCH(PAYROLL!$D184,ADJ!A$1:A$500,0),MATCH(PAYROLL!EG$2,ADJ!$2:$2,0)),0)</f>
        <v/>
      </c>
      <c r="EH184">
        <f>IFERROR(INDEX(ADJ!$A$1:$BZ$1000,MATCH(PAYROLL!$D184,ADJ!A$1:A$500,0),MATCH(PAYROLL!EH$2,ADJ!$2:$2,0)),0)</f>
        <v/>
      </c>
      <c r="EI184">
        <f>IFERROR(INDEX(ADJ!$A$1:$BZ$1000,MATCH(PAYROLL!D184,ADJ!A$1:A$500,0),MATCH(PAYROLL!EI$2,ADJ!$2:$2,0)),0)</f>
        <v/>
      </c>
      <c r="EJ184">
        <f>IFERROR(INDEX(ADJ!$A$1:$BZ$1000,MATCH(PAYROLL!$D184,ADJ!A$1:A$500,0),MATCH(PAYROLL!EJ$2,ADJ!$2:$2,0)),0)</f>
        <v/>
      </c>
      <c r="EK184">
        <f>SUM(DZ184:EJ184)</f>
        <v/>
      </c>
    </row>
    <row r="185">
      <c r="A185" t="n">
        <v>183</v>
      </c>
      <c r="B185" t="inlineStr">
        <is>
          <t>Bùi Thị Thanh Loan</t>
        </is>
      </c>
      <c r="D185" t="inlineStr">
        <is>
          <t>160609-01</t>
        </is>
      </c>
      <c r="S185">
        <f>IFERROR(INDEX(PIS!$A$1:$BZ$1000,MATCH($D185,PIS!C$1:C$500,0),MATCH("Lương CB tháng trước",PIS!$1:$1,0)),0)</f>
        <v/>
      </c>
      <c r="T185">
        <f>IFERROR(INDEX(PIS!$A$1:$BZ$1000,MATCH($D185,PIS!C$1:C$500,0),MATCH("Lương CB hiện tại",PIS!$1:$1,0)),0)</f>
        <v/>
      </c>
      <c r="U185">
        <f>IFERROR(INDEX(PIS!$A$1:$BZ$1000,MATCH($D185,PIS!C$1:C$500,0),MATCH("Lương đóng BHBB",PIS!$1:$1,0)),0)</f>
        <v/>
      </c>
      <c r="V185">
        <f>IFERROR(INDEX(PIS!$A$1:$BZ$1000,MATCH($D185,PIS!C$1:C$500,0),MATCH(V$2,PIS!$2:$2,0)),0)</f>
        <v/>
      </c>
      <c r="W185">
        <f>IFERROR(INDEX(PIS!$A$1:$BZ$1000,MATCH($D185,PIS!C$1:C$500,0),MATCH(W$2,PIS!$2:$2,0)),0)</f>
        <v/>
      </c>
      <c r="X185">
        <f>IFERROR(INDEX(PIS!$A$1:$BZ$1000,MATCH($D185,PIS!C$1:C$500,0),MATCH(X$2,PIS!$2:$2,0)),0)</f>
        <v/>
      </c>
      <c r="Y185">
        <f>IFERROR(INDEX(PIS!$A$1:$BZ$1000,MATCH($D185,PIS!C$1:C$500,0),MATCH(Y$2,PIS!$2:$2,0)),0)</f>
        <v/>
      </c>
      <c r="Z185">
        <f>IFERROR(INDEX(PIS!$A$1:$BZ$1000,MATCH($D185,PIS!C$1:C$500,0),MATCH(Z$2,PIS!$2:$2,0)),0)</f>
        <v/>
      </c>
      <c r="AA185">
        <f>IFERROR(INDEX(PIS!$A$1:$BZ$1000,MATCH($D185,PIS!C$1:C$500,0),MATCH(AA$2,PIS!$2:$2,0)),0)</f>
        <v/>
      </c>
      <c r="AB185">
        <f>IFERROR(INDEX(PIS!$A$1:$BZ$1000,MATCH($D185,PIS!C$1:C$500,0),MATCH(AB$2,PIS!$2:$2,0)),0)</f>
        <v/>
      </c>
      <c r="AC185">
        <f>SUM(V185:AB185)</f>
        <v/>
      </c>
      <c r="AD185">
        <f>IFERROR(INDEX(TIMESHEET!$A$1:$AI$5000,MATCH($D185,TIMESHEET!A$1:A$500,0),MATCH("T100",TIMESHEET!$2:$2,0))-2,0)</f>
        <v/>
      </c>
      <c r="AE185">
        <f>IFERROR(INDEX(TIMESHEET!$A$1:$AI$5000,MATCH($D185,TIMESHEET!A$1:A$500,0),MATCH("T202",TIMESHEET!$2:$2,0)),0)</f>
        <v/>
      </c>
      <c r="AF185">
        <f>IFERROR(INDEX(TIMESHEET!$A$1:$AI$5000,MATCH($D185,TIMESHEET!A$1:A$500,0),MATCH("T302",TIMESHEET!$2:$2,0)),0)</f>
        <v/>
      </c>
      <c r="AG185">
        <f>IFERROR(INDEX(TIMESHEET!$A$1:$AI$5000,MATCH($D185,TIMESHEET!A$1:A$500,0),MATCH("T406",TIMESHEET!$2:$2,0)),0)</f>
        <v/>
      </c>
      <c r="AH185">
        <f>AE185+AG185</f>
        <v/>
      </c>
      <c r="AI185">
        <f>IFERROR(INDEX(TIMESHEET!$A$1:$AI$5000,MATCH($D185,TIMESHEET!A$1:A$500,0),MATCH("T701",TIMESHEET!$2:$2,0)),0)</f>
        <v/>
      </c>
      <c r="AJ185">
        <f>IFERROR(INDEX(TIMESHEET!$A$1:$AI$5000,MATCH($D185,TIMESHEET!B$1:B$500,0),MATCH("T320",TIMESHEET!$2:$2,0)),0)</f>
        <v/>
      </c>
      <c r="AK185">
        <f>IFERROR(IF(LEFT(INDEX(PIS!O$1:O$500,MATCH(D185,PIS!C$1:C$500)),1)="M",T185/AD185*SUM(AE185:AG185),T185*AD185),0)</f>
        <v/>
      </c>
      <c r="AL185">
        <f>IFERROR(INDEX(ADJ!$A$1:$BZ$1000,MATCH(PAYROLL!D185,ADJ!A$1:A$500,0),MATCH(PAYROLL!AL$2,ADJ!$2:$2,0)),0)</f>
        <v/>
      </c>
      <c r="AM185">
        <f>SUM(AK185:AL185)</f>
        <v/>
      </c>
      <c r="AN185">
        <f>IFERROR(ROUND(V185/$AD185*$AH185,0),0)</f>
        <v/>
      </c>
      <c r="AO185">
        <f>IFERROR(ROUND(W185/$AD185*$AH185,0),0)</f>
        <v/>
      </c>
      <c r="AP185">
        <f>IFERROR(ROUND(X185/$AD185*$AE185,0),0)</f>
        <v/>
      </c>
      <c r="AQ185">
        <f>IFERROR(ROUND(Y185/$AD185*$AH185,0),0)</f>
        <v/>
      </c>
      <c r="AR185">
        <f>IFERROR(ROUND(Z185/$AD185*$AH185,0),0)</f>
        <v/>
      </c>
      <c r="AS185">
        <f>IFERROR(ROUND(AA185/$AD185*$AH185,0),0)</f>
        <v/>
      </c>
      <c r="AT185">
        <f>IFERROR(IF((AE185+AF185+AG185)&gt;13,AB185,ROUND(AB185/AD185*AH185,0)),0)</f>
        <v/>
      </c>
      <c r="AU185">
        <f>IFERROR(INDEX(ADJ!$A$1:$BZ$1000,MATCH(PAYROLL!D185,ADJ!A$1:A$500,0),MATCH(PAYROLL!AU$2,ADJ!$2:$2,0)),0)</f>
        <v/>
      </c>
      <c r="AV185">
        <f>ROUND(SUM(AN185:AU185),0)</f>
        <v/>
      </c>
      <c r="AW185">
        <f>IFERROR(INDEX(TIMESHEET!$A$1:$AI$5000,MATCH(PAYROLL!D185,TIMESHEET!A$1:A$500,0),MATCH("T620",TIMESHEET!$2:$2,0)),0)</f>
        <v/>
      </c>
      <c r="AX185">
        <f>IFERROR(INDEX(TIMESHEET!$A$1:$AI$5000,MATCH(PAYROLL!D185,TIMESHEET!A$1:A$500,0),MATCH("T601",TIMESHEET!$2:$2,0)),0)</f>
        <v/>
      </c>
      <c r="AY185">
        <f>IFERROR(INDEX(TIMESHEET!$A$1:$AI$5000,MATCH(PAYROLL!D185,TIMESHEET!A$1:A$500,0),MATCH("T602",TIMESHEET!$2:$2,0)),0)</f>
        <v/>
      </c>
      <c r="AZ185">
        <f>IFERROR(INDEX(TIMESHEET!$A$1:$AI$5000,MATCH(PAYROLL!D185,TIMESHEET!A$1:A$500,0),MATCH("T603",TIMESHEET!$2:$2,0)),0)</f>
        <v/>
      </c>
      <c r="BA185">
        <f>IFERROR(INDEX(TIMESHEET!$A$1:$AI$5000,MATCH(PAYROLL!D185,TIMESHEET!A$1:A$500,0),MATCH("T611",TIMESHEET!$2:$2,0)),0)</f>
        <v/>
      </c>
      <c r="BB185">
        <f>IFERROR(INDEX(TIMESHEET!$A$1:$AI$5000,MATCH(PAYROLL!D185,TIMESHEET!A$1:A$500,0),MATCH("T612",TIMESHEET!$2:$2,0)),0)</f>
        <v/>
      </c>
      <c r="BC185">
        <f>IFERROR(INDEX(TIMESHEET!$A$1:$AI$5000,MATCH(PAYROLL!D185,TIMESHEET!A$1:A$500,0),MATCH("T613",TIMESHEET!$2:$2,0)),0)</f>
        <v/>
      </c>
      <c r="BD185">
        <f>IFERROR(INDEX(TIMESHEET!$A$1:$AI$5000,MATCH(PAYROLL!D185,TIMESHEET!A$1:A$500,0),MATCH("T500",TIMESHEET!$2:$2,0)),0)</f>
        <v/>
      </c>
      <c r="BE185">
        <f>IFERROR(IF(LEFT(INDEX(PIS!O$1:O$500,MATCH(D185,PIS!C$1:C$500)),1)="M",T185/AD185/8*(AW185+AX185*1.5+AY185*2+AZ185*3+BA185*2.1+BB185*2.7+BC185*3.9+BD185*0.3),T185/8*(AW185+AX185*1.5+AY185*2+AZ185*3+BA185*2.1+BB185*2.7+BC185*3.9+BD185*0.3)),0)</f>
        <v/>
      </c>
      <c r="BF185">
        <f>IFERROR(INDEX(ADJ!$A$1:$BZ$1000,MATCH(PAYROLL!$D185,ADJ!A$1:A$500,0),MATCH(PAYROLL!BF$2,ADJ!$2:$2,0)),0)</f>
        <v/>
      </c>
      <c r="BG185">
        <f>IFERROR(INDEX(ADJ!$A$1:$BZ$1000,MATCH(PAYROLL!D185,ADJ!A$1:A$500,0),MATCH(PAYROLL!BG$2,ADJ!$2:$2,0)),0)</f>
        <v/>
      </c>
      <c r="BH185">
        <f>IFERROR(INDEX(ADJ!$A$1:$BZ$1000,MATCH(PAYROLL!D185,ADJ!A$1:A$500,0),MATCH(PAYROLL!BH$2,ADJ!$2:$2,0)),0)</f>
        <v/>
      </c>
      <c r="BI185">
        <f>IFERROR(INDEX(ADJ!$A$1:$BZ$1000,MATCH(PAYROLL!D185,ADJ!A$1:A$500,0),MATCH(PAYROLL!BI$2,ADJ!$2:$2,0)),0)</f>
        <v/>
      </c>
      <c r="BJ185">
        <f>IFERROR(INDEX(ADJ!$A$1:$BZ$1000,MATCH(PAYROLL!D185,ADJ!A$1:A$500,0),MATCH(PAYROLL!BJ$2,ADJ!$2:$2,0)),0)</f>
        <v/>
      </c>
      <c r="BK185">
        <f>SUM(BF185:BJ185)</f>
        <v/>
      </c>
      <c r="BL185">
        <f>IFERROR(INDEX(ADJ!$A$1:$BZ$1000,MATCH(PAYROLL!D185,ADJ!A$1:A$500,0),MATCH(PAYROLL!BL$2,ADJ!$2:$2,0)),0)</f>
        <v/>
      </c>
      <c r="BM185">
        <f>IFERROR(INDEX(ADJ!$A$1:$BZ$1000,MATCH(PAYROLL!D185,ADJ!A$1:A$500,0),MATCH(PAYROLL!BM$2,ADJ!$2:$2,0)),0)</f>
        <v/>
      </c>
      <c r="BN185">
        <f>IFERROR(INDEX(ADJ!$A$1:$BZ$1000,MATCH(PAYROLL!D185,ADJ!A$1:A$500,0),MATCH(PAYROLL!BN$2,ADJ!$2:$2,0)),0)</f>
        <v/>
      </c>
      <c r="BO185">
        <f>IFERROR(INDEX(ADJ!$A$1:$BZ$1000,MATCH(PAYROLL!D185,ADJ!A$1:A$500,0),MATCH(PAYROLL!BO$2,ADJ!$2:$2,0)),0)</f>
        <v/>
      </c>
      <c r="BP185">
        <f>SUM(AM185,AV185,BE185,BK185,BL185:BO185)</f>
        <v/>
      </c>
      <c r="BQ185">
        <f>BO185</f>
        <v/>
      </c>
      <c r="BR185">
        <f>IFERROR(ROUND(IF(LEFT(INDEX(PIS!O$1:O$500,MATCH(D185,PIS!C$1:C$500)),1)="D",T185/8*(BD185*0.3),IF(LEFT(INDEX(PIS!O$1:O$500,MATCH(D185,PIS!C$1:C$500)),1)="H",T185*($BD185*0.3),T185/$AD185/8*($BD185*0.3))),0),0)</f>
        <v/>
      </c>
      <c r="BS185">
        <f>IF(AP185&lt;1,0,MIN(AP185,730000))</f>
        <v/>
      </c>
      <c r="BT185">
        <f>IFERROR(ROUND((BE185-SUM(AW185:BC185)*T185/AD185/8),0)-BR185,0)</f>
        <v/>
      </c>
      <c r="BU185">
        <f>AO185</f>
        <v/>
      </c>
      <c r="BV185">
        <f>SUM(BQ185:BU185)</f>
        <v/>
      </c>
      <c r="BW185">
        <f>BP185-BV185</f>
        <v/>
      </c>
      <c r="BX185">
        <f>IFERROR(IF(RIGHT(INDEX(PIS!O$1:O$500,MATCH(D185,PIS!C$1:C$500)),5)="Gross",MIN(U185+V185,VLOOKUP("R700",TSC!B:C,2,0)*VLOOKUP("R101",TSC!B:C,2,0))*VLOOKUP("R701",TSC!B:C,2,0)%,0),0)</f>
        <v/>
      </c>
      <c r="BY185">
        <f>IFERROR(IF(RIGHT(INDEX(PIS!O$1:O$500,MATCH(D185,PIS!C$1:C$500)),5)="Gross",MIN(U185+V185,VLOOKUP("R700",TSC!B:C,2,0)*VLOOKUP("R101",TSC!B:C,2,0))*VLOOKUP("T704",TSC!B:C,2,0)%,0),0)</f>
        <v/>
      </c>
      <c r="BZ185">
        <f>IFERROR(IF(RIGHT(INDEX(PIS!O$1:O$500,MATCH(D185,PIS!C$1:C$500)),5)="Gross",MIN(U185+V185,VLOOKUP("R700",TSC!B:C,2,0)*VLOOKUP("1",TSC!F:G,2,0))*VLOOKUP("T705",TSC!B:C,2,0)%,0),0)</f>
        <v/>
      </c>
      <c r="CA185">
        <f>IFERROR(INDEX(ADJ!$A$1:$BZ$1000,MATCH(PAYROLL!D185,ADJ!A$1:A$500,0),MATCH(PAYROLL!CA$2,ADJ!$2:$2,0)),0)</f>
        <v/>
      </c>
      <c r="CB185">
        <f>IFERROR(INDEX(ADJ!$A$1:$BZ$1000,MATCH(PAYROLL!D185,ADJ!A$1:A$500,0),MATCH(PAYROLL!CB$2,ADJ!$2:$2,0)),0)</f>
        <v/>
      </c>
      <c r="CC185">
        <f>SUM(BX185:CB185)</f>
        <v/>
      </c>
      <c r="CD185">
        <f>IFERROR(INDEX(PIS!$A$1:$BZ$1000,MATCH(PAYROLL!D185,PIS!C$1:C$500,0),MATCH(PAYROLL!CD$1,PIS!$1:$1,0)),0)</f>
        <v/>
      </c>
      <c r="CE185">
        <f>IFERROR(IF(OR(INDEX(PIS!P$1:P$500,MATCH(D185,PIS!C$1:C$500,0))="LT2",INDEX(PIS!P$1:P$500,MATCH(D185,PIS!C$1:C$500,0))="P10"),0,SUM(CC185,CD185*VLOOKUP("R601",TSC!B:C,2,0),VLOOKUP("R602",TSC!B:C,2,0))),0)</f>
        <v/>
      </c>
      <c r="CF185">
        <f>MAX(BW185-CE185,0)</f>
        <v/>
      </c>
      <c r="CG185">
        <f>IFERROR(IF(OR(RIGHT(INDEX(PIS!P$1:P$500,MATCH(D185,PIS!C$1:C$500)),5)="P10",RIGHT(INDEX(PIS!P$1:P$500,MATCH(D185,PIS!C$1:C$500)),5)="CK"),0,IF(CF185&lt;=5000000,CF185*5%,IF(CF185&lt;=10000000,CF185*10%-250000,IF(CF185&lt;=18000000,CF185*15%-750000,IF(CF185&lt;=32000000,CF185*20%-1650000,IF(CF185&lt;=52000000,CF185*25%-3250000,IF(CF185&lt;=80000000,BH185*30%-5850000,CF185*35%-9850000))))))),0)</f>
        <v/>
      </c>
      <c r="CH185">
        <f>IFERROR(IF(OR(INDEX(PIS!P$1:P$500,MATCH(D185,PIS!C$1:C$500))="LT",INDEX(PIS!P$1:P$500,MATCH(D185,PIS!C$1:C$500))="CK"),0,IF(CF185&lt;2000000,0,CF185*10%)),0)</f>
        <v/>
      </c>
      <c r="CI185">
        <f>IFERROR(INDEX(ADJ!$A$1:$BZ$1000,MATCH(PAYROLL!D185,ADJ!A$1:A$500,0),MATCH(PAYROLL!CI$2,ADJ!$2:$2,0)),0)</f>
        <v/>
      </c>
      <c r="CJ185">
        <f>IFERROR(INDEX(ADJ!$A$1:$BZ$1000,MATCH(PAYROLL!D185,ADJ!A$1:A$500,0),MATCH(PAYROLL!CJ$2,ADJ!$2:$2,0)),0)</f>
        <v/>
      </c>
      <c r="CK185">
        <f>IFERROR(INDEX(ADJ!$A$1:$BZ$1000,MATCH(PAYROLL!D185,ADJ!A$1:A$500,0),MATCH(PAYROLL!CK$2,ADJ!$2:$2,0)),0)</f>
        <v/>
      </c>
      <c r="CL185">
        <f>SUM(CG185:CK185)</f>
        <v/>
      </c>
      <c r="CM185">
        <f>ROUND(SUM(CH185:CK185),0)</f>
        <v/>
      </c>
      <c r="CN185">
        <f>IFERROR(INDEX(CSDA!D$1:D$500,MATCH($CN$2,CSDA!C$1:C$500,0))*INDEX(PIS!V$1:V$500,MATCH(D185,PIS!C$1:C$500))+INDEX(ADJ!$A$1:$BZ$1000,MATCH(PAYROLL!D185,ADJ!A$1:A$500,0),MATCH(PAYROLL!CN$2,ADJ!$2:$2,0)),0)</f>
        <v/>
      </c>
      <c r="CO185">
        <f>IFERROR(INDEX(ADJ!$A$1:$BZ$1000,MATCH(PAYROLL!D185,ADJ!A$1:A$500,0),MATCH(PAYROLL!CO$2,ADJ!$2:$2,0)),0)</f>
        <v/>
      </c>
      <c r="CP185">
        <f>IFERROR(INDEX(ADJ!$A$1:$BZ$1000,MATCH(PAYROLL!D185,ADJ!A$1:A$500,0),MATCH(PAYROLL!CP$2,ADJ!$2:$2,0)),0)</f>
        <v/>
      </c>
      <c r="CQ185">
        <f>BP185-CL185-CI185-CM185-CN185-CO185-CP185-CC185</f>
        <v/>
      </c>
      <c r="CR185">
        <f>IFERROR(IF(RIGHT(INDEX(PIS!O$1:O$500,MATCH(D185,PIS!C$1:C$500,0)),5)="Gross",MIN(U185+V185,VLOOKUP("R700",TSC!B:C,2,0)*VLOOKUP("R101",TSC!B:C,2,0))*(VLOOKUP("T711",TSC!B:C,2,0)+VLOOKUP("T712",TSC!B:C,2,0))%,MIN(T185+V185,VLOOKUP("R700",TSC!B:C,2,0)*VLOOKUP("R101",TSC!B:C,2,0))*(VLOOKUP("T711",TSC!B:C,2,0)+VLOOKUP("T712",TSC!B:C,2,0)+VLOOKUP("R701",TSC!B:C,2,0))%),0)</f>
        <v/>
      </c>
      <c r="CS185">
        <f>IFERROR(IF(RIGHT(INDEX(PIS!O$1:O$500,MATCH(D185,PIS!C$1:C$500,0)),5)="Gross",MIN(U185+V185,VLOOKUP("R700",TSC!B:C,2,0)*VLOOKUP("R101",TSC!B:C,2,0))*(VLOOKUP("T714",TSC!B:C,2,0))%,MIN(T185+V185,VLOOKUP("R700",TSC!B:C,2,0)*VLOOKUP("R101",TSC!B:C,2,0))*(VLOOKUP("T704",TSC!B:C,2,0)+VLOOKUP("T714",TSC!B:C,2,0))%),0)</f>
        <v/>
      </c>
      <c r="CT185">
        <f>IFERROR(IF(RIGHT(INDEX(PIS!O$1:O$500,MATCH(D185,PIS!C$1:C$500,0)),5)="Gross",MIN(U185+V185,VLOOKUP("R700",TSC!B:C,2,0)*VLOOKUP("R101",TSC!B:C,2,0))*VLOOKUP("T705",TSC!B:C,2,0)%,MIN(T185+V185,VLOOKUP("R700",TSC!B:C,2,0)*VLOOKUP("R101",TSC!B:C,2,0))*VLOOKUP("T705",TSC!B:C,2,0)%),0)</f>
        <v/>
      </c>
      <c r="CU185">
        <f>IFERROR(IF(RIGHT(INDEX(PIS!O$1:O$500,MATCH(D185,PIS!C$1:C$500,0)),5)="Gross",MIN(U185+V185,VLOOKUP("R700",TSC!B:C,2,0)*VLOOKUP("R101",TSC!B:C,2,0))*(VLOOKUP("T713",TSC!B:C,2,0))%,MIN(T185+V185,VLOOKUP("R700",TSC!B:C,2,0)*VLOOKUP("R101",TSC!B:C,2,0))*(VLOOKUP("T713",TSC!B:C,2,0))%),0)</f>
        <v/>
      </c>
      <c r="CV185">
        <f>IFERROR(INDEX(ADJ!$A$1:$BZ$1000,MATCH(PAYROLL!D185,ADJ!A$1:A$500,0),MATCH(PAYROLL!CV$2,ADJ!$2:$2,0)),0)</f>
        <v/>
      </c>
      <c r="CW185">
        <f>IFERROR(INDEX(ADJ!$A$1:$BZ$1000,MATCH(PAYROLL!D185,ADJ!A$1:A$500,0),MATCH(PAYROLL!CW$2,ADJ!$2:$2,0)),0)</f>
        <v/>
      </c>
      <c r="CX185">
        <f>SUM(CR185:CW185)</f>
        <v/>
      </c>
      <c r="CY185">
        <f>ROUND(IF(CR185&gt;0,T185+V185*VLOOKUP("R202",TSC!$B$1:$C$500,2,0),0),0)</f>
        <v/>
      </c>
      <c r="CZ185">
        <f>IFERROR(INDEX(CSDA!D$1:D$500,MATCH($CZ$2,CSDA!C$1:C$500,0)),0)</f>
        <v/>
      </c>
      <c r="DA185">
        <f>ROUND(T185*0.7%,0)</f>
        <v/>
      </c>
      <c r="DB185">
        <f>ROUND(T185/12,0)</f>
        <v/>
      </c>
      <c r="DC185">
        <f ref="DC185" t="array">IFERROR(INDEX(CSDA!D$1:D$500,MATCH("Trích giữ"&amp;PAYROLL!DC$2,CSDA!A$1:A$500&amp;CSDA!C$1:C$500,0)),0)</f>
        <v/>
      </c>
      <c r="DD185">
        <f ref="DD185" t="array">IFERROR(INDEX(CSDA!D$1:D$500,MATCH("Trích giữ"&amp;PAYROLL!DD$2,CSDA!A$1:A$500&amp;CSDA!C$1:C$500,0)),0)</f>
        <v/>
      </c>
      <c r="DE185">
        <f ref="DE185" t="array">IFERROR(INDEX(CSDA!D$1:D$500,MATCH("Trích giữ"&amp;PAYROLL!DE$2,CSDA!A$1:A$500&amp;CSDA!C$1:C$500,0)),0)</f>
        <v/>
      </c>
      <c r="DF185">
        <f>IFERROR(INDEX(CSDA!D$1:D$500,MATCH(PAYROLL!DF$2,CSDA!C$1:C$500,0)),0)</f>
        <v/>
      </c>
      <c r="DG185">
        <f ref="DG185" t="array">IFERROR(INDEX(CSDA!D$1:D$500,MATCH("Trích giữ"&amp;PAYROLL!DG$2,CSDA!A$1:A$500&amp;CSDA!C$1:C$500,0)),0)</f>
        <v/>
      </c>
      <c r="DH185">
        <f>ROUND(T185/26,0)</f>
        <v/>
      </c>
      <c r="DI185">
        <f ref="DI185" t="array">IFERROR(INDEX(CSDA!D$1:D$500,MATCH("Trích giữ"&amp;PAYROLL!DI$2,CSDA!A$1:A$500&amp;CSDA!C$1:C$500,0)),0)</f>
        <v/>
      </c>
      <c r="DJ185">
        <f>IF(U185=0,T185*21.5%-BL185,0)</f>
        <v/>
      </c>
      <c r="DK185">
        <f ref="DK185" t="array">IFERROR(INDEX(CSDA!D$1:D$500,MATCH("Trích giữ"&amp;PAYROLL!DK$2,CSDA!A$1:A$500&amp;CSDA!C$1:C$500,0)),0)</f>
        <v/>
      </c>
      <c r="DL185">
        <f>IFERROR(INDEX(CSDA!D$1:D$500,MATCH(PAYROLL!DL$2,CSDA!C$1:C$500,0))/12,0)</f>
        <v/>
      </c>
      <c r="DM185">
        <f>SUM(DB185:DL185)</f>
        <v/>
      </c>
      <c r="DN185">
        <f>IFERROR(INDEX(ADJ!$A$1:$BZ$1000,MATCH(PAYROLL!D185,ADJ!A$1:A$500,0),MATCH(PAYROLL!DN$2,ADJ!$2:$2,0)),0)</f>
        <v/>
      </c>
      <c r="DO185">
        <f>IFERROR(SUM(BP185,DM185:DN185,CX185:DA185)-DT185,0)</f>
        <v/>
      </c>
      <c r="DP185">
        <f ref="DP185" t="array">SUM(BW185*IFERROR(INDEX(CSDA!D$1:D$500,MATCH(BW$2,CSDA!C$1:C$500,0)),0)%,CX185*IFERROR(INDEX(CSDA!D$1:D$500,MATCH(CX$2,CSDA!C$1:C$500,0)),0)%,DA185*IFERROR(INDEX(CSDA!D$1:D$500,MATCH(DA$2,CSDA!C$1:C$500,0)),0)%,DB185*IFERROR(INDEX(CSDA!D$1:D$500,MATCH(DB$2,CSDA!C$1:C$500,0)),0)%,DF185*IFERROR(INDEX(CSDA!D$1:D$500,MATCH("Phí dịch vụ"&amp;PAYROLL!DF$2,CSDA!A$1:A$500&amp;CSDA!C$1:C$500,0)),0)%,DC185*IFERROR(INDEX(CSDA!D$1:D$500,MATCH("Phí dịch vụ"&amp;PAYROLL!DC$2,CSDA!A$1:A$500&amp;CSDA!C$1:C$500,0)),0)%,DH185*IFERROR(INDEX(CSDA!D$1:D$500,MATCH("Phí dịch vụ"&amp;PAYROLL!DH$2,CSDA!A$1:A$500&amp;CSDA!C$1:C$500,0)),0)%,DJ185*IFERROR(INDEX(CSDA!D$1:D$500,MATCH("Phí dịch vụ"&amp;PAYROLL!DJ$2,CSDA!A$1:A$500&amp;CSDA!C$1:C$500,0)),0)%,BN185*IFERROR(INDEX(CSDA!D$1:D$500,MATCH(BN$2,CSDA!C$1:C$500,0)),0)%)-BN185*7%</f>
        <v/>
      </c>
      <c r="DQ185">
        <f>IFERROR(INDEX(ADJ!$A$1:$BZ$1000,MATCH(PAYROLL!D185,ADJ!A$1:A$500,0),MATCH(PAYROLL!DQ$2,ADJ!$2:$2,0)),0)</f>
        <v/>
      </c>
      <c r="DR185">
        <f>IFERROR(INDEX(ADJ!$A$1:$BZ$1000,MATCH(PAYROLL!D185,ADJ!A$1:A$500,0),MATCH(PAYROLL!DR$2,ADJ!$2:$2,0)),0)</f>
        <v/>
      </c>
      <c r="DS185">
        <f>SUM(DP185:DR185)</f>
        <v/>
      </c>
      <c r="DT185">
        <f>EK185</f>
        <v/>
      </c>
      <c r="DU185">
        <f>SUM(DO185:DR185)</f>
        <v/>
      </c>
      <c r="DV185">
        <f>ROUND(DU185*0.1,0)</f>
        <v/>
      </c>
      <c r="DW185">
        <f>DU185+DV185</f>
        <v/>
      </c>
      <c r="DZ185">
        <f>IFERROR(INDEX(ADJ!$A$1:$BZ$1000,MATCH(PAYROLL!$D185,ADJ!A$1:A$500,0),MATCH(PAYROLL!DZ$2,ADJ!$2:$2,0)),0)</f>
        <v/>
      </c>
      <c r="EA185">
        <f>IFERROR(INDEX(ADJ!$A$1:$BZ$1000,MATCH(PAYROLL!$D185,ADJ!A$1:A$500,0),MATCH(PAYROLL!EA$2,ADJ!$2:$2,0)),0)</f>
        <v/>
      </c>
      <c r="EB185">
        <f>IFERROR(INDEX(ADJ!$A$1:$BZ$1000,MATCH(PAYROLL!$D185,ADJ!A$1:A$500,0),MATCH(PAYROLL!EB$2,ADJ!$2:$2,0)),0)</f>
        <v/>
      </c>
      <c r="EC185">
        <f>IFERROR(INDEX(ADJ!$A$1:$BZ$1000,MATCH(PAYROLL!$D185,ADJ!A$1:A$500,0),MATCH(PAYROLL!EC$2,ADJ!$2:$2,0)),0)</f>
        <v/>
      </c>
      <c r="ED185">
        <f>IFERROR(INDEX(ADJ!$A$1:$BZ$1000,MATCH(PAYROLL!$D185,ADJ!A$1:A$500,0),MATCH(PAYROLL!ED$2,ADJ!$2:$2,0)),0)</f>
        <v/>
      </c>
      <c r="EE185">
        <f>IFERROR(INDEX(ADJ!$A$1:$BZ$1000,MATCH(PAYROLL!$D185,ADJ!A$1:A$500,0),MATCH(PAYROLL!EE$2,ADJ!$2:$2,0)),0)</f>
        <v/>
      </c>
      <c r="EF185">
        <f>IFERROR(INDEX(ADJ!$A$1:$BZ$1000,MATCH(PAYROLL!$D185,ADJ!A$1:A$500,0),MATCH(PAYROLL!EF$2,ADJ!$2:$2,0)),0)</f>
        <v/>
      </c>
      <c r="EG185">
        <f>IFERROR(INDEX(ADJ!$A$1:$BZ$1000,MATCH(PAYROLL!$D185,ADJ!A$1:A$500,0),MATCH(PAYROLL!EG$2,ADJ!$2:$2,0)),0)</f>
        <v/>
      </c>
      <c r="EH185">
        <f>IFERROR(INDEX(ADJ!$A$1:$BZ$1000,MATCH(PAYROLL!$D185,ADJ!A$1:A$500,0),MATCH(PAYROLL!EH$2,ADJ!$2:$2,0)),0)</f>
        <v/>
      </c>
      <c r="EI185">
        <f>IFERROR(INDEX(ADJ!$A$1:$BZ$1000,MATCH(PAYROLL!D185,ADJ!A$1:A$500,0),MATCH(PAYROLL!EI$2,ADJ!$2:$2,0)),0)</f>
        <v/>
      </c>
      <c r="EJ185">
        <f>IFERROR(INDEX(ADJ!$A$1:$BZ$1000,MATCH(PAYROLL!$D185,ADJ!A$1:A$500,0),MATCH(PAYROLL!EJ$2,ADJ!$2:$2,0)),0)</f>
        <v/>
      </c>
      <c r="EK185">
        <f>SUM(DZ185:EJ185)</f>
        <v/>
      </c>
    </row>
    <row r="186">
      <c r="A186" t="n">
        <v>184</v>
      </c>
      <c r="B186" t="inlineStr">
        <is>
          <t>Lý A Từ</t>
        </is>
      </c>
      <c r="D186" t="inlineStr">
        <is>
          <t>144558-05</t>
        </is>
      </c>
      <c r="S186">
        <f>IFERROR(INDEX(PIS!$A$1:$BZ$1000,MATCH($D186,PIS!C$1:C$500,0),MATCH("Lương CB tháng trước",PIS!$1:$1,0)),0)</f>
        <v/>
      </c>
      <c r="T186">
        <f>IFERROR(INDEX(PIS!$A$1:$BZ$1000,MATCH($D186,PIS!C$1:C$500,0),MATCH("Lương CB hiện tại",PIS!$1:$1,0)),0)</f>
        <v/>
      </c>
      <c r="U186">
        <f>IFERROR(INDEX(PIS!$A$1:$BZ$1000,MATCH($D186,PIS!C$1:C$500,0),MATCH("Lương đóng BHBB",PIS!$1:$1,0)),0)</f>
        <v/>
      </c>
      <c r="V186">
        <f>IFERROR(INDEX(PIS!$A$1:$BZ$1000,MATCH($D186,PIS!C$1:C$500,0),MATCH(V$2,PIS!$2:$2,0)),0)</f>
        <v/>
      </c>
      <c r="W186">
        <f>IFERROR(INDEX(PIS!$A$1:$BZ$1000,MATCH($D186,PIS!C$1:C$500,0),MATCH(W$2,PIS!$2:$2,0)),0)</f>
        <v/>
      </c>
      <c r="X186">
        <f>IFERROR(INDEX(PIS!$A$1:$BZ$1000,MATCH($D186,PIS!C$1:C$500,0),MATCH(X$2,PIS!$2:$2,0)),0)</f>
        <v/>
      </c>
      <c r="Y186">
        <f>IFERROR(INDEX(PIS!$A$1:$BZ$1000,MATCH($D186,PIS!C$1:C$500,0),MATCH(Y$2,PIS!$2:$2,0)),0)</f>
        <v/>
      </c>
      <c r="Z186">
        <f>IFERROR(INDEX(PIS!$A$1:$BZ$1000,MATCH($D186,PIS!C$1:C$500,0),MATCH(Z$2,PIS!$2:$2,0)),0)</f>
        <v/>
      </c>
      <c r="AA186">
        <f>IFERROR(INDEX(PIS!$A$1:$BZ$1000,MATCH($D186,PIS!C$1:C$500,0),MATCH(AA$2,PIS!$2:$2,0)),0)</f>
        <v/>
      </c>
      <c r="AB186">
        <f>IFERROR(INDEX(PIS!$A$1:$BZ$1000,MATCH($D186,PIS!C$1:C$500,0),MATCH(AB$2,PIS!$2:$2,0)),0)</f>
        <v/>
      </c>
      <c r="AC186">
        <f>SUM(V186:AB186)</f>
        <v/>
      </c>
      <c r="AD186">
        <f>IFERROR(INDEX(TIMESHEET!$A$1:$AI$5000,MATCH($D186,TIMESHEET!A$1:A$500,0),MATCH("T100",TIMESHEET!$2:$2,0))-2,0)</f>
        <v/>
      </c>
      <c r="AE186">
        <f>IFERROR(INDEX(TIMESHEET!$A$1:$AI$5000,MATCH($D186,TIMESHEET!A$1:A$500,0),MATCH("T202",TIMESHEET!$2:$2,0)),0)</f>
        <v/>
      </c>
      <c r="AF186">
        <f>IFERROR(INDEX(TIMESHEET!$A$1:$AI$5000,MATCH($D186,TIMESHEET!A$1:A$500,0),MATCH("T302",TIMESHEET!$2:$2,0)),0)</f>
        <v/>
      </c>
      <c r="AG186">
        <f>IFERROR(INDEX(TIMESHEET!$A$1:$AI$5000,MATCH($D186,TIMESHEET!A$1:A$500,0),MATCH("T406",TIMESHEET!$2:$2,0)),0)</f>
        <v/>
      </c>
      <c r="AH186">
        <f>AE186+AG186</f>
        <v/>
      </c>
      <c r="AI186">
        <f>IFERROR(INDEX(TIMESHEET!$A$1:$AI$5000,MATCH($D186,TIMESHEET!A$1:A$500,0),MATCH("T701",TIMESHEET!$2:$2,0)),0)</f>
        <v/>
      </c>
      <c r="AJ186">
        <f>IFERROR(INDEX(TIMESHEET!$A$1:$AI$5000,MATCH($D186,TIMESHEET!B$1:B$500,0),MATCH("T320",TIMESHEET!$2:$2,0)),0)</f>
        <v/>
      </c>
      <c r="AK186">
        <f>IFERROR(IF(LEFT(INDEX(PIS!O$1:O$500,MATCH(D186,PIS!C$1:C$500)),1)="M",T186/AD186*SUM(AE186:AG186),T186*AD186),0)</f>
        <v/>
      </c>
      <c r="AL186">
        <f>IFERROR(INDEX(ADJ!$A$1:$BZ$1000,MATCH(PAYROLL!D186,ADJ!A$1:A$500,0),MATCH(PAYROLL!AL$2,ADJ!$2:$2,0)),0)</f>
        <v/>
      </c>
      <c r="AM186">
        <f>SUM(AK186:AL186)</f>
        <v/>
      </c>
      <c r="AN186">
        <f>IFERROR(ROUND(V186/$AD186*$AH186,0),0)</f>
        <v/>
      </c>
      <c r="AO186">
        <f>IFERROR(ROUND(W186/$AD186*$AH186,0),0)</f>
        <v/>
      </c>
      <c r="AP186">
        <f>IFERROR(ROUND(X186/$AD186*$AE186,0),0)</f>
        <v/>
      </c>
      <c r="AQ186">
        <f>IFERROR(ROUND(Y186/$AD186*$AH186,0),0)</f>
        <v/>
      </c>
      <c r="AR186">
        <f>IFERROR(ROUND(Z186/$AD186*$AH186,0),0)</f>
        <v/>
      </c>
      <c r="AS186">
        <f>IFERROR(ROUND(AA186/$AD186*$AH186,0),0)</f>
        <v/>
      </c>
      <c r="AT186">
        <f>IFERROR(IF((AE186+AF186+AG186)&gt;13,AB186,ROUND(AB186/AD186*AH186,0)),0)</f>
        <v/>
      </c>
      <c r="AU186">
        <f>IFERROR(INDEX(ADJ!$A$1:$BZ$1000,MATCH(PAYROLL!D186,ADJ!A$1:A$500,0),MATCH(PAYROLL!AU$2,ADJ!$2:$2,0)),0)</f>
        <v/>
      </c>
      <c r="AV186">
        <f>ROUND(SUM(AN186:AU186),0)</f>
        <v/>
      </c>
      <c r="AW186">
        <f>IFERROR(INDEX(TIMESHEET!$A$1:$AI$5000,MATCH(PAYROLL!D186,TIMESHEET!A$1:A$500,0),MATCH("T620",TIMESHEET!$2:$2,0)),0)</f>
        <v/>
      </c>
      <c r="AX186">
        <f>IFERROR(INDEX(TIMESHEET!$A$1:$AI$5000,MATCH(PAYROLL!D186,TIMESHEET!A$1:A$500,0),MATCH("T601",TIMESHEET!$2:$2,0)),0)</f>
        <v/>
      </c>
      <c r="AY186">
        <f>IFERROR(INDEX(TIMESHEET!$A$1:$AI$5000,MATCH(PAYROLL!D186,TIMESHEET!A$1:A$500,0),MATCH("T602",TIMESHEET!$2:$2,0)),0)</f>
        <v/>
      </c>
      <c r="AZ186">
        <f>IFERROR(INDEX(TIMESHEET!$A$1:$AI$5000,MATCH(PAYROLL!D186,TIMESHEET!A$1:A$500,0),MATCH("T603",TIMESHEET!$2:$2,0)),0)</f>
        <v/>
      </c>
      <c r="BA186">
        <f>IFERROR(INDEX(TIMESHEET!$A$1:$AI$5000,MATCH(PAYROLL!D186,TIMESHEET!A$1:A$500,0),MATCH("T611",TIMESHEET!$2:$2,0)),0)</f>
        <v/>
      </c>
      <c r="BB186">
        <f>IFERROR(INDEX(TIMESHEET!$A$1:$AI$5000,MATCH(PAYROLL!D186,TIMESHEET!A$1:A$500,0),MATCH("T612",TIMESHEET!$2:$2,0)),0)</f>
        <v/>
      </c>
      <c r="BC186">
        <f>IFERROR(INDEX(TIMESHEET!$A$1:$AI$5000,MATCH(PAYROLL!D186,TIMESHEET!A$1:A$500,0),MATCH("T613",TIMESHEET!$2:$2,0)),0)</f>
        <v/>
      </c>
      <c r="BD186">
        <f>IFERROR(INDEX(TIMESHEET!$A$1:$AI$5000,MATCH(PAYROLL!D186,TIMESHEET!A$1:A$500,0),MATCH("T500",TIMESHEET!$2:$2,0)),0)</f>
        <v/>
      </c>
      <c r="BE186">
        <f>IFERROR(IF(LEFT(INDEX(PIS!O$1:O$500,MATCH(D186,PIS!C$1:C$500)),1)="M",T186/AD186/8*(AW186+AX186*1.5+AY186*2+AZ186*3+BA186*2.1+BB186*2.7+BC186*3.9+BD186*0.3),T186/8*(AW186+AX186*1.5+AY186*2+AZ186*3+BA186*2.1+BB186*2.7+BC186*3.9+BD186*0.3)),0)</f>
        <v/>
      </c>
      <c r="BF186">
        <f>IFERROR(INDEX(ADJ!$A$1:$BZ$1000,MATCH(PAYROLL!$D186,ADJ!A$1:A$500,0),MATCH(PAYROLL!BF$2,ADJ!$2:$2,0)),0)</f>
        <v/>
      </c>
      <c r="BG186">
        <f>IFERROR(INDEX(ADJ!$A$1:$BZ$1000,MATCH(PAYROLL!D186,ADJ!A$1:A$500,0),MATCH(PAYROLL!BG$2,ADJ!$2:$2,0)),0)</f>
        <v/>
      </c>
      <c r="BH186">
        <f>IFERROR(INDEX(ADJ!$A$1:$BZ$1000,MATCH(PAYROLL!D186,ADJ!A$1:A$500,0),MATCH(PAYROLL!BH$2,ADJ!$2:$2,0)),0)</f>
        <v/>
      </c>
      <c r="BI186">
        <f>IFERROR(INDEX(ADJ!$A$1:$BZ$1000,MATCH(PAYROLL!D186,ADJ!A$1:A$500,0),MATCH(PAYROLL!BI$2,ADJ!$2:$2,0)),0)</f>
        <v/>
      </c>
      <c r="BJ186">
        <f>IFERROR(INDEX(ADJ!$A$1:$BZ$1000,MATCH(PAYROLL!D186,ADJ!A$1:A$500,0),MATCH(PAYROLL!BJ$2,ADJ!$2:$2,0)),0)</f>
        <v/>
      </c>
      <c r="BK186">
        <f>SUM(BF186:BJ186)</f>
        <v/>
      </c>
      <c r="BL186">
        <f>IFERROR(INDEX(ADJ!$A$1:$BZ$1000,MATCH(PAYROLL!D186,ADJ!A$1:A$500,0),MATCH(PAYROLL!BL$2,ADJ!$2:$2,0)),0)</f>
        <v/>
      </c>
      <c r="BM186">
        <f>IFERROR(INDEX(ADJ!$A$1:$BZ$1000,MATCH(PAYROLL!D186,ADJ!A$1:A$500,0),MATCH(PAYROLL!BM$2,ADJ!$2:$2,0)),0)</f>
        <v/>
      </c>
      <c r="BN186">
        <f>IFERROR(INDEX(ADJ!$A$1:$BZ$1000,MATCH(PAYROLL!D186,ADJ!A$1:A$500,0),MATCH(PAYROLL!BN$2,ADJ!$2:$2,0)),0)</f>
        <v/>
      </c>
      <c r="BO186">
        <f>IFERROR(INDEX(ADJ!$A$1:$BZ$1000,MATCH(PAYROLL!D186,ADJ!A$1:A$500,0),MATCH(PAYROLL!BO$2,ADJ!$2:$2,0)),0)</f>
        <v/>
      </c>
      <c r="BP186">
        <f>SUM(AM186,AV186,BE186,BK186,BL186:BO186)</f>
        <v/>
      </c>
      <c r="BQ186">
        <f>BO186</f>
        <v/>
      </c>
      <c r="BR186">
        <f>IFERROR(ROUND(IF(LEFT(INDEX(PIS!O$1:O$500,MATCH(D186,PIS!C$1:C$500)),1)="D",T186/8*(BD186*0.3),IF(LEFT(INDEX(PIS!O$1:O$500,MATCH(D186,PIS!C$1:C$500)),1)="H",T186*($BD186*0.3),T186/$AD186/8*($BD186*0.3))),0),0)</f>
        <v/>
      </c>
      <c r="BS186">
        <f>IF(AP186&lt;1,0,MIN(AP186,730000))</f>
        <v/>
      </c>
      <c r="BT186">
        <f>IFERROR(ROUND((BE186-SUM(AW186:BC186)*T186/AD186/8),0)-BR186,0)</f>
        <v/>
      </c>
      <c r="BU186">
        <f>AO186</f>
        <v/>
      </c>
      <c r="BV186">
        <f>SUM(BQ186:BU186)</f>
        <v/>
      </c>
      <c r="BW186">
        <f>BP186-BV186</f>
        <v/>
      </c>
      <c r="BX186">
        <f>IFERROR(IF(RIGHT(INDEX(PIS!O$1:O$500,MATCH(D186,PIS!C$1:C$500)),5)="Gross",MIN(U186+V186,VLOOKUP("R700",TSC!B:C,2,0)*VLOOKUP("R101",TSC!B:C,2,0))*VLOOKUP("R701",TSC!B:C,2,0)%,0),0)</f>
        <v/>
      </c>
      <c r="BY186">
        <f>IFERROR(IF(RIGHT(INDEX(PIS!O$1:O$500,MATCH(D186,PIS!C$1:C$500)),5)="Gross",MIN(U186+V186,VLOOKUP("R700",TSC!B:C,2,0)*VLOOKUP("R101",TSC!B:C,2,0))*VLOOKUP("T704",TSC!B:C,2,0)%,0),0)</f>
        <v/>
      </c>
      <c r="BZ186">
        <f>IFERROR(IF(RIGHT(INDEX(PIS!O$1:O$500,MATCH(D186,PIS!C$1:C$500)),5)="Gross",MIN(U186+V186,VLOOKUP("R700",TSC!B:C,2,0)*VLOOKUP("1",TSC!F:G,2,0))*VLOOKUP("T705",TSC!B:C,2,0)%,0),0)</f>
        <v/>
      </c>
      <c r="CA186">
        <f>IFERROR(INDEX(ADJ!$A$1:$BZ$1000,MATCH(PAYROLL!D186,ADJ!A$1:A$500,0),MATCH(PAYROLL!CA$2,ADJ!$2:$2,0)),0)</f>
        <v/>
      </c>
      <c r="CB186">
        <f>IFERROR(INDEX(ADJ!$A$1:$BZ$1000,MATCH(PAYROLL!D186,ADJ!A$1:A$500,0),MATCH(PAYROLL!CB$2,ADJ!$2:$2,0)),0)</f>
        <v/>
      </c>
      <c r="CC186">
        <f>SUM(BX186:CB186)</f>
        <v/>
      </c>
      <c r="CD186">
        <f>IFERROR(INDEX(PIS!$A$1:$BZ$1000,MATCH(PAYROLL!D186,PIS!C$1:C$500,0),MATCH(PAYROLL!CD$1,PIS!$1:$1,0)),0)</f>
        <v/>
      </c>
      <c r="CE186">
        <f>IFERROR(IF(OR(INDEX(PIS!P$1:P$500,MATCH(D186,PIS!C$1:C$500,0))="LT2",INDEX(PIS!P$1:P$500,MATCH(D186,PIS!C$1:C$500,0))="P10"),0,SUM(CC186,CD186*VLOOKUP("R601",TSC!B:C,2,0),VLOOKUP("R602",TSC!B:C,2,0))),0)</f>
        <v/>
      </c>
      <c r="CF186">
        <f>MAX(BW186-CE186,0)</f>
        <v/>
      </c>
      <c r="CG186">
        <f>IFERROR(IF(OR(RIGHT(INDEX(PIS!P$1:P$500,MATCH(D186,PIS!C$1:C$500)),5)="P10",RIGHT(INDEX(PIS!P$1:P$500,MATCH(D186,PIS!C$1:C$500)),5)="CK"),0,IF(CF186&lt;=5000000,CF186*5%,IF(CF186&lt;=10000000,CF186*10%-250000,IF(CF186&lt;=18000000,CF186*15%-750000,IF(CF186&lt;=32000000,CF186*20%-1650000,IF(CF186&lt;=52000000,CF186*25%-3250000,IF(CF186&lt;=80000000,BH186*30%-5850000,CF186*35%-9850000))))))),0)</f>
        <v/>
      </c>
      <c r="CH186">
        <f>IFERROR(IF(OR(INDEX(PIS!P$1:P$500,MATCH(D186,PIS!C$1:C$500))="LT",INDEX(PIS!P$1:P$500,MATCH(D186,PIS!C$1:C$500))="CK"),0,IF(CF186&lt;2000000,0,CF186*10%)),0)</f>
        <v/>
      </c>
      <c r="CI186">
        <f>IFERROR(INDEX(ADJ!$A$1:$BZ$1000,MATCH(PAYROLL!D186,ADJ!A$1:A$500,0),MATCH(PAYROLL!CI$2,ADJ!$2:$2,0)),0)</f>
        <v/>
      </c>
      <c r="CJ186">
        <f>IFERROR(INDEX(ADJ!$A$1:$BZ$1000,MATCH(PAYROLL!D186,ADJ!A$1:A$500,0),MATCH(PAYROLL!CJ$2,ADJ!$2:$2,0)),0)</f>
        <v/>
      </c>
      <c r="CK186">
        <f>IFERROR(INDEX(ADJ!$A$1:$BZ$1000,MATCH(PAYROLL!D186,ADJ!A$1:A$500,0),MATCH(PAYROLL!CK$2,ADJ!$2:$2,0)),0)</f>
        <v/>
      </c>
      <c r="CL186">
        <f>SUM(CG186:CK186)</f>
        <v/>
      </c>
      <c r="CM186">
        <f>ROUND(SUM(CH186:CK186),0)</f>
        <v/>
      </c>
      <c r="CN186">
        <f>IFERROR(INDEX(CSDA!D$1:D$500,MATCH($CN$2,CSDA!C$1:C$500,0))*INDEX(PIS!V$1:V$500,MATCH(D186,PIS!C$1:C$500))+INDEX(ADJ!$A$1:$BZ$1000,MATCH(PAYROLL!D186,ADJ!A$1:A$500,0),MATCH(PAYROLL!CN$2,ADJ!$2:$2,0)),0)</f>
        <v/>
      </c>
      <c r="CO186">
        <f>IFERROR(INDEX(ADJ!$A$1:$BZ$1000,MATCH(PAYROLL!D186,ADJ!A$1:A$500,0),MATCH(PAYROLL!CO$2,ADJ!$2:$2,0)),0)</f>
        <v/>
      </c>
      <c r="CP186">
        <f>IFERROR(INDEX(ADJ!$A$1:$BZ$1000,MATCH(PAYROLL!D186,ADJ!A$1:A$500,0),MATCH(PAYROLL!CP$2,ADJ!$2:$2,0)),0)</f>
        <v/>
      </c>
      <c r="CQ186">
        <f>BP186-CL186-CI186-CM186-CN186-CO186-CP186-CC186</f>
        <v/>
      </c>
      <c r="CR186">
        <f>IFERROR(IF(RIGHT(INDEX(PIS!O$1:O$500,MATCH(D186,PIS!C$1:C$500,0)),5)="Gross",MIN(U186+V186,VLOOKUP("R700",TSC!B:C,2,0)*VLOOKUP("R101",TSC!B:C,2,0))*(VLOOKUP("T711",TSC!B:C,2,0)+VLOOKUP("T712",TSC!B:C,2,0))%,MIN(T186+V186,VLOOKUP("R700",TSC!B:C,2,0)*VLOOKUP("R101",TSC!B:C,2,0))*(VLOOKUP("T711",TSC!B:C,2,0)+VLOOKUP("T712",TSC!B:C,2,0)+VLOOKUP("R701",TSC!B:C,2,0))%),0)</f>
        <v/>
      </c>
      <c r="CS186">
        <f>IFERROR(IF(RIGHT(INDEX(PIS!O$1:O$500,MATCH(D186,PIS!C$1:C$500,0)),5)="Gross",MIN(U186+V186,VLOOKUP("R700",TSC!B:C,2,0)*VLOOKUP("R101",TSC!B:C,2,0))*(VLOOKUP("T714",TSC!B:C,2,0))%,MIN(T186+V186,VLOOKUP("R700",TSC!B:C,2,0)*VLOOKUP("R101",TSC!B:C,2,0))*(VLOOKUP("T704",TSC!B:C,2,0)+VLOOKUP("T714",TSC!B:C,2,0))%),0)</f>
        <v/>
      </c>
      <c r="CT186">
        <f>IFERROR(IF(RIGHT(INDEX(PIS!O$1:O$500,MATCH(D186,PIS!C$1:C$500,0)),5)="Gross",MIN(U186+V186,VLOOKUP("R700",TSC!B:C,2,0)*VLOOKUP("R101",TSC!B:C,2,0))*VLOOKUP("T705",TSC!B:C,2,0)%,MIN(T186+V186,VLOOKUP("R700",TSC!B:C,2,0)*VLOOKUP("R101",TSC!B:C,2,0))*VLOOKUP("T705",TSC!B:C,2,0)%),0)</f>
        <v/>
      </c>
      <c r="CU186">
        <f>IFERROR(IF(RIGHT(INDEX(PIS!O$1:O$500,MATCH(D186,PIS!C$1:C$500,0)),5)="Gross",MIN(U186+V186,VLOOKUP("R700",TSC!B:C,2,0)*VLOOKUP("R101",TSC!B:C,2,0))*(VLOOKUP("T713",TSC!B:C,2,0))%,MIN(T186+V186,VLOOKUP("R700",TSC!B:C,2,0)*VLOOKUP("R101",TSC!B:C,2,0))*(VLOOKUP("T713",TSC!B:C,2,0))%),0)</f>
        <v/>
      </c>
      <c r="CV186">
        <f>IFERROR(INDEX(ADJ!$A$1:$BZ$1000,MATCH(PAYROLL!D186,ADJ!A$1:A$500,0),MATCH(PAYROLL!CV$2,ADJ!$2:$2,0)),0)</f>
        <v/>
      </c>
      <c r="CW186">
        <f>IFERROR(INDEX(ADJ!$A$1:$BZ$1000,MATCH(PAYROLL!D186,ADJ!A$1:A$500,0),MATCH(PAYROLL!CW$2,ADJ!$2:$2,0)),0)</f>
        <v/>
      </c>
      <c r="CX186">
        <f>SUM(CR186:CW186)</f>
        <v/>
      </c>
      <c r="CY186">
        <f>ROUND(IF(CR186&gt;0,T186+V186*VLOOKUP("R202",TSC!$B$1:$C$500,2,0),0),0)</f>
        <v/>
      </c>
      <c r="CZ186">
        <f>IFERROR(INDEX(CSDA!D$1:D$500,MATCH($CZ$2,CSDA!C$1:C$500,0)),0)</f>
        <v/>
      </c>
      <c r="DA186">
        <f>ROUND(T186*0.7%,0)</f>
        <v/>
      </c>
      <c r="DB186">
        <f>ROUND(T186/12,0)</f>
        <v/>
      </c>
      <c r="DC186">
        <f ref="DC186" t="array">IFERROR(INDEX(CSDA!D$1:D$500,MATCH("Trích giữ"&amp;PAYROLL!DC$2,CSDA!A$1:A$500&amp;CSDA!C$1:C$500,0)),0)</f>
        <v/>
      </c>
      <c r="DD186">
        <f ref="DD186" t="array">IFERROR(INDEX(CSDA!D$1:D$500,MATCH("Trích giữ"&amp;PAYROLL!DD$2,CSDA!A$1:A$500&amp;CSDA!C$1:C$500,0)),0)</f>
        <v/>
      </c>
      <c r="DE186">
        <f ref="DE186" t="array">IFERROR(INDEX(CSDA!D$1:D$500,MATCH("Trích giữ"&amp;PAYROLL!DE$2,CSDA!A$1:A$500&amp;CSDA!C$1:C$500,0)),0)</f>
        <v/>
      </c>
      <c r="DF186">
        <f>IFERROR(INDEX(CSDA!D$1:D$500,MATCH(PAYROLL!DF$2,CSDA!C$1:C$500,0)),0)</f>
        <v/>
      </c>
      <c r="DG186">
        <f ref="DG186" t="array">IFERROR(INDEX(CSDA!D$1:D$500,MATCH("Trích giữ"&amp;PAYROLL!DG$2,CSDA!A$1:A$500&amp;CSDA!C$1:C$500,0)),0)</f>
        <v/>
      </c>
      <c r="DH186">
        <f>ROUND(T186/26,0)</f>
        <v/>
      </c>
      <c r="DI186">
        <f ref="DI186" t="array">IFERROR(INDEX(CSDA!D$1:D$500,MATCH("Trích giữ"&amp;PAYROLL!DI$2,CSDA!A$1:A$500&amp;CSDA!C$1:C$500,0)),0)</f>
        <v/>
      </c>
      <c r="DJ186">
        <f>IF(U186=0,T186*21.5%-BL186,0)</f>
        <v/>
      </c>
      <c r="DK186">
        <f ref="DK186" t="array">IFERROR(INDEX(CSDA!D$1:D$500,MATCH("Trích giữ"&amp;PAYROLL!DK$2,CSDA!A$1:A$500&amp;CSDA!C$1:C$500,0)),0)</f>
        <v/>
      </c>
      <c r="DL186">
        <f>IFERROR(INDEX(CSDA!D$1:D$500,MATCH(PAYROLL!DL$2,CSDA!C$1:C$500,0))/12,0)</f>
        <v/>
      </c>
      <c r="DM186">
        <f>SUM(DB186:DL186)</f>
        <v/>
      </c>
      <c r="DN186">
        <f>IFERROR(INDEX(ADJ!$A$1:$BZ$1000,MATCH(PAYROLL!D186,ADJ!A$1:A$500,0),MATCH(PAYROLL!DN$2,ADJ!$2:$2,0)),0)</f>
        <v/>
      </c>
      <c r="DO186">
        <f>IFERROR(SUM(BP186,DM186:DN186,CX186:DA186)-DT186,0)</f>
        <v/>
      </c>
      <c r="DP186">
        <f ref="DP186" t="array">SUM(BW186*IFERROR(INDEX(CSDA!D$1:D$500,MATCH(BW$2,CSDA!C$1:C$500,0)),0)%,CX186*IFERROR(INDEX(CSDA!D$1:D$500,MATCH(CX$2,CSDA!C$1:C$500,0)),0)%,DA186*IFERROR(INDEX(CSDA!D$1:D$500,MATCH(DA$2,CSDA!C$1:C$500,0)),0)%,DB186*IFERROR(INDEX(CSDA!D$1:D$500,MATCH(DB$2,CSDA!C$1:C$500,0)),0)%,DF186*IFERROR(INDEX(CSDA!D$1:D$500,MATCH("Phí dịch vụ"&amp;PAYROLL!DF$2,CSDA!A$1:A$500&amp;CSDA!C$1:C$500,0)),0)%,DC186*IFERROR(INDEX(CSDA!D$1:D$500,MATCH("Phí dịch vụ"&amp;PAYROLL!DC$2,CSDA!A$1:A$500&amp;CSDA!C$1:C$500,0)),0)%,DH186*IFERROR(INDEX(CSDA!D$1:D$500,MATCH("Phí dịch vụ"&amp;PAYROLL!DH$2,CSDA!A$1:A$500&amp;CSDA!C$1:C$500,0)),0)%,DJ186*IFERROR(INDEX(CSDA!D$1:D$500,MATCH("Phí dịch vụ"&amp;PAYROLL!DJ$2,CSDA!A$1:A$500&amp;CSDA!C$1:C$500,0)),0)%,BN186*IFERROR(INDEX(CSDA!D$1:D$500,MATCH(BN$2,CSDA!C$1:C$500,0)),0)%)-BN186*7%</f>
        <v/>
      </c>
      <c r="DQ186">
        <f>IFERROR(INDEX(ADJ!$A$1:$BZ$1000,MATCH(PAYROLL!D186,ADJ!A$1:A$500,0),MATCH(PAYROLL!DQ$2,ADJ!$2:$2,0)),0)</f>
        <v/>
      </c>
      <c r="DR186">
        <f>IFERROR(INDEX(ADJ!$A$1:$BZ$1000,MATCH(PAYROLL!D186,ADJ!A$1:A$500,0),MATCH(PAYROLL!DR$2,ADJ!$2:$2,0)),0)</f>
        <v/>
      </c>
      <c r="DS186">
        <f>SUM(DP186:DR186)</f>
        <v/>
      </c>
      <c r="DT186">
        <f>EK186</f>
        <v/>
      </c>
      <c r="DU186">
        <f>SUM(DO186:DR186)</f>
        <v/>
      </c>
      <c r="DV186">
        <f>ROUND(DU186*0.1,0)</f>
        <v/>
      </c>
      <c r="DW186">
        <f>DU186+DV186</f>
        <v/>
      </c>
      <c r="DZ186">
        <f>IFERROR(INDEX(ADJ!$A$1:$BZ$1000,MATCH(PAYROLL!$D186,ADJ!A$1:A$500,0),MATCH(PAYROLL!DZ$2,ADJ!$2:$2,0)),0)</f>
        <v/>
      </c>
      <c r="EA186">
        <f>IFERROR(INDEX(ADJ!$A$1:$BZ$1000,MATCH(PAYROLL!$D186,ADJ!A$1:A$500,0),MATCH(PAYROLL!EA$2,ADJ!$2:$2,0)),0)</f>
        <v/>
      </c>
      <c r="EB186">
        <f>IFERROR(INDEX(ADJ!$A$1:$BZ$1000,MATCH(PAYROLL!$D186,ADJ!A$1:A$500,0),MATCH(PAYROLL!EB$2,ADJ!$2:$2,0)),0)</f>
        <v/>
      </c>
      <c r="EC186">
        <f>IFERROR(INDEX(ADJ!$A$1:$BZ$1000,MATCH(PAYROLL!$D186,ADJ!A$1:A$500,0),MATCH(PAYROLL!EC$2,ADJ!$2:$2,0)),0)</f>
        <v/>
      </c>
      <c r="ED186">
        <f>IFERROR(INDEX(ADJ!$A$1:$BZ$1000,MATCH(PAYROLL!$D186,ADJ!A$1:A$500,0),MATCH(PAYROLL!ED$2,ADJ!$2:$2,0)),0)</f>
        <v/>
      </c>
      <c r="EE186">
        <f>IFERROR(INDEX(ADJ!$A$1:$BZ$1000,MATCH(PAYROLL!$D186,ADJ!A$1:A$500,0),MATCH(PAYROLL!EE$2,ADJ!$2:$2,0)),0)</f>
        <v/>
      </c>
      <c r="EF186">
        <f>IFERROR(INDEX(ADJ!$A$1:$BZ$1000,MATCH(PAYROLL!$D186,ADJ!A$1:A$500,0),MATCH(PAYROLL!EF$2,ADJ!$2:$2,0)),0)</f>
        <v/>
      </c>
      <c r="EG186">
        <f>IFERROR(INDEX(ADJ!$A$1:$BZ$1000,MATCH(PAYROLL!$D186,ADJ!A$1:A$500,0),MATCH(PAYROLL!EG$2,ADJ!$2:$2,0)),0)</f>
        <v/>
      </c>
      <c r="EH186">
        <f>IFERROR(INDEX(ADJ!$A$1:$BZ$1000,MATCH(PAYROLL!$D186,ADJ!A$1:A$500,0),MATCH(PAYROLL!EH$2,ADJ!$2:$2,0)),0)</f>
        <v/>
      </c>
      <c r="EI186">
        <f>IFERROR(INDEX(ADJ!$A$1:$BZ$1000,MATCH(PAYROLL!D186,ADJ!A$1:A$500,0),MATCH(PAYROLL!EI$2,ADJ!$2:$2,0)),0)</f>
        <v/>
      </c>
      <c r="EJ186">
        <f>IFERROR(INDEX(ADJ!$A$1:$BZ$1000,MATCH(PAYROLL!$D186,ADJ!A$1:A$500,0),MATCH(PAYROLL!EJ$2,ADJ!$2:$2,0)),0)</f>
        <v/>
      </c>
      <c r="EK186">
        <f>SUM(DZ186:EJ186)</f>
        <v/>
      </c>
    </row>
    <row r="187">
      <c r="A187" t="n">
        <v>185</v>
      </c>
      <c r="B187" t="inlineStr">
        <is>
          <t>Lang Văn Phùng</t>
        </is>
      </c>
      <c r="D187" t="inlineStr">
        <is>
          <t>160200-01</t>
        </is>
      </c>
      <c r="S187">
        <f>IFERROR(INDEX(PIS!$A$1:$BZ$1000,MATCH($D187,PIS!C$1:C$500,0),MATCH("Lương CB tháng trước",PIS!$1:$1,0)),0)</f>
        <v/>
      </c>
      <c r="T187">
        <f>IFERROR(INDEX(PIS!$A$1:$BZ$1000,MATCH($D187,PIS!C$1:C$500,0),MATCH("Lương CB hiện tại",PIS!$1:$1,0)),0)</f>
        <v/>
      </c>
      <c r="U187">
        <f>IFERROR(INDEX(PIS!$A$1:$BZ$1000,MATCH($D187,PIS!C$1:C$500,0),MATCH("Lương đóng BHBB",PIS!$1:$1,0)),0)</f>
        <v/>
      </c>
      <c r="V187">
        <f>IFERROR(INDEX(PIS!$A$1:$BZ$1000,MATCH($D187,PIS!C$1:C$500,0),MATCH(V$2,PIS!$2:$2,0)),0)</f>
        <v/>
      </c>
      <c r="W187">
        <f>IFERROR(INDEX(PIS!$A$1:$BZ$1000,MATCH($D187,PIS!C$1:C$500,0),MATCH(W$2,PIS!$2:$2,0)),0)</f>
        <v/>
      </c>
      <c r="X187">
        <f>IFERROR(INDEX(PIS!$A$1:$BZ$1000,MATCH($D187,PIS!C$1:C$500,0),MATCH(X$2,PIS!$2:$2,0)),0)</f>
        <v/>
      </c>
      <c r="Y187">
        <f>IFERROR(INDEX(PIS!$A$1:$BZ$1000,MATCH($D187,PIS!C$1:C$500,0),MATCH(Y$2,PIS!$2:$2,0)),0)</f>
        <v/>
      </c>
      <c r="Z187">
        <f>IFERROR(INDEX(PIS!$A$1:$BZ$1000,MATCH($D187,PIS!C$1:C$500,0),MATCH(Z$2,PIS!$2:$2,0)),0)</f>
        <v/>
      </c>
      <c r="AA187">
        <f>IFERROR(INDEX(PIS!$A$1:$BZ$1000,MATCH($D187,PIS!C$1:C$500,0),MATCH(AA$2,PIS!$2:$2,0)),0)</f>
        <v/>
      </c>
      <c r="AB187">
        <f>IFERROR(INDEX(PIS!$A$1:$BZ$1000,MATCH($D187,PIS!C$1:C$500,0),MATCH(AB$2,PIS!$2:$2,0)),0)</f>
        <v/>
      </c>
      <c r="AC187">
        <f>SUM(V187:AB187)</f>
        <v/>
      </c>
      <c r="AD187">
        <f>IFERROR(INDEX(TIMESHEET!$A$1:$AI$5000,MATCH($D187,TIMESHEET!A$1:A$500,0),MATCH("T100",TIMESHEET!$2:$2,0))-2,0)</f>
        <v/>
      </c>
      <c r="AE187">
        <f>IFERROR(INDEX(TIMESHEET!$A$1:$AI$5000,MATCH($D187,TIMESHEET!A$1:A$500,0),MATCH("T202",TIMESHEET!$2:$2,0)),0)</f>
        <v/>
      </c>
      <c r="AF187">
        <f>IFERROR(INDEX(TIMESHEET!$A$1:$AI$5000,MATCH($D187,TIMESHEET!A$1:A$500,0),MATCH("T302",TIMESHEET!$2:$2,0)),0)</f>
        <v/>
      </c>
      <c r="AG187">
        <f>IFERROR(INDEX(TIMESHEET!$A$1:$AI$5000,MATCH($D187,TIMESHEET!A$1:A$500,0),MATCH("T406",TIMESHEET!$2:$2,0)),0)</f>
        <v/>
      </c>
      <c r="AH187">
        <f>AE187+AG187</f>
        <v/>
      </c>
      <c r="AI187">
        <f>IFERROR(INDEX(TIMESHEET!$A$1:$AI$5000,MATCH($D187,TIMESHEET!A$1:A$500,0),MATCH("T701",TIMESHEET!$2:$2,0)),0)</f>
        <v/>
      </c>
      <c r="AJ187">
        <f>IFERROR(INDEX(TIMESHEET!$A$1:$AI$5000,MATCH($D187,TIMESHEET!B$1:B$500,0),MATCH("T320",TIMESHEET!$2:$2,0)),0)</f>
        <v/>
      </c>
      <c r="AK187">
        <f>IFERROR(IF(LEFT(INDEX(PIS!O$1:O$500,MATCH(D187,PIS!C$1:C$500)),1)="M",T187/AD187*SUM(AE187:AG187),T187*AD187),0)</f>
        <v/>
      </c>
      <c r="AL187">
        <f>IFERROR(INDEX(ADJ!$A$1:$BZ$1000,MATCH(PAYROLL!D187,ADJ!A$1:A$500,0),MATCH(PAYROLL!AL$2,ADJ!$2:$2,0)),0)</f>
        <v/>
      </c>
      <c r="AM187">
        <f>SUM(AK187:AL187)</f>
        <v/>
      </c>
      <c r="AN187">
        <f>IFERROR(ROUND(V187/$AD187*$AH187,0),0)</f>
        <v/>
      </c>
      <c r="AO187">
        <f>IFERROR(ROUND(W187/$AD187*$AH187,0),0)</f>
        <v/>
      </c>
      <c r="AP187">
        <f>IFERROR(ROUND(X187/$AD187*$AE187,0),0)</f>
        <v/>
      </c>
      <c r="AQ187">
        <f>IFERROR(ROUND(Y187/$AD187*$AH187,0),0)</f>
        <v/>
      </c>
      <c r="AR187">
        <f>IFERROR(ROUND(Z187/$AD187*$AH187,0),0)</f>
        <v/>
      </c>
      <c r="AS187">
        <f>IFERROR(ROUND(AA187/$AD187*$AH187,0),0)</f>
        <v/>
      </c>
      <c r="AT187">
        <f>IFERROR(IF((AE187+AF187+AG187)&gt;13,AB187,ROUND(AB187/AD187*AH187,0)),0)</f>
        <v/>
      </c>
      <c r="AU187">
        <f>IFERROR(INDEX(ADJ!$A$1:$BZ$1000,MATCH(PAYROLL!D187,ADJ!A$1:A$500,0),MATCH(PAYROLL!AU$2,ADJ!$2:$2,0)),0)</f>
        <v/>
      </c>
      <c r="AV187">
        <f>ROUND(SUM(AN187:AU187),0)</f>
        <v/>
      </c>
      <c r="AW187">
        <f>IFERROR(INDEX(TIMESHEET!$A$1:$AI$5000,MATCH(PAYROLL!D187,TIMESHEET!A$1:A$500,0),MATCH("T620",TIMESHEET!$2:$2,0)),0)</f>
        <v/>
      </c>
      <c r="AX187">
        <f>IFERROR(INDEX(TIMESHEET!$A$1:$AI$5000,MATCH(PAYROLL!D187,TIMESHEET!A$1:A$500,0),MATCH("T601",TIMESHEET!$2:$2,0)),0)</f>
        <v/>
      </c>
      <c r="AY187">
        <f>IFERROR(INDEX(TIMESHEET!$A$1:$AI$5000,MATCH(PAYROLL!D187,TIMESHEET!A$1:A$500,0),MATCH("T602",TIMESHEET!$2:$2,0)),0)</f>
        <v/>
      </c>
      <c r="AZ187">
        <f>IFERROR(INDEX(TIMESHEET!$A$1:$AI$5000,MATCH(PAYROLL!D187,TIMESHEET!A$1:A$500,0),MATCH("T603",TIMESHEET!$2:$2,0)),0)</f>
        <v/>
      </c>
      <c r="BA187">
        <f>IFERROR(INDEX(TIMESHEET!$A$1:$AI$5000,MATCH(PAYROLL!D187,TIMESHEET!A$1:A$500,0),MATCH("T611",TIMESHEET!$2:$2,0)),0)</f>
        <v/>
      </c>
      <c r="BB187">
        <f>IFERROR(INDEX(TIMESHEET!$A$1:$AI$5000,MATCH(PAYROLL!D187,TIMESHEET!A$1:A$500,0),MATCH("T612",TIMESHEET!$2:$2,0)),0)</f>
        <v/>
      </c>
      <c r="BC187">
        <f>IFERROR(INDEX(TIMESHEET!$A$1:$AI$5000,MATCH(PAYROLL!D187,TIMESHEET!A$1:A$500,0),MATCH("T613",TIMESHEET!$2:$2,0)),0)</f>
        <v/>
      </c>
      <c r="BD187">
        <f>IFERROR(INDEX(TIMESHEET!$A$1:$AI$5000,MATCH(PAYROLL!D187,TIMESHEET!A$1:A$500,0),MATCH("T500",TIMESHEET!$2:$2,0)),0)</f>
        <v/>
      </c>
      <c r="BE187">
        <f>IFERROR(IF(LEFT(INDEX(PIS!O$1:O$500,MATCH(D187,PIS!C$1:C$500)),1)="M",T187/AD187/8*(AW187+AX187*1.5+AY187*2+AZ187*3+BA187*2.1+BB187*2.7+BC187*3.9+BD187*0.3),T187/8*(AW187+AX187*1.5+AY187*2+AZ187*3+BA187*2.1+BB187*2.7+BC187*3.9+BD187*0.3)),0)</f>
        <v/>
      </c>
      <c r="BF187">
        <f>IFERROR(INDEX(ADJ!$A$1:$BZ$1000,MATCH(PAYROLL!$D187,ADJ!A$1:A$500,0),MATCH(PAYROLL!BF$2,ADJ!$2:$2,0)),0)</f>
        <v/>
      </c>
      <c r="BG187">
        <f>IFERROR(INDEX(ADJ!$A$1:$BZ$1000,MATCH(PAYROLL!D187,ADJ!A$1:A$500,0),MATCH(PAYROLL!BG$2,ADJ!$2:$2,0)),0)</f>
        <v/>
      </c>
      <c r="BH187">
        <f>IFERROR(INDEX(ADJ!$A$1:$BZ$1000,MATCH(PAYROLL!D187,ADJ!A$1:A$500,0),MATCH(PAYROLL!BH$2,ADJ!$2:$2,0)),0)</f>
        <v/>
      </c>
      <c r="BI187">
        <f>IFERROR(INDEX(ADJ!$A$1:$BZ$1000,MATCH(PAYROLL!D187,ADJ!A$1:A$500,0),MATCH(PAYROLL!BI$2,ADJ!$2:$2,0)),0)</f>
        <v/>
      </c>
      <c r="BJ187">
        <f>IFERROR(INDEX(ADJ!$A$1:$BZ$1000,MATCH(PAYROLL!D187,ADJ!A$1:A$500,0),MATCH(PAYROLL!BJ$2,ADJ!$2:$2,0)),0)</f>
        <v/>
      </c>
      <c r="BK187">
        <f>SUM(BF187:BJ187)</f>
        <v/>
      </c>
      <c r="BL187">
        <f>IFERROR(INDEX(ADJ!$A$1:$BZ$1000,MATCH(PAYROLL!D187,ADJ!A$1:A$500,0),MATCH(PAYROLL!BL$2,ADJ!$2:$2,0)),0)</f>
        <v/>
      </c>
      <c r="BM187">
        <f>IFERROR(INDEX(ADJ!$A$1:$BZ$1000,MATCH(PAYROLL!D187,ADJ!A$1:A$500,0),MATCH(PAYROLL!BM$2,ADJ!$2:$2,0)),0)</f>
        <v/>
      </c>
      <c r="BN187">
        <f>IFERROR(INDEX(ADJ!$A$1:$BZ$1000,MATCH(PAYROLL!D187,ADJ!A$1:A$500,0),MATCH(PAYROLL!BN$2,ADJ!$2:$2,0)),0)</f>
        <v/>
      </c>
      <c r="BO187">
        <f>IFERROR(INDEX(ADJ!$A$1:$BZ$1000,MATCH(PAYROLL!D187,ADJ!A$1:A$500,0),MATCH(PAYROLL!BO$2,ADJ!$2:$2,0)),0)</f>
        <v/>
      </c>
      <c r="BP187">
        <f>SUM(AM187,AV187,BE187,BK187,BL187:BO187)</f>
        <v/>
      </c>
      <c r="BQ187">
        <f>BO187</f>
        <v/>
      </c>
      <c r="BR187">
        <f>IFERROR(ROUND(IF(LEFT(INDEX(PIS!O$1:O$500,MATCH(D187,PIS!C$1:C$500)),1)="D",T187/8*(BD187*0.3),IF(LEFT(INDEX(PIS!O$1:O$500,MATCH(D187,PIS!C$1:C$500)),1)="H",T187*($BD187*0.3),T187/$AD187/8*($BD187*0.3))),0),0)</f>
        <v/>
      </c>
      <c r="BS187">
        <f>IF(AP187&lt;1,0,MIN(AP187,730000))</f>
        <v/>
      </c>
      <c r="BT187">
        <f>IFERROR(ROUND((BE187-SUM(AW187:BC187)*T187/AD187/8),0)-BR187,0)</f>
        <v/>
      </c>
      <c r="BU187">
        <f>AO187</f>
        <v/>
      </c>
      <c r="BV187">
        <f>SUM(BQ187:BU187)</f>
        <v/>
      </c>
      <c r="BW187">
        <f>BP187-BV187</f>
        <v/>
      </c>
      <c r="BX187">
        <f>IFERROR(IF(RIGHT(INDEX(PIS!O$1:O$500,MATCH(D187,PIS!C$1:C$500)),5)="Gross",MIN(U187+V187,VLOOKUP("R700",TSC!B:C,2,0)*VLOOKUP("R101",TSC!B:C,2,0))*VLOOKUP("R701",TSC!B:C,2,0)%,0),0)</f>
        <v/>
      </c>
      <c r="BY187">
        <f>IFERROR(IF(RIGHT(INDEX(PIS!O$1:O$500,MATCH(D187,PIS!C$1:C$500)),5)="Gross",MIN(U187+V187,VLOOKUP("R700",TSC!B:C,2,0)*VLOOKUP("R101",TSC!B:C,2,0))*VLOOKUP("T704",TSC!B:C,2,0)%,0),0)</f>
        <v/>
      </c>
      <c r="BZ187">
        <f>IFERROR(IF(RIGHT(INDEX(PIS!O$1:O$500,MATCH(D187,PIS!C$1:C$500)),5)="Gross",MIN(U187+V187,VLOOKUP("R700",TSC!B:C,2,0)*VLOOKUP("1",TSC!F:G,2,0))*VLOOKUP("T705",TSC!B:C,2,0)%,0),0)</f>
        <v/>
      </c>
      <c r="CA187">
        <f>IFERROR(INDEX(ADJ!$A$1:$BZ$1000,MATCH(PAYROLL!D187,ADJ!A$1:A$500,0),MATCH(PAYROLL!CA$2,ADJ!$2:$2,0)),0)</f>
        <v/>
      </c>
      <c r="CB187">
        <f>IFERROR(INDEX(ADJ!$A$1:$BZ$1000,MATCH(PAYROLL!D187,ADJ!A$1:A$500,0),MATCH(PAYROLL!CB$2,ADJ!$2:$2,0)),0)</f>
        <v/>
      </c>
      <c r="CC187">
        <f>SUM(BX187:CB187)</f>
        <v/>
      </c>
      <c r="CD187">
        <f>IFERROR(INDEX(PIS!$A$1:$BZ$1000,MATCH(PAYROLL!D187,PIS!C$1:C$500,0),MATCH(PAYROLL!CD$1,PIS!$1:$1,0)),0)</f>
        <v/>
      </c>
      <c r="CE187">
        <f>IFERROR(IF(OR(INDEX(PIS!P$1:P$500,MATCH(D187,PIS!C$1:C$500,0))="LT2",INDEX(PIS!P$1:P$500,MATCH(D187,PIS!C$1:C$500,0))="P10"),0,SUM(CC187,CD187*VLOOKUP("R601",TSC!B:C,2,0),VLOOKUP("R602",TSC!B:C,2,0))),0)</f>
        <v/>
      </c>
      <c r="CF187">
        <f>MAX(BW187-CE187,0)</f>
        <v/>
      </c>
      <c r="CG187">
        <f>IFERROR(IF(OR(RIGHT(INDEX(PIS!P$1:P$500,MATCH(D187,PIS!C$1:C$500)),5)="P10",RIGHT(INDEX(PIS!P$1:P$500,MATCH(D187,PIS!C$1:C$500)),5)="CK"),0,IF(CF187&lt;=5000000,CF187*5%,IF(CF187&lt;=10000000,CF187*10%-250000,IF(CF187&lt;=18000000,CF187*15%-750000,IF(CF187&lt;=32000000,CF187*20%-1650000,IF(CF187&lt;=52000000,CF187*25%-3250000,IF(CF187&lt;=80000000,BH187*30%-5850000,CF187*35%-9850000))))))),0)</f>
        <v/>
      </c>
      <c r="CH187">
        <f>IFERROR(IF(OR(INDEX(PIS!P$1:P$500,MATCH(D187,PIS!C$1:C$500))="LT",INDEX(PIS!P$1:P$500,MATCH(D187,PIS!C$1:C$500))="CK"),0,IF(CF187&lt;2000000,0,CF187*10%)),0)</f>
        <v/>
      </c>
      <c r="CI187">
        <f>IFERROR(INDEX(ADJ!$A$1:$BZ$1000,MATCH(PAYROLL!D187,ADJ!A$1:A$500,0),MATCH(PAYROLL!CI$2,ADJ!$2:$2,0)),0)</f>
        <v/>
      </c>
      <c r="CJ187">
        <f>IFERROR(INDEX(ADJ!$A$1:$BZ$1000,MATCH(PAYROLL!D187,ADJ!A$1:A$500,0),MATCH(PAYROLL!CJ$2,ADJ!$2:$2,0)),0)</f>
        <v/>
      </c>
      <c r="CK187">
        <f>IFERROR(INDEX(ADJ!$A$1:$BZ$1000,MATCH(PAYROLL!D187,ADJ!A$1:A$500,0),MATCH(PAYROLL!CK$2,ADJ!$2:$2,0)),0)</f>
        <v/>
      </c>
      <c r="CL187">
        <f>SUM(CG187:CK187)</f>
        <v/>
      </c>
      <c r="CM187">
        <f>ROUND(SUM(CH187:CK187),0)</f>
        <v/>
      </c>
      <c r="CN187">
        <f>IFERROR(INDEX(CSDA!D$1:D$500,MATCH($CN$2,CSDA!C$1:C$500,0))*INDEX(PIS!V$1:V$500,MATCH(D187,PIS!C$1:C$500))+INDEX(ADJ!$A$1:$BZ$1000,MATCH(PAYROLL!D187,ADJ!A$1:A$500,0),MATCH(PAYROLL!CN$2,ADJ!$2:$2,0)),0)</f>
        <v/>
      </c>
      <c r="CO187">
        <f>IFERROR(INDEX(ADJ!$A$1:$BZ$1000,MATCH(PAYROLL!D187,ADJ!A$1:A$500,0),MATCH(PAYROLL!CO$2,ADJ!$2:$2,0)),0)</f>
        <v/>
      </c>
      <c r="CP187">
        <f>IFERROR(INDEX(ADJ!$A$1:$BZ$1000,MATCH(PAYROLL!D187,ADJ!A$1:A$500,0),MATCH(PAYROLL!CP$2,ADJ!$2:$2,0)),0)</f>
        <v/>
      </c>
      <c r="CQ187">
        <f>BP187-CL187-CI187-CM187-CN187-CO187-CP187-CC187</f>
        <v/>
      </c>
      <c r="CR187">
        <f>IFERROR(IF(RIGHT(INDEX(PIS!O$1:O$500,MATCH(D187,PIS!C$1:C$500,0)),5)="Gross",MIN(U187+V187,VLOOKUP("R700",TSC!B:C,2,0)*VLOOKUP("R101",TSC!B:C,2,0))*(VLOOKUP("T711",TSC!B:C,2,0)+VLOOKUP("T712",TSC!B:C,2,0))%,MIN(T187+V187,VLOOKUP("R700",TSC!B:C,2,0)*VLOOKUP("R101",TSC!B:C,2,0))*(VLOOKUP("T711",TSC!B:C,2,0)+VLOOKUP("T712",TSC!B:C,2,0)+VLOOKUP("R701",TSC!B:C,2,0))%),0)</f>
        <v/>
      </c>
      <c r="CS187">
        <f>IFERROR(IF(RIGHT(INDEX(PIS!O$1:O$500,MATCH(D187,PIS!C$1:C$500,0)),5)="Gross",MIN(U187+V187,VLOOKUP("R700",TSC!B:C,2,0)*VLOOKUP("R101",TSC!B:C,2,0))*(VLOOKUP("T714",TSC!B:C,2,0))%,MIN(T187+V187,VLOOKUP("R700",TSC!B:C,2,0)*VLOOKUP("R101",TSC!B:C,2,0))*(VLOOKUP("T704",TSC!B:C,2,0)+VLOOKUP("T714",TSC!B:C,2,0))%),0)</f>
        <v/>
      </c>
      <c r="CT187">
        <f>IFERROR(IF(RIGHT(INDEX(PIS!O$1:O$500,MATCH(D187,PIS!C$1:C$500,0)),5)="Gross",MIN(U187+V187,VLOOKUP("R700",TSC!B:C,2,0)*VLOOKUP("R101",TSC!B:C,2,0))*VLOOKUP("T705",TSC!B:C,2,0)%,MIN(T187+V187,VLOOKUP("R700",TSC!B:C,2,0)*VLOOKUP("R101",TSC!B:C,2,0))*VLOOKUP("T705",TSC!B:C,2,0)%),0)</f>
        <v/>
      </c>
      <c r="CU187">
        <f>IFERROR(IF(RIGHT(INDEX(PIS!O$1:O$500,MATCH(D187,PIS!C$1:C$500,0)),5)="Gross",MIN(U187+V187,VLOOKUP("R700",TSC!B:C,2,0)*VLOOKUP("R101",TSC!B:C,2,0))*(VLOOKUP("T713",TSC!B:C,2,0))%,MIN(T187+V187,VLOOKUP("R700",TSC!B:C,2,0)*VLOOKUP("R101",TSC!B:C,2,0))*(VLOOKUP("T713",TSC!B:C,2,0))%),0)</f>
        <v/>
      </c>
      <c r="CV187">
        <f>IFERROR(INDEX(ADJ!$A$1:$BZ$1000,MATCH(PAYROLL!D187,ADJ!A$1:A$500,0),MATCH(PAYROLL!CV$2,ADJ!$2:$2,0)),0)</f>
        <v/>
      </c>
      <c r="CW187">
        <f>IFERROR(INDEX(ADJ!$A$1:$BZ$1000,MATCH(PAYROLL!D187,ADJ!A$1:A$500,0),MATCH(PAYROLL!CW$2,ADJ!$2:$2,0)),0)</f>
        <v/>
      </c>
      <c r="CX187">
        <f>SUM(CR187:CW187)</f>
        <v/>
      </c>
      <c r="CY187">
        <f>ROUND(IF(CR187&gt;0,T187+V187*VLOOKUP("R202",TSC!$B$1:$C$500,2,0),0),0)</f>
        <v/>
      </c>
      <c r="CZ187">
        <f>IFERROR(INDEX(CSDA!D$1:D$500,MATCH($CZ$2,CSDA!C$1:C$500,0)),0)</f>
        <v/>
      </c>
      <c r="DA187">
        <f>ROUND(T187*0.7%,0)</f>
        <v/>
      </c>
      <c r="DB187">
        <f>ROUND(T187/12,0)</f>
        <v/>
      </c>
      <c r="DC187">
        <f ref="DC187" t="array">IFERROR(INDEX(CSDA!D$1:D$500,MATCH("Trích giữ"&amp;PAYROLL!DC$2,CSDA!A$1:A$500&amp;CSDA!C$1:C$500,0)),0)</f>
        <v/>
      </c>
      <c r="DD187">
        <f ref="DD187" t="array">IFERROR(INDEX(CSDA!D$1:D$500,MATCH("Trích giữ"&amp;PAYROLL!DD$2,CSDA!A$1:A$500&amp;CSDA!C$1:C$500,0)),0)</f>
        <v/>
      </c>
      <c r="DE187">
        <f ref="DE187" t="array">IFERROR(INDEX(CSDA!D$1:D$500,MATCH("Trích giữ"&amp;PAYROLL!DE$2,CSDA!A$1:A$500&amp;CSDA!C$1:C$500,0)),0)</f>
        <v/>
      </c>
      <c r="DF187">
        <f>IFERROR(INDEX(CSDA!D$1:D$500,MATCH(PAYROLL!DF$2,CSDA!C$1:C$500,0)),0)</f>
        <v/>
      </c>
      <c r="DG187">
        <f ref="DG187" t="array">IFERROR(INDEX(CSDA!D$1:D$500,MATCH("Trích giữ"&amp;PAYROLL!DG$2,CSDA!A$1:A$500&amp;CSDA!C$1:C$500,0)),0)</f>
        <v/>
      </c>
      <c r="DH187">
        <f>ROUND(T187/26,0)</f>
        <v/>
      </c>
      <c r="DI187">
        <f ref="DI187" t="array">IFERROR(INDEX(CSDA!D$1:D$500,MATCH("Trích giữ"&amp;PAYROLL!DI$2,CSDA!A$1:A$500&amp;CSDA!C$1:C$500,0)),0)</f>
        <v/>
      </c>
      <c r="DJ187">
        <f>IF(U187=0,T187*21.5%-BL187,0)</f>
        <v/>
      </c>
      <c r="DK187">
        <f ref="DK187" t="array">IFERROR(INDEX(CSDA!D$1:D$500,MATCH("Trích giữ"&amp;PAYROLL!DK$2,CSDA!A$1:A$500&amp;CSDA!C$1:C$500,0)),0)</f>
        <v/>
      </c>
      <c r="DL187">
        <f>IFERROR(INDEX(CSDA!D$1:D$500,MATCH(PAYROLL!DL$2,CSDA!C$1:C$500,0))/12,0)</f>
        <v/>
      </c>
      <c r="DM187">
        <f>SUM(DB187:DL187)</f>
        <v/>
      </c>
      <c r="DN187">
        <f>IFERROR(INDEX(ADJ!$A$1:$BZ$1000,MATCH(PAYROLL!D187,ADJ!A$1:A$500,0),MATCH(PAYROLL!DN$2,ADJ!$2:$2,0)),0)</f>
        <v/>
      </c>
      <c r="DO187">
        <f>IFERROR(SUM(BP187,DM187:DN187,CX187:DA187)-DT187,0)</f>
        <v/>
      </c>
      <c r="DP187">
        <f ref="DP187" t="array">SUM(BW187*IFERROR(INDEX(CSDA!D$1:D$500,MATCH(BW$2,CSDA!C$1:C$500,0)),0)%,CX187*IFERROR(INDEX(CSDA!D$1:D$500,MATCH(CX$2,CSDA!C$1:C$500,0)),0)%,DA187*IFERROR(INDEX(CSDA!D$1:D$500,MATCH(DA$2,CSDA!C$1:C$500,0)),0)%,DB187*IFERROR(INDEX(CSDA!D$1:D$500,MATCH(DB$2,CSDA!C$1:C$500,0)),0)%,DF187*IFERROR(INDEX(CSDA!D$1:D$500,MATCH("Phí dịch vụ"&amp;PAYROLL!DF$2,CSDA!A$1:A$500&amp;CSDA!C$1:C$500,0)),0)%,DC187*IFERROR(INDEX(CSDA!D$1:D$500,MATCH("Phí dịch vụ"&amp;PAYROLL!DC$2,CSDA!A$1:A$500&amp;CSDA!C$1:C$500,0)),0)%,DH187*IFERROR(INDEX(CSDA!D$1:D$500,MATCH("Phí dịch vụ"&amp;PAYROLL!DH$2,CSDA!A$1:A$500&amp;CSDA!C$1:C$500,0)),0)%,DJ187*IFERROR(INDEX(CSDA!D$1:D$500,MATCH("Phí dịch vụ"&amp;PAYROLL!DJ$2,CSDA!A$1:A$500&amp;CSDA!C$1:C$500,0)),0)%,BN187*IFERROR(INDEX(CSDA!D$1:D$500,MATCH(BN$2,CSDA!C$1:C$500,0)),0)%)-BN187*7%</f>
        <v/>
      </c>
      <c r="DQ187">
        <f>IFERROR(INDEX(ADJ!$A$1:$BZ$1000,MATCH(PAYROLL!D187,ADJ!A$1:A$500,0),MATCH(PAYROLL!DQ$2,ADJ!$2:$2,0)),0)</f>
        <v/>
      </c>
      <c r="DR187">
        <f>IFERROR(INDEX(ADJ!$A$1:$BZ$1000,MATCH(PAYROLL!D187,ADJ!A$1:A$500,0),MATCH(PAYROLL!DR$2,ADJ!$2:$2,0)),0)</f>
        <v/>
      </c>
      <c r="DS187">
        <f>SUM(DP187:DR187)</f>
        <v/>
      </c>
      <c r="DT187">
        <f>EK187</f>
        <v/>
      </c>
      <c r="DU187">
        <f>SUM(DO187:DR187)</f>
        <v/>
      </c>
      <c r="DV187">
        <f>ROUND(DU187*0.1,0)</f>
        <v/>
      </c>
      <c r="DW187">
        <f>DU187+DV187</f>
        <v/>
      </c>
      <c r="DZ187">
        <f>IFERROR(INDEX(ADJ!$A$1:$BZ$1000,MATCH(PAYROLL!$D187,ADJ!A$1:A$500,0),MATCH(PAYROLL!DZ$2,ADJ!$2:$2,0)),0)</f>
        <v/>
      </c>
      <c r="EA187">
        <f>IFERROR(INDEX(ADJ!$A$1:$BZ$1000,MATCH(PAYROLL!$D187,ADJ!A$1:A$500,0),MATCH(PAYROLL!EA$2,ADJ!$2:$2,0)),0)</f>
        <v/>
      </c>
      <c r="EB187">
        <f>IFERROR(INDEX(ADJ!$A$1:$BZ$1000,MATCH(PAYROLL!$D187,ADJ!A$1:A$500,0),MATCH(PAYROLL!EB$2,ADJ!$2:$2,0)),0)</f>
        <v/>
      </c>
      <c r="EC187">
        <f>IFERROR(INDEX(ADJ!$A$1:$BZ$1000,MATCH(PAYROLL!$D187,ADJ!A$1:A$500,0),MATCH(PAYROLL!EC$2,ADJ!$2:$2,0)),0)</f>
        <v/>
      </c>
      <c r="ED187">
        <f>IFERROR(INDEX(ADJ!$A$1:$BZ$1000,MATCH(PAYROLL!$D187,ADJ!A$1:A$500,0),MATCH(PAYROLL!ED$2,ADJ!$2:$2,0)),0)</f>
        <v/>
      </c>
      <c r="EE187">
        <f>IFERROR(INDEX(ADJ!$A$1:$BZ$1000,MATCH(PAYROLL!$D187,ADJ!A$1:A$500,0),MATCH(PAYROLL!EE$2,ADJ!$2:$2,0)),0)</f>
        <v/>
      </c>
      <c r="EF187">
        <f>IFERROR(INDEX(ADJ!$A$1:$BZ$1000,MATCH(PAYROLL!$D187,ADJ!A$1:A$500,0),MATCH(PAYROLL!EF$2,ADJ!$2:$2,0)),0)</f>
        <v/>
      </c>
      <c r="EG187">
        <f>IFERROR(INDEX(ADJ!$A$1:$BZ$1000,MATCH(PAYROLL!$D187,ADJ!A$1:A$500,0),MATCH(PAYROLL!EG$2,ADJ!$2:$2,0)),0)</f>
        <v/>
      </c>
      <c r="EH187">
        <f>IFERROR(INDEX(ADJ!$A$1:$BZ$1000,MATCH(PAYROLL!$D187,ADJ!A$1:A$500,0),MATCH(PAYROLL!EH$2,ADJ!$2:$2,0)),0)</f>
        <v/>
      </c>
      <c r="EI187">
        <f>IFERROR(INDEX(ADJ!$A$1:$BZ$1000,MATCH(PAYROLL!D187,ADJ!A$1:A$500,0),MATCH(PAYROLL!EI$2,ADJ!$2:$2,0)),0)</f>
        <v/>
      </c>
      <c r="EJ187">
        <f>IFERROR(INDEX(ADJ!$A$1:$BZ$1000,MATCH(PAYROLL!$D187,ADJ!A$1:A$500,0),MATCH(PAYROLL!EJ$2,ADJ!$2:$2,0)),0)</f>
        <v/>
      </c>
      <c r="EK187">
        <f>SUM(DZ187:EJ187)</f>
        <v/>
      </c>
    </row>
    <row r="188">
      <c r="A188" t="n">
        <v>186</v>
      </c>
      <c r="B188" t="inlineStr">
        <is>
          <t>Vi Văn Tâm</t>
        </is>
      </c>
      <c r="D188" t="inlineStr">
        <is>
          <t>160201-01</t>
        </is>
      </c>
      <c r="S188">
        <f>IFERROR(INDEX(PIS!$A$1:$BZ$1000,MATCH($D188,PIS!C$1:C$500,0),MATCH("Lương CB tháng trước",PIS!$1:$1,0)),0)</f>
        <v/>
      </c>
      <c r="T188">
        <f>IFERROR(INDEX(PIS!$A$1:$BZ$1000,MATCH($D188,PIS!C$1:C$500,0),MATCH("Lương CB hiện tại",PIS!$1:$1,0)),0)</f>
        <v/>
      </c>
      <c r="U188">
        <f>IFERROR(INDEX(PIS!$A$1:$BZ$1000,MATCH($D188,PIS!C$1:C$500,0),MATCH("Lương đóng BHBB",PIS!$1:$1,0)),0)</f>
        <v/>
      </c>
      <c r="V188">
        <f>IFERROR(INDEX(PIS!$A$1:$BZ$1000,MATCH($D188,PIS!C$1:C$500,0),MATCH(V$2,PIS!$2:$2,0)),0)</f>
        <v/>
      </c>
      <c r="W188">
        <f>IFERROR(INDEX(PIS!$A$1:$BZ$1000,MATCH($D188,PIS!C$1:C$500,0),MATCH(W$2,PIS!$2:$2,0)),0)</f>
        <v/>
      </c>
      <c r="X188">
        <f>IFERROR(INDEX(PIS!$A$1:$BZ$1000,MATCH($D188,PIS!C$1:C$500,0),MATCH(X$2,PIS!$2:$2,0)),0)</f>
        <v/>
      </c>
      <c r="Y188">
        <f>IFERROR(INDEX(PIS!$A$1:$BZ$1000,MATCH($D188,PIS!C$1:C$500,0),MATCH(Y$2,PIS!$2:$2,0)),0)</f>
        <v/>
      </c>
      <c r="Z188">
        <f>IFERROR(INDEX(PIS!$A$1:$BZ$1000,MATCH($D188,PIS!C$1:C$500,0),MATCH(Z$2,PIS!$2:$2,0)),0)</f>
        <v/>
      </c>
      <c r="AA188">
        <f>IFERROR(INDEX(PIS!$A$1:$BZ$1000,MATCH($D188,PIS!C$1:C$500,0),MATCH(AA$2,PIS!$2:$2,0)),0)</f>
        <v/>
      </c>
      <c r="AB188">
        <f>IFERROR(INDEX(PIS!$A$1:$BZ$1000,MATCH($D188,PIS!C$1:C$500,0),MATCH(AB$2,PIS!$2:$2,0)),0)</f>
        <v/>
      </c>
      <c r="AC188">
        <f>SUM(V188:AB188)</f>
        <v/>
      </c>
      <c r="AD188">
        <f>IFERROR(INDEX(TIMESHEET!$A$1:$AI$5000,MATCH($D188,TIMESHEET!A$1:A$500,0),MATCH("T100",TIMESHEET!$2:$2,0))-2,0)</f>
        <v/>
      </c>
      <c r="AE188">
        <f>IFERROR(INDEX(TIMESHEET!$A$1:$AI$5000,MATCH($D188,TIMESHEET!A$1:A$500,0),MATCH("T202",TIMESHEET!$2:$2,0)),0)</f>
        <v/>
      </c>
      <c r="AF188">
        <f>IFERROR(INDEX(TIMESHEET!$A$1:$AI$5000,MATCH($D188,TIMESHEET!A$1:A$500,0),MATCH("T302",TIMESHEET!$2:$2,0)),0)</f>
        <v/>
      </c>
      <c r="AG188">
        <f>IFERROR(INDEX(TIMESHEET!$A$1:$AI$5000,MATCH($D188,TIMESHEET!A$1:A$500,0),MATCH("T406",TIMESHEET!$2:$2,0)),0)</f>
        <v/>
      </c>
      <c r="AH188">
        <f>AE188+AG188</f>
        <v/>
      </c>
      <c r="AI188">
        <f>IFERROR(INDEX(TIMESHEET!$A$1:$AI$5000,MATCH($D188,TIMESHEET!A$1:A$500,0),MATCH("T701",TIMESHEET!$2:$2,0)),0)</f>
        <v/>
      </c>
      <c r="AJ188">
        <f>IFERROR(INDEX(TIMESHEET!$A$1:$AI$5000,MATCH($D188,TIMESHEET!B$1:B$500,0),MATCH("T320",TIMESHEET!$2:$2,0)),0)</f>
        <v/>
      </c>
      <c r="AK188">
        <f>IFERROR(IF(LEFT(INDEX(PIS!O$1:O$500,MATCH(D188,PIS!C$1:C$500)),1)="M",T188/AD188*SUM(AE188:AG188),T188*AD188),0)</f>
        <v/>
      </c>
      <c r="AL188">
        <f>IFERROR(INDEX(ADJ!$A$1:$BZ$1000,MATCH(PAYROLL!D188,ADJ!A$1:A$500,0),MATCH(PAYROLL!AL$2,ADJ!$2:$2,0)),0)</f>
        <v/>
      </c>
      <c r="AM188">
        <f>SUM(AK188:AL188)</f>
        <v/>
      </c>
      <c r="AN188">
        <f>IFERROR(ROUND(V188/$AD188*$AH188,0),0)</f>
        <v/>
      </c>
      <c r="AO188">
        <f>IFERROR(ROUND(W188/$AD188*$AH188,0),0)</f>
        <v/>
      </c>
      <c r="AP188">
        <f>IFERROR(ROUND(X188/$AD188*$AE188,0),0)</f>
        <v/>
      </c>
      <c r="AQ188">
        <f>IFERROR(ROUND(Y188/$AD188*$AH188,0),0)</f>
        <v/>
      </c>
      <c r="AR188">
        <f>IFERROR(ROUND(Z188/$AD188*$AH188,0),0)</f>
        <v/>
      </c>
      <c r="AS188">
        <f>IFERROR(ROUND(AA188/$AD188*$AH188,0),0)</f>
        <v/>
      </c>
      <c r="AT188">
        <f>IFERROR(IF((AE188+AF188+AG188)&gt;13,AB188,ROUND(AB188/AD188*AH188,0)),0)</f>
        <v/>
      </c>
      <c r="AU188">
        <f>IFERROR(INDEX(ADJ!$A$1:$BZ$1000,MATCH(PAYROLL!D188,ADJ!A$1:A$500,0),MATCH(PAYROLL!AU$2,ADJ!$2:$2,0)),0)</f>
        <v/>
      </c>
      <c r="AV188">
        <f>ROUND(SUM(AN188:AU188),0)</f>
        <v/>
      </c>
      <c r="AW188">
        <f>IFERROR(INDEX(TIMESHEET!$A$1:$AI$5000,MATCH(PAYROLL!D188,TIMESHEET!A$1:A$500,0),MATCH("T620",TIMESHEET!$2:$2,0)),0)</f>
        <v/>
      </c>
      <c r="AX188">
        <f>IFERROR(INDEX(TIMESHEET!$A$1:$AI$5000,MATCH(PAYROLL!D188,TIMESHEET!A$1:A$500,0),MATCH("T601",TIMESHEET!$2:$2,0)),0)</f>
        <v/>
      </c>
      <c r="AY188">
        <f>IFERROR(INDEX(TIMESHEET!$A$1:$AI$5000,MATCH(PAYROLL!D188,TIMESHEET!A$1:A$500,0),MATCH("T602",TIMESHEET!$2:$2,0)),0)</f>
        <v/>
      </c>
      <c r="AZ188">
        <f>IFERROR(INDEX(TIMESHEET!$A$1:$AI$5000,MATCH(PAYROLL!D188,TIMESHEET!A$1:A$500,0),MATCH("T603",TIMESHEET!$2:$2,0)),0)</f>
        <v/>
      </c>
      <c r="BA188">
        <f>IFERROR(INDEX(TIMESHEET!$A$1:$AI$5000,MATCH(PAYROLL!D188,TIMESHEET!A$1:A$500,0),MATCH("T611",TIMESHEET!$2:$2,0)),0)</f>
        <v/>
      </c>
      <c r="BB188">
        <f>IFERROR(INDEX(TIMESHEET!$A$1:$AI$5000,MATCH(PAYROLL!D188,TIMESHEET!A$1:A$500,0),MATCH("T612",TIMESHEET!$2:$2,0)),0)</f>
        <v/>
      </c>
      <c r="BC188">
        <f>IFERROR(INDEX(TIMESHEET!$A$1:$AI$5000,MATCH(PAYROLL!D188,TIMESHEET!A$1:A$500,0),MATCH("T613",TIMESHEET!$2:$2,0)),0)</f>
        <v/>
      </c>
      <c r="BD188">
        <f>IFERROR(INDEX(TIMESHEET!$A$1:$AI$5000,MATCH(PAYROLL!D188,TIMESHEET!A$1:A$500,0),MATCH("T500",TIMESHEET!$2:$2,0)),0)</f>
        <v/>
      </c>
      <c r="BE188">
        <f>IFERROR(IF(LEFT(INDEX(PIS!O$1:O$500,MATCH(D188,PIS!C$1:C$500)),1)="M",T188/AD188/8*(AW188+AX188*1.5+AY188*2+AZ188*3+BA188*2.1+BB188*2.7+BC188*3.9+BD188*0.3),T188/8*(AW188+AX188*1.5+AY188*2+AZ188*3+BA188*2.1+BB188*2.7+BC188*3.9+BD188*0.3)),0)</f>
        <v/>
      </c>
      <c r="BF188">
        <f>IFERROR(INDEX(ADJ!$A$1:$BZ$1000,MATCH(PAYROLL!$D188,ADJ!A$1:A$500,0),MATCH(PAYROLL!BF$2,ADJ!$2:$2,0)),0)</f>
        <v/>
      </c>
      <c r="BG188">
        <f>IFERROR(INDEX(ADJ!$A$1:$BZ$1000,MATCH(PAYROLL!D188,ADJ!A$1:A$500,0),MATCH(PAYROLL!BG$2,ADJ!$2:$2,0)),0)</f>
        <v/>
      </c>
      <c r="BH188">
        <f>IFERROR(INDEX(ADJ!$A$1:$BZ$1000,MATCH(PAYROLL!D188,ADJ!A$1:A$500,0),MATCH(PAYROLL!BH$2,ADJ!$2:$2,0)),0)</f>
        <v/>
      </c>
      <c r="BI188">
        <f>IFERROR(INDEX(ADJ!$A$1:$BZ$1000,MATCH(PAYROLL!D188,ADJ!A$1:A$500,0),MATCH(PAYROLL!BI$2,ADJ!$2:$2,0)),0)</f>
        <v/>
      </c>
      <c r="BJ188">
        <f>IFERROR(INDEX(ADJ!$A$1:$BZ$1000,MATCH(PAYROLL!D188,ADJ!A$1:A$500,0),MATCH(PAYROLL!BJ$2,ADJ!$2:$2,0)),0)</f>
        <v/>
      </c>
      <c r="BK188">
        <f>SUM(BF188:BJ188)</f>
        <v/>
      </c>
      <c r="BL188">
        <f>IFERROR(INDEX(ADJ!$A$1:$BZ$1000,MATCH(PAYROLL!D188,ADJ!A$1:A$500,0),MATCH(PAYROLL!BL$2,ADJ!$2:$2,0)),0)</f>
        <v/>
      </c>
      <c r="BM188">
        <f>IFERROR(INDEX(ADJ!$A$1:$BZ$1000,MATCH(PAYROLL!D188,ADJ!A$1:A$500,0),MATCH(PAYROLL!BM$2,ADJ!$2:$2,0)),0)</f>
        <v/>
      </c>
      <c r="BN188">
        <f>IFERROR(INDEX(ADJ!$A$1:$BZ$1000,MATCH(PAYROLL!D188,ADJ!A$1:A$500,0),MATCH(PAYROLL!BN$2,ADJ!$2:$2,0)),0)</f>
        <v/>
      </c>
      <c r="BO188">
        <f>IFERROR(INDEX(ADJ!$A$1:$BZ$1000,MATCH(PAYROLL!D188,ADJ!A$1:A$500,0),MATCH(PAYROLL!BO$2,ADJ!$2:$2,0)),0)</f>
        <v/>
      </c>
      <c r="BP188">
        <f>SUM(AM188,AV188,BE188,BK188,BL188:BO188)</f>
        <v/>
      </c>
      <c r="BQ188">
        <f>BO188</f>
        <v/>
      </c>
      <c r="BR188">
        <f>IFERROR(ROUND(IF(LEFT(INDEX(PIS!O$1:O$500,MATCH(D188,PIS!C$1:C$500)),1)="D",T188/8*(BD188*0.3),IF(LEFT(INDEX(PIS!O$1:O$500,MATCH(D188,PIS!C$1:C$500)),1)="H",T188*($BD188*0.3),T188/$AD188/8*($BD188*0.3))),0),0)</f>
        <v/>
      </c>
      <c r="BS188">
        <f>IF(AP188&lt;1,0,MIN(AP188,730000))</f>
        <v/>
      </c>
      <c r="BT188">
        <f>IFERROR(ROUND((BE188-SUM(AW188:BC188)*T188/AD188/8),0)-BR188,0)</f>
        <v/>
      </c>
      <c r="BU188">
        <f>AO188</f>
        <v/>
      </c>
      <c r="BV188">
        <f>SUM(BQ188:BU188)</f>
        <v/>
      </c>
      <c r="BW188">
        <f>BP188-BV188</f>
        <v/>
      </c>
      <c r="BX188">
        <f>IFERROR(IF(RIGHT(INDEX(PIS!O$1:O$500,MATCH(D188,PIS!C$1:C$500)),5)="Gross",MIN(U188+V188,VLOOKUP("R700",TSC!B:C,2,0)*VLOOKUP("R101",TSC!B:C,2,0))*VLOOKUP("R701",TSC!B:C,2,0)%,0),0)</f>
        <v/>
      </c>
      <c r="BY188">
        <f>IFERROR(IF(RIGHT(INDEX(PIS!O$1:O$500,MATCH(D188,PIS!C$1:C$500)),5)="Gross",MIN(U188+V188,VLOOKUP("R700",TSC!B:C,2,0)*VLOOKUP("R101",TSC!B:C,2,0))*VLOOKUP("T704",TSC!B:C,2,0)%,0),0)</f>
        <v/>
      </c>
      <c r="BZ188">
        <f>IFERROR(IF(RIGHT(INDEX(PIS!O$1:O$500,MATCH(D188,PIS!C$1:C$500)),5)="Gross",MIN(U188+V188,VLOOKUP("R700",TSC!B:C,2,0)*VLOOKUP("1",TSC!F:G,2,0))*VLOOKUP("T705",TSC!B:C,2,0)%,0),0)</f>
        <v/>
      </c>
      <c r="CA188">
        <f>IFERROR(INDEX(ADJ!$A$1:$BZ$1000,MATCH(PAYROLL!D188,ADJ!A$1:A$500,0),MATCH(PAYROLL!CA$2,ADJ!$2:$2,0)),0)</f>
        <v/>
      </c>
      <c r="CB188">
        <f>IFERROR(INDEX(ADJ!$A$1:$BZ$1000,MATCH(PAYROLL!D188,ADJ!A$1:A$500,0),MATCH(PAYROLL!CB$2,ADJ!$2:$2,0)),0)</f>
        <v/>
      </c>
      <c r="CC188">
        <f>SUM(BX188:CB188)</f>
        <v/>
      </c>
      <c r="CD188">
        <f>IFERROR(INDEX(PIS!$A$1:$BZ$1000,MATCH(PAYROLL!D188,PIS!C$1:C$500,0),MATCH(PAYROLL!CD$1,PIS!$1:$1,0)),0)</f>
        <v/>
      </c>
      <c r="CE188">
        <f>IFERROR(IF(OR(INDEX(PIS!P$1:P$500,MATCH(D188,PIS!C$1:C$500,0))="LT2",INDEX(PIS!P$1:P$500,MATCH(D188,PIS!C$1:C$500,0))="P10"),0,SUM(CC188,CD188*VLOOKUP("R601",TSC!B:C,2,0),VLOOKUP("R602",TSC!B:C,2,0))),0)</f>
        <v/>
      </c>
      <c r="CF188">
        <f>MAX(BW188-CE188,0)</f>
        <v/>
      </c>
      <c r="CG188">
        <f>IFERROR(IF(OR(RIGHT(INDEX(PIS!P$1:P$500,MATCH(D188,PIS!C$1:C$500)),5)="P10",RIGHT(INDEX(PIS!P$1:P$500,MATCH(D188,PIS!C$1:C$500)),5)="CK"),0,IF(CF188&lt;=5000000,CF188*5%,IF(CF188&lt;=10000000,CF188*10%-250000,IF(CF188&lt;=18000000,CF188*15%-750000,IF(CF188&lt;=32000000,CF188*20%-1650000,IF(CF188&lt;=52000000,CF188*25%-3250000,IF(CF188&lt;=80000000,BH188*30%-5850000,CF188*35%-9850000))))))),0)</f>
        <v/>
      </c>
      <c r="CH188">
        <f>IFERROR(IF(OR(INDEX(PIS!P$1:P$500,MATCH(D188,PIS!C$1:C$500))="LT",INDEX(PIS!P$1:P$500,MATCH(D188,PIS!C$1:C$500))="CK"),0,IF(CF188&lt;2000000,0,CF188*10%)),0)</f>
        <v/>
      </c>
      <c r="CI188">
        <f>IFERROR(INDEX(ADJ!$A$1:$BZ$1000,MATCH(PAYROLL!D188,ADJ!A$1:A$500,0),MATCH(PAYROLL!CI$2,ADJ!$2:$2,0)),0)</f>
        <v/>
      </c>
      <c r="CJ188">
        <f>IFERROR(INDEX(ADJ!$A$1:$BZ$1000,MATCH(PAYROLL!D188,ADJ!A$1:A$500,0),MATCH(PAYROLL!CJ$2,ADJ!$2:$2,0)),0)</f>
        <v/>
      </c>
      <c r="CK188">
        <f>IFERROR(INDEX(ADJ!$A$1:$BZ$1000,MATCH(PAYROLL!D188,ADJ!A$1:A$500,0),MATCH(PAYROLL!CK$2,ADJ!$2:$2,0)),0)</f>
        <v/>
      </c>
      <c r="CL188">
        <f>SUM(CG188:CK188)</f>
        <v/>
      </c>
      <c r="CM188">
        <f>ROUND(SUM(CH188:CK188),0)</f>
        <v/>
      </c>
      <c r="CN188">
        <f>IFERROR(INDEX(CSDA!D$1:D$500,MATCH($CN$2,CSDA!C$1:C$500,0))*INDEX(PIS!V$1:V$500,MATCH(D188,PIS!C$1:C$500))+INDEX(ADJ!$A$1:$BZ$1000,MATCH(PAYROLL!D188,ADJ!A$1:A$500,0),MATCH(PAYROLL!CN$2,ADJ!$2:$2,0)),0)</f>
        <v/>
      </c>
      <c r="CO188">
        <f>IFERROR(INDEX(ADJ!$A$1:$BZ$1000,MATCH(PAYROLL!D188,ADJ!A$1:A$500,0),MATCH(PAYROLL!CO$2,ADJ!$2:$2,0)),0)</f>
        <v/>
      </c>
      <c r="CP188">
        <f>IFERROR(INDEX(ADJ!$A$1:$BZ$1000,MATCH(PAYROLL!D188,ADJ!A$1:A$500,0),MATCH(PAYROLL!CP$2,ADJ!$2:$2,0)),0)</f>
        <v/>
      </c>
      <c r="CQ188">
        <f>BP188-CL188-CI188-CM188-CN188-CO188-CP188-CC188</f>
        <v/>
      </c>
      <c r="CR188">
        <f>IFERROR(IF(RIGHT(INDEX(PIS!O$1:O$500,MATCH(D188,PIS!C$1:C$500,0)),5)="Gross",MIN(U188+V188,VLOOKUP("R700",TSC!B:C,2,0)*VLOOKUP("R101",TSC!B:C,2,0))*(VLOOKUP("T711",TSC!B:C,2,0)+VLOOKUP("T712",TSC!B:C,2,0))%,MIN(T188+V188,VLOOKUP("R700",TSC!B:C,2,0)*VLOOKUP("R101",TSC!B:C,2,0))*(VLOOKUP("T711",TSC!B:C,2,0)+VLOOKUP("T712",TSC!B:C,2,0)+VLOOKUP("R701",TSC!B:C,2,0))%),0)</f>
        <v/>
      </c>
      <c r="CS188">
        <f>IFERROR(IF(RIGHT(INDEX(PIS!O$1:O$500,MATCH(D188,PIS!C$1:C$500,0)),5)="Gross",MIN(U188+V188,VLOOKUP("R700",TSC!B:C,2,0)*VLOOKUP("R101",TSC!B:C,2,0))*(VLOOKUP("T714",TSC!B:C,2,0))%,MIN(T188+V188,VLOOKUP("R700",TSC!B:C,2,0)*VLOOKUP("R101",TSC!B:C,2,0))*(VLOOKUP("T704",TSC!B:C,2,0)+VLOOKUP("T714",TSC!B:C,2,0))%),0)</f>
        <v/>
      </c>
      <c r="CT188">
        <f>IFERROR(IF(RIGHT(INDEX(PIS!O$1:O$500,MATCH(D188,PIS!C$1:C$500,0)),5)="Gross",MIN(U188+V188,VLOOKUP("R700",TSC!B:C,2,0)*VLOOKUP("R101",TSC!B:C,2,0))*VLOOKUP("T705",TSC!B:C,2,0)%,MIN(T188+V188,VLOOKUP("R700",TSC!B:C,2,0)*VLOOKUP("R101",TSC!B:C,2,0))*VLOOKUP("T705",TSC!B:C,2,0)%),0)</f>
        <v/>
      </c>
      <c r="CU188">
        <f>IFERROR(IF(RIGHT(INDEX(PIS!O$1:O$500,MATCH(D188,PIS!C$1:C$500,0)),5)="Gross",MIN(U188+V188,VLOOKUP("R700",TSC!B:C,2,0)*VLOOKUP("R101",TSC!B:C,2,0))*(VLOOKUP("T713",TSC!B:C,2,0))%,MIN(T188+V188,VLOOKUP("R700",TSC!B:C,2,0)*VLOOKUP("R101",TSC!B:C,2,0))*(VLOOKUP("T713",TSC!B:C,2,0))%),0)</f>
        <v/>
      </c>
      <c r="CV188">
        <f>IFERROR(INDEX(ADJ!$A$1:$BZ$1000,MATCH(PAYROLL!D188,ADJ!A$1:A$500,0),MATCH(PAYROLL!CV$2,ADJ!$2:$2,0)),0)</f>
        <v/>
      </c>
      <c r="CW188">
        <f>IFERROR(INDEX(ADJ!$A$1:$BZ$1000,MATCH(PAYROLL!D188,ADJ!A$1:A$500,0),MATCH(PAYROLL!CW$2,ADJ!$2:$2,0)),0)</f>
        <v/>
      </c>
      <c r="CX188">
        <f>SUM(CR188:CW188)</f>
        <v/>
      </c>
      <c r="CY188">
        <f>ROUND(IF(CR188&gt;0,T188+V188*VLOOKUP("R202",TSC!$B$1:$C$500,2,0),0),0)</f>
        <v/>
      </c>
      <c r="CZ188">
        <f>IFERROR(INDEX(CSDA!D$1:D$500,MATCH($CZ$2,CSDA!C$1:C$500,0)),0)</f>
        <v/>
      </c>
      <c r="DA188">
        <f>ROUND(T188*0.7%,0)</f>
        <v/>
      </c>
      <c r="DB188">
        <f>ROUND(T188/12,0)</f>
        <v/>
      </c>
      <c r="DC188">
        <f ref="DC188" t="array">IFERROR(INDEX(CSDA!D$1:D$500,MATCH("Trích giữ"&amp;PAYROLL!DC$2,CSDA!A$1:A$500&amp;CSDA!C$1:C$500,0)),0)</f>
        <v/>
      </c>
      <c r="DD188">
        <f ref="DD188" t="array">IFERROR(INDEX(CSDA!D$1:D$500,MATCH("Trích giữ"&amp;PAYROLL!DD$2,CSDA!A$1:A$500&amp;CSDA!C$1:C$500,0)),0)</f>
        <v/>
      </c>
      <c r="DE188">
        <f ref="DE188" t="array">IFERROR(INDEX(CSDA!D$1:D$500,MATCH("Trích giữ"&amp;PAYROLL!DE$2,CSDA!A$1:A$500&amp;CSDA!C$1:C$500,0)),0)</f>
        <v/>
      </c>
      <c r="DF188">
        <f>IFERROR(INDEX(CSDA!D$1:D$500,MATCH(PAYROLL!DF$2,CSDA!C$1:C$500,0)),0)</f>
        <v/>
      </c>
      <c r="DG188">
        <f ref="DG188" t="array">IFERROR(INDEX(CSDA!D$1:D$500,MATCH("Trích giữ"&amp;PAYROLL!DG$2,CSDA!A$1:A$500&amp;CSDA!C$1:C$500,0)),0)</f>
        <v/>
      </c>
      <c r="DH188">
        <f>ROUND(T188/26,0)</f>
        <v/>
      </c>
      <c r="DI188">
        <f ref="DI188" t="array">IFERROR(INDEX(CSDA!D$1:D$500,MATCH("Trích giữ"&amp;PAYROLL!DI$2,CSDA!A$1:A$500&amp;CSDA!C$1:C$500,0)),0)</f>
        <v/>
      </c>
      <c r="DJ188">
        <f>IF(U188=0,T188*21.5%-BL188,0)</f>
        <v/>
      </c>
      <c r="DK188">
        <f ref="DK188" t="array">IFERROR(INDEX(CSDA!D$1:D$500,MATCH("Trích giữ"&amp;PAYROLL!DK$2,CSDA!A$1:A$500&amp;CSDA!C$1:C$500,0)),0)</f>
        <v/>
      </c>
      <c r="DL188">
        <f>IFERROR(INDEX(CSDA!D$1:D$500,MATCH(PAYROLL!DL$2,CSDA!C$1:C$500,0))/12,0)</f>
        <v/>
      </c>
      <c r="DM188">
        <f>SUM(DB188:DL188)</f>
        <v/>
      </c>
      <c r="DN188">
        <f>IFERROR(INDEX(ADJ!$A$1:$BZ$1000,MATCH(PAYROLL!D188,ADJ!A$1:A$500,0),MATCH(PAYROLL!DN$2,ADJ!$2:$2,0)),0)</f>
        <v/>
      </c>
      <c r="DO188">
        <f>IFERROR(SUM(BP188,DM188:DN188,CX188:DA188)-DT188,0)</f>
        <v/>
      </c>
      <c r="DP188">
        <f ref="DP188" t="array">SUM(BW188*IFERROR(INDEX(CSDA!D$1:D$500,MATCH(BW$2,CSDA!C$1:C$500,0)),0)%,CX188*IFERROR(INDEX(CSDA!D$1:D$500,MATCH(CX$2,CSDA!C$1:C$500,0)),0)%,DA188*IFERROR(INDEX(CSDA!D$1:D$500,MATCH(DA$2,CSDA!C$1:C$500,0)),0)%,DB188*IFERROR(INDEX(CSDA!D$1:D$500,MATCH(DB$2,CSDA!C$1:C$500,0)),0)%,DF188*IFERROR(INDEX(CSDA!D$1:D$500,MATCH("Phí dịch vụ"&amp;PAYROLL!DF$2,CSDA!A$1:A$500&amp;CSDA!C$1:C$500,0)),0)%,DC188*IFERROR(INDEX(CSDA!D$1:D$500,MATCH("Phí dịch vụ"&amp;PAYROLL!DC$2,CSDA!A$1:A$500&amp;CSDA!C$1:C$500,0)),0)%,DH188*IFERROR(INDEX(CSDA!D$1:D$500,MATCH("Phí dịch vụ"&amp;PAYROLL!DH$2,CSDA!A$1:A$500&amp;CSDA!C$1:C$500,0)),0)%,DJ188*IFERROR(INDEX(CSDA!D$1:D$500,MATCH("Phí dịch vụ"&amp;PAYROLL!DJ$2,CSDA!A$1:A$500&amp;CSDA!C$1:C$500,0)),0)%,BN188*IFERROR(INDEX(CSDA!D$1:D$500,MATCH(BN$2,CSDA!C$1:C$500,0)),0)%)-BN188*7%</f>
        <v/>
      </c>
      <c r="DQ188">
        <f>IFERROR(INDEX(ADJ!$A$1:$BZ$1000,MATCH(PAYROLL!D188,ADJ!A$1:A$500,0),MATCH(PAYROLL!DQ$2,ADJ!$2:$2,0)),0)</f>
        <v/>
      </c>
      <c r="DR188">
        <f>IFERROR(INDEX(ADJ!$A$1:$BZ$1000,MATCH(PAYROLL!D188,ADJ!A$1:A$500,0),MATCH(PAYROLL!DR$2,ADJ!$2:$2,0)),0)</f>
        <v/>
      </c>
      <c r="DS188">
        <f>SUM(DP188:DR188)</f>
        <v/>
      </c>
      <c r="DT188">
        <f>EK188</f>
        <v/>
      </c>
      <c r="DU188">
        <f>SUM(DO188:DR188)</f>
        <v/>
      </c>
      <c r="DV188">
        <f>ROUND(DU188*0.1,0)</f>
        <v/>
      </c>
      <c r="DW188">
        <f>DU188+DV188</f>
        <v/>
      </c>
      <c r="DZ188">
        <f>IFERROR(INDEX(ADJ!$A$1:$BZ$1000,MATCH(PAYROLL!$D188,ADJ!A$1:A$500,0),MATCH(PAYROLL!DZ$2,ADJ!$2:$2,0)),0)</f>
        <v/>
      </c>
      <c r="EA188">
        <f>IFERROR(INDEX(ADJ!$A$1:$BZ$1000,MATCH(PAYROLL!$D188,ADJ!A$1:A$500,0),MATCH(PAYROLL!EA$2,ADJ!$2:$2,0)),0)</f>
        <v/>
      </c>
      <c r="EB188">
        <f>IFERROR(INDEX(ADJ!$A$1:$BZ$1000,MATCH(PAYROLL!$D188,ADJ!A$1:A$500,0),MATCH(PAYROLL!EB$2,ADJ!$2:$2,0)),0)</f>
        <v/>
      </c>
      <c r="EC188">
        <f>IFERROR(INDEX(ADJ!$A$1:$BZ$1000,MATCH(PAYROLL!$D188,ADJ!A$1:A$500,0),MATCH(PAYROLL!EC$2,ADJ!$2:$2,0)),0)</f>
        <v/>
      </c>
      <c r="ED188">
        <f>IFERROR(INDEX(ADJ!$A$1:$BZ$1000,MATCH(PAYROLL!$D188,ADJ!A$1:A$500,0),MATCH(PAYROLL!ED$2,ADJ!$2:$2,0)),0)</f>
        <v/>
      </c>
      <c r="EE188">
        <f>IFERROR(INDEX(ADJ!$A$1:$BZ$1000,MATCH(PAYROLL!$D188,ADJ!A$1:A$500,0),MATCH(PAYROLL!EE$2,ADJ!$2:$2,0)),0)</f>
        <v/>
      </c>
      <c r="EF188">
        <f>IFERROR(INDEX(ADJ!$A$1:$BZ$1000,MATCH(PAYROLL!$D188,ADJ!A$1:A$500,0),MATCH(PAYROLL!EF$2,ADJ!$2:$2,0)),0)</f>
        <v/>
      </c>
      <c r="EG188">
        <f>IFERROR(INDEX(ADJ!$A$1:$BZ$1000,MATCH(PAYROLL!$D188,ADJ!A$1:A$500,0),MATCH(PAYROLL!EG$2,ADJ!$2:$2,0)),0)</f>
        <v/>
      </c>
      <c r="EH188">
        <f>IFERROR(INDEX(ADJ!$A$1:$BZ$1000,MATCH(PAYROLL!$D188,ADJ!A$1:A$500,0),MATCH(PAYROLL!EH$2,ADJ!$2:$2,0)),0)</f>
        <v/>
      </c>
      <c r="EI188">
        <f>IFERROR(INDEX(ADJ!$A$1:$BZ$1000,MATCH(PAYROLL!D188,ADJ!A$1:A$500,0),MATCH(PAYROLL!EI$2,ADJ!$2:$2,0)),0)</f>
        <v/>
      </c>
      <c r="EJ188">
        <f>IFERROR(INDEX(ADJ!$A$1:$BZ$1000,MATCH(PAYROLL!$D188,ADJ!A$1:A$500,0),MATCH(PAYROLL!EJ$2,ADJ!$2:$2,0)),0)</f>
        <v/>
      </c>
      <c r="EK188">
        <f>SUM(DZ188:EJ188)</f>
        <v/>
      </c>
    </row>
    <row r="189">
      <c r="A189" t="n">
        <v>187</v>
      </c>
      <c r="B189" t="inlineStr">
        <is>
          <t>Trần Thế Sơn</t>
        </is>
      </c>
      <c r="D189" t="inlineStr">
        <is>
          <t>160236-01</t>
        </is>
      </c>
      <c r="S189">
        <f>IFERROR(INDEX(PIS!$A$1:$BZ$1000,MATCH($D189,PIS!C$1:C$500,0),MATCH("Lương CB tháng trước",PIS!$1:$1,0)),0)</f>
        <v/>
      </c>
      <c r="T189">
        <f>IFERROR(INDEX(PIS!$A$1:$BZ$1000,MATCH($D189,PIS!C$1:C$500,0),MATCH("Lương CB hiện tại",PIS!$1:$1,0)),0)</f>
        <v/>
      </c>
      <c r="U189">
        <f>IFERROR(INDEX(PIS!$A$1:$BZ$1000,MATCH($D189,PIS!C$1:C$500,0),MATCH("Lương đóng BHBB",PIS!$1:$1,0)),0)</f>
        <v/>
      </c>
      <c r="V189">
        <f>IFERROR(INDEX(PIS!$A$1:$BZ$1000,MATCH($D189,PIS!C$1:C$500,0),MATCH(V$2,PIS!$2:$2,0)),0)</f>
        <v/>
      </c>
      <c r="W189">
        <f>IFERROR(INDEX(PIS!$A$1:$BZ$1000,MATCH($D189,PIS!C$1:C$500,0),MATCH(W$2,PIS!$2:$2,0)),0)</f>
        <v/>
      </c>
      <c r="X189">
        <f>IFERROR(INDEX(PIS!$A$1:$BZ$1000,MATCH($D189,PIS!C$1:C$500,0),MATCH(X$2,PIS!$2:$2,0)),0)</f>
        <v/>
      </c>
      <c r="Y189">
        <f>IFERROR(INDEX(PIS!$A$1:$BZ$1000,MATCH($D189,PIS!C$1:C$500,0),MATCH(Y$2,PIS!$2:$2,0)),0)</f>
        <v/>
      </c>
      <c r="Z189">
        <f>IFERROR(INDEX(PIS!$A$1:$BZ$1000,MATCH($D189,PIS!C$1:C$500,0),MATCH(Z$2,PIS!$2:$2,0)),0)</f>
        <v/>
      </c>
      <c r="AA189">
        <f>IFERROR(INDEX(PIS!$A$1:$BZ$1000,MATCH($D189,PIS!C$1:C$500,0),MATCH(AA$2,PIS!$2:$2,0)),0)</f>
        <v/>
      </c>
      <c r="AB189">
        <f>IFERROR(INDEX(PIS!$A$1:$BZ$1000,MATCH($D189,PIS!C$1:C$500,0),MATCH(AB$2,PIS!$2:$2,0)),0)</f>
        <v/>
      </c>
      <c r="AC189">
        <f>SUM(V189:AB189)</f>
        <v/>
      </c>
      <c r="AD189">
        <f>IFERROR(INDEX(TIMESHEET!$A$1:$AI$5000,MATCH($D189,TIMESHEET!A$1:A$500,0),MATCH("T100",TIMESHEET!$2:$2,0))-2,0)</f>
        <v/>
      </c>
      <c r="AE189">
        <f>IFERROR(INDEX(TIMESHEET!$A$1:$AI$5000,MATCH($D189,TIMESHEET!A$1:A$500,0),MATCH("T202",TIMESHEET!$2:$2,0)),0)</f>
        <v/>
      </c>
      <c r="AF189">
        <f>IFERROR(INDEX(TIMESHEET!$A$1:$AI$5000,MATCH($D189,TIMESHEET!A$1:A$500,0),MATCH("T302",TIMESHEET!$2:$2,0)),0)</f>
        <v/>
      </c>
      <c r="AG189">
        <f>IFERROR(INDEX(TIMESHEET!$A$1:$AI$5000,MATCH($D189,TIMESHEET!A$1:A$500,0),MATCH("T406",TIMESHEET!$2:$2,0)),0)</f>
        <v/>
      </c>
      <c r="AH189">
        <f>AE189+AG189</f>
        <v/>
      </c>
      <c r="AI189">
        <f>IFERROR(INDEX(TIMESHEET!$A$1:$AI$5000,MATCH($D189,TIMESHEET!A$1:A$500,0),MATCH("T701",TIMESHEET!$2:$2,0)),0)</f>
        <v/>
      </c>
      <c r="AJ189">
        <f>IFERROR(INDEX(TIMESHEET!$A$1:$AI$5000,MATCH($D189,TIMESHEET!B$1:B$500,0),MATCH("T320",TIMESHEET!$2:$2,0)),0)</f>
        <v/>
      </c>
      <c r="AK189">
        <f>IFERROR(IF(LEFT(INDEX(PIS!O$1:O$500,MATCH(D189,PIS!C$1:C$500)),1)="M",T189/AD189*SUM(AE189:AG189),T189*AD189),0)</f>
        <v/>
      </c>
      <c r="AL189">
        <f>IFERROR(INDEX(ADJ!$A$1:$BZ$1000,MATCH(PAYROLL!D189,ADJ!A$1:A$500,0),MATCH(PAYROLL!AL$2,ADJ!$2:$2,0)),0)</f>
        <v/>
      </c>
      <c r="AM189">
        <f>SUM(AK189:AL189)</f>
        <v/>
      </c>
      <c r="AN189">
        <f>IFERROR(ROUND(V189/$AD189*$AH189,0),0)</f>
        <v/>
      </c>
      <c r="AO189">
        <f>IFERROR(ROUND(W189/$AD189*$AH189,0),0)</f>
        <v/>
      </c>
      <c r="AP189">
        <f>IFERROR(ROUND(X189/$AD189*$AE189,0),0)</f>
        <v/>
      </c>
      <c r="AQ189">
        <f>IFERROR(ROUND(Y189/$AD189*$AH189,0),0)</f>
        <v/>
      </c>
      <c r="AR189">
        <f>IFERROR(ROUND(Z189/$AD189*$AH189,0),0)</f>
        <v/>
      </c>
      <c r="AS189">
        <f>IFERROR(ROUND(AA189/$AD189*$AH189,0),0)</f>
        <v/>
      </c>
      <c r="AT189">
        <f>IFERROR(IF((AE189+AF189+AG189)&gt;13,AB189,ROUND(AB189/AD189*AH189,0)),0)</f>
        <v/>
      </c>
      <c r="AU189">
        <f>IFERROR(INDEX(ADJ!$A$1:$BZ$1000,MATCH(PAYROLL!D189,ADJ!A$1:A$500,0),MATCH(PAYROLL!AU$2,ADJ!$2:$2,0)),0)</f>
        <v/>
      </c>
      <c r="AV189">
        <f>ROUND(SUM(AN189:AU189),0)</f>
        <v/>
      </c>
      <c r="AW189">
        <f>IFERROR(INDEX(TIMESHEET!$A$1:$AI$5000,MATCH(PAYROLL!D189,TIMESHEET!A$1:A$500,0),MATCH("T620",TIMESHEET!$2:$2,0)),0)</f>
        <v/>
      </c>
      <c r="AX189">
        <f>IFERROR(INDEX(TIMESHEET!$A$1:$AI$5000,MATCH(PAYROLL!D189,TIMESHEET!A$1:A$500,0),MATCH("T601",TIMESHEET!$2:$2,0)),0)</f>
        <v/>
      </c>
      <c r="AY189">
        <f>IFERROR(INDEX(TIMESHEET!$A$1:$AI$5000,MATCH(PAYROLL!D189,TIMESHEET!A$1:A$500,0),MATCH("T602",TIMESHEET!$2:$2,0)),0)</f>
        <v/>
      </c>
      <c r="AZ189">
        <f>IFERROR(INDEX(TIMESHEET!$A$1:$AI$5000,MATCH(PAYROLL!D189,TIMESHEET!A$1:A$500,0),MATCH("T603",TIMESHEET!$2:$2,0)),0)</f>
        <v/>
      </c>
      <c r="BA189">
        <f>IFERROR(INDEX(TIMESHEET!$A$1:$AI$5000,MATCH(PAYROLL!D189,TIMESHEET!A$1:A$500,0),MATCH("T611",TIMESHEET!$2:$2,0)),0)</f>
        <v/>
      </c>
      <c r="BB189">
        <f>IFERROR(INDEX(TIMESHEET!$A$1:$AI$5000,MATCH(PAYROLL!D189,TIMESHEET!A$1:A$500,0),MATCH("T612",TIMESHEET!$2:$2,0)),0)</f>
        <v/>
      </c>
      <c r="BC189">
        <f>IFERROR(INDEX(TIMESHEET!$A$1:$AI$5000,MATCH(PAYROLL!D189,TIMESHEET!A$1:A$500,0),MATCH("T613",TIMESHEET!$2:$2,0)),0)</f>
        <v/>
      </c>
      <c r="BD189">
        <f>IFERROR(INDEX(TIMESHEET!$A$1:$AI$5000,MATCH(PAYROLL!D189,TIMESHEET!A$1:A$500,0),MATCH("T500",TIMESHEET!$2:$2,0)),0)</f>
        <v/>
      </c>
      <c r="BE189">
        <f>IFERROR(IF(LEFT(INDEX(PIS!O$1:O$500,MATCH(D189,PIS!C$1:C$500)),1)="M",T189/AD189/8*(AW189+AX189*1.5+AY189*2+AZ189*3+BA189*2.1+BB189*2.7+BC189*3.9+BD189*0.3),T189/8*(AW189+AX189*1.5+AY189*2+AZ189*3+BA189*2.1+BB189*2.7+BC189*3.9+BD189*0.3)),0)</f>
        <v/>
      </c>
      <c r="BF189">
        <f>IFERROR(INDEX(ADJ!$A$1:$BZ$1000,MATCH(PAYROLL!$D189,ADJ!A$1:A$500,0),MATCH(PAYROLL!BF$2,ADJ!$2:$2,0)),0)</f>
        <v/>
      </c>
      <c r="BG189">
        <f>IFERROR(INDEX(ADJ!$A$1:$BZ$1000,MATCH(PAYROLL!D189,ADJ!A$1:A$500,0),MATCH(PAYROLL!BG$2,ADJ!$2:$2,0)),0)</f>
        <v/>
      </c>
      <c r="BH189">
        <f>IFERROR(INDEX(ADJ!$A$1:$BZ$1000,MATCH(PAYROLL!D189,ADJ!A$1:A$500,0),MATCH(PAYROLL!BH$2,ADJ!$2:$2,0)),0)</f>
        <v/>
      </c>
      <c r="BI189">
        <f>IFERROR(INDEX(ADJ!$A$1:$BZ$1000,MATCH(PAYROLL!D189,ADJ!A$1:A$500,0),MATCH(PAYROLL!BI$2,ADJ!$2:$2,0)),0)</f>
        <v/>
      </c>
      <c r="BJ189">
        <f>IFERROR(INDEX(ADJ!$A$1:$BZ$1000,MATCH(PAYROLL!D189,ADJ!A$1:A$500,0),MATCH(PAYROLL!BJ$2,ADJ!$2:$2,0)),0)</f>
        <v/>
      </c>
      <c r="BK189">
        <f>SUM(BF189:BJ189)</f>
        <v/>
      </c>
      <c r="BL189">
        <f>IFERROR(INDEX(ADJ!$A$1:$BZ$1000,MATCH(PAYROLL!D189,ADJ!A$1:A$500,0),MATCH(PAYROLL!BL$2,ADJ!$2:$2,0)),0)</f>
        <v/>
      </c>
      <c r="BM189">
        <f>IFERROR(INDEX(ADJ!$A$1:$BZ$1000,MATCH(PAYROLL!D189,ADJ!A$1:A$500,0),MATCH(PAYROLL!BM$2,ADJ!$2:$2,0)),0)</f>
        <v/>
      </c>
      <c r="BN189">
        <f>IFERROR(INDEX(ADJ!$A$1:$BZ$1000,MATCH(PAYROLL!D189,ADJ!A$1:A$500,0),MATCH(PAYROLL!BN$2,ADJ!$2:$2,0)),0)</f>
        <v/>
      </c>
      <c r="BO189">
        <f>IFERROR(INDEX(ADJ!$A$1:$BZ$1000,MATCH(PAYROLL!D189,ADJ!A$1:A$500,0),MATCH(PAYROLL!BO$2,ADJ!$2:$2,0)),0)</f>
        <v/>
      </c>
      <c r="BP189">
        <f>SUM(AM189,AV189,BE189,BK189,BL189:BO189)</f>
        <v/>
      </c>
      <c r="BQ189">
        <f>BO189</f>
        <v/>
      </c>
      <c r="BR189">
        <f>IFERROR(ROUND(IF(LEFT(INDEX(PIS!O$1:O$500,MATCH(D189,PIS!C$1:C$500)),1)="D",T189/8*(BD189*0.3),IF(LEFT(INDEX(PIS!O$1:O$500,MATCH(D189,PIS!C$1:C$500)),1)="H",T189*($BD189*0.3),T189/$AD189/8*($BD189*0.3))),0),0)</f>
        <v/>
      </c>
      <c r="BS189">
        <f>IF(AP189&lt;1,0,MIN(AP189,730000))</f>
        <v/>
      </c>
      <c r="BT189">
        <f>IFERROR(ROUND((BE189-SUM(AW189:BC189)*T189/AD189/8),0)-BR189,0)</f>
        <v/>
      </c>
      <c r="BU189">
        <f>AO189</f>
        <v/>
      </c>
      <c r="BV189">
        <f>SUM(BQ189:BU189)</f>
        <v/>
      </c>
      <c r="BW189">
        <f>BP189-BV189</f>
        <v/>
      </c>
      <c r="BX189">
        <f>IFERROR(IF(RIGHT(INDEX(PIS!O$1:O$500,MATCH(D189,PIS!C$1:C$500)),5)="Gross",MIN(U189+V189,VLOOKUP("R700",TSC!B:C,2,0)*VLOOKUP("R101",TSC!B:C,2,0))*VLOOKUP("R701",TSC!B:C,2,0)%,0),0)</f>
        <v/>
      </c>
      <c r="BY189">
        <f>IFERROR(IF(RIGHT(INDEX(PIS!O$1:O$500,MATCH(D189,PIS!C$1:C$500)),5)="Gross",MIN(U189+V189,VLOOKUP("R700",TSC!B:C,2,0)*VLOOKUP("R101",TSC!B:C,2,0))*VLOOKUP("T704",TSC!B:C,2,0)%,0),0)</f>
        <v/>
      </c>
      <c r="BZ189">
        <f>IFERROR(IF(RIGHT(INDEX(PIS!O$1:O$500,MATCH(D189,PIS!C$1:C$500)),5)="Gross",MIN(U189+V189,VLOOKUP("R700",TSC!B:C,2,0)*VLOOKUP("1",TSC!F:G,2,0))*VLOOKUP("T705",TSC!B:C,2,0)%,0),0)</f>
        <v/>
      </c>
      <c r="CA189">
        <f>IFERROR(INDEX(ADJ!$A$1:$BZ$1000,MATCH(PAYROLL!D189,ADJ!A$1:A$500,0),MATCH(PAYROLL!CA$2,ADJ!$2:$2,0)),0)</f>
        <v/>
      </c>
      <c r="CB189">
        <f>IFERROR(INDEX(ADJ!$A$1:$BZ$1000,MATCH(PAYROLL!D189,ADJ!A$1:A$500,0),MATCH(PAYROLL!CB$2,ADJ!$2:$2,0)),0)</f>
        <v/>
      </c>
      <c r="CC189">
        <f>SUM(BX189:CB189)</f>
        <v/>
      </c>
      <c r="CD189">
        <f>IFERROR(INDEX(PIS!$A$1:$BZ$1000,MATCH(PAYROLL!D189,PIS!C$1:C$500,0),MATCH(PAYROLL!CD$1,PIS!$1:$1,0)),0)</f>
        <v/>
      </c>
      <c r="CE189">
        <f>IFERROR(IF(OR(INDEX(PIS!P$1:P$500,MATCH(D189,PIS!C$1:C$500,0))="LT2",INDEX(PIS!P$1:P$500,MATCH(D189,PIS!C$1:C$500,0))="P10"),0,SUM(CC189,CD189*VLOOKUP("R601",TSC!B:C,2,0),VLOOKUP("R602",TSC!B:C,2,0))),0)</f>
        <v/>
      </c>
      <c r="CF189">
        <f>MAX(BW189-CE189,0)</f>
        <v/>
      </c>
      <c r="CG189">
        <f>IFERROR(IF(OR(RIGHT(INDEX(PIS!P$1:P$500,MATCH(D189,PIS!C$1:C$500)),5)="P10",RIGHT(INDEX(PIS!P$1:P$500,MATCH(D189,PIS!C$1:C$500)),5)="CK"),0,IF(CF189&lt;=5000000,CF189*5%,IF(CF189&lt;=10000000,CF189*10%-250000,IF(CF189&lt;=18000000,CF189*15%-750000,IF(CF189&lt;=32000000,CF189*20%-1650000,IF(CF189&lt;=52000000,CF189*25%-3250000,IF(CF189&lt;=80000000,BH189*30%-5850000,CF189*35%-9850000))))))),0)</f>
        <v/>
      </c>
      <c r="CH189">
        <f>IFERROR(IF(OR(INDEX(PIS!P$1:P$500,MATCH(D189,PIS!C$1:C$500))="LT",INDEX(PIS!P$1:P$500,MATCH(D189,PIS!C$1:C$500))="CK"),0,IF(CF189&lt;2000000,0,CF189*10%)),0)</f>
        <v/>
      </c>
      <c r="CI189">
        <f>IFERROR(INDEX(ADJ!$A$1:$BZ$1000,MATCH(PAYROLL!D189,ADJ!A$1:A$500,0),MATCH(PAYROLL!CI$2,ADJ!$2:$2,0)),0)</f>
        <v/>
      </c>
      <c r="CJ189">
        <f>IFERROR(INDEX(ADJ!$A$1:$BZ$1000,MATCH(PAYROLL!D189,ADJ!A$1:A$500,0),MATCH(PAYROLL!CJ$2,ADJ!$2:$2,0)),0)</f>
        <v/>
      </c>
      <c r="CK189">
        <f>IFERROR(INDEX(ADJ!$A$1:$BZ$1000,MATCH(PAYROLL!D189,ADJ!A$1:A$500,0),MATCH(PAYROLL!CK$2,ADJ!$2:$2,0)),0)</f>
        <v/>
      </c>
      <c r="CL189">
        <f>SUM(CG189:CK189)</f>
        <v/>
      </c>
      <c r="CM189">
        <f>ROUND(SUM(CH189:CK189),0)</f>
        <v/>
      </c>
      <c r="CN189">
        <f>IFERROR(INDEX(CSDA!D$1:D$500,MATCH($CN$2,CSDA!C$1:C$500,0))*INDEX(PIS!V$1:V$500,MATCH(D189,PIS!C$1:C$500))+INDEX(ADJ!$A$1:$BZ$1000,MATCH(PAYROLL!D189,ADJ!A$1:A$500,0),MATCH(PAYROLL!CN$2,ADJ!$2:$2,0)),0)</f>
        <v/>
      </c>
      <c r="CO189">
        <f>IFERROR(INDEX(ADJ!$A$1:$BZ$1000,MATCH(PAYROLL!D189,ADJ!A$1:A$500,0),MATCH(PAYROLL!CO$2,ADJ!$2:$2,0)),0)</f>
        <v/>
      </c>
      <c r="CP189">
        <f>IFERROR(INDEX(ADJ!$A$1:$BZ$1000,MATCH(PAYROLL!D189,ADJ!A$1:A$500,0),MATCH(PAYROLL!CP$2,ADJ!$2:$2,0)),0)</f>
        <v/>
      </c>
      <c r="CQ189">
        <f>BP189-CL189-CI189-CM189-CN189-CO189-CP189-CC189</f>
        <v/>
      </c>
      <c r="CR189">
        <f>IFERROR(IF(RIGHT(INDEX(PIS!O$1:O$500,MATCH(D189,PIS!C$1:C$500,0)),5)="Gross",MIN(U189+V189,VLOOKUP("R700",TSC!B:C,2,0)*VLOOKUP("R101",TSC!B:C,2,0))*(VLOOKUP("T711",TSC!B:C,2,0)+VLOOKUP("T712",TSC!B:C,2,0))%,MIN(T189+V189,VLOOKUP("R700",TSC!B:C,2,0)*VLOOKUP("R101",TSC!B:C,2,0))*(VLOOKUP("T711",TSC!B:C,2,0)+VLOOKUP("T712",TSC!B:C,2,0)+VLOOKUP("R701",TSC!B:C,2,0))%),0)</f>
        <v/>
      </c>
      <c r="CS189">
        <f>IFERROR(IF(RIGHT(INDEX(PIS!O$1:O$500,MATCH(D189,PIS!C$1:C$500,0)),5)="Gross",MIN(U189+V189,VLOOKUP("R700",TSC!B:C,2,0)*VLOOKUP("R101",TSC!B:C,2,0))*(VLOOKUP("T714",TSC!B:C,2,0))%,MIN(T189+V189,VLOOKUP("R700",TSC!B:C,2,0)*VLOOKUP("R101",TSC!B:C,2,0))*(VLOOKUP("T704",TSC!B:C,2,0)+VLOOKUP("T714",TSC!B:C,2,0))%),0)</f>
        <v/>
      </c>
      <c r="CT189">
        <f>IFERROR(IF(RIGHT(INDEX(PIS!O$1:O$500,MATCH(D189,PIS!C$1:C$500,0)),5)="Gross",MIN(U189+V189,VLOOKUP("R700",TSC!B:C,2,0)*VLOOKUP("R101",TSC!B:C,2,0))*VLOOKUP("T705",TSC!B:C,2,0)%,MIN(T189+V189,VLOOKUP("R700",TSC!B:C,2,0)*VLOOKUP("R101",TSC!B:C,2,0))*VLOOKUP("T705",TSC!B:C,2,0)%),0)</f>
        <v/>
      </c>
      <c r="CU189">
        <f>IFERROR(IF(RIGHT(INDEX(PIS!O$1:O$500,MATCH(D189,PIS!C$1:C$500,0)),5)="Gross",MIN(U189+V189,VLOOKUP("R700",TSC!B:C,2,0)*VLOOKUP("R101",TSC!B:C,2,0))*(VLOOKUP("T713",TSC!B:C,2,0))%,MIN(T189+V189,VLOOKUP("R700",TSC!B:C,2,0)*VLOOKUP("R101",TSC!B:C,2,0))*(VLOOKUP("T713",TSC!B:C,2,0))%),0)</f>
        <v/>
      </c>
      <c r="CV189">
        <f>IFERROR(INDEX(ADJ!$A$1:$BZ$1000,MATCH(PAYROLL!D189,ADJ!A$1:A$500,0),MATCH(PAYROLL!CV$2,ADJ!$2:$2,0)),0)</f>
        <v/>
      </c>
      <c r="CW189">
        <f>IFERROR(INDEX(ADJ!$A$1:$BZ$1000,MATCH(PAYROLL!D189,ADJ!A$1:A$500,0),MATCH(PAYROLL!CW$2,ADJ!$2:$2,0)),0)</f>
        <v/>
      </c>
      <c r="CX189">
        <f>SUM(CR189:CW189)</f>
        <v/>
      </c>
      <c r="CY189">
        <f>ROUND(IF(CR189&gt;0,T189+V189*VLOOKUP("R202",TSC!$B$1:$C$500,2,0),0),0)</f>
        <v/>
      </c>
      <c r="CZ189">
        <f>IFERROR(INDEX(CSDA!D$1:D$500,MATCH($CZ$2,CSDA!C$1:C$500,0)),0)</f>
        <v/>
      </c>
      <c r="DA189">
        <f>ROUND(T189*0.7%,0)</f>
        <v/>
      </c>
      <c r="DB189">
        <f>ROUND(T189/12,0)</f>
        <v/>
      </c>
      <c r="DC189">
        <f ref="DC189" t="array">IFERROR(INDEX(CSDA!D$1:D$500,MATCH("Trích giữ"&amp;PAYROLL!DC$2,CSDA!A$1:A$500&amp;CSDA!C$1:C$500,0)),0)</f>
        <v/>
      </c>
      <c r="DD189">
        <f ref="DD189" t="array">IFERROR(INDEX(CSDA!D$1:D$500,MATCH("Trích giữ"&amp;PAYROLL!DD$2,CSDA!A$1:A$500&amp;CSDA!C$1:C$500,0)),0)</f>
        <v/>
      </c>
      <c r="DE189">
        <f ref="DE189" t="array">IFERROR(INDEX(CSDA!D$1:D$500,MATCH("Trích giữ"&amp;PAYROLL!DE$2,CSDA!A$1:A$500&amp;CSDA!C$1:C$500,0)),0)</f>
        <v/>
      </c>
      <c r="DF189">
        <f>IFERROR(INDEX(CSDA!D$1:D$500,MATCH(PAYROLL!DF$2,CSDA!C$1:C$500,0)),0)</f>
        <v/>
      </c>
      <c r="DG189">
        <f ref="DG189" t="array">IFERROR(INDEX(CSDA!D$1:D$500,MATCH("Trích giữ"&amp;PAYROLL!DG$2,CSDA!A$1:A$500&amp;CSDA!C$1:C$500,0)),0)</f>
        <v/>
      </c>
      <c r="DH189">
        <f>ROUND(T189/26,0)</f>
        <v/>
      </c>
      <c r="DI189">
        <f ref="DI189" t="array">IFERROR(INDEX(CSDA!D$1:D$500,MATCH("Trích giữ"&amp;PAYROLL!DI$2,CSDA!A$1:A$500&amp;CSDA!C$1:C$500,0)),0)</f>
        <v/>
      </c>
      <c r="DJ189">
        <f>IF(U189=0,T189*21.5%-BL189,0)</f>
        <v/>
      </c>
      <c r="DK189">
        <f ref="DK189" t="array">IFERROR(INDEX(CSDA!D$1:D$500,MATCH("Trích giữ"&amp;PAYROLL!DK$2,CSDA!A$1:A$500&amp;CSDA!C$1:C$500,0)),0)</f>
        <v/>
      </c>
      <c r="DL189">
        <f>IFERROR(INDEX(CSDA!D$1:D$500,MATCH(PAYROLL!DL$2,CSDA!C$1:C$500,0))/12,0)</f>
        <v/>
      </c>
      <c r="DM189">
        <f>SUM(DB189:DL189)</f>
        <v/>
      </c>
      <c r="DN189">
        <f>IFERROR(INDEX(ADJ!$A$1:$BZ$1000,MATCH(PAYROLL!D189,ADJ!A$1:A$500,0),MATCH(PAYROLL!DN$2,ADJ!$2:$2,0)),0)</f>
        <v/>
      </c>
      <c r="DO189">
        <f>IFERROR(SUM(BP189,DM189:DN189,CX189:DA189)-DT189,0)</f>
        <v/>
      </c>
      <c r="DP189">
        <f ref="DP189" t="array">SUM(BW189*IFERROR(INDEX(CSDA!D$1:D$500,MATCH(BW$2,CSDA!C$1:C$500,0)),0)%,CX189*IFERROR(INDEX(CSDA!D$1:D$500,MATCH(CX$2,CSDA!C$1:C$500,0)),0)%,DA189*IFERROR(INDEX(CSDA!D$1:D$500,MATCH(DA$2,CSDA!C$1:C$500,0)),0)%,DB189*IFERROR(INDEX(CSDA!D$1:D$500,MATCH(DB$2,CSDA!C$1:C$500,0)),0)%,DF189*IFERROR(INDEX(CSDA!D$1:D$500,MATCH("Phí dịch vụ"&amp;PAYROLL!DF$2,CSDA!A$1:A$500&amp;CSDA!C$1:C$500,0)),0)%,DC189*IFERROR(INDEX(CSDA!D$1:D$500,MATCH("Phí dịch vụ"&amp;PAYROLL!DC$2,CSDA!A$1:A$500&amp;CSDA!C$1:C$500,0)),0)%,DH189*IFERROR(INDEX(CSDA!D$1:D$500,MATCH("Phí dịch vụ"&amp;PAYROLL!DH$2,CSDA!A$1:A$500&amp;CSDA!C$1:C$500,0)),0)%,DJ189*IFERROR(INDEX(CSDA!D$1:D$500,MATCH("Phí dịch vụ"&amp;PAYROLL!DJ$2,CSDA!A$1:A$500&amp;CSDA!C$1:C$500,0)),0)%,BN189*IFERROR(INDEX(CSDA!D$1:D$500,MATCH(BN$2,CSDA!C$1:C$500,0)),0)%)-BN189*7%</f>
        <v/>
      </c>
      <c r="DQ189">
        <f>IFERROR(INDEX(ADJ!$A$1:$BZ$1000,MATCH(PAYROLL!D189,ADJ!A$1:A$500,0),MATCH(PAYROLL!DQ$2,ADJ!$2:$2,0)),0)</f>
        <v/>
      </c>
      <c r="DR189">
        <f>IFERROR(INDEX(ADJ!$A$1:$BZ$1000,MATCH(PAYROLL!D189,ADJ!A$1:A$500,0),MATCH(PAYROLL!DR$2,ADJ!$2:$2,0)),0)</f>
        <v/>
      </c>
      <c r="DS189">
        <f>SUM(DP189:DR189)</f>
        <v/>
      </c>
      <c r="DT189">
        <f>EK189</f>
        <v/>
      </c>
      <c r="DU189">
        <f>SUM(DO189:DR189)</f>
        <v/>
      </c>
      <c r="DV189">
        <f>ROUND(DU189*0.1,0)</f>
        <v/>
      </c>
      <c r="DW189">
        <f>DU189+DV189</f>
        <v/>
      </c>
      <c r="DZ189">
        <f>IFERROR(INDEX(ADJ!$A$1:$BZ$1000,MATCH(PAYROLL!$D189,ADJ!A$1:A$500,0),MATCH(PAYROLL!DZ$2,ADJ!$2:$2,0)),0)</f>
        <v/>
      </c>
      <c r="EA189">
        <f>IFERROR(INDEX(ADJ!$A$1:$BZ$1000,MATCH(PAYROLL!$D189,ADJ!A$1:A$500,0),MATCH(PAYROLL!EA$2,ADJ!$2:$2,0)),0)</f>
        <v/>
      </c>
      <c r="EB189">
        <f>IFERROR(INDEX(ADJ!$A$1:$BZ$1000,MATCH(PAYROLL!$D189,ADJ!A$1:A$500,0),MATCH(PAYROLL!EB$2,ADJ!$2:$2,0)),0)</f>
        <v/>
      </c>
      <c r="EC189">
        <f>IFERROR(INDEX(ADJ!$A$1:$BZ$1000,MATCH(PAYROLL!$D189,ADJ!A$1:A$500,0),MATCH(PAYROLL!EC$2,ADJ!$2:$2,0)),0)</f>
        <v/>
      </c>
      <c r="ED189">
        <f>IFERROR(INDEX(ADJ!$A$1:$BZ$1000,MATCH(PAYROLL!$D189,ADJ!A$1:A$500,0),MATCH(PAYROLL!ED$2,ADJ!$2:$2,0)),0)</f>
        <v/>
      </c>
      <c r="EE189">
        <f>IFERROR(INDEX(ADJ!$A$1:$BZ$1000,MATCH(PAYROLL!$D189,ADJ!A$1:A$500,0),MATCH(PAYROLL!EE$2,ADJ!$2:$2,0)),0)</f>
        <v/>
      </c>
      <c r="EF189">
        <f>IFERROR(INDEX(ADJ!$A$1:$BZ$1000,MATCH(PAYROLL!$D189,ADJ!A$1:A$500,0),MATCH(PAYROLL!EF$2,ADJ!$2:$2,0)),0)</f>
        <v/>
      </c>
      <c r="EG189">
        <f>IFERROR(INDEX(ADJ!$A$1:$BZ$1000,MATCH(PAYROLL!$D189,ADJ!A$1:A$500,0),MATCH(PAYROLL!EG$2,ADJ!$2:$2,0)),0)</f>
        <v/>
      </c>
      <c r="EH189">
        <f>IFERROR(INDEX(ADJ!$A$1:$BZ$1000,MATCH(PAYROLL!$D189,ADJ!A$1:A$500,0),MATCH(PAYROLL!EH$2,ADJ!$2:$2,0)),0)</f>
        <v/>
      </c>
      <c r="EI189">
        <f>IFERROR(INDEX(ADJ!$A$1:$BZ$1000,MATCH(PAYROLL!D189,ADJ!A$1:A$500,0),MATCH(PAYROLL!EI$2,ADJ!$2:$2,0)),0)</f>
        <v/>
      </c>
      <c r="EJ189">
        <f>IFERROR(INDEX(ADJ!$A$1:$BZ$1000,MATCH(PAYROLL!$D189,ADJ!A$1:A$500,0),MATCH(PAYROLL!EJ$2,ADJ!$2:$2,0)),0)</f>
        <v/>
      </c>
      <c r="EK189">
        <f>SUM(DZ189:EJ189)</f>
        <v/>
      </c>
    </row>
    <row r="190">
      <c r="A190" t="n">
        <v>188</v>
      </c>
      <c r="B190" t="inlineStr">
        <is>
          <t>Nông Thị Kim Hường</t>
        </is>
      </c>
      <c r="D190" t="inlineStr">
        <is>
          <t>150204-03</t>
        </is>
      </c>
      <c r="S190">
        <f>IFERROR(INDEX(PIS!$A$1:$BZ$1000,MATCH($D190,PIS!C$1:C$500,0),MATCH("Lương CB tháng trước",PIS!$1:$1,0)),0)</f>
        <v/>
      </c>
      <c r="T190">
        <f>IFERROR(INDEX(PIS!$A$1:$BZ$1000,MATCH($D190,PIS!C$1:C$500,0),MATCH("Lương CB hiện tại",PIS!$1:$1,0)),0)</f>
        <v/>
      </c>
      <c r="U190">
        <f>IFERROR(INDEX(PIS!$A$1:$BZ$1000,MATCH($D190,PIS!C$1:C$500,0),MATCH("Lương đóng BHBB",PIS!$1:$1,0)),0)</f>
        <v/>
      </c>
      <c r="V190">
        <f>IFERROR(INDEX(PIS!$A$1:$BZ$1000,MATCH($D190,PIS!C$1:C$500,0),MATCH(V$2,PIS!$2:$2,0)),0)</f>
        <v/>
      </c>
      <c r="W190">
        <f>IFERROR(INDEX(PIS!$A$1:$BZ$1000,MATCH($D190,PIS!C$1:C$500,0),MATCH(W$2,PIS!$2:$2,0)),0)</f>
        <v/>
      </c>
      <c r="X190">
        <f>IFERROR(INDEX(PIS!$A$1:$BZ$1000,MATCH($D190,PIS!C$1:C$500,0),MATCH(X$2,PIS!$2:$2,0)),0)</f>
        <v/>
      </c>
      <c r="Y190">
        <f>IFERROR(INDEX(PIS!$A$1:$BZ$1000,MATCH($D190,PIS!C$1:C$500,0),MATCH(Y$2,PIS!$2:$2,0)),0)</f>
        <v/>
      </c>
      <c r="Z190">
        <f>IFERROR(INDEX(PIS!$A$1:$BZ$1000,MATCH($D190,PIS!C$1:C$500,0),MATCH(Z$2,PIS!$2:$2,0)),0)</f>
        <v/>
      </c>
      <c r="AA190">
        <f>IFERROR(INDEX(PIS!$A$1:$BZ$1000,MATCH($D190,PIS!C$1:C$500,0),MATCH(AA$2,PIS!$2:$2,0)),0)</f>
        <v/>
      </c>
      <c r="AB190">
        <f>IFERROR(INDEX(PIS!$A$1:$BZ$1000,MATCH($D190,PIS!C$1:C$500,0),MATCH(AB$2,PIS!$2:$2,0)),0)</f>
        <v/>
      </c>
      <c r="AC190">
        <f>SUM(V190:AB190)</f>
        <v/>
      </c>
      <c r="AD190">
        <f>IFERROR(INDEX(TIMESHEET!$A$1:$AI$5000,MATCH($D190,TIMESHEET!A$1:A$500,0),MATCH("T100",TIMESHEET!$2:$2,0))-2,0)</f>
        <v/>
      </c>
      <c r="AE190">
        <f>IFERROR(INDEX(TIMESHEET!$A$1:$AI$5000,MATCH($D190,TIMESHEET!A$1:A$500,0),MATCH("T202",TIMESHEET!$2:$2,0)),0)</f>
        <v/>
      </c>
      <c r="AF190">
        <f>IFERROR(INDEX(TIMESHEET!$A$1:$AI$5000,MATCH($D190,TIMESHEET!A$1:A$500,0),MATCH("T302",TIMESHEET!$2:$2,0)),0)</f>
        <v/>
      </c>
      <c r="AG190">
        <f>IFERROR(INDEX(TIMESHEET!$A$1:$AI$5000,MATCH($D190,TIMESHEET!A$1:A$500,0),MATCH("T406",TIMESHEET!$2:$2,0)),0)</f>
        <v/>
      </c>
      <c r="AH190">
        <f>AE190+AG190</f>
        <v/>
      </c>
      <c r="AI190">
        <f>IFERROR(INDEX(TIMESHEET!$A$1:$AI$5000,MATCH($D190,TIMESHEET!A$1:A$500,0),MATCH("T701",TIMESHEET!$2:$2,0)),0)</f>
        <v/>
      </c>
      <c r="AJ190">
        <f>IFERROR(INDEX(TIMESHEET!$A$1:$AI$5000,MATCH($D190,TIMESHEET!B$1:B$500,0),MATCH("T320",TIMESHEET!$2:$2,0)),0)</f>
        <v/>
      </c>
      <c r="AK190">
        <f>IFERROR(IF(LEFT(INDEX(PIS!O$1:O$500,MATCH(D190,PIS!C$1:C$500)),1)="M",T190/AD190*SUM(AE190:AG190),T190*AD190),0)</f>
        <v/>
      </c>
      <c r="AL190">
        <f>IFERROR(INDEX(ADJ!$A$1:$BZ$1000,MATCH(PAYROLL!D190,ADJ!A$1:A$500,0),MATCH(PAYROLL!AL$2,ADJ!$2:$2,0)),0)</f>
        <v/>
      </c>
      <c r="AM190">
        <f>SUM(AK190:AL190)</f>
        <v/>
      </c>
      <c r="AN190">
        <f>IFERROR(ROUND(V190/$AD190*$AH190,0),0)</f>
        <v/>
      </c>
      <c r="AO190">
        <f>IFERROR(ROUND(W190/$AD190*$AH190,0),0)</f>
        <v/>
      </c>
      <c r="AP190">
        <f>IFERROR(ROUND(X190/$AD190*$AE190,0),0)</f>
        <v/>
      </c>
      <c r="AQ190">
        <f>IFERROR(ROUND(Y190/$AD190*$AH190,0),0)</f>
        <v/>
      </c>
      <c r="AR190">
        <f>IFERROR(ROUND(Z190/$AD190*$AH190,0),0)</f>
        <v/>
      </c>
      <c r="AS190">
        <f>IFERROR(ROUND(AA190/$AD190*$AH190,0),0)</f>
        <v/>
      </c>
      <c r="AT190">
        <f>IFERROR(IF((AE190+AF190+AG190)&gt;13,AB190,ROUND(AB190/AD190*AH190,0)),0)</f>
        <v/>
      </c>
      <c r="AU190">
        <f>IFERROR(INDEX(ADJ!$A$1:$BZ$1000,MATCH(PAYROLL!D190,ADJ!A$1:A$500,0),MATCH(PAYROLL!AU$2,ADJ!$2:$2,0)),0)</f>
        <v/>
      </c>
      <c r="AV190">
        <f>ROUND(SUM(AN190:AU190),0)</f>
        <v/>
      </c>
      <c r="AW190">
        <f>IFERROR(INDEX(TIMESHEET!$A$1:$AI$5000,MATCH(PAYROLL!D190,TIMESHEET!A$1:A$500,0),MATCH("T620",TIMESHEET!$2:$2,0)),0)</f>
        <v/>
      </c>
      <c r="AX190">
        <f>IFERROR(INDEX(TIMESHEET!$A$1:$AI$5000,MATCH(PAYROLL!D190,TIMESHEET!A$1:A$500,0),MATCH("T601",TIMESHEET!$2:$2,0)),0)</f>
        <v/>
      </c>
      <c r="AY190">
        <f>IFERROR(INDEX(TIMESHEET!$A$1:$AI$5000,MATCH(PAYROLL!D190,TIMESHEET!A$1:A$500,0),MATCH("T602",TIMESHEET!$2:$2,0)),0)</f>
        <v/>
      </c>
      <c r="AZ190">
        <f>IFERROR(INDEX(TIMESHEET!$A$1:$AI$5000,MATCH(PAYROLL!D190,TIMESHEET!A$1:A$500,0),MATCH("T603",TIMESHEET!$2:$2,0)),0)</f>
        <v/>
      </c>
      <c r="BA190">
        <f>IFERROR(INDEX(TIMESHEET!$A$1:$AI$5000,MATCH(PAYROLL!D190,TIMESHEET!A$1:A$500,0),MATCH("T611",TIMESHEET!$2:$2,0)),0)</f>
        <v/>
      </c>
      <c r="BB190">
        <f>IFERROR(INDEX(TIMESHEET!$A$1:$AI$5000,MATCH(PAYROLL!D190,TIMESHEET!A$1:A$500,0),MATCH("T612",TIMESHEET!$2:$2,0)),0)</f>
        <v/>
      </c>
      <c r="BC190">
        <f>IFERROR(INDEX(TIMESHEET!$A$1:$AI$5000,MATCH(PAYROLL!D190,TIMESHEET!A$1:A$500,0),MATCH("T613",TIMESHEET!$2:$2,0)),0)</f>
        <v/>
      </c>
      <c r="BD190">
        <f>IFERROR(INDEX(TIMESHEET!$A$1:$AI$5000,MATCH(PAYROLL!D190,TIMESHEET!A$1:A$500,0),MATCH("T500",TIMESHEET!$2:$2,0)),0)</f>
        <v/>
      </c>
      <c r="BE190">
        <f>IFERROR(IF(LEFT(INDEX(PIS!O$1:O$500,MATCH(D190,PIS!C$1:C$500)),1)="M",T190/AD190/8*(AW190+AX190*1.5+AY190*2+AZ190*3+BA190*2.1+BB190*2.7+BC190*3.9+BD190*0.3),T190/8*(AW190+AX190*1.5+AY190*2+AZ190*3+BA190*2.1+BB190*2.7+BC190*3.9+BD190*0.3)),0)</f>
        <v/>
      </c>
      <c r="BF190">
        <f>IFERROR(INDEX(ADJ!$A$1:$BZ$1000,MATCH(PAYROLL!$D190,ADJ!A$1:A$500,0),MATCH(PAYROLL!BF$2,ADJ!$2:$2,0)),0)</f>
        <v/>
      </c>
      <c r="BG190">
        <f>IFERROR(INDEX(ADJ!$A$1:$BZ$1000,MATCH(PAYROLL!D190,ADJ!A$1:A$500,0),MATCH(PAYROLL!BG$2,ADJ!$2:$2,0)),0)</f>
        <v/>
      </c>
      <c r="BH190">
        <f>IFERROR(INDEX(ADJ!$A$1:$BZ$1000,MATCH(PAYROLL!D190,ADJ!A$1:A$500,0),MATCH(PAYROLL!BH$2,ADJ!$2:$2,0)),0)</f>
        <v/>
      </c>
      <c r="BI190">
        <f>IFERROR(INDEX(ADJ!$A$1:$BZ$1000,MATCH(PAYROLL!D190,ADJ!A$1:A$500,0),MATCH(PAYROLL!BI$2,ADJ!$2:$2,0)),0)</f>
        <v/>
      </c>
      <c r="BJ190">
        <f>IFERROR(INDEX(ADJ!$A$1:$BZ$1000,MATCH(PAYROLL!D190,ADJ!A$1:A$500,0),MATCH(PAYROLL!BJ$2,ADJ!$2:$2,0)),0)</f>
        <v/>
      </c>
      <c r="BK190">
        <f>SUM(BF190:BJ190)</f>
        <v/>
      </c>
      <c r="BL190">
        <f>IFERROR(INDEX(ADJ!$A$1:$BZ$1000,MATCH(PAYROLL!D190,ADJ!A$1:A$500,0),MATCH(PAYROLL!BL$2,ADJ!$2:$2,0)),0)</f>
        <v/>
      </c>
      <c r="BM190">
        <f>IFERROR(INDEX(ADJ!$A$1:$BZ$1000,MATCH(PAYROLL!D190,ADJ!A$1:A$500,0),MATCH(PAYROLL!BM$2,ADJ!$2:$2,0)),0)</f>
        <v/>
      </c>
      <c r="BN190">
        <f>IFERROR(INDEX(ADJ!$A$1:$BZ$1000,MATCH(PAYROLL!D190,ADJ!A$1:A$500,0),MATCH(PAYROLL!BN$2,ADJ!$2:$2,0)),0)</f>
        <v/>
      </c>
      <c r="BO190">
        <f>IFERROR(INDEX(ADJ!$A$1:$BZ$1000,MATCH(PAYROLL!D190,ADJ!A$1:A$500,0),MATCH(PAYROLL!BO$2,ADJ!$2:$2,0)),0)</f>
        <v/>
      </c>
      <c r="BP190">
        <f>SUM(AM190,AV190,BE190,BK190,BL190:BO190)</f>
        <v/>
      </c>
      <c r="BQ190">
        <f>BO190</f>
        <v/>
      </c>
      <c r="BR190">
        <f>IFERROR(ROUND(IF(LEFT(INDEX(PIS!O$1:O$500,MATCH(D190,PIS!C$1:C$500)),1)="D",T190/8*(BD190*0.3),IF(LEFT(INDEX(PIS!O$1:O$500,MATCH(D190,PIS!C$1:C$500)),1)="H",T190*($BD190*0.3),T190/$AD190/8*($BD190*0.3))),0),0)</f>
        <v/>
      </c>
      <c r="BS190">
        <f>IF(AP190&lt;1,0,MIN(AP190,730000))</f>
        <v/>
      </c>
      <c r="BT190">
        <f>IFERROR(ROUND((BE190-SUM(AW190:BC190)*T190/AD190/8),0)-BR190,0)</f>
        <v/>
      </c>
      <c r="BU190">
        <f>AO190</f>
        <v/>
      </c>
      <c r="BV190">
        <f>SUM(BQ190:BU190)</f>
        <v/>
      </c>
      <c r="BW190">
        <f>BP190-BV190</f>
        <v/>
      </c>
      <c r="BX190">
        <f>IFERROR(IF(RIGHT(INDEX(PIS!O$1:O$500,MATCH(D190,PIS!C$1:C$500)),5)="Gross",MIN(U190+V190,VLOOKUP("R700",TSC!B:C,2,0)*VLOOKUP("R101",TSC!B:C,2,0))*VLOOKUP("R701",TSC!B:C,2,0)%,0),0)</f>
        <v/>
      </c>
      <c r="BY190">
        <f>IFERROR(IF(RIGHT(INDEX(PIS!O$1:O$500,MATCH(D190,PIS!C$1:C$500)),5)="Gross",MIN(U190+V190,VLOOKUP("R700",TSC!B:C,2,0)*VLOOKUP("R101",TSC!B:C,2,0))*VLOOKUP("T704",TSC!B:C,2,0)%,0),0)</f>
        <v/>
      </c>
      <c r="BZ190">
        <f>IFERROR(IF(RIGHT(INDEX(PIS!O$1:O$500,MATCH(D190,PIS!C$1:C$500)),5)="Gross",MIN(U190+V190,VLOOKUP("R700",TSC!B:C,2,0)*VLOOKUP("1",TSC!F:G,2,0))*VLOOKUP("T705",TSC!B:C,2,0)%,0),0)</f>
        <v/>
      </c>
      <c r="CA190">
        <f>IFERROR(INDEX(ADJ!$A$1:$BZ$1000,MATCH(PAYROLL!D190,ADJ!A$1:A$500,0),MATCH(PAYROLL!CA$2,ADJ!$2:$2,0)),0)</f>
        <v/>
      </c>
      <c r="CB190">
        <f>IFERROR(INDEX(ADJ!$A$1:$BZ$1000,MATCH(PAYROLL!D190,ADJ!A$1:A$500,0),MATCH(PAYROLL!CB$2,ADJ!$2:$2,0)),0)</f>
        <v/>
      </c>
      <c r="CC190">
        <f>SUM(BX190:CB190)</f>
        <v/>
      </c>
      <c r="CD190">
        <f>IFERROR(INDEX(PIS!$A$1:$BZ$1000,MATCH(PAYROLL!D190,PIS!C$1:C$500,0),MATCH(PAYROLL!CD$1,PIS!$1:$1,0)),0)</f>
        <v/>
      </c>
      <c r="CE190">
        <f>IFERROR(IF(OR(INDEX(PIS!P$1:P$500,MATCH(D190,PIS!C$1:C$500,0))="LT2",INDEX(PIS!P$1:P$500,MATCH(D190,PIS!C$1:C$500,0))="P10"),0,SUM(CC190,CD190*VLOOKUP("R601",TSC!B:C,2,0),VLOOKUP("R602",TSC!B:C,2,0))),0)</f>
        <v/>
      </c>
      <c r="CF190">
        <f>MAX(BW190-CE190,0)</f>
        <v/>
      </c>
      <c r="CG190">
        <f>IFERROR(IF(OR(RIGHT(INDEX(PIS!P$1:P$500,MATCH(D190,PIS!C$1:C$500)),5)="P10",RIGHT(INDEX(PIS!P$1:P$500,MATCH(D190,PIS!C$1:C$500)),5)="CK"),0,IF(CF190&lt;=5000000,CF190*5%,IF(CF190&lt;=10000000,CF190*10%-250000,IF(CF190&lt;=18000000,CF190*15%-750000,IF(CF190&lt;=32000000,CF190*20%-1650000,IF(CF190&lt;=52000000,CF190*25%-3250000,IF(CF190&lt;=80000000,BH190*30%-5850000,CF190*35%-9850000))))))),0)</f>
        <v/>
      </c>
      <c r="CH190">
        <f>IFERROR(IF(OR(INDEX(PIS!P$1:P$500,MATCH(D190,PIS!C$1:C$500))="LT",INDEX(PIS!P$1:P$500,MATCH(D190,PIS!C$1:C$500))="CK"),0,IF(CF190&lt;2000000,0,CF190*10%)),0)</f>
        <v/>
      </c>
      <c r="CI190">
        <f>IFERROR(INDEX(ADJ!$A$1:$BZ$1000,MATCH(PAYROLL!D190,ADJ!A$1:A$500,0),MATCH(PAYROLL!CI$2,ADJ!$2:$2,0)),0)</f>
        <v/>
      </c>
      <c r="CJ190">
        <f>IFERROR(INDEX(ADJ!$A$1:$BZ$1000,MATCH(PAYROLL!D190,ADJ!A$1:A$500,0),MATCH(PAYROLL!CJ$2,ADJ!$2:$2,0)),0)</f>
        <v/>
      </c>
      <c r="CK190">
        <f>IFERROR(INDEX(ADJ!$A$1:$BZ$1000,MATCH(PAYROLL!D190,ADJ!A$1:A$500,0),MATCH(PAYROLL!CK$2,ADJ!$2:$2,0)),0)</f>
        <v/>
      </c>
      <c r="CL190">
        <f>SUM(CG190:CK190)</f>
        <v/>
      </c>
      <c r="CM190">
        <f>ROUND(SUM(CH190:CK190),0)</f>
        <v/>
      </c>
      <c r="CN190">
        <f>IFERROR(INDEX(CSDA!D$1:D$500,MATCH($CN$2,CSDA!C$1:C$500,0))*INDEX(PIS!V$1:V$500,MATCH(D190,PIS!C$1:C$500))+INDEX(ADJ!$A$1:$BZ$1000,MATCH(PAYROLL!D190,ADJ!A$1:A$500,0),MATCH(PAYROLL!CN$2,ADJ!$2:$2,0)),0)</f>
        <v/>
      </c>
      <c r="CO190">
        <f>IFERROR(INDEX(ADJ!$A$1:$BZ$1000,MATCH(PAYROLL!D190,ADJ!A$1:A$500,0),MATCH(PAYROLL!CO$2,ADJ!$2:$2,0)),0)</f>
        <v/>
      </c>
      <c r="CP190">
        <f>IFERROR(INDEX(ADJ!$A$1:$BZ$1000,MATCH(PAYROLL!D190,ADJ!A$1:A$500,0),MATCH(PAYROLL!CP$2,ADJ!$2:$2,0)),0)</f>
        <v/>
      </c>
      <c r="CQ190">
        <f>BP190-CL190-CI190-CM190-CN190-CO190-CP190-CC190</f>
        <v/>
      </c>
      <c r="CR190">
        <f>IFERROR(IF(RIGHT(INDEX(PIS!O$1:O$500,MATCH(D190,PIS!C$1:C$500,0)),5)="Gross",MIN(U190+V190,VLOOKUP("R700",TSC!B:C,2,0)*VLOOKUP("R101",TSC!B:C,2,0))*(VLOOKUP("T711",TSC!B:C,2,0)+VLOOKUP("T712",TSC!B:C,2,0))%,MIN(T190+V190,VLOOKUP("R700",TSC!B:C,2,0)*VLOOKUP("R101",TSC!B:C,2,0))*(VLOOKUP("T711",TSC!B:C,2,0)+VLOOKUP("T712",TSC!B:C,2,0)+VLOOKUP("R701",TSC!B:C,2,0))%),0)</f>
        <v/>
      </c>
      <c r="CS190">
        <f>IFERROR(IF(RIGHT(INDEX(PIS!O$1:O$500,MATCH(D190,PIS!C$1:C$500,0)),5)="Gross",MIN(U190+V190,VLOOKUP("R700",TSC!B:C,2,0)*VLOOKUP("R101",TSC!B:C,2,0))*(VLOOKUP("T714",TSC!B:C,2,0))%,MIN(T190+V190,VLOOKUP("R700",TSC!B:C,2,0)*VLOOKUP("R101",TSC!B:C,2,0))*(VLOOKUP("T704",TSC!B:C,2,0)+VLOOKUP("T714",TSC!B:C,2,0))%),0)</f>
        <v/>
      </c>
      <c r="CT190">
        <f>IFERROR(IF(RIGHT(INDEX(PIS!O$1:O$500,MATCH(D190,PIS!C$1:C$500,0)),5)="Gross",MIN(U190+V190,VLOOKUP("R700",TSC!B:C,2,0)*VLOOKUP("R101",TSC!B:C,2,0))*VLOOKUP("T705",TSC!B:C,2,0)%,MIN(T190+V190,VLOOKUP("R700",TSC!B:C,2,0)*VLOOKUP("R101",TSC!B:C,2,0))*VLOOKUP("T705",TSC!B:C,2,0)%),0)</f>
        <v/>
      </c>
      <c r="CU190">
        <f>IFERROR(IF(RIGHT(INDEX(PIS!O$1:O$500,MATCH(D190,PIS!C$1:C$500,0)),5)="Gross",MIN(U190+V190,VLOOKUP("R700",TSC!B:C,2,0)*VLOOKUP("R101",TSC!B:C,2,0))*(VLOOKUP("T713",TSC!B:C,2,0))%,MIN(T190+V190,VLOOKUP("R700",TSC!B:C,2,0)*VLOOKUP("R101",TSC!B:C,2,0))*(VLOOKUP("T713",TSC!B:C,2,0))%),0)</f>
        <v/>
      </c>
      <c r="CV190">
        <f>IFERROR(INDEX(ADJ!$A$1:$BZ$1000,MATCH(PAYROLL!D190,ADJ!A$1:A$500,0),MATCH(PAYROLL!CV$2,ADJ!$2:$2,0)),0)</f>
        <v/>
      </c>
      <c r="CW190">
        <f>IFERROR(INDEX(ADJ!$A$1:$BZ$1000,MATCH(PAYROLL!D190,ADJ!A$1:A$500,0),MATCH(PAYROLL!CW$2,ADJ!$2:$2,0)),0)</f>
        <v/>
      </c>
      <c r="CX190">
        <f>SUM(CR190:CW190)</f>
        <v/>
      </c>
      <c r="CY190">
        <f>ROUND(IF(CR190&gt;0,T190+V190*VLOOKUP("R202",TSC!$B$1:$C$500,2,0),0),0)</f>
        <v/>
      </c>
      <c r="CZ190">
        <f>IFERROR(INDEX(CSDA!D$1:D$500,MATCH($CZ$2,CSDA!C$1:C$500,0)),0)</f>
        <v/>
      </c>
      <c r="DA190">
        <f>ROUND(T190*0.7%,0)</f>
        <v/>
      </c>
      <c r="DB190">
        <f>ROUND(T190/12,0)</f>
        <v/>
      </c>
      <c r="DC190">
        <f ref="DC190" t="array">IFERROR(INDEX(CSDA!D$1:D$500,MATCH("Trích giữ"&amp;PAYROLL!DC$2,CSDA!A$1:A$500&amp;CSDA!C$1:C$500,0)),0)</f>
        <v/>
      </c>
      <c r="DD190">
        <f ref="DD190" t="array">IFERROR(INDEX(CSDA!D$1:D$500,MATCH("Trích giữ"&amp;PAYROLL!DD$2,CSDA!A$1:A$500&amp;CSDA!C$1:C$500,0)),0)</f>
        <v/>
      </c>
      <c r="DE190">
        <f ref="DE190" t="array">IFERROR(INDEX(CSDA!D$1:D$500,MATCH("Trích giữ"&amp;PAYROLL!DE$2,CSDA!A$1:A$500&amp;CSDA!C$1:C$500,0)),0)</f>
        <v/>
      </c>
      <c r="DF190">
        <f>IFERROR(INDEX(CSDA!D$1:D$500,MATCH(PAYROLL!DF$2,CSDA!C$1:C$500,0)),0)</f>
        <v/>
      </c>
      <c r="DG190">
        <f ref="DG190" t="array">IFERROR(INDEX(CSDA!D$1:D$500,MATCH("Trích giữ"&amp;PAYROLL!DG$2,CSDA!A$1:A$500&amp;CSDA!C$1:C$500,0)),0)</f>
        <v/>
      </c>
      <c r="DH190">
        <f>ROUND(T190/26,0)</f>
        <v/>
      </c>
      <c r="DI190">
        <f ref="DI190" t="array">IFERROR(INDEX(CSDA!D$1:D$500,MATCH("Trích giữ"&amp;PAYROLL!DI$2,CSDA!A$1:A$500&amp;CSDA!C$1:C$500,0)),0)</f>
        <v/>
      </c>
      <c r="DJ190">
        <f>IF(U190=0,T190*21.5%-BL190,0)</f>
        <v/>
      </c>
      <c r="DK190">
        <f ref="DK190" t="array">IFERROR(INDEX(CSDA!D$1:D$500,MATCH("Trích giữ"&amp;PAYROLL!DK$2,CSDA!A$1:A$500&amp;CSDA!C$1:C$500,0)),0)</f>
        <v/>
      </c>
      <c r="DL190">
        <f>IFERROR(INDEX(CSDA!D$1:D$500,MATCH(PAYROLL!DL$2,CSDA!C$1:C$500,0))/12,0)</f>
        <v/>
      </c>
      <c r="DM190">
        <f>SUM(DB190:DL190)</f>
        <v/>
      </c>
      <c r="DN190">
        <f>IFERROR(INDEX(ADJ!$A$1:$BZ$1000,MATCH(PAYROLL!D190,ADJ!A$1:A$500,0),MATCH(PAYROLL!DN$2,ADJ!$2:$2,0)),0)</f>
        <v/>
      </c>
      <c r="DO190">
        <f>IFERROR(SUM(BP190,DM190:DN190,CX190:DA190)-DT190,0)</f>
        <v/>
      </c>
      <c r="DP190">
        <f ref="DP190" t="array">SUM(BW190*IFERROR(INDEX(CSDA!D$1:D$500,MATCH(BW$2,CSDA!C$1:C$500,0)),0)%,CX190*IFERROR(INDEX(CSDA!D$1:D$500,MATCH(CX$2,CSDA!C$1:C$500,0)),0)%,DA190*IFERROR(INDEX(CSDA!D$1:D$500,MATCH(DA$2,CSDA!C$1:C$500,0)),0)%,DB190*IFERROR(INDEX(CSDA!D$1:D$500,MATCH(DB$2,CSDA!C$1:C$500,0)),0)%,DF190*IFERROR(INDEX(CSDA!D$1:D$500,MATCH("Phí dịch vụ"&amp;PAYROLL!DF$2,CSDA!A$1:A$500&amp;CSDA!C$1:C$500,0)),0)%,DC190*IFERROR(INDEX(CSDA!D$1:D$500,MATCH("Phí dịch vụ"&amp;PAYROLL!DC$2,CSDA!A$1:A$500&amp;CSDA!C$1:C$500,0)),0)%,DH190*IFERROR(INDEX(CSDA!D$1:D$500,MATCH("Phí dịch vụ"&amp;PAYROLL!DH$2,CSDA!A$1:A$500&amp;CSDA!C$1:C$500,0)),0)%,DJ190*IFERROR(INDEX(CSDA!D$1:D$500,MATCH("Phí dịch vụ"&amp;PAYROLL!DJ$2,CSDA!A$1:A$500&amp;CSDA!C$1:C$500,0)),0)%,BN190*IFERROR(INDEX(CSDA!D$1:D$500,MATCH(BN$2,CSDA!C$1:C$500,0)),0)%)-BN190*7%</f>
        <v/>
      </c>
      <c r="DQ190">
        <f>IFERROR(INDEX(ADJ!$A$1:$BZ$1000,MATCH(PAYROLL!D190,ADJ!A$1:A$500,0),MATCH(PAYROLL!DQ$2,ADJ!$2:$2,0)),0)</f>
        <v/>
      </c>
      <c r="DR190">
        <f>IFERROR(INDEX(ADJ!$A$1:$BZ$1000,MATCH(PAYROLL!D190,ADJ!A$1:A$500,0),MATCH(PAYROLL!DR$2,ADJ!$2:$2,0)),0)</f>
        <v/>
      </c>
      <c r="DS190">
        <f>SUM(DP190:DR190)</f>
        <v/>
      </c>
      <c r="DT190">
        <f>EK190</f>
        <v/>
      </c>
      <c r="DU190">
        <f>SUM(DO190:DR190)</f>
        <v/>
      </c>
      <c r="DV190">
        <f>ROUND(DU190*0.1,0)</f>
        <v/>
      </c>
      <c r="DW190">
        <f>DU190+DV190</f>
        <v/>
      </c>
      <c r="DZ190">
        <f>IFERROR(INDEX(ADJ!$A$1:$BZ$1000,MATCH(PAYROLL!$D190,ADJ!A$1:A$500,0),MATCH(PAYROLL!DZ$2,ADJ!$2:$2,0)),0)</f>
        <v/>
      </c>
      <c r="EA190">
        <f>IFERROR(INDEX(ADJ!$A$1:$BZ$1000,MATCH(PAYROLL!$D190,ADJ!A$1:A$500,0),MATCH(PAYROLL!EA$2,ADJ!$2:$2,0)),0)</f>
        <v/>
      </c>
      <c r="EB190">
        <f>IFERROR(INDEX(ADJ!$A$1:$BZ$1000,MATCH(PAYROLL!$D190,ADJ!A$1:A$500,0),MATCH(PAYROLL!EB$2,ADJ!$2:$2,0)),0)</f>
        <v/>
      </c>
      <c r="EC190">
        <f>IFERROR(INDEX(ADJ!$A$1:$BZ$1000,MATCH(PAYROLL!$D190,ADJ!A$1:A$500,0),MATCH(PAYROLL!EC$2,ADJ!$2:$2,0)),0)</f>
        <v/>
      </c>
      <c r="ED190">
        <f>IFERROR(INDEX(ADJ!$A$1:$BZ$1000,MATCH(PAYROLL!$D190,ADJ!A$1:A$500,0),MATCH(PAYROLL!ED$2,ADJ!$2:$2,0)),0)</f>
        <v/>
      </c>
      <c r="EE190">
        <f>IFERROR(INDEX(ADJ!$A$1:$BZ$1000,MATCH(PAYROLL!$D190,ADJ!A$1:A$500,0),MATCH(PAYROLL!EE$2,ADJ!$2:$2,0)),0)</f>
        <v/>
      </c>
      <c r="EF190">
        <f>IFERROR(INDEX(ADJ!$A$1:$BZ$1000,MATCH(PAYROLL!$D190,ADJ!A$1:A$500,0),MATCH(PAYROLL!EF$2,ADJ!$2:$2,0)),0)</f>
        <v/>
      </c>
      <c r="EG190">
        <f>IFERROR(INDEX(ADJ!$A$1:$BZ$1000,MATCH(PAYROLL!$D190,ADJ!A$1:A$500,0),MATCH(PAYROLL!EG$2,ADJ!$2:$2,0)),0)</f>
        <v/>
      </c>
      <c r="EH190">
        <f>IFERROR(INDEX(ADJ!$A$1:$BZ$1000,MATCH(PAYROLL!$D190,ADJ!A$1:A$500,0),MATCH(PAYROLL!EH$2,ADJ!$2:$2,0)),0)</f>
        <v/>
      </c>
      <c r="EI190">
        <f>IFERROR(INDEX(ADJ!$A$1:$BZ$1000,MATCH(PAYROLL!D190,ADJ!A$1:A$500,0),MATCH(PAYROLL!EI$2,ADJ!$2:$2,0)),0)</f>
        <v/>
      </c>
      <c r="EJ190">
        <f>IFERROR(INDEX(ADJ!$A$1:$BZ$1000,MATCH(PAYROLL!$D190,ADJ!A$1:A$500,0),MATCH(PAYROLL!EJ$2,ADJ!$2:$2,0)),0)</f>
        <v/>
      </c>
      <c r="EK190">
        <f>SUM(DZ190:EJ190)</f>
        <v/>
      </c>
    </row>
    <row r="191">
      <c r="A191" t="n">
        <v>189</v>
      </c>
      <c r="B191" t="inlineStr">
        <is>
          <t>Phan Thị Nam</t>
        </is>
      </c>
      <c r="D191" t="inlineStr">
        <is>
          <t>159046-01</t>
        </is>
      </c>
      <c r="S191">
        <f>IFERROR(INDEX(PIS!$A$1:$BZ$1000,MATCH($D191,PIS!C$1:C$500,0),MATCH("Lương CB tháng trước",PIS!$1:$1,0)),0)</f>
        <v/>
      </c>
      <c r="T191">
        <f>IFERROR(INDEX(PIS!$A$1:$BZ$1000,MATCH($D191,PIS!C$1:C$500,0),MATCH("Lương CB hiện tại",PIS!$1:$1,0)),0)</f>
        <v/>
      </c>
      <c r="U191">
        <f>IFERROR(INDEX(PIS!$A$1:$BZ$1000,MATCH($D191,PIS!C$1:C$500,0),MATCH("Lương đóng BHBB",PIS!$1:$1,0)),0)</f>
        <v/>
      </c>
      <c r="V191">
        <f>IFERROR(INDEX(PIS!$A$1:$BZ$1000,MATCH($D191,PIS!C$1:C$500,0),MATCH(V$2,PIS!$2:$2,0)),0)</f>
        <v/>
      </c>
      <c r="W191">
        <f>IFERROR(INDEX(PIS!$A$1:$BZ$1000,MATCH($D191,PIS!C$1:C$500,0),MATCH(W$2,PIS!$2:$2,0)),0)</f>
        <v/>
      </c>
      <c r="X191">
        <f>IFERROR(INDEX(PIS!$A$1:$BZ$1000,MATCH($D191,PIS!C$1:C$500,0),MATCH(X$2,PIS!$2:$2,0)),0)</f>
        <v/>
      </c>
      <c r="Y191">
        <f>IFERROR(INDEX(PIS!$A$1:$BZ$1000,MATCH($D191,PIS!C$1:C$500,0),MATCH(Y$2,PIS!$2:$2,0)),0)</f>
        <v/>
      </c>
      <c r="Z191">
        <f>IFERROR(INDEX(PIS!$A$1:$BZ$1000,MATCH($D191,PIS!C$1:C$500,0),MATCH(Z$2,PIS!$2:$2,0)),0)</f>
        <v/>
      </c>
      <c r="AA191">
        <f>IFERROR(INDEX(PIS!$A$1:$BZ$1000,MATCH($D191,PIS!C$1:C$500,0),MATCH(AA$2,PIS!$2:$2,0)),0)</f>
        <v/>
      </c>
      <c r="AB191">
        <f>IFERROR(INDEX(PIS!$A$1:$BZ$1000,MATCH($D191,PIS!C$1:C$500,0),MATCH(AB$2,PIS!$2:$2,0)),0)</f>
        <v/>
      </c>
      <c r="AC191">
        <f>SUM(V191:AB191)</f>
        <v/>
      </c>
      <c r="AD191">
        <f>IFERROR(INDEX(TIMESHEET!$A$1:$AI$5000,MATCH($D191,TIMESHEET!A$1:A$500,0),MATCH("T100",TIMESHEET!$2:$2,0))-2,0)</f>
        <v/>
      </c>
      <c r="AE191">
        <f>IFERROR(INDEX(TIMESHEET!$A$1:$AI$5000,MATCH($D191,TIMESHEET!A$1:A$500,0),MATCH("T202",TIMESHEET!$2:$2,0)),0)</f>
        <v/>
      </c>
      <c r="AF191">
        <f>IFERROR(INDEX(TIMESHEET!$A$1:$AI$5000,MATCH($D191,TIMESHEET!A$1:A$500,0),MATCH("T302",TIMESHEET!$2:$2,0)),0)</f>
        <v/>
      </c>
      <c r="AG191">
        <f>IFERROR(INDEX(TIMESHEET!$A$1:$AI$5000,MATCH($D191,TIMESHEET!A$1:A$500,0),MATCH("T406",TIMESHEET!$2:$2,0)),0)</f>
        <v/>
      </c>
      <c r="AH191">
        <f>AE191+AG191</f>
        <v/>
      </c>
      <c r="AI191">
        <f>IFERROR(INDEX(TIMESHEET!$A$1:$AI$5000,MATCH($D191,TIMESHEET!A$1:A$500,0),MATCH("T701",TIMESHEET!$2:$2,0)),0)</f>
        <v/>
      </c>
      <c r="AJ191">
        <f>IFERROR(INDEX(TIMESHEET!$A$1:$AI$5000,MATCH($D191,TIMESHEET!B$1:B$500,0),MATCH("T320",TIMESHEET!$2:$2,0)),0)</f>
        <v/>
      </c>
      <c r="AK191">
        <f>IFERROR(IF(LEFT(INDEX(PIS!O$1:O$500,MATCH(D191,PIS!C$1:C$500)),1)="M",T191/AD191*SUM(AE191:AG191),T191*AD191),0)</f>
        <v/>
      </c>
      <c r="AL191">
        <f>IFERROR(INDEX(ADJ!$A$1:$BZ$1000,MATCH(PAYROLL!D191,ADJ!A$1:A$500,0),MATCH(PAYROLL!AL$2,ADJ!$2:$2,0)),0)</f>
        <v/>
      </c>
      <c r="AM191">
        <f>SUM(AK191:AL191)</f>
        <v/>
      </c>
      <c r="AN191">
        <f>IFERROR(ROUND(V191/$AD191*$AH191,0),0)</f>
        <v/>
      </c>
      <c r="AO191">
        <f>IFERROR(ROUND(W191/$AD191*$AH191,0),0)</f>
        <v/>
      </c>
      <c r="AP191">
        <f>IFERROR(ROUND(X191/$AD191*$AE191,0),0)</f>
        <v/>
      </c>
      <c r="AQ191">
        <f>IFERROR(ROUND(Y191/$AD191*$AH191,0),0)</f>
        <v/>
      </c>
      <c r="AR191">
        <f>IFERROR(ROUND(Z191/$AD191*$AH191,0),0)</f>
        <v/>
      </c>
      <c r="AS191">
        <f>IFERROR(ROUND(AA191/$AD191*$AH191,0),0)</f>
        <v/>
      </c>
      <c r="AT191">
        <f>IFERROR(IF((AE191+AF191+AG191)&gt;13,AB191,ROUND(AB191/AD191*AH191,0)),0)</f>
        <v/>
      </c>
      <c r="AU191">
        <f>IFERROR(INDEX(ADJ!$A$1:$BZ$1000,MATCH(PAYROLL!D191,ADJ!A$1:A$500,0),MATCH(PAYROLL!AU$2,ADJ!$2:$2,0)),0)</f>
        <v/>
      </c>
      <c r="AV191">
        <f>ROUND(SUM(AN191:AU191),0)</f>
        <v/>
      </c>
      <c r="AW191">
        <f>IFERROR(INDEX(TIMESHEET!$A$1:$AI$5000,MATCH(PAYROLL!D191,TIMESHEET!A$1:A$500,0),MATCH("T620",TIMESHEET!$2:$2,0)),0)</f>
        <v/>
      </c>
      <c r="AX191">
        <f>IFERROR(INDEX(TIMESHEET!$A$1:$AI$5000,MATCH(PAYROLL!D191,TIMESHEET!A$1:A$500,0),MATCH("T601",TIMESHEET!$2:$2,0)),0)</f>
        <v/>
      </c>
      <c r="AY191">
        <f>IFERROR(INDEX(TIMESHEET!$A$1:$AI$5000,MATCH(PAYROLL!D191,TIMESHEET!A$1:A$500,0),MATCH("T602",TIMESHEET!$2:$2,0)),0)</f>
        <v/>
      </c>
      <c r="AZ191">
        <f>IFERROR(INDEX(TIMESHEET!$A$1:$AI$5000,MATCH(PAYROLL!D191,TIMESHEET!A$1:A$500,0),MATCH("T603",TIMESHEET!$2:$2,0)),0)</f>
        <v/>
      </c>
      <c r="BA191">
        <f>IFERROR(INDEX(TIMESHEET!$A$1:$AI$5000,MATCH(PAYROLL!D191,TIMESHEET!A$1:A$500,0),MATCH("T611",TIMESHEET!$2:$2,0)),0)</f>
        <v/>
      </c>
      <c r="BB191">
        <f>IFERROR(INDEX(TIMESHEET!$A$1:$AI$5000,MATCH(PAYROLL!D191,TIMESHEET!A$1:A$500,0),MATCH("T612",TIMESHEET!$2:$2,0)),0)</f>
        <v/>
      </c>
      <c r="BC191">
        <f>IFERROR(INDEX(TIMESHEET!$A$1:$AI$5000,MATCH(PAYROLL!D191,TIMESHEET!A$1:A$500,0),MATCH("T613",TIMESHEET!$2:$2,0)),0)</f>
        <v/>
      </c>
      <c r="BD191">
        <f>IFERROR(INDEX(TIMESHEET!$A$1:$AI$5000,MATCH(PAYROLL!D191,TIMESHEET!A$1:A$500,0),MATCH("T500",TIMESHEET!$2:$2,0)),0)</f>
        <v/>
      </c>
      <c r="BE191">
        <f>IFERROR(IF(LEFT(INDEX(PIS!O$1:O$500,MATCH(D191,PIS!C$1:C$500)),1)="M",T191/AD191/8*(AW191+AX191*1.5+AY191*2+AZ191*3+BA191*2.1+BB191*2.7+BC191*3.9+BD191*0.3),T191/8*(AW191+AX191*1.5+AY191*2+AZ191*3+BA191*2.1+BB191*2.7+BC191*3.9+BD191*0.3)),0)</f>
        <v/>
      </c>
      <c r="BF191">
        <f>IFERROR(INDEX(ADJ!$A$1:$BZ$1000,MATCH(PAYROLL!$D191,ADJ!A$1:A$500,0),MATCH(PAYROLL!BF$2,ADJ!$2:$2,0)),0)</f>
        <v/>
      </c>
      <c r="BG191">
        <f>IFERROR(INDEX(ADJ!$A$1:$BZ$1000,MATCH(PAYROLL!D191,ADJ!A$1:A$500,0),MATCH(PAYROLL!BG$2,ADJ!$2:$2,0)),0)</f>
        <v/>
      </c>
      <c r="BH191">
        <f>IFERROR(INDEX(ADJ!$A$1:$BZ$1000,MATCH(PAYROLL!D191,ADJ!A$1:A$500,0),MATCH(PAYROLL!BH$2,ADJ!$2:$2,0)),0)</f>
        <v/>
      </c>
      <c r="BI191">
        <f>IFERROR(INDEX(ADJ!$A$1:$BZ$1000,MATCH(PAYROLL!D191,ADJ!A$1:A$500,0),MATCH(PAYROLL!BI$2,ADJ!$2:$2,0)),0)</f>
        <v/>
      </c>
      <c r="BJ191">
        <f>IFERROR(INDEX(ADJ!$A$1:$BZ$1000,MATCH(PAYROLL!D191,ADJ!A$1:A$500,0),MATCH(PAYROLL!BJ$2,ADJ!$2:$2,0)),0)</f>
        <v/>
      </c>
      <c r="BK191">
        <f>SUM(BF191:BJ191)</f>
        <v/>
      </c>
      <c r="BL191">
        <f>IFERROR(INDEX(ADJ!$A$1:$BZ$1000,MATCH(PAYROLL!D191,ADJ!A$1:A$500,0),MATCH(PAYROLL!BL$2,ADJ!$2:$2,0)),0)</f>
        <v/>
      </c>
      <c r="BM191">
        <f>IFERROR(INDEX(ADJ!$A$1:$BZ$1000,MATCH(PAYROLL!D191,ADJ!A$1:A$500,0),MATCH(PAYROLL!BM$2,ADJ!$2:$2,0)),0)</f>
        <v/>
      </c>
      <c r="BN191">
        <f>IFERROR(INDEX(ADJ!$A$1:$BZ$1000,MATCH(PAYROLL!D191,ADJ!A$1:A$500,0),MATCH(PAYROLL!BN$2,ADJ!$2:$2,0)),0)</f>
        <v/>
      </c>
      <c r="BO191">
        <f>IFERROR(INDEX(ADJ!$A$1:$BZ$1000,MATCH(PAYROLL!D191,ADJ!A$1:A$500,0),MATCH(PAYROLL!BO$2,ADJ!$2:$2,0)),0)</f>
        <v/>
      </c>
      <c r="BP191">
        <f>SUM(AM191,AV191,BE191,BK191,BL191:BO191)</f>
        <v/>
      </c>
      <c r="BQ191">
        <f>BO191</f>
        <v/>
      </c>
      <c r="BR191">
        <f>IFERROR(ROUND(IF(LEFT(INDEX(PIS!O$1:O$500,MATCH(D191,PIS!C$1:C$500)),1)="D",T191/8*(BD191*0.3),IF(LEFT(INDEX(PIS!O$1:O$500,MATCH(D191,PIS!C$1:C$500)),1)="H",T191*($BD191*0.3),T191/$AD191/8*($BD191*0.3))),0),0)</f>
        <v/>
      </c>
      <c r="BS191">
        <f>IF(AP191&lt;1,0,MIN(AP191,730000))</f>
        <v/>
      </c>
      <c r="BT191">
        <f>IFERROR(ROUND((BE191-SUM(AW191:BC191)*T191/AD191/8),0)-BR191,0)</f>
        <v/>
      </c>
      <c r="BU191">
        <f>AO191</f>
        <v/>
      </c>
      <c r="BV191">
        <f>SUM(BQ191:BU191)</f>
        <v/>
      </c>
      <c r="BW191">
        <f>BP191-BV191</f>
        <v/>
      </c>
      <c r="BX191">
        <f>IFERROR(IF(RIGHT(INDEX(PIS!O$1:O$500,MATCH(D191,PIS!C$1:C$500)),5)="Gross",MIN(U191+V191,VLOOKUP("R700",TSC!B:C,2,0)*VLOOKUP("R101",TSC!B:C,2,0))*VLOOKUP("R701",TSC!B:C,2,0)%,0),0)</f>
        <v/>
      </c>
      <c r="BY191">
        <f>IFERROR(IF(RIGHT(INDEX(PIS!O$1:O$500,MATCH(D191,PIS!C$1:C$500)),5)="Gross",MIN(U191+V191,VLOOKUP("R700",TSC!B:C,2,0)*VLOOKUP("R101",TSC!B:C,2,0))*VLOOKUP("T704",TSC!B:C,2,0)%,0),0)</f>
        <v/>
      </c>
      <c r="BZ191">
        <f>IFERROR(IF(RIGHT(INDEX(PIS!O$1:O$500,MATCH(D191,PIS!C$1:C$500)),5)="Gross",MIN(U191+V191,VLOOKUP("R700",TSC!B:C,2,0)*VLOOKUP("1",TSC!F:G,2,0))*VLOOKUP("T705",TSC!B:C,2,0)%,0),0)</f>
        <v/>
      </c>
      <c r="CA191">
        <f>IFERROR(INDEX(ADJ!$A$1:$BZ$1000,MATCH(PAYROLL!D191,ADJ!A$1:A$500,0),MATCH(PAYROLL!CA$2,ADJ!$2:$2,0)),0)</f>
        <v/>
      </c>
      <c r="CB191">
        <f>IFERROR(INDEX(ADJ!$A$1:$BZ$1000,MATCH(PAYROLL!D191,ADJ!A$1:A$500,0),MATCH(PAYROLL!CB$2,ADJ!$2:$2,0)),0)</f>
        <v/>
      </c>
      <c r="CC191">
        <f>SUM(BX191:CB191)</f>
        <v/>
      </c>
      <c r="CD191">
        <f>IFERROR(INDEX(PIS!$A$1:$BZ$1000,MATCH(PAYROLL!D191,PIS!C$1:C$500,0),MATCH(PAYROLL!CD$1,PIS!$1:$1,0)),0)</f>
        <v/>
      </c>
      <c r="CE191">
        <f>IFERROR(IF(OR(INDEX(PIS!P$1:P$500,MATCH(D191,PIS!C$1:C$500,0))="LT2",INDEX(PIS!P$1:P$500,MATCH(D191,PIS!C$1:C$500,0))="P10"),0,SUM(CC191,CD191*VLOOKUP("R601",TSC!B:C,2,0),VLOOKUP("R602",TSC!B:C,2,0))),0)</f>
        <v/>
      </c>
      <c r="CF191">
        <f>MAX(BW191-CE191,0)</f>
        <v/>
      </c>
      <c r="CG191">
        <f>IFERROR(IF(OR(RIGHT(INDEX(PIS!P$1:P$500,MATCH(D191,PIS!C$1:C$500)),5)="P10",RIGHT(INDEX(PIS!P$1:P$500,MATCH(D191,PIS!C$1:C$500)),5)="CK"),0,IF(CF191&lt;=5000000,CF191*5%,IF(CF191&lt;=10000000,CF191*10%-250000,IF(CF191&lt;=18000000,CF191*15%-750000,IF(CF191&lt;=32000000,CF191*20%-1650000,IF(CF191&lt;=52000000,CF191*25%-3250000,IF(CF191&lt;=80000000,BH191*30%-5850000,CF191*35%-9850000))))))),0)</f>
        <v/>
      </c>
      <c r="CH191">
        <f>IFERROR(IF(OR(INDEX(PIS!P$1:P$500,MATCH(D191,PIS!C$1:C$500))="LT",INDEX(PIS!P$1:P$500,MATCH(D191,PIS!C$1:C$500))="CK"),0,IF(CF191&lt;2000000,0,CF191*10%)),0)</f>
        <v/>
      </c>
      <c r="CI191">
        <f>IFERROR(INDEX(ADJ!$A$1:$BZ$1000,MATCH(PAYROLL!D191,ADJ!A$1:A$500,0),MATCH(PAYROLL!CI$2,ADJ!$2:$2,0)),0)</f>
        <v/>
      </c>
      <c r="CJ191">
        <f>IFERROR(INDEX(ADJ!$A$1:$BZ$1000,MATCH(PAYROLL!D191,ADJ!A$1:A$500,0),MATCH(PAYROLL!CJ$2,ADJ!$2:$2,0)),0)</f>
        <v/>
      </c>
      <c r="CK191">
        <f>IFERROR(INDEX(ADJ!$A$1:$BZ$1000,MATCH(PAYROLL!D191,ADJ!A$1:A$500,0),MATCH(PAYROLL!CK$2,ADJ!$2:$2,0)),0)</f>
        <v/>
      </c>
      <c r="CL191">
        <f>SUM(CG191:CK191)</f>
        <v/>
      </c>
      <c r="CM191">
        <f>ROUND(SUM(CH191:CK191),0)</f>
        <v/>
      </c>
      <c r="CN191">
        <f>IFERROR(INDEX(CSDA!D$1:D$500,MATCH($CN$2,CSDA!C$1:C$500,0))*INDEX(PIS!V$1:V$500,MATCH(D191,PIS!C$1:C$500))+INDEX(ADJ!$A$1:$BZ$1000,MATCH(PAYROLL!D191,ADJ!A$1:A$500,0),MATCH(PAYROLL!CN$2,ADJ!$2:$2,0)),0)</f>
        <v/>
      </c>
      <c r="CO191">
        <f>IFERROR(INDEX(ADJ!$A$1:$BZ$1000,MATCH(PAYROLL!D191,ADJ!A$1:A$500,0),MATCH(PAYROLL!CO$2,ADJ!$2:$2,0)),0)</f>
        <v/>
      </c>
      <c r="CP191">
        <f>IFERROR(INDEX(ADJ!$A$1:$BZ$1000,MATCH(PAYROLL!D191,ADJ!A$1:A$500,0),MATCH(PAYROLL!CP$2,ADJ!$2:$2,0)),0)</f>
        <v/>
      </c>
      <c r="CQ191">
        <f>BP191-CL191-CI191-CM191-CN191-CO191-CP191-CC191</f>
        <v/>
      </c>
      <c r="CR191">
        <f>IFERROR(IF(RIGHT(INDEX(PIS!O$1:O$500,MATCH(D191,PIS!C$1:C$500,0)),5)="Gross",MIN(U191+V191,VLOOKUP("R700",TSC!B:C,2,0)*VLOOKUP("R101",TSC!B:C,2,0))*(VLOOKUP("T711",TSC!B:C,2,0)+VLOOKUP("T712",TSC!B:C,2,0))%,MIN(T191+V191,VLOOKUP("R700",TSC!B:C,2,0)*VLOOKUP("R101",TSC!B:C,2,0))*(VLOOKUP("T711",TSC!B:C,2,0)+VLOOKUP("T712",TSC!B:C,2,0)+VLOOKUP("R701",TSC!B:C,2,0))%),0)</f>
        <v/>
      </c>
      <c r="CS191">
        <f>IFERROR(IF(RIGHT(INDEX(PIS!O$1:O$500,MATCH(D191,PIS!C$1:C$500,0)),5)="Gross",MIN(U191+V191,VLOOKUP("R700",TSC!B:C,2,0)*VLOOKUP("R101",TSC!B:C,2,0))*(VLOOKUP("T714",TSC!B:C,2,0))%,MIN(T191+V191,VLOOKUP("R700",TSC!B:C,2,0)*VLOOKUP("R101",TSC!B:C,2,0))*(VLOOKUP("T704",TSC!B:C,2,0)+VLOOKUP("T714",TSC!B:C,2,0))%),0)</f>
        <v/>
      </c>
      <c r="CT191">
        <f>IFERROR(IF(RIGHT(INDEX(PIS!O$1:O$500,MATCH(D191,PIS!C$1:C$500,0)),5)="Gross",MIN(U191+V191,VLOOKUP("R700",TSC!B:C,2,0)*VLOOKUP("R101",TSC!B:C,2,0))*VLOOKUP("T705",TSC!B:C,2,0)%,MIN(T191+V191,VLOOKUP("R700",TSC!B:C,2,0)*VLOOKUP("R101",TSC!B:C,2,0))*VLOOKUP("T705",TSC!B:C,2,0)%),0)</f>
        <v/>
      </c>
      <c r="CU191">
        <f>IFERROR(IF(RIGHT(INDEX(PIS!O$1:O$500,MATCH(D191,PIS!C$1:C$500,0)),5)="Gross",MIN(U191+V191,VLOOKUP("R700",TSC!B:C,2,0)*VLOOKUP("R101",TSC!B:C,2,0))*(VLOOKUP("T713",TSC!B:C,2,0))%,MIN(T191+V191,VLOOKUP("R700",TSC!B:C,2,0)*VLOOKUP("R101",TSC!B:C,2,0))*(VLOOKUP("T713",TSC!B:C,2,0))%),0)</f>
        <v/>
      </c>
      <c r="CV191">
        <f>IFERROR(INDEX(ADJ!$A$1:$BZ$1000,MATCH(PAYROLL!D191,ADJ!A$1:A$500,0),MATCH(PAYROLL!CV$2,ADJ!$2:$2,0)),0)</f>
        <v/>
      </c>
      <c r="CW191">
        <f>IFERROR(INDEX(ADJ!$A$1:$BZ$1000,MATCH(PAYROLL!D191,ADJ!A$1:A$500,0),MATCH(PAYROLL!CW$2,ADJ!$2:$2,0)),0)</f>
        <v/>
      </c>
      <c r="CX191">
        <f>SUM(CR191:CW191)</f>
        <v/>
      </c>
      <c r="CY191">
        <f>ROUND(IF(CR191&gt;0,T191+V191*VLOOKUP("R202",TSC!$B$1:$C$500,2,0),0),0)</f>
        <v/>
      </c>
      <c r="CZ191">
        <f>IFERROR(INDEX(CSDA!D$1:D$500,MATCH($CZ$2,CSDA!C$1:C$500,0)),0)</f>
        <v/>
      </c>
      <c r="DA191">
        <f>ROUND(T191*0.7%,0)</f>
        <v/>
      </c>
      <c r="DB191">
        <f>ROUND(T191/12,0)</f>
        <v/>
      </c>
      <c r="DC191">
        <f ref="DC191" t="array">IFERROR(INDEX(CSDA!D$1:D$500,MATCH("Trích giữ"&amp;PAYROLL!DC$2,CSDA!A$1:A$500&amp;CSDA!C$1:C$500,0)),0)</f>
        <v/>
      </c>
      <c r="DD191">
        <f ref="DD191" t="array">IFERROR(INDEX(CSDA!D$1:D$500,MATCH("Trích giữ"&amp;PAYROLL!DD$2,CSDA!A$1:A$500&amp;CSDA!C$1:C$500,0)),0)</f>
        <v/>
      </c>
      <c r="DE191">
        <f ref="DE191" t="array">IFERROR(INDEX(CSDA!D$1:D$500,MATCH("Trích giữ"&amp;PAYROLL!DE$2,CSDA!A$1:A$500&amp;CSDA!C$1:C$500,0)),0)</f>
        <v/>
      </c>
      <c r="DF191">
        <f>IFERROR(INDEX(CSDA!D$1:D$500,MATCH(PAYROLL!DF$2,CSDA!C$1:C$500,0)),0)</f>
        <v/>
      </c>
      <c r="DG191">
        <f ref="DG191" t="array">IFERROR(INDEX(CSDA!D$1:D$500,MATCH("Trích giữ"&amp;PAYROLL!DG$2,CSDA!A$1:A$500&amp;CSDA!C$1:C$500,0)),0)</f>
        <v/>
      </c>
      <c r="DH191">
        <f>ROUND(T191/26,0)</f>
        <v/>
      </c>
      <c r="DI191">
        <f ref="DI191" t="array">IFERROR(INDEX(CSDA!D$1:D$500,MATCH("Trích giữ"&amp;PAYROLL!DI$2,CSDA!A$1:A$500&amp;CSDA!C$1:C$500,0)),0)</f>
        <v/>
      </c>
      <c r="DJ191">
        <f>IF(U191=0,T191*21.5%-BL191,0)</f>
        <v/>
      </c>
      <c r="DK191">
        <f ref="DK191" t="array">IFERROR(INDEX(CSDA!D$1:D$500,MATCH("Trích giữ"&amp;PAYROLL!DK$2,CSDA!A$1:A$500&amp;CSDA!C$1:C$500,0)),0)</f>
        <v/>
      </c>
      <c r="DL191">
        <f>IFERROR(INDEX(CSDA!D$1:D$500,MATCH(PAYROLL!DL$2,CSDA!C$1:C$500,0))/12,0)</f>
        <v/>
      </c>
      <c r="DM191">
        <f>SUM(DB191:DL191)</f>
        <v/>
      </c>
      <c r="DN191">
        <f>IFERROR(INDEX(ADJ!$A$1:$BZ$1000,MATCH(PAYROLL!D191,ADJ!A$1:A$500,0),MATCH(PAYROLL!DN$2,ADJ!$2:$2,0)),0)</f>
        <v/>
      </c>
      <c r="DO191">
        <f>IFERROR(SUM(BP191,DM191:DN191,CX191:DA191)-DT191,0)</f>
        <v/>
      </c>
      <c r="DP191">
        <f ref="DP191" t="array">SUM(BW191*IFERROR(INDEX(CSDA!D$1:D$500,MATCH(BW$2,CSDA!C$1:C$500,0)),0)%,CX191*IFERROR(INDEX(CSDA!D$1:D$500,MATCH(CX$2,CSDA!C$1:C$500,0)),0)%,DA191*IFERROR(INDEX(CSDA!D$1:D$500,MATCH(DA$2,CSDA!C$1:C$500,0)),0)%,DB191*IFERROR(INDEX(CSDA!D$1:D$500,MATCH(DB$2,CSDA!C$1:C$500,0)),0)%,DF191*IFERROR(INDEX(CSDA!D$1:D$500,MATCH("Phí dịch vụ"&amp;PAYROLL!DF$2,CSDA!A$1:A$500&amp;CSDA!C$1:C$500,0)),0)%,DC191*IFERROR(INDEX(CSDA!D$1:D$500,MATCH("Phí dịch vụ"&amp;PAYROLL!DC$2,CSDA!A$1:A$500&amp;CSDA!C$1:C$500,0)),0)%,DH191*IFERROR(INDEX(CSDA!D$1:D$500,MATCH("Phí dịch vụ"&amp;PAYROLL!DH$2,CSDA!A$1:A$500&amp;CSDA!C$1:C$500,0)),0)%,DJ191*IFERROR(INDEX(CSDA!D$1:D$500,MATCH("Phí dịch vụ"&amp;PAYROLL!DJ$2,CSDA!A$1:A$500&amp;CSDA!C$1:C$500,0)),0)%,BN191*IFERROR(INDEX(CSDA!D$1:D$500,MATCH(BN$2,CSDA!C$1:C$500,0)),0)%)-BN191*7%</f>
        <v/>
      </c>
      <c r="DQ191">
        <f>IFERROR(INDEX(ADJ!$A$1:$BZ$1000,MATCH(PAYROLL!D191,ADJ!A$1:A$500,0),MATCH(PAYROLL!DQ$2,ADJ!$2:$2,0)),0)</f>
        <v/>
      </c>
      <c r="DR191">
        <f>IFERROR(INDEX(ADJ!$A$1:$BZ$1000,MATCH(PAYROLL!D191,ADJ!A$1:A$500,0),MATCH(PAYROLL!DR$2,ADJ!$2:$2,0)),0)</f>
        <v/>
      </c>
      <c r="DS191">
        <f>SUM(DP191:DR191)</f>
        <v/>
      </c>
      <c r="DT191">
        <f>EK191</f>
        <v/>
      </c>
      <c r="DU191">
        <f>SUM(DO191:DR191)</f>
        <v/>
      </c>
      <c r="DV191">
        <f>ROUND(DU191*0.1,0)</f>
        <v/>
      </c>
      <c r="DW191">
        <f>DU191+DV191</f>
        <v/>
      </c>
      <c r="DZ191">
        <f>IFERROR(INDEX(ADJ!$A$1:$BZ$1000,MATCH(PAYROLL!$D191,ADJ!A$1:A$500,0),MATCH(PAYROLL!DZ$2,ADJ!$2:$2,0)),0)</f>
        <v/>
      </c>
      <c r="EA191">
        <f>IFERROR(INDEX(ADJ!$A$1:$BZ$1000,MATCH(PAYROLL!$D191,ADJ!A$1:A$500,0),MATCH(PAYROLL!EA$2,ADJ!$2:$2,0)),0)</f>
        <v/>
      </c>
      <c r="EB191">
        <f>IFERROR(INDEX(ADJ!$A$1:$BZ$1000,MATCH(PAYROLL!$D191,ADJ!A$1:A$500,0),MATCH(PAYROLL!EB$2,ADJ!$2:$2,0)),0)</f>
        <v/>
      </c>
      <c r="EC191">
        <f>IFERROR(INDEX(ADJ!$A$1:$BZ$1000,MATCH(PAYROLL!$D191,ADJ!A$1:A$500,0),MATCH(PAYROLL!EC$2,ADJ!$2:$2,0)),0)</f>
        <v/>
      </c>
      <c r="ED191">
        <f>IFERROR(INDEX(ADJ!$A$1:$BZ$1000,MATCH(PAYROLL!$D191,ADJ!A$1:A$500,0),MATCH(PAYROLL!ED$2,ADJ!$2:$2,0)),0)</f>
        <v/>
      </c>
      <c r="EE191">
        <f>IFERROR(INDEX(ADJ!$A$1:$BZ$1000,MATCH(PAYROLL!$D191,ADJ!A$1:A$500,0),MATCH(PAYROLL!EE$2,ADJ!$2:$2,0)),0)</f>
        <v/>
      </c>
      <c r="EF191">
        <f>IFERROR(INDEX(ADJ!$A$1:$BZ$1000,MATCH(PAYROLL!$D191,ADJ!A$1:A$500,0),MATCH(PAYROLL!EF$2,ADJ!$2:$2,0)),0)</f>
        <v/>
      </c>
      <c r="EG191">
        <f>IFERROR(INDEX(ADJ!$A$1:$BZ$1000,MATCH(PAYROLL!$D191,ADJ!A$1:A$500,0),MATCH(PAYROLL!EG$2,ADJ!$2:$2,0)),0)</f>
        <v/>
      </c>
      <c r="EH191">
        <f>IFERROR(INDEX(ADJ!$A$1:$BZ$1000,MATCH(PAYROLL!$D191,ADJ!A$1:A$500,0),MATCH(PAYROLL!EH$2,ADJ!$2:$2,0)),0)</f>
        <v/>
      </c>
      <c r="EI191">
        <f>IFERROR(INDEX(ADJ!$A$1:$BZ$1000,MATCH(PAYROLL!D191,ADJ!A$1:A$500,0),MATCH(PAYROLL!EI$2,ADJ!$2:$2,0)),0)</f>
        <v/>
      </c>
      <c r="EJ191">
        <f>IFERROR(INDEX(ADJ!$A$1:$BZ$1000,MATCH(PAYROLL!$D191,ADJ!A$1:A$500,0),MATCH(PAYROLL!EJ$2,ADJ!$2:$2,0)),0)</f>
        <v/>
      </c>
      <c r="EK191">
        <f>SUM(DZ191:EJ191)</f>
        <v/>
      </c>
    </row>
    <row r="192">
      <c r="A192" t="n">
        <v>190</v>
      </c>
      <c r="B192" t="inlineStr">
        <is>
          <t>Nguyễn Như Toàn</t>
        </is>
      </c>
      <c r="D192" t="inlineStr">
        <is>
          <t>160187-01</t>
        </is>
      </c>
      <c r="S192">
        <f>IFERROR(INDEX(PIS!$A$1:$BZ$1000,MATCH($D192,PIS!C$1:C$500,0),MATCH("Lương CB tháng trước",PIS!$1:$1,0)),0)</f>
        <v/>
      </c>
      <c r="T192">
        <f>IFERROR(INDEX(PIS!$A$1:$BZ$1000,MATCH($D192,PIS!C$1:C$500,0),MATCH("Lương CB hiện tại",PIS!$1:$1,0)),0)</f>
        <v/>
      </c>
      <c r="U192">
        <f>IFERROR(INDEX(PIS!$A$1:$BZ$1000,MATCH($D192,PIS!C$1:C$500,0),MATCH("Lương đóng BHBB",PIS!$1:$1,0)),0)</f>
        <v/>
      </c>
      <c r="V192">
        <f>IFERROR(INDEX(PIS!$A$1:$BZ$1000,MATCH($D192,PIS!C$1:C$500,0),MATCH(V$2,PIS!$2:$2,0)),0)</f>
        <v/>
      </c>
      <c r="W192">
        <f>IFERROR(INDEX(PIS!$A$1:$BZ$1000,MATCH($D192,PIS!C$1:C$500,0),MATCH(W$2,PIS!$2:$2,0)),0)</f>
        <v/>
      </c>
      <c r="X192">
        <f>IFERROR(INDEX(PIS!$A$1:$BZ$1000,MATCH($D192,PIS!C$1:C$500,0),MATCH(X$2,PIS!$2:$2,0)),0)</f>
        <v/>
      </c>
      <c r="Y192">
        <f>IFERROR(INDEX(PIS!$A$1:$BZ$1000,MATCH($D192,PIS!C$1:C$500,0),MATCH(Y$2,PIS!$2:$2,0)),0)</f>
        <v/>
      </c>
      <c r="Z192">
        <f>IFERROR(INDEX(PIS!$A$1:$BZ$1000,MATCH($D192,PIS!C$1:C$500,0),MATCH(Z$2,PIS!$2:$2,0)),0)</f>
        <v/>
      </c>
      <c r="AA192">
        <f>IFERROR(INDEX(PIS!$A$1:$BZ$1000,MATCH($D192,PIS!C$1:C$500,0),MATCH(AA$2,PIS!$2:$2,0)),0)</f>
        <v/>
      </c>
      <c r="AB192">
        <f>IFERROR(INDEX(PIS!$A$1:$BZ$1000,MATCH($D192,PIS!C$1:C$500,0),MATCH(AB$2,PIS!$2:$2,0)),0)</f>
        <v/>
      </c>
      <c r="AC192">
        <f>SUM(V192:AB192)</f>
        <v/>
      </c>
      <c r="AD192">
        <f>IFERROR(INDEX(TIMESHEET!$A$1:$AI$5000,MATCH($D192,TIMESHEET!A$1:A$500,0),MATCH("T100",TIMESHEET!$2:$2,0))-2,0)</f>
        <v/>
      </c>
      <c r="AE192">
        <f>IFERROR(INDEX(TIMESHEET!$A$1:$AI$5000,MATCH($D192,TIMESHEET!A$1:A$500,0),MATCH("T202",TIMESHEET!$2:$2,0)),0)</f>
        <v/>
      </c>
      <c r="AF192">
        <f>IFERROR(INDEX(TIMESHEET!$A$1:$AI$5000,MATCH($D192,TIMESHEET!A$1:A$500,0),MATCH("T302",TIMESHEET!$2:$2,0)),0)</f>
        <v/>
      </c>
      <c r="AG192">
        <f>IFERROR(INDEX(TIMESHEET!$A$1:$AI$5000,MATCH($D192,TIMESHEET!A$1:A$500,0),MATCH("T406",TIMESHEET!$2:$2,0)),0)</f>
        <v/>
      </c>
      <c r="AH192">
        <f>AE192+AG192</f>
        <v/>
      </c>
      <c r="AI192">
        <f>IFERROR(INDEX(TIMESHEET!$A$1:$AI$5000,MATCH($D192,TIMESHEET!A$1:A$500,0),MATCH("T701",TIMESHEET!$2:$2,0)),0)</f>
        <v/>
      </c>
      <c r="AJ192">
        <f>IFERROR(INDEX(TIMESHEET!$A$1:$AI$5000,MATCH($D192,TIMESHEET!B$1:B$500,0),MATCH("T320",TIMESHEET!$2:$2,0)),0)</f>
        <v/>
      </c>
      <c r="AK192">
        <f>IFERROR(IF(LEFT(INDEX(PIS!O$1:O$500,MATCH(D192,PIS!C$1:C$500)),1)="M",T192/AD192*SUM(AE192:AG192),T192*AD192),0)</f>
        <v/>
      </c>
      <c r="AL192">
        <f>IFERROR(INDEX(ADJ!$A$1:$BZ$1000,MATCH(PAYROLL!D192,ADJ!A$1:A$500,0),MATCH(PAYROLL!AL$2,ADJ!$2:$2,0)),0)</f>
        <v/>
      </c>
      <c r="AM192">
        <f>SUM(AK192:AL192)</f>
        <v/>
      </c>
      <c r="AN192">
        <f>IFERROR(ROUND(V192/$AD192*$AH192,0),0)</f>
        <v/>
      </c>
      <c r="AO192">
        <f>IFERROR(ROUND(W192/$AD192*$AH192,0),0)</f>
        <v/>
      </c>
      <c r="AP192">
        <f>IFERROR(ROUND(X192/$AD192*$AE192,0),0)</f>
        <v/>
      </c>
      <c r="AQ192">
        <f>IFERROR(ROUND(Y192/$AD192*$AH192,0),0)</f>
        <v/>
      </c>
      <c r="AR192">
        <f>IFERROR(ROUND(Z192/$AD192*$AH192,0),0)</f>
        <v/>
      </c>
      <c r="AS192">
        <f>IFERROR(ROUND(AA192/$AD192*$AH192,0),0)</f>
        <v/>
      </c>
      <c r="AT192">
        <f>IFERROR(IF((AE192+AF192+AG192)&gt;13,AB192,ROUND(AB192/AD192*AH192,0)),0)</f>
        <v/>
      </c>
      <c r="AU192">
        <f>IFERROR(INDEX(ADJ!$A$1:$BZ$1000,MATCH(PAYROLL!D192,ADJ!A$1:A$500,0),MATCH(PAYROLL!AU$2,ADJ!$2:$2,0)),0)</f>
        <v/>
      </c>
      <c r="AV192">
        <f>ROUND(SUM(AN192:AU192),0)</f>
        <v/>
      </c>
      <c r="AW192">
        <f>IFERROR(INDEX(TIMESHEET!$A$1:$AI$5000,MATCH(PAYROLL!D192,TIMESHEET!A$1:A$500,0),MATCH("T620",TIMESHEET!$2:$2,0)),0)</f>
        <v/>
      </c>
      <c r="AX192">
        <f>IFERROR(INDEX(TIMESHEET!$A$1:$AI$5000,MATCH(PAYROLL!D192,TIMESHEET!A$1:A$500,0),MATCH("T601",TIMESHEET!$2:$2,0)),0)</f>
        <v/>
      </c>
      <c r="AY192">
        <f>IFERROR(INDEX(TIMESHEET!$A$1:$AI$5000,MATCH(PAYROLL!D192,TIMESHEET!A$1:A$500,0),MATCH("T602",TIMESHEET!$2:$2,0)),0)</f>
        <v/>
      </c>
      <c r="AZ192">
        <f>IFERROR(INDEX(TIMESHEET!$A$1:$AI$5000,MATCH(PAYROLL!D192,TIMESHEET!A$1:A$500,0),MATCH("T603",TIMESHEET!$2:$2,0)),0)</f>
        <v/>
      </c>
      <c r="BA192">
        <f>IFERROR(INDEX(TIMESHEET!$A$1:$AI$5000,MATCH(PAYROLL!D192,TIMESHEET!A$1:A$500,0),MATCH("T611",TIMESHEET!$2:$2,0)),0)</f>
        <v/>
      </c>
      <c r="BB192">
        <f>IFERROR(INDEX(TIMESHEET!$A$1:$AI$5000,MATCH(PAYROLL!D192,TIMESHEET!A$1:A$500,0),MATCH("T612",TIMESHEET!$2:$2,0)),0)</f>
        <v/>
      </c>
      <c r="BC192">
        <f>IFERROR(INDEX(TIMESHEET!$A$1:$AI$5000,MATCH(PAYROLL!D192,TIMESHEET!A$1:A$500,0),MATCH("T613",TIMESHEET!$2:$2,0)),0)</f>
        <v/>
      </c>
      <c r="BD192">
        <f>IFERROR(INDEX(TIMESHEET!$A$1:$AI$5000,MATCH(PAYROLL!D192,TIMESHEET!A$1:A$500,0),MATCH("T500",TIMESHEET!$2:$2,0)),0)</f>
        <v/>
      </c>
      <c r="BE192">
        <f>IFERROR(IF(LEFT(INDEX(PIS!O$1:O$500,MATCH(D192,PIS!C$1:C$500)),1)="M",T192/AD192/8*(AW192+AX192*1.5+AY192*2+AZ192*3+BA192*2.1+BB192*2.7+BC192*3.9+BD192*0.3),T192/8*(AW192+AX192*1.5+AY192*2+AZ192*3+BA192*2.1+BB192*2.7+BC192*3.9+BD192*0.3)),0)</f>
        <v/>
      </c>
      <c r="BF192">
        <f>IFERROR(INDEX(ADJ!$A$1:$BZ$1000,MATCH(PAYROLL!$D192,ADJ!A$1:A$500,0),MATCH(PAYROLL!BF$2,ADJ!$2:$2,0)),0)</f>
        <v/>
      </c>
      <c r="BG192">
        <f>IFERROR(INDEX(ADJ!$A$1:$BZ$1000,MATCH(PAYROLL!D192,ADJ!A$1:A$500,0),MATCH(PAYROLL!BG$2,ADJ!$2:$2,0)),0)</f>
        <v/>
      </c>
      <c r="BH192">
        <f>IFERROR(INDEX(ADJ!$A$1:$BZ$1000,MATCH(PAYROLL!D192,ADJ!A$1:A$500,0),MATCH(PAYROLL!BH$2,ADJ!$2:$2,0)),0)</f>
        <v/>
      </c>
      <c r="BI192">
        <f>IFERROR(INDEX(ADJ!$A$1:$BZ$1000,MATCH(PAYROLL!D192,ADJ!A$1:A$500,0),MATCH(PAYROLL!BI$2,ADJ!$2:$2,0)),0)</f>
        <v/>
      </c>
      <c r="BJ192">
        <f>IFERROR(INDEX(ADJ!$A$1:$BZ$1000,MATCH(PAYROLL!D192,ADJ!A$1:A$500,0),MATCH(PAYROLL!BJ$2,ADJ!$2:$2,0)),0)</f>
        <v/>
      </c>
      <c r="BK192">
        <f>SUM(BF192:BJ192)</f>
        <v/>
      </c>
      <c r="BL192">
        <f>IFERROR(INDEX(ADJ!$A$1:$BZ$1000,MATCH(PAYROLL!D192,ADJ!A$1:A$500,0),MATCH(PAYROLL!BL$2,ADJ!$2:$2,0)),0)</f>
        <v/>
      </c>
      <c r="BM192">
        <f>IFERROR(INDEX(ADJ!$A$1:$BZ$1000,MATCH(PAYROLL!D192,ADJ!A$1:A$500,0),MATCH(PAYROLL!BM$2,ADJ!$2:$2,0)),0)</f>
        <v/>
      </c>
      <c r="BN192">
        <f>IFERROR(INDEX(ADJ!$A$1:$BZ$1000,MATCH(PAYROLL!D192,ADJ!A$1:A$500,0),MATCH(PAYROLL!BN$2,ADJ!$2:$2,0)),0)</f>
        <v/>
      </c>
      <c r="BO192">
        <f>IFERROR(INDEX(ADJ!$A$1:$BZ$1000,MATCH(PAYROLL!D192,ADJ!A$1:A$500,0),MATCH(PAYROLL!BO$2,ADJ!$2:$2,0)),0)</f>
        <v/>
      </c>
      <c r="BP192">
        <f>SUM(AM192,AV192,BE192,BK192,BL192:BO192)</f>
        <v/>
      </c>
      <c r="BQ192">
        <f>BO192</f>
        <v/>
      </c>
      <c r="BR192">
        <f>IFERROR(ROUND(IF(LEFT(INDEX(PIS!O$1:O$500,MATCH(D192,PIS!C$1:C$500)),1)="D",T192/8*(BD192*0.3),IF(LEFT(INDEX(PIS!O$1:O$500,MATCH(D192,PIS!C$1:C$500)),1)="H",T192*($BD192*0.3),T192/$AD192/8*($BD192*0.3))),0),0)</f>
        <v/>
      </c>
      <c r="BS192">
        <f>IF(AP192&lt;1,0,MIN(AP192,730000))</f>
        <v/>
      </c>
      <c r="BT192">
        <f>IFERROR(ROUND((BE192-SUM(AW192:BC192)*T192/AD192/8),0)-BR192,0)</f>
        <v/>
      </c>
      <c r="BU192">
        <f>AO192</f>
        <v/>
      </c>
      <c r="BV192">
        <f>SUM(BQ192:BU192)</f>
        <v/>
      </c>
      <c r="BW192">
        <f>BP192-BV192</f>
        <v/>
      </c>
      <c r="BX192">
        <f>IFERROR(IF(RIGHT(INDEX(PIS!O$1:O$500,MATCH(D192,PIS!C$1:C$500)),5)="Gross",MIN(U192+V192,VLOOKUP("R700",TSC!B:C,2,0)*VLOOKUP("R101",TSC!B:C,2,0))*VLOOKUP("R701",TSC!B:C,2,0)%,0),0)</f>
        <v/>
      </c>
      <c r="BY192">
        <f>IFERROR(IF(RIGHT(INDEX(PIS!O$1:O$500,MATCH(D192,PIS!C$1:C$500)),5)="Gross",MIN(U192+V192,VLOOKUP("R700",TSC!B:C,2,0)*VLOOKUP("R101",TSC!B:C,2,0))*VLOOKUP("T704",TSC!B:C,2,0)%,0),0)</f>
        <v/>
      </c>
      <c r="BZ192">
        <f>IFERROR(IF(RIGHT(INDEX(PIS!O$1:O$500,MATCH(D192,PIS!C$1:C$500)),5)="Gross",MIN(U192+V192,VLOOKUP("R700",TSC!B:C,2,0)*VLOOKUP("1",TSC!F:G,2,0))*VLOOKUP("T705",TSC!B:C,2,0)%,0),0)</f>
        <v/>
      </c>
      <c r="CA192">
        <f>IFERROR(INDEX(ADJ!$A$1:$BZ$1000,MATCH(PAYROLL!D192,ADJ!A$1:A$500,0),MATCH(PAYROLL!CA$2,ADJ!$2:$2,0)),0)</f>
        <v/>
      </c>
      <c r="CB192">
        <f>IFERROR(INDEX(ADJ!$A$1:$BZ$1000,MATCH(PAYROLL!D192,ADJ!A$1:A$500,0),MATCH(PAYROLL!CB$2,ADJ!$2:$2,0)),0)</f>
        <v/>
      </c>
      <c r="CC192">
        <f>SUM(BX192:CB192)</f>
        <v/>
      </c>
      <c r="CD192">
        <f>IFERROR(INDEX(PIS!$A$1:$BZ$1000,MATCH(PAYROLL!D192,PIS!C$1:C$500,0),MATCH(PAYROLL!CD$1,PIS!$1:$1,0)),0)</f>
        <v/>
      </c>
      <c r="CE192">
        <f>IFERROR(IF(OR(INDEX(PIS!P$1:P$500,MATCH(D192,PIS!C$1:C$500,0))="LT2",INDEX(PIS!P$1:P$500,MATCH(D192,PIS!C$1:C$500,0))="P10"),0,SUM(CC192,CD192*VLOOKUP("R601",TSC!B:C,2,0),VLOOKUP("R602",TSC!B:C,2,0))),0)</f>
        <v/>
      </c>
      <c r="CF192">
        <f>MAX(BW192-CE192,0)</f>
        <v/>
      </c>
      <c r="CG192">
        <f>IFERROR(IF(OR(RIGHT(INDEX(PIS!P$1:P$500,MATCH(D192,PIS!C$1:C$500)),5)="P10",RIGHT(INDEX(PIS!P$1:P$500,MATCH(D192,PIS!C$1:C$500)),5)="CK"),0,IF(CF192&lt;=5000000,CF192*5%,IF(CF192&lt;=10000000,CF192*10%-250000,IF(CF192&lt;=18000000,CF192*15%-750000,IF(CF192&lt;=32000000,CF192*20%-1650000,IF(CF192&lt;=52000000,CF192*25%-3250000,IF(CF192&lt;=80000000,BH192*30%-5850000,CF192*35%-9850000))))))),0)</f>
        <v/>
      </c>
      <c r="CH192">
        <f>IFERROR(IF(OR(INDEX(PIS!P$1:P$500,MATCH(D192,PIS!C$1:C$500))="LT",INDEX(PIS!P$1:P$500,MATCH(D192,PIS!C$1:C$500))="CK"),0,IF(CF192&lt;2000000,0,CF192*10%)),0)</f>
        <v/>
      </c>
      <c r="CI192">
        <f>IFERROR(INDEX(ADJ!$A$1:$BZ$1000,MATCH(PAYROLL!D192,ADJ!A$1:A$500,0),MATCH(PAYROLL!CI$2,ADJ!$2:$2,0)),0)</f>
        <v/>
      </c>
      <c r="CJ192">
        <f>IFERROR(INDEX(ADJ!$A$1:$BZ$1000,MATCH(PAYROLL!D192,ADJ!A$1:A$500,0),MATCH(PAYROLL!CJ$2,ADJ!$2:$2,0)),0)</f>
        <v/>
      </c>
      <c r="CK192">
        <f>IFERROR(INDEX(ADJ!$A$1:$BZ$1000,MATCH(PAYROLL!D192,ADJ!A$1:A$500,0),MATCH(PAYROLL!CK$2,ADJ!$2:$2,0)),0)</f>
        <v/>
      </c>
      <c r="CL192">
        <f>SUM(CG192:CK192)</f>
        <v/>
      </c>
      <c r="CM192">
        <f>ROUND(SUM(CH192:CK192),0)</f>
        <v/>
      </c>
      <c r="CN192">
        <f>IFERROR(INDEX(CSDA!D$1:D$500,MATCH($CN$2,CSDA!C$1:C$500,0))*INDEX(PIS!V$1:V$500,MATCH(D192,PIS!C$1:C$500))+INDEX(ADJ!$A$1:$BZ$1000,MATCH(PAYROLL!D192,ADJ!A$1:A$500,0),MATCH(PAYROLL!CN$2,ADJ!$2:$2,0)),0)</f>
        <v/>
      </c>
      <c r="CO192">
        <f>IFERROR(INDEX(ADJ!$A$1:$BZ$1000,MATCH(PAYROLL!D192,ADJ!A$1:A$500,0),MATCH(PAYROLL!CO$2,ADJ!$2:$2,0)),0)</f>
        <v/>
      </c>
      <c r="CP192">
        <f>IFERROR(INDEX(ADJ!$A$1:$BZ$1000,MATCH(PAYROLL!D192,ADJ!A$1:A$500,0),MATCH(PAYROLL!CP$2,ADJ!$2:$2,0)),0)</f>
        <v/>
      </c>
      <c r="CQ192">
        <f>BP192-CL192-CI192-CM192-CN192-CO192-CP192-CC192</f>
        <v/>
      </c>
      <c r="CR192">
        <f>IFERROR(IF(RIGHT(INDEX(PIS!O$1:O$500,MATCH(D192,PIS!C$1:C$500,0)),5)="Gross",MIN(U192+V192,VLOOKUP("R700",TSC!B:C,2,0)*VLOOKUP("R101",TSC!B:C,2,0))*(VLOOKUP("T711",TSC!B:C,2,0)+VLOOKUP("T712",TSC!B:C,2,0))%,MIN(T192+V192,VLOOKUP("R700",TSC!B:C,2,0)*VLOOKUP("R101",TSC!B:C,2,0))*(VLOOKUP("T711",TSC!B:C,2,0)+VLOOKUP("T712",TSC!B:C,2,0)+VLOOKUP("R701",TSC!B:C,2,0))%),0)</f>
        <v/>
      </c>
      <c r="CS192">
        <f>IFERROR(IF(RIGHT(INDEX(PIS!O$1:O$500,MATCH(D192,PIS!C$1:C$500,0)),5)="Gross",MIN(U192+V192,VLOOKUP("R700",TSC!B:C,2,0)*VLOOKUP("R101",TSC!B:C,2,0))*(VLOOKUP("T714",TSC!B:C,2,0))%,MIN(T192+V192,VLOOKUP("R700",TSC!B:C,2,0)*VLOOKUP("R101",TSC!B:C,2,0))*(VLOOKUP("T704",TSC!B:C,2,0)+VLOOKUP("T714",TSC!B:C,2,0))%),0)</f>
        <v/>
      </c>
      <c r="CT192">
        <f>IFERROR(IF(RIGHT(INDEX(PIS!O$1:O$500,MATCH(D192,PIS!C$1:C$500,0)),5)="Gross",MIN(U192+V192,VLOOKUP("R700",TSC!B:C,2,0)*VLOOKUP("R101",TSC!B:C,2,0))*VLOOKUP("T705",TSC!B:C,2,0)%,MIN(T192+V192,VLOOKUP("R700",TSC!B:C,2,0)*VLOOKUP("R101",TSC!B:C,2,0))*VLOOKUP("T705",TSC!B:C,2,0)%),0)</f>
        <v/>
      </c>
      <c r="CU192">
        <f>IFERROR(IF(RIGHT(INDEX(PIS!O$1:O$500,MATCH(D192,PIS!C$1:C$500,0)),5)="Gross",MIN(U192+V192,VLOOKUP("R700",TSC!B:C,2,0)*VLOOKUP("R101",TSC!B:C,2,0))*(VLOOKUP("T713",TSC!B:C,2,0))%,MIN(T192+V192,VLOOKUP("R700",TSC!B:C,2,0)*VLOOKUP("R101",TSC!B:C,2,0))*(VLOOKUP("T713",TSC!B:C,2,0))%),0)</f>
        <v/>
      </c>
      <c r="CV192">
        <f>IFERROR(INDEX(ADJ!$A$1:$BZ$1000,MATCH(PAYROLL!D192,ADJ!A$1:A$500,0),MATCH(PAYROLL!CV$2,ADJ!$2:$2,0)),0)</f>
        <v/>
      </c>
      <c r="CW192">
        <f>IFERROR(INDEX(ADJ!$A$1:$BZ$1000,MATCH(PAYROLL!D192,ADJ!A$1:A$500,0),MATCH(PAYROLL!CW$2,ADJ!$2:$2,0)),0)</f>
        <v/>
      </c>
      <c r="CX192">
        <f>SUM(CR192:CW192)</f>
        <v/>
      </c>
      <c r="CY192">
        <f>ROUND(IF(CR192&gt;0,T192+V192*VLOOKUP("R202",TSC!$B$1:$C$500,2,0),0),0)</f>
        <v/>
      </c>
      <c r="CZ192">
        <f>IFERROR(INDEX(CSDA!D$1:D$500,MATCH($CZ$2,CSDA!C$1:C$500,0)),0)</f>
        <v/>
      </c>
      <c r="DA192">
        <f>ROUND(T192*0.7%,0)</f>
        <v/>
      </c>
      <c r="DB192">
        <f>ROUND(T192/12,0)</f>
        <v/>
      </c>
      <c r="DC192">
        <f ref="DC192" t="array">IFERROR(INDEX(CSDA!D$1:D$500,MATCH("Trích giữ"&amp;PAYROLL!DC$2,CSDA!A$1:A$500&amp;CSDA!C$1:C$500,0)),0)</f>
        <v/>
      </c>
      <c r="DD192">
        <f ref="DD192" t="array">IFERROR(INDEX(CSDA!D$1:D$500,MATCH("Trích giữ"&amp;PAYROLL!DD$2,CSDA!A$1:A$500&amp;CSDA!C$1:C$500,0)),0)</f>
        <v/>
      </c>
      <c r="DE192">
        <f ref="DE192" t="array">IFERROR(INDEX(CSDA!D$1:D$500,MATCH("Trích giữ"&amp;PAYROLL!DE$2,CSDA!A$1:A$500&amp;CSDA!C$1:C$500,0)),0)</f>
        <v/>
      </c>
      <c r="DF192">
        <f>IFERROR(INDEX(CSDA!D$1:D$500,MATCH(PAYROLL!DF$2,CSDA!C$1:C$500,0)),0)</f>
        <v/>
      </c>
      <c r="DG192">
        <f ref="DG192" t="array">IFERROR(INDEX(CSDA!D$1:D$500,MATCH("Trích giữ"&amp;PAYROLL!DG$2,CSDA!A$1:A$500&amp;CSDA!C$1:C$500,0)),0)</f>
        <v/>
      </c>
      <c r="DH192">
        <f>ROUND(T192/26,0)</f>
        <v/>
      </c>
      <c r="DI192">
        <f ref="DI192" t="array">IFERROR(INDEX(CSDA!D$1:D$500,MATCH("Trích giữ"&amp;PAYROLL!DI$2,CSDA!A$1:A$500&amp;CSDA!C$1:C$500,0)),0)</f>
        <v/>
      </c>
      <c r="DJ192">
        <f>IF(U192=0,T192*21.5%-BL192,0)</f>
        <v/>
      </c>
      <c r="DK192">
        <f ref="DK192" t="array">IFERROR(INDEX(CSDA!D$1:D$500,MATCH("Trích giữ"&amp;PAYROLL!DK$2,CSDA!A$1:A$500&amp;CSDA!C$1:C$500,0)),0)</f>
        <v/>
      </c>
      <c r="DL192">
        <f>IFERROR(INDEX(CSDA!D$1:D$500,MATCH(PAYROLL!DL$2,CSDA!C$1:C$500,0))/12,0)</f>
        <v/>
      </c>
      <c r="DM192">
        <f>SUM(DB192:DL192)</f>
        <v/>
      </c>
      <c r="DN192">
        <f>IFERROR(INDEX(ADJ!$A$1:$BZ$1000,MATCH(PAYROLL!D192,ADJ!A$1:A$500,0),MATCH(PAYROLL!DN$2,ADJ!$2:$2,0)),0)</f>
        <v/>
      </c>
      <c r="DO192">
        <f>IFERROR(SUM(BP192,DM192:DN192,CX192:DA192)-DT192,0)</f>
        <v/>
      </c>
      <c r="DP192">
        <f ref="DP192" t="array">SUM(BW192*IFERROR(INDEX(CSDA!D$1:D$500,MATCH(BW$2,CSDA!C$1:C$500,0)),0)%,CX192*IFERROR(INDEX(CSDA!D$1:D$500,MATCH(CX$2,CSDA!C$1:C$500,0)),0)%,DA192*IFERROR(INDEX(CSDA!D$1:D$500,MATCH(DA$2,CSDA!C$1:C$500,0)),0)%,DB192*IFERROR(INDEX(CSDA!D$1:D$500,MATCH(DB$2,CSDA!C$1:C$500,0)),0)%,DF192*IFERROR(INDEX(CSDA!D$1:D$500,MATCH("Phí dịch vụ"&amp;PAYROLL!DF$2,CSDA!A$1:A$500&amp;CSDA!C$1:C$500,0)),0)%,DC192*IFERROR(INDEX(CSDA!D$1:D$500,MATCH("Phí dịch vụ"&amp;PAYROLL!DC$2,CSDA!A$1:A$500&amp;CSDA!C$1:C$500,0)),0)%,DH192*IFERROR(INDEX(CSDA!D$1:D$500,MATCH("Phí dịch vụ"&amp;PAYROLL!DH$2,CSDA!A$1:A$500&amp;CSDA!C$1:C$500,0)),0)%,DJ192*IFERROR(INDEX(CSDA!D$1:D$500,MATCH("Phí dịch vụ"&amp;PAYROLL!DJ$2,CSDA!A$1:A$500&amp;CSDA!C$1:C$500,0)),0)%,BN192*IFERROR(INDEX(CSDA!D$1:D$500,MATCH(BN$2,CSDA!C$1:C$500,0)),0)%)-BN192*7%</f>
        <v/>
      </c>
      <c r="DQ192">
        <f>IFERROR(INDEX(ADJ!$A$1:$BZ$1000,MATCH(PAYROLL!D192,ADJ!A$1:A$500,0),MATCH(PAYROLL!DQ$2,ADJ!$2:$2,0)),0)</f>
        <v/>
      </c>
      <c r="DR192">
        <f>IFERROR(INDEX(ADJ!$A$1:$BZ$1000,MATCH(PAYROLL!D192,ADJ!A$1:A$500,0),MATCH(PAYROLL!DR$2,ADJ!$2:$2,0)),0)</f>
        <v/>
      </c>
      <c r="DS192">
        <f>SUM(DP192:DR192)</f>
        <v/>
      </c>
      <c r="DT192">
        <f>EK192</f>
        <v/>
      </c>
      <c r="DU192">
        <f>SUM(DO192:DR192)</f>
        <v/>
      </c>
      <c r="DV192">
        <f>ROUND(DU192*0.1,0)</f>
        <v/>
      </c>
      <c r="DW192">
        <f>DU192+DV192</f>
        <v/>
      </c>
      <c r="DZ192">
        <f>IFERROR(INDEX(ADJ!$A$1:$BZ$1000,MATCH(PAYROLL!$D192,ADJ!A$1:A$500,0),MATCH(PAYROLL!DZ$2,ADJ!$2:$2,0)),0)</f>
        <v/>
      </c>
      <c r="EA192">
        <f>IFERROR(INDEX(ADJ!$A$1:$BZ$1000,MATCH(PAYROLL!$D192,ADJ!A$1:A$500,0),MATCH(PAYROLL!EA$2,ADJ!$2:$2,0)),0)</f>
        <v/>
      </c>
      <c r="EB192">
        <f>IFERROR(INDEX(ADJ!$A$1:$BZ$1000,MATCH(PAYROLL!$D192,ADJ!A$1:A$500,0),MATCH(PAYROLL!EB$2,ADJ!$2:$2,0)),0)</f>
        <v/>
      </c>
      <c r="EC192">
        <f>IFERROR(INDEX(ADJ!$A$1:$BZ$1000,MATCH(PAYROLL!$D192,ADJ!A$1:A$500,0),MATCH(PAYROLL!EC$2,ADJ!$2:$2,0)),0)</f>
        <v/>
      </c>
      <c r="ED192">
        <f>IFERROR(INDEX(ADJ!$A$1:$BZ$1000,MATCH(PAYROLL!$D192,ADJ!A$1:A$500,0),MATCH(PAYROLL!ED$2,ADJ!$2:$2,0)),0)</f>
        <v/>
      </c>
      <c r="EE192">
        <f>IFERROR(INDEX(ADJ!$A$1:$BZ$1000,MATCH(PAYROLL!$D192,ADJ!A$1:A$500,0),MATCH(PAYROLL!EE$2,ADJ!$2:$2,0)),0)</f>
        <v/>
      </c>
      <c r="EF192">
        <f>IFERROR(INDEX(ADJ!$A$1:$BZ$1000,MATCH(PAYROLL!$D192,ADJ!A$1:A$500,0),MATCH(PAYROLL!EF$2,ADJ!$2:$2,0)),0)</f>
        <v/>
      </c>
      <c r="EG192">
        <f>IFERROR(INDEX(ADJ!$A$1:$BZ$1000,MATCH(PAYROLL!$D192,ADJ!A$1:A$500,0),MATCH(PAYROLL!EG$2,ADJ!$2:$2,0)),0)</f>
        <v/>
      </c>
      <c r="EH192">
        <f>IFERROR(INDEX(ADJ!$A$1:$BZ$1000,MATCH(PAYROLL!$D192,ADJ!A$1:A$500,0),MATCH(PAYROLL!EH$2,ADJ!$2:$2,0)),0)</f>
        <v/>
      </c>
      <c r="EI192">
        <f>IFERROR(INDEX(ADJ!$A$1:$BZ$1000,MATCH(PAYROLL!D192,ADJ!A$1:A$500,0),MATCH(PAYROLL!EI$2,ADJ!$2:$2,0)),0)</f>
        <v/>
      </c>
      <c r="EJ192">
        <f>IFERROR(INDEX(ADJ!$A$1:$BZ$1000,MATCH(PAYROLL!$D192,ADJ!A$1:A$500,0),MATCH(PAYROLL!EJ$2,ADJ!$2:$2,0)),0)</f>
        <v/>
      </c>
      <c r="EK192">
        <f>SUM(DZ192:EJ192)</f>
        <v/>
      </c>
    </row>
    <row r="193">
      <c r="A193" t="n">
        <v>191</v>
      </c>
      <c r="B193" t="inlineStr">
        <is>
          <t>Nguyễn Văn Tình</t>
        </is>
      </c>
      <c r="D193" t="inlineStr">
        <is>
          <t>159894-02</t>
        </is>
      </c>
      <c r="S193">
        <f>IFERROR(INDEX(PIS!$A$1:$BZ$1000,MATCH($D193,PIS!C$1:C$500,0),MATCH("Lương CB tháng trước",PIS!$1:$1,0)),0)</f>
        <v/>
      </c>
      <c r="T193">
        <f>IFERROR(INDEX(PIS!$A$1:$BZ$1000,MATCH($D193,PIS!C$1:C$500,0),MATCH("Lương CB hiện tại",PIS!$1:$1,0)),0)</f>
        <v/>
      </c>
      <c r="U193">
        <f>IFERROR(INDEX(PIS!$A$1:$BZ$1000,MATCH($D193,PIS!C$1:C$500,0),MATCH("Lương đóng BHBB",PIS!$1:$1,0)),0)</f>
        <v/>
      </c>
      <c r="V193">
        <f>IFERROR(INDEX(PIS!$A$1:$BZ$1000,MATCH($D193,PIS!C$1:C$500,0),MATCH(V$2,PIS!$2:$2,0)),0)</f>
        <v/>
      </c>
      <c r="W193">
        <f>IFERROR(INDEX(PIS!$A$1:$BZ$1000,MATCH($D193,PIS!C$1:C$500,0),MATCH(W$2,PIS!$2:$2,0)),0)</f>
        <v/>
      </c>
      <c r="X193">
        <f>IFERROR(INDEX(PIS!$A$1:$BZ$1000,MATCH($D193,PIS!C$1:C$500,0),MATCH(X$2,PIS!$2:$2,0)),0)</f>
        <v/>
      </c>
      <c r="Y193">
        <f>IFERROR(INDEX(PIS!$A$1:$BZ$1000,MATCH($D193,PIS!C$1:C$500,0),MATCH(Y$2,PIS!$2:$2,0)),0)</f>
        <v/>
      </c>
      <c r="Z193">
        <f>IFERROR(INDEX(PIS!$A$1:$BZ$1000,MATCH($D193,PIS!C$1:C$500,0),MATCH(Z$2,PIS!$2:$2,0)),0)</f>
        <v/>
      </c>
      <c r="AA193">
        <f>IFERROR(INDEX(PIS!$A$1:$BZ$1000,MATCH($D193,PIS!C$1:C$500,0),MATCH(AA$2,PIS!$2:$2,0)),0)</f>
        <v/>
      </c>
      <c r="AB193">
        <f>IFERROR(INDEX(PIS!$A$1:$BZ$1000,MATCH($D193,PIS!C$1:C$500,0),MATCH(AB$2,PIS!$2:$2,0)),0)</f>
        <v/>
      </c>
      <c r="AC193">
        <f>SUM(V193:AB193)</f>
        <v/>
      </c>
      <c r="AD193">
        <f>IFERROR(INDEX(TIMESHEET!$A$1:$AI$5000,MATCH($D193,TIMESHEET!A$1:A$500,0),MATCH("T100",TIMESHEET!$2:$2,0))-2,0)</f>
        <v/>
      </c>
      <c r="AE193">
        <f>IFERROR(INDEX(TIMESHEET!$A$1:$AI$5000,MATCH($D193,TIMESHEET!A$1:A$500,0),MATCH("T202",TIMESHEET!$2:$2,0)),0)</f>
        <v/>
      </c>
      <c r="AF193">
        <f>IFERROR(INDEX(TIMESHEET!$A$1:$AI$5000,MATCH($D193,TIMESHEET!A$1:A$500,0),MATCH("T302",TIMESHEET!$2:$2,0)),0)</f>
        <v/>
      </c>
      <c r="AG193">
        <f>IFERROR(INDEX(TIMESHEET!$A$1:$AI$5000,MATCH($D193,TIMESHEET!A$1:A$500,0),MATCH("T406",TIMESHEET!$2:$2,0)),0)</f>
        <v/>
      </c>
      <c r="AH193">
        <f>AE193+AG193</f>
        <v/>
      </c>
      <c r="AI193">
        <f>IFERROR(INDEX(TIMESHEET!$A$1:$AI$5000,MATCH($D193,TIMESHEET!A$1:A$500,0),MATCH("T701",TIMESHEET!$2:$2,0)),0)</f>
        <v/>
      </c>
      <c r="AJ193">
        <f>IFERROR(INDEX(TIMESHEET!$A$1:$AI$5000,MATCH($D193,TIMESHEET!B$1:B$500,0),MATCH("T320",TIMESHEET!$2:$2,0)),0)</f>
        <v/>
      </c>
      <c r="AK193">
        <f>IFERROR(IF(LEFT(INDEX(PIS!O$1:O$500,MATCH(D193,PIS!C$1:C$500)),1)="M",T193/AD193*SUM(AE193:AG193),T193*AD193),0)</f>
        <v/>
      </c>
      <c r="AL193">
        <f>IFERROR(INDEX(ADJ!$A$1:$BZ$1000,MATCH(PAYROLL!D193,ADJ!A$1:A$500,0),MATCH(PAYROLL!AL$2,ADJ!$2:$2,0)),0)</f>
        <v/>
      </c>
      <c r="AM193">
        <f>SUM(AK193:AL193)</f>
        <v/>
      </c>
      <c r="AN193">
        <f>IFERROR(ROUND(V193/$AD193*$AH193,0),0)</f>
        <v/>
      </c>
      <c r="AO193">
        <f>IFERROR(ROUND(W193/$AD193*$AH193,0),0)</f>
        <v/>
      </c>
      <c r="AP193">
        <f>IFERROR(ROUND(X193/$AD193*$AE193,0),0)</f>
        <v/>
      </c>
      <c r="AQ193">
        <f>IFERROR(ROUND(Y193/$AD193*$AH193,0),0)</f>
        <v/>
      </c>
      <c r="AR193">
        <f>IFERROR(ROUND(Z193/$AD193*$AH193,0),0)</f>
        <v/>
      </c>
      <c r="AS193">
        <f>IFERROR(ROUND(AA193/$AD193*$AH193,0),0)</f>
        <v/>
      </c>
      <c r="AT193">
        <f>IFERROR(IF((AE193+AF193+AG193)&gt;13,AB193,ROUND(AB193/AD193*AH193,0)),0)</f>
        <v/>
      </c>
      <c r="AU193">
        <f>IFERROR(INDEX(ADJ!$A$1:$BZ$1000,MATCH(PAYROLL!D193,ADJ!A$1:A$500,0),MATCH(PAYROLL!AU$2,ADJ!$2:$2,0)),0)</f>
        <v/>
      </c>
      <c r="AV193">
        <f>ROUND(SUM(AN193:AU193),0)</f>
        <v/>
      </c>
      <c r="AW193">
        <f>IFERROR(INDEX(TIMESHEET!$A$1:$AI$5000,MATCH(PAYROLL!D193,TIMESHEET!A$1:A$500,0),MATCH("T620",TIMESHEET!$2:$2,0)),0)</f>
        <v/>
      </c>
      <c r="AX193">
        <f>IFERROR(INDEX(TIMESHEET!$A$1:$AI$5000,MATCH(PAYROLL!D193,TIMESHEET!A$1:A$500,0),MATCH("T601",TIMESHEET!$2:$2,0)),0)</f>
        <v/>
      </c>
      <c r="AY193">
        <f>IFERROR(INDEX(TIMESHEET!$A$1:$AI$5000,MATCH(PAYROLL!D193,TIMESHEET!A$1:A$500,0),MATCH("T602",TIMESHEET!$2:$2,0)),0)</f>
        <v/>
      </c>
      <c r="AZ193">
        <f>IFERROR(INDEX(TIMESHEET!$A$1:$AI$5000,MATCH(PAYROLL!D193,TIMESHEET!A$1:A$500,0),MATCH("T603",TIMESHEET!$2:$2,0)),0)</f>
        <v/>
      </c>
      <c r="BA193">
        <f>IFERROR(INDEX(TIMESHEET!$A$1:$AI$5000,MATCH(PAYROLL!D193,TIMESHEET!A$1:A$500,0),MATCH("T611",TIMESHEET!$2:$2,0)),0)</f>
        <v/>
      </c>
      <c r="BB193">
        <f>IFERROR(INDEX(TIMESHEET!$A$1:$AI$5000,MATCH(PAYROLL!D193,TIMESHEET!A$1:A$500,0),MATCH("T612",TIMESHEET!$2:$2,0)),0)</f>
        <v/>
      </c>
      <c r="BC193">
        <f>IFERROR(INDEX(TIMESHEET!$A$1:$AI$5000,MATCH(PAYROLL!D193,TIMESHEET!A$1:A$500,0),MATCH("T613",TIMESHEET!$2:$2,0)),0)</f>
        <v/>
      </c>
      <c r="BD193">
        <f>IFERROR(INDEX(TIMESHEET!$A$1:$AI$5000,MATCH(PAYROLL!D193,TIMESHEET!A$1:A$500,0),MATCH("T500",TIMESHEET!$2:$2,0)),0)</f>
        <v/>
      </c>
      <c r="BE193">
        <f>IFERROR(IF(LEFT(INDEX(PIS!O$1:O$500,MATCH(D193,PIS!C$1:C$500)),1)="M",T193/AD193/8*(AW193+AX193*1.5+AY193*2+AZ193*3+BA193*2.1+BB193*2.7+BC193*3.9+BD193*0.3),T193/8*(AW193+AX193*1.5+AY193*2+AZ193*3+BA193*2.1+BB193*2.7+BC193*3.9+BD193*0.3)),0)</f>
        <v/>
      </c>
      <c r="BF193">
        <f>IFERROR(INDEX(ADJ!$A$1:$BZ$1000,MATCH(PAYROLL!$D193,ADJ!A$1:A$500,0),MATCH(PAYROLL!BF$2,ADJ!$2:$2,0)),0)</f>
        <v/>
      </c>
      <c r="BG193">
        <f>IFERROR(INDEX(ADJ!$A$1:$BZ$1000,MATCH(PAYROLL!D193,ADJ!A$1:A$500,0),MATCH(PAYROLL!BG$2,ADJ!$2:$2,0)),0)</f>
        <v/>
      </c>
      <c r="BH193">
        <f>IFERROR(INDEX(ADJ!$A$1:$BZ$1000,MATCH(PAYROLL!D193,ADJ!A$1:A$500,0),MATCH(PAYROLL!BH$2,ADJ!$2:$2,0)),0)</f>
        <v/>
      </c>
      <c r="BI193">
        <f>IFERROR(INDEX(ADJ!$A$1:$BZ$1000,MATCH(PAYROLL!D193,ADJ!A$1:A$500,0),MATCH(PAYROLL!BI$2,ADJ!$2:$2,0)),0)</f>
        <v/>
      </c>
      <c r="BJ193">
        <f>IFERROR(INDEX(ADJ!$A$1:$BZ$1000,MATCH(PAYROLL!D193,ADJ!A$1:A$500,0),MATCH(PAYROLL!BJ$2,ADJ!$2:$2,0)),0)</f>
        <v/>
      </c>
      <c r="BK193">
        <f>SUM(BF193:BJ193)</f>
        <v/>
      </c>
      <c r="BL193">
        <f>IFERROR(INDEX(ADJ!$A$1:$BZ$1000,MATCH(PAYROLL!D193,ADJ!A$1:A$500,0),MATCH(PAYROLL!BL$2,ADJ!$2:$2,0)),0)</f>
        <v/>
      </c>
      <c r="BM193">
        <f>IFERROR(INDEX(ADJ!$A$1:$BZ$1000,MATCH(PAYROLL!D193,ADJ!A$1:A$500,0),MATCH(PAYROLL!BM$2,ADJ!$2:$2,0)),0)</f>
        <v/>
      </c>
      <c r="BN193">
        <f>IFERROR(INDEX(ADJ!$A$1:$BZ$1000,MATCH(PAYROLL!D193,ADJ!A$1:A$500,0),MATCH(PAYROLL!BN$2,ADJ!$2:$2,0)),0)</f>
        <v/>
      </c>
      <c r="BO193">
        <f>IFERROR(INDEX(ADJ!$A$1:$BZ$1000,MATCH(PAYROLL!D193,ADJ!A$1:A$500,0),MATCH(PAYROLL!BO$2,ADJ!$2:$2,0)),0)</f>
        <v/>
      </c>
      <c r="BP193">
        <f>SUM(AM193,AV193,BE193,BK193,BL193:BO193)</f>
        <v/>
      </c>
      <c r="BQ193">
        <f>BO193</f>
        <v/>
      </c>
      <c r="BR193">
        <f>IFERROR(ROUND(IF(LEFT(INDEX(PIS!O$1:O$500,MATCH(D193,PIS!C$1:C$500)),1)="D",T193/8*(BD193*0.3),IF(LEFT(INDEX(PIS!O$1:O$500,MATCH(D193,PIS!C$1:C$500)),1)="H",T193*($BD193*0.3),T193/$AD193/8*($BD193*0.3))),0),0)</f>
        <v/>
      </c>
      <c r="BS193">
        <f>IF(AP193&lt;1,0,MIN(AP193,730000))</f>
        <v/>
      </c>
      <c r="BT193">
        <f>IFERROR(ROUND((BE193-SUM(AW193:BC193)*T193/AD193/8),0)-BR193,0)</f>
        <v/>
      </c>
      <c r="BU193">
        <f>AO193</f>
        <v/>
      </c>
      <c r="BV193">
        <f>SUM(BQ193:BU193)</f>
        <v/>
      </c>
      <c r="BW193">
        <f>BP193-BV193</f>
        <v/>
      </c>
      <c r="BX193">
        <f>IFERROR(IF(RIGHT(INDEX(PIS!O$1:O$500,MATCH(D193,PIS!C$1:C$500)),5)="Gross",MIN(U193+V193,VLOOKUP("R700",TSC!B:C,2,0)*VLOOKUP("R101",TSC!B:C,2,0))*VLOOKUP("R701",TSC!B:C,2,0)%,0),0)</f>
        <v/>
      </c>
      <c r="BY193">
        <f>IFERROR(IF(RIGHT(INDEX(PIS!O$1:O$500,MATCH(D193,PIS!C$1:C$500)),5)="Gross",MIN(U193+V193,VLOOKUP("R700",TSC!B:C,2,0)*VLOOKUP("R101",TSC!B:C,2,0))*VLOOKUP("T704",TSC!B:C,2,0)%,0),0)</f>
        <v/>
      </c>
      <c r="BZ193">
        <f>IFERROR(IF(RIGHT(INDEX(PIS!O$1:O$500,MATCH(D193,PIS!C$1:C$500)),5)="Gross",MIN(U193+V193,VLOOKUP("R700",TSC!B:C,2,0)*VLOOKUP("1",TSC!F:G,2,0))*VLOOKUP("T705",TSC!B:C,2,0)%,0),0)</f>
        <v/>
      </c>
      <c r="CA193">
        <f>IFERROR(INDEX(ADJ!$A$1:$BZ$1000,MATCH(PAYROLL!D193,ADJ!A$1:A$500,0),MATCH(PAYROLL!CA$2,ADJ!$2:$2,0)),0)</f>
        <v/>
      </c>
      <c r="CB193">
        <f>IFERROR(INDEX(ADJ!$A$1:$BZ$1000,MATCH(PAYROLL!D193,ADJ!A$1:A$500,0),MATCH(PAYROLL!CB$2,ADJ!$2:$2,0)),0)</f>
        <v/>
      </c>
      <c r="CC193">
        <f>SUM(BX193:CB193)</f>
        <v/>
      </c>
      <c r="CD193">
        <f>IFERROR(INDEX(PIS!$A$1:$BZ$1000,MATCH(PAYROLL!D193,PIS!C$1:C$500,0),MATCH(PAYROLL!CD$1,PIS!$1:$1,0)),0)</f>
        <v/>
      </c>
      <c r="CE193">
        <f>IFERROR(IF(OR(INDEX(PIS!P$1:P$500,MATCH(D193,PIS!C$1:C$500,0))="LT2",INDEX(PIS!P$1:P$500,MATCH(D193,PIS!C$1:C$500,0))="P10"),0,SUM(CC193,CD193*VLOOKUP("R601",TSC!B:C,2,0),VLOOKUP("R602",TSC!B:C,2,0))),0)</f>
        <v/>
      </c>
      <c r="CF193">
        <f>MAX(BW193-CE193,0)</f>
        <v/>
      </c>
      <c r="CG193">
        <f>IFERROR(IF(OR(RIGHT(INDEX(PIS!P$1:P$500,MATCH(D193,PIS!C$1:C$500)),5)="P10",RIGHT(INDEX(PIS!P$1:P$500,MATCH(D193,PIS!C$1:C$500)),5)="CK"),0,IF(CF193&lt;=5000000,CF193*5%,IF(CF193&lt;=10000000,CF193*10%-250000,IF(CF193&lt;=18000000,CF193*15%-750000,IF(CF193&lt;=32000000,CF193*20%-1650000,IF(CF193&lt;=52000000,CF193*25%-3250000,IF(CF193&lt;=80000000,BH193*30%-5850000,CF193*35%-9850000))))))),0)</f>
        <v/>
      </c>
      <c r="CH193">
        <f>IFERROR(IF(OR(INDEX(PIS!P$1:P$500,MATCH(D193,PIS!C$1:C$500))="LT",INDEX(PIS!P$1:P$500,MATCH(D193,PIS!C$1:C$500))="CK"),0,IF(CF193&lt;2000000,0,CF193*10%)),0)</f>
        <v/>
      </c>
      <c r="CI193">
        <f>IFERROR(INDEX(ADJ!$A$1:$BZ$1000,MATCH(PAYROLL!D193,ADJ!A$1:A$500,0),MATCH(PAYROLL!CI$2,ADJ!$2:$2,0)),0)</f>
        <v/>
      </c>
      <c r="CJ193">
        <f>IFERROR(INDEX(ADJ!$A$1:$BZ$1000,MATCH(PAYROLL!D193,ADJ!A$1:A$500,0),MATCH(PAYROLL!CJ$2,ADJ!$2:$2,0)),0)</f>
        <v/>
      </c>
      <c r="CK193">
        <f>IFERROR(INDEX(ADJ!$A$1:$BZ$1000,MATCH(PAYROLL!D193,ADJ!A$1:A$500,0),MATCH(PAYROLL!CK$2,ADJ!$2:$2,0)),0)</f>
        <v/>
      </c>
      <c r="CL193">
        <f>SUM(CG193:CK193)</f>
        <v/>
      </c>
      <c r="CM193">
        <f>ROUND(SUM(CH193:CK193),0)</f>
        <v/>
      </c>
      <c r="CN193">
        <f>IFERROR(INDEX(CSDA!D$1:D$500,MATCH($CN$2,CSDA!C$1:C$500,0))*INDEX(PIS!V$1:V$500,MATCH(D193,PIS!C$1:C$500))+INDEX(ADJ!$A$1:$BZ$1000,MATCH(PAYROLL!D193,ADJ!A$1:A$500,0),MATCH(PAYROLL!CN$2,ADJ!$2:$2,0)),0)</f>
        <v/>
      </c>
      <c r="CO193">
        <f>IFERROR(INDEX(ADJ!$A$1:$BZ$1000,MATCH(PAYROLL!D193,ADJ!A$1:A$500,0),MATCH(PAYROLL!CO$2,ADJ!$2:$2,0)),0)</f>
        <v/>
      </c>
      <c r="CP193">
        <f>IFERROR(INDEX(ADJ!$A$1:$BZ$1000,MATCH(PAYROLL!D193,ADJ!A$1:A$500,0),MATCH(PAYROLL!CP$2,ADJ!$2:$2,0)),0)</f>
        <v/>
      </c>
      <c r="CQ193">
        <f>BP193-CL193-CI193-CM193-CN193-CO193-CP193-CC193</f>
        <v/>
      </c>
      <c r="CR193">
        <f>IFERROR(IF(RIGHT(INDEX(PIS!O$1:O$500,MATCH(D193,PIS!C$1:C$500,0)),5)="Gross",MIN(U193+V193,VLOOKUP("R700",TSC!B:C,2,0)*VLOOKUP("R101",TSC!B:C,2,0))*(VLOOKUP("T711",TSC!B:C,2,0)+VLOOKUP("T712",TSC!B:C,2,0))%,MIN(T193+V193,VLOOKUP("R700",TSC!B:C,2,0)*VLOOKUP("R101",TSC!B:C,2,0))*(VLOOKUP("T711",TSC!B:C,2,0)+VLOOKUP("T712",TSC!B:C,2,0)+VLOOKUP("R701",TSC!B:C,2,0))%),0)</f>
        <v/>
      </c>
      <c r="CS193">
        <f>IFERROR(IF(RIGHT(INDEX(PIS!O$1:O$500,MATCH(D193,PIS!C$1:C$500,0)),5)="Gross",MIN(U193+V193,VLOOKUP("R700",TSC!B:C,2,0)*VLOOKUP("R101",TSC!B:C,2,0))*(VLOOKUP("T714",TSC!B:C,2,0))%,MIN(T193+V193,VLOOKUP("R700",TSC!B:C,2,0)*VLOOKUP("R101",TSC!B:C,2,0))*(VLOOKUP("T704",TSC!B:C,2,0)+VLOOKUP("T714",TSC!B:C,2,0))%),0)</f>
        <v/>
      </c>
      <c r="CT193">
        <f>IFERROR(IF(RIGHT(INDEX(PIS!O$1:O$500,MATCH(D193,PIS!C$1:C$500,0)),5)="Gross",MIN(U193+V193,VLOOKUP("R700",TSC!B:C,2,0)*VLOOKUP("R101",TSC!B:C,2,0))*VLOOKUP("T705",TSC!B:C,2,0)%,MIN(T193+V193,VLOOKUP("R700",TSC!B:C,2,0)*VLOOKUP("R101",TSC!B:C,2,0))*VLOOKUP("T705",TSC!B:C,2,0)%),0)</f>
        <v/>
      </c>
      <c r="CU193">
        <f>IFERROR(IF(RIGHT(INDEX(PIS!O$1:O$500,MATCH(D193,PIS!C$1:C$500,0)),5)="Gross",MIN(U193+V193,VLOOKUP("R700",TSC!B:C,2,0)*VLOOKUP("R101",TSC!B:C,2,0))*(VLOOKUP("T713",TSC!B:C,2,0))%,MIN(T193+V193,VLOOKUP("R700",TSC!B:C,2,0)*VLOOKUP("R101",TSC!B:C,2,0))*(VLOOKUP("T713",TSC!B:C,2,0))%),0)</f>
        <v/>
      </c>
      <c r="CV193">
        <f>IFERROR(INDEX(ADJ!$A$1:$BZ$1000,MATCH(PAYROLL!D193,ADJ!A$1:A$500,0),MATCH(PAYROLL!CV$2,ADJ!$2:$2,0)),0)</f>
        <v/>
      </c>
      <c r="CW193">
        <f>IFERROR(INDEX(ADJ!$A$1:$BZ$1000,MATCH(PAYROLL!D193,ADJ!A$1:A$500,0),MATCH(PAYROLL!CW$2,ADJ!$2:$2,0)),0)</f>
        <v/>
      </c>
      <c r="CX193">
        <f>SUM(CR193:CW193)</f>
        <v/>
      </c>
      <c r="CY193">
        <f>ROUND(IF(CR193&gt;0,T193+V193*VLOOKUP("R202",TSC!$B$1:$C$500,2,0),0),0)</f>
        <v/>
      </c>
      <c r="CZ193">
        <f>IFERROR(INDEX(CSDA!D$1:D$500,MATCH($CZ$2,CSDA!C$1:C$500,0)),0)</f>
        <v/>
      </c>
      <c r="DA193">
        <f>ROUND(T193*0.7%,0)</f>
        <v/>
      </c>
      <c r="DB193">
        <f>ROUND(T193/12,0)</f>
        <v/>
      </c>
      <c r="DC193">
        <f ref="DC193" t="array">IFERROR(INDEX(CSDA!D$1:D$500,MATCH("Trích giữ"&amp;PAYROLL!DC$2,CSDA!A$1:A$500&amp;CSDA!C$1:C$500,0)),0)</f>
        <v/>
      </c>
      <c r="DD193">
        <f ref="DD193" t="array">IFERROR(INDEX(CSDA!D$1:D$500,MATCH("Trích giữ"&amp;PAYROLL!DD$2,CSDA!A$1:A$500&amp;CSDA!C$1:C$500,0)),0)</f>
        <v/>
      </c>
      <c r="DE193">
        <f ref="DE193" t="array">IFERROR(INDEX(CSDA!D$1:D$500,MATCH("Trích giữ"&amp;PAYROLL!DE$2,CSDA!A$1:A$500&amp;CSDA!C$1:C$500,0)),0)</f>
        <v/>
      </c>
      <c r="DF193">
        <f>IFERROR(INDEX(CSDA!D$1:D$500,MATCH(PAYROLL!DF$2,CSDA!C$1:C$500,0)),0)</f>
        <v/>
      </c>
      <c r="DG193">
        <f ref="DG193" t="array">IFERROR(INDEX(CSDA!D$1:D$500,MATCH("Trích giữ"&amp;PAYROLL!DG$2,CSDA!A$1:A$500&amp;CSDA!C$1:C$500,0)),0)</f>
        <v/>
      </c>
      <c r="DH193">
        <f>ROUND(T193/26,0)</f>
        <v/>
      </c>
      <c r="DI193">
        <f ref="DI193" t="array">IFERROR(INDEX(CSDA!D$1:D$500,MATCH("Trích giữ"&amp;PAYROLL!DI$2,CSDA!A$1:A$500&amp;CSDA!C$1:C$500,0)),0)</f>
        <v/>
      </c>
      <c r="DJ193">
        <f>IF(U193=0,T193*21.5%-BL193,0)</f>
        <v/>
      </c>
      <c r="DK193">
        <f ref="DK193" t="array">IFERROR(INDEX(CSDA!D$1:D$500,MATCH("Trích giữ"&amp;PAYROLL!DK$2,CSDA!A$1:A$500&amp;CSDA!C$1:C$500,0)),0)</f>
        <v/>
      </c>
      <c r="DL193">
        <f>IFERROR(INDEX(CSDA!D$1:D$500,MATCH(PAYROLL!DL$2,CSDA!C$1:C$500,0))/12,0)</f>
        <v/>
      </c>
      <c r="DM193">
        <f>SUM(DB193:DL193)</f>
        <v/>
      </c>
      <c r="DN193">
        <f>IFERROR(INDEX(ADJ!$A$1:$BZ$1000,MATCH(PAYROLL!D193,ADJ!A$1:A$500,0),MATCH(PAYROLL!DN$2,ADJ!$2:$2,0)),0)</f>
        <v/>
      </c>
      <c r="DO193">
        <f>IFERROR(SUM(BP193,DM193:DN193,CX193:DA193)-DT193,0)</f>
        <v/>
      </c>
      <c r="DP193">
        <f ref="DP193" t="array">SUM(BW193*IFERROR(INDEX(CSDA!D$1:D$500,MATCH(BW$2,CSDA!C$1:C$500,0)),0)%,CX193*IFERROR(INDEX(CSDA!D$1:D$500,MATCH(CX$2,CSDA!C$1:C$500,0)),0)%,DA193*IFERROR(INDEX(CSDA!D$1:D$500,MATCH(DA$2,CSDA!C$1:C$500,0)),0)%,DB193*IFERROR(INDEX(CSDA!D$1:D$500,MATCH(DB$2,CSDA!C$1:C$500,0)),0)%,DF193*IFERROR(INDEX(CSDA!D$1:D$500,MATCH("Phí dịch vụ"&amp;PAYROLL!DF$2,CSDA!A$1:A$500&amp;CSDA!C$1:C$500,0)),0)%,DC193*IFERROR(INDEX(CSDA!D$1:D$500,MATCH("Phí dịch vụ"&amp;PAYROLL!DC$2,CSDA!A$1:A$500&amp;CSDA!C$1:C$500,0)),0)%,DH193*IFERROR(INDEX(CSDA!D$1:D$500,MATCH("Phí dịch vụ"&amp;PAYROLL!DH$2,CSDA!A$1:A$500&amp;CSDA!C$1:C$500,0)),0)%,DJ193*IFERROR(INDEX(CSDA!D$1:D$500,MATCH("Phí dịch vụ"&amp;PAYROLL!DJ$2,CSDA!A$1:A$500&amp;CSDA!C$1:C$500,0)),0)%,BN193*IFERROR(INDEX(CSDA!D$1:D$500,MATCH(BN$2,CSDA!C$1:C$500,0)),0)%)-BN193*7%</f>
        <v/>
      </c>
      <c r="DQ193">
        <f>IFERROR(INDEX(ADJ!$A$1:$BZ$1000,MATCH(PAYROLL!D193,ADJ!A$1:A$500,0),MATCH(PAYROLL!DQ$2,ADJ!$2:$2,0)),0)</f>
        <v/>
      </c>
      <c r="DR193">
        <f>IFERROR(INDEX(ADJ!$A$1:$BZ$1000,MATCH(PAYROLL!D193,ADJ!A$1:A$500,0),MATCH(PAYROLL!DR$2,ADJ!$2:$2,0)),0)</f>
        <v/>
      </c>
      <c r="DS193">
        <f>SUM(DP193:DR193)</f>
        <v/>
      </c>
      <c r="DT193">
        <f>EK193</f>
        <v/>
      </c>
      <c r="DU193">
        <f>SUM(DO193:DR193)</f>
        <v/>
      </c>
      <c r="DV193">
        <f>ROUND(DU193*0.1,0)</f>
        <v/>
      </c>
      <c r="DW193">
        <f>DU193+DV193</f>
        <v/>
      </c>
      <c r="DZ193">
        <f>IFERROR(INDEX(ADJ!$A$1:$BZ$1000,MATCH(PAYROLL!$D193,ADJ!A$1:A$500,0),MATCH(PAYROLL!DZ$2,ADJ!$2:$2,0)),0)</f>
        <v/>
      </c>
      <c r="EA193">
        <f>IFERROR(INDEX(ADJ!$A$1:$BZ$1000,MATCH(PAYROLL!$D193,ADJ!A$1:A$500,0),MATCH(PAYROLL!EA$2,ADJ!$2:$2,0)),0)</f>
        <v/>
      </c>
      <c r="EB193">
        <f>IFERROR(INDEX(ADJ!$A$1:$BZ$1000,MATCH(PAYROLL!$D193,ADJ!A$1:A$500,0),MATCH(PAYROLL!EB$2,ADJ!$2:$2,0)),0)</f>
        <v/>
      </c>
      <c r="EC193">
        <f>IFERROR(INDEX(ADJ!$A$1:$BZ$1000,MATCH(PAYROLL!$D193,ADJ!A$1:A$500,0),MATCH(PAYROLL!EC$2,ADJ!$2:$2,0)),0)</f>
        <v/>
      </c>
      <c r="ED193">
        <f>IFERROR(INDEX(ADJ!$A$1:$BZ$1000,MATCH(PAYROLL!$D193,ADJ!A$1:A$500,0),MATCH(PAYROLL!ED$2,ADJ!$2:$2,0)),0)</f>
        <v/>
      </c>
      <c r="EE193">
        <f>IFERROR(INDEX(ADJ!$A$1:$BZ$1000,MATCH(PAYROLL!$D193,ADJ!A$1:A$500,0),MATCH(PAYROLL!EE$2,ADJ!$2:$2,0)),0)</f>
        <v/>
      </c>
      <c r="EF193">
        <f>IFERROR(INDEX(ADJ!$A$1:$BZ$1000,MATCH(PAYROLL!$D193,ADJ!A$1:A$500,0),MATCH(PAYROLL!EF$2,ADJ!$2:$2,0)),0)</f>
        <v/>
      </c>
      <c r="EG193">
        <f>IFERROR(INDEX(ADJ!$A$1:$BZ$1000,MATCH(PAYROLL!$D193,ADJ!A$1:A$500,0),MATCH(PAYROLL!EG$2,ADJ!$2:$2,0)),0)</f>
        <v/>
      </c>
      <c r="EH193">
        <f>IFERROR(INDEX(ADJ!$A$1:$BZ$1000,MATCH(PAYROLL!$D193,ADJ!A$1:A$500,0),MATCH(PAYROLL!EH$2,ADJ!$2:$2,0)),0)</f>
        <v/>
      </c>
      <c r="EI193">
        <f>IFERROR(INDEX(ADJ!$A$1:$BZ$1000,MATCH(PAYROLL!D193,ADJ!A$1:A$500,0),MATCH(PAYROLL!EI$2,ADJ!$2:$2,0)),0)</f>
        <v/>
      </c>
      <c r="EJ193">
        <f>IFERROR(INDEX(ADJ!$A$1:$BZ$1000,MATCH(PAYROLL!$D193,ADJ!A$1:A$500,0),MATCH(PAYROLL!EJ$2,ADJ!$2:$2,0)),0)</f>
        <v/>
      </c>
      <c r="EK193">
        <f>SUM(DZ193:EJ193)</f>
        <v/>
      </c>
    </row>
    <row r="194">
      <c r="A194" t="n">
        <v>192</v>
      </c>
      <c r="B194" t="inlineStr">
        <is>
          <t>Vi Văn Hùng</t>
        </is>
      </c>
      <c r="D194" t="inlineStr">
        <is>
          <t>160174-01</t>
        </is>
      </c>
      <c r="S194">
        <f>IFERROR(INDEX(PIS!$A$1:$BZ$1000,MATCH($D194,PIS!C$1:C$500,0),MATCH("Lương CB tháng trước",PIS!$1:$1,0)),0)</f>
        <v/>
      </c>
      <c r="T194">
        <f>IFERROR(INDEX(PIS!$A$1:$BZ$1000,MATCH($D194,PIS!C$1:C$500,0),MATCH("Lương CB hiện tại",PIS!$1:$1,0)),0)</f>
        <v/>
      </c>
      <c r="U194">
        <f>IFERROR(INDEX(PIS!$A$1:$BZ$1000,MATCH($D194,PIS!C$1:C$500,0),MATCH("Lương đóng BHBB",PIS!$1:$1,0)),0)</f>
        <v/>
      </c>
      <c r="V194">
        <f>IFERROR(INDEX(PIS!$A$1:$BZ$1000,MATCH($D194,PIS!C$1:C$500,0),MATCH(V$2,PIS!$2:$2,0)),0)</f>
        <v/>
      </c>
      <c r="W194">
        <f>IFERROR(INDEX(PIS!$A$1:$BZ$1000,MATCH($D194,PIS!C$1:C$500,0),MATCH(W$2,PIS!$2:$2,0)),0)</f>
        <v/>
      </c>
      <c r="X194">
        <f>IFERROR(INDEX(PIS!$A$1:$BZ$1000,MATCH($D194,PIS!C$1:C$500,0),MATCH(X$2,PIS!$2:$2,0)),0)</f>
        <v/>
      </c>
      <c r="Y194">
        <f>IFERROR(INDEX(PIS!$A$1:$BZ$1000,MATCH($D194,PIS!C$1:C$500,0),MATCH(Y$2,PIS!$2:$2,0)),0)</f>
        <v/>
      </c>
      <c r="Z194">
        <f>IFERROR(INDEX(PIS!$A$1:$BZ$1000,MATCH($D194,PIS!C$1:C$500,0),MATCH(Z$2,PIS!$2:$2,0)),0)</f>
        <v/>
      </c>
      <c r="AA194">
        <f>IFERROR(INDEX(PIS!$A$1:$BZ$1000,MATCH($D194,PIS!C$1:C$500,0),MATCH(AA$2,PIS!$2:$2,0)),0)</f>
        <v/>
      </c>
      <c r="AB194">
        <f>IFERROR(INDEX(PIS!$A$1:$BZ$1000,MATCH($D194,PIS!C$1:C$500,0),MATCH(AB$2,PIS!$2:$2,0)),0)</f>
        <v/>
      </c>
      <c r="AC194">
        <f>SUM(V194:AB194)</f>
        <v/>
      </c>
      <c r="AD194">
        <f>IFERROR(INDEX(TIMESHEET!$A$1:$AI$5000,MATCH($D194,TIMESHEET!A$1:A$500,0),MATCH("T100",TIMESHEET!$2:$2,0))-2,0)</f>
        <v/>
      </c>
      <c r="AE194">
        <f>IFERROR(INDEX(TIMESHEET!$A$1:$AI$5000,MATCH($D194,TIMESHEET!A$1:A$500,0),MATCH("T202",TIMESHEET!$2:$2,0)),0)</f>
        <v/>
      </c>
      <c r="AF194">
        <f>IFERROR(INDEX(TIMESHEET!$A$1:$AI$5000,MATCH($D194,TIMESHEET!A$1:A$500,0),MATCH("T302",TIMESHEET!$2:$2,0)),0)</f>
        <v/>
      </c>
      <c r="AG194">
        <f>IFERROR(INDEX(TIMESHEET!$A$1:$AI$5000,MATCH($D194,TIMESHEET!A$1:A$500,0),MATCH("T406",TIMESHEET!$2:$2,0)),0)</f>
        <v/>
      </c>
      <c r="AH194">
        <f>AE194+AG194</f>
        <v/>
      </c>
      <c r="AI194">
        <f>IFERROR(INDEX(TIMESHEET!$A$1:$AI$5000,MATCH($D194,TIMESHEET!A$1:A$500,0),MATCH("T701",TIMESHEET!$2:$2,0)),0)</f>
        <v/>
      </c>
      <c r="AJ194">
        <f>IFERROR(INDEX(TIMESHEET!$A$1:$AI$5000,MATCH($D194,TIMESHEET!B$1:B$500,0),MATCH("T320",TIMESHEET!$2:$2,0)),0)</f>
        <v/>
      </c>
      <c r="AK194">
        <f>IFERROR(IF(LEFT(INDEX(PIS!O$1:O$500,MATCH(D194,PIS!C$1:C$500)),1)="M",T194/AD194*SUM(AE194:AG194),T194*AD194),0)</f>
        <v/>
      </c>
      <c r="AL194">
        <f>IFERROR(INDEX(ADJ!$A$1:$BZ$1000,MATCH(PAYROLL!D194,ADJ!A$1:A$500,0),MATCH(PAYROLL!AL$2,ADJ!$2:$2,0)),0)</f>
        <v/>
      </c>
      <c r="AM194">
        <f>SUM(AK194:AL194)</f>
        <v/>
      </c>
      <c r="AN194">
        <f>IFERROR(ROUND(V194/$AD194*$AH194,0),0)</f>
        <v/>
      </c>
      <c r="AO194">
        <f>IFERROR(ROUND(W194/$AD194*$AH194,0),0)</f>
        <v/>
      </c>
      <c r="AP194">
        <f>IFERROR(ROUND(X194/$AD194*$AE194,0),0)</f>
        <v/>
      </c>
      <c r="AQ194">
        <f>IFERROR(ROUND(Y194/$AD194*$AH194,0),0)</f>
        <v/>
      </c>
      <c r="AR194">
        <f>IFERROR(ROUND(Z194/$AD194*$AH194,0),0)</f>
        <v/>
      </c>
      <c r="AS194">
        <f>IFERROR(ROUND(AA194/$AD194*$AH194,0),0)</f>
        <v/>
      </c>
      <c r="AT194">
        <f>IFERROR(IF((AE194+AF194+AG194)&gt;13,AB194,ROUND(AB194/AD194*AH194,0)),0)</f>
        <v/>
      </c>
      <c r="AU194">
        <f>IFERROR(INDEX(ADJ!$A$1:$BZ$1000,MATCH(PAYROLL!D194,ADJ!A$1:A$500,0),MATCH(PAYROLL!AU$2,ADJ!$2:$2,0)),0)</f>
        <v/>
      </c>
      <c r="AV194">
        <f>ROUND(SUM(AN194:AU194),0)</f>
        <v/>
      </c>
      <c r="AW194">
        <f>IFERROR(INDEX(TIMESHEET!$A$1:$AI$5000,MATCH(PAYROLL!D194,TIMESHEET!A$1:A$500,0),MATCH("T620",TIMESHEET!$2:$2,0)),0)</f>
        <v/>
      </c>
      <c r="AX194">
        <f>IFERROR(INDEX(TIMESHEET!$A$1:$AI$5000,MATCH(PAYROLL!D194,TIMESHEET!A$1:A$500,0),MATCH("T601",TIMESHEET!$2:$2,0)),0)</f>
        <v/>
      </c>
      <c r="AY194">
        <f>IFERROR(INDEX(TIMESHEET!$A$1:$AI$5000,MATCH(PAYROLL!D194,TIMESHEET!A$1:A$500,0),MATCH("T602",TIMESHEET!$2:$2,0)),0)</f>
        <v/>
      </c>
      <c r="AZ194">
        <f>IFERROR(INDEX(TIMESHEET!$A$1:$AI$5000,MATCH(PAYROLL!D194,TIMESHEET!A$1:A$500,0),MATCH("T603",TIMESHEET!$2:$2,0)),0)</f>
        <v/>
      </c>
      <c r="BA194">
        <f>IFERROR(INDEX(TIMESHEET!$A$1:$AI$5000,MATCH(PAYROLL!D194,TIMESHEET!A$1:A$500,0),MATCH("T611",TIMESHEET!$2:$2,0)),0)</f>
        <v/>
      </c>
      <c r="BB194">
        <f>IFERROR(INDEX(TIMESHEET!$A$1:$AI$5000,MATCH(PAYROLL!D194,TIMESHEET!A$1:A$500,0),MATCH("T612",TIMESHEET!$2:$2,0)),0)</f>
        <v/>
      </c>
      <c r="BC194">
        <f>IFERROR(INDEX(TIMESHEET!$A$1:$AI$5000,MATCH(PAYROLL!D194,TIMESHEET!A$1:A$500,0),MATCH("T613",TIMESHEET!$2:$2,0)),0)</f>
        <v/>
      </c>
      <c r="BD194">
        <f>IFERROR(INDEX(TIMESHEET!$A$1:$AI$5000,MATCH(PAYROLL!D194,TIMESHEET!A$1:A$500,0),MATCH("T500",TIMESHEET!$2:$2,0)),0)</f>
        <v/>
      </c>
      <c r="BE194">
        <f>IFERROR(IF(LEFT(INDEX(PIS!O$1:O$500,MATCH(D194,PIS!C$1:C$500)),1)="M",T194/AD194/8*(AW194+AX194*1.5+AY194*2+AZ194*3+BA194*2.1+BB194*2.7+BC194*3.9+BD194*0.3),T194/8*(AW194+AX194*1.5+AY194*2+AZ194*3+BA194*2.1+BB194*2.7+BC194*3.9+BD194*0.3)),0)</f>
        <v/>
      </c>
      <c r="BF194">
        <f>IFERROR(INDEX(ADJ!$A$1:$BZ$1000,MATCH(PAYROLL!$D194,ADJ!A$1:A$500,0),MATCH(PAYROLL!BF$2,ADJ!$2:$2,0)),0)</f>
        <v/>
      </c>
      <c r="BG194">
        <f>IFERROR(INDEX(ADJ!$A$1:$BZ$1000,MATCH(PAYROLL!D194,ADJ!A$1:A$500,0),MATCH(PAYROLL!BG$2,ADJ!$2:$2,0)),0)</f>
        <v/>
      </c>
      <c r="BH194">
        <f>IFERROR(INDEX(ADJ!$A$1:$BZ$1000,MATCH(PAYROLL!D194,ADJ!A$1:A$500,0),MATCH(PAYROLL!BH$2,ADJ!$2:$2,0)),0)</f>
        <v/>
      </c>
      <c r="BI194">
        <f>IFERROR(INDEX(ADJ!$A$1:$BZ$1000,MATCH(PAYROLL!D194,ADJ!A$1:A$500,0),MATCH(PAYROLL!BI$2,ADJ!$2:$2,0)),0)</f>
        <v/>
      </c>
      <c r="BJ194">
        <f>IFERROR(INDEX(ADJ!$A$1:$BZ$1000,MATCH(PAYROLL!D194,ADJ!A$1:A$500,0),MATCH(PAYROLL!BJ$2,ADJ!$2:$2,0)),0)</f>
        <v/>
      </c>
      <c r="BK194">
        <f>SUM(BF194:BJ194)</f>
        <v/>
      </c>
      <c r="BL194">
        <f>IFERROR(INDEX(ADJ!$A$1:$BZ$1000,MATCH(PAYROLL!D194,ADJ!A$1:A$500,0),MATCH(PAYROLL!BL$2,ADJ!$2:$2,0)),0)</f>
        <v/>
      </c>
      <c r="BM194">
        <f>IFERROR(INDEX(ADJ!$A$1:$BZ$1000,MATCH(PAYROLL!D194,ADJ!A$1:A$500,0),MATCH(PAYROLL!BM$2,ADJ!$2:$2,0)),0)</f>
        <v/>
      </c>
      <c r="BN194">
        <f>IFERROR(INDEX(ADJ!$A$1:$BZ$1000,MATCH(PAYROLL!D194,ADJ!A$1:A$500,0),MATCH(PAYROLL!BN$2,ADJ!$2:$2,0)),0)</f>
        <v/>
      </c>
      <c r="BO194">
        <f>IFERROR(INDEX(ADJ!$A$1:$BZ$1000,MATCH(PAYROLL!D194,ADJ!A$1:A$500,0),MATCH(PAYROLL!BO$2,ADJ!$2:$2,0)),0)</f>
        <v/>
      </c>
      <c r="BP194">
        <f>SUM(AM194,AV194,BE194,BK194,BL194:BO194)</f>
        <v/>
      </c>
      <c r="BQ194">
        <f>BO194</f>
        <v/>
      </c>
      <c r="BR194">
        <f>IFERROR(ROUND(IF(LEFT(INDEX(PIS!O$1:O$500,MATCH(D194,PIS!C$1:C$500)),1)="D",T194/8*(BD194*0.3),IF(LEFT(INDEX(PIS!O$1:O$500,MATCH(D194,PIS!C$1:C$500)),1)="H",T194*($BD194*0.3),T194/$AD194/8*($BD194*0.3))),0),0)</f>
        <v/>
      </c>
      <c r="BS194">
        <f>IF(AP194&lt;1,0,MIN(AP194,730000))</f>
        <v/>
      </c>
      <c r="BT194">
        <f>IFERROR(ROUND((BE194-SUM(AW194:BC194)*T194/AD194/8),0)-BR194,0)</f>
        <v/>
      </c>
      <c r="BU194">
        <f>AO194</f>
        <v/>
      </c>
      <c r="BV194">
        <f>SUM(BQ194:BU194)</f>
        <v/>
      </c>
      <c r="BW194">
        <f>BP194-BV194</f>
        <v/>
      </c>
      <c r="BX194">
        <f>IFERROR(IF(RIGHT(INDEX(PIS!O$1:O$500,MATCH(D194,PIS!C$1:C$500)),5)="Gross",MIN(U194+V194,VLOOKUP("R700",TSC!B:C,2,0)*VLOOKUP("R101",TSC!B:C,2,0))*VLOOKUP("R701",TSC!B:C,2,0)%,0),0)</f>
        <v/>
      </c>
      <c r="BY194">
        <f>IFERROR(IF(RIGHT(INDEX(PIS!O$1:O$500,MATCH(D194,PIS!C$1:C$500)),5)="Gross",MIN(U194+V194,VLOOKUP("R700",TSC!B:C,2,0)*VLOOKUP("R101",TSC!B:C,2,0))*VLOOKUP("T704",TSC!B:C,2,0)%,0),0)</f>
        <v/>
      </c>
      <c r="BZ194">
        <f>IFERROR(IF(RIGHT(INDEX(PIS!O$1:O$500,MATCH(D194,PIS!C$1:C$500)),5)="Gross",MIN(U194+V194,VLOOKUP("R700",TSC!B:C,2,0)*VLOOKUP("1",TSC!F:G,2,0))*VLOOKUP("T705",TSC!B:C,2,0)%,0),0)</f>
        <v/>
      </c>
      <c r="CA194">
        <f>IFERROR(INDEX(ADJ!$A$1:$BZ$1000,MATCH(PAYROLL!D194,ADJ!A$1:A$500,0),MATCH(PAYROLL!CA$2,ADJ!$2:$2,0)),0)</f>
        <v/>
      </c>
      <c r="CB194">
        <f>IFERROR(INDEX(ADJ!$A$1:$BZ$1000,MATCH(PAYROLL!D194,ADJ!A$1:A$500,0),MATCH(PAYROLL!CB$2,ADJ!$2:$2,0)),0)</f>
        <v/>
      </c>
      <c r="CC194">
        <f>SUM(BX194:CB194)</f>
        <v/>
      </c>
      <c r="CD194">
        <f>IFERROR(INDEX(PIS!$A$1:$BZ$1000,MATCH(PAYROLL!D194,PIS!C$1:C$500,0),MATCH(PAYROLL!CD$1,PIS!$1:$1,0)),0)</f>
        <v/>
      </c>
      <c r="CE194">
        <f>IFERROR(IF(OR(INDEX(PIS!P$1:P$500,MATCH(D194,PIS!C$1:C$500,0))="LT2",INDEX(PIS!P$1:P$500,MATCH(D194,PIS!C$1:C$500,0))="P10"),0,SUM(CC194,CD194*VLOOKUP("R601",TSC!B:C,2,0),VLOOKUP("R602",TSC!B:C,2,0))),0)</f>
        <v/>
      </c>
      <c r="CF194">
        <f>MAX(BW194-CE194,0)</f>
        <v/>
      </c>
      <c r="CG194">
        <f>IFERROR(IF(OR(RIGHT(INDEX(PIS!P$1:P$500,MATCH(D194,PIS!C$1:C$500)),5)="P10",RIGHT(INDEX(PIS!P$1:P$500,MATCH(D194,PIS!C$1:C$500)),5)="CK"),0,IF(CF194&lt;=5000000,CF194*5%,IF(CF194&lt;=10000000,CF194*10%-250000,IF(CF194&lt;=18000000,CF194*15%-750000,IF(CF194&lt;=32000000,CF194*20%-1650000,IF(CF194&lt;=52000000,CF194*25%-3250000,IF(CF194&lt;=80000000,BH194*30%-5850000,CF194*35%-9850000))))))),0)</f>
        <v/>
      </c>
      <c r="CH194">
        <f>IFERROR(IF(OR(INDEX(PIS!P$1:P$500,MATCH(D194,PIS!C$1:C$500))="LT",INDEX(PIS!P$1:P$500,MATCH(D194,PIS!C$1:C$500))="CK"),0,IF(CF194&lt;2000000,0,CF194*10%)),0)</f>
        <v/>
      </c>
      <c r="CI194">
        <f>IFERROR(INDEX(ADJ!$A$1:$BZ$1000,MATCH(PAYROLL!D194,ADJ!A$1:A$500,0),MATCH(PAYROLL!CI$2,ADJ!$2:$2,0)),0)</f>
        <v/>
      </c>
      <c r="CJ194">
        <f>IFERROR(INDEX(ADJ!$A$1:$BZ$1000,MATCH(PAYROLL!D194,ADJ!A$1:A$500,0),MATCH(PAYROLL!CJ$2,ADJ!$2:$2,0)),0)</f>
        <v/>
      </c>
      <c r="CK194">
        <f>IFERROR(INDEX(ADJ!$A$1:$BZ$1000,MATCH(PAYROLL!D194,ADJ!A$1:A$500,0),MATCH(PAYROLL!CK$2,ADJ!$2:$2,0)),0)</f>
        <v/>
      </c>
      <c r="CL194">
        <f>SUM(CG194:CK194)</f>
        <v/>
      </c>
      <c r="CM194">
        <f>ROUND(SUM(CH194:CK194),0)</f>
        <v/>
      </c>
      <c r="CN194">
        <f>IFERROR(INDEX(CSDA!D$1:D$500,MATCH($CN$2,CSDA!C$1:C$500,0))*INDEX(PIS!V$1:V$500,MATCH(D194,PIS!C$1:C$500))+INDEX(ADJ!$A$1:$BZ$1000,MATCH(PAYROLL!D194,ADJ!A$1:A$500,0),MATCH(PAYROLL!CN$2,ADJ!$2:$2,0)),0)</f>
        <v/>
      </c>
      <c r="CO194">
        <f>IFERROR(INDEX(ADJ!$A$1:$BZ$1000,MATCH(PAYROLL!D194,ADJ!A$1:A$500,0),MATCH(PAYROLL!CO$2,ADJ!$2:$2,0)),0)</f>
        <v/>
      </c>
      <c r="CP194">
        <f>IFERROR(INDEX(ADJ!$A$1:$BZ$1000,MATCH(PAYROLL!D194,ADJ!A$1:A$500,0),MATCH(PAYROLL!CP$2,ADJ!$2:$2,0)),0)</f>
        <v/>
      </c>
      <c r="CQ194">
        <f>BP194-CL194-CI194-CM194-CN194-CO194-CP194-CC194</f>
        <v/>
      </c>
      <c r="CR194">
        <f>IFERROR(IF(RIGHT(INDEX(PIS!O$1:O$500,MATCH(D194,PIS!C$1:C$500,0)),5)="Gross",MIN(U194+V194,VLOOKUP("R700",TSC!B:C,2,0)*VLOOKUP("R101",TSC!B:C,2,0))*(VLOOKUP("T711",TSC!B:C,2,0)+VLOOKUP("T712",TSC!B:C,2,0))%,MIN(T194+V194,VLOOKUP("R700",TSC!B:C,2,0)*VLOOKUP("R101",TSC!B:C,2,0))*(VLOOKUP("T711",TSC!B:C,2,0)+VLOOKUP("T712",TSC!B:C,2,0)+VLOOKUP("R701",TSC!B:C,2,0))%),0)</f>
        <v/>
      </c>
      <c r="CS194">
        <f>IFERROR(IF(RIGHT(INDEX(PIS!O$1:O$500,MATCH(D194,PIS!C$1:C$500,0)),5)="Gross",MIN(U194+V194,VLOOKUP("R700",TSC!B:C,2,0)*VLOOKUP("R101",TSC!B:C,2,0))*(VLOOKUP("T714",TSC!B:C,2,0))%,MIN(T194+V194,VLOOKUP("R700",TSC!B:C,2,0)*VLOOKUP("R101",TSC!B:C,2,0))*(VLOOKUP("T704",TSC!B:C,2,0)+VLOOKUP("T714",TSC!B:C,2,0))%),0)</f>
        <v/>
      </c>
      <c r="CT194">
        <f>IFERROR(IF(RIGHT(INDEX(PIS!O$1:O$500,MATCH(D194,PIS!C$1:C$500,0)),5)="Gross",MIN(U194+V194,VLOOKUP("R700",TSC!B:C,2,0)*VLOOKUP("R101",TSC!B:C,2,0))*VLOOKUP("T705",TSC!B:C,2,0)%,MIN(T194+V194,VLOOKUP("R700",TSC!B:C,2,0)*VLOOKUP("R101",TSC!B:C,2,0))*VLOOKUP("T705",TSC!B:C,2,0)%),0)</f>
        <v/>
      </c>
      <c r="CU194">
        <f>IFERROR(IF(RIGHT(INDEX(PIS!O$1:O$500,MATCH(D194,PIS!C$1:C$500,0)),5)="Gross",MIN(U194+V194,VLOOKUP("R700",TSC!B:C,2,0)*VLOOKUP("R101",TSC!B:C,2,0))*(VLOOKUP("T713",TSC!B:C,2,0))%,MIN(T194+V194,VLOOKUP("R700",TSC!B:C,2,0)*VLOOKUP("R101",TSC!B:C,2,0))*(VLOOKUP("T713",TSC!B:C,2,0))%),0)</f>
        <v/>
      </c>
      <c r="CV194">
        <f>IFERROR(INDEX(ADJ!$A$1:$BZ$1000,MATCH(PAYROLL!D194,ADJ!A$1:A$500,0),MATCH(PAYROLL!CV$2,ADJ!$2:$2,0)),0)</f>
        <v/>
      </c>
      <c r="CW194">
        <f>IFERROR(INDEX(ADJ!$A$1:$BZ$1000,MATCH(PAYROLL!D194,ADJ!A$1:A$500,0),MATCH(PAYROLL!CW$2,ADJ!$2:$2,0)),0)</f>
        <v/>
      </c>
      <c r="CX194">
        <f>SUM(CR194:CW194)</f>
        <v/>
      </c>
      <c r="CY194">
        <f>ROUND(IF(CR194&gt;0,T194+V194*VLOOKUP("R202",TSC!$B$1:$C$500,2,0),0),0)</f>
        <v/>
      </c>
      <c r="CZ194">
        <f>IFERROR(INDEX(CSDA!D$1:D$500,MATCH($CZ$2,CSDA!C$1:C$500,0)),0)</f>
        <v/>
      </c>
      <c r="DA194">
        <f>ROUND(T194*0.7%,0)</f>
        <v/>
      </c>
      <c r="DB194">
        <f>ROUND(T194/12,0)</f>
        <v/>
      </c>
      <c r="DC194">
        <f ref="DC194" t="array">IFERROR(INDEX(CSDA!D$1:D$500,MATCH("Trích giữ"&amp;PAYROLL!DC$2,CSDA!A$1:A$500&amp;CSDA!C$1:C$500,0)),0)</f>
        <v/>
      </c>
      <c r="DD194">
        <f ref="DD194" t="array">IFERROR(INDEX(CSDA!D$1:D$500,MATCH("Trích giữ"&amp;PAYROLL!DD$2,CSDA!A$1:A$500&amp;CSDA!C$1:C$500,0)),0)</f>
        <v/>
      </c>
      <c r="DE194">
        <f ref="DE194" t="array">IFERROR(INDEX(CSDA!D$1:D$500,MATCH("Trích giữ"&amp;PAYROLL!DE$2,CSDA!A$1:A$500&amp;CSDA!C$1:C$500,0)),0)</f>
        <v/>
      </c>
      <c r="DF194">
        <f>IFERROR(INDEX(CSDA!D$1:D$500,MATCH(PAYROLL!DF$2,CSDA!C$1:C$500,0)),0)</f>
        <v/>
      </c>
      <c r="DG194">
        <f ref="DG194" t="array">IFERROR(INDEX(CSDA!D$1:D$500,MATCH("Trích giữ"&amp;PAYROLL!DG$2,CSDA!A$1:A$500&amp;CSDA!C$1:C$500,0)),0)</f>
        <v/>
      </c>
      <c r="DH194">
        <f>ROUND(T194/26,0)</f>
        <v/>
      </c>
      <c r="DI194">
        <f ref="DI194" t="array">IFERROR(INDEX(CSDA!D$1:D$500,MATCH("Trích giữ"&amp;PAYROLL!DI$2,CSDA!A$1:A$500&amp;CSDA!C$1:C$500,0)),0)</f>
        <v/>
      </c>
      <c r="DJ194">
        <f>IF(U194=0,T194*21.5%-BL194,0)</f>
        <v/>
      </c>
      <c r="DK194">
        <f ref="DK194" t="array">IFERROR(INDEX(CSDA!D$1:D$500,MATCH("Trích giữ"&amp;PAYROLL!DK$2,CSDA!A$1:A$500&amp;CSDA!C$1:C$500,0)),0)</f>
        <v/>
      </c>
      <c r="DL194">
        <f>IFERROR(INDEX(CSDA!D$1:D$500,MATCH(PAYROLL!DL$2,CSDA!C$1:C$500,0))/12,0)</f>
        <v/>
      </c>
      <c r="DM194">
        <f>SUM(DB194:DL194)</f>
        <v/>
      </c>
      <c r="DN194">
        <f>IFERROR(INDEX(ADJ!$A$1:$BZ$1000,MATCH(PAYROLL!D194,ADJ!A$1:A$500,0),MATCH(PAYROLL!DN$2,ADJ!$2:$2,0)),0)</f>
        <v/>
      </c>
      <c r="DO194">
        <f>IFERROR(SUM(BP194,DM194:DN194,CX194:DA194)-DT194,0)</f>
        <v/>
      </c>
      <c r="DP194">
        <f ref="DP194" t="array">SUM(BW194*IFERROR(INDEX(CSDA!D$1:D$500,MATCH(BW$2,CSDA!C$1:C$500,0)),0)%,CX194*IFERROR(INDEX(CSDA!D$1:D$500,MATCH(CX$2,CSDA!C$1:C$500,0)),0)%,DA194*IFERROR(INDEX(CSDA!D$1:D$500,MATCH(DA$2,CSDA!C$1:C$500,0)),0)%,DB194*IFERROR(INDEX(CSDA!D$1:D$500,MATCH(DB$2,CSDA!C$1:C$500,0)),0)%,DF194*IFERROR(INDEX(CSDA!D$1:D$500,MATCH("Phí dịch vụ"&amp;PAYROLL!DF$2,CSDA!A$1:A$500&amp;CSDA!C$1:C$500,0)),0)%,DC194*IFERROR(INDEX(CSDA!D$1:D$500,MATCH("Phí dịch vụ"&amp;PAYROLL!DC$2,CSDA!A$1:A$500&amp;CSDA!C$1:C$500,0)),0)%,DH194*IFERROR(INDEX(CSDA!D$1:D$500,MATCH("Phí dịch vụ"&amp;PAYROLL!DH$2,CSDA!A$1:A$500&amp;CSDA!C$1:C$500,0)),0)%,DJ194*IFERROR(INDEX(CSDA!D$1:D$500,MATCH("Phí dịch vụ"&amp;PAYROLL!DJ$2,CSDA!A$1:A$500&amp;CSDA!C$1:C$500,0)),0)%,BN194*IFERROR(INDEX(CSDA!D$1:D$500,MATCH(BN$2,CSDA!C$1:C$500,0)),0)%)-BN194*7%</f>
        <v/>
      </c>
      <c r="DQ194">
        <f>IFERROR(INDEX(ADJ!$A$1:$BZ$1000,MATCH(PAYROLL!D194,ADJ!A$1:A$500,0),MATCH(PAYROLL!DQ$2,ADJ!$2:$2,0)),0)</f>
        <v/>
      </c>
      <c r="DR194">
        <f>IFERROR(INDEX(ADJ!$A$1:$BZ$1000,MATCH(PAYROLL!D194,ADJ!A$1:A$500,0),MATCH(PAYROLL!DR$2,ADJ!$2:$2,0)),0)</f>
        <v/>
      </c>
      <c r="DS194">
        <f>SUM(DP194:DR194)</f>
        <v/>
      </c>
      <c r="DT194">
        <f>EK194</f>
        <v/>
      </c>
      <c r="DU194">
        <f>SUM(DO194:DR194)</f>
        <v/>
      </c>
      <c r="DV194">
        <f>ROUND(DU194*0.1,0)</f>
        <v/>
      </c>
      <c r="DW194">
        <f>DU194+DV194</f>
        <v/>
      </c>
      <c r="DZ194">
        <f>IFERROR(INDEX(ADJ!$A$1:$BZ$1000,MATCH(PAYROLL!$D194,ADJ!A$1:A$500,0),MATCH(PAYROLL!DZ$2,ADJ!$2:$2,0)),0)</f>
        <v/>
      </c>
      <c r="EA194">
        <f>IFERROR(INDEX(ADJ!$A$1:$BZ$1000,MATCH(PAYROLL!$D194,ADJ!A$1:A$500,0),MATCH(PAYROLL!EA$2,ADJ!$2:$2,0)),0)</f>
        <v/>
      </c>
      <c r="EB194">
        <f>IFERROR(INDEX(ADJ!$A$1:$BZ$1000,MATCH(PAYROLL!$D194,ADJ!A$1:A$500,0),MATCH(PAYROLL!EB$2,ADJ!$2:$2,0)),0)</f>
        <v/>
      </c>
      <c r="EC194">
        <f>IFERROR(INDEX(ADJ!$A$1:$BZ$1000,MATCH(PAYROLL!$D194,ADJ!A$1:A$500,0),MATCH(PAYROLL!EC$2,ADJ!$2:$2,0)),0)</f>
        <v/>
      </c>
      <c r="ED194">
        <f>IFERROR(INDEX(ADJ!$A$1:$BZ$1000,MATCH(PAYROLL!$D194,ADJ!A$1:A$500,0),MATCH(PAYROLL!ED$2,ADJ!$2:$2,0)),0)</f>
        <v/>
      </c>
      <c r="EE194">
        <f>IFERROR(INDEX(ADJ!$A$1:$BZ$1000,MATCH(PAYROLL!$D194,ADJ!A$1:A$500,0),MATCH(PAYROLL!EE$2,ADJ!$2:$2,0)),0)</f>
        <v/>
      </c>
      <c r="EF194">
        <f>IFERROR(INDEX(ADJ!$A$1:$BZ$1000,MATCH(PAYROLL!$D194,ADJ!A$1:A$500,0),MATCH(PAYROLL!EF$2,ADJ!$2:$2,0)),0)</f>
        <v/>
      </c>
      <c r="EG194">
        <f>IFERROR(INDEX(ADJ!$A$1:$BZ$1000,MATCH(PAYROLL!$D194,ADJ!A$1:A$500,0),MATCH(PAYROLL!EG$2,ADJ!$2:$2,0)),0)</f>
        <v/>
      </c>
      <c r="EH194">
        <f>IFERROR(INDEX(ADJ!$A$1:$BZ$1000,MATCH(PAYROLL!$D194,ADJ!A$1:A$500,0),MATCH(PAYROLL!EH$2,ADJ!$2:$2,0)),0)</f>
        <v/>
      </c>
      <c r="EI194">
        <f>IFERROR(INDEX(ADJ!$A$1:$BZ$1000,MATCH(PAYROLL!D194,ADJ!A$1:A$500,0),MATCH(PAYROLL!EI$2,ADJ!$2:$2,0)),0)</f>
        <v/>
      </c>
      <c r="EJ194">
        <f>IFERROR(INDEX(ADJ!$A$1:$BZ$1000,MATCH(PAYROLL!$D194,ADJ!A$1:A$500,0),MATCH(PAYROLL!EJ$2,ADJ!$2:$2,0)),0)</f>
        <v/>
      </c>
      <c r="EK194">
        <f>SUM(DZ194:EJ194)</f>
        <v/>
      </c>
    </row>
    <row r="195">
      <c r="A195" t="n">
        <v>193</v>
      </c>
      <c r="B195" t="inlineStr">
        <is>
          <t>Nguyễn Ngọc Minh</t>
        </is>
      </c>
      <c r="D195" t="inlineStr">
        <is>
          <t>160493-01</t>
        </is>
      </c>
      <c r="S195">
        <f>IFERROR(INDEX(PIS!$A$1:$BZ$1000,MATCH($D195,PIS!C$1:C$500,0),MATCH("Lương CB tháng trước",PIS!$1:$1,0)),0)</f>
        <v/>
      </c>
      <c r="T195">
        <f>IFERROR(INDEX(PIS!$A$1:$BZ$1000,MATCH($D195,PIS!C$1:C$500,0),MATCH("Lương CB hiện tại",PIS!$1:$1,0)),0)</f>
        <v/>
      </c>
      <c r="U195">
        <f>IFERROR(INDEX(PIS!$A$1:$BZ$1000,MATCH($D195,PIS!C$1:C$500,0),MATCH("Lương đóng BHBB",PIS!$1:$1,0)),0)</f>
        <v/>
      </c>
      <c r="V195">
        <f>IFERROR(INDEX(PIS!$A$1:$BZ$1000,MATCH($D195,PIS!C$1:C$500,0),MATCH(V$2,PIS!$2:$2,0)),0)</f>
        <v/>
      </c>
      <c r="W195">
        <f>IFERROR(INDEX(PIS!$A$1:$BZ$1000,MATCH($D195,PIS!C$1:C$500,0),MATCH(W$2,PIS!$2:$2,0)),0)</f>
        <v/>
      </c>
      <c r="X195">
        <f>IFERROR(INDEX(PIS!$A$1:$BZ$1000,MATCH($D195,PIS!C$1:C$500,0),MATCH(X$2,PIS!$2:$2,0)),0)</f>
        <v/>
      </c>
      <c r="Y195">
        <f>IFERROR(INDEX(PIS!$A$1:$BZ$1000,MATCH($D195,PIS!C$1:C$500,0),MATCH(Y$2,PIS!$2:$2,0)),0)</f>
        <v/>
      </c>
      <c r="Z195">
        <f>IFERROR(INDEX(PIS!$A$1:$BZ$1000,MATCH($D195,PIS!C$1:C$500,0),MATCH(Z$2,PIS!$2:$2,0)),0)</f>
        <v/>
      </c>
      <c r="AA195">
        <f>IFERROR(INDEX(PIS!$A$1:$BZ$1000,MATCH($D195,PIS!C$1:C$500,0),MATCH(AA$2,PIS!$2:$2,0)),0)</f>
        <v/>
      </c>
      <c r="AB195">
        <f>IFERROR(INDEX(PIS!$A$1:$BZ$1000,MATCH($D195,PIS!C$1:C$500,0),MATCH(AB$2,PIS!$2:$2,0)),0)</f>
        <v/>
      </c>
      <c r="AC195">
        <f>SUM(V195:AB195)</f>
        <v/>
      </c>
      <c r="AD195">
        <f>IFERROR(INDEX(TIMESHEET!$A$1:$AI$5000,MATCH($D195,TIMESHEET!A$1:A$500,0),MATCH("T100",TIMESHEET!$2:$2,0))-2,0)</f>
        <v/>
      </c>
      <c r="AE195">
        <f>IFERROR(INDEX(TIMESHEET!$A$1:$AI$5000,MATCH($D195,TIMESHEET!A$1:A$500,0),MATCH("T202",TIMESHEET!$2:$2,0)),0)</f>
        <v/>
      </c>
      <c r="AF195">
        <f>IFERROR(INDEX(TIMESHEET!$A$1:$AI$5000,MATCH($D195,TIMESHEET!A$1:A$500,0),MATCH("T302",TIMESHEET!$2:$2,0)),0)</f>
        <v/>
      </c>
      <c r="AG195">
        <f>IFERROR(INDEX(TIMESHEET!$A$1:$AI$5000,MATCH($D195,TIMESHEET!A$1:A$500,0),MATCH("T406",TIMESHEET!$2:$2,0)),0)</f>
        <v/>
      </c>
      <c r="AH195">
        <f>AE195+AG195</f>
        <v/>
      </c>
      <c r="AI195">
        <f>IFERROR(INDEX(TIMESHEET!$A$1:$AI$5000,MATCH($D195,TIMESHEET!A$1:A$500,0),MATCH("T701",TIMESHEET!$2:$2,0)),0)</f>
        <v/>
      </c>
      <c r="AJ195">
        <f>IFERROR(INDEX(TIMESHEET!$A$1:$AI$5000,MATCH($D195,TIMESHEET!B$1:B$500,0),MATCH("T320",TIMESHEET!$2:$2,0)),0)</f>
        <v/>
      </c>
      <c r="AK195">
        <f>IFERROR(IF(LEFT(INDEX(PIS!O$1:O$500,MATCH(D195,PIS!C$1:C$500)),1)="M",T195/AD195*SUM(AE195:AG195),T195*AD195),0)</f>
        <v/>
      </c>
      <c r="AL195">
        <f>IFERROR(INDEX(ADJ!$A$1:$BZ$1000,MATCH(PAYROLL!D195,ADJ!A$1:A$500,0),MATCH(PAYROLL!AL$2,ADJ!$2:$2,0)),0)</f>
        <v/>
      </c>
      <c r="AM195">
        <f>SUM(AK195:AL195)</f>
        <v/>
      </c>
      <c r="AN195">
        <f>IFERROR(ROUND(V195/$AD195*$AH195,0),0)</f>
        <v/>
      </c>
      <c r="AO195">
        <f>IFERROR(ROUND(W195/$AD195*$AH195,0),0)</f>
        <v/>
      </c>
      <c r="AP195">
        <f>IFERROR(ROUND(X195/$AD195*$AE195,0),0)</f>
        <v/>
      </c>
      <c r="AQ195">
        <f>IFERROR(ROUND(Y195/$AD195*$AH195,0),0)</f>
        <v/>
      </c>
      <c r="AR195">
        <f>IFERROR(ROUND(Z195/$AD195*$AH195,0),0)</f>
        <v/>
      </c>
      <c r="AS195">
        <f>IFERROR(ROUND(AA195/$AD195*$AH195,0),0)</f>
        <v/>
      </c>
      <c r="AT195">
        <f>IFERROR(IF((AE195+AF195+AG195)&gt;13,AB195,ROUND(AB195/AD195*AH195,0)),0)</f>
        <v/>
      </c>
      <c r="AU195">
        <f>IFERROR(INDEX(ADJ!$A$1:$BZ$1000,MATCH(PAYROLL!D195,ADJ!A$1:A$500,0),MATCH(PAYROLL!AU$2,ADJ!$2:$2,0)),0)</f>
        <v/>
      </c>
      <c r="AV195">
        <f>ROUND(SUM(AN195:AU195),0)</f>
        <v/>
      </c>
      <c r="AW195">
        <f>IFERROR(INDEX(TIMESHEET!$A$1:$AI$5000,MATCH(PAYROLL!D195,TIMESHEET!A$1:A$500,0),MATCH("T620",TIMESHEET!$2:$2,0)),0)</f>
        <v/>
      </c>
      <c r="AX195">
        <f>IFERROR(INDEX(TIMESHEET!$A$1:$AI$5000,MATCH(PAYROLL!D195,TIMESHEET!A$1:A$500,0),MATCH("T601",TIMESHEET!$2:$2,0)),0)</f>
        <v/>
      </c>
      <c r="AY195">
        <f>IFERROR(INDEX(TIMESHEET!$A$1:$AI$5000,MATCH(PAYROLL!D195,TIMESHEET!A$1:A$500,0),MATCH("T602",TIMESHEET!$2:$2,0)),0)</f>
        <v/>
      </c>
      <c r="AZ195">
        <f>IFERROR(INDEX(TIMESHEET!$A$1:$AI$5000,MATCH(PAYROLL!D195,TIMESHEET!A$1:A$500,0),MATCH("T603",TIMESHEET!$2:$2,0)),0)</f>
        <v/>
      </c>
      <c r="BA195">
        <f>IFERROR(INDEX(TIMESHEET!$A$1:$AI$5000,MATCH(PAYROLL!D195,TIMESHEET!A$1:A$500,0),MATCH("T611",TIMESHEET!$2:$2,0)),0)</f>
        <v/>
      </c>
      <c r="BB195">
        <f>IFERROR(INDEX(TIMESHEET!$A$1:$AI$5000,MATCH(PAYROLL!D195,TIMESHEET!A$1:A$500,0),MATCH("T612",TIMESHEET!$2:$2,0)),0)</f>
        <v/>
      </c>
      <c r="BC195">
        <f>IFERROR(INDEX(TIMESHEET!$A$1:$AI$5000,MATCH(PAYROLL!D195,TIMESHEET!A$1:A$500,0),MATCH("T613",TIMESHEET!$2:$2,0)),0)</f>
        <v/>
      </c>
      <c r="BD195">
        <f>IFERROR(INDEX(TIMESHEET!$A$1:$AI$5000,MATCH(PAYROLL!D195,TIMESHEET!A$1:A$500,0),MATCH("T500",TIMESHEET!$2:$2,0)),0)</f>
        <v/>
      </c>
      <c r="BE195">
        <f>IFERROR(IF(LEFT(INDEX(PIS!O$1:O$500,MATCH(D195,PIS!C$1:C$500)),1)="M",T195/AD195/8*(AW195+AX195*1.5+AY195*2+AZ195*3+BA195*2.1+BB195*2.7+BC195*3.9+BD195*0.3),T195/8*(AW195+AX195*1.5+AY195*2+AZ195*3+BA195*2.1+BB195*2.7+BC195*3.9+BD195*0.3)),0)</f>
        <v/>
      </c>
      <c r="BF195">
        <f>IFERROR(INDEX(ADJ!$A$1:$BZ$1000,MATCH(PAYROLL!$D195,ADJ!A$1:A$500,0),MATCH(PAYROLL!BF$2,ADJ!$2:$2,0)),0)</f>
        <v/>
      </c>
      <c r="BG195">
        <f>IFERROR(INDEX(ADJ!$A$1:$BZ$1000,MATCH(PAYROLL!D195,ADJ!A$1:A$500,0),MATCH(PAYROLL!BG$2,ADJ!$2:$2,0)),0)</f>
        <v/>
      </c>
      <c r="BH195">
        <f>IFERROR(INDEX(ADJ!$A$1:$BZ$1000,MATCH(PAYROLL!D195,ADJ!A$1:A$500,0),MATCH(PAYROLL!BH$2,ADJ!$2:$2,0)),0)</f>
        <v/>
      </c>
      <c r="BI195">
        <f>IFERROR(INDEX(ADJ!$A$1:$BZ$1000,MATCH(PAYROLL!D195,ADJ!A$1:A$500,0),MATCH(PAYROLL!BI$2,ADJ!$2:$2,0)),0)</f>
        <v/>
      </c>
      <c r="BJ195">
        <f>IFERROR(INDEX(ADJ!$A$1:$BZ$1000,MATCH(PAYROLL!D195,ADJ!A$1:A$500,0),MATCH(PAYROLL!BJ$2,ADJ!$2:$2,0)),0)</f>
        <v/>
      </c>
      <c r="BK195">
        <f>SUM(BF195:BJ195)</f>
        <v/>
      </c>
      <c r="BL195">
        <f>IFERROR(INDEX(ADJ!$A$1:$BZ$1000,MATCH(PAYROLL!D195,ADJ!A$1:A$500,0),MATCH(PAYROLL!BL$2,ADJ!$2:$2,0)),0)</f>
        <v/>
      </c>
      <c r="BM195">
        <f>IFERROR(INDEX(ADJ!$A$1:$BZ$1000,MATCH(PAYROLL!D195,ADJ!A$1:A$500,0),MATCH(PAYROLL!BM$2,ADJ!$2:$2,0)),0)</f>
        <v/>
      </c>
      <c r="BN195">
        <f>IFERROR(INDEX(ADJ!$A$1:$BZ$1000,MATCH(PAYROLL!D195,ADJ!A$1:A$500,0),MATCH(PAYROLL!BN$2,ADJ!$2:$2,0)),0)</f>
        <v/>
      </c>
      <c r="BO195">
        <f>IFERROR(INDEX(ADJ!$A$1:$BZ$1000,MATCH(PAYROLL!D195,ADJ!A$1:A$500,0),MATCH(PAYROLL!BO$2,ADJ!$2:$2,0)),0)</f>
        <v/>
      </c>
      <c r="BP195">
        <f>SUM(AM195,AV195,BE195,BK195,BL195:BO195)</f>
        <v/>
      </c>
      <c r="BQ195">
        <f>BO195</f>
        <v/>
      </c>
      <c r="BR195">
        <f>IFERROR(ROUND(IF(LEFT(INDEX(PIS!O$1:O$500,MATCH(D195,PIS!C$1:C$500)),1)="D",T195/8*(BD195*0.3),IF(LEFT(INDEX(PIS!O$1:O$500,MATCH(D195,PIS!C$1:C$500)),1)="H",T195*($BD195*0.3),T195/$AD195/8*($BD195*0.3))),0),0)</f>
        <v/>
      </c>
      <c r="BS195">
        <f>IF(AP195&lt;1,0,MIN(AP195,730000))</f>
        <v/>
      </c>
      <c r="BT195">
        <f>IFERROR(ROUND((BE195-SUM(AW195:BC195)*T195/AD195/8),0)-BR195,0)</f>
        <v/>
      </c>
      <c r="BU195">
        <f>AO195</f>
        <v/>
      </c>
      <c r="BV195">
        <f>SUM(BQ195:BU195)</f>
        <v/>
      </c>
      <c r="BW195">
        <f>BP195-BV195</f>
        <v/>
      </c>
      <c r="BX195">
        <f>IFERROR(IF(RIGHT(INDEX(PIS!O$1:O$500,MATCH(D195,PIS!C$1:C$500)),5)="Gross",MIN(U195+V195,VLOOKUP("R700",TSC!B:C,2,0)*VLOOKUP("R101",TSC!B:C,2,0))*VLOOKUP("R701",TSC!B:C,2,0)%,0),0)</f>
        <v/>
      </c>
      <c r="BY195">
        <f>IFERROR(IF(RIGHT(INDEX(PIS!O$1:O$500,MATCH(D195,PIS!C$1:C$500)),5)="Gross",MIN(U195+V195,VLOOKUP("R700",TSC!B:C,2,0)*VLOOKUP("R101",TSC!B:C,2,0))*VLOOKUP("T704",TSC!B:C,2,0)%,0),0)</f>
        <v/>
      </c>
      <c r="BZ195">
        <f>IFERROR(IF(RIGHT(INDEX(PIS!O$1:O$500,MATCH(D195,PIS!C$1:C$500)),5)="Gross",MIN(U195+V195,VLOOKUP("R700",TSC!B:C,2,0)*VLOOKUP("1",TSC!F:G,2,0))*VLOOKUP("T705",TSC!B:C,2,0)%,0),0)</f>
        <v/>
      </c>
      <c r="CA195">
        <f>IFERROR(INDEX(ADJ!$A$1:$BZ$1000,MATCH(PAYROLL!D195,ADJ!A$1:A$500,0),MATCH(PAYROLL!CA$2,ADJ!$2:$2,0)),0)</f>
        <v/>
      </c>
      <c r="CB195">
        <f>IFERROR(INDEX(ADJ!$A$1:$BZ$1000,MATCH(PAYROLL!D195,ADJ!A$1:A$500,0),MATCH(PAYROLL!CB$2,ADJ!$2:$2,0)),0)</f>
        <v/>
      </c>
      <c r="CC195">
        <f>SUM(BX195:CB195)</f>
        <v/>
      </c>
      <c r="CD195">
        <f>IFERROR(INDEX(PIS!$A$1:$BZ$1000,MATCH(PAYROLL!D195,PIS!C$1:C$500,0),MATCH(PAYROLL!CD$1,PIS!$1:$1,0)),0)</f>
        <v/>
      </c>
      <c r="CE195">
        <f>IFERROR(IF(OR(INDEX(PIS!P$1:P$500,MATCH(D195,PIS!C$1:C$500,0))="LT2",INDEX(PIS!P$1:P$500,MATCH(D195,PIS!C$1:C$500,0))="P10"),0,SUM(CC195,CD195*VLOOKUP("R601",TSC!B:C,2,0),VLOOKUP("R602",TSC!B:C,2,0))),0)</f>
        <v/>
      </c>
      <c r="CF195">
        <f>MAX(BW195-CE195,0)</f>
        <v/>
      </c>
      <c r="CG195">
        <f>IFERROR(IF(OR(RIGHT(INDEX(PIS!P$1:P$500,MATCH(D195,PIS!C$1:C$500)),5)="P10",RIGHT(INDEX(PIS!P$1:P$500,MATCH(D195,PIS!C$1:C$500)),5)="CK"),0,IF(CF195&lt;=5000000,CF195*5%,IF(CF195&lt;=10000000,CF195*10%-250000,IF(CF195&lt;=18000000,CF195*15%-750000,IF(CF195&lt;=32000000,CF195*20%-1650000,IF(CF195&lt;=52000000,CF195*25%-3250000,IF(CF195&lt;=80000000,BH195*30%-5850000,CF195*35%-9850000))))))),0)</f>
        <v/>
      </c>
      <c r="CH195">
        <f>IFERROR(IF(OR(INDEX(PIS!P$1:P$500,MATCH(D195,PIS!C$1:C$500))="LT",INDEX(PIS!P$1:P$500,MATCH(D195,PIS!C$1:C$500))="CK"),0,IF(CF195&lt;2000000,0,CF195*10%)),0)</f>
        <v/>
      </c>
      <c r="CI195">
        <f>IFERROR(INDEX(ADJ!$A$1:$BZ$1000,MATCH(PAYROLL!D195,ADJ!A$1:A$500,0),MATCH(PAYROLL!CI$2,ADJ!$2:$2,0)),0)</f>
        <v/>
      </c>
      <c r="CJ195">
        <f>IFERROR(INDEX(ADJ!$A$1:$BZ$1000,MATCH(PAYROLL!D195,ADJ!A$1:A$500,0),MATCH(PAYROLL!CJ$2,ADJ!$2:$2,0)),0)</f>
        <v/>
      </c>
      <c r="CK195">
        <f>IFERROR(INDEX(ADJ!$A$1:$BZ$1000,MATCH(PAYROLL!D195,ADJ!A$1:A$500,0),MATCH(PAYROLL!CK$2,ADJ!$2:$2,0)),0)</f>
        <v/>
      </c>
      <c r="CL195">
        <f>SUM(CG195:CK195)</f>
        <v/>
      </c>
      <c r="CM195">
        <f>ROUND(SUM(CH195:CK195),0)</f>
        <v/>
      </c>
      <c r="CN195">
        <f>IFERROR(INDEX(CSDA!D$1:D$500,MATCH($CN$2,CSDA!C$1:C$500,0))*INDEX(PIS!V$1:V$500,MATCH(D195,PIS!C$1:C$500))+INDEX(ADJ!$A$1:$BZ$1000,MATCH(PAYROLL!D195,ADJ!A$1:A$500,0),MATCH(PAYROLL!CN$2,ADJ!$2:$2,0)),0)</f>
        <v/>
      </c>
      <c r="CO195">
        <f>IFERROR(INDEX(ADJ!$A$1:$BZ$1000,MATCH(PAYROLL!D195,ADJ!A$1:A$500,0),MATCH(PAYROLL!CO$2,ADJ!$2:$2,0)),0)</f>
        <v/>
      </c>
      <c r="CP195">
        <f>IFERROR(INDEX(ADJ!$A$1:$BZ$1000,MATCH(PAYROLL!D195,ADJ!A$1:A$500,0),MATCH(PAYROLL!CP$2,ADJ!$2:$2,0)),0)</f>
        <v/>
      </c>
      <c r="CQ195">
        <f>BP195-CL195-CI195-CM195-CN195-CO195-CP195-CC195</f>
        <v/>
      </c>
      <c r="CR195">
        <f>IFERROR(IF(RIGHT(INDEX(PIS!O$1:O$500,MATCH(D195,PIS!C$1:C$500,0)),5)="Gross",MIN(U195+V195,VLOOKUP("R700",TSC!B:C,2,0)*VLOOKUP("R101",TSC!B:C,2,0))*(VLOOKUP("T711",TSC!B:C,2,0)+VLOOKUP("T712",TSC!B:C,2,0))%,MIN(T195+V195,VLOOKUP("R700",TSC!B:C,2,0)*VLOOKUP("R101",TSC!B:C,2,0))*(VLOOKUP("T711",TSC!B:C,2,0)+VLOOKUP("T712",TSC!B:C,2,0)+VLOOKUP("R701",TSC!B:C,2,0))%),0)</f>
        <v/>
      </c>
      <c r="CS195">
        <f>IFERROR(IF(RIGHT(INDEX(PIS!O$1:O$500,MATCH(D195,PIS!C$1:C$500,0)),5)="Gross",MIN(U195+V195,VLOOKUP("R700",TSC!B:C,2,0)*VLOOKUP("R101",TSC!B:C,2,0))*(VLOOKUP("T714",TSC!B:C,2,0))%,MIN(T195+V195,VLOOKUP("R700",TSC!B:C,2,0)*VLOOKUP("R101",TSC!B:C,2,0))*(VLOOKUP("T704",TSC!B:C,2,0)+VLOOKUP("T714",TSC!B:C,2,0))%),0)</f>
        <v/>
      </c>
      <c r="CT195">
        <f>IFERROR(IF(RIGHT(INDEX(PIS!O$1:O$500,MATCH(D195,PIS!C$1:C$500,0)),5)="Gross",MIN(U195+V195,VLOOKUP("R700",TSC!B:C,2,0)*VLOOKUP("R101",TSC!B:C,2,0))*VLOOKUP("T705",TSC!B:C,2,0)%,MIN(T195+V195,VLOOKUP("R700",TSC!B:C,2,0)*VLOOKUP("R101",TSC!B:C,2,0))*VLOOKUP("T705",TSC!B:C,2,0)%),0)</f>
        <v/>
      </c>
      <c r="CU195">
        <f>IFERROR(IF(RIGHT(INDEX(PIS!O$1:O$500,MATCH(D195,PIS!C$1:C$500,0)),5)="Gross",MIN(U195+V195,VLOOKUP("R700",TSC!B:C,2,0)*VLOOKUP("R101",TSC!B:C,2,0))*(VLOOKUP("T713",TSC!B:C,2,0))%,MIN(T195+V195,VLOOKUP("R700",TSC!B:C,2,0)*VLOOKUP("R101",TSC!B:C,2,0))*(VLOOKUP("T713",TSC!B:C,2,0))%),0)</f>
        <v/>
      </c>
      <c r="CV195">
        <f>IFERROR(INDEX(ADJ!$A$1:$BZ$1000,MATCH(PAYROLL!D195,ADJ!A$1:A$500,0),MATCH(PAYROLL!CV$2,ADJ!$2:$2,0)),0)</f>
        <v/>
      </c>
      <c r="CW195">
        <f>IFERROR(INDEX(ADJ!$A$1:$BZ$1000,MATCH(PAYROLL!D195,ADJ!A$1:A$500,0),MATCH(PAYROLL!CW$2,ADJ!$2:$2,0)),0)</f>
        <v/>
      </c>
      <c r="CX195">
        <f>SUM(CR195:CW195)</f>
        <v/>
      </c>
      <c r="CY195">
        <f>ROUND(IF(CR195&gt;0,T195+V195*VLOOKUP("R202",TSC!$B$1:$C$500,2,0),0),0)</f>
        <v/>
      </c>
      <c r="CZ195">
        <f>IFERROR(INDEX(CSDA!D$1:D$500,MATCH($CZ$2,CSDA!C$1:C$500,0)),0)</f>
        <v/>
      </c>
      <c r="DA195">
        <f>ROUND(T195*0.7%,0)</f>
        <v/>
      </c>
      <c r="DB195">
        <f>ROUND(T195/12,0)</f>
        <v/>
      </c>
      <c r="DC195">
        <f ref="DC195" t="array">IFERROR(INDEX(CSDA!D$1:D$500,MATCH("Trích giữ"&amp;PAYROLL!DC$2,CSDA!A$1:A$500&amp;CSDA!C$1:C$500,0)),0)</f>
        <v/>
      </c>
      <c r="DD195">
        <f ref="DD195" t="array">IFERROR(INDEX(CSDA!D$1:D$500,MATCH("Trích giữ"&amp;PAYROLL!DD$2,CSDA!A$1:A$500&amp;CSDA!C$1:C$500,0)),0)</f>
        <v/>
      </c>
      <c r="DE195">
        <f ref="DE195" t="array">IFERROR(INDEX(CSDA!D$1:D$500,MATCH("Trích giữ"&amp;PAYROLL!DE$2,CSDA!A$1:A$500&amp;CSDA!C$1:C$500,0)),0)</f>
        <v/>
      </c>
      <c r="DF195">
        <f>IFERROR(INDEX(CSDA!D$1:D$500,MATCH(PAYROLL!DF$2,CSDA!C$1:C$500,0)),0)</f>
        <v/>
      </c>
      <c r="DG195">
        <f ref="DG195" t="array">IFERROR(INDEX(CSDA!D$1:D$500,MATCH("Trích giữ"&amp;PAYROLL!DG$2,CSDA!A$1:A$500&amp;CSDA!C$1:C$500,0)),0)</f>
        <v/>
      </c>
      <c r="DH195">
        <f>ROUND(T195/26,0)</f>
        <v/>
      </c>
      <c r="DI195">
        <f ref="DI195" t="array">IFERROR(INDEX(CSDA!D$1:D$500,MATCH("Trích giữ"&amp;PAYROLL!DI$2,CSDA!A$1:A$500&amp;CSDA!C$1:C$500,0)),0)</f>
        <v/>
      </c>
      <c r="DJ195">
        <f>IF(U195=0,T195*21.5%-BL195,0)</f>
        <v/>
      </c>
      <c r="DK195">
        <f ref="DK195" t="array">IFERROR(INDEX(CSDA!D$1:D$500,MATCH("Trích giữ"&amp;PAYROLL!DK$2,CSDA!A$1:A$500&amp;CSDA!C$1:C$500,0)),0)</f>
        <v/>
      </c>
      <c r="DL195">
        <f>IFERROR(INDEX(CSDA!D$1:D$500,MATCH(PAYROLL!DL$2,CSDA!C$1:C$500,0))/12,0)</f>
        <v/>
      </c>
      <c r="DM195">
        <f>SUM(DB195:DL195)</f>
        <v/>
      </c>
      <c r="DN195">
        <f>IFERROR(INDEX(ADJ!$A$1:$BZ$1000,MATCH(PAYROLL!D195,ADJ!A$1:A$500,0),MATCH(PAYROLL!DN$2,ADJ!$2:$2,0)),0)</f>
        <v/>
      </c>
      <c r="DO195">
        <f>IFERROR(SUM(BP195,DM195:DN195,CX195:DA195)-DT195,0)</f>
        <v/>
      </c>
      <c r="DP195">
        <f ref="DP195" t="array">SUM(BW195*IFERROR(INDEX(CSDA!D$1:D$500,MATCH(BW$2,CSDA!C$1:C$500,0)),0)%,CX195*IFERROR(INDEX(CSDA!D$1:D$500,MATCH(CX$2,CSDA!C$1:C$500,0)),0)%,DA195*IFERROR(INDEX(CSDA!D$1:D$500,MATCH(DA$2,CSDA!C$1:C$500,0)),0)%,DB195*IFERROR(INDEX(CSDA!D$1:D$500,MATCH(DB$2,CSDA!C$1:C$500,0)),0)%,DF195*IFERROR(INDEX(CSDA!D$1:D$500,MATCH("Phí dịch vụ"&amp;PAYROLL!DF$2,CSDA!A$1:A$500&amp;CSDA!C$1:C$500,0)),0)%,DC195*IFERROR(INDEX(CSDA!D$1:D$500,MATCH("Phí dịch vụ"&amp;PAYROLL!DC$2,CSDA!A$1:A$500&amp;CSDA!C$1:C$500,0)),0)%,DH195*IFERROR(INDEX(CSDA!D$1:D$500,MATCH("Phí dịch vụ"&amp;PAYROLL!DH$2,CSDA!A$1:A$500&amp;CSDA!C$1:C$500,0)),0)%,DJ195*IFERROR(INDEX(CSDA!D$1:D$500,MATCH("Phí dịch vụ"&amp;PAYROLL!DJ$2,CSDA!A$1:A$500&amp;CSDA!C$1:C$500,0)),0)%,BN195*IFERROR(INDEX(CSDA!D$1:D$500,MATCH(BN$2,CSDA!C$1:C$500,0)),0)%)-BN195*7%</f>
        <v/>
      </c>
      <c r="DQ195">
        <f>IFERROR(INDEX(ADJ!$A$1:$BZ$1000,MATCH(PAYROLL!D195,ADJ!A$1:A$500,0),MATCH(PAYROLL!DQ$2,ADJ!$2:$2,0)),0)</f>
        <v/>
      </c>
      <c r="DR195">
        <f>IFERROR(INDEX(ADJ!$A$1:$BZ$1000,MATCH(PAYROLL!D195,ADJ!A$1:A$500,0),MATCH(PAYROLL!DR$2,ADJ!$2:$2,0)),0)</f>
        <v/>
      </c>
      <c r="DS195">
        <f>SUM(DP195:DR195)</f>
        <v/>
      </c>
      <c r="DT195">
        <f>EK195</f>
        <v/>
      </c>
      <c r="DU195">
        <f>SUM(DO195:DR195)</f>
        <v/>
      </c>
      <c r="DV195">
        <f>ROUND(DU195*0.1,0)</f>
        <v/>
      </c>
      <c r="DW195">
        <f>DU195+DV195</f>
        <v/>
      </c>
      <c r="DZ195">
        <f>IFERROR(INDEX(ADJ!$A$1:$BZ$1000,MATCH(PAYROLL!$D195,ADJ!A$1:A$500,0),MATCH(PAYROLL!DZ$2,ADJ!$2:$2,0)),0)</f>
        <v/>
      </c>
      <c r="EA195">
        <f>IFERROR(INDEX(ADJ!$A$1:$BZ$1000,MATCH(PAYROLL!$D195,ADJ!A$1:A$500,0),MATCH(PAYROLL!EA$2,ADJ!$2:$2,0)),0)</f>
        <v/>
      </c>
      <c r="EB195">
        <f>IFERROR(INDEX(ADJ!$A$1:$BZ$1000,MATCH(PAYROLL!$D195,ADJ!A$1:A$500,0),MATCH(PAYROLL!EB$2,ADJ!$2:$2,0)),0)</f>
        <v/>
      </c>
      <c r="EC195">
        <f>IFERROR(INDEX(ADJ!$A$1:$BZ$1000,MATCH(PAYROLL!$D195,ADJ!A$1:A$500,0),MATCH(PAYROLL!EC$2,ADJ!$2:$2,0)),0)</f>
        <v/>
      </c>
      <c r="ED195">
        <f>IFERROR(INDEX(ADJ!$A$1:$BZ$1000,MATCH(PAYROLL!$D195,ADJ!A$1:A$500,0),MATCH(PAYROLL!ED$2,ADJ!$2:$2,0)),0)</f>
        <v/>
      </c>
      <c r="EE195">
        <f>IFERROR(INDEX(ADJ!$A$1:$BZ$1000,MATCH(PAYROLL!$D195,ADJ!A$1:A$500,0),MATCH(PAYROLL!EE$2,ADJ!$2:$2,0)),0)</f>
        <v/>
      </c>
      <c r="EF195">
        <f>IFERROR(INDEX(ADJ!$A$1:$BZ$1000,MATCH(PAYROLL!$D195,ADJ!A$1:A$500,0),MATCH(PAYROLL!EF$2,ADJ!$2:$2,0)),0)</f>
        <v/>
      </c>
      <c r="EG195">
        <f>IFERROR(INDEX(ADJ!$A$1:$BZ$1000,MATCH(PAYROLL!$D195,ADJ!A$1:A$500,0),MATCH(PAYROLL!EG$2,ADJ!$2:$2,0)),0)</f>
        <v/>
      </c>
      <c r="EH195">
        <f>IFERROR(INDEX(ADJ!$A$1:$BZ$1000,MATCH(PAYROLL!$D195,ADJ!A$1:A$500,0),MATCH(PAYROLL!EH$2,ADJ!$2:$2,0)),0)</f>
        <v/>
      </c>
      <c r="EI195">
        <f>IFERROR(INDEX(ADJ!$A$1:$BZ$1000,MATCH(PAYROLL!D195,ADJ!A$1:A$500,0),MATCH(PAYROLL!EI$2,ADJ!$2:$2,0)),0)</f>
        <v/>
      </c>
      <c r="EJ195">
        <f>IFERROR(INDEX(ADJ!$A$1:$BZ$1000,MATCH(PAYROLL!$D195,ADJ!A$1:A$500,0),MATCH(PAYROLL!EJ$2,ADJ!$2:$2,0)),0)</f>
        <v/>
      </c>
      <c r="EK195">
        <f>SUM(DZ195:EJ195)</f>
        <v/>
      </c>
    </row>
    <row r="196">
      <c r="A196" t="n">
        <v>194</v>
      </c>
      <c r="B196" t="inlineStr">
        <is>
          <t>Vũ Quang Đông</t>
        </is>
      </c>
      <c r="D196" t="inlineStr">
        <is>
          <t>160480-01</t>
        </is>
      </c>
      <c r="S196">
        <f>IFERROR(INDEX(PIS!$A$1:$BZ$1000,MATCH($D196,PIS!C$1:C$500,0),MATCH("Lương CB tháng trước",PIS!$1:$1,0)),0)</f>
        <v/>
      </c>
      <c r="T196">
        <f>IFERROR(INDEX(PIS!$A$1:$BZ$1000,MATCH($D196,PIS!C$1:C$500,0),MATCH("Lương CB hiện tại",PIS!$1:$1,0)),0)</f>
        <v/>
      </c>
      <c r="U196">
        <f>IFERROR(INDEX(PIS!$A$1:$BZ$1000,MATCH($D196,PIS!C$1:C$500,0),MATCH("Lương đóng BHBB",PIS!$1:$1,0)),0)</f>
        <v/>
      </c>
      <c r="V196">
        <f>IFERROR(INDEX(PIS!$A$1:$BZ$1000,MATCH($D196,PIS!C$1:C$500,0),MATCH(V$2,PIS!$2:$2,0)),0)</f>
        <v/>
      </c>
      <c r="W196">
        <f>IFERROR(INDEX(PIS!$A$1:$BZ$1000,MATCH($D196,PIS!C$1:C$500,0),MATCH(W$2,PIS!$2:$2,0)),0)</f>
        <v/>
      </c>
      <c r="X196">
        <f>IFERROR(INDEX(PIS!$A$1:$BZ$1000,MATCH($D196,PIS!C$1:C$500,0),MATCH(X$2,PIS!$2:$2,0)),0)</f>
        <v/>
      </c>
      <c r="Y196">
        <f>IFERROR(INDEX(PIS!$A$1:$BZ$1000,MATCH($D196,PIS!C$1:C$500,0),MATCH(Y$2,PIS!$2:$2,0)),0)</f>
        <v/>
      </c>
      <c r="Z196">
        <f>IFERROR(INDEX(PIS!$A$1:$BZ$1000,MATCH($D196,PIS!C$1:C$500,0),MATCH(Z$2,PIS!$2:$2,0)),0)</f>
        <v/>
      </c>
      <c r="AA196">
        <f>IFERROR(INDEX(PIS!$A$1:$BZ$1000,MATCH($D196,PIS!C$1:C$500,0),MATCH(AA$2,PIS!$2:$2,0)),0)</f>
        <v/>
      </c>
      <c r="AB196">
        <f>IFERROR(INDEX(PIS!$A$1:$BZ$1000,MATCH($D196,PIS!C$1:C$500,0),MATCH(AB$2,PIS!$2:$2,0)),0)</f>
        <v/>
      </c>
      <c r="AC196">
        <f>SUM(V196:AB196)</f>
        <v/>
      </c>
      <c r="AD196">
        <f>IFERROR(INDEX(TIMESHEET!$A$1:$AI$5000,MATCH($D196,TIMESHEET!A$1:A$500,0),MATCH("T100",TIMESHEET!$2:$2,0))-2,0)</f>
        <v/>
      </c>
      <c r="AE196">
        <f>IFERROR(INDEX(TIMESHEET!$A$1:$AI$5000,MATCH($D196,TIMESHEET!A$1:A$500,0),MATCH("T202",TIMESHEET!$2:$2,0)),0)</f>
        <v/>
      </c>
      <c r="AF196">
        <f>IFERROR(INDEX(TIMESHEET!$A$1:$AI$5000,MATCH($D196,TIMESHEET!A$1:A$500,0),MATCH("T302",TIMESHEET!$2:$2,0)),0)</f>
        <v/>
      </c>
      <c r="AG196">
        <f>IFERROR(INDEX(TIMESHEET!$A$1:$AI$5000,MATCH($D196,TIMESHEET!A$1:A$500,0),MATCH("T406",TIMESHEET!$2:$2,0)),0)</f>
        <v/>
      </c>
      <c r="AH196">
        <f>AE196+AG196</f>
        <v/>
      </c>
      <c r="AI196">
        <f>IFERROR(INDEX(TIMESHEET!$A$1:$AI$5000,MATCH($D196,TIMESHEET!A$1:A$500,0),MATCH("T701",TIMESHEET!$2:$2,0)),0)</f>
        <v/>
      </c>
      <c r="AJ196">
        <f>IFERROR(INDEX(TIMESHEET!$A$1:$AI$5000,MATCH($D196,TIMESHEET!B$1:B$500,0),MATCH("T320",TIMESHEET!$2:$2,0)),0)</f>
        <v/>
      </c>
      <c r="AK196">
        <f>IFERROR(IF(LEFT(INDEX(PIS!O$1:O$500,MATCH(D196,PIS!C$1:C$500)),1)="M",T196/AD196*SUM(AE196:AG196),T196*AD196),0)</f>
        <v/>
      </c>
      <c r="AL196">
        <f>IFERROR(INDEX(ADJ!$A$1:$BZ$1000,MATCH(PAYROLL!D196,ADJ!A$1:A$500,0),MATCH(PAYROLL!AL$2,ADJ!$2:$2,0)),0)</f>
        <v/>
      </c>
      <c r="AM196">
        <f>SUM(AK196:AL196)</f>
        <v/>
      </c>
      <c r="AN196">
        <f>IFERROR(ROUND(V196/$AD196*$AH196,0),0)</f>
        <v/>
      </c>
      <c r="AO196">
        <f>IFERROR(ROUND(W196/$AD196*$AH196,0),0)</f>
        <v/>
      </c>
      <c r="AP196">
        <f>IFERROR(ROUND(X196/$AD196*$AE196,0),0)</f>
        <v/>
      </c>
      <c r="AQ196">
        <f>IFERROR(ROUND(Y196/$AD196*$AH196,0),0)</f>
        <v/>
      </c>
      <c r="AR196">
        <f>IFERROR(ROUND(Z196/$AD196*$AH196,0),0)</f>
        <v/>
      </c>
      <c r="AS196">
        <f>IFERROR(ROUND(AA196/$AD196*$AH196,0),0)</f>
        <v/>
      </c>
      <c r="AT196">
        <f>IFERROR(IF((AE196+AF196+AG196)&gt;13,AB196,ROUND(AB196/AD196*AH196,0)),0)</f>
        <v/>
      </c>
      <c r="AU196">
        <f>IFERROR(INDEX(ADJ!$A$1:$BZ$1000,MATCH(PAYROLL!D196,ADJ!A$1:A$500,0),MATCH(PAYROLL!AU$2,ADJ!$2:$2,0)),0)</f>
        <v/>
      </c>
      <c r="AV196">
        <f>ROUND(SUM(AN196:AU196),0)</f>
        <v/>
      </c>
      <c r="AW196">
        <f>IFERROR(INDEX(TIMESHEET!$A$1:$AI$5000,MATCH(PAYROLL!D196,TIMESHEET!A$1:A$500,0),MATCH("T620",TIMESHEET!$2:$2,0)),0)</f>
        <v/>
      </c>
      <c r="AX196">
        <f>IFERROR(INDEX(TIMESHEET!$A$1:$AI$5000,MATCH(PAYROLL!D196,TIMESHEET!A$1:A$500,0),MATCH("T601",TIMESHEET!$2:$2,0)),0)</f>
        <v/>
      </c>
      <c r="AY196">
        <f>IFERROR(INDEX(TIMESHEET!$A$1:$AI$5000,MATCH(PAYROLL!D196,TIMESHEET!A$1:A$500,0),MATCH("T602",TIMESHEET!$2:$2,0)),0)</f>
        <v/>
      </c>
      <c r="AZ196">
        <f>IFERROR(INDEX(TIMESHEET!$A$1:$AI$5000,MATCH(PAYROLL!D196,TIMESHEET!A$1:A$500,0),MATCH("T603",TIMESHEET!$2:$2,0)),0)</f>
        <v/>
      </c>
      <c r="BA196">
        <f>IFERROR(INDEX(TIMESHEET!$A$1:$AI$5000,MATCH(PAYROLL!D196,TIMESHEET!A$1:A$500,0),MATCH("T611",TIMESHEET!$2:$2,0)),0)</f>
        <v/>
      </c>
      <c r="BB196">
        <f>IFERROR(INDEX(TIMESHEET!$A$1:$AI$5000,MATCH(PAYROLL!D196,TIMESHEET!A$1:A$500,0),MATCH("T612",TIMESHEET!$2:$2,0)),0)</f>
        <v/>
      </c>
      <c r="BC196">
        <f>IFERROR(INDEX(TIMESHEET!$A$1:$AI$5000,MATCH(PAYROLL!D196,TIMESHEET!A$1:A$500,0),MATCH("T613",TIMESHEET!$2:$2,0)),0)</f>
        <v/>
      </c>
      <c r="BD196">
        <f>IFERROR(INDEX(TIMESHEET!$A$1:$AI$5000,MATCH(PAYROLL!D196,TIMESHEET!A$1:A$500,0),MATCH("T500",TIMESHEET!$2:$2,0)),0)</f>
        <v/>
      </c>
      <c r="BE196">
        <f>IFERROR(IF(LEFT(INDEX(PIS!O$1:O$500,MATCH(D196,PIS!C$1:C$500)),1)="M",T196/AD196/8*(AW196+AX196*1.5+AY196*2+AZ196*3+BA196*2.1+BB196*2.7+BC196*3.9+BD196*0.3),T196/8*(AW196+AX196*1.5+AY196*2+AZ196*3+BA196*2.1+BB196*2.7+BC196*3.9+BD196*0.3)),0)</f>
        <v/>
      </c>
      <c r="BF196">
        <f>IFERROR(INDEX(ADJ!$A$1:$BZ$1000,MATCH(PAYROLL!$D196,ADJ!A$1:A$500,0),MATCH(PAYROLL!BF$2,ADJ!$2:$2,0)),0)</f>
        <v/>
      </c>
      <c r="BG196">
        <f>IFERROR(INDEX(ADJ!$A$1:$BZ$1000,MATCH(PAYROLL!D196,ADJ!A$1:A$500,0),MATCH(PAYROLL!BG$2,ADJ!$2:$2,0)),0)</f>
        <v/>
      </c>
      <c r="BH196">
        <f>IFERROR(INDEX(ADJ!$A$1:$BZ$1000,MATCH(PAYROLL!D196,ADJ!A$1:A$500,0),MATCH(PAYROLL!BH$2,ADJ!$2:$2,0)),0)</f>
        <v/>
      </c>
      <c r="BI196">
        <f>IFERROR(INDEX(ADJ!$A$1:$BZ$1000,MATCH(PAYROLL!D196,ADJ!A$1:A$500,0),MATCH(PAYROLL!BI$2,ADJ!$2:$2,0)),0)</f>
        <v/>
      </c>
      <c r="BJ196">
        <f>IFERROR(INDEX(ADJ!$A$1:$BZ$1000,MATCH(PAYROLL!D196,ADJ!A$1:A$500,0),MATCH(PAYROLL!BJ$2,ADJ!$2:$2,0)),0)</f>
        <v/>
      </c>
      <c r="BK196">
        <f>SUM(BF196:BJ196)</f>
        <v/>
      </c>
      <c r="BL196">
        <f>IFERROR(INDEX(ADJ!$A$1:$BZ$1000,MATCH(PAYROLL!D196,ADJ!A$1:A$500,0),MATCH(PAYROLL!BL$2,ADJ!$2:$2,0)),0)</f>
        <v/>
      </c>
      <c r="BM196">
        <f>IFERROR(INDEX(ADJ!$A$1:$BZ$1000,MATCH(PAYROLL!D196,ADJ!A$1:A$500,0),MATCH(PAYROLL!BM$2,ADJ!$2:$2,0)),0)</f>
        <v/>
      </c>
      <c r="BN196">
        <f>IFERROR(INDEX(ADJ!$A$1:$BZ$1000,MATCH(PAYROLL!D196,ADJ!A$1:A$500,0),MATCH(PAYROLL!BN$2,ADJ!$2:$2,0)),0)</f>
        <v/>
      </c>
      <c r="BO196">
        <f>IFERROR(INDEX(ADJ!$A$1:$BZ$1000,MATCH(PAYROLL!D196,ADJ!A$1:A$500,0),MATCH(PAYROLL!BO$2,ADJ!$2:$2,0)),0)</f>
        <v/>
      </c>
      <c r="BP196">
        <f>SUM(AM196,AV196,BE196,BK196,BL196:BO196)</f>
        <v/>
      </c>
      <c r="BQ196">
        <f>BO196</f>
        <v/>
      </c>
      <c r="BR196">
        <f>IFERROR(ROUND(IF(LEFT(INDEX(PIS!O$1:O$500,MATCH(D196,PIS!C$1:C$500)),1)="D",T196/8*(BD196*0.3),IF(LEFT(INDEX(PIS!O$1:O$500,MATCH(D196,PIS!C$1:C$500)),1)="H",T196*($BD196*0.3),T196/$AD196/8*($BD196*0.3))),0),0)</f>
        <v/>
      </c>
      <c r="BS196">
        <f>IF(AP196&lt;1,0,MIN(AP196,730000))</f>
        <v/>
      </c>
      <c r="BT196">
        <f>IFERROR(ROUND((BE196-SUM(AW196:BC196)*T196/AD196/8),0)-BR196,0)</f>
        <v/>
      </c>
      <c r="BU196">
        <f>AO196</f>
        <v/>
      </c>
      <c r="BV196">
        <f>SUM(BQ196:BU196)</f>
        <v/>
      </c>
      <c r="BW196">
        <f>BP196-BV196</f>
        <v/>
      </c>
      <c r="BX196">
        <f>IFERROR(IF(RIGHT(INDEX(PIS!O$1:O$500,MATCH(D196,PIS!C$1:C$500)),5)="Gross",MIN(U196+V196,VLOOKUP("R700",TSC!B:C,2,0)*VLOOKUP("R101",TSC!B:C,2,0))*VLOOKUP("R701",TSC!B:C,2,0)%,0),0)</f>
        <v/>
      </c>
      <c r="BY196">
        <f>IFERROR(IF(RIGHT(INDEX(PIS!O$1:O$500,MATCH(D196,PIS!C$1:C$500)),5)="Gross",MIN(U196+V196,VLOOKUP("R700",TSC!B:C,2,0)*VLOOKUP("R101",TSC!B:C,2,0))*VLOOKUP("T704",TSC!B:C,2,0)%,0),0)</f>
        <v/>
      </c>
      <c r="BZ196">
        <f>IFERROR(IF(RIGHT(INDEX(PIS!O$1:O$500,MATCH(D196,PIS!C$1:C$500)),5)="Gross",MIN(U196+V196,VLOOKUP("R700",TSC!B:C,2,0)*VLOOKUP("1",TSC!F:G,2,0))*VLOOKUP("T705",TSC!B:C,2,0)%,0),0)</f>
        <v/>
      </c>
      <c r="CA196">
        <f>IFERROR(INDEX(ADJ!$A$1:$BZ$1000,MATCH(PAYROLL!D196,ADJ!A$1:A$500,0),MATCH(PAYROLL!CA$2,ADJ!$2:$2,0)),0)</f>
        <v/>
      </c>
      <c r="CB196">
        <f>IFERROR(INDEX(ADJ!$A$1:$BZ$1000,MATCH(PAYROLL!D196,ADJ!A$1:A$500,0),MATCH(PAYROLL!CB$2,ADJ!$2:$2,0)),0)</f>
        <v/>
      </c>
      <c r="CC196">
        <f>SUM(BX196:CB196)</f>
        <v/>
      </c>
      <c r="CD196">
        <f>IFERROR(INDEX(PIS!$A$1:$BZ$1000,MATCH(PAYROLL!D196,PIS!C$1:C$500,0),MATCH(PAYROLL!CD$1,PIS!$1:$1,0)),0)</f>
        <v/>
      </c>
      <c r="CE196">
        <f>IFERROR(IF(OR(INDEX(PIS!P$1:P$500,MATCH(D196,PIS!C$1:C$500,0))="LT2",INDEX(PIS!P$1:P$500,MATCH(D196,PIS!C$1:C$500,0))="P10"),0,SUM(CC196,CD196*VLOOKUP("R601",TSC!B:C,2,0),VLOOKUP("R602",TSC!B:C,2,0))),0)</f>
        <v/>
      </c>
      <c r="CF196">
        <f>MAX(BW196-CE196,0)</f>
        <v/>
      </c>
      <c r="CG196">
        <f>IFERROR(IF(OR(RIGHT(INDEX(PIS!P$1:P$500,MATCH(D196,PIS!C$1:C$500)),5)="P10",RIGHT(INDEX(PIS!P$1:P$500,MATCH(D196,PIS!C$1:C$500)),5)="CK"),0,IF(CF196&lt;=5000000,CF196*5%,IF(CF196&lt;=10000000,CF196*10%-250000,IF(CF196&lt;=18000000,CF196*15%-750000,IF(CF196&lt;=32000000,CF196*20%-1650000,IF(CF196&lt;=52000000,CF196*25%-3250000,IF(CF196&lt;=80000000,BH196*30%-5850000,CF196*35%-9850000))))))),0)</f>
        <v/>
      </c>
      <c r="CH196">
        <f>IFERROR(IF(OR(INDEX(PIS!P$1:P$500,MATCH(D196,PIS!C$1:C$500))="LT",INDEX(PIS!P$1:P$500,MATCH(D196,PIS!C$1:C$500))="CK"),0,IF(CF196&lt;2000000,0,CF196*10%)),0)</f>
        <v/>
      </c>
      <c r="CI196">
        <f>IFERROR(INDEX(ADJ!$A$1:$BZ$1000,MATCH(PAYROLL!D196,ADJ!A$1:A$500,0),MATCH(PAYROLL!CI$2,ADJ!$2:$2,0)),0)</f>
        <v/>
      </c>
      <c r="CJ196">
        <f>IFERROR(INDEX(ADJ!$A$1:$BZ$1000,MATCH(PAYROLL!D196,ADJ!A$1:A$500,0),MATCH(PAYROLL!CJ$2,ADJ!$2:$2,0)),0)</f>
        <v/>
      </c>
      <c r="CK196">
        <f>IFERROR(INDEX(ADJ!$A$1:$BZ$1000,MATCH(PAYROLL!D196,ADJ!A$1:A$500,0),MATCH(PAYROLL!CK$2,ADJ!$2:$2,0)),0)</f>
        <v/>
      </c>
      <c r="CL196">
        <f>SUM(CG196:CK196)</f>
        <v/>
      </c>
      <c r="CM196">
        <f>ROUND(SUM(CH196:CK196),0)</f>
        <v/>
      </c>
      <c r="CN196">
        <f>IFERROR(INDEX(CSDA!D$1:D$500,MATCH($CN$2,CSDA!C$1:C$500,0))*INDEX(PIS!V$1:V$500,MATCH(D196,PIS!C$1:C$500))+INDEX(ADJ!$A$1:$BZ$1000,MATCH(PAYROLL!D196,ADJ!A$1:A$500,0),MATCH(PAYROLL!CN$2,ADJ!$2:$2,0)),0)</f>
        <v/>
      </c>
      <c r="CO196">
        <f>IFERROR(INDEX(ADJ!$A$1:$BZ$1000,MATCH(PAYROLL!D196,ADJ!A$1:A$500,0),MATCH(PAYROLL!CO$2,ADJ!$2:$2,0)),0)</f>
        <v/>
      </c>
      <c r="CP196">
        <f>IFERROR(INDEX(ADJ!$A$1:$BZ$1000,MATCH(PAYROLL!D196,ADJ!A$1:A$500,0),MATCH(PAYROLL!CP$2,ADJ!$2:$2,0)),0)</f>
        <v/>
      </c>
      <c r="CQ196">
        <f>BP196-CL196-CI196-CM196-CN196-CO196-CP196-CC196</f>
        <v/>
      </c>
      <c r="CR196">
        <f>IFERROR(IF(RIGHT(INDEX(PIS!O$1:O$500,MATCH(D196,PIS!C$1:C$500,0)),5)="Gross",MIN(U196+V196,VLOOKUP("R700",TSC!B:C,2,0)*VLOOKUP("R101",TSC!B:C,2,0))*(VLOOKUP("T711",TSC!B:C,2,0)+VLOOKUP("T712",TSC!B:C,2,0))%,MIN(T196+V196,VLOOKUP("R700",TSC!B:C,2,0)*VLOOKUP("R101",TSC!B:C,2,0))*(VLOOKUP("T711",TSC!B:C,2,0)+VLOOKUP("T712",TSC!B:C,2,0)+VLOOKUP("R701",TSC!B:C,2,0))%),0)</f>
        <v/>
      </c>
      <c r="CS196">
        <f>IFERROR(IF(RIGHT(INDEX(PIS!O$1:O$500,MATCH(D196,PIS!C$1:C$500,0)),5)="Gross",MIN(U196+V196,VLOOKUP("R700",TSC!B:C,2,0)*VLOOKUP("R101",TSC!B:C,2,0))*(VLOOKUP("T714",TSC!B:C,2,0))%,MIN(T196+V196,VLOOKUP("R700",TSC!B:C,2,0)*VLOOKUP("R101",TSC!B:C,2,0))*(VLOOKUP("T704",TSC!B:C,2,0)+VLOOKUP("T714",TSC!B:C,2,0))%),0)</f>
        <v/>
      </c>
      <c r="CT196">
        <f>IFERROR(IF(RIGHT(INDEX(PIS!O$1:O$500,MATCH(D196,PIS!C$1:C$500,0)),5)="Gross",MIN(U196+V196,VLOOKUP("R700",TSC!B:C,2,0)*VLOOKUP("R101",TSC!B:C,2,0))*VLOOKUP("T705",TSC!B:C,2,0)%,MIN(T196+V196,VLOOKUP("R700",TSC!B:C,2,0)*VLOOKUP("R101",TSC!B:C,2,0))*VLOOKUP("T705",TSC!B:C,2,0)%),0)</f>
        <v/>
      </c>
      <c r="CU196">
        <f>IFERROR(IF(RIGHT(INDEX(PIS!O$1:O$500,MATCH(D196,PIS!C$1:C$500,0)),5)="Gross",MIN(U196+V196,VLOOKUP("R700",TSC!B:C,2,0)*VLOOKUP("R101",TSC!B:C,2,0))*(VLOOKUP("T713",TSC!B:C,2,0))%,MIN(T196+V196,VLOOKUP("R700",TSC!B:C,2,0)*VLOOKUP("R101",TSC!B:C,2,0))*(VLOOKUP("T713",TSC!B:C,2,0))%),0)</f>
        <v/>
      </c>
      <c r="CV196">
        <f>IFERROR(INDEX(ADJ!$A$1:$BZ$1000,MATCH(PAYROLL!D196,ADJ!A$1:A$500,0),MATCH(PAYROLL!CV$2,ADJ!$2:$2,0)),0)</f>
        <v/>
      </c>
      <c r="CW196">
        <f>IFERROR(INDEX(ADJ!$A$1:$BZ$1000,MATCH(PAYROLL!D196,ADJ!A$1:A$500,0),MATCH(PAYROLL!CW$2,ADJ!$2:$2,0)),0)</f>
        <v/>
      </c>
      <c r="CX196">
        <f>SUM(CR196:CW196)</f>
        <v/>
      </c>
      <c r="CY196">
        <f>ROUND(IF(CR196&gt;0,T196+V196*VLOOKUP("R202",TSC!$B$1:$C$500,2,0),0),0)</f>
        <v/>
      </c>
      <c r="CZ196">
        <f>IFERROR(INDEX(CSDA!D$1:D$500,MATCH($CZ$2,CSDA!C$1:C$500,0)),0)</f>
        <v/>
      </c>
      <c r="DA196">
        <f>ROUND(T196*0.7%,0)</f>
        <v/>
      </c>
      <c r="DB196">
        <f>ROUND(T196/12,0)</f>
        <v/>
      </c>
      <c r="DC196">
        <f ref="DC196" t="array">IFERROR(INDEX(CSDA!D$1:D$500,MATCH("Trích giữ"&amp;PAYROLL!DC$2,CSDA!A$1:A$500&amp;CSDA!C$1:C$500,0)),0)</f>
        <v/>
      </c>
      <c r="DD196">
        <f ref="DD196" t="array">IFERROR(INDEX(CSDA!D$1:D$500,MATCH("Trích giữ"&amp;PAYROLL!DD$2,CSDA!A$1:A$500&amp;CSDA!C$1:C$500,0)),0)</f>
        <v/>
      </c>
      <c r="DE196">
        <f ref="DE196" t="array">IFERROR(INDEX(CSDA!D$1:D$500,MATCH("Trích giữ"&amp;PAYROLL!DE$2,CSDA!A$1:A$500&amp;CSDA!C$1:C$500,0)),0)</f>
        <v/>
      </c>
      <c r="DF196">
        <f>IFERROR(INDEX(CSDA!D$1:D$500,MATCH(PAYROLL!DF$2,CSDA!C$1:C$500,0)),0)</f>
        <v/>
      </c>
      <c r="DG196">
        <f ref="DG196" t="array">IFERROR(INDEX(CSDA!D$1:D$500,MATCH("Trích giữ"&amp;PAYROLL!DG$2,CSDA!A$1:A$500&amp;CSDA!C$1:C$500,0)),0)</f>
        <v/>
      </c>
      <c r="DH196">
        <f>ROUND(T196/26,0)</f>
        <v/>
      </c>
      <c r="DI196">
        <f ref="DI196" t="array">IFERROR(INDEX(CSDA!D$1:D$500,MATCH("Trích giữ"&amp;PAYROLL!DI$2,CSDA!A$1:A$500&amp;CSDA!C$1:C$500,0)),0)</f>
        <v/>
      </c>
      <c r="DJ196">
        <f>IF(U196=0,T196*21.5%-BL196,0)</f>
        <v/>
      </c>
      <c r="DK196">
        <f ref="DK196" t="array">IFERROR(INDEX(CSDA!D$1:D$500,MATCH("Trích giữ"&amp;PAYROLL!DK$2,CSDA!A$1:A$500&amp;CSDA!C$1:C$500,0)),0)</f>
        <v/>
      </c>
      <c r="DL196">
        <f>IFERROR(INDEX(CSDA!D$1:D$500,MATCH(PAYROLL!DL$2,CSDA!C$1:C$500,0))/12,0)</f>
        <v/>
      </c>
      <c r="DM196">
        <f>SUM(DB196:DL196)</f>
        <v/>
      </c>
      <c r="DN196">
        <f>IFERROR(INDEX(ADJ!$A$1:$BZ$1000,MATCH(PAYROLL!D196,ADJ!A$1:A$500,0),MATCH(PAYROLL!DN$2,ADJ!$2:$2,0)),0)</f>
        <v/>
      </c>
      <c r="DO196">
        <f>IFERROR(SUM(BP196,DM196:DN196,CX196:DA196)-DT196,0)</f>
        <v/>
      </c>
      <c r="DP196">
        <f ref="DP196" t="array">SUM(BW196*IFERROR(INDEX(CSDA!D$1:D$500,MATCH(BW$2,CSDA!C$1:C$500,0)),0)%,CX196*IFERROR(INDEX(CSDA!D$1:D$500,MATCH(CX$2,CSDA!C$1:C$500,0)),0)%,DA196*IFERROR(INDEX(CSDA!D$1:D$500,MATCH(DA$2,CSDA!C$1:C$500,0)),0)%,DB196*IFERROR(INDEX(CSDA!D$1:D$500,MATCH(DB$2,CSDA!C$1:C$500,0)),0)%,DF196*IFERROR(INDEX(CSDA!D$1:D$500,MATCH("Phí dịch vụ"&amp;PAYROLL!DF$2,CSDA!A$1:A$500&amp;CSDA!C$1:C$500,0)),0)%,DC196*IFERROR(INDEX(CSDA!D$1:D$500,MATCH("Phí dịch vụ"&amp;PAYROLL!DC$2,CSDA!A$1:A$500&amp;CSDA!C$1:C$500,0)),0)%,DH196*IFERROR(INDEX(CSDA!D$1:D$500,MATCH("Phí dịch vụ"&amp;PAYROLL!DH$2,CSDA!A$1:A$500&amp;CSDA!C$1:C$500,0)),0)%,DJ196*IFERROR(INDEX(CSDA!D$1:D$500,MATCH("Phí dịch vụ"&amp;PAYROLL!DJ$2,CSDA!A$1:A$500&amp;CSDA!C$1:C$500,0)),0)%,BN196*IFERROR(INDEX(CSDA!D$1:D$500,MATCH(BN$2,CSDA!C$1:C$500,0)),0)%)-BN196*7%</f>
        <v/>
      </c>
      <c r="DQ196">
        <f>IFERROR(INDEX(ADJ!$A$1:$BZ$1000,MATCH(PAYROLL!D196,ADJ!A$1:A$500,0),MATCH(PAYROLL!DQ$2,ADJ!$2:$2,0)),0)</f>
        <v/>
      </c>
      <c r="DR196">
        <f>IFERROR(INDEX(ADJ!$A$1:$BZ$1000,MATCH(PAYROLL!D196,ADJ!A$1:A$500,0),MATCH(PAYROLL!DR$2,ADJ!$2:$2,0)),0)</f>
        <v/>
      </c>
      <c r="DS196">
        <f>SUM(DP196:DR196)</f>
        <v/>
      </c>
      <c r="DT196">
        <f>EK196</f>
        <v/>
      </c>
      <c r="DU196">
        <f>SUM(DO196:DR196)</f>
        <v/>
      </c>
      <c r="DV196">
        <f>ROUND(DU196*0.1,0)</f>
        <v/>
      </c>
      <c r="DW196">
        <f>DU196+DV196</f>
        <v/>
      </c>
      <c r="DZ196">
        <f>IFERROR(INDEX(ADJ!$A$1:$BZ$1000,MATCH(PAYROLL!$D196,ADJ!A$1:A$500,0),MATCH(PAYROLL!DZ$2,ADJ!$2:$2,0)),0)</f>
        <v/>
      </c>
      <c r="EA196">
        <f>IFERROR(INDEX(ADJ!$A$1:$BZ$1000,MATCH(PAYROLL!$D196,ADJ!A$1:A$500,0),MATCH(PAYROLL!EA$2,ADJ!$2:$2,0)),0)</f>
        <v/>
      </c>
      <c r="EB196">
        <f>IFERROR(INDEX(ADJ!$A$1:$BZ$1000,MATCH(PAYROLL!$D196,ADJ!A$1:A$500,0),MATCH(PAYROLL!EB$2,ADJ!$2:$2,0)),0)</f>
        <v/>
      </c>
      <c r="EC196">
        <f>IFERROR(INDEX(ADJ!$A$1:$BZ$1000,MATCH(PAYROLL!$D196,ADJ!A$1:A$500,0),MATCH(PAYROLL!EC$2,ADJ!$2:$2,0)),0)</f>
        <v/>
      </c>
      <c r="ED196">
        <f>IFERROR(INDEX(ADJ!$A$1:$BZ$1000,MATCH(PAYROLL!$D196,ADJ!A$1:A$500,0),MATCH(PAYROLL!ED$2,ADJ!$2:$2,0)),0)</f>
        <v/>
      </c>
      <c r="EE196">
        <f>IFERROR(INDEX(ADJ!$A$1:$BZ$1000,MATCH(PAYROLL!$D196,ADJ!A$1:A$500,0),MATCH(PAYROLL!EE$2,ADJ!$2:$2,0)),0)</f>
        <v/>
      </c>
      <c r="EF196">
        <f>IFERROR(INDEX(ADJ!$A$1:$BZ$1000,MATCH(PAYROLL!$D196,ADJ!A$1:A$500,0),MATCH(PAYROLL!EF$2,ADJ!$2:$2,0)),0)</f>
        <v/>
      </c>
      <c r="EG196">
        <f>IFERROR(INDEX(ADJ!$A$1:$BZ$1000,MATCH(PAYROLL!$D196,ADJ!A$1:A$500,0),MATCH(PAYROLL!EG$2,ADJ!$2:$2,0)),0)</f>
        <v/>
      </c>
      <c r="EH196">
        <f>IFERROR(INDEX(ADJ!$A$1:$BZ$1000,MATCH(PAYROLL!$D196,ADJ!A$1:A$500,0),MATCH(PAYROLL!EH$2,ADJ!$2:$2,0)),0)</f>
        <v/>
      </c>
      <c r="EI196">
        <f>IFERROR(INDEX(ADJ!$A$1:$BZ$1000,MATCH(PAYROLL!D196,ADJ!A$1:A$500,0),MATCH(PAYROLL!EI$2,ADJ!$2:$2,0)),0)</f>
        <v/>
      </c>
      <c r="EJ196">
        <f>IFERROR(INDEX(ADJ!$A$1:$BZ$1000,MATCH(PAYROLL!$D196,ADJ!A$1:A$500,0),MATCH(PAYROLL!EJ$2,ADJ!$2:$2,0)),0)</f>
        <v/>
      </c>
      <c r="EK196">
        <f>SUM(DZ196:EJ196)</f>
        <v/>
      </c>
    </row>
    <row r="197">
      <c r="A197" t="n">
        <v>195</v>
      </c>
      <c r="B197" t="inlineStr">
        <is>
          <t>Nguyễn Đức Duy</t>
        </is>
      </c>
      <c r="D197" t="inlineStr">
        <is>
          <t>160479-01</t>
        </is>
      </c>
      <c r="S197">
        <f>IFERROR(INDEX(PIS!$A$1:$BZ$1000,MATCH($D197,PIS!C$1:C$500,0),MATCH("Lương CB tháng trước",PIS!$1:$1,0)),0)</f>
        <v/>
      </c>
      <c r="T197">
        <f>IFERROR(INDEX(PIS!$A$1:$BZ$1000,MATCH($D197,PIS!C$1:C$500,0),MATCH("Lương CB hiện tại",PIS!$1:$1,0)),0)</f>
        <v/>
      </c>
      <c r="U197">
        <f>IFERROR(INDEX(PIS!$A$1:$BZ$1000,MATCH($D197,PIS!C$1:C$500,0),MATCH("Lương đóng BHBB",PIS!$1:$1,0)),0)</f>
        <v/>
      </c>
      <c r="V197">
        <f>IFERROR(INDEX(PIS!$A$1:$BZ$1000,MATCH($D197,PIS!C$1:C$500,0),MATCH(V$2,PIS!$2:$2,0)),0)</f>
        <v/>
      </c>
      <c r="W197">
        <f>IFERROR(INDEX(PIS!$A$1:$BZ$1000,MATCH($D197,PIS!C$1:C$500,0),MATCH(W$2,PIS!$2:$2,0)),0)</f>
        <v/>
      </c>
      <c r="X197">
        <f>IFERROR(INDEX(PIS!$A$1:$BZ$1000,MATCH($D197,PIS!C$1:C$500,0),MATCH(X$2,PIS!$2:$2,0)),0)</f>
        <v/>
      </c>
      <c r="Y197">
        <f>IFERROR(INDEX(PIS!$A$1:$BZ$1000,MATCH($D197,PIS!C$1:C$500,0),MATCH(Y$2,PIS!$2:$2,0)),0)</f>
        <v/>
      </c>
      <c r="Z197">
        <f>IFERROR(INDEX(PIS!$A$1:$BZ$1000,MATCH($D197,PIS!C$1:C$500,0),MATCH(Z$2,PIS!$2:$2,0)),0)</f>
        <v/>
      </c>
      <c r="AA197">
        <f>IFERROR(INDEX(PIS!$A$1:$BZ$1000,MATCH($D197,PIS!C$1:C$500,0),MATCH(AA$2,PIS!$2:$2,0)),0)</f>
        <v/>
      </c>
      <c r="AB197">
        <f>IFERROR(INDEX(PIS!$A$1:$BZ$1000,MATCH($D197,PIS!C$1:C$500,0),MATCH(AB$2,PIS!$2:$2,0)),0)</f>
        <v/>
      </c>
      <c r="AC197">
        <f>SUM(V197:AB197)</f>
        <v/>
      </c>
      <c r="AD197">
        <f>IFERROR(INDEX(TIMESHEET!$A$1:$AI$5000,MATCH($D197,TIMESHEET!A$1:A$500,0),MATCH("T100",TIMESHEET!$2:$2,0))-2,0)</f>
        <v/>
      </c>
      <c r="AE197">
        <f>IFERROR(INDEX(TIMESHEET!$A$1:$AI$5000,MATCH($D197,TIMESHEET!A$1:A$500,0),MATCH("T202",TIMESHEET!$2:$2,0)),0)</f>
        <v/>
      </c>
      <c r="AF197">
        <f>IFERROR(INDEX(TIMESHEET!$A$1:$AI$5000,MATCH($D197,TIMESHEET!A$1:A$500,0),MATCH("T302",TIMESHEET!$2:$2,0)),0)</f>
        <v/>
      </c>
      <c r="AG197">
        <f>IFERROR(INDEX(TIMESHEET!$A$1:$AI$5000,MATCH($D197,TIMESHEET!A$1:A$500,0),MATCH("T406",TIMESHEET!$2:$2,0)),0)</f>
        <v/>
      </c>
      <c r="AH197">
        <f>AE197+AG197</f>
        <v/>
      </c>
      <c r="AI197">
        <f>IFERROR(INDEX(TIMESHEET!$A$1:$AI$5000,MATCH($D197,TIMESHEET!A$1:A$500,0),MATCH("T701",TIMESHEET!$2:$2,0)),0)</f>
        <v/>
      </c>
      <c r="AJ197">
        <f>IFERROR(INDEX(TIMESHEET!$A$1:$AI$5000,MATCH($D197,TIMESHEET!B$1:B$500,0),MATCH("T320",TIMESHEET!$2:$2,0)),0)</f>
        <v/>
      </c>
      <c r="AK197">
        <f>IFERROR(IF(LEFT(INDEX(PIS!O$1:O$500,MATCH(D197,PIS!C$1:C$500)),1)="M",T197/AD197*SUM(AE197:AG197),T197*AD197),0)</f>
        <v/>
      </c>
      <c r="AL197">
        <f>IFERROR(INDEX(ADJ!$A$1:$BZ$1000,MATCH(PAYROLL!D197,ADJ!A$1:A$500,0),MATCH(PAYROLL!AL$2,ADJ!$2:$2,0)),0)</f>
        <v/>
      </c>
      <c r="AM197">
        <f>SUM(AK197:AL197)</f>
        <v/>
      </c>
      <c r="AN197">
        <f>IFERROR(ROUND(V197/$AD197*$AH197,0),0)</f>
        <v/>
      </c>
      <c r="AO197">
        <f>IFERROR(ROUND(W197/$AD197*$AH197,0),0)</f>
        <v/>
      </c>
      <c r="AP197">
        <f>IFERROR(ROUND(X197/$AD197*$AE197,0),0)</f>
        <v/>
      </c>
      <c r="AQ197">
        <f>IFERROR(ROUND(Y197/$AD197*$AH197,0),0)</f>
        <v/>
      </c>
      <c r="AR197">
        <f>IFERROR(ROUND(Z197/$AD197*$AH197,0),0)</f>
        <v/>
      </c>
      <c r="AS197">
        <f>IFERROR(ROUND(AA197/$AD197*$AH197,0),0)</f>
        <v/>
      </c>
      <c r="AT197">
        <f>IFERROR(IF((AE197+AF197+AG197)&gt;13,AB197,ROUND(AB197/AD197*AH197,0)),0)</f>
        <v/>
      </c>
      <c r="AU197">
        <f>IFERROR(INDEX(ADJ!$A$1:$BZ$1000,MATCH(PAYROLL!D197,ADJ!A$1:A$500,0),MATCH(PAYROLL!AU$2,ADJ!$2:$2,0)),0)</f>
        <v/>
      </c>
      <c r="AV197">
        <f>ROUND(SUM(AN197:AU197),0)</f>
        <v/>
      </c>
      <c r="AW197">
        <f>IFERROR(INDEX(TIMESHEET!$A$1:$AI$5000,MATCH(PAYROLL!D197,TIMESHEET!A$1:A$500,0),MATCH("T620",TIMESHEET!$2:$2,0)),0)</f>
        <v/>
      </c>
      <c r="AX197">
        <f>IFERROR(INDEX(TIMESHEET!$A$1:$AI$5000,MATCH(PAYROLL!D197,TIMESHEET!A$1:A$500,0),MATCH("T601",TIMESHEET!$2:$2,0)),0)</f>
        <v/>
      </c>
      <c r="AY197">
        <f>IFERROR(INDEX(TIMESHEET!$A$1:$AI$5000,MATCH(PAYROLL!D197,TIMESHEET!A$1:A$500,0),MATCH("T602",TIMESHEET!$2:$2,0)),0)</f>
        <v/>
      </c>
      <c r="AZ197">
        <f>IFERROR(INDEX(TIMESHEET!$A$1:$AI$5000,MATCH(PAYROLL!D197,TIMESHEET!A$1:A$500,0),MATCH("T603",TIMESHEET!$2:$2,0)),0)</f>
        <v/>
      </c>
      <c r="BA197">
        <f>IFERROR(INDEX(TIMESHEET!$A$1:$AI$5000,MATCH(PAYROLL!D197,TIMESHEET!A$1:A$500,0),MATCH("T611",TIMESHEET!$2:$2,0)),0)</f>
        <v/>
      </c>
      <c r="BB197">
        <f>IFERROR(INDEX(TIMESHEET!$A$1:$AI$5000,MATCH(PAYROLL!D197,TIMESHEET!A$1:A$500,0),MATCH("T612",TIMESHEET!$2:$2,0)),0)</f>
        <v/>
      </c>
      <c r="BC197">
        <f>IFERROR(INDEX(TIMESHEET!$A$1:$AI$5000,MATCH(PAYROLL!D197,TIMESHEET!A$1:A$500,0),MATCH("T613",TIMESHEET!$2:$2,0)),0)</f>
        <v/>
      </c>
      <c r="BD197">
        <f>IFERROR(INDEX(TIMESHEET!$A$1:$AI$5000,MATCH(PAYROLL!D197,TIMESHEET!A$1:A$500,0),MATCH("T500",TIMESHEET!$2:$2,0)),0)</f>
        <v/>
      </c>
      <c r="BE197">
        <f>IFERROR(IF(LEFT(INDEX(PIS!O$1:O$500,MATCH(D197,PIS!C$1:C$500)),1)="M",T197/AD197/8*(AW197+AX197*1.5+AY197*2+AZ197*3+BA197*2.1+BB197*2.7+BC197*3.9+BD197*0.3),T197/8*(AW197+AX197*1.5+AY197*2+AZ197*3+BA197*2.1+BB197*2.7+BC197*3.9+BD197*0.3)),0)</f>
        <v/>
      </c>
      <c r="BF197">
        <f>IFERROR(INDEX(ADJ!$A$1:$BZ$1000,MATCH(PAYROLL!$D197,ADJ!A$1:A$500,0),MATCH(PAYROLL!BF$2,ADJ!$2:$2,0)),0)</f>
        <v/>
      </c>
      <c r="BG197">
        <f>IFERROR(INDEX(ADJ!$A$1:$BZ$1000,MATCH(PAYROLL!D197,ADJ!A$1:A$500,0),MATCH(PAYROLL!BG$2,ADJ!$2:$2,0)),0)</f>
        <v/>
      </c>
      <c r="BH197">
        <f>IFERROR(INDEX(ADJ!$A$1:$BZ$1000,MATCH(PAYROLL!D197,ADJ!A$1:A$500,0),MATCH(PAYROLL!BH$2,ADJ!$2:$2,0)),0)</f>
        <v/>
      </c>
      <c r="BI197">
        <f>IFERROR(INDEX(ADJ!$A$1:$BZ$1000,MATCH(PAYROLL!D197,ADJ!A$1:A$500,0),MATCH(PAYROLL!BI$2,ADJ!$2:$2,0)),0)</f>
        <v/>
      </c>
      <c r="BJ197">
        <f>IFERROR(INDEX(ADJ!$A$1:$BZ$1000,MATCH(PAYROLL!D197,ADJ!A$1:A$500,0),MATCH(PAYROLL!BJ$2,ADJ!$2:$2,0)),0)</f>
        <v/>
      </c>
      <c r="BK197">
        <f>SUM(BF197:BJ197)</f>
        <v/>
      </c>
      <c r="BL197">
        <f>IFERROR(INDEX(ADJ!$A$1:$BZ$1000,MATCH(PAYROLL!D197,ADJ!A$1:A$500,0),MATCH(PAYROLL!BL$2,ADJ!$2:$2,0)),0)</f>
        <v/>
      </c>
      <c r="BM197">
        <f>IFERROR(INDEX(ADJ!$A$1:$BZ$1000,MATCH(PAYROLL!D197,ADJ!A$1:A$500,0),MATCH(PAYROLL!BM$2,ADJ!$2:$2,0)),0)</f>
        <v/>
      </c>
      <c r="BN197">
        <f>IFERROR(INDEX(ADJ!$A$1:$BZ$1000,MATCH(PAYROLL!D197,ADJ!A$1:A$500,0),MATCH(PAYROLL!BN$2,ADJ!$2:$2,0)),0)</f>
        <v/>
      </c>
      <c r="BO197">
        <f>IFERROR(INDEX(ADJ!$A$1:$BZ$1000,MATCH(PAYROLL!D197,ADJ!A$1:A$500,0),MATCH(PAYROLL!BO$2,ADJ!$2:$2,0)),0)</f>
        <v/>
      </c>
      <c r="BP197">
        <f>SUM(AM197,AV197,BE197,BK197,BL197:BO197)</f>
        <v/>
      </c>
      <c r="BQ197">
        <f>BO197</f>
        <v/>
      </c>
      <c r="BR197">
        <f>IFERROR(ROUND(IF(LEFT(INDEX(PIS!O$1:O$500,MATCH(D197,PIS!C$1:C$500)),1)="D",T197/8*(BD197*0.3),IF(LEFT(INDEX(PIS!O$1:O$500,MATCH(D197,PIS!C$1:C$500)),1)="H",T197*($BD197*0.3),T197/$AD197/8*($BD197*0.3))),0),0)</f>
        <v/>
      </c>
      <c r="BS197">
        <f>IF(AP197&lt;1,0,MIN(AP197,730000))</f>
        <v/>
      </c>
      <c r="BT197">
        <f>IFERROR(ROUND((BE197-SUM(AW197:BC197)*T197/AD197/8),0)-BR197,0)</f>
        <v/>
      </c>
      <c r="BU197">
        <f>AO197</f>
        <v/>
      </c>
      <c r="BV197">
        <f>SUM(BQ197:BU197)</f>
        <v/>
      </c>
      <c r="BW197">
        <f>BP197-BV197</f>
        <v/>
      </c>
      <c r="BX197">
        <f>IFERROR(IF(RIGHT(INDEX(PIS!O$1:O$500,MATCH(D197,PIS!C$1:C$500)),5)="Gross",MIN(U197+V197,VLOOKUP("R700",TSC!B:C,2,0)*VLOOKUP("R101",TSC!B:C,2,0))*VLOOKUP("R701",TSC!B:C,2,0)%,0),0)</f>
        <v/>
      </c>
      <c r="BY197">
        <f>IFERROR(IF(RIGHT(INDEX(PIS!O$1:O$500,MATCH(D197,PIS!C$1:C$500)),5)="Gross",MIN(U197+V197,VLOOKUP("R700",TSC!B:C,2,0)*VLOOKUP("R101",TSC!B:C,2,0))*VLOOKUP("T704",TSC!B:C,2,0)%,0),0)</f>
        <v/>
      </c>
      <c r="BZ197">
        <f>IFERROR(IF(RIGHT(INDEX(PIS!O$1:O$500,MATCH(D197,PIS!C$1:C$500)),5)="Gross",MIN(U197+V197,VLOOKUP("R700",TSC!B:C,2,0)*VLOOKUP("1",TSC!F:G,2,0))*VLOOKUP("T705",TSC!B:C,2,0)%,0),0)</f>
        <v/>
      </c>
      <c r="CA197">
        <f>IFERROR(INDEX(ADJ!$A$1:$BZ$1000,MATCH(PAYROLL!D197,ADJ!A$1:A$500,0),MATCH(PAYROLL!CA$2,ADJ!$2:$2,0)),0)</f>
        <v/>
      </c>
      <c r="CB197">
        <f>IFERROR(INDEX(ADJ!$A$1:$BZ$1000,MATCH(PAYROLL!D197,ADJ!A$1:A$500,0),MATCH(PAYROLL!CB$2,ADJ!$2:$2,0)),0)</f>
        <v/>
      </c>
      <c r="CC197">
        <f>SUM(BX197:CB197)</f>
        <v/>
      </c>
      <c r="CD197">
        <f>IFERROR(INDEX(PIS!$A$1:$BZ$1000,MATCH(PAYROLL!D197,PIS!C$1:C$500,0),MATCH(PAYROLL!CD$1,PIS!$1:$1,0)),0)</f>
        <v/>
      </c>
      <c r="CE197">
        <f>IFERROR(IF(OR(INDEX(PIS!P$1:P$500,MATCH(D197,PIS!C$1:C$500,0))="LT2",INDEX(PIS!P$1:P$500,MATCH(D197,PIS!C$1:C$500,0))="P10"),0,SUM(CC197,CD197*VLOOKUP("R601",TSC!B:C,2,0),VLOOKUP("R602",TSC!B:C,2,0))),0)</f>
        <v/>
      </c>
      <c r="CF197">
        <f>MAX(BW197-CE197,0)</f>
        <v/>
      </c>
      <c r="CG197">
        <f>IFERROR(IF(OR(RIGHT(INDEX(PIS!P$1:P$500,MATCH(D197,PIS!C$1:C$500)),5)="P10",RIGHT(INDEX(PIS!P$1:P$500,MATCH(D197,PIS!C$1:C$500)),5)="CK"),0,IF(CF197&lt;=5000000,CF197*5%,IF(CF197&lt;=10000000,CF197*10%-250000,IF(CF197&lt;=18000000,CF197*15%-750000,IF(CF197&lt;=32000000,CF197*20%-1650000,IF(CF197&lt;=52000000,CF197*25%-3250000,IF(CF197&lt;=80000000,BH197*30%-5850000,CF197*35%-9850000))))))),0)</f>
        <v/>
      </c>
      <c r="CH197">
        <f>IFERROR(IF(OR(INDEX(PIS!P$1:P$500,MATCH(D197,PIS!C$1:C$500))="LT",INDEX(PIS!P$1:P$500,MATCH(D197,PIS!C$1:C$500))="CK"),0,IF(CF197&lt;2000000,0,CF197*10%)),0)</f>
        <v/>
      </c>
      <c r="CI197">
        <f>IFERROR(INDEX(ADJ!$A$1:$BZ$1000,MATCH(PAYROLL!D197,ADJ!A$1:A$500,0),MATCH(PAYROLL!CI$2,ADJ!$2:$2,0)),0)</f>
        <v/>
      </c>
      <c r="CJ197">
        <f>IFERROR(INDEX(ADJ!$A$1:$BZ$1000,MATCH(PAYROLL!D197,ADJ!A$1:A$500,0),MATCH(PAYROLL!CJ$2,ADJ!$2:$2,0)),0)</f>
        <v/>
      </c>
      <c r="CK197">
        <f>IFERROR(INDEX(ADJ!$A$1:$BZ$1000,MATCH(PAYROLL!D197,ADJ!A$1:A$500,0),MATCH(PAYROLL!CK$2,ADJ!$2:$2,0)),0)</f>
        <v/>
      </c>
      <c r="CL197">
        <f>SUM(CG197:CK197)</f>
        <v/>
      </c>
      <c r="CM197">
        <f>ROUND(SUM(CH197:CK197),0)</f>
        <v/>
      </c>
      <c r="CN197">
        <f>IFERROR(INDEX(CSDA!D$1:D$500,MATCH($CN$2,CSDA!C$1:C$500,0))*INDEX(PIS!V$1:V$500,MATCH(D197,PIS!C$1:C$500))+INDEX(ADJ!$A$1:$BZ$1000,MATCH(PAYROLL!D197,ADJ!A$1:A$500,0),MATCH(PAYROLL!CN$2,ADJ!$2:$2,0)),0)</f>
        <v/>
      </c>
      <c r="CO197">
        <f>IFERROR(INDEX(ADJ!$A$1:$BZ$1000,MATCH(PAYROLL!D197,ADJ!A$1:A$500,0),MATCH(PAYROLL!CO$2,ADJ!$2:$2,0)),0)</f>
        <v/>
      </c>
      <c r="CP197">
        <f>IFERROR(INDEX(ADJ!$A$1:$BZ$1000,MATCH(PAYROLL!D197,ADJ!A$1:A$500,0),MATCH(PAYROLL!CP$2,ADJ!$2:$2,0)),0)</f>
        <v/>
      </c>
      <c r="CQ197">
        <f>BP197-CL197-CI197-CM197-CN197-CO197-CP197-CC197</f>
        <v/>
      </c>
      <c r="CR197">
        <f>IFERROR(IF(RIGHT(INDEX(PIS!O$1:O$500,MATCH(D197,PIS!C$1:C$500,0)),5)="Gross",MIN(U197+V197,VLOOKUP("R700",TSC!B:C,2,0)*VLOOKUP("R101",TSC!B:C,2,0))*(VLOOKUP("T711",TSC!B:C,2,0)+VLOOKUP("T712",TSC!B:C,2,0))%,MIN(T197+V197,VLOOKUP("R700",TSC!B:C,2,0)*VLOOKUP("R101",TSC!B:C,2,0))*(VLOOKUP("T711",TSC!B:C,2,0)+VLOOKUP("T712",TSC!B:C,2,0)+VLOOKUP("R701",TSC!B:C,2,0))%),0)</f>
        <v/>
      </c>
      <c r="CS197">
        <f>IFERROR(IF(RIGHT(INDEX(PIS!O$1:O$500,MATCH(D197,PIS!C$1:C$500,0)),5)="Gross",MIN(U197+V197,VLOOKUP("R700",TSC!B:C,2,0)*VLOOKUP("R101",TSC!B:C,2,0))*(VLOOKUP("T714",TSC!B:C,2,0))%,MIN(T197+V197,VLOOKUP("R700",TSC!B:C,2,0)*VLOOKUP("R101",TSC!B:C,2,0))*(VLOOKUP("T704",TSC!B:C,2,0)+VLOOKUP("T714",TSC!B:C,2,0))%),0)</f>
        <v/>
      </c>
      <c r="CT197">
        <f>IFERROR(IF(RIGHT(INDEX(PIS!O$1:O$500,MATCH(D197,PIS!C$1:C$500,0)),5)="Gross",MIN(U197+V197,VLOOKUP("R700",TSC!B:C,2,0)*VLOOKUP("R101",TSC!B:C,2,0))*VLOOKUP("T705",TSC!B:C,2,0)%,MIN(T197+V197,VLOOKUP("R700",TSC!B:C,2,0)*VLOOKUP("R101",TSC!B:C,2,0))*VLOOKUP("T705",TSC!B:C,2,0)%),0)</f>
        <v/>
      </c>
      <c r="CU197">
        <f>IFERROR(IF(RIGHT(INDEX(PIS!O$1:O$500,MATCH(D197,PIS!C$1:C$500,0)),5)="Gross",MIN(U197+V197,VLOOKUP("R700",TSC!B:C,2,0)*VLOOKUP("R101",TSC!B:C,2,0))*(VLOOKUP("T713",TSC!B:C,2,0))%,MIN(T197+V197,VLOOKUP("R700",TSC!B:C,2,0)*VLOOKUP("R101",TSC!B:C,2,0))*(VLOOKUP("T713",TSC!B:C,2,0))%),0)</f>
        <v/>
      </c>
      <c r="CV197">
        <f>IFERROR(INDEX(ADJ!$A$1:$BZ$1000,MATCH(PAYROLL!D197,ADJ!A$1:A$500,0),MATCH(PAYROLL!CV$2,ADJ!$2:$2,0)),0)</f>
        <v/>
      </c>
      <c r="CW197">
        <f>IFERROR(INDEX(ADJ!$A$1:$BZ$1000,MATCH(PAYROLL!D197,ADJ!A$1:A$500,0),MATCH(PAYROLL!CW$2,ADJ!$2:$2,0)),0)</f>
        <v/>
      </c>
      <c r="CX197">
        <f>SUM(CR197:CW197)</f>
        <v/>
      </c>
      <c r="CY197">
        <f>ROUND(IF(CR197&gt;0,T197+V197*VLOOKUP("R202",TSC!$B$1:$C$500,2,0),0),0)</f>
        <v/>
      </c>
      <c r="CZ197">
        <f>IFERROR(INDEX(CSDA!D$1:D$500,MATCH($CZ$2,CSDA!C$1:C$500,0)),0)</f>
        <v/>
      </c>
      <c r="DA197">
        <f>ROUND(T197*0.7%,0)</f>
        <v/>
      </c>
      <c r="DB197">
        <f>ROUND(T197/12,0)</f>
        <v/>
      </c>
      <c r="DC197">
        <f ref="DC197" t="array">IFERROR(INDEX(CSDA!D$1:D$500,MATCH("Trích giữ"&amp;PAYROLL!DC$2,CSDA!A$1:A$500&amp;CSDA!C$1:C$500,0)),0)</f>
        <v/>
      </c>
      <c r="DD197">
        <f ref="DD197" t="array">IFERROR(INDEX(CSDA!D$1:D$500,MATCH("Trích giữ"&amp;PAYROLL!DD$2,CSDA!A$1:A$500&amp;CSDA!C$1:C$500,0)),0)</f>
        <v/>
      </c>
      <c r="DE197">
        <f ref="DE197" t="array">IFERROR(INDEX(CSDA!D$1:D$500,MATCH("Trích giữ"&amp;PAYROLL!DE$2,CSDA!A$1:A$500&amp;CSDA!C$1:C$500,0)),0)</f>
        <v/>
      </c>
      <c r="DF197">
        <f>IFERROR(INDEX(CSDA!D$1:D$500,MATCH(PAYROLL!DF$2,CSDA!C$1:C$500,0)),0)</f>
        <v/>
      </c>
      <c r="DG197">
        <f ref="DG197" t="array">IFERROR(INDEX(CSDA!D$1:D$500,MATCH("Trích giữ"&amp;PAYROLL!DG$2,CSDA!A$1:A$500&amp;CSDA!C$1:C$500,0)),0)</f>
        <v/>
      </c>
      <c r="DH197">
        <f>ROUND(T197/26,0)</f>
        <v/>
      </c>
      <c r="DI197">
        <f ref="DI197" t="array">IFERROR(INDEX(CSDA!D$1:D$500,MATCH("Trích giữ"&amp;PAYROLL!DI$2,CSDA!A$1:A$500&amp;CSDA!C$1:C$500,0)),0)</f>
        <v/>
      </c>
      <c r="DJ197">
        <f>IF(U197=0,T197*21.5%-BL197,0)</f>
        <v/>
      </c>
      <c r="DK197">
        <f ref="DK197" t="array">IFERROR(INDEX(CSDA!D$1:D$500,MATCH("Trích giữ"&amp;PAYROLL!DK$2,CSDA!A$1:A$500&amp;CSDA!C$1:C$500,0)),0)</f>
        <v/>
      </c>
      <c r="DL197">
        <f>IFERROR(INDEX(CSDA!D$1:D$500,MATCH(PAYROLL!DL$2,CSDA!C$1:C$500,0))/12,0)</f>
        <v/>
      </c>
      <c r="DM197">
        <f>SUM(DB197:DL197)</f>
        <v/>
      </c>
      <c r="DN197">
        <f>IFERROR(INDEX(ADJ!$A$1:$BZ$1000,MATCH(PAYROLL!D197,ADJ!A$1:A$500,0),MATCH(PAYROLL!DN$2,ADJ!$2:$2,0)),0)</f>
        <v/>
      </c>
      <c r="DO197">
        <f>IFERROR(SUM(BP197,DM197:DN197,CX197:DA197)-DT197,0)</f>
        <v/>
      </c>
      <c r="DP197">
        <f ref="DP197" t="array">SUM(BW197*IFERROR(INDEX(CSDA!D$1:D$500,MATCH(BW$2,CSDA!C$1:C$500,0)),0)%,CX197*IFERROR(INDEX(CSDA!D$1:D$500,MATCH(CX$2,CSDA!C$1:C$500,0)),0)%,DA197*IFERROR(INDEX(CSDA!D$1:D$500,MATCH(DA$2,CSDA!C$1:C$500,0)),0)%,DB197*IFERROR(INDEX(CSDA!D$1:D$500,MATCH(DB$2,CSDA!C$1:C$500,0)),0)%,DF197*IFERROR(INDEX(CSDA!D$1:D$500,MATCH("Phí dịch vụ"&amp;PAYROLL!DF$2,CSDA!A$1:A$500&amp;CSDA!C$1:C$500,0)),0)%,DC197*IFERROR(INDEX(CSDA!D$1:D$500,MATCH("Phí dịch vụ"&amp;PAYROLL!DC$2,CSDA!A$1:A$500&amp;CSDA!C$1:C$500,0)),0)%,DH197*IFERROR(INDEX(CSDA!D$1:D$500,MATCH("Phí dịch vụ"&amp;PAYROLL!DH$2,CSDA!A$1:A$500&amp;CSDA!C$1:C$500,0)),0)%,DJ197*IFERROR(INDEX(CSDA!D$1:D$500,MATCH("Phí dịch vụ"&amp;PAYROLL!DJ$2,CSDA!A$1:A$500&amp;CSDA!C$1:C$500,0)),0)%,BN197*IFERROR(INDEX(CSDA!D$1:D$500,MATCH(BN$2,CSDA!C$1:C$500,0)),0)%)-BN197*7%</f>
        <v/>
      </c>
      <c r="DQ197">
        <f>IFERROR(INDEX(ADJ!$A$1:$BZ$1000,MATCH(PAYROLL!D197,ADJ!A$1:A$500,0),MATCH(PAYROLL!DQ$2,ADJ!$2:$2,0)),0)</f>
        <v/>
      </c>
      <c r="DR197">
        <f>IFERROR(INDEX(ADJ!$A$1:$BZ$1000,MATCH(PAYROLL!D197,ADJ!A$1:A$500,0),MATCH(PAYROLL!DR$2,ADJ!$2:$2,0)),0)</f>
        <v/>
      </c>
      <c r="DS197">
        <f>SUM(DP197:DR197)</f>
        <v/>
      </c>
      <c r="DT197">
        <f>EK197</f>
        <v/>
      </c>
      <c r="DU197">
        <f>SUM(DO197:DR197)</f>
        <v/>
      </c>
      <c r="DV197">
        <f>ROUND(DU197*0.1,0)</f>
        <v/>
      </c>
      <c r="DW197">
        <f>DU197+DV197</f>
        <v/>
      </c>
      <c r="DZ197">
        <f>IFERROR(INDEX(ADJ!$A$1:$BZ$1000,MATCH(PAYROLL!$D197,ADJ!A$1:A$500,0),MATCH(PAYROLL!DZ$2,ADJ!$2:$2,0)),0)</f>
        <v/>
      </c>
      <c r="EA197">
        <f>IFERROR(INDEX(ADJ!$A$1:$BZ$1000,MATCH(PAYROLL!$D197,ADJ!A$1:A$500,0),MATCH(PAYROLL!EA$2,ADJ!$2:$2,0)),0)</f>
        <v/>
      </c>
      <c r="EB197">
        <f>IFERROR(INDEX(ADJ!$A$1:$BZ$1000,MATCH(PAYROLL!$D197,ADJ!A$1:A$500,0),MATCH(PAYROLL!EB$2,ADJ!$2:$2,0)),0)</f>
        <v/>
      </c>
      <c r="EC197">
        <f>IFERROR(INDEX(ADJ!$A$1:$BZ$1000,MATCH(PAYROLL!$D197,ADJ!A$1:A$500,0),MATCH(PAYROLL!EC$2,ADJ!$2:$2,0)),0)</f>
        <v/>
      </c>
      <c r="ED197">
        <f>IFERROR(INDEX(ADJ!$A$1:$BZ$1000,MATCH(PAYROLL!$D197,ADJ!A$1:A$500,0),MATCH(PAYROLL!ED$2,ADJ!$2:$2,0)),0)</f>
        <v/>
      </c>
      <c r="EE197">
        <f>IFERROR(INDEX(ADJ!$A$1:$BZ$1000,MATCH(PAYROLL!$D197,ADJ!A$1:A$500,0),MATCH(PAYROLL!EE$2,ADJ!$2:$2,0)),0)</f>
        <v/>
      </c>
      <c r="EF197">
        <f>IFERROR(INDEX(ADJ!$A$1:$BZ$1000,MATCH(PAYROLL!$D197,ADJ!A$1:A$500,0),MATCH(PAYROLL!EF$2,ADJ!$2:$2,0)),0)</f>
        <v/>
      </c>
      <c r="EG197">
        <f>IFERROR(INDEX(ADJ!$A$1:$BZ$1000,MATCH(PAYROLL!$D197,ADJ!A$1:A$500,0),MATCH(PAYROLL!EG$2,ADJ!$2:$2,0)),0)</f>
        <v/>
      </c>
      <c r="EH197">
        <f>IFERROR(INDEX(ADJ!$A$1:$BZ$1000,MATCH(PAYROLL!$D197,ADJ!A$1:A$500,0),MATCH(PAYROLL!EH$2,ADJ!$2:$2,0)),0)</f>
        <v/>
      </c>
      <c r="EI197">
        <f>IFERROR(INDEX(ADJ!$A$1:$BZ$1000,MATCH(PAYROLL!D197,ADJ!A$1:A$500,0),MATCH(PAYROLL!EI$2,ADJ!$2:$2,0)),0)</f>
        <v/>
      </c>
      <c r="EJ197">
        <f>IFERROR(INDEX(ADJ!$A$1:$BZ$1000,MATCH(PAYROLL!$D197,ADJ!A$1:A$500,0),MATCH(PAYROLL!EJ$2,ADJ!$2:$2,0)),0)</f>
        <v/>
      </c>
      <c r="EK197">
        <f>SUM(DZ197:EJ197)</f>
        <v/>
      </c>
    </row>
    <row r="198">
      <c r="A198" t="n">
        <v>196</v>
      </c>
      <c r="B198" t="inlineStr">
        <is>
          <t>Hà Quang Tuấn</t>
        </is>
      </c>
      <c r="D198" t="inlineStr">
        <is>
          <t>160498-01</t>
        </is>
      </c>
      <c r="S198">
        <f>IFERROR(INDEX(PIS!$A$1:$BZ$1000,MATCH($D198,PIS!C$1:C$500,0),MATCH("Lương CB tháng trước",PIS!$1:$1,0)),0)</f>
        <v/>
      </c>
      <c r="T198">
        <f>IFERROR(INDEX(PIS!$A$1:$BZ$1000,MATCH($D198,PIS!C$1:C$500,0),MATCH("Lương CB hiện tại",PIS!$1:$1,0)),0)</f>
        <v/>
      </c>
      <c r="U198">
        <f>IFERROR(INDEX(PIS!$A$1:$BZ$1000,MATCH($D198,PIS!C$1:C$500,0),MATCH("Lương đóng BHBB",PIS!$1:$1,0)),0)</f>
        <v/>
      </c>
      <c r="V198">
        <f>IFERROR(INDEX(PIS!$A$1:$BZ$1000,MATCH($D198,PIS!C$1:C$500,0),MATCH(V$2,PIS!$2:$2,0)),0)</f>
        <v/>
      </c>
      <c r="W198">
        <f>IFERROR(INDEX(PIS!$A$1:$BZ$1000,MATCH($D198,PIS!C$1:C$500,0),MATCH(W$2,PIS!$2:$2,0)),0)</f>
        <v/>
      </c>
      <c r="X198">
        <f>IFERROR(INDEX(PIS!$A$1:$BZ$1000,MATCH($D198,PIS!C$1:C$500,0),MATCH(X$2,PIS!$2:$2,0)),0)</f>
        <v/>
      </c>
      <c r="Y198">
        <f>IFERROR(INDEX(PIS!$A$1:$BZ$1000,MATCH($D198,PIS!C$1:C$500,0),MATCH(Y$2,PIS!$2:$2,0)),0)</f>
        <v/>
      </c>
      <c r="Z198">
        <f>IFERROR(INDEX(PIS!$A$1:$BZ$1000,MATCH($D198,PIS!C$1:C$500,0),MATCH(Z$2,PIS!$2:$2,0)),0)</f>
        <v/>
      </c>
      <c r="AA198">
        <f>IFERROR(INDEX(PIS!$A$1:$BZ$1000,MATCH($D198,PIS!C$1:C$500,0),MATCH(AA$2,PIS!$2:$2,0)),0)</f>
        <v/>
      </c>
      <c r="AB198">
        <f>IFERROR(INDEX(PIS!$A$1:$BZ$1000,MATCH($D198,PIS!C$1:C$500,0),MATCH(AB$2,PIS!$2:$2,0)),0)</f>
        <v/>
      </c>
      <c r="AC198">
        <f>SUM(V198:AB198)</f>
        <v/>
      </c>
      <c r="AD198">
        <f>IFERROR(INDEX(TIMESHEET!$A$1:$AI$5000,MATCH($D198,TIMESHEET!A$1:A$500,0),MATCH("T100",TIMESHEET!$2:$2,0))-2,0)</f>
        <v/>
      </c>
      <c r="AE198">
        <f>IFERROR(INDEX(TIMESHEET!$A$1:$AI$5000,MATCH($D198,TIMESHEET!A$1:A$500,0),MATCH("T202",TIMESHEET!$2:$2,0)),0)</f>
        <v/>
      </c>
      <c r="AF198">
        <f>IFERROR(INDEX(TIMESHEET!$A$1:$AI$5000,MATCH($D198,TIMESHEET!A$1:A$500,0),MATCH("T302",TIMESHEET!$2:$2,0)),0)</f>
        <v/>
      </c>
      <c r="AG198">
        <f>IFERROR(INDEX(TIMESHEET!$A$1:$AI$5000,MATCH($D198,TIMESHEET!A$1:A$500,0),MATCH("T406",TIMESHEET!$2:$2,0)),0)</f>
        <v/>
      </c>
      <c r="AH198">
        <f>AE198+AG198</f>
        <v/>
      </c>
      <c r="AI198">
        <f>IFERROR(INDEX(TIMESHEET!$A$1:$AI$5000,MATCH($D198,TIMESHEET!A$1:A$500,0),MATCH("T701",TIMESHEET!$2:$2,0)),0)</f>
        <v/>
      </c>
      <c r="AJ198">
        <f>IFERROR(INDEX(TIMESHEET!$A$1:$AI$5000,MATCH($D198,TIMESHEET!B$1:B$500,0),MATCH("T320",TIMESHEET!$2:$2,0)),0)</f>
        <v/>
      </c>
      <c r="AK198">
        <f>IFERROR(IF(LEFT(INDEX(PIS!O$1:O$500,MATCH(D198,PIS!C$1:C$500)),1)="M",T198/AD198*SUM(AE198:AG198),T198*AD198),0)</f>
        <v/>
      </c>
      <c r="AL198">
        <f>IFERROR(INDEX(ADJ!$A$1:$BZ$1000,MATCH(PAYROLL!D198,ADJ!A$1:A$500,0),MATCH(PAYROLL!AL$2,ADJ!$2:$2,0)),0)</f>
        <v/>
      </c>
      <c r="AM198">
        <f>SUM(AK198:AL198)</f>
        <v/>
      </c>
      <c r="AN198">
        <f>IFERROR(ROUND(V198/$AD198*$AH198,0),0)</f>
        <v/>
      </c>
      <c r="AO198">
        <f>IFERROR(ROUND(W198/$AD198*$AH198,0),0)</f>
        <v/>
      </c>
      <c r="AP198">
        <f>IFERROR(ROUND(X198/$AD198*$AE198,0),0)</f>
        <v/>
      </c>
      <c r="AQ198">
        <f>IFERROR(ROUND(Y198/$AD198*$AH198,0),0)</f>
        <v/>
      </c>
      <c r="AR198">
        <f>IFERROR(ROUND(Z198/$AD198*$AH198,0),0)</f>
        <v/>
      </c>
      <c r="AS198">
        <f>IFERROR(ROUND(AA198/$AD198*$AH198,0),0)</f>
        <v/>
      </c>
      <c r="AT198">
        <f>IFERROR(IF((AE198+AF198+AG198)&gt;13,AB198,ROUND(AB198/AD198*AH198,0)),0)</f>
        <v/>
      </c>
      <c r="AU198">
        <f>IFERROR(INDEX(ADJ!$A$1:$BZ$1000,MATCH(PAYROLL!D198,ADJ!A$1:A$500,0),MATCH(PAYROLL!AU$2,ADJ!$2:$2,0)),0)</f>
        <v/>
      </c>
      <c r="AV198">
        <f>ROUND(SUM(AN198:AU198),0)</f>
        <v/>
      </c>
      <c r="AW198">
        <f>IFERROR(INDEX(TIMESHEET!$A$1:$AI$5000,MATCH(PAYROLL!D198,TIMESHEET!A$1:A$500,0),MATCH("T620",TIMESHEET!$2:$2,0)),0)</f>
        <v/>
      </c>
      <c r="AX198">
        <f>IFERROR(INDEX(TIMESHEET!$A$1:$AI$5000,MATCH(PAYROLL!D198,TIMESHEET!A$1:A$500,0),MATCH("T601",TIMESHEET!$2:$2,0)),0)</f>
        <v/>
      </c>
      <c r="AY198">
        <f>IFERROR(INDEX(TIMESHEET!$A$1:$AI$5000,MATCH(PAYROLL!D198,TIMESHEET!A$1:A$500,0),MATCH("T602",TIMESHEET!$2:$2,0)),0)</f>
        <v/>
      </c>
      <c r="AZ198">
        <f>IFERROR(INDEX(TIMESHEET!$A$1:$AI$5000,MATCH(PAYROLL!D198,TIMESHEET!A$1:A$500,0),MATCH("T603",TIMESHEET!$2:$2,0)),0)</f>
        <v/>
      </c>
      <c r="BA198">
        <f>IFERROR(INDEX(TIMESHEET!$A$1:$AI$5000,MATCH(PAYROLL!D198,TIMESHEET!A$1:A$500,0),MATCH("T611",TIMESHEET!$2:$2,0)),0)</f>
        <v/>
      </c>
      <c r="BB198">
        <f>IFERROR(INDEX(TIMESHEET!$A$1:$AI$5000,MATCH(PAYROLL!D198,TIMESHEET!A$1:A$500,0),MATCH("T612",TIMESHEET!$2:$2,0)),0)</f>
        <v/>
      </c>
      <c r="BC198">
        <f>IFERROR(INDEX(TIMESHEET!$A$1:$AI$5000,MATCH(PAYROLL!D198,TIMESHEET!A$1:A$500,0),MATCH("T613",TIMESHEET!$2:$2,0)),0)</f>
        <v/>
      </c>
      <c r="BD198">
        <f>IFERROR(INDEX(TIMESHEET!$A$1:$AI$5000,MATCH(PAYROLL!D198,TIMESHEET!A$1:A$500,0),MATCH("T500",TIMESHEET!$2:$2,0)),0)</f>
        <v/>
      </c>
      <c r="BE198">
        <f>IFERROR(IF(LEFT(INDEX(PIS!O$1:O$500,MATCH(D198,PIS!C$1:C$500)),1)="M",T198/AD198/8*(AW198+AX198*1.5+AY198*2+AZ198*3+BA198*2.1+BB198*2.7+BC198*3.9+BD198*0.3),T198/8*(AW198+AX198*1.5+AY198*2+AZ198*3+BA198*2.1+BB198*2.7+BC198*3.9+BD198*0.3)),0)</f>
        <v/>
      </c>
      <c r="BF198">
        <f>IFERROR(INDEX(ADJ!$A$1:$BZ$1000,MATCH(PAYROLL!$D198,ADJ!A$1:A$500,0),MATCH(PAYROLL!BF$2,ADJ!$2:$2,0)),0)</f>
        <v/>
      </c>
      <c r="BG198">
        <f>IFERROR(INDEX(ADJ!$A$1:$BZ$1000,MATCH(PAYROLL!D198,ADJ!A$1:A$500,0),MATCH(PAYROLL!BG$2,ADJ!$2:$2,0)),0)</f>
        <v/>
      </c>
      <c r="BH198">
        <f>IFERROR(INDEX(ADJ!$A$1:$BZ$1000,MATCH(PAYROLL!D198,ADJ!A$1:A$500,0),MATCH(PAYROLL!BH$2,ADJ!$2:$2,0)),0)</f>
        <v/>
      </c>
      <c r="BI198">
        <f>IFERROR(INDEX(ADJ!$A$1:$BZ$1000,MATCH(PAYROLL!D198,ADJ!A$1:A$500,0),MATCH(PAYROLL!BI$2,ADJ!$2:$2,0)),0)</f>
        <v/>
      </c>
      <c r="BJ198">
        <f>IFERROR(INDEX(ADJ!$A$1:$BZ$1000,MATCH(PAYROLL!D198,ADJ!A$1:A$500,0),MATCH(PAYROLL!BJ$2,ADJ!$2:$2,0)),0)</f>
        <v/>
      </c>
      <c r="BK198">
        <f>SUM(BF198:BJ198)</f>
        <v/>
      </c>
      <c r="BL198">
        <f>IFERROR(INDEX(ADJ!$A$1:$BZ$1000,MATCH(PAYROLL!D198,ADJ!A$1:A$500,0),MATCH(PAYROLL!BL$2,ADJ!$2:$2,0)),0)</f>
        <v/>
      </c>
      <c r="BM198">
        <f>IFERROR(INDEX(ADJ!$A$1:$BZ$1000,MATCH(PAYROLL!D198,ADJ!A$1:A$500,0),MATCH(PAYROLL!BM$2,ADJ!$2:$2,0)),0)</f>
        <v/>
      </c>
      <c r="BN198">
        <f>IFERROR(INDEX(ADJ!$A$1:$BZ$1000,MATCH(PAYROLL!D198,ADJ!A$1:A$500,0),MATCH(PAYROLL!BN$2,ADJ!$2:$2,0)),0)</f>
        <v/>
      </c>
      <c r="BO198">
        <f>IFERROR(INDEX(ADJ!$A$1:$BZ$1000,MATCH(PAYROLL!D198,ADJ!A$1:A$500,0),MATCH(PAYROLL!BO$2,ADJ!$2:$2,0)),0)</f>
        <v/>
      </c>
      <c r="BP198">
        <f>SUM(AM198,AV198,BE198,BK198,BL198:BO198)</f>
        <v/>
      </c>
      <c r="BQ198">
        <f>BO198</f>
        <v/>
      </c>
      <c r="BR198">
        <f>IFERROR(ROUND(IF(LEFT(INDEX(PIS!O$1:O$500,MATCH(D198,PIS!C$1:C$500)),1)="D",T198/8*(BD198*0.3),IF(LEFT(INDEX(PIS!O$1:O$500,MATCH(D198,PIS!C$1:C$500)),1)="H",T198*($BD198*0.3),T198/$AD198/8*($BD198*0.3))),0),0)</f>
        <v/>
      </c>
      <c r="BS198">
        <f>IF(AP198&lt;1,0,MIN(AP198,730000))</f>
        <v/>
      </c>
      <c r="BT198">
        <f>IFERROR(ROUND((BE198-SUM(AW198:BC198)*T198/AD198/8),0)-BR198,0)</f>
        <v/>
      </c>
      <c r="BU198">
        <f>AO198</f>
        <v/>
      </c>
      <c r="BV198">
        <f>SUM(BQ198:BU198)</f>
        <v/>
      </c>
      <c r="BW198">
        <f>BP198-BV198</f>
        <v/>
      </c>
      <c r="BX198">
        <f>IFERROR(IF(RIGHT(INDEX(PIS!O$1:O$500,MATCH(D198,PIS!C$1:C$500)),5)="Gross",MIN(U198+V198,VLOOKUP("R700",TSC!B:C,2,0)*VLOOKUP("R101",TSC!B:C,2,0))*VLOOKUP("R701",TSC!B:C,2,0)%,0),0)</f>
        <v/>
      </c>
      <c r="BY198">
        <f>IFERROR(IF(RIGHT(INDEX(PIS!O$1:O$500,MATCH(D198,PIS!C$1:C$500)),5)="Gross",MIN(U198+V198,VLOOKUP("R700",TSC!B:C,2,0)*VLOOKUP("R101",TSC!B:C,2,0))*VLOOKUP("T704",TSC!B:C,2,0)%,0),0)</f>
        <v/>
      </c>
      <c r="BZ198">
        <f>IFERROR(IF(RIGHT(INDEX(PIS!O$1:O$500,MATCH(D198,PIS!C$1:C$500)),5)="Gross",MIN(U198+V198,VLOOKUP("R700",TSC!B:C,2,0)*VLOOKUP("1",TSC!F:G,2,0))*VLOOKUP("T705",TSC!B:C,2,0)%,0),0)</f>
        <v/>
      </c>
      <c r="CA198">
        <f>IFERROR(INDEX(ADJ!$A$1:$BZ$1000,MATCH(PAYROLL!D198,ADJ!A$1:A$500,0),MATCH(PAYROLL!CA$2,ADJ!$2:$2,0)),0)</f>
        <v/>
      </c>
      <c r="CB198">
        <f>IFERROR(INDEX(ADJ!$A$1:$BZ$1000,MATCH(PAYROLL!D198,ADJ!A$1:A$500,0),MATCH(PAYROLL!CB$2,ADJ!$2:$2,0)),0)</f>
        <v/>
      </c>
      <c r="CC198">
        <f>SUM(BX198:CB198)</f>
        <v/>
      </c>
      <c r="CD198">
        <f>IFERROR(INDEX(PIS!$A$1:$BZ$1000,MATCH(PAYROLL!D198,PIS!C$1:C$500,0),MATCH(PAYROLL!CD$1,PIS!$1:$1,0)),0)</f>
        <v/>
      </c>
      <c r="CE198">
        <f>IFERROR(IF(OR(INDEX(PIS!P$1:P$500,MATCH(D198,PIS!C$1:C$500,0))="LT2",INDEX(PIS!P$1:P$500,MATCH(D198,PIS!C$1:C$500,0))="P10"),0,SUM(CC198,CD198*VLOOKUP("R601",TSC!B:C,2,0),VLOOKUP("R602",TSC!B:C,2,0))),0)</f>
        <v/>
      </c>
      <c r="CF198">
        <f>MAX(BW198-CE198,0)</f>
        <v/>
      </c>
      <c r="CG198">
        <f>IFERROR(IF(OR(RIGHT(INDEX(PIS!P$1:P$500,MATCH(D198,PIS!C$1:C$500)),5)="P10",RIGHT(INDEX(PIS!P$1:P$500,MATCH(D198,PIS!C$1:C$500)),5)="CK"),0,IF(CF198&lt;=5000000,CF198*5%,IF(CF198&lt;=10000000,CF198*10%-250000,IF(CF198&lt;=18000000,CF198*15%-750000,IF(CF198&lt;=32000000,CF198*20%-1650000,IF(CF198&lt;=52000000,CF198*25%-3250000,IF(CF198&lt;=80000000,BH198*30%-5850000,CF198*35%-9850000))))))),0)</f>
        <v/>
      </c>
      <c r="CH198">
        <f>IFERROR(IF(OR(INDEX(PIS!P$1:P$500,MATCH(D198,PIS!C$1:C$500))="LT",INDEX(PIS!P$1:P$500,MATCH(D198,PIS!C$1:C$500))="CK"),0,IF(CF198&lt;2000000,0,CF198*10%)),0)</f>
        <v/>
      </c>
      <c r="CI198">
        <f>IFERROR(INDEX(ADJ!$A$1:$BZ$1000,MATCH(PAYROLL!D198,ADJ!A$1:A$500,0),MATCH(PAYROLL!CI$2,ADJ!$2:$2,0)),0)</f>
        <v/>
      </c>
      <c r="CJ198">
        <f>IFERROR(INDEX(ADJ!$A$1:$BZ$1000,MATCH(PAYROLL!D198,ADJ!A$1:A$500,0),MATCH(PAYROLL!CJ$2,ADJ!$2:$2,0)),0)</f>
        <v/>
      </c>
      <c r="CK198">
        <f>IFERROR(INDEX(ADJ!$A$1:$BZ$1000,MATCH(PAYROLL!D198,ADJ!A$1:A$500,0),MATCH(PAYROLL!CK$2,ADJ!$2:$2,0)),0)</f>
        <v/>
      </c>
      <c r="CL198">
        <f>SUM(CG198:CK198)</f>
        <v/>
      </c>
      <c r="CM198">
        <f>ROUND(SUM(CH198:CK198),0)</f>
        <v/>
      </c>
      <c r="CN198">
        <f>IFERROR(INDEX(CSDA!D$1:D$500,MATCH($CN$2,CSDA!C$1:C$500,0))*INDEX(PIS!V$1:V$500,MATCH(D198,PIS!C$1:C$500))+INDEX(ADJ!$A$1:$BZ$1000,MATCH(PAYROLL!D198,ADJ!A$1:A$500,0),MATCH(PAYROLL!CN$2,ADJ!$2:$2,0)),0)</f>
        <v/>
      </c>
      <c r="CO198">
        <f>IFERROR(INDEX(ADJ!$A$1:$BZ$1000,MATCH(PAYROLL!D198,ADJ!A$1:A$500,0),MATCH(PAYROLL!CO$2,ADJ!$2:$2,0)),0)</f>
        <v/>
      </c>
      <c r="CP198">
        <f>IFERROR(INDEX(ADJ!$A$1:$BZ$1000,MATCH(PAYROLL!D198,ADJ!A$1:A$500,0),MATCH(PAYROLL!CP$2,ADJ!$2:$2,0)),0)</f>
        <v/>
      </c>
      <c r="CQ198">
        <f>BP198-CL198-CI198-CM198-CN198-CO198-CP198-CC198</f>
        <v/>
      </c>
      <c r="CR198">
        <f>IFERROR(IF(RIGHT(INDEX(PIS!O$1:O$500,MATCH(D198,PIS!C$1:C$500,0)),5)="Gross",MIN(U198+V198,VLOOKUP("R700",TSC!B:C,2,0)*VLOOKUP("R101",TSC!B:C,2,0))*(VLOOKUP("T711",TSC!B:C,2,0)+VLOOKUP("T712",TSC!B:C,2,0))%,MIN(T198+V198,VLOOKUP("R700",TSC!B:C,2,0)*VLOOKUP("R101",TSC!B:C,2,0))*(VLOOKUP("T711",TSC!B:C,2,0)+VLOOKUP("T712",TSC!B:C,2,0)+VLOOKUP("R701",TSC!B:C,2,0))%),0)</f>
        <v/>
      </c>
      <c r="CS198">
        <f>IFERROR(IF(RIGHT(INDEX(PIS!O$1:O$500,MATCH(D198,PIS!C$1:C$500,0)),5)="Gross",MIN(U198+V198,VLOOKUP("R700",TSC!B:C,2,0)*VLOOKUP("R101",TSC!B:C,2,0))*(VLOOKUP("T714",TSC!B:C,2,0))%,MIN(T198+V198,VLOOKUP("R700",TSC!B:C,2,0)*VLOOKUP("R101",TSC!B:C,2,0))*(VLOOKUP("T704",TSC!B:C,2,0)+VLOOKUP("T714",TSC!B:C,2,0))%),0)</f>
        <v/>
      </c>
      <c r="CT198">
        <f>IFERROR(IF(RIGHT(INDEX(PIS!O$1:O$500,MATCH(D198,PIS!C$1:C$500,0)),5)="Gross",MIN(U198+V198,VLOOKUP("R700",TSC!B:C,2,0)*VLOOKUP("R101",TSC!B:C,2,0))*VLOOKUP("T705",TSC!B:C,2,0)%,MIN(T198+V198,VLOOKUP("R700",TSC!B:C,2,0)*VLOOKUP("R101",TSC!B:C,2,0))*VLOOKUP("T705",TSC!B:C,2,0)%),0)</f>
        <v/>
      </c>
      <c r="CU198">
        <f>IFERROR(IF(RIGHT(INDEX(PIS!O$1:O$500,MATCH(D198,PIS!C$1:C$500,0)),5)="Gross",MIN(U198+V198,VLOOKUP("R700",TSC!B:C,2,0)*VLOOKUP("R101",TSC!B:C,2,0))*(VLOOKUP("T713",TSC!B:C,2,0))%,MIN(T198+V198,VLOOKUP("R700",TSC!B:C,2,0)*VLOOKUP("R101",TSC!B:C,2,0))*(VLOOKUP("T713",TSC!B:C,2,0))%),0)</f>
        <v/>
      </c>
      <c r="CV198">
        <f>IFERROR(INDEX(ADJ!$A$1:$BZ$1000,MATCH(PAYROLL!D198,ADJ!A$1:A$500,0),MATCH(PAYROLL!CV$2,ADJ!$2:$2,0)),0)</f>
        <v/>
      </c>
      <c r="CW198">
        <f>IFERROR(INDEX(ADJ!$A$1:$BZ$1000,MATCH(PAYROLL!D198,ADJ!A$1:A$500,0),MATCH(PAYROLL!CW$2,ADJ!$2:$2,0)),0)</f>
        <v/>
      </c>
      <c r="CX198">
        <f>SUM(CR198:CW198)</f>
        <v/>
      </c>
      <c r="CY198">
        <f>ROUND(IF(CR198&gt;0,T198+V198*VLOOKUP("R202",TSC!$B$1:$C$500,2,0),0),0)</f>
        <v/>
      </c>
      <c r="CZ198">
        <f>IFERROR(INDEX(CSDA!D$1:D$500,MATCH($CZ$2,CSDA!C$1:C$500,0)),0)</f>
        <v/>
      </c>
      <c r="DA198">
        <f>ROUND(T198*0.7%,0)</f>
        <v/>
      </c>
      <c r="DB198">
        <f>ROUND(T198/12,0)</f>
        <v/>
      </c>
      <c r="DC198">
        <f ref="DC198" t="array">IFERROR(INDEX(CSDA!D$1:D$500,MATCH("Trích giữ"&amp;PAYROLL!DC$2,CSDA!A$1:A$500&amp;CSDA!C$1:C$500,0)),0)</f>
        <v/>
      </c>
      <c r="DD198">
        <f ref="DD198" t="array">IFERROR(INDEX(CSDA!D$1:D$500,MATCH("Trích giữ"&amp;PAYROLL!DD$2,CSDA!A$1:A$500&amp;CSDA!C$1:C$500,0)),0)</f>
        <v/>
      </c>
      <c r="DE198">
        <f ref="DE198" t="array">IFERROR(INDEX(CSDA!D$1:D$500,MATCH("Trích giữ"&amp;PAYROLL!DE$2,CSDA!A$1:A$500&amp;CSDA!C$1:C$500,0)),0)</f>
        <v/>
      </c>
      <c r="DF198">
        <f>IFERROR(INDEX(CSDA!D$1:D$500,MATCH(PAYROLL!DF$2,CSDA!C$1:C$500,0)),0)</f>
        <v/>
      </c>
      <c r="DG198">
        <f ref="DG198" t="array">IFERROR(INDEX(CSDA!D$1:D$500,MATCH("Trích giữ"&amp;PAYROLL!DG$2,CSDA!A$1:A$500&amp;CSDA!C$1:C$500,0)),0)</f>
        <v/>
      </c>
      <c r="DH198">
        <f>ROUND(T198/26,0)</f>
        <v/>
      </c>
      <c r="DI198">
        <f ref="DI198" t="array">IFERROR(INDEX(CSDA!D$1:D$500,MATCH("Trích giữ"&amp;PAYROLL!DI$2,CSDA!A$1:A$500&amp;CSDA!C$1:C$500,0)),0)</f>
        <v/>
      </c>
      <c r="DJ198">
        <f>IF(U198=0,T198*21.5%-BL198,0)</f>
        <v/>
      </c>
      <c r="DK198">
        <f ref="DK198" t="array">IFERROR(INDEX(CSDA!D$1:D$500,MATCH("Trích giữ"&amp;PAYROLL!DK$2,CSDA!A$1:A$500&amp;CSDA!C$1:C$500,0)),0)</f>
        <v/>
      </c>
      <c r="DL198">
        <f>IFERROR(INDEX(CSDA!D$1:D$500,MATCH(PAYROLL!DL$2,CSDA!C$1:C$500,0))/12,0)</f>
        <v/>
      </c>
      <c r="DM198">
        <f>SUM(DB198:DL198)</f>
        <v/>
      </c>
      <c r="DN198">
        <f>IFERROR(INDEX(ADJ!$A$1:$BZ$1000,MATCH(PAYROLL!D198,ADJ!A$1:A$500,0),MATCH(PAYROLL!DN$2,ADJ!$2:$2,0)),0)</f>
        <v/>
      </c>
      <c r="DO198">
        <f>IFERROR(SUM(BP198,DM198:DN198,CX198:DA198)-DT198,0)</f>
        <v/>
      </c>
      <c r="DP198">
        <f ref="DP198" t="array">SUM(BW198*IFERROR(INDEX(CSDA!D$1:D$500,MATCH(BW$2,CSDA!C$1:C$500,0)),0)%,CX198*IFERROR(INDEX(CSDA!D$1:D$500,MATCH(CX$2,CSDA!C$1:C$500,0)),0)%,DA198*IFERROR(INDEX(CSDA!D$1:D$500,MATCH(DA$2,CSDA!C$1:C$500,0)),0)%,DB198*IFERROR(INDEX(CSDA!D$1:D$500,MATCH(DB$2,CSDA!C$1:C$500,0)),0)%,DF198*IFERROR(INDEX(CSDA!D$1:D$500,MATCH("Phí dịch vụ"&amp;PAYROLL!DF$2,CSDA!A$1:A$500&amp;CSDA!C$1:C$500,0)),0)%,DC198*IFERROR(INDEX(CSDA!D$1:D$500,MATCH("Phí dịch vụ"&amp;PAYROLL!DC$2,CSDA!A$1:A$500&amp;CSDA!C$1:C$500,0)),0)%,DH198*IFERROR(INDEX(CSDA!D$1:D$500,MATCH("Phí dịch vụ"&amp;PAYROLL!DH$2,CSDA!A$1:A$500&amp;CSDA!C$1:C$500,0)),0)%,DJ198*IFERROR(INDEX(CSDA!D$1:D$500,MATCH("Phí dịch vụ"&amp;PAYROLL!DJ$2,CSDA!A$1:A$500&amp;CSDA!C$1:C$500,0)),0)%,BN198*IFERROR(INDEX(CSDA!D$1:D$500,MATCH(BN$2,CSDA!C$1:C$500,0)),0)%)-BN198*7%</f>
        <v/>
      </c>
      <c r="DQ198">
        <f>IFERROR(INDEX(ADJ!$A$1:$BZ$1000,MATCH(PAYROLL!D198,ADJ!A$1:A$500,0),MATCH(PAYROLL!DQ$2,ADJ!$2:$2,0)),0)</f>
        <v/>
      </c>
      <c r="DR198">
        <f>IFERROR(INDEX(ADJ!$A$1:$BZ$1000,MATCH(PAYROLL!D198,ADJ!A$1:A$500,0),MATCH(PAYROLL!DR$2,ADJ!$2:$2,0)),0)</f>
        <v/>
      </c>
      <c r="DS198">
        <f>SUM(DP198:DR198)</f>
        <v/>
      </c>
      <c r="DT198">
        <f>EK198</f>
        <v/>
      </c>
      <c r="DU198">
        <f>SUM(DO198:DR198)</f>
        <v/>
      </c>
      <c r="DV198">
        <f>ROUND(DU198*0.1,0)</f>
        <v/>
      </c>
      <c r="DW198">
        <f>DU198+DV198</f>
        <v/>
      </c>
      <c r="DZ198">
        <f>IFERROR(INDEX(ADJ!$A$1:$BZ$1000,MATCH(PAYROLL!$D198,ADJ!A$1:A$500,0),MATCH(PAYROLL!DZ$2,ADJ!$2:$2,0)),0)</f>
        <v/>
      </c>
      <c r="EA198">
        <f>IFERROR(INDEX(ADJ!$A$1:$BZ$1000,MATCH(PAYROLL!$D198,ADJ!A$1:A$500,0),MATCH(PAYROLL!EA$2,ADJ!$2:$2,0)),0)</f>
        <v/>
      </c>
      <c r="EB198">
        <f>IFERROR(INDEX(ADJ!$A$1:$BZ$1000,MATCH(PAYROLL!$D198,ADJ!A$1:A$500,0),MATCH(PAYROLL!EB$2,ADJ!$2:$2,0)),0)</f>
        <v/>
      </c>
      <c r="EC198">
        <f>IFERROR(INDEX(ADJ!$A$1:$BZ$1000,MATCH(PAYROLL!$D198,ADJ!A$1:A$500,0),MATCH(PAYROLL!EC$2,ADJ!$2:$2,0)),0)</f>
        <v/>
      </c>
      <c r="ED198">
        <f>IFERROR(INDEX(ADJ!$A$1:$BZ$1000,MATCH(PAYROLL!$D198,ADJ!A$1:A$500,0),MATCH(PAYROLL!ED$2,ADJ!$2:$2,0)),0)</f>
        <v/>
      </c>
      <c r="EE198">
        <f>IFERROR(INDEX(ADJ!$A$1:$BZ$1000,MATCH(PAYROLL!$D198,ADJ!A$1:A$500,0),MATCH(PAYROLL!EE$2,ADJ!$2:$2,0)),0)</f>
        <v/>
      </c>
      <c r="EF198">
        <f>IFERROR(INDEX(ADJ!$A$1:$BZ$1000,MATCH(PAYROLL!$D198,ADJ!A$1:A$500,0),MATCH(PAYROLL!EF$2,ADJ!$2:$2,0)),0)</f>
        <v/>
      </c>
      <c r="EG198">
        <f>IFERROR(INDEX(ADJ!$A$1:$BZ$1000,MATCH(PAYROLL!$D198,ADJ!A$1:A$500,0),MATCH(PAYROLL!EG$2,ADJ!$2:$2,0)),0)</f>
        <v/>
      </c>
      <c r="EH198">
        <f>IFERROR(INDEX(ADJ!$A$1:$BZ$1000,MATCH(PAYROLL!$D198,ADJ!A$1:A$500,0),MATCH(PAYROLL!EH$2,ADJ!$2:$2,0)),0)</f>
        <v/>
      </c>
      <c r="EI198">
        <f>IFERROR(INDEX(ADJ!$A$1:$BZ$1000,MATCH(PAYROLL!D198,ADJ!A$1:A$500,0),MATCH(PAYROLL!EI$2,ADJ!$2:$2,0)),0)</f>
        <v/>
      </c>
      <c r="EJ198">
        <f>IFERROR(INDEX(ADJ!$A$1:$BZ$1000,MATCH(PAYROLL!$D198,ADJ!A$1:A$500,0),MATCH(PAYROLL!EJ$2,ADJ!$2:$2,0)),0)</f>
        <v/>
      </c>
      <c r="EK198">
        <f>SUM(DZ198:EJ198)</f>
        <v/>
      </c>
    </row>
    <row r="199">
      <c r="A199" t="n">
        <v>197</v>
      </c>
      <c r="B199" t="inlineStr">
        <is>
          <t>Mai Thanh Hằng</t>
        </is>
      </c>
      <c r="D199" t="inlineStr">
        <is>
          <t>160492-01</t>
        </is>
      </c>
      <c r="S199">
        <f>IFERROR(INDEX(PIS!$A$1:$BZ$1000,MATCH($D199,PIS!C$1:C$500,0),MATCH("Lương CB tháng trước",PIS!$1:$1,0)),0)</f>
        <v/>
      </c>
      <c r="T199">
        <f>IFERROR(INDEX(PIS!$A$1:$BZ$1000,MATCH($D199,PIS!C$1:C$500,0),MATCH("Lương CB hiện tại",PIS!$1:$1,0)),0)</f>
        <v/>
      </c>
      <c r="U199">
        <f>IFERROR(INDEX(PIS!$A$1:$BZ$1000,MATCH($D199,PIS!C$1:C$500,0),MATCH("Lương đóng BHBB",PIS!$1:$1,0)),0)</f>
        <v/>
      </c>
      <c r="V199">
        <f>IFERROR(INDEX(PIS!$A$1:$BZ$1000,MATCH($D199,PIS!C$1:C$500,0),MATCH(V$2,PIS!$2:$2,0)),0)</f>
        <v/>
      </c>
      <c r="W199">
        <f>IFERROR(INDEX(PIS!$A$1:$BZ$1000,MATCH($D199,PIS!C$1:C$500,0),MATCH(W$2,PIS!$2:$2,0)),0)</f>
        <v/>
      </c>
      <c r="X199">
        <f>IFERROR(INDEX(PIS!$A$1:$BZ$1000,MATCH($D199,PIS!C$1:C$500,0),MATCH(X$2,PIS!$2:$2,0)),0)</f>
        <v/>
      </c>
      <c r="Y199">
        <f>IFERROR(INDEX(PIS!$A$1:$BZ$1000,MATCH($D199,PIS!C$1:C$500,0),MATCH(Y$2,PIS!$2:$2,0)),0)</f>
        <v/>
      </c>
      <c r="Z199">
        <f>IFERROR(INDEX(PIS!$A$1:$BZ$1000,MATCH($D199,PIS!C$1:C$500,0),MATCH(Z$2,PIS!$2:$2,0)),0)</f>
        <v/>
      </c>
      <c r="AA199">
        <f>IFERROR(INDEX(PIS!$A$1:$BZ$1000,MATCH($D199,PIS!C$1:C$500,0),MATCH(AA$2,PIS!$2:$2,0)),0)</f>
        <v/>
      </c>
      <c r="AB199">
        <f>IFERROR(INDEX(PIS!$A$1:$BZ$1000,MATCH($D199,PIS!C$1:C$500,0),MATCH(AB$2,PIS!$2:$2,0)),0)</f>
        <v/>
      </c>
      <c r="AC199">
        <f>SUM(V199:AB199)</f>
        <v/>
      </c>
      <c r="AD199">
        <f>IFERROR(INDEX(TIMESHEET!$A$1:$AI$5000,MATCH($D199,TIMESHEET!A$1:A$500,0),MATCH("T100",TIMESHEET!$2:$2,0))-2,0)</f>
        <v/>
      </c>
      <c r="AE199">
        <f>IFERROR(INDEX(TIMESHEET!$A$1:$AI$5000,MATCH($D199,TIMESHEET!A$1:A$500,0),MATCH("T202",TIMESHEET!$2:$2,0)),0)</f>
        <v/>
      </c>
      <c r="AF199">
        <f>IFERROR(INDEX(TIMESHEET!$A$1:$AI$5000,MATCH($D199,TIMESHEET!A$1:A$500,0),MATCH("T302",TIMESHEET!$2:$2,0)),0)</f>
        <v/>
      </c>
      <c r="AG199">
        <f>IFERROR(INDEX(TIMESHEET!$A$1:$AI$5000,MATCH($D199,TIMESHEET!A$1:A$500,0),MATCH("T406",TIMESHEET!$2:$2,0)),0)</f>
        <v/>
      </c>
      <c r="AH199">
        <f>AE199+AG199</f>
        <v/>
      </c>
      <c r="AI199">
        <f>IFERROR(INDEX(TIMESHEET!$A$1:$AI$5000,MATCH($D199,TIMESHEET!A$1:A$500,0),MATCH("T701",TIMESHEET!$2:$2,0)),0)</f>
        <v/>
      </c>
      <c r="AJ199">
        <f>IFERROR(INDEX(TIMESHEET!$A$1:$AI$5000,MATCH($D199,TIMESHEET!B$1:B$500,0),MATCH("T320",TIMESHEET!$2:$2,0)),0)</f>
        <v/>
      </c>
      <c r="AK199">
        <f>IFERROR(IF(LEFT(INDEX(PIS!O$1:O$500,MATCH(D199,PIS!C$1:C$500)),1)="M",T199/AD199*SUM(AE199:AG199),T199*AD199),0)</f>
        <v/>
      </c>
      <c r="AL199">
        <f>IFERROR(INDEX(ADJ!$A$1:$BZ$1000,MATCH(PAYROLL!D199,ADJ!A$1:A$500,0),MATCH(PAYROLL!AL$2,ADJ!$2:$2,0)),0)</f>
        <v/>
      </c>
      <c r="AM199">
        <f>SUM(AK199:AL199)</f>
        <v/>
      </c>
      <c r="AN199">
        <f>IFERROR(ROUND(V199/$AD199*$AH199,0),0)</f>
        <v/>
      </c>
      <c r="AO199">
        <f>IFERROR(ROUND(W199/$AD199*$AH199,0),0)</f>
        <v/>
      </c>
      <c r="AP199">
        <f>IFERROR(ROUND(X199/$AD199*$AE199,0),0)</f>
        <v/>
      </c>
      <c r="AQ199">
        <f>IFERROR(ROUND(Y199/$AD199*$AH199,0),0)</f>
        <v/>
      </c>
      <c r="AR199">
        <f>IFERROR(ROUND(Z199/$AD199*$AH199,0),0)</f>
        <v/>
      </c>
      <c r="AS199">
        <f>IFERROR(ROUND(AA199/$AD199*$AH199,0),0)</f>
        <v/>
      </c>
      <c r="AT199">
        <f>IFERROR(IF((AE199+AF199+AG199)&gt;13,AB199,ROUND(AB199/AD199*AH199,0)),0)</f>
        <v/>
      </c>
      <c r="AU199">
        <f>IFERROR(INDEX(ADJ!$A$1:$BZ$1000,MATCH(PAYROLL!D199,ADJ!A$1:A$500,0),MATCH(PAYROLL!AU$2,ADJ!$2:$2,0)),0)</f>
        <v/>
      </c>
      <c r="AV199">
        <f>ROUND(SUM(AN199:AU199),0)</f>
        <v/>
      </c>
      <c r="AW199">
        <f>IFERROR(INDEX(TIMESHEET!$A$1:$AI$5000,MATCH(PAYROLL!D199,TIMESHEET!A$1:A$500,0),MATCH("T620",TIMESHEET!$2:$2,0)),0)</f>
        <v/>
      </c>
      <c r="AX199">
        <f>IFERROR(INDEX(TIMESHEET!$A$1:$AI$5000,MATCH(PAYROLL!D199,TIMESHEET!A$1:A$500,0),MATCH("T601",TIMESHEET!$2:$2,0)),0)</f>
        <v/>
      </c>
      <c r="AY199">
        <f>IFERROR(INDEX(TIMESHEET!$A$1:$AI$5000,MATCH(PAYROLL!D199,TIMESHEET!A$1:A$500,0),MATCH("T602",TIMESHEET!$2:$2,0)),0)</f>
        <v/>
      </c>
      <c r="AZ199">
        <f>IFERROR(INDEX(TIMESHEET!$A$1:$AI$5000,MATCH(PAYROLL!D199,TIMESHEET!A$1:A$500,0),MATCH("T603",TIMESHEET!$2:$2,0)),0)</f>
        <v/>
      </c>
      <c r="BA199">
        <f>IFERROR(INDEX(TIMESHEET!$A$1:$AI$5000,MATCH(PAYROLL!D199,TIMESHEET!A$1:A$500,0),MATCH("T611",TIMESHEET!$2:$2,0)),0)</f>
        <v/>
      </c>
      <c r="BB199">
        <f>IFERROR(INDEX(TIMESHEET!$A$1:$AI$5000,MATCH(PAYROLL!D199,TIMESHEET!A$1:A$500,0),MATCH("T612",TIMESHEET!$2:$2,0)),0)</f>
        <v/>
      </c>
      <c r="BC199">
        <f>IFERROR(INDEX(TIMESHEET!$A$1:$AI$5000,MATCH(PAYROLL!D199,TIMESHEET!A$1:A$500,0),MATCH("T613",TIMESHEET!$2:$2,0)),0)</f>
        <v/>
      </c>
      <c r="BD199">
        <f>IFERROR(INDEX(TIMESHEET!$A$1:$AI$5000,MATCH(PAYROLL!D199,TIMESHEET!A$1:A$500,0),MATCH("T500",TIMESHEET!$2:$2,0)),0)</f>
        <v/>
      </c>
      <c r="BE199">
        <f>IFERROR(IF(LEFT(INDEX(PIS!O$1:O$500,MATCH(D199,PIS!C$1:C$500)),1)="M",T199/AD199/8*(AW199+AX199*1.5+AY199*2+AZ199*3+BA199*2.1+BB199*2.7+BC199*3.9+BD199*0.3),T199/8*(AW199+AX199*1.5+AY199*2+AZ199*3+BA199*2.1+BB199*2.7+BC199*3.9+BD199*0.3)),0)</f>
        <v/>
      </c>
      <c r="BF199">
        <f>IFERROR(INDEX(ADJ!$A$1:$BZ$1000,MATCH(PAYROLL!$D199,ADJ!A$1:A$500,0),MATCH(PAYROLL!BF$2,ADJ!$2:$2,0)),0)</f>
        <v/>
      </c>
      <c r="BG199">
        <f>IFERROR(INDEX(ADJ!$A$1:$BZ$1000,MATCH(PAYROLL!D199,ADJ!A$1:A$500,0),MATCH(PAYROLL!BG$2,ADJ!$2:$2,0)),0)</f>
        <v/>
      </c>
      <c r="BH199">
        <f>IFERROR(INDEX(ADJ!$A$1:$BZ$1000,MATCH(PAYROLL!D199,ADJ!A$1:A$500,0),MATCH(PAYROLL!BH$2,ADJ!$2:$2,0)),0)</f>
        <v/>
      </c>
      <c r="BI199">
        <f>IFERROR(INDEX(ADJ!$A$1:$BZ$1000,MATCH(PAYROLL!D199,ADJ!A$1:A$500,0),MATCH(PAYROLL!BI$2,ADJ!$2:$2,0)),0)</f>
        <v/>
      </c>
      <c r="BJ199">
        <f>IFERROR(INDEX(ADJ!$A$1:$BZ$1000,MATCH(PAYROLL!D199,ADJ!A$1:A$500,0),MATCH(PAYROLL!BJ$2,ADJ!$2:$2,0)),0)</f>
        <v/>
      </c>
      <c r="BK199">
        <f>SUM(BF199:BJ199)</f>
        <v/>
      </c>
      <c r="BL199">
        <f>IFERROR(INDEX(ADJ!$A$1:$BZ$1000,MATCH(PAYROLL!D199,ADJ!A$1:A$500,0),MATCH(PAYROLL!BL$2,ADJ!$2:$2,0)),0)</f>
        <v/>
      </c>
      <c r="BM199">
        <f>IFERROR(INDEX(ADJ!$A$1:$BZ$1000,MATCH(PAYROLL!D199,ADJ!A$1:A$500,0),MATCH(PAYROLL!BM$2,ADJ!$2:$2,0)),0)</f>
        <v/>
      </c>
      <c r="BN199">
        <f>IFERROR(INDEX(ADJ!$A$1:$BZ$1000,MATCH(PAYROLL!D199,ADJ!A$1:A$500,0),MATCH(PAYROLL!BN$2,ADJ!$2:$2,0)),0)</f>
        <v/>
      </c>
      <c r="BO199">
        <f>IFERROR(INDEX(ADJ!$A$1:$BZ$1000,MATCH(PAYROLL!D199,ADJ!A$1:A$500,0),MATCH(PAYROLL!BO$2,ADJ!$2:$2,0)),0)</f>
        <v/>
      </c>
      <c r="BP199">
        <f>SUM(AM199,AV199,BE199,BK199,BL199:BO199)</f>
        <v/>
      </c>
      <c r="BQ199">
        <f>BO199</f>
        <v/>
      </c>
      <c r="BR199">
        <f>IFERROR(ROUND(IF(LEFT(INDEX(PIS!O$1:O$500,MATCH(D199,PIS!C$1:C$500)),1)="D",T199/8*(BD199*0.3),IF(LEFT(INDEX(PIS!O$1:O$500,MATCH(D199,PIS!C$1:C$500)),1)="H",T199*($BD199*0.3),T199/$AD199/8*($BD199*0.3))),0),0)</f>
        <v/>
      </c>
      <c r="BS199">
        <f>IF(AP199&lt;1,0,MIN(AP199,730000))</f>
        <v/>
      </c>
      <c r="BT199">
        <f>IFERROR(ROUND((BE199-SUM(AW199:BC199)*T199/AD199/8),0)-BR199,0)</f>
        <v/>
      </c>
      <c r="BU199">
        <f>AO199</f>
        <v/>
      </c>
      <c r="BV199">
        <f>SUM(BQ199:BU199)</f>
        <v/>
      </c>
      <c r="BW199">
        <f>BP199-BV199</f>
        <v/>
      </c>
      <c r="BX199">
        <f>IFERROR(IF(RIGHT(INDEX(PIS!O$1:O$500,MATCH(D199,PIS!C$1:C$500)),5)="Gross",MIN(U199+V199,VLOOKUP("R700",TSC!B:C,2,0)*VLOOKUP("R101",TSC!B:C,2,0))*VLOOKUP("R701",TSC!B:C,2,0)%,0),0)</f>
        <v/>
      </c>
      <c r="BY199">
        <f>IFERROR(IF(RIGHT(INDEX(PIS!O$1:O$500,MATCH(D199,PIS!C$1:C$500)),5)="Gross",MIN(U199+V199,VLOOKUP("R700",TSC!B:C,2,0)*VLOOKUP("R101",TSC!B:C,2,0))*VLOOKUP("T704",TSC!B:C,2,0)%,0),0)</f>
        <v/>
      </c>
      <c r="BZ199">
        <f>IFERROR(IF(RIGHT(INDEX(PIS!O$1:O$500,MATCH(D199,PIS!C$1:C$500)),5)="Gross",MIN(U199+V199,VLOOKUP("R700",TSC!B:C,2,0)*VLOOKUP("1",TSC!F:G,2,0))*VLOOKUP("T705",TSC!B:C,2,0)%,0),0)</f>
        <v/>
      </c>
      <c r="CA199">
        <f>IFERROR(INDEX(ADJ!$A$1:$BZ$1000,MATCH(PAYROLL!D199,ADJ!A$1:A$500,0),MATCH(PAYROLL!CA$2,ADJ!$2:$2,0)),0)</f>
        <v/>
      </c>
      <c r="CB199">
        <f>IFERROR(INDEX(ADJ!$A$1:$BZ$1000,MATCH(PAYROLL!D199,ADJ!A$1:A$500,0),MATCH(PAYROLL!CB$2,ADJ!$2:$2,0)),0)</f>
        <v/>
      </c>
      <c r="CC199">
        <f>SUM(BX199:CB199)</f>
        <v/>
      </c>
      <c r="CD199">
        <f>IFERROR(INDEX(PIS!$A$1:$BZ$1000,MATCH(PAYROLL!D199,PIS!C$1:C$500,0),MATCH(PAYROLL!CD$1,PIS!$1:$1,0)),0)</f>
        <v/>
      </c>
      <c r="CE199">
        <f>IFERROR(IF(OR(INDEX(PIS!P$1:P$500,MATCH(D199,PIS!C$1:C$500,0))="LT2",INDEX(PIS!P$1:P$500,MATCH(D199,PIS!C$1:C$500,0))="P10"),0,SUM(CC199,CD199*VLOOKUP("R601",TSC!B:C,2,0),VLOOKUP("R602",TSC!B:C,2,0))),0)</f>
        <v/>
      </c>
      <c r="CF199">
        <f>MAX(BW199-CE199,0)</f>
        <v/>
      </c>
      <c r="CG199">
        <f>IFERROR(IF(OR(RIGHT(INDEX(PIS!P$1:P$500,MATCH(D199,PIS!C$1:C$500)),5)="P10",RIGHT(INDEX(PIS!P$1:P$500,MATCH(D199,PIS!C$1:C$500)),5)="CK"),0,IF(CF199&lt;=5000000,CF199*5%,IF(CF199&lt;=10000000,CF199*10%-250000,IF(CF199&lt;=18000000,CF199*15%-750000,IF(CF199&lt;=32000000,CF199*20%-1650000,IF(CF199&lt;=52000000,CF199*25%-3250000,IF(CF199&lt;=80000000,BH199*30%-5850000,CF199*35%-9850000))))))),0)</f>
        <v/>
      </c>
      <c r="CH199">
        <f>IFERROR(IF(OR(INDEX(PIS!P$1:P$500,MATCH(D199,PIS!C$1:C$500))="LT",INDEX(PIS!P$1:P$500,MATCH(D199,PIS!C$1:C$500))="CK"),0,IF(CF199&lt;2000000,0,CF199*10%)),0)</f>
        <v/>
      </c>
      <c r="CI199">
        <f>IFERROR(INDEX(ADJ!$A$1:$BZ$1000,MATCH(PAYROLL!D199,ADJ!A$1:A$500,0),MATCH(PAYROLL!CI$2,ADJ!$2:$2,0)),0)</f>
        <v/>
      </c>
      <c r="CJ199">
        <f>IFERROR(INDEX(ADJ!$A$1:$BZ$1000,MATCH(PAYROLL!D199,ADJ!A$1:A$500,0),MATCH(PAYROLL!CJ$2,ADJ!$2:$2,0)),0)</f>
        <v/>
      </c>
      <c r="CK199">
        <f>IFERROR(INDEX(ADJ!$A$1:$BZ$1000,MATCH(PAYROLL!D199,ADJ!A$1:A$500,0),MATCH(PAYROLL!CK$2,ADJ!$2:$2,0)),0)</f>
        <v/>
      </c>
      <c r="CL199">
        <f>SUM(CG199:CK199)</f>
        <v/>
      </c>
      <c r="CM199">
        <f>ROUND(SUM(CH199:CK199),0)</f>
        <v/>
      </c>
      <c r="CN199">
        <f>IFERROR(INDEX(CSDA!D$1:D$500,MATCH($CN$2,CSDA!C$1:C$500,0))*INDEX(PIS!V$1:V$500,MATCH(D199,PIS!C$1:C$500))+INDEX(ADJ!$A$1:$BZ$1000,MATCH(PAYROLL!D199,ADJ!A$1:A$500,0),MATCH(PAYROLL!CN$2,ADJ!$2:$2,0)),0)</f>
        <v/>
      </c>
      <c r="CO199">
        <f>IFERROR(INDEX(ADJ!$A$1:$BZ$1000,MATCH(PAYROLL!D199,ADJ!A$1:A$500,0),MATCH(PAYROLL!CO$2,ADJ!$2:$2,0)),0)</f>
        <v/>
      </c>
      <c r="CP199">
        <f>IFERROR(INDEX(ADJ!$A$1:$BZ$1000,MATCH(PAYROLL!D199,ADJ!A$1:A$500,0),MATCH(PAYROLL!CP$2,ADJ!$2:$2,0)),0)</f>
        <v/>
      </c>
      <c r="CQ199">
        <f>BP199-CL199-CI199-CM199-CN199-CO199-CP199-CC199</f>
        <v/>
      </c>
      <c r="CR199">
        <f>IFERROR(IF(RIGHT(INDEX(PIS!O$1:O$500,MATCH(D199,PIS!C$1:C$500,0)),5)="Gross",MIN(U199+V199,VLOOKUP("R700",TSC!B:C,2,0)*VLOOKUP("R101",TSC!B:C,2,0))*(VLOOKUP("T711",TSC!B:C,2,0)+VLOOKUP("T712",TSC!B:C,2,0))%,MIN(T199+V199,VLOOKUP("R700",TSC!B:C,2,0)*VLOOKUP("R101",TSC!B:C,2,0))*(VLOOKUP("T711",TSC!B:C,2,0)+VLOOKUP("T712",TSC!B:C,2,0)+VLOOKUP("R701",TSC!B:C,2,0))%),0)</f>
        <v/>
      </c>
      <c r="CS199">
        <f>IFERROR(IF(RIGHT(INDEX(PIS!O$1:O$500,MATCH(D199,PIS!C$1:C$500,0)),5)="Gross",MIN(U199+V199,VLOOKUP("R700",TSC!B:C,2,0)*VLOOKUP("R101",TSC!B:C,2,0))*(VLOOKUP("T714",TSC!B:C,2,0))%,MIN(T199+V199,VLOOKUP("R700",TSC!B:C,2,0)*VLOOKUP("R101",TSC!B:C,2,0))*(VLOOKUP("T704",TSC!B:C,2,0)+VLOOKUP("T714",TSC!B:C,2,0))%),0)</f>
        <v/>
      </c>
      <c r="CT199">
        <f>IFERROR(IF(RIGHT(INDEX(PIS!O$1:O$500,MATCH(D199,PIS!C$1:C$500,0)),5)="Gross",MIN(U199+V199,VLOOKUP("R700",TSC!B:C,2,0)*VLOOKUP("R101",TSC!B:C,2,0))*VLOOKUP("T705",TSC!B:C,2,0)%,MIN(T199+V199,VLOOKUP("R700",TSC!B:C,2,0)*VLOOKUP("R101",TSC!B:C,2,0))*VLOOKUP("T705",TSC!B:C,2,0)%),0)</f>
        <v/>
      </c>
      <c r="CU199">
        <f>IFERROR(IF(RIGHT(INDEX(PIS!O$1:O$500,MATCH(D199,PIS!C$1:C$500,0)),5)="Gross",MIN(U199+V199,VLOOKUP("R700",TSC!B:C,2,0)*VLOOKUP("R101",TSC!B:C,2,0))*(VLOOKUP("T713",TSC!B:C,2,0))%,MIN(T199+V199,VLOOKUP("R700",TSC!B:C,2,0)*VLOOKUP("R101",TSC!B:C,2,0))*(VLOOKUP("T713",TSC!B:C,2,0))%),0)</f>
        <v/>
      </c>
      <c r="CV199">
        <f>IFERROR(INDEX(ADJ!$A$1:$BZ$1000,MATCH(PAYROLL!D199,ADJ!A$1:A$500,0),MATCH(PAYROLL!CV$2,ADJ!$2:$2,0)),0)</f>
        <v/>
      </c>
      <c r="CW199">
        <f>IFERROR(INDEX(ADJ!$A$1:$BZ$1000,MATCH(PAYROLL!D199,ADJ!A$1:A$500,0),MATCH(PAYROLL!CW$2,ADJ!$2:$2,0)),0)</f>
        <v/>
      </c>
      <c r="CX199">
        <f>SUM(CR199:CW199)</f>
        <v/>
      </c>
      <c r="CY199">
        <f>ROUND(IF(CR199&gt;0,T199+V199*VLOOKUP("R202",TSC!$B$1:$C$500,2,0),0),0)</f>
        <v/>
      </c>
      <c r="CZ199">
        <f>IFERROR(INDEX(CSDA!D$1:D$500,MATCH($CZ$2,CSDA!C$1:C$500,0)),0)</f>
        <v/>
      </c>
      <c r="DA199">
        <f>ROUND(T199*0.7%,0)</f>
        <v/>
      </c>
      <c r="DB199">
        <f>ROUND(T199/12,0)</f>
        <v/>
      </c>
      <c r="DC199">
        <f ref="DC199" t="array">IFERROR(INDEX(CSDA!D$1:D$500,MATCH("Trích giữ"&amp;PAYROLL!DC$2,CSDA!A$1:A$500&amp;CSDA!C$1:C$500,0)),0)</f>
        <v/>
      </c>
      <c r="DD199">
        <f ref="DD199" t="array">IFERROR(INDEX(CSDA!D$1:D$500,MATCH("Trích giữ"&amp;PAYROLL!DD$2,CSDA!A$1:A$500&amp;CSDA!C$1:C$500,0)),0)</f>
        <v/>
      </c>
      <c r="DE199">
        <f ref="DE199" t="array">IFERROR(INDEX(CSDA!D$1:D$500,MATCH("Trích giữ"&amp;PAYROLL!DE$2,CSDA!A$1:A$500&amp;CSDA!C$1:C$500,0)),0)</f>
        <v/>
      </c>
      <c r="DF199">
        <f>IFERROR(INDEX(CSDA!D$1:D$500,MATCH(PAYROLL!DF$2,CSDA!C$1:C$500,0)),0)</f>
        <v/>
      </c>
      <c r="DG199">
        <f ref="DG199" t="array">IFERROR(INDEX(CSDA!D$1:D$500,MATCH("Trích giữ"&amp;PAYROLL!DG$2,CSDA!A$1:A$500&amp;CSDA!C$1:C$500,0)),0)</f>
        <v/>
      </c>
      <c r="DH199">
        <f>ROUND(T199/26,0)</f>
        <v/>
      </c>
      <c r="DI199">
        <f ref="DI199" t="array">IFERROR(INDEX(CSDA!D$1:D$500,MATCH("Trích giữ"&amp;PAYROLL!DI$2,CSDA!A$1:A$500&amp;CSDA!C$1:C$500,0)),0)</f>
        <v/>
      </c>
      <c r="DJ199">
        <f>IF(U199=0,T199*21.5%-BL199,0)</f>
        <v/>
      </c>
      <c r="DK199">
        <f ref="DK199" t="array">IFERROR(INDEX(CSDA!D$1:D$500,MATCH("Trích giữ"&amp;PAYROLL!DK$2,CSDA!A$1:A$500&amp;CSDA!C$1:C$500,0)),0)</f>
        <v/>
      </c>
      <c r="DL199">
        <f>IFERROR(INDEX(CSDA!D$1:D$500,MATCH(PAYROLL!DL$2,CSDA!C$1:C$500,0))/12,0)</f>
        <v/>
      </c>
      <c r="DM199">
        <f>SUM(DB199:DL199)</f>
        <v/>
      </c>
      <c r="DN199">
        <f>IFERROR(INDEX(ADJ!$A$1:$BZ$1000,MATCH(PAYROLL!D199,ADJ!A$1:A$500,0),MATCH(PAYROLL!DN$2,ADJ!$2:$2,0)),0)</f>
        <v/>
      </c>
      <c r="DO199">
        <f>IFERROR(SUM(BP199,DM199:DN199,CX199:DA199)-DT199,0)</f>
        <v/>
      </c>
      <c r="DP199">
        <f ref="DP199" t="array">SUM(BW199*IFERROR(INDEX(CSDA!D$1:D$500,MATCH(BW$2,CSDA!C$1:C$500,0)),0)%,CX199*IFERROR(INDEX(CSDA!D$1:D$500,MATCH(CX$2,CSDA!C$1:C$500,0)),0)%,DA199*IFERROR(INDEX(CSDA!D$1:D$500,MATCH(DA$2,CSDA!C$1:C$500,0)),0)%,DB199*IFERROR(INDEX(CSDA!D$1:D$500,MATCH(DB$2,CSDA!C$1:C$500,0)),0)%,DF199*IFERROR(INDEX(CSDA!D$1:D$500,MATCH("Phí dịch vụ"&amp;PAYROLL!DF$2,CSDA!A$1:A$500&amp;CSDA!C$1:C$500,0)),0)%,DC199*IFERROR(INDEX(CSDA!D$1:D$500,MATCH("Phí dịch vụ"&amp;PAYROLL!DC$2,CSDA!A$1:A$500&amp;CSDA!C$1:C$500,0)),0)%,DH199*IFERROR(INDEX(CSDA!D$1:D$500,MATCH("Phí dịch vụ"&amp;PAYROLL!DH$2,CSDA!A$1:A$500&amp;CSDA!C$1:C$500,0)),0)%,DJ199*IFERROR(INDEX(CSDA!D$1:D$500,MATCH("Phí dịch vụ"&amp;PAYROLL!DJ$2,CSDA!A$1:A$500&amp;CSDA!C$1:C$500,0)),0)%,BN199*IFERROR(INDEX(CSDA!D$1:D$500,MATCH(BN$2,CSDA!C$1:C$500,0)),0)%)-BN199*7%</f>
        <v/>
      </c>
      <c r="DQ199">
        <f>IFERROR(INDEX(ADJ!$A$1:$BZ$1000,MATCH(PAYROLL!D199,ADJ!A$1:A$500,0),MATCH(PAYROLL!DQ$2,ADJ!$2:$2,0)),0)</f>
        <v/>
      </c>
      <c r="DR199">
        <f>IFERROR(INDEX(ADJ!$A$1:$BZ$1000,MATCH(PAYROLL!D199,ADJ!A$1:A$500,0),MATCH(PAYROLL!DR$2,ADJ!$2:$2,0)),0)</f>
        <v/>
      </c>
      <c r="DS199">
        <f>SUM(DP199:DR199)</f>
        <v/>
      </c>
      <c r="DT199">
        <f>EK199</f>
        <v/>
      </c>
      <c r="DU199">
        <f>SUM(DO199:DR199)</f>
        <v/>
      </c>
      <c r="DV199">
        <f>ROUND(DU199*0.1,0)</f>
        <v/>
      </c>
      <c r="DW199">
        <f>DU199+DV199</f>
        <v/>
      </c>
      <c r="DZ199">
        <f>IFERROR(INDEX(ADJ!$A$1:$BZ$1000,MATCH(PAYROLL!$D199,ADJ!A$1:A$500,0),MATCH(PAYROLL!DZ$2,ADJ!$2:$2,0)),0)</f>
        <v/>
      </c>
      <c r="EA199">
        <f>IFERROR(INDEX(ADJ!$A$1:$BZ$1000,MATCH(PAYROLL!$D199,ADJ!A$1:A$500,0),MATCH(PAYROLL!EA$2,ADJ!$2:$2,0)),0)</f>
        <v/>
      </c>
      <c r="EB199">
        <f>IFERROR(INDEX(ADJ!$A$1:$BZ$1000,MATCH(PAYROLL!$D199,ADJ!A$1:A$500,0),MATCH(PAYROLL!EB$2,ADJ!$2:$2,0)),0)</f>
        <v/>
      </c>
      <c r="EC199">
        <f>IFERROR(INDEX(ADJ!$A$1:$BZ$1000,MATCH(PAYROLL!$D199,ADJ!A$1:A$500,0),MATCH(PAYROLL!EC$2,ADJ!$2:$2,0)),0)</f>
        <v/>
      </c>
      <c r="ED199">
        <f>IFERROR(INDEX(ADJ!$A$1:$BZ$1000,MATCH(PAYROLL!$D199,ADJ!A$1:A$500,0),MATCH(PAYROLL!ED$2,ADJ!$2:$2,0)),0)</f>
        <v/>
      </c>
      <c r="EE199">
        <f>IFERROR(INDEX(ADJ!$A$1:$BZ$1000,MATCH(PAYROLL!$D199,ADJ!A$1:A$500,0),MATCH(PAYROLL!EE$2,ADJ!$2:$2,0)),0)</f>
        <v/>
      </c>
      <c r="EF199">
        <f>IFERROR(INDEX(ADJ!$A$1:$BZ$1000,MATCH(PAYROLL!$D199,ADJ!A$1:A$500,0),MATCH(PAYROLL!EF$2,ADJ!$2:$2,0)),0)</f>
        <v/>
      </c>
      <c r="EG199">
        <f>IFERROR(INDEX(ADJ!$A$1:$BZ$1000,MATCH(PAYROLL!$D199,ADJ!A$1:A$500,0),MATCH(PAYROLL!EG$2,ADJ!$2:$2,0)),0)</f>
        <v/>
      </c>
      <c r="EH199">
        <f>IFERROR(INDEX(ADJ!$A$1:$BZ$1000,MATCH(PAYROLL!$D199,ADJ!A$1:A$500,0),MATCH(PAYROLL!EH$2,ADJ!$2:$2,0)),0)</f>
        <v/>
      </c>
      <c r="EI199">
        <f>IFERROR(INDEX(ADJ!$A$1:$BZ$1000,MATCH(PAYROLL!D199,ADJ!A$1:A$500,0),MATCH(PAYROLL!EI$2,ADJ!$2:$2,0)),0)</f>
        <v/>
      </c>
      <c r="EJ199">
        <f>IFERROR(INDEX(ADJ!$A$1:$BZ$1000,MATCH(PAYROLL!$D199,ADJ!A$1:A$500,0),MATCH(PAYROLL!EJ$2,ADJ!$2:$2,0)),0)</f>
        <v/>
      </c>
      <c r="EK199">
        <f>SUM(DZ199:EJ199)</f>
        <v/>
      </c>
    </row>
    <row r="200">
      <c r="A200" t="n">
        <v>198</v>
      </c>
      <c r="B200" t="inlineStr">
        <is>
          <t>Nguyễn Thị Luyện</t>
        </is>
      </c>
      <c r="D200" t="inlineStr">
        <is>
          <t>160484-01</t>
        </is>
      </c>
      <c r="S200">
        <f>IFERROR(INDEX(PIS!$A$1:$BZ$1000,MATCH($D200,PIS!C$1:C$500,0),MATCH("Lương CB tháng trước",PIS!$1:$1,0)),0)</f>
        <v/>
      </c>
      <c r="T200">
        <f>IFERROR(INDEX(PIS!$A$1:$BZ$1000,MATCH($D200,PIS!C$1:C$500,0),MATCH("Lương CB hiện tại",PIS!$1:$1,0)),0)</f>
        <v/>
      </c>
      <c r="U200">
        <f>IFERROR(INDEX(PIS!$A$1:$BZ$1000,MATCH($D200,PIS!C$1:C$500,0),MATCH("Lương đóng BHBB",PIS!$1:$1,0)),0)</f>
        <v/>
      </c>
      <c r="V200">
        <f>IFERROR(INDEX(PIS!$A$1:$BZ$1000,MATCH($D200,PIS!C$1:C$500,0),MATCH(V$2,PIS!$2:$2,0)),0)</f>
        <v/>
      </c>
      <c r="W200">
        <f>IFERROR(INDEX(PIS!$A$1:$BZ$1000,MATCH($D200,PIS!C$1:C$500,0),MATCH(W$2,PIS!$2:$2,0)),0)</f>
        <v/>
      </c>
      <c r="X200">
        <f>IFERROR(INDEX(PIS!$A$1:$BZ$1000,MATCH($D200,PIS!C$1:C$500,0),MATCH(X$2,PIS!$2:$2,0)),0)</f>
        <v/>
      </c>
      <c r="Y200">
        <f>IFERROR(INDEX(PIS!$A$1:$BZ$1000,MATCH($D200,PIS!C$1:C$500,0),MATCH(Y$2,PIS!$2:$2,0)),0)</f>
        <v/>
      </c>
      <c r="Z200">
        <f>IFERROR(INDEX(PIS!$A$1:$BZ$1000,MATCH($D200,PIS!C$1:C$500,0),MATCH(Z$2,PIS!$2:$2,0)),0)</f>
        <v/>
      </c>
      <c r="AA200">
        <f>IFERROR(INDEX(PIS!$A$1:$BZ$1000,MATCH($D200,PIS!C$1:C$500,0),MATCH(AA$2,PIS!$2:$2,0)),0)</f>
        <v/>
      </c>
      <c r="AB200">
        <f>IFERROR(INDEX(PIS!$A$1:$BZ$1000,MATCH($D200,PIS!C$1:C$500,0),MATCH(AB$2,PIS!$2:$2,0)),0)</f>
        <v/>
      </c>
      <c r="AC200">
        <f>SUM(V200:AB200)</f>
        <v/>
      </c>
      <c r="AD200">
        <f>IFERROR(INDEX(TIMESHEET!$A$1:$AI$5000,MATCH($D200,TIMESHEET!A$1:A$500,0),MATCH("T100",TIMESHEET!$2:$2,0))-2,0)</f>
        <v/>
      </c>
      <c r="AE200">
        <f>IFERROR(INDEX(TIMESHEET!$A$1:$AI$5000,MATCH($D200,TIMESHEET!A$1:A$500,0),MATCH("T202",TIMESHEET!$2:$2,0)),0)</f>
        <v/>
      </c>
      <c r="AF200">
        <f>IFERROR(INDEX(TIMESHEET!$A$1:$AI$5000,MATCH($D200,TIMESHEET!A$1:A$500,0),MATCH("T302",TIMESHEET!$2:$2,0)),0)</f>
        <v/>
      </c>
      <c r="AG200">
        <f>IFERROR(INDEX(TIMESHEET!$A$1:$AI$5000,MATCH($D200,TIMESHEET!A$1:A$500,0),MATCH("T406",TIMESHEET!$2:$2,0)),0)</f>
        <v/>
      </c>
      <c r="AH200">
        <f>AE200+AG200</f>
        <v/>
      </c>
      <c r="AI200">
        <f>IFERROR(INDEX(TIMESHEET!$A$1:$AI$5000,MATCH($D200,TIMESHEET!A$1:A$500,0),MATCH("T701",TIMESHEET!$2:$2,0)),0)</f>
        <v/>
      </c>
      <c r="AJ200">
        <f>IFERROR(INDEX(TIMESHEET!$A$1:$AI$5000,MATCH($D200,TIMESHEET!B$1:B$500,0),MATCH("T320",TIMESHEET!$2:$2,0)),0)</f>
        <v/>
      </c>
      <c r="AK200">
        <f>IFERROR(IF(LEFT(INDEX(PIS!O$1:O$500,MATCH(D200,PIS!C$1:C$500)),1)="M",T200/AD200*SUM(AE200:AG200),T200*AD200),0)</f>
        <v/>
      </c>
      <c r="AL200">
        <f>IFERROR(INDEX(ADJ!$A$1:$BZ$1000,MATCH(PAYROLL!D200,ADJ!A$1:A$500,0),MATCH(PAYROLL!AL$2,ADJ!$2:$2,0)),0)</f>
        <v/>
      </c>
      <c r="AM200">
        <f>SUM(AK200:AL200)</f>
        <v/>
      </c>
      <c r="AN200">
        <f>IFERROR(ROUND(V200/$AD200*$AH200,0),0)</f>
        <v/>
      </c>
      <c r="AO200">
        <f>IFERROR(ROUND(W200/$AD200*$AH200,0),0)</f>
        <v/>
      </c>
      <c r="AP200">
        <f>IFERROR(ROUND(X200/$AD200*$AE200,0),0)</f>
        <v/>
      </c>
      <c r="AQ200">
        <f>IFERROR(ROUND(Y200/$AD200*$AH200,0),0)</f>
        <v/>
      </c>
      <c r="AR200">
        <f>IFERROR(ROUND(Z200/$AD200*$AH200,0),0)</f>
        <v/>
      </c>
      <c r="AS200">
        <f>IFERROR(ROUND(AA200/$AD200*$AH200,0),0)</f>
        <v/>
      </c>
      <c r="AT200">
        <f>IFERROR(IF((AE200+AF200+AG200)&gt;13,AB200,ROUND(AB200/AD200*AH200,0)),0)</f>
        <v/>
      </c>
      <c r="AU200">
        <f>IFERROR(INDEX(ADJ!$A$1:$BZ$1000,MATCH(PAYROLL!D200,ADJ!A$1:A$500,0),MATCH(PAYROLL!AU$2,ADJ!$2:$2,0)),0)</f>
        <v/>
      </c>
      <c r="AV200">
        <f>ROUND(SUM(AN200:AU200),0)</f>
        <v/>
      </c>
      <c r="AW200">
        <f>IFERROR(INDEX(TIMESHEET!$A$1:$AI$5000,MATCH(PAYROLL!D200,TIMESHEET!A$1:A$500,0),MATCH("T620",TIMESHEET!$2:$2,0)),0)</f>
        <v/>
      </c>
      <c r="AX200">
        <f>IFERROR(INDEX(TIMESHEET!$A$1:$AI$5000,MATCH(PAYROLL!D200,TIMESHEET!A$1:A$500,0),MATCH("T601",TIMESHEET!$2:$2,0)),0)</f>
        <v/>
      </c>
      <c r="AY200">
        <f>IFERROR(INDEX(TIMESHEET!$A$1:$AI$5000,MATCH(PAYROLL!D200,TIMESHEET!A$1:A$500,0),MATCH("T602",TIMESHEET!$2:$2,0)),0)</f>
        <v/>
      </c>
      <c r="AZ200">
        <f>IFERROR(INDEX(TIMESHEET!$A$1:$AI$5000,MATCH(PAYROLL!D200,TIMESHEET!A$1:A$500,0),MATCH("T603",TIMESHEET!$2:$2,0)),0)</f>
        <v/>
      </c>
      <c r="BA200">
        <f>IFERROR(INDEX(TIMESHEET!$A$1:$AI$5000,MATCH(PAYROLL!D200,TIMESHEET!A$1:A$500,0),MATCH("T611",TIMESHEET!$2:$2,0)),0)</f>
        <v/>
      </c>
      <c r="BB200">
        <f>IFERROR(INDEX(TIMESHEET!$A$1:$AI$5000,MATCH(PAYROLL!D200,TIMESHEET!A$1:A$500,0),MATCH("T612",TIMESHEET!$2:$2,0)),0)</f>
        <v/>
      </c>
      <c r="BC200">
        <f>IFERROR(INDEX(TIMESHEET!$A$1:$AI$5000,MATCH(PAYROLL!D200,TIMESHEET!A$1:A$500,0),MATCH("T613",TIMESHEET!$2:$2,0)),0)</f>
        <v/>
      </c>
      <c r="BD200">
        <f>IFERROR(INDEX(TIMESHEET!$A$1:$AI$5000,MATCH(PAYROLL!D200,TIMESHEET!A$1:A$500,0),MATCH("T500",TIMESHEET!$2:$2,0)),0)</f>
        <v/>
      </c>
      <c r="BE200">
        <f>IFERROR(IF(LEFT(INDEX(PIS!O$1:O$500,MATCH(D200,PIS!C$1:C$500)),1)="M",T200/AD200/8*(AW200+AX200*1.5+AY200*2+AZ200*3+BA200*2.1+BB200*2.7+BC200*3.9+BD200*0.3),T200/8*(AW200+AX200*1.5+AY200*2+AZ200*3+BA200*2.1+BB200*2.7+BC200*3.9+BD200*0.3)),0)</f>
        <v/>
      </c>
      <c r="BF200">
        <f>IFERROR(INDEX(ADJ!$A$1:$BZ$1000,MATCH(PAYROLL!$D200,ADJ!A$1:A$500,0),MATCH(PAYROLL!BF$2,ADJ!$2:$2,0)),0)</f>
        <v/>
      </c>
      <c r="BG200">
        <f>IFERROR(INDEX(ADJ!$A$1:$BZ$1000,MATCH(PAYROLL!D200,ADJ!A$1:A$500,0),MATCH(PAYROLL!BG$2,ADJ!$2:$2,0)),0)</f>
        <v/>
      </c>
      <c r="BH200">
        <f>IFERROR(INDEX(ADJ!$A$1:$BZ$1000,MATCH(PAYROLL!D200,ADJ!A$1:A$500,0),MATCH(PAYROLL!BH$2,ADJ!$2:$2,0)),0)</f>
        <v/>
      </c>
      <c r="BI200">
        <f>IFERROR(INDEX(ADJ!$A$1:$BZ$1000,MATCH(PAYROLL!D200,ADJ!A$1:A$500,0),MATCH(PAYROLL!BI$2,ADJ!$2:$2,0)),0)</f>
        <v/>
      </c>
      <c r="BJ200">
        <f>IFERROR(INDEX(ADJ!$A$1:$BZ$1000,MATCH(PAYROLL!D200,ADJ!A$1:A$500,0),MATCH(PAYROLL!BJ$2,ADJ!$2:$2,0)),0)</f>
        <v/>
      </c>
      <c r="BK200">
        <f>SUM(BF200:BJ200)</f>
        <v/>
      </c>
      <c r="BL200">
        <f>IFERROR(INDEX(ADJ!$A$1:$BZ$1000,MATCH(PAYROLL!D200,ADJ!A$1:A$500,0),MATCH(PAYROLL!BL$2,ADJ!$2:$2,0)),0)</f>
        <v/>
      </c>
      <c r="BM200">
        <f>IFERROR(INDEX(ADJ!$A$1:$BZ$1000,MATCH(PAYROLL!D200,ADJ!A$1:A$500,0),MATCH(PAYROLL!BM$2,ADJ!$2:$2,0)),0)</f>
        <v/>
      </c>
      <c r="BN200">
        <f>IFERROR(INDEX(ADJ!$A$1:$BZ$1000,MATCH(PAYROLL!D200,ADJ!A$1:A$500,0),MATCH(PAYROLL!BN$2,ADJ!$2:$2,0)),0)</f>
        <v/>
      </c>
      <c r="BO200">
        <f>IFERROR(INDEX(ADJ!$A$1:$BZ$1000,MATCH(PAYROLL!D200,ADJ!A$1:A$500,0),MATCH(PAYROLL!BO$2,ADJ!$2:$2,0)),0)</f>
        <v/>
      </c>
      <c r="BP200">
        <f>SUM(AM200,AV200,BE200,BK200,BL200:BO200)</f>
        <v/>
      </c>
      <c r="BQ200">
        <f>BO200</f>
        <v/>
      </c>
      <c r="BR200">
        <f>IFERROR(ROUND(IF(LEFT(INDEX(PIS!O$1:O$500,MATCH(D200,PIS!C$1:C$500)),1)="D",T200/8*(BD200*0.3),IF(LEFT(INDEX(PIS!O$1:O$500,MATCH(D200,PIS!C$1:C$500)),1)="H",T200*($BD200*0.3),T200/$AD200/8*($BD200*0.3))),0),0)</f>
        <v/>
      </c>
      <c r="BS200">
        <f>IF(AP200&lt;1,0,MIN(AP200,730000))</f>
        <v/>
      </c>
      <c r="BT200">
        <f>IFERROR(ROUND((BE200-SUM(AW200:BC200)*T200/AD200/8),0)-BR200,0)</f>
        <v/>
      </c>
      <c r="BU200">
        <f>AO200</f>
        <v/>
      </c>
      <c r="BV200">
        <f>SUM(BQ200:BU200)</f>
        <v/>
      </c>
      <c r="BW200">
        <f>BP200-BV200</f>
        <v/>
      </c>
      <c r="BX200">
        <f>IFERROR(IF(RIGHT(INDEX(PIS!O$1:O$500,MATCH(D200,PIS!C$1:C$500)),5)="Gross",MIN(U200+V200,VLOOKUP("R700",TSC!B:C,2,0)*VLOOKUP("R101",TSC!B:C,2,0))*VLOOKUP("R701",TSC!B:C,2,0)%,0),0)</f>
        <v/>
      </c>
      <c r="BY200">
        <f>IFERROR(IF(RIGHT(INDEX(PIS!O$1:O$500,MATCH(D200,PIS!C$1:C$500)),5)="Gross",MIN(U200+V200,VLOOKUP("R700",TSC!B:C,2,0)*VLOOKUP("R101",TSC!B:C,2,0))*VLOOKUP("T704",TSC!B:C,2,0)%,0),0)</f>
        <v/>
      </c>
      <c r="BZ200">
        <f>IFERROR(IF(RIGHT(INDEX(PIS!O$1:O$500,MATCH(D200,PIS!C$1:C$500)),5)="Gross",MIN(U200+V200,VLOOKUP("R700",TSC!B:C,2,0)*VLOOKUP("1",TSC!F:G,2,0))*VLOOKUP("T705",TSC!B:C,2,0)%,0),0)</f>
        <v/>
      </c>
      <c r="CA200">
        <f>IFERROR(INDEX(ADJ!$A$1:$BZ$1000,MATCH(PAYROLL!D200,ADJ!A$1:A$500,0),MATCH(PAYROLL!CA$2,ADJ!$2:$2,0)),0)</f>
        <v/>
      </c>
      <c r="CB200">
        <f>IFERROR(INDEX(ADJ!$A$1:$BZ$1000,MATCH(PAYROLL!D200,ADJ!A$1:A$500,0),MATCH(PAYROLL!CB$2,ADJ!$2:$2,0)),0)</f>
        <v/>
      </c>
      <c r="CC200">
        <f>SUM(BX200:CB200)</f>
        <v/>
      </c>
      <c r="CD200">
        <f>IFERROR(INDEX(PIS!$A$1:$BZ$1000,MATCH(PAYROLL!D200,PIS!C$1:C$500,0),MATCH(PAYROLL!CD$1,PIS!$1:$1,0)),0)</f>
        <v/>
      </c>
      <c r="CE200">
        <f>IFERROR(IF(OR(INDEX(PIS!P$1:P$500,MATCH(D200,PIS!C$1:C$500,0))="LT2",INDEX(PIS!P$1:P$500,MATCH(D200,PIS!C$1:C$500,0))="P10"),0,SUM(CC200,CD200*VLOOKUP("R601",TSC!B:C,2,0),VLOOKUP("R602",TSC!B:C,2,0))),0)</f>
        <v/>
      </c>
      <c r="CF200">
        <f>MAX(BW200-CE200,0)</f>
        <v/>
      </c>
      <c r="CG200">
        <f>IFERROR(IF(OR(RIGHT(INDEX(PIS!P$1:P$500,MATCH(D200,PIS!C$1:C$500)),5)="P10",RIGHT(INDEX(PIS!P$1:P$500,MATCH(D200,PIS!C$1:C$500)),5)="CK"),0,IF(CF200&lt;=5000000,CF200*5%,IF(CF200&lt;=10000000,CF200*10%-250000,IF(CF200&lt;=18000000,CF200*15%-750000,IF(CF200&lt;=32000000,CF200*20%-1650000,IF(CF200&lt;=52000000,CF200*25%-3250000,IF(CF200&lt;=80000000,BH200*30%-5850000,CF200*35%-9850000))))))),0)</f>
        <v/>
      </c>
      <c r="CH200">
        <f>IFERROR(IF(OR(INDEX(PIS!P$1:P$500,MATCH(D200,PIS!C$1:C$500))="LT",INDEX(PIS!P$1:P$500,MATCH(D200,PIS!C$1:C$500))="CK"),0,IF(CF200&lt;2000000,0,CF200*10%)),0)</f>
        <v/>
      </c>
      <c r="CI200">
        <f>IFERROR(INDEX(ADJ!$A$1:$BZ$1000,MATCH(PAYROLL!D200,ADJ!A$1:A$500,0),MATCH(PAYROLL!CI$2,ADJ!$2:$2,0)),0)</f>
        <v/>
      </c>
      <c r="CJ200">
        <f>IFERROR(INDEX(ADJ!$A$1:$BZ$1000,MATCH(PAYROLL!D200,ADJ!A$1:A$500,0),MATCH(PAYROLL!CJ$2,ADJ!$2:$2,0)),0)</f>
        <v/>
      </c>
      <c r="CK200">
        <f>IFERROR(INDEX(ADJ!$A$1:$BZ$1000,MATCH(PAYROLL!D200,ADJ!A$1:A$500,0),MATCH(PAYROLL!CK$2,ADJ!$2:$2,0)),0)</f>
        <v/>
      </c>
      <c r="CL200">
        <f>SUM(CG200:CK200)</f>
        <v/>
      </c>
      <c r="CM200">
        <f>ROUND(SUM(CH200:CK200),0)</f>
        <v/>
      </c>
      <c r="CN200">
        <f>IFERROR(INDEX(CSDA!D$1:D$500,MATCH($CN$2,CSDA!C$1:C$500,0))*INDEX(PIS!V$1:V$500,MATCH(D200,PIS!C$1:C$500))+INDEX(ADJ!$A$1:$BZ$1000,MATCH(PAYROLL!D200,ADJ!A$1:A$500,0),MATCH(PAYROLL!CN$2,ADJ!$2:$2,0)),0)</f>
        <v/>
      </c>
      <c r="CO200">
        <f>IFERROR(INDEX(ADJ!$A$1:$BZ$1000,MATCH(PAYROLL!D200,ADJ!A$1:A$500,0),MATCH(PAYROLL!CO$2,ADJ!$2:$2,0)),0)</f>
        <v/>
      </c>
      <c r="CP200">
        <f>IFERROR(INDEX(ADJ!$A$1:$BZ$1000,MATCH(PAYROLL!D200,ADJ!A$1:A$500,0),MATCH(PAYROLL!CP$2,ADJ!$2:$2,0)),0)</f>
        <v/>
      </c>
      <c r="CQ200">
        <f>BP200-CL200-CI200-CM200-CN200-CO200-CP200-CC200</f>
        <v/>
      </c>
      <c r="CR200">
        <f>IFERROR(IF(RIGHT(INDEX(PIS!O$1:O$500,MATCH(D200,PIS!C$1:C$500,0)),5)="Gross",MIN(U200+V200,VLOOKUP("R700",TSC!B:C,2,0)*VLOOKUP("R101",TSC!B:C,2,0))*(VLOOKUP("T711",TSC!B:C,2,0)+VLOOKUP("T712",TSC!B:C,2,0))%,MIN(T200+V200,VLOOKUP("R700",TSC!B:C,2,0)*VLOOKUP("R101",TSC!B:C,2,0))*(VLOOKUP("T711",TSC!B:C,2,0)+VLOOKUP("T712",TSC!B:C,2,0)+VLOOKUP("R701",TSC!B:C,2,0))%),0)</f>
        <v/>
      </c>
      <c r="CS200">
        <f>IFERROR(IF(RIGHT(INDEX(PIS!O$1:O$500,MATCH(D200,PIS!C$1:C$500,0)),5)="Gross",MIN(U200+V200,VLOOKUP("R700",TSC!B:C,2,0)*VLOOKUP("R101",TSC!B:C,2,0))*(VLOOKUP("T714",TSC!B:C,2,0))%,MIN(T200+V200,VLOOKUP("R700",TSC!B:C,2,0)*VLOOKUP("R101",TSC!B:C,2,0))*(VLOOKUP("T704",TSC!B:C,2,0)+VLOOKUP("T714",TSC!B:C,2,0))%),0)</f>
        <v/>
      </c>
      <c r="CT200">
        <f>IFERROR(IF(RIGHT(INDEX(PIS!O$1:O$500,MATCH(D200,PIS!C$1:C$500,0)),5)="Gross",MIN(U200+V200,VLOOKUP("R700",TSC!B:C,2,0)*VLOOKUP("R101",TSC!B:C,2,0))*VLOOKUP("T705",TSC!B:C,2,0)%,MIN(T200+V200,VLOOKUP("R700",TSC!B:C,2,0)*VLOOKUP("R101",TSC!B:C,2,0))*VLOOKUP("T705",TSC!B:C,2,0)%),0)</f>
        <v/>
      </c>
      <c r="CU200">
        <f>IFERROR(IF(RIGHT(INDEX(PIS!O$1:O$500,MATCH(D200,PIS!C$1:C$500,0)),5)="Gross",MIN(U200+V200,VLOOKUP("R700",TSC!B:C,2,0)*VLOOKUP("R101",TSC!B:C,2,0))*(VLOOKUP("T713",TSC!B:C,2,0))%,MIN(T200+V200,VLOOKUP("R700",TSC!B:C,2,0)*VLOOKUP("R101",TSC!B:C,2,0))*(VLOOKUP("T713",TSC!B:C,2,0))%),0)</f>
        <v/>
      </c>
      <c r="CV200">
        <f>IFERROR(INDEX(ADJ!$A$1:$BZ$1000,MATCH(PAYROLL!D200,ADJ!A$1:A$500,0),MATCH(PAYROLL!CV$2,ADJ!$2:$2,0)),0)</f>
        <v/>
      </c>
      <c r="CW200">
        <f>IFERROR(INDEX(ADJ!$A$1:$BZ$1000,MATCH(PAYROLL!D200,ADJ!A$1:A$500,0),MATCH(PAYROLL!CW$2,ADJ!$2:$2,0)),0)</f>
        <v/>
      </c>
      <c r="CX200">
        <f>SUM(CR200:CW200)</f>
        <v/>
      </c>
      <c r="CY200">
        <f>ROUND(IF(CR200&gt;0,T200+V200*VLOOKUP("R202",TSC!$B$1:$C$500,2,0),0),0)</f>
        <v/>
      </c>
      <c r="CZ200">
        <f>IFERROR(INDEX(CSDA!D$1:D$500,MATCH($CZ$2,CSDA!C$1:C$500,0)),0)</f>
        <v/>
      </c>
      <c r="DA200">
        <f>ROUND(T200*0.7%,0)</f>
        <v/>
      </c>
      <c r="DB200">
        <f>ROUND(T200/12,0)</f>
        <v/>
      </c>
      <c r="DC200">
        <f ref="DC200" t="array">IFERROR(INDEX(CSDA!D$1:D$500,MATCH("Trích giữ"&amp;PAYROLL!DC$2,CSDA!A$1:A$500&amp;CSDA!C$1:C$500,0)),0)</f>
        <v/>
      </c>
      <c r="DD200">
        <f ref="DD200" t="array">IFERROR(INDEX(CSDA!D$1:D$500,MATCH("Trích giữ"&amp;PAYROLL!DD$2,CSDA!A$1:A$500&amp;CSDA!C$1:C$500,0)),0)</f>
        <v/>
      </c>
      <c r="DE200">
        <f ref="DE200" t="array">IFERROR(INDEX(CSDA!D$1:D$500,MATCH("Trích giữ"&amp;PAYROLL!DE$2,CSDA!A$1:A$500&amp;CSDA!C$1:C$500,0)),0)</f>
        <v/>
      </c>
      <c r="DF200">
        <f>IFERROR(INDEX(CSDA!D$1:D$500,MATCH(PAYROLL!DF$2,CSDA!C$1:C$500,0)),0)</f>
        <v/>
      </c>
      <c r="DG200">
        <f ref="DG200" t="array">IFERROR(INDEX(CSDA!D$1:D$500,MATCH("Trích giữ"&amp;PAYROLL!DG$2,CSDA!A$1:A$500&amp;CSDA!C$1:C$500,0)),0)</f>
        <v/>
      </c>
      <c r="DH200">
        <f>ROUND(T200/26,0)</f>
        <v/>
      </c>
      <c r="DI200">
        <f ref="DI200" t="array">IFERROR(INDEX(CSDA!D$1:D$500,MATCH("Trích giữ"&amp;PAYROLL!DI$2,CSDA!A$1:A$500&amp;CSDA!C$1:C$500,0)),0)</f>
        <v/>
      </c>
      <c r="DJ200">
        <f>IF(U200=0,T200*21.5%-BL200,0)</f>
        <v/>
      </c>
      <c r="DK200">
        <f ref="DK200" t="array">IFERROR(INDEX(CSDA!D$1:D$500,MATCH("Trích giữ"&amp;PAYROLL!DK$2,CSDA!A$1:A$500&amp;CSDA!C$1:C$500,0)),0)</f>
        <v/>
      </c>
      <c r="DL200">
        <f>IFERROR(INDEX(CSDA!D$1:D$500,MATCH(PAYROLL!DL$2,CSDA!C$1:C$500,0))/12,0)</f>
        <v/>
      </c>
      <c r="DM200">
        <f>SUM(DB200:DL200)</f>
        <v/>
      </c>
      <c r="DN200">
        <f>IFERROR(INDEX(ADJ!$A$1:$BZ$1000,MATCH(PAYROLL!D200,ADJ!A$1:A$500,0),MATCH(PAYROLL!DN$2,ADJ!$2:$2,0)),0)</f>
        <v/>
      </c>
      <c r="DO200">
        <f>IFERROR(SUM(BP200,DM200:DN200,CX200:DA200)-DT200,0)</f>
        <v/>
      </c>
      <c r="DP200">
        <f ref="DP200" t="array">SUM(BW200*IFERROR(INDEX(CSDA!D$1:D$500,MATCH(BW$2,CSDA!C$1:C$500,0)),0)%,CX200*IFERROR(INDEX(CSDA!D$1:D$500,MATCH(CX$2,CSDA!C$1:C$500,0)),0)%,DA200*IFERROR(INDEX(CSDA!D$1:D$500,MATCH(DA$2,CSDA!C$1:C$500,0)),0)%,DB200*IFERROR(INDEX(CSDA!D$1:D$500,MATCH(DB$2,CSDA!C$1:C$500,0)),0)%,DF200*IFERROR(INDEX(CSDA!D$1:D$500,MATCH("Phí dịch vụ"&amp;PAYROLL!DF$2,CSDA!A$1:A$500&amp;CSDA!C$1:C$500,0)),0)%,DC200*IFERROR(INDEX(CSDA!D$1:D$500,MATCH("Phí dịch vụ"&amp;PAYROLL!DC$2,CSDA!A$1:A$500&amp;CSDA!C$1:C$500,0)),0)%,DH200*IFERROR(INDEX(CSDA!D$1:D$500,MATCH("Phí dịch vụ"&amp;PAYROLL!DH$2,CSDA!A$1:A$500&amp;CSDA!C$1:C$500,0)),0)%,DJ200*IFERROR(INDEX(CSDA!D$1:D$500,MATCH("Phí dịch vụ"&amp;PAYROLL!DJ$2,CSDA!A$1:A$500&amp;CSDA!C$1:C$500,0)),0)%,BN200*IFERROR(INDEX(CSDA!D$1:D$500,MATCH(BN$2,CSDA!C$1:C$500,0)),0)%)-BN200*7%</f>
        <v/>
      </c>
      <c r="DQ200">
        <f>IFERROR(INDEX(ADJ!$A$1:$BZ$1000,MATCH(PAYROLL!D200,ADJ!A$1:A$500,0),MATCH(PAYROLL!DQ$2,ADJ!$2:$2,0)),0)</f>
        <v/>
      </c>
      <c r="DR200">
        <f>IFERROR(INDEX(ADJ!$A$1:$BZ$1000,MATCH(PAYROLL!D200,ADJ!A$1:A$500,0),MATCH(PAYROLL!DR$2,ADJ!$2:$2,0)),0)</f>
        <v/>
      </c>
      <c r="DS200">
        <f>SUM(DP200:DR200)</f>
        <v/>
      </c>
      <c r="DT200">
        <f>EK200</f>
        <v/>
      </c>
      <c r="DU200">
        <f>SUM(DO200:DR200)</f>
        <v/>
      </c>
      <c r="DV200">
        <f>ROUND(DU200*0.1,0)</f>
        <v/>
      </c>
      <c r="DW200">
        <f>DU200+DV200</f>
        <v/>
      </c>
      <c r="DZ200">
        <f>IFERROR(INDEX(ADJ!$A$1:$BZ$1000,MATCH(PAYROLL!$D200,ADJ!A$1:A$500,0),MATCH(PAYROLL!DZ$2,ADJ!$2:$2,0)),0)</f>
        <v/>
      </c>
      <c r="EA200">
        <f>IFERROR(INDEX(ADJ!$A$1:$BZ$1000,MATCH(PAYROLL!$D200,ADJ!A$1:A$500,0),MATCH(PAYROLL!EA$2,ADJ!$2:$2,0)),0)</f>
        <v/>
      </c>
      <c r="EB200">
        <f>IFERROR(INDEX(ADJ!$A$1:$BZ$1000,MATCH(PAYROLL!$D200,ADJ!A$1:A$500,0),MATCH(PAYROLL!EB$2,ADJ!$2:$2,0)),0)</f>
        <v/>
      </c>
      <c r="EC200">
        <f>IFERROR(INDEX(ADJ!$A$1:$BZ$1000,MATCH(PAYROLL!$D200,ADJ!A$1:A$500,0),MATCH(PAYROLL!EC$2,ADJ!$2:$2,0)),0)</f>
        <v/>
      </c>
      <c r="ED200">
        <f>IFERROR(INDEX(ADJ!$A$1:$BZ$1000,MATCH(PAYROLL!$D200,ADJ!A$1:A$500,0),MATCH(PAYROLL!ED$2,ADJ!$2:$2,0)),0)</f>
        <v/>
      </c>
      <c r="EE200">
        <f>IFERROR(INDEX(ADJ!$A$1:$BZ$1000,MATCH(PAYROLL!$D200,ADJ!A$1:A$500,0),MATCH(PAYROLL!EE$2,ADJ!$2:$2,0)),0)</f>
        <v/>
      </c>
      <c r="EF200">
        <f>IFERROR(INDEX(ADJ!$A$1:$BZ$1000,MATCH(PAYROLL!$D200,ADJ!A$1:A$500,0),MATCH(PAYROLL!EF$2,ADJ!$2:$2,0)),0)</f>
        <v/>
      </c>
      <c r="EG200">
        <f>IFERROR(INDEX(ADJ!$A$1:$BZ$1000,MATCH(PAYROLL!$D200,ADJ!A$1:A$500,0),MATCH(PAYROLL!EG$2,ADJ!$2:$2,0)),0)</f>
        <v/>
      </c>
      <c r="EH200">
        <f>IFERROR(INDEX(ADJ!$A$1:$BZ$1000,MATCH(PAYROLL!$D200,ADJ!A$1:A$500,0),MATCH(PAYROLL!EH$2,ADJ!$2:$2,0)),0)</f>
        <v/>
      </c>
      <c r="EI200">
        <f>IFERROR(INDEX(ADJ!$A$1:$BZ$1000,MATCH(PAYROLL!D200,ADJ!A$1:A$500,0),MATCH(PAYROLL!EI$2,ADJ!$2:$2,0)),0)</f>
        <v/>
      </c>
      <c r="EJ200">
        <f>IFERROR(INDEX(ADJ!$A$1:$BZ$1000,MATCH(PAYROLL!$D200,ADJ!A$1:A$500,0),MATCH(PAYROLL!EJ$2,ADJ!$2:$2,0)),0)</f>
        <v/>
      </c>
      <c r="EK200">
        <f>SUM(DZ200:EJ200)</f>
        <v/>
      </c>
    </row>
    <row r="201">
      <c r="A201" t="n">
        <v>199</v>
      </c>
      <c r="B201" t="inlineStr">
        <is>
          <t>Hoàng Đức Mạnh</t>
        </is>
      </c>
      <c r="D201" t="inlineStr">
        <is>
          <t>160478-01</t>
        </is>
      </c>
      <c r="S201">
        <f>IFERROR(INDEX(PIS!$A$1:$BZ$1000,MATCH($D201,PIS!C$1:C$500,0),MATCH("Lương CB tháng trước",PIS!$1:$1,0)),0)</f>
        <v/>
      </c>
      <c r="T201">
        <f>IFERROR(INDEX(PIS!$A$1:$BZ$1000,MATCH($D201,PIS!C$1:C$500,0),MATCH("Lương CB hiện tại",PIS!$1:$1,0)),0)</f>
        <v/>
      </c>
      <c r="U201">
        <f>IFERROR(INDEX(PIS!$A$1:$BZ$1000,MATCH($D201,PIS!C$1:C$500,0),MATCH("Lương đóng BHBB",PIS!$1:$1,0)),0)</f>
        <v/>
      </c>
      <c r="V201">
        <f>IFERROR(INDEX(PIS!$A$1:$BZ$1000,MATCH($D201,PIS!C$1:C$500,0),MATCH(V$2,PIS!$2:$2,0)),0)</f>
        <v/>
      </c>
      <c r="W201">
        <f>IFERROR(INDEX(PIS!$A$1:$BZ$1000,MATCH($D201,PIS!C$1:C$500,0),MATCH(W$2,PIS!$2:$2,0)),0)</f>
        <v/>
      </c>
      <c r="X201">
        <f>IFERROR(INDEX(PIS!$A$1:$BZ$1000,MATCH($D201,PIS!C$1:C$500,0),MATCH(X$2,PIS!$2:$2,0)),0)</f>
        <v/>
      </c>
      <c r="Y201">
        <f>IFERROR(INDEX(PIS!$A$1:$BZ$1000,MATCH($D201,PIS!C$1:C$500,0),MATCH(Y$2,PIS!$2:$2,0)),0)</f>
        <v/>
      </c>
      <c r="Z201">
        <f>IFERROR(INDEX(PIS!$A$1:$BZ$1000,MATCH($D201,PIS!C$1:C$500,0),MATCH(Z$2,PIS!$2:$2,0)),0)</f>
        <v/>
      </c>
      <c r="AA201">
        <f>IFERROR(INDEX(PIS!$A$1:$BZ$1000,MATCH($D201,PIS!C$1:C$500,0),MATCH(AA$2,PIS!$2:$2,0)),0)</f>
        <v/>
      </c>
      <c r="AB201">
        <f>IFERROR(INDEX(PIS!$A$1:$BZ$1000,MATCH($D201,PIS!C$1:C$500,0),MATCH(AB$2,PIS!$2:$2,0)),0)</f>
        <v/>
      </c>
      <c r="AC201">
        <f>SUM(V201:AB201)</f>
        <v/>
      </c>
      <c r="AD201">
        <f>IFERROR(INDEX(TIMESHEET!$A$1:$AI$5000,MATCH($D201,TIMESHEET!A$1:A$500,0),MATCH("T100",TIMESHEET!$2:$2,0))-2,0)</f>
        <v/>
      </c>
      <c r="AE201">
        <f>IFERROR(INDEX(TIMESHEET!$A$1:$AI$5000,MATCH($D201,TIMESHEET!A$1:A$500,0),MATCH("T202",TIMESHEET!$2:$2,0)),0)</f>
        <v/>
      </c>
      <c r="AF201">
        <f>IFERROR(INDEX(TIMESHEET!$A$1:$AI$5000,MATCH($D201,TIMESHEET!A$1:A$500,0),MATCH("T302",TIMESHEET!$2:$2,0)),0)</f>
        <v/>
      </c>
      <c r="AG201">
        <f>IFERROR(INDEX(TIMESHEET!$A$1:$AI$5000,MATCH($D201,TIMESHEET!A$1:A$500,0),MATCH("T406",TIMESHEET!$2:$2,0)),0)</f>
        <v/>
      </c>
      <c r="AH201">
        <f>AE201+AG201</f>
        <v/>
      </c>
      <c r="AI201">
        <f>IFERROR(INDEX(TIMESHEET!$A$1:$AI$5000,MATCH($D201,TIMESHEET!A$1:A$500,0),MATCH("T701",TIMESHEET!$2:$2,0)),0)</f>
        <v/>
      </c>
      <c r="AJ201">
        <f>IFERROR(INDEX(TIMESHEET!$A$1:$AI$5000,MATCH($D201,TIMESHEET!B$1:B$500,0),MATCH("T320",TIMESHEET!$2:$2,0)),0)</f>
        <v/>
      </c>
      <c r="AK201">
        <f>IFERROR(IF(LEFT(INDEX(PIS!O$1:O$500,MATCH(D201,PIS!C$1:C$500)),1)="M",T201/AD201*SUM(AE201:AG201),T201*AD201),0)</f>
        <v/>
      </c>
      <c r="AL201">
        <f>IFERROR(INDEX(ADJ!$A$1:$BZ$1000,MATCH(PAYROLL!D201,ADJ!A$1:A$500,0),MATCH(PAYROLL!AL$2,ADJ!$2:$2,0)),0)</f>
        <v/>
      </c>
      <c r="AM201">
        <f>SUM(AK201:AL201)</f>
        <v/>
      </c>
      <c r="AN201">
        <f>IFERROR(ROUND(V201/$AD201*$AH201,0),0)</f>
        <v/>
      </c>
      <c r="AO201">
        <f>IFERROR(ROUND(W201/$AD201*$AH201,0),0)</f>
        <v/>
      </c>
      <c r="AP201">
        <f>IFERROR(ROUND(X201/$AD201*$AE201,0),0)</f>
        <v/>
      </c>
      <c r="AQ201">
        <f>IFERROR(ROUND(Y201/$AD201*$AH201,0),0)</f>
        <v/>
      </c>
      <c r="AR201">
        <f>IFERROR(ROUND(Z201/$AD201*$AH201,0),0)</f>
        <v/>
      </c>
      <c r="AS201">
        <f>IFERROR(ROUND(AA201/$AD201*$AH201,0),0)</f>
        <v/>
      </c>
      <c r="AT201">
        <f>IFERROR(IF((AE201+AF201+AG201)&gt;13,AB201,ROUND(AB201/AD201*AH201,0)),0)</f>
        <v/>
      </c>
      <c r="AU201">
        <f>IFERROR(INDEX(ADJ!$A$1:$BZ$1000,MATCH(PAYROLL!D201,ADJ!A$1:A$500,0),MATCH(PAYROLL!AU$2,ADJ!$2:$2,0)),0)</f>
        <v/>
      </c>
      <c r="AV201">
        <f>ROUND(SUM(AN201:AU201),0)</f>
        <v/>
      </c>
      <c r="AW201">
        <f>IFERROR(INDEX(TIMESHEET!$A$1:$AI$5000,MATCH(PAYROLL!D201,TIMESHEET!A$1:A$500,0),MATCH("T620",TIMESHEET!$2:$2,0)),0)</f>
        <v/>
      </c>
      <c r="AX201">
        <f>IFERROR(INDEX(TIMESHEET!$A$1:$AI$5000,MATCH(PAYROLL!D201,TIMESHEET!A$1:A$500,0),MATCH("T601",TIMESHEET!$2:$2,0)),0)</f>
        <v/>
      </c>
      <c r="AY201">
        <f>IFERROR(INDEX(TIMESHEET!$A$1:$AI$5000,MATCH(PAYROLL!D201,TIMESHEET!A$1:A$500,0),MATCH("T602",TIMESHEET!$2:$2,0)),0)</f>
        <v/>
      </c>
      <c r="AZ201">
        <f>IFERROR(INDEX(TIMESHEET!$A$1:$AI$5000,MATCH(PAYROLL!D201,TIMESHEET!A$1:A$500,0),MATCH("T603",TIMESHEET!$2:$2,0)),0)</f>
        <v/>
      </c>
      <c r="BA201">
        <f>IFERROR(INDEX(TIMESHEET!$A$1:$AI$5000,MATCH(PAYROLL!D201,TIMESHEET!A$1:A$500,0),MATCH("T611",TIMESHEET!$2:$2,0)),0)</f>
        <v/>
      </c>
      <c r="BB201">
        <f>IFERROR(INDEX(TIMESHEET!$A$1:$AI$5000,MATCH(PAYROLL!D201,TIMESHEET!A$1:A$500,0),MATCH("T612",TIMESHEET!$2:$2,0)),0)</f>
        <v/>
      </c>
      <c r="BC201">
        <f>IFERROR(INDEX(TIMESHEET!$A$1:$AI$5000,MATCH(PAYROLL!D201,TIMESHEET!A$1:A$500,0),MATCH("T613",TIMESHEET!$2:$2,0)),0)</f>
        <v/>
      </c>
      <c r="BD201">
        <f>IFERROR(INDEX(TIMESHEET!$A$1:$AI$5000,MATCH(PAYROLL!D201,TIMESHEET!A$1:A$500,0),MATCH("T500",TIMESHEET!$2:$2,0)),0)</f>
        <v/>
      </c>
      <c r="BE201">
        <f>IFERROR(IF(LEFT(INDEX(PIS!O$1:O$500,MATCH(D201,PIS!C$1:C$500)),1)="M",T201/AD201/8*(AW201+AX201*1.5+AY201*2+AZ201*3+BA201*2.1+BB201*2.7+BC201*3.9+BD201*0.3),T201/8*(AW201+AX201*1.5+AY201*2+AZ201*3+BA201*2.1+BB201*2.7+BC201*3.9+BD201*0.3)),0)</f>
        <v/>
      </c>
      <c r="BF201">
        <f>IFERROR(INDEX(ADJ!$A$1:$BZ$1000,MATCH(PAYROLL!$D201,ADJ!A$1:A$500,0),MATCH(PAYROLL!BF$2,ADJ!$2:$2,0)),0)</f>
        <v/>
      </c>
      <c r="BG201">
        <f>IFERROR(INDEX(ADJ!$A$1:$BZ$1000,MATCH(PAYROLL!D201,ADJ!A$1:A$500,0),MATCH(PAYROLL!BG$2,ADJ!$2:$2,0)),0)</f>
        <v/>
      </c>
      <c r="BH201">
        <f>IFERROR(INDEX(ADJ!$A$1:$BZ$1000,MATCH(PAYROLL!D201,ADJ!A$1:A$500,0),MATCH(PAYROLL!BH$2,ADJ!$2:$2,0)),0)</f>
        <v/>
      </c>
      <c r="BI201">
        <f>IFERROR(INDEX(ADJ!$A$1:$BZ$1000,MATCH(PAYROLL!D201,ADJ!A$1:A$500,0),MATCH(PAYROLL!BI$2,ADJ!$2:$2,0)),0)</f>
        <v/>
      </c>
      <c r="BJ201">
        <f>IFERROR(INDEX(ADJ!$A$1:$BZ$1000,MATCH(PAYROLL!D201,ADJ!A$1:A$500,0),MATCH(PAYROLL!BJ$2,ADJ!$2:$2,0)),0)</f>
        <v/>
      </c>
      <c r="BK201">
        <f>SUM(BF201:BJ201)</f>
        <v/>
      </c>
      <c r="BL201">
        <f>IFERROR(INDEX(ADJ!$A$1:$BZ$1000,MATCH(PAYROLL!D201,ADJ!A$1:A$500,0),MATCH(PAYROLL!BL$2,ADJ!$2:$2,0)),0)</f>
        <v/>
      </c>
      <c r="BM201">
        <f>IFERROR(INDEX(ADJ!$A$1:$BZ$1000,MATCH(PAYROLL!D201,ADJ!A$1:A$500,0),MATCH(PAYROLL!BM$2,ADJ!$2:$2,0)),0)</f>
        <v/>
      </c>
      <c r="BN201">
        <f>IFERROR(INDEX(ADJ!$A$1:$BZ$1000,MATCH(PAYROLL!D201,ADJ!A$1:A$500,0),MATCH(PAYROLL!BN$2,ADJ!$2:$2,0)),0)</f>
        <v/>
      </c>
      <c r="BO201">
        <f>IFERROR(INDEX(ADJ!$A$1:$BZ$1000,MATCH(PAYROLL!D201,ADJ!A$1:A$500,0),MATCH(PAYROLL!BO$2,ADJ!$2:$2,0)),0)</f>
        <v/>
      </c>
      <c r="BP201">
        <f>SUM(AM201,AV201,BE201,BK201,BL201:BO201)</f>
        <v/>
      </c>
      <c r="BQ201">
        <f>BO201</f>
        <v/>
      </c>
      <c r="BR201">
        <f>IFERROR(ROUND(IF(LEFT(INDEX(PIS!O$1:O$500,MATCH(D201,PIS!C$1:C$500)),1)="D",T201/8*(BD201*0.3),IF(LEFT(INDEX(PIS!O$1:O$500,MATCH(D201,PIS!C$1:C$500)),1)="H",T201*($BD201*0.3),T201/$AD201/8*($BD201*0.3))),0),0)</f>
        <v/>
      </c>
      <c r="BS201">
        <f>IF(AP201&lt;1,0,MIN(AP201,730000))</f>
        <v/>
      </c>
      <c r="BT201">
        <f>IFERROR(ROUND((BE201-SUM(AW201:BC201)*T201/AD201/8),0)-BR201,0)</f>
        <v/>
      </c>
      <c r="BU201">
        <f>AO201</f>
        <v/>
      </c>
      <c r="BV201">
        <f>SUM(BQ201:BU201)</f>
        <v/>
      </c>
      <c r="BW201">
        <f>BP201-BV201</f>
        <v/>
      </c>
      <c r="BX201">
        <f>IFERROR(IF(RIGHT(INDEX(PIS!O$1:O$500,MATCH(D201,PIS!C$1:C$500)),5)="Gross",MIN(U201+V201,VLOOKUP("R700",TSC!B:C,2,0)*VLOOKUP("R101",TSC!B:C,2,0))*VLOOKUP("R701",TSC!B:C,2,0)%,0),0)</f>
        <v/>
      </c>
      <c r="BY201">
        <f>IFERROR(IF(RIGHT(INDEX(PIS!O$1:O$500,MATCH(D201,PIS!C$1:C$500)),5)="Gross",MIN(U201+V201,VLOOKUP("R700",TSC!B:C,2,0)*VLOOKUP("R101",TSC!B:C,2,0))*VLOOKUP("T704",TSC!B:C,2,0)%,0),0)</f>
        <v/>
      </c>
      <c r="BZ201">
        <f>IFERROR(IF(RIGHT(INDEX(PIS!O$1:O$500,MATCH(D201,PIS!C$1:C$500)),5)="Gross",MIN(U201+V201,VLOOKUP("R700",TSC!B:C,2,0)*VLOOKUP("1",TSC!F:G,2,0))*VLOOKUP("T705",TSC!B:C,2,0)%,0),0)</f>
        <v/>
      </c>
      <c r="CA201">
        <f>IFERROR(INDEX(ADJ!$A$1:$BZ$1000,MATCH(PAYROLL!D201,ADJ!A$1:A$500,0),MATCH(PAYROLL!CA$2,ADJ!$2:$2,0)),0)</f>
        <v/>
      </c>
      <c r="CB201">
        <f>IFERROR(INDEX(ADJ!$A$1:$BZ$1000,MATCH(PAYROLL!D201,ADJ!A$1:A$500,0),MATCH(PAYROLL!CB$2,ADJ!$2:$2,0)),0)</f>
        <v/>
      </c>
      <c r="CC201">
        <f>SUM(BX201:CB201)</f>
        <v/>
      </c>
      <c r="CD201">
        <f>IFERROR(INDEX(PIS!$A$1:$BZ$1000,MATCH(PAYROLL!D201,PIS!C$1:C$500,0),MATCH(PAYROLL!CD$1,PIS!$1:$1,0)),0)</f>
        <v/>
      </c>
      <c r="CE201">
        <f>IFERROR(IF(OR(INDEX(PIS!P$1:P$500,MATCH(D201,PIS!C$1:C$500,0))="LT2",INDEX(PIS!P$1:P$500,MATCH(D201,PIS!C$1:C$500,0))="P10"),0,SUM(CC201,CD201*VLOOKUP("R601",TSC!B:C,2,0),VLOOKUP("R602",TSC!B:C,2,0))),0)</f>
        <v/>
      </c>
      <c r="CF201">
        <f>MAX(BW201-CE201,0)</f>
        <v/>
      </c>
      <c r="CG201">
        <f>IFERROR(IF(OR(RIGHT(INDEX(PIS!P$1:P$500,MATCH(D201,PIS!C$1:C$500)),5)="P10",RIGHT(INDEX(PIS!P$1:P$500,MATCH(D201,PIS!C$1:C$500)),5)="CK"),0,IF(CF201&lt;=5000000,CF201*5%,IF(CF201&lt;=10000000,CF201*10%-250000,IF(CF201&lt;=18000000,CF201*15%-750000,IF(CF201&lt;=32000000,CF201*20%-1650000,IF(CF201&lt;=52000000,CF201*25%-3250000,IF(CF201&lt;=80000000,BH201*30%-5850000,CF201*35%-9850000))))))),0)</f>
        <v/>
      </c>
      <c r="CH201">
        <f>IFERROR(IF(OR(INDEX(PIS!P$1:P$500,MATCH(D201,PIS!C$1:C$500))="LT",INDEX(PIS!P$1:P$500,MATCH(D201,PIS!C$1:C$500))="CK"),0,IF(CF201&lt;2000000,0,CF201*10%)),0)</f>
        <v/>
      </c>
      <c r="CI201">
        <f>IFERROR(INDEX(ADJ!$A$1:$BZ$1000,MATCH(PAYROLL!D201,ADJ!A$1:A$500,0),MATCH(PAYROLL!CI$2,ADJ!$2:$2,0)),0)</f>
        <v/>
      </c>
      <c r="CJ201">
        <f>IFERROR(INDEX(ADJ!$A$1:$BZ$1000,MATCH(PAYROLL!D201,ADJ!A$1:A$500,0),MATCH(PAYROLL!CJ$2,ADJ!$2:$2,0)),0)</f>
        <v/>
      </c>
      <c r="CK201">
        <f>IFERROR(INDEX(ADJ!$A$1:$BZ$1000,MATCH(PAYROLL!D201,ADJ!A$1:A$500,0),MATCH(PAYROLL!CK$2,ADJ!$2:$2,0)),0)</f>
        <v/>
      </c>
      <c r="CL201">
        <f>SUM(CG201:CK201)</f>
        <v/>
      </c>
      <c r="CM201">
        <f>ROUND(SUM(CH201:CK201),0)</f>
        <v/>
      </c>
      <c r="CN201">
        <f>IFERROR(INDEX(CSDA!D$1:D$500,MATCH($CN$2,CSDA!C$1:C$500,0))*INDEX(PIS!V$1:V$500,MATCH(D201,PIS!C$1:C$500))+INDEX(ADJ!$A$1:$BZ$1000,MATCH(PAYROLL!D201,ADJ!A$1:A$500,0),MATCH(PAYROLL!CN$2,ADJ!$2:$2,0)),0)</f>
        <v/>
      </c>
      <c r="CO201">
        <f>IFERROR(INDEX(ADJ!$A$1:$BZ$1000,MATCH(PAYROLL!D201,ADJ!A$1:A$500,0),MATCH(PAYROLL!CO$2,ADJ!$2:$2,0)),0)</f>
        <v/>
      </c>
      <c r="CP201">
        <f>IFERROR(INDEX(ADJ!$A$1:$BZ$1000,MATCH(PAYROLL!D201,ADJ!A$1:A$500,0),MATCH(PAYROLL!CP$2,ADJ!$2:$2,0)),0)</f>
        <v/>
      </c>
      <c r="CQ201">
        <f>BP201-CL201-CI201-CM201-CN201-CO201-CP201-CC201</f>
        <v/>
      </c>
      <c r="CR201">
        <f>IFERROR(IF(RIGHT(INDEX(PIS!O$1:O$500,MATCH(D201,PIS!C$1:C$500,0)),5)="Gross",MIN(U201+V201,VLOOKUP("R700",TSC!B:C,2,0)*VLOOKUP("R101",TSC!B:C,2,0))*(VLOOKUP("T711",TSC!B:C,2,0)+VLOOKUP("T712",TSC!B:C,2,0))%,MIN(T201+V201,VLOOKUP("R700",TSC!B:C,2,0)*VLOOKUP("R101",TSC!B:C,2,0))*(VLOOKUP("T711",TSC!B:C,2,0)+VLOOKUP("T712",TSC!B:C,2,0)+VLOOKUP("R701",TSC!B:C,2,0))%),0)</f>
        <v/>
      </c>
      <c r="CS201">
        <f>IFERROR(IF(RIGHT(INDEX(PIS!O$1:O$500,MATCH(D201,PIS!C$1:C$500,0)),5)="Gross",MIN(U201+V201,VLOOKUP("R700",TSC!B:C,2,0)*VLOOKUP("R101",TSC!B:C,2,0))*(VLOOKUP("T714",TSC!B:C,2,0))%,MIN(T201+V201,VLOOKUP("R700",TSC!B:C,2,0)*VLOOKUP("R101",TSC!B:C,2,0))*(VLOOKUP("T704",TSC!B:C,2,0)+VLOOKUP("T714",TSC!B:C,2,0))%),0)</f>
        <v/>
      </c>
      <c r="CT201">
        <f>IFERROR(IF(RIGHT(INDEX(PIS!O$1:O$500,MATCH(D201,PIS!C$1:C$500,0)),5)="Gross",MIN(U201+V201,VLOOKUP("R700",TSC!B:C,2,0)*VLOOKUP("R101",TSC!B:C,2,0))*VLOOKUP("T705",TSC!B:C,2,0)%,MIN(T201+V201,VLOOKUP("R700",TSC!B:C,2,0)*VLOOKUP("R101",TSC!B:C,2,0))*VLOOKUP("T705",TSC!B:C,2,0)%),0)</f>
        <v/>
      </c>
      <c r="CU201">
        <f>IFERROR(IF(RIGHT(INDEX(PIS!O$1:O$500,MATCH(D201,PIS!C$1:C$500,0)),5)="Gross",MIN(U201+V201,VLOOKUP("R700",TSC!B:C,2,0)*VLOOKUP("R101",TSC!B:C,2,0))*(VLOOKUP("T713",TSC!B:C,2,0))%,MIN(T201+V201,VLOOKUP("R700",TSC!B:C,2,0)*VLOOKUP("R101",TSC!B:C,2,0))*(VLOOKUP("T713",TSC!B:C,2,0))%),0)</f>
        <v/>
      </c>
      <c r="CV201">
        <f>IFERROR(INDEX(ADJ!$A$1:$BZ$1000,MATCH(PAYROLL!D201,ADJ!A$1:A$500,0),MATCH(PAYROLL!CV$2,ADJ!$2:$2,0)),0)</f>
        <v/>
      </c>
      <c r="CW201">
        <f>IFERROR(INDEX(ADJ!$A$1:$BZ$1000,MATCH(PAYROLL!D201,ADJ!A$1:A$500,0),MATCH(PAYROLL!CW$2,ADJ!$2:$2,0)),0)</f>
        <v/>
      </c>
      <c r="CX201">
        <f>SUM(CR201:CW201)</f>
        <v/>
      </c>
      <c r="CY201">
        <f>ROUND(IF(CR201&gt;0,T201+V201*VLOOKUP("R202",TSC!$B$1:$C$500,2,0),0),0)</f>
        <v/>
      </c>
      <c r="CZ201">
        <f>IFERROR(INDEX(CSDA!D$1:D$500,MATCH($CZ$2,CSDA!C$1:C$500,0)),0)</f>
        <v/>
      </c>
      <c r="DA201">
        <f>ROUND(T201*0.7%,0)</f>
        <v/>
      </c>
      <c r="DB201">
        <f>ROUND(T201/12,0)</f>
        <v/>
      </c>
      <c r="DC201">
        <f ref="DC201" t="array">IFERROR(INDEX(CSDA!D$1:D$500,MATCH("Trích giữ"&amp;PAYROLL!DC$2,CSDA!A$1:A$500&amp;CSDA!C$1:C$500,0)),0)</f>
        <v/>
      </c>
      <c r="DD201">
        <f ref="DD201" t="array">IFERROR(INDEX(CSDA!D$1:D$500,MATCH("Trích giữ"&amp;PAYROLL!DD$2,CSDA!A$1:A$500&amp;CSDA!C$1:C$500,0)),0)</f>
        <v/>
      </c>
      <c r="DE201">
        <f ref="DE201" t="array">IFERROR(INDEX(CSDA!D$1:D$500,MATCH("Trích giữ"&amp;PAYROLL!DE$2,CSDA!A$1:A$500&amp;CSDA!C$1:C$500,0)),0)</f>
        <v/>
      </c>
      <c r="DF201">
        <f>IFERROR(INDEX(CSDA!D$1:D$500,MATCH(PAYROLL!DF$2,CSDA!C$1:C$500,0)),0)</f>
        <v/>
      </c>
      <c r="DG201">
        <f ref="DG201" t="array">IFERROR(INDEX(CSDA!D$1:D$500,MATCH("Trích giữ"&amp;PAYROLL!DG$2,CSDA!A$1:A$500&amp;CSDA!C$1:C$500,0)),0)</f>
        <v/>
      </c>
      <c r="DH201">
        <f>ROUND(T201/26,0)</f>
        <v/>
      </c>
      <c r="DI201">
        <f ref="DI201" t="array">IFERROR(INDEX(CSDA!D$1:D$500,MATCH("Trích giữ"&amp;PAYROLL!DI$2,CSDA!A$1:A$500&amp;CSDA!C$1:C$500,0)),0)</f>
        <v/>
      </c>
      <c r="DJ201">
        <f>IF(U201=0,T201*21.5%-BL201,0)</f>
        <v/>
      </c>
      <c r="DK201">
        <f ref="DK201" t="array">IFERROR(INDEX(CSDA!D$1:D$500,MATCH("Trích giữ"&amp;PAYROLL!DK$2,CSDA!A$1:A$500&amp;CSDA!C$1:C$500,0)),0)</f>
        <v/>
      </c>
      <c r="DL201">
        <f>IFERROR(INDEX(CSDA!D$1:D$500,MATCH(PAYROLL!DL$2,CSDA!C$1:C$500,0))/12,0)</f>
        <v/>
      </c>
      <c r="DM201">
        <f>SUM(DB201:DL201)</f>
        <v/>
      </c>
      <c r="DN201">
        <f>IFERROR(INDEX(ADJ!$A$1:$BZ$1000,MATCH(PAYROLL!D201,ADJ!A$1:A$500,0),MATCH(PAYROLL!DN$2,ADJ!$2:$2,0)),0)</f>
        <v/>
      </c>
      <c r="DO201">
        <f>IFERROR(SUM(BP201,DM201:DN201,CX201:DA201)-DT201,0)</f>
        <v/>
      </c>
      <c r="DP201">
        <f ref="DP201" t="array">SUM(BW201*IFERROR(INDEX(CSDA!D$1:D$500,MATCH(BW$2,CSDA!C$1:C$500,0)),0)%,CX201*IFERROR(INDEX(CSDA!D$1:D$500,MATCH(CX$2,CSDA!C$1:C$500,0)),0)%,DA201*IFERROR(INDEX(CSDA!D$1:D$500,MATCH(DA$2,CSDA!C$1:C$500,0)),0)%,DB201*IFERROR(INDEX(CSDA!D$1:D$500,MATCH(DB$2,CSDA!C$1:C$500,0)),0)%,DF201*IFERROR(INDEX(CSDA!D$1:D$500,MATCH("Phí dịch vụ"&amp;PAYROLL!DF$2,CSDA!A$1:A$500&amp;CSDA!C$1:C$500,0)),0)%,DC201*IFERROR(INDEX(CSDA!D$1:D$500,MATCH("Phí dịch vụ"&amp;PAYROLL!DC$2,CSDA!A$1:A$500&amp;CSDA!C$1:C$500,0)),0)%,DH201*IFERROR(INDEX(CSDA!D$1:D$500,MATCH("Phí dịch vụ"&amp;PAYROLL!DH$2,CSDA!A$1:A$500&amp;CSDA!C$1:C$500,0)),0)%,DJ201*IFERROR(INDEX(CSDA!D$1:D$500,MATCH("Phí dịch vụ"&amp;PAYROLL!DJ$2,CSDA!A$1:A$500&amp;CSDA!C$1:C$500,0)),0)%,BN201*IFERROR(INDEX(CSDA!D$1:D$500,MATCH(BN$2,CSDA!C$1:C$500,0)),0)%)-BN201*7%</f>
        <v/>
      </c>
      <c r="DQ201">
        <f>IFERROR(INDEX(ADJ!$A$1:$BZ$1000,MATCH(PAYROLL!D201,ADJ!A$1:A$500,0),MATCH(PAYROLL!DQ$2,ADJ!$2:$2,0)),0)</f>
        <v/>
      </c>
      <c r="DR201">
        <f>IFERROR(INDEX(ADJ!$A$1:$BZ$1000,MATCH(PAYROLL!D201,ADJ!A$1:A$500,0),MATCH(PAYROLL!DR$2,ADJ!$2:$2,0)),0)</f>
        <v/>
      </c>
      <c r="DS201">
        <f>SUM(DP201:DR201)</f>
        <v/>
      </c>
      <c r="DT201">
        <f>EK201</f>
        <v/>
      </c>
      <c r="DU201">
        <f>SUM(DO201:DR201)</f>
        <v/>
      </c>
      <c r="DV201">
        <f>ROUND(DU201*0.1,0)</f>
        <v/>
      </c>
      <c r="DW201">
        <f>DU201+DV201</f>
        <v/>
      </c>
      <c r="DZ201">
        <f>IFERROR(INDEX(ADJ!$A$1:$BZ$1000,MATCH(PAYROLL!$D201,ADJ!A$1:A$500,0),MATCH(PAYROLL!DZ$2,ADJ!$2:$2,0)),0)</f>
        <v/>
      </c>
      <c r="EA201">
        <f>IFERROR(INDEX(ADJ!$A$1:$BZ$1000,MATCH(PAYROLL!$D201,ADJ!A$1:A$500,0),MATCH(PAYROLL!EA$2,ADJ!$2:$2,0)),0)</f>
        <v/>
      </c>
      <c r="EB201">
        <f>IFERROR(INDEX(ADJ!$A$1:$BZ$1000,MATCH(PAYROLL!$D201,ADJ!A$1:A$500,0),MATCH(PAYROLL!EB$2,ADJ!$2:$2,0)),0)</f>
        <v/>
      </c>
      <c r="EC201">
        <f>IFERROR(INDEX(ADJ!$A$1:$BZ$1000,MATCH(PAYROLL!$D201,ADJ!A$1:A$500,0),MATCH(PAYROLL!EC$2,ADJ!$2:$2,0)),0)</f>
        <v/>
      </c>
      <c r="ED201">
        <f>IFERROR(INDEX(ADJ!$A$1:$BZ$1000,MATCH(PAYROLL!$D201,ADJ!A$1:A$500,0),MATCH(PAYROLL!ED$2,ADJ!$2:$2,0)),0)</f>
        <v/>
      </c>
      <c r="EE201">
        <f>IFERROR(INDEX(ADJ!$A$1:$BZ$1000,MATCH(PAYROLL!$D201,ADJ!A$1:A$500,0),MATCH(PAYROLL!EE$2,ADJ!$2:$2,0)),0)</f>
        <v/>
      </c>
      <c r="EF201">
        <f>IFERROR(INDEX(ADJ!$A$1:$BZ$1000,MATCH(PAYROLL!$D201,ADJ!A$1:A$500,0),MATCH(PAYROLL!EF$2,ADJ!$2:$2,0)),0)</f>
        <v/>
      </c>
      <c r="EG201">
        <f>IFERROR(INDEX(ADJ!$A$1:$BZ$1000,MATCH(PAYROLL!$D201,ADJ!A$1:A$500,0),MATCH(PAYROLL!EG$2,ADJ!$2:$2,0)),0)</f>
        <v/>
      </c>
      <c r="EH201">
        <f>IFERROR(INDEX(ADJ!$A$1:$BZ$1000,MATCH(PAYROLL!$D201,ADJ!A$1:A$500,0),MATCH(PAYROLL!EH$2,ADJ!$2:$2,0)),0)</f>
        <v/>
      </c>
      <c r="EI201">
        <f>IFERROR(INDEX(ADJ!$A$1:$BZ$1000,MATCH(PAYROLL!D201,ADJ!A$1:A$500,0),MATCH(PAYROLL!EI$2,ADJ!$2:$2,0)),0)</f>
        <v/>
      </c>
      <c r="EJ201">
        <f>IFERROR(INDEX(ADJ!$A$1:$BZ$1000,MATCH(PAYROLL!$D201,ADJ!A$1:A$500,0),MATCH(PAYROLL!EJ$2,ADJ!$2:$2,0)),0)</f>
        <v/>
      </c>
      <c r="EK201">
        <f>SUM(DZ201:EJ201)</f>
        <v/>
      </c>
    </row>
    <row r="202">
      <c r="A202" t="n">
        <v>200</v>
      </c>
      <c r="B202" t="inlineStr">
        <is>
          <t>Trần Quốc Khánh</t>
        </is>
      </c>
      <c r="D202" t="inlineStr">
        <is>
          <t>160495-01</t>
        </is>
      </c>
      <c r="S202">
        <f>IFERROR(INDEX(PIS!$A$1:$BZ$1000,MATCH($D202,PIS!C$1:C$500,0),MATCH("Lương CB tháng trước",PIS!$1:$1,0)),0)</f>
        <v/>
      </c>
      <c r="T202">
        <f>IFERROR(INDEX(PIS!$A$1:$BZ$1000,MATCH($D202,PIS!C$1:C$500,0),MATCH("Lương CB hiện tại",PIS!$1:$1,0)),0)</f>
        <v/>
      </c>
      <c r="U202">
        <f>IFERROR(INDEX(PIS!$A$1:$BZ$1000,MATCH($D202,PIS!C$1:C$500,0),MATCH("Lương đóng BHBB",PIS!$1:$1,0)),0)</f>
        <v/>
      </c>
      <c r="V202">
        <f>IFERROR(INDEX(PIS!$A$1:$BZ$1000,MATCH($D202,PIS!C$1:C$500,0),MATCH(V$2,PIS!$2:$2,0)),0)</f>
        <v/>
      </c>
      <c r="W202">
        <f>IFERROR(INDEX(PIS!$A$1:$BZ$1000,MATCH($D202,PIS!C$1:C$500,0),MATCH(W$2,PIS!$2:$2,0)),0)</f>
        <v/>
      </c>
      <c r="X202">
        <f>IFERROR(INDEX(PIS!$A$1:$BZ$1000,MATCH($D202,PIS!C$1:C$500,0),MATCH(X$2,PIS!$2:$2,0)),0)</f>
        <v/>
      </c>
      <c r="Y202">
        <f>IFERROR(INDEX(PIS!$A$1:$BZ$1000,MATCH($D202,PIS!C$1:C$500,0),MATCH(Y$2,PIS!$2:$2,0)),0)</f>
        <v/>
      </c>
      <c r="Z202">
        <f>IFERROR(INDEX(PIS!$A$1:$BZ$1000,MATCH($D202,PIS!C$1:C$500,0),MATCH(Z$2,PIS!$2:$2,0)),0)</f>
        <v/>
      </c>
      <c r="AA202">
        <f>IFERROR(INDEX(PIS!$A$1:$BZ$1000,MATCH($D202,PIS!C$1:C$500,0),MATCH(AA$2,PIS!$2:$2,0)),0)</f>
        <v/>
      </c>
      <c r="AB202">
        <f>IFERROR(INDEX(PIS!$A$1:$BZ$1000,MATCH($D202,PIS!C$1:C$500,0),MATCH(AB$2,PIS!$2:$2,0)),0)</f>
        <v/>
      </c>
      <c r="AC202">
        <f>SUM(V202:AB202)</f>
        <v/>
      </c>
      <c r="AD202">
        <f>IFERROR(INDEX(TIMESHEET!$A$1:$AI$5000,MATCH($D202,TIMESHEET!A$1:A$500,0),MATCH("T100",TIMESHEET!$2:$2,0))-2,0)</f>
        <v/>
      </c>
      <c r="AE202">
        <f>IFERROR(INDEX(TIMESHEET!$A$1:$AI$5000,MATCH($D202,TIMESHEET!A$1:A$500,0),MATCH("T202",TIMESHEET!$2:$2,0)),0)</f>
        <v/>
      </c>
      <c r="AF202">
        <f>IFERROR(INDEX(TIMESHEET!$A$1:$AI$5000,MATCH($D202,TIMESHEET!A$1:A$500,0),MATCH("T302",TIMESHEET!$2:$2,0)),0)</f>
        <v/>
      </c>
      <c r="AG202">
        <f>IFERROR(INDEX(TIMESHEET!$A$1:$AI$5000,MATCH($D202,TIMESHEET!A$1:A$500,0),MATCH("T406",TIMESHEET!$2:$2,0)),0)</f>
        <v/>
      </c>
      <c r="AH202">
        <f>AE202+AG202</f>
        <v/>
      </c>
      <c r="AI202">
        <f>IFERROR(INDEX(TIMESHEET!$A$1:$AI$5000,MATCH($D202,TIMESHEET!A$1:A$500,0),MATCH("T701",TIMESHEET!$2:$2,0)),0)</f>
        <v/>
      </c>
      <c r="AJ202">
        <f>IFERROR(INDEX(TIMESHEET!$A$1:$AI$5000,MATCH($D202,TIMESHEET!B$1:B$500,0),MATCH("T320",TIMESHEET!$2:$2,0)),0)</f>
        <v/>
      </c>
      <c r="AK202">
        <f>IFERROR(IF(LEFT(INDEX(PIS!O$1:O$500,MATCH(D202,PIS!C$1:C$500)),1)="M",T202/AD202*SUM(AE202:AG202),T202*AD202),0)</f>
        <v/>
      </c>
      <c r="AL202">
        <f>IFERROR(INDEX(ADJ!$A$1:$BZ$1000,MATCH(PAYROLL!D202,ADJ!A$1:A$500,0),MATCH(PAYROLL!AL$2,ADJ!$2:$2,0)),0)</f>
        <v/>
      </c>
      <c r="AM202">
        <f>SUM(AK202:AL202)</f>
        <v/>
      </c>
      <c r="AN202">
        <f>IFERROR(ROUND(V202/$AD202*$AH202,0),0)</f>
        <v/>
      </c>
      <c r="AO202">
        <f>IFERROR(ROUND(W202/$AD202*$AH202,0),0)</f>
        <v/>
      </c>
      <c r="AP202">
        <f>IFERROR(ROUND(X202/$AD202*$AE202,0),0)</f>
        <v/>
      </c>
      <c r="AQ202">
        <f>IFERROR(ROUND(Y202/$AD202*$AH202,0),0)</f>
        <v/>
      </c>
      <c r="AR202">
        <f>IFERROR(ROUND(Z202/$AD202*$AH202,0),0)</f>
        <v/>
      </c>
      <c r="AS202">
        <f>IFERROR(ROUND(AA202/$AD202*$AH202,0),0)</f>
        <v/>
      </c>
      <c r="AT202">
        <f>IFERROR(IF((AE202+AF202+AG202)&gt;13,AB202,ROUND(AB202/AD202*AH202,0)),0)</f>
        <v/>
      </c>
      <c r="AU202">
        <f>IFERROR(INDEX(ADJ!$A$1:$BZ$1000,MATCH(PAYROLL!D202,ADJ!A$1:A$500,0),MATCH(PAYROLL!AU$2,ADJ!$2:$2,0)),0)</f>
        <v/>
      </c>
      <c r="AV202">
        <f>ROUND(SUM(AN202:AU202),0)</f>
        <v/>
      </c>
      <c r="AW202">
        <f>IFERROR(INDEX(TIMESHEET!$A$1:$AI$5000,MATCH(PAYROLL!D202,TIMESHEET!A$1:A$500,0),MATCH("T620",TIMESHEET!$2:$2,0)),0)</f>
        <v/>
      </c>
      <c r="AX202">
        <f>IFERROR(INDEX(TIMESHEET!$A$1:$AI$5000,MATCH(PAYROLL!D202,TIMESHEET!A$1:A$500,0),MATCH("T601",TIMESHEET!$2:$2,0)),0)</f>
        <v/>
      </c>
      <c r="AY202">
        <f>IFERROR(INDEX(TIMESHEET!$A$1:$AI$5000,MATCH(PAYROLL!D202,TIMESHEET!A$1:A$500,0),MATCH("T602",TIMESHEET!$2:$2,0)),0)</f>
        <v/>
      </c>
      <c r="AZ202">
        <f>IFERROR(INDEX(TIMESHEET!$A$1:$AI$5000,MATCH(PAYROLL!D202,TIMESHEET!A$1:A$500,0),MATCH("T603",TIMESHEET!$2:$2,0)),0)</f>
        <v/>
      </c>
      <c r="BA202">
        <f>IFERROR(INDEX(TIMESHEET!$A$1:$AI$5000,MATCH(PAYROLL!D202,TIMESHEET!A$1:A$500,0),MATCH("T611",TIMESHEET!$2:$2,0)),0)</f>
        <v/>
      </c>
      <c r="BB202">
        <f>IFERROR(INDEX(TIMESHEET!$A$1:$AI$5000,MATCH(PAYROLL!D202,TIMESHEET!A$1:A$500,0),MATCH("T612",TIMESHEET!$2:$2,0)),0)</f>
        <v/>
      </c>
      <c r="BC202">
        <f>IFERROR(INDEX(TIMESHEET!$A$1:$AI$5000,MATCH(PAYROLL!D202,TIMESHEET!A$1:A$500,0),MATCH("T613",TIMESHEET!$2:$2,0)),0)</f>
        <v/>
      </c>
      <c r="BD202">
        <f>IFERROR(INDEX(TIMESHEET!$A$1:$AI$5000,MATCH(PAYROLL!D202,TIMESHEET!A$1:A$500,0),MATCH("T500",TIMESHEET!$2:$2,0)),0)</f>
        <v/>
      </c>
      <c r="BE202">
        <f>IFERROR(IF(LEFT(INDEX(PIS!O$1:O$500,MATCH(D202,PIS!C$1:C$500)),1)="M",T202/AD202/8*(AW202+AX202*1.5+AY202*2+AZ202*3+BA202*2.1+BB202*2.7+BC202*3.9+BD202*0.3),T202/8*(AW202+AX202*1.5+AY202*2+AZ202*3+BA202*2.1+BB202*2.7+BC202*3.9+BD202*0.3)),0)</f>
        <v/>
      </c>
      <c r="BF202">
        <f>IFERROR(INDEX(ADJ!$A$1:$BZ$1000,MATCH(PAYROLL!$D202,ADJ!A$1:A$500,0),MATCH(PAYROLL!BF$2,ADJ!$2:$2,0)),0)</f>
        <v/>
      </c>
      <c r="BG202">
        <f>IFERROR(INDEX(ADJ!$A$1:$BZ$1000,MATCH(PAYROLL!D202,ADJ!A$1:A$500,0),MATCH(PAYROLL!BG$2,ADJ!$2:$2,0)),0)</f>
        <v/>
      </c>
      <c r="BH202">
        <f>IFERROR(INDEX(ADJ!$A$1:$BZ$1000,MATCH(PAYROLL!D202,ADJ!A$1:A$500,0),MATCH(PAYROLL!BH$2,ADJ!$2:$2,0)),0)</f>
        <v/>
      </c>
      <c r="BI202">
        <f>IFERROR(INDEX(ADJ!$A$1:$BZ$1000,MATCH(PAYROLL!D202,ADJ!A$1:A$500,0),MATCH(PAYROLL!BI$2,ADJ!$2:$2,0)),0)</f>
        <v/>
      </c>
      <c r="BJ202">
        <f>IFERROR(INDEX(ADJ!$A$1:$BZ$1000,MATCH(PAYROLL!D202,ADJ!A$1:A$500,0),MATCH(PAYROLL!BJ$2,ADJ!$2:$2,0)),0)</f>
        <v/>
      </c>
      <c r="BK202">
        <f>SUM(BF202:BJ202)</f>
        <v/>
      </c>
      <c r="BL202">
        <f>IFERROR(INDEX(ADJ!$A$1:$BZ$1000,MATCH(PAYROLL!D202,ADJ!A$1:A$500,0),MATCH(PAYROLL!BL$2,ADJ!$2:$2,0)),0)</f>
        <v/>
      </c>
      <c r="BM202">
        <f>IFERROR(INDEX(ADJ!$A$1:$BZ$1000,MATCH(PAYROLL!D202,ADJ!A$1:A$500,0),MATCH(PAYROLL!BM$2,ADJ!$2:$2,0)),0)</f>
        <v/>
      </c>
      <c r="BN202">
        <f>IFERROR(INDEX(ADJ!$A$1:$BZ$1000,MATCH(PAYROLL!D202,ADJ!A$1:A$500,0),MATCH(PAYROLL!BN$2,ADJ!$2:$2,0)),0)</f>
        <v/>
      </c>
      <c r="BO202">
        <f>IFERROR(INDEX(ADJ!$A$1:$BZ$1000,MATCH(PAYROLL!D202,ADJ!A$1:A$500,0),MATCH(PAYROLL!BO$2,ADJ!$2:$2,0)),0)</f>
        <v/>
      </c>
      <c r="BP202">
        <f>SUM(AM202,AV202,BE202,BK202,BL202:BO202)</f>
        <v/>
      </c>
      <c r="BQ202">
        <f>BO202</f>
        <v/>
      </c>
      <c r="BR202">
        <f>IFERROR(ROUND(IF(LEFT(INDEX(PIS!O$1:O$500,MATCH(D202,PIS!C$1:C$500)),1)="D",T202/8*(BD202*0.3),IF(LEFT(INDEX(PIS!O$1:O$500,MATCH(D202,PIS!C$1:C$500)),1)="H",T202*($BD202*0.3),T202/$AD202/8*($BD202*0.3))),0),0)</f>
        <v/>
      </c>
      <c r="BS202">
        <f>IF(AP202&lt;1,0,MIN(AP202,730000))</f>
        <v/>
      </c>
      <c r="BT202">
        <f>IFERROR(ROUND((BE202-SUM(AW202:BC202)*T202/AD202/8),0)-BR202,0)</f>
        <v/>
      </c>
      <c r="BU202">
        <f>AO202</f>
        <v/>
      </c>
      <c r="BV202">
        <f>SUM(BQ202:BU202)</f>
        <v/>
      </c>
      <c r="BW202">
        <f>BP202-BV202</f>
        <v/>
      </c>
      <c r="BX202">
        <f>IFERROR(IF(RIGHT(INDEX(PIS!O$1:O$500,MATCH(D202,PIS!C$1:C$500)),5)="Gross",MIN(U202+V202,VLOOKUP("R700",TSC!B:C,2,0)*VLOOKUP("R101",TSC!B:C,2,0))*VLOOKUP("R701",TSC!B:C,2,0)%,0),0)</f>
        <v/>
      </c>
      <c r="BY202">
        <f>IFERROR(IF(RIGHT(INDEX(PIS!O$1:O$500,MATCH(D202,PIS!C$1:C$500)),5)="Gross",MIN(U202+V202,VLOOKUP("R700",TSC!B:C,2,0)*VLOOKUP("R101",TSC!B:C,2,0))*VLOOKUP("T704",TSC!B:C,2,0)%,0),0)</f>
        <v/>
      </c>
      <c r="BZ202">
        <f>IFERROR(IF(RIGHT(INDEX(PIS!O$1:O$500,MATCH(D202,PIS!C$1:C$500)),5)="Gross",MIN(U202+V202,VLOOKUP("R700",TSC!B:C,2,0)*VLOOKUP("1",TSC!F:G,2,0))*VLOOKUP("T705",TSC!B:C,2,0)%,0),0)</f>
        <v/>
      </c>
      <c r="CA202">
        <f>IFERROR(INDEX(ADJ!$A$1:$BZ$1000,MATCH(PAYROLL!D202,ADJ!A$1:A$500,0),MATCH(PAYROLL!CA$2,ADJ!$2:$2,0)),0)</f>
        <v/>
      </c>
      <c r="CB202">
        <f>IFERROR(INDEX(ADJ!$A$1:$BZ$1000,MATCH(PAYROLL!D202,ADJ!A$1:A$500,0),MATCH(PAYROLL!CB$2,ADJ!$2:$2,0)),0)</f>
        <v/>
      </c>
      <c r="CC202">
        <f>SUM(BX202:CB202)</f>
        <v/>
      </c>
      <c r="CD202">
        <f>IFERROR(INDEX(PIS!$A$1:$BZ$1000,MATCH(PAYROLL!D202,PIS!C$1:C$500,0),MATCH(PAYROLL!CD$1,PIS!$1:$1,0)),0)</f>
        <v/>
      </c>
      <c r="CE202">
        <f>IFERROR(IF(OR(INDEX(PIS!P$1:P$500,MATCH(D202,PIS!C$1:C$500,0))="LT2",INDEX(PIS!P$1:P$500,MATCH(D202,PIS!C$1:C$500,0))="P10"),0,SUM(CC202,CD202*VLOOKUP("R601",TSC!B:C,2,0),VLOOKUP("R602",TSC!B:C,2,0))),0)</f>
        <v/>
      </c>
      <c r="CF202">
        <f>MAX(BW202-CE202,0)</f>
        <v/>
      </c>
      <c r="CG202">
        <f>IFERROR(IF(OR(RIGHT(INDEX(PIS!P$1:P$500,MATCH(D202,PIS!C$1:C$500)),5)="P10",RIGHT(INDEX(PIS!P$1:P$500,MATCH(D202,PIS!C$1:C$500)),5)="CK"),0,IF(CF202&lt;=5000000,CF202*5%,IF(CF202&lt;=10000000,CF202*10%-250000,IF(CF202&lt;=18000000,CF202*15%-750000,IF(CF202&lt;=32000000,CF202*20%-1650000,IF(CF202&lt;=52000000,CF202*25%-3250000,IF(CF202&lt;=80000000,BH202*30%-5850000,CF202*35%-9850000))))))),0)</f>
        <v/>
      </c>
      <c r="CH202">
        <f>IFERROR(IF(OR(INDEX(PIS!P$1:P$500,MATCH(D202,PIS!C$1:C$500))="LT",INDEX(PIS!P$1:P$500,MATCH(D202,PIS!C$1:C$500))="CK"),0,IF(CF202&lt;2000000,0,CF202*10%)),0)</f>
        <v/>
      </c>
      <c r="CI202">
        <f>IFERROR(INDEX(ADJ!$A$1:$BZ$1000,MATCH(PAYROLL!D202,ADJ!A$1:A$500,0),MATCH(PAYROLL!CI$2,ADJ!$2:$2,0)),0)</f>
        <v/>
      </c>
      <c r="CJ202">
        <f>IFERROR(INDEX(ADJ!$A$1:$BZ$1000,MATCH(PAYROLL!D202,ADJ!A$1:A$500,0),MATCH(PAYROLL!CJ$2,ADJ!$2:$2,0)),0)</f>
        <v/>
      </c>
      <c r="CK202">
        <f>IFERROR(INDEX(ADJ!$A$1:$BZ$1000,MATCH(PAYROLL!D202,ADJ!A$1:A$500,0),MATCH(PAYROLL!CK$2,ADJ!$2:$2,0)),0)</f>
        <v/>
      </c>
      <c r="CL202">
        <f>SUM(CG202:CK202)</f>
        <v/>
      </c>
      <c r="CM202">
        <f>ROUND(SUM(CH202:CK202),0)</f>
        <v/>
      </c>
      <c r="CN202">
        <f>IFERROR(INDEX(CSDA!D$1:D$500,MATCH($CN$2,CSDA!C$1:C$500,0))*INDEX(PIS!V$1:V$500,MATCH(D202,PIS!C$1:C$500))+INDEX(ADJ!$A$1:$BZ$1000,MATCH(PAYROLL!D202,ADJ!A$1:A$500,0),MATCH(PAYROLL!CN$2,ADJ!$2:$2,0)),0)</f>
        <v/>
      </c>
      <c r="CO202">
        <f>IFERROR(INDEX(ADJ!$A$1:$BZ$1000,MATCH(PAYROLL!D202,ADJ!A$1:A$500,0),MATCH(PAYROLL!CO$2,ADJ!$2:$2,0)),0)</f>
        <v/>
      </c>
      <c r="CP202">
        <f>IFERROR(INDEX(ADJ!$A$1:$BZ$1000,MATCH(PAYROLL!D202,ADJ!A$1:A$500,0),MATCH(PAYROLL!CP$2,ADJ!$2:$2,0)),0)</f>
        <v/>
      </c>
      <c r="CQ202">
        <f>BP202-CL202-CI202-CM202-CN202-CO202-CP202-CC202</f>
        <v/>
      </c>
      <c r="CR202">
        <f>IFERROR(IF(RIGHT(INDEX(PIS!O$1:O$500,MATCH(D202,PIS!C$1:C$500,0)),5)="Gross",MIN(U202+V202,VLOOKUP("R700",TSC!B:C,2,0)*VLOOKUP("R101",TSC!B:C,2,0))*(VLOOKUP("T711",TSC!B:C,2,0)+VLOOKUP("T712",TSC!B:C,2,0))%,MIN(T202+V202,VLOOKUP("R700",TSC!B:C,2,0)*VLOOKUP("R101",TSC!B:C,2,0))*(VLOOKUP("T711",TSC!B:C,2,0)+VLOOKUP("T712",TSC!B:C,2,0)+VLOOKUP("R701",TSC!B:C,2,0))%),0)</f>
        <v/>
      </c>
      <c r="CS202">
        <f>IFERROR(IF(RIGHT(INDEX(PIS!O$1:O$500,MATCH(D202,PIS!C$1:C$500,0)),5)="Gross",MIN(U202+V202,VLOOKUP("R700",TSC!B:C,2,0)*VLOOKUP("R101",TSC!B:C,2,0))*(VLOOKUP("T714",TSC!B:C,2,0))%,MIN(T202+V202,VLOOKUP("R700",TSC!B:C,2,0)*VLOOKUP("R101",TSC!B:C,2,0))*(VLOOKUP("T704",TSC!B:C,2,0)+VLOOKUP("T714",TSC!B:C,2,0))%),0)</f>
        <v/>
      </c>
      <c r="CT202">
        <f>IFERROR(IF(RIGHT(INDEX(PIS!O$1:O$500,MATCH(D202,PIS!C$1:C$500,0)),5)="Gross",MIN(U202+V202,VLOOKUP("R700",TSC!B:C,2,0)*VLOOKUP("R101",TSC!B:C,2,0))*VLOOKUP("T705",TSC!B:C,2,0)%,MIN(T202+V202,VLOOKUP("R700",TSC!B:C,2,0)*VLOOKUP("R101",TSC!B:C,2,0))*VLOOKUP("T705",TSC!B:C,2,0)%),0)</f>
        <v/>
      </c>
      <c r="CU202">
        <f>IFERROR(IF(RIGHT(INDEX(PIS!O$1:O$500,MATCH(D202,PIS!C$1:C$500,0)),5)="Gross",MIN(U202+V202,VLOOKUP("R700",TSC!B:C,2,0)*VLOOKUP("R101",TSC!B:C,2,0))*(VLOOKUP("T713",TSC!B:C,2,0))%,MIN(T202+V202,VLOOKUP("R700",TSC!B:C,2,0)*VLOOKUP("R101",TSC!B:C,2,0))*(VLOOKUP("T713",TSC!B:C,2,0))%),0)</f>
        <v/>
      </c>
      <c r="CV202">
        <f>IFERROR(INDEX(ADJ!$A$1:$BZ$1000,MATCH(PAYROLL!D202,ADJ!A$1:A$500,0),MATCH(PAYROLL!CV$2,ADJ!$2:$2,0)),0)</f>
        <v/>
      </c>
      <c r="CW202">
        <f>IFERROR(INDEX(ADJ!$A$1:$BZ$1000,MATCH(PAYROLL!D202,ADJ!A$1:A$500,0),MATCH(PAYROLL!CW$2,ADJ!$2:$2,0)),0)</f>
        <v/>
      </c>
      <c r="CX202">
        <f>SUM(CR202:CW202)</f>
        <v/>
      </c>
      <c r="CY202">
        <f>ROUND(IF(CR202&gt;0,T202+V202*VLOOKUP("R202",TSC!$B$1:$C$500,2,0),0),0)</f>
        <v/>
      </c>
      <c r="CZ202">
        <f>IFERROR(INDEX(CSDA!D$1:D$500,MATCH($CZ$2,CSDA!C$1:C$500,0)),0)</f>
        <v/>
      </c>
      <c r="DA202">
        <f>ROUND(T202*0.7%,0)</f>
        <v/>
      </c>
      <c r="DB202">
        <f>ROUND(T202/12,0)</f>
        <v/>
      </c>
      <c r="DC202">
        <f ref="DC202" t="array">IFERROR(INDEX(CSDA!D$1:D$500,MATCH("Trích giữ"&amp;PAYROLL!DC$2,CSDA!A$1:A$500&amp;CSDA!C$1:C$500,0)),0)</f>
        <v/>
      </c>
      <c r="DD202">
        <f ref="DD202" t="array">IFERROR(INDEX(CSDA!D$1:D$500,MATCH("Trích giữ"&amp;PAYROLL!DD$2,CSDA!A$1:A$500&amp;CSDA!C$1:C$500,0)),0)</f>
        <v/>
      </c>
      <c r="DE202">
        <f ref="DE202" t="array">IFERROR(INDEX(CSDA!D$1:D$500,MATCH("Trích giữ"&amp;PAYROLL!DE$2,CSDA!A$1:A$500&amp;CSDA!C$1:C$500,0)),0)</f>
        <v/>
      </c>
      <c r="DF202">
        <f>IFERROR(INDEX(CSDA!D$1:D$500,MATCH(PAYROLL!DF$2,CSDA!C$1:C$500,0)),0)</f>
        <v/>
      </c>
      <c r="DG202">
        <f ref="DG202" t="array">IFERROR(INDEX(CSDA!D$1:D$500,MATCH("Trích giữ"&amp;PAYROLL!DG$2,CSDA!A$1:A$500&amp;CSDA!C$1:C$500,0)),0)</f>
        <v/>
      </c>
      <c r="DH202">
        <f>ROUND(T202/26,0)</f>
        <v/>
      </c>
      <c r="DI202">
        <f ref="DI202" t="array">IFERROR(INDEX(CSDA!D$1:D$500,MATCH("Trích giữ"&amp;PAYROLL!DI$2,CSDA!A$1:A$500&amp;CSDA!C$1:C$500,0)),0)</f>
        <v/>
      </c>
      <c r="DJ202">
        <f>IF(U202=0,T202*21.5%-BL202,0)</f>
        <v/>
      </c>
      <c r="DK202">
        <f ref="DK202" t="array">IFERROR(INDEX(CSDA!D$1:D$500,MATCH("Trích giữ"&amp;PAYROLL!DK$2,CSDA!A$1:A$500&amp;CSDA!C$1:C$500,0)),0)</f>
        <v/>
      </c>
      <c r="DL202">
        <f>IFERROR(INDEX(CSDA!D$1:D$500,MATCH(PAYROLL!DL$2,CSDA!C$1:C$500,0))/12,0)</f>
        <v/>
      </c>
      <c r="DM202">
        <f>SUM(DB202:DL202)</f>
        <v/>
      </c>
      <c r="DN202">
        <f>IFERROR(INDEX(ADJ!$A$1:$BZ$1000,MATCH(PAYROLL!D202,ADJ!A$1:A$500,0),MATCH(PAYROLL!DN$2,ADJ!$2:$2,0)),0)</f>
        <v/>
      </c>
      <c r="DO202">
        <f>IFERROR(SUM(BP202,DM202:DN202,CX202:DA202)-DT202,0)</f>
        <v/>
      </c>
      <c r="DP202">
        <f ref="DP202" t="array">SUM(BW202*IFERROR(INDEX(CSDA!D$1:D$500,MATCH(BW$2,CSDA!C$1:C$500,0)),0)%,CX202*IFERROR(INDEX(CSDA!D$1:D$500,MATCH(CX$2,CSDA!C$1:C$500,0)),0)%,DA202*IFERROR(INDEX(CSDA!D$1:D$500,MATCH(DA$2,CSDA!C$1:C$500,0)),0)%,DB202*IFERROR(INDEX(CSDA!D$1:D$500,MATCH(DB$2,CSDA!C$1:C$500,0)),0)%,DF202*IFERROR(INDEX(CSDA!D$1:D$500,MATCH("Phí dịch vụ"&amp;PAYROLL!DF$2,CSDA!A$1:A$500&amp;CSDA!C$1:C$500,0)),0)%,DC202*IFERROR(INDEX(CSDA!D$1:D$500,MATCH("Phí dịch vụ"&amp;PAYROLL!DC$2,CSDA!A$1:A$500&amp;CSDA!C$1:C$500,0)),0)%,DH202*IFERROR(INDEX(CSDA!D$1:D$500,MATCH("Phí dịch vụ"&amp;PAYROLL!DH$2,CSDA!A$1:A$500&amp;CSDA!C$1:C$500,0)),0)%,DJ202*IFERROR(INDEX(CSDA!D$1:D$500,MATCH("Phí dịch vụ"&amp;PAYROLL!DJ$2,CSDA!A$1:A$500&amp;CSDA!C$1:C$500,0)),0)%,BN202*IFERROR(INDEX(CSDA!D$1:D$500,MATCH(BN$2,CSDA!C$1:C$500,0)),0)%)-BN202*7%</f>
        <v/>
      </c>
      <c r="DQ202">
        <f>IFERROR(INDEX(ADJ!$A$1:$BZ$1000,MATCH(PAYROLL!D202,ADJ!A$1:A$500,0),MATCH(PAYROLL!DQ$2,ADJ!$2:$2,0)),0)</f>
        <v/>
      </c>
      <c r="DR202">
        <f>IFERROR(INDEX(ADJ!$A$1:$BZ$1000,MATCH(PAYROLL!D202,ADJ!A$1:A$500,0),MATCH(PAYROLL!DR$2,ADJ!$2:$2,0)),0)</f>
        <v/>
      </c>
      <c r="DS202">
        <f>SUM(DP202:DR202)</f>
        <v/>
      </c>
      <c r="DT202">
        <f>EK202</f>
        <v/>
      </c>
      <c r="DU202">
        <f>SUM(DO202:DR202)</f>
        <v/>
      </c>
      <c r="DV202">
        <f>ROUND(DU202*0.1,0)</f>
        <v/>
      </c>
      <c r="DW202">
        <f>DU202+DV202</f>
        <v/>
      </c>
      <c r="DZ202">
        <f>IFERROR(INDEX(ADJ!$A$1:$BZ$1000,MATCH(PAYROLL!$D202,ADJ!A$1:A$500,0),MATCH(PAYROLL!DZ$2,ADJ!$2:$2,0)),0)</f>
        <v/>
      </c>
      <c r="EA202">
        <f>IFERROR(INDEX(ADJ!$A$1:$BZ$1000,MATCH(PAYROLL!$D202,ADJ!A$1:A$500,0),MATCH(PAYROLL!EA$2,ADJ!$2:$2,0)),0)</f>
        <v/>
      </c>
      <c r="EB202">
        <f>IFERROR(INDEX(ADJ!$A$1:$BZ$1000,MATCH(PAYROLL!$D202,ADJ!A$1:A$500,0),MATCH(PAYROLL!EB$2,ADJ!$2:$2,0)),0)</f>
        <v/>
      </c>
      <c r="EC202">
        <f>IFERROR(INDEX(ADJ!$A$1:$BZ$1000,MATCH(PAYROLL!$D202,ADJ!A$1:A$500,0),MATCH(PAYROLL!EC$2,ADJ!$2:$2,0)),0)</f>
        <v/>
      </c>
      <c r="ED202">
        <f>IFERROR(INDEX(ADJ!$A$1:$BZ$1000,MATCH(PAYROLL!$D202,ADJ!A$1:A$500,0),MATCH(PAYROLL!ED$2,ADJ!$2:$2,0)),0)</f>
        <v/>
      </c>
      <c r="EE202">
        <f>IFERROR(INDEX(ADJ!$A$1:$BZ$1000,MATCH(PAYROLL!$D202,ADJ!A$1:A$500,0),MATCH(PAYROLL!EE$2,ADJ!$2:$2,0)),0)</f>
        <v/>
      </c>
      <c r="EF202">
        <f>IFERROR(INDEX(ADJ!$A$1:$BZ$1000,MATCH(PAYROLL!$D202,ADJ!A$1:A$500,0),MATCH(PAYROLL!EF$2,ADJ!$2:$2,0)),0)</f>
        <v/>
      </c>
      <c r="EG202">
        <f>IFERROR(INDEX(ADJ!$A$1:$BZ$1000,MATCH(PAYROLL!$D202,ADJ!A$1:A$500,0),MATCH(PAYROLL!EG$2,ADJ!$2:$2,0)),0)</f>
        <v/>
      </c>
      <c r="EH202">
        <f>IFERROR(INDEX(ADJ!$A$1:$BZ$1000,MATCH(PAYROLL!$D202,ADJ!A$1:A$500,0),MATCH(PAYROLL!EH$2,ADJ!$2:$2,0)),0)</f>
        <v/>
      </c>
      <c r="EI202">
        <f>IFERROR(INDEX(ADJ!$A$1:$BZ$1000,MATCH(PAYROLL!D202,ADJ!A$1:A$500,0),MATCH(PAYROLL!EI$2,ADJ!$2:$2,0)),0)</f>
        <v/>
      </c>
      <c r="EJ202">
        <f>IFERROR(INDEX(ADJ!$A$1:$BZ$1000,MATCH(PAYROLL!$D202,ADJ!A$1:A$500,0),MATCH(PAYROLL!EJ$2,ADJ!$2:$2,0)),0)</f>
        <v/>
      </c>
      <c r="EK202">
        <f>SUM(DZ202:EJ202)</f>
        <v/>
      </c>
    </row>
    <row r="203">
      <c r="A203" t="n">
        <v>201</v>
      </c>
      <c r="B203" t="inlineStr">
        <is>
          <t>Hà Xuân Hiệp</t>
        </is>
      </c>
      <c r="D203" t="inlineStr">
        <is>
          <t>160497-01</t>
        </is>
      </c>
      <c r="S203">
        <f>IFERROR(INDEX(PIS!$A$1:$BZ$1000,MATCH($D203,PIS!C$1:C$500,0),MATCH("Lương CB tháng trước",PIS!$1:$1,0)),0)</f>
        <v/>
      </c>
      <c r="T203">
        <f>IFERROR(INDEX(PIS!$A$1:$BZ$1000,MATCH($D203,PIS!C$1:C$500,0),MATCH("Lương CB hiện tại",PIS!$1:$1,0)),0)</f>
        <v/>
      </c>
      <c r="U203">
        <f>IFERROR(INDEX(PIS!$A$1:$BZ$1000,MATCH($D203,PIS!C$1:C$500,0),MATCH("Lương đóng BHBB",PIS!$1:$1,0)),0)</f>
        <v/>
      </c>
      <c r="V203">
        <f>IFERROR(INDEX(PIS!$A$1:$BZ$1000,MATCH($D203,PIS!C$1:C$500,0),MATCH(V$2,PIS!$2:$2,0)),0)</f>
        <v/>
      </c>
      <c r="W203">
        <f>IFERROR(INDEX(PIS!$A$1:$BZ$1000,MATCH($D203,PIS!C$1:C$500,0),MATCH(W$2,PIS!$2:$2,0)),0)</f>
        <v/>
      </c>
      <c r="X203">
        <f>IFERROR(INDEX(PIS!$A$1:$BZ$1000,MATCH($D203,PIS!C$1:C$500,0),MATCH(X$2,PIS!$2:$2,0)),0)</f>
        <v/>
      </c>
      <c r="Y203">
        <f>IFERROR(INDEX(PIS!$A$1:$BZ$1000,MATCH($D203,PIS!C$1:C$500,0),MATCH(Y$2,PIS!$2:$2,0)),0)</f>
        <v/>
      </c>
      <c r="Z203">
        <f>IFERROR(INDEX(PIS!$A$1:$BZ$1000,MATCH($D203,PIS!C$1:C$500,0),MATCH(Z$2,PIS!$2:$2,0)),0)</f>
        <v/>
      </c>
      <c r="AA203">
        <f>IFERROR(INDEX(PIS!$A$1:$BZ$1000,MATCH($D203,PIS!C$1:C$500,0),MATCH(AA$2,PIS!$2:$2,0)),0)</f>
        <v/>
      </c>
      <c r="AB203">
        <f>IFERROR(INDEX(PIS!$A$1:$BZ$1000,MATCH($D203,PIS!C$1:C$500,0),MATCH(AB$2,PIS!$2:$2,0)),0)</f>
        <v/>
      </c>
      <c r="AC203">
        <f>SUM(V203:AB203)</f>
        <v/>
      </c>
      <c r="AD203">
        <f>IFERROR(INDEX(TIMESHEET!$A$1:$AI$5000,MATCH($D203,TIMESHEET!A$1:A$500,0),MATCH("T100",TIMESHEET!$2:$2,0))-2,0)</f>
        <v/>
      </c>
      <c r="AE203">
        <f>IFERROR(INDEX(TIMESHEET!$A$1:$AI$5000,MATCH($D203,TIMESHEET!A$1:A$500,0),MATCH("T202",TIMESHEET!$2:$2,0)),0)</f>
        <v/>
      </c>
      <c r="AF203">
        <f>IFERROR(INDEX(TIMESHEET!$A$1:$AI$5000,MATCH($D203,TIMESHEET!A$1:A$500,0),MATCH("T302",TIMESHEET!$2:$2,0)),0)</f>
        <v/>
      </c>
      <c r="AG203">
        <f>IFERROR(INDEX(TIMESHEET!$A$1:$AI$5000,MATCH($D203,TIMESHEET!A$1:A$500,0),MATCH("T406",TIMESHEET!$2:$2,0)),0)</f>
        <v/>
      </c>
      <c r="AH203">
        <f>AE203+AG203</f>
        <v/>
      </c>
      <c r="AI203">
        <f>IFERROR(INDEX(TIMESHEET!$A$1:$AI$5000,MATCH($D203,TIMESHEET!A$1:A$500,0),MATCH("T701",TIMESHEET!$2:$2,0)),0)</f>
        <v/>
      </c>
      <c r="AJ203">
        <f>IFERROR(INDEX(TIMESHEET!$A$1:$AI$5000,MATCH($D203,TIMESHEET!B$1:B$500,0),MATCH("T320",TIMESHEET!$2:$2,0)),0)</f>
        <v/>
      </c>
      <c r="AK203">
        <f>IFERROR(IF(LEFT(INDEX(PIS!O$1:O$500,MATCH(D203,PIS!C$1:C$500)),1)="M",T203/AD203*SUM(AE203:AG203),T203*AD203),0)</f>
        <v/>
      </c>
      <c r="AL203">
        <f>IFERROR(INDEX(ADJ!$A$1:$BZ$1000,MATCH(PAYROLL!D203,ADJ!A$1:A$500,0),MATCH(PAYROLL!AL$2,ADJ!$2:$2,0)),0)</f>
        <v/>
      </c>
      <c r="AM203">
        <f>SUM(AK203:AL203)</f>
        <v/>
      </c>
      <c r="AN203">
        <f>IFERROR(ROUND(V203/$AD203*$AH203,0),0)</f>
        <v/>
      </c>
      <c r="AO203">
        <f>IFERROR(ROUND(W203/$AD203*$AH203,0),0)</f>
        <v/>
      </c>
      <c r="AP203">
        <f>IFERROR(ROUND(X203/$AD203*$AE203,0),0)</f>
        <v/>
      </c>
      <c r="AQ203">
        <f>IFERROR(ROUND(Y203/$AD203*$AH203,0),0)</f>
        <v/>
      </c>
      <c r="AR203">
        <f>IFERROR(ROUND(Z203/$AD203*$AH203,0),0)</f>
        <v/>
      </c>
      <c r="AS203">
        <f>IFERROR(ROUND(AA203/$AD203*$AH203,0),0)</f>
        <v/>
      </c>
      <c r="AT203">
        <f>IFERROR(IF((AE203+AF203+AG203)&gt;13,AB203,ROUND(AB203/AD203*AH203,0)),0)</f>
        <v/>
      </c>
      <c r="AU203">
        <f>IFERROR(INDEX(ADJ!$A$1:$BZ$1000,MATCH(PAYROLL!D203,ADJ!A$1:A$500,0),MATCH(PAYROLL!AU$2,ADJ!$2:$2,0)),0)</f>
        <v/>
      </c>
      <c r="AV203">
        <f>ROUND(SUM(AN203:AU203),0)</f>
        <v/>
      </c>
      <c r="AW203">
        <f>IFERROR(INDEX(TIMESHEET!$A$1:$AI$5000,MATCH(PAYROLL!D203,TIMESHEET!A$1:A$500,0),MATCH("T620",TIMESHEET!$2:$2,0)),0)</f>
        <v/>
      </c>
      <c r="AX203">
        <f>IFERROR(INDEX(TIMESHEET!$A$1:$AI$5000,MATCH(PAYROLL!D203,TIMESHEET!A$1:A$500,0),MATCH("T601",TIMESHEET!$2:$2,0)),0)</f>
        <v/>
      </c>
      <c r="AY203">
        <f>IFERROR(INDEX(TIMESHEET!$A$1:$AI$5000,MATCH(PAYROLL!D203,TIMESHEET!A$1:A$500,0),MATCH("T602",TIMESHEET!$2:$2,0)),0)</f>
        <v/>
      </c>
      <c r="AZ203">
        <f>IFERROR(INDEX(TIMESHEET!$A$1:$AI$5000,MATCH(PAYROLL!D203,TIMESHEET!A$1:A$500,0),MATCH("T603",TIMESHEET!$2:$2,0)),0)</f>
        <v/>
      </c>
      <c r="BA203">
        <f>IFERROR(INDEX(TIMESHEET!$A$1:$AI$5000,MATCH(PAYROLL!D203,TIMESHEET!A$1:A$500,0),MATCH("T611",TIMESHEET!$2:$2,0)),0)</f>
        <v/>
      </c>
      <c r="BB203">
        <f>IFERROR(INDEX(TIMESHEET!$A$1:$AI$5000,MATCH(PAYROLL!D203,TIMESHEET!A$1:A$500,0),MATCH("T612",TIMESHEET!$2:$2,0)),0)</f>
        <v/>
      </c>
      <c r="BC203">
        <f>IFERROR(INDEX(TIMESHEET!$A$1:$AI$5000,MATCH(PAYROLL!D203,TIMESHEET!A$1:A$500,0),MATCH("T613",TIMESHEET!$2:$2,0)),0)</f>
        <v/>
      </c>
      <c r="BD203">
        <f>IFERROR(INDEX(TIMESHEET!$A$1:$AI$5000,MATCH(PAYROLL!D203,TIMESHEET!A$1:A$500,0),MATCH("T500",TIMESHEET!$2:$2,0)),0)</f>
        <v/>
      </c>
      <c r="BE203">
        <f>IFERROR(IF(LEFT(INDEX(PIS!O$1:O$500,MATCH(D203,PIS!C$1:C$500)),1)="M",T203/AD203/8*(AW203+AX203*1.5+AY203*2+AZ203*3+BA203*2.1+BB203*2.7+BC203*3.9+BD203*0.3),T203/8*(AW203+AX203*1.5+AY203*2+AZ203*3+BA203*2.1+BB203*2.7+BC203*3.9+BD203*0.3)),0)</f>
        <v/>
      </c>
      <c r="BF203">
        <f>IFERROR(INDEX(ADJ!$A$1:$BZ$1000,MATCH(PAYROLL!$D203,ADJ!A$1:A$500,0),MATCH(PAYROLL!BF$2,ADJ!$2:$2,0)),0)</f>
        <v/>
      </c>
      <c r="BG203">
        <f>IFERROR(INDEX(ADJ!$A$1:$BZ$1000,MATCH(PAYROLL!D203,ADJ!A$1:A$500,0),MATCH(PAYROLL!BG$2,ADJ!$2:$2,0)),0)</f>
        <v/>
      </c>
      <c r="BH203">
        <f>IFERROR(INDEX(ADJ!$A$1:$BZ$1000,MATCH(PAYROLL!D203,ADJ!A$1:A$500,0),MATCH(PAYROLL!BH$2,ADJ!$2:$2,0)),0)</f>
        <v/>
      </c>
      <c r="BI203">
        <f>IFERROR(INDEX(ADJ!$A$1:$BZ$1000,MATCH(PAYROLL!D203,ADJ!A$1:A$500,0),MATCH(PAYROLL!BI$2,ADJ!$2:$2,0)),0)</f>
        <v/>
      </c>
      <c r="BJ203">
        <f>IFERROR(INDEX(ADJ!$A$1:$BZ$1000,MATCH(PAYROLL!D203,ADJ!A$1:A$500,0),MATCH(PAYROLL!BJ$2,ADJ!$2:$2,0)),0)</f>
        <v/>
      </c>
      <c r="BK203">
        <f>SUM(BF203:BJ203)</f>
        <v/>
      </c>
      <c r="BL203">
        <f>IFERROR(INDEX(ADJ!$A$1:$BZ$1000,MATCH(PAYROLL!D203,ADJ!A$1:A$500,0),MATCH(PAYROLL!BL$2,ADJ!$2:$2,0)),0)</f>
        <v/>
      </c>
      <c r="BM203">
        <f>IFERROR(INDEX(ADJ!$A$1:$BZ$1000,MATCH(PAYROLL!D203,ADJ!A$1:A$500,0),MATCH(PAYROLL!BM$2,ADJ!$2:$2,0)),0)</f>
        <v/>
      </c>
      <c r="BN203">
        <f>IFERROR(INDEX(ADJ!$A$1:$BZ$1000,MATCH(PAYROLL!D203,ADJ!A$1:A$500,0),MATCH(PAYROLL!BN$2,ADJ!$2:$2,0)),0)</f>
        <v/>
      </c>
      <c r="BO203">
        <f>IFERROR(INDEX(ADJ!$A$1:$BZ$1000,MATCH(PAYROLL!D203,ADJ!A$1:A$500,0),MATCH(PAYROLL!BO$2,ADJ!$2:$2,0)),0)</f>
        <v/>
      </c>
      <c r="BP203">
        <f>SUM(AM203,AV203,BE203,BK203,BL203:BO203)</f>
        <v/>
      </c>
      <c r="BQ203">
        <f>BO203</f>
        <v/>
      </c>
      <c r="BR203">
        <f>IFERROR(ROUND(IF(LEFT(INDEX(PIS!O$1:O$500,MATCH(D203,PIS!C$1:C$500)),1)="D",T203/8*(BD203*0.3),IF(LEFT(INDEX(PIS!O$1:O$500,MATCH(D203,PIS!C$1:C$500)),1)="H",T203*($BD203*0.3),T203/$AD203/8*($BD203*0.3))),0),0)</f>
        <v/>
      </c>
      <c r="BS203">
        <f>IF(AP203&lt;1,0,MIN(AP203,730000))</f>
        <v/>
      </c>
      <c r="BT203">
        <f>IFERROR(ROUND((BE203-SUM(AW203:BC203)*T203/AD203/8),0)-BR203,0)</f>
        <v/>
      </c>
      <c r="BU203">
        <f>AO203</f>
        <v/>
      </c>
      <c r="BV203">
        <f>SUM(BQ203:BU203)</f>
        <v/>
      </c>
      <c r="BW203">
        <f>BP203-BV203</f>
        <v/>
      </c>
      <c r="BX203">
        <f>IFERROR(IF(RIGHT(INDEX(PIS!O$1:O$500,MATCH(D203,PIS!C$1:C$500)),5)="Gross",MIN(U203+V203,VLOOKUP("R700",TSC!B:C,2,0)*VLOOKUP("R101",TSC!B:C,2,0))*VLOOKUP("R701",TSC!B:C,2,0)%,0),0)</f>
        <v/>
      </c>
      <c r="BY203">
        <f>IFERROR(IF(RIGHT(INDEX(PIS!O$1:O$500,MATCH(D203,PIS!C$1:C$500)),5)="Gross",MIN(U203+V203,VLOOKUP("R700",TSC!B:C,2,0)*VLOOKUP("R101",TSC!B:C,2,0))*VLOOKUP("T704",TSC!B:C,2,0)%,0),0)</f>
        <v/>
      </c>
      <c r="BZ203">
        <f>IFERROR(IF(RIGHT(INDEX(PIS!O$1:O$500,MATCH(D203,PIS!C$1:C$500)),5)="Gross",MIN(U203+V203,VLOOKUP("R700",TSC!B:C,2,0)*VLOOKUP("1",TSC!F:G,2,0))*VLOOKUP("T705",TSC!B:C,2,0)%,0),0)</f>
        <v/>
      </c>
      <c r="CA203">
        <f>IFERROR(INDEX(ADJ!$A$1:$BZ$1000,MATCH(PAYROLL!D203,ADJ!A$1:A$500,0),MATCH(PAYROLL!CA$2,ADJ!$2:$2,0)),0)</f>
        <v/>
      </c>
      <c r="CB203">
        <f>IFERROR(INDEX(ADJ!$A$1:$BZ$1000,MATCH(PAYROLL!D203,ADJ!A$1:A$500,0),MATCH(PAYROLL!CB$2,ADJ!$2:$2,0)),0)</f>
        <v/>
      </c>
      <c r="CC203">
        <f>SUM(BX203:CB203)</f>
        <v/>
      </c>
      <c r="CD203">
        <f>IFERROR(INDEX(PIS!$A$1:$BZ$1000,MATCH(PAYROLL!D203,PIS!C$1:C$500,0),MATCH(PAYROLL!CD$1,PIS!$1:$1,0)),0)</f>
        <v/>
      </c>
      <c r="CE203">
        <f>IFERROR(IF(OR(INDEX(PIS!P$1:P$500,MATCH(D203,PIS!C$1:C$500,0))="LT2",INDEX(PIS!P$1:P$500,MATCH(D203,PIS!C$1:C$500,0))="P10"),0,SUM(CC203,CD203*VLOOKUP("R601",TSC!B:C,2,0),VLOOKUP("R602",TSC!B:C,2,0))),0)</f>
        <v/>
      </c>
      <c r="CF203">
        <f>MAX(BW203-CE203,0)</f>
        <v/>
      </c>
      <c r="CG203">
        <f>IFERROR(IF(OR(RIGHT(INDEX(PIS!P$1:P$500,MATCH(D203,PIS!C$1:C$500)),5)="P10",RIGHT(INDEX(PIS!P$1:P$500,MATCH(D203,PIS!C$1:C$500)),5)="CK"),0,IF(CF203&lt;=5000000,CF203*5%,IF(CF203&lt;=10000000,CF203*10%-250000,IF(CF203&lt;=18000000,CF203*15%-750000,IF(CF203&lt;=32000000,CF203*20%-1650000,IF(CF203&lt;=52000000,CF203*25%-3250000,IF(CF203&lt;=80000000,BH203*30%-5850000,CF203*35%-9850000))))))),0)</f>
        <v/>
      </c>
      <c r="CH203">
        <f>IFERROR(IF(OR(INDEX(PIS!P$1:P$500,MATCH(D203,PIS!C$1:C$500))="LT",INDEX(PIS!P$1:P$500,MATCH(D203,PIS!C$1:C$500))="CK"),0,IF(CF203&lt;2000000,0,CF203*10%)),0)</f>
        <v/>
      </c>
      <c r="CI203">
        <f>IFERROR(INDEX(ADJ!$A$1:$BZ$1000,MATCH(PAYROLL!D203,ADJ!A$1:A$500,0),MATCH(PAYROLL!CI$2,ADJ!$2:$2,0)),0)</f>
        <v/>
      </c>
      <c r="CJ203">
        <f>IFERROR(INDEX(ADJ!$A$1:$BZ$1000,MATCH(PAYROLL!D203,ADJ!A$1:A$500,0),MATCH(PAYROLL!CJ$2,ADJ!$2:$2,0)),0)</f>
        <v/>
      </c>
      <c r="CK203">
        <f>IFERROR(INDEX(ADJ!$A$1:$BZ$1000,MATCH(PAYROLL!D203,ADJ!A$1:A$500,0),MATCH(PAYROLL!CK$2,ADJ!$2:$2,0)),0)</f>
        <v/>
      </c>
      <c r="CL203">
        <f>SUM(CG203:CK203)</f>
        <v/>
      </c>
      <c r="CM203">
        <f>ROUND(SUM(CH203:CK203),0)</f>
        <v/>
      </c>
      <c r="CN203">
        <f>IFERROR(INDEX(CSDA!D$1:D$500,MATCH($CN$2,CSDA!C$1:C$500,0))*INDEX(PIS!V$1:V$500,MATCH(D203,PIS!C$1:C$500))+INDEX(ADJ!$A$1:$BZ$1000,MATCH(PAYROLL!D203,ADJ!A$1:A$500,0),MATCH(PAYROLL!CN$2,ADJ!$2:$2,0)),0)</f>
        <v/>
      </c>
      <c r="CO203">
        <f>IFERROR(INDEX(ADJ!$A$1:$BZ$1000,MATCH(PAYROLL!D203,ADJ!A$1:A$500,0),MATCH(PAYROLL!CO$2,ADJ!$2:$2,0)),0)</f>
        <v/>
      </c>
      <c r="CP203">
        <f>IFERROR(INDEX(ADJ!$A$1:$BZ$1000,MATCH(PAYROLL!D203,ADJ!A$1:A$500,0),MATCH(PAYROLL!CP$2,ADJ!$2:$2,0)),0)</f>
        <v/>
      </c>
      <c r="CQ203">
        <f>BP203-CL203-CI203-CM203-CN203-CO203-CP203-CC203</f>
        <v/>
      </c>
      <c r="CR203">
        <f>IFERROR(IF(RIGHT(INDEX(PIS!O$1:O$500,MATCH(D203,PIS!C$1:C$500,0)),5)="Gross",MIN(U203+V203,VLOOKUP("R700",TSC!B:C,2,0)*VLOOKUP("R101",TSC!B:C,2,0))*(VLOOKUP("T711",TSC!B:C,2,0)+VLOOKUP("T712",TSC!B:C,2,0))%,MIN(T203+V203,VLOOKUP("R700",TSC!B:C,2,0)*VLOOKUP("R101",TSC!B:C,2,0))*(VLOOKUP("T711",TSC!B:C,2,0)+VLOOKUP("T712",TSC!B:C,2,0)+VLOOKUP("R701",TSC!B:C,2,0))%),0)</f>
        <v/>
      </c>
      <c r="CS203">
        <f>IFERROR(IF(RIGHT(INDEX(PIS!O$1:O$500,MATCH(D203,PIS!C$1:C$500,0)),5)="Gross",MIN(U203+V203,VLOOKUP("R700",TSC!B:C,2,0)*VLOOKUP("R101",TSC!B:C,2,0))*(VLOOKUP("T714",TSC!B:C,2,0))%,MIN(T203+V203,VLOOKUP("R700",TSC!B:C,2,0)*VLOOKUP("R101",TSC!B:C,2,0))*(VLOOKUP("T704",TSC!B:C,2,0)+VLOOKUP("T714",TSC!B:C,2,0))%),0)</f>
        <v/>
      </c>
      <c r="CT203">
        <f>IFERROR(IF(RIGHT(INDEX(PIS!O$1:O$500,MATCH(D203,PIS!C$1:C$500,0)),5)="Gross",MIN(U203+V203,VLOOKUP("R700",TSC!B:C,2,0)*VLOOKUP("R101",TSC!B:C,2,0))*VLOOKUP("T705",TSC!B:C,2,0)%,MIN(T203+V203,VLOOKUP("R700",TSC!B:C,2,0)*VLOOKUP("R101",TSC!B:C,2,0))*VLOOKUP("T705",TSC!B:C,2,0)%),0)</f>
        <v/>
      </c>
      <c r="CU203">
        <f>IFERROR(IF(RIGHT(INDEX(PIS!O$1:O$500,MATCH(D203,PIS!C$1:C$500,0)),5)="Gross",MIN(U203+V203,VLOOKUP("R700",TSC!B:C,2,0)*VLOOKUP("R101",TSC!B:C,2,0))*(VLOOKUP("T713",TSC!B:C,2,0))%,MIN(T203+V203,VLOOKUP("R700",TSC!B:C,2,0)*VLOOKUP("R101",TSC!B:C,2,0))*(VLOOKUP("T713",TSC!B:C,2,0))%),0)</f>
        <v/>
      </c>
      <c r="CV203">
        <f>IFERROR(INDEX(ADJ!$A$1:$BZ$1000,MATCH(PAYROLL!D203,ADJ!A$1:A$500,0),MATCH(PAYROLL!CV$2,ADJ!$2:$2,0)),0)</f>
        <v/>
      </c>
      <c r="CW203">
        <f>IFERROR(INDEX(ADJ!$A$1:$BZ$1000,MATCH(PAYROLL!D203,ADJ!A$1:A$500,0),MATCH(PAYROLL!CW$2,ADJ!$2:$2,0)),0)</f>
        <v/>
      </c>
      <c r="CX203">
        <f>SUM(CR203:CW203)</f>
        <v/>
      </c>
      <c r="CY203">
        <f>ROUND(IF(CR203&gt;0,T203+V203*VLOOKUP("R202",TSC!$B$1:$C$500,2,0),0),0)</f>
        <v/>
      </c>
      <c r="CZ203">
        <f>IFERROR(INDEX(CSDA!D$1:D$500,MATCH($CZ$2,CSDA!C$1:C$500,0)),0)</f>
        <v/>
      </c>
      <c r="DA203">
        <f>ROUND(T203*0.7%,0)</f>
        <v/>
      </c>
      <c r="DB203">
        <f>ROUND(T203/12,0)</f>
        <v/>
      </c>
      <c r="DC203">
        <f ref="DC203" t="array">IFERROR(INDEX(CSDA!D$1:D$500,MATCH("Trích giữ"&amp;PAYROLL!DC$2,CSDA!A$1:A$500&amp;CSDA!C$1:C$500,0)),0)</f>
        <v/>
      </c>
      <c r="DD203">
        <f ref="DD203" t="array">IFERROR(INDEX(CSDA!D$1:D$500,MATCH("Trích giữ"&amp;PAYROLL!DD$2,CSDA!A$1:A$500&amp;CSDA!C$1:C$500,0)),0)</f>
        <v/>
      </c>
      <c r="DE203">
        <f ref="DE203" t="array">IFERROR(INDEX(CSDA!D$1:D$500,MATCH("Trích giữ"&amp;PAYROLL!DE$2,CSDA!A$1:A$500&amp;CSDA!C$1:C$500,0)),0)</f>
        <v/>
      </c>
      <c r="DF203">
        <f>IFERROR(INDEX(CSDA!D$1:D$500,MATCH(PAYROLL!DF$2,CSDA!C$1:C$500,0)),0)</f>
        <v/>
      </c>
      <c r="DG203">
        <f ref="DG203" t="array">IFERROR(INDEX(CSDA!D$1:D$500,MATCH("Trích giữ"&amp;PAYROLL!DG$2,CSDA!A$1:A$500&amp;CSDA!C$1:C$500,0)),0)</f>
        <v/>
      </c>
      <c r="DH203">
        <f>ROUND(T203/26,0)</f>
        <v/>
      </c>
      <c r="DI203">
        <f ref="DI203" t="array">IFERROR(INDEX(CSDA!D$1:D$500,MATCH("Trích giữ"&amp;PAYROLL!DI$2,CSDA!A$1:A$500&amp;CSDA!C$1:C$500,0)),0)</f>
        <v/>
      </c>
      <c r="DJ203">
        <f>IF(U203=0,T203*21.5%-BL203,0)</f>
        <v/>
      </c>
      <c r="DK203">
        <f ref="DK203" t="array">IFERROR(INDEX(CSDA!D$1:D$500,MATCH("Trích giữ"&amp;PAYROLL!DK$2,CSDA!A$1:A$500&amp;CSDA!C$1:C$500,0)),0)</f>
        <v/>
      </c>
      <c r="DL203">
        <f>IFERROR(INDEX(CSDA!D$1:D$500,MATCH(PAYROLL!DL$2,CSDA!C$1:C$500,0))/12,0)</f>
        <v/>
      </c>
      <c r="DM203">
        <f>SUM(DB203:DL203)</f>
        <v/>
      </c>
      <c r="DN203">
        <f>IFERROR(INDEX(ADJ!$A$1:$BZ$1000,MATCH(PAYROLL!D203,ADJ!A$1:A$500,0),MATCH(PAYROLL!DN$2,ADJ!$2:$2,0)),0)</f>
        <v/>
      </c>
      <c r="DO203">
        <f>IFERROR(SUM(BP203,DM203:DN203,CX203:DA203)-DT203,0)</f>
        <v/>
      </c>
      <c r="DP203">
        <f ref="DP203" t="array">SUM(BW203*IFERROR(INDEX(CSDA!D$1:D$500,MATCH(BW$2,CSDA!C$1:C$500,0)),0)%,CX203*IFERROR(INDEX(CSDA!D$1:D$500,MATCH(CX$2,CSDA!C$1:C$500,0)),0)%,DA203*IFERROR(INDEX(CSDA!D$1:D$500,MATCH(DA$2,CSDA!C$1:C$500,0)),0)%,DB203*IFERROR(INDEX(CSDA!D$1:D$500,MATCH(DB$2,CSDA!C$1:C$500,0)),0)%,DF203*IFERROR(INDEX(CSDA!D$1:D$500,MATCH("Phí dịch vụ"&amp;PAYROLL!DF$2,CSDA!A$1:A$500&amp;CSDA!C$1:C$500,0)),0)%,DC203*IFERROR(INDEX(CSDA!D$1:D$500,MATCH("Phí dịch vụ"&amp;PAYROLL!DC$2,CSDA!A$1:A$500&amp;CSDA!C$1:C$500,0)),0)%,DH203*IFERROR(INDEX(CSDA!D$1:D$500,MATCH("Phí dịch vụ"&amp;PAYROLL!DH$2,CSDA!A$1:A$500&amp;CSDA!C$1:C$500,0)),0)%,DJ203*IFERROR(INDEX(CSDA!D$1:D$500,MATCH("Phí dịch vụ"&amp;PAYROLL!DJ$2,CSDA!A$1:A$500&amp;CSDA!C$1:C$500,0)),0)%,BN203*IFERROR(INDEX(CSDA!D$1:D$500,MATCH(BN$2,CSDA!C$1:C$500,0)),0)%)-BN203*7%</f>
        <v/>
      </c>
      <c r="DQ203">
        <f>IFERROR(INDEX(ADJ!$A$1:$BZ$1000,MATCH(PAYROLL!D203,ADJ!A$1:A$500,0),MATCH(PAYROLL!DQ$2,ADJ!$2:$2,0)),0)</f>
        <v/>
      </c>
      <c r="DR203">
        <f>IFERROR(INDEX(ADJ!$A$1:$BZ$1000,MATCH(PAYROLL!D203,ADJ!A$1:A$500,0),MATCH(PAYROLL!DR$2,ADJ!$2:$2,0)),0)</f>
        <v/>
      </c>
      <c r="DS203">
        <f>SUM(DP203:DR203)</f>
        <v/>
      </c>
      <c r="DT203">
        <f>EK203</f>
        <v/>
      </c>
      <c r="DU203">
        <f>SUM(DO203:DR203)</f>
        <v/>
      </c>
      <c r="DV203">
        <f>ROUND(DU203*0.1,0)</f>
        <v/>
      </c>
      <c r="DW203">
        <f>DU203+DV203</f>
        <v/>
      </c>
      <c r="DZ203">
        <f>IFERROR(INDEX(ADJ!$A$1:$BZ$1000,MATCH(PAYROLL!$D203,ADJ!A$1:A$500,0),MATCH(PAYROLL!DZ$2,ADJ!$2:$2,0)),0)</f>
        <v/>
      </c>
      <c r="EA203">
        <f>IFERROR(INDEX(ADJ!$A$1:$BZ$1000,MATCH(PAYROLL!$D203,ADJ!A$1:A$500,0),MATCH(PAYROLL!EA$2,ADJ!$2:$2,0)),0)</f>
        <v/>
      </c>
      <c r="EB203">
        <f>IFERROR(INDEX(ADJ!$A$1:$BZ$1000,MATCH(PAYROLL!$D203,ADJ!A$1:A$500,0),MATCH(PAYROLL!EB$2,ADJ!$2:$2,0)),0)</f>
        <v/>
      </c>
      <c r="EC203">
        <f>IFERROR(INDEX(ADJ!$A$1:$BZ$1000,MATCH(PAYROLL!$D203,ADJ!A$1:A$500,0),MATCH(PAYROLL!EC$2,ADJ!$2:$2,0)),0)</f>
        <v/>
      </c>
      <c r="ED203">
        <f>IFERROR(INDEX(ADJ!$A$1:$BZ$1000,MATCH(PAYROLL!$D203,ADJ!A$1:A$500,0),MATCH(PAYROLL!ED$2,ADJ!$2:$2,0)),0)</f>
        <v/>
      </c>
      <c r="EE203">
        <f>IFERROR(INDEX(ADJ!$A$1:$BZ$1000,MATCH(PAYROLL!$D203,ADJ!A$1:A$500,0),MATCH(PAYROLL!EE$2,ADJ!$2:$2,0)),0)</f>
        <v/>
      </c>
      <c r="EF203">
        <f>IFERROR(INDEX(ADJ!$A$1:$BZ$1000,MATCH(PAYROLL!$D203,ADJ!A$1:A$500,0),MATCH(PAYROLL!EF$2,ADJ!$2:$2,0)),0)</f>
        <v/>
      </c>
      <c r="EG203">
        <f>IFERROR(INDEX(ADJ!$A$1:$BZ$1000,MATCH(PAYROLL!$D203,ADJ!A$1:A$500,0),MATCH(PAYROLL!EG$2,ADJ!$2:$2,0)),0)</f>
        <v/>
      </c>
      <c r="EH203">
        <f>IFERROR(INDEX(ADJ!$A$1:$BZ$1000,MATCH(PAYROLL!$D203,ADJ!A$1:A$500,0),MATCH(PAYROLL!EH$2,ADJ!$2:$2,0)),0)</f>
        <v/>
      </c>
      <c r="EI203">
        <f>IFERROR(INDEX(ADJ!$A$1:$BZ$1000,MATCH(PAYROLL!D203,ADJ!A$1:A$500,0),MATCH(PAYROLL!EI$2,ADJ!$2:$2,0)),0)</f>
        <v/>
      </c>
      <c r="EJ203">
        <f>IFERROR(INDEX(ADJ!$A$1:$BZ$1000,MATCH(PAYROLL!$D203,ADJ!A$1:A$500,0),MATCH(PAYROLL!EJ$2,ADJ!$2:$2,0)),0)</f>
        <v/>
      </c>
      <c r="EK203">
        <f>SUM(DZ203:EJ203)</f>
        <v/>
      </c>
    </row>
    <row r="204">
      <c r="A204" t="n">
        <v>202</v>
      </c>
      <c r="B204" t="inlineStr">
        <is>
          <t>Lữ Thị Bình</t>
        </is>
      </c>
      <c r="D204" t="inlineStr">
        <is>
          <t>108801-03</t>
        </is>
      </c>
      <c r="S204">
        <f>IFERROR(INDEX(PIS!$A$1:$BZ$1000,MATCH($D204,PIS!C$1:C$500,0),MATCH("Lương CB tháng trước",PIS!$1:$1,0)),0)</f>
        <v/>
      </c>
      <c r="T204">
        <f>IFERROR(INDEX(PIS!$A$1:$BZ$1000,MATCH($D204,PIS!C$1:C$500,0),MATCH("Lương CB hiện tại",PIS!$1:$1,0)),0)</f>
        <v/>
      </c>
      <c r="U204">
        <f>IFERROR(INDEX(PIS!$A$1:$BZ$1000,MATCH($D204,PIS!C$1:C$500,0),MATCH("Lương đóng BHBB",PIS!$1:$1,0)),0)</f>
        <v/>
      </c>
      <c r="V204">
        <f>IFERROR(INDEX(PIS!$A$1:$BZ$1000,MATCH($D204,PIS!C$1:C$500,0),MATCH(V$2,PIS!$2:$2,0)),0)</f>
        <v/>
      </c>
      <c r="W204">
        <f>IFERROR(INDEX(PIS!$A$1:$BZ$1000,MATCH($D204,PIS!C$1:C$500,0),MATCH(W$2,PIS!$2:$2,0)),0)</f>
        <v/>
      </c>
      <c r="X204">
        <f>IFERROR(INDEX(PIS!$A$1:$BZ$1000,MATCH($D204,PIS!C$1:C$500,0),MATCH(X$2,PIS!$2:$2,0)),0)</f>
        <v/>
      </c>
      <c r="Y204">
        <f>IFERROR(INDEX(PIS!$A$1:$BZ$1000,MATCH($D204,PIS!C$1:C$500,0),MATCH(Y$2,PIS!$2:$2,0)),0)</f>
        <v/>
      </c>
      <c r="Z204">
        <f>IFERROR(INDEX(PIS!$A$1:$BZ$1000,MATCH($D204,PIS!C$1:C$500,0),MATCH(Z$2,PIS!$2:$2,0)),0)</f>
        <v/>
      </c>
      <c r="AA204">
        <f>IFERROR(INDEX(PIS!$A$1:$BZ$1000,MATCH($D204,PIS!C$1:C$500,0),MATCH(AA$2,PIS!$2:$2,0)),0)</f>
        <v/>
      </c>
      <c r="AB204">
        <f>IFERROR(INDEX(PIS!$A$1:$BZ$1000,MATCH($D204,PIS!C$1:C$500,0),MATCH(AB$2,PIS!$2:$2,0)),0)</f>
        <v/>
      </c>
      <c r="AC204">
        <f>SUM(V204:AB204)</f>
        <v/>
      </c>
      <c r="AD204">
        <f>IFERROR(INDEX(TIMESHEET!$A$1:$AI$5000,MATCH($D204,TIMESHEET!A$1:A$500,0),MATCH("T100",TIMESHEET!$2:$2,0))-2,0)</f>
        <v/>
      </c>
      <c r="AE204">
        <f>IFERROR(INDEX(TIMESHEET!$A$1:$AI$5000,MATCH($D204,TIMESHEET!A$1:A$500,0),MATCH("T202",TIMESHEET!$2:$2,0)),0)</f>
        <v/>
      </c>
      <c r="AF204">
        <f>IFERROR(INDEX(TIMESHEET!$A$1:$AI$5000,MATCH($D204,TIMESHEET!A$1:A$500,0),MATCH("T302",TIMESHEET!$2:$2,0)),0)</f>
        <v/>
      </c>
      <c r="AG204">
        <f>IFERROR(INDEX(TIMESHEET!$A$1:$AI$5000,MATCH($D204,TIMESHEET!A$1:A$500,0),MATCH("T406",TIMESHEET!$2:$2,0)),0)</f>
        <v/>
      </c>
      <c r="AH204">
        <f>AE204+AG204</f>
        <v/>
      </c>
      <c r="AI204">
        <f>IFERROR(INDEX(TIMESHEET!$A$1:$AI$5000,MATCH($D204,TIMESHEET!A$1:A$500,0),MATCH("T701",TIMESHEET!$2:$2,0)),0)</f>
        <v/>
      </c>
      <c r="AJ204">
        <f>IFERROR(INDEX(TIMESHEET!$A$1:$AI$5000,MATCH($D204,TIMESHEET!B$1:B$500,0),MATCH("T320",TIMESHEET!$2:$2,0)),0)</f>
        <v/>
      </c>
      <c r="AK204">
        <f>IFERROR(IF(LEFT(INDEX(PIS!O$1:O$500,MATCH(D204,PIS!C$1:C$500)),1)="M",T204/AD204*SUM(AE204:AG204),T204*AD204),0)</f>
        <v/>
      </c>
      <c r="AL204">
        <f>IFERROR(INDEX(ADJ!$A$1:$BZ$1000,MATCH(PAYROLL!D204,ADJ!A$1:A$500,0),MATCH(PAYROLL!AL$2,ADJ!$2:$2,0)),0)</f>
        <v/>
      </c>
      <c r="AM204">
        <f>SUM(AK204:AL204)</f>
        <v/>
      </c>
      <c r="AN204">
        <f>IFERROR(ROUND(V204/$AD204*$AH204,0),0)</f>
        <v/>
      </c>
      <c r="AO204">
        <f>IFERROR(ROUND(W204/$AD204*$AH204,0),0)</f>
        <v/>
      </c>
      <c r="AP204">
        <f>IFERROR(ROUND(X204/$AD204*$AE204,0),0)</f>
        <v/>
      </c>
      <c r="AQ204">
        <f>IFERROR(ROUND(Y204/$AD204*$AH204,0),0)</f>
        <v/>
      </c>
      <c r="AR204">
        <f>IFERROR(ROUND(Z204/$AD204*$AH204,0),0)</f>
        <v/>
      </c>
      <c r="AS204">
        <f>IFERROR(ROUND(AA204/$AD204*$AH204,0),0)</f>
        <v/>
      </c>
      <c r="AT204">
        <f>IFERROR(IF((AE204+AF204+AG204)&gt;13,AB204,ROUND(AB204/AD204*AH204,0)),0)</f>
        <v/>
      </c>
      <c r="AU204">
        <f>IFERROR(INDEX(ADJ!$A$1:$BZ$1000,MATCH(PAYROLL!D204,ADJ!A$1:A$500,0),MATCH(PAYROLL!AU$2,ADJ!$2:$2,0)),0)</f>
        <v/>
      </c>
      <c r="AV204">
        <f>ROUND(SUM(AN204:AU204),0)</f>
        <v/>
      </c>
      <c r="AW204">
        <f>IFERROR(INDEX(TIMESHEET!$A$1:$AI$5000,MATCH(PAYROLL!D204,TIMESHEET!A$1:A$500,0),MATCH("T620",TIMESHEET!$2:$2,0)),0)</f>
        <v/>
      </c>
      <c r="AX204">
        <f>IFERROR(INDEX(TIMESHEET!$A$1:$AI$5000,MATCH(PAYROLL!D204,TIMESHEET!A$1:A$500,0),MATCH("T601",TIMESHEET!$2:$2,0)),0)</f>
        <v/>
      </c>
      <c r="AY204">
        <f>IFERROR(INDEX(TIMESHEET!$A$1:$AI$5000,MATCH(PAYROLL!D204,TIMESHEET!A$1:A$500,0),MATCH("T602",TIMESHEET!$2:$2,0)),0)</f>
        <v/>
      </c>
      <c r="AZ204">
        <f>IFERROR(INDEX(TIMESHEET!$A$1:$AI$5000,MATCH(PAYROLL!D204,TIMESHEET!A$1:A$500,0),MATCH("T603",TIMESHEET!$2:$2,0)),0)</f>
        <v/>
      </c>
      <c r="BA204">
        <f>IFERROR(INDEX(TIMESHEET!$A$1:$AI$5000,MATCH(PAYROLL!D204,TIMESHEET!A$1:A$500,0),MATCH("T611",TIMESHEET!$2:$2,0)),0)</f>
        <v/>
      </c>
      <c r="BB204">
        <f>IFERROR(INDEX(TIMESHEET!$A$1:$AI$5000,MATCH(PAYROLL!D204,TIMESHEET!A$1:A$500,0),MATCH("T612",TIMESHEET!$2:$2,0)),0)</f>
        <v/>
      </c>
      <c r="BC204">
        <f>IFERROR(INDEX(TIMESHEET!$A$1:$AI$5000,MATCH(PAYROLL!D204,TIMESHEET!A$1:A$500,0),MATCH("T613",TIMESHEET!$2:$2,0)),0)</f>
        <v/>
      </c>
      <c r="BD204">
        <f>IFERROR(INDEX(TIMESHEET!$A$1:$AI$5000,MATCH(PAYROLL!D204,TIMESHEET!A$1:A$500,0),MATCH("T500",TIMESHEET!$2:$2,0)),0)</f>
        <v/>
      </c>
      <c r="BE204">
        <f>IFERROR(IF(LEFT(INDEX(PIS!O$1:O$500,MATCH(D204,PIS!C$1:C$500)),1)="M",T204/AD204/8*(AW204+AX204*1.5+AY204*2+AZ204*3+BA204*2.1+BB204*2.7+BC204*3.9+BD204*0.3),T204/8*(AW204+AX204*1.5+AY204*2+AZ204*3+BA204*2.1+BB204*2.7+BC204*3.9+BD204*0.3)),0)</f>
        <v/>
      </c>
      <c r="BF204">
        <f>IFERROR(INDEX(ADJ!$A$1:$BZ$1000,MATCH(PAYROLL!$D204,ADJ!A$1:A$500,0),MATCH(PAYROLL!BF$2,ADJ!$2:$2,0)),0)</f>
        <v/>
      </c>
      <c r="BG204">
        <f>IFERROR(INDEX(ADJ!$A$1:$BZ$1000,MATCH(PAYROLL!D204,ADJ!A$1:A$500,0),MATCH(PAYROLL!BG$2,ADJ!$2:$2,0)),0)</f>
        <v/>
      </c>
      <c r="BH204">
        <f>IFERROR(INDEX(ADJ!$A$1:$BZ$1000,MATCH(PAYROLL!D204,ADJ!A$1:A$500,0),MATCH(PAYROLL!BH$2,ADJ!$2:$2,0)),0)</f>
        <v/>
      </c>
      <c r="BI204">
        <f>IFERROR(INDEX(ADJ!$A$1:$BZ$1000,MATCH(PAYROLL!D204,ADJ!A$1:A$500,0),MATCH(PAYROLL!BI$2,ADJ!$2:$2,0)),0)</f>
        <v/>
      </c>
      <c r="BJ204">
        <f>IFERROR(INDEX(ADJ!$A$1:$BZ$1000,MATCH(PAYROLL!D204,ADJ!A$1:A$500,0),MATCH(PAYROLL!BJ$2,ADJ!$2:$2,0)),0)</f>
        <v/>
      </c>
      <c r="BK204">
        <f>SUM(BF204:BJ204)</f>
        <v/>
      </c>
      <c r="BL204">
        <f>IFERROR(INDEX(ADJ!$A$1:$BZ$1000,MATCH(PAYROLL!D204,ADJ!A$1:A$500,0),MATCH(PAYROLL!BL$2,ADJ!$2:$2,0)),0)</f>
        <v/>
      </c>
      <c r="BM204">
        <f>IFERROR(INDEX(ADJ!$A$1:$BZ$1000,MATCH(PAYROLL!D204,ADJ!A$1:A$500,0),MATCH(PAYROLL!BM$2,ADJ!$2:$2,0)),0)</f>
        <v/>
      </c>
      <c r="BN204">
        <f>IFERROR(INDEX(ADJ!$A$1:$BZ$1000,MATCH(PAYROLL!D204,ADJ!A$1:A$500,0),MATCH(PAYROLL!BN$2,ADJ!$2:$2,0)),0)</f>
        <v/>
      </c>
      <c r="BO204">
        <f>IFERROR(INDEX(ADJ!$A$1:$BZ$1000,MATCH(PAYROLL!D204,ADJ!A$1:A$500,0),MATCH(PAYROLL!BO$2,ADJ!$2:$2,0)),0)</f>
        <v/>
      </c>
      <c r="BP204">
        <f>SUM(AM204,AV204,BE204,BK204,BL204:BO204)</f>
        <v/>
      </c>
      <c r="BQ204">
        <f>BO204</f>
        <v/>
      </c>
      <c r="BR204">
        <f>IFERROR(ROUND(IF(LEFT(INDEX(PIS!O$1:O$500,MATCH(D204,PIS!C$1:C$500)),1)="D",T204/8*(BD204*0.3),IF(LEFT(INDEX(PIS!O$1:O$500,MATCH(D204,PIS!C$1:C$500)),1)="H",T204*($BD204*0.3),T204/$AD204/8*($BD204*0.3))),0),0)</f>
        <v/>
      </c>
      <c r="BS204">
        <f>IF(AP204&lt;1,0,MIN(AP204,730000))</f>
        <v/>
      </c>
      <c r="BT204">
        <f>IFERROR(ROUND((BE204-SUM(AW204:BC204)*T204/AD204/8),0)-BR204,0)</f>
        <v/>
      </c>
      <c r="BU204">
        <f>AO204</f>
        <v/>
      </c>
      <c r="BV204">
        <f>SUM(BQ204:BU204)</f>
        <v/>
      </c>
      <c r="BW204">
        <f>BP204-BV204</f>
        <v/>
      </c>
      <c r="BX204">
        <f>IFERROR(IF(RIGHT(INDEX(PIS!O$1:O$500,MATCH(D204,PIS!C$1:C$500)),5)="Gross",MIN(U204+V204,VLOOKUP("R700",TSC!B:C,2,0)*VLOOKUP("R101",TSC!B:C,2,0))*VLOOKUP("R701",TSC!B:C,2,0)%,0),0)</f>
        <v/>
      </c>
      <c r="BY204">
        <f>IFERROR(IF(RIGHT(INDEX(PIS!O$1:O$500,MATCH(D204,PIS!C$1:C$500)),5)="Gross",MIN(U204+V204,VLOOKUP("R700",TSC!B:C,2,0)*VLOOKUP("R101",TSC!B:C,2,0))*VLOOKUP("T704",TSC!B:C,2,0)%,0),0)</f>
        <v/>
      </c>
      <c r="BZ204">
        <f>IFERROR(IF(RIGHT(INDEX(PIS!O$1:O$500,MATCH(D204,PIS!C$1:C$500)),5)="Gross",MIN(U204+V204,VLOOKUP("R700",TSC!B:C,2,0)*VLOOKUP("1",TSC!F:G,2,0))*VLOOKUP("T705",TSC!B:C,2,0)%,0),0)</f>
        <v/>
      </c>
      <c r="CA204">
        <f>IFERROR(INDEX(ADJ!$A$1:$BZ$1000,MATCH(PAYROLL!D204,ADJ!A$1:A$500,0),MATCH(PAYROLL!CA$2,ADJ!$2:$2,0)),0)</f>
        <v/>
      </c>
      <c r="CB204">
        <f>IFERROR(INDEX(ADJ!$A$1:$BZ$1000,MATCH(PAYROLL!D204,ADJ!A$1:A$500,0),MATCH(PAYROLL!CB$2,ADJ!$2:$2,0)),0)</f>
        <v/>
      </c>
      <c r="CC204">
        <f>SUM(BX204:CB204)</f>
        <v/>
      </c>
      <c r="CD204">
        <f>IFERROR(INDEX(PIS!$A$1:$BZ$1000,MATCH(PAYROLL!D204,PIS!C$1:C$500,0),MATCH(PAYROLL!CD$1,PIS!$1:$1,0)),0)</f>
        <v/>
      </c>
      <c r="CE204">
        <f>IFERROR(IF(OR(INDEX(PIS!P$1:P$500,MATCH(D204,PIS!C$1:C$500,0))="LT2",INDEX(PIS!P$1:P$500,MATCH(D204,PIS!C$1:C$500,0))="P10"),0,SUM(CC204,CD204*VLOOKUP("R601",TSC!B:C,2,0),VLOOKUP("R602",TSC!B:C,2,0))),0)</f>
        <v/>
      </c>
      <c r="CF204">
        <f>MAX(BW204-CE204,0)</f>
        <v/>
      </c>
      <c r="CG204">
        <f>IFERROR(IF(OR(RIGHT(INDEX(PIS!P$1:P$500,MATCH(D204,PIS!C$1:C$500)),5)="P10",RIGHT(INDEX(PIS!P$1:P$500,MATCH(D204,PIS!C$1:C$500)),5)="CK"),0,IF(CF204&lt;=5000000,CF204*5%,IF(CF204&lt;=10000000,CF204*10%-250000,IF(CF204&lt;=18000000,CF204*15%-750000,IF(CF204&lt;=32000000,CF204*20%-1650000,IF(CF204&lt;=52000000,CF204*25%-3250000,IF(CF204&lt;=80000000,BH204*30%-5850000,CF204*35%-9850000))))))),0)</f>
        <v/>
      </c>
      <c r="CH204">
        <f>IFERROR(IF(OR(INDEX(PIS!P$1:P$500,MATCH(D204,PIS!C$1:C$500))="LT",INDEX(PIS!P$1:P$500,MATCH(D204,PIS!C$1:C$500))="CK"),0,IF(CF204&lt;2000000,0,CF204*10%)),0)</f>
        <v/>
      </c>
      <c r="CI204">
        <f>IFERROR(INDEX(ADJ!$A$1:$BZ$1000,MATCH(PAYROLL!D204,ADJ!A$1:A$500,0),MATCH(PAYROLL!CI$2,ADJ!$2:$2,0)),0)</f>
        <v/>
      </c>
      <c r="CJ204">
        <f>IFERROR(INDEX(ADJ!$A$1:$BZ$1000,MATCH(PAYROLL!D204,ADJ!A$1:A$500,0),MATCH(PAYROLL!CJ$2,ADJ!$2:$2,0)),0)</f>
        <v/>
      </c>
      <c r="CK204">
        <f>IFERROR(INDEX(ADJ!$A$1:$BZ$1000,MATCH(PAYROLL!D204,ADJ!A$1:A$500,0),MATCH(PAYROLL!CK$2,ADJ!$2:$2,0)),0)</f>
        <v/>
      </c>
      <c r="CL204">
        <f>SUM(CG204:CK204)</f>
        <v/>
      </c>
      <c r="CM204">
        <f>ROUND(SUM(CH204:CK204),0)</f>
        <v/>
      </c>
      <c r="CN204">
        <f>IFERROR(INDEX(CSDA!D$1:D$500,MATCH($CN$2,CSDA!C$1:C$500,0))*INDEX(PIS!V$1:V$500,MATCH(D204,PIS!C$1:C$500))+INDEX(ADJ!$A$1:$BZ$1000,MATCH(PAYROLL!D204,ADJ!A$1:A$500,0),MATCH(PAYROLL!CN$2,ADJ!$2:$2,0)),0)</f>
        <v/>
      </c>
      <c r="CO204">
        <f>IFERROR(INDEX(ADJ!$A$1:$BZ$1000,MATCH(PAYROLL!D204,ADJ!A$1:A$500,0),MATCH(PAYROLL!CO$2,ADJ!$2:$2,0)),0)</f>
        <v/>
      </c>
      <c r="CP204">
        <f>IFERROR(INDEX(ADJ!$A$1:$BZ$1000,MATCH(PAYROLL!D204,ADJ!A$1:A$500,0),MATCH(PAYROLL!CP$2,ADJ!$2:$2,0)),0)</f>
        <v/>
      </c>
      <c r="CQ204">
        <f>BP204-CL204-CI204-CM204-CN204-CO204-CP204-CC204</f>
        <v/>
      </c>
      <c r="CR204">
        <f>IFERROR(IF(RIGHT(INDEX(PIS!O$1:O$500,MATCH(D204,PIS!C$1:C$500,0)),5)="Gross",MIN(U204+V204,VLOOKUP("R700",TSC!B:C,2,0)*VLOOKUP("R101",TSC!B:C,2,0))*(VLOOKUP("T711",TSC!B:C,2,0)+VLOOKUP("T712",TSC!B:C,2,0))%,MIN(T204+V204,VLOOKUP("R700",TSC!B:C,2,0)*VLOOKUP("R101",TSC!B:C,2,0))*(VLOOKUP("T711",TSC!B:C,2,0)+VLOOKUP("T712",TSC!B:C,2,0)+VLOOKUP("R701",TSC!B:C,2,0))%),0)</f>
        <v/>
      </c>
      <c r="CS204">
        <f>IFERROR(IF(RIGHT(INDEX(PIS!O$1:O$500,MATCH(D204,PIS!C$1:C$500,0)),5)="Gross",MIN(U204+V204,VLOOKUP("R700",TSC!B:C,2,0)*VLOOKUP("R101",TSC!B:C,2,0))*(VLOOKUP("T714",TSC!B:C,2,0))%,MIN(T204+V204,VLOOKUP("R700",TSC!B:C,2,0)*VLOOKUP("R101",TSC!B:C,2,0))*(VLOOKUP("T704",TSC!B:C,2,0)+VLOOKUP("T714",TSC!B:C,2,0))%),0)</f>
        <v/>
      </c>
      <c r="CT204">
        <f>IFERROR(IF(RIGHT(INDEX(PIS!O$1:O$500,MATCH(D204,PIS!C$1:C$500,0)),5)="Gross",MIN(U204+V204,VLOOKUP("R700",TSC!B:C,2,0)*VLOOKUP("R101",TSC!B:C,2,0))*VLOOKUP("T705",TSC!B:C,2,0)%,MIN(T204+V204,VLOOKUP("R700",TSC!B:C,2,0)*VLOOKUP("R101",TSC!B:C,2,0))*VLOOKUP("T705",TSC!B:C,2,0)%),0)</f>
        <v/>
      </c>
      <c r="CU204">
        <f>IFERROR(IF(RIGHT(INDEX(PIS!O$1:O$500,MATCH(D204,PIS!C$1:C$500,0)),5)="Gross",MIN(U204+V204,VLOOKUP("R700",TSC!B:C,2,0)*VLOOKUP("R101",TSC!B:C,2,0))*(VLOOKUP("T713",TSC!B:C,2,0))%,MIN(T204+V204,VLOOKUP("R700",TSC!B:C,2,0)*VLOOKUP("R101",TSC!B:C,2,0))*(VLOOKUP("T713",TSC!B:C,2,0))%),0)</f>
        <v/>
      </c>
      <c r="CV204">
        <f>IFERROR(INDEX(ADJ!$A$1:$BZ$1000,MATCH(PAYROLL!D204,ADJ!A$1:A$500,0),MATCH(PAYROLL!CV$2,ADJ!$2:$2,0)),0)</f>
        <v/>
      </c>
      <c r="CW204">
        <f>IFERROR(INDEX(ADJ!$A$1:$BZ$1000,MATCH(PAYROLL!D204,ADJ!A$1:A$500,0),MATCH(PAYROLL!CW$2,ADJ!$2:$2,0)),0)</f>
        <v/>
      </c>
      <c r="CX204">
        <f>SUM(CR204:CW204)</f>
        <v/>
      </c>
      <c r="CY204">
        <f>ROUND(IF(CR204&gt;0,T204+V204*VLOOKUP("R202",TSC!$B$1:$C$500,2,0),0),0)</f>
        <v/>
      </c>
      <c r="CZ204">
        <f>IFERROR(INDEX(CSDA!D$1:D$500,MATCH($CZ$2,CSDA!C$1:C$500,0)),0)</f>
        <v/>
      </c>
      <c r="DA204">
        <f>ROUND(T204*0.7%,0)</f>
        <v/>
      </c>
      <c r="DB204">
        <f>ROUND(T204/12,0)</f>
        <v/>
      </c>
      <c r="DC204">
        <f ref="DC204" t="array">IFERROR(INDEX(CSDA!D$1:D$500,MATCH("Trích giữ"&amp;PAYROLL!DC$2,CSDA!A$1:A$500&amp;CSDA!C$1:C$500,0)),0)</f>
        <v/>
      </c>
      <c r="DD204">
        <f ref="DD204" t="array">IFERROR(INDEX(CSDA!D$1:D$500,MATCH("Trích giữ"&amp;PAYROLL!DD$2,CSDA!A$1:A$500&amp;CSDA!C$1:C$500,0)),0)</f>
        <v/>
      </c>
      <c r="DE204">
        <f ref="DE204" t="array">IFERROR(INDEX(CSDA!D$1:D$500,MATCH("Trích giữ"&amp;PAYROLL!DE$2,CSDA!A$1:A$500&amp;CSDA!C$1:C$500,0)),0)</f>
        <v/>
      </c>
      <c r="DF204">
        <f>IFERROR(INDEX(CSDA!D$1:D$500,MATCH(PAYROLL!DF$2,CSDA!C$1:C$500,0)),0)</f>
        <v/>
      </c>
      <c r="DG204">
        <f ref="DG204" t="array">IFERROR(INDEX(CSDA!D$1:D$500,MATCH("Trích giữ"&amp;PAYROLL!DG$2,CSDA!A$1:A$500&amp;CSDA!C$1:C$500,0)),0)</f>
        <v/>
      </c>
      <c r="DH204">
        <f>ROUND(T204/26,0)</f>
        <v/>
      </c>
      <c r="DI204">
        <f ref="DI204" t="array">IFERROR(INDEX(CSDA!D$1:D$500,MATCH("Trích giữ"&amp;PAYROLL!DI$2,CSDA!A$1:A$500&amp;CSDA!C$1:C$500,0)),0)</f>
        <v/>
      </c>
      <c r="DJ204">
        <f>IF(U204=0,T204*21.5%-BL204,0)</f>
        <v/>
      </c>
      <c r="DK204">
        <f ref="DK204" t="array">IFERROR(INDEX(CSDA!D$1:D$500,MATCH("Trích giữ"&amp;PAYROLL!DK$2,CSDA!A$1:A$500&amp;CSDA!C$1:C$500,0)),0)</f>
        <v/>
      </c>
      <c r="DL204">
        <f>IFERROR(INDEX(CSDA!D$1:D$500,MATCH(PAYROLL!DL$2,CSDA!C$1:C$500,0))/12,0)</f>
        <v/>
      </c>
      <c r="DM204">
        <f>SUM(DB204:DL204)</f>
        <v/>
      </c>
      <c r="DN204">
        <f>IFERROR(INDEX(ADJ!$A$1:$BZ$1000,MATCH(PAYROLL!D204,ADJ!A$1:A$500,0),MATCH(PAYROLL!DN$2,ADJ!$2:$2,0)),0)</f>
        <v/>
      </c>
      <c r="DO204">
        <f>IFERROR(SUM(BP204,DM204:DN204,CX204:DA204)-DT204,0)</f>
        <v/>
      </c>
      <c r="DP204">
        <f ref="DP204" t="array">SUM(BW204*IFERROR(INDEX(CSDA!D$1:D$500,MATCH(BW$2,CSDA!C$1:C$500,0)),0)%,CX204*IFERROR(INDEX(CSDA!D$1:D$500,MATCH(CX$2,CSDA!C$1:C$500,0)),0)%,DA204*IFERROR(INDEX(CSDA!D$1:D$500,MATCH(DA$2,CSDA!C$1:C$500,0)),0)%,DB204*IFERROR(INDEX(CSDA!D$1:D$500,MATCH(DB$2,CSDA!C$1:C$500,0)),0)%,DF204*IFERROR(INDEX(CSDA!D$1:D$500,MATCH("Phí dịch vụ"&amp;PAYROLL!DF$2,CSDA!A$1:A$500&amp;CSDA!C$1:C$500,0)),0)%,DC204*IFERROR(INDEX(CSDA!D$1:D$500,MATCH("Phí dịch vụ"&amp;PAYROLL!DC$2,CSDA!A$1:A$500&amp;CSDA!C$1:C$500,0)),0)%,DH204*IFERROR(INDEX(CSDA!D$1:D$500,MATCH("Phí dịch vụ"&amp;PAYROLL!DH$2,CSDA!A$1:A$500&amp;CSDA!C$1:C$500,0)),0)%,DJ204*IFERROR(INDEX(CSDA!D$1:D$500,MATCH("Phí dịch vụ"&amp;PAYROLL!DJ$2,CSDA!A$1:A$500&amp;CSDA!C$1:C$500,0)),0)%,BN204*IFERROR(INDEX(CSDA!D$1:D$500,MATCH(BN$2,CSDA!C$1:C$500,0)),0)%)-BN204*7%</f>
        <v/>
      </c>
      <c r="DQ204">
        <f>IFERROR(INDEX(ADJ!$A$1:$BZ$1000,MATCH(PAYROLL!D204,ADJ!A$1:A$500,0),MATCH(PAYROLL!DQ$2,ADJ!$2:$2,0)),0)</f>
        <v/>
      </c>
      <c r="DR204">
        <f>IFERROR(INDEX(ADJ!$A$1:$BZ$1000,MATCH(PAYROLL!D204,ADJ!A$1:A$500,0),MATCH(PAYROLL!DR$2,ADJ!$2:$2,0)),0)</f>
        <v/>
      </c>
      <c r="DS204">
        <f>SUM(DP204:DR204)</f>
        <v/>
      </c>
      <c r="DT204">
        <f>EK204</f>
        <v/>
      </c>
      <c r="DU204">
        <f>SUM(DO204:DR204)</f>
        <v/>
      </c>
      <c r="DV204">
        <f>ROUND(DU204*0.1,0)</f>
        <v/>
      </c>
      <c r="DW204">
        <f>DU204+DV204</f>
        <v/>
      </c>
      <c r="DZ204">
        <f>IFERROR(INDEX(ADJ!$A$1:$BZ$1000,MATCH(PAYROLL!$D204,ADJ!A$1:A$500,0),MATCH(PAYROLL!DZ$2,ADJ!$2:$2,0)),0)</f>
        <v/>
      </c>
      <c r="EA204">
        <f>IFERROR(INDEX(ADJ!$A$1:$BZ$1000,MATCH(PAYROLL!$D204,ADJ!A$1:A$500,0),MATCH(PAYROLL!EA$2,ADJ!$2:$2,0)),0)</f>
        <v/>
      </c>
      <c r="EB204">
        <f>IFERROR(INDEX(ADJ!$A$1:$BZ$1000,MATCH(PAYROLL!$D204,ADJ!A$1:A$500,0),MATCH(PAYROLL!EB$2,ADJ!$2:$2,0)),0)</f>
        <v/>
      </c>
      <c r="EC204">
        <f>IFERROR(INDEX(ADJ!$A$1:$BZ$1000,MATCH(PAYROLL!$D204,ADJ!A$1:A$500,0),MATCH(PAYROLL!EC$2,ADJ!$2:$2,0)),0)</f>
        <v/>
      </c>
      <c r="ED204">
        <f>IFERROR(INDEX(ADJ!$A$1:$BZ$1000,MATCH(PAYROLL!$D204,ADJ!A$1:A$500,0),MATCH(PAYROLL!ED$2,ADJ!$2:$2,0)),0)</f>
        <v/>
      </c>
      <c r="EE204">
        <f>IFERROR(INDEX(ADJ!$A$1:$BZ$1000,MATCH(PAYROLL!$D204,ADJ!A$1:A$500,0),MATCH(PAYROLL!EE$2,ADJ!$2:$2,0)),0)</f>
        <v/>
      </c>
      <c r="EF204">
        <f>IFERROR(INDEX(ADJ!$A$1:$BZ$1000,MATCH(PAYROLL!$D204,ADJ!A$1:A$500,0),MATCH(PAYROLL!EF$2,ADJ!$2:$2,0)),0)</f>
        <v/>
      </c>
      <c r="EG204">
        <f>IFERROR(INDEX(ADJ!$A$1:$BZ$1000,MATCH(PAYROLL!$D204,ADJ!A$1:A$500,0),MATCH(PAYROLL!EG$2,ADJ!$2:$2,0)),0)</f>
        <v/>
      </c>
      <c r="EH204">
        <f>IFERROR(INDEX(ADJ!$A$1:$BZ$1000,MATCH(PAYROLL!$D204,ADJ!A$1:A$500,0),MATCH(PAYROLL!EH$2,ADJ!$2:$2,0)),0)</f>
        <v/>
      </c>
      <c r="EI204">
        <f>IFERROR(INDEX(ADJ!$A$1:$BZ$1000,MATCH(PAYROLL!D204,ADJ!A$1:A$500,0),MATCH(PAYROLL!EI$2,ADJ!$2:$2,0)),0)</f>
        <v/>
      </c>
      <c r="EJ204">
        <f>IFERROR(INDEX(ADJ!$A$1:$BZ$1000,MATCH(PAYROLL!$D204,ADJ!A$1:A$500,0),MATCH(PAYROLL!EJ$2,ADJ!$2:$2,0)),0)</f>
        <v/>
      </c>
      <c r="EK204">
        <f>SUM(DZ204:EJ204)</f>
        <v/>
      </c>
    </row>
    <row r="205">
      <c r="A205" t="n">
        <v>203</v>
      </c>
      <c r="B205" t="inlineStr">
        <is>
          <t>Phùng Văn Thiết</t>
        </is>
      </c>
      <c r="D205" t="inlineStr">
        <is>
          <t>159029-01</t>
        </is>
      </c>
      <c r="S205">
        <f>IFERROR(INDEX(PIS!$A$1:$BZ$1000,MATCH($D205,PIS!C$1:C$500,0),MATCH("Lương CB tháng trước",PIS!$1:$1,0)),0)</f>
        <v/>
      </c>
      <c r="T205">
        <f>IFERROR(INDEX(PIS!$A$1:$BZ$1000,MATCH($D205,PIS!C$1:C$500,0),MATCH("Lương CB hiện tại",PIS!$1:$1,0)),0)</f>
        <v/>
      </c>
      <c r="U205">
        <f>IFERROR(INDEX(PIS!$A$1:$BZ$1000,MATCH($D205,PIS!C$1:C$500,0),MATCH("Lương đóng BHBB",PIS!$1:$1,0)),0)</f>
        <v/>
      </c>
      <c r="V205">
        <f>IFERROR(INDEX(PIS!$A$1:$BZ$1000,MATCH($D205,PIS!C$1:C$500,0),MATCH(V$2,PIS!$2:$2,0)),0)</f>
        <v/>
      </c>
      <c r="W205">
        <f>IFERROR(INDEX(PIS!$A$1:$BZ$1000,MATCH($D205,PIS!C$1:C$500,0),MATCH(W$2,PIS!$2:$2,0)),0)</f>
        <v/>
      </c>
      <c r="X205">
        <f>IFERROR(INDEX(PIS!$A$1:$BZ$1000,MATCH($D205,PIS!C$1:C$500,0),MATCH(X$2,PIS!$2:$2,0)),0)</f>
        <v/>
      </c>
      <c r="Y205">
        <f>IFERROR(INDEX(PIS!$A$1:$BZ$1000,MATCH($D205,PIS!C$1:C$500,0),MATCH(Y$2,PIS!$2:$2,0)),0)</f>
        <v/>
      </c>
      <c r="Z205">
        <f>IFERROR(INDEX(PIS!$A$1:$BZ$1000,MATCH($D205,PIS!C$1:C$500,0),MATCH(Z$2,PIS!$2:$2,0)),0)</f>
        <v/>
      </c>
      <c r="AA205">
        <f>IFERROR(INDEX(PIS!$A$1:$BZ$1000,MATCH($D205,PIS!C$1:C$500,0),MATCH(AA$2,PIS!$2:$2,0)),0)</f>
        <v/>
      </c>
      <c r="AB205">
        <f>IFERROR(INDEX(PIS!$A$1:$BZ$1000,MATCH($D205,PIS!C$1:C$500,0),MATCH(AB$2,PIS!$2:$2,0)),0)</f>
        <v/>
      </c>
      <c r="AC205">
        <f>SUM(V205:AB205)</f>
        <v/>
      </c>
      <c r="AD205">
        <f>IFERROR(INDEX(TIMESHEET!$A$1:$AI$5000,MATCH($D205,TIMESHEET!A$1:A$500,0),MATCH("T100",TIMESHEET!$2:$2,0))-2,0)</f>
        <v/>
      </c>
      <c r="AE205">
        <f>IFERROR(INDEX(TIMESHEET!$A$1:$AI$5000,MATCH($D205,TIMESHEET!A$1:A$500,0),MATCH("T202",TIMESHEET!$2:$2,0)),0)</f>
        <v/>
      </c>
      <c r="AF205">
        <f>IFERROR(INDEX(TIMESHEET!$A$1:$AI$5000,MATCH($D205,TIMESHEET!A$1:A$500,0),MATCH("T302",TIMESHEET!$2:$2,0)),0)</f>
        <v/>
      </c>
      <c r="AG205">
        <f>IFERROR(INDEX(TIMESHEET!$A$1:$AI$5000,MATCH($D205,TIMESHEET!A$1:A$500,0),MATCH("T406",TIMESHEET!$2:$2,0)),0)</f>
        <v/>
      </c>
      <c r="AH205">
        <f>AE205+AG205</f>
        <v/>
      </c>
      <c r="AI205">
        <f>IFERROR(INDEX(TIMESHEET!$A$1:$AI$5000,MATCH($D205,TIMESHEET!A$1:A$500,0),MATCH("T701",TIMESHEET!$2:$2,0)),0)</f>
        <v/>
      </c>
      <c r="AJ205">
        <f>IFERROR(INDEX(TIMESHEET!$A$1:$AI$5000,MATCH($D205,TIMESHEET!B$1:B$500,0),MATCH("T320",TIMESHEET!$2:$2,0)),0)</f>
        <v/>
      </c>
      <c r="AK205">
        <f>IFERROR(IF(LEFT(INDEX(PIS!O$1:O$500,MATCH(D205,PIS!C$1:C$500)),1)="M",T205/AD205*SUM(AE205:AG205),T205*AD205),0)</f>
        <v/>
      </c>
      <c r="AL205">
        <f>IFERROR(INDEX(ADJ!$A$1:$BZ$1000,MATCH(PAYROLL!D205,ADJ!A$1:A$500,0),MATCH(PAYROLL!AL$2,ADJ!$2:$2,0)),0)</f>
        <v/>
      </c>
      <c r="AM205">
        <f>SUM(AK205:AL205)</f>
        <v/>
      </c>
      <c r="AN205">
        <f>IFERROR(ROUND(V205/$AD205*$AH205,0),0)</f>
        <v/>
      </c>
      <c r="AO205">
        <f>IFERROR(ROUND(W205/$AD205*$AH205,0),0)</f>
        <v/>
      </c>
      <c r="AP205">
        <f>IFERROR(ROUND(X205/$AD205*$AE205,0),0)</f>
        <v/>
      </c>
      <c r="AQ205">
        <f>IFERROR(ROUND(Y205/$AD205*$AH205,0),0)</f>
        <v/>
      </c>
      <c r="AR205">
        <f>IFERROR(ROUND(Z205/$AD205*$AH205,0),0)</f>
        <v/>
      </c>
      <c r="AS205">
        <f>IFERROR(ROUND(AA205/$AD205*$AH205,0),0)</f>
        <v/>
      </c>
      <c r="AT205">
        <f>IFERROR(IF((AE205+AF205+AG205)&gt;13,AB205,ROUND(AB205/AD205*AH205,0)),0)</f>
        <v/>
      </c>
      <c r="AU205">
        <f>IFERROR(INDEX(ADJ!$A$1:$BZ$1000,MATCH(PAYROLL!D205,ADJ!A$1:A$500,0),MATCH(PAYROLL!AU$2,ADJ!$2:$2,0)),0)</f>
        <v/>
      </c>
      <c r="AV205">
        <f>ROUND(SUM(AN205:AU205),0)</f>
        <v/>
      </c>
      <c r="AW205">
        <f>IFERROR(INDEX(TIMESHEET!$A$1:$AI$5000,MATCH(PAYROLL!D205,TIMESHEET!A$1:A$500,0),MATCH("T620",TIMESHEET!$2:$2,0)),0)</f>
        <v/>
      </c>
      <c r="AX205">
        <f>IFERROR(INDEX(TIMESHEET!$A$1:$AI$5000,MATCH(PAYROLL!D205,TIMESHEET!A$1:A$500,0),MATCH("T601",TIMESHEET!$2:$2,0)),0)</f>
        <v/>
      </c>
      <c r="AY205">
        <f>IFERROR(INDEX(TIMESHEET!$A$1:$AI$5000,MATCH(PAYROLL!D205,TIMESHEET!A$1:A$500,0),MATCH("T602",TIMESHEET!$2:$2,0)),0)</f>
        <v/>
      </c>
      <c r="AZ205">
        <f>IFERROR(INDEX(TIMESHEET!$A$1:$AI$5000,MATCH(PAYROLL!D205,TIMESHEET!A$1:A$500,0),MATCH("T603",TIMESHEET!$2:$2,0)),0)</f>
        <v/>
      </c>
      <c r="BA205">
        <f>IFERROR(INDEX(TIMESHEET!$A$1:$AI$5000,MATCH(PAYROLL!D205,TIMESHEET!A$1:A$500,0),MATCH("T611",TIMESHEET!$2:$2,0)),0)</f>
        <v/>
      </c>
      <c r="BB205">
        <f>IFERROR(INDEX(TIMESHEET!$A$1:$AI$5000,MATCH(PAYROLL!D205,TIMESHEET!A$1:A$500,0),MATCH("T612",TIMESHEET!$2:$2,0)),0)</f>
        <v/>
      </c>
      <c r="BC205">
        <f>IFERROR(INDEX(TIMESHEET!$A$1:$AI$5000,MATCH(PAYROLL!D205,TIMESHEET!A$1:A$500,0),MATCH("T613",TIMESHEET!$2:$2,0)),0)</f>
        <v/>
      </c>
      <c r="BD205">
        <f>IFERROR(INDEX(TIMESHEET!$A$1:$AI$5000,MATCH(PAYROLL!D205,TIMESHEET!A$1:A$500,0),MATCH("T500",TIMESHEET!$2:$2,0)),0)</f>
        <v/>
      </c>
      <c r="BE205">
        <f>IFERROR(IF(LEFT(INDEX(PIS!O$1:O$500,MATCH(D205,PIS!C$1:C$500)),1)="M",T205/AD205/8*(AW205+AX205*1.5+AY205*2+AZ205*3+BA205*2.1+BB205*2.7+BC205*3.9+BD205*0.3),T205/8*(AW205+AX205*1.5+AY205*2+AZ205*3+BA205*2.1+BB205*2.7+BC205*3.9+BD205*0.3)),0)</f>
        <v/>
      </c>
      <c r="BF205">
        <f>IFERROR(INDEX(ADJ!$A$1:$BZ$1000,MATCH(PAYROLL!$D205,ADJ!A$1:A$500,0),MATCH(PAYROLL!BF$2,ADJ!$2:$2,0)),0)</f>
        <v/>
      </c>
      <c r="BG205">
        <f>IFERROR(INDEX(ADJ!$A$1:$BZ$1000,MATCH(PAYROLL!D205,ADJ!A$1:A$500,0),MATCH(PAYROLL!BG$2,ADJ!$2:$2,0)),0)</f>
        <v/>
      </c>
      <c r="BH205">
        <f>IFERROR(INDEX(ADJ!$A$1:$BZ$1000,MATCH(PAYROLL!D205,ADJ!A$1:A$500,0),MATCH(PAYROLL!BH$2,ADJ!$2:$2,0)),0)</f>
        <v/>
      </c>
      <c r="BI205">
        <f>IFERROR(INDEX(ADJ!$A$1:$BZ$1000,MATCH(PAYROLL!D205,ADJ!A$1:A$500,0),MATCH(PAYROLL!BI$2,ADJ!$2:$2,0)),0)</f>
        <v/>
      </c>
      <c r="BJ205">
        <f>IFERROR(INDEX(ADJ!$A$1:$BZ$1000,MATCH(PAYROLL!D205,ADJ!A$1:A$500,0),MATCH(PAYROLL!BJ$2,ADJ!$2:$2,0)),0)</f>
        <v/>
      </c>
      <c r="BK205">
        <f>SUM(BF205:BJ205)</f>
        <v/>
      </c>
      <c r="BL205">
        <f>IFERROR(INDEX(ADJ!$A$1:$BZ$1000,MATCH(PAYROLL!D205,ADJ!A$1:A$500,0),MATCH(PAYROLL!BL$2,ADJ!$2:$2,0)),0)</f>
        <v/>
      </c>
      <c r="BM205">
        <f>IFERROR(INDEX(ADJ!$A$1:$BZ$1000,MATCH(PAYROLL!D205,ADJ!A$1:A$500,0),MATCH(PAYROLL!BM$2,ADJ!$2:$2,0)),0)</f>
        <v/>
      </c>
      <c r="BN205">
        <f>IFERROR(INDEX(ADJ!$A$1:$BZ$1000,MATCH(PAYROLL!D205,ADJ!A$1:A$500,0),MATCH(PAYROLL!BN$2,ADJ!$2:$2,0)),0)</f>
        <v/>
      </c>
      <c r="BO205">
        <f>IFERROR(INDEX(ADJ!$A$1:$BZ$1000,MATCH(PAYROLL!D205,ADJ!A$1:A$500,0),MATCH(PAYROLL!BO$2,ADJ!$2:$2,0)),0)</f>
        <v/>
      </c>
      <c r="BP205">
        <f>SUM(AM205,AV205,BE205,BK205,BL205:BO205)</f>
        <v/>
      </c>
      <c r="BQ205">
        <f>BO205</f>
        <v/>
      </c>
      <c r="BR205">
        <f>IFERROR(ROUND(IF(LEFT(INDEX(PIS!O$1:O$500,MATCH(D205,PIS!C$1:C$500)),1)="D",T205/8*(BD205*0.3),IF(LEFT(INDEX(PIS!O$1:O$500,MATCH(D205,PIS!C$1:C$500)),1)="H",T205*($BD205*0.3),T205/$AD205/8*($BD205*0.3))),0),0)</f>
        <v/>
      </c>
      <c r="BS205">
        <f>IF(AP205&lt;1,0,MIN(AP205,730000))</f>
        <v/>
      </c>
      <c r="BT205">
        <f>IFERROR(ROUND((BE205-SUM(AW205:BC205)*T205/AD205/8),0)-BR205,0)</f>
        <v/>
      </c>
      <c r="BU205">
        <f>AO205</f>
        <v/>
      </c>
      <c r="BV205">
        <f>SUM(BQ205:BU205)</f>
        <v/>
      </c>
      <c r="BW205">
        <f>BP205-BV205</f>
        <v/>
      </c>
      <c r="BX205">
        <f>IFERROR(IF(RIGHT(INDEX(PIS!O$1:O$500,MATCH(D205,PIS!C$1:C$500)),5)="Gross",MIN(U205+V205,VLOOKUP("R700",TSC!B:C,2,0)*VLOOKUP("R101",TSC!B:C,2,0))*VLOOKUP("R701",TSC!B:C,2,0)%,0),0)</f>
        <v/>
      </c>
      <c r="BY205">
        <f>IFERROR(IF(RIGHT(INDEX(PIS!O$1:O$500,MATCH(D205,PIS!C$1:C$500)),5)="Gross",MIN(U205+V205,VLOOKUP("R700",TSC!B:C,2,0)*VLOOKUP("R101",TSC!B:C,2,0))*VLOOKUP("T704",TSC!B:C,2,0)%,0),0)</f>
        <v/>
      </c>
      <c r="BZ205">
        <f>IFERROR(IF(RIGHT(INDEX(PIS!O$1:O$500,MATCH(D205,PIS!C$1:C$500)),5)="Gross",MIN(U205+V205,VLOOKUP("R700",TSC!B:C,2,0)*VLOOKUP("1",TSC!F:G,2,0))*VLOOKUP("T705",TSC!B:C,2,0)%,0),0)</f>
        <v/>
      </c>
      <c r="CA205">
        <f>IFERROR(INDEX(ADJ!$A$1:$BZ$1000,MATCH(PAYROLL!D205,ADJ!A$1:A$500,0),MATCH(PAYROLL!CA$2,ADJ!$2:$2,0)),0)</f>
        <v/>
      </c>
      <c r="CB205">
        <f>IFERROR(INDEX(ADJ!$A$1:$BZ$1000,MATCH(PAYROLL!D205,ADJ!A$1:A$500,0),MATCH(PAYROLL!CB$2,ADJ!$2:$2,0)),0)</f>
        <v/>
      </c>
      <c r="CC205">
        <f>SUM(BX205:CB205)</f>
        <v/>
      </c>
      <c r="CD205">
        <f>IFERROR(INDEX(PIS!$A$1:$BZ$1000,MATCH(PAYROLL!D205,PIS!C$1:C$500,0),MATCH(PAYROLL!CD$1,PIS!$1:$1,0)),0)</f>
        <v/>
      </c>
      <c r="CE205">
        <f>IFERROR(IF(OR(INDEX(PIS!P$1:P$500,MATCH(D205,PIS!C$1:C$500,0))="LT2",INDEX(PIS!P$1:P$500,MATCH(D205,PIS!C$1:C$500,0))="P10"),0,SUM(CC205,CD205*VLOOKUP("R601",TSC!B:C,2,0),VLOOKUP("R602",TSC!B:C,2,0))),0)</f>
        <v/>
      </c>
      <c r="CF205">
        <f>MAX(BW205-CE205,0)</f>
        <v/>
      </c>
      <c r="CG205">
        <f>IFERROR(IF(OR(RIGHT(INDEX(PIS!P$1:P$500,MATCH(D205,PIS!C$1:C$500)),5)="P10",RIGHT(INDEX(PIS!P$1:P$500,MATCH(D205,PIS!C$1:C$500)),5)="CK"),0,IF(CF205&lt;=5000000,CF205*5%,IF(CF205&lt;=10000000,CF205*10%-250000,IF(CF205&lt;=18000000,CF205*15%-750000,IF(CF205&lt;=32000000,CF205*20%-1650000,IF(CF205&lt;=52000000,CF205*25%-3250000,IF(CF205&lt;=80000000,BH205*30%-5850000,CF205*35%-9850000))))))),0)</f>
        <v/>
      </c>
      <c r="CH205">
        <f>IFERROR(IF(OR(INDEX(PIS!P$1:P$500,MATCH(D205,PIS!C$1:C$500))="LT",INDEX(PIS!P$1:P$500,MATCH(D205,PIS!C$1:C$500))="CK"),0,IF(CF205&lt;2000000,0,CF205*10%)),0)</f>
        <v/>
      </c>
      <c r="CI205">
        <f>IFERROR(INDEX(ADJ!$A$1:$BZ$1000,MATCH(PAYROLL!D205,ADJ!A$1:A$500,0),MATCH(PAYROLL!CI$2,ADJ!$2:$2,0)),0)</f>
        <v/>
      </c>
      <c r="CJ205">
        <f>IFERROR(INDEX(ADJ!$A$1:$BZ$1000,MATCH(PAYROLL!D205,ADJ!A$1:A$500,0),MATCH(PAYROLL!CJ$2,ADJ!$2:$2,0)),0)</f>
        <v/>
      </c>
      <c r="CK205">
        <f>IFERROR(INDEX(ADJ!$A$1:$BZ$1000,MATCH(PAYROLL!D205,ADJ!A$1:A$500,0),MATCH(PAYROLL!CK$2,ADJ!$2:$2,0)),0)</f>
        <v/>
      </c>
      <c r="CL205">
        <f>SUM(CG205:CK205)</f>
        <v/>
      </c>
      <c r="CM205">
        <f>ROUND(SUM(CH205:CK205),0)</f>
        <v/>
      </c>
      <c r="CN205">
        <f>IFERROR(INDEX(CSDA!D$1:D$500,MATCH($CN$2,CSDA!C$1:C$500,0))*INDEX(PIS!V$1:V$500,MATCH(D205,PIS!C$1:C$500))+INDEX(ADJ!$A$1:$BZ$1000,MATCH(PAYROLL!D205,ADJ!A$1:A$500,0),MATCH(PAYROLL!CN$2,ADJ!$2:$2,0)),0)</f>
        <v/>
      </c>
      <c r="CO205">
        <f>IFERROR(INDEX(ADJ!$A$1:$BZ$1000,MATCH(PAYROLL!D205,ADJ!A$1:A$500,0),MATCH(PAYROLL!CO$2,ADJ!$2:$2,0)),0)</f>
        <v/>
      </c>
      <c r="CP205">
        <f>IFERROR(INDEX(ADJ!$A$1:$BZ$1000,MATCH(PAYROLL!D205,ADJ!A$1:A$500,0),MATCH(PAYROLL!CP$2,ADJ!$2:$2,0)),0)</f>
        <v/>
      </c>
      <c r="CQ205">
        <f>BP205-CL205-CI205-CM205-CN205-CO205-CP205-CC205</f>
        <v/>
      </c>
      <c r="CR205">
        <f>IFERROR(IF(RIGHT(INDEX(PIS!O$1:O$500,MATCH(D205,PIS!C$1:C$500,0)),5)="Gross",MIN(U205+V205,VLOOKUP("R700",TSC!B:C,2,0)*VLOOKUP("R101",TSC!B:C,2,0))*(VLOOKUP("T711",TSC!B:C,2,0)+VLOOKUP("T712",TSC!B:C,2,0))%,MIN(T205+V205,VLOOKUP("R700",TSC!B:C,2,0)*VLOOKUP("R101",TSC!B:C,2,0))*(VLOOKUP("T711",TSC!B:C,2,0)+VLOOKUP("T712",TSC!B:C,2,0)+VLOOKUP("R701",TSC!B:C,2,0))%),0)</f>
        <v/>
      </c>
      <c r="CS205">
        <f>IFERROR(IF(RIGHT(INDEX(PIS!O$1:O$500,MATCH(D205,PIS!C$1:C$500,0)),5)="Gross",MIN(U205+V205,VLOOKUP("R700",TSC!B:C,2,0)*VLOOKUP("R101",TSC!B:C,2,0))*(VLOOKUP("T714",TSC!B:C,2,0))%,MIN(T205+V205,VLOOKUP("R700",TSC!B:C,2,0)*VLOOKUP("R101",TSC!B:C,2,0))*(VLOOKUP("T704",TSC!B:C,2,0)+VLOOKUP("T714",TSC!B:C,2,0))%),0)</f>
        <v/>
      </c>
      <c r="CT205">
        <f>IFERROR(IF(RIGHT(INDEX(PIS!O$1:O$500,MATCH(D205,PIS!C$1:C$500,0)),5)="Gross",MIN(U205+V205,VLOOKUP("R700",TSC!B:C,2,0)*VLOOKUP("R101",TSC!B:C,2,0))*VLOOKUP("T705",TSC!B:C,2,0)%,MIN(T205+V205,VLOOKUP("R700",TSC!B:C,2,0)*VLOOKUP("R101",TSC!B:C,2,0))*VLOOKUP("T705",TSC!B:C,2,0)%),0)</f>
        <v/>
      </c>
      <c r="CU205">
        <f>IFERROR(IF(RIGHT(INDEX(PIS!O$1:O$500,MATCH(D205,PIS!C$1:C$500,0)),5)="Gross",MIN(U205+V205,VLOOKUP("R700",TSC!B:C,2,0)*VLOOKUP("R101",TSC!B:C,2,0))*(VLOOKUP("T713",TSC!B:C,2,0))%,MIN(T205+V205,VLOOKUP("R700",TSC!B:C,2,0)*VLOOKUP("R101",TSC!B:C,2,0))*(VLOOKUP("T713",TSC!B:C,2,0))%),0)</f>
        <v/>
      </c>
      <c r="CV205">
        <f>IFERROR(INDEX(ADJ!$A$1:$BZ$1000,MATCH(PAYROLL!D205,ADJ!A$1:A$500,0),MATCH(PAYROLL!CV$2,ADJ!$2:$2,0)),0)</f>
        <v/>
      </c>
      <c r="CW205">
        <f>IFERROR(INDEX(ADJ!$A$1:$BZ$1000,MATCH(PAYROLL!D205,ADJ!A$1:A$500,0),MATCH(PAYROLL!CW$2,ADJ!$2:$2,0)),0)</f>
        <v/>
      </c>
      <c r="CX205">
        <f>SUM(CR205:CW205)</f>
        <v/>
      </c>
      <c r="CY205">
        <f>ROUND(IF(CR205&gt;0,T205+V205*VLOOKUP("R202",TSC!$B$1:$C$500,2,0),0),0)</f>
        <v/>
      </c>
      <c r="CZ205">
        <f>IFERROR(INDEX(CSDA!D$1:D$500,MATCH($CZ$2,CSDA!C$1:C$500,0)),0)</f>
        <v/>
      </c>
      <c r="DA205">
        <f>ROUND(T205*0.7%,0)</f>
        <v/>
      </c>
      <c r="DB205">
        <f>ROUND(T205/12,0)</f>
        <v/>
      </c>
      <c r="DC205">
        <f ref="DC205" t="array">IFERROR(INDEX(CSDA!D$1:D$500,MATCH("Trích giữ"&amp;PAYROLL!DC$2,CSDA!A$1:A$500&amp;CSDA!C$1:C$500,0)),0)</f>
        <v/>
      </c>
      <c r="DD205">
        <f ref="DD205" t="array">IFERROR(INDEX(CSDA!D$1:D$500,MATCH("Trích giữ"&amp;PAYROLL!DD$2,CSDA!A$1:A$500&amp;CSDA!C$1:C$500,0)),0)</f>
        <v/>
      </c>
      <c r="DE205">
        <f ref="DE205" t="array">IFERROR(INDEX(CSDA!D$1:D$500,MATCH("Trích giữ"&amp;PAYROLL!DE$2,CSDA!A$1:A$500&amp;CSDA!C$1:C$500,0)),0)</f>
        <v/>
      </c>
      <c r="DF205">
        <f>IFERROR(INDEX(CSDA!D$1:D$500,MATCH(PAYROLL!DF$2,CSDA!C$1:C$500,0)),0)</f>
        <v/>
      </c>
      <c r="DG205">
        <f ref="DG205" t="array">IFERROR(INDEX(CSDA!D$1:D$500,MATCH("Trích giữ"&amp;PAYROLL!DG$2,CSDA!A$1:A$500&amp;CSDA!C$1:C$500,0)),0)</f>
        <v/>
      </c>
      <c r="DH205">
        <f>ROUND(T205/26,0)</f>
        <v/>
      </c>
      <c r="DI205">
        <f ref="DI205" t="array">IFERROR(INDEX(CSDA!D$1:D$500,MATCH("Trích giữ"&amp;PAYROLL!DI$2,CSDA!A$1:A$500&amp;CSDA!C$1:C$500,0)),0)</f>
        <v/>
      </c>
      <c r="DJ205">
        <f>IF(U205=0,T205*21.5%-BL205,0)</f>
        <v/>
      </c>
      <c r="DK205">
        <f ref="DK205" t="array">IFERROR(INDEX(CSDA!D$1:D$500,MATCH("Trích giữ"&amp;PAYROLL!DK$2,CSDA!A$1:A$500&amp;CSDA!C$1:C$500,0)),0)</f>
        <v/>
      </c>
      <c r="DL205">
        <f>IFERROR(INDEX(CSDA!D$1:D$500,MATCH(PAYROLL!DL$2,CSDA!C$1:C$500,0))/12,0)</f>
        <v/>
      </c>
      <c r="DM205">
        <f>SUM(DB205:DL205)</f>
        <v/>
      </c>
      <c r="DN205">
        <f>IFERROR(INDEX(ADJ!$A$1:$BZ$1000,MATCH(PAYROLL!D205,ADJ!A$1:A$500,0),MATCH(PAYROLL!DN$2,ADJ!$2:$2,0)),0)</f>
        <v/>
      </c>
      <c r="DO205">
        <f>IFERROR(SUM(BP205,DM205:DN205,CX205:DA205)-DT205,0)</f>
        <v/>
      </c>
      <c r="DP205">
        <f ref="DP205" t="array">SUM(BW205*IFERROR(INDEX(CSDA!D$1:D$500,MATCH(BW$2,CSDA!C$1:C$500,0)),0)%,CX205*IFERROR(INDEX(CSDA!D$1:D$500,MATCH(CX$2,CSDA!C$1:C$500,0)),0)%,DA205*IFERROR(INDEX(CSDA!D$1:D$500,MATCH(DA$2,CSDA!C$1:C$500,0)),0)%,DB205*IFERROR(INDEX(CSDA!D$1:D$500,MATCH(DB$2,CSDA!C$1:C$500,0)),0)%,DF205*IFERROR(INDEX(CSDA!D$1:D$500,MATCH("Phí dịch vụ"&amp;PAYROLL!DF$2,CSDA!A$1:A$500&amp;CSDA!C$1:C$500,0)),0)%,DC205*IFERROR(INDEX(CSDA!D$1:D$500,MATCH("Phí dịch vụ"&amp;PAYROLL!DC$2,CSDA!A$1:A$500&amp;CSDA!C$1:C$500,0)),0)%,DH205*IFERROR(INDEX(CSDA!D$1:D$500,MATCH("Phí dịch vụ"&amp;PAYROLL!DH$2,CSDA!A$1:A$500&amp;CSDA!C$1:C$500,0)),0)%,DJ205*IFERROR(INDEX(CSDA!D$1:D$500,MATCH("Phí dịch vụ"&amp;PAYROLL!DJ$2,CSDA!A$1:A$500&amp;CSDA!C$1:C$500,0)),0)%,BN205*IFERROR(INDEX(CSDA!D$1:D$500,MATCH(BN$2,CSDA!C$1:C$500,0)),0)%)-BN205*7%</f>
        <v/>
      </c>
      <c r="DQ205">
        <f>IFERROR(INDEX(ADJ!$A$1:$BZ$1000,MATCH(PAYROLL!D205,ADJ!A$1:A$500,0),MATCH(PAYROLL!DQ$2,ADJ!$2:$2,0)),0)</f>
        <v/>
      </c>
      <c r="DR205">
        <f>IFERROR(INDEX(ADJ!$A$1:$BZ$1000,MATCH(PAYROLL!D205,ADJ!A$1:A$500,0),MATCH(PAYROLL!DR$2,ADJ!$2:$2,0)),0)</f>
        <v/>
      </c>
      <c r="DS205">
        <f>SUM(DP205:DR205)</f>
        <v/>
      </c>
      <c r="DT205">
        <f>EK205</f>
        <v/>
      </c>
      <c r="DU205">
        <f>SUM(DO205:DR205)</f>
        <v/>
      </c>
      <c r="DV205">
        <f>ROUND(DU205*0.1,0)</f>
        <v/>
      </c>
      <c r="DW205">
        <f>DU205+DV205</f>
        <v/>
      </c>
      <c r="DZ205">
        <f>IFERROR(INDEX(ADJ!$A$1:$BZ$1000,MATCH(PAYROLL!$D205,ADJ!A$1:A$500,0),MATCH(PAYROLL!DZ$2,ADJ!$2:$2,0)),0)</f>
        <v/>
      </c>
      <c r="EA205">
        <f>IFERROR(INDEX(ADJ!$A$1:$BZ$1000,MATCH(PAYROLL!$D205,ADJ!A$1:A$500,0),MATCH(PAYROLL!EA$2,ADJ!$2:$2,0)),0)</f>
        <v/>
      </c>
      <c r="EB205">
        <f>IFERROR(INDEX(ADJ!$A$1:$BZ$1000,MATCH(PAYROLL!$D205,ADJ!A$1:A$500,0),MATCH(PAYROLL!EB$2,ADJ!$2:$2,0)),0)</f>
        <v/>
      </c>
      <c r="EC205">
        <f>IFERROR(INDEX(ADJ!$A$1:$BZ$1000,MATCH(PAYROLL!$D205,ADJ!A$1:A$500,0),MATCH(PAYROLL!EC$2,ADJ!$2:$2,0)),0)</f>
        <v/>
      </c>
      <c r="ED205">
        <f>IFERROR(INDEX(ADJ!$A$1:$BZ$1000,MATCH(PAYROLL!$D205,ADJ!A$1:A$500,0),MATCH(PAYROLL!ED$2,ADJ!$2:$2,0)),0)</f>
        <v/>
      </c>
      <c r="EE205">
        <f>IFERROR(INDEX(ADJ!$A$1:$BZ$1000,MATCH(PAYROLL!$D205,ADJ!A$1:A$500,0),MATCH(PAYROLL!EE$2,ADJ!$2:$2,0)),0)</f>
        <v/>
      </c>
      <c r="EF205">
        <f>IFERROR(INDEX(ADJ!$A$1:$BZ$1000,MATCH(PAYROLL!$D205,ADJ!A$1:A$500,0),MATCH(PAYROLL!EF$2,ADJ!$2:$2,0)),0)</f>
        <v/>
      </c>
      <c r="EG205">
        <f>IFERROR(INDEX(ADJ!$A$1:$BZ$1000,MATCH(PAYROLL!$D205,ADJ!A$1:A$500,0),MATCH(PAYROLL!EG$2,ADJ!$2:$2,0)),0)</f>
        <v/>
      </c>
      <c r="EH205">
        <f>IFERROR(INDEX(ADJ!$A$1:$BZ$1000,MATCH(PAYROLL!$D205,ADJ!A$1:A$500,0),MATCH(PAYROLL!EH$2,ADJ!$2:$2,0)),0)</f>
        <v/>
      </c>
      <c r="EI205">
        <f>IFERROR(INDEX(ADJ!$A$1:$BZ$1000,MATCH(PAYROLL!D205,ADJ!A$1:A$500,0),MATCH(PAYROLL!EI$2,ADJ!$2:$2,0)),0)</f>
        <v/>
      </c>
      <c r="EJ205">
        <f>IFERROR(INDEX(ADJ!$A$1:$BZ$1000,MATCH(PAYROLL!$D205,ADJ!A$1:A$500,0),MATCH(PAYROLL!EJ$2,ADJ!$2:$2,0)),0)</f>
        <v/>
      </c>
      <c r="EK205">
        <f>SUM(DZ205:EJ205)</f>
        <v/>
      </c>
    </row>
    <row r="206">
      <c r="A206" t="n">
        <v>204</v>
      </c>
      <c r="B206" t="inlineStr">
        <is>
          <t>Nguyễn Anh Đức</t>
        </is>
      </c>
      <c r="D206" t="inlineStr">
        <is>
          <t>160318-01</t>
        </is>
      </c>
      <c r="S206">
        <f>IFERROR(INDEX(PIS!$A$1:$BZ$1000,MATCH($D206,PIS!C$1:C$500,0),MATCH("Lương CB tháng trước",PIS!$1:$1,0)),0)</f>
        <v/>
      </c>
      <c r="T206">
        <f>IFERROR(INDEX(PIS!$A$1:$BZ$1000,MATCH($D206,PIS!C$1:C$500,0),MATCH("Lương CB hiện tại",PIS!$1:$1,0)),0)</f>
        <v/>
      </c>
      <c r="U206">
        <f>IFERROR(INDEX(PIS!$A$1:$BZ$1000,MATCH($D206,PIS!C$1:C$500,0),MATCH("Lương đóng BHBB",PIS!$1:$1,0)),0)</f>
        <v/>
      </c>
      <c r="V206">
        <f>IFERROR(INDEX(PIS!$A$1:$BZ$1000,MATCH($D206,PIS!C$1:C$500,0),MATCH(V$2,PIS!$2:$2,0)),0)</f>
        <v/>
      </c>
      <c r="W206">
        <f>IFERROR(INDEX(PIS!$A$1:$BZ$1000,MATCH($D206,PIS!C$1:C$500,0),MATCH(W$2,PIS!$2:$2,0)),0)</f>
        <v/>
      </c>
      <c r="X206">
        <f>IFERROR(INDEX(PIS!$A$1:$BZ$1000,MATCH($D206,PIS!C$1:C$500,0),MATCH(X$2,PIS!$2:$2,0)),0)</f>
        <v/>
      </c>
      <c r="Y206">
        <f>IFERROR(INDEX(PIS!$A$1:$BZ$1000,MATCH($D206,PIS!C$1:C$500,0),MATCH(Y$2,PIS!$2:$2,0)),0)</f>
        <v/>
      </c>
      <c r="Z206">
        <f>IFERROR(INDEX(PIS!$A$1:$BZ$1000,MATCH($D206,PIS!C$1:C$500,0),MATCH(Z$2,PIS!$2:$2,0)),0)</f>
        <v/>
      </c>
      <c r="AA206">
        <f>IFERROR(INDEX(PIS!$A$1:$BZ$1000,MATCH($D206,PIS!C$1:C$500,0),MATCH(AA$2,PIS!$2:$2,0)),0)</f>
        <v/>
      </c>
      <c r="AB206">
        <f>IFERROR(INDEX(PIS!$A$1:$BZ$1000,MATCH($D206,PIS!C$1:C$500,0),MATCH(AB$2,PIS!$2:$2,0)),0)</f>
        <v/>
      </c>
      <c r="AC206">
        <f>SUM(V206:AB206)</f>
        <v/>
      </c>
      <c r="AD206">
        <f>IFERROR(INDEX(TIMESHEET!$A$1:$AI$5000,MATCH($D206,TIMESHEET!A$1:A$500,0),MATCH("T100",TIMESHEET!$2:$2,0))-2,0)</f>
        <v/>
      </c>
      <c r="AE206">
        <f>IFERROR(INDEX(TIMESHEET!$A$1:$AI$5000,MATCH($D206,TIMESHEET!A$1:A$500,0),MATCH("T202",TIMESHEET!$2:$2,0)),0)</f>
        <v/>
      </c>
      <c r="AF206">
        <f>IFERROR(INDEX(TIMESHEET!$A$1:$AI$5000,MATCH($D206,TIMESHEET!A$1:A$500,0),MATCH("T302",TIMESHEET!$2:$2,0)),0)</f>
        <v/>
      </c>
      <c r="AG206">
        <f>IFERROR(INDEX(TIMESHEET!$A$1:$AI$5000,MATCH($D206,TIMESHEET!A$1:A$500,0),MATCH("T406",TIMESHEET!$2:$2,0)),0)</f>
        <v/>
      </c>
      <c r="AH206">
        <f>AE206+AG206</f>
        <v/>
      </c>
      <c r="AI206">
        <f>IFERROR(INDEX(TIMESHEET!$A$1:$AI$5000,MATCH($D206,TIMESHEET!A$1:A$500,0),MATCH("T701",TIMESHEET!$2:$2,0)),0)</f>
        <v/>
      </c>
      <c r="AJ206">
        <f>IFERROR(INDEX(TIMESHEET!$A$1:$AI$5000,MATCH($D206,TIMESHEET!B$1:B$500,0),MATCH("T320",TIMESHEET!$2:$2,0)),0)</f>
        <v/>
      </c>
      <c r="AK206">
        <f>IFERROR(IF(LEFT(INDEX(PIS!O$1:O$500,MATCH(D206,PIS!C$1:C$500)),1)="M",T206/AD206*SUM(AE206:AG206),T206*AD206),0)</f>
        <v/>
      </c>
      <c r="AL206">
        <f>IFERROR(INDEX(ADJ!$A$1:$BZ$1000,MATCH(PAYROLL!D206,ADJ!A$1:A$500,0),MATCH(PAYROLL!AL$2,ADJ!$2:$2,0)),0)</f>
        <v/>
      </c>
      <c r="AM206">
        <f>SUM(AK206:AL206)</f>
        <v/>
      </c>
      <c r="AN206">
        <f>IFERROR(ROUND(V206/$AD206*$AH206,0),0)</f>
        <v/>
      </c>
      <c r="AO206">
        <f>IFERROR(ROUND(W206/$AD206*$AH206,0),0)</f>
        <v/>
      </c>
      <c r="AP206">
        <f>IFERROR(ROUND(X206/$AD206*$AE206,0),0)</f>
        <v/>
      </c>
      <c r="AQ206">
        <f>IFERROR(ROUND(Y206/$AD206*$AH206,0),0)</f>
        <v/>
      </c>
      <c r="AR206">
        <f>IFERROR(ROUND(Z206/$AD206*$AH206,0),0)</f>
        <v/>
      </c>
      <c r="AS206">
        <f>IFERROR(ROUND(AA206/$AD206*$AH206,0),0)</f>
        <v/>
      </c>
      <c r="AT206">
        <f>IFERROR(IF((AE206+AF206+AG206)&gt;13,AB206,ROUND(AB206/AD206*AH206,0)),0)</f>
        <v/>
      </c>
      <c r="AU206">
        <f>IFERROR(INDEX(ADJ!$A$1:$BZ$1000,MATCH(PAYROLL!D206,ADJ!A$1:A$500,0),MATCH(PAYROLL!AU$2,ADJ!$2:$2,0)),0)</f>
        <v/>
      </c>
      <c r="AV206">
        <f>ROUND(SUM(AN206:AU206),0)</f>
        <v/>
      </c>
      <c r="AW206">
        <f>IFERROR(INDEX(TIMESHEET!$A$1:$AI$5000,MATCH(PAYROLL!D206,TIMESHEET!A$1:A$500,0),MATCH("T620",TIMESHEET!$2:$2,0)),0)</f>
        <v/>
      </c>
      <c r="AX206">
        <f>IFERROR(INDEX(TIMESHEET!$A$1:$AI$5000,MATCH(PAYROLL!D206,TIMESHEET!A$1:A$500,0),MATCH("T601",TIMESHEET!$2:$2,0)),0)</f>
        <v/>
      </c>
      <c r="AY206">
        <f>IFERROR(INDEX(TIMESHEET!$A$1:$AI$5000,MATCH(PAYROLL!D206,TIMESHEET!A$1:A$500,0),MATCH("T602",TIMESHEET!$2:$2,0)),0)</f>
        <v/>
      </c>
      <c r="AZ206">
        <f>IFERROR(INDEX(TIMESHEET!$A$1:$AI$5000,MATCH(PAYROLL!D206,TIMESHEET!A$1:A$500,0),MATCH("T603",TIMESHEET!$2:$2,0)),0)</f>
        <v/>
      </c>
      <c r="BA206">
        <f>IFERROR(INDEX(TIMESHEET!$A$1:$AI$5000,MATCH(PAYROLL!D206,TIMESHEET!A$1:A$500,0),MATCH("T611",TIMESHEET!$2:$2,0)),0)</f>
        <v/>
      </c>
      <c r="BB206">
        <f>IFERROR(INDEX(TIMESHEET!$A$1:$AI$5000,MATCH(PAYROLL!D206,TIMESHEET!A$1:A$500,0),MATCH("T612",TIMESHEET!$2:$2,0)),0)</f>
        <v/>
      </c>
      <c r="BC206">
        <f>IFERROR(INDEX(TIMESHEET!$A$1:$AI$5000,MATCH(PAYROLL!D206,TIMESHEET!A$1:A$500,0),MATCH("T613",TIMESHEET!$2:$2,0)),0)</f>
        <v/>
      </c>
      <c r="BD206">
        <f>IFERROR(INDEX(TIMESHEET!$A$1:$AI$5000,MATCH(PAYROLL!D206,TIMESHEET!A$1:A$500,0),MATCH("T500",TIMESHEET!$2:$2,0)),0)</f>
        <v/>
      </c>
      <c r="BE206">
        <f>IFERROR(IF(LEFT(INDEX(PIS!O$1:O$500,MATCH(D206,PIS!C$1:C$500)),1)="M",T206/AD206/8*(AW206+AX206*1.5+AY206*2+AZ206*3+BA206*2.1+BB206*2.7+BC206*3.9+BD206*0.3),T206/8*(AW206+AX206*1.5+AY206*2+AZ206*3+BA206*2.1+BB206*2.7+BC206*3.9+BD206*0.3)),0)</f>
        <v/>
      </c>
      <c r="BF206">
        <f>IFERROR(INDEX(ADJ!$A$1:$BZ$1000,MATCH(PAYROLL!$D206,ADJ!A$1:A$500,0),MATCH(PAYROLL!BF$2,ADJ!$2:$2,0)),0)</f>
        <v/>
      </c>
      <c r="BG206">
        <f>IFERROR(INDEX(ADJ!$A$1:$BZ$1000,MATCH(PAYROLL!D206,ADJ!A$1:A$500,0),MATCH(PAYROLL!BG$2,ADJ!$2:$2,0)),0)</f>
        <v/>
      </c>
      <c r="BH206">
        <f>IFERROR(INDEX(ADJ!$A$1:$BZ$1000,MATCH(PAYROLL!D206,ADJ!A$1:A$500,0),MATCH(PAYROLL!BH$2,ADJ!$2:$2,0)),0)</f>
        <v/>
      </c>
      <c r="BI206">
        <f>IFERROR(INDEX(ADJ!$A$1:$BZ$1000,MATCH(PAYROLL!D206,ADJ!A$1:A$500,0),MATCH(PAYROLL!BI$2,ADJ!$2:$2,0)),0)</f>
        <v/>
      </c>
      <c r="BJ206">
        <f>IFERROR(INDEX(ADJ!$A$1:$BZ$1000,MATCH(PAYROLL!D206,ADJ!A$1:A$500,0),MATCH(PAYROLL!BJ$2,ADJ!$2:$2,0)),0)</f>
        <v/>
      </c>
      <c r="BK206">
        <f>SUM(BF206:BJ206)</f>
        <v/>
      </c>
      <c r="BL206">
        <f>IFERROR(INDEX(ADJ!$A$1:$BZ$1000,MATCH(PAYROLL!D206,ADJ!A$1:A$500,0),MATCH(PAYROLL!BL$2,ADJ!$2:$2,0)),0)</f>
        <v/>
      </c>
      <c r="BM206">
        <f>IFERROR(INDEX(ADJ!$A$1:$BZ$1000,MATCH(PAYROLL!D206,ADJ!A$1:A$500,0),MATCH(PAYROLL!BM$2,ADJ!$2:$2,0)),0)</f>
        <v/>
      </c>
      <c r="BN206">
        <f>IFERROR(INDEX(ADJ!$A$1:$BZ$1000,MATCH(PAYROLL!D206,ADJ!A$1:A$500,0),MATCH(PAYROLL!BN$2,ADJ!$2:$2,0)),0)</f>
        <v/>
      </c>
      <c r="BO206">
        <f>IFERROR(INDEX(ADJ!$A$1:$BZ$1000,MATCH(PAYROLL!D206,ADJ!A$1:A$500,0),MATCH(PAYROLL!BO$2,ADJ!$2:$2,0)),0)</f>
        <v/>
      </c>
      <c r="BP206">
        <f>SUM(AM206,AV206,BE206,BK206,BL206:BO206)</f>
        <v/>
      </c>
      <c r="BQ206">
        <f>BO206</f>
        <v/>
      </c>
      <c r="BR206">
        <f>IFERROR(ROUND(IF(LEFT(INDEX(PIS!O$1:O$500,MATCH(D206,PIS!C$1:C$500)),1)="D",T206/8*(BD206*0.3),IF(LEFT(INDEX(PIS!O$1:O$500,MATCH(D206,PIS!C$1:C$500)),1)="H",T206*($BD206*0.3),T206/$AD206/8*($BD206*0.3))),0),0)</f>
        <v/>
      </c>
      <c r="BS206">
        <f>IF(AP206&lt;1,0,MIN(AP206,730000))</f>
        <v/>
      </c>
      <c r="BT206">
        <f>IFERROR(ROUND((BE206-SUM(AW206:BC206)*T206/AD206/8),0)-BR206,0)</f>
        <v/>
      </c>
      <c r="BU206">
        <f>AO206</f>
        <v/>
      </c>
      <c r="BV206">
        <f>SUM(BQ206:BU206)</f>
        <v/>
      </c>
      <c r="BW206">
        <f>BP206-BV206</f>
        <v/>
      </c>
      <c r="BX206">
        <f>IFERROR(IF(RIGHT(INDEX(PIS!O$1:O$500,MATCH(D206,PIS!C$1:C$500)),5)="Gross",MIN(U206+V206,VLOOKUP("R700",TSC!B:C,2,0)*VLOOKUP("R101",TSC!B:C,2,0))*VLOOKUP("R701",TSC!B:C,2,0)%,0),0)</f>
        <v/>
      </c>
      <c r="BY206">
        <f>IFERROR(IF(RIGHT(INDEX(PIS!O$1:O$500,MATCH(D206,PIS!C$1:C$500)),5)="Gross",MIN(U206+V206,VLOOKUP("R700",TSC!B:C,2,0)*VLOOKUP("R101",TSC!B:C,2,0))*VLOOKUP("T704",TSC!B:C,2,0)%,0),0)</f>
        <v/>
      </c>
      <c r="BZ206">
        <f>IFERROR(IF(RIGHT(INDEX(PIS!O$1:O$500,MATCH(D206,PIS!C$1:C$500)),5)="Gross",MIN(U206+V206,VLOOKUP("R700",TSC!B:C,2,0)*VLOOKUP("1",TSC!F:G,2,0))*VLOOKUP("T705",TSC!B:C,2,0)%,0),0)</f>
        <v/>
      </c>
      <c r="CA206">
        <f>IFERROR(INDEX(ADJ!$A$1:$BZ$1000,MATCH(PAYROLL!D206,ADJ!A$1:A$500,0),MATCH(PAYROLL!CA$2,ADJ!$2:$2,0)),0)</f>
        <v/>
      </c>
      <c r="CB206">
        <f>IFERROR(INDEX(ADJ!$A$1:$BZ$1000,MATCH(PAYROLL!D206,ADJ!A$1:A$500,0),MATCH(PAYROLL!CB$2,ADJ!$2:$2,0)),0)</f>
        <v/>
      </c>
      <c r="CC206">
        <f>SUM(BX206:CB206)</f>
        <v/>
      </c>
      <c r="CD206">
        <f>IFERROR(INDEX(PIS!$A$1:$BZ$1000,MATCH(PAYROLL!D206,PIS!C$1:C$500,0),MATCH(PAYROLL!CD$1,PIS!$1:$1,0)),0)</f>
        <v/>
      </c>
      <c r="CE206">
        <f>IFERROR(IF(OR(INDEX(PIS!P$1:P$500,MATCH(D206,PIS!C$1:C$500,0))="LT2",INDEX(PIS!P$1:P$500,MATCH(D206,PIS!C$1:C$500,0))="P10"),0,SUM(CC206,CD206*VLOOKUP("R601",TSC!B:C,2,0),VLOOKUP("R602",TSC!B:C,2,0))),0)</f>
        <v/>
      </c>
      <c r="CF206">
        <f>MAX(BW206-CE206,0)</f>
        <v/>
      </c>
      <c r="CG206">
        <f>IFERROR(IF(OR(RIGHT(INDEX(PIS!P$1:P$500,MATCH(D206,PIS!C$1:C$500)),5)="P10",RIGHT(INDEX(PIS!P$1:P$500,MATCH(D206,PIS!C$1:C$500)),5)="CK"),0,IF(CF206&lt;=5000000,CF206*5%,IF(CF206&lt;=10000000,CF206*10%-250000,IF(CF206&lt;=18000000,CF206*15%-750000,IF(CF206&lt;=32000000,CF206*20%-1650000,IF(CF206&lt;=52000000,CF206*25%-3250000,IF(CF206&lt;=80000000,BH206*30%-5850000,CF206*35%-9850000))))))),0)</f>
        <v/>
      </c>
      <c r="CH206">
        <f>IFERROR(IF(OR(INDEX(PIS!P$1:P$500,MATCH(D206,PIS!C$1:C$500))="LT",INDEX(PIS!P$1:P$500,MATCH(D206,PIS!C$1:C$500))="CK"),0,IF(CF206&lt;2000000,0,CF206*10%)),0)</f>
        <v/>
      </c>
      <c r="CI206">
        <f>IFERROR(INDEX(ADJ!$A$1:$BZ$1000,MATCH(PAYROLL!D206,ADJ!A$1:A$500,0),MATCH(PAYROLL!CI$2,ADJ!$2:$2,0)),0)</f>
        <v/>
      </c>
      <c r="CJ206">
        <f>IFERROR(INDEX(ADJ!$A$1:$BZ$1000,MATCH(PAYROLL!D206,ADJ!A$1:A$500,0),MATCH(PAYROLL!CJ$2,ADJ!$2:$2,0)),0)</f>
        <v/>
      </c>
      <c r="CK206">
        <f>IFERROR(INDEX(ADJ!$A$1:$BZ$1000,MATCH(PAYROLL!D206,ADJ!A$1:A$500,0),MATCH(PAYROLL!CK$2,ADJ!$2:$2,0)),0)</f>
        <v/>
      </c>
      <c r="CL206">
        <f>SUM(CG206:CK206)</f>
        <v/>
      </c>
      <c r="CM206">
        <f>ROUND(SUM(CH206:CK206),0)</f>
        <v/>
      </c>
      <c r="CN206">
        <f>IFERROR(INDEX(CSDA!D$1:D$500,MATCH($CN$2,CSDA!C$1:C$500,0))*INDEX(PIS!V$1:V$500,MATCH(D206,PIS!C$1:C$500))+INDEX(ADJ!$A$1:$BZ$1000,MATCH(PAYROLL!D206,ADJ!A$1:A$500,0),MATCH(PAYROLL!CN$2,ADJ!$2:$2,0)),0)</f>
        <v/>
      </c>
      <c r="CO206">
        <f>IFERROR(INDEX(ADJ!$A$1:$BZ$1000,MATCH(PAYROLL!D206,ADJ!A$1:A$500,0),MATCH(PAYROLL!CO$2,ADJ!$2:$2,0)),0)</f>
        <v/>
      </c>
      <c r="CP206">
        <f>IFERROR(INDEX(ADJ!$A$1:$BZ$1000,MATCH(PAYROLL!D206,ADJ!A$1:A$500,0),MATCH(PAYROLL!CP$2,ADJ!$2:$2,0)),0)</f>
        <v/>
      </c>
      <c r="CQ206">
        <f>BP206-CL206-CI206-CM206-CN206-CO206-CP206-CC206</f>
        <v/>
      </c>
      <c r="CR206">
        <f>IFERROR(IF(RIGHT(INDEX(PIS!O$1:O$500,MATCH(D206,PIS!C$1:C$500,0)),5)="Gross",MIN(U206+V206,VLOOKUP("R700",TSC!B:C,2,0)*VLOOKUP("R101",TSC!B:C,2,0))*(VLOOKUP("T711",TSC!B:C,2,0)+VLOOKUP("T712",TSC!B:C,2,0))%,MIN(T206+V206,VLOOKUP("R700",TSC!B:C,2,0)*VLOOKUP("R101",TSC!B:C,2,0))*(VLOOKUP("T711",TSC!B:C,2,0)+VLOOKUP("T712",TSC!B:C,2,0)+VLOOKUP("R701",TSC!B:C,2,0))%),0)</f>
        <v/>
      </c>
      <c r="CS206">
        <f>IFERROR(IF(RIGHT(INDEX(PIS!O$1:O$500,MATCH(D206,PIS!C$1:C$500,0)),5)="Gross",MIN(U206+V206,VLOOKUP("R700",TSC!B:C,2,0)*VLOOKUP("R101",TSC!B:C,2,0))*(VLOOKUP("T714",TSC!B:C,2,0))%,MIN(T206+V206,VLOOKUP("R700",TSC!B:C,2,0)*VLOOKUP("R101",TSC!B:C,2,0))*(VLOOKUP("T704",TSC!B:C,2,0)+VLOOKUP("T714",TSC!B:C,2,0))%),0)</f>
        <v/>
      </c>
      <c r="CT206">
        <f>IFERROR(IF(RIGHT(INDEX(PIS!O$1:O$500,MATCH(D206,PIS!C$1:C$500,0)),5)="Gross",MIN(U206+V206,VLOOKUP("R700",TSC!B:C,2,0)*VLOOKUP("R101",TSC!B:C,2,0))*VLOOKUP("T705",TSC!B:C,2,0)%,MIN(T206+V206,VLOOKUP("R700",TSC!B:C,2,0)*VLOOKUP("R101",TSC!B:C,2,0))*VLOOKUP("T705",TSC!B:C,2,0)%),0)</f>
        <v/>
      </c>
      <c r="CU206">
        <f>IFERROR(IF(RIGHT(INDEX(PIS!O$1:O$500,MATCH(D206,PIS!C$1:C$500,0)),5)="Gross",MIN(U206+V206,VLOOKUP("R700",TSC!B:C,2,0)*VLOOKUP("R101",TSC!B:C,2,0))*(VLOOKUP("T713",TSC!B:C,2,0))%,MIN(T206+V206,VLOOKUP("R700",TSC!B:C,2,0)*VLOOKUP("R101",TSC!B:C,2,0))*(VLOOKUP("T713",TSC!B:C,2,0))%),0)</f>
        <v/>
      </c>
      <c r="CV206">
        <f>IFERROR(INDEX(ADJ!$A$1:$BZ$1000,MATCH(PAYROLL!D206,ADJ!A$1:A$500,0),MATCH(PAYROLL!CV$2,ADJ!$2:$2,0)),0)</f>
        <v/>
      </c>
      <c r="CW206">
        <f>IFERROR(INDEX(ADJ!$A$1:$BZ$1000,MATCH(PAYROLL!D206,ADJ!A$1:A$500,0),MATCH(PAYROLL!CW$2,ADJ!$2:$2,0)),0)</f>
        <v/>
      </c>
      <c r="CX206">
        <f>SUM(CR206:CW206)</f>
        <v/>
      </c>
      <c r="CY206">
        <f>ROUND(IF(CR206&gt;0,T206+V206*VLOOKUP("R202",TSC!$B$1:$C$500,2,0),0),0)</f>
        <v/>
      </c>
      <c r="CZ206">
        <f>IFERROR(INDEX(CSDA!D$1:D$500,MATCH($CZ$2,CSDA!C$1:C$500,0)),0)</f>
        <v/>
      </c>
      <c r="DA206">
        <f>ROUND(T206*0.7%,0)</f>
        <v/>
      </c>
      <c r="DB206">
        <f>ROUND(T206/12,0)</f>
        <v/>
      </c>
      <c r="DC206">
        <f ref="DC206" t="array">IFERROR(INDEX(CSDA!D$1:D$500,MATCH("Trích giữ"&amp;PAYROLL!DC$2,CSDA!A$1:A$500&amp;CSDA!C$1:C$500,0)),0)</f>
        <v/>
      </c>
      <c r="DD206">
        <f ref="DD206" t="array">IFERROR(INDEX(CSDA!D$1:D$500,MATCH("Trích giữ"&amp;PAYROLL!DD$2,CSDA!A$1:A$500&amp;CSDA!C$1:C$500,0)),0)</f>
        <v/>
      </c>
      <c r="DE206">
        <f ref="DE206" t="array">IFERROR(INDEX(CSDA!D$1:D$500,MATCH("Trích giữ"&amp;PAYROLL!DE$2,CSDA!A$1:A$500&amp;CSDA!C$1:C$500,0)),0)</f>
        <v/>
      </c>
      <c r="DF206">
        <f>IFERROR(INDEX(CSDA!D$1:D$500,MATCH(PAYROLL!DF$2,CSDA!C$1:C$500,0)),0)</f>
        <v/>
      </c>
      <c r="DG206">
        <f ref="DG206" t="array">IFERROR(INDEX(CSDA!D$1:D$500,MATCH("Trích giữ"&amp;PAYROLL!DG$2,CSDA!A$1:A$500&amp;CSDA!C$1:C$500,0)),0)</f>
        <v/>
      </c>
      <c r="DH206">
        <f>ROUND(T206/26,0)</f>
        <v/>
      </c>
      <c r="DI206">
        <f ref="DI206" t="array">IFERROR(INDEX(CSDA!D$1:D$500,MATCH("Trích giữ"&amp;PAYROLL!DI$2,CSDA!A$1:A$500&amp;CSDA!C$1:C$500,0)),0)</f>
        <v/>
      </c>
      <c r="DJ206">
        <f>IF(U206=0,T206*21.5%-BL206,0)</f>
        <v/>
      </c>
      <c r="DK206">
        <f ref="DK206" t="array">IFERROR(INDEX(CSDA!D$1:D$500,MATCH("Trích giữ"&amp;PAYROLL!DK$2,CSDA!A$1:A$500&amp;CSDA!C$1:C$500,0)),0)</f>
        <v/>
      </c>
      <c r="DL206">
        <f>IFERROR(INDEX(CSDA!D$1:D$500,MATCH(PAYROLL!DL$2,CSDA!C$1:C$500,0))/12,0)</f>
        <v/>
      </c>
      <c r="DM206">
        <f>SUM(DB206:DL206)</f>
        <v/>
      </c>
      <c r="DN206">
        <f>IFERROR(INDEX(ADJ!$A$1:$BZ$1000,MATCH(PAYROLL!D206,ADJ!A$1:A$500,0),MATCH(PAYROLL!DN$2,ADJ!$2:$2,0)),0)</f>
        <v/>
      </c>
      <c r="DO206">
        <f>IFERROR(SUM(BP206,DM206:DN206,CX206:DA206)-DT206,0)</f>
        <v/>
      </c>
      <c r="DP206">
        <f ref="DP206" t="array">SUM(BW206*IFERROR(INDEX(CSDA!D$1:D$500,MATCH(BW$2,CSDA!C$1:C$500,0)),0)%,CX206*IFERROR(INDEX(CSDA!D$1:D$500,MATCH(CX$2,CSDA!C$1:C$500,0)),0)%,DA206*IFERROR(INDEX(CSDA!D$1:D$500,MATCH(DA$2,CSDA!C$1:C$500,0)),0)%,DB206*IFERROR(INDEX(CSDA!D$1:D$500,MATCH(DB$2,CSDA!C$1:C$500,0)),0)%,DF206*IFERROR(INDEX(CSDA!D$1:D$500,MATCH("Phí dịch vụ"&amp;PAYROLL!DF$2,CSDA!A$1:A$500&amp;CSDA!C$1:C$500,0)),0)%,DC206*IFERROR(INDEX(CSDA!D$1:D$500,MATCH("Phí dịch vụ"&amp;PAYROLL!DC$2,CSDA!A$1:A$500&amp;CSDA!C$1:C$500,0)),0)%,DH206*IFERROR(INDEX(CSDA!D$1:D$500,MATCH("Phí dịch vụ"&amp;PAYROLL!DH$2,CSDA!A$1:A$500&amp;CSDA!C$1:C$500,0)),0)%,DJ206*IFERROR(INDEX(CSDA!D$1:D$500,MATCH("Phí dịch vụ"&amp;PAYROLL!DJ$2,CSDA!A$1:A$500&amp;CSDA!C$1:C$500,0)),0)%,BN206*IFERROR(INDEX(CSDA!D$1:D$500,MATCH(BN$2,CSDA!C$1:C$500,0)),0)%)-BN206*7%</f>
        <v/>
      </c>
      <c r="DQ206">
        <f>IFERROR(INDEX(ADJ!$A$1:$BZ$1000,MATCH(PAYROLL!D206,ADJ!A$1:A$500,0),MATCH(PAYROLL!DQ$2,ADJ!$2:$2,0)),0)</f>
        <v/>
      </c>
      <c r="DR206">
        <f>IFERROR(INDEX(ADJ!$A$1:$BZ$1000,MATCH(PAYROLL!D206,ADJ!A$1:A$500,0),MATCH(PAYROLL!DR$2,ADJ!$2:$2,0)),0)</f>
        <v/>
      </c>
      <c r="DS206">
        <f>SUM(DP206:DR206)</f>
        <v/>
      </c>
      <c r="DT206">
        <f>EK206</f>
        <v/>
      </c>
      <c r="DU206">
        <f>SUM(DO206:DR206)</f>
        <v/>
      </c>
      <c r="DV206">
        <f>ROUND(DU206*0.1,0)</f>
        <v/>
      </c>
      <c r="DW206">
        <f>DU206+DV206</f>
        <v/>
      </c>
      <c r="DZ206">
        <f>IFERROR(INDEX(ADJ!$A$1:$BZ$1000,MATCH(PAYROLL!$D206,ADJ!A$1:A$500,0),MATCH(PAYROLL!DZ$2,ADJ!$2:$2,0)),0)</f>
        <v/>
      </c>
      <c r="EA206">
        <f>IFERROR(INDEX(ADJ!$A$1:$BZ$1000,MATCH(PAYROLL!$D206,ADJ!A$1:A$500,0),MATCH(PAYROLL!EA$2,ADJ!$2:$2,0)),0)</f>
        <v/>
      </c>
      <c r="EB206">
        <f>IFERROR(INDEX(ADJ!$A$1:$BZ$1000,MATCH(PAYROLL!$D206,ADJ!A$1:A$500,0),MATCH(PAYROLL!EB$2,ADJ!$2:$2,0)),0)</f>
        <v/>
      </c>
      <c r="EC206">
        <f>IFERROR(INDEX(ADJ!$A$1:$BZ$1000,MATCH(PAYROLL!$D206,ADJ!A$1:A$500,0),MATCH(PAYROLL!EC$2,ADJ!$2:$2,0)),0)</f>
        <v/>
      </c>
      <c r="ED206">
        <f>IFERROR(INDEX(ADJ!$A$1:$BZ$1000,MATCH(PAYROLL!$D206,ADJ!A$1:A$500,0),MATCH(PAYROLL!ED$2,ADJ!$2:$2,0)),0)</f>
        <v/>
      </c>
      <c r="EE206">
        <f>IFERROR(INDEX(ADJ!$A$1:$BZ$1000,MATCH(PAYROLL!$D206,ADJ!A$1:A$500,0),MATCH(PAYROLL!EE$2,ADJ!$2:$2,0)),0)</f>
        <v/>
      </c>
      <c r="EF206">
        <f>IFERROR(INDEX(ADJ!$A$1:$BZ$1000,MATCH(PAYROLL!$D206,ADJ!A$1:A$500,0),MATCH(PAYROLL!EF$2,ADJ!$2:$2,0)),0)</f>
        <v/>
      </c>
      <c r="EG206">
        <f>IFERROR(INDEX(ADJ!$A$1:$BZ$1000,MATCH(PAYROLL!$D206,ADJ!A$1:A$500,0),MATCH(PAYROLL!EG$2,ADJ!$2:$2,0)),0)</f>
        <v/>
      </c>
      <c r="EH206">
        <f>IFERROR(INDEX(ADJ!$A$1:$BZ$1000,MATCH(PAYROLL!$D206,ADJ!A$1:A$500,0),MATCH(PAYROLL!EH$2,ADJ!$2:$2,0)),0)</f>
        <v/>
      </c>
      <c r="EI206">
        <f>IFERROR(INDEX(ADJ!$A$1:$BZ$1000,MATCH(PAYROLL!D206,ADJ!A$1:A$500,0),MATCH(PAYROLL!EI$2,ADJ!$2:$2,0)),0)</f>
        <v/>
      </c>
      <c r="EJ206">
        <f>IFERROR(INDEX(ADJ!$A$1:$BZ$1000,MATCH(PAYROLL!$D206,ADJ!A$1:A$500,0),MATCH(PAYROLL!EJ$2,ADJ!$2:$2,0)),0)</f>
        <v/>
      </c>
      <c r="EK206">
        <f>SUM(DZ206:EJ206)</f>
        <v/>
      </c>
    </row>
    <row r="207">
      <c r="A207" t="n">
        <v>205</v>
      </c>
      <c r="B207" t="inlineStr">
        <is>
          <t>Nguyễn Thị Yến</t>
        </is>
      </c>
      <c r="D207" t="inlineStr">
        <is>
          <t>160051-01</t>
        </is>
      </c>
      <c r="S207">
        <f>IFERROR(INDEX(PIS!$A$1:$BZ$1000,MATCH($D207,PIS!C$1:C$500,0),MATCH("Lương CB tháng trước",PIS!$1:$1,0)),0)</f>
        <v/>
      </c>
      <c r="T207">
        <f>IFERROR(INDEX(PIS!$A$1:$BZ$1000,MATCH($D207,PIS!C$1:C$500,0),MATCH("Lương CB hiện tại",PIS!$1:$1,0)),0)</f>
        <v/>
      </c>
      <c r="U207">
        <f>IFERROR(INDEX(PIS!$A$1:$BZ$1000,MATCH($D207,PIS!C$1:C$500,0),MATCH("Lương đóng BHBB",PIS!$1:$1,0)),0)</f>
        <v/>
      </c>
      <c r="V207">
        <f>IFERROR(INDEX(PIS!$A$1:$BZ$1000,MATCH($D207,PIS!C$1:C$500,0),MATCH(V$2,PIS!$2:$2,0)),0)</f>
        <v/>
      </c>
      <c r="W207">
        <f>IFERROR(INDEX(PIS!$A$1:$BZ$1000,MATCH($D207,PIS!C$1:C$500,0),MATCH(W$2,PIS!$2:$2,0)),0)</f>
        <v/>
      </c>
      <c r="X207">
        <f>IFERROR(INDEX(PIS!$A$1:$BZ$1000,MATCH($D207,PIS!C$1:C$500,0),MATCH(X$2,PIS!$2:$2,0)),0)</f>
        <v/>
      </c>
      <c r="Y207">
        <f>IFERROR(INDEX(PIS!$A$1:$BZ$1000,MATCH($D207,PIS!C$1:C$500,0),MATCH(Y$2,PIS!$2:$2,0)),0)</f>
        <v/>
      </c>
      <c r="Z207">
        <f>IFERROR(INDEX(PIS!$A$1:$BZ$1000,MATCH($D207,PIS!C$1:C$500,0),MATCH(Z$2,PIS!$2:$2,0)),0)</f>
        <v/>
      </c>
      <c r="AA207">
        <f>IFERROR(INDEX(PIS!$A$1:$BZ$1000,MATCH($D207,PIS!C$1:C$500,0),MATCH(AA$2,PIS!$2:$2,0)),0)</f>
        <v/>
      </c>
      <c r="AB207">
        <f>IFERROR(INDEX(PIS!$A$1:$BZ$1000,MATCH($D207,PIS!C$1:C$500,0),MATCH(AB$2,PIS!$2:$2,0)),0)</f>
        <v/>
      </c>
      <c r="AC207">
        <f>SUM(V207:AB207)</f>
        <v/>
      </c>
      <c r="AD207">
        <f>IFERROR(INDEX(TIMESHEET!$A$1:$AI$5000,MATCH($D207,TIMESHEET!A$1:A$500,0),MATCH("T100",TIMESHEET!$2:$2,0))-2,0)</f>
        <v/>
      </c>
      <c r="AE207">
        <f>IFERROR(INDEX(TIMESHEET!$A$1:$AI$5000,MATCH($D207,TIMESHEET!A$1:A$500,0),MATCH("T202",TIMESHEET!$2:$2,0)),0)</f>
        <v/>
      </c>
      <c r="AF207">
        <f>IFERROR(INDEX(TIMESHEET!$A$1:$AI$5000,MATCH($D207,TIMESHEET!A$1:A$500,0),MATCH("T302",TIMESHEET!$2:$2,0)),0)</f>
        <v/>
      </c>
      <c r="AG207">
        <f>IFERROR(INDEX(TIMESHEET!$A$1:$AI$5000,MATCH($D207,TIMESHEET!A$1:A$500,0),MATCH("T406",TIMESHEET!$2:$2,0)),0)</f>
        <v/>
      </c>
      <c r="AH207">
        <f>AE207+AG207</f>
        <v/>
      </c>
      <c r="AI207">
        <f>IFERROR(INDEX(TIMESHEET!$A$1:$AI$5000,MATCH($D207,TIMESHEET!A$1:A$500,0),MATCH("T701",TIMESHEET!$2:$2,0)),0)</f>
        <v/>
      </c>
      <c r="AJ207">
        <f>IFERROR(INDEX(TIMESHEET!$A$1:$AI$5000,MATCH($D207,TIMESHEET!B$1:B$500,0),MATCH("T320",TIMESHEET!$2:$2,0)),0)</f>
        <v/>
      </c>
      <c r="AK207">
        <f>IFERROR(IF(LEFT(INDEX(PIS!O$1:O$500,MATCH(D207,PIS!C$1:C$500)),1)="M",T207/AD207*SUM(AE207:AG207),T207*AD207),0)</f>
        <v/>
      </c>
      <c r="AL207">
        <f>IFERROR(INDEX(ADJ!$A$1:$BZ$1000,MATCH(PAYROLL!D207,ADJ!A$1:A$500,0),MATCH(PAYROLL!AL$2,ADJ!$2:$2,0)),0)</f>
        <v/>
      </c>
      <c r="AM207">
        <f>SUM(AK207:AL207)</f>
        <v/>
      </c>
      <c r="AN207">
        <f>IFERROR(ROUND(V207/$AD207*$AH207,0),0)</f>
        <v/>
      </c>
      <c r="AO207">
        <f>IFERROR(ROUND(W207/$AD207*$AH207,0),0)</f>
        <v/>
      </c>
      <c r="AP207">
        <f>IFERROR(ROUND(X207/$AD207*$AE207,0),0)</f>
        <v/>
      </c>
      <c r="AQ207">
        <f>IFERROR(ROUND(Y207/$AD207*$AH207,0),0)</f>
        <v/>
      </c>
      <c r="AR207">
        <f>IFERROR(ROUND(Z207/$AD207*$AH207,0),0)</f>
        <v/>
      </c>
      <c r="AS207">
        <f>IFERROR(ROUND(AA207/$AD207*$AH207,0),0)</f>
        <v/>
      </c>
      <c r="AT207">
        <f>IFERROR(IF((AE207+AF207+AG207)&gt;13,AB207,ROUND(AB207/AD207*AH207,0)),0)</f>
        <v/>
      </c>
      <c r="AU207">
        <f>IFERROR(INDEX(ADJ!$A$1:$BZ$1000,MATCH(PAYROLL!D207,ADJ!A$1:A$500,0),MATCH(PAYROLL!AU$2,ADJ!$2:$2,0)),0)</f>
        <v/>
      </c>
      <c r="AV207">
        <f>ROUND(SUM(AN207:AU207),0)</f>
        <v/>
      </c>
      <c r="AW207">
        <f>IFERROR(INDEX(TIMESHEET!$A$1:$AI$5000,MATCH(PAYROLL!D207,TIMESHEET!A$1:A$500,0),MATCH("T620",TIMESHEET!$2:$2,0)),0)</f>
        <v/>
      </c>
      <c r="AX207">
        <f>IFERROR(INDEX(TIMESHEET!$A$1:$AI$5000,MATCH(PAYROLL!D207,TIMESHEET!A$1:A$500,0),MATCH("T601",TIMESHEET!$2:$2,0)),0)</f>
        <v/>
      </c>
      <c r="AY207">
        <f>IFERROR(INDEX(TIMESHEET!$A$1:$AI$5000,MATCH(PAYROLL!D207,TIMESHEET!A$1:A$500,0),MATCH("T602",TIMESHEET!$2:$2,0)),0)</f>
        <v/>
      </c>
      <c r="AZ207">
        <f>IFERROR(INDEX(TIMESHEET!$A$1:$AI$5000,MATCH(PAYROLL!D207,TIMESHEET!A$1:A$500,0),MATCH("T603",TIMESHEET!$2:$2,0)),0)</f>
        <v/>
      </c>
      <c r="BA207">
        <f>IFERROR(INDEX(TIMESHEET!$A$1:$AI$5000,MATCH(PAYROLL!D207,TIMESHEET!A$1:A$500,0),MATCH("T611",TIMESHEET!$2:$2,0)),0)</f>
        <v/>
      </c>
      <c r="BB207">
        <f>IFERROR(INDEX(TIMESHEET!$A$1:$AI$5000,MATCH(PAYROLL!D207,TIMESHEET!A$1:A$500,0),MATCH("T612",TIMESHEET!$2:$2,0)),0)</f>
        <v/>
      </c>
      <c r="BC207">
        <f>IFERROR(INDEX(TIMESHEET!$A$1:$AI$5000,MATCH(PAYROLL!D207,TIMESHEET!A$1:A$500,0),MATCH("T613",TIMESHEET!$2:$2,0)),0)</f>
        <v/>
      </c>
      <c r="BD207">
        <f>IFERROR(INDEX(TIMESHEET!$A$1:$AI$5000,MATCH(PAYROLL!D207,TIMESHEET!A$1:A$500,0),MATCH("T500",TIMESHEET!$2:$2,0)),0)</f>
        <v/>
      </c>
      <c r="BE207">
        <f>IFERROR(IF(LEFT(INDEX(PIS!O$1:O$500,MATCH(D207,PIS!C$1:C$500)),1)="M",T207/AD207/8*(AW207+AX207*1.5+AY207*2+AZ207*3+BA207*2.1+BB207*2.7+BC207*3.9+BD207*0.3),T207/8*(AW207+AX207*1.5+AY207*2+AZ207*3+BA207*2.1+BB207*2.7+BC207*3.9+BD207*0.3)),0)</f>
        <v/>
      </c>
      <c r="BF207">
        <f>IFERROR(INDEX(ADJ!$A$1:$BZ$1000,MATCH(PAYROLL!$D207,ADJ!A$1:A$500,0),MATCH(PAYROLL!BF$2,ADJ!$2:$2,0)),0)</f>
        <v/>
      </c>
      <c r="BG207">
        <f>IFERROR(INDEX(ADJ!$A$1:$BZ$1000,MATCH(PAYROLL!D207,ADJ!A$1:A$500,0),MATCH(PAYROLL!BG$2,ADJ!$2:$2,0)),0)</f>
        <v/>
      </c>
      <c r="BH207">
        <f>IFERROR(INDEX(ADJ!$A$1:$BZ$1000,MATCH(PAYROLL!D207,ADJ!A$1:A$500,0),MATCH(PAYROLL!BH$2,ADJ!$2:$2,0)),0)</f>
        <v/>
      </c>
      <c r="BI207">
        <f>IFERROR(INDEX(ADJ!$A$1:$BZ$1000,MATCH(PAYROLL!D207,ADJ!A$1:A$500,0),MATCH(PAYROLL!BI$2,ADJ!$2:$2,0)),0)</f>
        <v/>
      </c>
      <c r="BJ207">
        <f>IFERROR(INDEX(ADJ!$A$1:$BZ$1000,MATCH(PAYROLL!D207,ADJ!A$1:A$500,0),MATCH(PAYROLL!BJ$2,ADJ!$2:$2,0)),0)</f>
        <v/>
      </c>
      <c r="BK207">
        <f>SUM(BF207:BJ207)</f>
        <v/>
      </c>
      <c r="BL207">
        <f>IFERROR(INDEX(ADJ!$A$1:$BZ$1000,MATCH(PAYROLL!D207,ADJ!A$1:A$500,0),MATCH(PAYROLL!BL$2,ADJ!$2:$2,0)),0)</f>
        <v/>
      </c>
      <c r="BM207">
        <f>IFERROR(INDEX(ADJ!$A$1:$BZ$1000,MATCH(PAYROLL!D207,ADJ!A$1:A$500,0),MATCH(PAYROLL!BM$2,ADJ!$2:$2,0)),0)</f>
        <v/>
      </c>
      <c r="BN207">
        <f>IFERROR(INDEX(ADJ!$A$1:$BZ$1000,MATCH(PAYROLL!D207,ADJ!A$1:A$500,0),MATCH(PAYROLL!BN$2,ADJ!$2:$2,0)),0)</f>
        <v/>
      </c>
      <c r="BO207">
        <f>IFERROR(INDEX(ADJ!$A$1:$BZ$1000,MATCH(PAYROLL!D207,ADJ!A$1:A$500,0),MATCH(PAYROLL!BO$2,ADJ!$2:$2,0)),0)</f>
        <v/>
      </c>
      <c r="BP207">
        <f>SUM(AM207,AV207,BE207,BK207,BL207:BO207)</f>
        <v/>
      </c>
      <c r="BQ207">
        <f>BO207</f>
        <v/>
      </c>
      <c r="BR207">
        <f>IFERROR(ROUND(IF(LEFT(INDEX(PIS!O$1:O$500,MATCH(D207,PIS!C$1:C$500)),1)="D",T207/8*(BD207*0.3),IF(LEFT(INDEX(PIS!O$1:O$500,MATCH(D207,PIS!C$1:C$500)),1)="H",T207*($BD207*0.3),T207/$AD207/8*($BD207*0.3))),0),0)</f>
        <v/>
      </c>
      <c r="BS207">
        <f>IF(AP207&lt;1,0,MIN(AP207,730000))</f>
        <v/>
      </c>
      <c r="BT207">
        <f>IFERROR(ROUND((BE207-SUM(AW207:BC207)*T207/AD207/8),0)-BR207,0)</f>
        <v/>
      </c>
      <c r="BU207">
        <f>AO207</f>
        <v/>
      </c>
      <c r="BV207">
        <f>SUM(BQ207:BU207)</f>
        <v/>
      </c>
      <c r="BW207">
        <f>BP207-BV207</f>
        <v/>
      </c>
      <c r="BX207">
        <f>IFERROR(IF(RIGHT(INDEX(PIS!O$1:O$500,MATCH(D207,PIS!C$1:C$500)),5)="Gross",MIN(U207+V207,VLOOKUP("R700",TSC!B:C,2,0)*VLOOKUP("R101",TSC!B:C,2,0))*VLOOKUP("R701",TSC!B:C,2,0)%,0),0)</f>
        <v/>
      </c>
      <c r="BY207">
        <f>IFERROR(IF(RIGHT(INDEX(PIS!O$1:O$500,MATCH(D207,PIS!C$1:C$500)),5)="Gross",MIN(U207+V207,VLOOKUP("R700",TSC!B:C,2,0)*VLOOKUP("R101",TSC!B:C,2,0))*VLOOKUP("T704",TSC!B:C,2,0)%,0),0)</f>
        <v/>
      </c>
      <c r="BZ207">
        <f>IFERROR(IF(RIGHT(INDEX(PIS!O$1:O$500,MATCH(D207,PIS!C$1:C$500)),5)="Gross",MIN(U207+V207,VLOOKUP("R700",TSC!B:C,2,0)*VLOOKUP("1",TSC!F:G,2,0))*VLOOKUP("T705",TSC!B:C,2,0)%,0),0)</f>
        <v/>
      </c>
      <c r="CA207">
        <f>IFERROR(INDEX(ADJ!$A$1:$BZ$1000,MATCH(PAYROLL!D207,ADJ!A$1:A$500,0),MATCH(PAYROLL!CA$2,ADJ!$2:$2,0)),0)</f>
        <v/>
      </c>
      <c r="CB207">
        <f>IFERROR(INDEX(ADJ!$A$1:$BZ$1000,MATCH(PAYROLL!D207,ADJ!A$1:A$500,0),MATCH(PAYROLL!CB$2,ADJ!$2:$2,0)),0)</f>
        <v/>
      </c>
      <c r="CC207">
        <f>SUM(BX207:CB207)</f>
        <v/>
      </c>
      <c r="CD207">
        <f>IFERROR(INDEX(PIS!$A$1:$BZ$1000,MATCH(PAYROLL!D207,PIS!C$1:C$500,0),MATCH(PAYROLL!CD$1,PIS!$1:$1,0)),0)</f>
        <v/>
      </c>
      <c r="CE207">
        <f>IFERROR(IF(OR(INDEX(PIS!P$1:P$500,MATCH(D207,PIS!C$1:C$500,0))="LT2",INDEX(PIS!P$1:P$500,MATCH(D207,PIS!C$1:C$500,0))="P10"),0,SUM(CC207,CD207*VLOOKUP("R601",TSC!B:C,2,0),VLOOKUP("R602",TSC!B:C,2,0))),0)</f>
        <v/>
      </c>
      <c r="CF207">
        <f>MAX(BW207-CE207,0)</f>
        <v/>
      </c>
      <c r="CG207">
        <f>IFERROR(IF(OR(RIGHT(INDEX(PIS!P$1:P$500,MATCH(D207,PIS!C$1:C$500)),5)="P10",RIGHT(INDEX(PIS!P$1:P$500,MATCH(D207,PIS!C$1:C$500)),5)="CK"),0,IF(CF207&lt;=5000000,CF207*5%,IF(CF207&lt;=10000000,CF207*10%-250000,IF(CF207&lt;=18000000,CF207*15%-750000,IF(CF207&lt;=32000000,CF207*20%-1650000,IF(CF207&lt;=52000000,CF207*25%-3250000,IF(CF207&lt;=80000000,BH207*30%-5850000,CF207*35%-9850000))))))),0)</f>
        <v/>
      </c>
      <c r="CH207">
        <f>IFERROR(IF(OR(INDEX(PIS!P$1:P$500,MATCH(D207,PIS!C$1:C$500))="LT",INDEX(PIS!P$1:P$500,MATCH(D207,PIS!C$1:C$500))="CK"),0,IF(CF207&lt;2000000,0,CF207*10%)),0)</f>
        <v/>
      </c>
      <c r="CI207">
        <f>IFERROR(INDEX(ADJ!$A$1:$BZ$1000,MATCH(PAYROLL!D207,ADJ!A$1:A$500,0),MATCH(PAYROLL!CI$2,ADJ!$2:$2,0)),0)</f>
        <v/>
      </c>
      <c r="CJ207">
        <f>IFERROR(INDEX(ADJ!$A$1:$BZ$1000,MATCH(PAYROLL!D207,ADJ!A$1:A$500,0),MATCH(PAYROLL!CJ$2,ADJ!$2:$2,0)),0)</f>
        <v/>
      </c>
      <c r="CK207">
        <f>IFERROR(INDEX(ADJ!$A$1:$BZ$1000,MATCH(PAYROLL!D207,ADJ!A$1:A$500,0),MATCH(PAYROLL!CK$2,ADJ!$2:$2,0)),0)</f>
        <v/>
      </c>
      <c r="CL207">
        <f>SUM(CG207:CK207)</f>
        <v/>
      </c>
      <c r="CM207">
        <f>ROUND(SUM(CH207:CK207),0)</f>
        <v/>
      </c>
      <c r="CN207">
        <f>IFERROR(INDEX(CSDA!D$1:D$500,MATCH($CN$2,CSDA!C$1:C$500,0))*INDEX(PIS!V$1:V$500,MATCH(D207,PIS!C$1:C$500))+INDEX(ADJ!$A$1:$BZ$1000,MATCH(PAYROLL!D207,ADJ!A$1:A$500,0),MATCH(PAYROLL!CN$2,ADJ!$2:$2,0)),0)</f>
        <v/>
      </c>
      <c r="CO207">
        <f>IFERROR(INDEX(ADJ!$A$1:$BZ$1000,MATCH(PAYROLL!D207,ADJ!A$1:A$500,0),MATCH(PAYROLL!CO$2,ADJ!$2:$2,0)),0)</f>
        <v/>
      </c>
      <c r="CP207">
        <f>IFERROR(INDEX(ADJ!$A$1:$BZ$1000,MATCH(PAYROLL!D207,ADJ!A$1:A$500,0),MATCH(PAYROLL!CP$2,ADJ!$2:$2,0)),0)</f>
        <v/>
      </c>
      <c r="CQ207">
        <f>BP207-CL207-CI207-CM207-CN207-CO207-CP207-CC207</f>
        <v/>
      </c>
      <c r="CR207">
        <f>IFERROR(IF(RIGHT(INDEX(PIS!O$1:O$500,MATCH(D207,PIS!C$1:C$500,0)),5)="Gross",MIN(U207+V207,VLOOKUP("R700",TSC!B:C,2,0)*VLOOKUP("R101",TSC!B:C,2,0))*(VLOOKUP("T711",TSC!B:C,2,0)+VLOOKUP("T712",TSC!B:C,2,0))%,MIN(T207+V207,VLOOKUP("R700",TSC!B:C,2,0)*VLOOKUP("R101",TSC!B:C,2,0))*(VLOOKUP("T711",TSC!B:C,2,0)+VLOOKUP("T712",TSC!B:C,2,0)+VLOOKUP("R701",TSC!B:C,2,0))%),0)</f>
        <v/>
      </c>
      <c r="CS207">
        <f>IFERROR(IF(RIGHT(INDEX(PIS!O$1:O$500,MATCH(D207,PIS!C$1:C$500,0)),5)="Gross",MIN(U207+V207,VLOOKUP("R700",TSC!B:C,2,0)*VLOOKUP("R101",TSC!B:C,2,0))*(VLOOKUP("T714",TSC!B:C,2,0))%,MIN(T207+V207,VLOOKUP("R700",TSC!B:C,2,0)*VLOOKUP("R101",TSC!B:C,2,0))*(VLOOKUP("T704",TSC!B:C,2,0)+VLOOKUP("T714",TSC!B:C,2,0))%),0)</f>
        <v/>
      </c>
      <c r="CT207">
        <f>IFERROR(IF(RIGHT(INDEX(PIS!O$1:O$500,MATCH(D207,PIS!C$1:C$500,0)),5)="Gross",MIN(U207+V207,VLOOKUP("R700",TSC!B:C,2,0)*VLOOKUP("R101",TSC!B:C,2,0))*VLOOKUP("T705",TSC!B:C,2,0)%,MIN(T207+V207,VLOOKUP("R700",TSC!B:C,2,0)*VLOOKUP("R101",TSC!B:C,2,0))*VLOOKUP("T705",TSC!B:C,2,0)%),0)</f>
        <v/>
      </c>
      <c r="CU207">
        <f>IFERROR(IF(RIGHT(INDEX(PIS!O$1:O$500,MATCH(D207,PIS!C$1:C$500,0)),5)="Gross",MIN(U207+V207,VLOOKUP("R700",TSC!B:C,2,0)*VLOOKUP("R101",TSC!B:C,2,0))*(VLOOKUP("T713",TSC!B:C,2,0))%,MIN(T207+V207,VLOOKUP("R700",TSC!B:C,2,0)*VLOOKUP("R101",TSC!B:C,2,0))*(VLOOKUP("T713",TSC!B:C,2,0))%),0)</f>
        <v/>
      </c>
      <c r="CV207">
        <f>IFERROR(INDEX(ADJ!$A$1:$BZ$1000,MATCH(PAYROLL!D207,ADJ!A$1:A$500,0),MATCH(PAYROLL!CV$2,ADJ!$2:$2,0)),0)</f>
        <v/>
      </c>
      <c r="CW207">
        <f>IFERROR(INDEX(ADJ!$A$1:$BZ$1000,MATCH(PAYROLL!D207,ADJ!A$1:A$500,0),MATCH(PAYROLL!CW$2,ADJ!$2:$2,0)),0)</f>
        <v/>
      </c>
      <c r="CX207">
        <f>SUM(CR207:CW207)</f>
        <v/>
      </c>
      <c r="CY207">
        <f>ROUND(IF(CR207&gt;0,T207+V207*VLOOKUP("R202",TSC!$B$1:$C$500,2,0),0),0)</f>
        <v/>
      </c>
      <c r="CZ207">
        <f>IFERROR(INDEX(CSDA!D$1:D$500,MATCH($CZ$2,CSDA!C$1:C$500,0)),0)</f>
        <v/>
      </c>
      <c r="DA207">
        <f>ROUND(T207*0.7%,0)</f>
        <v/>
      </c>
      <c r="DB207">
        <f>ROUND(T207/12,0)</f>
        <v/>
      </c>
      <c r="DC207">
        <f ref="DC207" t="array">IFERROR(INDEX(CSDA!D$1:D$500,MATCH("Trích giữ"&amp;PAYROLL!DC$2,CSDA!A$1:A$500&amp;CSDA!C$1:C$500,0)),0)</f>
        <v/>
      </c>
      <c r="DD207">
        <f ref="DD207" t="array">IFERROR(INDEX(CSDA!D$1:D$500,MATCH("Trích giữ"&amp;PAYROLL!DD$2,CSDA!A$1:A$500&amp;CSDA!C$1:C$500,0)),0)</f>
        <v/>
      </c>
      <c r="DE207">
        <f ref="DE207" t="array">IFERROR(INDEX(CSDA!D$1:D$500,MATCH("Trích giữ"&amp;PAYROLL!DE$2,CSDA!A$1:A$500&amp;CSDA!C$1:C$500,0)),0)</f>
        <v/>
      </c>
      <c r="DF207">
        <f>IFERROR(INDEX(CSDA!D$1:D$500,MATCH(PAYROLL!DF$2,CSDA!C$1:C$500,0)),0)</f>
        <v/>
      </c>
      <c r="DG207">
        <f ref="DG207" t="array">IFERROR(INDEX(CSDA!D$1:D$500,MATCH("Trích giữ"&amp;PAYROLL!DG$2,CSDA!A$1:A$500&amp;CSDA!C$1:C$500,0)),0)</f>
        <v/>
      </c>
      <c r="DH207">
        <f>ROUND(T207/26,0)</f>
        <v/>
      </c>
      <c r="DI207">
        <f ref="DI207" t="array">IFERROR(INDEX(CSDA!D$1:D$500,MATCH("Trích giữ"&amp;PAYROLL!DI$2,CSDA!A$1:A$500&amp;CSDA!C$1:C$500,0)),0)</f>
        <v/>
      </c>
      <c r="DJ207">
        <f>IF(U207=0,T207*21.5%-BL207,0)</f>
        <v/>
      </c>
      <c r="DK207">
        <f ref="DK207" t="array">IFERROR(INDEX(CSDA!D$1:D$500,MATCH("Trích giữ"&amp;PAYROLL!DK$2,CSDA!A$1:A$500&amp;CSDA!C$1:C$500,0)),0)</f>
        <v/>
      </c>
      <c r="DL207">
        <f>IFERROR(INDEX(CSDA!D$1:D$500,MATCH(PAYROLL!DL$2,CSDA!C$1:C$500,0))/12,0)</f>
        <v/>
      </c>
      <c r="DM207">
        <f>SUM(DB207:DL207)</f>
        <v/>
      </c>
      <c r="DN207">
        <f>IFERROR(INDEX(ADJ!$A$1:$BZ$1000,MATCH(PAYROLL!D207,ADJ!A$1:A$500,0),MATCH(PAYROLL!DN$2,ADJ!$2:$2,0)),0)</f>
        <v/>
      </c>
      <c r="DO207">
        <f>IFERROR(SUM(BP207,DM207:DN207,CX207:DA207)-DT207,0)</f>
        <v/>
      </c>
      <c r="DP207">
        <f ref="DP207" t="array">SUM(BW207*IFERROR(INDEX(CSDA!D$1:D$500,MATCH(BW$2,CSDA!C$1:C$500,0)),0)%,CX207*IFERROR(INDEX(CSDA!D$1:D$500,MATCH(CX$2,CSDA!C$1:C$500,0)),0)%,DA207*IFERROR(INDEX(CSDA!D$1:D$500,MATCH(DA$2,CSDA!C$1:C$500,0)),0)%,DB207*IFERROR(INDEX(CSDA!D$1:D$500,MATCH(DB$2,CSDA!C$1:C$500,0)),0)%,DF207*IFERROR(INDEX(CSDA!D$1:D$500,MATCH("Phí dịch vụ"&amp;PAYROLL!DF$2,CSDA!A$1:A$500&amp;CSDA!C$1:C$500,0)),0)%,DC207*IFERROR(INDEX(CSDA!D$1:D$500,MATCH("Phí dịch vụ"&amp;PAYROLL!DC$2,CSDA!A$1:A$500&amp;CSDA!C$1:C$500,0)),0)%,DH207*IFERROR(INDEX(CSDA!D$1:D$500,MATCH("Phí dịch vụ"&amp;PAYROLL!DH$2,CSDA!A$1:A$500&amp;CSDA!C$1:C$500,0)),0)%,DJ207*IFERROR(INDEX(CSDA!D$1:D$500,MATCH("Phí dịch vụ"&amp;PAYROLL!DJ$2,CSDA!A$1:A$500&amp;CSDA!C$1:C$500,0)),0)%,BN207*IFERROR(INDEX(CSDA!D$1:D$500,MATCH(BN$2,CSDA!C$1:C$500,0)),0)%)-BN207*7%</f>
        <v/>
      </c>
      <c r="DQ207">
        <f>IFERROR(INDEX(ADJ!$A$1:$BZ$1000,MATCH(PAYROLL!D207,ADJ!A$1:A$500,0),MATCH(PAYROLL!DQ$2,ADJ!$2:$2,0)),0)</f>
        <v/>
      </c>
      <c r="DR207">
        <f>IFERROR(INDEX(ADJ!$A$1:$BZ$1000,MATCH(PAYROLL!D207,ADJ!A$1:A$500,0),MATCH(PAYROLL!DR$2,ADJ!$2:$2,0)),0)</f>
        <v/>
      </c>
      <c r="DS207">
        <f>SUM(DP207:DR207)</f>
        <v/>
      </c>
      <c r="DT207">
        <f>EK207</f>
        <v/>
      </c>
      <c r="DU207">
        <f>SUM(DO207:DR207)</f>
        <v/>
      </c>
      <c r="DV207">
        <f>ROUND(DU207*0.1,0)</f>
        <v/>
      </c>
      <c r="DW207">
        <f>DU207+DV207</f>
        <v/>
      </c>
      <c r="DZ207">
        <f>IFERROR(INDEX(ADJ!$A$1:$BZ$1000,MATCH(PAYROLL!$D207,ADJ!A$1:A$500,0),MATCH(PAYROLL!DZ$2,ADJ!$2:$2,0)),0)</f>
        <v/>
      </c>
      <c r="EA207">
        <f>IFERROR(INDEX(ADJ!$A$1:$BZ$1000,MATCH(PAYROLL!$D207,ADJ!A$1:A$500,0),MATCH(PAYROLL!EA$2,ADJ!$2:$2,0)),0)</f>
        <v/>
      </c>
      <c r="EB207">
        <f>IFERROR(INDEX(ADJ!$A$1:$BZ$1000,MATCH(PAYROLL!$D207,ADJ!A$1:A$500,0),MATCH(PAYROLL!EB$2,ADJ!$2:$2,0)),0)</f>
        <v/>
      </c>
      <c r="EC207">
        <f>IFERROR(INDEX(ADJ!$A$1:$BZ$1000,MATCH(PAYROLL!$D207,ADJ!A$1:A$500,0),MATCH(PAYROLL!EC$2,ADJ!$2:$2,0)),0)</f>
        <v/>
      </c>
      <c r="ED207">
        <f>IFERROR(INDEX(ADJ!$A$1:$BZ$1000,MATCH(PAYROLL!$D207,ADJ!A$1:A$500,0),MATCH(PAYROLL!ED$2,ADJ!$2:$2,0)),0)</f>
        <v/>
      </c>
      <c r="EE207">
        <f>IFERROR(INDEX(ADJ!$A$1:$BZ$1000,MATCH(PAYROLL!$D207,ADJ!A$1:A$500,0),MATCH(PAYROLL!EE$2,ADJ!$2:$2,0)),0)</f>
        <v/>
      </c>
      <c r="EF207">
        <f>IFERROR(INDEX(ADJ!$A$1:$BZ$1000,MATCH(PAYROLL!$D207,ADJ!A$1:A$500,0),MATCH(PAYROLL!EF$2,ADJ!$2:$2,0)),0)</f>
        <v/>
      </c>
      <c r="EG207">
        <f>IFERROR(INDEX(ADJ!$A$1:$BZ$1000,MATCH(PAYROLL!$D207,ADJ!A$1:A$500,0),MATCH(PAYROLL!EG$2,ADJ!$2:$2,0)),0)</f>
        <v/>
      </c>
      <c r="EH207">
        <f>IFERROR(INDEX(ADJ!$A$1:$BZ$1000,MATCH(PAYROLL!$D207,ADJ!A$1:A$500,0),MATCH(PAYROLL!EH$2,ADJ!$2:$2,0)),0)</f>
        <v/>
      </c>
      <c r="EI207">
        <f>IFERROR(INDEX(ADJ!$A$1:$BZ$1000,MATCH(PAYROLL!D207,ADJ!A$1:A$500,0),MATCH(PAYROLL!EI$2,ADJ!$2:$2,0)),0)</f>
        <v/>
      </c>
      <c r="EJ207">
        <f>IFERROR(INDEX(ADJ!$A$1:$BZ$1000,MATCH(PAYROLL!$D207,ADJ!A$1:A$500,0),MATCH(PAYROLL!EJ$2,ADJ!$2:$2,0)),0)</f>
        <v/>
      </c>
      <c r="EK207">
        <f>SUM(DZ207:EJ207)</f>
        <v/>
      </c>
    </row>
    <row r="208">
      <c r="A208" t="n">
        <v>206</v>
      </c>
      <c r="B208" t="inlineStr">
        <is>
          <t>Lăng Thị Vân</t>
        </is>
      </c>
      <c r="D208" t="inlineStr">
        <is>
          <t>159825-01</t>
        </is>
      </c>
      <c r="S208">
        <f>IFERROR(INDEX(PIS!$A$1:$BZ$1000,MATCH($D208,PIS!C$1:C$500,0),MATCH("Lương CB tháng trước",PIS!$1:$1,0)),0)</f>
        <v/>
      </c>
      <c r="T208">
        <f>IFERROR(INDEX(PIS!$A$1:$BZ$1000,MATCH($D208,PIS!C$1:C$500,0),MATCH("Lương CB hiện tại",PIS!$1:$1,0)),0)</f>
        <v/>
      </c>
      <c r="U208">
        <f>IFERROR(INDEX(PIS!$A$1:$BZ$1000,MATCH($D208,PIS!C$1:C$500,0),MATCH("Lương đóng BHBB",PIS!$1:$1,0)),0)</f>
        <v/>
      </c>
      <c r="V208">
        <f>IFERROR(INDEX(PIS!$A$1:$BZ$1000,MATCH($D208,PIS!C$1:C$500,0),MATCH(V$2,PIS!$2:$2,0)),0)</f>
        <v/>
      </c>
      <c r="W208">
        <f>IFERROR(INDEX(PIS!$A$1:$BZ$1000,MATCH($D208,PIS!C$1:C$500,0),MATCH(W$2,PIS!$2:$2,0)),0)</f>
        <v/>
      </c>
      <c r="X208">
        <f>IFERROR(INDEX(PIS!$A$1:$BZ$1000,MATCH($D208,PIS!C$1:C$500,0),MATCH(X$2,PIS!$2:$2,0)),0)</f>
        <v/>
      </c>
      <c r="Y208">
        <f>IFERROR(INDEX(PIS!$A$1:$BZ$1000,MATCH($D208,PIS!C$1:C$500,0),MATCH(Y$2,PIS!$2:$2,0)),0)</f>
        <v/>
      </c>
      <c r="Z208">
        <f>IFERROR(INDEX(PIS!$A$1:$BZ$1000,MATCH($D208,PIS!C$1:C$500,0),MATCH(Z$2,PIS!$2:$2,0)),0)</f>
        <v/>
      </c>
      <c r="AA208">
        <f>IFERROR(INDEX(PIS!$A$1:$BZ$1000,MATCH($D208,PIS!C$1:C$500,0),MATCH(AA$2,PIS!$2:$2,0)),0)</f>
        <v/>
      </c>
      <c r="AB208">
        <f>IFERROR(INDEX(PIS!$A$1:$BZ$1000,MATCH($D208,PIS!C$1:C$500,0),MATCH(AB$2,PIS!$2:$2,0)),0)</f>
        <v/>
      </c>
      <c r="AC208">
        <f>SUM(V208:AB208)</f>
        <v/>
      </c>
      <c r="AD208">
        <f>IFERROR(INDEX(TIMESHEET!$A$1:$AI$5000,MATCH($D208,TIMESHEET!A$1:A$500,0),MATCH("T100",TIMESHEET!$2:$2,0))-2,0)</f>
        <v/>
      </c>
      <c r="AE208">
        <f>IFERROR(INDEX(TIMESHEET!$A$1:$AI$5000,MATCH($D208,TIMESHEET!A$1:A$500,0),MATCH("T202",TIMESHEET!$2:$2,0)),0)</f>
        <v/>
      </c>
      <c r="AF208">
        <f>IFERROR(INDEX(TIMESHEET!$A$1:$AI$5000,MATCH($D208,TIMESHEET!A$1:A$500,0),MATCH("T302",TIMESHEET!$2:$2,0)),0)</f>
        <v/>
      </c>
      <c r="AG208">
        <f>IFERROR(INDEX(TIMESHEET!$A$1:$AI$5000,MATCH($D208,TIMESHEET!A$1:A$500,0),MATCH("T406",TIMESHEET!$2:$2,0)),0)</f>
        <v/>
      </c>
      <c r="AH208">
        <f>AE208+AG208</f>
        <v/>
      </c>
      <c r="AI208">
        <f>IFERROR(INDEX(TIMESHEET!$A$1:$AI$5000,MATCH($D208,TIMESHEET!A$1:A$500,0),MATCH("T701",TIMESHEET!$2:$2,0)),0)</f>
        <v/>
      </c>
      <c r="AJ208">
        <f>IFERROR(INDEX(TIMESHEET!$A$1:$AI$5000,MATCH($D208,TIMESHEET!B$1:B$500,0),MATCH("T320",TIMESHEET!$2:$2,0)),0)</f>
        <v/>
      </c>
      <c r="AK208">
        <f>IFERROR(IF(LEFT(INDEX(PIS!O$1:O$500,MATCH(D208,PIS!C$1:C$500)),1)="M",T208/AD208*SUM(AE208:AG208),T208*AD208),0)</f>
        <v/>
      </c>
      <c r="AL208">
        <f>IFERROR(INDEX(ADJ!$A$1:$BZ$1000,MATCH(PAYROLL!D208,ADJ!A$1:A$500,0),MATCH(PAYROLL!AL$2,ADJ!$2:$2,0)),0)</f>
        <v/>
      </c>
      <c r="AM208">
        <f>SUM(AK208:AL208)</f>
        <v/>
      </c>
      <c r="AN208">
        <f>IFERROR(ROUND(V208/$AD208*$AH208,0),0)</f>
        <v/>
      </c>
      <c r="AO208">
        <f>IFERROR(ROUND(W208/$AD208*$AH208,0),0)</f>
        <v/>
      </c>
      <c r="AP208">
        <f>IFERROR(ROUND(X208/$AD208*$AE208,0),0)</f>
        <v/>
      </c>
      <c r="AQ208">
        <f>IFERROR(ROUND(Y208/$AD208*$AH208,0),0)</f>
        <v/>
      </c>
      <c r="AR208">
        <f>IFERROR(ROUND(Z208/$AD208*$AH208,0),0)</f>
        <v/>
      </c>
      <c r="AS208">
        <f>IFERROR(ROUND(AA208/$AD208*$AH208,0),0)</f>
        <v/>
      </c>
      <c r="AT208">
        <f>IFERROR(IF((AE208+AF208+AG208)&gt;13,AB208,ROUND(AB208/AD208*AH208,0)),0)</f>
        <v/>
      </c>
      <c r="AU208">
        <f>IFERROR(INDEX(ADJ!$A$1:$BZ$1000,MATCH(PAYROLL!D208,ADJ!A$1:A$500,0),MATCH(PAYROLL!AU$2,ADJ!$2:$2,0)),0)</f>
        <v/>
      </c>
      <c r="AV208">
        <f>ROUND(SUM(AN208:AU208),0)</f>
        <v/>
      </c>
      <c r="AW208">
        <f>IFERROR(INDEX(TIMESHEET!$A$1:$AI$5000,MATCH(PAYROLL!D208,TIMESHEET!A$1:A$500,0),MATCH("T620",TIMESHEET!$2:$2,0)),0)</f>
        <v/>
      </c>
      <c r="AX208">
        <f>IFERROR(INDEX(TIMESHEET!$A$1:$AI$5000,MATCH(PAYROLL!D208,TIMESHEET!A$1:A$500,0),MATCH("T601",TIMESHEET!$2:$2,0)),0)</f>
        <v/>
      </c>
      <c r="AY208">
        <f>IFERROR(INDEX(TIMESHEET!$A$1:$AI$5000,MATCH(PAYROLL!D208,TIMESHEET!A$1:A$500,0),MATCH("T602",TIMESHEET!$2:$2,0)),0)</f>
        <v/>
      </c>
      <c r="AZ208">
        <f>IFERROR(INDEX(TIMESHEET!$A$1:$AI$5000,MATCH(PAYROLL!D208,TIMESHEET!A$1:A$500,0),MATCH("T603",TIMESHEET!$2:$2,0)),0)</f>
        <v/>
      </c>
      <c r="BA208">
        <f>IFERROR(INDEX(TIMESHEET!$A$1:$AI$5000,MATCH(PAYROLL!D208,TIMESHEET!A$1:A$500,0),MATCH("T611",TIMESHEET!$2:$2,0)),0)</f>
        <v/>
      </c>
      <c r="BB208">
        <f>IFERROR(INDEX(TIMESHEET!$A$1:$AI$5000,MATCH(PAYROLL!D208,TIMESHEET!A$1:A$500,0),MATCH("T612",TIMESHEET!$2:$2,0)),0)</f>
        <v/>
      </c>
      <c r="BC208">
        <f>IFERROR(INDEX(TIMESHEET!$A$1:$AI$5000,MATCH(PAYROLL!D208,TIMESHEET!A$1:A$500,0),MATCH("T613",TIMESHEET!$2:$2,0)),0)</f>
        <v/>
      </c>
      <c r="BD208">
        <f>IFERROR(INDEX(TIMESHEET!$A$1:$AI$5000,MATCH(PAYROLL!D208,TIMESHEET!A$1:A$500,0),MATCH("T500",TIMESHEET!$2:$2,0)),0)</f>
        <v/>
      </c>
      <c r="BE208">
        <f>IFERROR(IF(LEFT(INDEX(PIS!O$1:O$500,MATCH(D208,PIS!C$1:C$500)),1)="M",T208/AD208/8*(AW208+AX208*1.5+AY208*2+AZ208*3+BA208*2.1+BB208*2.7+BC208*3.9+BD208*0.3),T208/8*(AW208+AX208*1.5+AY208*2+AZ208*3+BA208*2.1+BB208*2.7+BC208*3.9+BD208*0.3)),0)</f>
        <v/>
      </c>
      <c r="BF208">
        <f>IFERROR(INDEX(ADJ!$A$1:$BZ$1000,MATCH(PAYROLL!$D208,ADJ!A$1:A$500,0),MATCH(PAYROLL!BF$2,ADJ!$2:$2,0)),0)</f>
        <v/>
      </c>
      <c r="BG208">
        <f>IFERROR(INDEX(ADJ!$A$1:$BZ$1000,MATCH(PAYROLL!D208,ADJ!A$1:A$500,0),MATCH(PAYROLL!BG$2,ADJ!$2:$2,0)),0)</f>
        <v/>
      </c>
      <c r="BH208">
        <f>IFERROR(INDEX(ADJ!$A$1:$BZ$1000,MATCH(PAYROLL!D208,ADJ!A$1:A$500,0),MATCH(PAYROLL!BH$2,ADJ!$2:$2,0)),0)</f>
        <v/>
      </c>
      <c r="BI208">
        <f>IFERROR(INDEX(ADJ!$A$1:$BZ$1000,MATCH(PAYROLL!D208,ADJ!A$1:A$500,0),MATCH(PAYROLL!BI$2,ADJ!$2:$2,0)),0)</f>
        <v/>
      </c>
      <c r="BJ208">
        <f>IFERROR(INDEX(ADJ!$A$1:$BZ$1000,MATCH(PAYROLL!D208,ADJ!A$1:A$500,0),MATCH(PAYROLL!BJ$2,ADJ!$2:$2,0)),0)</f>
        <v/>
      </c>
      <c r="BK208">
        <f>SUM(BF208:BJ208)</f>
        <v/>
      </c>
      <c r="BL208">
        <f>IFERROR(INDEX(ADJ!$A$1:$BZ$1000,MATCH(PAYROLL!D208,ADJ!A$1:A$500,0),MATCH(PAYROLL!BL$2,ADJ!$2:$2,0)),0)</f>
        <v/>
      </c>
      <c r="BM208">
        <f>IFERROR(INDEX(ADJ!$A$1:$BZ$1000,MATCH(PAYROLL!D208,ADJ!A$1:A$500,0),MATCH(PAYROLL!BM$2,ADJ!$2:$2,0)),0)</f>
        <v/>
      </c>
      <c r="BN208">
        <f>IFERROR(INDEX(ADJ!$A$1:$BZ$1000,MATCH(PAYROLL!D208,ADJ!A$1:A$500,0),MATCH(PAYROLL!BN$2,ADJ!$2:$2,0)),0)</f>
        <v/>
      </c>
      <c r="BO208">
        <f>IFERROR(INDEX(ADJ!$A$1:$BZ$1000,MATCH(PAYROLL!D208,ADJ!A$1:A$500,0),MATCH(PAYROLL!BO$2,ADJ!$2:$2,0)),0)</f>
        <v/>
      </c>
      <c r="BP208">
        <f>SUM(AM208,AV208,BE208,BK208,BL208:BO208)</f>
        <v/>
      </c>
      <c r="BQ208">
        <f>BO208</f>
        <v/>
      </c>
      <c r="BR208">
        <f>IFERROR(ROUND(IF(LEFT(INDEX(PIS!O$1:O$500,MATCH(D208,PIS!C$1:C$500)),1)="D",T208/8*(BD208*0.3),IF(LEFT(INDEX(PIS!O$1:O$500,MATCH(D208,PIS!C$1:C$500)),1)="H",T208*($BD208*0.3),T208/$AD208/8*($BD208*0.3))),0),0)</f>
        <v/>
      </c>
      <c r="BS208">
        <f>IF(AP208&lt;1,0,MIN(AP208,730000))</f>
        <v/>
      </c>
      <c r="BT208">
        <f>IFERROR(ROUND((BE208-SUM(AW208:BC208)*T208/AD208/8),0)-BR208,0)</f>
        <v/>
      </c>
      <c r="BU208">
        <f>AO208</f>
        <v/>
      </c>
      <c r="BV208">
        <f>SUM(BQ208:BU208)</f>
        <v/>
      </c>
      <c r="BW208">
        <f>BP208-BV208</f>
        <v/>
      </c>
      <c r="BX208">
        <f>IFERROR(IF(RIGHT(INDEX(PIS!O$1:O$500,MATCH(D208,PIS!C$1:C$500)),5)="Gross",MIN(U208+V208,VLOOKUP("R700",TSC!B:C,2,0)*VLOOKUP("R101",TSC!B:C,2,0))*VLOOKUP("R701",TSC!B:C,2,0)%,0),0)</f>
        <v/>
      </c>
      <c r="BY208">
        <f>IFERROR(IF(RIGHT(INDEX(PIS!O$1:O$500,MATCH(D208,PIS!C$1:C$500)),5)="Gross",MIN(U208+V208,VLOOKUP("R700",TSC!B:C,2,0)*VLOOKUP("R101",TSC!B:C,2,0))*VLOOKUP("T704",TSC!B:C,2,0)%,0),0)</f>
        <v/>
      </c>
      <c r="BZ208">
        <f>IFERROR(IF(RIGHT(INDEX(PIS!O$1:O$500,MATCH(D208,PIS!C$1:C$500)),5)="Gross",MIN(U208+V208,VLOOKUP("R700",TSC!B:C,2,0)*VLOOKUP("1",TSC!F:G,2,0))*VLOOKUP("T705",TSC!B:C,2,0)%,0),0)</f>
        <v/>
      </c>
      <c r="CA208">
        <f>IFERROR(INDEX(ADJ!$A$1:$BZ$1000,MATCH(PAYROLL!D208,ADJ!A$1:A$500,0),MATCH(PAYROLL!CA$2,ADJ!$2:$2,0)),0)</f>
        <v/>
      </c>
      <c r="CB208">
        <f>IFERROR(INDEX(ADJ!$A$1:$BZ$1000,MATCH(PAYROLL!D208,ADJ!A$1:A$500,0),MATCH(PAYROLL!CB$2,ADJ!$2:$2,0)),0)</f>
        <v/>
      </c>
      <c r="CC208">
        <f>SUM(BX208:CB208)</f>
        <v/>
      </c>
      <c r="CD208">
        <f>IFERROR(INDEX(PIS!$A$1:$BZ$1000,MATCH(PAYROLL!D208,PIS!C$1:C$500,0),MATCH(PAYROLL!CD$1,PIS!$1:$1,0)),0)</f>
        <v/>
      </c>
      <c r="CE208">
        <f>IFERROR(IF(OR(INDEX(PIS!P$1:P$500,MATCH(D208,PIS!C$1:C$500,0))="LT2",INDEX(PIS!P$1:P$500,MATCH(D208,PIS!C$1:C$500,0))="P10"),0,SUM(CC208,CD208*VLOOKUP("R601",TSC!B:C,2,0),VLOOKUP("R602",TSC!B:C,2,0))),0)</f>
        <v/>
      </c>
      <c r="CF208">
        <f>MAX(BW208-CE208,0)</f>
        <v/>
      </c>
      <c r="CG208">
        <f>IFERROR(IF(OR(RIGHT(INDEX(PIS!P$1:P$500,MATCH(D208,PIS!C$1:C$500)),5)="P10",RIGHT(INDEX(PIS!P$1:P$500,MATCH(D208,PIS!C$1:C$500)),5)="CK"),0,IF(CF208&lt;=5000000,CF208*5%,IF(CF208&lt;=10000000,CF208*10%-250000,IF(CF208&lt;=18000000,CF208*15%-750000,IF(CF208&lt;=32000000,CF208*20%-1650000,IF(CF208&lt;=52000000,CF208*25%-3250000,IF(CF208&lt;=80000000,BH208*30%-5850000,CF208*35%-9850000))))))),0)</f>
        <v/>
      </c>
      <c r="CH208">
        <f>IFERROR(IF(OR(INDEX(PIS!P$1:P$500,MATCH(D208,PIS!C$1:C$500))="LT",INDEX(PIS!P$1:P$500,MATCH(D208,PIS!C$1:C$500))="CK"),0,IF(CF208&lt;2000000,0,CF208*10%)),0)</f>
        <v/>
      </c>
      <c r="CI208">
        <f>IFERROR(INDEX(ADJ!$A$1:$BZ$1000,MATCH(PAYROLL!D208,ADJ!A$1:A$500,0),MATCH(PAYROLL!CI$2,ADJ!$2:$2,0)),0)</f>
        <v/>
      </c>
      <c r="CJ208">
        <f>IFERROR(INDEX(ADJ!$A$1:$BZ$1000,MATCH(PAYROLL!D208,ADJ!A$1:A$500,0),MATCH(PAYROLL!CJ$2,ADJ!$2:$2,0)),0)</f>
        <v/>
      </c>
      <c r="CK208">
        <f>IFERROR(INDEX(ADJ!$A$1:$BZ$1000,MATCH(PAYROLL!D208,ADJ!A$1:A$500,0),MATCH(PAYROLL!CK$2,ADJ!$2:$2,0)),0)</f>
        <v/>
      </c>
      <c r="CL208">
        <f>SUM(CG208:CK208)</f>
        <v/>
      </c>
      <c r="CM208">
        <f>ROUND(SUM(CH208:CK208),0)</f>
        <v/>
      </c>
      <c r="CN208">
        <f>IFERROR(INDEX(CSDA!D$1:D$500,MATCH($CN$2,CSDA!C$1:C$500,0))*INDEX(PIS!V$1:V$500,MATCH(D208,PIS!C$1:C$500))+INDEX(ADJ!$A$1:$BZ$1000,MATCH(PAYROLL!D208,ADJ!A$1:A$500,0),MATCH(PAYROLL!CN$2,ADJ!$2:$2,0)),0)</f>
        <v/>
      </c>
      <c r="CO208">
        <f>IFERROR(INDEX(ADJ!$A$1:$BZ$1000,MATCH(PAYROLL!D208,ADJ!A$1:A$500,0),MATCH(PAYROLL!CO$2,ADJ!$2:$2,0)),0)</f>
        <v/>
      </c>
      <c r="CP208">
        <f>IFERROR(INDEX(ADJ!$A$1:$BZ$1000,MATCH(PAYROLL!D208,ADJ!A$1:A$500,0),MATCH(PAYROLL!CP$2,ADJ!$2:$2,0)),0)</f>
        <v/>
      </c>
      <c r="CQ208">
        <f>BP208-CL208-CI208-CM208-CN208-CO208-CP208-CC208</f>
        <v/>
      </c>
      <c r="CR208">
        <f>IFERROR(IF(RIGHT(INDEX(PIS!O$1:O$500,MATCH(D208,PIS!C$1:C$500,0)),5)="Gross",MIN(U208+V208,VLOOKUP("R700",TSC!B:C,2,0)*VLOOKUP("R101",TSC!B:C,2,0))*(VLOOKUP("T711",TSC!B:C,2,0)+VLOOKUP("T712",TSC!B:C,2,0))%,MIN(T208+V208,VLOOKUP("R700",TSC!B:C,2,0)*VLOOKUP("R101",TSC!B:C,2,0))*(VLOOKUP("T711",TSC!B:C,2,0)+VLOOKUP("T712",TSC!B:C,2,0)+VLOOKUP("R701",TSC!B:C,2,0))%),0)</f>
        <v/>
      </c>
      <c r="CS208">
        <f>IFERROR(IF(RIGHT(INDEX(PIS!O$1:O$500,MATCH(D208,PIS!C$1:C$500,0)),5)="Gross",MIN(U208+V208,VLOOKUP("R700",TSC!B:C,2,0)*VLOOKUP("R101",TSC!B:C,2,0))*(VLOOKUP("T714",TSC!B:C,2,0))%,MIN(T208+V208,VLOOKUP("R700",TSC!B:C,2,0)*VLOOKUP("R101",TSC!B:C,2,0))*(VLOOKUP("T704",TSC!B:C,2,0)+VLOOKUP("T714",TSC!B:C,2,0))%),0)</f>
        <v/>
      </c>
      <c r="CT208">
        <f>IFERROR(IF(RIGHT(INDEX(PIS!O$1:O$500,MATCH(D208,PIS!C$1:C$500,0)),5)="Gross",MIN(U208+V208,VLOOKUP("R700",TSC!B:C,2,0)*VLOOKUP("R101",TSC!B:C,2,0))*VLOOKUP("T705",TSC!B:C,2,0)%,MIN(T208+V208,VLOOKUP("R700",TSC!B:C,2,0)*VLOOKUP("R101",TSC!B:C,2,0))*VLOOKUP("T705",TSC!B:C,2,0)%),0)</f>
        <v/>
      </c>
      <c r="CU208">
        <f>IFERROR(IF(RIGHT(INDEX(PIS!O$1:O$500,MATCH(D208,PIS!C$1:C$500,0)),5)="Gross",MIN(U208+V208,VLOOKUP("R700",TSC!B:C,2,0)*VLOOKUP("R101",TSC!B:C,2,0))*(VLOOKUP("T713",TSC!B:C,2,0))%,MIN(T208+V208,VLOOKUP("R700",TSC!B:C,2,0)*VLOOKUP("R101",TSC!B:C,2,0))*(VLOOKUP("T713",TSC!B:C,2,0))%),0)</f>
        <v/>
      </c>
      <c r="CV208">
        <f>IFERROR(INDEX(ADJ!$A$1:$BZ$1000,MATCH(PAYROLL!D208,ADJ!A$1:A$500,0),MATCH(PAYROLL!CV$2,ADJ!$2:$2,0)),0)</f>
        <v/>
      </c>
      <c r="CW208">
        <f>IFERROR(INDEX(ADJ!$A$1:$BZ$1000,MATCH(PAYROLL!D208,ADJ!A$1:A$500,0),MATCH(PAYROLL!CW$2,ADJ!$2:$2,0)),0)</f>
        <v/>
      </c>
      <c r="CX208">
        <f>SUM(CR208:CW208)</f>
        <v/>
      </c>
      <c r="CY208">
        <f>ROUND(IF(CR208&gt;0,T208+V208*VLOOKUP("R202",TSC!$B$1:$C$500,2,0),0),0)</f>
        <v/>
      </c>
      <c r="CZ208">
        <f>IFERROR(INDEX(CSDA!D$1:D$500,MATCH($CZ$2,CSDA!C$1:C$500,0)),0)</f>
        <v/>
      </c>
      <c r="DA208">
        <f>ROUND(T208*0.7%,0)</f>
        <v/>
      </c>
      <c r="DB208">
        <f>ROUND(T208/12,0)</f>
        <v/>
      </c>
      <c r="DC208">
        <f ref="DC208" t="array">IFERROR(INDEX(CSDA!D$1:D$500,MATCH("Trích giữ"&amp;PAYROLL!DC$2,CSDA!A$1:A$500&amp;CSDA!C$1:C$500,0)),0)</f>
        <v/>
      </c>
      <c r="DD208">
        <f ref="DD208" t="array">IFERROR(INDEX(CSDA!D$1:D$500,MATCH("Trích giữ"&amp;PAYROLL!DD$2,CSDA!A$1:A$500&amp;CSDA!C$1:C$500,0)),0)</f>
        <v/>
      </c>
      <c r="DE208">
        <f ref="DE208" t="array">IFERROR(INDEX(CSDA!D$1:D$500,MATCH("Trích giữ"&amp;PAYROLL!DE$2,CSDA!A$1:A$500&amp;CSDA!C$1:C$500,0)),0)</f>
        <v/>
      </c>
      <c r="DF208">
        <f>IFERROR(INDEX(CSDA!D$1:D$500,MATCH(PAYROLL!DF$2,CSDA!C$1:C$500,0)),0)</f>
        <v/>
      </c>
      <c r="DG208">
        <f ref="DG208" t="array">IFERROR(INDEX(CSDA!D$1:D$500,MATCH("Trích giữ"&amp;PAYROLL!DG$2,CSDA!A$1:A$500&amp;CSDA!C$1:C$500,0)),0)</f>
        <v/>
      </c>
      <c r="DH208">
        <f>ROUND(T208/26,0)</f>
        <v/>
      </c>
      <c r="DI208">
        <f ref="DI208" t="array">IFERROR(INDEX(CSDA!D$1:D$500,MATCH("Trích giữ"&amp;PAYROLL!DI$2,CSDA!A$1:A$500&amp;CSDA!C$1:C$500,0)),0)</f>
        <v/>
      </c>
      <c r="DJ208">
        <f>IF(U208=0,T208*21.5%-BL208,0)</f>
        <v/>
      </c>
      <c r="DK208">
        <f ref="DK208" t="array">IFERROR(INDEX(CSDA!D$1:D$500,MATCH("Trích giữ"&amp;PAYROLL!DK$2,CSDA!A$1:A$500&amp;CSDA!C$1:C$500,0)),0)</f>
        <v/>
      </c>
      <c r="DL208">
        <f>IFERROR(INDEX(CSDA!D$1:D$500,MATCH(PAYROLL!DL$2,CSDA!C$1:C$500,0))/12,0)</f>
        <v/>
      </c>
      <c r="DM208">
        <f>SUM(DB208:DL208)</f>
        <v/>
      </c>
      <c r="DN208">
        <f>IFERROR(INDEX(ADJ!$A$1:$BZ$1000,MATCH(PAYROLL!D208,ADJ!A$1:A$500,0),MATCH(PAYROLL!DN$2,ADJ!$2:$2,0)),0)</f>
        <v/>
      </c>
      <c r="DO208">
        <f>IFERROR(SUM(BP208,DM208:DN208,CX208:DA208)-DT208,0)</f>
        <v/>
      </c>
      <c r="DP208">
        <f ref="DP208" t="array">SUM(BW208*IFERROR(INDEX(CSDA!D$1:D$500,MATCH(BW$2,CSDA!C$1:C$500,0)),0)%,CX208*IFERROR(INDEX(CSDA!D$1:D$500,MATCH(CX$2,CSDA!C$1:C$500,0)),0)%,DA208*IFERROR(INDEX(CSDA!D$1:D$500,MATCH(DA$2,CSDA!C$1:C$500,0)),0)%,DB208*IFERROR(INDEX(CSDA!D$1:D$500,MATCH(DB$2,CSDA!C$1:C$500,0)),0)%,DF208*IFERROR(INDEX(CSDA!D$1:D$500,MATCH("Phí dịch vụ"&amp;PAYROLL!DF$2,CSDA!A$1:A$500&amp;CSDA!C$1:C$500,0)),0)%,DC208*IFERROR(INDEX(CSDA!D$1:D$500,MATCH("Phí dịch vụ"&amp;PAYROLL!DC$2,CSDA!A$1:A$500&amp;CSDA!C$1:C$500,0)),0)%,DH208*IFERROR(INDEX(CSDA!D$1:D$500,MATCH("Phí dịch vụ"&amp;PAYROLL!DH$2,CSDA!A$1:A$500&amp;CSDA!C$1:C$500,0)),0)%,DJ208*IFERROR(INDEX(CSDA!D$1:D$500,MATCH("Phí dịch vụ"&amp;PAYROLL!DJ$2,CSDA!A$1:A$500&amp;CSDA!C$1:C$500,0)),0)%,BN208*IFERROR(INDEX(CSDA!D$1:D$500,MATCH(BN$2,CSDA!C$1:C$500,0)),0)%)-BN208*7%</f>
        <v/>
      </c>
      <c r="DQ208">
        <f>IFERROR(INDEX(ADJ!$A$1:$BZ$1000,MATCH(PAYROLL!D208,ADJ!A$1:A$500,0),MATCH(PAYROLL!DQ$2,ADJ!$2:$2,0)),0)</f>
        <v/>
      </c>
      <c r="DR208">
        <f>IFERROR(INDEX(ADJ!$A$1:$BZ$1000,MATCH(PAYROLL!D208,ADJ!A$1:A$500,0),MATCH(PAYROLL!DR$2,ADJ!$2:$2,0)),0)</f>
        <v/>
      </c>
      <c r="DS208">
        <f>SUM(DP208:DR208)</f>
        <v/>
      </c>
      <c r="DT208">
        <f>EK208</f>
        <v/>
      </c>
      <c r="DU208">
        <f>SUM(DO208:DR208)</f>
        <v/>
      </c>
      <c r="DV208">
        <f>ROUND(DU208*0.1,0)</f>
        <v/>
      </c>
      <c r="DW208">
        <f>DU208+DV208</f>
        <v/>
      </c>
      <c r="DZ208">
        <f>IFERROR(INDEX(ADJ!$A$1:$BZ$1000,MATCH(PAYROLL!$D208,ADJ!A$1:A$500,0),MATCH(PAYROLL!DZ$2,ADJ!$2:$2,0)),0)</f>
        <v/>
      </c>
      <c r="EA208">
        <f>IFERROR(INDEX(ADJ!$A$1:$BZ$1000,MATCH(PAYROLL!$D208,ADJ!A$1:A$500,0),MATCH(PAYROLL!EA$2,ADJ!$2:$2,0)),0)</f>
        <v/>
      </c>
      <c r="EB208">
        <f>IFERROR(INDEX(ADJ!$A$1:$BZ$1000,MATCH(PAYROLL!$D208,ADJ!A$1:A$500,0),MATCH(PAYROLL!EB$2,ADJ!$2:$2,0)),0)</f>
        <v/>
      </c>
      <c r="EC208">
        <f>IFERROR(INDEX(ADJ!$A$1:$BZ$1000,MATCH(PAYROLL!$D208,ADJ!A$1:A$500,0),MATCH(PAYROLL!EC$2,ADJ!$2:$2,0)),0)</f>
        <v/>
      </c>
      <c r="ED208">
        <f>IFERROR(INDEX(ADJ!$A$1:$BZ$1000,MATCH(PAYROLL!$D208,ADJ!A$1:A$500,0),MATCH(PAYROLL!ED$2,ADJ!$2:$2,0)),0)</f>
        <v/>
      </c>
      <c r="EE208">
        <f>IFERROR(INDEX(ADJ!$A$1:$BZ$1000,MATCH(PAYROLL!$D208,ADJ!A$1:A$500,0),MATCH(PAYROLL!EE$2,ADJ!$2:$2,0)),0)</f>
        <v/>
      </c>
      <c r="EF208">
        <f>IFERROR(INDEX(ADJ!$A$1:$BZ$1000,MATCH(PAYROLL!$D208,ADJ!A$1:A$500,0),MATCH(PAYROLL!EF$2,ADJ!$2:$2,0)),0)</f>
        <v/>
      </c>
      <c r="EG208">
        <f>IFERROR(INDEX(ADJ!$A$1:$BZ$1000,MATCH(PAYROLL!$D208,ADJ!A$1:A$500,0),MATCH(PAYROLL!EG$2,ADJ!$2:$2,0)),0)</f>
        <v/>
      </c>
      <c r="EH208">
        <f>IFERROR(INDEX(ADJ!$A$1:$BZ$1000,MATCH(PAYROLL!$D208,ADJ!A$1:A$500,0),MATCH(PAYROLL!EH$2,ADJ!$2:$2,0)),0)</f>
        <v/>
      </c>
      <c r="EI208">
        <f>IFERROR(INDEX(ADJ!$A$1:$BZ$1000,MATCH(PAYROLL!D208,ADJ!A$1:A$500,0),MATCH(PAYROLL!EI$2,ADJ!$2:$2,0)),0)</f>
        <v/>
      </c>
      <c r="EJ208">
        <f>IFERROR(INDEX(ADJ!$A$1:$BZ$1000,MATCH(PAYROLL!$D208,ADJ!A$1:A$500,0),MATCH(PAYROLL!EJ$2,ADJ!$2:$2,0)),0)</f>
        <v/>
      </c>
      <c r="EK208">
        <f>SUM(DZ208:EJ208)</f>
        <v/>
      </c>
    </row>
    <row r="209">
      <c r="A209" t="n">
        <v>207</v>
      </c>
      <c r="B209" t="inlineStr">
        <is>
          <t>Lô Giang Hào</t>
        </is>
      </c>
      <c r="D209" t="inlineStr">
        <is>
          <t>159784-01</t>
        </is>
      </c>
      <c r="S209">
        <f>IFERROR(INDEX(PIS!$A$1:$BZ$1000,MATCH($D209,PIS!C$1:C$500,0),MATCH("Lương CB tháng trước",PIS!$1:$1,0)),0)</f>
        <v/>
      </c>
      <c r="T209">
        <f>IFERROR(INDEX(PIS!$A$1:$BZ$1000,MATCH($D209,PIS!C$1:C$500,0),MATCH("Lương CB hiện tại",PIS!$1:$1,0)),0)</f>
        <v/>
      </c>
      <c r="U209">
        <f>IFERROR(INDEX(PIS!$A$1:$BZ$1000,MATCH($D209,PIS!C$1:C$500,0),MATCH("Lương đóng BHBB",PIS!$1:$1,0)),0)</f>
        <v/>
      </c>
      <c r="V209">
        <f>IFERROR(INDEX(PIS!$A$1:$BZ$1000,MATCH($D209,PIS!C$1:C$500,0),MATCH(V$2,PIS!$2:$2,0)),0)</f>
        <v/>
      </c>
      <c r="W209">
        <f>IFERROR(INDEX(PIS!$A$1:$BZ$1000,MATCH($D209,PIS!C$1:C$500,0),MATCH(W$2,PIS!$2:$2,0)),0)</f>
        <v/>
      </c>
      <c r="X209">
        <f>IFERROR(INDEX(PIS!$A$1:$BZ$1000,MATCH($D209,PIS!C$1:C$500,0),MATCH(X$2,PIS!$2:$2,0)),0)</f>
        <v/>
      </c>
      <c r="Y209">
        <f>IFERROR(INDEX(PIS!$A$1:$BZ$1000,MATCH($D209,PIS!C$1:C$500,0),MATCH(Y$2,PIS!$2:$2,0)),0)</f>
        <v/>
      </c>
      <c r="Z209">
        <f>IFERROR(INDEX(PIS!$A$1:$BZ$1000,MATCH($D209,PIS!C$1:C$500,0),MATCH(Z$2,PIS!$2:$2,0)),0)</f>
        <v/>
      </c>
      <c r="AA209">
        <f>IFERROR(INDEX(PIS!$A$1:$BZ$1000,MATCH($D209,PIS!C$1:C$500,0),MATCH(AA$2,PIS!$2:$2,0)),0)</f>
        <v/>
      </c>
      <c r="AB209">
        <f>IFERROR(INDEX(PIS!$A$1:$BZ$1000,MATCH($D209,PIS!C$1:C$500,0),MATCH(AB$2,PIS!$2:$2,0)),0)</f>
        <v/>
      </c>
      <c r="AC209">
        <f>SUM(V209:AB209)</f>
        <v/>
      </c>
      <c r="AD209">
        <f>IFERROR(INDEX(TIMESHEET!$A$1:$AI$5000,MATCH($D209,TIMESHEET!A$1:A$500,0),MATCH("T100",TIMESHEET!$2:$2,0))-2,0)</f>
        <v/>
      </c>
      <c r="AE209">
        <f>IFERROR(INDEX(TIMESHEET!$A$1:$AI$5000,MATCH($D209,TIMESHEET!A$1:A$500,0),MATCH("T202",TIMESHEET!$2:$2,0)),0)</f>
        <v/>
      </c>
      <c r="AF209">
        <f>IFERROR(INDEX(TIMESHEET!$A$1:$AI$5000,MATCH($D209,TIMESHEET!A$1:A$500,0),MATCH("T302",TIMESHEET!$2:$2,0)),0)</f>
        <v/>
      </c>
      <c r="AG209">
        <f>IFERROR(INDEX(TIMESHEET!$A$1:$AI$5000,MATCH($D209,TIMESHEET!A$1:A$500,0),MATCH("T406",TIMESHEET!$2:$2,0)),0)</f>
        <v/>
      </c>
      <c r="AH209">
        <f>AE209+AG209</f>
        <v/>
      </c>
      <c r="AI209">
        <f>IFERROR(INDEX(TIMESHEET!$A$1:$AI$5000,MATCH($D209,TIMESHEET!A$1:A$500,0),MATCH("T701",TIMESHEET!$2:$2,0)),0)</f>
        <v/>
      </c>
      <c r="AJ209">
        <f>IFERROR(INDEX(TIMESHEET!$A$1:$AI$5000,MATCH($D209,TIMESHEET!B$1:B$500,0),MATCH("T320",TIMESHEET!$2:$2,0)),0)</f>
        <v/>
      </c>
      <c r="AK209">
        <f>IFERROR(IF(LEFT(INDEX(PIS!O$1:O$500,MATCH(D209,PIS!C$1:C$500)),1)="M",T209/AD209*SUM(AE209:AG209),T209*AD209),0)</f>
        <v/>
      </c>
      <c r="AL209">
        <f>IFERROR(INDEX(ADJ!$A$1:$BZ$1000,MATCH(PAYROLL!D209,ADJ!A$1:A$500,0),MATCH(PAYROLL!AL$2,ADJ!$2:$2,0)),0)</f>
        <v/>
      </c>
      <c r="AM209">
        <f>SUM(AK209:AL209)</f>
        <v/>
      </c>
      <c r="AN209">
        <f>IFERROR(ROUND(V209/$AD209*$AH209,0),0)</f>
        <v/>
      </c>
      <c r="AO209">
        <f>IFERROR(ROUND(W209/$AD209*$AH209,0),0)</f>
        <v/>
      </c>
      <c r="AP209">
        <f>IFERROR(ROUND(X209/$AD209*$AE209,0),0)</f>
        <v/>
      </c>
      <c r="AQ209">
        <f>IFERROR(ROUND(Y209/$AD209*$AH209,0),0)</f>
        <v/>
      </c>
      <c r="AR209">
        <f>IFERROR(ROUND(Z209/$AD209*$AH209,0),0)</f>
        <v/>
      </c>
      <c r="AS209">
        <f>IFERROR(ROUND(AA209/$AD209*$AH209,0),0)</f>
        <v/>
      </c>
      <c r="AT209">
        <f>IFERROR(IF((AE209+AF209+AG209)&gt;13,AB209,ROUND(AB209/AD209*AH209,0)),0)</f>
        <v/>
      </c>
      <c r="AU209">
        <f>IFERROR(INDEX(ADJ!$A$1:$BZ$1000,MATCH(PAYROLL!D209,ADJ!A$1:A$500,0),MATCH(PAYROLL!AU$2,ADJ!$2:$2,0)),0)</f>
        <v/>
      </c>
      <c r="AV209">
        <f>ROUND(SUM(AN209:AU209),0)</f>
        <v/>
      </c>
      <c r="AW209">
        <f>IFERROR(INDEX(TIMESHEET!$A$1:$AI$5000,MATCH(PAYROLL!D209,TIMESHEET!A$1:A$500,0),MATCH("T620",TIMESHEET!$2:$2,0)),0)</f>
        <v/>
      </c>
      <c r="AX209">
        <f>IFERROR(INDEX(TIMESHEET!$A$1:$AI$5000,MATCH(PAYROLL!D209,TIMESHEET!A$1:A$500,0),MATCH("T601",TIMESHEET!$2:$2,0)),0)</f>
        <v/>
      </c>
      <c r="AY209">
        <f>IFERROR(INDEX(TIMESHEET!$A$1:$AI$5000,MATCH(PAYROLL!D209,TIMESHEET!A$1:A$500,0),MATCH("T602",TIMESHEET!$2:$2,0)),0)</f>
        <v/>
      </c>
      <c r="AZ209">
        <f>IFERROR(INDEX(TIMESHEET!$A$1:$AI$5000,MATCH(PAYROLL!D209,TIMESHEET!A$1:A$500,0),MATCH("T603",TIMESHEET!$2:$2,0)),0)</f>
        <v/>
      </c>
      <c r="BA209">
        <f>IFERROR(INDEX(TIMESHEET!$A$1:$AI$5000,MATCH(PAYROLL!D209,TIMESHEET!A$1:A$500,0),MATCH("T611",TIMESHEET!$2:$2,0)),0)</f>
        <v/>
      </c>
      <c r="BB209">
        <f>IFERROR(INDEX(TIMESHEET!$A$1:$AI$5000,MATCH(PAYROLL!D209,TIMESHEET!A$1:A$500,0),MATCH("T612",TIMESHEET!$2:$2,0)),0)</f>
        <v/>
      </c>
      <c r="BC209">
        <f>IFERROR(INDEX(TIMESHEET!$A$1:$AI$5000,MATCH(PAYROLL!D209,TIMESHEET!A$1:A$500,0),MATCH("T613",TIMESHEET!$2:$2,0)),0)</f>
        <v/>
      </c>
      <c r="BD209">
        <f>IFERROR(INDEX(TIMESHEET!$A$1:$AI$5000,MATCH(PAYROLL!D209,TIMESHEET!A$1:A$500,0),MATCH("T500",TIMESHEET!$2:$2,0)),0)</f>
        <v/>
      </c>
      <c r="BE209">
        <f>IFERROR(IF(LEFT(INDEX(PIS!O$1:O$500,MATCH(D209,PIS!C$1:C$500)),1)="M",T209/AD209/8*(AW209+AX209*1.5+AY209*2+AZ209*3+BA209*2.1+BB209*2.7+BC209*3.9+BD209*0.3),T209/8*(AW209+AX209*1.5+AY209*2+AZ209*3+BA209*2.1+BB209*2.7+BC209*3.9+BD209*0.3)),0)</f>
        <v/>
      </c>
      <c r="BF209">
        <f>IFERROR(INDEX(ADJ!$A$1:$BZ$1000,MATCH(PAYROLL!$D209,ADJ!A$1:A$500,0),MATCH(PAYROLL!BF$2,ADJ!$2:$2,0)),0)</f>
        <v/>
      </c>
      <c r="BG209">
        <f>IFERROR(INDEX(ADJ!$A$1:$BZ$1000,MATCH(PAYROLL!D209,ADJ!A$1:A$500,0),MATCH(PAYROLL!BG$2,ADJ!$2:$2,0)),0)</f>
        <v/>
      </c>
      <c r="BH209">
        <f>IFERROR(INDEX(ADJ!$A$1:$BZ$1000,MATCH(PAYROLL!D209,ADJ!A$1:A$500,0),MATCH(PAYROLL!BH$2,ADJ!$2:$2,0)),0)</f>
        <v/>
      </c>
      <c r="BI209">
        <f>IFERROR(INDEX(ADJ!$A$1:$BZ$1000,MATCH(PAYROLL!D209,ADJ!A$1:A$500,0),MATCH(PAYROLL!BI$2,ADJ!$2:$2,0)),0)</f>
        <v/>
      </c>
      <c r="BJ209">
        <f>IFERROR(INDEX(ADJ!$A$1:$BZ$1000,MATCH(PAYROLL!D209,ADJ!A$1:A$500,0),MATCH(PAYROLL!BJ$2,ADJ!$2:$2,0)),0)</f>
        <v/>
      </c>
      <c r="BK209">
        <f>SUM(BF209:BJ209)</f>
        <v/>
      </c>
      <c r="BL209">
        <f>IFERROR(INDEX(ADJ!$A$1:$BZ$1000,MATCH(PAYROLL!D209,ADJ!A$1:A$500,0),MATCH(PAYROLL!BL$2,ADJ!$2:$2,0)),0)</f>
        <v/>
      </c>
      <c r="BM209">
        <f>IFERROR(INDEX(ADJ!$A$1:$BZ$1000,MATCH(PAYROLL!D209,ADJ!A$1:A$500,0),MATCH(PAYROLL!BM$2,ADJ!$2:$2,0)),0)</f>
        <v/>
      </c>
      <c r="BN209">
        <f>IFERROR(INDEX(ADJ!$A$1:$BZ$1000,MATCH(PAYROLL!D209,ADJ!A$1:A$500,0),MATCH(PAYROLL!BN$2,ADJ!$2:$2,0)),0)</f>
        <v/>
      </c>
      <c r="BO209">
        <f>IFERROR(INDEX(ADJ!$A$1:$BZ$1000,MATCH(PAYROLL!D209,ADJ!A$1:A$500,0),MATCH(PAYROLL!BO$2,ADJ!$2:$2,0)),0)</f>
        <v/>
      </c>
      <c r="BP209">
        <f>SUM(AM209,AV209,BE209,BK209,BL209:BO209)</f>
        <v/>
      </c>
      <c r="BQ209">
        <f>BO209</f>
        <v/>
      </c>
      <c r="BR209">
        <f>IFERROR(ROUND(IF(LEFT(INDEX(PIS!O$1:O$500,MATCH(D209,PIS!C$1:C$500)),1)="D",T209/8*(BD209*0.3),IF(LEFT(INDEX(PIS!O$1:O$500,MATCH(D209,PIS!C$1:C$500)),1)="H",T209*($BD209*0.3),T209/$AD209/8*($BD209*0.3))),0),0)</f>
        <v/>
      </c>
      <c r="BS209">
        <f>IF(AP209&lt;1,0,MIN(AP209,730000))</f>
        <v/>
      </c>
      <c r="BT209">
        <f>IFERROR(ROUND((BE209-SUM(AW209:BC209)*T209/AD209/8),0)-BR209,0)</f>
        <v/>
      </c>
      <c r="BU209">
        <f>AO209</f>
        <v/>
      </c>
      <c r="BV209">
        <f>SUM(BQ209:BU209)</f>
        <v/>
      </c>
      <c r="BW209">
        <f>BP209-BV209</f>
        <v/>
      </c>
      <c r="BX209">
        <f>IFERROR(IF(RIGHT(INDEX(PIS!O$1:O$500,MATCH(D209,PIS!C$1:C$500)),5)="Gross",MIN(U209+V209,VLOOKUP("R700",TSC!B:C,2,0)*VLOOKUP("R101",TSC!B:C,2,0))*VLOOKUP("R701",TSC!B:C,2,0)%,0),0)</f>
        <v/>
      </c>
      <c r="BY209">
        <f>IFERROR(IF(RIGHT(INDEX(PIS!O$1:O$500,MATCH(D209,PIS!C$1:C$500)),5)="Gross",MIN(U209+V209,VLOOKUP("R700",TSC!B:C,2,0)*VLOOKUP("R101",TSC!B:C,2,0))*VLOOKUP("T704",TSC!B:C,2,0)%,0),0)</f>
        <v/>
      </c>
      <c r="BZ209">
        <f>IFERROR(IF(RIGHT(INDEX(PIS!O$1:O$500,MATCH(D209,PIS!C$1:C$500)),5)="Gross",MIN(U209+V209,VLOOKUP("R700",TSC!B:C,2,0)*VLOOKUP("1",TSC!F:G,2,0))*VLOOKUP("T705",TSC!B:C,2,0)%,0),0)</f>
        <v/>
      </c>
      <c r="CA209">
        <f>IFERROR(INDEX(ADJ!$A$1:$BZ$1000,MATCH(PAYROLL!D209,ADJ!A$1:A$500,0),MATCH(PAYROLL!CA$2,ADJ!$2:$2,0)),0)</f>
        <v/>
      </c>
      <c r="CB209">
        <f>IFERROR(INDEX(ADJ!$A$1:$BZ$1000,MATCH(PAYROLL!D209,ADJ!A$1:A$500,0),MATCH(PAYROLL!CB$2,ADJ!$2:$2,0)),0)</f>
        <v/>
      </c>
      <c r="CC209">
        <f>SUM(BX209:CB209)</f>
        <v/>
      </c>
      <c r="CD209">
        <f>IFERROR(INDEX(PIS!$A$1:$BZ$1000,MATCH(PAYROLL!D209,PIS!C$1:C$500,0),MATCH(PAYROLL!CD$1,PIS!$1:$1,0)),0)</f>
        <v/>
      </c>
      <c r="CE209">
        <f>IFERROR(IF(OR(INDEX(PIS!P$1:P$500,MATCH(D209,PIS!C$1:C$500,0))="LT2",INDEX(PIS!P$1:P$500,MATCH(D209,PIS!C$1:C$500,0))="P10"),0,SUM(CC209,CD209*VLOOKUP("R601",TSC!B:C,2,0),VLOOKUP("R602",TSC!B:C,2,0))),0)</f>
        <v/>
      </c>
      <c r="CF209">
        <f>MAX(BW209-CE209,0)</f>
        <v/>
      </c>
      <c r="CG209">
        <f>IFERROR(IF(OR(RIGHT(INDEX(PIS!P$1:P$500,MATCH(D209,PIS!C$1:C$500)),5)="P10",RIGHT(INDEX(PIS!P$1:P$500,MATCH(D209,PIS!C$1:C$500)),5)="CK"),0,IF(CF209&lt;=5000000,CF209*5%,IF(CF209&lt;=10000000,CF209*10%-250000,IF(CF209&lt;=18000000,CF209*15%-750000,IF(CF209&lt;=32000000,CF209*20%-1650000,IF(CF209&lt;=52000000,CF209*25%-3250000,IF(CF209&lt;=80000000,BH209*30%-5850000,CF209*35%-9850000))))))),0)</f>
        <v/>
      </c>
      <c r="CH209">
        <f>IFERROR(IF(OR(INDEX(PIS!P$1:P$500,MATCH(D209,PIS!C$1:C$500))="LT",INDEX(PIS!P$1:P$500,MATCH(D209,PIS!C$1:C$500))="CK"),0,IF(CF209&lt;2000000,0,CF209*10%)),0)</f>
        <v/>
      </c>
      <c r="CI209">
        <f>IFERROR(INDEX(ADJ!$A$1:$BZ$1000,MATCH(PAYROLL!D209,ADJ!A$1:A$500,0),MATCH(PAYROLL!CI$2,ADJ!$2:$2,0)),0)</f>
        <v/>
      </c>
      <c r="CJ209">
        <f>IFERROR(INDEX(ADJ!$A$1:$BZ$1000,MATCH(PAYROLL!D209,ADJ!A$1:A$500,0),MATCH(PAYROLL!CJ$2,ADJ!$2:$2,0)),0)</f>
        <v/>
      </c>
      <c r="CK209">
        <f>IFERROR(INDEX(ADJ!$A$1:$BZ$1000,MATCH(PAYROLL!D209,ADJ!A$1:A$500,0),MATCH(PAYROLL!CK$2,ADJ!$2:$2,0)),0)</f>
        <v/>
      </c>
      <c r="CL209">
        <f>SUM(CG209:CK209)</f>
        <v/>
      </c>
      <c r="CM209">
        <f>ROUND(SUM(CH209:CK209),0)</f>
        <v/>
      </c>
      <c r="CN209">
        <f>IFERROR(INDEX(CSDA!D$1:D$500,MATCH($CN$2,CSDA!C$1:C$500,0))*INDEX(PIS!V$1:V$500,MATCH(D209,PIS!C$1:C$500))+INDEX(ADJ!$A$1:$BZ$1000,MATCH(PAYROLL!D209,ADJ!A$1:A$500,0),MATCH(PAYROLL!CN$2,ADJ!$2:$2,0)),0)</f>
        <v/>
      </c>
      <c r="CO209">
        <f>IFERROR(INDEX(ADJ!$A$1:$BZ$1000,MATCH(PAYROLL!D209,ADJ!A$1:A$500,0),MATCH(PAYROLL!CO$2,ADJ!$2:$2,0)),0)</f>
        <v/>
      </c>
      <c r="CP209">
        <f>IFERROR(INDEX(ADJ!$A$1:$BZ$1000,MATCH(PAYROLL!D209,ADJ!A$1:A$500,0),MATCH(PAYROLL!CP$2,ADJ!$2:$2,0)),0)</f>
        <v/>
      </c>
      <c r="CQ209">
        <f>BP209-CL209-CI209-CM209-CN209-CO209-CP209-CC209</f>
        <v/>
      </c>
      <c r="CR209">
        <f>IFERROR(IF(RIGHT(INDEX(PIS!O$1:O$500,MATCH(D209,PIS!C$1:C$500,0)),5)="Gross",MIN(U209+V209,VLOOKUP("R700",TSC!B:C,2,0)*VLOOKUP("R101",TSC!B:C,2,0))*(VLOOKUP("T711",TSC!B:C,2,0)+VLOOKUP("T712",TSC!B:C,2,0))%,MIN(T209+V209,VLOOKUP("R700",TSC!B:C,2,0)*VLOOKUP("R101",TSC!B:C,2,0))*(VLOOKUP("T711",TSC!B:C,2,0)+VLOOKUP("T712",TSC!B:C,2,0)+VLOOKUP("R701",TSC!B:C,2,0))%),0)</f>
        <v/>
      </c>
      <c r="CS209">
        <f>IFERROR(IF(RIGHT(INDEX(PIS!O$1:O$500,MATCH(D209,PIS!C$1:C$500,0)),5)="Gross",MIN(U209+V209,VLOOKUP("R700",TSC!B:C,2,0)*VLOOKUP("R101",TSC!B:C,2,0))*(VLOOKUP("T714",TSC!B:C,2,0))%,MIN(T209+V209,VLOOKUP("R700",TSC!B:C,2,0)*VLOOKUP("R101",TSC!B:C,2,0))*(VLOOKUP("T704",TSC!B:C,2,0)+VLOOKUP("T714",TSC!B:C,2,0))%),0)</f>
        <v/>
      </c>
      <c r="CT209">
        <f>IFERROR(IF(RIGHT(INDEX(PIS!O$1:O$500,MATCH(D209,PIS!C$1:C$500,0)),5)="Gross",MIN(U209+V209,VLOOKUP("R700",TSC!B:C,2,0)*VLOOKUP("R101",TSC!B:C,2,0))*VLOOKUP("T705",TSC!B:C,2,0)%,MIN(T209+V209,VLOOKUP("R700",TSC!B:C,2,0)*VLOOKUP("R101",TSC!B:C,2,0))*VLOOKUP("T705",TSC!B:C,2,0)%),0)</f>
        <v/>
      </c>
      <c r="CU209">
        <f>IFERROR(IF(RIGHT(INDEX(PIS!O$1:O$500,MATCH(D209,PIS!C$1:C$500,0)),5)="Gross",MIN(U209+V209,VLOOKUP("R700",TSC!B:C,2,0)*VLOOKUP("R101",TSC!B:C,2,0))*(VLOOKUP("T713",TSC!B:C,2,0))%,MIN(T209+V209,VLOOKUP("R700",TSC!B:C,2,0)*VLOOKUP("R101",TSC!B:C,2,0))*(VLOOKUP("T713",TSC!B:C,2,0))%),0)</f>
        <v/>
      </c>
      <c r="CV209">
        <f>IFERROR(INDEX(ADJ!$A$1:$BZ$1000,MATCH(PAYROLL!D209,ADJ!A$1:A$500,0),MATCH(PAYROLL!CV$2,ADJ!$2:$2,0)),0)</f>
        <v/>
      </c>
      <c r="CW209">
        <f>IFERROR(INDEX(ADJ!$A$1:$BZ$1000,MATCH(PAYROLL!D209,ADJ!A$1:A$500,0),MATCH(PAYROLL!CW$2,ADJ!$2:$2,0)),0)</f>
        <v/>
      </c>
      <c r="CX209">
        <f>SUM(CR209:CW209)</f>
        <v/>
      </c>
      <c r="CY209">
        <f>ROUND(IF(CR209&gt;0,T209+V209*VLOOKUP("R202",TSC!$B$1:$C$500,2,0),0),0)</f>
        <v/>
      </c>
      <c r="CZ209">
        <f>IFERROR(INDEX(CSDA!D$1:D$500,MATCH($CZ$2,CSDA!C$1:C$500,0)),0)</f>
        <v/>
      </c>
      <c r="DA209">
        <f>ROUND(T209*0.7%,0)</f>
        <v/>
      </c>
      <c r="DB209">
        <f>ROUND(T209/12,0)</f>
        <v/>
      </c>
      <c r="DC209">
        <f ref="DC209" t="array">IFERROR(INDEX(CSDA!D$1:D$500,MATCH("Trích giữ"&amp;PAYROLL!DC$2,CSDA!A$1:A$500&amp;CSDA!C$1:C$500,0)),0)</f>
        <v/>
      </c>
      <c r="DD209">
        <f ref="DD209" t="array">IFERROR(INDEX(CSDA!D$1:D$500,MATCH("Trích giữ"&amp;PAYROLL!DD$2,CSDA!A$1:A$500&amp;CSDA!C$1:C$500,0)),0)</f>
        <v/>
      </c>
      <c r="DE209">
        <f ref="DE209" t="array">IFERROR(INDEX(CSDA!D$1:D$500,MATCH("Trích giữ"&amp;PAYROLL!DE$2,CSDA!A$1:A$500&amp;CSDA!C$1:C$500,0)),0)</f>
        <v/>
      </c>
      <c r="DF209">
        <f>IFERROR(INDEX(CSDA!D$1:D$500,MATCH(PAYROLL!DF$2,CSDA!C$1:C$500,0)),0)</f>
        <v/>
      </c>
      <c r="DG209">
        <f ref="DG209" t="array">IFERROR(INDEX(CSDA!D$1:D$500,MATCH("Trích giữ"&amp;PAYROLL!DG$2,CSDA!A$1:A$500&amp;CSDA!C$1:C$500,0)),0)</f>
        <v/>
      </c>
      <c r="DH209">
        <f>ROUND(T209/26,0)</f>
        <v/>
      </c>
      <c r="DI209">
        <f ref="DI209" t="array">IFERROR(INDEX(CSDA!D$1:D$500,MATCH("Trích giữ"&amp;PAYROLL!DI$2,CSDA!A$1:A$500&amp;CSDA!C$1:C$500,0)),0)</f>
        <v/>
      </c>
      <c r="DJ209">
        <f>IF(U209=0,T209*21.5%-BL209,0)</f>
        <v/>
      </c>
      <c r="DK209">
        <f ref="DK209" t="array">IFERROR(INDEX(CSDA!D$1:D$500,MATCH("Trích giữ"&amp;PAYROLL!DK$2,CSDA!A$1:A$500&amp;CSDA!C$1:C$500,0)),0)</f>
        <v/>
      </c>
      <c r="DL209">
        <f>IFERROR(INDEX(CSDA!D$1:D$500,MATCH(PAYROLL!DL$2,CSDA!C$1:C$500,0))/12,0)</f>
        <v/>
      </c>
      <c r="DM209">
        <f>SUM(DB209:DL209)</f>
        <v/>
      </c>
      <c r="DN209">
        <f>IFERROR(INDEX(ADJ!$A$1:$BZ$1000,MATCH(PAYROLL!D209,ADJ!A$1:A$500,0),MATCH(PAYROLL!DN$2,ADJ!$2:$2,0)),0)</f>
        <v/>
      </c>
      <c r="DO209">
        <f>IFERROR(SUM(BP209,DM209:DN209,CX209:DA209)-DT209,0)</f>
        <v/>
      </c>
      <c r="DP209">
        <f ref="DP209" t="array">SUM(BW209*IFERROR(INDEX(CSDA!D$1:D$500,MATCH(BW$2,CSDA!C$1:C$500,0)),0)%,CX209*IFERROR(INDEX(CSDA!D$1:D$500,MATCH(CX$2,CSDA!C$1:C$500,0)),0)%,DA209*IFERROR(INDEX(CSDA!D$1:D$500,MATCH(DA$2,CSDA!C$1:C$500,0)),0)%,DB209*IFERROR(INDEX(CSDA!D$1:D$500,MATCH(DB$2,CSDA!C$1:C$500,0)),0)%,DF209*IFERROR(INDEX(CSDA!D$1:D$500,MATCH("Phí dịch vụ"&amp;PAYROLL!DF$2,CSDA!A$1:A$500&amp;CSDA!C$1:C$500,0)),0)%,DC209*IFERROR(INDEX(CSDA!D$1:D$500,MATCH("Phí dịch vụ"&amp;PAYROLL!DC$2,CSDA!A$1:A$500&amp;CSDA!C$1:C$500,0)),0)%,DH209*IFERROR(INDEX(CSDA!D$1:D$500,MATCH("Phí dịch vụ"&amp;PAYROLL!DH$2,CSDA!A$1:A$500&amp;CSDA!C$1:C$500,0)),0)%,DJ209*IFERROR(INDEX(CSDA!D$1:D$500,MATCH("Phí dịch vụ"&amp;PAYROLL!DJ$2,CSDA!A$1:A$500&amp;CSDA!C$1:C$500,0)),0)%,BN209*IFERROR(INDEX(CSDA!D$1:D$500,MATCH(BN$2,CSDA!C$1:C$500,0)),0)%)-BN209*7%</f>
        <v/>
      </c>
      <c r="DQ209">
        <f>IFERROR(INDEX(ADJ!$A$1:$BZ$1000,MATCH(PAYROLL!D209,ADJ!A$1:A$500,0),MATCH(PAYROLL!DQ$2,ADJ!$2:$2,0)),0)</f>
        <v/>
      </c>
      <c r="DR209">
        <f>IFERROR(INDEX(ADJ!$A$1:$BZ$1000,MATCH(PAYROLL!D209,ADJ!A$1:A$500,0),MATCH(PAYROLL!DR$2,ADJ!$2:$2,0)),0)</f>
        <v/>
      </c>
      <c r="DS209">
        <f>SUM(DP209:DR209)</f>
        <v/>
      </c>
      <c r="DT209">
        <f>EK209</f>
        <v/>
      </c>
      <c r="DU209">
        <f>SUM(DO209:DR209)</f>
        <v/>
      </c>
      <c r="DV209">
        <f>ROUND(DU209*0.1,0)</f>
        <v/>
      </c>
      <c r="DW209">
        <f>DU209+DV209</f>
        <v/>
      </c>
      <c r="DZ209">
        <f>IFERROR(INDEX(ADJ!$A$1:$BZ$1000,MATCH(PAYROLL!$D209,ADJ!A$1:A$500,0),MATCH(PAYROLL!DZ$2,ADJ!$2:$2,0)),0)</f>
        <v/>
      </c>
      <c r="EA209">
        <f>IFERROR(INDEX(ADJ!$A$1:$BZ$1000,MATCH(PAYROLL!$D209,ADJ!A$1:A$500,0),MATCH(PAYROLL!EA$2,ADJ!$2:$2,0)),0)</f>
        <v/>
      </c>
      <c r="EB209">
        <f>IFERROR(INDEX(ADJ!$A$1:$BZ$1000,MATCH(PAYROLL!$D209,ADJ!A$1:A$500,0),MATCH(PAYROLL!EB$2,ADJ!$2:$2,0)),0)</f>
        <v/>
      </c>
      <c r="EC209">
        <f>IFERROR(INDEX(ADJ!$A$1:$BZ$1000,MATCH(PAYROLL!$D209,ADJ!A$1:A$500,0),MATCH(PAYROLL!EC$2,ADJ!$2:$2,0)),0)</f>
        <v/>
      </c>
      <c r="ED209">
        <f>IFERROR(INDEX(ADJ!$A$1:$BZ$1000,MATCH(PAYROLL!$D209,ADJ!A$1:A$500,0),MATCH(PAYROLL!ED$2,ADJ!$2:$2,0)),0)</f>
        <v/>
      </c>
      <c r="EE209">
        <f>IFERROR(INDEX(ADJ!$A$1:$BZ$1000,MATCH(PAYROLL!$D209,ADJ!A$1:A$500,0),MATCH(PAYROLL!EE$2,ADJ!$2:$2,0)),0)</f>
        <v/>
      </c>
      <c r="EF209">
        <f>IFERROR(INDEX(ADJ!$A$1:$BZ$1000,MATCH(PAYROLL!$D209,ADJ!A$1:A$500,0),MATCH(PAYROLL!EF$2,ADJ!$2:$2,0)),0)</f>
        <v/>
      </c>
      <c r="EG209">
        <f>IFERROR(INDEX(ADJ!$A$1:$BZ$1000,MATCH(PAYROLL!$D209,ADJ!A$1:A$500,0),MATCH(PAYROLL!EG$2,ADJ!$2:$2,0)),0)</f>
        <v/>
      </c>
      <c r="EH209">
        <f>IFERROR(INDEX(ADJ!$A$1:$BZ$1000,MATCH(PAYROLL!$D209,ADJ!A$1:A$500,0),MATCH(PAYROLL!EH$2,ADJ!$2:$2,0)),0)</f>
        <v/>
      </c>
      <c r="EI209">
        <f>IFERROR(INDEX(ADJ!$A$1:$BZ$1000,MATCH(PAYROLL!D209,ADJ!A$1:A$500,0),MATCH(PAYROLL!EI$2,ADJ!$2:$2,0)),0)</f>
        <v/>
      </c>
      <c r="EJ209">
        <f>IFERROR(INDEX(ADJ!$A$1:$BZ$1000,MATCH(PAYROLL!$D209,ADJ!A$1:A$500,0),MATCH(PAYROLL!EJ$2,ADJ!$2:$2,0)),0)</f>
        <v/>
      </c>
      <c r="EK209">
        <f>SUM(DZ209:EJ209)</f>
        <v/>
      </c>
    </row>
    <row r="210">
      <c r="A210" t="n">
        <v>208</v>
      </c>
      <c r="B210" t="inlineStr">
        <is>
          <t>Trần Thị Mai</t>
        </is>
      </c>
      <c r="D210" t="inlineStr">
        <is>
          <t>160050-01</t>
        </is>
      </c>
      <c r="S210">
        <f>IFERROR(INDEX(PIS!$A$1:$BZ$1000,MATCH($D210,PIS!C$1:C$500,0),MATCH("Lương CB tháng trước",PIS!$1:$1,0)),0)</f>
        <v/>
      </c>
      <c r="T210">
        <f>IFERROR(INDEX(PIS!$A$1:$BZ$1000,MATCH($D210,PIS!C$1:C$500,0),MATCH("Lương CB hiện tại",PIS!$1:$1,0)),0)</f>
        <v/>
      </c>
      <c r="U210">
        <f>IFERROR(INDEX(PIS!$A$1:$BZ$1000,MATCH($D210,PIS!C$1:C$500,0),MATCH("Lương đóng BHBB",PIS!$1:$1,0)),0)</f>
        <v/>
      </c>
      <c r="V210">
        <f>IFERROR(INDEX(PIS!$A$1:$BZ$1000,MATCH($D210,PIS!C$1:C$500,0),MATCH(V$2,PIS!$2:$2,0)),0)</f>
        <v/>
      </c>
      <c r="W210">
        <f>IFERROR(INDEX(PIS!$A$1:$BZ$1000,MATCH($D210,PIS!C$1:C$500,0),MATCH(W$2,PIS!$2:$2,0)),0)</f>
        <v/>
      </c>
      <c r="X210">
        <f>IFERROR(INDEX(PIS!$A$1:$BZ$1000,MATCH($D210,PIS!C$1:C$500,0),MATCH(X$2,PIS!$2:$2,0)),0)</f>
        <v/>
      </c>
      <c r="Y210">
        <f>IFERROR(INDEX(PIS!$A$1:$BZ$1000,MATCH($D210,PIS!C$1:C$500,0),MATCH(Y$2,PIS!$2:$2,0)),0)</f>
        <v/>
      </c>
      <c r="Z210">
        <f>IFERROR(INDEX(PIS!$A$1:$BZ$1000,MATCH($D210,PIS!C$1:C$500,0),MATCH(Z$2,PIS!$2:$2,0)),0)</f>
        <v/>
      </c>
      <c r="AA210">
        <f>IFERROR(INDEX(PIS!$A$1:$BZ$1000,MATCH($D210,PIS!C$1:C$500,0),MATCH(AA$2,PIS!$2:$2,0)),0)</f>
        <v/>
      </c>
      <c r="AB210">
        <f>IFERROR(INDEX(PIS!$A$1:$BZ$1000,MATCH($D210,PIS!C$1:C$500,0),MATCH(AB$2,PIS!$2:$2,0)),0)</f>
        <v/>
      </c>
      <c r="AC210">
        <f>SUM(V210:AB210)</f>
        <v/>
      </c>
      <c r="AD210">
        <f>IFERROR(INDEX(TIMESHEET!$A$1:$AI$5000,MATCH($D210,TIMESHEET!A$1:A$500,0),MATCH("T100",TIMESHEET!$2:$2,0))-2,0)</f>
        <v/>
      </c>
      <c r="AE210">
        <f>IFERROR(INDEX(TIMESHEET!$A$1:$AI$5000,MATCH($D210,TIMESHEET!A$1:A$500,0),MATCH("T202",TIMESHEET!$2:$2,0)),0)</f>
        <v/>
      </c>
      <c r="AF210">
        <f>IFERROR(INDEX(TIMESHEET!$A$1:$AI$5000,MATCH($D210,TIMESHEET!A$1:A$500,0),MATCH("T302",TIMESHEET!$2:$2,0)),0)</f>
        <v/>
      </c>
      <c r="AG210">
        <f>IFERROR(INDEX(TIMESHEET!$A$1:$AI$5000,MATCH($D210,TIMESHEET!A$1:A$500,0),MATCH("T406",TIMESHEET!$2:$2,0)),0)</f>
        <v/>
      </c>
      <c r="AH210">
        <f>AE210+AG210</f>
        <v/>
      </c>
      <c r="AI210">
        <f>IFERROR(INDEX(TIMESHEET!$A$1:$AI$5000,MATCH($D210,TIMESHEET!A$1:A$500,0),MATCH("T701",TIMESHEET!$2:$2,0)),0)</f>
        <v/>
      </c>
      <c r="AJ210">
        <f>IFERROR(INDEX(TIMESHEET!$A$1:$AI$5000,MATCH($D210,TIMESHEET!B$1:B$500,0),MATCH("T320",TIMESHEET!$2:$2,0)),0)</f>
        <v/>
      </c>
      <c r="AK210">
        <f>IFERROR(IF(LEFT(INDEX(PIS!O$1:O$500,MATCH(D210,PIS!C$1:C$500)),1)="M",T210/AD210*SUM(AE210:AG210),T210*AD210),0)</f>
        <v/>
      </c>
      <c r="AL210">
        <f>IFERROR(INDEX(ADJ!$A$1:$BZ$1000,MATCH(PAYROLL!D210,ADJ!A$1:A$500,0),MATCH(PAYROLL!AL$2,ADJ!$2:$2,0)),0)</f>
        <v/>
      </c>
      <c r="AM210">
        <f>SUM(AK210:AL210)</f>
        <v/>
      </c>
      <c r="AN210">
        <f>IFERROR(ROUND(V210/$AD210*$AH210,0),0)</f>
        <v/>
      </c>
      <c r="AO210">
        <f>IFERROR(ROUND(W210/$AD210*$AH210,0),0)</f>
        <v/>
      </c>
      <c r="AP210">
        <f>IFERROR(ROUND(X210/$AD210*$AE210,0),0)</f>
        <v/>
      </c>
      <c r="AQ210">
        <f>IFERROR(ROUND(Y210/$AD210*$AH210,0),0)</f>
        <v/>
      </c>
      <c r="AR210">
        <f>IFERROR(ROUND(Z210/$AD210*$AH210,0),0)</f>
        <v/>
      </c>
      <c r="AS210">
        <f>IFERROR(ROUND(AA210/$AD210*$AH210,0),0)</f>
        <v/>
      </c>
      <c r="AT210">
        <f>IFERROR(IF((AE210+AF210+AG210)&gt;13,AB210,ROUND(AB210/AD210*AH210,0)),0)</f>
        <v/>
      </c>
      <c r="AU210">
        <f>IFERROR(INDEX(ADJ!$A$1:$BZ$1000,MATCH(PAYROLL!D210,ADJ!A$1:A$500,0),MATCH(PAYROLL!AU$2,ADJ!$2:$2,0)),0)</f>
        <v/>
      </c>
      <c r="AV210">
        <f>ROUND(SUM(AN210:AU210),0)</f>
        <v/>
      </c>
      <c r="AW210">
        <f>IFERROR(INDEX(TIMESHEET!$A$1:$AI$5000,MATCH(PAYROLL!D210,TIMESHEET!A$1:A$500,0),MATCH("T620",TIMESHEET!$2:$2,0)),0)</f>
        <v/>
      </c>
      <c r="AX210">
        <f>IFERROR(INDEX(TIMESHEET!$A$1:$AI$5000,MATCH(PAYROLL!D210,TIMESHEET!A$1:A$500,0),MATCH("T601",TIMESHEET!$2:$2,0)),0)</f>
        <v/>
      </c>
      <c r="AY210">
        <f>IFERROR(INDEX(TIMESHEET!$A$1:$AI$5000,MATCH(PAYROLL!D210,TIMESHEET!A$1:A$500,0),MATCH("T602",TIMESHEET!$2:$2,0)),0)</f>
        <v/>
      </c>
      <c r="AZ210">
        <f>IFERROR(INDEX(TIMESHEET!$A$1:$AI$5000,MATCH(PAYROLL!D210,TIMESHEET!A$1:A$500,0),MATCH("T603",TIMESHEET!$2:$2,0)),0)</f>
        <v/>
      </c>
      <c r="BA210">
        <f>IFERROR(INDEX(TIMESHEET!$A$1:$AI$5000,MATCH(PAYROLL!D210,TIMESHEET!A$1:A$500,0),MATCH("T611",TIMESHEET!$2:$2,0)),0)</f>
        <v/>
      </c>
      <c r="BB210">
        <f>IFERROR(INDEX(TIMESHEET!$A$1:$AI$5000,MATCH(PAYROLL!D210,TIMESHEET!A$1:A$500,0),MATCH("T612",TIMESHEET!$2:$2,0)),0)</f>
        <v/>
      </c>
      <c r="BC210">
        <f>IFERROR(INDEX(TIMESHEET!$A$1:$AI$5000,MATCH(PAYROLL!D210,TIMESHEET!A$1:A$500,0),MATCH("T613",TIMESHEET!$2:$2,0)),0)</f>
        <v/>
      </c>
      <c r="BD210">
        <f>IFERROR(INDEX(TIMESHEET!$A$1:$AI$5000,MATCH(PAYROLL!D210,TIMESHEET!A$1:A$500,0),MATCH("T500",TIMESHEET!$2:$2,0)),0)</f>
        <v/>
      </c>
      <c r="BE210">
        <f>IFERROR(IF(LEFT(INDEX(PIS!O$1:O$500,MATCH(D210,PIS!C$1:C$500)),1)="M",T210/AD210/8*(AW210+AX210*1.5+AY210*2+AZ210*3+BA210*2.1+BB210*2.7+BC210*3.9+BD210*0.3),T210/8*(AW210+AX210*1.5+AY210*2+AZ210*3+BA210*2.1+BB210*2.7+BC210*3.9+BD210*0.3)),0)</f>
        <v/>
      </c>
      <c r="BF210">
        <f>IFERROR(INDEX(ADJ!$A$1:$BZ$1000,MATCH(PAYROLL!$D210,ADJ!A$1:A$500,0),MATCH(PAYROLL!BF$2,ADJ!$2:$2,0)),0)</f>
        <v/>
      </c>
      <c r="BG210">
        <f>IFERROR(INDEX(ADJ!$A$1:$BZ$1000,MATCH(PAYROLL!D210,ADJ!A$1:A$500,0),MATCH(PAYROLL!BG$2,ADJ!$2:$2,0)),0)</f>
        <v/>
      </c>
      <c r="BH210">
        <f>IFERROR(INDEX(ADJ!$A$1:$BZ$1000,MATCH(PAYROLL!D210,ADJ!A$1:A$500,0),MATCH(PAYROLL!BH$2,ADJ!$2:$2,0)),0)</f>
        <v/>
      </c>
      <c r="BI210">
        <f>IFERROR(INDEX(ADJ!$A$1:$BZ$1000,MATCH(PAYROLL!D210,ADJ!A$1:A$500,0),MATCH(PAYROLL!BI$2,ADJ!$2:$2,0)),0)</f>
        <v/>
      </c>
      <c r="BJ210">
        <f>IFERROR(INDEX(ADJ!$A$1:$BZ$1000,MATCH(PAYROLL!D210,ADJ!A$1:A$500,0),MATCH(PAYROLL!BJ$2,ADJ!$2:$2,0)),0)</f>
        <v/>
      </c>
      <c r="BK210">
        <f>SUM(BF210:BJ210)</f>
        <v/>
      </c>
      <c r="BL210">
        <f>IFERROR(INDEX(ADJ!$A$1:$BZ$1000,MATCH(PAYROLL!D210,ADJ!A$1:A$500,0),MATCH(PAYROLL!BL$2,ADJ!$2:$2,0)),0)</f>
        <v/>
      </c>
      <c r="BM210">
        <f>IFERROR(INDEX(ADJ!$A$1:$BZ$1000,MATCH(PAYROLL!D210,ADJ!A$1:A$500,0),MATCH(PAYROLL!BM$2,ADJ!$2:$2,0)),0)</f>
        <v/>
      </c>
      <c r="BN210">
        <f>IFERROR(INDEX(ADJ!$A$1:$BZ$1000,MATCH(PAYROLL!D210,ADJ!A$1:A$500,0),MATCH(PAYROLL!BN$2,ADJ!$2:$2,0)),0)</f>
        <v/>
      </c>
      <c r="BO210">
        <f>IFERROR(INDEX(ADJ!$A$1:$BZ$1000,MATCH(PAYROLL!D210,ADJ!A$1:A$500,0),MATCH(PAYROLL!BO$2,ADJ!$2:$2,0)),0)</f>
        <v/>
      </c>
      <c r="BP210">
        <f>SUM(AM210,AV210,BE210,BK210,BL210:BO210)</f>
        <v/>
      </c>
      <c r="BQ210">
        <f>BO210</f>
        <v/>
      </c>
      <c r="BR210">
        <f>IFERROR(ROUND(IF(LEFT(INDEX(PIS!O$1:O$500,MATCH(D210,PIS!C$1:C$500)),1)="D",T210/8*(BD210*0.3),IF(LEFT(INDEX(PIS!O$1:O$500,MATCH(D210,PIS!C$1:C$500)),1)="H",T210*($BD210*0.3),T210/$AD210/8*($BD210*0.3))),0),0)</f>
        <v/>
      </c>
      <c r="BS210">
        <f>IF(AP210&lt;1,0,MIN(AP210,730000))</f>
        <v/>
      </c>
      <c r="BT210">
        <f>IFERROR(ROUND((BE210-SUM(AW210:BC210)*T210/AD210/8),0)-BR210,0)</f>
        <v/>
      </c>
      <c r="BU210">
        <f>AO210</f>
        <v/>
      </c>
      <c r="BV210">
        <f>SUM(BQ210:BU210)</f>
        <v/>
      </c>
      <c r="BW210">
        <f>BP210-BV210</f>
        <v/>
      </c>
      <c r="BX210">
        <f>IFERROR(IF(RIGHT(INDEX(PIS!O$1:O$500,MATCH(D210,PIS!C$1:C$500)),5)="Gross",MIN(U210+V210,VLOOKUP("R700",TSC!B:C,2,0)*VLOOKUP("R101",TSC!B:C,2,0))*VLOOKUP("R701",TSC!B:C,2,0)%,0),0)</f>
        <v/>
      </c>
      <c r="BY210">
        <f>IFERROR(IF(RIGHT(INDEX(PIS!O$1:O$500,MATCH(D210,PIS!C$1:C$500)),5)="Gross",MIN(U210+V210,VLOOKUP("R700",TSC!B:C,2,0)*VLOOKUP("R101",TSC!B:C,2,0))*VLOOKUP("T704",TSC!B:C,2,0)%,0),0)</f>
        <v/>
      </c>
      <c r="BZ210">
        <f>IFERROR(IF(RIGHT(INDEX(PIS!O$1:O$500,MATCH(D210,PIS!C$1:C$500)),5)="Gross",MIN(U210+V210,VLOOKUP("R700",TSC!B:C,2,0)*VLOOKUP("1",TSC!F:G,2,0))*VLOOKUP("T705",TSC!B:C,2,0)%,0),0)</f>
        <v/>
      </c>
      <c r="CA210">
        <f>IFERROR(INDEX(ADJ!$A$1:$BZ$1000,MATCH(PAYROLL!D210,ADJ!A$1:A$500,0),MATCH(PAYROLL!CA$2,ADJ!$2:$2,0)),0)</f>
        <v/>
      </c>
      <c r="CB210">
        <f>IFERROR(INDEX(ADJ!$A$1:$BZ$1000,MATCH(PAYROLL!D210,ADJ!A$1:A$500,0),MATCH(PAYROLL!CB$2,ADJ!$2:$2,0)),0)</f>
        <v/>
      </c>
      <c r="CC210">
        <f>SUM(BX210:CB210)</f>
        <v/>
      </c>
      <c r="CD210">
        <f>IFERROR(INDEX(PIS!$A$1:$BZ$1000,MATCH(PAYROLL!D210,PIS!C$1:C$500,0),MATCH(PAYROLL!CD$1,PIS!$1:$1,0)),0)</f>
        <v/>
      </c>
      <c r="CE210">
        <f>IFERROR(IF(OR(INDEX(PIS!P$1:P$500,MATCH(D210,PIS!C$1:C$500,0))="LT2",INDEX(PIS!P$1:P$500,MATCH(D210,PIS!C$1:C$500,0))="P10"),0,SUM(CC210,CD210*VLOOKUP("R601",TSC!B:C,2,0),VLOOKUP("R602",TSC!B:C,2,0))),0)</f>
        <v/>
      </c>
      <c r="CF210">
        <f>MAX(BW210-CE210,0)</f>
        <v/>
      </c>
      <c r="CG210">
        <f>IFERROR(IF(OR(RIGHT(INDEX(PIS!P$1:P$500,MATCH(D210,PIS!C$1:C$500)),5)="P10",RIGHT(INDEX(PIS!P$1:P$500,MATCH(D210,PIS!C$1:C$500)),5)="CK"),0,IF(CF210&lt;=5000000,CF210*5%,IF(CF210&lt;=10000000,CF210*10%-250000,IF(CF210&lt;=18000000,CF210*15%-750000,IF(CF210&lt;=32000000,CF210*20%-1650000,IF(CF210&lt;=52000000,CF210*25%-3250000,IF(CF210&lt;=80000000,BH210*30%-5850000,CF210*35%-9850000))))))),0)</f>
        <v/>
      </c>
      <c r="CH210">
        <f>IFERROR(IF(OR(INDEX(PIS!P$1:P$500,MATCH(D210,PIS!C$1:C$500))="LT",INDEX(PIS!P$1:P$500,MATCH(D210,PIS!C$1:C$500))="CK"),0,IF(CF210&lt;2000000,0,CF210*10%)),0)</f>
        <v/>
      </c>
      <c r="CI210">
        <f>IFERROR(INDEX(ADJ!$A$1:$BZ$1000,MATCH(PAYROLL!D210,ADJ!A$1:A$500,0),MATCH(PAYROLL!CI$2,ADJ!$2:$2,0)),0)</f>
        <v/>
      </c>
      <c r="CJ210">
        <f>IFERROR(INDEX(ADJ!$A$1:$BZ$1000,MATCH(PAYROLL!D210,ADJ!A$1:A$500,0),MATCH(PAYROLL!CJ$2,ADJ!$2:$2,0)),0)</f>
        <v/>
      </c>
      <c r="CK210">
        <f>IFERROR(INDEX(ADJ!$A$1:$BZ$1000,MATCH(PAYROLL!D210,ADJ!A$1:A$500,0),MATCH(PAYROLL!CK$2,ADJ!$2:$2,0)),0)</f>
        <v/>
      </c>
      <c r="CL210">
        <f>SUM(CG210:CK210)</f>
        <v/>
      </c>
      <c r="CM210">
        <f>ROUND(SUM(CH210:CK210),0)</f>
        <v/>
      </c>
      <c r="CN210">
        <f>IFERROR(INDEX(CSDA!D$1:D$500,MATCH($CN$2,CSDA!C$1:C$500,0))*INDEX(PIS!V$1:V$500,MATCH(D210,PIS!C$1:C$500))+INDEX(ADJ!$A$1:$BZ$1000,MATCH(PAYROLL!D210,ADJ!A$1:A$500,0),MATCH(PAYROLL!CN$2,ADJ!$2:$2,0)),0)</f>
        <v/>
      </c>
      <c r="CO210">
        <f>IFERROR(INDEX(ADJ!$A$1:$BZ$1000,MATCH(PAYROLL!D210,ADJ!A$1:A$500,0),MATCH(PAYROLL!CO$2,ADJ!$2:$2,0)),0)</f>
        <v/>
      </c>
      <c r="CP210">
        <f>IFERROR(INDEX(ADJ!$A$1:$BZ$1000,MATCH(PAYROLL!D210,ADJ!A$1:A$500,0),MATCH(PAYROLL!CP$2,ADJ!$2:$2,0)),0)</f>
        <v/>
      </c>
      <c r="CQ210">
        <f>BP210-CL210-CI210-CM210-CN210-CO210-CP210-CC210</f>
        <v/>
      </c>
      <c r="CR210">
        <f>IFERROR(IF(RIGHT(INDEX(PIS!O$1:O$500,MATCH(D210,PIS!C$1:C$500,0)),5)="Gross",MIN(U210+V210,VLOOKUP("R700",TSC!B:C,2,0)*VLOOKUP("R101",TSC!B:C,2,0))*(VLOOKUP("T711",TSC!B:C,2,0)+VLOOKUP("T712",TSC!B:C,2,0))%,MIN(T210+V210,VLOOKUP("R700",TSC!B:C,2,0)*VLOOKUP("R101",TSC!B:C,2,0))*(VLOOKUP("T711",TSC!B:C,2,0)+VLOOKUP("T712",TSC!B:C,2,0)+VLOOKUP("R701",TSC!B:C,2,0))%),0)</f>
        <v/>
      </c>
      <c r="CS210">
        <f>IFERROR(IF(RIGHT(INDEX(PIS!O$1:O$500,MATCH(D210,PIS!C$1:C$500,0)),5)="Gross",MIN(U210+V210,VLOOKUP("R700",TSC!B:C,2,0)*VLOOKUP("R101",TSC!B:C,2,0))*(VLOOKUP("T714",TSC!B:C,2,0))%,MIN(T210+V210,VLOOKUP("R700",TSC!B:C,2,0)*VLOOKUP("R101",TSC!B:C,2,0))*(VLOOKUP("T704",TSC!B:C,2,0)+VLOOKUP("T714",TSC!B:C,2,0))%),0)</f>
        <v/>
      </c>
      <c r="CT210">
        <f>IFERROR(IF(RIGHT(INDEX(PIS!O$1:O$500,MATCH(D210,PIS!C$1:C$500,0)),5)="Gross",MIN(U210+V210,VLOOKUP("R700",TSC!B:C,2,0)*VLOOKUP("R101",TSC!B:C,2,0))*VLOOKUP("T705",TSC!B:C,2,0)%,MIN(T210+V210,VLOOKUP("R700",TSC!B:C,2,0)*VLOOKUP("R101",TSC!B:C,2,0))*VLOOKUP("T705",TSC!B:C,2,0)%),0)</f>
        <v/>
      </c>
      <c r="CU210">
        <f>IFERROR(IF(RIGHT(INDEX(PIS!O$1:O$500,MATCH(D210,PIS!C$1:C$500,0)),5)="Gross",MIN(U210+V210,VLOOKUP("R700",TSC!B:C,2,0)*VLOOKUP("R101",TSC!B:C,2,0))*(VLOOKUP("T713",TSC!B:C,2,0))%,MIN(T210+V210,VLOOKUP("R700",TSC!B:C,2,0)*VLOOKUP("R101",TSC!B:C,2,0))*(VLOOKUP("T713",TSC!B:C,2,0))%),0)</f>
        <v/>
      </c>
      <c r="CV210">
        <f>IFERROR(INDEX(ADJ!$A$1:$BZ$1000,MATCH(PAYROLL!D210,ADJ!A$1:A$500,0),MATCH(PAYROLL!CV$2,ADJ!$2:$2,0)),0)</f>
        <v/>
      </c>
      <c r="CW210">
        <f>IFERROR(INDEX(ADJ!$A$1:$BZ$1000,MATCH(PAYROLL!D210,ADJ!A$1:A$500,0),MATCH(PAYROLL!CW$2,ADJ!$2:$2,0)),0)</f>
        <v/>
      </c>
      <c r="CX210">
        <f>SUM(CR210:CW210)</f>
        <v/>
      </c>
      <c r="CY210">
        <f>ROUND(IF(CR210&gt;0,T210+V210*VLOOKUP("R202",TSC!$B$1:$C$500,2,0),0),0)</f>
        <v/>
      </c>
      <c r="CZ210">
        <f>IFERROR(INDEX(CSDA!D$1:D$500,MATCH($CZ$2,CSDA!C$1:C$500,0)),0)</f>
        <v/>
      </c>
      <c r="DA210">
        <f>ROUND(T210*0.7%,0)</f>
        <v/>
      </c>
      <c r="DB210">
        <f>ROUND(T210/12,0)</f>
        <v/>
      </c>
      <c r="DC210">
        <f ref="DC210" t="array">IFERROR(INDEX(CSDA!D$1:D$500,MATCH("Trích giữ"&amp;PAYROLL!DC$2,CSDA!A$1:A$500&amp;CSDA!C$1:C$500,0)),0)</f>
        <v/>
      </c>
      <c r="DD210">
        <f ref="DD210" t="array">IFERROR(INDEX(CSDA!D$1:D$500,MATCH("Trích giữ"&amp;PAYROLL!DD$2,CSDA!A$1:A$500&amp;CSDA!C$1:C$500,0)),0)</f>
        <v/>
      </c>
      <c r="DE210">
        <f ref="DE210" t="array">IFERROR(INDEX(CSDA!D$1:D$500,MATCH("Trích giữ"&amp;PAYROLL!DE$2,CSDA!A$1:A$500&amp;CSDA!C$1:C$500,0)),0)</f>
        <v/>
      </c>
      <c r="DF210">
        <f>IFERROR(INDEX(CSDA!D$1:D$500,MATCH(PAYROLL!DF$2,CSDA!C$1:C$500,0)),0)</f>
        <v/>
      </c>
      <c r="DG210">
        <f ref="DG210" t="array">IFERROR(INDEX(CSDA!D$1:D$500,MATCH("Trích giữ"&amp;PAYROLL!DG$2,CSDA!A$1:A$500&amp;CSDA!C$1:C$500,0)),0)</f>
        <v/>
      </c>
      <c r="DH210">
        <f>ROUND(T210/26,0)</f>
        <v/>
      </c>
      <c r="DI210">
        <f ref="DI210" t="array">IFERROR(INDEX(CSDA!D$1:D$500,MATCH("Trích giữ"&amp;PAYROLL!DI$2,CSDA!A$1:A$500&amp;CSDA!C$1:C$500,0)),0)</f>
        <v/>
      </c>
      <c r="DJ210">
        <f>IF(U210=0,T210*21.5%-BL210,0)</f>
        <v/>
      </c>
      <c r="DK210">
        <f ref="DK210" t="array">IFERROR(INDEX(CSDA!D$1:D$500,MATCH("Trích giữ"&amp;PAYROLL!DK$2,CSDA!A$1:A$500&amp;CSDA!C$1:C$500,0)),0)</f>
        <v/>
      </c>
      <c r="DL210">
        <f>IFERROR(INDEX(CSDA!D$1:D$500,MATCH(PAYROLL!DL$2,CSDA!C$1:C$500,0))/12,0)</f>
        <v/>
      </c>
      <c r="DM210">
        <f>SUM(DB210:DL210)</f>
        <v/>
      </c>
      <c r="DN210">
        <f>IFERROR(INDEX(ADJ!$A$1:$BZ$1000,MATCH(PAYROLL!D210,ADJ!A$1:A$500,0),MATCH(PAYROLL!DN$2,ADJ!$2:$2,0)),0)</f>
        <v/>
      </c>
      <c r="DO210">
        <f>IFERROR(SUM(BP210,DM210:DN210,CX210:DA210)-DT210,0)</f>
        <v/>
      </c>
      <c r="DP210">
        <f ref="DP210" t="array">SUM(BW210*IFERROR(INDEX(CSDA!D$1:D$500,MATCH(BW$2,CSDA!C$1:C$500,0)),0)%,CX210*IFERROR(INDEX(CSDA!D$1:D$500,MATCH(CX$2,CSDA!C$1:C$500,0)),0)%,DA210*IFERROR(INDEX(CSDA!D$1:D$500,MATCH(DA$2,CSDA!C$1:C$500,0)),0)%,DB210*IFERROR(INDEX(CSDA!D$1:D$500,MATCH(DB$2,CSDA!C$1:C$500,0)),0)%,DF210*IFERROR(INDEX(CSDA!D$1:D$500,MATCH("Phí dịch vụ"&amp;PAYROLL!DF$2,CSDA!A$1:A$500&amp;CSDA!C$1:C$500,0)),0)%,DC210*IFERROR(INDEX(CSDA!D$1:D$500,MATCH("Phí dịch vụ"&amp;PAYROLL!DC$2,CSDA!A$1:A$500&amp;CSDA!C$1:C$500,0)),0)%,DH210*IFERROR(INDEX(CSDA!D$1:D$500,MATCH("Phí dịch vụ"&amp;PAYROLL!DH$2,CSDA!A$1:A$500&amp;CSDA!C$1:C$500,0)),0)%,DJ210*IFERROR(INDEX(CSDA!D$1:D$500,MATCH("Phí dịch vụ"&amp;PAYROLL!DJ$2,CSDA!A$1:A$500&amp;CSDA!C$1:C$500,0)),0)%,BN210*IFERROR(INDEX(CSDA!D$1:D$500,MATCH(BN$2,CSDA!C$1:C$500,0)),0)%)-BN210*7%</f>
        <v/>
      </c>
      <c r="DQ210">
        <f>IFERROR(INDEX(ADJ!$A$1:$BZ$1000,MATCH(PAYROLL!D210,ADJ!A$1:A$500,0),MATCH(PAYROLL!DQ$2,ADJ!$2:$2,0)),0)</f>
        <v/>
      </c>
      <c r="DR210">
        <f>IFERROR(INDEX(ADJ!$A$1:$BZ$1000,MATCH(PAYROLL!D210,ADJ!A$1:A$500,0),MATCH(PAYROLL!DR$2,ADJ!$2:$2,0)),0)</f>
        <v/>
      </c>
      <c r="DS210">
        <f>SUM(DP210:DR210)</f>
        <v/>
      </c>
      <c r="DT210">
        <f>EK210</f>
        <v/>
      </c>
      <c r="DU210">
        <f>SUM(DO210:DR210)</f>
        <v/>
      </c>
      <c r="DV210">
        <f>ROUND(DU210*0.1,0)</f>
        <v/>
      </c>
      <c r="DW210">
        <f>DU210+DV210</f>
        <v/>
      </c>
      <c r="DZ210">
        <f>IFERROR(INDEX(ADJ!$A$1:$BZ$1000,MATCH(PAYROLL!$D210,ADJ!A$1:A$500,0),MATCH(PAYROLL!DZ$2,ADJ!$2:$2,0)),0)</f>
        <v/>
      </c>
      <c r="EA210">
        <f>IFERROR(INDEX(ADJ!$A$1:$BZ$1000,MATCH(PAYROLL!$D210,ADJ!A$1:A$500,0),MATCH(PAYROLL!EA$2,ADJ!$2:$2,0)),0)</f>
        <v/>
      </c>
      <c r="EB210">
        <f>IFERROR(INDEX(ADJ!$A$1:$BZ$1000,MATCH(PAYROLL!$D210,ADJ!A$1:A$500,0),MATCH(PAYROLL!EB$2,ADJ!$2:$2,0)),0)</f>
        <v/>
      </c>
      <c r="EC210">
        <f>IFERROR(INDEX(ADJ!$A$1:$BZ$1000,MATCH(PAYROLL!$D210,ADJ!A$1:A$500,0),MATCH(PAYROLL!EC$2,ADJ!$2:$2,0)),0)</f>
        <v/>
      </c>
      <c r="ED210">
        <f>IFERROR(INDEX(ADJ!$A$1:$BZ$1000,MATCH(PAYROLL!$D210,ADJ!A$1:A$500,0),MATCH(PAYROLL!ED$2,ADJ!$2:$2,0)),0)</f>
        <v/>
      </c>
      <c r="EE210">
        <f>IFERROR(INDEX(ADJ!$A$1:$BZ$1000,MATCH(PAYROLL!$D210,ADJ!A$1:A$500,0),MATCH(PAYROLL!EE$2,ADJ!$2:$2,0)),0)</f>
        <v/>
      </c>
      <c r="EF210">
        <f>IFERROR(INDEX(ADJ!$A$1:$BZ$1000,MATCH(PAYROLL!$D210,ADJ!A$1:A$500,0),MATCH(PAYROLL!EF$2,ADJ!$2:$2,0)),0)</f>
        <v/>
      </c>
      <c r="EG210">
        <f>IFERROR(INDEX(ADJ!$A$1:$BZ$1000,MATCH(PAYROLL!$D210,ADJ!A$1:A$500,0),MATCH(PAYROLL!EG$2,ADJ!$2:$2,0)),0)</f>
        <v/>
      </c>
      <c r="EH210">
        <f>IFERROR(INDEX(ADJ!$A$1:$BZ$1000,MATCH(PAYROLL!$D210,ADJ!A$1:A$500,0),MATCH(PAYROLL!EH$2,ADJ!$2:$2,0)),0)</f>
        <v/>
      </c>
      <c r="EI210">
        <f>IFERROR(INDEX(ADJ!$A$1:$BZ$1000,MATCH(PAYROLL!D210,ADJ!A$1:A$500,0),MATCH(PAYROLL!EI$2,ADJ!$2:$2,0)),0)</f>
        <v/>
      </c>
      <c r="EJ210">
        <f>IFERROR(INDEX(ADJ!$A$1:$BZ$1000,MATCH(PAYROLL!$D210,ADJ!A$1:A$500,0),MATCH(PAYROLL!EJ$2,ADJ!$2:$2,0)),0)</f>
        <v/>
      </c>
      <c r="EK210">
        <f>SUM(DZ210:EJ210)</f>
        <v/>
      </c>
    </row>
    <row r="211">
      <c r="A211" t="n">
        <v>209</v>
      </c>
      <c r="B211" t="inlineStr">
        <is>
          <t>Lục Đức Thắng</t>
        </is>
      </c>
      <c r="D211" t="inlineStr">
        <is>
          <t>159821-01</t>
        </is>
      </c>
      <c r="S211">
        <f>IFERROR(INDEX(PIS!$A$1:$BZ$1000,MATCH($D211,PIS!C$1:C$500,0),MATCH("Lương CB tháng trước",PIS!$1:$1,0)),0)</f>
        <v/>
      </c>
      <c r="T211">
        <f>IFERROR(INDEX(PIS!$A$1:$BZ$1000,MATCH($D211,PIS!C$1:C$500,0),MATCH("Lương CB hiện tại",PIS!$1:$1,0)),0)</f>
        <v/>
      </c>
      <c r="U211">
        <f>IFERROR(INDEX(PIS!$A$1:$BZ$1000,MATCH($D211,PIS!C$1:C$500,0),MATCH("Lương đóng BHBB",PIS!$1:$1,0)),0)</f>
        <v/>
      </c>
      <c r="V211">
        <f>IFERROR(INDEX(PIS!$A$1:$BZ$1000,MATCH($D211,PIS!C$1:C$500,0),MATCH(V$2,PIS!$2:$2,0)),0)</f>
        <v/>
      </c>
      <c r="W211">
        <f>IFERROR(INDEX(PIS!$A$1:$BZ$1000,MATCH($D211,PIS!C$1:C$500,0),MATCH(W$2,PIS!$2:$2,0)),0)</f>
        <v/>
      </c>
      <c r="X211">
        <f>IFERROR(INDEX(PIS!$A$1:$BZ$1000,MATCH($D211,PIS!C$1:C$500,0),MATCH(X$2,PIS!$2:$2,0)),0)</f>
        <v/>
      </c>
      <c r="Y211">
        <f>IFERROR(INDEX(PIS!$A$1:$BZ$1000,MATCH($D211,PIS!C$1:C$500,0),MATCH(Y$2,PIS!$2:$2,0)),0)</f>
        <v/>
      </c>
      <c r="Z211">
        <f>IFERROR(INDEX(PIS!$A$1:$BZ$1000,MATCH($D211,PIS!C$1:C$500,0),MATCH(Z$2,PIS!$2:$2,0)),0)</f>
        <v/>
      </c>
      <c r="AA211">
        <f>IFERROR(INDEX(PIS!$A$1:$BZ$1000,MATCH($D211,PIS!C$1:C$500,0),MATCH(AA$2,PIS!$2:$2,0)),0)</f>
        <v/>
      </c>
      <c r="AB211">
        <f>IFERROR(INDEX(PIS!$A$1:$BZ$1000,MATCH($D211,PIS!C$1:C$500,0),MATCH(AB$2,PIS!$2:$2,0)),0)</f>
        <v/>
      </c>
      <c r="AC211">
        <f>SUM(V211:AB211)</f>
        <v/>
      </c>
      <c r="AD211">
        <f>IFERROR(INDEX(TIMESHEET!$A$1:$AI$5000,MATCH($D211,TIMESHEET!A$1:A$500,0),MATCH("T100",TIMESHEET!$2:$2,0))-2,0)</f>
        <v/>
      </c>
      <c r="AE211">
        <f>IFERROR(INDEX(TIMESHEET!$A$1:$AI$5000,MATCH($D211,TIMESHEET!A$1:A$500,0),MATCH("T202",TIMESHEET!$2:$2,0)),0)</f>
        <v/>
      </c>
      <c r="AF211">
        <f>IFERROR(INDEX(TIMESHEET!$A$1:$AI$5000,MATCH($D211,TIMESHEET!A$1:A$500,0),MATCH("T302",TIMESHEET!$2:$2,0)),0)</f>
        <v/>
      </c>
      <c r="AG211">
        <f>IFERROR(INDEX(TIMESHEET!$A$1:$AI$5000,MATCH($D211,TIMESHEET!A$1:A$500,0),MATCH("T406",TIMESHEET!$2:$2,0)),0)</f>
        <v/>
      </c>
      <c r="AH211">
        <f>AE211+AG211</f>
        <v/>
      </c>
      <c r="AI211">
        <f>IFERROR(INDEX(TIMESHEET!$A$1:$AI$5000,MATCH($D211,TIMESHEET!A$1:A$500,0),MATCH("T701",TIMESHEET!$2:$2,0)),0)</f>
        <v/>
      </c>
      <c r="AJ211">
        <f>IFERROR(INDEX(TIMESHEET!$A$1:$AI$5000,MATCH($D211,TIMESHEET!B$1:B$500,0),MATCH("T320",TIMESHEET!$2:$2,0)),0)</f>
        <v/>
      </c>
      <c r="AK211">
        <f>IFERROR(IF(LEFT(INDEX(PIS!O$1:O$500,MATCH(D211,PIS!C$1:C$500)),1)="M",T211/AD211*SUM(AE211:AG211),T211*AD211),0)</f>
        <v/>
      </c>
      <c r="AL211">
        <f>IFERROR(INDEX(ADJ!$A$1:$BZ$1000,MATCH(PAYROLL!D211,ADJ!A$1:A$500,0),MATCH(PAYROLL!AL$2,ADJ!$2:$2,0)),0)</f>
        <v/>
      </c>
      <c r="AM211">
        <f>SUM(AK211:AL211)</f>
        <v/>
      </c>
      <c r="AN211">
        <f>IFERROR(ROUND(V211/$AD211*$AH211,0),0)</f>
        <v/>
      </c>
      <c r="AO211">
        <f>IFERROR(ROUND(W211/$AD211*$AH211,0),0)</f>
        <v/>
      </c>
      <c r="AP211">
        <f>IFERROR(ROUND(X211/$AD211*$AE211,0),0)</f>
        <v/>
      </c>
      <c r="AQ211">
        <f>IFERROR(ROUND(Y211/$AD211*$AH211,0),0)</f>
        <v/>
      </c>
      <c r="AR211">
        <f>IFERROR(ROUND(Z211/$AD211*$AH211,0),0)</f>
        <v/>
      </c>
      <c r="AS211">
        <f>IFERROR(ROUND(AA211/$AD211*$AH211,0),0)</f>
        <v/>
      </c>
      <c r="AT211">
        <f>IFERROR(IF((AE211+AF211+AG211)&gt;13,AB211,ROUND(AB211/AD211*AH211,0)),0)</f>
        <v/>
      </c>
      <c r="AU211">
        <f>IFERROR(INDEX(ADJ!$A$1:$BZ$1000,MATCH(PAYROLL!D211,ADJ!A$1:A$500,0),MATCH(PAYROLL!AU$2,ADJ!$2:$2,0)),0)</f>
        <v/>
      </c>
      <c r="AV211">
        <f>ROUND(SUM(AN211:AU211),0)</f>
        <v/>
      </c>
      <c r="AW211">
        <f>IFERROR(INDEX(TIMESHEET!$A$1:$AI$5000,MATCH(PAYROLL!D211,TIMESHEET!A$1:A$500,0),MATCH("T620",TIMESHEET!$2:$2,0)),0)</f>
        <v/>
      </c>
      <c r="AX211">
        <f>IFERROR(INDEX(TIMESHEET!$A$1:$AI$5000,MATCH(PAYROLL!D211,TIMESHEET!A$1:A$500,0),MATCH("T601",TIMESHEET!$2:$2,0)),0)</f>
        <v/>
      </c>
      <c r="AY211">
        <f>IFERROR(INDEX(TIMESHEET!$A$1:$AI$5000,MATCH(PAYROLL!D211,TIMESHEET!A$1:A$500,0),MATCH("T602",TIMESHEET!$2:$2,0)),0)</f>
        <v/>
      </c>
      <c r="AZ211">
        <f>IFERROR(INDEX(TIMESHEET!$A$1:$AI$5000,MATCH(PAYROLL!D211,TIMESHEET!A$1:A$500,0),MATCH("T603",TIMESHEET!$2:$2,0)),0)</f>
        <v/>
      </c>
      <c r="BA211">
        <f>IFERROR(INDEX(TIMESHEET!$A$1:$AI$5000,MATCH(PAYROLL!D211,TIMESHEET!A$1:A$500,0),MATCH("T611",TIMESHEET!$2:$2,0)),0)</f>
        <v/>
      </c>
      <c r="BB211">
        <f>IFERROR(INDEX(TIMESHEET!$A$1:$AI$5000,MATCH(PAYROLL!D211,TIMESHEET!A$1:A$500,0),MATCH("T612",TIMESHEET!$2:$2,0)),0)</f>
        <v/>
      </c>
      <c r="BC211">
        <f>IFERROR(INDEX(TIMESHEET!$A$1:$AI$5000,MATCH(PAYROLL!D211,TIMESHEET!A$1:A$500,0),MATCH("T613",TIMESHEET!$2:$2,0)),0)</f>
        <v/>
      </c>
      <c r="BD211">
        <f>IFERROR(INDEX(TIMESHEET!$A$1:$AI$5000,MATCH(PAYROLL!D211,TIMESHEET!A$1:A$500,0),MATCH("T500",TIMESHEET!$2:$2,0)),0)</f>
        <v/>
      </c>
      <c r="BE211">
        <f>IFERROR(IF(LEFT(INDEX(PIS!O$1:O$500,MATCH(D211,PIS!C$1:C$500)),1)="M",T211/AD211/8*(AW211+AX211*1.5+AY211*2+AZ211*3+BA211*2.1+BB211*2.7+BC211*3.9+BD211*0.3),T211/8*(AW211+AX211*1.5+AY211*2+AZ211*3+BA211*2.1+BB211*2.7+BC211*3.9+BD211*0.3)),0)</f>
        <v/>
      </c>
      <c r="BF211">
        <f>IFERROR(INDEX(ADJ!$A$1:$BZ$1000,MATCH(PAYROLL!$D211,ADJ!A$1:A$500,0),MATCH(PAYROLL!BF$2,ADJ!$2:$2,0)),0)</f>
        <v/>
      </c>
      <c r="BG211">
        <f>IFERROR(INDEX(ADJ!$A$1:$BZ$1000,MATCH(PAYROLL!D211,ADJ!A$1:A$500,0),MATCH(PAYROLL!BG$2,ADJ!$2:$2,0)),0)</f>
        <v/>
      </c>
      <c r="BH211">
        <f>IFERROR(INDEX(ADJ!$A$1:$BZ$1000,MATCH(PAYROLL!D211,ADJ!A$1:A$500,0),MATCH(PAYROLL!BH$2,ADJ!$2:$2,0)),0)</f>
        <v/>
      </c>
      <c r="BI211">
        <f>IFERROR(INDEX(ADJ!$A$1:$BZ$1000,MATCH(PAYROLL!D211,ADJ!A$1:A$500,0),MATCH(PAYROLL!BI$2,ADJ!$2:$2,0)),0)</f>
        <v/>
      </c>
      <c r="BJ211">
        <f>IFERROR(INDEX(ADJ!$A$1:$BZ$1000,MATCH(PAYROLL!D211,ADJ!A$1:A$500,0),MATCH(PAYROLL!BJ$2,ADJ!$2:$2,0)),0)</f>
        <v/>
      </c>
      <c r="BK211">
        <f>SUM(BF211:BJ211)</f>
        <v/>
      </c>
      <c r="BL211">
        <f>IFERROR(INDEX(ADJ!$A$1:$BZ$1000,MATCH(PAYROLL!D211,ADJ!A$1:A$500,0),MATCH(PAYROLL!BL$2,ADJ!$2:$2,0)),0)</f>
        <v/>
      </c>
      <c r="BM211">
        <f>IFERROR(INDEX(ADJ!$A$1:$BZ$1000,MATCH(PAYROLL!D211,ADJ!A$1:A$500,0),MATCH(PAYROLL!BM$2,ADJ!$2:$2,0)),0)</f>
        <v/>
      </c>
      <c r="BN211">
        <f>IFERROR(INDEX(ADJ!$A$1:$BZ$1000,MATCH(PAYROLL!D211,ADJ!A$1:A$500,0),MATCH(PAYROLL!BN$2,ADJ!$2:$2,0)),0)</f>
        <v/>
      </c>
      <c r="BO211">
        <f>IFERROR(INDEX(ADJ!$A$1:$BZ$1000,MATCH(PAYROLL!D211,ADJ!A$1:A$500,0),MATCH(PAYROLL!BO$2,ADJ!$2:$2,0)),0)</f>
        <v/>
      </c>
      <c r="BP211">
        <f>SUM(AM211,AV211,BE211,BK211,BL211:BO211)</f>
        <v/>
      </c>
      <c r="BQ211">
        <f>BO211</f>
        <v/>
      </c>
      <c r="BR211">
        <f>IFERROR(ROUND(IF(LEFT(INDEX(PIS!O$1:O$500,MATCH(D211,PIS!C$1:C$500)),1)="D",T211/8*(BD211*0.3),IF(LEFT(INDEX(PIS!O$1:O$500,MATCH(D211,PIS!C$1:C$500)),1)="H",T211*($BD211*0.3),T211/$AD211/8*($BD211*0.3))),0),0)</f>
        <v/>
      </c>
      <c r="BS211">
        <f>IF(AP211&lt;1,0,MIN(AP211,730000))</f>
        <v/>
      </c>
      <c r="BT211">
        <f>IFERROR(ROUND((BE211-SUM(AW211:BC211)*T211/AD211/8),0)-BR211,0)</f>
        <v/>
      </c>
      <c r="BU211">
        <f>AO211</f>
        <v/>
      </c>
      <c r="BV211">
        <f>SUM(BQ211:BU211)</f>
        <v/>
      </c>
      <c r="BW211">
        <f>BP211-BV211</f>
        <v/>
      </c>
      <c r="BX211">
        <f>IFERROR(IF(RIGHT(INDEX(PIS!O$1:O$500,MATCH(D211,PIS!C$1:C$500)),5)="Gross",MIN(U211+V211,VLOOKUP("R700",TSC!B:C,2,0)*VLOOKUP("R101",TSC!B:C,2,0))*VLOOKUP("R701",TSC!B:C,2,0)%,0),0)</f>
        <v/>
      </c>
      <c r="BY211">
        <f>IFERROR(IF(RIGHT(INDEX(PIS!O$1:O$500,MATCH(D211,PIS!C$1:C$500)),5)="Gross",MIN(U211+V211,VLOOKUP("R700",TSC!B:C,2,0)*VLOOKUP("R101",TSC!B:C,2,0))*VLOOKUP("T704",TSC!B:C,2,0)%,0),0)</f>
        <v/>
      </c>
      <c r="BZ211">
        <f>IFERROR(IF(RIGHT(INDEX(PIS!O$1:O$500,MATCH(D211,PIS!C$1:C$500)),5)="Gross",MIN(U211+V211,VLOOKUP("R700",TSC!B:C,2,0)*VLOOKUP("1",TSC!F:G,2,0))*VLOOKUP("T705",TSC!B:C,2,0)%,0),0)</f>
        <v/>
      </c>
      <c r="CA211">
        <f>IFERROR(INDEX(ADJ!$A$1:$BZ$1000,MATCH(PAYROLL!D211,ADJ!A$1:A$500,0),MATCH(PAYROLL!CA$2,ADJ!$2:$2,0)),0)</f>
        <v/>
      </c>
      <c r="CB211">
        <f>IFERROR(INDEX(ADJ!$A$1:$BZ$1000,MATCH(PAYROLL!D211,ADJ!A$1:A$500,0),MATCH(PAYROLL!CB$2,ADJ!$2:$2,0)),0)</f>
        <v/>
      </c>
      <c r="CC211">
        <f>SUM(BX211:CB211)</f>
        <v/>
      </c>
      <c r="CD211">
        <f>IFERROR(INDEX(PIS!$A$1:$BZ$1000,MATCH(PAYROLL!D211,PIS!C$1:C$500,0),MATCH(PAYROLL!CD$1,PIS!$1:$1,0)),0)</f>
        <v/>
      </c>
      <c r="CE211">
        <f>IFERROR(IF(OR(INDEX(PIS!P$1:P$500,MATCH(D211,PIS!C$1:C$500,0))="LT2",INDEX(PIS!P$1:P$500,MATCH(D211,PIS!C$1:C$500,0))="P10"),0,SUM(CC211,CD211*VLOOKUP("R601",TSC!B:C,2,0),VLOOKUP("R602",TSC!B:C,2,0))),0)</f>
        <v/>
      </c>
      <c r="CF211">
        <f>MAX(BW211-CE211,0)</f>
        <v/>
      </c>
      <c r="CG211">
        <f>IFERROR(IF(OR(RIGHT(INDEX(PIS!P$1:P$500,MATCH(D211,PIS!C$1:C$500)),5)="P10",RIGHT(INDEX(PIS!P$1:P$500,MATCH(D211,PIS!C$1:C$500)),5)="CK"),0,IF(CF211&lt;=5000000,CF211*5%,IF(CF211&lt;=10000000,CF211*10%-250000,IF(CF211&lt;=18000000,CF211*15%-750000,IF(CF211&lt;=32000000,CF211*20%-1650000,IF(CF211&lt;=52000000,CF211*25%-3250000,IF(CF211&lt;=80000000,BH211*30%-5850000,CF211*35%-9850000))))))),0)</f>
        <v/>
      </c>
      <c r="CH211">
        <f>IFERROR(IF(OR(INDEX(PIS!P$1:P$500,MATCH(D211,PIS!C$1:C$500))="LT",INDEX(PIS!P$1:P$500,MATCH(D211,PIS!C$1:C$500))="CK"),0,IF(CF211&lt;2000000,0,CF211*10%)),0)</f>
        <v/>
      </c>
      <c r="CI211">
        <f>IFERROR(INDEX(ADJ!$A$1:$BZ$1000,MATCH(PAYROLL!D211,ADJ!A$1:A$500,0),MATCH(PAYROLL!CI$2,ADJ!$2:$2,0)),0)</f>
        <v/>
      </c>
      <c r="CJ211">
        <f>IFERROR(INDEX(ADJ!$A$1:$BZ$1000,MATCH(PAYROLL!D211,ADJ!A$1:A$500,0),MATCH(PAYROLL!CJ$2,ADJ!$2:$2,0)),0)</f>
        <v/>
      </c>
      <c r="CK211">
        <f>IFERROR(INDEX(ADJ!$A$1:$BZ$1000,MATCH(PAYROLL!D211,ADJ!A$1:A$500,0),MATCH(PAYROLL!CK$2,ADJ!$2:$2,0)),0)</f>
        <v/>
      </c>
      <c r="CL211">
        <f>SUM(CG211:CK211)</f>
        <v/>
      </c>
      <c r="CM211">
        <f>ROUND(SUM(CH211:CK211),0)</f>
        <v/>
      </c>
      <c r="CN211">
        <f>IFERROR(INDEX(CSDA!D$1:D$500,MATCH($CN$2,CSDA!C$1:C$500,0))*INDEX(PIS!V$1:V$500,MATCH(D211,PIS!C$1:C$500))+INDEX(ADJ!$A$1:$BZ$1000,MATCH(PAYROLL!D211,ADJ!A$1:A$500,0),MATCH(PAYROLL!CN$2,ADJ!$2:$2,0)),0)</f>
        <v/>
      </c>
      <c r="CO211">
        <f>IFERROR(INDEX(ADJ!$A$1:$BZ$1000,MATCH(PAYROLL!D211,ADJ!A$1:A$500,0),MATCH(PAYROLL!CO$2,ADJ!$2:$2,0)),0)</f>
        <v/>
      </c>
      <c r="CP211">
        <f>IFERROR(INDEX(ADJ!$A$1:$BZ$1000,MATCH(PAYROLL!D211,ADJ!A$1:A$500,0),MATCH(PAYROLL!CP$2,ADJ!$2:$2,0)),0)</f>
        <v/>
      </c>
      <c r="CQ211">
        <f>BP211-CL211-CI211-CM211-CN211-CO211-CP211-CC211</f>
        <v/>
      </c>
      <c r="CR211">
        <f>IFERROR(IF(RIGHT(INDEX(PIS!O$1:O$500,MATCH(D211,PIS!C$1:C$500,0)),5)="Gross",MIN(U211+V211,VLOOKUP("R700",TSC!B:C,2,0)*VLOOKUP("R101",TSC!B:C,2,0))*(VLOOKUP("T711",TSC!B:C,2,0)+VLOOKUP("T712",TSC!B:C,2,0))%,MIN(T211+V211,VLOOKUP("R700",TSC!B:C,2,0)*VLOOKUP("R101",TSC!B:C,2,0))*(VLOOKUP("T711",TSC!B:C,2,0)+VLOOKUP("T712",TSC!B:C,2,0)+VLOOKUP("R701",TSC!B:C,2,0))%),0)</f>
        <v/>
      </c>
      <c r="CS211">
        <f>IFERROR(IF(RIGHT(INDEX(PIS!O$1:O$500,MATCH(D211,PIS!C$1:C$500,0)),5)="Gross",MIN(U211+V211,VLOOKUP("R700",TSC!B:C,2,0)*VLOOKUP("R101",TSC!B:C,2,0))*(VLOOKUP("T714",TSC!B:C,2,0))%,MIN(T211+V211,VLOOKUP("R700",TSC!B:C,2,0)*VLOOKUP("R101",TSC!B:C,2,0))*(VLOOKUP("T704",TSC!B:C,2,0)+VLOOKUP("T714",TSC!B:C,2,0))%),0)</f>
        <v/>
      </c>
      <c r="CT211">
        <f>IFERROR(IF(RIGHT(INDEX(PIS!O$1:O$500,MATCH(D211,PIS!C$1:C$500,0)),5)="Gross",MIN(U211+V211,VLOOKUP("R700",TSC!B:C,2,0)*VLOOKUP("R101",TSC!B:C,2,0))*VLOOKUP("T705",TSC!B:C,2,0)%,MIN(T211+V211,VLOOKUP("R700",TSC!B:C,2,0)*VLOOKUP("R101",TSC!B:C,2,0))*VLOOKUP("T705",TSC!B:C,2,0)%),0)</f>
        <v/>
      </c>
      <c r="CU211">
        <f>IFERROR(IF(RIGHT(INDEX(PIS!O$1:O$500,MATCH(D211,PIS!C$1:C$500,0)),5)="Gross",MIN(U211+V211,VLOOKUP("R700",TSC!B:C,2,0)*VLOOKUP("R101",TSC!B:C,2,0))*(VLOOKUP("T713",TSC!B:C,2,0))%,MIN(T211+V211,VLOOKUP("R700",TSC!B:C,2,0)*VLOOKUP("R101",TSC!B:C,2,0))*(VLOOKUP("T713",TSC!B:C,2,0))%),0)</f>
        <v/>
      </c>
      <c r="CV211">
        <f>IFERROR(INDEX(ADJ!$A$1:$BZ$1000,MATCH(PAYROLL!D211,ADJ!A$1:A$500,0),MATCH(PAYROLL!CV$2,ADJ!$2:$2,0)),0)</f>
        <v/>
      </c>
      <c r="CW211">
        <f>IFERROR(INDEX(ADJ!$A$1:$BZ$1000,MATCH(PAYROLL!D211,ADJ!A$1:A$500,0),MATCH(PAYROLL!CW$2,ADJ!$2:$2,0)),0)</f>
        <v/>
      </c>
      <c r="CX211">
        <f>SUM(CR211:CW211)</f>
        <v/>
      </c>
      <c r="CY211">
        <f>ROUND(IF(CR211&gt;0,T211+V211*VLOOKUP("R202",TSC!$B$1:$C$500,2,0),0),0)</f>
        <v/>
      </c>
      <c r="CZ211">
        <f>IFERROR(INDEX(CSDA!D$1:D$500,MATCH($CZ$2,CSDA!C$1:C$500,0)),0)</f>
        <v/>
      </c>
      <c r="DA211">
        <f>ROUND(T211*0.7%,0)</f>
        <v/>
      </c>
      <c r="DB211">
        <f>ROUND(T211/12,0)</f>
        <v/>
      </c>
      <c r="DC211">
        <f ref="DC211" t="array">IFERROR(INDEX(CSDA!D$1:D$500,MATCH("Trích giữ"&amp;PAYROLL!DC$2,CSDA!A$1:A$500&amp;CSDA!C$1:C$500,0)),0)</f>
        <v/>
      </c>
      <c r="DD211">
        <f ref="DD211" t="array">IFERROR(INDEX(CSDA!D$1:D$500,MATCH("Trích giữ"&amp;PAYROLL!DD$2,CSDA!A$1:A$500&amp;CSDA!C$1:C$500,0)),0)</f>
        <v/>
      </c>
      <c r="DE211">
        <f ref="DE211" t="array">IFERROR(INDEX(CSDA!D$1:D$500,MATCH("Trích giữ"&amp;PAYROLL!DE$2,CSDA!A$1:A$500&amp;CSDA!C$1:C$500,0)),0)</f>
        <v/>
      </c>
      <c r="DF211">
        <f>IFERROR(INDEX(CSDA!D$1:D$500,MATCH(PAYROLL!DF$2,CSDA!C$1:C$500,0)),0)</f>
        <v/>
      </c>
      <c r="DG211">
        <f ref="DG211" t="array">IFERROR(INDEX(CSDA!D$1:D$500,MATCH("Trích giữ"&amp;PAYROLL!DG$2,CSDA!A$1:A$500&amp;CSDA!C$1:C$500,0)),0)</f>
        <v/>
      </c>
      <c r="DH211">
        <f>ROUND(T211/26,0)</f>
        <v/>
      </c>
      <c r="DI211">
        <f ref="DI211" t="array">IFERROR(INDEX(CSDA!D$1:D$500,MATCH("Trích giữ"&amp;PAYROLL!DI$2,CSDA!A$1:A$500&amp;CSDA!C$1:C$500,0)),0)</f>
        <v/>
      </c>
      <c r="DJ211">
        <f>IF(U211=0,T211*21.5%-BL211,0)</f>
        <v/>
      </c>
      <c r="DK211">
        <f ref="DK211" t="array">IFERROR(INDEX(CSDA!D$1:D$500,MATCH("Trích giữ"&amp;PAYROLL!DK$2,CSDA!A$1:A$500&amp;CSDA!C$1:C$500,0)),0)</f>
        <v/>
      </c>
      <c r="DL211">
        <f>IFERROR(INDEX(CSDA!D$1:D$500,MATCH(PAYROLL!DL$2,CSDA!C$1:C$500,0))/12,0)</f>
        <v/>
      </c>
      <c r="DM211">
        <f>SUM(DB211:DL211)</f>
        <v/>
      </c>
      <c r="DN211">
        <f>IFERROR(INDEX(ADJ!$A$1:$BZ$1000,MATCH(PAYROLL!D211,ADJ!A$1:A$500,0),MATCH(PAYROLL!DN$2,ADJ!$2:$2,0)),0)</f>
        <v/>
      </c>
      <c r="DO211">
        <f>IFERROR(SUM(BP211,DM211:DN211,CX211:DA211)-DT211,0)</f>
        <v/>
      </c>
      <c r="DP211">
        <f ref="DP211" t="array">SUM(BW211*IFERROR(INDEX(CSDA!D$1:D$500,MATCH(BW$2,CSDA!C$1:C$500,0)),0)%,CX211*IFERROR(INDEX(CSDA!D$1:D$500,MATCH(CX$2,CSDA!C$1:C$500,0)),0)%,DA211*IFERROR(INDEX(CSDA!D$1:D$500,MATCH(DA$2,CSDA!C$1:C$500,0)),0)%,DB211*IFERROR(INDEX(CSDA!D$1:D$500,MATCH(DB$2,CSDA!C$1:C$500,0)),0)%,DF211*IFERROR(INDEX(CSDA!D$1:D$500,MATCH("Phí dịch vụ"&amp;PAYROLL!DF$2,CSDA!A$1:A$500&amp;CSDA!C$1:C$500,0)),0)%,DC211*IFERROR(INDEX(CSDA!D$1:D$500,MATCH("Phí dịch vụ"&amp;PAYROLL!DC$2,CSDA!A$1:A$500&amp;CSDA!C$1:C$500,0)),0)%,DH211*IFERROR(INDEX(CSDA!D$1:D$500,MATCH("Phí dịch vụ"&amp;PAYROLL!DH$2,CSDA!A$1:A$500&amp;CSDA!C$1:C$500,0)),0)%,DJ211*IFERROR(INDEX(CSDA!D$1:D$500,MATCH("Phí dịch vụ"&amp;PAYROLL!DJ$2,CSDA!A$1:A$500&amp;CSDA!C$1:C$500,0)),0)%,BN211*IFERROR(INDEX(CSDA!D$1:D$500,MATCH(BN$2,CSDA!C$1:C$500,0)),0)%)-BN211*7%</f>
        <v/>
      </c>
      <c r="DQ211">
        <f>IFERROR(INDEX(ADJ!$A$1:$BZ$1000,MATCH(PAYROLL!D211,ADJ!A$1:A$500,0),MATCH(PAYROLL!DQ$2,ADJ!$2:$2,0)),0)</f>
        <v/>
      </c>
      <c r="DR211">
        <f>IFERROR(INDEX(ADJ!$A$1:$BZ$1000,MATCH(PAYROLL!D211,ADJ!A$1:A$500,0),MATCH(PAYROLL!DR$2,ADJ!$2:$2,0)),0)</f>
        <v/>
      </c>
      <c r="DS211">
        <f>SUM(DP211:DR211)</f>
        <v/>
      </c>
      <c r="DT211">
        <f>EK211</f>
        <v/>
      </c>
      <c r="DU211">
        <f>SUM(DO211:DR211)</f>
        <v/>
      </c>
      <c r="DV211">
        <f>ROUND(DU211*0.1,0)</f>
        <v/>
      </c>
      <c r="DW211">
        <f>DU211+DV211</f>
        <v/>
      </c>
      <c r="DZ211">
        <f>IFERROR(INDEX(ADJ!$A$1:$BZ$1000,MATCH(PAYROLL!$D211,ADJ!A$1:A$500,0),MATCH(PAYROLL!DZ$2,ADJ!$2:$2,0)),0)</f>
        <v/>
      </c>
      <c r="EA211">
        <f>IFERROR(INDEX(ADJ!$A$1:$BZ$1000,MATCH(PAYROLL!$D211,ADJ!A$1:A$500,0),MATCH(PAYROLL!EA$2,ADJ!$2:$2,0)),0)</f>
        <v/>
      </c>
      <c r="EB211">
        <f>IFERROR(INDEX(ADJ!$A$1:$BZ$1000,MATCH(PAYROLL!$D211,ADJ!A$1:A$500,0),MATCH(PAYROLL!EB$2,ADJ!$2:$2,0)),0)</f>
        <v/>
      </c>
      <c r="EC211">
        <f>IFERROR(INDEX(ADJ!$A$1:$BZ$1000,MATCH(PAYROLL!$D211,ADJ!A$1:A$500,0),MATCH(PAYROLL!EC$2,ADJ!$2:$2,0)),0)</f>
        <v/>
      </c>
      <c r="ED211">
        <f>IFERROR(INDEX(ADJ!$A$1:$BZ$1000,MATCH(PAYROLL!$D211,ADJ!A$1:A$500,0),MATCH(PAYROLL!ED$2,ADJ!$2:$2,0)),0)</f>
        <v/>
      </c>
      <c r="EE211">
        <f>IFERROR(INDEX(ADJ!$A$1:$BZ$1000,MATCH(PAYROLL!$D211,ADJ!A$1:A$500,0),MATCH(PAYROLL!EE$2,ADJ!$2:$2,0)),0)</f>
        <v/>
      </c>
      <c r="EF211">
        <f>IFERROR(INDEX(ADJ!$A$1:$BZ$1000,MATCH(PAYROLL!$D211,ADJ!A$1:A$500,0),MATCH(PAYROLL!EF$2,ADJ!$2:$2,0)),0)</f>
        <v/>
      </c>
      <c r="EG211">
        <f>IFERROR(INDEX(ADJ!$A$1:$BZ$1000,MATCH(PAYROLL!$D211,ADJ!A$1:A$500,0),MATCH(PAYROLL!EG$2,ADJ!$2:$2,0)),0)</f>
        <v/>
      </c>
      <c r="EH211">
        <f>IFERROR(INDEX(ADJ!$A$1:$BZ$1000,MATCH(PAYROLL!$D211,ADJ!A$1:A$500,0),MATCH(PAYROLL!EH$2,ADJ!$2:$2,0)),0)</f>
        <v/>
      </c>
      <c r="EI211">
        <f>IFERROR(INDEX(ADJ!$A$1:$BZ$1000,MATCH(PAYROLL!D211,ADJ!A$1:A$500,0),MATCH(PAYROLL!EI$2,ADJ!$2:$2,0)),0)</f>
        <v/>
      </c>
      <c r="EJ211">
        <f>IFERROR(INDEX(ADJ!$A$1:$BZ$1000,MATCH(PAYROLL!$D211,ADJ!A$1:A$500,0),MATCH(PAYROLL!EJ$2,ADJ!$2:$2,0)),0)</f>
        <v/>
      </c>
      <c r="EK211">
        <f>SUM(DZ211:EJ211)</f>
        <v/>
      </c>
    </row>
    <row r="212">
      <c r="A212" t="n">
        <v>210</v>
      </c>
      <c r="B212" t="inlineStr">
        <is>
          <t>Sùng Seo Chúng</t>
        </is>
      </c>
      <c r="D212" t="inlineStr">
        <is>
          <t>160046-01</t>
        </is>
      </c>
      <c r="S212">
        <f>IFERROR(INDEX(PIS!$A$1:$BZ$1000,MATCH($D212,PIS!C$1:C$500,0),MATCH("Lương CB tháng trước",PIS!$1:$1,0)),0)</f>
        <v/>
      </c>
      <c r="T212">
        <f>IFERROR(INDEX(PIS!$A$1:$BZ$1000,MATCH($D212,PIS!C$1:C$500,0),MATCH("Lương CB hiện tại",PIS!$1:$1,0)),0)</f>
        <v/>
      </c>
      <c r="U212">
        <f>IFERROR(INDEX(PIS!$A$1:$BZ$1000,MATCH($D212,PIS!C$1:C$500,0),MATCH("Lương đóng BHBB",PIS!$1:$1,0)),0)</f>
        <v/>
      </c>
      <c r="V212">
        <f>IFERROR(INDEX(PIS!$A$1:$BZ$1000,MATCH($D212,PIS!C$1:C$500,0),MATCH(V$2,PIS!$2:$2,0)),0)</f>
        <v/>
      </c>
      <c r="W212">
        <f>IFERROR(INDEX(PIS!$A$1:$BZ$1000,MATCH($D212,PIS!C$1:C$500,0),MATCH(W$2,PIS!$2:$2,0)),0)</f>
        <v/>
      </c>
      <c r="X212">
        <f>IFERROR(INDEX(PIS!$A$1:$BZ$1000,MATCH($D212,PIS!C$1:C$500,0),MATCH(X$2,PIS!$2:$2,0)),0)</f>
        <v/>
      </c>
      <c r="Y212">
        <f>IFERROR(INDEX(PIS!$A$1:$BZ$1000,MATCH($D212,PIS!C$1:C$500,0),MATCH(Y$2,PIS!$2:$2,0)),0)</f>
        <v/>
      </c>
      <c r="Z212">
        <f>IFERROR(INDEX(PIS!$A$1:$BZ$1000,MATCH($D212,PIS!C$1:C$500,0),MATCH(Z$2,PIS!$2:$2,0)),0)</f>
        <v/>
      </c>
      <c r="AA212">
        <f>IFERROR(INDEX(PIS!$A$1:$BZ$1000,MATCH($D212,PIS!C$1:C$500,0),MATCH(AA$2,PIS!$2:$2,0)),0)</f>
        <v/>
      </c>
      <c r="AB212">
        <f>IFERROR(INDEX(PIS!$A$1:$BZ$1000,MATCH($D212,PIS!C$1:C$500,0),MATCH(AB$2,PIS!$2:$2,0)),0)</f>
        <v/>
      </c>
      <c r="AC212">
        <f>SUM(V212:AB212)</f>
        <v/>
      </c>
      <c r="AD212">
        <f>IFERROR(INDEX(TIMESHEET!$A$1:$AI$5000,MATCH($D212,TIMESHEET!A$1:A$500,0),MATCH("T100",TIMESHEET!$2:$2,0))-2,0)</f>
        <v/>
      </c>
      <c r="AE212">
        <f>IFERROR(INDEX(TIMESHEET!$A$1:$AI$5000,MATCH($D212,TIMESHEET!A$1:A$500,0),MATCH("T202",TIMESHEET!$2:$2,0)),0)</f>
        <v/>
      </c>
      <c r="AF212">
        <f>IFERROR(INDEX(TIMESHEET!$A$1:$AI$5000,MATCH($D212,TIMESHEET!A$1:A$500,0),MATCH("T302",TIMESHEET!$2:$2,0)),0)</f>
        <v/>
      </c>
      <c r="AG212">
        <f>IFERROR(INDEX(TIMESHEET!$A$1:$AI$5000,MATCH($D212,TIMESHEET!A$1:A$500,0),MATCH("T406",TIMESHEET!$2:$2,0)),0)</f>
        <v/>
      </c>
      <c r="AH212">
        <f>AE212+AG212</f>
        <v/>
      </c>
      <c r="AI212">
        <f>IFERROR(INDEX(TIMESHEET!$A$1:$AI$5000,MATCH($D212,TIMESHEET!A$1:A$500,0),MATCH("T701",TIMESHEET!$2:$2,0)),0)</f>
        <v/>
      </c>
      <c r="AJ212">
        <f>IFERROR(INDEX(TIMESHEET!$A$1:$AI$5000,MATCH($D212,TIMESHEET!B$1:B$500,0),MATCH("T320",TIMESHEET!$2:$2,0)),0)</f>
        <v/>
      </c>
      <c r="AK212">
        <f>IFERROR(IF(LEFT(INDEX(PIS!O$1:O$500,MATCH(D212,PIS!C$1:C$500)),1)="M",T212/AD212*SUM(AE212:AG212),T212*AD212),0)</f>
        <v/>
      </c>
      <c r="AL212">
        <f>IFERROR(INDEX(ADJ!$A$1:$BZ$1000,MATCH(PAYROLL!D212,ADJ!A$1:A$500,0),MATCH(PAYROLL!AL$2,ADJ!$2:$2,0)),0)</f>
        <v/>
      </c>
      <c r="AM212">
        <f>SUM(AK212:AL212)</f>
        <v/>
      </c>
      <c r="AN212">
        <f>IFERROR(ROUND(V212/$AD212*$AH212,0),0)</f>
        <v/>
      </c>
      <c r="AO212">
        <f>IFERROR(ROUND(W212/$AD212*$AH212,0),0)</f>
        <v/>
      </c>
      <c r="AP212">
        <f>IFERROR(ROUND(X212/$AD212*$AE212,0),0)</f>
        <v/>
      </c>
      <c r="AQ212">
        <f>IFERROR(ROUND(Y212/$AD212*$AH212,0),0)</f>
        <v/>
      </c>
      <c r="AR212">
        <f>IFERROR(ROUND(Z212/$AD212*$AH212,0),0)</f>
        <v/>
      </c>
      <c r="AS212">
        <f>IFERROR(ROUND(AA212/$AD212*$AH212,0),0)</f>
        <v/>
      </c>
      <c r="AT212">
        <f>IFERROR(IF((AE212+AF212+AG212)&gt;13,AB212,ROUND(AB212/AD212*AH212,0)),0)</f>
        <v/>
      </c>
      <c r="AU212">
        <f>IFERROR(INDEX(ADJ!$A$1:$BZ$1000,MATCH(PAYROLL!D212,ADJ!A$1:A$500,0),MATCH(PAYROLL!AU$2,ADJ!$2:$2,0)),0)</f>
        <v/>
      </c>
      <c r="AV212">
        <f>ROUND(SUM(AN212:AU212),0)</f>
        <v/>
      </c>
      <c r="AW212">
        <f>IFERROR(INDEX(TIMESHEET!$A$1:$AI$5000,MATCH(PAYROLL!D212,TIMESHEET!A$1:A$500,0),MATCH("T620",TIMESHEET!$2:$2,0)),0)</f>
        <v/>
      </c>
      <c r="AX212">
        <f>IFERROR(INDEX(TIMESHEET!$A$1:$AI$5000,MATCH(PAYROLL!D212,TIMESHEET!A$1:A$500,0),MATCH("T601",TIMESHEET!$2:$2,0)),0)</f>
        <v/>
      </c>
      <c r="AY212">
        <f>IFERROR(INDEX(TIMESHEET!$A$1:$AI$5000,MATCH(PAYROLL!D212,TIMESHEET!A$1:A$500,0),MATCH("T602",TIMESHEET!$2:$2,0)),0)</f>
        <v/>
      </c>
      <c r="AZ212">
        <f>IFERROR(INDEX(TIMESHEET!$A$1:$AI$5000,MATCH(PAYROLL!D212,TIMESHEET!A$1:A$500,0),MATCH("T603",TIMESHEET!$2:$2,0)),0)</f>
        <v/>
      </c>
      <c r="BA212">
        <f>IFERROR(INDEX(TIMESHEET!$A$1:$AI$5000,MATCH(PAYROLL!D212,TIMESHEET!A$1:A$500,0),MATCH("T611",TIMESHEET!$2:$2,0)),0)</f>
        <v/>
      </c>
      <c r="BB212">
        <f>IFERROR(INDEX(TIMESHEET!$A$1:$AI$5000,MATCH(PAYROLL!D212,TIMESHEET!A$1:A$500,0),MATCH("T612",TIMESHEET!$2:$2,0)),0)</f>
        <v/>
      </c>
      <c r="BC212">
        <f>IFERROR(INDEX(TIMESHEET!$A$1:$AI$5000,MATCH(PAYROLL!D212,TIMESHEET!A$1:A$500,0),MATCH("T613",TIMESHEET!$2:$2,0)),0)</f>
        <v/>
      </c>
      <c r="BD212">
        <f>IFERROR(INDEX(TIMESHEET!$A$1:$AI$5000,MATCH(PAYROLL!D212,TIMESHEET!A$1:A$500,0),MATCH("T500",TIMESHEET!$2:$2,0)),0)</f>
        <v/>
      </c>
      <c r="BE212">
        <f>IFERROR(IF(LEFT(INDEX(PIS!O$1:O$500,MATCH(D212,PIS!C$1:C$500)),1)="M",T212/AD212/8*(AW212+AX212*1.5+AY212*2+AZ212*3+BA212*2.1+BB212*2.7+BC212*3.9+BD212*0.3),T212/8*(AW212+AX212*1.5+AY212*2+AZ212*3+BA212*2.1+BB212*2.7+BC212*3.9+BD212*0.3)),0)</f>
        <v/>
      </c>
      <c r="BF212">
        <f>IFERROR(INDEX(ADJ!$A$1:$BZ$1000,MATCH(PAYROLL!$D212,ADJ!A$1:A$500,0),MATCH(PAYROLL!BF$2,ADJ!$2:$2,0)),0)</f>
        <v/>
      </c>
      <c r="BG212">
        <f>IFERROR(INDEX(ADJ!$A$1:$BZ$1000,MATCH(PAYROLL!D212,ADJ!A$1:A$500,0),MATCH(PAYROLL!BG$2,ADJ!$2:$2,0)),0)</f>
        <v/>
      </c>
      <c r="BH212">
        <f>IFERROR(INDEX(ADJ!$A$1:$BZ$1000,MATCH(PAYROLL!D212,ADJ!A$1:A$500,0),MATCH(PAYROLL!BH$2,ADJ!$2:$2,0)),0)</f>
        <v/>
      </c>
      <c r="BI212">
        <f>IFERROR(INDEX(ADJ!$A$1:$BZ$1000,MATCH(PAYROLL!D212,ADJ!A$1:A$500,0),MATCH(PAYROLL!BI$2,ADJ!$2:$2,0)),0)</f>
        <v/>
      </c>
      <c r="BJ212">
        <f>IFERROR(INDEX(ADJ!$A$1:$BZ$1000,MATCH(PAYROLL!D212,ADJ!A$1:A$500,0),MATCH(PAYROLL!BJ$2,ADJ!$2:$2,0)),0)</f>
        <v/>
      </c>
      <c r="BK212">
        <f>SUM(BF212:BJ212)</f>
        <v/>
      </c>
      <c r="BL212">
        <f>IFERROR(INDEX(ADJ!$A$1:$BZ$1000,MATCH(PAYROLL!D212,ADJ!A$1:A$500,0),MATCH(PAYROLL!BL$2,ADJ!$2:$2,0)),0)</f>
        <v/>
      </c>
      <c r="BM212">
        <f>IFERROR(INDEX(ADJ!$A$1:$BZ$1000,MATCH(PAYROLL!D212,ADJ!A$1:A$500,0),MATCH(PAYROLL!BM$2,ADJ!$2:$2,0)),0)</f>
        <v/>
      </c>
      <c r="BN212">
        <f>IFERROR(INDEX(ADJ!$A$1:$BZ$1000,MATCH(PAYROLL!D212,ADJ!A$1:A$500,0),MATCH(PAYROLL!BN$2,ADJ!$2:$2,0)),0)</f>
        <v/>
      </c>
      <c r="BO212">
        <f>IFERROR(INDEX(ADJ!$A$1:$BZ$1000,MATCH(PAYROLL!D212,ADJ!A$1:A$500,0),MATCH(PAYROLL!BO$2,ADJ!$2:$2,0)),0)</f>
        <v/>
      </c>
      <c r="BP212">
        <f>SUM(AM212,AV212,BE212,BK212,BL212:BO212)</f>
        <v/>
      </c>
      <c r="BQ212">
        <f>BO212</f>
        <v/>
      </c>
      <c r="BR212">
        <f>IFERROR(ROUND(IF(LEFT(INDEX(PIS!O$1:O$500,MATCH(D212,PIS!C$1:C$500)),1)="D",T212/8*(BD212*0.3),IF(LEFT(INDEX(PIS!O$1:O$500,MATCH(D212,PIS!C$1:C$500)),1)="H",T212*($BD212*0.3),T212/$AD212/8*($BD212*0.3))),0),0)</f>
        <v/>
      </c>
      <c r="BS212">
        <f>IF(AP212&lt;1,0,MIN(AP212,730000))</f>
        <v/>
      </c>
      <c r="BT212">
        <f>IFERROR(ROUND((BE212-SUM(AW212:BC212)*T212/AD212/8),0)-BR212,0)</f>
        <v/>
      </c>
      <c r="BU212">
        <f>AO212</f>
        <v/>
      </c>
      <c r="BV212">
        <f>SUM(BQ212:BU212)</f>
        <v/>
      </c>
      <c r="BW212">
        <f>BP212-BV212</f>
        <v/>
      </c>
      <c r="BX212">
        <f>IFERROR(IF(RIGHT(INDEX(PIS!O$1:O$500,MATCH(D212,PIS!C$1:C$500)),5)="Gross",MIN(U212+V212,VLOOKUP("R700",TSC!B:C,2,0)*VLOOKUP("R101",TSC!B:C,2,0))*VLOOKUP("R701",TSC!B:C,2,0)%,0),0)</f>
        <v/>
      </c>
      <c r="BY212">
        <f>IFERROR(IF(RIGHT(INDEX(PIS!O$1:O$500,MATCH(D212,PIS!C$1:C$500)),5)="Gross",MIN(U212+V212,VLOOKUP("R700",TSC!B:C,2,0)*VLOOKUP("R101",TSC!B:C,2,0))*VLOOKUP("T704",TSC!B:C,2,0)%,0),0)</f>
        <v/>
      </c>
      <c r="BZ212">
        <f>IFERROR(IF(RIGHT(INDEX(PIS!O$1:O$500,MATCH(D212,PIS!C$1:C$500)),5)="Gross",MIN(U212+V212,VLOOKUP("R700",TSC!B:C,2,0)*VLOOKUP("1",TSC!F:G,2,0))*VLOOKUP("T705",TSC!B:C,2,0)%,0),0)</f>
        <v/>
      </c>
      <c r="CA212">
        <f>IFERROR(INDEX(ADJ!$A$1:$BZ$1000,MATCH(PAYROLL!D212,ADJ!A$1:A$500,0),MATCH(PAYROLL!CA$2,ADJ!$2:$2,0)),0)</f>
        <v/>
      </c>
      <c r="CB212">
        <f>IFERROR(INDEX(ADJ!$A$1:$BZ$1000,MATCH(PAYROLL!D212,ADJ!A$1:A$500,0),MATCH(PAYROLL!CB$2,ADJ!$2:$2,0)),0)</f>
        <v/>
      </c>
      <c r="CC212">
        <f>SUM(BX212:CB212)</f>
        <v/>
      </c>
      <c r="CD212">
        <f>IFERROR(INDEX(PIS!$A$1:$BZ$1000,MATCH(PAYROLL!D212,PIS!C$1:C$500,0),MATCH(PAYROLL!CD$1,PIS!$1:$1,0)),0)</f>
        <v/>
      </c>
      <c r="CE212">
        <f>IFERROR(IF(OR(INDEX(PIS!P$1:P$500,MATCH(D212,PIS!C$1:C$500,0))="LT2",INDEX(PIS!P$1:P$500,MATCH(D212,PIS!C$1:C$500,0))="P10"),0,SUM(CC212,CD212*VLOOKUP("R601",TSC!B:C,2,0),VLOOKUP("R602",TSC!B:C,2,0))),0)</f>
        <v/>
      </c>
      <c r="CF212">
        <f>MAX(BW212-CE212,0)</f>
        <v/>
      </c>
      <c r="CG212">
        <f>IFERROR(IF(OR(RIGHT(INDEX(PIS!P$1:P$500,MATCH(D212,PIS!C$1:C$500)),5)="P10",RIGHT(INDEX(PIS!P$1:P$500,MATCH(D212,PIS!C$1:C$500)),5)="CK"),0,IF(CF212&lt;=5000000,CF212*5%,IF(CF212&lt;=10000000,CF212*10%-250000,IF(CF212&lt;=18000000,CF212*15%-750000,IF(CF212&lt;=32000000,CF212*20%-1650000,IF(CF212&lt;=52000000,CF212*25%-3250000,IF(CF212&lt;=80000000,BH212*30%-5850000,CF212*35%-9850000))))))),0)</f>
        <v/>
      </c>
      <c r="CH212">
        <f>IFERROR(IF(OR(INDEX(PIS!P$1:P$500,MATCH(D212,PIS!C$1:C$500))="LT",INDEX(PIS!P$1:P$500,MATCH(D212,PIS!C$1:C$500))="CK"),0,IF(CF212&lt;2000000,0,CF212*10%)),0)</f>
        <v/>
      </c>
      <c r="CI212">
        <f>IFERROR(INDEX(ADJ!$A$1:$BZ$1000,MATCH(PAYROLL!D212,ADJ!A$1:A$500,0),MATCH(PAYROLL!CI$2,ADJ!$2:$2,0)),0)</f>
        <v/>
      </c>
      <c r="CJ212">
        <f>IFERROR(INDEX(ADJ!$A$1:$BZ$1000,MATCH(PAYROLL!D212,ADJ!A$1:A$500,0),MATCH(PAYROLL!CJ$2,ADJ!$2:$2,0)),0)</f>
        <v/>
      </c>
      <c r="CK212">
        <f>IFERROR(INDEX(ADJ!$A$1:$BZ$1000,MATCH(PAYROLL!D212,ADJ!A$1:A$500,0),MATCH(PAYROLL!CK$2,ADJ!$2:$2,0)),0)</f>
        <v/>
      </c>
      <c r="CL212">
        <f>SUM(CG212:CK212)</f>
        <v/>
      </c>
      <c r="CM212">
        <f>ROUND(SUM(CH212:CK212),0)</f>
        <v/>
      </c>
      <c r="CN212">
        <f>IFERROR(INDEX(CSDA!D$1:D$500,MATCH($CN$2,CSDA!C$1:C$500,0))*INDEX(PIS!V$1:V$500,MATCH(D212,PIS!C$1:C$500))+INDEX(ADJ!$A$1:$BZ$1000,MATCH(PAYROLL!D212,ADJ!A$1:A$500,0),MATCH(PAYROLL!CN$2,ADJ!$2:$2,0)),0)</f>
        <v/>
      </c>
      <c r="CO212">
        <f>IFERROR(INDEX(ADJ!$A$1:$BZ$1000,MATCH(PAYROLL!D212,ADJ!A$1:A$500,0),MATCH(PAYROLL!CO$2,ADJ!$2:$2,0)),0)</f>
        <v/>
      </c>
      <c r="CP212">
        <f>IFERROR(INDEX(ADJ!$A$1:$BZ$1000,MATCH(PAYROLL!D212,ADJ!A$1:A$500,0),MATCH(PAYROLL!CP$2,ADJ!$2:$2,0)),0)</f>
        <v/>
      </c>
      <c r="CQ212">
        <f>BP212-CL212-CI212-CM212-CN212-CO212-CP212-CC212</f>
        <v/>
      </c>
      <c r="CR212">
        <f>IFERROR(IF(RIGHT(INDEX(PIS!O$1:O$500,MATCH(D212,PIS!C$1:C$500,0)),5)="Gross",MIN(U212+V212,VLOOKUP("R700",TSC!B:C,2,0)*VLOOKUP("R101",TSC!B:C,2,0))*(VLOOKUP("T711",TSC!B:C,2,0)+VLOOKUP("T712",TSC!B:C,2,0))%,MIN(T212+V212,VLOOKUP("R700",TSC!B:C,2,0)*VLOOKUP("R101",TSC!B:C,2,0))*(VLOOKUP("T711",TSC!B:C,2,0)+VLOOKUP("T712",TSC!B:C,2,0)+VLOOKUP("R701",TSC!B:C,2,0))%),0)</f>
        <v/>
      </c>
      <c r="CS212">
        <f>IFERROR(IF(RIGHT(INDEX(PIS!O$1:O$500,MATCH(D212,PIS!C$1:C$500,0)),5)="Gross",MIN(U212+V212,VLOOKUP("R700",TSC!B:C,2,0)*VLOOKUP("R101",TSC!B:C,2,0))*(VLOOKUP("T714",TSC!B:C,2,0))%,MIN(T212+V212,VLOOKUP("R700",TSC!B:C,2,0)*VLOOKUP("R101",TSC!B:C,2,0))*(VLOOKUP("T704",TSC!B:C,2,0)+VLOOKUP("T714",TSC!B:C,2,0))%),0)</f>
        <v/>
      </c>
      <c r="CT212">
        <f>IFERROR(IF(RIGHT(INDEX(PIS!O$1:O$500,MATCH(D212,PIS!C$1:C$500,0)),5)="Gross",MIN(U212+V212,VLOOKUP("R700",TSC!B:C,2,0)*VLOOKUP("R101",TSC!B:C,2,0))*VLOOKUP("T705",TSC!B:C,2,0)%,MIN(T212+V212,VLOOKUP("R700",TSC!B:C,2,0)*VLOOKUP("R101",TSC!B:C,2,0))*VLOOKUP("T705",TSC!B:C,2,0)%),0)</f>
        <v/>
      </c>
      <c r="CU212">
        <f>IFERROR(IF(RIGHT(INDEX(PIS!O$1:O$500,MATCH(D212,PIS!C$1:C$500,0)),5)="Gross",MIN(U212+V212,VLOOKUP("R700",TSC!B:C,2,0)*VLOOKUP("R101",TSC!B:C,2,0))*(VLOOKUP("T713",TSC!B:C,2,0))%,MIN(T212+V212,VLOOKUP("R700",TSC!B:C,2,0)*VLOOKUP("R101",TSC!B:C,2,0))*(VLOOKUP("T713",TSC!B:C,2,0))%),0)</f>
        <v/>
      </c>
      <c r="CV212">
        <f>IFERROR(INDEX(ADJ!$A$1:$BZ$1000,MATCH(PAYROLL!D212,ADJ!A$1:A$500,0),MATCH(PAYROLL!CV$2,ADJ!$2:$2,0)),0)</f>
        <v/>
      </c>
      <c r="CW212">
        <f>IFERROR(INDEX(ADJ!$A$1:$BZ$1000,MATCH(PAYROLL!D212,ADJ!A$1:A$500,0),MATCH(PAYROLL!CW$2,ADJ!$2:$2,0)),0)</f>
        <v/>
      </c>
      <c r="CX212">
        <f>SUM(CR212:CW212)</f>
        <v/>
      </c>
      <c r="CY212">
        <f>ROUND(IF(CR212&gt;0,T212+V212*VLOOKUP("R202",TSC!$B$1:$C$500,2,0),0),0)</f>
        <v/>
      </c>
      <c r="CZ212">
        <f>IFERROR(INDEX(CSDA!D$1:D$500,MATCH($CZ$2,CSDA!C$1:C$500,0)),0)</f>
        <v/>
      </c>
      <c r="DA212">
        <f>ROUND(T212*0.7%,0)</f>
        <v/>
      </c>
      <c r="DB212">
        <f>ROUND(T212/12,0)</f>
        <v/>
      </c>
      <c r="DC212">
        <f ref="DC212" t="array">IFERROR(INDEX(CSDA!D$1:D$500,MATCH("Trích giữ"&amp;PAYROLL!DC$2,CSDA!A$1:A$500&amp;CSDA!C$1:C$500,0)),0)</f>
        <v/>
      </c>
      <c r="DD212">
        <f ref="DD212" t="array">IFERROR(INDEX(CSDA!D$1:D$500,MATCH("Trích giữ"&amp;PAYROLL!DD$2,CSDA!A$1:A$500&amp;CSDA!C$1:C$500,0)),0)</f>
        <v/>
      </c>
      <c r="DE212">
        <f ref="DE212" t="array">IFERROR(INDEX(CSDA!D$1:D$500,MATCH("Trích giữ"&amp;PAYROLL!DE$2,CSDA!A$1:A$500&amp;CSDA!C$1:C$500,0)),0)</f>
        <v/>
      </c>
      <c r="DF212">
        <f>IFERROR(INDEX(CSDA!D$1:D$500,MATCH(PAYROLL!DF$2,CSDA!C$1:C$500,0)),0)</f>
        <v/>
      </c>
      <c r="DG212">
        <f ref="DG212" t="array">IFERROR(INDEX(CSDA!D$1:D$500,MATCH("Trích giữ"&amp;PAYROLL!DG$2,CSDA!A$1:A$500&amp;CSDA!C$1:C$500,0)),0)</f>
        <v/>
      </c>
      <c r="DH212">
        <f>ROUND(T212/26,0)</f>
        <v/>
      </c>
      <c r="DI212">
        <f ref="DI212" t="array">IFERROR(INDEX(CSDA!D$1:D$500,MATCH("Trích giữ"&amp;PAYROLL!DI$2,CSDA!A$1:A$500&amp;CSDA!C$1:C$500,0)),0)</f>
        <v/>
      </c>
      <c r="DJ212">
        <f>IF(U212=0,T212*21.5%-BL212,0)</f>
        <v/>
      </c>
      <c r="DK212">
        <f ref="DK212" t="array">IFERROR(INDEX(CSDA!D$1:D$500,MATCH("Trích giữ"&amp;PAYROLL!DK$2,CSDA!A$1:A$500&amp;CSDA!C$1:C$500,0)),0)</f>
        <v/>
      </c>
      <c r="DL212">
        <f>IFERROR(INDEX(CSDA!D$1:D$500,MATCH(PAYROLL!DL$2,CSDA!C$1:C$500,0))/12,0)</f>
        <v/>
      </c>
      <c r="DM212">
        <f>SUM(DB212:DL212)</f>
        <v/>
      </c>
      <c r="DN212">
        <f>IFERROR(INDEX(ADJ!$A$1:$BZ$1000,MATCH(PAYROLL!D212,ADJ!A$1:A$500,0),MATCH(PAYROLL!DN$2,ADJ!$2:$2,0)),0)</f>
        <v/>
      </c>
      <c r="DO212">
        <f>IFERROR(SUM(BP212,DM212:DN212,CX212:DA212)-DT212,0)</f>
        <v/>
      </c>
      <c r="DP212">
        <f ref="DP212" t="array">SUM(BW212*IFERROR(INDEX(CSDA!D$1:D$500,MATCH(BW$2,CSDA!C$1:C$500,0)),0)%,CX212*IFERROR(INDEX(CSDA!D$1:D$500,MATCH(CX$2,CSDA!C$1:C$500,0)),0)%,DA212*IFERROR(INDEX(CSDA!D$1:D$500,MATCH(DA$2,CSDA!C$1:C$500,0)),0)%,DB212*IFERROR(INDEX(CSDA!D$1:D$500,MATCH(DB$2,CSDA!C$1:C$500,0)),0)%,DF212*IFERROR(INDEX(CSDA!D$1:D$500,MATCH("Phí dịch vụ"&amp;PAYROLL!DF$2,CSDA!A$1:A$500&amp;CSDA!C$1:C$500,0)),0)%,DC212*IFERROR(INDEX(CSDA!D$1:D$500,MATCH("Phí dịch vụ"&amp;PAYROLL!DC$2,CSDA!A$1:A$500&amp;CSDA!C$1:C$500,0)),0)%,DH212*IFERROR(INDEX(CSDA!D$1:D$500,MATCH("Phí dịch vụ"&amp;PAYROLL!DH$2,CSDA!A$1:A$500&amp;CSDA!C$1:C$500,0)),0)%,DJ212*IFERROR(INDEX(CSDA!D$1:D$500,MATCH("Phí dịch vụ"&amp;PAYROLL!DJ$2,CSDA!A$1:A$500&amp;CSDA!C$1:C$500,0)),0)%,BN212*IFERROR(INDEX(CSDA!D$1:D$500,MATCH(BN$2,CSDA!C$1:C$500,0)),0)%)-BN212*7%</f>
        <v/>
      </c>
      <c r="DQ212">
        <f>IFERROR(INDEX(ADJ!$A$1:$BZ$1000,MATCH(PAYROLL!D212,ADJ!A$1:A$500,0),MATCH(PAYROLL!DQ$2,ADJ!$2:$2,0)),0)</f>
        <v/>
      </c>
      <c r="DR212">
        <f>IFERROR(INDEX(ADJ!$A$1:$BZ$1000,MATCH(PAYROLL!D212,ADJ!A$1:A$500,0),MATCH(PAYROLL!DR$2,ADJ!$2:$2,0)),0)</f>
        <v/>
      </c>
      <c r="DS212">
        <f>SUM(DP212:DR212)</f>
        <v/>
      </c>
      <c r="DT212">
        <f>EK212</f>
        <v/>
      </c>
      <c r="DU212">
        <f>SUM(DO212:DR212)</f>
        <v/>
      </c>
      <c r="DV212">
        <f>ROUND(DU212*0.1,0)</f>
        <v/>
      </c>
      <c r="DW212">
        <f>DU212+DV212</f>
        <v/>
      </c>
      <c r="DZ212">
        <f>IFERROR(INDEX(ADJ!$A$1:$BZ$1000,MATCH(PAYROLL!$D212,ADJ!A$1:A$500,0),MATCH(PAYROLL!DZ$2,ADJ!$2:$2,0)),0)</f>
        <v/>
      </c>
      <c r="EA212">
        <f>IFERROR(INDEX(ADJ!$A$1:$BZ$1000,MATCH(PAYROLL!$D212,ADJ!A$1:A$500,0),MATCH(PAYROLL!EA$2,ADJ!$2:$2,0)),0)</f>
        <v/>
      </c>
      <c r="EB212">
        <f>IFERROR(INDEX(ADJ!$A$1:$BZ$1000,MATCH(PAYROLL!$D212,ADJ!A$1:A$500,0),MATCH(PAYROLL!EB$2,ADJ!$2:$2,0)),0)</f>
        <v/>
      </c>
      <c r="EC212">
        <f>IFERROR(INDEX(ADJ!$A$1:$BZ$1000,MATCH(PAYROLL!$D212,ADJ!A$1:A$500,0),MATCH(PAYROLL!EC$2,ADJ!$2:$2,0)),0)</f>
        <v/>
      </c>
      <c r="ED212">
        <f>IFERROR(INDEX(ADJ!$A$1:$BZ$1000,MATCH(PAYROLL!$D212,ADJ!A$1:A$500,0),MATCH(PAYROLL!ED$2,ADJ!$2:$2,0)),0)</f>
        <v/>
      </c>
      <c r="EE212">
        <f>IFERROR(INDEX(ADJ!$A$1:$BZ$1000,MATCH(PAYROLL!$D212,ADJ!A$1:A$500,0),MATCH(PAYROLL!EE$2,ADJ!$2:$2,0)),0)</f>
        <v/>
      </c>
      <c r="EF212">
        <f>IFERROR(INDEX(ADJ!$A$1:$BZ$1000,MATCH(PAYROLL!$D212,ADJ!A$1:A$500,0),MATCH(PAYROLL!EF$2,ADJ!$2:$2,0)),0)</f>
        <v/>
      </c>
      <c r="EG212">
        <f>IFERROR(INDEX(ADJ!$A$1:$BZ$1000,MATCH(PAYROLL!$D212,ADJ!A$1:A$500,0),MATCH(PAYROLL!EG$2,ADJ!$2:$2,0)),0)</f>
        <v/>
      </c>
      <c r="EH212">
        <f>IFERROR(INDEX(ADJ!$A$1:$BZ$1000,MATCH(PAYROLL!$D212,ADJ!A$1:A$500,0),MATCH(PAYROLL!EH$2,ADJ!$2:$2,0)),0)</f>
        <v/>
      </c>
      <c r="EI212">
        <f>IFERROR(INDEX(ADJ!$A$1:$BZ$1000,MATCH(PAYROLL!D212,ADJ!A$1:A$500,0),MATCH(PAYROLL!EI$2,ADJ!$2:$2,0)),0)</f>
        <v/>
      </c>
      <c r="EJ212">
        <f>IFERROR(INDEX(ADJ!$A$1:$BZ$1000,MATCH(PAYROLL!$D212,ADJ!A$1:A$500,0),MATCH(PAYROLL!EJ$2,ADJ!$2:$2,0)),0)</f>
        <v/>
      </c>
      <c r="EK212">
        <f>SUM(DZ212:EJ212)</f>
        <v/>
      </c>
    </row>
    <row r="213">
      <c r="A213" t="n">
        <v>211</v>
      </c>
      <c r="B213" t="inlineStr">
        <is>
          <t>Trần Văn Mật</t>
        </is>
      </c>
      <c r="D213" t="inlineStr">
        <is>
          <t>160044-01</t>
        </is>
      </c>
      <c r="S213">
        <f>IFERROR(INDEX(PIS!$A$1:$BZ$1000,MATCH($D213,PIS!C$1:C$500,0),MATCH("Lương CB tháng trước",PIS!$1:$1,0)),0)</f>
        <v/>
      </c>
      <c r="T213">
        <f>IFERROR(INDEX(PIS!$A$1:$BZ$1000,MATCH($D213,PIS!C$1:C$500,0),MATCH("Lương CB hiện tại",PIS!$1:$1,0)),0)</f>
        <v/>
      </c>
      <c r="U213">
        <f>IFERROR(INDEX(PIS!$A$1:$BZ$1000,MATCH($D213,PIS!C$1:C$500,0),MATCH("Lương đóng BHBB",PIS!$1:$1,0)),0)</f>
        <v/>
      </c>
      <c r="V213">
        <f>IFERROR(INDEX(PIS!$A$1:$BZ$1000,MATCH($D213,PIS!C$1:C$500,0),MATCH(V$2,PIS!$2:$2,0)),0)</f>
        <v/>
      </c>
      <c r="W213">
        <f>IFERROR(INDEX(PIS!$A$1:$BZ$1000,MATCH($D213,PIS!C$1:C$500,0),MATCH(W$2,PIS!$2:$2,0)),0)</f>
        <v/>
      </c>
      <c r="X213">
        <f>IFERROR(INDEX(PIS!$A$1:$BZ$1000,MATCH($D213,PIS!C$1:C$500,0),MATCH(X$2,PIS!$2:$2,0)),0)</f>
        <v/>
      </c>
      <c r="Y213">
        <f>IFERROR(INDEX(PIS!$A$1:$BZ$1000,MATCH($D213,PIS!C$1:C$500,0),MATCH(Y$2,PIS!$2:$2,0)),0)</f>
        <v/>
      </c>
      <c r="Z213">
        <f>IFERROR(INDEX(PIS!$A$1:$BZ$1000,MATCH($D213,PIS!C$1:C$500,0),MATCH(Z$2,PIS!$2:$2,0)),0)</f>
        <v/>
      </c>
      <c r="AA213">
        <f>IFERROR(INDEX(PIS!$A$1:$BZ$1000,MATCH($D213,PIS!C$1:C$500,0),MATCH(AA$2,PIS!$2:$2,0)),0)</f>
        <v/>
      </c>
      <c r="AB213">
        <f>IFERROR(INDEX(PIS!$A$1:$BZ$1000,MATCH($D213,PIS!C$1:C$500,0),MATCH(AB$2,PIS!$2:$2,0)),0)</f>
        <v/>
      </c>
      <c r="AC213">
        <f>SUM(V213:AB213)</f>
        <v/>
      </c>
      <c r="AD213">
        <f>IFERROR(INDEX(TIMESHEET!$A$1:$AI$5000,MATCH($D213,TIMESHEET!A$1:A$500,0),MATCH("T100",TIMESHEET!$2:$2,0))-2,0)</f>
        <v/>
      </c>
      <c r="AE213">
        <f>IFERROR(INDEX(TIMESHEET!$A$1:$AI$5000,MATCH($D213,TIMESHEET!A$1:A$500,0),MATCH("T202",TIMESHEET!$2:$2,0)),0)</f>
        <v/>
      </c>
      <c r="AF213">
        <f>IFERROR(INDEX(TIMESHEET!$A$1:$AI$5000,MATCH($D213,TIMESHEET!A$1:A$500,0),MATCH("T302",TIMESHEET!$2:$2,0)),0)</f>
        <v/>
      </c>
      <c r="AG213">
        <f>IFERROR(INDEX(TIMESHEET!$A$1:$AI$5000,MATCH($D213,TIMESHEET!A$1:A$500,0),MATCH("T406",TIMESHEET!$2:$2,0)),0)</f>
        <v/>
      </c>
      <c r="AH213">
        <f>AE213+AG213</f>
        <v/>
      </c>
      <c r="AI213">
        <f>IFERROR(INDEX(TIMESHEET!$A$1:$AI$5000,MATCH($D213,TIMESHEET!A$1:A$500,0),MATCH("T701",TIMESHEET!$2:$2,0)),0)</f>
        <v/>
      </c>
      <c r="AJ213">
        <f>IFERROR(INDEX(TIMESHEET!$A$1:$AI$5000,MATCH($D213,TIMESHEET!B$1:B$500,0),MATCH("T320",TIMESHEET!$2:$2,0)),0)</f>
        <v/>
      </c>
      <c r="AK213">
        <f>IFERROR(IF(LEFT(INDEX(PIS!O$1:O$500,MATCH(D213,PIS!C$1:C$500)),1)="M",T213/AD213*SUM(AE213:AG213),T213*AD213),0)</f>
        <v/>
      </c>
      <c r="AL213">
        <f>IFERROR(INDEX(ADJ!$A$1:$BZ$1000,MATCH(PAYROLL!D213,ADJ!A$1:A$500,0),MATCH(PAYROLL!AL$2,ADJ!$2:$2,0)),0)</f>
        <v/>
      </c>
      <c r="AM213">
        <f>SUM(AK213:AL213)</f>
        <v/>
      </c>
      <c r="AN213">
        <f>IFERROR(ROUND(V213/$AD213*$AH213,0),0)</f>
        <v/>
      </c>
      <c r="AO213">
        <f>IFERROR(ROUND(W213/$AD213*$AH213,0),0)</f>
        <v/>
      </c>
      <c r="AP213">
        <f>IFERROR(ROUND(X213/$AD213*$AE213,0),0)</f>
        <v/>
      </c>
      <c r="AQ213">
        <f>IFERROR(ROUND(Y213/$AD213*$AH213,0),0)</f>
        <v/>
      </c>
      <c r="AR213">
        <f>IFERROR(ROUND(Z213/$AD213*$AH213,0),0)</f>
        <v/>
      </c>
      <c r="AS213">
        <f>IFERROR(ROUND(AA213/$AD213*$AH213,0),0)</f>
        <v/>
      </c>
      <c r="AT213">
        <f>IFERROR(IF((AE213+AF213+AG213)&gt;13,AB213,ROUND(AB213/AD213*AH213,0)),0)</f>
        <v/>
      </c>
      <c r="AU213">
        <f>IFERROR(INDEX(ADJ!$A$1:$BZ$1000,MATCH(PAYROLL!D213,ADJ!A$1:A$500,0),MATCH(PAYROLL!AU$2,ADJ!$2:$2,0)),0)</f>
        <v/>
      </c>
      <c r="AV213">
        <f>ROUND(SUM(AN213:AU213),0)</f>
        <v/>
      </c>
      <c r="AW213">
        <f>IFERROR(INDEX(TIMESHEET!$A$1:$AI$5000,MATCH(PAYROLL!D213,TIMESHEET!A$1:A$500,0),MATCH("T620",TIMESHEET!$2:$2,0)),0)</f>
        <v/>
      </c>
      <c r="AX213">
        <f>IFERROR(INDEX(TIMESHEET!$A$1:$AI$5000,MATCH(PAYROLL!D213,TIMESHEET!A$1:A$500,0),MATCH("T601",TIMESHEET!$2:$2,0)),0)</f>
        <v/>
      </c>
      <c r="AY213">
        <f>IFERROR(INDEX(TIMESHEET!$A$1:$AI$5000,MATCH(PAYROLL!D213,TIMESHEET!A$1:A$500,0),MATCH("T602",TIMESHEET!$2:$2,0)),0)</f>
        <v/>
      </c>
      <c r="AZ213">
        <f>IFERROR(INDEX(TIMESHEET!$A$1:$AI$5000,MATCH(PAYROLL!D213,TIMESHEET!A$1:A$500,0),MATCH("T603",TIMESHEET!$2:$2,0)),0)</f>
        <v/>
      </c>
      <c r="BA213">
        <f>IFERROR(INDEX(TIMESHEET!$A$1:$AI$5000,MATCH(PAYROLL!D213,TIMESHEET!A$1:A$500,0),MATCH("T611",TIMESHEET!$2:$2,0)),0)</f>
        <v/>
      </c>
      <c r="BB213">
        <f>IFERROR(INDEX(TIMESHEET!$A$1:$AI$5000,MATCH(PAYROLL!D213,TIMESHEET!A$1:A$500,0),MATCH("T612",TIMESHEET!$2:$2,0)),0)</f>
        <v/>
      </c>
      <c r="BC213">
        <f>IFERROR(INDEX(TIMESHEET!$A$1:$AI$5000,MATCH(PAYROLL!D213,TIMESHEET!A$1:A$500,0),MATCH("T613",TIMESHEET!$2:$2,0)),0)</f>
        <v/>
      </c>
      <c r="BD213">
        <f>IFERROR(INDEX(TIMESHEET!$A$1:$AI$5000,MATCH(PAYROLL!D213,TIMESHEET!A$1:A$500,0),MATCH("T500",TIMESHEET!$2:$2,0)),0)</f>
        <v/>
      </c>
      <c r="BE213">
        <f>IFERROR(IF(LEFT(INDEX(PIS!O$1:O$500,MATCH(D213,PIS!C$1:C$500)),1)="M",T213/AD213/8*(AW213+AX213*1.5+AY213*2+AZ213*3+BA213*2.1+BB213*2.7+BC213*3.9+BD213*0.3),T213/8*(AW213+AX213*1.5+AY213*2+AZ213*3+BA213*2.1+BB213*2.7+BC213*3.9+BD213*0.3)),0)</f>
        <v/>
      </c>
      <c r="BF213">
        <f>IFERROR(INDEX(ADJ!$A$1:$BZ$1000,MATCH(PAYROLL!$D213,ADJ!A$1:A$500,0),MATCH(PAYROLL!BF$2,ADJ!$2:$2,0)),0)</f>
        <v/>
      </c>
      <c r="BG213">
        <f>IFERROR(INDEX(ADJ!$A$1:$BZ$1000,MATCH(PAYROLL!D213,ADJ!A$1:A$500,0),MATCH(PAYROLL!BG$2,ADJ!$2:$2,0)),0)</f>
        <v/>
      </c>
      <c r="BH213">
        <f>IFERROR(INDEX(ADJ!$A$1:$BZ$1000,MATCH(PAYROLL!D213,ADJ!A$1:A$500,0),MATCH(PAYROLL!BH$2,ADJ!$2:$2,0)),0)</f>
        <v/>
      </c>
      <c r="BI213">
        <f>IFERROR(INDEX(ADJ!$A$1:$BZ$1000,MATCH(PAYROLL!D213,ADJ!A$1:A$500,0),MATCH(PAYROLL!BI$2,ADJ!$2:$2,0)),0)</f>
        <v/>
      </c>
      <c r="BJ213">
        <f>IFERROR(INDEX(ADJ!$A$1:$BZ$1000,MATCH(PAYROLL!D213,ADJ!A$1:A$500,0),MATCH(PAYROLL!BJ$2,ADJ!$2:$2,0)),0)</f>
        <v/>
      </c>
      <c r="BK213">
        <f>SUM(BF213:BJ213)</f>
        <v/>
      </c>
      <c r="BL213">
        <f>IFERROR(INDEX(ADJ!$A$1:$BZ$1000,MATCH(PAYROLL!D213,ADJ!A$1:A$500,0),MATCH(PAYROLL!BL$2,ADJ!$2:$2,0)),0)</f>
        <v/>
      </c>
      <c r="BM213">
        <f>IFERROR(INDEX(ADJ!$A$1:$BZ$1000,MATCH(PAYROLL!D213,ADJ!A$1:A$500,0),MATCH(PAYROLL!BM$2,ADJ!$2:$2,0)),0)</f>
        <v/>
      </c>
      <c r="BN213">
        <f>IFERROR(INDEX(ADJ!$A$1:$BZ$1000,MATCH(PAYROLL!D213,ADJ!A$1:A$500,0),MATCH(PAYROLL!BN$2,ADJ!$2:$2,0)),0)</f>
        <v/>
      </c>
      <c r="BO213">
        <f>IFERROR(INDEX(ADJ!$A$1:$BZ$1000,MATCH(PAYROLL!D213,ADJ!A$1:A$500,0),MATCH(PAYROLL!BO$2,ADJ!$2:$2,0)),0)</f>
        <v/>
      </c>
      <c r="BP213">
        <f>SUM(AM213,AV213,BE213,BK213,BL213:BO213)</f>
        <v/>
      </c>
      <c r="BQ213">
        <f>BO213</f>
        <v/>
      </c>
      <c r="BR213">
        <f>IFERROR(ROUND(IF(LEFT(INDEX(PIS!O$1:O$500,MATCH(D213,PIS!C$1:C$500)),1)="D",T213/8*(BD213*0.3),IF(LEFT(INDEX(PIS!O$1:O$500,MATCH(D213,PIS!C$1:C$500)),1)="H",T213*($BD213*0.3),T213/$AD213/8*($BD213*0.3))),0),0)</f>
        <v/>
      </c>
      <c r="BS213">
        <f>IF(AP213&lt;1,0,MIN(AP213,730000))</f>
        <v/>
      </c>
      <c r="BT213">
        <f>IFERROR(ROUND((BE213-SUM(AW213:BC213)*T213/AD213/8),0)-BR213,0)</f>
        <v/>
      </c>
      <c r="BU213">
        <f>AO213</f>
        <v/>
      </c>
      <c r="BV213">
        <f>SUM(BQ213:BU213)</f>
        <v/>
      </c>
      <c r="BW213">
        <f>BP213-BV213</f>
        <v/>
      </c>
      <c r="BX213">
        <f>IFERROR(IF(RIGHT(INDEX(PIS!O$1:O$500,MATCH(D213,PIS!C$1:C$500)),5)="Gross",MIN(U213+V213,VLOOKUP("R700",TSC!B:C,2,0)*VLOOKUP("R101",TSC!B:C,2,0))*VLOOKUP("R701",TSC!B:C,2,0)%,0),0)</f>
        <v/>
      </c>
      <c r="BY213">
        <f>IFERROR(IF(RIGHT(INDEX(PIS!O$1:O$500,MATCH(D213,PIS!C$1:C$500)),5)="Gross",MIN(U213+V213,VLOOKUP("R700",TSC!B:C,2,0)*VLOOKUP("R101",TSC!B:C,2,0))*VLOOKUP("T704",TSC!B:C,2,0)%,0),0)</f>
        <v/>
      </c>
      <c r="BZ213">
        <f>IFERROR(IF(RIGHT(INDEX(PIS!O$1:O$500,MATCH(D213,PIS!C$1:C$500)),5)="Gross",MIN(U213+V213,VLOOKUP("R700",TSC!B:C,2,0)*VLOOKUP("1",TSC!F:G,2,0))*VLOOKUP("T705",TSC!B:C,2,0)%,0),0)</f>
        <v/>
      </c>
      <c r="CA213">
        <f>IFERROR(INDEX(ADJ!$A$1:$BZ$1000,MATCH(PAYROLL!D213,ADJ!A$1:A$500,0),MATCH(PAYROLL!CA$2,ADJ!$2:$2,0)),0)</f>
        <v/>
      </c>
      <c r="CB213">
        <f>IFERROR(INDEX(ADJ!$A$1:$BZ$1000,MATCH(PAYROLL!D213,ADJ!A$1:A$500,0),MATCH(PAYROLL!CB$2,ADJ!$2:$2,0)),0)</f>
        <v/>
      </c>
      <c r="CC213">
        <f>SUM(BX213:CB213)</f>
        <v/>
      </c>
      <c r="CD213">
        <f>IFERROR(INDEX(PIS!$A$1:$BZ$1000,MATCH(PAYROLL!D213,PIS!C$1:C$500,0),MATCH(PAYROLL!CD$1,PIS!$1:$1,0)),0)</f>
        <v/>
      </c>
      <c r="CE213">
        <f>IFERROR(IF(OR(INDEX(PIS!P$1:P$500,MATCH(D213,PIS!C$1:C$500,0))="LT2",INDEX(PIS!P$1:P$500,MATCH(D213,PIS!C$1:C$500,0))="P10"),0,SUM(CC213,CD213*VLOOKUP("R601",TSC!B:C,2,0),VLOOKUP("R602",TSC!B:C,2,0))),0)</f>
        <v/>
      </c>
      <c r="CF213">
        <f>MAX(BW213-CE213,0)</f>
        <v/>
      </c>
      <c r="CG213">
        <f>IFERROR(IF(OR(RIGHT(INDEX(PIS!P$1:P$500,MATCH(D213,PIS!C$1:C$500)),5)="P10",RIGHT(INDEX(PIS!P$1:P$500,MATCH(D213,PIS!C$1:C$500)),5)="CK"),0,IF(CF213&lt;=5000000,CF213*5%,IF(CF213&lt;=10000000,CF213*10%-250000,IF(CF213&lt;=18000000,CF213*15%-750000,IF(CF213&lt;=32000000,CF213*20%-1650000,IF(CF213&lt;=52000000,CF213*25%-3250000,IF(CF213&lt;=80000000,BH213*30%-5850000,CF213*35%-9850000))))))),0)</f>
        <v/>
      </c>
      <c r="CH213">
        <f>IFERROR(IF(OR(INDEX(PIS!P$1:P$500,MATCH(D213,PIS!C$1:C$500))="LT",INDEX(PIS!P$1:P$500,MATCH(D213,PIS!C$1:C$500))="CK"),0,IF(CF213&lt;2000000,0,CF213*10%)),0)</f>
        <v/>
      </c>
      <c r="CI213">
        <f>IFERROR(INDEX(ADJ!$A$1:$BZ$1000,MATCH(PAYROLL!D213,ADJ!A$1:A$500,0),MATCH(PAYROLL!CI$2,ADJ!$2:$2,0)),0)</f>
        <v/>
      </c>
      <c r="CJ213">
        <f>IFERROR(INDEX(ADJ!$A$1:$BZ$1000,MATCH(PAYROLL!D213,ADJ!A$1:A$500,0),MATCH(PAYROLL!CJ$2,ADJ!$2:$2,0)),0)</f>
        <v/>
      </c>
      <c r="CK213">
        <f>IFERROR(INDEX(ADJ!$A$1:$BZ$1000,MATCH(PAYROLL!D213,ADJ!A$1:A$500,0),MATCH(PAYROLL!CK$2,ADJ!$2:$2,0)),0)</f>
        <v/>
      </c>
      <c r="CL213">
        <f>SUM(CG213:CK213)</f>
        <v/>
      </c>
      <c r="CM213">
        <f>ROUND(SUM(CH213:CK213),0)</f>
        <v/>
      </c>
      <c r="CN213">
        <f>IFERROR(INDEX(CSDA!D$1:D$500,MATCH($CN$2,CSDA!C$1:C$500,0))*INDEX(PIS!V$1:V$500,MATCH(D213,PIS!C$1:C$500))+INDEX(ADJ!$A$1:$BZ$1000,MATCH(PAYROLL!D213,ADJ!A$1:A$500,0),MATCH(PAYROLL!CN$2,ADJ!$2:$2,0)),0)</f>
        <v/>
      </c>
      <c r="CO213">
        <f>IFERROR(INDEX(ADJ!$A$1:$BZ$1000,MATCH(PAYROLL!D213,ADJ!A$1:A$500,0),MATCH(PAYROLL!CO$2,ADJ!$2:$2,0)),0)</f>
        <v/>
      </c>
      <c r="CP213">
        <f>IFERROR(INDEX(ADJ!$A$1:$BZ$1000,MATCH(PAYROLL!D213,ADJ!A$1:A$500,0),MATCH(PAYROLL!CP$2,ADJ!$2:$2,0)),0)</f>
        <v/>
      </c>
      <c r="CQ213">
        <f>BP213-CL213-CI213-CM213-CN213-CO213-CP213-CC213</f>
        <v/>
      </c>
      <c r="CR213">
        <f>IFERROR(IF(RIGHT(INDEX(PIS!O$1:O$500,MATCH(D213,PIS!C$1:C$500,0)),5)="Gross",MIN(U213+V213,VLOOKUP("R700",TSC!B:C,2,0)*VLOOKUP("R101",TSC!B:C,2,0))*(VLOOKUP("T711",TSC!B:C,2,0)+VLOOKUP("T712",TSC!B:C,2,0))%,MIN(T213+V213,VLOOKUP("R700",TSC!B:C,2,0)*VLOOKUP("R101",TSC!B:C,2,0))*(VLOOKUP("T711",TSC!B:C,2,0)+VLOOKUP("T712",TSC!B:C,2,0)+VLOOKUP("R701",TSC!B:C,2,0))%),0)</f>
        <v/>
      </c>
      <c r="CS213">
        <f>IFERROR(IF(RIGHT(INDEX(PIS!O$1:O$500,MATCH(D213,PIS!C$1:C$500,0)),5)="Gross",MIN(U213+V213,VLOOKUP("R700",TSC!B:C,2,0)*VLOOKUP("R101",TSC!B:C,2,0))*(VLOOKUP("T714",TSC!B:C,2,0))%,MIN(T213+V213,VLOOKUP("R700",TSC!B:C,2,0)*VLOOKUP("R101",TSC!B:C,2,0))*(VLOOKUP("T704",TSC!B:C,2,0)+VLOOKUP("T714",TSC!B:C,2,0))%),0)</f>
        <v/>
      </c>
      <c r="CT213">
        <f>IFERROR(IF(RIGHT(INDEX(PIS!O$1:O$500,MATCH(D213,PIS!C$1:C$500,0)),5)="Gross",MIN(U213+V213,VLOOKUP("R700",TSC!B:C,2,0)*VLOOKUP("R101",TSC!B:C,2,0))*VLOOKUP("T705",TSC!B:C,2,0)%,MIN(T213+V213,VLOOKUP("R700",TSC!B:C,2,0)*VLOOKUP("R101",TSC!B:C,2,0))*VLOOKUP("T705",TSC!B:C,2,0)%),0)</f>
        <v/>
      </c>
      <c r="CU213">
        <f>IFERROR(IF(RIGHT(INDEX(PIS!O$1:O$500,MATCH(D213,PIS!C$1:C$500,0)),5)="Gross",MIN(U213+V213,VLOOKUP("R700",TSC!B:C,2,0)*VLOOKUP("R101",TSC!B:C,2,0))*(VLOOKUP("T713",TSC!B:C,2,0))%,MIN(T213+V213,VLOOKUP("R700",TSC!B:C,2,0)*VLOOKUP("R101",TSC!B:C,2,0))*(VLOOKUP("T713",TSC!B:C,2,0))%),0)</f>
        <v/>
      </c>
      <c r="CV213">
        <f>IFERROR(INDEX(ADJ!$A$1:$BZ$1000,MATCH(PAYROLL!D213,ADJ!A$1:A$500,0),MATCH(PAYROLL!CV$2,ADJ!$2:$2,0)),0)</f>
        <v/>
      </c>
      <c r="CW213">
        <f>IFERROR(INDEX(ADJ!$A$1:$BZ$1000,MATCH(PAYROLL!D213,ADJ!A$1:A$500,0),MATCH(PAYROLL!CW$2,ADJ!$2:$2,0)),0)</f>
        <v/>
      </c>
      <c r="CX213">
        <f>SUM(CR213:CW213)</f>
        <v/>
      </c>
      <c r="CY213">
        <f>ROUND(IF(CR213&gt;0,T213+V213*VLOOKUP("R202",TSC!$B$1:$C$500,2,0),0),0)</f>
        <v/>
      </c>
      <c r="CZ213">
        <f>IFERROR(INDEX(CSDA!D$1:D$500,MATCH($CZ$2,CSDA!C$1:C$500,0)),0)</f>
        <v/>
      </c>
      <c r="DA213">
        <f>ROUND(T213*0.7%,0)</f>
        <v/>
      </c>
      <c r="DB213">
        <f>ROUND(T213/12,0)</f>
        <v/>
      </c>
      <c r="DC213">
        <f ref="DC213" t="array">IFERROR(INDEX(CSDA!D$1:D$500,MATCH("Trích giữ"&amp;PAYROLL!DC$2,CSDA!A$1:A$500&amp;CSDA!C$1:C$500,0)),0)</f>
        <v/>
      </c>
      <c r="DD213">
        <f ref="DD213" t="array">IFERROR(INDEX(CSDA!D$1:D$500,MATCH("Trích giữ"&amp;PAYROLL!DD$2,CSDA!A$1:A$500&amp;CSDA!C$1:C$500,0)),0)</f>
        <v/>
      </c>
      <c r="DE213">
        <f ref="DE213" t="array">IFERROR(INDEX(CSDA!D$1:D$500,MATCH("Trích giữ"&amp;PAYROLL!DE$2,CSDA!A$1:A$500&amp;CSDA!C$1:C$500,0)),0)</f>
        <v/>
      </c>
      <c r="DF213">
        <f>IFERROR(INDEX(CSDA!D$1:D$500,MATCH(PAYROLL!DF$2,CSDA!C$1:C$500,0)),0)</f>
        <v/>
      </c>
      <c r="DG213">
        <f ref="DG213" t="array">IFERROR(INDEX(CSDA!D$1:D$500,MATCH("Trích giữ"&amp;PAYROLL!DG$2,CSDA!A$1:A$500&amp;CSDA!C$1:C$500,0)),0)</f>
        <v/>
      </c>
      <c r="DH213">
        <f>ROUND(T213/26,0)</f>
        <v/>
      </c>
      <c r="DI213">
        <f ref="DI213" t="array">IFERROR(INDEX(CSDA!D$1:D$500,MATCH("Trích giữ"&amp;PAYROLL!DI$2,CSDA!A$1:A$500&amp;CSDA!C$1:C$500,0)),0)</f>
        <v/>
      </c>
      <c r="DJ213">
        <f>IF(U213=0,T213*21.5%-BL213,0)</f>
        <v/>
      </c>
      <c r="DK213">
        <f ref="DK213" t="array">IFERROR(INDEX(CSDA!D$1:D$500,MATCH("Trích giữ"&amp;PAYROLL!DK$2,CSDA!A$1:A$500&amp;CSDA!C$1:C$500,0)),0)</f>
        <v/>
      </c>
      <c r="DL213">
        <f>IFERROR(INDEX(CSDA!D$1:D$500,MATCH(PAYROLL!DL$2,CSDA!C$1:C$500,0))/12,0)</f>
        <v/>
      </c>
      <c r="DM213">
        <f>SUM(DB213:DL213)</f>
        <v/>
      </c>
      <c r="DN213">
        <f>IFERROR(INDEX(ADJ!$A$1:$BZ$1000,MATCH(PAYROLL!D213,ADJ!A$1:A$500,0),MATCH(PAYROLL!DN$2,ADJ!$2:$2,0)),0)</f>
        <v/>
      </c>
      <c r="DO213">
        <f>IFERROR(SUM(BP213,DM213:DN213,CX213:DA213)-DT213,0)</f>
        <v/>
      </c>
      <c r="DP213">
        <f ref="DP213" t="array">SUM(BW213*IFERROR(INDEX(CSDA!D$1:D$500,MATCH(BW$2,CSDA!C$1:C$500,0)),0)%,CX213*IFERROR(INDEX(CSDA!D$1:D$500,MATCH(CX$2,CSDA!C$1:C$500,0)),0)%,DA213*IFERROR(INDEX(CSDA!D$1:D$500,MATCH(DA$2,CSDA!C$1:C$500,0)),0)%,DB213*IFERROR(INDEX(CSDA!D$1:D$500,MATCH(DB$2,CSDA!C$1:C$500,0)),0)%,DF213*IFERROR(INDEX(CSDA!D$1:D$500,MATCH("Phí dịch vụ"&amp;PAYROLL!DF$2,CSDA!A$1:A$500&amp;CSDA!C$1:C$500,0)),0)%,DC213*IFERROR(INDEX(CSDA!D$1:D$500,MATCH("Phí dịch vụ"&amp;PAYROLL!DC$2,CSDA!A$1:A$500&amp;CSDA!C$1:C$500,0)),0)%,DH213*IFERROR(INDEX(CSDA!D$1:D$500,MATCH("Phí dịch vụ"&amp;PAYROLL!DH$2,CSDA!A$1:A$500&amp;CSDA!C$1:C$500,0)),0)%,DJ213*IFERROR(INDEX(CSDA!D$1:D$500,MATCH("Phí dịch vụ"&amp;PAYROLL!DJ$2,CSDA!A$1:A$500&amp;CSDA!C$1:C$500,0)),0)%,BN213*IFERROR(INDEX(CSDA!D$1:D$500,MATCH(BN$2,CSDA!C$1:C$500,0)),0)%)-BN213*7%</f>
        <v/>
      </c>
      <c r="DQ213">
        <f>IFERROR(INDEX(ADJ!$A$1:$BZ$1000,MATCH(PAYROLL!D213,ADJ!A$1:A$500,0),MATCH(PAYROLL!DQ$2,ADJ!$2:$2,0)),0)</f>
        <v/>
      </c>
      <c r="DR213">
        <f>IFERROR(INDEX(ADJ!$A$1:$BZ$1000,MATCH(PAYROLL!D213,ADJ!A$1:A$500,0),MATCH(PAYROLL!DR$2,ADJ!$2:$2,0)),0)</f>
        <v/>
      </c>
      <c r="DS213">
        <f>SUM(DP213:DR213)</f>
        <v/>
      </c>
      <c r="DT213">
        <f>EK213</f>
        <v/>
      </c>
      <c r="DU213">
        <f>SUM(DO213:DR213)</f>
        <v/>
      </c>
      <c r="DV213">
        <f>ROUND(DU213*0.1,0)</f>
        <v/>
      </c>
      <c r="DW213">
        <f>DU213+DV213</f>
        <v/>
      </c>
      <c r="DZ213">
        <f>IFERROR(INDEX(ADJ!$A$1:$BZ$1000,MATCH(PAYROLL!$D213,ADJ!A$1:A$500,0),MATCH(PAYROLL!DZ$2,ADJ!$2:$2,0)),0)</f>
        <v/>
      </c>
      <c r="EA213">
        <f>IFERROR(INDEX(ADJ!$A$1:$BZ$1000,MATCH(PAYROLL!$D213,ADJ!A$1:A$500,0),MATCH(PAYROLL!EA$2,ADJ!$2:$2,0)),0)</f>
        <v/>
      </c>
      <c r="EB213">
        <f>IFERROR(INDEX(ADJ!$A$1:$BZ$1000,MATCH(PAYROLL!$D213,ADJ!A$1:A$500,0),MATCH(PAYROLL!EB$2,ADJ!$2:$2,0)),0)</f>
        <v/>
      </c>
      <c r="EC213">
        <f>IFERROR(INDEX(ADJ!$A$1:$BZ$1000,MATCH(PAYROLL!$D213,ADJ!A$1:A$500,0),MATCH(PAYROLL!EC$2,ADJ!$2:$2,0)),0)</f>
        <v/>
      </c>
      <c r="ED213">
        <f>IFERROR(INDEX(ADJ!$A$1:$BZ$1000,MATCH(PAYROLL!$D213,ADJ!A$1:A$500,0),MATCH(PAYROLL!ED$2,ADJ!$2:$2,0)),0)</f>
        <v/>
      </c>
      <c r="EE213">
        <f>IFERROR(INDEX(ADJ!$A$1:$BZ$1000,MATCH(PAYROLL!$D213,ADJ!A$1:A$500,0),MATCH(PAYROLL!EE$2,ADJ!$2:$2,0)),0)</f>
        <v/>
      </c>
      <c r="EF213">
        <f>IFERROR(INDEX(ADJ!$A$1:$BZ$1000,MATCH(PAYROLL!$D213,ADJ!A$1:A$500,0),MATCH(PAYROLL!EF$2,ADJ!$2:$2,0)),0)</f>
        <v/>
      </c>
      <c r="EG213">
        <f>IFERROR(INDEX(ADJ!$A$1:$BZ$1000,MATCH(PAYROLL!$D213,ADJ!A$1:A$500,0),MATCH(PAYROLL!EG$2,ADJ!$2:$2,0)),0)</f>
        <v/>
      </c>
      <c r="EH213">
        <f>IFERROR(INDEX(ADJ!$A$1:$BZ$1000,MATCH(PAYROLL!$D213,ADJ!A$1:A$500,0),MATCH(PAYROLL!EH$2,ADJ!$2:$2,0)),0)</f>
        <v/>
      </c>
      <c r="EI213">
        <f>IFERROR(INDEX(ADJ!$A$1:$BZ$1000,MATCH(PAYROLL!D213,ADJ!A$1:A$500,0),MATCH(PAYROLL!EI$2,ADJ!$2:$2,0)),0)</f>
        <v/>
      </c>
      <c r="EJ213">
        <f>IFERROR(INDEX(ADJ!$A$1:$BZ$1000,MATCH(PAYROLL!$D213,ADJ!A$1:A$500,0),MATCH(PAYROLL!EJ$2,ADJ!$2:$2,0)),0)</f>
        <v/>
      </c>
      <c r="EK213">
        <f>SUM(DZ213:EJ213)</f>
        <v/>
      </c>
    </row>
    <row r="214">
      <c r="A214" t="n">
        <v>212</v>
      </c>
      <c r="B214" t="inlineStr">
        <is>
          <t>Vũ Thị Hiên</t>
        </is>
      </c>
      <c r="D214" t="inlineStr">
        <is>
          <t>150142-03</t>
        </is>
      </c>
      <c r="S214">
        <f>IFERROR(INDEX(PIS!$A$1:$BZ$1000,MATCH($D214,PIS!C$1:C$500,0),MATCH("Lương CB tháng trước",PIS!$1:$1,0)),0)</f>
        <v/>
      </c>
      <c r="T214">
        <f>IFERROR(INDEX(PIS!$A$1:$BZ$1000,MATCH($D214,PIS!C$1:C$500,0),MATCH("Lương CB hiện tại",PIS!$1:$1,0)),0)</f>
        <v/>
      </c>
      <c r="U214">
        <f>IFERROR(INDEX(PIS!$A$1:$BZ$1000,MATCH($D214,PIS!C$1:C$500,0),MATCH("Lương đóng BHBB",PIS!$1:$1,0)),0)</f>
        <v/>
      </c>
      <c r="V214">
        <f>IFERROR(INDEX(PIS!$A$1:$BZ$1000,MATCH($D214,PIS!C$1:C$500,0),MATCH(V$2,PIS!$2:$2,0)),0)</f>
        <v/>
      </c>
      <c r="W214">
        <f>IFERROR(INDEX(PIS!$A$1:$BZ$1000,MATCH($D214,PIS!C$1:C$500,0),MATCH(W$2,PIS!$2:$2,0)),0)</f>
        <v/>
      </c>
      <c r="X214">
        <f>IFERROR(INDEX(PIS!$A$1:$BZ$1000,MATCH($D214,PIS!C$1:C$500,0),MATCH(X$2,PIS!$2:$2,0)),0)</f>
        <v/>
      </c>
      <c r="Y214">
        <f>IFERROR(INDEX(PIS!$A$1:$BZ$1000,MATCH($D214,PIS!C$1:C$500,0),MATCH(Y$2,PIS!$2:$2,0)),0)</f>
        <v/>
      </c>
      <c r="Z214">
        <f>IFERROR(INDEX(PIS!$A$1:$BZ$1000,MATCH($D214,PIS!C$1:C$500,0),MATCH(Z$2,PIS!$2:$2,0)),0)</f>
        <v/>
      </c>
      <c r="AA214">
        <f>IFERROR(INDEX(PIS!$A$1:$BZ$1000,MATCH($D214,PIS!C$1:C$500,0),MATCH(AA$2,PIS!$2:$2,0)),0)</f>
        <v/>
      </c>
      <c r="AB214">
        <f>IFERROR(INDEX(PIS!$A$1:$BZ$1000,MATCH($D214,PIS!C$1:C$500,0),MATCH(AB$2,PIS!$2:$2,0)),0)</f>
        <v/>
      </c>
      <c r="AC214">
        <f>SUM(V214:AB214)</f>
        <v/>
      </c>
      <c r="AD214">
        <f>IFERROR(INDEX(TIMESHEET!$A$1:$AI$5000,MATCH($D214,TIMESHEET!A$1:A$500,0),MATCH("T100",TIMESHEET!$2:$2,0))-2,0)</f>
        <v/>
      </c>
      <c r="AE214">
        <f>IFERROR(INDEX(TIMESHEET!$A$1:$AI$5000,MATCH($D214,TIMESHEET!A$1:A$500,0),MATCH("T202",TIMESHEET!$2:$2,0)),0)</f>
        <v/>
      </c>
      <c r="AF214">
        <f>IFERROR(INDEX(TIMESHEET!$A$1:$AI$5000,MATCH($D214,TIMESHEET!A$1:A$500,0),MATCH("T302",TIMESHEET!$2:$2,0)),0)</f>
        <v/>
      </c>
      <c r="AG214">
        <f>IFERROR(INDEX(TIMESHEET!$A$1:$AI$5000,MATCH($D214,TIMESHEET!A$1:A$500,0),MATCH("T406",TIMESHEET!$2:$2,0)),0)</f>
        <v/>
      </c>
      <c r="AH214">
        <f>AE214+AG214</f>
        <v/>
      </c>
      <c r="AI214">
        <f>IFERROR(INDEX(TIMESHEET!$A$1:$AI$5000,MATCH($D214,TIMESHEET!A$1:A$500,0),MATCH("T701",TIMESHEET!$2:$2,0)),0)</f>
        <v/>
      </c>
      <c r="AJ214">
        <f>IFERROR(INDEX(TIMESHEET!$A$1:$AI$5000,MATCH($D214,TIMESHEET!B$1:B$500,0),MATCH("T320",TIMESHEET!$2:$2,0)),0)</f>
        <v/>
      </c>
      <c r="AK214">
        <f>IFERROR(IF(LEFT(INDEX(PIS!O$1:O$500,MATCH(D214,PIS!C$1:C$500)),1)="M",T214/AD214*SUM(AE214:AG214),T214*AD214),0)</f>
        <v/>
      </c>
      <c r="AL214">
        <f>IFERROR(INDEX(ADJ!$A$1:$BZ$1000,MATCH(PAYROLL!D214,ADJ!A$1:A$500,0),MATCH(PAYROLL!AL$2,ADJ!$2:$2,0)),0)</f>
        <v/>
      </c>
      <c r="AM214">
        <f>SUM(AK214:AL214)</f>
        <v/>
      </c>
      <c r="AN214">
        <f>IFERROR(ROUND(V214/$AD214*$AH214,0),0)</f>
        <v/>
      </c>
      <c r="AO214">
        <f>IFERROR(ROUND(W214/$AD214*$AH214,0),0)</f>
        <v/>
      </c>
      <c r="AP214">
        <f>IFERROR(ROUND(X214/$AD214*$AE214,0),0)</f>
        <v/>
      </c>
      <c r="AQ214">
        <f>IFERROR(ROUND(Y214/$AD214*$AH214,0),0)</f>
        <v/>
      </c>
      <c r="AR214">
        <f>IFERROR(ROUND(Z214/$AD214*$AH214,0),0)</f>
        <v/>
      </c>
      <c r="AS214">
        <f>IFERROR(ROUND(AA214/$AD214*$AH214,0),0)</f>
        <v/>
      </c>
      <c r="AT214">
        <f>IFERROR(IF((AE214+AF214+AG214)&gt;13,AB214,ROUND(AB214/AD214*AH214,0)),0)</f>
        <v/>
      </c>
      <c r="AU214">
        <f>IFERROR(INDEX(ADJ!$A$1:$BZ$1000,MATCH(PAYROLL!D214,ADJ!A$1:A$500,0),MATCH(PAYROLL!AU$2,ADJ!$2:$2,0)),0)</f>
        <v/>
      </c>
      <c r="AV214">
        <f>ROUND(SUM(AN214:AU214),0)</f>
        <v/>
      </c>
      <c r="AW214">
        <f>IFERROR(INDEX(TIMESHEET!$A$1:$AI$5000,MATCH(PAYROLL!D214,TIMESHEET!A$1:A$500,0),MATCH("T620",TIMESHEET!$2:$2,0)),0)</f>
        <v/>
      </c>
      <c r="AX214">
        <f>IFERROR(INDEX(TIMESHEET!$A$1:$AI$5000,MATCH(PAYROLL!D214,TIMESHEET!A$1:A$500,0),MATCH("T601",TIMESHEET!$2:$2,0)),0)</f>
        <v/>
      </c>
      <c r="AY214">
        <f>IFERROR(INDEX(TIMESHEET!$A$1:$AI$5000,MATCH(PAYROLL!D214,TIMESHEET!A$1:A$500,0),MATCH("T602",TIMESHEET!$2:$2,0)),0)</f>
        <v/>
      </c>
      <c r="AZ214">
        <f>IFERROR(INDEX(TIMESHEET!$A$1:$AI$5000,MATCH(PAYROLL!D214,TIMESHEET!A$1:A$500,0),MATCH("T603",TIMESHEET!$2:$2,0)),0)</f>
        <v/>
      </c>
      <c r="BA214">
        <f>IFERROR(INDEX(TIMESHEET!$A$1:$AI$5000,MATCH(PAYROLL!D214,TIMESHEET!A$1:A$500,0),MATCH("T611",TIMESHEET!$2:$2,0)),0)</f>
        <v/>
      </c>
      <c r="BB214">
        <f>IFERROR(INDEX(TIMESHEET!$A$1:$AI$5000,MATCH(PAYROLL!D214,TIMESHEET!A$1:A$500,0),MATCH("T612",TIMESHEET!$2:$2,0)),0)</f>
        <v/>
      </c>
      <c r="BC214">
        <f>IFERROR(INDEX(TIMESHEET!$A$1:$AI$5000,MATCH(PAYROLL!D214,TIMESHEET!A$1:A$500,0),MATCH("T613",TIMESHEET!$2:$2,0)),0)</f>
        <v/>
      </c>
      <c r="BD214">
        <f>IFERROR(INDEX(TIMESHEET!$A$1:$AI$5000,MATCH(PAYROLL!D214,TIMESHEET!A$1:A$500,0),MATCH("T500",TIMESHEET!$2:$2,0)),0)</f>
        <v/>
      </c>
      <c r="BE214">
        <f>IFERROR(IF(LEFT(INDEX(PIS!O$1:O$500,MATCH(D214,PIS!C$1:C$500)),1)="M",T214/AD214/8*(AW214+AX214*1.5+AY214*2+AZ214*3+BA214*2.1+BB214*2.7+BC214*3.9+BD214*0.3),T214/8*(AW214+AX214*1.5+AY214*2+AZ214*3+BA214*2.1+BB214*2.7+BC214*3.9+BD214*0.3)),0)</f>
        <v/>
      </c>
      <c r="BF214">
        <f>IFERROR(INDEX(ADJ!$A$1:$BZ$1000,MATCH(PAYROLL!$D214,ADJ!A$1:A$500,0),MATCH(PAYROLL!BF$2,ADJ!$2:$2,0)),0)</f>
        <v/>
      </c>
      <c r="BG214">
        <f>IFERROR(INDEX(ADJ!$A$1:$BZ$1000,MATCH(PAYROLL!D214,ADJ!A$1:A$500,0),MATCH(PAYROLL!BG$2,ADJ!$2:$2,0)),0)</f>
        <v/>
      </c>
      <c r="BH214">
        <f>IFERROR(INDEX(ADJ!$A$1:$BZ$1000,MATCH(PAYROLL!D214,ADJ!A$1:A$500,0),MATCH(PAYROLL!BH$2,ADJ!$2:$2,0)),0)</f>
        <v/>
      </c>
      <c r="BI214">
        <f>IFERROR(INDEX(ADJ!$A$1:$BZ$1000,MATCH(PAYROLL!D214,ADJ!A$1:A$500,0),MATCH(PAYROLL!BI$2,ADJ!$2:$2,0)),0)</f>
        <v/>
      </c>
      <c r="BJ214">
        <f>IFERROR(INDEX(ADJ!$A$1:$BZ$1000,MATCH(PAYROLL!D214,ADJ!A$1:A$500,0),MATCH(PAYROLL!BJ$2,ADJ!$2:$2,0)),0)</f>
        <v/>
      </c>
      <c r="BK214">
        <f>SUM(BF214:BJ214)</f>
        <v/>
      </c>
      <c r="BL214">
        <f>IFERROR(INDEX(ADJ!$A$1:$BZ$1000,MATCH(PAYROLL!D214,ADJ!A$1:A$500,0),MATCH(PAYROLL!BL$2,ADJ!$2:$2,0)),0)</f>
        <v/>
      </c>
      <c r="BM214">
        <f>IFERROR(INDEX(ADJ!$A$1:$BZ$1000,MATCH(PAYROLL!D214,ADJ!A$1:A$500,0),MATCH(PAYROLL!BM$2,ADJ!$2:$2,0)),0)</f>
        <v/>
      </c>
      <c r="BN214">
        <f>IFERROR(INDEX(ADJ!$A$1:$BZ$1000,MATCH(PAYROLL!D214,ADJ!A$1:A$500,0),MATCH(PAYROLL!BN$2,ADJ!$2:$2,0)),0)</f>
        <v/>
      </c>
      <c r="BO214">
        <f>IFERROR(INDEX(ADJ!$A$1:$BZ$1000,MATCH(PAYROLL!D214,ADJ!A$1:A$500,0),MATCH(PAYROLL!BO$2,ADJ!$2:$2,0)),0)</f>
        <v/>
      </c>
      <c r="BP214">
        <f>SUM(AM214,AV214,BE214,BK214,BL214:BO214)</f>
        <v/>
      </c>
      <c r="BQ214">
        <f>BO214</f>
        <v/>
      </c>
      <c r="BR214">
        <f>IFERROR(ROUND(IF(LEFT(INDEX(PIS!O$1:O$500,MATCH(D214,PIS!C$1:C$500)),1)="D",T214/8*(BD214*0.3),IF(LEFT(INDEX(PIS!O$1:O$500,MATCH(D214,PIS!C$1:C$500)),1)="H",T214*($BD214*0.3),T214/$AD214/8*($BD214*0.3))),0),0)</f>
        <v/>
      </c>
      <c r="BS214">
        <f>IF(AP214&lt;1,0,MIN(AP214,730000))</f>
        <v/>
      </c>
      <c r="BT214">
        <f>IFERROR(ROUND((BE214-SUM(AW214:BC214)*T214/AD214/8),0)-BR214,0)</f>
        <v/>
      </c>
      <c r="BU214">
        <f>AO214</f>
        <v/>
      </c>
      <c r="BV214">
        <f>SUM(BQ214:BU214)</f>
        <v/>
      </c>
      <c r="BW214">
        <f>BP214-BV214</f>
        <v/>
      </c>
      <c r="BX214">
        <f>IFERROR(IF(RIGHT(INDEX(PIS!O$1:O$500,MATCH(D214,PIS!C$1:C$500)),5)="Gross",MIN(U214+V214,VLOOKUP("R700",TSC!B:C,2,0)*VLOOKUP("R101",TSC!B:C,2,0))*VLOOKUP("R701",TSC!B:C,2,0)%,0),0)</f>
        <v/>
      </c>
      <c r="BY214">
        <f>IFERROR(IF(RIGHT(INDEX(PIS!O$1:O$500,MATCH(D214,PIS!C$1:C$500)),5)="Gross",MIN(U214+V214,VLOOKUP("R700",TSC!B:C,2,0)*VLOOKUP("R101",TSC!B:C,2,0))*VLOOKUP("T704",TSC!B:C,2,0)%,0),0)</f>
        <v/>
      </c>
      <c r="BZ214">
        <f>IFERROR(IF(RIGHT(INDEX(PIS!O$1:O$500,MATCH(D214,PIS!C$1:C$500)),5)="Gross",MIN(U214+V214,VLOOKUP("R700",TSC!B:C,2,0)*VLOOKUP("1",TSC!F:G,2,0))*VLOOKUP("T705",TSC!B:C,2,0)%,0),0)</f>
        <v/>
      </c>
      <c r="CA214">
        <f>IFERROR(INDEX(ADJ!$A$1:$BZ$1000,MATCH(PAYROLL!D214,ADJ!A$1:A$500,0),MATCH(PAYROLL!CA$2,ADJ!$2:$2,0)),0)</f>
        <v/>
      </c>
      <c r="CB214">
        <f>IFERROR(INDEX(ADJ!$A$1:$BZ$1000,MATCH(PAYROLL!D214,ADJ!A$1:A$500,0),MATCH(PAYROLL!CB$2,ADJ!$2:$2,0)),0)</f>
        <v/>
      </c>
      <c r="CC214">
        <f>SUM(BX214:CB214)</f>
        <v/>
      </c>
      <c r="CD214">
        <f>IFERROR(INDEX(PIS!$A$1:$BZ$1000,MATCH(PAYROLL!D214,PIS!C$1:C$500,0),MATCH(PAYROLL!CD$1,PIS!$1:$1,0)),0)</f>
        <v/>
      </c>
      <c r="CE214">
        <f>IFERROR(IF(OR(INDEX(PIS!P$1:P$500,MATCH(D214,PIS!C$1:C$500,0))="LT2",INDEX(PIS!P$1:P$500,MATCH(D214,PIS!C$1:C$500,0))="P10"),0,SUM(CC214,CD214*VLOOKUP("R601",TSC!B:C,2,0),VLOOKUP("R602",TSC!B:C,2,0))),0)</f>
        <v/>
      </c>
      <c r="CF214">
        <f>MAX(BW214-CE214,0)</f>
        <v/>
      </c>
      <c r="CG214">
        <f>IFERROR(IF(OR(RIGHT(INDEX(PIS!P$1:P$500,MATCH(D214,PIS!C$1:C$500)),5)="P10",RIGHT(INDEX(PIS!P$1:P$500,MATCH(D214,PIS!C$1:C$500)),5)="CK"),0,IF(CF214&lt;=5000000,CF214*5%,IF(CF214&lt;=10000000,CF214*10%-250000,IF(CF214&lt;=18000000,CF214*15%-750000,IF(CF214&lt;=32000000,CF214*20%-1650000,IF(CF214&lt;=52000000,CF214*25%-3250000,IF(CF214&lt;=80000000,BH214*30%-5850000,CF214*35%-9850000))))))),0)</f>
        <v/>
      </c>
      <c r="CH214">
        <f>IFERROR(IF(OR(INDEX(PIS!P$1:P$500,MATCH(D214,PIS!C$1:C$500))="LT",INDEX(PIS!P$1:P$500,MATCH(D214,PIS!C$1:C$500))="CK"),0,IF(CF214&lt;2000000,0,CF214*10%)),0)</f>
        <v/>
      </c>
      <c r="CI214">
        <f>IFERROR(INDEX(ADJ!$A$1:$BZ$1000,MATCH(PAYROLL!D214,ADJ!A$1:A$500,0),MATCH(PAYROLL!CI$2,ADJ!$2:$2,0)),0)</f>
        <v/>
      </c>
      <c r="CJ214">
        <f>IFERROR(INDEX(ADJ!$A$1:$BZ$1000,MATCH(PAYROLL!D214,ADJ!A$1:A$500,0),MATCH(PAYROLL!CJ$2,ADJ!$2:$2,0)),0)</f>
        <v/>
      </c>
      <c r="CK214">
        <f>IFERROR(INDEX(ADJ!$A$1:$BZ$1000,MATCH(PAYROLL!D214,ADJ!A$1:A$500,0),MATCH(PAYROLL!CK$2,ADJ!$2:$2,0)),0)</f>
        <v/>
      </c>
      <c r="CL214">
        <f>SUM(CG214:CK214)</f>
        <v/>
      </c>
      <c r="CM214">
        <f>ROUND(SUM(CH214:CK214),0)</f>
        <v/>
      </c>
      <c r="CN214">
        <f>IFERROR(INDEX(CSDA!D$1:D$500,MATCH($CN$2,CSDA!C$1:C$500,0))*INDEX(PIS!V$1:V$500,MATCH(D214,PIS!C$1:C$500))+INDEX(ADJ!$A$1:$BZ$1000,MATCH(PAYROLL!D214,ADJ!A$1:A$500,0),MATCH(PAYROLL!CN$2,ADJ!$2:$2,0)),0)</f>
        <v/>
      </c>
      <c r="CO214">
        <f>IFERROR(INDEX(ADJ!$A$1:$BZ$1000,MATCH(PAYROLL!D214,ADJ!A$1:A$500,0),MATCH(PAYROLL!CO$2,ADJ!$2:$2,0)),0)</f>
        <v/>
      </c>
      <c r="CP214">
        <f>IFERROR(INDEX(ADJ!$A$1:$BZ$1000,MATCH(PAYROLL!D214,ADJ!A$1:A$500,0),MATCH(PAYROLL!CP$2,ADJ!$2:$2,0)),0)</f>
        <v/>
      </c>
      <c r="CQ214">
        <f>BP214-CL214-CI214-CM214-CN214-CO214-CP214-CC214</f>
        <v/>
      </c>
      <c r="CR214">
        <f>IFERROR(IF(RIGHT(INDEX(PIS!O$1:O$500,MATCH(D214,PIS!C$1:C$500,0)),5)="Gross",MIN(U214+V214,VLOOKUP("R700",TSC!B:C,2,0)*VLOOKUP("R101",TSC!B:C,2,0))*(VLOOKUP("T711",TSC!B:C,2,0)+VLOOKUP("T712",TSC!B:C,2,0))%,MIN(T214+V214,VLOOKUP("R700",TSC!B:C,2,0)*VLOOKUP("R101",TSC!B:C,2,0))*(VLOOKUP("T711",TSC!B:C,2,0)+VLOOKUP("T712",TSC!B:C,2,0)+VLOOKUP("R701",TSC!B:C,2,0))%),0)</f>
        <v/>
      </c>
      <c r="CS214">
        <f>IFERROR(IF(RIGHT(INDEX(PIS!O$1:O$500,MATCH(D214,PIS!C$1:C$500,0)),5)="Gross",MIN(U214+V214,VLOOKUP("R700",TSC!B:C,2,0)*VLOOKUP("R101",TSC!B:C,2,0))*(VLOOKUP("T714",TSC!B:C,2,0))%,MIN(T214+V214,VLOOKUP("R700",TSC!B:C,2,0)*VLOOKUP("R101",TSC!B:C,2,0))*(VLOOKUP("T704",TSC!B:C,2,0)+VLOOKUP("T714",TSC!B:C,2,0))%),0)</f>
        <v/>
      </c>
      <c r="CT214">
        <f>IFERROR(IF(RIGHT(INDEX(PIS!O$1:O$500,MATCH(D214,PIS!C$1:C$500,0)),5)="Gross",MIN(U214+V214,VLOOKUP("R700",TSC!B:C,2,0)*VLOOKUP("R101",TSC!B:C,2,0))*VLOOKUP("T705",TSC!B:C,2,0)%,MIN(T214+V214,VLOOKUP("R700",TSC!B:C,2,0)*VLOOKUP("R101",TSC!B:C,2,0))*VLOOKUP("T705",TSC!B:C,2,0)%),0)</f>
        <v/>
      </c>
      <c r="CU214">
        <f>IFERROR(IF(RIGHT(INDEX(PIS!O$1:O$500,MATCH(D214,PIS!C$1:C$500,0)),5)="Gross",MIN(U214+V214,VLOOKUP("R700",TSC!B:C,2,0)*VLOOKUP("R101",TSC!B:C,2,0))*(VLOOKUP("T713",TSC!B:C,2,0))%,MIN(T214+V214,VLOOKUP("R700",TSC!B:C,2,0)*VLOOKUP("R101",TSC!B:C,2,0))*(VLOOKUP("T713",TSC!B:C,2,0))%),0)</f>
        <v/>
      </c>
      <c r="CV214">
        <f>IFERROR(INDEX(ADJ!$A$1:$BZ$1000,MATCH(PAYROLL!D214,ADJ!A$1:A$500,0),MATCH(PAYROLL!CV$2,ADJ!$2:$2,0)),0)</f>
        <v/>
      </c>
      <c r="CW214">
        <f>IFERROR(INDEX(ADJ!$A$1:$BZ$1000,MATCH(PAYROLL!D214,ADJ!A$1:A$500,0),MATCH(PAYROLL!CW$2,ADJ!$2:$2,0)),0)</f>
        <v/>
      </c>
      <c r="CX214">
        <f>SUM(CR214:CW214)</f>
        <v/>
      </c>
      <c r="CY214">
        <f>ROUND(IF(CR214&gt;0,T214+V214*VLOOKUP("R202",TSC!$B$1:$C$500,2,0),0),0)</f>
        <v/>
      </c>
      <c r="CZ214">
        <f>IFERROR(INDEX(CSDA!D$1:D$500,MATCH($CZ$2,CSDA!C$1:C$500,0)),0)</f>
        <v/>
      </c>
      <c r="DA214">
        <f>ROUND(T214*0.7%,0)</f>
        <v/>
      </c>
      <c r="DB214">
        <f>ROUND(T214/12,0)</f>
        <v/>
      </c>
      <c r="DC214">
        <f ref="DC214" t="array">IFERROR(INDEX(CSDA!D$1:D$500,MATCH("Trích giữ"&amp;PAYROLL!DC$2,CSDA!A$1:A$500&amp;CSDA!C$1:C$500,0)),0)</f>
        <v/>
      </c>
      <c r="DD214">
        <f ref="DD214" t="array">IFERROR(INDEX(CSDA!D$1:D$500,MATCH("Trích giữ"&amp;PAYROLL!DD$2,CSDA!A$1:A$500&amp;CSDA!C$1:C$500,0)),0)</f>
        <v/>
      </c>
      <c r="DE214">
        <f ref="DE214" t="array">IFERROR(INDEX(CSDA!D$1:D$500,MATCH("Trích giữ"&amp;PAYROLL!DE$2,CSDA!A$1:A$500&amp;CSDA!C$1:C$500,0)),0)</f>
        <v/>
      </c>
      <c r="DF214">
        <f>IFERROR(INDEX(CSDA!D$1:D$500,MATCH(PAYROLL!DF$2,CSDA!C$1:C$500,0)),0)</f>
        <v/>
      </c>
      <c r="DG214">
        <f ref="DG214" t="array">IFERROR(INDEX(CSDA!D$1:D$500,MATCH("Trích giữ"&amp;PAYROLL!DG$2,CSDA!A$1:A$500&amp;CSDA!C$1:C$500,0)),0)</f>
        <v/>
      </c>
      <c r="DH214">
        <f>ROUND(T214/26,0)</f>
        <v/>
      </c>
      <c r="DI214">
        <f ref="DI214" t="array">IFERROR(INDEX(CSDA!D$1:D$500,MATCH("Trích giữ"&amp;PAYROLL!DI$2,CSDA!A$1:A$500&amp;CSDA!C$1:C$500,0)),0)</f>
        <v/>
      </c>
      <c r="DJ214">
        <f>IF(U214=0,T214*21.5%-BL214,0)</f>
        <v/>
      </c>
      <c r="DK214">
        <f ref="DK214" t="array">IFERROR(INDEX(CSDA!D$1:D$500,MATCH("Trích giữ"&amp;PAYROLL!DK$2,CSDA!A$1:A$500&amp;CSDA!C$1:C$500,0)),0)</f>
        <v/>
      </c>
      <c r="DL214">
        <f>IFERROR(INDEX(CSDA!D$1:D$500,MATCH(PAYROLL!DL$2,CSDA!C$1:C$500,0))/12,0)</f>
        <v/>
      </c>
      <c r="DM214">
        <f>SUM(DB214:DL214)</f>
        <v/>
      </c>
      <c r="DN214">
        <f>IFERROR(INDEX(ADJ!$A$1:$BZ$1000,MATCH(PAYROLL!D214,ADJ!A$1:A$500,0),MATCH(PAYROLL!DN$2,ADJ!$2:$2,0)),0)</f>
        <v/>
      </c>
      <c r="DO214">
        <f>IFERROR(SUM(BP214,DM214:DN214,CX214:DA214)-DT214,0)</f>
        <v/>
      </c>
      <c r="DP214">
        <f ref="DP214" t="array">SUM(BW214*IFERROR(INDEX(CSDA!D$1:D$500,MATCH(BW$2,CSDA!C$1:C$500,0)),0)%,CX214*IFERROR(INDEX(CSDA!D$1:D$500,MATCH(CX$2,CSDA!C$1:C$500,0)),0)%,DA214*IFERROR(INDEX(CSDA!D$1:D$500,MATCH(DA$2,CSDA!C$1:C$500,0)),0)%,DB214*IFERROR(INDEX(CSDA!D$1:D$500,MATCH(DB$2,CSDA!C$1:C$500,0)),0)%,DF214*IFERROR(INDEX(CSDA!D$1:D$500,MATCH("Phí dịch vụ"&amp;PAYROLL!DF$2,CSDA!A$1:A$500&amp;CSDA!C$1:C$500,0)),0)%,DC214*IFERROR(INDEX(CSDA!D$1:D$500,MATCH("Phí dịch vụ"&amp;PAYROLL!DC$2,CSDA!A$1:A$500&amp;CSDA!C$1:C$500,0)),0)%,DH214*IFERROR(INDEX(CSDA!D$1:D$500,MATCH("Phí dịch vụ"&amp;PAYROLL!DH$2,CSDA!A$1:A$500&amp;CSDA!C$1:C$500,0)),0)%,DJ214*IFERROR(INDEX(CSDA!D$1:D$500,MATCH("Phí dịch vụ"&amp;PAYROLL!DJ$2,CSDA!A$1:A$500&amp;CSDA!C$1:C$500,0)),0)%,BN214*IFERROR(INDEX(CSDA!D$1:D$500,MATCH(BN$2,CSDA!C$1:C$500,0)),0)%)-BN214*7%</f>
        <v/>
      </c>
      <c r="DQ214">
        <f>IFERROR(INDEX(ADJ!$A$1:$BZ$1000,MATCH(PAYROLL!D214,ADJ!A$1:A$500,0),MATCH(PAYROLL!DQ$2,ADJ!$2:$2,0)),0)</f>
        <v/>
      </c>
      <c r="DR214">
        <f>IFERROR(INDEX(ADJ!$A$1:$BZ$1000,MATCH(PAYROLL!D214,ADJ!A$1:A$500,0),MATCH(PAYROLL!DR$2,ADJ!$2:$2,0)),0)</f>
        <v/>
      </c>
      <c r="DS214">
        <f>SUM(DP214:DR214)</f>
        <v/>
      </c>
      <c r="DT214">
        <f>EK214</f>
        <v/>
      </c>
      <c r="DU214">
        <f>SUM(DO214:DR214)</f>
        <v/>
      </c>
      <c r="DV214">
        <f>ROUND(DU214*0.1,0)</f>
        <v/>
      </c>
      <c r="DW214">
        <f>DU214+DV214</f>
        <v/>
      </c>
      <c r="DZ214">
        <f>IFERROR(INDEX(ADJ!$A$1:$BZ$1000,MATCH(PAYROLL!$D214,ADJ!A$1:A$500,0),MATCH(PAYROLL!DZ$2,ADJ!$2:$2,0)),0)</f>
        <v/>
      </c>
      <c r="EA214">
        <f>IFERROR(INDEX(ADJ!$A$1:$BZ$1000,MATCH(PAYROLL!$D214,ADJ!A$1:A$500,0),MATCH(PAYROLL!EA$2,ADJ!$2:$2,0)),0)</f>
        <v/>
      </c>
      <c r="EB214">
        <f>IFERROR(INDEX(ADJ!$A$1:$BZ$1000,MATCH(PAYROLL!$D214,ADJ!A$1:A$500,0),MATCH(PAYROLL!EB$2,ADJ!$2:$2,0)),0)</f>
        <v/>
      </c>
      <c r="EC214">
        <f>IFERROR(INDEX(ADJ!$A$1:$BZ$1000,MATCH(PAYROLL!$D214,ADJ!A$1:A$500,0),MATCH(PAYROLL!EC$2,ADJ!$2:$2,0)),0)</f>
        <v/>
      </c>
      <c r="ED214">
        <f>IFERROR(INDEX(ADJ!$A$1:$BZ$1000,MATCH(PAYROLL!$D214,ADJ!A$1:A$500,0),MATCH(PAYROLL!ED$2,ADJ!$2:$2,0)),0)</f>
        <v/>
      </c>
      <c r="EE214">
        <f>IFERROR(INDEX(ADJ!$A$1:$BZ$1000,MATCH(PAYROLL!$D214,ADJ!A$1:A$500,0),MATCH(PAYROLL!EE$2,ADJ!$2:$2,0)),0)</f>
        <v/>
      </c>
      <c r="EF214">
        <f>IFERROR(INDEX(ADJ!$A$1:$BZ$1000,MATCH(PAYROLL!$D214,ADJ!A$1:A$500,0),MATCH(PAYROLL!EF$2,ADJ!$2:$2,0)),0)</f>
        <v/>
      </c>
      <c r="EG214">
        <f>IFERROR(INDEX(ADJ!$A$1:$BZ$1000,MATCH(PAYROLL!$D214,ADJ!A$1:A$500,0),MATCH(PAYROLL!EG$2,ADJ!$2:$2,0)),0)</f>
        <v/>
      </c>
      <c r="EH214">
        <f>IFERROR(INDEX(ADJ!$A$1:$BZ$1000,MATCH(PAYROLL!$D214,ADJ!A$1:A$500,0),MATCH(PAYROLL!EH$2,ADJ!$2:$2,0)),0)</f>
        <v/>
      </c>
      <c r="EI214">
        <f>IFERROR(INDEX(ADJ!$A$1:$BZ$1000,MATCH(PAYROLL!D214,ADJ!A$1:A$500,0),MATCH(PAYROLL!EI$2,ADJ!$2:$2,0)),0)</f>
        <v/>
      </c>
      <c r="EJ214">
        <f>IFERROR(INDEX(ADJ!$A$1:$BZ$1000,MATCH(PAYROLL!$D214,ADJ!A$1:A$500,0),MATCH(PAYROLL!EJ$2,ADJ!$2:$2,0)),0)</f>
        <v/>
      </c>
      <c r="EK214">
        <f>SUM(DZ214:EJ214)</f>
        <v/>
      </c>
    </row>
    <row r="215">
      <c r="A215" t="n">
        <v>213</v>
      </c>
      <c r="B215" t="inlineStr">
        <is>
          <t>Dương Văn Đường</t>
        </is>
      </c>
      <c r="D215" t="inlineStr">
        <is>
          <t>149917-03</t>
        </is>
      </c>
      <c r="S215">
        <f>IFERROR(INDEX(PIS!$A$1:$BZ$1000,MATCH($D215,PIS!C$1:C$500,0),MATCH("Lương CB tháng trước",PIS!$1:$1,0)),0)</f>
        <v/>
      </c>
      <c r="T215">
        <f>IFERROR(INDEX(PIS!$A$1:$BZ$1000,MATCH($D215,PIS!C$1:C$500,0),MATCH("Lương CB hiện tại",PIS!$1:$1,0)),0)</f>
        <v/>
      </c>
      <c r="U215">
        <f>IFERROR(INDEX(PIS!$A$1:$BZ$1000,MATCH($D215,PIS!C$1:C$500,0),MATCH("Lương đóng BHBB",PIS!$1:$1,0)),0)</f>
        <v/>
      </c>
      <c r="V215">
        <f>IFERROR(INDEX(PIS!$A$1:$BZ$1000,MATCH($D215,PIS!C$1:C$500,0),MATCH(V$2,PIS!$2:$2,0)),0)</f>
        <v/>
      </c>
      <c r="W215">
        <f>IFERROR(INDEX(PIS!$A$1:$BZ$1000,MATCH($D215,PIS!C$1:C$500,0),MATCH(W$2,PIS!$2:$2,0)),0)</f>
        <v/>
      </c>
      <c r="X215">
        <f>IFERROR(INDEX(PIS!$A$1:$BZ$1000,MATCH($D215,PIS!C$1:C$500,0),MATCH(X$2,PIS!$2:$2,0)),0)</f>
        <v/>
      </c>
      <c r="Y215">
        <f>IFERROR(INDEX(PIS!$A$1:$BZ$1000,MATCH($D215,PIS!C$1:C$500,0),MATCH(Y$2,PIS!$2:$2,0)),0)</f>
        <v/>
      </c>
      <c r="Z215">
        <f>IFERROR(INDEX(PIS!$A$1:$BZ$1000,MATCH($D215,PIS!C$1:C$500,0),MATCH(Z$2,PIS!$2:$2,0)),0)</f>
        <v/>
      </c>
      <c r="AA215">
        <f>IFERROR(INDEX(PIS!$A$1:$BZ$1000,MATCH($D215,PIS!C$1:C$500,0),MATCH(AA$2,PIS!$2:$2,0)),0)</f>
        <v/>
      </c>
      <c r="AB215">
        <f>IFERROR(INDEX(PIS!$A$1:$BZ$1000,MATCH($D215,PIS!C$1:C$500,0),MATCH(AB$2,PIS!$2:$2,0)),0)</f>
        <v/>
      </c>
      <c r="AC215">
        <f>SUM(V215:AB215)</f>
        <v/>
      </c>
      <c r="AD215">
        <f>IFERROR(INDEX(TIMESHEET!$A$1:$AI$5000,MATCH($D215,TIMESHEET!A$1:A$500,0),MATCH("T100",TIMESHEET!$2:$2,0))-2,0)</f>
        <v/>
      </c>
      <c r="AE215">
        <f>IFERROR(INDEX(TIMESHEET!$A$1:$AI$5000,MATCH($D215,TIMESHEET!A$1:A$500,0),MATCH("T202",TIMESHEET!$2:$2,0)),0)</f>
        <v/>
      </c>
      <c r="AF215">
        <f>IFERROR(INDEX(TIMESHEET!$A$1:$AI$5000,MATCH($D215,TIMESHEET!A$1:A$500,0),MATCH("T302",TIMESHEET!$2:$2,0)),0)</f>
        <v/>
      </c>
      <c r="AG215">
        <f>IFERROR(INDEX(TIMESHEET!$A$1:$AI$5000,MATCH($D215,TIMESHEET!A$1:A$500,0),MATCH("T406",TIMESHEET!$2:$2,0)),0)</f>
        <v/>
      </c>
      <c r="AH215">
        <f>AE215+AG215</f>
        <v/>
      </c>
      <c r="AI215">
        <f>IFERROR(INDEX(TIMESHEET!$A$1:$AI$5000,MATCH($D215,TIMESHEET!A$1:A$500,0),MATCH("T701",TIMESHEET!$2:$2,0)),0)</f>
        <v/>
      </c>
      <c r="AJ215">
        <f>IFERROR(INDEX(TIMESHEET!$A$1:$AI$5000,MATCH($D215,TIMESHEET!B$1:B$500,0),MATCH("T320",TIMESHEET!$2:$2,0)),0)</f>
        <v/>
      </c>
      <c r="AK215">
        <f>IFERROR(IF(LEFT(INDEX(PIS!O$1:O$500,MATCH(D215,PIS!C$1:C$500)),1)="M",T215/AD215*SUM(AE215:AG215),T215*AD215),0)</f>
        <v/>
      </c>
      <c r="AL215">
        <f>IFERROR(INDEX(ADJ!$A$1:$BZ$1000,MATCH(PAYROLL!D215,ADJ!A$1:A$500,0),MATCH(PAYROLL!AL$2,ADJ!$2:$2,0)),0)</f>
        <v/>
      </c>
      <c r="AM215">
        <f>SUM(AK215:AL215)</f>
        <v/>
      </c>
      <c r="AN215">
        <f>IFERROR(ROUND(V215/$AD215*$AH215,0),0)</f>
        <v/>
      </c>
      <c r="AO215">
        <f>IFERROR(ROUND(W215/$AD215*$AH215,0),0)</f>
        <v/>
      </c>
      <c r="AP215">
        <f>IFERROR(ROUND(X215/$AD215*$AE215,0),0)</f>
        <v/>
      </c>
      <c r="AQ215">
        <f>IFERROR(ROUND(Y215/$AD215*$AH215,0),0)</f>
        <v/>
      </c>
      <c r="AR215">
        <f>IFERROR(ROUND(Z215/$AD215*$AH215,0),0)</f>
        <v/>
      </c>
      <c r="AS215">
        <f>IFERROR(ROUND(AA215/$AD215*$AH215,0),0)</f>
        <v/>
      </c>
      <c r="AT215">
        <f>IFERROR(IF((AE215+AF215+AG215)&gt;13,AB215,ROUND(AB215/AD215*AH215,0)),0)</f>
        <v/>
      </c>
      <c r="AU215">
        <f>IFERROR(INDEX(ADJ!$A$1:$BZ$1000,MATCH(PAYROLL!D215,ADJ!A$1:A$500,0),MATCH(PAYROLL!AU$2,ADJ!$2:$2,0)),0)</f>
        <v/>
      </c>
      <c r="AV215">
        <f>ROUND(SUM(AN215:AU215),0)</f>
        <v/>
      </c>
      <c r="AW215">
        <f>IFERROR(INDEX(TIMESHEET!$A$1:$AI$5000,MATCH(PAYROLL!D215,TIMESHEET!A$1:A$500,0),MATCH("T620",TIMESHEET!$2:$2,0)),0)</f>
        <v/>
      </c>
      <c r="AX215">
        <f>IFERROR(INDEX(TIMESHEET!$A$1:$AI$5000,MATCH(PAYROLL!D215,TIMESHEET!A$1:A$500,0),MATCH("T601",TIMESHEET!$2:$2,0)),0)</f>
        <v/>
      </c>
      <c r="AY215">
        <f>IFERROR(INDEX(TIMESHEET!$A$1:$AI$5000,MATCH(PAYROLL!D215,TIMESHEET!A$1:A$500,0),MATCH("T602",TIMESHEET!$2:$2,0)),0)</f>
        <v/>
      </c>
      <c r="AZ215">
        <f>IFERROR(INDEX(TIMESHEET!$A$1:$AI$5000,MATCH(PAYROLL!D215,TIMESHEET!A$1:A$500,0),MATCH("T603",TIMESHEET!$2:$2,0)),0)</f>
        <v/>
      </c>
      <c r="BA215">
        <f>IFERROR(INDEX(TIMESHEET!$A$1:$AI$5000,MATCH(PAYROLL!D215,TIMESHEET!A$1:A$500,0),MATCH("T611",TIMESHEET!$2:$2,0)),0)</f>
        <v/>
      </c>
      <c r="BB215">
        <f>IFERROR(INDEX(TIMESHEET!$A$1:$AI$5000,MATCH(PAYROLL!D215,TIMESHEET!A$1:A$500,0),MATCH("T612",TIMESHEET!$2:$2,0)),0)</f>
        <v/>
      </c>
      <c r="BC215">
        <f>IFERROR(INDEX(TIMESHEET!$A$1:$AI$5000,MATCH(PAYROLL!D215,TIMESHEET!A$1:A$500,0),MATCH("T613",TIMESHEET!$2:$2,0)),0)</f>
        <v/>
      </c>
      <c r="BD215">
        <f>IFERROR(INDEX(TIMESHEET!$A$1:$AI$5000,MATCH(PAYROLL!D215,TIMESHEET!A$1:A$500,0),MATCH("T500",TIMESHEET!$2:$2,0)),0)</f>
        <v/>
      </c>
      <c r="BE215">
        <f>IFERROR(IF(LEFT(INDEX(PIS!O$1:O$500,MATCH(D215,PIS!C$1:C$500)),1)="M",T215/AD215/8*(AW215+AX215*1.5+AY215*2+AZ215*3+BA215*2.1+BB215*2.7+BC215*3.9+BD215*0.3),T215/8*(AW215+AX215*1.5+AY215*2+AZ215*3+BA215*2.1+BB215*2.7+BC215*3.9+BD215*0.3)),0)</f>
        <v/>
      </c>
      <c r="BF215">
        <f>IFERROR(INDEX(ADJ!$A$1:$BZ$1000,MATCH(PAYROLL!$D215,ADJ!A$1:A$500,0),MATCH(PAYROLL!BF$2,ADJ!$2:$2,0)),0)</f>
        <v/>
      </c>
      <c r="BG215">
        <f>IFERROR(INDEX(ADJ!$A$1:$BZ$1000,MATCH(PAYROLL!D215,ADJ!A$1:A$500,0),MATCH(PAYROLL!BG$2,ADJ!$2:$2,0)),0)</f>
        <v/>
      </c>
      <c r="BH215">
        <f>IFERROR(INDEX(ADJ!$A$1:$BZ$1000,MATCH(PAYROLL!D215,ADJ!A$1:A$500,0),MATCH(PAYROLL!BH$2,ADJ!$2:$2,0)),0)</f>
        <v/>
      </c>
      <c r="BI215">
        <f>IFERROR(INDEX(ADJ!$A$1:$BZ$1000,MATCH(PAYROLL!D215,ADJ!A$1:A$500,0),MATCH(PAYROLL!BI$2,ADJ!$2:$2,0)),0)</f>
        <v/>
      </c>
      <c r="BJ215">
        <f>IFERROR(INDEX(ADJ!$A$1:$BZ$1000,MATCH(PAYROLL!D215,ADJ!A$1:A$500,0),MATCH(PAYROLL!BJ$2,ADJ!$2:$2,0)),0)</f>
        <v/>
      </c>
      <c r="BK215">
        <f>SUM(BF215:BJ215)</f>
        <v/>
      </c>
      <c r="BL215">
        <f>IFERROR(INDEX(ADJ!$A$1:$BZ$1000,MATCH(PAYROLL!D215,ADJ!A$1:A$500,0),MATCH(PAYROLL!BL$2,ADJ!$2:$2,0)),0)</f>
        <v/>
      </c>
      <c r="BM215">
        <f>IFERROR(INDEX(ADJ!$A$1:$BZ$1000,MATCH(PAYROLL!D215,ADJ!A$1:A$500,0),MATCH(PAYROLL!BM$2,ADJ!$2:$2,0)),0)</f>
        <v/>
      </c>
      <c r="BN215">
        <f>IFERROR(INDEX(ADJ!$A$1:$BZ$1000,MATCH(PAYROLL!D215,ADJ!A$1:A$500,0),MATCH(PAYROLL!BN$2,ADJ!$2:$2,0)),0)</f>
        <v/>
      </c>
      <c r="BO215">
        <f>IFERROR(INDEX(ADJ!$A$1:$BZ$1000,MATCH(PAYROLL!D215,ADJ!A$1:A$500,0),MATCH(PAYROLL!BO$2,ADJ!$2:$2,0)),0)</f>
        <v/>
      </c>
      <c r="BP215">
        <f>SUM(AM215,AV215,BE215,BK215,BL215:BO215)</f>
        <v/>
      </c>
      <c r="BQ215">
        <f>BO215</f>
        <v/>
      </c>
      <c r="BR215">
        <f>IFERROR(ROUND(IF(LEFT(INDEX(PIS!O$1:O$500,MATCH(D215,PIS!C$1:C$500)),1)="D",T215/8*(BD215*0.3),IF(LEFT(INDEX(PIS!O$1:O$500,MATCH(D215,PIS!C$1:C$500)),1)="H",T215*($BD215*0.3),T215/$AD215/8*($BD215*0.3))),0),0)</f>
        <v/>
      </c>
      <c r="BS215">
        <f>IF(AP215&lt;1,0,MIN(AP215,730000))</f>
        <v/>
      </c>
      <c r="BT215">
        <f>IFERROR(ROUND((BE215-SUM(AW215:BC215)*T215/AD215/8),0)-BR215,0)</f>
        <v/>
      </c>
      <c r="BU215">
        <f>AO215</f>
        <v/>
      </c>
      <c r="BV215">
        <f>SUM(BQ215:BU215)</f>
        <v/>
      </c>
      <c r="BW215">
        <f>BP215-BV215</f>
        <v/>
      </c>
      <c r="BX215">
        <f>IFERROR(IF(RIGHT(INDEX(PIS!O$1:O$500,MATCH(D215,PIS!C$1:C$500)),5)="Gross",MIN(U215+V215,VLOOKUP("R700",TSC!B:C,2,0)*VLOOKUP("R101",TSC!B:C,2,0))*VLOOKUP("R701",TSC!B:C,2,0)%,0),0)</f>
        <v/>
      </c>
      <c r="BY215">
        <f>IFERROR(IF(RIGHT(INDEX(PIS!O$1:O$500,MATCH(D215,PIS!C$1:C$500)),5)="Gross",MIN(U215+V215,VLOOKUP("R700",TSC!B:C,2,0)*VLOOKUP("R101",TSC!B:C,2,0))*VLOOKUP("T704",TSC!B:C,2,0)%,0),0)</f>
        <v/>
      </c>
      <c r="BZ215">
        <f>IFERROR(IF(RIGHT(INDEX(PIS!O$1:O$500,MATCH(D215,PIS!C$1:C$500)),5)="Gross",MIN(U215+V215,VLOOKUP("R700",TSC!B:C,2,0)*VLOOKUP("1",TSC!F:G,2,0))*VLOOKUP("T705",TSC!B:C,2,0)%,0),0)</f>
        <v/>
      </c>
      <c r="CA215">
        <f>IFERROR(INDEX(ADJ!$A$1:$BZ$1000,MATCH(PAYROLL!D215,ADJ!A$1:A$500,0),MATCH(PAYROLL!CA$2,ADJ!$2:$2,0)),0)</f>
        <v/>
      </c>
      <c r="CB215">
        <f>IFERROR(INDEX(ADJ!$A$1:$BZ$1000,MATCH(PAYROLL!D215,ADJ!A$1:A$500,0),MATCH(PAYROLL!CB$2,ADJ!$2:$2,0)),0)</f>
        <v/>
      </c>
      <c r="CC215">
        <f>SUM(BX215:CB215)</f>
        <v/>
      </c>
      <c r="CD215">
        <f>IFERROR(INDEX(PIS!$A$1:$BZ$1000,MATCH(PAYROLL!D215,PIS!C$1:C$500,0),MATCH(PAYROLL!CD$1,PIS!$1:$1,0)),0)</f>
        <v/>
      </c>
      <c r="CE215">
        <f>IFERROR(IF(OR(INDEX(PIS!P$1:P$500,MATCH(D215,PIS!C$1:C$500,0))="LT2",INDEX(PIS!P$1:P$500,MATCH(D215,PIS!C$1:C$500,0))="P10"),0,SUM(CC215,CD215*VLOOKUP("R601",TSC!B:C,2,0),VLOOKUP("R602",TSC!B:C,2,0))),0)</f>
        <v/>
      </c>
      <c r="CF215">
        <f>MAX(BW215-CE215,0)</f>
        <v/>
      </c>
      <c r="CG215">
        <f>IFERROR(IF(OR(RIGHT(INDEX(PIS!P$1:P$500,MATCH(D215,PIS!C$1:C$500)),5)="P10",RIGHT(INDEX(PIS!P$1:P$500,MATCH(D215,PIS!C$1:C$500)),5)="CK"),0,IF(CF215&lt;=5000000,CF215*5%,IF(CF215&lt;=10000000,CF215*10%-250000,IF(CF215&lt;=18000000,CF215*15%-750000,IF(CF215&lt;=32000000,CF215*20%-1650000,IF(CF215&lt;=52000000,CF215*25%-3250000,IF(CF215&lt;=80000000,BH215*30%-5850000,CF215*35%-9850000))))))),0)</f>
        <v/>
      </c>
      <c r="CH215">
        <f>IFERROR(IF(OR(INDEX(PIS!P$1:P$500,MATCH(D215,PIS!C$1:C$500))="LT",INDEX(PIS!P$1:P$500,MATCH(D215,PIS!C$1:C$500))="CK"),0,IF(CF215&lt;2000000,0,CF215*10%)),0)</f>
        <v/>
      </c>
      <c r="CI215">
        <f>IFERROR(INDEX(ADJ!$A$1:$BZ$1000,MATCH(PAYROLL!D215,ADJ!A$1:A$500,0),MATCH(PAYROLL!CI$2,ADJ!$2:$2,0)),0)</f>
        <v/>
      </c>
      <c r="CJ215">
        <f>IFERROR(INDEX(ADJ!$A$1:$BZ$1000,MATCH(PAYROLL!D215,ADJ!A$1:A$500,0),MATCH(PAYROLL!CJ$2,ADJ!$2:$2,0)),0)</f>
        <v/>
      </c>
      <c r="CK215">
        <f>IFERROR(INDEX(ADJ!$A$1:$BZ$1000,MATCH(PAYROLL!D215,ADJ!A$1:A$500,0),MATCH(PAYROLL!CK$2,ADJ!$2:$2,0)),0)</f>
        <v/>
      </c>
      <c r="CL215">
        <f>SUM(CG215:CK215)</f>
        <v/>
      </c>
      <c r="CM215">
        <f>ROUND(SUM(CH215:CK215),0)</f>
        <v/>
      </c>
      <c r="CN215">
        <f>IFERROR(INDEX(CSDA!D$1:D$500,MATCH($CN$2,CSDA!C$1:C$500,0))*INDEX(PIS!V$1:V$500,MATCH(D215,PIS!C$1:C$500))+INDEX(ADJ!$A$1:$BZ$1000,MATCH(PAYROLL!D215,ADJ!A$1:A$500,0),MATCH(PAYROLL!CN$2,ADJ!$2:$2,0)),0)</f>
        <v/>
      </c>
      <c r="CO215">
        <f>IFERROR(INDEX(ADJ!$A$1:$BZ$1000,MATCH(PAYROLL!D215,ADJ!A$1:A$500,0),MATCH(PAYROLL!CO$2,ADJ!$2:$2,0)),0)</f>
        <v/>
      </c>
      <c r="CP215">
        <f>IFERROR(INDEX(ADJ!$A$1:$BZ$1000,MATCH(PAYROLL!D215,ADJ!A$1:A$500,0),MATCH(PAYROLL!CP$2,ADJ!$2:$2,0)),0)</f>
        <v/>
      </c>
      <c r="CQ215">
        <f>BP215-CL215-CI215-CM215-CN215-CO215-CP215-CC215</f>
        <v/>
      </c>
      <c r="CR215">
        <f>IFERROR(IF(RIGHT(INDEX(PIS!O$1:O$500,MATCH(D215,PIS!C$1:C$500,0)),5)="Gross",MIN(U215+V215,VLOOKUP("R700",TSC!B:C,2,0)*VLOOKUP("R101",TSC!B:C,2,0))*(VLOOKUP("T711",TSC!B:C,2,0)+VLOOKUP("T712",TSC!B:C,2,0))%,MIN(T215+V215,VLOOKUP("R700",TSC!B:C,2,0)*VLOOKUP("R101",TSC!B:C,2,0))*(VLOOKUP("T711",TSC!B:C,2,0)+VLOOKUP("T712",TSC!B:C,2,0)+VLOOKUP("R701",TSC!B:C,2,0))%),0)</f>
        <v/>
      </c>
      <c r="CS215">
        <f>IFERROR(IF(RIGHT(INDEX(PIS!O$1:O$500,MATCH(D215,PIS!C$1:C$500,0)),5)="Gross",MIN(U215+V215,VLOOKUP("R700",TSC!B:C,2,0)*VLOOKUP("R101",TSC!B:C,2,0))*(VLOOKUP("T714",TSC!B:C,2,0))%,MIN(T215+V215,VLOOKUP("R700",TSC!B:C,2,0)*VLOOKUP("R101",TSC!B:C,2,0))*(VLOOKUP("T704",TSC!B:C,2,0)+VLOOKUP("T714",TSC!B:C,2,0))%),0)</f>
        <v/>
      </c>
      <c r="CT215">
        <f>IFERROR(IF(RIGHT(INDEX(PIS!O$1:O$500,MATCH(D215,PIS!C$1:C$500,0)),5)="Gross",MIN(U215+V215,VLOOKUP("R700",TSC!B:C,2,0)*VLOOKUP("R101",TSC!B:C,2,0))*VLOOKUP("T705",TSC!B:C,2,0)%,MIN(T215+V215,VLOOKUP("R700",TSC!B:C,2,0)*VLOOKUP("R101",TSC!B:C,2,0))*VLOOKUP("T705",TSC!B:C,2,0)%),0)</f>
        <v/>
      </c>
      <c r="CU215">
        <f>IFERROR(IF(RIGHT(INDEX(PIS!O$1:O$500,MATCH(D215,PIS!C$1:C$500,0)),5)="Gross",MIN(U215+V215,VLOOKUP("R700",TSC!B:C,2,0)*VLOOKUP("R101",TSC!B:C,2,0))*(VLOOKUP("T713",TSC!B:C,2,0))%,MIN(T215+V215,VLOOKUP("R700",TSC!B:C,2,0)*VLOOKUP("R101",TSC!B:C,2,0))*(VLOOKUP("T713",TSC!B:C,2,0))%),0)</f>
        <v/>
      </c>
      <c r="CV215">
        <f>IFERROR(INDEX(ADJ!$A$1:$BZ$1000,MATCH(PAYROLL!D215,ADJ!A$1:A$500,0),MATCH(PAYROLL!CV$2,ADJ!$2:$2,0)),0)</f>
        <v/>
      </c>
      <c r="CW215">
        <f>IFERROR(INDEX(ADJ!$A$1:$BZ$1000,MATCH(PAYROLL!D215,ADJ!A$1:A$500,0),MATCH(PAYROLL!CW$2,ADJ!$2:$2,0)),0)</f>
        <v/>
      </c>
      <c r="CX215">
        <f>SUM(CR215:CW215)</f>
        <v/>
      </c>
      <c r="CY215">
        <f>ROUND(IF(CR215&gt;0,T215+V215*VLOOKUP("R202",TSC!$B$1:$C$500,2,0),0),0)</f>
        <v/>
      </c>
      <c r="CZ215">
        <f>IFERROR(INDEX(CSDA!D$1:D$500,MATCH($CZ$2,CSDA!C$1:C$500,0)),0)</f>
        <v/>
      </c>
      <c r="DA215">
        <f>ROUND(T215*0.7%,0)</f>
        <v/>
      </c>
      <c r="DB215">
        <f>ROUND(T215/12,0)</f>
        <v/>
      </c>
      <c r="DC215">
        <f ref="DC215" t="array">IFERROR(INDEX(CSDA!D$1:D$500,MATCH("Trích giữ"&amp;PAYROLL!DC$2,CSDA!A$1:A$500&amp;CSDA!C$1:C$500,0)),0)</f>
        <v/>
      </c>
      <c r="DD215">
        <f ref="DD215" t="array">IFERROR(INDEX(CSDA!D$1:D$500,MATCH("Trích giữ"&amp;PAYROLL!DD$2,CSDA!A$1:A$500&amp;CSDA!C$1:C$500,0)),0)</f>
        <v/>
      </c>
      <c r="DE215">
        <f ref="DE215" t="array">IFERROR(INDEX(CSDA!D$1:D$500,MATCH("Trích giữ"&amp;PAYROLL!DE$2,CSDA!A$1:A$500&amp;CSDA!C$1:C$500,0)),0)</f>
        <v/>
      </c>
      <c r="DF215">
        <f>IFERROR(INDEX(CSDA!D$1:D$500,MATCH(PAYROLL!DF$2,CSDA!C$1:C$500,0)),0)</f>
        <v/>
      </c>
      <c r="DG215">
        <f ref="DG215" t="array">IFERROR(INDEX(CSDA!D$1:D$500,MATCH("Trích giữ"&amp;PAYROLL!DG$2,CSDA!A$1:A$500&amp;CSDA!C$1:C$500,0)),0)</f>
        <v/>
      </c>
      <c r="DH215">
        <f>ROUND(T215/26,0)</f>
        <v/>
      </c>
      <c r="DI215">
        <f ref="DI215" t="array">IFERROR(INDEX(CSDA!D$1:D$500,MATCH("Trích giữ"&amp;PAYROLL!DI$2,CSDA!A$1:A$500&amp;CSDA!C$1:C$500,0)),0)</f>
        <v/>
      </c>
      <c r="DJ215">
        <f>IF(U215=0,T215*21.5%-BL215,0)</f>
        <v/>
      </c>
      <c r="DK215">
        <f ref="DK215" t="array">IFERROR(INDEX(CSDA!D$1:D$500,MATCH("Trích giữ"&amp;PAYROLL!DK$2,CSDA!A$1:A$500&amp;CSDA!C$1:C$500,0)),0)</f>
        <v/>
      </c>
      <c r="DL215">
        <f>IFERROR(INDEX(CSDA!D$1:D$500,MATCH(PAYROLL!DL$2,CSDA!C$1:C$500,0))/12,0)</f>
        <v/>
      </c>
      <c r="DM215">
        <f>SUM(DB215:DL215)</f>
        <v/>
      </c>
      <c r="DN215">
        <f>IFERROR(INDEX(ADJ!$A$1:$BZ$1000,MATCH(PAYROLL!D215,ADJ!A$1:A$500,0),MATCH(PAYROLL!DN$2,ADJ!$2:$2,0)),0)</f>
        <v/>
      </c>
      <c r="DO215">
        <f>IFERROR(SUM(BP215,DM215:DN215,CX215:DA215)-DT215,0)</f>
        <v/>
      </c>
      <c r="DP215">
        <f ref="DP215" t="array">SUM(BW215*IFERROR(INDEX(CSDA!D$1:D$500,MATCH(BW$2,CSDA!C$1:C$500,0)),0)%,CX215*IFERROR(INDEX(CSDA!D$1:D$500,MATCH(CX$2,CSDA!C$1:C$500,0)),0)%,DA215*IFERROR(INDEX(CSDA!D$1:D$500,MATCH(DA$2,CSDA!C$1:C$500,0)),0)%,DB215*IFERROR(INDEX(CSDA!D$1:D$500,MATCH(DB$2,CSDA!C$1:C$500,0)),0)%,DF215*IFERROR(INDEX(CSDA!D$1:D$500,MATCH("Phí dịch vụ"&amp;PAYROLL!DF$2,CSDA!A$1:A$500&amp;CSDA!C$1:C$500,0)),0)%,DC215*IFERROR(INDEX(CSDA!D$1:D$500,MATCH("Phí dịch vụ"&amp;PAYROLL!DC$2,CSDA!A$1:A$500&amp;CSDA!C$1:C$500,0)),0)%,DH215*IFERROR(INDEX(CSDA!D$1:D$500,MATCH("Phí dịch vụ"&amp;PAYROLL!DH$2,CSDA!A$1:A$500&amp;CSDA!C$1:C$500,0)),0)%,DJ215*IFERROR(INDEX(CSDA!D$1:D$500,MATCH("Phí dịch vụ"&amp;PAYROLL!DJ$2,CSDA!A$1:A$500&amp;CSDA!C$1:C$500,0)),0)%,BN215*IFERROR(INDEX(CSDA!D$1:D$500,MATCH(BN$2,CSDA!C$1:C$500,0)),0)%)-BN215*7%</f>
        <v/>
      </c>
      <c r="DQ215">
        <f>IFERROR(INDEX(ADJ!$A$1:$BZ$1000,MATCH(PAYROLL!D215,ADJ!A$1:A$500,0),MATCH(PAYROLL!DQ$2,ADJ!$2:$2,0)),0)</f>
        <v/>
      </c>
      <c r="DR215">
        <f>IFERROR(INDEX(ADJ!$A$1:$BZ$1000,MATCH(PAYROLL!D215,ADJ!A$1:A$500,0),MATCH(PAYROLL!DR$2,ADJ!$2:$2,0)),0)</f>
        <v/>
      </c>
      <c r="DS215">
        <f>SUM(DP215:DR215)</f>
        <v/>
      </c>
      <c r="DT215">
        <f>EK215</f>
        <v/>
      </c>
      <c r="DU215">
        <f>SUM(DO215:DR215)</f>
        <v/>
      </c>
      <c r="DV215">
        <f>ROUND(DU215*0.1,0)</f>
        <v/>
      </c>
      <c r="DW215">
        <f>DU215+DV215</f>
        <v/>
      </c>
      <c r="DZ215">
        <f>IFERROR(INDEX(ADJ!$A$1:$BZ$1000,MATCH(PAYROLL!$D215,ADJ!A$1:A$500,0),MATCH(PAYROLL!DZ$2,ADJ!$2:$2,0)),0)</f>
        <v/>
      </c>
      <c r="EA215">
        <f>IFERROR(INDEX(ADJ!$A$1:$BZ$1000,MATCH(PAYROLL!$D215,ADJ!A$1:A$500,0),MATCH(PAYROLL!EA$2,ADJ!$2:$2,0)),0)</f>
        <v/>
      </c>
      <c r="EB215">
        <f>IFERROR(INDEX(ADJ!$A$1:$BZ$1000,MATCH(PAYROLL!$D215,ADJ!A$1:A$500,0),MATCH(PAYROLL!EB$2,ADJ!$2:$2,0)),0)</f>
        <v/>
      </c>
      <c r="EC215">
        <f>IFERROR(INDEX(ADJ!$A$1:$BZ$1000,MATCH(PAYROLL!$D215,ADJ!A$1:A$500,0),MATCH(PAYROLL!EC$2,ADJ!$2:$2,0)),0)</f>
        <v/>
      </c>
      <c r="ED215">
        <f>IFERROR(INDEX(ADJ!$A$1:$BZ$1000,MATCH(PAYROLL!$D215,ADJ!A$1:A$500,0),MATCH(PAYROLL!ED$2,ADJ!$2:$2,0)),0)</f>
        <v/>
      </c>
      <c r="EE215">
        <f>IFERROR(INDEX(ADJ!$A$1:$BZ$1000,MATCH(PAYROLL!$D215,ADJ!A$1:A$500,0),MATCH(PAYROLL!EE$2,ADJ!$2:$2,0)),0)</f>
        <v/>
      </c>
      <c r="EF215">
        <f>IFERROR(INDEX(ADJ!$A$1:$BZ$1000,MATCH(PAYROLL!$D215,ADJ!A$1:A$500,0),MATCH(PAYROLL!EF$2,ADJ!$2:$2,0)),0)</f>
        <v/>
      </c>
      <c r="EG215">
        <f>IFERROR(INDEX(ADJ!$A$1:$BZ$1000,MATCH(PAYROLL!$D215,ADJ!A$1:A$500,0),MATCH(PAYROLL!EG$2,ADJ!$2:$2,0)),0)</f>
        <v/>
      </c>
      <c r="EH215">
        <f>IFERROR(INDEX(ADJ!$A$1:$BZ$1000,MATCH(PAYROLL!$D215,ADJ!A$1:A$500,0),MATCH(PAYROLL!EH$2,ADJ!$2:$2,0)),0)</f>
        <v/>
      </c>
      <c r="EI215">
        <f>IFERROR(INDEX(ADJ!$A$1:$BZ$1000,MATCH(PAYROLL!D215,ADJ!A$1:A$500,0),MATCH(PAYROLL!EI$2,ADJ!$2:$2,0)),0)</f>
        <v/>
      </c>
      <c r="EJ215">
        <f>IFERROR(INDEX(ADJ!$A$1:$BZ$1000,MATCH(PAYROLL!$D215,ADJ!A$1:A$500,0),MATCH(PAYROLL!EJ$2,ADJ!$2:$2,0)),0)</f>
        <v/>
      </c>
      <c r="EK215">
        <f>SUM(DZ215:EJ215)</f>
        <v/>
      </c>
    </row>
    <row r="216">
      <c r="A216" t="n">
        <v>214</v>
      </c>
      <c r="B216" t="inlineStr">
        <is>
          <t>Hoàng Văn Nguyên</t>
        </is>
      </c>
      <c r="D216" t="inlineStr">
        <is>
          <t>160071-01</t>
        </is>
      </c>
      <c r="S216">
        <f>IFERROR(INDEX(PIS!$A$1:$BZ$1000,MATCH($D216,PIS!C$1:C$500,0),MATCH("Lương CB tháng trước",PIS!$1:$1,0)),0)</f>
        <v/>
      </c>
      <c r="T216">
        <f>IFERROR(INDEX(PIS!$A$1:$BZ$1000,MATCH($D216,PIS!C$1:C$500,0),MATCH("Lương CB hiện tại",PIS!$1:$1,0)),0)</f>
        <v/>
      </c>
      <c r="U216">
        <f>IFERROR(INDEX(PIS!$A$1:$BZ$1000,MATCH($D216,PIS!C$1:C$500,0),MATCH("Lương đóng BHBB",PIS!$1:$1,0)),0)</f>
        <v/>
      </c>
      <c r="V216">
        <f>IFERROR(INDEX(PIS!$A$1:$BZ$1000,MATCH($D216,PIS!C$1:C$500,0),MATCH(V$2,PIS!$2:$2,0)),0)</f>
        <v/>
      </c>
      <c r="W216">
        <f>IFERROR(INDEX(PIS!$A$1:$BZ$1000,MATCH($D216,PIS!C$1:C$500,0),MATCH(W$2,PIS!$2:$2,0)),0)</f>
        <v/>
      </c>
      <c r="X216">
        <f>IFERROR(INDEX(PIS!$A$1:$BZ$1000,MATCH($D216,PIS!C$1:C$500,0),MATCH(X$2,PIS!$2:$2,0)),0)</f>
        <v/>
      </c>
      <c r="Y216">
        <f>IFERROR(INDEX(PIS!$A$1:$BZ$1000,MATCH($D216,PIS!C$1:C$500,0),MATCH(Y$2,PIS!$2:$2,0)),0)</f>
        <v/>
      </c>
      <c r="Z216">
        <f>IFERROR(INDEX(PIS!$A$1:$BZ$1000,MATCH($D216,PIS!C$1:C$500,0),MATCH(Z$2,PIS!$2:$2,0)),0)</f>
        <v/>
      </c>
      <c r="AA216">
        <f>IFERROR(INDEX(PIS!$A$1:$BZ$1000,MATCH($D216,PIS!C$1:C$500,0),MATCH(AA$2,PIS!$2:$2,0)),0)</f>
        <v/>
      </c>
      <c r="AB216">
        <f>IFERROR(INDEX(PIS!$A$1:$BZ$1000,MATCH($D216,PIS!C$1:C$500,0),MATCH(AB$2,PIS!$2:$2,0)),0)</f>
        <v/>
      </c>
      <c r="AC216">
        <f>SUM(V216:AB216)</f>
        <v/>
      </c>
      <c r="AD216">
        <f>IFERROR(INDEX(TIMESHEET!$A$1:$AI$5000,MATCH($D216,TIMESHEET!A$1:A$500,0),MATCH("T100",TIMESHEET!$2:$2,0))-2,0)</f>
        <v/>
      </c>
      <c r="AE216">
        <f>IFERROR(INDEX(TIMESHEET!$A$1:$AI$5000,MATCH($D216,TIMESHEET!A$1:A$500,0),MATCH("T202",TIMESHEET!$2:$2,0)),0)</f>
        <v/>
      </c>
      <c r="AF216">
        <f>IFERROR(INDEX(TIMESHEET!$A$1:$AI$5000,MATCH($D216,TIMESHEET!A$1:A$500,0),MATCH("T302",TIMESHEET!$2:$2,0)),0)</f>
        <v/>
      </c>
      <c r="AG216">
        <f>IFERROR(INDEX(TIMESHEET!$A$1:$AI$5000,MATCH($D216,TIMESHEET!A$1:A$500,0),MATCH("T406",TIMESHEET!$2:$2,0)),0)</f>
        <v/>
      </c>
      <c r="AH216">
        <f>AE216+AG216</f>
        <v/>
      </c>
      <c r="AI216">
        <f>IFERROR(INDEX(TIMESHEET!$A$1:$AI$5000,MATCH($D216,TIMESHEET!A$1:A$500,0),MATCH("T701",TIMESHEET!$2:$2,0)),0)</f>
        <v/>
      </c>
      <c r="AJ216">
        <f>IFERROR(INDEX(TIMESHEET!$A$1:$AI$5000,MATCH($D216,TIMESHEET!B$1:B$500,0),MATCH("T320",TIMESHEET!$2:$2,0)),0)</f>
        <v/>
      </c>
      <c r="AK216">
        <f>IFERROR(IF(LEFT(INDEX(PIS!O$1:O$500,MATCH(D216,PIS!C$1:C$500)),1)="M",T216/AD216*SUM(AE216:AG216),T216*AD216),0)</f>
        <v/>
      </c>
      <c r="AL216">
        <f>IFERROR(INDEX(ADJ!$A$1:$BZ$1000,MATCH(PAYROLL!D216,ADJ!A$1:A$500,0),MATCH(PAYROLL!AL$2,ADJ!$2:$2,0)),0)</f>
        <v/>
      </c>
      <c r="AM216">
        <f>SUM(AK216:AL216)</f>
        <v/>
      </c>
      <c r="AN216">
        <f>IFERROR(ROUND(V216/$AD216*$AH216,0),0)</f>
        <v/>
      </c>
      <c r="AO216">
        <f>IFERROR(ROUND(W216/$AD216*$AH216,0),0)</f>
        <v/>
      </c>
      <c r="AP216">
        <f>IFERROR(ROUND(X216/$AD216*$AE216,0),0)</f>
        <v/>
      </c>
      <c r="AQ216">
        <f>IFERROR(ROUND(Y216/$AD216*$AH216,0),0)</f>
        <v/>
      </c>
      <c r="AR216">
        <f>IFERROR(ROUND(Z216/$AD216*$AH216,0),0)</f>
        <v/>
      </c>
      <c r="AS216">
        <f>IFERROR(ROUND(AA216/$AD216*$AH216,0),0)</f>
        <v/>
      </c>
      <c r="AT216">
        <f>IFERROR(IF((AE216+AF216+AG216)&gt;13,AB216,ROUND(AB216/AD216*AH216,0)),0)</f>
        <v/>
      </c>
      <c r="AU216">
        <f>IFERROR(INDEX(ADJ!$A$1:$BZ$1000,MATCH(PAYROLL!D216,ADJ!A$1:A$500,0),MATCH(PAYROLL!AU$2,ADJ!$2:$2,0)),0)</f>
        <v/>
      </c>
      <c r="AV216">
        <f>ROUND(SUM(AN216:AU216),0)</f>
        <v/>
      </c>
      <c r="AW216">
        <f>IFERROR(INDEX(TIMESHEET!$A$1:$AI$5000,MATCH(PAYROLL!D216,TIMESHEET!A$1:A$500,0),MATCH("T620",TIMESHEET!$2:$2,0)),0)</f>
        <v/>
      </c>
      <c r="AX216">
        <f>IFERROR(INDEX(TIMESHEET!$A$1:$AI$5000,MATCH(PAYROLL!D216,TIMESHEET!A$1:A$500,0),MATCH("T601",TIMESHEET!$2:$2,0)),0)</f>
        <v/>
      </c>
      <c r="AY216">
        <f>IFERROR(INDEX(TIMESHEET!$A$1:$AI$5000,MATCH(PAYROLL!D216,TIMESHEET!A$1:A$500,0),MATCH("T602",TIMESHEET!$2:$2,0)),0)</f>
        <v/>
      </c>
      <c r="AZ216">
        <f>IFERROR(INDEX(TIMESHEET!$A$1:$AI$5000,MATCH(PAYROLL!D216,TIMESHEET!A$1:A$500,0),MATCH("T603",TIMESHEET!$2:$2,0)),0)</f>
        <v/>
      </c>
      <c r="BA216">
        <f>IFERROR(INDEX(TIMESHEET!$A$1:$AI$5000,MATCH(PAYROLL!D216,TIMESHEET!A$1:A$500,0),MATCH("T611",TIMESHEET!$2:$2,0)),0)</f>
        <v/>
      </c>
      <c r="BB216">
        <f>IFERROR(INDEX(TIMESHEET!$A$1:$AI$5000,MATCH(PAYROLL!D216,TIMESHEET!A$1:A$500,0),MATCH("T612",TIMESHEET!$2:$2,0)),0)</f>
        <v/>
      </c>
      <c r="BC216">
        <f>IFERROR(INDEX(TIMESHEET!$A$1:$AI$5000,MATCH(PAYROLL!D216,TIMESHEET!A$1:A$500,0),MATCH("T613",TIMESHEET!$2:$2,0)),0)</f>
        <v/>
      </c>
      <c r="BD216">
        <f>IFERROR(INDEX(TIMESHEET!$A$1:$AI$5000,MATCH(PAYROLL!D216,TIMESHEET!A$1:A$500,0),MATCH("T500",TIMESHEET!$2:$2,0)),0)</f>
        <v/>
      </c>
      <c r="BE216">
        <f>IFERROR(IF(LEFT(INDEX(PIS!O$1:O$500,MATCH(D216,PIS!C$1:C$500)),1)="M",T216/AD216/8*(AW216+AX216*1.5+AY216*2+AZ216*3+BA216*2.1+BB216*2.7+BC216*3.9+BD216*0.3),T216/8*(AW216+AX216*1.5+AY216*2+AZ216*3+BA216*2.1+BB216*2.7+BC216*3.9+BD216*0.3)),0)</f>
        <v/>
      </c>
      <c r="BF216">
        <f>IFERROR(INDEX(ADJ!$A$1:$BZ$1000,MATCH(PAYROLL!$D216,ADJ!A$1:A$500,0),MATCH(PAYROLL!BF$2,ADJ!$2:$2,0)),0)</f>
        <v/>
      </c>
      <c r="BG216">
        <f>IFERROR(INDEX(ADJ!$A$1:$BZ$1000,MATCH(PAYROLL!D216,ADJ!A$1:A$500,0),MATCH(PAYROLL!BG$2,ADJ!$2:$2,0)),0)</f>
        <v/>
      </c>
      <c r="BH216">
        <f>IFERROR(INDEX(ADJ!$A$1:$BZ$1000,MATCH(PAYROLL!D216,ADJ!A$1:A$500,0),MATCH(PAYROLL!BH$2,ADJ!$2:$2,0)),0)</f>
        <v/>
      </c>
      <c r="BI216">
        <f>IFERROR(INDEX(ADJ!$A$1:$BZ$1000,MATCH(PAYROLL!D216,ADJ!A$1:A$500,0),MATCH(PAYROLL!BI$2,ADJ!$2:$2,0)),0)</f>
        <v/>
      </c>
      <c r="BJ216">
        <f>IFERROR(INDEX(ADJ!$A$1:$BZ$1000,MATCH(PAYROLL!D216,ADJ!A$1:A$500,0),MATCH(PAYROLL!BJ$2,ADJ!$2:$2,0)),0)</f>
        <v/>
      </c>
      <c r="BK216">
        <f>SUM(BF216:BJ216)</f>
        <v/>
      </c>
      <c r="BL216">
        <f>IFERROR(INDEX(ADJ!$A$1:$BZ$1000,MATCH(PAYROLL!D216,ADJ!A$1:A$500,0),MATCH(PAYROLL!BL$2,ADJ!$2:$2,0)),0)</f>
        <v/>
      </c>
      <c r="BM216">
        <f>IFERROR(INDEX(ADJ!$A$1:$BZ$1000,MATCH(PAYROLL!D216,ADJ!A$1:A$500,0),MATCH(PAYROLL!BM$2,ADJ!$2:$2,0)),0)</f>
        <v/>
      </c>
      <c r="BN216">
        <f>IFERROR(INDEX(ADJ!$A$1:$BZ$1000,MATCH(PAYROLL!D216,ADJ!A$1:A$500,0),MATCH(PAYROLL!BN$2,ADJ!$2:$2,0)),0)</f>
        <v/>
      </c>
      <c r="BO216">
        <f>IFERROR(INDEX(ADJ!$A$1:$BZ$1000,MATCH(PAYROLL!D216,ADJ!A$1:A$500,0),MATCH(PAYROLL!BO$2,ADJ!$2:$2,0)),0)</f>
        <v/>
      </c>
      <c r="BP216">
        <f>SUM(AM216,AV216,BE216,BK216,BL216:BO216)</f>
        <v/>
      </c>
      <c r="BQ216">
        <f>BO216</f>
        <v/>
      </c>
      <c r="BR216">
        <f>IFERROR(ROUND(IF(LEFT(INDEX(PIS!O$1:O$500,MATCH(D216,PIS!C$1:C$500)),1)="D",T216/8*(BD216*0.3),IF(LEFT(INDEX(PIS!O$1:O$500,MATCH(D216,PIS!C$1:C$500)),1)="H",T216*($BD216*0.3),T216/$AD216/8*($BD216*0.3))),0),0)</f>
        <v/>
      </c>
      <c r="BS216">
        <f>IF(AP216&lt;1,0,MIN(AP216,730000))</f>
        <v/>
      </c>
      <c r="BT216">
        <f>IFERROR(ROUND((BE216-SUM(AW216:BC216)*T216/AD216/8),0)-BR216,0)</f>
        <v/>
      </c>
      <c r="BU216">
        <f>AO216</f>
        <v/>
      </c>
      <c r="BV216">
        <f>SUM(BQ216:BU216)</f>
        <v/>
      </c>
      <c r="BW216">
        <f>BP216-BV216</f>
        <v/>
      </c>
      <c r="BX216">
        <f>IFERROR(IF(RIGHT(INDEX(PIS!O$1:O$500,MATCH(D216,PIS!C$1:C$500)),5)="Gross",MIN(U216+V216,VLOOKUP("R700",TSC!B:C,2,0)*VLOOKUP("R101",TSC!B:C,2,0))*VLOOKUP("R701",TSC!B:C,2,0)%,0),0)</f>
        <v/>
      </c>
      <c r="BY216">
        <f>IFERROR(IF(RIGHT(INDEX(PIS!O$1:O$500,MATCH(D216,PIS!C$1:C$500)),5)="Gross",MIN(U216+V216,VLOOKUP("R700",TSC!B:C,2,0)*VLOOKUP("R101",TSC!B:C,2,0))*VLOOKUP("T704",TSC!B:C,2,0)%,0),0)</f>
        <v/>
      </c>
      <c r="BZ216">
        <f>IFERROR(IF(RIGHT(INDEX(PIS!O$1:O$500,MATCH(D216,PIS!C$1:C$500)),5)="Gross",MIN(U216+V216,VLOOKUP("R700",TSC!B:C,2,0)*VLOOKUP("1",TSC!F:G,2,0))*VLOOKUP("T705",TSC!B:C,2,0)%,0),0)</f>
        <v/>
      </c>
      <c r="CA216">
        <f>IFERROR(INDEX(ADJ!$A$1:$BZ$1000,MATCH(PAYROLL!D216,ADJ!A$1:A$500,0),MATCH(PAYROLL!CA$2,ADJ!$2:$2,0)),0)</f>
        <v/>
      </c>
      <c r="CB216">
        <f>IFERROR(INDEX(ADJ!$A$1:$BZ$1000,MATCH(PAYROLL!D216,ADJ!A$1:A$500,0),MATCH(PAYROLL!CB$2,ADJ!$2:$2,0)),0)</f>
        <v/>
      </c>
      <c r="CC216">
        <f>SUM(BX216:CB216)</f>
        <v/>
      </c>
      <c r="CD216">
        <f>IFERROR(INDEX(PIS!$A$1:$BZ$1000,MATCH(PAYROLL!D216,PIS!C$1:C$500,0),MATCH(PAYROLL!CD$1,PIS!$1:$1,0)),0)</f>
        <v/>
      </c>
      <c r="CE216">
        <f>IFERROR(IF(OR(INDEX(PIS!P$1:P$500,MATCH(D216,PIS!C$1:C$500,0))="LT2",INDEX(PIS!P$1:P$500,MATCH(D216,PIS!C$1:C$500,0))="P10"),0,SUM(CC216,CD216*VLOOKUP("R601",TSC!B:C,2,0),VLOOKUP("R602",TSC!B:C,2,0))),0)</f>
        <v/>
      </c>
      <c r="CF216">
        <f>MAX(BW216-CE216,0)</f>
        <v/>
      </c>
      <c r="CG216">
        <f>IFERROR(IF(OR(RIGHT(INDEX(PIS!P$1:P$500,MATCH(D216,PIS!C$1:C$500)),5)="P10",RIGHT(INDEX(PIS!P$1:P$500,MATCH(D216,PIS!C$1:C$500)),5)="CK"),0,IF(CF216&lt;=5000000,CF216*5%,IF(CF216&lt;=10000000,CF216*10%-250000,IF(CF216&lt;=18000000,CF216*15%-750000,IF(CF216&lt;=32000000,CF216*20%-1650000,IF(CF216&lt;=52000000,CF216*25%-3250000,IF(CF216&lt;=80000000,BH216*30%-5850000,CF216*35%-9850000))))))),0)</f>
        <v/>
      </c>
      <c r="CH216">
        <f>IFERROR(IF(OR(INDEX(PIS!P$1:P$500,MATCH(D216,PIS!C$1:C$500))="LT",INDEX(PIS!P$1:P$500,MATCH(D216,PIS!C$1:C$500))="CK"),0,IF(CF216&lt;2000000,0,CF216*10%)),0)</f>
        <v/>
      </c>
      <c r="CI216">
        <f>IFERROR(INDEX(ADJ!$A$1:$BZ$1000,MATCH(PAYROLL!D216,ADJ!A$1:A$500,0),MATCH(PAYROLL!CI$2,ADJ!$2:$2,0)),0)</f>
        <v/>
      </c>
      <c r="CJ216">
        <f>IFERROR(INDEX(ADJ!$A$1:$BZ$1000,MATCH(PAYROLL!D216,ADJ!A$1:A$500,0),MATCH(PAYROLL!CJ$2,ADJ!$2:$2,0)),0)</f>
        <v/>
      </c>
      <c r="CK216">
        <f>IFERROR(INDEX(ADJ!$A$1:$BZ$1000,MATCH(PAYROLL!D216,ADJ!A$1:A$500,0),MATCH(PAYROLL!CK$2,ADJ!$2:$2,0)),0)</f>
        <v/>
      </c>
      <c r="CL216">
        <f>SUM(CG216:CK216)</f>
        <v/>
      </c>
      <c r="CM216">
        <f>ROUND(SUM(CH216:CK216),0)</f>
        <v/>
      </c>
      <c r="CN216">
        <f>IFERROR(INDEX(CSDA!D$1:D$500,MATCH($CN$2,CSDA!C$1:C$500,0))*INDEX(PIS!V$1:V$500,MATCH(D216,PIS!C$1:C$500))+INDEX(ADJ!$A$1:$BZ$1000,MATCH(PAYROLL!D216,ADJ!A$1:A$500,0),MATCH(PAYROLL!CN$2,ADJ!$2:$2,0)),0)</f>
        <v/>
      </c>
      <c r="CO216">
        <f>IFERROR(INDEX(ADJ!$A$1:$BZ$1000,MATCH(PAYROLL!D216,ADJ!A$1:A$500,0),MATCH(PAYROLL!CO$2,ADJ!$2:$2,0)),0)</f>
        <v/>
      </c>
      <c r="CP216">
        <f>IFERROR(INDEX(ADJ!$A$1:$BZ$1000,MATCH(PAYROLL!D216,ADJ!A$1:A$500,0),MATCH(PAYROLL!CP$2,ADJ!$2:$2,0)),0)</f>
        <v/>
      </c>
      <c r="CQ216">
        <f>BP216-CL216-CI216-CM216-CN216-CO216-CP216-CC216</f>
        <v/>
      </c>
      <c r="CR216">
        <f>IFERROR(IF(RIGHT(INDEX(PIS!O$1:O$500,MATCH(D216,PIS!C$1:C$500,0)),5)="Gross",MIN(U216+V216,VLOOKUP("R700",TSC!B:C,2,0)*VLOOKUP("R101",TSC!B:C,2,0))*(VLOOKUP("T711",TSC!B:C,2,0)+VLOOKUP("T712",TSC!B:C,2,0))%,MIN(T216+V216,VLOOKUP("R700",TSC!B:C,2,0)*VLOOKUP("R101",TSC!B:C,2,0))*(VLOOKUP("T711",TSC!B:C,2,0)+VLOOKUP("T712",TSC!B:C,2,0)+VLOOKUP("R701",TSC!B:C,2,0))%),0)</f>
        <v/>
      </c>
      <c r="CS216">
        <f>IFERROR(IF(RIGHT(INDEX(PIS!O$1:O$500,MATCH(D216,PIS!C$1:C$500,0)),5)="Gross",MIN(U216+V216,VLOOKUP("R700",TSC!B:C,2,0)*VLOOKUP("R101",TSC!B:C,2,0))*(VLOOKUP("T714",TSC!B:C,2,0))%,MIN(T216+V216,VLOOKUP("R700",TSC!B:C,2,0)*VLOOKUP("R101",TSC!B:C,2,0))*(VLOOKUP("T704",TSC!B:C,2,0)+VLOOKUP("T714",TSC!B:C,2,0))%),0)</f>
        <v/>
      </c>
      <c r="CT216">
        <f>IFERROR(IF(RIGHT(INDEX(PIS!O$1:O$500,MATCH(D216,PIS!C$1:C$500,0)),5)="Gross",MIN(U216+V216,VLOOKUP("R700",TSC!B:C,2,0)*VLOOKUP("R101",TSC!B:C,2,0))*VLOOKUP("T705",TSC!B:C,2,0)%,MIN(T216+V216,VLOOKUP("R700",TSC!B:C,2,0)*VLOOKUP("R101",TSC!B:C,2,0))*VLOOKUP("T705",TSC!B:C,2,0)%),0)</f>
        <v/>
      </c>
      <c r="CU216">
        <f>IFERROR(IF(RIGHT(INDEX(PIS!O$1:O$500,MATCH(D216,PIS!C$1:C$500,0)),5)="Gross",MIN(U216+V216,VLOOKUP("R700",TSC!B:C,2,0)*VLOOKUP("R101",TSC!B:C,2,0))*(VLOOKUP("T713",TSC!B:C,2,0))%,MIN(T216+V216,VLOOKUP("R700",TSC!B:C,2,0)*VLOOKUP("R101",TSC!B:C,2,0))*(VLOOKUP("T713",TSC!B:C,2,0))%),0)</f>
        <v/>
      </c>
      <c r="CV216">
        <f>IFERROR(INDEX(ADJ!$A$1:$BZ$1000,MATCH(PAYROLL!D216,ADJ!A$1:A$500,0),MATCH(PAYROLL!CV$2,ADJ!$2:$2,0)),0)</f>
        <v/>
      </c>
      <c r="CW216">
        <f>IFERROR(INDEX(ADJ!$A$1:$BZ$1000,MATCH(PAYROLL!D216,ADJ!A$1:A$500,0),MATCH(PAYROLL!CW$2,ADJ!$2:$2,0)),0)</f>
        <v/>
      </c>
      <c r="CX216">
        <f>SUM(CR216:CW216)</f>
        <v/>
      </c>
      <c r="CY216">
        <f>ROUND(IF(CR216&gt;0,T216+V216*VLOOKUP("R202",TSC!$B$1:$C$500,2,0),0),0)</f>
        <v/>
      </c>
      <c r="CZ216">
        <f>IFERROR(INDEX(CSDA!D$1:D$500,MATCH($CZ$2,CSDA!C$1:C$500,0)),0)</f>
        <v/>
      </c>
      <c r="DA216">
        <f>ROUND(T216*0.7%,0)</f>
        <v/>
      </c>
      <c r="DB216">
        <f>ROUND(T216/12,0)</f>
        <v/>
      </c>
      <c r="DC216">
        <f ref="DC216" t="array">IFERROR(INDEX(CSDA!D$1:D$500,MATCH("Trích giữ"&amp;PAYROLL!DC$2,CSDA!A$1:A$500&amp;CSDA!C$1:C$500,0)),0)</f>
        <v/>
      </c>
      <c r="DD216">
        <f ref="DD216" t="array">IFERROR(INDEX(CSDA!D$1:D$500,MATCH("Trích giữ"&amp;PAYROLL!DD$2,CSDA!A$1:A$500&amp;CSDA!C$1:C$500,0)),0)</f>
        <v/>
      </c>
      <c r="DE216">
        <f ref="DE216" t="array">IFERROR(INDEX(CSDA!D$1:D$500,MATCH("Trích giữ"&amp;PAYROLL!DE$2,CSDA!A$1:A$500&amp;CSDA!C$1:C$500,0)),0)</f>
        <v/>
      </c>
      <c r="DF216">
        <f>IFERROR(INDEX(CSDA!D$1:D$500,MATCH(PAYROLL!DF$2,CSDA!C$1:C$500,0)),0)</f>
        <v/>
      </c>
      <c r="DG216">
        <f ref="DG216" t="array">IFERROR(INDEX(CSDA!D$1:D$500,MATCH("Trích giữ"&amp;PAYROLL!DG$2,CSDA!A$1:A$500&amp;CSDA!C$1:C$500,0)),0)</f>
        <v/>
      </c>
      <c r="DH216">
        <f>ROUND(T216/26,0)</f>
        <v/>
      </c>
      <c r="DI216">
        <f ref="DI216" t="array">IFERROR(INDEX(CSDA!D$1:D$500,MATCH("Trích giữ"&amp;PAYROLL!DI$2,CSDA!A$1:A$500&amp;CSDA!C$1:C$500,0)),0)</f>
        <v/>
      </c>
      <c r="DJ216">
        <f>IF(U216=0,T216*21.5%-BL216,0)</f>
        <v/>
      </c>
      <c r="DK216">
        <f ref="DK216" t="array">IFERROR(INDEX(CSDA!D$1:D$500,MATCH("Trích giữ"&amp;PAYROLL!DK$2,CSDA!A$1:A$500&amp;CSDA!C$1:C$500,0)),0)</f>
        <v/>
      </c>
      <c r="DL216">
        <f>IFERROR(INDEX(CSDA!D$1:D$500,MATCH(PAYROLL!DL$2,CSDA!C$1:C$500,0))/12,0)</f>
        <v/>
      </c>
      <c r="DM216">
        <f>SUM(DB216:DL216)</f>
        <v/>
      </c>
      <c r="DN216">
        <f>IFERROR(INDEX(ADJ!$A$1:$BZ$1000,MATCH(PAYROLL!D216,ADJ!A$1:A$500,0),MATCH(PAYROLL!DN$2,ADJ!$2:$2,0)),0)</f>
        <v/>
      </c>
      <c r="DO216">
        <f>IFERROR(SUM(BP216,DM216:DN216,CX216:DA216)-DT216,0)</f>
        <v/>
      </c>
      <c r="DP216">
        <f ref="DP216" t="array">SUM(BW216*IFERROR(INDEX(CSDA!D$1:D$500,MATCH(BW$2,CSDA!C$1:C$500,0)),0)%,CX216*IFERROR(INDEX(CSDA!D$1:D$500,MATCH(CX$2,CSDA!C$1:C$500,0)),0)%,DA216*IFERROR(INDEX(CSDA!D$1:D$500,MATCH(DA$2,CSDA!C$1:C$500,0)),0)%,DB216*IFERROR(INDEX(CSDA!D$1:D$500,MATCH(DB$2,CSDA!C$1:C$500,0)),0)%,DF216*IFERROR(INDEX(CSDA!D$1:D$500,MATCH("Phí dịch vụ"&amp;PAYROLL!DF$2,CSDA!A$1:A$500&amp;CSDA!C$1:C$500,0)),0)%,DC216*IFERROR(INDEX(CSDA!D$1:D$500,MATCH("Phí dịch vụ"&amp;PAYROLL!DC$2,CSDA!A$1:A$500&amp;CSDA!C$1:C$500,0)),0)%,DH216*IFERROR(INDEX(CSDA!D$1:D$500,MATCH("Phí dịch vụ"&amp;PAYROLL!DH$2,CSDA!A$1:A$500&amp;CSDA!C$1:C$500,0)),0)%,DJ216*IFERROR(INDEX(CSDA!D$1:D$500,MATCH("Phí dịch vụ"&amp;PAYROLL!DJ$2,CSDA!A$1:A$500&amp;CSDA!C$1:C$500,0)),0)%,BN216*IFERROR(INDEX(CSDA!D$1:D$500,MATCH(BN$2,CSDA!C$1:C$500,0)),0)%)-BN216*7%</f>
        <v/>
      </c>
      <c r="DQ216">
        <f>IFERROR(INDEX(ADJ!$A$1:$BZ$1000,MATCH(PAYROLL!D216,ADJ!A$1:A$500,0),MATCH(PAYROLL!DQ$2,ADJ!$2:$2,0)),0)</f>
        <v/>
      </c>
      <c r="DR216">
        <f>IFERROR(INDEX(ADJ!$A$1:$BZ$1000,MATCH(PAYROLL!D216,ADJ!A$1:A$500,0),MATCH(PAYROLL!DR$2,ADJ!$2:$2,0)),0)</f>
        <v/>
      </c>
      <c r="DS216">
        <f>SUM(DP216:DR216)</f>
        <v/>
      </c>
      <c r="DT216">
        <f>EK216</f>
        <v/>
      </c>
      <c r="DU216">
        <f>SUM(DO216:DR216)</f>
        <v/>
      </c>
      <c r="DV216">
        <f>ROUND(DU216*0.1,0)</f>
        <v/>
      </c>
      <c r="DW216">
        <f>DU216+DV216</f>
        <v/>
      </c>
      <c r="DZ216">
        <f>IFERROR(INDEX(ADJ!$A$1:$BZ$1000,MATCH(PAYROLL!$D216,ADJ!A$1:A$500,0),MATCH(PAYROLL!DZ$2,ADJ!$2:$2,0)),0)</f>
        <v/>
      </c>
      <c r="EA216">
        <f>IFERROR(INDEX(ADJ!$A$1:$BZ$1000,MATCH(PAYROLL!$D216,ADJ!A$1:A$500,0),MATCH(PAYROLL!EA$2,ADJ!$2:$2,0)),0)</f>
        <v/>
      </c>
      <c r="EB216">
        <f>IFERROR(INDEX(ADJ!$A$1:$BZ$1000,MATCH(PAYROLL!$D216,ADJ!A$1:A$500,0),MATCH(PAYROLL!EB$2,ADJ!$2:$2,0)),0)</f>
        <v/>
      </c>
      <c r="EC216">
        <f>IFERROR(INDEX(ADJ!$A$1:$BZ$1000,MATCH(PAYROLL!$D216,ADJ!A$1:A$500,0),MATCH(PAYROLL!EC$2,ADJ!$2:$2,0)),0)</f>
        <v/>
      </c>
      <c r="ED216">
        <f>IFERROR(INDEX(ADJ!$A$1:$BZ$1000,MATCH(PAYROLL!$D216,ADJ!A$1:A$500,0),MATCH(PAYROLL!ED$2,ADJ!$2:$2,0)),0)</f>
        <v/>
      </c>
      <c r="EE216">
        <f>IFERROR(INDEX(ADJ!$A$1:$BZ$1000,MATCH(PAYROLL!$D216,ADJ!A$1:A$500,0),MATCH(PAYROLL!EE$2,ADJ!$2:$2,0)),0)</f>
        <v/>
      </c>
      <c r="EF216">
        <f>IFERROR(INDEX(ADJ!$A$1:$BZ$1000,MATCH(PAYROLL!$D216,ADJ!A$1:A$500,0),MATCH(PAYROLL!EF$2,ADJ!$2:$2,0)),0)</f>
        <v/>
      </c>
      <c r="EG216">
        <f>IFERROR(INDEX(ADJ!$A$1:$BZ$1000,MATCH(PAYROLL!$D216,ADJ!A$1:A$500,0),MATCH(PAYROLL!EG$2,ADJ!$2:$2,0)),0)</f>
        <v/>
      </c>
      <c r="EH216">
        <f>IFERROR(INDEX(ADJ!$A$1:$BZ$1000,MATCH(PAYROLL!$D216,ADJ!A$1:A$500,0),MATCH(PAYROLL!EH$2,ADJ!$2:$2,0)),0)</f>
        <v/>
      </c>
      <c r="EI216">
        <f>IFERROR(INDEX(ADJ!$A$1:$BZ$1000,MATCH(PAYROLL!D216,ADJ!A$1:A$500,0),MATCH(PAYROLL!EI$2,ADJ!$2:$2,0)),0)</f>
        <v/>
      </c>
      <c r="EJ216">
        <f>IFERROR(INDEX(ADJ!$A$1:$BZ$1000,MATCH(PAYROLL!$D216,ADJ!A$1:A$500,0),MATCH(PAYROLL!EJ$2,ADJ!$2:$2,0)),0)</f>
        <v/>
      </c>
      <c r="EK216">
        <f>SUM(DZ216:EJ216)</f>
        <v/>
      </c>
    </row>
    <row r="217">
      <c r="A217" t="n">
        <v>215</v>
      </c>
      <c r="B217" t="inlineStr">
        <is>
          <t>Bùi Văn Thảo</t>
        </is>
      </c>
      <c r="D217" t="inlineStr">
        <is>
          <t>160007-01</t>
        </is>
      </c>
      <c r="S217">
        <f>IFERROR(INDEX(PIS!$A$1:$BZ$1000,MATCH($D217,PIS!C$1:C$500,0),MATCH("Lương CB tháng trước",PIS!$1:$1,0)),0)</f>
        <v/>
      </c>
      <c r="T217">
        <f>IFERROR(INDEX(PIS!$A$1:$BZ$1000,MATCH($D217,PIS!C$1:C$500,0),MATCH("Lương CB hiện tại",PIS!$1:$1,0)),0)</f>
        <v/>
      </c>
      <c r="U217">
        <f>IFERROR(INDEX(PIS!$A$1:$BZ$1000,MATCH($D217,PIS!C$1:C$500,0),MATCH("Lương đóng BHBB",PIS!$1:$1,0)),0)</f>
        <v/>
      </c>
      <c r="V217">
        <f>IFERROR(INDEX(PIS!$A$1:$BZ$1000,MATCH($D217,PIS!C$1:C$500,0),MATCH(V$2,PIS!$2:$2,0)),0)</f>
        <v/>
      </c>
      <c r="W217">
        <f>IFERROR(INDEX(PIS!$A$1:$BZ$1000,MATCH($D217,PIS!C$1:C$500,0),MATCH(W$2,PIS!$2:$2,0)),0)</f>
        <v/>
      </c>
      <c r="X217">
        <f>IFERROR(INDEX(PIS!$A$1:$BZ$1000,MATCH($D217,PIS!C$1:C$500,0),MATCH(X$2,PIS!$2:$2,0)),0)</f>
        <v/>
      </c>
      <c r="Y217">
        <f>IFERROR(INDEX(PIS!$A$1:$BZ$1000,MATCH($D217,PIS!C$1:C$500,0),MATCH(Y$2,PIS!$2:$2,0)),0)</f>
        <v/>
      </c>
      <c r="Z217">
        <f>IFERROR(INDEX(PIS!$A$1:$BZ$1000,MATCH($D217,PIS!C$1:C$500,0),MATCH(Z$2,PIS!$2:$2,0)),0)</f>
        <v/>
      </c>
      <c r="AA217">
        <f>IFERROR(INDEX(PIS!$A$1:$BZ$1000,MATCH($D217,PIS!C$1:C$500,0),MATCH(AA$2,PIS!$2:$2,0)),0)</f>
        <v/>
      </c>
      <c r="AB217">
        <f>IFERROR(INDEX(PIS!$A$1:$BZ$1000,MATCH($D217,PIS!C$1:C$500,0),MATCH(AB$2,PIS!$2:$2,0)),0)</f>
        <v/>
      </c>
      <c r="AC217">
        <f>SUM(V217:AB217)</f>
        <v/>
      </c>
      <c r="AD217">
        <f>IFERROR(INDEX(TIMESHEET!$A$1:$AI$5000,MATCH($D217,TIMESHEET!A$1:A$500,0),MATCH("T100",TIMESHEET!$2:$2,0))-2,0)</f>
        <v/>
      </c>
      <c r="AE217">
        <f>IFERROR(INDEX(TIMESHEET!$A$1:$AI$5000,MATCH($D217,TIMESHEET!A$1:A$500,0),MATCH("T202",TIMESHEET!$2:$2,0)),0)</f>
        <v/>
      </c>
      <c r="AF217">
        <f>IFERROR(INDEX(TIMESHEET!$A$1:$AI$5000,MATCH($D217,TIMESHEET!A$1:A$500,0),MATCH("T302",TIMESHEET!$2:$2,0)),0)</f>
        <v/>
      </c>
      <c r="AG217">
        <f>IFERROR(INDEX(TIMESHEET!$A$1:$AI$5000,MATCH($D217,TIMESHEET!A$1:A$500,0),MATCH("T406",TIMESHEET!$2:$2,0)),0)</f>
        <v/>
      </c>
      <c r="AH217">
        <f>AE217+AG217</f>
        <v/>
      </c>
      <c r="AI217">
        <f>IFERROR(INDEX(TIMESHEET!$A$1:$AI$5000,MATCH($D217,TIMESHEET!A$1:A$500,0),MATCH("T701",TIMESHEET!$2:$2,0)),0)</f>
        <v/>
      </c>
      <c r="AJ217">
        <f>IFERROR(INDEX(TIMESHEET!$A$1:$AI$5000,MATCH($D217,TIMESHEET!B$1:B$500,0),MATCH("T320",TIMESHEET!$2:$2,0)),0)</f>
        <v/>
      </c>
      <c r="AK217">
        <f>IFERROR(IF(LEFT(INDEX(PIS!O$1:O$500,MATCH(D217,PIS!C$1:C$500)),1)="M",T217/AD217*SUM(AE217:AG217),T217*AD217),0)</f>
        <v/>
      </c>
      <c r="AL217">
        <f>IFERROR(INDEX(ADJ!$A$1:$BZ$1000,MATCH(PAYROLL!D217,ADJ!A$1:A$500,0),MATCH(PAYROLL!AL$2,ADJ!$2:$2,0)),0)</f>
        <v/>
      </c>
      <c r="AM217">
        <f>SUM(AK217:AL217)</f>
        <v/>
      </c>
      <c r="AN217">
        <f>IFERROR(ROUND(V217/$AD217*$AH217,0),0)</f>
        <v/>
      </c>
      <c r="AO217">
        <f>IFERROR(ROUND(W217/$AD217*$AH217,0),0)</f>
        <v/>
      </c>
      <c r="AP217">
        <f>IFERROR(ROUND(X217/$AD217*$AE217,0),0)</f>
        <v/>
      </c>
      <c r="AQ217">
        <f>IFERROR(ROUND(Y217/$AD217*$AH217,0),0)</f>
        <v/>
      </c>
      <c r="AR217">
        <f>IFERROR(ROUND(Z217/$AD217*$AH217,0),0)</f>
        <v/>
      </c>
      <c r="AS217">
        <f>IFERROR(ROUND(AA217/$AD217*$AH217,0),0)</f>
        <v/>
      </c>
      <c r="AT217">
        <f>IFERROR(IF((AE217+AF217+AG217)&gt;13,AB217,ROUND(AB217/AD217*AH217,0)),0)</f>
        <v/>
      </c>
      <c r="AU217">
        <f>IFERROR(INDEX(ADJ!$A$1:$BZ$1000,MATCH(PAYROLL!D217,ADJ!A$1:A$500,0),MATCH(PAYROLL!AU$2,ADJ!$2:$2,0)),0)</f>
        <v/>
      </c>
      <c r="AV217">
        <f>ROUND(SUM(AN217:AU217),0)</f>
        <v/>
      </c>
      <c r="AW217">
        <f>IFERROR(INDEX(TIMESHEET!$A$1:$AI$5000,MATCH(PAYROLL!D217,TIMESHEET!A$1:A$500,0),MATCH("T620",TIMESHEET!$2:$2,0)),0)</f>
        <v/>
      </c>
      <c r="AX217">
        <f>IFERROR(INDEX(TIMESHEET!$A$1:$AI$5000,MATCH(PAYROLL!D217,TIMESHEET!A$1:A$500,0),MATCH("T601",TIMESHEET!$2:$2,0)),0)</f>
        <v/>
      </c>
      <c r="AY217">
        <f>IFERROR(INDEX(TIMESHEET!$A$1:$AI$5000,MATCH(PAYROLL!D217,TIMESHEET!A$1:A$500,0),MATCH("T602",TIMESHEET!$2:$2,0)),0)</f>
        <v/>
      </c>
      <c r="AZ217">
        <f>IFERROR(INDEX(TIMESHEET!$A$1:$AI$5000,MATCH(PAYROLL!D217,TIMESHEET!A$1:A$500,0),MATCH("T603",TIMESHEET!$2:$2,0)),0)</f>
        <v/>
      </c>
      <c r="BA217">
        <f>IFERROR(INDEX(TIMESHEET!$A$1:$AI$5000,MATCH(PAYROLL!D217,TIMESHEET!A$1:A$500,0),MATCH("T611",TIMESHEET!$2:$2,0)),0)</f>
        <v/>
      </c>
      <c r="BB217">
        <f>IFERROR(INDEX(TIMESHEET!$A$1:$AI$5000,MATCH(PAYROLL!D217,TIMESHEET!A$1:A$500,0),MATCH("T612",TIMESHEET!$2:$2,0)),0)</f>
        <v/>
      </c>
      <c r="BC217">
        <f>IFERROR(INDEX(TIMESHEET!$A$1:$AI$5000,MATCH(PAYROLL!D217,TIMESHEET!A$1:A$500,0),MATCH("T613",TIMESHEET!$2:$2,0)),0)</f>
        <v/>
      </c>
      <c r="BD217">
        <f>IFERROR(INDEX(TIMESHEET!$A$1:$AI$5000,MATCH(PAYROLL!D217,TIMESHEET!A$1:A$500,0),MATCH("T500",TIMESHEET!$2:$2,0)),0)</f>
        <v/>
      </c>
      <c r="BE217">
        <f>IFERROR(IF(LEFT(INDEX(PIS!O$1:O$500,MATCH(D217,PIS!C$1:C$500)),1)="M",T217/AD217/8*(AW217+AX217*1.5+AY217*2+AZ217*3+BA217*2.1+BB217*2.7+BC217*3.9+BD217*0.3),T217/8*(AW217+AX217*1.5+AY217*2+AZ217*3+BA217*2.1+BB217*2.7+BC217*3.9+BD217*0.3)),0)</f>
        <v/>
      </c>
      <c r="BF217">
        <f>IFERROR(INDEX(ADJ!$A$1:$BZ$1000,MATCH(PAYROLL!$D217,ADJ!A$1:A$500,0),MATCH(PAYROLL!BF$2,ADJ!$2:$2,0)),0)</f>
        <v/>
      </c>
      <c r="BG217">
        <f>IFERROR(INDEX(ADJ!$A$1:$BZ$1000,MATCH(PAYROLL!D217,ADJ!A$1:A$500,0),MATCH(PAYROLL!BG$2,ADJ!$2:$2,0)),0)</f>
        <v/>
      </c>
      <c r="BH217">
        <f>IFERROR(INDEX(ADJ!$A$1:$BZ$1000,MATCH(PAYROLL!D217,ADJ!A$1:A$500,0),MATCH(PAYROLL!BH$2,ADJ!$2:$2,0)),0)</f>
        <v/>
      </c>
      <c r="BI217">
        <f>IFERROR(INDEX(ADJ!$A$1:$BZ$1000,MATCH(PAYROLL!D217,ADJ!A$1:A$500,0),MATCH(PAYROLL!BI$2,ADJ!$2:$2,0)),0)</f>
        <v/>
      </c>
      <c r="BJ217">
        <f>IFERROR(INDEX(ADJ!$A$1:$BZ$1000,MATCH(PAYROLL!D217,ADJ!A$1:A$500,0),MATCH(PAYROLL!BJ$2,ADJ!$2:$2,0)),0)</f>
        <v/>
      </c>
      <c r="BK217">
        <f>SUM(BF217:BJ217)</f>
        <v/>
      </c>
      <c r="BL217">
        <f>IFERROR(INDEX(ADJ!$A$1:$BZ$1000,MATCH(PAYROLL!D217,ADJ!A$1:A$500,0),MATCH(PAYROLL!BL$2,ADJ!$2:$2,0)),0)</f>
        <v/>
      </c>
      <c r="BM217">
        <f>IFERROR(INDEX(ADJ!$A$1:$BZ$1000,MATCH(PAYROLL!D217,ADJ!A$1:A$500,0),MATCH(PAYROLL!BM$2,ADJ!$2:$2,0)),0)</f>
        <v/>
      </c>
      <c r="BN217">
        <f>IFERROR(INDEX(ADJ!$A$1:$BZ$1000,MATCH(PAYROLL!D217,ADJ!A$1:A$500,0),MATCH(PAYROLL!BN$2,ADJ!$2:$2,0)),0)</f>
        <v/>
      </c>
      <c r="BO217">
        <f>IFERROR(INDEX(ADJ!$A$1:$BZ$1000,MATCH(PAYROLL!D217,ADJ!A$1:A$500,0),MATCH(PAYROLL!BO$2,ADJ!$2:$2,0)),0)</f>
        <v/>
      </c>
      <c r="BP217">
        <f>SUM(AM217,AV217,BE217,BK217,BL217:BO217)</f>
        <v/>
      </c>
      <c r="BQ217">
        <f>BO217</f>
        <v/>
      </c>
      <c r="BR217">
        <f>IFERROR(ROUND(IF(LEFT(INDEX(PIS!O$1:O$500,MATCH(D217,PIS!C$1:C$500)),1)="D",T217/8*(BD217*0.3),IF(LEFT(INDEX(PIS!O$1:O$500,MATCH(D217,PIS!C$1:C$500)),1)="H",T217*($BD217*0.3),T217/$AD217/8*($BD217*0.3))),0),0)</f>
        <v/>
      </c>
      <c r="BS217">
        <f>IF(AP217&lt;1,0,MIN(AP217,730000))</f>
        <v/>
      </c>
      <c r="BT217">
        <f>IFERROR(ROUND((BE217-SUM(AW217:BC217)*T217/AD217/8),0)-BR217,0)</f>
        <v/>
      </c>
      <c r="BU217">
        <f>AO217</f>
        <v/>
      </c>
      <c r="BV217">
        <f>SUM(BQ217:BU217)</f>
        <v/>
      </c>
      <c r="BW217">
        <f>BP217-BV217</f>
        <v/>
      </c>
      <c r="BX217">
        <f>IFERROR(IF(RIGHT(INDEX(PIS!O$1:O$500,MATCH(D217,PIS!C$1:C$500)),5)="Gross",MIN(U217+V217,VLOOKUP("R700",TSC!B:C,2,0)*VLOOKUP("R101",TSC!B:C,2,0))*VLOOKUP("R701",TSC!B:C,2,0)%,0),0)</f>
        <v/>
      </c>
      <c r="BY217">
        <f>IFERROR(IF(RIGHT(INDEX(PIS!O$1:O$500,MATCH(D217,PIS!C$1:C$500)),5)="Gross",MIN(U217+V217,VLOOKUP("R700",TSC!B:C,2,0)*VLOOKUP("R101",TSC!B:C,2,0))*VLOOKUP("T704",TSC!B:C,2,0)%,0),0)</f>
        <v/>
      </c>
      <c r="BZ217">
        <f>IFERROR(IF(RIGHT(INDEX(PIS!O$1:O$500,MATCH(D217,PIS!C$1:C$500)),5)="Gross",MIN(U217+V217,VLOOKUP("R700",TSC!B:C,2,0)*VLOOKUP("1",TSC!F:G,2,0))*VLOOKUP("T705",TSC!B:C,2,0)%,0),0)</f>
        <v/>
      </c>
      <c r="CA217">
        <f>IFERROR(INDEX(ADJ!$A$1:$BZ$1000,MATCH(PAYROLL!D217,ADJ!A$1:A$500,0),MATCH(PAYROLL!CA$2,ADJ!$2:$2,0)),0)</f>
        <v/>
      </c>
      <c r="CB217">
        <f>IFERROR(INDEX(ADJ!$A$1:$BZ$1000,MATCH(PAYROLL!D217,ADJ!A$1:A$500,0),MATCH(PAYROLL!CB$2,ADJ!$2:$2,0)),0)</f>
        <v/>
      </c>
      <c r="CC217">
        <f>SUM(BX217:CB217)</f>
        <v/>
      </c>
      <c r="CD217">
        <f>IFERROR(INDEX(PIS!$A$1:$BZ$1000,MATCH(PAYROLL!D217,PIS!C$1:C$500,0),MATCH(PAYROLL!CD$1,PIS!$1:$1,0)),0)</f>
        <v/>
      </c>
      <c r="CE217">
        <f>IFERROR(IF(OR(INDEX(PIS!P$1:P$500,MATCH(D217,PIS!C$1:C$500,0))="LT2",INDEX(PIS!P$1:P$500,MATCH(D217,PIS!C$1:C$500,0))="P10"),0,SUM(CC217,CD217*VLOOKUP("R601",TSC!B:C,2,0),VLOOKUP("R602",TSC!B:C,2,0))),0)</f>
        <v/>
      </c>
      <c r="CF217">
        <f>MAX(BW217-CE217,0)</f>
        <v/>
      </c>
      <c r="CG217">
        <f>IFERROR(IF(OR(RIGHT(INDEX(PIS!P$1:P$500,MATCH(D217,PIS!C$1:C$500)),5)="P10",RIGHT(INDEX(PIS!P$1:P$500,MATCH(D217,PIS!C$1:C$500)),5)="CK"),0,IF(CF217&lt;=5000000,CF217*5%,IF(CF217&lt;=10000000,CF217*10%-250000,IF(CF217&lt;=18000000,CF217*15%-750000,IF(CF217&lt;=32000000,CF217*20%-1650000,IF(CF217&lt;=52000000,CF217*25%-3250000,IF(CF217&lt;=80000000,BH217*30%-5850000,CF217*35%-9850000))))))),0)</f>
        <v/>
      </c>
      <c r="CH217">
        <f>IFERROR(IF(OR(INDEX(PIS!P$1:P$500,MATCH(D217,PIS!C$1:C$500))="LT",INDEX(PIS!P$1:P$500,MATCH(D217,PIS!C$1:C$500))="CK"),0,IF(CF217&lt;2000000,0,CF217*10%)),0)</f>
        <v/>
      </c>
      <c r="CI217">
        <f>IFERROR(INDEX(ADJ!$A$1:$BZ$1000,MATCH(PAYROLL!D217,ADJ!A$1:A$500,0),MATCH(PAYROLL!CI$2,ADJ!$2:$2,0)),0)</f>
        <v/>
      </c>
      <c r="CJ217">
        <f>IFERROR(INDEX(ADJ!$A$1:$BZ$1000,MATCH(PAYROLL!D217,ADJ!A$1:A$500,0),MATCH(PAYROLL!CJ$2,ADJ!$2:$2,0)),0)</f>
        <v/>
      </c>
      <c r="CK217">
        <f>IFERROR(INDEX(ADJ!$A$1:$BZ$1000,MATCH(PAYROLL!D217,ADJ!A$1:A$500,0),MATCH(PAYROLL!CK$2,ADJ!$2:$2,0)),0)</f>
        <v/>
      </c>
      <c r="CL217">
        <f>SUM(CG217:CK217)</f>
        <v/>
      </c>
      <c r="CM217">
        <f>ROUND(SUM(CH217:CK217),0)</f>
        <v/>
      </c>
      <c r="CN217">
        <f>IFERROR(INDEX(CSDA!D$1:D$500,MATCH($CN$2,CSDA!C$1:C$500,0))*INDEX(PIS!V$1:V$500,MATCH(D217,PIS!C$1:C$500))+INDEX(ADJ!$A$1:$BZ$1000,MATCH(PAYROLL!D217,ADJ!A$1:A$500,0),MATCH(PAYROLL!CN$2,ADJ!$2:$2,0)),0)</f>
        <v/>
      </c>
      <c r="CO217">
        <f>IFERROR(INDEX(ADJ!$A$1:$BZ$1000,MATCH(PAYROLL!D217,ADJ!A$1:A$500,0),MATCH(PAYROLL!CO$2,ADJ!$2:$2,0)),0)</f>
        <v/>
      </c>
      <c r="CP217">
        <f>IFERROR(INDEX(ADJ!$A$1:$BZ$1000,MATCH(PAYROLL!D217,ADJ!A$1:A$500,0),MATCH(PAYROLL!CP$2,ADJ!$2:$2,0)),0)</f>
        <v/>
      </c>
      <c r="CQ217">
        <f>BP217-CL217-CI217-CM217-CN217-CO217-CP217-CC217</f>
        <v/>
      </c>
      <c r="CR217">
        <f>IFERROR(IF(RIGHT(INDEX(PIS!O$1:O$500,MATCH(D217,PIS!C$1:C$500,0)),5)="Gross",MIN(U217+V217,VLOOKUP("R700",TSC!B:C,2,0)*VLOOKUP("R101",TSC!B:C,2,0))*(VLOOKUP("T711",TSC!B:C,2,0)+VLOOKUP("T712",TSC!B:C,2,0))%,MIN(T217+V217,VLOOKUP("R700",TSC!B:C,2,0)*VLOOKUP("R101",TSC!B:C,2,0))*(VLOOKUP("T711",TSC!B:C,2,0)+VLOOKUP("T712",TSC!B:C,2,0)+VLOOKUP("R701",TSC!B:C,2,0))%),0)</f>
        <v/>
      </c>
      <c r="CS217">
        <f>IFERROR(IF(RIGHT(INDEX(PIS!O$1:O$500,MATCH(D217,PIS!C$1:C$500,0)),5)="Gross",MIN(U217+V217,VLOOKUP("R700",TSC!B:C,2,0)*VLOOKUP("R101",TSC!B:C,2,0))*(VLOOKUP("T714",TSC!B:C,2,0))%,MIN(T217+V217,VLOOKUP("R700",TSC!B:C,2,0)*VLOOKUP("R101",TSC!B:C,2,0))*(VLOOKUP("T704",TSC!B:C,2,0)+VLOOKUP("T714",TSC!B:C,2,0))%),0)</f>
        <v/>
      </c>
      <c r="CT217">
        <f>IFERROR(IF(RIGHT(INDEX(PIS!O$1:O$500,MATCH(D217,PIS!C$1:C$500,0)),5)="Gross",MIN(U217+V217,VLOOKUP("R700",TSC!B:C,2,0)*VLOOKUP("R101",TSC!B:C,2,0))*VLOOKUP("T705",TSC!B:C,2,0)%,MIN(T217+V217,VLOOKUP("R700",TSC!B:C,2,0)*VLOOKUP("R101",TSC!B:C,2,0))*VLOOKUP("T705",TSC!B:C,2,0)%),0)</f>
        <v/>
      </c>
      <c r="CU217">
        <f>IFERROR(IF(RIGHT(INDEX(PIS!O$1:O$500,MATCH(D217,PIS!C$1:C$500,0)),5)="Gross",MIN(U217+V217,VLOOKUP("R700",TSC!B:C,2,0)*VLOOKUP("R101",TSC!B:C,2,0))*(VLOOKUP("T713",TSC!B:C,2,0))%,MIN(T217+V217,VLOOKUP("R700",TSC!B:C,2,0)*VLOOKUP("R101",TSC!B:C,2,0))*(VLOOKUP("T713",TSC!B:C,2,0))%),0)</f>
        <v/>
      </c>
      <c r="CV217">
        <f>IFERROR(INDEX(ADJ!$A$1:$BZ$1000,MATCH(PAYROLL!D217,ADJ!A$1:A$500,0),MATCH(PAYROLL!CV$2,ADJ!$2:$2,0)),0)</f>
        <v/>
      </c>
      <c r="CW217">
        <f>IFERROR(INDEX(ADJ!$A$1:$BZ$1000,MATCH(PAYROLL!D217,ADJ!A$1:A$500,0),MATCH(PAYROLL!CW$2,ADJ!$2:$2,0)),0)</f>
        <v/>
      </c>
      <c r="CX217">
        <f>SUM(CR217:CW217)</f>
        <v/>
      </c>
      <c r="CY217">
        <f>ROUND(IF(CR217&gt;0,T217+V217*VLOOKUP("R202",TSC!$B$1:$C$500,2,0),0),0)</f>
        <v/>
      </c>
      <c r="CZ217">
        <f>IFERROR(INDEX(CSDA!D$1:D$500,MATCH($CZ$2,CSDA!C$1:C$500,0)),0)</f>
        <v/>
      </c>
      <c r="DA217">
        <f>ROUND(T217*0.7%,0)</f>
        <v/>
      </c>
      <c r="DB217">
        <f>ROUND(T217/12,0)</f>
        <v/>
      </c>
      <c r="DC217">
        <f ref="DC217" t="array">IFERROR(INDEX(CSDA!D$1:D$500,MATCH("Trích giữ"&amp;PAYROLL!DC$2,CSDA!A$1:A$500&amp;CSDA!C$1:C$500,0)),0)</f>
        <v/>
      </c>
      <c r="DD217">
        <f ref="DD217" t="array">IFERROR(INDEX(CSDA!D$1:D$500,MATCH("Trích giữ"&amp;PAYROLL!DD$2,CSDA!A$1:A$500&amp;CSDA!C$1:C$500,0)),0)</f>
        <v/>
      </c>
      <c r="DE217">
        <f ref="DE217" t="array">IFERROR(INDEX(CSDA!D$1:D$500,MATCH("Trích giữ"&amp;PAYROLL!DE$2,CSDA!A$1:A$500&amp;CSDA!C$1:C$500,0)),0)</f>
        <v/>
      </c>
      <c r="DF217">
        <f>IFERROR(INDEX(CSDA!D$1:D$500,MATCH(PAYROLL!DF$2,CSDA!C$1:C$500,0)),0)</f>
        <v/>
      </c>
      <c r="DG217">
        <f ref="DG217" t="array">IFERROR(INDEX(CSDA!D$1:D$500,MATCH("Trích giữ"&amp;PAYROLL!DG$2,CSDA!A$1:A$500&amp;CSDA!C$1:C$500,0)),0)</f>
        <v/>
      </c>
      <c r="DH217">
        <f>ROUND(T217/26,0)</f>
        <v/>
      </c>
      <c r="DI217">
        <f ref="DI217" t="array">IFERROR(INDEX(CSDA!D$1:D$500,MATCH("Trích giữ"&amp;PAYROLL!DI$2,CSDA!A$1:A$500&amp;CSDA!C$1:C$500,0)),0)</f>
        <v/>
      </c>
      <c r="DJ217">
        <f>IF(U217=0,T217*21.5%-BL217,0)</f>
        <v/>
      </c>
      <c r="DK217">
        <f ref="DK217" t="array">IFERROR(INDEX(CSDA!D$1:D$500,MATCH("Trích giữ"&amp;PAYROLL!DK$2,CSDA!A$1:A$500&amp;CSDA!C$1:C$500,0)),0)</f>
        <v/>
      </c>
      <c r="DL217">
        <f>IFERROR(INDEX(CSDA!D$1:D$500,MATCH(PAYROLL!DL$2,CSDA!C$1:C$500,0))/12,0)</f>
        <v/>
      </c>
      <c r="DM217">
        <f>SUM(DB217:DL217)</f>
        <v/>
      </c>
      <c r="DN217">
        <f>IFERROR(INDEX(ADJ!$A$1:$BZ$1000,MATCH(PAYROLL!D217,ADJ!A$1:A$500,0),MATCH(PAYROLL!DN$2,ADJ!$2:$2,0)),0)</f>
        <v/>
      </c>
      <c r="DO217">
        <f>IFERROR(SUM(BP217,DM217:DN217,CX217:DA217)-DT217,0)</f>
        <v/>
      </c>
      <c r="DP217">
        <f ref="DP217" t="array">SUM(BW217*IFERROR(INDEX(CSDA!D$1:D$500,MATCH(BW$2,CSDA!C$1:C$500,0)),0)%,CX217*IFERROR(INDEX(CSDA!D$1:D$500,MATCH(CX$2,CSDA!C$1:C$500,0)),0)%,DA217*IFERROR(INDEX(CSDA!D$1:D$500,MATCH(DA$2,CSDA!C$1:C$500,0)),0)%,DB217*IFERROR(INDEX(CSDA!D$1:D$500,MATCH(DB$2,CSDA!C$1:C$500,0)),0)%,DF217*IFERROR(INDEX(CSDA!D$1:D$500,MATCH("Phí dịch vụ"&amp;PAYROLL!DF$2,CSDA!A$1:A$500&amp;CSDA!C$1:C$500,0)),0)%,DC217*IFERROR(INDEX(CSDA!D$1:D$500,MATCH("Phí dịch vụ"&amp;PAYROLL!DC$2,CSDA!A$1:A$500&amp;CSDA!C$1:C$500,0)),0)%,DH217*IFERROR(INDEX(CSDA!D$1:D$500,MATCH("Phí dịch vụ"&amp;PAYROLL!DH$2,CSDA!A$1:A$500&amp;CSDA!C$1:C$500,0)),0)%,DJ217*IFERROR(INDEX(CSDA!D$1:D$500,MATCH("Phí dịch vụ"&amp;PAYROLL!DJ$2,CSDA!A$1:A$500&amp;CSDA!C$1:C$500,0)),0)%,BN217*IFERROR(INDEX(CSDA!D$1:D$500,MATCH(BN$2,CSDA!C$1:C$500,0)),0)%)-BN217*7%</f>
        <v/>
      </c>
      <c r="DQ217">
        <f>IFERROR(INDEX(ADJ!$A$1:$BZ$1000,MATCH(PAYROLL!D217,ADJ!A$1:A$500,0),MATCH(PAYROLL!DQ$2,ADJ!$2:$2,0)),0)</f>
        <v/>
      </c>
      <c r="DR217">
        <f>IFERROR(INDEX(ADJ!$A$1:$BZ$1000,MATCH(PAYROLL!D217,ADJ!A$1:A$500,0),MATCH(PAYROLL!DR$2,ADJ!$2:$2,0)),0)</f>
        <v/>
      </c>
      <c r="DS217">
        <f>SUM(DP217:DR217)</f>
        <v/>
      </c>
      <c r="DT217">
        <f>EK217</f>
        <v/>
      </c>
      <c r="DU217">
        <f>SUM(DO217:DR217)</f>
        <v/>
      </c>
      <c r="DV217">
        <f>ROUND(DU217*0.1,0)</f>
        <v/>
      </c>
      <c r="DW217">
        <f>DU217+DV217</f>
        <v/>
      </c>
      <c r="DZ217">
        <f>IFERROR(INDEX(ADJ!$A$1:$BZ$1000,MATCH(PAYROLL!$D217,ADJ!A$1:A$500,0),MATCH(PAYROLL!DZ$2,ADJ!$2:$2,0)),0)</f>
        <v/>
      </c>
      <c r="EA217">
        <f>IFERROR(INDEX(ADJ!$A$1:$BZ$1000,MATCH(PAYROLL!$D217,ADJ!A$1:A$500,0),MATCH(PAYROLL!EA$2,ADJ!$2:$2,0)),0)</f>
        <v/>
      </c>
      <c r="EB217">
        <f>IFERROR(INDEX(ADJ!$A$1:$BZ$1000,MATCH(PAYROLL!$D217,ADJ!A$1:A$500,0),MATCH(PAYROLL!EB$2,ADJ!$2:$2,0)),0)</f>
        <v/>
      </c>
      <c r="EC217">
        <f>IFERROR(INDEX(ADJ!$A$1:$BZ$1000,MATCH(PAYROLL!$D217,ADJ!A$1:A$500,0),MATCH(PAYROLL!EC$2,ADJ!$2:$2,0)),0)</f>
        <v/>
      </c>
      <c r="ED217">
        <f>IFERROR(INDEX(ADJ!$A$1:$BZ$1000,MATCH(PAYROLL!$D217,ADJ!A$1:A$500,0),MATCH(PAYROLL!ED$2,ADJ!$2:$2,0)),0)</f>
        <v/>
      </c>
      <c r="EE217">
        <f>IFERROR(INDEX(ADJ!$A$1:$BZ$1000,MATCH(PAYROLL!$D217,ADJ!A$1:A$500,0),MATCH(PAYROLL!EE$2,ADJ!$2:$2,0)),0)</f>
        <v/>
      </c>
      <c r="EF217">
        <f>IFERROR(INDEX(ADJ!$A$1:$BZ$1000,MATCH(PAYROLL!$D217,ADJ!A$1:A$500,0),MATCH(PAYROLL!EF$2,ADJ!$2:$2,0)),0)</f>
        <v/>
      </c>
      <c r="EG217">
        <f>IFERROR(INDEX(ADJ!$A$1:$BZ$1000,MATCH(PAYROLL!$D217,ADJ!A$1:A$500,0),MATCH(PAYROLL!EG$2,ADJ!$2:$2,0)),0)</f>
        <v/>
      </c>
      <c r="EH217">
        <f>IFERROR(INDEX(ADJ!$A$1:$BZ$1000,MATCH(PAYROLL!$D217,ADJ!A$1:A$500,0),MATCH(PAYROLL!EH$2,ADJ!$2:$2,0)),0)</f>
        <v/>
      </c>
      <c r="EI217">
        <f>IFERROR(INDEX(ADJ!$A$1:$BZ$1000,MATCH(PAYROLL!D217,ADJ!A$1:A$500,0),MATCH(PAYROLL!EI$2,ADJ!$2:$2,0)),0)</f>
        <v/>
      </c>
      <c r="EJ217">
        <f>IFERROR(INDEX(ADJ!$A$1:$BZ$1000,MATCH(PAYROLL!$D217,ADJ!A$1:A$500,0),MATCH(PAYROLL!EJ$2,ADJ!$2:$2,0)),0)</f>
        <v/>
      </c>
      <c r="EK217">
        <f>SUM(DZ217:EJ217)</f>
        <v/>
      </c>
    </row>
    <row r="218">
      <c r="A218" t="n">
        <v>216</v>
      </c>
      <c r="B218" t="inlineStr">
        <is>
          <t>Nguyễn Văn Tuấn</t>
        </is>
      </c>
      <c r="D218" t="inlineStr">
        <is>
          <t>160004-01</t>
        </is>
      </c>
      <c r="S218">
        <f>IFERROR(INDEX(PIS!$A$1:$BZ$1000,MATCH($D218,PIS!C$1:C$500,0),MATCH("Lương CB tháng trước",PIS!$1:$1,0)),0)</f>
        <v/>
      </c>
      <c r="T218">
        <f>IFERROR(INDEX(PIS!$A$1:$BZ$1000,MATCH($D218,PIS!C$1:C$500,0),MATCH("Lương CB hiện tại",PIS!$1:$1,0)),0)</f>
        <v/>
      </c>
      <c r="U218">
        <f>IFERROR(INDEX(PIS!$A$1:$BZ$1000,MATCH($D218,PIS!C$1:C$500,0),MATCH("Lương đóng BHBB",PIS!$1:$1,0)),0)</f>
        <v/>
      </c>
      <c r="V218">
        <f>IFERROR(INDEX(PIS!$A$1:$BZ$1000,MATCH($D218,PIS!C$1:C$500,0),MATCH(V$2,PIS!$2:$2,0)),0)</f>
        <v/>
      </c>
      <c r="W218">
        <f>IFERROR(INDEX(PIS!$A$1:$BZ$1000,MATCH($D218,PIS!C$1:C$500,0),MATCH(W$2,PIS!$2:$2,0)),0)</f>
        <v/>
      </c>
      <c r="X218">
        <f>IFERROR(INDEX(PIS!$A$1:$BZ$1000,MATCH($D218,PIS!C$1:C$500,0),MATCH(X$2,PIS!$2:$2,0)),0)</f>
        <v/>
      </c>
      <c r="Y218">
        <f>IFERROR(INDEX(PIS!$A$1:$BZ$1000,MATCH($D218,PIS!C$1:C$500,0),MATCH(Y$2,PIS!$2:$2,0)),0)</f>
        <v/>
      </c>
      <c r="Z218">
        <f>IFERROR(INDEX(PIS!$A$1:$BZ$1000,MATCH($D218,PIS!C$1:C$500,0),MATCH(Z$2,PIS!$2:$2,0)),0)</f>
        <v/>
      </c>
      <c r="AA218">
        <f>IFERROR(INDEX(PIS!$A$1:$BZ$1000,MATCH($D218,PIS!C$1:C$500,0),MATCH(AA$2,PIS!$2:$2,0)),0)</f>
        <v/>
      </c>
      <c r="AB218">
        <f>IFERROR(INDEX(PIS!$A$1:$BZ$1000,MATCH($D218,PIS!C$1:C$500,0),MATCH(AB$2,PIS!$2:$2,0)),0)</f>
        <v/>
      </c>
      <c r="AC218">
        <f>SUM(V218:AB218)</f>
        <v/>
      </c>
      <c r="AD218">
        <f>IFERROR(INDEX(TIMESHEET!$A$1:$AI$5000,MATCH($D218,TIMESHEET!A$1:A$500,0),MATCH("T100",TIMESHEET!$2:$2,0))-2,0)</f>
        <v/>
      </c>
      <c r="AE218">
        <f>IFERROR(INDEX(TIMESHEET!$A$1:$AI$5000,MATCH($D218,TIMESHEET!A$1:A$500,0),MATCH("T202",TIMESHEET!$2:$2,0)),0)</f>
        <v/>
      </c>
      <c r="AF218">
        <f>IFERROR(INDEX(TIMESHEET!$A$1:$AI$5000,MATCH($D218,TIMESHEET!A$1:A$500,0),MATCH("T302",TIMESHEET!$2:$2,0)),0)</f>
        <v/>
      </c>
      <c r="AG218">
        <f>IFERROR(INDEX(TIMESHEET!$A$1:$AI$5000,MATCH($D218,TIMESHEET!A$1:A$500,0),MATCH("T406",TIMESHEET!$2:$2,0)),0)</f>
        <v/>
      </c>
      <c r="AH218">
        <f>AE218+AG218</f>
        <v/>
      </c>
      <c r="AI218">
        <f>IFERROR(INDEX(TIMESHEET!$A$1:$AI$5000,MATCH($D218,TIMESHEET!A$1:A$500,0),MATCH("T701",TIMESHEET!$2:$2,0)),0)</f>
        <v/>
      </c>
      <c r="AJ218">
        <f>IFERROR(INDEX(TIMESHEET!$A$1:$AI$5000,MATCH($D218,TIMESHEET!B$1:B$500,0),MATCH("T320",TIMESHEET!$2:$2,0)),0)</f>
        <v/>
      </c>
      <c r="AK218">
        <f>IFERROR(IF(LEFT(INDEX(PIS!O$1:O$500,MATCH(D218,PIS!C$1:C$500)),1)="M",T218/AD218*SUM(AE218:AG218),T218*AD218),0)</f>
        <v/>
      </c>
      <c r="AL218">
        <f>IFERROR(INDEX(ADJ!$A$1:$BZ$1000,MATCH(PAYROLL!D218,ADJ!A$1:A$500,0),MATCH(PAYROLL!AL$2,ADJ!$2:$2,0)),0)</f>
        <v/>
      </c>
      <c r="AM218">
        <f>SUM(AK218:AL218)</f>
        <v/>
      </c>
      <c r="AN218">
        <f>IFERROR(ROUND(V218/$AD218*$AH218,0),0)</f>
        <v/>
      </c>
      <c r="AO218">
        <f>IFERROR(ROUND(W218/$AD218*$AH218,0),0)</f>
        <v/>
      </c>
      <c r="AP218">
        <f>IFERROR(ROUND(X218/$AD218*$AE218,0),0)</f>
        <v/>
      </c>
      <c r="AQ218">
        <f>IFERROR(ROUND(Y218/$AD218*$AH218,0),0)</f>
        <v/>
      </c>
      <c r="AR218">
        <f>IFERROR(ROUND(Z218/$AD218*$AH218,0),0)</f>
        <v/>
      </c>
      <c r="AS218">
        <f>IFERROR(ROUND(AA218/$AD218*$AH218,0),0)</f>
        <v/>
      </c>
      <c r="AT218">
        <f>IFERROR(IF((AE218+AF218+AG218)&gt;13,AB218,ROUND(AB218/AD218*AH218,0)),0)</f>
        <v/>
      </c>
      <c r="AU218">
        <f>IFERROR(INDEX(ADJ!$A$1:$BZ$1000,MATCH(PAYROLL!D218,ADJ!A$1:A$500,0),MATCH(PAYROLL!AU$2,ADJ!$2:$2,0)),0)</f>
        <v/>
      </c>
      <c r="AV218">
        <f>ROUND(SUM(AN218:AU218),0)</f>
        <v/>
      </c>
      <c r="AW218">
        <f>IFERROR(INDEX(TIMESHEET!$A$1:$AI$5000,MATCH(PAYROLL!D218,TIMESHEET!A$1:A$500,0),MATCH("T620",TIMESHEET!$2:$2,0)),0)</f>
        <v/>
      </c>
      <c r="AX218">
        <f>IFERROR(INDEX(TIMESHEET!$A$1:$AI$5000,MATCH(PAYROLL!D218,TIMESHEET!A$1:A$500,0),MATCH("T601",TIMESHEET!$2:$2,0)),0)</f>
        <v/>
      </c>
      <c r="AY218">
        <f>IFERROR(INDEX(TIMESHEET!$A$1:$AI$5000,MATCH(PAYROLL!D218,TIMESHEET!A$1:A$500,0),MATCH("T602",TIMESHEET!$2:$2,0)),0)</f>
        <v/>
      </c>
      <c r="AZ218">
        <f>IFERROR(INDEX(TIMESHEET!$A$1:$AI$5000,MATCH(PAYROLL!D218,TIMESHEET!A$1:A$500,0),MATCH("T603",TIMESHEET!$2:$2,0)),0)</f>
        <v/>
      </c>
      <c r="BA218">
        <f>IFERROR(INDEX(TIMESHEET!$A$1:$AI$5000,MATCH(PAYROLL!D218,TIMESHEET!A$1:A$500,0),MATCH("T611",TIMESHEET!$2:$2,0)),0)</f>
        <v/>
      </c>
      <c r="BB218">
        <f>IFERROR(INDEX(TIMESHEET!$A$1:$AI$5000,MATCH(PAYROLL!D218,TIMESHEET!A$1:A$500,0),MATCH("T612",TIMESHEET!$2:$2,0)),0)</f>
        <v/>
      </c>
      <c r="BC218">
        <f>IFERROR(INDEX(TIMESHEET!$A$1:$AI$5000,MATCH(PAYROLL!D218,TIMESHEET!A$1:A$500,0),MATCH("T613",TIMESHEET!$2:$2,0)),0)</f>
        <v/>
      </c>
      <c r="BD218">
        <f>IFERROR(INDEX(TIMESHEET!$A$1:$AI$5000,MATCH(PAYROLL!D218,TIMESHEET!A$1:A$500,0),MATCH("T500",TIMESHEET!$2:$2,0)),0)</f>
        <v/>
      </c>
      <c r="BE218">
        <f>IFERROR(IF(LEFT(INDEX(PIS!O$1:O$500,MATCH(D218,PIS!C$1:C$500)),1)="M",T218/AD218/8*(AW218+AX218*1.5+AY218*2+AZ218*3+BA218*2.1+BB218*2.7+BC218*3.9+BD218*0.3),T218/8*(AW218+AX218*1.5+AY218*2+AZ218*3+BA218*2.1+BB218*2.7+BC218*3.9+BD218*0.3)),0)</f>
        <v/>
      </c>
      <c r="BF218">
        <f>IFERROR(INDEX(ADJ!$A$1:$BZ$1000,MATCH(PAYROLL!$D218,ADJ!A$1:A$500,0),MATCH(PAYROLL!BF$2,ADJ!$2:$2,0)),0)</f>
        <v/>
      </c>
      <c r="BG218">
        <f>IFERROR(INDEX(ADJ!$A$1:$BZ$1000,MATCH(PAYROLL!D218,ADJ!A$1:A$500,0),MATCH(PAYROLL!BG$2,ADJ!$2:$2,0)),0)</f>
        <v/>
      </c>
      <c r="BH218">
        <f>IFERROR(INDEX(ADJ!$A$1:$BZ$1000,MATCH(PAYROLL!D218,ADJ!A$1:A$500,0),MATCH(PAYROLL!BH$2,ADJ!$2:$2,0)),0)</f>
        <v/>
      </c>
      <c r="BI218">
        <f>IFERROR(INDEX(ADJ!$A$1:$BZ$1000,MATCH(PAYROLL!D218,ADJ!A$1:A$500,0),MATCH(PAYROLL!BI$2,ADJ!$2:$2,0)),0)</f>
        <v/>
      </c>
      <c r="BJ218">
        <f>IFERROR(INDEX(ADJ!$A$1:$BZ$1000,MATCH(PAYROLL!D218,ADJ!A$1:A$500,0),MATCH(PAYROLL!BJ$2,ADJ!$2:$2,0)),0)</f>
        <v/>
      </c>
      <c r="BK218">
        <f>SUM(BF218:BJ218)</f>
        <v/>
      </c>
      <c r="BL218">
        <f>IFERROR(INDEX(ADJ!$A$1:$BZ$1000,MATCH(PAYROLL!D218,ADJ!A$1:A$500,0),MATCH(PAYROLL!BL$2,ADJ!$2:$2,0)),0)</f>
        <v/>
      </c>
      <c r="BM218">
        <f>IFERROR(INDEX(ADJ!$A$1:$BZ$1000,MATCH(PAYROLL!D218,ADJ!A$1:A$500,0),MATCH(PAYROLL!BM$2,ADJ!$2:$2,0)),0)</f>
        <v/>
      </c>
      <c r="BN218">
        <f>IFERROR(INDEX(ADJ!$A$1:$BZ$1000,MATCH(PAYROLL!D218,ADJ!A$1:A$500,0),MATCH(PAYROLL!BN$2,ADJ!$2:$2,0)),0)</f>
        <v/>
      </c>
      <c r="BO218">
        <f>IFERROR(INDEX(ADJ!$A$1:$BZ$1000,MATCH(PAYROLL!D218,ADJ!A$1:A$500,0),MATCH(PAYROLL!BO$2,ADJ!$2:$2,0)),0)</f>
        <v/>
      </c>
      <c r="BP218">
        <f>SUM(AM218,AV218,BE218,BK218,BL218:BO218)</f>
        <v/>
      </c>
      <c r="BQ218">
        <f>BO218</f>
        <v/>
      </c>
      <c r="BR218">
        <f>IFERROR(ROUND(IF(LEFT(INDEX(PIS!O$1:O$500,MATCH(D218,PIS!C$1:C$500)),1)="D",T218/8*(BD218*0.3),IF(LEFT(INDEX(PIS!O$1:O$500,MATCH(D218,PIS!C$1:C$500)),1)="H",T218*($BD218*0.3),T218/$AD218/8*($BD218*0.3))),0),0)</f>
        <v/>
      </c>
      <c r="BS218">
        <f>IF(AP218&lt;1,0,MIN(AP218,730000))</f>
        <v/>
      </c>
      <c r="BT218">
        <f>IFERROR(ROUND((BE218-SUM(AW218:BC218)*T218/AD218/8),0)-BR218,0)</f>
        <v/>
      </c>
      <c r="BU218">
        <f>AO218</f>
        <v/>
      </c>
      <c r="BV218">
        <f>SUM(BQ218:BU218)</f>
        <v/>
      </c>
      <c r="BW218">
        <f>BP218-BV218</f>
        <v/>
      </c>
      <c r="BX218">
        <f>IFERROR(IF(RIGHT(INDEX(PIS!O$1:O$500,MATCH(D218,PIS!C$1:C$500)),5)="Gross",MIN(U218+V218,VLOOKUP("R700",TSC!B:C,2,0)*VLOOKUP("R101",TSC!B:C,2,0))*VLOOKUP("R701",TSC!B:C,2,0)%,0),0)</f>
        <v/>
      </c>
      <c r="BY218">
        <f>IFERROR(IF(RIGHT(INDEX(PIS!O$1:O$500,MATCH(D218,PIS!C$1:C$500)),5)="Gross",MIN(U218+V218,VLOOKUP("R700",TSC!B:C,2,0)*VLOOKUP("R101",TSC!B:C,2,0))*VLOOKUP("T704",TSC!B:C,2,0)%,0),0)</f>
        <v/>
      </c>
      <c r="BZ218">
        <f>IFERROR(IF(RIGHT(INDEX(PIS!O$1:O$500,MATCH(D218,PIS!C$1:C$500)),5)="Gross",MIN(U218+V218,VLOOKUP("R700",TSC!B:C,2,0)*VLOOKUP("1",TSC!F:G,2,0))*VLOOKUP("T705",TSC!B:C,2,0)%,0),0)</f>
        <v/>
      </c>
      <c r="CA218">
        <f>IFERROR(INDEX(ADJ!$A$1:$BZ$1000,MATCH(PAYROLL!D218,ADJ!A$1:A$500,0),MATCH(PAYROLL!CA$2,ADJ!$2:$2,0)),0)</f>
        <v/>
      </c>
      <c r="CB218">
        <f>IFERROR(INDEX(ADJ!$A$1:$BZ$1000,MATCH(PAYROLL!D218,ADJ!A$1:A$500,0),MATCH(PAYROLL!CB$2,ADJ!$2:$2,0)),0)</f>
        <v/>
      </c>
      <c r="CC218">
        <f>SUM(BX218:CB218)</f>
        <v/>
      </c>
      <c r="CD218">
        <f>IFERROR(INDEX(PIS!$A$1:$BZ$1000,MATCH(PAYROLL!D218,PIS!C$1:C$500,0),MATCH(PAYROLL!CD$1,PIS!$1:$1,0)),0)</f>
        <v/>
      </c>
      <c r="CE218">
        <f>IFERROR(IF(OR(INDEX(PIS!P$1:P$500,MATCH(D218,PIS!C$1:C$500,0))="LT2",INDEX(PIS!P$1:P$500,MATCH(D218,PIS!C$1:C$500,0))="P10"),0,SUM(CC218,CD218*VLOOKUP("R601",TSC!B:C,2,0),VLOOKUP("R602",TSC!B:C,2,0))),0)</f>
        <v/>
      </c>
      <c r="CF218">
        <f>MAX(BW218-CE218,0)</f>
        <v/>
      </c>
      <c r="CG218">
        <f>IFERROR(IF(OR(RIGHT(INDEX(PIS!P$1:P$500,MATCH(D218,PIS!C$1:C$500)),5)="P10",RIGHT(INDEX(PIS!P$1:P$500,MATCH(D218,PIS!C$1:C$500)),5)="CK"),0,IF(CF218&lt;=5000000,CF218*5%,IF(CF218&lt;=10000000,CF218*10%-250000,IF(CF218&lt;=18000000,CF218*15%-750000,IF(CF218&lt;=32000000,CF218*20%-1650000,IF(CF218&lt;=52000000,CF218*25%-3250000,IF(CF218&lt;=80000000,BH218*30%-5850000,CF218*35%-9850000))))))),0)</f>
        <v/>
      </c>
      <c r="CH218">
        <f>IFERROR(IF(OR(INDEX(PIS!P$1:P$500,MATCH(D218,PIS!C$1:C$500))="LT",INDEX(PIS!P$1:P$500,MATCH(D218,PIS!C$1:C$500))="CK"),0,IF(CF218&lt;2000000,0,CF218*10%)),0)</f>
        <v/>
      </c>
      <c r="CI218">
        <f>IFERROR(INDEX(ADJ!$A$1:$BZ$1000,MATCH(PAYROLL!D218,ADJ!A$1:A$500,0),MATCH(PAYROLL!CI$2,ADJ!$2:$2,0)),0)</f>
        <v/>
      </c>
      <c r="CJ218">
        <f>IFERROR(INDEX(ADJ!$A$1:$BZ$1000,MATCH(PAYROLL!D218,ADJ!A$1:A$500,0),MATCH(PAYROLL!CJ$2,ADJ!$2:$2,0)),0)</f>
        <v/>
      </c>
      <c r="CK218">
        <f>IFERROR(INDEX(ADJ!$A$1:$BZ$1000,MATCH(PAYROLL!D218,ADJ!A$1:A$500,0),MATCH(PAYROLL!CK$2,ADJ!$2:$2,0)),0)</f>
        <v/>
      </c>
      <c r="CL218">
        <f>SUM(CG218:CK218)</f>
        <v/>
      </c>
      <c r="CM218">
        <f>ROUND(SUM(CH218:CK218),0)</f>
        <v/>
      </c>
      <c r="CN218">
        <f>IFERROR(INDEX(CSDA!D$1:D$500,MATCH($CN$2,CSDA!C$1:C$500,0))*INDEX(PIS!V$1:V$500,MATCH(D218,PIS!C$1:C$500))+INDEX(ADJ!$A$1:$BZ$1000,MATCH(PAYROLL!D218,ADJ!A$1:A$500,0),MATCH(PAYROLL!CN$2,ADJ!$2:$2,0)),0)</f>
        <v/>
      </c>
      <c r="CO218">
        <f>IFERROR(INDEX(ADJ!$A$1:$BZ$1000,MATCH(PAYROLL!D218,ADJ!A$1:A$500,0),MATCH(PAYROLL!CO$2,ADJ!$2:$2,0)),0)</f>
        <v/>
      </c>
      <c r="CP218">
        <f>IFERROR(INDEX(ADJ!$A$1:$BZ$1000,MATCH(PAYROLL!D218,ADJ!A$1:A$500,0),MATCH(PAYROLL!CP$2,ADJ!$2:$2,0)),0)</f>
        <v/>
      </c>
      <c r="CQ218">
        <f>BP218-CL218-CI218-CM218-CN218-CO218-CP218-CC218</f>
        <v/>
      </c>
      <c r="CR218">
        <f>IFERROR(IF(RIGHT(INDEX(PIS!O$1:O$500,MATCH(D218,PIS!C$1:C$500,0)),5)="Gross",MIN(U218+V218,VLOOKUP("R700",TSC!B:C,2,0)*VLOOKUP("R101",TSC!B:C,2,0))*(VLOOKUP("T711",TSC!B:C,2,0)+VLOOKUP("T712",TSC!B:C,2,0))%,MIN(T218+V218,VLOOKUP("R700",TSC!B:C,2,0)*VLOOKUP("R101",TSC!B:C,2,0))*(VLOOKUP("T711",TSC!B:C,2,0)+VLOOKUP("T712",TSC!B:C,2,0)+VLOOKUP("R701",TSC!B:C,2,0))%),0)</f>
        <v/>
      </c>
      <c r="CS218">
        <f>IFERROR(IF(RIGHT(INDEX(PIS!O$1:O$500,MATCH(D218,PIS!C$1:C$500,0)),5)="Gross",MIN(U218+V218,VLOOKUP("R700",TSC!B:C,2,0)*VLOOKUP("R101",TSC!B:C,2,0))*(VLOOKUP("T714",TSC!B:C,2,0))%,MIN(T218+V218,VLOOKUP("R700",TSC!B:C,2,0)*VLOOKUP("R101",TSC!B:C,2,0))*(VLOOKUP("T704",TSC!B:C,2,0)+VLOOKUP("T714",TSC!B:C,2,0))%),0)</f>
        <v/>
      </c>
      <c r="CT218">
        <f>IFERROR(IF(RIGHT(INDEX(PIS!O$1:O$500,MATCH(D218,PIS!C$1:C$500,0)),5)="Gross",MIN(U218+V218,VLOOKUP("R700",TSC!B:C,2,0)*VLOOKUP("R101",TSC!B:C,2,0))*VLOOKUP("T705",TSC!B:C,2,0)%,MIN(T218+V218,VLOOKUP("R700",TSC!B:C,2,0)*VLOOKUP("R101",TSC!B:C,2,0))*VLOOKUP("T705",TSC!B:C,2,0)%),0)</f>
        <v/>
      </c>
      <c r="CU218">
        <f>IFERROR(IF(RIGHT(INDEX(PIS!O$1:O$500,MATCH(D218,PIS!C$1:C$500,0)),5)="Gross",MIN(U218+V218,VLOOKUP("R700",TSC!B:C,2,0)*VLOOKUP("R101",TSC!B:C,2,0))*(VLOOKUP("T713",TSC!B:C,2,0))%,MIN(T218+V218,VLOOKUP("R700",TSC!B:C,2,0)*VLOOKUP("R101",TSC!B:C,2,0))*(VLOOKUP("T713",TSC!B:C,2,0))%),0)</f>
        <v/>
      </c>
      <c r="CV218">
        <f>IFERROR(INDEX(ADJ!$A$1:$BZ$1000,MATCH(PAYROLL!D218,ADJ!A$1:A$500,0),MATCH(PAYROLL!CV$2,ADJ!$2:$2,0)),0)</f>
        <v/>
      </c>
      <c r="CW218">
        <f>IFERROR(INDEX(ADJ!$A$1:$BZ$1000,MATCH(PAYROLL!D218,ADJ!A$1:A$500,0),MATCH(PAYROLL!CW$2,ADJ!$2:$2,0)),0)</f>
        <v/>
      </c>
      <c r="CX218">
        <f>SUM(CR218:CW218)</f>
        <v/>
      </c>
      <c r="CY218">
        <f>ROUND(IF(CR218&gt;0,T218+V218*VLOOKUP("R202",TSC!$B$1:$C$500,2,0),0),0)</f>
        <v/>
      </c>
      <c r="CZ218">
        <f>IFERROR(INDEX(CSDA!D$1:D$500,MATCH($CZ$2,CSDA!C$1:C$500,0)),0)</f>
        <v/>
      </c>
      <c r="DA218">
        <f>ROUND(T218*0.7%,0)</f>
        <v/>
      </c>
      <c r="DB218">
        <f>ROUND(T218/12,0)</f>
        <v/>
      </c>
      <c r="DC218">
        <f ref="DC218" t="array">IFERROR(INDEX(CSDA!D$1:D$500,MATCH("Trích giữ"&amp;PAYROLL!DC$2,CSDA!A$1:A$500&amp;CSDA!C$1:C$500,0)),0)</f>
        <v/>
      </c>
      <c r="DD218">
        <f ref="DD218" t="array">IFERROR(INDEX(CSDA!D$1:D$500,MATCH("Trích giữ"&amp;PAYROLL!DD$2,CSDA!A$1:A$500&amp;CSDA!C$1:C$500,0)),0)</f>
        <v/>
      </c>
      <c r="DE218">
        <f ref="DE218" t="array">IFERROR(INDEX(CSDA!D$1:D$500,MATCH("Trích giữ"&amp;PAYROLL!DE$2,CSDA!A$1:A$500&amp;CSDA!C$1:C$500,0)),0)</f>
        <v/>
      </c>
      <c r="DF218">
        <f>IFERROR(INDEX(CSDA!D$1:D$500,MATCH(PAYROLL!DF$2,CSDA!C$1:C$500,0)),0)</f>
        <v/>
      </c>
      <c r="DG218">
        <f ref="DG218" t="array">IFERROR(INDEX(CSDA!D$1:D$500,MATCH("Trích giữ"&amp;PAYROLL!DG$2,CSDA!A$1:A$500&amp;CSDA!C$1:C$500,0)),0)</f>
        <v/>
      </c>
      <c r="DH218">
        <f>ROUND(T218/26,0)</f>
        <v/>
      </c>
      <c r="DI218">
        <f ref="DI218" t="array">IFERROR(INDEX(CSDA!D$1:D$500,MATCH("Trích giữ"&amp;PAYROLL!DI$2,CSDA!A$1:A$500&amp;CSDA!C$1:C$500,0)),0)</f>
        <v/>
      </c>
      <c r="DJ218">
        <f>IF(U218=0,T218*21.5%-BL218,0)</f>
        <v/>
      </c>
      <c r="DK218">
        <f ref="DK218" t="array">IFERROR(INDEX(CSDA!D$1:D$500,MATCH("Trích giữ"&amp;PAYROLL!DK$2,CSDA!A$1:A$500&amp;CSDA!C$1:C$500,0)),0)</f>
        <v/>
      </c>
      <c r="DL218">
        <f>IFERROR(INDEX(CSDA!D$1:D$500,MATCH(PAYROLL!DL$2,CSDA!C$1:C$500,0))/12,0)</f>
        <v/>
      </c>
      <c r="DM218">
        <f>SUM(DB218:DL218)</f>
        <v/>
      </c>
      <c r="DN218">
        <f>IFERROR(INDEX(ADJ!$A$1:$BZ$1000,MATCH(PAYROLL!D218,ADJ!A$1:A$500,0),MATCH(PAYROLL!DN$2,ADJ!$2:$2,0)),0)</f>
        <v/>
      </c>
      <c r="DO218">
        <f>IFERROR(SUM(BP218,DM218:DN218,CX218:DA218)-DT218,0)</f>
        <v/>
      </c>
      <c r="DP218">
        <f ref="DP218" t="array">SUM(BW218*IFERROR(INDEX(CSDA!D$1:D$500,MATCH(BW$2,CSDA!C$1:C$500,0)),0)%,CX218*IFERROR(INDEX(CSDA!D$1:D$500,MATCH(CX$2,CSDA!C$1:C$500,0)),0)%,DA218*IFERROR(INDEX(CSDA!D$1:D$500,MATCH(DA$2,CSDA!C$1:C$500,0)),0)%,DB218*IFERROR(INDEX(CSDA!D$1:D$500,MATCH(DB$2,CSDA!C$1:C$500,0)),0)%,DF218*IFERROR(INDEX(CSDA!D$1:D$500,MATCH("Phí dịch vụ"&amp;PAYROLL!DF$2,CSDA!A$1:A$500&amp;CSDA!C$1:C$500,0)),0)%,DC218*IFERROR(INDEX(CSDA!D$1:D$500,MATCH("Phí dịch vụ"&amp;PAYROLL!DC$2,CSDA!A$1:A$500&amp;CSDA!C$1:C$500,0)),0)%,DH218*IFERROR(INDEX(CSDA!D$1:D$500,MATCH("Phí dịch vụ"&amp;PAYROLL!DH$2,CSDA!A$1:A$500&amp;CSDA!C$1:C$500,0)),0)%,DJ218*IFERROR(INDEX(CSDA!D$1:D$500,MATCH("Phí dịch vụ"&amp;PAYROLL!DJ$2,CSDA!A$1:A$500&amp;CSDA!C$1:C$500,0)),0)%,BN218*IFERROR(INDEX(CSDA!D$1:D$500,MATCH(BN$2,CSDA!C$1:C$500,0)),0)%)-BN218*7%</f>
        <v/>
      </c>
      <c r="DQ218">
        <f>IFERROR(INDEX(ADJ!$A$1:$BZ$1000,MATCH(PAYROLL!D218,ADJ!A$1:A$500,0),MATCH(PAYROLL!DQ$2,ADJ!$2:$2,0)),0)</f>
        <v/>
      </c>
      <c r="DR218">
        <f>IFERROR(INDEX(ADJ!$A$1:$BZ$1000,MATCH(PAYROLL!D218,ADJ!A$1:A$500,0),MATCH(PAYROLL!DR$2,ADJ!$2:$2,0)),0)</f>
        <v/>
      </c>
      <c r="DS218">
        <f>SUM(DP218:DR218)</f>
        <v/>
      </c>
      <c r="DT218">
        <f>EK218</f>
        <v/>
      </c>
      <c r="DU218">
        <f>SUM(DO218:DR218)</f>
        <v/>
      </c>
      <c r="DV218">
        <f>ROUND(DU218*0.1,0)</f>
        <v/>
      </c>
      <c r="DW218">
        <f>DU218+DV218</f>
        <v/>
      </c>
      <c r="DZ218">
        <f>IFERROR(INDEX(ADJ!$A$1:$BZ$1000,MATCH(PAYROLL!$D218,ADJ!A$1:A$500,0),MATCH(PAYROLL!DZ$2,ADJ!$2:$2,0)),0)</f>
        <v/>
      </c>
      <c r="EA218">
        <f>IFERROR(INDEX(ADJ!$A$1:$BZ$1000,MATCH(PAYROLL!$D218,ADJ!A$1:A$500,0),MATCH(PAYROLL!EA$2,ADJ!$2:$2,0)),0)</f>
        <v/>
      </c>
      <c r="EB218">
        <f>IFERROR(INDEX(ADJ!$A$1:$BZ$1000,MATCH(PAYROLL!$D218,ADJ!A$1:A$500,0),MATCH(PAYROLL!EB$2,ADJ!$2:$2,0)),0)</f>
        <v/>
      </c>
      <c r="EC218">
        <f>IFERROR(INDEX(ADJ!$A$1:$BZ$1000,MATCH(PAYROLL!$D218,ADJ!A$1:A$500,0),MATCH(PAYROLL!EC$2,ADJ!$2:$2,0)),0)</f>
        <v/>
      </c>
      <c r="ED218">
        <f>IFERROR(INDEX(ADJ!$A$1:$BZ$1000,MATCH(PAYROLL!$D218,ADJ!A$1:A$500,0),MATCH(PAYROLL!ED$2,ADJ!$2:$2,0)),0)</f>
        <v/>
      </c>
      <c r="EE218">
        <f>IFERROR(INDEX(ADJ!$A$1:$BZ$1000,MATCH(PAYROLL!$D218,ADJ!A$1:A$500,0),MATCH(PAYROLL!EE$2,ADJ!$2:$2,0)),0)</f>
        <v/>
      </c>
      <c r="EF218">
        <f>IFERROR(INDEX(ADJ!$A$1:$BZ$1000,MATCH(PAYROLL!$D218,ADJ!A$1:A$500,0),MATCH(PAYROLL!EF$2,ADJ!$2:$2,0)),0)</f>
        <v/>
      </c>
      <c r="EG218">
        <f>IFERROR(INDEX(ADJ!$A$1:$BZ$1000,MATCH(PAYROLL!$D218,ADJ!A$1:A$500,0),MATCH(PAYROLL!EG$2,ADJ!$2:$2,0)),0)</f>
        <v/>
      </c>
      <c r="EH218">
        <f>IFERROR(INDEX(ADJ!$A$1:$BZ$1000,MATCH(PAYROLL!$D218,ADJ!A$1:A$500,0),MATCH(PAYROLL!EH$2,ADJ!$2:$2,0)),0)</f>
        <v/>
      </c>
      <c r="EI218">
        <f>IFERROR(INDEX(ADJ!$A$1:$BZ$1000,MATCH(PAYROLL!D218,ADJ!A$1:A$500,0),MATCH(PAYROLL!EI$2,ADJ!$2:$2,0)),0)</f>
        <v/>
      </c>
      <c r="EJ218">
        <f>IFERROR(INDEX(ADJ!$A$1:$BZ$1000,MATCH(PAYROLL!$D218,ADJ!A$1:A$500,0),MATCH(PAYROLL!EJ$2,ADJ!$2:$2,0)),0)</f>
        <v/>
      </c>
      <c r="EK218">
        <f>SUM(DZ218:EJ218)</f>
        <v/>
      </c>
    </row>
    <row r="219">
      <c r="A219" t="n">
        <v>217</v>
      </c>
      <c r="B219" t="inlineStr">
        <is>
          <t>Sèn Thị Tráng</t>
        </is>
      </c>
      <c r="D219" t="inlineStr">
        <is>
          <t>160084-01</t>
        </is>
      </c>
      <c r="S219">
        <f>IFERROR(INDEX(PIS!$A$1:$BZ$1000,MATCH($D219,PIS!C$1:C$500,0),MATCH("Lương CB tháng trước",PIS!$1:$1,0)),0)</f>
        <v/>
      </c>
      <c r="T219">
        <f>IFERROR(INDEX(PIS!$A$1:$BZ$1000,MATCH($D219,PIS!C$1:C$500,0),MATCH("Lương CB hiện tại",PIS!$1:$1,0)),0)</f>
        <v/>
      </c>
      <c r="U219">
        <f>IFERROR(INDEX(PIS!$A$1:$BZ$1000,MATCH($D219,PIS!C$1:C$500,0),MATCH("Lương đóng BHBB",PIS!$1:$1,0)),0)</f>
        <v/>
      </c>
      <c r="V219">
        <f>IFERROR(INDEX(PIS!$A$1:$BZ$1000,MATCH($D219,PIS!C$1:C$500,0),MATCH(V$2,PIS!$2:$2,0)),0)</f>
        <v/>
      </c>
      <c r="W219">
        <f>IFERROR(INDEX(PIS!$A$1:$BZ$1000,MATCH($D219,PIS!C$1:C$500,0),MATCH(W$2,PIS!$2:$2,0)),0)</f>
        <v/>
      </c>
      <c r="X219">
        <f>IFERROR(INDEX(PIS!$A$1:$BZ$1000,MATCH($D219,PIS!C$1:C$500,0),MATCH(X$2,PIS!$2:$2,0)),0)</f>
        <v/>
      </c>
      <c r="Y219">
        <f>IFERROR(INDEX(PIS!$A$1:$BZ$1000,MATCH($D219,PIS!C$1:C$500,0),MATCH(Y$2,PIS!$2:$2,0)),0)</f>
        <v/>
      </c>
      <c r="Z219">
        <f>IFERROR(INDEX(PIS!$A$1:$BZ$1000,MATCH($D219,PIS!C$1:C$500,0),MATCH(Z$2,PIS!$2:$2,0)),0)</f>
        <v/>
      </c>
      <c r="AA219">
        <f>IFERROR(INDEX(PIS!$A$1:$BZ$1000,MATCH($D219,PIS!C$1:C$500,0),MATCH(AA$2,PIS!$2:$2,0)),0)</f>
        <v/>
      </c>
      <c r="AB219">
        <f>IFERROR(INDEX(PIS!$A$1:$BZ$1000,MATCH($D219,PIS!C$1:C$500,0),MATCH(AB$2,PIS!$2:$2,0)),0)</f>
        <v/>
      </c>
      <c r="AC219">
        <f>SUM(V219:AB219)</f>
        <v/>
      </c>
      <c r="AD219">
        <f>IFERROR(INDEX(TIMESHEET!$A$1:$AI$5000,MATCH($D219,TIMESHEET!A$1:A$500,0),MATCH("T100",TIMESHEET!$2:$2,0))-2,0)</f>
        <v/>
      </c>
      <c r="AE219">
        <f>IFERROR(INDEX(TIMESHEET!$A$1:$AI$5000,MATCH($D219,TIMESHEET!A$1:A$500,0),MATCH("T202",TIMESHEET!$2:$2,0)),0)</f>
        <v/>
      </c>
      <c r="AF219">
        <f>IFERROR(INDEX(TIMESHEET!$A$1:$AI$5000,MATCH($D219,TIMESHEET!A$1:A$500,0),MATCH("T302",TIMESHEET!$2:$2,0)),0)</f>
        <v/>
      </c>
      <c r="AG219">
        <f>IFERROR(INDEX(TIMESHEET!$A$1:$AI$5000,MATCH($D219,TIMESHEET!A$1:A$500,0),MATCH("T406",TIMESHEET!$2:$2,0)),0)</f>
        <v/>
      </c>
      <c r="AH219">
        <f>AE219+AG219</f>
        <v/>
      </c>
      <c r="AI219">
        <f>IFERROR(INDEX(TIMESHEET!$A$1:$AI$5000,MATCH($D219,TIMESHEET!A$1:A$500,0),MATCH("T701",TIMESHEET!$2:$2,0)),0)</f>
        <v/>
      </c>
      <c r="AJ219">
        <f>IFERROR(INDEX(TIMESHEET!$A$1:$AI$5000,MATCH($D219,TIMESHEET!B$1:B$500,0),MATCH("T320",TIMESHEET!$2:$2,0)),0)</f>
        <v/>
      </c>
      <c r="AK219">
        <f>IFERROR(IF(LEFT(INDEX(PIS!O$1:O$500,MATCH(D219,PIS!C$1:C$500)),1)="M",T219/AD219*SUM(AE219:AG219),T219*AD219),0)</f>
        <v/>
      </c>
      <c r="AL219">
        <f>IFERROR(INDEX(ADJ!$A$1:$BZ$1000,MATCH(PAYROLL!D219,ADJ!A$1:A$500,0),MATCH(PAYROLL!AL$2,ADJ!$2:$2,0)),0)</f>
        <v/>
      </c>
      <c r="AM219">
        <f>SUM(AK219:AL219)</f>
        <v/>
      </c>
      <c r="AN219">
        <f>IFERROR(ROUND(V219/$AD219*$AH219,0),0)</f>
        <v/>
      </c>
      <c r="AO219">
        <f>IFERROR(ROUND(W219/$AD219*$AH219,0),0)</f>
        <v/>
      </c>
      <c r="AP219">
        <f>IFERROR(ROUND(X219/$AD219*$AE219,0),0)</f>
        <v/>
      </c>
      <c r="AQ219">
        <f>IFERROR(ROUND(Y219/$AD219*$AH219,0),0)</f>
        <v/>
      </c>
      <c r="AR219">
        <f>IFERROR(ROUND(Z219/$AD219*$AH219,0),0)</f>
        <v/>
      </c>
      <c r="AS219">
        <f>IFERROR(ROUND(AA219/$AD219*$AH219,0),0)</f>
        <v/>
      </c>
      <c r="AT219">
        <f>IFERROR(IF((AE219+AF219+AG219)&gt;13,AB219,ROUND(AB219/AD219*AH219,0)),0)</f>
        <v/>
      </c>
      <c r="AU219">
        <f>IFERROR(INDEX(ADJ!$A$1:$BZ$1000,MATCH(PAYROLL!D219,ADJ!A$1:A$500,0),MATCH(PAYROLL!AU$2,ADJ!$2:$2,0)),0)</f>
        <v/>
      </c>
      <c r="AV219">
        <f>ROUND(SUM(AN219:AU219),0)</f>
        <v/>
      </c>
      <c r="AW219">
        <f>IFERROR(INDEX(TIMESHEET!$A$1:$AI$5000,MATCH(PAYROLL!D219,TIMESHEET!A$1:A$500,0),MATCH("T620",TIMESHEET!$2:$2,0)),0)</f>
        <v/>
      </c>
      <c r="AX219">
        <f>IFERROR(INDEX(TIMESHEET!$A$1:$AI$5000,MATCH(PAYROLL!D219,TIMESHEET!A$1:A$500,0),MATCH("T601",TIMESHEET!$2:$2,0)),0)</f>
        <v/>
      </c>
      <c r="AY219">
        <f>IFERROR(INDEX(TIMESHEET!$A$1:$AI$5000,MATCH(PAYROLL!D219,TIMESHEET!A$1:A$500,0),MATCH("T602",TIMESHEET!$2:$2,0)),0)</f>
        <v/>
      </c>
      <c r="AZ219">
        <f>IFERROR(INDEX(TIMESHEET!$A$1:$AI$5000,MATCH(PAYROLL!D219,TIMESHEET!A$1:A$500,0),MATCH("T603",TIMESHEET!$2:$2,0)),0)</f>
        <v/>
      </c>
      <c r="BA219">
        <f>IFERROR(INDEX(TIMESHEET!$A$1:$AI$5000,MATCH(PAYROLL!D219,TIMESHEET!A$1:A$500,0),MATCH("T611",TIMESHEET!$2:$2,0)),0)</f>
        <v/>
      </c>
      <c r="BB219">
        <f>IFERROR(INDEX(TIMESHEET!$A$1:$AI$5000,MATCH(PAYROLL!D219,TIMESHEET!A$1:A$500,0),MATCH("T612",TIMESHEET!$2:$2,0)),0)</f>
        <v/>
      </c>
      <c r="BC219">
        <f>IFERROR(INDEX(TIMESHEET!$A$1:$AI$5000,MATCH(PAYROLL!D219,TIMESHEET!A$1:A$500,0),MATCH("T613",TIMESHEET!$2:$2,0)),0)</f>
        <v/>
      </c>
      <c r="BD219">
        <f>IFERROR(INDEX(TIMESHEET!$A$1:$AI$5000,MATCH(PAYROLL!D219,TIMESHEET!A$1:A$500,0),MATCH("T500",TIMESHEET!$2:$2,0)),0)</f>
        <v/>
      </c>
      <c r="BE219">
        <f>IFERROR(IF(LEFT(INDEX(PIS!O$1:O$500,MATCH(D219,PIS!C$1:C$500)),1)="M",T219/AD219/8*(AW219+AX219*1.5+AY219*2+AZ219*3+BA219*2.1+BB219*2.7+BC219*3.9+BD219*0.3),T219/8*(AW219+AX219*1.5+AY219*2+AZ219*3+BA219*2.1+BB219*2.7+BC219*3.9+BD219*0.3)),0)</f>
        <v/>
      </c>
      <c r="BF219">
        <f>IFERROR(INDEX(ADJ!$A$1:$BZ$1000,MATCH(PAYROLL!$D219,ADJ!A$1:A$500,0),MATCH(PAYROLL!BF$2,ADJ!$2:$2,0)),0)</f>
        <v/>
      </c>
      <c r="BG219">
        <f>IFERROR(INDEX(ADJ!$A$1:$BZ$1000,MATCH(PAYROLL!D219,ADJ!A$1:A$500,0),MATCH(PAYROLL!BG$2,ADJ!$2:$2,0)),0)</f>
        <v/>
      </c>
      <c r="BH219">
        <f>IFERROR(INDEX(ADJ!$A$1:$BZ$1000,MATCH(PAYROLL!D219,ADJ!A$1:A$500,0),MATCH(PAYROLL!BH$2,ADJ!$2:$2,0)),0)</f>
        <v/>
      </c>
      <c r="BI219">
        <f>IFERROR(INDEX(ADJ!$A$1:$BZ$1000,MATCH(PAYROLL!D219,ADJ!A$1:A$500,0),MATCH(PAYROLL!BI$2,ADJ!$2:$2,0)),0)</f>
        <v/>
      </c>
      <c r="BJ219">
        <f>IFERROR(INDEX(ADJ!$A$1:$BZ$1000,MATCH(PAYROLL!D219,ADJ!A$1:A$500,0),MATCH(PAYROLL!BJ$2,ADJ!$2:$2,0)),0)</f>
        <v/>
      </c>
      <c r="BK219">
        <f>SUM(BF219:BJ219)</f>
        <v/>
      </c>
      <c r="BL219">
        <f>IFERROR(INDEX(ADJ!$A$1:$BZ$1000,MATCH(PAYROLL!D219,ADJ!A$1:A$500,0),MATCH(PAYROLL!BL$2,ADJ!$2:$2,0)),0)</f>
        <v/>
      </c>
      <c r="BM219">
        <f>IFERROR(INDEX(ADJ!$A$1:$BZ$1000,MATCH(PAYROLL!D219,ADJ!A$1:A$500,0),MATCH(PAYROLL!BM$2,ADJ!$2:$2,0)),0)</f>
        <v/>
      </c>
      <c r="BN219">
        <f>IFERROR(INDEX(ADJ!$A$1:$BZ$1000,MATCH(PAYROLL!D219,ADJ!A$1:A$500,0),MATCH(PAYROLL!BN$2,ADJ!$2:$2,0)),0)</f>
        <v/>
      </c>
      <c r="BO219">
        <f>IFERROR(INDEX(ADJ!$A$1:$BZ$1000,MATCH(PAYROLL!D219,ADJ!A$1:A$500,0),MATCH(PAYROLL!BO$2,ADJ!$2:$2,0)),0)</f>
        <v/>
      </c>
      <c r="BP219">
        <f>SUM(AM219,AV219,BE219,BK219,BL219:BO219)</f>
        <v/>
      </c>
      <c r="BQ219">
        <f>BO219</f>
        <v/>
      </c>
      <c r="BR219">
        <f>IFERROR(ROUND(IF(LEFT(INDEX(PIS!O$1:O$500,MATCH(D219,PIS!C$1:C$500)),1)="D",T219/8*(BD219*0.3),IF(LEFT(INDEX(PIS!O$1:O$500,MATCH(D219,PIS!C$1:C$500)),1)="H",T219*($BD219*0.3),T219/$AD219/8*($BD219*0.3))),0),0)</f>
        <v/>
      </c>
      <c r="BS219">
        <f>IF(AP219&lt;1,0,MIN(AP219,730000))</f>
        <v/>
      </c>
      <c r="BT219">
        <f>IFERROR(ROUND((BE219-SUM(AW219:BC219)*T219/AD219/8),0)-BR219,0)</f>
        <v/>
      </c>
      <c r="BU219">
        <f>AO219</f>
        <v/>
      </c>
      <c r="BV219">
        <f>SUM(BQ219:BU219)</f>
        <v/>
      </c>
      <c r="BW219">
        <f>BP219-BV219</f>
        <v/>
      </c>
      <c r="BX219">
        <f>IFERROR(IF(RIGHT(INDEX(PIS!O$1:O$500,MATCH(D219,PIS!C$1:C$500)),5)="Gross",MIN(U219+V219,VLOOKUP("R700",TSC!B:C,2,0)*VLOOKUP("R101",TSC!B:C,2,0))*VLOOKUP("R701",TSC!B:C,2,0)%,0),0)</f>
        <v/>
      </c>
      <c r="BY219">
        <f>IFERROR(IF(RIGHT(INDEX(PIS!O$1:O$500,MATCH(D219,PIS!C$1:C$500)),5)="Gross",MIN(U219+V219,VLOOKUP("R700",TSC!B:C,2,0)*VLOOKUP("R101",TSC!B:C,2,0))*VLOOKUP("T704",TSC!B:C,2,0)%,0),0)</f>
        <v/>
      </c>
      <c r="BZ219">
        <f>IFERROR(IF(RIGHT(INDEX(PIS!O$1:O$500,MATCH(D219,PIS!C$1:C$500)),5)="Gross",MIN(U219+V219,VLOOKUP("R700",TSC!B:C,2,0)*VLOOKUP("1",TSC!F:G,2,0))*VLOOKUP("T705",TSC!B:C,2,0)%,0),0)</f>
        <v/>
      </c>
      <c r="CA219">
        <f>IFERROR(INDEX(ADJ!$A$1:$BZ$1000,MATCH(PAYROLL!D219,ADJ!A$1:A$500,0),MATCH(PAYROLL!CA$2,ADJ!$2:$2,0)),0)</f>
        <v/>
      </c>
      <c r="CB219">
        <f>IFERROR(INDEX(ADJ!$A$1:$BZ$1000,MATCH(PAYROLL!D219,ADJ!A$1:A$500,0),MATCH(PAYROLL!CB$2,ADJ!$2:$2,0)),0)</f>
        <v/>
      </c>
      <c r="CC219">
        <f>SUM(BX219:CB219)</f>
        <v/>
      </c>
      <c r="CD219">
        <f>IFERROR(INDEX(PIS!$A$1:$BZ$1000,MATCH(PAYROLL!D219,PIS!C$1:C$500,0),MATCH(PAYROLL!CD$1,PIS!$1:$1,0)),0)</f>
        <v/>
      </c>
      <c r="CE219">
        <f>IFERROR(IF(OR(INDEX(PIS!P$1:P$500,MATCH(D219,PIS!C$1:C$500,0))="LT2",INDEX(PIS!P$1:P$500,MATCH(D219,PIS!C$1:C$500,0))="P10"),0,SUM(CC219,CD219*VLOOKUP("R601",TSC!B:C,2,0),VLOOKUP("R602",TSC!B:C,2,0))),0)</f>
        <v/>
      </c>
      <c r="CF219">
        <f>MAX(BW219-CE219,0)</f>
        <v/>
      </c>
      <c r="CG219">
        <f>IFERROR(IF(OR(RIGHT(INDEX(PIS!P$1:P$500,MATCH(D219,PIS!C$1:C$500)),5)="P10",RIGHT(INDEX(PIS!P$1:P$500,MATCH(D219,PIS!C$1:C$500)),5)="CK"),0,IF(CF219&lt;=5000000,CF219*5%,IF(CF219&lt;=10000000,CF219*10%-250000,IF(CF219&lt;=18000000,CF219*15%-750000,IF(CF219&lt;=32000000,CF219*20%-1650000,IF(CF219&lt;=52000000,CF219*25%-3250000,IF(CF219&lt;=80000000,BH219*30%-5850000,CF219*35%-9850000))))))),0)</f>
        <v/>
      </c>
      <c r="CH219">
        <f>IFERROR(IF(OR(INDEX(PIS!P$1:P$500,MATCH(D219,PIS!C$1:C$500))="LT",INDEX(PIS!P$1:P$500,MATCH(D219,PIS!C$1:C$500))="CK"),0,IF(CF219&lt;2000000,0,CF219*10%)),0)</f>
        <v/>
      </c>
      <c r="CI219">
        <f>IFERROR(INDEX(ADJ!$A$1:$BZ$1000,MATCH(PAYROLL!D219,ADJ!A$1:A$500,0),MATCH(PAYROLL!CI$2,ADJ!$2:$2,0)),0)</f>
        <v/>
      </c>
      <c r="CJ219">
        <f>IFERROR(INDEX(ADJ!$A$1:$BZ$1000,MATCH(PAYROLL!D219,ADJ!A$1:A$500,0),MATCH(PAYROLL!CJ$2,ADJ!$2:$2,0)),0)</f>
        <v/>
      </c>
      <c r="CK219">
        <f>IFERROR(INDEX(ADJ!$A$1:$BZ$1000,MATCH(PAYROLL!D219,ADJ!A$1:A$500,0),MATCH(PAYROLL!CK$2,ADJ!$2:$2,0)),0)</f>
        <v/>
      </c>
      <c r="CL219">
        <f>SUM(CG219:CK219)</f>
        <v/>
      </c>
      <c r="CM219">
        <f>ROUND(SUM(CH219:CK219),0)</f>
        <v/>
      </c>
      <c r="CN219">
        <f>IFERROR(INDEX(CSDA!D$1:D$500,MATCH($CN$2,CSDA!C$1:C$500,0))*INDEX(PIS!V$1:V$500,MATCH(D219,PIS!C$1:C$500))+INDEX(ADJ!$A$1:$BZ$1000,MATCH(PAYROLL!D219,ADJ!A$1:A$500,0),MATCH(PAYROLL!CN$2,ADJ!$2:$2,0)),0)</f>
        <v/>
      </c>
      <c r="CO219">
        <f>IFERROR(INDEX(ADJ!$A$1:$BZ$1000,MATCH(PAYROLL!D219,ADJ!A$1:A$500,0),MATCH(PAYROLL!CO$2,ADJ!$2:$2,0)),0)</f>
        <v/>
      </c>
      <c r="CP219">
        <f>IFERROR(INDEX(ADJ!$A$1:$BZ$1000,MATCH(PAYROLL!D219,ADJ!A$1:A$500,0),MATCH(PAYROLL!CP$2,ADJ!$2:$2,0)),0)</f>
        <v/>
      </c>
      <c r="CQ219">
        <f>BP219-CL219-CI219-CM219-CN219-CO219-CP219-CC219</f>
        <v/>
      </c>
      <c r="CR219">
        <f>IFERROR(IF(RIGHT(INDEX(PIS!O$1:O$500,MATCH(D219,PIS!C$1:C$500,0)),5)="Gross",MIN(U219+V219,VLOOKUP("R700",TSC!B:C,2,0)*VLOOKUP("R101",TSC!B:C,2,0))*(VLOOKUP("T711",TSC!B:C,2,0)+VLOOKUP("T712",TSC!B:C,2,0))%,MIN(T219+V219,VLOOKUP("R700",TSC!B:C,2,0)*VLOOKUP("R101",TSC!B:C,2,0))*(VLOOKUP("T711",TSC!B:C,2,0)+VLOOKUP("T712",TSC!B:C,2,0)+VLOOKUP("R701",TSC!B:C,2,0))%),0)</f>
        <v/>
      </c>
      <c r="CS219">
        <f>IFERROR(IF(RIGHT(INDEX(PIS!O$1:O$500,MATCH(D219,PIS!C$1:C$500,0)),5)="Gross",MIN(U219+V219,VLOOKUP("R700",TSC!B:C,2,0)*VLOOKUP("R101",TSC!B:C,2,0))*(VLOOKUP("T714",TSC!B:C,2,0))%,MIN(T219+V219,VLOOKUP("R700",TSC!B:C,2,0)*VLOOKUP("R101",TSC!B:C,2,0))*(VLOOKUP("T704",TSC!B:C,2,0)+VLOOKUP("T714",TSC!B:C,2,0))%),0)</f>
        <v/>
      </c>
      <c r="CT219">
        <f>IFERROR(IF(RIGHT(INDEX(PIS!O$1:O$500,MATCH(D219,PIS!C$1:C$500,0)),5)="Gross",MIN(U219+V219,VLOOKUP("R700",TSC!B:C,2,0)*VLOOKUP("R101",TSC!B:C,2,0))*VLOOKUP("T705",TSC!B:C,2,0)%,MIN(T219+V219,VLOOKUP("R700",TSC!B:C,2,0)*VLOOKUP("R101",TSC!B:C,2,0))*VLOOKUP("T705",TSC!B:C,2,0)%),0)</f>
        <v/>
      </c>
      <c r="CU219">
        <f>IFERROR(IF(RIGHT(INDEX(PIS!O$1:O$500,MATCH(D219,PIS!C$1:C$500,0)),5)="Gross",MIN(U219+V219,VLOOKUP("R700",TSC!B:C,2,0)*VLOOKUP("R101",TSC!B:C,2,0))*(VLOOKUP("T713",TSC!B:C,2,0))%,MIN(T219+V219,VLOOKUP("R700",TSC!B:C,2,0)*VLOOKUP("R101",TSC!B:C,2,0))*(VLOOKUP("T713",TSC!B:C,2,0))%),0)</f>
        <v/>
      </c>
      <c r="CV219">
        <f>IFERROR(INDEX(ADJ!$A$1:$BZ$1000,MATCH(PAYROLL!D219,ADJ!A$1:A$500,0),MATCH(PAYROLL!CV$2,ADJ!$2:$2,0)),0)</f>
        <v/>
      </c>
      <c r="CW219">
        <f>IFERROR(INDEX(ADJ!$A$1:$BZ$1000,MATCH(PAYROLL!D219,ADJ!A$1:A$500,0),MATCH(PAYROLL!CW$2,ADJ!$2:$2,0)),0)</f>
        <v/>
      </c>
      <c r="CX219">
        <f>SUM(CR219:CW219)</f>
        <v/>
      </c>
      <c r="CY219">
        <f>ROUND(IF(CR219&gt;0,T219+V219*VLOOKUP("R202",TSC!$B$1:$C$500,2,0),0),0)</f>
        <v/>
      </c>
      <c r="CZ219">
        <f>IFERROR(INDEX(CSDA!D$1:D$500,MATCH($CZ$2,CSDA!C$1:C$500,0)),0)</f>
        <v/>
      </c>
      <c r="DA219">
        <f>ROUND(T219*0.7%,0)</f>
        <v/>
      </c>
      <c r="DB219">
        <f>ROUND(T219/12,0)</f>
        <v/>
      </c>
      <c r="DC219">
        <f ref="DC219" t="array">IFERROR(INDEX(CSDA!D$1:D$500,MATCH("Trích giữ"&amp;PAYROLL!DC$2,CSDA!A$1:A$500&amp;CSDA!C$1:C$500,0)),0)</f>
        <v/>
      </c>
      <c r="DD219">
        <f ref="DD219" t="array">IFERROR(INDEX(CSDA!D$1:D$500,MATCH("Trích giữ"&amp;PAYROLL!DD$2,CSDA!A$1:A$500&amp;CSDA!C$1:C$500,0)),0)</f>
        <v/>
      </c>
      <c r="DE219">
        <f ref="DE219" t="array">IFERROR(INDEX(CSDA!D$1:D$500,MATCH("Trích giữ"&amp;PAYROLL!DE$2,CSDA!A$1:A$500&amp;CSDA!C$1:C$500,0)),0)</f>
        <v/>
      </c>
      <c r="DF219">
        <f>IFERROR(INDEX(CSDA!D$1:D$500,MATCH(PAYROLL!DF$2,CSDA!C$1:C$500,0)),0)</f>
        <v/>
      </c>
      <c r="DG219">
        <f ref="DG219" t="array">IFERROR(INDEX(CSDA!D$1:D$500,MATCH("Trích giữ"&amp;PAYROLL!DG$2,CSDA!A$1:A$500&amp;CSDA!C$1:C$500,0)),0)</f>
        <v/>
      </c>
      <c r="DH219">
        <f>ROUND(T219/26,0)</f>
        <v/>
      </c>
      <c r="DI219">
        <f ref="DI219" t="array">IFERROR(INDEX(CSDA!D$1:D$500,MATCH("Trích giữ"&amp;PAYROLL!DI$2,CSDA!A$1:A$500&amp;CSDA!C$1:C$500,0)),0)</f>
        <v/>
      </c>
      <c r="DJ219">
        <f>IF(U219=0,T219*21.5%-BL219,0)</f>
        <v/>
      </c>
      <c r="DK219">
        <f ref="DK219" t="array">IFERROR(INDEX(CSDA!D$1:D$500,MATCH("Trích giữ"&amp;PAYROLL!DK$2,CSDA!A$1:A$500&amp;CSDA!C$1:C$500,0)),0)</f>
        <v/>
      </c>
      <c r="DL219">
        <f>IFERROR(INDEX(CSDA!D$1:D$500,MATCH(PAYROLL!DL$2,CSDA!C$1:C$500,0))/12,0)</f>
        <v/>
      </c>
      <c r="DM219">
        <f>SUM(DB219:DL219)</f>
        <v/>
      </c>
      <c r="DN219">
        <f>IFERROR(INDEX(ADJ!$A$1:$BZ$1000,MATCH(PAYROLL!D219,ADJ!A$1:A$500,0),MATCH(PAYROLL!DN$2,ADJ!$2:$2,0)),0)</f>
        <v/>
      </c>
      <c r="DO219">
        <f>IFERROR(SUM(BP219,DM219:DN219,CX219:DA219)-DT219,0)</f>
        <v/>
      </c>
      <c r="DP219">
        <f ref="DP219" t="array">SUM(BW219*IFERROR(INDEX(CSDA!D$1:D$500,MATCH(BW$2,CSDA!C$1:C$500,0)),0)%,CX219*IFERROR(INDEX(CSDA!D$1:D$500,MATCH(CX$2,CSDA!C$1:C$500,0)),0)%,DA219*IFERROR(INDEX(CSDA!D$1:D$500,MATCH(DA$2,CSDA!C$1:C$500,0)),0)%,DB219*IFERROR(INDEX(CSDA!D$1:D$500,MATCH(DB$2,CSDA!C$1:C$500,0)),0)%,DF219*IFERROR(INDEX(CSDA!D$1:D$500,MATCH("Phí dịch vụ"&amp;PAYROLL!DF$2,CSDA!A$1:A$500&amp;CSDA!C$1:C$500,0)),0)%,DC219*IFERROR(INDEX(CSDA!D$1:D$500,MATCH("Phí dịch vụ"&amp;PAYROLL!DC$2,CSDA!A$1:A$500&amp;CSDA!C$1:C$500,0)),0)%,DH219*IFERROR(INDEX(CSDA!D$1:D$500,MATCH("Phí dịch vụ"&amp;PAYROLL!DH$2,CSDA!A$1:A$500&amp;CSDA!C$1:C$500,0)),0)%,DJ219*IFERROR(INDEX(CSDA!D$1:D$500,MATCH("Phí dịch vụ"&amp;PAYROLL!DJ$2,CSDA!A$1:A$500&amp;CSDA!C$1:C$500,0)),0)%,BN219*IFERROR(INDEX(CSDA!D$1:D$500,MATCH(BN$2,CSDA!C$1:C$500,0)),0)%)-BN219*7%</f>
        <v/>
      </c>
      <c r="DQ219">
        <f>IFERROR(INDEX(ADJ!$A$1:$BZ$1000,MATCH(PAYROLL!D219,ADJ!A$1:A$500,0),MATCH(PAYROLL!DQ$2,ADJ!$2:$2,0)),0)</f>
        <v/>
      </c>
      <c r="DR219">
        <f>IFERROR(INDEX(ADJ!$A$1:$BZ$1000,MATCH(PAYROLL!D219,ADJ!A$1:A$500,0),MATCH(PAYROLL!DR$2,ADJ!$2:$2,0)),0)</f>
        <v/>
      </c>
      <c r="DS219">
        <f>SUM(DP219:DR219)</f>
        <v/>
      </c>
      <c r="DT219">
        <f>EK219</f>
        <v/>
      </c>
      <c r="DU219">
        <f>SUM(DO219:DR219)</f>
        <v/>
      </c>
      <c r="DV219">
        <f>ROUND(DU219*0.1,0)</f>
        <v/>
      </c>
      <c r="DW219">
        <f>DU219+DV219</f>
        <v/>
      </c>
      <c r="DZ219">
        <f>IFERROR(INDEX(ADJ!$A$1:$BZ$1000,MATCH(PAYROLL!$D219,ADJ!A$1:A$500,0),MATCH(PAYROLL!DZ$2,ADJ!$2:$2,0)),0)</f>
        <v/>
      </c>
      <c r="EA219">
        <f>IFERROR(INDEX(ADJ!$A$1:$BZ$1000,MATCH(PAYROLL!$D219,ADJ!A$1:A$500,0),MATCH(PAYROLL!EA$2,ADJ!$2:$2,0)),0)</f>
        <v/>
      </c>
      <c r="EB219">
        <f>IFERROR(INDEX(ADJ!$A$1:$BZ$1000,MATCH(PAYROLL!$D219,ADJ!A$1:A$500,0),MATCH(PAYROLL!EB$2,ADJ!$2:$2,0)),0)</f>
        <v/>
      </c>
      <c r="EC219">
        <f>IFERROR(INDEX(ADJ!$A$1:$BZ$1000,MATCH(PAYROLL!$D219,ADJ!A$1:A$500,0),MATCH(PAYROLL!EC$2,ADJ!$2:$2,0)),0)</f>
        <v/>
      </c>
      <c r="ED219">
        <f>IFERROR(INDEX(ADJ!$A$1:$BZ$1000,MATCH(PAYROLL!$D219,ADJ!A$1:A$500,0),MATCH(PAYROLL!ED$2,ADJ!$2:$2,0)),0)</f>
        <v/>
      </c>
      <c r="EE219">
        <f>IFERROR(INDEX(ADJ!$A$1:$BZ$1000,MATCH(PAYROLL!$D219,ADJ!A$1:A$500,0),MATCH(PAYROLL!EE$2,ADJ!$2:$2,0)),0)</f>
        <v/>
      </c>
      <c r="EF219">
        <f>IFERROR(INDEX(ADJ!$A$1:$BZ$1000,MATCH(PAYROLL!$D219,ADJ!A$1:A$500,0),MATCH(PAYROLL!EF$2,ADJ!$2:$2,0)),0)</f>
        <v/>
      </c>
      <c r="EG219">
        <f>IFERROR(INDEX(ADJ!$A$1:$BZ$1000,MATCH(PAYROLL!$D219,ADJ!A$1:A$500,0),MATCH(PAYROLL!EG$2,ADJ!$2:$2,0)),0)</f>
        <v/>
      </c>
      <c r="EH219">
        <f>IFERROR(INDEX(ADJ!$A$1:$BZ$1000,MATCH(PAYROLL!$D219,ADJ!A$1:A$500,0),MATCH(PAYROLL!EH$2,ADJ!$2:$2,0)),0)</f>
        <v/>
      </c>
      <c r="EI219">
        <f>IFERROR(INDEX(ADJ!$A$1:$BZ$1000,MATCH(PAYROLL!D219,ADJ!A$1:A$500,0),MATCH(PAYROLL!EI$2,ADJ!$2:$2,0)),0)</f>
        <v/>
      </c>
      <c r="EJ219">
        <f>IFERROR(INDEX(ADJ!$A$1:$BZ$1000,MATCH(PAYROLL!$D219,ADJ!A$1:A$500,0),MATCH(PAYROLL!EJ$2,ADJ!$2:$2,0)),0)</f>
        <v/>
      </c>
      <c r="EK219">
        <f>SUM(DZ219:EJ219)</f>
        <v/>
      </c>
    </row>
    <row r="220">
      <c r="A220" t="n">
        <v>218</v>
      </c>
      <c r="B220" t="inlineStr">
        <is>
          <t>Cư Thị Giáo</t>
        </is>
      </c>
      <c r="D220" t="inlineStr">
        <is>
          <t>160045-01</t>
        </is>
      </c>
      <c r="S220">
        <f>IFERROR(INDEX(PIS!$A$1:$BZ$1000,MATCH($D220,PIS!C$1:C$500,0),MATCH("Lương CB tháng trước",PIS!$1:$1,0)),0)</f>
        <v/>
      </c>
      <c r="T220">
        <f>IFERROR(INDEX(PIS!$A$1:$BZ$1000,MATCH($D220,PIS!C$1:C$500,0),MATCH("Lương CB hiện tại",PIS!$1:$1,0)),0)</f>
        <v/>
      </c>
      <c r="U220">
        <f>IFERROR(INDEX(PIS!$A$1:$BZ$1000,MATCH($D220,PIS!C$1:C$500,0),MATCH("Lương đóng BHBB",PIS!$1:$1,0)),0)</f>
        <v/>
      </c>
      <c r="V220">
        <f>IFERROR(INDEX(PIS!$A$1:$BZ$1000,MATCH($D220,PIS!C$1:C$500,0),MATCH(V$2,PIS!$2:$2,0)),0)</f>
        <v/>
      </c>
      <c r="W220">
        <f>IFERROR(INDEX(PIS!$A$1:$BZ$1000,MATCH($D220,PIS!C$1:C$500,0),MATCH(W$2,PIS!$2:$2,0)),0)</f>
        <v/>
      </c>
      <c r="X220">
        <f>IFERROR(INDEX(PIS!$A$1:$BZ$1000,MATCH($D220,PIS!C$1:C$500,0),MATCH(X$2,PIS!$2:$2,0)),0)</f>
        <v/>
      </c>
      <c r="Y220">
        <f>IFERROR(INDEX(PIS!$A$1:$BZ$1000,MATCH($D220,PIS!C$1:C$500,0),MATCH(Y$2,PIS!$2:$2,0)),0)</f>
        <v/>
      </c>
      <c r="Z220">
        <f>IFERROR(INDEX(PIS!$A$1:$BZ$1000,MATCH($D220,PIS!C$1:C$500,0),MATCH(Z$2,PIS!$2:$2,0)),0)</f>
        <v/>
      </c>
      <c r="AA220">
        <f>IFERROR(INDEX(PIS!$A$1:$BZ$1000,MATCH($D220,PIS!C$1:C$500,0),MATCH(AA$2,PIS!$2:$2,0)),0)</f>
        <v/>
      </c>
      <c r="AB220">
        <f>IFERROR(INDEX(PIS!$A$1:$BZ$1000,MATCH($D220,PIS!C$1:C$500,0),MATCH(AB$2,PIS!$2:$2,0)),0)</f>
        <v/>
      </c>
      <c r="AC220">
        <f>SUM(V220:AB220)</f>
        <v/>
      </c>
      <c r="AD220">
        <f>IFERROR(INDEX(TIMESHEET!$A$1:$AI$5000,MATCH($D220,TIMESHEET!A$1:A$500,0),MATCH("T100",TIMESHEET!$2:$2,0))-2,0)</f>
        <v/>
      </c>
      <c r="AE220">
        <f>IFERROR(INDEX(TIMESHEET!$A$1:$AI$5000,MATCH($D220,TIMESHEET!A$1:A$500,0),MATCH("T202",TIMESHEET!$2:$2,0)),0)</f>
        <v/>
      </c>
      <c r="AF220">
        <f>IFERROR(INDEX(TIMESHEET!$A$1:$AI$5000,MATCH($D220,TIMESHEET!A$1:A$500,0),MATCH("T302",TIMESHEET!$2:$2,0)),0)</f>
        <v/>
      </c>
      <c r="AG220">
        <f>IFERROR(INDEX(TIMESHEET!$A$1:$AI$5000,MATCH($D220,TIMESHEET!A$1:A$500,0),MATCH("T406",TIMESHEET!$2:$2,0)),0)</f>
        <v/>
      </c>
      <c r="AH220">
        <f>AE220+AG220</f>
        <v/>
      </c>
      <c r="AI220">
        <f>IFERROR(INDEX(TIMESHEET!$A$1:$AI$5000,MATCH($D220,TIMESHEET!A$1:A$500,0),MATCH("T701",TIMESHEET!$2:$2,0)),0)</f>
        <v/>
      </c>
      <c r="AJ220">
        <f>IFERROR(INDEX(TIMESHEET!$A$1:$AI$5000,MATCH($D220,TIMESHEET!B$1:B$500,0),MATCH("T320",TIMESHEET!$2:$2,0)),0)</f>
        <v/>
      </c>
      <c r="AK220">
        <f>IFERROR(IF(LEFT(INDEX(PIS!O$1:O$500,MATCH(D220,PIS!C$1:C$500)),1)="M",T220/AD220*SUM(AE220:AG220),T220*AD220),0)</f>
        <v/>
      </c>
      <c r="AL220">
        <f>IFERROR(INDEX(ADJ!$A$1:$BZ$1000,MATCH(PAYROLL!D220,ADJ!A$1:A$500,0),MATCH(PAYROLL!AL$2,ADJ!$2:$2,0)),0)</f>
        <v/>
      </c>
      <c r="AM220">
        <f>SUM(AK220:AL220)</f>
        <v/>
      </c>
      <c r="AN220">
        <f>IFERROR(ROUND(V220/$AD220*$AH220,0),0)</f>
        <v/>
      </c>
      <c r="AO220">
        <f>IFERROR(ROUND(W220/$AD220*$AH220,0),0)</f>
        <v/>
      </c>
      <c r="AP220">
        <f>IFERROR(ROUND(X220/$AD220*$AE220,0),0)</f>
        <v/>
      </c>
      <c r="AQ220">
        <f>IFERROR(ROUND(Y220/$AD220*$AH220,0),0)</f>
        <v/>
      </c>
      <c r="AR220">
        <f>IFERROR(ROUND(Z220/$AD220*$AH220,0),0)</f>
        <v/>
      </c>
      <c r="AS220">
        <f>IFERROR(ROUND(AA220/$AD220*$AH220,0),0)</f>
        <v/>
      </c>
      <c r="AT220">
        <f>IFERROR(IF((AE220+AF220+AG220)&gt;13,AB220,ROUND(AB220/AD220*AH220,0)),0)</f>
        <v/>
      </c>
      <c r="AU220">
        <f>IFERROR(INDEX(ADJ!$A$1:$BZ$1000,MATCH(PAYROLL!D220,ADJ!A$1:A$500,0),MATCH(PAYROLL!AU$2,ADJ!$2:$2,0)),0)</f>
        <v/>
      </c>
      <c r="AV220">
        <f>ROUND(SUM(AN220:AU220),0)</f>
        <v/>
      </c>
      <c r="AW220">
        <f>IFERROR(INDEX(TIMESHEET!$A$1:$AI$5000,MATCH(PAYROLL!D220,TIMESHEET!A$1:A$500,0),MATCH("T620",TIMESHEET!$2:$2,0)),0)</f>
        <v/>
      </c>
      <c r="AX220">
        <f>IFERROR(INDEX(TIMESHEET!$A$1:$AI$5000,MATCH(PAYROLL!D220,TIMESHEET!A$1:A$500,0),MATCH("T601",TIMESHEET!$2:$2,0)),0)</f>
        <v/>
      </c>
      <c r="AY220">
        <f>IFERROR(INDEX(TIMESHEET!$A$1:$AI$5000,MATCH(PAYROLL!D220,TIMESHEET!A$1:A$500,0),MATCH("T602",TIMESHEET!$2:$2,0)),0)</f>
        <v/>
      </c>
      <c r="AZ220">
        <f>IFERROR(INDEX(TIMESHEET!$A$1:$AI$5000,MATCH(PAYROLL!D220,TIMESHEET!A$1:A$500,0),MATCH("T603",TIMESHEET!$2:$2,0)),0)</f>
        <v/>
      </c>
      <c r="BA220">
        <f>IFERROR(INDEX(TIMESHEET!$A$1:$AI$5000,MATCH(PAYROLL!D220,TIMESHEET!A$1:A$500,0),MATCH("T611",TIMESHEET!$2:$2,0)),0)</f>
        <v/>
      </c>
      <c r="BB220">
        <f>IFERROR(INDEX(TIMESHEET!$A$1:$AI$5000,MATCH(PAYROLL!D220,TIMESHEET!A$1:A$500,0),MATCH("T612",TIMESHEET!$2:$2,0)),0)</f>
        <v/>
      </c>
      <c r="BC220">
        <f>IFERROR(INDEX(TIMESHEET!$A$1:$AI$5000,MATCH(PAYROLL!D220,TIMESHEET!A$1:A$500,0),MATCH("T613",TIMESHEET!$2:$2,0)),0)</f>
        <v/>
      </c>
      <c r="BD220">
        <f>IFERROR(INDEX(TIMESHEET!$A$1:$AI$5000,MATCH(PAYROLL!D220,TIMESHEET!A$1:A$500,0),MATCH("T500",TIMESHEET!$2:$2,0)),0)</f>
        <v/>
      </c>
      <c r="BE220">
        <f>IFERROR(IF(LEFT(INDEX(PIS!O$1:O$500,MATCH(D220,PIS!C$1:C$500)),1)="M",T220/AD220/8*(AW220+AX220*1.5+AY220*2+AZ220*3+BA220*2.1+BB220*2.7+BC220*3.9+BD220*0.3),T220/8*(AW220+AX220*1.5+AY220*2+AZ220*3+BA220*2.1+BB220*2.7+BC220*3.9+BD220*0.3)),0)</f>
        <v/>
      </c>
      <c r="BF220">
        <f>IFERROR(INDEX(ADJ!$A$1:$BZ$1000,MATCH(PAYROLL!$D220,ADJ!A$1:A$500,0),MATCH(PAYROLL!BF$2,ADJ!$2:$2,0)),0)</f>
        <v/>
      </c>
      <c r="BG220">
        <f>IFERROR(INDEX(ADJ!$A$1:$BZ$1000,MATCH(PAYROLL!D220,ADJ!A$1:A$500,0),MATCH(PAYROLL!BG$2,ADJ!$2:$2,0)),0)</f>
        <v/>
      </c>
      <c r="BH220">
        <f>IFERROR(INDEX(ADJ!$A$1:$BZ$1000,MATCH(PAYROLL!D220,ADJ!A$1:A$500,0),MATCH(PAYROLL!BH$2,ADJ!$2:$2,0)),0)</f>
        <v/>
      </c>
      <c r="BI220">
        <f>IFERROR(INDEX(ADJ!$A$1:$BZ$1000,MATCH(PAYROLL!D220,ADJ!A$1:A$500,0),MATCH(PAYROLL!BI$2,ADJ!$2:$2,0)),0)</f>
        <v/>
      </c>
      <c r="BJ220">
        <f>IFERROR(INDEX(ADJ!$A$1:$BZ$1000,MATCH(PAYROLL!D220,ADJ!A$1:A$500,0),MATCH(PAYROLL!BJ$2,ADJ!$2:$2,0)),0)</f>
        <v/>
      </c>
      <c r="BK220">
        <f>SUM(BF220:BJ220)</f>
        <v/>
      </c>
      <c r="BL220">
        <f>IFERROR(INDEX(ADJ!$A$1:$BZ$1000,MATCH(PAYROLL!D220,ADJ!A$1:A$500,0),MATCH(PAYROLL!BL$2,ADJ!$2:$2,0)),0)</f>
        <v/>
      </c>
      <c r="BM220">
        <f>IFERROR(INDEX(ADJ!$A$1:$BZ$1000,MATCH(PAYROLL!D220,ADJ!A$1:A$500,0),MATCH(PAYROLL!BM$2,ADJ!$2:$2,0)),0)</f>
        <v/>
      </c>
      <c r="BN220">
        <f>IFERROR(INDEX(ADJ!$A$1:$BZ$1000,MATCH(PAYROLL!D220,ADJ!A$1:A$500,0),MATCH(PAYROLL!BN$2,ADJ!$2:$2,0)),0)</f>
        <v/>
      </c>
      <c r="BO220">
        <f>IFERROR(INDEX(ADJ!$A$1:$BZ$1000,MATCH(PAYROLL!D220,ADJ!A$1:A$500,0),MATCH(PAYROLL!BO$2,ADJ!$2:$2,0)),0)</f>
        <v/>
      </c>
      <c r="BP220">
        <f>SUM(AM220,AV220,BE220,BK220,BL220:BO220)</f>
        <v/>
      </c>
      <c r="BQ220">
        <f>BO220</f>
        <v/>
      </c>
      <c r="BR220">
        <f>IFERROR(ROUND(IF(LEFT(INDEX(PIS!O$1:O$500,MATCH(D220,PIS!C$1:C$500)),1)="D",T220/8*(BD220*0.3),IF(LEFT(INDEX(PIS!O$1:O$500,MATCH(D220,PIS!C$1:C$500)),1)="H",T220*($BD220*0.3),T220/$AD220/8*($BD220*0.3))),0),0)</f>
        <v/>
      </c>
      <c r="BS220">
        <f>IF(AP220&lt;1,0,MIN(AP220,730000))</f>
        <v/>
      </c>
      <c r="BT220">
        <f>IFERROR(ROUND((BE220-SUM(AW220:BC220)*T220/AD220/8),0)-BR220,0)</f>
        <v/>
      </c>
      <c r="BU220">
        <f>AO220</f>
        <v/>
      </c>
      <c r="BV220">
        <f>SUM(BQ220:BU220)</f>
        <v/>
      </c>
      <c r="BW220">
        <f>BP220-BV220</f>
        <v/>
      </c>
      <c r="BX220">
        <f>IFERROR(IF(RIGHT(INDEX(PIS!O$1:O$500,MATCH(D220,PIS!C$1:C$500)),5)="Gross",MIN(U220+V220,VLOOKUP("R700",TSC!B:C,2,0)*VLOOKUP("R101",TSC!B:C,2,0))*VLOOKUP("R701",TSC!B:C,2,0)%,0),0)</f>
        <v/>
      </c>
      <c r="BY220">
        <f>IFERROR(IF(RIGHT(INDEX(PIS!O$1:O$500,MATCH(D220,PIS!C$1:C$500)),5)="Gross",MIN(U220+V220,VLOOKUP("R700",TSC!B:C,2,0)*VLOOKUP("R101",TSC!B:C,2,0))*VLOOKUP("T704",TSC!B:C,2,0)%,0),0)</f>
        <v/>
      </c>
      <c r="BZ220">
        <f>IFERROR(IF(RIGHT(INDEX(PIS!O$1:O$500,MATCH(D220,PIS!C$1:C$500)),5)="Gross",MIN(U220+V220,VLOOKUP("R700",TSC!B:C,2,0)*VLOOKUP("1",TSC!F:G,2,0))*VLOOKUP("T705",TSC!B:C,2,0)%,0),0)</f>
        <v/>
      </c>
      <c r="CA220">
        <f>IFERROR(INDEX(ADJ!$A$1:$BZ$1000,MATCH(PAYROLL!D220,ADJ!A$1:A$500,0),MATCH(PAYROLL!CA$2,ADJ!$2:$2,0)),0)</f>
        <v/>
      </c>
      <c r="CB220">
        <f>IFERROR(INDEX(ADJ!$A$1:$BZ$1000,MATCH(PAYROLL!D220,ADJ!A$1:A$500,0),MATCH(PAYROLL!CB$2,ADJ!$2:$2,0)),0)</f>
        <v/>
      </c>
      <c r="CC220">
        <f>SUM(BX220:CB220)</f>
        <v/>
      </c>
      <c r="CD220">
        <f>IFERROR(INDEX(PIS!$A$1:$BZ$1000,MATCH(PAYROLL!D220,PIS!C$1:C$500,0),MATCH(PAYROLL!CD$1,PIS!$1:$1,0)),0)</f>
        <v/>
      </c>
      <c r="CE220">
        <f>IFERROR(IF(OR(INDEX(PIS!P$1:P$500,MATCH(D220,PIS!C$1:C$500,0))="LT2",INDEX(PIS!P$1:P$500,MATCH(D220,PIS!C$1:C$500,0))="P10"),0,SUM(CC220,CD220*VLOOKUP("R601",TSC!B:C,2,0),VLOOKUP("R602",TSC!B:C,2,0))),0)</f>
        <v/>
      </c>
      <c r="CF220">
        <f>MAX(BW220-CE220,0)</f>
        <v/>
      </c>
      <c r="CG220">
        <f>IFERROR(IF(OR(RIGHT(INDEX(PIS!P$1:P$500,MATCH(D220,PIS!C$1:C$500)),5)="P10",RIGHT(INDEX(PIS!P$1:P$500,MATCH(D220,PIS!C$1:C$500)),5)="CK"),0,IF(CF220&lt;=5000000,CF220*5%,IF(CF220&lt;=10000000,CF220*10%-250000,IF(CF220&lt;=18000000,CF220*15%-750000,IF(CF220&lt;=32000000,CF220*20%-1650000,IF(CF220&lt;=52000000,CF220*25%-3250000,IF(CF220&lt;=80000000,BH220*30%-5850000,CF220*35%-9850000))))))),0)</f>
        <v/>
      </c>
      <c r="CH220">
        <f>IFERROR(IF(OR(INDEX(PIS!P$1:P$500,MATCH(D220,PIS!C$1:C$500))="LT",INDEX(PIS!P$1:P$500,MATCH(D220,PIS!C$1:C$500))="CK"),0,IF(CF220&lt;2000000,0,CF220*10%)),0)</f>
        <v/>
      </c>
      <c r="CI220">
        <f>IFERROR(INDEX(ADJ!$A$1:$BZ$1000,MATCH(PAYROLL!D220,ADJ!A$1:A$500,0),MATCH(PAYROLL!CI$2,ADJ!$2:$2,0)),0)</f>
        <v/>
      </c>
      <c r="CJ220">
        <f>IFERROR(INDEX(ADJ!$A$1:$BZ$1000,MATCH(PAYROLL!D220,ADJ!A$1:A$500,0),MATCH(PAYROLL!CJ$2,ADJ!$2:$2,0)),0)</f>
        <v/>
      </c>
      <c r="CK220">
        <f>IFERROR(INDEX(ADJ!$A$1:$BZ$1000,MATCH(PAYROLL!D220,ADJ!A$1:A$500,0),MATCH(PAYROLL!CK$2,ADJ!$2:$2,0)),0)</f>
        <v/>
      </c>
      <c r="CL220">
        <f>SUM(CG220:CK220)</f>
        <v/>
      </c>
      <c r="CM220">
        <f>ROUND(SUM(CH220:CK220),0)</f>
        <v/>
      </c>
      <c r="CN220">
        <f>IFERROR(INDEX(CSDA!D$1:D$500,MATCH($CN$2,CSDA!C$1:C$500,0))*INDEX(PIS!V$1:V$500,MATCH(D220,PIS!C$1:C$500))+INDEX(ADJ!$A$1:$BZ$1000,MATCH(PAYROLL!D220,ADJ!A$1:A$500,0),MATCH(PAYROLL!CN$2,ADJ!$2:$2,0)),0)</f>
        <v/>
      </c>
      <c r="CO220">
        <f>IFERROR(INDEX(ADJ!$A$1:$BZ$1000,MATCH(PAYROLL!D220,ADJ!A$1:A$500,0),MATCH(PAYROLL!CO$2,ADJ!$2:$2,0)),0)</f>
        <v/>
      </c>
      <c r="CP220">
        <f>IFERROR(INDEX(ADJ!$A$1:$BZ$1000,MATCH(PAYROLL!D220,ADJ!A$1:A$500,0),MATCH(PAYROLL!CP$2,ADJ!$2:$2,0)),0)</f>
        <v/>
      </c>
      <c r="CQ220">
        <f>BP220-CL220-CI220-CM220-CN220-CO220-CP220-CC220</f>
        <v/>
      </c>
      <c r="CR220">
        <f>IFERROR(IF(RIGHT(INDEX(PIS!O$1:O$500,MATCH(D220,PIS!C$1:C$500,0)),5)="Gross",MIN(U220+V220,VLOOKUP("R700",TSC!B:C,2,0)*VLOOKUP("R101",TSC!B:C,2,0))*(VLOOKUP("T711",TSC!B:C,2,0)+VLOOKUP("T712",TSC!B:C,2,0))%,MIN(T220+V220,VLOOKUP("R700",TSC!B:C,2,0)*VLOOKUP("R101",TSC!B:C,2,0))*(VLOOKUP("T711",TSC!B:C,2,0)+VLOOKUP("T712",TSC!B:C,2,0)+VLOOKUP("R701",TSC!B:C,2,0))%),0)</f>
        <v/>
      </c>
      <c r="CS220">
        <f>IFERROR(IF(RIGHT(INDEX(PIS!O$1:O$500,MATCH(D220,PIS!C$1:C$500,0)),5)="Gross",MIN(U220+V220,VLOOKUP("R700",TSC!B:C,2,0)*VLOOKUP("R101",TSC!B:C,2,0))*(VLOOKUP("T714",TSC!B:C,2,0))%,MIN(T220+V220,VLOOKUP("R700",TSC!B:C,2,0)*VLOOKUP("R101",TSC!B:C,2,0))*(VLOOKUP("T704",TSC!B:C,2,0)+VLOOKUP("T714",TSC!B:C,2,0))%),0)</f>
        <v/>
      </c>
      <c r="CT220">
        <f>IFERROR(IF(RIGHT(INDEX(PIS!O$1:O$500,MATCH(D220,PIS!C$1:C$500,0)),5)="Gross",MIN(U220+V220,VLOOKUP("R700",TSC!B:C,2,0)*VLOOKUP("R101",TSC!B:C,2,0))*VLOOKUP("T705",TSC!B:C,2,0)%,MIN(T220+V220,VLOOKUP("R700",TSC!B:C,2,0)*VLOOKUP("R101",TSC!B:C,2,0))*VLOOKUP("T705",TSC!B:C,2,0)%),0)</f>
        <v/>
      </c>
      <c r="CU220">
        <f>IFERROR(IF(RIGHT(INDEX(PIS!O$1:O$500,MATCH(D220,PIS!C$1:C$500,0)),5)="Gross",MIN(U220+V220,VLOOKUP("R700",TSC!B:C,2,0)*VLOOKUP("R101",TSC!B:C,2,0))*(VLOOKUP("T713",TSC!B:C,2,0))%,MIN(T220+V220,VLOOKUP("R700",TSC!B:C,2,0)*VLOOKUP("R101",TSC!B:C,2,0))*(VLOOKUP("T713",TSC!B:C,2,0))%),0)</f>
        <v/>
      </c>
      <c r="CV220">
        <f>IFERROR(INDEX(ADJ!$A$1:$BZ$1000,MATCH(PAYROLL!D220,ADJ!A$1:A$500,0),MATCH(PAYROLL!CV$2,ADJ!$2:$2,0)),0)</f>
        <v/>
      </c>
      <c r="CW220">
        <f>IFERROR(INDEX(ADJ!$A$1:$BZ$1000,MATCH(PAYROLL!D220,ADJ!A$1:A$500,0),MATCH(PAYROLL!CW$2,ADJ!$2:$2,0)),0)</f>
        <v/>
      </c>
      <c r="CX220">
        <f>SUM(CR220:CW220)</f>
        <v/>
      </c>
      <c r="CY220">
        <f>ROUND(IF(CR220&gt;0,T220+V220*VLOOKUP("R202",TSC!$B$1:$C$500,2,0),0),0)</f>
        <v/>
      </c>
      <c r="CZ220">
        <f>IFERROR(INDEX(CSDA!D$1:D$500,MATCH($CZ$2,CSDA!C$1:C$500,0)),0)</f>
        <v/>
      </c>
      <c r="DA220">
        <f>ROUND(T220*0.7%,0)</f>
        <v/>
      </c>
      <c r="DB220">
        <f>ROUND(T220/12,0)</f>
        <v/>
      </c>
      <c r="DC220">
        <f ref="DC220" t="array">IFERROR(INDEX(CSDA!D$1:D$500,MATCH("Trích giữ"&amp;PAYROLL!DC$2,CSDA!A$1:A$500&amp;CSDA!C$1:C$500,0)),0)</f>
        <v/>
      </c>
      <c r="DD220">
        <f ref="DD220" t="array">IFERROR(INDEX(CSDA!D$1:D$500,MATCH("Trích giữ"&amp;PAYROLL!DD$2,CSDA!A$1:A$500&amp;CSDA!C$1:C$500,0)),0)</f>
        <v/>
      </c>
      <c r="DE220">
        <f ref="DE220" t="array">IFERROR(INDEX(CSDA!D$1:D$500,MATCH("Trích giữ"&amp;PAYROLL!DE$2,CSDA!A$1:A$500&amp;CSDA!C$1:C$500,0)),0)</f>
        <v/>
      </c>
      <c r="DF220">
        <f>IFERROR(INDEX(CSDA!D$1:D$500,MATCH(PAYROLL!DF$2,CSDA!C$1:C$500,0)),0)</f>
        <v/>
      </c>
      <c r="DG220">
        <f ref="DG220" t="array">IFERROR(INDEX(CSDA!D$1:D$500,MATCH("Trích giữ"&amp;PAYROLL!DG$2,CSDA!A$1:A$500&amp;CSDA!C$1:C$500,0)),0)</f>
        <v/>
      </c>
      <c r="DH220">
        <f>ROUND(T220/26,0)</f>
        <v/>
      </c>
      <c r="DI220">
        <f ref="DI220" t="array">IFERROR(INDEX(CSDA!D$1:D$500,MATCH("Trích giữ"&amp;PAYROLL!DI$2,CSDA!A$1:A$500&amp;CSDA!C$1:C$500,0)),0)</f>
        <v/>
      </c>
      <c r="DJ220">
        <f>IF(U220=0,T220*21.5%-BL220,0)</f>
        <v/>
      </c>
      <c r="DK220">
        <f ref="DK220" t="array">IFERROR(INDEX(CSDA!D$1:D$500,MATCH("Trích giữ"&amp;PAYROLL!DK$2,CSDA!A$1:A$500&amp;CSDA!C$1:C$500,0)),0)</f>
        <v/>
      </c>
      <c r="DL220">
        <f>IFERROR(INDEX(CSDA!D$1:D$500,MATCH(PAYROLL!DL$2,CSDA!C$1:C$500,0))/12,0)</f>
        <v/>
      </c>
      <c r="DM220">
        <f>SUM(DB220:DL220)</f>
        <v/>
      </c>
      <c r="DN220">
        <f>IFERROR(INDEX(ADJ!$A$1:$BZ$1000,MATCH(PAYROLL!D220,ADJ!A$1:A$500,0),MATCH(PAYROLL!DN$2,ADJ!$2:$2,0)),0)</f>
        <v/>
      </c>
      <c r="DO220">
        <f>IFERROR(SUM(BP220,DM220:DN220,CX220:DA220)-DT220,0)</f>
        <v/>
      </c>
      <c r="DP220">
        <f ref="DP220" t="array">SUM(BW220*IFERROR(INDEX(CSDA!D$1:D$500,MATCH(BW$2,CSDA!C$1:C$500,0)),0)%,CX220*IFERROR(INDEX(CSDA!D$1:D$500,MATCH(CX$2,CSDA!C$1:C$500,0)),0)%,DA220*IFERROR(INDEX(CSDA!D$1:D$500,MATCH(DA$2,CSDA!C$1:C$500,0)),0)%,DB220*IFERROR(INDEX(CSDA!D$1:D$500,MATCH(DB$2,CSDA!C$1:C$500,0)),0)%,DF220*IFERROR(INDEX(CSDA!D$1:D$500,MATCH("Phí dịch vụ"&amp;PAYROLL!DF$2,CSDA!A$1:A$500&amp;CSDA!C$1:C$500,0)),0)%,DC220*IFERROR(INDEX(CSDA!D$1:D$500,MATCH("Phí dịch vụ"&amp;PAYROLL!DC$2,CSDA!A$1:A$500&amp;CSDA!C$1:C$500,0)),0)%,DH220*IFERROR(INDEX(CSDA!D$1:D$500,MATCH("Phí dịch vụ"&amp;PAYROLL!DH$2,CSDA!A$1:A$500&amp;CSDA!C$1:C$500,0)),0)%,DJ220*IFERROR(INDEX(CSDA!D$1:D$500,MATCH("Phí dịch vụ"&amp;PAYROLL!DJ$2,CSDA!A$1:A$500&amp;CSDA!C$1:C$500,0)),0)%,BN220*IFERROR(INDEX(CSDA!D$1:D$500,MATCH(BN$2,CSDA!C$1:C$500,0)),0)%)-BN220*7%</f>
        <v/>
      </c>
      <c r="DQ220">
        <f>IFERROR(INDEX(ADJ!$A$1:$BZ$1000,MATCH(PAYROLL!D220,ADJ!A$1:A$500,0),MATCH(PAYROLL!DQ$2,ADJ!$2:$2,0)),0)</f>
        <v/>
      </c>
      <c r="DR220">
        <f>IFERROR(INDEX(ADJ!$A$1:$BZ$1000,MATCH(PAYROLL!D220,ADJ!A$1:A$500,0),MATCH(PAYROLL!DR$2,ADJ!$2:$2,0)),0)</f>
        <v/>
      </c>
      <c r="DS220">
        <f>SUM(DP220:DR220)</f>
        <v/>
      </c>
      <c r="DT220">
        <f>EK220</f>
        <v/>
      </c>
      <c r="DU220">
        <f>SUM(DO220:DR220)</f>
        <v/>
      </c>
      <c r="DV220">
        <f>ROUND(DU220*0.1,0)</f>
        <v/>
      </c>
      <c r="DW220">
        <f>DU220+DV220</f>
        <v/>
      </c>
      <c r="DZ220">
        <f>IFERROR(INDEX(ADJ!$A$1:$BZ$1000,MATCH(PAYROLL!$D220,ADJ!A$1:A$500,0),MATCH(PAYROLL!DZ$2,ADJ!$2:$2,0)),0)</f>
        <v/>
      </c>
      <c r="EA220">
        <f>IFERROR(INDEX(ADJ!$A$1:$BZ$1000,MATCH(PAYROLL!$D220,ADJ!A$1:A$500,0),MATCH(PAYROLL!EA$2,ADJ!$2:$2,0)),0)</f>
        <v/>
      </c>
      <c r="EB220">
        <f>IFERROR(INDEX(ADJ!$A$1:$BZ$1000,MATCH(PAYROLL!$D220,ADJ!A$1:A$500,0),MATCH(PAYROLL!EB$2,ADJ!$2:$2,0)),0)</f>
        <v/>
      </c>
      <c r="EC220">
        <f>IFERROR(INDEX(ADJ!$A$1:$BZ$1000,MATCH(PAYROLL!$D220,ADJ!A$1:A$500,0),MATCH(PAYROLL!EC$2,ADJ!$2:$2,0)),0)</f>
        <v/>
      </c>
      <c r="ED220">
        <f>IFERROR(INDEX(ADJ!$A$1:$BZ$1000,MATCH(PAYROLL!$D220,ADJ!A$1:A$500,0),MATCH(PAYROLL!ED$2,ADJ!$2:$2,0)),0)</f>
        <v/>
      </c>
      <c r="EE220">
        <f>IFERROR(INDEX(ADJ!$A$1:$BZ$1000,MATCH(PAYROLL!$D220,ADJ!A$1:A$500,0),MATCH(PAYROLL!EE$2,ADJ!$2:$2,0)),0)</f>
        <v/>
      </c>
      <c r="EF220">
        <f>IFERROR(INDEX(ADJ!$A$1:$BZ$1000,MATCH(PAYROLL!$D220,ADJ!A$1:A$500,0),MATCH(PAYROLL!EF$2,ADJ!$2:$2,0)),0)</f>
        <v/>
      </c>
      <c r="EG220">
        <f>IFERROR(INDEX(ADJ!$A$1:$BZ$1000,MATCH(PAYROLL!$D220,ADJ!A$1:A$500,0),MATCH(PAYROLL!EG$2,ADJ!$2:$2,0)),0)</f>
        <v/>
      </c>
      <c r="EH220">
        <f>IFERROR(INDEX(ADJ!$A$1:$BZ$1000,MATCH(PAYROLL!$D220,ADJ!A$1:A$500,0),MATCH(PAYROLL!EH$2,ADJ!$2:$2,0)),0)</f>
        <v/>
      </c>
      <c r="EI220">
        <f>IFERROR(INDEX(ADJ!$A$1:$BZ$1000,MATCH(PAYROLL!D220,ADJ!A$1:A$500,0),MATCH(PAYROLL!EI$2,ADJ!$2:$2,0)),0)</f>
        <v/>
      </c>
      <c r="EJ220">
        <f>IFERROR(INDEX(ADJ!$A$1:$BZ$1000,MATCH(PAYROLL!$D220,ADJ!A$1:A$500,0),MATCH(PAYROLL!EJ$2,ADJ!$2:$2,0)),0)</f>
        <v/>
      </c>
      <c r="EK220">
        <f>SUM(DZ220:EJ220)</f>
        <v/>
      </c>
    </row>
    <row r="221">
      <c r="A221" t="n">
        <v>219</v>
      </c>
      <c r="B221" t="inlineStr">
        <is>
          <t>Trương Văn Tình</t>
        </is>
      </c>
      <c r="D221" t="inlineStr">
        <is>
          <t>160068-01</t>
        </is>
      </c>
      <c r="S221">
        <f>IFERROR(INDEX(PIS!$A$1:$BZ$1000,MATCH($D221,PIS!C$1:C$500,0),MATCH("Lương CB tháng trước",PIS!$1:$1,0)),0)</f>
        <v/>
      </c>
      <c r="T221">
        <f>IFERROR(INDEX(PIS!$A$1:$BZ$1000,MATCH($D221,PIS!C$1:C$500,0),MATCH("Lương CB hiện tại",PIS!$1:$1,0)),0)</f>
        <v/>
      </c>
      <c r="U221">
        <f>IFERROR(INDEX(PIS!$A$1:$BZ$1000,MATCH($D221,PIS!C$1:C$500,0),MATCH("Lương đóng BHBB",PIS!$1:$1,0)),0)</f>
        <v/>
      </c>
      <c r="V221">
        <f>IFERROR(INDEX(PIS!$A$1:$BZ$1000,MATCH($D221,PIS!C$1:C$500,0),MATCH(V$2,PIS!$2:$2,0)),0)</f>
        <v/>
      </c>
      <c r="W221">
        <f>IFERROR(INDEX(PIS!$A$1:$BZ$1000,MATCH($D221,PIS!C$1:C$500,0),MATCH(W$2,PIS!$2:$2,0)),0)</f>
        <v/>
      </c>
      <c r="X221">
        <f>IFERROR(INDEX(PIS!$A$1:$BZ$1000,MATCH($D221,PIS!C$1:C$500,0),MATCH(X$2,PIS!$2:$2,0)),0)</f>
        <v/>
      </c>
      <c r="Y221">
        <f>IFERROR(INDEX(PIS!$A$1:$BZ$1000,MATCH($D221,PIS!C$1:C$500,0),MATCH(Y$2,PIS!$2:$2,0)),0)</f>
        <v/>
      </c>
      <c r="Z221">
        <f>IFERROR(INDEX(PIS!$A$1:$BZ$1000,MATCH($D221,PIS!C$1:C$500,0),MATCH(Z$2,PIS!$2:$2,0)),0)</f>
        <v/>
      </c>
      <c r="AA221">
        <f>IFERROR(INDEX(PIS!$A$1:$BZ$1000,MATCH($D221,PIS!C$1:C$500,0),MATCH(AA$2,PIS!$2:$2,0)),0)</f>
        <v/>
      </c>
      <c r="AB221">
        <f>IFERROR(INDEX(PIS!$A$1:$BZ$1000,MATCH($D221,PIS!C$1:C$500,0),MATCH(AB$2,PIS!$2:$2,0)),0)</f>
        <v/>
      </c>
      <c r="AC221">
        <f>SUM(V221:AB221)</f>
        <v/>
      </c>
      <c r="AD221">
        <f>IFERROR(INDEX(TIMESHEET!$A$1:$AI$5000,MATCH($D221,TIMESHEET!A$1:A$500,0),MATCH("T100",TIMESHEET!$2:$2,0))-2,0)</f>
        <v/>
      </c>
      <c r="AE221">
        <f>IFERROR(INDEX(TIMESHEET!$A$1:$AI$5000,MATCH($D221,TIMESHEET!A$1:A$500,0),MATCH("T202",TIMESHEET!$2:$2,0)),0)</f>
        <v/>
      </c>
      <c r="AF221">
        <f>IFERROR(INDEX(TIMESHEET!$A$1:$AI$5000,MATCH($D221,TIMESHEET!A$1:A$500,0),MATCH("T302",TIMESHEET!$2:$2,0)),0)</f>
        <v/>
      </c>
      <c r="AG221">
        <f>IFERROR(INDEX(TIMESHEET!$A$1:$AI$5000,MATCH($D221,TIMESHEET!A$1:A$500,0),MATCH("T406",TIMESHEET!$2:$2,0)),0)</f>
        <v/>
      </c>
      <c r="AH221">
        <f>AE221+AG221</f>
        <v/>
      </c>
      <c r="AI221">
        <f>IFERROR(INDEX(TIMESHEET!$A$1:$AI$5000,MATCH($D221,TIMESHEET!A$1:A$500,0),MATCH("T701",TIMESHEET!$2:$2,0)),0)</f>
        <v/>
      </c>
      <c r="AJ221">
        <f>IFERROR(INDEX(TIMESHEET!$A$1:$AI$5000,MATCH($D221,TIMESHEET!B$1:B$500,0),MATCH("T320",TIMESHEET!$2:$2,0)),0)</f>
        <v/>
      </c>
      <c r="AK221">
        <f>IFERROR(IF(LEFT(INDEX(PIS!O$1:O$500,MATCH(D221,PIS!C$1:C$500)),1)="M",T221/AD221*SUM(AE221:AG221),T221*AD221),0)</f>
        <v/>
      </c>
      <c r="AL221">
        <f>IFERROR(INDEX(ADJ!$A$1:$BZ$1000,MATCH(PAYROLL!D221,ADJ!A$1:A$500,0),MATCH(PAYROLL!AL$2,ADJ!$2:$2,0)),0)</f>
        <v/>
      </c>
      <c r="AM221">
        <f>SUM(AK221:AL221)</f>
        <v/>
      </c>
      <c r="AN221">
        <f>IFERROR(ROUND(V221/$AD221*$AH221,0),0)</f>
        <v/>
      </c>
      <c r="AO221">
        <f>IFERROR(ROUND(W221/$AD221*$AH221,0),0)</f>
        <v/>
      </c>
      <c r="AP221">
        <f>IFERROR(ROUND(X221/$AD221*$AE221,0),0)</f>
        <v/>
      </c>
      <c r="AQ221">
        <f>IFERROR(ROUND(Y221/$AD221*$AH221,0),0)</f>
        <v/>
      </c>
      <c r="AR221">
        <f>IFERROR(ROUND(Z221/$AD221*$AH221,0),0)</f>
        <v/>
      </c>
      <c r="AS221">
        <f>IFERROR(ROUND(AA221/$AD221*$AH221,0),0)</f>
        <v/>
      </c>
      <c r="AT221">
        <f>IFERROR(IF((AE221+AF221+AG221)&gt;13,AB221,ROUND(AB221/AD221*AH221,0)),0)</f>
        <v/>
      </c>
      <c r="AU221">
        <f>IFERROR(INDEX(ADJ!$A$1:$BZ$1000,MATCH(PAYROLL!D221,ADJ!A$1:A$500,0),MATCH(PAYROLL!AU$2,ADJ!$2:$2,0)),0)</f>
        <v/>
      </c>
      <c r="AV221">
        <f>ROUND(SUM(AN221:AU221),0)</f>
        <v/>
      </c>
      <c r="AW221">
        <f>IFERROR(INDEX(TIMESHEET!$A$1:$AI$5000,MATCH(PAYROLL!D221,TIMESHEET!A$1:A$500,0),MATCH("T620",TIMESHEET!$2:$2,0)),0)</f>
        <v/>
      </c>
      <c r="AX221">
        <f>IFERROR(INDEX(TIMESHEET!$A$1:$AI$5000,MATCH(PAYROLL!D221,TIMESHEET!A$1:A$500,0),MATCH("T601",TIMESHEET!$2:$2,0)),0)</f>
        <v/>
      </c>
      <c r="AY221">
        <f>IFERROR(INDEX(TIMESHEET!$A$1:$AI$5000,MATCH(PAYROLL!D221,TIMESHEET!A$1:A$500,0),MATCH("T602",TIMESHEET!$2:$2,0)),0)</f>
        <v/>
      </c>
      <c r="AZ221">
        <f>IFERROR(INDEX(TIMESHEET!$A$1:$AI$5000,MATCH(PAYROLL!D221,TIMESHEET!A$1:A$500,0),MATCH("T603",TIMESHEET!$2:$2,0)),0)</f>
        <v/>
      </c>
      <c r="BA221">
        <f>IFERROR(INDEX(TIMESHEET!$A$1:$AI$5000,MATCH(PAYROLL!D221,TIMESHEET!A$1:A$500,0),MATCH("T611",TIMESHEET!$2:$2,0)),0)</f>
        <v/>
      </c>
      <c r="BB221">
        <f>IFERROR(INDEX(TIMESHEET!$A$1:$AI$5000,MATCH(PAYROLL!D221,TIMESHEET!A$1:A$500,0),MATCH("T612",TIMESHEET!$2:$2,0)),0)</f>
        <v/>
      </c>
      <c r="BC221">
        <f>IFERROR(INDEX(TIMESHEET!$A$1:$AI$5000,MATCH(PAYROLL!D221,TIMESHEET!A$1:A$500,0),MATCH("T613",TIMESHEET!$2:$2,0)),0)</f>
        <v/>
      </c>
      <c r="BD221">
        <f>IFERROR(INDEX(TIMESHEET!$A$1:$AI$5000,MATCH(PAYROLL!D221,TIMESHEET!A$1:A$500,0),MATCH("T500",TIMESHEET!$2:$2,0)),0)</f>
        <v/>
      </c>
      <c r="BE221">
        <f>IFERROR(IF(LEFT(INDEX(PIS!O$1:O$500,MATCH(D221,PIS!C$1:C$500)),1)="M",T221/AD221/8*(AW221+AX221*1.5+AY221*2+AZ221*3+BA221*2.1+BB221*2.7+BC221*3.9+BD221*0.3),T221/8*(AW221+AX221*1.5+AY221*2+AZ221*3+BA221*2.1+BB221*2.7+BC221*3.9+BD221*0.3)),0)</f>
        <v/>
      </c>
      <c r="BF221">
        <f>IFERROR(INDEX(ADJ!$A$1:$BZ$1000,MATCH(PAYROLL!$D221,ADJ!A$1:A$500,0),MATCH(PAYROLL!BF$2,ADJ!$2:$2,0)),0)</f>
        <v/>
      </c>
      <c r="BG221">
        <f>IFERROR(INDEX(ADJ!$A$1:$BZ$1000,MATCH(PAYROLL!D221,ADJ!A$1:A$500,0),MATCH(PAYROLL!BG$2,ADJ!$2:$2,0)),0)</f>
        <v/>
      </c>
      <c r="BH221">
        <f>IFERROR(INDEX(ADJ!$A$1:$BZ$1000,MATCH(PAYROLL!D221,ADJ!A$1:A$500,0),MATCH(PAYROLL!BH$2,ADJ!$2:$2,0)),0)</f>
        <v/>
      </c>
      <c r="BI221">
        <f>IFERROR(INDEX(ADJ!$A$1:$BZ$1000,MATCH(PAYROLL!D221,ADJ!A$1:A$500,0),MATCH(PAYROLL!BI$2,ADJ!$2:$2,0)),0)</f>
        <v/>
      </c>
      <c r="BJ221">
        <f>IFERROR(INDEX(ADJ!$A$1:$BZ$1000,MATCH(PAYROLL!D221,ADJ!A$1:A$500,0),MATCH(PAYROLL!BJ$2,ADJ!$2:$2,0)),0)</f>
        <v/>
      </c>
      <c r="BK221">
        <f>SUM(BF221:BJ221)</f>
        <v/>
      </c>
      <c r="BL221">
        <f>IFERROR(INDEX(ADJ!$A$1:$BZ$1000,MATCH(PAYROLL!D221,ADJ!A$1:A$500,0),MATCH(PAYROLL!BL$2,ADJ!$2:$2,0)),0)</f>
        <v/>
      </c>
      <c r="BM221">
        <f>IFERROR(INDEX(ADJ!$A$1:$BZ$1000,MATCH(PAYROLL!D221,ADJ!A$1:A$500,0),MATCH(PAYROLL!BM$2,ADJ!$2:$2,0)),0)</f>
        <v/>
      </c>
      <c r="BN221">
        <f>IFERROR(INDEX(ADJ!$A$1:$BZ$1000,MATCH(PAYROLL!D221,ADJ!A$1:A$500,0),MATCH(PAYROLL!BN$2,ADJ!$2:$2,0)),0)</f>
        <v/>
      </c>
      <c r="BO221">
        <f>IFERROR(INDEX(ADJ!$A$1:$BZ$1000,MATCH(PAYROLL!D221,ADJ!A$1:A$500,0),MATCH(PAYROLL!BO$2,ADJ!$2:$2,0)),0)</f>
        <v/>
      </c>
      <c r="BP221">
        <f>SUM(AM221,AV221,BE221,BK221,BL221:BO221)</f>
        <v/>
      </c>
      <c r="BQ221">
        <f>BO221</f>
        <v/>
      </c>
      <c r="BR221">
        <f>IFERROR(ROUND(IF(LEFT(INDEX(PIS!O$1:O$500,MATCH(D221,PIS!C$1:C$500)),1)="D",T221/8*(BD221*0.3),IF(LEFT(INDEX(PIS!O$1:O$500,MATCH(D221,PIS!C$1:C$500)),1)="H",T221*($BD221*0.3),T221/$AD221/8*($BD221*0.3))),0),0)</f>
        <v/>
      </c>
      <c r="BS221">
        <f>IF(AP221&lt;1,0,MIN(AP221,730000))</f>
        <v/>
      </c>
      <c r="BT221">
        <f>IFERROR(ROUND((BE221-SUM(AW221:BC221)*T221/AD221/8),0)-BR221,0)</f>
        <v/>
      </c>
      <c r="BU221">
        <f>AO221</f>
        <v/>
      </c>
      <c r="BV221">
        <f>SUM(BQ221:BU221)</f>
        <v/>
      </c>
      <c r="BW221">
        <f>BP221-BV221</f>
        <v/>
      </c>
      <c r="BX221">
        <f>IFERROR(IF(RIGHT(INDEX(PIS!O$1:O$500,MATCH(D221,PIS!C$1:C$500)),5)="Gross",MIN(U221+V221,VLOOKUP("R700",TSC!B:C,2,0)*VLOOKUP("R101",TSC!B:C,2,0))*VLOOKUP("R701",TSC!B:C,2,0)%,0),0)</f>
        <v/>
      </c>
      <c r="BY221">
        <f>IFERROR(IF(RIGHT(INDEX(PIS!O$1:O$500,MATCH(D221,PIS!C$1:C$500)),5)="Gross",MIN(U221+V221,VLOOKUP("R700",TSC!B:C,2,0)*VLOOKUP("R101",TSC!B:C,2,0))*VLOOKUP("T704",TSC!B:C,2,0)%,0),0)</f>
        <v/>
      </c>
      <c r="BZ221">
        <f>IFERROR(IF(RIGHT(INDEX(PIS!O$1:O$500,MATCH(D221,PIS!C$1:C$500)),5)="Gross",MIN(U221+V221,VLOOKUP("R700",TSC!B:C,2,0)*VLOOKUP("1",TSC!F:G,2,0))*VLOOKUP("T705",TSC!B:C,2,0)%,0),0)</f>
        <v/>
      </c>
      <c r="CA221">
        <f>IFERROR(INDEX(ADJ!$A$1:$BZ$1000,MATCH(PAYROLL!D221,ADJ!A$1:A$500,0),MATCH(PAYROLL!CA$2,ADJ!$2:$2,0)),0)</f>
        <v/>
      </c>
      <c r="CB221">
        <f>IFERROR(INDEX(ADJ!$A$1:$BZ$1000,MATCH(PAYROLL!D221,ADJ!A$1:A$500,0),MATCH(PAYROLL!CB$2,ADJ!$2:$2,0)),0)</f>
        <v/>
      </c>
      <c r="CC221">
        <f>SUM(BX221:CB221)</f>
        <v/>
      </c>
      <c r="CD221">
        <f>IFERROR(INDEX(PIS!$A$1:$BZ$1000,MATCH(PAYROLL!D221,PIS!C$1:C$500,0),MATCH(PAYROLL!CD$1,PIS!$1:$1,0)),0)</f>
        <v/>
      </c>
      <c r="CE221">
        <f>IFERROR(IF(OR(INDEX(PIS!P$1:P$500,MATCH(D221,PIS!C$1:C$500,0))="LT2",INDEX(PIS!P$1:P$500,MATCH(D221,PIS!C$1:C$500,0))="P10"),0,SUM(CC221,CD221*VLOOKUP("R601",TSC!B:C,2,0),VLOOKUP("R602",TSC!B:C,2,0))),0)</f>
        <v/>
      </c>
      <c r="CF221">
        <f>MAX(BW221-CE221,0)</f>
        <v/>
      </c>
      <c r="CG221">
        <f>IFERROR(IF(OR(RIGHT(INDEX(PIS!P$1:P$500,MATCH(D221,PIS!C$1:C$500)),5)="P10",RIGHT(INDEX(PIS!P$1:P$500,MATCH(D221,PIS!C$1:C$500)),5)="CK"),0,IF(CF221&lt;=5000000,CF221*5%,IF(CF221&lt;=10000000,CF221*10%-250000,IF(CF221&lt;=18000000,CF221*15%-750000,IF(CF221&lt;=32000000,CF221*20%-1650000,IF(CF221&lt;=52000000,CF221*25%-3250000,IF(CF221&lt;=80000000,BH221*30%-5850000,CF221*35%-9850000))))))),0)</f>
        <v/>
      </c>
      <c r="CH221">
        <f>IFERROR(IF(OR(INDEX(PIS!P$1:P$500,MATCH(D221,PIS!C$1:C$500))="LT",INDEX(PIS!P$1:P$500,MATCH(D221,PIS!C$1:C$500))="CK"),0,IF(CF221&lt;2000000,0,CF221*10%)),0)</f>
        <v/>
      </c>
      <c r="CI221">
        <f>IFERROR(INDEX(ADJ!$A$1:$BZ$1000,MATCH(PAYROLL!D221,ADJ!A$1:A$500,0),MATCH(PAYROLL!CI$2,ADJ!$2:$2,0)),0)</f>
        <v/>
      </c>
      <c r="CJ221">
        <f>IFERROR(INDEX(ADJ!$A$1:$BZ$1000,MATCH(PAYROLL!D221,ADJ!A$1:A$500,0),MATCH(PAYROLL!CJ$2,ADJ!$2:$2,0)),0)</f>
        <v/>
      </c>
      <c r="CK221">
        <f>IFERROR(INDEX(ADJ!$A$1:$BZ$1000,MATCH(PAYROLL!D221,ADJ!A$1:A$500,0),MATCH(PAYROLL!CK$2,ADJ!$2:$2,0)),0)</f>
        <v/>
      </c>
      <c r="CL221">
        <f>SUM(CG221:CK221)</f>
        <v/>
      </c>
      <c r="CM221">
        <f>ROUND(SUM(CH221:CK221),0)</f>
        <v/>
      </c>
      <c r="CN221">
        <f>IFERROR(INDEX(CSDA!D$1:D$500,MATCH($CN$2,CSDA!C$1:C$500,0))*INDEX(PIS!V$1:V$500,MATCH(D221,PIS!C$1:C$500))+INDEX(ADJ!$A$1:$BZ$1000,MATCH(PAYROLL!D221,ADJ!A$1:A$500,0),MATCH(PAYROLL!CN$2,ADJ!$2:$2,0)),0)</f>
        <v/>
      </c>
      <c r="CO221">
        <f>IFERROR(INDEX(ADJ!$A$1:$BZ$1000,MATCH(PAYROLL!D221,ADJ!A$1:A$500,0),MATCH(PAYROLL!CO$2,ADJ!$2:$2,0)),0)</f>
        <v/>
      </c>
      <c r="CP221">
        <f>IFERROR(INDEX(ADJ!$A$1:$BZ$1000,MATCH(PAYROLL!D221,ADJ!A$1:A$500,0),MATCH(PAYROLL!CP$2,ADJ!$2:$2,0)),0)</f>
        <v/>
      </c>
      <c r="CQ221">
        <f>BP221-CL221-CI221-CM221-CN221-CO221-CP221-CC221</f>
        <v/>
      </c>
      <c r="CR221">
        <f>IFERROR(IF(RIGHT(INDEX(PIS!O$1:O$500,MATCH(D221,PIS!C$1:C$500,0)),5)="Gross",MIN(U221+V221,VLOOKUP("R700",TSC!B:C,2,0)*VLOOKUP("R101",TSC!B:C,2,0))*(VLOOKUP("T711",TSC!B:C,2,0)+VLOOKUP("T712",TSC!B:C,2,0))%,MIN(T221+V221,VLOOKUP("R700",TSC!B:C,2,0)*VLOOKUP("R101",TSC!B:C,2,0))*(VLOOKUP("T711",TSC!B:C,2,0)+VLOOKUP("T712",TSC!B:C,2,0)+VLOOKUP("R701",TSC!B:C,2,0))%),0)</f>
        <v/>
      </c>
      <c r="CS221">
        <f>IFERROR(IF(RIGHT(INDEX(PIS!O$1:O$500,MATCH(D221,PIS!C$1:C$500,0)),5)="Gross",MIN(U221+V221,VLOOKUP("R700",TSC!B:C,2,0)*VLOOKUP("R101",TSC!B:C,2,0))*(VLOOKUP("T714",TSC!B:C,2,0))%,MIN(T221+V221,VLOOKUP("R700",TSC!B:C,2,0)*VLOOKUP("R101",TSC!B:C,2,0))*(VLOOKUP("T704",TSC!B:C,2,0)+VLOOKUP("T714",TSC!B:C,2,0))%),0)</f>
        <v/>
      </c>
      <c r="CT221">
        <f>IFERROR(IF(RIGHT(INDEX(PIS!O$1:O$500,MATCH(D221,PIS!C$1:C$500,0)),5)="Gross",MIN(U221+V221,VLOOKUP("R700",TSC!B:C,2,0)*VLOOKUP("R101",TSC!B:C,2,0))*VLOOKUP("T705",TSC!B:C,2,0)%,MIN(T221+V221,VLOOKUP("R700",TSC!B:C,2,0)*VLOOKUP("R101",TSC!B:C,2,0))*VLOOKUP("T705",TSC!B:C,2,0)%),0)</f>
        <v/>
      </c>
      <c r="CU221">
        <f>IFERROR(IF(RIGHT(INDEX(PIS!O$1:O$500,MATCH(D221,PIS!C$1:C$500,0)),5)="Gross",MIN(U221+V221,VLOOKUP("R700",TSC!B:C,2,0)*VLOOKUP("R101",TSC!B:C,2,0))*(VLOOKUP("T713",TSC!B:C,2,0))%,MIN(T221+V221,VLOOKUP("R700",TSC!B:C,2,0)*VLOOKUP("R101",TSC!B:C,2,0))*(VLOOKUP("T713",TSC!B:C,2,0))%),0)</f>
        <v/>
      </c>
      <c r="CV221">
        <f>IFERROR(INDEX(ADJ!$A$1:$BZ$1000,MATCH(PAYROLL!D221,ADJ!A$1:A$500,0),MATCH(PAYROLL!CV$2,ADJ!$2:$2,0)),0)</f>
        <v/>
      </c>
      <c r="CW221">
        <f>IFERROR(INDEX(ADJ!$A$1:$BZ$1000,MATCH(PAYROLL!D221,ADJ!A$1:A$500,0),MATCH(PAYROLL!CW$2,ADJ!$2:$2,0)),0)</f>
        <v/>
      </c>
      <c r="CX221">
        <f>SUM(CR221:CW221)</f>
        <v/>
      </c>
      <c r="CY221">
        <f>ROUND(IF(CR221&gt;0,T221+V221*VLOOKUP("R202",TSC!$B$1:$C$500,2,0),0),0)</f>
        <v/>
      </c>
      <c r="CZ221">
        <f>IFERROR(INDEX(CSDA!D$1:D$500,MATCH($CZ$2,CSDA!C$1:C$500,0)),0)</f>
        <v/>
      </c>
      <c r="DA221">
        <f>ROUND(T221*0.7%,0)</f>
        <v/>
      </c>
      <c r="DB221">
        <f>ROUND(T221/12,0)</f>
        <v/>
      </c>
      <c r="DC221">
        <f ref="DC221" t="array">IFERROR(INDEX(CSDA!D$1:D$500,MATCH("Trích giữ"&amp;PAYROLL!DC$2,CSDA!A$1:A$500&amp;CSDA!C$1:C$500,0)),0)</f>
        <v/>
      </c>
      <c r="DD221">
        <f ref="DD221" t="array">IFERROR(INDEX(CSDA!D$1:D$500,MATCH("Trích giữ"&amp;PAYROLL!DD$2,CSDA!A$1:A$500&amp;CSDA!C$1:C$500,0)),0)</f>
        <v/>
      </c>
      <c r="DE221">
        <f ref="DE221" t="array">IFERROR(INDEX(CSDA!D$1:D$500,MATCH("Trích giữ"&amp;PAYROLL!DE$2,CSDA!A$1:A$500&amp;CSDA!C$1:C$500,0)),0)</f>
        <v/>
      </c>
      <c r="DF221">
        <f>IFERROR(INDEX(CSDA!D$1:D$500,MATCH(PAYROLL!DF$2,CSDA!C$1:C$500,0)),0)</f>
        <v/>
      </c>
      <c r="DG221">
        <f ref="DG221" t="array">IFERROR(INDEX(CSDA!D$1:D$500,MATCH("Trích giữ"&amp;PAYROLL!DG$2,CSDA!A$1:A$500&amp;CSDA!C$1:C$500,0)),0)</f>
        <v/>
      </c>
      <c r="DH221">
        <f>ROUND(T221/26,0)</f>
        <v/>
      </c>
      <c r="DI221">
        <f ref="DI221" t="array">IFERROR(INDEX(CSDA!D$1:D$500,MATCH("Trích giữ"&amp;PAYROLL!DI$2,CSDA!A$1:A$500&amp;CSDA!C$1:C$500,0)),0)</f>
        <v/>
      </c>
      <c r="DJ221">
        <f>IF(U221=0,T221*21.5%-BL221,0)</f>
        <v/>
      </c>
      <c r="DK221">
        <f ref="DK221" t="array">IFERROR(INDEX(CSDA!D$1:D$500,MATCH("Trích giữ"&amp;PAYROLL!DK$2,CSDA!A$1:A$500&amp;CSDA!C$1:C$500,0)),0)</f>
        <v/>
      </c>
      <c r="DL221">
        <f>IFERROR(INDEX(CSDA!D$1:D$500,MATCH(PAYROLL!DL$2,CSDA!C$1:C$500,0))/12,0)</f>
        <v/>
      </c>
      <c r="DM221">
        <f>SUM(DB221:DL221)</f>
        <v/>
      </c>
      <c r="DN221">
        <f>IFERROR(INDEX(ADJ!$A$1:$BZ$1000,MATCH(PAYROLL!D221,ADJ!A$1:A$500,0),MATCH(PAYROLL!DN$2,ADJ!$2:$2,0)),0)</f>
        <v/>
      </c>
      <c r="DO221">
        <f>IFERROR(SUM(BP221,DM221:DN221,CX221:DA221)-DT221,0)</f>
        <v/>
      </c>
      <c r="DP221">
        <f ref="DP221" t="array">SUM(BW221*IFERROR(INDEX(CSDA!D$1:D$500,MATCH(BW$2,CSDA!C$1:C$500,0)),0)%,CX221*IFERROR(INDEX(CSDA!D$1:D$500,MATCH(CX$2,CSDA!C$1:C$500,0)),0)%,DA221*IFERROR(INDEX(CSDA!D$1:D$500,MATCH(DA$2,CSDA!C$1:C$500,0)),0)%,DB221*IFERROR(INDEX(CSDA!D$1:D$500,MATCH(DB$2,CSDA!C$1:C$500,0)),0)%,DF221*IFERROR(INDEX(CSDA!D$1:D$500,MATCH("Phí dịch vụ"&amp;PAYROLL!DF$2,CSDA!A$1:A$500&amp;CSDA!C$1:C$500,0)),0)%,DC221*IFERROR(INDEX(CSDA!D$1:D$500,MATCH("Phí dịch vụ"&amp;PAYROLL!DC$2,CSDA!A$1:A$500&amp;CSDA!C$1:C$500,0)),0)%,DH221*IFERROR(INDEX(CSDA!D$1:D$500,MATCH("Phí dịch vụ"&amp;PAYROLL!DH$2,CSDA!A$1:A$500&amp;CSDA!C$1:C$500,0)),0)%,DJ221*IFERROR(INDEX(CSDA!D$1:D$500,MATCH("Phí dịch vụ"&amp;PAYROLL!DJ$2,CSDA!A$1:A$500&amp;CSDA!C$1:C$500,0)),0)%,BN221*IFERROR(INDEX(CSDA!D$1:D$500,MATCH(BN$2,CSDA!C$1:C$500,0)),0)%)-BN221*7%</f>
        <v/>
      </c>
      <c r="DQ221">
        <f>IFERROR(INDEX(ADJ!$A$1:$BZ$1000,MATCH(PAYROLL!D221,ADJ!A$1:A$500,0),MATCH(PAYROLL!DQ$2,ADJ!$2:$2,0)),0)</f>
        <v/>
      </c>
      <c r="DR221">
        <f>IFERROR(INDEX(ADJ!$A$1:$BZ$1000,MATCH(PAYROLL!D221,ADJ!A$1:A$500,0),MATCH(PAYROLL!DR$2,ADJ!$2:$2,0)),0)</f>
        <v/>
      </c>
      <c r="DS221">
        <f>SUM(DP221:DR221)</f>
        <v/>
      </c>
      <c r="DT221">
        <f>EK221</f>
        <v/>
      </c>
      <c r="DU221">
        <f>SUM(DO221:DR221)</f>
        <v/>
      </c>
      <c r="DV221">
        <f>ROUND(DU221*0.1,0)</f>
        <v/>
      </c>
      <c r="DW221">
        <f>DU221+DV221</f>
        <v/>
      </c>
      <c r="DZ221">
        <f>IFERROR(INDEX(ADJ!$A$1:$BZ$1000,MATCH(PAYROLL!$D221,ADJ!A$1:A$500,0),MATCH(PAYROLL!DZ$2,ADJ!$2:$2,0)),0)</f>
        <v/>
      </c>
      <c r="EA221">
        <f>IFERROR(INDEX(ADJ!$A$1:$BZ$1000,MATCH(PAYROLL!$D221,ADJ!A$1:A$500,0),MATCH(PAYROLL!EA$2,ADJ!$2:$2,0)),0)</f>
        <v/>
      </c>
      <c r="EB221">
        <f>IFERROR(INDEX(ADJ!$A$1:$BZ$1000,MATCH(PAYROLL!$D221,ADJ!A$1:A$500,0),MATCH(PAYROLL!EB$2,ADJ!$2:$2,0)),0)</f>
        <v/>
      </c>
      <c r="EC221">
        <f>IFERROR(INDEX(ADJ!$A$1:$BZ$1000,MATCH(PAYROLL!$D221,ADJ!A$1:A$500,0),MATCH(PAYROLL!EC$2,ADJ!$2:$2,0)),0)</f>
        <v/>
      </c>
      <c r="ED221">
        <f>IFERROR(INDEX(ADJ!$A$1:$BZ$1000,MATCH(PAYROLL!$D221,ADJ!A$1:A$500,0),MATCH(PAYROLL!ED$2,ADJ!$2:$2,0)),0)</f>
        <v/>
      </c>
      <c r="EE221">
        <f>IFERROR(INDEX(ADJ!$A$1:$BZ$1000,MATCH(PAYROLL!$D221,ADJ!A$1:A$500,0),MATCH(PAYROLL!EE$2,ADJ!$2:$2,0)),0)</f>
        <v/>
      </c>
      <c r="EF221">
        <f>IFERROR(INDEX(ADJ!$A$1:$BZ$1000,MATCH(PAYROLL!$D221,ADJ!A$1:A$500,0),MATCH(PAYROLL!EF$2,ADJ!$2:$2,0)),0)</f>
        <v/>
      </c>
      <c r="EG221">
        <f>IFERROR(INDEX(ADJ!$A$1:$BZ$1000,MATCH(PAYROLL!$D221,ADJ!A$1:A$500,0),MATCH(PAYROLL!EG$2,ADJ!$2:$2,0)),0)</f>
        <v/>
      </c>
      <c r="EH221">
        <f>IFERROR(INDEX(ADJ!$A$1:$BZ$1000,MATCH(PAYROLL!$D221,ADJ!A$1:A$500,0),MATCH(PAYROLL!EH$2,ADJ!$2:$2,0)),0)</f>
        <v/>
      </c>
      <c r="EI221">
        <f>IFERROR(INDEX(ADJ!$A$1:$BZ$1000,MATCH(PAYROLL!D221,ADJ!A$1:A$500,0),MATCH(PAYROLL!EI$2,ADJ!$2:$2,0)),0)</f>
        <v/>
      </c>
      <c r="EJ221">
        <f>IFERROR(INDEX(ADJ!$A$1:$BZ$1000,MATCH(PAYROLL!$D221,ADJ!A$1:A$500,0),MATCH(PAYROLL!EJ$2,ADJ!$2:$2,0)),0)</f>
        <v/>
      </c>
      <c r="EK221">
        <f>SUM(DZ221:EJ221)</f>
        <v/>
      </c>
    </row>
    <row r="222">
      <c r="A222" t="n">
        <v>220</v>
      </c>
      <c r="B222" t="inlineStr">
        <is>
          <t>Nguyễn Quang Vũ</t>
        </is>
      </c>
      <c r="D222" t="inlineStr">
        <is>
          <t>160005-01</t>
        </is>
      </c>
      <c r="S222">
        <f>IFERROR(INDEX(PIS!$A$1:$BZ$1000,MATCH($D222,PIS!C$1:C$500,0),MATCH("Lương CB tháng trước",PIS!$1:$1,0)),0)</f>
        <v/>
      </c>
      <c r="T222">
        <f>IFERROR(INDEX(PIS!$A$1:$BZ$1000,MATCH($D222,PIS!C$1:C$500,0),MATCH("Lương CB hiện tại",PIS!$1:$1,0)),0)</f>
        <v/>
      </c>
      <c r="U222">
        <f>IFERROR(INDEX(PIS!$A$1:$BZ$1000,MATCH($D222,PIS!C$1:C$500,0),MATCH("Lương đóng BHBB",PIS!$1:$1,0)),0)</f>
        <v/>
      </c>
      <c r="V222">
        <f>IFERROR(INDEX(PIS!$A$1:$BZ$1000,MATCH($D222,PIS!C$1:C$500,0),MATCH(V$2,PIS!$2:$2,0)),0)</f>
        <v/>
      </c>
      <c r="W222">
        <f>IFERROR(INDEX(PIS!$A$1:$BZ$1000,MATCH($D222,PIS!C$1:C$500,0),MATCH(W$2,PIS!$2:$2,0)),0)</f>
        <v/>
      </c>
      <c r="X222">
        <f>IFERROR(INDEX(PIS!$A$1:$BZ$1000,MATCH($D222,PIS!C$1:C$500,0),MATCH(X$2,PIS!$2:$2,0)),0)</f>
        <v/>
      </c>
      <c r="Y222">
        <f>IFERROR(INDEX(PIS!$A$1:$BZ$1000,MATCH($D222,PIS!C$1:C$500,0),MATCH(Y$2,PIS!$2:$2,0)),0)</f>
        <v/>
      </c>
      <c r="Z222">
        <f>IFERROR(INDEX(PIS!$A$1:$BZ$1000,MATCH($D222,PIS!C$1:C$500,0),MATCH(Z$2,PIS!$2:$2,0)),0)</f>
        <v/>
      </c>
      <c r="AA222">
        <f>IFERROR(INDEX(PIS!$A$1:$BZ$1000,MATCH($D222,PIS!C$1:C$500,0),MATCH(AA$2,PIS!$2:$2,0)),0)</f>
        <v/>
      </c>
      <c r="AB222">
        <f>IFERROR(INDEX(PIS!$A$1:$BZ$1000,MATCH($D222,PIS!C$1:C$500,0),MATCH(AB$2,PIS!$2:$2,0)),0)</f>
        <v/>
      </c>
      <c r="AC222">
        <f>SUM(V222:AB222)</f>
        <v/>
      </c>
      <c r="AD222">
        <f>IFERROR(INDEX(TIMESHEET!$A$1:$AI$5000,MATCH($D222,TIMESHEET!A$1:A$500,0),MATCH("T100",TIMESHEET!$2:$2,0))-2,0)</f>
        <v/>
      </c>
      <c r="AE222">
        <f>IFERROR(INDEX(TIMESHEET!$A$1:$AI$5000,MATCH($D222,TIMESHEET!A$1:A$500,0),MATCH("T202",TIMESHEET!$2:$2,0)),0)</f>
        <v/>
      </c>
      <c r="AF222">
        <f>IFERROR(INDEX(TIMESHEET!$A$1:$AI$5000,MATCH($D222,TIMESHEET!A$1:A$500,0),MATCH("T302",TIMESHEET!$2:$2,0)),0)</f>
        <v/>
      </c>
      <c r="AG222">
        <f>IFERROR(INDEX(TIMESHEET!$A$1:$AI$5000,MATCH($D222,TIMESHEET!A$1:A$500,0),MATCH("T406",TIMESHEET!$2:$2,0)),0)</f>
        <v/>
      </c>
      <c r="AH222">
        <f>AE222+AG222</f>
        <v/>
      </c>
      <c r="AI222">
        <f>IFERROR(INDEX(TIMESHEET!$A$1:$AI$5000,MATCH($D222,TIMESHEET!A$1:A$500,0),MATCH("T701",TIMESHEET!$2:$2,0)),0)</f>
        <v/>
      </c>
      <c r="AJ222">
        <f>IFERROR(INDEX(TIMESHEET!$A$1:$AI$5000,MATCH($D222,TIMESHEET!B$1:B$500,0),MATCH("T320",TIMESHEET!$2:$2,0)),0)</f>
        <v/>
      </c>
      <c r="AK222">
        <f>IFERROR(IF(LEFT(INDEX(PIS!O$1:O$500,MATCH(D222,PIS!C$1:C$500)),1)="M",T222/AD222*SUM(AE222:AG222),T222*AD222),0)</f>
        <v/>
      </c>
      <c r="AL222">
        <f>IFERROR(INDEX(ADJ!$A$1:$BZ$1000,MATCH(PAYROLL!D222,ADJ!A$1:A$500,0),MATCH(PAYROLL!AL$2,ADJ!$2:$2,0)),0)</f>
        <v/>
      </c>
      <c r="AM222">
        <f>SUM(AK222:AL222)</f>
        <v/>
      </c>
      <c r="AN222">
        <f>IFERROR(ROUND(V222/$AD222*$AH222,0),0)</f>
        <v/>
      </c>
      <c r="AO222">
        <f>IFERROR(ROUND(W222/$AD222*$AH222,0),0)</f>
        <v/>
      </c>
      <c r="AP222">
        <f>IFERROR(ROUND(X222/$AD222*$AE222,0),0)</f>
        <v/>
      </c>
      <c r="AQ222">
        <f>IFERROR(ROUND(Y222/$AD222*$AH222,0),0)</f>
        <v/>
      </c>
      <c r="AR222">
        <f>IFERROR(ROUND(Z222/$AD222*$AH222,0),0)</f>
        <v/>
      </c>
      <c r="AS222">
        <f>IFERROR(ROUND(AA222/$AD222*$AH222,0),0)</f>
        <v/>
      </c>
      <c r="AT222">
        <f>IFERROR(IF((AE222+AF222+AG222)&gt;13,AB222,ROUND(AB222/AD222*AH222,0)),0)</f>
        <v/>
      </c>
      <c r="AU222">
        <f>IFERROR(INDEX(ADJ!$A$1:$BZ$1000,MATCH(PAYROLL!D222,ADJ!A$1:A$500,0),MATCH(PAYROLL!AU$2,ADJ!$2:$2,0)),0)</f>
        <v/>
      </c>
      <c r="AV222">
        <f>ROUND(SUM(AN222:AU222),0)</f>
        <v/>
      </c>
      <c r="AW222">
        <f>IFERROR(INDEX(TIMESHEET!$A$1:$AI$5000,MATCH(PAYROLL!D222,TIMESHEET!A$1:A$500,0),MATCH("T620",TIMESHEET!$2:$2,0)),0)</f>
        <v/>
      </c>
      <c r="AX222">
        <f>IFERROR(INDEX(TIMESHEET!$A$1:$AI$5000,MATCH(PAYROLL!D222,TIMESHEET!A$1:A$500,0),MATCH("T601",TIMESHEET!$2:$2,0)),0)</f>
        <v/>
      </c>
      <c r="AY222">
        <f>IFERROR(INDEX(TIMESHEET!$A$1:$AI$5000,MATCH(PAYROLL!D222,TIMESHEET!A$1:A$500,0),MATCH("T602",TIMESHEET!$2:$2,0)),0)</f>
        <v/>
      </c>
      <c r="AZ222">
        <f>IFERROR(INDEX(TIMESHEET!$A$1:$AI$5000,MATCH(PAYROLL!D222,TIMESHEET!A$1:A$500,0),MATCH("T603",TIMESHEET!$2:$2,0)),0)</f>
        <v/>
      </c>
      <c r="BA222">
        <f>IFERROR(INDEX(TIMESHEET!$A$1:$AI$5000,MATCH(PAYROLL!D222,TIMESHEET!A$1:A$500,0),MATCH("T611",TIMESHEET!$2:$2,0)),0)</f>
        <v/>
      </c>
      <c r="BB222">
        <f>IFERROR(INDEX(TIMESHEET!$A$1:$AI$5000,MATCH(PAYROLL!D222,TIMESHEET!A$1:A$500,0),MATCH("T612",TIMESHEET!$2:$2,0)),0)</f>
        <v/>
      </c>
      <c r="BC222">
        <f>IFERROR(INDEX(TIMESHEET!$A$1:$AI$5000,MATCH(PAYROLL!D222,TIMESHEET!A$1:A$500,0),MATCH("T613",TIMESHEET!$2:$2,0)),0)</f>
        <v/>
      </c>
      <c r="BD222">
        <f>IFERROR(INDEX(TIMESHEET!$A$1:$AI$5000,MATCH(PAYROLL!D222,TIMESHEET!A$1:A$500,0),MATCH("T500",TIMESHEET!$2:$2,0)),0)</f>
        <v/>
      </c>
      <c r="BE222">
        <f>IFERROR(IF(LEFT(INDEX(PIS!O$1:O$500,MATCH(D222,PIS!C$1:C$500)),1)="M",T222/AD222/8*(AW222+AX222*1.5+AY222*2+AZ222*3+BA222*2.1+BB222*2.7+BC222*3.9+BD222*0.3),T222/8*(AW222+AX222*1.5+AY222*2+AZ222*3+BA222*2.1+BB222*2.7+BC222*3.9+BD222*0.3)),0)</f>
        <v/>
      </c>
      <c r="BF222">
        <f>IFERROR(INDEX(ADJ!$A$1:$BZ$1000,MATCH(PAYROLL!$D222,ADJ!A$1:A$500,0),MATCH(PAYROLL!BF$2,ADJ!$2:$2,0)),0)</f>
        <v/>
      </c>
      <c r="BG222">
        <f>IFERROR(INDEX(ADJ!$A$1:$BZ$1000,MATCH(PAYROLL!D222,ADJ!A$1:A$500,0),MATCH(PAYROLL!BG$2,ADJ!$2:$2,0)),0)</f>
        <v/>
      </c>
      <c r="BH222">
        <f>IFERROR(INDEX(ADJ!$A$1:$BZ$1000,MATCH(PAYROLL!D222,ADJ!A$1:A$500,0),MATCH(PAYROLL!BH$2,ADJ!$2:$2,0)),0)</f>
        <v/>
      </c>
      <c r="BI222">
        <f>IFERROR(INDEX(ADJ!$A$1:$BZ$1000,MATCH(PAYROLL!D222,ADJ!A$1:A$500,0),MATCH(PAYROLL!BI$2,ADJ!$2:$2,0)),0)</f>
        <v/>
      </c>
      <c r="BJ222">
        <f>IFERROR(INDEX(ADJ!$A$1:$BZ$1000,MATCH(PAYROLL!D222,ADJ!A$1:A$500,0),MATCH(PAYROLL!BJ$2,ADJ!$2:$2,0)),0)</f>
        <v/>
      </c>
      <c r="BK222">
        <f>SUM(BF222:BJ222)</f>
        <v/>
      </c>
      <c r="BL222">
        <f>IFERROR(INDEX(ADJ!$A$1:$BZ$1000,MATCH(PAYROLL!D222,ADJ!A$1:A$500,0),MATCH(PAYROLL!BL$2,ADJ!$2:$2,0)),0)</f>
        <v/>
      </c>
      <c r="BM222">
        <f>IFERROR(INDEX(ADJ!$A$1:$BZ$1000,MATCH(PAYROLL!D222,ADJ!A$1:A$500,0),MATCH(PAYROLL!BM$2,ADJ!$2:$2,0)),0)</f>
        <v/>
      </c>
      <c r="BN222">
        <f>IFERROR(INDEX(ADJ!$A$1:$BZ$1000,MATCH(PAYROLL!D222,ADJ!A$1:A$500,0),MATCH(PAYROLL!BN$2,ADJ!$2:$2,0)),0)</f>
        <v/>
      </c>
      <c r="BO222">
        <f>IFERROR(INDEX(ADJ!$A$1:$BZ$1000,MATCH(PAYROLL!D222,ADJ!A$1:A$500,0),MATCH(PAYROLL!BO$2,ADJ!$2:$2,0)),0)</f>
        <v/>
      </c>
      <c r="BP222">
        <f>SUM(AM222,AV222,BE222,BK222,BL222:BO222)</f>
        <v/>
      </c>
      <c r="BQ222">
        <f>BO222</f>
        <v/>
      </c>
      <c r="BR222">
        <f>IFERROR(ROUND(IF(LEFT(INDEX(PIS!O$1:O$500,MATCH(D222,PIS!C$1:C$500)),1)="D",T222/8*(BD222*0.3),IF(LEFT(INDEX(PIS!O$1:O$500,MATCH(D222,PIS!C$1:C$500)),1)="H",T222*($BD222*0.3),T222/$AD222/8*($BD222*0.3))),0),0)</f>
        <v/>
      </c>
      <c r="BS222">
        <f>IF(AP222&lt;1,0,MIN(AP222,730000))</f>
        <v/>
      </c>
      <c r="BT222">
        <f>IFERROR(ROUND((BE222-SUM(AW222:BC222)*T222/AD222/8),0)-BR222,0)</f>
        <v/>
      </c>
      <c r="BU222">
        <f>AO222</f>
        <v/>
      </c>
      <c r="BV222">
        <f>SUM(BQ222:BU222)</f>
        <v/>
      </c>
      <c r="BW222">
        <f>BP222-BV222</f>
        <v/>
      </c>
      <c r="BX222">
        <f>IFERROR(IF(RIGHT(INDEX(PIS!O$1:O$500,MATCH(D222,PIS!C$1:C$500)),5)="Gross",MIN(U222+V222,VLOOKUP("R700",TSC!B:C,2,0)*VLOOKUP("R101",TSC!B:C,2,0))*VLOOKUP("R701",TSC!B:C,2,0)%,0),0)</f>
        <v/>
      </c>
      <c r="BY222">
        <f>IFERROR(IF(RIGHT(INDEX(PIS!O$1:O$500,MATCH(D222,PIS!C$1:C$500)),5)="Gross",MIN(U222+V222,VLOOKUP("R700",TSC!B:C,2,0)*VLOOKUP("R101",TSC!B:C,2,0))*VLOOKUP("T704",TSC!B:C,2,0)%,0),0)</f>
        <v/>
      </c>
      <c r="BZ222">
        <f>IFERROR(IF(RIGHT(INDEX(PIS!O$1:O$500,MATCH(D222,PIS!C$1:C$500)),5)="Gross",MIN(U222+V222,VLOOKUP("R700",TSC!B:C,2,0)*VLOOKUP("1",TSC!F:G,2,0))*VLOOKUP("T705",TSC!B:C,2,0)%,0),0)</f>
        <v/>
      </c>
      <c r="CA222">
        <f>IFERROR(INDEX(ADJ!$A$1:$BZ$1000,MATCH(PAYROLL!D222,ADJ!A$1:A$500,0),MATCH(PAYROLL!CA$2,ADJ!$2:$2,0)),0)</f>
        <v/>
      </c>
      <c r="CB222">
        <f>IFERROR(INDEX(ADJ!$A$1:$BZ$1000,MATCH(PAYROLL!D222,ADJ!A$1:A$500,0),MATCH(PAYROLL!CB$2,ADJ!$2:$2,0)),0)</f>
        <v/>
      </c>
      <c r="CC222">
        <f>SUM(BX222:CB222)</f>
        <v/>
      </c>
      <c r="CD222">
        <f>IFERROR(INDEX(PIS!$A$1:$BZ$1000,MATCH(PAYROLL!D222,PIS!C$1:C$500,0),MATCH(PAYROLL!CD$1,PIS!$1:$1,0)),0)</f>
        <v/>
      </c>
      <c r="CE222">
        <f>IFERROR(IF(OR(INDEX(PIS!P$1:P$500,MATCH(D222,PIS!C$1:C$500,0))="LT2",INDEX(PIS!P$1:P$500,MATCH(D222,PIS!C$1:C$500,0))="P10"),0,SUM(CC222,CD222*VLOOKUP("R601",TSC!B:C,2,0),VLOOKUP("R602",TSC!B:C,2,0))),0)</f>
        <v/>
      </c>
      <c r="CF222">
        <f>MAX(BW222-CE222,0)</f>
        <v/>
      </c>
      <c r="CG222">
        <f>IFERROR(IF(OR(RIGHT(INDEX(PIS!P$1:P$500,MATCH(D222,PIS!C$1:C$500)),5)="P10",RIGHT(INDEX(PIS!P$1:P$500,MATCH(D222,PIS!C$1:C$500)),5)="CK"),0,IF(CF222&lt;=5000000,CF222*5%,IF(CF222&lt;=10000000,CF222*10%-250000,IF(CF222&lt;=18000000,CF222*15%-750000,IF(CF222&lt;=32000000,CF222*20%-1650000,IF(CF222&lt;=52000000,CF222*25%-3250000,IF(CF222&lt;=80000000,BH222*30%-5850000,CF222*35%-9850000))))))),0)</f>
        <v/>
      </c>
      <c r="CH222">
        <f>IFERROR(IF(OR(INDEX(PIS!P$1:P$500,MATCH(D222,PIS!C$1:C$500))="LT",INDEX(PIS!P$1:P$500,MATCH(D222,PIS!C$1:C$500))="CK"),0,IF(CF222&lt;2000000,0,CF222*10%)),0)</f>
        <v/>
      </c>
      <c r="CI222">
        <f>IFERROR(INDEX(ADJ!$A$1:$BZ$1000,MATCH(PAYROLL!D222,ADJ!A$1:A$500,0),MATCH(PAYROLL!CI$2,ADJ!$2:$2,0)),0)</f>
        <v/>
      </c>
      <c r="CJ222">
        <f>IFERROR(INDEX(ADJ!$A$1:$BZ$1000,MATCH(PAYROLL!D222,ADJ!A$1:A$500,0),MATCH(PAYROLL!CJ$2,ADJ!$2:$2,0)),0)</f>
        <v/>
      </c>
      <c r="CK222">
        <f>IFERROR(INDEX(ADJ!$A$1:$BZ$1000,MATCH(PAYROLL!D222,ADJ!A$1:A$500,0),MATCH(PAYROLL!CK$2,ADJ!$2:$2,0)),0)</f>
        <v/>
      </c>
      <c r="CL222">
        <f>SUM(CG222:CK222)</f>
        <v/>
      </c>
      <c r="CM222">
        <f>ROUND(SUM(CH222:CK222),0)</f>
        <v/>
      </c>
      <c r="CN222">
        <f>IFERROR(INDEX(CSDA!D$1:D$500,MATCH($CN$2,CSDA!C$1:C$500,0))*INDEX(PIS!V$1:V$500,MATCH(D222,PIS!C$1:C$500))+INDEX(ADJ!$A$1:$BZ$1000,MATCH(PAYROLL!D222,ADJ!A$1:A$500,0),MATCH(PAYROLL!CN$2,ADJ!$2:$2,0)),0)</f>
        <v/>
      </c>
      <c r="CO222">
        <f>IFERROR(INDEX(ADJ!$A$1:$BZ$1000,MATCH(PAYROLL!D222,ADJ!A$1:A$500,0),MATCH(PAYROLL!CO$2,ADJ!$2:$2,0)),0)</f>
        <v/>
      </c>
      <c r="CP222">
        <f>IFERROR(INDEX(ADJ!$A$1:$BZ$1000,MATCH(PAYROLL!D222,ADJ!A$1:A$500,0),MATCH(PAYROLL!CP$2,ADJ!$2:$2,0)),0)</f>
        <v/>
      </c>
      <c r="CQ222">
        <f>BP222-CL222-CI222-CM222-CN222-CO222-CP222-CC222</f>
        <v/>
      </c>
      <c r="CR222">
        <f>IFERROR(IF(RIGHT(INDEX(PIS!O$1:O$500,MATCH(D222,PIS!C$1:C$500,0)),5)="Gross",MIN(U222+V222,VLOOKUP("R700",TSC!B:C,2,0)*VLOOKUP("R101",TSC!B:C,2,0))*(VLOOKUP("T711",TSC!B:C,2,0)+VLOOKUP("T712",TSC!B:C,2,0))%,MIN(T222+V222,VLOOKUP("R700",TSC!B:C,2,0)*VLOOKUP("R101",TSC!B:C,2,0))*(VLOOKUP("T711",TSC!B:C,2,0)+VLOOKUP("T712",TSC!B:C,2,0)+VLOOKUP("R701",TSC!B:C,2,0))%),0)</f>
        <v/>
      </c>
      <c r="CS222">
        <f>IFERROR(IF(RIGHT(INDEX(PIS!O$1:O$500,MATCH(D222,PIS!C$1:C$500,0)),5)="Gross",MIN(U222+V222,VLOOKUP("R700",TSC!B:C,2,0)*VLOOKUP("R101",TSC!B:C,2,0))*(VLOOKUP("T714",TSC!B:C,2,0))%,MIN(T222+V222,VLOOKUP("R700",TSC!B:C,2,0)*VLOOKUP("R101",TSC!B:C,2,0))*(VLOOKUP("T704",TSC!B:C,2,0)+VLOOKUP("T714",TSC!B:C,2,0))%),0)</f>
        <v/>
      </c>
      <c r="CT222">
        <f>IFERROR(IF(RIGHT(INDEX(PIS!O$1:O$500,MATCH(D222,PIS!C$1:C$500,0)),5)="Gross",MIN(U222+V222,VLOOKUP("R700",TSC!B:C,2,0)*VLOOKUP("R101",TSC!B:C,2,0))*VLOOKUP("T705",TSC!B:C,2,0)%,MIN(T222+V222,VLOOKUP("R700",TSC!B:C,2,0)*VLOOKUP("R101",TSC!B:C,2,0))*VLOOKUP("T705",TSC!B:C,2,0)%),0)</f>
        <v/>
      </c>
      <c r="CU222">
        <f>IFERROR(IF(RIGHT(INDEX(PIS!O$1:O$500,MATCH(D222,PIS!C$1:C$500,0)),5)="Gross",MIN(U222+V222,VLOOKUP("R700",TSC!B:C,2,0)*VLOOKUP("R101",TSC!B:C,2,0))*(VLOOKUP("T713",TSC!B:C,2,0))%,MIN(T222+V222,VLOOKUP("R700",TSC!B:C,2,0)*VLOOKUP("R101",TSC!B:C,2,0))*(VLOOKUP("T713",TSC!B:C,2,0))%),0)</f>
        <v/>
      </c>
      <c r="CV222">
        <f>IFERROR(INDEX(ADJ!$A$1:$BZ$1000,MATCH(PAYROLL!D222,ADJ!A$1:A$500,0),MATCH(PAYROLL!CV$2,ADJ!$2:$2,0)),0)</f>
        <v/>
      </c>
      <c r="CW222">
        <f>IFERROR(INDEX(ADJ!$A$1:$BZ$1000,MATCH(PAYROLL!D222,ADJ!A$1:A$500,0),MATCH(PAYROLL!CW$2,ADJ!$2:$2,0)),0)</f>
        <v/>
      </c>
      <c r="CX222">
        <f>SUM(CR222:CW222)</f>
        <v/>
      </c>
      <c r="CY222">
        <f>ROUND(IF(CR222&gt;0,T222+V222*VLOOKUP("R202",TSC!$B$1:$C$500,2,0),0),0)</f>
        <v/>
      </c>
      <c r="CZ222">
        <f>IFERROR(INDEX(CSDA!D$1:D$500,MATCH($CZ$2,CSDA!C$1:C$500,0)),0)</f>
        <v/>
      </c>
      <c r="DA222">
        <f>ROUND(T222*0.7%,0)</f>
        <v/>
      </c>
      <c r="DB222">
        <f>ROUND(T222/12,0)</f>
        <v/>
      </c>
      <c r="DC222">
        <f ref="DC222" t="array">IFERROR(INDEX(CSDA!D$1:D$500,MATCH("Trích giữ"&amp;PAYROLL!DC$2,CSDA!A$1:A$500&amp;CSDA!C$1:C$500,0)),0)</f>
        <v/>
      </c>
      <c r="DD222">
        <f ref="DD222" t="array">IFERROR(INDEX(CSDA!D$1:D$500,MATCH("Trích giữ"&amp;PAYROLL!DD$2,CSDA!A$1:A$500&amp;CSDA!C$1:C$500,0)),0)</f>
        <v/>
      </c>
      <c r="DE222">
        <f ref="DE222" t="array">IFERROR(INDEX(CSDA!D$1:D$500,MATCH("Trích giữ"&amp;PAYROLL!DE$2,CSDA!A$1:A$500&amp;CSDA!C$1:C$500,0)),0)</f>
        <v/>
      </c>
      <c r="DF222">
        <f>IFERROR(INDEX(CSDA!D$1:D$500,MATCH(PAYROLL!DF$2,CSDA!C$1:C$500,0)),0)</f>
        <v/>
      </c>
      <c r="DG222">
        <f ref="DG222" t="array">IFERROR(INDEX(CSDA!D$1:D$500,MATCH("Trích giữ"&amp;PAYROLL!DG$2,CSDA!A$1:A$500&amp;CSDA!C$1:C$500,0)),0)</f>
        <v/>
      </c>
      <c r="DH222">
        <f>ROUND(T222/26,0)</f>
        <v/>
      </c>
      <c r="DI222">
        <f ref="DI222" t="array">IFERROR(INDEX(CSDA!D$1:D$500,MATCH("Trích giữ"&amp;PAYROLL!DI$2,CSDA!A$1:A$500&amp;CSDA!C$1:C$500,0)),0)</f>
        <v/>
      </c>
      <c r="DJ222">
        <f>IF(U222=0,T222*21.5%-BL222,0)</f>
        <v/>
      </c>
      <c r="DK222">
        <f ref="DK222" t="array">IFERROR(INDEX(CSDA!D$1:D$500,MATCH("Trích giữ"&amp;PAYROLL!DK$2,CSDA!A$1:A$500&amp;CSDA!C$1:C$500,0)),0)</f>
        <v/>
      </c>
      <c r="DL222">
        <f>IFERROR(INDEX(CSDA!D$1:D$500,MATCH(PAYROLL!DL$2,CSDA!C$1:C$500,0))/12,0)</f>
        <v/>
      </c>
      <c r="DM222">
        <f>SUM(DB222:DL222)</f>
        <v/>
      </c>
      <c r="DN222">
        <f>IFERROR(INDEX(ADJ!$A$1:$BZ$1000,MATCH(PAYROLL!D222,ADJ!A$1:A$500,0),MATCH(PAYROLL!DN$2,ADJ!$2:$2,0)),0)</f>
        <v/>
      </c>
      <c r="DO222">
        <f>IFERROR(SUM(BP222,DM222:DN222,CX222:DA222)-DT222,0)</f>
        <v/>
      </c>
      <c r="DP222">
        <f ref="DP222" t="array">SUM(BW222*IFERROR(INDEX(CSDA!D$1:D$500,MATCH(BW$2,CSDA!C$1:C$500,0)),0)%,CX222*IFERROR(INDEX(CSDA!D$1:D$500,MATCH(CX$2,CSDA!C$1:C$500,0)),0)%,DA222*IFERROR(INDEX(CSDA!D$1:D$500,MATCH(DA$2,CSDA!C$1:C$500,0)),0)%,DB222*IFERROR(INDEX(CSDA!D$1:D$500,MATCH(DB$2,CSDA!C$1:C$500,0)),0)%,DF222*IFERROR(INDEX(CSDA!D$1:D$500,MATCH("Phí dịch vụ"&amp;PAYROLL!DF$2,CSDA!A$1:A$500&amp;CSDA!C$1:C$500,0)),0)%,DC222*IFERROR(INDEX(CSDA!D$1:D$500,MATCH("Phí dịch vụ"&amp;PAYROLL!DC$2,CSDA!A$1:A$500&amp;CSDA!C$1:C$500,0)),0)%,DH222*IFERROR(INDEX(CSDA!D$1:D$500,MATCH("Phí dịch vụ"&amp;PAYROLL!DH$2,CSDA!A$1:A$500&amp;CSDA!C$1:C$500,0)),0)%,DJ222*IFERROR(INDEX(CSDA!D$1:D$500,MATCH("Phí dịch vụ"&amp;PAYROLL!DJ$2,CSDA!A$1:A$500&amp;CSDA!C$1:C$500,0)),0)%,BN222*IFERROR(INDEX(CSDA!D$1:D$500,MATCH(BN$2,CSDA!C$1:C$500,0)),0)%)-BN222*7%</f>
        <v/>
      </c>
      <c r="DQ222">
        <f>IFERROR(INDEX(ADJ!$A$1:$BZ$1000,MATCH(PAYROLL!D222,ADJ!A$1:A$500,0),MATCH(PAYROLL!DQ$2,ADJ!$2:$2,0)),0)</f>
        <v/>
      </c>
      <c r="DR222">
        <f>IFERROR(INDEX(ADJ!$A$1:$BZ$1000,MATCH(PAYROLL!D222,ADJ!A$1:A$500,0),MATCH(PAYROLL!DR$2,ADJ!$2:$2,0)),0)</f>
        <v/>
      </c>
      <c r="DS222">
        <f>SUM(DP222:DR222)</f>
        <v/>
      </c>
      <c r="DT222">
        <f>EK222</f>
        <v/>
      </c>
      <c r="DU222">
        <f>SUM(DO222:DR222)</f>
        <v/>
      </c>
      <c r="DV222">
        <f>ROUND(DU222*0.1,0)</f>
        <v/>
      </c>
      <c r="DW222">
        <f>DU222+DV222</f>
        <v/>
      </c>
      <c r="DZ222">
        <f>IFERROR(INDEX(ADJ!$A$1:$BZ$1000,MATCH(PAYROLL!$D222,ADJ!A$1:A$500,0),MATCH(PAYROLL!DZ$2,ADJ!$2:$2,0)),0)</f>
        <v/>
      </c>
      <c r="EA222">
        <f>IFERROR(INDEX(ADJ!$A$1:$BZ$1000,MATCH(PAYROLL!$D222,ADJ!A$1:A$500,0),MATCH(PAYROLL!EA$2,ADJ!$2:$2,0)),0)</f>
        <v/>
      </c>
      <c r="EB222">
        <f>IFERROR(INDEX(ADJ!$A$1:$BZ$1000,MATCH(PAYROLL!$D222,ADJ!A$1:A$500,0),MATCH(PAYROLL!EB$2,ADJ!$2:$2,0)),0)</f>
        <v/>
      </c>
      <c r="EC222">
        <f>IFERROR(INDEX(ADJ!$A$1:$BZ$1000,MATCH(PAYROLL!$D222,ADJ!A$1:A$500,0),MATCH(PAYROLL!EC$2,ADJ!$2:$2,0)),0)</f>
        <v/>
      </c>
      <c r="ED222">
        <f>IFERROR(INDEX(ADJ!$A$1:$BZ$1000,MATCH(PAYROLL!$D222,ADJ!A$1:A$500,0),MATCH(PAYROLL!ED$2,ADJ!$2:$2,0)),0)</f>
        <v/>
      </c>
      <c r="EE222">
        <f>IFERROR(INDEX(ADJ!$A$1:$BZ$1000,MATCH(PAYROLL!$D222,ADJ!A$1:A$500,0),MATCH(PAYROLL!EE$2,ADJ!$2:$2,0)),0)</f>
        <v/>
      </c>
      <c r="EF222">
        <f>IFERROR(INDEX(ADJ!$A$1:$BZ$1000,MATCH(PAYROLL!$D222,ADJ!A$1:A$500,0),MATCH(PAYROLL!EF$2,ADJ!$2:$2,0)),0)</f>
        <v/>
      </c>
      <c r="EG222">
        <f>IFERROR(INDEX(ADJ!$A$1:$BZ$1000,MATCH(PAYROLL!$D222,ADJ!A$1:A$500,0),MATCH(PAYROLL!EG$2,ADJ!$2:$2,0)),0)</f>
        <v/>
      </c>
      <c r="EH222">
        <f>IFERROR(INDEX(ADJ!$A$1:$BZ$1000,MATCH(PAYROLL!$D222,ADJ!A$1:A$500,0),MATCH(PAYROLL!EH$2,ADJ!$2:$2,0)),0)</f>
        <v/>
      </c>
      <c r="EI222">
        <f>IFERROR(INDEX(ADJ!$A$1:$BZ$1000,MATCH(PAYROLL!D222,ADJ!A$1:A$500,0),MATCH(PAYROLL!EI$2,ADJ!$2:$2,0)),0)</f>
        <v/>
      </c>
      <c r="EJ222">
        <f>IFERROR(INDEX(ADJ!$A$1:$BZ$1000,MATCH(PAYROLL!$D222,ADJ!A$1:A$500,0),MATCH(PAYROLL!EJ$2,ADJ!$2:$2,0)),0)</f>
        <v/>
      </c>
      <c r="EK222">
        <f>SUM(DZ222:EJ222)</f>
        <v/>
      </c>
    </row>
    <row r="223">
      <c r="A223" t="n">
        <v>221</v>
      </c>
      <c r="B223" t="inlineStr">
        <is>
          <t>Trần Văn Tuấn</t>
        </is>
      </c>
      <c r="D223" t="inlineStr">
        <is>
          <t>160047-01</t>
        </is>
      </c>
      <c r="S223">
        <f>IFERROR(INDEX(PIS!$A$1:$BZ$1000,MATCH($D223,PIS!C$1:C$500,0),MATCH("Lương CB tháng trước",PIS!$1:$1,0)),0)</f>
        <v/>
      </c>
      <c r="T223">
        <f>IFERROR(INDEX(PIS!$A$1:$BZ$1000,MATCH($D223,PIS!C$1:C$500,0),MATCH("Lương CB hiện tại",PIS!$1:$1,0)),0)</f>
        <v/>
      </c>
      <c r="U223">
        <f>IFERROR(INDEX(PIS!$A$1:$BZ$1000,MATCH($D223,PIS!C$1:C$500,0),MATCH("Lương đóng BHBB",PIS!$1:$1,0)),0)</f>
        <v/>
      </c>
      <c r="V223">
        <f>IFERROR(INDEX(PIS!$A$1:$BZ$1000,MATCH($D223,PIS!C$1:C$500,0),MATCH(V$2,PIS!$2:$2,0)),0)</f>
        <v/>
      </c>
      <c r="W223">
        <f>IFERROR(INDEX(PIS!$A$1:$BZ$1000,MATCH($D223,PIS!C$1:C$500,0),MATCH(W$2,PIS!$2:$2,0)),0)</f>
        <v/>
      </c>
      <c r="X223">
        <f>IFERROR(INDEX(PIS!$A$1:$BZ$1000,MATCH($D223,PIS!C$1:C$500,0),MATCH(X$2,PIS!$2:$2,0)),0)</f>
        <v/>
      </c>
      <c r="Y223">
        <f>IFERROR(INDEX(PIS!$A$1:$BZ$1000,MATCH($D223,PIS!C$1:C$500,0),MATCH(Y$2,PIS!$2:$2,0)),0)</f>
        <v/>
      </c>
      <c r="Z223">
        <f>IFERROR(INDEX(PIS!$A$1:$BZ$1000,MATCH($D223,PIS!C$1:C$500,0),MATCH(Z$2,PIS!$2:$2,0)),0)</f>
        <v/>
      </c>
      <c r="AA223">
        <f>IFERROR(INDEX(PIS!$A$1:$BZ$1000,MATCH($D223,PIS!C$1:C$500,0),MATCH(AA$2,PIS!$2:$2,0)),0)</f>
        <v/>
      </c>
      <c r="AB223">
        <f>IFERROR(INDEX(PIS!$A$1:$BZ$1000,MATCH($D223,PIS!C$1:C$500,0),MATCH(AB$2,PIS!$2:$2,0)),0)</f>
        <v/>
      </c>
      <c r="AC223">
        <f>SUM(V223:AB223)</f>
        <v/>
      </c>
      <c r="AD223">
        <f>IFERROR(INDEX(TIMESHEET!$A$1:$AI$5000,MATCH($D223,TIMESHEET!A$1:A$500,0),MATCH("T100",TIMESHEET!$2:$2,0))-2,0)</f>
        <v/>
      </c>
      <c r="AE223">
        <f>IFERROR(INDEX(TIMESHEET!$A$1:$AI$5000,MATCH($D223,TIMESHEET!A$1:A$500,0),MATCH("T202",TIMESHEET!$2:$2,0)),0)</f>
        <v/>
      </c>
      <c r="AF223">
        <f>IFERROR(INDEX(TIMESHEET!$A$1:$AI$5000,MATCH($D223,TIMESHEET!A$1:A$500,0),MATCH("T302",TIMESHEET!$2:$2,0)),0)</f>
        <v/>
      </c>
      <c r="AG223">
        <f>IFERROR(INDEX(TIMESHEET!$A$1:$AI$5000,MATCH($D223,TIMESHEET!A$1:A$500,0),MATCH("T406",TIMESHEET!$2:$2,0)),0)</f>
        <v/>
      </c>
      <c r="AH223">
        <f>AE223+AG223</f>
        <v/>
      </c>
      <c r="AI223">
        <f>IFERROR(INDEX(TIMESHEET!$A$1:$AI$5000,MATCH($D223,TIMESHEET!A$1:A$500,0),MATCH("T701",TIMESHEET!$2:$2,0)),0)</f>
        <v/>
      </c>
      <c r="AJ223">
        <f>IFERROR(INDEX(TIMESHEET!$A$1:$AI$5000,MATCH($D223,TIMESHEET!B$1:B$500,0),MATCH("T320",TIMESHEET!$2:$2,0)),0)</f>
        <v/>
      </c>
      <c r="AK223">
        <f>IFERROR(IF(LEFT(INDEX(PIS!O$1:O$500,MATCH(D223,PIS!C$1:C$500)),1)="M",T223/AD223*SUM(AE223:AG223),T223*AD223),0)</f>
        <v/>
      </c>
      <c r="AL223">
        <f>IFERROR(INDEX(ADJ!$A$1:$BZ$1000,MATCH(PAYROLL!D223,ADJ!A$1:A$500,0),MATCH(PAYROLL!AL$2,ADJ!$2:$2,0)),0)</f>
        <v/>
      </c>
      <c r="AM223">
        <f>SUM(AK223:AL223)</f>
        <v/>
      </c>
      <c r="AN223">
        <f>IFERROR(ROUND(V223/$AD223*$AH223,0),0)</f>
        <v/>
      </c>
      <c r="AO223">
        <f>IFERROR(ROUND(W223/$AD223*$AH223,0),0)</f>
        <v/>
      </c>
      <c r="AP223">
        <f>IFERROR(ROUND(X223/$AD223*$AE223,0),0)</f>
        <v/>
      </c>
      <c r="AQ223">
        <f>IFERROR(ROUND(Y223/$AD223*$AH223,0),0)</f>
        <v/>
      </c>
      <c r="AR223">
        <f>IFERROR(ROUND(Z223/$AD223*$AH223,0),0)</f>
        <v/>
      </c>
      <c r="AS223">
        <f>IFERROR(ROUND(AA223/$AD223*$AH223,0),0)</f>
        <v/>
      </c>
      <c r="AT223">
        <f>IFERROR(IF((AE223+AF223+AG223)&gt;13,AB223,ROUND(AB223/AD223*AH223,0)),0)</f>
        <v/>
      </c>
      <c r="AU223">
        <f>IFERROR(INDEX(ADJ!$A$1:$BZ$1000,MATCH(PAYROLL!D223,ADJ!A$1:A$500,0),MATCH(PAYROLL!AU$2,ADJ!$2:$2,0)),0)</f>
        <v/>
      </c>
      <c r="AV223">
        <f>ROUND(SUM(AN223:AU223),0)</f>
        <v/>
      </c>
      <c r="AW223">
        <f>IFERROR(INDEX(TIMESHEET!$A$1:$AI$5000,MATCH(PAYROLL!D223,TIMESHEET!A$1:A$500,0),MATCH("T620",TIMESHEET!$2:$2,0)),0)</f>
        <v/>
      </c>
      <c r="AX223">
        <f>IFERROR(INDEX(TIMESHEET!$A$1:$AI$5000,MATCH(PAYROLL!D223,TIMESHEET!A$1:A$500,0),MATCH("T601",TIMESHEET!$2:$2,0)),0)</f>
        <v/>
      </c>
      <c r="AY223">
        <f>IFERROR(INDEX(TIMESHEET!$A$1:$AI$5000,MATCH(PAYROLL!D223,TIMESHEET!A$1:A$500,0),MATCH("T602",TIMESHEET!$2:$2,0)),0)</f>
        <v/>
      </c>
      <c r="AZ223">
        <f>IFERROR(INDEX(TIMESHEET!$A$1:$AI$5000,MATCH(PAYROLL!D223,TIMESHEET!A$1:A$500,0),MATCH("T603",TIMESHEET!$2:$2,0)),0)</f>
        <v/>
      </c>
      <c r="BA223">
        <f>IFERROR(INDEX(TIMESHEET!$A$1:$AI$5000,MATCH(PAYROLL!D223,TIMESHEET!A$1:A$500,0),MATCH("T611",TIMESHEET!$2:$2,0)),0)</f>
        <v/>
      </c>
      <c r="BB223">
        <f>IFERROR(INDEX(TIMESHEET!$A$1:$AI$5000,MATCH(PAYROLL!D223,TIMESHEET!A$1:A$500,0),MATCH("T612",TIMESHEET!$2:$2,0)),0)</f>
        <v/>
      </c>
      <c r="BC223">
        <f>IFERROR(INDEX(TIMESHEET!$A$1:$AI$5000,MATCH(PAYROLL!D223,TIMESHEET!A$1:A$500,0),MATCH("T613",TIMESHEET!$2:$2,0)),0)</f>
        <v/>
      </c>
      <c r="BD223">
        <f>IFERROR(INDEX(TIMESHEET!$A$1:$AI$5000,MATCH(PAYROLL!D223,TIMESHEET!A$1:A$500,0),MATCH("T500",TIMESHEET!$2:$2,0)),0)</f>
        <v/>
      </c>
      <c r="BE223">
        <f>IFERROR(IF(LEFT(INDEX(PIS!O$1:O$500,MATCH(D223,PIS!C$1:C$500)),1)="M",T223/AD223/8*(AW223+AX223*1.5+AY223*2+AZ223*3+BA223*2.1+BB223*2.7+BC223*3.9+BD223*0.3),T223/8*(AW223+AX223*1.5+AY223*2+AZ223*3+BA223*2.1+BB223*2.7+BC223*3.9+BD223*0.3)),0)</f>
        <v/>
      </c>
      <c r="BF223">
        <f>IFERROR(INDEX(ADJ!$A$1:$BZ$1000,MATCH(PAYROLL!$D223,ADJ!A$1:A$500,0),MATCH(PAYROLL!BF$2,ADJ!$2:$2,0)),0)</f>
        <v/>
      </c>
      <c r="BG223">
        <f>IFERROR(INDEX(ADJ!$A$1:$BZ$1000,MATCH(PAYROLL!D223,ADJ!A$1:A$500,0),MATCH(PAYROLL!BG$2,ADJ!$2:$2,0)),0)</f>
        <v/>
      </c>
      <c r="BH223">
        <f>IFERROR(INDEX(ADJ!$A$1:$BZ$1000,MATCH(PAYROLL!D223,ADJ!A$1:A$500,0),MATCH(PAYROLL!BH$2,ADJ!$2:$2,0)),0)</f>
        <v/>
      </c>
      <c r="BI223">
        <f>IFERROR(INDEX(ADJ!$A$1:$BZ$1000,MATCH(PAYROLL!D223,ADJ!A$1:A$500,0),MATCH(PAYROLL!BI$2,ADJ!$2:$2,0)),0)</f>
        <v/>
      </c>
      <c r="BJ223">
        <f>IFERROR(INDEX(ADJ!$A$1:$BZ$1000,MATCH(PAYROLL!D223,ADJ!A$1:A$500,0),MATCH(PAYROLL!BJ$2,ADJ!$2:$2,0)),0)</f>
        <v/>
      </c>
      <c r="BK223">
        <f>SUM(BF223:BJ223)</f>
        <v/>
      </c>
      <c r="BL223">
        <f>IFERROR(INDEX(ADJ!$A$1:$BZ$1000,MATCH(PAYROLL!D223,ADJ!A$1:A$500,0),MATCH(PAYROLL!BL$2,ADJ!$2:$2,0)),0)</f>
        <v/>
      </c>
      <c r="BM223">
        <f>IFERROR(INDEX(ADJ!$A$1:$BZ$1000,MATCH(PAYROLL!D223,ADJ!A$1:A$500,0),MATCH(PAYROLL!BM$2,ADJ!$2:$2,0)),0)</f>
        <v/>
      </c>
      <c r="BN223">
        <f>IFERROR(INDEX(ADJ!$A$1:$BZ$1000,MATCH(PAYROLL!D223,ADJ!A$1:A$500,0),MATCH(PAYROLL!BN$2,ADJ!$2:$2,0)),0)</f>
        <v/>
      </c>
      <c r="BO223">
        <f>IFERROR(INDEX(ADJ!$A$1:$BZ$1000,MATCH(PAYROLL!D223,ADJ!A$1:A$500,0),MATCH(PAYROLL!BO$2,ADJ!$2:$2,0)),0)</f>
        <v/>
      </c>
      <c r="BP223">
        <f>SUM(AM223,AV223,BE223,BK223,BL223:BO223)</f>
        <v/>
      </c>
      <c r="BQ223">
        <f>BO223</f>
        <v/>
      </c>
      <c r="BR223">
        <f>IFERROR(ROUND(IF(LEFT(INDEX(PIS!O$1:O$500,MATCH(D223,PIS!C$1:C$500)),1)="D",T223/8*(BD223*0.3),IF(LEFT(INDEX(PIS!O$1:O$500,MATCH(D223,PIS!C$1:C$500)),1)="H",T223*($BD223*0.3),T223/$AD223/8*($BD223*0.3))),0),0)</f>
        <v/>
      </c>
      <c r="BS223">
        <f>IF(AP223&lt;1,0,MIN(AP223,730000))</f>
        <v/>
      </c>
      <c r="BT223">
        <f>IFERROR(ROUND((BE223-SUM(AW223:BC223)*T223/AD223/8),0)-BR223,0)</f>
        <v/>
      </c>
      <c r="BU223">
        <f>AO223</f>
        <v/>
      </c>
      <c r="BV223">
        <f>SUM(BQ223:BU223)</f>
        <v/>
      </c>
      <c r="BW223">
        <f>BP223-BV223</f>
        <v/>
      </c>
      <c r="BX223">
        <f>IFERROR(IF(RIGHT(INDEX(PIS!O$1:O$500,MATCH(D223,PIS!C$1:C$500)),5)="Gross",MIN(U223+V223,VLOOKUP("R700",TSC!B:C,2,0)*VLOOKUP("R101",TSC!B:C,2,0))*VLOOKUP("R701",TSC!B:C,2,0)%,0),0)</f>
        <v/>
      </c>
      <c r="BY223">
        <f>IFERROR(IF(RIGHT(INDEX(PIS!O$1:O$500,MATCH(D223,PIS!C$1:C$500)),5)="Gross",MIN(U223+V223,VLOOKUP("R700",TSC!B:C,2,0)*VLOOKUP("R101",TSC!B:C,2,0))*VLOOKUP("T704",TSC!B:C,2,0)%,0),0)</f>
        <v/>
      </c>
      <c r="BZ223">
        <f>IFERROR(IF(RIGHT(INDEX(PIS!O$1:O$500,MATCH(D223,PIS!C$1:C$500)),5)="Gross",MIN(U223+V223,VLOOKUP("R700",TSC!B:C,2,0)*VLOOKUP("1",TSC!F:G,2,0))*VLOOKUP("T705",TSC!B:C,2,0)%,0),0)</f>
        <v/>
      </c>
      <c r="CA223">
        <f>IFERROR(INDEX(ADJ!$A$1:$BZ$1000,MATCH(PAYROLL!D223,ADJ!A$1:A$500,0),MATCH(PAYROLL!CA$2,ADJ!$2:$2,0)),0)</f>
        <v/>
      </c>
      <c r="CB223">
        <f>IFERROR(INDEX(ADJ!$A$1:$BZ$1000,MATCH(PAYROLL!D223,ADJ!A$1:A$500,0),MATCH(PAYROLL!CB$2,ADJ!$2:$2,0)),0)</f>
        <v/>
      </c>
      <c r="CC223">
        <f>SUM(BX223:CB223)</f>
        <v/>
      </c>
      <c r="CD223">
        <f>IFERROR(INDEX(PIS!$A$1:$BZ$1000,MATCH(PAYROLL!D223,PIS!C$1:C$500,0),MATCH(PAYROLL!CD$1,PIS!$1:$1,0)),0)</f>
        <v/>
      </c>
      <c r="CE223">
        <f>IFERROR(IF(OR(INDEX(PIS!P$1:P$500,MATCH(D223,PIS!C$1:C$500,0))="LT2",INDEX(PIS!P$1:P$500,MATCH(D223,PIS!C$1:C$500,0))="P10"),0,SUM(CC223,CD223*VLOOKUP("R601",TSC!B:C,2,0),VLOOKUP("R602",TSC!B:C,2,0))),0)</f>
        <v/>
      </c>
      <c r="CF223">
        <f>MAX(BW223-CE223,0)</f>
        <v/>
      </c>
      <c r="CG223">
        <f>IFERROR(IF(OR(RIGHT(INDEX(PIS!P$1:P$500,MATCH(D223,PIS!C$1:C$500)),5)="P10",RIGHT(INDEX(PIS!P$1:P$500,MATCH(D223,PIS!C$1:C$500)),5)="CK"),0,IF(CF223&lt;=5000000,CF223*5%,IF(CF223&lt;=10000000,CF223*10%-250000,IF(CF223&lt;=18000000,CF223*15%-750000,IF(CF223&lt;=32000000,CF223*20%-1650000,IF(CF223&lt;=52000000,CF223*25%-3250000,IF(CF223&lt;=80000000,BH223*30%-5850000,CF223*35%-9850000))))))),0)</f>
        <v/>
      </c>
      <c r="CH223">
        <f>IFERROR(IF(OR(INDEX(PIS!P$1:P$500,MATCH(D223,PIS!C$1:C$500))="LT",INDEX(PIS!P$1:P$500,MATCH(D223,PIS!C$1:C$500))="CK"),0,IF(CF223&lt;2000000,0,CF223*10%)),0)</f>
        <v/>
      </c>
      <c r="CI223">
        <f>IFERROR(INDEX(ADJ!$A$1:$BZ$1000,MATCH(PAYROLL!D223,ADJ!A$1:A$500,0),MATCH(PAYROLL!CI$2,ADJ!$2:$2,0)),0)</f>
        <v/>
      </c>
      <c r="CJ223">
        <f>IFERROR(INDEX(ADJ!$A$1:$BZ$1000,MATCH(PAYROLL!D223,ADJ!A$1:A$500,0),MATCH(PAYROLL!CJ$2,ADJ!$2:$2,0)),0)</f>
        <v/>
      </c>
      <c r="CK223">
        <f>IFERROR(INDEX(ADJ!$A$1:$BZ$1000,MATCH(PAYROLL!D223,ADJ!A$1:A$500,0),MATCH(PAYROLL!CK$2,ADJ!$2:$2,0)),0)</f>
        <v/>
      </c>
      <c r="CL223">
        <f>SUM(CG223:CK223)</f>
        <v/>
      </c>
      <c r="CM223">
        <f>ROUND(SUM(CH223:CK223),0)</f>
        <v/>
      </c>
      <c r="CN223">
        <f>IFERROR(INDEX(CSDA!D$1:D$500,MATCH($CN$2,CSDA!C$1:C$500,0))*INDEX(PIS!V$1:V$500,MATCH(D223,PIS!C$1:C$500))+INDEX(ADJ!$A$1:$BZ$1000,MATCH(PAYROLL!D223,ADJ!A$1:A$500,0),MATCH(PAYROLL!CN$2,ADJ!$2:$2,0)),0)</f>
        <v/>
      </c>
      <c r="CO223">
        <f>IFERROR(INDEX(ADJ!$A$1:$BZ$1000,MATCH(PAYROLL!D223,ADJ!A$1:A$500,0),MATCH(PAYROLL!CO$2,ADJ!$2:$2,0)),0)</f>
        <v/>
      </c>
      <c r="CP223">
        <f>IFERROR(INDEX(ADJ!$A$1:$BZ$1000,MATCH(PAYROLL!D223,ADJ!A$1:A$500,0),MATCH(PAYROLL!CP$2,ADJ!$2:$2,0)),0)</f>
        <v/>
      </c>
      <c r="CQ223">
        <f>BP223-CL223-CI223-CM223-CN223-CO223-CP223-CC223</f>
        <v/>
      </c>
      <c r="CR223">
        <f>IFERROR(IF(RIGHT(INDEX(PIS!O$1:O$500,MATCH(D223,PIS!C$1:C$500,0)),5)="Gross",MIN(U223+V223,VLOOKUP("R700",TSC!B:C,2,0)*VLOOKUP("R101",TSC!B:C,2,0))*(VLOOKUP("T711",TSC!B:C,2,0)+VLOOKUP("T712",TSC!B:C,2,0))%,MIN(T223+V223,VLOOKUP("R700",TSC!B:C,2,0)*VLOOKUP("R101",TSC!B:C,2,0))*(VLOOKUP("T711",TSC!B:C,2,0)+VLOOKUP("T712",TSC!B:C,2,0)+VLOOKUP("R701",TSC!B:C,2,0))%),0)</f>
        <v/>
      </c>
      <c r="CS223">
        <f>IFERROR(IF(RIGHT(INDEX(PIS!O$1:O$500,MATCH(D223,PIS!C$1:C$500,0)),5)="Gross",MIN(U223+V223,VLOOKUP("R700",TSC!B:C,2,0)*VLOOKUP("R101",TSC!B:C,2,0))*(VLOOKUP("T714",TSC!B:C,2,0))%,MIN(T223+V223,VLOOKUP("R700",TSC!B:C,2,0)*VLOOKUP("R101",TSC!B:C,2,0))*(VLOOKUP("T704",TSC!B:C,2,0)+VLOOKUP("T714",TSC!B:C,2,0))%),0)</f>
        <v/>
      </c>
      <c r="CT223">
        <f>IFERROR(IF(RIGHT(INDEX(PIS!O$1:O$500,MATCH(D223,PIS!C$1:C$500,0)),5)="Gross",MIN(U223+V223,VLOOKUP("R700",TSC!B:C,2,0)*VLOOKUP("R101",TSC!B:C,2,0))*VLOOKUP("T705",TSC!B:C,2,0)%,MIN(T223+V223,VLOOKUP("R700",TSC!B:C,2,0)*VLOOKUP("R101",TSC!B:C,2,0))*VLOOKUP("T705",TSC!B:C,2,0)%),0)</f>
        <v/>
      </c>
      <c r="CU223">
        <f>IFERROR(IF(RIGHT(INDEX(PIS!O$1:O$500,MATCH(D223,PIS!C$1:C$500,0)),5)="Gross",MIN(U223+V223,VLOOKUP("R700",TSC!B:C,2,0)*VLOOKUP("R101",TSC!B:C,2,0))*(VLOOKUP("T713",TSC!B:C,2,0))%,MIN(T223+V223,VLOOKUP("R700",TSC!B:C,2,0)*VLOOKUP("R101",TSC!B:C,2,0))*(VLOOKUP("T713",TSC!B:C,2,0))%),0)</f>
        <v/>
      </c>
      <c r="CV223">
        <f>IFERROR(INDEX(ADJ!$A$1:$BZ$1000,MATCH(PAYROLL!D223,ADJ!A$1:A$500,0),MATCH(PAYROLL!CV$2,ADJ!$2:$2,0)),0)</f>
        <v/>
      </c>
      <c r="CW223">
        <f>IFERROR(INDEX(ADJ!$A$1:$BZ$1000,MATCH(PAYROLL!D223,ADJ!A$1:A$500,0),MATCH(PAYROLL!CW$2,ADJ!$2:$2,0)),0)</f>
        <v/>
      </c>
      <c r="CX223">
        <f>SUM(CR223:CW223)</f>
        <v/>
      </c>
      <c r="CY223">
        <f>ROUND(IF(CR223&gt;0,T223+V223*VLOOKUP("R202",TSC!$B$1:$C$500,2,0),0),0)</f>
        <v/>
      </c>
      <c r="CZ223">
        <f>IFERROR(INDEX(CSDA!D$1:D$500,MATCH($CZ$2,CSDA!C$1:C$500,0)),0)</f>
        <v/>
      </c>
      <c r="DA223">
        <f>ROUND(T223*0.7%,0)</f>
        <v/>
      </c>
      <c r="DB223">
        <f>ROUND(T223/12,0)</f>
        <v/>
      </c>
      <c r="DC223">
        <f ref="DC223" t="array">IFERROR(INDEX(CSDA!D$1:D$500,MATCH("Trích giữ"&amp;PAYROLL!DC$2,CSDA!A$1:A$500&amp;CSDA!C$1:C$500,0)),0)</f>
        <v/>
      </c>
      <c r="DD223">
        <f ref="DD223" t="array">IFERROR(INDEX(CSDA!D$1:D$500,MATCH("Trích giữ"&amp;PAYROLL!DD$2,CSDA!A$1:A$500&amp;CSDA!C$1:C$500,0)),0)</f>
        <v/>
      </c>
      <c r="DE223">
        <f ref="DE223" t="array">IFERROR(INDEX(CSDA!D$1:D$500,MATCH("Trích giữ"&amp;PAYROLL!DE$2,CSDA!A$1:A$500&amp;CSDA!C$1:C$500,0)),0)</f>
        <v/>
      </c>
      <c r="DF223">
        <f>IFERROR(INDEX(CSDA!D$1:D$500,MATCH(PAYROLL!DF$2,CSDA!C$1:C$500,0)),0)</f>
        <v/>
      </c>
      <c r="DG223">
        <f ref="DG223" t="array">IFERROR(INDEX(CSDA!D$1:D$500,MATCH("Trích giữ"&amp;PAYROLL!DG$2,CSDA!A$1:A$500&amp;CSDA!C$1:C$500,0)),0)</f>
        <v/>
      </c>
      <c r="DH223">
        <f>ROUND(T223/26,0)</f>
        <v/>
      </c>
      <c r="DI223">
        <f ref="DI223" t="array">IFERROR(INDEX(CSDA!D$1:D$500,MATCH("Trích giữ"&amp;PAYROLL!DI$2,CSDA!A$1:A$500&amp;CSDA!C$1:C$500,0)),0)</f>
        <v/>
      </c>
      <c r="DJ223">
        <f>IF(U223=0,T223*21.5%-BL223,0)</f>
        <v/>
      </c>
      <c r="DK223">
        <f ref="DK223" t="array">IFERROR(INDEX(CSDA!D$1:D$500,MATCH("Trích giữ"&amp;PAYROLL!DK$2,CSDA!A$1:A$500&amp;CSDA!C$1:C$500,0)),0)</f>
        <v/>
      </c>
      <c r="DL223">
        <f>IFERROR(INDEX(CSDA!D$1:D$500,MATCH(PAYROLL!DL$2,CSDA!C$1:C$500,0))/12,0)</f>
        <v/>
      </c>
      <c r="DM223">
        <f>SUM(DB223:DL223)</f>
        <v/>
      </c>
      <c r="DN223">
        <f>IFERROR(INDEX(ADJ!$A$1:$BZ$1000,MATCH(PAYROLL!D223,ADJ!A$1:A$500,0),MATCH(PAYROLL!DN$2,ADJ!$2:$2,0)),0)</f>
        <v/>
      </c>
      <c r="DO223">
        <f>IFERROR(SUM(BP223,DM223:DN223,CX223:DA223)-DT223,0)</f>
        <v/>
      </c>
      <c r="DP223">
        <f ref="DP223" t="array">SUM(BW223*IFERROR(INDEX(CSDA!D$1:D$500,MATCH(BW$2,CSDA!C$1:C$500,0)),0)%,CX223*IFERROR(INDEX(CSDA!D$1:D$500,MATCH(CX$2,CSDA!C$1:C$500,0)),0)%,DA223*IFERROR(INDEX(CSDA!D$1:D$500,MATCH(DA$2,CSDA!C$1:C$500,0)),0)%,DB223*IFERROR(INDEX(CSDA!D$1:D$500,MATCH(DB$2,CSDA!C$1:C$500,0)),0)%,DF223*IFERROR(INDEX(CSDA!D$1:D$500,MATCH("Phí dịch vụ"&amp;PAYROLL!DF$2,CSDA!A$1:A$500&amp;CSDA!C$1:C$500,0)),0)%,DC223*IFERROR(INDEX(CSDA!D$1:D$500,MATCH("Phí dịch vụ"&amp;PAYROLL!DC$2,CSDA!A$1:A$500&amp;CSDA!C$1:C$500,0)),0)%,DH223*IFERROR(INDEX(CSDA!D$1:D$500,MATCH("Phí dịch vụ"&amp;PAYROLL!DH$2,CSDA!A$1:A$500&amp;CSDA!C$1:C$500,0)),0)%,DJ223*IFERROR(INDEX(CSDA!D$1:D$500,MATCH("Phí dịch vụ"&amp;PAYROLL!DJ$2,CSDA!A$1:A$500&amp;CSDA!C$1:C$500,0)),0)%,BN223*IFERROR(INDEX(CSDA!D$1:D$500,MATCH(BN$2,CSDA!C$1:C$500,0)),0)%)-BN223*7%</f>
        <v/>
      </c>
      <c r="DQ223">
        <f>IFERROR(INDEX(ADJ!$A$1:$BZ$1000,MATCH(PAYROLL!D223,ADJ!A$1:A$500,0),MATCH(PAYROLL!DQ$2,ADJ!$2:$2,0)),0)</f>
        <v/>
      </c>
      <c r="DR223">
        <f>IFERROR(INDEX(ADJ!$A$1:$BZ$1000,MATCH(PAYROLL!D223,ADJ!A$1:A$500,0),MATCH(PAYROLL!DR$2,ADJ!$2:$2,0)),0)</f>
        <v/>
      </c>
      <c r="DS223">
        <f>SUM(DP223:DR223)</f>
        <v/>
      </c>
      <c r="DT223">
        <f>EK223</f>
        <v/>
      </c>
      <c r="DU223">
        <f>SUM(DO223:DR223)</f>
        <v/>
      </c>
      <c r="DV223">
        <f>ROUND(DU223*0.1,0)</f>
        <v/>
      </c>
      <c r="DW223">
        <f>DU223+DV223</f>
        <v/>
      </c>
      <c r="DZ223">
        <f>IFERROR(INDEX(ADJ!$A$1:$BZ$1000,MATCH(PAYROLL!$D223,ADJ!A$1:A$500,0),MATCH(PAYROLL!DZ$2,ADJ!$2:$2,0)),0)</f>
        <v/>
      </c>
      <c r="EA223">
        <f>IFERROR(INDEX(ADJ!$A$1:$BZ$1000,MATCH(PAYROLL!$D223,ADJ!A$1:A$500,0),MATCH(PAYROLL!EA$2,ADJ!$2:$2,0)),0)</f>
        <v/>
      </c>
      <c r="EB223">
        <f>IFERROR(INDEX(ADJ!$A$1:$BZ$1000,MATCH(PAYROLL!$D223,ADJ!A$1:A$500,0),MATCH(PAYROLL!EB$2,ADJ!$2:$2,0)),0)</f>
        <v/>
      </c>
      <c r="EC223">
        <f>IFERROR(INDEX(ADJ!$A$1:$BZ$1000,MATCH(PAYROLL!$D223,ADJ!A$1:A$500,0),MATCH(PAYROLL!EC$2,ADJ!$2:$2,0)),0)</f>
        <v/>
      </c>
      <c r="ED223">
        <f>IFERROR(INDEX(ADJ!$A$1:$BZ$1000,MATCH(PAYROLL!$D223,ADJ!A$1:A$500,0),MATCH(PAYROLL!ED$2,ADJ!$2:$2,0)),0)</f>
        <v/>
      </c>
      <c r="EE223">
        <f>IFERROR(INDEX(ADJ!$A$1:$BZ$1000,MATCH(PAYROLL!$D223,ADJ!A$1:A$500,0),MATCH(PAYROLL!EE$2,ADJ!$2:$2,0)),0)</f>
        <v/>
      </c>
      <c r="EF223">
        <f>IFERROR(INDEX(ADJ!$A$1:$BZ$1000,MATCH(PAYROLL!$D223,ADJ!A$1:A$500,0),MATCH(PAYROLL!EF$2,ADJ!$2:$2,0)),0)</f>
        <v/>
      </c>
      <c r="EG223">
        <f>IFERROR(INDEX(ADJ!$A$1:$BZ$1000,MATCH(PAYROLL!$D223,ADJ!A$1:A$500,0),MATCH(PAYROLL!EG$2,ADJ!$2:$2,0)),0)</f>
        <v/>
      </c>
      <c r="EH223">
        <f>IFERROR(INDEX(ADJ!$A$1:$BZ$1000,MATCH(PAYROLL!$D223,ADJ!A$1:A$500,0),MATCH(PAYROLL!EH$2,ADJ!$2:$2,0)),0)</f>
        <v/>
      </c>
      <c r="EI223">
        <f>IFERROR(INDEX(ADJ!$A$1:$BZ$1000,MATCH(PAYROLL!D223,ADJ!A$1:A$500,0),MATCH(PAYROLL!EI$2,ADJ!$2:$2,0)),0)</f>
        <v/>
      </c>
      <c r="EJ223">
        <f>IFERROR(INDEX(ADJ!$A$1:$BZ$1000,MATCH(PAYROLL!$D223,ADJ!A$1:A$500,0),MATCH(PAYROLL!EJ$2,ADJ!$2:$2,0)),0)</f>
        <v/>
      </c>
      <c r="EK223">
        <f>SUM(DZ223:EJ223)</f>
        <v/>
      </c>
    </row>
    <row r="224">
      <c r="A224" t="n">
        <v>222</v>
      </c>
      <c r="B224" t="inlineStr">
        <is>
          <t>Dương Quốc Huy</t>
        </is>
      </c>
      <c r="D224" t="inlineStr">
        <is>
          <t>160008-01</t>
        </is>
      </c>
      <c r="S224">
        <f>IFERROR(INDEX(PIS!$A$1:$BZ$1000,MATCH($D224,PIS!C$1:C$500,0),MATCH("Lương CB tháng trước",PIS!$1:$1,0)),0)</f>
        <v/>
      </c>
      <c r="T224">
        <f>IFERROR(INDEX(PIS!$A$1:$BZ$1000,MATCH($D224,PIS!C$1:C$500,0),MATCH("Lương CB hiện tại",PIS!$1:$1,0)),0)</f>
        <v/>
      </c>
      <c r="U224">
        <f>IFERROR(INDEX(PIS!$A$1:$BZ$1000,MATCH($D224,PIS!C$1:C$500,0),MATCH("Lương đóng BHBB",PIS!$1:$1,0)),0)</f>
        <v/>
      </c>
      <c r="V224">
        <f>IFERROR(INDEX(PIS!$A$1:$BZ$1000,MATCH($D224,PIS!C$1:C$500,0),MATCH(V$2,PIS!$2:$2,0)),0)</f>
        <v/>
      </c>
      <c r="W224">
        <f>IFERROR(INDEX(PIS!$A$1:$BZ$1000,MATCH($D224,PIS!C$1:C$500,0),MATCH(W$2,PIS!$2:$2,0)),0)</f>
        <v/>
      </c>
      <c r="X224">
        <f>IFERROR(INDEX(PIS!$A$1:$BZ$1000,MATCH($D224,PIS!C$1:C$500,0),MATCH(X$2,PIS!$2:$2,0)),0)</f>
        <v/>
      </c>
      <c r="Y224">
        <f>IFERROR(INDEX(PIS!$A$1:$BZ$1000,MATCH($D224,PIS!C$1:C$500,0),MATCH(Y$2,PIS!$2:$2,0)),0)</f>
        <v/>
      </c>
      <c r="Z224">
        <f>IFERROR(INDEX(PIS!$A$1:$BZ$1000,MATCH($D224,PIS!C$1:C$500,0),MATCH(Z$2,PIS!$2:$2,0)),0)</f>
        <v/>
      </c>
      <c r="AA224">
        <f>IFERROR(INDEX(PIS!$A$1:$BZ$1000,MATCH($D224,PIS!C$1:C$500,0),MATCH(AA$2,PIS!$2:$2,0)),0)</f>
        <v/>
      </c>
      <c r="AB224">
        <f>IFERROR(INDEX(PIS!$A$1:$BZ$1000,MATCH($D224,PIS!C$1:C$500,0),MATCH(AB$2,PIS!$2:$2,0)),0)</f>
        <v/>
      </c>
      <c r="AC224">
        <f>SUM(V224:AB224)</f>
        <v/>
      </c>
      <c r="AD224">
        <f>IFERROR(INDEX(TIMESHEET!$A$1:$AI$5000,MATCH($D224,TIMESHEET!A$1:A$500,0),MATCH("T100",TIMESHEET!$2:$2,0))-2,0)</f>
        <v/>
      </c>
      <c r="AE224">
        <f>IFERROR(INDEX(TIMESHEET!$A$1:$AI$5000,MATCH($D224,TIMESHEET!A$1:A$500,0),MATCH("T202",TIMESHEET!$2:$2,0)),0)</f>
        <v/>
      </c>
      <c r="AF224">
        <f>IFERROR(INDEX(TIMESHEET!$A$1:$AI$5000,MATCH($D224,TIMESHEET!A$1:A$500,0),MATCH("T302",TIMESHEET!$2:$2,0)),0)</f>
        <v/>
      </c>
      <c r="AG224">
        <f>IFERROR(INDEX(TIMESHEET!$A$1:$AI$5000,MATCH($D224,TIMESHEET!A$1:A$500,0),MATCH("T406",TIMESHEET!$2:$2,0)),0)</f>
        <v/>
      </c>
      <c r="AH224">
        <f>AE224+AG224</f>
        <v/>
      </c>
      <c r="AI224">
        <f>IFERROR(INDEX(TIMESHEET!$A$1:$AI$5000,MATCH($D224,TIMESHEET!A$1:A$500,0),MATCH("T701",TIMESHEET!$2:$2,0)),0)</f>
        <v/>
      </c>
      <c r="AJ224">
        <f>IFERROR(INDEX(TIMESHEET!$A$1:$AI$5000,MATCH($D224,TIMESHEET!B$1:B$500,0),MATCH("T320",TIMESHEET!$2:$2,0)),0)</f>
        <v/>
      </c>
      <c r="AK224">
        <f>IFERROR(IF(LEFT(INDEX(PIS!O$1:O$500,MATCH(D224,PIS!C$1:C$500)),1)="M",T224/AD224*SUM(AE224:AG224),T224*AD224),0)</f>
        <v/>
      </c>
      <c r="AL224">
        <f>IFERROR(INDEX(ADJ!$A$1:$BZ$1000,MATCH(PAYROLL!D224,ADJ!A$1:A$500,0),MATCH(PAYROLL!AL$2,ADJ!$2:$2,0)),0)</f>
        <v/>
      </c>
      <c r="AM224">
        <f>SUM(AK224:AL224)</f>
        <v/>
      </c>
      <c r="AN224">
        <f>IFERROR(ROUND(V224/$AD224*$AH224,0),0)</f>
        <v/>
      </c>
      <c r="AO224">
        <f>IFERROR(ROUND(W224/$AD224*$AH224,0),0)</f>
        <v/>
      </c>
      <c r="AP224">
        <f>IFERROR(ROUND(X224/$AD224*$AE224,0),0)</f>
        <v/>
      </c>
      <c r="AQ224">
        <f>IFERROR(ROUND(Y224/$AD224*$AH224,0),0)</f>
        <v/>
      </c>
      <c r="AR224">
        <f>IFERROR(ROUND(Z224/$AD224*$AH224,0),0)</f>
        <v/>
      </c>
      <c r="AS224">
        <f>IFERROR(ROUND(AA224/$AD224*$AH224,0),0)</f>
        <v/>
      </c>
      <c r="AT224">
        <f>IFERROR(IF((AE224+AF224+AG224)&gt;13,AB224,ROUND(AB224/AD224*AH224,0)),0)</f>
        <v/>
      </c>
      <c r="AU224">
        <f>IFERROR(INDEX(ADJ!$A$1:$BZ$1000,MATCH(PAYROLL!D224,ADJ!A$1:A$500,0),MATCH(PAYROLL!AU$2,ADJ!$2:$2,0)),0)</f>
        <v/>
      </c>
      <c r="AV224">
        <f>ROUND(SUM(AN224:AU224),0)</f>
        <v/>
      </c>
      <c r="AW224">
        <f>IFERROR(INDEX(TIMESHEET!$A$1:$AI$5000,MATCH(PAYROLL!D224,TIMESHEET!A$1:A$500,0),MATCH("T620",TIMESHEET!$2:$2,0)),0)</f>
        <v/>
      </c>
      <c r="AX224">
        <f>IFERROR(INDEX(TIMESHEET!$A$1:$AI$5000,MATCH(PAYROLL!D224,TIMESHEET!A$1:A$500,0),MATCH("T601",TIMESHEET!$2:$2,0)),0)</f>
        <v/>
      </c>
      <c r="AY224">
        <f>IFERROR(INDEX(TIMESHEET!$A$1:$AI$5000,MATCH(PAYROLL!D224,TIMESHEET!A$1:A$500,0),MATCH("T602",TIMESHEET!$2:$2,0)),0)</f>
        <v/>
      </c>
      <c r="AZ224">
        <f>IFERROR(INDEX(TIMESHEET!$A$1:$AI$5000,MATCH(PAYROLL!D224,TIMESHEET!A$1:A$500,0),MATCH("T603",TIMESHEET!$2:$2,0)),0)</f>
        <v/>
      </c>
      <c r="BA224">
        <f>IFERROR(INDEX(TIMESHEET!$A$1:$AI$5000,MATCH(PAYROLL!D224,TIMESHEET!A$1:A$500,0),MATCH("T611",TIMESHEET!$2:$2,0)),0)</f>
        <v/>
      </c>
      <c r="BB224">
        <f>IFERROR(INDEX(TIMESHEET!$A$1:$AI$5000,MATCH(PAYROLL!D224,TIMESHEET!A$1:A$500,0),MATCH("T612",TIMESHEET!$2:$2,0)),0)</f>
        <v/>
      </c>
      <c r="BC224">
        <f>IFERROR(INDEX(TIMESHEET!$A$1:$AI$5000,MATCH(PAYROLL!D224,TIMESHEET!A$1:A$500,0),MATCH("T613",TIMESHEET!$2:$2,0)),0)</f>
        <v/>
      </c>
      <c r="BD224">
        <f>IFERROR(INDEX(TIMESHEET!$A$1:$AI$5000,MATCH(PAYROLL!D224,TIMESHEET!A$1:A$500,0),MATCH("T500",TIMESHEET!$2:$2,0)),0)</f>
        <v/>
      </c>
      <c r="BE224">
        <f>IFERROR(IF(LEFT(INDEX(PIS!O$1:O$500,MATCH(D224,PIS!C$1:C$500)),1)="M",T224/AD224/8*(AW224+AX224*1.5+AY224*2+AZ224*3+BA224*2.1+BB224*2.7+BC224*3.9+BD224*0.3),T224/8*(AW224+AX224*1.5+AY224*2+AZ224*3+BA224*2.1+BB224*2.7+BC224*3.9+BD224*0.3)),0)</f>
        <v/>
      </c>
      <c r="BF224">
        <f>IFERROR(INDEX(ADJ!$A$1:$BZ$1000,MATCH(PAYROLL!$D224,ADJ!A$1:A$500,0),MATCH(PAYROLL!BF$2,ADJ!$2:$2,0)),0)</f>
        <v/>
      </c>
      <c r="BG224">
        <f>IFERROR(INDEX(ADJ!$A$1:$BZ$1000,MATCH(PAYROLL!D224,ADJ!A$1:A$500,0),MATCH(PAYROLL!BG$2,ADJ!$2:$2,0)),0)</f>
        <v/>
      </c>
      <c r="BH224">
        <f>IFERROR(INDEX(ADJ!$A$1:$BZ$1000,MATCH(PAYROLL!D224,ADJ!A$1:A$500,0),MATCH(PAYROLL!BH$2,ADJ!$2:$2,0)),0)</f>
        <v/>
      </c>
      <c r="BI224">
        <f>IFERROR(INDEX(ADJ!$A$1:$BZ$1000,MATCH(PAYROLL!D224,ADJ!A$1:A$500,0),MATCH(PAYROLL!BI$2,ADJ!$2:$2,0)),0)</f>
        <v/>
      </c>
      <c r="BJ224">
        <f>IFERROR(INDEX(ADJ!$A$1:$BZ$1000,MATCH(PAYROLL!D224,ADJ!A$1:A$500,0),MATCH(PAYROLL!BJ$2,ADJ!$2:$2,0)),0)</f>
        <v/>
      </c>
      <c r="BK224">
        <f>SUM(BF224:BJ224)</f>
        <v/>
      </c>
      <c r="BL224">
        <f>IFERROR(INDEX(ADJ!$A$1:$BZ$1000,MATCH(PAYROLL!D224,ADJ!A$1:A$500,0),MATCH(PAYROLL!BL$2,ADJ!$2:$2,0)),0)</f>
        <v/>
      </c>
      <c r="BM224">
        <f>IFERROR(INDEX(ADJ!$A$1:$BZ$1000,MATCH(PAYROLL!D224,ADJ!A$1:A$500,0),MATCH(PAYROLL!BM$2,ADJ!$2:$2,0)),0)</f>
        <v/>
      </c>
      <c r="BN224">
        <f>IFERROR(INDEX(ADJ!$A$1:$BZ$1000,MATCH(PAYROLL!D224,ADJ!A$1:A$500,0),MATCH(PAYROLL!BN$2,ADJ!$2:$2,0)),0)</f>
        <v/>
      </c>
      <c r="BO224">
        <f>IFERROR(INDEX(ADJ!$A$1:$BZ$1000,MATCH(PAYROLL!D224,ADJ!A$1:A$500,0),MATCH(PAYROLL!BO$2,ADJ!$2:$2,0)),0)</f>
        <v/>
      </c>
      <c r="BP224">
        <f>SUM(AM224,AV224,BE224,BK224,BL224:BO224)</f>
        <v/>
      </c>
      <c r="BQ224">
        <f>BO224</f>
        <v/>
      </c>
      <c r="BR224">
        <f>IFERROR(ROUND(IF(LEFT(INDEX(PIS!O$1:O$500,MATCH(D224,PIS!C$1:C$500)),1)="D",T224/8*(BD224*0.3),IF(LEFT(INDEX(PIS!O$1:O$500,MATCH(D224,PIS!C$1:C$500)),1)="H",T224*($BD224*0.3),T224/$AD224/8*($BD224*0.3))),0),0)</f>
        <v/>
      </c>
      <c r="BS224">
        <f>IF(AP224&lt;1,0,MIN(AP224,730000))</f>
        <v/>
      </c>
      <c r="BT224">
        <f>IFERROR(ROUND((BE224-SUM(AW224:BC224)*T224/AD224/8),0)-BR224,0)</f>
        <v/>
      </c>
      <c r="BU224">
        <f>AO224</f>
        <v/>
      </c>
      <c r="BV224">
        <f>SUM(BQ224:BU224)</f>
        <v/>
      </c>
      <c r="BW224">
        <f>BP224-BV224</f>
        <v/>
      </c>
      <c r="BX224">
        <f>IFERROR(IF(RIGHT(INDEX(PIS!O$1:O$500,MATCH(D224,PIS!C$1:C$500)),5)="Gross",MIN(U224+V224,VLOOKUP("R700",TSC!B:C,2,0)*VLOOKUP("R101",TSC!B:C,2,0))*VLOOKUP("R701",TSC!B:C,2,0)%,0),0)</f>
        <v/>
      </c>
      <c r="BY224">
        <f>IFERROR(IF(RIGHT(INDEX(PIS!O$1:O$500,MATCH(D224,PIS!C$1:C$500)),5)="Gross",MIN(U224+V224,VLOOKUP("R700",TSC!B:C,2,0)*VLOOKUP("R101",TSC!B:C,2,0))*VLOOKUP("T704",TSC!B:C,2,0)%,0),0)</f>
        <v/>
      </c>
      <c r="BZ224">
        <f>IFERROR(IF(RIGHT(INDEX(PIS!O$1:O$500,MATCH(D224,PIS!C$1:C$500)),5)="Gross",MIN(U224+V224,VLOOKUP("R700",TSC!B:C,2,0)*VLOOKUP("1",TSC!F:G,2,0))*VLOOKUP("T705",TSC!B:C,2,0)%,0),0)</f>
        <v/>
      </c>
      <c r="CA224">
        <f>IFERROR(INDEX(ADJ!$A$1:$BZ$1000,MATCH(PAYROLL!D224,ADJ!A$1:A$500,0),MATCH(PAYROLL!CA$2,ADJ!$2:$2,0)),0)</f>
        <v/>
      </c>
      <c r="CB224">
        <f>IFERROR(INDEX(ADJ!$A$1:$BZ$1000,MATCH(PAYROLL!D224,ADJ!A$1:A$500,0),MATCH(PAYROLL!CB$2,ADJ!$2:$2,0)),0)</f>
        <v/>
      </c>
      <c r="CC224">
        <f>SUM(BX224:CB224)</f>
        <v/>
      </c>
      <c r="CD224">
        <f>IFERROR(INDEX(PIS!$A$1:$BZ$1000,MATCH(PAYROLL!D224,PIS!C$1:C$500,0),MATCH(PAYROLL!CD$1,PIS!$1:$1,0)),0)</f>
        <v/>
      </c>
      <c r="CE224">
        <f>IFERROR(IF(OR(INDEX(PIS!P$1:P$500,MATCH(D224,PIS!C$1:C$500,0))="LT2",INDEX(PIS!P$1:P$500,MATCH(D224,PIS!C$1:C$500,0))="P10"),0,SUM(CC224,CD224*VLOOKUP("R601",TSC!B:C,2,0),VLOOKUP("R602",TSC!B:C,2,0))),0)</f>
        <v/>
      </c>
      <c r="CF224">
        <f>MAX(BW224-CE224,0)</f>
        <v/>
      </c>
      <c r="CG224">
        <f>IFERROR(IF(OR(RIGHT(INDEX(PIS!P$1:P$500,MATCH(D224,PIS!C$1:C$500)),5)="P10",RIGHT(INDEX(PIS!P$1:P$500,MATCH(D224,PIS!C$1:C$500)),5)="CK"),0,IF(CF224&lt;=5000000,CF224*5%,IF(CF224&lt;=10000000,CF224*10%-250000,IF(CF224&lt;=18000000,CF224*15%-750000,IF(CF224&lt;=32000000,CF224*20%-1650000,IF(CF224&lt;=52000000,CF224*25%-3250000,IF(CF224&lt;=80000000,BH224*30%-5850000,CF224*35%-9850000))))))),0)</f>
        <v/>
      </c>
      <c r="CH224">
        <f>IFERROR(IF(OR(INDEX(PIS!P$1:P$500,MATCH(D224,PIS!C$1:C$500))="LT",INDEX(PIS!P$1:P$500,MATCH(D224,PIS!C$1:C$500))="CK"),0,IF(CF224&lt;2000000,0,CF224*10%)),0)</f>
        <v/>
      </c>
      <c r="CI224">
        <f>IFERROR(INDEX(ADJ!$A$1:$BZ$1000,MATCH(PAYROLL!D224,ADJ!A$1:A$500,0),MATCH(PAYROLL!CI$2,ADJ!$2:$2,0)),0)</f>
        <v/>
      </c>
      <c r="CJ224">
        <f>IFERROR(INDEX(ADJ!$A$1:$BZ$1000,MATCH(PAYROLL!D224,ADJ!A$1:A$500,0),MATCH(PAYROLL!CJ$2,ADJ!$2:$2,0)),0)</f>
        <v/>
      </c>
      <c r="CK224">
        <f>IFERROR(INDEX(ADJ!$A$1:$BZ$1000,MATCH(PAYROLL!D224,ADJ!A$1:A$500,0),MATCH(PAYROLL!CK$2,ADJ!$2:$2,0)),0)</f>
        <v/>
      </c>
      <c r="CL224">
        <f>SUM(CG224:CK224)</f>
        <v/>
      </c>
      <c r="CM224">
        <f>ROUND(SUM(CH224:CK224),0)</f>
        <v/>
      </c>
      <c r="CN224">
        <f>IFERROR(INDEX(CSDA!D$1:D$500,MATCH($CN$2,CSDA!C$1:C$500,0))*INDEX(PIS!V$1:V$500,MATCH(D224,PIS!C$1:C$500))+INDEX(ADJ!$A$1:$BZ$1000,MATCH(PAYROLL!D224,ADJ!A$1:A$500,0),MATCH(PAYROLL!CN$2,ADJ!$2:$2,0)),0)</f>
        <v/>
      </c>
      <c r="CO224">
        <f>IFERROR(INDEX(ADJ!$A$1:$BZ$1000,MATCH(PAYROLL!D224,ADJ!A$1:A$500,0),MATCH(PAYROLL!CO$2,ADJ!$2:$2,0)),0)</f>
        <v/>
      </c>
      <c r="CP224">
        <f>IFERROR(INDEX(ADJ!$A$1:$BZ$1000,MATCH(PAYROLL!D224,ADJ!A$1:A$500,0),MATCH(PAYROLL!CP$2,ADJ!$2:$2,0)),0)</f>
        <v/>
      </c>
      <c r="CQ224">
        <f>BP224-CL224-CI224-CM224-CN224-CO224-CP224-CC224</f>
        <v/>
      </c>
      <c r="CR224">
        <f>IFERROR(IF(RIGHT(INDEX(PIS!O$1:O$500,MATCH(D224,PIS!C$1:C$500,0)),5)="Gross",MIN(U224+V224,VLOOKUP("R700",TSC!B:C,2,0)*VLOOKUP("R101",TSC!B:C,2,0))*(VLOOKUP("T711",TSC!B:C,2,0)+VLOOKUP("T712",TSC!B:C,2,0))%,MIN(T224+V224,VLOOKUP("R700",TSC!B:C,2,0)*VLOOKUP("R101",TSC!B:C,2,0))*(VLOOKUP("T711",TSC!B:C,2,0)+VLOOKUP("T712",TSC!B:C,2,0)+VLOOKUP("R701",TSC!B:C,2,0))%),0)</f>
        <v/>
      </c>
      <c r="CS224">
        <f>IFERROR(IF(RIGHT(INDEX(PIS!O$1:O$500,MATCH(D224,PIS!C$1:C$500,0)),5)="Gross",MIN(U224+V224,VLOOKUP("R700",TSC!B:C,2,0)*VLOOKUP("R101",TSC!B:C,2,0))*(VLOOKUP("T714",TSC!B:C,2,0))%,MIN(T224+V224,VLOOKUP("R700",TSC!B:C,2,0)*VLOOKUP("R101",TSC!B:C,2,0))*(VLOOKUP("T704",TSC!B:C,2,0)+VLOOKUP("T714",TSC!B:C,2,0))%),0)</f>
        <v/>
      </c>
      <c r="CT224">
        <f>IFERROR(IF(RIGHT(INDEX(PIS!O$1:O$500,MATCH(D224,PIS!C$1:C$500,0)),5)="Gross",MIN(U224+V224,VLOOKUP("R700",TSC!B:C,2,0)*VLOOKUP("R101",TSC!B:C,2,0))*VLOOKUP("T705",TSC!B:C,2,0)%,MIN(T224+V224,VLOOKUP("R700",TSC!B:C,2,0)*VLOOKUP("R101",TSC!B:C,2,0))*VLOOKUP("T705",TSC!B:C,2,0)%),0)</f>
        <v/>
      </c>
      <c r="CU224">
        <f>IFERROR(IF(RIGHT(INDEX(PIS!O$1:O$500,MATCH(D224,PIS!C$1:C$500,0)),5)="Gross",MIN(U224+V224,VLOOKUP("R700",TSC!B:C,2,0)*VLOOKUP("R101",TSC!B:C,2,0))*(VLOOKUP("T713",TSC!B:C,2,0))%,MIN(T224+V224,VLOOKUP("R700",TSC!B:C,2,0)*VLOOKUP("R101",TSC!B:C,2,0))*(VLOOKUP("T713",TSC!B:C,2,0))%),0)</f>
        <v/>
      </c>
      <c r="CV224">
        <f>IFERROR(INDEX(ADJ!$A$1:$BZ$1000,MATCH(PAYROLL!D224,ADJ!A$1:A$500,0),MATCH(PAYROLL!CV$2,ADJ!$2:$2,0)),0)</f>
        <v/>
      </c>
      <c r="CW224">
        <f>IFERROR(INDEX(ADJ!$A$1:$BZ$1000,MATCH(PAYROLL!D224,ADJ!A$1:A$500,0),MATCH(PAYROLL!CW$2,ADJ!$2:$2,0)),0)</f>
        <v/>
      </c>
      <c r="CX224">
        <f>SUM(CR224:CW224)</f>
        <v/>
      </c>
      <c r="CY224">
        <f>ROUND(IF(CR224&gt;0,T224+V224*VLOOKUP("R202",TSC!$B$1:$C$500,2,0),0),0)</f>
        <v/>
      </c>
      <c r="CZ224">
        <f>IFERROR(INDEX(CSDA!D$1:D$500,MATCH($CZ$2,CSDA!C$1:C$500,0)),0)</f>
        <v/>
      </c>
      <c r="DA224">
        <f>ROUND(T224*0.7%,0)</f>
        <v/>
      </c>
      <c r="DB224">
        <f>ROUND(T224/12,0)</f>
        <v/>
      </c>
      <c r="DC224">
        <f ref="DC224" t="array">IFERROR(INDEX(CSDA!D$1:D$500,MATCH("Trích giữ"&amp;PAYROLL!DC$2,CSDA!A$1:A$500&amp;CSDA!C$1:C$500,0)),0)</f>
        <v/>
      </c>
      <c r="DD224">
        <f ref="DD224" t="array">IFERROR(INDEX(CSDA!D$1:D$500,MATCH("Trích giữ"&amp;PAYROLL!DD$2,CSDA!A$1:A$500&amp;CSDA!C$1:C$500,0)),0)</f>
        <v/>
      </c>
      <c r="DE224">
        <f ref="DE224" t="array">IFERROR(INDEX(CSDA!D$1:D$500,MATCH("Trích giữ"&amp;PAYROLL!DE$2,CSDA!A$1:A$500&amp;CSDA!C$1:C$500,0)),0)</f>
        <v/>
      </c>
      <c r="DF224">
        <f>IFERROR(INDEX(CSDA!D$1:D$500,MATCH(PAYROLL!DF$2,CSDA!C$1:C$500,0)),0)</f>
        <v/>
      </c>
      <c r="DG224">
        <f ref="DG224" t="array">IFERROR(INDEX(CSDA!D$1:D$500,MATCH("Trích giữ"&amp;PAYROLL!DG$2,CSDA!A$1:A$500&amp;CSDA!C$1:C$500,0)),0)</f>
        <v/>
      </c>
      <c r="DH224">
        <f>ROUND(T224/26,0)</f>
        <v/>
      </c>
      <c r="DI224">
        <f ref="DI224" t="array">IFERROR(INDEX(CSDA!D$1:D$500,MATCH("Trích giữ"&amp;PAYROLL!DI$2,CSDA!A$1:A$500&amp;CSDA!C$1:C$500,0)),0)</f>
        <v/>
      </c>
      <c r="DJ224">
        <f>IF(U224=0,T224*21.5%-BL224,0)</f>
        <v/>
      </c>
      <c r="DK224">
        <f ref="DK224" t="array">IFERROR(INDEX(CSDA!D$1:D$500,MATCH("Trích giữ"&amp;PAYROLL!DK$2,CSDA!A$1:A$500&amp;CSDA!C$1:C$500,0)),0)</f>
        <v/>
      </c>
      <c r="DL224">
        <f>IFERROR(INDEX(CSDA!D$1:D$500,MATCH(PAYROLL!DL$2,CSDA!C$1:C$500,0))/12,0)</f>
        <v/>
      </c>
      <c r="DM224">
        <f>SUM(DB224:DL224)</f>
        <v/>
      </c>
      <c r="DN224">
        <f>IFERROR(INDEX(ADJ!$A$1:$BZ$1000,MATCH(PAYROLL!D224,ADJ!A$1:A$500,0),MATCH(PAYROLL!DN$2,ADJ!$2:$2,0)),0)</f>
        <v/>
      </c>
      <c r="DO224">
        <f>IFERROR(SUM(BP224,DM224:DN224,CX224:DA224)-DT224,0)</f>
        <v/>
      </c>
      <c r="DP224">
        <f ref="DP224" t="array">SUM(BW224*IFERROR(INDEX(CSDA!D$1:D$500,MATCH(BW$2,CSDA!C$1:C$500,0)),0)%,CX224*IFERROR(INDEX(CSDA!D$1:D$500,MATCH(CX$2,CSDA!C$1:C$500,0)),0)%,DA224*IFERROR(INDEX(CSDA!D$1:D$500,MATCH(DA$2,CSDA!C$1:C$500,0)),0)%,DB224*IFERROR(INDEX(CSDA!D$1:D$500,MATCH(DB$2,CSDA!C$1:C$500,0)),0)%,DF224*IFERROR(INDEX(CSDA!D$1:D$500,MATCH("Phí dịch vụ"&amp;PAYROLL!DF$2,CSDA!A$1:A$500&amp;CSDA!C$1:C$500,0)),0)%,DC224*IFERROR(INDEX(CSDA!D$1:D$500,MATCH("Phí dịch vụ"&amp;PAYROLL!DC$2,CSDA!A$1:A$500&amp;CSDA!C$1:C$500,0)),0)%,DH224*IFERROR(INDEX(CSDA!D$1:D$500,MATCH("Phí dịch vụ"&amp;PAYROLL!DH$2,CSDA!A$1:A$500&amp;CSDA!C$1:C$500,0)),0)%,DJ224*IFERROR(INDEX(CSDA!D$1:D$500,MATCH("Phí dịch vụ"&amp;PAYROLL!DJ$2,CSDA!A$1:A$500&amp;CSDA!C$1:C$500,0)),0)%,BN224*IFERROR(INDEX(CSDA!D$1:D$500,MATCH(BN$2,CSDA!C$1:C$500,0)),0)%)-BN224*7%</f>
        <v/>
      </c>
      <c r="DQ224">
        <f>IFERROR(INDEX(ADJ!$A$1:$BZ$1000,MATCH(PAYROLL!D224,ADJ!A$1:A$500,0),MATCH(PAYROLL!DQ$2,ADJ!$2:$2,0)),0)</f>
        <v/>
      </c>
      <c r="DR224">
        <f>IFERROR(INDEX(ADJ!$A$1:$BZ$1000,MATCH(PAYROLL!D224,ADJ!A$1:A$500,0),MATCH(PAYROLL!DR$2,ADJ!$2:$2,0)),0)</f>
        <v/>
      </c>
      <c r="DS224">
        <f>SUM(DP224:DR224)</f>
        <v/>
      </c>
      <c r="DT224">
        <f>EK224</f>
        <v/>
      </c>
      <c r="DU224">
        <f>SUM(DO224:DR224)</f>
        <v/>
      </c>
      <c r="DV224">
        <f>ROUND(DU224*0.1,0)</f>
        <v/>
      </c>
      <c r="DW224">
        <f>DU224+DV224</f>
        <v/>
      </c>
      <c r="DZ224">
        <f>IFERROR(INDEX(ADJ!$A$1:$BZ$1000,MATCH(PAYROLL!$D224,ADJ!A$1:A$500,0),MATCH(PAYROLL!DZ$2,ADJ!$2:$2,0)),0)</f>
        <v/>
      </c>
      <c r="EA224">
        <f>IFERROR(INDEX(ADJ!$A$1:$BZ$1000,MATCH(PAYROLL!$D224,ADJ!A$1:A$500,0),MATCH(PAYROLL!EA$2,ADJ!$2:$2,0)),0)</f>
        <v/>
      </c>
      <c r="EB224">
        <f>IFERROR(INDEX(ADJ!$A$1:$BZ$1000,MATCH(PAYROLL!$D224,ADJ!A$1:A$500,0),MATCH(PAYROLL!EB$2,ADJ!$2:$2,0)),0)</f>
        <v/>
      </c>
      <c r="EC224">
        <f>IFERROR(INDEX(ADJ!$A$1:$BZ$1000,MATCH(PAYROLL!$D224,ADJ!A$1:A$500,0),MATCH(PAYROLL!EC$2,ADJ!$2:$2,0)),0)</f>
        <v/>
      </c>
      <c r="ED224">
        <f>IFERROR(INDEX(ADJ!$A$1:$BZ$1000,MATCH(PAYROLL!$D224,ADJ!A$1:A$500,0),MATCH(PAYROLL!ED$2,ADJ!$2:$2,0)),0)</f>
        <v/>
      </c>
      <c r="EE224">
        <f>IFERROR(INDEX(ADJ!$A$1:$BZ$1000,MATCH(PAYROLL!$D224,ADJ!A$1:A$500,0),MATCH(PAYROLL!EE$2,ADJ!$2:$2,0)),0)</f>
        <v/>
      </c>
      <c r="EF224">
        <f>IFERROR(INDEX(ADJ!$A$1:$BZ$1000,MATCH(PAYROLL!$D224,ADJ!A$1:A$500,0),MATCH(PAYROLL!EF$2,ADJ!$2:$2,0)),0)</f>
        <v/>
      </c>
      <c r="EG224">
        <f>IFERROR(INDEX(ADJ!$A$1:$BZ$1000,MATCH(PAYROLL!$D224,ADJ!A$1:A$500,0),MATCH(PAYROLL!EG$2,ADJ!$2:$2,0)),0)</f>
        <v/>
      </c>
      <c r="EH224">
        <f>IFERROR(INDEX(ADJ!$A$1:$BZ$1000,MATCH(PAYROLL!$D224,ADJ!A$1:A$500,0),MATCH(PAYROLL!EH$2,ADJ!$2:$2,0)),0)</f>
        <v/>
      </c>
      <c r="EI224">
        <f>IFERROR(INDEX(ADJ!$A$1:$BZ$1000,MATCH(PAYROLL!D224,ADJ!A$1:A$500,0),MATCH(PAYROLL!EI$2,ADJ!$2:$2,0)),0)</f>
        <v/>
      </c>
      <c r="EJ224">
        <f>IFERROR(INDEX(ADJ!$A$1:$BZ$1000,MATCH(PAYROLL!$D224,ADJ!A$1:A$500,0),MATCH(PAYROLL!EJ$2,ADJ!$2:$2,0)),0)</f>
        <v/>
      </c>
      <c r="EK224">
        <f>SUM(DZ224:EJ224)</f>
        <v/>
      </c>
    </row>
    <row r="225">
      <c r="A225" t="n">
        <v>223</v>
      </c>
      <c r="B225" t="inlineStr">
        <is>
          <t>Nguyễn Như Cương</t>
        </is>
      </c>
      <c r="D225" t="inlineStr">
        <is>
          <t>160049-01</t>
        </is>
      </c>
      <c r="S225">
        <f>IFERROR(INDEX(PIS!$A$1:$BZ$1000,MATCH($D225,PIS!C$1:C$500,0),MATCH("Lương CB tháng trước",PIS!$1:$1,0)),0)</f>
        <v/>
      </c>
      <c r="T225">
        <f>IFERROR(INDEX(PIS!$A$1:$BZ$1000,MATCH($D225,PIS!C$1:C$500,0),MATCH("Lương CB hiện tại",PIS!$1:$1,0)),0)</f>
        <v/>
      </c>
      <c r="U225">
        <f>IFERROR(INDEX(PIS!$A$1:$BZ$1000,MATCH($D225,PIS!C$1:C$500,0),MATCH("Lương đóng BHBB",PIS!$1:$1,0)),0)</f>
        <v/>
      </c>
      <c r="V225">
        <f>IFERROR(INDEX(PIS!$A$1:$BZ$1000,MATCH($D225,PIS!C$1:C$500,0),MATCH(V$2,PIS!$2:$2,0)),0)</f>
        <v/>
      </c>
      <c r="W225">
        <f>IFERROR(INDEX(PIS!$A$1:$BZ$1000,MATCH($D225,PIS!C$1:C$500,0),MATCH(W$2,PIS!$2:$2,0)),0)</f>
        <v/>
      </c>
      <c r="X225">
        <f>IFERROR(INDEX(PIS!$A$1:$BZ$1000,MATCH($D225,PIS!C$1:C$500,0),MATCH(X$2,PIS!$2:$2,0)),0)</f>
        <v/>
      </c>
      <c r="Y225">
        <f>IFERROR(INDEX(PIS!$A$1:$BZ$1000,MATCH($D225,PIS!C$1:C$500,0),MATCH(Y$2,PIS!$2:$2,0)),0)</f>
        <v/>
      </c>
      <c r="Z225">
        <f>IFERROR(INDEX(PIS!$A$1:$BZ$1000,MATCH($D225,PIS!C$1:C$500,0),MATCH(Z$2,PIS!$2:$2,0)),0)</f>
        <v/>
      </c>
      <c r="AA225">
        <f>IFERROR(INDEX(PIS!$A$1:$BZ$1000,MATCH($D225,PIS!C$1:C$500,0),MATCH(AA$2,PIS!$2:$2,0)),0)</f>
        <v/>
      </c>
      <c r="AB225">
        <f>IFERROR(INDEX(PIS!$A$1:$BZ$1000,MATCH($D225,PIS!C$1:C$500,0),MATCH(AB$2,PIS!$2:$2,0)),0)</f>
        <v/>
      </c>
      <c r="AC225">
        <f>SUM(V225:AB225)</f>
        <v/>
      </c>
      <c r="AD225">
        <f>IFERROR(INDEX(TIMESHEET!$A$1:$AI$5000,MATCH($D225,TIMESHEET!A$1:A$500,0),MATCH("T100",TIMESHEET!$2:$2,0))-2,0)</f>
        <v/>
      </c>
      <c r="AE225">
        <f>IFERROR(INDEX(TIMESHEET!$A$1:$AI$5000,MATCH($D225,TIMESHEET!A$1:A$500,0),MATCH("T202",TIMESHEET!$2:$2,0)),0)</f>
        <v/>
      </c>
      <c r="AF225">
        <f>IFERROR(INDEX(TIMESHEET!$A$1:$AI$5000,MATCH($D225,TIMESHEET!A$1:A$500,0),MATCH("T302",TIMESHEET!$2:$2,0)),0)</f>
        <v/>
      </c>
      <c r="AG225">
        <f>IFERROR(INDEX(TIMESHEET!$A$1:$AI$5000,MATCH($D225,TIMESHEET!A$1:A$500,0),MATCH("T406",TIMESHEET!$2:$2,0)),0)</f>
        <v/>
      </c>
      <c r="AH225">
        <f>AE225+AG225</f>
        <v/>
      </c>
      <c r="AI225">
        <f>IFERROR(INDEX(TIMESHEET!$A$1:$AI$5000,MATCH($D225,TIMESHEET!A$1:A$500,0),MATCH("T701",TIMESHEET!$2:$2,0)),0)</f>
        <v/>
      </c>
      <c r="AJ225">
        <f>IFERROR(INDEX(TIMESHEET!$A$1:$AI$5000,MATCH($D225,TIMESHEET!B$1:B$500,0),MATCH("T320",TIMESHEET!$2:$2,0)),0)</f>
        <v/>
      </c>
      <c r="AK225">
        <f>IFERROR(IF(LEFT(INDEX(PIS!O$1:O$500,MATCH(D225,PIS!C$1:C$500)),1)="M",T225/AD225*SUM(AE225:AG225),T225*AD225),0)</f>
        <v/>
      </c>
      <c r="AL225">
        <f>IFERROR(INDEX(ADJ!$A$1:$BZ$1000,MATCH(PAYROLL!D225,ADJ!A$1:A$500,0),MATCH(PAYROLL!AL$2,ADJ!$2:$2,0)),0)</f>
        <v/>
      </c>
      <c r="AM225">
        <f>SUM(AK225:AL225)</f>
        <v/>
      </c>
      <c r="AN225">
        <f>IFERROR(ROUND(V225/$AD225*$AH225,0),0)</f>
        <v/>
      </c>
      <c r="AO225">
        <f>IFERROR(ROUND(W225/$AD225*$AH225,0),0)</f>
        <v/>
      </c>
      <c r="AP225">
        <f>IFERROR(ROUND(X225/$AD225*$AE225,0),0)</f>
        <v/>
      </c>
      <c r="AQ225">
        <f>IFERROR(ROUND(Y225/$AD225*$AH225,0),0)</f>
        <v/>
      </c>
      <c r="AR225">
        <f>IFERROR(ROUND(Z225/$AD225*$AH225,0),0)</f>
        <v/>
      </c>
      <c r="AS225">
        <f>IFERROR(ROUND(AA225/$AD225*$AH225,0),0)</f>
        <v/>
      </c>
      <c r="AT225">
        <f>IFERROR(IF((AE225+AF225+AG225)&gt;13,AB225,ROUND(AB225/AD225*AH225,0)),0)</f>
        <v/>
      </c>
      <c r="AU225">
        <f>IFERROR(INDEX(ADJ!$A$1:$BZ$1000,MATCH(PAYROLL!D225,ADJ!A$1:A$500,0),MATCH(PAYROLL!AU$2,ADJ!$2:$2,0)),0)</f>
        <v/>
      </c>
      <c r="AV225">
        <f>ROUND(SUM(AN225:AU225),0)</f>
        <v/>
      </c>
      <c r="AW225">
        <f>IFERROR(INDEX(TIMESHEET!$A$1:$AI$5000,MATCH(PAYROLL!D225,TIMESHEET!A$1:A$500,0),MATCH("T620",TIMESHEET!$2:$2,0)),0)</f>
        <v/>
      </c>
      <c r="AX225">
        <f>IFERROR(INDEX(TIMESHEET!$A$1:$AI$5000,MATCH(PAYROLL!D225,TIMESHEET!A$1:A$500,0),MATCH("T601",TIMESHEET!$2:$2,0)),0)</f>
        <v/>
      </c>
      <c r="AY225">
        <f>IFERROR(INDEX(TIMESHEET!$A$1:$AI$5000,MATCH(PAYROLL!D225,TIMESHEET!A$1:A$500,0),MATCH("T602",TIMESHEET!$2:$2,0)),0)</f>
        <v/>
      </c>
      <c r="AZ225">
        <f>IFERROR(INDEX(TIMESHEET!$A$1:$AI$5000,MATCH(PAYROLL!D225,TIMESHEET!A$1:A$500,0),MATCH("T603",TIMESHEET!$2:$2,0)),0)</f>
        <v/>
      </c>
      <c r="BA225">
        <f>IFERROR(INDEX(TIMESHEET!$A$1:$AI$5000,MATCH(PAYROLL!D225,TIMESHEET!A$1:A$500,0),MATCH("T611",TIMESHEET!$2:$2,0)),0)</f>
        <v/>
      </c>
      <c r="BB225">
        <f>IFERROR(INDEX(TIMESHEET!$A$1:$AI$5000,MATCH(PAYROLL!D225,TIMESHEET!A$1:A$500,0),MATCH("T612",TIMESHEET!$2:$2,0)),0)</f>
        <v/>
      </c>
      <c r="BC225">
        <f>IFERROR(INDEX(TIMESHEET!$A$1:$AI$5000,MATCH(PAYROLL!D225,TIMESHEET!A$1:A$500,0),MATCH("T613",TIMESHEET!$2:$2,0)),0)</f>
        <v/>
      </c>
      <c r="BD225">
        <f>IFERROR(INDEX(TIMESHEET!$A$1:$AI$5000,MATCH(PAYROLL!D225,TIMESHEET!A$1:A$500,0),MATCH("T500",TIMESHEET!$2:$2,0)),0)</f>
        <v/>
      </c>
      <c r="BE225">
        <f>IFERROR(IF(LEFT(INDEX(PIS!O$1:O$500,MATCH(D225,PIS!C$1:C$500)),1)="M",T225/AD225/8*(AW225+AX225*1.5+AY225*2+AZ225*3+BA225*2.1+BB225*2.7+BC225*3.9+BD225*0.3),T225/8*(AW225+AX225*1.5+AY225*2+AZ225*3+BA225*2.1+BB225*2.7+BC225*3.9+BD225*0.3)),0)</f>
        <v/>
      </c>
      <c r="BF225">
        <f>IFERROR(INDEX(ADJ!$A$1:$BZ$1000,MATCH(PAYROLL!$D225,ADJ!A$1:A$500,0),MATCH(PAYROLL!BF$2,ADJ!$2:$2,0)),0)</f>
        <v/>
      </c>
      <c r="BG225">
        <f>IFERROR(INDEX(ADJ!$A$1:$BZ$1000,MATCH(PAYROLL!D225,ADJ!A$1:A$500,0),MATCH(PAYROLL!BG$2,ADJ!$2:$2,0)),0)</f>
        <v/>
      </c>
      <c r="BH225">
        <f>IFERROR(INDEX(ADJ!$A$1:$BZ$1000,MATCH(PAYROLL!D225,ADJ!A$1:A$500,0),MATCH(PAYROLL!BH$2,ADJ!$2:$2,0)),0)</f>
        <v/>
      </c>
      <c r="BI225">
        <f>IFERROR(INDEX(ADJ!$A$1:$BZ$1000,MATCH(PAYROLL!D225,ADJ!A$1:A$500,0),MATCH(PAYROLL!BI$2,ADJ!$2:$2,0)),0)</f>
        <v/>
      </c>
      <c r="BJ225">
        <f>IFERROR(INDEX(ADJ!$A$1:$BZ$1000,MATCH(PAYROLL!D225,ADJ!A$1:A$500,0),MATCH(PAYROLL!BJ$2,ADJ!$2:$2,0)),0)</f>
        <v/>
      </c>
      <c r="BK225">
        <f>SUM(BF225:BJ225)</f>
        <v/>
      </c>
      <c r="BL225">
        <f>IFERROR(INDEX(ADJ!$A$1:$BZ$1000,MATCH(PAYROLL!D225,ADJ!A$1:A$500,0),MATCH(PAYROLL!BL$2,ADJ!$2:$2,0)),0)</f>
        <v/>
      </c>
      <c r="BM225">
        <f>IFERROR(INDEX(ADJ!$A$1:$BZ$1000,MATCH(PAYROLL!D225,ADJ!A$1:A$500,0),MATCH(PAYROLL!BM$2,ADJ!$2:$2,0)),0)</f>
        <v/>
      </c>
      <c r="BN225">
        <f>IFERROR(INDEX(ADJ!$A$1:$BZ$1000,MATCH(PAYROLL!D225,ADJ!A$1:A$500,0),MATCH(PAYROLL!BN$2,ADJ!$2:$2,0)),0)</f>
        <v/>
      </c>
      <c r="BO225">
        <f>IFERROR(INDEX(ADJ!$A$1:$BZ$1000,MATCH(PAYROLL!D225,ADJ!A$1:A$500,0),MATCH(PAYROLL!BO$2,ADJ!$2:$2,0)),0)</f>
        <v/>
      </c>
      <c r="BP225">
        <f>SUM(AM225,AV225,BE225,BK225,BL225:BO225)</f>
        <v/>
      </c>
      <c r="BQ225">
        <f>BO225</f>
        <v/>
      </c>
      <c r="BR225">
        <f>IFERROR(ROUND(IF(LEFT(INDEX(PIS!O$1:O$500,MATCH(D225,PIS!C$1:C$500)),1)="D",T225/8*(BD225*0.3),IF(LEFT(INDEX(PIS!O$1:O$500,MATCH(D225,PIS!C$1:C$500)),1)="H",T225*($BD225*0.3),T225/$AD225/8*($BD225*0.3))),0),0)</f>
        <v/>
      </c>
      <c r="BS225">
        <f>IF(AP225&lt;1,0,MIN(AP225,730000))</f>
        <v/>
      </c>
      <c r="BT225">
        <f>IFERROR(ROUND((BE225-SUM(AW225:BC225)*T225/AD225/8),0)-BR225,0)</f>
        <v/>
      </c>
      <c r="BU225">
        <f>AO225</f>
        <v/>
      </c>
      <c r="BV225">
        <f>SUM(BQ225:BU225)</f>
        <v/>
      </c>
      <c r="BW225">
        <f>BP225-BV225</f>
        <v/>
      </c>
      <c r="BX225">
        <f>IFERROR(IF(RIGHT(INDEX(PIS!O$1:O$500,MATCH(D225,PIS!C$1:C$500)),5)="Gross",MIN(U225+V225,VLOOKUP("R700",TSC!B:C,2,0)*VLOOKUP("R101",TSC!B:C,2,0))*VLOOKUP("R701",TSC!B:C,2,0)%,0),0)</f>
        <v/>
      </c>
      <c r="BY225">
        <f>IFERROR(IF(RIGHT(INDEX(PIS!O$1:O$500,MATCH(D225,PIS!C$1:C$500)),5)="Gross",MIN(U225+V225,VLOOKUP("R700",TSC!B:C,2,0)*VLOOKUP("R101",TSC!B:C,2,0))*VLOOKUP("T704",TSC!B:C,2,0)%,0),0)</f>
        <v/>
      </c>
      <c r="BZ225">
        <f>IFERROR(IF(RIGHT(INDEX(PIS!O$1:O$500,MATCH(D225,PIS!C$1:C$500)),5)="Gross",MIN(U225+V225,VLOOKUP("R700",TSC!B:C,2,0)*VLOOKUP("1",TSC!F:G,2,0))*VLOOKUP("T705",TSC!B:C,2,0)%,0),0)</f>
        <v/>
      </c>
      <c r="CA225">
        <f>IFERROR(INDEX(ADJ!$A$1:$BZ$1000,MATCH(PAYROLL!D225,ADJ!A$1:A$500,0),MATCH(PAYROLL!CA$2,ADJ!$2:$2,0)),0)</f>
        <v/>
      </c>
      <c r="CB225">
        <f>IFERROR(INDEX(ADJ!$A$1:$BZ$1000,MATCH(PAYROLL!D225,ADJ!A$1:A$500,0),MATCH(PAYROLL!CB$2,ADJ!$2:$2,0)),0)</f>
        <v/>
      </c>
      <c r="CC225">
        <f>SUM(BX225:CB225)</f>
        <v/>
      </c>
      <c r="CD225">
        <f>IFERROR(INDEX(PIS!$A$1:$BZ$1000,MATCH(PAYROLL!D225,PIS!C$1:C$500,0),MATCH(PAYROLL!CD$1,PIS!$1:$1,0)),0)</f>
        <v/>
      </c>
      <c r="CE225">
        <f>IFERROR(IF(OR(INDEX(PIS!P$1:P$500,MATCH(D225,PIS!C$1:C$500,0))="LT2",INDEX(PIS!P$1:P$500,MATCH(D225,PIS!C$1:C$500,0))="P10"),0,SUM(CC225,CD225*VLOOKUP("R601",TSC!B:C,2,0),VLOOKUP("R602",TSC!B:C,2,0))),0)</f>
        <v/>
      </c>
      <c r="CF225">
        <f>MAX(BW225-CE225,0)</f>
        <v/>
      </c>
      <c r="CG225">
        <f>IFERROR(IF(OR(RIGHT(INDEX(PIS!P$1:P$500,MATCH(D225,PIS!C$1:C$500)),5)="P10",RIGHT(INDEX(PIS!P$1:P$500,MATCH(D225,PIS!C$1:C$500)),5)="CK"),0,IF(CF225&lt;=5000000,CF225*5%,IF(CF225&lt;=10000000,CF225*10%-250000,IF(CF225&lt;=18000000,CF225*15%-750000,IF(CF225&lt;=32000000,CF225*20%-1650000,IF(CF225&lt;=52000000,CF225*25%-3250000,IF(CF225&lt;=80000000,BH225*30%-5850000,CF225*35%-9850000))))))),0)</f>
        <v/>
      </c>
      <c r="CH225">
        <f>IFERROR(IF(OR(INDEX(PIS!P$1:P$500,MATCH(D225,PIS!C$1:C$500))="LT",INDEX(PIS!P$1:P$500,MATCH(D225,PIS!C$1:C$500))="CK"),0,IF(CF225&lt;2000000,0,CF225*10%)),0)</f>
        <v/>
      </c>
      <c r="CI225">
        <f>IFERROR(INDEX(ADJ!$A$1:$BZ$1000,MATCH(PAYROLL!D225,ADJ!A$1:A$500,0),MATCH(PAYROLL!CI$2,ADJ!$2:$2,0)),0)</f>
        <v/>
      </c>
      <c r="CJ225">
        <f>IFERROR(INDEX(ADJ!$A$1:$BZ$1000,MATCH(PAYROLL!D225,ADJ!A$1:A$500,0),MATCH(PAYROLL!CJ$2,ADJ!$2:$2,0)),0)</f>
        <v/>
      </c>
      <c r="CK225">
        <f>IFERROR(INDEX(ADJ!$A$1:$BZ$1000,MATCH(PAYROLL!D225,ADJ!A$1:A$500,0),MATCH(PAYROLL!CK$2,ADJ!$2:$2,0)),0)</f>
        <v/>
      </c>
      <c r="CL225">
        <f>SUM(CG225:CK225)</f>
        <v/>
      </c>
      <c r="CM225">
        <f>ROUND(SUM(CH225:CK225),0)</f>
        <v/>
      </c>
      <c r="CN225">
        <f>IFERROR(INDEX(CSDA!D$1:D$500,MATCH($CN$2,CSDA!C$1:C$500,0))*INDEX(PIS!V$1:V$500,MATCH(D225,PIS!C$1:C$500))+INDEX(ADJ!$A$1:$BZ$1000,MATCH(PAYROLL!D225,ADJ!A$1:A$500,0),MATCH(PAYROLL!CN$2,ADJ!$2:$2,0)),0)</f>
        <v/>
      </c>
      <c r="CO225">
        <f>IFERROR(INDEX(ADJ!$A$1:$BZ$1000,MATCH(PAYROLL!D225,ADJ!A$1:A$500,0),MATCH(PAYROLL!CO$2,ADJ!$2:$2,0)),0)</f>
        <v/>
      </c>
      <c r="CP225">
        <f>IFERROR(INDEX(ADJ!$A$1:$BZ$1000,MATCH(PAYROLL!D225,ADJ!A$1:A$500,0),MATCH(PAYROLL!CP$2,ADJ!$2:$2,0)),0)</f>
        <v/>
      </c>
      <c r="CQ225">
        <f>BP225-CL225-CI225-CM225-CN225-CO225-CP225-CC225</f>
        <v/>
      </c>
      <c r="CR225">
        <f>IFERROR(IF(RIGHT(INDEX(PIS!O$1:O$500,MATCH(D225,PIS!C$1:C$500,0)),5)="Gross",MIN(U225+V225,VLOOKUP("R700",TSC!B:C,2,0)*VLOOKUP("R101",TSC!B:C,2,0))*(VLOOKUP("T711",TSC!B:C,2,0)+VLOOKUP("T712",TSC!B:C,2,0))%,MIN(T225+V225,VLOOKUP("R700",TSC!B:C,2,0)*VLOOKUP("R101",TSC!B:C,2,0))*(VLOOKUP("T711",TSC!B:C,2,0)+VLOOKUP("T712",TSC!B:C,2,0)+VLOOKUP("R701",TSC!B:C,2,0))%),0)</f>
        <v/>
      </c>
      <c r="CS225">
        <f>IFERROR(IF(RIGHT(INDEX(PIS!O$1:O$500,MATCH(D225,PIS!C$1:C$500,0)),5)="Gross",MIN(U225+V225,VLOOKUP("R700",TSC!B:C,2,0)*VLOOKUP("R101",TSC!B:C,2,0))*(VLOOKUP("T714",TSC!B:C,2,0))%,MIN(T225+V225,VLOOKUP("R700",TSC!B:C,2,0)*VLOOKUP("R101",TSC!B:C,2,0))*(VLOOKUP("T704",TSC!B:C,2,0)+VLOOKUP("T714",TSC!B:C,2,0))%),0)</f>
        <v/>
      </c>
      <c r="CT225">
        <f>IFERROR(IF(RIGHT(INDEX(PIS!O$1:O$500,MATCH(D225,PIS!C$1:C$500,0)),5)="Gross",MIN(U225+V225,VLOOKUP("R700",TSC!B:C,2,0)*VLOOKUP("R101",TSC!B:C,2,0))*VLOOKUP("T705",TSC!B:C,2,0)%,MIN(T225+V225,VLOOKUP("R700",TSC!B:C,2,0)*VLOOKUP("R101",TSC!B:C,2,0))*VLOOKUP("T705",TSC!B:C,2,0)%),0)</f>
        <v/>
      </c>
      <c r="CU225">
        <f>IFERROR(IF(RIGHT(INDEX(PIS!O$1:O$500,MATCH(D225,PIS!C$1:C$500,0)),5)="Gross",MIN(U225+V225,VLOOKUP("R700",TSC!B:C,2,0)*VLOOKUP("R101",TSC!B:C,2,0))*(VLOOKUP("T713",TSC!B:C,2,0))%,MIN(T225+V225,VLOOKUP("R700",TSC!B:C,2,0)*VLOOKUP("R101",TSC!B:C,2,0))*(VLOOKUP("T713",TSC!B:C,2,0))%),0)</f>
        <v/>
      </c>
      <c r="CV225">
        <f>IFERROR(INDEX(ADJ!$A$1:$BZ$1000,MATCH(PAYROLL!D225,ADJ!A$1:A$500,0),MATCH(PAYROLL!CV$2,ADJ!$2:$2,0)),0)</f>
        <v/>
      </c>
      <c r="CW225">
        <f>IFERROR(INDEX(ADJ!$A$1:$BZ$1000,MATCH(PAYROLL!D225,ADJ!A$1:A$500,0),MATCH(PAYROLL!CW$2,ADJ!$2:$2,0)),0)</f>
        <v/>
      </c>
      <c r="CX225">
        <f>SUM(CR225:CW225)</f>
        <v/>
      </c>
      <c r="CY225">
        <f>ROUND(IF(CR225&gt;0,T225+V225*VLOOKUP("R202",TSC!$B$1:$C$500,2,0),0),0)</f>
        <v/>
      </c>
      <c r="CZ225">
        <f>IFERROR(INDEX(CSDA!D$1:D$500,MATCH($CZ$2,CSDA!C$1:C$500,0)),0)</f>
        <v/>
      </c>
      <c r="DA225">
        <f>ROUND(T225*0.7%,0)</f>
        <v/>
      </c>
      <c r="DB225">
        <f>ROUND(T225/12,0)</f>
        <v/>
      </c>
      <c r="DC225">
        <f ref="DC225" t="array">IFERROR(INDEX(CSDA!D$1:D$500,MATCH("Trích giữ"&amp;PAYROLL!DC$2,CSDA!A$1:A$500&amp;CSDA!C$1:C$500,0)),0)</f>
        <v/>
      </c>
      <c r="DD225">
        <f ref="DD225" t="array">IFERROR(INDEX(CSDA!D$1:D$500,MATCH("Trích giữ"&amp;PAYROLL!DD$2,CSDA!A$1:A$500&amp;CSDA!C$1:C$500,0)),0)</f>
        <v/>
      </c>
      <c r="DE225">
        <f ref="DE225" t="array">IFERROR(INDEX(CSDA!D$1:D$500,MATCH("Trích giữ"&amp;PAYROLL!DE$2,CSDA!A$1:A$500&amp;CSDA!C$1:C$500,0)),0)</f>
        <v/>
      </c>
      <c r="DF225">
        <f>IFERROR(INDEX(CSDA!D$1:D$500,MATCH(PAYROLL!DF$2,CSDA!C$1:C$500,0)),0)</f>
        <v/>
      </c>
      <c r="DG225">
        <f ref="DG225" t="array">IFERROR(INDEX(CSDA!D$1:D$500,MATCH("Trích giữ"&amp;PAYROLL!DG$2,CSDA!A$1:A$500&amp;CSDA!C$1:C$500,0)),0)</f>
        <v/>
      </c>
      <c r="DH225">
        <f>ROUND(T225/26,0)</f>
        <v/>
      </c>
      <c r="DI225">
        <f ref="DI225" t="array">IFERROR(INDEX(CSDA!D$1:D$500,MATCH("Trích giữ"&amp;PAYROLL!DI$2,CSDA!A$1:A$500&amp;CSDA!C$1:C$500,0)),0)</f>
        <v/>
      </c>
      <c r="DJ225">
        <f>IF(U225=0,T225*21.5%-BL225,0)</f>
        <v/>
      </c>
      <c r="DK225">
        <f ref="DK225" t="array">IFERROR(INDEX(CSDA!D$1:D$500,MATCH("Trích giữ"&amp;PAYROLL!DK$2,CSDA!A$1:A$500&amp;CSDA!C$1:C$500,0)),0)</f>
        <v/>
      </c>
      <c r="DL225">
        <f>IFERROR(INDEX(CSDA!D$1:D$500,MATCH(PAYROLL!DL$2,CSDA!C$1:C$500,0))/12,0)</f>
        <v/>
      </c>
      <c r="DM225">
        <f>SUM(DB225:DL225)</f>
        <v/>
      </c>
      <c r="DN225">
        <f>IFERROR(INDEX(ADJ!$A$1:$BZ$1000,MATCH(PAYROLL!D225,ADJ!A$1:A$500,0),MATCH(PAYROLL!DN$2,ADJ!$2:$2,0)),0)</f>
        <v/>
      </c>
      <c r="DO225">
        <f>IFERROR(SUM(BP225,DM225:DN225,CX225:DA225)-DT225,0)</f>
        <v/>
      </c>
      <c r="DP225">
        <f ref="DP225" t="array">SUM(BW225*IFERROR(INDEX(CSDA!D$1:D$500,MATCH(BW$2,CSDA!C$1:C$500,0)),0)%,CX225*IFERROR(INDEX(CSDA!D$1:D$500,MATCH(CX$2,CSDA!C$1:C$500,0)),0)%,DA225*IFERROR(INDEX(CSDA!D$1:D$500,MATCH(DA$2,CSDA!C$1:C$500,0)),0)%,DB225*IFERROR(INDEX(CSDA!D$1:D$500,MATCH(DB$2,CSDA!C$1:C$500,0)),0)%,DF225*IFERROR(INDEX(CSDA!D$1:D$500,MATCH("Phí dịch vụ"&amp;PAYROLL!DF$2,CSDA!A$1:A$500&amp;CSDA!C$1:C$500,0)),0)%,DC225*IFERROR(INDEX(CSDA!D$1:D$500,MATCH("Phí dịch vụ"&amp;PAYROLL!DC$2,CSDA!A$1:A$500&amp;CSDA!C$1:C$500,0)),0)%,DH225*IFERROR(INDEX(CSDA!D$1:D$500,MATCH("Phí dịch vụ"&amp;PAYROLL!DH$2,CSDA!A$1:A$500&amp;CSDA!C$1:C$500,0)),0)%,DJ225*IFERROR(INDEX(CSDA!D$1:D$500,MATCH("Phí dịch vụ"&amp;PAYROLL!DJ$2,CSDA!A$1:A$500&amp;CSDA!C$1:C$500,0)),0)%,BN225*IFERROR(INDEX(CSDA!D$1:D$500,MATCH(BN$2,CSDA!C$1:C$500,0)),0)%)-BN225*7%</f>
        <v/>
      </c>
      <c r="DQ225">
        <f>IFERROR(INDEX(ADJ!$A$1:$BZ$1000,MATCH(PAYROLL!D225,ADJ!A$1:A$500,0),MATCH(PAYROLL!DQ$2,ADJ!$2:$2,0)),0)</f>
        <v/>
      </c>
      <c r="DR225">
        <f>IFERROR(INDEX(ADJ!$A$1:$BZ$1000,MATCH(PAYROLL!D225,ADJ!A$1:A$500,0),MATCH(PAYROLL!DR$2,ADJ!$2:$2,0)),0)</f>
        <v/>
      </c>
      <c r="DS225">
        <f>SUM(DP225:DR225)</f>
        <v/>
      </c>
      <c r="DT225">
        <f>EK225</f>
        <v/>
      </c>
      <c r="DU225">
        <f>SUM(DO225:DR225)</f>
        <v/>
      </c>
      <c r="DV225">
        <f>ROUND(DU225*0.1,0)</f>
        <v/>
      </c>
      <c r="DW225">
        <f>DU225+DV225</f>
        <v/>
      </c>
      <c r="DZ225">
        <f>IFERROR(INDEX(ADJ!$A$1:$BZ$1000,MATCH(PAYROLL!$D225,ADJ!A$1:A$500,0),MATCH(PAYROLL!DZ$2,ADJ!$2:$2,0)),0)</f>
        <v/>
      </c>
      <c r="EA225">
        <f>IFERROR(INDEX(ADJ!$A$1:$BZ$1000,MATCH(PAYROLL!$D225,ADJ!A$1:A$500,0),MATCH(PAYROLL!EA$2,ADJ!$2:$2,0)),0)</f>
        <v/>
      </c>
      <c r="EB225">
        <f>IFERROR(INDEX(ADJ!$A$1:$BZ$1000,MATCH(PAYROLL!$D225,ADJ!A$1:A$500,0),MATCH(PAYROLL!EB$2,ADJ!$2:$2,0)),0)</f>
        <v/>
      </c>
      <c r="EC225">
        <f>IFERROR(INDEX(ADJ!$A$1:$BZ$1000,MATCH(PAYROLL!$D225,ADJ!A$1:A$500,0),MATCH(PAYROLL!EC$2,ADJ!$2:$2,0)),0)</f>
        <v/>
      </c>
      <c r="ED225">
        <f>IFERROR(INDEX(ADJ!$A$1:$BZ$1000,MATCH(PAYROLL!$D225,ADJ!A$1:A$500,0),MATCH(PAYROLL!ED$2,ADJ!$2:$2,0)),0)</f>
        <v/>
      </c>
      <c r="EE225">
        <f>IFERROR(INDEX(ADJ!$A$1:$BZ$1000,MATCH(PAYROLL!$D225,ADJ!A$1:A$500,0),MATCH(PAYROLL!EE$2,ADJ!$2:$2,0)),0)</f>
        <v/>
      </c>
      <c r="EF225">
        <f>IFERROR(INDEX(ADJ!$A$1:$BZ$1000,MATCH(PAYROLL!$D225,ADJ!A$1:A$500,0),MATCH(PAYROLL!EF$2,ADJ!$2:$2,0)),0)</f>
        <v/>
      </c>
      <c r="EG225">
        <f>IFERROR(INDEX(ADJ!$A$1:$BZ$1000,MATCH(PAYROLL!$D225,ADJ!A$1:A$500,0),MATCH(PAYROLL!EG$2,ADJ!$2:$2,0)),0)</f>
        <v/>
      </c>
      <c r="EH225">
        <f>IFERROR(INDEX(ADJ!$A$1:$BZ$1000,MATCH(PAYROLL!$D225,ADJ!A$1:A$500,0),MATCH(PAYROLL!EH$2,ADJ!$2:$2,0)),0)</f>
        <v/>
      </c>
      <c r="EI225">
        <f>IFERROR(INDEX(ADJ!$A$1:$BZ$1000,MATCH(PAYROLL!D225,ADJ!A$1:A$500,0),MATCH(PAYROLL!EI$2,ADJ!$2:$2,0)),0)</f>
        <v/>
      </c>
      <c r="EJ225">
        <f>IFERROR(INDEX(ADJ!$A$1:$BZ$1000,MATCH(PAYROLL!$D225,ADJ!A$1:A$500,0),MATCH(PAYROLL!EJ$2,ADJ!$2:$2,0)),0)</f>
        <v/>
      </c>
      <c r="EK225">
        <f>SUM(DZ225:EJ225)</f>
        <v/>
      </c>
    </row>
    <row r="226">
      <c r="A226" t="n">
        <v>224</v>
      </c>
      <c r="B226" t="inlineStr">
        <is>
          <t>Phạm Hồng Trường</t>
        </is>
      </c>
      <c r="D226" t="inlineStr">
        <is>
          <t>160052-01</t>
        </is>
      </c>
      <c r="S226">
        <f>IFERROR(INDEX(PIS!$A$1:$BZ$1000,MATCH($D226,PIS!C$1:C$500,0),MATCH("Lương CB tháng trước",PIS!$1:$1,0)),0)</f>
        <v/>
      </c>
      <c r="T226">
        <f>IFERROR(INDEX(PIS!$A$1:$BZ$1000,MATCH($D226,PIS!C$1:C$500,0),MATCH("Lương CB hiện tại",PIS!$1:$1,0)),0)</f>
        <v/>
      </c>
      <c r="U226">
        <f>IFERROR(INDEX(PIS!$A$1:$BZ$1000,MATCH($D226,PIS!C$1:C$500,0),MATCH("Lương đóng BHBB",PIS!$1:$1,0)),0)</f>
        <v/>
      </c>
      <c r="V226">
        <f>IFERROR(INDEX(PIS!$A$1:$BZ$1000,MATCH($D226,PIS!C$1:C$500,0),MATCH(V$2,PIS!$2:$2,0)),0)</f>
        <v/>
      </c>
      <c r="W226">
        <f>IFERROR(INDEX(PIS!$A$1:$BZ$1000,MATCH($D226,PIS!C$1:C$500,0),MATCH(W$2,PIS!$2:$2,0)),0)</f>
        <v/>
      </c>
      <c r="X226">
        <f>IFERROR(INDEX(PIS!$A$1:$BZ$1000,MATCH($D226,PIS!C$1:C$500,0),MATCH(X$2,PIS!$2:$2,0)),0)</f>
        <v/>
      </c>
      <c r="Y226">
        <f>IFERROR(INDEX(PIS!$A$1:$BZ$1000,MATCH($D226,PIS!C$1:C$500,0),MATCH(Y$2,PIS!$2:$2,0)),0)</f>
        <v/>
      </c>
      <c r="Z226">
        <f>IFERROR(INDEX(PIS!$A$1:$BZ$1000,MATCH($D226,PIS!C$1:C$500,0),MATCH(Z$2,PIS!$2:$2,0)),0)</f>
        <v/>
      </c>
      <c r="AA226">
        <f>IFERROR(INDEX(PIS!$A$1:$BZ$1000,MATCH($D226,PIS!C$1:C$500,0),MATCH(AA$2,PIS!$2:$2,0)),0)</f>
        <v/>
      </c>
      <c r="AB226">
        <f>IFERROR(INDEX(PIS!$A$1:$BZ$1000,MATCH($D226,PIS!C$1:C$500,0),MATCH(AB$2,PIS!$2:$2,0)),0)</f>
        <v/>
      </c>
      <c r="AC226">
        <f>SUM(V226:AB226)</f>
        <v/>
      </c>
      <c r="AD226">
        <f>IFERROR(INDEX(TIMESHEET!$A$1:$AI$5000,MATCH($D226,TIMESHEET!A$1:A$500,0),MATCH("T100",TIMESHEET!$2:$2,0))-2,0)</f>
        <v/>
      </c>
      <c r="AE226">
        <f>IFERROR(INDEX(TIMESHEET!$A$1:$AI$5000,MATCH($D226,TIMESHEET!A$1:A$500,0),MATCH("T202",TIMESHEET!$2:$2,0)),0)</f>
        <v/>
      </c>
      <c r="AF226">
        <f>IFERROR(INDEX(TIMESHEET!$A$1:$AI$5000,MATCH($D226,TIMESHEET!A$1:A$500,0),MATCH("T302",TIMESHEET!$2:$2,0)),0)</f>
        <v/>
      </c>
      <c r="AG226">
        <f>IFERROR(INDEX(TIMESHEET!$A$1:$AI$5000,MATCH($D226,TIMESHEET!A$1:A$500,0),MATCH("T406",TIMESHEET!$2:$2,0)),0)</f>
        <v/>
      </c>
      <c r="AH226">
        <f>AE226+AG226</f>
        <v/>
      </c>
      <c r="AI226">
        <f>IFERROR(INDEX(TIMESHEET!$A$1:$AI$5000,MATCH($D226,TIMESHEET!A$1:A$500,0),MATCH("T701",TIMESHEET!$2:$2,0)),0)</f>
        <v/>
      </c>
      <c r="AJ226">
        <f>IFERROR(INDEX(TIMESHEET!$A$1:$AI$5000,MATCH($D226,TIMESHEET!B$1:B$500,0),MATCH("T320",TIMESHEET!$2:$2,0)),0)</f>
        <v/>
      </c>
      <c r="AK226">
        <f>IFERROR(IF(LEFT(INDEX(PIS!O$1:O$500,MATCH(D226,PIS!C$1:C$500)),1)="M",T226/AD226*SUM(AE226:AG226),T226*AD226),0)</f>
        <v/>
      </c>
      <c r="AL226">
        <f>IFERROR(INDEX(ADJ!$A$1:$BZ$1000,MATCH(PAYROLL!D226,ADJ!A$1:A$500,0),MATCH(PAYROLL!AL$2,ADJ!$2:$2,0)),0)</f>
        <v/>
      </c>
      <c r="AM226">
        <f>SUM(AK226:AL226)</f>
        <v/>
      </c>
      <c r="AN226">
        <f>IFERROR(ROUND(V226/$AD226*$AH226,0),0)</f>
        <v/>
      </c>
      <c r="AO226">
        <f>IFERROR(ROUND(W226/$AD226*$AH226,0),0)</f>
        <v/>
      </c>
      <c r="AP226">
        <f>IFERROR(ROUND(X226/$AD226*$AE226,0),0)</f>
        <v/>
      </c>
      <c r="AQ226">
        <f>IFERROR(ROUND(Y226/$AD226*$AH226,0),0)</f>
        <v/>
      </c>
      <c r="AR226">
        <f>IFERROR(ROUND(Z226/$AD226*$AH226,0),0)</f>
        <v/>
      </c>
      <c r="AS226">
        <f>IFERROR(ROUND(AA226/$AD226*$AH226,0),0)</f>
        <v/>
      </c>
      <c r="AT226">
        <f>IFERROR(IF((AE226+AF226+AG226)&gt;13,AB226,ROUND(AB226/AD226*AH226,0)),0)</f>
        <v/>
      </c>
      <c r="AU226">
        <f>IFERROR(INDEX(ADJ!$A$1:$BZ$1000,MATCH(PAYROLL!D226,ADJ!A$1:A$500,0),MATCH(PAYROLL!AU$2,ADJ!$2:$2,0)),0)</f>
        <v/>
      </c>
      <c r="AV226">
        <f>ROUND(SUM(AN226:AU226),0)</f>
        <v/>
      </c>
      <c r="AW226">
        <f>IFERROR(INDEX(TIMESHEET!$A$1:$AI$5000,MATCH(PAYROLL!D226,TIMESHEET!A$1:A$500,0),MATCH("T620",TIMESHEET!$2:$2,0)),0)</f>
        <v/>
      </c>
      <c r="AX226">
        <f>IFERROR(INDEX(TIMESHEET!$A$1:$AI$5000,MATCH(PAYROLL!D226,TIMESHEET!A$1:A$500,0),MATCH("T601",TIMESHEET!$2:$2,0)),0)</f>
        <v/>
      </c>
      <c r="AY226">
        <f>IFERROR(INDEX(TIMESHEET!$A$1:$AI$5000,MATCH(PAYROLL!D226,TIMESHEET!A$1:A$500,0),MATCH("T602",TIMESHEET!$2:$2,0)),0)</f>
        <v/>
      </c>
      <c r="AZ226">
        <f>IFERROR(INDEX(TIMESHEET!$A$1:$AI$5000,MATCH(PAYROLL!D226,TIMESHEET!A$1:A$500,0),MATCH("T603",TIMESHEET!$2:$2,0)),0)</f>
        <v/>
      </c>
      <c r="BA226">
        <f>IFERROR(INDEX(TIMESHEET!$A$1:$AI$5000,MATCH(PAYROLL!D226,TIMESHEET!A$1:A$500,0),MATCH("T611",TIMESHEET!$2:$2,0)),0)</f>
        <v/>
      </c>
      <c r="BB226">
        <f>IFERROR(INDEX(TIMESHEET!$A$1:$AI$5000,MATCH(PAYROLL!D226,TIMESHEET!A$1:A$500,0),MATCH("T612",TIMESHEET!$2:$2,0)),0)</f>
        <v/>
      </c>
      <c r="BC226">
        <f>IFERROR(INDEX(TIMESHEET!$A$1:$AI$5000,MATCH(PAYROLL!D226,TIMESHEET!A$1:A$500,0),MATCH("T613",TIMESHEET!$2:$2,0)),0)</f>
        <v/>
      </c>
      <c r="BD226">
        <f>IFERROR(INDEX(TIMESHEET!$A$1:$AI$5000,MATCH(PAYROLL!D226,TIMESHEET!A$1:A$500,0),MATCH("T500",TIMESHEET!$2:$2,0)),0)</f>
        <v/>
      </c>
      <c r="BE226">
        <f>IFERROR(IF(LEFT(INDEX(PIS!O$1:O$500,MATCH(D226,PIS!C$1:C$500)),1)="M",T226/AD226/8*(AW226+AX226*1.5+AY226*2+AZ226*3+BA226*2.1+BB226*2.7+BC226*3.9+BD226*0.3),T226/8*(AW226+AX226*1.5+AY226*2+AZ226*3+BA226*2.1+BB226*2.7+BC226*3.9+BD226*0.3)),0)</f>
        <v/>
      </c>
      <c r="BF226">
        <f>IFERROR(INDEX(ADJ!$A$1:$BZ$1000,MATCH(PAYROLL!$D226,ADJ!A$1:A$500,0),MATCH(PAYROLL!BF$2,ADJ!$2:$2,0)),0)</f>
        <v/>
      </c>
      <c r="BG226">
        <f>IFERROR(INDEX(ADJ!$A$1:$BZ$1000,MATCH(PAYROLL!D226,ADJ!A$1:A$500,0),MATCH(PAYROLL!BG$2,ADJ!$2:$2,0)),0)</f>
        <v/>
      </c>
      <c r="BH226">
        <f>IFERROR(INDEX(ADJ!$A$1:$BZ$1000,MATCH(PAYROLL!D226,ADJ!A$1:A$500,0),MATCH(PAYROLL!BH$2,ADJ!$2:$2,0)),0)</f>
        <v/>
      </c>
      <c r="BI226">
        <f>IFERROR(INDEX(ADJ!$A$1:$BZ$1000,MATCH(PAYROLL!D226,ADJ!A$1:A$500,0),MATCH(PAYROLL!BI$2,ADJ!$2:$2,0)),0)</f>
        <v/>
      </c>
      <c r="BJ226">
        <f>IFERROR(INDEX(ADJ!$A$1:$BZ$1000,MATCH(PAYROLL!D226,ADJ!A$1:A$500,0),MATCH(PAYROLL!BJ$2,ADJ!$2:$2,0)),0)</f>
        <v/>
      </c>
      <c r="BK226">
        <f>SUM(BF226:BJ226)</f>
        <v/>
      </c>
      <c r="BL226">
        <f>IFERROR(INDEX(ADJ!$A$1:$BZ$1000,MATCH(PAYROLL!D226,ADJ!A$1:A$500,0),MATCH(PAYROLL!BL$2,ADJ!$2:$2,0)),0)</f>
        <v/>
      </c>
      <c r="BM226">
        <f>IFERROR(INDEX(ADJ!$A$1:$BZ$1000,MATCH(PAYROLL!D226,ADJ!A$1:A$500,0),MATCH(PAYROLL!BM$2,ADJ!$2:$2,0)),0)</f>
        <v/>
      </c>
      <c r="BN226">
        <f>IFERROR(INDEX(ADJ!$A$1:$BZ$1000,MATCH(PAYROLL!D226,ADJ!A$1:A$500,0),MATCH(PAYROLL!BN$2,ADJ!$2:$2,0)),0)</f>
        <v/>
      </c>
      <c r="BO226">
        <f>IFERROR(INDEX(ADJ!$A$1:$BZ$1000,MATCH(PAYROLL!D226,ADJ!A$1:A$500,0),MATCH(PAYROLL!BO$2,ADJ!$2:$2,0)),0)</f>
        <v/>
      </c>
      <c r="BP226">
        <f>SUM(AM226,AV226,BE226,BK226,BL226:BO226)</f>
        <v/>
      </c>
      <c r="BQ226">
        <f>BO226</f>
        <v/>
      </c>
      <c r="BR226">
        <f>IFERROR(ROUND(IF(LEFT(INDEX(PIS!O$1:O$500,MATCH(D226,PIS!C$1:C$500)),1)="D",T226/8*(BD226*0.3),IF(LEFT(INDEX(PIS!O$1:O$500,MATCH(D226,PIS!C$1:C$500)),1)="H",T226*($BD226*0.3),T226/$AD226/8*($BD226*0.3))),0),0)</f>
        <v/>
      </c>
      <c r="BS226">
        <f>IF(AP226&lt;1,0,MIN(AP226,730000))</f>
        <v/>
      </c>
      <c r="BT226">
        <f>IFERROR(ROUND((BE226-SUM(AW226:BC226)*T226/AD226/8),0)-BR226,0)</f>
        <v/>
      </c>
      <c r="BU226">
        <f>AO226</f>
        <v/>
      </c>
      <c r="BV226">
        <f>SUM(BQ226:BU226)</f>
        <v/>
      </c>
      <c r="BW226">
        <f>BP226-BV226</f>
        <v/>
      </c>
      <c r="BX226">
        <f>IFERROR(IF(RIGHT(INDEX(PIS!O$1:O$500,MATCH(D226,PIS!C$1:C$500)),5)="Gross",MIN(U226+V226,VLOOKUP("R700",TSC!B:C,2,0)*VLOOKUP("R101",TSC!B:C,2,0))*VLOOKUP("R701",TSC!B:C,2,0)%,0),0)</f>
        <v/>
      </c>
      <c r="BY226">
        <f>IFERROR(IF(RIGHT(INDEX(PIS!O$1:O$500,MATCH(D226,PIS!C$1:C$500)),5)="Gross",MIN(U226+V226,VLOOKUP("R700",TSC!B:C,2,0)*VLOOKUP("R101",TSC!B:C,2,0))*VLOOKUP("T704",TSC!B:C,2,0)%,0),0)</f>
        <v/>
      </c>
      <c r="BZ226">
        <f>IFERROR(IF(RIGHT(INDEX(PIS!O$1:O$500,MATCH(D226,PIS!C$1:C$500)),5)="Gross",MIN(U226+V226,VLOOKUP("R700",TSC!B:C,2,0)*VLOOKUP("1",TSC!F:G,2,0))*VLOOKUP("T705",TSC!B:C,2,0)%,0),0)</f>
        <v/>
      </c>
      <c r="CA226">
        <f>IFERROR(INDEX(ADJ!$A$1:$BZ$1000,MATCH(PAYROLL!D226,ADJ!A$1:A$500,0),MATCH(PAYROLL!CA$2,ADJ!$2:$2,0)),0)</f>
        <v/>
      </c>
      <c r="CB226">
        <f>IFERROR(INDEX(ADJ!$A$1:$BZ$1000,MATCH(PAYROLL!D226,ADJ!A$1:A$500,0),MATCH(PAYROLL!CB$2,ADJ!$2:$2,0)),0)</f>
        <v/>
      </c>
      <c r="CC226">
        <f>SUM(BX226:CB226)</f>
        <v/>
      </c>
      <c r="CD226">
        <f>IFERROR(INDEX(PIS!$A$1:$BZ$1000,MATCH(PAYROLL!D226,PIS!C$1:C$500,0),MATCH(PAYROLL!CD$1,PIS!$1:$1,0)),0)</f>
        <v/>
      </c>
      <c r="CE226">
        <f>IFERROR(IF(OR(INDEX(PIS!P$1:P$500,MATCH(D226,PIS!C$1:C$500,0))="LT2",INDEX(PIS!P$1:P$500,MATCH(D226,PIS!C$1:C$500,0))="P10"),0,SUM(CC226,CD226*VLOOKUP("R601",TSC!B:C,2,0),VLOOKUP("R602",TSC!B:C,2,0))),0)</f>
        <v/>
      </c>
      <c r="CF226">
        <f>MAX(BW226-CE226,0)</f>
        <v/>
      </c>
      <c r="CG226">
        <f>IFERROR(IF(OR(RIGHT(INDEX(PIS!P$1:P$500,MATCH(D226,PIS!C$1:C$500)),5)="P10",RIGHT(INDEX(PIS!P$1:P$500,MATCH(D226,PIS!C$1:C$500)),5)="CK"),0,IF(CF226&lt;=5000000,CF226*5%,IF(CF226&lt;=10000000,CF226*10%-250000,IF(CF226&lt;=18000000,CF226*15%-750000,IF(CF226&lt;=32000000,CF226*20%-1650000,IF(CF226&lt;=52000000,CF226*25%-3250000,IF(CF226&lt;=80000000,BH226*30%-5850000,CF226*35%-9850000))))))),0)</f>
        <v/>
      </c>
      <c r="CH226">
        <f>IFERROR(IF(OR(INDEX(PIS!P$1:P$500,MATCH(D226,PIS!C$1:C$500))="LT",INDEX(PIS!P$1:P$500,MATCH(D226,PIS!C$1:C$500))="CK"),0,IF(CF226&lt;2000000,0,CF226*10%)),0)</f>
        <v/>
      </c>
      <c r="CI226">
        <f>IFERROR(INDEX(ADJ!$A$1:$BZ$1000,MATCH(PAYROLL!D226,ADJ!A$1:A$500,0),MATCH(PAYROLL!CI$2,ADJ!$2:$2,0)),0)</f>
        <v/>
      </c>
      <c r="CJ226">
        <f>IFERROR(INDEX(ADJ!$A$1:$BZ$1000,MATCH(PAYROLL!D226,ADJ!A$1:A$500,0),MATCH(PAYROLL!CJ$2,ADJ!$2:$2,0)),0)</f>
        <v/>
      </c>
      <c r="CK226">
        <f>IFERROR(INDEX(ADJ!$A$1:$BZ$1000,MATCH(PAYROLL!D226,ADJ!A$1:A$500,0),MATCH(PAYROLL!CK$2,ADJ!$2:$2,0)),0)</f>
        <v/>
      </c>
      <c r="CL226">
        <f>SUM(CG226:CK226)</f>
        <v/>
      </c>
      <c r="CM226">
        <f>ROUND(SUM(CH226:CK226),0)</f>
        <v/>
      </c>
      <c r="CN226">
        <f>IFERROR(INDEX(CSDA!D$1:D$500,MATCH($CN$2,CSDA!C$1:C$500,0))*INDEX(PIS!V$1:V$500,MATCH(D226,PIS!C$1:C$500))+INDEX(ADJ!$A$1:$BZ$1000,MATCH(PAYROLL!D226,ADJ!A$1:A$500,0),MATCH(PAYROLL!CN$2,ADJ!$2:$2,0)),0)</f>
        <v/>
      </c>
      <c r="CO226">
        <f>IFERROR(INDEX(ADJ!$A$1:$BZ$1000,MATCH(PAYROLL!D226,ADJ!A$1:A$500,0),MATCH(PAYROLL!CO$2,ADJ!$2:$2,0)),0)</f>
        <v/>
      </c>
      <c r="CP226">
        <f>IFERROR(INDEX(ADJ!$A$1:$BZ$1000,MATCH(PAYROLL!D226,ADJ!A$1:A$500,0),MATCH(PAYROLL!CP$2,ADJ!$2:$2,0)),0)</f>
        <v/>
      </c>
      <c r="CQ226">
        <f>BP226-CL226-CI226-CM226-CN226-CO226-CP226-CC226</f>
        <v/>
      </c>
      <c r="CR226">
        <f>IFERROR(IF(RIGHT(INDEX(PIS!O$1:O$500,MATCH(D226,PIS!C$1:C$500,0)),5)="Gross",MIN(U226+V226,VLOOKUP("R700",TSC!B:C,2,0)*VLOOKUP("R101",TSC!B:C,2,0))*(VLOOKUP("T711",TSC!B:C,2,0)+VLOOKUP("T712",TSC!B:C,2,0))%,MIN(T226+V226,VLOOKUP("R700",TSC!B:C,2,0)*VLOOKUP("R101",TSC!B:C,2,0))*(VLOOKUP("T711",TSC!B:C,2,0)+VLOOKUP("T712",TSC!B:C,2,0)+VLOOKUP("R701",TSC!B:C,2,0))%),0)</f>
        <v/>
      </c>
      <c r="CS226">
        <f>IFERROR(IF(RIGHT(INDEX(PIS!O$1:O$500,MATCH(D226,PIS!C$1:C$500,0)),5)="Gross",MIN(U226+V226,VLOOKUP("R700",TSC!B:C,2,0)*VLOOKUP("R101",TSC!B:C,2,0))*(VLOOKUP("T714",TSC!B:C,2,0))%,MIN(T226+V226,VLOOKUP("R700",TSC!B:C,2,0)*VLOOKUP("R101",TSC!B:C,2,0))*(VLOOKUP("T704",TSC!B:C,2,0)+VLOOKUP("T714",TSC!B:C,2,0))%),0)</f>
        <v/>
      </c>
      <c r="CT226">
        <f>IFERROR(IF(RIGHT(INDEX(PIS!O$1:O$500,MATCH(D226,PIS!C$1:C$500,0)),5)="Gross",MIN(U226+V226,VLOOKUP("R700",TSC!B:C,2,0)*VLOOKUP("R101",TSC!B:C,2,0))*VLOOKUP("T705",TSC!B:C,2,0)%,MIN(T226+V226,VLOOKUP("R700",TSC!B:C,2,0)*VLOOKUP("R101",TSC!B:C,2,0))*VLOOKUP("T705",TSC!B:C,2,0)%),0)</f>
        <v/>
      </c>
      <c r="CU226">
        <f>IFERROR(IF(RIGHT(INDEX(PIS!O$1:O$500,MATCH(D226,PIS!C$1:C$500,0)),5)="Gross",MIN(U226+V226,VLOOKUP("R700",TSC!B:C,2,0)*VLOOKUP("R101",TSC!B:C,2,0))*(VLOOKUP("T713",TSC!B:C,2,0))%,MIN(T226+V226,VLOOKUP("R700",TSC!B:C,2,0)*VLOOKUP("R101",TSC!B:C,2,0))*(VLOOKUP("T713",TSC!B:C,2,0))%),0)</f>
        <v/>
      </c>
      <c r="CV226">
        <f>IFERROR(INDEX(ADJ!$A$1:$BZ$1000,MATCH(PAYROLL!D226,ADJ!A$1:A$500,0),MATCH(PAYROLL!CV$2,ADJ!$2:$2,0)),0)</f>
        <v/>
      </c>
      <c r="CW226">
        <f>IFERROR(INDEX(ADJ!$A$1:$BZ$1000,MATCH(PAYROLL!D226,ADJ!A$1:A$500,0),MATCH(PAYROLL!CW$2,ADJ!$2:$2,0)),0)</f>
        <v/>
      </c>
      <c r="CX226">
        <f>SUM(CR226:CW226)</f>
        <v/>
      </c>
      <c r="CY226">
        <f>ROUND(IF(CR226&gt;0,T226+V226*VLOOKUP("R202",TSC!$B$1:$C$500,2,0),0),0)</f>
        <v/>
      </c>
      <c r="CZ226">
        <f>IFERROR(INDEX(CSDA!D$1:D$500,MATCH($CZ$2,CSDA!C$1:C$500,0)),0)</f>
        <v/>
      </c>
      <c r="DA226">
        <f>ROUND(T226*0.7%,0)</f>
        <v/>
      </c>
      <c r="DB226">
        <f>ROUND(T226/12,0)</f>
        <v/>
      </c>
      <c r="DC226">
        <f ref="DC226" t="array">IFERROR(INDEX(CSDA!D$1:D$500,MATCH("Trích giữ"&amp;PAYROLL!DC$2,CSDA!A$1:A$500&amp;CSDA!C$1:C$500,0)),0)</f>
        <v/>
      </c>
      <c r="DD226">
        <f ref="DD226" t="array">IFERROR(INDEX(CSDA!D$1:D$500,MATCH("Trích giữ"&amp;PAYROLL!DD$2,CSDA!A$1:A$500&amp;CSDA!C$1:C$500,0)),0)</f>
        <v/>
      </c>
      <c r="DE226">
        <f ref="DE226" t="array">IFERROR(INDEX(CSDA!D$1:D$500,MATCH("Trích giữ"&amp;PAYROLL!DE$2,CSDA!A$1:A$500&amp;CSDA!C$1:C$500,0)),0)</f>
        <v/>
      </c>
      <c r="DF226">
        <f>IFERROR(INDEX(CSDA!D$1:D$500,MATCH(PAYROLL!DF$2,CSDA!C$1:C$500,0)),0)</f>
        <v/>
      </c>
      <c r="DG226">
        <f ref="DG226" t="array">IFERROR(INDEX(CSDA!D$1:D$500,MATCH("Trích giữ"&amp;PAYROLL!DG$2,CSDA!A$1:A$500&amp;CSDA!C$1:C$500,0)),0)</f>
        <v/>
      </c>
      <c r="DH226">
        <f>ROUND(T226/26,0)</f>
        <v/>
      </c>
      <c r="DI226">
        <f ref="DI226" t="array">IFERROR(INDEX(CSDA!D$1:D$500,MATCH("Trích giữ"&amp;PAYROLL!DI$2,CSDA!A$1:A$500&amp;CSDA!C$1:C$500,0)),0)</f>
        <v/>
      </c>
      <c r="DJ226">
        <f>IF(U226=0,T226*21.5%-BL226,0)</f>
        <v/>
      </c>
      <c r="DK226">
        <f ref="DK226" t="array">IFERROR(INDEX(CSDA!D$1:D$500,MATCH("Trích giữ"&amp;PAYROLL!DK$2,CSDA!A$1:A$500&amp;CSDA!C$1:C$500,0)),0)</f>
        <v/>
      </c>
      <c r="DL226">
        <f>IFERROR(INDEX(CSDA!D$1:D$500,MATCH(PAYROLL!DL$2,CSDA!C$1:C$500,0))/12,0)</f>
        <v/>
      </c>
      <c r="DM226">
        <f>SUM(DB226:DL226)</f>
        <v/>
      </c>
      <c r="DN226">
        <f>IFERROR(INDEX(ADJ!$A$1:$BZ$1000,MATCH(PAYROLL!D226,ADJ!A$1:A$500,0),MATCH(PAYROLL!DN$2,ADJ!$2:$2,0)),0)</f>
        <v/>
      </c>
      <c r="DO226">
        <f>IFERROR(SUM(BP226,DM226:DN226,CX226:DA226)-DT226,0)</f>
        <v/>
      </c>
      <c r="DP226">
        <f ref="DP226" t="array">SUM(BW226*IFERROR(INDEX(CSDA!D$1:D$500,MATCH(BW$2,CSDA!C$1:C$500,0)),0)%,CX226*IFERROR(INDEX(CSDA!D$1:D$500,MATCH(CX$2,CSDA!C$1:C$500,0)),0)%,DA226*IFERROR(INDEX(CSDA!D$1:D$500,MATCH(DA$2,CSDA!C$1:C$500,0)),0)%,DB226*IFERROR(INDEX(CSDA!D$1:D$500,MATCH(DB$2,CSDA!C$1:C$500,0)),0)%,DF226*IFERROR(INDEX(CSDA!D$1:D$500,MATCH("Phí dịch vụ"&amp;PAYROLL!DF$2,CSDA!A$1:A$500&amp;CSDA!C$1:C$500,0)),0)%,DC226*IFERROR(INDEX(CSDA!D$1:D$500,MATCH("Phí dịch vụ"&amp;PAYROLL!DC$2,CSDA!A$1:A$500&amp;CSDA!C$1:C$500,0)),0)%,DH226*IFERROR(INDEX(CSDA!D$1:D$500,MATCH("Phí dịch vụ"&amp;PAYROLL!DH$2,CSDA!A$1:A$500&amp;CSDA!C$1:C$500,0)),0)%,DJ226*IFERROR(INDEX(CSDA!D$1:D$500,MATCH("Phí dịch vụ"&amp;PAYROLL!DJ$2,CSDA!A$1:A$500&amp;CSDA!C$1:C$500,0)),0)%,BN226*IFERROR(INDEX(CSDA!D$1:D$500,MATCH(BN$2,CSDA!C$1:C$500,0)),0)%)-BN226*7%</f>
        <v/>
      </c>
      <c r="DQ226">
        <f>IFERROR(INDEX(ADJ!$A$1:$BZ$1000,MATCH(PAYROLL!D226,ADJ!A$1:A$500,0),MATCH(PAYROLL!DQ$2,ADJ!$2:$2,0)),0)</f>
        <v/>
      </c>
      <c r="DR226">
        <f>IFERROR(INDEX(ADJ!$A$1:$BZ$1000,MATCH(PAYROLL!D226,ADJ!A$1:A$500,0),MATCH(PAYROLL!DR$2,ADJ!$2:$2,0)),0)</f>
        <v/>
      </c>
      <c r="DS226">
        <f>SUM(DP226:DR226)</f>
        <v/>
      </c>
      <c r="DT226">
        <f>EK226</f>
        <v/>
      </c>
      <c r="DU226">
        <f>SUM(DO226:DR226)</f>
        <v/>
      </c>
      <c r="DV226">
        <f>ROUND(DU226*0.1,0)</f>
        <v/>
      </c>
      <c r="DW226">
        <f>DU226+DV226</f>
        <v/>
      </c>
      <c r="DZ226">
        <f>IFERROR(INDEX(ADJ!$A$1:$BZ$1000,MATCH(PAYROLL!$D226,ADJ!A$1:A$500,0),MATCH(PAYROLL!DZ$2,ADJ!$2:$2,0)),0)</f>
        <v/>
      </c>
      <c r="EA226">
        <f>IFERROR(INDEX(ADJ!$A$1:$BZ$1000,MATCH(PAYROLL!$D226,ADJ!A$1:A$500,0),MATCH(PAYROLL!EA$2,ADJ!$2:$2,0)),0)</f>
        <v/>
      </c>
      <c r="EB226">
        <f>IFERROR(INDEX(ADJ!$A$1:$BZ$1000,MATCH(PAYROLL!$D226,ADJ!A$1:A$500,0),MATCH(PAYROLL!EB$2,ADJ!$2:$2,0)),0)</f>
        <v/>
      </c>
      <c r="EC226">
        <f>IFERROR(INDEX(ADJ!$A$1:$BZ$1000,MATCH(PAYROLL!$D226,ADJ!A$1:A$500,0),MATCH(PAYROLL!EC$2,ADJ!$2:$2,0)),0)</f>
        <v/>
      </c>
      <c r="ED226">
        <f>IFERROR(INDEX(ADJ!$A$1:$BZ$1000,MATCH(PAYROLL!$D226,ADJ!A$1:A$500,0),MATCH(PAYROLL!ED$2,ADJ!$2:$2,0)),0)</f>
        <v/>
      </c>
      <c r="EE226">
        <f>IFERROR(INDEX(ADJ!$A$1:$BZ$1000,MATCH(PAYROLL!$D226,ADJ!A$1:A$500,0),MATCH(PAYROLL!EE$2,ADJ!$2:$2,0)),0)</f>
        <v/>
      </c>
      <c r="EF226">
        <f>IFERROR(INDEX(ADJ!$A$1:$BZ$1000,MATCH(PAYROLL!$D226,ADJ!A$1:A$500,0),MATCH(PAYROLL!EF$2,ADJ!$2:$2,0)),0)</f>
        <v/>
      </c>
      <c r="EG226">
        <f>IFERROR(INDEX(ADJ!$A$1:$BZ$1000,MATCH(PAYROLL!$D226,ADJ!A$1:A$500,0),MATCH(PAYROLL!EG$2,ADJ!$2:$2,0)),0)</f>
        <v/>
      </c>
      <c r="EH226">
        <f>IFERROR(INDEX(ADJ!$A$1:$BZ$1000,MATCH(PAYROLL!$D226,ADJ!A$1:A$500,0),MATCH(PAYROLL!EH$2,ADJ!$2:$2,0)),0)</f>
        <v/>
      </c>
      <c r="EI226">
        <f>IFERROR(INDEX(ADJ!$A$1:$BZ$1000,MATCH(PAYROLL!D226,ADJ!A$1:A$500,0),MATCH(PAYROLL!EI$2,ADJ!$2:$2,0)),0)</f>
        <v/>
      </c>
      <c r="EJ226">
        <f>IFERROR(INDEX(ADJ!$A$1:$BZ$1000,MATCH(PAYROLL!$D226,ADJ!A$1:A$500,0),MATCH(PAYROLL!EJ$2,ADJ!$2:$2,0)),0)</f>
        <v/>
      </c>
      <c r="EK226">
        <f>SUM(DZ226:EJ226)</f>
        <v/>
      </c>
    </row>
    <row r="227">
      <c r="A227" t="n">
        <v>225</v>
      </c>
      <c r="B227" t="inlineStr">
        <is>
          <t>Nguyễn Đình Thành</t>
        </is>
      </c>
      <c r="D227" t="inlineStr">
        <is>
          <t>160012-01</t>
        </is>
      </c>
      <c r="S227">
        <f>IFERROR(INDEX(PIS!$A$1:$BZ$1000,MATCH($D227,PIS!C$1:C$500,0),MATCH("Lương CB tháng trước",PIS!$1:$1,0)),0)</f>
        <v/>
      </c>
      <c r="T227">
        <f>IFERROR(INDEX(PIS!$A$1:$BZ$1000,MATCH($D227,PIS!C$1:C$500,0),MATCH("Lương CB hiện tại",PIS!$1:$1,0)),0)</f>
        <v/>
      </c>
      <c r="U227">
        <f>IFERROR(INDEX(PIS!$A$1:$BZ$1000,MATCH($D227,PIS!C$1:C$500,0),MATCH("Lương đóng BHBB",PIS!$1:$1,0)),0)</f>
        <v/>
      </c>
      <c r="V227">
        <f>IFERROR(INDEX(PIS!$A$1:$BZ$1000,MATCH($D227,PIS!C$1:C$500,0),MATCH(V$2,PIS!$2:$2,0)),0)</f>
        <v/>
      </c>
      <c r="W227">
        <f>IFERROR(INDEX(PIS!$A$1:$BZ$1000,MATCH($D227,PIS!C$1:C$500,0),MATCH(W$2,PIS!$2:$2,0)),0)</f>
        <v/>
      </c>
      <c r="X227">
        <f>IFERROR(INDEX(PIS!$A$1:$BZ$1000,MATCH($D227,PIS!C$1:C$500,0),MATCH(X$2,PIS!$2:$2,0)),0)</f>
        <v/>
      </c>
      <c r="Y227">
        <f>IFERROR(INDEX(PIS!$A$1:$BZ$1000,MATCH($D227,PIS!C$1:C$500,0),MATCH(Y$2,PIS!$2:$2,0)),0)</f>
        <v/>
      </c>
      <c r="Z227">
        <f>IFERROR(INDEX(PIS!$A$1:$BZ$1000,MATCH($D227,PIS!C$1:C$500,0),MATCH(Z$2,PIS!$2:$2,0)),0)</f>
        <v/>
      </c>
      <c r="AA227">
        <f>IFERROR(INDEX(PIS!$A$1:$BZ$1000,MATCH($D227,PIS!C$1:C$500,0),MATCH(AA$2,PIS!$2:$2,0)),0)</f>
        <v/>
      </c>
      <c r="AB227">
        <f>IFERROR(INDEX(PIS!$A$1:$BZ$1000,MATCH($D227,PIS!C$1:C$500,0),MATCH(AB$2,PIS!$2:$2,0)),0)</f>
        <v/>
      </c>
      <c r="AC227">
        <f>SUM(V227:AB227)</f>
        <v/>
      </c>
      <c r="AD227">
        <f>IFERROR(INDEX(TIMESHEET!$A$1:$AI$5000,MATCH($D227,TIMESHEET!A$1:A$500,0),MATCH("T100",TIMESHEET!$2:$2,0))-2,0)</f>
        <v/>
      </c>
      <c r="AE227">
        <f>IFERROR(INDEX(TIMESHEET!$A$1:$AI$5000,MATCH($D227,TIMESHEET!A$1:A$500,0),MATCH("T202",TIMESHEET!$2:$2,0)),0)</f>
        <v/>
      </c>
      <c r="AF227">
        <f>IFERROR(INDEX(TIMESHEET!$A$1:$AI$5000,MATCH($D227,TIMESHEET!A$1:A$500,0),MATCH("T302",TIMESHEET!$2:$2,0)),0)</f>
        <v/>
      </c>
      <c r="AG227">
        <f>IFERROR(INDEX(TIMESHEET!$A$1:$AI$5000,MATCH($D227,TIMESHEET!A$1:A$500,0),MATCH("T406",TIMESHEET!$2:$2,0)),0)</f>
        <v/>
      </c>
      <c r="AH227">
        <f>AE227+AG227</f>
        <v/>
      </c>
      <c r="AI227">
        <f>IFERROR(INDEX(TIMESHEET!$A$1:$AI$5000,MATCH($D227,TIMESHEET!A$1:A$500,0),MATCH("T701",TIMESHEET!$2:$2,0)),0)</f>
        <v/>
      </c>
      <c r="AJ227">
        <f>IFERROR(INDEX(TIMESHEET!$A$1:$AI$5000,MATCH($D227,TIMESHEET!B$1:B$500,0),MATCH("T320",TIMESHEET!$2:$2,0)),0)</f>
        <v/>
      </c>
      <c r="AK227">
        <f>IFERROR(IF(LEFT(INDEX(PIS!O$1:O$500,MATCH(D227,PIS!C$1:C$500)),1)="M",T227/AD227*SUM(AE227:AG227),T227*AD227),0)</f>
        <v/>
      </c>
      <c r="AL227">
        <f>IFERROR(INDEX(ADJ!$A$1:$BZ$1000,MATCH(PAYROLL!D227,ADJ!A$1:A$500,0),MATCH(PAYROLL!AL$2,ADJ!$2:$2,0)),0)</f>
        <v/>
      </c>
      <c r="AM227">
        <f>SUM(AK227:AL227)</f>
        <v/>
      </c>
      <c r="AN227">
        <f>IFERROR(ROUND(V227/$AD227*$AH227,0),0)</f>
        <v/>
      </c>
      <c r="AO227">
        <f>IFERROR(ROUND(W227/$AD227*$AH227,0),0)</f>
        <v/>
      </c>
      <c r="AP227">
        <f>IFERROR(ROUND(X227/$AD227*$AE227,0),0)</f>
        <v/>
      </c>
      <c r="AQ227">
        <f>IFERROR(ROUND(Y227/$AD227*$AH227,0),0)</f>
        <v/>
      </c>
      <c r="AR227">
        <f>IFERROR(ROUND(Z227/$AD227*$AH227,0),0)</f>
        <v/>
      </c>
      <c r="AS227">
        <f>IFERROR(ROUND(AA227/$AD227*$AH227,0),0)</f>
        <v/>
      </c>
      <c r="AT227">
        <f>IFERROR(IF((AE227+AF227+AG227)&gt;13,AB227,ROUND(AB227/AD227*AH227,0)),0)</f>
        <v/>
      </c>
      <c r="AU227">
        <f>IFERROR(INDEX(ADJ!$A$1:$BZ$1000,MATCH(PAYROLL!D227,ADJ!A$1:A$500,0),MATCH(PAYROLL!AU$2,ADJ!$2:$2,0)),0)</f>
        <v/>
      </c>
      <c r="AV227">
        <f>ROUND(SUM(AN227:AU227),0)</f>
        <v/>
      </c>
      <c r="AW227">
        <f>IFERROR(INDEX(TIMESHEET!$A$1:$AI$5000,MATCH(PAYROLL!D227,TIMESHEET!A$1:A$500,0),MATCH("T620",TIMESHEET!$2:$2,0)),0)</f>
        <v/>
      </c>
      <c r="AX227">
        <f>IFERROR(INDEX(TIMESHEET!$A$1:$AI$5000,MATCH(PAYROLL!D227,TIMESHEET!A$1:A$500,0),MATCH("T601",TIMESHEET!$2:$2,0)),0)</f>
        <v/>
      </c>
      <c r="AY227">
        <f>IFERROR(INDEX(TIMESHEET!$A$1:$AI$5000,MATCH(PAYROLL!D227,TIMESHEET!A$1:A$500,0),MATCH("T602",TIMESHEET!$2:$2,0)),0)</f>
        <v/>
      </c>
      <c r="AZ227">
        <f>IFERROR(INDEX(TIMESHEET!$A$1:$AI$5000,MATCH(PAYROLL!D227,TIMESHEET!A$1:A$500,0),MATCH("T603",TIMESHEET!$2:$2,0)),0)</f>
        <v/>
      </c>
      <c r="BA227">
        <f>IFERROR(INDEX(TIMESHEET!$A$1:$AI$5000,MATCH(PAYROLL!D227,TIMESHEET!A$1:A$500,0),MATCH("T611",TIMESHEET!$2:$2,0)),0)</f>
        <v/>
      </c>
      <c r="BB227">
        <f>IFERROR(INDEX(TIMESHEET!$A$1:$AI$5000,MATCH(PAYROLL!D227,TIMESHEET!A$1:A$500,0),MATCH("T612",TIMESHEET!$2:$2,0)),0)</f>
        <v/>
      </c>
      <c r="BC227">
        <f>IFERROR(INDEX(TIMESHEET!$A$1:$AI$5000,MATCH(PAYROLL!D227,TIMESHEET!A$1:A$500,0),MATCH("T613",TIMESHEET!$2:$2,0)),0)</f>
        <v/>
      </c>
      <c r="BD227">
        <f>IFERROR(INDEX(TIMESHEET!$A$1:$AI$5000,MATCH(PAYROLL!D227,TIMESHEET!A$1:A$500,0),MATCH("T500",TIMESHEET!$2:$2,0)),0)</f>
        <v/>
      </c>
      <c r="BE227">
        <f>IFERROR(IF(LEFT(INDEX(PIS!O$1:O$500,MATCH(D227,PIS!C$1:C$500)),1)="M",T227/AD227/8*(AW227+AX227*1.5+AY227*2+AZ227*3+BA227*2.1+BB227*2.7+BC227*3.9+BD227*0.3),T227/8*(AW227+AX227*1.5+AY227*2+AZ227*3+BA227*2.1+BB227*2.7+BC227*3.9+BD227*0.3)),0)</f>
        <v/>
      </c>
      <c r="BF227">
        <f>IFERROR(INDEX(ADJ!$A$1:$BZ$1000,MATCH(PAYROLL!$D227,ADJ!A$1:A$500,0),MATCH(PAYROLL!BF$2,ADJ!$2:$2,0)),0)</f>
        <v/>
      </c>
      <c r="BG227">
        <f>IFERROR(INDEX(ADJ!$A$1:$BZ$1000,MATCH(PAYROLL!D227,ADJ!A$1:A$500,0),MATCH(PAYROLL!BG$2,ADJ!$2:$2,0)),0)</f>
        <v/>
      </c>
      <c r="BH227">
        <f>IFERROR(INDEX(ADJ!$A$1:$BZ$1000,MATCH(PAYROLL!D227,ADJ!A$1:A$500,0),MATCH(PAYROLL!BH$2,ADJ!$2:$2,0)),0)</f>
        <v/>
      </c>
      <c r="BI227">
        <f>IFERROR(INDEX(ADJ!$A$1:$BZ$1000,MATCH(PAYROLL!D227,ADJ!A$1:A$500,0),MATCH(PAYROLL!BI$2,ADJ!$2:$2,0)),0)</f>
        <v/>
      </c>
      <c r="BJ227">
        <f>IFERROR(INDEX(ADJ!$A$1:$BZ$1000,MATCH(PAYROLL!D227,ADJ!A$1:A$500,0),MATCH(PAYROLL!BJ$2,ADJ!$2:$2,0)),0)</f>
        <v/>
      </c>
      <c r="BK227">
        <f>SUM(BF227:BJ227)</f>
        <v/>
      </c>
      <c r="BL227">
        <f>IFERROR(INDEX(ADJ!$A$1:$BZ$1000,MATCH(PAYROLL!D227,ADJ!A$1:A$500,0),MATCH(PAYROLL!BL$2,ADJ!$2:$2,0)),0)</f>
        <v/>
      </c>
      <c r="BM227">
        <f>IFERROR(INDEX(ADJ!$A$1:$BZ$1000,MATCH(PAYROLL!D227,ADJ!A$1:A$500,0),MATCH(PAYROLL!BM$2,ADJ!$2:$2,0)),0)</f>
        <v/>
      </c>
      <c r="BN227">
        <f>IFERROR(INDEX(ADJ!$A$1:$BZ$1000,MATCH(PAYROLL!D227,ADJ!A$1:A$500,0),MATCH(PAYROLL!BN$2,ADJ!$2:$2,0)),0)</f>
        <v/>
      </c>
      <c r="BO227">
        <f>IFERROR(INDEX(ADJ!$A$1:$BZ$1000,MATCH(PAYROLL!D227,ADJ!A$1:A$500,0),MATCH(PAYROLL!BO$2,ADJ!$2:$2,0)),0)</f>
        <v/>
      </c>
      <c r="BP227">
        <f>SUM(AM227,AV227,BE227,BK227,BL227:BO227)</f>
        <v/>
      </c>
      <c r="BQ227">
        <f>BO227</f>
        <v/>
      </c>
      <c r="BR227">
        <f>IFERROR(ROUND(IF(LEFT(INDEX(PIS!O$1:O$500,MATCH(D227,PIS!C$1:C$500)),1)="D",T227/8*(BD227*0.3),IF(LEFT(INDEX(PIS!O$1:O$500,MATCH(D227,PIS!C$1:C$500)),1)="H",T227*($BD227*0.3),T227/$AD227/8*($BD227*0.3))),0),0)</f>
        <v/>
      </c>
      <c r="BS227">
        <f>IF(AP227&lt;1,0,MIN(AP227,730000))</f>
        <v/>
      </c>
      <c r="BT227">
        <f>IFERROR(ROUND((BE227-SUM(AW227:BC227)*T227/AD227/8),0)-BR227,0)</f>
        <v/>
      </c>
      <c r="BU227">
        <f>AO227</f>
        <v/>
      </c>
      <c r="BV227">
        <f>SUM(BQ227:BU227)</f>
        <v/>
      </c>
      <c r="BW227">
        <f>BP227-BV227</f>
        <v/>
      </c>
      <c r="BX227">
        <f>IFERROR(IF(RIGHT(INDEX(PIS!O$1:O$500,MATCH(D227,PIS!C$1:C$500)),5)="Gross",MIN(U227+V227,VLOOKUP("R700",TSC!B:C,2,0)*VLOOKUP("R101",TSC!B:C,2,0))*VLOOKUP("R701",TSC!B:C,2,0)%,0),0)</f>
        <v/>
      </c>
      <c r="BY227">
        <f>IFERROR(IF(RIGHT(INDEX(PIS!O$1:O$500,MATCH(D227,PIS!C$1:C$500)),5)="Gross",MIN(U227+V227,VLOOKUP("R700",TSC!B:C,2,0)*VLOOKUP("R101",TSC!B:C,2,0))*VLOOKUP("T704",TSC!B:C,2,0)%,0),0)</f>
        <v/>
      </c>
      <c r="BZ227">
        <f>IFERROR(IF(RIGHT(INDEX(PIS!O$1:O$500,MATCH(D227,PIS!C$1:C$500)),5)="Gross",MIN(U227+V227,VLOOKUP("R700",TSC!B:C,2,0)*VLOOKUP("1",TSC!F:G,2,0))*VLOOKUP("T705",TSC!B:C,2,0)%,0),0)</f>
        <v/>
      </c>
      <c r="CA227">
        <f>IFERROR(INDEX(ADJ!$A$1:$BZ$1000,MATCH(PAYROLL!D227,ADJ!A$1:A$500,0),MATCH(PAYROLL!CA$2,ADJ!$2:$2,0)),0)</f>
        <v/>
      </c>
      <c r="CB227">
        <f>IFERROR(INDEX(ADJ!$A$1:$BZ$1000,MATCH(PAYROLL!D227,ADJ!A$1:A$500,0),MATCH(PAYROLL!CB$2,ADJ!$2:$2,0)),0)</f>
        <v/>
      </c>
      <c r="CC227">
        <f>SUM(BX227:CB227)</f>
        <v/>
      </c>
      <c r="CD227">
        <f>IFERROR(INDEX(PIS!$A$1:$BZ$1000,MATCH(PAYROLL!D227,PIS!C$1:C$500,0),MATCH(PAYROLL!CD$1,PIS!$1:$1,0)),0)</f>
        <v/>
      </c>
      <c r="CE227">
        <f>IFERROR(IF(OR(INDEX(PIS!P$1:P$500,MATCH(D227,PIS!C$1:C$500,0))="LT2",INDEX(PIS!P$1:P$500,MATCH(D227,PIS!C$1:C$500,0))="P10"),0,SUM(CC227,CD227*VLOOKUP("R601",TSC!B:C,2,0),VLOOKUP("R602",TSC!B:C,2,0))),0)</f>
        <v/>
      </c>
      <c r="CF227">
        <f>MAX(BW227-CE227,0)</f>
        <v/>
      </c>
      <c r="CG227">
        <f>IFERROR(IF(OR(RIGHT(INDEX(PIS!P$1:P$500,MATCH(D227,PIS!C$1:C$500)),5)="P10",RIGHT(INDEX(PIS!P$1:P$500,MATCH(D227,PIS!C$1:C$500)),5)="CK"),0,IF(CF227&lt;=5000000,CF227*5%,IF(CF227&lt;=10000000,CF227*10%-250000,IF(CF227&lt;=18000000,CF227*15%-750000,IF(CF227&lt;=32000000,CF227*20%-1650000,IF(CF227&lt;=52000000,CF227*25%-3250000,IF(CF227&lt;=80000000,BH227*30%-5850000,CF227*35%-9850000))))))),0)</f>
        <v/>
      </c>
      <c r="CH227">
        <f>IFERROR(IF(OR(INDEX(PIS!P$1:P$500,MATCH(D227,PIS!C$1:C$500))="LT",INDEX(PIS!P$1:P$500,MATCH(D227,PIS!C$1:C$500))="CK"),0,IF(CF227&lt;2000000,0,CF227*10%)),0)</f>
        <v/>
      </c>
      <c r="CI227">
        <f>IFERROR(INDEX(ADJ!$A$1:$BZ$1000,MATCH(PAYROLL!D227,ADJ!A$1:A$500,0),MATCH(PAYROLL!CI$2,ADJ!$2:$2,0)),0)</f>
        <v/>
      </c>
      <c r="CJ227">
        <f>IFERROR(INDEX(ADJ!$A$1:$BZ$1000,MATCH(PAYROLL!D227,ADJ!A$1:A$500,0),MATCH(PAYROLL!CJ$2,ADJ!$2:$2,0)),0)</f>
        <v/>
      </c>
      <c r="CK227">
        <f>IFERROR(INDEX(ADJ!$A$1:$BZ$1000,MATCH(PAYROLL!D227,ADJ!A$1:A$500,0),MATCH(PAYROLL!CK$2,ADJ!$2:$2,0)),0)</f>
        <v/>
      </c>
      <c r="CL227">
        <f>SUM(CG227:CK227)</f>
        <v/>
      </c>
      <c r="CM227">
        <f>ROUND(SUM(CH227:CK227),0)</f>
        <v/>
      </c>
      <c r="CN227">
        <f>IFERROR(INDEX(CSDA!D$1:D$500,MATCH($CN$2,CSDA!C$1:C$500,0))*INDEX(PIS!V$1:V$500,MATCH(D227,PIS!C$1:C$500))+INDEX(ADJ!$A$1:$BZ$1000,MATCH(PAYROLL!D227,ADJ!A$1:A$500,0),MATCH(PAYROLL!CN$2,ADJ!$2:$2,0)),0)</f>
        <v/>
      </c>
      <c r="CO227">
        <f>IFERROR(INDEX(ADJ!$A$1:$BZ$1000,MATCH(PAYROLL!D227,ADJ!A$1:A$500,0),MATCH(PAYROLL!CO$2,ADJ!$2:$2,0)),0)</f>
        <v/>
      </c>
      <c r="CP227">
        <f>IFERROR(INDEX(ADJ!$A$1:$BZ$1000,MATCH(PAYROLL!D227,ADJ!A$1:A$500,0),MATCH(PAYROLL!CP$2,ADJ!$2:$2,0)),0)</f>
        <v/>
      </c>
      <c r="CQ227">
        <f>BP227-CL227-CI227-CM227-CN227-CO227-CP227-CC227</f>
        <v/>
      </c>
      <c r="CR227">
        <f>IFERROR(IF(RIGHT(INDEX(PIS!O$1:O$500,MATCH(D227,PIS!C$1:C$500,0)),5)="Gross",MIN(U227+V227,VLOOKUP("R700",TSC!B:C,2,0)*VLOOKUP("R101",TSC!B:C,2,0))*(VLOOKUP("T711",TSC!B:C,2,0)+VLOOKUP("T712",TSC!B:C,2,0))%,MIN(T227+V227,VLOOKUP("R700",TSC!B:C,2,0)*VLOOKUP("R101",TSC!B:C,2,0))*(VLOOKUP("T711",TSC!B:C,2,0)+VLOOKUP("T712",TSC!B:C,2,0)+VLOOKUP("R701",TSC!B:C,2,0))%),0)</f>
        <v/>
      </c>
      <c r="CS227">
        <f>IFERROR(IF(RIGHT(INDEX(PIS!O$1:O$500,MATCH(D227,PIS!C$1:C$500,0)),5)="Gross",MIN(U227+V227,VLOOKUP("R700",TSC!B:C,2,0)*VLOOKUP("R101",TSC!B:C,2,0))*(VLOOKUP("T714",TSC!B:C,2,0))%,MIN(T227+V227,VLOOKUP("R700",TSC!B:C,2,0)*VLOOKUP("R101",TSC!B:C,2,0))*(VLOOKUP("T704",TSC!B:C,2,0)+VLOOKUP("T714",TSC!B:C,2,0))%),0)</f>
        <v/>
      </c>
      <c r="CT227">
        <f>IFERROR(IF(RIGHT(INDEX(PIS!O$1:O$500,MATCH(D227,PIS!C$1:C$500,0)),5)="Gross",MIN(U227+V227,VLOOKUP("R700",TSC!B:C,2,0)*VLOOKUP("R101",TSC!B:C,2,0))*VLOOKUP("T705",TSC!B:C,2,0)%,MIN(T227+V227,VLOOKUP("R700",TSC!B:C,2,0)*VLOOKUP("R101",TSC!B:C,2,0))*VLOOKUP("T705",TSC!B:C,2,0)%),0)</f>
        <v/>
      </c>
      <c r="CU227">
        <f>IFERROR(IF(RIGHT(INDEX(PIS!O$1:O$500,MATCH(D227,PIS!C$1:C$500,0)),5)="Gross",MIN(U227+V227,VLOOKUP("R700",TSC!B:C,2,0)*VLOOKUP("R101",TSC!B:C,2,0))*(VLOOKUP("T713",TSC!B:C,2,0))%,MIN(T227+V227,VLOOKUP("R700",TSC!B:C,2,0)*VLOOKUP("R101",TSC!B:C,2,0))*(VLOOKUP("T713",TSC!B:C,2,0))%),0)</f>
        <v/>
      </c>
      <c r="CV227">
        <f>IFERROR(INDEX(ADJ!$A$1:$BZ$1000,MATCH(PAYROLL!D227,ADJ!A$1:A$500,0),MATCH(PAYROLL!CV$2,ADJ!$2:$2,0)),0)</f>
        <v/>
      </c>
      <c r="CW227">
        <f>IFERROR(INDEX(ADJ!$A$1:$BZ$1000,MATCH(PAYROLL!D227,ADJ!A$1:A$500,0),MATCH(PAYROLL!CW$2,ADJ!$2:$2,0)),0)</f>
        <v/>
      </c>
      <c r="CX227">
        <f>SUM(CR227:CW227)</f>
        <v/>
      </c>
      <c r="CY227">
        <f>ROUND(IF(CR227&gt;0,T227+V227*VLOOKUP("R202",TSC!$B$1:$C$500,2,0),0),0)</f>
        <v/>
      </c>
      <c r="CZ227">
        <f>IFERROR(INDEX(CSDA!D$1:D$500,MATCH($CZ$2,CSDA!C$1:C$500,0)),0)</f>
        <v/>
      </c>
      <c r="DA227">
        <f>ROUND(T227*0.7%,0)</f>
        <v/>
      </c>
      <c r="DB227">
        <f>ROUND(T227/12,0)</f>
        <v/>
      </c>
      <c r="DC227">
        <f ref="DC227" t="array">IFERROR(INDEX(CSDA!D$1:D$500,MATCH("Trích giữ"&amp;PAYROLL!DC$2,CSDA!A$1:A$500&amp;CSDA!C$1:C$500,0)),0)</f>
        <v/>
      </c>
      <c r="DD227">
        <f ref="DD227" t="array">IFERROR(INDEX(CSDA!D$1:D$500,MATCH("Trích giữ"&amp;PAYROLL!DD$2,CSDA!A$1:A$500&amp;CSDA!C$1:C$500,0)),0)</f>
        <v/>
      </c>
      <c r="DE227">
        <f ref="DE227" t="array">IFERROR(INDEX(CSDA!D$1:D$500,MATCH("Trích giữ"&amp;PAYROLL!DE$2,CSDA!A$1:A$500&amp;CSDA!C$1:C$500,0)),0)</f>
        <v/>
      </c>
      <c r="DF227">
        <f>IFERROR(INDEX(CSDA!D$1:D$500,MATCH(PAYROLL!DF$2,CSDA!C$1:C$500,0)),0)</f>
        <v/>
      </c>
      <c r="DG227">
        <f ref="DG227" t="array">IFERROR(INDEX(CSDA!D$1:D$500,MATCH("Trích giữ"&amp;PAYROLL!DG$2,CSDA!A$1:A$500&amp;CSDA!C$1:C$500,0)),0)</f>
        <v/>
      </c>
      <c r="DH227">
        <f>ROUND(T227/26,0)</f>
        <v/>
      </c>
      <c r="DI227">
        <f ref="DI227" t="array">IFERROR(INDEX(CSDA!D$1:D$500,MATCH("Trích giữ"&amp;PAYROLL!DI$2,CSDA!A$1:A$500&amp;CSDA!C$1:C$500,0)),0)</f>
        <v/>
      </c>
      <c r="DJ227">
        <f>IF(U227=0,T227*21.5%-BL227,0)</f>
        <v/>
      </c>
      <c r="DK227">
        <f ref="DK227" t="array">IFERROR(INDEX(CSDA!D$1:D$500,MATCH("Trích giữ"&amp;PAYROLL!DK$2,CSDA!A$1:A$500&amp;CSDA!C$1:C$500,0)),0)</f>
        <v/>
      </c>
      <c r="DL227">
        <f>IFERROR(INDEX(CSDA!D$1:D$500,MATCH(PAYROLL!DL$2,CSDA!C$1:C$500,0))/12,0)</f>
        <v/>
      </c>
      <c r="DM227">
        <f>SUM(DB227:DL227)</f>
        <v/>
      </c>
      <c r="DN227">
        <f>IFERROR(INDEX(ADJ!$A$1:$BZ$1000,MATCH(PAYROLL!D227,ADJ!A$1:A$500,0),MATCH(PAYROLL!DN$2,ADJ!$2:$2,0)),0)</f>
        <v/>
      </c>
      <c r="DO227">
        <f>IFERROR(SUM(BP227,DM227:DN227,CX227:DA227)-DT227,0)</f>
        <v/>
      </c>
      <c r="DP227">
        <f ref="DP227" t="array">SUM(BW227*IFERROR(INDEX(CSDA!D$1:D$500,MATCH(BW$2,CSDA!C$1:C$500,0)),0)%,CX227*IFERROR(INDEX(CSDA!D$1:D$500,MATCH(CX$2,CSDA!C$1:C$500,0)),0)%,DA227*IFERROR(INDEX(CSDA!D$1:D$500,MATCH(DA$2,CSDA!C$1:C$500,0)),0)%,DB227*IFERROR(INDEX(CSDA!D$1:D$500,MATCH(DB$2,CSDA!C$1:C$500,0)),0)%,DF227*IFERROR(INDEX(CSDA!D$1:D$500,MATCH("Phí dịch vụ"&amp;PAYROLL!DF$2,CSDA!A$1:A$500&amp;CSDA!C$1:C$500,0)),0)%,DC227*IFERROR(INDEX(CSDA!D$1:D$500,MATCH("Phí dịch vụ"&amp;PAYROLL!DC$2,CSDA!A$1:A$500&amp;CSDA!C$1:C$500,0)),0)%,DH227*IFERROR(INDEX(CSDA!D$1:D$500,MATCH("Phí dịch vụ"&amp;PAYROLL!DH$2,CSDA!A$1:A$500&amp;CSDA!C$1:C$500,0)),0)%,DJ227*IFERROR(INDEX(CSDA!D$1:D$500,MATCH("Phí dịch vụ"&amp;PAYROLL!DJ$2,CSDA!A$1:A$500&amp;CSDA!C$1:C$500,0)),0)%,BN227*IFERROR(INDEX(CSDA!D$1:D$500,MATCH(BN$2,CSDA!C$1:C$500,0)),0)%)-BN227*7%</f>
        <v/>
      </c>
      <c r="DQ227">
        <f>IFERROR(INDEX(ADJ!$A$1:$BZ$1000,MATCH(PAYROLL!D227,ADJ!A$1:A$500,0),MATCH(PAYROLL!DQ$2,ADJ!$2:$2,0)),0)</f>
        <v/>
      </c>
      <c r="DR227">
        <f>IFERROR(INDEX(ADJ!$A$1:$BZ$1000,MATCH(PAYROLL!D227,ADJ!A$1:A$500,0),MATCH(PAYROLL!DR$2,ADJ!$2:$2,0)),0)</f>
        <v/>
      </c>
      <c r="DS227">
        <f>SUM(DP227:DR227)</f>
        <v/>
      </c>
      <c r="DT227">
        <f>EK227</f>
        <v/>
      </c>
      <c r="DU227">
        <f>SUM(DO227:DR227)</f>
        <v/>
      </c>
      <c r="DV227">
        <f>ROUND(DU227*0.1,0)</f>
        <v/>
      </c>
      <c r="DW227">
        <f>DU227+DV227</f>
        <v/>
      </c>
      <c r="DZ227">
        <f>IFERROR(INDEX(ADJ!$A$1:$BZ$1000,MATCH(PAYROLL!$D227,ADJ!A$1:A$500,0),MATCH(PAYROLL!DZ$2,ADJ!$2:$2,0)),0)</f>
        <v/>
      </c>
      <c r="EA227">
        <f>IFERROR(INDEX(ADJ!$A$1:$BZ$1000,MATCH(PAYROLL!$D227,ADJ!A$1:A$500,0),MATCH(PAYROLL!EA$2,ADJ!$2:$2,0)),0)</f>
        <v/>
      </c>
      <c r="EB227">
        <f>IFERROR(INDEX(ADJ!$A$1:$BZ$1000,MATCH(PAYROLL!$D227,ADJ!A$1:A$500,0),MATCH(PAYROLL!EB$2,ADJ!$2:$2,0)),0)</f>
        <v/>
      </c>
      <c r="EC227">
        <f>IFERROR(INDEX(ADJ!$A$1:$BZ$1000,MATCH(PAYROLL!$D227,ADJ!A$1:A$500,0),MATCH(PAYROLL!EC$2,ADJ!$2:$2,0)),0)</f>
        <v/>
      </c>
      <c r="ED227">
        <f>IFERROR(INDEX(ADJ!$A$1:$BZ$1000,MATCH(PAYROLL!$D227,ADJ!A$1:A$500,0),MATCH(PAYROLL!ED$2,ADJ!$2:$2,0)),0)</f>
        <v/>
      </c>
      <c r="EE227">
        <f>IFERROR(INDEX(ADJ!$A$1:$BZ$1000,MATCH(PAYROLL!$D227,ADJ!A$1:A$500,0),MATCH(PAYROLL!EE$2,ADJ!$2:$2,0)),0)</f>
        <v/>
      </c>
      <c r="EF227">
        <f>IFERROR(INDEX(ADJ!$A$1:$BZ$1000,MATCH(PAYROLL!$D227,ADJ!A$1:A$500,0),MATCH(PAYROLL!EF$2,ADJ!$2:$2,0)),0)</f>
        <v/>
      </c>
      <c r="EG227">
        <f>IFERROR(INDEX(ADJ!$A$1:$BZ$1000,MATCH(PAYROLL!$D227,ADJ!A$1:A$500,0),MATCH(PAYROLL!EG$2,ADJ!$2:$2,0)),0)</f>
        <v/>
      </c>
      <c r="EH227">
        <f>IFERROR(INDEX(ADJ!$A$1:$BZ$1000,MATCH(PAYROLL!$D227,ADJ!A$1:A$500,0),MATCH(PAYROLL!EH$2,ADJ!$2:$2,0)),0)</f>
        <v/>
      </c>
      <c r="EI227">
        <f>IFERROR(INDEX(ADJ!$A$1:$BZ$1000,MATCH(PAYROLL!D227,ADJ!A$1:A$500,0),MATCH(PAYROLL!EI$2,ADJ!$2:$2,0)),0)</f>
        <v/>
      </c>
      <c r="EJ227">
        <f>IFERROR(INDEX(ADJ!$A$1:$BZ$1000,MATCH(PAYROLL!$D227,ADJ!A$1:A$500,0),MATCH(PAYROLL!EJ$2,ADJ!$2:$2,0)),0)</f>
        <v/>
      </c>
      <c r="EK227">
        <f>SUM(DZ227:EJ227)</f>
        <v/>
      </c>
    </row>
    <row r="228">
      <c r="A228" t="n">
        <v>226</v>
      </c>
      <c r="B228" t="inlineStr">
        <is>
          <t>Vàng Thị Đớ</t>
        </is>
      </c>
      <c r="D228" t="inlineStr">
        <is>
          <t>160054-01</t>
        </is>
      </c>
      <c r="S228">
        <f>IFERROR(INDEX(PIS!$A$1:$BZ$1000,MATCH($D228,PIS!C$1:C$500,0),MATCH("Lương CB tháng trước",PIS!$1:$1,0)),0)</f>
        <v/>
      </c>
      <c r="T228">
        <f>IFERROR(INDEX(PIS!$A$1:$BZ$1000,MATCH($D228,PIS!C$1:C$500,0),MATCH("Lương CB hiện tại",PIS!$1:$1,0)),0)</f>
        <v/>
      </c>
      <c r="U228">
        <f>IFERROR(INDEX(PIS!$A$1:$BZ$1000,MATCH($D228,PIS!C$1:C$500,0),MATCH("Lương đóng BHBB",PIS!$1:$1,0)),0)</f>
        <v/>
      </c>
      <c r="V228">
        <f>IFERROR(INDEX(PIS!$A$1:$BZ$1000,MATCH($D228,PIS!C$1:C$500,0),MATCH(V$2,PIS!$2:$2,0)),0)</f>
        <v/>
      </c>
      <c r="W228">
        <f>IFERROR(INDEX(PIS!$A$1:$BZ$1000,MATCH($D228,PIS!C$1:C$500,0),MATCH(W$2,PIS!$2:$2,0)),0)</f>
        <v/>
      </c>
      <c r="X228">
        <f>IFERROR(INDEX(PIS!$A$1:$BZ$1000,MATCH($D228,PIS!C$1:C$500,0),MATCH(X$2,PIS!$2:$2,0)),0)</f>
        <v/>
      </c>
      <c r="Y228">
        <f>IFERROR(INDEX(PIS!$A$1:$BZ$1000,MATCH($D228,PIS!C$1:C$500,0),MATCH(Y$2,PIS!$2:$2,0)),0)</f>
        <v/>
      </c>
      <c r="Z228">
        <f>IFERROR(INDEX(PIS!$A$1:$BZ$1000,MATCH($D228,PIS!C$1:C$500,0),MATCH(Z$2,PIS!$2:$2,0)),0)</f>
        <v/>
      </c>
      <c r="AA228">
        <f>IFERROR(INDEX(PIS!$A$1:$BZ$1000,MATCH($D228,PIS!C$1:C$500,0),MATCH(AA$2,PIS!$2:$2,0)),0)</f>
        <v/>
      </c>
      <c r="AB228">
        <f>IFERROR(INDEX(PIS!$A$1:$BZ$1000,MATCH($D228,PIS!C$1:C$500,0),MATCH(AB$2,PIS!$2:$2,0)),0)</f>
        <v/>
      </c>
      <c r="AC228">
        <f>SUM(V228:AB228)</f>
        <v/>
      </c>
      <c r="AD228">
        <f>IFERROR(INDEX(TIMESHEET!$A$1:$AI$5000,MATCH($D228,TIMESHEET!A$1:A$500,0),MATCH("T100",TIMESHEET!$2:$2,0))-2,0)</f>
        <v/>
      </c>
      <c r="AE228">
        <f>IFERROR(INDEX(TIMESHEET!$A$1:$AI$5000,MATCH($D228,TIMESHEET!A$1:A$500,0),MATCH("T202",TIMESHEET!$2:$2,0)),0)</f>
        <v/>
      </c>
      <c r="AF228">
        <f>IFERROR(INDEX(TIMESHEET!$A$1:$AI$5000,MATCH($D228,TIMESHEET!A$1:A$500,0),MATCH("T302",TIMESHEET!$2:$2,0)),0)</f>
        <v/>
      </c>
      <c r="AG228">
        <f>IFERROR(INDEX(TIMESHEET!$A$1:$AI$5000,MATCH($D228,TIMESHEET!A$1:A$500,0),MATCH("T406",TIMESHEET!$2:$2,0)),0)</f>
        <v/>
      </c>
      <c r="AH228">
        <f>AE228+AG228</f>
        <v/>
      </c>
      <c r="AI228">
        <f>IFERROR(INDEX(TIMESHEET!$A$1:$AI$5000,MATCH($D228,TIMESHEET!A$1:A$500,0),MATCH("T701",TIMESHEET!$2:$2,0)),0)</f>
        <v/>
      </c>
      <c r="AJ228">
        <f>IFERROR(INDEX(TIMESHEET!$A$1:$AI$5000,MATCH($D228,TIMESHEET!B$1:B$500,0),MATCH("T320",TIMESHEET!$2:$2,0)),0)</f>
        <v/>
      </c>
      <c r="AK228">
        <f>IFERROR(IF(LEFT(INDEX(PIS!O$1:O$500,MATCH(D228,PIS!C$1:C$500)),1)="M",T228/AD228*SUM(AE228:AG228),T228*AD228),0)</f>
        <v/>
      </c>
      <c r="AL228">
        <f>IFERROR(INDEX(ADJ!$A$1:$BZ$1000,MATCH(PAYROLL!D228,ADJ!A$1:A$500,0),MATCH(PAYROLL!AL$2,ADJ!$2:$2,0)),0)</f>
        <v/>
      </c>
      <c r="AM228">
        <f>SUM(AK228:AL228)</f>
        <v/>
      </c>
      <c r="AN228">
        <f>IFERROR(ROUND(V228/$AD228*$AH228,0),0)</f>
        <v/>
      </c>
      <c r="AO228">
        <f>IFERROR(ROUND(W228/$AD228*$AH228,0),0)</f>
        <v/>
      </c>
      <c r="AP228">
        <f>IFERROR(ROUND(X228/$AD228*$AE228,0),0)</f>
        <v/>
      </c>
      <c r="AQ228">
        <f>IFERROR(ROUND(Y228/$AD228*$AH228,0),0)</f>
        <v/>
      </c>
      <c r="AR228">
        <f>IFERROR(ROUND(Z228/$AD228*$AH228,0),0)</f>
        <v/>
      </c>
      <c r="AS228">
        <f>IFERROR(ROUND(AA228/$AD228*$AH228,0),0)</f>
        <v/>
      </c>
      <c r="AT228">
        <f>IFERROR(IF((AE228+AF228+AG228)&gt;13,AB228,ROUND(AB228/AD228*AH228,0)),0)</f>
        <v/>
      </c>
      <c r="AU228">
        <f>IFERROR(INDEX(ADJ!$A$1:$BZ$1000,MATCH(PAYROLL!D228,ADJ!A$1:A$500,0),MATCH(PAYROLL!AU$2,ADJ!$2:$2,0)),0)</f>
        <v/>
      </c>
      <c r="AV228">
        <f>ROUND(SUM(AN228:AU228),0)</f>
        <v/>
      </c>
      <c r="AW228">
        <f>IFERROR(INDEX(TIMESHEET!$A$1:$AI$5000,MATCH(PAYROLL!D228,TIMESHEET!A$1:A$500,0),MATCH("T620",TIMESHEET!$2:$2,0)),0)</f>
        <v/>
      </c>
      <c r="AX228">
        <f>IFERROR(INDEX(TIMESHEET!$A$1:$AI$5000,MATCH(PAYROLL!D228,TIMESHEET!A$1:A$500,0),MATCH("T601",TIMESHEET!$2:$2,0)),0)</f>
        <v/>
      </c>
      <c r="AY228">
        <f>IFERROR(INDEX(TIMESHEET!$A$1:$AI$5000,MATCH(PAYROLL!D228,TIMESHEET!A$1:A$500,0),MATCH("T602",TIMESHEET!$2:$2,0)),0)</f>
        <v/>
      </c>
      <c r="AZ228">
        <f>IFERROR(INDEX(TIMESHEET!$A$1:$AI$5000,MATCH(PAYROLL!D228,TIMESHEET!A$1:A$500,0),MATCH("T603",TIMESHEET!$2:$2,0)),0)</f>
        <v/>
      </c>
      <c r="BA228">
        <f>IFERROR(INDEX(TIMESHEET!$A$1:$AI$5000,MATCH(PAYROLL!D228,TIMESHEET!A$1:A$500,0),MATCH("T611",TIMESHEET!$2:$2,0)),0)</f>
        <v/>
      </c>
      <c r="BB228">
        <f>IFERROR(INDEX(TIMESHEET!$A$1:$AI$5000,MATCH(PAYROLL!D228,TIMESHEET!A$1:A$500,0),MATCH("T612",TIMESHEET!$2:$2,0)),0)</f>
        <v/>
      </c>
      <c r="BC228">
        <f>IFERROR(INDEX(TIMESHEET!$A$1:$AI$5000,MATCH(PAYROLL!D228,TIMESHEET!A$1:A$500,0),MATCH("T613",TIMESHEET!$2:$2,0)),0)</f>
        <v/>
      </c>
      <c r="BD228">
        <f>IFERROR(INDEX(TIMESHEET!$A$1:$AI$5000,MATCH(PAYROLL!D228,TIMESHEET!A$1:A$500,0),MATCH("T500",TIMESHEET!$2:$2,0)),0)</f>
        <v/>
      </c>
      <c r="BE228">
        <f>IFERROR(IF(LEFT(INDEX(PIS!O$1:O$500,MATCH(D228,PIS!C$1:C$500)),1)="M",T228/AD228/8*(AW228+AX228*1.5+AY228*2+AZ228*3+BA228*2.1+BB228*2.7+BC228*3.9+BD228*0.3),T228/8*(AW228+AX228*1.5+AY228*2+AZ228*3+BA228*2.1+BB228*2.7+BC228*3.9+BD228*0.3)),0)</f>
        <v/>
      </c>
      <c r="BF228">
        <f>IFERROR(INDEX(ADJ!$A$1:$BZ$1000,MATCH(PAYROLL!$D228,ADJ!A$1:A$500,0),MATCH(PAYROLL!BF$2,ADJ!$2:$2,0)),0)</f>
        <v/>
      </c>
      <c r="BG228">
        <f>IFERROR(INDEX(ADJ!$A$1:$BZ$1000,MATCH(PAYROLL!D228,ADJ!A$1:A$500,0),MATCH(PAYROLL!BG$2,ADJ!$2:$2,0)),0)</f>
        <v/>
      </c>
      <c r="BH228">
        <f>IFERROR(INDEX(ADJ!$A$1:$BZ$1000,MATCH(PAYROLL!D228,ADJ!A$1:A$500,0),MATCH(PAYROLL!BH$2,ADJ!$2:$2,0)),0)</f>
        <v/>
      </c>
      <c r="BI228">
        <f>IFERROR(INDEX(ADJ!$A$1:$BZ$1000,MATCH(PAYROLL!D228,ADJ!A$1:A$500,0),MATCH(PAYROLL!BI$2,ADJ!$2:$2,0)),0)</f>
        <v/>
      </c>
      <c r="BJ228">
        <f>IFERROR(INDEX(ADJ!$A$1:$BZ$1000,MATCH(PAYROLL!D228,ADJ!A$1:A$500,0),MATCH(PAYROLL!BJ$2,ADJ!$2:$2,0)),0)</f>
        <v/>
      </c>
      <c r="BK228">
        <f>SUM(BF228:BJ228)</f>
        <v/>
      </c>
      <c r="BL228">
        <f>IFERROR(INDEX(ADJ!$A$1:$BZ$1000,MATCH(PAYROLL!D228,ADJ!A$1:A$500,0),MATCH(PAYROLL!BL$2,ADJ!$2:$2,0)),0)</f>
        <v/>
      </c>
      <c r="BM228">
        <f>IFERROR(INDEX(ADJ!$A$1:$BZ$1000,MATCH(PAYROLL!D228,ADJ!A$1:A$500,0),MATCH(PAYROLL!BM$2,ADJ!$2:$2,0)),0)</f>
        <v/>
      </c>
      <c r="BN228">
        <f>IFERROR(INDEX(ADJ!$A$1:$BZ$1000,MATCH(PAYROLL!D228,ADJ!A$1:A$500,0),MATCH(PAYROLL!BN$2,ADJ!$2:$2,0)),0)</f>
        <v/>
      </c>
      <c r="BO228">
        <f>IFERROR(INDEX(ADJ!$A$1:$BZ$1000,MATCH(PAYROLL!D228,ADJ!A$1:A$500,0),MATCH(PAYROLL!BO$2,ADJ!$2:$2,0)),0)</f>
        <v/>
      </c>
      <c r="BP228">
        <f>SUM(AM228,AV228,BE228,BK228,BL228:BO228)</f>
        <v/>
      </c>
      <c r="BQ228">
        <f>BO228</f>
        <v/>
      </c>
      <c r="BR228">
        <f>IFERROR(ROUND(IF(LEFT(INDEX(PIS!O$1:O$500,MATCH(D228,PIS!C$1:C$500)),1)="D",T228/8*(BD228*0.3),IF(LEFT(INDEX(PIS!O$1:O$500,MATCH(D228,PIS!C$1:C$500)),1)="H",T228*($BD228*0.3),T228/$AD228/8*($BD228*0.3))),0),0)</f>
        <v/>
      </c>
      <c r="BS228">
        <f>IF(AP228&lt;1,0,MIN(AP228,730000))</f>
        <v/>
      </c>
      <c r="BT228">
        <f>IFERROR(ROUND((BE228-SUM(AW228:BC228)*T228/AD228/8),0)-BR228,0)</f>
        <v/>
      </c>
      <c r="BU228">
        <f>AO228</f>
        <v/>
      </c>
      <c r="BV228">
        <f>SUM(BQ228:BU228)</f>
        <v/>
      </c>
      <c r="BW228">
        <f>BP228-BV228</f>
        <v/>
      </c>
      <c r="BX228">
        <f>IFERROR(IF(RIGHT(INDEX(PIS!O$1:O$500,MATCH(D228,PIS!C$1:C$500)),5)="Gross",MIN(U228+V228,VLOOKUP("R700",TSC!B:C,2,0)*VLOOKUP("R101",TSC!B:C,2,0))*VLOOKUP("R701",TSC!B:C,2,0)%,0),0)</f>
        <v/>
      </c>
      <c r="BY228">
        <f>IFERROR(IF(RIGHT(INDEX(PIS!O$1:O$500,MATCH(D228,PIS!C$1:C$500)),5)="Gross",MIN(U228+V228,VLOOKUP("R700",TSC!B:C,2,0)*VLOOKUP("R101",TSC!B:C,2,0))*VLOOKUP("T704",TSC!B:C,2,0)%,0),0)</f>
        <v/>
      </c>
      <c r="BZ228">
        <f>IFERROR(IF(RIGHT(INDEX(PIS!O$1:O$500,MATCH(D228,PIS!C$1:C$500)),5)="Gross",MIN(U228+V228,VLOOKUP("R700",TSC!B:C,2,0)*VLOOKUP("1",TSC!F:G,2,0))*VLOOKUP("T705",TSC!B:C,2,0)%,0),0)</f>
        <v/>
      </c>
      <c r="CA228">
        <f>IFERROR(INDEX(ADJ!$A$1:$BZ$1000,MATCH(PAYROLL!D228,ADJ!A$1:A$500,0),MATCH(PAYROLL!CA$2,ADJ!$2:$2,0)),0)</f>
        <v/>
      </c>
      <c r="CB228">
        <f>IFERROR(INDEX(ADJ!$A$1:$BZ$1000,MATCH(PAYROLL!D228,ADJ!A$1:A$500,0),MATCH(PAYROLL!CB$2,ADJ!$2:$2,0)),0)</f>
        <v/>
      </c>
      <c r="CC228">
        <f>SUM(BX228:CB228)</f>
        <v/>
      </c>
      <c r="CD228">
        <f>IFERROR(INDEX(PIS!$A$1:$BZ$1000,MATCH(PAYROLL!D228,PIS!C$1:C$500,0),MATCH(PAYROLL!CD$1,PIS!$1:$1,0)),0)</f>
        <v/>
      </c>
      <c r="CE228">
        <f>IFERROR(IF(OR(INDEX(PIS!P$1:P$500,MATCH(D228,PIS!C$1:C$500,0))="LT2",INDEX(PIS!P$1:P$500,MATCH(D228,PIS!C$1:C$500,0))="P10"),0,SUM(CC228,CD228*VLOOKUP("R601",TSC!B:C,2,0),VLOOKUP("R602",TSC!B:C,2,0))),0)</f>
        <v/>
      </c>
      <c r="CF228">
        <f>MAX(BW228-CE228,0)</f>
        <v/>
      </c>
      <c r="CG228">
        <f>IFERROR(IF(OR(RIGHT(INDEX(PIS!P$1:P$500,MATCH(D228,PIS!C$1:C$500)),5)="P10",RIGHT(INDEX(PIS!P$1:P$500,MATCH(D228,PIS!C$1:C$500)),5)="CK"),0,IF(CF228&lt;=5000000,CF228*5%,IF(CF228&lt;=10000000,CF228*10%-250000,IF(CF228&lt;=18000000,CF228*15%-750000,IF(CF228&lt;=32000000,CF228*20%-1650000,IF(CF228&lt;=52000000,CF228*25%-3250000,IF(CF228&lt;=80000000,BH228*30%-5850000,CF228*35%-9850000))))))),0)</f>
        <v/>
      </c>
      <c r="CH228">
        <f>IFERROR(IF(OR(INDEX(PIS!P$1:P$500,MATCH(D228,PIS!C$1:C$500))="LT",INDEX(PIS!P$1:P$500,MATCH(D228,PIS!C$1:C$500))="CK"),0,IF(CF228&lt;2000000,0,CF228*10%)),0)</f>
        <v/>
      </c>
      <c r="CI228">
        <f>IFERROR(INDEX(ADJ!$A$1:$BZ$1000,MATCH(PAYROLL!D228,ADJ!A$1:A$500,0),MATCH(PAYROLL!CI$2,ADJ!$2:$2,0)),0)</f>
        <v/>
      </c>
      <c r="CJ228">
        <f>IFERROR(INDEX(ADJ!$A$1:$BZ$1000,MATCH(PAYROLL!D228,ADJ!A$1:A$500,0),MATCH(PAYROLL!CJ$2,ADJ!$2:$2,0)),0)</f>
        <v/>
      </c>
      <c r="CK228">
        <f>IFERROR(INDEX(ADJ!$A$1:$BZ$1000,MATCH(PAYROLL!D228,ADJ!A$1:A$500,0),MATCH(PAYROLL!CK$2,ADJ!$2:$2,0)),0)</f>
        <v/>
      </c>
      <c r="CL228">
        <f>SUM(CG228:CK228)</f>
        <v/>
      </c>
      <c r="CM228">
        <f>ROUND(SUM(CH228:CK228),0)</f>
        <v/>
      </c>
      <c r="CN228">
        <f>IFERROR(INDEX(CSDA!D$1:D$500,MATCH($CN$2,CSDA!C$1:C$500,0))*INDEX(PIS!V$1:V$500,MATCH(D228,PIS!C$1:C$500))+INDEX(ADJ!$A$1:$BZ$1000,MATCH(PAYROLL!D228,ADJ!A$1:A$500,0),MATCH(PAYROLL!CN$2,ADJ!$2:$2,0)),0)</f>
        <v/>
      </c>
      <c r="CO228">
        <f>IFERROR(INDEX(ADJ!$A$1:$BZ$1000,MATCH(PAYROLL!D228,ADJ!A$1:A$500,0),MATCH(PAYROLL!CO$2,ADJ!$2:$2,0)),0)</f>
        <v/>
      </c>
      <c r="CP228">
        <f>IFERROR(INDEX(ADJ!$A$1:$BZ$1000,MATCH(PAYROLL!D228,ADJ!A$1:A$500,0),MATCH(PAYROLL!CP$2,ADJ!$2:$2,0)),0)</f>
        <v/>
      </c>
      <c r="CQ228">
        <f>BP228-CL228-CI228-CM228-CN228-CO228-CP228-CC228</f>
        <v/>
      </c>
      <c r="CR228">
        <f>IFERROR(IF(RIGHT(INDEX(PIS!O$1:O$500,MATCH(D228,PIS!C$1:C$500,0)),5)="Gross",MIN(U228+V228,VLOOKUP("R700",TSC!B:C,2,0)*VLOOKUP("R101",TSC!B:C,2,0))*(VLOOKUP("T711",TSC!B:C,2,0)+VLOOKUP("T712",TSC!B:C,2,0))%,MIN(T228+V228,VLOOKUP("R700",TSC!B:C,2,0)*VLOOKUP("R101",TSC!B:C,2,0))*(VLOOKUP("T711",TSC!B:C,2,0)+VLOOKUP("T712",TSC!B:C,2,0)+VLOOKUP("R701",TSC!B:C,2,0))%),0)</f>
        <v/>
      </c>
      <c r="CS228">
        <f>IFERROR(IF(RIGHT(INDEX(PIS!O$1:O$500,MATCH(D228,PIS!C$1:C$500,0)),5)="Gross",MIN(U228+V228,VLOOKUP("R700",TSC!B:C,2,0)*VLOOKUP("R101",TSC!B:C,2,0))*(VLOOKUP("T714",TSC!B:C,2,0))%,MIN(T228+V228,VLOOKUP("R700",TSC!B:C,2,0)*VLOOKUP("R101",TSC!B:C,2,0))*(VLOOKUP("T704",TSC!B:C,2,0)+VLOOKUP("T714",TSC!B:C,2,0))%),0)</f>
        <v/>
      </c>
      <c r="CT228">
        <f>IFERROR(IF(RIGHT(INDEX(PIS!O$1:O$500,MATCH(D228,PIS!C$1:C$500,0)),5)="Gross",MIN(U228+V228,VLOOKUP("R700",TSC!B:C,2,0)*VLOOKUP("R101",TSC!B:C,2,0))*VLOOKUP("T705",TSC!B:C,2,0)%,MIN(T228+V228,VLOOKUP("R700",TSC!B:C,2,0)*VLOOKUP("R101",TSC!B:C,2,0))*VLOOKUP("T705",TSC!B:C,2,0)%),0)</f>
        <v/>
      </c>
      <c r="CU228">
        <f>IFERROR(IF(RIGHT(INDEX(PIS!O$1:O$500,MATCH(D228,PIS!C$1:C$500,0)),5)="Gross",MIN(U228+V228,VLOOKUP("R700",TSC!B:C,2,0)*VLOOKUP("R101",TSC!B:C,2,0))*(VLOOKUP("T713",TSC!B:C,2,0))%,MIN(T228+V228,VLOOKUP("R700",TSC!B:C,2,0)*VLOOKUP("R101",TSC!B:C,2,0))*(VLOOKUP("T713",TSC!B:C,2,0))%),0)</f>
        <v/>
      </c>
      <c r="CV228">
        <f>IFERROR(INDEX(ADJ!$A$1:$BZ$1000,MATCH(PAYROLL!D228,ADJ!A$1:A$500,0),MATCH(PAYROLL!CV$2,ADJ!$2:$2,0)),0)</f>
        <v/>
      </c>
      <c r="CW228">
        <f>IFERROR(INDEX(ADJ!$A$1:$BZ$1000,MATCH(PAYROLL!D228,ADJ!A$1:A$500,0),MATCH(PAYROLL!CW$2,ADJ!$2:$2,0)),0)</f>
        <v/>
      </c>
      <c r="CX228">
        <f>SUM(CR228:CW228)</f>
        <v/>
      </c>
      <c r="CY228">
        <f>ROUND(IF(CR228&gt;0,T228+V228*VLOOKUP("R202",TSC!$B$1:$C$500,2,0),0),0)</f>
        <v/>
      </c>
      <c r="CZ228">
        <f>IFERROR(INDEX(CSDA!D$1:D$500,MATCH($CZ$2,CSDA!C$1:C$500,0)),0)</f>
        <v/>
      </c>
      <c r="DA228">
        <f>ROUND(T228*0.7%,0)</f>
        <v/>
      </c>
      <c r="DB228">
        <f>ROUND(T228/12,0)</f>
        <v/>
      </c>
      <c r="DC228">
        <f ref="DC228" t="array">IFERROR(INDEX(CSDA!D$1:D$500,MATCH("Trích giữ"&amp;PAYROLL!DC$2,CSDA!A$1:A$500&amp;CSDA!C$1:C$500,0)),0)</f>
        <v/>
      </c>
      <c r="DD228">
        <f ref="DD228" t="array">IFERROR(INDEX(CSDA!D$1:D$500,MATCH("Trích giữ"&amp;PAYROLL!DD$2,CSDA!A$1:A$500&amp;CSDA!C$1:C$500,0)),0)</f>
        <v/>
      </c>
      <c r="DE228">
        <f ref="DE228" t="array">IFERROR(INDEX(CSDA!D$1:D$500,MATCH("Trích giữ"&amp;PAYROLL!DE$2,CSDA!A$1:A$500&amp;CSDA!C$1:C$500,0)),0)</f>
        <v/>
      </c>
      <c r="DF228">
        <f>IFERROR(INDEX(CSDA!D$1:D$500,MATCH(PAYROLL!DF$2,CSDA!C$1:C$500,0)),0)</f>
        <v/>
      </c>
      <c r="DG228">
        <f ref="DG228" t="array">IFERROR(INDEX(CSDA!D$1:D$500,MATCH("Trích giữ"&amp;PAYROLL!DG$2,CSDA!A$1:A$500&amp;CSDA!C$1:C$500,0)),0)</f>
        <v/>
      </c>
      <c r="DH228">
        <f>ROUND(T228/26,0)</f>
        <v/>
      </c>
      <c r="DI228">
        <f ref="DI228" t="array">IFERROR(INDEX(CSDA!D$1:D$500,MATCH("Trích giữ"&amp;PAYROLL!DI$2,CSDA!A$1:A$500&amp;CSDA!C$1:C$500,0)),0)</f>
        <v/>
      </c>
      <c r="DJ228">
        <f>IF(U228=0,T228*21.5%-BL228,0)</f>
        <v/>
      </c>
      <c r="DK228">
        <f ref="DK228" t="array">IFERROR(INDEX(CSDA!D$1:D$500,MATCH("Trích giữ"&amp;PAYROLL!DK$2,CSDA!A$1:A$500&amp;CSDA!C$1:C$500,0)),0)</f>
        <v/>
      </c>
      <c r="DL228">
        <f>IFERROR(INDEX(CSDA!D$1:D$500,MATCH(PAYROLL!DL$2,CSDA!C$1:C$500,0))/12,0)</f>
        <v/>
      </c>
      <c r="DM228">
        <f>SUM(DB228:DL228)</f>
        <v/>
      </c>
      <c r="DN228">
        <f>IFERROR(INDEX(ADJ!$A$1:$BZ$1000,MATCH(PAYROLL!D228,ADJ!A$1:A$500,0),MATCH(PAYROLL!DN$2,ADJ!$2:$2,0)),0)</f>
        <v/>
      </c>
      <c r="DO228">
        <f>IFERROR(SUM(BP228,DM228:DN228,CX228:DA228)-DT228,0)</f>
        <v/>
      </c>
      <c r="DP228">
        <f ref="DP228" t="array">SUM(BW228*IFERROR(INDEX(CSDA!D$1:D$500,MATCH(BW$2,CSDA!C$1:C$500,0)),0)%,CX228*IFERROR(INDEX(CSDA!D$1:D$500,MATCH(CX$2,CSDA!C$1:C$500,0)),0)%,DA228*IFERROR(INDEX(CSDA!D$1:D$500,MATCH(DA$2,CSDA!C$1:C$500,0)),0)%,DB228*IFERROR(INDEX(CSDA!D$1:D$500,MATCH(DB$2,CSDA!C$1:C$500,0)),0)%,DF228*IFERROR(INDEX(CSDA!D$1:D$500,MATCH("Phí dịch vụ"&amp;PAYROLL!DF$2,CSDA!A$1:A$500&amp;CSDA!C$1:C$500,0)),0)%,DC228*IFERROR(INDEX(CSDA!D$1:D$500,MATCH("Phí dịch vụ"&amp;PAYROLL!DC$2,CSDA!A$1:A$500&amp;CSDA!C$1:C$500,0)),0)%,DH228*IFERROR(INDEX(CSDA!D$1:D$500,MATCH("Phí dịch vụ"&amp;PAYROLL!DH$2,CSDA!A$1:A$500&amp;CSDA!C$1:C$500,0)),0)%,DJ228*IFERROR(INDEX(CSDA!D$1:D$500,MATCH("Phí dịch vụ"&amp;PAYROLL!DJ$2,CSDA!A$1:A$500&amp;CSDA!C$1:C$500,0)),0)%,BN228*IFERROR(INDEX(CSDA!D$1:D$500,MATCH(BN$2,CSDA!C$1:C$500,0)),0)%)-BN228*7%</f>
        <v/>
      </c>
      <c r="DQ228">
        <f>IFERROR(INDEX(ADJ!$A$1:$BZ$1000,MATCH(PAYROLL!D228,ADJ!A$1:A$500,0),MATCH(PAYROLL!DQ$2,ADJ!$2:$2,0)),0)</f>
        <v/>
      </c>
      <c r="DR228">
        <f>IFERROR(INDEX(ADJ!$A$1:$BZ$1000,MATCH(PAYROLL!D228,ADJ!A$1:A$500,0),MATCH(PAYROLL!DR$2,ADJ!$2:$2,0)),0)</f>
        <v/>
      </c>
      <c r="DS228">
        <f>SUM(DP228:DR228)</f>
        <v/>
      </c>
      <c r="DT228">
        <f>EK228</f>
        <v/>
      </c>
      <c r="DU228">
        <f>SUM(DO228:DR228)</f>
        <v/>
      </c>
      <c r="DV228">
        <f>ROUND(DU228*0.1,0)</f>
        <v/>
      </c>
      <c r="DW228">
        <f>DU228+DV228</f>
        <v/>
      </c>
      <c r="DZ228">
        <f>IFERROR(INDEX(ADJ!$A$1:$BZ$1000,MATCH(PAYROLL!$D228,ADJ!A$1:A$500,0),MATCH(PAYROLL!DZ$2,ADJ!$2:$2,0)),0)</f>
        <v/>
      </c>
      <c r="EA228">
        <f>IFERROR(INDEX(ADJ!$A$1:$BZ$1000,MATCH(PAYROLL!$D228,ADJ!A$1:A$500,0),MATCH(PAYROLL!EA$2,ADJ!$2:$2,0)),0)</f>
        <v/>
      </c>
      <c r="EB228">
        <f>IFERROR(INDEX(ADJ!$A$1:$BZ$1000,MATCH(PAYROLL!$D228,ADJ!A$1:A$500,0),MATCH(PAYROLL!EB$2,ADJ!$2:$2,0)),0)</f>
        <v/>
      </c>
      <c r="EC228">
        <f>IFERROR(INDEX(ADJ!$A$1:$BZ$1000,MATCH(PAYROLL!$D228,ADJ!A$1:A$500,0),MATCH(PAYROLL!EC$2,ADJ!$2:$2,0)),0)</f>
        <v/>
      </c>
      <c r="ED228">
        <f>IFERROR(INDEX(ADJ!$A$1:$BZ$1000,MATCH(PAYROLL!$D228,ADJ!A$1:A$500,0),MATCH(PAYROLL!ED$2,ADJ!$2:$2,0)),0)</f>
        <v/>
      </c>
      <c r="EE228">
        <f>IFERROR(INDEX(ADJ!$A$1:$BZ$1000,MATCH(PAYROLL!$D228,ADJ!A$1:A$500,0),MATCH(PAYROLL!EE$2,ADJ!$2:$2,0)),0)</f>
        <v/>
      </c>
      <c r="EF228">
        <f>IFERROR(INDEX(ADJ!$A$1:$BZ$1000,MATCH(PAYROLL!$D228,ADJ!A$1:A$500,0),MATCH(PAYROLL!EF$2,ADJ!$2:$2,0)),0)</f>
        <v/>
      </c>
      <c r="EG228">
        <f>IFERROR(INDEX(ADJ!$A$1:$BZ$1000,MATCH(PAYROLL!$D228,ADJ!A$1:A$500,0),MATCH(PAYROLL!EG$2,ADJ!$2:$2,0)),0)</f>
        <v/>
      </c>
      <c r="EH228">
        <f>IFERROR(INDEX(ADJ!$A$1:$BZ$1000,MATCH(PAYROLL!$D228,ADJ!A$1:A$500,0),MATCH(PAYROLL!EH$2,ADJ!$2:$2,0)),0)</f>
        <v/>
      </c>
      <c r="EI228">
        <f>IFERROR(INDEX(ADJ!$A$1:$BZ$1000,MATCH(PAYROLL!D228,ADJ!A$1:A$500,0),MATCH(PAYROLL!EI$2,ADJ!$2:$2,0)),0)</f>
        <v/>
      </c>
      <c r="EJ228">
        <f>IFERROR(INDEX(ADJ!$A$1:$BZ$1000,MATCH(PAYROLL!$D228,ADJ!A$1:A$500,0),MATCH(PAYROLL!EJ$2,ADJ!$2:$2,0)),0)</f>
        <v/>
      </c>
      <c r="EK228">
        <f>SUM(DZ228:EJ228)</f>
        <v/>
      </c>
    </row>
    <row r="229">
      <c r="A229" t="n">
        <v>227</v>
      </c>
      <c r="B229" t="inlineStr">
        <is>
          <t>Nguyễn Văn Thìn</t>
        </is>
      </c>
      <c r="D229" t="inlineStr">
        <is>
          <t>160057-01</t>
        </is>
      </c>
      <c r="S229">
        <f>IFERROR(INDEX(PIS!$A$1:$BZ$1000,MATCH($D229,PIS!C$1:C$500,0),MATCH("Lương CB tháng trước",PIS!$1:$1,0)),0)</f>
        <v/>
      </c>
      <c r="T229">
        <f>IFERROR(INDEX(PIS!$A$1:$BZ$1000,MATCH($D229,PIS!C$1:C$500,0),MATCH("Lương CB hiện tại",PIS!$1:$1,0)),0)</f>
        <v/>
      </c>
      <c r="U229">
        <f>IFERROR(INDEX(PIS!$A$1:$BZ$1000,MATCH($D229,PIS!C$1:C$500,0),MATCH("Lương đóng BHBB",PIS!$1:$1,0)),0)</f>
        <v/>
      </c>
      <c r="V229">
        <f>IFERROR(INDEX(PIS!$A$1:$BZ$1000,MATCH($D229,PIS!C$1:C$500,0),MATCH(V$2,PIS!$2:$2,0)),0)</f>
        <v/>
      </c>
      <c r="W229">
        <f>IFERROR(INDEX(PIS!$A$1:$BZ$1000,MATCH($D229,PIS!C$1:C$500,0),MATCH(W$2,PIS!$2:$2,0)),0)</f>
        <v/>
      </c>
      <c r="X229">
        <f>IFERROR(INDEX(PIS!$A$1:$BZ$1000,MATCH($D229,PIS!C$1:C$500,0),MATCH(X$2,PIS!$2:$2,0)),0)</f>
        <v/>
      </c>
      <c r="Y229">
        <f>IFERROR(INDEX(PIS!$A$1:$BZ$1000,MATCH($D229,PIS!C$1:C$500,0),MATCH(Y$2,PIS!$2:$2,0)),0)</f>
        <v/>
      </c>
      <c r="Z229">
        <f>IFERROR(INDEX(PIS!$A$1:$BZ$1000,MATCH($D229,PIS!C$1:C$500,0),MATCH(Z$2,PIS!$2:$2,0)),0)</f>
        <v/>
      </c>
      <c r="AA229">
        <f>IFERROR(INDEX(PIS!$A$1:$BZ$1000,MATCH($D229,PIS!C$1:C$500,0),MATCH(AA$2,PIS!$2:$2,0)),0)</f>
        <v/>
      </c>
      <c r="AB229">
        <f>IFERROR(INDEX(PIS!$A$1:$BZ$1000,MATCH($D229,PIS!C$1:C$500,0),MATCH(AB$2,PIS!$2:$2,0)),0)</f>
        <v/>
      </c>
      <c r="AC229">
        <f>SUM(V229:AB229)</f>
        <v/>
      </c>
      <c r="AD229">
        <f>IFERROR(INDEX(TIMESHEET!$A$1:$AI$5000,MATCH($D229,TIMESHEET!A$1:A$500,0),MATCH("T100",TIMESHEET!$2:$2,0))-2,0)</f>
        <v/>
      </c>
      <c r="AE229">
        <f>IFERROR(INDEX(TIMESHEET!$A$1:$AI$5000,MATCH($D229,TIMESHEET!A$1:A$500,0),MATCH("T202",TIMESHEET!$2:$2,0)),0)</f>
        <v/>
      </c>
      <c r="AF229">
        <f>IFERROR(INDEX(TIMESHEET!$A$1:$AI$5000,MATCH($D229,TIMESHEET!A$1:A$500,0),MATCH("T302",TIMESHEET!$2:$2,0)),0)</f>
        <v/>
      </c>
      <c r="AG229">
        <f>IFERROR(INDEX(TIMESHEET!$A$1:$AI$5000,MATCH($D229,TIMESHEET!A$1:A$500,0),MATCH("T406",TIMESHEET!$2:$2,0)),0)</f>
        <v/>
      </c>
      <c r="AH229">
        <f>AE229+AG229</f>
        <v/>
      </c>
      <c r="AI229">
        <f>IFERROR(INDEX(TIMESHEET!$A$1:$AI$5000,MATCH($D229,TIMESHEET!A$1:A$500,0),MATCH("T701",TIMESHEET!$2:$2,0)),0)</f>
        <v/>
      </c>
      <c r="AJ229">
        <f>IFERROR(INDEX(TIMESHEET!$A$1:$AI$5000,MATCH($D229,TIMESHEET!B$1:B$500,0),MATCH("T320",TIMESHEET!$2:$2,0)),0)</f>
        <v/>
      </c>
      <c r="AK229">
        <f>IFERROR(IF(LEFT(INDEX(PIS!O$1:O$500,MATCH(D229,PIS!C$1:C$500)),1)="M",T229/AD229*SUM(AE229:AG229),T229*AD229),0)</f>
        <v/>
      </c>
      <c r="AL229">
        <f>IFERROR(INDEX(ADJ!$A$1:$BZ$1000,MATCH(PAYROLL!D229,ADJ!A$1:A$500,0),MATCH(PAYROLL!AL$2,ADJ!$2:$2,0)),0)</f>
        <v/>
      </c>
      <c r="AM229">
        <f>SUM(AK229:AL229)</f>
        <v/>
      </c>
      <c r="AN229">
        <f>IFERROR(ROUND(V229/$AD229*$AH229,0),0)</f>
        <v/>
      </c>
      <c r="AO229">
        <f>IFERROR(ROUND(W229/$AD229*$AH229,0),0)</f>
        <v/>
      </c>
      <c r="AP229">
        <f>IFERROR(ROUND(X229/$AD229*$AE229,0),0)</f>
        <v/>
      </c>
      <c r="AQ229">
        <f>IFERROR(ROUND(Y229/$AD229*$AH229,0),0)</f>
        <v/>
      </c>
      <c r="AR229">
        <f>IFERROR(ROUND(Z229/$AD229*$AH229,0),0)</f>
        <v/>
      </c>
      <c r="AS229">
        <f>IFERROR(ROUND(AA229/$AD229*$AH229,0),0)</f>
        <v/>
      </c>
      <c r="AT229">
        <f>IFERROR(IF((AE229+AF229+AG229)&gt;13,AB229,ROUND(AB229/AD229*AH229,0)),0)</f>
        <v/>
      </c>
      <c r="AU229">
        <f>IFERROR(INDEX(ADJ!$A$1:$BZ$1000,MATCH(PAYROLL!D229,ADJ!A$1:A$500,0),MATCH(PAYROLL!AU$2,ADJ!$2:$2,0)),0)</f>
        <v/>
      </c>
      <c r="AV229">
        <f>ROUND(SUM(AN229:AU229),0)</f>
        <v/>
      </c>
      <c r="AW229">
        <f>IFERROR(INDEX(TIMESHEET!$A$1:$AI$5000,MATCH(PAYROLL!D229,TIMESHEET!A$1:A$500,0),MATCH("T620",TIMESHEET!$2:$2,0)),0)</f>
        <v/>
      </c>
      <c r="AX229">
        <f>IFERROR(INDEX(TIMESHEET!$A$1:$AI$5000,MATCH(PAYROLL!D229,TIMESHEET!A$1:A$500,0),MATCH("T601",TIMESHEET!$2:$2,0)),0)</f>
        <v/>
      </c>
      <c r="AY229">
        <f>IFERROR(INDEX(TIMESHEET!$A$1:$AI$5000,MATCH(PAYROLL!D229,TIMESHEET!A$1:A$500,0),MATCH("T602",TIMESHEET!$2:$2,0)),0)</f>
        <v/>
      </c>
      <c r="AZ229">
        <f>IFERROR(INDEX(TIMESHEET!$A$1:$AI$5000,MATCH(PAYROLL!D229,TIMESHEET!A$1:A$500,0),MATCH("T603",TIMESHEET!$2:$2,0)),0)</f>
        <v/>
      </c>
      <c r="BA229">
        <f>IFERROR(INDEX(TIMESHEET!$A$1:$AI$5000,MATCH(PAYROLL!D229,TIMESHEET!A$1:A$500,0),MATCH("T611",TIMESHEET!$2:$2,0)),0)</f>
        <v/>
      </c>
      <c r="BB229">
        <f>IFERROR(INDEX(TIMESHEET!$A$1:$AI$5000,MATCH(PAYROLL!D229,TIMESHEET!A$1:A$500,0),MATCH("T612",TIMESHEET!$2:$2,0)),0)</f>
        <v/>
      </c>
      <c r="BC229">
        <f>IFERROR(INDEX(TIMESHEET!$A$1:$AI$5000,MATCH(PAYROLL!D229,TIMESHEET!A$1:A$500,0),MATCH("T613",TIMESHEET!$2:$2,0)),0)</f>
        <v/>
      </c>
      <c r="BD229">
        <f>IFERROR(INDEX(TIMESHEET!$A$1:$AI$5000,MATCH(PAYROLL!D229,TIMESHEET!A$1:A$500,0),MATCH("T500",TIMESHEET!$2:$2,0)),0)</f>
        <v/>
      </c>
      <c r="BE229">
        <f>IFERROR(IF(LEFT(INDEX(PIS!O$1:O$500,MATCH(D229,PIS!C$1:C$500)),1)="M",T229/AD229/8*(AW229+AX229*1.5+AY229*2+AZ229*3+BA229*2.1+BB229*2.7+BC229*3.9+BD229*0.3),T229/8*(AW229+AX229*1.5+AY229*2+AZ229*3+BA229*2.1+BB229*2.7+BC229*3.9+BD229*0.3)),0)</f>
        <v/>
      </c>
      <c r="BF229">
        <f>IFERROR(INDEX(ADJ!$A$1:$BZ$1000,MATCH(PAYROLL!$D229,ADJ!A$1:A$500,0),MATCH(PAYROLL!BF$2,ADJ!$2:$2,0)),0)</f>
        <v/>
      </c>
      <c r="BG229">
        <f>IFERROR(INDEX(ADJ!$A$1:$BZ$1000,MATCH(PAYROLL!D229,ADJ!A$1:A$500,0),MATCH(PAYROLL!BG$2,ADJ!$2:$2,0)),0)</f>
        <v/>
      </c>
      <c r="BH229">
        <f>IFERROR(INDEX(ADJ!$A$1:$BZ$1000,MATCH(PAYROLL!D229,ADJ!A$1:A$500,0),MATCH(PAYROLL!BH$2,ADJ!$2:$2,0)),0)</f>
        <v/>
      </c>
      <c r="BI229">
        <f>IFERROR(INDEX(ADJ!$A$1:$BZ$1000,MATCH(PAYROLL!D229,ADJ!A$1:A$500,0),MATCH(PAYROLL!BI$2,ADJ!$2:$2,0)),0)</f>
        <v/>
      </c>
      <c r="BJ229">
        <f>IFERROR(INDEX(ADJ!$A$1:$BZ$1000,MATCH(PAYROLL!D229,ADJ!A$1:A$500,0),MATCH(PAYROLL!BJ$2,ADJ!$2:$2,0)),0)</f>
        <v/>
      </c>
      <c r="BK229">
        <f>SUM(BF229:BJ229)</f>
        <v/>
      </c>
      <c r="BL229">
        <f>IFERROR(INDEX(ADJ!$A$1:$BZ$1000,MATCH(PAYROLL!D229,ADJ!A$1:A$500,0),MATCH(PAYROLL!BL$2,ADJ!$2:$2,0)),0)</f>
        <v/>
      </c>
      <c r="BM229">
        <f>IFERROR(INDEX(ADJ!$A$1:$BZ$1000,MATCH(PAYROLL!D229,ADJ!A$1:A$500,0),MATCH(PAYROLL!BM$2,ADJ!$2:$2,0)),0)</f>
        <v/>
      </c>
      <c r="BN229">
        <f>IFERROR(INDEX(ADJ!$A$1:$BZ$1000,MATCH(PAYROLL!D229,ADJ!A$1:A$500,0),MATCH(PAYROLL!BN$2,ADJ!$2:$2,0)),0)</f>
        <v/>
      </c>
      <c r="BO229">
        <f>IFERROR(INDEX(ADJ!$A$1:$BZ$1000,MATCH(PAYROLL!D229,ADJ!A$1:A$500,0),MATCH(PAYROLL!BO$2,ADJ!$2:$2,0)),0)</f>
        <v/>
      </c>
      <c r="BP229">
        <f>SUM(AM229,AV229,BE229,BK229,BL229:BO229)</f>
        <v/>
      </c>
      <c r="BQ229">
        <f>BO229</f>
        <v/>
      </c>
      <c r="BR229">
        <f>IFERROR(ROUND(IF(LEFT(INDEX(PIS!O$1:O$500,MATCH(D229,PIS!C$1:C$500)),1)="D",T229/8*(BD229*0.3),IF(LEFT(INDEX(PIS!O$1:O$500,MATCH(D229,PIS!C$1:C$500)),1)="H",T229*($BD229*0.3),T229/$AD229/8*($BD229*0.3))),0),0)</f>
        <v/>
      </c>
      <c r="BS229">
        <f>IF(AP229&lt;1,0,MIN(AP229,730000))</f>
        <v/>
      </c>
      <c r="BT229">
        <f>IFERROR(ROUND((BE229-SUM(AW229:BC229)*T229/AD229/8),0)-BR229,0)</f>
        <v/>
      </c>
      <c r="BU229">
        <f>AO229</f>
        <v/>
      </c>
      <c r="BV229">
        <f>SUM(BQ229:BU229)</f>
        <v/>
      </c>
      <c r="BW229">
        <f>BP229-BV229</f>
        <v/>
      </c>
      <c r="BX229">
        <f>IFERROR(IF(RIGHT(INDEX(PIS!O$1:O$500,MATCH(D229,PIS!C$1:C$500)),5)="Gross",MIN(U229+V229,VLOOKUP("R700",TSC!B:C,2,0)*VLOOKUP("R101",TSC!B:C,2,0))*VLOOKUP("R701",TSC!B:C,2,0)%,0),0)</f>
        <v/>
      </c>
      <c r="BY229">
        <f>IFERROR(IF(RIGHT(INDEX(PIS!O$1:O$500,MATCH(D229,PIS!C$1:C$500)),5)="Gross",MIN(U229+V229,VLOOKUP("R700",TSC!B:C,2,0)*VLOOKUP("R101",TSC!B:C,2,0))*VLOOKUP("T704",TSC!B:C,2,0)%,0),0)</f>
        <v/>
      </c>
      <c r="BZ229">
        <f>IFERROR(IF(RIGHT(INDEX(PIS!O$1:O$500,MATCH(D229,PIS!C$1:C$500)),5)="Gross",MIN(U229+V229,VLOOKUP("R700",TSC!B:C,2,0)*VLOOKUP("1",TSC!F:G,2,0))*VLOOKUP("T705",TSC!B:C,2,0)%,0),0)</f>
        <v/>
      </c>
      <c r="CA229">
        <f>IFERROR(INDEX(ADJ!$A$1:$BZ$1000,MATCH(PAYROLL!D229,ADJ!A$1:A$500,0),MATCH(PAYROLL!CA$2,ADJ!$2:$2,0)),0)</f>
        <v/>
      </c>
      <c r="CB229">
        <f>IFERROR(INDEX(ADJ!$A$1:$BZ$1000,MATCH(PAYROLL!D229,ADJ!A$1:A$500,0),MATCH(PAYROLL!CB$2,ADJ!$2:$2,0)),0)</f>
        <v/>
      </c>
      <c r="CC229">
        <f>SUM(BX229:CB229)</f>
        <v/>
      </c>
      <c r="CD229">
        <f>IFERROR(INDEX(PIS!$A$1:$BZ$1000,MATCH(PAYROLL!D229,PIS!C$1:C$500,0),MATCH(PAYROLL!CD$1,PIS!$1:$1,0)),0)</f>
        <v/>
      </c>
      <c r="CE229">
        <f>IFERROR(IF(OR(INDEX(PIS!P$1:P$500,MATCH(D229,PIS!C$1:C$500,0))="LT2",INDEX(PIS!P$1:P$500,MATCH(D229,PIS!C$1:C$500,0))="P10"),0,SUM(CC229,CD229*VLOOKUP("R601",TSC!B:C,2,0),VLOOKUP("R602",TSC!B:C,2,0))),0)</f>
        <v/>
      </c>
      <c r="CF229">
        <f>MAX(BW229-CE229,0)</f>
        <v/>
      </c>
      <c r="CG229">
        <f>IFERROR(IF(OR(RIGHT(INDEX(PIS!P$1:P$500,MATCH(D229,PIS!C$1:C$500)),5)="P10",RIGHT(INDEX(PIS!P$1:P$500,MATCH(D229,PIS!C$1:C$500)),5)="CK"),0,IF(CF229&lt;=5000000,CF229*5%,IF(CF229&lt;=10000000,CF229*10%-250000,IF(CF229&lt;=18000000,CF229*15%-750000,IF(CF229&lt;=32000000,CF229*20%-1650000,IF(CF229&lt;=52000000,CF229*25%-3250000,IF(CF229&lt;=80000000,BH229*30%-5850000,CF229*35%-9850000))))))),0)</f>
        <v/>
      </c>
      <c r="CH229">
        <f>IFERROR(IF(OR(INDEX(PIS!P$1:P$500,MATCH(D229,PIS!C$1:C$500))="LT",INDEX(PIS!P$1:P$500,MATCH(D229,PIS!C$1:C$500))="CK"),0,IF(CF229&lt;2000000,0,CF229*10%)),0)</f>
        <v/>
      </c>
      <c r="CI229">
        <f>IFERROR(INDEX(ADJ!$A$1:$BZ$1000,MATCH(PAYROLL!D229,ADJ!A$1:A$500,0),MATCH(PAYROLL!CI$2,ADJ!$2:$2,0)),0)</f>
        <v/>
      </c>
      <c r="CJ229">
        <f>IFERROR(INDEX(ADJ!$A$1:$BZ$1000,MATCH(PAYROLL!D229,ADJ!A$1:A$500,0),MATCH(PAYROLL!CJ$2,ADJ!$2:$2,0)),0)</f>
        <v/>
      </c>
      <c r="CK229">
        <f>IFERROR(INDEX(ADJ!$A$1:$BZ$1000,MATCH(PAYROLL!D229,ADJ!A$1:A$500,0),MATCH(PAYROLL!CK$2,ADJ!$2:$2,0)),0)</f>
        <v/>
      </c>
      <c r="CL229">
        <f>SUM(CG229:CK229)</f>
        <v/>
      </c>
      <c r="CM229">
        <f>ROUND(SUM(CH229:CK229),0)</f>
        <v/>
      </c>
      <c r="CN229">
        <f>IFERROR(INDEX(CSDA!D$1:D$500,MATCH($CN$2,CSDA!C$1:C$500,0))*INDEX(PIS!V$1:V$500,MATCH(D229,PIS!C$1:C$500))+INDEX(ADJ!$A$1:$BZ$1000,MATCH(PAYROLL!D229,ADJ!A$1:A$500,0),MATCH(PAYROLL!CN$2,ADJ!$2:$2,0)),0)</f>
        <v/>
      </c>
      <c r="CO229">
        <f>IFERROR(INDEX(ADJ!$A$1:$BZ$1000,MATCH(PAYROLL!D229,ADJ!A$1:A$500,0),MATCH(PAYROLL!CO$2,ADJ!$2:$2,0)),0)</f>
        <v/>
      </c>
      <c r="CP229">
        <f>IFERROR(INDEX(ADJ!$A$1:$BZ$1000,MATCH(PAYROLL!D229,ADJ!A$1:A$500,0),MATCH(PAYROLL!CP$2,ADJ!$2:$2,0)),0)</f>
        <v/>
      </c>
      <c r="CQ229">
        <f>BP229-CL229-CI229-CM229-CN229-CO229-CP229-CC229</f>
        <v/>
      </c>
      <c r="CR229">
        <f>IFERROR(IF(RIGHT(INDEX(PIS!O$1:O$500,MATCH(D229,PIS!C$1:C$500,0)),5)="Gross",MIN(U229+V229,VLOOKUP("R700",TSC!B:C,2,0)*VLOOKUP("R101",TSC!B:C,2,0))*(VLOOKUP("T711",TSC!B:C,2,0)+VLOOKUP("T712",TSC!B:C,2,0))%,MIN(T229+V229,VLOOKUP("R700",TSC!B:C,2,0)*VLOOKUP("R101",TSC!B:C,2,0))*(VLOOKUP("T711",TSC!B:C,2,0)+VLOOKUP("T712",TSC!B:C,2,0)+VLOOKUP("R701",TSC!B:C,2,0))%),0)</f>
        <v/>
      </c>
      <c r="CS229">
        <f>IFERROR(IF(RIGHT(INDEX(PIS!O$1:O$500,MATCH(D229,PIS!C$1:C$500,0)),5)="Gross",MIN(U229+V229,VLOOKUP("R700",TSC!B:C,2,0)*VLOOKUP("R101",TSC!B:C,2,0))*(VLOOKUP("T714",TSC!B:C,2,0))%,MIN(T229+V229,VLOOKUP("R700",TSC!B:C,2,0)*VLOOKUP("R101",TSC!B:C,2,0))*(VLOOKUP("T704",TSC!B:C,2,0)+VLOOKUP("T714",TSC!B:C,2,0))%),0)</f>
        <v/>
      </c>
      <c r="CT229">
        <f>IFERROR(IF(RIGHT(INDEX(PIS!O$1:O$500,MATCH(D229,PIS!C$1:C$500,0)),5)="Gross",MIN(U229+V229,VLOOKUP("R700",TSC!B:C,2,0)*VLOOKUP("R101",TSC!B:C,2,0))*VLOOKUP("T705",TSC!B:C,2,0)%,MIN(T229+V229,VLOOKUP("R700",TSC!B:C,2,0)*VLOOKUP("R101",TSC!B:C,2,0))*VLOOKUP("T705",TSC!B:C,2,0)%),0)</f>
        <v/>
      </c>
      <c r="CU229">
        <f>IFERROR(IF(RIGHT(INDEX(PIS!O$1:O$500,MATCH(D229,PIS!C$1:C$500,0)),5)="Gross",MIN(U229+V229,VLOOKUP("R700",TSC!B:C,2,0)*VLOOKUP("R101",TSC!B:C,2,0))*(VLOOKUP("T713",TSC!B:C,2,0))%,MIN(T229+V229,VLOOKUP("R700",TSC!B:C,2,0)*VLOOKUP("R101",TSC!B:C,2,0))*(VLOOKUP("T713",TSC!B:C,2,0))%),0)</f>
        <v/>
      </c>
      <c r="CV229">
        <f>IFERROR(INDEX(ADJ!$A$1:$BZ$1000,MATCH(PAYROLL!D229,ADJ!A$1:A$500,0),MATCH(PAYROLL!CV$2,ADJ!$2:$2,0)),0)</f>
        <v/>
      </c>
      <c r="CW229">
        <f>IFERROR(INDEX(ADJ!$A$1:$BZ$1000,MATCH(PAYROLL!D229,ADJ!A$1:A$500,0),MATCH(PAYROLL!CW$2,ADJ!$2:$2,0)),0)</f>
        <v/>
      </c>
      <c r="CX229">
        <f>SUM(CR229:CW229)</f>
        <v/>
      </c>
      <c r="CY229">
        <f>ROUND(IF(CR229&gt;0,T229+V229*VLOOKUP("R202",TSC!$B$1:$C$500,2,0),0),0)</f>
        <v/>
      </c>
      <c r="CZ229">
        <f>IFERROR(INDEX(CSDA!D$1:D$500,MATCH($CZ$2,CSDA!C$1:C$500,0)),0)</f>
        <v/>
      </c>
      <c r="DA229">
        <f>ROUND(T229*0.7%,0)</f>
        <v/>
      </c>
      <c r="DB229">
        <f>ROUND(T229/12,0)</f>
        <v/>
      </c>
      <c r="DC229">
        <f ref="DC229" t="array">IFERROR(INDEX(CSDA!D$1:D$500,MATCH("Trích giữ"&amp;PAYROLL!DC$2,CSDA!A$1:A$500&amp;CSDA!C$1:C$500,0)),0)</f>
        <v/>
      </c>
      <c r="DD229">
        <f ref="DD229" t="array">IFERROR(INDEX(CSDA!D$1:D$500,MATCH("Trích giữ"&amp;PAYROLL!DD$2,CSDA!A$1:A$500&amp;CSDA!C$1:C$500,0)),0)</f>
        <v/>
      </c>
      <c r="DE229">
        <f ref="DE229" t="array">IFERROR(INDEX(CSDA!D$1:D$500,MATCH("Trích giữ"&amp;PAYROLL!DE$2,CSDA!A$1:A$500&amp;CSDA!C$1:C$500,0)),0)</f>
        <v/>
      </c>
      <c r="DF229">
        <f>IFERROR(INDEX(CSDA!D$1:D$500,MATCH(PAYROLL!DF$2,CSDA!C$1:C$500,0)),0)</f>
        <v/>
      </c>
      <c r="DG229">
        <f ref="DG229" t="array">IFERROR(INDEX(CSDA!D$1:D$500,MATCH("Trích giữ"&amp;PAYROLL!DG$2,CSDA!A$1:A$500&amp;CSDA!C$1:C$500,0)),0)</f>
        <v/>
      </c>
      <c r="DH229">
        <f>ROUND(T229/26,0)</f>
        <v/>
      </c>
      <c r="DI229">
        <f ref="DI229" t="array">IFERROR(INDEX(CSDA!D$1:D$500,MATCH("Trích giữ"&amp;PAYROLL!DI$2,CSDA!A$1:A$500&amp;CSDA!C$1:C$500,0)),0)</f>
        <v/>
      </c>
      <c r="DJ229">
        <f>IF(U229=0,T229*21.5%-BL229,0)</f>
        <v/>
      </c>
      <c r="DK229">
        <f ref="DK229" t="array">IFERROR(INDEX(CSDA!D$1:D$500,MATCH("Trích giữ"&amp;PAYROLL!DK$2,CSDA!A$1:A$500&amp;CSDA!C$1:C$500,0)),0)</f>
        <v/>
      </c>
      <c r="DL229">
        <f>IFERROR(INDEX(CSDA!D$1:D$500,MATCH(PAYROLL!DL$2,CSDA!C$1:C$500,0))/12,0)</f>
        <v/>
      </c>
      <c r="DM229">
        <f>SUM(DB229:DL229)</f>
        <v/>
      </c>
      <c r="DN229">
        <f>IFERROR(INDEX(ADJ!$A$1:$BZ$1000,MATCH(PAYROLL!D229,ADJ!A$1:A$500,0),MATCH(PAYROLL!DN$2,ADJ!$2:$2,0)),0)</f>
        <v/>
      </c>
      <c r="DO229">
        <f>IFERROR(SUM(BP229,DM229:DN229,CX229:DA229)-DT229,0)</f>
        <v/>
      </c>
      <c r="DP229">
        <f ref="DP229" t="array">SUM(BW229*IFERROR(INDEX(CSDA!D$1:D$500,MATCH(BW$2,CSDA!C$1:C$500,0)),0)%,CX229*IFERROR(INDEX(CSDA!D$1:D$500,MATCH(CX$2,CSDA!C$1:C$500,0)),0)%,DA229*IFERROR(INDEX(CSDA!D$1:D$500,MATCH(DA$2,CSDA!C$1:C$500,0)),0)%,DB229*IFERROR(INDEX(CSDA!D$1:D$500,MATCH(DB$2,CSDA!C$1:C$500,0)),0)%,DF229*IFERROR(INDEX(CSDA!D$1:D$500,MATCH("Phí dịch vụ"&amp;PAYROLL!DF$2,CSDA!A$1:A$500&amp;CSDA!C$1:C$500,0)),0)%,DC229*IFERROR(INDEX(CSDA!D$1:D$500,MATCH("Phí dịch vụ"&amp;PAYROLL!DC$2,CSDA!A$1:A$500&amp;CSDA!C$1:C$500,0)),0)%,DH229*IFERROR(INDEX(CSDA!D$1:D$500,MATCH("Phí dịch vụ"&amp;PAYROLL!DH$2,CSDA!A$1:A$500&amp;CSDA!C$1:C$500,0)),0)%,DJ229*IFERROR(INDEX(CSDA!D$1:D$500,MATCH("Phí dịch vụ"&amp;PAYROLL!DJ$2,CSDA!A$1:A$500&amp;CSDA!C$1:C$500,0)),0)%,BN229*IFERROR(INDEX(CSDA!D$1:D$500,MATCH(BN$2,CSDA!C$1:C$500,0)),0)%)-BN229*7%</f>
        <v/>
      </c>
      <c r="DQ229">
        <f>IFERROR(INDEX(ADJ!$A$1:$BZ$1000,MATCH(PAYROLL!D229,ADJ!A$1:A$500,0),MATCH(PAYROLL!DQ$2,ADJ!$2:$2,0)),0)</f>
        <v/>
      </c>
      <c r="DR229">
        <f>IFERROR(INDEX(ADJ!$A$1:$BZ$1000,MATCH(PAYROLL!D229,ADJ!A$1:A$500,0),MATCH(PAYROLL!DR$2,ADJ!$2:$2,0)),0)</f>
        <v/>
      </c>
      <c r="DS229">
        <f>SUM(DP229:DR229)</f>
        <v/>
      </c>
      <c r="DT229">
        <f>EK229</f>
        <v/>
      </c>
      <c r="DU229">
        <f>SUM(DO229:DR229)</f>
        <v/>
      </c>
      <c r="DV229">
        <f>ROUND(DU229*0.1,0)</f>
        <v/>
      </c>
      <c r="DW229">
        <f>DU229+DV229</f>
        <v/>
      </c>
      <c r="DZ229">
        <f>IFERROR(INDEX(ADJ!$A$1:$BZ$1000,MATCH(PAYROLL!$D229,ADJ!A$1:A$500,0),MATCH(PAYROLL!DZ$2,ADJ!$2:$2,0)),0)</f>
        <v/>
      </c>
      <c r="EA229">
        <f>IFERROR(INDEX(ADJ!$A$1:$BZ$1000,MATCH(PAYROLL!$D229,ADJ!A$1:A$500,0),MATCH(PAYROLL!EA$2,ADJ!$2:$2,0)),0)</f>
        <v/>
      </c>
      <c r="EB229">
        <f>IFERROR(INDEX(ADJ!$A$1:$BZ$1000,MATCH(PAYROLL!$D229,ADJ!A$1:A$500,0),MATCH(PAYROLL!EB$2,ADJ!$2:$2,0)),0)</f>
        <v/>
      </c>
      <c r="EC229">
        <f>IFERROR(INDEX(ADJ!$A$1:$BZ$1000,MATCH(PAYROLL!$D229,ADJ!A$1:A$500,0),MATCH(PAYROLL!EC$2,ADJ!$2:$2,0)),0)</f>
        <v/>
      </c>
      <c r="ED229">
        <f>IFERROR(INDEX(ADJ!$A$1:$BZ$1000,MATCH(PAYROLL!$D229,ADJ!A$1:A$500,0),MATCH(PAYROLL!ED$2,ADJ!$2:$2,0)),0)</f>
        <v/>
      </c>
      <c r="EE229">
        <f>IFERROR(INDEX(ADJ!$A$1:$BZ$1000,MATCH(PAYROLL!$D229,ADJ!A$1:A$500,0),MATCH(PAYROLL!EE$2,ADJ!$2:$2,0)),0)</f>
        <v/>
      </c>
      <c r="EF229">
        <f>IFERROR(INDEX(ADJ!$A$1:$BZ$1000,MATCH(PAYROLL!$D229,ADJ!A$1:A$500,0),MATCH(PAYROLL!EF$2,ADJ!$2:$2,0)),0)</f>
        <v/>
      </c>
      <c r="EG229">
        <f>IFERROR(INDEX(ADJ!$A$1:$BZ$1000,MATCH(PAYROLL!$D229,ADJ!A$1:A$500,0),MATCH(PAYROLL!EG$2,ADJ!$2:$2,0)),0)</f>
        <v/>
      </c>
      <c r="EH229">
        <f>IFERROR(INDEX(ADJ!$A$1:$BZ$1000,MATCH(PAYROLL!$D229,ADJ!A$1:A$500,0),MATCH(PAYROLL!EH$2,ADJ!$2:$2,0)),0)</f>
        <v/>
      </c>
      <c r="EI229">
        <f>IFERROR(INDEX(ADJ!$A$1:$BZ$1000,MATCH(PAYROLL!D229,ADJ!A$1:A$500,0),MATCH(PAYROLL!EI$2,ADJ!$2:$2,0)),0)</f>
        <v/>
      </c>
      <c r="EJ229">
        <f>IFERROR(INDEX(ADJ!$A$1:$BZ$1000,MATCH(PAYROLL!$D229,ADJ!A$1:A$500,0),MATCH(PAYROLL!EJ$2,ADJ!$2:$2,0)),0)</f>
        <v/>
      </c>
      <c r="EK229">
        <f>SUM(DZ229:EJ229)</f>
        <v/>
      </c>
    </row>
    <row r="230">
      <c r="A230" t="n">
        <v>228</v>
      </c>
      <c r="B230" t="inlineStr">
        <is>
          <t>Nguyễn Trọng Diện</t>
        </is>
      </c>
      <c r="D230" t="inlineStr">
        <is>
          <t>160087-01</t>
        </is>
      </c>
      <c r="S230">
        <f>IFERROR(INDEX(PIS!$A$1:$BZ$1000,MATCH($D230,PIS!C$1:C$500,0),MATCH("Lương CB tháng trước",PIS!$1:$1,0)),0)</f>
        <v/>
      </c>
      <c r="T230">
        <f>IFERROR(INDEX(PIS!$A$1:$BZ$1000,MATCH($D230,PIS!C$1:C$500,0),MATCH("Lương CB hiện tại",PIS!$1:$1,0)),0)</f>
        <v/>
      </c>
      <c r="U230">
        <f>IFERROR(INDEX(PIS!$A$1:$BZ$1000,MATCH($D230,PIS!C$1:C$500,0),MATCH("Lương đóng BHBB",PIS!$1:$1,0)),0)</f>
        <v/>
      </c>
      <c r="V230">
        <f>IFERROR(INDEX(PIS!$A$1:$BZ$1000,MATCH($D230,PIS!C$1:C$500,0),MATCH(V$2,PIS!$2:$2,0)),0)</f>
        <v/>
      </c>
      <c r="W230">
        <f>IFERROR(INDEX(PIS!$A$1:$BZ$1000,MATCH($D230,PIS!C$1:C$500,0),MATCH(W$2,PIS!$2:$2,0)),0)</f>
        <v/>
      </c>
      <c r="X230">
        <f>IFERROR(INDEX(PIS!$A$1:$BZ$1000,MATCH($D230,PIS!C$1:C$500,0),MATCH(X$2,PIS!$2:$2,0)),0)</f>
        <v/>
      </c>
      <c r="Y230">
        <f>IFERROR(INDEX(PIS!$A$1:$BZ$1000,MATCH($D230,PIS!C$1:C$500,0),MATCH(Y$2,PIS!$2:$2,0)),0)</f>
        <v/>
      </c>
      <c r="Z230">
        <f>IFERROR(INDEX(PIS!$A$1:$BZ$1000,MATCH($D230,PIS!C$1:C$500,0),MATCH(Z$2,PIS!$2:$2,0)),0)</f>
        <v/>
      </c>
      <c r="AA230">
        <f>IFERROR(INDEX(PIS!$A$1:$BZ$1000,MATCH($D230,PIS!C$1:C$500,0),MATCH(AA$2,PIS!$2:$2,0)),0)</f>
        <v/>
      </c>
      <c r="AB230">
        <f>IFERROR(INDEX(PIS!$A$1:$BZ$1000,MATCH($D230,PIS!C$1:C$500,0),MATCH(AB$2,PIS!$2:$2,0)),0)</f>
        <v/>
      </c>
      <c r="AC230">
        <f>SUM(V230:AB230)</f>
        <v/>
      </c>
      <c r="AD230">
        <f>IFERROR(INDEX(TIMESHEET!$A$1:$AI$5000,MATCH($D230,TIMESHEET!A$1:A$500,0),MATCH("T100",TIMESHEET!$2:$2,0))-2,0)</f>
        <v/>
      </c>
      <c r="AE230">
        <f>IFERROR(INDEX(TIMESHEET!$A$1:$AI$5000,MATCH($D230,TIMESHEET!A$1:A$500,0),MATCH("T202",TIMESHEET!$2:$2,0)),0)</f>
        <v/>
      </c>
      <c r="AF230">
        <f>IFERROR(INDEX(TIMESHEET!$A$1:$AI$5000,MATCH($D230,TIMESHEET!A$1:A$500,0),MATCH("T302",TIMESHEET!$2:$2,0)),0)</f>
        <v/>
      </c>
      <c r="AG230">
        <f>IFERROR(INDEX(TIMESHEET!$A$1:$AI$5000,MATCH($D230,TIMESHEET!A$1:A$500,0),MATCH("T406",TIMESHEET!$2:$2,0)),0)</f>
        <v/>
      </c>
      <c r="AH230">
        <f>AE230+AG230</f>
        <v/>
      </c>
      <c r="AI230">
        <f>IFERROR(INDEX(TIMESHEET!$A$1:$AI$5000,MATCH($D230,TIMESHEET!A$1:A$500,0),MATCH("T701",TIMESHEET!$2:$2,0)),0)</f>
        <v/>
      </c>
      <c r="AJ230">
        <f>IFERROR(INDEX(TIMESHEET!$A$1:$AI$5000,MATCH($D230,TIMESHEET!B$1:B$500,0),MATCH("T320",TIMESHEET!$2:$2,0)),0)</f>
        <v/>
      </c>
      <c r="AK230">
        <f>IFERROR(IF(LEFT(INDEX(PIS!O$1:O$500,MATCH(D230,PIS!C$1:C$500)),1)="M",T230/AD230*SUM(AE230:AG230),T230*AD230),0)</f>
        <v/>
      </c>
      <c r="AL230">
        <f>IFERROR(INDEX(ADJ!$A$1:$BZ$1000,MATCH(PAYROLL!D230,ADJ!A$1:A$500,0),MATCH(PAYROLL!AL$2,ADJ!$2:$2,0)),0)</f>
        <v/>
      </c>
      <c r="AM230">
        <f>SUM(AK230:AL230)</f>
        <v/>
      </c>
      <c r="AN230">
        <f>IFERROR(ROUND(V230/$AD230*$AH230,0),0)</f>
        <v/>
      </c>
      <c r="AO230">
        <f>IFERROR(ROUND(W230/$AD230*$AH230,0),0)</f>
        <v/>
      </c>
      <c r="AP230">
        <f>IFERROR(ROUND(X230/$AD230*$AE230,0),0)</f>
        <v/>
      </c>
      <c r="AQ230">
        <f>IFERROR(ROUND(Y230/$AD230*$AH230,0),0)</f>
        <v/>
      </c>
      <c r="AR230">
        <f>IFERROR(ROUND(Z230/$AD230*$AH230,0),0)</f>
        <v/>
      </c>
      <c r="AS230">
        <f>IFERROR(ROUND(AA230/$AD230*$AH230,0),0)</f>
        <v/>
      </c>
      <c r="AT230">
        <f>IFERROR(IF((AE230+AF230+AG230)&gt;13,AB230,ROUND(AB230/AD230*AH230,0)),0)</f>
        <v/>
      </c>
      <c r="AU230">
        <f>IFERROR(INDEX(ADJ!$A$1:$BZ$1000,MATCH(PAYROLL!D230,ADJ!A$1:A$500,0),MATCH(PAYROLL!AU$2,ADJ!$2:$2,0)),0)</f>
        <v/>
      </c>
      <c r="AV230">
        <f>ROUND(SUM(AN230:AU230),0)</f>
        <v/>
      </c>
      <c r="AW230">
        <f>IFERROR(INDEX(TIMESHEET!$A$1:$AI$5000,MATCH(PAYROLL!D230,TIMESHEET!A$1:A$500,0),MATCH("T620",TIMESHEET!$2:$2,0)),0)</f>
        <v/>
      </c>
      <c r="AX230">
        <f>IFERROR(INDEX(TIMESHEET!$A$1:$AI$5000,MATCH(PAYROLL!D230,TIMESHEET!A$1:A$500,0),MATCH("T601",TIMESHEET!$2:$2,0)),0)</f>
        <v/>
      </c>
      <c r="AY230">
        <f>IFERROR(INDEX(TIMESHEET!$A$1:$AI$5000,MATCH(PAYROLL!D230,TIMESHEET!A$1:A$500,0),MATCH("T602",TIMESHEET!$2:$2,0)),0)</f>
        <v/>
      </c>
      <c r="AZ230">
        <f>IFERROR(INDEX(TIMESHEET!$A$1:$AI$5000,MATCH(PAYROLL!D230,TIMESHEET!A$1:A$500,0),MATCH("T603",TIMESHEET!$2:$2,0)),0)</f>
        <v/>
      </c>
      <c r="BA230">
        <f>IFERROR(INDEX(TIMESHEET!$A$1:$AI$5000,MATCH(PAYROLL!D230,TIMESHEET!A$1:A$500,0),MATCH("T611",TIMESHEET!$2:$2,0)),0)</f>
        <v/>
      </c>
      <c r="BB230">
        <f>IFERROR(INDEX(TIMESHEET!$A$1:$AI$5000,MATCH(PAYROLL!D230,TIMESHEET!A$1:A$500,0),MATCH("T612",TIMESHEET!$2:$2,0)),0)</f>
        <v/>
      </c>
      <c r="BC230">
        <f>IFERROR(INDEX(TIMESHEET!$A$1:$AI$5000,MATCH(PAYROLL!D230,TIMESHEET!A$1:A$500,0),MATCH("T613",TIMESHEET!$2:$2,0)),0)</f>
        <v/>
      </c>
      <c r="BD230">
        <f>IFERROR(INDEX(TIMESHEET!$A$1:$AI$5000,MATCH(PAYROLL!D230,TIMESHEET!A$1:A$500,0),MATCH("T500",TIMESHEET!$2:$2,0)),0)</f>
        <v/>
      </c>
      <c r="BE230">
        <f>IFERROR(IF(LEFT(INDEX(PIS!O$1:O$500,MATCH(D230,PIS!C$1:C$500)),1)="M",T230/AD230/8*(AW230+AX230*1.5+AY230*2+AZ230*3+BA230*2.1+BB230*2.7+BC230*3.9+BD230*0.3),T230/8*(AW230+AX230*1.5+AY230*2+AZ230*3+BA230*2.1+BB230*2.7+BC230*3.9+BD230*0.3)),0)</f>
        <v/>
      </c>
      <c r="BF230">
        <f>IFERROR(INDEX(ADJ!$A$1:$BZ$1000,MATCH(PAYROLL!$D230,ADJ!A$1:A$500,0),MATCH(PAYROLL!BF$2,ADJ!$2:$2,0)),0)</f>
        <v/>
      </c>
      <c r="BG230">
        <f>IFERROR(INDEX(ADJ!$A$1:$BZ$1000,MATCH(PAYROLL!D230,ADJ!A$1:A$500,0),MATCH(PAYROLL!BG$2,ADJ!$2:$2,0)),0)</f>
        <v/>
      </c>
      <c r="BH230">
        <f>IFERROR(INDEX(ADJ!$A$1:$BZ$1000,MATCH(PAYROLL!D230,ADJ!A$1:A$500,0),MATCH(PAYROLL!BH$2,ADJ!$2:$2,0)),0)</f>
        <v/>
      </c>
      <c r="BI230">
        <f>IFERROR(INDEX(ADJ!$A$1:$BZ$1000,MATCH(PAYROLL!D230,ADJ!A$1:A$500,0),MATCH(PAYROLL!BI$2,ADJ!$2:$2,0)),0)</f>
        <v/>
      </c>
      <c r="BJ230">
        <f>IFERROR(INDEX(ADJ!$A$1:$BZ$1000,MATCH(PAYROLL!D230,ADJ!A$1:A$500,0),MATCH(PAYROLL!BJ$2,ADJ!$2:$2,0)),0)</f>
        <v/>
      </c>
      <c r="BK230">
        <f>SUM(BF230:BJ230)</f>
        <v/>
      </c>
      <c r="BL230">
        <f>IFERROR(INDEX(ADJ!$A$1:$BZ$1000,MATCH(PAYROLL!D230,ADJ!A$1:A$500,0),MATCH(PAYROLL!BL$2,ADJ!$2:$2,0)),0)</f>
        <v/>
      </c>
      <c r="BM230">
        <f>IFERROR(INDEX(ADJ!$A$1:$BZ$1000,MATCH(PAYROLL!D230,ADJ!A$1:A$500,0),MATCH(PAYROLL!BM$2,ADJ!$2:$2,0)),0)</f>
        <v/>
      </c>
      <c r="BN230">
        <f>IFERROR(INDEX(ADJ!$A$1:$BZ$1000,MATCH(PAYROLL!D230,ADJ!A$1:A$500,0),MATCH(PAYROLL!BN$2,ADJ!$2:$2,0)),0)</f>
        <v/>
      </c>
      <c r="BO230">
        <f>IFERROR(INDEX(ADJ!$A$1:$BZ$1000,MATCH(PAYROLL!D230,ADJ!A$1:A$500,0),MATCH(PAYROLL!BO$2,ADJ!$2:$2,0)),0)</f>
        <v/>
      </c>
      <c r="BP230">
        <f>SUM(AM230,AV230,BE230,BK230,BL230:BO230)</f>
        <v/>
      </c>
      <c r="BQ230">
        <f>BO230</f>
        <v/>
      </c>
      <c r="BR230">
        <f>IFERROR(ROUND(IF(LEFT(INDEX(PIS!O$1:O$500,MATCH(D230,PIS!C$1:C$500)),1)="D",T230/8*(BD230*0.3),IF(LEFT(INDEX(PIS!O$1:O$500,MATCH(D230,PIS!C$1:C$500)),1)="H",T230*($BD230*0.3),T230/$AD230/8*($BD230*0.3))),0),0)</f>
        <v/>
      </c>
      <c r="BS230">
        <f>IF(AP230&lt;1,0,MIN(AP230,730000))</f>
        <v/>
      </c>
      <c r="BT230">
        <f>IFERROR(ROUND((BE230-SUM(AW230:BC230)*T230/AD230/8),0)-BR230,0)</f>
        <v/>
      </c>
      <c r="BU230">
        <f>AO230</f>
        <v/>
      </c>
      <c r="BV230">
        <f>SUM(BQ230:BU230)</f>
        <v/>
      </c>
      <c r="BW230">
        <f>BP230-BV230</f>
        <v/>
      </c>
      <c r="BX230">
        <f>IFERROR(IF(RIGHT(INDEX(PIS!O$1:O$500,MATCH(D230,PIS!C$1:C$500)),5)="Gross",MIN(U230+V230,VLOOKUP("R700",TSC!B:C,2,0)*VLOOKUP("R101",TSC!B:C,2,0))*VLOOKUP("R701",TSC!B:C,2,0)%,0),0)</f>
        <v/>
      </c>
      <c r="BY230">
        <f>IFERROR(IF(RIGHT(INDEX(PIS!O$1:O$500,MATCH(D230,PIS!C$1:C$500)),5)="Gross",MIN(U230+V230,VLOOKUP("R700",TSC!B:C,2,0)*VLOOKUP("R101",TSC!B:C,2,0))*VLOOKUP("T704",TSC!B:C,2,0)%,0),0)</f>
        <v/>
      </c>
      <c r="BZ230">
        <f>IFERROR(IF(RIGHT(INDEX(PIS!O$1:O$500,MATCH(D230,PIS!C$1:C$500)),5)="Gross",MIN(U230+V230,VLOOKUP("R700",TSC!B:C,2,0)*VLOOKUP("1",TSC!F:G,2,0))*VLOOKUP("T705",TSC!B:C,2,0)%,0),0)</f>
        <v/>
      </c>
      <c r="CA230">
        <f>IFERROR(INDEX(ADJ!$A$1:$BZ$1000,MATCH(PAYROLL!D230,ADJ!A$1:A$500,0),MATCH(PAYROLL!CA$2,ADJ!$2:$2,0)),0)</f>
        <v/>
      </c>
      <c r="CB230">
        <f>IFERROR(INDEX(ADJ!$A$1:$BZ$1000,MATCH(PAYROLL!D230,ADJ!A$1:A$500,0),MATCH(PAYROLL!CB$2,ADJ!$2:$2,0)),0)</f>
        <v/>
      </c>
      <c r="CC230">
        <f>SUM(BX230:CB230)</f>
        <v/>
      </c>
      <c r="CD230">
        <f>IFERROR(INDEX(PIS!$A$1:$BZ$1000,MATCH(PAYROLL!D230,PIS!C$1:C$500,0),MATCH(PAYROLL!CD$1,PIS!$1:$1,0)),0)</f>
        <v/>
      </c>
      <c r="CE230">
        <f>IFERROR(IF(OR(INDEX(PIS!P$1:P$500,MATCH(D230,PIS!C$1:C$500,0))="LT2",INDEX(PIS!P$1:P$500,MATCH(D230,PIS!C$1:C$500,0))="P10"),0,SUM(CC230,CD230*VLOOKUP("R601",TSC!B:C,2,0),VLOOKUP("R602",TSC!B:C,2,0))),0)</f>
        <v/>
      </c>
      <c r="CF230">
        <f>MAX(BW230-CE230,0)</f>
        <v/>
      </c>
      <c r="CG230">
        <f>IFERROR(IF(OR(RIGHT(INDEX(PIS!P$1:P$500,MATCH(D230,PIS!C$1:C$500)),5)="P10",RIGHT(INDEX(PIS!P$1:P$500,MATCH(D230,PIS!C$1:C$500)),5)="CK"),0,IF(CF230&lt;=5000000,CF230*5%,IF(CF230&lt;=10000000,CF230*10%-250000,IF(CF230&lt;=18000000,CF230*15%-750000,IF(CF230&lt;=32000000,CF230*20%-1650000,IF(CF230&lt;=52000000,CF230*25%-3250000,IF(CF230&lt;=80000000,BH230*30%-5850000,CF230*35%-9850000))))))),0)</f>
        <v/>
      </c>
      <c r="CH230">
        <f>IFERROR(IF(OR(INDEX(PIS!P$1:P$500,MATCH(D230,PIS!C$1:C$500))="LT",INDEX(PIS!P$1:P$500,MATCH(D230,PIS!C$1:C$500))="CK"),0,IF(CF230&lt;2000000,0,CF230*10%)),0)</f>
        <v/>
      </c>
      <c r="CI230">
        <f>IFERROR(INDEX(ADJ!$A$1:$BZ$1000,MATCH(PAYROLL!D230,ADJ!A$1:A$500,0),MATCH(PAYROLL!CI$2,ADJ!$2:$2,0)),0)</f>
        <v/>
      </c>
      <c r="CJ230">
        <f>IFERROR(INDEX(ADJ!$A$1:$BZ$1000,MATCH(PAYROLL!D230,ADJ!A$1:A$500,0),MATCH(PAYROLL!CJ$2,ADJ!$2:$2,0)),0)</f>
        <v/>
      </c>
      <c r="CK230">
        <f>IFERROR(INDEX(ADJ!$A$1:$BZ$1000,MATCH(PAYROLL!D230,ADJ!A$1:A$500,0),MATCH(PAYROLL!CK$2,ADJ!$2:$2,0)),0)</f>
        <v/>
      </c>
      <c r="CL230">
        <f>SUM(CG230:CK230)</f>
        <v/>
      </c>
      <c r="CM230">
        <f>ROUND(SUM(CH230:CK230),0)</f>
        <v/>
      </c>
      <c r="CN230">
        <f>IFERROR(INDEX(CSDA!D$1:D$500,MATCH($CN$2,CSDA!C$1:C$500,0))*INDEX(PIS!V$1:V$500,MATCH(D230,PIS!C$1:C$500))+INDEX(ADJ!$A$1:$BZ$1000,MATCH(PAYROLL!D230,ADJ!A$1:A$500,0),MATCH(PAYROLL!CN$2,ADJ!$2:$2,0)),0)</f>
        <v/>
      </c>
      <c r="CO230">
        <f>IFERROR(INDEX(ADJ!$A$1:$BZ$1000,MATCH(PAYROLL!D230,ADJ!A$1:A$500,0),MATCH(PAYROLL!CO$2,ADJ!$2:$2,0)),0)</f>
        <v/>
      </c>
      <c r="CP230">
        <f>IFERROR(INDEX(ADJ!$A$1:$BZ$1000,MATCH(PAYROLL!D230,ADJ!A$1:A$500,0),MATCH(PAYROLL!CP$2,ADJ!$2:$2,0)),0)</f>
        <v/>
      </c>
      <c r="CQ230">
        <f>BP230-CL230-CI230-CM230-CN230-CO230-CP230-CC230</f>
        <v/>
      </c>
      <c r="CR230">
        <f>IFERROR(IF(RIGHT(INDEX(PIS!O$1:O$500,MATCH(D230,PIS!C$1:C$500,0)),5)="Gross",MIN(U230+V230,VLOOKUP("R700",TSC!B:C,2,0)*VLOOKUP("R101",TSC!B:C,2,0))*(VLOOKUP("T711",TSC!B:C,2,0)+VLOOKUP("T712",TSC!B:C,2,0))%,MIN(T230+V230,VLOOKUP("R700",TSC!B:C,2,0)*VLOOKUP("R101",TSC!B:C,2,0))*(VLOOKUP("T711",TSC!B:C,2,0)+VLOOKUP("T712",TSC!B:C,2,0)+VLOOKUP("R701",TSC!B:C,2,0))%),0)</f>
        <v/>
      </c>
      <c r="CS230">
        <f>IFERROR(IF(RIGHT(INDEX(PIS!O$1:O$500,MATCH(D230,PIS!C$1:C$500,0)),5)="Gross",MIN(U230+V230,VLOOKUP("R700",TSC!B:C,2,0)*VLOOKUP("R101",TSC!B:C,2,0))*(VLOOKUP("T714",TSC!B:C,2,0))%,MIN(T230+V230,VLOOKUP("R700",TSC!B:C,2,0)*VLOOKUP("R101",TSC!B:C,2,0))*(VLOOKUP("T704",TSC!B:C,2,0)+VLOOKUP("T714",TSC!B:C,2,0))%),0)</f>
        <v/>
      </c>
      <c r="CT230">
        <f>IFERROR(IF(RIGHT(INDEX(PIS!O$1:O$500,MATCH(D230,PIS!C$1:C$500,0)),5)="Gross",MIN(U230+V230,VLOOKUP("R700",TSC!B:C,2,0)*VLOOKUP("R101",TSC!B:C,2,0))*VLOOKUP("T705",TSC!B:C,2,0)%,MIN(T230+V230,VLOOKUP("R700",TSC!B:C,2,0)*VLOOKUP("R101",TSC!B:C,2,0))*VLOOKUP("T705",TSC!B:C,2,0)%),0)</f>
        <v/>
      </c>
      <c r="CU230">
        <f>IFERROR(IF(RIGHT(INDEX(PIS!O$1:O$500,MATCH(D230,PIS!C$1:C$500,0)),5)="Gross",MIN(U230+V230,VLOOKUP("R700",TSC!B:C,2,0)*VLOOKUP("R101",TSC!B:C,2,0))*(VLOOKUP("T713",TSC!B:C,2,0))%,MIN(T230+V230,VLOOKUP("R700",TSC!B:C,2,0)*VLOOKUP("R101",TSC!B:C,2,0))*(VLOOKUP("T713",TSC!B:C,2,0))%),0)</f>
        <v/>
      </c>
      <c r="CV230">
        <f>IFERROR(INDEX(ADJ!$A$1:$BZ$1000,MATCH(PAYROLL!D230,ADJ!A$1:A$500,0),MATCH(PAYROLL!CV$2,ADJ!$2:$2,0)),0)</f>
        <v/>
      </c>
      <c r="CW230">
        <f>IFERROR(INDEX(ADJ!$A$1:$BZ$1000,MATCH(PAYROLL!D230,ADJ!A$1:A$500,0),MATCH(PAYROLL!CW$2,ADJ!$2:$2,0)),0)</f>
        <v/>
      </c>
      <c r="CX230">
        <f>SUM(CR230:CW230)</f>
        <v/>
      </c>
      <c r="CY230">
        <f>ROUND(IF(CR230&gt;0,T230+V230*VLOOKUP("R202",TSC!$B$1:$C$500,2,0),0),0)</f>
        <v/>
      </c>
      <c r="CZ230">
        <f>IFERROR(INDEX(CSDA!D$1:D$500,MATCH($CZ$2,CSDA!C$1:C$500,0)),0)</f>
        <v/>
      </c>
      <c r="DA230">
        <f>ROUND(T230*0.7%,0)</f>
        <v/>
      </c>
      <c r="DB230">
        <f>ROUND(T230/12,0)</f>
        <v/>
      </c>
      <c r="DC230">
        <f ref="DC230" t="array">IFERROR(INDEX(CSDA!D$1:D$500,MATCH("Trích giữ"&amp;PAYROLL!DC$2,CSDA!A$1:A$500&amp;CSDA!C$1:C$500,0)),0)</f>
        <v/>
      </c>
      <c r="DD230">
        <f ref="DD230" t="array">IFERROR(INDEX(CSDA!D$1:D$500,MATCH("Trích giữ"&amp;PAYROLL!DD$2,CSDA!A$1:A$500&amp;CSDA!C$1:C$500,0)),0)</f>
        <v/>
      </c>
      <c r="DE230">
        <f ref="DE230" t="array">IFERROR(INDEX(CSDA!D$1:D$500,MATCH("Trích giữ"&amp;PAYROLL!DE$2,CSDA!A$1:A$500&amp;CSDA!C$1:C$500,0)),0)</f>
        <v/>
      </c>
      <c r="DF230">
        <f>IFERROR(INDEX(CSDA!D$1:D$500,MATCH(PAYROLL!DF$2,CSDA!C$1:C$500,0)),0)</f>
        <v/>
      </c>
      <c r="DG230">
        <f ref="DG230" t="array">IFERROR(INDEX(CSDA!D$1:D$500,MATCH("Trích giữ"&amp;PAYROLL!DG$2,CSDA!A$1:A$500&amp;CSDA!C$1:C$500,0)),0)</f>
        <v/>
      </c>
      <c r="DH230">
        <f>ROUND(T230/26,0)</f>
        <v/>
      </c>
      <c r="DI230">
        <f ref="DI230" t="array">IFERROR(INDEX(CSDA!D$1:D$500,MATCH("Trích giữ"&amp;PAYROLL!DI$2,CSDA!A$1:A$500&amp;CSDA!C$1:C$500,0)),0)</f>
        <v/>
      </c>
      <c r="DJ230">
        <f>IF(U230=0,T230*21.5%-BL230,0)</f>
        <v/>
      </c>
      <c r="DK230">
        <f ref="DK230" t="array">IFERROR(INDEX(CSDA!D$1:D$500,MATCH("Trích giữ"&amp;PAYROLL!DK$2,CSDA!A$1:A$500&amp;CSDA!C$1:C$500,0)),0)</f>
        <v/>
      </c>
      <c r="DL230">
        <f>IFERROR(INDEX(CSDA!D$1:D$500,MATCH(PAYROLL!DL$2,CSDA!C$1:C$500,0))/12,0)</f>
        <v/>
      </c>
      <c r="DM230">
        <f>SUM(DB230:DL230)</f>
        <v/>
      </c>
      <c r="DN230">
        <f>IFERROR(INDEX(ADJ!$A$1:$BZ$1000,MATCH(PAYROLL!D230,ADJ!A$1:A$500,0),MATCH(PAYROLL!DN$2,ADJ!$2:$2,0)),0)</f>
        <v/>
      </c>
      <c r="DO230">
        <f>IFERROR(SUM(BP230,DM230:DN230,CX230:DA230)-DT230,0)</f>
        <v/>
      </c>
      <c r="DP230">
        <f ref="DP230" t="array">SUM(BW230*IFERROR(INDEX(CSDA!D$1:D$500,MATCH(BW$2,CSDA!C$1:C$500,0)),0)%,CX230*IFERROR(INDEX(CSDA!D$1:D$500,MATCH(CX$2,CSDA!C$1:C$500,0)),0)%,DA230*IFERROR(INDEX(CSDA!D$1:D$500,MATCH(DA$2,CSDA!C$1:C$500,0)),0)%,DB230*IFERROR(INDEX(CSDA!D$1:D$500,MATCH(DB$2,CSDA!C$1:C$500,0)),0)%,DF230*IFERROR(INDEX(CSDA!D$1:D$500,MATCH("Phí dịch vụ"&amp;PAYROLL!DF$2,CSDA!A$1:A$500&amp;CSDA!C$1:C$500,0)),0)%,DC230*IFERROR(INDEX(CSDA!D$1:D$500,MATCH("Phí dịch vụ"&amp;PAYROLL!DC$2,CSDA!A$1:A$500&amp;CSDA!C$1:C$500,0)),0)%,DH230*IFERROR(INDEX(CSDA!D$1:D$500,MATCH("Phí dịch vụ"&amp;PAYROLL!DH$2,CSDA!A$1:A$500&amp;CSDA!C$1:C$500,0)),0)%,DJ230*IFERROR(INDEX(CSDA!D$1:D$500,MATCH("Phí dịch vụ"&amp;PAYROLL!DJ$2,CSDA!A$1:A$500&amp;CSDA!C$1:C$500,0)),0)%,BN230*IFERROR(INDEX(CSDA!D$1:D$500,MATCH(BN$2,CSDA!C$1:C$500,0)),0)%)-BN230*7%</f>
        <v/>
      </c>
      <c r="DQ230">
        <f>IFERROR(INDEX(ADJ!$A$1:$BZ$1000,MATCH(PAYROLL!D230,ADJ!A$1:A$500,0),MATCH(PAYROLL!DQ$2,ADJ!$2:$2,0)),0)</f>
        <v/>
      </c>
      <c r="DR230">
        <f>IFERROR(INDEX(ADJ!$A$1:$BZ$1000,MATCH(PAYROLL!D230,ADJ!A$1:A$500,0),MATCH(PAYROLL!DR$2,ADJ!$2:$2,0)),0)</f>
        <v/>
      </c>
      <c r="DS230">
        <f>SUM(DP230:DR230)</f>
        <v/>
      </c>
      <c r="DT230">
        <f>EK230</f>
        <v/>
      </c>
      <c r="DU230">
        <f>SUM(DO230:DR230)</f>
        <v/>
      </c>
      <c r="DV230">
        <f>ROUND(DU230*0.1,0)</f>
        <v/>
      </c>
      <c r="DW230">
        <f>DU230+DV230</f>
        <v/>
      </c>
      <c r="DZ230">
        <f>IFERROR(INDEX(ADJ!$A$1:$BZ$1000,MATCH(PAYROLL!$D230,ADJ!A$1:A$500,0),MATCH(PAYROLL!DZ$2,ADJ!$2:$2,0)),0)</f>
        <v/>
      </c>
      <c r="EA230">
        <f>IFERROR(INDEX(ADJ!$A$1:$BZ$1000,MATCH(PAYROLL!$D230,ADJ!A$1:A$500,0),MATCH(PAYROLL!EA$2,ADJ!$2:$2,0)),0)</f>
        <v/>
      </c>
      <c r="EB230">
        <f>IFERROR(INDEX(ADJ!$A$1:$BZ$1000,MATCH(PAYROLL!$D230,ADJ!A$1:A$500,0),MATCH(PAYROLL!EB$2,ADJ!$2:$2,0)),0)</f>
        <v/>
      </c>
      <c r="EC230">
        <f>IFERROR(INDEX(ADJ!$A$1:$BZ$1000,MATCH(PAYROLL!$D230,ADJ!A$1:A$500,0),MATCH(PAYROLL!EC$2,ADJ!$2:$2,0)),0)</f>
        <v/>
      </c>
      <c r="ED230">
        <f>IFERROR(INDEX(ADJ!$A$1:$BZ$1000,MATCH(PAYROLL!$D230,ADJ!A$1:A$500,0),MATCH(PAYROLL!ED$2,ADJ!$2:$2,0)),0)</f>
        <v/>
      </c>
      <c r="EE230">
        <f>IFERROR(INDEX(ADJ!$A$1:$BZ$1000,MATCH(PAYROLL!$D230,ADJ!A$1:A$500,0),MATCH(PAYROLL!EE$2,ADJ!$2:$2,0)),0)</f>
        <v/>
      </c>
      <c r="EF230">
        <f>IFERROR(INDEX(ADJ!$A$1:$BZ$1000,MATCH(PAYROLL!$D230,ADJ!A$1:A$500,0),MATCH(PAYROLL!EF$2,ADJ!$2:$2,0)),0)</f>
        <v/>
      </c>
      <c r="EG230">
        <f>IFERROR(INDEX(ADJ!$A$1:$BZ$1000,MATCH(PAYROLL!$D230,ADJ!A$1:A$500,0),MATCH(PAYROLL!EG$2,ADJ!$2:$2,0)),0)</f>
        <v/>
      </c>
      <c r="EH230">
        <f>IFERROR(INDEX(ADJ!$A$1:$BZ$1000,MATCH(PAYROLL!$D230,ADJ!A$1:A$500,0),MATCH(PAYROLL!EH$2,ADJ!$2:$2,0)),0)</f>
        <v/>
      </c>
      <c r="EI230">
        <f>IFERROR(INDEX(ADJ!$A$1:$BZ$1000,MATCH(PAYROLL!D230,ADJ!A$1:A$500,0),MATCH(PAYROLL!EI$2,ADJ!$2:$2,0)),0)</f>
        <v/>
      </c>
      <c r="EJ230">
        <f>IFERROR(INDEX(ADJ!$A$1:$BZ$1000,MATCH(PAYROLL!$D230,ADJ!A$1:A$500,0),MATCH(PAYROLL!EJ$2,ADJ!$2:$2,0)),0)</f>
        <v/>
      </c>
      <c r="EK230">
        <f>SUM(DZ230:EJ230)</f>
        <v/>
      </c>
    </row>
    <row r="231">
      <c r="A231" t="n">
        <v>229</v>
      </c>
      <c r="B231" t="inlineStr">
        <is>
          <t>Nguyễn Đình Sơn</t>
        </is>
      </c>
      <c r="D231" t="inlineStr">
        <is>
          <t>160013-01</t>
        </is>
      </c>
      <c r="S231">
        <f>IFERROR(INDEX(PIS!$A$1:$BZ$1000,MATCH($D231,PIS!C$1:C$500,0),MATCH("Lương CB tháng trước",PIS!$1:$1,0)),0)</f>
        <v/>
      </c>
      <c r="T231">
        <f>IFERROR(INDEX(PIS!$A$1:$BZ$1000,MATCH($D231,PIS!C$1:C$500,0),MATCH("Lương CB hiện tại",PIS!$1:$1,0)),0)</f>
        <v/>
      </c>
      <c r="U231">
        <f>IFERROR(INDEX(PIS!$A$1:$BZ$1000,MATCH($D231,PIS!C$1:C$500,0),MATCH("Lương đóng BHBB",PIS!$1:$1,0)),0)</f>
        <v/>
      </c>
      <c r="V231">
        <f>IFERROR(INDEX(PIS!$A$1:$BZ$1000,MATCH($D231,PIS!C$1:C$500,0),MATCH(V$2,PIS!$2:$2,0)),0)</f>
        <v/>
      </c>
      <c r="W231">
        <f>IFERROR(INDEX(PIS!$A$1:$BZ$1000,MATCH($D231,PIS!C$1:C$500,0),MATCH(W$2,PIS!$2:$2,0)),0)</f>
        <v/>
      </c>
      <c r="X231">
        <f>IFERROR(INDEX(PIS!$A$1:$BZ$1000,MATCH($D231,PIS!C$1:C$500,0),MATCH(X$2,PIS!$2:$2,0)),0)</f>
        <v/>
      </c>
      <c r="Y231">
        <f>IFERROR(INDEX(PIS!$A$1:$BZ$1000,MATCH($D231,PIS!C$1:C$500,0),MATCH(Y$2,PIS!$2:$2,0)),0)</f>
        <v/>
      </c>
      <c r="Z231">
        <f>IFERROR(INDEX(PIS!$A$1:$BZ$1000,MATCH($D231,PIS!C$1:C$500,0),MATCH(Z$2,PIS!$2:$2,0)),0)</f>
        <v/>
      </c>
      <c r="AA231">
        <f>IFERROR(INDEX(PIS!$A$1:$BZ$1000,MATCH($D231,PIS!C$1:C$500,0),MATCH(AA$2,PIS!$2:$2,0)),0)</f>
        <v/>
      </c>
      <c r="AB231">
        <f>IFERROR(INDEX(PIS!$A$1:$BZ$1000,MATCH($D231,PIS!C$1:C$500,0),MATCH(AB$2,PIS!$2:$2,0)),0)</f>
        <v/>
      </c>
      <c r="AC231">
        <f>SUM(V231:AB231)</f>
        <v/>
      </c>
      <c r="AD231">
        <f>IFERROR(INDEX(TIMESHEET!$A$1:$AI$5000,MATCH($D231,TIMESHEET!A$1:A$500,0),MATCH("T100",TIMESHEET!$2:$2,0))-2,0)</f>
        <v/>
      </c>
      <c r="AE231">
        <f>IFERROR(INDEX(TIMESHEET!$A$1:$AI$5000,MATCH($D231,TIMESHEET!A$1:A$500,0),MATCH("T202",TIMESHEET!$2:$2,0)),0)</f>
        <v/>
      </c>
      <c r="AF231">
        <f>IFERROR(INDEX(TIMESHEET!$A$1:$AI$5000,MATCH($D231,TIMESHEET!A$1:A$500,0),MATCH("T302",TIMESHEET!$2:$2,0)),0)</f>
        <v/>
      </c>
      <c r="AG231">
        <f>IFERROR(INDEX(TIMESHEET!$A$1:$AI$5000,MATCH($D231,TIMESHEET!A$1:A$500,0),MATCH("T406",TIMESHEET!$2:$2,0)),0)</f>
        <v/>
      </c>
      <c r="AH231">
        <f>AE231+AG231</f>
        <v/>
      </c>
      <c r="AI231">
        <f>IFERROR(INDEX(TIMESHEET!$A$1:$AI$5000,MATCH($D231,TIMESHEET!A$1:A$500,0),MATCH("T701",TIMESHEET!$2:$2,0)),0)</f>
        <v/>
      </c>
      <c r="AJ231">
        <f>IFERROR(INDEX(TIMESHEET!$A$1:$AI$5000,MATCH($D231,TIMESHEET!B$1:B$500,0),MATCH("T320",TIMESHEET!$2:$2,0)),0)</f>
        <v/>
      </c>
      <c r="AK231">
        <f>IFERROR(IF(LEFT(INDEX(PIS!O$1:O$500,MATCH(D231,PIS!C$1:C$500)),1)="M",T231/AD231*SUM(AE231:AG231),T231*AD231),0)</f>
        <v/>
      </c>
      <c r="AL231">
        <f>IFERROR(INDEX(ADJ!$A$1:$BZ$1000,MATCH(PAYROLL!D231,ADJ!A$1:A$500,0),MATCH(PAYROLL!AL$2,ADJ!$2:$2,0)),0)</f>
        <v/>
      </c>
      <c r="AM231">
        <f>SUM(AK231:AL231)</f>
        <v/>
      </c>
      <c r="AN231">
        <f>IFERROR(ROUND(V231/$AD231*$AH231,0),0)</f>
        <v/>
      </c>
      <c r="AO231">
        <f>IFERROR(ROUND(W231/$AD231*$AH231,0),0)</f>
        <v/>
      </c>
      <c r="AP231">
        <f>IFERROR(ROUND(X231/$AD231*$AE231,0),0)</f>
        <v/>
      </c>
      <c r="AQ231">
        <f>IFERROR(ROUND(Y231/$AD231*$AH231,0),0)</f>
        <v/>
      </c>
      <c r="AR231">
        <f>IFERROR(ROUND(Z231/$AD231*$AH231,0),0)</f>
        <v/>
      </c>
      <c r="AS231">
        <f>IFERROR(ROUND(AA231/$AD231*$AH231,0),0)</f>
        <v/>
      </c>
      <c r="AT231">
        <f>IFERROR(IF((AE231+AF231+AG231)&gt;13,AB231,ROUND(AB231/AD231*AH231,0)),0)</f>
        <v/>
      </c>
      <c r="AU231">
        <f>IFERROR(INDEX(ADJ!$A$1:$BZ$1000,MATCH(PAYROLL!D231,ADJ!A$1:A$500,0),MATCH(PAYROLL!AU$2,ADJ!$2:$2,0)),0)</f>
        <v/>
      </c>
      <c r="AV231">
        <f>ROUND(SUM(AN231:AU231),0)</f>
        <v/>
      </c>
      <c r="AW231">
        <f>IFERROR(INDEX(TIMESHEET!$A$1:$AI$5000,MATCH(PAYROLL!D231,TIMESHEET!A$1:A$500,0),MATCH("T620",TIMESHEET!$2:$2,0)),0)</f>
        <v/>
      </c>
      <c r="AX231">
        <f>IFERROR(INDEX(TIMESHEET!$A$1:$AI$5000,MATCH(PAYROLL!D231,TIMESHEET!A$1:A$500,0),MATCH("T601",TIMESHEET!$2:$2,0)),0)</f>
        <v/>
      </c>
      <c r="AY231">
        <f>IFERROR(INDEX(TIMESHEET!$A$1:$AI$5000,MATCH(PAYROLL!D231,TIMESHEET!A$1:A$500,0),MATCH("T602",TIMESHEET!$2:$2,0)),0)</f>
        <v/>
      </c>
      <c r="AZ231">
        <f>IFERROR(INDEX(TIMESHEET!$A$1:$AI$5000,MATCH(PAYROLL!D231,TIMESHEET!A$1:A$500,0),MATCH("T603",TIMESHEET!$2:$2,0)),0)</f>
        <v/>
      </c>
      <c r="BA231">
        <f>IFERROR(INDEX(TIMESHEET!$A$1:$AI$5000,MATCH(PAYROLL!D231,TIMESHEET!A$1:A$500,0),MATCH("T611",TIMESHEET!$2:$2,0)),0)</f>
        <v/>
      </c>
      <c r="BB231">
        <f>IFERROR(INDEX(TIMESHEET!$A$1:$AI$5000,MATCH(PAYROLL!D231,TIMESHEET!A$1:A$500,0),MATCH("T612",TIMESHEET!$2:$2,0)),0)</f>
        <v/>
      </c>
      <c r="BC231">
        <f>IFERROR(INDEX(TIMESHEET!$A$1:$AI$5000,MATCH(PAYROLL!D231,TIMESHEET!A$1:A$500,0),MATCH("T613",TIMESHEET!$2:$2,0)),0)</f>
        <v/>
      </c>
      <c r="BD231">
        <f>IFERROR(INDEX(TIMESHEET!$A$1:$AI$5000,MATCH(PAYROLL!D231,TIMESHEET!A$1:A$500,0),MATCH("T500",TIMESHEET!$2:$2,0)),0)</f>
        <v/>
      </c>
      <c r="BE231">
        <f>IFERROR(IF(LEFT(INDEX(PIS!O$1:O$500,MATCH(D231,PIS!C$1:C$500)),1)="M",T231/AD231/8*(AW231+AX231*1.5+AY231*2+AZ231*3+BA231*2.1+BB231*2.7+BC231*3.9+BD231*0.3),T231/8*(AW231+AX231*1.5+AY231*2+AZ231*3+BA231*2.1+BB231*2.7+BC231*3.9+BD231*0.3)),0)</f>
        <v/>
      </c>
      <c r="BF231">
        <f>IFERROR(INDEX(ADJ!$A$1:$BZ$1000,MATCH(PAYROLL!$D231,ADJ!A$1:A$500,0),MATCH(PAYROLL!BF$2,ADJ!$2:$2,0)),0)</f>
        <v/>
      </c>
      <c r="BG231">
        <f>IFERROR(INDEX(ADJ!$A$1:$BZ$1000,MATCH(PAYROLL!D231,ADJ!A$1:A$500,0),MATCH(PAYROLL!BG$2,ADJ!$2:$2,0)),0)</f>
        <v/>
      </c>
      <c r="BH231">
        <f>IFERROR(INDEX(ADJ!$A$1:$BZ$1000,MATCH(PAYROLL!D231,ADJ!A$1:A$500,0),MATCH(PAYROLL!BH$2,ADJ!$2:$2,0)),0)</f>
        <v/>
      </c>
      <c r="BI231">
        <f>IFERROR(INDEX(ADJ!$A$1:$BZ$1000,MATCH(PAYROLL!D231,ADJ!A$1:A$500,0),MATCH(PAYROLL!BI$2,ADJ!$2:$2,0)),0)</f>
        <v/>
      </c>
      <c r="BJ231">
        <f>IFERROR(INDEX(ADJ!$A$1:$BZ$1000,MATCH(PAYROLL!D231,ADJ!A$1:A$500,0),MATCH(PAYROLL!BJ$2,ADJ!$2:$2,0)),0)</f>
        <v/>
      </c>
      <c r="BK231">
        <f>SUM(BF231:BJ231)</f>
        <v/>
      </c>
      <c r="BL231">
        <f>IFERROR(INDEX(ADJ!$A$1:$BZ$1000,MATCH(PAYROLL!D231,ADJ!A$1:A$500,0),MATCH(PAYROLL!BL$2,ADJ!$2:$2,0)),0)</f>
        <v/>
      </c>
      <c r="BM231">
        <f>IFERROR(INDEX(ADJ!$A$1:$BZ$1000,MATCH(PAYROLL!D231,ADJ!A$1:A$500,0),MATCH(PAYROLL!BM$2,ADJ!$2:$2,0)),0)</f>
        <v/>
      </c>
      <c r="BN231">
        <f>IFERROR(INDEX(ADJ!$A$1:$BZ$1000,MATCH(PAYROLL!D231,ADJ!A$1:A$500,0),MATCH(PAYROLL!BN$2,ADJ!$2:$2,0)),0)</f>
        <v/>
      </c>
      <c r="BO231">
        <f>IFERROR(INDEX(ADJ!$A$1:$BZ$1000,MATCH(PAYROLL!D231,ADJ!A$1:A$500,0),MATCH(PAYROLL!BO$2,ADJ!$2:$2,0)),0)</f>
        <v/>
      </c>
      <c r="BP231">
        <f>SUM(AM231,AV231,BE231,BK231,BL231:BO231)</f>
        <v/>
      </c>
      <c r="BQ231">
        <f>BO231</f>
        <v/>
      </c>
      <c r="BR231">
        <f>IFERROR(ROUND(IF(LEFT(INDEX(PIS!O$1:O$500,MATCH(D231,PIS!C$1:C$500)),1)="D",T231/8*(BD231*0.3),IF(LEFT(INDEX(PIS!O$1:O$500,MATCH(D231,PIS!C$1:C$500)),1)="H",T231*($BD231*0.3),T231/$AD231/8*($BD231*0.3))),0),0)</f>
        <v/>
      </c>
      <c r="BS231">
        <f>IF(AP231&lt;1,0,MIN(AP231,730000))</f>
        <v/>
      </c>
      <c r="BT231">
        <f>IFERROR(ROUND((BE231-SUM(AW231:BC231)*T231/AD231/8),0)-BR231,0)</f>
        <v/>
      </c>
      <c r="BU231">
        <f>AO231</f>
        <v/>
      </c>
      <c r="BV231">
        <f>SUM(BQ231:BU231)</f>
        <v/>
      </c>
      <c r="BW231">
        <f>BP231-BV231</f>
        <v/>
      </c>
      <c r="BX231">
        <f>IFERROR(IF(RIGHT(INDEX(PIS!O$1:O$500,MATCH(D231,PIS!C$1:C$500)),5)="Gross",MIN(U231+V231,VLOOKUP("R700",TSC!B:C,2,0)*VLOOKUP("R101",TSC!B:C,2,0))*VLOOKUP("R701",TSC!B:C,2,0)%,0),0)</f>
        <v/>
      </c>
      <c r="BY231">
        <f>IFERROR(IF(RIGHT(INDEX(PIS!O$1:O$500,MATCH(D231,PIS!C$1:C$500)),5)="Gross",MIN(U231+V231,VLOOKUP("R700",TSC!B:C,2,0)*VLOOKUP("R101",TSC!B:C,2,0))*VLOOKUP("T704",TSC!B:C,2,0)%,0),0)</f>
        <v/>
      </c>
      <c r="BZ231">
        <f>IFERROR(IF(RIGHT(INDEX(PIS!O$1:O$500,MATCH(D231,PIS!C$1:C$500)),5)="Gross",MIN(U231+V231,VLOOKUP("R700",TSC!B:C,2,0)*VLOOKUP("1",TSC!F:G,2,0))*VLOOKUP("T705",TSC!B:C,2,0)%,0),0)</f>
        <v/>
      </c>
      <c r="CA231">
        <f>IFERROR(INDEX(ADJ!$A$1:$BZ$1000,MATCH(PAYROLL!D231,ADJ!A$1:A$500,0),MATCH(PAYROLL!CA$2,ADJ!$2:$2,0)),0)</f>
        <v/>
      </c>
      <c r="CB231">
        <f>IFERROR(INDEX(ADJ!$A$1:$BZ$1000,MATCH(PAYROLL!D231,ADJ!A$1:A$500,0),MATCH(PAYROLL!CB$2,ADJ!$2:$2,0)),0)</f>
        <v/>
      </c>
      <c r="CC231">
        <f>SUM(BX231:CB231)</f>
        <v/>
      </c>
      <c r="CD231">
        <f>IFERROR(INDEX(PIS!$A$1:$BZ$1000,MATCH(PAYROLL!D231,PIS!C$1:C$500,0),MATCH(PAYROLL!CD$1,PIS!$1:$1,0)),0)</f>
        <v/>
      </c>
      <c r="CE231">
        <f>IFERROR(IF(OR(INDEX(PIS!P$1:P$500,MATCH(D231,PIS!C$1:C$500,0))="LT2",INDEX(PIS!P$1:P$500,MATCH(D231,PIS!C$1:C$500,0))="P10"),0,SUM(CC231,CD231*VLOOKUP("R601",TSC!B:C,2,0),VLOOKUP("R602",TSC!B:C,2,0))),0)</f>
        <v/>
      </c>
      <c r="CF231">
        <f>MAX(BW231-CE231,0)</f>
        <v/>
      </c>
      <c r="CG231">
        <f>IFERROR(IF(OR(RIGHT(INDEX(PIS!P$1:P$500,MATCH(D231,PIS!C$1:C$500)),5)="P10",RIGHT(INDEX(PIS!P$1:P$500,MATCH(D231,PIS!C$1:C$500)),5)="CK"),0,IF(CF231&lt;=5000000,CF231*5%,IF(CF231&lt;=10000000,CF231*10%-250000,IF(CF231&lt;=18000000,CF231*15%-750000,IF(CF231&lt;=32000000,CF231*20%-1650000,IF(CF231&lt;=52000000,CF231*25%-3250000,IF(CF231&lt;=80000000,BH231*30%-5850000,CF231*35%-9850000))))))),0)</f>
        <v/>
      </c>
      <c r="CH231">
        <f>IFERROR(IF(OR(INDEX(PIS!P$1:P$500,MATCH(D231,PIS!C$1:C$500))="LT",INDEX(PIS!P$1:P$500,MATCH(D231,PIS!C$1:C$500))="CK"),0,IF(CF231&lt;2000000,0,CF231*10%)),0)</f>
        <v/>
      </c>
      <c r="CI231">
        <f>IFERROR(INDEX(ADJ!$A$1:$BZ$1000,MATCH(PAYROLL!D231,ADJ!A$1:A$500,0),MATCH(PAYROLL!CI$2,ADJ!$2:$2,0)),0)</f>
        <v/>
      </c>
      <c r="CJ231">
        <f>IFERROR(INDEX(ADJ!$A$1:$BZ$1000,MATCH(PAYROLL!D231,ADJ!A$1:A$500,0),MATCH(PAYROLL!CJ$2,ADJ!$2:$2,0)),0)</f>
        <v/>
      </c>
      <c r="CK231">
        <f>IFERROR(INDEX(ADJ!$A$1:$BZ$1000,MATCH(PAYROLL!D231,ADJ!A$1:A$500,0),MATCH(PAYROLL!CK$2,ADJ!$2:$2,0)),0)</f>
        <v/>
      </c>
      <c r="CL231">
        <f>SUM(CG231:CK231)</f>
        <v/>
      </c>
      <c r="CM231">
        <f>ROUND(SUM(CH231:CK231),0)</f>
        <v/>
      </c>
      <c r="CN231">
        <f>IFERROR(INDEX(CSDA!D$1:D$500,MATCH($CN$2,CSDA!C$1:C$500,0))*INDEX(PIS!V$1:V$500,MATCH(D231,PIS!C$1:C$500))+INDEX(ADJ!$A$1:$BZ$1000,MATCH(PAYROLL!D231,ADJ!A$1:A$500,0),MATCH(PAYROLL!CN$2,ADJ!$2:$2,0)),0)</f>
        <v/>
      </c>
      <c r="CO231">
        <f>IFERROR(INDEX(ADJ!$A$1:$BZ$1000,MATCH(PAYROLL!D231,ADJ!A$1:A$500,0),MATCH(PAYROLL!CO$2,ADJ!$2:$2,0)),0)</f>
        <v/>
      </c>
      <c r="CP231">
        <f>IFERROR(INDEX(ADJ!$A$1:$BZ$1000,MATCH(PAYROLL!D231,ADJ!A$1:A$500,0),MATCH(PAYROLL!CP$2,ADJ!$2:$2,0)),0)</f>
        <v/>
      </c>
      <c r="CQ231">
        <f>BP231-CL231-CI231-CM231-CN231-CO231-CP231-CC231</f>
        <v/>
      </c>
      <c r="CR231">
        <f>IFERROR(IF(RIGHT(INDEX(PIS!O$1:O$500,MATCH(D231,PIS!C$1:C$500,0)),5)="Gross",MIN(U231+V231,VLOOKUP("R700",TSC!B:C,2,0)*VLOOKUP("R101",TSC!B:C,2,0))*(VLOOKUP("T711",TSC!B:C,2,0)+VLOOKUP("T712",TSC!B:C,2,0))%,MIN(T231+V231,VLOOKUP("R700",TSC!B:C,2,0)*VLOOKUP("R101",TSC!B:C,2,0))*(VLOOKUP("T711",TSC!B:C,2,0)+VLOOKUP("T712",TSC!B:C,2,0)+VLOOKUP("R701",TSC!B:C,2,0))%),0)</f>
        <v/>
      </c>
      <c r="CS231">
        <f>IFERROR(IF(RIGHT(INDEX(PIS!O$1:O$500,MATCH(D231,PIS!C$1:C$500,0)),5)="Gross",MIN(U231+V231,VLOOKUP("R700",TSC!B:C,2,0)*VLOOKUP("R101",TSC!B:C,2,0))*(VLOOKUP("T714",TSC!B:C,2,0))%,MIN(T231+V231,VLOOKUP("R700",TSC!B:C,2,0)*VLOOKUP("R101",TSC!B:C,2,0))*(VLOOKUP("T704",TSC!B:C,2,0)+VLOOKUP("T714",TSC!B:C,2,0))%),0)</f>
        <v/>
      </c>
      <c r="CT231">
        <f>IFERROR(IF(RIGHT(INDEX(PIS!O$1:O$500,MATCH(D231,PIS!C$1:C$500,0)),5)="Gross",MIN(U231+V231,VLOOKUP("R700",TSC!B:C,2,0)*VLOOKUP("R101",TSC!B:C,2,0))*VLOOKUP("T705",TSC!B:C,2,0)%,MIN(T231+V231,VLOOKUP("R700",TSC!B:C,2,0)*VLOOKUP("R101",TSC!B:C,2,0))*VLOOKUP("T705",TSC!B:C,2,0)%),0)</f>
        <v/>
      </c>
      <c r="CU231">
        <f>IFERROR(IF(RIGHT(INDEX(PIS!O$1:O$500,MATCH(D231,PIS!C$1:C$500,0)),5)="Gross",MIN(U231+V231,VLOOKUP("R700",TSC!B:C,2,0)*VLOOKUP("R101",TSC!B:C,2,0))*(VLOOKUP("T713",TSC!B:C,2,0))%,MIN(T231+V231,VLOOKUP("R700",TSC!B:C,2,0)*VLOOKUP("R101",TSC!B:C,2,0))*(VLOOKUP("T713",TSC!B:C,2,0))%),0)</f>
        <v/>
      </c>
      <c r="CV231">
        <f>IFERROR(INDEX(ADJ!$A$1:$BZ$1000,MATCH(PAYROLL!D231,ADJ!A$1:A$500,0),MATCH(PAYROLL!CV$2,ADJ!$2:$2,0)),0)</f>
        <v/>
      </c>
      <c r="CW231">
        <f>IFERROR(INDEX(ADJ!$A$1:$BZ$1000,MATCH(PAYROLL!D231,ADJ!A$1:A$500,0),MATCH(PAYROLL!CW$2,ADJ!$2:$2,0)),0)</f>
        <v/>
      </c>
      <c r="CX231">
        <f>SUM(CR231:CW231)</f>
        <v/>
      </c>
      <c r="CY231">
        <f>ROUND(IF(CR231&gt;0,T231+V231*VLOOKUP("R202",TSC!$B$1:$C$500,2,0),0),0)</f>
        <v/>
      </c>
      <c r="CZ231">
        <f>IFERROR(INDEX(CSDA!D$1:D$500,MATCH($CZ$2,CSDA!C$1:C$500,0)),0)</f>
        <v/>
      </c>
      <c r="DA231">
        <f>ROUND(T231*0.7%,0)</f>
        <v/>
      </c>
      <c r="DB231">
        <f>ROUND(T231/12,0)</f>
        <v/>
      </c>
      <c r="DC231">
        <f ref="DC231" t="array">IFERROR(INDEX(CSDA!D$1:D$500,MATCH("Trích giữ"&amp;PAYROLL!DC$2,CSDA!A$1:A$500&amp;CSDA!C$1:C$500,0)),0)</f>
        <v/>
      </c>
      <c r="DD231">
        <f ref="DD231" t="array">IFERROR(INDEX(CSDA!D$1:D$500,MATCH("Trích giữ"&amp;PAYROLL!DD$2,CSDA!A$1:A$500&amp;CSDA!C$1:C$500,0)),0)</f>
        <v/>
      </c>
      <c r="DE231">
        <f ref="DE231" t="array">IFERROR(INDEX(CSDA!D$1:D$500,MATCH("Trích giữ"&amp;PAYROLL!DE$2,CSDA!A$1:A$500&amp;CSDA!C$1:C$500,0)),0)</f>
        <v/>
      </c>
      <c r="DF231">
        <f>IFERROR(INDEX(CSDA!D$1:D$500,MATCH(PAYROLL!DF$2,CSDA!C$1:C$500,0)),0)</f>
        <v/>
      </c>
      <c r="DG231">
        <f ref="DG231" t="array">IFERROR(INDEX(CSDA!D$1:D$500,MATCH("Trích giữ"&amp;PAYROLL!DG$2,CSDA!A$1:A$500&amp;CSDA!C$1:C$500,0)),0)</f>
        <v/>
      </c>
      <c r="DH231">
        <f>ROUND(T231/26,0)</f>
        <v/>
      </c>
      <c r="DI231">
        <f ref="DI231" t="array">IFERROR(INDEX(CSDA!D$1:D$500,MATCH("Trích giữ"&amp;PAYROLL!DI$2,CSDA!A$1:A$500&amp;CSDA!C$1:C$500,0)),0)</f>
        <v/>
      </c>
      <c r="DJ231">
        <f>IF(U231=0,T231*21.5%-BL231,0)</f>
        <v/>
      </c>
      <c r="DK231">
        <f ref="DK231" t="array">IFERROR(INDEX(CSDA!D$1:D$500,MATCH("Trích giữ"&amp;PAYROLL!DK$2,CSDA!A$1:A$500&amp;CSDA!C$1:C$500,0)),0)</f>
        <v/>
      </c>
      <c r="DL231">
        <f>IFERROR(INDEX(CSDA!D$1:D$500,MATCH(PAYROLL!DL$2,CSDA!C$1:C$500,0))/12,0)</f>
        <v/>
      </c>
      <c r="DM231">
        <f>SUM(DB231:DL231)</f>
        <v/>
      </c>
      <c r="DN231">
        <f>IFERROR(INDEX(ADJ!$A$1:$BZ$1000,MATCH(PAYROLL!D231,ADJ!A$1:A$500,0),MATCH(PAYROLL!DN$2,ADJ!$2:$2,0)),0)</f>
        <v/>
      </c>
      <c r="DO231">
        <f>IFERROR(SUM(BP231,DM231:DN231,CX231:DA231)-DT231,0)</f>
        <v/>
      </c>
      <c r="DP231">
        <f ref="DP231" t="array">SUM(BW231*IFERROR(INDEX(CSDA!D$1:D$500,MATCH(BW$2,CSDA!C$1:C$500,0)),0)%,CX231*IFERROR(INDEX(CSDA!D$1:D$500,MATCH(CX$2,CSDA!C$1:C$500,0)),0)%,DA231*IFERROR(INDEX(CSDA!D$1:D$500,MATCH(DA$2,CSDA!C$1:C$500,0)),0)%,DB231*IFERROR(INDEX(CSDA!D$1:D$500,MATCH(DB$2,CSDA!C$1:C$500,0)),0)%,DF231*IFERROR(INDEX(CSDA!D$1:D$500,MATCH("Phí dịch vụ"&amp;PAYROLL!DF$2,CSDA!A$1:A$500&amp;CSDA!C$1:C$500,0)),0)%,DC231*IFERROR(INDEX(CSDA!D$1:D$500,MATCH("Phí dịch vụ"&amp;PAYROLL!DC$2,CSDA!A$1:A$500&amp;CSDA!C$1:C$500,0)),0)%,DH231*IFERROR(INDEX(CSDA!D$1:D$500,MATCH("Phí dịch vụ"&amp;PAYROLL!DH$2,CSDA!A$1:A$500&amp;CSDA!C$1:C$500,0)),0)%,DJ231*IFERROR(INDEX(CSDA!D$1:D$500,MATCH("Phí dịch vụ"&amp;PAYROLL!DJ$2,CSDA!A$1:A$500&amp;CSDA!C$1:C$500,0)),0)%,BN231*IFERROR(INDEX(CSDA!D$1:D$500,MATCH(BN$2,CSDA!C$1:C$500,0)),0)%)-BN231*7%</f>
        <v/>
      </c>
      <c r="DQ231">
        <f>IFERROR(INDEX(ADJ!$A$1:$BZ$1000,MATCH(PAYROLL!D231,ADJ!A$1:A$500,0),MATCH(PAYROLL!DQ$2,ADJ!$2:$2,0)),0)</f>
        <v/>
      </c>
      <c r="DR231">
        <f>IFERROR(INDEX(ADJ!$A$1:$BZ$1000,MATCH(PAYROLL!D231,ADJ!A$1:A$500,0),MATCH(PAYROLL!DR$2,ADJ!$2:$2,0)),0)</f>
        <v/>
      </c>
      <c r="DS231">
        <f>SUM(DP231:DR231)</f>
        <v/>
      </c>
      <c r="DT231">
        <f>EK231</f>
        <v/>
      </c>
      <c r="DU231">
        <f>SUM(DO231:DR231)</f>
        <v/>
      </c>
      <c r="DV231">
        <f>ROUND(DU231*0.1,0)</f>
        <v/>
      </c>
      <c r="DW231">
        <f>DU231+DV231</f>
        <v/>
      </c>
      <c r="DZ231">
        <f>IFERROR(INDEX(ADJ!$A$1:$BZ$1000,MATCH(PAYROLL!$D231,ADJ!A$1:A$500,0),MATCH(PAYROLL!DZ$2,ADJ!$2:$2,0)),0)</f>
        <v/>
      </c>
      <c r="EA231">
        <f>IFERROR(INDEX(ADJ!$A$1:$BZ$1000,MATCH(PAYROLL!$D231,ADJ!A$1:A$500,0),MATCH(PAYROLL!EA$2,ADJ!$2:$2,0)),0)</f>
        <v/>
      </c>
      <c r="EB231">
        <f>IFERROR(INDEX(ADJ!$A$1:$BZ$1000,MATCH(PAYROLL!$D231,ADJ!A$1:A$500,0),MATCH(PAYROLL!EB$2,ADJ!$2:$2,0)),0)</f>
        <v/>
      </c>
      <c r="EC231">
        <f>IFERROR(INDEX(ADJ!$A$1:$BZ$1000,MATCH(PAYROLL!$D231,ADJ!A$1:A$500,0),MATCH(PAYROLL!EC$2,ADJ!$2:$2,0)),0)</f>
        <v/>
      </c>
      <c r="ED231">
        <f>IFERROR(INDEX(ADJ!$A$1:$BZ$1000,MATCH(PAYROLL!$D231,ADJ!A$1:A$500,0),MATCH(PAYROLL!ED$2,ADJ!$2:$2,0)),0)</f>
        <v/>
      </c>
      <c r="EE231">
        <f>IFERROR(INDEX(ADJ!$A$1:$BZ$1000,MATCH(PAYROLL!$D231,ADJ!A$1:A$500,0),MATCH(PAYROLL!EE$2,ADJ!$2:$2,0)),0)</f>
        <v/>
      </c>
      <c r="EF231">
        <f>IFERROR(INDEX(ADJ!$A$1:$BZ$1000,MATCH(PAYROLL!$D231,ADJ!A$1:A$500,0),MATCH(PAYROLL!EF$2,ADJ!$2:$2,0)),0)</f>
        <v/>
      </c>
      <c r="EG231">
        <f>IFERROR(INDEX(ADJ!$A$1:$BZ$1000,MATCH(PAYROLL!$D231,ADJ!A$1:A$500,0),MATCH(PAYROLL!EG$2,ADJ!$2:$2,0)),0)</f>
        <v/>
      </c>
      <c r="EH231">
        <f>IFERROR(INDEX(ADJ!$A$1:$BZ$1000,MATCH(PAYROLL!$D231,ADJ!A$1:A$500,0),MATCH(PAYROLL!EH$2,ADJ!$2:$2,0)),0)</f>
        <v/>
      </c>
      <c r="EI231">
        <f>IFERROR(INDEX(ADJ!$A$1:$BZ$1000,MATCH(PAYROLL!D231,ADJ!A$1:A$500,0),MATCH(PAYROLL!EI$2,ADJ!$2:$2,0)),0)</f>
        <v/>
      </c>
      <c r="EJ231">
        <f>IFERROR(INDEX(ADJ!$A$1:$BZ$1000,MATCH(PAYROLL!$D231,ADJ!A$1:A$500,0),MATCH(PAYROLL!EJ$2,ADJ!$2:$2,0)),0)</f>
        <v/>
      </c>
      <c r="EK231">
        <f>SUM(DZ231:EJ231)</f>
        <v/>
      </c>
    </row>
    <row r="232">
      <c r="A232" t="n">
        <v>230</v>
      </c>
      <c r="B232" t="inlineStr">
        <is>
          <t>Vi Hải Đoan</t>
        </is>
      </c>
      <c r="D232" t="inlineStr">
        <is>
          <t>142845-04</t>
        </is>
      </c>
      <c r="S232">
        <f>IFERROR(INDEX(PIS!$A$1:$BZ$1000,MATCH($D232,PIS!C$1:C$500,0),MATCH("Lương CB tháng trước",PIS!$1:$1,0)),0)</f>
        <v/>
      </c>
      <c r="T232">
        <f>IFERROR(INDEX(PIS!$A$1:$BZ$1000,MATCH($D232,PIS!C$1:C$500,0),MATCH("Lương CB hiện tại",PIS!$1:$1,0)),0)</f>
        <v/>
      </c>
      <c r="U232">
        <f>IFERROR(INDEX(PIS!$A$1:$BZ$1000,MATCH($D232,PIS!C$1:C$500,0),MATCH("Lương đóng BHBB",PIS!$1:$1,0)),0)</f>
        <v/>
      </c>
      <c r="V232">
        <f>IFERROR(INDEX(PIS!$A$1:$BZ$1000,MATCH($D232,PIS!C$1:C$500,0),MATCH(V$2,PIS!$2:$2,0)),0)</f>
        <v/>
      </c>
      <c r="W232">
        <f>IFERROR(INDEX(PIS!$A$1:$BZ$1000,MATCH($D232,PIS!C$1:C$500,0),MATCH(W$2,PIS!$2:$2,0)),0)</f>
        <v/>
      </c>
      <c r="X232">
        <f>IFERROR(INDEX(PIS!$A$1:$BZ$1000,MATCH($D232,PIS!C$1:C$500,0),MATCH(X$2,PIS!$2:$2,0)),0)</f>
        <v/>
      </c>
      <c r="Y232">
        <f>IFERROR(INDEX(PIS!$A$1:$BZ$1000,MATCH($D232,PIS!C$1:C$500,0),MATCH(Y$2,PIS!$2:$2,0)),0)</f>
        <v/>
      </c>
      <c r="Z232">
        <f>IFERROR(INDEX(PIS!$A$1:$BZ$1000,MATCH($D232,PIS!C$1:C$500,0),MATCH(Z$2,PIS!$2:$2,0)),0)</f>
        <v/>
      </c>
      <c r="AA232">
        <f>IFERROR(INDEX(PIS!$A$1:$BZ$1000,MATCH($D232,PIS!C$1:C$500,0),MATCH(AA$2,PIS!$2:$2,0)),0)</f>
        <v/>
      </c>
      <c r="AB232">
        <f>IFERROR(INDEX(PIS!$A$1:$BZ$1000,MATCH($D232,PIS!C$1:C$500,0),MATCH(AB$2,PIS!$2:$2,0)),0)</f>
        <v/>
      </c>
      <c r="AC232">
        <f>SUM(V232:AB232)</f>
        <v/>
      </c>
      <c r="AD232">
        <f>IFERROR(INDEX(TIMESHEET!$A$1:$AI$5000,MATCH($D232,TIMESHEET!A$1:A$500,0),MATCH("T100",TIMESHEET!$2:$2,0))-2,0)</f>
        <v/>
      </c>
      <c r="AE232">
        <f>IFERROR(INDEX(TIMESHEET!$A$1:$AI$5000,MATCH($D232,TIMESHEET!A$1:A$500,0),MATCH("T202",TIMESHEET!$2:$2,0)),0)</f>
        <v/>
      </c>
      <c r="AF232">
        <f>IFERROR(INDEX(TIMESHEET!$A$1:$AI$5000,MATCH($D232,TIMESHEET!A$1:A$500,0),MATCH("T302",TIMESHEET!$2:$2,0)),0)</f>
        <v/>
      </c>
      <c r="AG232">
        <f>IFERROR(INDEX(TIMESHEET!$A$1:$AI$5000,MATCH($D232,TIMESHEET!A$1:A$500,0),MATCH("T406",TIMESHEET!$2:$2,0)),0)</f>
        <v/>
      </c>
      <c r="AH232">
        <f>AE232+AG232</f>
        <v/>
      </c>
      <c r="AI232">
        <f>IFERROR(INDEX(TIMESHEET!$A$1:$AI$5000,MATCH($D232,TIMESHEET!A$1:A$500,0),MATCH("T701",TIMESHEET!$2:$2,0)),0)</f>
        <v/>
      </c>
      <c r="AJ232">
        <f>IFERROR(INDEX(TIMESHEET!$A$1:$AI$5000,MATCH($D232,TIMESHEET!B$1:B$500,0),MATCH("T320",TIMESHEET!$2:$2,0)),0)</f>
        <v/>
      </c>
      <c r="AK232">
        <f>IFERROR(IF(LEFT(INDEX(PIS!O$1:O$500,MATCH(D232,PIS!C$1:C$500)),1)="M",T232/AD232*SUM(AE232:AG232),T232*AD232),0)</f>
        <v/>
      </c>
      <c r="AL232">
        <f>IFERROR(INDEX(ADJ!$A$1:$BZ$1000,MATCH(PAYROLL!D232,ADJ!A$1:A$500,0),MATCH(PAYROLL!AL$2,ADJ!$2:$2,0)),0)</f>
        <v/>
      </c>
      <c r="AM232">
        <f>SUM(AK232:AL232)</f>
        <v/>
      </c>
      <c r="AN232">
        <f>IFERROR(ROUND(V232/$AD232*$AH232,0),0)</f>
        <v/>
      </c>
      <c r="AO232">
        <f>IFERROR(ROUND(W232/$AD232*$AH232,0),0)</f>
        <v/>
      </c>
      <c r="AP232">
        <f>IFERROR(ROUND(X232/$AD232*$AE232,0),0)</f>
        <v/>
      </c>
      <c r="AQ232">
        <f>IFERROR(ROUND(Y232/$AD232*$AH232,0),0)</f>
        <v/>
      </c>
      <c r="AR232">
        <f>IFERROR(ROUND(Z232/$AD232*$AH232,0),0)</f>
        <v/>
      </c>
      <c r="AS232">
        <f>IFERROR(ROUND(AA232/$AD232*$AH232,0),0)</f>
        <v/>
      </c>
      <c r="AT232">
        <f>IFERROR(IF((AE232+AF232+AG232)&gt;13,AB232,ROUND(AB232/AD232*AH232,0)),0)</f>
        <v/>
      </c>
      <c r="AU232">
        <f>IFERROR(INDEX(ADJ!$A$1:$BZ$1000,MATCH(PAYROLL!D232,ADJ!A$1:A$500,0),MATCH(PAYROLL!AU$2,ADJ!$2:$2,0)),0)</f>
        <v/>
      </c>
      <c r="AV232">
        <f>ROUND(SUM(AN232:AU232),0)</f>
        <v/>
      </c>
      <c r="AW232">
        <f>IFERROR(INDEX(TIMESHEET!$A$1:$AI$5000,MATCH(PAYROLL!D232,TIMESHEET!A$1:A$500,0),MATCH("T620",TIMESHEET!$2:$2,0)),0)</f>
        <v/>
      </c>
      <c r="AX232">
        <f>IFERROR(INDEX(TIMESHEET!$A$1:$AI$5000,MATCH(PAYROLL!D232,TIMESHEET!A$1:A$500,0),MATCH("T601",TIMESHEET!$2:$2,0)),0)</f>
        <v/>
      </c>
      <c r="AY232">
        <f>IFERROR(INDEX(TIMESHEET!$A$1:$AI$5000,MATCH(PAYROLL!D232,TIMESHEET!A$1:A$500,0),MATCH("T602",TIMESHEET!$2:$2,0)),0)</f>
        <v/>
      </c>
      <c r="AZ232">
        <f>IFERROR(INDEX(TIMESHEET!$A$1:$AI$5000,MATCH(PAYROLL!D232,TIMESHEET!A$1:A$500,0),MATCH("T603",TIMESHEET!$2:$2,0)),0)</f>
        <v/>
      </c>
      <c r="BA232">
        <f>IFERROR(INDEX(TIMESHEET!$A$1:$AI$5000,MATCH(PAYROLL!D232,TIMESHEET!A$1:A$500,0),MATCH("T611",TIMESHEET!$2:$2,0)),0)</f>
        <v/>
      </c>
      <c r="BB232">
        <f>IFERROR(INDEX(TIMESHEET!$A$1:$AI$5000,MATCH(PAYROLL!D232,TIMESHEET!A$1:A$500,0),MATCH("T612",TIMESHEET!$2:$2,0)),0)</f>
        <v/>
      </c>
      <c r="BC232">
        <f>IFERROR(INDEX(TIMESHEET!$A$1:$AI$5000,MATCH(PAYROLL!D232,TIMESHEET!A$1:A$500,0),MATCH("T613",TIMESHEET!$2:$2,0)),0)</f>
        <v/>
      </c>
      <c r="BD232">
        <f>IFERROR(INDEX(TIMESHEET!$A$1:$AI$5000,MATCH(PAYROLL!D232,TIMESHEET!A$1:A$500,0),MATCH("T500",TIMESHEET!$2:$2,0)),0)</f>
        <v/>
      </c>
      <c r="BE232">
        <f>IFERROR(IF(LEFT(INDEX(PIS!O$1:O$500,MATCH(D232,PIS!C$1:C$500)),1)="M",T232/AD232/8*(AW232+AX232*1.5+AY232*2+AZ232*3+BA232*2.1+BB232*2.7+BC232*3.9+BD232*0.3),T232/8*(AW232+AX232*1.5+AY232*2+AZ232*3+BA232*2.1+BB232*2.7+BC232*3.9+BD232*0.3)),0)</f>
        <v/>
      </c>
      <c r="BF232">
        <f>IFERROR(INDEX(ADJ!$A$1:$BZ$1000,MATCH(PAYROLL!$D232,ADJ!A$1:A$500,0),MATCH(PAYROLL!BF$2,ADJ!$2:$2,0)),0)</f>
        <v/>
      </c>
      <c r="BG232">
        <f>IFERROR(INDEX(ADJ!$A$1:$BZ$1000,MATCH(PAYROLL!D232,ADJ!A$1:A$500,0),MATCH(PAYROLL!BG$2,ADJ!$2:$2,0)),0)</f>
        <v/>
      </c>
      <c r="BH232">
        <f>IFERROR(INDEX(ADJ!$A$1:$BZ$1000,MATCH(PAYROLL!D232,ADJ!A$1:A$500,0),MATCH(PAYROLL!BH$2,ADJ!$2:$2,0)),0)</f>
        <v/>
      </c>
      <c r="BI232">
        <f>IFERROR(INDEX(ADJ!$A$1:$BZ$1000,MATCH(PAYROLL!D232,ADJ!A$1:A$500,0),MATCH(PAYROLL!BI$2,ADJ!$2:$2,0)),0)</f>
        <v/>
      </c>
      <c r="BJ232">
        <f>IFERROR(INDEX(ADJ!$A$1:$BZ$1000,MATCH(PAYROLL!D232,ADJ!A$1:A$500,0),MATCH(PAYROLL!BJ$2,ADJ!$2:$2,0)),0)</f>
        <v/>
      </c>
      <c r="BK232">
        <f>SUM(BF232:BJ232)</f>
        <v/>
      </c>
      <c r="BL232">
        <f>IFERROR(INDEX(ADJ!$A$1:$BZ$1000,MATCH(PAYROLL!D232,ADJ!A$1:A$500,0),MATCH(PAYROLL!BL$2,ADJ!$2:$2,0)),0)</f>
        <v/>
      </c>
      <c r="BM232">
        <f>IFERROR(INDEX(ADJ!$A$1:$BZ$1000,MATCH(PAYROLL!D232,ADJ!A$1:A$500,0),MATCH(PAYROLL!BM$2,ADJ!$2:$2,0)),0)</f>
        <v/>
      </c>
      <c r="BN232">
        <f>IFERROR(INDEX(ADJ!$A$1:$BZ$1000,MATCH(PAYROLL!D232,ADJ!A$1:A$500,0),MATCH(PAYROLL!BN$2,ADJ!$2:$2,0)),0)</f>
        <v/>
      </c>
      <c r="BO232">
        <f>IFERROR(INDEX(ADJ!$A$1:$BZ$1000,MATCH(PAYROLL!D232,ADJ!A$1:A$500,0),MATCH(PAYROLL!BO$2,ADJ!$2:$2,0)),0)</f>
        <v/>
      </c>
      <c r="BP232">
        <f>SUM(AM232,AV232,BE232,BK232,BL232:BO232)</f>
        <v/>
      </c>
      <c r="BQ232">
        <f>BO232</f>
        <v/>
      </c>
      <c r="BR232">
        <f>IFERROR(ROUND(IF(LEFT(INDEX(PIS!O$1:O$500,MATCH(D232,PIS!C$1:C$500)),1)="D",T232/8*(BD232*0.3),IF(LEFT(INDEX(PIS!O$1:O$500,MATCH(D232,PIS!C$1:C$500)),1)="H",T232*($BD232*0.3),T232/$AD232/8*($BD232*0.3))),0),0)</f>
        <v/>
      </c>
      <c r="BS232">
        <f>IF(AP232&lt;1,0,MIN(AP232,730000))</f>
        <v/>
      </c>
      <c r="BT232">
        <f>IFERROR(ROUND((BE232-SUM(AW232:BC232)*T232/AD232/8),0)-BR232,0)</f>
        <v/>
      </c>
      <c r="BU232">
        <f>AO232</f>
        <v/>
      </c>
      <c r="BV232">
        <f>SUM(BQ232:BU232)</f>
        <v/>
      </c>
      <c r="BW232">
        <f>BP232-BV232</f>
        <v/>
      </c>
      <c r="BX232">
        <f>IFERROR(IF(RIGHT(INDEX(PIS!O$1:O$500,MATCH(D232,PIS!C$1:C$500)),5)="Gross",MIN(U232+V232,VLOOKUP("R700",TSC!B:C,2,0)*VLOOKUP("R101",TSC!B:C,2,0))*VLOOKUP("R701",TSC!B:C,2,0)%,0),0)</f>
        <v/>
      </c>
      <c r="BY232">
        <f>IFERROR(IF(RIGHT(INDEX(PIS!O$1:O$500,MATCH(D232,PIS!C$1:C$500)),5)="Gross",MIN(U232+V232,VLOOKUP("R700",TSC!B:C,2,0)*VLOOKUP("R101",TSC!B:C,2,0))*VLOOKUP("T704",TSC!B:C,2,0)%,0),0)</f>
        <v/>
      </c>
      <c r="BZ232">
        <f>IFERROR(IF(RIGHT(INDEX(PIS!O$1:O$500,MATCH(D232,PIS!C$1:C$500)),5)="Gross",MIN(U232+V232,VLOOKUP("R700",TSC!B:C,2,0)*VLOOKUP("1",TSC!F:G,2,0))*VLOOKUP("T705",TSC!B:C,2,0)%,0),0)</f>
        <v/>
      </c>
      <c r="CA232">
        <f>IFERROR(INDEX(ADJ!$A$1:$BZ$1000,MATCH(PAYROLL!D232,ADJ!A$1:A$500,0),MATCH(PAYROLL!CA$2,ADJ!$2:$2,0)),0)</f>
        <v/>
      </c>
      <c r="CB232">
        <f>IFERROR(INDEX(ADJ!$A$1:$BZ$1000,MATCH(PAYROLL!D232,ADJ!A$1:A$500,0),MATCH(PAYROLL!CB$2,ADJ!$2:$2,0)),0)</f>
        <v/>
      </c>
      <c r="CC232">
        <f>SUM(BX232:CB232)</f>
        <v/>
      </c>
      <c r="CD232">
        <f>IFERROR(INDEX(PIS!$A$1:$BZ$1000,MATCH(PAYROLL!D232,PIS!C$1:C$500,0),MATCH(PAYROLL!CD$1,PIS!$1:$1,0)),0)</f>
        <v/>
      </c>
      <c r="CE232">
        <f>IFERROR(IF(OR(INDEX(PIS!P$1:P$500,MATCH(D232,PIS!C$1:C$500,0))="LT2",INDEX(PIS!P$1:P$500,MATCH(D232,PIS!C$1:C$500,0))="P10"),0,SUM(CC232,CD232*VLOOKUP("R601",TSC!B:C,2,0),VLOOKUP("R602",TSC!B:C,2,0))),0)</f>
        <v/>
      </c>
      <c r="CF232">
        <f>MAX(BW232-CE232,0)</f>
        <v/>
      </c>
      <c r="CG232">
        <f>IFERROR(IF(OR(RIGHT(INDEX(PIS!P$1:P$500,MATCH(D232,PIS!C$1:C$500)),5)="P10",RIGHT(INDEX(PIS!P$1:P$500,MATCH(D232,PIS!C$1:C$500)),5)="CK"),0,IF(CF232&lt;=5000000,CF232*5%,IF(CF232&lt;=10000000,CF232*10%-250000,IF(CF232&lt;=18000000,CF232*15%-750000,IF(CF232&lt;=32000000,CF232*20%-1650000,IF(CF232&lt;=52000000,CF232*25%-3250000,IF(CF232&lt;=80000000,BH232*30%-5850000,CF232*35%-9850000))))))),0)</f>
        <v/>
      </c>
      <c r="CH232">
        <f>IFERROR(IF(OR(INDEX(PIS!P$1:P$500,MATCH(D232,PIS!C$1:C$500))="LT",INDEX(PIS!P$1:P$500,MATCH(D232,PIS!C$1:C$500))="CK"),0,IF(CF232&lt;2000000,0,CF232*10%)),0)</f>
        <v/>
      </c>
      <c r="CI232">
        <f>IFERROR(INDEX(ADJ!$A$1:$BZ$1000,MATCH(PAYROLL!D232,ADJ!A$1:A$500,0),MATCH(PAYROLL!CI$2,ADJ!$2:$2,0)),0)</f>
        <v/>
      </c>
      <c r="CJ232">
        <f>IFERROR(INDEX(ADJ!$A$1:$BZ$1000,MATCH(PAYROLL!D232,ADJ!A$1:A$500,0),MATCH(PAYROLL!CJ$2,ADJ!$2:$2,0)),0)</f>
        <v/>
      </c>
      <c r="CK232">
        <f>IFERROR(INDEX(ADJ!$A$1:$BZ$1000,MATCH(PAYROLL!D232,ADJ!A$1:A$500,0),MATCH(PAYROLL!CK$2,ADJ!$2:$2,0)),0)</f>
        <v/>
      </c>
      <c r="CL232">
        <f>SUM(CG232:CK232)</f>
        <v/>
      </c>
      <c r="CM232">
        <f>ROUND(SUM(CH232:CK232),0)</f>
        <v/>
      </c>
      <c r="CN232">
        <f>IFERROR(INDEX(CSDA!D$1:D$500,MATCH($CN$2,CSDA!C$1:C$500,0))*INDEX(PIS!V$1:V$500,MATCH(D232,PIS!C$1:C$500))+INDEX(ADJ!$A$1:$BZ$1000,MATCH(PAYROLL!D232,ADJ!A$1:A$500,0),MATCH(PAYROLL!CN$2,ADJ!$2:$2,0)),0)</f>
        <v/>
      </c>
      <c r="CO232">
        <f>IFERROR(INDEX(ADJ!$A$1:$BZ$1000,MATCH(PAYROLL!D232,ADJ!A$1:A$500,0),MATCH(PAYROLL!CO$2,ADJ!$2:$2,0)),0)</f>
        <v/>
      </c>
      <c r="CP232">
        <f>IFERROR(INDEX(ADJ!$A$1:$BZ$1000,MATCH(PAYROLL!D232,ADJ!A$1:A$500,0),MATCH(PAYROLL!CP$2,ADJ!$2:$2,0)),0)</f>
        <v/>
      </c>
      <c r="CQ232">
        <f>BP232-CL232-CI232-CM232-CN232-CO232-CP232-CC232</f>
        <v/>
      </c>
      <c r="CR232">
        <f>IFERROR(IF(RIGHT(INDEX(PIS!O$1:O$500,MATCH(D232,PIS!C$1:C$500,0)),5)="Gross",MIN(U232+V232,VLOOKUP("R700",TSC!B:C,2,0)*VLOOKUP("R101",TSC!B:C,2,0))*(VLOOKUP("T711",TSC!B:C,2,0)+VLOOKUP("T712",TSC!B:C,2,0))%,MIN(T232+V232,VLOOKUP("R700",TSC!B:C,2,0)*VLOOKUP("R101",TSC!B:C,2,0))*(VLOOKUP("T711",TSC!B:C,2,0)+VLOOKUP("T712",TSC!B:C,2,0)+VLOOKUP("R701",TSC!B:C,2,0))%),0)</f>
        <v/>
      </c>
      <c r="CS232">
        <f>IFERROR(IF(RIGHT(INDEX(PIS!O$1:O$500,MATCH(D232,PIS!C$1:C$500,0)),5)="Gross",MIN(U232+V232,VLOOKUP("R700",TSC!B:C,2,0)*VLOOKUP("R101",TSC!B:C,2,0))*(VLOOKUP("T714",TSC!B:C,2,0))%,MIN(T232+V232,VLOOKUP("R700",TSC!B:C,2,0)*VLOOKUP("R101",TSC!B:C,2,0))*(VLOOKUP("T704",TSC!B:C,2,0)+VLOOKUP("T714",TSC!B:C,2,0))%),0)</f>
        <v/>
      </c>
      <c r="CT232">
        <f>IFERROR(IF(RIGHT(INDEX(PIS!O$1:O$500,MATCH(D232,PIS!C$1:C$500,0)),5)="Gross",MIN(U232+V232,VLOOKUP("R700",TSC!B:C,2,0)*VLOOKUP("R101",TSC!B:C,2,0))*VLOOKUP("T705",TSC!B:C,2,0)%,MIN(T232+V232,VLOOKUP("R700",TSC!B:C,2,0)*VLOOKUP("R101",TSC!B:C,2,0))*VLOOKUP("T705",TSC!B:C,2,0)%),0)</f>
        <v/>
      </c>
      <c r="CU232">
        <f>IFERROR(IF(RIGHT(INDEX(PIS!O$1:O$500,MATCH(D232,PIS!C$1:C$500,0)),5)="Gross",MIN(U232+V232,VLOOKUP("R700",TSC!B:C,2,0)*VLOOKUP("R101",TSC!B:C,2,0))*(VLOOKUP("T713",TSC!B:C,2,0))%,MIN(T232+V232,VLOOKUP("R700",TSC!B:C,2,0)*VLOOKUP("R101",TSC!B:C,2,0))*(VLOOKUP("T713",TSC!B:C,2,0))%),0)</f>
        <v/>
      </c>
      <c r="CV232">
        <f>IFERROR(INDEX(ADJ!$A$1:$BZ$1000,MATCH(PAYROLL!D232,ADJ!A$1:A$500,0),MATCH(PAYROLL!CV$2,ADJ!$2:$2,0)),0)</f>
        <v/>
      </c>
      <c r="CW232">
        <f>IFERROR(INDEX(ADJ!$A$1:$BZ$1000,MATCH(PAYROLL!D232,ADJ!A$1:A$500,0),MATCH(PAYROLL!CW$2,ADJ!$2:$2,0)),0)</f>
        <v/>
      </c>
      <c r="CX232">
        <f>SUM(CR232:CW232)</f>
        <v/>
      </c>
      <c r="CY232">
        <f>ROUND(IF(CR232&gt;0,T232+V232*VLOOKUP("R202",TSC!$B$1:$C$500,2,0),0),0)</f>
        <v/>
      </c>
      <c r="CZ232">
        <f>IFERROR(INDEX(CSDA!D$1:D$500,MATCH($CZ$2,CSDA!C$1:C$500,0)),0)</f>
        <v/>
      </c>
      <c r="DA232">
        <f>ROUND(T232*0.7%,0)</f>
        <v/>
      </c>
      <c r="DB232">
        <f>ROUND(T232/12,0)</f>
        <v/>
      </c>
      <c r="DC232">
        <f ref="DC232" t="array">IFERROR(INDEX(CSDA!D$1:D$500,MATCH("Trích giữ"&amp;PAYROLL!DC$2,CSDA!A$1:A$500&amp;CSDA!C$1:C$500,0)),0)</f>
        <v/>
      </c>
      <c r="DD232">
        <f ref="DD232" t="array">IFERROR(INDEX(CSDA!D$1:D$500,MATCH("Trích giữ"&amp;PAYROLL!DD$2,CSDA!A$1:A$500&amp;CSDA!C$1:C$500,0)),0)</f>
        <v/>
      </c>
      <c r="DE232">
        <f ref="DE232" t="array">IFERROR(INDEX(CSDA!D$1:D$500,MATCH("Trích giữ"&amp;PAYROLL!DE$2,CSDA!A$1:A$500&amp;CSDA!C$1:C$500,0)),0)</f>
        <v/>
      </c>
      <c r="DF232">
        <f>IFERROR(INDEX(CSDA!D$1:D$500,MATCH(PAYROLL!DF$2,CSDA!C$1:C$500,0)),0)</f>
        <v/>
      </c>
      <c r="DG232">
        <f ref="DG232" t="array">IFERROR(INDEX(CSDA!D$1:D$500,MATCH("Trích giữ"&amp;PAYROLL!DG$2,CSDA!A$1:A$500&amp;CSDA!C$1:C$500,0)),0)</f>
        <v/>
      </c>
      <c r="DH232">
        <f>ROUND(T232/26,0)</f>
        <v/>
      </c>
      <c r="DI232">
        <f ref="DI232" t="array">IFERROR(INDEX(CSDA!D$1:D$500,MATCH("Trích giữ"&amp;PAYROLL!DI$2,CSDA!A$1:A$500&amp;CSDA!C$1:C$500,0)),0)</f>
        <v/>
      </c>
      <c r="DJ232">
        <f>IF(U232=0,T232*21.5%-BL232,0)</f>
        <v/>
      </c>
      <c r="DK232">
        <f ref="DK232" t="array">IFERROR(INDEX(CSDA!D$1:D$500,MATCH("Trích giữ"&amp;PAYROLL!DK$2,CSDA!A$1:A$500&amp;CSDA!C$1:C$500,0)),0)</f>
        <v/>
      </c>
      <c r="DL232">
        <f>IFERROR(INDEX(CSDA!D$1:D$500,MATCH(PAYROLL!DL$2,CSDA!C$1:C$500,0))/12,0)</f>
        <v/>
      </c>
      <c r="DM232">
        <f>SUM(DB232:DL232)</f>
        <v/>
      </c>
      <c r="DN232">
        <f>IFERROR(INDEX(ADJ!$A$1:$BZ$1000,MATCH(PAYROLL!D232,ADJ!A$1:A$500,0),MATCH(PAYROLL!DN$2,ADJ!$2:$2,0)),0)</f>
        <v/>
      </c>
      <c r="DO232">
        <f>IFERROR(SUM(BP232,DM232:DN232,CX232:DA232)-DT232,0)</f>
        <v/>
      </c>
      <c r="DP232">
        <f ref="DP232" t="array">SUM(BW232*IFERROR(INDEX(CSDA!D$1:D$500,MATCH(BW$2,CSDA!C$1:C$500,0)),0)%,CX232*IFERROR(INDEX(CSDA!D$1:D$500,MATCH(CX$2,CSDA!C$1:C$500,0)),0)%,DA232*IFERROR(INDEX(CSDA!D$1:D$500,MATCH(DA$2,CSDA!C$1:C$500,0)),0)%,DB232*IFERROR(INDEX(CSDA!D$1:D$500,MATCH(DB$2,CSDA!C$1:C$500,0)),0)%,DF232*IFERROR(INDEX(CSDA!D$1:D$500,MATCH("Phí dịch vụ"&amp;PAYROLL!DF$2,CSDA!A$1:A$500&amp;CSDA!C$1:C$500,0)),0)%,DC232*IFERROR(INDEX(CSDA!D$1:D$500,MATCH("Phí dịch vụ"&amp;PAYROLL!DC$2,CSDA!A$1:A$500&amp;CSDA!C$1:C$500,0)),0)%,DH232*IFERROR(INDEX(CSDA!D$1:D$500,MATCH("Phí dịch vụ"&amp;PAYROLL!DH$2,CSDA!A$1:A$500&amp;CSDA!C$1:C$500,0)),0)%,DJ232*IFERROR(INDEX(CSDA!D$1:D$500,MATCH("Phí dịch vụ"&amp;PAYROLL!DJ$2,CSDA!A$1:A$500&amp;CSDA!C$1:C$500,0)),0)%,BN232*IFERROR(INDEX(CSDA!D$1:D$500,MATCH(BN$2,CSDA!C$1:C$500,0)),0)%)-BN232*7%</f>
        <v/>
      </c>
      <c r="DQ232">
        <f>IFERROR(INDEX(ADJ!$A$1:$BZ$1000,MATCH(PAYROLL!D232,ADJ!A$1:A$500,0),MATCH(PAYROLL!DQ$2,ADJ!$2:$2,0)),0)</f>
        <v/>
      </c>
      <c r="DR232">
        <f>IFERROR(INDEX(ADJ!$A$1:$BZ$1000,MATCH(PAYROLL!D232,ADJ!A$1:A$500,0),MATCH(PAYROLL!DR$2,ADJ!$2:$2,0)),0)</f>
        <v/>
      </c>
      <c r="DS232">
        <f>SUM(DP232:DR232)</f>
        <v/>
      </c>
      <c r="DT232">
        <f>EK232</f>
        <v/>
      </c>
      <c r="DU232">
        <f>SUM(DO232:DR232)</f>
        <v/>
      </c>
      <c r="DV232">
        <f>ROUND(DU232*0.1,0)</f>
        <v/>
      </c>
      <c r="DW232">
        <f>DU232+DV232</f>
        <v/>
      </c>
      <c r="DZ232">
        <f>IFERROR(INDEX(ADJ!$A$1:$BZ$1000,MATCH(PAYROLL!$D232,ADJ!A$1:A$500,0),MATCH(PAYROLL!DZ$2,ADJ!$2:$2,0)),0)</f>
        <v/>
      </c>
      <c r="EA232">
        <f>IFERROR(INDEX(ADJ!$A$1:$BZ$1000,MATCH(PAYROLL!$D232,ADJ!A$1:A$500,0),MATCH(PAYROLL!EA$2,ADJ!$2:$2,0)),0)</f>
        <v/>
      </c>
      <c r="EB232">
        <f>IFERROR(INDEX(ADJ!$A$1:$BZ$1000,MATCH(PAYROLL!$D232,ADJ!A$1:A$500,0),MATCH(PAYROLL!EB$2,ADJ!$2:$2,0)),0)</f>
        <v/>
      </c>
      <c r="EC232">
        <f>IFERROR(INDEX(ADJ!$A$1:$BZ$1000,MATCH(PAYROLL!$D232,ADJ!A$1:A$500,0),MATCH(PAYROLL!EC$2,ADJ!$2:$2,0)),0)</f>
        <v/>
      </c>
      <c r="ED232">
        <f>IFERROR(INDEX(ADJ!$A$1:$BZ$1000,MATCH(PAYROLL!$D232,ADJ!A$1:A$500,0),MATCH(PAYROLL!ED$2,ADJ!$2:$2,0)),0)</f>
        <v/>
      </c>
      <c r="EE232">
        <f>IFERROR(INDEX(ADJ!$A$1:$BZ$1000,MATCH(PAYROLL!$D232,ADJ!A$1:A$500,0),MATCH(PAYROLL!EE$2,ADJ!$2:$2,0)),0)</f>
        <v/>
      </c>
      <c r="EF232">
        <f>IFERROR(INDEX(ADJ!$A$1:$BZ$1000,MATCH(PAYROLL!$D232,ADJ!A$1:A$500,0),MATCH(PAYROLL!EF$2,ADJ!$2:$2,0)),0)</f>
        <v/>
      </c>
      <c r="EG232">
        <f>IFERROR(INDEX(ADJ!$A$1:$BZ$1000,MATCH(PAYROLL!$D232,ADJ!A$1:A$500,0),MATCH(PAYROLL!EG$2,ADJ!$2:$2,0)),0)</f>
        <v/>
      </c>
      <c r="EH232">
        <f>IFERROR(INDEX(ADJ!$A$1:$BZ$1000,MATCH(PAYROLL!$D232,ADJ!A$1:A$500,0),MATCH(PAYROLL!EH$2,ADJ!$2:$2,0)),0)</f>
        <v/>
      </c>
      <c r="EI232">
        <f>IFERROR(INDEX(ADJ!$A$1:$BZ$1000,MATCH(PAYROLL!D232,ADJ!A$1:A$500,0),MATCH(PAYROLL!EI$2,ADJ!$2:$2,0)),0)</f>
        <v/>
      </c>
      <c r="EJ232">
        <f>IFERROR(INDEX(ADJ!$A$1:$BZ$1000,MATCH(PAYROLL!$D232,ADJ!A$1:A$500,0),MATCH(PAYROLL!EJ$2,ADJ!$2:$2,0)),0)</f>
        <v/>
      </c>
      <c r="EK232">
        <f>SUM(DZ232:EJ232)</f>
        <v/>
      </c>
    </row>
    <row r="233">
      <c r="A233" t="n">
        <v>231</v>
      </c>
      <c r="B233" t="inlineStr">
        <is>
          <t>Nông Văn Hỉ</t>
        </is>
      </c>
      <c r="D233" t="inlineStr">
        <is>
          <t>119256-04</t>
        </is>
      </c>
      <c r="S233">
        <f>IFERROR(INDEX(PIS!$A$1:$BZ$1000,MATCH($D233,PIS!C$1:C$500,0),MATCH("Lương CB tháng trước",PIS!$1:$1,0)),0)</f>
        <v/>
      </c>
      <c r="T233">
        <f>IFERROR(INDEX(PIS!$A$1:$BZ$1000,MATCH($D233,PIS!C$1:C$500,0),MATCH("Lương CB hiện tại",PIS!$1:$1,0)),0)</f>
        <v/>
      </c>
      <c r="U233">
        <f>IFERROR(INDEX(PIS!$A$1:$BZ$1000,MATCH($D233,PIS!C$1:C$500,0),MATCH("Lương đóng BHBB",PIS!$1:$1,0)),0)</f>
        <v/>
      </c>
      <c r="V233">
        <f>IFERROR(INDEX(PIS!$A$1:$BZ$1000,MATCH($D233,PIS!C$1:C$500,0),MATCH(V$2,PIS!$2:$2,0)),0)</f>
        <v/>
      </c>
      <c r="W233">
        <f>IFERROR(INDEX(PIS!$A$1:$BZ$1000,MATCH($D233,PIS!C$1:C$500,0),MATCH(W$2,PIS!$2:$2,0)),0)</f>
        <v/>
      </c>
      <c r="X233">
        <f>IFERROR(INDEX(PIS!$A$1:$BZ$1000,MATCH($D233,PIS!C$1:C$500,0),MATCH(X$2,PIS!$2:$2,0)),0)</f>
        <v/>
      </c>
      <c r="Y233">
        <f>IFERROR(INDEX(PIS!$A$1:$BZ$1000,MATCH($D233,PIS!C$1:C$500,0),MATCH(Y$2,PIS!$2:$2,0)),0)</f>
        <v/>
      </c>
      <c r="Z233">
        <f>IFERROR(INDEX(PIS!$A$1:$BZ$1000,MATCH($D233,PIS!C$1:C$500,0),MATCH(Z$2,PIS!$2:$2,0)),0)</f>
        <v/>
      </c>
      <c r="AA233">
        <f>IFERROR(INDEX(PIS!$A$1:$BZ$1000,MATCH($D233,PIS!C$1:C$500,0),MATCH(AA$2,PIS!$2:$2,0)),0)</f>
        <v/>
      </c>
      <c r="AB233">
        <f>IFERROR(INDEX(PIS!$A$1:$BZ$1000,MATCH($D233,PIS!C$1:C$500,0),MATCH(AB$2,PIS!$2:$2,0)),0)</f>
        <v/>
      </c>
      <c r="AC233">
        <f>SUM(V233:AB233)</f>
        <v/>
      </c>
      <c r="AD233">
        <f>IFERROR(INDEX(TIMESHEET!$A$1:$AI$5000,MATCH($D233,TIMESHEET!A$1:A$500,0),MATCH("T100",TIMESHEET!$2:$2,0))-2,0)</f>
        <v/>
      </c>
      <c r="AE233">
        <f>IFERROR(INDEX(TIMESHEET!$A$1:$AI$5000,MATCH($D233,TIMESHEET!A$1:A$500,0),MATCH("T202",TIMESHEET!$2:$2,0)),0)</f>
        <v/>
      </c>
      <c r="AF233">
        <f>IFERROR(INDEX(TIMESHEET!$A$1:$AI$5000,MATCH($D233,TIMESHEET!A$1:A$500,0),MATCH("T302",TIMESHEET!$2:$2,0)),0)</f>
        <v/>
      </c>
      <c r="AG233">
        <f>IFERROR(INDEX(TIMESHEET!$A$1:$AI$5000,MATCH($D233,TIMESHEET!A$1:A$500,0),MATCH("T406",TIMESHEET!$2:$2,0)),0)</f>
        <v/>
      </c>
      <c r="AH233">
        <f>AE233+AG233</f>
        <v/>
      </c>
      <c r="AI233">
        <f>IFERROR(INDEX(TIMESHEET!$A$1:$AI$5000,MATCH($D233,TIMESHEET!A$1:A$500,0),MATCH("T701",TIMESHEET!$2:$2,0)),0)</f>
        <v/>
      </c>
      <c r="AJ233">
        <f>IFERROR(INDEX(TIMESHEET!$A$1:$AI$5000,MATCH($D233,TIMESHEET!B$1:B$500,0),MATCH("T320",TIMESHEET!$2:$2,0)),0)</f>
        <v/>
      </c>
      <c r="AK233">
        <f>IFERROR(IF(LEFT(INDEX(PIS!O$1:O$500,MATCH(D233,PIS!C$1:C$500)),1)="M",T233/AD233*SUM(AE233:AG233),T233*AD233),0)</f>
        <v/>
      </c>
      <c r="AL233">
        <f>IFERROR(INDEX(ADJ!$A$1:$BZ$1000,MATCH(PAYROLL!D233,ADJ!A$1:A$500,0),MATCH(PAYROLL!AL$2,ADJ!$2:$2,0)),0)</f>
        <v/>
      </c>
      <c r="AM233">
        <f>SUM(AK233:AL233)</f>
        <v/>
      </c>
      <c r="AN233">
        <f>IFERROR(ROUND(V233/$AD233*$AH233,0),0)</f>
        <v/>
      </c>
      <c r="AO233">
        <f>IFERROR(ROUND(W233/$AD233*$AH233,0),0)</f>
        <v/>
      </c>
      <c r="AP233">
        <f>IFERROR(ROUND(X233/$AD233*$AE233,0),0)</f>
        <v/>
      </c>
      <c r="AQ233">
        <f>IFERROR(ROUND(Y233/$AD233*$AH233,0),0)</f>
        <v/>
      </c>
      <c r="AR233">
        <f>IFERROR(ROUND(Z233/$AD233*$AH233,0),0)</f>
        <v/>
      </c>
      <c r="AS233">
        <f>IFERROR(ROUND(AA233/$AD233*$AH233,0),0)</f>
        <v/>
      </c>
      <c r="AT233">
        <f>IFERROR(IF((AE233+AF233+AG233)&gt;13,AB233,ROUND(AB233/AD233*AH233,0)),0)</f>
        <v/>
      </c>
      <c r="AU233">
        <f>IFERROR(INDEX(ADJ!$A$1:$BZ$1000,MATCH(PAYROLL!D233,ADJ!A$1:A$500,0),MATCH(PAYROLL!AU$2,ADJ!$2:$2,0)),0)</f>
        <v/>
      </c>
      <c r="AV233">
        <f>ROUND(SUM(AN233:AU233),0)</f>
        <v/>
      </c>
      <c r="AW233">
        <f>IFERROR(INDEX(TIMESHEET!$A$1:$AI$5000,MATCH(PAYROLL!D233,TIMESHEET!A$1:A$500,0),MATCH("T620",TIMESHEET!$2:$2,0)),0)</f>
        <v/>
      </c>
      <c r="AX233">
        <f>IFERROR(INDEX(TIMESHEET!$A$1:$AI$5000,MATCH(PAYROLL!D233,TIMESHEET!A$1:A$500,0),MATCH("T601",TIMESHEET!$2:$2,0)),0)</f>
        <v/>
      </c>
      <c r="AY233">
        <f>IFERROR(INDEX(TIMESHEET!$A$1:$AI$5000,MATCH(PAYROLL!D233,TIMESHEET!A$1:A$500,0),MATCH("T602",TIMESHEET!$2:$2,0)),0)</f>
        <v/>
      </c>
      <c r="AZ233">
        <f>IFERROR(INDEX(TIMESHEET!$A$1:$AI$5000,MATCH(PAYROLL!D233,TIMESHEET!A$1:A$500,0),MATCH("T603",TIMESHEET!$2:$2,0)),0)</f>
        <v/>
      </c>
      <c r="BA233">
        <f>IFERROR(INDEX(TIMESHEET!$A$1:$AI$5000,MATCH(PAYROLL!D233,TIMESHEET!A$1:A$500,0),MATCH("T611",TIMESHEET!$2:$2,0)),0)</f>
        <v/>
      </c>
      <c r="BB233">
        <f>IFERROR(INDEX(TIMESHEET!$A$1:$AI$5000,MATCH(PAYROLL!D233,TIMESHEET!A$1:A$500,0),MATCH("T612",TIMESHEET!$2:$2,0)),0)</f>
        <v/>
      </c>
      <c r="BC233">
        <f>IFERROR(INDEX(TIMESHEET!$A$1:$AI$5000,MATCH(PAYROLL!D233,TIMESHEET!A$1:A$500,0),MATCH("T613",TIMESHEET!$2:$2,0)),0)</f>
        <v/>
      </c>
      <c r="BD233">
        <f>IFERROR(INDEX(TIMESHEET!$A$1:$AI$5000,MATCH(PAYROLL!D233,TIMESHEET!A$1:A$500,0),MATCH("T500",TIMESHEET!$2:$2,0)),0)</f>
        <v/>
      </c>
      <c r="BE233">
        <f>IFERROR(IF(LEFT(INDEX(PIS!O$1:O$500,MATCH(D233,PIS!C$1:C$500)),1)="M",T233/AD233/8*(AW233+AX233*1.5+AY233*2+AZ233*3+BA233*2.1+BB233*2.7+BC233*3.9+BD233*0.3),T233/8*(AW233+AX233*1.5+AY233*2+AZ233*3+BA233*2.1+BB233*2.7+BC233*3.9+BD233*0.3)),0)</f>
        <v/>
      </c>
      <c r="BF233">
        <f>IFERROR(INDEX(ADJ!$A$1:$BZ$1000,MATCH(PAYROLL!$D233,ADJ!A$1:A$500,0),MATCH(PAYROLL!BF$2,ADJ!$2:$2,0)),0)</f>
        <v/>
      </c>
      <c r="BG233">
        <f>IFERROR(INDEX(ADJ!$A$1:$BZ$1000,MATCH(PAYROLL!D233,ADJ!A$1:A$500,0),MATCH(PAYROLL!BG$2,ADJ!$2:$2,0)),0)</f>
        <v/>
      </c>
      <c r="BH233">
        <f>IFERROR(INDEX(ADJ!$A$1:$BZ$1000,MATCH(PAYROLL!D233,ADJ!A$1:A$500,0),MATCH(PAYROLL!BH$2,ADJ!$2:$2,0)),0)</f>
        <v/>
      </c>
      <c r="BI233">
        <f>IFERROR(INDEX(ADJ!$A$1:$BZ$1000,MATCH(PAYROLL!D233,ADJ!A$1:A$500,0),MATCH(PAYROLL!BI$2,ADJ!$2:$2,0)),0)</f>
        <v/>
      </c>
      <c r="BJ233">
        <f>IFERROR(INDEX(ADJ!$A$1:$BZ$1000,MATCH(PAYROLL!D233,ADJ!A$1:A$500,0),MATCH(PAYROLL!BJ$2,ADJ!$2:$2,0)),0)</f>
        <v/>
      </c>
      <c r="BK233">
        <f>SUM(BF233:BJ233)</f>
        <v/>
      </c>
      <c r="BL233">
        <f>IFERROR(INDEX(ADJ!$A$1:$BZ$1000,MATCH(PAYROLL!D233,ADJ!A$1:A$500,0),MATCH(PAYROLL!BL$2,ADJ!$2:$2,0)),0)</f>
        <v/>
      </c>
      <c r="BM233">
        <f>IFERROR(INDEX(ADJ!$A$1:$BZ$1000,MATCH(PAYROLL!D233,ADJ!A$1:A$500,0),MATCH(PAYROLL!BM$2,ADJ!$2:$2,0)),0)</f>
        <v/>
      </c>
      <c r="BN233">
        <f>IFERROR(INDEX(ADJ!$A$1:$BZ$1000,MATCH(PAYROLL!D233,ADJ!A$1:A$500,0),MATCH(PAYROLL!BN$2,ADJ!$2:$2,0)),0)</f>
        <v/>
      </c>
      <c r="BO233">
        <f>IFERROR(INDEX(ADJ!$A$1:$BZ$1000,MATCH(PAYROLL!D233,ADJ!A$1:A$500,0),MATCH(PAYROLL!BO$2,ADJ!$2:$2,0)),0)</f>
        <v/>
      </c>
      <c r="BP233">
        <f>SUM(AM233,AV233,BE233,BK233,BL233:BO233)</f>
        <v/>
      </c>
      <c r="BQ233">
        <f>BO233</f>
        <v/>
      </c>
      <c r="BR233">
        <f>IFERROR(ROUND(IF(LEFT(INDEX(PIS!O$1:O$500,MATCH(D233,PIS!C$1:C$500)),1)="D",T233/8*(BD233*0.3),IF(LEFT(INDEX(PIS!O$1:O$500,MATCH(D233,PIS!C$1:C$500)),1)="H",T233*($BD233*0.3),T233/$AD233/8*($BD233*0.3))),0),0)</f>
        <v/>
      </c>
      <c r="BS233">
        <f>IF(AP233&lt;1,0,MIN(AP233,730000))</f>
        <v/>
      </c>
      <c r="BT233">
        <f>IFERROR(ROUND((BE233-SUM(AW233:BC233)*T233/AD233/8),0)-BR233,0)</f>
        <v/>
      </c>
      <c r="BU233">
        <f>AO233</f>
        <v/>
      </c>
      <c r="BV233">
        <f>SUM(BQ233:BU233)</f>
        <v/>
      </c>
      <c r="BW233">
        <f>BP233-BV233</f>
        <v/>
      </c>
      <c r="BX233">
        <f>IFERROR(IF(RIGHT(INDEX(PIS!O$1:O$500,MATCH(D233,PIS!C$1:C$500)),5)="Gross",MIN(U233+V233,VLOOKUP("R700",TSC!B:C,2,0)*VLOOKUP("R101",TSC!B:C,2,0))*VLOOKUP("R701",TSC!B:C,2,0)%,0),0)</f>
        <v/>
      </c>
      <c r="BY233">
        <f>IFERROR(IF(RIGHT(INDEX(PIS!O$1:O$500,MATCH(D233,PIS!C$1:C$500)),5)="Gross",MIN(U233+V233,VLOOKUP("R700",TSC!B:C,2,0)*VLOOKUP("R101",TSC!B:C,2,0))*VLOOKUP("T704",TSC!B:C,2,0)%,0),0)</f>
        <v/>
      </c>
      <c r="BZ233">
        <f>IFERROR(IF(RIGHT(INDEX(PIS!O$1:O$500,MATCH(D233,PIS!C$1:C$500)),5)="Gross",MIN(U233+V233,VLOOKUP("R700",TSC!B:C,2,0)*VLOOKUP("1",TSC!F:G,2,0))*VLOOKUP("T705",TSC!B:C,2,0)%,0),0)</f>
        <v/>
      </c>
      <c r="CA233">
        <f>IFERROR(INDEX(ADJ!$A$1:$BZ$1000,MATCH(PAYROLL!D233,ADJ!A$1:A$500,0),MATCH(PAYROLL!CA$2,ADJ!$2:$2,0)),0)</f>
        <v/>
      </c>
      <c r="CB233">
        <f>IFERROR(INDEX(ADJ!$A$1:$BZ$1000,MATCH(PAYROLL!D233,ADJ!A$1:A$500,0),MATCH(PAYROLL!CB$2,ADJ!$2:$2,0)),0)</f>
        <v/>
      </c>
      <c r="CC233">
        <f>SUM(BX233:CB233)</f>
        <v/>
      </c>
      <c r="CD233">
        <f>IFERROR(INDEX(PIS!$A$1:$BZ$1000,MATCH(PAYROLL!D233,PIS!C$1:C$500,0),MATCH(PAYROLL!CD$1,PIS!$1:$1,0)),0)</f>
        <v/>
      </c>
      <c r="CE233">
        <f>IFERROR(IF(OR(INDEX(PIS!P$1:P$500,MATCH(D233,PIS!C$1:C$500,0))="LT2",INDEX(PIS!P$1:P$500,MATCH(D233,PIS!C$1:C$500,0))="P10"),0,SUM(CC233,CD233*VLOOKUP("R601",TSC!B:C,2,0),VLOOKUP("R602",TSC!B:C,2,0))),0)</f>
        <v/>
      </c>
      <c r="CF233">
        <f>MAX(BW233-CE233,0)</f>
        <v/>
      </c>
      <c r="CG233">
        <f>IFERROR(IF(OR(RIGHT(INDEX(PIS!P$1:P$500,MATCH(D233,PIS!C$1:C$500)),5)="P10",RIGHT(INDEX(PIS!P$1:P$500,MATCH(D233,PIS!C$1:C$500)),5)="CK"),0,IF(CF233&lt;=5000000,CF233*5%,IF(CF233&lt;=10000000,CF233*10%-250000,IF(CF233&lt;=18000000,CF233*15%-750000,IF(CF233&lt;=32000000,CF233*20%-1650000,IF(CF233&lt;=52000000,CF233*25%-3250000,IF(CF233&lt;=80000000,BH233*30%-5850000,CF233*35%-9850000))))))),0)</f>
        <v/>
      </c>
      <c r="CH233">
        <f>IFERROR(IF(OR(INDEX(PIS!P$1:P$500,MATCH(D233,PIS!C$1:C$500))="LT",INDEX(PIS!P$1:P$500,MATCH(D233,PIS!C$1:C$500))="CK"),0,IF(CF233&lt;2000000,0,CF233*10%)),0)</f>
        <v/>
      </c>
      <c r="CI233">
        <f>IFERROR(INDEX(ADJ!$A$1:$BZ$1000,MATCH(PAYROLL!D233,ADJ!A$1:A$500,0),MATCH(PAYROLL!CI$2,ADJ!$2:$2,0)),0)</f>
        <v/>
      </c>
      <c r="CJ233">
        <f>IFERROR(INDEX(ADJ!$A$1:$BZ$1000,MATCH(PAYROLL!D233,ADJ!A$1:A$500,0),MATCH(PAYROLL!CJ$2,ADJ!$2:$2,0)),0)</f>
        <v/>
      </c>
      <c r="CK233">
        <f>IFERROR(INDEX(ADJ!$A$1:$BZ$1000,MATCH(PAYROLL!D233,ADJ!A$1:A$500,0),MATCH(PAYROLL!CK$2,ADJ!$2:$2,0)),0)</f>
        <v/>
      </c>
      <c r="CL233">
        <f>SUM(CG233:CK233)</f>
        <v/>
      </c>
      <c r="CM233">
        <f>ROUND(SUM(CH233:CK233),0)</f>
        <v/>
      </c>
      <c r="CN233">
        <f>IFERROR(INDEX(CSDA!D$1:D$500,MATCH($CN$2,CSDA!C$1:C$500,0))*INDEX(PIS!V$1:V$500,MATCH(D233,PIS!C$1:C$500))+INDEX(ADJ!$A$1:$BZ$1000,MATCH(PAYROLL!D233,ADJ!A$1:A$500,0),MATCH(PAYROLL!CN$2,ADJ!$2:$2,0)),0)</f>
        <v/>
      </c>
      <c r="CO233">
        <f>IFERROR(INDEX(ADJ!$A$1:$BZ$1000,MATCH(PAYROLL!D233,ADJ!A$1:A$500,0),MATCH(PAYROLL!CO$2,ADJ!$2:$2,0)),0)</f>
        <v/>
      </c>
      <c r="CP233">
        <f>IFERROR(INDEX(ADJ!$A$1:$BZ$1000,MATCH(PAYROLL!D233,ADJ!A$1:A$500,0),MATCH(PAYROLL!CP$2,ADJ!$2:$2,0)),0)</f>
        <v/>
      </c>
      <c r="CQ233">
        <f>BP233-CL233-CI233-CM233-CN233-CO233-CP233-CC233</f>
        <v/>
      </c>
      <c r="CR233">
        <f>IFERROR(IF(RIGHT(INDEX(PIS!O$1:O$500,MATCH(D233,PIS!C$1:C$500,0)),5)="Gross",MIN(U233+V233,VLOOKUP("R700",TSC!B:C,2,0)*VLOOKUP("R101",TSC!B:C,2,0))*(VLOOKUP("T711",TSC!B:C,2,0)+VLOOKUP("T712",TSC!B:C,2,0))%,MIN(T233+V233,VLOOKUP("R700",TSC!B:C,2,0)*VLOOKUP("R101",TSC!B:C,2,0))*(VLOOKUP("T711",TSC!B:C,2,0)+VLOOKUP("T712",TSC!B:C,2,0)+VLOOKUP("R701",TSC!B:C,2,0))%),0)</f>
        <v/>
      </c>
      <c r="CS233">
        <f>IFERROR(IF(RIGHT(INDEX(PIS!O$1:O$500,MATCH(D233,PIS!C$1:C$500,0)),5)="Gross",MIN(U233+V233,VLOOKUP("R700",TSC!B:C,2,0)*VLOOKUP("R101",TSC!B:C,2,0))*(VLOOKUP("T714",TSC!B:C,2,0))%,MIN(T233+V233,VLOOKUP("R700",TSC!B:C,2,0)*VLOOKUP("R101",TSC!B:C,2,0))*(VLOOKUP("T704",TSC!B:C,2,0)+VLOOKUP("T714",TSC!B:C,2,0))%),0)</f>
        <v/>
      </c>
      <c r="CT233">
        <f>IFERROR(IF(RIGHT(INDEX(PIS!O$1:O$500,MATCH(D233,PIS!C$1:C$500,0)),5)="Gross",MIN(U233+V233,VLOOKUP("R700",TSC!B:C,2,0)*VLOOKUP("R101",TSC!B:C,2,0))*VLOOKUP("T705",TSC!B:C,2,0)%,MIN(T233+V233,VLOOKUP("R700",TSC!B:C,2,0)*VLOOKUP("R101",TSC!B:C,2,0))*VLOOKUP("T705",TSC!B:C,2,0)%),0)</f>
        <v/>
      </c>
      <c r="CU233">
        <f>IFERROR(IF(RIGHT(INDEX(PIS!O$1:O$500,MATCH(D233,PIS!C$1:C$500,0)),5)="Gross",MIN(U233+V233,VLOOKUP("R700",TSC!B:C,2,0)*VLOOKUP("R101",TSC!B:C,2,0))*(VLOOKUP("T713",TSC!B:C,2,0))%,MIN(T233+V233,VLOOKUP("R700",TSC!B:C,2,0)*VLOOKUP("R101",TSC!B:C,2,0))*(VLOOKUP("T713",TSC!B:C,2,0))%),0)</f>
        <v/>
      </c>
      <c r="CV233">
        <f>IFERROR(INDEX(ADJ!$A$1:$BZ$1000,MATCH(PAYROLL!D233,ADJ!A$1:A$500,0),MATCH(PAYROLL!CV$2,ADJ!$2:$2,0)),0)</f>
        <v/>
      </c>
      <c r="CW233">
        <f>IFERROR(INDEX(ADJ!$A$1:$BZ$1000,MATCH(PAYROLL!D233,ADJ!A$1:A$500,0),MATCH(PAYROLL!CW$2,ADJ!$2:$2,0)),0)</f>
        <v/>
      </c>
      <c r="CX233">
        <f>SUM(CR233:CW233)</f>
        <v/>
      </c>
      <c r="CY233">
        <f>ROUND(IF(CR233&gt;0,T233+V233*VLOOKUP("R202",TSC!$B$1:$C$500,2,0),0),0)</f>
        <v/>
      </c>
      <c r="CZ233">
        <f>IFERROR(INDEX(CSDA!D$1:D$500,MATCH($CZ$2,CSDA!C$1:C$500,0)),0)</f>
        <v/>
      </c>
      <c r="DA233">
        <f>ROUND(T233*0.7%,0)</f>
        <v/>
      </c>
      <c r="DB233">
        <f>ROUND(T233/12,0)</f>
        <v/>
      </c>
      <c r="DC233">
        <f ref="DC233" t="array">IFERROR(INDEX(CSDA!D$1:D$500,MATCH("Trích giữ"&amp;PAYROLL!DC$2,CSDA!A$1:A$500&amp;CSDA!C$1:C$500,0)),0)</f>
        <v/>
      </c>
      <c r="DD233">
        <f ref="DD233" t="array">IFERROR(INDEX(CSDA!D$1:D$500,MATCH("Trích giữ"&amp;PAYROLL!DD$2,CSDA!A$1:A$500&amp;CSDA!C$1:C$500,0)),0)</f>
        <v/>
      </c>
      <c r="DE233">
        <f ref="DE233" t="array">IFERROR(INDEX(CSDA!D$1:D$500,MATCH("Trích giữ"&amp;PAYROLL!DE$2,CSDA!A$1:A$500&amp;CSDA!C$1:C$500,0)),0)</f>
        <v/>
      </c>
      <c r="DF233">
        <f>IFERROR(INDEX(CSDA!D$1:D$500,MATCH(PAYROLL!DF$2,CSDA!C$1:C$500,0)),0)</f>
        <v/>
      </c>
      <c r="DG233">
        <f ref="DG233" t="array">IFERROR(INDEX(CSDA!D$1:D$500,MATCH("Trích giữ"&amp;PAYROLL!DG$2,CSDA!A$1:A$500&amp;CSDA!C$1:C$500,0)),0)</f>
        <v/>
      </c>
      <c r="DH233">
        <f>ROUND(T233/26,0)</f>
        <v/>
      </c>
      <c r="DI233">
        <f ref="DI233" t="array">IFERROR(INDEX(CSDA!D$1:D$500,MATCH("Trích giữ"&amp;PAYROLL!DI$2,CSDA!A$1:A$500&amp;CSDA!C$1:C$500,0)),0)</f>
        <v/>
      </c>
      <c r="DJ233">
        <f>IF(U233=0,T233*21.5%-BL233,0)</f>
        <v/>
      </c>
      <c r="DK233">
        <f ref="DK233" t="array">IFERROR(INDEX(CSDA!D$1:D$500,MATCH("Trích giữ"&amp;PAYROLL!DK$2,CSDA!A$1:A$500&amp;CSDA!C$1:C$500,0)),0)</f>
        <v/>
      </c>
      <c r="DL233">
        <f>IFERROR(INDEX(CSDA!D$1:D$500,MATCH(PAYROLL!DL$2,CSDA!C$1:C$500,0))/12,0)</f>
        <v/>
      </c>
      <c r="DM233">
        <f>SUM(DB233:DL233)</f>
        <v/>
      </c>
      <c r="DN233">
        <f>IFERROR(INDEX(ADJ!$A$1:$BZ$1000,MATCH(PAYROLL!D233,ADJ!A$1:A$500,0),MATCH(PAYROLL!DN$2,ADJ!$2:$2,0)),0)</f>
        <v/>
      </c>
      <c r="DO233">
        <f>IFERROR(SUM(BP233,DM233:DN233,CX233:DA233)-DT233,0)</f>
        <v/>
      </c>
      <c r="DP233">
        <f ref="DP233" t="array">SUM(BW233*IFERROR(INDEX(CSDA!D$1:D$500,MATCH(BW$2,CSDA!C$1:C$500,0)),0)%,CX233*IFERROR(INDEX(CSDA!D$1:D$500,MATCH(CX$2,CSDA!C$1:C$500,0)),0)%,DA233*IFERROR(INDEX(CSDA!D$1:D$500,MATCH(DA$2,CSDA!C$1:C$500,0)),0)%,DB233*IFERROR(INDEX(CSDA!D$1:D$500,MATCH(DB$2,CSDA!C$1:C$500,0)),0)%,DF233*IFERROR(INDEX(CSDA!D$1:D$500,MATCH("Phí dịch vụ"&amp;PAYROLL!DF$2,CSDA!A$1:A$500&amp;CSDA!C$1:C$500,0)),0)%,DC233*IFERROR(INDEX(CSDA!D$1:D$500,MATCH("Phí dịch vụ"&amp;PAYROLL!DC$2,CSDA!A$1:A$500&amp;CSDA!C$1:C$500,0)),0)%,DH233*IFERROR(INDEX(CSDA!D$1:D$500,MATCH("Phí dịch vụ"&amp;PAYROLL!DH$2,CSDA!A$1:A$500&amp;CSDA!C$1:C$500,0)),0)%,DJ233*IFERROR(INDEX(CSDA!D$1:D$500,MATCH("Phí dịch vụ"&amp;PAYROLL!DJ$2,CSDA!A$1:A$500&amp;CSDA!C$1:C$500,0)),0)%,BN233*IFERROR(INDEX(CSDA!D$1:D$500,MATCH(BN$2,CSDA!C$1:C$500,0)),0)%)-BN233*7%</f>
        <v/>
      </c>
      <c r="DQ233">
        <f>IFERROR(INDEX(ADJ!$A$1:$BZ$1000,MATCH(PAYROLL!D233,ADJ!A$1:A$500,0),MATCH(PAYROLL!DQ$2,ADJ!$2:$2,0)),0)</f>
        <v/>
      </c>
      <c r="DR233">
        <f>IFERROR(INDEX(ADJ!$A$1:$BZ$1000,MATCH(PAYROLL!D233,ADJ!A$1:A$500,0),MATCH(PAYROLL!DR$2,ADJ!$2:$2,0)),0)</f>
        <v/>
      </c>
      <c r="DS233">
        <f>SUM(DP233:DR233)</f>
        <v/>
      </c>
      <c r="DT233">
        <f>EK233</f>
        <v/>
      </c>
      <c r="DU233">
        <f>SUM(DO233:DR233)</f>
        <v/>
      </c>
      <c r="DV233">
        <f>ROUND(DU233*0.1,0)</f>
        <v/>
      </c>
      <c r="DW233">
        <f>DU233+DV233</f>
        <v/>
      </c>
      <c r="DZ233">
        <f>IFERROR(INDEX(ADJ!$A$1:$BZ$1000,MATCH(PAYROLL!$D233,ADJ!A$1:A$500,0),MATCH(PAYROLL!DZ$2,ADJ!$2:$2,0)),0)</f>
        <v/>
      </c>
      <c r="EA233">
        <f>IFERROR(INDEX(ADJ!$A$1:$BZ$1000,MATCH(PAYROLL!$D233,ADJ!A$1:A$500,0),MATCH(PAYROLL!EA$2,ADJ!$2:$2,0)),0)</f>
        <v/>
      </c>
      <c r="EB233">
        <f>IFERROR(INDEX(ADJ!$A$1:$BZ$1000,MATCH(PAYROLL!$D233,ADJ!A$1:A$500,0),MATCH(PAYROLL!EB$2,ADJ!$2:$2,0)),0)</f>
        <v/>
      </c>
      <c r="EC233">
        <f>IFERROR(INDEX(ADJ!$A$1:$BZ$1000,MATCH(PAYROLL!$D233,ADJ!A$1:A$500,0),MATCH(PAYROLL!EC$2,ADJ!$2:$2,0)),0)</f>
        <v/>
      </c>
      <c r="ED233">
        <f>IFERROR(INDEX(ADJ!$A$1:$BZ$1000,MATCH(PAYROLL!$D233,ADJ!A$1:A$500,0),MATCH(PAYROLL!ED$2,ADJ!$2:$2,0)),0)</f>
        <v/>
      </c>
      <c r="EE233">
        <f>IFERROR(INDEX(ADJ!$A$1:$BZ$1000,MATCH(PAYROLL!$D233,ADJ!A$1:A$500,0),MATCH(PAYROLL!EE$2,ADJ!$2:$2,0)),0)</f>
        <v/>
      </c>
      <c r="EF233">
        <f>IFERROR(INDEX(ADJ!$A$1:$BZ$1000,MATCH(PAYROLL!$D233,ADJ!A$1:A$500,0),MATCH(PAYROLL!EF$2,ADJ!$2:$2,0)),0)</f>
        <v/>
      </c>
      <c r="EG233">
        <f>IFERROR(INDEX(ADJ!$A$1:$BZ$1000,MATCH(PAYROLL!$D233,ADJ!A$1:A$500,0),MATCH(PAYROLL!EG$2,ADJ!$2:$2,0)),0)</f>
        <v/>
      </c>
      <c r="EH233">
        <f>IFERROR(INDEX(ADJ!$A$1:$BZ$1000,MATCH(PAYROLL!$D233,ADJ!A$1:A$500,0),MATCH(PAYROLL!EH$2,ADJ!$2:$2,0)),0)</f>
        <v/>
      </c>
      <c r="EI233">
        <f>IFERROR(INDEX(ADJ!$A$1:$BZ$1000,MATCH(PAYROLL!D233,ADJ!A$1:A$500,0),MATCH(PAYROLL!EI$2,ADJ!$2:$2,0)),0)</f>
        <v/>
      </c>
      <c r="EJ233">
        <f>IFERROR(INDEX(ADJ!$A$1:$BZ$1000,MATCH(PAYROLL!$D233,ADJ!A$1:A$500,0),MATCH(PAYROLL!EJ$2,ADJ!$2:$2,0)),0)</f>
        <v/>
      </c>
      <c r="EK233">
        <f>SUM(DZ233:EJ233)</f>
        <v/>
      </c>
    </row>
    <row r="234">
      <c r="A234" t="n">
        <v>232</v>
      </c>
      <c r="B234" t="inlineStr">
        <is>
          <t>Nông Thị Vân</t>
        </is>
      </c>
      <c r="D234" t="inlineStr">
        <is>
          <t>119257-04</t>
        </is>
      </c>
      <c r="S234">
        <f>IFERROR(INDEX(PIS!$A$1:$BZ$1000,MATCH($D234,PIS!C$1:C$500,0),MATCH("Lương CB tháng trước",PIS!$1:$1,0)),0)</f>
        <v/>
      </c>
      <c r="T234">
        <f>IFERROR(INDEX(PIS!$A$1:$BZ$1000,MATCH($D234,PIS!C$1:C$500,0),MATCH("Lương CB hiện tại",PIS!$1:$1,0)),0)</f>
        <v/>
      </c>
      <c r="U234">
        <f>IFERROR(INDEX(PIS!$A$1:$BZ$1000,MATCH($D234,PIS!C$1:C$500,0),MATCH("Lương đóng BHBB",PIS!$1:$1,0)),0)</f>
        <v/>
      </c>
      <c r="V234">
        <f>IFERROR(INDEX(PIS!$A$1:$BZ$1000,MATCH($D234,PIS!C$1:C$500,0),MATCH(V$2,PIS!$2:$2,0)),0)</f>
        <v/>
      </c>
      <c r="W234">
        <f>IFERROR(INDEX(PIS!$A$1:$BZ$1000,MATCH($D234,PIS!C$1:C$500,0),MATCH(W$2,PIS!$2:$2,0)),0)</f>
        <v/>
      </c>
      <c r="X234">
        <f>IFERROR(INDEX(PIS!$A$1:$BZ$1000,MATCH($D234,PIS!C$1:C$500,0),MATCH(X$2,PIS!$2:$2,0)),0)</f>
        <v/>
      </c>
      <c r="Y234">
        <f>IFERROR(INDEX(PIS!$A$1:$BZ$1000,MATCH($D234,PIS!C$1:C$500,0),MATCH(Y$2,PIS!$2:$2,0)),0)</f>
        <v/>
      </c>
      <c r="Z234">
        <f>IFERROR(INDEX(PIS!$A$1:$BZ$1000,MATCH($D234,PIS!C$1:C$500,0),MATCH(Z$2,PIS!$2:$2,0)),0)</f>
        <v/>
      </c>
      <c r="AA234">
        <f>IFERROR(INDEX(PIS!$A$1:$BZ$1000,MATCH($D234,PIS!C$1:C$500,0),MATCH(AA$2,PIS!$2:$2,0)),0)</f>
        <v/>
      </c>
      <c r="AB234">
        <f>IFERROR(INDEX(PIS!$A$1:$BZ$1000,MATCH($D234,PIS!C$1:C$500,0),MATCH(AB$2,PIS!$2:$2,0)),0)</f>
        <v/>
      </c>
      <c r="AC234">
        <f>SUM(V234:AB234)</f>
        <v/>
      </c>
      <c r="AD234">
        <f>IFERROR(INDEX(TIMESHEET!$A$1:$AI$5000,MATCH($D234,TIMESHEET!A$1:A$500,0),MATCH("T100",TIMESHEET!$2:$2,0))-2,0)</f>
        <v/>
      </c>
      <c r="AE234">
        <f>IFERROR(INDEX(TIMESHEET!$A$1:$AI$5000,MATCH($D234,TIMESHEET!A$1:A$500,0),MATCH("T202",TIMESHEET!$2:$2,0)),0)</f>
        <v/>
      </c>
      <c r="AF234">
        <f>IFERROR(INDEX(TIMESHEET!$A$1:$AI$5000,MATCH($D234,TIMESHEET!A$1:A$500,0),MATCH("T302",TIMESHEET!$2:$2,0)),0)</f>
        <v/>
      </c>
      <c r="AG234">
        <f>IFERROR(INDEX(TIMESHEET!$A$1:$AI$5000,MATCH($D234,TIMESHEET!A$1:A$500,0),MATCH("T406",TIMESHEET!$2:$2,0)),0)</f>
        <v/>
      </c>
      <c r="AH234">
        <f>AE234+AG234</f>
        <v/>
      </c>
      <c r="AI234">
        <f>IFERROR(INDEX(TIMESHEET!$A$1:$AI$5000,MATCH($D234,TIMESHEET!A$1:A$500,0),MATCH("T701",TIMESHEET!$2:$2,0)),0)</f>
        <v/>
      </c>
      <c r="AJ234">
        <f>IFERROR(INDEX(TIMESHEET!$A$1:$AI$5000,MATCH($D234,TIMESHEET!B$1:B$500,0),MATCH("T320",TIMESHEET!$2:$2,0)),0)</f>
        <v/>
      </c>
      <c r="AK234">
        <f>IFERROR(IF(LEFT(INDEX(PIS!O$1:O$500,MATCH(D234,PIS!C$1:C$500)),1)="M",T234/AD234*SUM(AE234:AG234),T234*AD234),0)</f>
        <v/>
      </c>
      <c r="AL234">
        <f>IFERROR(INDEX(ADJ!$A$1:$BZ$1000,MATCH(PAYROLL!D234,ADJ!A$1:A$500,0),MATCH(PAYROLL!AL$2,ADJ!$2:$2,0)),0)</f>
        <v/>
      </c>
      <c r="AM234">
        <f>SUM(AK234:AL234)</f>
        <v/>
      </c>
      <c r="AN234">
        <f>IFERROR(ROUND(V234/$AD234*$AH234,0),0)</f>
        <v/>
      </c>
      <c r="AO234">
        <f>IFERROR(ROUND(W234/$AD234*$AH234,0),0)</f>
        <v/>
      </c>
      <c r="AP234">
        <f>IFERROR(ROUND(X234/$AD234*$AE234,0),0)</f>
        <v/>
      </c>
      <c r="AQ234">
        <f>IFERROR(ROUND(Y234/$AD234*$AH234,0),0)</f>
        <v/>
      </c>
      <c r="AR234">
        <f>IFERROR(ROUND(Z234/$AD234*$AH234,0),0)</f>
        <v/>
      </c>
      <c r="AS234">
        <f>IFERROR(ROUND(AA234/$AD234*$AH234,0),0)</f>
        <v/>
      </c>
      <c r="AT234">
        <f>IFERROR(IF((AE234+AF234+AG234)&gt;13,AB234,ROUND(AB234/AD234*AH234,0)),0)</f>
        <v/>
      </c>
      <c r="AU234">
        <f>IFERROR(INDEX(ADJ!$A$1:$BZ$1000,MATCH(PAYROLL!D234,ADJ!A$1:A$500,0),MATCH(PAYROLL!AU$2,ADJ!$2:$2,0)),0)</f>
        <v/>
      </c>
      <c r="AV234">
        <f>ROUND(SUM(AN234:AU234),0)</f>
        <v/>
      </c>
      <c r="AW234">
        <f>IFERROR(INDEX(TIMESHEET!$A$1:$AI$5000,MATCH(PAYROLL!D234,TIMESHEET!A$1:A$500,0),MATCH("T620",TIMESHEET!$2:$2,0)),0)</f>
        <v/>
      </c>
      <c r="AX234">
        <f>IFERROR(INDEX(TIMESHEET!$A$1:$AI$5000,MATCH(PAYROLL!D234,TIMESHEET!A$1:A$500,0),MATCH("T601",TIMESHEET!$2:$2,0)),0)</f>
        <v/>
      </c>
      <c r="AY234">
        <f>IFERROR(INDEX(TIMESHEET!$A$1:$AI$5000,MATCH(PAYROLL!D234,TIMESHEET!A$1:A$500,0),MATCH("T602",TIMESHEET!$2:$2,0)),0)</f>
        <v/>
      </c>
      <c r="AZ234">
        <f>IFERROR(INDEX(TIMESHEET!$A$1:$AI$5000,MATCH(PAYROLL!D234,TIMESHEET!A$1:A$500,0),MATCH("T603",TIMESHEET!$2:$2,0)),0)</f>
        <v/>
      </c>
      <c r="BA234">
        <f>IFERROR(INDEX(TIMESHEET!$A$1:$AI$5000,MATCH(PAYROLL!D234,TIMESHEET!A$1:A$500,0),MATCH("T611",TIMESHEET!$2:$2,0)),0)</f>
        <v/>
      </c>
      <c r="BB234">
        <f>IFERROR(INDEX(TIMESHEET!$A$1:$AI$5000,MATCH(PAYROLL!D234,TIMESHEET!A$1:A$500,0),MATCH("T612",TIMESHEET!$2:$2,0)),0)</f>
        <v/>
      </c>
      <c r="BC234">
        <f>IFERROR(INDEX(TIMESHEET!$A$1:$AI$5000,MATCH(PAYROLL!D234,TIMESHEET!A$1:A$500,0),MATCH("T613",TIMESHEET!$2:$2,0)),0)</f>
        <v/>
      </c>
      <c r="BD234">
        <f>IFERROR(INDEX(TIMESHEET!$A$1:$AI$5000,MATCH(PAYROLL!D234,TIMESHEET!A$1:A$500,0),MATCH("T500",TIMESHEET!$2:$2,0)),0)</f>
        <v/>
      </c>
      <c r="BE234">
        <f>IFERROR(IF(LEFT(INDEX(PIS!O$1:O$500,MATCH(D234,PIS!C$1:C$500)),1)="M",T234/AD234/8*(AW234+AX234*1.5+AY234*2+AZ234*3+BA234*2.1+BB234*2.7+BC234*3.9+BD234*0.3),T234/8*(AW234+AX234*1.5+AY234*2+AZ234*3+BA234*2.1+BB234*2.7+BC234*3.9+BD234*0.3)),0)</f>
        <v/>
      </c>
      <c r="BF234">
        <f>IFERROR(INDEX(ADJ!$A$1:$BZ$1000,MATCH(PAYROLL!$D234,ADJ!A$1:A$500,0),MATCH(PAYROLL!BF$2,ADJ!$2:$2,0)),0)</f>
        <v/>
      </c>
      <c r="BG234">
        <f>IFERROR(INDEX(ADJ!$A$1:$BZ$1000,MATCH(PAYROLL!D234,ADJ!A$1:A$500,0),MATCH(PAYROLL!BG$2,ADJ!$2:$2,0)),0)</f>
        <v/>
      </c>
      <c r="BH234">
        <f>IFERROR(INDEX(ADJ!$A$1:$BZ$1000,MATCH(PAYROLL!D234,ADJ!A$1:A$500,0),MATCH(PAYROLL!BH$2,ADJ!$2:$2,0)),0)</f>
        <v/>
      </c>
      <c r="BI234">
        <f>IFERROR(INDEX(ADJ!$A$1:$BZ$1000,MATCH(PAYROLL!D234,ADJ!A$1:A$500,0),MATCH(PAYROLL!BI$2,ADJ!$2:$2,0)),0)</f>
        <v/>
      </c>
      <c r="BJ234">
        <f>IFERROR(INDEX(ADJ!$A$1:$BZ$1000,MATCH(PAYROLL!D234,ADJ!A$1:A$500,0),MATCH(PAYROLL!BJ$2,ADJ!$2:$2,0)),0)</f>
        <v/>
      </c>
      <c r="BK234">
        <f>SUM(BF234:BJ234)</f>
        <v/>
      </c>
      <c r="BL234">
        <f>IFERROR(INDEX(ADJ!$A$1:$BZ$1000,MATCH(PAYROLL!D234,ADJ!A$1:A$500,0),MATCH(PAYROLL!BL$2,ADJ!$2:$2,0)),0)</f>
        <v/>
      </c>
      <c r="BM234">
        <f>IFERROR(INDEX(ADJ!$A$1:$BZ$1000,MATCH(PAYROLL!D234,ADJ!A$1:A$500,0),MATCH(PAYROLL!BM$2,ADJ!$2:$2,0)),0)</f>
        <v/>
      </c>
      <c r="BN234">
        <f>IFERROR(INDEX(ADJ!$A$1:$BZ$1000,MATCH(PAYROLL!D234,ADJ!A$1:A$500,0),MATCH(PAYROLL!BN$2,ADJ!$2:$2,0)),0)</f>
        <v/>
      </c>
      <c r="BO234">
        <f>IFERROR(INDEX(ADJ!$A$1:$BZ$1000,MATCH(PAYROLL!D234,ADJ!A$1:A$500,0),MATCH(PAYROLL!BO$2,ADJ!$2:$2,0)),0)</f>
        <v/>
      </c>
      <c r="BP234">
        <f>SUM(AM234,AV234,BE234,BK234,BL234:BO234)</f>
        <v/>
      </c>
      <c r="BQ234">
        <f>BO234</f>
        <v/>
      </c>
      <c r="BR234">
        <f>IFERROR(ROUND(IF(LEFT(INDEX(PIS!O$1:O$500,MATCH(D234,PIS!C$1:C$500)),1)="D",T234/8*(BD234*0.3),IF(LEFT(INDEX(PIS!O$1:O$500,MATCH(D234,PIS!C$1:C$500)),1)="H",T234*($BD234*0.3),T234/$AD234/8*($BD234*0.3))),0),0)</f>
        <v/>
      </c>
      <c r="BS234">
        <f>IF(AP234&lt;1,0,MIN(AP234,730000))</f>
        <v/>
      </c>
      <c r="BT234">
        <f>IFERROR(ROUND((BE234-SUM(AW234:BC234)*T234/AD234/8),0)-BR234,0)</f>
        <v/>
      </c>
      <c r="BU234">
        <f>AO234</f>
        <v/>
      </c>
      <c r="BV234">
        <f>SUM(BQ234:BU234)</f>
        <v/>
      </c>
      <c r="BW234">
        <f>BP234-BV234</f>
        <v/>
      </c>
      <c r="BX234">
        <f>IFERROR(IF(RIGHT(INDEX(PIS!O$1:O$500,MATCH(D234,PIS!C$1:C$500)),5)="Gross",MIN(U234+V234,VLOOKUP("R700",TSC!B:C,2,0)*VLOOKUP("R101",TSC!B:C,2,0))*VLOOKUP("R701",TSC!B:C,2,0)%,0),0)</f>
        <v/>
      </c>
      <c r="BY234">
        <f>IFERROR(IF(RIGHT(INDEX(PIS!O$1:O$500,MATCH(D234,PIS!C$1:C$500)),5)="Gross",MIN(U234+V234,VLOOKUP("R700",TSC!B:C,2,0)*VLOOKUP("R101",TSC!B:C,2,0))*VLOOKUP("T704",TSC!B:C,2,0)%,0),0)</f>
        <v/>
      </c>
      <c r="BZ234">
        <f>IFERROR(IF(RIGHT(INDEX(PIS!O$1:O$500,MATCH(D234,PIS!C$1:C$500)),5)="Gross",MIN(U234+V234,VLOOKUP("R700",TSC!B:C,2,0)*VLOOKUP("1",TSC!F:G,2,0))*VLOOKUP("T705",TSC!B:C,2,0)%,0),0)</f>
        <v/>
      </c>
      <c r="CA234">
        <f>IFERROR(INDEX(ADJ!$A$1:$BZ$1000,MATCH(PAYROLL!D234,ADJ!A$1:A$500,0),MATCH(PAYROLL!CA$2,ADJ!$2:$2,0)),0)</f>
        <v/>
      </c>
      <c r="CB234">
        <f>IFERROR(INDEX(ADJ!$A$1:$BZ$1000,MATCH(PAYROLL!D234,ADJ!A$1:A$500,0),MATCH(PAYROLL!CB$2,ADJ!$2:$2,0)),0)</f>
        <v/>
      </c>
      <c r="CC234">
        <f>SUM(BX234:CB234)</f>
        <v/>
      </c>
      <c r="CD234">
        <f>IFERROR(INDEX(PIS!$A$1:$BZ$1000,MATCH(PAYROLL!D234,PIS!C$1:C$500,0),MATCH(PAYROLL!CD$1,PIS!$1:$1,0)),0)</f>
        <v/>
      </c>
      <c r="CE234">
        <f>IFERROR(IF(OR(INDEX(PIS!P$1:P$500,MATCH(D234,PIS!C$1:C$500,0))="LT2",INDEX(PIS!P$1:P$500,MATCH(D234,PIS!C$1:C$500,0))="P10"),0,SUM(CC234,CD234*VLOOKUP("R601",TSC!B:C,2,0),VLOOKUP("R602",TSC!B:C,2,0))),0)</f>
        <v/>
      </c>
      <c r="CF234">
        <f>MAX(BW234-CE234,0)</f>
        <v/>
      </c>
      <c r="CG234">
        <f>IFERROR(IF(OR(RIGHT(INDEX(PIS!P$1:P$500,MATCH(D234,PIS!C$1:C$500)),5)="P10",RIGHT(INDEX(PIS!P$1:P$500,MATCH(D234,PIS!C$1:C$500)),5)="CK"),0,IF(CF234&lt;=5000000,CF234*5%,IF(CF234&lt;=10000000,CF234*10%-250000,IF(CF234&lt;=18000000,CF234*15%-750000,IF(CF234&lt;=32000000,CF234*20%-1650000,IF(CF234&lt;=52000000,CF234*25%-3250000,IF(CF234&lt;=80000000,BH234*30%-5850000,CF234*35%-9850000))))))),0)</f>
        <v/>
      </c>
      <c r="CH234">
        <f>IFERROR(IF(OR(INDEX(PIS!P$1:P$500,MATCH(D234,PIS!C$1:C$500))="LT",INDEX(PIS!P$1:P$500,MATCH(D234,PIS!C$1:C$500))="CK"),0,IF(CF234&lt;2000000,0,CF234*10%)),0)</f>
        <v/>
      </c>
      <c r="CI234">
        <f>IFERROR(INDEX(ADJ!$A$1:$BZ$1000,MATCH(PAYROLL!D234,ADJ!A$1:A$500,0),MATCH(PAYROLL!CI$2,ADJ!$2:$2,0)),0)</f>
        <v/>
      </c>
      <c r="CJ234">
        <f>IFERROR(INDEX(ADJ!$A$1:$BZ$1000,MATCH(PAYROLL!D234,ADJ!A$1:A$500,0),MATCH(PAYROLL!CJ$2,ADJ!$2:$2,0)),0)</f>
        <v/>
      </c>
      <c r="CK234">
        <f>IFERROR(INDEX(ADJ!$A$1:$BZ$1000,MATCH(PAYROLL!D234,ADJ!A$1:A$500,0),MATCH(PAYROLL!CK$2,ADJ!$2:$2,0)),0)</f>
        <v/>
      </c>
      <c r="CL234">
        <f>SUM(CG234:CK234)</f>
        <v/>
      </c>
      <c r="CM234">
        <f>ROUND(SUM(CH234:CK234),0)</f>
        <v/>
      </c>
      <c r="CN234">
        <f>IFERROR(INDEX(CSDA!D$1:D$500,MATCH($CN$2,CSDA!C$1:C$500,0))*INDEX(PIS!V$1:V$500,MATCH(D234,PIS!C$1:C$500))+INDEX(ADJ!$A$1:$BZ$1000,MATCH(PAYROLL!D234,ADJ!A$1:A$500,0),MATCH(PAYROLL!CN$2,ADJ!$2:$2,0)),0)</f>
        <v/>
      </c>
      <c r="CO234">
        <f>IFERROR(INDEX(ADJ!$A$1:$BZ$1000,MATCH(PAYROLL!D234,ADJ!A$1:A$500,0),MATCH(PAYROLL!CO$2,ADJ!$2:$2,0)),0)</f>
        <v/>
      </c>
      <c r="CP234">
        <f>IFERROR(INDEX(ADJ!$A$1:$BZ$1000,MATCH(PAYROLL!D234,ADJ!A$1:A$500,0),MATCH(PAYROLL!CP$2,ADJ!$2:$2,0)),0)</f>
        <v/>
      </c>
      <c r="CQ234">
        <f>BP234-CL234-CI234-CM234-CN234-CO234-CP234-CC234</f>
        <v/>
      </c>
      <c r="CR234">
        <f>IFERROR(IF(RIGHT(INDEX(PIS!O$1:O$500,MATCH(D234,PIS!C$1:C$500,0)),5)="Gross",MIN(U234+V234,VLOOKUP("R700",TSC!B:C,2,0)*VLOOKUP("R101",TSC!B:C,2,0))*(VLOOKUP("T711",TSC!B:C,2,0)+VLOOKUP("T712",TSC!B:C,2,0))%,MIN(T234+V234,VLOOKUP("R700",TSC!B:C,2,0)*VLOOKUP("R101",TSC!B:C,2,0))*(VLOOKUP("T711",TSC!B:C,2,0)+VLOOKUP("T712",TSC!B:C,2,0)+VLOOKUP("R701",TSC!B:C,2,0))%),0)</f>
        <v/>
      </c>
      <c r="CS234">
        <f>IFERROR(IF(RIGHT(INDEX(PIS!O$1:O$500,MATCH(D234,PIS!C$1:C$500,0)),5)="Gross",MIN(U234+V234,VLOOKUP("R700",TSC!B:C,2,0)*VLOOKUP("R101",TSC!B:C,2,0))*(VLOOKUP("T714",TSC!B:C,2,0))%,MIN(T234+V234,VLOOKUP("R700",TSC!B:C,2,0)*VLOOKUP("R101",TSC!B:C,2,0))*(VLOOKUP("T704",TSC!B:C,2,0)+VLOOKUP("T714",TSC!B:C,2,0))%),0)</f>
        <v/>
      </c>
      <c r="CT234">
        <f>IFERROR(IF(RIGHT(INDEX(PIS!O$1:O$500,MATCH(D234,PIS!C$1:C$500,0)),5)="Gross",MIN(U234+V234,VLOOKUP("R700",TSC!B:C,2,0)*VLOOKUP("R101",TSC!B:C,2,0))*VLOOKUP("T705",TSC!B:C,2,0)%,MIN(T234+V234,VLOOKUP("R700",TSC!B:C,2,0)*VLOOKUP("R101",TSC!B:C,2,0))*VLOOKUP("T705",TSC!B:C,2,0)%),0)</f>
        <v/>
      </c>
      <c r="CU234">
        <f>IFERROR(IF(RIGHT(INDEX(PIS!O$1:O$500,MATCH(D234,PIS!C$1:C$500,0)),5)="Gross",MIN(U234+V234,VLOOKUP("R700",TSC!B:C,2,0)*VLOOKUP("R101",TSC!B:C,2,0))*(VLOOKUP("T713",TSC!B:C,2,0))%,MIN(T234+V234,VLOOKUP("R700",TSC!B:C,2,0)*VLOOKUP("R101",TSC!B:C,2,0))*(VLOOKUP("T713",TSC!B:C,2,0))%),0)</f>
        <v/>
      </c>
      <c r="CV234">
        <f>IFERROR(INDEX(ADJ!$A$1:$BZ$1000,MATCH(PAYROLL!D234,ADJ!A$1:A$500,0),MATCH(PAYROLL!CV$2,ADJ!$2:$2,0)),0)</f>
        <v/>
      </c>
      <c r="CW234">
        <f>IFERROR(INDEX(ADJ!$A$1:$BZ$1000,MATCH(PAYROLL!D234,ADJ!A$1:A$500,0),MATCH(PAYROLL!CW$2,ADJ!$2:$2,0)),0)</f>
        <v/>
      </c>
      <c r="CX234">
        <f>SUM(CR234:CW234)</f>
        <v/>
      </c>
      <c r="CY234">
        <f>ROUND(IF(CR234&gt;0,T234+V234*VLOOKUP("R202",TSC!$B$1:$C$500,2,0),0),0)</f>
        <v/>
      </c>
      <c r="CZ234">
        <f>IFERROR(INDEX(CSDA!D$1:D$500,MATCH($CZ$2,CSDA!C$1:C$500,0)),0)</f>
        <v/>
      </c>
      <c r="DA234">
        <f>ROUND(T234*0.7%,0)</f>
        <v/>
      </c>
      <c r="DB234">
        <f>ROUND(T234/12,0)</f>
        <v/>
      </c>
      <c r="DC234">
        <f ref="DC234" t="array">IFERROR(INDEX(CSDA!D$1:D$500,MATCH("Trích giữ"&amp;PAYROLL!DC$2,CSDA!A$1:A$500&amp;CSDA!C$1:C$500,0)),0)</f>
        <v/>
      </c>
      <c r="DD234">
        <f ref="DD234" t="array">IFERROR(INDEX(CSDA!D$1:D$500,MATCH("Trích giữ"&amp;PAYROLL!DD$2,CSDA!A$1:A$500&amp;CSDA!C$1:C$500,0)),0)</f>
        <v/>
      </c>
      <c r="DE234">
        <f ref="DE234" t="array">IFERROR(INDEX(CSDA!D$1:D$500,MATCH("Trích giữ"&amp;PAYROLL!DE$2,CSDA!A$1:A$500&amp;CSDA!C$1:C$500,0)),0)</f>
        <v/>
      </c>
      <c r="DF234">
        <f>IFERROR(INDEX(CSDA!D$1:D$500,MATCH(PAYROLL!DF$2,CSDA!C$1:C$500,0)),0)</f>
        <v/>
      </c>
      <c r="DG234">
        <f ref="DG234" t="array">IFERROR(INDEX(CSDA!D$1:D$500,MATCH("Trích giữ"&amp;PAYROLL!DG$2,CSDA!A$1:A$500&amp;CSDA!C$1:C$500,0)),0)</f>
        <v/>
      </c>
      <c r="DH234">
        <f>ROUND(T234/26,0)</f>
        <v/>
      </c>
      <c r="DI234">
        <f ref="DI234" t="array">IFERROR(INDEX(CSDA!D$1:D$500,MATCH("Trích giữ"&amp;PAYROLL!DI$2,CSDA!A$1:A$500&amp;CSDA!C$1:C$500,0)),0)</f>
        <v/>
      </c>
      <c r="DJ234">
        <f>IF(U234=0,T234*21.5%-BL234,0)</f>
        <v/>
      </c>
      <c r="DK234">
        <f ref="DK234" t="array">IFERROR(INDEX(CSDA!D$1:D$500,MATCH("Trích giữ"&amp;PAYROLL!DK$2,CSDA!A$1:A$500&amp;CSDA!C$1:C$500,0)),0)</f>
        <v/>
      </c>
      <c r="DL234">
        <f>IFERROR(INDEX(CSDA!D$1:D$500,MATCH(PAYROLL!DL$2,CSDA!C$1:C$500,0))/12,0)</f>
        <v/>
      </c>
      <c r="DM234">
        <f>SUM(DB234:DL234)</f>
        <v/>
      </c>
      <c r="DN234">
        <f>IFERROR(INDEX(ADJ!$A$1:$BZ$1000,MATCH(PAYROLL!D234,ADJ!A$1:A$500,0),MATCH(PAYROLL!DN$2,ADJ!$2:$2,0)),0)</f>
        <v/>
      </c>
      <c r="DO234">
        <f>IFERROR(SUM(BP234,DM234:DN234,CX234:DA234)-DT234,0)</f>
        <v/>
      </c>
      <c r="DP234">
        <f ref="DP234" t="array">SUM(BW234*IFERROR(INDEX(CSDA!D$1:D$500,MATCH(BW$2,CSDA!C$1:C$500,0)),0)%,CX234*IFERROR(INDEX(CSDA!D$1:D$500,MATCH(CX$2,CSDA!C$1:C$500,0)),0)%,DA234*IFERROR(INDEX(CSDA!D$1:D$500,MATCH(DA$2,CSDA!C$1:C$500,0)),0)%,DB234*IFERROR(INDEX(CSDA!D$1:D$500,MATCH(DB$2,CSDA!C$1:C$500,0)),0)%,DF234*IFERROR(INDEX(CSDA!D$1:D$500,MATCH("Phí dịch vụ"&amp;PAYROLL!DF$2,CSDA!A$1:A$500&amp;CSDA!C$1:C$500,0)),0)%,DC234*IFERROR(INDEX(CSDA!D$1:D$500,MATCH("Phí dịch vụ"&amp;PAYROLL!DC$2,CSDA!A$1:A$500&amp;CSDA!C$1:C$500,0)),0)%,DH234*IFERROR(INDEX(CSDA!D$1:D$500,MATCH("Phí dịch vụ"&amp;PAYROLL!DH$2,CSDA!A$1:A$500&amp;CSDA!C$1:C$500,0)),0)%,DJ234*IFERROR(INDEX(CSDA!D$1:D$500,MATCH("Phí dịch vụ"&amp;PAYROLL!DJ$2,CSDA!A$1:A$500&amp;CSDA!C$1:C$500,0)),0)%,BN234*IFERROR(INDEX(CSDA!D$1:D$500,MATCH(BN$2,CSDA!C$1:C$500,0)),0)%)-BN234*7%</f>
        <v/>
      </c>
      <c r="DQ234">
        <f>IFERROR(INDEX(ADJ!$A$1:$BZ$1000,MATCH(PAYROLL!D234,ADJ!A$1:A$500,0),MATCH(PAYROLL!DQ$2,ADJ!$2:$2,0)),0)</f>
        <v/>
      </c>
      <c r="DR234">
        <f>IFERROR(INDEX(ADJ!$A$1:$BZ$1000,MATCH(PAYROLL!D234,ADJ!A$1:A$500,0),MATCH(PAYROLL!DR$2,ADJ!$2:$2,0)),0)</f>
        <v/>
      </c>
      <c r="DS234">
        <f>SUM(DP234:DR234)</f>
        <v/>
      </c>
      <c r="DT234">
        <f>EK234</f>
        <v/>
      </c>
      <c r="DU234">
        <f>SUM(DO234:DR234)</f>
        <v/>
      </c>
      <c r="DV234">
        <f>ROUND(DU234*0.1,0)</f>
        <v/>
      </c>
      <c r="DW234">
        <f>DU234+DV234</f>
        <v/>
      </c>
      <c r="DZ234">
        <f>IFERROR(INDEX(ADJ!$A$1:$BZ$1000,MATCH(PAYROLL!$D234,ADJ!A$1:A$500,0),MATCH(PAYROLL!DZ$2,ADJ!$2:$2,0)),0)</f>
        <v/>
      </c>
      <c r="EA234">
        <f>IFERROR(INDEX(ADJ!$A$1:$BZ$1000,MATCH(PAYROLL!$D234,ADJ!A$1:A$500,0),MATCH(PAYROLL!EA$2,ADJ!$2:$2,0)),0)</f>
        <v/>
      </c>
      <c r="EB234">
        <f>IFERROR(INDEX(ADJ!$A$1:$BZ$1000,MATCH(PAYROLL!$D234,ADJ!A$1:A$500,0),MATCH(PAYROLL!EB$2,ADJ!$2:$2,0)),0)</f>
        <v/>
      </c>
      <c r="EC234">
        <f>IFERROR(INDEX(ADJ!$A$1:$BZ$1000,MATCH(PAYROLL!$D234,ADJ!A$1:A$500,0),MATCH(PAYROLL!EC$2,ADJ!$2:$2,0)),0)</f>
        <v/>
      </c>
      <c r="ED234">
        <f>IFERROR(INDEX(ADJ!$A$1:$BZ$1000,MATCH(PAYROLL!$D234,ADJ!A$1:A$500,0),MATCH(PAYROLL!ED$2,ADJ!$2:$2,0)),0)</f>
        <v/>
      </c>
      <c r="EE234">
        <f>IFERROR(INDEX(ADJ!$A$1:$BZ$1000,MATCH(PAYROLL!$D234,ADJ!A$1:A$500,0),MATCH(PAYROLL!EE$2,ADJ!$2:$2,0)),0)</f>
        <v/>
      </c>
      <c r="EF234">
        <f>IFERROR(INDEX(ADJ!$A$1:$BZ$1000,MATCH(PAYROLL!$D234,ADJ!A$1:A$500,0),MATCH(PAYROLL!EF$2,ADJ!$2:$2,0)),0)</f>
        <v/>
      </c>
      <c r="EG234">
        <f>IFERROR(INDEX(ADJ!$A$1:$BZ$1000,MATCH(PAYROLL!$D234,ADJ!A$1:A$500,0),MATCH(PAYROLL!EG$2,ADJ!$2:$2,0)),0)</f>
        <v/>
      </c>
      <c r="EH234">
        <f>IFERROR(INDEX(ADJ!$A$1:$BZ$1000,MATCH(PAYROLL!$D234,ADJ!A$1:A$500,0),MATCH(PAYROLL!EH$2,ADJ!$2:$2,0)),0)</f>
        <v/>
      </c>
      <c r="EI234">
        <f>IFERROR(INDEX(ADJ!$A$1:$BZ$1000,MATCH(PAYROLL!D234,ADJ!A$1:A$500,0),MATCH(PAYROLL!EI$2,ADJ!$2:$2,0)),0)</f>
        <v/>
      </c>
      <c r="EJ234">
        <f>IFERROR(INDEX(ADJ!$A$1:$BZ$1000,MATCH(PAYROLL!$D234,ADJ!A$1:A$500,0),MATCH(PAYROLL!EJ$2,ADJ!$2:$2,0)),0)</f>
        <v/>
      </c>
      <c r="EK234">
        <f>SUM(DZ234:EJ234)</f>
        <v/>
      </c>
    </row>
    <row r="235">
      <c r="A235" t="n">
        <v>233</v>
      </c>
      <c r="B235" t="inlineStr">
        <is>
          <t>Hoàng Văn Diện</t>
        </is>
      </c>
      <c r="D235" t="inlineStr">
        <is>
          <t>122559-04</t>
        </is>
      </c>
      <c r="S235">
        <f>IFERROR(INDEX(PIS!$A$1:$BZ$1000,MATCH($D235,PIS!C$1:C$500,0),MATCH("Lương CB tháng trước",PIS!$1:$1,0)),0)</f>
        <v/>
      </c>
      <c r="T235">
        <f>IFERROR(INDEX(PIS!$A$1:$BZ$1000,MATCH($D235,PIS!C$1:C$500,0),MATCH("Lương CB hiện tại",PIS!$1:$1,0)),0)</f>
        <v/>
      </c>
      <c r="U235">
        <f>IFERROR(INDEX(PIS!$A$1:$BZ$1000,MATCH($D235,PIS!C$1:C$500,0),MATCH("Lương đóng BHBB",PIS!$1:$1,0)),0)</f>
        <v/>
      </c>
      <c r="V235">
        <f>IFERROR(INDEX(PIS!$A$1:$BZ$1000,MATCH($D235,PIS!C$1:C$500,0),MATCH(V$2,PIS!$2:$2,0)),0)</f>
        <v/>
      </c>
      <c r="W235">
        <f>IFERROR(INDEX(PIS!$A$1:$BZ$1000,MATCH($D235,PIS!C$1:C$500,0),MATCH(W$2,PIS!$2:$2,0)),0)</f>
        <v/>
      </c>
      <c r="X235">
        <f>IFERROR(INDEX(PIS!$A$1:$BZ$1000,MATCH($D235,PIS!C$1:C$500,0),MATCH(X$2,PIS!$2:$2,0)),0)</f>
        <v/>
      </c>
      <c r="Y235">
        <f>IFERROR(INDEX(PIS!$A$1:$BZ$1000,MATCH($D235,PIS!C$1:C$500,0),MATCH(Y$2,PIS!$2:$2,0)),0)</f>
        <v/>
      </c>
      <c r="Z235">
        <f>IFERROR(INDEX(PIS!$A$1:$BZ$1000,MATCH($D235,PIS!C$1:C$500,0),MATCH(Z$2,PIS!$2:$2,0)),0)</f>
        <v/>
      </c>
      <c r="AA235">
        <f>IFERROR(INDEX(PIS!$A$1:$BZ$1000,MATCH($D235,PIS!C$1:C$500,0),MATCH(AA$2,PIS!$2:$2,0)),0)</f>
        <v/>
      </c>
      <c r="AB235">
        <f>IFERROR(INDEX(PIS!$A$1:$BZ$1000,MATCH($D235,PIS!C$1:C$500,0),MATCH(AB$2,PIS!$2:$2,0)),0)</f>
        <v/>
      </c>
      <c r="AC235">
        <f>SUM(V235:AB235)</f>
        <v/>
      </c>
      <c r="AD235">
        <f>IFERROR(INDEX(TIMESHEET!$A$1:$AI$5000,MATCH($D235,TIMESHEET!A$1:A$500,0),MATCH("T100",TIMESHEET!$2:$2,0))-2,0)</f>
        <v/>
      </c>
      <c r="AE235">
        <f>IFERROR(INDEX(TIMESHEET!$A$1:$AI$5000,MATCH($D235,TIMESHEET!A$1:A$500,0),MATCH("T202",TIMESHEET!$2:$2,0)),0)</f>
        <v/>
      </c>
      <c r="AF235">
        <f>IFERROR(INDEX(TIMESHEET!$A$1:$AI$5000,MATCH($D235,TIMESHEET!A$1:A$500,0),MATCH("T302",TIMESHEET!$2:$2,0)),0)</f>
        <v/>
      </c>
      <c r="AG235">
        <f>IFERROR(INDEX(TIMESHEET!$A$1:$AI$5000,MATCH($D235,TIMESHEET!A$1:A$500,0),MATCH("T406",TIMESHEET!$2:$2,0)),0)</f>
        <v/>
      </c>
      <c r="AH235">
        <f>AE235+AG235</f>
        <v/>
      </c>
      <c r="AI235">
        <f>IFERROR(INDEX(TIMESHEET!$A$1:$AI$5000,MATCH($D235,TIMESHEET!A$1:A$500,0),MATCH("T701",TIMESHEET!$2:$2,0)),0)</f>
        <v/>
      </c>
      <c r="AJ235">
        <f>IFERROR(INDEX(TIMESHEET!$A$1:$AI$5000,MATCH($D235,TIMESHEET!B$1:B$500,0),MATCH("T320",TIMESHEET!$2:$2,0)),0)</f>
        <v/>
      </c>
      <c r="AK235">
        <f>IFERROR(IF(LEFT(INDEX(PIS!O$1:O$500,MATCH(D235,PIS!C$1:C$500)),1)="M",T235/AD235*SUM(AE235:AG235),T235*AD235),0)</f>
        <v/>
      </c>
      <c r="AL235">
        <f>IFERROR(INDEX(ADJ!$A$1:$BZ$1000,MATCH(PAYROLL!D235,ADJ!A$1:A$500,0),MATCH(PAYROLL!AL$2,ADJ!$2:$2,0)),0)</f>
        <v/>
      </c>
      <c r="AM235">
        <f>SUM(AK235:AL235)</f>
        <v/>
      </c>
      <c r="AN235">
        <f>IFERROR(ROUND(V235/$AD235*$AH235,0),0)</f>
        <v/>
      </c>
      <c r="AO235">
        <f>IFERROR(ROUND(W235/$AD235*$AH235,0),0)</f>
        <v/>
      </c>
      <c r="AP235">
        <f>IFERROR(ROUND(X235/$AD235*$AE235,0),0)</f>
        <v/>
      </c>
      <c r="AQ235">
        <f>IFERROR(ROUND(Y235/$AD235*$AH235,0),0)</f>
        <v/>
      </c>
      <c r="AR235">
        <f>IFERROR(ROUND(Z235/$AD235*$AH235,0),0)</f>
        <v/>
      </c>
      <c r="AS235">
        <f>IFERROR(ROUND(AA235/$AD235*$AH235,0),0)</f>
        <v/>
      </c>
      <c r="AT235">
        <f>IFERROR(IF((AE235+AF235+AG235)&gt;13,AB235,ROUND(AB235/AD235*AH235,0)),0)</f>
        <v/>
      </c>
      <c r="AU235">
        <f>IFERROR(INDEX(ADJ!$A$1:$BZ$1000,MATCH(PAYROLL!D235,ADJ!A$1:A$500,0),MATCH(PAYROLL!AU$2,ADJ!$2:$2,0)),0)</f>
        <v/>
      </c>
      <c r="AV235">
        <f>ROUND(SUM(AN235:AU235),0)</f>
        <v/>
      </c>
      <c r="AW235">
        <f>IFERROR(INDEX(TIMESHEET!$A$1:$AI$5000,MATCH(PAYROLL!D235,TIMESHEET!A$1:A$500,0),MATCH("T620",TIMESHEET!$2:$2,0)),0)</f>
        <v/>
      </c>
      <c r="AX235">
        <f>IFERROR(INDEX(TIMESHEET!$A$1:$AI$5000,MATCH(PAYROLL!D235,TIMESHEET!A$1:A$500,0),MATCH("T601",TIMESHEET!$2:$2,0)),0)</f>
        <v/>
      </c>
      <c r="AY235">
        <f>IFERROR(INDEX(TIMESHEET!$A$1:$AI$5000,MATCH(PAYROLL!D235,TIMESHEET!A$1:A$500,0),MATCH("T602",TIMESHEET!$2:$2,0)),0)</f>
        <v/>
      </c>
      <c r="AZ235">
        <f>IFERROR(INDEX(TIMESHEET!$A$1:$AI$5000,MATCH(PAYROLL!D235,TIMESHEET!A$1:A$500,0),MATCH("T603",TIMESHEET!$2:$2,0)),0)</f>
        <v/>
      </c>
      <c r="BA235">
        <f>IFERROR(INDEX(TIMESHEET!$A$1:$AI$5000,MATCH(PAYROLL!D235,TIMESHEET!A$1:A$500,0),MATCH("T611",TIMESHEET!$2:$2,0)),0)</f>
        <v/>
      </c>
      <c r="BB235">
        <f>IFERROR(INDEX(TIMESHEET!$A$1:$AI$5000,MATCH(PAYROLL!D235,TIMESHEET!A$1:A$500,0),MATCH("T612",TIMESHEET!$2:$2,0)),0)</f>
        <v/>
      </c>
      <c r="BC235">
        <f>IFERROR(INDEX(TIMESHEET!$A$1:$AI$5000,MATCH(PAYROLL!D235,TIMESHEET!A$1:A$500,0),MATCH("T613",TIMESHEET!$2:$2,0)),0)</f>
        <v/>
      </c>
      <c r="BD235">
        <f>IFERROR(INDEX(TIMESHEET!$A$1:$AI$5000,MATCH(PAYROLL!D235,TIMESHEET!A$1:A$500,0),MATCH("T500",TIMESHEET!$2:$2,0)),0)</f>
        <v/>
      </c>
      <c r="BE235">
        <f>IFERROR(IF(LEFT(INDEX(PIS!O$1:O$500,MATCH(D235,PIS!C$1:C$500)),1)="M",T235/AD235/8*(AW235+AX235*1.5+AY235*2+AZ235*3+BA235*2.1+BB235*2.7+BC235*3.9+BD235*0.3),T235/8*(AW235+AX235*1.5+AY235*2+AZ235*3+BA235*2.1+BB235*2.7+BC235*3.9+BD235*0.3)),0)</f>
        <v/>
      </c>
      <c r="BF235">
        <f>IFERROR(INDEX(ADJ!$A$1:$BZ$1000,MATCH(PAYROLL!$D235,ADJ!A$1:A$500,0),MATCH(PAYROLL!BF$2,ADJ!$2:$2,0)),0)</f>
        <v/>
      </c>
      <c r="BG235">
        <f>IFERROR(INDEX(ADJ!$A$1:$BZ$1000,MATCH(PAYROLL!D235,ADJ!A$1:A$500,0),MATCH(PAYROLL!BG$2,ADJ!$2:$2,0)),0)</f>
        <v/>
      </c>
      <c r="BH235">
        <f>IFERROR(INDEX(ADJ!$A$1:$BZ$1000,MATCH(PAYROLL!D235,ADJ!A$1:A$500,0),MATCH(PAYROLL!BH$2,ADJ!$2:$2,0)),0)</f>
        <v/>
      </c>
      <c r="BI235">
        <f>IFERROR(INDEX(ADJ!$A$1:$BZ$1000,MATCH(PAYROLL!D235,ADJ!A$1:A$500,0),MATCH(PAYROLL!BI$2,ADJ!$2:$2,0)),0)</f>
        <v/>
      </c>
      <c r="BJ235">
        <f>IFERROR(INDEX(ADJ!$A$1:$BZ$1000,MATCH(PAYROLL!D235,ADJ!A$1:A$500,0),MATCH(PAYROLL!BJ$2,ADJ!$2:$2,0)),0)</f>
        <v/>
      </c>
      <c r="BK235">
        <f>SUM(BF235:BJ235)</f>
        <v/>
      </c>
      <c r="BL235">
        <f>IFERROR(INDEX(ADJ!$A$1:$BZ$1000,MATCH(PAYROLL!D235,ADJ!A$1:A$500,0),MATCH(PAYROLL!BL$2,ADJ!$2:$2,0)),0)</f>
        <v/>
      </c>
      <c r="BM235">
        <f>IFERROR(INDEX(ADJ!$A$1:$BZ$1000,MATCH(PAYROLL!D235,ADJ!A$1:A$500,0),MATCH(PAYROLL!BM$2,ADJ!$2:$2,0)),0)</f>
        <v/>
      </c>
      <c r="BN235">
        <f>IFERROR(INDEX(ADJ!$A$1:$BZ$1000,MATCH(PAYROLL!D235,ADJ!A$1:A$500,0),MATCH(PAYROLL!BN$2,ADJ!$2:$2,0)),0)</f>
        <v/>
      </c>
      <c r="BO235">
        <f>IFERROR(INDEX(ADJ!$A$1:$BZ$1000,MATCH(PAYROLL!D235,ADJ!A$1:A$500,0),MATCH(PAYROLL!BO$2,ADJ!$2:$2,0)),0)</f>
        <v/>
      </c>
      <c r="BP235">
        <f>SUM(AM235,AV235,BE235,BK235,BL235:BO235)</f>
        <v/>
      </c>
      <c r="BQ235">
        <f>BO235</f>
        <v/>
      </c>
      <c r="BR235">
        <f>IFERROR(ROUND(IF(LEFT(INDEX(PIS!O$1:O$500,MATCH(D235,PIS!C$1:C$500)),1)="D",T235/8*(BD235*0.3),IF(LEFT(INDEX(PIS!O$1:O$500,MATCH(D235,PIS!C$1:C$500)),1)="H",T235*($BD235*0.3),T235/$AD235/8*($BD235*0.3))),0),0)</f>
        <v/>
      </c>
      <c r="BS235">
        <f>IF(AP235&lt;1,0,MIN(AP235,730000))</f>
        <v/>
      </c>
      <c r="BT235">
        <f>IFERROR(ROUND((BE235-SUM(AW235:BC235)*T235/AD235/8),0)-BR235,0)</f>
        <v/>
      </c>
      <c r="BU235">
        <f>AO235</f>
        <v/>
      </c>
      <c r="BV235">
        <f>SUM(BQ235:BU235)</f>
        <v/>
      </c>
      <c r="BW235">
        <f>BP235-BV235</f>
        <v/>
      </c>
      <c r="BX235">
        <f>IFERROR(IF(RIGHT(INDEX(PIS!O$1:O$500,MATCH(D235,PIS!C$1:C$500)),5)="Gross",MIN(U235+V235,VLOOKUP("R700",TSC!B:C,2,0)*VLOOKUP("R101",TSC!B:C,2,0))*VLOOKUP("R701",TSC!B:C,2,0)%,0),0)</f>
        <v/>
      </c>
      <c r="BY235">
        <f>IFERROR(IF(RIGHT(INDEX(PIS!O$1:O$500,MATCH(D235,PIS!C$1:C$500)),5)="Gross",MIN(U235+V235,VLOOKUP("R700",TSC!B:C,2,0)*VLOOKUP("R101",TSC!B:C,2,0))*VLOOKUP("T704",TSC!B:C,2,0)%,0),0)</f>
        <v/>
      </c>
      <c r="BZ235">
        <f>IFERROR(IF(RIGHT(INDEX(PIS!O$1:O$500,MATCH(D235,PIS!C$1:C$500)),5)="Gross",MIN(U235+V235,VLOOKUP("R700",TSC!B:C,2,0)*VLOOKUP("1",TSC!F:G,2,0))*VLOOKUP("T705",TSC!B:C,2,0)%,0),0)</f>
        <v/>
      </c>
      <c r="CA235">
        <f>IFERROR(INDEX(ADJ!$A$1:$BZ$1000,MATCH(PAYROLL!D235,ADJ!A$1:A$500,0),MATCH(PAYROLL!CA$2,ADJ!$2:$2,0)),0)</f>
        <v/>
      </c>
      <c r="CB235">
        <f>IFERROR(INDEX(ADJ!$A$1:$BZ$1000,MATCH(PAYROLL!D235,ADJ!A$1:A$500,0),MATCH(PAYROLL!CB$2,ADJ!$2:$2,0)),0)</f>
        <v/>
      </c>
      <c r="CC235">
        <f>SUM(BX235:CB235)</f>
        <v/>
      </c>
      <c r="CD235">
        <f>IFERROR(INDEX(PIS!$A$1:$BZ$1000,MATCH(PAYROLL!D235,PIS!C$1:C$500,0),MATCH(PAYROLL!CD$1,PIS!$1:$1,0)),0)</f>
        <v/>
      </c>
      <c r="CE235">
        <f>IFERROR(IF(OR(INDEX(PIS!P$1:P$500,MATCH(D235,PIS!C$1:C$500,0))="LT2",INDEX(PIS!P$1:P$500,MATCH(D235,PIS!C$1:C$500,0))="P10"),0,SUM(CC235,CD235*VLOOKUP("R601",TSC!B:C,2,0),VLOOKUP("R602",TSC!B:C,2,0))),0)</f>
        <v/>
      </c>
      <c r="CF235">
        <f>MAX(BW235-CE235,0)</f>
        <v/>
      </c>
      <c r="CG235">
        <f>IFERROR(IF(OR(RIGHT(INDEX(PIS!P$1:P$500,MATCH(D235,PIS!C$1:C$500)),5)="P10",RIGHT(INDEX(PIS!P$1:P$500,MATCH(D235,PIS!C$1:C$500)),5)="CK"),0,IF(CF235&lt;=5000000,CF235*5%,IF(CF235&lt;=10000000,CF235*10%-250000,IF(CF235&lt;=18000000,CF235*15%-750000,IF(CF235&lt;=32000000,CF235*20%-1650000,IF(CF235&lt;=52000000,CF235*25%-3250000,IF(CF235&lt;=80000000,BH235*30%-5850000,CF235*35%-9850000))))))),0)</f>
        <v/>
      </c>
      <c r="CH235">
        <f>IFERROR(IF(OR(INDEX(PIS!P$1:P$500,MATCH(D235,PIS!C$1:C$500))="LT",INDEX(PIS!P$1:P$500,MATCH(D235,PIS!C$1:C$500))="CK"),0,IF(CF235&lt;2000000,0,CF235*10%)),0)</f>
        <v/>
      </c>
      <c r="CI235">
        <f>IFERROR(INDEX(ADJ!$A$1:$BZ$1000,MATCH(PAYROLL!D235,ADJ!A$1:A$500,0),MATCH(PAYROLL!CI$2,ADJ!$2:$2,0)),0)</f>
        <v/>
      </c>
      <c r="CJ235">
        <f>IFERROR(INDEX(ADJ!$A$1:$BZ$1000,MATCH(PAYROLL!D235,ADJ!A$1:A$500,0),MATCH(PAYROLL!CJ$2,ADJ!$2:$2,0)),0)</f>
        <v/>
      </c>
      <c r="CK235">
        <f>IFERROR(INDEX(ADJ!$A$1:$BZ$1000,MATCH(PAYROLL!D235,ADJ!A$1:A$500,0),MATCH(PAYROLL!CK$2,ADJ!$2:$2,0)),0)</f>
        <v/>
      </c>
      <c r="CL235">
        <f>SUM(CG235:CK235)</f>
        <v/>
      </c>
      <c r="CM235">
        <f>ROUND(SUM(CH235:CK235),0)</f>
        <v/>
      </c>
      <c r="CN235">
        <f>IFERROR(INDEX(CSDA!D$1:D$500,MATCH($CN$2,CSDA!C$1:C$500,0))*INDEX(PIS!V$1:V$500,MATCH(D235,PIS!C$1:C$500))+INDEX(ADJ!$A$1:$BZ$1000,MATCH(PAYROLL!D235,ADJ!A$1:A$500,0),MATCH(PAYROLL!CN$2,ADJ!$2:$2,0)),0)</f>
        <v/>
      </c>
      <c r="CO235">
        <f>IFERROR(INDEX(ADJ!$A$1:$BZ$1000,MATCH(PAYROLL!D235,ADJ!A$1:A$500,0),MATCH(PAYROLL!CO$2,ADJ!$2:$2,0)),0)</f>
        <v/>
      </c>
      <c r="CP235">
        <f>IFERROR(INDEX(ADJ!$A$1:$BZ$1000,MATCH(PAYROLL!D235,ADJ!A$1:A$500,0),MATCH(PAYROLL!CP$2,ADJ!$2:$2,0)),0)</f>
        <v/>
      </c>
      <c r="CQ235">
        <f>BP235-CL235-CI235-CM235-CN235-CO235-CP235-CC235</f>
        <v/>
      </c>
      <c r="CR235">
        <f>IFERROR(IF(RIGHT(INDEX(PIS!O$1:O$500,MATCH(D235,PIS!C$1:C$500,0)),5)="Gross",MIN(U235+V235,VLOOKUP("R700",TSC!B:C,2,0)*VLOOKUP("R101",TSC!B:C,2,0))*(VLOOKUP("T711",TSC!B:C,2,0)+VLOOKUP("T712",TSC!B:C,2,0))%,MIN(T235+V235,VLOOKUP("R700",TSC!B:C,2,0)*VLOOKUP("R101",TSC!B:C,2,0))*(VLOOKUP("T711",TSC!B:C,2,0)+VLOOKUP("T712",TSC!B:C,2,0)+VLOOKUP("R701",TSC!B:C,2,0))%),0)</f>
        <v/>
      </c>
      <c r="CS235">
        <f>IFERROR(IF(RIGHT(INDEX(PIS!O$1:O$500,MATCH(D235,PIS!C$1:C$500,0)),5)="Gross",MIN(U235+V235,VLOOKUP("R700",TSC!B:C,2,0)*VLOOKUP("R101",TSC!B:C,2,0))*(VLOOKUP("T714",TSC!B:C,2,0))%,MIN(T235+V235,VLOOKUP("R700",TSC!B:C,2,0)*VLOOKUP("R101",TSC!B:C,2,0))*(VLOOKUP("T704",TSC!B:C,2,0)+VLOOKUP("T714",TSC!B:C,2,0))%),0)</f>
        <v/>
      </c>
      <c r="CT235">
        <f>IFERROR(IF(RIGHT(INDEX(PIS!O$1:O$500,MATCH(D235,PIS!C$1:C$500,0)),5)="Gross",MIN(U235+V235,VLOOKUP("R700",TSC!B:C,2,0)*VLOOKUP("R101",TSC!B:C,2,0))*VLOOKUP("T705",TSC!B:C,2,0)%,MIN(T235+V235,VLOOKUP("R700",TSC!B:C,2,0)*VLOOKUP("R101",TSC!B:C,2,0))*VLOOKUP("T705",TSC!B:C,2,0)%),0)</f>
        <v/>
      </c>
      <c r="CU235">
        <f>IFERROR(IF(RIGHT(INDEX(PIS!O$1:O$500,MATCH(D235,PIS!C$1:C$500,0)),5)="Gross",MIN(U235+V235,VLOOKUP("R700",TSC!B:C,2,0)*VLOOKUP("R101",TSC!B:C,2,0))*(VLOOKUP("T713",TSC!B:C,2,0))%,MIN(T235+V235,VLOOKUP("R700",TSC!B:C,2,0)*VLOOKUP("R101",TSC!B:C,2,0))*(VLOOKUP("T713",TSC!B:C,2,0))%),0)</f>
        <v/>
      </c>
      <c r="CV235">
        <f>IFERROR(INDEX(ADJ!$A$1:$BZ$1000,MATCH(PAYROLL!D235,ADJ!A$1:A$500,0),MATCH(PAYROLL!CV$2,ADJ!$2:$2,0)),0)</f>
        <v/>
      </c>
      <c r="CW235">
        <f>IFERROR(INDEX(ADJ!$A$1:$BZ$1000,MATCH(PAYROLL!D235,ADJ!A$1:A$500,0),MATCH(PAYROLL!CW$2,ADJ!$2:$2,0)),0)</f>
        <v/>
      </c>
      <c r="CX235">
        <f>SUM(CR235:CW235)</f>
        <v/>
      </c>
      <c r="CY235">
        <f>ROUND(IF(CR235&gt;0,T235+V235*VLOOKUP("R202",TSC!$B$1:$C$500,2,0),0),0)</f>
        <v/>
      </c>
      <c r="CZ235">
        <f>IFERROR(INDEX(CSDA!D$1:D$500,MATCH($CZ$2,CSDA!C$1:C$500,0)),0)</f>
        <v/>
      </c>
      <c r="DA235">
        <f>ROUND(T235*0.7%,0)</f>
        <v/>
      </c>
      <c r="DB235">
        <f>ROUND(T235/12,0)</f>
        <v/>
      </c>
      <c r="DC235">
        <f ref="DC235" t="array">IFERROR(INDEX(CSDA!D$1:D$500,MATCH("Trích giữ"&amp;PAYROLL!DC$2,CSDA!A$1:A$500&amp;CSDA!C$1:C$500,0)),0)</f>
        <v/>
      </c>
      <c r="DD235">
        <f ref="DD235" t="array">IFERROR(INDEX(CSDA!D$1:D$500,MATCH("Trích giữ"&amp;PAYROLL!DD$2,CSDA!A$1:A$500&amp;CSDA!C$1:C$500,0)),0)</f>
        <v/>
      </c>
      <c r="DE235">
        <f ref="DE235" t="array">IFERROR(INDEX(CSDA!D$1:D$500,MATCH("Trích giữ"&amp;PAYROLL!DE$2,CSDA!A$1:A$500&amp;CSDA!C$1:C$500,0)),0)</f>
        <v/>
      </c>
      <c r="DF235">
        <f>IFERROR(INDEX(CSDA!D$1:D$500,MATCH(PAYROLL!DF$2,CSDA!C$1:C$500,0)),0)</f>
        <v/>
      </c>
      <c r="DG235">
        <f ref="DG235" t="array">IFERROR(INDEX(CSDA!D$1:D$500,MATCH("Trích giữ"&amp;PAYROLL!DG$2,CSDA!A$1:A$500&amp;CSDA!C$1:C$500,0)),0)</f>
        <v/>
      </c>
      <c r="DH235">
        <f>ROUND(T235/26,0)</f>
        <v/>
      </c>
      <c r="DI235">
        <f ref="DI235" t="array">IFERROR(INDEX(CSDA!D$1:D$500,MATCH("Trích giữ"&amp;PAYROLL!DI$2,CSDA!A$1:A$500&amp;CSDA!C$1:C$500,0)),0)</f>
        <v/>
      </c>
      <c r="DJ235">
        <f>IF(U235=0,T235*21.5%-BL235,0)</f>
        <v/>
      </c>
      <c r="DK235">
        <f ref="DK235" t="array">IFERROR(INDEX(CSDA!D$1:D$500,MATCH("Trích giữ"&amp;PAYROLL!DK$2,CSDA!A$1:A$500&amp;CSDA!C$1:C$500,0)),0)</f>
        <v/>
      </c>
      <c r="DL235">
        <f>IFERROR(INDEX(CSDA!D$1:D$500,MATCH(PAYROLL!DL$2,CSDA!C$1:C$500,0))/12,0)</f>
        <v/>
      </c>
      <c r="DM235">
        <f>SUM(DB235:DL235)</f>
        <v/>
      </c>
      <c r="DN235">
        <f>IFERROR(INDEX(ADJ!$A$1:$BZ$1000,MATCH(PAYROLL!D235,ADJ!A$1:A$500,0),MATCH(PAYROLL!DN$2,ADJ!$2:$2,0)),0)</f>
        <v/>
      </c>
      <c r="DO235">
        <f>IFERROR(SUM(BP235,DM235:DN235,CX235:DA235)-DT235,0)</f>
        <v/>
      </c>
      <c r="DP235">
        <f ref="DP235" t="array">SUM(BW235*IFERROR(INDEX(CSDA!D$1:D$500,MATCH(BW$2,CSDA!C$1:C$500,0)),0)%,CX235*IFERROR(INDEX(CSDA!D$1:D$500,MATCH(CX$2,CSDA!C$1:C$500,0)),0)%,DA235*IFERROR(INDEX(CSDA!D$1:D$500,MATCH(DA$2,CSDA!C$1:C$500,0)),0)%,DB235*IFERROR(INDEX(CSDA!D$1:D$500,MATCH(DB$2,CSDA!C$1:C$500,0)),0)%,DF235*IFERROR(INDEX(CSDA!D$1:D$500,MATCH("Phí dịch vụ"&amp;PAYROLL!DF$2,CSDA!A$1:A$500&amp;CSDA!C$1:C$500,0)),0)%,DC235*IFERROR(INDEX(CSDA!D$1:D$500,MATCH("Phí dịch vụ"&amp;PAYROLL!DC$2,CSDA!A$1:A$500&amp;CSDA!C$1:C$500,0)),0)%,DH235*IFERROR(INDEX(CSDA!D$1:D$500,MATCH("Phí dịch vụ"&amp;PAYROLL!DH$2,CSDA!A$1:A$500&amp;CSDA!C$1:C$500,0)),0)%,DJ235*IFERROR(INDEX(CSDA!D$1:D$500,MATCH("Phí dịch vụ"&amp;PAYROLL!DJ$2,CSDA!A$1:A$500&amp;CSDA!C$1:C$500,0)),0)%,BN235*IFERROR(INDEX(CSDA!D$1:D$500,MATCH(BN$2,CSDA!C$1:C$500,0)),0)%)-BN235*7%</f>
        <v/>
      </c>
      <c r="DQ235">
        <f>IFERROR(INDEX(ADJ!$A$1:$BZ$1000,MATCH(PAYROLL!D235,ADJ!A$1:A$500,0),MATCH(PAYROLL!DQ$2,ADJ!$2:$2,0)),0)</f>
        <v/>
      </c>
      <c r="DR235">
        <f>IFERROR(INDEX(ADJ!$A$1:$BZ$1000,MATCH(PAYROLL!D235,ADJ!A$1:A$500,0),MATCH(PAYROLL!DR$2,ADJ!$2:$2,0)),0)</f>
        <v/>
      </c>
      <c r="DS235">
        <f>SUM(DP235:DR235)</f>
        <v/>
      </c>
      <c r="DT235">
        <f>EK235</f>
        <v/>
      </c>
      <c r="DU235">
        <f>SUM(DO235:DR235)</f>
        <v/>
      </c>
      <c r="DV235">
        <f>ROUND(DU235*0.1,0)</f>
        <v/>
      </c>
      <c r="DW235">
        <f>DU235+DV235</f>
        <v/>
      </c>
      <c r="DZ235">
        <f>IFERROR(INDEX(ADJ!$A$1:$BZ$1000,MATCH(PAYROLL!$D235,ADJ!A$1:A$500,0),MATCH(PAYROLL!DZ$2,ADJ!$2:$2,0)),0)</f>
        <v/>
      </c>
      <c r="EA235">
        <f>IFERROR(INDEX(ADJ!$A$1:$BZ$1000,MATCH(PAYROLL!$D235,ADJ!A$1:A$500,0),MATCH(PAYROLL!EA$2,ADJ!$2:$2,0)),0)</f>
        <v/>
      </c>
      <c r="EB235">
        <f>IFERROR(INDEX(ADJ!$A$1:$BZ$1000,MATCH(PAYROLL!$D235,ADJ!A$1:A$500,0),MATCH(PAYROLL!EB$2,ADJ!$2:$2,0)),0)</f>
        <v/>
      </c>
      <c r="EC235">
        <f>IFERROR(INDEX(ADJ!$A$1:$BZ$1000,MATCH(PAYROLL!$D235,ADJ!A$1:A$500,0),MATCH(PAYROLL!EC$2,ADJ!$2:$2,0)),0)</f>
        <v/>
      </c>
      <c r="ED235">
        <f>IFERROR(INDEX(ADJ!$A$1:$BZ$1000,MATCH(PAYROLL!$D235,ADJ!A$1:A$500,0),MATCH(PAYROLL!ED$2,ADJ!$2:$2,0)),0)</f>
        <v/>
      </c>
      <c r="EE235">
        <f>IFERROR(INDEX(ADJ!$A$1:$BZ$1000,MATCH(PAYROLL!$D235,ADJ!A$1:A$500,0),MATCH(PAYROLL!EE$2,ADJ!$2:$2,0)),0)</f>
        <v/>
      </c>
      <c r="EF235">
        <f>IFERROR(INDEX(ADJ!$A$1:$BZ$1000,MATCH(PAYROLL!$D235,ADJ!A$1:A$500,0),MATCH(PAYROLL!EF$2,ADJ!$2:$2,0)),0)</f>
        <v/>
      </c>
      <c r="EG235">
        <f>IFERROR(INDEX(ADJ!$A$1:$BZ$1000,MATCH(PAYROLL!$D235,ADJ!A$1:A$500,0),MATCH(PAYROLL!EG$2,ADJ!$2:$2,0)),0)</f>
        <v/>
      </c>
      <c r="EH235">
        <f>IFERROR(INDEX(ADJ!$A$1:$BZ$1000,MATCH(PAYROLL!$D235,ADJ!A$1:A$500,0),MATCH(PAYROLL!EH$2,ADJ!$2:$2,0)),0)</f>
        <v/>
      </c>
      <c r="EI235">
        <f>IFERROR(INDEX(ADJ!$A$1:$BZ$1000,MATCH(PAYROLL!D235,ADJ!A$1:A$500,0),MATCH(PAYROLL!EI$2,ADJ!$2:$2,0)),0)</f>
        <v/>
      </c>
      <c r="EJ235">
        <f>IFERROR(INDEX(ADJ!$A$1:$BZ$1000,MATCH(PAYROLL!$D235,ADJ!A$1:A$500,0),MATCH(PAYROLL!EJ$2,ADJ!$2:$2,0)),0)</f>
        <v/>
      </c>
      <c r="EK235">
        <f>SUM(DZ235:EJ235)</f>
        <v/>
      </c>
    </row>
    <row r="236">
      <c r="A236" t="n">
        <v>234</v>
      </c>
      <c r="B236" t="inlineStr">
        <is>
          <t>Vy Văn Huy</t>
        </is>
      </c>
      <c r="D236" t="inlineStr">
        <is>
          <t>148930-03</t>
        </is>
      </c>
      <c r="S236">
        <f>IFERROR(INDEX(PIS!$A$1:$BZ$1000,MATCH($D236,PIS!C$1:C$500,0),MATCH("Lương CB tháng trước",PIS!$1:$1,0)),0)</f>
        <v/>
      </c>
      <c r="T236">
        <f>IFERROR(INDEX(PIS!$A$1:$BZ$1000,MATCH($D236,PIS!C$1:C$500,0),MATCH("Lương CB hiện tại",PIS!$1:$1,0)),0)</f>
        <v/>
      </c>
      <c r="U236">
        <f>IFERROR(INDEX(PIS!$A$1:$BZ$1000,MATCH($D236,PIS!C$1:C$500,0),MATCH("Lương đóng BHBB",PIS!$1:$1,0)),0)</f>
        <v/>
      </c>
      <c r="V236">
        <f>IFERROR(INDEX(PIS!$A$1:$BZ$1000,MATCH($D236,PIS!C$1:C$500,0),MATCH(V$2,PIS!$2:$2,0)),0)</f>
        <v/>
      </c>
      <c r="W236">
        <f>IFERROR(INDEX(PIS!$A$1:$BZ$1000,MATCH($D236,PIS!C$1:C$500,0),MATCH(W$2,PIS!$2:$2,0)),0)</f>
        <v/>
      </c>
      <c r="X236">
        <f>IFERROR(INDEX(PIS!$A$1:$BZ$1000,MATCH($D236,PIS!C$1:C$500,0),MATCH(X$2,PIS!$2:$2,0)),0)</f>
        <v/>
      </c>
      <c r="Y236">
        <f>IFERROR(INDEX(PIS!$A$1:$BZ$1000,MATCH($D236,PIS!C$1:C$500,0),MATCH(Y$2,PIS!$2:$2,0)),0)</f>
        <v/>
      </c>
      <c r="Z236">
        <f>IFERROR(INDEX(PIS!$A$1:$BZ$1000,MATCH($D236,PIS!C$1:C$500,0),MATCH(Z$2,PIS!$2:$2,0)),0)</f>
        <v/>
      </c>
      <c r="AA236">
        <f>IFERROR(INDEX(PIS!$A$1:$BZ$1000,MATCH($D236,PIS!C$1:C$500,0),MATCH(AA$2,PIS!$2:$2,0)),0)</f>
        <v/>
      </c>
      <c r="AB236">
        <f>IFERROR(INDEX(PIS!$A$1:$BZ$1000,MATCH($D236,PIS!C$1:C$500,0),MATCH(AB$2,PIS!$2:$2,0)),0)</f>
        <v/>
      </c>
      <c r="AC236">
        <f>SUM(V236:AB236)</f>
        <v/>
      </c>
      <c r="AD236">
        <f>IFERROR(INDEX(TIMESHEET!$A$1:$AI$5000,MATCH($D236,TIMESHEET!A$1:A$500,0),MATCH("T100",TIMESHEET!$2:$2,0))-2,0)</f>
        <v/>
      </c>
      <c r="AE236">
        <f>IFERROR(INDEX(TIMESHEET!$A$1:$AI$5000,MATCH($D236,TIMESHEET!A$1:A$500,0),MATCH("T202",TIMESHEET!$2:$2,0)),0)</f>
        <v/>
      </c>
      <c r="AF236">
        <f>IFERROR(INDEX(TIMESHEET!$A$1:$AI$5000,MATCH($D236,TIMESHEET!A$1:A$500,0),MATCH("T302",TIMESHEET!$2:$2,0)),0)</f>
        <v/>
      </c>
      <c r="AG236">
        <f>IFERROR(INDEX(TIMESHEET!$A$1:$AI$5000,MATCH($D236,TIMESHEET!A$1:A$500,0),MATCH("T406",TIMESHEET!$2:$2,0)),0)</f>
        <v/>
      </c>
      <c r="AH236">
        <f>AE236+AG236</f>
        <v/>
      </c>
      <c r="AI236">
        <f>IFERROR(INDEX(TIMESHEET!$A$1:$AI$5000,MATCH($D236,TIMESHEET!A$1:A$500,0),MATCH("T701",TIMESHEET!$2:$2,0)),0)</f>
        <v/>
      </c>
      <c r="AJ236">
        <f>IFERROR(INDEX(TIMESHEET!$A$1:$AI$5000,MATCH($D236,TIMESHEET!B$1:B$500,0),MATCH("T320",TIMESHEET!$2:$2,0)),0)</f>
        <v/>
      </c>
      <c r="AK236">
        <f>IFERROR(IF(LEFT(INDEX(PIS!O$1:O$500,MATCH(D236,PIS!C$1:C$500)),1)="M",T236/AD236*SUM(AE236:AG236),T236*AD236),0)</f>
        <v/>
      </c>
      <c r="AL236">
        <f>IFERROR(INDEX(ADJ!$A$1:$BZ$1000,MATCH(PAYROLL!D236,ADJ!A$1:A$500,0),MATCH(PAYROLL!AL$2,ADJ!$2:$2,0)),0)</f>
        <v/>
      </c>
      <c r="AM236">
        <f>SUM(AK236:AL236)</f>
        <v/>
      </c>
      <c r="AN236">
        <f>IFERROR(ROUND(V236/$AD236*$AH236,0),0)</f>
        <v/>
      </c>
      <c r="AO236">
        <f>IFERROR(ROUND(W236/$AD236*$AH236,0),0)</f>
        <v/>
      </c>
      <c r="AP236">
        <f>IFERROR(ROUND(X236/$AD236*$AE236,0),0)</f>
        <v/>
      </c>
      <c r="AQ236">
        <f>IFERROR(ROUND(Y236/$AD236*$AH236,0),0)</f>
        <v/>
      </c>
      <c r="AR236">
        <f>IFERROR(ROUND(Z236/$AD236*$AH236,0),0)</f>
        <v/>
      </c>
      <c r="AS236">
        <f>IFERROR(ROUND(AA236/$AD236*$AH236,0),0)</f>
        <v/>
      </c>
      <c r="AT236">
        <f>IFERROR(IF((AE236+AF236+AG236)&gt;13,AB236,ROUND(AB236/AD236*AH236,0)),0)</f>
        <v/>
      </c>
      <c r="AU236">
        <f>IFERROR(INDEX(ADJ!$A$1:$BZ$1000,MATCH(PAYROLL!D236,ADJ!A$1:A$500,0),MATCH(PAYROLL!AU$2,ADJ!$2:$2,0)),0)</f>
        <v/>
      </c>
      <c r="AV236">
        <f>ROUND(SUM(AN236:AU236),0)</f>
        <v/>
      </c>
      <c r="AW236">
        <f>IFERROR(INDEX(TIMESHEET!$A$1:$AI$5000,MATCH(PAYROLL!D236,TIMESHEET!A$1:A$500,0),MATCH("T620",TIMESHEET!$2:$2,0)),0)</f>
        <v/>
      </c>
      <c r="AX236">
        <f>IFERROR(INDEX(TIMESHEET!$A$1:$AI$5000,MATCH(PAYROLL!D236,TIMESHEET!A$1:A$500,0),MATCH("T601",TIMESHEET!$2:$2,0)),0)</f>
        <v/>
      </c>
      <c r="AY236">
        <f>IFERROR(INDEX(TIMESHEET!$A$1:$AI$5000,MATCH(PAYROLL!D236,TIMESHEET!A$1:A$500,0),MATCH("T602",TIMESHEET!$2:$2,0)),0)</f>
        <v/>
      </c>
      <c r="AZ236">
        <f>IFERROR(INDEX(TIMESHEET!$A$1:$AI$5000,MATCH(PAYROLL!D236,TIMESHEET!A$1:A$500,0),MATCH("T603",TIMESHEET!$2:$2,0)),0)</f>
        <v/>
      </c>
      <c r="BA236">
        <f>IFERROR(INDEX(TIMESHEET!$A$1:$AI$5000,MATCH(PAYROLL!D236,TIMESHEET!A$1:A$500,0),MATCH("T611",TIMESHEET!$2:$2,0)),0)</f>
        <v/>
      </c>
      <c r="BB236">
        <f>IFERROR(INDEX(TIMESHEET!$A$1:$AI$5000,MATCH(PAYROLL!D236,TIMESHEET!A$1:A$500,0),MATCH("T612",TIMESHEET!$2:$2,0)),0)</f>
        <v/>
      </c>
      <c r="BC236">
        <f>IFERROR(INDEX(TIMESHEET!$A$1:$AI$5000,MATCH(PAYROLL!D236,TIMESHEET!A$1:A$500,0),MATCH("T613",TIMESHEET!$2:$2,0)),0)</f>
        <v/>
      </c>
      <c r="BD236">
        <f>IFERROR(INDEX(TIMESHEET!$A$1:$AI$5000,MATCH(PAYROLL!D236,TIMESHEET!A$1:A$500,0),MATCH("T500",TIMESHEET!$2:$2,0)),0)</f>
        <v/>
      </c>
      <c r="BE236">
        <f>IFERROR(IF(LEFT(INDEX(PIS!O$1:O$500,MATCH(D236,PIS!C$1:C$500)),1)="M",T236/AD236/8*(AW236+AX236*1.5+AY236*2+AZ236*3+BA236*2.1+BB236*2.7+BC236*3.9+BD236*0.3),T236/8*(AW236+AX236*1.5+AY236*2+AZ236*3+BA236*2.1+BB236*2.7+BC236*3.9+BD236*0.3)),0)</f>
        <v/>
      </c>
      <c r="BF236">
        <f>IFERROR(INDEX(ADJ!$A$1:$BZ$1000,MATCH(PAYROLL!$D236,ADJ!A$1:A$500,0),MATCH(PAYROLL!BF$2,ADJ!$2:$2,0)),0)</f>
        <v/>
      </c>
      <c r="BG236">
        <f>IFERROR(INDEX(ADJ!$A$1:$BZ$1000,MATCH(PAYROLL!D236,ADJ!A$1:A$500,0),MATCH(PAYROLL!BG$2,ADJ!$2:$2,0)),0)</f>
        <v/>
      </c>
      <c r="BH236">
        <f>IFERROR(INDEX(ADJ!$A$1:$BZ$1000,MATCH(PAYROLL!D236,ADJ!A$1:A$500,0),MATCH(PAYROLL!BH$2,ADJ!$2:$2,0)),0)</f>
        <v/>
      </c>
      <c r="BI236">
        <f>IFERROR(INDEX(ADJ!$A$1:$BZ$1000,MATCH(PAYROLL!D236,ADJ!A$1:A$500,0),MATCH(PAYROLL!BI$2,ADJ!$2:$2,0)),0)</f>
        <v/>
      </c>
      <c r="BJ236">
        <f>IFERROR(INDEX(ADJ!$A$1:$BZ$1000,MATCH(PAYROLL!D236,ADJ!A$1:A$500,0),MATCH(PAYROLL!BJ$2,ADJ!$2:$2,0)),0)</f>
        <v/>
      </c>
      <c r="BK236">
        <f>SUM(BF236:BJ236)</f>
        <v/>
      </c>
      <c r="BL236">
        <f>IFERROR(INDEX(ADJ!$A$1:$BZ$1000,MATCH(PAYROLL!D236,ADJ!A$1:A$500,0),MATCH(PAYROLL!BL$2,ADJ!$2:$2,0)),0)</f>
        <v/>
      </c>
      <c r="BM236">
        <f>IFERROR(INDEX(ADJ!$A$1:$BZ$1000,MATCH(PAYROLL!D236,ADJ!A$1:A$500,0),MATCH(PAYROLL!BM$2,ADJ!$2:$2,0)),0)</f>
        <v/>
      </c>
      <c r="BN236">
        <f>IFERROR(INDEX(ADJ!$A$1:$BZ$1000,MATCH(PAYROLL!D236,ADJ!A$1:A$500,0),MATCH(PAYROLL!BN$2,ADJ!$2:$2,0)),0)</f>
        <v/>
      </c>
      <c r="BO236">
        <f>IFERROR(INDEX(ADJ!$A$1:$BZ$1000,MATCH(PAYROLL!D236,ADJ!A$1:A$500,0),MATCH(PAYROLL!BO$2,ADJ!$2:$2,0)),0)</f>
        <v/>
      </c>
      <c r="BP236">
        <f>SUM(AM236,AV236,BE236,BK236,BL236:BO236)</f>
        <v/>
      </c>
      <c r="BQ236">
        <f>BO236</f>
        <v/>
      </c>
      <c r="BR236">
        <f>IFERROR(ROUND(IF(LEFT(INDEX(PIS!O$1:O$500,MATCH(D236,PIS!C$1:C$500)),1)="D",T236/8*(BD236*0.3),IF(LEFT(INDEX(PIS!O$1:O$500,MATCH(D236,PIS!C$1:C$500)),1)="H",T236*($BD236*0.3),T236/$AD236/8*($BD236*0.3))),0),0)</f>
        <v/>
      </c>
      <c r="BS236">
        <f>IF(AP236&lt;1,0,MIN(AP236,730000))</f>
        <v/>
      </c>
      <c r="BT236">
        <f>IFERROR(ROUND((BE236-SUM(AW236:BC236)*T236/AD236/8),0)-BR236,0)</f>
        <v/>
      </c>
      <c r="BU236">
        <f>AO236</f>
        <v/>
      </c>
      <c r="BV236">
        <f>SUM(BQ236:BU236)</f>
        <v/>
      </c>
      <c r="BW236">
        <f>BP236-BV236</f>
        <v/>
      </c>
      <c r="BX236">
        <f>IFERROR(IF(RIGHT(INDEX(PIS!O$1:O$500,MATCH(D236,PIS!C$1:C$500)),5)="Gross",MIN(U236+V236,VLOOKUP("R700",TSC!B:C,2,0)*VLOOKUP("R101",TSC!B:C,2,0))*VLOOKUP("R701",TSC!B:C,2,0)%,0),0)</f>
        <v/>
      </c>
      <c r="BY236">
        <f>IFERROR(IF(RIGHT(INDEX(PIS!O$1:O$500,MATCH(D236,PIS!C$1:C$500)),5)="Gross",MIN(U236+V236,VLOOKUP("R700",TSC!B:C,2,0)*VLOOKUP("R101",TSC!B:C,2,0))*VLOOKUP("T704",TSC!B:C,2,0)%,0),0)</f>
        <v/>
      </c>
      <c r="BZ236">
        <f>IFERROR(IF(RIGHT(INDEX(PIS!O$1:O$500,MATCH(D236,PIS!C$1:C$500)),5)="Gross",MIN(U236+V236,VLOOKUP("R700",TSC!B:C,2,0)*VLOOKUP("1",TSC!F:G,2,0))*VLOOKUP("T705",TSC!B:C,2,0)%,0),0)</f>
        <v/>
      </c>
      <c r="CA236">
        <f>IFERROR(INDEX(ADJ!$A$1:$BZ$1000,MATCH(PAYROLL!D236,ADJ!A$1:A$500,0),MATCH(PAYROLL!CA$2,ADJ!$2:$2,0)),0)</f>
        <v/>
      </c>
      <c r="CB236">
        <f>IFERROR(INDEX(ADJ!$A$1:$BZ$1000,MATCH(PAYROLL!D236,ADJ!A$1:A$500,0),MATCH(PAYROLL!CB$2,ADJ!$2:$2,0)),0)</f>
        <v/>
      </c>
      <c r="CC236">
        <f>SUM(BX236:CB236)</f>
        <v/>
      </c>
      <c r="CD236">
        <f>IFERROR(INDEX(PIS!$A$1:$BZ$1000,MATCH(PAYROLL!D236,PIS!C$1:C$500,0),MATCH(PAYROLL!CD$1,PIS!$1:$1,0)),0)</f>
        <v/>
      </c>
      <c r="CE236">
        <f>IFERROR(IF(OR(INDEX(PIS!P$1:P$500,MATCH(D236,PIS!C$1:C$500,0))="LT2",INDEX(PIS!P$1:P$500,MATCH(D236,PIS!C$1:C$500,0))="P10"),0,SUM(CC236,CD236*VLOOKUP("R601",TSC!B:C,2,0),VLOOKUP("R602",TSC!B:C,2,0))),0)</f>
        <v/>
      </c>
      <c r="CF236">
        <f>MAX(BW236-CE236,0)</f>
        <v/>
      </c>
      <c r="CG236">
        <f>IFERROR(IF(OR(RIGHT(INDEX(PIS!P$1:P$500,MATCH(D236,PIS!C$1:C$500)),5)="P10",RIGHT(INDEX(PIS!P$1:P$500,MATCH(D236,PIS!C$1:C$500)),5)="CK"),0,IF(CF236&lt;=5000000,CF236*5%,IF(CF236&lt;=10000000,CF236*10%-250000,IF(CF236&lt;=18000000,CF236*15%-750000,IF(CF236&lt;=32000000,CF236*20%-1650000,IF(CF236&lt;=52000000,CF236*25%-3250000,IF(CF236&lt;=80000000,BH236*30%-5850000,CF236*35%-9850000))))))),0)</f>
        <v/>
      </c>
      <c r="CH236">
        <f>IFERROR(IF(OR(INDEX(PIS!P$1:P$500,MATCH(D236,PIS!C$1:C$500))="LT",INDEX(PIS!P$1:P$500,MATCH(D236,PIS!C$1:C$500))="CK"),0,IF(CF236&lt;2000000,0,CF236*10%)),0)</f>
        <v/>
      </c>
      <c r="CI236">
        <f>IFERROR(INDEX(ADJ!$A$1:$BZ$1000,MATCH(PAYROLL!D236,ADJ!A$1:A$500,0),MATCH(PAYROLL!CI$2,ADJ!$2:$2,0)),0)</f>
        <v/>
      </c>
      <c r="CJ236">
        <f>IFERROR(INDEX(ADJ!$A$1:$BZ$1000,MATCH(PAYROLL!D236,ADJ!A$1:A$500,0),MATCH(PAYROLL!CJ$2,ADJ!$2:$2,0)),0)</f>
        <v/>
      </c>
      <c r="CK236">
        <f>IFERROR(INDEX(ADJ!$A$1:$BZ$1000,MATCH(PAYROLL!D236,ADJ!A$1:A$500,0),MATCH(PAYROLL!CK$2,ADJ!$2:$2,0)),0)</f>
        <v/>
      </c>
      <c r="CL236">
        <f>SUM(CG236:CK236)</f>
        <v/>
      </c>
      <c r="CM236">
        <f>ROUND(SUM(CH236:CK236),0)</f>
        <v/>
      </c>
      <c r="CN236">
        <f>IFERROR(INDEX(CSDA!D$1:D$500,MATCH($CN$2,CSDA!C$1:C$500,0))*INDEX(PIS!V$1:V$500,MATCH(D236,PIS!C$1:C$500))+INDEX(ADJ!$A$1:$BZ$1000,MATCH(PAYROLL!D236,ADJ!A$1:A$500,0),MATCH(PAYROLL!CN$2,ADJ!$2:$2,0)),0)</f>
        <v/>
      </c>
      <c r="CO236">
        <f>IFERROR(INDEX(ADJ!$A$1:$BZ$1000,MATCH(PAYROLL!D236,ADJ!A$1:A$500,0),MATCH(PAYROLL!CO$2,ADJ!$2:$2,0)),0)</f>
        <v/>
      </c>
      <c r="CP236">
        <f>IFERROR(INDEX(ADJ!$A$1:$BZ$1000,MATCH(PAYROLL!D236,ADJ!A$1:A$500,0),MATCH(PAYROLL!CP$2,ADJ!$2:$2,0)),0)</f>
        <v/>
      </c>
      <c r="CQ236">
        <f>BP236-CL236-CI236-CM236-CN236-CO236-CP236-CC236</f>
        <v/>
      </c>
      <c r="CR236">
        <f>IFERROR(IF(RIGHT(INDEX(PIS!O$1:O$500,MATCH(D236,PIS!C$1:C$500,0)),5)="Gross",MIN(U236+V236,VLOOKUP("R700",TSC!B:C,2,0)*VLOOKUP("R101",TSC!B:C,2,0))*(VLOOKUP("T711",TSC!B:C,2,0)+VLOOKUP("T712",TSC!B:C,2,0))%,MIN(T236+V236,VLOOKUP("R700",TSC!B:C,2,0)*VLOOKUP("R101",TSC!B:C,2,0))*(VLOOKUP("T711",TSC!B:C,2,0)+VLOOKUP("T712",TSC!B:C,2,0)+VLOOKUP("R701",TSC!B:C,2,0))%),0)</f>
        <v/>
      </c>
      <c r="CS236">
        <f>IFERROR(IF(RIGHT(INDEX(PIS!O$1:O$500,MATCH(D236,PIS!C$1:C$500,0)),5)="Gross",MIN(U236+V236,VLOOKUP("R700",TSC!B:C,2,0)*VLOOKUP("R101",TSC!B:C,2,0))*(VLOOKUP("T714",TSC!B:C,2,0))%,MIN(T236+V236,VLOOKUP("R700",TSC!B:C,2,0)*VLOOKUP("R101",TSC!B:C,2,0))*(VLOOKUP("T704",TSC!B:C,2,0)+VLOOKUP("T714",TSC!B:C,2,0))%),0)</f>
        <v/>
      </c>
      <c r="CT236">
        <f>IFERROR(IF(RIGHT(INDEX(PIS!O$1:O$500,MATCH(D236,PIS!C$1:C$500,0)),5)="Gross",MIN(U236+V236,VLOOKUP("R700",TSC!B:C,2,0)*VLOOKUP("R101",TSC!B:C,2,0))*VLOOKUP("T705",TSC!B:C,2,0)%,MIN(T236+V236,VLOOKUP("R700",TSC!B:C,2,0)*VLOOKUP("R101",TSC!B:C,2,0))*VLOOKUP("T705",TSC!B:C,2,0)%),0)</f>
        <v/>
      </c>
      <c r="CU236">
        <f>IFERROR(IF(RIGHT(INDEX(PIS!O$1:O$500,MATCH(D236,PIS!C$1:C$500,0)),5)="Gross",MIN(U236+V236,VLOOKUP("R700",TSC!B:C,2,0)*VLOOKUP("R101",TSC!B:C,2,0))*(VLOOKUP("T713",TSC!B:C,2,0))%,MIN(T236+V236,VLOOKUP("R700",TSC!B:C,2,0)*VLOOKUP("R101",TSC!B:C,2,0))*(VLOOKUP("T713",TSC!B:C,2,0))%),0)</f>
        <v/>
      </c>
      <c r="CV236">
        <f>IFERROR(INDEX(ADJ!$A$1:$BZ$1000,MATCH(PAYROLL!D236,ADJ!A$1:A$500,0),MATCH(PAYROLL!CV$2,ADJ!$2:$2,0)),0)</f>
        <v/>
      </c>
      <c r="CW236">
        <f>IFERROR(INDEX(ADJ!$A$1:$BZ$1000,MATCH(PAYROLL!D236,ADJ!A$1:A$500,0),MATCH(PAYROLL!CW$2,ADJ!$2:$2,0)),0)</f>
        <v/>
      </c>
      <c r="CX236">
        <f>SUM(CR236:CW236)</f>
        <v/>
      </c>
      <c r="CY236">
        <f>ROUND(IF(CR236&gt;0,T236+V236*VLOOKUP("R202",TSC!$B$1:$C$500,2,0),0),0)</f>
        <v/>
      </c>
      <c r="CZ236">
        <f>IFERROR(INDEX(CSDA!D$1:D$500,MATCH($CZ$2,CSDA!C$1:C$500,0)),0)</f>
        <v/>
      </c>
      <c r="DA236">
        <f>ROUND(T236*0.7%,0)</f>
        <v/>
      </c>
      <c r="DB236">
        <f>ROUND(T236/12,0)</f>
        <v/>
      </c>
      <c r="DC236">
        <f ref="DC236" t="array">IFERROR(INDEX(CSDA!D$1:D$500,MATCH("Trích giữ"&amp;PAYROLL!DC$2,CSDA!A$1:A$500&amp;CSDA!C$1:C$500,0)),0)</f>
        <v/>
      </c>
      <c r="DD236">
        <f ref="DD236" t="array">IFERROR(INDEX(CSDA!D$1:D$500,MATCH("Trích giữ"&amp;PAYROLL!DD$2,CSDA!A$1:A$500&amp;CSDA!C$1:C$500,0)),0)</f>
        <v/>
      </c>
      <c r="DE236">
        <f ref="DE236" t="array">IFERROR(INDEX(CSDA!D$1:D$500,MATCH("Trích giữ"&amp;PAYROLL!DE$2,CSDA!A$1:A$500&amp;CSDA!C$1:C$500,0)),0)</f>
        <v/>
      </c>
      <c r="DF236">
        <f>IFERROR(INDEX(CSDA!D$1:D$500,MATCH(PAYROLL!DF$2,CSDA!C$1:C$500,0)),0)</f>
        <v/>
      </c>
      <c r="DG236">
        <f ref="DG236" t="array">IFERROR(INDEX(CSDA!D$1:D$500,MATCH("Trích giữ"&amp;PAYROLL!DG$2,CSDA!A$1:A$500&amp;CSDA!C$1:C$500,0)),0)</f>
        <v/>
      </c>
      <c r="DH236">
        <f>ROUND(T236/26,0)</f>
        <v/>
      </c>
      <c r="DI236">
        <f ref="DI236" t="array">IFERROR(INDEX(CSDA!D$1:D$500,MATCH("Trích giữ"&amp;PAYROLL!DI$2,CSDA!A$1:A$500&amp;CSDA!C$1:C$500,0)),0)</f>
        <v/>
      </c>
      <c r="DJ236">
        <f>IF(U236=0,T236*21.5%-BL236,0)</f>
        <v/>
      </c>
      <c r="DK236">
        <f ref="DK236" t="array">IFERROR(INDEX(CSDA!D$1:D$500,MATCH("Trích giữ"&amp;PAYROLL!DK$2,CSDA!A$1:A$500&amp;CSDA!C$1:C$500,0)),0)</f>
        <v/>
      </c>
      <c r="DL236">
        <f>IFERROR(INDEX(CSDA!D$1:D$500,MATCH(PAYROLL!DL$2,CSDA!C$1:C$500,0))/12,0)</f>
        <v/>
      </c>
      <c r="DM236">
        <f>SUM(DB236:DL236)</f>
        <v/>
      </c>
      <c r="DN236">
        <f>IFERROR(INDEX(ADJ!$A$1:$BZ$1000,MATCH(PAYROLL!D236,ADJ!A$1:A$500,0),MATCH(PAYROLL!DN$2,ADJ!$2:$2,0)),0)</f>
        <v/>
      </c>
      <c r="DO236">
        <f>IFERROR(SUM(BP236,DM236:DN236,CX236:DA236)-DT236,0)</f>
        <v/>
      </c>
      <c r="DP236">
        <f ref="DP236" t="array">SUM(BW236*IFERROR(INDEX(CSDA!D$1:D$500,MATCH(BW$2,CSDA!C$1:C$500,0)),0)%,CX236*IFERROR(INDEX(CSDA!D$1:D$500,MATCH(CX$2,CSDA!C$1:C$500,0)),0)%,DA236*IFERROR(INDEX(CSDA!D$1:D$500,MATCH(DA$2,CSDA!C$1:C$500,0)),0)%,DB236*IFERROR(INDEX(CSDA!D$1:D$500,MATCH(DB$2,CSDA!C$1:C$500,0)),0)%,DF236*IFERROR(INDEX(CSDA!D$1:D$500,MATCH("Phí dịch vụ"&amp;PAYROLL!DF$2,CSDA!A$1:A$500&amp;CSDA!C$1:C$500,0)),0)%,DC236*IFERROR(INDEX(CSDA!D$1:D$500,MATCH("Phí dịch vụ"&amp;PAYROLL!DC$2,CSDA!A$1:A$500&amp;CSDA!C$1:C$500,0)),0)%,DH236*IFERROR(INDEX(CSDA!D$1:D$500,MATCH("Phí dịch vụ"&amp;PAYROLL!DH$2,CSDA!A$1:A$500&amp;CSDA!C$1:C$500,0)),0)%,DJ236*IFERROR(INDEX(CSDA!D$1:D$500,MATCH("Phí dịch vụ"&amp;PAYROLL!DJ$2,CSDA!A$1:A$500&amp;CSDA!C$1:C$500,0)),0)%,BN236*IFERROR(INDEX(CSDA!D$1:D$500,MATCH(BN$2,CSDA!C$1:C$500,0)),0)%)-BN236*7%</f>
        <v/>
      </c>
      <c r="DQ236">
        <f>IFERROR(INDEX(ADJ!$A$1:$BZ$1000,MATCH(PAYROLL!D236,ADJ!A$1:A$500,0),MATCH(PAYROLL!DQ$2,ADJ!$2:$2,0)),0)</f>
        <v/>
      </c>
      <c r="DR236">
        <f>IFERROR(INDEX(ADJ!$A$1:$BZ$1000,MATCH(PAYROLL!D236,ADJ!A$1:A$500,0),MATCH(PAYROLL!DR$2,ADJ!$2:$2,0)),0)</f>
        <v/>
      </c>
      <c r="DS236">
        <f>SUM(DP236:DR236)</f>
        <v/>
      </c>
      <c r="DT236">
        <f>EK236</f>
        <v/>
      </c>
      <c r="DU236">
        <f>SUM(DO236:DR236)</f>
        <v/>
      </c>
      <c r="DV236">
        <f>ROUND(DU236*0.1,0)</f>
        <v/>
      </c>
      <c r="DW236">
        <f>DU236+DV236</f>
        <v/>
      </c>
      <c r="DZ236">
        <f>IFERROR(INDEX(ADJ!$A$1:$BZ$1000,MATCH(PAYROLL!$D236,ADJ!A$1:A$500,0),MATCH(PAYROLL!DZ$2,ADJ!$2:$2,0)),0)</f>
        <v/>
      </c>
      <c r="EA236">
        <f>IFERROR(INDEX(ADJ!$A$1:$BZ$1000,MATCH(PAYROLL!$D236,ADJ!A$1:A$500,0),MATCH(PAYROLL!EA$2,ADJ!$2:$2,0)),0)</f>
        <v/>
      </c>
      <c r="EB236">
        <f>IFERROR(INDEX(ADJ!$A$1:$BZ$1000,MATCH(PAYROLL!$D236,ADJ!A$1:A$500,0),MATCH(PAYROLL!EB$2,ADJ!$2:$2,0)),0)</f>
        <v/>
      </c>
      <c r="EC236">
        <f>IFERROR(INDEX(ADJ!$A$1:$BZ$1000,MATCH(PAYROLL!$D236,ADJ!A$1:A$500,0),MATCH(PAYROLL!EC$2,ADJ!$2:$2,0)),0)</f>
        <v/>
      </c>
      <c r="ED236">
        <f>IFERROR(INDEX(ADJ!$A$1:$BZ$1000,MATCH(PAYROLL!$D236,ADJ!A$1:A$500,0),MATCH(PAYROLL!ED$2,ADJ!$2:$2,0)),0)</f>
        <v/>
      </c>
      <c r="EE236">
        <f>IFERROR(INDEX(ADJ!$A$1:$BZ$1000,MATCH(PAYROLL!$D236,ADJ!A$1:A$500,0),MATCH(PAYROLL!EE$2,ADJ!$2:$2,0)),0)</f>
        <v/>
      </c>
      <c r="EF236">
        <f>IFERROR(INDEX(ADJ!$A$1:$BZ$1000,MATCH(PAYROLL!$D236,ADJ!A$1:A$500,0),MATCH(PAYROLL!EF$2,ADJ!$2:$2,0)),0)</f>
        <v/>
      </c>
      <c r="EG236">
        <f>IFERROR(INDEX(ADJ!$A$1:$BZ$1000,MATCH(PAYROLL!$D236,ADJ!A$1:A$500,0),MATCH(PAYROLL!EG$2,ADJ!$2:$2,0)),0)</f>
        <v/>
      </c>
      <c r="EH236">
        <f>IFERROR(INDEX(ADJ!$A$1:$BZ$1000,MATCH(PAYROLL!$D236,ADJ!A$1:A$500,0),MATCH(PAYROLL!EH$2,ADJ!$2:$2,0)),0)</f>
        <v/>
      </c>
      <c r="EI236">
        <f>IFERROR(INDEX(ADJ!$A$1:$BZ$1000,MATCH(PAYROLL!D236,ADJ!A$1:A$500,0),MATCH(PAYROLL!EI$2,ADJ!$2:$2,0)),0)</f>
        <v/>
      </c>
      <c r="EJ236">
        <f>IFERROR(INDEX(ADJ!$A$1:$BZ$1000,MATCH(PAYROLL!$D236,ADJ!A$1:A$500,0),MATCH(PAYROLL!EJ$2,ADJ!$2:$2,0)),0)</f>
        <v/>
      </c>
      <c r="EK236">
        <f>SUM(DZ236:EJ236)</f>
        <v/>
      </c>
    </row>
    <row r="237">
      <c r="A237" t="n">
        <v>235</v>
      </c>
      <c r="B237" t="inlineStr">
        <is>
          <t>Cao Văn Thủy</t>
        </is>
      </c>
      <c r="D237" t="inlineStr">
        <is>
          <t>140391-03</t>
        </is>
      </c>
      <c r="S237">
        <f>IFERROR(INDEX(PIS!$A$1:$BZ$1000,MATCH($D237,PIS!C$1:C$500,0),MATCH("Lương CB tháng trước",PIS!$1:$1,0)),0)</f>
        <v/>
      </c>
      <c r="T237">
        <f>IFERROR(INDEX(PIS!$A$1:$BZ$1000,MATCH($D237,PIS!C$1:C$500,0),MATCH("Lương CB hiện tại",PIS!$1:$1,0)),0)</f>
        <v/>
      </c>
      <c r="U237">
        <f>IFERROR(INDEX(PIS!$A$1:$BZ$1000,MATCH($D237,PIS!C$1:C$500,0),MATCH("Lương đóng BHBB",PIS!$1:$1,0)),0)</f>
        <v/>
      </c>
      <c r="V237">
        <f>IFERROR(INDEX(PIS!$A$1:$BZ$1000,MATCH($D237,PIS!C$1:C$500,0),MATCH(V$2,PIS!$2:$2,0)),0)</f>
        <v/>
      </c>
      <c r="W237">
        <f>IFERROR(INDEX(PIS!$A$1:$BZ$1000,MATCH($D237,PIS!C$1:C$500,0),MATCH(W$2,PIS!$2:$2,0)),0)</f>
        <v/>
      </c>
      <c r="X237">
        <f>IFERROR(INDEX(PIS!$A$1:$BZ$1000,MATCH($D237,PIS!C$1:C$500,0),MATCH(X$2,PIS!$2:$2,0)),0)</f>
        <v/>
      </c>
      <c r="Y237">
        <f>IFERROR(INDEX(PIS!$A$1:$BZ$1000,MATCH($D237,PIS!C$1:C$500,0),MATCH(Y$2,PIS!$2:$2,0)),0)</f>
        <v/>
      </c>
      <c r="Z237">
        <f>IFERROR(INDEX(PIS!$A$1:$BZ$1000,MATCH($D237,PIS!C$1:C$500,0),MATCH(Z$2,PIS!$2:$2,0)),0)</f>
        <v/>
      </c>
      <c r="AA237">
        <f>IFERROR(INDEX(PIS!$A$1:$BZ$1000,MATCH($D237,PIS!C$1:C$500,0),MATCH(AA$2,PIS!$2:$2,0)),0)</f>
        <v/>
      </c>
      <c r="AB237">
        <f>IFERROR(INDEX(PIS!$A$1:$BZ$1000,MATCH($D237,PIS!C$1:C$500,0),MATCH(AB$2,PIS!$2:$2,0)),0)</f>
        <v/>
      </c>
      <c r="AC237">
        <f>SUM(V237:AB237)</f>
        <v/>
      </c>
      <c r="AD237">
        <f>IFERROR(INDEX(TIMESHEET!$A$1:$AI$5000,MATCH($D237,TIMESHEET!A$1:A$500,0),MATCH("T100",TIMESHEET!$2:$2,0))-2,0)</f>
        <v/>
      </c>
      <c r="AE237">
        <f>IFERROR(INDEX(TIMESHEET!$A$1:$AI$5000,MATCH($D237,TIMESHEET!A$1:A$500,0),MATCH("T202",TIMESHEET!$2:$2,0)),0)</f>
        <v/>
      </c>
      <c r="AF237">
        <f>IFERROR(INDEX(TIMESHEET!$A$1:$AI$5000,MATCH($D237,TIMESHEET!A$1:A$500,0),MATCH("T302",TIMESHEET!$2:$2,0)),0)</f>
        <v/>
      </c>
      <c r="AG237">
        <f>IFERROR(INDEX(TIMESHEET!$A$1:$AI$5000,MATCH($D237,TIMESHEET!A$1:A$500,0),MATCH("T406",TIMESHEET!$2:$2,0)),0)</f>
        <v/>
      </c>
      <c r="AH237">
        <f>AE237+AG237</f>
        <v/>
      </c>
      <c r="AI237">
        <f>IFERROR(INDEX(TIMESHEET!$A$1:$AI$5000,MATCH($D237,TIMESHEET!A$1:A$500,0),MATCH("T701",TIMESHEET!$2:$2,0)),0)</f>
        <v/>
      </c>
      <c r="AJ237">
        <f>IFERROR(INDEX(TIMESHEET!$A$1:$AI$5000,MATCH($D237,TIMESHEET!B$1:B$500,0),MATCH("T320",TIMESHEET!$2:$2,0)),0)</f>
        <v/>
      </c>
      <c r="AK237">
        <f>IFERROR(IF(LEFT(INDEX(PIS!O$1:O$500,MATCH(D237,PIS!C$1:C$500)),1)="M",T237/AD237*SUM(AE237:AG237),T237*AD237),0)</f>
        <v/>
      </c>
      <c r="AL237">
        <f>IFERROR(INDEX(ADJ!$A$1:$BZ$1000,MATCH(PAYROLL!D237,ADJ!A$1:A$500,0),MATCH(PAYROLL!AL$2,ADJ!$2:$2,0)),0)</f>
        <v/>
      </c>
      <c r="AM237">
        <f>SUM(AK237:AL237)</f>
        <v/>
      </c>
      <c r="AN237">
        <f>IFERROR(ROUND(V237/$AD237*$AH237,0),0)</f>
        <v/>
      </c>
      <c r="AO237">
        <f>IFERROR(ROUND(W237/$AD237*$AH237,0),0)</f>
        <v/>
      </c>
      <c r="AP237">
        <f>IFERROR(ROUND(X237/$AD237*$AE237,0),0)</f>
        <v/>
      </c>
      <c r="AQ237">
        <f>IFERROR(ROUND(Y237/$AD237*$AH237,0),0)</f>
        <v/>
      </c>
      <c r="AR237">
        <f>IFERROR(ROUND(Z237/$AD237*$AH237,0),0)</f>
        <v/>
      </c>
      <c r="AS237">
        <f>IFERROR(ROUND(AA237/$AD237*$AH237,0),0)</f>
        <v/>
      </c>
      <c r="AT237">
        <f>IFERROR(IF((AE237+AF237+AG237)&gt;13,AB237,ROUND(AB237/AD237*AH237,0)),0)</f>
        <v/>
      </c>
      <c r="AU237">
        <f>IFERROR(INDEX(ADJ!$A$1:$BZ$1000,MATCH(PAYROLL!D237,ADJ!A$1:A$500,0),MATCH(PAYROLL!AU$2,ADJ!$2:$2,0)),0)</f>
        <v/>
      </c>
      <c r="AV237">
        <f>ROUND(SUM(AN237:AU237),0)</f>
        <v/>
      </c>
      <c r="AW237">
        <f>IFERROR(INDEX(TIMESHEET!$A$1:$AI$5000,MATCH(PAYROLL!D237,TIMESHEET!A$1:A$500,0),MATCH("T620",TIMESHEET!$2:$2,0)),0)</f>
        <v/>
      </c>
      <c r="AX237">
        <f>IFERROR(INDEX(TIMESHEET!$A$1:$AI$5000,MATCH(PAYROLL!D237,TIMESHEET!A$1:A$500,0),MATCH("T601",TIMESHEET!$2:$2,0)),0)</f>
        <v/>
      </c>
      <c r="AY237">
        <f>IFERROR(INDEX(TIMESHEET!$A$1:$AI$5000,MATCH(PAYROLL!D237,TIMESHEET!A$1:A$500,0),MATCH("T602",TIMESHEET!$2:$2,0)),0)</f>
        <v/>
      </c>
      <c r="AZ237">
        <f>IFERROR(INDEX(TIMESHEET!$A$1:$AI$5000,MATCH(PAYROLL!D237,TIMESHEET!A$1:A$500,0),MATCH("T603",TIMESHEET!$2:$2,0)),0)</f>
        <v/>
      </c>
      <c r="BA237">
        <f>IFERROR(INDEX(TIMESHEET!$A$1:$AI$5000,MATCH(PAYROLL!D237,TIMESHEET!A$1:A$500,0),MATCH("T611",TIMESHEET!$2:$2,0)),0)</f>
        <v/>
      </c>
      <c r="BB237">
        <f>IFERROR(INDEX(TIMESHEET!$A$1:$AI$5000,MATCH(PAYROLL!D237,TIMESHEET!A$1:A$500,0),MATCH("T612",TIMESHEET!$2:$2,0)),0)</f>
        <v/>
      </c>
      <c r="BC237">
        <f>IFERROR(INDEX(TIMESHEET!$A$1:$AI$5000,MATCH(PAYROLL!D237,TIMESHEET!A$1:A$500,0),MATCH("T613",TIMESHEET!$2:$2,0)),0)</f>
        <v/>
      </c>
      <c r="BD237">
        <f>IFERROR(INDEX(TIMESHEET!$A$1:$AI$5000,MATCH(PAYROLL!D237,TIMESHEET!A$1:A$500,0),MATCH("T500",TIMESHEET!$2:$2,0)),0)</f>
        <v/>
      </c>
      <c r="BE237">
        <f>IFERROR(IF(LEFT(INDEX(PIS!O$1:O$500,MATCH(D237,PIS!C$1:C$500)),1)="M",T237/AD237/8*(AW237+AX237*1.5+AY237*2+AZ237*3+BA237*2.1+BB237*2.7+BC237*3.9+BD237*0.3),T237/8*(AW237+AX237*1.5+AY237*2+AZ237*3+BA237*2.1+BB237*2.7+BC237*3.9+BD237*0.3)),0)</f>
        <v/>
      </c>
      <c r="BF237">
        <f>IFERROR(INDEX(ADJ!$A$1:$BZ$1000,MATCH(PAYROLL!$D237,ADJ!A$1:A$500,0),MATCH(PAYROLL!BF$2,ADJ!$2:$2,0)),0)</f>
        <v/>
      </c>
      <c r="BG237">
        <f>IFERROR(INDEX(ADJ!$A$1:$BZ$1000,MATCH(PAYROLL!D237,ADJ!A$1:A$500,0),MATCH(PAYROLL!BG$2,ADJ!$2:$2,0)),0)</f>
        <v/>
      </c>
      <c r="BH237">
        <f>IFERROR(INDEX(ADJ!$A$1:$BZ$1000,MATCH(PAYROLL!D237,ADJ!A$1:A$500,0),MATCH(PAYROLL!BH$2,ADJ!$2:$2,0)),0)</f>
        <v/>
      </c>
      <c r="BI237">
        <f>IFERROR(INDEX(ADJ!$A$1:$BZ$1000,MATCH(PAYROLL!D237,ADJ!A$1:A$500,0),MATCH(PAYROLL!BI$2,ADJ!$2:$2,0)),0)</f>
        <v/>
      </c>
      <c r="BJ237">
        <f>IFERROR(INDEX(ADJ!$A$1:$BZ$1000,MATCH(PAYROLL!D237,ADJ!A$1:A$500,0),MATCH(PAYROLL!BJ$2,ADJ!$2:$2,0)),0)</f>
        <v/>
      </c>
      <c r="BK237">
        <f>SUM(BF237:BJ237)</f>
        <v/>
      </c>
      <c r="BL237">
        <f>IFERROR(INDEX(ADJ!$A$1:$BZ$1000,MATCH(PAYROLL!D237,ADJ!A$1:A$500,0),MATCH(PAYROLL!BL$2,ADJ!$2:$2,0)),0)</f>
        <v/>
      </c>
      <c r="BM237">
        <f>IFERROR(INDEX(ADJ!$A$1:$BZ$1000,MATCH(PAYROLL!D237,ADJ!A$1:A$500,0),MATCH(PAYROLL!BM$2,ADJ!$2:$2,0)),0)</f>
        <v/>
      </c>
      <c r="BN237">
        <f>IFERROR(INDEX(ADJ!$A$1:$BZ$1000,MATCH(PAYROLL!D237,ADJ!A$1:A$500,0),MATCH(PAYROLL!BN$2,ADJ!$2:$2,0)),0)</f>
        <v/>
      </c>
      <c r="BO237">
        <f>IFERROR(INDEX(ADJ!$A$1:$BZ$1000,MATCH(PAYROLL!D237,ADJ!A$1:A$500,0),MATCH(PAYROLL!BO$2,ADJ!$2:$2,0)),0)</f>
        <v/>
      </c>
      <c r="BP237">
        <f>SUM(AM237,AV237,BE237,BK237,BL237:BO237)</f>
        <v/>
      </c>
      <c r="BQ237">
        <f>BO237</f>
        <v/>
      </c>
      <c r="BR237">
        <f>IFERROR(ROUND(IF(LEFT(INDEX(PIS!O$1:O$500,MATCH(D237,PIS!C$1:C$500)),1)="D",T237/8*(BD237*0.3),IF(LEFT(INDEX(PIS!O$1:O$500,MATCH(D237,PIS!C$1:C$500)),1)="H",T237*($BD237*0.3),T237/$AD237/8*($BD237*0.3))),0),0)</f>
        <v/>
      </c>
      <c r="BS237">
        <f>IF(AP237&lt;1,0,MIN(AP237,730000))</f>
        <v/>
      </c>
      <c r="BT237">
        <f>IFERROR(ROUND((BE237-SUM(AW237:BC237)*T237/AD237/8),0)-BR237,0)</f>
        <v/>
      </c>
      <c r="BU237">
        <f>AO237</f>
        <v/>
      </c>
      <c r="BV237">
        <f>SUM(BQ237:BU237)</f>
        <v/>
      </c>
      <c r="BW237">
        <f>BP237-BV237</f>
        <v/>
      </c>
      <c r="BX237">
        <f>IFERROR(IF(RIGHT(INDEX(PIS!O$1:O$500,MATCH(D237,PIS!C$1:C$500)),5)="Gross",MIN(U237+V237,VLOOKUP("R700",TSC!B:C,2,0)*VLOOKUP("R101",TSC!B:C,2,0))*VLOOKUP("R701",TSC!B:C,2,0)%,0),0)</f>
        <v/>
      </c>
      <c r="BY237">
        <f>IFERROR(IF(RIGHT(INDEX(PIS!O$1:O$500,MATCH(D237,PIS!C$1:C$500)),5)="Gross",MIN(U237+V237,VLOOKUP("R700",TSC!B:C,2,0)*VLOOKUP("R101",TSC!B:C,2,0))*VLOOKUP("T704",TSC!B:C,2,0)%,0),0)</f>
        <v/>
      </c>
      <c r="BZ237">
        <f>IFERROR(IF(RIGHT(INDEX(PIS!O$1:O$500,MATCH(D237,PIS!C$1:C$500)),5)="Gross",MIN(U237+V237,VLOOKUP("R700",TSC!B:C,2,0)*VLOOKUP("1",TSC!F:G,2,0))*VLOOKUP("T705",TSC!B:C,2,0)%,0),0)</f>
        <v/>
      </c>
      <c r="CA237">
        <f>IFERROR(INDEX(ADJ!$A$1:$BZ$1000,MATCH(PAYROLL!D237,ADJ!A$1:A$500,0),MATCH(PAYROLL!CA$2,ADJ!$2:$2,0)),0)</f>
        <v/>
      </c>
      <c r="CB237">
        <f>IFERROR(INDEX(ADJ!$A$1:$BZ$1000,MATCH(PAYROLL!D237,ADJ!A$1:A$500,0),MATCH(PAYROLL!CB$2,ADJ!$2:$2,0)),0)</f>
        <v/>
      </c>
      <c r="CC237">
        <f>SUM(BX237:CB237)</f>
        <v/>
      </c>
      <c r="CD237">
        <f>IFERROR(INDEX(PIS!$A$1:$BZ$1000,MATCH(PAYROLL!D237,PIS!C$1:C$500,0),MATCH(PAYROLL!CD$1,PIS!$1:$1,0)),0)</f>
        <v/>
      </c>
      <c r="CE237">
        <f>IFERROR(IF(OR(INDEX(PIS!P$1:P$500,MATCH(D237,PIS!C$1:C$500,0))="LT2",INDEX(PIS!P$1:P$500,MATCH(D237,PIS!C$1:C$500,0))="P10"),0,SUM(CC237,CD237*VLOOKUP("R601",TSC!B:C,2,0),VLOOKUP("R602",TSC!B:C,2,0))),0)</f>
        <v/>
      </c>
      <c r="CF237">
        <f>MAX(BW237-CE237,0)</f>
        <v/>
      </c>
      <c r="CG237">
        <f>IFERROR(IF(OR(RIGHT(INDEX(PIS!P$1:P$500,MATCH(D237,PIS!C$1:C$500)),5)="P10",RIGHT(INDEX(PIS!P$1:P$500,MATCH(D237,PIS!C$1:C$500)),5)="CK"),0,IF(CF237&lt;=5000000,CF237*5%,IF(CF237&lt;=10000000,CF237*10%-250000,IF(CF237&lt;=18000000,CF237*15%-750000,IF(CF237&lt;=32000000,CF237*20%-1650000,IF(CF237&lt;=52000000,CF237*25%-3250000,IF(CF237&lt;=80000000,BH237*30%-5850000,CF237*35%-9850000))))))),0)</f>
        <v/>
      </c>
      <c r="CH237">
        <f>IFERROR(IF(OR(INDEX(PIS!P$1:P$500,MATCH(D237,PIS!C$1:C$500))="LT",INDEX(PIS!P$1:P$500,MATCH(D237,PIS!C$1:C$500))="CK"),0,IF(CF237&lt;2000000,0,CF237*10%)),0)</f>
        <v/>
      </c>
      <c r="CI237">
        <f>IFERROR(INDEX(ADJ!$A$1:$BZ$1000,MATCH(PAYROLL!D237,ADJ!A$1:A$500,0),MATCH(PAYROLL!CI$2,ADJ!$2:$2,0)),0)</f>
        <v/>
      </c>
      <c r="CJ237">
        <f>IFERROR(INDEX(ADJ!$A$1:$BZ$1000,MATCH(PAYROLL!D237,ADJ!A$1:A$500,0),MATCH(PAYROLL!CJ$2,ADJ!$2:$2,0)),0)</f>
        <v/>
      </c>
      <c r="CK237">
        <f>IFERROR(INDEX(ADJ!$A$1:$BZ$1000,MATCH(PAYROLL!D237,ADJ!A$1:A$500,0),MATCH(PAYROLL!CK$2,ADJ!$2:$2,0)),0)</f>
        <v/>
      </c>
      <c r="CL237">
        <f>SUM(CG237:CK237)</f>
        <v/>
      </c>
      <c r="CM237">
        <f>ROUND(SUM(CH237:CK237),0)</f>
        <v/>
      </c>
      <c r="CN237">
        <f>IFERROR(INDEX(CSDA!D$1:D$500,MATCH($CN$2,CSDA!C$1:C$500,0))*INDEX(PIS!V$1:V$500,MATCH(D237,PIS!C$1:C$500))+INDEX(ADJ!$A$1:$BZ$1000,MATCH(PAYROLL!D237,ADJ!A$1:A$500,0),MATCH(PAYROLL!CN$2,ADJ!$2:$2,0)),0)</f>
        <v/>
      </c>
      <c r="CO237">
        <f>IFERROR(INDEX(ADJ!$A$1:$BZ$1000,MATCH(PAYROLL!D237,ADJ!A$1:A$500,0),MATCH(PAYROLL!CO$2,ADJ!$2:$2,0)),0)</f>
        <v/>
      </c>
      <c r="CP237">
        <f>IFERROR(INDEX(ADJ!$A$1:$BZ$1000,MATCH(PAYROLL!D237,ADJ!A$1:A$500,0),MATCH(PAYROLL!CP$2,ADJ!$2:$2,0)),0)</f>
        <v/>
      </c>
      <c r="CQ237">
        <f>BP237-CL237-CI237-CM237-CN237-CO237-CP237-CC237</f>
        <v/>
      </c>
      <c r="CR237">
        <f>IFERROR(IF(RIGHT(INDEX(PIS!O$1:O$500,MATCH(D237,PIS!C$1:C$500,0)),5)="Gross",MIN(U237+V237,VLOOKUP("R700",TSC!B:C,2,0)*VLOOKUP("R101",TSC!B:C,2,0))*(VLOOKUP("T711",TSC!B:C,2,0)+VLOOKUP("T712",TSC!B:C,2,0))%,MIN(T237+V237,VLOOKUP("R700",TSC!B:C,2,0)*VLOOKUP("R101",TSC!B:C,2,0))*(VLOOKUP("T711",TSC!B:C,2,0)+VLOOKUP("T712",TSC!B:C,2,0)+VLOOKUP("R701",TSC!B:C,2,0))%),0)</f>
        <v/>
      </c>
      <c r="CS237">
        <f>IFERROR(IF(RIGHT(INDEX(PIS!O$1:O$500,MATCH(D237,PIS!C$1:C$500,0)),5)="Gross",MIN(U237+V237,VLOOKUP("R700",TSC!B:C,2,0)*VLOOKUP("R101",TSC!B:C,2,0))*(VLOOKUP("T714",TSC!B:C,2,0))%,MIN(T237+V237,VLOOKUP("R700",TSC!B:C,2,0)*VLOOKUP("R101",TSC!B:C,2,0))*(VLOOKUP("T704",TSC!B:C,2,0)+VLOOKUP("T714",TSC!B:C,2,0))%),0)</f>
        <v/>
      </c>
      <c r="CT237">
        <f>IFERROR(IF(RIGHT(INDEX(PIS!O$1:O$500,MATCH(D237,PIS!C$1:C$500,0)),5)="Gross",MIN(U237+V237,VLOOKUP("R700",TSC!B:C,2,0)*VLOOKUP("R101",TSC!B:C,2,0))*VLOOKUP("T705",TSC!B:C,2,0)%,MIN(T237+V237,VLOOKUP("R700",TSC!B:C,2,0)*VLOOKUP("R101",TSC!B:C,2,0))*VLOOKUP("T705",TSC!B:C,2,0)%),0)</f>
        <v/>
      </c>
      <c r="CU237">
        <f>IFERROR(IF(RIGHT(INDEX(PIS!O$1:O$500,MATCH(D237,PIS!C$1:C$500,0)),5)="Gross",MIN(U237+V237,VLOOKUP("R700",TSC!B:C,2,0)*VLOOKUP("R101",TSC!B:C,2,0))*(VLOOKUP("T713",TSC!B:C,2,0))%,MIN(T237+V237,VLOOKUP("R700",TSC!B:C,2,0)*VLOOKUP("R101",TSC!B:C,2,0))*(VLOOKUP("T713",TSC!B:C,2,0))%),0)</f>
        <v/>
      </c>
      <c r="CV237">
        <f>IFERROR(INDEX(ADJ!$A$1:$BZ$1000,MATCH(PAYROLL!D237,ADJ!A$1:A$500,0),MATCH(PAYROLL!CV$2,ADJ!$2:$2,0)),0)</f>
        <v/>
      </c>
      <c r="CW237">
        <f>IFERROR(INDEX(ADJ!$A$1:$BZ$1000,MATCH(PAYROLL!D237,ADJ!A$1:A$500,0),MATCH(PAYROLL!CW$2,ADJ!$2:$2,0)),0)</f>
        <v/>
      </c>
      <c r="CX237">
        <f>SUM(CR237:CW237)</f>
        <v/>
      </c>
      <c r="CY237">
        <f>ROUND(IF(CR237&gt;0,T237+V237*VLOOKUP("R202",TSC!$B$1:$C$500,2,0),0),0)</f>
        <v/>
      </c>
      <c r="CZ237">
        <f>IFERROR(INDEX(CSDA!D$1:D$500,MATCH($CZ$2,CSDA!C$1:C$500,0)),0)</f>
        <v/>
      </c>
      <c r="DA237">
        <f>ROUND(T237*0.7%,0)</f>
        <v/>
      </c>
      <c r="DB237">
        <f>ROUND(T237/12,0)</f>
        <v/>
      </c>
      <c r="DC237">
        <f ref="DC237" t="array">IFERROR(INDEX(CSDA!D$1:D$500,MATCH("Trích giữ"&amp;PAYROLL!DC$2,CSDA!A$1:A$500&amp;CSDA!C$1:C$500,0)),0)</f>
        <v/>
      </c>
      <c r="DD237">
        <f ref="DD237" t="array">IFERROR(INDEX(CSDA!D$1:D$500,MATCH("Trích giữ"&amp;PAYROLL!DD$2,CSDA!A$1:A$500&amp;CSDA!C$1:C$500,0)),0)</f>
        <v/>
      </c>
      <c r="DE237">
        <f ref="DE237" t="array">IFERROR(INDEX(CSDA!D$1:D$500,MATCH("Trích giữ"&amp;PAYROLL!DE$2,CSDA!A$1:A$500&amp;CSDA!C$1:C$500,0)),0)</f>
        <v/>
      </c>
      <c r="DF237">
        <f>IFERROR(INDEX(CSDA!D$1:D$500,MATCH(PAYROLL!DF$2,CSDA!C$1:C$500,0)),0)</f>
        <v/>
      </c>
      <c r="DG237">
        <f ref="DG237" t="array">IFERROR(INDEX(CSDA!D$1:D$500,MATCH("Trích giữ"&amp;PAYROLL!DG$2,CSDA!A$1:A$500&amp;CSDA!C$1:C$500,0)),0)</f>
        <v/>
      </c>
      <c r="DH237">
        <f>ROUND(T237/26,0)</f>
        <v/>
      </c>
      <c r="DI237">
        <f ref="DI237" t="array">IFERROR(INDEX(CSDA!D$1:D$500,MATCH("Trích giữ"&amp;PAYROLL!DI$2,CSDA!A$1:A$500&amp;CSDA!C$1:C$500,0)),0)</f>
        <v/>
      </c>
      <c r="DJ237">
        <f>IF(U237=0,T237*21.5%-BL237,0)</f>
        <v/>
      </c>
      <c r="DK237">
        <f ref="DK237" t="array">IFERROR(INDEX(CSDA!D$1:D$500,MATCH("Trích giữ"&amp;PAYROLL!DK$2,CSDA!A$1:A$500&amp;CSDA!C$1:C$500,0)),0)</f>
        <v/>
      </c>
      <c r="DL237">
        <f>IFERROR(INDEX(CSDA!D$1:D$500,MATCH(PAYROLL!DL$2,CSDA!C$1:C$500,0))/12,0)</f>
        <v/>
      </c>
      <c r="DM237">
        <f>SUM(DB237:DL237)</f>
        <v/>
      </c>
      <c r="DN237">
        <f>IFERROR(INDEX(ADJ!$A$1:$BZ$1000,MATCH(PAYROLL!D237,ADJ!A$1:A$500,0),MATCH(PAYROLL!DN$2,ADJ!$2:$2,0)),0)</f>
        <v/>
      </c>
      <c r="DO237">
        <f>IFERROR(SUM(BP237,DM237:DN237,CX237:DA237)-DT237,0)</f>
        <v/>
      </c>
      <c r="DP237">
        <f ref="DP237" t="array">SUM(BW237*IFERROR(INDEX(CSDA!D$1:D$500,MATCH(BW$2,CSDA!C$1:C$500,0)),0)%,CX237*IFERROR(INDEX(CSDA!D$1:D$500,MATCH(CX$2,CSDA!C$1:C$500,0)),0)%,DA237*IFERROR(INDEX(CSDA!D$1:D$500,MATCH(DA$2,CSDA!C$1:C$500,0)),0)%,DB237*IFERROR(INDEX(CSDA!D$1:D$500,MATCH(DB$2,CSDA!C$1:C$500,0)),0)%,DF237*IFERROR(INDEX(CSDA!D$1:D$500,MATCH("Phí dịch vụ"&amp;PAYROLL!DF$2,CSDA!A$1:A$500&amp;CSDA!C$1:C$500,0)),0)%,DC237*IFERROR(INDEX(CSDA!D$1:D$500,MATCH("Phí dịch vụ"&amp;PAYROLL!DC$2,CSDA!A$1:A$500&amp;CSDA!C$1:C$500,0)),0)%,DH237*IFERROR(INDEX(CSDA!D$1:D$500,MATCH("Phí dịch vụ"&amp;PAYROLL!DH$2,CSDA!A$1:A$500&amp;CSDA!C$1:C$500,0)),0)%,DJ237*IFERROR(INDEX(CSDA!D$1:D$500,MATCH("Phí dịch vụ"&amp;PAYROLL!DJ$2,CSDA!A$1:A$500&amp;CSDA!C$1:C$500,0)),0)%,BN237*IFERROR(INDEX(CSDA!D$1:D$500,MATCH(BN$2,CSDA!C$1:C$500,0)),0)%)-BN237*7%</f>
        <v/>
      </c>
      <c r="DQ237">
        <f>IFERROR(INDEX(ADJ!$A$1:$BZ$1000,MATCH(PAYROLL!D237,ADJ!A$1:A$500,0),MATCH(PAYROLL!DQ$2,ADJ!$2:$2,0)),0)</f>
        <v/>
      </c>
      <c r="DR237">
        <f>IFERROR(INDEX(ADJ!$A$1:$BZ$1000,MATCH(PAYROLL!D237,ADJ!A$1:A$500,0),MATCH(PAYROLL!DR$2,ADJ!$2:$2,0)),0)</f>
        <v/>
      </c>
      <c r="DS237">
        <f>SUM(DP237:DR237)</f>
        <v/>
      </c>
      <c r="DT237">
        <f>EK237</f>
        <v/>
      </c>
      <c r="DU237">
        <f>SUM(DO237:DR237)</f>
        <v/>
      </c>
      <c r="DV237">
        <f>ROUND(DU237*0.1,0)</f>
        <v/>
      </c>
      <c r="DW237">
        <f>DU237+DV237</f>
        <v/>
      </c>
      <c r="DZ237">
        <f>IFERROR(INDEX(ADJ!$A$1:$BZ$1000,MATCH(PAYROLL!$D237,ADJ!A$1:A$500,0),MATCH(PAYROLL!DZ$2,ADJ!$2:$2,0)),0)</f>
        <v/>
      </c>
      <c r="EA237">
        <f>IFERROR(INDEX(ADJ!$A$1:$BZ$1000,MATCH(PAYROLL!$D237,ADJ!A$1:A$500,0),MATCH(PAYROLL!EA$2,ADJ!$2:$2,0)),0)</f>
        <v/>
      </c>
      <c r="EB237">
        <f>IFERROR(INDEX(ADJ!$A$1:$BZ$1000,MATCH(PAYROLL!$D237,ADJ!A$1:A$500,0),MATCH(PAYROLL!EB$2,ADJ!$2:$2,0)),0)</f>
        <v/>
      </c>
      <c r="EC237">
        <f>IFERROR(INDEX(ADJ!$A$1:$BZ$1000,MATCH(PAYROLL!$D237,ADJ!A$1:A$500,0),MATCH(PAYROLL!EC$2,ADJ!$2:$2,0)),0)</f>
        <v/>
      </c>
      <c r="ED237">
        <f>IFERROR(INDEX(ADJ!$A$1:$BZ$1000,MATCH(PAYROLL!$D237,ADJ!A$1:A$500,0),MATCH(PAYROLL!ED$2,ADJ!$2:$2,0)),0)</f>
        <v/>
      </c>
      <c r="EE237">
        <f>IFERROR(INDEX(ADJ!$A$1:$BZ$1000,MATCH(PAYROLL!$D237,ADJ!A$1:A$500,0),MATCH(PAYROLL!EE$2,ADJ!$2:$2,0)),0)</f>
        <v/>
      </c>
      <c r="EF237">
        <f>IFERROR(INDEX(ADJ!$A$1:$BZ$1000,MATCH(PAYROLL!$D237,ADJ!A$1:A$500,0),MATCH(PAYROLL!EF$2,ADJ!$2:$2,0)),0)</f>
        <v/>
      </c>
      <c r="EG237">
        <f>IFERROR(INDEX(ADJ!$A$1:$BZ$1000,MATCH(PAYROLL!$D237,ADJ!A$1:A$500,0),MATCH(PAYROLL!EG$2,ADJ!$2:$2,0)),0)</f>
        <v/>
      </c>
      <c r="EH237">
        <f>IFERROR(INDEX(ADJ!$A$1:$BZ$1000,MATCH(PAYROLL!$D237,ADJ!A$1:A$500,0),MATCH(PAYROLL!EH$2,ADJ!$2:$2,0)),0)</f>
        <v/>
      </c>
      <c r="EI237">
        <f>IFERROR(INDEX(ADJ!$A$1:$BZ$1000,MATCH(PAYROLL!D237,ADJ!A$1:A$500,0),MATCH(PAYROLL!EI$2,ADJ!$2:$2,0)),0)</f>
        <v/>
      </c>
      <c r="EJ237">
        <f>IFERROR(INDEX(ADJ!$A$1:$BZ$1000,MATCH(PAYROLL!$D237,ADJ!A$1:A$500,0),MATCH(PAYROLL!EJ$2,ADJ!$2:$2,0)),0)</f>
        <v/>
      </c>
      <c r="EK237">
        <f>SUM(DZ237:EJ237)</f>
        <v/>
      </c>
    </row>
    <row r="238">
      <c r="A238" t="n">
        <v>236</v>
      </c>
      <c r="B238" t="inlineStr">
        <is>
          <t>Lê Thị Hồng Nhung</t>
        </is>
      </c>
      <c r="D238" t="inlineStr">
        <is>
          <t>155491-02</t>
        </is>
      </c>
      <c r="S238">
        <f>IFERROR(INDEX(PIS!$A$1:$BZ$1000,MATCH($D238,PIS!C$1:C$500,0),MATCH("Lương CB tháng trước",PIS!$1:$1,0)),0)</f>
        <v/>
      </c>
      <c r="T238">
        <f>IFERROR(INDEX(PIS!$A$1:$BZ$1000,MATCH($D238,PIS!C$1:C$500,0),MATCH("Lương CB hiện tại",PIS!$1:$1,0)),0)</f>
        <v/>
      </c>
      <c r="U238">
        <f>IFERROR(INDEX(PIS!$A$1:$BZ$1000,MATCH($D238,PIS!C$1:C$500,0),MATCH("Lương đóng BHBB",PIS!$1:$1,0)),0)</f>
        <v/>
      </c>
      <c r="V238">
        <f>IFERROR(INDEX(PIS!$A$1:$BZ$1000,MATCH($D238,PIS!C$1:C$500,0),MATCH(V$2,PIS!$2:$2,0)),0)</f>
        <v/>
      </c>
      <c r="W238">
        <f>IFERROR(INDEX(PIS!$A$1:$BZ$1000,MATCH($D238,PIS!C$1:C$500,0),MATCH(W$2,PIS!$2:$2,0)),0)</f>
        <v/>
      </c>
      <c r="X238">
        <f>IFERROR(INDEX(PIS!$A$1:$BZ$1000,MATCH($D238,PIS!C$1:C$500,0),MATCH(X$2,PIS!$2:$2,0)),0)</f>
        <v/>
      </c>
      <c r="Y238">
        <f>IFERROR(INDEX(PIS!$A$1:$BZ$1000,MATCH($D238,PIS!C$1:C$500,0),MATCH(Y$2,PIS!$2:$2,0)),0)</f>
        <v/>
      </c>
      <c r="Z238">
        <f>IFERROR(INDEX(PIS!$A$1:$BZ$1000,MATCH($D238,PIS!C$1:C$500,0),MATCH(Z$2,PIS!$2:$2,0)),0)</f>
        <v/>
      </c>
      <c r="AA238">
        <f>IFERROR(INDEX(PIS!$A$1:$BZ$1000,MATCH($D238,PIS!C$1:C$500,0),MATCH(AA$2,PIS!$2:$2,0)),0)</f>
        <v/>
      </c>
      <c r="AB238">
        <f>IFERROR(INDEX(PIS!$A$1:$BZ$1000,MATCH($D238,PIS!C$1:C$500,0),MATCH(AB$2,PIS!$2:$2,0)),0)</f>
        <v/>
      </c>
      <c r="AC238">
        <f>SUM(V238:AB238)</f>
        <v/>
      </c>
      <c r="AD238">
        <f>IFERROR(INDEX(TIMESHEET!$A$1:$AI$5000,MATCH($D238,TIMESHEET!A$1:A$500,0),MATCH("T100",TIMESHEET!$2:$2,0))-2,0)</f>
        <v/>
      </c>
      <c r="AE238">
        <f>IFERROR(INDEX(TIMESHEET!$A$1:$AI$5000,MATCH($D238,TIMESHEET!A$1:A$500,0),MATCH("T202",TIMESHEET!$2:$2,0)),0)</f>
        <v/>
      </c>
      <c r="AF238">
        <f>IFERROR(INDEX(TIMESHEET!$A$1:$AI$5000,MATCH($D238,TIMESHEET!A$1:A$500,0),MATCH("T302",TIMESHEET!$2:$2,0)),0)</f>
        <v/>
      </c>
      <c r="AG238">
        <f>IFERROR(INDEX(TIMESHEET!$A$1:$AI$5000,MATCH($D238,TIMESHEET!A$1:A$500,0),MATCH("T406",TIMESHEET!$2:$2,0)),0)</f>
        <v/>
      </c>
      <c r="AH238">
        <f>AE238+AG238</f>
        <v/>
      </c>
      <c r="AI238">
        <f>IFERROR(INDEX(TIMESHEET!$A$1:$AI$5000,MATCH($D238,TIMESHEET!A$1:A$500,0),MATCH("T701",TIMESHEET!$2:$2,0)),0)</f>
        <v/>
      </c>
      <c r="AJ238">
        <f>IFERROR(INDEX(TIMESHEET!$A$1:$AI$5000,MATCH($D238,TIMESHEET!B$1:B$500,0),MATCH("T320",TIMESHEET!$2:$2,0)),0)</f>
        <v/>
      </c>
      <c r="AK238">
        <f>IFERROR(IF(LEFT(INDEX(PIS!O$1:O$500,MATCH(D238,PIS!C$1:C$500)),1)="M",T238/AD238*SUM(AE238:AG238),T238*AD238),0)</f>
        <v/>
      </c>
      <c r="AL238">
        <f>IFERROR(INDEX(ADJ!$A$1:$BZ$1000,MATCH(PAYROLL!D238,ADJ!A$1:A$500,0),MATCH(PAYROLL!AL$2,ADJ!$2:$2,0)),0)</f>
        <v/>
      </c>
      <c r="AM238">
        <f>SUM(AK238:AL238)</f>
        <v/>
      </c>
      <c r="AN238">
        <f>IFERROR(ROUND(V238/$AD238*$AH238,0),0)</f>
        <v/>
      </c>
      <c r="AO238">
        <f>IFERROR(ROUND(W238/$AD238*$AH238,0),0)</f>
        <v/>
      </c>
      <c r="AP238">
        <f>IFERROR(ROUND(X238/$AD238*$AE238,0),0)</f>
        <v/>
      </c>
      <c r="AQ238">
        <f>IFERROR(ROUND(Y238/$AD238*$AH238,0),0)</f>
        <v/>
      </c>
      <c r="AR238">
        <f>IFERROR(ROUND(Z238/$AD238*$AH238,0),0)</f>
        <v/>
      </c>
      <c r="AS238">
        <f>IFERROR(ROUND(AA238/$AD238*$AH238,0),0)</f>
        <v/>
      </c>
      <c r="AT238">
        <f>IFERROR(IF((AE238+AF238+AG238)&gt;13,AB238,ROUND(AB238/AD238*AH238,0)),0)</f>
        <v/>
      </c>
      <c r="AU238">
        <f>IFERROR(INDEX(ADJ!$A$1:$BZ$1000,MATCH(PAYROLL!D238,ADJ!A$1:A$500,0),MATCH(PAYROLL!AU$2,ADJ!$2:$2,0)),0)</f>
        <v/>
      </c>
      <c r="AV238">
        <f>ROUND(SUM(AN238:AU238),0)</f>
        <v/>
      </c>
      <c r="AW238">
        <f>IFERROR(INDEX(TIMESHEET!$A$1:$AI$5000,MATCH(PAYROLL!D238,TIMESHEET!A$1:A$500,0),MATCH("T620",TIMESHEET!$2:$2,0)),0)</f>
        <v/>
      </c>
      <c r="AX238">
        <f>IFERROR(INDEX(TIMESHEET!$A$1:$AI$5000,MATCH(PAYROLL!D238,TIMESHEET!A$1:A$500,0),MATCH("T601",TIMESHEET!$2:$2,0)),0)</f>
        <v/>
      </c>
      <c r="AY238">
        <f>IFERROR(INDEX(TIMESHEET!$A$1:$AI$5000,MATCH(PAYROLL!D238,TIMESHEET!A$1:A$500,0),MATCH("T602",TIMESHEET!$2:$2,0)),0)</f>
        <v/>
      </c>
      <c r="AZ238">
        <f>IFERROR(INDEX(TIMESHEET!$A$1:$AI$5000,MATCH(PAYROLL!D238,TIMESHEET!A$1:A$500,0),MATCH("T603",TIMESHEET!$2:$2,0)),0)</f>
        <v/>
      </c>
      <c r="BA238">
        <f>IFERROR(INDEX(TIMESHEET!$A$1:$AI$5000,MATCH(PAYROLL!D238,TIMESHEET!A$1:A$500,0),MATCH("T611",TIMESHEET!$2:$2,0)),0)</f>
        <v/>
      </c>
      <c r="BB238">
        <f>IFERROR(INDEX(TIMESHEET!$A$1:$AI$5000,MATCH(PAYROLL!D238,TIMESHEET!A$1:A$500,0),MATCH("T612",TIMESHEET!$2:$2,0)),0)</f>
        <v/>
      </c>
      <c r="BC238">
        <f>IFERROR(INDEX(TIMESHEET!$A$1:$AI$5000,MATCH(PAYROLL!D238,TIMESHEET!A$1:A$500,0),MATCH("T613",TIMESHEET!$2:$2,0)),0)</f>
        <v/>
      </c>
      <c r="BD238">
        <f>IFERROR(INDEX(TIMESHEET!$A$1:$AI$5000,MATCH(PAYROLL!D238,TIMESHEET!A$1:A$500,0),MATCH("T500",TIMESHEET!$2:$2,0)),0)</f>
        <v/>
      </c>
      <c r="BE238">
        <f>IFERROR(IF(LEFT(INDEX(PIS!O$1:O$500,MATCH(D238,PIS!C$1:C$500)),1)="M",T238/AD238/8*(AW238+AX238*1.5+AY238*2+AZ238*3+BA238*2.1+BB238*2.7+BC238*3.9+BD238*0.3),T238/8*(AW238+AX238*1.5+AY238*2+AZ238*3+BA238*2.1+BB238*2.7+BC238*3.9+BD238*0.3)),0)</f>
        <v/>
      </c>
      <c r="BF238">
        <f>IFERROR(INDEX(ADJ!$A$1:$BZ$1000,MATCH(PAYROLL!$D238,ADJ!A$1:A$500,0),MATCH(PAYROLL!BF$2,ADJ!$2:$2,0)),0)</f>
        <v/>
      </c>
      <c r="BG238">
        <f>IFERROR(INDEX(ADJ!$A$1:$BZ$1000,MATCH(PAYROLL!D238,ADJ!A$1:A$500,0),MATCH(PAYROLL!BG$2,ADJ!$2:$2,0)),0)</f>
        <v/>
      </c>
      <c r="BH238">
        <f>IFERROR(INDEX(ADJ!$A$1:$BZ$1000,MATCH(PAYROLL!D238,ADJ!A$1:A$500,0),MATCH(PAYROLL!BH$2,ADJ!$2:$2,0)),0)</f>
        <v/>
      </c>
      <c r="BI238">
        <f>IFERROR(INDEX(ADJ!$A$1:$BZ$1000,MATCH(PAYROLL!D238,ADJ!A$1:A$500,0),MATCH(PAYROLL!BI$2,ADJ!$2:$2,0)),0)</f>
        <v/>
      </c>
      <c r="BJ238">
        <f>IFERROR(INDEX(ADJ!$A$1:$BZ$1000,MATCH(PAYROLL!D238,ADJ!A$1:A$500,0),MATCH(PAYROLL!BJ$2,ADJ!$2:$2,0)),0)</f>
        <v/>
      </c>
      <c r="BK238">
        <f>SUM(BF238:BJ238)</f>
        <v/>
      </c>
      <c r="BL238">
        <f>IFERROR(INDEX(ADJ!$A$1:$BZ$1000,MATCH(PAYROLL!D238,ADJ!A$1:A$500,0),MATCH(PAYROLL!BL$2,ADJ!$2:$2,0)),0)</f>
        <v/>
      </c>
      <c r="BM238">
        <f>IFERROR(INDEX(ADJ!$A$1:$BZ$1000,MATCH(PAYROLL!D238,ADJ!A$1:A$500,0),MATCH(PAYROLL!BM$2,ADJ!$2:$2,0)),0)</f>
        <v/>
      </c>
      <c r="BN238">
        <f>IFERROR(INDEX(ADJ!$A$1:$BZ$1000,MATCH(PAYROLL!D238,ADJ!A$1:A$500,0),MATCH(PAYROLL!BN$2,ADJ!$2:$2,0)),0)</f>
        <v/>
      </c>
      <c r="BO238">
        <f>IFERROR(INDEX(ADJ!$A$1:$BZ$1000,MATCH(PAYROLL!D238,ADJ!A$1:A$500,0),MATCH(PAYROLL!BO$2,ADJ!$2:$2,0)),0)</f>
        <v/>
      </c>
      <c r="BP238">
        <f>SUM(AM238,AV238,BE238,BK238,BL238:BO238)</f>
        <v/>
      </c>
      <c r="BQ238">
        <f>BO238</f>
        <v/>
      </c>
      <c r="BR238">
        <f>IFERROR(ROUND(IF(LEFT(INDEX(PIS!O$1:O$500,MATCH(D238,PIS!C$1:C$500)),1)="D",T238/8*(BD238*0.3),IF(LEFT(INDEX(PIS!O$1:O$500,MATCH(D238,PIS!C$1:C$500)),1)="H",T238*($BD238*0.3),T238/$AD238/8*($BD238*0.3))),0),0)</f>
        <v/>
      </c>
      <c r="BS238">
        <f>IF(AP238&lt;1,0,MIN(AP238,730000))</f>
        <v/>
      </c>
      <c r="BT238">
        <f>IFERROR(ROUND((BE238-SUM(AW238:BC238)*T238/AD238/8),0)-BR238,0)</f>
        <v/>
      </c>
      <c r="BU238">
        <f>AO238</f>
        <v/>
      </c>
      <c r="BV238">
        <f>SUM(BQ238:BU238)</f>
        <v/>
      </c>
      <c r="BW238">
        <f>BP238-BV238</f>
        <v/>
      </c>
      <c r="BX238">
        <f>IFERROR(IF(RIGHT(INDEX(PIS!O$1:O$500,MATCH(D238,PIS!C$1:C$500)),5)="Gross",MIN(U238+V238,VLOOKUP("R700",TSC!B:C,2,0)*VLOOKUP("R101",TSC!B:C,2,0))*VLOOKUP("R701",TSC!B:C,2,0)%,0),0)</f>
        <v/>
      </c>
      <c r="BY238">
        <f>IFERROR(IF(RIGHT(INDEX(PIS!O$1:O$500,MATCH(D238,PIS!C$1:C$500)),5)="Gross",MIN(U238+V238,VLOOKUP("R700",TSC!B:C,2,0)*VLOOKUP("R101",TSC!B:C,2,0))*VLOOKUP("T704",TSC!B:C,2,0)%,0),0)</f>
        <v/>
      </c>
      <c r="BZ238">
        <f>IFERROR(IF(RIGHT(INDEX(PIS!O$1:O$500,MATCH(D238,PIS!C$1:C$500)),5)="Gross",MIN(U238+V238,VLOOKUP("R700",TSC!B:C,2,0)*VLOOKUP("1",TSC!F:G,2,0))*VLOOKUP("T705",TSC!B:C,2,0)%,0),0)</f>
        <v/>
      </c>
      <c r="CA238">
        <f>IFERROR(INDEX(ADJ!$A$1:$BZ$1000,MATCH(PAYROLL!D238,ADJ!A$1:A$500,0),MATCH(PAYROLL!CA$2,ADJ!$2:$2,0)),0)</f>
        <v/>
      </c>
      <c r="CB238">
        <f>IFERROR(INDEX(ADJ!$A$1:$BZ$1000,MATCH(PAYROLL!D238,ADJ!A$1:A$500,0),MATCH(PAYROLL!CB$2,ADJ!$2:$2,0)),0)</f>
        <v/>
      </c>
      <c r="CC238">
        <f>SUM(BX238:CB238)</f>
        <v/>
      </c>
      <c r="CD238">
        <f>IFERROR(INDEX(PIS!$A$1:$BZ$1000,MATCH(PAYROLL!D238,PIS!C$1:C$500,0),MATCH(PAYROLL!CD$1,PIS!$1:$1,0)),0)</f>
        <v/>
      </c>
      <c r="CE238">
        <f>IFERROR(IF(OR(INDEX(PIS!P$1:P$500,MATCH(D238,PIS!C$1:C$500,0))="LT2",INDEX(PIS!P$1:P$500,MATCH(D238,PIS!C$1:C$500,0))="P10"),0,SUM(CC238,CD238*VLOOKUP("R601",TSC!B:C,2,0),VLOOKUP("R602",TSC!B:C,2,0))),0)</f>
        <v/>
      </c>
      <c r="CF238">
        <f>MAX(BW238-CE238,0)</f>
        <v/>
      </c>
      <c r="CG238">
        <f>IFERROR(IF(OR(RIGHT(INDEX(PIS!P$1:P$500,MATCH(D238,PIS!C$1:C$500)),5)="P10",RIGHT(INDEX(PIS!P$1:P$500,MATCH(D238,PIS!C$1:C$500)),5)="CK"),0,IF(CF238&lt;=5000000,CF238*5%,IF(CF238&lt;=10000000,CF238*10%-250000,IF(CF238&lt;=18000000,CF238*15%-750000,IF(CF238&lt;=32000000,CF238*20%-1650000,IF(CF238&lt;=52000000,CF238*25%-3250000,IF(CF238&lt;=80000000,BH238*30%-5850000,CF238*35%-9850000))))))),0)</f>
        <v/>
      </c>
      <c r="CH238">
        <f>IFERROR(IF(OR(INDEX(PIS!P$1:P$500,MATCH(D238,PIS!C$1:C$500))="LT",INDEX(PIS!P$1:P$500,MATCH(D238,PIS!C$1:C$500))="CK"),0,IF(CF238&lt;2000000,0,CF238*10%)),0)</f>
        <v/>
      </c>
      <c r="CI238">
        <f>IFERROR(INDEX(ADJ!$A$1:$BZ$1000,MATCH(PAYROLL!D238,ADJ!A$1:A$500,0),MATCH(PAYROLL!CI$2,ADJ!$2:$2,0)),0)</f>
        <v/>
      </c>
      <c r="CJ238">
        <f>IFERROR(INDEX(ADJ!$A$1:$BZ$1000,MATCH(PAYROLL!D238,ADJ!A$1:A$500,0),MATCH(PAYROLL!CJ$2,ADJ!$2:$2,0)),0)</f>
        <v/>
      </c>
      <c r="CK238">
        <f>IFERROR(INDEX(ADJ!$A$1:$BZ$1000,MATCH(PAYROLL!D238,ADJ!A$1:A$500,0),MATCH(PAYROLL!CK$2,ADJ!$2:$2,0)),0)</f>
        <v/>
      </c>
      <c r="CL238">
        <f>SUM(CG238:CK238)</f>
        <v/>
      </c>
      <c r="CM238">
        <f>ROUND(SUM(CH238:CK238),0)</f>
        <v/>
      </c>
      <c r="CN238">
        <f>IFERROR(INDEX(CSDA!D$1:D$500,MATCH($CN$2,CSDA!C$1:C$500,0))*INDEX(PIS!V$1:V$500,MATCH(D238,PIS!C$1:C$500))+INDEX(ADJ!$A$1:$BZ$1000,MATCH(PAYROLL!D238,ADJ!A$1:A$500,0),MATCH(PAYROLL!CN$2,ADJ!$2:$2,0)),0)</f>
        <v/>
      </c>
      <c r="CO238">
        <f>IFERROR(INDEX(ADJ!$A$1:$BZ$1000,MATCH(PAYROLL!D238,ADJ!A$1:A$500,0),MATCH(PAYROLL!CO$2,ADJ!$2:$2,0)),0)</f>
        <v/>
      </c>
      <c r="CP238">
        <f>IFERROR(INDEX(ADJ!$A$1:$BZ$1000,MATCH(PAYROLL!D238,ADJ!A$1:A$500,0),MATCH(PAYROLL!CP$2,ADJ!$2:$2,0)),0)</f>
        <v/>
      </c>
      <c r="CQ238">
        <f>BP238-CL238-CI238-CM238-CN238-CO238-CP238-CC238</f>
        <v/>
      </c>
      <c r="CR238">
        <f>IFERROR(IF(RIGHT(INDEX(PIS!O$1:O$500,MATCH(D238,PIS!C$1:C$500,0)),5)="Gross",MIN(U238+V238,VLOOKUP("R700",TSC!B:C,2,0)*VLOOKUP("R101",TSC!B:C,2,0))*(VLOOKUP("T711",TSC!B:C,2,0)+VLOOKUP("T712",TSC!B:C,2,0))%,MIN(T238+V238,VLOOKUP("R700",TSC!B:C,2,0)*VLOOKUP("R101",TSC!B:C,2,0))*(VLOOKUP("T711",TSC!B:C,2,0)+VLOOKUP("T712",TSC!B:C,2,0)+VLOOKUP("R701",TSC!B:C,2,0))%),0)</f>
        <v/>
      </c>
      <c r="CS238">
        <f>IFERROR(IF(RIGHT(INDEX(PIS!O$1:O$500,MATCH(D238,PIS!C$1:C$500,0)),5)="Gross",MIN(U238+V238,VLOOKUP("R700",TSC!B:C,2,0)*VLOOKUP("R101",TSC!B:C,2,0))*(VLOOKUP("T714",TSC!B:C,2,0))%,MIN(T238+V238,VLOOKUP("R700",TSC!B:C,2,0)*VLOOKUP("R101",TSC!B:C,2,0))*(VLOOKUP("T704",TSC!B:C,2,0)+VLOOKUP("T714",TSC!B:C,2,0))%),0)</f>
        <v/>
      </c>
      <c r="CT238">
        <f>IFERROR(IF(RIGHT(INDEX(PIS!O$1:O$500,MATCH(D238,PIS!C$1:C$500,0)),5)="Gross",MIN(U238+V238,VLOOKUP("R700",TSC!B:C,2,0)*VLOOKUP("R101",TSC!B:C,2,0))*VLOOKUP("T705",TSC!B:C,2,0)%,MIN(T238+V238,VLOOKUP("R700",TSC!B:C,2,0)*VLOOKUP("R101",TSC!B:C,2,0))*VLOOKUP("T705",TSC!B:C,2,0)%),0)</f>
        <v/>
      </c>
      <c r="CU238">
        <f>IFERROR(IF(RIGHT(INDEX(PIS!O$1:O$500,MATCH(D238,PIS!C$1:C$500,0)),5)="Gross",MIN(U238+V238,VLOOKUP("R700",TSC!B:C,2,0)*VLOOKUP("R101",TSC!B:C,2,0))*(VLOOKUP("T713",TSC!B:C,2,0))%,MIN(T238+V238,VLOOKUP("R700",TSC!B:C,2,0)*VLOOKUP("R101",TSC!B:C,2,0))*(VLOOKUP("T713",TSC!B:C,2,0))%),0)</f>
        <v/>
      </c>
      <c r="CV238">
        <f>IFERROR(INDEX(ADJ!$A$1:$BZ$1000,MATCH(PAYROLL!D238,ADJ!A$1:A$500,0),MATCH(PAYROLL!CV$2,ADJ!$2:$2,0)),0)</f>
        <v/>
      </c>
      <c r="CW238">
        <f>IFERROR(INDEX(ADJ!$A$1:$BZ$1000,MATCH(PAYROLL!D238,ADJ!A$1:A$500,0),MATCH(PAYROLL!CW$2,ADJ!$2:$2,0)),0)</f>
        <v/>
      </c>
      <c r="CX238">
        <f>SUM(CR238:CW238)</f>
        <v/>
      </c>
      <c r="CY238">
        <f>ROUND(IF(CR238&gt;0,T238+V238*VLOOKUP("R202",TSC!$B$1:$C$500,2,0),0),0)</f>
        <v/>
      </c>
      <c r="CZ238">
        <f>IFERROR(INDEX(CSDA!D$1:D$500,MATCH($CZ$2,CSDA!C$1:C$500,0)),0)</f>
        <v/>
      </c>
      <c r="DA238">
        <f>ROUND(T238*0.7%,0)</f>
        <v/>
      </c>
      <c r="DB238">
        <f>ROUND(T238/12,0)</f>
        <v/>
      </c>
      <c r="DC238">
        <f ref="DC238" t="array">IFERROR(INDEX(CSDA!D$1:D$500,MATCH("Trích giữ"&amp;PAYROLL!DC$2,CSDA!A$1:A$500&amp;CSDA!C$1:C$500,0)),0)</f>
        <v/>
      </c>
      <c r="DD238">
        <f ref="DD238" t="array">IFERROR(INDEX(CSDA!D$1:D$500,MATCH("Trích giữ"&amp;PAYROLL!DD$2,CSDA!A$1:A$500&amp;CSDA!C$1:C$500,0)),0)</f>
        <v/>
      </c>
      <c r="DE238">
        <f ref="DE238" t="array">IFERROR(INDEX(CSDA!D$1:D$500,MATCH("Trích giữ"&amp;PAYROLL!DE$2,CSDA!A$1:A$500&amp;CSDA!C$1:C$500,0)),0)</f>
        <v/>
      </c>
      <c r="DF238">
        <f>IFERROR(INDEX(CSDA!D$1:D$500,MATCH(PAYROLL!DF$2,CSDA!C$1:C$500,0)),0)</f>
        <v/>
      </c>
      <c r="DG238">
        <f ref="DG238" t="array">IFERROR(INDEX(CSDA!D$1:D$500,MATCH("Trích giữ"&amp;PAYROLL!DG$2,CSDA!A$1:A$500&amp;CSDA!C$1:C$500,0)),0)</f>
        <v/>
      </c>
      <c r="DH238">
        <f>ROUND(T238/26,0)</f>
        <v/>
      </c>
      <c r="DI238">
        <f ref="DI238" t="array">IFERROR(INDEX(CSDA!D$1:D$500,MATCH("Trích giữ"&amp;PAYROLL!DI$2,CSDA!A$1:A$500&amp;CSDA!C$1:C$500,0)),0)</f>
        <v/>
      </c>
      <c r="DJ238">
        <f>IF(U238=0,T238*21.5%-BL238,0)</f>
        <v/>
      </c>
      <c r="DK238">
        <f ref="DK238" t="array">IFERROR(INDEX(CSDA!D$1:D$500,MATCH("Trích giữ"&amp;PAYROLL!DK$2,CSDA!A$1:A$500&amp;CSDA!C$1:C$500,0)),0)</f>
        <v/>
      </c>
      <c r="DL238">
        <f>IFERROR(INDEX(CSDA!D$1:D$500,MATCH(PAYROLL!DL$2,CSDA!C$1:C$500,0))/12,0)</f>
        <v/>
      </c>
      <c r="DM238">
        <f>SUM(DB238:DL238)</f>
        <v/>
      </c>
      <c r="DN238">
        <f>IFERROR(INDEX(ADJ!$A$1:$BZ$1000,MATCH(PAYROLL!D238,ADJ!A$1:A$500,0),MATCH(PAYROLL!DN$2,ADJ!$2:$2,0)),0)</f>
        <v/>
      </c>
      <c r="DO238">
        <f>IFERROR(SUM(BP238,DM238:DN238,CX238:DA238)-DT238,0)</f>
        <v/>
      </c>
      <c r="DP238">
        <f ref="DP238" t="array">SUM(BW238*IFERROR(INDEX(CSDA!D$1:D$500,MATCH(BW$2,CSDA!C$1:C$500,0)),0)%,CX238*IFERROR(INDEX(CSDA!D$1:D$500,MATCH(CX$2,CSDA!C$1:C$500,0)),0)%,DA238*IFERROR(INDEX(CSDA!D$1:D$500,MATCH(DA$2,CSDA!C$1:C$500,0)),0)%,DB238*IFERROR(INDEX(CSDA!D$1:D$500,MATCH(DB$2,CSDA!C$1:C$500,0)),0)%,DF238*IFERROR(INDEX(CSDA!D$1:D$500,MATCH("Phí dịch vụ"&amp;PAYROLL!DF$2,CSDA!A$1:A$500&amp;CSDA!C$1:C$500,0)),0)%,DC238*IFERROR(INDEX(CSDA!D$1:D$500,MATCH("Phí dịch vụ"&amp;PAYROLL!DC$2,CSDA!A$1:A$500&amp;CSDA!C$1:C$500,0)),0)%,DH238*IFERROR(INDEX(CSDA!D$1:D$500,MATCH("Phí dịch vụ"&amp;PAYROLL!DH$2,CSDA!A$1:A$500&amp;CSDA!C$1:C$500,0)),0)%,DJ238*IFERROR(INDEX(CSDA!D$1:D$500,MATCH("Phí dịch vụ"&amp;PAYROLL!DJ$2,CSDA!A$1:A$500&amp;CSDA!C$1:C$500,0)),0)%,BN238*IFERROR(INDEX(CSDA!D$1:D$500,MATCH(BN$2,CSDA!C$1:C$500,0)),0)%)-BN238*7%</f>
        <v/>
      </c>
      <c r="DQ238">
        <f>IFERROR(INDEX(ADJ!$A$1:$BZ$1000,MATCH(PAYROLL!D238,ADJ!A$1:A$500,0),MATCH(PAYROLL!DQ$2,ADJ!$2:$2,0)),0)</f>
        <v/>
      </c>
      <c r="DR238">
        <f>IFERROR(INDEX(ADJ!$A$1:$BZ$1000,MATCH(PAYROLL!D238,ADJ!A$1:A$500,0),MATCH(PAYROLL!DR$2,ADJ!$2:$2,0)),0)</f>
        <v/>
      </c>
      <c r="DS238">
        <f>SUM(DP238:DR238)</f>
        <v/>
      </c>
      <c r="DT238">
        <f>EK238</f>
        <v/>
      </c>
      <c r="DU238">
        <f>SUM(DO238:DR238)</f>
        <v/>
      </c>
      <c r="DV238">
        <f>ROUND(DU238*0.1,0)</f>
        <v/>
      </c>
      <c r="DW238">
        <f>DU238+DV238</f>
        <v/>
      </c>
      <c r="DZ238">
        <f>IFERROR(INDEX(ADJ!$A$1:$BZ$1000,MATCH(PAYROLL!$D238,ADJ!A$1:A$500,0),MATCH(PAYROLL!DZ$2,ADJ!$2:$2,0)),0)</f>
        <v/>
      </c>
      <c r="EA238">
        <f>IFERROR(INDEX(ADJ!$A$1:$BZ$1000,MATCH(PAYROLL!$D238,ADJ!A$1:A$500,0),MATCH(PAYROLL!EA$2,ADJ!$2:$2,0)),0)</f>
        <v/>
      </c>
      <c r="EB238">
        <f>IFERROR(INDEX(ADJ!$A$1:$BZ$1000,MATCH(PAYROLL!$D238,ADJ!A$1:A$500,0),MATCH(PAYROLL!EB$2,ADJ!$2:$2,0)),0)</f>
        <v/>
      </c>
      <c r="EC238">
        <f>IFERROR(INDEX(ADJ!$A$1:$BZ$1000,MATCH(PAYROLL!$D238,ADJ!A$1:A$500,0),MATCH(PAYROLL!EC$2,ADJ!$2:$2,0)),0)</f>
        <v/>
      </c>
      <c r="ED238">
        <f>IFERROR(INDEX(ADJ!$A$1:$BZ$1000,MATCH(PAYROLL!$D238,ADJ!A$1:A$500,0),MATCH(PAYROLL!ED$2,ADJ!$2:$2,0)),0)</f>
        <v/>
      </c>
      <c r="EE238">
        <f>IFERROR(INDEX(ADJ!$A$1:$BZ$1000,MATCH(PAYROLL!$D238,ADJ!A$1:A$500,0),MATCH(PAYROLL!EE$2,ADJ!$2:$2,0)),0)</f>
        <v/>
      </c>
      <c r="EF238">
        <f>IFERROR(INDEX(ADJ!$A$1:$BZ$1000,MATCH(PAYROLL!$D238,ADJ!A$1:A$500,0),MATCH(PAYROLL!EF$2,ADJ!$2:$2,0)),0)</f>
        <v/>
      </c>
      <c r="EG238">
        <f>IFERROR(INDEX(ADJ!$A$1:$BZ$1000,MATCH(PAYROLL!$D238,ADJ!A$1:A$500,0),MATCH(PAYROLL!EG$2,ADJ!$2:$2,0)),0)</f>
        <v/>
      </c>
      <c r="EH238">
        <f>IFERROR(INDEX(ADJ!$A$1:$BZ$1000,MATCH(PAYROLL!$D238,ADJ!A$1:A$500,0),MATCH(PAYROLL!EH$2,ADJ!$2:$2,0)),0)</f>
        <v/>
      </c>
      <c r="EI238">
        <f>IFERROR(INDEX(ADJ!$A$1:$BZ$1000,MATCH(PAYROLL!D238,ADJ!A$1:A$500,0),MATCH(PAYROLL!EI$2,ADJ!$2:$2,0)),0)</f>
        <v/>
      </c>
      <c r="EJ238">
        <f>IFERROR(INDEX(ADJ!$A$1:$BZ$1000,MATCH(PAYROLL!$D238,ADJ!A$1:A$500,0),MATCH(PAYROLL!EJ$2,ADJ!$2:$2,0)),0)</f>
        <v/>
      </c>
      <c r="EK238">
        <f>SUM(DZ238:EJ238)</f>
        <v/>
      </c>
    </row>
    <row r="239">
      <c r="A239" t="n">
        <v>237</v>
      </c>
      <c r="B239" t="inlineStr">
        <is>
          <t>Võ Hồng Thắng</t>
        </is>
      </c>
      <c r="D239" t="inlineStr">
        <is>
          <t>149001-02</t>
        </is>
      </c>
      <c r="S239">
        <f>IFERROR(INDEX(PIS!$A$1:$BZ$1000,MATCH($D239,PIS!C$1:C$500,0),MATCH("Lương CB tháng trước",PIS!$1:$1,0)),0)</f>
        <v/>
      </c>
      <c r="T239">
        <f>IFERROR(INDEX(PIS!$A$1:$BZ$1000,MATCH($D239,PIS!C$1:C$500,0),MATCH("Lương CB hiện tại",PIS!$1:$1,0)),0)</f>
        <v/>
      </c>
      <c r="U239">
        <f>IFERROR(INDEX(PIS!$A$1:$BZ$1000,MATCH($D239,PIS!C$1:C$500,0),MATCH("Lương đóng BHBB",PIS!$1:$1,0)),0)</f>
        <v/>
      </c>
      <c r="V239">
        <f>IFERROR(INDEX(PIS!$A$1:$BZ$1000,MATCH($D239,PIS!C$1:C$500,0),MATCH(V$2,PIS!$2:$2,0)),0)</f>
        <v/>
      </c>
      <c r="W239">
        <f>IFERROR(INDEX(PIS!$A$1:$BZ$1000,MATCH($D239,PIS!C$1:C$500,0),MATCH(W$2,PIS!$2:$2,0)),0)</f>
        <v/>
      </c>
      <c r="X239">
        <f>IFERROR(INDEX(PIS!$A$1:$BZ$1000,MATCH($D239,PIS!C$1:C$500,0),MATCH(X$2,PIS!$2:$2,0)),0)</f>
        <v/>
      </c>
      <c r="Y239">
        <f>IFERROR(INDEX(PIS!$A$1:$BZ$1000,MATCH($D239,PIS!C$1:C$500,0),MATCH(Y$2,PIS!$2:$2,0)),0)</f>
        <v/>
      </c>
      <c r="Z239">
        <f>IFERROR(INDEX(PIS!$A$1:$BZ$1000,MATCH($D239,PIS!C$1:C$500,0),MATCH(Z$2,PIS!$2:$2,0)),0)</f>
        <v/>
      </c>
      <c r="AA239">
        <f>IFERROR(INDEX(PIS!$A$1:$BZ$1000,MATCH($D239,PIS!C$1:C$500,0),MATCH(AA$2,PIS!$2:$2,0)),0)</f>
        <v/>
      </c>
      <c r="AB239">
        <f>IFERROR(INDEX(PIS!$A$1:$BZ$1000,MATCH($D239,PIS!C$1:C$500,0),MATCH(AB$2,PIS!$2:$2,0)),0)</f>
        <v/>
      </c>
      <c r="AC239">
        <f>SUM(V239:AB239)</f>
        <v/>
      </c>
      <c r="AD239">
        <f>IFERROR(INDEX(TIMESHEET!$A$1:$AI$5000,MATCH($D239,TIMESHEET!A$1:A$500,0),MATCH("T100",TIMESHEET!$2:$2,0))-2,0)</f>
        <v/>
      </c>
      <c r="AE239">
        <f>IFERROR(INDEX(TIMESHEET!$A$1:$AI$5000,MATCH($D239,TIMESHEET!A$1:A$500,0),MATCH("T202",TIMESHEET!$2:$2,0)),0)</f>
        <v/>
      </c>
      <c r="AF239">
        <f>IFERROR(INDEX(TIMESHEET!$A$1:$AI$5000,MATCH($D239,TIMESHEET!A$1:A$500,0),MATCH("T302",TIMESHEET!$2:$2,0)),0)</f>
        <v/>
      </c>
      <c r="AG239">
        <f>IFERROR(INDEX(TIMESHEET!$A$1:$AI$5000,MATCH($D239,TIMESHEET!A$1:A$500,0),MATCH("T406",TIMESHEET!$2:$2,0)),0)</f>
        <v/>
      </c>
      <c r="AH239">
        <f>AE239+AG239</f>
        <v/>
      </c>
      <c r="AI239">
        <f>IFERROR(INDEX(TIMESHEET!$A$1:$AI$5000,MATCH($D239,TIMESHEET!A$1:A$500,0),MATCH("T701",TIMESHEET!$2:$2,0)),0)</f>
        <v/>
      </c>
      <c r="AJ239">
        <f>IFERROR(INDEX(TIMESHEET!$A$1:$AI$5000,MATCH($D239,TIMESHEET!B$1:B$500,0),MATCH("T320",TIMESHEET!$2:$2,0)),0)</f>
        <v/>
      </c>
      <c r="AK239">
        <f>IFERROR(IF(LEFT(INDEX(PIS!O$1:O$500,MATCH(D239,PIS!C$1:C$500)),1)="M",T239/AD239*SUM(AE239:AG239),T239*AD239),0)</f>
        <v/>
      </c>
      <c r="AL239">
        <f>IFERROR(INDEX(ADJ!$A$1:$BZ$1000,MATCH(PAYROLL!D239,ADJ!A$1:A$500,0),MATCH(PAYROLL!AL$2,ADJ!$2:$2,0)),0)</f>
        <v/>
      </c>
      <c r="AM239">
        <f>SUM(AK239:AL239)</f>
        <v/>
      </c>
      <c r="AN239">
        <f>IFERROR(ROUND(V239/$AD239*$AH239,0),0)</f>
        <v/>
      </c>
      <c r="AO239">
        <f>IFERROR(ROUND(W239/$AD239*$AH239,0),0)</f>
        <v/>
      </c>
      <c r="AP239">
        <f>IFERROR(ROUND(X239/$AD239*$AE239,0),0)</f>
        <v/>
      </c>
      <c r="AQ239">
        <f>IFERROR(ROUND(Y239/$AD239*$AH239,0),0)</f>
        <v/>
      </c>
      <c r="AR239">
        <f>IFERROR(ROUND(Z239/$AD239*$AH239,0),0)</f>
        <v/>
      </c>
      <c r="AS239">
        <f>IFERROR(ROUND(AA239/$AD239*$AH239,0),0)</f>
        <v/>
      </c>
      <c r="AT239">
        <f>IFERROR(IF((AE239+AF239+AG239)&gt;13,AB239,ROUND(AB239/AD239*AH239,0)),0)</f>
        <v/>
      </c>
      <c r="AU239">
        <f>IFERROR(INDEX(ADJ!$A$1:$BZ$1000,MATCH(PAYROLL!D239,ADJ!A$1:A$500,0),MATCH(PAYROLL!AU$2,ADJ!$2:$2,0)),0)</f>
        <v/>
      </c>
      <c r="AV239">
        <f>ROUND(SUM(AN239:AU239),0)</f>
        <v/>
      </c>
      <c r="AW239">
        <f>IFERROR(INDEX(TIMESHEET!$A$1:$AI$5000,MATCH(PAYROLL!D239,TIMESHEET!A$1:A$500,0),MATCH("T620",TIMESHEET!$2:$2,0)),0)</f>
        <v/>
      </c>
      <c r="AX239">
        <f>IFERROR(INDEX(TIMESHEET!$A$1:$AI$5000,MATCH(PAYROLL!D239,TIMESHEET!A$1:A$500,0),MATCH("T601",TIMESHEET!$2:$2,0)),0)</f>
        <v/>
      </c>
      <c r="AY239">
        <f>IFERROR(INDEX(TIMESHEET!$A$1:$AI$5000,MATCH(PAYROLL!D239,TIMESHEET!A$1:A$500,0),MATCH("T602",TIMESHEET!$2:$2,0)),0)</f>
        <v/>
      </c>
      <c r="AZ239">
        <f>IFERROR(INDEX(TIMESHEET!$A$1:$AI$5000,MATCH(PAYROLL!D239,TIMESHEET!A$1:A$500,0),MATCH("T603",TIMESHEET!$2:$2,0)),0)</f>
        <v/>
      </c>
      <c r="BA239">
        <f>IFERROR(INDEX(TIMESHEET!$A$1:$AI$5000,MATCH(PAYROLL!D239,TIMESHEET!A$1:A$500,0),MATCH("T611",TIMESHEET!$2:$2,0)),0)</f>
        <v/>
      </c>
      <c r="BB239">
        <f>IFERROR(INDEX(TIMESHEET!$A$1:$AI$5000,MATCH(PAYROLL!D239,TIMESHEET!A$1:A$500,0),MATCH("T612",TIMESHEET!$2:$2,0)),0)</f>
        <v/>
      </c>
      <c r="BC239">
        <f>IFERROR(INDEX(TIMESHEET!$A$1:$AI$5000,MATCH(PAYROLL!D239,TIMESHEET!A$1:A$500,0),MATCH("T613",TIMESHEET!$2:$2,0)),0)</f>
        <v/>
      </c>
      <c r="BD239">
        <f>IFERROR(INDEX(TIMESHEET!$A$1:$AI$5000,MATCH(PAYROLL!D239,TIMESHEET!A$1:A$500,0),MATCH("T500",TIMESHEET!$2:$2,0)),0)</f>
        <v/>
      </c>
      <c r="BE239">
        <f>IFERROR(IF(LEFT(INDEX(PIS!O$1:O$500,MATCH(D239,PIS!C$1:C$500)),1)="M",T239/AD239/8*(AW239+AX239*1.5+AY239*2+AZ239*3+BA239*2.1+BB239*2.7+BC239*3.9+BD239*0.3),T239/8*(AW239+AX239*1.5+AY239*2+AZ239*3+BA239*2.1+BB239*2.7+BC239*3.9+BD239*0.3)),0)</f>
        <v/>
      </c>
      <c r="BF239">
        <f>IFERROR(INDEX(ADJ!$A$1:$BZ$1000,MATCH(PAYROLL!$D239,ADJ!A$1:A$500,0),MATCH(PAYROLL!BF$2,ADJ!$2:$2,0)),0)</f>
        <v/>
      </c>
      <c r="BG239">
        <f>IFERROR(INDEX(ADJ!$A$1:$BZ$1000,MATCH(PAYROLL!D239,ADJ!A$1:A$500,0),MATCH(PAYROLL!BG$2,ADJ!$2:$2,0)),0)</f>
        <v/>
      </c>
      <c r="BH239">
        <f>IFERROR(INDEX(ADJ!$A$1:$BZ$1000,MATCH(PAYROLL!D239,ADJ!A$1:A$500,0),MATCH(PAYROLL!BH$2,ADJ!$2:$2,0)),0)</f>
        <v/>
      </c>
      <c r="BI239">
        <f>IFERROR(INDEX(ADJ!$A$1:$BZ$1000,MATCH(PAYROLL!D239,ADJ!A$1:A$500,0),MATCH(PAYROLL!BI$2,ADJ!$2:$2,0)),0)</f>
        <v/>
      </c>
      <c r="BJ239">
        <f>IFERROR(INDEX(ADJ!$A$1:$BZ$1000,MATCH(PAYROLL!D239,ADJ!A$1:A$500,0),MATCH(PAYROLL!BJ$2,ADJ!$2:$2,0)),0)</f>
        <v/>
      </c>
      <c r="BK239">
        <f>SUM(BF239:BJ239)</f>
        <v/>
      </c>
      <c r="BL239">
        <f>IFERROR(INDEX(ADJ!$A$1:$BZ$1000,MATCH(PAYROLL!D239,ADJ!A$1:A$500,0),MATCH(PAYROLL!BL$2,ADJ!$2:$2,0)),0)</f>
        <v/>
      </c>
      <c r="BM239">
        <f>IFERROR(INDEX(ADJ!$A$1:$BZ$1000,MATCH(PAYROLL!D239,ADJ!A$1:A$500,0),MATCH(PAYROLL!BM$2,ADJ!$2:$2,0)),0)</f>
        <v/>
      </c>
      <c r="BN239">
        <f>IFERROR(INDEX(ADJ!$A$1:$BZ$1000,MATCH(PAYROLL!D239,ADJ!A$1:A$500,0),MATCH(PAYROLL!BN$2,ADJ!$2:$2,0)),0)</f>
        <v/>
      </c>
      <c r="BO239">
        <f>IFERROR(INDEX(ADJ!$A$1:$BZ$1000,MATCH(PAYROLL!D239,ADJ!A$1:A$500,0),MATCH(PAYROLL!BO$2,ADJ!$2:$2,0)),0)</f>
        <v/>
      </c>
      <c r="BP239">
        <f>SUM(AM239,AV239,BE239,BK239,BL239:BO239)</f>
        <v/>
      </c>
      <c r="BQ239">
        <f>BO239</f>
        <v/>
      </c>
      <c r="BR239">
        <f>IFERROR(ROUND(IF(LEFT(INDEX(PIS!O$1:O$500,MATCH(D239,PIS!C$1:C$500)),1)="D",T239/8*(BD239*0.3),IF(LEFT(INDEX(PIS!O$1:O$500,MATCH(D239,PIS!C$1:C$500)),1)="H",T239*($BD239*0.3),T239/$AD239/8*($BD239*0.3))),0),0)</f>
        <v/>
      </c>
      <c r="BS239">
        <f>IF(AP239&lt;1,0,MIN(AP239,730000))</f>
        <v/>
      </c>
      <c r="BT239">
        <f>IFERROR(ROUND((BE239-SUM(AW239:BC239)*T239/AD239/8),0)-BR239,0)</f>
        <v/>
      </c>
      <c r="BU239">
        <f>AO239</f>
        <v/>
      </c>
      <c r="BV239">
        <f>SUM(BQ239:BU239)</f>
        <v/>
      </c>
      <c r="BW239">
        <f>BP239-BV239</f>
        <v/>
      </c>
      <c r="BX239">
        <f>IFERROR(IF(RIGHT(INDEX(PIS!O$1:O$500,MATCH(D239,PIS!C$1:C$500)),5)="Gross",MIN(U239+V239,VLOOKUP("R700",TSC!B:C,2,0)*VLOOKUP("R101",TSC!B:C,2,0))*VLOOKUP("R701",TSC!B:C,2,0)%,0),0)</f>
        <v/>
      </c>
      <c r="BY239">
        <f>IFERROR(IF(RIGHT(INDEX(PIS!O$1:O$500,MATCH(D239,PIS!C$1:C$500)),5)="Gross",MIN(U239+V239,VLOOKUP("R700",TSC!B:C,2,0)*VLOOKUP("R101",TSC!B:C,2,0))*VLOOKUP("T704",TSC!B:C,2,0)%,0),0)</f>
        <v/>
      </c>
      <c r="BZ239">
        <f>IFERROR(IF(RIGHT(INDEX(PIS!O$1:O$500,MATCH(D239,PIS!C$1:C$500)),5)="Gross",MIN(U239+V239,VLOOKUP("R700",TSC!B:C,2,0)*VLOOKUP("1",TSC!F:G,2,0))*VLOOKUP("T705",TSC!B:C,2,0)%,0),0)</f>
        <v/>
      </c>
      <c r="CA239">
        <f>IFERROR(INDEX(ADJ!$A$1:$BZ$1000,MATCH(PAYROLL!D239,ADJ!A$1:A$500,0),MATCH(PAYROLL!CA$2,ADJ!$2:$2,0)),0)</f>
        <v/>
      </c>
      <c r="CB239">
        <f>IFERROR(INDEX(ADJ!$A$1:$BZ$1000,MATCH(PAYROLL!D239,ADJ!A$1:A$500,0),MATCH(PAYROLL!CB$2,ADJ!$2:$2,0)),0)</f>
        <v/>
      </c>
      <c r="CC239">
        <f>SUM(BX239:CB239)</f>
        <v/>
      </c>
      <c r="CD239">
        <f>IFERROR(INDEX(PIS!$A$1:$BZ$1000,MATCH(PAYROLL!D239,PIS!C$1:C$500,0),MATCH(PAYROLL!CD$1,PIS!$1:$1,0)),0)</f>
        <v/>
      </c>
      <c r="CE239">
        <f>IFERROR(IF(OR(INDEX(PIS!P$1:P$500,MATCH(D239,PIS!C$1:C$500,0))="LT2",INDEX(PIS!P$1:P$500,MATCH(D239,PIS!C$1:C$500,0))="P10"),0,SUM(CC239,CD239*VLOOKUP("R601",TSC!B:C,2,0),VLOOKUP("R602",TSC!B:C,2,0))),0)</f>
        <v/>
      </c>
      <c r="CF239">
        <f>MAX(BW239-CE239,0)</f>
        <v/>
      </c>
      <c r="CG239">
        <f>IFERROR(IF(OR(RIGHT(INDEX(PIS!P$1:P$500,MATCH(D239,PIS!C$1:C$500)),5)="P10",RIGHT(INDEX(PIS!P$1:P$500,MATCH(D239,PIS!C$1:C$500)),5)="CK"),0,IF(CF239&lt;=5000000,CF239*5%,IF(CF239&lt;=10000000,CF239*10%-250000,IF(CF239&lt;=18000000,CF239*15%-750000,IF(CF239&lt;=32000000,CF239*20%-1650000,IF(CF239&lt;=52000000,CF239*25%-3250000,IF(CF239&lt;=80000000,BH239*30%-5850000,CF239*35%-9850000))))))),0)</f>
        <v/>
      </c>
      <c r="CH239">
        <f>IFERROR(IF(OR(INDEX(PIS!P$1:P$500,MATCH(D239,PIS!C$1:C$500))="LT",INDEX(PIS!P$1:P$500,MATCH(D239,PIS!C$1:C$500))="CK"),0,IF(CF239&lt;2000000,0,CF239*10%)),0)</f>
        <v/>
      </c>
      <c r="CI239">
        <f>IFERROR(INDEX(ADJ!$A$1:$BZ$1000,MATCH(PAYROLL!D239,ADJ!A$1:A$500,0),MATCH(PAYROLL!CI$2,ADJ!$2:$2,0)),0)</f>
        <v/>
      </c>
      <c r="CJ239">
        <f>IFERROR(INDEX(ADJ!$A$1:$BZ$1000,MATCH(PAYROLL!D239,ADJ!A$1:A$500,0),MATCH(PAYROLL!CJ$2,ADJ!$2:$2,0)),0)</f>
        <v/>
      </c>
      <c r="CK239">
        <f>IFERROR(INDEX(ADJ!$A$1:$BZ$1000,MATCH(PAYROLL!D239,ADJ!A$1:A$500,0),MATCH(PAYROLL!CK$2,ADJ!$2:$2,0)),0)</f>
        <v/>
      </c>
      <c r="CL239">
        <f>SUM(CG239:CK239)</f>
        <v/>
      </c>
      <c r="CM239">
        <f>ROUND(SUM(CH239:CK239),0)</f>
        <v/>
      </c>
      <c r="CN239">
        <f>IFERROR(INDEX(CSDA!D$1:D$500,MATCH($CN$2,CSDA!C$1:C$500,0))*INDEX(PIS!V$1:V$500,MATCH(D239,PIS!C$1:C$500))+INDEX(ADJ!$A$1:$BZ$1000,MATCH(PAYROLL!D239,ADJ!A$1:A$500,0),MATCH(PAYROLL!CN$2,ADJ!$2:$2,0)),0)</f>
        <v/>
      </c>
      <c r="CO239">
        <f>IFERROR(INDEX(ADJ!$A$1:$BZ$1000,MATCH(PAYROLL!D239,ADJ!A$1:A$500,0),MATCH(PAYROLL!CO$2,ADJ!$2:$2,0)),0)</f>
        <v/>
      </c>
      <c r="CP239">
        <f>IFERROR(INDEX(ADJ!$A$1:$BZ$1000,MATCH(PAYROLL!D239,ADJ!A$1:A$500,0),MATCH(PAYROLL!CP$2,ADJ!$2:$2,0)),0)</f>
        <v/>
      </c>
      <c r="CQ239">
        <f>BP239-CL239-CI239-CM239-CN239-CO239-CP239-CC239</f>
        <v/>
      </c>
      <c r="CR239">
        <f>IFERROR(IF(RIGHT(INDEX(PIS!O$1:O$500,MATCH(D239,PIS!C$1:C$500,0)),5)="Gross",MIN(U239+V239,VLOOKUP("R700",TSC!B:C,2,0)*VLOOKUP("R101",TSC!B:C,2,0))*(VLOOKUP("T711",TSC!B:C,2,0)+VLOOKUP("T712",TSC!B:C,2,0))%,MIN(T239+V239,VLOOKUP("R700",TSC!B:C,2,0)*VLOOKUP("R101",TSC!B:C,2,0))*(VLOOKUP("T711",TSC!B:C,2,0)+VLOOKUP("T712",TSC!B:C,2,0)+VLOOKUP("R701",TSC!B:C,2,0))%),0)</f>
        <v/>
      </c>
      <c r="CS239">
        <f>IFERROR(IF(RIGHT(INDEX(PIS!O$1:O$500,MATCH(D239,PIS!C$1:C$500,0)),5)="Gross",MIN(U239+V239,VLOOKUP("R700",TSC!B:C,2,0)*VLOOKUP("R101",TSC!B:C,2,0))*(VLOOKUP("T714",TSC!B:C,2,0))%,MIN(T239+V239,VLOOKUP("R700",TSC!B:C,2,0)*VLOOKUP("R101",TSC!B:C,2,0))*(VLOOKUP("T704",TSC!B:C,2,0)+VLOOKUP("T714",TSC!B:C,2,0))%),0)</f>
        <v/>
      </c>
      <c r="CT239">
        <f>IFERROR(IF(RIGHT(INDEX(PIS!O$1:O$500,MATCH(D239,PIS!C$1:C$500,0)),5)="Gross",MIN(U239+V239,VLOOKUP("R700",TSC!B:C,2,0)*VLOOKUP("R101",TSC!B:C,2,0))*VLOOKUP("T705",TSC!B:C,2,0)%,MIN(T239+V239,VLOOKUP("R700",TSC!B:C,2,0)*VLOOKUP("R101",TSC!B:C,2,0))*VLOOKUP("T705",TSC!B:C,2,0)%),0)</f>
        <v/>
      </c>
      <c r="CU239">
        <f>IFERROR(IF(RIGHT(INDEX(PIS!O$1:O$500,MATCH(D239,PIS!C$1:C$500,0)),5)="Gross",MIN(U239+V239,VLOOKUP("R700",TSC!B:C,2,0)*VLOOKUP("R101",TSC!B:C,2,0))*(VLOOKUP("T713",TSC!B:C,2,0))%,MIN(T239+V239,VLOOKUP("R700",TSC!B:C,2,0)*VLOOKUP("R101",TSC!B:C,2,0))*(VLOOKUP("T713",TSC!B:C,2,0))%),0)</f>
        <v/>
      </c>
      <c r="CV239">
        <f>IFERROR(INDEX(ADJ!$A$1:$BZ$1000,MATCH(PAYROLL!D239,ADJ!A$1:A$500,0),MATCH(PAYROLL!CV$2,ADJ!$2:$2,0)),0)</f>
        <v/>
      </c>
      <c r="CW239">
        <f>IFERROR(INDEX(ADJ!$A$1:$BZ$1000,MATCH(PAYROLL!D239,ADJ!A$1:A$500,0),MATCH(PAYROLL!CW$2,ADJ!$2:$2,0)),0)</f>
        <v/>
      </c>
      <c r="CX239">
        <f>SUM(CR239:CW239)</f>
        <v/>
      </c>
      <c r="CY239">
        <f>ROUND(IF(CR239&gt;0,T239+V239*VLOOKUP("R202",TSC!$B$1:$C$500,2,0),0),0)</f>
        <v/>
      </c>
      <c r="CZ239">
        <f>IFERROR(INDEX(CSDA!D$1:D$500,MATCH($CZ$2,CSDA!C$1:C$500,0)),0)</f>
        <v/>
      </c>
      <c r="DA239">
        <f>ROUND(T239*0.7%,0)</f>
        <v/>
      </c>
      <c r="DB239">
        <f>ROUND(T239/12,0)</f>
        <v/>
      </c>
      <c r="DC239">
        <f ref="DC239" t="array">IFERROR(INDEX(CSDA!D$1:D$500,MATCH("Trích giữ"&amp;PAYROLL!DC$2,CSDA!A$1:A$500&amp;CSDA!C$1:C$500,0)),0)</f>
        <v/>
      </c>
      <c r="DD239">
        <f ref="DD239" t="array">IFERROR(INDEX(CSDA!D$1:D$500,MATCH("Trích giữ"&amp;PAYROLL!DD$2,CSDA!A$1:A$500&amp;CSDA!C$1:C$500,0)),0)</f>
        <v/>
      </c>
      <c r="DE239">
        <f ref="DE239" t="array">IFERROR(INDEX(CSDA!D$1:D$500,MATCH("Trích giữ"&amp;PAYROLL!DE$2,CSDA!A$1:A$500&amp;CSDA!C$1:C$500,0)),0)</f>
        <v/>
      </c>
      <c r="DF239">
        <f>IFERROR(INDEX(CSDA!D$1:D$500,MATCH(PAYROLL!DF$2,CSDA!C$1:C$500,0)),0)</f>
        <v/>
      </c>
      <c r="DG239">
        <f ref="DG239" t="array">IFERROR(INDEX(CSDA!D$1:D$500,MATCH("Trích giữ"&amp;PAYROLL!DG$2,CSDA!A$1:A$500&amp;CSDA!C$1:C$500,0)),0)</f>
        <v/>
      </c>
      <c r="DH239">
        <f>ROUND(T239/26,0)</f>
        <v/>
      </c>
      <c r="DI239">
        <f ref="DI239" t="array">IFERROR(INDEX(CSDA!D$1:D$500,MATCH("Trích giữ"&amp;PAYROLL!DI$2,CSDA!A$1:A$500&amp;CSDA!C$1:C$500,0)),0)</f>
        <v/>
      </c>
      <c r="DJ239">
        <f>IF(U239=0,T239*21.5%-BL239,0)</f>
        <v/>
      </c>
      <c r="DK239">
        <f ref="DK239" t="array">IFERROR(INDEX(CSDA!D$1:D$500,MATCH("Trích giữ"&amp;PAYROLL!DK$2,CSDA!A$1:A$500&amp;CSDA!C$1:C$500,0)),0)</f>
        <v/>
      </c>
      <c r="DL239">
        <f>IFERROR(INDEX(CSDA!D$1:D$500,MATCH(PAYROLL!DL$2,CSDA!C$1:C$500,0))/12,0)</f>
        <v/>
      </c>
      <c r="DM239">
        <f>SUM(DB239:DL239)</f>
        <v/>
      </c>
      <c r="DN239">
        <f>IFERROR(INDEX(ADJ!$A$1:$BZ$1000,MATCH(PAYROLL!D239,ADJ!A$1:A$500,0),MATCH(PAYROLL!DN$2,ADJ!$2:$2,0)),0)</f>
        <v/>
      </c>
      <c r="DO239">
        <f>IFERROR(SUM(BP239,DM239:DN239,CX239:DA239)-DT239,0)</f>
        <v/>
      </c>
      <c r="DP239">
        <f ref="DP239" t="array">SUM(BW239*IFERROR(INDEX(CSDA!D$1:D$500,MATCH(BW$2,CSDA!C$1:C$500,0)),0)%,CX239*IFERROR(INDEX(CSDA!D$1:D$500,MATCH(CX$2,CSDA!C$1:C$500,0)),0)%,DA239*IFERROR(INDEX(CSDA!D$1:D$500,MATCH(DA$2,CSDA!C$1:C$500,0)),0)%,DB239*IFERROR(INDEX(CSDA!D$1:D$500,MATCH(DB$2,CSDA!C$1:C$500,0)),0)%,DF239*IFERROR(INDEX(CSDA!D$1:D$500,MATCH("Phí dịch vụ"&amp;PAYROLL!DF$2,CSDA!A$1:A$500&amp;CSDA!C$1:C$500,0)),0)%,DC239*IFERROR(INDEX(CSDA!D$1:D$500,MATCH("Phí dịch vụ"&amp;PAYROLL!DC$2,CSDA!A$1:A$500&amp;CSDA!C$1:C$500,0)),0)%,DH239*IFERROR(INDEX(CSDA!D$1:D$500,MATCH("Phí dịch vụ"&amp;PAYROLL!DH$2,CSDA!A$1:A$500&amp;CSDA!C$1:C$500,0)),0)%,DJ239*IFERROR(INDEX(CSDA!D$1:D$500,MATCH("Phí dịch vụ"&amp;PAYROLL!DJ$2,CSDA!A$1:A$500&amp;CSDA!C$1:C$500,0)),0)%,BN239*IFERROR(INDEX(CSDA!D$1:D$500,MATCH(BN$2,CSDA!C$1:C$500,0)),0)%)-BN239*7%</f>
        <v/>
      </c>
      <c r="DQ239">
        <f>IFERROR(INDEX(ADJ!$A$1:$BZ$1000,MATCH(PAYROLL!D239,ADJ!A$1:A$500,0),MATCH(PAYROLL!DQ$2,ADJ!$2:$2,0)),0)</f>
        <v/>
      </c>
      <c r="DR239">
        <f>IFERROR(INDEX(ADJ!$A$1:$BZ$1000,MATCH(PAYROLL!D239,ADJ!A$1:A$500,0),MATCH(PAYROLL!DR$2,ADJ!$2:$2,0)),0)</f>
        <v/>
      </c>
      <c r="DS239">
        <f>SUM(DP239:DR239)</f>
        <v/>
      </c>
      <c r="DT239">
        <f>EK239</f>
        <v/>
      </c>
      <c r="DU239">
        <f>SUM(DO239:DR239)</f>
        <v/>
      </c>
      <c r="DV239">
        <f>ROUND(DU239*0.1,0)</f>
        <v/>
      </c>
      <c r="DW239">
        <f>DU239+DV239</f>
        <v/>
      </c>
      <c r="DZ239">
        <f>IFERROR(INDEX(ADJ!$A$1:$BZ$1000,MATCH(PAYROLL!$D239,ADJ!A$1:A$500,0),MATCH(PAYROLL!DZ$2,ADJ!$2:$2,0)),0)</f>
        <v/>
      </c>
      <c r="EA239">
        <f>IFERROR(INDEX(ADJ!$A$1:$BZ$1000,MATCH(PAYROLL!$D239,ADJ!A$1:A$500,0),MATCH(PAYROLL!EA$2,ADJ!$2:$2,0)),0)</f>
        <v/>
      </c>
      <c r="EB239">
        <f>IFERROR(INDEX(ADJ!$A$1:$BZ$1000,MATCH(PAYROLL!$D239,ADJ!A$1:A$500,0),MATCH(PAYROLL!EB$2,ADJ!$2:$2,0)),0)</f>
        <v/>
      </c>
      <c r="EC239">
        <f>IFERROR(INDEX(ADJ!$A$1:$BZ$1000,MATCH(PAYROLL!$D239,ADJ!A$1:A$500,0),MATCH(PAYROLL!EC$2,ADJ!$2:$2,0)),0)</f>
        <v/>
      </c>
      <c r="ED239">
        <f>IFERROR(INDEX(ADJ!$A$1:$BZ$1000,MATCH(PAYROLL!$D239,ADJ!A$1:A$500,0),MATCH(PAYROLL!ED$2,ADJ!$2:$2,0)),0)</f>
        <v/>
      </c>
      <c r="EE239">
        <f>IFERROR(INDEX(ADJ!$A$1:$BZ$1000,MATCH(PAYROLL!$D239,ADJ!A$1:A$500,0),MATCH(PAYROLL!EE$2,ADJ!$2:$2,0)),0)</f>
        <v/>
      </c>
      <c r="EF239">
        <f>IFERROR(INDEX(ADJ!$A$1:$BZ$1000,MATCH(PAYROLL!$D239,ADJ!A$1:A$500,0),MATCH(PAYROLL!EF$2,ADJ!$2:$2,0)),0)</f>
        <v/>
      </c>
      <c r="EG239">
        <f>IFERROR(INDEX(ADJ!$A$1:$BZ$1000,MATCH(PAYROLL!$D239,ADJ!A$1:A$500,0),MATCH(PAYROLL!EG$2,ADJ!$2:$2,0)),0)</f>
        <v/>
      </c>
      <c r="EH239">
        <f>IFERROR(INDEX(ADJ!$A$1:$BZ$1000,MATCH(PAYROLL!$D239,ADJ!A$1:A$500,0),MATCH(PAYROLL!EH$2,ADJ!$2:$2,0)),0)</f>
        <v/>
      </c>
      <c r="EI239">
        <f>IFERROR(INDEX(ADJ!$A$1:$BZ$1000,MATCH(PAYROLL!D239,ADJ!A$1:A$500,0),MATCH(PAYROLL!EI$2,ADJ!$2:$2,0)),0)</f>
        <v/>
      </c>
      <c r="EJ239">
        <f>IFERROR(INDEX(ADJ!$A$1:$BZ$1000,MATCH(PAYROLL!$D239,ADJ!A$1:A$500,0),MATCH(PAYROLL!EJ$2,ADJ!$2:$2,0)),0)</f>
        <v/>
      </c>
      <c r="EK239">
        <f>SUM(DZ239:EJ239)</f>
        <v/>
      </c>
    </row>
    <row r="240">
      <c r="A240" t="n">
        <v>238</v>
      </c>
      <c r="B240" t="inlineStr">
        <is>
          <t>Nguyễn Văn Dũng</t>
        </is>
      </c>
      <c r="D240" t="inlineStr">
        <is>
          <t>153628-03</t>
        </is>
      </c>
      <c r="S240">
        <f>IFERROR(INDEX(PIS!$A$1:$BZ$1000,MATCH($D240,PIS!C$1:C$500,0),MATCH("Lương CB tháng trước",PIS!$1:$1,0)),0)</f>
        <v/>
      </c>
      <c r="T240">
        <f>IFERROR(INDEX(PIS!$A$1:$BZ$1000,MATCH($D240,PIS!C$1:C$500,0),MATCH("Lương CB hiện tại",PIS!$1:$1,0)),0)</f>
        <v/>
      </c>
      <c r="U240">
        <f>IFERROR(INDEX(PIS!$A$1:$BZ$1000,MATCH($D240,PIS!C$1:C$500,0),MATCH("Lương đóng BHBB",PIS!$1:$1,0)),0)</f>
        <v/>
      </c>
      <c r="V240">
        <f>IFERROR(INDEX(PIS!$A$1:$BZ$1000,MATCH($D240,PIS!C$1:C$500,0),MATCH(V$2,PIS!$2:$2,0)),0)</f>
        <v/>
      </c>
      <c r="W240">
        <f>IFERROR(INDEX(PIS!$A$1:$BZ$1000,MATCH($D240,PIS!C$1:C$500,0),MATCH(W$2,PIS!$2:$2,0)),0)</f>
        <v/>
      </c>
      <c r="X240">
        <f>IFERROR(INDEX(PIS!$A$1:$BZ$1000,MATCH($D240,PIS!C$1:C$500,0),MATCH(X$2,PIS!$2:$2,0)),0)</f>
        <v/>
      </c>
      <c r="Y240">
        <f>IFERROR(INDEX(PIS!$A$1:$BZ$1000,MATCH($D240,PIS!C$1:C$500,0),MATCH(Y$2,PIS!$2:$2,0)),0)</f>
        <v/>
      </c>
      <c r="Z240">
        <f>IFERROR(INDEX(PIS!$A$1:$BZ$1000,MATCH($D240,PIS!C$1:C$500,0),MATCH(Z$2,PIS!$2:$2,0)),0)</f>
        <v/>
      </c>
      <c r="AA240">
        <f>IFERROR(INDEX(PIS!$A$1:$BZ$1000,MATCH($D240,PIS!C$1:C$500,0),MATCH(AA$2,PIS!$2:$2,0)),0)</f>
        <v/>
      </c>
      <c r="AB240">
        <f>IFERROR(INDEX(PIS!$A$1:$BZ$1000,MATCH($D240,PIS!C$1:C$500,0),MATCH(AB$2,PIS!$2:$2,0)),0)</f>
        <v/>
      </c>
      <c r="AC240">
        <f>SUM(V240:AB240)</f>
        <v/>
      </c>
      <c r="AD240">
        <f>IFERROR(INDEX(TIMESHEET!$A$1:$AI$5000,MATCH($D240,TIMESHEET!A$1:A$500,0),MATCH("T100",TIMESHEET!$2:$2,0))-2,0)</f>
        <v/>
      </c>
      <c r="AE240">
        <f>IFERROR(INDEX(TIMESHEET!$A$1:$AI$5000,MATCH($D240,TIMESHEET!A$1:A$500,0),MATCH("T202",TIMESHEET!$2:$2,0)),0)</f>
        <v/>
      </c>
      <c r="AF240">
        <f>IFERROR(INDEX(TIMESHEET!$A$1:$AI$5000,MATCH($D240,TIMESHEET!A$1:A$500,0),MATCH("T302",TIMESHEET!$2:$2,0)),0)</f>
        <v/>
      </c>
      <c r="AG240">
        <f>IFERROR(INDEX(TIMESHEET!$A$1:$AI$5000,MATCH($D240,TIMESHEET!A$1:A$500,0),MATCH("T406",TIMESHEET!$2:$2,0)),0)</f>
        <v/>
      </c>
      <c r="AH240">
        <f>AE240+AG240</f>
        <v/>
      </c>
      <c r="AI240">
        <f>IFERROR(INDEX(TIMESHEET!$A$1:$AI$5000,MATCH($D240,TIMESHEET!A$1:A$500,0),MATCH("T701",TIMESHEET!$2:$2,0)),0)</f>
        <v/>
      </c>
      <c r="AJ240">
        <f>IFERROR(INDEX(TIMESHEET!$A$1:$AI$5000,MATCH($D240,TIMESHEET!B$1:B$500,0),MATCH("T320",TIMESHEET!$2:$2,0)),0)</f>
        <v/>
      </c>
      <c r="AK240">
        <f>IFERROR(IF(LEFT(INDEX(PIS!O$1:O$500,MATCH(D240,PIS!C$1:C$500)),1)="M",T240/AD240*SUM(AE240:AG240),T240*AD240),0)</f>
        <v/>
      </c>
      <c r="AL240">
        <f>IFERROR(INDEX(ADJ!$A$1:$BZ$1000,MATCH(PAYROLL!D240,ADJ!A$1:A$500,0),MATCH(PAYROLL!AL$2,ADJ!$2:$2,0)),0)</f>
        <v/>
      </c>
      <c r="AM240">
        <f>SUM(AK240:AL240)</f>
        <v/>
      </c>
      <c r="AN240">
        <f>IFERROR(ROUND(V240/$AD240*$AH240,0),0)</f>
        <v/>
      </c>
      <c r="AO240">
        <f>IFERROR(ROUND(W240/$AD240*$AH240,0),0)</f>
        <v/>
      </c>
      <c r="AP240">
        <f>IFERROR(ROUND(X240/$AD240*$AE240,0),0)</f>
        <v/>
      </c>
      <c r="AQ240">
        <f>IFERROR(ROUND(Y240/$AD240*$AH240,0),0)</f>
        <v/>
      </c>
      <c r="AR240">
        <f>IFERROR(ROUND(Z240/$AD240*$AH240,0),0)</f>
        <v/>
      </c>
      <c r="AS240">
        <f>IFERROR(ROUND(AA240/$AD240*$AH240,0),0)</f>
        <v/>
      </c>
      <c r="AT240">
        <f>IFERROR(IF((AE240+AF240+AG240)&gt;13,AB240,ROUND(AB240/AD240*AH240,0)),0)</f>
        <v/>
      </c>
      <c r="AU240">
        <f>IFERROR(INDEX(ADJ!$A$1:$BZ$1000,MATCH(PAYROLL!D240,ADJ!A$1:A$500,0),MATCH(PAYROLL!AU$2,ADJ!$2:$2,0)),0)</f>
        <v/>
      </c>
      <c r="AV240">
        <f>ROUND(SUM(AN240:AU240),0)</f>
        <v/>
      </c>
      <c r="AW240">
        <f>IFERROR(INDEX(TIMESHEET!$A$1:$AI$5000,MATCH(PAYROLL!D240,TIMESHEET!A$1:A$500,0),MATCH("T620",TIMESHEET!$2:$2,0)),0)</f>
        <v/>
      </c>
      <c r="AX240">
        <f>IFERROR(INDEX(TIMESHEET!$A$1:$AI$5000,MATCH(PAYROLL!D240,TIMESHEET!A$1:A$500,0),MATCH("T601",TIMESHEET!$2:$2,0)),0)</f>
        <v/>
      </c>
      <c r="AY240">
        <f>IFERROR(INDEX(TIMESHEET!$A$1:$AI$5000,MATCH(PAYROLL!D240,TIMESHEET!A$1:A$500,0),MATCH("T602",TIMESHEET!$2:$2,0)),0)</f>
        <v/>
      </c>
      <c r="AZ240">
        <f>IFERROR(INDEX(TIMESHEET!$A$1:$AI$5000,MATCH(PAYROLL!D240,TIMESHEET!A$1:A$500,0),MATCH("T603",TIMESHEET!$2:$2,0)),0)</f>
        <v/>
      </c>
      <c r="BA240">
        <f>IFERROR(INDEX(TIMESHEET!$A$1:$AI$5000,MATCH(PAYROLL!D240,TIMESHEET!A$1:A$500,0),MATCH("T611",TIMESHEET!$2:$2,0)),0)</f>
        <v/>
      </c>
      <c r="BB240">
        <f>IFERROR(INDEX(TIMESHEET!$A$1:$AI$5000,MATCH(PAYROLL!D240,TIMESHEET!A$1:A$500,0),MATCH("T612",TIMESHEET!$2:$2,0)),0)</f>
        <v/>
      </c>
      <c r="BC240">
        <f>IFERROR(INDEX(TIMESHEET!$A$1:$AI$5000,MATCH(PAYROLL!D240,TIMESHEET!A$1:A$500,0),MATCH("T613",TIMESHEET!$2:$2,0)),0)</f>
        <v/>
      </c>
      <c r="BD240">
        <f>IFERROR(INDEX(TIMESHEET!$A$1:$AI$5000,MATCH(PAYROLL!D240,TIMESHEET!A$1:A$500,0),MATCH("T500",TIMESHEET!$2:$2,0)),0)</f>
        <v/>
      </c>
      <c r="BE240">
        <f>IFERROR(IF(LEFT(INDEX(PIS!O$1:O$500,MATCH(D240,PIS!C$1:C$500)),1)="M",T240/AD240/8*(AW240+AX240*1.5+AY240*2+AZ240*3+BA240*2.1+BB240*2.7+BC240*3.9+BD240*0.3),T240/8*(AW240+AX240*1.5+AY240*2+AZ240*3+BA240*2.1+BB240*2.7+BC240*3.9+BD240*0.3)),0)</f>
        <v/>
      </c>
      <c r="BF240">
        <f>IFERROR(INDEX(ADJ!$A$1:$BZ$1000,MATCH(PAYROLL!$D240,ADJ!A$1:A$500,0),MATCH(PAYROLL!BF$2,ADJ!$2:$2,0)),0)</f>
        <v/>
      </c>
      <c r="BG240">
        <f>IFERROR(INDEX(ADJ!$A$1:$BZ$1000,MATCH(PAYROLL!D240,ADJ!A$1:A$500,0),MATCH(PAYROLL!BG$2,ADJ!$2:$2,0)),0)</f>
        <v/>
      </c>
      <c r="BH240">
        <f>IFERROR(INDEX(ADJ!$A$1:$BZ$1000,MATCH(PAYROLL!D240,ADJ!A$1:A$500,0),MATCH(PAYROLL!BH$2,ADJ!$2:$2,0)),0)</f>
        <v/>
      </c>
      <c r="BI240">
        <f>IFERROR(INDEX(ADJ!$A$1:$BZ$1000,MATCH(PAYROLL!D240,ADJ!A$1:A$500,0),MATCH(PAYROLL!BI$2,ADJ!$2:$2,0)),0)</f>
        <v/>
      </c>
      <c r="BJ240">
        <f>IFERROR(INDEX(ADJ!$A$1:$BZ$1000,MATCH(PAYROLL!D240,ADJ!A$1:A$500,0),MATCH(PAYROLL!BJ$2,ADJ!$2:$2,0)),0)</f>
        <v/>
      </c>
      <c r="BK240">
        <f>SUM(BF240:BJ240)</f>
        <v/>
      </c>
      <c r="BL240">
        <f>IFERROR(INDEX(ADJ!$A$1:$BZ$1000,MATCH(PAYROLL!D240,ADJ!A$1:A$500,0),MATCH(PAYROLL!BL$2,ADJ!$2:$2,0)),0)</f>
        <v/>
      </c>
      <c r="BM240">
        <f>IFERROR(INDEX(ADJ!$A$1:$BZ$1000,MATCH(PAYROLL!D240,ADJ!A$1:A$500,0),MATCH(PAYROLL!BM$2,ADJ!$2:$2,0)),0)</f>
        <v/>
      </c>
      <c r="BN240">
        <f>IFERROR(INDEX(ADJ!$A$1:$BZ$1000,MATCH(PAYROLL!D240,ADJ!A$1:A$500,0),MATCH(PAYROLL!BN$2,ADJ!$2:$2,0)),0)</f>
        <v/>
      </c>
      <c r="BO240">
        <f>IFERROR(INDEX(ADJ!$A$1:$BZ$1000,MATCH(PAYROLL!D240,ADJ!A$1:A$500,0),MATCH(PAYROLL!BO$2,ADJ!$2:$2,0)),0)</f>
        <v/>
      </c>
      <c r="BP240">
        <f>SUM(AM240,AV240,BE240,BK240,BL240:BO240)</f>
        <v/>
      </c>
      <c r="BQ240">
        <f>BO240</f>
        <v/>
      </c>
      <c r="BR240">
        <f>IFERROR(ROUND(IF(LEFT(INDEX(PIS!O$1:O$500,MATCH(D240,PIS!C$1:C$500)),1)="D",T240/8*(BD240*0.3),IF(LEFT(INDEX(PIS!O$1:O$500,MATCH(D240,PIS!C$1:C$500)),1)="H",T240*($BD240*0.3),T240/$AD240/8*($BD240*0.3))),0),0)</f>
        <v/>
      </c>
      <c r="BS240">
        <f>IF(AP240&lt;1,0,MIN(AP240,730000))</f>
        <v/>
      </c>
      <c r="BT240">
        <f>IFERROR(ROUND((BE240-SUM(AW240:BC240)*T240/AD240/8),0)-BR240,0)</f>
        <v/>
      </c>
      <c r="BU240">
        <f>AO240</f>
        <v/>
      </c>
      <c r="BV240">
        <f>SUM(BQ240:BU240)</f>
        <v/>
      </c>
      <c r="BW240">
        <f>BP240-BV240</f>
        <v/>
      </c>
      <c r="BX240">
        <f>IFERROR(IF(RIGHT(INDEX(PIS!O$1:O$500,MATCH(D240,PIS!C$1:C$500)),5)="Gross",MIN(U240+V240,VLOOKUP("R700",TSC!B:C,2,0)*VLOOKUP("R101",TSC!B:C,2,0))*VLOOKUP("R701",TSC!B:C,2,0)%,0),0)</f>
        <v/>
      </c>
      <c r="BY240">
        <f>IFERROR(IF(RIGHT(INDEX(PIS!O$1:O$500,MATCH(D240,PIS!C$1:C$500)),5)="Gross",MIN(U240+V240,VLOOKUP("R700",TSC!B:C,2,0)*VLOOKUP("R101",TSC!B:C,2,0))*VLOOKUP("T704",TSC!B:C,2,0)%,0),0)</f>
        <v/>
      </c>
      <c r="BZ240">
        <f>IFERROR(IF(RIGHT(INDEX(PIS!O$1:O$500,MATCH(D240,PIS!C$1:C$500)),5)="Gross",MIN(U240+V240,VLOOKUP("R700",TSC!B:C,2,0)*VLOOKUP("1",TSC!F:G,2,0))*VLOOKUP("T705",TSC!B:C,2,0)%,0),0)</f>
        <v/>
      </c>
      <c r="CA240">
        <f>IFERROR(INDEX(ADJ!$A$1:$BZ$1000,MATCH(PAYROLL!D240,ADJ!A$1:A$500,0),MATCH(PAYROLL!CA$2,ADJ!$2:$2,0)),0)</f>
        <v/>
      </c>
      <c r="CB240">
        <f>IFERROR(INDEX(ADJ!$A$1:$BZ$1000,MATCH(PAYROLL!D240,ADJ!A$1:A$500,0),MATCH(PAYROLL!CB$2,ADJ!$2:$2,0)),0)</f>
        <v/>
      </c>
      <c r="CC240">
        <f>SUM(BX240:CB240)</f>
        <v/>
      </c>
      <c r="CD240">
        <f>IFERROR(INDEX(PIS!$A$1:$BZ$1000,MATCH(PAYROLL!D240,PIS!C$1:C$500,0),MATCH(PAYROLL!CD$1,PIS!$1:$1,0)),0)</f>
        <v/>
      </c>
      <c r="CE240">
        <f>IFERROR(IF(OR(INDEX(PIS!P$1:P$500,MATCH(D240,PIS!C$1:C$500,0))="LT2",INDEX(PIS!P$1:P$500,MATCH(D240,PIS!C$1:C$500,0))="P10"),0,SUM(CC240,CD240*VLOOKUP("R601",TSC!B:C,2,0),VLOOKUP("R602",TSC!B:C,2,0))),0)</f>
        <v/>
      </c>
      <c r="CF240">
        <f>MAX(BW240-CE240,0)</f>
        <v/>
      </c>
      <c r="CG240">
        <f>IFERROR(IF(OR(RIGHT(INDEX(PIS!P$1:P$500,MATCH(D240,PIS!C$1:C$500)),5)="P10",RIGHT(INDEX(PIS!P$1:P$500,MATCH(D240,PIS!C$1:C$500)),5)="CK"),0,IF(CF240&lt;=5000000,CF240*5%,IF(CF240&lt;=10000000,CF240*10%-250000,IF(CF240&lt;=18000000,CF240*15%-750000,IF(CF240&lt;=32000000,CF240*20%-1650000,IF(CF240&lt;=52000000,CF240*25%-3250000,IF(CF240&lt;=80000000,BH240*30%-5850000,CF240*35%-9850000))))))),0)</f>
        <v/>
      </c>
      <c r="CH240">
        <f>IFERROR(IF(OR(INDEX(PIS!P$1:P$500,MATCH(D240,PIS!C$1:C$500))="LT",INDEX(PIS!P$1:P$500,MATCH(D240,PIS!C$1:C$500))="CK"),0,IF(CF240&lt;2000000,0,CF240*10%)),0)</f>
        <v/>
      </c>
      <c r="CI240">
        <f>IFERROR(INDEX(ADJ!$A$1:$BZ$1000,MATCH(PAYROLL!D240,ADJ!A$1:A$500,0),MATCH(PAYROLL!CI$2,ADJ!$2:$2,0)),0)</f>
        <v/>
      </c>
      <c r="CJ240">
        <f>IFERROR(INDEX(ADJ!$A$1:$BZ$1000,MATCH(PAYROLL!D240,ADJ!A$1:A$500,0),MATCH(PAYROLL!CJ$2,ADJ!$2:$2,0)),0)</f>
        <v/>
      </c>
      <c r="CK240">
        <f>IFERROR(INDEX(ADJ!$A$1:$BZ$1000,MATCH(PAYROLL!D240,ADJ!A$1:A$500,0),MATCH(PAYROLL!CK$2,ADJ!$2:$2,0)),0)</f>
        <v/>
      </c>
      <c r="CL240">
        <f>SUM(CG240:CK240)</f>
        <v/>
      </c>
      <c r="CM240">
        <f>ROUND(SUM(CH240:CK240),0)</f>
        <v/>
      </c>
      <c r="CN240">
        <f>IFERROR(INDEX(CSDA!D$1:D$500,MATCH($CN$2,CSDA!C$1:C$500,0))*INDEX(PIS!V$1:V$500,MATCH(D240,PIS!C$1:C$500))+INDEX(ADJ!$A$1:$BZ$1000,MATCH(PAYROLL!D240,ADJ!A$1:A$500,0),MATCH(PAYROLL!CN$2,ADJ!$2:$2,0)),0)</f>
        <v/>
      </c>
      <c r="CO240">
        <f>IFERROR(INDEX(ADJ!$A$1:$BZ$1000,MATCH(PAYROLL!D240,ADJ!A$1:A$500,0),MATCH(PAYROLL!CO$2,ADJ!$2:$2,0)),0)</f>
        <v/>
      </c>
      <c r="CP240">
        <f>IFERROR(INDEX(ADJ!$A$1:$BZ$1000,MATCH(PAYROLL!D240,ADJ!A$1:A$500,0),MATCH(PAYROLL!CP$2,ADJ!$2:$2,0)),0)</f>
        <v/>
      </c>
      <c r="CQ240">
        <f>BP240-CL240-CI240-CM240-CN240-CO240-CP240-CC240</f>
        <v/>
      </c>
      <c r="CR240">
        <f>IFERROR(IF(RIGHT(INDEX(PIS!O$1:O$500,MATCH(D240,PIS!C$1:C$500,0)),5)="Gross",MIN(U240+V240,VLOOKUP("R700",TSC!B:C,2,0)*VLOOKUP("R101",TSC!B:C,2,0))*(VLOOKUP("T711",TSC!B:C,2,0)+VLOOKUP("T712",TSC!B:C,2,0))%,MIN(T240+V240,VLOOKUP("R700",TSC!B:C,2,0)*VLOOKUP("R101",TSC!B:C,2,0))*(VLOOKUP("T711",TSC!B:C,2,0)+VLOOKUP("T712",TSC!B:C,2,0)+VLOOKUP("R701",TSC!B:C,2,0))%),0)</f>
        <v/>
      </c>
      <c r="CS240">
        <f>IFERROR(IF(RIGHT(INDEX(PIS!O$1:O$500,MATCH(D240,PIS!C$1:C$500,0)),5)="Gross",MIN(U240+V240,VLOOKUP("R700",TSC!B:C,2,0)*VLOOKUP("R101",TSC!B:C,2,0))*(VLOOKUP("T714",TSC!B:C,2,0))%,MIN(T240+V240,VLOOKUP("R700",TSC!B:C,2,0)*VLOOKUP("R101",TSC!B:C,2,0))*(VLOOKUP("T704",TSC!B:C,2,0)+VLOOKUP("T714",TSC!B:C,2,0))%),0)</f>
        <v/>
      </c>
      <c r="CT240">
        <f>IFERROR(IF(RIGHT(INDEX(PIS!O$1:O$500,MATCH(D240,PIS!C$1:C$500,0)),5)="Gross",MIN(U240+V240,VLOOKUP("R700",TSC!B:C,2,0)*VLOOKUP("R101",TSC!B:C,2,0))*VLOOKUP("T705",TSC!B:C,2,0)%,MIN(T240+V240,VLOOKUP("R700",TSC!B:C,2,0)*VLOOKUP("R101",TSC!B:C,2,0))*VLOOKUP("T705",TSC!B:C,2,0)%),0)</f>
        <v/>
      </c>
      <c r="CU240">
        <f>IFERROR(IF(RIGHT(INDEX(PIS!O$1:O$500,MATCH(D240,PIS!C$1:C$500,0)),5)="Gross",MIN(U240+V240,VLOOKUP("R700",TSC!B:C,2,0)*VLOOKUP("R101",TSC!B:C,2,0))*(VLOOKUP("T713",TSC!B:C,2,0))%,MIN(T240+V240,VLOOKUP("R700",TSC!B:C,2,0)*VLOOKUP("R101",TSC!B:C,2,0))*(VLOOKUP("T713",TSC!B:C,2,0))%),0)</f>
        <v/>
      </c>
      <c r="CV240">
        <f>IFERROR(INDEX(ADJ!$A$1:$BZ$1000,MATCH(PAYROLL!D240,ADJ!A$1:A$500,0),MATCH(PAYROLL!CV$2,ADJ!$2:$2,0)),0)</f>
        <v/>
      </c>
      <c r="CW240">
        <f>IFERROR(INDEX(ADJ!$A$1:$BZ$1000,MATCH(PAYROLL!D240,ADJ!A$1:A$500,0),MATCH(PAYROLL!CW$2,ADJ!$2:$2,0)),0)</f>
        <v/>
      </c>
      <c r="CX240">
        <f>SUM(CR240:CW240)</f>
        <v/>
      </c>
      <c r="CY240">
        <f>ROUND(IF(CR240&gt;0,T240+V240*VLOOKUP("R202",TSC!$B$1:$C$500,2,0),0),0)</f>
        <v/>
      </c>
      <c r="CZ240">
        <f>IFERROR(INDEX(CSDA!D$1:D$500,MATCH($CZ$2,CSDA!C$1:C$500,0)),0)</f>
        <v/>
      </c>
      <c r="DA240">
        <f>ROUND(T240*0.7%,0)</f>
        <v/>
      </c>
      <c r="DB240">
        <f>ROUND(T240/12,0)</f>
        <v/>
      </c>
      <c r="DC240">
        <f ref="DC240" t="array">IFERROR(INDEX(CSDA!D$1:D$500,MATCH("Trích giữ"&amp;PAYROLL!DC$2,CSDA!A$1:A$500&amp;CSDA!C$1:C$500,0)),0)</f>
        <v/>
      </c>
      <c r="DD240">
        <f ref="DD240" t="array">IFERROR(INDEX(CSDA!D$1:D$500,MATCH("Trích giữ"&amp;PAYROLL!DD$2,CSDA!A$1:A$500&amp;CSDA!C$1:C$500,0)),0)</f>
        <v/>
      </c>
      <c r="DE240">
        <f ref="DE240" t="array">IFERROR(INDEX(CSDA!D$1:D$500,MATCH("Trích giữ"&amp;PAYROLL!DE$2,CSDA!A$1:A$500&amp;CSDA!C$1:C$500,0)),0)</f>
        <v/>
      </c>
      <c r="DF240">
        <f>IFERROR(INDEX(CSDA!D$1:D$500,MATCH(PAYROLL!DF$2,CSDA!C$1:C$500,0)),0)</f>
        <v/>
      </c>
      <c r="DG240">
        <f ref="DG240" t="array">IFERROR(INDEX(CSDA!D$1:D$500,MATCH("Trích giữ"&amp;PAYROLL!DG$2,CSDA!A$1:A$500&amp;CSDA!C$1:C$500,0)),0)</f>
        <v/>
      </c>
      <c r="DH240">
        <f>ROUND(T240/26,0)</f>
        <v/>
      </c>
      <c r="DI240">
        <f ref="DI240" t="array">IFERROR(INDEX(CSDA!D$1:D$500,MATCH("Trích giữ"&amp;PAYROLL!DI$2,CSDA!A$1:A$500&amp;CSDA!C$1:C$500,0)),0)</f>
        <v/>
      </c>
      <c r="DJ240">
        <f>IF(U240=0,T240*21.5%-BL240,0)</f>
        <v/>
      </c>
      <c r="DK240">
        <f ref="DK240" t="array">IFERROR(INDEX(CSDA!D$1:D$500,MATCH("Trích giữ"&amp;PAYROLL!DK$2,CSDA!A$1:A$500&amp;CSDA!C$1:C$500,0)),0)</f>
        <v/>
      </c>
      <c r="DL240">
        <f>IFERROR(INDEX(CSDA!D$1:D$500,MATCH(PAYROLL!DL$2,CSDA!C$1:C$500,0))/12,0)</f>
        <v/>
      </c>
      <c r="DM240">
        <f>SUM(DB240:DL240)</f>
        <v/>
      </c>
      <c r="DN240">
        <f>IFERROR(INDEX(ADJ!$A$1:$BZ$1000,MATCH(PAYROLL!D240,ADJ!A$1:A$500,0),MATCH(PAYROLL!DN$2,ADJ!$2:$2,0)),0)</f>
        <v/>
      </c>
      <c r="DO240">
        <f>IFERROR(SUM(BP240,DM240:DN240,CX240:DA240)-DT240,0)</f>
        <v/>
      </c>
      <c r="DP240">
        <f ref="DP240" t="array">SUM(BW240*IFERROR(INDEX(CSDA!D$1:D$500,MATCH(BW$2,CSDA!C$1:C$500,0)),0)%,CX240*IFERROR(INDEX(CSDA!D$1:D$500,MATCH(CX$2,CSDA!C$1:C$500,0)),0)%,DA240*IFERROR(INDEX(CSDA!D$1:D$500,MATCH(DA$2,CSDA!C$1:C$500,0)),0)%,DB240*IFERROR(INDEX(CSDA!D$1:D$500,MATCH(DB$2,CSDA!C$1:C$500,0)),0)%,DF240*IFERROR(INDEX(CSDA!D$1:D$500,MATCH("Phí dịch vụ"&amp;PAYROLL!DF$2,CSDA!A$1:A$500&amp;CSDA!C$1:C$500,0)),0)%,DC240*IFERROR(INDEX(CSDA!D$1:D$500,MATCH("Phí dịch vụ"&amp;PAYROLL!DC$2,CSDA!A$1:A$500&amp;CSDA!C$1:C$500,0)),0)%,DH240*IFERROR(INDEX(CSDA!D$1:D$500,MATCH("Phí dịch vụ"&amp;PAYROLL!DH$2,CSDA!A$1:A$500&amp;CSDA!C$1:C$500,0)),0)%,DJ240*IFERROR(INDEX(CSDA!D$1:D$500,MATCH("Phí dịch vụ"&amp;PAYROLL!DJ$2,CSDA!A$1:A$500&amp;CSDA!C$1:C$500,0)),0)%,BN240*IFERROR(INDEX(CSDA!D$1:D$500,MATCH(BN$2,CSDA!C$1:C$500,0)),0)%)-BN240*7%</f>
        <v/>
      </c>
      <c r="DQ240">
        <f>IFERROR(INDEX(ADJ!$A$1:$BZ$1000,MATCH(PAYROLL!D240,ADJ!A$1:A$500,0),MATCH(PAYROLL!DQ$2,ADJ!$2:$2,0)),0)</f>
        <v/>
      </c>
      <c r="DR240">
        <f>IFERROR(INDEX(ADJ!$A$1:$BZ$1000,MATCH(PAYROLL!D240,ADJ!A$1:A$500,0),MATCH(PAYROLL!DR$2,ADJ!$2:$2,0)),0)</f>
        <v/>
      </c>
      <c r="DS240">
        <f>SUM(DP240:DR240)</f>
        <v/>
      </c>
      <c r="DT240">
        <f>EK240</f>
        <v/>
      </c>
      <c r="DU240">
        <f>SUM(DO240:DR240)</f>
        <v/>
      </c>
      <c r="DV240">
        <f>ROUND(DU240*0.1,0)</f>
        <v/>
      </c>
      <c r="DW240">
        <f>DU240+DV240</f>
        <v/>
      </c>
      <c r="DZ240">
        <f>IFERROR(INDEX(ADJ!$A$1:$BZ$1000,MATCH(PAYROLL!$D240,ADJ!A$1:A$500,0),MATCH(PAYROLL!DZ$2,ADJ!$2:$2,0)),0)</f>
        <v/>
      </c>
      <c r="EA240">
        <f>IFERROR(INDEX(ADJ!$A$1:$BZ$1000,MATCH(PAYROLL!$D240,ADJ!A$1:A$500,0),MATCH(PAYROLL!EA$2,ADJ!$2:$2,0)),0)</f>
        <v/>
      </c>
      <c r="EB240">
        <f>IFERROR(INDEX(ADJ!$A$1:$BZ$1000,MATCH(PAYROLL!$D240,ADJ!A$1:A$500,0),MATCH(PAYROLL!EB$2,ADJ!$2:$2,0)),0)</f>
        <v/>
      </c>
      <c r="EC240">
        <f>IFERROR(INDEX(ADJ!$A$1:$BZ$1000,MATCH(PAYROLL!$D240,ADJ!A$1:A$500,0),MATCH(PAYROLL!EC$2,ADJ!$2:$2,0)),0)</f>
        <v/>
      </c>
      <c r="ED240">
        <f>IFERROR(INDEX(ADJ!$A$1:$BZ$1000,MATCH(PAYROLL!$D240,ADJ!A$1:A$500,0),MATCH(PAYROLL!ED$2,ADJ!$2:$2,0)),0)</f>
        <v/>
      </c>
      <c r="EE240">
        <f>IFERROR(INDEX(ADJ!$A$1:$BZ$1000,MATCH(PAYROLL!$D240,ADJ!A$1:A$500,0),MATCH(PAYROLL!EE$2,ADJ!$2:$2,0)),0)</f>
        <v/>
      </c>
      <c r="EF240">
        <f>IFERROR(INDEX(ADJ!$A$1:$BZ$1000,MATCH(PAYROLL!$D240,ADJ!A$1:A$500,0),MATCH(PAYROLL!EF$2,ADJ!$2:$2,0)),0)</f>
        <v/>
      </c>
      <c r="EG240">
        <f>IFERROR(INDEX(ADJ!$A$1:$BZ$1000,MATCH(PAYROLL!$D240,ADJ!A$1:A$500,0),MATCH(PAYROLL!EG$2,ADJ!$2:$2,0)),0)</f>
        <v/>
      </c>
      <c r="EH240">
        <f>IFERROR(INDEX(ADJ!$A$1:$BZ$1000,MATCH(PAYROLL!$D240,ADJ!A$1:A$500,0),MATCH(PAYROLL!EH$2,ADJ!$2:$2,0)),0)</f>
        <v/>
      </c>
      <c r="EI240">
        <f>IFERROR(INDEX(ADJ!$A$1:$BZ$1000,MATCH(PAYROLL!D240,ADJ!A$1:A$500,0),MATCH(PAYROLL!EI$2,ADJ!$2:$2,0)),0)</f>
        <v/>
      </c>
      <c r="EJ240">
        <f>IFERROR(INDEX(ADJ!$A$1:$BZ$1000,MATCH(PAYROLL!$D240,ADJ!A$1:A$500,0),MATCH(PAYROLL!EJ$2,ADJ!$2:$2,0)),0)</f>
        <v/>
      </c>
      <c r="EK240">
        <f>SUM(DZ240:EJ240)</f>
        <v/>
      </c>
    </row>
    <row r="241">
      <c r="A241" t="n">
        <v>239</v>
      </c>
      <c r="B241" t="inlineStr">
        <is>
          <t>Tạ Bá Sơn</t>
        </is>
      </c>
      <c r="D241" t="inlineStr">
        <is>
          <t>157095-02</t>
        </is>
      </c>
      <c r="S241">
        <f>IFERROR(INDEX(PIS!$A$1:$BZ$1000,MATCH($D241,PIS!C$1:C$500,0),MATCH("Lương CB tháng trước",PIS!$1:$1,0)),0)</f>
        <v/>
      </c>
      <c r="T241">
        <f>IFERROR(INDEX(PIS!$A$1:$BZ$1000,MATCH($D241,PIS!C$1:C$500,0),MATCH("Lương CB hiện tại",PIS!$1:$1,0)),0)</f>
        <v/>
      </c>
      <c r="U241">
        <f>IFERROR(INDEX(PIS!$A$1:$BZ$1000,MATCH($D241,PIS!C$1:C$500,0),MATCH("Lương đóng BHBB",PIS!$1:$1,0)),0)</f>
        <v/>
      </c>
      <c r="V241">
        <f>IFERROR(INDEX(PIS!$A$1:$BZ$1000,MATCH($D241,PIS!C$1:C$500,0),MATCH(V$2,PIS!$2:$2,0)),0)</f>
        <v/>
      </c>
      <c r="W241">
        <f>IFERROR(INDEX(PIS!$A$1:$BZ$1000,MATCH($D241,PIS!C$1:C$500,0),MATCH(W$2,PIS!$2:$2,0)),0)</f>
        <v/>
      </c>
      <c r="X241">
        <f>IFERROR(INDEX(PIS!$A$1:$BZ$1000,MATCH($D241,PIS!C$1:C$500,0),MATCH(X$2,PIS!$2:$2,0)),0)</f>
        <v/>
      </c>
      <c r="Y241">
        <f>IFERROR(INDEX(PIS!$A$1:$BZ$1000,MATCH($D241,PIS!C$1:C$500,0),MATCH(Y$2,PIS!$2:$2,0)),0)</f>
        <v/>
      </c>
      <c r="Z241">
        <f>IFERROR(INDEX(PIS!$A$1:$BZ$1000,MATCH($D241,PIS!C$1:C$500,0),MATCH(Z$2,PIS!$2:$2,0)),0)</f>
        <v/>
      </c>
      <c r="AA241">
        <f>IFERROR(INDEX(PIS!$A$1:$BZ$1000,MATCH($D241,PIS!C$1:C$500,0),MATCH(AA$2,PIS!$2:$2,0)),0)</f>
        <v/>
      </c>
      <c r="AB241">
        <f>IFERROR(INDEX(PIS!$A$1:$BZ$1000,MATCH($D241,PIS!C$1:C$500,0),MATCH(AB$2,PIS!$2:$2,0)),0)</f>
        <v/>
      </c>
      <c r="AC241">
        <f>SUM(V241:AB241)</f>
        <v/>
      </c>
      <c r="AD241">
        <f>IFERROR(INDEX(TIMESHEET!$A$1:$AI$5000,MATCH($D241,TIMESHEET!A$1:A$500,0),MATCH("T100",TIMESHEET!$2:$2,0))-2,0)</f>
        <v/>
      </c>
      <c r="AE241">
        <f>IFERROR(INDEX(TIMESHEET!$A$1:$AI$5000,MATCH($D241,TIMESHEET!A$1:A$500,0),MATCH("T202",TIMESHEET!$2:$2,0)),0)</f>
        <v/>
      </c>
      <c r="AF241">
        <f>IFERROR(INDEX(TIMESHEET!$A$1:$AI$5000,MATCH($D241,TIMESHEET!A$1:A$500,0),MATCH("T302",TIMESHEET!$2:$2,0)),0)</f>
        <v/>
      </c>
      <c r="AG241">
        <f>IFERROR(INDEX(TIMESHEET!$A$1:$AI$5000,MATCH($D241,TIMESHEET!A$1:A$500,0),MATCH("T406",TIMESHEET!$2:$2,0)),0)</f>
        <v/>
      </c>
      <c r="AH241">
        <f>AE241+AG241</f>
        <v/>
      </c>
      <c r="AI241">
        <f>IFERROR(INDEX(TIMESHEET!$A$1:$AI$5000,MATCH($D241,TIMESHEET!A$1:A$500,0),MATCH("T701",TIMESHEET!$2:$2,0)),0)</f>
        <v/>
      </c>
      <c r="AJ241">
        <f>IFERROR(INDEX(TIMESHEET!$A$1:$AI$5000,MATCH($D241,TIMESHEET!B$1:B$500,0),MATCH("T320",TIMESHEET!$2:$2,0)),0)</f>
        <v/>
      </c>
      <c r="AK241">
        <f>IFERROR(IF(LEFT(INDEX(PIS!O$1:O$500,MATCH(D241,PIS!C$1:C$500)),1)="M",T241/AD241*SUM(AE241:AG241),T241*AD241),0)</f>
        <v/>
      </c>
      <c r="AL241">
        <f>IFERROR(INDEX(ADJ!$A$1:$BZ$1000,MATCH(PAYROLL!D241,ADJ!A$1:A$500,0),MATCH(PAYROLL!AL$2,ADJ!$2:$2,0)),0)</f>
        <v/>
      </c>
      <c r="AM241">
        <f>SUM(AK241:AL241)</f>
        <v/>
      </c>
      <c r="AN241">
        <f>IFERROR(ROUND(V241/$AD241*$AH241,0),0)</f>
        <v/>
      </c>
      <c r="AO241">
        <f>IFERROR(ROUND(W241/$AD241*$AH241,0),0)</f>
        <v/>
      </c>
      <c r="AP241">
        <f>IFERROR(ROUND(X241/$AD241*$AE241,0),0)</f>
        <v/>
      </c>
      <c r="AQ241">
        <f>IFERROR(ROUND(Y241/$AD241*$AH241,0),0)</f>
        <v/>
      </c>
      <c r="AR241">
        <f>IFERROR(ROUND(Z241/$AD241*$AH241,0),0)</f>
        <v/>
      </c>
      <c r="AS241">
        <f>IFERROR(ROUND(AA241/$AD241*$AH241,0),0)</f>
        <v/>
      </c>
      <c r="AT241">
        <f>IFERROR(IF((AE241+AF241+AG241)&gt;13,AB241,ROUND(AB241/AD241*AH241,0)),0)</f>
        <v/>
      </c>
      <c r="AU241">
        <f>IFERROR(INDEX(ADJ!$A$1:$BZ$1000,MATCH(PAYROLL!D241,ADJ!A$1:A$500,0),MATCH(PAYROLL!AU$2,ADJ!$2:$2,0)),0)</f>
        <v/>
      </c>
      <c r="AV241">
        <f>ROUND(SUM(AN241:AU241),0)</f>
        <v/>
      </c>
      <c r="AW241">
        <f>IFERROR(INDEX(TIMESHEET!$A$1:$AI$5000,MATCH(PAYROLL!D241,TIMESHEET!A$1:A$500,0),MATCH("T620",TIMESHEET!$2:$2,0)),0)</f>
        <v/>
      </c>
      <c r="AX241">
        <f>IFERROR(INDEX(TIMESHEET!$A$1:$AI$5000,MATCH(PAYROLL!D241,TIMESHEET!A$1:A$500,0),MATCH("T601",TIMESHEET!$2:$2,0)),0)</f>
        <v/>
      </c>
      <c r="AY241">
        <f>IFERROR(INDEX(TIMESHEET!$A$1:$AI$5000,MATCH(PAYROLL!D241,TIMESHEET!A$1:A$500,0),MATCH("T602",TIMESHEET!$2:$2,0)),0)</f>
        <v/>
      </c>
      <c r="AZ241">
        <f>IFERROR(INDEX(TIMESHEET!$A$1:$AI$5000,MATCH(PAYROLL!D241,TIMESHEET!A$1:A$500,0),MATCH("T603",TIMESHEET!$2:$2,0)),0)</f>
        <v/>
      </c>
      <c r="BA241">
        <f>IFERROR(INDEX(TIMESHEET!$A$1:$AI$5000,MATCH(PAYROLL!D241,TIMESHEET!A$1:A$500,0),MATCH("T611",TIMESHEET!$2:$2,0)),0)</f>
        <v/>
      </c>
      <c r="BB241">
        <f>IFERROR(INDEX(TIMESHEET!$A$1:$AI$5000,MATCH(PAYROLL!D241,TIMESHEET!A$1:A$500,0),MATCH("T612",TIMESHEET!$2:$2,0)),0)</f>
        <v/>
      </c>
      <c r="BC241">
        <f>IFERROR(INDEX(TIMESHEET!$A$1:$AI$5000,MATCH(PAYROLL!D241,TIMESHEET!A$1:A$500,0),MATCH("T613",TIMESHEET!$2:$2,0)),0)</f>
        <v/>
      </c>
      <c r="BD241">
        <f>IFERROR(INDEX(TIMESHEET!$A$1:$AI$5000,MATCH(PAYROLL!D241,TIMESHEET!A$1:A$500,0),MATCH("T500",TIMESHEET!$2:$2,0)),0)</f>
        <v/>
      </c>
      <c r="BE241">
        <f>IFERROR(IF(LEFT(INDEX(PIS!O$1:O$500,MATCH(D241,PIS!C$1:C$500)),1)="M",T241/AD241/8*(AW241+AX241*1.5+AY241*2+AZ241*3+BA241*2.1+BB241*2.7+BC241*3.9+BD241*0.3),T241/8*(AW241+AX241*1.5+AY241*2+AZ241*3+BA241*2.1+BB241*2.7+BC241*3.9+BD241*0.3)),0)</f>
        <v/>
      </c>
      <c r="BF241">
        <f>IFERROR(INDEX(ADJ!$A$1:$BZ$1000,MATCH(PAYROLL!$D241,ADJ!A$1:A$500,0),MATCH(PAYROLL!BF$2,ADJ!$2:$2,0)),0)</f>
        <v/>
      </c>
      <c r="BG241">
        <f>IFERROR(INDEX(ADJ!$A$1:$BZ$1000,MATCH(PAYROLL!D241,ADJ!A$1:A$500,0),MATCH(PAYROLL!BG$2,ADJ!$2:$2,0)),0)</f>
        <v/>
      </c>
      <c r="BH241">
        <f>IFERROR(INDEX(ADJ!$A$1:$BZ$1000,MATCH(PAYROLL!D241,ADJ!A$1:A$500,0),MATCH(PAYROLL!BH$2,ADJ!$2:$2,0)),0)</f>
        <v/>
      </c>
      <c r="BI241">
        <f>IFERROR(INDEX(ADJ!$A$1:$BZ$1000,MATCH(PAYROLL!D241,ADJ!A$1:A$500,0),MATCH(PAYROLL!BI$2,ADJ!$2:$2,0)),0)</f>
        <v/>
      </c>
      <c r="BJ241">
        <f>IFERROR(INDEX(ADJ!$A$1:$BZ$1000,MATCH(PAYROLL!D241,ADJ!A$1:A$500,0),MATCH(PAYROLL!BJ$2,ADJ!$2:$2,0)),0)</f>
        <v/>
      </c>
      <c r="BK241">
        <f>SUM(BF241:BJ241)</f>
        <v/>
      </c>
      <c r="BL241">
        <f>IFERROR(INDEX(ADJ!$A$1:$BZ$1000,MATCH(PAYROLL!D241,ADJ!A$1:A$500,0),MATCH(PAYROLL!BL$2,ADJ!$2:$2,0)),0)</f>
        <v/>
      </c>
      <c r="BM241">
        <f>IFERROR(INDEX(ADJ!$A$1:$BZ$1000,MATCH(PAYROLL!D241,ADJ!A$1:A$500,0),MATCH(PAYROLL!BM$2,ADJ!$2:$2,0)),0)</f>
        <v/>
      </c>
      <c r="BN241">
        <f>IFERROR(INDEX(ADJ!$A$1:$BZ$1000,MATCH(PAYROLL!D241,ADJ!A$1:A$500,0),MATCH(PAYROLL!BN$2,ADJ!$2:$2,0)),0)</f>
        <v/>
      </c>
      <c r="BO241">
        <f>IFERROR(INDEX(ADJ!$A$1:$BZ$1000,MATCH(PAYROLL!D241,ADJ!A$1:A$500,0),MATCH(PAYROLL!BO$2,ADJ!$2:$2,0)),0)</f>
        <v/>
      </c>
      <c r="BP241">
        <f>SUM(AM241,AV241,BE241,BK241,BL241:BO241)</f>
        <v/>
      </c>
      <c r="BQ241">
        <f>BO241</f>
        <v/>
      </c>
      <c r="BR241">
        <f>IFERROR(ROUND(IF(LEFT(INDEX(PIS!O$1:O$500,MATCH(D241,PIS!C$1:C$500)),1)="D",T241/8*(BD241*0.3),IF(LEFT(INDEX(PIS!O$1:O$500,MATCH(D241,PIS!C$1:C$500)),1)="H",T241*($BD241*0.3),T241/$AD241/8*($BD241*0.3))),0),0)</f>
        <v/>
      </c>
      <c r="BS241">
        <f>IF(AP241&lt;1,0,MIN(AP241,730000))</f>
        <v/>
      </c>
      <c r="BT241">
        <f>IFERROR(ROUND((BE241-SUM(AW241:BC241)*T241/AD241/8),0)-BR241,0)</f>
        <v/>
      </c>
      <c r="BU241">
        <f>AO241</f>
        <v/>
      </c>
      <c r="BV241">
        <f>SUM(BQ241:BU241)</f>
        <v/>
      </c>
      <c r="BW241">
        <f>BP241-BV241</f>
        <v/>
      </c>
      <c r="BX241">
        <f>IFERROR(IF(RIGHT(INDEX(PIS!O$1:O$500,MATCH(D241,PIS!C$1:C$500)),5)="Gross",MIN(U241+V241,VLOOKUP("R700",TSC!B:C,2,0)*VLOOKUP("R101",TSC!B:C,2,0))*VLOOKUP("R701",TSC!B:C,2,0)%,0),0)</f>
        <v/>
      </c>
      <c r="BY241">
        <f>IFERROR(IF(RIGHT(INDEX(PIS!O$1:O$500,MATCH(D241,PIS!C$1:C$500)),5)="Gross",MIN(U241+V241,VLOOKUP("R700",TSC!B:C,2,0)*VLOOKUP("R101",TSC!B:C,2,0))*VLOOKUP("T704",TSC!B:C,2,0)%,0),0)</f>
        <v/>
      </c>
      <c r="BZ241">
        <f>IFERROR(IF(RIGHT(INDEX(PIS!O$1:O$500,MATCH(D241,PIS!C$1:C$500)),5)="Gross",MIN(U241+V241,VLOOKUP("R700",TSC!B:C,2,0)*VLOOKUP("1",TSC!F:G,2,0))*VLOOKUP("T705",TSC!B:C,2,0)%,0),0)</f>
        <v/>
      </c>
      <c r="CA241">
        <f>IFERROR(INDEX(ADJ!$A$1:$BZ$1000,MATCH(PAYROLL!D241,ADJ!A$1:A$500,0),MATCH(PAYROLL!CA$2,ADJ!$2:$2,0)),0)</f>
        <v/>
      </c>
      <c r="CB241">
        <f>IFERROR(INDEX(ADJ!$A$1:$BZ$1000,MATCH(PAYROLL!D241,ADJ!A$1:A$500,0),MATCH(PAYROLL!CB$2,ADJ!$2:$2,0)),0)</f>
        <v/>
      </c>
      <c r="CC241">
        <f>SUM(BX241:CB241)</f>
        <v/>
      </c>
      <c r="CD241">
        <f>IFERROR(INDEX(PIS!$A$1:$BZ$1000,MATCH(PAYROLL!D241,PIS!C$1:C$500,0),MATCH(PAYROLL!CD$1,PIS!$1:$1,0)),0)</f>
        <v/>
      </c>
      <c r="CE241">
        <f>IFERROR(IF(OR(INDEX(PIS!P$1:P$500,MATCH(D241,PIS!C$1:C$500,0))="LT2",INDEX(PIS!P$1:P$500,MATCH(D241,PIS!C$1:C$500,0))="P10"),0,SUM(CC241,CD241*VLOOKUP("R601",TSC!B:C,2,0),VLOOKUP("R602",TSC!B:C,2,0))),0)</f>
        <v/>
      </c>
      <c r="CF241">
        <f>MAX(BW241-CE241,0)</f>
        <v/>
      </c>
      <c r="CG241">
        <f>IFERROR(IF(OR(RIGHT(INDEX(PIS!P$1:P$500,MATCH(D241,PIS!C$1:C$500)),5)="P10",RIGHT(INDEX(PIS!P$1:P$500,MATCH(D241,PIS!C$1:C$500)),5)="CK"),0,IF(CF241&lt;=5000000,CF241*5%,IF(CF241&lt;=10000000,CF241*10%-250000,IF(CF241&lt;=18000000,CF241*15%-750000,IF(CF241&lt;=32000000,CF241*20%-1650000,IF(CF241&lt;=52000000,CF241*25%-3250000,IF(CF241&lt;=80000000,BH241*30%-5850000,CF241*35%-9850000))))))),0)</f>
        <v/>
      </c>
      <c r="CH241">
        <f>IFERROR(IF(OR(INDEX(PIS!P$1:P$500,MATCH(D241,PIS!C$1:C$500))="LT",INDEX(PIS!P$1:P$500,MATCH(D241,PIS!C$1:C$500))="CK"),0,IF(CF241&lt;2000000,0,CF241*10%)),0)</f>
        <v/>
      </c>
      <c r="CI241">
        <f>IFERROR(INDEX(ADJ!$A$1:$BZ$1000,MATCH(PAYROLL!D241,ADJ!A$1:A$500,0),MATCH(PAYROLL!CI$2,ADJ!$2:$2,0)),0)</f>
        <v/>
      </c>
      <c r="CJ241">
        <f>IFERROR(INDEX(ADJ!$A$1:$BZ$1000,MATCH(PAYROLL!D241,ADJ!A$1:A$500,0),MATCH(PAYROLL!CJ$2,ADJ!$2:$2,0)),0)</f>
        <v/>
      </c>
      <c r="CK241">
        <f>IFERROR(INDEX(ADJ!$A$1:$BZ$1000,MATCH(PAYROLL!D241,ADJ!A$1:A$500,0),MATCH(PAYROLL!CK$2,ADJ!$2:$2,0)),0)</f>
        <v/>
      </c>
      <c r="CL241">
        <f>SUM(CG241:CK241)</f>
        <v/>
      </c>
      <c r="CM241">
        <f>ROUND(SUM(CH241:CK241),0)</f>
        <v/>
      </c>
      <c r="CN241">
        <f>IFERROR(INDEX(CSDA!D$1:D$500,MATCH($CN$2,CSDA!C$1:C$500,0))*INDEX(PIS!V$1:V$500,MATCH(D241,PIS!C$1:C$500))+INDEX(ADJ!$A$1:$BZ$1000,MATCH(PAYROLL!D241,ADJ!A$1:A$500,0),MATCH(PAYROLL!CN$2,ADJ!$2:$2,0)),0)</f>
        <v/>
      </c>
      <c r="CO241">
        <f>IFERROR(INDEX(ADJ!$A$1:$BZ$1000,MATCH(PAYROLL!D241,ADJ!A$1:A$500,0),MATCH(PAYROLL!CO$2,ADJ!$2:$2,0)),0)</f>
        <v/>
      </c>
      <c r="CP241">
        <f>IFERROR(INDEX(ADJ!$A$1:$BZ$1000,MATCH(PAYROLL!D241,ADJ!A$1:A$500,0),MATCH(PAYROLL!CP$2,ADJ!$2:$2,0)),0)</f>
        <v/>
      </c>
      <c r="CQ241">
        <f>BP241-CL241-CI241-CM241-CN241-CO241-CP241-CC241</f>
        <v/>
      </c>
      <c r="CR241">
        <f>IFERROR(IF(RIGHT(INDEX(PIS!O$1:O$500,MATCH(D241,PIS!C$1:C$500,0)),5)="Gross",MIN(U241+V241,VLOOKUP("R700",TSC!B:C,2,0)*VLOOKUP("R101",TSC!B:C,2,0))*(VLOOKUP("T711",TSC!B:C,2,0)+VLOOKUP("T712",TSC!B:C,2,0))%,MIN(T241+V241,VLOOKUP("R700",TSC!B:C,2,0)*VLOOKUP("R101",TSC!B:C,2,0))*(VLOOKUP("T711",TSC!B:C,2,0)+VLOOKUP("T712",TSC!B:C,2,0)+VLOOKUP("R701",TSC!B:C,2,0))%),0)</f>
        <v/>
      </c>
      <c r="CS241">
        <f>IFERROR(IF(RIGHT(INDEX(PIS!O$1:O$500,MATCH(D241,PIS!C$1:C$500,0)),5)="Gross",MIN(U241+V241,VLOOKUP("R700",TSC!B:C,2,0)*VLOOKUP("R101",TSC!B:C,2,0))*(VLOOKUP("T714",TSC!B:C,2,0))%,MIN(T241+V241,VLOOKUP("R700",TSC!B:C,2,0)*VLOOKUP("R101",TSC!B:C,2,0))*(VLOOKUP("T704",TSC!B:C,2,0)+VLOOKUP("T714",TSC!B:C,2,0))%),0)</f>
        <v/>
      </c>
      <c r="CT241">
        <f>IFERROR(IF(RIGHT(INDEX(PIS!O$1:O$500,MATCH(D241,PIS!C$1:C$500,0)),5)="Gross",MIN(U241+V241,VLOOKUP("R700",TSC!B:C,2,0)*VLOOKUP("R101",TSC!B:C,2,0))*VLOOKUP("T705",TSC!B:C,2,0)%,MIN(T241+V241,VLOOKUP("R700",TSC!B:C,2,0)*VLOOKUP("R101",TSC!B:C,2,0))*VLOOKUP("T705",TSC!B:C,2,0)%),0)</f>
        <v/>
      </c>
      <c r="CU241">
        <f>IFERROR(IF(RIGHT(INDEX(PIS!O$1:O$500,MATCH(D241,PIS!C$1:C$500,0)),5)="Gross",MIN(U241+V241,VLOOKUP("R700",TSC!B:C,2,0)*VLOOKUP("R101",TSC!B:C,2,0))*(VLOOKUP("T713",TSC!B:C,2,0))%,MIN(T241+V241,VLOOKUP("R700",TSC!B:C,2,0)*VLOOKUP("R101",TSC!B:C,2,0))*(VLOOKUP("T713",TSC!B:C,2,0))%),0)</f>
        <v/>
      </c>
      <c r="CV241">
        <f>IFERROR(INDEX(ADJ!$A$1:$BZ$1000,MATCH(PAYROLL!D241,ADJ!A$1:A$500,0),MATCH(PAYROLL!CV$2,ADJ!$2:$2,0)),0)</f>
        <v/>
      </c>
      <c r="CW241">
        <f>IFERROR(INDEX(ADJ!$A$1:$BZ$1000,MATCH(PAYROLL!D241,ADJ!A$1:A$500,0),MATCH(PAYROLL!CW$2,ADJ!$2:$2,0)),0)</f>
        <v/>
      </c>
      <c r="CX241">
        <f>SUM(CR241:CW241)</f>
        <v/>
      </c>
      <c r="CY241">
        <f>ROUND(IF(CR241&gt;0,T241+V241*VLOOKUP("R202",TSC!$B$1:$C$500,2,0),0),0)</f>
        <v/>
      </c>
      <c r="CZ241">
        <f>IFERROR(INDEX(CSDA!D$1:D$500,MATCH($CZ$2,CSDA!C$1:C$500,0)),0)</f>
        <v/>
      </c>
      <c r="DA241">
        <f>ROUND(T241*0.7%,0)</f>
        <v/>
      </c>
      <c r="DB241">
        <f>ROUND(T241/12,0)</f>
        <v/>
      </c>
      <c r="DC241">
        <f ref="DC241" t="array">IFERROR(INDEX(CSDA!D$1:D$500,MATCH("Trích giữ"&amp;PAYROLL!DC$2,CSDA!A$1:A$500&amp;CSDA!C$1:C$500,0)),0)</f>
        <v/>
      </c>
      <c r="DD241">
        <f ref="DD241" t="array">IFERROR(INDEX(CSDA!D$1:D$500,MATCH("Trích giữ"&amp;PAYROLL!DD$2,CSDA!A$1:A$500&amp;CSDA!C$1:C$500,0)),0)</f>
        <v/>
      </c>
      <c r="DE241">
        <f ref="DE241" t="array">IFERROR(INDEX(CSDA!D$1:D$500,MATCH("Trích giữ"&amp;PAYROLL!DE$2,CSDA!A$1:A$500&amp;CSDA!C$1:C$500,0)),0)</f>
        <v/>
      </c>
      <c r="DF241">
        <f>IFERROR(INDEX(CSDA!D$1:D$500,MATCH(PAYROLL!DF$2,CSDA!C$1:C$500,0)),0)</f>
        <v/>
      </c>
      <c r="DG241">
        <f ref="DG241" t="array">IFERROR(INDEX(CSDA!D$1:D$500,MATCH("Trích giữ"&amp;PAYROLL!DG$2,CSDA!A$1:A$500&amp;CSDA!C$1:C$500,0)),0)</f>
        <v/>
      </c>
      <c r="DH241">
        <f>ROUND(T241/26,0)</f>
        <v/>
      </c>
      <c r="DI241">
        <f ref="DI241" t="array">IFERROR(INDEX(CSDA!D$1:D$500,MATCH("Trích giữ"&amp;PAYROLL!DI$2,CSDA!A$1:A$500&amp;CSDA!C$1:C$500,0)),0)</f>
        <v/>
      </c>
      <c r="DJ241">
        <f>IF(U241=0,T241*21.5%-BL241,0)</f>
        <v/>
      </c>
      <c r="DK241">
        <f ref="DK241" t="array">IFERROR(INDEX(CSDA!D$1:D$500,MATCH("Trích giữ"&amp;PAYROLL!DK$2,CSDA!A$1:A$500&amp;CSDA!C$1:C$500,0)),0)</f>
        <v/>
      </c>
      <c r="DL241">
        <f>IFERROR(INDEX(CSDA!D$1:D$500,MATCH(PAYROLL!DL$2,CSDA!C$1:C$500,0))/12,0)</f>
        <v/>
      </c>
      <c r="DM241">
        <f>SUM(DB241:DL241)</f>
        <v/>
      </c>
      <c r="DN241">
        <f>IFERROR(INDEX(ADJ!$A$1:$BZ$1000,MATCH(PAYROLL!D241,ADJ!A$1:A$500,0),MATCH(PAYROLL!DN$2,ADJ!$2:$2,0)),0)</f>
        <v/>
      </c>
      <c r="DO241">
        <f>IFERROR(SUM(BP241,DM241:DN241,CX241:DA241)-DT241,0)</f>
        <v/>
      </c>
      <c r="DP241">
        <f ref="DP241" t="array">SUM(BW241*IFERROR(INDEX(CSDA!D$1:D$500,MATCH(BW$2,CSDA!C$1:C$500,0)),0)%,CX241*IFERROR(INDEX(CSDA!D$1:D$500,MATCH(CX$2,CSDA!C$1:C$500,0)),0)%,DA241*IFERROR(INDEX(CSDA!D$1:D$500,MATCH(DA$2,CSDA!C$1:C$500,0)),0)%,DB241*IFERROR(INDEX(CSDA!D$1:D$500,MATCH(DB$2,CSDA!C$1:C$500,0)),0)%,DF241*IFERROR(INDEX(CSDA!D$1:D$500,MATCH("Phí dịch vụ"&amp;PAYROLL!DF$2,CSDA!A$1:A$500&amp;CSDA!C$1:C$500,0)),0)%,DC241*IFERROR(INDEX(CSDA!D$1:D$500,MATCH("Phí dịch vụ"&amp;PAYROLL!DC$2,CSDA!A$1:A$500&amp;CSDA!C$1:C$500,0)),0)%,DH241*IFERROR(INDEX(CSDA!D$1:D$500,MATCH("Phí dịch vụ"&amp;PAYROLL!DH$2,CSDA!A$1:A$500&amp;CSDA!C$1:C$500,0)),0)%,DJ241*IFERROR(INDEX(CSDA!D$1:D$500,MATCH("Phí dịch vụ"&amp;PAYROLL!DJ$2,CSDA!A$1:A$500&amp;CSDA!C$1:C$500,0)),0)%,BN241*IFERROR(INDEX(CSDA!D$1:D$500,MATCH(BN$2,CSDA!C$1:C$500,0)),0)%)-BN241*7%</f>
        <v/>
      </c>
      <c r="DQ241">
        <f>IFERROR(INDEX(ADJ!$A$1:$BZ$1000,MATCH(PAYROLL!D241,ADJ!A$1:A$500,0),MATCH(PAYROLL!DQ$2,ADJ!$2:$2,0)),0)</f>
        <v/>
      </c>
      <c r="DR241">
        <f>IFERROR(INDEX(ADJ!$A$1:$BZ$1000,MATCH(PAYROLL!D241,ADJ!A$1:A$500,0),MATCH(PAYROLL!DR$2,ADJ!$2:$2,0)),0)</f>
        <v/>
      </c>
      <c r="DS241">
        <f>SUM(DP241:DR241)</f>
        <v/>
      </c>
      <c r="DT241">
        <f>EK241</f>
        <v/>
      </c>
      <c r="DU241">
        <f>SUM(DO241:DR241)</f>
        <v/>
      </c>
      <c r="DV241">
        <f>ROUND(DU241*0.1,0)</f>
        <v/>
      </c>
      <c r="DW241">
        <f>DU241+DV241</f>
        <v/>
      </c>
      <c r="DZ241">
        <f>IFERROR(INDEX(ADJ!$A$1:$BZ$1000,MATCH(PAYROLL!$D241,ADJ!A$1:A$500,0),MATCH(PAYROLL!DZ$2,ADJ!$2:$2,0)),0)</f>
        <v/>
      </c>
      <c r="EA241">
        <f>IFERROR(INDEX(ADJ!$A$1:$BZ$1000,MATCH(PAYROLL!$D241,ADJ!A$1:A$500,0),MATCH(PAYROLL!EA$2,ADJ!$2:$2,0)),0)</f>
        <v/>
      </c>
      <c r="EB241">
        <f>IFERROR(INDEX(ADJ!$A$1:$BZ$1000,MATCH(PAYROLL!$D241,ADJ!A$1:A$500,0),MATCH(PAYROLL!EB$2,ADJ!$2:$2,0)),0)</f>
        <v/>
      </c>
      <c r="EC241">
        <f>IFERROR(INDEX(ADJ!$A$1:$BZ$1000,MATCH(PAYROLL!$D241,ADJ!A$1:A$500,0),MATCH(PAYROLL!EC$2,ADJ!$2:$2,0)),0)</f>
        <v/>
      </c>
      <c r="ED241">
        <f>IFERROR(INDEX(ADJ!$A$1:$BZ$1000,MATCH(PAYROLL!$D241,ADJ!A$1:A$500,0),MATCH(PAYROLL!ED$2,ADJ!$2:$2,0)),0)</f>
        <v/>
      </c>
      <c r="EE241">
        <f>IFERROR(INDEX(ADJ!$A$1:$BZ$1000,MATCH(PAYROLL!$D241,ADJ!A$1:A$500,0),MATCH(PAYROLL!EE$2,ADJ!$2:$2,0)),0)</f>
        <v/>
      </c>
      <c r="EF241">
        <f>IFERROR(INDEX(ADJ!$A$1:$BZ$1000,MATCH(PAYROLL!$D241,ADJ!A$1:A$500,0),MATCH(PAYROLL!EF$2,ADJ!$2:$2,0)),0)</f>
        <v/>
      </c>
      <c r="EG241">
        <f>IFERROR(INDEX(ADJ!$A$1:$BZ$1000,MATCH(PAYROLL!$D241,ADJ!A$1:A$500,0),MATCH(PAYROLL!EG$2,ADJ!$2:$2,0)),0)</f>
        <v/>
      </c>
      <c r="EH241">
        <f>IFERROR(INDEX(ADJ!$A$1:$BZ$1000,MATCH(PAYROLL!$D241,ADJ!A$1:A$500,0),MATCH(PAYROLL!EH$2,ADJ!$2:$2,0)),0)</f>
        <v/>
      </c>
      <c r="EI241">
        <f>IFERROR(INDEX(ADJ!$A$1:$BZ$1000,MATCH(PAYROLL!D241,ADJ!A$1:A$500,0),MATCH(PAYROLL!EI$2,ADJ!$2:$2,0)),0)</f>
        <v/>
      </c>
      <c r="EJ241">
        <f>IFERROR(INDEX(ADJ!$A$1:$BZ$1000,MATCH(PAYROLL!$D241,ADJ!A$1:A$500,0),MATCH(PAYROLL!EJ$2,ADJ!$2:$2,0)),0)</f>
        <v/>
      </c>
      <c r="EK241">
        <f>SUM(DZ241:EJ241)</f>
        <v/>
      </c>
    </row>
    <row r="242">
      <c r="A242" t="n">
        <v>240</v>
      </c>
      <c r="B242" t="inlineStr">
        <is>
          <t>Vàng Thị Mai</t>
        </is>
      </c>
      <c r="D242" t="inlineStr">
        <is>
          <t>160083-01</t>
        </is>
      </c>
      <c r="S242">
        <f>IFERROR(INDEX(PIS!$A$1:$BZ$1000,MATCH($D242,PIS!C$1:C$500,0),MATCH("Lương CB tháng trước",PIS!$1:$1,0)),0)</f>
        <v/>
      </c>
      <c r="T242">
        <f>IFERROR(INDEX(PIS!$A$1:$BZ$1000,MATCH($D242,PIS!C$1:C$500,0),MATCH("Lương CB hiện tại",PIS!$1:$1,0)),0)</f>
        <v/>
      </c>
      <c r="U242">
        <f>IFERROR(INDEX(PIS!$A$1:$BZ$1000,MATCH($D242,PIS!C$1:C$500,0),MATCH("Lương đóng BHBB",PIS!$1:$1,0)),0)</f>
        <v/>
      </c>
      <c r="V242">
        <f>IFERROR(INDEX(PIS!$A$1:$BZ$1000,MATCH($D242,PIS!C$1:C$500,0),MATCH(V$2,PIS!$2:$2,0)),0)</f>
        <v/>
      </c>
      <c r="W242">
        <f>IFERROR(INDEX(PIS!$A$1:$BZ$1000,MATCH($D242,PIS!C$1:C$500,0),MATCH(W$2,PIS!$2:$2,0)),0)</f>
        <v/>
      </c>
      <c r="X242">
        <f>IFERROR(INDEX(PIS!$A$1:$BZ$1000,MATCH($D242,PIS!C$1:C$500,0),MATCH(X$2,PIS!$2:$2,0)),0)</f>
        <v/>
      </c>
      <c r="Y242">
        <f>IFERROR(INDEX(PIS!$A$1:$BZ$1000,MATCH($D242,PIS!C$1:C$500,0),MATCH(Y$2,PIS!$2:$2,0)),0)</f>
        <v/>
      </c>
      <c r="Z242">
        <f>IFERROR(INDEX(PIS!$A$1:$BZ$1000,MATCH($D242,PIS!C$1:C$500,0),MATCH(Z$2,PIS!$2:$2,0)),0)</f>
        <v/>
      </c>
      <c r="AA242">
        <f>IFERROR(INDEX(PIS!$A$1:$BZ$1000,MATCH($D242,PIS!C$1:C$500,0),MATCH(AA$2,PIS!$2:$2,0)),0)</f>
        <v/>
      </c>
      <c r="AB242">
        <f>IFERROR(INDEX(PIS!$A$1:$BZ$1000,MATCH($D242,PIS!C$1:C$500,0),MATCH(AB$2,PIS!$2:$2,0)),0)</f>
        <v/>
      </c>
      <c r="AC242">
        <f>SUM(V242:AB242)</f>
        <v/>
      </c>
      <c r="AD242">
        <f>IFERROR(INDEX(TIMESHEET!$A$1:$AI$5000,MATCH($D242,TIMESHEET!A$1:A$500,0),MATCH("T100",TIMESHEET!$2:$2,0))-2,0)</f>
        <v/>
      </c>
      <c r="AE242">
        <f>IFERROR(INDEX(TIMESHEET!$A$1:$AI$5000,MATCH($D242,TIMESHEET!A$1:A$500,0),MATCH("T202",TIMESHEET!$2:$2,0)),0)</f>
        <v/>
      </c>
      <c r="AF242">
        <f>IFERROR(INDEX(TIMESHEET!$A$1:$AI$5000,MATCH($D242,TIMESHEET!A$1:A$500,0),MATCH("T302",TIMESHEET!$2:$2,0)),0)</f>
        <v/>
      </c>
      <c r="AG242">
        <f>IFERROR(INDEX(TIMESHEET!$A$1:$AI$5000,MATCH($D242,TIMESHEET!A$1:A$500,0),MATCH("T406",TIMESHEET!$2:$2,0)),0)</f>
        <v/>
      </c>
      <c r="AH242">
        <f>AE242+AG242</f>
        <v/>
      </c>
      <c r="AI242">
        <f>IFERROR(INDEX(TIMESHEET!$A$1:$AI$5000,MATCH($D242,TIMESHEET!A$1:A$500,0),MATCH("T701",TIMESHEET!$2:$2,0)),0)</f>
        <v/>
      </c>
      <c r="AJ242">
        <f>IFERROR(INDEX(TIMESHEET!$A$1:$AI$5000,MATCH($D242,TIMESHEET!B$1:B$500,0),MATCH("T320",TIMESHEET!$2:$2,0)),0)</f>
        <v/>
      </c>
      <c r="AK242">
        <f>IFERROR(IF(LEFT(INDEX(PIS!O$1:O$500,MATCH(D242,PIS!C$1:C$500)),1)="M",T242/AD242*SUM(AE242:AG242),T242*AD242),0)</f>
        <v/>
      </c>
      <c r="AL242">
        <f>IFERROR(INDEX(ADJ!$A$1:$BZ$1000,MATCH(PAYROLL!D242,ADJ!A$1:A$500,0),MATCH(PAYROLL!AL$2,ADJ!$2:$2,0)),0)</f>
        <v/>
      </c>
      <c r="AM242">
        <f>SUM(AK242:AL242)</f>
        <v/>
      </c>
      <c r="AN242">
        <f>IFERROR(ROUND(V242/$AD242*$AH242,0),0)</f>
        <v/>
      </c>
      <c r="AO242">
        <f>IFERROR(ROUND(W242/$AD242*$AH242,0),0)</f>
        <v/>
      </c>
      <c r="AP242">
        <f>IFERROR(ROUND(X242/$AD242*$AE242,0),0)</f>
        <v/>
      </c>
      <c r="AQ242">
        <f>IFERROR(ROUND(Y242/$AD242*$AH242,0),0)</f>
        <v/>
      </c>
      <c r="AR242">
        <f>IFERROR(ROUND(Z242/$AD242*$AH242,0),0)</f>
        <v/>
      </c>
      <c r="AS242">
        <f>IFERROR(ROUND(AA242/$AD242*$AH242,0),0)</f>
        <v/>
      </c>
      <c r="AT242">
        <f>IFERROR(IF((AE242+AF242+AG242)&gt;13,AB242,ROUND(AB242/AD242*AH242,0)),0)</f>
        <v/>
      </c>
      <c r="AU242">
        <f>IFERROR(INDEX(ADJ!$A$1:$BZ$1000,MATCH(PAYROLL!D242,ADJ!A$1:A$500,0),MATCH(PAYROLL!AU$2,ADJ!$2:$2,0)),0)</f>
        <v/>
      </c>
      <c r="AV242">
        <f>ROUND(SUM(AN242:AU242),0)</f>
        <v/>
      </c>
      <c r="AW242">
        <f>IFERROR(INDEX(TIMESHEET!$A$1:$AI$5000,MATCH(PAYROLL!D242,TIMESHEET!A$1:A$500,0),MATCH("T620",TIMESHEET!$2:$2,0)),0)</f>
        <v/>
      </c>
      <c r="AX242">
        <f>IFERROR(INDEX(TIMESHEET!$A$1:$AI$5000,MATCH(PAYROLL!D242,TIMESHEET!A$1:A$500,0),MATCH("T601",TIMESHEET!$2:$2,0)),0)</f>
        <v/>
      </c>
      <c r="AY242">
        <f>IFERROR(INDEX(TIMESHEET!$A$1:$AI$5000,MATCH(PAYROLL!D242,TIMESHEET!A$1:A$500,0),MATCH("T602",TIMESHEET!$2:$2,0)),0)</f>
        <v/>
      </c>
      <c r="AZ242">
        <f>IFERROR(INDEX(TIMESHEET!$A$1:$AI$5000,MATCH(PAYROLL!D242,TIMESHEET!A$1:A$500,0),MATCH("T603",TIMESHEET!$2:$2,0)),0)</f>
        <v/>
      </c>
      <c r="BA242">
        <f>IFERROR(INDEX(TIMESHEET!$A$1:$AI$5000,MATCH(PAYROLL!D242,TIMESHEET!A$1:A$500,0),MATCH("T611",TIMESHEET!$2:$2,0)),0)</f>
        <v/>
      </c>
      <c r="BB242">
        <f>IFERROR(INDEX(TIMESHEET!$A$1:$AI$5000,MATCH(PAYROLL!D242,TIMESHEET!A$1:A$500,0),MATCH("T612",TIMESHEET!$2:$2,0)),0)</f>
        <v/>
      </c>
      <c r="BC242">
        <f>IFERROR(INDEX(TIMESHEET!$A$1:$AI$5000,MATCH(PAYROLL!D242,TIMESHEET!A$1:A$500,0),MATCH("T613",TIMESHEET!$2:$2,0)),0)</f>
        <v/>
      </c>
      <c r="BD242">
        <f>IFERROR(INDEX(TIMESHEET!$A$1:$AI$5000,MATCH(PAYROLL!D242,TIMESHEET!A$1:A$500,0),MATCH("T500",TIMESHEET!$2:$2,0)),0)</f>
        <v/>
      </c>
      <c r="BE242">
        <f>IFERROR(IF(LEFT(INDEX(PIS!O$1:O$500,MATCH(D242,PIS!C$1:C$500)),1)="M",T242/AD242/8*(AW242+AX242*1.5+AY242*2+AZ242*3+BA242*2.1+BB242*2.7+BC242*3.9+BD242*0.3),T242/8*(AW242+AX242*1.5+AY242*2+AZ242*3+BA242*2.1+BB242*2.7+BC242*3.9+BD242*0.3)),0)</f>
        <v/>
      </c>
      <c r="BF242">
        <f>IFERROR(INDEX(ADJ!$A$1:$BZ$1000,MATCH(PAYROLL!$D242,ADJ!A$1:A$500,0),MATCH(PAYROLL!BF$2,ADJ!$2:$2,0)),0)</f>
        <v/>
      </c>
      <c r="BG242">
        <f>IFERROR(INDEX(ADJ!$A$1:$BZ$1000,MATCH(PAYROLL!D242,ADJ!A$1:A$500,0),MATCH(PAYROLL!BG$2,ADJ!$2:$2,0)),0)</f>
        <v/>
      </c>
      <c r="BH242">
        <f>IFERROR(INDEX(ADJ!$A$1:$BZ$1000,MATCH(PAYROLL!D242,ADJ!A$1:A$500,0),MATCH(PAYROLL!BH$2,ADJ!$2:$2,0)),0)</f>
        <v/>
      </c>
      <c r="BI242">
        <f>IFERROR(INDEX(ADJ!$A$1:$BZ$1000,MATCH(PAYROLL!D242,ADJ!A$1:A$500,0),MATCH(PAYROLL!BI$2,ADJ!$2:$2,0)),0)</f>
        <v/>
      </c>
      <c r="BJ242">
        <f>IFERROR(INDEX(ADJ!$A$1:$BZ$1000,MATCH(PAYROLL!D242,ADJ!A$1:A$500,0),MATCH(PAYROLL!BJ$2,ADJ!$2:$2,0)),0)</f>
        <v/>
      </c>
      <c r="BK242">
        <f>SUM(BF242:BJ242)</f>
        <v/>
      </c>
      <c r="BL242">
        <f>IFERROR(INDEX(ADJ!$A$1:$BZ$1000,MATCH(PAYROLL!D242,ADJ!A$1:A$500,0),MATCH(PAYROLL!BL$2,ADJ!$2:$2,0)),0)</f>
        <v/>
      </c>
      <c r="BM242">
        <f>IFERROR(INDEX(ADJ!$A$1:$BZ$1000,MATCH(PAYROLL!D242,ADJ!A$1:A$500,0),MATCH(PAYROLL!BM$2,ADJ!$2:$2,0)),0)</f>
        <v/>
      </c>
      <c r="BN242">
        <f>IFERROR(INDEX(ADJ!$A$1:$BZ$1000,MATCH(PAYROLL!D242,ADJ!A$1:A$500,0),MATCH(PAYROLL!BN$2,ADJ!$2:$2,0)),0)</f>
        <v/>
      </c>
      <c r="BO242">
        <f>IFERROR(INDEX(ADJ!$A$1:$BZ$1000,MATCH(PAYROLL!D242,ADJ!A$1:A$500,0),MATCH(PAYROLL!BO$2,ADJ!$2:$2,0)),0)</f>
        <v/>
      </c>
      <c r="BP242">
        <f>SUM(AM242,AV242,BE242,BK242,BL242:BO242)</f>
        <v/>
      </c>
      <c r="BQ242">
        <f>BO242</f>
        <v/>
      </c>
      <c r="BR242">
        <f>IFERROR(ROUND(IF(LEFT(INDEX(PIS!O$1:O$500,MATCH(D242,PIS!C$1:C$500)),1)="D",T242/8*(BD242*0.3),IF(LEFT(INDEX(PIS!O$1:O$500,MATCH(D242,PIS!C$1:C$500)),1)="H",T242*($BD242*0.3),T242/$AD242/8*($BD242*0.3))),0),0)</f>
        <v/>
      </c>
      <c r="BS242">
        <f>IF(AP242&lt;1,0,MIN(AP242,730000))</f>
        <v/>
      </c>
      <c r="BT242">
        <f>IFERROR(ROUND((BE242-SUM(AW242:BC242)*T242/AD242/8),0)-BR242,0)</f>
        <v/>
      </c>
      <c r="BU242">
        <f>AO242</f>
        <v/>
      </c>
      <c r="BV242">
        <f>SUM(BQ242:BU242)</f>
        <v/>
      </c>
      <c r="BW242">
        <f>BP242-BV242</f>
        <v/>
      </c>
      <c r="BX242">
        <f>IFERROR(IF(RIGHT(INDEX(PIS!O$1:O$500,MATCH(D242,PIS!C$1:C$500)),5)="Gross",MIN(U242+V242,VLOOKUP("R700",TSC!B:C,2,0)*VLOOKUP("R101",TSC!B:C,2,0))*VLOOKUP("R701",TSC!B:C,2,0)%,0),0)</f>
        <v/>
      </c>
      <c r="BY242">
        <f>IFERROR(IF(RIGHT(INDEX(PIS!O$1:O$500,MATCH(D242,PIS!C$1:C$500)),5)="Gross",MIN(U242+V242,VLOOKUP("R700",TSC!B:C,2,0)*VLOOKUP("R101",TSC!B:C,2,0))*VLOOKUP("T704",TSC!B:C,2,0)%,0),0)</f>
        <v/>
      </c>
      <c r="BZ242">
        <f>IFERROR(IF(RIGHT(INDEX(PIS!O$1:O$500,MATCH(D242,PIS!C$1:C$500)),5)="Gross",MIN(U242+V242,VLOOKUP("R700",TSC!B:C,2,0)*VLOOKUP("1",TSC!F:G,2,0))*VLOOKUP("T705",TSC!B:C,2,0)%,0),0)</f>
        <v/>
      </c>
      <c r="CA242">
        <f>IFERROR(INDEX(ADJ!$A$1:$BZ$1000,MATCH(PAYROLL!D242,ADJ!A$1:A$500,0),MATCH(PAYROLL!CA$2,ADJ!$2:$2,0)),0)</f>
        <v/>
      </c>
      <c r="CB242">
        <f>IFERROR(INDEX(ADJ!$A$1:$BZ$1000,MATCH(PAYROLL!D242,ADJ!A$1:A$500,0),MATCH(PAYROLL!CB$2,ADJ!$2:$2,0)),0)</f>
        <v/>
      </c>
      <c r="CC242">
        <f>SUM(BX242:CB242)</f>
        <v/>
      </c>
      <c r="CD242">
        <f>IFERROR(INDEX(PIS!$A$1:$BZ$1000,MATCH(PAYROLL!D242,PIS!C$1:C$500,0),MATCH(PAYROLL!CD$1,PIS!$1:$1,0)),0)</f>
        <v/>
      </c>
      <c r="CE242">
        <f>IFERROR(IF(OR(INDEX(PIS!P$1:P$500,MATCH(D242,PIS!C$1:C$500,0))="LT2",INDEX(PIS!P$1:P$500,MATCH(D242,PIS!C$1:C$500,0))="P10"),0,SUM(CC242,CD242*VLOOKUP("R601",TSC!B:C,2,0),VLOOKUP("R602",TSC!B:C,2,0))),0)</f>
        <v/>
      </c>
      <c r="CF242">
        <f>MAX(BW242-CE242,0)</f>
        <v/>
      </c>
      <c r="CG242">
        <f>IFERROR(IF(OR(RIGHT(INDEX(PIS!P$1:P$500,MATCH(D242,PIS!C$1:C$500)),5)="P10",RIGHT(INDEX(PIS!P$1:P$500,MATCH(D242,PIS!C$1:C$500)),5)="CK"),0,IF(CF242&lt;=5000000,CF242*5%,IF(CF242&lt;=10000000,CF242*10%-250000,IF(CF242&lt;=18000000,CF242*15%-750000,IF(CF242&lt;=32000000,CF242*20%-1650000,IF(CF242&lt;=52000000,CF242*25%-3250000,IF(CF242&lt;=80000000,BH242*30%-5850000,CF242*35%-9850000))))))),0)</f>
        <v/>
      </c>
      <c r="CH242">
        <f>IFERROR(IF(OR(INDEX(PIS!P$1:P$500,MATCH(D242,PIS!C$1:C$500))="LT",INDEX(PIS!P$1:P$500,MATCH(D242,PIS!C$1:C$500))="CK"),0,IF(CF242&lt;2000000,0,CF242*10%)),0)</f>
        <v/>
      </c>
      <c r="CI242">
        <f>IFERROR(INDEX(ADJ!$A$1:$BZ$1000,MATCH(PAYROLL!D242,ADJ!A$1:A$500,0),MATCH(PAYROLL!CI$2,ADJ!$2:$2,0)),0)</f>
        <v/>
      </c>
      <c r="CJ242">
        <f>IFERROR(INDEX(ADJ!$A$1:$BZ$1000,MATCH(PAYROLL!D242,ADJ!A$1:A$500,0),MATCH(PAYROLL!CJ$2,ADJ!$2:$2,0)),0)</f>
        <v/>
      </c>
      <c r="CK242">
        <f>IFERROR(INDEX(ADJ!$A$1:$BZ$1000,MATCH(PAYROLL!D242,ADJ!A$1:A$500,0),MATCH(PAYROLL!CK$2,ADJ!$2:$2,0)),0)</f>
        <v/>
      </c>
      <c r="CL242">
        <f>SUM(CG242:CK242)</f>
        <v/>
      </c>
      <c r="CM242">
        <f>ROUND(SUM(CH242:CK242),0)</f>
        <v/>
      </c>
      <c r="CN242">
        <f>IFERROR(INDEX(CSDA!D$1:D$500,MATCH($CN$2,CSDA!C$1:C$500,0))*INDEX(PIS!V$1:V$500,MATCH(D242,PIS!C$1:C$500))+INDEX(ADJ!$A$1:$BZ$1000,MATCH(PAYROLL!D242,ADJ!A$1:A$500,0),MATCH(PAYROLL!CN$2,ADJ!$2:$2,0)),0)</f>
        <v/>
      </c>
      <c r="CO242">
        <f>IFERROR(INDEX(ADJ!$A$1:$BZ$1000,MATCH(PAYROLL!D242,ADJ!A$1:A$500,0),MATCH(PAYROLL!CO$2,ADJ!$2:$2,0)),0)</f>
        <v/>
      </c>
      <c r="CP242">
        <f>IFERROR(INDEX(ADJ!$A$1:$BZ$1000,MATCH(PAYROLL!D242,ADJ!A$1:A$500,0),MATCH(PAYROLL!CP$2,ADJ!$2:$2,0)),0)</f>
        <v/>
      </c>
      <c r="CQ242">
        <f>BP242-CL242-CI242-CM242-CN242-CO242-CP242-CC242</f>
        <v/>
      </c>
      <c r="CR242">
        <f>IFERROR(IF(RIGHT(INDEX(PIS!O$1:O$500,MATCH(D242,PIS!C$1:C$500,0)),5)="Gross",MIN(U242+V242,VLOOKUP("R700",TSC!B:C,2,0)*VLOOKUP("R101",TSC!B:C,2,0))*(VLOOKUP("T711",TSC!B:C,2,0)+VLOOKUP("T712",TSC!B:C,2,0))%,MIN(T242+V242,VLOOKUP("R700",TSC!B:C,2,0)*VLOOKUP("R101",TSC!B:C,2,0))*(VLOOKUP("T711",TSC!B:C,2,0)+VLOOKUP("T712",TSC!B:C,2,0)+VLOOKUP("R701",TSC!B:C,2,0))%),0)</f>
        <v/>
      </c>
      <c r="CS242">
        <f>IFERROR(IF(RIGHT(INDEX(PIS!O$1:O$500,MATCH(D242,PIS!C$1:C$500,0)),5)="Gross",MIN(U242+V242,VLOOKUP("R700",TSC!B:C,2,0)*VLOOKUP("R101",TSC!B:C,2,0))*(VLOOKUP("T714",TSC!B:C,2,0))%,MIN(T242+V242,VLOOKUP("R700",TSC!B:C,2,0)*VLOOKUP("R101",TSC!B:C,2,0))*(VLOOKUP("T704",TSC!B:C,2,0)+VLOOKUP("T714",TSC!B:C,2,0))%),0)</f>
        <v/>
      </c>
      <c r="CT242">
        <f>IFERROR(IF(RIGHT(INDEX(PIS!O$1:O$500,MATCH(D242,PIS!C$1:C$500,0)),5)="Gross",MIN(U242+V242,VLOOKUP("R700",TSC!B:C,2,0)*VLOOKUP("R101",TSC!B:C,2,0))*VLOOKUP("T705",TSC!B:C,2,0)%,MIN(T242+V242,VLOOKUP("R700",TSC!B:C,2,0)*VLOOKUP("R101",TSC!B:C,2,0))*VLOOKUP("T705",TSC!B:C,2,0)%),0)</f>
        <v/>
      </c>
      <c r="CU242">
        <f>IFERROR(IF(RIGHT(INDEX(PIS!O$1:O$500,MATCH(D242,PIS!C$1:C$500,0)),5)="Gross",MIN(U242+V242,VLOOKUP("R700",TSC!B:C,2,0)*VLOOKUP("R101",TSC!B:C,2,0))*(VLOOKUP("T713",TSC!B:C,2,0))%,MIN(T242+V242,VLOOKUP("R700",TSC!B:C,2,0)*VLOOKUP("R101",TSC!B:C,2,0))*(VLOOKUP("T713",TSC!B:C,2,0))%),0)</f>
        <v/>
      </c>
      <c r="CV242">
        <f>IFERROR(INDEX(ADJ!$A$1:$BZ$1000,MATCH(PAYROLL!D242,ADJ!A$1:A$500,0),MATCH(PAYROLL!CV$2,ADJ!$2:$2,0)),0)</f>
        <v/>
      </c>
      <c r="CW242">
        <f>IFERROR(INDEX(ADJ!$A$1:$BZ$1000,MATCH(PAYROLL!D242,ADJ!A$1:A$500,0),MATCH(PAYROLL!CW$2,ADJ!$2:$2,0)),0)</f>
        <v/>
      </c>
      <c r="CX242">
        <f>SUM(CR242:CW242)</f>
        <v/>
      </c>
      <c r="CY242">
        <f>ROUND(IF(CR242&gt;0,T242+V242*VLOOKUP("R202",TSC!$B$1:$C$500,2,0),0),0)</f>
        <v/>
      </c>
      <c r="CZ242">
        <f>IFERROR(INDEX(CSDA!D$1:D$500,MATCH($CZ$2,CSDA!C$1:C$500,0)),0)</f>
        <v/>
      </c>
      <c r="DA242">
        <f>ROUND(T242*0.7%,0)</f>
        <v/>
      </c>
      <c r="DB242">
        <f>ROUND(T242/12,0)</f>
        <v/>
      </c>
      <c r="DC242">
        <f ref="DC242" t="array">IFERROR(INDEX(CSDA!D$1:D$500,MATCH("Trích giữ"&amp;PAYROLL!DC$2,CSDA!A$1:A$500&amp;CSDA!C$1:C$500,0)),0)</f>
        <v/>
      </c>
      <c r="DD242">
        <f ref="DD242" t="array">IFERROR(INDEX(CSDA!D$1:D$500,MATCH("Trích giữ"&amp;PAYROLL!DD$2,CSDA!A$1:A$500&amp;CSDA!C$1:C$500,0)),0)</f>
        <v/>
      </c>
      <c r="DE242">
        <f ref="DE242" t="array">IFERROR(INDEX(CSDA!D$1:D$500,MATCH("Trích giữ"&amp;PAYROLL!DE$2,CSDA!A$1:A$500&amp;CSDA!C$1:C$500,0)),0)</f>
        <v/>
      </c>
      <c r="DF242">
        <f>IFERROR(INDEX(CSDA!D$1:D$500,MATCH(PAYROLL!DF$2,CSDA!C$1:C$500,0)),0)</f>
        <v/>
      </c>
      <c r="DG242">
        <f ref="DG242" t="array">IFERROR(INDEX(CSDA!D$1:D$500,MATCH("Trích giữ"&amp;PAYROLL!DG$2,CSDA!A$1:A$500&amp;CSDA!C$1:C$500,0)),0)</f>
        <v/>
      </c>
      <c r="DH242">
        <f>ROUND(T242/26,0)</f>
        <v/>
      </c>
      <c r="DI242">
        <f ref="DI242" t="array">IFERROR(INDEX(CSDA!D$1:D$500,MATCH("Trích giữ"&amp;PAYROLL!DI$2,CSDA!A$1:A$500&amp;CSDA!C$1:C$500,0)),0)</f>
        <v/>
      </c>
      <c r="DJ242">
        <f>IF(U242=0,T242*21.5%-BL242,0)</f>
        <v/>
      </c>
      <c r="DK242">
        <f ref="DK242" t="array">IFERROR(INDEX(CSDA!D$1:D$500,MATCH("Trích giữ"&amp;PAYROLL!DK$2,CSDA!A$1:A$500&amp;CSDA!C$1:C$500,0)),0)</f>
        <v/>
      </c>
      <c r="DL242">
        <f>IFERROR(INDEX(CSDA!D$1:D$500,MATCH(PAYROLL!DL$2,CSDA!C$1:C$500,0))/12,0)</f>
        <v/>
      </c>
      <c r="DM242">
        <f>SUM(DB242:DL242)</f>
        <v/>
      </c>
      <c r="DN242">
        <f>IFERROR(INDEX(ADJ!$A$1:$BZ$1000,MATCH(PAYROLL!D242,ADJ!A$1:A$500,0),MATCH(PAYROLL!DN$2,ADJ!$2:$2,0)),0)</f>
        <v/>
      </c>
      <c r="DO242">
        <f>IFERROR(SUM(BP242,DM242:DN242,CX242:DA242)-DT242,0)</f>
        <v/>
      </c>
      <c r="DP242">
        <f ref="DP242" t="array">SUM(BW242*IFERROR(INDEX(CSDA!D$1:D$500,MATCH(BW$2,CSDA!C$1:C$500,0)),0)%,CX242*IFERROR(INDEX(CSDA!D$1:D$500,MATCH(CX$2,CSDA!C$1:C$500,0)),0)%,DA242*IFERROR(INDEX(CSDA!D$1:D$500,MATCH(DA$2,CSDA!C$1:C$500,0)),0)%,DB242*IFERROR(INDEX(CSDA!D$1:D$500,MATCH(DB$2,CSDA!C$1:C$500,0)),0)%,DF242*IFERROR(INDEX(CSDA!D$1:D$500,MATCH("Phí dịch vụ"&amp;PAYROLL!DF$2,CSDA!A$1:A$500&amp;CSDA!C$1:C$500,0)),0)%,DC242*IFERROR(INDEX(CSDA!D$1:D$500,MATCH("Phí dịch vụ"&amp;PAYROLL!DC$2,CSDA!A$1:A$500&amp;CSDA!C$1:C$500,0)),0)%,DH242*IFERROR(INDEX(CSDA!D$1:D$500,MATCH("Phí dịch vụ"&amp;PAYROLL!DH$2,CSDA!A$1:A$500&amp;CSDA!C$1:C$500,0)),0)%,DJ242*IFERROR(INDEX(CSDA!D$1:D$500,MATCH("Phí dịch vụ"&amp;PAYROLL!DJ$2,CSDA!A$1:A$500&amp;CSDA!C$1:C$500,0)),0)%,BN242*IFERROR(INDEX(CSDA!D$1:D$500,MATCH(BN$2,CSDA!C$1:C$500,0)),0)%)-BN242*7%</f>
        <v/>
      </c>
      <c r="DQ242">
        <f>IFERROR(INDEX(ADJ!$A$1:$BZ$1000,MATCH(PAYROLL!D242,ADJ!A$1:A$500,0),MATCH(PAYROLL!DQ$2,ADJ!$2:$2,0)),0)</f>
        <v/>
      </c>
      <c r="DR242">
        <f>IFERROR(INDEX(ADJ!$A$1:$BZ$1000,MATCH(PAYROLL!D242,ADJ!A$1:A$500,0),MATCH(PAYROLL!DR$2,ADJ!$2:$2,0)),0)</f>
        <v/>
      </c>
      <c r="DS242">
        <f>SUM(DP242:DR242)</f>
        <v/>
      </c>
      <c r="DT242">
        <f>EK242</f>
        <v/>
      </c>
      <c r="DU242">
        <f>SUM(DO242:DR242)</f>
        <v/>
      </c>
      <c r="DV242">
        <f>ROUND(DU242*0.1,0)</f>
        <v/>
      </c>
      <c r="DW242">
        <f>DU242+DV242</f>
        <v/>
      </c>
      <c r="DZ242">
        <f>IFERROR(INDEX(ADJ!$A$1:$BZ$1000,MATCH(PAYROLL!$D242,ADJ!A$1:A$500,0),MATCH(PAYROLL!DZ$2,ADJ!$2:$2,0)),0)</f>
        <v/>
      </c>
      <c r="EA242">
        <f>IFERROR(INDEX(ADJ!$A$1:$BZ$1000,MATCH(PAYROLL!$D242,ADJ!A$1:A$500,0),MATCH(PAYROLL!EA$2,ADJ!$2:$2,0)),0)</f>
        <v/>
      </c>
      <c r="EB242">
        <f>IFERROR(INDEX(ADJ!$A$1:$BZ$1000,MATCH(PAYROLL!$D242,ADJ!A$1:A$500,0),MATCH(PAYROLL!EB$2,ADJ!$2:$2,0)),0)</f>
        <v/>
      </c>
      <c r="EC242">
        <f>IFERROR(INDEX(ADJ!$A$1:$BZ$1000,MATCH(PAYROLL!$D242,ADJ!A$1:A$500,0),MATCH(PAYROLL!EC$2,ADJ!$2:$2,0)),0)</f>
        <v/>
      </c>
      <c r="ED242">
        <f>IFERROR(INDEX(ADJ!$A$1:$BZ$1000,MATCH(PAYROLL!$D242,ADJ!A$1:A$500,0),MATCH(PAYROLL!ED$2,ADJ!$2:$2,0)),0)</f>
        <v/>
      </c>
      <c r="EE242">
        <f>IFERROR(INDEX(ADJ!$A$1:$BZ$1000,MATCH(PAYROLL!$D242,ADJ!A$1:A$500,0),MATCH(PAYROLL!EE$2,ADJ!$2:$2,0)),0)</f>
        <v/>
      </c>
      <c r="EF242">
        <f>IFERROR(INDEX(ADJ!$A$1:$BZ$1000,MATCH(PAYROLL!$D242,ADJ!A$1:A$500,0),MATCH(PAYROLL!EF$2,ADJ!$2:$2,0)),0)</f>
        <v/>
      </c>
      <c r="EG242">
        <f>IFERROR(INDEX(ADJ!$A$1:$BZ$1000,MATCH(PAYROLL!$D242,ADJ!A$1:A$500,0),MATCH(PAYROLL!EG$2,ADJ!$2:$2,0)),0)</f>
        <v/>
      </c>
      <c r="EH242">
        <f>IFERROR(INDEX(ADJ!$A$1:$BZ$1000,MATCH(PAYROLL!$D242,ADJ!A$1:A$500,0),MATCH(PAYROLL!EH$2,ADJ!$2:$2,0)),0)</f>
        <v/>
      </c>
      <c r="EI242">
        <f>IFERROR(INDEX(ADJ!$A$1:$BZ$1000,MATCH(PAYROLL!D242,ADJ!A$1:A$500,0),MATCH(PAYROLL!EI$2,ADJ!$2:$2,0)),0)</f>
        <v/>
      </c>
      <c r="EJ242">
        <f>IFERROR(INDEX(ADJ!$A$1:$BZ$1000,MATCH(PAYROLL!$D242,ADJ!A$1:A$500,0),MATCH(PAYROLL!EJ$2,ADJ!$2:$2,0)),0)</f>
        <v/>
      </c>
      <c r="EK242">
        <f>SUM(DZ242:EJ242)</f>
        <v/>
      </c>
    </row>
    <row r="243">
      <c r="A243" t="n">
        <v>241</v>
      </c>
      <c r="B243" t="inlineStr">
        <is>
          <t>Lò Văn Đương</t>
        </is>
      </c>
      <c r="D243" t="inlineStr">
        <is>
          <t>160010-01</t>
        </is>
      </c>
      <c r="S243">
        <f>IFERROR(INDEX(PIS!$A$1:$BZ$1000,MATCH($D243,PIS!C$1:C$500,0),MATCH("Lương CB tháng trước",PIS!$1:$1,0)),0)</f>
        <v/>
      </c>
      <c r="T243">
        <f>IFERROR(INDEX(PIS!$A$1:$BZ$1000,MATCH($D243,PIS!C$1:C$500,0),MATCH("Lương CB hiện tại",PIS!$1:$1,0)),0)</f>
        <v/>
      </c>
      <c r="U243">
        <f>IFERROR(INDEX(PIS!$A$1:$BZ$1000,MATCH($D243,PIS!C$1:C$500,0),MATCH("Lương đóng BHBB",PIS!$1:$1,0)),0)</f>
        <v/>
      </c>
      <c r="V243">
        <f>IFERROR(INDEX(PIS!$A$1:$BZ$1000,MATCH($D243,PIS!C$1:C$500,0),MATCH(V$2,PIS!$2:$2,0)),0)</f>
        <v/>
      </c>
      <c r="W243">
        <f>IFERROR(INDEX(PIS!$A$1:$BZ$1000,MATCH($D243,PIS!C$1:C$500,0),MATCH(W$2,PIS!$2:$2,0)),0)</f>
        <v/>
      </c>
      <c r="X243">
        <f>IFERROR(INDEX(PIS!$A$1:$BZ$1000,MATCH($D243,PIS!C$1:C$500,0),MATCH(X$2,PIS!$2:$2,0)),0)</f>
        <v/>
      </c>
      <c r="Y243">
        <f>IFERROR(INDEX(PIS!$A$1:$BZ$1000,MATCH($D243,PIS!C$1:C$500,0),MATCH(Y$2,PIS!$2:$2,0)),0)</f>
        <v/>
      </c>
      <c r="Z243">
        <f>IFERROR(INDEX(PIS!$A$1:$BZ$1000,MATCH($D243,PIS!C$1:C$500,0),MATCH(Z$2,PIS!$2:$2,0)),0)</f>
        <v/>
      </c>
      <c r="AA243">
        <f>IFERROR(INDEX(PIS!$A$1:$BZ$1000,MATCH($D243,PIS!C$1:C$500,0),MATCH(AA$2,PIS!$2:$2,0)),0)</f>
        <v/>
      </c>
      <c r="AB243">
        <f>IFERROR(INDEX(PIS!$A$1:$BZ$1000,MATCH($D243,PIS!C$1:C$500,0),MATCH(AB$2,PIS!$2:$2,0)),0)</f>
        <v/>
      </c>
      <c r="AC243">
        <f>SUM(V243:AB243)</f>
        <v/>
      </c>
      <c r="AD243">
        <f>IFERROR(INDEX(TIMESHEET!$A$1:$AI$5000,MATCH($D243,TIMESHEET!A$1:A$500,0),MATCH("T100",TIMESHEET!$2:$2,0))-2,0)</f>
        <v/>
      </c>
      <c r="AE243">
        <f>IFERROR(INDEX(TIMESHEET!$A$1:$AI$5000,MATCH($D243,TIMESHEET!A$1:A$500,0),MATCH("T202",TIMESHEET!$2:$2,0)),0)</f>
        <v/>
      </c>
      <c r="AF243">
        <f>IFERROR(INDEX(TIMESHEET!$A$1:$AI$5000,MATCH($D243,TIMESHEET!A$1:A$500,0),MATCH("T302",TIMESHEET!$2:$2,0)),0)</f>
        <v/>
      </c>
      <c r="AG243">
        <f>IFERROR(INDEX(TIMESHEET!$A$1:$AI$5000,MATCH($D243,TIMESHEET!A$1:A$500,0),MATCH("T406",TIMESHEET!$2:$2,0)),0)</f>
        <v/>
      </c>
      <c r="AH243">
        <f>AE243+AG243</f>
        <v/>
      </c>
      <c r="AI243">
        <f>IFERROR(INDEX(TIMESHEET!$A$1:$AI$5000,MATCH($D243,TIMESHEET!A$1:A$500,0),MATCH("T701",TIMESHEET!$2:$2,0)),0)</f>
        <v/>
      </c>
      <c r="AJ243">
        <f>IFERROR(INDEX(TIMESHEET!$A$1:$AI$5000,MATCH($D243,TIMESHEET!B$1:B$500,0),MATCH("T320",TIMESHEET!$2:$2,0)),0)</f>
        <v/>
      </c>
      <c r="AK243">
        <f>IFERROR(IF(LEFT(INDEX(PIS!O$1:O$500,MATCH(D243,PIS!C$1:C$500)),1)="M",T243/AD243*SUM(AE243:AG243),T243*AD243),0)</f>
        <v/>
      </c>
      <c r="AL243">
        <f>IFERROR(INDEX(ADJ!$A$1:$BZ$1000,MATCH(PAYROLL!D243,ADJ!A$1:A$500,0),MATCH(PAYROLL!AL$2,ADJ!$2:$2,0)),0)</f>
        <v/>
      </c>
      <c r="AM243">
        <f>SUM(AK243:AL243)</f>
        <v/>
      </c>
      <c r="AN243">
        <f>IFERROR(ROUND(V243/$AD243*$AH243,0),0)</f>
        <v/>
      </c>
      <c r="AO243">
        <f>IFERROR(ROUND(W243/$AD243*$AH243,0),0)</f>
        <v/>
      </c>
      <c r="AP243">
        <f>IFERROR(ROUND(X243/$AD243*$AE243,0),0)</f>
        <v/>
      </c>
      <c r="AQ243">
        <f>IFERROR(ROUND(Y243/$AD243*$AH243,0),0)</f>
        <v/>
      </c>
      <c r="AR243">
        <f>IFERROR(ROUND(Z243/$AD243*$AH243,0),0)</f>
        <v/>
      </c>
      <c r="AS243">
        <f>IFERROR(ROUND(AA243/$AD243*$AH243,0),0)</f>
        <v/>
      </c>
      <c r="AT243">
        <f>IFERROR(IF((AE243+AF243+AG243)&gt;13,AB243,ROUND(AB243/AD243*AH243,0)),0)</f>
        <v/>
      </c>
      <c r="AU243">
        <f>IFERROR(INDEX(ADJ!$A$1:$BZ$1000,MATCH(PAYROLL!D243,ADJ!A$1:A$500,0),MATCH(PAYROLL!AU$2,ADJ!$2:$2,0)),0)</f>
        <v/>
      </c>
      <c r="AV243">
        <f>ROUND(SUM(AN243:AU243),0)</f>
        <v/>
      </c>
      <c r="AW243">
        <f>IFERROR(INDEX(TIMESHEET!$A$1:$AI$5000,MATCH(PAYROLL!D243,TIMESHEET!A$1:A$500,0),MATCH("T620",TIMESHEET!$2:$2,0)),0)</f>
        <v/>
      </c>
      <c r="AX243">
        <f>IFERROR(INDEX(TIMESHEET!$A$1:$AI$5000,MATCH(PAYROLL!D243,TIMESHEET!A$1:A$500,0),MATCH("T601",TIMESHEET!$2:$2,0)),0)</f>
        <v/>
      </c>
      <c r="AY243">
        <f>IFERROR(INDEX(TIMESHEET!$A$1:$AI$5000,MATCH(PAYROLL!D243,TIMESHEET!A$1:A$500,0),MATCH("T602",TIMESHEET!$2:$2,0)),0)</f>
        <v/>
      </c>
      <c r="AZ243">
        <f>IFERROR(INDEX(TIMESHEET!$A$1:$AI$5000,MATCH(PAYROLL!D243,TIMESHEET!A$1:A$500,0),MATCH("T603",TIMESHEET!$2:$2,0)),0)</f>
        <v/>
      </c>
      <c r="BA243">
        <f>IFERROR(INDEX(TIMESHEET!$A$1:$AI$5000,MATCH(PAYROLL!D243,TIMESHEET!A$1:A$500,0),MATCH("T611",TIMESHEET!$2:$2,0)),0)</f>
        <v/>
      </c>
      <c r="BB243">
        <f>IFERROR(INDEX(TIMESHEET!$A$1:$AI$5000,MATCH(PAYROLL!D243,TIMESHEET!A$1:A$500,0),MATCH("T612",TIMESHEET!$2:$2,0)),0)</f>
        <v/>
      </c>
      <c r="BC243">
        <f>IFERROR(INDEX(TIMESHEET!$A$1:$AI$5000,MATCH(PAYROLL!D243,TIMESHEET!A$1:A$500,0),MATCH("T613",TIMESHEET!$2:$2,0)),0)</f>
        <v/>
      </c>
      <c r="BD243">
        <f>IFERROR(INDEX(TIMESHEET!$A$1:$AI$5000,MATCH(PAYROLL!D243,TIMESHEET!A$1:A$500,0),MATCH("T500",TIMESHEET!$2:$2,0)),0)</f>
        <v/>
      </c>
      <c r="BE243">
        <f>IFERROR(IF(LEFT(INDEX(PIS!O$1:O$500,MATCH(D243,PIS!C$1:C$500)),1)="M",T243/AD243/8*(AW243+AX243*1.5+AY243*2+AZ243*3+BA243*2.1+BB243*2.7+BC243*3.9+BD243*0.3),T243/8*(AW243+AX243*1.5+AY243*2+AZ243*3+BA243*2.1+BB243*2.7+BC243*3.9+BD243*0.3)),0)</f>
        <v/>
      </c>
      <c r="BF243">
        <f>IFERROR(INDEX(ADJ!$A$1:$BZ$1000,MATCH(PAYROLL!$D243,ADJ!A$1:A$500,0),MATCH(PAYROLL!BF$2,ADJ!$2:$2,0)),0)</f>
        <v/>
      </c>
      <c r="BG243">
        <f>IFERROR(INDEX(ADJ!$A$1:$BZ$1000,MATCH(PAYROLL!D243,ADJ!A$1:A$500,0),MATCH(PAYROLL!BG$2,ADJ!$2:$2,0)),0)</f>
        <v/>
      </c>
      <c r="BH243">
        <f>IFERROR(INDEX(ADJ!$A$1:$BZ$1000,MATCH(PAYROLL!D243,ADJ!A$1:A$500,0),MATCH(PAYROLL!BH$2,ADJ!$2:$2,0)),0)</f>
        <v/>
      </c>
      <c r="BI243">
        <f>IFERROR(INDEX(ADJ!$A$1:$BZ$1000,MATCH(PAYROLL!D243,ADJ!A$1:A$500,0),MATCH(PAYROLL!BI$2,ADJ!$2:$2,0)),0)</f>
        <v/>
      </c>
      <c r="BJ243">
        <f>IFERROR(INDEX(ADJ!$A$1:$BZ$1000,MATCH(PAYROLL!D243,ADJ!A$1:A$500,0),MATCH(PAYROLL!BJ$2,ADJ!$2:$2,0)),0)</f>
        <v/>
      </c>
      <c r="BK243">
        <f>SUM(BF243:BJ243)</f>
        <v/>
      </c>
      <c r="BL243">
        <f>IFERROR(INDEX(ADJ!$A$1:$BZ$1000,MATCH(PAYROLL!D243,ADJ!A$1:A$500,0),MATCH(PAYROLL!BL$2,ADJ!$2:$2,0)),0)</f>
        <v/>
      </c>
      <c r="BM243">
        <f>IFERROR(INDEX(ADJ!$A$1:$BZ$1000,MATCH(PAYROLL!D243,ADJ!A$1:A$500,0),MATCH(PAYROLL!BM$2,ADJ!$2:$2,0)),0)</f>
        <v/>
      </c>
      <c r="BN243">
        <f>IFERROR(INDEX(ADJ!$A$1:$BZ$1000,MATCH(PAYROLL!D243,ADJ!A$1:A$500,0),MATCH(PAYROLL!BN$2,ADJ!$2:$2,0)),0)</f>
        <v/>
      </c>
      <c r="BO243">
        <f>IFERROR(INDEX(ADJ!$A$1:$BZ$1000,MATCH(PAYROLL!D243,ADJ!A$1:A$500,0),MATCH(PAYROLL!BO$2,ADJ!$2:$2,0)),0)</f>
        <v/>
      </c>
      <c r="BP243">
        <f>SUM(AM243,AV243,BE243,BK243,BL243:BO243)</f>
        <v/>
      </c>
      <c r="BQ243">
        <f>BO243</f>
        <v/>
      </c>
      <c r="BR243">
        <f>IFERROR(ROUND(IF(LEFT(INDEX(PIS!O$1:O$500,MATCH(D243,PIS!C$1:C$500)),1)="D",T243/8*(BD243*0.3),IF(LEFT(INDEX(PIS!O$1:O$500,MATCH(D243,PIS!C$1:C$500)),1)="H",T243*($BD243*0.3),T243/$AD243/8*($BD243*0.3))),0),0)</f>
        <v/>
      </c>
      <c r="BS243">
        <f>IF(AP243&lt;1,0,MIN(AP243,730000))</f>
        <v/>
      </c>
      <c r="BT243">
        <f>IFERROR(ROUND((BE243-SUM(AW243:BC243)*T243/AD243/8),0)-BR243,0)</f>
        <v/>
      </c>
      <c r="BU243">
        <f>AO243</f>
        <v/>
      </c>
      <c r="BV243">
        <f>SUM(BQ243:BU243)</f>
        <v/>
      </c>
      <c r="BW243">
        <f>BP243-BV243</f>
        <v/>
      </c>
      <c r="BX243">
        <f>IFERROR(IF(RIGHT(INDEX(PIS!O$1:O$500,MATCH(D243,PIS!C$1:C$500)),5)="Gross",MIN(U243+V243,VLOOKUP("R700",TSC!B:C,2,0)*VLOOKUP("R101",TSC!B:C,2,0))*VLOOKUP("R701",TSC!B:C,2,0)%,0),0)</f>
        <v/>
      </c>
      <c r="BY243">
        <f>IFERROR(IF(RIGHT(INDEX(PIS!O$1:O$500,MATCH(D243,PIS!C$1:C$500)),5)="Gross",MIN(U243+V243,VLOOKUP("R700",TSC!B:C,2,0)*VLOOKUP("R101",TSC!B:C,2,0))*VLOOKUP("T704",TSC!B:C,2,0)%,0),0)</f>
        <v/>
      </c>
      <c r="BZ243">
        <f>IFERROR(IF(RIGHT(INDEX(PIS!O$1:O$500,MATCH(D243,PIS!C$1:C$500)),5)="Gross",MIN(U243+V243,VLOOKUP("R700",TSC!B:C,2,0)*VLOOKUP("1",TSC!F:G,2,0))*VLOOKUP("T705",TSC!B:C,2,0)%,0),0)</f>
        <v/>
      </c>
      <c r="CA243">
        <f>IFERROR(INDEX(ADJ!$A$1:$BZ$1000,MATCH(PAYROLL!D243,ADJ!A$1:A$500,0),MATCH(PAYROLL!CA$2,ADJ!$2:$2,0)),0)</f>
        <v/>
      </c>
      <c r="CB243">
        <f>IFERROR(INDEX(ADJ!$A$1:$BZ$1000,MATCH(PAYROLL!D243,ADJ!A$1:A$500,0),MATCH(PAYROLL!CB$2,ADJ!$2:$2,0)),0)</f>
        <v/>
      </c>
      <c r="CC243">
        <f>SUM(BX243:CB243)</f>
        <v/>
      </c>
      <c r="CD243">
        <f>IFERROR(INDEX(PIS!$A$1:$BZ$1000,MATCH(PAYROLL!D243,PIS!C$1:C$500,0),MATCH(PAYROLL!CD$1,PIS!$1:$1,0)),0)</f>
        <v/>
      </c>
      <c r="CE243">
        <f>IFERROR(IF(OR(INDEX(PIS!P$1:P$500,MATCH(D243,PIS!C$1:C$500,0))="LT2",INDEX(PIS!P$1:P$500,MATCH(D243,PIS!C$1:C$500,0))="P10"),0,SUM(CC243,CD243*VLOOKUP("R601",TSC!B:C,2,0),VLOOKUP("R602",TSC!B:C,2,0))),0)</f>
        <v/>
      </c>
      <c r="CF243">
        <f>MAX(BW243-CE243,0)</f>
        <v/>
      </c>
      <c r="CG243">
        <f>IFERROR(IF(OR(RIGHT(INDEX(PIS!P$1:P$500,MATCH(D243,PIS!C$1:C$500)),5)="P10",RIGHT(INDEX(PIS!P$1:P$500,MATCH(D243,PIS!C$1:C$500)),5)="CK"),0,IF(CF243&lt;=5000000,CF243*5%,IF(CF243&lt;=10000000,CF243*10%-250000,IF(CF243&lt;=18000000,CF243*15%-750000,IF(CF243&lt;=32000000,CF243*20%-1650000,IF(CF243&lt;=52000000,CF243*25%-3250000,IF(CF243&lt;=80000000,BH243*30%-5850000,CF243*35%-9850000))))))),0)</f>
        <v/>
      </c>
      <c r="CH243">
        <f>IFERROR(IF(OR(INDEX(PIS!P$1:P$500,MATCH(D243,PIS!C$1:C$500))="LT",INDEX(PIS!P$1:P$500,MATCH(D243,PIS!C$1:C$500))="CK"),0,IF(CF243&lt;2000000,0,CF243*10%)),0)</f>
        <v/>
      </c>
      <c r="CI243">
        <f>IFERROR(INDEX(ADJ!$A$1:$BZ$1000,MATCH(PAYROLL!D243,ADJ!A$1:A$500,0),MATCH(PAYROLL!CI$2,ADJ!$2:$2,0)),0)</f>
        <v/>
      </c>
      <c r="CJ243">
        <f>IFERROR(INDEX(ADJ!$A$1:$BZ$1000,MATCH(PAYROLL!D243,ADJ!A$1:A$500,0),MATCH(PAYROLL!CJ$2,ADJ!$2:$2,0)),0)</f>
        <v/>
      </c>
      <c r="CK243">
        <f>IFERROR(INDEX(ADJ!$A$1:$BZ$1000,MATCH(PAYROLL!D243,ADJ!A$1:A$500,0),MATCH(PAYROLL!CK$2,ADJ!$2:$2,0)),0)</f>
        <v/>
      </c>
      <c r="CL243">
        <f>SUM(CG243:CK243)</f>
        <v/>
      </c>
      <c r="CM243">
        <f>ROUND(SUM(CH243:CK243),0)</f>
        <v/>
      </c>
      <c r="CN243">
        <f>IFERROR(INDEX(CSDA!D$1:D$500,MATCH($CN$2,CSDA!C$1:C$500,0))*INDEX(PIS!V$1:V$500,MATCH(D243,PIS!C$1:C$500))+INDEX(ADJ!$A$1:$BZ$1000,MATCH(PAYROLL!D243,ADJ!A$1:A$500,0),MATCH(PAYROLL!CN$2,ADJ!$2:$2,0)),0)</f>
        <v/>
      </c>
      <c r="CO243">
        <f>IFERROR(INDEX(ADJ!$A$1:$BZ$1000,MATCH(PAYROLL!D243,ADJ!A$1:A$500,0),MATCH(PAYROLL!CO$2,ADJ!$2:$2,0)),0)</f>
        <v/>
      </c>
      <c r="CP243">
        <f>IFERROR(INDEX(ADJ!$A$1:$BZ$1000,MATCH(PAYROLL!D243,ADJ!A$1:A$500,0),MATCH(PAYROLL!CP$2,ADJ!$2:$2,0)),0)</f>
        <v/>
      </c>
      <c r="CQ243">
        <f>BP243-CL243-CI243-CM243-CN243-CO243-CP243-CC243</f>
        <v/>
      </c>
      <c r="CR243">
        <f>IFERROR(IF(RIGHT(INDEX(PIS!O$1:O$500,MATCH(D243,PIS!C$1:C$500,0)),5)="Gross",MIN(U243+V243,VLOOKUP("R700",TSC!B:C,2,0)*VLOOKUP("R101",TSC!B:C,2,0))*(VLOOKUP("T711",TSC!B:C,2,0)+VLOOKUP("T712",TSC!B:C,2,0))%,MIN(T243+V243,VLOOKUP("R700",TSC!B:C,2,0)*VLOOKUP("R101",TSC!B:C,2,0))*(VLOOKUP("T711",TSC!B:C,2,0)+VLOOKUP("T712",TSC!B:C,2,0)+VLOOKUP("R701",TSC!B:C,2,0))%),0)</f>
        <v/>
      </c>
      <c r="CS243">
        <f>IFERROR(IF(RIGHT(INDEX(PIS!O$1:O$500,MATCH(D243,PIS!C$1:C$500,0)),5)="Gross",MIN(U243+V243,VLOOKUP("R700",TSC!B:C,2,0)*VLOOKUP("R101",TSC!B:C,2,0))*(VLOOKUP("T714",TSC!B:C,2,0))%,MIN(T243+V243,VLOOKUP("R700",TSC!B:C,2,0)*VLOOKUP("R101",TSC!B:C,2,0))*(VLOOKUP("T704",TSC!B:C,2,0)+VLOOKUP("T714",TSC!B:C,2,0))%),0)</f>
        <v/>
      </c>
      <c r="CT243">
        <f>IFERROR(IF(RIGHT(INDEX(PIS!O$1:O$500,MATCH(D243,PIS!C$1:C$500,0)),5)="Gross",MIN(U243+V243,VLOOKUP("R700",TSC!B:C,2,0)*VLOOKUP("R101",TSC!B:C,2,0))*VLOOKUP("T705",TSC!B:C,2,0)%,MIN(T243+V243,VLOOKUP("R700",TSC!B:C,2,0)*VLOOKUP("R101",TSC!B:C,2,0))*VLOOKUP("T705",TSC!B:C,2,0)%),0)</f>
        <v/>
      </c>
      <c r="CU243">
        <f>IFERROR(IF(RIGHT(INDEX(PIS!O$1:O$500,MATCH(D243,PIS!C$1:C$500,0)),5)="Gross",MIN(U243+V243,VLOOKUP("R700",TSC!B:C,2,0)*VLOOKUP("R101",TSC!B:C,2,0))*(VLOOKUP("T713",TSC!B:C,2,0))%,MIN(T243+V243,VLOOKUP("R700",TSC!B:C,2,0)*VLOOKUP("R101",TSC!B:C,2,0))*(VLOOKUP("T713",TSC!B:C,2,0))%),0)</f>
        <v/>
      </c>
      <c r="CV243">
        <f>IFERROR(INDEX(ADJ!$A$1:$BZ$1000,MATCH(PAYROLL!D243,ADJ!A$1:A$500,0),MATCH(PAYROLL!CV$2,ADJ!$2:$2,0)),0)</f>
        <v/>
      </c>
      <c r="CW243">
        <f>IFERROR(INDEX(ADJ!$A$1:$BZ$1000,MATCH(PAYROLL!D243,ADJ!A$1:A$500,0),MATCH(PAYROLL!CW$2,ADJ!$2:$2,0)),0)</f>
        <v/>
      </c>
      <c r="CX243">
        <f>SUM(CR243:CW243)</f>
        <v/>
      </c>
      <c r="CY243">
        <f>ROUND(IF(CR243&gt;0,T243+V243*VLOOKUP("R202",TSC!$B$1:$C$500,2,0),0),0)</f>
        <v/>
      </c>
      <c r="CZ243">
        <f>IFERROR(INDEX(CSDA!D$1:D$500,MATCH($CZ$2,CSDA!C$1:C$500,0)),0)</f>
        <v/>
      </c>
      <c r="DA243">
        <f>ROUND(T243*0.7%,0)</f>
        <v/>
      </c>
      <c r="DB243">
        <f>ROUND(T243/12,0)</f>
        <v/>
      </c>
      <c r="DC243">
        <f ref="DC243" t="array">IFERROR(INDEX(CSDA!D$1:D$500,MATCH("Trích giữ"&amp;PAYROLL!DC$2,CSDA!A$1:A$500&amp;CSDA!C$1:C$500,0)),0)</f>
        <v/>
      </c>
      <c r="DD243">
        <f ref="DD243" t="array">IFERROR(INDEX(CSDA!D$1:D$500,MATCH("Trích giữ"&amp;PAYROLL!DD$2,CSDA!A$1:A$500&amp;CSDA!C$1:C$500,0)),0)</f>
        <v/>
      </c>
      <c r="DE243">
        <f ref="DE243" t="array">IFERROR(INDEX(CSDA!D$1:D$500,MATCH("Trích giữ"&amp;PAYROLL!DE$2,CSDA!A$1:A$500&amp;CSDA!C$1:C$500,0)),0)</f>
        <v/>
      </c>
      <c r="DF243">
        <f>IFERROR(INDEX(CSDA!D$1:D$500,MATCH(PAYROLL!DF$2,CSDA!C$1:C$500,0)),0)</f>
        <v/>
      </c>
      <c r="DG243">
        <f ref="DG243" t="array">IFERROR(INDEX(CSDA!D$1:D$500,MATCH("Trích giữ"&amp;PAYROLL!DG$2,CSDA!A$1:A$500&amp;CSDA!C$1:C$500,0)),0)</f>
        <v/>
      </c>
      <c r="DH243">
        <f>ROUND(T243/26,0)</f>
        <v/>
      </c>
      <c r="DI243">
        <f ref="DI243" t="array">IFERROR(INDEX(CSDA!D$1:D$500,MATCH("Trích giữ"&amp;PAYROLL!DI$2,CSDA!A$1:A$500&amp;CSDA!C$1:C$500,0)),0)</f>
        <v/>
      </c>
      <c r="DJ243">
        <f>IF(U243=0,T243*21.5%-BL243,0)</f>
        <v/>
      </c>
      <c r="DK243">
        <f ref="DK243" t="array">IFERROR(INDEX(CSDA!D$1:D$500,MATCH("Trích giữ"&amp;PAYROLL!DK$2,CSDA!A$1:A$500&amp;CSDA!C$1:C$500,0)),0)</f>
        <v/>
      </c>
      <c r="DL243">
        <f>IFERROR(INDEX(CSDA!D$1:D$500,MATCH(PAYROLL!DL$2,CSDA!C$1:C$500,0))/12,0)</f>
        <v/>
      </c>
      <c r="DM243">
        <f>SUM(DB243:DL243)</f>
        <v/>
      </c>
      <c r="DN243">
        <f>IFERROR(INDEX(ADJ!$A$1:$BZ$1000,MATCH(PAYROLL!D243,ADJ!A$1:A$500,0),MATCH(PAYROLL!DN$2,ADJ!$2:$2,0)),0)</f>
        <v/>
      </c>
      <c r="DO243">
        <f>IFERROR(SUM(BP243,DM243:DN243,CX243:DA243)-DT243,0)</f>
        <v/>
      </c>
      <c r="DP243">
        <f ref="DP243" t="array">SUM(BW243*IFERROR(INDEX(CSDA!D$1:D$500,MATCH(BW$2,CSDA!C$1:C$500,0)),0)%,CX243*IFERROR(INDEX(CSDA!D$1:D$500,MATCH(CX$2,CSDA!C$1:C$500,0)),0)%,DA243*IFERROR(INDEX(CSDA!D$1:D$500,MATCH(DA$2,CSDA!C$1:C$500,0)),0)%,DB243*IFERROR(INDEX(CSDA!D$1:D$500,MATCH(DB$2,CSDA!C$1:C$500,0)),0)%,DF243*IFERROR(INDEX(CSDA!D$1:D$500,MATCH("Phí dịch vụ"&amp;PAYROLL!DF$2,CSDA!A$1:A$500&amp;CSDA!C$1:C$500,0)),0)%,DC243*IFERROR(INDEX(CSDA!D$1:D$500,MATCH("Phí dịch vụ"&amp;PAYROLL!DC$2,CSDA!A$1:A$500&amp;CSDA!C$1:C$500,0)),0)%,DH243*IFERROR(INDEX(CSDA!D$1:D$500,MATCH("Phí dịch vụ"&amp;PAYROLL!DH$2,CSDA!A$1:A$500&amp;CSDA!C$1:C$500,0)),0)%,DJ243*IFERROR(INDEX(CSDA!D$1:D$500,MATCH("Phí dịch vụ"&amp;PAYROLL!DJ$2,CSDA!A$1:A$500&amp;CSDA!C$1:C$500,0)),0)%,BN243*IFERROR(INDEX(CSDA!D$1:D$500,MATCH(BN$2,CSDA!C$1:C$500,0)),0)%)-BN243*7%</f>
        <v/>
      </c>
      <c r="DQ243">
        <f>IFERROR(INDEX(ADJ!$A$1:$BZ$1000,MATCH(PAYROLL!D243,ADJ!A$1:A$500,0),MATCH(PAYROLL!DQ$2,ADJ!$2:$2,0)),0)</f>
        <v/>
      </c>
      <c r="DR243">
        <f>IFERROR(INDEX(ADJ!$A$1:$BZ$1000,MATCH(PAYROLL!D243,ADJ!A$1:A$500,0),MATCH(PAYROLL!DR$2,ADJ!$2:$2,0)),0)</f>
        <v/>
      </c>
      <c r="DS243">
        <f>SUM(DP243:DR243)</f>
        <v/>
      </c>
      <c r="DT243">
        <f>EK243</f>
        <v/>
      </c>
      <c r="DU243">
        <f>SUM(DO243:DR243)</f>
        <v/>
      </c>
      <c r="DV243">
        <f>ROUND(DU243*0.1,0)</f>
        <v/>
      </c>
      <c r="DW243">
        <f>DU243+DV243</f>
        <v/>
      </c>
      <c r="DZ243">
        <f>IFERROR(INDEX(ADJ!$A$1:$BZ$1000,MATCH(PAYROLL!$D243,ADJ!A$1:A$500,0),MATCH(PAYROLL!DZ$2,ADJ!$2:$2,0)),0)</f>
        <v/>
      </c>
      <c r="EA243">
        <f>IFERROR(INDEX(ADJ!$A$1:$BZ$1000,MATCH(PAYROLL!$D243,ADJ!A$1:A$500,0),MATCH(PAYROLL!EA$2,ADJ!$2:$2,0)),0)</f>
        <v/>
      </c>
      <c r="EB243">
        <f>IFERROR(INDEX(ADJ!$A$1:$BZ$1000,MATCH(PAYROLL!$D243,ADJ!A$1:A$500,0),MATCH(PAYROLL!EB$2,ADJ!$2:$2,0)),0)</f>
        <v/>
      </c>
      <c r="EC243">
        <f>IFERROR(INDEX(ADJ!$A$1:$BZ$1000,MATCH(PAYROLL!$D243,ADJ!A$1:A$500,0),MATCH(PAYROLL!EC$2,ADJ!$2:$2,0)),0)</f>
        <v/>
      </c>
      <c r="ED243">
        <f>IFERROR(INDEX(ADJ!$A$1:$BZ$1000,MATCH(PAYROLL!$D243,ADJ!A$1:A$500,0),MATCH(PAYROLL!ED$2,ADJ!$2:$2,0)),0)</f>
        <v/>
      </c>
      <c r="EE243">
        <f>IFERROR(INDEX(ADJ!$A$1:$BZ$1000,MATCH(PAYROLL!$D243,ADJ!A$1:A$500,0),MATCH(PAYROLL!EE$2,ADJ!$2:$2,0)),0)</f>
        <v/>
      </c>
      <c r="EF243">
        <f>IFERROR(INDEX(ADJ!$A$1:$BZ$1000,MATCH(PAYROLL!$D243,ADJ!A$1:A$500,0),MATCH(PAYROLL!EF$2,ADJ!$2:$2,0)),0)</f>
        <v/>
      </c>
      <c r="EG243">
        <f>IFERROR(INDEX(ADJ!$A$1:$BZ$1000,MATCH(PAYROLL!$D243,ADJ!A$1:A$500,0),MATCH(PAYROLL!EG$2,ADJ!$2:$2,0)),0)</f>
        <v/>
      </c>
      <c r="EH243">
        <f>IFERROR(INDEX(ADJ!$A$1:$BZ$1000,MATCH(PAYROLL!$D243,ADJ!A$1:A$500,0),MATCH(PAYROLL!EH$2,ADJ!$2:$2,0)),0)</f>
        <v/>
      </c>
      <c r="EI243">
        <f>IFERROR(INDEX(ADJ!$A$1:$BZ$1000,MATCH(PAYROLL!D243,ADJ!A$1:A$500,0),MATCH(PAYROLL!EI$2,ADJ!$2:$2,0)),0)</f>
        <v/>
      </c>
      <c r="EJ243">
        <f>IFERROR(INDEX(ADJ!$A$1:$BZ$1000,MATCH(PAYROLL!$D243,ADJ!A$1:A$500,0),MATCH(PAYROLL!EJ$2,ADJ!$2:$2,0)),0)</f>
        <v/>
      </c>
      <c r="EK243">
        <f>SUM(DZ243:EJ243)</f>
        <v/>
      </c>
    </row>
    <row r="244">
      <c r="A244" t="n">
        <v>242</v>
      </c>
      <c r="B244" t="inlineStr">
        <is>
          <t>Dương Văn Anh</t>
        </is>
      </c>
      <c r="D244" t="inlineStr">
        <is>
          <t>160009-01</t>
        </is>
      </c>
      <c r="S244">
        <f>IFERROR(INDEX(PIS!$A$1:$BZ$1000,MATCH($D244,PIS!C$1:C$500,0),MATCH("Lương CB tháng trước",PIS!$1:$1,0)),0)</f>
        <v/>
      </c>
      <c r="T244">
        <f>IFERROR(INDEX(PIS!$A$1:$BZ$1000,MATCH($D244,PIS!C$1:C$500,0),MATCH("Lương CB hiện tại",PIS!$1:$1,0)),0)</f>
        <v/>
      </c>
      <c r="U244">
        <f>IFERROR(INDEX(PIS!$A$1:$BZ$1000,MATCH($D244,PIS!C$1:C$500,0),MATCH("Lương đóng BHBB",PIS!$1:$1,0)),0)</f>
        <v/>
      </c>
      <c r="V244">
        <f>IFERROR(INDEX(PIS!$A$1:$BZ$1000,MATCH($D244,PIS!C$1:C$500,0),MATCH(V$2,PIS!$2:$2,0)),0)</f>
        <v/>
      </c>
      <c r="W244">
        <f>IFERROR(INDEX(PIS!$A$1:$BZ$1000,MATCH($D244,PIS!C$1:C$500,0),MATCH(W$2,PIS!$2:$2,0)),0)</f>
        <v/>
      </c>
      <c r="X244">
        <f>IFERROR(INDEX(PIS!$A$1:$BZ$1000,MATCH($D244,PIS!C$1:C$500,0),MATCH(X$2,PIS!$2:$2,0)),0)</f>
        <v/>
      </c>
      <c r="Y244">
        <f>IFERROR(INDEX(PIS!$A$1:$BZ$1000,MATCH($D244,PIS!C$1:C$500,0),MATCH(Y$2,PIS!$2:$2,0)),0)</f>
        <v/>
      </c>
      <c r="Z244">
        <f>IFERROR(INDEX(PIS!$A$1:$BZ$1000,MATCH($D244,PIS!C$1:C$500,0),MATCH(Z$2,PIS!$2:$2,0)),0)</f>
        <v/>
      </c>
      <c r="AA244">
        <f>IFERROR(INDEX(PIS!$A$1:$BZ$1000,MATCH($D244,PIS!C$1:C$500,0),MATCH(AA$2,PIS!$2:$2,0)),0)</f>
        <v/>
      </c>
      <c r="AB244">
        <f>IFERROR(INDEX(PIS!$A$1:$BZ$1000,MATCH($D244,PIS!C$1:C$500,0),MATCH(AB$2,PIS!$2:$2,0)),0)</f>
        <v/>
      </c>
      <c r="AC244">
        <f>SUM(V244:AB244)</f>
        <v/>
      </c>
      <c r="AD244">
        <f>IFERROR(INDEX(TIMESHEET!$A$1:$AI$5000,MATCH($D244,TIMESHEET!A$1:A$500,0),MATCH("T100",TIMESHEET!$2:$2,0))-2,0)</f>
        <v/>
      </c>
      <c r="AE244">
        <f>IFERROR(INDEX(TIMESHEET!$A$1:$AI$5000,MATCH($D244,TIMESHEET!A$1:A$500,0),MATCH("T202",TIMESHEET!$2:$2,0)),0)</f>
        <v/>
      </c>
      <c r="AF244">
        <f>IFERROR(INDEX(TIMESHEET!$A$1:$AI$5000,MATCH($D244,TIMESHEET!A$1:A$500,0),MATCH("T302",TIMESHEET!$2:$2,0)),0)</f>
        <v/>
      </c>
      <c r="AG244">
        <f>IFERROR(INDEX(TIMESHEET!$A$1:$AI$5000,MATCH($D244,TIMESHEET!A$1:A$500,0),MATCH("T406",TIMESHEET!$2:$2,0)),0)</f>
        <v/>
      </c>
      <c r="AH244">
        <f>AE244+AG244</f>
        <v/>
      </c>
      <c r="AI244">
        <f>IFERROR(INDEX(TIMESHEET!$A$1:$AI$5000,MATCH($D244,TIMESHEET!A$1:A$500,0),MATCH("T701",TIMESHEET!$2:$2,0)),0)</f>
        <v/>
      </c>
      <c r="AJ244">
        <f>IFERROR(INDEX(TIMESHEET!$A$1:$AI$5000,MATCH($D244,TIMESHEET!B$1:B$500,0),MATCH("T320",TIMESHEET!$2:$2,0)),0)</f>
        <v/>
      </c>
      <c r="AK244">
        <f>IFERROR(IF(LEFT(INDEX(PIS!O$1:O$500,MATCH(D244,PIS!C$1:C$500)),1)="M",T244/AD244*SUM(AE244:AG244),T244*AD244),0)</f>
        <v/>
      </c>
      <c r="AL244">
        <f>IFERROR(INDEX(ADJ!$A$1:$BZ$1000,MATCH(PAYROLL!D244,ADJ!A$1:A$500,0),MATCH(PAYROLL!AL$2,ADJ!$2:$2,0)),0)</f>
        <v/>
      </c>
      <c r="AM244">
        <f>SUM(AK244:AL244)</f>
        <v/>
      </c>
      <c r="AN244">
        <f>IFERROR(ROUND(V244/$AD244*$AH244,0),0)</f>
        <v/>
      </c>
      <c r="AO244">
        <f>IFERROR(ROUND(W244/$AD244*$AH244,0),0)</f>
        <v/>
      </c>
      <c r="AP244">
        <f>IFERROR(ROUND(X244/$AD244*$AE244,0),0)</f>
        <v/>
      </c>
      <c r="AQ244">
        <f>IFERROR(ROUND(Y244/$AD244*$AH244,0),0)</f>
        <v/>
      </c>
      <c r="AR244">
        <f>IFERROR(ROUND(Z244/$AD244*$AH244,0),0)</f>
        <v/>
      </c>
      <c r="AS244">
        <f>IFERROR(ROUND(AA244/$AD244*$AH244,0),0)</f>
        <v/>
      </c>
      <c r="AT244">
        <f>IFERROR(IF((AE244+AF244+AG244)&gt;13,AB244,ROUND(AB244/AD244*AH244,0)),0)</f>
        <v/>
      </c>
      <c r="AU244">
        <f>IFERROR(INDEX(ADJ!$A$1:$BZ$1000,MATCH(PAYROLL!D244,ADJ!A$1:A$500,0),MATCH(PAYROLL!AU$2,ADJ!$2:$2,0)),0)</f>
        <v/>
      </c>
      <c r="AV244">
        <f>ROUND(SUM(AN244:AU244),0)</f>
        <v/>
      </c>
      <c r="AW244">
        <f>IFERROR(INDEX(TIMESHEET!$A$1:$AI$5000,MATCH(PAYROLL!D244,TIMESHEET!A$1:A$500,0),MATCH("T620",TIMESHEET!$2:$2,0)),0)</f>
        <v/>
      </c>
      <c r="AX244">
        <f>IFERROR(INDEX(TIMESHEET!$A$1:$AI$5000,MATCH(PAYROLL!D244,TIMESHEET!A$1:A$500,0),MATCH("T601",TIMESHEET!$2:$2,0)),0)</f>
        <v/>
      </c>
      <c r="AY244">
        <f>IFERROR(INDEX(TIMESHEET!$A$1:$AI$5000,MATCH(PAYROLL!D244,TIMESHEET!A$1:A$500,0),MATCH("T602",TIMESHEET!$2:$2,0)),0)</f>
        <v/>
      </c>
      <c r="AZ244">
        <f>IFERROR(INDEX(TIMESHEET!$A$1:$AI$5000,MATCH(PAYROLL!D244,TIMESHEET!A$1:A$500,0),MATCH("T603",TIMESHEET!$2:$2,0)),0)</f>
        <v/>
      </c>
      <c r="BA244">
        <f>IFERROR(INDEX(TIMESHEET!$A$1:$AI$5000,MATCH(PAYROLL!D244,TIMESHEET!A$1:A$500,0),MATCH("T611",TIMESHEET!$2:$2,0)),0)</f>
        <v/>
      </c>
      <c r="BB244">
        <f>IFERROR(INDEX(TIMESHEET!$A$1:$AI$5000,MATCH(PAYROLL!D244,TIMESHEET!A$1:A$500,0),MATCH("T612",TIMESHEET!$2:$2,0)),0)</f>
        <v/>
      </c>
      <c r="BC244">
        <f>IFERROR(INDEX(TIMESHEET!$A$1:$AI$5000,MATCH(PAYROLL!D244,TIMESHEET!A$1:A$500,0),MATCH("T613",TIMESHEET!$2:$2,0)),0)</f>
        <v/>
      </c>
      <c r="BD244">
        <f>IFERROR(INDEX(TIMESHEET!$A$1:$AI$5000,MATCH(PAYROLL!D244,TIMESHEET!A$1:A$500,0),MATCH("T500",TIMESHEET!$2:$2,0)),0)</f>
        <v/>
      </c>
      <c r="BE244">
        <f>IFERROR(IF(LEFT(INDEX(PIS!O$1:O$500,MATCH(D244,PIS!C$1:C$500)),1)="M",T244/AD244/8*(AW244+AX244*1.5+AY244*2+AZ244*3+BA244*2.1+BB244*2.7+BC244*3.9+BD244*0.3),T244/8*(AW244+AX244*1.5+AY244*2+AZ244*3+BA244*2.1+BB244*2.7+BC244*3.9+BD244*0.3)),0)</f>
        <v/>
      </c>
      <c r="BF244">
        <f>IFERROR(INDEX(ADJ!$A$1:$BZ$1000,MATCH(PAYROLL!$D244,ADJ!A$1:A$500,0),MATCH(PAYROLL!BF$2,ADJ!$2:$2,0)),0)</f>
        <v/>
      </c>
      <c r="BG244">
        <f>IFERROR(INDEX(ADJ!$A$1:$BZ$1000,MATCH(PAYROLL!D244,ADJ!A$1:A$500,0),MATCH(PAYROLL!BG$2,ADJ!$2:$2,0)),0)</f>
        <v/>
      </c>
      <c r="BH244">
        <f>IFERROR(INDEX(ADJ!$A$1:$BZ$1000,MATCH(PAYROLL!D244,ADJ!A$1:A$500,0),MATCH(PAYROLL!BH$2,ADJ!$2:$2,0)),0)</f>
        <v/>
      </c>
      <c r="BI244">
        <f>IFERROR(INDEX(ADJ!$A$1:$BZ$1000,MATCH(PAYROLL!D244,ADJ!A$1:A$500,0),MATCH(PAYROLL!BI$2,ADJ!$2:$2,0)),0)</f>
        <v/>
      </c>
      <c r="BJ244">
        <f>IFERROR(INDEX(ADJ!$A$1:$BZ$1000,MATCH(PAYROLL!D244,ADJ!A$1:A$500,0),MATCH(PAYROLL!BJ$2,ADJ!$2:$2,0)),0)</f>
        <v/>
      </c>
      <c r="BK244">
        <f>SUM(BF244:BJ244)</f>
        <v/>
      </c>
      <c r="BL244">
        <f>IFERROR(INDEX(ADJ!$A$1:$BZ$1000,MATCH(PAYROLL!D244,ADJ!A$1:A$500,0),MATCH(PAYROLL!BL$2,ADJ!$2:$2,0)),0)</f>
        <v/>
      </c>
      <c r="BM244">
        <f>IFERROR(INDEX(ADJ!$A$1:$BZ$1000,MATCH(PAYROLL!D244,ADJ!A$1:A$500,0),MATCH(PAYROLL!BM$2,ADJ!$2:$2,0)),0)</f>
        <v/>
      </c>
      <c r="BN244">
        <f>IFERROR(INDEX(ADJ!$A$1:$BZ$1000,MATCH(PAYROLL!D244,ADJ!A$1:A$500,0),MATCH(PAYROLL!BN$2,ADJ!$2:$2,0)),0)</f>
        <v/>
      </c>
      <c r="BO244">
        <f>IFERROR(INDEX(ADJ!$A$1:$BZ$1000,MATCH(PAYROLL!D244,ADJ!A$1:A$500,0),MATCH(PAYROLL!BO$2,ADJ!$2:$2,0)),0)</f>
        <v/>
      </c>
      <c r="BP244">
        <f>SUM(AM244,AV244,BE244,BK244,BL244:BO244)</f>
        <v/>
      </c>
      <c r="BQ244">
        <f>BO244</f>
        <v/>
      </c>
      <c r="BR244">
        <f>IFERROR(ROUND(IF(LEFT(INDEX(PIS!O$1:O$500,MATCH(D244,PIS!C$1:C$500)),1)="D",T244/8*(BD244*0.3),IF(LEFT(INDEX(PIS!O$1:O$500,MATCH(D244,PIS!C$1:C$500)),1)="H",T244*($BD244*0.3),T244/$AD244/8*($BD244*0.3))),0),0)</f>
        <v/>
      </c>
      <c r="BS244">
        <f>IF(AP244&lt;1,0,MIN(AP244,730000))</f>
        <v/>
      </c>
      <c r="BT244">
        <f>IFERROR(ROUND((BE244-SUM(AW244:BC244)*T244/AD244/8),0)-BR244,0)</f>
        <v/>
      </c>
      <c r="BU244">
        <f>AO244</f>
        <v/>
      </c>
      <c r="BV244">
        <f>SUM(BQ244:BU244)</f>
        <v/>
      </c>
      <c r="BW244">
        <f>BP244-BV244</f>
        <v/>
      </c>
      <c r="BX244">
        <f>IFERROR(IF(RIGHT(INDEX(PIS!O$1:O$500,MATCH(D244,PIS!C$1:C$500)),5)="Gross",MIN(U244+V244,VLOOKUP("R700",TSC!B:C,2,0)*VLOOKUP("R101",TSC!B:C,2,0))*VLOOKUP("R701",TSC!B:C,2,0)%,0),0)</f>
        <v/>
      </c>
      <c r="BY244">
        <f>IFERROR(IF(RIGHT(INDEX(PIS!O$1:O$500,MATCH(D244,PIS!C$1:C$500)),5)="Gross",MIN(U244+V244,VLOOKUP("R700",TSC!B:C,2,0)*VLOOKUP("R101",TSC!B:C,2,0))*VLOOKUP("T704",TSC!B:C,2,0)%,0),0)</f>
        <v/>
      </c>
      <c r="BZ244">
        <f>IFERROR(IF(RIGHT(INDEX(PIS!O$1:O$500,MATCH(D244,PIS!C$1:C$500)),5)="Gross",MIN(U244+V244,VLOOKUP("R700",TSC!B:C,2,0)*VLOOKUP("1",TSC!F:G,2,0))*VLOOKUP("T705",TSC!B:C,2,0)%,0),0)</f>
        <v/>
      </c>
      <c r="CA244">
        <f>IFERROR(INDEX(ADJ!$A$1:$BZ$1000,MATCH(PAYROLL!D244,ADJ!A$1:A$500,0),MATCH(PAYROLL!CA$2,ADJ!$2:$2,0)),0)</f>
        <v/>
      </c>
      <c r="CB244">
        <f>IFERROR(INDEX(ADJ!$A$1:$BZ$1000,MATCH(PAYROLL!D244,ADJ!A$1:A$500,0),MATCH(PAYROLL!CB$2,ADJ!$2:$2,0)),0)</f>
        <v/>
      </c>
      <c r="CC244">
        <f>SUM(BX244:CB244)</f>
        <v/>
      </c>
      <c r="CD244">
        <f>IFERROR(INDEX(PIS!$A$1:$BZ$1000,MATCH(PAYROLL!D244,PIS!C$1:C$500,0),MATCH(PAYROLL!CD$1,PIS!$1:$1,0)),0)</f>
        <v/>
      </c>
      <c r="CE244">
        <f>IFERROR(IF(OR(INDEX(PIS!P$1:P$500,MATCH(D244,PIS!C$1:C$500,0))="LT2",INDEX(PIS!P$1:P$500,MATCH(D244,PIS!C$1:C$500,0))="P10"),0,SUM(CC244,CD244*VLOOKUP("R601",TSC!B:C,2,0),VLOOKUP("R602",TSC!B:C,2,0))),0)</f>
        <v/>
      </c>
      <c r="CF244">
        <f>MAX(BW244-CE244,0)</f>
        <v/>
      </c>
      <c r="CG244">
        <f>IFERROR(IF(OR(RIGHT(INDEX(PIS!P$1:P$500,MATCH(D244,PIS!C$1:C$500)),5)="P10",RIGHT(INDEX(PIS!P$1:P$500,MATCH(D244,PIS!C$1:C$500)),5)="CK"),0,IF(CF244&lt;=5000000,CF244*5%,IF(CF244&lt;=10000000,CF244*10%-250000,IF(CF244&lt;=18000000,CF244*15%-750000,IF(CF244&lt;=32000000,CF244*20%-1650000,IF(CF244&lt;=52000000,CF244*25%-3250000,IF(CF244&lt;=80000000,BH244*30%-5850000,CF244*35%-9850000))))))),0)</f>
        <v/>
      </c>
      <c r="CH244">
        <f>IFERROR(IF(OR(INDEX(PIS!P$1:P$500,MATCH(D244,PIS!C$1:C$500))="LT",INDEX(PIS!P$1:P$500,MATCH(D244,PIS!C$1:C$500))="CK"),0,IF(CF244&lt;2000000,0,CF244*10%)),0)</f>
        <v/>
      </c>
      <c r="CI244">
        <f>IFERROR(INDEX(ADJ!$A$1:$BZ$1000,MATCH(PAYROLL!D244,ADJ!A$1:A$500,0),MATCH(PAYROLL!CI$2,ADJ!$2:$2,0)),0)</f>
        <v/>
      </c>
      <c r="CJ244">
        <f>IFERROR(INDEX(ADJ!$A$1:$BZ$1000,MATCH(PAYROLL!D244,ADJ!A$1:A$500,0),MATCH(PAYROLL!CJ$2,ADJ!$2:$2,0)),0)</f>
        <v/>
      </c>
      <c r="CK244">
        <f>IFERROR(INDEX(ADJ!$A$1:$BZ$1000,MATCH(PAYROLL!D244,ADJ!A$1:A$500,0),MATCH(PAYROLL!CK$2,ADJ!$2:$2,0)),0)</f>
        <v/>
      </c>
      <c r="CL244">
        <f>SUM(CG244:CK244)</f>
        <v/>
      </c>
      <c r="CM244">
        <f>ROUND(SUM(CH244:CK244),0)</f>
        <v/>
      </c>
      <c r="CN244">
        <f>IFERROR(INDEX(CSDA!D$1:D$500,MATCH($CN$2,CSDA!C$1:C$500,0))*INDEX(PIS!V$1:V$500,MATCH(D244,PIS!C$1:C$500))+INDEX(ADJ!$A$1:$BZ$1000,MATCH(PAYROLL!D244,ADJ!A$1:A$500,0),MATCH(PAYROLL!CN$2,ADJ!$2:$2,0)),0)</f>
        <v/>
      </c>
      <c r="CO244">
        <f>IFERROR(INDEX(ADJ!$A$1:$BZ$1000,MATCH(PAYROLL!D244,ADJ!A$1:A$500,0),MATCH(PAYROLL!CO$2,ADJ!$2:$2,0)),0)</f>
        <v/>
      </c>
      <c r="CP244">
        <f>IFERROR(INDEX(ADJ!$A$1:$BZ$1000,MATCH(PAYROLL!D244,ADJ!A$1:A$500,0),MATCH(PAYROLL!CP$2,ADJ!$2:$2,0)),0)</f>
        <v/>
      </c>
      <c r="CQ244">
        <f>BP244-CL244-CI244-CM244-CN244-CO244-CP244-CC244</f>
        <v/>
      </c>
      <c r="CR244">
        <f>IFERROR(IF(RIGHT(INDEX(PIS!O$1:O$500,MATCH(D244,PIS!C$1:C$500,0)),5)="Gross",MIN(U244+V244,VLOOKUP("R700",TSC!B:C,2,0)*VLOOKUP("R101",TSC!B:C,2,0))*(VLOOKUP("T711",TSC!B:C,2,0)+VLOOKUP("T712",TSC!B:C,2,0))%,MIN(T244+V244,VLOOKUP("R700",TSC!B:C,2,0)*VLOOKUP("R101",TSC!B:C,2,0))*(VLOOKUP("T711",TSC!B:C,2,0)+VLOOKUP("T712",TSC!B:C,2,0)+VLOOKUP("R701",TSC!B:C,2,0))%),0)</f>
        <v/>
      </c>
      <c r="CS244">
        <f>IFERROR(IF(RIGHT(INDEX(PIS!O$1:O$500,MATCH(D244,PIS!C$1:C$500,0)),5)="Gross",MIN(U244+V244,VLOOKUP("R700",TSC!B:C,2,0)*VLOOKUP("R101",TSC!B:C,2,0))*(VLOOKUP("T714",TSC!B:C,2,0))%,MIN(T244+V244,VLOOKUP("R700",TSC!B:C,2,0)*VLOOKUP("R101",TSC!B:C,2,0))*(VLOOKUP("T704",TSC!B:C,2,0)+VLOOKUP("T714",TSC!B:C,2,0))%),0)</f>
        <v/>
      </c>
      <c r="CT244">
        <f>IFERROR(IF(RIGHT(INDEX(PIS!O$1:O$500,MATCH(D244,PIS!C$1:C$500,0)),5)="Gross",MIN(U244+V244,VLOOKUP("R700",TSC!B:C,2,0)*VLOOKUP("R101",TSC!B:C,2,0))*VLOOKUP("T705",TSC!B:C,2,0)%,MIN(T244+V244,VLOOKUP("R700",TSC!B:C,2,0)*VLOOKUP("R101",TSC!B:C,2,0))*VLOOKUP("T705",TSC!B:C,2,0)%),0)</f>
        <v/>
      </c>
      <c r="CU244">
        <f>IFERROR(IF(RIGHT(INDEX(PIS!O$1:O$500,MATCH(D244,PIS!C$1:C$500,0)),5)="Gross",MIN(U244+V244,VLOOKUP("R700",TSC!B:C,2,0)*VLOOKUP("R101",TSC!B:C,2,0))*(VLOOKUP("T713",TSC!B:C,2,0))%,MIN(T244+V244,VLOOKUP("R700",TSC!B:C,2,0)*VLOOKUP("R101",TSC!B:C,2,0))*(VLOOKUP("T713",TSC!B:C,2,0))%),0)</f>
        <v/>
      </c>
      <c r="CV244">
        <f>IFERROR(INDEX(ADJ!$A$1:$BZ$1000,MATCH(PAYROLL!D244,ADJ!A$1:A$500,0),MATCH(PAYROLL!CV$2,ADJ!$2:$2,0)),0)</f>
        <v/>
      </c>
      <c r="CW244">
        <f>IFERROR(INDEX(ADJ!$A$1:$BZ$1000,MATCH(PAYROLL!D244,ADJ!A$1:A$500,0),MATCH(PAYROLL!CW$2,ADJ!$2:$2,0)),0)</f>
        <v/>
      </c>
      <c r="CX244">
        <f>SUM(CR244:CW244)</f>
        <v/>
      </c>
      <c r="CY244">
        <f>ROUND(IF(CR244&gt;0,T244+V244*VLOOKUP("R202",TSC!$B$1:$C$500,2,0),0),0)</f>
        <v/>
      </c>
      <c r="CZ244">
        <f>IFERROR(INDEX(CSDA!D$1:D$500,MATCH($CZ$2,CSDA!C$1:C$500,0)),0)</f>
        <v/>
      </c>
      <c r="DA244">
        <f>ROUND(T244*0.7%,0)</f>
        <v/>
      </c>
      <c r="DB244">
        <f>ROUND(T244/12,0)</f>
        <v/>
      </c>
      <c r="DC244">
        <f ref="DC244" t="array">IFERROR(INDEX(CSDA!D$1:D$500,MATCH("Trích giữ"&amp;PAYROLL!DC$2,CSDA!A$1:A$500&amp;CSDA!C$1:C$500,0)),0)</f>
        <v/>
      </c>
      <c r="DD244">
        <f ref="DD244" t="array">IFERROR(INDEX(CSDA!D$1:D$500,MATCH("Trích giữ"&amp;PAYROLL!DD$2,CSDA!A$1:A$500&amp;CSDA!C$1:C$500,0)),0)</f>
        <v/>
      </c>
      <c r="DE244">
        <f ref="DE244" t="array">IFERROR(INDEX(CSDA!D$1:D$500,MATCH("Trích giữ"&amp;PAYROLL!DE$2,CSDA!A$1:A$500&amp;CSDA!C$1:C$500,0)),0)</f>
        <v/>
      </c>
      <c r="DF244">
        <f>IFERROR(INDEX(CSDA!D$1:D$500,MATCH(PAYROLL!DF$2,CSDA!C$1:C$500,0)),0)</f>
        <v/>
      </c>
      <c r="DG244">
        <f ref="DG244" t="array">IFERROR(INDEX(CSDA!D$1:D$500,MATCH("Trích giữ"&amp;PAYROLL!DG$2,CSDA!A$1:A$500&amp;CSDA!C$1:C$500,0)),0)</f>
        <v/>
      </c>
      <c r="DH244">
        <f>ROUND(T244/26,0)</f>
        <v/>
      </c>
      <c r="DI244">
        <f ref="DI244" t="array">IFERROR(INDEX(CSDA!D$1:D$500,MATCH("Trích giữ"&amp;PAYROLL!DI$2,CSDA!A$1:A$500&amp;CSDA!C$1:C$500,0)),0)</f>
        <v/>
      </c>
      <c r="DJ244">
        <f>IF(U244=0,T244*21.5%-BL244,0)</f>
        <v/>
      </c>
      <c r="DK244">
        <f ref="DK244" t="array">IFERROR(INDEX(CSDA!D$1:D$500,MATCH("Trích giữ"&amp;PAYROLL!DK$2,CSDA!A$1:A$500&amp;CSDA!C$1:C$500,0)),0)</f>
        <v/>
      </c>
      <c r="DL244">
        <f>IFERROR(INDEX(CSDA!D$1:D$500,MATCH(PAYROLL!DL$2,CSDA!C$1:C$500,0))/12,0)</f>
        <v/>
      </c>
      <c r="DM244">
        <f>SUM(DB244:DL244)</f>
        <v/>
      </c>
      <c r="DN244">
        <f>IFERROR(INDEX(ADJ!$A$1:$BZ$1000,MATCH(PAYROLL!D244,ADJ!A$1:A$500,0),MATCH(PAYROLL!DN$2,ADJ!$2:$2,0)),0)</f>
        <v/>
      </c>
      <c r="DO244">
        <f>IFERROR(SUM(BP244,DM244:DN244,CX244:DA244)-DT244,0)</f>
        <v/>
      </c>
      <c r="DP244">
        <f ref="DP244" t="array">SUM(BW244*IFERROR(INDEX(CSDA!D$1:D$500,MATCH(BW$2,CSDA!C$1:C$500,0)),0)%,CX244*IFERROR(INDEX(CSDA!D$1:D$500,MATCH(CX$2,CSDA!C$1:C$500,0)),0)%,DA244*IFERROR(INDEX(CSDA!D$1:D$500,MATCH(DA$2,CSDA!C$1:C$500,0)),0)%,DB244*IFERROR(INDEX(CSDA!D$1:D$500,MATCH(DB$2,CSDA!C$1:C$500,0)),0)%,DF244*IFERROR(INDEX(CSDA!D$1:D$500,MATCH("Phí dịch vụ"&amp;PAYROLL!DF$2,CSDA!A$1:A$500&amp;CSDA!C$1:C$500,0)),0)%,DC244*IFERROR(INDEX(CSDA!D$1:D$500,MATCH("Phí dịch vụ"&amp;PAYROLL!DC$2,CSDA!A$1:A$500&amp;CSDA!C$1:C$500,0)),0)%,DH244*IFERROR(INDEX(CSDA!D$1:D$500,MATCH("Phí dịch vụ"&amp;PAYROLL!DH$2,CSDA!A$1:A$500&amp;CSDA!C$1:C$500,0)),0)%,DJ244*IFERROR(INDEX(CSDA!D$1:D$500,MATCH("Phí dịch vụ"&amp;PAYROLL!DJ$2,CSDA!A$1:A$500&amp;CSDA!C$1:C$500,0)),0)%,BN244*IFERROR(INDEX(CSDA!D$1:D$500,MATCH(BN$2,CSDA!C$1:C$500,0)),0)%)-BN244*7%</f>
        <v/>
      </c>
      <c r="DQ244">
        <f>IFERROR(INDEX(ADJ!$A$1:$BZ$1000,MATCH(PAYROLL!D244,ADJ!A$1:A$500,0),MATCH(PAYROLL!DQ$2,ADJ!$2:$2,0)),0)</f>
        <v/>
      </c>
      <c r="DR244">
        <f>IFERROR(INDEX(ADJ!$A$1:$BZ$1000,MATCH(PAYROLL!D244,ADJ!A$1:A$500,0),MATCH(PAYROLL!DR$2,ADJ!$2:$2,0)),0)</f>
        <v/>
      </c>
      <c r="DS244">
        <f>SUM(DP244:DR244)</f>
        <v/>
      </c>
      <c r="DT244">
        <f>EK244</f>
        <v/>
      </c>
      <c r="DU244">
        <f>SUM(DO244:DR244)</f>
        <v/>
      </c>
      <c r="DV244">
        <f>ROUND(DU244*0.1,0)</f>
        <v/>
      </c>
      <c r="DW244">
        <f>DU244+DV244</f>
        <v/>
      </c>
      <c r="DZ244">
        <f>IFERROR(INDEX(ADJ!$A$1:$BZ$1000,MATCH(PAYROLL!$D244,ADJ!A$1:A$500,0),MATCH(PAYROLL!DZ$2,ADJ!$2:$2,0)),0)</f>
        <v/>
      </c>
      <c r="EA244">
        <f>IFERROR(INDEX(ADJ!$A$1:$BZ$1000,MATCH(PAYROLL!$D244,ADJ!A$1:A$500,0),MATCH(PAYROLL!EA$2,ADJ!$2:$2,0)),0)</f>
        <v/>
      </c>
      <c r="EB244">
        <f>IFERROR(INDEX(ADJ!$A$1:$BZ$1000,MATCH(PAYROLL!$D244,ADJ!A$1:A$500,0),MATCH(PAYROLL!EB$2,ADJ!$2:$2,0)),0)</f>
        <v/>
      </c>
      <c r="EC244">
        <f>IFERROR(INDEX(ADJ!$A$1:$BZ$1000,MATCH(PAYROLL!$D244,ADJ!A$1:A$500,0),MATCH(PAYROLL!EC$2,ADJ!$2:$2,0)),0)</f>
        <v/>
      </c>
      <c r="ED244">
        <f>IFERROR(INDEX(ADJ!$A$1:$BZ$1000,MATCH(PAYROLL!$D244,ADJ!A$1:A$500,0),MATCH(PAYROLL!ED$2,ADJ!$2:$2,0)),0)</f>
        <v/>
      </c>
      <c r="EE244">
        <f>IFERROR(INDEX(ADJ!$A$1:$BZ$1000,MATCH(PAYROLL!$D244,ADJ!A$1:A$500,0),MATCH(PAYROLL!EE$2,ADJ!$2:$2,0)),0)</f>
        <v/>
      </c>
      <c r="EF244">
        <f>IFERROR(INDEX(ADJ!$A$1:$BZ$1000,MATCH(PAYROLL!$D244,ADJ!A$1:A$500,0),MATCH(PAYROLL!EF$2,ADJ!$2:$2,0)),0)</f>
        <v/>
      </c>
      <c r="EG244">
        <f>IFERROR(INDEX(ADJ!$A$1:$BZ$1000,MATCH(PAYROLL!$D244,ADJ!A$1:A$500,0),MATCH(PAYROLL!EG$2,ADJ!$2:$2,0)),0)</f>
        <v/>
      </c>
      <c r="EH244">
        <f>IFERROR(INDEX(ADJ!$A$1:$BZ$1000,MATCH(PAYROLL!$D244,ADJ!A$1:A$500,0),MATCH(PAYROLL!EH$2,ADJ!$2:$2,0)),0)</f>
        <v/>
      </c>
      <c r="EI244">
        <f>IFERROR(INDEX(ADJ!$A$1:$BZ$1000,MATCH(PAYROLL!D244,ADJ!A$1:A$500,0),MATCH(PAYROLL!EI$2,ADJ!$2:$2,0)),0)</f>
        <v/>
      </c>
      <c r="EJ244">
        <f>IFERROR(INDEX(ADJ!$A$1:$BZ$1000,MATCH(PAYROLL!$D244,ADJ!A$1:A$500,0),MATCH(PAYROLL!EJ$2,ADJ!$2:$2,0)),0)</f>
        <v/>
      </c>
      <c r="EK244">
        <f>SUM(DZ244:EJ244)</f>
        <v/>
      </c>
    </row>
    <row r="245">
      <c r="A245" t="n">
        <v>243</v>
      </c>
      <c r="B245" t="inlineStr">
        <is>
          <t>Nguyễn Văn Quỳnh</t>
        </is>
      </c>
      <c r="D245" t="inlineStr">
        <is>
          <t>160003-01</t>
        </is>
      </c>
      <c r="S245">
        <f>IFERROR(INDEX(PIS!$A$1:$BZ$1000,MATCH($D245,PIS!C$1:C$500,0),MATCH("Lương CB tháng trước",PIS!$1:$1,0)),0)</f>
        <v/>
      </c>
      <c r="T245">
        <f>IFERROR(INDEX(PIS!$A$1:$BZ$1000,MATCH($D245,PIS!C$1:C$500,0),MATCH("Lương CB hiện tại",PIS!$1:$1,0)),0)</f>
        <v/>
      </c>
      <c r="U245">
        <f>IFERROR(INDEX(PIS!$A$1:$BZ$1000,MATCH($D245,PIS!C$1:C$500,0),MATCH("Lương đóng BHBB",PIS!$1:$1,0)),0)</f>
        <v/>
      </c>
      <c r="V245">
        <f>IFERROR(INDEX(PIS!$A$1:$BZ$1000,MATCH($D245,PIS!C$1:C$500,0),MATCH(V$2,PIS!$2:$2,0)),0)</f>
        <v/>
      </c>
      <c r="W245">
        <f>IFERROR(INDEX(PIS!$A$1:$BZ$1000,MATCH($D245,PIS!C$1:C$500,0),MATCH(W$2,PIS!$2:$2,0)),0)</f>
        <v/>
      </c>
      <c r="X245">
        <f>IFERROR(INDEX(PIS!$A$1:$BZ$1000,MATCH($D245,PIS!C$1:C$500,0),MATCH(X$2,PIS!$2:$2,0)),0)</f>
        <v/>
      </c>
      <c r="Y245">
        <f>IFERROR(INDEX(PIS!$A$1:$BZ$1000,MATCH($D245,PIS!C$1:C$500,0),MATCH(Y$2,PIS!$2:$2,0)),0)</f>
        <v/>
      </c>
      <c r="Z245">
        <f>IFERROR(INDEX(PIS!$A$1:$BZ$1000,MATCH($D245,PIS!C$1:C$500,0),MATCH(Z$2,PIS!$2:$2,0)),0)</f>
        <v/>
      </c>
      <c r="AA245">
        <f>IFERROR(INDEX(PIS!$A$1:$BZ$1000,MATCH($D245,PIS!C$1:C$500,0),MATCH(AA$2,PIS!$2:$2,0)),0)</f>
        <v/>
      </c>
      <c r="AB245">
        <f>IFERROR(INDEX(PIS!$A$1:$BZ$1000,MATCH($D245,PIS!C$1:C$500,0),MATCH(AB$2,PIS!$2:$2,0)),0)</f>
        <v/>
      </c>
      <c r="AC245">
        <f>SUM(V245:AB245)</f>
        <v/>
      </c>
      <c r="AD245">
        <f>IFERROR(INDEX(TIMESHEET!$A$1:$AI$5000,MATCH($D245,TIMESHEET!A$1:A$500,0),MATCH("T100",TIMESHEET!$2:$2,0))-2,0)</f>
        <v/>
      </c>
      <c r="AE245">
        <f>IFERROR(INDEX(TIMESHEET!$A$1:$AI$5000,MATCH($D245,TIMESHEET!A$1:A$500,0),MATCH("T202",TIMESHEET!$2:$2,0)),0)</f>
        <v/>
      </c>
      <c r="AF245">
        <f>IFERROR(INDEX(TIMESHEET!$A$1:$AI$5000,MATCH($D245,TIMESHEET!A$1:A$500,0),MATCH("T302",TIMESHEET!$2:$2,0)),0)</f>
        <v/>
      </c>
      <c r="AG245">
        <f>IFERROR(INDEX(TIMESHEET!$A$1:$AI$5000,MATCH($D245,TIMESHEET!A$1:A$500,0),MATCH("T406",TIMESHEET!$2:$2,0)),0)</f>
        <v/>
      </c>
      <c r="AH245">
        <f>AE245+AG245</f>
        <v/>
      </c>
      <c r="AI245">
        <f>IFERROR(INDEX(TIMESHEET!$A$1:$AI$5000,MATCH($D245,TIMESHEET!A$1:A$500,0),MATCH("T701",TIMESHEET!$2:$2,0)),0)</f>
        <v/>
      </c>
      <c r="AJ245">
        <f>IFERROR(INDEX(TIMESHEET!$A$1:$AI$5000,MATCH($D245,TIMESHEET!B$1:B$500,0),MATCH("T320",TIMESHEET!$2:$2,0)),0)</f>
        <v/>
      </c>
      <c r="AK245">
        <f>IFERROR(IF(LEFT(INDEX(PIS!O$1:O$500,MATCH(D245,PIS!C$1:C$500)),1)="M",T245/AD245*SUM(AE245:AG245),T245*AD245),0)</f>
        <v/>
      </c>
      <c r="AL245">
        <f>IFERROR(INDEX(ADJ!$A$1:$BZ$1000,MATCH(PAYROLL!D245,ADJ!A$1:A$500,0),MATCH(PAYROLL!AL$2,ADJ!$2:$2,0)),0)</f>
        <v/>
      </c>
      <c r="AM245">
        <f>SUM(AK245:AL245)</f>
        <v/>
      </c>
      <c r="AN245">
        <f>IFERROR(ROUND(V245/$AD245*$AH245,0),0)</f>
        <v/>
      </c>
      <c r="AO245">
        <f>IFERROR(ROUND(W245/$AD245*$AH245,0),0)</f>
        <v/>
      </c>
      <c r="AP245">
        <f>IFERROR(ROUND(X245/$AD245*$AE245,0),0)</f>
        <v/>
      </c>
      <c r="AQ245">
        <f>IFERROR(ROUND(Y245/$AD245*$AH245,0),0)</f>
        <v/>
      </c>
      <c r="AR245">
        <f>IFERROR(ROUND(Z245/$AD245*$AH245,0),0)</f>
        <v/>
      </c>
      <c r="AS245">
        <f>IFERROR(ROUND(AA245/$AD245*$AH245,0),0)</f>
        <v/>
      </c>
      <c r="AT245">
        <f>IFERROR(IF((AE245+AF245+AG245)&gt;13,AB245,ROUND(AB245/AD245*AH245,0)),0)</f>
        <v/>
      </c>
      <c r="AU245">
        <f>IFERROR(INDEX(ADJ!$A$1:$BZ$1000,MATCH(PAYROLL!D245,ADJ!A$1:A$500,0),MATCH(PAYROLL!AU$2,ADJ!$2:$2,0)),0)</f>
        <v/>
      </c>
      <c r="AV245">
        <f>ROUND(SUM(AN245:AU245),0)</f>
        <v/>
      </c>
      <c r="AW245">
        <f>IFERROR(INDEX(TIMESHEET!$A$1:$AI$5000,MATCH(PAYROLL!D245,TIMESHEET!A$1:A$500,0),MATCH("T620",TIMESHEET!$2:$2,0)),0)</f>
        <v/>
      </c>
      <c r="AX245">
        <f>IFERROR(INDEX(TIMESHEET!$A$1:$AI$5000,MATCH(PAYROLL!D245,TIMESHEET!A$1:A$500,0),MATCH("T601",TIMESHEET!$2:$2,0)),0)</f>
        <v/>
      </c>
      <c r="AY245">
        <f>IFERROR(INDEX(TIMESHEET!$A$1:$AI$5000,MATCH(PAYROLL!D245,TIMESHEET!A$1:A$500,0),MATCH("T602",TIMESHEET!$2:$2,0)),0)</f>
        <v/>
      </c>
      <c r="AZ245">
        <f>IFERROR(INDEX(TIMESHEET!$A$1:$AI$5000,MATCH(PAYROLL!D245,TIMESHEET!A$1:A$500,0),MATCH("T603",TIMESHEET!$2:$2,0)),0)</f>
        <v/>
      </c>
      <c r="BA245">
        <f>IFERROR(INDEX(TIMESHEET!$A$1:$AI$5000,MATCH(PAYROLL!D245,TIMESHEET!A$1:A$500,0),MATCH("T611",TIMESHEET!$2:$2,0)),0)</f>
        <v/>
      </c>
      <c r="BB245">
        <f>IFERROR(INDEX(TIMESHEET!$A$1:$AI$5000,MATCH(PAYROLL!D245,TIMESHEET!A$1:A$500,0),MATCH("T612",TIMESHEET!$2:$2,0)),0)</f>
        <v/>
      </c>
      <c r="BC245">
        <f>IFERROR(INDEX(TIMESHEET!$A$1:$AI$5000,MATCH(PAYROLL!D245,TIMESHEET!A$1:A$500,0),MATCH("T613",TIMESHEET!$2:$2,0)),0)</f>
        <v/>
      </c>
      <c r="BD245">
        <f>IFERROR(INDEX(TIMESHEET!$A$1:$AI$5000,MATCH(PAYROLL!D245,TIMESHEET!A$1:A$500,0),MATCH("T500",TIMESHEET!$2:$2,0)),0)</f>
        <v/>
      </c>
      <c r="BE245">
        <f>IFERROR(IF(LEFT(INDEX(PIS!O$1:O$500,MATCH(D245,PIS!C$1:C$500)),1)="M",T245/AD245/8*(AW245+AX245*1.5+AY245*2+AZ245*3+BA245*2.1+BB245*2.7+BC245*3.9+BD245*0.3),T245/8*(AW245+AX245*1.5+AY245*2+AZ245*3+BA245*2.1+BB245*2.7+BC245*3.9+BD245*0.3)),0)</f>
        <v/>
      </c>
      <c r="BF245">
        <f>IFERROR(INDEX(ADJ!$A$1:$BZ$1000,MATCH(PAYROLL!$D245,ADJ!A$1:A$500,0),MATCH(PAYROLL!BF$2,ADJ!$2:$2,0)),0)</f>
        <v/>
      </c>
      <c r="BG245">
        <f>IFERROR(INDEX(ADJ!$A$1:$BZ$1000,MATCH(PAYROLL!D245,ADJ!A$1:A$500,0),MATCH(PAYROLL!BG$2,ADJ!$2:$2,0)),0)</f>
        <v/>
      </c>
      <c r="BH245">
        <f>IFERROR(INDEX(ADJ!$A$1:$BZ$1000,MATCH(PAYROLL!D245,ADJ!A$1:A$500,0),MATCH(PAYROLL!BH$2,ADJ!$2:$2,0)),0)</f>
        <v/>
      </c>
      <c r="BI245">
        <f>IFERROR(INDEX(ADJ!$A$1:$BZ$1000,MATCH(PAYROLL!D245,ADJ!A$1:A$500,0),MATCH(PAYROLL!BI$2,ADJ!$2:$2,0)),0)</f>
        <v/>
      </c>
      <c r="BJ245">
        <f>IFERROR(INDEX(ADJ!$A$1:$BZ$1000,MATCH(PAYROLL!D245,ADJ!A$1:A$500,0),MATCH(PAYROLL!BJ$2,ADJ!$2:$2,0)),0)</f>
        <v/>
      </c>
      <c r="BK245">
        <f>SUM(BF245:BJ245)</f>
        <v/>
      </c>
      <c r="BL245">
        <f>IFERROR(INDEX(ADJ!$A$1:$BZ$1000,MATCH(PAYROLL!D245,ADJ!A$1:A$500,0),MATCH(PAYROLL!BL$2,ADJ!$2:$2,0)),0)</f>
        <v/>
      </c>
      <c r="BM245">
        <f>IFERROR(INDEX(ADJ!$A$1:$BZ$1000,MATCH(PAYROLL!D245,ADJ!A$1:A$500,0),MATCH(PAYROLL!BM$2,ADJ!$2:$2,0)),0)</f>
        <v/>
      </c>
      <c r="BN245">
        <f>IFERROR(INDEX(ADJ!$A$1:$BZ$1000,MATCH(PAYROLL!D245,ADJ!A$1:A$500,0),MATCH(PAYROLL!BN$2,ADJ!$2:$2,0)),0)</f>
        <v/>
      </c>
      <c r="BO245">
        <f>IFERROR(INDEX(ADJ!$A$1:$BZ$1000,MATCH(PAYROLL!D245,ADJ!A$1:A$500,0),MATCH(PAYROLL!BO$2,ADJ!$2:$2,0)),0)</f>
        <v/>
      </c>
      <c r="BP245">
        <f>SUM(AM245,AV245,BE245,BK245,BL245:BO245)</f>
        <v/>
      </c>
      <c r="BQ245">
        <f>BO245</f>
        <v/>
      </c>
      <c r="BR245">
        <f>IFERROR(ROUND(IF(LEFT(INDEX(PIS!O$1:O$500,MATCH(D245,PIS!C$1:C$500)),1)="D",T245/8*(BD245*0.3),IF(LEFT(INDEX(PIS!O$1:O$500,MATCH(D245,PIS!C$1:C$500)),1)="H",T245*($BD245*0.3),T245/$AD245/8*($BD245*0.3))),0),0)</f>
        <v/>
      </c>
      <c r="BS245">
        <f>IF(AP245&lt;1,0,MIN(AP245,730000))</f>
        <v/>
      </c>
      <c r="BT245">
        <f>IFERROR(ROUND((BE245-SUM(AW245:BC245)*T245/AD245/8),0)-BR245,0)</f>
        <v/>
      </c>
      <c r="BU245">
        <f>AO245</f>
        <v/>
      </c>
      <c r="BV245">
        <f>SUM(BQ245:BU245)</f>
        <v/>
      </c>
      <c r="BW245">
        <f>BP245-BV245</f>
        <v/>
      </c>
      <c r="BX245">
        <f>IFERROR(IF(RIGHT(INDEX(PIS!O$1:O$500,MATCH(D245,PIS!C$1:C$500)),5)="Gross",MIN(U245+V245,VLOOKUP("R700",TSC!B:C,2,0)*VLOOKUP("R101",TSC!B:C,2,0))*VLOOKUP("R701",TSC!B:C,2,0)%,0),0)</f>
        <v/>
      </c>
      <c r="BY245">
        <f>IFERROR(IF(RIGHT(INDEX(PIS!O$1:O$500,MATCH(D245,PIS!C$1:C$500)),5)="Gross",MIN(U245+V245,VLOOKUP("R700",TSC!B:C,2,0)*VLOOKUP("R101",TSC!B:C,2,0))*VLOOKUP("T704",TSC!B:C,2,0)%,0),0)</f>
        <v/>
      </c>
      <c r="BZ245">
        <f>IFERROR(IF(RIGHT(INDEX(PIS!O$1:O$500,MATCH(D245,PIS!C$1:C$500)),5)="Gross",MIN(U245+V245,VLOOKUP("R700",TSC!B:C,2,0)*VLOOKUP("1",TSC!F:G,2,0))*VLOOKUP("T705",TSC!B:C,2,0)%,0),0)</f>
        <v/>
      </c>
      <c r="CA245">
        <f>IFERROR(INDEX(ADJ!$A$1:$BZ$1000,MATCH(PAYROLL!D245,ADJ!A$1:A$500,0),MATCH(PAYROLL!CA$2,ADJ!$2:$2,0)),0)</f>
        <v/>
      </c>
      <c r="CB245">
        <f>IFERROR(INDEX(ADJ!$A$1:$BZ$1000,MATCH(PAYROLL!D245,ADJ!A$1:A$500,0),MATCH(PAYROLL!CB$2,ADJ!$2:$2,0)),0)</f>
        <v/>
      </c>
      <c r="CC245">
        <f>SUM(BX245:CB245)</f>
        <v/>
      </c>
      <c r="CD245">
        <f>IFERROR(INDEX(PIS!$A$1:$BZ$1000,MATCH(PAYROLL!D245,PIS!C$1:C$500,0),MATCH(PAYROLL!CD$1,PIS!$1:$1,0)),0)</f>
        <v/>
      </c>
      <c r="CE245">
        <f>IFERROR(IF(OR(INDEX(PIS!P$1:P$500,MATCH(D245,PIS!C$1:C$500,0))="LT2",INDEX(PIS!P$1:P$500,MATCH(D245,PIS!C$1:C$500,0))="P10"),0,SUM(CC245,CD245*VLOOKUP("R601",TSC!B:C,2,0),VLOOKUP("R602",TSC!B:C,2,0))),0)</f>
        <v/>
      </c>
      <c r="CF245">
        <f>MAX(BW245-CE245,0)</f>
        <v/>
      </c>
      <c r="CG245">
        <f>IFERROR(IF(OR(RIGHT(INDEX(PIS!P$1:P$500,MATCH(D245,PIS!C$1:C$500)),5)="P10",RIGHT(INDEX(PIS!P$1:P$500,MATCH(D245,PIS!C$1:C$500)),5)="CK"),0,IF(CF245&lt;=5000000,CF245*5%,IF(CF245&lt;=10000000,CF245*10%-250000,IF(CF245&lt;=18000000,CF245*15%-750000,IF(CF245&lt;=32000000,CF245*20%-1650000,IF(CF245&lt;=52000000,CF245*25%-3250000,IF(CF245&lt;=80000000,BH245*30%-5850000,CF245*35%-9850000))))))),0)</f>
        <v/>
      </c>
      <c r="CH245">
        <f>IFERROR(IF(OR(INDEX(PIS!P$1:P$500,MATCH(D245,PIS!C$1:C$500))="LT",INDEX(PIS!P$1:P$500,MATCH(D245,PIS!C$1:C$500))="CK"),0,IF(CF245&lt;2000000,0,CF245*10%)),0)</f>
        <v/>
      </c>
      <c r="CI245">
        <f>IFERROR(INDEX(ADJ!$A$1:$BZ$1000,MATCH(PAYROLL!D245,ADJ!A$1:A$500,0),MATCH(PAYROLL!CI$2,ADJ!$2:$2,0)),0)</f>
        <v/>
      </c>
      <c r="CJ245">
        <f>IFERROR(INDEX(ADJ!$A$1:$BZ$1000,MATCH(PAYROLL!D245,ADJ!A$1:A$500,0),MATCH(PAYROLL!CJ$2,ADJ!$2:$2,0)),0)</f>
        <v/>
      </c>
      <c r="CK245">
        <f>IFERROR(INDEX(ADJ!$A$1:$BZ$1000,MATCH(PAYROLL!D245,ADJ!A$1:A$500,0),MATCH(PAYROLL!CK$2,ADJ!$2:$2,0)),0)</f>
        <v/>
      </c>
      <c r="CL245">
        <f>SUM(CG245:CK245)</f>
        <v/>
      </c>
      <c r="CM245">
        <f>ROUND(SUM(CH245:CK245),0)</f>
        <v/>
      </c>
      <c r="CN245">
        <f>IFERROR(INDEX(CSDA!D$1:D$500,MATCH($CN$2,CSDA!C$1:C$500,0))*INDEX(PIS!V$1:V$500,MATCH(D245,PIS!C$1:C$500))+INDEX(ADJ!$A$1:$BZ$1000,MATCH(PAYROLL!D245,ADJ!A$1:A$500,0),MATCH(PAYROLL!CN$2,ADJ!$2:$2,0)),0)</f>
        <v/>
      </c>
      <c r="CO245">
        <f>IFERROR(INDEX(ADJ!$A$1:$BZ$1000,MATCH(PAYROLL!D245,ADJ!A$1:A$500,0),MATCH(PAYROLL!CO$2,ADJ!$2:$2,0)),0)</f>
        <v/>
      </c>
      <c r="CP245">
        <f>IFERROR(INDEX(ADJ!$A$1:$BZ$1000,MATCH(PAYROLL!D245,ADJ!A$1:A$500,0),MATCH(PAYROLL!CP$2,ADJ!$2:$2,0)),0)</f>
        <v/>
      </c>
      <c r="CQ245">
        <f>BP245-CL245-CI245-CM245-CN245-CO245-CP245-CC245</f>
        <v/>
      </c>
      <c r="CR245">
        <f>IFERROR(IF(RIGHT(INDEX(PIS!O$1:O$500,MATCH(D245,PIS!C$1:C$500,0)),5)="Gross",MIN(U245+V245,VLOOKUP("R700",TSC!B:C,2,0)*VLOOKUP("R101",TSC!B:C,2,0))*(VLOOKUP("T711",TSC!B:C,2,0)+VLOOKUP("T712",TSC!B:C,2,0))%,MIN(T245+V245,VLOOKUP("R700",TSC!B:C,2,0)*VLOOKUP("R101",TSC!B:C,2,0))*(VLOOKUP("T711",TSC!B:C,2,0)+VLOOKUP("T712",TSC!B:C,2,0)+VLOOKUP("R701",TSC!B:C,2,0))%),0)</f>
        <v/>
      </c>
      <c r="CS245">
        <f>IFERROR(IF(RIGHT(INDEX(PIS!O$1:O$500,MATCH(D245,PIS!C$1:C$500,0)),5)="Gross",MIN(U245+V245,VLOOKUP("R700",TSC!B:C,2,0)*VLOOKUP("R101",TSC!B:C,2,0))*(VLOOKUP("T714",TSC!B:C,2,0))%,MIN(T245+V245,VLOOKUP("R700",TSC!B:C,2,0)*VLOOKUP("R101",TSC!B:C,2,0))*(VLOOKUP("T704",TSC!B:C,2,0)+VLOOKUP("T714",TSC!B:C,2,0))%),0)</f>
        <v/>
      </c>
      <c r="CT245">
        <f>IFERROR(IF(RIGHT(INDEX(PIS!O$1:O$500,MATCH(D245,PIS!C$1:C$500,0)),5)="Gross",MIN(U245+V245,VLOOKUP("R700",TSC!B:C,2,0)*VLOOKUP("R101",TSC!B:C,2,0))*VLOOKUP("T705",TSC!B:C,2,0)%,MIN(T245+V245,VLOOKUP("R700",TSC!B:C,2,0)*VLOOKUP("R101",TSC!B:C,2,0))*VLOOKUP("T705",TSC!B:C,2,0)%),0)</f>
        <v/>
      </c>
      <c r="CU245">
        <f>IFERROR(IF(RIGHT(INDEX(PIS!O$1:O$500,MATCH(D245,PIS!C$1:C$500,0)),5)="Gross",MIN(U245+V245,VLOOKUP("R700",TSC!B:C,2,0)*VLOOKUP("R101",TSC!B:C,2,0))*(VLOOKUP("T713",TSC!B:C,2,0))%,MIN(T245+V245,VLOOKUP("R700",TSC!B:C,2,0)*VLOOKUP("R101",TSC!B:C,2,0))*(VLOOKUP("T713",TSC!B:C,2,0))%),0)</f>
        <v/>
      </c>
      <c r="CV245">
        <f>IFERROR(INDEX(ADJ!$A$1:$BZ$1000,MATCH(PAYROLL!D245,ADJ!A$1:A$500,0),MATCH(PAYROLL!CV$2,ADJ!$2:$2,0)),0)</f>
        <v/>
      </c>
      <c r="CW245">
        <f>IFERROR(INDEX(ADJ!$A$1:$BZ$1000,MATCH(PAYROLL!D245,ADJ!A$1:A$500,0),MATCH(PAYROLL!CW$2,ADJ!$2:$2,0)),0)</f>
        <v/>
      </c>
      <c r="CX245">
        <f>SUM(CR245:CW245)</f>
        <v/>
      </c>
      <c r="CY245">
        <f>ROUND(IF(CR245&gt;0,T245+V245*VLOOKUP("R202",TSC!$B$1:$C$500,2,0),0),0)</f>
        <v/>
      </c>
      <c r="CZ245">
        <f>IFERROR(INDEX(CSDA!D$1:D$500,MATCH($CZ$2,CSDA!C$1:C$500,0)),0)</f>
        <v/>
      </c>
      <c r="DA245">
        <f>ROUND(T245*0.7%,0)</f>
        <v/>
      </c>
      <c r="DB245">
        <f>ROUND(T245/12,0)</f>
        <v/>
      </c>
      <c r="DC245">
        <f ref="DC245" t="array">IFERROR(INDEX(CSDA!D$1:D$500,MATCH("Trích giữ"&amp;PAYROLL!DC$2,CSDA!A$1:A$500&amp;CSDA!C$1:C$500,0)),0)</f>
        <v/>
      </c>
      <c r="DD245">
        <f ref="DD245" t="array">IFERROR(INDEX(CSDA!D$1:D$500,MATCH("Trích giữ"&amp;PAYROLL!DD$2,CSDA!A$1:A$500&amp;CSDA!C$1:C$500,0)),0)</f>
        <v/>
      </c>
      <c r="DE245">
        <f ref="DE245" t="array">IFERROR(INDEX(CSDA!D$1:D$500,MATCH("Trích giữ"&amp;PAYROLL!DE$2,CSDA!A$1:A$500&amp;CSDA!C$1:C$500,0)),0)</f>
        <v/>
      </c>
      <c r="DF245">
        <f>IFERROR(INDEX(CSDA!D$1:D$500,MATCH(PAYROLL!DF$2,CSDA!C$1:C$500,0)),0)</f>
        <v/>
      </c>
      <c r="DG245">
        <f ref="DG245" t="array">IFERROR(INDEX(CSDA!D$1:D$500,MATCH("Trích giữ"&amp;PAYROLL!DG$2,CSDA!A$1:A$500&amp;CSDA!C$1:C$500,0)),0)</f>
        <v/>
      </c>
      <c r="DH245">
        <f>ROUND(T245/26,0)</f>
        <v/>
      </c>
      <c r="DI245">
        <f ref="DI245" t="array">IFERROR(INDEX(CSDA!D$1:D$500,MATCH("Trích giữ"&amp;PAYROLL!DI$2,CSDA!A$1:A$500&amp;CSDA!C$1:C$500,0)),0)</f>
        <v/>
      </c>
      <c r="DJ245">
        <f>IF(U245=0,T245*21.5%-BL245,0)</f>
        <v/>
      </c>
      <c r="DK245">
        <f ref="DK245" t="array">IFERROR(INDEX(CSDA!D$1:D$500,MATCH("Trích giữ"&amp;PAYROLL!DK$2,CSDA!A$1:A$500&amp;CSDA!C$1:C$500,0)),0)</f>
        <v/>
      </c>
      <c r="DL245">
        <f>IFERROR(INDEX(CSDA!D$1:D$500,MATCH(PAYROLL!DL$2,CSDA!C$1:C$500,0))/12,0)</f>
        <v/>
      </c>
      <c r="DM245">
        <f>SUM(DB245:DL245)</f>
        <v/>
      </c>
      <c r="DN245">
        <f>IFERROR(INDEX(ADJ!$A$1:$BZ$1000,MATCH(PAYROLL!D245,ADJ!A$1:A$500,0),MATCH(PAYROLL!DN$2,ADJ!$2:$2,0)),0)</f>
        <v/>
      </c>
      <c r="DO245">
        <f>IFERROR(SUM(BP245,DM245:DN245,CX245:DA245)-DT245,0)</f>
        <v/>
      </c>
      <c r="DP245">
        <f ref="DP245" t="array">SUM(BW245*IFERROR(INDEX(CSDA!D$1:D$500,MATCH(BW$2,CSDA!C$1:C$500,0)),0)%,CX245*IFERROR(INDEX(CSDA!D$1:D$500,MATCH(CX$2,CSDA!C$1:C$500,0)),0)%,DA245*IFERROR(INDEX(CSDA!D$1:D$500,MATCH(DA$2,CSDA!C$1:C$500,0)),0)%,DB245*IFERROR(INDEX(CSDA!D$1:D$500,MATCH(DB$2,CSDA!C$1:C$500,0)),0)%,DF245*IFERROR(INDEX(CSDA!D$1:D$500,MATCH("Phí dịch vụ"&amp;PAYROLL!DF$2,CSDA!A$1:A$500&amp;CSDA!C$1:C$500,0)),0)%,DC245*IFERROR(INDEX(CSDA!D$1:D$500,MATCH("Phí dịch vụ"&amp;PAYROLL!DC$2,CSDA!A$1:A$500&amp;CSDA!C$1:C$500,0)),0)%,DH245*IFERROR(INDEX(CSDA!D$1:D$500,MATCH("Phí dịch vụ"&amp;PAYROLL!DH$2,CSDA!A$1:A$500&amp;CSDA!C$1:C$500,0)),0)%,DJ245*IFERROR(INDEX(CSDA!D$1:D$500,MATCH("Phí dịch vụ"&amp;PAYROLL!DJ$2,CSDA!A$1:A$500&amp;CSDA!C$1:C$500,0)),0)%,BN245*IFERROR(INDEX(CSDA!D$1:D$500,MATCH(BN$2,CSDA!C$1:C$500,0)),0)%)-BN245*7%</f>
        <v/>
      </c>
      <c r="DQ245">
        <f>IFERROR(INDEX(ADJ!$A$1:$BZ$1000,MATCH(PAYROLL!D245,ADJ!A$1:A$500,0),MATCH(PAYROLL!DQ$2,ADJ!$2:$2,0)),0)</f>
        <v/>
      </c>
      <c r="DR245">
        <f>IFERROR(INDEX(ADJ!$A$1:$BZ$1000,MATCH(PAYROLL!D245,ADJ!A$1:A$500,0),MATCH(PAYROLL!DR$2,ADJ!$2:$2,0)),0)</f>
        <v/>
      </c>
      <c r="DS245">
        <f>SUM(DP245:DR245)</f>
        <v/>
      </c>
      <c r="DT245">
        <f>EK245</f>
        <v/>
      </c>
      <c r="DU245">
        <f>SUM(DO245:DR245)</f>
        <v/>
      </c>
      <c r="DV245">
        <f>ROUND(DU245*0.1,0)</f>
        <v/>
      </c>
      <c r="DW245">
        <f>DU245+DV245</f>
        <v/>
      </c>
      <c r="DZ245">
        <f>IFERROR(INDEX(ADJ!$A$1:$BZ$1000,MATCH(PAYROLL!$D245,ADJ!A$1:A$500,0),MATCH(PAYROLL!DZ$2,ADJ!$2:$2,0)),0)</f>
        <v/>
      </c>
      <c r="EA245">
        <f>IFERROR(INDEX(ADJ!$A$1:$BZ$1000,MATCH(PAYROLL!$D245,ADJ!A$1:A$500,0),MATCH(PAYROLL!EA$2,ADJ!$2:$2,0)),0)</f>
        <v/>
      </c>
      <c r="EB245">
        <f>IFERROR(INDEX(ADJ!$A$1:$BZ$1000,MATCH(PAYROLL!$D245,ADJ!A$1:A$500,0),MATCH(PAYROLL!EB$2,ADJ!$2:$2,0)),0)</f>
        <v/>
      </c>
      <c r="EC245">
        <f>IFERROR(INDEX(ADJ!$A$1:$BZ$1000,MATCH(PAYROLL!$D245,ADJ!A$1:A$500,0),MATCH(PAYROLL!EC$2,ADJ!$2:$2,0)),0)</f>
        <v/>
      </c>
      <c r="ED245">
        <f>IFERROR(INDEX(ADJ!$A$1:$BZ$1000,MATCH(PAYROLL!$D245,ADJ!A$1:A$500,0),MATCH(PAYROLL!ED$2,ADJ!$2:$2,0)),0)</f>
        <v/>
      </c>
      <c r="EE245">
        <f>IFERROR(INDEX(ADJ!$A$1:$BZ$1000,MATCH(PAYROLL!$D245,ADJ!A$1:A$500,0),MATCH(PAYROLL!EE$2,ADJ!$2:$2,0)),0)</f>
        <v/>
      </c>
      <c r="EF245">
        <f>IFERROR(INDEX(ADJ!$A$1:$BZ$1000,MATCH(PAYROLL!$D245,ADJ!A$1:A$500,0),MATCH(PAYROLL!EF$2,ADJ!$2:$2,0)),0)</f>
        <v/>
      </c>
      <c r="EG245">
        <f>IFERROR(INDEX(ADJ!$A$1:$BZ$1000,MATCH(PAYROLL!$D245,ADJ!A$1:A$500,0),MATCH(PAYROLL!EG$2,ADJ!$2:$2,0)),0)</f>
        <v/>
      </c>
      <c r="EH245">
        <f>IFERROR(INDEX(ADJ!$A$1:$BZ$1000,MATCH(PAYROLL!$D245,ADJ!A$1:A$500,0),MATCH(PAYROLL!EH$2,ADJ!$2:$2,0)),0)</f>
        <v/>
      </c>
      <c r="EI245">
        <f>IFERROR(INDEX(ADJ!$A$1:$BZ$1000,MATCH(PAYROLL!D245,ADJ!A$1:A$500,0),MATCH(PAYROLL!EI$2,ADJ!$2:$2,0)),0)</f>
        <v/>
      </c>
      <c r="EJ245">
        <f>IFERROR(INDEX(ADJ!$A$1:$BZ$1000,MATCH(PAYROLL!$D245,ADJ!A$1:A$500,0),MATCH(PAYROLL!EJ$2,ADJ!$2:$2,0)),0)</f>
        <v/>
      </c>
      <c r="EK245">
        <f>SUM(DZ245:EJ245)</f>
        <v/>
      </c>
    </row>
    <row r="246">
      <c r="A246" t="n">
        <v>244</v>
      </c>
      <c r="B246" t="inlineStr">
        <is>
          <t>Moong Văn Hương</t>
        </is>
      </c>
      <c r="D246" t="inlineStr">
        <is>
          <t>160002-01</t>
        </is>
      </c>
      <c r="S246">
        <f>IFERROR(INDEX(PIS!$A$1:$BZ$1000,MATCH($D246,PIS!C$1:C$500,0),MATCH("Lương CB tháng trước",PIS!$1:$1,0)),0)</f>
        <v/>
      </c>
      <c r="T246">
        <f>IFERROR(INDEX(PIS!$A$1:$BZ$1000,MATCH($D246,PIS!C$1:C$500,0),MATCH("Lương CB hiện tại",PIS!$1:$1,0)),0)</f>
        <v/>
      </c>
      <c r="U246">
        <f>IFERROR(INDEX(PIS!$A$1:$BZ$1000,MATCH($D246,PIS!C$1:C$500,0),MATCH("Lương đóng BHBB",PIS!$1:$1,0)),0)</f>
        <v/>
      </c>
      <c r="V246">
        <f>IFERROR(INDEX(PIS!$A$1:$BZ$1000,MATCH($D246,PIS!C$1:C$500,0),MATCH(V$2,PIS!$2:$2,0)),0)</f>
        <v/>
      </c>
      <c r="W246">
        <f>IFERROR(INDEX(PIS!$A$1:$BZ$1000,MATCH($D246,PIS!C$1:C$500,0),MATCH(W$2,PIS!$2:$2,0)),0)</f>
        <v/>
      </c>
      <c r="X246">
        <f>IFERROR(INDEX(PIS!$A$1:$BZ$1000,MATCH($D246,PIS!C$1:C$500,0),MATCH(X$2,PIS!$2:$2,0)),0)</f>
        <v/>
      </c>
      <c r="Y246">
        <f>IFERROR(INDEX(PIS!$A$1:$BZ$1000,MATCH($D246,PIS!C$1:C$500,0),MATCH(Y$2,PIS!$2:$2,0)),0)</f>
        <v/>
      </c>
      <c r="Z246">
        <f>IFERROR(INDEX(PIS!$A$1:$BZ$1000,MATCH($D246,PIS!C$1:C$500,0),MATCH(Z$2,PIS!$2:$2,0)),0)</f>
        <v/>
      </c>
      <c r="AA246">
        <f>IFERROR(INDEX(PIS!$A$1:$BZ$1000,MATCH($D246,PIS!C$1:C$500,0),MATCH(AA$2,PIS!$2:$2,0)),0)</f>
        <v/>
      </c>
      <c r="AB246">
        <f>IFERROR(INDEX(PIS!$A$1:$BZ$1000,MATCH($D246,PIS!C$1:C$500,0),MATCH(AB$2,PIS!$2:$2,0)),0)</f>
        <v/>
      </c>
      <c r="AC246">
        <f>SUM(V246:AB246)</f>
        <v/>
      </c>
      <c r="AD246">
        <f>IFERROR(INDEX(TIMESHEET!$A$1:$AI$5000,MATCH($D246,TIMESHEET!A$1:A$500,0),MATCH("T100",TIMESHEET!$2:$2,0))-2,0)</f>
        <v/>
      </c>
      <c r="AE246">
        <f>IFERROR(INDEX(TIMESHEET!$A$1:$AI$5000,MATCH($D246,TIMESHEET!A$1:A$500,0),MATCH("T202",TIMESHEET!$2:$2,0)),0)</f>
        <v/>
      </c>
      <c r="AF246">
        <f>IFERROR(INDEX(TIMESHEET!$A$1:$AI$5000,MATCH($D246,TIMESHEET!A$1:A$500,0),MATCH("T302",TIMESHEET!$2:$2,0)),0)</f>
        <v/>
      </c>
      <c r="AG246">
        <f>IFERROR(INDEX(TIMESHEET!$A$1:$AI$5000,MATCH($D246,TIMESHEET!A$1:A$500,0),MATCH("T406",TIMESHEET!$2:$2,0)),0)</f>
        <v/>
      </c>
      <c r="AH246">
        <f>AE246+AG246</f>
        <v/>
      </c>
      <c r="AI246">
        <f>IFERROR(INDEX(TIMESHEET!$A$1:$AI$5000,MATCH($D246,TIMESHEET!A$1:A$500,0),MATCH("T701",TIMESHEET!$2:$2,0)),0)</f>
        <v/>
      </c>
      <c r="AJ246">
        <f>IFERROR(INDEX(TIMESHEET!$A$1:$AI$5000,MATCH($D246,TIMESHEET!B$1:B$500,0),MATCH("T320",TIMESHEET!$2:$2,0)),0)</f>
        <v/>
      </c>
      <c r="AK246">
        <f>IFERROR(IF(LEFT(INDEX(PIS!O$1:O$500,MATCH(D246,PIS!C$1:C$500)),1)="M",T246/AD246*SUM(AE246:AG246),T246*AD246),0)</f>
        <v/>
      </c>
      <c r="AL246">
        <f>IFERROR(INDEX(ADJ!$A$1:$BZ$1000,MATCH(PAYROLL!D246,ADJ!A$1:A$500,0),MATCH(PAYROLL!AL$2,ADJ!$2:$2,0)),0)</f>
        <v/>
      </c>
      <c r="AM246">
        <f>SUM(AK246:AL246)</f>
        <v/>
      </c>
      <c r="AN246">
        <f>IFERROR(ROUND(V246/$AD246*$AH246,0),0)</f>
        <v/>
      </c>
      <c r="AO246">
        <f>IFERROR(ROUND(W246/$AD246*$AH246,0),0)</f>
        <v/>
      </c>
      <c r="AP246">
        <f>IFERROR(ROUND(X246/$AD246*$AE246,0),0)</f>
        <v/>
      </c>
      <c r="AQ246">
        <f>IFERROR(ROUND(Y246/$AD246*$AH246,0),0)</f>
        <v/>
      </c>
      <c r="AR246">
        <f>IFERROR(ROUND(Z246/$AD246*$AH246,0),0)</f>
        <v/>
      </c>
      <c r="AS246">
        <f>IFERROR(ROUND(AA246/$AD246*$AH246,0),0)</f>
        <v/>
      </c>
      <c r="AT246">
        <f>IFERROR(IF((AE246+AF246+AG246)&gt;13,AB246,ROUND(AB246/AD246*AH246,0)),0)</f>
        <v/>
      </c>
      <c r="AU246">
        <f>IFERROR(INDEX(ADJ!$A$1:$BZ$1000,MATCH(PAYROLL!D246,ADJ!A$1:A$500,0),MATCH(PAYROLL!AU$2,ADJ!$2:$2,0)),0)</f>
        <v/>
      </c>
      <c r="AV246">
        <f>ROUND(SUM(AN246:AU246),0)</f>
        <v/>
      </c>
      <c r="AW246">
        <f>IFERROR(INDEX(TIMESHEET!$A$1:$AI$5000,MATCH(PAYROLL!D246,TIMESHEET!A$1:A$500,0),MATCH("T620",TIMESHEET!$2:$2,0)),0)</f>
        <v/>
      </c>
      <c r="AX246">
        <f>IFERROR(INDEX(TIMESHEET!$A$1:$AI$5000,MATCH(PAYROLL!D246,TIMESHEET!A$1:A$500,0),MATCH("T601",TIMESHEET!$2:$2,0)),0)</f>
        <v/>
      </c>
      <c r="AY246">
        <f>IFERROR(INDEX(TIMESHEET!$A$1:$AI$5000,MATCH(PAYROLL!D246,TIMESHEET!A$1:A$500,0),MATCH("T602",TIMESHEET!$2:$2,0)),0)</f>
        <v/>
      </c>
      <c r="AZ246">
        <f>IFERROR(INDEX(TIMESHEET!$A$1:$AI$5000,MATCH(PAYROLL!D246,TIMESHEET!A$1:A$500,0),MATCH("T603",TIMESHEET!$2:$2,0)),0)</f>
        <v/>
      </c>
      <c r="BA246">
        <f>IFERROR(INDEX(TIMESHEET!$A$1:$AI$5000,MATCH(PAYROLL!D246,TIMESHEET!A$1:A$500,0),MATCH("T611",TIMESHEET!$2:$2,0)),0)</f>
        <v/>
      </c>
      <c r="BB246">
        <f>IFERROR(INDEX(TIMESHEET!$A$1:$AI$5000,MATCH(PAYROLL!D246,TIMESHEET!A$1:A$500,0),MATCH("T612",TIMESHEET!$2:$2,0)),0)</f>
        <v/>
      </c>
      <c r="BC246">
        <f>IFERROR(INDEX(TIMESHEET!$A$1:$AI$5000,MATCH(PAYROLL!D246,TIMESHEET!A$1:A$500,0),MATCH("T613",TIMESHEET!$2:$2,0)),0)</f>
        <v/>
      </c>
      <c r="BD246">
        <f>IFERROR(INDEX(TIMESHEET!$A$1:$AI$5000,MATCH(PAYROLL!D246,TIMESHEET!A$1:A$500,0),MATCH("T500",TIMESHEET!$2:$2,0)),0)</f>
        <v/>
      </c>
      <c r="BE246">
        <f>IFERROR(IF(LEFT(INDEX(PIS!O$1:O$500,MATCH(D246,PIS!C$1:C$500)),1)="M",T246/AD246/8*(AW246+AX246*1.5+AY246*2+AZ246*3+BA246*2.1+BB246*2.7+BC246*3.9+BD246*0.3),T246/8*(AW246+AX246*1.5+AY246*2+AZ246*3+BA246*2.1+BB246*2.7+BC246*3.9+BD246*0.3)),0)</f>
        <v/>
      </c>
      <c r="BF246">
        <f>IFERROR(INDEX(ADJ!$A$1:$BZ$1000,MATCH(PAYROLL!$D246,ADJ!A$1:A$500,0),MATCH(PAYROLL!BF$2,ADJ!$2:$2,0)),0)</f>
        <v/>
      </c>
      <c r="BG246">
        <f>IFERROR(INDEX(ADJ!$A$1:$BZ$1000,MATCH(PAYROLL!D246,ADJ!A$1:A$500,0),MATCH(PAYROLL!BG$2,ADJ!$2:$2,0)),0)</f>
        <v/>
      </c>
      <c r="BH246">
        <f>IFERROR(INDEX(ADJ!$A$1:$BZ$1000,MATCH(PAYROLL!D246,ADJ!A$1:A$500,0),MATCH(PAYROLL!BH$2,ADJ!$2:$2,0)),0)</f>
        <v/>
      </c>
      <c r="BI246">
        <f>IFERROR(INDEX(ADJ!$A$1:$BZ$1000,MATCH(PAYROLL!D246,ADJ!A$1:A$500,0),MATCH(PAYROLL!BI$2,ADJ!$2:$2,0)),0)</f>
        <v/>
      </c>
      <c r="BJ246">
        <f>IFERROR(INDEX(ADJ!$A$1:$BZ$1000,MATCH(PAYROLL!D246,ADJ!A$1:A$500,0),MATCH(PAYROLL!BJ$2,ADJ!$2:$2,0)),0)</f>
        <v/>
      </c>
      <c r="BK246">
        <f>SUM(BF246:BJ246)</f>
        <v/>
      </c>
      <c r="BL246">
        <f>IFERROR(INDEX(ADJ!$A$1:$BZ$1000,MATCH(PAYROLL!D246,ADJ!A$1:A$500,0),MATCH(PAYROLL!BL$2,ADJ!$2:$2,0)),0)</f>
        <v/>
      </c>
      <c r="BM246">
        <f>IFERROR(INDEX(ADJ!$A$1:$BZ$1000,MATCH(PAYROLL!D246,ADJ!A$1:A$500,0),MATCH(PAYROLL!BM$2,ADJ!$2:$2,0)),0)</f>
        <v/>
      </c>
      <c r="BN246">
        <f>IFERROR(INDEX(ADJ!$A$1:$BZ$1000,MATCH(PAYROLL!D246,ADJ!A$1:A$500,0),MATCH(PAYROLL!BN$2,ADJ!$2:$2,0)),0)</f>
        <v/>
      </c>
      <c r="BO246">
        <f>IFERROR(INDEX(ADJ!$A$1:$BZ$1000,MATCH(PAYROLL!D246,ADJ!A$1:A$500,0),MATCH(PAYROLL!BO$2,ADJ!$2:$2,0)),0)</f>
        <v/>
      </c>
      <c r="BP246">
        <f>SUM(AM246,AV246,BE246,BK246,BL246:BO246)</f>
        <v/>
      </c>
      <c r="BQ246">
        <f>BO246</f>
        <v/>
      </c>
      <c r="BR246">
        <f>IFERROR(ROUND(IF(LEFT(INDEX(PIS!O$1:O$500,MATCH(D246,PIS!C$1:C$500)),1)="D",T246/8*(BD246*0.3),IF(LEFT(INDEX(PIS!O$1:O$500,MATCH(D246,PIS!C$1:C$500)),1)="H",T246*($BD246*0.3),T246/$AD246/8*($BD246*0.3))),0),0)</f>
        <v/>
      </c>
      <c r="BS246">
        <f>IF(AP246&lt;1,0,MIN(AP246,730000))</f>
        <v/>
      </c>
      <c r="BT246">
        <f>IFERROR(ROUND((BE246-SUM(AW246:BC246)*T246/AD246/8),0)-BR246,0)</f>
        <v/>
      </c>
      <c r="BU246">
        <f>AO246</f>
        <v/>
      </c>
      <c r="BV246">
        <f>SUM(BQ246:BU246)</f>
        <v/>
      </c>
      <c r="BW246">
        <f>BP246-BV246</f>
        <v/>
      </c>
      <c r="BX246">
        <f>IFERROR(IF(RIGHT(INDEX(PIS!O$1:O$500,MATCH(D246,PIS!C$1:C$500)),5)="Gross",MIN(U246+V246,VLOOKUP("R700",TSC!B:C,2,0)*VLOOKUP("R101",TSC!B:C,2,0))*VLOOKUP("R701",TSC!B:C,2,0)%,0),0)</f>
        <v/>
      </c>
      <c r="BY246">
        <f>IFERROR(IF(RIGHT(INDEX(PIS!O$1:O$500,MATCH(D246,PIS!C$1:C$500)),5)="Gross",MIN(U246+V246,VLOOKUP("R700",TSC!B:C,2,0)*VLOOKUP("R101",TSC!B:C,2,0))*VLOOKUP("T704",TSC!B:C,2,0)%,0),0)</f>
        <v/>
      </c>
      <c r="BZ246">
        <f>IFERROR(IF(RIGHT(INDEX(PIS!O$1:O$500,MATCH(D246,PIS!C$1:C$500)),5)="Gross",MIN(U246+V246,VLOOKUP("R700",TSC!B:C,2,0)*VLOOKUP("1",TSC!F:G,2,0))*VLOOKUP("T705",TSC!B:C,2,0)%,0),0)</f>
        <v/>
      </c>
      <c r="CA246">
        <f>IFERROR(INDEX(ADJ!$A$1:$BZ$1000,MATCH(PAYROLL!D246,ADJ!A$1:A$500,0),MATCH(PAYROLL!CA$2,ADJ!$2:$2,0)),0)</f>
        <v/>
      </c>
      <c r="CB246">
        <f>IFERROR(INDEX(ADJ!$A$1:$BZ$1000,MATCH(PAYROLL!D246,ADJ!A$1:A$500,0),MATCH(PAYROLL!CB$2,ADJ!$2:$2,0)),0)</f>
        <v/>
      </c>
      <c r="CC246">
        <f>SUM(BX246:CB246)</f>
        <v/>
      </c>
      <c r="CD246">
        <f>IFERROR(INDEX(PIS!$A$1:$BZ$1000,MATCH(PAYROLL!D246,PIS!C$1:C$500,0),MATCH(PAYROLL!CD$1,PIS!$1:$1,0)),0)</f>
        <v/>
      </c>
      <c r="CE246">
        <f>IFERROR(IF(OR(INDEX(PIS!P$1:P$500,MATCH(D246,PIS!C$1:C$500,0))="LT2",INDEX(PIS!P$1:P$500,MATCH(D246,PIS!C$1:C$500,0))="P10"),0,SUM(CC246,CD246*VLOOKUP("R601",TSC!B:C,2,0),VLOOKUP("R602",TSC!B:C,2,0))),0)</f>
        <v/>
      </c>
      <c r="CF246">
        <f>MAX(BW246-CE246,0)</f>
        <v/>
      </c>
      <c r="CG246">
        <f>IFERROR(IF(OR(RIGHT(INDEX(PIS!P$1:P$500,MATCH(D246,PIS!C$1:C$500)),5)="P10",RIGHT(INDEX(PIS!P$1:P$500,MATCH(D246,PIS!C$1:C$500)),5)="CK"),0,IF(CF246&lt;=5000000,CF246*5%,IF(CF246&lt;=10000000,CF246*10%-250000,IF(CF246&lt;=18000000,CF246*15%-750000,IF(CF246&lt;=32000000,CF246*20%-1650000,IF(CF246&lt;=52000000,CF246*25%-3250000,IF(CF246&lt;=80000000,BH246*30%-5850000,CF246*35%-9850000))))))),0)</f>
        <v/>
      </c>
      <c r="CH246">
        <f>IFERROR(IF(OR(INDEX(PIS!P$1:P$500,MATCH(D246,PIS!C$1:C$500))="LT",INDEX(PIS!P$1:P$500,MATCH(D246,PIS!C$1:C$500))="CK"),0,IF(CF246&lt;2000000,0,CF246*10%)),0)</f>
        <v/>
      </c>
      <c r="CI246">
        <f>IFERROR(INDEX(ADJ!$A$1:$BZ$1000,MATCH(PAYROLL!D246,ADJ!A$1:A$500,0),MATCH(PAYROLL!CI$2,ADJ!$2:$2,0)),0)</f>
        <v/>
      </c>
      <c r="CJ246">
        <f>IFERROR(INDEX(ADJ!$A$1:$BZ$1000,MATCH(PAYROLL!D246,ADJ!A$1:A$500,0),MATCH(PAYROLL!CJ$2,ADJ!$2:$2,0)),0)</f>
        <v/>
      </c>
      <c r="CK246">
        <f>IFERROR(INDEX(ADJ!$A$1:$BZ$1000,MATCH(PAYROLL!D246,ADJ!A$1:A$500,0),MATCH(PAYROLL!CK$2,ADJ!$2:$2,0)),0)</f>
        <v/>
      </c>
      <c r="CL246">
        <f>SUM(CG246:CK246)</f>
        <v/>
      </c>
      <c r="CM246">
        <f>ROUND(SUM(CH246:CK246),0)</f>
        <v/>
      </c>
      <c r="CN246">
        <f>IFERROR(INDEX(CSDA!D$1:D$500,MATCH($CN$2,CSDA!C$1:C$500,0))*INDEX(PIS!V$1:V$500,MATCH(D246,PIS!C$1:C$500))+INDEX(ADJ!$A$1:$BZ$1000,MATCH(PAYROLL!D246,ADJ!A$1:A$500,0),MATCH(PAYROLL!CN$2,ADJ!$2:$2,0)),0)</f>
        <v/>
      </c>
      <c r="CO246">
        <f>IFERROR(INDEX(ADJ!$A$1:$BZ$1000,MATCH(PAYROLL!D246,ADJ!A$1:A$500,0),MATCH(PAYROLL!CO$2,ADJ!$2:$2,0)),0)</f>
        <v/>
      </c>
      <c r="CP246">
        <f>IFERROR(INDEX(ADJ!$A$1:$BZ$1000,MATCH(PAYROLL!D246,ADJ!A$1:A$500,0),MATCH(PAYROLL!CP$2,ADJ!$2:$2,0)),0)</f>
        <v/>
      </c>
      <c r="CQ246">
        <f>BP246-CL246-CI246-CM246-CN246-CO246-CP246-CC246</f>
        <v/>
      </c>
      <c r="CR246">
        <f>IFERROR(IF(RIGHT(INDEX(PIS!O$1:O$500,MATCH(D246,PIS!C$1:C$500,0)),5)="Gross",MIN(U246+V246,VLOOKUP("R700",TSC!B:C,2,0)*VLOOKUP("R101",TSC!B:C,2,0))*(VLOOKUP("T711",TSC!B:C,2,0)+VLOOKUP("T712",TSC!B:C,2,0))%,MIN(T246+V246,VLOOKUP("R700",TSC!B:C,2,0)*VLOOKUP("R101",TSC!B:C,2,0))*(VLOOKUP("T711",TSC!B:C,2,0)+VLOOKUP("T712",TSC!B:C,2,0)+VLOOKUP("R701",TSC!B:C,2,0))%),0)</f>
        <v/>
      </c>
      <c r="CS246">
        <f>IFERROR(IF(RIGHT(INDEX(PIS!O$1:O$500,MATCH(D246,PIS!C$1:C$500,0)),5)="Gross",MIN(U246+V246,VLOOKUP("R700",TSC!B:C,2,0)*VLOOKUP("R101",TSC!B:C,2,0))*(VLOOKUP("T714",TSC!B:C,2,0))%,MIN(T246+V246,VLOOKUP("R700",TSC!B:C,2,0)*VLOOKUP("R101",TSC!B:C,2,0))*(VLOOKUP("T704",TSC!B:C,2,0)+VLOOKUP("T714",TSC!B:C,2,0))%),0)</f>
        <v/>
      </c>
      <c r="CT246">
        <f>IFERROR(IF(RIGHT(INDEX(PIS!O$1:O$500,MATCH(D246,PIS!C$1:C$500,0)),5)="Gross",MIN(U246+V246,VLOOKUP("R700",TSC!B:C,2,0)*VLOOKUP("R101",TSC!B:C,2,0))*VLOOKUP("T705",TSC!B:C,2,0)%,MIN(T246+V246,VLOOKUP("R700",TSC!B:C,2,0)*VLOOKUP("R101",TSC!B:C,2,0))*VLOOKUP("T705",TSC!B:C,2,0)%),0)</f>
        <v/>
      </c>
      <c r="CU246">
        <f>IFERROR(IF(RIGHT(INDEX(PIS!O$1:O$500,MATCH(D246,PIS!C$1:C$500,0)),5)="Gross",MIN(U246+V246,VLOOKUP("R700",TSC!B:C,2,0)*VLOOKUP("R101",TSC!B:C,2,0))*(VLOOKUP("T713",TSC!B:C,2,0))%,MIN(T246+V246,VLOOKUP("R700",TSC!B:C,2,0)*VLOOKUP("R101",TSC!B:C,2,0))*(VLOOKUP("T713",TSC!B:C,2,0))%),0)</f>
        <v/>
      </c>
      <c r="CV246">
        <f>IFERROR(INDEX(ADJ!$A$1:$BZ$1000,MATCH(PAYROLL!D246,ADJ!A$1:A$500,0),MATCH(PAYROLL!CV$2,ADJ!$2:$2,0)),0)</f>
        <v/>
      </c>
      <c r="CW246">
        <f>IFERROR(INDEX(ADJ!$A$1:$BZ$1000,MATCH(PAYROLL!D246,ADJ!A$1:A$500,0),MATCH(PAYROLL!CW$2,ADJ!$2:$2,0)),0)</f>
        <v/>
      </c>
      <c r="CX246">
        <f>SUM(CR246:CW246)</f>
        <v/>
      </c>
      <c r="CY246">
        <f>ROUND(IF(CR246&gt;0,T246+V246*VLOOKUP("R202",TSC!$B$1:$C$500,2,0),0),0)</f>
        <v/>
      </c>
      <c r="CZ246">
        <f>IFERROR(INDEX(CSDA!D$1:D$500,MATCH($CZ$2,CSDA!C$1:C$500,0)),0)</f>
        <v/>
      </c>
      <c r="DA246">
        <f>ROUND(T246*0.7%,0)</f>
        <v/>
      </c>
      <c r="DB246">
        <f>ROUND(T246/12,0)</f>
        <v/>
      </c>
      <c r="DC246">
        <f ref="DC246" t="array">IFERROR(INDEX(CSDA!D$1:D$500,MATCH("Trích giữ"&amp;PAYROLL!DC$2,CSDA!A$1:A$500&amp;CSDA!C$1:C$500,0)),0)</f>
        <v/>
      </c>
      <c r="DD246">
        <f ref="DD246" t="array">IFERROR(INDEX(CSDA!D$1:D$500,MATCH("Trích giữ"&amp;PAYROLL!DD$2,CSDA!A$1:A$500&amp;CSDA!C$1:C$500,0)),0)</f>
        <v/>
      </c>
      <c r="DE246">
        <f ref="DE246" t="array">IFERROR(INDEX(CSDA!D$1:D$500,MATCH("Trích giữ"&amp;PAYROLL!DE$2,CSDA!A$1:A$500&amp;CSDA!C$1:C$500,0)),0)</f>
        <v/>
      </c>
      <c r="DF246">
        <f>IFERROR(INDEX(CSDA!D$1:D$500,MATCH(PAYROLL!DF$2,CSDA!C$1:C$500,0)),0)</f>
        <v/>
      </c>
      <c r="DG246">
        <f ref="DG246" t="array">IFERROR(INDEX(CSDA!D$1:D$500,MATCH("Trích giữ"&amp;PAYROLL!DG$2,CSDA!A$1:A$500&amp;CSDA!C$1:C$500,0)),0)</f>
        <v/>
      </c>
      <c r="DH246">
        <f>ROUND(T246/26,0)</f>
        <v/>
      </c>
      <c r="DI246">
        <f ref="DI246" t="array">IFERROR(INDEX(CSDA!D$1:D$500,MATCH("Trích giữ"&amp;PAYROLL!DI$2,CSDA!A$1:A$500&amp;CSDA!C$1:C$500,0)),0)</f>
        <v/>
      </c>
      <c r="DJ246">
        <f>IF(U246=0,T246*21.5%-BL246,0)</f>
        <v/>
      </c>
      <c r="DK246">
        <f ref="DK246" t="array">IFERROR(INDEX(CSDA!D$1:D$500,MATCH("Trích giữ"&amp;PAYROLL!DK$2,CSDA!A$1:A$500&amp;CSDA!C$1:C$500,0)),0)</f>
        <v/>
      </c>
      <c r="DL246">
        <f>IFERROR(INDEX(CSDA!D$1:D$500,MATCH(PAYROLL!DL$2,CSDA!C$1:C$500,0))/12,0)</f>
        <v/>
      </c>
      <c r="DM246">
        <f>SUM(DB246:DL246)</f>
        <v/>
      </c>
      <c r="DN246">
        <f>IFERROR(INDEX(ADJ!$A$1:$BZ$1000,MATCH(PAYROLL!D246,ADJ!A$1:A$500,0),MATCH(PAYROLL!DN$2,ADJ!$2:$2,0)),0)</f>
        <v/>
      </c>
      <c r="DO246">
        <f>IFERROR(SUM(BP246,DM246:DN246,CX246:DA246)-DT246,0)</f>
        <v/>
      </c>
      <c r="DP246">
        <f ref="DP246" t="array">SUM(BW246*IFERROR(INDEX(CSDA!D$1:D$500,MATCH(BW$2,CSDA!C$1:C$500,0)),0)%,CX246*IFERROR(INDEX(CSDA!D$1:D$500,MATCH(CX$2,CSDA!C$1:C$500,0)),0)%,DA246*IFERROR(INDEX(CSDA!D$1:D$500,MATCH(DA$2,CSDA!C$1:C$500,0)),0)%,DB246*IFERROR(INDEX(CSDA!D$1:D$500,MATCH(DB$2,CSDA!C$1:C$500,0)),0)%,DF246*IFERROR(INDEX(CSDA!D$1:D$500,MATCH("Phí dịch vụ"&amp;PAYROLL!DF$2,CSDA!A$1:A$500&amp;CSDA!C$1:C$500,0)),0)%,DC246*IFERROR(INDEX(CSDA!D$1:D$500,MATCH("Phí dịch vụ"&amp;PAYROLL!DC$2,CSDA!A$1:A$500&amp;CSDA!C$1:C$500,0)),0)%,DH246*IFERROR(INDEX(CSDA!D$1:D$500,MATCH("Phí dịch vụ"&amp;PAYROLL!DH$2,CSDA!A$1:A$500&amp;CSDA!C$1:C$500,0)),0)%,DJ246*IFERROR(INDEX(CSDA!D$1:D$500,MATCH("Phí dịch vụ"&amp;PAYROLL!DJ$2,CSDA!A$1:A$500&amp;CSDA!C$1:C$500,0)),0)%,BN246*IFERROR(INDEX(CSDA!D$1:D$500,MATCH(BN$2,CSDA!C$1:C$500,0)),0)%)-BN246*7%</f>
        <v/>
      </c>
      <c r="DQ246">
        <f>IFERROR(INDEX(ADJ!$A$1:$BZ$1000,MATCH(PAYROLL!D246,ADJ!A$1:A$500,0),MATCH(PAYROLL!DQ$2,ADJ!$2:$2,0)),0)</f>
        <v/>
      </c>
      <c r="DR246">
        <f>IFERROR(INDEX(ADJ!$A$1:$BZ$1000,MATCH(PAYROLL!D246,ADJ!A$1:A$500,0),MATCH(PAYROLL!DR$2,ADJ!$2:$2,0)),0)</f>
        <v/>
      </c>
      <c r="DS246">
        <f>SUM(DP246:DR246)</f>
        <v/>
      </c>
      <c r="DT246">
        <f>EK246</f>
        <v/>
      </c>
      <c r="DU246">
        <f>SUM(DO246:DR246)</f>
        <v/>
      </c>
      <c r="DV246">
        <f>ROUND(DU246*0.1,0)</f>
        <v/>
      </c>
      <c r="DW246">
        <f>DU246+DV246</f>
        <v/>
      </c>
      <c r="DZ246">
        <f>IFERROR(INDEX(ADJ!$A$1:$BZ$1000,MATCH(PAYROLL!$D246,ADJ!A$1:A$500,0),MATCH(PAYROLL!DZ$2,ADJ!$2:$2,0)),0)</f>
        <v/>
      </c>
      <c r="EA246">
        <f>IFERROR(INDEX(ADJ!$A$1:$BZ$1000,MATCH(PAYROLL!$D246,ADJ!A$1:A$500,0),MATCH(PAYROLL!EA$2,ADJ!$2:$2,0)),0)</f>
        <v/>
      </c>
      <c r="EB246">
        <f>IFERROR(INDEX(ADJ!$A$1:$BZ$1000,MATCH(PAYROLL!$D246,ADJ!A$1:A$500,0),MATCH(PAYROLL!EB$2,ADJ!$2:$2,0)),0)</f>
        <v/>
      </c>
      <c r="EC246">
        <f>IFERROR(INDEX(ADJ!$A$1:$BZ$1000,MATCH(PAYROLL!$D246,ADJ!A$1:A$500,0),MATCH(PAYROLL!EC$2,ADJ!$2:$2,0)),0)</f>
        <v/>
      </c>
      <c r="ED246">
        <f>IFERROR(INDEX(ADJ!$A$1:$BZ$1000,MATCH(PAYROLL!$D246,ADJ!A$1:A$500,0),MATCH(PAYROLL!ED$2,ADJ!$2:$2,0)),0)</f>
        <v/>
      </c>
      <c r="EE246">
        <f>IFERROR(INDEX(ADJ!$A$1:$BZ$1000,MATCH(PAYROLL!$D246,ADJ!A$1:A$500,0),MATCH(PAYROLL!EE$2,ADJ!$2:$2,0)),0)</f>
        <v/>
      </c>
      <c r="EF246">
        <f>IFERROR(INDEX(ADJ!$A$1:$BZ$1000,MATCH(PAYROLL!$D246,ADJ!A$1:A$500,0),MATCH(PAYROLL!EF$2,ADJ!$2:$2,0)),0)</f>
        <v/>
      </c>
      <c r="EG246">
        <f>IFERROR(INDEX(ADJ!$A$1:$BZ$1000,MATCH(PAYROLL!$D246,ADJ!A$1:A$500,0),MATCH(PAYROLL!EG$2,ADJ!$2:$2,0)),0)</f>
        <v/>
      </c>
      <c r="EH246">
        <f>IFERROR(INDEX(ADJ!$A$1:$BZ$1000,MATCH(PAYROLL!$D246,ADJ!A$1:A$500,0),MATCH(PAYROLL!EH$2,ADJ!$2:$2,0)),0)</f>
        <v/>
      </c>
      <c r="EI246">
        <f>IFERROR(INDEX(ADJ!$A$1:$BZ$1000,MATCH(PAYROLL!D246,ADJ!A$1:A$500,0),MATCH(PAYROLL!EI$2,ADJ!$2:$2,0)),0)</f>
        <v/>
      </c>
      <c r="EJ246">
        <f>IFERROR(INDEX(ADJ!$A$1:$BZ$1000,MATCH(PAYROLL!$D246,ADJ!A$1:A$500,0),MATCH(PAYROLL!EJ$2,ADJ!$2:$2,0)),0)</f>
        <v/>
      </c>
      <c r="EK246">
        <f>SUM(DZ246:EJ246)</f>
        <v/>
      </c>
    </row>
    <row r="247">
      <c r="A247" t="n">
        <v>245</v>
      </c>
      <c r="B247" t="inlineStr">
        <is>
          <t>Lê Minh Hoàng</t>
        </is>
      </c>
      <c r="D247" t="inlineStr">
        <is>
          <t>159999-01</t>
        </is>
      </c>
      <c r="S247">
        <f>IFERROR(INDEX(PIS!$A$1:$BZ$1000,MATCH($D247,PIS!C$1:C$500,0),MATCH("Lương CB tháng trước",PIS!$1:$1,0)),0)</f>
        <v/>
      </c>
      <c r="T247">
        <f>IFERROR(INDEX(PIS!$A$1:$BZ$1000,MATCH($D247,PIS!C$1:C$500,0),MATCH("Lương CB hiện tại",PIS!$1:$1,0)),0)</f>
        <v/>
      </c>
      <c r="U247">
        <f>IFERROR(INDEX(PIS!$A$1:$BZ$1000,MATCH($D247,PIS!C$1:C$500,0),MATCH("Lương đóng BHBB",PIS!$1:$1,0)),0)</f>
        <v/>
      </c>
      <c r="V247">
        <f>IFERROR(INDEX(PIS!$A$1:$BZ$1000,MATCH($D247,PIS!C$1:C$500,0),MATCH(V$2,PIS!$2:$2,0)),0)</f>
        <v/>
      </c>
      <c r="W247">
        <f>IFERROR(INDEX(PIS!$A$1:$BZ$1000,MATCH($D247,PIS!C$1:C$500,0),MATCH(W$2,PIS!$2:$2,0)),0)</f>
        <v/>
      </c>
      <c r="X247">
        <f>IFERROR(INDEX(PIS!$A$1:$BZ$1000,MATCH($D247,PIS!C$1:C$500,0),MATCH(X$2,PIS!$2:$2,0)),0)</f>
        <v/>
      </c>
      <c r="Y247">
        <f>IFERROR(INDEX(PIS!$A$1:$BZ$1000,MATCH($D247,PIS!C$1:C$500,0),MATCH(Y$2,PIS!$2:$2,0)),0)</f>
        <v/>
      </c>
      <c r="Z247">
        <f>IFERROR(INDEX(PIS!$A$1:$BZ$1000,MATCH($D247,PIS!C$1:C$500,0),MATCH(Z$2,PIS!$2:$2,0)),0)</f>
        <v/>
      </c>
      <c r="AA247">
        <f>IFERROR(INDEX(PIS!$A$1:$BZ$1000,MATCH($D247,PIS!C$1:C$500,0),MATCH(AA$2,PIS!$2:$2,0)),0)</f>
        <v/>
      </c>
      <c r="AB247">
        <f>IFERROR(INDEX(PIS!$A$1:$BZ$1000,MATCH($D247,PIS!C$1:C$500,0),MATCH(AB$2,PIS!$2:$2,0)),0)</f>
        <v/>
      </c>
      <c r="AC247">
        <f>SUM(V247:AB247)</f>
        <v/>
      </c>
      <c r="AD247">
        <f>IFERROR(INDEX(TIMESHEET!$A$1:$AI$5000,MATCH($D247,TIMESHEET!A$1:A$500,0),MATCH("T100",TIMESHEET!$2:$2,0))-2,0)</f>
        <v/>
      </c>
      <c r="AE247">
        <f>IFERROR(INDEX(TIMESHEET!$A$1:$AI$5000,MATCH($D247,TIMESHEET!A$1:A$500,0),MATCH("T202",TIMESHEET!$2:$2,0)),0)</f>
        <v/>
      </c>
      <c r="AF247">
        <f>IFERROR(INDEX(TIMESHEET!$A$1:$AI$5000,MATCH($D247,TIMESHEET!A$1:A$500,0),MATCH("T302",TIMESHEET!$2:$2,0)),0)</f>
        <v/>
      </c>
      <c r="AG247">
        <f>IFERROR(INDEX(TIMESHEET!$A$1:$AI$5000,MATCH($D247,TIMESHEET!A$1:A$500,0),MATCH("T406",TIMESHEET!$2:$2,0)),0)</f>
        <v/>
      </c>
      <c r="AH247">
        <f>AE247+AG247</f>
        <v/>
      </c>
      <c r="AI247">
        <f>IFERROR(INDEX(TIMESHEET!$A$1:$AI$5000,MATCH($D247,TIMESHEET!A$1:A$500,0),MATCH("T701",TIMESHEET!$2:$2,0)),0)</f>
        <v/>
      </c>
      <c r="AJ247">
        <f>IFERROR(INDEX(TIMESHEET!$A$1:$AI$5000,MATCH($D247,TIMESHEET!B$1:B$500,0),MATCH("T320",TIMESHEET!$2:$2,0)),0)</f>
        <v/>
      </c>
      <c r="AK247">
        <f>IFERROR(IF(LEFT(INDEX(PIS!O$1:O$500,MATCH(D247,PIS!C$1:C$500)),1)="M",T247/AD247*SUM(AE247:AG247),T247*AD247),0)</f>
        <v/>
      </c>
      <c r="AL247">
        <f>IFERROR(INDEX(ADJ!$A$1:$BZ$1000,MATCH(PAYROLL!D247,ADJ!A$1:A$500,0),MATCH(PAYROLL!AL$2,ADJ!$2:$2,0)),0)</f>
        <v/>
      </c>
      <c r="AM247">
        <f>SUM(AK247:AL247)</f>
        <v/>
      </c>
      <c r="AN247">
        <f>IFERROR(ROUND(V247/$AD247*$AH247,0),0)</f>
        <v/>
      </c>
      <c r="AO247">
        <f>IFERROR(ROUND(W247/$AD247*$AH247,0),0)</f>
        <v/>
      </c>
      <c r="AP247">
        <f>IFERROR(ROUND(X247/$AD247*$AE247,0),0)</f>
        <v/>
      </c>
      <c r="AQ247">
        <f>IFERROR(ROUND(Y247/$AD247*$AH247,0),0)</f>
        <v/>
      </c>
      <c r="AR247">
        <f>IFERROR(ROUND(Z247/$AD247*$AH247,0),0)</f>
        <v/>
      </c>
      <c r="AS247">
        <f>IFERROR(ROUND(AA247/$AD247*$AH247,0),0)</f>
        <v/>
      </c>
      <c r="AT247">
        <f>IFERROR(IF((AE247+AF247+AG247)&gt;13,AB247,ROUND(AB247/AD247*AH247,0)),0)</f>
        <v/>
      </c>
      <c r="AU247">
        <f>IFERROR(INDEX(ADJ!$A$1:$BZ$1000,MATCH(PAYROLL!D247,ADJ!A$1:A$500,0),MATCH(PAYROLL!AU$2,ADJ!$2:$2,0)),0)</f>
        <v/>
      </c>
      <c r="AV247">
        <f>ROUND(SUM(AN247:AU247),0)</f>
        <v/>
      </c>
      <c r="AW247">
        <f>IFERROR(INDEX(TIMESHEET!$A$1:$AI$5000,MATCH(PAYROLL!D247,TIMESHEET!A$1:A$500,0),MATCH("T620",TIMESHEET!$2:$2,0)),0)</f>
        <v/>
      </c>
      <c r="AX247">
        <f>IFERROR(INDEX(TIMESHEET!$A$1:$AI$5000,MATCH(PAYROLL!D247,TIMESHEET!A$1:A$500,0),MATCH("T601",TIMESHEET!$2:$2,0)),0)</f>
        <v/>
      </c>
      <c r="AY247">
        <f>IFERROR(INDEX(TIMESHEET!$A$1:$AI$5000,MATCH(PAYROLL!D247,TIMESHEET!A$1:A$500,0),MATCH("T602",TIMESHEET!$2:$2,0)),0)</f>
        <v/>
      </c>
      <c r="AZ247">
        <f>IFERROR(INDEX(TIMESHEET!$A$1:$AI$5000,MATCH(PAYROLL!D247,TIMESHEET!A$1:A$500,0),MATCH("T603",TIMESHEET!$2:$2,0)),0)</f>
        <v/>
      </c>
      <c r="BA247">
        <f>IFERROR(INDEX(TIMESHEET!$A$1:$AI$5000,MATCH(PAYROLL!D247,TIMESHEET!A$1:A$500,0),MATCH("T611",TIMESHEET!$2:$2,0)),0)</f>
        <v/>
      </c>
      <c r="BB247">
        <f>IFERROR(INDEX(TIMESHEET!$A$1:$AI$5000,MATCH(PAYROLL!D247,TIMESHEET!A$1:A$500,0),MATCH("T612",TIMESHEET!$2:$2,0)),0)</f>
        <v/>
      </c>
      <c r="BC247">
        <f>IFERROR(INDEX(TIMESHEET!$A$1:$AI$5000,MATCH(PAYROLL!D247,TIMESHEET!A$1:A$500,0),MATCH("T613",TIMESHEET!$2:$2,0)),0)</f>
        <v/>
      </c>
      <c r="BD247">
        <f>IFERROR(INDEX(TIMESHEET!$A$1:$AI$5000,MATCH(PAYROLL!D247,TIMESHEET!A$1:A$500,0),MATCH("T500",TIMESHEET!$2:$2,0)),0)</f>
        <v/>
      </c>
      <c r="BE247">
        <f>IFERROR(IF(LEFT(INDEX(PIS!O$1:O$500,MATCH(D247,PIS!C$1:C$500)),1)="M",T247/AD247/8*(AW247+AX247*1.5+AY247*2+AZ247*3+BA247*2.1+BB247*2.7+BC247*3.9+BD247*0.3),T247/8*(AW247+AX247*1.5+AY247*2+AZ247*3+BA247*2.1+BB247*2.7+BC247*3.9+BD247*0.3)),0)</f>
        <v/>
      </c>
      <c r="BF247">
        <f>IFERROR(INDEX(ADJ!$A$1:$BZ$1000,MATCH(PAYROLL!$D247,ADJ!A$1:A$500,0),MATCH(PAYROLL!BF$2,ADJ!$2:$2,0)),0)</f>
        <v/>
      </c>
      <c r="BG247">
        <f>IFERROR(INDEX(ADJ!$A$1:$BZ$1000,MATCH(PAYROLL!D247,ADJ!A$1:A$500,0),MATCH(PAYROLL!BG$2,ADJ!$2:$2,0)),0)</f>
        <v/>
      </c>
      <c r="BH247">
        <f>IFERROR(INDEX(ADJ!$A$1:$BZ$1000,MATCH(PAYROLL!D247,ADJ!A$1:A$500,0),MATCH(PAYROLL!BH$2,ADJ!$2:$2,0)),0)</f>
        <v/>
      </c>
      <c r="BI247">
        <f>IFERROR(INDEX(ADJ!$A$1:$BZ$1000,MATCH(PAYROLL!D247,ADJ!A$1:A$500,0),MATCH(PAYROLL!BI$2,ADJ!$2:$2,0)),0)</f>
        <v/>
      </c>
      <c r="BJ247">
        <f>IFERROR(INDEX(ADJ!$A$1:$BZ$1000,MATCH(PAYROLL!D247,ADJ!A$1:A$500,0),MATCH(PAYROLL!BJ$2,ADJ!$2:$2,0)),0)</f>
        <v/>
      </c>
      <c r="BK247">
        <f>SUM(BF247:BJ247)</f>
        <v/>
      </c>
      <c r="BL247">
        <f>IFERROR(INDEX(ADJ!$A$1:$BZ$1000,MATCH(PAYROLL!D247,ADJ!A$1:A$500,0),MATCH(PAYROLL!BL$2,ADJ!$2:$2,0)),0)</f>
        <v/>
      </c>
      <c r="BM247">
        <f>IFERROR(INDEX(ADJ!$A$1:$BZ$1000,MATCH(PAYROLL!D247,ADJ!A$1:A$500,0),MATCH(PAYROLL!BM$2,ADJ!$2:$2,0)),0)</f>
        <v/>
      </c>
      <c r="BN247">
        <f>IFERROR(INDEX(ADJ!$A$1:$BZ$1000,MATCH(PAYROLL!D247,ADJ!A$1:A$500,0),MATCH(PAYROLL!BN$2,ADJ!$2:$2,0)),0)</f>
        <v/>
      </c>
      <c r="BO247">
        <f>IFERROR(INDEX(ADJ!$A$1:$BZ$1000,MATCH(PAYROLL!D247,ADJ!A$1:A$500,0),MATCH(PAYROLL!BO$2,ADJ!$2:$2,0)),0)</f>
        <v/>
      </c>
      <c r="BP247">
        <f>SUM(AM247,AV247,BE247,BK247,BL247:BO247)</f>
        <v/>
      </c>
      <c r="BQ247">
        <f>BO247</f>
        <v/>
      </c>
      <c r="BR247">
        <f>IFERROR(ROUND(IF(LEFT(INDEX(PIS!O$1:O$500,MATCH(D247,PIS!C$1:C$500)),1)="D",T247/8*(BD247*0.3),IF(LEFT(INDEX(PIS!O$1:O$500,MATCH(D247,PIS!C$1:C$500)),1)="H",T247*($BD247*0.3),T247/$AD247/8*($BD247*0.3))),0),0)</f>
        <v/>
      </c>
      <c r="BS247">
        <f>IF(AP247&lt;1,0,MIN(AP247,730000))</f>
        <v/>
      </c>
      <c r="BT247">
        <f>IFERROR(ROUND((BE247-SUM(AW247:BC247)*T247/AD247/8),0)-BR247,0)</f>
        <v/>
      </c>
      <c r="BU247">
        <f>AO247</f>
        <v/>
      </c>
      <c r="BV247">
        <f>SUM(BQ247:BU247)</f>
        <v/>
      </c>
      <c r="BW247">
        <f>BP247-BV247</f>
        <v/>
      </c>
      <c r="BX247">
        <f>IFERROR(IF(RIGHT(INDEX(PIS!O$1:O$500,MATCH(D247,PIS!C$1:C$500)),5)="Gross",MIN(U247+V247,VLOOKUP("R700",TSC!B:C,2,0)*VLOOKUP("R101",TSC!B:C,2,0))*VLOOKUP("R701",TSC!B:C,2,0)%,0),0)</f>
        <v/>
      </c>
      <c r="BY247">
        <f>IFERROR(IF(RIGHT(INDEX(PIS!O$1:O$500,MATCH(D247,PIS!C$1:C$500)),5)="Gross",MIN(U247+V247,VLOOKUP("R700",TSC!B:C,2,0)*VLOOKUP("R101",TSC!B:C,2,0))*VLOOKUP("T704",TSC!B:C,2,0)%,0),0)</f>
        <v/>
      </c>
      <c r="BZ247">
        <f>IFERROR(IF(RIGHT(INDEX(PIS!O$1:O$500,MATCH(D247,PIS!C$1:C$500)),5)="Gross",MIN(U247+V247,VLOOKUP("R700",TSC!B:C,2,0)*VLOOKUP("1",TSC!F:G,2,0))*VLOOKUP("T705",TSC!B:C,2,0)%,0),0)</f>
        <v/>
      </c>
      <c r="CA247">
        <f>IFERROR(INDEX(ADJ!$A$1:$BZ$1000,MATCH(PAYROLL!D247,ADJ!A$1:A$500,0),MATCH(PAYROLL!CA$2,ADJ!$2:$2,0)),0)</f>
        <v/>
      </c>
      <c r="CB247">
        <f>IFERROR(INDEX(ADJ!$A$1:$BZ$1000,MATCH(PAYROLL!D247,ADJ!A$1:A$500,0),MATCH(PAYROLL!CB$2,ADJ!$2:$2,0)),0)</f>
        <v/>
      </c>
      <c r="CC247">
        <f>SUM(BX247:CB247)</f>
        <v/>
      </c>
      <c r="CD247">
        <f>IFERROR(INDEX(PIS!$A$1:$BZ$1000,MATCH(PAYROLL!D247,PIS!C$1:C$500,0),MATCH(PAYROLL!CD$1,PIS!$1:$1,0)),0)</f>
        <v/>
      </c>
      <c r="CE247">
        <f>IFERROR(IF(OR(INDEX(PIS!P$1:P$500,MATCH(D247,PIS!C$1:C$500,0))="LT2",INDEX(PIS!P$1:P$500,MATCH(D247,PIS!C$1:C$500,0))="P10"),0,SUM(CC247,CD247*VLOOKUP("R601",TSC!B:C,2,0),VLOOKUP("R602",TSC!B:C,2,0))),0)</f>
        <v/>
      </c>
      <c r="CF247">
        <f>MAX(BW247-CE247,0)</f>
        <v/>
      </c>
      <c r="CG247">
        <f>IFERROR(IF(OR(RIGHT(INDEX(PIS!P$1:P$500,MATCH(D247,PIS!C$1:C$500)),5)="P10",RIGHT(INDEX(PIS!P$1:P$500,MATCH(D247,PIS!C$1:C$500)),5)="CK"),0,IF(CF247&lt;=5000000,CF247*5%,IF(CF247&lt;=10000000,CF247*10%-250000,IF(CF247&lt;=18000000,CF247*15%-750000,IF(CF247&lt;=32000000,CF247*20%-1650000,IF(CF247&lt;=52000000,CF247*25%-3250000,IF(CF247&lt;=80000000,BH247*30%-5850000,CF247*35%-9850000))))))),0)</f>
        <v/>
      </c>
      <c r="CH247">
        <f>IFERROR(IF(OR(INDEX(PIS!P$1:P$500,MATCH(D247,PIS!C$1:C$500))="LT",INDEX(PIS!P$1:P$500,MATCH(D247,PIS!C$1:C$500))="CK"),0,IF(CF247&lt;2000000,0,CF247*10%)),0)</f>
        <v/>
      </c>
      <c r="CI247">
        <f>IFERROR(INDEX(ADJ!$A$1:$BZ$1000,MATCH(PAYROLL!D247,ADJ!A$1:A$500,0),MATCH(PAYROLL!CI$2,ADJ!$2:$2,0)),0)</f>
        <v/>
      </c>
      <c r="CJ247">
        <f>IFERROR(INDEX(ADJ!$A$1:$BZ$1000,MATCH(PAYROLL!D247,ADJ!A$1:A$500,0),MATCH(PAYROLL!CJ$2,ADJ!$2:$2,0)),0)</f>
        <v/>
      </c>
      <c r="CK247">
        <f>IFERROR(INDEX(ADJ!$A$1:$BZ$1000,MATCH(PAYROLL!D247,ADJ!A$1:A$500,0),MATCH(PAYROLL!CK$2,ADJ!$2:$2,0)),0)</f>
        <v/>
      </c>
      <c r="CL247">
        <f>SUM(CG247:CK247)</f>
        <v/>
      </c>
      <c r="CM247">
        <f>ROUND(SUM(CH247:CK247),0)</f>
        <v/>
      </c>
      <c r="CN247">
        <f>IFERROR(INDEX(CSDA!D$1:D$500,MATCH($CN$2,CSDA!C$1:C$500,0))*INDEX(PIS!V$1:V$500,MATCH(D247,PIS!C$1:C$500))+INDEX(ADJ!$A$1:$BZ$1000,MATCH(PAYROLL!D247,ADJ!A$1:A$500,0),MATCH(PAYROLL!CN$2,ADJ!$2:$2,0)),0)</f>
        <v/>
      </c>
      <c r="CO247">
        <f>IFERROR(INDEX(ADJ!$A$1:$BZ$1000,MATCH(PAYROLL!D247,ADJ!A$1:A$500,0),MATCH(PAYROLL!CO$2,ADJ!$2:$2,0)),0)</f>
        <v/>
      </c>
      <c r="CP247">
        <f>IFERROR(INDEX(ADJ!$A$1:$BZ$1000,MATCH(PAYROLL!D247,ADJ!A$1:A$500,0),MATCH(PAYROLL!CP$2,ADJ!$2:$2,0)),0)</f>
        <v/>
      </c>
      <c r="CQ247">
        <f>BP247-CL247-CI247-CM247-CN247-CO247-CP247-CC247</f>
        <v/>
      </c>
      <c r="CR247">
        <f>IFERROR(IF(RIGHT(INDEX(PIS!O$1:O$500,MATCH(D247,PIS!C$1:C$500,0)),5)="Gross",MIN(U247+V247,VLOOKUP("R700",TSC!B:C,2,0)*VLOOKUP("R101",TSC!B:C,2,0))*(VLOOKUP("T711",TSC!B:C,2,0)+VLOOKUP("T712",TSC!B:C,2,0))%,MIN(T247+V247,VLOOKUP("R700",TSC!B:C,2,0)*VLOOKUP("R101",TSC!B:C,2,0))*(VLOOKUP("T711",TSC!B:C,2,0)+VLOOKUP("T712",TSC!B:C,2,0)+VLOOKUP("R701",TSC!B:C,2,0))%),0)</f>
        <v/>
      </c>
      <c r="CS247">
        <f>IFERROR(IF(RIGHT(INDEX(PIS!O$1:O$500,MATCH(D247,PIS!C$1:C$500,0)),5)="Gross",MIN(U247+V247,VLOOKUP("R700",TSC!B:C,2,0)*VLOOKUP("R101",TSC!B:C,2,0))*(VLOOKUP("T714",TSC!B:C,2,0))%,MIN(T247+V247,VLOOKUP("R700",TSC!B:C,2,0)*VLOOKUP("R101",TSC!B:C,2,0))*(VLOOKUP("T704",TSC!B:C,2,0)+VLOOKUP("T714",TSC!B:C,2,0))%),0)</f>
        <v/>
      </c>
      <c r="CT247">
        <f>IFERROR(IF(RIGHT(INDEX(PIS!O$1:O$500,MATCH(D247,PIS!C$1:C$500,0)),5)="Gross",MIN(U247+V247,VLOOKUP("R700",TSC!B:C,2,0)*VLOOKUP("R101",TSC!B:C,2,0))*VLOOKUP("T705",TSC!B:C,2,0)%,MIN(T247+V247,VLOOKUP("R700",TSC!B:C,2,0)*VLOOKUP("R101",TSC!B:C,2,0))*VLOOKUP("T705",TSC!B:C,2,0)%),0)</f>
        <v/>
      </c>
      <c r="CU247">
        <f>IFERROR(IF(RIGHT(INDEX(PIS!O$1:O$500,MATCH(D247,PIS!C$1:C$500,0)),5)="Gross",MIN(U247+V247,VLOOKUP("R700",TSC!B:C,2,0)*VLOOKUP("R101",TSC!B:C,2,0))*(VLOOKUP("T713",TSC!B:C,2,0))%,MIN(T247+V247,VLOOKUP("R700",TSC!B:C,2,0)*VLOOKUP("R101",TSC!B:C,2,0))*(VLOOKUP("T713",TSC!B:C,2,0))%),0)</f>
        <v/>
      </c>
      <c r="CV247">
        <f>IFERROR(INDEX(ADJ!$A$1:$BZ$1000,MATCH(PAYROLL!D247,ADJ!A$1:A$500,0),MATCH(PAYROLL!CV$2,ADJ!$2:$2,0)),0)</f>
        <v/>
      </c>
      <c r="CW247">
        <f>IFERROR(INDEX(ADJ!$A$1:$BZ$1000,MATCH(PAYROLL!D247,ADJ!A$1:A$500,0),MATCH(PAYROLL!CW$2,ADJ!$2:$2,0)),0)</f>
        <v/>
      </c>
      <c r="CX247">
        <f>SUM(CR247:CW247)</f>
        <v/>
      </c>
      <c r="CY247">
        <f>ROUND(IF(CR247&gt;0,T247+V247*VLOOKUP("R202",TSC!$B$1:$C$500,2,0),0),0)</f>
        <v/>
      </c>
      <c r="CZ247">
        <f>IFERROR(INDEX(CSDA!D$1:D$500,MATCH($CZ$2,CSDA!C$1:C$500,0)),0)</f>
        <v/>
      </c>
      <c r="DA247">
        <f>ROUND(T247*0.7%,0)</f>
        <v/>
      </c>
      <c r="DB247">
        <f>ROUND(T247/12,0)</f>
        <v/>
      </c>
      <c r="DC247">
        <f ref="DC247" t="array">IFERROR(INDEX(CSDA!D$1:D$500,MATCH("Trích giữ"&amp;PAYROLL!DC$2,CSDA!A$1:A$500&amp;CSDA!C$1:C$500,0)),0)</f>
        <v/>
      </c>
      <c r="DD247">
        <f ref="DD247" t="array">IFERROR(INDEX(CSDA!D$1:D$500,MATCH("Trích giữ"&amp;PAYROLL!DD$2,CSDA!A$1:A$500&amp;CSDA!C$1:C$500,0)),0)</f>
        <v/>
      </c>
      <c r="DE247">
        <f ref="DE247" t="array">IFERROR(INDEX(CSDA!D$1:D$500,MATCH("Trích giữ"&amp;PAYROLL!DE$2,CSDA!A$1:A$500&amp;CSDA!C$1:C$500,0)),0)</f>
        <v/>
      </c>
      <c r="DF247">
        <f>IFERROR(INDEX(CSDA!D$1:D$500,MATCH(PAYROLL!DF$2,CSDA!C$1:C$500,0)),0)</f>
        <v/>
      </c>
      <c r="DG247">
        <f ref="DG247" t="array">IFERROR(INDEX(CSDA!D$1:D$500,MATCH("Trích giữ"&amp;PAYROLL!DG$2,CSDA!A$1:A$500&amp;CSDA!C$1:C$500,0)),0)</f>
        <v/>
      </c>
      <c r="DH247">
        <f>ROUND(T247/26,0)</f>
        <v/>
      </c>
      <c r="DI247">
        <f ref="DI247" t="array">IFERROR(INDEX(CSDA!D$1:D$500,MATCH("Trích giữ"&amp;PAYROLL!DI$2,CSDA!A$1:A$500&amp;CSDA!C$1:C$500,0)),0)</f>
        <v/>
      </c>
      <c r="DJ247">
        <f>IF(U247=0,T247*21.5%-BL247,0)</f>
        <v/>
      </c>
      <c r="DK247">
        <f ref="DK247" t="array">IFERROR(INDEX(CSDA!D$1:D$500,MATCH("Trích giữ"&amp;PAYROLL!DK$2,CSDA!A$1:A$500&amp;CSDA!C$1:C$500,0)),0)</f>
        <v/>
      </c>
      <c r="DL247">
        <f>IFERROR(INDEX(CSDA!D$1:D$500,MATCH(PAYROLL!DL$2,CSDA!C$1:C$500,0))/12,0)</f>
        <v/>
      </c>
      <c r="DM247">
        <f>SUM(DB247:DL247)</f>
        <v/>
      </c>
      <c r="DN247">
        <f>IFERROR(INDEX(ADJ!$A$1:$BZ$1000,MATCH(PAYROLL!D247,ADJ!A$1:A$500,0),MATCH(PAYROLL!DN$2,ADJ!$2:$2,0)),0)</f>
        <v/>
      </c>
      <c r="DO247">
        <f>IFERROR(SUM(BP247,DM247:DN247,CX247:DA247)-DT247,0)</f>
        <v/>
      </c>
      <c r="DP247">
        <f ref="DP247" t="array">SUM(BW247*IFERROR(INDEX(CSDA!D$1:D$500,MATCH(BW$2,CSDA!C$1:C$500,0)),0)%,CX247*IFERROR(INDEX(CSDA!D$1:D$500,MATCH(CX$2,CSDA!C$1:C$500,0)),0)%,DA247*IFERROR(INDEX(CSDA!D$1:D$500,MATCH(DA$2,CSDA!C$1:C$500,0)),0)%,DB247*IFERROR(INDEX(CSDA!D$1:D$500,MATCH(DB$2,CSDA!C$1:C$500,0)),0)%,DF247*IFERROR(INDEX(CSDA!D$1:D$500,MATCH("Phí dịch vụ"&amp;PAYROLL!DF$2,CSDA!A$1:A$500&amp;CSDA!C$1:C$500,0)),0)%,DC247*IFERROR(INDEX(CSDA!D$1:D$500,MATCH("Phí dịch vụ"&amp;PAYROLL!DC$2,CSDA!A$1:A$500&amp;CSDA!C$1:C$500,0)),0)%,DH247*IFERROR(INDEX(CSDA!D$1:D$500,MATCH("Phí dịch vụ"&amp;PAYROLL!DH$2,CSDA!A$1:A$500&amp;CSDA!C$1:C$500,0)),0)%,DJ247*IFERROR(INDEX(CSDA!D$1:D$500,MATCH("Phí dịch vụ"&amp;PAYROLL!DJ$2,CSDA!A$1:A$500&amp;CSDA!C$1:C$500,0)),0)%,BN247*IFERROR(INDEX(CSDA!D$1:D$500,MATCH(BN$2,CSDA!C$1:C$500,0)),0)%)-BN247*7%</f>
        <v/>
      </c>
      <c r="DQ247">
        <f>IFERROR(INDEX(ADJ!$A$1:$BZ$1000,MATCH(PAYROLL!D247,ADJ!A$1:A$500,0),MATCH(PAYROLL!DQ$2,ADJ!$2:$2,0)),0)</f>
        <v/>
      </c>
      <c r="DR247">
        <f>IFERROR(INDEX(ADJ!$A$1:$BZ$1000,MATCH(PAYROLL!D247,ADJ!A$1:A$500,0),MATCH(PAYROLL!DR$2,ADJ!$2:$2,0)),0)</f>
        <v/>
      </c>
      <c r="DS247">
        <f>SUM(DP247:DR247)</f>
        <v/>
      </c>
      <c r="DT247">
        <f>EK247</f>
        <v/>
      </c>
      <c r="DU247">
        <f>SUM(DO247:DR247)</f>
        <v/>
      </c>
      <c r="DV247">
        <f>ROUND(DU247*0.1,0)</f>
        <v/>
      </c>
      <c r="DW247">
        <f>DU247+DV247</f>
        <v/>
      </c>
      <c r="DZ247">
        <f>IFERROR(INDEX(ADJ!$A$1:$BZ$1000,MATCH(PAYROLL!$D247,ADJ!A$1:A$500,0),MATCH(PAYROLL!DZ$2,ADJ!$2:$2,0)),0)</f>
        <v/>
      </c>
      <c r="EA247">
        <f>IFERROR(INDEX(ADJ!$A$1:$BZ$1000,MATCH(PAYROLL!$D247,ADJ!A$1:A$500,0),MATCH(PAYROLL!EA$2,ADJ!$2:$2,0)),0)</f>
        <v/>
      </c>
      <c r="EB247">
        <f>IFERROR(INDEX(ADJ!$A$1:$BZ$1000,MATCH(PAYROLL!$D247,ADJ!A$1:A$500,0),MATCH(PAYROLL!EB$2,ADJ!$2:$2,0)),0)</f>
        <v/>
      </c>
      <c r="EC247">
        <f>IFERROR(INDEX(ADJ!$A$1:$BZ$1000,MATCH(PAYROLL!$D247,ADJ!A$1:A$500,0),MATCH(PAYROLL!EC$2,ADJ!$2:$2,0)),0)</f>
        <v/>
      </c>
      <c r="ED247">
        <f>IFERROR(INDEX(ADJ!$A$1:$BZ$1000,MATCH(PAYROLL!$D247,ADJ!A$1:A$500,0),MATCH(PAYROLL!ED$2,ADJ!$2:$2,0)),0)</f>
        <v/>
      </c>
      <c r="EE247">
        <f>IFERROR(INDEX(ADJ!$A$1:$BZ$1000,MATCH(PAYROLL!$D247,ADJ!A$1:A$500,0),MATCH(PAYROLL!EE$2,ADJ!$2:$2,0)),0)</f>
        <v/>
      </c>
      <c r="EF247">
        <f>IFERROR(INDEX(ADJ!$A$1:$BZ$1000,MATCH(PAYROLL!$D247,ADJ!A$1:A$500,0),MATCH(PAYROLL!EF$2,ADJ!$2:$2,0)),0)</f>
        <v/>
      </c>
      <c r="EG247">
        <f>IFERROR(INDEX(ADJ!$A$1:$BZ$1000,MATCH(PAYROLL!$D247,ADJ!A$1:A$500,0),MATCH(PAYROLL!EG$2,ADJ!$2:$2,0)),0)</f>
        <v/>
      </c>
      <c r="EH247">
        <f>IFERROR(INDEX(ADJ!$A$1:$BZ$1000,MATCH(PAYROLL!$D247,ADJ!A$1:A$500,0),MATCH(PAYROLL!EH$2,ADJ!$2:$2,0)),0)</f>
        <v/>
      </c>
      <c r="EI247">
        <f>IFERROR(INDEX(ADJ!$A$1:$BZ$1000,MATCH(PAYROLL!D247,ADJ!A$1:A$500,0),MATCH(PAYROLL!EI$2,ADJ!$2:$2,0)),0)</f>
        <v/>
      </c>
      <c r="EJ247">
        <f>IFERROR(INDEX(ADJ!$A$1:$BZ$1000,MATCH(PAYROLL!$D247,ADJ!A$1:A$500,0),MATCH(PAYROLL!EJ$2,ADJ!$2:$2,0)),0)</f>
        <v/>
      </c>
      <c r="EK247">
        <f>SUM(DZ247:EJ247)</f>
        <v/>
      </c>
    </row>
    <row r="248">
      <c r="A248" t="n">
        <v>246</v>
      </c>
      <c r="B248" t="inlineStr">
        <is>
          <t>Nguyễn Phương Chinh</t>
        </is>
      </c>
      <c r="D248" t="inlineStr">
        <is>
          <t>159997-01</t>
        </is>
      </c>
      <c r="S248">
        <f>IFERROR(INDEX(PIS!$A$1:$BZ$1000,MATCH($D248,PIS!C$1:C$500,0),MATCH("Lương CB tháng trước",PIS!$1:$1,0)),0)</f>
        <v/>
      </c>
      <c r="T248">
        <f>IFERROR(INDEX(PIS!$A$1:$BZ$1000,MATCH($D248,PIS!C$1:C$500,0),MATCH("Lương CB hiện tại",PIS!$1:$1,0)),0)</f>
        <v/>
      </c>
      <c r="U248">
        <f>IFERROR(INDEX(PIS!$A$1:$BZ$1000,MATCH($D248,PIS!C$1:C$500,0),MATCH("Lương đóng BHBB",PIS!$1:$1,0)),0)</f>
        <v/>
      </c>
      <c r="V248">
        <f>IFERROR(INDEX(PIS!$A$1:$BZ$1000,MATCH($D248,PIS!C$1:C$500,0),MATCH(V$2,PIS!$2:$2,0)),0)</f>
        <v/>
      </c>
      <c r="W248">
        <f>IFERROR(INDEX(PIS!$A$1:$BZ$1000,MATCH($D248,PIS!C$1:C$500,0),MATCH(W$2,PIS!$2:$2,0)),0)</f>
        <v/>
      </c>
      <c r="X248">
        <f>IFERROR(INDEX(PIS!$A$1:$BZ$1000,MATCH($D248,PIS!C$1:C$500,0),MATCH(X$2,PIS!$2:$2,0)),0)</f>
        <v/>
      </c>
      <c r="Y248">
        <f>IFERROR(INDEX(PIS!$A$1:$BZ$1000,MATCH($D248,PIS!C$1:C$500,0),MATCH(Y$2,PIS!$2:$2,0)),0)</f>
        <v/>
      </c>
      <c r="Z248">
        <f>IFERROR(INDEX(PIS!$A$1:$BZ$1000,MATCH($D248,PIS!C$1:C$500,0),MATCH(Z$2,PIS!$2:$2,0)),0)</f>
        <v/>
      </c>
      <c r="AA248">
        <f>IFERROR(INDEX(PIS!$A$1:$BZ$1000,MATCH($D248,PIS!C$1:C$500,0),MATCH(AA$2,PIS!$2:$2,0)),0)</f>
        <v/>
      </c>
      <c r="AB248">
        <f>IFERROR(INDEX(PIS!$A$1:$BZ$1000,MATCH($D248,PIS!C$1:C$500,0),MATCH(AB$2,PIS!$2:$2,0)),0)</f>
        <v/>
      </c>
      <c r="AC248">
        <f>SUM(V248:AB248)</f>
        <v/>
      </c>
      <c r="AD248">
        <f>IFERROR(INDEX(TIMESHEET!$A$1:$AI$5000,MATCH($D248,TIMESHEET!A$1:A$500,0),MATCH("T100",TIMESHEET!$2:$2,0))-2,0)</f>
        <v/>
      </c>
      <c r="AE248">
        <f>IFERROR(INDEX(TIMESHEET!$A$1:$AI$5000,MATCH($D248,TIMESHEET!A$1:A$500,0),MATCH("T202",TIMESHEET!$2:$2,0)),0)</f>
        <v/>
      </c>
      <c r="AF248">
        <f>IFERROR(INDEX(TIMESHEET!$A$1:$AI$5000,MATCH($D248,TIMESHEET!A$1:A$500,0),MATCH("T302",TIMESHEET!$2:$2,0)),0)</f>
        <v/>
      </c>
      <c r="AG248">
        <f>IFERROR(INDEX(TIMESHEET!$A$1:$AI$5000,MATCH($D248,TIMESHEET!A$1:A$500,0),MATCH("T406",TIMESHEET!$2:$2,0)),0)</f>
        <v/>
      </c>
      <c r="AH248">
        <f>AE248+AG248</f>
        <v/>
      </c>
      <c r="AI248">
        <f>IFERROR(INDEX(TIMESHEET!$A$1:$AI$5000,MATCH($D248,TIMESHEET!A$1:A$500,0),MATCH("T701",TIMESHEET!$2:$2,0)),0)</f>
        <v/>
      </c>
      <c r="AJ248">
        <f>IFERROR(INDEX(TIMESHEET!$A$1:$AI$5000,MATCH($D248,TIMESHEET!B$1:B$500,0),MATCH("T320",TIMESHEET!$2:$2,0)),0)</f>
        <v/>
      </c>
      <c r="AK248">
        <f>IFERROR(IF(LEFT(INDEX(PIS!O$1:O$500,MATCH(D248,PIS!C$1:C$500)),1)="M",T248/AD248*SUM(AE248:AG248),T248*AD248),0)</f>
        <v/>
      </c>
      <c r="AL248">
        <f>IFERROR(INDEX(ADJ!$A$1:$BZ$1000,MATCH(PAYROLL!D248,ADJ!A$1:A$500,0),MATCH(PAYROLL!AL$2,ADJ!$2:$2,0)),0)</f>
        <v/>
      </c>
      <c r="AM248">
        <f>SUM(AK248:AL248)</f>
        <v/>
      </c>
      <c r="AN248">
        <f>IFERROR(ROUND(V248/$AD248*$AH248,0),0)</f>
        <v/>
      </c>
      <c r="AO248">
        <f>IFERROR(ROUND(W248/$AD248*$AH248,0),0)</f>
        <v/>
      </c>
      <c r="AP248">
        <f>IFERROR(ROUND(X248/$AD248*$AE248,0),0)</f>
        <v/>
      </c>
      <c r="AQ248">
        <f>IFERROR(ROUND(Y248/$AD248*$AH248,0),0)</f>
        <v/>
      </c>
      <c r="AR248">
        <f>IFERROR(ROUND(Z248/$AD248*$AH248,0),0)</f>
        <v/>
      </c>
      <c r="AS248">
        <f>IFERROR(ROUND(AA248/$AD248*$AH248,0),0)</f>
        <v/>
      </c>
      <c r="AT248">
        <f>IFERROR(IF((AE248+AF248+AG248)&gt;13,AB248,ROUND(AB248/AD248*AH248,0)),0)</f>
        <v/>
      </c>
      <c r="AU248">
        <f>IFERROR(INDEX(ADJ!$A$1:$BZ$1000,MATCH(PAYROLL!D248,ADJ!A$1:A$500,0),MATCH(PAYROLL!AU$2,ADJ!$2:$2,0)),0)</f>
        <v/>
      </c>
      <c r="AV248">
        <f>ROUND(SUM(AN248:AU248),0)</f>
        <v/>
      </c>
      <c r="AW248">
        <f>IFERROR(INDEX(TIMESHEET!$A$1:$AI$5000,MATCH(PAYROLL!D248,TIMESHEET!A$1:A$500,0),MATCH("T620",TIMESHEET!$2:$2,0)),0)</f>
        <v/>
      </c>
      <c r="AX248">
        <f>IFERROR(INDEX(TIMESHEET!$A$1:$AI$5000,MATCH(PAYROLL!D248,TIMESHEET!A$1:A$500,0),MATCH("T601",TIMESHEET!$2:$2,0)),0)</f>
        <v/>
      </c>
      <c r="AY248">
        <f>IFERROR(INDEX(TIMESHEET!$A$1:$AI$5000,MATCH(PAYROLL!D248,TIMESHEET!A$1:A$500,0),MATCH("T602",TIMESHEET!$2:$2,0)),0)</f>
        <v/>
      </c>
      <c r="AZ248">
        <f>IFERROR(INDEX(TIMESHEET!$A$1:$AI$5000,MATCH(PAYROLL!D248,TIMESHEET!A$1:A$500,0),MATCH("T603",TIMESHEET!$2:$2,0)),0)</f>
        <v/>
      </c>
      <c r="BA248">
        <f>IFERROR(INDEX(TIMESHEET!$A$1:$AI$5000,MATCH(PAYROLL!D248,TIMESHEET!A$1:A$500,0),MATCH("T611",TIMESHEET!$2:$2,0)),0)</f>
        <v/>
      </c>
      <c r="BB248">
        <f>IFERROR(INDEX(TIMESHEET!$A$1:$AI$5000,MATCH(PAYROLL!D248,TIMESHEET!A$1:A$500,0),MATCH("T612",TIMESHEET!$2:$2,0)),0)</f>
        <v/>
      </c>
      <c r="BC248">
        <f>IFERROR(INDEX(TIMESHEET!$A$1:$AI$5000,MATCH(PAYROLL!D248,TIMESHEET!A$1:A$500,0),MATCH("T613",TIMESHEET!$2:$2,0)),0)</f>
        <v/>
      </c>
      <c r="BD248">
        <f>IFERROR(INDEX(TIMESHEET!$A$1:$AI$5000,MATCH(PAYROLL!D248,TIMESHEET!A$1:A$500,0),MATCH("T500",TIMESHEET!$2:$2,0)),0)</f>
        <v/>
      </c>
      <c r="BE248">
        <f>IFERROR(IF(LEFT(INDEX(PIS!O$1:O$500,MATCH(D248,PIS!C$1:C$500)),1)="M",T248/AD248/8*(AW248+AX248*1.5+AY248*2+AZ248*3+BA248*2.1+BB248*2.7+BC248*3.9+BD248*0.3),T248/8*(AW248+AX248*1.5+AY248*2+AZ248*3+BA248*2.1+BB248*2.7+BC248*3.9+BD248*0.3)),0)</f>
        <v/>
      </c>
      <c r="BF248">
        <f>IFERROR(INDEX(ADJ!$A$1:$BZ$1000,MATCH(PAYROLL!$D248,ADJ!A$1:A$500,0),MATCH(PAYROLL!BF$2,ADJ!$2:$2,0)),0)</f>
        <v/>
      </c>
      <c r="BG248">
        <f>IFERROR(INDEX(ADJ!$A$1:$BZ$1000,MATCH(PAYROLL!D248,ADJ!A$1:A$500,0),MATCH(PAYROLL!BG$2,ADJ!$2:$2,0)),0)</f>
        <v/>
      </c>
      <c r="BH248">
        <f>IFERROR(INDEX(ADJ!$A$1:$BZ$1000,MATCH(PAYROLL!D248,ADJ!A$1:A$500,0),MATCH(PAYROLL!BH$2,ADJ!$2:$2,0)),0)</f>
        <v/>
      </c>
      <c r="BI248">
        <f>IFERROR(INDEX(ADJ!$A$1:$BZ$1000,MATCH(PAYROLL!D248,ADJ!A$1:A$500,0),MATCH(PAYROLL!BI$2,ADJ!$2:$2,0)),0)</f>
        <v/>
      </c>
      <c r="BJ248">
        <f>IFERROR(INDEX(ADJ!$A$1:$BZ$1000,MATCH(PAYROLL!D248,ADJ!A$1:A$500,0),MATCH(PAYROLL!BJ$2,ADJ!$2:$2,0)),0)</f>
        <v/>
      </c>
      <c r="BK248">
        <f>SUM(BF248:BJ248)</f>
        <v/>
      </c>
      <c r="BL248">
        <f>IFERROR(INDEX(ADJ!$A$1:$BZ$1000,MATCH(PAYROLL!D248,ADJ!A$1:A$500,0),MATCH(PAYROLL!BL$2,ADJ!$2:$2,0)),0)</f>
        <v/>
      </c>
      <c r="BM248">
        <f>IFERROR(INDEX(ADJ!$A$1:$BZ$1000,MATCH(PAYROLL!D248,ADJ!A$1:A$500,0),MATCH(PAYROLL!BM$2,ADJ!$2:$2,0)),0)</f>
        <v/>
      </c>
      <c r="BN248">
        <f>IFERROR(INDEX(ADJ!$A$1:$BZ$1000,MATCH(PAYROLL!D248,ADJ!A$1:A$500,0),MATCH(PAYROLL!BN$2,ADJ!$2:$2,0)),0)</f>
        <v/>
      </c>
      <c r="BO248">
        <f>IFERROR(INDEX(ADJ!$A$1:$BZ$1000,MATCH(PAYROLL!D248,ADJ!A$1:A$500,0),MATCH(PAYROLL!BO$2,ADJ!$2:$2,0)),0)</f>
        <v/>
      </c>
      <c r="BP248">
        <f>SUM(AM248,AV248,BE248,BK248,BL248:BO248)</f>
        <v/>
      </c>
      <c r="BQ248">
        <f>BO248</f>
        <v/>
      </c>
      <c r="BR248">
        <f>IFERROR(ROUND(IF(LEFT(INDEX(PIS!O$1:O$500,MATCH(D248,PIS!C$1:C$500)),1)="D",T248/8*(BD248*0.3),IF(LEFT(INDEX(PIS!O$1:O$500,MATCH(D248,PIS!C$1:C$500)),1)="H",T248*($BD248*0.3),T248/$AD248/8*($BD248*0.3))),0),0)</f>
        <v/>
      </c>
      <c r="BS248">
        <f>IF(AP248&lt;1,0,MIN(AP248,730000))</f>
        <v/>
      </c>
      <c r="BT248">
        <f>IFERROR(ROUND((BE248-SUM(AW248:BC248)*T248/AD248/8),0)-BR248,0)</f>
        <v/>
      </c>
      <c r="BU248">
        <f>AO248</f>
        <v/>
      </c>
      <c r="BV248">
        <f>SUM(BQ248:BU248)</f>
        <v/>
      </c>
      <c r="BW248">
        <f>BP248-BV248</f>
        <v/>
      </c>
      <c r="BX248">
        <f>IFERROR(IF(RIGHT(INDEX(PIS!O$1:O$500,MATCH(D248,PIS!C$1:C$500)),5)="Gross",MIN(U248+V248,VLOOKUP("R700",TSC!B:C,2,0)*VLOOKUP("R101",TSC!B:C,2,0))*VLOOKUP("R701",TSC!B:C,2,0)%,0),0)</f>
        <v/>
      </c>
      <c r="BY248">
        <f>IFERROR(IF(RIGHT(INDEX(PIS!O$1:O$500,MATCH(D248,PIS!C$1:C$500)),5)="Gross",MIN(U248+V248,VLOOKUP("R700",TSC!B:C,2,0)*VLOOKUP("R101",TSC!B:C,2,0))*VLOOKUP("T704",TSC!B:C,2,0)%,0),0)</f>
        <v/>
      </c>
      <c r="BZ248">
        <f>IFERROR(IF(RIGHT(INDEX(PIS!O$1:O$500,MATCH(D248,PIS!C$1:C$500)),5)="Gross",MIN(U248+V248,VLOOKUP("R700",TSC!B:C,2,0)*VLOOKUP("1",TSC!F:G,2,0))*VLOOKUP("T705",TSC!B:C,2,0)%,0),0)</f>
        <v/>
      </c>
      <c r="CA248">
        <f>IFERROR(INDEX(ADJ!$A$1:$BZ$1000,MATCH(PAYROLL!D248,ADJ!A$1:A$500,0),MATCH(PAYROLL!CA$2,ADJ!$2:$2,0)),0)</f>
        <v/>
      </c>
      <c r="CB248">
        <f>IFERROR(INDEX(ADJ!$A$1:$BZ$1000,MATCH(PAYROLL!D248,ADJ!A$1:A$500,0),MATCH(PAYROLL!CB$2,ADJ!$2:$2,0)),0)</f>
        <v/>
      </c>
      <c r="CC248">
        <f>SUM(BX248:CB248)</f>
        <v/>
      </c>
      <c r="CD248">
        <f>IFERROR(INDEX(PIS!$A$1:$BZ$1000,MATCH(PAYROLL!D248,PIS!C$1:C$500,0),MATCH(PAYROLL!CD$1,PIS!$1:$1,0)),0)</f>
        <v/>
      </c>
      <c r="CE248">
        <f>IFERROR(IF(OR(INDEX(PIS!P$1:P$500,MATCH(D248,PIS!C$1:C$500,0))="LT2",INDEX(PIS!P$1:P$500,MATCH(D248,PIS!C$1:C$500,0))="P10"),0,SUM(CC248,CD248*VLOOKUP("R601",TSC!B:C,2,0),VLOOKUP("R602",TSC!B:C,2,0))),0)</f>
        <v/>
      </c>
      <c r="CF248">
        <f>MAX(BW248-CE248,0)</f>
        <v/>
      </c>
      <c r="CG248">
        <f>IFERROR(IF(OR(RIGHT(INDEX(PIS!P$1:P$500,MATCH(D248,PIS!C$1:C$500)),5)="P10",RIGHT(INDEX(PIS!P$1:P$500,MATCH(D248,PIS!C$1:C$500)),5)="CK"),0,IF(CF248&lt;=5000000,CF248*5%,IF(CF248&lt;=10000000,CF248*10%-250000,IF(CF248&lt;=18000000,CF248*15%-750000,IF(CF248&lt;=32000000,CF248*20%-1650000,IF(CF248&lt;=52000000,CF248*25%-3250000,IF(CF248&lt;=80000000,BH248*30%-5850000,CF248*35%-9850000))))))),0)</f>
        <v/>
      </c>
      <c r="CH248">
        <f>IFERROR(IF(OR(INDEX(PIS!P$1:P$500,MATCH(D248,PIS!C$1:C$500))="LT",INDEX(PIS!P$1:P$500,MATCH(D248,PIS!C$1:C$500))="CK"),0,IF(CF248&lt;2000000,0,CF248*10%)),0)</f>
        <v/>
      </c>
      <c r="CI248">
        <f>IFERROR(INDEX(ADJ!$A$1:$BZ$1000,MATCH(PAYROLL!D248,ADJ!A$1:A$500,0),MATCH(PAYROLL!CI$2,ADJ!$2:$2,0)),0)</f>
        <v/>
      </c>
      <c r="CJ248">
        <f>IFERROR(INDEX(ADJ!$A$1:$BZ$1000,MATCH(PAYROLL!D248,ADJ!A$1:A$500,0),MATCH(PAYROLL!CJ$2,ADJ!$2:$2,0)),0)</f>
        <v/>
      </c>
      <c r="CK248">
        <f>IFERROR(INDEX(ADJ!$A$1:$BZ$1000,MATCH(PAYROLL!D248,ADJ!A$1:A$500,0),MATCH(PAYROLL!CK$2,ADJ!$2:$2,0)),0)</f>
        <v/>
      </c>
      <c r="CL248">
        <f>SUM(CG248:CK248)</f>
        <v/>
      </c>
      <c r="CM248">
        <f>ROUND(SUM(CH248:CK248),0)</f>
        <v/>
      </c>
      <c r="CN248">
        <f>IFERROR(INDEX(CSDA!D$1:D$500,MATCH($CN$2,CSDA!C$1:C$500,0))*INDEX(PIS!V$1:V$500,MATCH(D248,PIS!C$1:C$500))+INDEX(ADJ!$A$1:$BZ$1000,MATCH(PAYROLL!D248,ADJ!A$1:A$500,0),MATCH(PAYROLL!CN$2,ADJ!$2:$2,0)),0)</f>
        <v/>
      </c>
      <c r="CO248">
        <f>IFERROR(INDEX(ADJ!$A$1:$BZ$1000,MATCH(PAYROLL!D248,ADJ!A$1:A$500,0),MATCH(PAYROLL!CO$2,ADJ!$2:$2,0)),0)</f>
        <v/>
      </c>
      <c r="CP248">
        <f>IFERROR(INDEX(ADJ!$A$1:$BZ$1000,MATCH(PAYROLL!D248,ADJ!A$1:A$500,0),MATCH(PAYROLL!CP$2,ADJ!$2:$2,0)),0)</f>
        <v/>
      </c>
      <c r="CQ248">
        <f>BP248-CL248-CI248-CM248-CN248-CO248-CP248-CC248</f>
        <v/>
      </c>
      <c r="CR248">
        <f>IFERROR(IF(RIGHT(INDEX(PIS!O$1:O$500,MATCH(D248,PIS!C$1:C$500,0)),5)="Gross",MIN(U248+V248,VLOOKUP("R700",TSC!B:C,2,0)*VLOOKUP("R101",TSC!B:C,2,0))*(VLOOKUP("T711",TSC!B:C,2,0)+VLOOKUP("T712",TSC!B:C,2,0))%,MIN(T248+V248,VLOOKUP("R700",TSC!B:C,2,0)*VLOOKUP("R101",TSC!B:C,2,0))*(VLOOKUP("T711",TSC!B:C,2,0)+VLOOKUP("T712",TSC!B:C,2,0)+VLOOKUP("R701",TSC!B:C,2,0))%),0)</f>
        <v/>
      </c>
      <c r="CS248">
        <f>IFERROR(IF(RIGHT(INDEX(PIS!O$1:O$500,MATCH(D248,PIS!C$1:C$500,0)),5)="Gross",MIN(U248+V248,VLOOKUP("R700",TSC!B:C,2,0)*VLOOKUP("R101",TSC!B:C,2,0))*(VLOOKUP("T714",TSC!B:C,2,0))%,MIN(T248+V248,VLOOKUP("R700",TSC!B:C,2,0)*VLOOKUP("R101",TSC!B:C,2,0))*(VLOOKUP("T704",TSC!B:C,2,0)+VLOOKUP("T714",TSC!B:C,2,0))%),0)</f>
        <v/>
      </c>
      <c r="CT248">
        <f>IFERROR(IF(RIGHT(INDEX(PIS!O$1:O$500,MATCH(D248,PIS!C$1:C$500,0)),5)="Gross",MIN(U248+V248,VLOOKUP("R700",TSC!B:C,2,0)*VLOOKUP("R101",TSC!B:C,2,0))*VLOOKUP("T705",TSC!B:C,2,0)%,MIN(T248+V248,VLOOKUP("R700",TSC!B:C,2,0)*VLOOKUP("R101",TSC!B:C,2,0))*VLOOKUP("T705",TSC!B:C,2,0)%),0)</f>
        <v/>
      </c>
      <c r="CU248">
        <f>IFERROR(IF(RIGHT(INDEX(PIS!O$1:O$500,MATCH(D248,PIS!C$1:C$500,0)),5)="Gross",MIN(U248+V248,VLOOKUP("R700",TSC!B:C,2,0)*VLOOKUP("R101",TSC!B:C,2,0))*(VLOOKUP("T713",TSC!B:C,2,0))%,MIN(T248+V248,VLOOKUP("R700",TSC!B:C,2,0)*VLOOKUP("R101",TSC!B:C,2,0))*(VLOOKUP("T713",TSC!B:C,2,0))%),0)</f>
        <v/>
      </c>
      <c r="CV248">
        <f>IFERROR(INDEX(ADJ!$A$1:$BZ$1000,MATCH(PAYROLL!D248,ADJ!A$1:A$500,0),MATCH(PAYROLL!CV$2,ADJ!$2:$2,0)),0)</f>
        <v/>
      </c>
      <c r="CW248">
        <f>IFERROR(INDEX(ADJ!$A$1:$BZ$1000,MATCH(PAYROLL!D248,ADJ!A$1:A$500,0),MATCH(PAYROLL!CW$2,ADJ!$2:$2,0)),0)</f>
        <v/>
      </c>
      <c r="CX248">
        <f>SUM(CR248:CW248)</f>
        <v/>
      </c>
      <c r="CY248">
        <f>ROUND(IF(CR248&gt;0,T248+V248*VLOOKUP("R202",TSC!$B$1:$C$500,2,0),0),0)</f>
        <v/>
      </c>
      <c r="CZ248">
        <f>IFERROR(INDEX(CSDA!D$1:D$500,MATCH($CZ$2,CSDA!C$1:C$500,0)),0)</f>
        <v/>
      </c>
      <c r="DA248">
        <f>ROUND(T248*0.7%,0)</f>
        <v/>
      </c>
      <c r="DB248">
        <f>ROUND(T248/12,0)</f>
        <v/>
      </c>
      <c r="DC248">
        <f ref="DC248" t="array">IFERROR(INDEX(CSDA!D$1:D$500,MATCH("Trích giữ"&amp;PAYROLL!DC$2,CSDA!A$1:A$500&amp;CSDA!C$1:C$500,0)),0)</f>
        <v/>
      </c>
      <c r="DD248">
        <f ref="DD248" t="array">IFERROR(INDEX(CSDA!D$1:D$500,MATCH("Trích giữ"&amp;PAYROLL!DD$2,CSDA!A$1:A$500&amp;CSDA!C$1:C$500,0)),0)</f>
        <v/>
      </c>
      <c r="DE248">
        <f ref="DE248" t="array">IFERROR(INDEX(CSDA!D$1:D$500,MATCH("Trích giữ"&amp;PAYROLL!DE$2,CSDA!A$1:A$500&amp;CSDA!C$1:C$500,0)),0)</f>
        <v/>
      </c>
      <c r="DF248">
        <f>IFERROR(INDEX(CSDA!D$1:D$500,MATCH(PAYROLL!DF$2,CSDA!C$1:C$500,0)),0)</f>
        <v/>
      </c>
      <c r="DG248">
        <f ref="DG248" t="array">IFERROR(INDEX(CSDA!D$1:D$500,MATCH("Trích giữ"&amp;PAYROLL!DG$2,CSDA!A$1:A$500&amp;CSDA!C$1:C$500,0)),0)</f>
        <v/>
      </c>
      <c r="DH248">
        <f>ROUND(T248/26,0)</f>
        <v/>
      </c>
      <c r="DI248">
        <f ref="DI248" t="array">IFERROR(INDEX(CSDA!D$1:D$500,MATCH("Trích giữ"&amp;PAYROLL!DI$2,CSDA!A$1:A$500&amp;CSDA!C$1:C$500,0)),0)</f>
        <v/>
      </c>
      <c r="DJ248">
        <f>IF(U248=0,T248*21.5%-BL248,0)</f>
        <v/>
      </c>
      <c r="DK248">
        <f ref="DK248" t="array">IFERROR(INDEX(CSDA!D$1:D$500,MATCH("Trích giữ"&amp;PAYROLL!DK$2,CSDA!A$1:A$500&amp;CSDA!C$1:C$500,0)),0)</f>
        <v/>
      </c>
      <c r="DL248">
        <f>IFERROR(INDEX(CSDA!D$1:D$500,MATCH(PAYROLL!DL$2,CSDA!C$1:C$500,0))/12,0)</f>
        <v/>
      </c>
      <c r="DM248">
        <f>SUM(DB248:DL248)</f>
        <v/>
      </c>
      <c r="DN248">
        <f>IFERROR(INDEX(ADJ!$A$1:$BZ$1000,MATCH(PAYROLL!D248,ADJ!A$1:A$500,0),MATCH(PAYROLL!DN$2,ADJ!$2:$2,0)),0)</f>
        <v/>
      </c>
      <c r="DO248">
        <f>IFERROR(SUM(BP248,DM248:DN248,CX248:DA248)-DT248,0)</f>
        <v/>
      </c>
      <c r="DP248">
        <f ref="DP248" t="array">SUM(BW248*IFERROR(INDEX(CSDA!D$1:D$500,MATCH(BW$2,CSDA!C$1:C$500,0)),0)%,CX248*IFERROR(INDEX(CSDA!D$1:D$500,MATCH(CX$2,CSDA!C$1:C$500,0)),0)%,DA248*IFERROR(INDEX(CSDA!D$1:D$500,MATCH(DA$2,CSDA!C$1:C$500,0)),0)%,DB248*IFERROR(INDEX(CSDA!D$1:D$500,MATCH(DB$2,CSDA!C$1:C$500,0)),0)%,DF248*IFERROR(INDEX(CSDA!D$1:D$500,MATCH("Phí dịch vụ"&amp;PAYROLL!DF$2,CSDA!A$1:A$500&amp;CSDA!C$1:C$500,0)),0)%,DC248*IFERROR(INDEX(CSDA!D$1:D$500,MATCH("Phí dịch vụ"&amp;PAYROLL!DC$2,CSDA!A$1:A$500&amp;CSDA!C$1:C$500,0)),0)%,DH248*IFERROR(INDEX(CSDA!D$1:D$500,MATCH("Phí dịch vụ"&amp;PAYROLL!DH$2,CSDA!A$1:A$500&amp;CSDA!C$1:C$500,0)),0)%,DJ248*IFERROR(INDEX(CSDA!D$1:D$500,MATCH("Phí dịch vụ"&amp;PAYROLL!DJ$2,CSDA!A$1:A$500&amp;CSDA!C$1:C$500,0)),0)%,BN248*IFERROR(INDEX(CSDA!D$1:D$500,MATCH(BN$2,CSDA!C$1:C$500,0)),0)%)-BN248*7%</f>
        <v/>
      </c>
      <c r="DQ248">
        <f>IFERROR(INDEX(ADJ!$A$1:$BZ$1000,MATCH(PAYROLL!D248,ADJ!A$1:A$500,0),MATCH(PAYROLL!DQ$2,ADJ!$2:$2,0)),0)</f>
        <v/>
      </c>
      <c r="DR248">
        <f>IFERROR(INDEX(ADJ!$A$1:$BZ$1000,MATCH(PAYROLL!D248,ADJ!A$1:A$500,0),MATCH(PAYROLL!DR$2,ADJ!$2:$2,0)),0)</f>
        <v/>
      </c>
      <c r="DS248">
        <f>SUM(DP248:DR248)</f>
        <v/>
      </c>
      <c r="DT248">
        <f>EK248</f>
        <v/>
      </c>
      <c r="DU248">
        <f>SUM(DO248:DR248)</f>
        <v/>
      </c>
      <c r="DV248">
        <f>ROUND(DU248*0.1,0)</f>
        <v/>
      </c>
      <c r="DW248">
        <f>DU248+DV248</f>
        <v/>
      </c>
      <c r="DZ248">
        <f>IFERROR(INDEX(ADJ!$A$1:$BZ$1000,MATCH(PAYROLL!$D248,ADJ!A$1:A$500,0),MATCH(PAYROLL!DZ$2,ADJ!$2:$2,0)),0)</f>
        <v/>
      </c>
      <c r="EA248">
        <f>IFERROR(INDEX(ADJ!$A$1:$BZ$1000,MATCH(PAYROLL!$D248,ADJ!A$1:A$500,0),MATCH(PAYROLL!EA$2,ADJ!$2:$2,0)),0)</f>
        <v/>
      </c>
      <c r="EB248">
        <f>IFERROR(INDEX(ADJ!$A$1:$BZ$1000,MATCH(PAYROLL!$D248,ADJ!A$1:A$500,0),MATCH(PAYROLL!EB$2,ADJ!$2:$2,0)),0)</f>
        <v/>
      </c>
      <c r="EC248">
        <f>IFERROR(INDEX(ADJ!$A$1:$BZ$1000,MATCH(PAYROLL!$D248,ADJ!A$1:A$500,0),MATCH(PAYROLL!EC$2,ADJ!$2:$2,0)),0)</f>
        <v/>
      </c>
      <c r="ED248">
        <f>IFERROR(INDEX(ADJ!$A$1:$BZ$1000,MATCH(PAYROLL!$D248,ADJ!A$1:A$500,0),MATCH(PAYROLL!ED$2,ADJ!$2:$2,0)),0)</f>
        <v/>
      </c>
      <c r="EE248">
        <f>IFERROR(INDEX(ADJ!$A$1:$BZ$1000,MATCH(PAYROLL!$D248,ADJ!A$1:A$500,0),MATCH(PAYROLL!EE$2,ADJ!$2:$2,0)),0)</f>
        <v/>
      </c>
      <c r="EF248">
        <f>IFERROR(INDEX(ADJ!$A$1:$BZ$1000,MATCH(PAYROLL!$D248,ADJ!A$1:A$500,0),MATCH(PAYROLL!EF$2,ADJ!$2:$2,0)),0)</f>
        <v/>
      </c>
      <c r="EG248">
        <f>IFERROR(INDEX(ADJ!$A$1:$BZ$1000,MATCH(PAYROLL!$D248,ADJ!A$1:A$500,0),MATCH(PAYROLL!EG$2,ADJ!$2:$2,0)),0)</f>
        <v/>
      </c>
      <c r="EH248">
        <f>IFERROR(INDEX(ADJ!$A$1:$BZ$1000,MATCH(PAYROLL!$D248,ADJ!A$1:A$500,0),MATCH(PAYROLL!EH$2,ADJ!$2:$2,0)),0)</f>
        <v/>
      </c>
      <c r="EI248">
        <f>IFERROR(INDEX(ADJ!$A$1:$BZ$1000,MATCH(PAYROLL!D248,ADJ!A$1:A$500,0),MATCH(PAYROLL!EI$2,ADJ!$2:$2,0)),0)</f>
        <v/>
      </c>
      <c r="EJ248">
        <f>IFERROR(INDEX(ADJ!$A$1:$BZ$1000,MATCH(PAYROLL!$D248,ADJ!A$1:A$500,0),MATCH(PAYROLL!EJ$2,ADJ!$2:$2,0)),0)</f>
        <v/>
      </c>
      <c r="EK248">
        <f>SUM(DZ248:EJ248)</f>
        <v/>
      </c>
    </row>
    <row r="249">
      <c r="A249" t="n">
        <v>247</v>
      </c>
      <c r="B249" t="inlineStr">
        <is>
          <t>Cao Xuân Cường</t>
        </is>
      </c>
      <c r="D249" t="inlineStr">
        <is>
          <t>159889-02</t>
        </is>
      </c>
      <c r="S249">
        <f>IFERROR(INDEX(PIS!$A$1:$BZ$1000,MATCH($D249,PIS!C$1:C$500,0),MATCH("Lương CB tháng trước",PIS!$1:$1,0)),0)</f>
        <v/>
      </c>
      <c r="T249">
        <f>IFERROR(INDEX(PIS!$A$1:$BZ$1000,MATCH($D249,PIS!C$1:C$500,0),MATCH("Lương CB hiện tại",PIS!$1:$1,0)),0)</f>
        <v/>
      </c>
      <c r="U249">
        <f>IFERROR(INDEX(PIS!$A$1:$BZ$1000,MATCH($D249,PIS!C$1:C$500,0),MATCH("Lương đóng BHBB",PIS!$1:$1,0)),0)</f>
        <v/>
      </c>
      <c r="V249">
        <f>IFERROR(INDEX(PIS!$A$1:$BZ$1000,MATCH($D249,PIS!C$1:C$500,0),MATCH(V$2,PIS!$2:$2,0)),0)</f>
        <v/>
      </c>
      <c r="W249">
        <f>IFERROR(INDEX(PIS!$A$1:$BZ$1000,MATCH($D249,PIS!C$1:C$500,0),MATCH(W$2,PIS!$2:$2,0)),0)</f>
        <v/>
      </c>
      <c r="X249">
        <f>IFERROR(INDEX(PIS!$A$1:$BZ$1000,MATCH($D249,PIS!C$1:C$500,0),MATCH(X$2,PIS!$2:$2,0)),0)</f>
        <v/>
      </c>
      <c r="Y249">
        <f>IFERROR(INDEX(PIS!$A$1:$BZ$1000,MATCH($D249,PIS!C$1:C$500,0),MATCH(Y$2,PIS!$2:$2,0)),0)</f>
        <v/>
      </c>
      <c r="Z249">
        <f>IFERROR(INDEX(PIS!$A$1:$BZ$1000,MATCH($D249,PIS!C$1:C$500,0),MATCH(Z$2,PIS!$2:$2,0)),0)</f>
        <v/>
      </c>
      <c r="AA249">
        <f>IFERROR(INDEX(PIS!$A$1:$BZ$1000,MATCH($D249,PIS!C$1:C$500,0),MATCH(AA$2,PIS!$2:$2,0)),0)</f>
        <v/>
      </c>
      <c r="AB249">
        <f>IFERROR(INDEX(PIS!$A$1:$BZ$1000,MATCH($D249,PIS!C$1:C$500,0),MATCH(AB$2,PIS!$2:$2,0)),0)</f>
        <v/>
      </c>
      <c r="AC249">
        <f>SUM(V249:AB249)</f>
        <v/>
      </c>
      <c r="AD249">
        <f>IFERROR(INDEX(TIMESHEET!$A$1:$AI$5000,MATCH($D249,TIMESHEET!A$1:A$500,0),MATCH("T100",TIMESHEET!$2:$2,0))-2,0)</f>
        <v/>
      </c>
      <c r="AE249">
        <f>IFERROR(INDEX(TIMESHEET!$A$1:$AI$5000,MATCH($D249,TIMESHEET!A$1:A$500,0),MATCH("T202",TIMESHEET!$2:$2,0)),0)</f>
        <v/>
      </c>
      <c r="AF249">
        <f>IFERROR(INDEX(TIMESHEET!$A$1:$AI$5000,MATCH($D249,TIMESHEET!A$1:A$500,0),MATCH("T302",TIMESHEET!$2:$2,0)),0)</f>
        <v/>
      </c>
      <c r="AG249">
        <f>IFERROR(INDEX(TIMESHEET!$A$1:$AI$5000,MATCH($D249,TIMESHEET!A$1:A$500,0),MATCH("T406",TIMESHEET!$2:$2,0)),0)</f>
        <v/>
      </c>
      <c r="AH249">
        <f>AE249+AG249</f>
        <v/>
      </c>
      <c r="AI249">
        <f>IFERROR(INDEX(TIMESHEET!$A$1:$AI$5000,MATCH($D249,TIMESHEET!A$1:A$500,0),MATCH("T701",TIMESHEET!$2:$2,0)),0)</f>
        <v/>
      </c>
      <c r="AJ249">
        <f>IFERROR(INDEX(TIMESHEET!$A$1:$AI$5000,MATCH($D249,TIMESHEET!B$1:B$500,0),MATCH("T320",TIMESHEET!$2:$2,0)),0)</f>
        <v/>
      </c>
      <c r="AK249">
        <f>IFERROR(IF(LEFT(INDEX(PIS!O$1:O$500,MATCH(D249,PIS!C$1:C$500)),1)="M",T249/AD249*SUM(AE249:AG249),T249*AD249),0)</f>
        <v/>
      </c>
      <c r="AL249">
        <f>IFERROR(INDEX(ADJ!$A$1:$BZ$1000,MATCH(PAYROLL!D249,ADJ!A$1:A$500,0),MATCH(PAYROLL!AL$2,ADJ!$2:$2,0)),0)</f>
        <v/>
      </c>
      <c r="AM249">
        <f>SUM(AK249:AL249)</f>
        <v/>
      </c>
      <c r="AN249">
        <f>IFERROR(ROUND(V249/$AD249*$AH249,0),0)</f>
        <v/>
      </c>
      <c r="AO249">
        <f>IFERROR(ROUND(W249/$AD249*$AH249,0),0)</f>
        <v/>
      </c>
      <c r="AP249">
        <f>IFERROR(ROUND(X249/$AD249*$AE249,0),0)</f>
        <v/>
      </c>
      <c r="AQ249">
        <f>IFERROR(ROUND(Y249/$AD249*$AH249,0),0)</f>
        <v/>
      </c>
      <c r="AR249">
        <f>IFERROR(ROUND(Z249/$AD249*$AH249,0),0)</f>
        <v/>
      </c>
      <c r="AS249">
        <f>IFERROR(ROUND(AA249/$AD249*$AH249,0),0)</f>
        <v/>
      </c>
      <c r="AT249">
        <f>IFERROR(IF((AE249+AF249+AG249)&gt;13,AB249,ROUND(AB249/AD249*AH249,0)),0)</f>
        <v/>
      </c>
      <c r="AU249">
        <f>IFERROR(INDEX(ADJ!$A$1:$BZ$1000,MATCH(PAYROLL!D249,ADJ!A$1:A$500,0),MATCH(PAYROLL!AU$2,ADJ!$2:$2,0)),0)</f>
        <v/>
      </c>
      <c r="AV249">
        <f>ROUND(SUM(AN249:AU249),0)</f>
        <v/>
      </c>
      <c r="AW249">
        <f>IFERROR(INDEX(TIMESHEET!$A$1:$AI$5000,MATCH(PAYROLL!D249,TIMESHEET!A$1:A$500,0),MATCH("T620",TIMESHEET!$2:$2,0)),0)</f>
        <v/>
      </c>
      <c r="AX249">
        <f>IFERROR(INDEX(TIMESHEET!$A$1:$AI$5000,MATCH(PAYROLL!D249,TIMESHEET!A$1:A$500,0),MATCH("T601",TIMESHEET!$2:$2,0)),0)</f>
        <v/>
      </c>
      <c r="AY249">
        <f>IFERROR(INDEX(TIMESHEET!$A$1:$AI$5000,MATCH(PAYROLL!D249,TIMESHEET!A$1:A$500,0),MATCH("T602",TIMESHEET!$2:$2,0)),0)</f>
        <v/>
      </c>
      <c r="AZ249">
        <f>IFERROR(INDEX(TIMESHEET!$A$1:$AI$5000,MATCH(PAYROLL!D249,TIMESHEET!A$1:A$500,0),MATCH("T603",TIMESHEET!$2:$2,0)),0)</f>
        <v/>
      </c>
      <c r="BA249">
        <f>IFERROR(INDEX(TIMESHEET!$A$1:$AI$5000,MATCH(PAYROLL!D249,TIMESHEET!A$1:A$500,0),MATCH("T611",TIMESHEET!$2:$2,0)),0)</f>
        <v/>
      </c>
      <c r="BB249">
        <f>IFERROR(INDEX(TIMESHEET!$A$1:$AI$5000,MATCH(PAYROLL!D249,TIMESHEET!A$1:A$500,0),MATCH("T612",TIMESHEET!$2:$2,0)),0)</f>
        <v/>
      </c>
      <c r="BC249">
        <f>IFERROR(INDEX(TIMESHEET!$A$1:$AI$5000,MATCH(PAYROLL!D249,TIMESHEET!A$1:A$500,0),MATCH("T613",TIMESHEET!$2:$2,0)),0)</f>
        <v/>
      </c>
      <c r="BD249">
        <f>IFERROR(INDEX(TIMESHEET!$A$1:$AI$5000,MATCH(PAYROLL!D249,TIMESHEET!A$1:A$500,0),MATCH("T500",TIMESHEET!$2:$2,0)),0)</f>
        <v/>
      </c>
      <c r="BE249">
        <f>IFERROR(IF(LEFT(INDEX(PIS!O$1:O$500,MATCH(D249,PIS!C$1:C$500)),1)="M",T249/AD249/8*(AW249+AX249*1.5+AY249*2+AZ249*3+BA249*2.1+BB249*2.7+BC249*3.9+BD249*0.3),T249/8*(AW249+AX249*1.5+AY249*2+AZ249*3+BA249*2.1+BB249*2.7+BC249*3.9+BD249*0.3)),0)</f>
        <v/>
      </c>
      <c r="BF249">
        <f>IFERROR(INDEX(ADJ!$A$1:$BZ$1000,MATCH(PAYROLL!$D249,ADJ!A$1:A$500,0),MATCH(PAYROLL!BF$2,ADJ!$2:$2,0)),0)</f>
        <v/>
      </c>
      <c r="BG249">
        <f>IFERROR(INDEX(ADJ!$A$1:$BZ$1000,MATCH(PAYROLL!D249,ADJ!A$1:A$500,0),MATCH(PAYROLL!BG$2,ADJ!$2:$2,0)),0)</f>
        <v/>
      </c>
      <c r="BH249">
        <f>IFERROR(INDEX(ADJ!$A$1:$BZ$1000,MATCH(PAYROLL!D249,ADJ!A$1:A$500,0),MATCH(PAYROLL!BH$2,ADJ!$2:$2,0)),0)</f>
        <v/>
      </c>
      <c r="BI249">
        <f>IFERROR(INDEX(ADJ!$A$1:$BZ$1000,MATCH(PAYROLL!D249,ADJ!A$1:A$500,0),MATCH(PAYROLL!BI$2,ADJ!$2:$2,0)),0)</f>
        <v/>
      </c>
      <c r="BJ249">
        <f>IFERROR(INDEX(ADJ!$A$1:$BZ$1000,MATCH(PAYROLL!D249,ADJ!A$1:A$500,0),MATCH(PAYROLL!BJ$2,ADJ!$2:$2,0)),0)</f>
        <v/>
      </c>
      <c r="BK249">
        <f>SUM(BF249:BJ249)</f>
        <v/>
      </c>
      <c r="BL249">
        <f>IFERROR(INDEX(ADJ!$A$1:$BZ$1000,MATCH(PAYROLL!D249,ADJ!A$1:A$500,0),MATCH(PAYROLL!BL$2,ADJ!$2:$2,0)),0)</f>
        <v/>
      </c>
      <c r="BM249">
        <f>IFERROR(INDEX(ADJ!$A$1:$BZ$1000,MATCH(PAYROLL!D249,ADJ!A$1:A$500,0),MATCH(PAYROLL!BM$2,ADJ!$2:$2,0)),0)</f>
        <v/>
      </c>
      <c r="BN249">
        <f>IFERROR(INDEX(ADJ!$A$1:$BZ$1000,MATCH(PAYROLL!D249,ADJ!A$1:A$500,0),MATCH(PAYROLL!BN$2,ADJ!$2:$2,0)),0)</f>
        <v/>
      </c>
      <c r="BO249">
        <f>IFERROR(INDEX(ADJ!$A$1:$BZ$1000,MATCH(PAYROLL!D249,ADJ!A$1:A$500,0),MATCH(PAYROLL!BO$2,ADJ!$2:$2,0)),0)</f>
        <v/>
      </c>
      <c r="BP249">
        <f>SUM(AM249,AV249,BE249,BK249,BL249:BO249)</f>
        <v/>
      </c>
      <c r="BQ249">
        <f>BO249</f>
        <v/>
      </c>
      <c r="BR249">
        <f>IFERROR(ROUND(IF(LEFT(INDEX(PIS!O$1:O$500,MATCH(D249,PIS!C$1:C$500)),1)="D",T249/8*(BD249*0.3),IF(LEFT(INDEX(PIS!O$1:O$500,MATCH(D249,PIS!C$1:C$500)),1)="H",T249*($BD249*0.3),T249/$AD249/8*($BD249*0.3))),0),0)</f>
        <v/>
      </c>
      <c r="BS249">
        <f>IF(AP249&lt;1,0,MIN(AP249,730000))</f>
        <v/>
      </c>
      <c r="BT249">
        <f>IFERROR(ROUND((BE249-SUM(AW249:BC249)*T249/AD249/8),0)-BR249,0)</f>
        <v/>
      </c>
      <c r="BU249">
        <f>AO249</f>
        <v/>
      </c>
      <c r="BV249">
        <f>SUM(BQ249:BU249)</f>
        <v/>
      </c>
      <c r="BW249">
        <f>BP249-BV249</f>
        <v/>
      </c>
      <c r="BX249">
        <f>IFERROR(IF(RIGHT(INDEX(PIS!O$1:O$500,MATCH(D249,PIS!C$1:C$500)),5)="Gross",MIN(U249+V249,VLOOKUP("R700",TSC!B:C,2,0)*VLOOKUP("R101",TSC!B:C,2,0))*VLOOKUP("R701",TSC!B:C,2,0)%,0),0)</f>
        <v/>
      </c>
      <c r="BY249">
        <f>IFERROR(IF(RIGHT(INDEX(PIS!O$1:O$500,MATCH(D249,PIS!C$1:C$500)),5)="Gross",MIN(U249+V249,VLOOKUP("R700",TSC!B:C,2,0)*VLOOKUP("R101",TSC!B:C,2,0))*VLOOKUP("T704",TSC!B:C,2,0)%,0),0)</f>
        <v/>
      </c>
      <c r="BZ249">
        <f>IFERROR(IF(RIGHT(INDEX(PIS!O$1:O$500,MATCH(D249,PIS!C$1:C$500)),5)="Gross",MIN(U249+V249,VLOOKUP("R700",TSC!B:C,2,0)*VLOOKUP("1",TSC!F:G,2,0))*VLOOKUP("T705",TSC!B:C,2,0)%,0),0)</f>
        <v/>
      </c>
      <c r="CA249">
        <f>IFERROR(INDEX(ADJ!$A$1:$BZ$1000,MATCH(PAYROLL!D249,ADJ!A$1:A$500,0),MATCH(PAYROLL!CA$2,ADJ!$2:$2,0)),0)</f>
        <v/>
      </c>
      <c r="CB249">
        <f>IFERROR(INDEX(ADJ!$A$1:$BZ$1000,MATCH(PAYROLL!D249,ADJ!A$1:A$500,0),MATCH(PAYROLL!CB$2,ADJ!$2:$2,0)),0)</f>
        <v/>
      </c>
      <c r="CC249">
        <f>SUM(BX249:CB249)</f>
        <v/>
      </c>
      <c r="CD249">
        <f>IFERROR(INDEX(PIS!$A$1:$BZ$1000,MATCH(PAYROLL!D249,PIS!C$1:C$500,0),MATCH(PAYROLL!CD$1,PIS!$1:$1,0)),0)</f>
        <v/>
      </c>
      <c r="CE249">
        <f>IFERROR(IF(OR(INDEX(PIS!P$1:P$500,MATCH(D249,PIS!C$1:C$500,0))="LT2",INDEX(PIS!P$1:P$500,MATCH(D249,PIS!C$1:C$500,0))="P10"),0,SUM(CC249,CD249*VLOOKUP("R601",TSC!B:C,2,0),VLOOKUP("R602",TSC!B:C,2,0))),0)</f>
        <v/>
      </c>
      <c r="CF249">
        <f>MAX(BW249-CE249,0)</f>
        <v/>
      </c>
      <c r="CG249">
        <f>IFERROR(IF(OR(RIGHT(INDEX(PIS!P$1:P$500,MATCH(D249,PIS!C$1:C$500)),5)="P10",RIGHT(INDEX(PIS!P$1:P$500,MATCH(D249,PIS!C$1:C$500)),5)="CK"),0,IF(CF249&lt;=5000000,CF249*5%,IF(CF249&lt;=10000000,CF249*10%-250000,IF(CF249&lt;=18000000,CF249*15%-750000,IF(CF249&lt;=32000000,CF249*20%-1650000,IF(CF249&lt;=52000000,CF249*25%-3250000,IF(CF249&lt;=80000000,BH249*30%-5850000,CF249*35%-9850000))))))),0)</f>
        <v/>
      </c>
      <c r="CH249">
        <f>IFERROR(IF(OR(INDEX(PIS!P$1:P$500,MATCH(D249,PIS!C$1:C$500))="LT",INDEX(PIS!P$1:P$500,MATCH(D249,PIS!C$1:C$500))="CK"),0,IF(CF249&lt;2000000,0,CF249*10%)),0)</f>
        <v/>
      </c>
      <c r="CI249">
        <f>IFERROR(INDEX(ADJ!$A$1:$BZ$1000,MATCH(PAYROLL!D249,ADJ!A$1:A$500,0),MATCH(PAYROLL!CI$2,ADJ!$2:$2,0)),0)</f>
        <v/>
      </c>
      <c r="CJ249">
        <f>IFERROR(INDEX(ADJ!$A$1:$BZ$1000,MATCH(PAYROLL!D249,ADJ!A$1:A$500,0),MATCH(PAYROLL!CJ$2,ADJ!$2:$2,0)),0)</f>
        <v/>
      </c>
      <c r="CK249">
        <f>IFERROR(INDEX(ADJ!$A$1:$BZ$1000,MATCH(PAYROLL!D249,ADJ!A$1:A$500,0),MATCH(PAYROLL!CK$2,ADJ!$2:$2,0)),0)</f>
        <v/>
      </c>
      <c r="CL249">
        <f>SUM(CG249:CK249)</f>
        <v/>
      </c>
      <c r="CM249">
        <f>ROUND(SUM(CH249:CK249),0)</f>
        <v/>
      </c>
      <c r="CN249">
        <f>IFERROR(INDEX(CSDA!D$1:D$500,MATCH($CN$2,CSDA!C$1:C$500,0))*INDEX(PIS!V$1:V$500,MATCH(D249,PIS!C$1:C$500))+INDEX(ADJ!$A$1:$BZ$1000,MATCH(PAYROLL!D249,ADJ!A$1:A$500,0),MATCH(PAYROLL!CN$2,ADJ!$2:$2,0)),0)</f>
        <v/>
      </c>
      <c r="CO249">
        <f>IFERROR(INDEX(ADJ!$A$1:$BZ$1000,MATCH(PAYROLL!D249,ADJ!A$1:A$500,0),MATCH(PAYROLL!CO$2,ADJ!$2:$2,0)),0)</f>
        <v/>
      </c>
      <c r="CP249">
        <f>IFERROR(INDEX(ADJ!$A$1:$BZ$1000,MATCH(PAYROLL!D249,ADJ!A$1:A$500,0),MATCH(PAYROLL!CP$2,ADJ!$2:$2,0)),0)</f>
        <v/>
      </c>
      <c r="CQ249">
        <f>BP249-CL249-CI249-CM249-CN249-CO249-CP249-CC249</f>
        <v/>
      </c>
      <c r="CR249">
        <f>IFERROR(IF(RIGHT(INDEX(PIS!O$1:O$500,MATCH(D249,PIS!C$1:C$500,0)),5)="Gross",MIN(U249+V249,VLOOKUP("R700",TSC!B:C,2,0)*VLOOKUP("R101",TSC!B:C,2,0))*(VLOOKUP("T711",TSC!B:C,2,0)+VLOOKUP("T712",TSC!B:C,2,0))%,MIN(T249+V249,VLOOKUP("R700",TSC!B:C,2,0)*VLOOKUP("R101",TSC!B:C,2,0))*(VLOOKUP("T711",TSC!B:C,2,0)+VLOOKUP("T712",TSC!B:C,2,0)+VLOOKUP("R701",TSC!B:C,2,0))%),0)</f>
        <v/>
      </c>
      <c r="CS249">
        <f>IFERROR(IF(RIGHT(INDEX(PIS!O$1:O$500,MATCH(D249,PIS!C$1:C$500,0)),5)="Gross",MIN(U249+V249,VLOOKUP("R700",TSC!B:C,2,0)*VLOOKUP("R101",TSC!B:C,2,0))*(VLOOKUP("T714",TSC!B:C,2,0))%,MIN(T249+V249,VLOOKUP("R700",TSC!B:C,2,0)*VLOOKUP("R101",TSC!B:C,2,0))*(VLOOKUP("T704",TSC!B:C,2,0)+VLOOKUP("T714",TSC!B:C,2,0))%),0)</f>
        <v/>
      </c>
      <c r="CT249">
        <f>IFERROR(IF(RIGHT(INDEX(PIS!O$1:O$500,MATCH(D249,PIS!C$1:C$500,0)),5)="Gross",MIN(U249+V249,VLOOKUP("R700",TSC!B:C,2,0)*VLOOKUP("R101",TSC!B:C,2,0))*VLOOKUP("T705",TSC!B:C,2,0)%,MIN(T249+V249,VLOOKUP("R700",TSC!B:C,2,0)*VLOOKUP("R101",TSC!B:C,2,0))*VLOOKUP("T705",TSC!B:C,2,0)%),0)</f>
        <v/>
      </c>
      <c r="CU249">
        <f>IFERROR(IF(RIGHT(INDEX(PIS!O$1:O$500,MATCH(D249,PIS!C$1:C$500,0)),5)="Gross",MIN(U249+V249,VLOOKUP("R700",TSC!B:C,2,0)*VLOOKUP("R101",TSC!B:C,2,0))*(VLOOKUP("T713",TSC!B:C,2,0))%,MIN(T249+V249,VLOOKUP("R700",TSC!B:C,2,0)*VLOOKUP("R101",TSC!B:C,2,0))*(VLOOKUP("T713",TSC!B:C,2,0))%),0)</f>
        <v/>
      </c>
      <c r="CV249">
        <f>IFERROR(INDEX(ADJ!$A$1:$BZ$1000,MATCH(PAYROLL!D249,ADJ!A$1:A$500,0),MATCH(PAYROLL!CV$2,ADJ!$2:$2,0)),0)</f>
        <v/>
      </c>
      <c r="CW249">
        <f>IFERROR(INDEX(ADJ!$A$1:$BZ$1000,MATCH(PAYROLL!D249,ADJ!A$1:A$500,0),MATCH(PAYROLL!CW$2,ADJ!$2:$2,0)),0)</f>
        <v/>
      </c>
      <c r="CX249">
        <f>SUM(CR249:CW249)</f>
        <v/>
      </c>
      <c r="CY249">
        <f>ROUND(IF(CR249&gt;0,T249+V249*VLOOKUP("R202",TSC!$B$1:$C$500,2,0),0),0)</f>
        <v/>
      </c>
      <c r="CZ249">
        <f>IFERROR(INDEX(CSDA!D$1:D$500,MATCH($CZ$2,CSDA!C$1:C$500,0)),0)</f>
        <v/>
      </c>
      <c r="DA249">
        <f>ROUND(T249*0.7%,0)</f>
        <v/>
      </c>
      <c r="DB249">
        <f>ROUND(T249/12,0)</f>
        <v/>
      </c>
      <c r="DC249">
        <f ref="DC249" t="array">IFERROR(INDEX(CSDA!D$1:D$500,MATCH("Trích giữ"&amp;PAYROLL!DC$2,CSDA!A$1:A$500&amp;CSDA!C$1:C$500,0)),0)</f>
        <v/>
      </c>
      <c r="DD249">
        <f ref="DD249" t="array">IFERROR(INDEX(CSDA!D$1:D$500,MATCH("Trích giữ"&amp;PAYROLL!DD$2,CSDA!A$1:A$500&amp;CSDA!C$1:C$500,0)),0)</f>
        <v/>
      </c>
      <c r="DE249">
        <f ref="DE249" t="array">IFERROR(INDEX(CSDA!D$1:D$500,MATCH("Trích giữ"&amp;PAYROLL!DE$2,CSDA!A$1:A$500&amp;CSDA!C$1:C$500,0)),0)</f>
        <v/>
      </c>
      <c r="DF249">
        <f>IFERROR(INDEX(CSDA!D$1:D$500,MATCH(PAYROLL!DF$2,CSDA!C$1:C$500,0)),0)</f>
        <v/>
      </c>
      <c r="DG249">
        <f ref="DG249" t="array">IFERROR(INDEX(CSDA!D$1:D$500,MATCH("Trích giữ"&amp;PAYROLL!DG$2,CSDA!A$1:A$500&amp;CSDA!C$1:C$500,0)),0)</f>
        <v/>
      </c>
      <c r="DH249">
        <f>ROUND(T249/26,0)</f>
        <v/>
      </c>
      <c r="DI249">
        <f ref="DI249" t="array">IFERROR(INDEX(CSDA!D$1:D$500,MATCH("Trích giữ"&amp;PAYROLL!DI$2,CSDA!A$1:A$500&amp;CSDA!C$1:C$500,0)),0)</f>
        <v/>
      </c>
      <c r="DJ249">
        <f>IF(U249=0,T249*21.5%-BL249,0)</f>
        <v/>
      </c>
      <c r="DK249">
        <f ref="DK249" t="array">IFERROR(INDEX(CSDA!D$1:D$500,MATCH("Trích giữ"&amp;PAYROLL!DK$2,CSDA!A$1:A$500&amp;CSDA!C$1:C$500,0)),0)</f>
        <v/>
      </c>
      <c r="DL249">
        <f>IFERROR(INDEX(CSDA!D$1:D$500,MATCH(PAYROLL!DL$2,CSDA!C$1:C$500,0))/12,0)</f>
        <v/>
      </c>
      <c r="DM249">
        <f>SUM(DB249:DL249)</f>
        <v/>
      </c>
      <c r="DN249">
        <f>IFERROR(INDEX(ADJ!$A$1:$BZ$1000,MATCH(PAYROLL!D249,ADJ!A$1:A$500,0),MATCH(PAYROLL!DN$2,ADJ!$2:$2,0)),0)</f>
        <v/>
      </c>
      <c r="DO249">
        <f>IFERROR(SUM(BP249,DM249:DN249,CX249:DA249)-DT249,0)</f>
        <v/>
      </c>
      <c r="DP249">
        <f ref="DP249" t="array">SUM(BW249*IFERROR(INDEX(CSDA!D$1:D$500,MATCH(BW$2,CSDA!C$1:C$500,0)),0)%,CX249*IFERROR(INDEX(CSDA!D$1:D$500,MATCH(CX$2,CSDA!C$1:C$500,0)),0)%,DA249*IFERROR(INDEX(CSDA!D$1:D$500,MATCH(DA$2,CSDA!C$1:C$500,0)),0)%,DB249*IFERROR(INDEX(CSDA!D$1:D$500,MATCH(DB$2,CSDA!C$1:C$500,0)),0)%,DF249*IFERROR(INDEX(CSDA!D$1:D$500,MATCH("Phí dịch vụ"&amp;PAYROLL!DF$2,CSDA!A$1:A$500&amp;CSDA!C$1:C$500,0)),0)%,DC249*IFERROR(INDEX(CSDA!D$1:D$500,MATCH("Phí dịch vụ"&amp;PAYROLL!DC$2,CSDA!A$1:A$500&amp;CSDA!C$1:C$500,0)),0)%,DH249*IFERROR(INDEX(CSDA!D$1:D$500,MATCH("Phí dịch vụ"&amp;PAYROLL!DH$2,CSDA!A$1:A$500&amp;CSDA!C$1:C$500,0)),0)%,DJ249*IFERROR(INDEX(CSDA!D$1:D$500,MATCH("Phí dịch vụ"&amp;PAYROLL!DJ$2,CSDA!A$1:A$500&amp;CSDA!C$1:C$500,0)),0)%,BN249*IFERROR(INDEX(CSDA!D$1:D$500,MATCH(BN$2,CSDA!C$1:C$500,0)),0)%)-BN249*7%</f>
        <v/>
      </c>
      <c r="DQ249">
        <f>IFERROR(INDEX(ADJ!$A$1:$BZ$1000,MATCH(PAYROLL!D249,ADJ!A$1:A$500,0),MATCH(PAYROLL!DQ$2,ADJ!$2:$2,0)),0)</f>
        <v/>
      </c>
      <c r="DR249">
        <f>IFERROR(INDEX(ADJ!$A$1:$BZ$1000,MATCH(PAYROLL!D249,ADJ!A$1:A$500,0),MATCH(PAYROLL!DR$2,ADJ!$2:$2,0)),0)</f>
        <v/>
      </c>
      <c r="DS249">
        <f>SUM(DP249:DR249)</f>
        <v/>
      </c>
      <c r="DT249">
        <f>EK249</f>
        <v/>
      </c>
      <c r="DU249">
        <f>SUM(DO249:DR249)</f>
        <v/>
      </c>
      <c r="DV249">
        <f>ROUND(DU249*0.1,0)</f>
        <v/>
      </c>
      <c r="DW249">
        <f>DU249+DV249</f>
        <v/>
      </c>
      <c r="DZ249">
        <f>IFERROR(INDEX(ADJ!$A$1:$BZ$1000,MATCH(PAYROLL!$D249,ADJ!A$1:A$500,0),MATCH(PAYROLL!DZ$2,ADJ!$2:$2,0)),0)</f>
        <v/>
      </c>
      <c r="EA249">
        <f>IFERROR(INDEX(ADJ!$A$1:$BZ$1000,MATCH(PAYROLL!$D249,ADJ!A$1:A$500,0),MATCH(PAYROLL!EA$2,ADJ!$2:$2,0)),0)</f>
        <v/>
      </c>
      <c r="EB249">
        <f>IFERROR(INDEX(ADJ!$A$1:$BZ$1000,MATCH(PAYROLL!$D249,ADJ!A$1:A$500,0),MATCH(PAYROLL!EB$2,ADJ!$2:$2,0)),0)</f>
        <v/>
      </c>
      <c r="EC249">
        <f>IFERROR(INDEX(ADJ!$A$1:$BZ$1000,MATCH(PAYROLL!$D249,ADJ!A$1:A$500,0),MATCH(PAYROLL!EC$2,ADJ!$2:$2,0)),0)</f>
        <v/>
      </c>
      <c r="ED249">
        <f>IFERROR(INDEX(ADJ!$A$1:$BZ$1000,MATCH(PAYROLL!$D249,ADJ!A$1:A$500,0),MATCH(PAYROLL!ED$2,ADJ!$2:$2,0)),0)</f>
        <v/>
      </c>
      <c r="EE249">
        <f>IFERROR(INDEX(ADJ!$A$1:$BZ$1000,MATCH(PAYROLL!$D249,ADJ!A$1:A$500,0),MATCH(PAYROLL!EE$2,ADJ!$2:$2,0)),0)</f>
        <v/>
      </c>
      <c r="EF249">
        <f>IFERROR(INDEX(ADJ!$A$1:$BZ$1000,MATCH(PAYROLL!$D249,ADJ!A$1:A$500,0),MATCH(PAYROLL!EF$2,ADJ!$2:$2,0)),0)</f>
        <v/>
      </c>
      <c r="EG249">
        <f>IFERROR(INDEX(ADJ!$A$1:$BZ$1000,MATCH(PAYROLL!$D249,ADJ!A$1:A$500,0),MATCH(PAYROLL!EG$2,ADJ!$2:$2,0)),0)</f>
        <v/>
      </c>
      <c r="EH249">
        <f>IFERROR(INDEX(ADJ!$A$1:$BZ$1000,MATCH(PAYROLL!$D249,ADJ!A$1:A$500,0),MATCH(PAYROLL!EH$2,ADJ!$2:$2,0)),0)</f>
        <v/>
      </c>
      <c r="EI249">
        <f>IFERROR(INDEX(ADJ!$A$1:$BZ$1000,MATCH(PAYROLL!D249,ADJ!A$1:A$500,0),MATCH(PAYROLL!EI$2,ADJ!$2:$2,0)),0)</f>
        <v/>
      </c>
      <c r="EJ249">
        <f>IFERROR(INDEX(ADJ!$A$1:$BZ$1000,MATCH(PAYROLL!$D249,ADJ!A$1:A$500,0),MATCH(PAYROLL!EJ$2,ADJ!$2:$2,0)),0)</f>
        <v/>
      </c>
      <c r="EK249">
        <f>SUM(DZ249:EJ249)</f>
        <v/>
      </c>
    </row>
    <row r="250">
      <c r="A250" t="n">
        <v>248</v>
      </c>
      <c r="B250" t="inlineStr">
        <is>
          <t>Lương Văn Cáng</t>
        </is>
      </c>
      <c r="D250" t="inlineStr">
        <is>
          <t>160001-01</t>
        </is>
      </c>
      <c r="S250">
        <f>IFERROR(INDEX(PIS!$A$1:$BZ$1000,MATCH($D250,PIS!C$1:C$500,0),MATCH("Lương CB tháng trước",PIS!$1:$1,0)),0)</f>
        <v/>
      </c>
      <c r="T250">
        <f>IFERROR(INDEX(PIS!$A$1:$BZ$1000,MATCH($D250,PIS!C$1:C$500,0),MATCH("Lương CB hiện tại",PIS!$1:$1,0)),0)</f>
        <v/>
      </c>
      <c r="U250">
        <f>IFERROR(INDEX(PIS!$A$1:$BZ$1000,MATCH($D250,PIS!C$1:C$500,0),MATCH("Lương đóng BHBB",PIS!$1:$1,0)),0)</f>
        <v/>
      </c>
      <c r="V250">
        <f>IFERROR(INDEX(PIS!$A$1:$BZ$1000,MATCH($D250,PIS!C$1:C$500,0),MATCH(V$2,PIS!$2:$2,0)),0)</f>
        <v/>
      </c>
      <c r="W250">
        <f>IFERROR(INDEX(PIS!$A$1:$BZ$1000,MATCH($D250,PIS!C$1:C$500,0),MATCH(W$2,PIS!$2:$2,0)),0)</f>
        <v/>
      </c>
      <c r="X250">
        <f>IFERROR(INDEX(PIS!$A$1:$BZ$1000,MATCH($D250,PIS!C$1:C$500,0),MATCH(X$2,PIS!$2:$2,0)),0)</f>
        <v/>
      </c>
      <c r="Y250">
        <f>IFERROR(INDEX(PIS!$A$1:$BZ$1000,MATCH($D250,PIS!C$1:C$500,0),MATCH(Y$2,PIS!$2:$2,0)),0)</f>
        <v/>
      </c>
      <c r="Z250">
        <f>IFERROR(INDEX(PIS!$A$1:$BZ$1000,MATCH($D250,PIS!C$1:C$500,0),MATCH(Z$2,PIS!$2:$2,0)),0)</f>
        <v/>
      </c>
      <c r="AA250">
        <f>IFERROR(INDEX(PIS!$A$1:$BZ$1000,MATCH($D250,PIS!C$1:C$500,0),MATCH(AA$2,PIS!$2:$2,0)),0)</f>
        <v/>
      </c>
      <c r="AB250">
        <f>IFERROR(INDEX(PIS!$A$1:$BZ$1000,MATCH($D250,PIS!C$1:C$500,0),MATCH(AB$2,PIS!$2:$2,0)),0)</f>
        <v/>
      </c>
      <c r="AC250">
        <f>SUM(V250:AB250)</f>
        <v/>
      </c>
      <c r="AD250">
        <f>IFERROR(INDEX(TIMESHEET!$A$1:$AI$5000,MATCH($D250,TIMESHEET!A$1:A$500,0),MATCH("T100",TIMESHEET!$2:$2,0))-2,0)</f>
        <v/>
      </c>
      <c r="AE250">
        <f>IFERROR(INDEX(TIMESHEET!$A$1:$AI$5000,MATCH($D250,TIMESHEET!A$1:A$500,0),MATCH("T202",TIMESHEET!$2:$2,0)),0)</f>
        <v/>
      </c>
      <c r="AF250">
        <f>IFERROR(INDEX(TIMESHEET!$A$1:$AI$5000,MATCH($D250,TIMESHEET!A$1:A$500,0),MATCH("T302",TIMESHEET!$2:$2,0)),0)</f>
        <v/>
      </c>
      <c r="AG250">
        <f>IFERROR(INDEX(TIMESHEET!$A$1:$AI$5000,MATCH($D250,TIMESHEET!A$1:A$500,0),MATCH("T406",TIMESHEET!$2:$2,0)),0)</f>
        <v/>
      </c>
      <c r="AH250">
        <f>AE250+AG250</f>
        <v/>
      </c>
      <c r="AI250">
        <f>IFERROR(INDEX(TIMESHEET!$A$1:$AI$5000,MATCH($D250,TIMESHEET!A$1:A$500,0),MATCH("T701",TIMESHEET!$2:$2,0)),0)</f>
        <v/>
      </c>
      <c r="AJ250">
        <f>IFERROR(INDEX(TIMESHEET!$A$1:$AI$5000,MATCH($D250,TIMESHEET!B$1:B$500,0),MATCH("T320",TIMESHEET!$2:$2,0)),0)</f>
        <v/>
      </c>
      <c r="AK250">
        <f>IFERROR(IF(LEFT(INDEX(PIS!O$1:O$500,MATCH(D250,PIS!C$1:C$500)),1)="M",T250/AD250*SUM(AE250:AG250),T250*AD250),0)</f>
        <v/>
      </c>
      <c r="AL250">
        <f>IFERROR(INDEX(ADJ!$A$1:$BZ$1000,MATCH(PAYROLL!D250,ADJ!A$1:A$500,0),MATCH(PAYROLL!AL$2,ADJ!$2:$2,0)),0)</f>
        <v/>
      </c>
      <c r="AM250">
        <f>SUM(AK250:AL250)</f>
        <v/>
      </c>
      <c r="AN250">
        <f>IFERROR(ROUND(V250/$AD250*$AH250,0),0)</f>
        <v/>
      </c>
      <c r="AO250">
        <f>IFERROR(ROUND(W250/$AD250*$AH250,0),0)</f>
        <v/>
      </c>
      <c r="AP250">
        <f>IFERROR(ROUND(X250/$AD250*$AE250,0),0)</f>
        <v/>
      </c>
      <c r="AQ250">
        <f>IFERROR(ROUND(Y250/$AD250*$AH250,0),0)</f>
        <v/>
      </c>
      <c r="AR250">
        <f>IFERROR(ROUND(Z250/$AD250*$AH250,0),0)</f>
        <v/>
      </c>
      <c r="AS250">
        <f>IFERROR(ROUND(AA250/$AD250*$AH250,0),0)</f>
        <v/>
      </c>
      <c r="AT250">
        <f>IFERROR(IF((AE250+AF250+AG250)&gt;13,AB250,ROUND(AB250/AD250*AH250,0)),0)</f>
        <v/>
      </c>
      <c r="AU250">
        <f>IFERROR(INDEX(ADJ!$A$1:$BZ$1000,MATCH(PAYROLL!D250,ADJ!A$1:A$500,0),MATCH(PAYROLL!AU$2,ADJ!$2:$2,0)),0)</f>
        <v/>
      </c>
      <c r="AV250">
        <f>ROUND(SUM(AN250:AU250),0)</f>
        <v/>
      </c>
      <c r="AW250">
        <f>IFERROR(INDEX(TIMESHEET!$A$1:$AI$5000,MATCH(PAYROLL!D250,TIMESHEET!A$1:A$500,0),MATCH("T620",TIMESHEET!$2:$2,0)),0)</f>
        <v/>
      </c>
      <c r="AX250">
        <f>IFERROR(INDEX(TIMESHEET!$A$1:$AI$5000,MATCH(PAYROLL!D250,TIMESHEET!A$1:A$500,0),MATCH("T601",TIMESHEET!$2:$2,0)),0)</f>
        <v/>
      </c>
      <c r="AY250">
        <f>IFERROR(INDEX(TIMESHEET!$A$1:$AI$5000,MATCH(PAYROLL!D250,TIMESHEET!A$1:A$500,0),MATCH("T602",TIMESHEET!$2:$2,0)),0)</f>
        <v/>
      </c>
      <c r="AZ250">
        <f>IFERROR(INDEX(TIMESHEET!$A$1:$AI$5000,MATCH(PAYROLL!D250,TIMESHEET!A$1:A$500,0),MATCH("T603",TIMESHEET!$2:$2,0)),0)</f>
        <v/>
      </c>
      <c r="BA250">
        <f>IFERROR(INDEX(TIMESHEET!$A$1:$AI$5000,MATCH(PAYROLL!D250,TIMESHEET!A$1:A$500,0),MATCH("T611",TIMESHEET!$2:$2,0)),0)</f>
        <v/>
      </c>
      <c r="BB250">
        <f>IFERROR(INDEX(TIMESHEET!$A$1:$AI$5000,MATCH(PAYROLL!D250,TIMESHEET!A$1:A$500,0),MATCH("T612",TIMESHEET!$2:$2,0)),0)</f>
        <v/>
      </c>
      <c r="BC250">
        <f>IFERROR(INDEX(TIMESHEET!$A$1:$AI$5000,MATCH(PAYROLL!D250,TIMESHEET!A$1:A$500,0),MATCH("T613",TIMESHEET!$2:$2,0)),0)</f>
        <v/>
      </c>
      <c r="BD250">
        <f>IFERROR(INDEX(TIMESHEET!$A$1:$AI$5000,MATCH(PAYROLL!D250,TIMESHEET!A$1:A$500,0),MATCH("T500",TIMESHEET!$2:$2,0)),0)</f>
        <v/>
      </c>
      <c r="BE250">
        <f>IFERROR(IF(LEFT(INDEX(PIS!O$1:O$500,MATCH(D250,PIS!C$1:C$500)),1)="M",T250/AD250/8*(AW250+AX250*1.5+AY250*2+AZ250*3+BA250*2.1+BB250*2.7+BC250*3.9+BD250*0.3),T250/8*(AW250+AX250*1.5+AY250*2+AZ250*3+BA250*2.1+BB250*2.7+BC250*3.9+BD250*0.3)),0)</f>
        <v/>
      </c>
      <c r="BF250">
        <f>IFERROR(INDEX(ADJ!$A$1:$BZ$1000,MATCH(PAYROLL!$D250,ADJ!A$1:A$500,0),MATCH(PAYROLL!BF$2,ADJ!$2:$2,0)),0)</f>
        <v/>
      </c>
      <c r="BG250">
        <f>IFERROR(INDEX(ADJ!$A$1:$BZ$1000,MATCH(PAYROLL!D250,ADJ!A$1:A$500,0),MATCH(PAYROLL!BG$2,ADJ!$2:$2,0)),0)</f>
        <v/>
      </c>
      <c r="BH250">
        <f>IFERROR(INDEX(ADJ!$A$1:$BZ$1000,MATCH(PAYROLL!D250,ADJ!A$1:A$500,0),MATCH(PAYROLL!BH$2,ADJ!$2:$2,0)),0)</f>
        <v/>
      </c>
      <c r="BI250">
        <f>IFERROR(INDEX(ADJ!$A$1:$BZ$1000,MATCH(PAYROLL!D250,ADJ!A$1:A$500,0),MATCH(PAYROLL!BI$2,ADJ!$2:$2,0)),0)</f>
        <v/>
      </c>
      <c r="BJ250">
        <f>IFERROR(INDEX(ADJ!$A$1:$BZ$1000,MATCH(PAYROLL!D250,ADJ!A$1:A$500,0),MATCH(PAYROLL!BJ$2,ADJ!$2:$2,0)),0)</f>
        <v/>
      </c>
      <c r="BK250">
        <f>SUM(BF250:BJ250)</f>
        <v/>
      </c>
      <c r="BL250">
        <f>IFERROR(INDEX(ADJ!$A$1:$BZ$1000,MATCH(PAYROLL!D250,ADJ!A$1:A$500,0),MATCH(PAYROLL!BL$2,ADJ!$2:$2,0)),0)</f>
        <v/>
      </c>
      <c r="BM250">
        <f>IFERROR(INDEX(ADJ!$A$1:$BZ$1000,MATCH(PAYROLL!D250,ADJ!A$1:A$500,0),MATCH(PAYROLL!BM$2,ADJ!$2:$2,0)),0)</f>
        <v/>
      </c>
      <c r="BN250">
        <f>IFERROR(INDEX(ADJ!$A$1:$BZ$1000,MATCH(PAYROLL!D250,ADJ!A$1:A$500,0),MATCH(PAYROLL!BN$2,ADJ!$2:$2,0)),0)</f>
        <v/>
      </c>
      <c r="BO250">
        <f>IFERROR(INDEX(ADJ!$A$1:$BZ$1000,MATCH(PAYROLL!D250,ADJ!A$1:A$500,0),MATCH(PAYROLL!BO$2,ADJ!$2:$2,0)),0)</f>
        <v/>
      </c>
      <c r="BP250">
        <f>SUM(AM250,AV250,BE250,BK250,BL250:BO250)</f>
        <v/>
      </c>
      <c r="BQ250">
        <f>BO250</f>
        <v/>
      </c>
      <c r="BR250">
        <f>IFERROR(ROUND(IF(LEFT(INDEX(PIS!O$1:O$500,MATCH(D250,PIS!C$1:C$500)),1)="D",T250/8*(BD250*0.3),IF(LEFT(INDEX(PIS!O$1:O$500,MATCH(D250,PIS!C$1:C$500)),1)="H",T250*($BD250*0.3),T250/$AD250/8*($BD250*0.3))),0),0)</f>
        <v/>
      </c>
      <c r="BS250">
        <f>IF(AP250&lt;1,0,MIN(AP250,730000))</f>
        <v/>
      </c>
      <c r="BT250">
        <f>IFERROR(ROUND((BE250-SUM(AW250:BC250)*T250/AD250/8),0)-BR250,0)</f>
        <v/>
      </c>
      <c r="BU250">
        <f>AO250</f>
        <v/>
      </c>
      <c r="BV250">
        <f>SUM(BQ250:BU250)</f>
        <v/>
      </c>
      <c r="BW250">
        <f>BP250-BV250</f>
        <v/>
      </c>
      <c r="BX250">
        <f>IFERROR(IF(RIGHT(INDEX(PIS!O$1:O$500,MATCH(D250,PIS!C$1:C$500)),5)="Gross",MIN(U250+V250,VLOOKUP("R700",TSC!B:C,2,0)*VLOOKUP("R101",TSC!B:C,2,0))*VLOOKUP("R701",TSC!B:C,2,0)%,0),0)</f>
        <v/>
      </c>
      <c r="BY250">
        <f>IFERROR(IF(RIGHT(INDEX(PIS!O$1:O$500,MATCH(D250,PIS!C$1:C$500)),5)="Gross",MIN(U250+V250,VLOOKUP("R700",TSC!B:C,2,0)*VLOOKUP("R101",TSC!B:C,2,0))*VLOOKUP("T704",TSC!B:C,2,0)%,0),0)</f>
        <v/>
      </c>
      <c r="BZ250">
        <f>IFERROR(IF(RIGHT(INDEX(PIS!O$1:O$500,MATCH(D250,PIS!C$1:C$500)),5)="Gross",MIN(U250+V250,VLOOKUP("R700",TSC!B:C,2,0)*VLOOKUP("1",TSC!F:G,2,0))*VLOOKUP("T705",TSC!B:C,2,0)%,0),0)</f>
        <v/>
      </c>
      <c r="CA250">
        <f>IFERROR(INDEX(ADJ!$A$1:$BZ$1000,MATCH(PAYROLL!D250,ADJ!A$1:A$500,0),MATCH(PAYROLL!CA$2,ADJ!$2:$2,0)),0)</f>
        <v/>
      </c>
      <c r="CB250">
        <f>IFERROR(INDEX(ADJ!$A$1:$BZ$1000,MATCH(PAYROLL!D250,ADJ!A$1:A$500,0),MATCH(PAYROLL!CB$2,ADJ!$2:$2,0)),0)</f>
        <v/>
      </c>
      <c r="CC250">
        <f>SUM(BX250:CB250)</f>
        <v/>
      </c>
      <c r="CD250">
        <f>IFERROR(INDEX(PIS!$A$1:$BZ$1000,MATCH(PAYROLL!D250,PIS!C$1:C$500,0),MATCH(PAYROLL!CD$1,PIS!$1:$1,0)),0)</f>
        <v/>
      </c>
      <c r="CE250">
        <f>IFERROR(IF(OR(INDEX(PIS!P$1:P$500,MATCH(D250,PIS!C$1:C$500,0))="LT2",INDEX(PIS!P$1:P$500,MATCH(D250,PIS!C$1:C$500,0))="P10"),0,SUM(CC250,CD250*VLOOKUP("R601",TSC!B:C,2,0),VLOOKUP("R602",TSC!B:C,2,0))),0)</f>
        <v/>
      </c>
      <c r="CF250">
        <f>MAX(BW250-CE250,0)</f>
        <v/>
      </c>
      <c r="CG250">
        <f>IFERROR(IF(OR(RIGHT(INDEX(PIS!P$1:P$500,MATCH(D250,PIS!C$1:C$500)),5)="P10",RIGHT(INDEX(PIS!P$1:P$500,MATCH(D250,PIS!C$1:C$500)),5)="CK"),0,IF(CF250&lt;=5000000,CF250*5%,IF(CF250&lt;=10000000,CF250*10%-250000,IF(CF250&lt;=18000000,CF250*15%-750000,IF(CF250&lt;=32000000,CF250*20%-1650000,IF(CF250&lt;=52000000,CF250*25%-3250000,IF(CF250&lt;=80000000,BH250*30%-5850000,CF250*35%-9850000))))))),0)</f>
        <v/>
      </c>
      <c r="CH250">
        <f>IFERROR(IF(OR(INDEX(PIS!P$1:P$500,MATCH(D250,PIS!C$1:C$500))="LT",INDEX(PIS!P$1:P$500,MATCH(D250,PIS!C$1:C$500))="CK"),0,IF(CF250&lt;2000000,0,CF250*10%)),0)</f>
        <v/>
      </c>
      <c r="CI250">
        <f>IFERROR(INDEX(ADJ!$A$1:$BZ$1000,MATCH(PAYROLL!D250,ADJ!A$1:A$500,0),MATCH(PAYROLL!CI$2,ADJ!$2:$2,0)),0)</f>
        <v/>
      </c>
      <c r="CJ250">
        <f>IFERROR(INDEX(ADJ!$A$1:$BZ$1000,MATCH(PAYROLL!D250,ADJ!A$1:A$500,0),MATCH(PAYROLL!CJ$2,ADJ!$2:$2,0)),0)</f>
        <v/>
      </c>
      <c r="CK250">
        <f>IFERROR(INDEX(ADJ!$A$1:$BZ$1000,MATCH(PAYROLL!D250,ADJ!A$1:A$500,0),MATCH(PAYROLL!CK$2,ADJ!$2:$2,0)),0)</f>
        <v/>
      </c>
      <c r="CL250">
        <f>SUM(CG250:CK250)</f>
        <v/>
      </c>
      <c r="CM250">
        <f>ROUND(SUM(CH250:CK250),0)</f>
        <v/>
      </c>
      <c r="CN250">
        <f>IFERROR(INDEX(CSDA!D$1:D$500,MATCH($CN$2,CSDA!C$1:C$500,0))*INDEX(PIS!V$1:V$500,MATCH(D250,PIS!C$1:C$500))+INDEX(ADJ!$A$1:$BZ$1000,MATCH(PAYROLL!D250,ADJ!A$1:A$500,0),MATCH(PAYROLL!CN$2,ADJ!$2:$2,0)),0)</f>
        <v/>
      </c>
      <c r="CO250">
        <f>IFERROR(INDEX(ADJ!$A$1:$BZ$1000,MATCH(PAYROLL!D250,ADJ!A$1:A$500,0),MATCH(PAYROLL!CO$2,ADJ!$2:$2,0)),0)</f>
        <v/>
      </c>
      <c r="CP250">
        <f>IFERROR(INDEX(ADJ!$A$1:$BZ$1000,MATCH(PAYROLL!D250,ADJ!A$1:A$500,0),MATCH(PAYROLL!CP$2,ADJ!$2:$2,0)),0)</f>
        <v/>
      </c>
      <c r="CQ250">
        <f>BP250-CL250-CI250-CM250-CN250-CO250-CP250-CC250</f>
        <v/>
      </c>
      <c r="CR250">
        <f>IFERROR(IF(RIGHT(INDEX(PIS!O$1:O$500,MATCH(D250,PIS!C$1:C$500,0)),5)="Gross",MIN(U250+V250,VLOOKUP("R700",TSC!B:C,2,0)*VLOOKUP("R101",TSC!B:C,2,0))*(VLOOKUP("T711",TSC!B:C,2,0)+VLOOKUP("T712",TSC!B:C,2,0))%,MIN(T250+V250,VLOOKUP("R700",TSC!B:C,2,0)*VLOOKUP("R101",TSC!B:C,2,0))*(VLOOKUP("T711",TSC!B:C,2,0)+VLOOKUP("T712",TSC!B:C,2,0)+VLOOKUP("R701",TSC!B:C,2,0))%),0)</f>
        <v/>
      </c>
      <c r="CS250">
        <f>IFERROR(IF(RIGHT(INDEX(PIS!O$1:O$500,MATCH(D250,PIS!C$1:C$500,0)),5)="Gross",MIN(U250+V250,VLOOKUP("R700",TSC!B:C,2,0)*VLOOKUP("R101",TSC!B:C,2,0))*(VLOOKUP("T714",TSC!B:C,2,0))%,MIN(T250+V250,VLOOKUP("R700",TSC!B:C,2,0)*VLOOKUP("R101",TSC!B:C,2,0))*(VLOOKUP("T704",TSC!B:C,2,0)+VLOOKUP("T714",TSC!B:C,2,0))%),0)</f>
        <v/>
      </c>
      <c r="CT250">
        <f>IFERROR(IF(RIGHT(INDEX(PIS!O$1:O$500,MATCH(D250,PIS!C$1:C$500,0)),5)="Gross",MIN(U250+V250,VLOOKUP("R700",TSC!B:C,2,0)*VLOOKUP("R101",TSC!B:C,2,0))*VLOOKUP("T705",TSC!B:C,2,0)%,MIN(T250+V250,VLOOKUP("R700",TSC!B:C,2,0)*VLOOKUP("R101",TSC!B:C,2,0))*VLOOKUP("T705",TSC!B:C,2,0)%),0)</f>
        <v/>
      </c>
      <c r="CU250">
        <f>IFERROR(IF(RIGHT(INDEX(PIS!O$1:O$500,MATCH(D250,PIS!C$1:C$500,0)),5)="Gross",MIN(U250+V250,VLOOKUP("R700",TSC!B:C,2,0)*VLOOKUP("R101",TSC!B:C,2,0))*(VLOOKUP("T713",TSC!B:C,2,0))%,MIN(T250+V250,VLOOKUP("R700",TSC!B:C,2,0)*VLOOKUP("R101",TSC!B:C,2,0))*(VLOOKUP("T713",TSC!B:C,2,0))%),0)</f>
        <v/>
      </c>
      <c r="CV250">
        <f>IFERROR(INDEX(ADJ!$A$1:$BZ$1000,MATCH(PAYROLL!D250,ADJ!A$1:A$500,0),MATCH(PAYROLL!CV$2,ADJ!$2:$2,0)),0)</f>
        <v/>
      </c>
      <c r="CW250">
        <f>IFERROR(INDEX(ADJ!$A$1:$BZ$1000,MATCH(PAYROLL!D250,ADJ!A$1:A$500,0),MATCH(PAYROLL!CW$2,ADJ!$2:$2,0)),0)</f>
        <v/>
      </c>
      <c r="CX250">
        <f>SUM(CR250:CW250)</f>
        <v/>
      </c>
      <c r="CY250">
        <f>ROUND(IF(CR250&gt;0,T250+V250*VLOOKUP("R202",TSC!$B$1:$C$500,2,0),0),0)</f>
        <v/>
      </c>
      <c r="CZ250">
        <f>IFERROR(INDEX(CSDA!D$1:D$500,MATCH($CZ$2,CSDA!C$1:C$500,0)),0)</f>
        <v/>
      </c>
      <c r="DA250">
        <f>ROUND(T250*0.7%,0)</f>
        <v/>
      </c>
      <c r="DB250">
        <f>ROUND(T250/12,0)</f>
        <v/>
      </c>
      <c r="DC250">
        <f ref="DC250" t="array">IFERROR(INDEX(CSDA!D$1:D$500,MATCH("Trích giữ"&amp;PAYROLL!DC$2,CSDA!A$1:A$500&amp;CSDA!C$1:C$500,0)),0)</f>
        <v/>
      </c>
      <c r="DD250">
        <f ref="DD250" t="array">IFERROR(INDEX(CSDA!D$1:D$500,MATCH("Trích giữ"&amp;PAYROLL!DD$2,CSDA!A$1:A$500&amp;CSDA!C$1:C$500,0)),0)</f>
        <v/>
      </c>
      <c r="DE250">
        <f ref="DE250" t="array">IFERROR(INDEX(CSDA!D$1:D$500,MATCH("Trích giữ"&amp;PAYROLL!DE$2,CSDA!A$1:A$500&amp;CSDA!C$1:C$500,0)),0)</f>
        <v/>
      </c>
      <c r="DF250">
        <f>IFERROR(INDEX(CSDA!D$1:D$500,MATCH(PAYROLL!DF$2,CSDA!C$1:C$500,0)),0)</f>
        <v/>
      </c>
      <c r="DG250">
        <f ref="DG250" t="array">IFERROR(INDEX(CSDA!D$1:D$500,MATCH("Trích giữ"&amp;PAYROLL!DG$2,CSDA!A$1:A$500&amp;CSDA!C$1:C$500,0)),0)</f>
        <v/>
      </c>
      <c r="DH250">
        <f>ROUND(T250/26,0)</f>
        <v/>
      </c>
      <c r="DI250">
        <f ref="DI250" t="array">IFERROR(INDEX(CSDA!D$1:D$500,MATCH("Trích giữ"&amp;PAYROLL!DI$2,CSDA!A$1:A$500&amp;CSDA!C$1:C$500,0)),0)</f>
        <v/>
      </c>
      <c r="DJ250">
        <f>IF(U250=0,T250*21.5%-BL250,0)</f>
        <v/>
      </c>
      <c r="DK250">
        <f ref="DK250" t="array">IFERROR(INDEX(CSDA!D$1:D$500,MATCH("Trích giữ"&amp;PAYROLL!DK$2,CSDA!A$1:A$500&amp;CSDA!C$1:C$500,0)),0)</f>
        <v/>
      </c>
      <c r="DL250">
        <f>IFERROR(INDEX(CSDA!D$1:D$500,MATCH(PAYROLL!DL$2,CSDA!C$1:C$500,0))/12,0)</f>
        <v/>
      </c>
      <c r="DM250">
        <f>SUM(DB250:DL250)</f>
        <v/>
      </c>
      <c r="DN250">
        <f>IFERROR(INDEX(ADJ!$A$1:$BZ$1000,MATCH(PAYROLL!D250,ADJ!A$1:A$500,0),MATCH(PAYROLL!DN$2,ADJ!$2:$2,0)),0)</f>
        <v/>
      </c>
      <c r="DO250">
        <f>IFERROR(SUM(BP250,DM250:DN250,CX250:DA250)-DT250,0)</f>
        <v/>
      </c>
      <c r="DP250">
        <f ref="DP250" t="array">SUM(BW250*IFERROR(INDEX(CSDA!D$1:D$500,MATCH(BW$2,CSDA!C$1:C$500,0)),0)%,CX250*IFERROR(INDEX(CSDA!D$1:D$500,MATCH(CX$2,CSDA!C$1:C$500,0)),0)%,DA250*IFERROR(INDEX(CSDA!D$1:D$500,MATCH(DA$2,CSDA!C$1:C$500,0)),0)%,DB250*IFERROR(INDEX(CSDA!D$1:D$500,MATCH(DB$2,CSDA!C$1:C$500,0)),0)%,DF250*IFERROR(INDEX(CSDA!D$1:D$500,MATCH("Phí dịch vụ"&amp;PAYROLL!DF$2,CSDA!A$1:A$500&amp;CSDA!C$1:C$500,0)),0)%,DC250*IFERROR(INDEX(CSDA!D$1:D$500,MATCH("Phí dịch vụ"&amp;PAYROLL!DC$2,CSDA!A$1:A$500&amp;CSDA!C$1:C$500,0)),0)%,DH250*IFERROR(INDEX(CSDA!D$1:D$500,MATCH("Phí dịch vụ"&amp;PAYROLL!DH$2,CSDA!A$1:A$500&amp;CSDA!C$1:C$500,0)),0)%,DJ250*IFERROR(INDEX(CSDA!D$1:D$500,MATCH("Phí dịch vụ"&amp;PAYROLL!DJ$2,CSDA!A$1:A$500&amp;CSDA!C$1:C$500,0)),0)%,BN250*IFERROR(INDEX(CSDA!D$1:D$500,MATCH(BN$2,CSDA!C$1:C$500,0)),0)%)-BN250*7%</f>
        <v/>
      </c>
      <c r="DQ250">
        <f>IFERROR(INDEX(ADJ!$A$1:$BZ$1000,MATCH(PAYROLL!D250,ADJ!A$1:A$500,0),MATCH(PAYROLL!DQ$2,ADJ!$2:$2,0)),0)</f>
        <v/>
      </c>
      <c r="DR250">
        <f>IFERROR(INDEX(ADJ!$A$1:$BZ$1000,MATCH(PAYROLL!D250,ADJ!A$1:A$500,0),MATCH(PAYROLL!DR$2,ADJ!$2:$2,0)),0)</f>
        <v/>
      </c>
      <c r="DS250">
        <f>SUM(DP250:DR250)</f>
        <v/>
      </c>
      <c r="DT250">
        <f>EK250</f>
        <v/>
      </c>
      <c r="DU250">
        <f>SUM(DO250:DR250)</f>
        <v/>
      </c>
      <c r="DV250">
        <f>ROUND(DU250*0.1,0)</f>
        <v/>
      </c>
      <c r="DW250">
        <f>DU250+DV250</f>
        <v/>
      </c>
      <c r="DZ250">
        <f>IFERROR(INDEX(ADJ!$A$1:$BZ$1000,MATCH(PAYROLL!$D250,ADJ!A$1:A$500,0),MATCH(PAYROLL!DZ$2,ADJ!$2:$2,0)),0)</f>
        <v/>
      </c>
      <c r="EA250">
        <f>IFERROR(INDEX(ADJ!$A$1:$BZ$1000,MATCH(PAYROLL!$D250,ADJ!A$1:A$500,0),MATCH(PAYROLL!EA$2,ADJ!$2:$2,0)),0)</f>
        <v/>
      </c>
      <c r="EB250">
        <f>IFERROR(INDEX(ADJ!$A$1:$BZ$1000,MATCH(PAYROLL!$D250,ADJ!A$1:A$500,0),MATCH(PAYROLL!EB$2,ADJ!$2:$2,0)),0)</f>
        <v/>
      </c>
      <c r="EC250">
        <f>IFERROR(INDEX(ADJ!$A$1:$BZ$1000,MATCH(PAYROLL!$D250,ADJ!A$1:A$500,0),MATCH(PAYROLL!EC$2,ADJ!$2:$2,0)),0)</f>
        <v/>
      </c>
      <c r="ED250">
        <f>IFERROR(INDEX(ADJ!$A$1:$BZ$1000,MATCH(PAYROLL!$D250,ADJ!A$1:A$500,0),MATCH(PAYROLL!ED$2,ADJ!$2:$2,0)),0)</f>
        <v/>
      </c>
      <c r="EE250">
        <f>IFERROR(INDEX(ADJ!$A$1:$BZ$1000,MATCH(PAYROLL!$D250,ADJ!A$1:A$500,0),MATCH(PAYROLL!EE$2,ADJ!$2:$2,0)),0)</f>
        <v/>
      </c>
      <c r="EF250">
        <f>IFERROR(INDEX(ADJ!$A$1:$BZ$1000,MATCH(PAYROLL!$D250,ADJ!A$1:A$500,0),MATCH(PAYROLL!EF$2,ADJ!$2:$2,0)),0)</f>
        <v/>
      </c>
      <c r="EG250">
        <f>IFERROR(INDEX(ADJ!$A$1:$BZ$1000,MATCH(PAYROLL!$D250,ADJ!A$1:A$500,0),MATCH(PAYROLL!EG$2,ADJ!$2:$2,0)),0)</f>
        <v/>
      </c>
      <c r="EH250">
        <f>IFERROR(INDEX(ADJ!$A$1:$BZ$1000,MATCH(PAYROLL!$D250,ADJ!A$1:A$500,0),MATCH(PAYROLL!EH$2,ADJ!$2:$2,0)),0)</f>
        <v/>
      </c>
      <c r="EI250">
        <f>IFERROR(INDEX(ADJ!$A$1:$BZ$1000,MATCH(PAYROLL!D250,ADJ!A$1:A$500,0),MATCH(PAYROLL!EI$2,ADJ!$2:$2,0)),0)</f>
        <v/>
      </c>
      <c r="EJ250">
        <f>IFERROR(INDEX(ADJ!$A$1:$BZ$1000,MATCH(PAYROLL!$D250,ADJ!A$1:A$500,0),MATCH(PAYROLL!EJ$2,ADJ!$2:$2,0)),0)</f>
        <v/>
      </c>
      <c r="EK250">
        <f>SUM(DZ250:EJ250)</f>
        <v/>
      </c>
    </row>
    <row r="251">
      <c r="A251" t="n">
        <v>249</v>
      </c>
      <c r="B251" t="inlineStr">
        <is>
          <t>Võ Thị Thúy</t>
        </is>
      </c>
      <c r="D251" t="inlineStr">
        <is>
          <t>160000-01</t>
        </is>
      </c>
      <c r="S251">
        <f>IFERROR(INDEX(PIS!$A$1:$BZ$1000,MATCH($D251,PIS!C$1:C$500,0),MATCH("Lương CB tháng trước",PIS!$1:$1,0)),0)</f>
        <v/>
      </c>
      <c r="T251">
        <f>IFERROR(INDEX(PIS!$A$1:$BZ$1000,MATCH($D251,PIS!C$1:C$500,0),MATCH("Lương CB hiện tại",PIS!$1:$1,0)),0)</f>
        <v/>
      </c>
      <c r="U251">
        <f>IFERROR(INDEX(PIS!$A$1:$BZ$1000,MATCH($D251,PIS!C$1:C$500,0),MATCH("Lương đóng BHBB",PIS!$1:$1,0)),0)</f>
        <v/>
      </c>
      <c r="V251">
        <f>IFERROR(INDEX(PIS!$A$1:$BZ$1000,MATCH($D251,PIS!C$1:C$500,0),MATCH(V$2,PIS!$2:$2,0)),0)</f>
        <v/>
      </c>
      <c r="W251">
        <f>IFERROR(INDEX(PIS!$A$1:$BZ$1000,MATCH($D251,PIS!C$1:C$500,0),MATCH(W$2,PIS!$2:$2,0)),0)</f>
        <v/>
      </c>
      <c r="X251">
        <f>IFERROR(INDEX(PIS!$A$1:$BZ$1000,MATCH($D251,PIS!C$1:C$500,0),MATCH(X$2,PIS!$2:$2,0)),0)</f>
        <v/>
      </c>
      <c r="Y251">
        <f>IFERROR(INDEX(PIS!$A$1:$BZ$1000,MATCH($D251,PIS!C$1:C$500,0),MATCH(Y$2,PIS!$2:$2,0)),0)</f>
        <v/>
      </c>
      <c r="Z251">
        <f>IFERROR(INDEX(PIS!$A$1:$BZ$1000,MATCH($D251,PIS!C$1:C$500,0),MATCH(Z$2,PIS!$2:$2,0)),0)</f>
        <v/>
      </c>
      <c r="AA251">
        <f>IFERROR(INDEX(PIS!$A$1:$BZ$1000,MATCH($D251,PIS!C$1:C$500,0),MATCH(AA$2,PIS!$2:$2,0)),0)</f>
        <v/>
      </c>
      <c r="AB251">
        <f>IFERROR(INDEX(PIS!$A$1:$BZ$1000,MATCH($D251,PIS!C$1:C$500,0),MATCH(AB$2,PIS!$2:$2,0)),0)</f>
        <v/>
      </c>
      <c r="AC251">
        <f>SUM(V251:AB251)</f>
        <v/>
      </c>
      <c r="AD251">
        <f>IFERROR(INDEX(TIMESHEET!$A$1:$AI$5000,MATCH($D251,TIMESHEET!A$1:A$500,0),MATCH("T100",TIMESHEET!$2:$2,0))-2,0)</f>
        <v/>
      </c>
      <c r="AE251">
        <f>IFERROR(INDEX(TIMESHEET!$A$1:$AI$5000,MATCH($D251,TIMESHEET!A$1:A$500,0),MATCH("T202",TIMESHEET!$2:$2,0)),0)</f>
        <v/>
      </c>
      <c r="AF251">
        <f>IFERROR(INDEX(TIMESHEET!$A$1:$AI$5000,MATCH($D251,TIMESHEET!A$1:A$500,0),MATCH("T302",TIMESHEET!$2:$2,0)),0)</f>
        <v/>
      </c>
      <c r="AG251">
        <f>IFERROR(INDEX(TIMESHEET!$A$1:$AI$5000,MATCH($D251,TIMESHEET!A$1:A$500,0),MATCH("T406",TIMESHEET!$2:$2,0)),0)</f>
        <v/>
      </c>
      <c r="AH251">
        <f>AE251+AG251</f>
        <v/>
      </c>
      <c r="AI251">
        <f>IFERROR(INDEX(TIMESHEET!$A$1:$AI$5000,MATCH($D251,TIMESHEET!A$1:A$500,0),MATCH("T701",TIMESHEET!$2:$2,0)),0)</f>
        <v/>
      </c>
      <c r="AJ251">
        <f>IFERROR(INDEX(TIMESHEET!$A$1:$AI$5000,MATCH($D251,TIMESHEET!B$1:B$500,0),MATCH("T320",TIMESHEET!$2:$2,0)),0)</f>
        <v/>
      </c>
      <c r="AK251">
        <f>IFERROR(IF(LEFT(INDEX(PIS!O$1:O$500,MATCH(D251,PIS!C$1:C$500)),1)="M",T251/AD251*SUM(AE251:AG251),T251*AD251),0)</f>
        <v/>
      </c>
      <c r="AL251">
        <f>IFERROR(INDEX(ADJ!$A$1:$BZ$1000,MATCH(PAYROLL!D251,ADJ!A$1:A$500,0),MATCH(PAYROLL!AL$2,ADJ!$2:$2,0)),0)</f>
        <v/>
      </c>
      <c r="AM251">
        <f>SUM(AK251:AL251)</f>
        <v/>
      </c>
      <c r="AN251">
        <f>IFERROR(ROUND(V251/$AD251*$AH251,0),0)</f>
        <v/>
      </c>
      <c r="AO251">
        <f>IFERROR(ROUND(W251/$AD251*$AH251,0),0)</f>
        <v/>
      </c>
      <c r="AP251">
        <f>IFERROR(ROUND(X251/$AD251*$AE251,0),0)</f>
        <v/>
      </c>
      <c r="AQ251">
        <f>IFERROR(ROUND(Y251/$AD251*$AH251,0),0)</f>
        <v/>
      </c>
      <c r="AR251">
        <f>IFERROR(ROUND(Z251/$AD251*$AH251,0),0)</f>
        <v/>
      </c>
      <c r="AS251">
        <f>IFERROR(ROUND(AA251/$AD251*$AH251,0),0)</f>
        <v/>
      </c>
      <c r="AT251">
        <f>IFERROR(IF((AE251+AF251+AG251)&gt;13,AB251,ROUND(AB251/AD251*AH251,0)),0)</f>
        <v/>
      </c>
      <c r="AU251">
        <f>IFERROR(INDEX(ADJ!$A$1:$BZ$1000,MATCH(PAYROLL!D251,ADJ!A$1:A$500,0),MATCH(PAYROLL!AU$2,ADJ!$2:$2,0)),0)</f>
        <v/>
      </c>
      <c r="AV251">
        <f>ROUND(SUM(AN251:AU251),0)</f>
        <v/>
      </c>
      <c r="AW251">
        <f>IFERROR(INDEX(TIMESHEET!$A$1:$AI$5000,MATCH(PAYROLL!D251,TIMESHEET!A$1:A$500,0),MATCH("T620",TIMESHEET!$2:$2,0)),0)</f>
        <v/>
      </c>
      <c r="AX251">
        <f>IFERROR(INDEX(TIMESHEET!$A$1:$AI$5000,MATCH(PAYROLL!D251,TIMESHEET!A$1:A$500,0),MATCH("T601",TIMESHEET!$2:$2,0)),0)</f>
        <v/>
      </c>
      <c r="AY251">
        <f>IFERROR(INDEX(TIMESHEET!$A$1:$AI$5000,MATCH(PAYROLL!D251,TIMESHEET!A$1:A$500,0),MATCH("T602",TIMESHEET!$2:$2,0)),0)</f>
        <v/>
      </c>
      <c r="AZ251">
        <f>IFERROR(INDEX(TIMESHEET!$A$1:$AI$5000,MATCH(PAYROLL!D251,TIMESHEET!A$1:A$500,0),MATCH("T603",TIMESHEET!$2:$2,0)),0)</f>
        <v/>
      </c>
      <c r="BA251">
        <f>IFERROR(INDEX(TIMESHEET!$A$1:$AI$5000,MATCH(PAYROLL!D251,TIMESHEET!A$1:A$500,0),MATCH("T611",TIMESHEET!$2:$2,0)),0)</f>
        <v/>
      </c>
      <c r="BB251">
        <f>IFERROR(INDEX(TIMESHEET!$A$1:$AI$5000,MATCH(PAYROLL!D251,TIMESHEET!A$1:A$500,0),MATCH("T612",TIMESHEET!$2:$2,0)),0)</f>
        <v/>
      </c>
      <c r="BC251">
        <f>IFERROR(INDEX(TIMESHEET!$A$1:$AI$5000,MATCH(PAYROLL!D251,TIMESHEET!A$1:A$500,0),MATCH("T613",TIMESHEET!$2:$2,0)),0)</f>
        <v/>
      </c>
      <c r="BD251">
        <f>IFERROR(INDEX(TIMESHEET!$A$1:$AI$5000,MATCH(PAYROLL!D251,TIMESHEET!A$1:A$500,0),MATCH("T500",TIMESHEET!$2:$2,0)),0)</f>
        <v/>
      </c>
      <c r="BE251">
        <f>IFERROR(IF(LEFT(INDEX(PIS!O$1:O$500,MATCH(D251,PIS!C$1:C$500)),1)="M",T251/AD251/8*(AW251+AX251*1.5+AY251*2+AZ251*3+BA251*2.1+BB251*2.7+BC251*3.9+BD251*0.3),T251/8*(AW251+AX251*1.5+AY251*2+AZ251*3+BA251*2.1+BB251*2.7+BC251*3.9+BD251*0.3)),0)</f>
        <v/>
      </c>
      <c r="BF251">
        <f>IFERROR(INDEX(ADJ!$A$1:$BZ$1000,MATCH(PAYROLL!$D251,ADJ!A$1:A$500,0),MATCH(PAYROLL!BF$2,ADJ!$2:$2,0)),0)</f>
        <v/>
      </c>
      <c r="BG251">
        <f>IFERROR(INDEX(ADJ!$A$1:$BZ$1000,MATCH(PAYROLL!D251,ADJ!A$1:A$500,0),MATCH(PAYROLL!BG$2,ADJ!$2:$2,0)),0)</f>
        <v/>
      </c>
      <c r="BH251">
        <f>IFERROR(INDEX(ADJ!$A$1:$BZ$1000,MATCH(PAYROLL!D251,ADJ!A$1:A$500,0),MATCH(PAYROLL!BH$2,ADJ!$2:$2,0)),0)</f>
        <v/>
      </c>
      <c r="BI251">
        <f>IFERROR(INDEX(ADJ!$A$1:$BZ$1000,MATCH(PAYROLL!D251,ADJ!A$1:A$500,0),MATCH(PAYROLL!BI$2,ADJ!$2:$2,0)),0)</f>
        <v/>
      </c>
      <c r="BJ251">
        <f>IFERROR(INDEX(ADJ!$A$1:$BZ$1000,MATCH(PAYROLL!D251,ADJ!A$1:A$500,0),MATCH(PAYROLL!BJ$2,ADJ!$2:$2,0)),0)</f>
        <v/>
      </c>
      <c r="BK251">
        <f>SUM(BF251:BJ251)</f>
        <v/>
      </c>
      <c r="BL251">
        <f>IFERROR(INDEX(ADJ!$A$1:$BZ$1000,MATCH(PAYROLL!D251,ADJ!A$1:A$500,0),MATCH(PAYROLL!BL$2,ADJ!$2:$2,0)),0)</f>
        <v/>
      </c>
      <c r="BM251">
        <f>IFERROR(INDEX(ADJ!$A$1:$BZ$1000,MATCH(PAYROLL!D251,ADJ!A$1:A$500,0),MATCH(PAYROLL!BM$2,ADJ!$2:$2,0)),0)</f>
        <v/>
      </c>
      <c r="BN251">
        <f>IFERROR(INDEX(ADJ!$A$1:$BZ$1000,MATCH(PAYROLL!D251,ADJ!A$1:A$500,0),MATCH(PAYROLL!BN$2,ADJ!$2:$2,0)),0)</f>
        <v/>
      </c>
      <c r="BO251">
        <f>IFERROR(INDEX(ADJ!$A$1:$BZ$1000,MATCH(PAYROLL!D251,ADJ!A$1:A$500,0),MATCH(PAYROLL!BO$2,ADJ!$2:$2,0)),0)</f>
        <v/>
      </c>
      <c r="BP251">
        <f>SUM(AM251,AV251,BE251,BK251,BL251:BO251)</f>
        <v/>
      </c>
      <c r="BQ251">
        <f>BO251</f>
        <v/>
      </c>
      <c r="BR251">
        <f>IFERROR(ROUND(IF(LEFT(INDEX(PIS!O$1:O$500,MATCH(D251,PIS!C$1:C$500)),1)="D",T251/8*(BD251*0.3),IF(LEFT(INDEX(PIS!O$1:O$500,MATCH(D251,PIS!C$1:C$500)),1)="H",T251*($BD251*0.3),T251/$AD251/8*($BD251*0.3))),0),0)</f>
        <v/>
      </c>
      <c r="BS251">
        <f>IF(AP251&lt;1,0,MIN(AP251,730000))</f>
        <v/>
      </c>
      <c r="BT251">
        <f>IFERROR(ROUND((BE251-SUM(AW251:BC251)*T251/AD251/8),0)-BR251,0)</f>
        <v/>
      </c>
      <c r="BU251">
        <f>AO251</f>
        <v/>
      </c>
      <c r="BV251">
        <f>SUM(BQ251:BU251)</f>
        <v/>
      </c>
      <c r="BW251">
        <f>BP251-BV251</f>
        <v/>
      </c>
      <c r="BX251">
        <f>IFERROR(IF(RIGHT(INDEX(PIS!O$1:O$500,MATCH(D251,PIS!C$1:C$500)),5)="Gross",MIN(U251+V251,VLOOKUP("R700",TSC!B:C,2,0)*VLOOKUP("R101",TSC!B:C,2,0))*VLOOKUP("R701",TSC!B:C,2,0)%,0),0)</f>
        <v/>
      </c>
      <c r="BY251">
        <f>IFERROR(IF(RIGHT(INDEX(PIS!O$1:O$500,MATCH(D251,PIS!C$1:C$500)),5)="Gross",MIN(U251+V251,VLOOKUP("R700",TSC!B:C,2,0)*VLOOKUP("R101",TSC!B:C,2,0))*VLOOKUP("T704",TSC!B:C,2,0)%,0),0)</f>
        <v/>
      </c>
      <c r="BZ251">
        <f>IFERROR(IF(RIGHT(INDEX(PIS!O$1:O$500,MATCH(D251,PIS!C$1:C$500)),5)="Gross",MIN(U251+V251,VLOOKUP("R700",TSC!B:C,2,0)*VLOOKUP("1",TSC!F:G,2,0))*VLOOKUP("T705",TSC!B:C,2,0)%,0),0)</f>
        <v/>
      </c>
      <c r="CA251">
        <f>IFERROR(INDEX(ADJ!$A$1:$BZ$1000,MATCH(PAYROLL!D251,ADJ!A$1:A$500,0),MATCH(PAYROLL!CA$2,ADJ!$2:$2,0)),0)</f>
        <v/>
      </c>
      <c r="CB251">
        <f>IFERROR(INDEX(ADJ!$A$1:$BZ$1000,MATCH(PAYROLL!D251,ADJ!A$1:A$500,0),MATCH(PAYROLL!CB$2,ADJ!$2:$2,0)),0)</f>
        <v/>
      </c>
      <c r="CC251">
        <f>SUM(BX251:CB251)</f>
        <v/>
      </c>
      <c r="CD251">
        <f>IFERROR(INDEX(PIS!$A$1:$BZ$1000,MATCH(PAYROLL!D251,PIS!C$1:C$500,0),MATCH(PAYROLL!CD$1,PIS!$1:$1,0)),0)</f>
        <v/>
      </c>
      <c r="CE251">
        <f>IFERROR(IF(OR(INDEX(PIS!P$1:P$500,MATCH(D251,PIS!C$1:C$500,0))="LT2",INDEX(PIS!P$1:P$500,MATCH(D251,PIS!C$1:C$500,0))="P10"),0,SUM(CC251,CD251*VLOOKUP("R601",TSC!B:C,2,0),VLOOKUP("R602",TSC!B:C,2,0))),0)</f>
        <v/>
      </c>
      <c r="CF251">
        <f>MAX(BW251-CE251,0)</f>
        <v/>
      </c>
      <c r="CG251">
        <f>IFERROR(IF(OR(RIGHT(INDEX(PIS!P$1:P$500,MATCH(D251,PIS!C$1:C$500)),5)="P10",RIGHT(INDEX(PIS!P$1:P$500,MATCH(D251,PIS!C$1:C$500)),5)="CK"),0,IF(CF251&lt;=5000000,CF251*5%,IF(CF251&lt;=10000000,CF251*10%-250000,IF(CF251&lt;=18000000,CF251*15%-750000,IF(CF251&lt;=32000000,CF251*20%-1650000,IF(CF251&lt;=52000000,CF251*25%-3250000,IF(CF251&lt;=80000000,BH251*30%-5850000,CF251*35%-9850000))))))),0)</f>
        <v/>
      </c>
      <c r="CH251">
        <f>IFERROR(IF(OR(INDEX(PIS!P$1:P$500,MATCH(D251,PIS!C$1:C$500))="LT",INDEX(PIS!P$1:P$500,MATCH(D251,PIS!C$1:C$500))="CK"),0,IF(CF251&lt;2000000,0,CF251*10%)),0)</f>
        <v/>
      </c>
      <c r="CI251">
        <f>IFERROR(INDEX(ADJ!$A$1:$BZ$1000,MATCH(PAYROLL!D251,ADJ!A$1:A$500,0),MATCH(PAYROLL!CI$2,ADJ!$2:$2,0)),0)</f>
        <v/>
      </c>
      <c r="CJ251">
        <f>IFERROR(INDEX(ADJ!$A$1:$BZ$1000,MATCH(PAYROLL!D251,ADJ!A$1:A$500,0),MATCH(PAYROLL!CJ$2,ADJ!$2:$2,0)),0)</f>
        <v/>
      </c>
      <c r="CK251">
        <f>IFERROR(INDEX(ADJ!$A$1:$BZ$1000,MATCH(PAYROLL!D251,ADJ!A$1:A$500,0),MATCH(PAYROLL!CK$2,ADJ!$2:$2,0)),0)</f>
        <v/>
      </c>
      <c r="CL251">
        <f>SUM(CG251:CK251)</f>
        <v/>
      </c>
      <c r="CM251">
        <f>ROUND(SUM(CH251:CK251),0)</f>
        <v/>
      </c>
      <c r="CN251">
        <f>IFERROR(INDEX(CSDA!D$1:D$500,MATCH($CN$2,CSDA!C$1:C$500,0))*INDEX(PIS!V$1:V$500,MATCH(D251,PIS!C$1:C$500))+INDEX(ADJ!$A$1:$BZ$1000,MATCH(PAYROLL!D251,ADJ!A$1:A$500,0),MATCH(PAYROLL!CN$2,ADJ!$2:$2,0)),0)</f>
        <v/>
      </c>
      <c r="CO251">
        <f>IFERROR(INDEX(ADJ!$A$1:$BZ$1000,MATCH(PAYROLL!D251,ADJ!A$1:A$500,0),MATCH(PAYROLL!CO$2,ADJ!$2:$2,0)),0)</f>
        <v/>
      </c>
      <c r="CP251">
        <f>IFERROR(INDEX(ADJ!$A$1:$BZ$1000,MATCH(PAYROLL!D251,ADJ!A$1:A$500,0),MATCH(PAYROLL!CP$2,ADJ!$2:$2,0)),0)</f>
        <v/>
      </c>
      <c r="CQ251">
        <f>BP251-CL251-CI251-CM251-CN251-CO251-CP251-CC251</f>
        <v/>
      </c>
      <c r="CR251">
        <f>IFERROR(IF(RIGHT(INDEX(PIS!O$1:O$500,MATCH(D251,PIS!C$1:C$500,0)),5)="Gross",MIN(U251+V251,VLOOKUP("R700",TSC!B:C,2,0)*VLOOKUP("R101",TSC!B:C,2,0))*(VLOOKUP("T711",TSC!B:C,2,0)+VLOOKUP("T712",TSC!B:C,2,0))%,MIN(T251+V251,VLOOKUP("R700",TSC!B:C,2,0)*VLOOKUP("R101",TSC!B:C,2,0))*(VLOOKUP("T711",TSC!B:C,2,0)+VLOOKUP("T712",TSC!B:C,2,0)+VLOOKUP("R701",TSC!B:C,2,0))%),0)</f>
        <v/>
      </c>
      <c r="CS251">
        <f>IFERROR(IF(RIGHT(INDEX(PIS!O$1:O$500,MATCH(D251,PIS!C$1:C$500,0)),5)="Gross",MIN(U251+V251,VLOOKUP("R700",TSC!B:C,2,0)*VLOOKUP("R101",TSC!B:C,2,0))*(VLOOKUP("T714",TSC!B:C,2,0))%,MIN(T251+V251,VLOOKUP("R700",TSC!B:C,2,0)*VLOOKUP("R101",TSC!B:C,2,0))*(VLOOKUP("T704",TSC!B:C,2,0)+VLOOKUP("T714",TSC!B:C,2,0))%),0)</f>
        <v/>
      </c>
      <c r="CT251">
        <f>IFERROR(IF(RIGHT(INDEX(PIS!O$1:O$500,MATCH(D251,PIS!C$1:C$500,0)),5)="Gross",MIN(U251+V251,VLOOKUP("R700",TSC!B:C,2,0)*VLOOKUP("R101",TSC!B:C,2,0))*VLOOKUP("T705",TSC!B:C,2,0)%,MIN(T251+V251,VLOOKUP("R700",TSC!B:C,2,0)*VLOOKUP("R101",TSC!B:C,2,0))*VLOOKUP("T705",TSC!B:C,2,0)%),0)</f>
        <v/>
      </c>
      <c r="CU251">
        <f>IFERROR(IF(RIGHT(INDEX(PIS!O$1:O$500,MATCH(D251,PIS!C$1:C$500,0)),5)="Gross",MIN(U251+V251,VLOOKUP("R700",TSC!B:C,2,0)*VLOOKUP("R101",TSC!B:C,2,0))*(VLOOKUP("T713",TSC!B:C,2,0))%,MIN(T251+V251,VLOOKUP("R700",TSC!B:C,2,0)*VLOOKUP("R101",TSC!B:C,2,0))*(VLOOKUP("T713",TSC!B:C,2,0))%),0)</f>
        <v/>
      </c>
      <c r="CV251">
        <f>IFERROR(INDEX(ADJ!$A$1:$BZ$1000,MATCH(PAYROLL!D251,ADJ!A$1:A$500,0),MATCH(PAYROLL!CV$2,ADJ!$2:$2,0)),0)</f>
        <v/>
      </c>
      <c r="CW251">
        <f>IFERROR(INDEX(ADJ!$A$1:$BZ$1000,MATCH(PAYROLL!D251,ADJ!A$1:A$500,0),MATCH(PAYROLL!CW$2,ADJ!$2:$2,0)),0)</f>
        <v/>
      </c>
      <c r="CX251">
        <f>SUM(CR251:CW251)</f>
        <v/>
      </c>
      <c r="CY251">
        <f>ROUND(IF(CR251&gt;0,T251+V251*VLOOKUP("R202",TSC!$B$1:$C$500,2,0),0),0)</f>
        <v/>
      </c>
      <c r="CZ251">
        <f>IFERROR(INDEX(CSDA!D$1:D$500,MATCH($CZ$2,CSDA!C$1:C$500,0)),0)</f>
        <v/>
      </c>
      <c r="DA251">
        <f>ROUND(T251*0.7%,0)</f>
        <v/>
      </c>
      <c r="DB251">
        <f>ROUND(T251/12,0)</f>
        <v/>
      </c>
      <c r="DC251">
        <f ref="DC251" t="array">IFERROR(INDEX(CSDA!D$1:D$500,MATCH("Trích giữ"&amp;PAYROLL!DC$2,CSDA!A$1:A$500&amp;CSDA!C$1:C$500,0)),0)</f>
        <v/>
      </c>
      <c r="DD251">
        <f ref="DD251" t="array">IFERROR(INDEX(CSDA!D$1:D$500,MATCH("Trích giữ"&amp;PAYROLL!DD$2,CSDA!A$1:A$500&amp;CSDA!C$1:C$500,0)),0)</f>
        <v/>
      </c>
      <c r="DE251">
        <f ref="DE251" t="array">IFERROR(INDEX(CSDA!D$1:D$500,MATCH("Trích giữ"&amp;PAYROLL!DE$2,CSDA!A$1:A$500&amp;CSDA!C$1:C$500,0)),0)</f>
        <v/>
      </c>
      <c r="DF251">
        <f>IFERROR(INDEX(CSDA!D$1:D$500,MATCH(PAYROLL!DF$2,CSDA!C$1:C$500,0)),0)</f>
        <v/>
      </c>
      <c r="DG251">
        <f ref="DG251" t="array">IFERROR(INDEX(CSDA!D$1:D$500,MATCH("Trích giữ"&amp;PAYROLL!DG$2,CSDA!A$1:A$500&amp;CSDA!C$1:C$500,0)),0)</f>
        <v/>
      </c>
      <c r="DH251">
        <f>ROUND(T251/26,0)</f>
        <v/>
      </c>
      <c r="DI251">
        <f ref="DI251" t="array">IFERROR(INDEX(CSDA!D$1:D$500,MATCH("Trích giữ"&amp;PAYROLL!DI$2,CSDA!A$1:A$500&amp;CSDA!C$1:C$500,0)),0)</f>
        <v/>
      </c>
      <c r="DJ251">
        <f>IF(U251=0,T251*21.5%-BL251,0)</f>
        <v/>
      </c>
      <c r="DK251">
        <f ref="DK251" t="array">IFERROR(INDEX(CSDA!D$1:D$500,MATCH("Trích giữ"&amp;PAYROLL!DK$2,CSDA!A$1:A$500&amp;CSDA!C$1:C$500,0)),0)</f>
        <v/>
      </c>
      <c r="DL251">
        <f>IFERROR(INDEX(CSDA!D$1:D$500,MATCH(PAYROLL!DL$2,CSDA!C$1:C$500,0))/12,0)</f>
        <v/>
      </c>
      <c r="DM251">
        <f>SUM(DB251:DL251)</f>
        <v/>
      </c>
      <c r="DN251">
        <f>IFERROR(INDEX(ADJ!$A$1:$BZ$1000,MATCH(PAYROLL!D251,ADJ!A$1:A$500,0),MATCH(PAYROLL!DN$2,ADJ!$2:$2,0)),0)</f>
        <v/>
      </c>
      <c r="DO251">
        <f>IFERROR(SUM(BP251,DM251:DN251,CX251:DA251)-DT251,0)</f>
        <v/>
      </c>
      <c r="DP251">
        <f ref="DP251" t="array">SUM(BW251*IFERROR(INDEX(CSDA!D$1:D$500,MATCH(BW$2,CSDA!C$1:C$500,0)),0)%,CX251*IFERROR(INDEX(CSDA!D$1:D$500,MATCH(CX$2,CSDA!C$1:C$500,0)),0)%,DA251*IFERROR(INDEX(CSDA!D$1:D$500,MATCH(DA$2,CSDA!C$1:C$500,0)),0)%,DB251*IFERROR(INDEX(CSDA!D$1:D$500,MATCH(DB$2,CSDA!C$1:C$500,0)),0)%,DF251*IFERROR(INDEX(CSDA!D$1:D$500,MATCH("Phí dịch vụ"&amp;PAYROLL!DF$2,CSDA!A$1:A$500&amp;CSDA!C$1:C$500,0)),0)%,DC251*IFERROR(INDEX(CSDA!D$1:D$500,MATCH("Phí dịch vụ"&amp;PAYROLL!DC$2,CSDA!A$1:A$500&amp;CSDA!C$1:C$500,0)),0)%,DH251*IFERROR(INDEX(CSDA!D$1:D$500,MATCH("Phí dịch vụ"&amp;PAYROLL!DH$2,CSDA!A$1:A$500&amp;CSDA!C$1:C$500,0)),0)%,DJ251*IFERROR(INDEX(CSDA!D$1:D$500,MATCH("Phí dịch vụ"&amp;PAYROLL!DJ$2,CSDA!A$1:A$500&amp;CSDA!C$1:C$500,0)),0)%,BN251*IFERROR(INDEX(CSDA!D$1:D$500,MATCH(BN$2,CSDA!C$1:C$500,0)),0)%)-BN251*7%</f>
        <v/>
      </c>
      <c r="DQ251">
        <f>IFERROR(INDEX(ADJ!$A$1:$BZ$1000,MATCH(PAYROLL!D251,ADJ!A$1:A$500,0),MATCH(PAYROLL!DQ$2,ADJ!$2:$2,0)),0)</f>
        <v/>
      </c>
      <c r="DR251">
        <f>IFERROR(INDEX(ADJ!$A$1:$BZ$1000,MATCH(PAYROLL!D251,ADJ!A$1:A$500,0),MATCH(PAYROLL!DR$2,ADJ!$2:$2,0)),0)</f>
        <v/>
      </c>
      <c r="DS251">
        <f>SUM(DP251:DR251)</f>
        <v/>
      </c>
      <c r="DT251">
        <f>EK251</f>
        <v/>
      </c>
      <c r="DU251">
        <f>SUM(DO251:DR251)</f>
        <v/>
      </c>
      <c r="DV251">
        <f>ROUND(DU251*0.1,0)</f>
        <v/>
      </c>
      <c r="DW251">
        <f>DU251+DV251</f>
        <v/>
      </c>
      <c r="DZ251">
        <f>IFERROR(INDEX(ADJ!$A$1:$BZ$1000,MATCH(PAYROLL!$D251,ADJ!A$1:A$500,0),MATCH(PAYROLL!DZ$2,ADJ!$2:$2,0)),0)</f>
        <v/>
      </c>
      <c r="EA251">
        <f>IFERROR(INDEX(ADJ!$A$1:$BZ$1000,MATCH(PAYROLL!$D251,ADJ!A$1:A$500,0),MATCH(PAYROLL!EA$2,ADJ!$2:$2,0)),0)</f>
        <v/>
      </c>
      <c r="EB251">
        <f>IFERROR(INDEX(ADJ!$A$1:$BZ$1000,MATCH(PAYROLL!$D251,ADJ!A$1:A$500,0),MATCH(PAYROLL!EB$2,ADJ!$2:$2,0)),0)</f>
        <v/>
      </c>
      <c r="EC251">
        <f>IFERROR(INDEX(ADJ!$A$1:$BZ$1000,MATCH(PAYROLL!$D251,ADJ!A$1:A$500,0),MATCH(PAYROLL!EC$2,ADJ!$2:$2,0)),0)</f>
        <v/>
      </c>
      <c r="ED251">
        <f>IFERROR(INDEX(ADJ!$A$1:$BZ$1000,MATCH(PAYROLL!$D251,ADJ!A$1:A$500,0),MATCH(PAYROLL!ED$2,ADJ!$2:$2,0)),0)</f>
        <v/>
      </c>
      <c r="EE251">
        <f>IFERROR(INDEX(ADJ!$A$1:$BZ$1000,MATCH(PAYROLL!$D251,ADJ!A$1:A$500,0),MATCH(PAYROLL!EE$2,ADJ!$2:$2,0)),0)</f>
        <v/>
      </c>
      <c r="EF251">
        <f>IFERROR(INDEX(ADJ!$A$1:$BZ$1000,MATCH(PAYROLL!$D251,ADJ!A$1:A$500,0),MATCH(PAYROLL!EF$2,ADJ!$2:$2,0)),0)</f>
        <v/>
      </c>
      <c r="EG251">
        <f>IFERROR(INDEX(ADJ!$A$1:$BZ$1000,MATCH(PAYROLL!$D251,ADJ!A$1:A$500,0),MATCH(PAYROLL!EG$2,ADJ!$2:$2,0)),0)</f>
        <v/>
      </c>
      <c r="EH251">
        <f>IFERROR(INDEX(ADJ!$A$1:$BZ$1000,MATCH(PAYROLL!$D251,ADJ!A$1:A$500,0),MATCH(PAYROLL!EH$2,ADJ!$2:$2,0)),0)</f>
        <v/>
      </c>
      <c r="EI251">
        <f>IFERROR(INDEX(ADJ!$A$1:$BZ$1000,MATCH(PAYROLL!D251,ADJ!A$1:A$500,0),MATCH(PAYROLL!EI$2,ADJ!$2:$2,0)),0)</f>
        <v/>
      </c>
      <c r="EJ251">
        <f>IFERROR(INDEX(ADJ!$A$1:$BZ$1000,MATCH(PAYROLL!$D251,ADJ!A$1:A$500,0),MATCH(PAYROLL!EJ$2,ADJ!$2:$2,0)),0)</f>
        <v/>
      </c>
      <c r="EK251">
        <f>SUM(DZ251:EJ251)</f>
        <v/>
      </c>
    </row>
    <row r="252">
      <c r="A252" t="n">
        <v>250</v>
      </c>
      <c r="B252" t="inlineStr">
        <is>
          <t>Đỗ Tiến Hưng</t>
        </is>
      </c>
      <c r="D252" t="inlineStr">
        <is>
          <t>160011-01</t>
        </is>
      </c>
      <c r="S252">
        <f>IFERROR(INDEX(PIS!$A$1:$BZ$1000,MATCH($D252,PIS!C$1:C$500,0),MATCH("Lương CB tháng trước",PIS!$1:$1,0)),0)</f>
        <v/>
      </c>
      <c r="T252">
        <f>IFERROR(INDEX(PIS!$A$1:$BZ$1000,MATCH($D252,PIS!C$1:C$500,0),MATCH("Lương CB hiện tại",PIS!$1:$1,0)),0)</f>
        <v/>
      </c>
      <c r="U252">
        <f>IFERROR(INDEX(PIS!$A$1:$BZ$1000,MATCH($D252,PIS!C$1:C$500,0),MATCH("Lương đóng BHBB",PIS!$1:$1,0)),0)</f>
        <v/>
      </c>
      <c r="V252">
        <f>IFERROR(INDEX(PIS!$A$1:$BZ$1000,MATCH($D252,PIS!C$1:C$500,0),MATCH(V$2,PIS!$2:$2,0)),0)</f>
        <v/>
      </c>
      <c r="W252">
        <f>IFERROR(INDEX(PIS!$A$1:$BZ$1000,MATCH($D252,PIS!C$1:C$500,0),MATCH(W$2,PIS!$2:$2,0)),0)</f>
        <v/>
      </c>
      <c r="X252">
        <f>IFERROR(INDEX(PIS!$A$1:$BZ$1000,MATCH($D252,PIS!C$1:C$500,0),MATCH(X$2,PIS!$2:$2,0)),0)</f>
        <v/>
      </c>
      <c r="Y252">
        <f>IFERROR(INDEX(PIS!$A$1:$BZ$1000,MATCH($D252,PIS!C$1:C$500,0),MATCH(Y$2,PIS!$2:$2,0)),0)</f>
        <v/>
      </c>
      <c r="Z252">
        <f>IFERROR(INDEX(PIS!$A$1:$BZ$1000,MATCH($D252,PIS!C$1:C$500,0),MATCH(Z$2,PIS!$2:$2,0)),0)</f>
        <v/>
      </c>
      <c r="AA252">
        <f>IFERROR(INDEX(PIS!$A$1:$BZ$1000,MATCH($D252,PIS!C$1:C$500,0),MATCH(AA$2,PIS!$2:$2,0)),0)</f>
        <v/>
      </c>
      <c r="AB252">
        <f>IFERROR(INDEX(PIS!$A$1:$BZ$1000,MATCH($D252,PIS!C$1:C$500,0),MATCH(AB$2,PIS!$2:$2,0)),0)</f>
        <v/>
      </c>
      <c r="AC252">
        <f>SUM(V252:AB252)</f>
        <v/>
      </c>
      <c r="AD252">
        <f>IFERROR(INDEX(TIMESHEET!$A$1:$AI$5000,MATCH($D252,TIMESHEET!A$1:A$500,0),MATCH("T100",TIMESHEET!$2:$2,0))-2,0)</f>
        <v/>
      </c>
      <c r="AE252">
        <f>IFERROR(INDEX(TIMESHEET!$A$1:$AI$5000,MATCH($D252,TIMESHEET!A$1:A$500,0),MATCH("T202",TIMESHEET!$2:$2,0)),0)</f>
        <v/>
      </c>
      <c r="AF252">
        <f>IFERROR(INDEX(TIMESHEET!$A$1:$AI$5000,MATCH($D252,TIMESHEET!A$1:A$500,0),MATCH("T302",TIMESHEET!$2:$2,0)),0)</f>
        <v/>
      </c>
      <c r="AG252">
        <f>IFERROR(INDEX(TIMESHEET!$A$1:$AI$5000,MATCH($D252,TIMESHEET!A$1:A$500,0),MATCH("T406",TIMESHEET!$2:$2,0)),0)</f>
        <v/>
      </c>
      <c r="AH252">
        <f>AE252+AG252</f>
        <v/>
      </c>
      <c r="AI252">
        <f>IFERROR(INDEX(TIMESHEET!$A$1:$AI$5000,MATCH($D252,TIMESHEET!A$1:A$500,0),MATCH("T701",TIMESHEET!$2:$2,0)),0)</f>
        <v/>
      </c>
      <c r="AJ252">
        <f>IFERROR(INDEX(TIMESHEET!$A$1:$AI$5000,MATCH($D252,TIMESHEET!B$1:B$500,0),MATCH("T320",TIMESHEET!$2:$2,0)),0)</f>
        <v/>
      </c>
      <c r="AK252">
        <f>IFERROR(IF(LEFT(INDEX(PIS!O$1:O$500,MATCH(D252,PIS!C$1:C$500)),1)="M",T252/AD252*SUM(AE252:AG252),T252*AD252),0)</f>
        <v/>
      </c>
      <c r="AL252">
        <f>IFERROR(INDEX(ADJ!$A$1:$BZ$1000,MATCH(PAYROLL!D252,ADJ!A$1:A$500,0),MATCH(PAYROLL!AL$2,ADJ!$2:$2,0)),0)</f>
        <v/>
      </c>
      <c r="AM252">
        <f>SUM(AK252:AL252)</f>
        <v/>
      </c>
      <c r="AN252">
        <f>IFERROR(ROUND(V252/$AD252*$AH252,0),0)</f>
        <v/>
      </c>
      <c r="AO252">
        <f>IFERROR(ROUND(W252/$AD252*$AH252,0),0)</f>
        <v/>
      </c>
      <c r="AP252">
        <f>IFERROR(ROUND(X252/$AD252*$AE252,0),0)</f>
        <v/>
      </c>
      <c r="AQ252">
        <f>IFERROR(ROUND(Y252/$AD252*$AH252,0),0)</f>
        <v/>
      </c>
      <c r="AR252">
        <f>IFERROR(ROUND(Z252/$AD252*$AH252,0),0)</f>
        <v/>
      </c>
      <c r="AS252">
        <f>IFERROR(ROUND(AA252/$AD252*$AH252,0),0)</f>
        <v/>
      </c>
      <c r="AT252">
        <f>IFERROR(IF((AE252+AF252+AG252)&gt;13,AB252,ROUND(AB252/AD252*AH252,0)),0)</f>
        <v/>
      </c>
      <c r="AU252">
        <f>IFERROR(INDEX(ADJ!$A$1:$BZ$1000,MATCH(PAYROLL!D252,ADJ!A$1:A$500,0),MATCH(PAYROLL!AU$2,ADJ!$2:$2,0)),0)</f>
        <v/>
      </c>
      <c r="AV252">
        <f>ROUND(SUM(AN252:AU252),0)</f>
        <v/>
      </c>
      <c r="AW252">
        <f>IFERROR(INDEX(TIMESHEET!$A$1:$AI$5000,MATCH(PAYROLL!D252,TIMESHEET!A$1:A$500,0),MATCH("T620",TIMESHEET!$2:$2,0)),0)</f>
        <v/>
      </c>
      <c r="AX252">
        <f>IFERROR(INDEX(TIMESHEET!$A$1:$AI$5000,MATCH(PAYROLL!D252,TIMESHEET!A$1:A$500,0),MATCH("T601",TIMESHEET!$2:$2,0)),0)</f>
        <v/>
      </c>
      <c r="AY252">
        <f>IFERROR(INDEX(TIMESHEET!$A$1:$AI$5000,MATCH(PAYROLL!D252,TIMESHEET!A$1:A$500,0),MATCH("T602",TIMESHEET!$2:$2,0)),0)</f>
        <v/>
      </c>
      <c r="AZ252">
        <f>IFERROR(INDEX(TIMESHEET!$A$1:$AI$5000,MATCH(PAYROLL!D252,TIMESHEET!A$1:A$500,0),MATCH("T603",TIMESHEET!$2:$2,0)),0)</f>
        <v/>
      </c>
      <c r="BA252">
        <f>IFERROR(INDEX(TIMESHEET!$A$1:$AI$5000,MATCH(PAYROLL!D252,TIMESHEET!A$1:A$500,0),MATCH("T611",TIMESHEET!$2:$2,0)),0)</f>
        <v/>
      </c>
      <c r="BB252">
        <f>IFERROR(INDEX(TIMESHEET!$A$1:$AI$5000,MATCH(PAYROLL!D252,TIMESHEET!A$1:A$500,0),MATCH("T612",TIMESHEET!$2:$2,0)),0)</f>
        <v/>
      </c>
      <c r="BC252">
        <f>IFERROR(INDEX(TIMESHEET!$A$1:$AI$5000,MATCH(PAYROLL!D252,TIMESHEET!A$1:A$500,0),MATCH("T613",TIMESHEET!$2:$2,0)),0)</f>
        <v/>
      </c>
      <c r="BD252">
        <f>IFERROR(INDEX(TIMESHEET!$A$1:$AI$5000,MATCH(PAYROLL!D252,TIMESHEET!A$1:A$500,0),MATCH("T500",TIMESHEET!$2:$2,0)),0)</f>
        <v/>
      </c>
      <c r="BE252">
        <f>IFERROR(IF(LEFT(INDEX(PIS!O$1:O$500,MATCH(D252,PIS!C$1:C$500)),1)="M",T252/AD252/8*(AW252+AX252*1.5+AY252*2+AZ252*3+BA252*2.1+BB252*2.7+BC252*3.9+BD252*0.3),T252/8*(AW252+AX252*1.5+AY252*2+AZ252*3+BA252*2.1+BB252*2.7+BC252*3.9+BD252*0.3)),0)</f>
        <v/>
      </c>
      <c r="BF252">
        <f>IFERROR(INDEX(ADJ!$A$1:$BZ$1000,MATCH(PAYROLL!$D252,ADJ!A$1:A$500,0),MATCH(PAYROLL!BF$2,ADJ!$2:$2,0)),0)</f>
        <v/>
      </c>
      <c r="BG252">
        <f>IFERROR(INDEX(ADJ!$A$1:$BZ$1000,MATCH(PAYROLL!D252,ADJ!A$1:A$500,0),MATCH(PAYROLL!BG$2,ADJ!$2:$2,0)),0)</f>
        <v/>
      </c>
      <c r="BH252">
        <f>IFERROR(INDEX(ADJ!$A$1:$BZ$1000,MATCH(PAYROLL!D252,ADJ!A$1:A$500,0),MATCH(PAYROLL!BH$2,ADJ!$2:$2,0)),0)</f>
        <v/>
      </c>
      <c r="BI252">
        <f>IFERROR(INDEX(ADJ!$A$1:$BZ$1000,MATCH(PAYROLL!D252,ADJ!A$1:A$500,0),MATCH(PAYROLL!BI$2,ADJ!$2:$2,0)),0)</f>
        <v/>
      </c>
      <c r="BJ252">
        <f>IFERROR(INDEX(ADJ!$A$1:$BZ$1000,MATCH(PAYROLL!D252,ADJ!A$1:A$500,0),MATCH(PAYROLL!BJ$2,ADJ!$2:$2,0)),0)</f>
        <v/>
      </c>
      <c r="BK252">
        <f>SUM(BF252:BJ252)</f>
        <v/>
      </c>
      <c r="BL252">
        <f>IFERROR(INDEX(ADJ!$A$1:$BZ$1000,MATCH(PAYROLL!D252,ADJ!A$1:A$500,0),MATCH(PAYROLL!BL$2,ADJ!$2:$2,0)),0)</f>
        <v/>
      </c>
      <c r="BM252">
        <f>IFERROR(INDEX(ADJ!$A$1:$BZ$1000,MATCH(PAYROLL!D252,ADJ!A$1:A$500,0),MATCH(PAYROLL!BM$2,ADJ!$2:$2,0)),0)</f>
        <v/>
      </c>
      <c r="BN252">
        <f>IFERROR(INDEX(ADJ!$A$1:$BZ$1000,MATCH(PAYROLL!D252,ADJ!A$1:A$500,0),MATCH(PAYROLL!BN$2,ADJ!$2:$2,0)),0)</f>
        <v/>
      </c>
      <c r="BO252">
        <f>IFERROR(INDEX(ADJ!$A$1:$BZ$1000,MATCH(PAYROLL!D252,ADJ!A$1:A$500,0),MATCH(PAYROLL!BO$2,ADJ!$2:$2,0)),0)</f>
        <v/>
      </c>
      <c r="BP252">
        <f>SUM(AM252,AV252,BE252,BK252,BL252:BO252)</f>
        <v/>
      </c>
      <c r="BQ252">
        <f>BO252</f>
        <v/>
      </c>
      <c r="BR252">
        <f>IFERROR(ROUND(IF(LEFT(INDEX(PIS!O$1:O$500,MATCH(D252,PIS!C$1:C$500)),1)="D",T252/8*(BD252*0.3),IF(LEFT(INDEX(PIS!O$1:O$500,MATCH(D252,PIS!C$1:C$500)),1)="H",T252*($BD252*0.3),T252/$AD252/8*($BD252*0.3))),0),0)</f>
        <v/>
      </c>
      <c r="BS252">
        <f>IF(AP252&lt;1,0,MIN(AP252,730000))</f>
        <v/>
      </c>
      <c r="BT252">
        <f>IFERROR(ROUND((BE252-SUM(AW252:BC252)*T252/AD252/8),0)-BR252,0)</f>
        <v/>
      </c>
      <c r="BU252">
        <f>AO252</f>
        <v/>
      </c>
      <c r="BV252">
        <f>SUM(BQ252:BU252)</f>
        <v/>
      </c>
      <c r="BW252">
        <f>BP252-BV252</f>
        <v/>
      </c>
      <c r="BX252">
        <f>IFERROR(IF(RIGHT(INDEX(PIS!O$1:O$500,MATCH(D252,PIS!C$1:C$500)),5)="Gross",MIN(U252+V252,VLOOKUP("R700",TSC!B:C,2,0)*VLOOKUP("R101",TSC!B:C,2,0))*VLOOKUP("R701",TSC!B:C,2,0)%,0),0)</f>
        <v/>
      </c>
      <c r="BY252">
        <f>IFERROR(IF(RIGHT(INDEX(PIS!O$1:O$500,MATCH(D252,PIS!C$1:C$500)),5)="Gross",MIN(U252+V252,VLOOKUP("R700",TSC!B:C,2,0)*VLOOKUP("R101",TSC!B:C,2,0))*VLOOKUP("T704",TSC!B:C,2,0)%,0),0)</f>
        <v/>
      </c>
      <c r="BZ252">
        <f>IFERROR(IF(RIGHT(INDEX(PIS!O$1:O$500,MATCH(D252,PIS!C$1:C$500)),5)="Gross",MIN(U252+V252,VLOOKUP("R700",TSC!B:C,2,0)*VLOOKUP("1",TSC!F:G,2,0))*VLOOKUP("T705",TSC!B:C,2,0)%,0),0)</f>
        <v/>
      </c>
      <c r="CA252">
        <f>IFERROR(INDEX(ADJ!$A$1:$BZ$1000,MATCH(PAYROLL!D252,ADJ!A$1:A$500,0),MATCH(PAYROLL!CA$2,ADJ!$2:$2,0)),0)</f>
        <v/>
      </c>
      <c r="CB252">
        <f>IFERROR(INDEX(ADJ!$A$1:$BZ$1000,MATCH(PAYROLL!D252,ADJ!A$1:A$500,0),MATCH(PAYROLL!CB$2,ADJ!$2:$2,0)),0)</f>
        <v/>
      </c>
      <c r="CC252">
        <f>SUM(BX252:CB252)</f>
        <v/>
      </c>
      <c r="CD252">
        <f>IFERROR(INDEX(PIS!$A$1:$BZ$1000,MATCH(PAYROLL!D252,PIS!C$1:C$500,0),MATCH(PAYROLL!CD$1,PIS!$1:$1,0)),0)</f>
        <v/>
      </c>
      <c r="CE252">
        <f>IFERROR(IF(OR(INDEX(PIS!P$1:P$500,MATCH(D252,PIS!C$1:C$500,0))="LT2",INDEX(PIS!P$1:P$500,MATCH(D252,PIS!C$1:C$500,0))="P10"),0,SUM(CC252,CD252*VLOOKUP("R601",TSC!B:C,2,0),VLOOKUP("R602",TSC!B:C,2,0))),0)</f>
        <v/>
      </c>
      <c r="CF252">
        <f>MAX(BW252-CE252,0)</f>
        <v/>
      </c>
      <c r="CG252">
        <f>IFERROR(IF(OR(RIGHT(INDEX(PIS!P$1:P$500,MATCH(D252,PIS!C$1:C$500)),5)="P10",RIGHT(INDEX(PIS!P$1:P$500,MATCH(D252,PIS!C$1:C$500)),5)="CK"),0,IF(CF252&lt;=5000000,CF252*5%,IF(CF252&lt;=10000000,CF252*10%-250000,IF(CF252&lt;=18000000,CF252*15%-750000,IF(CF252&lt;=32000000,CF252*20%-1650000,IF(CF252&lt;=52000000,CF252*25%-3250000,IF(CF252&lt;=80000000,BH252*30%-5850000,CF252*35%-9850000))))))),0)</f>
        <v/>
      </c>
      <c r="CH252">
        <f>IFERROR(IF(OR(INDEX(PIS!P$1:P$500,MATCH(D252,PIS!C$1:C$500))="LT",INDEX(PIS!P$1:P$500,MATCH(D252,PIS!C$1:C$500))="CK"),0,IF(CF252&lt;2000000,0,CF252*10%)),0)</f>
        <v/>
      </c>
      <c r="CI252">
        <f>IFERROR(INDEX(ADJ!$A$1:$BZ$1000,MATCH(PAYROLL!D252,ADJ!A$1:A$500,0),MATCH(PAYROLL!CI$2,ADJ!$2:$2,0)),0)</f>
        <v/>
      </c>
      <c r="CJ252">
        <f>IFERROR(INDEX(ADJ!$A$1:$BZ$1000,MATCH(PAYROLL!D252,ADJ!A$1:A$500,0),MATCH(PAYROLL!CJ$2,ADJ!$2:$2,0)),0)</f>
        <v/>
      </c>
      <c r="CK252">
        <f>IFERROR(INDEX(ADJ!$A$1:$BZ$1000,MATCH(PAYROLL!D252,ADJ!A$1:A$500,0),MATCH(PAYROLL!CK$2,ADJ!$2:$2,0)),0)</f>
        <v/>
      </c>
      <c r="CL252">
        <f>SUM(CG252:CK252)</f>
        <v/>
      </c>
      <c r="CM252">
        <f>ROUND(SUM(CH252:CK252),0)</f>
        <v/>
      </c>
      <c r="CN252">
        <f>IFERROR(INDEX(CSDA!D$1:D$500,MATCH($CN$2,CSDA!C$1:C$500,0))*INDEX(PIS!V$1:V$500,MATCH(D252,PIS!C$1:C$500))+INDEX(ADJ!$A$1:$BZ$1000,MATCH(PAYROLL!D252,ADJ!A$1:A$500,0),MATCH(PAYROLL!CN$2,ADJ!$2:$2,0)),0)</f>
        <v/>
      </c>
      <c r="CO252">
        <f>IFERROR(INDEX(ADJ!$A$1:$BZ$1000,MATCH(PAYROLL!D252,ADJ!A$1:A$500,0),MATCH(PAYROLL!CO$2,ADJ!$2:$2,0)),0)</f>
        <v/>
      </c>
      <c r="CP252">
        <f>IFERROR(INDEX(ADJ!$A$1:$BZ$1000,MATCH(PAYROLL!D252,ADJ!A$1:A$500,0),MATCH(PAYROLL!CP$2,ADJ!$2:$2,0)),0)</f>
        <v/>
      </c>
      <c r="CQ252">
        <f>BP252-CL252-CI252-CM252-CN252-CO252-CP252-CC252</f>
        <v/>
      </c>
      <c r="CR252">
        <f>IFERROR(IF(RIGHT(INDEX(PIS!O$1:O$500,MATCH(D252,PIS!C$1:C$500,0)),5)="Gross",MIN(U252+V252,VLOOKUP("R700",TSC!B:C,2,0)*VLOOKUP("R101",TSC!B:C,2,0))*(VLOOKUP("T711",TSC!B:C,2,0)+VLOOKUP("T712",TSC!B:C,2,0))%,MIN(T252+V252,VLOOKUP("R700",TSC!B:C,2,0)*VLOOKUP("R101",TSC!B:C,2,0))*(VLOOKUP("T711",TSC!B:C,2,0)+VLOOKUP("T712",TSC!B:C,2,0)+VLOOKUP("R701",TSC!B:C,2,0))%),0)</f>
        <v/>
      </c>
      <c r="CS252">
        <f>IFERROR(IF(RIGHT(INDEX(PIS!O$1:O$500,MATCH(D252,PIS!C$1:C$500,0)),5)="Gross",MIN(U252+V252,VLOOKUP("R700",TSC!B:C,2,0)*VLOOKUP("R101",TSC!B:C,2,0))*(VLOOKUP("T714",TSC!B:C,2,0))%,MIN(T252+V252,VLOOKUP("R700",TSC!B:C,2,0)*VLOOKUP("R101",TSC!B:C,2,0))*(VLOOKUP("T704",TSC!B:C,2,0)+VLOOKUP("T714",TSC!B:C,2,0))%),0)</f>
        <v/>
      </c>
      <c r="CT252">
        <f>IFERROR(IF(RIGHT(INDEX(PIS!O$1:O$500,MATCH(D252,PIS!C$1:C$500,0)),5)="Gross",MIN(U252+V252,VLOOKUP("R700",TSC!B:C,2,0)*VLOOKUP("R101",TSC!B:C,2,0))*VLOOKUP("T705",TSC!B:C,2,0)%,MIN(T252+V252,VLOOKUP("R700",TSC!B:C,2,0)*VLOOKUP("R101",TSC!B:C,2,0))*VLOOKUP("T705",TSC!B:C,2,0)%),0)</f>
        <v/>
      </c>
      <c r="CU252">
        <f>IFERROR(IF(RIGHT(INDEX(PIS!O$1:O$500,MATCH(D252,PIS!C$1:C$500,0)),5)="Gross",MIN(U252+V252,VLOOKUP("R700",TSC!B:C,2,0)*VLOOKUP("R101",TSC!B:C,2,0))*(VLOOKUP("T713",TSC!B:C,2,0))%,MIN(T252+V252,VLOOKUP("R700",TSC!B:C,2,0)*VLOOKUP("R101",TSC!B:C,2,0))*(VLOOKUP("T713",TSC!B:C,2,0))%),0)</f>
        <v/>
      </c>
      <c r="CV252">
        <f>IFERROR(INDEX(ADJ!$A$1:$BZ$1000,MATCH(PAYROLL!D252,ADJ!A$1:A$500,0),MATCH(PAYROLL!CV$2,ADJ!$2:$2,0)),0)</f>
        <v/>
      </c>
      <c r="CW252">
        <f>IFERROR(INDEX(ADJ!$A$1:$BZ$1000,MATCH(PAYROLL!D252,ADJ!A$1:A$500,0),MATCH(PAYROLL!CW$2,ADJ!$2:$2,0)),0)</f>
        <v/>
      </c>
      <c r="CX252">
        <f>SUM(CR252:CW252)</f>
        <v/>
      </c>
      <c r="CY252">
        <f>ROUND(IF(CR252&gt;0,T252+V252*VLOOKUP("R202",TSC!$B$1:$C$500,2,0),0),0)</f>
        <v/>
      </c>
      <c r="CZ252">
        <f>IFERROR(INDEX(CSDA!D$1:D$500,MATCH($CZ$2,CSDA!C$1:C$500,0)),0)</f>
        <v/>
      </c>
      <c r="DA252">
        <f>ROUND(T252*0.7%,0)</f>
        <v/>
      </c>
      <c r="DB252">
        <f>ROUND(T252/12,0)</f>
        <v/>
      </c>
      <c r="DC252">
        <f ref="DC252" t="array">IFERROR(INDEX(CSDA!D$1:D$500,MATCH("Trích giữ"&amp;PAYROLL!DC$2,CSDA!A$1:A$500&amp;CSDA!C$1:C$500,0)),0)</f>
        <v/>
      </c>
      <c r="DD252">
        <f ref="DD252" t="array">IFERROR(INDEX(CSDA!D$1:D$500,MATCH("Trích giữ"&amp;PAYROLL!DD$2,CSDA!A$1:A$500&amp;CSDA!C$1:C$500,0)),0)</f>
        <v/>
      </c>
      <c r="DE252">
        <f ref="DE252" t="array">IFERROR(INDEX(CSDA!D$1:D$500,MATCH("Trích giữ"&amp;PAYROLL!DE$2,CSDA!A$1:A$500&amp;CSDA!C$1:C$500,0)),0)</f>
        <v/>
      </c>
      <c r="DF252">
        <f>IFERROR(INDEX(CSDA!D$1:D$500,MATCH(PAYROLL!DF$2,CSDA!C$1:C$500,0)),0)</f>
        <v/>
      </c>
      <c r="DG252">
        <f ref="DG252" t="array">IFERROR(INDEX(CSDA!D$1:D$500,MATCH("Trích giữ"&amp;PAYROLL!DG$2,CSDA!A$1:A$500&amp;CSDA!C$1:C$500,0)),0)</f>
        <v/>
      </c>
      <c r="DH252">
        <f>ROUND(T252/26,0)</f>
        <v/>
      </c>
      <c r="DI252">
        <f ref="DI252" t="array">IFERROR(INDEX(CSDA!D$1:D$500,MATCH("Trích giữ"&amp;PAYROLL!DI$2,CSDA!A$1:A$500&amp;CSDA!C$1:C$500,0)),0)</f>
        <v/>
      </c>
      <c r="DJ252">
        <f>IF(U252=0,T252*21.5%-BL252,0)</f>
        <v/>
      </c>
      <c r="DK252">
        <f ref="DK252" t="array">IFERROR(INDEX(CSDA!D$1:D$500,MATCH("Trích giữ"&amp;PAYROLL!DK$2,CSDA!A$1:A$500&amp;CSDA!C$1:C$500,0)),0)</f>
        <v/>
      </c>
      <c r="DL252">
        <f>IFERROR(INDEX(CSDA!D$1:D$500,MATCH(PAYROLL!DL$2,CSDA!C$1:C$500,0))/12,0)</f>
        <v/>
      </c>
      <c r="DM252">
        <f>SUM(DB252:DL252)</f>
        <v/>
      </c>
      <c r="DN252">
        <f>IFERROR(INDEX(ADJ!$A$1:$BZ$1000,MATCH(PAYROLL!D252,ADJ!A$1:A$500,0),MATCH(PAYROLL!DN$2,ADJ!$2:$2,0)),0)</f>
        <v/>
      </c>
      <c r="DO252">
        <f>IFERROR(SUM(BP252,DM252:DN252,CX252:DA252)-DT252,0)</f>
        <v/>
      </c>
      <c r="DP252">
        <f ref="DP252" t="array">SUM(BW252*IFERROR(INDEX(CSDA!D$1:D$500,MATCH(BW$2,CSDA!C$1:C$500,0)),0)%,CX252*IFERROR(INDEX(CSDA!D$1:D$500,MATCH(CX$2,CSDA!C$1:C$500,0)),0)%,DA252*IFERROR(INDEX(CSDA!D$1:D$500,MATCH(DA$2,CSDA!C$1:C$500,0)),0)%,DB252*IFERROR(INDEX(CSDA!D$1:D$500,MATCH(DB$2,CSDA!C$1:C$500,0)),0)%,DF252*IFERROR(INDEX(CSDA!D$1:D$500,MATCH("Phí dịch vụ"&amp;PAYROLL!DF$2,CSDA!A$1:A$500&amp;CSDA!C$1:C$500,0)),0)%,DC252*IFERROR(INDEX(CSDA!D$1:D$500,MATCH("Phí dịch vụ"&amp;PAYROLL!DC$2,CSDA!A$1:A$500&amp;CSDA!C$1:C$500,0)),0)%,DH252*IFERROR(INDEX(CSDA!D$1:D$500,MATCH("Phí dịch vụ"&amp;PAYROLL!DH$2,CSDA!A$1:A$500&amp;CSDA!C$1:C$500,0)),0)%,DJ252*IFERROR(INDEX(CSDA!D$1:D$500,MATCH("Phí dịch vụ"&amp;PAYROLL!DJ$2,CSDA!A$1:A$500&amp;CSDA!C$1:C$500,0)),0)%,BN252*IFERROR(INDEX(CSDA!D$1:D$500,MATCH(BN$2,CSDA!C$1:C$500,0)),0)%)-BN252*7%</f>
        <v/>
      </c>
      <c r="DQ252">
        <f>IFERROR(INDEX(ADJ!$A$1:$BZ$1000,MATCH(PAYROLL!D252,ADJ!A$1:A$500,0),MATCH(PAYROLL!DQ$2,ADJ!$2:$2,0)),0)</f>
        <v/>
      </c>
      <c r="DR252">
        <f>IFERROR(INDEX(ADJ!$A$1:$BZ$1000,MATCH(PAYROLL!D252,ADJ!A$1:A$500,0),MATCH(PAYROLL!DR$2,ADJ!$2:$2,0)),0)</f>
        <v/>
      </c>
      <c r="DS252">
        <f>SUM(DP252:DR252)</f>
        <v/>
      </c>
      <c r="DT252">
        <f>EK252</f>
        <v/>
      </c>
      <c r="DU252">
        <f>SUM(DO252:DR252)</f>
        <v/>
      </c>
      <c r="DV252">
        <f>ROUND(DU252*0.1,0)</f>
        <v/>
      </c>
      <c r="DW252">
        <f>DU252+DV252</f>
        <v/>
      </c>
      <c r="DZ252">
        <f>IFERROR(INDEX(ADJ!$A$1:$BZ$1000,MATCH(PAYROLL!$D252,ADJ!A$1:A$500,0),MATCH(PAYROLL!DZ$2,ADJ!$2:$2,0)),0)</f>
        <v/>
      </c>
      <c r="EA252">
        <f>IFERROR(INDEX(ADJ!$A$1:$BZ$1000,MATCH(PAYROLL!$D252,ADJ!A$1:A$500,0),MATCH(PAYROLL!EA$2,ADJ!$2:$2,0)),0)</f>
        <v/>
      </c>
      <c r="EB252">
        <f>IFERROR(INDEX(ADJ!$A$1:$BZ$1000,MATCH(PAYROLL!$D252,ADJ!A$1:A$500,0),MATCH(PAYROLL!EB$2,ADJ!$2:$2,0)),0)</f>
        <v/>
      </c>
      <c r="EC252">
        <f>IFERROR(INDEX(ADJ!$A$1:$BZ$1000,MATCH(PAYROLL!$D252,ADJ!A$1:A$500,0),MATCH(PAYROLL!EC$2,ADJ!$2:$2,0)),0)</f>
        <v/>
      </c>
      <c r="ED252">
        <f>IFERROR(INDEX(ADJ!$A$1:$BZ$1000,MATCH(PAYROLL!$D252,ADJ!A$1:A$500,0),MATCH(PAYROLL!ED$2,ADJ!$2:$2,0)),0)</f>
        <v/>
      </c>
      <c r="EE252">
        <f>IFERROR(INDEX(ADJ!$A$1:$BZ$1000,MATCH(PAYROLL!$D252,ADJ!A$1:A$500,0),MATCH(PAYROLL!EE$2,ADJ!$2:$2,0)),0)</f>
        <v/>
      </c>
      <c r="EF252">
        <f>IFERROR(INDEX(ADJ!$A$1:$BZ$1000,MATCH(PAYROLL!$D252,ADJ!A$1:A$500,0),MATCH(PAYROLL!EF$2,ADJ!$2:$2,0)),0)</f>
        <v/>
      </c>
      <c r="EG252">
        <f>IFERROR(INDEX(ADJ!$A$1:$BZ$1000,MATCH(PAYROLL!$D252,ADJ!A$1:A$500,0),MATCH(PAYROLL!EG$2,ADJ!$2:$2,0)),0)</f>
        <v/>
      </c>
      <c r="EH252">
        <f>IFERROR(INDEX(ADJ!$A$1:$BZ$1000,MATCH(PAYROLL!$D252,ADJ!A$1:A$500,0),MATCH(PAYROLL!EH$2,ADJ!$2:$2,0)),0)</f>
        <v/>
      </c>
      <c r="EI252">
        <f>IFERROR(INDEX(ADJ!$A$1:$BZ$1000,MATCH(PAYROLL!D252,ADJ!A$1:A$500,0),MATCH(PAYROLL!EI$2,ADJ!$2:$2,0)),0)</f>
        <v/>
      </c>
      <c r="EJ252">
        <f>IFERROR(INDEX(ADJ!$A$1:$BZ$1000,MATCH(PAYROLL!$D252,ADJ!A$1:A$500,0),MATCH(PAYROLL!EJ$2,ADJ!$2:$2,0)),0)</f>
        <v/>
      </c>
      <c r="EK252">
        <f>SUM(DZ252:EJ252)</f>
        <v/>
      </c>
    </row>
    <row r="253">
      <c r="A253" t="n">
        <v>251</v>
      </c>
      <c r="B253" t="inlineStr">
        <is>
          <t>Nông Văn Hưng</t>
        </is>
      </c>
      <c r="D253" t="inlineStr">
        <is>
          <t>160014-01</t>
        </is>
      </c>
      <c r="S253">
        <f>IFERROR(INDEX(PIS!$A$1:$BZ$1000,MATCH($D253,PIS!C$1:C$500,0),MATCH("Lương CB tháng trước",PIS!$1:$1,0)),0)</f>
        <v/>
      </c>
      <c r="T253">
        <f>IFERROR(INDEX(PIS!$A$1:$BZ$1000,MATCH($D253,PIS!C$1:C$500,0),MATCH("Lương CB hiện tại",PIS!$1:$1,0)),0)</f>
        <v/>
      </c>
      <c r="U253">
        <f>IFERROR(INDEX(PIS!$A$1:$BZ$1000,MATCH($D253,PIS!C$1:C$500,0),MATCH("Lương đóng BHBB",PIS!$1:$1,0)),0)</f>
        <v/>
      </c>
      <c r="V253">
        <f>IFERROR(INDEX(PIS!$A$1:$BZ$1000,MATCH($D253,PIS!C$1:C$500,0),MATCH(V$2,PIS!$2:$2,0)),0)</f>
        <v/>
      </c>
      <c r="W253">
        <f>IFERROR(INDEX(PIS!$A$1:$BZ$1000,MATCH($D253,PIS!C$1:C$500,0),MATCH(W$2,PIS!$2:$2,0)),0)</f>
        <v/>
      </c>
      <c r="X253">
        <f>IFERROR(INDEX(PIS!$A$1:$BZ$1000,MATCH($D253,PIS!C$1:C$500,0),MATCH(X$2,PIS!$2:$2,0)),0)</f>
        <v/>
      </c>
      <c r="Y253">
        <f>IFERROR(INDEX(PIS!$A$1:$BZ$1000,MATCH($D253,PIS!C$1:C$500,0),MATCH(Y$2,PIS!$2:$2,0)),0)</f>
        <v/>
      </c>
      <c r="Z253">
        <f>IFERROR(INDEX(PIS!$A$1:$BZ$1000,MATCH($D253,PIS!C$1:C$500,0),MATCH(Z$2,PIS!$2:$2,0)),0)</f>
        <v/>
      </c>
      <c r="AA253">
        <f>IFERROR(INDEX(PIS!$A$1:$BZ$1000,MATCH($D253,PIS!C$1:C$500,0),MATCH(AA$2,PIS!$2:$2,0)),0)</f>
        <v/>
      </c>
      <c r="AB253">
        <f>IFERROR(INDEX(PIS!$A$1:$BZ$1000,MATCH($D253,PIS!C$1:C$500,0),MATCH(AB$2,PIS!$2:$2,0)),0)</f>
        <v/>
      </c>
      <c r="AC253">
        <f>SUM(V253:AB253)</f>
        <v/>
      </c>
      <c r="AD253">
        <f>IFERROR(INDEX(TIMESHEET!$A$1:$AI$5000,MATCH($D253,TIMESHEET!A$1:A$500,0),MATCH("T100",TIMESHEET!$2:$2,0))-2,0)</f>
        <v/>
      </c>
      <c r="AE253">
        <f>IFERROR(INDEX(TIMESHEET!$A$1:$AI$5000,MATCH($D253,TIMESHEET!A$1:A$500,0),MATCH("T202",TIMESHEET!$2:$2,0)),0)</f>
        <v/>
      </c>
      <c r="AF253">
        <f>IFERROR(INDEX(TIMESHEET!$A$1:$AI$5000,MATCH($D253,TIMESHEET!A$1:A$500,0),MATCH("T302",TIMESHEET!$2:$2,0)),0)</f>
        <v/>
      </c>
      <c r="AG253">
        <f>IFERROR(INDEX(TIMESHEET!$A$1:$AI$5000,MATCH($D253,TIMESHEET!A$1:A$500,0),MATCH("T406",TIMESHEET!$2:$2,0)),0)</f>
        <v/>
      </c>
      <c r="AH253">
        <f>AE253+AG253</f>
        <v/>
      </c>
      <c r="AI253">
        <f>IFERROR(INDEX(TIMESHEET!$A$1:$AI$5000,MATCH($D253,TIMESHEET!A$1:A$500,0),MATCH("T701",TIMESHEET!$2:$2,0)),0)</f>
        <v/>
      </c>
      <c r="AJ253">
        <f>IFERROR(INDEX(TIMESHEET!$A$1:$AI$5000,MATCH($D253,TIMESHEET!B$1:B$500,0),MATCH("T320",TIMESHEET!$2:$2,0)),0)</f>
        <v/>
      </c>
      <c r="AK253">
        <f>IFERROR(IF(LEFT(INDEX(PIS!O$1:O$500,MATCH(D253,PIS!C$1:C$500)),1)="M",T253/AD253*SUM(AE253:AG253),T253*AD253),0)</f>
        <v/>
      </c>
      <c r="AL253">
        <f>IFERROR(INDEX(ADJ!$A$1:$BZ$1000,MATCH(PAYROLL!D253,ADJ!A$1:A$500,0),MATCH(PAYROLL!AL$2,ADJ!$2:$2,0)),0)</f>
        <v/>
      </c>
      <c r="AM253">
        <f>SUM(AK253:AL253)</f>
        <v/>
      </c>
      <c r="AN253">
        <f>IFERROR(ROUND(V253/$AD253*$AH253,0),0)</f>
        <v/>
      </c>
      <c r="AO253">
        <f>IFERROR(ROUND(W253/$AD253*$AH253,0),0)</f>
        <v/>
      </c>
      <c r="AP253">
        <f>IFERROR(ROUND(X253/$AD253*$AE253,0),0)</f>
        <v/>
      </c>
      <c r="AQ253">
        <f>IFERROR(ROUND(Y253/$AD253*$AH253,0),0)</f>
        <v/>
      </c>
      <c r="AR253">
        <f>IFERROR(ROUND(Z253/$AD253*$AH253,0),0)</f>
        <v/>
      </c>
      <c r="AS253">
        <f>IFERROR(ROUND(AA253/$AD253*$AH253,0),0)</f>
        <v/>
      </c>
      <c r="AT253">
        <f>IFERROR(IF((AE253+AF253+AG253)&gt;13,AB253,ROUND(AB253/AD253*AH253,0)),0)</f>
        <v/>
      </c>
      <c r="AU253">
        <f>IFERROR(INDEX(ADJ!$A$1:$BZ$1000,MATCH(PAYROLL!D253,ADJ!A$1:A$500,0),MATCH(PAYROLL!AU$2,ADJ!$2:$2,0)),0)</f>
        <v/>
      </c>
      <c r="AV253">
        <f>ROUND(SUM(AN253:AU253),0)</f>
        <v/>
      </c>
      <c r="AW253">
        <f>IFERROR(INDEX(TIMESHEET!$A$1:$AI$5000,MATCH(PAYROLL!D253,TIMESHEET!A$1:A$500,0),MATCH("T620",TIMESHEET!$2:$2,0)),0)</f>
        <v/>
      </c>
      <c r="AX253">
        <f>IFERROR(INDEX(TIMESHEET!$A$1:$AI$5000,MATCH(PAYROLL!D253,TIMESHEET!A$1:A$500,0),MATCH("T601",TIMESHEET!$2:$2,0)),0)</f>
        <v/>
      </c>
      <c r="AY253">
        <f>IFERROR(INDEX(TIMESHEET!$A$1:$AI$5000,MATCH(PAYROLL!D253,TIMESHEET!A$1:A$500,0),MATCH("T602",TIMESHEET!$2:$2,0)),0)</f>
        <v/>
      </c>
      <c r="AZ253">
        <f>IFERROR(INDEX(TIMESHEET!$A$1:$AI$5000,MATCH(PAYROLL!D253,TIMESHEET!A$1:A$500,0),MATCH("T603",TIMESHEET!$2:$2,0)),0)</f>
        <v/>
      </c>
      <c r="BA253">
        <f>IFERROR(INDEX(TIMESHEET!$A$1:$AI$5000,MATCH(PAYROLL!D253,TIMESHEET!A$1:A$500,0),MATCH("T611",TIMESHEET!$2:$2,0)),0)</f>
        <v/>
      </c>
      <c r="BB253">
        <f>IFERROR(INDEX(TIMESHEET!$A$1:$AI$5000,MATCH(PAYROLL!D253,TIMESHEET!A$1:A$500,0),MATCH("T612",TIMESHEET!$2:$2,0)),0)</f>
        <v/>
      </c>
      <c r="BC253">
        <f>IFERROR(INDEX(TIMESHEET!$A$1:$AI$5000,MATCH(PAYROLL!D253,TIMESHEET!A$1:A$500,0),MATCH("T613",TIMESHEET!$2:$2,0)),0)</f>
        <v/>
      </c>
      <c r="BD253">
        <f>IFERROR(INDEX(TIMESHEET!$A$1:$AI$5000,MATCH(PAYROLL!D253,TIMESHEET!A$1:A$500,0),MATCH("T500",TIMESHEET!$2:$2,0)),0)</f>
        <v/>
      </c>
      <c r="BE253">
        <f>IFERROR(IF(LEFT(INDEX(PIS!O$1:O$500,MATCH(D253,PIS!C$1:C$500)),1)="M",T253/AD253/8*(AW253+AX253*1.5+AY253*2+AZ253*3+BA253*2.1+BB253*2.7+BC253*3.9+BD253*0.3),T253/8*(AW253+AX253*1.5+AY253*2+AZ253*3+BA253*2.1+BB253*2.7+BC253*3.9+BD253*0.3)),0)</f>
        <v/>
      </c>
      <c r="BF253">
        <f>IFERROR(INDEX(ADJ!$A$1:$BZ$1000,MATCH(PAYROLL!$D253,ADJ!A$1:A$500,0),MATCH(PAYROLL!BF$2,ADJ!$2:$2,0)),0)</f>
        <v/>
      </c>
      <c r="BG253">
        <f>IFERROR(INDEX(ADJ!$A$1:$BZ$1000,MATCH(PAYROLL!D253,ADJ!A$1:A$500,0),MATCH(PAYROLL!BG$2,ADJ!$2:$2,0)),0)</f>
        <v/>
      </c>
      <c r="BH253">
        <f>IFERROR(INDEX(ADJ!$A$1:$BZ$1000,MATCH(PAYROLL!D253,ADJ!A$1:A$500,0),MATCH(PAYROLL!BH$2,ADJ!$2:$2,0)),0)</f>
        <v/>
      </c>
      <c r="BI253">
        <f>IFERROR(INDEX(ADJ!$A$1:$BZ$1000,MATCH(PAYROLL!D253,ADJ!A$1:A$500,0),MATCH(PAYROLL!BI$2,ADJ!$2:$2,0)),0)</f>
        <v/>
      </c>
      <c r="BJ253">
        <f>IFERROR(INDEX(ADJ!$A$1:$BZ$1000,MATCH(PAYROLL!D253,ADJ!A$1:A$500,0),MATCH(PAYROLL!BJ$2,ADJ!$2:$2,0)),0)</f>
        <v/>
      </c>
      <c r="BK253">
        <f>SUM(BF253:BJ253)</f>
        <v/>
      </c>
      <c r="BL253">
        <f>IFERROR(INDEX(ADJ!$A$1:$BZ$1000,MATCH(PAYROLL!D253,ADJ!A$1:A$500,0),MATCH(PAYROLL!BL$2,ADJ!$2:$2,0)),0)</f>
        <v/>
      </c>
      <c r="BM253">
        <f>IFERROR(INDEX(ADJ!$A$1:$BZ$1000,MATCH(PAYROLL!D253,ADJ!A$1:A$500,0),MATCH(PAYROLL!BM$2,ADJ!$2:$2,0)),0)</f>
        <v/>
      </c>
      <c r="BN253">
        <f>IFERROR(INDEX(ADJ!$A$1:$BZ$1000,MATCH(PAYROLL!D253,ADJ!A$1:A$500,0),MATCH(PAYROLL!BN$2,ADJ!$2:$2,0)),0)</f>
        <v/>
      </c>
      <c r="BO253">
        <f>IFERROR(INDEX(ADJ!$A$1:$BZ$1000,MATCH(PAYROLL!D253,ADJ!A$1:A$500,0),MATCH(PAYROLL!BO$2,ADJ!$2:$2,0)),0)</f>
        <v/>
      </c>
      <c r="BP253">
        <f>SUM(AM253,AV253,BE253,BK253,BL253:BO253)</f>
        <v/>
      </c>
      <c r="BQ253">
        <f>BO253</f>
        <v/>
      </c>
      <c r="BR253">
        <f>IFERROR(ROUND(IF(LEFT(INDEX(PIS!O$1:O$500,MATCH(D253,PIS!C$1:C$500)),1)="D",T253/8*(BD253*0.3),IF(LEFT(INDEX(PIS!O$1:O$500,MATCH(D253,PIS!C$1:C$500)),1)="H",T253*($BD253*0.3),T253/$AD253/8*($BD253*0.3))),0),0)</f>
        <v/>
      </c>
      <c r="BS253">
        <f>IF(AP253&lt;1,0,MIN(AP253,730000))</f>
        <v/>
      </c>
      <c r="BT253">
        <f>IFERROR(ROUND((BE253-SUM(AW253:BC253)*T253/AD253/8),0)-BR253,0)</f>
        <v/>
      </c>
      <c r="BU253">
        <f>AO253</f>
        <v/>
      </c>
      <c r="BV253">
        <f>SUM(BQ253:BU253)</f>
        <v/>
      </c>
      <c r="BW253">
        <f>BP253-BV253</f>
        <v/>
      </c>
      <c r="BX253">
        <f>IFERROR(IF(RIGHT(INDEX(PIS!O$1:O$500,MATCH(D253,PIS!C$1:C$500)),5)="Gross",MIN(U253+V253,VLOOKUP("R700",TSC!B:C,2,0)*VLOOKUP("R101",TSC!B:C,2,0))*VLOOKUP("R701",TSC!B:C,2,0)%,0),0)</f>
        <v/>
      </c>
      <c r="BY253">
        <f>IFERROR(IF(RIGHT(INDEX(PIS!O$1:O$500,MATCH(D253,PIS!C$1:C$500)),5)="Gross",MIN(U253+V253,VLOOKUP("R700",TSC!B:C,2,0)*VLOOKUP("R101",TSC!B:C,2,0))*VLOOKUP("T704",TSC!B:C,2,0)%,0),0)</f>
        <v/>
      </c>
      <c r="BZ253">
        <f>IFERROR(IF(RIGHT(INDEX(PIS!O$1:O$500,MATCH(D253,PIS!C$1:C$500)),5)="Gross",MIN(U253+V253,VLOOKUP("R700",TSC!B:C,2,0)*VLOOKUP("1",TSC!F:G,2,0))*VLOOKUP("T705",TSC!B:C,2,0)%,0),0)</f>
        <v/>
      </c>
      <c r="CA253">
        <f>IFERROR(INDEX(ADJ!$A$1:$BZ$1000,MATCH(PAYROLL!D253,ADJ!A$1:A$500,0),MATCH(PAYROLL!CA$2,ADJ!$2:$2,0)),0)</f>
        <v/>
      </c>
      <c r="CB253">
        <f>IFERROR(INDEX(ADJ!$A$1:$BZ$1000,MATCH(PAYROLL!D253,ADJ!A$1:A$500,0),MATCH(PAYROLL!CB$2,ADJ!$2:$2,0)),0)</f>
        <v/>
      </c>
      <c r="CC253">
        <f>SUM(BX253:CB253)</f>
        <v/>
      </c>
      <c r="CD253">
        <f>IFERROR(INDEX(PIS!$A$1:$BZ$1000,MATCH(PAYROLL!D253,PIS!C$1:C$500,0),MATCH(PAYROLL!CD$1,PIS!$1:$1,0)),0)</f>
        <v/>
      </c>
      <c r="CE253">
        <f>IFERROR(IF(OR(INDEX(PIS!P$1:P$500,MATCH(D253,PIS!C$1:C$500,0))="LT2",INDEX(PIS!P$1:P$500,MATCH(D253,PIS!C$1:C$500,0))="P10"),0,SUM(CC253,CD253*VLOOKUP("R601",TSC!B:C,2,0),VLOOKUP("R602",TSC!B:C,2,0))),0)</f>
        <v/>
      </c>
      <c r="CF253">
        <f>MAX(BW253-CE253,0)</f>
        <v/>
      </c>
      <c r="CG253">
        <f>IFERROR(IF(OR(RIGHT(INDEX(PIS!P$1:P$500,MATCH(D253,PIS!C$1:C$500)),5)="P10",RIGHT(INDEX(PIS!P$1:P$500,MATCH(D253,PIS!C$1:C$500)),5)="CK"),0,IF(CF253&lt;=5000000,CF253*5%,IF(CF253&lt;=10000000,CF253*10%-250000,IF(CF253&lt;=18000000,CF253*15%-750000,IF(CF253&lt;=32000000,CF253*20%-1650000,IF(CF253&lt;=52000000,CF253*25%-3250000,IF(CF253&lt;=80000000,BH253*30%-5850000,CF253*35%-9850000))))))),0)</f>
        <v/>
      </c>
      <c r="CH253">
        <f>IFERROR(IF(OR(INDEX(PIS!P$1:P$500,MATCH(D253,PIS!C$1:C$500))="LT",INDEX(PIS!P$1:P$500,MATCH(D253,PIS!C$1:C$500))="CK"),0,IF(CF253&lt;2000000,0,CF253*10%)),0)</f>
        <v/>
      </c>
      <c r="CI253">
        <f>IFERROR(INDEX(ADJ!$A$1:$BZ$1000,MATCH(PAYROLL!D253,ADJ!A$1:A$500,0),MATCH(PAYROLL!CI$2,ADJ!$2:$2,0)),0)</f>
        <v/>
      </c>
      <c r="CJ253">
        <f>IFERROR(INDEX(ADJ!$A$1:$BZ$1000,MATCH(PAYROLL!D253,ADJ!A$1:A$500,0),MATCH(PAYROLL!CJ$2,ADJ!$2:$2,0)),0)</f>
        <v/>
      </c>
      <c r="CK253">
        <f>IFERROR(INDEX(ADJ!$A$1:$BZ$1000,MATCH(PAYROLL!D253,ADJ!A$1:A$500,0),MATCH(PAYROLL!CK$2,ADJ!$2:$2,0)),0)</f>
        <v/>
      </c>
      <c r="CL253">
        <f>SUM(CG253:CK253)</f>
        <v/>
      </c>
      <c r="CM253">
        <f>ROUND(SUM(CH253:CK253),0)</f>
        <v/>
      </c>
      <c r="CN253">
        <f>IFERROR(INDEX(CSDA!D$1:D$500,MATCH($CN$2,CSDA!C$1:C$500,0))*INDEX(PIS!V$1:V$500,MATCH(D253,PIS!C$1:C$500))+INDEX(ADJ!$A$1:$BZ$1000,MATCH(PAYROLL!D253,ADJ!A$1:A$500,0),MATCH(PAYROLL!CN$2,ADJ!$2:$2,0)),0)</f>
        <v/>
      </c>
      <c r="CO253">
        <f>IFERROR(INDEX(ADJ!$A$1:$BZ$1000,MATCH(PAYROLL!D253,ADJ!A$1:A$500,0),MATCH(PAYROLL!CO$2,ADJ!$2:$2,0)),0)</f>
        <v/>
      </c>
      <c r="CP253">
        <f>IFERROR(INDEX(ADJ!$A$1:$BZ$1000,MATCH(PAYROLL!D253,ADJ!A$1:A$500,0),MATCH(PAYROLL!CP$2,ADJ!$2:$2,0)),0)</f>
        <v/>
      </c>
      <c r="CQ253">
        <f>BP253-CL253-CI253-CM253-CN253-CO253-CP253-CC253</f>
        <v/>
      </c>
      <c r="CR253">
        <f>IFERROR(IF(RIGHT(INDEX(PIS!O$1:O$500,MATCH(D253,PIS!C$1:C$500,0)),5)="Gross",MIN(U253+V253,VLOOKUP("R700",TSC!B:C,2,0)*VLOOKUP("R101",TSC!B:C,2,0))*(VLOOKUP("T711",TSC!B:C,2,0)+VLOOKUP("T712",TSC!B:C,2,0))%,MIN(T253+V253,VLOOKUP("R700",TSC!B:C,2,0)*VLOOKUP("R101",TSC!B:C,2,0))*(VLOOKUP("T711",TSC!B:C,2,0)+VLOOKUP("T712",TSC!B:C,2,0)+VLOOKUP("R701",TSC!B:C,2,0))%),0)</f>
        <v/>
      </c>
      <c r="CS253">
        <f>IFERROR(IF(RIGHT(INDEX(PIS!O$1:O$500,MATCH(D253,PIS!C$1:C$500,0)),5)="Gross",MIN(U253+V253,VLOOKUP("R700",TSC!B:C,2,0)*VLOOKUP("R101",TSC!B:C,2,0))*(VLOOKUP("T714",TSC!B:C,2,0))%,MIN(T253+V253,VLOOKUP("R700",TSC!B:C,2,0)*VLOOKUP("R101",TSC!B:C,2,0))*(VLOOKUP("T704",TSC!B:C,2,0)+VLOOKUP("T714",TSC!B:C,2,0))%),0)</f>
        <v/>
      </c>
      <c r="CT253">
        <f>IFERROR(IF(RIGHT(INDEX(PIS!O$1:O$500,MATCH(D253,PIS!C$1:C$500,0)),5)="Gross",MIN(U253+V253,VLOOKUP("R700",TSC!B:C,2,0)*VLOOKUP("R101",TSC!B:C,2,0))*VLOOKUP("T705",TSC!B:C,2,0)%,MIN(T253+V253,VLOOKUP("R700",TSC!B:C,2,0)*VLOOKUP("R101",TSC!B:C,2,0))*VLOOKUP("T705",TSC!B:C,2,0)%),0)</f>
        <v/>
      </c>
      <c r="CU253">
        <f>IFERROR(IF(RIGHT(INDEX(PIS!O$1:O$500,MATCH(D253,PIS!C$1:C$500,0)),5)="Gross",MIN(U253+V253,VLOOKUP("R700",TSC!B:C,2,0)*VLOOKUP("R101",TSC!B:C,2,0))*(VLOOKUP("T713",TSC!B:C,2,0))%,MIN(T253+V253,VLOOKUP("R700",TSC!B:C,2,0)*VLOOKUP("R101",TSC!B:C,2,0))*(VLOOKUP("T713",TSC!B:C,2,0))%),0)</f>
        <v/>
      </c>
      <c r="CV253">
        <f>IFERROR(INDEX(ADJ!$A$1:$BZ$1000,MATCH(PAYROLL!D253,ADJ!A$1:A$500,0),MATCH(PAYROLL!CV$2,ADJ!$2:$2,0)),0)</f>
        <v/>
      </c>
      <c r="CW253">
        <f>IFERROR(INDEX(ADJ!$A$1:$BZ$1000,MATCH(PAYROLL!D253,ADJ!A$1:A$500,0),MATCH(PAYROLL!CW$2,ADJ!$2:$2,0)),0)</f>
        <v/>
      </c>
      <c r="CX253">
        <f>SUM(CR253:CW253)</f>
        <v/>
      </c>
      <c r="CY253">
        <f>ROUND(IF(CR253&gt;0,T253+V253*VLOOKUP("R202",TSC!$B$1:$C$500,2,0),0),0)</f>
        <v/>
      </c>
      <c r="CZ253">
        <f>IFERROR(INDEX(CSDA!D$1:D$500,MATCH($CZ$2,CSDA!C$1:C$500,0)),0)</f>
        <v/>
      </c>
      <c r="DA253">
        <f>ROUND(T253*0.7%,0)</f>
        <v/>
      </c>
      <c r="DB253">
        <f>ROUND(T253/12,0)</f>
        <v/>
      </c>
      <c r="DC253">
        <f ref="DC253" t="array">IFERROR(INDEX(CSDA!D$1:D$500,MATCH("Trích giữ"&amp;PAYROLL!DC$2,CSDA!A$1:A$500&amp;CSDA!C$1:C$500,0)),0)</f>
        <v/>
      </c>
      <c r="DD253">
        <f ref="DD253" t="array">IFERROR(INDEX(CSDA!D$1:D$500,MATCH("Trích giữ"&amp;PAYROLL!DD$2,CSDA!A$1:A$500&amp;CSDA!C$1:C$500,0)),0)</f>
        <v/>
      </c>
      <c r="DE253">
        <f ref="DE253" t="array">IFERROR(INDEX(CSDA!D$1:D$500,MATCH("Trích giữ"&amp;PAYROLL!DE$2,CSDA!A$1:A$500&amp;CSDA!C$1:C$500,0)),0)</f>
        <v/>
      </c>
      <c r="DF253">
        <f>IFERROR(INDEX(CSDA!D$1:D$500,MATCH(PAYROLL!DF$2,CSDA!C$1:C$500,0)),0)</f>
        <v/>
      </c>
      <c r="DG253">
        <f ref="DG253" t="array">IFERROR(INDEX(CSDA!D$1:D$500,MATCH("Trích giữ"&amp;PAYROLL!DG$2,CSDA!A$1:A$500&amp;CSDA!C$1:C$500,0)),0)</f>
        <v/>
      </c>
      <c r="DH253">
        <f>ROUND(T253/26,0)</f>
        <v/>
      </c>
      <c r="DI253">
        <f ref="DI253" t="array">IFERROR(INDEX(CSDA!D$1:D$500,MATCH("Trích giữ"&amp;PAYROLL!DI$2,CSDA!A$1:A$500&amp;CSDA!C$1:C$500,0)),0)</f>
        <v/>
      </c>
      <c r="DJ253">
        <f>IF(U253=0,T253*21.5%-BL253,0)</f>
        <v/>
      </c>
      <c r="DK253">
        <f ref="DK253" t="array">IFERROR(INDEX(CSDA!D$1:D$500,MATCH("Trích giữ"&amp;PAYROLL!DK$2,CSDA!A$1:A$500&amp;CSDA!C$1:C$500,0)),0)</f>
        <v/>
      </c>
      <c r="DL253">
        <f>IFERROR(INDEX(CSDA!D$1:D$500,MATCH(PAYROLL!DL$2,CSDA!C$1:C$500,0))/12,0)</f>
        <v/>
      </c>
      <c r="DM253">
        <f>SUM(DB253:DL253)</f>
        <v/>
      </c>
      <c r="DN253">
        <f>IFERROR(INDEX(ADJ!$A$1:$BZ$1000,MATCH(PAYROLL!D253,ADJ!A$1:A$500,0),MATCH(PAYROLL!DN$2,ADJ!$2:$2,0)),0)</f>
        <v/>
      </c>
      <c r="DO253">
        <f>IFERROR(SUM(BP253,DM253:DN253,CX253:DA253)-DT253,0)</f>
        <v/>
      </c>
      <c r="DP253">
        <f ref="DP253" t="array">SUM(BW253*IFERROR(INDEX(CSDA!D$1:D$500,MATCH(BW$2,CSDA!C$1:C$500,0)),0)%,CX253*IFERROR(INDEX(CSDA!D$1:D$500,MATCH(CX$2,CSDA!C$1:C$500,0)),0)%,DA253*IFERROR(INDEX(CSDA!D$1:D$500,MATCH(DA$2,CSDA!C$1:C$500,0)),0)%,DB253*IFERROR(INDEX(CSDA!D$1:D$500,MATCH(DB$2,CSDA!C$1:C$500,0)),0)%,DF253*IFERROR(INDEX(CSDA!D$1:D$500,MATCH("Phí dịch vụ"&amp;PAYROLL!DF$2,CSDA!A$1:A$500&amp;CSDA!C$1:C$500,0)),0)%,DC253*IFERROR(INDEX(CSDA!D$1:D$500,MATCH("Phí dịch vụ"&amp;PAYROLL!DC$2,CSDA!A$1:A$500&amp;CSDA!C$1:C$500,0)),0)%,DH253*IFERROR(INDEX(CSDA!D$1:D$500,MATCH("Phí dịch vụ"&amp;PAYROLL!DH$2,CSDA!A$1:A$500&amp;CSDA!C$1:C$500,0)),0)%,DJ253*IFERROR(INDEX(CSDA!D$1:D$500,MATCH("Phí dịch vụ"&amp;PAYROLL!DJ$2,CSDA!A$1:A$500&amp;CSDA!C$1:C$500,0)),0)%,BN253*IFERROR(INDEX(CSDA!D$1:D$500,MATCH(BN$2,CSDA!C$1:C$500,0)),0)%)-BN253*7%</f>
        <v/>
      </c>
      <c r="DQ253">
        <f>IFERROR(INDEX(ADJ!$A$1:$BZ$1000,MATCH(PAYROLL!D253,ADJ!A$1:A$500,0),MATCH(PAYROLL!DQ$2,ADJ!$2:$2,0)),0)</f>
        <v/>
      </c>
      <c r="DR253">
        <f>IFERROR(INDEX(ADJ!$A$1:$BZ$1000,MATCH(PAYROLL!D253,ADJ!A$1:A$500,0),MATCH(PAYROLL!DR$2,ADJ!$2:$2,0)),0)</f>
        <v/>
      </c>
      <c r="DS253">
        <f>SUM(DP253:DR253)</f>
        <v/>
      </c>
      <c r="DT253">
        <f>EK253</f>
        <v/>
      </c>
      <c r="DU253">
        <f>SUM(DO253:DR253)</f>
        <v/>
      </c>
      <c r="DV253">
        <f>ROUND(DU253*0.1,0)</f>
        <v/>
      </c>
      <c r="DW253">
        <f>DU253+DV253</f>
        <v/>
      </c>
      <c r="DZ253">
        <f>IFERROR(INDEX(ADJ!$A$1:$BZ$1000,MATCH(PAYROLL!$D253,ADJ!A$1:A$500,0),MATCH(PAYROLL!DZ$2,ADJ!$2:$2,0)),0)</f>
        <v/>
      </c>
      <c r="EA253">
        <f>IFERROR(INDEX(ADJ!$A$1:$BZ$1000,MATCH(PAYROLL!$D253,ADJ!A$1:A$500,0),MATCH(PAYROLL!EA$2,ADJ!$2:$2,0)),0)</f>
        <v/>
      </c>
      <c r="EB253">
        <f>IFERROR(INDEX(ADJ!$A$1:$BZ$1000,MATCH(PAYROLL!$D253,ADJ!A$1:A$500,0),MATCH(PAYROLL!EB$2,ADJ!$2:$2,0)),0)</f>
        <v/>
      </c>
      <c r="EC253">
        <f>IFERROR(INDEX(ADJ!$A$1:$BZ$1000,MATCH(PAYROLL!$D253,ADJ!A$1:A$500,0),MATCH(PAYROLL!EC$2,ADJ!$2:$2,0)),0)</f>
        <v/>
      </c>
      <c r="ED253">
        <f>IFERROR(INDEX(ADJ!$A$1:$BZ$1000,MATCH(PAYROLL!$D253,ADJ!A$1:A$500,0),MATCH(PAYROLL!ED$2,ADJ!$2:$2,0)),0)</f>
        <v/>
      </c>
      <c r="EE253">
        <f>IFERROR(INDEX(ADJ!$A$1:$BZ$1000,MATCH(PAYROLL!$D253,ADJ!A$1:A$500,0),MATCH(PAYROLL!EE$2,ADJ!$2:$2,0)),0)</f>
        <v/>
      </c>
      <c r="EF253">
        <f>IFERROR(INDEX(ADJ!$A$1:$BZ$1000,MATCH(PAYROLL!$D253,ADJ!A$1:A$500,0),MATCH(PAYROLL!EF$2,ADJ!$2:$2,0)),0)</f>
        <v/>
      </c>
      <c r="EG253">
        <f>IFERROR(INDEX(ADJ!$A$1:$BZ$1000,MATCH(PAYROLL!$D253,ADJ!A$1:A$500,0),MATCH(PAYROLL!EG$2,ADJ!$2:$2,0)),0)</f>
        <v/>
      </c>
      <c r="EH253">
        <f>IFERROR(INDEX(ADJ!$A$1:$BZ$1000,MATCH(PAYROLL!$D253,ADJ!A$1:A$500,0),MATCH(PAYROLL!EH$2,ADJ!$2:$2,0)),0)</f>
        <v/>
      </c>
      <c r="EI253">
        <f>IFERROR(INDEX(ADJ!$A$1:$BZ$1000,MATCH(PAYROLL!D253,ADJ!A$1:A$500,0),MATCH(PAYROLL!EI$2,ADJ!$2:$2,0)),0)</f>
        <v/>
      </c>
      <c r="EJ253">
        <f>IFERROR(INDEX(ADJ!$A$1:$BZ$1000,MATCH(PAYROLL!$D253,ADJ!A$1:A$500,0),MATCH(PAYROLL!EJ$2,ADJ!$2:$2,0)),0)</f>
        <v/>
      </c>
      <c r="EK253">
        <f>SUM(DZ253:EJ253)</f>
        <v/>
      </c>
    </row>
    <row r="254">
      <c r="A254" t="n">
        <v>252</v>
      </c>
      <c r="B254" t="inlineStr">
        <is>
          <t>Quách Văn Cuốc</t>
        </is>
      </c>
      <c r="D254" t="inlineStr">
        <is>
          <t>159906-01</t>
        </is>
      </c>
      <c r="S254">
        <f>IFERROR(INDEX(PIS!$A$1:$BZ$1000,MATCH($D254,PIS!C$1:C$500,0),MATCH("Lương CB tháng trước",PIS!$1:$1,0)),0)</f>
        <v/>
      </c>
      <c r="T254">
        <f>IFERROR(INDEX(PIS!$A$1:$BZ$1000,MATCH($D254,PIS!C$1:C$500,0),MATCH("Lương CB hiện tại",PIS!$1:$1,0)),0)</f>
        <v/>
      </c>
      <c r="U254">
        <f>IFERROR(INDEX(PIS!$A$1:$BZ$1000,MATCH($D254,PIS!C$1:C$500,0),MATCH("Lương đóng BHBB",PIS!$1:$1,0)),0)</f>
        <v/>
      </c>
      <c r="V254">
        <f>IFERROR(INDEX(PIS!$A$1:$BZ$1000,MATCH($D254,PIS!C$1:C$500,0),MATCH(V$2,PIS!$2:$2,0)),0)</f>
        <v/>
      </c>
      <c r="W254">
        <f>IFERROR(INDEX(PIS!$A$1:$BZ$1000,MATCH($D254,PIS!C$1:C$500,0),MATCH(W$2,PIS!$2:$2,0)),0)</f>
        <v/>
      </c>
      <c r="X254">
        <f>IFERROR(INDEX(PIS!$A$1:$BZ$1000,MATCH($D254,PIS!C$1:C$500,0),MATCH(X$2,PIS!$2:$2,0)),0)</f>
        <v/>
      </c>
      <c r="Y254">
        <f>IFERROR(INDEX(PIS!$A$1:$BZ$1000,MATCH($D254,PIS!C$1:C$500,0),MATCH(Y$2,PIS!$2:$2,0)),0)</f>
        <v/>
      </c>
      <c r="Z254">
        <f>IFERROR(INDEX(PIS!$A$1:$BZ$1000,MATCH($D254,PIS!C$1:C$500,0),MATCH(Z$2,PIS!$2:$2,0)),0)</f>
        <v/>
      </c>
      <c r="AA254">
        <f>IFERROR(INDEX(PIS!$A$1:$BZ$1000,MATCH($D254,PIS!C$1:C$500,0),MATCH(AA$2,PIS!$2:$2,0)),0)</f>
        <v/>
      </c>
      <c r="AB254">
        <f>IFERROR(INDEX(PIS!$A$1:$BZ$1000,MATCH($D254,PIS!C$1:C$500,0),MATCH(AB$2,PIS!$2:$2,0)),0)</f>
        <v/>
      </c>
      <c r="AC254">
        <f>SUM(V254:AB254)</f>
        <v/>
      </c>
      <c r="AD254">
        <f>IFERROR(INDEX(TIMESHEET!$A$1:$AI$5000,MATCH($D254,TIMESHEET!A$1:A$500,0),MATCH("T100",TIMESHEET!$2:$2,0))-2,0)</f>
        <v/>
      </c>
      <c r="AE254">
        <f>IFERROR(INDEX(TIMESHEET!$A$1:$AI$5000,MATCH($D254,TIMESHEET!A$1:A$500,0),MATCH("T202",TIMESHEET!$2:$2,0)),0)</f>
        <v/>
      </c>
      <c r="AF254">
        <f>IFERROR(INDEX(TIMESHEET!$A$1:$AI$5000,MATCH($D254,TIMESHEET!A$1:A$500,0),MATCH("T302",TIMESHEET!$2:$2,0)),0)</f>
        <v/>
      </c>
      <c r="AG254">
        <f>IFERROR(INDEX(TIMESHEET!$A$1:$AI$5000,MATCH($D254,TIMESHEET!A$1:A$500,0),MATCH("T406",TIMESHEET!$2:$2,0)),0)</f>
        <v/>
      </c>
      <c r="AH254">
        <f>AE254+AG254</f>
        <v/>
      </c>
      <c r="AI254">
        <f>IFERROR(INDEX(TIMESHEET!$A$1:$AI$5000,MATCH($D254,TIMESHEET!A$1:A$500,0),MATCH("T701",TIMESHEET!$2:$2,0)),0)</f>
        <v/>
      </c>
      <c r="AJ254">
        <f>IFERROR(INDEX(TIMESHEET!$A$1:$AI$5000,MATCH($D254,TIMESHEET!B$1:B$500,0),MATCH("T320",TIMESHEET!$2:$2,0)),0)</f>
        <v/>
      </c>
      <c r="AK254">
        <f>IFERROR(IF(LEFT(INDEX(PIS!O$1:O$500,MATCH(D254,PIS!C$1:C$500)),1)="M",T254/AD254*SUM(AE254:AG254),T254*AD254),0)</f>
        <v/>
      </c>
      <c r="AL254">
        <f>IFERROR(INDEX(ADJ!$A$1:$BZ$1000,MATCH(PAYROLL!D254,ADJ!A$1:A$500,0),MATCH(PAYROLL!AL$2,ADJ!$2:$2,0)),0)</f>
        <v/>
      </c>
      <c r="AM254">
        <f>SUM(AK254:AL254)</f>
        <v/>
      </c>
      <c r="AN254">
        <f>IFERROR(ROUND(V254/$AD254*$AH254,0),0)</f>
        <v/>
      </c>
      <c r="AO254">
        <f>IFERROR(ROUND(W254/$AD254*$AH254,0),0)</f>
        <v/>
      </c>
      <c r="AP254">
        <f>IFERROR(ROUND(X254/$AD254*$AE254,0),0)</f>
        <v/>
      </c>
      <c r="AQ254">
        <f>IFERROR(ROUND(Y254/$AD254*$AH254,0),0)</f>
        <v/>
      </c>
      <c r="AR254">
        <f>IFERROR(ROUND(Z254/$AD254*$AH254,0),0)</f>
        <v/>
      </c>
      <c r="AS254">
        <f>IFERROR(ROUND(AA254/$AD254*$AH254,0),0)</f>
        <v/>
      </c>
      <c r="AT254">
        <f>IFERROR(IF((AE254+AF254+AG254)&gt;13,AB254,ROUND(AB254/AD254*AH254,0)),0)</f>
        <v/>
      </c>
      <c r="AU254">
        <f>IFERROR(INDEX(ADJ!$A$1:$BZ$1000,MATCH(PAYROLL!D254,ADJ!A$1:A$500,0),MATCH(PAYROLL!AU$2,ADJ!$2:$2,0)),0)</f>
        <v/>
      </c>
      <c r="AV254">
        <f>ROUND(SUM(AN254:AU254),0)</f>
        <v/>
      </c>
      <c r="AW254">
        <f>IFERROR(INDEX(TIMESHEET!$A$1:$AI$5000,MATCH(PAYROLL!D254,TIMESHEET!A$1:A$500,0),MATCH("T620",TIMESHEET!$2:$2,0)),0)</f>
        <v/>
      </c>
      <c r="AX254">
        <f>IFERROR(INDEX(TIMESHEET!$A$1:$AI$5000,MATCH(PAYROLL!D254,TIMESHEET!A$1:A$500,0),MATCH("T601",TIMESHEET!$2:$2,0)),0)</f>
        <v/>
      </c>
      <c r="AY254">
        <f>IFERROR(INDEX(TIMESHEET!$A$1:$AI$5000,MATCH(PAYROLL!D254,TIMESHEET!A$1:A$500,0),MATCH("T602",TIMESHEET!$2:$2,0)),0)</f>
        <v/>
      </c>
      <c r="AZ254">
        <f>IFERROR(INDEX(TIMESHEET!$A$1:$AI$5000,MATCH(PAYROLL!D254,TIMESHEET!A$1:A$500,0),MATCH("T603",TIMESHEET!$2:$2,0)),0)</f>
        <v/>
      </c>
      <c r="BA254">
        <f>IFERROR(INDEX(TIMESHEET!$A$1:$AI$5000,MATCH(PAYROLL!D254,TIMESHEET!A$1:A$500,0),MATCH("T611",TIMESHEET!$2:$2,0)),0)</f>
        <v/>
      </c>
      <c r="BB254">
        <f>IFERROR(INDEX(TIMESHEET!$A$1:$AI$5000,MATCH(PAYROLL!D254,TIMESHEET!A$1:A$500,0),MATCH("T612",TIMESHEET!$2:$2,0)),0)</f>
        <v/>
      </c>
      <c r="BC254">
        <f>IFERROR(INDEX(TIMESHEET!$A$1:$AI$5000,MATCH(PAYROLL!D254,TIMESHEET!A$1:A$500,0),MATCH("T613",TIMESHEET!$2:$2,0)),0)</f>
        <v/>
      </c>
      <c r="BD254">
        <f>IFERROR(INDEX(TIMESHEET!$A$1:$AI$5000,MATCH(PAYROLL!D254,TIMESHEET!A$1:A$500,0),MATCH("T500",TIMESHEET!$2:$2,0)),0)</f>
        <v/>
      </c>
      <c r="BE254">
        <f>IFERROR(IF(LEFT(INDEX(PIS!O$1:O$500,MATCH(D254,PIS!C$1:C$500)),1)="M",T254/AD254/8*(AW254+AX254*1.5+AY254*2+AZ254*3+BA254*2.1+BB254*2.7+BC254*3.9+BD254*0.3),T254/8*(AW254+AX254*1.5+AY254*2+AZ254*3+BA254*2.1+BB254*2.7+BC254*3.9+BD254*0.3)),0)</f>
        <v/>
      </c>
      <c r="BF254">
        <f>IFERROR(INDEX(ADJ!$A$1:$BZ$1000,MATCH(PAYROLL!$D254,ADJ!A$1:A$500,0),MATCH(PAYROLL!BF$2,ADJ!$2:$2,0)),0)</f>
        <v/>
      </c>
      <c r="BG254">
        <f>IFERROR(INDEX(ADJ!$A$1:$BZ$1000,MATCH(PAYROLL!D254,ADJ!A$1:A$500,0),MATCH(PAYROLL!BG$2,ADJ!$2:$2,0)),0)</f>
        <v/>
      </c>
      <c r="BH254">
        <f>IFERROR(INDEX(ADJ!$A$1:$BZ$1000,MATCH(PAYROLL!D254,ADJ!A$1:A$500,0),MATCH(PAYROLL!BH$2,ADJ!$2:$2,0)),0)</f>
        <v/>
      </c>
      <c r="BI254">
        <f>IFERROR(INDEX(ADJ!$A$1:$BZ$1000,MATCH(PAYROLL!D254,ADJ!A$1:A$500,0),MATCH(PAYROLL!BI$2,ADJ!$2:$2,0)),0)</f>
        <v/>
      </c>
      <c r="BJ254">
        <f>IFERROR(INDEX(ADJ!$A$1:$BZ$1000,MATCH(PAYROLL!D254,ADJ!A$1:A$500,0),MATCH(PAYROLL!BJ$2,ADJ!$2:$2,0)),0)</f>
        <v/>
      </c>
      <c r="BK254">
        <f>SUM(BF254:BJ254)</f>
        <v/>
      </c>
      <c r="BL254">
        <f>IFERROR(INDEX(ADJ!$A$1:$BZ$1000,MATCH(PAYROLL!D254,ADJ!A$1:A$500,0),MATCH(PAYROLL!BL$2,ADJ!$2:$2,0)),0)</f>
        <v/>
      </c>
      <c r="BM254">
        <f>IFERROR(INDEX(ADJ!$A$1:$BZ$1000,MATCH(PAYROLL!D254,ADJ!A$1:A$500,0),MATCH(PAYROLL!BM$2,ADJ!$2:$2,0)),0)</f>
        <v/>
      </c>
      <c r="BN254">
        <f>IFERROR(INDEX(ADJ!$A$1:$BZ$1000,MATCH(PAYROLL!D254,ADJ!A$1:A$500,0),MATCH(PAYROLL!BN$2,ADJ!$2:$2,0)),0)</f>
        <v/>
      </c>
      <c r="BO254">
        <f>IFERROR(INDEX(ADJ!$A$1:$BZ$1000,MATCH(PAYROLL!D254,ADJ!A$1:A$500,0),MATCH(PAYROLL!BO$2,ADJ!$2:$2,0)),0)</f>
        <v/>
      </c>
      <c r="BP254">
        <f>SUM(AM254,AV254,BE254,BK254,BL254:BO254)</f>
        <v/>
      </c>
      <c r="BQ254">
        <f>BO254</f>
        <v/>
      </c>
      <c r="BR254">
        <f>IFERROR(ROUND(IF(LEFT(INDEX(PIS!O$1:O$500,MATCH(D254,PIS!C$1:C$500)),1)="D",T254/8*(BD254*0.3),IF(LEFT(INDEX(PIS!O$1:O$500,MATCH(D254,PIS!C$1:C$500)),1)="H",T254*($BD254*0.3),T254/$AD254/8*($BD254*0.3))),0),0)</f>
        <v/>
      </c>
      <c r="BS254">
        <f>IF(AP254&lt;1,0,MIN(AP254,730000))</f>
        <v/>
      </c>
      <c r="BT254">
        <f>IFERROR(ROUND((BE254-SUM(AW254:BC254)*T254/AD254/8),0)-BR254,0)</f>
        <v/>
      </c>
      <c r="BU254">
        <f>AO254</f>
        <v/>
      </c>
      <c r="BV254">
        <f>SUM(BQ254:BU254)</f>
        <v/>
      </c>
      <c r="BW254">
        <f>BP254-BV254</f>
        <v/>
      </c>
      <c r="BX254">
        <f>IFERROR(IF(RIGHT(INDEX(PIS!O$1:O$500,MATCH(D254,PIS!C$1:C$500)),5)="Gross",MIN(U254+V254,VLOOKUP("R700",TSC!B:C,2,0)*VLOOKUP("R101",TSC!B:C,2,0))*VLOOKUP("R701",TSC!B:C,2,0)%,0),0)</f>
        <v/>
      </c>
      <c r="BY254">
        <f>IFERROR(IF(RIGHT(INDEX(PIS!O$1:O$500,MATCH(D254,PIS!C$1:C$500)),5)="Gross",MIN(U254+V254,VLOOKUP("R700",TSC!B:C,2,0)*VLOOKUP("R101",TSC!B:C,2,0))*VLOOKUP("T704",TSC!B:C,2,0)%,0),0)</f>
        <v/>
      </c>
      <c r="BZ254">
        <f>IFERROR(IF(RIGHT(INDEX(PIS!O$1:O$500,MATCH(D254,PIS!C$1:C$500)),5)="Gross",MIN(U254+V254,VLOOKUP("R700",TSC!B:C,2,0)*VLOOKUP("1",TSC!F:G,2,0))*VLOOKUP("T705",TSC!B:C,2,0)%,0),0)</f>
        <v/>
      </c>
      <c r="CA254">
        <f>IFERROR(INDEX(ADJ!$A$1:$BZ$1000,MATCH(PAYROLL!D254,ADJ!A$1:A$500,0),MATCH(PAYROLL!CA$2,ADJ!$2:$2,0)),0)</f>
        <v/>
      </c>
      <c r="CB254">
        <f>IFERROR(INDEX(ADJ!$A$1:$BZ$1000,MATCH(PAYROLL!D254,ADJ!A$1:A$500,0),MATCH(PAYROLL!CB$2,ADJ!$2:$2,0)),0)</f>
        <v/>
      </c>
      <c r="CC254">
        <f>SUM(BX254:CB254)</f>
        <v/>
      </c>
      <c r="CD254">
        <f>IFERROR(INDEX(PIS!$A$1:$BZ$1000,MATCH(PAYROLL!D254,PIS!C$1:C$500,0),MATCH(PAYROLL!CD$1,PIS!$1:$1,0)),0)</f>
        <v/>
      </c>
      <c r="CE254">
        <f>IFERROR(IF(OR(INDEX(PIS!P$1:P$500,MATCH(D254,PIS!C$1:C$500,0))="LT2",INDEX(PIS!P$1:P$500,MATCH(D254,PIS!C$1:C$500,0))="P10"),0,SUM(CC254,CD254*VLOOKUP("R601",TSC!B:C,2,0),VLOOKUP("R602",TSC!B:C,2,0))),0)</f>
        <v/>
      </c>
      <c r="CF254">
        <f>MAX(BW254-CE254,0)</f>
        <v/>
      </c>
      <c r="CG254">
        <f>IFERROR(IF(OR(RIGHT(INDEX(PIS!P$1:P$500,MATCH(D254,PIS!C$1:C$500)),5)="P10",RIGHT(INDEX(PIS!P$1:P$500,MATCH(D254,PIS!C$1:C$500)),5)="CK"),0,IF(CF254&lt;=5000000,CF254*5%,IF(CF254&lt;=10000000,CF254*10%-250000,IF(CF254&lt;=18000000,CF254*15%-750000,IF(CF254&lt;=32000000,CF254*20%-1650000,IF(CF254&lt;=52000000,CF254*25%-3250000,IF(CF254&lt;=80000000,BH254*30%-5850000,CF254*35%-9850000))))))),0)</f>
        <v/>
      </c>
      <c r="CH254">
        <f>IFERROR(IF(OR(INDEX(PIS!P$1:P$500,MATCH(D254,PIS!C$1:C$500))="LT",INDEX(PIS!P$1:P$500,MATCH(D254,PIS!C$1:C$500))="CK"),0,IF(CF254&lt;2000000,0,CF254*10%)),0)</f>
        <v/>
      </c>
      <c r="CI254">
        <f>IFERROR(INDEX(ADJ!$A$1:$BZ$1000,MATCH(PAYROLL!D254,ADJ!A$1:A$500,0),MATCH(PAYROLL!CI$2,ADJ!$2:$2,0)),0)</f>
        <v/>
      </c>
      <c r="CJ254">
        <f>IFERROR(INDEX(ADJ!$A$1:$BZ$1000,MATCH(PAYROLL!D254,ADJ!A$1:A$500,0),MATCH(PAYROLL!CJ$2,ADJ!$2:$2,0)),0)</f>
        <v/>
      </c>
      <c r="CK254">
        <f>IFERROR(INDEX(ADJ!$A$1:$BZ$1000,MATCH(PAYROLL!D254,ADJ!A$1:A$500,0),MATCH(PAYROLL!CK$2,ADJ!$2:$2,0)),0)</f>
        <v/>
      </c>
      <c r="CL254">
        <f>SUM(CG254:CK254)</f>
        <v/>
      </c>
      <c r="CM254">
        <f>ROUND(SUM(CH254:CK254),0)</f>
        <v/>
      </c>
      <c r="CN254">
        <f>IFERROR(INDEX(CSDA!D$1:D$500,MATCH($CN$2,CSDA!C$1:C$500,0))*INDEX(PIS!V$1:V$500,MATCH(D254,PIS!C$1:C$500))+INDEX(ADJ!$A$1:$BZ$1000,MATCH(PAYROLL!D254,ADJ!A$1:A$500,0),MATCH(PAYROLL!CN$2,ADJ!$2:$2,0)),0)</f>
        <v/>
      </c>
      <c r="CO254">
        <f>IFERROR(INDEX(ADJ!$A$1:$BZ$1000,MATCH(PAYROLL!D254,ADJ!A$1:A$500,0),MATCH(PAYROLL!CO$2,ADJ!$2:$2,0)),0)</f>
        <v/>
      </c>
      <c r="CP254">
        <f>IFERROR(INDEX(ADJ!$A$1:$BZ$1000,MATCH(PAYROLL!D254,ADJ!A$1:A$500,0),MATCH(PAYROLL!CP$2,ADJ!$2:$2,0)),0)</f>
        <v/>
      </c>
      <c r="CQ254">
        <f>BP254-CL254-CI254-CM254-CN254-CO254-CP254-CC254</f>
        <v/>
      </c>
      <c r="CR254">
        <f>IFERROR(IF(RIGHT(INDEX(PIS!O$1:O$500,MATCH(D254,PIS!C$1:C$500,0)),5)="Gross",MIN(U254+V254,VLOOKUP("R700",TSC!B:C,2,0)*VLOOKUP("R101",TSC!B:C,2,0))*(VLOOKUP("T711",TSC!B:C,2,0)+VLOOKUP("T712",TSC!B:C,2,0))%,MIN(T254+V254,VLOOKUP("R700",TSC!B:C,2,0)*VLOOKUP("R101",TSC!B:C,2,0))*(VLOOKUP("T711",TSC!B:C,2,0)+VLOOKUP("T712",TSC!B:C,2,0)+VLOOKUP("R701",TSC!B:C,2,0))%),0)</f>
        <v/>
      </c>
      <c r="CS254">
        <f>IFERROR(IF(RIGHT(INDEX(PIS!O$1:O$500,MATCH(D254,PIS!C$1:C$500,0)),5)="Gross",MIN(U254+V254,VLOOKUP("R700",TSC!B:C,2,0)*VLOOKUP("R101",TSC!B:C,2,0))*(VLOOKUP("T714",TSC!B:C,2,0))%,MIN(T254+V254,VLOOKUP("R700",TSC!B:C,2,0)*VLOOKUP("R101",TSC!B:C,2,0))*(VLOOKUP("T704",TSC!B:C,2,0)+VLOOKUP("T714",TSC!B:C,2,0))%),0)</f>
        <v/>
      </c>
      <c r="CT254">
        <f>IFERROR(IF(RIGHT(INDEX(PIS!O$1:O$500,MATCH(D254,PIS!C$1:C$500,0)),5)="Gross",MIN(U254+V254,VLOOKUP("R700",TSC!B:C,2,0)*VLOOKUP("R101",TSC!B:C,2,0))*VLOOKUP("T705",TSC!B:C,2,0)%,MIN(T254+V254,VLOOKUP("R700",TSC!B:C,2,0)*VLOOKUP("R101",TSC!B:C,2,0))*VLOOKUP("T705",TSC!B:C,2,0)%),0)</f>
        <v/>
      </c>
      <c r="CU254">
        <f>IFERROR(IF(RIGHT(INDEX(PIS!O$1:O$500,MATCH(D254,PIS!C$1:C$500,0)),5)="Gross",MIN(U254+V254,VLOOKUP("R700",TSC!B:C,2,0)*VLOOKUP("R101",TSC!B:C,2,0))*(VLOOKUP("T713",TSC!B:C,2,0))%,MIN(T254+V254,VLOOKUP("R700",TSC!B:C,2,0)*VLOOKUP("R101",TSC!B:C,2,0))*(VLOOKUP("T713",TSC!B:C,2,0))%),0)</f>
        <v/>
      </c>
      <c r="CV254">
        <f>IFERROR(INDEX(ADJ!$A$1:$BZ$1000,MATCH(PAYROLL!D254,ADJ!A$1:A$500,0),MATCH(PAYROLL!CV$2,ADJ!$2:$2,0)),0)</f>
        <v/>
      </c>
      <c r="CW254">
        <f>IFERROR(INDEX(ADJ!$A$1:$BZ$1000,MATCH(PAYROLL!D254,ADJ!A$1:A$500,0),MATCH(PAYROLL!CW$2,ADJ!$2:$2,0)),0)</f>
        <v/>
      </c>
      <c r="CX254">
        <f>SUM(CR254:CW254)</f>
        <v/>
      </c>
      <c r="CY254">
        <f>ROUND(IF(CR254&gt;0,T254+V254*VLOOKUP("R202",TSC!$B$1:$C$500,2,0),0),0)</f>
        <v/>
      </c>
      <c r="CZ254">
        <f>IFERROR(INDEX(CSDA!D$1:D$500,MATCH($CZ$2,CSDA!C$1:C$500,0)),0)</f>
        <v/>
      </c>
      <c r="DA254">
        <f>ROUND(T254*0.7%,0)</f>
        <v/>
      </c>
      <c r="DB254">
        <f>ROUND(T254/12,0)</f>
        <v/>
      </c>
      <c r="DC254">
        <f ref="DC254" t="array">IFERROR(INDEX(CSDA!D$1:D$500,MATCH("Trích giữ"&amp;PAYROLL!DC$2,CSDA!A$1:A$500&amp;CSDA!C$1:C$500,0)),0)</f>
        <v/>
      </c>
      <c r="DD254">
        <f ref="DD254" t="array">IFERROR(INDEX(CSDA!D$1:D$500,MATCH("Trích giữ"&amp;PAYROLL!DD$2,CSDA!A$1:A$500&amp;CSDA!C$1:C$500,0)),0)</f>
        <v/>
      </c>
      <c r="DE254">
        <f ref="DE254" t="array">IFERROR(INDEX(CSDA!D$1:D$500,MATCH("Trích giữ"&amp;PAYROLL!DE$2,CSDA!A$1:A$500&amp;CSDA!C$1:C$500,0)),0)</f>
        <v/>
      </c>
      <c r="DF254">
        <f>IFERROR(INDEX(CSDA!D$1:D$500,MATCH(PAYROLL!DF$2,CSDA!C$1:C$500,0)),0)</f>
        <v/>
      </c>
      <c r="DG254">
        <f ref="DG254" t="array">IFERROR(INDEX(CSDA!D$1:D$500,MATCH("Trích giữ"&amp;PAYROLL!DG$2,CSDA!A$1:A$500&amp;CSDA!C$1:C$500,0)),0)</f>
        <v/>
      </c>
      <c r="DH254">
        <f>ROUND(T254/26,0)</f>
        <v/>
      </c>
      <c r="DI254">
        <f ref="DI254" t="array">IFERROR(INDEX(CSDA!D$1:D$500,MATCH("Trích giữ"&amp;PAYROLL!DI$2,CSDA!A$1:A$500&amp;CSDA!C$1:C$500,0)),0)</f>
        <v/>
      </c>
      <c r="DJ254">
        <f>IF(U254=0,T254*21.5%-BL254,0)</f>
        <v/>
      </c>
      <c r="DK254">
        <f ref="DK254" t="array">IFERROR(INDEX(CSDA!D$1:D$500,MATCH("Trích giữ"&amp;PAYROLL!DK$2,CSDA!A$1:A$500&amp;CSDA!C$1:C$500,0)),0)</f>
        <v/>
      </c>
      <c r="DL254">
        <f>IFERROR(INDEX(CSDA!D$1:D$500,MATCH(PAYROLL!DL$2,CSDA!C$1:C$500,0))/12,0)</f>
        <v/>
      </c>
      <c r="DM254">
        <f>SUM(DB254:DL254)</f>
        <v/>
      </c>
      <c r="DN254">
        <f>IFERROR(INDEX(ADJ!$A$1:$BZ$1000,MATCH(PAYROLL!D254,ADJ!A$1:A$500,0),MATCH(PAYROLL!DN$2,ADJ!$2:$2,0)),0)</f>
        <v/>
      </c>
      <c r="DO254">
        <f>IFERROR(SUM(BP254,DM254:DN254,CX254:DA254)-DT254,0)</f>
        <v/>
      </c>
      <c r="DP254">
        <f ref="DP254" t="array">SUM(BW254*IFERROR(INDEX(CSDA!D$1:D$500,MATCH(BW$2,CSDA!C$1:C$500,0)),0)%,CX254*IFERROR(INDEX(CSDA!D$1:D$500,MATCH(CX$2,CSDA!C$1:C$500,0)),0)%,DA254*IFERROR(INDEX(CSDA!D$1:D$500,MATCH(DA$2,CSDA!C$1:C$500,0)),0)%,DB254*IFERROR(INDEX(CSDA!D$1:D$500,MATCH(DB$2,CSDA!C$1:C$500,0)),0)%,DF254*IFERROR(INDEX(CSDA!D$1:D$500,MATCH("Phí dịch vụ"&amp;PAYROLL!DF$2,CSDA!A$1:A$500&amp;CSDA!C$1:C$500,0)),0)%,DC254*IFERROR(INDEX(CSDA!D$1:D$500,MATCH("Phí dịch vụ"&amp;PAYROLL!DC$2,CSDA!A$1:A$500&amp;CSDA!C$1:C$500,0)),0)%,DH254*IFERROR(INDEX(CSDA!D$1:D$500,MATCH("Phí dịch vụ"&amp;PAYROLL!DH$2,CSDA!A$1:A$500&amp;CSDA!C$1:C$500,0)),0)%,DJ254*IFERROR(INDEX(CSDA!D$1:D$500,MATCH("Phí dịch vụ"&amp;PAYROLL!DJ$2,CSDA!A$1:A$500&amp;CSDA!C$1:C$500,0)),0)%,BN254*IFERROR(INDEX(CSDA!D$1:D$500,MATCH(BN$2,CSDA!C$1:C$500,0)),0)%)-BN254*7%</f>
        <v/>
      </c>
      <c r="DQ254">
        <f>IFERROR(INDEX(ADJ!$A$1:$BZ$1000,MATCH(PAYROLL!D254,ADJ!A$1:A$500,0),MATCH(PAYROLL!DQ$2,ADJ!$2:$2,0)),0)</f>
        <v/>
      </c>
      <c r="DR254">
        <f>IFERROR(INDEX(ADJ!$A$1:$BZ$1000,MATCH(PAYROLL!D254,ADJ!A$1:A$500,0),MATCH(PAYROLL!DR$2,ADJ!$2:$2,0)),0)</f>
        <v/>
      </c>
      <c r="DS254">
        <f>SUM(DP254:DR254)</f>
        <v/>
      </c>
      <c r="DT254">
        <f>EK254</f>
        <v/>
      </c>
      <c r="DU254">
        <f>SUM(DO254:DR254)</f>
        <v/>
      </c>
      <c r="DV254">
        <f>ROUND(DU254*0.1,0)</f>
        <v/>
      </c>
      <c r="DW254">
        <f>DU254+DV254</f>
        <v/>
      </c>
      <c r="DZ254">
        <f>IFERROR(INDEX(ADJ!$A$1:$BZ$1000,MATCH(PAYROLL!$D254,ADJ!A$1:A$500,0),MATCH(PAYROLL!DZ$2,ADJ!$2:$2,0)),0)</f>
        <v/>
      </c>
      <c r="EA254">
        <f>IFERROR(INDEX(ADJ!$A$1:$BZ$1000,MATCH(PAYROLL!$D254,ADJ!A$1:A$500,0),MATCH(PAYROLL!EA$2,ADJ!$2:$2,0)),0)</f>
        <v/>
      </c>
      <c r="EB254">
        <f>IFERROR(INDEX(ADJ!$A$1:$BZ$1000,MATCH(PAYROLL!$D254,ADJ!A$1:A$500,0),MATCH(PAYROLL!EB$2,ADJ!$2:$2,0)),0)</f>
        <v/>
      </c>
      <c r="EC254">
        <f>IFERROR(INDEX(ADJ!$A$1:$BZ$1000,MATCH(PAYROLL!$D254,ADJ!A$1:A$500,0),MATCH(PAYROLL!EC$2,ADJ!$2:$2,0)),0)</f>
        <v/>
      </c>
      <c r="ED254">
        <f>IFERROR(INDEX(ADJ!$A$1:$BZ$1000,MATCH(PAYROLL!$D254,ADJ!A$1:A$500,0),MATCH(PAYROLL!ED$2,ADJ!$2:$2,0)),0)</f>
        <v/>
      </c>
      <c r="EE254">
        <f>IFERROR(INDEX(ADJ!$A$1:$BZ$1000,MATCH(PAYROLL!$D254,ADJ!A$1:A$500,0),MATCH(PAYROLL!EE$2,ADJ!$2:$2,0)),0)</f>
        <v/>
      </c>
      <c r="EF254">
        <f>IFERROR(INDEX(ADJ!$A$1:$BZ$1000,MATCH(PAYROLL!$D254,ADJ!A$1:A$500,0),MATCH(PAYROLL!EF$2,ADJ!$2:$2,0)),0)</f>
        <v/>
      </c>
      <c r="EG254">
        <f>IFERROR(INDEX(ADJ!$A$1:$BZ$1000,MATCH(PAYROLL!$D254,ADJ!A$1:A$500,0),MATCH(PAYROLL!EG$2,ADJ!$2:$2,0)),0)</f>
        <v/>
      </c>
      <c r="EH254">
        <f>IFERROR(INDEX(ADJ!$A$1:$BZ$1000,MATCH(PAYROLL!$D254,ADJ!A$1:A$500,0),MATCH(PAYROLL!EH$2,ADJ!$2:$2,0)),0)</f>
        <v/>
      </c>
      <c r="EI254">
        <f>IFERROR(INDEX(ADJ!$A$1:$BZ$1000,MATCH(PAYROLL!D254,ADJ!A$1:A$500,0),MATCH(PAYROLL!EI$2,ADJ!$2:$2,0)),0)</f>
        <v/>
      </c>
      <c r="EJ254">
        <f>IFERROR(INDEX(ADJ!$A$1:$BZ$1000,MATCH(PAYROLL!$D254,ADJ!A$1:A$500,0),MATCH(PAYROLL!EJ$2,ADJ!$2:$2,0)),0)</f>
        <v/>
      </c>
      <c r="EK254">
        <f>SUM(DZ254:EJ254)</f>
        <v/>
      </c>
    </row>
    <row r="255">
      <c r="A255" t="n">
        <v>253</v>
      </c>
      <c r="B255" t="inlineStr">
        <is>
          <t>Đinh Công Minh</t>
        </is>
      </c>
      <c r="D255" t="inlineStr">
        <is>
          <t>108947-03</t>
        </is>
      </c>
      <c r="S255">
        <f>IFERROR(INDEX(PIS!$A$1:$BZ$1000,MATCH($D255,PIS!C$1:C$500,0),MATCH("Lương CB tháng trước",PIS!$1:$1,0)),0)</f>
        <v/>
      </c>
      <c r="T255">
        <f>IFERROR(INDEX(PIS!$A$1:$BZ$1000,MATCH($D255,PIS!C$1:C$500,0),MATCH("Lương CB hiện tại",PIS!$1:$1,0)),0)</f>
        <v/>
      </c>
      <c r="U255">
        <f>IFERROR(INDEX(PIS!$A$1:$BZ$1000,MATCH($D255,PIS!C$1:C$500,0),MATCH("Lương đóng BHBB",PIS!$1:$1,0)),0)</f>
        <v/>
      </c>
      <c r="V255">
        <f>IFERROR(INDEX(PIS!$A$1:$BZ$1000,MATCH($D255,PIS!C$1:C$500,0),MATCH(V$2,PIS!$2:$2,0)),0)</f>
        <v/>
      </c>
      <c r="W255">
        <f>IFERROR(INDEX(PIS!$A$1:$BZ$1000,MATCH($D255,PIS!C$1:C$500,0),MATCH(W$2,PIS!$2:$2,0)),0)</f>
        <v/>
      </c>
      <c r="X255">
        <f>IFERROR(INDEX(PIS!$A$1:$BZ$1000,MATCH($D255,PIS!C$1:C$500,0),MATCH(X$2,PIS!$2:$2,0)),0)</f>
        <v/>
      </c>
      <c r="Y255">
        <f>IFERROR(INDEX(PIS!$A$1:$BZ$1000,MATCH($D255,PIS!C$1:C$500,0),MATCH(Y$2,PIS!$2:$2,0)),0)</f>
        <v/>
      </c>
      <c r="Z255">
        <f>IFERROR(INDEX(PIS!$A$1:$BZ$1000,MATCH($D255,PIS!C$1:C$500,0),MATCH(Z$2,PIS!$2:$2,0)),0)</f>
        <v/>
      </c>
      <c r="AA255">
        <f>IFERROR(INDEX(PIS!$A$1:$BZ$1000,MATCH($D255,PIS!C$1:C$500,0),MATCH(AA$2,PIS!$2:$2,0)),0)</f>
        <v/>
      </c>
      <c r="AB255">
        <f>IFERROR(INDEX(PIS!$A$1:$BZ$1000,MATCH($D255,PIS!C$1:C$500,0),MATCH(AB$2,PIS!$2:$2,0)),0)</f>
        <v/>
      </c>
      <c r="AC255">
        <f>SUM(V255:AB255)</f>
        <v/>
      </c>
      <c r="AD255">
        <f>IFERROR(INDEX(TIMESHEET!$A$1:$AI$5000,MATCH($D255,TIMESHEET!A$1:A$500,0),MATCH("T100",TIMESHEET!$2:$2,0))-2,0)</f>
        <v/>
      </c>
      <c r="AE255">
        <f>IFERROR(INDEX(TIMESHEET!$A$1:$AI$5000,MATCH($D255,TIMESHEET!A$1:A$500,0),MATCH("T202",TIMESHEET!$2:$2,0)),0)</f>
        <v/>
      </c>
      <c r="AF255">
        <f>IFERROR(INDEX(TIMESHEET!$A$1:$AI$5000,MATCH($D255,TIMESHEET!A$1:A$500,0),MATCH("T302",TIMESHEET!$2:$2,0)),0)</f>
        <v/>
      </c>
      <c r="AG255">
        <f>IFERROR(INDEX(TIMESHEET!$A$1:$AI$5000,MATCH($D255,TIMESHEET!A$1:A$500,0),MATCH("T406",TIMESHEET!$2:$2,0)),0)</f>
        <v/>
      </c>
      <c r="AH255">
        <f>AE255+AG255</f>
        <v/>
      </c>
      <c r="AI255">
        <f>IFERROR(INDEX(TIMESHEET!$A$1:$AI$5000,MATCH($D255,TIMESHEET!A$1:A$500,0),MATCH("T701",TIMESHEET!$2:$2,0)),0)</f>
        <v/>
      </c>
      <c r="AJ255">
        <f>IFERROR(INDEX(TIMESHEET!$A$1:$AI$5000,MATCH($D255,TIMESHEET!B$1:B$500,0),MATCH("T320",TIMESHEET!$2:$2,0)),0)</f>
        <v/>
      </c>
      <c r="AK255">
        <f>IFERROR(IF(LEFT(INDEX(PIS!O$1:O$500,MATCH(D255,PIS!C$1:C$500)),1)="M",T255/AD255*SUM(AE255:AG255),T255*AD255),0)</f>
        <v/>
      </c>
      <c r="AL255">
        <f>IFERROR(INDEX(ADJ!$A$1:$BZ$1000,MATCH(PAYROLL!D255,ADJ!A$1:A$500,0),MATCH(PAYROLL!AL$2,ADJ!$2:$2,0)),0)</f>
        <v/>
      </c>
      <c r="AM255">
        <f>SUM(AK255:AL255)</f>
        <v/>
      </c>
      <c r="AN255">
        <f>IFERROR(ROUND(V255/$AD255*$AH255,0),0)</f>
        <v/>
      </c>
      <c r="AO255">
        <f>IFERROR(ROUND(W255/$AD255*$AH255,0),0)</f>
        <v/>
      </c>
      <c r="AP255">
        <f>IFERROR(ROUND(X255/$AD255*$AE255,0),0)</f>
        <v/>
      </c>
      <c r="AQ255">
        <f>IFERROR(ROUND(Y255/$AD255*$AH255,0),0)</f>
        <v/>
      </c>
      <c r="AR255">
        <f>IFERROR(ROUND(Z255/$AD255*$AH255,0),0)</f>
        <v/>
      </c>
      <c r="AS255">
        <f>IFERROR(ROUND(AA255/$AD255*$AH255,0),0)</f>
        <v/>
      </c>
      <c r="AT255">
        <f>IFERROR(IF((AE255+AF255+AG255)&gt;13,AB255,ROUND(AB255/AD255*AH255,0)),0)</f>
        <v/>
      </c>
      <c r="AU255">
        <f>IFERROR(INDEX(ADJ!$A$1:$BZ$1000,MATCH(PAYROLL!D255,ADJ!A$1:A$500,0),MATCH(PAYROLL!AU$2,ADJ!$2:$2,0)),0)</f>
        <v/>
      </c>
      <c r="AV255">
        <f>ROUND(SUM(AN255:AU255),0)</f>
        <v/>
      </c>
      <c r="AW255">
        <f>IFERROR(INDEX(TIMESHEET!$A$1:$AI$5000,MATCH(PAYROLL!D255,TIMESHEET!A$1:A$500,0),MATCH("T620",TIMESHEET!$2:$2,0)),0)</f>
        <v/>
      </c>
      <c r="AX255">
        <f>IFERROR(INDEX(TIMESHEET!$A$1:$AI$5000,MATCH(PAYROLL!D255,TIMESHEET!A$1:A$500,0),MATCH("T601",TIMESHEET!$2:$2,0)),0)</f>
        <v/>
      </c>
      <c r="AY255">
        <f>IFERROR(INDEX(TIMESHEET!$A$1:$AI$5000,MATCH(PAYROLL!D255,TIMESHEET!A$1:A$500,0),MATCH("T602",TIMESHEET!$2:$2,0)),0)</f>
        <v/>
      </c>
      <c r="AZ255">
        <f>IFERROR(INDEX(TIMESHEET!$A$1:$AI$5000,MATCH(PAYROLL!D255,TIMESHEET!A$1:A$500,0),MATCH("T603",TIMESHEET!$2:$2,0)),0)</f>
        <v/>
      </c>
      <c r="BA255">
        <f>IFERROR(INDEX(TIMESHEET!$A$1:$AI$5000,MATCH(PAYROLL!D255,TIMESHEET!A$1:A$500,0),MATCH("T611",TIMESHEET!$2:$2,0)),0)</f>
        <v/>
      </c>
      <c r="BB255">
        <f>IFERROR(INDEX(TIMESHEET!$A$1:$AI$5000,MATCH(PAYROLL!D255,TIMESHEET!A$1:A$500,0),MATCH("T612",TIMESHEET!$2:$2,0)),0)</f>
        <v/>
      </c>
      <c r="BC255">
        <f>IFERROR(INDEX(TIMESHEET!$A$1:$AI$5000,MATCH(PAYROLL!D255,TIMESHEET!A$1:A$500,0),MATCH("T613",TIMESHEET!$2:$2,0)),0)</f>
        <v/>
      </c>
      <c r="BD255">
        <f>IFERROR(INDEX(TIMESHEET!$A$1:$AI$5000,MATCH(PAYROLL!D255,TIMESHEET!A$1:A$500,0),MATCH("T500",TIMESHEET!$2:$2,0)),0)</f>
        <v/>
      </c>
      <c r="BE255">
        <f>IFERROR(IF(LEFT(INDEX(PIS!O$1:O$500,MATCH(D255,PIS!C$1:C$500)),1)="M",T255/AD255/8*(AW255+AX255*1.5+AY255*2+AZ255*3+BA255*2.1+BB255*2.7+BC255*3.9+BD255*0.3),T255/8*(AW255+AX255*1.5+AY255*2+AZ255*3+BA255*2.1+BB255*2.7+BC255*3.9+BD255*0.3)),0)</f>
        <v/>
      </c>
      <c r="BF255">
        <f>IFERROR(INDEX(ADJ!$A$1:$BZ$1000,MATCH(PAYROLL!$D255,ADJ!A$1:A$500,0),MATCH(PAYROLL!BF$2,ADJ!$2:$2,0)),0)</f>
        <v/>
      </c>
      <c r="BG255">
        <f>IFERROR(INDEX(ADJ!$A$1:$BZ$1000,MATCH(PAYROLL!D255,ADJ!A$1:A$500,0),MATCH(PAYROLL!BG$2,ADJ!$2:$2,0)),0)</f>
        <v/>
      </c>
      <c r="BH255">
        <f>IFERROR(INDEX(ADJ!$A$1:$BZ$1000,MATCH(PAYROLL!D255,ADJ!A$1:A$500,0),MATCH(PAYROLL!BH$2,ADJ!$2:$2,0)),0)</f>
        <v/>
      </c>
      <c r="BI255">
        <f>IFERROR(INDEX(ADJ!$A$1:$BZ$1000,MATCH(PAYROLL!D255,ADJ!A$1:A$500,0),MATCH(PAYROLL!BI$2,ADJ!$2:$2,0)),0)</f>
        <v/>
      </c>
      <c r="BJ255">
        <f>IFERROR(INDEX(ADJ!$A$1:$BZ$1000,MATCH(PAYROLL!D255,ADJ!A$1:A$500,0),MATCH(PAYROLL!BJ$2,ADJ!$2:$2,0)),0)</f>
        <v/>
      </c>
      <c r="BK255">
        <f>SUM(BF255:BJ255)</f>
        <v/>
      </c>
      <c r="BL255">
        <f>IFERROR(INDEX(ADJ!$A$1:$BZ$1000,MATCH(PAYROLL!D255,ADJ!A$1:A$500,0),MATCH(PAYROLL!BL$2,ADJ!$2:$2,0)),0)</f>
        <v/>
      </c>
      <c r="BM255">
        <f>IFERROR(INDEX(ADJ!$A$1:$BZ$1000,MATCH(PAYROLL!D255,ADJ!A$1:A$500,0),MATCH(PAYROLL!BM$2,ADJ!$2:$2,0)),0)</f>
        <v/>
      </c>
      <c r="BN255">
        <f>IFERROR(INDEX(ADJ!$A$1:$BZ$1000,MATCH(PAYROLL!D255,ADJ!A$1:A$500,0),MATCH(PAYROLL!BN$2,ADJ!$2:$2,0)),0)</f>
        <v/>
      </c>
      <c r="BO255">
        <f>IFERROR(INDEX(ADJ!$A$1:$BZ$1000,MATCH(PAYROLL!D255,ADJ!A$1:A$500,0),MATCH(PAYROLL!BO$2,ADJ!$2:$2,0)),0)</f>
        <v/>
      </c>
      <c r="BP255">
        <f>SUM(AM255,AV255,BE255,BK255,BL255:BO255)</f>
        <v/>
      </c>
      <c r="BQ255">
        <f>BO255</f>
        <v/>
      </c>
      <c r="BR255">
        <f>IFERROR(ROUND(IF(LEFT(INDEX(PIS!O$1:O$500,MATCH(D255,PIS!C$1:C$500)),1)="D",T255/8*(BD255*0.3),IF(LEFT(INDEX(PIS!O$1:O$500,MATCH(D255,PIS!C$1:C$500)),1)="H",T255*($BD255*0.3),T255/$AD255/8*($BD255*0.3))),0),0)</f>
        <v/>
      </c>
      <c r="BS255">
        <f>IF(AP255&lt;1,0,MIN(AP255,730000))</f>
        <v/>
      </c>
      <c r="BT255">
        <f>IFERROR(ROUND((BE255-SUM(AW255:BC255)*T255/AD255/8),0)-BR255,0)</f>
        <v/>
      </c>
      <c r="BU255">
        <f>AO255</f>
        <v/>
      </c>
      <c r="BV255">
        <f>SUM(BQ255:BU255)</f>
        <v/>
      </c>
      <c r="BW255">
        <f>BP255-BV255</f>
        <v/>
      </c>
      <c r="BX255">
        <f>IFERROR(IF(RIGHT(INDEX(PIS!O$1:O$500,MATCH(D255,PIS!C$1:C$500)),5)="Gross",MIN(U255+V255,VLOOKUP("R700",TSC!B:C,2,0)*VLOOKUP("R101",TSC!B:C,2,0))*VLOOKUP("R701",TSC!B:C,2,0)%,0),0)</f>
        <v/>
      </c>
      <c r="BY255">
        <f>IFERROR(IF(RIGHT(INDEX(PIS!O$1:O$500,MATCH(D255,PIS!C$1:C$500)),5)="Gross",MIN(U255+V255,VLOOKUP("R700",TSC!B:C,2,0)*VLOOKUP("R101",TSC!B:C,2,0))*VLOOKUP("T704",TSC!B:C,2,0)%,0),0)</f>
        <v/>
      </c>
      <c r="BZ255">
        <f>IFERROR(IF(RIGHT(INDEX(PIS!O$1:O$500,MATCH(D255,PIS!C$1:C$500)),5)="Gross",MIN(U255+V255,VLOOKUP("R700",TSC!B:C,2,0)*VLOOKUP("1",TSC!F:G,2,0))*VLOOKUP("T705",TSC!B:C,2,0)%,0),0)</f>
        <v/>
      </c>
      <c r="CA255">
        <f>IFERROR(INDEX(ADJ!$A$1:$BZ$1000,MATCH(PAYROLL!D255,ADJ!A$1:A$500,0),MATCH(PAYROLL!CA$2,ADJ!$2:$2,0)),0)</f>
        <v/>
      </c>
      <c r="CB255">
        <f>IFERROR(INDEX(ADJ!$A$1:$BZ$1000,MATCH(PAYROLL!D255,ADJ!A$1:A$500,0),MATCH(PAYROLL!CB$2,ADJ!$2:$2,0)),0)</f>
        <v/>
      </c>
      <c r="CC255">
        <f>SUM(BX255:CB255)</f>
        <v/>
      </c>
      <c r="CD255">
        <f>IFERROR(INDEX(PIS!$A$1:$BZ$1000,MATCH(PAYROLL!D255,PIS!C$1:C$500,0),MATCH(PAYROLL!CD$1,PIS!$1:$1,0)),0)</f>
        <v/>
      </c>
      <c r="CE255">
        <f>IFERROR(IF(OR(INDEX(PIS!P$1:P$500,MATCH(D255,PIS!C$1:C$500,0))="LT2",INDEX(PIS!P$1:P$500,MATCH(D255,PIS!C$1:C$500,0))="P10"),0,SUM(CC255,CD255*VLOOKUP("R601",TSC!B:C,2,0),VLOOKUP("R602",TSC!B:C,2,0))),0)</f>
        <v/>
      </c>
      <c r="CF255">
        <f>MAX(BW255-CE255,0)</f>
        <v/>
      </c>
      <c r="CG255">
        <f>IFERROR(IF(OR(RIGHT(INDEX(PIS!P$1:P$500,MATCH(D255,PIS!C$1:C$500)),5)="P10",RIGHT(INDEX(PIS!P$1:P$500,MATCH(D255,PIS!C$1:C$500)),5)="CK"),0,IF(CF255&lt;=5000000,CF255*5%,IF(CF255&lt;=10000000,CF255*10%-250000,IF(CF255&lt;=18000000,CF255*15%-750000,IF(CF255&lt;=32000000,CF255*20%-1650000,IF(CF255&lt;=52000000,CF255*25%-3250000,IF(CF255&lt;=80000000,BH255*30%-5850000,CF255*35%-9850000))))))),0)</f>
        <v/>
      </c>
      <c r="CH255">
        <f>IFERROR(IF(OR(INDEX(PIS!P$1:P$500,MATCH(D255,PIS!C$1:C$500))="LT",INDEX(PIS!P$1:P$500,MATCH(D255,PIS!C$1:C$500))="CK"),0,IF(CF255&lt;2000000,0,CF255*10%)),0)</f>
        <v/>
      </c>
      <c r="CI255">
        <f>IFERROR(INDEX(ADJ!$A$1:$BZ$1000,MATCH(PAYROLL!D255,ADJ!A$1:A$500,0),MATCH(PAYROLL!CI$2,ADJ!$2:$2,0)),0)</f>
        <v/>
      </c>
      <c r="CJ255">
        <f>IFERROR(INDEX(ADJ!$A$1:$BZ$1000,MATCH(PAYROLL!D255,ADJ!A$1:A$500,0),MATCH(PAYROLL!CJ$2,ADJ!$2:$2,0)),0)</f>
        <v/>
      </c>
      <c r="CK255">
        <f>IFERROR(INDEX(ADJ!$A$1:$BZ$1000,MATCH(PAYROLL!D255,ADJ!A$1:A$500,0),MATCH(PAYROLL!CK$2,ADJ!$2:$2,0)),0)</f>
        <v/>
      </c>
      <c r="CL255">
        <f>SUM(CG255:CK255)</f>
        <v/>
      </c>
      <c r="CM255">
        <f>ROUND(SUM(CH255:CK255),0)</f>
        <v/>
      </c>
      <c r="CN255">
        <f>IFERROR(INDEX(CSDA!D$1:D$500,MATCH($CN$2,CSDA!C$1:C$500,0))*INDEX(PIS!V$1:V$500,MATCH(D255,PIS!C$1:C$500))+INDEX(ADJ!$A$1:$BZ$1000,MATCH(PAYROLL!D255,ADJ!A$1:A$500,0),MATCH(PAYROLL!CN$2,ADJ!$2:$2,0)),0)</f>
        <v/>
      </c>
      <c r="CO255">
        <f>IFERROR(INDEX(ADJ!$A$1:$BZ$1000,MATCH(PAYROLL!D255,ADJ!A$1:A$500,0),MATCH(PAYROLL!CO$2,ADJ!$2:$2,0)),0)</f>
        <v/>
      </c>
      <c r="CP255">
        <f>IFERROR(INDEX(ADJ!$A$1:$BZ$1000,MATCH(PAYROLL!D255,ADJ!A$1:A$500,0),MATCH(PAYROLL!CP$2,ADJ!$2:$2,0)),0)</f>
        <v/>
      </c>
      <c r="CQ255">
        <f>BP255-CL255-CI255-CM255-CN255-CO255-CP255-CC255</f>
        <v/>
      </c>
      <c r="CR255">
        <f>IFERROR(IF(RIGHT(INDEX(PIS!O$1:O$500,MATCH(D255,PIS!C$1:C$500,0)),5)="Gross",MIN(U255+V255,VLOOKUP("R700",TSC!B:C,2,0)*VLOOKUP("R101",TSC!B:C,2,0))*(VLOOKUP("T711",TSC!B:C,2,0)+VLOOKUP("T712",TSC!B:C,2,0))%,MIN(T255+V255,VLOOKUP("R700",TSC!B:C,2,0)*VLOOKUP("R101",TSC!B:C,2,0))*(VLOOKUP("T711",TSC!B:C,2,0)+VLOOKUP("T712",TSC!B:C,2,0)+VLOOKUP("R701",TSC!B:C,2,0))%),0)</f>
        <v/>
      </c>
      <c r="CS255">
        <f>IFERROR(IF(RIGHT(INDEX(PIS!O$1:O$500,MATCH(D255,PIS!C$1:C$500,0)),5)="Gross",MIN(U255+V255,VLOOKUP("R700",TSC!B:C,2,0)*VLOOKUP("R101",TSC!B:C,2,0))*(VLOOKUP("T714",TSC!B:C,2,0))%,MIN(T255+V255,VLOOKUP("R700",TSC!B:C,2,0)*VLOOKUP("R101",TSC!B:C,2,0))*(VLOOKUP("T704",TSC!B:C,2,0)+VLOOKUP("T714",TSC!B:C,2,0))%),0)</f>
        <v/>
      </c>
      <c r="CT255">
        <f>IFERROR(IF(RIGHT(INDEX(PIS!O$1:O$500,MATCH(D255,PIS!C$1:C$500,0)),5)="Gross",MIN(U255+V255,VLOOKUP("R700",TSC!B:C,2,0)*VLOOKUP("R101",TSC!B:C,2,0))*VLOOKUP("T705",TSC!B:C,2,0)%,MIN(T255+V255,VLOOKUP("R700",TSC!B:C,2,0)*VLOOKUP("R101",TSC!B:C,2,0))*VLOOKUP("T705",TSC!B:C,2,0)%),0)</f>
        <v/>
      </c>
      <c r="CU255">
        <f>IFERROR(IF(RIGHT(INDEX(PIS!O$1:O$500,MATCH(D255,PIS!C$1:C$500,0)),5)="Gross",MIN(U255+V255,VLOOKUP("R700",TSC!B:C,2,0)*VLOOKUP("R101",TSC!B:C,2,0))*(VLOOKUP("T713",TSC!B:C,2,0))%,MIN(T255+V255,VLOOKUP("R700",TSC!B:C,2,0)*VLOOKUP("R101",TSC!B:C,2,0))*(VLOOKUP("T713",TSC!B:C,2,0))%),0)</f>
        <v/>
      </c>
      <c r="CV255">
        <f>IFERROR(INDEX(ADJ!$A$1:$BZ$1000,MATCH(PAYROLL!D255,ADJ!A$1:A$500,0),MATCH(PAYROLL!CV$2,ADJ!$2:$2,0)),0)</f>
        <v/>
      </c>
      <c r="CW255">
        <f>IFERROR(INDEX(ADJ!$A$1:$BZ$1000,MATCH(PAYROLL!D255,ADJ!A$1:A$500,0),MATCH(PAYROLL!CW$2,ADJ!$2:$2,0)),0)</f>
        <v/>
      </c>
      <c r="CX255">
        <f>SUM(CR255:CW255)</f>
        <v/>
      </c>
      <c r="CY255">
        <f>ROUND(IF(CR255&gt;0,T255+V255*VLOOKUP("R202",TSC!$B$1:$C$500,2,0),0),0)</f>
        <v/>
      </c>
      <c r="CZ255">
        <f>IFERROR(INDEX(CSDA!D$1:D$500,MATCH($CZ$2,CSDA!C$1:C$500,0)),0)</f>
        <v/>
      </c>
      <c r="DA255">
        <f>ROUND(T255*0.7%,0)</f>
        <v/>
      </c>
      <c r="DB255">
        <f>ROUND(T255/12,0)</f>
        <v/>
      </c>
      <c r="DC255">
        <f ref="DC255" t="array">IFERROR(INDEX(CSDA!D$1:D$500,MATCH("Trích giữ"&amp;PAYROLL!DC$2,CSDA!A$1:A$500&amp;CSDA!C$1:C$500,0)),0)</f>
        <v/>
      </c>
      <c r="DD255">
        <f ref="DD255" t="array">IFERROR(INDEX(CSDA!D$1:D$500,MATCH("Trích giữ"&amp;PAYROLL!DD$2,CSDA!A$1:A$500&amp;CSDA!C$1:C$500,0)),0)</f>
        <v/>
      </c>
      <c r="DE255">
        <f ref="DE255" t="array">IFERROR(INDEX(CSDA!D$1:D$500,MATCH("Trích giữ"&amp;PAYROLL!DE$2,CSDA!A$1:A$500&amp;CSDA!C$1:C$500,0)),0)</f>
        <v/>
      </c>
      <c r="DF255">
        <f>IFERROR(INDEX(CSDA!D$1:D$500,MATCH(PAYROLL!DF$2,CSDA!C$1:C$500,0)),0)</f>
        <v/>
      </c>
      <c r="DG255">
        <f ref="DG255" t="array">IFERROR(INDEX(CSDA!D$1:D$500,MATCH("Trích giữ"&amp;PAYROLL!DG$2,CSDA!A$1:A$500&amp;CSDA!C$1:C$500,0)),0)</f>
        <v/>
      </c>
      <c r="DH255">
        <f>ROUND(T255/26,0)</f>
        <v/>
      </c>
      <c r="DI255">
        <f ref="DI255" t="array">IFERROR(INDEX(CSDA!D$1:D$500,MATCH("Trích giữ"&amp;PAYROLL!DI$2,CSDA!A$1:A$500&amp;CSDA!C$1:C$500,0)),0)</f>
        <v/>
      </c>
      <c r="DJ255">
        <f>IF(U255=0,T255*21.5%-BL255,0)</f>
        <v/>
      </c>
      <c r="DK255">
        <f ref="DK255" t="array">IFERROR(INDEX(CSDA!D$1:D$500,MATCH("Trích giữ"&amp;PAYROLL!DK$2,CSDA!A$1:A$500&amp;CSDA!C$1:C$500,0)),0)</f>
        <v/>
      </c>
      <c r="DL255">
        <f>IFERROR(INDEX(CSDA!D$1:D$500,MATCH(PAYROLL!DL$2,CSDA!C$1:C$500,0))/12,0)</f>
        <v/>
      </c>
      <c r="DM255">
        <f>SUM(DB255:DL255)</f>
        <v/>
      </c>
      <c r="DN255">
        <f>IFERROR(INDEX(ADJ!$A$1:$BZ$1000,MATCH(PAYROLL!D255,ADJ!A$1:A$500,0),MATCH(PAYROLL!DN$2,ADJ!$2:$2,0)),0)</f>
        <v/>
      </c>
      <c r="DO255">
        <f>IFERROR(SUM(BP255,DM255:DN255,CX255:DA255)-DT255,0)</f>
        <v/>
      </c>
      <c r="DP255">
        <f ref="DP255" t="array">SUM(BW255*IFERROR(INDEX(CSDA!D$1:D$500,MATCH(BW$2,CSDA!C$1:C$500,0)),0)%,CX255*IFERROR(INDEX(CSDA!D$1:D$500,MATCH(CX$2,CSDA!C$1:C$500,0)),0)%,DA255*IFERROR(INDEX(CSDA!D$1:D$500,MATCH(DA$2,CSDA!C$1:C$500,0)),0)%,DB255*IFERROR(INDEX(CSDA!D$1:D$500,MATCH(DB$2,CSDA!C$1:C$500,0)),0)%,DF255*IFERROR(INDEX(CSDA!D$1:D$500,MATCH("Phí dịch vụ"&amp;PAYROLL!DF$2,CSDA!A$1:A$500&amp;CSDA!C$1:C$500,0)),0)%,DC255*IFERROR(INDEX(CSDA!D$1:D$500,MATCH("Phí dịch vụ"&amp;PAYROLL!DC$2,CSDA!A$1:A$500&amp;CSDA!C$1:C$500,0)),0)%,DH255*IFERROR(INDEX(CSDA!D$1:D$500,MATCH("Phí dịch vụ"&amp;PAYROLL!DH$2,CSDA!A$1:A$500&amp;CSDA!C$1:C$500,0)),0)%,DJ255*IFERROR(INDEX(CSDA!D$1:D$500,MATCH("Phí dịch vụ"&amp;PAYROLL!DJ$2,CSDA!A$1:A$500&amp;CSDA!C$1:C$500,0)),0)%,BN255*IFERROR(INDEX(CSDA!D$1:D$500,MATCH(BN$2,CSDA!C$1:C$500,0)),0)%)-BN255*7%</f>
        <v/>
      </c>
      <c r="DQ255">
        <f>IFERROR(INDEX(ADJ!$A$1:$BZ$1000,MATCH(PAYROLL!D255,ADJ!A$1:A$500,0),MATCH(PAYROLL!DQ$2,ADJ!$2:$2,0)),0)</f>
        <v/>
      </c>
      <c r="DR255">
        <f>IFERROR(INDEX(ADJ!$A$1:$BZ$1000,MATCH(PAYROLL!D255,ADJ!A$1:A$500,0),MATCH(PAYROLL!DR$2,ADJ!$2:$2,0)),0)</f>
        <v/>
      </c>
      <c r="DS255">
        <f>SUM(DP255:DR255)</f>
        <v/>
      </c>
      <c r="DT255">
        <f>EK255</f>
        <v/>
      </c>
      <c r="DU255">
        <f>SUM(DO255:DR255)</f>
        <v/>
      </c>
      <c r="DV255">
        <f>ROUND(DU255*0.1,0)</f>
        <v/>
      </c>
      <c r="DW255">
        <f>DU255+DV255</f>
        <v/>
      </c>
      <c r="DZ255">
        <f>IFERROR(INDEX(ADJ!$A$1:$BZ$1000,MATCH(PAYROLL!$D255,ADJ!A$1:A$500,0),MATCH(PAYROLL!DZ$2,ADJ!$2:$2,0)),0)</f>
        <v/>
      </c>
      <c r="EA255">
        <f>IFERROR(INDEX(ADJ!$A$1:$BZ$1000,MATCH(PAYROLL!$D255,ADJ!A$1:A$500,0),MATCH(PAYROLL!EA$2,ADJ!$2:$2,0)),0)</f>
        <v/>
      </c>
      <c r="EB255">
        <f>IFERROR(INDEX(ADJ!$A$1:$BZ$1000,MATCH(PAYROLL!$D255,ADJ!A$1:A$500,0),MATCH(PAYROLL!EB$2,ADJ!$2:$2,0)),0)</f>
        <v/>
      </c>
      <c r="EC255">
        <f>IFERROR(INDEX(ADJ!$A$1:$BZ$1000,MATCH(PAYROLL!$D255,ADJ!A$1:A$500,0),MATCH(PAYROLL!EC$2,ADJ!$2:$2,0)),0)</f>
        <v/>
      </c>
      <c r="ED255">
        <f>IFERROR(INDEX(ADJ!$A$1:$BZ$1000,MATCH(PAYROLL!$D255,ADJ!A$1:A$500,0),MATCH(PAYROLL!ED$2,ADJ!$2:$2,0)),0)</f>
        <v/>
      </c>
      <c r="EE255">
        <f>IFERROR(INDEX(ADJ!$A$1:$BZ$1000,MATCH(PAYROLL!$D255,ADJ!A$1:A$500,0),MATCH(PAYROLL!EE$2,ADJ!$2:$2,0)),0)</f>
        <v/>
      </c>
      <c r="EF255">
        <f>IFERROR(INDEX(ADJ!$A$1:$BZ$1000,MATCH(PAYROLL!$D255,ADJ!A$1:A$500,0),MATCH(PAYROLL!EF$2,ADJ!$2:$2,0)),0)</f>
        <v/>
      </c>
      <c r="EG255">
        <f>IFERROR(INDEX(ADJ!$A$1:$BZ$1000,MATCH(PAYROLL!$D255,ADJ!A$1:A$500,0),MATCH(PAYROLL!EG$2,ADJ!$2:$2,0)),0)</f>
        <v/>
      </c>
      <c r="EH255">
        <f>IFERROR(INDEX(ADJ!$A$1:$BZ$1000,MATCH(PAYROLL!$D255,ADJ!A$1:A$500,0),MATCH(PAYROLL!EH$2,ADJ!$2:$2,0)),0)</f>
        <v/>
      </c>
      <c r="EI255">
        <f>IFERROR(INDEX(ADJ!$A$1:$BZ$1000,MATCH(PAYROLL!D255,ADJ!A$1:A$500,0),MATCH(PAYROLL!EI$2,ADJ!$2:$2,0)),0)</f>
        <v/>
      </c>
      <c r="EJ255">
        <f>IFERROR(INDEX(ADJ!$A$1:$BZ$1000,MATCH(PAYROLL!$D255,ADJ!A$1:A$500,0),MATCH(PAYROLL!EJ$2,ADJ!$2:$2,0)),0)</f>
        <v/>
      </c>
      <c r="EK255">
        <f>SUM(DZ255:EJ255)</f>
        <v/>
      </c>
    </row>
    <row r="256">
      <c r="A256" t="n">
        <v>254</v>
      </c>
      <c r="B256" t="inlineStr">
        <is>
          <t>Đinh Công Hượng</t>
        </is>
      </c>
      <c r="D256" t="inlineStr">
        <is>
          <t>158915-01</t>
        </is>
      </c>
      <c r="S256">
        <f>IFERROR(INDEX(PIS!$A$1:$BZ$1000,MATCH($D256,PIS!C$1:C$500,0),MATCH("Lương CB tháng trước",PIS!$1:$1,0)),0)</f>
        <v/>
      </c>
      <c r="T256">
        <f>IFERROR(INDEX(PIS!$A$1:$BZ$1000,MATCH($D256,PIS!C$1:C$500,0),MATCH("Lương CB hiện tại",PIS!$1:$1,0)),0)</f>
        <v/>
      </c>
      <c r="U256">
        <f>IFERROR(INDEX(PIS!$A$1:$BZ$1000,MATCH($D256,PIS!C$1:C$500,0),MATCH("Lương đóng BHBB",PIS!$1:$1,0)),0)</f>
        <v/>
      </c>
      <c r="V256">
        <f>IFERROR(INDEX(PIS!$A$1:$BZ$1000,MATCH($D256,PIS!C$1:C$500,0),MATCH(V$2,PIS!$2:$2,0)),0)</f>
        <v/>
      </c>
      <c r="W256">
        <f>IFERROR(INDEX(PIS!$A$1:$BZ$1000,MATCH($D256,PIS!C$1:C$500,0),MATCH(W$2,PIS!$2:$2,0)),0)</f>
        <v/>
      </c>
      <c r="X256">
        <f>IFERROR(INDEX(PIS!$A$1:$BZ$1000,MATCH($D256,PIS!C$1:C$500,0),MATCH(X$2,PIS!$2:$2,0)),0)</f>
        <v/>
      </c>
      <c r="Y256">
        <f>IFERROR(INDEX(PIS!$A$1:$BZ$1000,MATCH($D256,PIS!C$1:C$500,0),MATCH(Y$2,PIS!$2:$2,0)),0)</f>
        <v/>
      </c>
      <c r="Z256">
        <f>IFERROR(INDEX(PIS!$A$1:$BZ$1000,MATCH($D256,PIS!C$1:C$500,0),MATCH(Z$2,PIS!$2:$2,0)),0)</f>
        <v/>
      </c>
      <c r="AA256">
        <f>IFERROR(INDEX(PIS!$A$1:$BZ$1000,MATCH($D256,PIS!C$1:C$500,0),MATCH(AA$2,PIS!$2:$2,0)),0)</f>
        <v/>
      </c>
      <c r="AB256">
        <f>IFERROR(INDEX(PIS!$A$1:$BZ$1000,MATCH($D256,PIS!C$1:C$500,0),MATCH(AB$2,PIS!$2:$2,0)),0)</f>
        <v/>
      </c>
      <c r="AC256">
        <f>SUM(V256:AB256)</f>
        <v/>
      </c>
      <c r="AD256">
        <f>IFERROR(INDEX(TIMESHEET!$A$1:$AI$5000,MATCH($D256,TIMESHEET!A$1:A$500,0),MATCH("T100",TIMESHEET!$2:$2,0))-2,0)</f>
        <v/>
      </c>
      <c r="AE256">
        <f>IFERROR(INDEX(TIMESHEET!$A$1:$AI$5000,MATCH($D256,TIMESHEET!A$1:A$500,0),MATCH("T202",TIMESHEET!$2:$2,0)),0)</f>
        <v/>
      </c>
      <c r="AF256">
        <f>IFERROR(INDEX(TIMESHEET!$A$1:$AI$5000,MATCH($D256,TIMESHEET!A$1:A$500,0),MATCH("T302",TIMESHEET!$2:$2,0)),0)</f>
        <v/>
      </c>
      <c r="AG256">
        <f>IFERROR(INDEX(TIMESHEET!$A$1:$AI$5000,MATCH($D256,TIMESHEET!A$1:A$500,0),MATCH("T406",TIMESHEET!$2:$2,0)),0)</f>
        <v/>
      </c>
      <c r="AH256">
        <f>AE256+AG256</f>
        <v/>
      </c>
      <c r="AI256">
        <f>IFERROR(INDEX(TIMESHEET!$A$1:$AI$5000,MATCH($D256,TIMESHEET!A$1:A$500,0),MATCH("T701",TIMESHEET!$2:$2,0)),0)</f>
        <v/>
      </c>
      <c r="AJ256">
        <f>IFERROR(INDEX(TIMESHEET!$A$1:$AI$5000,MATCH($D256,TIMESHEET!B$1:B$500,0),MATCH("T320",TIMESHEET!$2:$2,0)),0)</f>
        <v/>
      </c>
      <c r="AK256">
        <f>IFERROR(IF(LEFT(INDEX(PIS!O$1:O$500,MATCH(D256,PIS!C$1:C$500)),1)="M",T256/AD256*SUM(AE256:AG256),T256*AD256),0)</f>
        <v/>
      </c>
      <c r="AL256">
        <f>IFERROR(INDEX(ADJ!$A$1:$BZ$1000,MATCH(PAYROLL!D256,ADJ!A$1:A$500,0),MATCH(PAYROLL!AL$2,ADJ!$2:$2,0)),0)</f>
        <v/>
      </c>
      <c r="AM256">
        <f>SUM(AK256:AL256)</f>
        <v/>
      </c>
      <c r="AN256">
        <f>IFERROR(ROUND(V256/$AD256*$AH256,0),0)</f>
        <v/>
      </c>
      <c r="AO256">
        <f>IFERROR(ROUND(W256/$AD256*$AH256,0),0)</f>
        <v/>
      </c>
      <c r="AP256">
        <f>IFERROR(ROUND(X256/$AD256*$AE256,0),0)</f>
        <v/>
      </c>
      <c r="AQ256">
        <f>IFERROR(ROUND(Y256/$AD256*$AH256,0),0)</f>
        <v/>
      </c>
      <c r="AR256">
        <f>IFERROR(ROUND(Z256/$AD256*$AH256,0),0)</f>
        <v/>
      </c>
      <c r="AS256">
        <f>IFERROR(ROUND(AA256/$AD256*$AH256,0),0)</f>
        <v/>
      </c>
      <c r="AT256">
        <f>IFERROR(IF((AE256+AF256+AG256)&gt;13,AB256,ROUND(AB256/AD256*AH256,0)),0)</f>
        <v/>
      </c>
      <c r="AU256">
        <f>IFERROR(INDEX(ADJ!$A$1:$BZ$1000,MATCH(PAYROLL!D256,ADJ!A$1:A$500,0),MATCH(PAYROLL!AU$2,ADJ!$2:$2,0)),0)</f>
        <v/>
      </c>
      <c r="AV256">
        <f>ROUND(SUM(AN256:AU256),0)</f>
        <v/>
      </c>
      <c r="AW256">
        <f>IFERROR(INDEX(TIMESHEET!$A$1:$AI$5000,MATCH(PAYROLL!D256,TIMESHEET!A$1:A$500,0),MATCH("T620",TIMESHEET!$2:$2,0)),0)</f>
        <v/>
      </c>
      <c r="AX256">
        <f>IFERROR(INDEX(TIMESHEET!$A$1:$AI$5000,MATCH(PAYROLL!D256,TIMESHEET!A$1:A$500,0),MATCH("T601",TIMESHEET!$2:$2,0)),0)</f>
        <v/>
      </c>
      <c r="AY256">
        <f>IFERROR(INDEX(TIMESHEET!$A$1:$AI$5000,MATCH(PAYROLL!D256,TIMESHEET!A$1:A$500,0),MATCH("T602",TIMESHEET!$2:$2,0)),0)</f>
        <v/>
      </c>
      <c r="AZ256">
        <f>IFERROR(INDEX(TIMESHEET!$A$1:$AI$5000,MATCH(PAYROLL!D256,TIMESHEET!A$1:A$500,0),MATCH("T603",TIMESHEET!$2:$2,0)),0)</f>
        <v/>
      </c>
      <c r="BA256">
        <f>IFERROR(INDEX(TIMESHEET!$A$1:$AI$5000,MATCH(PAYROLL!D256,TIMESHEET!A$1:A$500,0),MATCH("T611",TIMESHEET!$2:$2,0)),0)</f>
        <v/>
      </c>
      <c r="BB256">
        <f>IFERROR(INDEX(TIMESHEET!$A$1:$AI$5000,MATCH(PAYROLL!D256,TIMESHEET!A$1:A$500,0),MATCH("T612",TIMESHEET!$2:$2,0)),0)</f>
        <v/>
      </c>
      <c r="BC256">
        <f>IFERROR(INDEX(TIMESHEET!$A$1:$AI$5000,MATCH(PAYROLL!D256,TIMESHEET!A$1:A$500,0),MATCH("T613",TIMESHEET!$2:$2,0)),0)</f>
        <v/>
      </c>
      <c r="BD256">
        <f>IFERROR(INDEX(TIMESHEET!$A$1:$AI$5000,MATCH(PAYROLL!D256,TIMESHEET!A$1:A$500,0),MATCH("T500",TIMESHEET!$2:$2,0)),0)</f>
        <v/>
      </c>
      <c r="BE256">
        <f>IFERROR(IF(LEFT(INDEX(PIS!O$1:O$500,MATCH(D256,PIS!C$1:C$500)),1)="M",T256/AD256/8*(AW256+AX256*1.5+AY256*2+AZ256*3+BA256*2.1+BB256*2.7+BC256*3.9+BD256*0.3),T256/8*(AW256+AX256*1.5+AY256*2+AZ256*3+BA256*2.1+BB256*2.7+BC256*3.9+BD256*0.3)),0)</f>
        <v/>
      </c>
      <c r="BF256">
        <f>IFERROR(INDEX(ADJ!$A$1:$BZ$1000,MATCH(PAYROLL!$D256,ADJ!A$1:A$500,0),MATCH(PAYROLL!BF$2,ADJ!$2:$2,0)),0)</f>
        <v/>
      </c>
      <c r="BG256">
        <f>IFERROR(INDEX(ADJ!$A$1:$BZ$1000,MATCH(PAYROLL!D256,ADJ!A$1:A$500,0),MATCH(PAYROLL!BG$2,ADJ!$2:$2,0)),0)</f>
        <v/>
      </c>
      <c r="BH256">
        <f>IFERROR(INDEX(ADJ!$A$1:$BZ$1000,MATCH(PAYROLL!D256,ADJ!A$1:A$500,0),MATCH(PAYROLL!BH$2,ADJ!$2:$2,0)),0)</f>
        <v/>
      </c>
      <c r="BI256">
        <f>IFERROR(INDEX(ADJ!$A$1:$BZ$1000,MATCH(PAYROLL!D256,ADJ!A$1:A$500,0),MATCH(PAYROLL!BI$2,ADJ!$2:$2,0)),0)</f>
        <v/>
      </c>
      <c r="BJ256">
        <f>IFERROR(INDEX(ADJ!$A$1:$BZ$1000,MATCH(PAYROLL!D256,ADJ!A$1:A$500,0),MATCH(PAYROLL!BJ$2,ADJ!$2:$2,0)),0)</f>
        <v/>
      </c>
      <c r="BK256">
        <f>SUM(BF256:BJ256)</f>
        <v/>
      </c>
      <c r="BL256">
        <f>IFERROR(INDEX(ADJ!$A$1:$BZ$1000,MATCH(PAYROLL!D256,ADJ!A$1:A$500,0),MATCH(PAYROLL!BL$2,ADJ!$2:$2,0)),0)</f>
        <v/>
      </c>
      <c r="BM256">
        <f>IFERROR(INDEX(ADJ!$A$1:$BZ$1000,MATCH(PAYROLL!D256,ADJ!A$1:A$500,0),MATCH(PAYROLL!BM$2,ADJ!$2:$2,0)),0)</f>
        <v/>
      </c>
      <c r="BN256">
        <f>IFERROR(INDEX(ADJ!$A$1:$BZ$1000,MATCH(PAYROLL!D256,ADJ!A$1:A$500,0),MATCH(PAYROLL!BN$2,ADJ!$2:$2,0)),0)</f>
        <v/>
      </c>
      <c r="BO256">
        <f>IFERROR(INDEX(ADJ!$A$1:$BZ$1000,MATCH(PAYROLL!D256,ADJ!A$1:A$500,0),MATCH(PAYROLL!BO$2,ADJ!$2:$2,0)),0)</f>
        <v/>
      </c>
      <c r="BP256">
        <f>SUM(AM256,AV256,BE256,BK256,BL256:BO256)</f>
        <v/>
      </c>
      <c r="BQ256">
        <f>BO256</f>
        <v/>
      </c>
      <c r="BR256">
        <f>IFERROR(ROUND(IF(LEFT(INDEX(PIS!O$1:O$500,MATCH(D256,PIS!C$1:C$500)),1)="D",T256/8*(BD256*0.3),IF(LEFT(INDEX(PIS!O$1:O$500,MATCH(D256,PIS!C$1:C$500)),1)="H",T256*($BD256*0.3),T256/$AD256/8*($BD256*0.3))),0),0)</f>
        <v/>
      </c>
      <c r="BS256">
        <f>IF(AP256&lt;1,0,MIN(AP256,730000))</f>
        <v/>
      </c>
      <c r="BT256">
        <f>IFERROR(ROUND((BE256-SUM(AW256:BC256)*T256/AD256/8),0)-BR256,0)</f>
        <v/>
      </c>
      <c r="BU256">
        <f>AO256</f>
        <v/>
      </c>
      <c r="BV256">
        <f>SUM(BQ256:BU256)</f>
        <v/>
      </c>
      <c r="BW256">
        <f>BP256-BV256</f>
        <v/>
      </c>
      <c r="BX256">
        <f>IFERROR(IF(RIGHT(INDEX(PIS!O$1:O$500,MATCH(D256,PIS!C$1:C$500)),5)="Gross",MIN(U256+V256,VLOOKUP("R700",TSC!B:C,2,0)*VLOOKUP("R101",TSC!B:C,2,0))*VLOOKUP("R701",TSC!B:C,2,0)%,0),0)</f>
        <v/>
      </c>
      <c r="BY256">
        <f>IFERROR(IF(RIGHT(INDEX(PIS!O$1:O$500,MATCH(D256,PIS!C$1:C$500)),5)="Gross",MIN(U256+V256,VLOOKUP("R700",TSC!B:C,2,0)*VLOOKUP("R101",TSC!B:C,2,0))*VLOOKUP("T704",TSC!B:C,2,0)%,0),0)</f>
        <v/>
      </c>
      <c r="BZ256">
        <f>IFERROR(IF(RIGHT(INDEX(PIS!O$1:O$500,MATCH(D256,PIS!C$1:C$500)),5)="Gross",MIN(U256+V256,VLOOKUP("R700",TSC!B:C,2,0)*VLOOKUP("1",TSC!F:G,2,0))*VLOOKUP("T705",TSC!B:C,2,0)%,0),0)</f>
        <v/>
      </c>
      <c r="CA256">
        <f>IFERROR(INDEX(ADJ!$A$1:$BZ$1000,MATCH(PAYROLL!D256,ADJ!A$1:A$500,0),MATCH(PAYROLL!CA$2,ADJ!$2:$2,0)),0)</f>
        <v/>
      </c>
      <c r="CB256">
        <f>IFERROR(INDEX(ADJ!$A$1:$BZ$1000,MATCH(PAYROLL!D256,ADJ!A$1:A$500,0),MATCH(PAYROLL!CB$2,ADJ!$2:$2,0)),0)</f>
        <v/>
      </c>
      <c r="CC256">
        <f>SUM(BX256:CB256)</f>
        <v/>
      </c>
      <c r="CD256">
        <f>IFERROR(INDEX(PIS!$A$1:$BZ$1000,MATCH(PAYROLL!D256,PIS!C$1:C$500,0),MATCH(PAYROLL!CD$1,PIS!$1:$1,0)),0)</f>
        <v/>
      </c>
      <c r="CE256">
        <f>IFERROR(IF(OR(INDEX(PIS!P$1:P$500,MATCH(D256,PIS!C$1:C$500,0))="LT2",INDEX(PIS!P$1:P$500,MATCH(D256,PIS!C$1:C$500,0))="P10"),0,SUM(CC256,CD256*VLOOKUP("R601",TSC!B:C,2,0),VLOOKUP("R602",TSC!B:C,2,0))),0)</f>
        <v/>
      </c>
      <c r="CF256">
        <f>MAX(BW256-CE256,0)</f>
        <v/>
      </c>
      <c r="CG256">
        <f>IFERROR(IF(OR(RIGHT(INDEX(PIS!P$1:P$500,MATCH(D256,PIS!C$1:C$500)),5)="P10",RIGHT(INDEX(PIS!P$1:P$500,MATCH(D256,PIS!C$1:C$500)),5)="CK"),0,IF(CF256&lt;=5000000,CF256*5%,IF(CF256&lt;=10000000,CF256*10%-250000,IF(CF256&lt;=18000000,CF256*15%-750000,IF(CF256&lt;=32000000,CF256*20%-1650000,IF(CF256&lt;=52000000,CF256*25%-3250000,IF(CF256&lt;=80000000,BH256*30%-5850000,CF256*35%-9850000))))))),0)</f>
        <v/>
      </c>
      <c r="CH256">
        <f>IFERROR(IF(OR(INDEX(PIS!P$1:P$500,MATCH(D256,PIS!C$1:C$500))="LT",INDEX(PIS!P$1:P$500,MATCH(D256,PIS!C$1:C$500))="CK"),0,IF(CF256&lt;2000000,0,CF256*10%)),0)</f>
        <v/>
      </c>
      <c r="CI256">
        <f>IFERROR(INDEX(ADJ!$A$1:$BZ$1000,MATCH(PAYROLL!D256,ADJ!A$1:A$500,0),MATCH(PAYROLL!CI$2,ADJ!$2:$2,0)),0)</f>
        <v/>
      </c>
      <c r="CJ256">
        <f>IFERROR(INDEX(ADJ!$A$1:$BZ$1000,MATCH(PAYROLL!D256,ADJ!A$1:A$500,0),MATCH(PAYROLL!CJ$2,ADJ!$2:$2,0)),0)</f>
        <v/>
      </c>
      <c r="CK256">
        <f>IFERROR(INDEX(ADJ!$A$1:$BZ$1000,MATCH(PAYROLL!D256,ADJ!A$1:A$500,0),MATCH(PAYROLL!CK$2,ADJ!$2:$2,0)),0)</f>
        <v/>
      </c>
      <c r="CL256">
        <f>SUM(CG256:CK256)</f>
        <v/>
      </c>
      <c r="CM256">
        <f>ROUND(SUM(CH256:CK256),0)</f>
        <v/>
      </c>
      <c r="CN256">
        <f>IFERROR(INDEX(CSDA!D$1:D$500,MATCH($CN$2,CSDA!C$1:C$500,0))*INDEX(PIS!V$1:V$500,MATCH(D256,PIS!C$1:C$500))+INDEX(ADJ!$A$1:$BZ$1000,MATCH(PAYROLL!D256,ADJ!A$1:A$500,0),MATCH(PAYROLL!CN$2,ADJ!$2:$2,0)),0)</f>
        <v/>
      </c>
      <c r="CO256">
        <f>IFERROR(INDEX(ADJ!$A$1:$BZ$1000,MATCH(PAYROLL!D256,ADJ!A$1:A$500,0),MATCH(PAYROLL!CO$2,ADJ!$2:$2,0)),0)</f>
        <v/>
      </c>
      <c r="CP256">
        <f>IFERROR(INDEX(ADJ!$A$1:$BZ$1000,MATCH(PAYROLL!D256,ADJ!A$1:A$500,0),MATCH(PAYROLL!CP$2,ADJ!$2:$2,0)),0)</f>
        <v/>
      </c>
      <c r="CQ256">
        <f>BP256-CL256-CI256-CM256-CN256-CO256-CP256-CC256</f>
        <v/>
      </c>
      <c r="CR256">
        <f>IFERROR(IF(RIGHT(INDEX(PIS!O$1:O$500,MATCH(D256,PIS!C$1:C$500,0)),5)="Gross",MIN(U256+V256,VLOOKUP("R700",TSC!B:C,2,0)*VLOOKUP("R101",TSC!B:C,2,0))*(VLOOKUP("T711",TSC!B:C,2,0)+VLOOKUP("T712",TSC!B:C,2,0))%,MIN(T256+V256,VLOOKUP("R700",TSC!B:C,2,0)*VLOOKUP("R101",TSC!B:C,2,0))*(VLOOKUP("T711",TSC!B:C,2,0)+VLOOKUP("T712",TSC!B:C,2,0)+VLOOKUP("R701",TSC!B:C,2,0))%),0)</f>
        <v/>
      </c>
      <c r="CS256">
        <f>IFERROR(IF(RIGHT(INDEX(PIS!O$1:O$500,MATCH(D256,PIS!C$1:C$500,0)),5)="Gross",MIN(U256+V256,VLOOKUP("R700",TSC!B:C,2,0)*VLOOKUP("R101",TSC!B:C,2,0))*(VLOOKUP("T714",TSC!B:C,2,0))%,MIN(T256+V256,VLOOKUP("R700",TSC!B:C,2,0)*VLOOKUP("R101",TSC!B:C,2,0))*(VLOOKUP("T704",TSC!B:C,2,0)+VLOOKUP("T714",TSC!B:C,2,0))%),0)</f>
        <v/>
      </c>
      <c r="CT256">
        <f>IFERROR(IF(RIGHT(INDEX(PIS!O$1:O$500,MATCH(D256,PIS!C$1:C$500,0)),5)="Gross",MIN(U256+V256,VLOOKUP("R700",TSC!B:C,2,0)*VLOOKUP("R101",TSC!B:C,2,0))*VLOOKUP("T705",TSC!B:C,2,0)%,MIN(T256+V256,VLOOKUP("R700",TSC!B:C,2,0)*VLOOKUP("R101",TSC!B:C,2,0))*VLOOKUP("T705",TSC!B:C,2,0)%),0)</f>
        <v/>
      </c>
      <c r="CU256">
        <f>IFERROR(IF(RIGHT(INDEX(PIS!O$1:O$500,MATCH(D256,PIS!C$1:C$500,0)),5)="Gross",MIN(U256+V256,VLOOKUP("R700",TSC!B:C,2,0)*VLOOKUP("R101",TSC!B:C,2,0))*(VLOOKUP("T713",TSC!B:C,2,0))%,MIN(T256+V256,VLOOKUP("R700",TSC!B:C,2,0)*VLOOKUP("R101",TSC!B:C,2,0))*(VLOOKUP("T713",TSC!B:C,2,0))%),0)</f>
        <v/>
      </c>
      <c r="CV256">
        <f>IFERROR(INDEX(ADJ!$A$1:$BZ$1000,MATCH(PAYROLL!D256,ADJ!A$1:A$500,0),MATCH(PAYROLL!CV$2,ADJ!$2:$2,0)),0)</f>
        <v/>
      </c>
      <c r="CW256">
        <f>IFERROR(INDEX(ADJ!$A$1:$BZ$1000,MATCH(PAYROLL!D256,ADJ!A$1:A$500,0),MATCH(PAYROLL!CW$2,ADJ!$2:$2,0)),0)</f>
        <v/>
      </c>
      <c r="CX256">
        <f>SUM(CR256:CW256)</f>
        <v/>
      </c>
      <c r="CY256">
        <f>ROUND(IF(CR256&gt;0,T256+V256*VLOOKUP("R202",TSC!$B$1:$C$500,2,0),0),0)</f>
        <v/>
      </c>
      <c r="CZ256">
        <f>IFERROR(INDEX(CSDA!D$1:D$500,MATCH($CZ$2,CSDA!C$1:C$500,0)),0)</f>
        <v/>
      </c>
      <c r="DA256">
        <f>ROUND(T256*0.7%,0)</f>
        <v/>
      </c>
      <c r="DB256">
        <f>ROUND(T256/12,0)</f>
        <v/>
      </c>
      <c r="DC256">
        <f ref="DC256" t="array">IFERROR(INDEX(CSDA!D$1:D$500,MATCH("Trích giữ"&amp;PAYROLL!DC$2,CSDA!A$1:A$500&amp;CSDA!C$1:C$500,0)),0)</f>
        <v/>
      </c>
      <c r="DD256">
        <f ref="DD256" t="array">IFERROR(INDEX(CSDA!D$1:D$500,MATCH("Trích giữ"&amp;PAYROLL!DD$2,CSDA!A$1:A$500&amp;CSDA!C$1:C$500,0)),0)</f>
        <v/>
      </c>
      <c r="DE256">
        <f ref="DE256" t="array">IFERROR(INDEX(CSDA!D$1:D$500,MATCH("Trích giữ"&amp;PAYROLL!DE$2,CSDA!A$1:A$500&amp;CSDA!C$1:C$500,0)),0)</f>
        <v/>
      </c>
      <c r="DF256">
        <f>IFERROR(INDEX(CSDA!D$1:D$500,MATCH(PAYROLL!DF$2,CSDA!C$1:C$500,0)),0)</f>
        <v/>
      </c>
      <c r="DG256">
        <f ref="DG256" t="array">IFERROR(INDEX(CSDA!D$1:D$500,MATCH("Trích giữ"&amp;PAYROLL!DG$2,CSDA!A$1:A$500&amp;CSDA!C$1:C$500,0)),0)</f>
        <v/>
      </c>
      <c r="DH256">
        <f>ROUND(T256/26,0)</f>
        <v/>
      </c>
      <c r="DI256">
        <f ref="DI256" t="array">IFERROR(INDEX(CSDA!D$1:D$500,MATCH("Trích giữ"&amp;PAYROLL!DI$2,CSDA!A$1:A$500&amp;CSDA!C$1:C$500,0)),0)</f>
        <v/>
      </c>
      <c r="DJ256">
        <f>IF(U256=0,T256*21.5%-BL256,0)</f>
        <v/>
      </c>
      <c r="DK256">
        <f ref="DK256" t="array">IFERROR(INDEX(CSDA!D$1:D$500,MATCH("Trích giữ"&amp;PAYROLL!DK$2,CSDA!A$1:A$500&amp;CSDA!C$1:C$500,0)),0)</f>
        <v/>
      </c>
      <c r="DL256">
        <f>IFERROR(INDEX(CSDA!D$1:D$500,MATCH(PAYROLL!DL$2,CSDA!C$1:C$500,0))/12,0)</f>
        <v/>
      </c>
      <c r="DM256">
        <f>SUM(DB256:DL256)</f>
        <v/>
      </c>
      <c r="DN256">
        <f>IFERROR(INDEX(ADJ!$A$1:$BZ$1000,MATCH(PAYROLL!D256,ADJ!A$1:A$500,0),MATCH(PAYROLL!DN$2,ADJ!$2:$2,0)),0)</f>
        <v/>
      </c>
      <c r="DO256">
        <f>IFERROR(SUM(BP256,DM256:DN256,CX256:DA256)-DT256,0)</f>
        <v/>
      </c>
      <c r="DP256">
        <f ref="DP256" t="array">SUM(BW256*IFERROR(INDEX(CSDA!D$1:D$500,MATCH(BW$2,CSDA!C$1:C$500,0)),0)%,CX256*IFERROR(INDEX(CSDA!D$1:D$500,MATCH(CX$2,CSDA!C$1:C$500,0)),0)%,DA256*IFERROR(INDEX(CSDA!D$1:D$500,MATCH(DA$2,CSDA!C$1:C$500,0)),0)%,DB256*IFERROR(INDEX(CSDA!D$1:D$500,MATCH(DB$2,CSDA!C$1:C$500,0)),0)%,DF256*IFERROR(INDEX(CSDA!D$1:D$500,MATCH("Phí dịch vụ"&amp;PAYROLL!DF$2,CSDA!A$1:A$500&amp;CSDA!C$1:C$500,0)),0)%,DC256*IFERROR(INDEX(CSDA!D$1:D$500,MATCH("Phí dịch vụ"&amp;PAYROLL!DC$2,CSDA!A$1:A$500&amp;CSDA!C$1:C$500,0)),0)%,DH256*IFERROR(INDEX(CSDA!D$1:D$500,MATCH("Phí dịch vụ"&amp;PAYROLL!DH$2,CSDA!A$1:A$500&amp;CSDA!C$1:C$500,0)),0)%,DJ256*IFERROR(INDEX(CSDA!D$1:D$500,MATCH("Phí dịch vụ"&amp;PAYROLL!DJ$2,CSDA!A$1:A$500&amp;CSDA!C$1:C$500,0)),0)%,BN256*IFERROR(INDEX(CSDA!D$1:D$500,MATCH(BN$2,CSDA!C$1:C$500,0)),0)%)-BN256*7%</f>
        <v/>
      </c>
      <c r="DQ256">
        <f>IFERROR(INDEX(ADJ!$A$1:$BZ$1000,MATCH(PAYROLL!D256,ADJ!A$1:A$500,0),MATCH(PAYROLL!DQ$2,ADJ!$2:$2,0)),0)</f>
        <v/>
      </c>
      <c r="DR256">
        <f>IFERROR(INDEX(ADJ!$A$1:$BZ$1000,MATCH(PAYROLL!D256,ADJ!A$1:A$500,0),MATCH(PAYROLL!DR$2,ADJ!$2:$2,0)),0)</f>
        <v/>
      </c>
      <c r="DS256">
        <f>SUM(DP256:DR256)</f>
        <v/>
      </c>
      <c r="DT256">
        <f>EK256</f>
        <v/>
      </c>
      <c r="DU256">
        <f>SUM(DO256:DR256)</f>
        <v/>
      </c>
      <c r="DV256">
        <f>ROUND(DU256*0.1,0)</f>
        <v/>
      </c>
      <c r="DW256">
        <f>DU256+DV256</f>
        <v/>
      </c>
      <c r="DZ256">
        <f>IFERROR(INDEX(ADJ!$A$1:$BZ$1000,MATCH(PAYROLL!$D256,ADJ!A$1:A$500,0),MATCH(PAYROLL!DZ$2,ADJ!$2:$2,0)),0)</f>
        <v/>
      </c>
      <c r="EA256">
        <f>IFERROR(INDEX(ADJ!$A$1:$BZ$1000,MATCH(PAYROLL!$D256,ADJ!A$1:A$500,0),MATCH(PAYROLL!EA$2,ADJ!$2:$2,0)),0)</f>
        <v/>
      </c>
      <c r="EB256">
        <f>IFERROR(INDEX(ADJ!$A$1:$BZ$1000,MATCH(PAYROLL!$D256,ADJ!A$1:A$500,0),MATCH(PAYROLL!EB$2,ADJ!$2:$2,0)),0)</f>
        <v/>
      </c>
      <c r="EC256">
        <f>IFERROR(INDEX(ADJ!$A$1:$BZ$1000,MATCH(PAYROLL!$D256,ADJ!A$1:A$500,0),MATCH(PAYROLL!EC$2,ADJ!$2:$2,0)),0)</f>
        <v/>
      </c>
      <c r="ED256">
        <f>IFERROR(INDEX(ADJ!$A$1:$BZ$1000,MATCH(PAYROLL!$D256,ADJ!A$1:A$500,0),MATCH(PAYROLL!ED$2,ADJ!$2:$2,0)),0)</f>
        <v/>
      </c>
      <c r="EE256">
        <f>IFERROR(INDEX(ADJ!$A$1:$BZ$1000,MATCH(PAYROLL!$D256,ADJ!A$1:A$500,0),MATCH(PAYROLL!EE$2,ADJ!$2:$2,0)),0)</f>
        <v/>
      </c>
      <c r="EF256">
        <f>IFERROR(INDEX(ADJ!$A$1:$BZ$1000,MATCH(PAYROLL!$D256,ADJ!A$1:A$500,0),MATCH(PAYROLL!EF$2,ADJ!$2:$2,0)),0)</f>
        <v/>
      </c>
      <c r="EG256">
        <f>IFERROR(INDEX(ADJ!$A$1:$BZ$1000,MATCH(PAYROLL!$D256,ADJ!A$1:A$500,0),MATCH(PAYROLL!EG$2,ADJ!$2:$2,0)),0)</f>
        <v/>
      </c>
      <c r="EH256">
        <f>IFERROR(INDEX(ADJ!$A$1:$BZ$1000,MATCH(PAYROLL!$D256,ADJ!A$1:A$500,0),MATCH(PAYROLL!EH$2,ADJ!$2:$2,0)),0)</f>
        <v/>
      </c>
      <c r="EI256">
        <f>IFERROR(INDEX(ADJ!$A$1:$BZ$1000,MATCH(PAYROLL!D256,ADJ!A$1:A$500,0),MATCH(PAYROLL!EI$2,ADJ!$2:$2,0)),0)</f>
        <v/>
      </c>
      <c r="EJ256">
        <f>IFERROR(INDEX(ADJ!$A$1:$BZ$1000,MATCH(PAYROLL!$D256,ADJ!A$1:A$500,0),MATCH(PAYROLL!EJ$2,ADJ!$2:$2,0)),0)</f>
        <v/>
      </c>
      <c r="EK256">
        <f>SUM(DZ256:EJ256)</f>
        <v/>
      </c>
    </row>
    <row r="257">
      <c r="A257" t="n">
        <v>255</v>
      </c>
      <c r="B257" t="inlineStr">
        <is>
          <t>Đinh Công Hải</t>
        </is>
      </c>
      <c r="D257" t="inlineStr">
        <is>
          <t>158878-01</t>
        </is>
      </c>
      <c r="S257">
        <f>IFERROR(INDEX(PIS!$A$1:$BZ$1000,MATCH($D257,PIS!C$1:C$500,0),MATCH("Lương CB tháng trước",PIS!$1:$1,0)),0)</f>
        <v/>
      </c>
      <c r="T257">
        <f>IFERROR(INDEX(PIS!$A$1:$BZ$1000,MATCH($D257,PIS!C$1:C$500,0),MATCH("Lương CB hiện tại",PIS!$1:$1,0)),0)</f>
        <v/>
      </c>
      <c r="U257">
        <f>IFERROR(INDEX(PIS!$A$1:$BZ$1000,MATCH($D257,PIS!C$1:C$500,0),MATCH("Lương đóng BHBB",PIS!$1:$1,0)),0)</f>
        <v/>
      </c>
      <c r="V257">
        <f>IFERROR(INDEX(PIS!$A$1:$BZ$1000,MATCH($D257,PIS!C$1:C$500,0),MATCH(V$2,PIS!$2:$2,0)),0)</f>
        <v/>
      </c>
      <c r="W257">
        <f>IFERROR(INDEX(PIS!$A$1:$BZ$1000,MATCH($D257,PIS!C$1:C$500,0),MATCH(W$2,PIS!$2:$2,0)),0)</f>
        <v/>
      </c>
      <c r="X257">
        <f>IFERROR(INDEX(PIS!$A$1:$BZ$1000,MATCH($D257,PIS!C$1:C$500,0),MATCH(X$2,PIS!$2:$2,0)),0)</f>
        <v/>
      </c>
      <c r="Y257">
        <f>IFERROR(INDEX(PIS!$A$1:$BZ$1000,MATCH($D257,PIS!C$1:C$500,0),MATCH(Y$2,PIS!$2:$2,0)),0)</f>
        <v/>
      </c>
      <c r="Z257">
        <f>IFERROR(INDEX(PIS!$A$1:$BZ$1000,MATCH($D257,PIS!C$1:C$500,0),MATCH(Z$2,PIS!$2:$2,0)),0)</f>
        <v/>
      </c>
      <c r="AA257">
        <f>IFERROR(INDEX(PIS!$A$1:$BZ$1000,MATCH($D257,PIS!C$1:C$500,0),MATCH(AA$2,PIS!$2:$2,0)),0)</f>
        <v/>
      </c>
      <c r="AB257">
        <f>IFERROR(INDEX(PIS!$A$1:$BZ$1000,MATCH($D257,PIS!C$1:C$500,0),MATCH(AB$2,PIS!$2:$2,0)),0)</f>
        <v/>
      </c>
      <c r="AC257">
        <f>SUM(V257:AB257)</f>
        <v/>
      </c>
      <c r="AD257">
        <f>IFERROR(INDEX(TIMESHEET!$A$1:$AI$5000,MATCH($D257,TIMESHEET!A$1:A$500,0),MATCH("T100",TIMESHEET!$2:$2,0))-2,0)</f>
        <v/>
      </c>
      <c r="AE257">
        <f>IFERROR(INDEX(TIMESHEET!$A$1:$AI$5000,MATCH($D257,TIMESHEET!A$1:A$500,0),MATCH("T202",TIMESHEET!$2:$2,0)),0)</f>
        <v/>
      </c>
      <c r="AF257">
        <f>IFERROR(INDEX(TIMESHEET!$A$1:$AI$5000,MATCH($D257,TIMESHEET!A$1:A$500,0),MATCH("T302",TIMESHEET!$2:$2,0)),0)</f>
        <v/>
      </c>
      <c r="AG257">
        <f>IFERROR(INDEX(TIMESHEET!$A$1:$AI$5000,MATCH($D257,TIMESHEET!A$1:A$500,0),MATCH("T406",TIMESHEET!$2:$2,0)),0)</f>
        <v/>
      </c>
      <c r="AH257">
        <f>AE257+AG257</f>
        <v/>
      </c>
      <c r="AI257">
        <f>IFERROR(INDEX(TIMESHEET!$A$1:$AI$5000,MATCH($D257,TIMESHEET!A$1:A$500,0),MATCH("T701",TIMESHEET!$2:$2,0)),0)</f>
        <v/>
      </c>
      <c r="AJ257">
        <f>IFERROR(INDEX(TIMESHEET!$A$1:$AI$5000,MATCH($D257,TIMESHEET!B$1:B$500,0),MATCH("T320",TIMESHEET!$2:$2,0)),0)</f>
        <v/>
      </c>
      <c r="AK257">
        <f>IFERROR(IF(LEFT(INDEX(PIS!O$1:O$500,MATCH(D257,PIS!C$1:C$500)),1)="M",T257/AD257*SUM(AE257:AG257),T257*AD257),0)</f>
        <v/>
      </c>
      <c r="AL257">
        <f>IFERROR(INDEX(ADJ!$A$1:$BZ$1000,MATCH(PAYROLL!D257,ADJ!A$1:A$500,0),MATCH(PAYROLL!AL$2,ADJ!$2:$2,0)),0)</f>
        <v/>
      </c>
      <c r="AM257">
        <f>SUM(AK257:AL257)</f>
        <v/>
      </c>
      <c r="AN257">
        <f>IFERROR(ROUND(V257/$AD257*$AH257,0),0)</f>
        <v/>
      </c>
      <c r="AO257">
        <f>IFERROR(ROUND(W257/$AD257*$AH257,0),0)</f>
        <v/>
      </c>
      <c r="AP257">
        <f>IFERROR(ROUND(X257/$AD257*$AE257,0),0)</f>
        <v/>
      </c>
      <c r="AQ257">
        <f>IFERROR(ROUND(Y257/$AD257*$AH257,0),0)</f>
        <v/>
      </c>
      <c r="AR257">
        <f>IFERROR(ROUND(Z257/$AD257*$AH257,0),0)</f>
        <v/>
      </c>
      <c r="AS257">
        <f>IFERROR(ROUND(AA257/$AD257*$AH257,0),0)</f>
        <v/>
      </c>
      <c r="AT257">
        <f>IFERROR(IF((AE257+AF257+AG257)&gt;13,AB257,ROUND(AB257/AD257*AH257,0)),0)</f>
        <v/>
      </c>
      <c r="AU257">
        <f>IFERROR(INDEX(ADJ!$A$1:$BZ$1000,MATCH(PAYROLL!D257,ADJ!A$1:A$500,0),MATCH(PAYROLL!AU$2,ADJ!$2:$2,0)),0)</f>
        <v/>
      </c>
      <c r="AV257">
        <f>ROUND(SUM(AN257:AU257),0)</f>
        <v/>
      </c>
      <c r="AW257">
        <f>IFERROR(INDEX(TIMESHEET!$A$1:$AI$5000,MATCH(PAYROLL!D257,TIMESHEET!A$1:A$500,0),MATCH("T620",TIMESHEET!$2:$2,0)),0)</f>
        <v/>
      </c>
      <c r="AX257">
        <f>IFERROR(INDEX(TIMESHEET!$A$1:$AI$5000,MATCH(PAYROLL!D257,TIMESHEET!A$1:A$500,0),MATCH("T601",TIMESHEET!$2:$2,0)),0)</f>
        <v/>
      </c>
      <c r="AY257">
        <f>IFERROR(INDEX(TIMESHEET!$A$1:$AI$5000,MATCH(PAYROLL!D257,TIMESHEET!A$1:A$500,0),MATCH("T602",TIMESHEET!$2:$2,0)),0)</f>
        <v/>
      </c>
      <c r="AZ257">
        <f>IFERROR(INDEX(TIMESHEET!$A$1:$AI$5000,MATCH(PAYROLL!D257,TIMESHEET!A$1:A$500,0),MATCH("T603",TIMESHEET!$2:$2,0)),0)</f>
        <v/>
      </c>
      <c r="BA257">
        <f>IFERROR(INDEX(TIMESHEET!$A$1:$AI$5000,MATCH(PAYROLL!D257,TIMESHEET!A$1:A$500,0),MATCH("T611",TIMESHEET!$2:$2,0)),0)</f>
        <v/>
      </c>
      <c r="BB257">
        <f>IFERROR(INDEX(TIMESHEET!$A$1:$AI$5000,MATCH(PAYROLL!D257,TIMESHEET!A$1:A$500,0),MATCH("T612",TIMESHEET!$2:$2,0)),0)</f>
        <v/>
      </c>
      <c r="BC257">
        <f>IFERROR(INDEX(TIMESHEET!$A$1:$AI$5000,MATCH(PAYROLL!D257,TIMESHEET!A$1:A$500,0),MATCH("T613",TIMESHEET!$2:$2,0)),0)</f>
        <v/>
      </c>
      <c r="BD257">
        <f>IFERROR(INDEX(TIMESHEET!$A$1:$AI$5000,MATCH(PAYROLL!D257,TIMESHEET!A$1:A$500,0),MATCH("T500",TIMESHEET!$2:$2,0)),0)</f>
        <v/>
      </c>
      <c r="BE257">
        <f>IFERROR(IF(LEFT(INDEX(PIS!O$1:O$500,MATCH(D257,PIS!C$1:C$500)),1)="M",T257/AD257/8*(AW257+AX257*1.5+AY257*2+AZ257*3+BA257*2.1+BB257*2.7+BC257*3.9+BD257*0.3),T257/8*(AW257+AX257*1.5+AY257*2+AZ257*3+BA257*2.1+BB257*2.7+BC257*3.9+BD257*0.3)),0)</f>
        <v/>
      </c>
      <c r="BF257">
        <f>IFERROR(INDEX(ADJ!$A$1:$BZ$1000,MATCH(PAYROLL!$D257,ADJ!A$1:A$500,0),MATCH(PAYROLL!BF$2,ADJ!$2:$2,0)),0)</f>
        <v/>
      </c>
      <c r="BG257">
        <f>IFERROR(INDEX(ADJ!$A$1:$BZ$1000,MATCH(PAYROLL!D257,ADJ!A$1:A$500,0),MATCH(PAYROLL!BG$2,ADJ!$2:$2,0)),0)</f>
        <v/>
      </c>
      <c r="BH257">
        <f>IFERROR(INDEX(ADJ!$A$1:$BZ$1000,MATCH(PAYROLL!D257,ADJ!A$1:A$500,0),MATCH(PAYROLL!BH$2,ADJ!$2:$2,0)),0)</f>
        <v/>
      </c>
      <c r="BI257">
        <f>IFERROR(INDEX(ADJ!$A$1:$BZ$1000,MATCH(PAYROLL!D257,ADJ!A$1:A$500,0),MATCH(PAYROLL!BI$2,ADJ!$2:$2,0)),0)</f>
        <v/>
      </c>
      <c r="BJ257">
        <f>IFERROR(INDEX(ADJ!$A$1:$BZ$1000,MATCH(PAYROLL!D257,ADJ!A$1:A$500,0),MATCH(PAYROLL!BJ$2,ADJ!$2:$2,0)),0)</f>
        <v/>
      </c>
      <c r="BK257">
        <f>SUM(BF257:BJ257)</f>
        <v/>
      </c>
      <c r="BL257">
        <f>IFERROR(INDEX(ADJ!$A$1:$BZ$1000,MATCH(PAYROLL!D257,ADJ!A$1:A$500,0),MATCH(PAYROLL!BL$2,ADJ!$2:$2,0)),0)</f>
        <v/>
      </c>
      <c r="BM257">
        <f>IFERROR(INDEX(ADJ!$A$1:$BZ$1000,MATCH(PAYROLL!D257,ADJ!A$1:A$500,0),MATCH(PAYROLL!BM$2,ADJ!$2:$2,0)),0)</f>
        <v/>
      </c>
      <c r="BN257">
        <f>IFERROR(INDEX(ADJ!$A$1:$BZ$1000,MATCH(PAYROLL!D257,ADJ!A$1:A$500,0),MATCH(PAYROLL!BN$2,ADJ!$2:$2,0)),0)</f>
        <v/>
      </c>
      <c r="BO257">
        <f>IFERROR(INDEX(ADJ!$A$1:$BZ$1000,MATCH(PAYROLL!D257,ADJ!A$1:A$500,0),MATCH(PAYROLL!BO$2,ADJ!$2:$2,0)),0)</f>
        <v/>
      </c>
      <c r="BP257">
        <f>SUM(AM257,AV257,BE257,BK257,BL257:BO257)</f>
        <v/>
      </c>
      <c r="BQ257">
        <f>BO257</f>
        <v/>
      </c>
      <c r="BR257">
        <f>IFERROR(ROUND(IF(LEFT(INDEX(PIS!O$1:O$500,MATCH(D257,PIS!C$1:C$500)),1)="D",T257/8*(BD257*0.3),IF(LEFT(INDEX(PIS!O$1:O$500,MATCH(D257,PIS!C$1:C$500)),1)="H",T257*($BD257*0.3),T257/$AD257/8*($BD257*0.3))),0),0)</f>
        <v/>
      </c>
      <c r="BS257">
        <f>IF(AP257&lt;1,0,MIN(AP257,730000))</f>
        <v/>
      </c>
      <c r="BT257">
        <f>IFERROR(ROUND((BE257-SUM(AW257:BC257)*T257/AD257/8),0)-BR257,0)</f>
        <v/>
      </c>
      <c r="BU257">
        <f>AO257</f>
        <v/>
      </c>
      <c r="BV257">
        <f>SUM(BQ257:BU257)</f>
        <v/>
      </c>
      <c r="BW257">
        <f>BP257-BV257</f>
        <v/>
      </c>
      <c r="BX257">
        <f>IFERROR(IF(RIGHT(INDEX(PIS!O$1:O$500,MATCH(D257,PIS!C$1:C$500)),5)="Gross",MIN(U257+V257,VLOOKUP("R700",TSC!B:C,2,0)*VLOOKUP("R101",TSC!B:C,2,0))*VLOOKUP("R701",TSC!B:C,2,0)%,0),0)</f>
        <v/>
      </c>
      <c r="BY257">
        <f>IFERROR(IF(RIGHT(INDEX(PIS!O$1:O$500,MATCH(D257,PIS!C$1:C$500)),5)="Gross",MIN(U257+V257,VLOOKUP("R700",TSC!B:C,2,0)*VLOOKUP("R101",TSC!B:C,2,0))*VLOOKUP("T704",TSC!B:C,2,0)%,0),0)</f>
        <v/>
      </c>
      <c r="BZ257">
        <f>IFERROR(IF(RIGHT(INDEX(PIS!O$1:O$500,MATCH(D257,PIS!C$1:C$500)),5)="Gross",MIN(U257+V257,VLOOKUP("R700",TSC!B:C,2,0)*VLOOKUP("1",TSC!F:G,2,0))*VLOOKUP("T705",TSC!B:C,2,0)%,0),0)</f>
        <v/>
      </c>
      <c r="CA257">
        <f>IFERROR(INDEX(ADJ!$A$1:$BZ$1000,MATCH(PAYROLL!D257,ADJ!A$1:A$500,0),MATCH(PAYROLL!CA$2,ADJ!$2:$2,0)),0)</f>
        <v/>
      </c>
      <c r="CB257">
        <f>IFERROR(INDEX(ADJ!$A$1:$BZ$1000,MATCH(PAYROLL!D257,ADJ!A$1:A$500,0),MATCH(PAYROLL!CB$2,ADJ!$2:$2,0)),0)</f>
        <v/>
      </c>
      <c r="CC257">
        <f>SUM(BX257:CB257)</f>
        <v/>
      </c>
      <c r="CD257">
        <f>IFERROR(INDEX(PIS!$A$1:$BZ$1000,MATCH(PAYROLL!D257,PIS!C$1:C$500,0),MATCH(PAYROLL!CD$1,PIS!$1:$1,0)),0)</f>
        <v/>
      </c>
      <c r="CE257">
        <f>IFERROR(IF(OR(INDEX(PIS!P$1:P$500,MATCH(D257,PIS!C$1:C$500,0))="LT2",INDEX(PIS!P$1:P$500,MATCH(D257,PIS!C$1:C$500,0))="P10"),0,SUM(CC257,CD257*VLOOKUP("R601",TSC!B:C,2,0),VLOOKUP("R602",TSC!B:C,2,0))),0)</f>
        <v/>
      </c>
      <c r="CF257">
        <f>MAX(BW257-CE257,0)</f>
        <v/>
      </c>
      <c r="CG257">
        <f>IFERROR(IF(OR(RIGHT(INDEX(PIS!P$1:P$500,MATCH(D257,PIS!C$1:C$500)),5)="P10",RIGHT(INDEX(PIS!P$1:P$500,MATCH(D257,PIS!C$1:C$500)),5)="CK"),0,IF(CF257&lt;=5000000,CF257*5%,IF(CF257&lt;=10000000,CF257*10%-250000,IF(CF257&lt;=18000000,CF257*15%-750000,IF(CF257&lt;=32000000,CF257*20%-1650000,IF(CF257&lt;=52000000,CF257*25%-3250000,IF(CF257&lt;=80000000,BH257*30%-5850000,CF257*35%-9850000))))))),0)</f>
        <v/>
      </c>
      <c r="CH257">
        <f>IFERROR(IF(OR(INDEX(PIS!P$1:P$500,MATCH(D257,PIS!C$1:C$500))="LT",INDEX(PIS!P$1:P$500,MATCH(D257,PIS!C$1:C$500))="CK"),0,IF(CF257&lt;2000000,0,CF257*10%)),0)</f>
        <v/>
      </c>
      <c r="CI257">
        <f>IFERROR(INDEX(ADJ!$A$1:$BZ$1000,MATCH(PAYROLL!D257,ADJ!A$1:A$500,0),MATCH(PAYROLL!CI$2,ADJ!$2:$2,0)),0)</f>
        <v/>
      </c>
      <c r="CJ257">
        <f>IFERROR(INDEX(ADJ!$A$1:$BZ$1000,MATCH(PAYROLL!D257,ADJ!A$1:A$500,0),MATCH(PAYROLL!CJ$2,ADJ!$2:$2,0)),0)</f>
        <v/>
      </c>
      <c r="CK257">
        <f>IFERROR(INDEX(ADJ!$A$1:$BZ$1000,MATCH(PAYROLL!D257,ADJ!A$1:A$500,0),MATCH(PAYROLL!CK$2,ADJ!$2:$2,0)),0)</f>
        <v/>
      </c>
      <c r="CL257">
        <f>SUM(CG257:CK257)</f>
        <v/>
      </c>
      <c r="CM257">
        <f>ROUND(SUM(CH257:CK257),0)</f>
        <v/>
      </c>
      <c r="CN257">
        <f>IFERROR(INDEX(CSDA!D$1:D$500,MATCH($CN$2,CSDA!C$1:C$500,0))*INDEX(PIS!V$1:V$500,MATCH(D257,PIS!C$1:C$500))+INDEX(ADJ!$A$1:$BZ$1000,MATCH(PAYROLL!D257,ADJ!A$1:A$500,0),MATCH(PAYROLL!CN$2,ADJ!$2:$2,0)),0)</f>
        <v/>
      </c>
      <c r="CO257">
        <f>IFERROR(INDEX(ADJ!$A$1:$BZ$1000,MATCH(PAYROLL!D257,ADJ!A$1:A$500,0),MATCH(PAYROLL!CO$2,ADJ!$2:$2,0)),0)</f>
        <v/>
      </c>
      <c r="CP257">
        <f>IFERROR(INDEX(ADJ!$A$1:$BZ$1000,MATCH(PAYROLL!D257,ADJ!A$1:A$500,0),MATCH(PAYROLL!CP$2,ADJ!$2:$2,0)),0)</f>
        <v/>
      </c>
      <c r="CQ257">
        <f>BP257-CL257-CI257-CM257-CN257-CO257-CP257-CC257</f>
        <v/>
      </c>
      <c r="CR257">
        <f>IFERROR(IF(RIGHT(INDEX(PIS!O$1:O$500,MATCH(D257,PIS!C$1:C$500,0)),5)="Gross",MIN(U257+V257,VLOOKUP("R700",TSC!B:C,2,0)*VLOOKUP("R101",TSC!B:C,2,0))*(VLOOKUP("T711",TSC!B:C,2,0)+VLOOKUP("T712",TSC!B:C,2,0))%,MIN(T257+V257,VLOOKUP("R700",TSC!B:C,2,0)*VLOOKUP("R101",TSC!B:C,2,0))*(VLOOKUP("T711",TSC!B:C,2,0)+VLOOKUP("T712",TSC!B:C,2,0)+VLOOKUP("R701",TSC!B:C,2,0))%),0)</f>
        <v/>
      </c>
      <c r="CS257">
        <f>IFERROR(IF(RIGHT(INDEX(PIS!O$1:O$500,MATCH(D257,PIS!C$1:C$500,0)),5)="Gross",MIN(U257+V257,VLOOKUP("R700",TSC!B:C,2,0)*VLOOKUP("R101",TSC!B:C,2,0))*(VLOOKUP("T714",TSC!B:C,2,0))%,MIN(T257+V257,VLOOKUP("R700",TSC!B:C,2,0)*VLOOKUP("R101",TSC!B:C,2,0))*(VLOOKUP("T704",TSC!B:C,2,0)+VLOOKUP("T714",TSC!B:C,2,0))%),0)</f>
        <v/>
      </c>
      <c r="CT257">
        <f>IFERROR(IF(RIGHT(INDEX(PIS!O$1:O$500,MATCH(D257,PIS!C$1:C$500,0)),5)="Gross",MIN(U257+V257,VLOOKUP("R700",TSC!B:C,2,0)*VLOOKUP("R101",TSC!B:C,2,0))*VLOOKUP("T705",TSC!B:C,2,0)%,MIN(T257+V257,VLOOKUP("R700",TSC!B:C,2,0)*VLOOKUP("R101",TSC!B:C,2,0))*VLOOKUP("T705",TSC!B:C,2,0)%),0)</f>
        <v/>
      </c>
      <c r="CU257">
        <f>IFERROR(IF(RIGHT(INDEX(PIS!O$1:O$500,MATCH(D257,PIS!C$1:C$500,0)),5)="Gross",MIN(U257+V257,VLOOKUP("R700",TSC!B:C,2,0)*VLOOKUP("R101",TSC!B:C,2,0))*(VLOOKUP("T713",TSC!B:C,2,0))%,MIN(T257+V257,VLOOKUP("R700",TSC!B:C,2,0)*VLOOKUP("R101",TSC!B:C,2,0))*(VLOOKUP("T713",TSC!B:C,2,0))%),0)</f>
        <v/>
      </c>
      <c r="CV257">
        <f>IFERROR(INDEX(ADJ!$A$1:$BZ$1000,MATCH(PAYROLL!D257,ADJ!A$1:A$500,0),MATCH(PAYROLL!CV$2,ADJ!$2:$2,0)),0)</f>
        <v/>
      </c>
      <c r="CW257">
        <f>IFERROR(INDEX(ADJ!$A$1:$BZ$1000,MATCH(PAYROLL!D257,ADJ!A$1:A$500,0),MATCH(PAYROLL!CW$2,ADJ!$2:$2,0)),0)</f>
        <v/>
      </c>
      <c r="CX257">
        <f>SUM(CR257:CW257)</f>
        <v/>
      </c>
      <c r="CY257">
        <f>ROUND(IF(CR257&gt;0,T257+V257*VLOOKUP("R202",TSC!$B$1:$C$500,2,0),0),0)</f>
        <v/>
      </c>
      <c r="CZ257">
        <f>IFERROR(INDEX(CSDA!D$1:D$500,MATCH($CZ$2,CSDA!C$1:C$500,0)),0)</f>
        <v/>
      </c>
      <c r="DA257">
        <f>ROUND(T257*0.7%,0)</f>
        <v/>
      </c>
      <c r="DB257">
        <f>ROUND(T257/12,0)</f>
        <v/>
      </c>
      <c r="DC257">
        <f ref="DC257" t="array">IFERROR(INDEX(CSDA!D$1:D$500,MATCH("Trích giữ"&amp;PAYROLL!DC$2,CSDA!A$1:A$500&amp;CSDA!C$1:C$500,0)),0)</f>
        <v/>
      </c>
      <c r="DD257">
        <f ref="DD257" t="array">IFERROR(INDEX(CSDA!D$1:D$500,MATCH("Trích giữ"&amp;PAYROLL!DD$2,CSDA!A$1:A$500&amp;CSDA!C$1:C$500,0)),0)</f>
        <v/>
      </c>
      <c r="DE257">
        <f ref="DE257" t="array">IFERROR(INDEX(CSDA!D$1:D$500,MATCH("Trích giữ"&amp;PAYROLL!DE$2,CSDA!A$1:A$500&amp;CSDA!C$1:C$500,0)),0)</f>
        <v/>
      </c>
      <c r="DF257">
        <f>IFERROR(INDEX(CSDA!D$1:D$500,MATCH(PAYROLL!DF$2,CSDA!C$1:C$500,0)),0)</f>
        <v/>
      </c>
      <c r="DG257">
        <f ref="DG257" t="array">IFERROR(INDEX(CSDA!D$1:D$500,MATCH("Trích giữ"&amp;PAYROLL!DG$2,CSDA!A$1:A$500&amp;CSDA!C$1:C$500,0)),0)</f>
        <v/>
      </c>
      <c r="DH257">
        <f>ROUND(T257/26,0)</f>
        <v/>
      </c>
      <c r="DI257">
        <f ref="DI257" t="array">IFERROR(INDEX(CSDA!D$1:D$500,MATCH("Trích giữ"&amp;PAYROLL!DI$2,CSDA!A$1:A$500&amp;CSDA!C$1:C$500,0)),0)</f>
        <v/>
      </c>
      <c r="DJ257">
        <f>IF(U257=0,T257*21.5%-BL257,0)</f>
        <v/>
      </c>
      <c r="DK257">
        <f ref="DK257" t="array">IFERROR(INDEX(CSDA!D$1:D$500,MATCH("Trích giữ"&amp;PAYROLL!DK$2,CSDA!A$1:A$500&amp;CSDA!C$1:C$500,0)),0)</f>
        <v/>
      </c>
      <c r="DL257">
        <f>IFERROR(INDEX(CSDA!D$1:D$500,MATCH(PAYROLL!DL$2,CSDA!C$1:C$500,0))/12,0)</f>
        <v/>
      </c>
      <c r="DM257">
        <f>SUM(DB257:DL257)</f>
        <v/>
      </c>
      <c r="DN257">
        <f>IFERROR(INDEX(ADJ!$A$1:$BZ$1000,MATCH(PAYROLL!D257,ADJ!A$1:A$500,0),MATCH(PAYROLL!DN$2,ADJ!$2:$2,0)),0)</f>
        <v/>
      </c>
      <c r="DO257">
        <f>IFERROR(SUM(BP257,DM257:DN257,CX257:DA257)-DT257,0)</f>
        <v/>
      </c>
      <c r="DP257">
        <f ref="DP257" t="array">SUM(BW257*IFERROR(INDEX(CSDA!D$1:D$500,MATCH(BW$2,CSDA!C$1:C$500,0)),0)%,CX257*IFERROR(INDEX(CSDA!D$1:D$500,MATCH(CX$2,CSDA!C$1:C$500,0)),0)%,DA257*IFERROR(INDEX(CSDA!D$1:D$500,MATCH(DA$2,CSDA!C$1:C$500,0)),0)%,DB257*IFERROR(INDEX(CSDA!D$1:D$500,MATCH(DB$2,CSDA!C$1:C$500,0)),0)%,DF257*IFERROR(INDEX(CSDA!D$1:D$500,MATCH("Phí dịch vụ"&amp;PAYROLL!DF$2,CSDA!A$1:A$500&amp;CSDA!C$1:C$500,0)),0)%,DC257*IFERROR(INDEX(CSDA!D$1:D$500,MATCH("Phí dịch vụ"&amp;PAYROLL!DC$2,CSDA!A$1:A$500&amp;CSDA!C$1:C$500,0)),0)%,DH257*IFERROR(INDEX(CSDA!D$1:D$500,MATCH("Phí dịch vụ"&amp;PAYROLL!DH$2,CSDA!A$1:A$500&amp;CSDA!C$1:C$500,0)),0)%,DJ257*IFERROR(INDEX(CSDA!D$1:D$500,MATCH("Phí dịch vụ"&amp;PAYROLL!DJ$2,CSDA!A$1:A$500&amp;CSDA!C$1:C$500,0)),0)%,BN257*IFERROR(INDEX(CSDA!D$1:D$500,MATCH(BN$2,CSDA!C$1:C$500,0)),0)%)-BN257*7%</f>
        <v/>
      </c>
      <c r="DQ257">
        <f>IFERROR(INDEX(ADJ!$A$1:$BZ$1000,MATCH(PAYROLL!D257,ADJ!A$1:A$500,0),MATCH(PAYROLL!DQ$2,ADJ!$2:$2,0)),0)</f>
        <v/>
      </c>
      <c r="DR257">
        <f>IFERROR(INDEX(ADJ!$A$1:$BZ$1000,MATCH(PAYROLL!D257,ADJ!A$1:A$500,0),MATCH(PAYROLL!DR$2,ADJ!$2:$2,0)),0)</f>
        <v/>
      </c>
      <c r="DS257">
        <f>SUM(DP257:DR257)</f>
        <v/>
      </c>
      <c r="DT257">
        <f>EK257</f>
        <v/>
      </c>
      <c r="DU257">
        <f>SUM(DO257:DR257)</f>
        <v/>
      </c>
      <c r="DV257">
        <f>ROUND(DU257*0.1,0)</f>
        <v/>
      </c>
      <c r="DW257">
        <f>DU257+DV257</f>
        <v/>
      </c>
      <c r="DZ257">
        <f>IFERROR(INDEX(ADJ!$A$1:$BZ$1000,MATCH(PAYROLL!$D257,ADJ!A$1:A$500,0),MATCH(PAYROLL!DZ$2,ADJ!$2:$2,0)),0)</f>
        <v/>
      </c>
      <c r="EA257">
        <f>IFERROR(INDEX(ADJ!$A$1:$BZ$1000,MATCH(PAYROLL!$D257,ADJ!A$1:A$500,0),MATCH(PAYROLL!EA$2,ADJ!$2:$2,0)),0)</f>
        <v/>
      </c>
      <c r="EB257">
        <f>IFERROR(INDEX(ADJ!$A$1:$BZ$1000,MATCH(PAYROLL!$D257,ADJ!A$1:A$500,0),MATCH(PAYROLL!EB$2,ADJ!$2:$2,0)),0)</f>
        <v/>
      </c>
      <c r="EC257">
        <f>IFERROR(INDEX(ADJ!$A$1:$BZ$1000,MATCH(PAYROLL!$D257,ADJ!A$1:A$500,0),MATCH(PAYROLL!EC$2,ADJ!$2:$2,0)),0)</f>
        <v/>
      </c>
      <c r="ED257">
        <f>IFERROR(INDEX(ADJ!$A$1:$BZ$1000,MATCH(PAYROLL!$D257,ADJ!A$1:A$500,0),MATCH(PAYROLL!ED$2,ADJ!$2:$2,0)),0)</f>
        <v/>
      </c>
      <c r="EE257">
        <f>IFERROR(INDEX(ADJ!$A$1:$BZ$1000,MATCH(PAYROLL!$D257,ADJ!A$1:A$500,0),MATCH(PAYROLL!EE$2,ADJ!$2:$2,0)),0)</f>
        <v/>
      </c>
      <c r="EF257">
        <f>IFERROR(INDEX(ADJ!$A$1:$BZ$1000,MATCH(PAYROLL!$D257,ADJ!A$1:A$500,0),MATCH(PAYROLL!EF$2,ADJ!$2:$2,0)),0)</f>
        <v/>
      </c>
      <c r="EG257">
        <f>IFERROR(INDEX(ADJ!$A$1:$BZ$1000,MATCH(PAYROLL!$D257,ADJ!A$1:A$500,0),MATCH(PAYROLL!EG$2,ADJ!$2:$2,0)),0)</f>
        <v/>
      </c>
      <c r="EH257">
        <f>IFERROR(INDEX(ADJ!$A$1:$BZ$1000,MATCH(PAYROLL!$D257,ADJ!A$1:A$500,0),MATCH(PAYROLL!EH$2,ADJ!$2:$2,0)),0)</f>
        <v/>
      </c>
      <c r="EI257">
        <f>IFERROR(INDEX(ADJ!$A$1:$BZ$1000,MATCH(PAYROLL!D257,ADJ!A$1:A$500,0),MATCH(PAYROLL!EI$2,ADJ!$2:$2,0)),0)</f>
        <v/>
      </c>
      <c r="EJ257">
        <f>IFERROR(INDEX(ADJ!$A$1:$BZ$1000,MATCH(PAYROLL!$D257,ADJ!A$1:A$500,0),MATCH(PAYROLL!EJ$2,ADJ!$2:$2,0)),0)</f>
        <v/>
      </c>
      <c r="EK257">
        <f>SUM(DZ257:EJ257)</f>
        <v/>
      </c>
    </row>
    <row r="258">
      <c r="A258" t="n">
        <v>256</v>
      </c>
      <c r="B258" t="inlineStr">
        <is>
          <t>Đinh Công Bảo</t>
        </is>
      </c>
      <c r="D258" t="inlineStr">
        <is>
          <t>158912-01</t>
        </is>
      </c>
      <c r="S258">
        <f>IFERROR(INDEX(PIS!$A$1:$BZ$1000,MATCH($D258,PIS!C$1:C$500,0),MATCH("Lương CB tháng trước",PIS!$1:$1,0)),0)</f>
        <v/>
      </c>
      <c r="T258">
        <f>IFERROR(INDEX(PIS!$A$1:$BZ$1000,MATCH($D258,PIS!C$1:C$500,0),MATCH("Lương CB hiện tại",PIS!$1:$1,0)),0)</f>
        <v/>
      </c>
      <c r="U258">
        <f>IFERROR(INDEX(PIS!$A$1:$BZ$1000,MATCH($D258,PIS!C$1:C$500,0),MATCH("Lương đóng BHBB",PIS!$1:$1,0)),0)</f>
        <v/>
      </c>
      <c r="V258">
        <f>IFERROR(INDEX(PIS!$A$1:$BZ$1000,MATCH($D258,PIS!C$1:C$500,0),MATCH(V$2,PIS!$2:$2,0)),0)</f>
        <v/>
      </c>
      <c r="W258">
        <f>IFERROR(INDEX(PIS!$A$1:$BZ$1000,MATCH($D258,PIS!C$1:C$500,0),MATCH(W$2,PIS!$2:$2,0)),0)</f>
        <v/>
      </c>
      <c r="X258">
        <f>IFERROR(INDEX(PIS!$A$1:$BZ$1000,MATCH($D258,PIS!C$1:C$500,0),MATCH(X$2,PIS!$2:$2,0)),0)</f>
        <v/>
      </c>
      <c r="Y258">
        <f>IFERROR(INDEX(PIS!$A$1:$BZ$1000,MATCH($D258,PIS!C$1:C$500,0),MATCH(Y$2,PIS!$2:$2,0)),0)</f>
        <v/>
      </c>
      <c r="Z258">
        <f>IFERROR(INDEX(PIS!$A$1:$BZ$1000,MATCH($D258,PIS!C$1:C$500,0),MATCH(Z$2,PIS!$2:$2,0)),0)</f>
        <v/>
      </c>
      <c r="AA258">
        <f>IFERROR(INDEX(PIS!$A$1:$BZ$1000,MATCH($D258,PIS!C$1:C$500,0),MATCH(AA$2,PIS!$2:$2,0)),0)</f>
        <v/>
      </c>
      <c r="AB258">
        <f>IFERROR(INDEX(PIS!$A$1:$BZ$1000,MATCH($D258,PIS!C$1:C$500,0),MATCH(AB$2,PIS!$2:$2,0)),0)</f>
        <v/>
      </c>
      <c r="AC258">
        <f>SUM(V258:AB258)</f>
        <v/>
      </c>
      <c r="AD258">
        <f>IFERROR(INDEX(TIMESHEET!$A$1:$AI$5000,MATCH($D258,TIMESHEET!A$1:A$500,0),MATCH("T100",TIMESHEET!$2:$2,0))-2,0)</f>
        <v/>
      </c>
      <c r="AE258">
        <f>IFERROR(INDEX(TIMESHEET!$A$1:$AI$5000,MATCH($D258,TIMESHEET!A$1:A$500,0),MATCH("T202",TIMESHEET!$2:$2,0)),0)</f>
        <v/>
      </c>
      <c r="AF258">
        <f>IFERROR(INDEX(TIMESHEET!$A$1:$AI$5000,MATCH($D258,TIMESHEET!A$1:A$500,0),MATCH("T302",TIMESHEET!$2:$2,0)),0)</f>
        <v/>
      </c>
      <c r="AG258">
        <f>IFERROR(INDEX(TIMESHEET!$A$1:$AI$5000,MATCH($D258,TIMESHEET!A$1:A$500,0),MATCH("T406",TIMESHEET!$2:$2,0)),0)</f>
        <v/>
      </c>
      <c r="AH258">
        <f>AE258+AG258</f>
        <v/>
      </c>
      <c r="AI258">
        <f>IFERROR(INDEX(TIMESHEET!$A$1:$AI$5000,MATCH($D258,TIMESHEET!A$1:A$500,0),MATCH("T701",TIMESHEET!$2:$2,0)),0)</f>
        <v/>
      </c>
      <c r="AJ258">
        <f>IFERROR(INDEX(TIMESHEET!$A$1:$AI$5000,MATCH($D258,TIMESHEET!B$1:B$500,0),MATCH("T320",TIMESHEET!$2:$2,0)),0)</f>
        <v/>
      </c>
      <c r="AK258">
        <f>IFERROR(IF(LEFT(INDEX(PIS!O$1:O$500,MATCH(D258,PIS!C$1:C$500)),1)="M",T258/AD258*SUM(AE258:AG258),T258*AD258),0)</f>
        <v/>
      </c>
      <c r="AL258">
        <f>IFERROR(INDEX(ADJ!$A$1:$BZ$1000,MATCH(PAYROLL!D258,ADJ!A$1:A$500,0),MATCH(PAYROLL!AL$2,ADJ!$2:$2,0)),0)</f>
        <v/>
      </c>
      <c r="AM258">
        <f>SUM(AK258:AL258)</f>
        <v/>
      </c>
      <c r="AN258">
        <f>IFERROR(ROUND(V258/$AD258*$AH258,0),0)</f>
        <v/>
      </c>
      <c r="AO258">
        <f>IFERROR(ROUND(W258/$AD258*$AH258,0),0)</f>
        <v/>
      </c>
      <c r="AP258">
        <f>IFERROR(ROUND(X258/$AD258*$AE258,0),0)</f>
        <v/>
      </c>
      <c r="AQ258">
        <f>IFERROR(ROUND(Y258/$AD258*$AH258,0),0)</f>
        <v/>
      </c>
      <c r="AR258">
        <f>IFERROR(ROUND(Z258/$AD258*$AH258,0),0)</f>
        <v/>
      </c>
      <c r="AS258">
        <f>IFERROR(ROUND(AA258/$AD258*$AH258,0),0)</f>
        <v/>
      </c>
      <c r="AT258">
        <f>IFERROR(IF((AE258+AF258+AG258)&gt;13,AB258,ROUND(AB258/AD258*AH258,0)),0)</f>
        <v/>
      </c>
      <c r="AU258">
        <f>IFERROR(INDEX(ADJ!$A$1:$BZ$1000,MATCH(PAYROLL!D258,ADJ!A$1:A$500,0),MATCH(PAYROLL!AU$2,ADJ!$2:$2,0)),0)</f>
        <v/>
      </c>
      <c r="AV258">
        <f>ROUND(SUM(AN258:AU258),0)</f>
        <v/>
      </c>
      <c r="AW258">
        <f>IFERROR(INDEX(TIMESHEET!$A$1:$AI$5000,MATCH(PAYROLL!D258,TIMESHEET!A$1:A$500,0),MATCH("T620",TIMESHEET!$2:$2,0)),0)</f>
        <v/>
      </c>
      <c r="AX258">
        <f>IFERROR(INDEX(TIMESHEET!$A$1:$AI$5000,MATCH(PAYROLL!D258,TIMESHEET!A$1:A$500,0),MATCH("T601",TIMESHEET!$2:$2,0)),0)</f>
        <v/>
      </c>
      <c r="AY258">
        <f>IFERROR(INDEX(TIMESHEET!$A$1:$AI$5000,MATCH(PAYROLL!D258,TIMESHEET!A$1:A$500,0),MATCH("T602",TIMESHEET!$2:$2,0)),0)</f>
        <v/>
      </c>
      <c r="AZ258">
        <f>IFERROR(INDEX(TIMESHEET!$A$1:$AI$5000,MATCH(PAYROLL!D258,TIMESHEET!A$1:A$500,0),MATCH("T603",TIMESHEET!$2:$2,0)),0)</f>
        <v/>
      </c>
      <c r="BA258">
        <f>IFERROR(INDEX(TIMESHEET!$A$1:$AI$5000,MATCH(PAYROLL!D258,TIMESHEET!A$1:A$500,0),MATCH("T611",TIMESHEET!$2:$2,0)),0)</f>
        <v/>
      </c>
      <c r="BB258">
        <f>IFERROR(INDEX(TIMESHEET!$A$1:$AI$5000,MATCH(PAYROLL!D258,TIMESHEET!A$1:A$500,0),MATCH("T612",TIMESHEET!$2:$2,0)),0)</f>
        <v/>
      </c>
      <c r="BC258">
        <f>IFERROR(INDEX(TIMESHEET!$A$1:$AI$5000,MATCH(PAYROLL!D258,TIMESHEET!A$1:A$500,0),MATCH("T613",TIMESHEET!$2:$2,0)),0)</f>
        <v/>
      </c>
      <c r="BD258">
        <f>IFERROR(INDEX(TIMESHEET!$A$1:$AI$5000,MATCH(PAYROLL!D258,TIMESHEET!A$1:A$500,0),MATCH("T500",TIMESHEET!$2:$2,0)),0)</f>
        <v/>
      </c>
      <c r="BE258">
        <f>IFERROR(IF(LEFT(INDEX(PIS!O$1:O$500,MATCH(D258,PIS!C$1:C$500)),1)="M",T258/AD258/8*(AW258+AX258*1.5+AY258*2+AZ258*3+BA258*2.1+BB258*2.7+BC258*3.9+BD258*0.3),T258/8*(AW258+AX258*1.5+AY258*2+AZ258*3+BA258*2.1+BB258*2.7+BC258*3.9+BD258*0.3)),0)</f>
        <v/>
      </c>
      <c r="BF258">
        <f>IFERROR(INDEX(ADJ!$A$1:$BZ$1000,MATCH(PAYROLL!$D258,ADJ!A$1:A$500,0),MATCH(PAYROLL!BF$2,ADJ!$2:$2,0)),0)</f>
        <v/>
      </c>
      <c r="BG258">
        <f>IFERROR(INDEX(ADJ!$A$1:$BZ$1000,MATCH(PAYROLL!D258,ADJ!A$1:A$500,0),MATCH(PAYROLL!BG$2,ADJ!$2:$2,0)),0)</f>
        <v/>
      </c>
      <c r="BH258">
        <f>IFERROR(INDEX(ADJ!$A$1:$BZ$1000,MATCH(PAYROLL!D258,ADJ!A$1:A$500,0),MATCH(PAYROLL!BH$2,ADJ!$2:$2,0)),0)</f>
        <v/>
      </c>
      <c r="BI258">
        <f>IFERROR(INDEX(ADJ!$A$1:$BZ$1000,MATCH(PAYROLL!D258,ADJ!A$1:A$500,0),MATCH(PAYROLL!BI$2,ADJ!$2:$2,0)),0)</f>
        <v/>
      </c>
      <c r="BJ258">
        <f>IFERROR(INDEX(ADJ!$A$1:$BZ$1000,MATCH(PAYROLL!D258,ADJ!A$1:A$500,0),MATCH(PAYROLL!BJ$2,ADJ!$2:$2,0)),0)</f>
        <v/>
      </c>
      <c r="BK258">
        <f>SUM(BF258:BJ258)</f>
        <v/>
      </c>
      <c r="BL258">
        <f>IFERROR(INDEX(ADJ!$A$1:$BZ$1000,MATCH(PAYROLL!D258,ADJ!A$1:A$500,0),MATCH(PAYROLL!BL$2,ADJ!$2:$2,0)),0)</f>
        <v/>
      </c>
      <c r="BM258">
        <f>IFERROR(INDEX(ADJ!$A$1:$BZ$1000,MATCH(PAYROLL!D258,ADJ!A$1:A$500,0),MATCH(PAYROLL!BM$2,ADJ!$2:$2,0)),0)</f>
        <v/>
      </c>
      <c r="BN258">
        <f>IFERROR(INDEX(ADJ!$A$1:$BZ$1000,MATCH(PAYROLL!D258,ADJ!A$1:A$500,0),MATCH(PAYROLL!BN$2,ADJ!$2:$2,0)),0)</f>
        <v/>
      </c>
      <c r="BO258">
        <f>IFERROR(INDEX(ADJ!$A$1:$BZ$1000,MATCH(PAYROLL!D258,ADJ!A$1:A$500,0),MATCH(PAYROLL!BO$2,ADJ!$2:$2,0)),0)</f>
        <v/>
      </c>
      <c r="BP258">
        <f>SUM(AM258,AV258,BE258,BK258,BL258:BO258)</f>
        <v/>
      </c>
      <c r="BQ258">
        <f>BO258</f>
        <v/>
      </c>
      <c r="BR258">
        <f>IFERROR(ROUND(IF(LEFT(INDEX(PIS!O$1:O$500,MATCH(D258,PIS!C$1:C$500)),1)="D",T258/8*(BD258*0.3),IF(LEFT(INDEX(PIS!O$1:O$500,MATCH(D258,PIS!C$1:C$500)),1)="H",T258*($BD258*0.3),T258/$AD258/8*($BD258*0.3))),0),0)</f>
        <v/>
      </c>
      <c r="BS258">
        <f>IF(AP258&lt;1,0,MIN(AP258,730000))</f>
        <v/>
      </c>
      <c r="BT258">
        <f>IFERROR(ROUND((BE258-SUM(AW258:BC258)*T258/AD258/8),0)-BR258,0)</f>
        <v/>
      </c>
      <c r="BU258">
        <f>AO258</f>
        <v/>
      </c>
      <c r="BV258">
        <f>SUM(BQ258:BU258)</f>
        <v/>
      </c>
      <c r="BW258">
        <f>BP258-BV258</f>
        <v/>
      </c>
      <c r="BX258">
        <f>IFERROR(IF(RIGHT(INDEX(PIS!O$1:O$500,MATCH(D258,PIS!C$1:C$500)),5)="Gross",MIN(U258+V258,VLOOKUP("R700",TSC!B:C,2,0)*VLOOKUP("R101",TSC!B:C,2,0))*VLOOKUP("R701",TSC!B:C,2,0)%,0),0)</f>
        <v/>
      </c>
      <c r="BY258">
        <f>IFERROR(IF(RIGHT(INDEX(PIS!O$1:O$500,MATCH(D258,PIS!C$1:C$500)),5)="Gross",MIN(U258+V258,VLOOKUP("R700",TSC!B:C,2,0)*VLOOKUP("R101",TSC!B:C,2,0))*VLOOKUP("T704",TSC!B:C,2,0)%,0),0)</f>
        <v/>
      </c>
      <c r="BZ258">
        <f>IFERROR(IF(RIGHT(INDEX(PIS!O$1:O$500,MATCH(D258,PIS!C$1:C$500)),5)="Gross",MIN(U258+V258,VLOOKUP("R700",TSC!B:C,2,0)*VLOOKUP("1",TSC!F:G,2,0))*VLOOKUP("T705",TSC!B:C,2,0)%,0),0)</f>
        <v/>
      </c>
      <c r="CA258">
        <f>IFERROR(INDEX(ADJ!$A$1:$BZ$1000,MATCH(PAYROLL!D258,ADJ!A$1:A$500,0),MATCH(PAYROLL!CA$2,ADJ!$2:$2,0)),0)</f>
        <v/>
      </c>
      <c r="CB258">
        <f>IFERROR(INDEX(ADJ!$A$1:$BZ$1000,MATCH(PAYROLL!D258,ADJ!A$1:A$500,0),MATCH(PAYROLL!CB$2,ADJ!$2:$2,0)),0)</f>
        <v/>
      </c>
      <c r="CC258">
        <f>SUM(BX258:CB258)</f>
        <v/>
      </c>
      <c r="CD258">
        <f>IFERROR(INDEX(PIS!$A$1:$BZ$1000,MATCH(PAYROLL!D258,PIS!C$1:C$500,0),MATCH(PAYROLL!CD$1,PIS!$1:$1,0)),0)</f>
        <v/>
      </c>
      <c r="CE258">
        <f>IFERROR(IF(OR(INDEX(PIS!P$1:P$500,MATCH(D258,PIS!C$1:C$500,0))="LT2",INDEX(PIS!P$1:P$500,MATCH(D258,PIS!C$1:C$500,0))="P10"),0,SUM(CC258,CD258*VLOOKUP("R601",TSC!B:C,2,0),VLOOKUP("R602",TSC!B:C,2,0))),0)</f>
        <v/>
      </c>
      <c r="CF258">
        <f>MAX(BW258-CE258,0)</f>
        <v/>
      </c>
      <c r="CG258">
        <f>IFERROR(IF(OR(RIGHT(INDEX(PIS!P$1:P$500,MATCH(D258,PIS!C$1:C$500)),5)="P10",RIGHT(INDEX(PIS!P$1:P$500,MATCH(D258,PIS!C$1:C$500)),5)="CK"),0,IF(CF258&lt;=5000000,CF258*5%,IF(CF258&lt;=10000000,CF258*10%-250000,IF(CF258&lt;=18000000,CF258*15%-750000,IF(CF258&lt;=32000000,CF258*20%-1650000,IF(CF258&lt;=52000000,CF258*25%-3250000,IF(CF258&lt;=80000000,BH258*30%-5850000,CF258*35%-9850000))))))),0)</f>
        <v/>
      </c>
      <c r="CH258">
        <f>IFERROR(IF(OR(INDEX(PIS!P$1:P$500,MATCH(D258,PIS!C$1:C$500))="LT",INDEX(PIS!P$1:P$500,MATCH(D258,PIS!C$1:C$500))="CK"),0,IF(CF258&lt;2000000,0,CF258*10%)),0)</f>
        <v/>
      </c>
      <c r="CI258">
        <f>IFERROR(INDEX(ADJ!$A$1:$BZ$1000,MATCH(PAYROLL!D258,ADJ!A$1:A$500,0),MATCH(PAYROLL!CI$2,ADJ!$2:$2,0)),0)</f>
        <v/>
      </c>
      <c r="CJ258">
        <f>IFERROR(INDEX(ADJ!$A$1:$BZ$1000,MATCH(PAYROLL!D258,ADJ!A$1:A$500,0),MATCH(PAYROLL!CJ$2,ADJ!$2:$2,0)),0)</f>
        <v/>
      </c>
      <c r="CK258">
        <f>IFERROR(INDEX(ADJ!$A$1:$BZ$1000,MATCH(PAYROLL!D258,ADJ!A$1:A$500,0),MATCH(PAYROLL!CK$2,ADJ!$2:$2,0)),0)</f>
        <v/>
      </c>
      <c r="CL258">
        <f>SUM(CG258:CK258)</f>
        <v/>
      </c>
      <c r="CM258">
        <f>ROUND(SUM(CH258:CK258),0)</f>
        <v/>
      </c>
      <c r="CN258">
        <f>IFERROR(INDEX(CSDA!D$1:D$500,MATCH($CN$2,CSDA!C$1:C$500,0))*INDEX(PIS!V$1:V$500,MATCH(D258,PIS!C$1:C$500))+INDEX(ADJ!$A$1:$BZ$1000,MATCH(PAYROLL!D258,ADJ!A$1:A$500,0),MATCH(PAYROLL!CN$2,ADJ!$2:$2,0)),0)</f>
        <v/>
      </c>
      <c r="CO258">
        <f>IFERROR(INDEX(ADJ!$A$1:$BZ$1000,MATCH(PAYROLL!D258,ADJ!A$1:A$500,0),MATCH(PAYROLL!CO$2,ADJ!$2:$2,0)),0)</f>
        <v/>
      </c>
      <c r="CP258">
        <f>IFERROR(INDEX(ADJ!$A$1:$BZ$1000,MATCH(PAYROLL!D258,ADJ!A$1:A$500,0),MATCH(PAYROLL!CP$2,ADJ!$2:$2,0)),0)</f>
        <v/>
      </c>
      <c r="CQ258">
        <f>BP258-CL258-CI258-CM258-CN258-CO258-CP258-CC258</f>
        <v/>
      </c>
      <c r="CR258">
        <f>IFERROR(IF(RIGHT(INDEX(PIS!O$1:O$500,MATCH(D258,PIS!C$1:C$500,0)),5)="Gross",MIN(U258+V258,VLOOKUP("R700",TSC!B:C,2,0)*VLOOKUP("R101",TSC!B:C,2,0))*(VLOOKUP("T711",TSC!B:C,2,0)+VLOOKUP("T712",TSC!B:C,2,0))%,MIN(T258+V258,VLOOKUP("R700",TSC!B:C,2,0)*VLOOKUP("R101",TSC!B:C,2,0))*(VLOOKUP("T711",TSC!B:C,2,0)+VLOOKUP("T712",TSC!B:C,2,0)+VLOOKUP("R701",TSC!B:C,2,0))%),0)</f>
        <v/>
      </c>
      <c r="CS258">
        <f>IFERROR(IF(RIGHT(INDEX(PIS!O$1:O$500,MATCH(D258,PIS!C$1:C$500,0)),5)="Gross",MIN(U258+V258,VLOOKUP("R700",TSC!B:C,2,0)*VLOOKUP("R101",TSC!B:C,2,0))*(VLOOKUP("T714",TSC!B:C,2,0))%,MIN(T258+V258,VLOOKUP("R700",TSC!B:C,2,0)*VLOOKUP("R101",TSC!B:C,2,0))*(VLOOKUP("T704",TSC!B:C,2,0)+VLOOKUP("T714",TSC!B:C,2,0))%),0)</f>
        <v/>
      </c>
      <c r="CT258">
        <f>IFERROR(IF(RIGHT(INDEX(PIS!O$1:O$500,MATCH(D258,PIS!C$1:C$500,0)),5)="Gross",MIN(U258+V258,VLOOKUP("R700",TSC!B:C,2,0)*VLOOKUP("R101",TSC!B:C,2,0))*VLOOKUP("T705",TSC!B:C,2,0)%,MIN(T258+V258,VLOOKUP("R700",TSC!B:C,2,0)*VLOOKUP("R101",TSC!B:C,2,0))*VLOOKUP("T705",TSC!B:C,2,0)%),0)</f>
        <v/>
      </c>
      <c r="CU258">
        <f>IFERROR(IF(RIGHT(INDEX(PIS!O$1:O$500,MATCH(D258,PIS!C$1:C$500,0)),5)="Gross",MIN(U258+V258,VLOOKUP("R700",TSC!B:C,2,0)*VLOOKUP("R101",TSC!B:C,2,0))*(VLOOKUP("T713",TSC!B:C,2,0))%,MIN(T258+V258,VLOOKUP("R700",TSC!B:C,2,0)*VLOOKUP("R101",TSC!B:C,2,0))*(VLOOKUP("T713",TSC!B:C,2,0))%),0)</f>
        <v/>
      </c>
      <c r="CV258">
        <f>IFERROR(INDEX(ADJ!$A$1:$BZ$1000,MATCH(PAYROLL!D258,ADJ!A$1:A$500,0),MATCH(PAYROLL!CV$2,ADJ!$2:$2,0)),0)</f>
        <v/>
      </c>
      <c r="CW258">
        <f>IFERROR(INDEX(ADJ!$A$1:$BZ$1000,MATCH(PAYROLL!D258,ADJ!A$1:A$500,0),MATCH(PAYROLL!CW$2,ADJ!$2:$2,0)),0)</f>
        <v/>
      </c>
      <c r="CX258">
        <f>SUM(CR258:CW258)</f>
        <v/>
      </c>
      <c r="CY258">
        <f>ROUND(IF(CR258&gt;0,T258+V258*VLOOKUP("R202",TSC!$B$1:$C$500,2,0),0),0)</f>
        <v/>
      </c>
      <c r="CZ258">
        <f>IFERROR(INDEX(CSDA!D$1:D$500,MATCH($CZ$2,CSDA!C$1:C$500,0)),0)</f>
        <v/>
      </c>
      <c r="DA258">
        <f>ROUND(T258*0.7%,0)</f>
        <v/>
      </c>
      <c r="DB258">
        <f>ROUND(T258/12,0)</f>
        <v/>
      </c>
      <c r="DC258">
        <f ref="DC258" t="array">IFERROR(INDEX(CSDA!D$1:D$500,MATCH("Trích giữ"&amp;PAYROLL!DC$2,CSDA!A$1:A$500&amp;CSDA!C$1:C$500,0)),0)</f>
        <v/>
      </c>
      <c r="DD258">
        <f ref="DD258" t="array">IFERROR(INDEX(CSDA!D$1:D$500,MATCH("Trích giữ"&amp;PAYROLL!DD$2,CSDA!A$1:A$500&amp;CSDA!C$1:C$500,0)),0)</f>
        <v/>
      </c>
      <c r="DE258">
        <f ref="DE258" t="array">IFERROR(INDEX(CSDA!D$1:D$500,MATCH("Trích giữ"&amp;PAYROLL!DE$2,CSDA!A$1:A$500&amp;CSDA!C$1:C$500,0)),0)</f>
        <v/>
      </c>
      <c r="DF258">
        <f>IFERROR(INDEX(CSDA!D$1:D$500,MATCH(PAYROLL!DF$2,CSDA!C$1:C$500,0)),0)</f>
        <v/>
      </c>
      <c r="DG258">
        <f ref="DG258" t="array">IFERROR(INDEX(CSDA!D$1:D$500,MATCH("Trích giữ"&amp;PAYROLL!DG$2,CSDA!A$1:A$500&amp;CSDA!C$1:C$500,0)),0)</f>
        <v/>
      </c>
      <c r="DH258">
        <f>ROUND(T258/26,0)</f>
        <v/>
      </c>
      <c r="DI258">
        <f ref="DI258" t="array">IFERROR(INDEX(CSDA!D$1:D$500,MATCH("Trích giữ"&amp;PAYROLL!DI$2,CSDA!A$1:A$500&amp;CSDA!C$1:C$500,0)),0)</f>
        <v/>
      </c>
      <c r="DJ258">
        <f>IF(U258=0,T258*21.5%-BL258,0)</f>
        <v/>
      </c>
      <c r="DK258">
        <f ref="DK258" t="array">IFERROR(INDEX(CSDA!D$1:D$500,MATCH("Trích giữ"&amp;PAYROLL!DK$2,CSDA!A$1:A$500&amp;CSDA!C$1:C$500,0)),0)</f>
        <v/>
      </c>
      <c r="DL258">
        <f>IFERROR(INDEX(CSDA!D$1:D$500,MATCH(PAYROLL!DL$2,CSDA!C$1:C$500,0))/12,0)</f>
        <v/>
      </c>
      <c r="DM258">
        <f>SUM(DB258:DL258)</f>
        <v/>
      </c>
      <c r="DN258">
        <f>IFERROR(INDEX(ADJ!$A$1:$BZ$1000,MATCH(PAYROLL!D258,ADJ!A$1:A$500,0),MATCH(PAYROLL!DN$2,ADJ!$2:$2,0)),0)</f>
        <v/>
      </c>
      <c r="DO258">
        <f>IFERROR(SUM(BP258,DM258:DN258,CX258:DA258)-DT258,0)</f>
        <v/>
      </c>
      <c r="DP258">
        <f ref="DP258" t="array">SUM(BW258*IFERROR(INDEX(CSDA!D$1:D$500,MATCH(BW$2,CSDA!C$1:C$500,0)),0)%,CX258*IFERROR(INDEX(CSDA!D$1:D$500,MATCH(CX$2,CSDA!C$1:C$500,0)),0)%,DA258*IFERROR(INDEX(CSDA!D$1:D$500,MATCH(DA$2,CSDA!C$1:C$500,0)),0)%,DB258*IFERROR(INDEX(CSDA!D$1:D$500,MATCH(DB$2,CSDA!C$1:C$500,0)),0)%,DF258*IFERROR(INDEX(CSDA!D$1:D$500,MATCH("Phí dịch vụ"&amp;PAYROLL!DF$2,CSDA!A$1:A$500&amp;CSDA!C$1:C$500,0)),0)%,DC258*IFERROR(INDEX(CSDA!D$1:D$500,MATCH("Phí dịch vụ"&amp;PAYROLL!DC$2,CSDA!A$1:A$500&amp;CSDA!C$1:C$500,0)),0)%,DH258*IFERROR(INDEX(CSDA!D$1:D$500,MATCH("Phí dịch vụ"&amp;PAYROLL!DH$2,CSDA!A$1:A$500&amp;CSDA!C$1:C$500,0)),0)%,DJ258*IFERROR(INDEX(CSDA!D$1:D$500,MATCH("Phí dịch vụ"&amp;PAYROLL!DJ$2,CSDA!A$1:A$500&amp;CSDA!C$1:C$500,0)),0)%,BN258*IFERROR(INDEX(CSDA!D$1:D$500,MATCH(BN$2,CSDA!C$1:C$500,0)),0)%)-BN258*7%</f>
        <v/>
      </c>
      <c r="DQ258">
        <f>IFERROR(INDEX(ADJ!$A$1:$BZ$1000,MATCH(PAYROLL!D258,ADJ!A$1:A$500,0),MATCH(PAYROLL!DQ$2,ADJ!$2:$2,0)),0)</f>
        <v/>
      </c>
      <c r="DR258">
        <f>IFERROR(INDEX(ADJ!$A$1:$BZ$1000,MATCH(PAYROLL!D258,ADJ!A$1:A$500,0),MATCH(PAYROLL!DR$2,ADJ!$2:$2,0)),0)</f>
        <v/>
      </c>
      <c r="DS258">
        <f>SUM(DP258:DR258)</f>
        <v/>
      </c>
      <c r="DT258">
        <f>EK258</f>
        <v/>
      </c>
      <c r="DU258">
        <f>SUM(DO258:DR258)</f>
        <v/>
      </c>
      <c r="DV258">
        <f>ROUND(DU258*0.1,0)</f>
        <v/>
      </c>
      <c r="DW258">
        <f>DU258+DV258</f>
        <v/>
      </c>
      <c r="DZ258">
        <f>IFERROR(INDEX(ADJ!$A$1:$BZ$1000,MATCH(PAYROLL!$D258,ADJ!A$1:A$500,0),MATCH(PAYROLL!DZ$2,ADJ!$2:$2,0)),0)</f>
        <v/>
      </c>
      <c r="EA258">
        <f>IFERROR(INDEX(ADJ!$A$1:$BZ$1000,MATCH(PAYROLL!$D258,ADJ!A$1:A$500,0),MATCH(PAYROLL!EA$2,ADJ!$2:$2,0)),0)</f>
        <v/>
      </c>
      <c r="EB258">
        <f>IFERROR(INDEX(ADJ!$A$1:$BZ$1000,MATCH(PAYROLL!$D258,ADJ!A$1:A$500,0),MATCH(PAYROLL!EB$2,ADJ!$2:$2,0)),0)</f>
        <v/>
      </c>
      <c r="EC258">
        <f>IFERROR(INDEX(ADJ!$A$1:$BZ$1000,MATCH(PAYROLL!$D258,ADJ!A$1:A$500,0),MATCH(PAYROLL!EC$2,ADJ!$2:$2,0)),0)</f>
        <v/>
      </c>
      <c r="ED258">
        <f>IFERROR(INDEX(ADJ!$A$1:$BZ$1000,MATCH(PAYROLL!$D258,ADJ!A$1:A$500,0),MATCH(PAYROLL!ED$2,ADJ!$2:$2,0)),0)</f>
        <v/>
      </c>
      <c r="EE258">
        <f>IFERROR(INDEX(ADJ!$A$1:$BZ$1000,MATCH(PAYROLL!$D258,ADJ!A$1:A$500,0),MATCH(PAYROLL!EE$2,ADJ!$2:$2,0)),0)</f>
        <v/>
      </c>
      <c r="EF258">
        <f>IFERROR(INDEX(ADJ!$A$1:$BZ$1000,MATCH(PAYROLL!$D258,ADJ!A$1:A$500,0),MATCH(PAYROLL!EF$2,ADJ!$2:$2,0)),0)</f>
        <v/>
      </c>
      <c r="EG258">
        <f>IFERROR(INDEX(ADJ!$A$1:$BZ$1000,MATCH(PAYROLL!$D258,ADJ!A$1:A$500,0),MATCH(PAYROLL!EG$2,ADJ!$2:$2,0)),0)</f>
        <v/>
      </c>
      <c r="EH258">
        <f>IFERROR(INDEX(ADJ!$A$1:$BZ$1000,MATCH(PAYROLL!$D258,ADJ!A$1:A$500,0),MATCH(PAYROLL!EH$2,ADJ!$2:$2,0)),0)</f>
        <v/>
      </c>
      <c r="EI258">
        <f>IFERROR(INDEX(ADJ!$A$1:$BZ$1000,MATCH(PAYROLL!D258,ADJ!A$1:A$500,0),MATCH(PAYROLL!EI$2,ADJ!$2:$2,0)),0)</f>
        <v/>
      </c>
      <c r="EJ258">
        <f>IFERROR(INDEX(ADJ!$A$1:$BZ$1000,MATCH(PAYROLL!$D258,ADJ!A$1:A$500,0),MATCH(PAYROLL!EJ$2,ADJ!$2:$2,0)),0)</f>
        <v/>
      </c>
      <c r="EK258">
        <f>SUM(DZ258:EJ258)</f>
        <v/>
      </c>
    </row>
    <row r="259">
      <c r="A259" t="n">
        <v>257</v>
      </c>
      <c r="B259" t="inlineStr">
        <is>
          <t>Đào Bá Bằng</t>
        </is>
      </c>
      <c r="D259" t="inlineStr">
        <is>
          <t>158891-01</t>
        </is>
      </c>
      <c r="S259">
        <f>IFERROR(INDEX(PIS!$A$1:$BZ$1000,MATCH($D259,PIS!C$1:C$500,0),MATCH("Lương CB tháng trước",PIS!$1:$1,0)),0)</f>
        <v/>
      </c>
      <c r="T259">
        <f>IFERROR(INDEX(PIS!$A$1:$BZ$1000,MATCH($D259,PIS!C$1:C$500,0),MATCH("Lương CB hiện tại",PIS!$1:$1,0)),0)</f>
        <v/>
      </c>
      <c r="U259">
        <f>IFERROR(INDEX(PIS!$A$1:$BZ$1000,MATCH($D259,PIS!C$1:C$500,0),MATCH("Lương đóng BHBB",PIS!$1:$1,0)),0)</f>
        <v/>
      </c>
      <c r="V259">
        <f>IFERROR(INDEX(PIS!$A$1:$BZ$1000,MATCH($D259,PIS!C$1:C$500,0),MATCH(V$2,PIS!$2:$2,0)),0)</f>
        <v/>
      </c>
      <c r="W259">
        <f>IFERROR(INDEX(PIS!$A$1:$BZ$1000,MATCH($D259,PIS!C$1:C$500,0),MATCH(W$2,PIS!$2:$2,0)),0)</f>
        <v/>
      </c>
      <c r="X259">
        <f>IFERROR(INDEX(PIS!$A$1:$BZ$1000,MATCH($D259,PIS!C$1:C$500,0),MATCH(X$2,PIS!$2:$2,0)),0)</f>
        <v/>
      </c>
      <c r="Y259">
        <f>IFERROR(INDEX(PIS!$A$1:$BZ$1000,MATCH($D259,PIS!C$1:C$500,0),MATCH(Y$2,PIS!$2:$2,0)),0)</f>
        <v/>
      </c>
      <c r="Z259">
        <f>IFERROR(INDEX(PIS!$A$1:$BZ$1000,MATCH($D259,PIS!C$1:C$500,0),MATCH(Z$2,PIS!$2:$2,0)),0)</f>
        <v/>
      </c>
      <c r="AA259">
        <f>IFERROR(INDEX(PIS!$A$1:$BZ$1000,MATCH($D259,PIS!C$1:C$500,0),MATCH(AA$2,PIS!$2:$2,0)),0)</f>
        <v/>
      </c>
      <c r="AB259">
        <f>IFERROR(INDEX(PIS!$A$1:$BZ$1000,MATCH($D259,PIS!C$1:C$500,0),MATCH(AB$2,PIS!$2:$2,0)),0)</f>
        <v/>
      </c>
      <c r="AC259">
        <f>SUM(V259:AB259)</f>
        <v/>
      </c>
      <c r="AD259">
        <f>IFERROR(INDEX(TIMESHEET!$A$1:$AI$5000,MATCH($D259,TIMESHEET!A$1:A$500,0),MATCH("T100",TIMESHEET!$2:$2,0))-2,0)</f>
        <v/>
      </c>
      <c r="AE259">
        <f>IFERROR(INDEX(TIMESHEET!$A$1:$AI$5000,MATCH($D259,TIMESHEET!A$1:A$500,0),MATCH("T202",TIMESHEET!$2:$2,0)),0)</f>
        <v/>
      </c>
      <c r="AF259">
        <f>IFERROR(INDEX(TIMESHEET!$A$1:$AI$5000,MATCH($D259,TIMESHEET!A$1:A$500,0),MATCH("T302",TIMESHEET!$2:$2,0)),0)</f>
        <v/>
      </c>
      <c r="AG259">
        <f>IFERROR(INDEX(TIMESHEET!$A$1:$AI$5000,MATCH($D259,TIMESHEET!A$1:A$500,0),MATCH("T406",TIMESHEET!$2:$2,0)),0)</f>
        <v/>
      </c>
      <c r="AH259">
        <f>AE259+AG259</f>
        <v/>
      </c>
      <c r="AI259">
        <f>IFERROR(INDEX(TIMESHEET!$A$1:$AI$5000,MATCH($D259,TIMESHEET!A$1:A$500,0),MATCH("T701",TIMESHEET!$2:$2,0)),0)</f>
        <v/>
      </c>
      <c r="AJ259">
        <f>IFERROR(INDEX(TIMESHEET!$A$1:$AI$5000,MATCH($D259,TIMESHEET!B$1:B$500,0),MATCH("T320",TIMESHEET!$2:$2,0)),0)</f>
        <v/>
      </c>
      <c r="AK259">
        <f>IFERROR(IF(LEFT(INDEX(PIS!O$1:O$500,MATCH(D259,PIS!C$1:C$500)),1)="M",T259/AD259*SUM(AE259:AG259),T259*AD259),0)</f>
        <v/>
      </c>
      <c r="AL259">
        <f>IFERROR(INDEX(ADJ!$A$1:$BZ$1000,MATCH(PAYROLL!D259,ADJ!A$1:A$500,0),MATCH(PAYROLL!AL$2,ADJ!$2:$2,0)),0)</f>
        <v/>
      </c>
      <c r="AM259">
        <f>SUM(AK259:AL259)</f>
        <v/>
      </c>
      <c r="AN259">
        <f>IFERROR(ROUND(V259/$AD259*$AH259,0),0)</f>
        <v/>
      </c>
      <c r="AO259">
        <f>IFERROR(ROUND(W259/$AD259*$AH259,0),0)</f>
        <v/>
      </c>
      <c r="AP259">
        <f>IFERROR(ROUND(X259/$AD259*$AE259,0),0)</f>
        <v/>
      </c>
      <c r="AQ259">
        <f>IFERROR(ROUND(Y259/$AD259*$AH259,0),0)</f>
        <v/>
      </c>
      <c r="AR259">
        <f>IFERROR(ROUND(Z259/$AD259*$AH259,0),0)</f>
        <v/>
      </c>
      <c r="AS259">
        <f>IFERROR(ROUND(AA259/$AD259*$AH259,0),0)</f>
        <v/>
      </c>
      <c r="AT259">
        <f>IFERROR(IF((AE259+AF259+AG259)&gt;13,AB259,ROUND(AB259/AD259*AH259,0)),0)</f>
        <v/>
      </c>
      <c r="AU259">
        <f>IFERROR(INDEX(ADJ!$A$1:$BZ$1000,MATCH(PAYROLL!D259,ADJ!A$1:A$500,0),MATCH(PAYROLL!AU$2,ADJ!$2:$2,0)),0)</f>
        <v/>
      </c>
      <c r="AV259">
        <f>ROUND(SUM(AN259:AU259),0)</f>
        <v/>
      </c>
      <c r="AW259">
        <f>IFERROR(INDEX(TIMESHEET!$A$1:$AI$5000,MATCH(PAYROLL!D259,TIMESHEET!A$1:A$500,0),MATCH("T620",TIMESHEET!$2:$2,0)),0)</f>
        <v/>
      </c>
      <c r="AX259">
        <f>IFERROR(INDEX(TIMESHEET!$A$1:$AI$5000,MATCH(PAYROLL!D259,TIMESHEET!A$1:A$500,0),MATCH("T601",TIMESHEET!$2:$2,0)),0)</f>
        <v/>
      </c>
      <c r="AY259">
        <f>IFERROR(INDEX(TIMESHEET!$A$1:$AI$5000,MATCH(PAYROLL!D259,TIMESHEET!A$1:A$500,0),MATCH("T602",TIMESHEET!$2:$2,0)),0)</f>
        <v/>
      </c>
      <c r="AZ259">
        <f>IFERROR(INDEX(TIMESHEET!$A$1:$AI$5000,MATCH(PAYROLL!D259,TIMESHEET!A$1:A$500,0),MATCH("T603",TIMESHEET!$2:$2,0)),0)</f>
        <v/>
      </c>
      <c r="BA259">
        <f>IFERROR(INDEX(TIMESHEET!$A$1:$AI$5000,MATCH(PAYROLL!D259,TIMESHEET!A$1:A$500,0),MATCH("T611",TIMESHEET!$2:$2,0)),0)</f>
        <v/>
      </c>
      <c r="BB259">
        <f>IFERROR(INDEX(TIMESHEET!$A$1:$AI$5000,MATCH(PAYROLL!D259,TIMESHEET!A$1:A$500,0),MATCH("T612",TIMESHEET!$2:$2,0)),0)</f>
        <v/>
      </c>
      <c r="BC259">
        <f>IFERROR(INDEX(TIMESHEET!$A$1:$AI$5000,MATCH(PAYROLL!D259,TIMESHEET!A$1:A$500,0),MATCH("T613",TIMESHEET!$2:$2,0)),0)</f>
        <v/>
      </c>
      <c r="BD259">
        <f>IFERROR(INDEX(TIMESHEET!$A$1:$AI$5000,MATCH(PAYROLL!D259,TIMESHEET!A$1:A$500,0),MATCH("T500",TIMESHEET!$2:$2,0)),0)</f>
        <v/>
      </c>
      <c r="BE259">
        <f>IFERROR(IF(LEFT(INDEX(PIS!O$1:O$500,MATCH(D259,PIS!C$1:C$500)),1)="M",T259/AD259/8*(AW259+AX259*1.5+AY259*2+AZ259*3+BA259*2.1+BB259*2.7+BC259*3.9+BD259*0.3),T259/8*(AW259+AX259*1.5+AY259*2+AZ259*3+BA259*2.1+BB259*2.7+BC259*3.9+BD259*0.3)),0)</f>
        <v/>
      </c>
      <c r="BF259">
        <f>IFERROR(INDEX(ADJ!$A$1:$BZ$1000,MATCH(PAYROLL!$D259,ADJ!A$1:A$500,0),MATCH(PAYROLL!BF$2,ADJ!$2:$2,0)),0)</f>
        <v/>
      </c>
      <c r="BG259">
        <f>IFERROR(INDEX(ADJ!$A$1:$BZ$1000,MATCH(PAYROLL!D259,ADJ!A$1:A$500,0),MATCH(PAYROLL!BG$2,ADJ!$2:$2,0)),0)</f>
        <v/>
      </c>
      <c r="BH259">
        <f>IFERROR(INDEX(ADJ!$A$1:$BZ$1000,MATCH(PAYROLL!D259,ADJ!A$1:A$500,0),MATCH(PAYROLL!BH$2,ADJ!$2:$2,0)),0)</f>
        <v/>
      </c>
      <c r="BI259">
        <f>IFERROR(INDEX(ADJ!$A$1:$BZ$1000,MATCH(PAYROLL!D259,ADJ!A$1:A$500,0),MATCH(PAYROLL!BI$2,ADJ!$2:$2,0)),0)</f>
        <v/>
      </c>
      <c r="BJ259">
        <f>IFERROR(INDEX(ADJ!$A$1:$BZ$1000,MATCH(PAYROLL!D259,ADJ!A$1:A$500,0),MATCH(PAYROLL!BJ$2,ADJ!$2:$2,0)),0)</f>
        <v/>
      </c>
      <c r="BK259">
        <f>SUM(BF259:BJ259)</f>
        <v/>
      </c>
      <c r="BL259">
        <f>IFERROR(INDEX(ADJ!$A$1:$BZ$1000,MATCH(PAYROLL!D259,ADJ!A$1:A$500,0),MATCH(PAYROLL!BL$2,ADJ!$2:$2,0)),0)</f>
        <v/>
      </c>
      <c r="BM259">
        <f>IFERROR(INDEX(ADJ!$A$1:$BZ$1000,MATCH(PAYROLL!D259,ADJ!A$1:A$500,0),MATCH(PAYROLL!BM$2,ADJ!$2:$2,0)),0)</f>
        <v/>
      </c>
      <c r="BN259">
        <f>IFERROR(INDEX(ADJ!$A$1:$BZ$1000,MATCH(PAYROLL!D259,ADJ!A$1:A$500,0),MATCH(PAYROLL!BN$2,ADJ!$2:$2,0)),0)</f>
        <v/>
      </c>
      <c r="BO259">
        <f>IFERROR(INDEX(ADJ!$A$1:$BZ$1000,MATCH(PAYROLL!D259,ADJ!A$1:A$500,0),MATCH(PAYROLL!BO$2,ADJ!$2:$2,0)),0)</f>
        <v/>
      </c>
      <c r="BP259">
        <f>SUM(AM259,AV259,BE259,BK259,BL259:BO259)</f>
        <v/>
      </c>
      <c r="BQ259">
        <f>BO259</f>
        <v/>
      </c>
      <c r="BR259">
        <f>IFERROR(ROUND(IF(LEFT(INDEX(PIS!O$1:O$500,MATCH(D259,PIS!C$1:C$500)),1)="D",T259/8*(BD259*0.3),IF(LEFT(INDEX(PIS!O$1:O$500,MATCH(D259,PIS!C$1:C$500)),1)="H",T259*($BD259*0.3),T259/$AD259/8*($BD259*0.3))),0),0)</f>
        <v/>
      </c>
      <c r="BS259">
        <f>IF(AP259&lt;1,0,MIN(AP259,730000))</f>
        <v/>
      </c>
      <c r="BT259">
        <f>IFERROR(ROUND((BE259-SUM(AW259:BC259)*T259/AD259/8),0)-BR259,0)</f>
        <v/>
      </c>
      <c r="BU259">
        <f>AO259</f>
        <v/>
      </c>
      <c r="BV259">
        <f>SUM(BQ259:BU259)</f>
        <v/>
      </c>
      <c r="BW259">
        <f>BP259-BV259</f>
        <v/>
      </c>
      <c r="BX259">
        <f>IFERROR(IF(RIGHT(INDEX(PIS!O$1:O$500,MATCH(D259,PIS!C$1:C$500)),5)="Gross",MIN(U259+V259,VLOOKUP("R700",TSC!B:C,2,0)*VLOOKUP("R101",TSC!B:C,2,0))*VLOOKUP("R701",TSC!B:C,2,0)%,0),0)</f>
        <v/>
      </c>
      <c r="BY259">
        <f>IFERROR(IF(RIGHT(INDEX(PIS!O$1:O$500,MATCH(D259,PIS!C$1:C$500)),5)="Gross",MIN(U259+V259,VLOOKUP("R700",TSC!B:C,2,0)*VLOOKUP("R101",TSC!B:C,2,0))*VLOOKUP("T704",TSC!B:C,2,0)%,0),0)</f>
        <v/>
      </c>
      <c r="BZ259">
        <f>IFERROR(IF(RIGHT(INDEX(PIS!O$1:O$500,MATCH(D259,PIS!C$1:C$500)),5)="Gross",MIN(U259+V259,VLOOKUP("R700",TSC!B:C,2,0)*VLOOKUP("1",TSC!F:G,2,0))*VLOOKUP("T705",TSC!B:C,2,0)%,0),0)</f>
        <v/>
      </c>
      <c r="CA259">
        <f>IFERROR(INDEX(ADJ!$A$1:$BZ$1000,MATCH(PAYROLL!D259,ADJ!A$1:A$500,0),MATCH(PAYROLL!CA$2,ADJ!$2:$2,0)),0)</f>
        <v/>
      </c>
      <c r="CB259">
        <f>IFERROR(INDEX(ADJ!$A$1:$BZ$1000,MATCH(PAYROLL!D259,ADJ!A$1:A$500,0),MATCH(PAYROLL!CB$2,ADJ!$2:$2,0)),0)</f>
        <v/>
      </c>
      <c r="CC259">
        <f>SUM(BX259:CB259)</f>
        <v/>
      </c>
      <c r="CD259">
        <f>IFERROR(INDEX(PIS!$A$1:$BZ$1000,MATCH(PAYROLL!D259,PIS!C$1:C$500,0),MATCH(PAYROLL!CD$1,PIS!$1:$1,0)),0)</f>
        <v/>
      </c>
      <c r="CE259">
        <f>IFERROR(IF(OR(INDEX(PIS!P$1:P$500,MATCH(D259,PIS!C$1:C$500,0))="LT2",INDEX(PIS!P$1:P$500,MATCH(D259,PIS!C$1:C$500,0))="P10"),0,SUM(CC259,CD259*VLOOKUP("R601",TSC!B:C,2,0),VLOOKUP("R602",TSC!B:C,2,0))),0)</f>
        <v/>
      </c>
      <c r="CF259">
        <f>MAX(BW259-CE259,0)</f>
        <v/>
      </c>
      <c r="CG259">
        <f>IFERROR(IF(OR(RIGHT(INDEX(PIS!P$1:P$500,MATCH(D259,PIS!C$1:C$500)),5)="P10",RIGHT(INDEX(PIS!P$1:P$500,MATCH(D259,PIS!C$1:C$500)),5)="CK"),0,IF(CF259&lt;=5000000,CF259*5%,IF(CF259&lt;=10000000,CF259*10%-250000,IF(CF259&lt;=18000000,CF259*15%-750000,IF(CF259&lt;=32000000,CF259*20%-1650000,IF(CF259&lt;=52000000,CF259*25%-3250000,IF(CF259&lt;=80000000,BH259*30%-5850000,CF259*35%-9850000))))))),0)</f>
        <v/>
      </c>
      <c r="CH259">
        <f>IFERROR(IF(OR(INDEX(PIS!P$1:P$500,MATCH(D259,PIS!C$1:C$500))="LT",INDEX(PIS!P$1:P$500,MATCH(D259,PIS!C$1:C$500))="CK"),0,IF(CF259&lt;2000000,0,CF259*10%)),0)</f>
        <v/>
      </c>
      <c r="CI259">
        <f>IFERROR(INDEX(ADJ!$A$1:$BZ$1000,MATCH(PAYROLL!D259,ADJ!A$1:A$500,0),MATCH(PAYROLL!CI$2,ADJ!$2:$2,0)),0)</f>
        <v/>
      </c>
      <c r="CJ259">
        <f>IFERROR(INDEX(ADJ!$A$1:$BZ$1000,MATCH(PAYROLL!D259,ADJ!A$1:A$500,0),MATCH(PAYROLL!CJ$2,ADJ!$2:$2,0)),0)</f>
        <v/>
      </c>
      <c r="CK259">
        <f>IFERROR(INDEX(ADJ!$A$1:$BZ$1000,MATCH(PAYROLL!D259,ADJ!A$1:A$500,0),MATCH(PAYROLL!CK$2,ADJ!$2:$2,0)),0)</f>
        <v/>
      </c>
      <c r="CL259">
        <f>SUM(CG259:CK259)</f>
        <v/>
      </c>
      <c r="CM259">
        <f>ROUND(SUM(CH259:CK259),0)</f>
        <v/>
      </c>
      <c r="CN259">
        <f>IFERROR(INDEX(CSDA!D$1:D$500,MATCH($CN$2,CSDA!C$1:C$500,0))*INDEX(PIS!V$1:V$500,MATCH(D259,PIS!C$1:C$500))+INDEX(ADJ!$A$1:$BZ$1000,MATCH(PAYROLL!D259,ADJ!A$1:A$500,0),MATCH(PAYROLL!CN$2,ADJ!$2:$2,0)),0)</f>
        <v/>
      </c>
      <c r="CO259">
        <f>IFERROR(INDEX(ADJ!$A$1:$BZ$1000,MATCH(PAYROLL!D259,ADJ!A$1:A$500,0),MATCH(PAYROLL!CO$2,ADJ!$2:$2,0)),0)</f>
        <v/>
      </c>
      <c r="CP259">
        <f>IFERROR(INDEX(ADJ!$A$1:$BZ$1000,MATCH(PAYROLL!D259,ADJ!A$1:A$500,0),MATCH(PAYROLL!CP$2,ADJ!$2:$2,0)),0)</f>
        <v/>
      </c>
      <c r="CQ259">
        <f>BP259-CL259-CI259-CM259-CN259-CO259-CP259-CC259</f>
        <v/>
      </c>
      <c r="CR259">
        <f>IFERROR(IF(RIGHT(INDEX(PIS!O$1:O$500,MATCH(D259,PIS!C$1:C$500,0)),5)="Gross",MIN(U259+V259,VLOOKUP("R700",TSC!B:C,2,0)*VLOOKUP("R101",TSC!B:C,2,0))*(VLOOKUP("T711",TSC!B:C,2,0)+VLOOKUP("T712",TSC!B:C,2,0))%,MIN(T259+V259,VLOOKUP("R700",TSC!B:C,2,0)*VLOOKUP("R101",TSC!B:C,2,0))*(VLOOKUP("T711",TSC!B:C,2,0)+VLOOKUP("T712",TSC!B:C,2,0)+VLOOKUP("R701",TSC!B:C,2,0))%),0)</f>
        <v/>
      </c>
      <c r="CS259">
        <f>IFERROR(IF(RIGHT(INDEX(PIS!O$1:O$500,MATCH(D259,PIS!C$1:C$500,0)),5)="Gross",MIN(U259+V259,VLOOKUP("R700",TSC!B:C,2,0)*VLOOKUP("R101",TSC!B:C,2,0))*(VLOOKUP("T714",TSC!B:C,2,0))%,MIN(T259+V259,VLOOKUP("R700",TSC!B:C,2,0)*VLOOKUP("R101",TSC!B:C,2,0))*(VLOOKUP("T704",TSC!B:C,2,0)+VLOOKUP("T714",TSC!B:C,2,0))%),0)</f>
        <v/>
      </c>
      <c r="CT259">
        <f>IFERROR(IF(RIGHT(INDEX(PIS!O$1:O$500,MATCH(D259,PIS!C$1:C$500,0)),5)="Gross",MIN(U259+V259,VLOOKUP("R700",TSC!B:C,2,0)*VLOOKUP("R101",TSC!B:C,2,0))*VLOOKUP("T705",TSC!B:C,2,0)%,MIN(T259+V259,VLOOKUP("R700",TSC!B:C,2,0)*VLOOKUP("R101",TSC!B:C,2,0))*VLOOKUP("T705",TSC!B:C,2,0)%),0)</f>
        <v/>
      </c>
      <c r="CU259">
        <f>IFERROR(IF(RIGHT(INDEX(PIS!O$1:O$500,MATCH(D259,PIS!C$1:C$500,0)),5)="Gross",MIN(U259+V259,VLOOKUP("R700",TSC!B:C,2,0)*VLOOKUP("R101",TSC!B:C,2,0))*(VLOOKUP("T713",TSC!B:C,2,0))%,MIN(T259+V259,VLOOKUP("R700",TSC!B:C,2,0)*VLOOKUP("R101",TSC!B:C,2,0))*(VLOOKUP("T713",TSC!B:C,2,0))%),0)</f>
        <v/>
      </c>
      <c r="CV259">
        <f>IFERROR(INDEX(ADJ!$A$1:$BZ$1000,MATCH(PAYROLL!D259,ADJ!A$1:A$500,0),MATCH(PAYROLL!CV$2,ADJ!$2:$2,0)),0)</f>
        <v/>
      </c>
      <c r="CW259">
        <f>IFERROR(INDEX(ADJ!$A$1:$BZ$1000,MATCH(PAYROLL!D259,ADJ!A$1:A$500,0),MATCH(PAYROLL!CW$2,ADJ!$2:$2,0)),0)</f>
        <v/>
      </c>
      <c r="CX259">
        <f>SUM(CR259:CW259)</f>
        <v/>
      </c>
      <c r="CY259">
        <f>ROUND(IF(CR259&gt;0,T259+V259*VLOOKUP("R202",TSC!$B$1:$C$500,2,0),0),0)</f>
        <v/>
      </c>
      <c r="CZ259">
        <f>IFERROR(INDEX(CSDA!D$1:D$500,MATCH($CZ$2,CSDA!C$1:C$500,0)),0)</f>
        <v/>
      </c>
      <c r="DA259">
        <f>ROUND(T259*0.7%,0)</f>
        <v/>
      </c>
      <c r="DB259">
        <f>ROUND(T259/12,0)</f>
        <v/>
      </c>
      <c r="DC259">
        <f ref="DC259" t="array">IFERROR(INDEX(CSDA!D$1:D$500,MATCH("Trích giữ"&amp;PAYROLL!DC$2,CSDA!A$1:A$500&amp;CSDA!C$1:C$500,0)),0)</f>
        <v/>
      </c>
      <c r="DD259">
        <f ref="DD259" t="array">IFERROR(INDEX(CSDA!D$1:D$500,MATCH("Trích giữ"&amp;PAYROLL!DD$2,CSDA!A$1:A$500&amp;CSDA!C$1:C$500,0)),0)</f>
        <v/>
      </c>
      <c r="DE259">
        <f ref="DE259" t="array">IFERROR(INDEX(CSDA!D$1:D$500,MATCH("Trích giữ"&amp;PAYROLL!DE$2,CSDA!A$1:A$500&amp;CSDA!C$1:C$500,0)),0)</f>
        <v/>
      </c>
      <c r="DF259">
        <f>IFERROR(INDEX(CSDA!D$1:D$500,MATCH(PAYROLL!DF$2,CSDA!C$1:C$500,0)),0)</f>
        <v/>
      </c>
      <c r="DG259">
        <f ref="DG259" t="array">IFERROR(INDEX(CSDA!D$1:D$500,MATCH("Trích giữ"&amp;PAYROLL!DG$2,CSDA!A$1:A$500&amp;CSDA!C$1:C$500,0)),0)</f>
        <v/>
      </c>
      <c r="DH259">
        <f>ROUND(T259/26,0)</f>
        <v/>
      </c>
      <c r="DI259">
        <f ref="DI259" t="array">IFERROR(INDEX(CSDA!D$1:D$500,MATCH("Trích giữ"&amp;PAYROLL!DI$2,CSDA!A$1:A$500&amp;CSDA!C$1:C$500,0)),0)</f>
        <v/>
      </c>
      <c r="DJ259">
        <f>IF(U259=0,T259*21.5%-BL259,0)</f>
        <v/>
      </c>
      <c r="DK259">
        <f ref="DK259" t="array">IFERROR(INDEX(CSDA!D$1:D$500,MATCH("Trích giữ"&amp;PAYROLL!DK$2,CSDA!A$1:A$500&amp;CSDA!C$1:C$500,0)),0)</f>
        <v/>
      </c>
      <c r="DL259">
        <f>IFERROR(INDEX(CSDA!D$1:D$500,MATCH(PAYROLL!DL$2,CSDA!C$1:C$500,0))/12,0)</f>
        <v/>
      </c>
      <c r="DM259">
        <f>SUM(DB259:DL259)</f>
        <v/>
      </c>
      <c r="DN259">
        <f>IFERROR(INDEX(ADJ!$A$1:$BZ$1000,MATCH(PAYROLL!D259,ADJ!A$1:A$500,0),MATCH(PAYROLL!DN$2,ADJ!$2:$2,0)),0)</f>
        <v/>
      </c>
      <c r="DO259">
        <f>IFERROR(SUM(BP259,DM259:DN259,CX259:DA259)-DT259,0)</f>
        <v/>
      </c>
      <c r="DP259">
        <f ref="DP259" t="array">SUM(BW259*IFERROR(INDEX(CSDA!D$1:D$500,MATCH(BW$2,CSDA!C$1:C$500,0)),0)%,CX259*IFERROR(INDEX(CSDA!D$1:D$500,MATCH(CX$2,CSDA!C$1:C$500,0)),0)%,DA259*IFERROR(INDEX(CSDA!D$1:D$500,MATCH(DA$2,CSDA!C$1:C$500,0)),0)%,DB259*IFERROR(INDEX(CSDA!D$1:D$500,MATCH(DB$2,CSDA!C$1:C$500,0)),0)%,DF259*IFERROR(INDEX(CSDA!D$1:D$500,MATCH("Phí dịch vụ"&amp;PAYROLL!DF$2,CSDA!A$1:A$500&amp;CSDA!C$1:C$500,0)),0)%,DC259*IFERROR(INDEX(CSDA!D$1:D$500,MATCH("Phí dịch vụ"&amp;PAYROLL!DC$2,CSDA!A$1:A$500&amp;CSDA!C$1:C$500,0)),0)%,DH259*IFERROR(INDEX(CSDA!D$1:D$500,MATCH("Phí dịch vụ"&amp;PAYROLL!DH$2,CSDA!A$1:A$500&amp;CSDA!C$1:C$500,0)),0)%,DJ259*IFERROR(INDEX(CSDA!D$1:D$500,MATCH("Phí dịch vụ"&amp;PAYROLL!DJ$2,CSDA!A$1:A$500&amp;CSDA!C$1:C$500,0)),0)%,BN259*IFERROR(INDEX(CSDA!D$1:D$500,MATCH(BN$2,CSDA!C$1:C$500,0)),0)%)-BN259*7%</f>
        <v/>
      </c>
      <c r="DQ259">
        <f>IFERROR(INDEX(ADJ!$A$1:$BZ$1000,MATCH(PAYROLL!D259,ADJ!A$1:A$500,0),MATCH(PAYROLL!DQ$2,ADJ!$2:$2,0)),0)</f>
        <v/>
      </c>
      <c r="DR259">
        <f>IFERROR(INDEX(ADJ!$A$1:$BZ$1000,MATCH(PAYROLL!D259,ADJ!A$1:A$500,0),MATCH(PAYROLL!DR$2,ADJ!$2:$2,0)),0)</f>
        <v/>
      </c>
      <c r="DS259">
        <f>SUM(DP259:DR259)</f>
        <v/>
      </c>
      <c r="DT259">
        <f>EK259</f>
        <v/>
      </c>
      <c r="DU259">
        <f>SUM(DO259:DR259)</f>
        <v/>
      </c>
      <c r="DV259">
        <f>ROUND(DU259*0.1,0)</f>
        <v/>
      </c>
      <c r="DW259">
        <f>DU259+DV259</f>
        <v/>
      </c>
      <c r="DZ259">
        <f>IFERROR(INDEX(ADJ!$A$1:$BZ$1000,MATCH(PAYROLL!$D259,ADJ!A$1:A$500,0),MATCH(PAYROLL!DZ$2,ADJ!$2:$2,0)),0)</f>
        <v/>
      </c>
      <c r="EA259">
        <f>IFERROR(INDEX(ADJ!$A$1:$BZ$1000,MATCH(PAYROLL!$D259,ADJ!A$1:A$500,0),MATCH(PAYROLL!EA$2,ADJ!$2:$2,0)),0)</f>
        <v/>
      </c>
      <c r="EB259">
        <f>IFERROR(INDEX(ADJ!$A$1:$BZ$1000,MATCH(PAYROLL!$D259,ADJ!A$1:A$500,0),MATCH(PAYROLL!EB$2,ADJ!$2:$2,0)),0)</f>
        <v/>
      </c>
      <c r="EC259">
        <f>IFERROR(INDEX(ADJ!$A$1:$BZ$1000,MATCH(PAYROLL!$D259,ADJ!A$1:A$500,0),MATCH(PAYROLL!EC$2,ADJ!$2:$2,0)),0)</f>
        <v/>
      </c>
      <c r="ED259">
        <f>IFERROR(INDEX(ADJ!$A$1:$BZ$1000,MATCH(PAYROLL!$D259,ADJ!A$1:A$500,0),MATCH(PAYROLL!ED$2,ADJ!$2:$2,0)),0)</f>
        <v/>
      </c>
      <c r="EE259">
        <f>IFERROR(INDEX(ADJ!$A$1:$BZ$1000,MATCH(PAYROLL!$D259,ADJ!A$1:A$500,0),MATCH(PAYROLL!EE$2,ADJ!$2:$2,0)),0)</f>
        <v/>
      </c>
      <c r="EF259">
        <f>IFERROR(INDEX(ADJ!$A$1:$BZ$1000,MATCH(PAYROLL!$D259,ADJ!A$1:A$500,0),MATCH(PAYROLL!EF$2,ADJ!$2:$2,0)),0)</f>
        <v/>
      </c>
      <c r="EG259">
        <f>IFERROR(INDEX(ADJ!$A$1:$BZ$1000,MATCH(PAYROLL!$D259,ADJ!A$1:A$500,0),MATCH(PAYROLL!EG$2,ADJ!$2:$2,0)),0)</f>
        <v/>
      </c>
      <c r="EH259">
        <f>IFERROR(INDEX(ADJ!$A$1:$BZ$1000,MATCH(PAYROLL!$D259,ADJ!A$1:A$500,0),MATCH(PAYROLL!EH$2,ADJ!$2:$2,0)),0)</f>
        <v/>
      </c>
      <c r="EI259">
        <f>IFERROR(INDEX(ADJ!$A$1:$BZ$1000,MATCH(PAYROLL!D259,ADJ!A$1:A$500,0),MATCH(PAYROLL!EI$2,ADJ!$2:$2,0)),0)</f>
        <v/>
      </c>
      <c r="EJ259">
        <f>IFERROR(INDEX(ADJ!$A$1:$BZ$1000,MATCH(PAYROLL!$D259,ADJ!A$1:A$500,0),MATCH(PAYROLL!EJ$2,ADJ!$2:$2,0)),0)</f>
        <v/>
      </c>
      <c r="EK259">
        <f>SUM(DZ259:EJ259)</f>
        <v/>
      </c>
    </row>
    <row r="260">
      <c r="A260" t="n">
        <v>258</v>
      </c>
      <c r="B260" t="inlineStr">
        <is>
          <t>Đặng Thị Thủy</t>
        </is>
      </c>
      <c r="D260" t="inlineStr">
        <is>
          <t>158920-01</t>
        </is>
      </c>
      <c r="S260">
        <f>IFERROR(INDEX(PIS!$A$1:$BZ$1000,MATCH($D260,PIS!C$1:C$500,0),MATCH("Lương CB tháng trước",PIS!$1:$1,0)),0)</f>
        <v/>
      </c>
      <c r="T260">
        <f>IFERROR(INDEX(PIS!$A$1:$BZ$1000,MATCH($D260,PIS!C$1:C$500,0),MATCH("Lương CB hiện tại",PIS!$1:$1,0)),0)</f>
        <v/>
      </c>
      <c r="U260">
        <f>IFERROR(INDEX(PIS!$A$1:$BZ$1000,MATCH($D260,PIS!C$1:C$500,0),MATCH("Lương đóng BHBB",PIS!$1:$1,0)),0)</f>
        <v/>
      </c>
      <c r="V260">
        <f>IFERROR(INDEX(PIS!$A$1:$BZ$1000,MATCH($D260,PIS!C$1:C$500,0),MATCH(V$2,PIS!$2:$2,0)),0)</f>
        <v/>
      </c>
      <c r="W260">
        <f>IFERROR(INDEX(PIS!$A$1:$BZ$1000,MATCH($D260,PIS!C$1:C$500,0),MATCH(W$2,PIS!$2:$2,0)),0)</f>
        <v/>
      </c>
      <c r="X260">
        <f>IFERROR(INDEX(PIS!$A$1:$BZ$1000,MATCH($D260,PIS!C$1:C$500,0),MATCH(X$2,PIS!$2:$2,0)),0)</f>
        <v/>
      </c>
      <c r="Y260">
        <f>IFERROR(INDEX(PIS!$A$1:$BZ$1000,MATCH($D260,PIS!C$1:C$500,0),MATCH(Y$2,PIS!$2:$2,0)),0)</f>
        <v/>
      </c>
      <c r="Z260">
        <f>IFERROR(INDEX(PIS!$A$1:$BZ$1000,MATCH($D260,PIS!C$1:C$500,0),MATCH(Z$2,PIS!$2:$2,0)),0)</f>
        <v/>
      </c>
      <c r="AA260">
        <f>IFERROR(INDEX(PIS!$A$1:$BZ$1000,MATCH($D260,PIS!C$1:C$500,0),MATCH(AA$2,PIS!$2:$2,0)),0)</f>
        <v/>
      </c>
      <c r="AB260">
        <f>IFERROR(INDEX(PIS!$A$1:$BZ$1000,MATCH($D260,PIS!C$1:C$500,0),MATCH(AB$2,PIS!$2:$2,0)),0)</f>
        <v/>
      </c>
      <c r="AC260">
        <f>SUM(V260:AB260)</f>
        <v/>
      </c>
      <c r="AD260">
        <f>IFERROR(INDEX(TIMESHEET!$A$1:$AI$5000,MATCH($D260,TIMESHEET!A$1:A$500,0),MATCH("T100",TIMESHEET!$2:$2,0))-2,0)</f>
        <v/>
      </c>
      <c r="AE260">
        <f>IFERROR(INDEX(TIMESHEET!$A$1:$AI$5000,MATCH($D260,TIMESHEET!A$1:A$500,0),MATCH("T202",TIMESHEET!$2:$2,0)),0)</f>
        <v/>
      </c>
      <c r="AF260">
        <f>IFERROR(INDEX(TIMESHEET!$A$1:$AI$5000,MATCH($D260,TIMESHEET!A$1:A$500,0),MATCH("T302",TIMESHEET!$2:$2,0)),0)</f>
        <v/>
      </c>
      <c r="AG260">
        <f>IFERROR(INDEX(TIMESHEET!$A$1:$AI$5000,MATCH($D260,TIMESHEET!A$1:A$500,0),MATCH("T406",TIMESHEET!$2:$2,0)),0)</f>
        <v/>
      </c>
      <c r="AH260">
        <f>AE260+AG260</f>
        <v/>
      </c>
      <c r="AI260">
        <f>IFERROR(INDEX(TIMESHEET!$A$1:$AI$5000,MATCH($D260,TIMESHEET!A$1:A$500,0),MATCH("T701",TIMESHEET!$2:$2,0)),0)</f>
        <v/>
      </c>
      <c r="AJ260">
        <f>IFERROR(INDEX(TIMESHEET!$A$1:$AI$5000,MATCH($D260,TIMESHEET!B$1:B$500,0),MATCH("T320",TIMESHEET!$2:$2,0)),0)</f>
        <v/>
      </c>
      <c r="AK260">
        <f>IFERROR(IF(LEFT(INDEX(PIS!O$1:O$500,MATCH(D260,PIS!C$1:C$500)),1)="M",T260/AD260*SUM(AE260:AG260),T260*AD260),0)</f>
        <v/>
      </c>
      <c r="AL260">
        <f>IFERROR(INDEX(ADJ!$A$1:$BZ$1000,MATCH(PAYROLL!D260,ADJ!A$1:A$500,0),MATCH(PAYROLL!AL$2,ADJ!$2:$2,0)),0)</f>
        <v/>
      </c>
      <c r="AM260">
        <f>SUM(AK260:AL260)</f>
        <v/>
      </c>
      <c r="AN260">
        <f>IFERROR(ROUND(V260/$AD260*$AH260,0),0)</f>
        <v/>
      </c>
      <c r="AO260">
        <f>IFERROR(ROUND(W260/$AD260*$AH260,0),0)</f>
        <v/>
      </c>
      <c r="AP260">
        <f>IFERROR(ROUND(X260/$AD260*$AE260,0),0)</f>
        <v/>
      </c>
      <c r="AQ260">
        <f>IFERROR(ROUND(Y260/$AD260*$AH260,0),0)</f>
        <v/>
      </c>
      <c r="AR260">
        <f>IFERROR(ROUND(Z260/$AD260*$AH260,0),0)</f>
        <v/>
      </c>
      <c r="AS260">
        <f>IFERROR(ROUND(AA260/$AD260*$AH260,0),0)</f>
        <v/>
      </c>
      <c r="AT260">
        <f>IFERROR(IF((AE260+AF260+AG260)&gt;13,AB260,ROUND(AB260/AD260*AH260,0)),0)</f>
        <v/>
      </c>
      <c r="AU260">
        <f>IFERROR(INDEX(ADJ!$A$1:$BZ$1000,MATCH(PAYROLL!D260,ADJ!A$1:A$500,0),MATCH(PAYROLL!AU$2,ADJ!$2:$2,0)),0)</f>
        <v/>
      </c>
      <c r="AV260">
        <f>ROUND(SUM(AN260:AU260),0)</f>
        <v/>
      </c>
      <c r="AW260">
        <f>IFERROR(INDEX(TIMESHEET!$A$1:$AI$5000,MATCH(PAYROLL!D260,TIMESHEET!A$1:A$500,0),MATCH("T620",TIMESHEET!$2:$2,0)),0)</f>
        <v/>
      </c>
      <c r="AX260">
        <f>IFERROR(INDEX(TIMESHEET!$A$1:$AI$5000,MATCH(PAYROLL!D260,TIMESHEET!A$1:A$500,0),MATCH("T601",TIMESHEET!$2:$2,0)),0)</f>
        <v/>
      </c>
      <c r="AY260">
        <f>IFERROR(INDEX(TIMESHEET!$A$1:$AI$5000,MATCH(PAYROLL!D260,TIMESHEET!A$1:A$500,0),MATCH("T602",TIMESHEET!$2:$2,0)),0)</f>
        <v/>
      </c>
      <c r="AZ260">
        <f>IFERROR(INDEX(TIMESHEET!$A$1:$AI$5000,MATCH(PAYROLL!D260,TIMESHEET!A$1:A$500,0),MATCH("T603",TIMESHEET!$2:$2,0)),0)</f>
        <v/>
      </c>
      <c r="BA260">
        <f>IFERROR(INDEX(TIMESHEET!$A$1:$AI$5000,MATCH(PAYROLL!D260,TIMESHEET!A$1:A$500,0),MATCH("T611",TIMESHEET!$2:$2,0)),0)</f>
        <v/>
      </c>
      <c r="BB260">
        <f>IFERROR(INDEX(TIMESHEET!$A$1:$AI$5000,MATCH(PAYROLL!D260,TIMESHEET!A$1:A$500,0),MATCH("T612",TIMESHEET!$2:$2,0)),0)</f>
        <v/>
      </c>
      <c r="BC260">
        <f>IFERROR(INDEX(TIMESHEET!$A$1:$AI$5000,MATCH(PAYROLL!D260,TIMESHEET!A$1:A$500,0),MATCH("T613",TIMESHEET!$2:$2,0)),0)</f>
        <v/>
      </c>
      <c r="BD260">
        <f>IFERROR(INDEX(TIMESHEET!$A$1:$AI$5000,MATCH(PAYROLL!D260,TIMESHEET!A$1:A$500,0),MATCH("T500",TIMESHEET!$2:$2,0)),0)</f>
        <v/>
      </c>
      <c r="BE260">
        <f>IFERROR(IF(LEFT(INDEX(PIS!O$1:O$500,MATCH(D260,PIS!C$1:C$500)),1)="M",T260/AD260/8*(AW260+AX260*1.5+AY260*2+AZ260*3+BA260*2.1+BB260*2.7+BC260*3.9+BD260*0.3),T260/8*(AW260+AX260*1.5+AY260*2+AZ260*3+BA260*2.1+BB260*2.7+BC260*3.9+BD260*0.3)),0)</f>
        <v/>
      </c>
      <c r="BF260">
        <f>IFERROR(INDEX(ADJ!$A$1:$BZ$1000,MATCH(PAYROLL!$D260,ADJ!A$1:A$500,0),MATCH(PAYROLL!BF$2,ADJ!$2:$2,0)),0)</f>
        <v/>
      </c>
      <c r="BG260">
        <f>IFERROR(INDEX(ADJ!$A$1:$BZ$1000,MATCH(PAYROLL!D260,ADJ!A$1:A$500,0),MATCH(PAYROLL!BG$2,ADJ!$2:$2,0)),0)</f>
        <v/>
      </c>
      <c r="BH260">
        <f>IFERROR(INDEX(ADJ!$A$1:$BZ$1000,MATCH(PAYROLL!D260,ADJ!A$1:A$500,0),MATCH(PAYROLL!BH$2,ADJ!$2:$2,0)),0)</f>
        <v/>
      </c>
      <c r="BI260">
        <f>IFERROR(INDEX(ADJ!$A$1:$BZ$1000,MATCH(PAYROLL!D260,ADJ!A$1:A$500,0),MATCH(PAYROLL!BI$2,ADJ!$2:$2,0)),0)</f>
        <v/>
      </c>
      <c r="BJ260">
        <f>IFERROR(INDEX(ADJ!$A$1:$BZ$1000,MATCH(PAYROLL!D260,ADJ!A$1:A$500,0),MATCH(PAYROLL!BJ$2,ADJ!$2:$2,0)),0)</f>
        <v/>
      </c>
      <c r="BK260">
        <f>SUM(BF260:BJ260)</f>
        <v/>
      </c>
      <c r="BL260">
        <f>IFERROR(INDEX(ADJ!$A$1:$BZ$1000,MATCH(PAYROLL!D260,ADJ!A$1:A$500,0),MATCH(PAYROLL!BL$2,ADJ!$2:$2,0)),0)</f>
        <v/>
      </c>
      <c r="BM260">
        <f>IFERROR(INDEX(ADJ!$A$1:$BZ$1000,MATCH(PAYROLL!D260,ADJ!A$1:A$500,0),MATCH(PAYROLL!BM$2,ADJ!$2:$2,0)),0)</f>
        <v/>
      </c>
      <c r="BN260">
        <f>IFERROR(INDEX(ADJ!$A$1:$BZ$1000,MATCH(PAYROLL!D260,ADJ!A$1:A$500,0),MATCH(PAYROLL!BN$2,ADJ!$2:$2,0)),0)</f>
        <v/>
      </c>
      <c r="BO260">
        <f>IFERROR(INDEX(ADJ!$A$1:$BZ$1000,MATCH(PAYROLL!D260,ADJ!A$1:A$500,0),MATCH(PAYROLL!BO$2,ADJ!$2:$2,0)),0)</f>
        <v/>
      </c>
      <c r="BP260">
        <f>SUM(AM260,AV260,BE260,BK260,BL260:BO260)</f>
        <v/>
      </c>
      <c r="BQ260">
        <f>BO260</f>
        <v/>
      </c>
      <c r="BR260">
        <f>IFERROR(ROUND(IF(LEFT(INDEX(PIS!O$1:O$500,MATCH(D260,PIS!C$1:C$500)),1)="D",T260/8*(BD260*0.3),IF(LEFT(INDEX(PIS!O$1:O$500,MATCH(D260,PIS!C$1:C$500)),1)="H",T260*($BD260*0.3),T260/$AD260/8*($BD260*0.3))),0),0)</f>
        <v/>
      </c>
      <c r="BS260">
        <f>IF(AP260&lt;1,0,MIN(AP260,730000))</f>
        <v/>
      </c>
      <c r="BT260">
        <f>IFERROR(ROUND((BE260-SUM(AW260:BC260)*T260/AD260/8),0)-BR260,0)</f>
        <v/>
      </c>
      <c r="BU260">
        <f>AO260</f>
        <v/>
      </c>
      <c r="BV260">
        <f>SUM(BQ260:BU260)</f>
        <v/>
      </c>
      <c r="BW260">
        <f>BP260-BV260</f>
        <v/>
      </c>
      <c r="BX260">
        <f>IFERROR(IF(RIGHT(INDEX(PIS!O$1:O$500,MATCH(D260,PIS!C$1:C$500)),5)="Gross",MIN(U260+V260,VLOOKUP("R700",TSC!B:C,2,0)*VLOOKUP("R101",TSC!B:C,2,0))*VLOOKUP("R701",TSC!B:C,2,0)%,0),0)</f>
        <v/>
      </c>
      <c r="BY260">
        <f>IFERROR(IF(RIGHT(INDEX(PIS!O$1:O$500,MATCH(D260,PIS!C$1:C$500)),5)="Gross",MIN(U260+V260,VLOOKUP("R700",TSC!B:C,2,0)*VLOOKUP("R101",TSC!B:C,2,0))*VLOOKUP("T704",TSC!B:C,2,0)%,0),0)</f>
        <v/>
      </c>
      <c r="BZ260">
        <f>IFERROR(IF(RIGHT(INDEX(PIS!O$1:O$500,MATCH(D260,PIS!C$1:C$500)),5)="Gross",MIN(U260+V260,VLOOKUP("R700",TSC!B:C,2,0)*VLOOKUP("1",TSC!F:G,2,0))*VLOOKUP("T705",TSC!B:C,2,0)%,0),0)</f>
        <v/>
      </c>
      <c r="CA260">
        <f>IFERROR(INDEX(ADJ!$A$1:$BZ$1000,MATCH(PAYROLL!D260,ADJ!A$1:A$500,0),MATCH(PAYROLL!CA$2,ADJ!$2:$2,0)),0)</f>
        <v/>
      </c>
      <c r="CB260">
        <f>IFERROR(INDEX(ADJ!$A$1:$BZ$1000,MATCH(PAYROLL!D260,ADJ!A$1:A$500,0),MATCH(PAYROLL!CB$2,ADJ!$2:$2,0)),0)</f>
        <v/>
      </c>
      <c r="CC260">
        <f>SUM(BX260:CB260)</f>
        <v/>
      </c>
      <c r="CD260">
        <f>IFERROR(INDEX(PIS!$A$1:$BZ$1000,MATCH(PAYROLL!D260,PIS!C$1:C$500,0),MATCH(PAYROLL!CD$1,PIS!$1:$1,0)),0)</f>
        <v/>
      </c>
      <c r="CE260">
        <f>IFERROR(IF(OR(INDEX(PIS!P$1:P$500,MATCH(D260,PIS!C$1:C$500,0))="LT2",INDEX(PIS!P$1:P$500,MATCH(D260,PIS!C$1:C$500,0))="P10"),0,SUM(CC260,CD260*VLOOKUP("R601",TSC!B:C,2,0),VLOOKUP("R602",TSC!B:C,2,0))),0)</f>
        <v/>
      </c>
      <c r="CF260">
        <f>MAX(BW260-CE260,0)</f>
        <v/>
      </c>
      <c r="CG260">
        <f>IFERROR(IF(OR(RIGHT(INDEX(PIS!P$1:P$500,MATCH(D260,PIS!C$1:C$500)),5)="P10",RIGHT(INDEX(PIS!P$1:P$500,MATCH(D260,PIS!C$1:C$500)),5)="CK"),0,IF(CF260&lt;=5000000,CF260*5%,IF(CF260&lt;=10000000,CF260*10%-250000,IF(CF260&lt;=18000000,CF260*15%-750000,IF(CF260&lt;=32000000,CF260*20%-1650000,IF(CF260&lt;=52000000,CF260*25%-3250000,IF(CF260&lt;=80000000,BH260*30%-5850000,CF260*35%-9850000))))))),0)</f>
        <v/>
      </c>
      <c r="CH260">
        <f>IFERROR(IF(OR(INDEX(PIS!P$1:P$500,MATCH(D260,PIS!C$1:C$500))="LT",INDEX(PIS!P$1:P$500,MATCH(D260,PIS!C$1:C$500))="CK"),0,IF(CF260&lt;2000000,0,CF260*10%)),0)</f>
        <v/>
      </c>
      <c r="CI260">
        <f>IFERROR(INDEX(ADJ!$A$1:$BZ$1000,MATCH(PAYROLL!D260,ADJ!A$1:A$500,0),MATCH(PAYROLL!CI$2,ADJ!$2:$2,0)),0)</f>
        <v/>
      </c>
      <c r="CJ260">
        <f>IFERROR(INDEX(ADJ!$A$1:$BZ$1000,MATCH(PAYROLL!D260,ADJ!A$1:A$500,0),MATCH(PAYROLL!CJ$2,ADJ!$2:$2,0)),0)</f>
        <v/>
      </c>
      <c r="CK260">
        <f>IFERROR(INDEX(ADJ!$A$1:$BZ$1000,MATCH(PAYROLL!D260,ADJ!A$1:A$500,0),MATCH(PAYROLL!CK$2,ADJ!$2:$2,0)),0)</f>
        <v/>
      </c>
      <c r="CL260">
        <f>SUM(CG260:CK260)</f>
        <v/>
      </c>
      <c r="CM260">
        <f>ROUND(SUM(CH260:CK260),0)</f>
        <v/>
      </c>
      <c r="CN260">
        <f>IFERROR(INDEX(CSDA!D$1:D$500,MATCH($CN$2,CSDA!C$1:C$500,0))*INDEX(PIS!V$1:V$500,MATCH(D260,PIS!C$1:C$500))+INDEX(ADJ!$A$1:$BZ$1000,MATCH(PAYROLL!D260,ADJ!A$1:A$500,0),MATCH(PAYROLL!CN$2,ADJ!$2:$2,0)),0)</f>
        <v/>
      </c>
      <c r="CO260">
        <f>IFERROR(INDEX(ADJ!$A$1:$BZ$1000,MATCH(PAYROLL!D260,ADJ!A$1:A$500,0),MATCH(PAYROLL!CO$2,ADJ!$2:$2,0)),0)</f>
        <v/>
      </c>
      <c r="CP260">
        <f>IFERROR(INDEX(ADJ!$A$1:$BZ$1000,MATCH(PAYROLL!D260,ADJ!A$1:A$500,0),MATCH(PAYROLL!CP$2,ADJ!$2:$2,0)),0)</f>
        <v/>
      </c>
      <c r="CQ260">
        <f>BP260-CL260-CI260-CM260-CN260-CO260-CP260-CC260</f>
        <v/>
      </c>
      <c r="CR260">
        <f>IFERROR(IF(RIGHT(INDEX(PIS!O$1:O$500,MATCH(D260,PIS!C$1:C$500,0)),5)="Gross",MIN(U260+V260,VLOOKUP("R700",TSC!B:C,2,0)*VLOOKUP("R101",TSC!B:C,2,0))*(VLOOKUP("T711",TSC!B:C,2,0)+VLOOKUP("T712",TSC!B:C,2,0))%,MIN(T260+V260,VLOOKUP("R700",TSC!B:C,2,0)*VLOOKUP("R101",TSC!B:C,2,0))*(VLOOKUP("T711",TSC!B:C,2,0)+VLOOKUP("T712",TSC!B:C,2,0)+VLOOKUP("R701",TSC!B:C,2,0))%),0)</f>
        <v/>
      </c>
      <c r="CS260">
        <f>IFERROR(IF(RIGHT(INDEX(PIS!O$1:O$500,MATCH(D260,PIS!C$1:C$500,0)),5)="Gross",MIN(U260+V260,VLOOKUP("R700",TSC!B:C,2,0)*VLOOKUP("R101",TSC!B:C,2,0))*(VLOOKUP("T714",TSC!B:C,2,0))%,MIN(T260+V260,VLOOKUP("R700",TSC!B:C,2,0)*VLOOKUP("R101",TSC!B:C,2,0))*(VLOOKUP("T704",TSC!B:C,2,0)+VLOOKUP("T714",TSC!B:C,2,0))%),0)</f>
        <v/>
      </c>
      <c r="CT260">
        <f>IFERROR(IF(RIGHT(INDEX(PIS!O$1:O$500,MATCH(D260,PIS!C$1:C$500,0)),5)="Gross",MIN(U260+V260,VLOOKUP("R700",TSC!B:C,2,0)*VLOOKUP("R101",TSC!B:C,2,0))*VLOOKUP("T705",TSC!B:C,2,0)%,MIN(T260+V260,VLOOKUP("R700",TSC!B:C,2,0)*VLOOKUP("R101",TSC!B:C,2,0))*VLOOKUP("T705",TSC!B:C,2,0)%),0)</f>
        <v/>
      </c>
      <c r="CU260">
        <f>IFERROR(IF(RIGHT(INDEX(PIS!O$1:O$500,MATCH(D260,PIS!C$1:C$500,0)),5)="Gross",MIN(U260+V260,VLOOKUP("R700",TSC!B:C,2,0)*VLOOKUP("R101",TSC!B:C,2,0))*(VLOOKUP("T713",TSC!B:C,2,0))%,MIN(T260+V260,VLOOKUP("R700",TSC!B:C,2,0)*VLOOKUP("R101",TSC!B:C,2,0))*(VLOOKUP("T713",TSC!B:C,2,0))%),0)</f>
        <v/>
      </c>
      <c r="CV260">
        <f>IFERROR(INDEX(ADJ!$A$1:$BZ$1000,MATCH(PAYROLL!D260,ADJ!A$1:A$500,0),MATCH(PAYROLL!CV$2,ADJ!$2:$2,0)),0)</f>
        <v/>
      </c>
      <c r="CW260">
        <f>IFERROR(INDEX(ADJ!$A$1:$BZ$1000,MATCH(PAYROLL!D260,ADJ!A$1:A$500,0),MATCH(PAYROLL!CW$2,ADJ!$2:$2,0)),0)</f>
        <v/>
      </c>
      <c r="CX260">
        <f>SUM(CR260:CW260)</f>
        <v/>
      </c>
      <c r="CY260">
        <f>ROUND(IF(CR260&gt;0,T260+V260*VLOOKUP("R202",TSC!$B$1:$C$500,2,0),0),0)</f>
        <v/>
      </c>
      <c r="CZ260">
        <f>IFERROR(INDEX(CSDA!D$1:D$500,MATCH($CZ$2,CSDA!C$1:C$500,0)),0)</f>
        <v/>
      </c>
      <c r="DA260">
        <f>ROUND(T260*0.7%,0)</f>
        <v/>
      </c>
      <c r="DB260">
        <f>ROUND(T260/12,0)</f>
        <v/>
      </c>
      <c r="DC260">
        <f ref="DC260" t="array">IFERROR(INDEX(CSDA!D$1:D$500,MATCH("Trích giữ"&amp;PAYROLL!DC$2,CSDA!A$1:A$500&amp;CSDA!C$1:C$500,0)),0)</f>
        <v/>
      </c>
      <c r="DD260">
        <f ref="DD260" t="array">IFERROR(INDEX(CSDA!D$1:D$500,MATCH("Trích giữ"&amp;PAYROLL!DD$2,CSDA!A$1:A$500&amp;CSDA!C$1:C$500,0)),0)</f>
        <v/>
      </c>
      <c r="DE260">
        <f ref="DE260" t="array">IFERROR(INDEX(CSDA!D$1:D$500,MATCH("Trích giữ"&amp;PAYROLL!DE$2,CSDA!A$1:A$500&amp;CSDA!C$1:C$500,0)),0)</f>
        <v/>
      </c>
      <c r="DF260">
        <f>IFERROR(INDEX(CSDA!D$1:D$500,MATCH(PAYROLL!DF$2,CSDA!C$1:C$500,0)),0)</f>
        <v/>
      </c>
      <c r="DG260">
        <f ref="DG260" t="array">IFERROR(INDEX(CSDA!D$1:D$500,MATCH("Trích giữ"&amp;PAYROLL!DG$2,CSDA!A$1:A$500&amp;CSDA!C$1:C$500,0)),0)</f>
        <v/>
      </c>
      <c r="DH260">
        <f>ROUND(T260/26,0)</f>
        <v/>
      </c>
      <c r="DI260">
        <f ref="DI260" t="array">IFERROR(INDEX(CSDA!D$1:D$500,MATCH("Trích giữ"&amp;PAYROLL!DI$2,CSDA!A$1:A$500&amp;CSDA!C$1:C$500,0)),0)</f>
        <v/>
      </c>
      <c r="DJ260">
        <f>IF(U260=0,T260*21.5%-BL260,0)</f>
        <v/>
      </c>
      <c r="DK260">
        <f ref="DK260" t="array">IFERROR(INDEX(CSDA!D$1:D$500,MATCH("Trích giữ"&amp;PAYROLL!DK$2,CSDA!A$1:A$500&amp;CSDA!C$1:C$500,0)),0)</f>
        <v/>
      </c>
      <c r="DL260">
        <f>IFERROR(INDEX(CSDA!D$1:D$500,MATCH(PAYROLL!DL$2,CSDA!C$1:C$500,0))/12,0)</f>
        <v/>
      </c>
      <c r="DM260">
        <f>SUM(DB260:DL260)</f>
        <v/>
      </c>
      <c r="DN260">
        <f>IFERROR(INDEX(ADJ!$A$1:$BZ$1000,MATCH(PAYROLL!D260,ADJ!A$1:A$500,0),MATCH(PAYROLL!DN$2,ADJ!$2:$2,0)),0)</f>
        <v/>
      </c>
      <c r="DO260">
        <f>IFERROR(SUM(BP260,DM260:DN260,CX260:DA260)-DT260,0)</f>
        <v/>
      </c>
      <c r="DP260">
        <f ref="DP260" t="array">SUM(BW260*IFERROR(INDEX(CSDA!D$1:D$500,MATCH(BW$2,CSDA!C$1:C$500,0)),0)%,CX260*IFERROR(INDEX(CSDA!D$1:D$500,MATCH(CX$2,CSDA!C$1:C$500,0)),0)%,DA260*IFERROR(INDEX(CSDA!D$1:D$500,MATCH(DA$2,CSDA!C$1:C$500,0)),0)%,DB260*IFERROR(INDEX(CSDA!D$1:D$500,MATCH(DB$2,CSDA!C$1:C$500,0)),0)%,DF260*IFERROR(INDEX(CSDA!D$1:D$500,MATCH("Phí dịch vụ"&amp;PAYROLL!DF$2,CSDA!A$1:A$500&amp;CSDA!C$1:C$500,0)),0)%,DC260*IFERROR(INDEX(CSDA!D$1:D$500,MATCH("Phí dịch vụ"&amp;PAYROLL!DC$2,CSDA!A$1:A$500&amp;CSDA!C$1:C$500,0)),0)%,DH260*IFERROR(INDEX(CSDA!D$1:D$500,MATCH("Phí dịch vụ"&amp;PAYROLL!DH$2,CSDA!A$1:A$500&amp;CSDA!C$1:C$500,0)),0)%,DJ260*IFERROR(INDEX(CSDA!D$1:D$500,MATCH("Phí dịch vụ"&amp;PAYROLL!DJ$2,CSDA!A$1:A$500&amp;CSDA!C$1:C$500,0)),0)%,BN260*IFERROR(INDEX(CSDA!D$1:D$500,MATCH(BN$2,CSDA!C$1:C$500,0)),0)%)-BN260*7%</f>
        <v/>
      </c>
      <c r="DQ260">
        <f>IFERROR(INDEX(ADJ!$A$1:$BZ$1000,MATCH(PAYROLL!D260,ADJ!A$1:A$500,0),MATCH(PAYROLL!DQ$2,ADJ!$2:$2,0)),0)</f>
        <v/>
      </c>
      <c r="DR260">
        <f>IFERROR(INDEX(ADJ!$A$1:$BZ$1000,MATCH(PAYROLL!D260,ADJ!A$1:A$500,0),MATCH(PAYROLL!DR$2,ADJ!$2:$2,0)),0)</f>
        <v/>
      </c>
      <c r="DS260">
        <f>SUM(DP260:DR260)</f>
        <v/>
      </c>
      <c r="DT260">
        <f>EK260</f>
        <v/>
      </c>
      <c r="DU260">
        <f>SUM(DO260:DR260)</f>
        <v/>
      </c>
      <c r="DV260">
        <f>ROUND(DU260*0.1,0)</f>
        <v/>
      </c>
      <c r="DW260">
        <f>DU260+DV260</f>
        <v/>
      </c>
      <c r="DZ260">
        <f>IFERROR(INDEX(ADJ!$A$1:$BZ$1000,MATCH(PAYROLL!$D260,ADJ!A$1:A$500,0),MATCH(PAYROLL!DZ$2,ADJ!$2:$2,0)),0)</f>
        <v/>
      </c>
      <c r="EA260">
        <f>IFERROR(INDEX(ADJ!$A$1:$BZ$1000,MATCH(PAYROLL!$D260,ADJ!A$1:A$500,0),MATCH(PAYROLL!EA$2,ADJ!$2:$2,0)),0)</f>
        <v/>
      </c>
      <c r="EB260">
        <f>IFERROR(INDEX(ADJ!$A$1:$BZ$1000,MATCH(PAYROLL!$D260,ADJ!A$1:A$500,0),MATCH(PAYROLL!EB$2,ADJ!$2:$2,0)),0)</f>
        <v/>
      </c>
      <c r="EC260">
        <f>IFERROR(INDEX(ADJ!$A$1:$BZ$1000,MATCH(PAYROLL!$D260,ADJ!A$1:A$500,0),MATCH(PAYROLL!EC$2,ADJ!$2:$2,0)),0)</f>
        <v/>
      </c>
      <c r="ED260">
        <f>IFERROR(INDEX(ADJ!$A$1:$BZ$1000,MATCH(PAYROLL!$D260,ADJ!A$1:A$500,0),MATCH(PAYROLL!ED$2,ADJ!$2:$2,0)),0)</f>
        <v/>
      </c>
      <c r="EE260">
        <f>IFERROR(INDEX(ADJ!$A$1:$BZ$1000,MATCH(PAYROLL!$D260,ADJ!A$1:A$500,0),MATCH(PAYROLL!EE$2,ADJ!$2:$2,0)),0)</f>
        <v/>
      </c>
      <c r="EF260">
        <f>IFERROR(INDEX(ADJ!$A$1:$BZ$1000,MATCH(PAYROLL!$D260,ADJ!A$1:A$500,0),MATCH(PAYROLL!EF$2,ADJ!$2:$2,0)),0)</f>
        <v/>
      </c>
      <c r="EG260">
        <f>IFERROR(INDEX(ADJ!$A$1:$BZ$1000,MATCH(PAYROLL!$D260,ADJ!A$1:A$500,0),MATCH(PAYROLL!EG$2,ADJ!$2:$2,0)),0)</f>
        <v/>
      </c>
      <c r="EH260">
        <f>IFERROR(INDEX(ADJ!$A$1:$BZ$1000,MATCH(PAYROLL!$D260,ADJ!A$1:A$500,0),MATCH(PAYROLL!EH$2,ADJ!$2:$2,0)),0)</f>
        <v/>
      </c>
      <c r="EI260">
        <f>IFERROR(INDEX(ADJ!$A$1:$BZ$1000,MATCH(PAYROLL!D260,ADJ!A$1:A$500,0),MATCH(PAYROLL!EI$2,ADJ!$2:$2,0)),0)</f>
        <v/>
      </c>
      <c r="EJ260">
        <f>IFERROR(INDEX(ADJ!$A$1:$BZ$1000,MATCH(PAYROLL!$D260,ADJ!A$1:A$500,0),MATCH(PAYROLL!EJ$2,ADJ!$2:$2,0)),0)</f>
        <v/>
      </c>
      <c r="EK260">
        <f>SUM(DZ260:EJ260)</f>
        <v/>
      </c>
    </row>
    <row r="261">
      <c r="A261" t="n">
        <v>259</v>
      </c>
      <c r="B261" t="inlineStr">
        <is>
          <t>Đàm Thị Vân</t>
        </is>
      </c>
      <c r="D261" t="inlineStr">
        <is>
          <t>156812-01</t>
        </is>
      </c>
      <c r="S261">
        <f>IFERROR(INDEX(PIS!$A$1:$BZ$1000,MATCH($D261,PIS!C$1:C$500,0),MATCH("Lương CB tháng trước",PIS!$1:$1,0)),0)</f>
        <v/>
      </c>
      <c r="T261">
        <f>IFERROR(INDEX(PIS!$A$1:$BZ$1000,MATCH($D261,PIS!C$1:C$500,0),MATCH("Lương CB hiện tại",PIS!$1:$1,0)),0)</f>
        <v/>
      </c>
      <c r="U261">
        <f>IFERROR(INDEX(PIS!$A$1:$BZ$1000,MATCH($D261,PIS!C$1:C$500,0),MATCH("Lương đóng BHBB",PIS!$1:$1,0)),0)</f>
        <v/>
      </c>
      <c r="V261">
        <f>IFERROR(INDEX(PIS!$A$1:$BZ$1000,MATCH($D261,PIS!C$1:C$500,0),MATCH(V$2,PIS!$2:$2,0)),0)</f>
        <v/>
      </c>
      <c r="W261">
        <f>IFERROR(INDEX(PIS!$A$1:$BZ$1000,MATCH($D261,PIS!C$1:C$500,0),MATCH(W$2,PIS!$2:$2,0)),0)</f>
        <v/>
      </c>
      <c r="X261">
        <f>IFERROR(INDEX(PIS!$A$1:$BZ$1000,MATCH($D261,PIS!C$1:C$500,0),MATCH(X$2,PIS!$2:$2,0)),0)</f>
        <v/>
      </c>
      <c r="Y261">
        <f>IFERROR(INDEX(PIS!$A$1:$BZ$1000,MATCH($D261,PIS!C$1:C$500,0),MATCH(Y$2,PIS!$2:$2,0)),0)</f>
        <v/>
      </c>
      <c r="Z261">
        <f>IFERROR(INDEX(PIS!$A$1:$BZ$1000,MATCH($D261,PIS!C$1:C$500,0),MATCH(Z$2,PIS!$2:$2,0)),0)</f>
        <v/>
      </c>
      <c r="AA261">
        <f>IFERROR(INDEX(PIS!$A$1:$BZ$1000,MATCH($D261,PIS!C$1:C$500,0),MATCH(AA$2,PIS!$2:$2,0)),0)</f>
        <v/>
      </c>
      <c r="AB261">
        <f>IFERROR(INDEX(PIS!$A$1:$BZ$1000,MATCH($D261,PIS!C$1:C$500,0),MATCH(AB$2,PIS!$2:$2,0)),0)</f>
        <v/>
      </c>
      <c r="AC261">
        <f>SUM(V261:AB261)</f>
        <v/>
      </c>
      <c r="AD261">
        <f>IFERROR(INDEX(TIMESHEET!$A$1:$AI$5000,MATCH($D261,TIMESHEET!A$1:A$500,0),MATCH("T100",TIMESHEET!$2:$2,0))-2,0)</f>
        <v/>
      </c>
      <c r="AE261">
        <f>IFERROR(INDEX(TIMESHEET!$A$1:$AI$5000,MATCH($D261,TIMESHEET!A$1:A$500,0),MATCH("T202",TIMESHEET!$2:$2,0)),0)</f>
        <v/>
      </c>
      <c r="AF261">
        <f>IFERROR(INDEX(TIMESHEET!$A$1:$AI$5000,MATCH($D261,TIMESHEET!A$1:A$500,0),MATCH("T302",TIMESHEET!$2:$2,0)),0)</f>
        <v/>
      </c>
      <c r="AG261">
        <f>IFERROR(INDEX(TIMESHEET!$A$1:$AI$5000,MATCH($D261,TIMESHEET!A$1:A$500,0),MATCH("T406",TIMESHEET!$2:$2,0)),0)</f>
        <v/>
      </c>
      <c r="AH261">
        <f>AE261+AG261</f>
        <v/>
      </c>
      <c r="AI261">
        <f>IFERROR(INDEX(TIMESHEET!$A$1:$AI$5000,MATCH($D261,TIMESHEET!A$1:A$500,0),MATCH("T701",TIMESHEET!$2:$2,0)),0)</f>
        <v/>
      </c>
      <c r="AJ261">
        <f>IFERROR(INDEX(TIMESHEET!$A$1:$AI$5000,MATCH($D261,TIMESHEET!B$1:B$500,0),MATCH("T320",TIMESHEET!$2:$2,0)),0)</f>
        <v/>
      </c>
      <c r="AK261">
        <f>IFERROR(IF(LEFT(INDEX(PIS!O$1:O$500,MATCH(D261,PIS!C$1:C$500)),1)="M",T261/AD261*SUM(AE261:AG261),T261*AD261),0)</f>
        <v/>
      </c>
      <c r="AL261">
        <f>IFERROR(INDEX(ADJ!$A$1:$BZ$1000,MATCH(PAYROLL!D261,ADJ!A$1:A$500,0),MATCH(PAYROLL!AL$2,ADJ!$2:$2,0)),0)</f>
        <v/>
      </c>
      <c r="AM261">
        <f>SUM(AK261:AL261)</f>
        <v/>
      </c>
      <c r="AN261">
        <f>IFERROR(ROUND(V261/$AD261*$AH261,0),0)</f>
        <v/>
      </c>
      <c r="AO261">
        <f>IFERROR(ROUND(W261/$AD261*$AH261,0),0)</f>
        <v/>
      </c>
      <c r="AP261">
        <f>IFERROR(ROUND(X261/$AD261*$AE261,0),0)</f>
        <v/>
      </c>
      <c r="AQ261">
        <f>IFERROR(ROUND(Y261/$AD261*$AH261,0),0)</f>
        <v/>
      </c>
      <c r="AR261">
        <f>IFERROR(ROUND(Z261/$AD261*$AH261,0),0)</f>
        <v/>
      </c>
      <c r="AS261">
        <f>IFERROR(ROUND(AA261/$AD261*$AH261,0),0)</f>
        <v/>
      </c>
      <c r="AT261">
        <f>IFERROR(IF((AE261+AF261+AG261)&gt;13,AB261,ROUND(AB261/AD261*AH261,0)),0)</f>
        <v/>
      </c>
      <c r="AU261">
        <f>IFERROR(INDEX(ADJ!$A$1:$BZ$1000,MATCH(PAYROLL!D261,ADJ!A$1:A$500,0),MATCH(PAYROLL!AU$2,ADJ!$2:$2,0)),0)</f>
        <v/>
      </c>
      <c r="AV261">
        <f>ROUND(SUM(AN261:AU261),0)</f>
        <v/>
      </c>
      <c r="AW261">
        <f>IFERROR(INDEX(TIMESHEET!$A$1:$AI$5000,MATCH(PAYROLL!D261,TIMESHEET!A$1:A$500,0),MATCH("T620",TIMESHEET!$2:$2,0)),0)</f>
        <v/>
      </c>
      <c r="AX261">
        <f>IFERROR(INDEX(TIMESHEET!$A$1:$AI$5000,MATCH(PAYROLL!D261,TIMESHEET!A$1:A$500,0),MATCH("T601",TIMESHEET!$2:$2,0)),0)</f>
        <v/>
      </c>
      <c r="AY261">
        <f>IFERROR(INDEX(TIMESHEET!$A$1:$AI$5000,MATCH(PAYROLL!D261,TIMESHEET!A$1:A$500,0),MATCH("T602",TIMESHEET!$2:$2,0)),0)</f>
        <v/>
      </c>
      <c r="AZ261">
        <f>IFERROR(INDEX(TIMESHEET!$A$1:$AI$5000,MATCH(PAYROLL!D261,TIMESHEET!A$1:A$500,0),MATCH("T603",TIMESHEET!$2:$2,0)),0)</f>
        <v/>
      </c>
      <c r="BA261">
        <f>IFERROR(INDEX(TIMESHEET!$A$1:$AI$5000,MATCH(PAYROLL!D261,TIMESHEET!A$1:A$500,0),MATCH("T611",TIMESHEET!$2:$2,0)),0)</f>
        <v/>
      </c>
      <c r="BB261">
        <f>IFERROR(INDEX(TIMESHEET!$A$1:$AI$5000,MATCH(PAYROLL!D261,TIMESHEET!A$1:A$500,0),MATCH("T612",TIMESHEET!$2:$2,0)),0)</f>
        <v/>
      </c>
      <c r="BC261">
        <f>IFERROR(INDEX(TIMESHEET!$A$1:$AI$5000,MATCH(PAYROLL!D261,TIMESHEET!A$1:A$500,0),MATCH("T613",TIMESHEET!$2:$2,0)),0)</f>
        <v/>
      </c>
      <c r="BD261">
        <f>IFERROR(INDEX(TIMESHEET!$A$1:$AI$5000,MATCH(PAYROLL!D261,TIMESHEET!A$1:A$500,0),MATCH("T500",TIMESHEET!$2:$2,0)),0)</f>
        <v/>
      </c>
      <c r="BE261">
        <f>IFERROR(IF(LEFT(INDEX(PIS!O$1:O$500,MATCH(D261,PIS!C$1:C$500)),1)="M",T261/AD261/8*(AW261+AX261*1.5+AY261*2+AZ261*3+BA261*2.1+BB261*2.7+BC261*3.9+BD261*0.3),T261/8*(AW261+AX261*1.5+AY261*2+AZ261*3+BA261*2.1+BB261*2.7+BC261*3.9+BD261*0.3)),0)</f>
        <v/>
      </c>
      <c r="BF261">
        <f>IFERROR(INDEX(ADJ!$A$1:$BZ$1000,MATCH(PAYROLL!$D261,ADJ!A$1:A$500,0),MATCH(PAYROLL!BF$2,ADJ!$2:$2,0)),0)</f>
        <v/>
      </c>
      <c r="BG261">
        <f>IFERROR(INDEX(ADJ!$A$1:$BZ$1000,MATCH(PAYROLL!D261,ADJ!A$1:A$500,0),MATCH(PAYROLL!BG$2,ADJ!$2:$2,0)),0)</f>
        <v/>
      </c>
      <c r="BH261">
        <f>IFERROR(INDEX(ADJ!$A$1:$BZ$1000,MATCH(PAYROLL!D261,ADJ!A$1:A$500,0),MATCH(PAYROLL!BH$2,ADJ!$2:$2,0)),0)</f>
        <v/>
      </c>
      <c r="BI261">
        <f>IFERROR(INDEX(ADJ!$A$1:$BZ$1000,MATCH(PAYROLL!D261,ADJ!A$1:A$500,0),MATCH(PAYROLL!BI$2,ADJ!$2:$2,0)),0)</f>
        <v/>
      </c>
      <c r="BJ261">
        <f>IFERROR(INDEX(ADJ!$A$1:$BZ$1000,MATCH(PAYROLL!D261,ADJ!A$1:A$500,0),MATCH(PAYROLL!BJ$2,ADJ!$2:$2,0)),0)</f>
        <v/>
      </c>
      <c r="BK261">
        <f>SUM(BF261:BJ261)</f>
        <v/>
      </c>
      <c r="BL261">
        <f>IFERROR(INDEX(ADJ!$A$1:$BZ$1000,MATCH(PAYROLL!D261,ADJ!A$1:A$500,0),MATCH(PAYROLL!BL$2,ADJ!$2:$2,0)),0)</f>
        <v/>
      </c>
      <c r="BM261">
        <f>IFERROR(INDEX(ADJ!$A$1:$BZ$1000,MATCH(PAYROLL!D261,ADJ!A$1:A$500,0),MATCH(PAYROLL!BM$2,ADJ!$2:$2,0)),0)</f>
        <v/>
      </c>
      <c r="BN261">
        <f>IFERROR(INDEX(ADJ!$A$1:$BZ$1000,MATCH(PAYROLL!D261,ADJ!A$1:A$500,0),MATCH(PAYROLL!BN$2,ADJ!$2:$2,0)),0)</f>
        <v/>
      </c>
      <c r="BO261">
        <f>IFERROR(INDEX(ADJ!$A$1:$BZ$1000,MATCH(PAYROLL!D261,ADJ!A$1:A$500,0),MATCH(PAYROLL!BO$2,ADJ!$2:$2,0)),0)</f>
        <v/>
      </c>
      <c r="BP261">
        <f>SUM(AM261,AV261,BE261,BK261,BL261:BO261)</f>
        <v/>
      </c>
      <c r="BQ261">
        <f>BO261</f>
        <v/>
      </c>
      <c r="BR261">
        <f>IFERROR(ROUND(IF(LEFT(INDEX(PIS!O$1:O$500,MATCH(D261,PIS!C$1:C$500)),1)="D",T261/8*(BD261*0.3),IF(LEFT(INDEX(PIS!O$1:O$500,MATCH(D261,PIS!C$1:C$500)),1)="H",T261*($BD261*0.3),T261/$AD261/8*($BD261*0.3))),0),0)</f>
        <v/>
      </c>
      <c r="BS261">
        <f>IF(AP261&lt;1,0,MIN(AP261,730000))</f>
        <v/>
      </c>
      <c r="BT261">
        <f>IFERROR(ROUND((BE261-SUM(AW261:BC261)*T261/AD261/8),0)-BR261,0)</f>
        <v/>
      </c>
      <c r="BU261">
        <f>AO261</f>
        <v/>
      </c>
      <c r="BV261">
        <f>SUM(BQ261:BU261)</f>
        <v/>
      </c>
      <c r="BW261">
        <f>BP261-BV261</f>
        <v/>
      </c>
      <c r="BX261">
        <f>IFERROR(IF(RIGHT(INDEX(PIS!O$1:O$500,MATCH(D261,PIS!C$1:C$500)),5)="Gross",MIN(U261+V261,VLOOKUP("R700",TSC!B:C,2,0)*VLOOKUP("R101",TSC!B:C,2,0))*VLOOKUP("R701",TSC!B:C,2,0)%,0),0)</f>
        <v/>
      </c>
      <c r="BY261">
        <f>IFERROR(IF(RIGHT(INDEX(PIS!O$1:O$500,MATCH(D261,PIS!C$1:C$500)),5)="Gross",MIN(U261+V261,VLOOKUP("R700",TSC!B:C,2,0)*VLOOKUP("R101",TSC!B:C,2,0))*VLOOKUP("T704",TSC!B:C,2,0)%,0),0)</f>
        <v/>
      </c>
      <c r="BZ261">
        <f>IFERROR(IF(RIGHT(INDEX(PIS!O$1:O$500,MATCH(D261,PIS!C$1:C$500)),5)="Gross",MIN(U261+V261,VLOOKUP("R700",TSC!B:C,2,0)*VLOOKUP("1",TSC!F:G,2,0))*VLOOKUP("T705",TSC!B:C,2,0)%,0),0)</f>
        <v/>
      </c>
      <c r="CA261">
        <f>IFERROR(INDEX(ADJ!$A$1:$BZ$1000,MATCH(PAYROLL!D261,ADJ!A$1:A$500,0),MATCH(PAYROLL!CA$2,ADJ!$2:$2,0)),0)</f>
        <v/>
      </c>
      <c r="CB261">
        <f>IFERROR(INDEX(ADJ!$A$1:$BZ$1000,MATCH(PAYROLL!D261,ADJ!A$1:A$500,0),MATCH(PAYROLL!CB$2,ADJ!$2:$2,0)),0)</f>
        <v/>
      </c>
      <c r="CC261">
        <f>SUM(BX261:CB261)</f>
        <v/>
      </c>
      <c r="CD261">
        <f>IFERROR(INDEX(PIS!$A$1:$BZ$1000,MATCH(PAYROLL!D261,PIS!C$1:C$500,0),MATCH(PAYROLL!CD$1,PIS!$1:$1,0)),0)</f>
        <v/>
      </c>
      <c r="CE261">
        <f>IFERROR(IF(OR(INDEX(PIS!P$1:P$500,MATCH(D261,PIS!C$1:C$500,0))="LT2",INDEX(PIS!P$1:P$500,MATCH(D261,PIS!C$1:C$500,0))="P10"),0,SUM(CC261,CD261*VLOOKUP("R601",TSC!B:C,2,0),VLOOKUP("R602",TSC!B:C,2,0))),0)</f>
        <v/>
      </c>
      <c r="CF261">
        <f>MAX(BW261-CE261,0)</f>
        <v/>
      </c>
      <c r="CG261">
        <f>IFERROR(IF(OR(RIGHT(INDEX(PIS!P$1:P$500,MATCH(D261,PIS!C$1:C$500)),5)="P10",RIGHT(INDEX(PIS!P$1:P$500,MATCH(D261,PIS!C$1:C$500)),5)="CK"),0,IF(CF261&lt;=5000000,CF261*5%,IF(CF261&lt;=10000000,CF261*10%-250000,IF(CF261&lt;=18000000,CF261*15%-750000,IF(CF261&lt;=32000000,CF261*20%-1650000,IF(CF261&lt;=52000000,CF261*25%-3250000,IF(CF261&lt;=80000000,BH261*30%-5850000,CF261*35%-9850000))))))),0)</f>
        <v/>
      </c>
      <c r="CH261">
        <f>IFERROR(IF(OR(INDEX(PIS!P$1:P$500,MATCH(D261,PIS!C$1:C$500))="LT",INDEX(PIS!P$1:P$500,MATCH(D261,PIS!C$1:C$500))="CK"),0,IF(CF261&lt;2000000,0,CF261*10%)),0)</f>
        <v/>
      </c>
      <c r="CI261">
        <f>IFERROR(INDEX(ADJ!$A$1:$BZ$1000,MATCH(PAYROLL!D261,ADJ!A$1:A$500,0),MATCH(PAYROLL!CI$2,ADJ!$2:$2,0)),0)</f>
        <v/>
      </c>
      <c r="CJ261">
        <f>IFERROR(INDEX(ADJ!$A$1:$BZ$1000,MATCH(PAYROLL!D261,ADJ!A$1:A$500,0),MATCH(PAYROLL!CJ$2,ADJ!$2:$2,0)),0)</f>
        <v/>
      </c>
      <c r="CK261">
        <f>IFERROR(INDEX(ADJ!$A$1:$BZ$1000,MATCH(PAYROLL!D261,ADJ!A$1:A$500,0),MATCH(PAYROLL!CK$2,ADJ!$2:$2,0)),0)</f>
        <v/>
      </c>
      <c r="CL261">
        <f>SUM(CG261:CK261)</f>
        <v/>
      </c>
      <c r="CM261">
        <f>ROUND(SUM(CH261:CK261),0)</f>
        <v/>
      </c>
      <c r="CN261">
        <f>IFERROR(INDEX(CSDA!D$1:D$500,MATCH($CN$2,CSDA!C$1:C$500,0))*INDEX(PIS!V$1:V$500,MATCH(D261,PIS!C$1:C$500))+INDEX(ADJ!$A$1:$BZ$1000,MATCH(PAYROLL!D261,ADJ!A$1:A$500,0),MATCH(PAYROLL!CN$2,ADJ!$2:$2,0)),0)</f>
        <v/>
      </c>
      <c r="CO261">
        <f>IFERROR(INDEX(ADJ!$A$1:$BZ$1000,MATCH(PAYROLL!D261,ADJ!A$1:A$500,0),MATCH(PAYROLL!CO$2,ADJ!$2:$2,0)),0)</f>
        <v/>
      </c>
      <c r="CP261">
        <f>IFERROR(INDEX(ADJ!$A$1:$BZ$1000,MATCH(PAYROLL!D261,ADJ!A$1:A$500,0),MATCH(PAYROLL!CP$2,ADJ!$2:$2,0)),0)</f>
        <v/>
      </c>
      <c r="CQ261">
        <f>BP261-CL261-CI261-CM261-CN261-CO261-CP261-CC261</f>
        <v/>
      </c>
      <c r="CR261">
        <f>IFERROR(IF(RIGHT(INDEX(PIS!O$1:O$500,MATCH(D261,PIS!C$1:C$500,0)),5)="Gross",MIN(U261+V261,VLOOKUP("R700",TSC!B:C,2,0)*VLOOKUP("R101",TSC!B:C,2,0))*(VLOOKUP("T711",TSC!B:C,2,0)+VLOOKUP("T712",TSC!B:C,2,0))%,MIN(T261+V261,VLOOKUP("R700",TSC!B:C,2,0)*VLOOKUP("R101",TSC!B:C,2,0))*(VLOOKUP("T711",TSC!B:C,2,0)+VLOOKUP("T712",TSC!B:C,2,0)+VLOOKUP("R701",TSC!B:C,2,0))%),0)</f>
        <v/>
      </c>
      <c r="CS261">
        <f>IFERROR(IF(RIGHT(INDEX(PIS!O$1:O$500,MATCH(D261,PIS!C$1:C$500,0)),5)="Gross",MIN(U261+V261,VLOOKUP("R700",TSC!B:C,2,0)*VLOOKUP("R101",TSC!B:C,2,0))*(VLOOKUP("T714",TSC!B:C,2,0))%,MIN(T261+V261,VLOOKUP("R700",TSC!B:C,2,0)*VLOOKUP("R101",TSC!B:C,2,0))*(VLOOKUP("T704",TSC!B:C,2,0)+VLOOKUP("T714",TSC!B:C,2,0))%),0)</f>
        <v/>
      </c>
      <c r="CT261">
        <f>IFERROR(IF(RIGHT(INDEX(PIS!O$1:O$500,MATCH(D261,PIS!C$1:C$500,0)),5)="Gross",MIN(U261+V261,VLOOKUP("R700",TSC!B:C,2,0)*VLOOKUP("R101",TSC!B:C,2,0))*VLOOKUP("T705",TSC!B:C,2,0)%,MIN(T261+V261,VLOOKUP("R700",TSC!B:C,2,0)*VLOOKUP("R101",TSC!B:C,2,0))*VLOOKUP("T705",TSC!B:C,2,0)%),0)</f>
        <v/>
      </c>
      <c r="CU261">
        <f>IFERROR(IF(RIGHT(INDEX(PIS!O$1:O$500,MATCH(D261,PIS!C$1:C$500,0)),5)="Gross",MIN(U261+V261,VLOOKUP("R700",TSC!B:C,2,0)*VLOOKUP("R101",TSC!B:C,2,0))*(VLOOKUP("T713",TSC!B:C,2,0))%,MIN(T261+V261,VLOOKUP("R700",TSC!B:C,2,0)*VLOOKUP("R101",TSC!B:C,2,0))*(VLOOKUP("T713",TSC!B:C,2,0))%),0)</f>
        <v/>
      </c>
      <c r="CV261">
        <f>IFERROR(INDEX(ADJ!$A$1:$BZ$1000,MATCH(PAYROLL!D261,ADJ!A$1:A$500,0),MATCH(PAYROLL!CV$2,ADJ!$2:$2,0)),0)</f>
        <v/>
      </c>
      <c r="CW261">
        <f>IFERROR(INDEX(ADJ!$A$1:$BZ$1000,MATCH(PAYROLL!D261,ADJ!A$1:A$500,0),MATCH(PAYROLL!CW$2,ADJ!$2:$2,0)),0)</f>
        <v/>
      </c>
      <c r="CX261">
        <f>SUM(CR261:CW261)</f>
        <v/>
      </c>
      <c r="CY261">
        <f>ROUND(IF(CR261&gt;0,T261+V261*VLOOKUP("R202",TSC!$B$1:$C$500,2,0),0),0)</f>
        <v/>
      </c>
      <c r="CZ261">
        <f>IFERROR(INDEX(CSDA!D$1:D$500,MATCH($CZ$2,CSDA!C$1:C$500,0)),0)</f>
        <v/>
      </c>
      <c r="DA261">
        <f>ROUND(T261*0.7%,0)</f>
        <v/>
      </c>
      <c r="DB261">
        <f>ROUND(T261/12,0)</f>
        <v/>
      </c>
      <c r="DC261">
        <f ref="DC261" t="array">IFERROR(INDEX(CSDA!D$1:D$500,MATCH("Trích giữ"&amp;PAYROLL!DC$2,CSDA!A$1:A$500&amp;CSDA!C$1:C$500,0)),0)</f>
        <v/>
      </c>
      <c r="DD261">
        <f ref="DD261" t="array">IFERROR(INDEX(CSDA!D$1:D$500,MATCH("Trích giữ"&amp;PAYROLL!DD$2,CSDA!A$1:A$500&amp;CSDA!C$1:C$500,0)),0)</f>
        <v/>
      </c>
      <c r="DE261">
        <f ref="DE261" t="array">IFERROR(INDEX(CSDA!D$1:D$500,MATCH("Trích giữ"&amp;PAYROLL!DE$2,CSDA!A$1:A$500&amp;CSDA!C$1:C$500,0)),0)</f>
        <v/>
      </c>
      <c r="DF261">
        <f>IFERROR(INDEX(CSDA!D$1:D$500,MATCH(PAYROLL!DF$2,CSDA!C$1:C$500,0)),0)</f>
        <v/>
      </c>
      <c r="DG261">
        <f ref="DG261" t="array">IFERROR(INDEX(CSDA!D$1:D$500,MATCH("Trích giữ"&amp;PAYROLL!DG$2,CSDA!A$1:A$500&amp;CSDA!C$1:C$500,0)),0)</f>
        <v/>
      </c>
      <c r="DH261">
        <f>ROUND(T261/26,0)</f>
        <v/>
      </c>
      <c r="DI261">
        <f ref="DI261" t="array">IFERROR(INDEX(CSDA!D$1:D$500,MATCH("Trích giữ"&amp;PAYROLL!DI$2,CSDA!A$1:A$500&amp;CSDA!C$1:C$500,0)),0)</f>
        <v/>
      </c>
      <c r="DJ261">
        <f>IF(U261=0,T261*21.5%-BL261,0)</f>
        <v/>
      </c>
      <c r="DK261">
        <f ref="DK261" t="array">IFERROR(INDEX(CSDA!D$1:D$500,MATCH("Trích giữ"&amp;PAYROLL!DK$2,CSDA!A$1:A$500&amp;CSDA!C$1:C$500,0)),0)</f>
        <v/>
      </c>
      <c r="DL261">
        <f>IFERROR(INDEX(CSDA!D$1:D$500,MATCH(PAYROLL!DL$2,CSDA!C$1:C$500,0))/12,0)</f>
        <v/>
      </c>
      <c r="DM261">
        <f>SUM(DB261:DL261)</f>
        <v/>
      </c>
      <c r="DN261">
        <f>IFERROR(INDEX(ADJ!$A$1:$BZ$1000,MATCH(PAYROLL!D261,ADJ!A$1:A$500,0),MATCH(PAYROLL!DN$2,ADJ!$2:$2,0)),0)</f>
        <v/>
      </c>
      <c r="DO261">
        <f>IFERROR(SUM(BP261,DM261:DN261,CX261:DA261)-DT261,0)</f>
        <v/>
      </c>
      <c r="DP261">
        <f ref="DP261" t="array">SUM(BW261*IFERROR(INDEX(CSDA!D$1:D$500,MATCH(BW$2,CSDA!C$1:C$500,0)),0)%,CX261*IFERROR(INDEX(CSDA!D$1:D$500,MATCH(CX$2,CSDA!C$1:C$500,0)),0)%,DA261*IFERROR(INDEX(CSDA!D$1:D$500,MATCH(DA$2,CSDA!C$1:C$500,0)),0)%,DB261*IFERROR(INDEX(CSDA!D$1:D$500,MATCH(DB$2,CSDA!C$1:C$500,0)),0)%,DF261*IFERROR(INDEX(CSDA!D$1:D$500,MATCH("Phí dịch vụ"&amp;PAYROLL!DF$2,CSDA!A$1:A$500&amp;CSDA!C$1:C$500,0)),0)%,DC261*IFERROR(INDEX(CSDA!D$1:D$500,MATCH("Phí dịch vụ"&amp;PAYROLL!DC$2,CSDA!A$1:A$500&amp;CSDA!C$1:C$500,0)),0)%,DH261*IFERROR(INDEX(CSDA!D$1:D$500,MATCH("Phí dịch vụ"&amp;PAYROLL!DH$2,CSDA!A$1:A$500&amp;CSDA!C$1:C$500,0)),0)%,DJ261*IFERROR(INDEX(CSDA!D$1:D$500,MATCH("Phí dịch vụ"&amp;PAYROLL!DJ$2,CSDA!A$1:A$500&amp;CSDA!C$1:C$500,0)),0)%,BN261*IFERROR(INDEX(CSDA!D$1:D$500,MATCH(BN$2,CSDA!C$1:C$500,0)),0)%)-BN261*7%</f>
        <v/>
      </c>
      <c r="DQ261">
        <f>IFERROR(INDEX(ADJ!$A$1:$BZ$1000,MATCH(PAYROLL!D261,ADJ!A$1:A$500,0),MATCH(PAYROLL!DQ$2,ADJ!$2:$2,0)),0)</f>
        <v/>
      </c>
      <c r="DR261">
        <f>IFERROR(INDEX(ADJ!$A$1:$BZ$1000,MATCH(PAYROLL!D261,ADJ!A$1:A$500,0),MATCH(PAYROLL!DR$2,ADJ!$2:$2,0)),0)</f>
        <v/>
      </c>
      <c r="DS261">
        <f>SUM(DP261:DR261)</f>
        <v/>
      </c>
      <c r="DT261">
        <f>EK261</f>
        <v/>
      </c>
      <c r="DU261">
        <f>SUM(DO261:DR261)</f>
        <v/>
      </c>
      <c r="DV261">
        <f>ROUND(DU261*0.1,0)</f>
        <v/>
      </c>
      <c r="DW261">
        <f>DU261+DV261</f>
        <v/>
      </c>
      <c r="DZ261">
        <f>IFERROR(INDEX(ADJ!$A$1:$BZ$1000,MATCH(PAYROLL!$D261,ADJ!A$1:A$500,0),MATCH(PAYROLL!DZ$2,ADJ!$2:$2,0)),0)</f>
        <v/>
      </c>
      <c r="EA261">
        <f>IFERROR(INDEX(ADJ!$A$1:$BZ$1000,MATCH(PAYROLL!$D261,ADJ!A$1:A$500,0),MATCH(PAYROLL!EA$2,ADJ!$2:$2,0)),0)</f>
        <v/>
      </c>
      <c r="EB261">
        <f>IFERROR(INDEX(ADJ!$A$1:$BZ$1000,MATCH(PAYROLL!$D261,ADJ!A$1:A$500,0),MATCH(PAYROLL!EB$2,ADJ!$2:$2,0)),0)</f>
        <v/>
      </c>
      <c r="EC261">
        <f>IFERROR(INDEX(ADJ!$A$1:$BZ$1000,MATCH(PAYROLL!$D261,ADJ!A$1:A$500,0),MATCH(PAYROLL!EC$2,ADJ!$2:$2,0)),0)</f>
        <v/>
      </c>
      <c r="ED261">
        <f>IFERROR(INDEX(ADJ!$A$1:$BZ$1000,MATCH(PAYROLL!$D261,ADJ!A$1:A$500,0),MATCH(PAYROLL!ED$2,ADJ!$2:$2,0)),0)</f>
        <v/>
      </c>
      <c r="EE261">
        <f>IFERROR(INDEX(ADJ!$A$1:$BZ$1000,MATCH(PAYROLL!$D261,ADJ!A$1:A$500,0),MATCH(PAYROLL!EE$2,ADJ!$2:$2,0)),0)</f>
        <v/>
      </c>
      <c r="EF261">
        <f>IFERROR(INDEX(ADJ!$A$1:$BZ$1000,MATCH(PAYROLL!$D261,ADJ!A$1:A$500,0),MATCH(PAYROLL!EF$2,ADJ!$2:$2,0)),0)</f>
        <v/>
      </c>
      <c r="EG261">
        <f>IFERROR(INDEX(ADJ!$A$1:$BZ$1000,MATCH(PAYROLL!$D261,ADJ!A$1:A$500,0),MATCH(PAYROLL!EG$2,ADJ!$2:$2,0)),0)</f>
        <v/>
      </c>
      <c r="EH261">
        <f>IFERROR(INDEX(ADJ!$A$1:$BZ$1000,MATCH(PAYROLL!$D261,ADJ!A$1:A$500,0),MATCH(PAYROLL!EH$2,ADJ!$2:$2,0)),0)</f>
        <v/>
      </c>
      <c r="EI261">
        <f>IFERROR(INDEX(ADJ!$A$1:$BZ$1000,MATCH(PAYROLL!D261,ADJ!A$1:A$500,0),MATCH(PAYROLL!EI$2,ADJ!$2:$2,0)),0)</f>
        <v/>
      </c>
      <c r="EJ261">
        <f>IFERROR(INDEX(ADJ!$A$1:$BZ$1000,MATCH(PAYROLL!$D261,ADJ!A$1:A$500,0),MATCH(PAYROLL!EJ$2,ADJ!$2:$2,0)),0)</f>
        <v/>
      </c>
      <c r="EK261">
        <f>SUM(DZ261:EJ261)</f>
        <v/>
      </c>
    </row>
    <row r="262">
      <c r="A262" t="n">
        <v>260</v>
      </c>
      <c r="B262" t="inlineStr">
        <is>
          <t>Đàm Quốc Thắng</t>
        </is>
      </c>
      <c r="D262" t="inlineStr">
        <is>
          <t>153015-03</t>
        </is>
      </c>
      <c r="S262">
        <f>IFERROR(INDEX(PIS!$A$1:$BZ$1000,MATCH($D262,PIS!C$1:C$500,0),MATCH("Lương CB tháng trước",PIS!$1:$1,0)),0)</f>
        <v/>
      </c>
      <c r="T262">
        <f>IFERROR(INDEX(PIS!$A$1:$BZ$1000,MATCH($D262,PIS!C$1:C$500,0),MATCH("Lương CB hiện tại",PIS!$1:$1,0)),0)</f>
        <v/>
      </c>
      <c r="U262">
        <f>IFERROR(INDEX(PIS!$A$1:$BZ$1000,MATCH($D262,PIS!C$1:C$500,0),MATCH("Lương đóng BHBB",PIS!$1:$1,0)),0)</f>
        <v/>
      </c>
      <c r="V262">
        <f>IFERROR(INDEX(PIS!$A$1:$BZ$1000,MATCH($D262,PIS!C$1:C$500,0),MATCH(V$2,PIS!$2:$2,0)),0)</f>
        <v/>
      </c>
      <c r="W262">
        <f>IFERROR(INDEX(PIS!$A$1:$BZ$1000,MATCH($D262,PIS!C$1:C$500,0),MATCH(W$2,PIS!$2:$2,0)),0)</f>
        <v/>
      </c>
      <c r="X262">
        <f>IFERROR(INDEX(PIS!$A$1:$BZ$1000,MATCH($D262,PIS!C$1:C$500,0),MATCH(X$2,PIS!$2:$2,0)),0)</f>
        <v/>
      </c>
      <c r="Y262">
        <f>IFERROR(INDEX(PIS!$A$1:$BZ$1000,MATCH($D262,PIS!C$1:C$500,0),MATCH(Y$2,PIS!$2:$2,0)),0)</f>
        <v/>
      </c>
      <c r="Z262">
        <f>IFERROR(INDEX(PIS!$A$1:$BZ$1000,MATCH($D262,PIS!C$1:C$500,0),MATCH(Z$2,PIS!$2:$2,0)),0)</f>
        <v/>
      </c>
      <c r="AA262">
        <f>IFERROR(INDEX(PIS!$A$1:$BZ$1000,MATCH($D262,PIS!C$1:C$500,0),MATCH(AA$2,PIS!$2:$2,0)),0)</f>
        <v/>
      </c>
      <c r="AB262">
        <f>IFERROR(INDEX(PIS!$A$1:$BZ$1000,MATCH($D262,PIS!C$1:C$500,0),MATCH(AB$2,PIS!$2:$2,0)),0)</f>
        <v/>
      </c>
      <c r="AC262">
        <f>SUM(V262:AB262)</f>
        <v/>
      </c>
      <c r="AD262">
        <f>IFERROR(INDEX(TIMESHEET!$A$1:$AI$5000,MATCH($D262,TIMESHEET!A$1:A$500,0),MATCH("T100",TIMESHEET!$2:$2,0))-2,0)</f>
        <v/>
      </c>
      <c r="AE262">
        <f>IFERROR(INDEX(TIMESHEET!$A$1:$AI$5000,MATCH($D262,TIMESHEET!A$1:A$500,0),MATCH("T202",TIMESHEET!$2:$2,0)),0)</f>
        <v/>
      </c>
      <c r="AF262">
        <f>IFERROR(INDEX(TIMESHEET!$A$1:$AI$5000,MATCH($D262,TIMESHEET!A$1:A$500,0),MATCH("T302",TIMESHEET!$2:$2,0)),0)</f>
        <v/>
      </c>
      <c r="AG262">
        <f>IFERROR(INDEX(TIMESHEET!$A$1:$AI$5000,MATCH($D262,TIMESHEET!A$1:A$500,0),MATCH("T406",TIMESHEET!$2:$2,0)),0)</f>
        <v/>
      </c>
      <c r="AH262">
        <f>AE262+AG262</f>
        <v/>
      </c>
      <c r="AI262">
        <f>IFERROR(INDEX(TIMESHEET!$A$1:$AI$5000,MATCH($D262,TIMESHEET!A$1:A$500,0),MATCH("T701",TIMESHEET!$2:$2,0)),0)</f>
        <v/>
      </c>
      <c r="AJ262">
        <f>IFERROR(INDEX(TIMESHEET!$A$1:$AI$5000,MATCH($D262,TIMESHEET!B$1:B$500,0),MATCH("T320",TIMESHEET!$2:$2,0)),0)</f>
        <v/>
      </c>
      <c r="AK262">
        <f>IFERROR(IF(LEFT(INDEX(PIS!O$1:O$500,MATCH(D262,PIS!C$1:C$500)),1)="M",T262/AD262*SUM(AE262:AG262),T262*AD262),0)</f>
        <v/>
      </c>
      <c r="AL262">
        <f>IFERROR(INDEX(ADJ!$A$1:$BZ$1000,MATCH(PAYROLL!D262,ADJ!A$1:A$500,0),MATCH(PAYROLL!AL$2,ADJ!$2:$2,0)),0)</f>
        <v/>
      </c>
      <c r="AM262">
        <f>SUM(AK262:AL262)</f>
        <v/>
      </c>
      <c r="AN262">
        <f>IFERROR(ROUND(V262/$AD262*$AH262,0),0)</f>
        <v/>
      </c>
      <c r="AO262">
        <f>IFERROR(ROUND(W262/$AD262*$AH262,0),0)</f>
        <v/>
      </c>
      <c r="AP262">
        <f>IFERROR(ROUND(X262/$AD262*$AE262,0),0)</f>
        <v/>
      </c>
      <c r="AQ262">
        <f>IFERROR(ROUND(Y262/$AD262*$AH262,0),0)</f>
        <v/>
      </c>
      <c r="AR262">
        <f>IFERROR(ROUND(Z262/$AD262*$AH262,0),0)</f>
        <v/>
      </c>
      <c r="AS262">
        <f>IFERROR(ROUND(AA262/$AD262*$AH262,0),0)</f>
        <v/>
      </c>
      <c r="AT262">
        <f>IFERROR(IF((AE262+AF262+AG262)&gt;13,AB262,ROUND(AB262/AD262*AH262,0)),0)</f>
        <v/>
      </c>
      <c r="AU262">
        <f>IFERROR(INDEX(ADJ!$A$1:$BZ$1000,MATCH(PAYROLL!D262,ADJ!A$1:A$500,0),MATCH(PAYROLL!AU$2,ADJ!$2:$2,0)),0)</f>
        <v/>
      </c>
      <c r="AV262">
        <f>ROUND(SUM(AN262:AU262),0)</f>
        <v/>
      </c>
      <c r="AW262">
        <f>IFERROR(INDEX(TIMESHEET!$A$1:$AI$5000,MATCH(PAYROLL!D262,TIMESHEET!A$1:A$500,0),MATCH("T620",TIMESHEET!$2:$2,0)),0)</f>
        <v/>
      </c>
      <c r="AX262">
        <f>IFERROR(INDEX(TIMESHEET!$A$1:$AI$5000,MATCH(PAYROLL!D262,TIMESHEET!A$1:A$500,0),MATCH("T601",TIMESHEET!$2:$2,0)),0)</f>
        <v/>
      </c>
      <c r="AY262">
        <f>IFERROR(INDEX(TIMESHEET!$A$1:$AI$5000,MATCH(PAYROLL!D262,TIMESHEET!A$1:A$500,0),MATCH("T602",TIMESHEET!$2:$2,0)),0)</f>
        <v/>
      </c>
      <c r="AZ262">
        <f>IFERROR(INDEX(TIMESHEET!$A$1:$AI$5000,MATCH(PAYROLL!D262,TIMESHEET!A$1:A$500,0),MATCH("T603",TIMESHEET!$2:$2,0)),0)</f>
        <v/>
      </c>
      <c r="BA262">
        <f>IFERROR(INDEX(TIMESHEET!$A$1:$AI$5000,MATCH(PAYROLL!D262,TIMESHEET!A$1:A$500,0),MATCH("T611",TIMESHEET!$2:$2,0)),0)</f>
        <v/>
      </c>
      <c r="BB262">
        <f>IFERROR(INDEX(TIMESHEET!$A$1:$AI$5000,MATCH(PAYROLL!D262,TIMESHEET!A$1:A$500,0),MATCH("T612",TIMESHEET!$2:$2,0)),0)</f>
        <v/>
      </c>
      <c r="BC262">
        <f>IFERROR(INDEX(TIMESHEET!$A$1:$AI$5000,MATCH(PAYROLL!D262,TIMESHEET!A$1:A$500,0),MATCH("T613",TIMESHEET!$2:$2,0)),0)</f>
        <v/>
      </c>
      <c r="BD262">
        <f>IFERROR(INDEX(TIMESHEET!$A$1:$AI$5000,MATCH(PAYROLL!D262,TIMESHEET!A$1:A$500,0),MATCH("T500",TIMESHEET!$2:$2,0)),0)</f>
        <v/>
      </c>
      <c r="BE262">
        <f>IFERROR(IF(LEFT(INDEX(PIS!O$1:O$500,MATCH(D262,PIS!C$1:C$500)),1)="M",T262/AD262/8*(AW262+AX262*1.5+AY262*2+AZ262*3+BA262*2.1+BB262*2.7+BC262*3.9+BD262*0.3),T262/8*(AW262+AX262*1.5+AY262*2+AZ262*3+BA262*2.1+BB262*2.7+BC262*3.9+BD262*0.3)),0)</f>
        <v/>
      </c>
      <c r="BF262">
        <f>IFERROR(INDEX(ADJ!$A$1:$BZ$1000,MATCH(PAYROLL!$D262,ADJ!A$1:A$500,0),MATCH(PAYROLL!BF$2,ADJ!$2:$2,0)),0)</f>
        <v/>
      </c>
      <c r="BG262">
        <f>IFERROR(INDEX(ADJ!$A$1:$BZ$1000,MATCH(PAYROLL!D262,ADJ!A$1:A$500,0),MATCH(PAYROLL!BG$2,ADJ!$2:$2,0)),0)</f>
        <v/>
      </c>
      <c r="BH262">
        <f>IFERROR(INDEX(ADJ!$A$1:$BZ$1000,MATCH(PAYROLL!D262,ADJ!A$1:A$500,0),MATCH(PAYROLL!BH$2,ADJ!$2:$2,0)),0)</f>
        <v/>
      </c>
      <c r="BI262">
        <f>IFERROR(INDEX(ADJ!$A$1:$BZ$1000,MATCH(PAYROLL!D262,ADJ!A$1:A$500,0),MATCH(PAYROLL!BI$2,ADJ!$2:$2,0)),0)</f>
        <v/>
      </c>
      <c r="BJ262">
        <f>IFERROR(INDEX(ADJ!$A$1:$BZ$1000,MATCH(PAYROLL!D262,ADJ!A$1:A$500,0),MATCH(PAYROLL!BJ$2,ADJ!$2:$2,0)),0)</f>
        <v/>
      </c>
      <c r="BK262">
        <f>SUM(BF262:BJ262)</f>
        <v/>
      </c>
      <c r="BL262">
        <f>IFERROR(INDEX(ADJ!$A$1:$BZ$1000,MATCH(PAYROLL!D262,ADJ!A$1:A$500,0),MATCH(PAYROLL!BL$2,ADJ!$2:$2,0)),0)</f>
        <v/>
      </c>
      <c r="BM262">
        <f>IFERROR(INDEX(ADJ!$A$1:$BZ$1000,MATCH(PAYROLL!D262,ADJ!A$1:A$500,0),MATCH(PAYROLL!BM$2,ADJ!$2:$2,0)),0)</f>
        <v/>
      </c>
      <c r="BN262">
        <f>IFERROR(INDEX(ADJ!$A$1:$BZ$1000,MATCH(PAYROLL!D262,ADJ!A$1:A$500,0),MATCH(PAYROLL!BN$2,ADJ!$2:$2,0)),0)</f>
        <v/>
      </c>
      <c r="BO262">
        <f>IFERROR(INDEX(ADJ!$A$1:$BZ$1000,MATCH(PAYROLL!D262,ADJ!A$1:A$500,0),MATCH(PAYROLL!BO$2,ADJ!$2:$2,0)),0)</f>
        <v/>
      </c>
      <c r="BP262">
        <f>SUM(AM262,AV262,BE262,BK262,BL262:BO262)</f>
        <v/>
      </c>
      <c r="BQ262">
        <f>BO262</f>
        <v/>
      </c>
      <c r="BR262">
        <f>IFERROR(ROUND(IF(LEFT(INDEX(PIS!O$1:O$500,MATCH(D262,PIS!C$1:C$500)),1)="D",T262/8*(BD262*0.3),IF(LEFT(INDEX(PIS!O$1:O$500,MATCH(D262,PIS!C$1:C$500)),1)="H",T262*($BD262*0.3),T262/$AD262/8*($BD262*0.3))),0),0)</f>
        <v/>
      </c>
      <c r="BS262">
        <f>IF(AP262&lt;1,0,MIN(AP262,730000))</f>
        <v/>
      </c>
      <c r="BT262">
        <f>IFERROR(ROUND((BE262-SUM(AW262:BC262)*T262/AD262/8),0)-BR262,0)</f>
        <v/>
      </c>
      <c r="BU262">
        <f>AO262</f>
        <v/>
      </c>
      <c r="BV262">
        <f>SUM(BQ262:BU262)</f>
        <v/>
      </c>
      <c r="BW262">
        <f>BP262-BV262</f>
        <v/>
      </c>
      <c r="BX262">
        <f>IFERROR(IF(RIGHT(INDEX(PIS!O$1:O$500,MATCH(D262,PIS!C$1:C$500)),5)="Gross",MIN(U262+V262,VLOOKUP("R700",TSC!B:C,2,0)*VLOOKUP("R101",TSC!B:C,2,0))*VLOOKUP("R701",TSC!B:C,2,0)%,0),0)</f>
        <v/>
      </c>
      <c r="BY262">
        <f>IFERROR(IF(RIGHT(INDEX(PIS!O$1:O$500,MATCH(D262,PIS!C$1:C$500)),5)="Gross",MIN(U262+V262,VLOOKUP("R700",TSC!B:C,2,0)*VLOOKUP("R101",TSC!B:C,2,0))*VLOOKUP("T704",TSC!B:C,2,0)%,0),0)</f>
        <v/>
      </c>
      <c r="BZ262">
        <f>IFERROR(IF(RIGHT(INDEX(PIS!O$1:O$500,MATCH(D262,PIS!C$1:C$500)),5)="Gross",MIN(U262+V262,VLOOKUP("R700",TSC!B:C,2,0)*VLOOKUP("1",TSC!F:G,2,0))*VLOOKUP("T705",TSC!B:C,2,0)%,0),0)</f>
        <v/>
      </c>
      <c r="CA262">
        <f>IFERROR(INDEX(ADJ!$A$1:$BZ$1000,MATCH(PAYROLL!D262,ADJ!A$1:A$500,0),MATCH(PAYROLL!CA$2,ADJ!$2:$2,0)),0)</f>
        <v/>
      </c>
      <c r="CB262">
        <f>IFERROR(INDEX(ADJ!$A$1:$BZ$1000,MATCH(PAYROLL!D262,ADJ!A$1:A$500,0),MATCH(PAYROLL!CB$2,ADJ!$2:$2,0)),0)</f>
        <v/>
      </c>
      <c r="CC262">
        <f>SUM(BX262:CB262)</f>
        <v/>
      </c>
      <c r="CD262">
        <f>IFERROR(INDEX(PIS!$A$1:$BZ$1000,MATCH(PAYROLL!D262,PIS!C$1:C$500,0),MATCH(PAYROLL!CD$1,PIS!$1:$1,0)),0)</f>
        <v/>
      </c>
      <c r="CE262">
        <f>IFERROR(IF(OR(INDEX(PIS!P$1:P$500,MATCH(D262,PIS!C$1:C$500,0))="LT2",INDEX(PIS!P$1:P$500,MATCH(D262,PIS!C$1:C$500,0))="P10"),0,SUM(CC262,CD262*VLOOKUP("R601",TSC!B:C,2,0),VLOOKUP("R602",TSC!B:C,2,0))),0)</f>
        <v/>
      </c>
      <c r="CF262">
        <f>MAX(BW262-CE262,0)</f>
        <v/>
      </c>
      <c r="CG262">
        <f>IFERROR(IF(OR(RIGHT(INDEX(PIS!P$1:P$500,MATCH(D262,PIS!C$1:C$500)),5)="P10",RIGHT(INDEX(PIS!P$1:P$500,MATCH(D262,PIS!C$1:C$500)),5)="CK"),0,IF(CF262&lt;=5000000,CF262*5%,IF(CF262&lt;=10000000,CF262*10%-250000,IF(CF262&lt;=18000000,CF262*15%-750000,IF(CF262&lt;=32000000,CF262*20%-1650000,IF(CF262&lt;=52000000,CF262*25%-3250000,IF(CF262&lt;=80000000,BH262*30%-5850000,CF262*35%-9850000))))))),0)</f>
        <v/>
      </c>
      <c r="CH262">
        <f>IFERROR(IF(OR(INDEX(PIS!P$1:P$500,MATCH(D262,PIS!C$1:C$500))="LT",INDEX(PIS!P$1:P$500,MATCH(D262,PIS!C$1:C$500))="CK"),0,IF(CF262&lt;2000000,0,CF262*10%)),0)</f>
        <v/>
      </c>
      <c r="CI262">
        <f>IFERROR(INDEX(ADJ!$A$1:$BZ$1000,MATCH(PAYROLL!D262,ADJ!A$1:A$500,0),MATCH(PAYROLL!CI$2,ADJ!$2:$2,0)),0)</f>
        <v/>
      </c>
      <c r="CJ262">
        <f>IFERROR(INDEX(ADJ!$A$1:$BZ$1000,MATCH(PAYROLL!D262,ADJ!A$1:A$500,0),MATCH(PAYROLL!CJ$2,ADJ!$2:$2,0)),0)</f>
        <v/>
      </c>
      <c r="CK262">
        <f>IFERROR(INDEX(ADJ!$A$1:$BZ$1000,MATCH(PAYROLL!D262,ADJ!A$1:A$500,0),MATCH(PAYROLL!CK$2,ADJ!$2:$2,0)),0)</f>
        <v/>
      </c>
      <c r="CL262">
        <f>SUM(CG262:CK262)</f>
        <v/>
      </c>
      <c r="CM262">
        <f>ROUND(SUM(CH262:CK262),0)</f>
        <v/>
      </c>
      <c r="CN262">
        <f>IFERROR(INDEX(CSDA!D$1:D$500,MATCH($CN$2,CSDA!C$1:C$500,0))*INDEX(PIS!V$1:V$500,MATCH(D262,PIS!C$1:C$500))+INDEX(ADJ!$A$1:$BZ$1000,MATCH(PAYROLL!D262,ADJ!A$1:A$500,0),MATCH(PAYROLL!CN$2,ADJ!$2:$2,0)),0)</f>
        <v/>
      </c>
      <c r="CO262">
        <f>IFERROR(INDEX(ADJ!$A$1:$BZ$1000,MATCH(PAYROLL!D262,ADJ!A$1:A$500,0),MATCH(PAYROLL!CO$2,ADJ!$2:$2,0)),0)</f>
        <v/>
      </c>
      <c r="CP262">
        <f>IFERROR(INDEX(ADJ!$A$1:$BZ$1000,MATCH(PAYROLL!D262,ADJ!A$1:A$500,0),MATCH(PAYROLL!CP$2,ADJ!$2:$2,0)),0)</f>
        <v/>
      </c>
      <c r="CQ262">
        <f>BP262-CL262-CI262-CM262-CN262-CO262-CP262-CC262</f>
        <v/>
      </c>
      <c r="CR262">
        <f>IFERROR(IF(RIGHT(INDEX(PIS!O$1:O$500,MATCH(D262,PIS!C$1:C$500,0)),5)="Gross",MIN(U262+V262,VLOOKUP("R700",TSC!B:C,2,0)*VLOOKUP("R101",TSC!B:C,2,0))*(VLOOKUP("T711",TSC!B:C,2,0)+VLOOKUP("T712",TSC!B:C,2,0))%,MIN(T262+V262,VLOOKUP("R700",TSC!B:C,2,0)*VLOOKUP("R101",TSC!B:C,2,0))*(VLOOKUP("T711",TSC!B:C,2,0)+VLOOKUP("T712",TSC!B:C,2,0)+VLOOKUP("R701",TSC!B:C,2,0))%),0)</f>
        <v/>
      </c>
      <c r="CS262">
        <f>IFERROR(IF(RIGHT(INDEX(PIS!O$1:O$500,MATCH(D262,PIS!C$1:C$500,0)),5)="Gross",MIN(U262+V262,VLOOKUP("R700",TSC!B:C,2,0)*VLOOKUP("R101",TSC!B:C,2,0))*(VLOOKUP("T714",TSC!B:C,2,0))%,MIN(T262+V262,VLOOKUP("R700",TSC!B:C,2,0)*VLOOKUP("R101",TSC!B:C,2,0))*(VLOOKUP("T704",TSC!B:C,2,0)+VLOOKUP("T714",TSC!B:C,2,0))%),0)</f>
        <v/>
      </c>
      <c r="CT262">
        <f>IFERROR(IF(RIGHT(INDEX(PIS!O$1:O$500,MATCH(D262,PIS!C$1:C$500,0)),5)="Gross",MIN(U262+V262,VLOOKUP("R700",TSC!B:C,2,0)*VLOOKUP("R101",TSC!B:C,2,0))*VLOOKUP("T705",TSC!B:C,2,0)%,MIN(T262+V262,VLOOKUP("R700",TSC!B:C,2,0)*VLOOKUP("R101",TSC!B:C,2,0))*VLOOKUP("T705",TSC!B:C,2,0)%),0)</f>
        <v/>
      </c>
      <c r="CU262">
        <f>IFERROR(IF(RIGHT(INDEX(PIS!O$1:O$500,MATCH(D262,PIS!C$1:C$500,0)),5)="Gross",MIN(U262+V262,VLOOKUP("R700",TSC!B:C,2,0)*VLOOKUP("R101",TSC!B:C,2,0))*(VLOOKUP("T713",TSC!B:C,2,0))%,MIN(T262+V262,VLOOKUP("R700",TSC!B:C,2,0)*VLOOKUP("R101",TSC!B:C,2,0))*(VLOOKUP("T713",TSC!B:C,2,0))%),0)</f>
        <v/>
      </c>
      <c r="CV262">
        <f>IFERROR(INDEX(ADJ!$A$1:$BZ$1000,MATCH(PAYROLL!D262,ADJ!A$1:A$500,0),MATCH(PAYROLL!CV$2,ADJ!$2:$2,0)),0)</f>
        <v/>
      </c>
      <c r="CW262">
        <f>IFERROR(INDEX(ADJ!$A$1:$BZ$1000,MATCH(PAYROLL!D262,ADJ!A$1:A$500,0),MATCH(PAYROLL!CW$2,ADJ!$2:$2,0)),0)</f>
        <v/>
      </c>
      <c r="CX262">
        <f>SUM(CR262:CW262)</f>
        <v/>
      </c>
      <c r="CY262">
        <f>ROUND(IF(CR262&gt;0,T262+V262*VLOOKUP("R202",TSC!$B$1:$C$500,2,0),0),0)</f>
        <v/>
      </c>
      <c r="CZ262">
        <f>IFERROR(INDEX(CSDA!D$1:D$500,MATCH($CZ$2,CSDA!C$1:C$500,0)),0)</f>
        <v/>
      </c>
      <c r="DA262">
        <f>ROUND(T262*0.7%,0)</f>
        <v/>
      </c>
      <c r="DB262">
        <f>ROUND(T262/12,0)</f>
        <v/>
      </c>
      <c r="DC262">
        <f ref="DC262" t="array">IFERROR(INDEX(CSDA!D$1:D$500,MATCH("Trích giữ"&amp;PAYROLL!DC$2,CSDA!A$1:A$500&amp;CSDA!C$1:C$500,0)),0)</f>
        <v/>
      </c>
      <c r="DD262">
        <f ref="DD262" t="array">IFERROR(INDEX(CSDA!D$1:D$500,MATCH("Trích giữ"&amp;PAYROLL!DD$2,CSDA!A$1:A$500&amp;CSDA!C$1:C$500,0)),0)</f>
        <v/>
      </c>
      <c r="DE262">
        <f ref="DE262" t="array">IFERROR(INDEX(CSDA!D$1:D$500,MATCH("Trích giữ"&amp;PAYROLL!DE$2,CSDA!A$1:A$500&amp;CSDA!C$1:C$500,0)),0)</f>
        <v/>
      </c>
      <c r="DF262">
        <f>IFERROR(INDEX(CSDA!D$1:D$500,MATCH(PAYROLL!DF$2,CSDA!C$1:C$500,0)),0)</f>
        <v/>
      </c>
      <c r="DG262">
        <f ref="DG262" t="array">IFERROR(INDEX(CSDA!D$1:D$500,MATCH("Trích giữ"&amp;PAYROLL!DG$2,CSDA!A$1:A$500&amp;CSDA!C$1:C$500,0)),0)</f>
        <v/>
      </c>
      <c r="DH262">
        <f>ROUND(T262/26,0)</f>
        <v/>
      </c>
      <c r="DI262">
        <f ref="DI262" t="array">IFERROR(INDEX(CSDA!D$1:D$500,MATCH("Trích giữ"&amp;PAYROLL!DI$2,CSDA!A$1:A$500&amp;CSDA!C$1:C$500,0)),0)</f>
        <v/>
      </c>
      <c r="DJ262">
        <f>IF(U262=0,T262*21.5%-BL262,0)</f>
        <v/>
      </c>
      <c r="DK262">
        <f ref="DK262" t="array">IFERROR(INDEX(CSDA!D$1:D$500,MATCH("Trích giữ"&amp;PAYROLL!DK$2,CSDA!A$1:A$500&amp;CSDA!C$1:C$500,0)),0)</f>
        <v/>
      </c>
      <c r="DL262">
        <f>IFERROR(INDEX(CSDA!D$1:D$500,MATCH(PAYROLL!DL$2,CSDA!C$1:C$500,0))/12,0)</f>
        <v/>
      </c>
      <c r="DM262">
        <f>SUM(DB262:DL262)</f>
        <v/>
      </c>
      <c r="DN262">
        <f>IFERROR(INDEX(ADJ!$A$1:$BZ$1000,MATCH(PAYROLL!D262,ADJ!A$1:A$500,0),MATCH(PAYROLL!DN$2,ADJ!$2:$2,0)),0)</f>
        <v/>
      </c>
      <c r="DO262">
        <f>IFERROR(SUM(BP262,DM262:DN262,CX262:DA262)-DT262,0)</f>
        <v/>
      </c>
      <c r="DP262">
        <f ref="DP262" t="array">SUM(BW262*IFERROR(INDEX(CSDA!D$1:D$500,MATCH(BW$2,CSDA!C$1:C$500,0)),0)%,CX262*IFERROR(INDEX(CSDA!D$1:D$500,MATCH(CX$2,CSDA!C$1:C$500,0)),0)%,DA262*IFERROR(INDEX(CSDA!D$1:D$500,MATCH(DA$2,CSDA!C$1:C$500,0)),0)%,DB262*IFERROR(INDEX(CSDA!D$1:D$500,MATCH(DB$2,CSDA!C$1:C$500,0)),0)%,DF262*IFERROR(INDEX(CSDA!D$1:D$500,MATCH("Phí dịch vụ"&amp;PAYROLL!DF$2,CSDA!A$1:A$500&amp;CSDA!C$1:C$500,0)),0)%,DC262*IFERROR(INDEX(CSDA!D$1:D$500,MATCH("Phí dịch vụ"&amp;PAYROLL!DC$2,CSDA!A$1:A$500&amp;CSDA!C$1:C$500,0)),0)%,DH262*IFERROR(INDEX(CSDA!D$1:D$500,MATCH("Phí dịch vụ"&amp;PAYROLL!DH$2,CSDA!A$1:A$500&amp;CSDA!C$1:C$500,0)),0)%,DJ262*IFERROR(INDEX(CSDA!D$1:D$500,MATCH("Phí dịch vụ"&amp;PAYROLL!DJ$2,CSDA!A$1:A$500&amp;CSDA!C$1:C$500,0)),0)%,BN262*IFERROR(INDEX(CSDA!D$1:D$500,MATCH(BN$2,CSDA!C$1:C$500,0)),0)%)-BN262*7%</f>
        <v/>
      </c>
      <c r="DQ262">
        <f>IFERROR(INDEX(ADJ!$A$1:$BZ$1000,MATCH(PAYROLL!D262,ADJ!A$1:A$500,0),MATCH(PAYROLL!DQ$2,ADJ!$2:$2,0)),0)</f>
        <v/>
      </c>
      <c r="DR262">
        <f>IFERROR(INDEX(ADJ!$A$1:$BZ$1000,MATCH(PAYROLL!D262,ADJ!A$1:A$500,0),MATCH(PAYROLL!DR$2,ADJ!$2:$2,0)),0)</f>
        <v/>
      </c>
      <c r="DS262">
        <f>SUM(DP262:DR262)</f>
        <v/>
      </c>
      <c r="DT262">
        <f>EK262</f>
        <v/>
      </c>
      <c r="DU262">
        <f>SUM(DO262:DR262)</f>
        <v/>
      </c>
      <c r="DV262">
        <f>ROUND(DU262*0.1,0)</f>
        <v/>
      </c>
      <c r="DW262">
        <f>DU262+DV262</f>
        <v/>
      </c>
      <c r="DZ262">
        <f>IFERROR(INDEX(ADJ!$A$1:$BZ$1000,MATCH(PAYROLL!$D262,ADJ!A$1:A$500,0),MATCH(PAYROLL!DZ$2,ADJ!$2:$2,0)),0)</f>
        <v/>
      </c>
      <c r="EA262">
        <f>IFERROR(INDEX(ADJ!$A$1:$BZ$1000,MATCH(PAYROLL!$D262,ADJ!A$1:A$500,0),MATCH(PAYROLL!EA$2,ADJ!$2:$2,0)),0)</f>
        <v/>
      </c>
      <c r="EB262">
        <f>IFERROR(INDEX(ADJ!$A$1:$BZ$1000,MATCH(PAYROLL!$D262,ADJ!A$1:A$500,0),MATCH(PAYROLL!EB$2,ADJ!$2:$2,0)),0)</f>
        <v/>
      </c>
      <c r="EC262">
        <f>IFERROR(INDEX(ADJ!$A$1:$BZ$1000,MATCH(PAYROLL!$D262,ADJ!A$1:A$500,0),MATCH(PAYROLL!EC$2,ADJ!$2:$2,0)),0)</f>
        <v/>
      </c>
      <c r="ED262">
        <f>IFERROR(INDEX(ADJ!$A$1:$BZ$1000,MATCH(PAYROLL!$D262,ADJ!A$1:A$500,0),MATCH(PAYROLL!ED$2,ADJ!$2:$2,0)),0)</f>
        <v/>
      </c>
      <c r="EE262">
        <f>IFERROR(INDEX(ADJ!$A$1:$BZ$1000,MATCH(PAYROLL!$D262,ADJ!A$1:A$500,0),MATCH(PAYROLL!EE$2,ADJ!$2:$2,0)),0)</f>
        <v/>
      </c>
      <c r="EF262">
        <f>IFERROR(INDEX(ADJ!$A$1:$BZ$1000,MATCH(PAYROLL!$D262,ADJ!A$1:A$500,0),MATCH(PAYROLL!EF$2,ADJ!$2:$2,0)),0)</f>
        <v/>
      </c>
      <c r="EG262">
        <f>IFERROR(INDEX(ADJ!$A$1:$BZ$1000,MATCH(PAYROLL!$D262,ADJ!A$1:A$500,0),MATCH(PAYROLL!EG$2,ADJ!$2:$2,0)),0)</f>
        <v/>
      </c>
      <c r="EH262">
        <f>IFERROR(INDEX(ADJ!$A$1:$BZ$1000,MATCH(PAYROLL!$D262,ADJ!A$1:A$500,0),MATCH(PAYROLL!EH$2,ADJ!$2:$2,0)),0)</f>
        <v/>
      </c>
      <c r="EI262">
        <f>IFERROR(INDEX(ADJ!$A$1:$BZ$1000,MATCH(PAYROLL!D262,ADJ!A$1:A$500,0),MATCH(PAYROLL!EI$2,ADJ!$2:$2,0)),0)</f>
        <v/>
      </c>
      <c r="EJ262">
        <f>IFERROR(INDEX(ADJ!$A$1:$BZ$1000,MATCH(PAYROLL!$D262,ADJ!A$1:A$500,0),MATCH(PAYROLL!EJ$2,ADJ!$2:$2,0)),0)</f>
        <v/>
      </c>
      <c r="EK262">
        <f>SUM(DZ262:EJ262)</f>
        <v/>
      </c>
    </row>
    <row r="263">
      <c r="A263" t="n">
        <v>261</v>
      </c>
      <c r="B263" t="inlineStr">
        <is>
          <t>Cà Thị Dinh</t>
        </is>
      </c>
      <c r="D263" t="inlineStr">
        <is>
          <t>156807-02</t>
        </is>
      </c>
      <c r="S263">
        <f>IFERROR(INDEX(PIS!$A$1:$BZ$1000,MATCH($D263,PIS!C$1:C$500,0),MATCH("Lương CB tháng trước",PIS!$1:$1,0)),0)</f>
        <v/>
      </c>
      <c r="T263">
        <f>IFERROR(INDEX(PIS!$A$1:$BZ$1000,MATCH($D263,PIS!C$1:C$500,0),MATCH("Lương CB hiện tại",PIS!$1:$1,0)),0)</f>
        <v/>
      </c>
      <c r="U263">
        <f>IFERROR(INDEX(PIS!$A$1:$BZ$1000,MATCH($D263,PIS!C$1:C$500,0),MATCH("Lương đóng BHBB",PIS!$1:$1,0)),0)</f>
        <v/>
      </c>
      <c r="V263">
        <f>IFERROR(INDEX(PIS!$A$1:$BZ$1000,MATCH($D263,PIS!C$1:C$500,0),MATCH(V$2,PIS!$2:$2,0)),0)</f>
        <v/>
      </c>
      <c r="W263">
        <f>IFERROR(INDEX(PIS!$A$1:$BZ$1000,MATCH($D263,PIS!C$1:C$500,0),MATCH(W$2,PIS!$2:$2,0)),0)</f>
        <v/>
      </c>
      <c r="X263">
        <f>IFERROR(INDEX(PIS!$A$1:$BZ$1000,MATCH($D263,PIS!C$1:C$500,0),MATCH(X$2,PIS!$2:$2,0)),0)</f>
        <v/>
      </c>
      <c r="Y263">
        <f>IFERROR(INDEX(PIS!$A$1:$BZ$1000,MATCH($D263,PIS!C$1:C$500,0),MATCH(Y$2,PIS!$2:$2,0)),0)</f>
        <v/>
      </c>
      <c r="Z263">
        <f>IFERROR(INDEX(PIS!$A$1:$BZ$1000,MATCH($D263,PIS!C$1:C$500,0),MATCH(Z$2,PIS!$2:$2,0)),0)</f>
        <v/>
      </c>
      <c r="AA263">
        <f>IFERROR(INDEX(PIS!$A$1:$BZ$1000,MATCH($D263,PIS!C$1:C$500,0),MATCH(AA$2,PIS!$2:$2,0)),0)</f>
        <v/>
      </c>
      <c r="AB263">
        <f>IFERROR(INDEX(PIS!$A$1:$BZ$1000,MATCH($D263,PIS!C$1:C$500,0),MATCH(AB$2,PIS!$2:$2,0)),0)</f>
        <v/>
      </c>
      <c r="AC263">
        <f>SUM(V263:AB263)</f>
        <v/>
      </c>
      <c r="AD263">
        <f>IFERROR(INDEX(TIMESHEET!$A$1:$AI$5000,MATCH($D263,TIMESHEET!A$1:A$500,0),MATCH("T100",TIMESHEET!$2:$2,0))-2,0)</f>
        <v/>
      </c>
      <c r="AE263">
        <f>IFERROR(INDEX(TIMESHEET!$A$1:$AI$5000,MATCH($D263,TIMESHEET!A$1:A$500,0),MATCH("T202",TIMESHEET!$2:$2,0)),0)</f>
        <v/>
      </c>
      <c r="AF263">
        <f>IFERROR(INDEX(TIMESHEET!$A$1:$AI$5000,MATCH($D263,TIMESHEET!A$1:A$500,0),MATCH("T302",TIMESHEET!$2:$2,0)),0)</f>
        <v/>
      </c>
      <c r="AG263">
        <f>IFERROR(INDEX(TIMESHEET!$A$1:$AI$5000,MATCH($D263,TIMESHEET!A$1:A$500,0),MATCH("T406",TIMESHEET!$2:$2,0)),0)</f>
        <v/>
      </c>
      <c r="AH263">
        <f>AE263+AG263</f>
        <v/>
      </c>
      <c r="AI263">
        <f>IFERROR(INDEX(TIMESHEET!$A$1:$AI$5000,MATCH($D263,TIMESHEET!A$1:A$500,0),MATCH("T701",TIMESHEET!$2:$2,0)),0)</f>
        <v/>
      </c>
      <c r="AJ263">
        <f>IFERROR(INDEX(TIMESHEET!$A$1:$AI$5000,MATCH($D263,TIMESHEET!B$1:B$500,0),MATCH("T320",TIMESHEET!$2:$2,0)),0)</f>
        <v/>
      </c>
      <c r="AK263">
        <f>IFERROR(IF(LEFT(INDEX(PIS!O$1:O$500,MATCH(D263,PIS!C$1:C$500)),1)="M",T263/AD263*SUM(AE263:AG263),T263*AD263),0)</f>
        <v/>
      </c>
      <c r="AL263">
        <f>IFERROR(INDEX(ADJ!$A$1:$BZ$1000,MATCH(PAYROLL!D263,ADJ!A$1:A$500,0),MATCH(PAYROLL!AL$2,ADJ!$2:$2,0)),0)</f>
        <v/>
      </c>
      <c r="AM263">
        <f>SUM(AK263:AL263)</f>
        <v/>
      </c>
      <c r="AN263">
        <f>IFERROR(ROUND(V263/$AD263*$AH263,0),0)</f>
        <v/>
      </c>
      <c r="AO263">
        <f>IFERROR(ROUND(W263/$AD263*$AH263,0),0)</f>
        <v/>
      </c>
      <c r="AP263">
        <f>IFERROR(ROUND(X263/$AD263*$AE263,0),0)</f>
        <v/>
      </c>
      <c r="AQ263">
        <f>IFERROR(ROUND(Y263/$AD263*$AH263,0),0)</f>
        <v/>
      </c>
      <c r="AR263">
        <f>IFERROR(ROUND(Z263/$AD263*$AH263,0),0)</f>
        <v/>
      </c>
      <c r="AS263">
        <f>IFERROR(ROUND(AA263/$AD263*$AH263,0),0)</f>
        <v/>
      </c>
      <c r="AT263">
        <f>IFERROR(IF((AE263+AF263+AG263)&gt;13,AB263,ROUND(AB263/AD263*AH263,0)),0)</f>
        <v/>
      </c>
      <c r="AU263">
        <f>IFERROR(INDEX(ADJ!$A$1:$BZ$1000,MATCH(PAYROLL!D263,ADJ!A$1:A$500,0),MATCH(PAYROLL!AU$2,ADJ!$2:$2,0)),0)</f>
        <v/>
      </c>
      <c r="AV263">
        <f>ROUND(SUM(AN263:AU263),0)</f>
        <v/>
      </c>
      <c r="AW263">
        <f>IFERROR(INDEX(TIMESHEET!$A$1:$AI$5000,MATCH(PAYROLL!D263,TIMESHEET!A$1:A$500,0),MATCH("T620",TIMESHEET!$2:$2,0)),0)</f>
        <v/>
      </c>
      <c r="AX263">
        <f>IFERROR(INDEX(TIMESHEET!$A$1:$AI$5000,MATCH(PAYROLL!D263,TIMESHEET!A$1:A$500,0),MATCH("T601",TIMESHEET!$2:$2,0)),0)</f>
        <v/>
      </c>
      <c r="AY263">
        <f>IFERROR(INDEX(TIMESHEET!$A$1:$AI$5000,MATCH(PAYROLL!D263,TIMESHEET!A$1:A$500,0),MATCH("T602",TIMESHEET!$2:$2,0)),0)</f>
        <v/>
      </c>
      <c r="AZ263">
        <f>IFERROR(INDEX(TIMESHEET!$A$1:$AI$5000,MATCH(PAYROLL!D263,TIMESHEET!A$1:A$500,0),MATCH("T603",TIMESHEET!$2:$2,0)),0)</f>
        <v/>
      </c>
      <c r="BA263">
        <f>IFERROR(INDEX(TIMESHEET!$A$1:$AI$5000,MATCH(PAYROLL!D263,TIMESHEET!A$1:A$500,0),MATCH("T611",TIMESHEET!$2:$2,0)),0)</f>
        <v/>
      </c>
      <c r="BB263">
        <f>IFERROR(INDEX(TIMESHEET!$A$1:$AI$5000,MATCH(PAYROLL!D263,TIMESHEET!A$1:A$500,0),MATCH("T612",TIMESHEET!$2:$2,0)),0)</f>
        <v/>
      </c>
      <c r="BC263">
        <f>IFERROR(INDEX(TIMESHEET!$A$1:$AI$5000,MATCH(PAYROLL!D263,TIMESHEET!A$1:A$500,0),MATCH("T613",TIMESHEET!$2:$2,0)),0)</f>
        <v/>
      </c>
      <c r="BD263">
        <f>IFERROR(INDEX(TIMESHEET!$A$1:$AI$5000,MATCH(PAYROLL!D263,TIMESHEET!A$1:A$500,0),MATCH("T500",TIMESHEET!$2:$2,0)),0)</f>
        <v/>
      </c>
      <c r="BE263">
        <f>IFERROR(IF(LEFT(INDEX(PIS!O$1:O$500,MATCH(D263,PIS!C$1:C$500)),1)="M",T263/AD263/8*(AW263+AX263*1.5+AY263*2+AZ263*3+BA263*2.1+BB263*2.7+BC263*3.9+BD263*0.3),T263/8*(AW263+AX263*1.5+AY263*2+AZ263*3+BA263*2.1+BB263*2.7+BC263*3.9+BD263*0.3)),0)</f>
        <v/>
      </c>
      <c r="BF263">
        <f>IFERROR(INDEX(ADJ!$A$1:$BZ$1000,MATCH(PAYROLL!$D263,ADJ!A$1:A$500,0),MATCH(PAYROLL!BF$2,ADJ!$2:$2,0)),0)</f>
        <v/>
      </c>
      <c r="BG263">
        <f>IFERROR(INDEX(ADJ!$A$1:$BZ$1000,MATCH(PAYROLL!D263,ADJ!A$1:A$500,0),MATCH(PAYROLL!BG$2,ADJ!$2:$2,0)),0)</f>
        <v/>
      </c>
      <c r="BH263">
        <f>IFERROR(INDEX(ADJ!$A$1:$BZ$1000,MATCH(PAYROLL!D263,ADJ!A$1:A$500,0),MATCH(PAYROLL!BH$2,ADJ!$2:$2,0)),0)</f>
        <v/>
      </c>
      <c r="BI263">
        <f>IFERROR(INDEX(ADJ!$A$1:$BZ$1000,MATCH(PAYROLL!D263,ADJ!A$1:A$500,0),MATCH(PAYROLL!BI$2,ADJ!$2:$2,0)),0)</f>
        <v/>
      </c>
      <c r="BJ263">
        <f>IFERROR(INDEX(ADJ!$A$1:$BZ$1000,MATCH(PAYROLL!D263,ADJ!A$1:A$500,0),MATCH(PAYROLL!BJ$2,ADJ!$2:$2,0)),0)</f>
        <v/>
      </c>
      <c r="BK263">
        <f>SUM(BF263:BJ263)</f>
        <v/>
      </c>
      <c r="BL263">
        <f>IFERROR(INDEX(ADJ!$A$1:$BZ$1000,MATCH(PAYROLL!D263,ADJ!A$1:A$500,0),MATCH(PAYROLL!BL$2,ADJ!$2:$2,0)),0)</f>
        <v/>
      </c>
      <c r="BM263">
        <f>IFERROR(INDEX(ADJ!$A$1:$BZ$1000,MATCH(PAYROLL!D263,ADJ!A$1:A$500,0),MATCH(PAYROLL!BM$2,ADJ!$2:$2,0)),0)</f>
        <v/>
      </c>
      <c r="BN263">
        <f>IFERROR(INDEX(ADJ!$A$1:$BZ$1000,MATCH(PAYROLL!D263,ADJ!A$1:A$500,0),MATCH(PAYROLL!BN$2,ADJ!$2:$2,0)),0)</f>
        <v/>
      </c>
      <c r="BO263">
        <f>IFERROR(INDEX(ADJ!$A$1:$BZ$1000,MATCH(PAYROLL!D263,ADJ!A$1:A$500,0),MATCH(PAYROLL!BO$2,ADJ!$2:$2,0)),0)</f>
        <v/>
      </c>
      <c r="BP263">
        <f>SUM(AM263,AV263,BE263,BK263,BL263:BO263)</f>
        <v/>
      </c>
      <c r="BQ263">
        <f>BO263</f>
        <v/>
      </c>
      <c r="BR263">
        <f>IFERROR(ROUND(IF(LEFT(INDEX(PIS!O$1:O$500,MATCH(D263,PIS!C$1:C$500)),1)="D",T263/8*(BD263*0.3),IF(LEFT(INDEX(PIS!O$1:O$500,MATCH(D263,PIS!C$1:C$500)),1)="H",T263*($BD263*0.3),T263/$AD263/8*($BD263*0.3))),0),0)</f>
        <v/>
      </c>
      <c r="BS263">
        <f>IF(AP263&lt;1,0,MIN(AP263,730000))</f>
        <v/>
      </c>
      <c r="BT263">
        <f>IFERROR(ROUND((BE263-SUM(AW263:BC263)*T263/AD263/8),0)-BR263,0)</f>
        <v/>
      </c>
      <c r="BU263">
        <f>AO263</f>
        <v/>
      </c>
      <c r="BV263">
        <f>SUM(BQ263:BU263)</f>
        <v/>
      </c>
      <c r="BW263">
        <f>BP263-BV263</f>
        <v/>
      </c>
      <c r="BX263">
        <f>IFERROR(IF(RIGHT(INDEX(PIS!O$1:O$500,MATCH(D263,PIS!C$1:C$500)),5)="Gross",MIN(U263+V263,VLOOKUP("R700",TSC!B:C,2,0)*VLOOKUP("R101",TSC!B:C,2,0))*VLOOKUP("R701",TSC!B:C,2,0)%,0),0)</f>
        <v/>
      </c>
      <c r="BY263">
        <f>IFERROR(IF(RIGHT(INDEX(PIS!O$1:O$500,MATCH(D263,PIS!C$1:C$500)),5)="Gross",MIN(U263+V263,VLOOKUP("R700",TSC!B:C,2,0)*VLOOKUP("R101",TSC!B:C,2,0))*VLOOKUP("T704",TSC!B:C,2,0)%,0),0)</f>
        <v/>
      </c>
      <c r="BZ263">
        <f>IFERROR(IF(RIGHT(INDEX(PIS!O$1:O$500,MATCH(D263,PIS!C$1:C$500)),5)="Gross",MIN(U263+V263,VLOOKUP("R700",TSC!B:C,2,0)*VLOOKUP("1",TSC!F:G,2,0))*VLOOKUP("T705",TSC!B:C,2,0)%,0),0)</f>
        <v/>
      </c>
      <c r="CA263">
        <f>IFERROR(INDEX(ADJ!$A$1:$BZ$1000,MATCH(PAYROLL!D263,ADJ!A$1:A$500,0),MATCH(PAYROLL!CA$2,ADJ!$2:$2,0)),0)</f>
        <v/>
      </c>
      <c r="CB263">
        <f>IFERROR(INDEX(ADJ!$A$1:$BZ$1000,MATCH(PAYROLL!D263,ADJ!A$1:A$500,0),MATCH(PAYROLL!CB$2,ADJ!$2:$2,0)),0)</f>
        <v/>
      </c>
      <c r="CC263">
        <f>SUM(BX263:CB263)</f>
        <v/>
      </c>
      <c r="CD263">
        <f>IFERROR(INDEX(PIS!$A$1:$BZ$1000,MATCH(PAYROLL!D263,PIS!C$1:C$500,0),MATCH(PAYROLL!CD$1,PIS!$1:$1,0)),0)</f>
        <v/>
      </c>
      <c r="CE263">
        <f>IFERROR(IF(OR(INDEX(PIS!P$1:P$500,MATCH(D263,PIS!C$1:C$500,0))="LT2",INDEX(PIS!P$1:P$500,MATCH(D263,PIS!C$1:C$500,0))="P10"),0,SUM(CC263,CD263*VLOOKUP("R601",TSC!B:C,2,0),VLOOKUP("R602",TSC!B:C,2,0))),0)</f>
        <v/>
      </c>
      <c r="CF263">
        <f>MAX(BW263-CE263,0)</f>
        <v/>
      </c>
      <c r="CG263">
        <f>IFERROR(IF(OR(RIGHT(INDEX(PIS!P$1:P$500,MATCH(D263,PIS!C$1:C$500)),5)="P10",RIGHT(INDEX(PIS!P$1:P$500,MATCH(D263,PIS!C$1:C$500)),5)="CK"),0,IF(CF263&lt;=5000000,CF263*5%,IF(CF263&lt;=10000000,CF263*10%-250000,IF(CF263&lt;=18000000,CF263*15%-750000,IF(CF263&lt;=32000000,CF263*20%-1650000,IF(CF263&lt;=52000000,CF263*25%-3250000,IF(CF263&lt;=80000000,BH263*30%-5850000,CF263*35%-9850000))))))),0)</f>
        <v/>
      </c>
      <c r="CH263">
        <f>IFERROR(IF(OR(INDEX(PIS!P$1:P$500,MATCH(D263,PIS!C$1:C$500))="LT",INDEX(PIS!P$1:P$500,MATCH(D263,PIS!C$1:C$500))="CK"),0,IF(CF263&lt;2000000,0,CF263*10%)),0)</f>
        <v/>
      </c>
      <c r="CI263">
        <f>IFERROR(INDEX(ADJ!$A$1:$BZ$1000,MATCH(PAYROLL!D263,ADJ!A$1:A$500,0),MATCH(PAYROLL!CI$2,ADJ!$2:$2,0)),0)</f>
        <v/>
      </c>
      <c r="CJ263">
        <f>IFERROR(INDEX(ADJ!$A$1:$BZ$1000,MATCH(PAYROLL!D263,ADJ!A$1:A$500,0),MATCH(PAYROLL!CJ$2,ADJ!$2:$2,0)),0)</f>
        <v/>
      </c>
      <c r="CK263">
        <f>IFERROR(INDEX(ADJ!$A$1:$BZ$1000,MATCH(PAYROLL!D263,ADJ!A$1:A$500,0),MATCH(PAYROLL!CK$2,ADJ!$2:$2,0)),0)</f>
        <v/>
      </c>
      <c r="CL263">
        <f>SUM(CG263:CK263)</f>
        <v/>
      </c>
      <c r="CM263">
        <f>ROUND(SUM(CH263:CK263),0)</f>
        <v/>
      </c>
      <c r="CN263">
        <f>IFERROR(INDEX(CSDA!D$1:D$500,MATCH($CN$2,CSDA!C$1:C$500,0))*INDEX(PIS!V$1:V$500,MATCH(D263,PIS!C$1:C$500))+INDEX(ADJ!$A$1:$BZ$1000,MATCH(PAYROLL!D263,ADJ!A$1:A$500,0),MATCH(PAYROLL!CN$2,ADJ!$2:$2,0)),0)</f>
        <v/>
      </c>
      <c r="CO263">
        <f>IFERROR(INDEX(ADJ!$A$1:$BZ$1000,MATCH(PAYROLL!D263,ADJ!A$1:A$500,0),MATCH(PAYROLL!CO$2,ADJ!$2:$2,0)),0)</f>
        <v/>
      </c>
      <c r="CP263">
        <f>IFERROR(INDEX(ADJ!$A$1:$BZ$1000,MATCH(PAYROLL!D263,ADJ!A$1:A$500,0),MATCH(PAYROLL!CP$2,ADJ!$2:$2,0)),0)</f>
        <v/>
      </c>
      <c r="CQ263">
        <f>BP263-CL263-CI263-CM263-CN263-CO263-CP263-CC263</f>
        <v/>
      </c>
      <c r="CR263">
        <f>IFERROR(IF(RIGHT(INDEX(PIS!O$1:O$500,MATCH(D263,PIS!C$1:C$500,0)),5)="Gross",MIN(U263+V263,VLOOKUP("R700",TSC!B:C,2,0)*VLOOKUP("R101",TSC!B:C,2,0))*(VLOOKUP("T711",TSC!B:C,2,0)+VLOOKUP("T712",TSC!B:C,2,0))%,MIN(T263+V263,VLOOKUP("R700",TSC!B:C,2,0)*VLOOKUP("R101",TSC!B:C,2,0))*(VLOOKUP("T711",TSC!B:C,2,0)+VLOOKUP("T712",TSC!B:C,2,0)+VLOOKUP("R701",TSC!B:C,2,0))%),0)</f>
        <v/>
      </c>
      <c r="CS263">
        <f>IFERROR(IF(RIGHT(INDEX(PIS!O$1:O$500,MATCH(D263,PIS!C$1:C$500,0)),5)="Gross",MIN(U263+V263,VLOOKUP("R700",TSC!B:C,2,0)*VLOOKUP("R101",TSC!B:C,2,0))*(VLOOKUP("T714",TSC!B:C,2,0))%,MIN(T263+V263,VLOOKUP("R700",TSC!B:C,2,0)*VLOOKUP("R101",TSC!B:C,2,0))*(VLOOKUP("T704",TSC!B:C,2,0)+VLOOKUP("T714",TSC!B:C,2,0))%),0)</f>
        <v/>
      </c>
      <c r="CT263">
        <f>IFERROR(IF(RIGHT(INDEX(PIS!O$1:O$500,MATCH(D263,PIS!C$1:C$500,0)),5)="Gross",MIN(U263+V263,VLOOKUP("R700",TSC!B:C,2,0)*VLOOKUP("R101",TSC!B:C,2,0))*VLOOKUP("T705",TSC!B:C,2,0)%,MIN(T263+V263,VLOOKUP("R700",TSC!B:C,2,0)*VLOOKUP("R101",TSC!B:C,2,0))*VLOOKUP("T705",TSC!B:C,2,0)%),0)</f>
        <v/>
      </c>
      <c r="CU263">
        <f>IFERROR(IF(RIGHT(INDEX(PIS!O$1:O$500,MATCH(D263,PIS!C$1:C$500,0)),5)="Gross",MIN(U263+V263,VLOOKUP("R700",TSC!B:C,2,0)*VLOOKUP("R101",TSC!B:C,2,0))*(VLOOKUP("T713",TSC!B:C,2,0))%,MIN(T263+V263,VLOOKUP("R700",TSC!B:C,2,0)*VLOOKUP("R101",TSC!B:C,2,0))*(VLOOKUP("T713",TSC!B:C,2,0))%),0)</f>
        <v/>
      </c>
      <c r="CV263">
        <f>IFERROR(INDEX(ADJ!$A$1:$BZ$1000,MATCH(PAYROLL!D263,ADJ!A$1:A$500,0),MATCH(PAYROLL!CV$2,ADJ!$2:$2,0)),0)</f>
        <v/>
      </c>
      <c r="CW263">
        <f>IFERROR(INDEX(ADJ!$A$1:$BZ$1000,MATCH(PAYROLL!D263,ADJ!A$1:A$500,0),MATCH(PAYROLL!CW$2,ADJ!$2:$2,0)),0)</f>
        <v/>
      </c>
      <c r="CX263">
        <f>SUM(CR263:CW263)</f>
        <v/>
      </c>
      <c r="CY263">
        <f>ROUND(IF(CR263&gt;0,T263+V263*VLOOKUP("R202",TSC!$B$1:$C$500,2,0),0),0)</f>
        <v/>
      </c>
      <c r="CZ263">
        <f>IFERROR(INDEX(CSDA!D$1:D$500,MATCH($CZ$2,CSDA!C$1:C$500,0)),0)</f>
        <v/>
      </c>
      <c r="DA263">
        <f>ROUND(T263*0.7%,0)</f>
        <v/>
      </c>
      <c r="DB263">
        <f>ROUND(T263/12,0)</f>
        <v/>
      </c>
      <c r="DC263">
        <f ref="DC263" t="array">IFERROR(INDEX(CSDA!D$1:D$500,MATCH("Trích giữ"&amp;PAYROLL!DC$2,CSDA!A$1:A$500&amp;CSDA!C$1:C$500,0)),0)</f>
        <v/>
      </c>
      <c r="DD263">
        <f ref="DD263" t="array">IFERROR(INDEX(CSDA!D$1:D$500,MATCH("Trích giữ"&amp;PAYROLL!DD$2,CSDA!A$1:A$500&amp;CSDA!C$1:C$500,0)),0)</f>
        <v/>
      </c>
      <c r="DE263">
        <f ref="DE263" t="array">IFERROR(INDEX(CSDA!D$1:D$500,MATCH("Trích giữ"&amp;PAYROLL!DE$2,CSDA!A$1:A$500&amp;CSDA!C$1:C$500,0)),0)</f>
        <v/>
      </c>
      <c r="DF263">
        <f>IFERROR(INDEX(CSDA!D$1:D$500,MATCH(PAYROLL!DF$2,CSDA!C$1:C$500,0)),0)</f>
        <v/>
      </c>
      <c r="DG263">
        <f ref="DG263" t="array">IFERROR(INDEX(CSDA!D$1:D$500,MATCH("Trích giữ"&amp;PAYROLL!DG$2,CSDA!A$1:A$500&amp;CSDA!C$1:C$500,0)),0)</f>
        <v/>
      </c>
      <c r="DH263">
        <f>ROUND(T263/26,0)</f>
        <v/>
      </c>
      <c r="DI263">
        <f ref="DI263" t="array">IFERROR(INDEX(CSDA!D$1:D$500,MATCH("Trích giữ"&amp;PAYROLL!DI$2,CSDA!A$1:A$500&amp;CSDA!C$1:C$500,0)),0)</f>
        <v/>
      </c>
      <c r="DJ263">
        <f>IF(U263=0,T263*21.5%-BL263,0)</f>
        <v/>
      </c>
      <c r="DK263">
        <f ref="DK263" t="array">IFERROR(INDEX(CSDA!D$1:D$500,MATCH("Trích giữ"&amp;PAYROLL!DK$2,CSDA!A$1:A$500&amp;CSDA!C$1:C$500,0)),0)</f>
        <v/>
      </c>
      <c r="DL263">
        <f>IFERROR(INDEX(CSDA!D$1:D$500,MATCH(PAYROLL!DL$2,CSDA!C$1:C$500,0))/12,0)</f>
        <v/>
      </c>
      <c r="DM263">
        <f>SUM(DB263:DL263)</f>
        <v/>
      </c>
      <c r="DN263">
        <f>IFERROR(INDEX(ADJ!$A$1:$BZ$1000,MATCH(PAYROLL!D263,ADJ!A$1:A$500,0),MATCH(PAYROLL!DN$2,ADJ!$2:$2,0)),0)</f>
        <v/>
      </c>
      <c r="DO263">
        <f>IFERROR(SUM(BP263,DM263:DN263,CX263:DA263)-DT263,0)</f>
        <v/>
      </c>
      <c r="DP263">
        <f ref="DP263" t="array">SUM(BW263*IFERROR(INDEX(CSDA!D$1:D$500,MATCH(BW$2,CSDA!C$1:C$500,0)),0)%,CX263*IFERROR(INDEX(CSDA!D$1:D$500,MATCH(CX$2,CSDA!C$1:C$500,0)),0)%,DA263*IFERROR(INDEX(CSDA!D$1:D$500,MATCH(DA$2,CSDA!C$1:C$500,0)),0)%,DB263*IFERROR(INDEX(CSDA!D$1:D$500,MATCH(DB$2,CSDA!C$1:C$500,0)),0)%,DF263*IFERROR(INDEX(CSDA!D$1:D$500,MATCH("Phí dịch vụ"&amp;PAYROLL!DF$2,CSDA!A$1:A$500&amp;CSDA!C$1:C$500,0)),0)%,DC263*IFERROR(INDEX(CSDA!D$1:D$500,MATCH("Phí dịch vụ"&amp;PAYROLL!DC$2,CSDA!A$1:A$500&amp;CSDA!C$1:C$500,0)),0)%,DH263*IFERROR(INDEX(CSDA!D$1:D$500,MATCH("Phí dịch vụ"&amp;PAYROLL!DH$2,CSDA!A$1:A$500&amp;CSDA!C$1:C$500,0)),0)%,DJ263*IFERROR(INDEX(CSDA!D$1:D$500,MATCH("Phí dịch vụ"&amp;PAYROLL!DJ$2,CSDA!A$1:A$500&amp;CSDA!C$1:C$500,0)),0)%,BN263*IFERROR(INDEX(CSDA!D$1:D$500,MATCH(BN$2,CSDA!C$1:C$500,0)),0)%)-BN263*7%</f>
        <v/>
      </c>
      <c r="DQ263">
        <f>IFERROR(INDEX(ADJ!$A$1:$BZ$1000,MATCH(PAYROLL!D263,ADJ!A$1:A$500,0),MATCH(PAYROLL!DQ$2,ADJ!$2:$2,0)),0)</f>
        <v/>
      </c>
      <c r="DR263">
        <f>IFERROR(INDEX(ADJ!$A$1:$BZ$1000,MATCH(PAYROLL!D263,ADJ!A$1:A$500,0),MATCH(PAYROLL!DR$2,ADJ!$2:$2,0)),0)</f>
        <v/>
      </c>
      <c r="DS263">
        <f>SUM(DP263:DR263)</f>
        <v/>
      </c>
      <c r="DT263">
        <f>EK263</f>
        <v/>
      </c>
      <c r="DU263">
        <f>SUM(DO263:DR263)</f>
        <v/>
      </c>
      <c r="DV263">
        <f>ROUND(DU263*0.1,0)</f>
        <v/>
      </c>
      <c r="DW263">
        <f>DU263+DV263</f>
        <v/>
      </c>
      <c r="DZ263">
        <f>IFERROR(INDEX(ADJ!$A$1:$BZ$1000,MATCH(PAYROLL!$D263,ADJ!A$1:A$500,0),MATCH(PAYROLL!DZ$2,ADJ!$2:$2,0)),0)</f>
        <v/>
      </c>
      <c r="EA263">
        <f>IFERROR(INDEX(ADJ!$A$1:$BZ$1000,MATCH(PAYROLL!$D263,ADJ!A$1:A$500,0),MATCH(PAYROLL!EA$2,ADJ!$2:$2,0)),0)</f>
        <v/>
      </c>
      <c r="EB263">
        <f>IFERROR(INDEX(ADJ!$A$1:$BZ$1000,MATCH(PAYROLL!$D263,ADJ!A$1:A$500,0),MATCH(PAYROLL!EB$2,ADJ!$2:$2,0)),0)</f>
        <v/>
      </c>
      <c r="EC263">
        <f>IFERROR(INDEX(ADJ!$A$1:$BZ$1000,MATCH(PAYROLL!$D263,ADJ!A$1:A$500,0),MATCH(PAYROLL!EC$2,ADJ!$2:$2,0)),0)</f>
        <v/>
      </c>
      <c r="ED263">
        <f>IFERROR(INDEX(ADJ!$A$1:$BZ$1000,MATCH(PAYROLL!$D263,ADJ!A$1:A$500,0),MATCH(PAYROLL!ED$2,ADJ!$2:$2,0)),0)</f>
        <v/>
      </c>
      <c r="EE263">
        <f>IFERROR(INDEX(ADJ!$A$1:$BZ$1000,MATCH(PAYROLL!$D263,ADJ!A$1:A$500,0),MATCH(PAYROLL!EE$2,ADJ!$2:$2,0)),0)</f>
        <v/>
      </c>
      <c r="EF263">
        <f>IFERROR(INDEX(ADJ!$A$1:$BZ$1000,MATCH(PAYROLL!$D263,ADJ!A$1:A$500,0),MATCH(PAYROLL!EF$2,ADJ!$2:$2,0)),0)</f>
        <v/>
      </c>
      <c r="EG263">
        <f>IFERROR(INDEX(ADJ!$A$1:$BZ$1000,MATCH(PAYROLL!$D263,ADJ!A$1:A$500,0),MATCH(PAYROLL!EG$2,ADJ!$2:$2,0)),0)</f>
        <v/>
      </c>
      <c r="EH263">
        <f>IFERROR(INDEX(ADJ!$A$1:$BZ$1000,MATCH(PAYROLL!$D263,ADJ!A$1:A$500,0),MATCH(PAYROLL!EH$2,ADJ!$2:$2,0)),0)</f>
        <v/>
      </c>
      <c r="EI263">
        <f>IFERROR(INDEX(ADJ!$A$1:$BZ$1000,MATCH(PAYROLL!D263,ADJ!A$1:A$500,0),MATCH(PAYROLL!EI$2,ADJ!$2:$2,0)),0)</f>
        <v/>
      </c>
      <c r="EJ263">
        <f>IFERROR(INDEX(ADJ!$A$1:$BZ$1000,MATCH(PAYROLL!$D263,ADJ!A$1:A$500,0),MATCH(PAYROLL!EJ$2,ADJ!$2:$2,0)),0)</f>
        <v/>
      </c>
      <c r="EK263">
        <f>SUM(DZ263:EJ263)</f>
        <v/>
      </c>
    </row>
    <row r="264">
      <c r="A264" t="n">
        <v>262</v>
      </c>
      <c r="B264" t="inlineStr">
        <is>
          <t>Cao Văn Thiên</t>
        </is>
      </c>
      <c r="D264" t="inlineStr">
        <is>
          <t>108798-03</t>
        </is>
      </c>
      <c r="S264">
        <f>IFERROR(INDEX(PIS!$A$1:$BZ$1000,MATCH($D264,PIS!C$1:C$500,0),MATCH("Lương CB tháng trước",PIS!$1:$1,0)),0)</f>
        <v/>
      </c>
      <c r="T264">
        <f>IFERROR(INDEX(PIS!$A$1:$BZ$1000,MATCH($D264,PIS!C$1:C$500,0),MATCH("Lương CB hiện tại",PIS!$1:$1,0)),0)</f>
        <v/>
      </c>
      <c r="U264">
        <f>IFERROR(INDEX(PIS!$A$1:$BZ$1000,MATCH($D264,PIS!C$1:C$500,0),MATCH("Lương đóng BHBB",PIS!$1:$1,0)),0)</f>
        <v/>
      </c>
      <c r="V264">
        <f>IFERROR(INDEX(PIS!$A$1:$BZ$1000,MATCH($D264,PIS!C$1:C$500,0),MATCH(V$2,PIS!$2:$2,0)),0)</f>
        <v/>
      </c>
      <c r="W264">
        <f>IFERROR(INDEX(PIS!$A$1:$BZ$1000,MATCH($D264,PIS!C$1:C$500,0),MATCH(W$2,PIS!$2:$2,0)),0)</f>
        <v/>
      </c>
      <c r="X264">
        <f>IFERROR(INDEX(PIS!$A$1:$BZ$1000,MATCH($D264,PIS!C$1:C$500,0),MATCH(X$2,PIS!$2:$2,0)),0)</f>
        <v/>
      </c>
      <c r="Y264">
        <f>IFERROR(INDEX(PIS!$A$1:$BZ$1000,MATCH($D264,PIS!C$1:C$500,0),MATCH(Y$2,PIS!$2:$2,0)),0)</f>
        <v/>
      </c>
      <c r="Z264">
        <f>IFERROR(INDEX(PIS!$A$1:$BZ$1000,MATCH($D264,PIS!C$1:C$500,0),MATCH(Z$2,PIS!$2:$2,0)),0)</f>
        <v/>
      </c>
      <c r="AA264">
        <f>IFERROR(INDEX(PIS!$A$1:$BZ$1000,MATCH($D264,PIS!C$1:C$500,0),MATCH(AA$2,PIS!$2:$2,0)),0)</f>
        <v/>
      </c>
      <c r="AB264">
        <f>IFERROR(INDEX(PIS!$A$1:$BZ$1000,MATCH($D264,PIS!C$1:C$500,0),MATCH(AB$2,PIS!$2:$2,0)),0)</f>
        <v/>
      </c>
      <c r="AC264">
        <f>SUM(V264:AB264)</f>
        <v/>
      </c>
      <c r="AD264">
        <f>IFERROR(INDEX(TIMESHEET!$A$1:$AI$5000,MATCH($D264,TIMESHEET!A$1:A$500,0),MATCH("T100",TIMESHEET!$2:$2,0))-2,0)</f>
        <v/>
      </c>
      <c r="AE264">
        <f>IFERROR(INDEX(TIMESHEET!$A$1:$AI$5000,MATCH($D264,TIMESHEET!A$1:A$500,0),MATCH("T202",TIMESHEET!$2:$2,0)),0)</f>
        <v/>
      </c>
      <c r="AF264">
        <f>IFERROR(INDEX(TIMESHEET!$A$1:$AI$5000,MATCH($D264,TIMESHEET!A$1:A$500,0),MATCH("T302",TIMESHEET!$2:$2,0)),0)</f>
        <v/>
      </c>
      <c r="AG264">
        <f>IFERROR(INDEX(TIMESHEET!$A$1:$AI$5000,MATCH($D264,TIMESHEET!A$1:A$500,0),MATCH("T406",TIMESHEET!$2:$2,0)),0)</f>
        <v/>
      </c>
      <c r="AH264">
        <f>AE264+AG264</f>
        <v/>
      </c>
      <c r="AI264">
        <f>IFERROR(INDEX(TIMESHEET!$A$1:$AI$5000,MATCH($D264,TIMESHEET!A$1:A$500,0),MATCH("T701",TIMESHEET!$2:$2,0)),0)</f>
        <v/>
      </c>
      <c r="AJ264">
        <f>IFERROR(INDEX(TIMESHEET!$A$1:$AI$5000,MATCH($D264,TIMESHEET!B$1:B$500,0),MATCH("T320",TIMESHEET!$2:$2,0)),0)</f>
        <v/>
      </c>
      <c r="AK264">
        <f>IFERROR(IF(LEFT(INDEX(PIS!O$1:O$500,MATCH(D264,PIS!C$1:C$500)),1)="M",T264/AD264*SUM(AE264:AG264),T264*AD264),0)</f>
        <v/>
      </c>
      <c r="AL264">
        <f>IFERROR(INDEX(ADJ!$A$1:$BZ$1000,MATCH(PAYROLL!D264,ADJ!A$1:A$500,0),MATCH(PAYROLL!AL$2,ADJ!$2:$2,0)),0)</f>
        <v/>
      </c>
      <c r="AM264">
        <f>SUM(AK264:AL264)</f>
        <v/>
      </c>
      <c r="AN264">
        <f>IFERROR(ROUND(V264/$AD264*$AH264,0),0)</f>
        <v/>
      </c>
      <c r="AO264">
        <f>IFERROR(ROUND(W264/$AD264*$AH264,0),0)</f>
        <v/>
      </c>
      <c r="AP264">
        <f>IFERROR(ROUND(X264/$AD264*$AE264,0),0)</f>
        <v/>
      </c>
      <c r="AQ264">
        <f>IFERROR(ROUND(Y264/$AD264*$AH264,0),0)</f>
        <v/>
      </c>
      <c r="AR264">
        <f>IFERROR(ROUND(Z264/$AD264*$AH264,0),0)</f>
        <v/>
      </c>
      <c r="AS264">
        <f>IFERROR(ROUND(AA264/$AD264*$AH264,0),0)</f>
        <v/>
      </c>
      <c r="AT264">
        <f>IFERROR(IF((AE264+AF264+AG264)&gt;13,AB264,ROUND(AB264/AD264*AH264,0)),0)</f>
        <v/>
      </c>
      <c r="AU264">
        <f>IFERROR(INDEX(ADJ!$A$1:$BZ$1000,MATCH(PAYROLL!D264,ADJ!A$1:A$500,0),MATCH(PAYROLL!AU$2,ADJ!$2:$2,0)),0)</f>
        <v/>
      </c>
      <c r="AV264">
        <f>ROUND(SUM(AN264:AU264),0)</f>
        <v/>
      </c>
      <c r="AW264">
        <f>IFERROR(INDEX(TIMESHEET!$A$1:$AI$5000,MATCH(PAYROLL!D264,TIMESHEET!A$1:A$500,0),MATCH("T620",TIMESHEET!$2:$2,0)),0)</f>
        <v/>
      </c>
      <c r="AX264">
        <f>IFERROR(INDEX(TIMESHEET!$A$1:$AI$5000,MATCH(PAYROLL!D264,TIMESHEET!A$1:A$500,0),MATCH("T601",TIMESHEET!$2:$2,0)),0)</f>
        <v/>
      </c>
      <c r="AY264">
        <f>IFERROR(INDEX(TIMESHEET!$A$1:$AI$5000,MATCH(PAYROLL!D264,TIMESHEET!A$1:A$500,0),MATCH("T602",TIMESHEET!$2:$2,0)),0)</f>
        <v/>
      </c>
      <c r="AZ264">
        <f>IFERROR(INDEX(TIMESHEET!$A$1:$AI$5000,MATCH(PAYROLL!D264,TIMESHEET!A$1:A$500,0),MATCH("T603",TIMESHEET!$2:$2,0)),0)</f>
        <v/>
      </c>
      <c r="BA264">
        <f>IFERROR(INDEX(TIMESHEET!$A$1:$AI$5000,MATCH(PAYROLL!D264,TIMESHEET!A$1:A$500,0),MATCH("T611",TIMESHEET!$2:$2,0)),0)</f>
        <v/>
      </c>
      <c r="BB264">
        <f>IFERROR(INDEX(TIMESHEET!$A$1:$AI$5000,MATCH(PAYROLL!D264,TIMESHEET!A$1:A$500,0),MATCH("T612",TIMESHEET!$2:$2,0)),0)</f>
        <v/>
      </c>
      <c r="BC264">
        <f>IFERROR(INDEX(TIMESHEET!$A$1:$AI$5000,MATCH(PAYROLL!D264,TIMESHEET!A$1:A$500,0),MATCH("T613",TIMESHEET!$2:$2,0)),0)</f>
        <v/>
      </c>
      <c r="BD264">
        <f>IFERROR(INDEX(TIMESHEET!$A$1:$AI$5000,MATCH(PAYROLL!D264,TIMESHEET!A$1:A$500,0),MATCH("T500",TIMESHEET!$2:$2,0)),0)</f>
        <v/>
      </c>
      <c r="BE264">
        <f>IFERROR(IF(LEFT(INDEX(PIS!O$1:O$500,MATCH(D264,PIS!C$1:C$500)),1)="M",T264/AD264/8*(AW264+AX264*1.5+AY264*2+AZ264*3+BA264*2.1+BB264*2.7+BC264*3.9+BD264*0.3),T264/8*(AW264+AX264*1.5+AY264*2+AZ264*3+BA264*2.1+BB264*2.7+BC264*3.9+BD264*0.3)),0)</f>
        <v/>
      </c>
      <c r="BF264">
        <f>IFERROR(INDEX(ADJ!$A$1:$BZ$1000,MATCH(PAYROLL!$D264,ADJ!A$1:A$500,0),MATCH(PAYROLL!BF$2,ADJ!$2:$2,0)),0)</f>
        <v/>
      </c>
      <c r="BG264">
        <f>IFERROR(INDEX(ADJ!$A$1:$BZ$1000,MATCH(PAYROLL!D264,ADJ!A$1:A$500,0),MATCH(PAYROLL!BG$2,ADJ!$2:$2,0)),0)</f>
        <v/>
      </c>
      <c r="BH264">
        <f>IFERROR(INDEX(ADJ!$A$1:$BZ$1000,MATCH(PAYROLL!D264,ADJ!A$1:A$500,0),MATCH(PAYROLL!BH$2,ADJ!$2:$2,0)),0)</f>
        <v/>
      </c>
      <c r="BI264">
        <f>IFERROR(INDEX(ADJ!$A$1:$BZ$1000,MATCH(PAYROLL!D264,ADJ!A$1:A$500,0),MATCH(PAYROLL!BI$2,ADJ!$2:$2,0)),0)</f>
        <v/>
      </c>
      <c r="BJ264">
        <f>IFERROR(INDEX(ADJ!$A$1:$BZ$1000,MATCH(PAYROLL!D264,ADJ!A$1:A$500,0),MATCH(PAYROLL!BJ$2,ADJ!$2:$2,0)),0)</f>
        <v/>
      </c>
      <c r="BK264">
        <f>SUM(BF264:BJ264)</f>
        <v/>
      </c>
      <c r="BL264">
        <f>IFERROR(INDEX(ADJ!$A$1:$BZ$1000,MATCH(PAYROLL!D264,ADJ!A$1:A$500,0),MATCH(PAYROLL!BL$2,ADJ!$2:$2,0)),0)</f>
        <v/>
      </c>
      <c r="BM264">
        <f>IFERROR(INDEX(ADJ!$A$1:$BZ$1000,MATCH(PAYROLL!D264,ADJ!A$1:A$500,0),MATCH(PAYROLL!BM$2,ADJ!$2:$2,0)),0)</f>
        <v/>
      </c>
      <c r="BN264">
        <f>IFERROR(INDEX(ADJ!$A$1:$BZ$1000,MATCH(PAYROLL!D264,ADJ!A$1:A$500,0),MATCH(PAYROLL!BN$2,ADJ!$2:$2,0)),0)</f>
        <v/>
      </c>
      <c r="BO264">
        <f>IFERROR(INDEX(ADJ!$A$1:$BZ$1000,MATCH(PAYROLL!D264,ADJ!A$1:A$500,0),MATCH(PAYROLL!BO$2,ADJ!$2:$2,0)),0)</f>
        <v/>
      </c>
      <c r="BP264">
        <f>SUM(AM264,AV264,BE264,BK264,BL264:BO264)</f>
        <v/>
      </c>
      <c r="BQ264">
        <f>BO264</f>
        <v/>
      </c>
      <c r="BR264">
        <f>IFERROR(ROUND(IF(LEFT(INDEX(PIS!O$1:O$500,MATCH(D264,PIS!C$1:C$500)),1)="D",T264/8*(BD264*0.3),IF(LEFT(INDEX(PIS!O$1:O$500,MATCH(D264,PIS!C$1:C$500)),1)="H",T264*($BD264*0.3),T264/$AD264/8*($BD264*0.3))),0),0)</f>
        <v/>
      </c>
      <c r="BS264">
        <f>IF(AP264&lt;1,0,MIN(AP264,730000))</f>
        <v/>
      </c>
      <c r="BT264">
        <f>IFERROR(ROUND((BE264-SUM(AW264:BC264)*T264/AD264/8),0)-BR264,0)</f>
        <v/>
      </c>
      <c r="BU264">
        <f>AO264</f>
        <v/>
      </c>
      <c r="BV264">
        <f>SUM(BQ264:BU264)</f>
        <v/>
      </c>
      <c r="BW264">
        <f>BP264-BV264</f>
        <v/>
      </c>
      <c r="BX264">
        <f>IFERROR(IF(RIGHT(INDEX(PIS!O$1:O$500,MATCH(D264,PIS!C$1:C$500)),5)="Gross",MIN(U264+V264,VLOOKUP("R700",TSC!B:C,2,0)*VLOOKUP("R101",TSC!B:C,2,0))*VLOOKUP("R701",TSC!B:C,2,0)%,0),0)</f>
        <v/>
      </c>
      <c r="BY264">
        <f>IFERROR(IF(RIGHT(INDEX(PIS!O$1:O$500,MATCH(D264,PIS!C$1:C$500)),5)="Gross",MIN(U264+V264,VLOOKUP("R700",TSC!B:C,2,0)*VLOOKUP("R101",TSC!B:C,2,0))*VLOOKUP("T704",TSC!B:C,2,0)%,0),0)</f>
        <v/>
      </c>
      <c r="BZ264">
        <f>IFERROR(IF(RIGHT(INDEX(PIS!O$1:O$500,MATCH(D264,PIS!C$1:C$500)),5)="Gross",MIN(U264+V264,VLOOKUP("R700",TSC!B:C,2,0)*VLOOKUP("1",TSC!F:G,2,0))*VLOOKUP("T705",TSC!B:C,2,0)%,0),0)</f>
        <v/>
      </c>
      <c r="CA264">
        <f>IFERROR(INDEX(ADJ!$A$1:$BZ$1000,MATCH(PAYROLL!D264,ADJ!A$1:A$500,0),MATCH(PAYROLL!CA$2,ADJ!$2:$2,0)),0)</f>
        <v/>
      </c>
      <c r="CB264">
        <f>IFERROR(INDEX(ADJ!$A$1:$BZ$1000,MATCH(PAYROLL!D264,ADJ!A$1:A$500,0),MATCH(PAYROLL!CB$2,ADJ!$2:$2,0)),0)</f>
        <v/>
      </c>
      <c r="CC264">
        <f>SUM(BX264:CB264)</f>
        <v/>
      </c>
      <c r="CD264">
        <f>IFERROR(INDEX(PIS!$A$1:$BZ$1000,MATCH(PAYROLL!D264,PIS!C$1:C$500,0),MATCH(PAYROLL!CD$1,PIS!$1:$1,0)),0)</f>
        <v/>
      </c>
      <c r="CE264">
        <f>IFERROR(IF(OR(INDEX(PIS!P$1:P$500,MATCH(D264,PIS!C$1:C$500,0))="LT2",INDEX(PIS!P$1:P$500,MATCH(D264,PIS!C$1:C$500,0))="P10"),0,SUM(CC264,CD264*VLOOKUP("R601",TSC!B:C,2,0),VLOOKUP("R602",TSC!B:C,2,0))),0)</f>
        <v/>
      </c>
      <c r="CF264">
        <f>MAX(BW264-CE264,0)</f>
        <v/>
      </c>
      <c r="CG264">
        <f>IFERROR(IF(OR(RIGHT(INDEX(PIS!P$1:P$500,MATCH(D264,PIS!C$1:C$500)),5)="P10",RIGHT(INDEX(PIS!P$1:P$500,MATCH(D264,PIS!C$1:C$500)),5)="CK"),0,IF(CF264&lt;=5000000,CF264*5%,IF(CF264&lt;=10000000,CF264*10%-250000,IF(CF264&lt;=18000000,CF264*15%-750000,IF(CF264&lt;=32000000,CF264*20%-1650000,IF(CF264&lt;=52000000,CF264*25%-3250000,IF(CF264&lt;=80000000,BH264*30%-5850000,CF264*35%-9850000))))))),0)</f>
        <v/>
      </c>
      <c r="CH264">
        <f>IFERROR(IF(OR(INDEX(PIS!P$1:P$500,MATCH(D264,PIS!C$1:C$500))="LT",INDEX(PIS!P$1:P$500,MATCH(D264,PIS!C$1:C$500))="CK"),0,IF(CF264&lt;2000000,0,CF264*10%)),0)</f>
        <v/>
      </c>
      <c r="CI264">
        <f>IFERROR(INDEX(ADJ!$A$1:$BZ$1000,MATCH(PAYROLL!D264,ADJ!A$1:A$500,0),MATCH(PAYROLL!CI$2,ADJ!$2:$2,0)),0)</f>
        <v/>
      </c>
      <c r="CJ264">
        <f>IFERROR(INDEX(ADJ!$A$1:$BZ$1000,MATCH(PAYROLL!D264,ADJ!A$1:A$500,0),MATCH(PAYROLL!CJ$2,ADJ!$2:$2,0)),0)</f>
        <v/>
      </c>
      <c r="CK264">
        <f>IFERROR(INDEX(ADJ!$A$1:$BZ$1000,MATCH(PAYROLL!D264,ADJ!A$1:A$500,0),MATCH(PAYROLL!CK$2,ADJ!$2:$2,0)),0)</f>
        <v/>
      </c>
      <c r="CL264">
        <f>SUM(CG264:CK264)</f>
        <v/>
      </c>
      <c r="CM264">
        <f>ROUND(SUM(CH264:CK264),0)</f>
        <v/>
      </c>
      <c r="CN264">
        <f>IFERROR(INDEX(CSDA!D$1:D$500,MATCH($CN$2,CSDA!C$1:C$500,0))*INDEX(PIS!V$1:V$500,MATCH(D264,PIS!C$1:C$500))+INDEX(ADJ!$A$1:$BZ$1000,MATCH(PAYROLL!D264,ADJ!A$1:A$500,0),MATCH(PAYROLL!CN$2,ADJ!$2:$2,0)),0)</f>
        <v/>
      </c>
      <c r="CO264">
        <f>IFERROR(INDEX(ADJ!$A$1:$BZ$1000,MATCH(PAYROLL!D264,ADJ!A$1:A$500,0),MATCH(PAYROLL!CO$2,ADJ!$2:$2,0)),0)</f>
        <v/>
      </c>
      <c r="CP264">
        <f>IFERROR(INDEX(ADJ!$A$1:$BZ$1000,MATCH(PAYROLL!D264,ADJ!A$1:A$500,0),MATCH(PAYROLL!CP$2,ADJ!$2:$2,0)),0)</f>
        <v/>
      </c>
      <c r="CQ264">
        <f>BP264-CL264-CI264-CM264-CN264-CO264-CP264-CC264</f>
        <v/>
      </c>
      <c r="CR264">
        <f>IFERROR(IF(RIGHT(INDEX(PIS!O$1:O$500,MATCH(D264,PIS!C$1:C$500,0)),5)="Gross",MIN(U264+V264,VLOOKUP("R700",TSC!B:C,2,0)*VLOOKUP("R101",TSC!B:C,2,0))*(VLOOKUP("T711",TSC!B:C,2,0)+VLOOKUP("T712",TSC!B:C,2,0))%,MIN(T264+V264,VLOOKUP("R700",TSC!B:C,2,0)*VLOOKUP("R101",TSC!B:C,2,0))*(VLOOKUP("T711",TSC!B:C,2,0)+VLOOKUP("T712",TSC!B:C,2,0)+VLOOKUP("R701",TSC!B:C,2,0))%),0)</f>
        <v/>
      </c>
      <c r="CS264">
        <f>IFERROR(IF(RIGHT(INDEX(PIS!O$1:O$500,MATCH(D264,PIS!C$1:C$500,0)),5)="Gross",MIN(U264+V264,VLOOKUP("R700",TSC!B:C,2,0)*VLOOKUP("R101",TSC!B:C,2,0))*(VLOOKUP("T714",TSC!B:C,2,0))%,MIN(T264+V264,VLOOKUP("R700",TSC!B:C,2,0)*VLOOKUP("R101",TSC!B:C,2,0))*(VLOOKUP("T704",TSC!B:C,2,0)+VLOOKUP("T714",TSC!B:C,2,0))%),0)</f>
        <v/>
      </c>
      <c r="CT264">
        <f>IFERROR(IF(RIGHT(INDEX(PIS!O$1:O$500,MATCH(D264,PIS!C$1:C$500,0)),5)="Gross",MIN(U264+V264,VLOOKUP("R700",TSC!B:C,2,0)*VLOOKUP("R101",TSC!B:C,2,0))*VLOOKUP("T705",TSC!B:C,2,0)%,MIN(T264+V264,VLOOKUP("R700",TSC!B:C,2,0)*VLOOKUP("R101",TSC!B:C,2,0))*VLOOKUP("T705",TSC!B:C,2,0)%),0)</f>
        <v/>
      </c>
      <c r="CU264">
        <f>IFERROR(IF(RIGHT(INDEX(PIS!O$1:O$500,MATCH(D264,PIS!C$1:C$500,0)),5)="Gross",MIN(U264+V264,VLOOKUP("R700",TSC!B:C,2,0)*VLOOKUP("R101",TSC!B:C,2,0))*(VLOOKUP("T713",TSC!B:C,2,0))%,MIN(T264+V264,VLOOKUP("R700",TSC!B:C,2,0)*VLOOKUP("R101",TSC!B:C,2,0))*(VLOOKUP("T713",TSC!B:C,2,0))%),0)</f>
        <v/>
      </c>
      <c r="CV264">
        <f>IFERROR(INDEX(ADJ!$A$1:$BZ$1000,MATCH(PAYROLL!D264,ADJ!A$1:A$500,0),MATCH(PAYROLL!CV$2,ADJ!$2:$2,0)),0)</f>
        <v/>
      </c>
      <c r="CW264">
        <f>IFERROR(INDEX(ADJ!$A$1:$BZ$1000,MATCH(PAYROLL!D264,ADJ!A$1:A$500,0),MATCH(PAYROLL!CW$2,ADJ!$2:$2,0)),0)</f>
        <v/>
      </c>
      <c r="CX264">
        <f>SUM(CR264:CW264)</f>
        <v/>
      </c>
      <c r="CY264">
        <f>ROUND(IF(CR264&gt;0,T264+V264*VLOOKUP("R202",TSC!$B$1:$C$500,2,0),0),0)</f>
        <v/>
      </c>
      <c r="CZ264">
        <f>IFERROR(INDEX(CSDA!D$1:D$500,MATCH($CZ$2,CSDA!C$1:C$500,0)),0)</f>
        <v/>
      </c>
      <c r="DA264">
        <f>ROUND(T264*0.7%,0)</f>
        <v/>
      </c>
      <c r="DB264">
        <f>ROUND(T264/12,0)</f>
        <v/>
      </c>
      <c r="DC264">
        <f ref="DC264" t="array">IFERROR(INDEX(CSDA!D$1:D$500,MATCH("Trích giữ"&amp;PAYROLL!DC$2,CSDA!A$1:A$500&amp;CSDA!C$1:C$500,0)),0)</f>
        <v/>
      </c>
      <c r="DD264">
        <f ref="DD264" t="array">IFERROR(INDEX(CSDA!D$1:D$500,MATCH("Trích giữ"&amp;PAYROLL!DD$2,CSDA!A$1:A$500&amp;CSDA!C$1:C$500,0)),0)</f>
        <v/>
      </c>
      <c r="DE264">
        <f ref="DE264" t="array">IFERROR(INDEX(CSDA!D$1:D$500,MATCH("Trích giữ"&amp;PAYROLL!DE$2,CSDA!A$1:A$500&amp;CSDA!C$1:C$500,0)),0)</f>
        <v/>
      </c>
      <c r="DF264">
        <f>IFERROR(INDEX(CSDA!D$1:D$500,MATCH(PAYROLL!DF$2,CSDA!C$1:C$500,0)),0)</f>
        <v/>
      </c>
      <c r="DG264">
        <f ref="DG264" t="array">IFERROR(INDEX(CSDA!D$1:D$500,MATCH("Trích giữ"&amp;PAYROLL!DG$2,CSDA!A$1:A$500&amp;CSDA!C$1:C$500,0)),0)</f>
        <v/>
      </c>
      <c r="DH264">
        <f>ROUND(T264/26,0)</f>
        <v/>
      </c>
      <c r="DI264">
        <f ref="DI264" t="array">IFERROR(INDEX(CSDA!D$1:D$500,MATCH("Trích giữ"&amp;PAYROLL!DI$2,CSDA!A$1:A$500&amp;CSDA!C$1:C$500,0)),0)</f>
        <v/>
      </c>
      <c r="DJ264">
        <f>IF(U264=0,T264*21.5%-BL264,0)</f>
        <v/>
      </c>
      <c r="DK264">
        <f ref="DK264" t="array">IFERROR(INDEX(CSDA!D$1:D$500,MATCH("Trích giữ"&amp;PAYROLL!DK$2,CSDA!A$1:A$500&amp;CSDA!C$1:C$500,0)),0)</f>
        <v/>
      </c>
      <c r="DL264">
        <f>IFERROR(INDEX(CSDA!D$1:D$500,MATCH(PAYROLL!DL$2,CSDA!C$1:C$500,0))/12,0)</f>
        <v/>
      </c>
      <c r="DM264">
        <f>SUM(DB264:DL264)</f>
        <v/>
      </c>
      <c r="DN264">
        <f>IFERROR(INDEX(ADJ!$A$1:$BZ$1000,MATCH(PAYROLL!D264,ADJ!A$1:A$500,0),MATCH(PAYROLL!DN$2,ADJ!$2:$2,0)),0)</f>
        <v/>
      </c>
      <c r="DO264">
        <f>IFERROR(SUM(BP264,DM264:DN264,CX264:DA264)-DT264,0)</f>
        <v/>
      </c>
      <c r="DP264">
        <f ref="DP264" t="array">SUM(BW264*IFERROR(INDEX(CSDA!D$1:D$500,MATCH(BW$2,CSDA!C$1:C$500,0)),0)%,CX264*IFERROR(INDEX(CSDA!D$1:D$500,MATCH(CX$2,CSDA!C$1:C$500,0)),0)%,DA264*IFERROR(INDEX(CSDA!D$1:D$500,MATCH(DA$2,CSDA!C$1:C$500,0)),0)%,DB264*IFERROR(INDEX(CSDA!D$1:D$500,MATCH(DB$2,CSDA!C$1:C$500,0)),0)%,DF264*IFERROR(INDEX(CSDA!D$1:D$500,MATCH("Phí dịch vụ"&amp;PAYROLL!DF$2,CSDA!A$1:A$500&amp;CSDA!C$1:C$500,0)),0)%,DC264*IFERROR(INDEX(CSDA!D$1:D$500,MATCH("Phí dịch vụ"&amp;PAYROLL!DC$2,CSDA!A$1:A$500&amp;CSDA!C$1:C$500,0)),0)%,DH264*IFERROR(INDEX(CSDA!D$1:D$500,MATCH("Phí dịch vụ"&amp;PAYROLL!DH$2,CSDA!A$1:A$500&amp;CSDA!C$1:C$500,0)),0)%,DJ264*IFERROR(INDEX(CSDA!D$1:D$500,MATCH("Phí dịch vụ"&amp;PAYROLL!DJ$2,CSDA!A$1:A$500&amp;CSDA!C$1:C$500,0)),0)%,BN264*IFERROR(INDEX(CSDA!D$1:D$500,MATCH(BN$2,CSDA!C$1:C$500,0)),0)%)-BN264*7%</f>
        <v/>
      </c>
      <c r="DQ264">
        <f>IFERROR(INDEX(ADJ!$A$1:$BZ$1000,MATCH(PAYROLL!D264,ADJ!A$1:A$500,0),MATCH(PAYROLL!DQ$2,ADJ!$2:$2,0)),0)</f>
        <v/>
      </c>
      <c r="DR264">
        <f>IFERROR(INDEX(ADJ!$A$1:$BZ$1000,MATCH(PAYROLL!D264,ADJ!A$1:A$500,0),MATCH(PAYROLL!DR$2,ADJ!$2:$2,0)),0)</f>
        <v/>
      </c>
      <c r="DS264">
        <f>SUM(DP264:DR264)</f>
        <v/>
      </c>
      <c r="DT264">
        <f>EK264</f>
        <v/>
      </c>
      <c r="DU264">
        <f>SUM(DO264:DR264)</f>
        <v/>
      </c>
      <c r="DV264">
        <f>ROUND(DU264*0.1,0)</f>
        <v/>
      </c>
      <c r="DW264">
        <f>DU264+DV264</f>
        <v/>
      </c>
      <c r="DZ264">
        <f>IFERROR(INDEX(ADJ!$A$1:$BZ$1000,MATCH(PAYROLL!$D264,ADJ!A$1:A$500,0),MATCH(PAYROLL!DZ$2,ADJ!$2:$2,0)),0)</f>
        <v/>
      </c>
      <c r="EA264">
        <f>IFERROR(INDEX(ADJ!$A$1:$BZ$1000,MATCH(PAYROLL!$D264,ADJ!A$1:A$500,0),MATCH(PAYROLL!EA$2,ADJ!$2:$2,0)),0)</f>
        <v/>
      </c>
      <c r="EB264">
        <f>IFERROR(INDEX(ADJ!$A$1:$BZ$1000,MATCH(PAYROLL!$D264,ADJ!A$1:A$500,0),MATCH(PAYROLL!EB$2,ADJ!$2:$2,0)),0)</f>
        <v/>
      </c>
      <c r="EC264">
        <f>IFERROR(INDEX(ADJ!$A$1:$BZ$1000,MATCH(PAYROLL!$D264,ADJ!A$1:A$500,0),MATCH(PAYROLL!EC$2,ADJ!$2:$2,0)),0)</f>
        <v/>
      </c>
      <c r="ED264">
        <f>IFERROR(INDEX(ADJ!$A$1:$BZ$1000,MATCH(PAYROLL!$D264,ADJ!A$1:A$500,0),MATCH(PAYROLL!ED$2,ADJ!$2:$2,0)),0)</f>
        <v/>
      </c>
      <c r="EE264">
        <f>IFERROR(INDEX(ADJ!$A$1:$BZ$1000,MATCH(PAYROLL!$D264,ADJ!A$1:A$500,0),MATCH(PAYROLL!EE$2,ADJ!$2:$2,0)),0)</f>
        <v/>
      </c>
      <c r="EF264">
        <f>IFERROR(INDEX(ADJ!$A$1:$BZ$1000,MATCH(PAYROLL!$D264,ADJ!A$1:A$500,0),MATCH(PAYROLL!EF$2,ADJ!$2:$2,0)),0)</f>
        <v/>
      </c>
      <c r="EG264">
        <f>IFERROR(INDEX(ADJ!$A$1:$BZ$1000,MATCH(PAYROLL!$D264,ADJ!A$1:A$500,0),MATCH(PAYROLL!EG$2,ADJ!$2:$2,0)),0)</f>
        <v/>
      </c>
      <c r="EH264">
        <f>IFERROR(INDEX(ADJ!$A$1:$BZ$1000,MATCH(PAYROLL!$D264,ADJ!A$1:A$500,0),MATCH(PAYROLL!EH$2,ADJ!$2:$2,0)),0)</f>
        <v/>
      </c>
      <c r="EI264">
        <f>IFERROR(INDEX(ADJ!$A$1:$BZ$1000,MATCH(PAYROLL!D264,ADJ!A$1:A$500,0),MATCH(PAYROLL!EI$2,ADJ!$2:$2,0)),0)</f>
        <v/>
      </c>
      <c r="EJ264">
        <f>IFERROR(INDEX(ADJ!$A$1:$BZ$1000,MATCH(PAYROLL!$D264,ADJ!A$1:A$500,0),MATCH(PAYROLL!EJ$2,ADJ!$2:$2,0)),0)</f>
        <v/>
      </c>
      <c r="EK264">
        <f>SUM(DZ264:EJ264)</f>
        <v/>
      </c>
    </row>
    <row r="265">
      <c r="A265" t="n">
        <v>263</v>
      </c>
      <c r="B265" t="inlineStr">
        <is>
          <t>Cao Văn Khánh</t>
        </is>
      </c>
      <c r="D265" t="inlineStr">
        <is>
          <t>148906-03</t>
        </is>
      </c>
      <c r="S265">
        <f>IFERROR(INDEX(PIS!$A$1:$BZ$1000,MATCH($D265,PIS!C$1:C$500,0),MATCH("Lương CB tháng trước",PIS!$1:$1,0)),0)</f>
        <v/>
      </c>
      <c r="T265">
        <f>IFERROR(INDEX(PIS!$A$1:$BZ$1000,MATCH($D265,PIS!C$1:C$500,0),MATCH("Lương CB hiện tại",PIS!$1:$1,0)),0)</f>
        <v/>
      </c>
      <c r="U265">
        <f>IFERROR(INDEX(PIS!$A$1:$BZ$1000,MATCH($D265,PIS!C$1:C$500,0),MATCH("Lương đóng BHBB",PIS!$1:$1,0)),0)</f>
        <v/>
      </c>
      <c r="V265">
        <f>IFERROR(INDEX(PIS!$A$1:$BZ$1000,MATCH($D265,PIS!C$1:C$500,0),MATCH(V$2,PIS!$2:$2,0)),0)</f>
        <v/>
      </c>
      <c r="W265">
        <f>IFERROR(INDEX(PIS!$A$1:$BZ$1000,MATCH($D265,PIS!C$1:C$500,0),MATCH(W$2,PIS!$2:$2,0)),0)</f>
        <v/>
      </c>
      <c r="X265">
        <f>IFERROR(INDEX(PIS!$A$1:$BZ$1000,MATCH($D265,PIS!C$1:C$500,0),MATCH(X$2,PIS!$2:$2,0)),0)</f>
        <v/>
      </c>
      <c r="Y265">
        <f>IFERROR(INDEX(PIS!$A$1:$BZ$1000,MATCH($D265,PIS!C$1:C$500,0),MATCH(Y$2,PIS!$2:$2,0)),0)</f>
        <v/>
      </c>
      <c r="Z265">
        <f>IFERROR(INDEX(PIS!$A$1:$BZ$1000,MATCH($D265,PIS!C$1:C$500,0),MATCH(Z$2,PIS!$2:$2,0)),0)</f>
        <v/>
      </c>
      <c r="AA265">
        <f>IFERROR(INDEX(PIS!$A$1:$BZ$1000,MATCH($D265,PIS!C$1:C$500,0),MATCH(AA$2,PIS!$2:$2,0)),0)</f>
        <v/>
      </c>
      <c r="AB265">
        <f>IFERROR(INDEX(PIS!$A$1:$BZ$1000,MATCH($D265,PIS!C$1:C$500,0),MATCH(AB$2,PIS!$2:$2,0)),0)</f>
        <v/>
      </c>
      <c r="AC265">
        <f>SUM(V265:AB265)</f>
        <v/>
      </c>
      <c r="AD265">
        <f>IFERROR(INDEX(TIMESHEET!$A$1:$AI$5000,MATCH($D265,TIMESHEET!A$1:A$500,0),MATCH("T100",TIMESHEET!$2:$2,0))-2,0)</f>
        <v/>
      </c>
      <c r="AE265">
        <f>IFERROR(INDEX(TIMESHEET!$A$1:$AI$5000,MATCH($D265,TIMESHEET!A$1:A$500,0),MATCH("T202",TIMESHEET!$2:$2,0)),0)</f>
        <v/>
      </c>
      <c r="AF265">
        <f>IFERROR(INDEX(TIMESHEET!$A$1:$AI$5000,MATCH($D265,TIMESHEET!A$1:A$500,0),MATCH("T302",TIMESHEET!$2:$2,0)),0)</f>
        <v/>
      </c>
      <c r="AG265">
        <f>IFERROR(INDEX(TIMESHEET!$A$1:$AI$5000,MATCH($D265,TIMESHEET!A$1:A$500,0),MATCH("T406",TIMESHEET!$2:$2,0)),0)</f>
        <v/>
      </c>
      <c r="AH265">
        <f>AE265+AG265</f>
        <v/>
      </c>
      <c r="AI265">
        <f>IFERROR(INDEX(TIMESHEET!$A$1:$AI$5000,MATCH($D265,TIMESHEET!A$1:A$500,0),MATCH("T701",TIMESHEET!$2:$2,0)),0)</f>
        <v/>
      </c>
      <c r="AJ265">
        <f>IFERROR(INDEX(TIMESHEET!$A$1:$AI$5000,MATCH($D265,TIMESHEET!B$1:B$500,0),MATCH("T320",TIMESHEET!$2:$2,0)),0)</f>
        <v/>
      </c>
      <c r="AK265">
        <f>IFERROR(IF(LEFT(INDEX(PIS!O$1:O$500,MATCH(D265,PIS!C$1:C$500)),1)="M",T265/AD265*SUM(AE265:AG265),T265*AD265),0)</f>
        <v/>
      </c>
      <c r="AL265">
        <f>IFERROR(INDEX(ADJ!$A$1:$BZ$1000,MATCH(PAYROLL!D265,ADJ!A$1:A$500,0),MATCH(PAYROLL!AL$2,ADJ!$2:$2,0)),0)</f>
        <v/>
      </c>
      <c r="AM265">
        <f>SUM(AK265:AL265)</f>
        <v/>
      </c>
      <c r="AN265">
        <f>IFERROR(ROUND(V265/$AD265*$AH265,0),0)</f>
        <v/>
      </c>
      <c r="AO265">
        <f>IFERROR(ROUND(W265/$AD265*$AH265,0),0)</f>
        <v/>
      </c>
      <c r="AP265">
        <f>IFERROR(ROUND(X265/$AD265*$AE265,0),0)</f>
        <v/>
      </c>
      <c r="AQ265">
        <f>IFERROR(ROUND(Y265/$AD265*$AH265,0),0)</f>
        <v/>
      </c>
      <c r="AR265">
        <f>IFERROR(ROUND(Z265/$AD265*$AH265,0),0)</f>
        <v/>
      </c>
      <c r="AS265">
        <f>IFERROR(ROUND(AA265/$AD265*$AH265,0),0)</f>
        <v/>
      </c>
      <c r="AT265">
        <f>IFERROR(IF((AE265+AF265+AG265)&gt;13,AB265,ROUND(AB265/AD265*AH265,0)),0)</f>
        <v/>
      </c>
      <c r="AU265">
        <f>IFERROR(INDEX(ADJ!$A$1:$BZ$1000,MATCH(PAYROLL!D265,ADJ!A$1:A$500,0),MATCH(PAYROLL!AU$2,ADJ!$2:$2,0)),0)</f>
        <v/>
      </c>
      <c r="AV265">
        <f>ROUND(SUM(AN265:AU265),0)</f>
        <v/>
      </c>
      <c r="AW265">
        <f>IFERROR(INDEX(TIMESHEET!$A$1:$AI$5000,MATCH(PAYROLL!D265,TIMESHEET!A$1:A$500,0),MATCH("T620",TIMESHEET!$2:$2,0)),0)</f>
        <v/>
      </c>
      <c r="AX265">
        <f>IFERROR(INDEX(TIMESHEET!$A$1:$AI$5000,MATCH(PAYROLL!D265,TIMESHEET!A$1:A$500,0),MATCH("T601",TIMESHEET!$2:$2,0)),0)</f>
        <v/>
      </c>
      <c r="AY265">
        <f>IFERROR(INDEX(TIMESHEET!$A$1:$AI$5000,MATCH(PAYROLL!D265,TIMESHEET!A$1:A$500,0),MATCH("T602",TIMESHEET!$2:$2,0)),0)</f>
        <v/>
      </c>
      <c r="AZ265">
        <f>IFERROR(INDEX(TIMESHEET!$A$1:$AI$5000,MATCH(PAYROLL!D265,TIMESHEET!A$1:A$500,0),MATCH("T603",TIMESHEET!$2:$2,0)),0)</f>
        <v/>
      </c>
      <c r="BA265">
        <f>IFERROR(INDEX(TIMESHEET!$A$1:$AI$5000,MATCH(PAYROLL!D265,TIMESHEET!A$1:A$500,0),MATCH("T611",TIMESHEET!$2:$2,0)),0)</f>
        <v/>
      </c>
      <c r="BB265">
        <f>IFERROR(INDEX(TIMESHEET!$A$1:$AI$5000,MATCH(PAYROLL!D265,TIMESHEET!A$1:A$500,0),MATCH("T612",TIMESHEET!$2:$2,0)),0)</f>
        <v/>
      </c>
      <c r="BC265">
        <f>IFERROR(INDEX(TIMESHEET!$A$1:$AI$5000,MATCH(PAYROLL!D265,TIMESHEET!A$1:A$500,0),MATCH("T613",TIMESHEET!$2:$2,0)),0)</f>
        <v/>
      </c>
      <c r="BD265">
        <f>IFERROR(INDEX(TIMESHEET!$A$1:$AI$5000,MATCH(PAYROLL!D265,TIMESHEET!A$1:A$500,0),MATCH("T500",TIMESHEET!$2:$2,0)),0)</f>
        <v/>
      </c>
      <c r="BE265">
        <f>IFERROR(IF(LEFT(INDEX(PIS!O$1:O$500,MATCH(D265,PIS!C$1:C$500)),1)="M",T265/AD265/8*(AW265+AX265*1.5+AY265*2+AZ265*3+BA265*2.1+BB265*2.7+BC265*3.9+BD265*0.3),T265/8*(AW265+AX265*1.5+AY265*2+AZ265*3+BA265*2.1+BB265*2.7+BC265*3.9+BD265*0.3)),0)</f>
        <v/>
      </c>
      <c r="BF265">
        <f>IFERROR(INDEX(ADJ!$A$1:$BZ$1000,MATCH(PAYROLL!$D265,ADJ!A$1:A$500,0),MATCH(PAYROLL!BF$2,ADJ!$2:$2,0)),0)</f>
        <v/>
      </c>
      <c r="BG265">
        <f>IFERROR(INDEX(ADJ!$A$1:$BZ$1000,MATCH(PAYROLL!D265,ADJ!A$1:A$500,0),MATCH(PAYROLL!BG$2,ADJ!$2:$2,0)),0)</f>
        <v/>
      </c>
      <c r="BH265">
        <f>IFERROR(INDEX(ADJ!$A$1:$BZ$1000,MATCH(PAYROLL!D265,ADJ!A$1:A$500,0),MATCH(PAYROLL!BH$2,ADJ!$2:$2,0)),0)</f>
        <v/>
      </c>
      <c r="BI265">
        <f>IFERROR(INDEX(ADJ!$A$1:$BZ$1000,MATCH(PAYROLL!D265,ADJ!A$1:A$500,0),MATCH(PAYROLL!BI$2,ADJ!$2:$2,0)),0)</f>
        <v/>
      </c>
      <c r="BJ265">
        <f>IFERROR(INDEX(ADJ!$A$1:$BZ$1000,MATCH(PAYROLL!D265,ADJ!A$1:A$500,0),MATCH(PAYROLL!BJ$2,ADJ!$2:$2,0)),0)</f>
        <v/>
      </c>
      <c r="BK265">
        <f>SUM(BF265:BJ265)</f>
        <v/>
      </c>
      <c r="BL265">
        <f>IFERROR(INDEX(ADJ!$A$1:$BZ$1000,MATCH(PAYROLL!D265,ADJ!A$1:A$500,0),MATCH(PAYROLL!BL$2,ADJ!$2:$2,0)),0)</f>
        <v/>
      </c>
      <c r="BM265">
        <f>IFERROR(INDEX(ADJ!$A$1:$BZ$1000,MATCH(PAYROLL!D265,ADJ!A$1:A$500,0),MATCH(PAYROLL!BM$2,ADJ!$2:$2,0)),0)</f>
        <v/>
      </c>
      <c r="BN265">
        <f>IFERROR(INDEX(ADJ!$A$1:$BZ$1000,MATCH(PAYROLL!D265,ADJ!A$1:A$500,0),MATCH(PAYROLL!BN$2,ADJ!$2:$2,0)),0)</f>
        <v/>
      </c>
      <c r="BO265">
        <f>IFERROR(INDEX(ADJ!$A$1:$BZ$1000,MATCH(PAYROLL!D265,ADJ!A$1:A$500,0),MATCH(PAYROLL!BO$2,ADJ!$2:$2,0)),0)</f>
        <v/>
      </c>
      <c r="BP265">
        <f>SUM(AM265,AV265,BE265,BK265,BL265:BO265)</f>
        <v/>
      </c>
      <c r="BQ265">
        <f>BO265</f>
        <v/>
      </c>
      <c r="BR265">
        <f>IFERROR(ROUND(IF(LEFT(INDEX(PIS!O$1:O$500,MATCH(D265,PIS!C$1:C$500)),1)="D",T265/8*(BD265*0.3),IF(LEFT(INDEX(PIS!O$1:O$500,MATCH(D265,PIS!C$1:C$500)),1)="H",T265*($BD265*0.3),T265/$AD265/8*($BD265*0.3))),0),0)</f>
        <v/>
      </c>
      <c r="BS265">
        <f>IF(AP265&lt;1,0,MIN(AP265,730000))</f>
        <v/>
      </c>
      <c r="BT265">
        <f>IFERROR(ROUND((BE265-SUM(AW265:BC265)*T265/AD265/8),0)-BR265,0)</f>
        <v/>
      </c>
      <c r="BU265">
        <f>AO265</f>
        <v/>
      </c>
      <c r="BV265">
        <f>SUM(BQ265:BU265)</f>
        <v/>
      </c>
      <c r="BW265">
        <f>BP265-BV265</f>
        <v/>
      </c>
      <c r="BX265">
        <f>IFERROR(IF(RIGHT(INDEX(PIS!O$1:O$500,MATCH(D265,PIS!C$1:C$500)),5)="Gross",MIN(U265+V265,VLOOKUP("R700",TSC!B:C,2,0)*VLOOKUP("R101",TSC!B:C,2,0))*VLOOKUP("R701",TSC!B:C,2,0)%,0),0)</f>
        <v/>
      </c>
      <c r="BY265">
        <f>IFERROR(IF(RIGHT(INDEX(PIS!O$1:O$500,MATCH(D265,PIS!C$1:C$500)),5)="Gross",MIN(U265+V265,VLOOKUP("R700",TSC!B:C,2,0)*VLOOKUP("R101",TSC!B:C,2,0))*VLOOKUP("T704",TSC!B:C,2,0)%,0),0)</f>
        <v/>
      </c>
      <c r="BZ265">
        <f>IFERROR(IF(RIGHT(INDEX(PIS!O$1:O$500,MATCH(D265,PIS!C$1:C$500)),5)="Gross",MIN(U265+V265,VLOOKUP("R700",TSC!B:C,2,0)*VLOOKUP("1",TSC!F:G,2,0))*VLOOKUP("T705",TSC!B:C,2,0)%,0),0)</f>
        <v/>
      </c>
      <c r="CA265">
        <f>IFERROR(INDEX(ADJ!$A$1:$BZ$1000,MATCH(PAYROLL!D265,ADJ!A$1:A$500,0),MATCH(PAYROLL!CA$2,ADJ!$2:$2,0)),0)</f>
        <v/>
      </c>
      <c r="CB265">
        <f>IFERROR(INDEX(ADJ!$A$1:$BZ$1000,MATCH(PAYROLL!D265,ADJ!A$1:A$500,0),MATCH(PAYROLL!CB$2,ADJ!$2:$2,0)),0)</f>
        <v/>
      </c>
      <c r="CC265">
        <f>SUM(BX265:CB265)</f>
        <v/>
      </c>
      <c r="CD265">
        <f>IFERROR(INDEX(PIS!$A$1:$BZ$1000,MATCH(PAYROLL!D265,PIS!C$1:C$500,0),MATCH(PAYROLL!CD$1,PIS!$1:$1,0)),0)</f>
        <v/>
      </c>
      <c r="CE265">
        <f>IFERROR(IF(OR(INDEX(PIS!P$1:P$500,MATCH(D265,PIS!C$1:C$500,0))="LT2",INDEX(PIS!P$1:P$500,MATCH(D265,PIS!C$1:C$500,0))="P10"),0,SUM(CC265,CD265*VLOOKUP("R601",TSC!B:C,2,0),VLOOKUP("R602",TSC!B:C,2,0))),0)</f>
        <v/>
      </c>
      <c r="CF265">
        <f>MAX(BW265-CE265,0)</f>
        <v/>
      </c>
      <c r="CG265">
        <f>IFERROR(IF(OR(RIGHT(INDEX(PIS!P$1:P$500,MATCH(D265,PIS!C$1:C$500)),5)="P10",RIGHT(INDEX(PIS!P$1:P$500,MATCH(D265,PIS!C$1:C$500)),5)="CK"),0,IF(CF265&lt;=5000000,CF265*5%,IF(CF265&lt;=10000000,CF265*10%-250000,IF(CF265&lt;=18000000,CF265*15%-750000,IF(CF265&lt;=32000000,CF265*20%-1650000,IF(CF265&lt;=52000000,CF265*25%-3250000,IF(CF265&lt;=80000000,BH265*30%-5850000,CF265*35%-9850000))))))),0)</f>
        <v/>
      </c>
      <c r="CH265">
        <f>IFERROR(IF(OR(INDEX(PIS!P$1:P$500,MATCH(D265,PIS!C$1:C$500))="LT",INDEX(PIS!P$1:P$500,MATCH(D265,PIS!C$1:C$500))="CK"),0,IF(CF265&lt;2000000,0,CF265*10%)),0)</f>
        <v/>
      </c>
      <c r="CI265">
        <f>IFERROR(INDEX(ADJ!$A$1:$BZ$1000,MATCH(PAYROLL!D265,ADJ!A$1:A$500,0),MATCH(PAYROLL!CI$2,ADJ!$2:$2,0)),0)</f>
        <v/>
      </c>
      <c r="CJ265">
        <f>IFERROR(INDEX(ADJ!$A$1:$BZ$1000,MATCH(PAYROLL!D265,ADJ!A$1:A$500,0),MATCH(PAYROLL!CJ$2,ADJ!$2:$2,0)),0)</f>
        <v/>
      </c>
      <c r="CK265">
        <f>IFERROR(INDEX(ADJ!$A$1:$BZ$1000,MATCH(PAYROLL!D265,ADJ!A$1:A$500,0),MATCH(PAYROLL!CK$2,ADJ!$2:$2,0)),0)</f>
        <v/>
      </c>
      <c r="CL265">
        <f>SUM(CG265:CK265)</f>
        <v/>
      </c>
      <c r="CM265">
        <f>ROUND(SUM(CH265:CK265),0)</f>
        <v/>
      </c>
      <c r="CN265">
        <f>IFERROR(INDEX(CSDA!D$1:D$500,MATCH($CN$2,CSDA!C$1:C$500,0))*INDEX(PIS!V$1:V$500,MATCH(D265,PIS!C$1:C$500))+INDEX(ADJ!$A$1:$BZ$1000,MATCH(PAYROLL!D265,ADJ!A$1:A$500,0),MATCH(PAYROLL!CN$2,ADJ!$2:$2,0)),0)</f>
        <v/>
      </c>
      <c r="CO265">
        <f>IFERROR(INDEX(ADJ!$A$1:$BZ$1000,MATCH(PAYROLL!D265,ADJ!A$1:A$500,0),MATCH(PAYROLL!CO$2,ADJ!$2:$2,0)),0)</f>
        <v/>
      </c>
      <c r="CP265">
        <f>IFERROR(INDEX(ADJ!$A$1:$BZ$1000,MATCH(PAYROLL!D265,ADJ!A$1:A$500,0),MATCH(PAYROLL!CP$2,ADJ!$2:$2,0)),0)</f>
        <v/>
      </c>
      <c r="CQ265">
        <f>BP265-CL265-CI265-CM265-CN265-CO265-CP265-CC265</f>
        <v/>
      </c>
      <c r="CR265">
        <f>IFERROR(IF(RIGHT(INDEX(PIS!O$1:O$500,MATCH(D265,PIS!C$1:C$500,0)),5)="Gross",MIN(U265+V265,VLOOKUP("R700",TSC!B:C,2,0)*VLOOKUP("R101",TSC!B:C,2,0))*(VLOOKUP("T711",TSC!B:C,2,0)+VLOOKUP("T712",TSC!B:C,2,0))%,MIN(T265+V265,VLOOKUP("R700",TSC!B:C,2,0)*VLOOKUP("R101",TSC!B:C,2,0))*(VLOOKUP("T711",TSC!B:C,2,0)+VLOOKUP("T712",TSC!B:C,2,0)+VLOOKUP("R701",TSC!B:C,2,0))%),0)</f>
        <v/>
      </c>
      <c r="CS265">
        <f>IFERROR(IF(RIGHT(INDEX(PIS!O$1:O$500,MATCH(D265,PIS!C$1:C$500,0)),5)="Gross",MIN(U265+V265,VLOOKUP("R700",TSC!B:C,2,0)*VLOOKUP("R101",TSC!B:C,2,0))*(VLOOKUP("T714",TSC!B:C,2,0))%,MIN(T265+V265,VLOOKUP("R700",TSC!B:C,2,0)*VLOOKUP("R101",TSC!B:C,2,0))*(VLOOKUP("T704",TSC!B:C,2,0)+VLOOKUP("T714",TSC!B:C,2,0))%),0)</f>
        <v/>
      </c>
      <c r="CT265">
        <f>IFERROR(IF(RIGHT(INDEX(PIS!O$1:O$500,MATCH(D265,PIS!C$1:C$500,0)),5)="Gross",MIN(U265+V265,VLOOKUP("R700",TSC!B:C,2,0)*VLOOKUP("R101",TSC!B:C,2,0))*VLOOKUP("T705",TSC!B:C,2,0)%,MIN(T265+V265,VLOOKUP("R700",TSC!B:C,2,0)*VLOOKUP("R101",TSC!B:C,2,0))*VLOOKUP("T705",TSC!B:C,2,0)%),0)</f>
        <v/>
      </c>
      <c r="CU265">
        <f>IFERROR(IF(RIGHT(INDEX(PIS!O$1:O$500,MATCH(D265,PIS!C$1:C$500,0)),5)="Gross",MIN(U265+V265,VLOOKUP("R700",TSC!B:C,2,0)*VLOOKUP("R101",TSC!B:C,2,0))*(VLOOKUP("T713",TSC!B:C,2,0))%,MIN(T265+V265,VLOOKUP("R700",TSC!B:C,2,0)*VLOOKUP("R101",TSC!B:C,2,0))*(VLOOKUP("T713",TSC!B:C,2,0))%),0)</f>
        <v/>
      </c>
      <c r="CV265">
        <f>IFERROR(INDEX(ADJ!$A$1:$BZ$1000,MATCH(PAYROLL!D265,ADJ!A$1:A$500,0),MATCH(PAYROLL!CV$2,ADJ!$2:$2,0)),0)</f>
        <v/>
      </c>
      <c r="CW265">
        <f>IFERROR(INDEX(ADJ!$A$1:$BZ$1000,MATCH(PAYROLL!D265,ADJ!A$1:A$500,0),MATCH(PAYROLL!CW$2,ADJ!$2:$2,0)),0)</f>
        <v/>
      </c>
      <c r="CX265">
        <f>SUM(CR265:CW265)</f>
        <v/>
      </c>
      <c r="CY265">
        <f>ROUND(IF(CR265&gt;0,T265+V265*VLOOKUP("R202",TSC!$B$1:$C$500,2,0),0),0)</f>
        <v/>
      </c>
      <c r="CZ265">
        <f>IFERROR(INDEX(CSDA!D$1:D$500,MATCH($CZ$2,CSDA!C$1:C$500,0)),0)</f>
        <v/>
      </c>
      <c r="DA265">
        <f>ROUND(T265*0.7%,0)</f>
        <v/>
      </c>
      <c r="DB265">
        <f>ROUND(T265/12,0)</f>
        <v/>
      </c>
      <c r="DC265">
        <f ref="DC265" t="array">IFERROR(INDEX(CSDA!D$1:D$500,MATCH("Trích giữ"&amp;PAYROLL!DC$2,CSDA!A$1:A$500&amp;CSDA!C$1:C$500,0)),0)</f>
        <v/>
      </c>
      <c r="DD265">
        <f ref="DD265" t="array">IFERROR(INDEX(CSDA!D$1:D$500,MATCH("Trích giữ"&amp;PAYROLL!DD$2,CSDA!A$1:A$500&amp;CSDA!C$1:C$500,0)),0)</f>
        <v/>
      </c>
      <c r="DE265">
        <f ref="DE265" t="array">IFERROR(INDEX(CSDA!D$1:D$500,MATCH("Trích giữ"&amp;PAYROLL!DE$2,CSDA!A$1:A$500&amp;CSDA!C$1:C$500,0)),0)</f>
        <v/>
      </c>
      <c r="DF265">
        <f>IFERROR(INDEX(CSDA!D$1:D$500,MATCH(PAYROLL!DF$2,CSDA!C$1:C$500,0)),0)</f>
        <v/>
      </c>
      <c r="DG265">
        <f ref="DG265" t="array">IFERROR(INDEX(CSDA!D$1:D$500,MATCH("Trích giữ"&amp;PAYROLL!DG$2,CSDA!A$1:A$500&amp;CSDA!C$1:C$500,0)),0)</f>
        <v/>
      </c>
      <c r="DH265">
        <f>ROUND(T265/26,0)</f>
        <v/>
      </c>
      <c r="DI265">
        <f ref="DI265" t="array">IFERROR(INDEX(CSDA!D$1:D$500,MATCH("Trích giữ"&amp;PAYROLL!DI$2,CSDA!A$1:A$500&amp;CSDA!C$1:C$500,0)),0)</f>
        <v/>
      </c>
      <c r="DJ265">
        <f>IF(U265=0,T265*21.5%-BL265,0)</f>
        <v/>
      </c>
      <c r="DK265">
        <f ref="DK265" t="array">IFERROR(INDEX(CSDA!D$1:D$500,MATCH("Trích giữ"&amp;PAYROLL!DK$2,CSDA!A$1:A$500&amp;CSDA!C$1:C$500,0)),0)</f>
        <v/>
      </c>
      <c r="DL265">
        <f>IFERROR(INDEX(CSDA!D$1:D$500,MATCH(PAYROLL!DL$2,CSDA!C$1:C$500,0))/12,0)</f>
        <v/>
      </c>
      <c r="DM265">
        <f>SUM(DB265:DL265)</f>
        <v/>
      </c>
      <c r="DN265">
        <f>IFERROR(INDEX(ADJ!$A$1:$BZ$1000,MATCH(PAYROLL!D265,ADJ!A$1:A$500,0),MATCH(PAYROLL!DN$2,ADJ!$2:$2,0)),0)</f>
        <v/>
      </c>
      <c r="DO265">
        <f>IFERROR(SUM(BP265,DM265:DN265,CX265:DA265)-DT265,0)</f>
        <v/>
      </c>
      <c r="DP265">
        <f ref="DP265" t="array">SUM(BW265*IFERROR(INDEX(CSDA!D$1:D$500,MATCH(BW$2,CSDA!C$1:C$500,0)),0)%,CX265*IFERROR(INDEX(CSDA!D$1:D$500,MATCH(CX$2,CSDA!C$1:C$500,0)),0)%,DA265*IFERROR(INDEX(CSDA!D$1:D$500,MATCH(DA$2,CSDA!C$1:C$500,0)),0)%,DB265*IFERROR(INDEX(CSDA!D$1:D$500,MATCH(DB$2,CSDA!C$1:C$500,0)),0)%,DF265*IFERROR(INDEX(CSDA!D$1:D$500,MATCH("Phí dịch vụ"&amp;PAYROLL!DF$2,CSDA!A$1:A$500&amp;CSDA!C$1:C$500,0)),0)%,DC265*IFERROR(INDEX(CSDA!D$1:D$500,MATCH("Phí dịch vụ"&amp;PAYROLL!DC$2,CSDA!A$1:A$500&amp;CSDA!C$1:C$500,0)),0)%,DH265*IFERROR(INDEX(CSDA!D$1:D$500,MATCH("Phí dịch vụ"&amp;PAYROLL!DH$2,CSDA!A$1:A$500&amp;CSDA!C$1:C$500,0)),0)%,DJ265*IFERROR(INDEX(CSDA!D$1:D$500,MATCH("Phí dịch vụ"&amp;PAYROLL!DJ$2,CSDA!A$1:A$500&amp;CSDA!C$1:C$500,0)),0)%,BN265*IFERROR(INDEX(CSDA!D$1:D$500,MATCH(BN$2,CSDA!C$1:C$500,0)),0)%)-BN265*7%</f>
        <v/>
      </c>
      <c r="DQ265">
        <f>IFERROR(INDEX(ADJ!$A$1:$BZ$1000,MATCH(PAYROLL!D265,ADJ!A$1:A$500,0),MATCH(PAYROLL!DQ$2,ADJ!$2:$2,0)),0)</f>
        <v/>
      </c>
      <c r="DR265">
        <f>IFERROR(INDEX(ADJ!$A$1:$BZ$1000,MATCH(PAYROLL!D265,ADJ!A$1:A$500,0),MATCH(PAYROLL!DR$2,ADJ!$2:$2,0)),0)</f>
        <v/>
      </c>
      <c r="DS265">
        <f>SUM(DP265:DR265)</f>
        <v/>
      </c>
      <c r="DT265">
        <f>EK265</f>
        <v/>
      </c>
      <c r="DU265">
        <f>SUM(DO265:DR265)</f>
        <v/>
      </c>
      <c r="DV265">
        <f>ROUND(DU265*0.1,0)</f>
        <v/>
      </c>
      <c r="DW265">
        <f>DU265+DV265</f>
        <v/>
      </c>
      <c r="DZ265">
        <f>IFERROR(INDEX(ADJ!$A$1:$BZ$1000,MATCH(PAYROLL!$D265,ADJ!A$1:A$500,0),MATCH(PAYROLL!DZ$2,ADJ!$2:$2,0)),0)</f>
        <v/>
      </c>
      <c r="EA265">
        <f>IFERROR(INDEX(ADJ!$A$1:$BZ$1000,MATCH(PAYROLL!$D265,ADJ!A$1:A$500,0),MATCH(PAYROLL!EA$2,ADJ!$2:$2,0)),0)</f>
        <v/>
      </c>
      <c r="EB265">
        <f>IFERROR(INDEX(ADJ!$A$1:$BZ$1000,MATCH(PAYROLL!$D265,ADJ!A$1:A$500,0),MATCH(PAYROLL!EB$2,ADJ!$2:$2,0)),0)</f>
        <v/>
      </c>
      <c r="EC265">
        <f>IFERROR(INDEX(ADJ!$A$1:$BZ$1000,MATCH(PAYROLL!$D265,ADJ!A$1:A$500,0),MATCH(PAYROLL!EC$2,ADJ!$2:$2,0)),0)</f>
        <v/>
      </c>
      <c r="ED265">
        <f>IFERROR(INDEX(ADJ!$A$1:$BZ$1000,MATCH(PAYROLL!$D265,ADJ!A$1:A$500,0),MATCH(PAYROLL!ED$2,ADJ!$2:$2,0)),0)</f>
        <v/>
      </c>
      <c r="EE265">
        <f>IFERROR(INDEX(ADJ!$A$1:$BZ$1000,MATCH(PAYROLL!$D265,ADJ!A$1:A$500,0),MATCH(PAYROLL!EE$2,ADJ!$2:$2,0)),0)</f>
        <v/>
      </c>
      <c r="EF265">
        <f>IFERROR(INDEX(ADJ!$A$1:$BZ$1000,MATCH(PAYROLL!$D265,ADJ!A$1:A$500,0),MATCH(PAYROLL!EF$2,ADJ!$2:$2,0)),0)</f>
        <v/>
      </c>
      <c r="EG265">
        <f>IFERROR(INDEX(ADJ!$A$1:$BZ$1000,MATCH(PAYROLL!$D265,ADJ!A$1:A$500,0),MATCH(PAYROLL!EG$2,ADJ!$2:$2,0)),0)</f>
        <v/>
      </c>
      <c r="EH265">
        <f>IFERROR(INDEX(ADJ!$A$1:$BZ$1000,MATCH(PAYROLL!$D265,ADJ!A$1:A$500,0),MATCH(PAYROLL!EH$2,ADJ!$2:$2,0)),0)</f>
        <v/>
      </c>
      <c r="EI265">
        <f>IFERROR(INDEX(ADJ!$A$1:$BZ$1000,MATCH(PAYROLL!D265,ADJ!A$1:A$500,0),MATCH(PAYROLL!EI$2,ADJ!$2:$2,0)),0)</f>
        <v/>
      </c>
      <c r="EJ265">
        <f>IFERROR(INDEX(ADJ!$A$1:$BZ$1000,MATCH(PAYROLL!$D265,ADJ!A$1:A$500,0),MATCH(PAYROLL!EJ$2,ADJ!$2:$2,0)),0)</f>
        <v/>
      </c>
      <c r="EK265">
        <f>SUM(DZ265:EJ265)</f>
        <v/>
      </c>
    </row>
    <row r="266">
      <c r="A266" t="n">
        <v>264</v>
      </c>
      <c r="B266" t="inlineStr">
        <is>
          <t>Cao Thị Phương</t>
        </is>
      </c>
      <c r="D266" t="inlineStr">
        <is>
          <t>126159-04</t>
        </is>
      </c>
      <c r="S266">
        <f>IFERROR(INDEX(PIS!$A$1:$BZ$1000,MATCH($D266,PIS!C$1:C$500,0),MATCH("Lương CB tháng trước",PIS!$1:$1,0)),0)</f>
        <v/>
      </c>
      <c r="T266">
        <f>IFERROR(INDEX(PIS!$A$1:$BZ$1000,MATCH($D266,PIS!C$1:C$500,0),MATCH("Lương CB hiện tại",PIS!$1:$1,0)),0)</f>
        <v/>
      </c>
      <c r="U266">
        <f>IFERROR(INDEX(PIS!$A$1:$BZ$1000,MATCH($D266,PIS!C$1:C$500,0),MATCH("Lương đóng BHBB",PIS!$1:$1,0)),0)</f>
        <v/>
      </c>
      <c r="V266">
        <f>IFERROR(INDEX(PIS!$A$1:$BZ$1000,MATCH($D266,PIS!C$1:C$500,0),MATCH(V$2,PIS!$2:$2,0)),0)</f>
        <v/>
      </c>
      <c r="W266">
        <f>IFERROR(INDEX(PIS!$A$1:$BZ$1000,MATCH($D266,PIS!C$1:C$500,0),MATCH(W$2,PIS!$2:$2,0)),0)</f>
        <v/>
      </c>
      <c r="X266">
        <f>IFERROR(INDEX(PIS!$A$1:$BZ$1000,MATCH($D266,PIS!C$1:C$500,0),MATCH(X$2,PIS!$2:$2,0)),0)</f>
        <v/>
      </c>
      <c r="Y266">
        <f>IFERROR(INDEX(PIS!$A$1:$BZ$1000,MATCH($D266,PIS!C$1:C$500,0),MATCH(Y$2,PIS!$2:$2,0)),0)</f>
        <v/>
      </c>
      <c r="Z266">
        <f>IFERROR(INDEX(PIS!$A$1:$BZ$1000,MATCH($D266,PIS!C$1:C$500,0),MATCH(Z$2,PIS!$2:$2,0)),0)</f>
        <v/>
      </c>
      <c r="AA266">
        <f>IFERROR(INDEX(PIS!$A$1:$BZ$1000,MATCH($D266,PIS!C$1:C$500,0),MATCH(AA$2,PIS!$2:$2,0)),0)</f>
        <v/>
      </c>
      <c r="AB266">
        <f>IFERROR(INDEX(PIS!$A$1:$BZ$1000,MATCH($D266,PIS!C$1:C$500,0),MATCH(AB$2,PIS!$2:$2,0)),0)</f>
        <v/>
      </c>
      <c r="AC266">
        <f>SUM(V266:AB266)</f>
        <v/>
      </c>
      <c r="AD266">
        <f>IFERROR(INDEX(TIMESHEET!$A$1:$AI$5000,MATCH($D266,TIMESHEET!A$1:A$500,0),MATCH("T100",TIMESHEET!$2:$2,0))-2,0)</f>
        <v/>
      </c>
      <c r="AE266">
        <f>IFERROR(INDEX(TIMESHEET!$A$1:$AI$5000,MATCH($D266,TIMESHEET!A$1:A$500,0),MATCH("T202",TIMESHEET!$2:$2,0)),0)</f>
        <v/>
      </c>
      <c r="AF266">
        <f>IFERROR(INDEX(TIMESHEET!$A$1:$AI$5000,MATCH($D266,TIMESHEET!A$1:A$500,0),MATCH("T302",TIMESHEET!$2:$2,0)),0)</f>
        <v/>
      </c>
      <c r="AG266">
        <f>IFERROR(INDEX(TIMESHEET!$A$1:$AI$5000,MATCH($D266,TIMESHEET!A$1:A$500,0),MATCH("T406",TIMESHEET!$2:$2,0)),0)</f>
        <v/>
      </c>
      <c r="AH266">
        <f>AE266+AG266</f>
        <v/>
      </c>
      <c r="AI266">
        <f>IFERROR(INDEX(TIMESHEET!$A$1:$AI$5000,MATCH($D266,TIMESHEET!A$1:A$500,0),MATCH("T701",TIMESHEET!$2:$2,0)),0)</f>
        <v/>
      </c>
      <c r="AJ266">
        <f>IFERROR(INDEX(TIMESHEET!$A$1:$AI$5000,MATCH($D266,TIMESHEET!B$1:B$500,0),MATCH("T320",TIMESHEET!$2:$2,0)),0)</f>
        <v/>
      </c>
      <c r="AK266">
        <f>IFERROR(IF(LEFT(INDEX(PIS!O$1:O$500,MATCH(D266,PIS!C$1:C$500)),1)="M",T266/AD266*SUM(AE266:AG266),T266*AD266),0)</f>
        <v/>
      </c>
      <c r="AL266">
        <f>IFERROR(INDEX(ADJ!$A$1:$BZ$1000,MATCH(PAYROLL!D266,ADJ!A$1:A$500,0),MATCH(PAYROLL!AL$2,ADJ!$2:$2,0)),0)</f>
        <v/>
      </c>
      <c r="AM266">
        <f>SUM(AK266:AL266)</f>
        <v/>
      </c>
      <c r="AN266">
        <f>IFERROR(ROUND(V266/$AD266*$AH266,0),0)</f>
        <v/>
      </c>
      <c r="AO266">
        <f>IFERROR(ROUND(W266/$AD266*$AH266,0),0)</f>
        <v/>
      </c>
      <c r="AP266">
        <f>IFERROR(ROUND(X266/$AD266*$AE266,0),0)</f>
        <v/>
      </c>
      <c r="AQ266">
        <f>IFERROR(ROUND(Y266/$AD266*$AH266,0),0)</f>
        <v/>
      </c>
      <c r="AR266">
        <f>IFERROR(ROUND(Z266/$AD266*$AH266,0),0)</f>
        <v/>
      </c>
      <c r="AS266">
        <f>IFERROR(ROUND(AA266/$AD266*$AH266,0),0)</f>
        <v/>
      </c>
      <c r="AT266">
        <f>IFERROR(IF((AE266+AF266+AG266)&gt;13,AB266,ROUND(AB266/AD266*AH266,0)),0)</f>
        <v/>
      </c>
      <c r="AU266">
        <f>IFERROR(INDEX(ADJ!$A$1:$BZ$1000,MATCH(PAYROLL!D266,ADJ!A$1:A$500,0),MATCH(PAYROLL!AU$2,ADJ!$2:$2,0)),0)</f>
        <v/>
      </c>
      <c r="AV266">
        <f>ROUND(SUM(AN266:AU266),0)</f>
        <v/>
      </c>
      <c r="AW266">
        <f>IFERROR(INDEX(TIMESHEET!$A$1:$AI$5000,MATCH(PAYROLL!D266,TIMESHEET!A$1:A$500,0),MATCH("T620",TIMESHEET!$2:$2,0)),0)</f>
        <v/>
      </c>
      <c r="AX266">
        <f>IFERROR(INDEX(TIMESHEET!$A$1:$AI$5000,MATCH(PAYROLL!D266,TIMESHEET!A$1:A$500,0),MATCH("T601",TIMESHEET!$2:$2,0)),0)</f>
        <v/>
      </c>
      <c r="AY266">
        <f>IFERROR(INDEX(TIMESHEET!$A$1:$AI$5000,MATCH(PAYROLL!D266,TIMESHEET!A$1:A$500,0),MATCH("T602",TIMESHEET!$2:$2,0)),0)</f>
        <v/>
      </c>
      <c r="AZ266">
        <f>IFERROR(INDEX(TIMESHEET!$A$1:$AI$5000,MATCH(PAYROLL!D266,TIMESHEET!A$1:A$500,0),MATCH("T603",TIMESHEET!$2:$2,0)),0)</f>
        <v/>
      </c>
      <c r="BA266">
        <f>IFERROR(INDEX(TIMESHEET!$A$1:$AI$5000,MATCH(PAYROLL!D266,TIMESHEET!A$1:A$500,0),MATCH("T611",TIMESHEET!$2:$2,0)),0)</f>
        <v/>
      </c>
      <c r="BB266">
        <f>IFERROR(INDEX(TIMESHEET!$A$1:$AI$5000,MATCH(PAYROLL!D266,TIMESHEET!A$1:A$500,0),MATCH("T612",TIMESHEET!$2:$2,0)),0)</f>
        <v/>
      </c>
      <c r="BC266">
        <f>IFERROR(INDEX(TIMESHEET!$A$1:$AI$5000,MATCH(PAYROLL!D266,TIMESHEET!A$1:A$500,0),MATCH("T613",TIMESHEET!$2:$2,0)),0)</f>
        <v/>
      </c>
      <c r="BD266">
        <f>IFERROR(INDEX(TIMESHEET!$A$1:$AI$5000,MATCH(PAYROLL!D266,TIMESHEET!A$1:A$500,0),MATCH("T500",TIMESHEET!$2:$2,0)),0)</f>
        <v/>
      </c>
      <c r="BE266">
        <f>IFERROR(IF(LEFT(INDEX(PIS!O$1:O$500,MATCH(D266,PIS!C$1:C$500)),1)="M",T266/AD266/8*(AW266+AX266*1.5+AY266*2+AZ266*3+BA266*2.1+BB266*2.7+BC266*3.9+BD266*0.3),T266/8*(AW266+AX266*1.5+AY266*2+AZ266*3+BA266*2.1+BB266*2.7+BC266*3.9+BD266*0.3)),0)</f>
        <v/>
      </c>
      <c r="BF266">
        <f>IFERROR(INDEX(ADJ!$A$1:$BZ$1000,MATCH(PAYROLL!$D266,ADJ!A$1:A$500,0),MATCH(PAYROLL!BF$2,ADJ!$2:$2,0)),0)</f>
        <v/>
      </c>
      <c r="BG266">
        <f>IFERROR(INDEX(ADJ!$A$1:$BZ$1000,MATCH(PAYROLL!D266,ADJ!A$1:A$500,0),MATCH(PAYROLL!BG$2,ADJ!$2:$2,0)),0)</f>
        <v/>
      </c>
      <c r="BH266">
        <f>IFERROR(INDEX(ADJ!$A$1:$BZ$1000,MATCH(PAYROLL!D266,ADJ!A$1:A$500,0),MATCH(PAYROLL!BH$2,ADJ!$2:$2,0)),0)</f>
        <v/>
      </c>
      <c r="BI266">
        <f>IFERROR(INDEX(ADJ!$A$1:$BZ$1000,MATCH(PAYROLL!D266,ADJ!A$1:A$500,0),MATCH(PAYROLL!BI$2,ADJ!$2:$2,0)),0)</f>
        <v/>
      </c>
      <c r="BJ266">
        <f>IFERROR(INDEX(ADJ!$A$1:$BZ$1000,MATCH(PAYROLL!D266,ADJ!A$1:A$500,0),MATCH(PAYROLL!BJ$2,ADJ!$2:$2,0)),0)</f>
        <v/>
      </c>
      <c r="BK266">
        <f>SUM(BF266:BJ266)</f>
        <v/>
      </c>
      <c r="BL266">
        <f>IFERROR(INDEX(ADJ!$A$1:$BZ$1000,MATCH(PAYROLL!D266,ADJ!A$1:A$500,0),MATCH(PAYROLL!BL$2,ADJ!$2:$2,0)),0)</f>
        <v/>
      </c>
      <c r="BM266">
        <f>IFERROR(INDEX(ADJ!$A$1:$BZ$1000,MATCH(PAYROLL!D266,ADJ!A$1:A$500,0),MATCH(PAYROLL!BM$2,ADJ!$2:$2,0)),0)</f>
        <v/>
      </c>
      <c r="BN266">
        <f>IFERROR(INDEX(ADJ!$A$1:$BZ$1000,MATCH(PAYROLL!D266,ADJ!A$1:A$500,0),MATCH(PAYROLL!BN$2,ADJ!$2:$2,0)),0)</f>
        <v/>
      </c>
      <c r="BO266">
        <f>IFERROR(INDEX(ADJ!$A$1:$BZ$1000,MATCH(PAYROLL!D266,ADJ!A$1:A$500,0),MATCH(PAYROLL!BO$2,ADJ!$2:$2,0)),0)</f>
        <v/>
      </c>
      <c r="BP266">
        <f>SUM(AM266,AV266,BE266,BK266,BL266:BO266)</f>
        <v/>
      </c>
      <c r="BQ266">
        <f>BO266</f>
        <v/>
      </c>
      <c r="BR266">
        <f>IFERROR(ROUND(IF(LEFT(INDEX(PIS!O$1:O$500,MATCH(D266,PIS!C$1:C$500)),1)="D",T266/8*(BD266*0.3),IF(LEFT(INDEX(PIS!O$1:O$500,MATCH(D266,PIS!C$1:C$500)),1)="H",T266*($BD266*0.3),T266/$AD266/8*($BD266*0.3))),0),0)</f>
        <v/>
      </c>
      <c r="BS266">
        <f>IF(AP266&lt;1,0,MIN(AP266,730000))</f>
        <v/>
      </c>
      <c r="BT266">
        <f>IFERROR(ROUND((BE266-SUM(AW266:BC266)*T266/AD266/8),0)-BR266,0)</f>
        <v/>
      </c>
      <c r="BU266">
        <f>AO266</f>
        <v/>
      </c>
      <c r="BV266">
        <f>SUM(BQ266:BU266)</f>
        <v/>
      </c>
      <c r="BW266">
        <f>BP266-BV266</f>
        <v/>
      </c>
      <c r="BX266">
        <f>IFERROR(IF(RIGHT(INDEX(PIS!O$1:O$500,MATCH(D266,PIS!C$1:C$500)),5)="Gross",MIN(U266+V266,VLOOKUP("R700",TSC!B:C,2,0)*VLOOKUP("R101",TSC!B:C,2,0))*VLOOKUP("R701",TSC!B:C,2,0)%,0),0)</f>
        <v/>
      </c>
      <c r="BY266">
        <f>IFERROR(IF(RIGHT(INDEX(PIS!O$1:O$500,MATCH(D266,PIS!C$1:C$500)),5)="Gross",MIN(U266+V266,VLOOKUP("R700",TSC!B:C,2,0)*VLOOKUP("R101",TSC!B:C,2,0))*VLOOKUP("T704",TSC!B:C,2,0)%,0),0)</f>
        <v/>
      </c>
      <c r="BZ266">
        <f>IFERROR(IF(RIGHT(INDEX(PIS!O$1:O$500,MATCH(D266,PIS!C$1:C$500)),5)="Gross",MIN(U266+V266,VLOOKUP("R700",TSC!B:C,2,0)*VLOOKUP("1",TSC!F:G,2,0))*VLOOKUP("T705",TSC!B:C,2,0)%,0),0)</f>
        <v/>
      </c>
      <c r="CA266">
        <f>IFERROR(INDEX(ADJ!$A$1:$BZ$1000,MATCH(PAYROLL!D266,ADJ!A$1:A$500,0),MATCH(PAYROLL!CA$2,ADJ!$2:$2,0)),0)</f>
        <v/>
      </c>
      <c r="CB266">
        <f>IFERROR(INDEX(ADJ!$A$1:$BZ$1000,MATCH(PAYROLL!D266,ADJ!A$1:A$500,0),MATCH(PAYROLL!CB$2,ADJ!$2:$2,0)),0)</f>
        <v/>
      </c>
      <c r="CC266">
        <f>SUM(BX266:CB266)</f>
        <v/>
      </c>
      <c r="CD266">
        <f>IFERROR(INDEX(PIS!$A$1:$BZ$1000,MATCH(PAYROLL!D266,PIS!C$1:C$500,0),MATCH(PAYROLL!CD$1,PIS!$1:$1,0)),0)</f>
        <v/>
      </c>
      <c r="CE266">
        <f>IFERROR(IF(OR(INDEX(PIS!P$1:P$500,MATCH(D266,PIS!C$1:C$500,0))="LT2",INDEX(PIS!P$1:P$500,MATCH(D266,PIS!C$1:C$500,0))="P10"),0,SUM(CC266,CD266*VLOOKUP("R601",TSC!B:C,2,0),VLOOKUP("R602",TSC!B:C,2,0))),0)</f>
        <v/>
      </c>
      <c r="CF266">
        <f>MAX(BW266-CE266,0)</f>
        <v/>
      </c>
      <c r="CG266">
        <f>IFERROR(IF(OR(RIGHT(INDEX(PIS!P$1:P$500,MATCH(D266,PIS!C$1:C$500)),5)="P10",RIGHT(INDEX(PIS!P$1:P$500,MATCH(D266,PIS!C$1:C$500)),5)="CK"),0,IF(CF266&lt;=5000000,CF266*5%,IF(CF266&lt;=10000000,CF266*10%-250000,IF(CF266&lt;=18000000,CF266*15%-750000,IF(CF266&lt;=32000000,CF266*20%-1650000,IF(CF266&lt;=52000000,CF266*25%-3250000,IF(CF266&lt;=80000000,BH266*30%-5850000,CF266*35%-9850000))))))),0)</f>
        <v/>
      </c>
      <c r="CH266">
        <f>IFERROR(IF(OR(INDEX(PIS!P$1:P$500,MATCH(D266,PIS!C$1:C$500))="LT",INDEX(PIS!P$1:P$500,MATCH(D266,PIS!C$1:C$500))="CK"),0,IF(CF266&lt;2000000,0,CF266*10%)),0)</f>
        <v/>
      </c>
      <c r="CI266">
        <f>IFERROR(INDEX(ADJ!$A$1:$BZ$1000,MATCH(PAYROLL!D266,ADJ!A$1:A$500,0),MATCH(PAYROLL!CI$2,ADJ!$2:$2,0)),0)</f>
        <v/>
      </c>
      <c r="CJ266">
        <f>IFERROR(INDEX(ADJ!$A$1:$BZ$1000,MATCH(PAYROLL!D266,ADJ!A$1:A$500,0),MATCH(PAYROLL!CJ$2,ADJ!$2:$2,0)),0)</f>
        <v/>
      </c>
      <c r="CK266">
        <f>IFERROR(INDEX(ADJ!$A$1:$BZ$1000,MATCH(PAYROLL!D266,ADJ!A$1:A$500,0),MATCH(PAYROLL!CK$2,ADJ!$2:$2,0)),0)</f>
        <v/>
      </c>
      <c r="CL266">
        <f>SUM(CG266:CK266)</f>
        <v/>
      </c>
      <c r="CM266">
        <f>ROUND(SUM(CH266:CK266),0)</f>
        <v/>
      </c>
      <c r="CN266">
        <f>IFERROR(INDEX(CSDA!D$1:D$500,MATCH($CN$2,CSDA!C$1:C$500,0))*INDEX(PIS!V$1:V$500,MATCH(D266,PIS!C$1:C$500))+INDEX(ADJ!$A$1:$BZ$1000,MATCH(PAYROLL!D266,ADJ!A$1:A$500,0),MATCH(PAYROLL!CN$2,ADJ!$2:$2,0)),0)</f>
        <v/>
      </c>
      <c r="CO266">
        <f>IFERROR(INDEX(ADJ!$A$1:$BZ$1000,MATCH(PAYROLL!D266,ADJ!A$1:A$500,0),MATCH(PAYROLL!CO$2,ADJ!$2:$2,0)),0)</f>
        <v/>
      </c>
      <c r="CP266">
        <f>IFERROR(INDEX(ADJ!$A$1:$BZ$1000,MATCH(PAYROLL!D266,ADJ!A$1:A$500,0),MATCH(PAYROLL!CP$2,ADJ!$2:$2,0)),0)</f>
        <v/>
      </c>
      <c r="CQ266">
        <f>BP266-CL266-CI266-CM266-CN266-CO266-CP266-CC266</f>
        <v/>
      </c>
      <c r="CR266">
        <f>IFERROR(IF(RIGHT(INDEX(PIS!O$1:O$500,MATCH(D266,PIS!C$1:C$500,0)),5)="Gross",MIN(U266+V266,VLOOKUP("R700",TSC!B:C,2,0)*VLOOKUP("R101",TSC!B:C,2,0))*(VLOOKUP("T711",TSC!B:C,2,0)+VLOOKUP("T712",TSC!B:C,2,0))%,MIN(T266+V266,VLOOKUP("R700",TSC!B:C,2,0)*VLOOKUP("R101",TSC!B:C,2,0))*(VLOOKUP("T711",TSC!B:C,2,0)+VLOOKUP("T712",TSC!B:C,2,0)+VLOOKUP("R701",TSC!B:C,2,0))%),0)</f>
        <v/>
      </c>
      <c r="CS266">
        <f>IFERROR(IF(RIGHT(INDEX(PIS!O$1:O$500,MATCH(D266,PIS!C$1:C$500,0)),5)="Gross",MIN(U266+V266,VLOOKUP("R700",TSC!B:C,2,0)*VLOOKUP("R101",TSC!B:C,2,0))*(VLOOKUP("T714",TSC!B:C,2,0))%,MIN(T266+V266,VLOOKUP("R700",TSC!B:C,2,0)*VLOOKUP("R101",TSC!B:C,2,0))*(VLOOKUP("T704",TSC!B:C,2,0)+VLOOKUP("T714",TSC!B:C,2,0))%),0)</f>
        <v/>
      </c>
      <c r="CT266">
        <f>IFERROR(IF(RIGHT(INDEX(PIS!O$1:O$500,MATCH(D266,PIS!C$1:C$500,0)),5)="Gross",MIN(U266+V266,VLOOKUP("R700",TSC!B:C,2,0)*VLOOKUP("R101",TSC!B:C,2,0))*VLOOKUP("T705",TSC!B:C,2,0)%,MIN(T266+V266,VLOOKUP("R700",TSC!B:C,2,0)*VLOOKUP("R101",TSC!B:C,2,0))*VLOOKUP("T705",TSC!B:C,2,0)%),0)</f>
        <v/>
      </c>
      <c r="CU266">
        <f>IFERROR(IF(RIGHT(INDEX(PIS!O$1:O$500,MATCH(D266,PIS!C$1:C$500,0)),5)="Gross",MIN(U266+V266,VLOOKUP("R700",TSC!B:C,2,0)*VLOOKUP("R101",TSC!B:C,2,0))*(VLOOKUP("T713",TSC!B:C,2,0))%,MIN(T266+V266,VLOOKUP("R700",TSC!B:C,2,0)*VLOOKUP("R101",TSC!B:C,2,0))*(VLOOKUP("T713",TSC!B:C,2,0))%),0)</f>
        <v/>
      </c>
      <c r="CV266">
        <f>IFERROR(INDEX(ADJ!$A$1:$BZ$1000,MATCH(PAYROLL!D266,ADJ!A$1:A$500,0),MATCH(PAYROLL!CV$2,ADJ!$2:$2,0)),0)</f>
        <v/>
      </c>
      <c r="CW266">
        <f>IFERROR(INDEX(ADJ!$A$1:$BZ$1000,MATCH(PAYROLL!D266,ADJ!A$1:A$500,0),MATCH(PAYROLL!CW$2,ADJ!$2:$2,0)),0)</f>
        <v/>
      </c>
      <c r="CX266">
        <f>SUM(CR266:CW266)</f>
        <v/>
      </c>
      <c r="CY266">
        <f>ROUND(IF(CR266&gt;0,T266+V266*VLOOKUP("R202",TSC!$B$1:$C$500,2,0),0),0)</f>
        <v/>
      </c>
      <c r="CZ266">
        <f>IFERROR(INDEX(CSDA!D$1:D$500,MATCH($CZ$2,CSDA!C$1:C$500,0)),0)</f>
        <v/>
      </c>
      <c r="DA266">
        <f>ROUND(T266*0.7%,0)</f>
        <v/>
      </c>
      <c r="DB266">
        <f>ROUND(T266/12,0)</f>
        <v/>
      </c>
      <c r="DC266">
        <f ref="DC266" t="array">IFERROR(INDEX(CSDA!D$1:D$500,MATCH("Trích giữ"&amp;PAYROLL!DC$2,CSDA!A$1:A$500&amp;CSDA!C$1:C$500,0)),0)</f>
        <v/>
      </c>
      <c r="DD266">
        <f ref="DD266" t="array">IFERROR(INDEX(CSDA!D$1:D$500,MATCH("Trích giữ"&amp;PAYROLL!DD$2,CSDA!A$1:A$500&amp;CSDA!C$1:C$500,0)),0)</f>
        <v/>
      </c>
      <c r="DE266">
        <f ref="DE266" t="array">IFERROR(INDEX(CSDA!D$1:D$500,MATCH("Trích giữ"&amp;PAYROLL!DE$2,CSDA!A$1:A$500&amp;CSDA!C$1:C$500,0)),0)</f>
        <v/>
      </c>
      <c r="DF266">
        <f>IFERROR(INDEX(CSDA!D$1:D$500,MATCH(PAYROLL!DF$2,CSDA!C$1:C$500,0)),0)</f>
        <v/>
      </c>
      <c r="DG266">
        <f ref="DG266" t="array">IFERROR(INDEX(CSDA!D$1:D$500,MATCH("Trích giữ"&amp;PAYROLL!DG$2,CSDA!A$1:A$500&amp;CSDA!C$1:C$500,0)),0)</f>
        <v/>
      </c>
      <c r="DH266">
        <f>ROUND(T266/26,0)</f>
        <v/>
      </c>
      <c r="DI266">
        <f ref="DI266" t="array">IFERROR(INDEX(CSDA!D$1:D$500,MATCH("Trích giữ"&amp;PAYROLL!DI$2,CSDA!A$1:A$500&amp;CSDA!C$1:C$500,0)),0)</f>
        <v/>
      </c>
      <c r="DJ266">
        <f>IF(U266=0,T266*21.5%-BL266,0)</f>
        <v/>
      </c>
      <c r="DK266">
        <f ref="DK266" t="array">IFERROR(INDEX(CSDA!D$1:D$500,MATCH("Trích giữ"&amp;PAYROLL!DK$2,CSDA!A$1:A$500&amp;CSDA!C$1:C$500,0)),0)</f>
        <v/>
      </c>
      <c r="DL266">
        <f>IFERROR(INDEX(CSDA!D$1:D$500,MATCH(PAYROLL!DL$2,CSDA!C$1:C$500,0))/12,0)</f>
        <v/>
      </c>
      <c r="DM266">
        <f>SUM(DB266:DL266)</f>
        <v/>
      </c>
      <c r="DN266">
        <f>IFERROR(INDEX(ADJ!$A$1:$BZ$1000,MATCH(PAYROLL!D266,ADJ!A$1:A$500,0),MATCH(PAYROLL!DN$2,ADJ!$2:$2,0)),0)</f>
        <v/>
      </c>
      <c r="DO266">
        <f>IFERROR(SUM(BP266,DM266:DN266,CX266:DA266)-DT266,0)</f>
        <v/>
      </c>
      <c r="DP266">
        <f ref="DP266" t="array">SUM(BW266*IFERROR(INDEX(CSDA!D$1:D$500,MATCH(BW$2,CSDA!C$1:C$500,0)),0)%,CX266*IFERROR(INDEX(CSDA!D$1:D$500,MATCH(CX$2,CSDA!C$1:C$500,0)),0)%,DA266*IFERROR(INDEX(CSDA!D$1:D$500,MATCH(DA$2,CSDA!C$1:C$500,0)),0)%,DB266*IFERROR(INDEX(CSDA!D$1:D$500,MATCH(DB$2,CSDA!C$1:C$500,0)),0)%,DF266*IFERROR(INDEX(CSDA!D$1:D$500,MATCH("Phí dịch vụ"&amp;PAYROLL!DF$2,CSDA!A$1:A$500&amp;CSDA!C$1:C$500,0)),0)%,DC266*IFERROR(INDEX(CSDA!D$1:D$500,MATCH("Phí dịch vụ"&amp;PAYROLL!DC$2,CSDA!A$1:A$500&amp;CSDA!C$1:C$500,0)),0)%,DH266*IFERROR(INDEX(CSDA!D$1:D$500,MATCH("Phí dịch vụ"&amp;PAYROLL!DH$2,CSDA!A$1:A$500&amp;CSDA!C$1:C$500,0)),0)%,DJ266*IFERROR(INDEX(CSDA!D$1:D$500,MATCH("Phí dịch vụ"&amp;PAYROLL!DJ$2,CSDA!A$1:A$500&amp;CSDA!C$1:C$500,0)),0)%,BN266*IFERROR(INDEX(CSDA!D$1:D$500,MATCH(BN$2,CSDA!C$1:C$500,0)),0)%)-BN266*7%</f>
        <v/>
      </c>
      <c r="DQ266">
        <f>IFERROR(INDEX(ADJ!$A$1:$BZ$1000,MATCH(PAYROLL!D266,ADJ!A$1:A$500,0),MATCH(PAYROLL!DQ$2,ADJ!$2:$2,0)),0)</f>
        <v/>
      </c>
      <c r="DR266">
        <f>IFERROR(INDEX(ADJ!$A$1:$BZ$1000,MATCH(PAYROLL!D266,ADJ!A$1:A$500,0),MATCH(PAYROLL!DR$2,ADJ!$2:$2,0)),0)</f>
        <v/>
      </c>
      <c r="DS266">
        <f>SUM(DP266:DR266)</f>
        <v/>
      </c>
      <c r="DT266">
        <f>EK266</f>
        <v/>
      </c>
      <c r="DU266">
        <f>SUM(DO266:DR266)</f>
        <v/>
      </c>
      <c r="DV266">
        <f>ROUND(DU266*0.1,0)</f>
        <v/>
      </c>
      <c r="DW266">
        <f>DU266+DV266</f>
        <v/>
      </c>
      <c r="DZ266">
        <f>IFERROR(INDEX(ADJ!$A$1:$BZ$1000,MATCH(PAYROLL!$D266,ADJ!A$1:A$500,0),MATCH(PAYROLL!DZ$2,ADJ!$2:$2,0)),0)</f>
        <v/>
      </c>
      <c r="EA266">
        <f>IFERROR(INDEX(ADJ!$A$1:$BZ$1000,MATCH(PAYROLL!$D266,ADJ!A$1:A$500,0),MATCH(PAYROLL!EA$2,ADJ!$2:$2,0)),0)</f>
        <v/>
      </c>
      <c r="EB266">
        <f>IFERROR(INDEX(ADJ!$A$1:$BZ$1000,MATCH(PAYROLL!$D266,ADJ!A$1:A$500,0),MATCH(PAYROLL!EB$2,ADJ!$2:$2,0)),0)</f>
        <v/>
      </c>
      <c r="EC266">
        <f>IFERROR(INDEX(ADJ!$A$1:$BZ$1000,MATCH(PAYROLL!$D266,ADJ!A$1:A$500,0),MATCH(PAYROLL!EC$2,ADJ!$2:$2,0)),0)</f>
        <v/>
      </c>
      <c r="ED266">
        <f>IFERROR(INDEX(ADJ!$A$1:$BZ$1000,MATCH(PAYROLL!$D266,ADJ!A$1:A$500,0),MATCH(PAYROLL!ED$2,ADJ!$2:$2,0)),0)</f>
        <v/>
      </c>
      <c r="EE266">
        <f>IFERROR(INDEX(ADJ!$A$1:$BZ$1000,MATCH(PAYROLL!$D266,ADJ!A$1:A$500,0),MATCH(PAYROLL!EE$2,ADJ!$2:$2,0)),0)</f>
        <v/>
      </c>
      <c r="EF266">
        <f>IFERROR(INDEX(ADJ!$A$1:$BZ$1000,MATCH(PAYROLL!$D266,ADJ!A$1:A$500,0),MATCH(PAYROLL!EF$2,ADJ!$2:$2,0)),0)</f>
        <v/>
      </c>
      <c r="EG266">
        <f>IFERROR(INDEX(ADJ!$A$1:$BZ$1000,MATCH(PAYROLL!$D266,ADJ!A$1:A$500,0),MATCH(PAYROLL!EG$2,ADJ!$2:$2,0)),0)</f>
        <v/>
      </c>
      <c r="EH266">
        <f>IFERROR(INDEX(ADJ!$A$1:$BZ$1000,MATCH(PAYROLL!$D266,ADJ!A$1:A$500,0),MATCH(PAYROLL!EH$2,ADJ!$2:$2,0)),0)</f>
        <v/>
      </c>
      <c r="EI266">
        <f>IFERROR(INDEX(ADJ!$A$1:$BZ$1000,MATCH(PAYROLL!D266,ADJ!A$1:A$500,0),MATCH(PAYROLL!EI$2,ADJ!$2:$2,0)),0)</f>
        <v/>
      </c>
      <c r="EJ266">
        <f>IFERROR(INDEX(ADJ!$A$1:$BZ$1000,MATCH(PAYROLL!$D266,ADJ!A$1:A$500,0),MATCH(PAYROLL!EJ$2,ADJ!$2:$2,0)),0)</f>
        <v/>
      </c>
      <c r="EK266">
        <f>SUM(DZ266:EJ266)</f>
        <v/>
      </c>
    </row>
    <row r="267">
      <c r="A267" t="n">
        <v>265</v>
      </c>
      <c r="B267" t="inlineStr">
        <is>
          <t>Cầm Văn Hoàng</t>
        </is>
      </c>
      <c r="D267" t="inlineStr">
        <is>
          <t>148789-03</t>
        </is>
      </c>
      <c r="S267">
        <f>IFERROR(INDEX(PIS!$A$1:$BZ$1000,MATCH($D267,PIS!C$1:C$500,0),MATCH("Lương CB tháng trước",PIS!$1:$1,0)),0)</f>
        <v/>
      </c>
      <c r="T267">
        <f>IFERROR(INDEX(PIS!$A$1:$BZ$1000,MATCH($D267,PIS!C$1:C$500,0),MATCH("Lương CB hiện tại",PIS!$1:$1,0)),0)</f>
        <v/>
      </c>
      <c r="U267">
        <f>IFERROR(INDEX(PIS!$A$1:$BZ$1000,MATCH($D267,PIS!C$1:C$500,0),MATCH("Lương đóng BHBB",PIS!$1:$1,0)),0)</f>
        <v/>
      </c>
      <c r="V267">
        <f>IFERROR(INDEX(PIS!$A$1:$BZ$1000,MATCH($D267,PIS!C$1:C$500,0),MATCH(V$2,PIS!$2:$2,0)),0)</f>
        <v/>
      </c>
      <c r="W267">
        <f>IFERROR(INDEX(PIS!$A$1:$BZ$1000,MATCH($D267,PIS!C$1:C$500,0),MATCH(W$2,PIS!$2:$2,0)),0)</f>
        <v/>
      </c>
      <c r="X267">
        <f>IFERROR(INDEX(PIS!$A$1:$BZ$1000,MATCH($D267,PIS!C$1:C$500,0),MATCH(X$2,PIS!$2:$2,0)),0)</f>
        <v/>
      </c>
      <c r="Y267">
        <f>IFERROR(INDEX(PIS!$A$1:$BZ$1000,MATCH($D267,PIS!C$1:C$500,0),MATCH(Y$2,PIS!$2:$2,0)),0)</f>
        <v/>
      </c>
      <c r="Z267">
        <f>IFERROR(INDEX(PIS!$A$1:$BZ$1000,MATCH($D267,PIS!C$1:C$500,0),MATCH(Z$2,PIS!$2:$2,0)),0)</f>
        <v/>
      </c>
      <c r="AA267">
        <f>IFERROR(INDEX(PIS!$A$1:$BZ$1000,MATCH($D267,PIS!C$1:C$500,0),MATCH(AA$2,PIS!$2:$2,0)),0)</f>
        <v/>
      </c>
      <c r="AB267">
        <f>IFERROR(INDEX(PIS!$A$1:$BZ$1000,MATCH($D267,PIS!C$1:C$500,0),MATCH(AB$2,PIS!$2:$2,0)),0)</f>
        <v/>
      </c>
      <c r="AC267">
        <f>SUM(V267:AB267)</f>
        <v/>
      </c>
      <c r="AD267">
        <f>IFERROR(INDEX(TIMESHEET!$A$1:$AI$5000,MATCH($D267,TIMESHEET!A$1:A$500,0),MATCH("T100",TIMESHEET!$2:$2,0))-2,0)</f>
        <v/>
      </c>
      <c r="AE267">
        <f>IFERROR(INDEX(TIMESHEET!$A$1:$AI$5000,MATCH($D267,TIMESHEET!A$1:A$500,0),MATCH("T202",TIMESHEET!$2:$2,0)),0)</f>
        <v/>
      </c>
      <c r="AF267">
        <f>IFERROR(INDEX(TIMESHEET!$A$1:$AI$5000,MATCH($D267,TIMESHEET!A$1:A$500,0),MATCH("T302",TIMESHEET!$2:$2,0)),0)</f>
        <v/>
      </c>
      <c r="AG267">
        <f>IFERROR(INDEX(TIMESHEET!$A$1:$AI$5000,MATCH($D267,TIMESHEET!A$1:A$500,0),MATCH("T406",TIMESHEET!$2:$2,0)),0)</f>
        <v/>
      </c>
      <c r="AH267">
        <f>AE267+AG267</f>
        <v/>
      </c>
      <c r="AI267">
        <f>IFERROR(INDEX(TIMESHEET!$A$1:$AI$5000,MATCH($D267,TIMESHEET!A$1:A$500,0),MATCH("T701",TIMESHEET!$2:$2,0)),0)</f>
        <v/>
      </c>
      <c r="AJ267">
        <f>IFERROR(INDEX(TIMESHEET!$A$1:$AI$5000,MATCH($D267,TIMESHEET!B$1:B$500,0),MATCH("T320",TIMESHEET!$2:$2,0)),0)</f>
        <v/>
      </c>
      <c r="AK267">
        <f>IFERROR(IF(LEFT(INDEX(PIS!O$1:O$500,MATCH(D267,PIS!C$1:C$500)),1)="M",T267/AD267*SUM(AE267:AG267),T267*AD267),0)</f>
        <v/>
      </c>
      <c r="AL267">
        <f>IFERROR(INDEX(ADJ!$A$1:$BZ$1000,MATCH(PAYROLL!D267,ADJ!A$1:A$500,0),MATCH(PAYROLL!AL$2,ADJ!$2:$2,0)),0)</f>
        <v/>
      </c>
      <c r="AM267">
        <f>SUM(AK267:AL267)</f>
        <v/>
      </c>
      <c r="AN267">
        <f>IFERROR(ROUND(V267/$AD267*$AH267,0),0)</f>
        <v/>
      </c>
      <c r="AO267">
        <f>IFERROR(ROUND(W267/$AD267*$AH267,0),0)</f>
        <v/>
      </c>
      <c r="AP267">
        <f>IFERROR(ROUND(X267/$AD267*$AE267,0),0)</f>
        <v/>
      </c>
      <c r="AQ267">
        <f>IFERROR(ROUND(Y267/$AD267*$AH267,0),0)</f>
        <v/>
      </c>
      <c r="AR267">
        <f>IFERROR(ROUND(Z267/$AD267*$AH267,0),0)</f>
        <v/>
      </c>
      <c r="AS267">
        <f>IFERROR(ROUND(AA267/$AD267*$AH267,0),0)</f>
        <v/>
      </c>
      <c r="AT267">
        <f>IFERROR(IF((AE267+AF267+AG267)&gt;13,AB267,ROUND(AB267/AD267*AH267,0)),0)</f>
        <v/>
      </c>
      <c r="AU267">
        <f>IFERROR(INDEX(ADJ!$A$1:$BZ$1000,MATCH(PAYROLL!D267,ADJ!A$1:A$500,0),MATCH(PAYROLL!AU$2,ADJ!$2:$2,0)),0)</f>
        <v/>
      </c>
      <c r="AV267">
        <f>ROUND(SUM(AN267:AU267),0)</f>
        <v/>
      </c>
      <c r="AW267">
        <f>IFERROR(INDEX(TIMESHEET!$A$1:$AI$5000,MATCH(PAYROLL!D267,TIMESHEET!A$1:A$500,0),MATCH("T620",TIMESHEET!$2:$2,0)),0)</f>
        <v/>
      </c>
      <c r="AX267">
        <f>IFERROR(INDEX(TIMESHEET!$A$1:$AI$5000,MATCH(PAYROLL!D267,TIMESHEET!A$1:A$500,0),MATCH("T601",TIMESHEET!$2:$2,0)),0)</f>
        <v/>
      </c>
      <c r="AY267">
        <f>IFERROR(INDEX(TIMESHEET!$A$1:$AI$5000,MATCH(PAYROLL!D267,TIMESHEET!A$1:A$500,0),MATCH("T602",TIMESHEET!$2:$2,0)),0)</f>
        <v/>
      </c>
      <c r="AZ267">
        <f>IFERROR(INDEX(TIMESHEET!$A$1:$AI$5000,MATCH(PAYROLL!D267,TIMESHEET!A$1:A$500,0),MATCH("T603",TIMESHEET!$2:$2,0)),0)</f>
        <v/>
      </c>
      <c r="BA267">
        <f>IFERROR(INDEX(TIMESHEET!$A$1:$AI$5000,MATCH(PAYROLL!D267,TIMESHEET!A$1:A$500,0),MATCH("T611",TIMESHEET!$2:$2,0)),0)</f>
        <v/>
      </c>
      <c r="BB267">
        <f>IFERROR(INDEX(TIMESHEET!$A$1:$AI$5000,MATCH(PAYROLL!D267,TIMESHEET!A$1:A$500,0),MATCH("T612",TIMESHEET!$2:$2,0)),0)</f>
        <v/>
      </c>
      <c r="BC267">
        <f>IFERROR(INDEX(TIMESHEET!$A$1:$AI$5000,MATCH(PAYROLL!D267,TIMESHEET!A$1:A$500,0),MATCH("T613",TIMESHEET!$2:$2,0)),0)</f>
        <v/>
      </c>
      <c r="BD267">
        <f>IFERROR(INDEX(TIMESHEET!$A$1:$AI$5000,MATCH(PAYROLL!D267,TIMESHEET!A$1:A$500,0),MATCH("T500",TIMESHEET!$2:$2,0)),0)</f>
        <v/>
      </c>
      <c r="BE267">
        <f>IFERROR(IF(LEFT(INDEX(PIS!O$1:O$500,MATCH(D267,PIS!C$1:C$500)),1)="M",T267/AD267/8*(AW267+AX267*1.5+AY267*2+AZ267*3+BA267*2.1+BB267*2.7+BC267*3.9+BD267*0.3),T267/8*(AW267+AX267*1.5+AY267*2+AZ267*3+BA267*2.1+BB267*2.7+BC267*3.9+BD267*0.3)),0)</f>
        <v/>
      </c>
      <c r="BF267">
        <f>IFERROR(INDEX(ADJ!$A$1:$BZ$1000,MATCH(PAYROLL!$D267,ADJ!A$1:A$500,0),MATCH(PAYROLL!BF$2,ADJ!$2:$2,0)),0)</f>
        <v/>
      </c>
      <c r="BG267">
        <f>IFERROR(INDEX(ADJ!$A$1:$BZ$1000,MATCH(PAYROLL!D267,ADJ!A$1:A$500,0),MATCH(PAYROLL!BG$2,ADJ!$2:$2,0)),0)</f>
        <v/>
      </c>
      <c r="BH267">
        <f>IFERROR(INDEX(ADJ!$A$1:$BZ$1000,MATCH(PAYROLL!D267,ADJ!A$1:A$500,0),MATCH(PAYROLL!BH$2,ADJ!$2:$2,0)),0)</f>
        <v/>
      </c>
      <c r="BI267">
        <f>IFERROR(INDEX(ADJ!$A$1:$BZ$1000,MATCH(PAYROLL!D267,ADJ!A$1:A$500,0),MATCH(PAYROLL!BI$2,ADJ!$2:$2,0)),0)</f>
        <v/>
      </c>
      <c r="BJ267">
        <f>IFERROR(INDEX(ADJ!$A$1:$BZ$1000,MATCH(PAYROLL!D267,ADJ!A$1:A$500,0),MATCH(PAYROLL!BJ$2,ADJ!$2:$2,0)),0)</f>
        <v/>
      </c>
      <c r="BK267">
        <f>SUM(BF267:BJ267)</f>
        <v/>
      </c>
      <c r="BL267">
        <f>IFERROR(INDEX(ADJ!$A$1:$BZ$1000,MATCH(PAYROLL!D267,ADJ!A$1:A$500,0),MATCH(PAYROLL!BL$2,ADJ!$2:$2,0)),0)</f>
        <v/>
      </c>
      <c r="BM267">
        <f>IFERROR(INDEX(ADJ!$A$1:$BZ$1000,MATCH(PAYROLL!D267,ADJ!A$1:A$500,0),MATCH(PAYROLL!BM$2,ADJ!$2:$2,0)),0)</f>
        <v/>
      </c>
      <c r="BN267">
        <f>IFERROR(INDEX(ADJ!$A$1:$BZ$1000,MATCH(PAYROLL!D267,ADJ!A$1:A$500,0),MATCH(PAYROLL!BN$2,ADJ!$2:$2,0)),0)</f>
        <v/>
      </c>
      <c r="BO267">
        <f>IFERROR(INDEX(ADJ!$A$1:$BZ$1000,MATCH(PAYROLL!D267,ADJ!A$1:A$500,0),MATCH(PAYROLL!BO$2,ADJ!$2:$2,0)),0)</f>
        <v/>
      </c>
      <c r="BP267">
        <f>SUM(AM267,AV267,BE267,BK267,BL267:BO267)</f>
        <v/>
      </c>
      <c r="BQ267">
        <f>BO267</f>
        <v/>
      </c>
      <c r="BR267">
        <f>IFERROR(ROUND(IF(LEFT(INDEX(PIS!O$1:O$500,MATCH(D267,PIS!C$1:C$500)),1)="D",T267/8*(BD267*0.3),IF(LEFT(INDEX(PIS!O$1:O$500,MATCH(D267,PIS!C$1:C$500)),1)="H",T267*($BD267*0.3),T267/$AD267/8*($BD267*0.3))),0),0)</f>
        <v/>
      </c>
      <c r="BS267">
        <f>IF(AP267&lt;1,0,MIN(AP267,730000))</f>
        <v/>
      </c>
      <c r="BT267">
        <f>IFERROR(ROUND((BE267-SUM(AW267:BC267)*T267/AD267/8),0)-BR267,0)</f>
        <v/>
      </c>
      <c r="BU267">
        <f>AO267</f>
        <v/>
      </c>
      <c r="BV267">
        <f>SUM(BQ267:BU267)</f>
        <v/>
      </c>
      <c r="BW267">
        <f>BP267-BV267</f>
        <v/>
      </c>
      <c r="BX267">
        <f>IFERROR(IF(RIGHT(INDEX(PIS!O$1:O$500,MATCH(D267,PIS!C$1:C$500)),5)="Gross",MIN(U267+V267,VLOOKUP("R700",TSC!B:C,2,0)*VLOOKUP("R101",TSC!B:C,2,0))*VLOOKUP("R701",TSC!B:C,2,0)%,0),0)</f>
        <v/>
      </c>
      <c r="BY267">
        <f>IFERROR(IF(RIGHT(INDEX(PIS!O$1:O$500,MATCH(D267,PIS!C$1:C$500)),5)="Gross",MIN(U267+V267,VLOOKUP("R700",TSC!B:C,2,0)*VLOOKUP("R101",TSC!B:C,2,0))*VLOOKUP("T704",TSC!B:C,2,0)%,0),0)</f>
        <v/>
      </c>
      <c r="BZ267">
        <f>IFERROR(IF(RIGHT(INDEX(PIS!O$1:O$500,MATCH(D267,PIS!C$1:C$500)),5)="Gross",MIN(U267+V267,VLOOKUP("R700",TSC!B:C,2,0)*VLOOKUP("1",TSC!F:G,2,0))*VLOOKUP("T705",TSC!B:C,2,0)%,0),0)</f>
        <v/>
      </c>
      <c r="CA267">
        <f>IFERROR(INDEX(ADJ!$A$1:$BZ$1000,MATCH(PAYROLL!D267,ADJ!A$1:A$500,0),MATCH(PAYROLL!CA$2,ADJ!$2:$2,0)),0)</f>
        <v/>
      </c>
      <c r="CB267">
        <f>IFERROR(INDEX(ADJ!$A$1:$BZ$1000,MATCH(PAYROLL!D267,ADJ!A$1:A$500,0),MATCH(PAYROLL!CB$2,ADJ!$2:$2,0)),0)</f>
        <v/>
      </c>
      <c r="CC267">
        <f>SUM(BX267:CB267)</f>
        <v/>
      </c>
      <c r="CD267">
        <f>IFERROR(INDEX(PIS!$A$1:$BZ$1000,MATCH(PAYROLL!D267,PIS!C$1:C$500,0),MATCH(PAYROLL!CD$1,PIS!$1:$1,0)),0)</f>
        <v/>
      </c>
      <c r="CE267">
        <f>IFERROR(IF(OR(INDEX(PIS!P$1:P$500,MATCH(D267,PIS!C$1:C$500,0))="LT2",INDEX(PIS!P$1:P$500,MATCH(D267,PIS!C$1:C$500,0))="P10"),0,SUM(CC267,CD267*VLOOKUP("R601",TSC!B:C,2,0),VLOOKUP("R602",TSC!B:C,2,0))),0)</f>
        <v/>
      </c>
      <c r="CF267">
        <f>MAX(BW267-CE267,0)</f>
        <v/>
      </c>
      <c r="CG267">
        <f>IFERROR(IF(OR(RIGHT(INDEX(PIS!P$1:P$500,MATCH(D267,PIS!C$1:C$500)),5)="P10",RIGHT(INDEX(PIS!P$1:P$500,MATCH(D267,PIS!C$1:C$500)),5)="CK"),0,IF(CF267&lt;=5000000,CF267*5%,IF(CF267&lt;=10000000,CF267*10%-250000,IF(CF267&lt;=18000000,CF267*15%-750000,IF(CF267&lt;=32000000,CF267*20%-1650000,IF(CF267&lt;=52000000,CF267*25%-3250000,IF(CF267&lt;=80000000,BH267*30%-5850000,CF267*35%-9850000))))))),0)</f>
        <v/>
      </c>
      <c r="CH267">
        <f>IFERROR(IF(OR(INDEX(PIS!P$1:P$500,MATCH(D267,PIS!C$1:C$500))="LT",INDEX(PIS!P$1:P$500,MATCH(D267,PIS!C$1:C$500))="CK"),0,IF(CF267&lt;2000000,0,CF267*10%)),0)</f>
        <v/>
      </c>
      <c r="CI267">
        <f>IFERROR(INDEX(ADJ!$A$1:$BZ$1000,MATCH(PAYROLL!D267,ADJ!A$1:A$500,0),MATCH(PAYROLL!CI$2,ADJ!$2:$2,0)),0)</f>
        <v/>
      </c>
      <c r="CJ267">
        <f>IFERROR(INDEX(ADJ!$A$1:$BZ$1000,MATCH(PAYROLL!D267,ADJ!A$1:A$500,0),MATCH(PAYROLL!CJ$2,ADJ!$2:$2,0)),0)</f>
        <v/>
      </c>
      <c r="CK267">
        <f>IFERROR(INDEX(ADJ!$A$1:$BZ$1000,MATCH(PAYROLL!D267,ADJ!A$1:A$500,0),MATCH(PAYROLL!CK$2,ADJ!$2:$2,0)),0)</f>
        <v/>
      </c>
      <c r="CL267">
        <f>SUM(CG267:CK267)</f>
        <v/>
      </c>
      <c r="CM267">
        <f>ROUND(SUM(CH267:CK267),0)</f>
        <v/>
      </c>
      <c r="CN267">
        <f>IFERROR(INDEX(CSDA!D$1:D$500,MATCH($CN$2,CSDA!C$1:C$500,0))*INDEX(PIS!V$1:V$500,MATCH(D267,PIS!C$1:C$500))+INDEX(ADJ!$A$1:$BZ$1000,MATCH(PAYROLL!D267,ADJ!A$1:A$500,0),MATCH(PAYROLL!CN$2,ADJ!$2:$2,0)),0)</f>
        <v/>
      </c>
      <c r="CO267">
        <f>IFERROR(INDEX(ADJ!$A$1:$BZ$1000,MATCH(PAYROLL!D267,ADJ!A$1:A$500,0),MATCH(PAYROLL!CO$2,ADJ!$2:$2,0)),0)</f>
        <v/>
      </c>
      <c r="CP267">
        <f>IFERROR(INDEX(ADJ!$A$1:$BZ$1000,MATCH(PAYROLL!D267,ADJ!A$1:A$500,0),MATCH(PAYROLL!CP$2,ADJ!$2:$2,0)),0)</f>
        <v/>
      </c>
      <c r="CQ267">
        <f>BP267-CL267-CI267-CM267-CN267-CO267-CP267-CC267</f>
        <v/>
      </c>
      <c r="CR267">
        <f>IFERROR(IF(RIGHT(INDEX(PIS!O$1:O$500,MATCH(D267,PIS!C$1:C$500,0)),5)="Gross",MIN(U267+V267,VLOOKUP("R700",TSC!B:C,2,0)*VLOOKUP("R101",TSC!B:C,2,0))*(VLOOKUP("T711",TSC!B:C,2,0)+VLOOKUP("T712",TSC!B:C,2,0))%,MIN(T267+V267,VLOOKUP("R700",TSC!B:C,2,0)*VLOOKUP("R101",TSC!B:C,2,0))*(VLOOKUP("T711",TSC!B:C,2,0)+VLOOKUP("T712",TSC!B:C,2,0)+VLOOKUP("R701",TSC!B:C,2,0))%),0)</f>
        <v/>
      </c>
      <c r="CS267">
        <f>IFERROR(IF(RIGHT(INDEX(PIS!O$1:O$500,MATCH(D267,PIS!C$1:C$500,0)),5)="Gross",MIN(U267+V267,VLOOKUP("R700",TSC!B:C,2,0)*VLOOKUP("R101",TSC!B:C,2,0))*(VLOOKUP("T714",TSC!B:C,2,0))%,MIN(T267+V267,VLOOKUP("R700",TSC!B:C,2,0)*VLOOKUP("R101",TSC!B:C,2,0))*(VLOOKUP("T704",TSC!B:C,2,0)+VLOOKUP("T714",TSC!B:C,2,0))%),0)</f>
        <v/>
      </c>
      <c r="CT267">
        <f>IFERROR(IF(RIGHT(INDEX(PIS!O$1:O$500,MATCH(D267,PIS!C$1:C$500,0)),5)="Gross",MIN(U267+V267,VLOOKUP("R700",TSC!B:C,2,0)*VLOOKUP("R101",TSC!B:C,2,0))*VLOOKUP("T705",TSC!B:C,2,0)%,MIN(T267+V267,VLOOKUP("R700",TSC!B:C,2,0)*VLOOKUP("R101",TSC!B:C,2,0))*VLOOKUP("T705",TSC!B:C,2,0)%),0)</f>
        <v/>
      </c>
      <c r="CU267">
        <f>IFERROR(IF(RIGHT(INDEX(PIS!O$1:O$500,MATCH(D267,PIS!C$1:C$500,0)),5)="Gross",MIN(U267+V267,VLOOKUP("R700",TSC!B:C,2,0)*VLOOKUP("R101",TSC!B:C,2,0))*(VLOOKUP("T713",TSC!B:C,2,0))%,MIN(T267+V267,VLOOKUP("R700",TSC!B:C,2,0)*VLOOKUP("R101",TSC!B:C,2,0))*(VLOOKUP("T713",TSC!B:C,2,0))%),0)</f>
        <v/>
      </c>
      <c r="CV267">
        <f>IFERROR(INDEX(ADJ!$A$1:$BZ$1000,MATCH(PAYROLL!D267,ADJ!A$1:A$500,0),MATCH(PAYROLL!CV$2,ADJ!$2:$2,0)),0)</f>
        <v/>
      </c>
      <c r="CW267">
        <f>IFERROR(INDEX(ADJ!$A$1:$BZ$1000,MATCH(PAYROLL!D267,ADJ!A$1:A$500,0),MATCH(PAYROLL!CW$2,ADJ!$2:$2,0)),0)</f>
        <v/>
      </c>
      <c r="CX267">
        <f>SUM(CR267:CW267)</f>
        <v/>
      </c>
      <c r="CY267">
        <f>ROUND(IF(CR267&gt;0,T267+V267*VLOOKUP("R202",TSC!$B$1:$C$500,2,0),0),0)</f>
        <v/>
      </c>
      <c r="CZ267">
        <f>IFERROR(INDEX(CSDA!D$1:D$500,MATCH($CZ$2,CSDA!C$1:C$500,0)),0)</f>
        <v/>
      </c>
      <c r="DA267">
        <f>ROUND(T267*0.7%,0)</f>
        <v/>
      </c>
      <c r="DB267">
        <f>ROUND(T267/12,0)</f>
        <v/>
      </c>
      <c r="DC267">
        <f ref="DC267" t="array">IFERROR(INDEX(CSDA!D$1:D$500,MATCH("Trích giữ"&amp;PAYROLL!DC$2,CSDA!A$1:A$500&amp;CSDA!C$1:C$500,0)),0)</f>
        <v/>
      </c>
      <c r="DD267">
        <f ref="DD267" t="array">IFERROR(INDEX(CSDA!D$1:D$500,MATCH("Trích giữ"&amp;PAYROLL!DD$2,CSDA!A$1:A$500&amp;CSDA!C$1:C$500,0)),0)</f>
        <v/>
      </c>
      <c r="DE267">
        <f ref="DE267" t="array">IFERROR(INDEX(CSDA!D$1:D$500,MATCH("Trích giữ"&amp;PAYROLL!DE$2,CSDA!A$1:A$500&amp;CSDA!C$1:C$500,0)),0)</f>
        <v/>
      </c>
      <c r="DF267">
        <f>IFERROR(INDEX(CSDA!D$1:D$500,MATCH(PAYROLL!DF$2,CSDA!C$1:C$500,0)),0)</f>
        <v/>
      </c>
      <c r="DG267">
        <f ref="DG267" t="array">IFERROR(INDEX(CSDA!D$1:D$500,MATCH("Trích giữ"&amp;PAYROLL!DG$2,CSDA!A$1:A$500&amp;CSDA!C$1:C$500,0)),0)</f>
        <v/>
      </c>
      <c r="DH267">
        <f>ROUND(T267/26,0)</f>
        <v/>
      </c>
      <c r="DI267">
        <f ref="DI267" t="array">IFERROR(INDEX(CSDA!D$1:D$500,MATCH("Trích giữ"&amp;PAYROLL!DI$2,CSDA!A$1:A$500&amp;CSDA!C$1:C$500,0)),0)</f>
        <v/>
      </c>
      <c r="DJ267">
        <f>IF(U267=0,T267*21.5%-BL267,0)</f>
        <v/>
      </c>
      <c r="DK267">
        <f ref="DK267" t="array">IFERROR(INDEX(CSDA!D$1:D$500,MATCH("Trích giữ"&amp;PAYROLL!DK$2,CSDA!A$1:A$500&amp;CSDA!C$1:C$500,0)),0)</f>
        <v/>
      </c>
      <c r="DL267">
        <f>IFERROR(INDEX(CSDA!D$1:D$500,MATCH(PAYROLL!DL$2,CSDA!C$1:C$500,0))/12,0)</f>
        <v/>
      </c>
      <c r="DM267">
        <f>SUM(DB267:DL267)</f>
        <v/>
      </c>
      <c r="DN267">
        <f>IFERROR(INDEX(ADJ!$A$1:$BZ$1000,MATCH(PAYROLL!D267,ADJ!A$1:A$500,0),MATCH(PAYROLL!DN$2,ADJ!$2:$2,0)),0)</f>
        <v/>
      </c>
      <c r="DO267">
        <f>IFERROR(SUM(BP267,DM267:DN267,CX267:DA267)-DT267,0)</f>
        <v/>
      </c>
      <c r="DP267">
        <f ref="DP267" t="array">SUM(BW267*IFERROR(INDEX(CSDA!D$1:D$500,MATCH(BW$2,CSDA!C$1:C$500,0)),0)%,CX267*IFERROR(INDEX(CSDA!D$1:D$500,MATCH(CX$2,CSDA!C$1:C$500,0)),0)%,DA267*IFERROR(INDEX(CSDA!D$1:D$500,MATCH(DA$2,CSDA!C$1:C$500,0)),0)%,DB267*IFERROR(INDEX(CSDA!D$1:D$500,MATCH(DB$2,CSDA!C$1:C$500,0)),0)%,DF267*IFERROR(INDEX(CSDA!D$1:D$500,MATCH("Phí dịch vụ"&amp;PAYROLL!DF$2,CSDA!A$1:A$500&amp;CSDA!C$1:C$500,0)),0)%,DC267*IFERROR(INDEX(CSDA!D$1:D$500,MATCH("Phí dịch vụ"&amp;PAYROLL!DC$2,CSDA!A$1:A$500&amp;CSDA!C$1:C$500,0)),0)%,DH267*IFERROR(INDEX(CSDA!D$1:D$500,MATCH("Phí dịch vụ"&amp;PAYROLL!DH$2,CSDA!A$1:A$500&amp;CSDA!C$1:C$500,0)),0)%,DJ267*IFERROR(INDEX(CSDA!D$1:D$500,MATCH("Phí dịch vụ"&amp;PAYROLL!DJ$2,CSDA!A$1:A$500&amp;CSDA!C$1:C$500,0)),0)%,BN267*IFERROR(INDEX(CSDA!D$1:D$500,MATCH(BN$2,CSDA!C$1:C$500,0)),0)%)-BN267*7%</f>
        <v/>
      </c>
      <c r="DQ267">
        <f>IFERROR(INDEX(ADJ!$A$1:$BZ$1000,MATCH(PAYROLL!D267,ADJ!A$1:A$500,0),MATCH(PAYROLL!DQ$2,ADJ!$2:$2,0)),0)</f>
        <v/>
      </c>
      <c r="DR267">
        <f>IFERROR(INDEX(ADJ!$A$1:$BZ$1000,MATCH(PAYROLL!D267,ADJ!A$1:A$500,0),MATCH(PAYROLL!DR$2,ADJ!$2:$2,0)),0)</f>
        <v/>
      </c>
      <c r="DS267">
        <f>SUM(DP267:DR267)</f>
        <v/>
      </c>
      <c r="DT267">
        <f>EK267</f>
        <v/>
      </c>
      <c r="DU267">
        <f>SUM(DO267:DR267)</f>
        <v/>
      </c>
      <c r="DV267">
        <f>ROUND(DU267*0.1,0)</f>
        <v/>
      </c>
      <c r="DW267">
        <f>DU267+DV267</f>
        <v/>
      </c>
      <c r="DZ267">
        <f>IFERROR(INDEX(ADJ!$A$1:$BZ$1000,MATCH(PAYROLL!$D267,ADJ!A$1:A$500,0),MATCH(PAYROLL!DZ$2,ADJ!$2:$2,0)),0)</f>
        <v/>
      </c>
      <c r="EA267">
        <f>IFERROR(INDEX(ADJ!$A$1:$BZ$1000,MATCH(PAYROLL!$D267,ADJ!A$1:A$500,0),MATCH(PAYROLL!EA$2,ADJ!$2:$2,0)),0)</f>
        <v/>
      </c>
      <c r="EB267">
        <f>IFERROR(INDEX(ADJ!$A$1:$BZ$1000,MATCH(PAYROLL!$D267,ADJ!A$1:A$500,0),MATCH(PAYROLL!EB$2,ADJ!$2:$2,0)),0)</f>
        <v/>
      </c>
      <c r="EC267">
        <f>IFERROR(INDEX(ADJ!$A$1:$BZ$1000,MATCH(PAYROLL!$D267,ADJ!A$1:A$500,0),MATCH(PAYROLL!EC$2,ADJ!$2:$2,0)),0)</f>
        <v/>
      </c>
      <c r="ED267">
        <f>IFERROR(INDEX(ADJ!$A$1:$BZ$1000,MATCH(PAYROLL!$D267,ADJ!A$1:A$500,0),MATCH(PAYROLL!ED$2,ADJ!$2:$2,0)),0)</f>
        <v/>
      </c>
      <c r="EE267">
        <f>IFERROR(INDEX(ADJ!$A$1:$BZ$1000,MATCH(PAYROLL!$D267,ADJ!A$1:A$500,0),MATCH(PAYROLL!EE$2,ADJ!$2:$2,0)),0)</f>
        <v/>
      </c>
      <c r="EF267">
        <f>IFERROR(INDEX(ADJ!$A$1:$BZ$1000,MATCH(PAYROLL!$D267,ADJ!A$1:A$500,0),MATCH(PAYROLL!EF$2,ADJ!$2:$2,0)),0)</f>
        <v/>
      </c>
      <c r="EG267">
        <f>IFERROR(INDEX(ADJ!$A$1:$BZ$1000,MATCH(PAYROLL!$D267,ADJ!A$1:A$500,0),MATCH(PAYROLL!EG$2,ADJ!$2:$2,0)),0)</f>
        <v/>
      </c>
      <c r="EH267">
        <f>IFERROR(INDEX(ADJ!$A$1:$BZ$1000,MATCH(PAYROLL!$D267,ADJ!A$1:A$500,0),MATCH(PAYROLL!EH$2,ADJ!$2:$2,0)),0)</f>
        <v/>
      </c>
      <c r="EI267">
        <f>IFERROR(INDEX(ADJ!$A$1:$BZ$1000,MATCH(PAYROLL!D267,ADJ!A$1:A$500,0),MATCH(PAYROLL!EI$2,ADJ!$2:$2,0)),0)</f>
        <v/>
      </c>
      <c r="EJ267">
        <f>IFERROR(INDEX(ADJ!$A$1:$BZ$1000,MATCH(PAYROLL!$D267,ADJ!A$1:A$500,0),MATCH(PAYROLL!EJ$2,ADJ!$2:$2,0)),0)</f>
        <v/>
      </c>
      <c r="EK267">
        <f>SUM(DZ267:EJ267)</f>
        <v/>
      </c>
    </row>
    <row r="268">
      <c r="A268" t="n">
        <v>266</v>
      </c>
      <c r="B268" t="inlineStr">
        <is>
          <t>Cầm Thị Liêm</t>
        </is>
      </c>
      <c r="D268" t="inlineStr">
        <is>
          <t>158907-01</t>
        </is>
      </c>
      <c r="S268">
        <f>IFERROR(INDEX(PIS!$A$1:$BZ$1000,MATCH($D268,PIS!C$1:C$500,0),MATCH("Lương CB tháng trước",PIS!$1:$1,0)),0)</f>
        <v/>
      </c>
      <c r="T268">
        <f>IFERROR(INDEX(PIS!$A$1:$BZ$1000,MATCH($D268,PIS!C$1:C$500,0),MATCH("Lương CB hiện tại",PIS!$1:$1,0)),0)</f>
        <v/>
      </c>
      <c r="U268">
        <f>IFERROR(INDEX(PIS!$A$1:$BZ$1000,MATCH($D268,PIS!C$1:C$500,0),MATCH("Lương đóng BHBB",PIS!$1:$1,0)),0)</f>
        <v/>
      </c>
      <c r="V268">
        <f>IFERROR(INDEX(PIS!$A$1:$BZ$1000,MATCH($D268,PIS!C$1:C$500,0),MATCH(V$2,PIS!$2:$2,0)),0)</f>
        <v/>
      </c>
      <c r="W268">
        <f>IFERROR(INDEX(PIS!$A$1:$BZ$1000,MATCH($D268,PIS!C$1:C$500,0),MATCH(W$2,PIS!$2:$2,0)),0)</f>
        <v/>
      </c>
      <c r="X268">
        <f>IFERROR(INDEX(PIS!$A$1:$BZ$1000,MATCH($D268,PIS!C$1:C$500,0),MATCH(X$2,PIS!$2:$2,0)),0)</f>
        <v/>
      </c>
      <c r="Y268">
        <f>IFERROR(INDEX(PIS!$A$1:$BZ$1000,MATCH($D268,PIS!C$1:C$500,0),MATCH(Y$2,PIS!$2:$2,0)),0)</f>
        <v/>
      </c>
      <c r="Z268">
        <f>IFERROR(INDEX(PIS!$A$1:$BZ$1000,MATCH($D268,PIS!C$1:C$500,0),MATCH(Z$2,PIS!$2:$2,0)),0)</f>
        <v/>
      </c>
      <c r="AA268">
        <f>IFERROR(INDEX(PIS!$A$1:$BZ$1000,MATCH($D268,PIS!C$1:C$500,0),MATCH(AA$2,PIS!$2:$2,0)),0)</f>
        <v/>
      </c>
      <c r="AB268">
        <f>IFERROR(INDEX(PIS!$A$1:$BZ$1000,MATCH($D268,PIS!C$1:C$500,0),MATCH(AB$2,PIS!$2:$2,0)),0)</f>
        <v/>
      </c>
      <c r="AC268">
        <f>SUM(V268:AB268)</f>
        <v/>
      </c>
      <c r="AD268">
        <f>IFERROR(INDEX(TIMESHEET!$A$1:$AI$5000,MATCH($D268,TIMESHEET!A$1:A$500,0),MATCH("T100",TIMESHEET!$2:$2,0))-2,0)</f>
        <v/>
      </c>
      <c r="AE268">
        <f>IFERROR(INDEX(TIMESHEET!$A$1:$AI$5000,MATCH($D268,TIMESHEET!A$1:A$500,0),MATCH("T202",TIMESHEET!$2:$2,0)),0)</f>
        <v/>
      </c>
      <c r="AF268">
        <f>IFERROR(INDEX(TIMESHEET!$A$1:$AI$5000,MATCH($D268,TIMESHEET!A$1:A$500,0),MATCH("T302",TIMESHEET!$2:$2,0)),0)</f>
        <v/>
      </c>
      <c r="AG268">
        <f>IFERROR(INDEX(TIMESHEET!$A$1:$AI$5000,MATCH($D268,TIMESHEET!A$1:A$500,0),MATCH("T406",TIMESHEET!$2:$2,0)),0)</f>
        <v/>
      </c>
      <c r="AH268">
        <f>AE268+AG268</f>
        <v/>
      </c>
      <c r="AI268">
        <f>IFERROR(INDEX(TIMESHEET!$A$1:$AI$5000,MATCH($D268,TIMESHEET!A$1:A$500,0),MATCH("T701",TIMESHEET!$2:$2,0)),0)</f>
        <v/>
      </c>
      <c r="AJ268">
        <f>IFERROR(INDEX(TIMESHEET!$A$1:$AI$5000,MATCH($D268,TIMESHEET!B$1:B$500,0),MATCH("T320",TIMESHEET!$2:$2,0)),0)</f>
        <v/>
      </c>
      <c r="AK268">
        <f>IFERROR(IF(LEFT(INDEX(PIS!O$1:O$500,MATCH(D268,PIS!C$1:C$500)),1)="M",T268/AD268*SUM(AE268:AG268),T268*AD268),0)</f>
        <v/>
      </c>
      <c r="AL268">
        <f>IFERROR(INDEX(ADJ!$A$1:$BZ$1000,MATCH(PAYROLL!D268,ADJ!A$1:A$500,0),MATCH(PAYROLL!AL$2,ADJ!$2:$2,0)),0)</f>
        <v/>
      </c>
      <c r="AM268">
        <f>SUM(AK268:AL268)</f>
        <v/>
      </c>
      <c r="AN268">
        <f>IFERROR(ROUND(V268/$AD268*$AH268,0),0)</f>
        <v/>
      </c>
      <c r="AO268">
        <f>IFERROR(ROUND(W268/$AD268*$AH268,0),0)</f>
        <v/>
      </c>
      <c r="AP268">
        <f>IFERROR(ROUND(X268/$AD268*$AE268,0),0)</f>
        <v/>
      </c>
      <c r="AQ268">
        <f>IFERROR(ROUND(Y268/$AD268*$AH268,0),0)</f>
        <v/>
      </c>
      <c r="AR268">
        <f>IFERROR(ROUND(Z268/$AD268*$AH268,0),0)</f>
        <v/>
      </c>
      <c r="AS268">
        <f>IFERROR(ROUND(AA268/$AD268*$AH268,0),0)</f>
        <v/>
      </c>
      <c r="AT268">
        <f>IFERROR(IF((AE268+AF268+AG268)&gt;13,AB268,ROUND(AB268/AD268*AH268,0)),0)</f>
        <v/>
      </c>
      <c r="AU268">
        <f>IFERROR(INDEX(ADJ!$A$1:$BZ$1000,MATCH(PAYROLL!D268,ADJ!A$1:A$500,0),MATCH(PAYROLL!AU$2,ADJ!$2:$2,0)),0)</f>
        <v/>
      </c>
      <c r="AV268">
        <f>ROUND(SUM(AN268:AU268),0)</f>
        <v/>
      </c>
      <c r="AW268">
        <f>IFERROR(INDEX(TIMESHEET!$A$1:$AI$5000,MATCH(PAYROLL!D268,TIMESHEET!A$1:A$500,0),MATCH("T620",TIMESHEET!$2:$2,0)),0)</f>
        <v/>
      </c>
      <c r="AX268">
        <f>IFERROR(INDEX(TIMESHEET!$A$1:$AI$5000,MATCH(PAYROLL!D268,TIMESHEET!A$1:A$500,0),MATCH("T601",TIMESHEET!$2:$2,0)),0)</f>
        <v/>
      </c>
      <c r="AY268">
        <f>IFERROR(INDEX(TIMESHEET!$A$1:$AI$5000,MATCH(PAYROLL!D268,TIMESHEET!A$1:A$500,0),MATCH("T602",TIMESHEET!$2:$2,0)),0)</f>
        <v/>
      </c>
      <c r="AZ268">
        <f>IFERROR(INDEX(TIMESHEET!$A$1:$AI$5000,MATCH(PAYROLL!D268,TIMESHEET!A$1:A$500,0),MATCH("T603",TIMESHEET!$2:$2,0)),0)</f>
        <v/>
      </c>
      <c r="BA268">
        <f>IFERROR(INDEX(TIMESHEET!$A$1:$AI$5000,MATCH(PAYROLL!D268,TIMESHEET!A$1:A$500,0),MATCH("T611",TIMESHEET!$2:$2,0)),0)</f>
        <v/>
      </c>
      <c r="BB268">
        <f>IFERROR(INDEX(TIMESHEET!$A$1:$AI$5000,MATCH(PAYROLL!D268,TIMESHEET!A$1:A$500,0),MATCH("T612",TIMESHEET!$2:$2,0)),0)</f>
        <v/>
      </c>
      <c r="BC268">
        <f>IFERROR(INDEX(TIMESHEET!$A$1:$AI$5000,MATCH(PAYROLL!D268,TIMESHEET!A$1:A$500,0),MATCH("T613",TIMESHEET!$2:$2,0)),0)</f>
        <v/>
      </c>
      <c r="BD268">
        <f>IFERROR(INDEX(TIMESHEET!$A$1:$AI$5000,MATCH(PAYROLL!D268,TIMESHEET!A$1:A$500,0),MATCH("T500",TIMESHEET!$2:$2,0)),0)</f>
        <v/>
      </c>
      <c r="BE268">
        <f>IFERROR(IF(LEFT(INDEX(PIS!O$1:O$500,MATCH(D268,PIS!C$1:C$500)),1)="M",T268/AD268/8*(AW268+AX268*1.5+AY268*2+AZ268*3+BA268*2.1+BB268*2.7+BC268*3.9+BD268*0.3),T268/8*(AW268+AX268*1.5+AY268*2+AZ268*3+BA268*2.1+BB268*2.7+BC268*3.9+BD268*0.3)),0)</f>
        <v/>
      </c>
      <c r="BF268">
        <f>IFERROR(INDEX(ADJ!$A$1:$BZ$1000,MATCH(PAYROLL!$D268,ADJ!A$1:A$500,0),MATCH(PAYROLL!BF$2,ADJ!$2:$2,0)),0)</f>
        <v/>
      </c>
      <c r="BG268">
        <f>IFERROR(INDEX(ADJ!$A$1:$BZ$1000,MATCH(PAYROLL!D268,ADJ!A$1:A$500,0),MATCH(PAYROLL!BG$2,ADJ!$2:$2,0)),0)</f>
        <v/>
      </c>
      <c r="BH268">
        <f>IFERROR(INDEX(ADJ!$A$1:$BZ$1000,MATCH(PAYROLL!D268,ADJ!A$1:A$500,0),MATCH(PAYROLL!BH$2,ADJ!$2:$2,0)),0)</f>
        <v/>
      </c>
      <c r="BI268">
        <f>IFERROR(INDEX(ADJ!$A$1:$BZ$1000,MATCH(PAYROLL!D268,ADJ!A$1:A$500,0),MATCH(PAYROLL!BI$2,ADJ!$2:$2,0)),0)</f>
        <v/>
      </c>
      <c r="BJ268">
        <f>IFERROR(INDEX(ADJ!$A$1:$BZ$1000,MATCH(PAYROLL!D268,ADJ!A$1:A$500,0),MATCH(PAYROLL!BJ$2,ADJ!$2:$2,0)),0)</f>
        <v/>
      </c>
      <c r="BK268">
        <f>SUM(BF268:BJ268)</f>
        <v/>
      </c>
      <c r="BL268">
        <f>IFERROR(INDEX(ADJ!$A$1:$BZ$1000,MATCH(PAYROLL!D268,ADJ!A$1:A$500,0),MATCH(PAYROLL!BL$2,ADJ!$2:$2,0)),0)</f>
        <v/>
      </c>
      <c r="BM268">
        <f>IFERROR(INDEX(ADJ!$A$1:$BZ$1000,MATCH(PAYROLL!D268,ADJ!A$1:A$500,0),MATCH(PAYROLL!BM$2,ADJ!$2:$2,0)),0)</f>
        <v/>
      </c>
      <c r="BN268">
        <f>IFERROR(INDEX(ADJ!$A$1:$BZ$1000,MATCH(PAYROLL!D268,ADJ!A$1:A$500,0),MATCH(PAYROLL!BN$2,ADJ!$2:$2,0)),0)</f>
        <v/>
      </c>
      <c r="BO268">
        <f>IFERROR(INDEX(ADJ!$A$1:$BZ$1000,MATCH(PAYROLL!D268,ADJ!A$1:A$500,0),MATCH(PAYROLL!BO$2,ADJ!$2:$2,0)),0)</f>
        <v/>
      </c>
      <c r="BP268">
        <f>SUM(AM268,AV268,BE268,BK268,BL268:BO268)</f>
        <v/>
      </c>
      <c r="BQ268">
        <f>BO268</f>
        <v/>
      </c>
      <c r="BR268">
        <f>IFERROR(ROUND(IF(LEFT(INDEX(PIS!O$1:O$500,MATCH(D268,PIS!C$1:C$500)),1)="D",T268/8*(BD268*0.3),IF(LEFT(INDEX(PIS!O$1:O$500,MATCH(D268,PIS!C$1:C$500)),1)="H",T268*($BD268*0.3),T268/$AD268/8*($BD268*0.3))),0),0)</f>
        <v/>
      </c>
      <c r="BS268">
        <f>IF(AP268&lt;1,0,MIN(AP268,730000))</f>
        <v/>
      </c>
      <c r="BT268">
        <f>IFERROR(ROUND((BE268-SUM(AW268:BC268)*T268/AD268/8),0)-BR268,0)</f>
        <v/>
      </c>
      <c r="BU268">
        <f>AO268</f>
        <v/>
      </c>
      <c r="BV268">
        <f>SUM(BQ268:BU268)</f>
        <v/>
      </c>
      <c r="BW268">
        <f>BP268-BV268</f>
        <v/>
      </c>
      <c r="BX268">
        <f>IFERROR(IF(RIGHT(INDEX(PIS!O$1:O$500,MATCH(D268,PIS!C$1:C$500)),5)="Gross",MIN(U268+V268,VLOOKUP("R700",TSC!B:C,2,0)*VLOOKUP("R101",TSC!B:C,2,0))*VLOOKUP("R701",TSC!B:C,2,0)%,0),0)</f>
        <v/>
      </c>
      <c r="BY268">
        <f>IFERROR(IF(RIGHT(INDEX(PIS!O$1:O$500,MATCH(D268,PIS!C$1:C$500)),5)="Gross",MIN(U268+V268,VLOOKUP("R700",TSC!B:C,2,0)*VLOOKUP("R101",TSC!B:C,2,0))*VLOOKUP("T704",TSC!B:C,2,0)%,0),0)</f>
        <v/>
      </c>
      <c r="BZ268">
        <f>IFERROR(IF(RIGHT(INDEX(PIS!O$1:O$500,MATCH(D268,PIS!C$1:C$500)),5)="Gross",MIN(U268+V268,VLOOKUP("R700",TSC!B:C,2,0)*VLOOKUP("1",TSC!F:G,2,0))*VLOOKUP("T705",TSC!B:C,2,0)%,0),0)</f>
        <v/>
      </c>
      <c r="CA268">
        <f>IFERROR(INDEX(ADJ!$A$1:$BZ$1000,MATCH(PAYROLL!D268,ADJ!A$1:A$500,0),MATCH(PAYROLL!CA$2,ADJ!$2:$2,0)),0)</f>
        <v/>
      </c>
      <c r="CB268">
        <f>IFERROR(INDEX(ADJ!$A$1:$BZ$1000,MATCH(PAYROLL!D268,ADJ!A$1:A$500,0),MATCH(PAYROLL!CB$2,ADJ!$2:$2,0)),0)</f>
        <v/>
      </c>
      <c r="CC268">
        <f>SUM(BX268:CB268)</f>
        <v/>
      </c>
      <c r="CD268">
        <f>IFERROR(INDEX(PIS!$A$1:$BZ$1000,MATCH(PAYROLL!D268,PIS!C$1:C$500,0),MATCH(PAYROLL!CD$1,PIS!$1:$1,0)),0)</f>
        <v/>
      </c>
      <c r="CE268">
        <f>IFERROR(IF(OR(INDEX(PIS!P$1:P$500,MATCH(D268,PIS!C$1:C$500,0))="LT2",INDEX(PIS!P$1:P$500,MATCH(D268,PIS!C$1:C$500,0))="P10"),0,SUM(CC268,CD268*VLOOKUP("R601",TSC!B:C,2,0),VLOOKUP("R602",TSC!B:C,2,0))),0)</f>
        <v/>
      </c>
      <c r="CF268">
        <f>MAX(BW268-CE268,0)</f>
        <v/>
      </c>
      <c r="CG268">
        <f>IFERROR(IF(OR(RIGHT(INDEX(PIS!P$1:P$500,MATCH(D268,PIS!C$1:C$500)),5)="P10",RIGHT(INDEX(PIS!P$1:P$500,MATCH(D268,PIS!C$1:C$500)),5)="CK"),0,IF(CF268&lt;=5000000,CF268*5%,IF(CF268&lt;=10000000,CF268*10%-250000,IF(CF268&lt;=18000000,CF268*15%-750000,IF(CF268&lt;=32000000,CF268*20%-1650000,IF(CF268&lt;=52000000,CF268*25%-3250000,IF(CF268&lt;=80000000,BH268*30%-5850000,CF268*35%-9850000))))))),0)</f>
        <v/>
      </c>
      <c r="CH268">
        <f>IFERROR(IF(OR(INDEX(PIS!P$1:P$500,MATCH(D268,PIS!C$1:C$500))="LT",INDEX(PIS!P$1:P$500,MATCH(D268,PIS!C$1:C$500))="CK"),0,IF(CF268&lt;2000000,0,CF268*10%)),0)</f>
        <v/>
      </c>
      <c r="CI268">
        <f>IFERROR(INDEX(ADJ!$A$1:$BZ$1000,MATCH(PAYROLL!D268,ADJ!A$1:A$500,0),MATCH(PAYROLL!CI$2,ADJ!$2:$2,0)),0)</f>
        <v/>
      </c>
      <c r="CJ268">
        <f>IFERROR(INDEX(ADJ!$A$1:$BZ$1000,MATCH(PAYROLL!D268,ADJ!A$1:A$500,0),MATCH(PAYROLL!CJ$2,ADJ!$2:$2,0)),0)</f>
        <v/>
      </c>
      <c r="CK268">
        <f>IFERROR(INDEX(ADJ!$A$1:$BZ$1000,MATCH(PAYROLL!D268,ADJ!A$1:A$500,0),MATCH(PAYROLL!CK$2,ADJ!$2:$2,0)),0)</f>
        <v/>
      </c>
      <c r="CL268">
        <f>SUM(CG268:CK268)</f>
        <v/>
      </c>
      <c r="CM268">
        <f>ROUND(SUM(CH268:CK268),0)</f>
        <v/>
      </c>
      <c r="CN268">
        <f>IFERROR(INDEX(CSDA!D$1:D$500,MATCH($CN$2,CSDA!C$1:C$500,0))*INDEX(PIS!V$1:V$500,MATCH(D268,PIS!C$1:C$500))+INDEX(ADJ!$A$1:$BZ$1000,MATCH(PAYROLL!D268,ADJ!A$1:A$500,0),MATCH(PAYROLL!CN$2,ADJ!$2:$2,0)),0)</f>
        <v/>
      </c>
      <c r="CO268">
        <f>IFERROR(INDEX(ADJ!$A$1:$BZ$1000,MATCH(PAYROLL!D268,ADJ!A$1:A$500,0),MATCH(PAYROLL!CO$2,ADJ!$2:$2,0)),0)</f>
        <v/>
      </c>
      <c r="CP268">
        <f>IFERROR(INDEX(ADJ!$A$1:$BZ$1000,MATCH(PAYROLL!D268,ADJ!A$1:A$500,0),MATCH(PAYROLL!CP$2,ADJ!$2:$2,0)),0)</f>
        <v/>
      </c>
      <c r="CQ268">
        <f>BP268-CL268-CI268-CM268-CN268-CO268-CP268-CC268</f>
        <v/>
      </c>
      <c r="CR268">
        <f>IFERROR(IF(RIGHT(INDEX(PIS!O$1:O$500,MATCH(D268,PIS!C$1:C$500,0)),5)="Gross",MIN(U268+V268,VLOOKUP("R700",TSC!B:C,2,0)*VLOOKUP("R101",TSC!B:C,2,0))*(VLOOKUP("T711",TSC!B:C,2,0)+VLOOKUP("T712",TSC!B:C,2,0))%,MIN(T268+V268,VLOOKUP("R700",TSC!B:C,2,0)*VLOOKUP("R101",TSC!B:C,2,0))*(VLOOKUP("T711",TSC!B:C,2,0)+VLOOKUP("T712",TSC!B:C,2,0)+VLOOKUP("R701",TSC!B:C,2,0))%),0)</f>
        <v/>
      </c>
      <c r="CS268">
        <f>IFERROR(IF(RIGHT(INDEX(PIS!O$1:O$500,MATCH(D268,PIS!C$1:C$500,0)),5)="Gross",MIN(U268+V268,VLOOKUP("R700",TSC!B:C,2,0)*VLOOKUP("R101",TSC!B:C,2,0))*(VLOOKUP("T714",TSC!B:C,2,0))%,MIN(T268+V268,VLOOKUP("R700",TSC!B:C,2,0)*VLOOKUP("R101",TSC!B:C,2,0))*(VLOOKUP("T704",TSC!B:C,2,0)+VLOOKUP("T714",TSC!B:C,2,0))%),0)</f>
        <v/>
      </c>
      <c r="CT268">
        <f>IFERROR(IF(RIGHT(INDEX(PIS!O$1:O$500,MATCH(D268,PIS!C$1:C$500,0)),5)="Gross",MIN(U268+V268,VLOOKUP("R700",TSC!B:C,2,0)*VLOOKUP("R101",TSC!B:C,2,0))*VLOOKUP("T705",TSC!B:C,2,0)%,MIN(T268+V268,VLOOKUP("R700",TSC!B:C,2,0)*VLOOKUP("R101",TSC!B:C,2,0))*VLOOKUP("T705",TSC!B:C,2,0)%),0)</f>
        <v/>
      </c>
      <c r="CU268">
        <f>IFERROR(IF(RIGHT(INDEX(PIS!O$1:O$500,MATCH(D268,PIS!C$1:C$500,0)),5)="Gross",MIN(U268+V268,VLOOKUP("R700",TSC!B:C,2,0)*VLOOKUP("R101",TSC!B:C,2,0))*(VLOOKUP("T713",TSC!B:C,2,0))%,MIN(T268+V268,VLOOKUP("R700",TSC!B:C,2,0)*VLOOKUP("R101",TSC!B:C,2,0))*(VLOOKUP("T713",TSC!B:C,2,0))%),0)</f>
        <v/>
      </c>
      <c r="CV268">
        <f>IFERROR(INDEX(ADJ!$A$1:$BZ$1000,MATCH(PAYROLL!D268,ADJ!A$1:A$500,0),MATCH(PAYROLL!CV$2,ADJ!$2:$2,0)),0)</f>
        <v/>
      </c>
      <c r="CW268">
        <f>IFERROR(INDEX(ADJ!$A$1:$BZ$1000,MATCH(PAYROLL!D268,ADJ!A$1:A$500,0),MATCH(PAYROLL!CW$2,ADJ!$2:$2,0)),0)</f>
        <v/>
      </c>
      <c r="CX268">
        <f>SUM(CR268:CW268)</f>
        <v/>
      </c>
      <c r="CY268">
        <f>ROUND(IF(CR268&gt;0,T268+V268*VLOOKUP("R202",TSC!$B$1:$C$500,2,0),0),0)</f>
        <v/>
      </c>
      <c r="CZ268">
        <f>IFERROR(INDEX(CSDA!D$1:D$500,MATCH($CZ$2,CSDA!C$1:C$500,0)),0)</f>
        <v/>
      </c>
      <c r="DA268">
        <f>ROUND(T268*0.7%,0)</f>
        <v/>
      </c>
      <c r="DB268">
        <f>ROUND(T268/12,0)</f>
        <v/>
      </c>
      <c r="DC268">
        <f ref="DC268" t="array">IFERROR(INDEX(CSDA!D$1:D$500,MATCH("Trích giữ"&amp;PAYROLL!DC$2,CSDA!A$1:A$500&amp;CSDA!C$1:C$500,0)),0)</f>
        <v/>
      </c>
      <c r="DD268">
        <f ref="DD268" t="array">IFERROR(INDEX(CSDA!D$1:D$500,MATCH("Trích giữ"&amp;PAYROLL!DD$2,CSDA!A$1:A$500&amp;CSDA!C$1:C$500,0)),0)</f>
        <v/>
      </c>
      <c r="DE268">
        <f ref="DE268" t="array">IFERROR(INDEX(CSDA!D$1:D$500,MATCH("Trích giữ"&amp;PAYROLL!DE$2,CSDA!A$1:A$500&amp;CSDA!C$1:C$500,0)),0)</f>
        <v/>
      </c>
      <c r="DF268">
        <f>IFERROR(INDEX(CSDA!D$1:D$500,MATCH(PAYROLL!DF$2,CSDA!C$1:C$500,0)),0)</f>
        <v/>
      </c>
      <c r="DG268">
        <f ref="DG268" t="array">IFERROR(INDEX(CSDA!D$1:D$500,MATCH("Trích giữ"&amp;PAYROLL!DG$2,CSDA!A$1:A$500&amp;CSDA!C$1:C$500,0)),0)</f>
        <v/>
      </c>
      <c r="DH268">
        <f>ROUND(T268/26,0)</f>
        <v/>
      </c>
      <c r="DI268">
        <f ref="DI268" t="array">IFERROR(INDEX(CSDA!D$1:D$500,MATCH("Trích giữ"&amp;PAYROLL!DI$2,CSDA!A$1:A$500&amp;CSDA!C$1:C$500,0)),0)</f>
        <v/>
      </c>
      <c r="DJ268">
        <f>IF(U268=0,T268*21.5%-BL268,0)</f>
        <v/>
      </c>
      <c r="DK268">
        <f ref="DK268" t="array">IFERROR(INDEX(CSDA!D$1:D$500,MATCH("Trích giữ"&amp;PAYROLL!DK$2,CSDA!A$1:A$500&amp;CSDA!C$1:C$500,0)),0)</f>
        <v/>
      </c>
      <c r="DL268">
        <f>IFERROR(INDEX(CSDA!D$1:D$500,MATCH(PAYROLL!DL$2,CSDA!C$1:C$500,0))/12,0)</f>
        <v/>
      </c>
      <c r="DM268">
        <f>SUM(DB268:DL268)</f>
        <v/>
      </c>
      <c r="DN268">
        <f>IFERROR(INDEX(ADJ!$A$1:$BZ$1000,MATCH(PAYROLL!D268,ADJ!A$1:A$500,0),MATCH(PAYROLL!DN$2,ADJ!$2:$2,0)),0)</f>
        <v/>
      </c>
      <c r="DO268">
        <f>IFERROR(SUM(BP268,DM268:DN268,CX268:DA268)-DT268,0)</f>
        <v/>
      </c>
      <c r="DP268">
        <f ref="DP268" t="array">SUM(BW268*IFERROR(INDEX(CSDA!D$1:D$500,MATCH(BW$2,CSDA!C$1:C$500,0)),0)%,CX268*IFERROR(INDEX(CSDA!D$1:D$500,MATCH(CX$2,CSDA!C$1:C$500,0)),0)%,DA268*IFERROR(INDEX(CSDA!D$1:D$500,MATCH(DA$2,CSDA!C$1:C$500,0)),0)%,DB268*IFERROR(INDEX(CSDA!D$1:D$500,MATCH(DB$2,CSDA!C$1:C$500,0)),0)%,DF268*IFERROR(INDEX(CSDA!D$1:D$500,MATCH("Phí dịch vụ"&amp;PAYROLL!DF$2,CSDA!A$1:A$500&amp;CSDA!C$1:C$500,0)),0)%,DC268*IFERROR(INDEX(CSDA!D$1:D$500,MATCH("Phí dịch vụ"&amp;PAYROLL!DC$2,CSDA!A$1:A$500&amp;CSDA!C$1:C$500,0)),0)%,DH268*IFERROR(INDEX(CSDA!D$1:D$500,MATCH("Phí dịch vụ"&amp;PAYROLL!DH$2,CSDA!A$1:A$500&amp;CSDA!C$1:C$500,0)),0)%,DJ268*IFERROR(INDEX(CSDA!D$1:D$500,MATCH("Phí dịch vụ"&amp;PAYROLL!DJ$2,CSDA!A$1:A$500&amp;CSDA!C$1:C$500,0)),0)%,BN268*IFERROR(INDEX(CSDA!D$1:D$500,MATCH(BN$2,CSDA!C$1:C$500,0)),0)%)-BN268*7%</f>
        <v/>
      </c>
      <c r="DQ268">
        <f>IFERROR(INDEX(ADJ!$A$1:$BZ$1000,MATCH(PAYROLL!D268,ADJ!A$1:A$500,0),MATCH(PAYROLL!DQ$2,ADJ!$2:$2,0)),0)</f>
        <v/>
      </c>
      <c r="DR268">
        <f>IFERROR(INDEX(ADJ!$A$1:$BZ$1000,MATCH(PAYROLL!D268,ADJ!A$1:A$500,0),MATCH(PAYROLL!DR$2,ADJ!$2:$2,0)),0)</f>
        <v/>
      </c>
      <c r="DS268">
        <f>SUM(DP268:DR268)</f>
        <v/>
      </c>
      <c r="DT268">
        <f>EK268</f>
        <v/>
      </c>
      <c r="DU268">
        <f>SUM(DO268:DR268)</f>
        <v/>
      </c>
      <c r="DV268">
        <f>ROUND(DU268*0.1,0)</f>
        <v/>
      </c>
      <c r="DW268">
        <f>DU268+DV268</f>
        <v/>
      </c>
      <c r="DZ268">
        <f>IFERROR(INDEX(ADJ!$A$1:$BZ$1000,MATCH(PAYROLL!$D268,ADJ!A$1:A$500,0),MATCH(PAYROLL!DZ$2,ADJ!$2:$2,0)),0)</f>
        <v/>
      </c>
      <c r="EA268">
        <f>IFERROR(INDEX(ADJ!$A$1:$BZ$1000,MATCH(PAYROLL!$D268,ADJ!A$1:A$500,0),MATCH(PAYROLL!EA$2,ADJ!$2:$2,0)),0)</f>
        <v/>
      </c>
      <c r="EB268">
        <f>IFERROR(INDEX(ADJ!$A$1:$BZ$1000,MATCH(PAYROLL!$D268,ADJ!A$1:A$500,0),MATCH(PAYROLL!EB$2,ADJ!$2:$2,0)),0)</f>
        <v/>
      </c>
      <c r="EC268">
        <f>IFERROR(INDEX(ADJ!$A$1:$BZ$1000,MATCH(PAYROLL!$D268,ADJ!A$1:A$500,0),MATCH(PAYROLL!EC$2,ADJ!$2:$2,0)),0)</f>
        <v/>
      </c>
      <c r="ED268">
        <f>IFERROR(INDEX(ADJ!$A$1:$BZ$1000,MATCH(PAYROLL!$D268,ADJ!A$1:A$500,0),MATCH(PAYROLL!ED$2,ADJ!$2:$2,0)),0)</f>
        <v/>
      </c>
      <c r="EE268">
        <f>IFERROR(INDEX(ADJ!$A$1:$BZ$1000,MATCH(PAYROLL!$D268,ADJ!A$1:A$500,0),MATCH(PAYROLL!EE$2,ADJ!$2:$2,0)),0)</f>
        <v/>
      </c>
      <c r="EF268">
        <f>IFERROR(INDEX(ADJ!$A$1:$BZ$1000,MATCH(PAYROLL!$D268,ADJ!A$1:A$500,0),MATCH(PAYROLL!EF$2,ADJ!$2:$2,0)),0)</f>
        <v/>
      </c>
      <c r="EG268">
        <f>IFERROR(INDEX(ADJ!$A$1:$BZ$1000,MATCH(PAYROLL!$D268,ADJ!A$1:A$500,0),MATCH(PAYROLL!EG$2,ADJ!$2:$2,0)),0)</f>
        <v/>
      </c>
      <c r="EH268">
        <f>IFERROR(INDEX(ADJ!$A$1:$BZ$1000,MATCH(PAYROLL!$D268,ADJ!A$1:A$500,0),MATCH(PAYROLL!EH$2,ADJ!$2:$2,0)),0)</f>
        <v/>
      </c>
      <c r="EI268">
        <f>IFERROR(INDEX(ADJ!$A$1:$BZ$1000,MATCH(PAYROLL!D268,ADJ!A$1:A$500,0),MATCH(PAYROLL!EI$2,ADJ!$2:$2,0)),0)</f>
        <v/>
      </c>
      <c r="EJ268">
        <f>IFERROR(INDEX(ADJ!$A$1:$BZ$1000,MATCH(PAYROLL!$D268,ADJ!A$1:A$500,0),MATCH(PAYROLL!EJ$2,ADJ!$2:$2,0)),0)</f>
        <v/>
      </c>
      <c r="EK268">
        <f>SUM(DZ268:EJ268)</f>
        <v/>
      </c>
    </row>
    <row r="269">
      <c r="A269" t="n">
        <v>267</v>
      </c>
      <c r="B269" t="inlineStr">
        <is>
          <t>Bùi Văn Tuyên</t>
        </is>
      </c>
      <c r="D269" t="inlineStr">
        <is>
          <t>158985-01</t>
        </is>
      </c>
      <c r="S269">
        <f>IFERROR(INDEX(PIS!$A$1:$BZ$1000,MATCH($D269,PIS!C$1:C$500,0),MATCH("Lương CB tháng trước",PIS!$1:$1,0)),0)</f>
        <v/>
      </c>
      <c r="T269">
        <f>IFERROR(INDEX(PIS!$A$1:$BZ$1000,MATCH($D269,PIS!C$1:C$500,0),MATCH("Lương CB hiện tại",PIS!$1:$1,0)),0)</f>
        <v/>
      </c>
      <c r="U269">
        <f>IFERROR(INDEX(PIS!$A$1:$BZ$1000,MATCH($D269,PIS!C$1:C$500,0),MATCH("Lương đóng BHBB",PIS!$1:$1,0)),0)</f>
        <v/>
      </c>
      <c r="V269">
        <f>IFERROR(INDEX(PIS!$A$1:$BZ$1000,MATCH($D269,PIS!C$1:C$500,0),MATCH(V$2,PIS!$2:$2,0)),0)</f>
        <v/>
      </c>
      <c r="W269">
        <f>IFERROR(INDEX(PIS!$A$1:$BZ$1000,MATCH($D269,PIS!C$1:C$500,0),MATCH(W$2,PIS!$2:$2,0)),0)</f>
        <v/>
      </c>
      <c r="X269">
        <f>IFERROR(INDEX(PIS!$A$1:$BZ$1000,MATCH($D269,PIS!C$1:C$500,0),MATCH(X$2,PIS!$2:$2,0)),0)</f>
        <v/>
      </c>
      <c r="Y269">
        <f>IFERROR(INDEX(PIS!$A$1:$BZ$1000,MATCH($D269,PIS!C$1:C$500,0),MATCH(Y$2,PIS!$2:$2,0)),0)</f>
        <v/>
      </c>
      <c r="Z269">
        <f>IFERROR(INDEX(PIS!$A$1:$BZ$1000,MATCH($D269,PIS!C$1:C$500,0),MATCH(Z$2,PIS!$2:$2,0)),0)</f>
        <v/>
      </c>
      <c r="AA269">
        <f>IFERROR(INDEX(PIS!$A$1:$BZ$1000,MATCH($D269,PIS!C$1:C$500,0),MATCH(AA$2,PIS!$2:$2,0)),0)</f>
        <v/>
      </c>
      <c r="AB269">
        <f>IFERROR(INDEX(PIS!$A$1:$BZ$1000,MATCH($D269,PIS!C$1:C$500,0),MATCH(AB$2,PIS!$2:$2,0)),0)</f>
        <v/>
      </c>
      <c r="AC269">
        <f>SUM(V269:AB269)</f>
        <v/>
      </c>
      <c r="AD269">
        <f>IFERROR(INDEX(TIMESHEET!$A$1:$AI$5000,MATCH($D269,TIMESHEET!A$1:A$500,0),MATCH("T100",TIMESHEET!$2:$2,0))-2,0)</f>
        <v/>
      </c>
      <c r="AE269">
        <f>IFERROR(INDEX(TIMESHEET!$A$1:$AI$5000,MATCH($D269,TIMESHEET!A$1:A$500,0),MATCH("T202",TIMESHEET!$2:$2,0)),0)</f>
        <v/>
      </c>
      <c r="AF269">
        <f>IFERROR(INDEX(TIMESHEET!$A$1:$AI$5000,MATCH($D269,TIMESHEET!A$1:A$500,0),MATCH("T302",TIMESHEET!$2:$2,0)),0)</f>
        <v/>
      </c>
      <c r="AG269">
        <f>IFERROR(INDEX(TIMESHEET!$A$1:$AI$5000,MATCH($D269,TIMESHEET!A$1:A$500,0),MATCH("T406",TIMESHEET!$2:$2,0)),0)</f>
        <v/>
      </c>
      <c r="AH269">
        <f>AE269+AG269</f>
        <v/>
      </c>
      <c r="AI269">
        <f>IFERROR(INDEX(TIMESHEET!$A$1:$AI$5000,MATCH($D269,TIMESHEET!A$1:A$500,0),MATCH("T701",TIMESHEET!$2:$2,0)),0)</f>
        <v/>
      </c>
      <c r="AJ269">
        <f>IFERROR(INDEX(TIMESHEET!$A$1:$AI$5000,MATCH($D269,TIMESHEET!B$1:B$500,0),MATCH("T320",TIMESHEET!$2:$2,0)),0)</f>
        <v/>
      </c>
      <c r="AK269">
        <f>IFERROR(IF(LEFT(INDEX(PIS!O$1:O$500,MATCH(D269,PIS!C$1:C$500)),1)="M",T269/AD269*SUM(AE269:AG269),T269*AD269),0)</f>
        <v/>
      </c>
      <c r="AL269">
        <f>IFERROR(INDEX(ADJ!$A$1:$BZ$1000,MATCH(PAYROLL!D269,ADJ!A$1:A$500,0),MATCH(PAYROLL!AL$2,ADJ!$2:$2,0)),0)</f>
        <v/>
      </c>
      <c r="AM269">
        <f>SUM(AK269:AL269)</f>
        <v/>
      </c>
      <c r="AN269">
        <f>IFERROR(ROUND(V269/$AD269*$AH269,0),0)</f>
        <v/>
      </c>
      <c r="AO269">
        <f>IFERROR(ROUND(W269/$AD269*$AH269,0),0)</f>
        <v/>
      </c>
      <c r="AP269">
        <f>IFERROR(ROUND(X269/$AD269*$AE269,0),0)</f>
        <v/>
      </c>
      <c r="AQ269">
        <f>IFERROR(ROUND(Y269/$AD269*$AH269,0),0)</f>
        <v/>
      </c>
      <c r="AR269">
        <f>IFERROR(ROUND(Z269/$AD269*$AH269,0),0)</f>
        <v/>
      </c>
      <c r="AS269">
        <f>IFERROR(ROUND(AA269/$AD269*$AH269,0),0)</f>
        <v/>
      </c>
      <c r="AT269">
        <f>IFERROR(IF((AE269+AF269+AG269)&gt;13,AB269,ROUND(AB269/AD269*AH269,0)),0)</f>
        <v/>
      </c>
      <c r="AU269">
        <f>IFERROR(INDEX(ADJ!$A$1:$BZ$1000,MATCH(PAYROLL!D269,ADJ!A$1:A$500,0),MATCH(PAYROLL!AU$2,ADJ!$2:$2,0)),0)</f>
        <v/>
      </c>
      <c r="AV269">
        <f>ROUND(SUM(AN269:AU269),0)</f>
        <v/>
      </c>
      <c r="AW269">
        <f>IFERROR(INDEX(TIMESHEET!$A$1:$AI$5000,MATCH(PAYROLL!D269,TIMESHEET!A$1:A$500,0),MATCH("T620",TIMESHEET!$2:$2,0)),0)</f>
        <v/>
      </c>
      <c r="AX269">
        <f>IFERROR(INDEX(TIMESHEET!$A$1:$AI$5000,MATCH(PAYROLL!D269,TIMESHEET!A$1:A$500,0),MATCH("T601",TIMESHEET!$2:$2,0)),0)</f>
        <v/>
      </c>
      <c r="AY269">
        <f>IFERROR(INDEX(TIMESHEET!$A$1:$AI$5000,MATCH(PAYROLL!D269,TIMESHEET!A$1:A$500,0),MATCH("T602",TIMESHEET!$2:$2,0)),0)</f>
        <v/>
      </c>
      <c r="AZ269">
        <f>IFERROR(INDEX(TIMESHEET!$A$1:$AI$5000,MATCH(PAYROLL!D269,TIMESHEET!A$1:A$500,0),MATCH("T603",TIMESHEET!$2:$2,0)),0)</f>
        <v/>
      </c>
      <c r="BA269">
        <f>IFERROR(INDEX(TIMESHEET!$A$1:$AI$5000,MATCH(PAYROLL!D269,TIMESHEET!A$1:A$500,0),MATCH("T611",TIMESHEET!$2:$2,0)),0)</f>
        <v/>
      </c>
      <c r="BB269">
        <f>IFERROR(INDEX(TIMESHEET!$A$1:$AI$5000,MATCH(PAYROLL!D269,TIMESHEET!A$1:A$500,0),MATCH("T612",TIMESHEET!$2:$2,0)),0)</f>
        <v/>
      </c>
      <c r="BC269">
        <f>IFERROR(INDEX(TIMESHEET!$A$1:$AI$5000,MATCH(PAYROLL!D269,TIMESHEET!A$1:A$500,0),MATCH("T613",TIMESHEET!$2:$2,0)),0)</f>
        <v/>
      </c>
      <c r="BD269">
        <f>IFERROR(INDEX(TIMESHEET!$A$1:$AI$5000,MATCH(PAYROLL!D269,TIMESHEET!A$1:A$500,0),MATCH("T500",TIMESHEET!$2:$2,0)),0)</f>
        <v/>
      </c>
      <c r="BE269">
        <f>IFERROR(IF(LEFT(INDEX(PIS!O$1:O$500,MATCH(D269,PIS!C$1:C$500)),1)="M",T269/AD269/8*(AW269+AX269*1.5+AY269*2+AZ269*3+BA269*2.1+BB269*2.7+BC269*3.9+BD269*0.3),T269/8*(AW269+AX269*1.5+AY269*2+AZ269*3+BA269*2.1+BB269*2.7+BC269*3.9+BD269*0.3)),0)</f>
        <v/>
      </c>
      <c r="BF269">
        <f>IFERROR(INDEX(ADJ!$A$1:$BZ$1000,MATCH(PAYROLL!$D269,ADJ!A$1:A$500,0),MATCH(PAYROLL!BF$2,ADJ!$2:$2,0)),0)</f>
        <v/>
      </c>
      <c r="BG269">
        <f>IFERROR(INDEX(ADJ!$A$1:$BZ$1000,MATCH(PAYROLL!D269,ADJ!A$1:A$500,0),MATCH(PAYROLL!BG$2,ADJ!$2:$2,0)),0)</f>
        <v/>
      </c>
      <c r="BH269">
        <f>IFERROR(INDEX(ADJ!$A$1:$BZ$1000,MATCH(PAYROLL!D269,ADJ!A$1:A$500,0),MATCH(PAYROLL!BH$2,ADJ!$2:$2,0)),0)</f>
        <v/>
      </c>
      <c r="BI269">
        <f>IFERROR(INDEX(ADJ!$A$1:$BZ$1000,MATCH(PAYROLL!D269,ADJ!A$1:A$500,0),MATCH(PAYROLL!BI$2,ADJ!$2:$2,0)),0)</f>
        <v/>
      </c>
      <c r="BJ269">
        <f>IFERROR(INDEX(ADJ!$A$1:$BZ$1000,MATCH(PAYROLL!D269,ADJ!A$1:A$500,0),MATCH(PAYROLL!BJ$2,ADJ!$2:$2,0)),0)</f>
        <v/>
      </c>
      <c r="BK269">
        <f>SUM(BF269:BJ269)</f>
        <v/>
      </c>
      <c r="BL269">
        <f>IFERROR(INDEX(ADJ!$A$1:$BZ$1000,MATCH(PAYROLL!D269,ADJ!A$1:A$500,0),MATCH(PAYROLL!BL$2,ADJ!$2:$2,0)),0)</f>
        <v/>
      </c>
      <c r="BM269">
        <f>IFERROR(INDEX(ADJ!$A$1:$BZ$1000,MATCH(PAYROLL!D269,ADJ!A$1:A$500,0),MATCH(PAYROLL!BM$2,ADJ!$2:$2,0)),0)</f>
        <v/>
      </c>
      <c r="BN269">
        <f>IFERROR(INDEX(ADJ!$A$1:$BZ$1000,MATCH(PAYROLL!D269,ADJ!A$1:A$500,0),MATCH(PAYROLL!BN$2,ADJ!$2:$2,0)),0)</f>
        <v/>
      </c>
      <c r="BO269">
        <f>IFERROR(INDEX(ADJ!$A$1:$BZ$1000,MATCH(PAYROLL!D269,ADJ!A$1:A$500,0),MATCH(PAYROLL!BO$2,ADJ!$2:$2,0)),0)</f>
        <v/>
      </c>
      <c r="BP269">
        <f>SUM(AM269,AV269,BE269,BK269,BL269:BO269)</f>
        <v/>
      </c>
      <c r="BQ269">
        <f>BO269</f>
        <v/>
      </c>
      <c r="BR269">
        <f>IFERROR(ROUND(IF(LEFT(INDEX(PIS!O$1:O$500,MATCH(D269,PIS!C$1:C$500)),1)="D",T269/8*(BD269*0.3),IF(LEFT(INDEX(PIS!O$1:O$500,MATCH(D269,PIS!C$1:C$500)),1)="H",T269*($BD269*0.3),T269/$AD269/8*($BD269*0.3))),0),0)</f>
        <v/>
      </c>
      <c r="BS269">
        <f>IF(AP269&lt;1,0,MIN(AP269,730000))</f>
        <v/>
      </c>
      <c r="BT269">
        <f>IFERROR(ROUND((BE269-SUM(AW269:BC269)*T269/AD269/8),0)-BR269,0)</f>
        <v/>
      </c>
      <c r="BU269">
        <f>AO269</f>
        <v/>
      </c>
      <c r="BV269">
        <f>SUM(BQ269:BU269)</f>
        <v/>
      </c>
      <c r="BW269">
        <f>BP269-BV269</f>
        <v/>
      </c>
      <c r="BX269">
        <f>IFERROR(IF(RIGHT(INDEX(PIS!O$1:O$500,MATCH(D269,PIS!C$1:C$500)),5)="Gross",MIN(U269+V269,VLOOKUP("R700",TSC!B:C,2,0)*VLOOKUP("R101",TSC!B:C,2,0))*VLOOKUP("R701",TSC!B:C,2,0)%,0),0)</f>
        <v/>
      </c>
      <c r="BY269">
        <f>IFERROR(IF(RIGHT(INDEX(PIS!O$1:O$500,MATCH(D269,PIS!C$1:C$500)),5)="Gross",MIN(U269+V269,VLOOKUP("R700",TSC!B:C,2,0)*VLOOKUP("R101",TSC!B:C,2,0))*VLOOKUP("T704",TSC!B:C,2,0)%,0),0)</f>
        <v/>
      </c>
      <c r="BZ269">
        <f>IFERROR(IF(RIGHT(INDEX(PIS!O$1:O$500,MATCH(D269,PIS!C$1:C$500)),5)="Gross",MIN(U269+V269,VLOOKUP("R700",TSC!B:C,2,0)*VLOOKUP("1",TSC!F:G,2,0))*VLOOKUP("T705",TSC!B:C,2,0)%,0),0)</f>
        <v/>
      </c>
      <c r="CA269">
        <f>IFERROR(INDEX(ADJ!$A$1:$BZ$1000,MATCH(PAYROLL!D269,ADJ!A$1:A$500,0),MATCH(PAYROLL!CA$2,ADJ!$2:$2,0)),0)</f>
        <v/>
      </c>
      <c r="CB269">
        <f>IFERROR(INDEX(ADJ!$A$1:$BZ$1000,MATCH(PAYROLL!D269,ADJ!A$1:A$500,0),MATCH(PAYROLL!CB$2,ADJ!$2:$2,0)),0)</f>
        <v/>
      </c>
      <c r="CC269">
        <f>SUM(BX269:CB269)</f>
        <v/>
      </c>
      <c r="CD269">
        <f>IFERROR(INDEX(PIS!$A$1:$BZ$1000,MATCH(PAYROLL!D269,PIS!C$1:C$500,0),MATCH(PAYROLL!CD$1,PIS!$1:$1,0)),0)</f>
        <v/>
      </c>
      <c r="CE269">
        <f>IFERROR(IF(OR(INDEX(PIS!P$1:P$500,MATCH(D269,PIS!C$1:C$500,0))="LT2",INDEX(PIS!P$1:P$500,MATCH(D269,PIS!C$1:C$500,0))="P10"),0,SUM(CC269,CD269*VLOOKUP("R601",TSC!B:C,2,0),VLOOKUP("R602",TSC!B:C,2,0))),0)</f>
        <v/>
      </c>
      <c r="CF269">
        <f>MAX(BW269-CE269,0)</f>
        <v/>
      </c>
      <c r="CG269">
        <f>IFERROR(IF(OR(RIGHT(INDEX(PIS!P$1:P$500,MATCH(D269,PIS!C$1:C$500)),5)="P10",RIGHT(INDEX(PIS!P$1:P$500,MATCH(D269,PIS!C$1:C$500)),5)="CK"),0,IF(CF269&lt;=5000000,CF269*5%,IF(CF269&lt;=10000000,CF269*10%-250000,IF(CF269&lt;=18000000,CF269*15%-750000,IF(CF269&lt;=32000000,CF269*20%-1650000,IF(CF269&lt;=52000000,CF269*25%-3250000,IF(CF269&lt;=80000000,BH269*30%-5850000,CF269*35%-9850000))))))),0)</f>
        <v/>
      </c>
      <c r="CH269">
        <f>IFERROR(IF(OR(INDEX(PIS!P$1:P$500,MATCH(D269,PIS!C$1:C$500))="LT",INDEX(PIS!P$1:P$500,MATCH(D269,PIS!C$1:C$500))="CK"),0,IF(CF269&lt;2000000,0,CF269*10%)),0)</f>
        <v/>
      </c>
      <c r="CI269">
        <f>IFERROR(INDEX(ADJ!$A$1:$BZ$1000,MATCH(PAYROLL!D269,ADJ!A$1:A$500,0),MATCH(PAYROLL!CI$2,ADJ!$2:$2,0)),0)</f>
        <v/>
      </c>
      <c r="CJ269">
        <f>IFERROR(INDEX(ADJ!$A$1:$BZ$1000,MATCH(PAYROLL!D269,ADJ!A$1:A$500,0),MATCH(PAYROLL!CJ$2,ADJ!$2:$2,0)),0)</f>
        <v/>
      </c>
      <c r="CK269">
        <f>IFERROR(INDEX(ADJ!$A$1:$BZ$1000,MATCH(PAYROLL!D269,ADJ!A$1:A$500,0),MATCH(PAYROLL!CK$2,ADJ!$2:$2,0)),0)</f>
        <v/>
      </c>
      <c r="CL269">
        <f>SUM(CG269:CK269)</f>
        <v/>
      </c>
      <c r="CM269">
        <f>ROUND(SUM(CH269:CK269),0)</f>
        <v/>
      </c>
      <c r="CN269">
        <f>IFERROR(INDEX(CSDA!D$1:D$500,MATCH($CN$2,CSDA!C$1:C$500,0))*INDEX(PIS!V$1:V$500,MATCH(D269,PIS!C$1:C$500))+INDEX(ADJ!$A$1:$BZ$1000,MATCH(PAYROLL!D269,ADJ!A$1:A$500,0),MATCH(PAYROLL!CN$2,ADJ!$2:$2,0)),0)</f>
        <v/>
      </c>
      <c r="CO269">
        <f>IFERROR(INDEX(ADJ!$A$1:$BZ$1000,MATCH(PAYROLL!D269,ADJ!A$1:A$500,0),MATCH(PAYROLL!CO$2,ADJ!$2:$2,0)),0)</f>
        <v/>
      </c>
      <c r="CP269">
        <f>IFERROR(INDEX(ADJ!$A$1:$BZ$1000,MATCH(PAYROLL!D269,ADJ!A$1:A$500,0),MATCH(PAYROLL!CP$2,ADJ!$2:$2,0)),0)</f>
        <v/>
      </c>
      <c r="CQ269">
        <f>BP269-CL269-CI269-CM269-CN269-CO269-CP269-CC269</f>
        <v/>
      </c>
      <c r="CR269">
        <f>IFERROR(IF(RIGHT(INDEX(PIS!O$1:O$500,MATCH(D269,PIS!C$1:C$500,0)),5)="Gross",MIN(U269+V269,VLOOKUP("R700",TSC!B:C,2,0)*VLOOKUP("R101",TSC!B:C,2,0))*(VLOOKUP("T711",TSC!B:C,2,0)+VLOOKUP("T712",TSC!B:C,2,0))%,MIN(T269+V269,VLOOKUP("R700",TSC!B:C,2,0)*VLOOKUP("R101",TSC!B:C,2,0))*(VLOOKUP("T711",TSC!B:C,2,0)+VLOOKUP("T712",TSC!B:C,2,0)+VLOOKUP("R701",TSC!B:C,2,0))%),0)</f>
        <v/>
      </c>
      <c r="CS269">
        <f>IFERROR(IF(RIGHT(INDEX(PIS!O$1:O$500,MATCH(D269,PIS!C$1:C$500,0)),5)="Gross",MIN(U269+V269,VLOOKUP("R700",TSC!B:C,2,0)*VLOOKUP("R101",TSC!B:C,2,0))*(VLOOKUP("T714",TSC!B:C,2,0))%,MIN(T269+V269,VLOOKUP("R700",TSC!B:C,2,0)*VLOOKUP("R101",TSC!B:C,2,0))*(VLOOKUP("T704",TSC!B:C,2,0)+VLOOKUP("T714",TSC!B:C,2,0))%),0)</f>
        <v/>
      </c>
      <c r="CT269">
        <f>IFERROR(IF(RIGHT(INDEX(PIS!O$1:O$500,MATCH(D269,PIS!C$1:C$500,0)),5)="Gross",MIN(U269+V269,VLOOKUP("R700",TSC!B:C,2,0)*VLOOKUP("R101",TSC!B:C,2,0))*VLOOKUP("T705",TSC!B:C,2,0)%,MIN(T269+V269,VLOOKUP("R700",TSC!B:C,2,0)*VLOOKUP("R101",TSC!B:C,2,0))*VLOOKUP("T705",TSC!B:C,2,0)%),0)</f>
        <v/>
      </c>
      <c r="CU269">
        <f>IFERROR(IF(RIGHT(INDEX(PIS!O$1:O$500,MATCH(D269,PIS!C$1:C$500,0)),5)="Gross",MIN(U269+V269,VLOOKUP("R700",TSC!B:C,2,0)*VLOOKUP("R101",TSC!B:C,2,0))*(VLOOKUP("T713",TSC!B:C,2,0))%,MIN(T269+V269,VLOOKUP("R700",TSC!B:C,2,0)*VLOOKUP("R101",TSC!B:C,2,0))*(VLOOKUP("T713",TSC!B:C,2,0))%),0)</f>
        <v/>
      </c>
      <c r="CV269">
        <f>IFERROR(INDEX(ADJ!$A$1:$BZ$1000,MATCH(PAYROLL!D269,ADJ!A$1:A$500,0),MATCH(PAYROLL!CV$2,ADJ!$2:$2,0)),0)</f>
        <v/>
      </c>
      <c r="CW269">
        <f>IFERROR(INDEX(ADJ!$A$1:$BZ$1000,MATCH(PAYROLL!D269,ADJ!A$1:A$500,0),MATCH(PAYROLL!CW$2,ADJ!$2:$2,0)),0)</f>
        <v/>
      </c>
      <c r="CX269">
        <f>SUM(CR269:CW269)</f>
        <v/>
      </c>
      <c r="CY269">
        <f>ROUND(IF(CR269&gt;0,T269+V269*VLOOKUP("R202",TSC!$B$1:$C$500,2,0),0),0)</f>
        <v/>
      </c>
      <c r="CZ269">
        <f>IFERROR(INDEX(CSDA!D$1:D$500,MATCH($CZ$2,CSDA!C$1:C$500,0)),0)</f>
        <v/>
      </c>
      <c r="DA269">
        <f>ROUND(T269*0.7%,0)</f>
        <v/>
      </c>
      <c r="DB269">
        <f>ROUND(T269/12,0)</f>
        <v/>
      </c>
      <c r="DC269">
        <f ref="DC269" t="array">IFERROR(INDEX(CSDA!D$1:D$500,MATCH("Trích giữ"&amp;PAYROLL!DC$2,CSDA!A$1:A$500&amp;CSDA!C$1:C$500,0)),0)</f>
        <v/>
      </c>
      <c r="DD269">
        <f ref="DD269" t="array">IFERROR(INDEX(CSDA!D$1:D$500,MATCH("Trích giữ"&amp;PAYROLL!DD$2,CSDA!A$1:A$500&amp;CSDA!C$1:C$500,0)),0)</f>
        <v/>
      </c>
      <c r="DE269">
        <f ref="DE269" t="array">IFERROR(INDEX(CSDA!D$1:D$500,MATCH("Trích giữ"&amp;PAYROLL!DE$2,CSDA!A$1:A$500&amp;CSDA!C$1:C$500,0)),0)</f>
        <v/>
      </c>
      <c r="DF269">
        <f>IFERROR(INDEX(CSDA!D$1:D$500,MATCH(PAYROLL!DF$2,CSDA!C$1:C$500,0)),0)</f>
        <v/>
      </c>
      <c r="DG269">
        <f ref="DG269" t="array">IFERROR(INDEX(CSDA!D$1:D$500,MATCH("Trích giữ"&amp;PAYROLL!DG$2,CSDA!A$1:A$500&amp;CSDA!C$1:C$500,0)),0)</f>
        <v/>
      </c>
      <c r="DH269">
        <f>ROUND(T269/26,0)</f>
        <v/>
      </c>
      <c r="DI269">
        <f ref="DI269" t="array">IFERROR(INDEX(CSDA!D$1:D$500,MATCH("Trích giữ"&amp;PAYROLL!DI$2,CSDA!A$1:A$500&amp;CSDA!C$1:C$500,0)),0)</f>
        <v/>
      </c>
      <c r="DJ269">
        <f>IF(U269=0,T269*21.5%-BL269,0)</f>
        <v/>
      </c>
      <c r="DK269">
        <f ref="DK269" t="array">IFERROR(INDEX(CSDA!D$1:D$500,MATCH("Trích giữ"&amp;PAYROLL!DK$2,CSDA!A$1:A$500&amp;CSDA!C$1:C$500,0)),0)</f>
        <v/>
      </c>
      <c r="DL269">
        <f>IFERROR(INDEX(CSDA!D$1:D$500,MATCH(PAYROLL!DL$2,CSDA!C$1:C$500,0))/12,0)</f>
        <v/>
      </c>
      <c r="DM269">
        <f>SUM(DB269:DL269)</f>
        <v/>
      </c>
      <c r="DN269">
        <f>IFERROR(INDEX(ADJ!$A$1:$BZ$1000,MATCH(PAYROLL!D269,ADJ!A$1:A$500,0),MATCH(PAYROLL!DN$2,ADJ!$2:$2,0)),0)</f>
        <v/>
      </c>
      <c r="DO269">
        <f>IFERROR(SUM(BP269,DM269:DN269,CX269:DA269)-DT269,0)</f>
        <v/>
      </c>
      <c r="DP269">
        <f ref="DP269" t="array">SUM(BW269*IFERROR(INDEX(CSDA!D$1:D$500,MATCH(BW$2,CSDA!C$1:C$500,0)),0)%,CX269*IFERROR(INDEX(CSDA!D$1:D$500,MATCH(CX$2,CSDA!C$1:C$500,0)),0)%,DA269*IFERROR(INDEX(CSDA!D$1:D$500,MATCH(DA$2,CSDA!C$1:C$500,0)),0)%,DB269*IFERROR(INDEX(CSDA!D$1:D$500,MATCH(DB$2,CSDA!C$1:C$500,0)),0)%,DF269*IFERROR(INDEX(CSDA!D$1:D$500,MATCH("Phí dịch vụ"&amp;PAYROLL!DF$2,CSDA!A$1:A$500&amp;CSDA!C$1:C$500,0)),0)%,DC269*IFERROR(INDEX(CSDA!D$1:D$500,MATCH("Phí dịch vụ"&amp;PAYROLL!DC$2,CSDA!A$1:A$500&amp;CSDA!C$1:C$500,0)),0)%,DH269*IFERROR(INDEX(CSDA!D$1:D$500,MATCH("Phí dịch vụ"&amp;PAYROLL!DH$2,CSDA!A$1:A$500&amp;CSDA!C$1:C$500,0)),0)%,DJ269*IFERROR(INDEX(CSDA!D$1:D$500,MATCH("Phí dịch vụ"&amp;PAYROLL!DJ$2,CSDA!A$1:A$500&amp;CSDA!C$1:C$500,0)),0)%,BN269*IFERROR(INDEX(CSDA!D$1:D$500,MATCH(BN$2,CSDA!C$1:C$500,0)),0)%)-BN269*7%</f>
        <v/>
      </c>
      <c r="DQ269">
        <f>IFERROR(INDEX(ADJ!$A$1:$BZ$1000,MATCH(PAYROLL!D269,ADJ!A$1:A$500,0),MATCH(PAYROLL!DQ$2,ADJ!$2:$2,0)),0)</f>
        <v/>
      </c>
      <c r="DR269">
        <f>IFERROR(INDEX(ADJ!$A$1:$BZ$1000,MATCH(PAYROLL!D269,ADJ!A$1:A$500,0),MATCH(PAYROLL!DR$2,ADJ!$2:$2,0)),0)</f>
        <v/>
      </c>
      <c r="DS269">
        <f>SUM(DP269:DR269)</f>
        <v/>
      </c>
      <c r="DT269">
        <f>EK269</f>
        <v/>
      </c>
      <c r="DU269">
        <f>SUM(DO269:DR269)</f>
        <v/>
      </c>
      <c r="DV269">
        <f>ROUND(DU269*0.1,0)</f>
        <v/>
      </c>
      <c r="DW269">
        <f>DU269+DV269</f>
        <v/>
      </c>
      <c r="DZ269">
        <f>IFERROR(INDEX(ADJ!$A$1:$BZ$1000,MATCH(PAYROLL!$D269,ADJ!A$1:A$500,0),MATCH(PAYROLL!DZ$2,ADJ!$2:$2,0)),0)</f>
        <v/>
      </c>
      <c r="EA269">
        <f>IFERROR(INDEX(ADJ!$A$1:$BZ$1000,MATCH(PAYROLL!$D269,ADJ!A$1:A$500,0),MATCH(PAYROLL!EA$2,ADJ!$2:$2,0)),0)</f>
        <v/>
      </c>
      <c r="EB269">
        <f>IFERROR(INDEX(ADJ!$A$1:$BZ$1000,MATCH(PAYROLL!$D269,ADJ!A$1:A$500,0),MATCH(PAYROLL!EB$2,ADJ!$2:$2,0)),0)</f>
        <v/>
      </c>
      <c r="EC269">
        <f>IFERROR(INDEX(ADJ!$A$1:$BZ$1000,MATCH(PAYROLL!$D269,ADJ!A$1:A$500,0),MATCH(PAYROLL!EC$2,ADJ!$2:$2,0)),0)</f>
        <v/>
      </c>
      <c r="ED269">
        <f>IFERROR(INDEX(ADJ!$A$1:$BZ$1000,MATCH(PAYROLL!$D269,ADJ!A$1:A$500,0),MATCH(PAYROLL!ED$2,ADJ!$2:$2,0)),0)</f>
        <v/>
      </c>
      <c r="EE269">
        <f>IFERROR(INDEX(ADJ!$A$1:$BZ$1000,MATCH(PAYROLL!$D269,ADJ!A$1:A$500,0),MATCH(PAYROLL!EE$2,ADJ!$2:$2,0)),0)</f>
        <v/>
      </c>
      <c r="EF269">
        <f>IFERROR(INDEX(ADJ!$A$1:$BZ$1000,MATCH(PAYROLL!$D269,ADJ!A$1:A$500,0),MATCH(PAYROLL!EF$2,ADJ!$2:$2,0)),0)</f>
        <v/>
      </c>
      <c r="EG269">
        <f>IFERROR(INDEX(ADJ!$A$1:$BZ$1000,MATCH(PAYROLL!$D269,ADJ!A$1:A$500,0),MATCH(PAYROLL!EG$2,ADJ!$2:$2,0)),0)</f>
        <v/>
      </c>
      <c r="EH269">
        <f>IFERROR(INDEX(ADJ!$A$1:$BZ$1000,MATCH(PAYROLL!$D269,ADJ!A$1:A$500,0),MATCH(PAYROLL!EH$2,ADJ!$2:$2,0)),0)</f>
        <v/>
      </c>
      <c r="EI269">
        <f>IFERROR(INDEX(ADJ!$A$1:$BZ$1000,MATCH(PAYROLL!D269,ADJ!A$1:A$500,0),MATCH(PAYROLL!EI$2,ADJ!$2:$2,0)),0)</f>
        <v/>
      </c>
      <c r="EJ269">
        <f>IFERROR(INDEX(ADJ!$A$1:$BZ$1000,MATCH(PAYROLL!$D269,ADJ!A$1:A$500,0),MATCH(PAYROLL!EJ$2,ADJ!$2:$2,0)),0)</f>
        <v/>
      </c>
      <c r="EK269">
        <f>SUM(DZ269:EJ269)</f>
        <v/>
      </c>
    </row>
    <row r="270">
      <c r="A270" t="n">
        <v>268</v>
      </c>
      <c r="B270" t="inlineStr">
        <is>
          <t>Bùi Văn Tự</t>
        </is>
      </c>
      <c r="D270" t="inlineStr">
        <is>
          <t>159925-01</t>
        </is>
      </c>
      <c r="S270">
        <f>IFERROR(INDEX(PIS!$A$1:$BZ$1000,MATCH($D270,PIS!C$1:C$500,0),MATCH("Lương CB tháng trước",PIS!$1:$1,0)),0)</f>
        <v/>
      </c>
      <c r="T270">
        <f>IFERROR(INDEX(PIS!$A$1:$BZ$1000,MATCH($D270,PIS!C$1:C$500,0),MATCH("Lương CB hiện tại",PIS!$1:$1,0)),0)</f>
        <v/>
      </c>
      <c r="U270">
        <f>IFERROR(INDEX(PIS!$A$1:$BZ$1000,MATCH($D270,PIS!C$1:C$500,0),MATCH("Lương đóng BHBB",PIS!$1:$1,0)),0)</f>
        <v/>
      </c>
      <c r="V270">
        <f>IFERROR(INDEX(PIS!$A$1:$BZ$1000,MATCH($D270,PIS!C$1:C$500,0),MATCH(V$2,PIS!$2:$2,0)),0)</f>
        <v/>
      </c>
      <c r="W270">
        <f>IFERROR(INDEX(PIS!$A$1:$BZ$1000,MATCH($D270,PIS!C$1:C$500,0),MATCH(W$2,PIS!$2:$2,0)),0)</f>
        <v/>
      </c>
      <c r="X270">
        <f>IFERROR(INDEX(PIS!$A$1:$BZ$1000,MATCH($D270,PIS!C$1:C$500,0),MATCH(X$2,PIS!$2:$2,0)),0)</f>
        <v/>
      </c>
      <c r="Y270">
        <f>IFERROR(INDEX(PIS!$A$1:$BZ$1000,MATCH($D270,PIS!C$1:C$500,0),MATCH(Y$2,PIS!$2:$2,0)),0)</f>
        <v/>
      </c>
      <c r="Z270">
        <f>IFERROR(INDEX(PIS!$A$1:$BZ$1000,MATCH($D270,PIS!C$1:C$500,0),MATCH(Z$2,PIS!$2:$2,0)),0)</f>
        <v/>
      </c>
      <c r="AA270">
        <f>IFERROR(INDEX(PIS!$A$1:$BZ$1000,MATCH($D270,PIS!C$1:C$500,0),MATCH(AA$2,PIS!$2:$2,0)),0)</f>
        <v/>
      </c>
      <c r="AB270">
        <f>IFERROR(INDEX(PIS!$A$1:$BZ$1000,MATCH($D270,PIS!C$1:C$500,0),MATCH(AB$2,PIS!$2:$2,0)),0)</f>
        <v/>
      </c>
      <c r="AC270">
        <f>SUM(V270:AB270)</f>
        <v/>
      </c>
      <c r="AD270">
        <f>IFERROR(INDEX(TIMESHEET!$A$1:$AI$5000,MATCH($D270,TIMESHEET!A$1:A$500,0),MATCH("T100",TIMESHEET!$2:$2,0))-2,0)</f>
        <v/>
      </c>
      <c r="AE270">
        <f>IFERROR(INDEX(TIMESHEET!$A$1:$AI$5000,MATCH($D270,TIMESHEET!A$1:A$500,0),MATCH("T202",TIMESHEET!$2:$2,0)),0)</f>
        <v/>
      </c>
      <c r="AF270">
        <f>IFERROR(INDEX(TIMESHEET!$A$1:$AI$5000,MATCH($D270,TIMESHEET!A$1:A$500,0),MATCH("T302",TIMESHEET!$2:$2,0)),0)</f>
        <v/>
      </c>
      <c r="AG270">
        <f>IFERROR(INDEX(TIMESHEET!$A$1:$AI$5000,MATCH($D270,TIMESHEET!A$1:A$500,0),MATCH("T406",TIMESHEET!$2:$2,0)),0)</f>
        <v/>
      </c>
      <c r="AH270">
        <f>AE270+AG270</f>
        <v/>
      </c>
      <c r="AI270">
        <f>IFERROR(INDEX(TIMESHEET!$A$1:$AI$5000,MATCH($D270,TIMESHEET!A$1:A$500,0),MATCH("T701",TIMESHEET!$2:$2,0)),0)</f>
        <v/>
      </c>
      <c r="AJ270">
        <f>IFERROR(INDEX(TIMESHEET!$A$1:$AI$5000,MATCH($D270,TIMESHEET!B$1:B$500,0),MATCH("T320",TIMESHEET!$2:$2,0)),0)</f>
        <v/>
      </c>
      <c r="AK270">
        <f>IFERROR(IF(LEFT(INDEX(PIS!O$1:O$500,MATCH(D270,PIS!C$1:C$500)),1)="M",T270/AD270*SUM(AE270:AG270),T270*AD270),0)</f>
        <v/>
      </c>
      <c r="AL270">
        <f>IFERROR(INDEX(ADJ!$A$1:$BZ$1000,MATCH(PAYROLL!D270,ADJ!A$1:A$500,0),MATCH(PAYROLL!AL$2,ADJ!$2:$2,0)),0)</f>
        <v/>
      </c>
      <c r="AM270">
        <f>SUM(AK270:AL270)</f>
        <v/>
      </c>
      <c r="AN270">
        <f>IFERROR(ROUND(V270/$AD270*$AH270,0),0)</f>
        <v/>
      </c>
      <c r="AO270">
        <f>IFERROR(ROUND(W270/$AD270*$AH270,0),0)</f>
        <v/>
      </c>
      <c r="AP270">
        <f>IFERROR(ROUND(X270/$AD270*$AE270,0),0)</f>
        <v/>
      </c>
      <c r="AQ270">
        <f>IFERROR(ROUND(Y270/$AD270*$AH270,0),0)</f>
        <v/>
      </c>
      <c r="AR270">
        <f>IFERROR(ROUND(Z270/$AD270*$AH270,0),0)</f>
        <v/>
      </c>
      <c r="AS270">
        <f>IFERROR(ROUND(AA270/$AD270*$AH270,0),0)</f>
        <v/>
      </c>
      <c r="AT270">
        <f>IFERROR(IF((AE270+AF270+AG270)&gt;13,AB270,ROUND(AB270/AD270*AH270,0)),0)</f>
        <v/>
      </c>
      <c r="AU270">
        <f>IFERROR(INDEX(ADJ!$A$1:$BZ$1000,MATCH(PAYROLL!D270,ADJ!A$1:A$500,0),MATCH(PAYROLL!AU$2,ADJ!$2:$2,0)),0)</f>
        <v/>
      </c>
      <c r="AV270">
        <f>ROUND(SUM(AN270:AU270),0)</f>
        <v/>
      </c>
      <c r="AW270">
        <f>IFERROR(INDEX(TIMESHEET!$A$1:$AI$5000,MATCH(PAYROLL!D270,TIMESHEET!A$1:A$500,0),MATCH("T620",TIMESHEET!$2:$2,0)),0)</f>
        <v/>
      </c>
      <c r="AX270">
        <f>IFERROR(INDEX(TIMESHEET!$A$1:$AI$5000,MATCH(PAYROLL!D270,TIMESHEET!A$1:A$500,0),MATCH("T601",TIMESHEET!$2:$2,0)),0)</f>
        <v/>
      </c>
      <c r="AY270">
        <f>IFERROR(INDEX(TIMESHEET!$A$1:$AI$5000,MATCH(PAYROLL!D270,TIMESHEET!A$1:A$500,0),MATCH("T602",TIMESHEET!$2:$2,0)),0)</f>
        <v/>
      </c>
      <c r="AZ270">
        <f>IFERROR(INDEX(TIMESHEET!$A$1:$AI$5000,MATCH(PAYROLL!D270,TIMESHEET!A$1:A$500,0),MATCH("T603",TIMESHEET!$2:$2,0)),0)</f>
        <v/>
      </c>
      <c r="BA270">
        <f>IFERROR(INDEX(TIMESHEET!$A$1:$AI$5000,MATCH(PAYROLL!D270,TIMESHEET!A$1:A$500,0),MATCH("T611",TIMESHEET!$2:$2,0)),0)</f>
        <v/>
      </c>
      <c r="BB270">
        <f>IFERROR(INDEX(TIMESHEET!$A$1:$AI$5000,MATCH(PAYROLL!D270,TIMESHEET!A$1:A$500,0),MATCH("T612",TIMESHEET!$2:$2,0)),0)</f>
        <v/>
      </c>
      <c r="BC270">
        <f>IFERROR(INDEX(TIMESHEET!$A$1:$AI$5000,MATCH(PAYROLL!D270,TIMESHEET!A$1:A$500,0),MATCH("T613",TIMESHEET!$2:$2,0)),0)</f>
        <v/>
      </c>
      <c r="BD270">
        <f>IFERROR(INDEX(TIMESHEET!$A$1:$AI$5000,MATCH(PAYROLL!D270,TIMESHEET!A$1:A$500,0),MATCH("T500",TIMESHEET!$2:$2,0)),0)</f>
        <v/>
      </c>
      <c r="BE270">
        <f>IFERROR(IF(LEFT(INDEX(PIS!O$1:O$500,MATCH(D270,PIS!C$1:C$500)),1)="M",T270/AD270/8*(AW270+AX270*1.5+AY270*2+AZ270*3+BA270*2.1+BB270*2.7+BC270*3.9+BD270*0.3),T270/8*(AW270+AX270*1.5+AY270*2+AZ270*3+BA270*2.1+BB270*2.7+BC270*3.9+BD270*0.3)),0)</f>
        <v/>
      </c>
      <c r="BF270">
        <f>IFERROR(INDEX(ADJ!$A$1:$BZ$1000,MATCH(PAYROLL!$D270,ADJ!A$1:A$500,0),MATCH(PAYROLL!BF$2,ADJ!$2:$2,0)),0)</f>
        <v/>
      </c>
      <c r="BG270">
        <f>IFERROR(INDEX(ADJ!$A$1:$BZ$1000,MATCH(PAYROLL!D270,ADJ!A$1:A$500,0),MATCH(PAYROLL!BG$2,ADJ!$2:$2,0)),0)</f>
        <v/>
      </c>
      <c r="BH270">
        <f>IFERROR(INDEX(ADJ!$A$1:$BZ$1000,MATCH(PAYROLL!D270,ADJ!A$1:A$500,0),MATCH(PAYROLL!BH$2,ADJ!$2:$2,0)),0)</f>
        <v/>
      </c>
      <c r="BI270">
        <f>IFERROR(INDEX(ADJ!$A$1:$BZ$1000,MATCH(PAYROLL!D270,ADJ!A$1:A$500,0),MATCH(PAYROLL!BI$2,ADJ!$2:$2,0)),0)</f>
        <v/>
      </c>
      <c r="BJ270">
        <f>IFERROR(INDEX(ADJ!$A$1:$BZ$1000,MATCH(PAYROLL!D270,ADJ!A$1:A$500,0),MATCH(PAYROLL!BJ$2,ADJ!$2:$2,0)),0)</f>
        <v/>
      </c>
      <c r="BK270">
        <f>SUM(BF270:BJ270)</f>
        <v/>
      </c>
      <c r="BL270">
        <f>IFERROR(INDEX(ADJ!$A$1:$BZ$1000,MATCH(PAYROLL!D270,ADJ!A$1:A$500,0),MATCH(PAYROLL!BL$2,ADJ!$2:$2,0)),0)</f>
        <v/>
      </c>
      <c r="BM270">
        <f>IFERROR(INDEX(ADJ!$A$1:$BZ$1000,MATCH(PAYROLL!D270,ADJ!A$1:A$500,0),MATCH(PAYROLL!BM$2,ADJ!$2:$2,0)),0)</f>
        <v/>
      </c>
      <c r="BN270">
        <f>IFERROR(INDEX(ADJ!$A$1:$BZ$1000,MATCH(PAYROLL!D270,ADJ!A$1:A$500,0),MATCH(PAYROLL!BN$2,ADJ!$2:$2,0)),0)</f>
        <v/>
      </c>
      <c r="BO270">
        <f>IFERROR(INDEX(ADJ!$A$1:$BZ$1000,MATCH(PAYROLL!D270,ADJ!A$1:A$500,0),MATCH(PAYROLL!BO$2,ADJ!$2:$2,0)),0)</f>
        <v/>
      </c>
      <c r="BP270">
        <f>SUM(AM270,AV270,BE270,BK270,BL270:BO270)</f>
        <v/>
      </c>
      <c r="BQ270">
        <f>BO270</f>
        <v/>
      </c>
      <c r="BR270">
        <f>IFERROR(ROUND(IF(LEFT(INDEX(PIS!O$1:O$500,MATCH(D270,PIS!C$1:C$500)),1)="D",T270/8*(BD270*0.3),IF(LEFT(INDEX(PIS!O$1:O$500,MATCH(D270,PIS!C$1:C$500)),1)="H",T270*($BD270*0.3),T270/$AD270/8*($BD270*0.3))),0),0)</f>
        <v/>
      </c>
      <c r="BS270">
        <f>IF(AP270&lt;1,0,MIN(AP270,730000))</f>
        <v/>
      </c>
      <c r="BT270">
        <f>IFERROR(ROUND((BE270-SUM(AW270:BC270)*T270/AD270/8),0)-BR270,0)</f>
        <v/>
      </c>
      <c r="BU270">
        <f>AO270</f>
        <v/>
      </c>
      <c r="BV270">
        <f>SUM(BQ270:BU270)</f>
        <v/>
      </c>
      <c r="BW270">
        <f>BP270-BV270</f>
        <v/>
      </c>
      <c r="BX270">
        <f>IFERROR(IF(RIGHT(INDEX(PIS!O$1:O$500,MATCH(D270,PIS!C$1:C$500)),5)="Gross",MIN(U270+V270,VLOOKUP("R700",TSC!B:C,2,0)*VLOOKUP("R101",TSC!B:C,2,0))*VLOOKUP("R701",TSC!B:C,2,0)%,0),0)</f>
        <v/>
      </c>
      <c r="BY270">
        <f>IFERROR(IF(RIGHT(INDEX(PIS!O$1:O$500,MATCH(D270,PIS!C$1:C$500)),5)="Gross",MIN(U270+V270,VLOOKUP("R700",TSC!B:C,2,0)*VLOOKUP("R101",TSC!B:C,2,0))*VLOOKUP("T704",TSC!B:C,2,0)%,0),0)</f>
        <v/>
      </c>
      <c r="BZ270">
        <f>IFERROR(IF(RIGHT(INDEX(PIS!O$1:O$500,MATCH(D270,PIS!C$1:C$500)),5)="Gross",MIN(U270+V270,VLOOKUP("R700",TSC!B:C,2,0)*VLOOKUP("1",TSC!F:G,2,0))*VLOOKUP("T705",TSC!B:C,2,0)%,0),0)</f>
        <v/>
      </c>
      <c r="CA270">
        <f>IFERROR(INDEX(ADJ!$A$1:$BZ$1000,MATCH(PAYROLL!D270,ADJ!A$1:A$500,0),MATCH(PAYROLL!CA$2,ADJ!$2:$2,0)),0)</f>
        <v/>
      </c>
      <c r="CB270">
        <f>IFERROR(INDEX(ADJ!$A$1:$BZ$1000,MATCH(PAYROLL!D270,ADJ!A$1:A$500,0),MATCH(PAYROLL!CB$2,ADJ!$2:$2,0)),0)</f>
        <v/>
      </c>
      <c r="CC270">
        <f>SUM(BX270:CB270)</f>
        <v/>
      </c>
      <c r="CD270">
        <f>IFERROR(INDEX(PIS!$A$1:$BZ$1000,MATCH(PAYROLL!D270,PIS!C$1:C$500,0),MATCH(PAYROLL!CD$1,PIS!$1:$1,0)),0)</f>
        <v/>
      </c>
      <c r="CE270">
        <f>IFERROR(IF(OR(INDEX(PIS!P$1:P$500,MATCH(D270,PIS!C$1:C$500,0))="LT2",INDEX(PIS!P$1:P$500,MATCH(D270,PIS!C$1:C$500,0))="P10"),0,SUM(CC270,CD270*VLOOKUP("R601",TSC!B:C,2,0),VLOOKUP("R602",TSC!B:C,2,0))),0)</f>
        <v/>
      </c>
      <c r="CF270">
        <f>MAX(BW270-CE270,0)</f>
        <v/>
      </c>
      <c r="CG270">
        <f>IFERROR(IF(OR(RIGHT(INDEX(PIS!P$1:P$500,MATCH(D270,PIS!C$1:C$500)),5)="P10",RIGHT(INDEX(PIS!P$1:P$500,MATCH(D270,PIS!C$1:C$500)),5)="CK"),0,IF(CF270&lt;=5000000,CF270*5%,IF(CF270&lt;=10000000,CF270*10%-250000,IF(CF270&lt;=18000000,CF270*15%-750000,IF(CF270&lt;=32000000,CF270*20%-1650000,IF(CF270&lt;=52000000,CF270*25%-3250000,IF(CF270&lt;=80000000,BH270*30%-5850000,CF270*35%-9850000))))))),0)</f>
        <v/>
      </c>
      <c r="CH270">
        <f>IFERROR(IF(OR(INDEX(PIS!P$1:P$500,MATCH(D270,PIS!C$1:C$500))="LT",INDEX(PIS!P$1:P$500,MATCH(D270,PIS!C$1:C$500))="CK"),0,IF(CF270&lt;2000000,0,CF270*10%)),0)</f>
        <v/>
      </c>
      <c r="CI270">
        <f>IFERROR(INDEX(ADJ!$A$1:$BZ$1000,MATCH(PAYROLL!D270,ADJ!A$1:A$500,0),MATCH(PAYROLL!CI$2,ADJ!$2:$2,0)),0)</f>
        <v/>
      </c>
      <c r="CJ270">
        <f>IFERROR(INDEX(ADJ!$A$1:$BZ$1000,MATCH(PAYROLL!D270,ADJ!A$1:A$500,0),MATCH(PAYROLL!CJ$2,ADJ!$2:$2,0)),0)</f>
        <v/>
      </c>
      <c r="CK270">
        <f>IFERROR(INDEX(ADJ!$A$1:$BZ$1000,MATCH(PAYROLL!D270,ADJ!A$1:A$500,0),MATCH(PAYROLL!CK$2,ADJ!$2:$2,0)),0)</f>
        <v/>
      </c>
      <c r="CL270">
        <f>SUM(CG270:CK270)</f>
        <v/>
      </c>
      <c r="CM270">
        <f>ROUND(SUM(CH270:CK270),0)</f>
        <v/>
      </c>
      <c r="CN270">
        <f>IFERROR(INDEX(CSDA!D$1:D$500,MATCH($CN$2,CSDA!C$1:C$500,0))*INDEX(PIS!V$1:V$500,MATCH(D270,PIS!C$1:C$500))+INDEX(ADJ!$A$1:$BZ$1000,MATCH(PAYROLL!D270,ADJ!A$1:A$500,0),MATCH(PAYROLL!CN$2,ADJ!$2:$2,0)),0)</f>
        <v/>
      </c>
      <c r="CO270">
        <f>IFERROR(INDEX(ADJ!$A$1:$BZ$1000,MATCH(PAYROLL!D270,ADJ!A$1:A$500,0),MATCH(PAYROLL!CO$2,ADJ!$2:$2,0)),0)</f>
        <v/>
      </c>
      <c r="CP270">
        <f>IFERROR(INDEX(ADJ!$A$1:$BZ$1000,MATCH(PAYROLL!D270,ADJ!A$1:A$500,0),MATCH(PAYROLL!CP$2,ADJ!$2:$2,0)),0)</f>
        <v/>
      </c>
      <c r="CQ270">
        <f>BP270-CL270-CI270-CM270-CN270-CO270-CP270-CC270</f>
        <v/>
      </c>
      <c r="CR270">
        <f>IFERROR(IF(RIGHT(INDEX(PIS!O$1:O$500,MATCH(D270,PIS!C$1:C$500,0)),5)="Gross",MIN(U270+V270,VLOOKUP("R700",TSC!B:C,2,0)*VLOOKUP("R101",TSC!B:C,2,0))*(VLOOKUP("T711",TSC!B:C,2,0)+VLOOKUP("T712",TSC!B:C,2,0))%,MIN(T270+V270,VLOOKUP("R700",TSC!B:C,2,0)*VLOOKUP("R101",TSC!B:C,2,0))*(VLOOKUP("T711",TSC!B:C,2,0)+VLOOKUP("T712",TSC!B:C,2,0)+VLOOKUP("R701",TSC!B:C,2,0))%),0)</f>
        <v/>
      </c>
      <c r="CS270">
        <f>IFERROR(IF(RIGHT(INDEX(PIS!O$1:O$500,MATCH(D270,PIS!C$1:C$500,0)),5)="Gross",MIN(U270+V270,VLOOKUP("R700",TSC!B:C,2,0)*VLOOKUP("R101",TSC!B:C,2,0))*(VLOOKUP("T714",TSC!B:C,2,0))%,MIN(T270+V270,VLOOKUP("R700",TSC!B:C,2,0)*VLOOKUP("R101",TSC!B:C,2,0))*(VLOOKUP("T704",TSC!B:C,2,0)+VLOOKUP("T714",TSC!B:C,2,0))%),0)</f>
        <v/>
      </c>
      <c r="CT270">
        <f>IFERROR(IF(RIGHT(INDEX(PIS!O$1:O$500,MATCH(D270,PIS!C$1:C$500,0)),5)="Gross",MIN(U270+V270,VLOOKUP("R700",TSC!B:C,2,0)*VLOOKUP("R101",TSC!B:C,2,0))*VLOOKUP("T705",TSC!B:C,2,0)%,MIN(T270+V270,VLOOKUP("R700",TSC!B:C,2,0)*VLOOKUP("R101",TSC!B:C,2,0))*VLOOKUP("T705",TSC!B:C,2,0)%),0)</f>
        <v/>
      </c>
      <c r="CU270">
        <f>IFERROR(IF(RIGHT(INDEX(PIS!O$1:O$500,MATCH(D270,PIS!C$1:C$500,0)),5)="Gross",MIN(U270+V270,VLOOKUP("R700",TSC!B:C,2,0)*VLOOKUP("R101",TSC!B:C,2,0))*(VLOOKUP("T713",TSC!B:C,2,0))%,MIN(T270+V270,VLOOKUP("R700",TSC!B:C,2,0)*VLOOKUP("R101",TSC!B:C,2,0))*(VLOOKUP("T713",TSC!B:C,2,0))%),0)</f>
        <v/>
      </c>
      <c r="CV270">
        <f>IFERROR(INDEX(ADJ!$A$1:$BZ$1000,MATCH(PAYROLL!D270,ADJ!A$1:A$500,0),MATCH(PAYROLL!CV$2,ADJ!$2:$2,0)),0)</f>
        <v/>
      </c>
      <c r="CW270">
        <f>IFERROR(INDEX(ADJ!$A$1:$BZ$1000,MATCH(PAYROLL!D270,ADJ!A$1:A$500,0),MATCH(PAYROLL!CW$2,ADJ!$2:$2,0)),0)</f>
        <v/>
      </c>
      <c r="CX270">
        <f>SUM(CR270:CW270)</f>
        <v/>
      </c>
      <c r="CY270">
        <f>ROUND(IF(CR270&gt;0,T270+V270*VLOOKUP("R202",TSC!$B$1:$C$500,2,0),0),0)</f>
        <v/>
      </c>
      <c r="CZ270">
        <f>IFERROR(INDEX(CSDA!D$1:D$500,MATCH($CZ$2,CSDA!C$1:C$500,0)),0)</f>
        <v/>
      </c>
      <c r="DA270">
        <f>ROUND(T270*0.7%,0)</f>
        <v/>
      </c>
      <c r="DB270">
        <f>ROUND(T270/12,0)</f>
        <v/>
      </c>
      <c r="DC270">
        <f ref="DC270" t="array">IFERROR(INDEX(CSDA!D$1:D$500,MATCH("Trích giữ"&amp;PAYROLL!DC$2,CSDA!A$1:A$500&amp;CSDA!C$1:C$500,0)),0)</f>
        <v/>
      </c>
      <c r="DD270">
        <f ref="DD270" t="array">IFERROR(INDEX(CSDA!D$1:D$500,MATCH("Trích giữ"&amp;PAYROLL!DD$2,CSDA!A$1:A$500&amp;CSDA!C$1:C$500,0)),0)</f>
        <v/>
      </c>
      <c r="DE270">
        <f ref="DE270" t="array">IFERROR(INDEX(CSDA!D$1:D$500,MATCH("Trích giữ"&amp;PAYROLL!DE$2,CSDA!A$1:A$500&amp;CSDA!C$1:C$500,0)),0)</f>
        <v/>
      </c>
      <c r="DF270">
        <f>IFERROR(INDEX(CSDA!D$1:D$500,MATCH(PAYROLL!DF$2,CSDA!C$1:C$500,0)),0)</f>
        <v/>
      </c>
      <c r="DG270">
        <f ref="DG270" t="array">IFERROR(INDEX(CSDA!D$1:D$500,MATCH("Trích giữ"&amp;PAYROLL!DG$2,CSDA!A$1:A$500&amp;CSDA!C$1:C$500,0)),0)</f>
        <v/>
      </c>
      <c r="DH270">
        <f>ROUND(T270/26,0)</f>
        <v/>
      </c>
      <c r="DI270">
        <f ref="DI270" t="array">IFERROR(INDEX(CSDA!D$1:D$500,MATCH("Trích giữ"&amp;PAYROLL!DI$2,CSDA!A$1:A$500&amp;CSDA!C$1:C$500,0)),0)</f>
        <v/>
      </c>
      <c r="DJ270">
        <f>IF(U270=0,T270*21.5%-BL270,0)</f>
        <v/>
      </c>
      <c r="DK270">
        <f ref="DK270" t="array">IFERROR(INDEX(CSDA!D$1:D$500,MATCH("Trích giữ"&amp;PAYROLL!DK$2,CSDA!A$1:A$500&amp;CSDA!C$1:C$500,0)),0)</f>
        <v/>
      </c>
      <c r="DL270">
        <f>IFERROR(INDEX(CSDA!D$1:D$500,MATCH(PAYROLL!DL$2,CSDA!C$1:C$500,0))/12,0)</f>
        <v/>
      </c>
      <c r="DM270">
        <f>SUM(DB270:DL270)</f>
        <v/>
      </c>
      <c r="DN270">
        <f>IFERROR(INDEX(ADJ!$A$1:$BZ$1000,MATCH(PAYROLL!D270,ADJ!A$1:A$500,0),MATCH(PAYROLL!DN$2,ADJ!$2:$2,0)),0)</f>
        <v/>
      </c>
      <c r="DO270">
        <f>IFERROR(SUM(BP270,DM270:DN270,CX270:DA270)-DT270,0)</f>
        <v/>
      </c>
      <c r="DP270">
        <f ref="DP270" t="array">SUM(BW270*IFERROR(INDEX(CSDA!D$1:D$500,MATCH(BW$2,CSDA!C$1:C$500,0)),0)%,CX270*IFERROR(INDEX(CSDA!D$1:D$500,MATCH(CX$2,CSDA!C$1:C$500,0)),0)%,DA270*IFERROR(INDEX(CSDA!D$1:D$500,MATCH(DA$2,CSDA!C$1:C$500,0)),0)%,DB270*IFERROR(INDEX(CSDA!D$1:D$500,MATCH(DB$2,CSDA!C$1:C$500,0)),0)%,DF270*IFERROR(INDEX(CSDA!D$1:D$500,MATCH("Phí dịch vụ"&amp;PAYROLL!DF$2,CSDA!A$1:A$500&amp;CSDA!C$1:C$500,0)),0)%,DC270*IFERROR(INDEX(CSDA!D$1:D$500,MATCH("Phí dịch vụ"&amp;PAYROLL!DC$2,CSDA!A$1:A$500&amp;CSDA!C$1:C$500,0)),0)%,DH270*IFERROR(INDEX(CSDA!D$1:D$500,MATCH("Phí dịch vụ"&amp;PAYROLL!DH$2,CSDA!A$1:A$500&amp;CSDA!C$1:C$500,0)),0)%,DJ270*IFERROR(INDEX(CSDA!D$1:D$500,MATCH("Phí dịch vụ"&amp;PAYROLL!DJ$2,CSDA!A$1:A$500&amp;CSDA!C$1:C$500,0)),0)%,BN270*IFERROR(INDEX(CSDA!D$1:D$500,MATCH(BN$2,CSDA!C$1:C$500,0)),0)%)-BN270*7%</f>
        <v/>
      </c>
      <c r="DQ270">
        <f>IFERROR(INDEX(ADJ!$A$1:$BZ$1000,MATCH(PAYROLL!D270,ADJ!A$1:A$500,0),MATCH(PAYROLL!DQ$2,ADJ!$2:$2,0)),0)</f>
        <v/>
      </c>
      <c r="DR270">
        <f>IFERROR(INDEX(ADJ!$A$1:$BZ$1000,MATCH(PAYROLL!D270,ADJ!A$1:A$500,0),MATCH(PAYROLL!DR$2,ADJ!$2:$2,0)),0)</f>
        <v/>
      </c>
      <c r="DS270">
        <f>SUM(DP270:DR270)</f>
        <v/>
      </c>
      <c r="DT270">
        <f>EK270</f>
        <v/>
      </c>
      <c r="DU270">
        <f>SUM(DO270:DR270)</f>
        <v/>
      </c>
      <c r="DV270">
        <f>ROUND(DU270*0.1,0)</f>
        <v/>
      </c>
      <c r="DW270">
        <f>DU270+DV270</f>
        <v/>
      </c>
      <c r="DZ270">
        <f>IFERROR(INDEX(ADJ!$A$1:$BZ$1000,MATCH(PAYROLL!$D270,ADJ!A$1:A$500,0),MATCH(PAYROLL!DZ$2,ADJ!$2:$2,0)),0)</f>
        <v/>
      </c>
      <c r="EA270">
        <f>IFERROR(INDEX(ADJ!$A$1:$BZ$1000,MATCH(PAYROLL!$D270,ADJ!A$1:A$500,0),MATCH(PAYROLL!EA$2,ADJ!$2:$2,0)),0)</f>
        <v/>
      </c>
      <c r="EB270">
        <f>IFERROR(INDEX(ADJ!$A$1:$BZ$1000,MATCH(PAYROLL!$D270,ADJ!A$1:A$500,0),MATCH(PAYROLL!EB$2,ADJ!$2:$2,0)),0)</f>
        <v/>
      </c>
      <c r="EC270">
        <f>IFERROR(INDEX(ADJ!$A$1:$BZ$1000,MATCH(PAYROLL!$D270,ADJ!A$1:A$500,0),MATCH(PAYROLL!EC$2,ADJ!$2:$2,0)),0)</f>
        <v/>
      </c>
      <c r="ED270">
        <f>IFERROR(INDEX(ADJ!$A$1:$BZ$1000,MATCH(PAYROLL!$D270,ADJ!A$1:A$500,0),MATCH(PAYROLL!ED$2,ADJ!$2:$2,0)),0)</f>
        <v/>
      </c>
      <c r="EE270">
        <f>IFERROR(INDEX(ADJ!$A$1:$BZ$1000,MATCH(PAYROLL!$D270,ADJ!A$1:A$500,0),MATCH(PAYROLL!EE$2,ADJ!$2:$2,0)),0)</f>
        <v/>
      </c>
      <c r="EF270">
        <f>IFERROR(INDEX(ADJ!$A$1:$BZ$1000,MATCH(PAYROLL!$D270,ADJ!A$1:A$500,0),MATCH(PAYROLL!EF$2,ADJ!$2:$2,0)),0)</f>
        <v/>
      </c>
      <c r="EG270">
        <f>IFERROR(INDEX(ADJ!$A$1:$BZ$1000,MATCH(PAYROLL!$D270,ADJ!A$1:A$500,0),MATCH(PAYROLL!EG$2,ADJ!$2:$2,0)),0)</f>
        <v/>
      </c>
      <c r="EH270">
        <f>IFERROR(INDEX(ADJ!$A$1:$BZ$1000,MATCH(PAYROLL!$D270,ADJ!A$1:A$500,0),MATCH(PAYROLL!EH$2,ADJ!$2:$2,0)),0)</f>
        <v/>
      </c>
      <c r="EI270">
        <f>IFERROR(INDEX(ADJ!$A$1:$BZ$1000,MATCH(PAYROLL!D270,ADJ!A$1:A$500,0),MATCH(PAYROLL!EI$2,ADJ!$2:$2,0)),0)</f>
        <v/>
      </c>
      <c r="EJ270">
        <f>IFERROR(INDEX(ADJ!$A$1:$BZ$1000,MATCH(PAYROLL!$D270,ADJ!A$1:A$500,0),MATCH(PAYROLL!EJ$2,ADJ!$2:$2,0)),0)</f>
        <v/>
      </c>
      <c r="EK270">
        <f>SUM(DZ270:EJ270)</f>
        <v/>
      </c>
    </row>
    <row r="271">
      <c r="A271" t="n">
        <v>269</v>
      </c>
      <c r="B271" t="inlineStr">
        <is>
          <t>Bùi Văn Tứ</t>
        </is>
      </c>
      <c r="D271" t="inlineStr">
        <is>
          <t>157648-01</t>
        </is>
      </c>
      <c r="S271">
        <f>IFERROR(INDEX(PIS!$A$1:$BZ$1000,MATCH($D271,PIS!C$1:C$500,0),MATCH("Lương CB tháng trước",PIS!$1:$1,0)),0)</f>
        <v/>
      </c>
      <c r="T271">
        <f>IFERROR(INDEX(PIS!$A$1:$BZ$1000,MATCH($D271,PIS!C$1:C$500,0),MATCH("Lương CB hiện tại",PIS!$1:$1,0)),0)</f>
        <v/>
      </c>
      <c r="U271">
        <f>IFERROR(INDEX(PIS!$A$1:$BZ$1000,MATCH($D271,PIS!C$1:C$500,0),MATCH("Lương đóng BHBB",PIS!$1:$1,0)),0)</f>
        <v/>
      </c>
      <c r="V271">
        <f>IFERROR(INDEX(PIS!$A$1:$BZ$1000,MATCH($D271,PIS!C$1:C$500,0),MATCH(V$2,PIS!$2:$2,0)),0)</f>
        <v/>
      </c>
      <c r="W271">
        <f>IFERROR(INDEX(PIS!$A$1:$BZ$1000,MATCH($D271,PIS!C$1:C$500,0),MATCH(W$2,PIS!$2:$2,0)),0)</f>
        <v/>
      </c>
      <c r="X271">
        <f>IFERROR(INDEX(PIS!$A$1:$BZ$1000,MATCH($D271,PIS!C$1:C$500,0),MATCH(X$2,PIS!$2:$2,0)),0)</f>
        <v/>
      </c>
      <c r="Y271">
        <f>IFERROR(INDEX(PIS!$A$1:$BZ$1000,MATCH($D271,PIS!C$1:C$500,0),MATCH(Y$2,PIS!$2:$2,0)),0)</f>
        <v/>
      </c>
      <c r="Z271">
        <f>IFERROR(INDEX(PIS!$A$1:$BZ$1000,MATCH($D271,PIS!C$1:C$500,0),MATCH(Z$2,PIS!$2:$2,0)),0)</f>
        <v/>
      </c>
      <c r="AA271">
        <f>IFERROR(INDEX(PIS!$A$1:$BZ$1000,MATCH($D271,PIS!C$1:C$500,0),MATCH(AA$2,PIS!$2:$2,0)),0)</f>
        <v/>
      </c>
      <c r="AB271">
        <f>IFERROR(INDEX(PIS!$A$1:$BZ$1000,MATCH($D271,PIS!C$1:C$500,0),MATCH(AB$2,PIS!$2:$2,0)),0)</f>
        <v/>
      </c>
      <c r="AC271">
        <f>SUM(V271:AB271)</f>
        <v/>
      </c>
      <c r="AD271">
        <f>IFERROR(INDEX(TIMESHEET!$A$1:$AI$5000,MATCH($D271,TIMESHEET!A$1:A$500,0),MATCH("T100",TIMESHEET!$2:$2,0))-2,0)</f>
        <v/>
      </c>
      <c r="AE271">
        <f>IFERROR(INDEX(TIMESHEET!$A$1:$AI$5000,MATCH($D271,TIMESHEET!A$1:A$500,0),MATCH("T202",TIMESHEET!$2:$2,0)),0)</f>
        <v/>
      </c>
      <c r="AF271">
        <f>IFERROR(INDEX(TIMESHEET!$A$1:$AI$5000,MATCH($D271,TIMESHEET!A$1:A$500,0),MATCH("T302",TIMESHEET!$2:$2,0)),0)</f>
        <v/>
      </c>
      <c r="AG271">
        <f>IFERROR(INDEX(TIMESHEET!$A$1:$AI$5000,MATCH($D271,TIMESHEET!A$1:A$500,0),MATCH("T406",TIMESHEET!$2:$2,0)),0)</f>
        <v/>
      </c>
      <c r="AH271">
        <f>AE271+AG271</f>
        <v/>
      </c>
      <c r="AI271">
        <f>IFERROR(INDEX(TIMESHEET!$A$1:$AI$5000,MATCH($D271,TIMESHEET!A$1:A$500,0),MATCH("T701",TIMESHEET!$2:$2,0)),0)</f>
        <v/>
      </c>
      <c r="AJ271">
        <f>IFERROR(INDEX(TIMESHEET!$A$1:$AI$5000,MATCH($D271,TIMESHEET!B$1:B$500,0),MATCH("T320",TIMESHEET!$2:$2,0)),0)</f>
        <v/>
      </c>
      <c r="AK271">
        <f>IFERROR(IF(LEFT(INDEX(PIS!O$1:O$500,MATCH(D271,PIS!C$1:C$500)),1)="M",T271/AD271*SUM(AE271:AG271),T271*AD271),0)</f>
        <v/>
      </c>
      <c r="AL271">
        <f>IFERROR(INDEX(ADJ!$A$1:$BZ$1000,MATCH(PAYROLL!D271,ADJ!A$1:A$500,0),MATCH(PAYROLL!AL$2,ADJ!$2:$2,0)),0)</f>
        <v/>
      </c>
      <c r="AM271">
        <f>SUM(AK271:AL271)</f>
        <v/>
      </c>
      <c r="AN271">
        <f>IFERROR(ROUND(V271/$AD271*$AH271,0),0)</f>
        <v/>
      </c>
      <c r="AO271">
        <f>IFERROR(ROUND(W271/$AD271*$AH271,0),0)</f>
        <v/>
      </c>
      <c r="AP271">
        <f>IFERROR(ROUND(X271/$AD271*$AE271,0),0)</f>
        <v/>
      </c>
      <c r="AQ271">
        <f>IFERROR(ROUND(Y271/$AD271*$AH271,0),0)</f>
        <v/>
      </c>
      <c r="AR271">
        <f>IFERROR(ROUND(Z271/$AD271*$AH271,0),0)</f>
        <v/>
      </c>
      <c r="AS271">
        <f>IFERROR(ROUND(AA271/$AD271*$AH271,0),0)</f>
        <v/>
      </c>
      <c r="AT271">
        <f>IFERROR(IF((AE271+AF271+AG271)&gt;13,AB271,ROUND(AB271/AD271*AH271,0)),0)</f>
        <v/>
      </c>
      <c r="AU271">
        <f>IFERROR(INDEX(ADJ!$A$1:$BZ$1000,MATCH(PAYROLL!D271,ADJ!A$1:A$500,0),MATCH(PAYROLL!AU$2,ADJ!$2:$2,0)),0)</f>
        <v/>
      </c>
      <c r="AV271">
        <f>ROUND(SUM(AN271:AU271),0)</f>
        <v/>
      </c>
      <c r="AW271">
        <f>IFERROR(INDEX(TIMESHEET!$A$1:$AI$5000,MATCH(PAYROLL!D271,TIMESHEET!A$1:A$500,0),MATCH("T620",TIMESHEET!$2:$2,0)),0)</f>
        <v/>
      </c>
      <c r="AX271">
        <f>IFERROR(INDEX(TIMESHEET!$A$1:$AI$5000,MATCH(PAYROLL!D271,TIMESHEET!A$1:A$500,0),MATCH("T601",TIMESHEET!$2:$2,0)),0)</f>
        <v/>
      </c>
      <c r="AY271">
        <f>IFERROR(INDEX(TIMESHEET!$A$1:$AI$5000,MATCH(PAYROLL!D271,TIMESHEET!A$1:A$500,0),MATCH("T602",TIMESHEET!$2:$2,0)),0)</f>
        <v/>
      </c>
      <c r="AZ271">
        <f>IFERROR(INDEX(TIMESHEET!$A$1:$AI$5000,MATCH(PAYROLL!D271,TIMESHEET!A$1:A$500,0),MATCH("T603",TIMESHEET!$2:$2,0)),0)</f>
        <v/>
      </c>
      <c r="BA271">
        <f>IFERROR(INDEX(TIMESHEET!$A$1:$AI$5000,MATCH(PAYROLL!D271,TIMESHEET!A$1:A$500,0),MATCH("T611",TIMESHEET!$2:$2,0)),0)</f>
        <v/>
      </c>
      <c r="BB271">
        <f>IFERROR(INDEX(TIMESHEET!$A$1:$AI$5000,MATCH(PAYROLL!D271,TIMESHEET!A$1:A$500,0),MATCH("T612",TIMESHEET!$2:$2,0)),0)</f>
        <v/>
      </c>
      <c r="BC271">
        <f>IFERROR(INDEX(TIMESHEET!$A$1:$AI$5000,MATCH(PAYROLL!D271,TIMESHEET!A$1:A$500,0),MATCH("T613",TIMESHEET!$2:$2,0)),0)</f>
        <v/>
      </c>
      <c r="BD271">
        <f>IFERROR(INDEX(TIMESHEET!$A$1:$AI$5000,MATCH(PAYROLL!D271,TIMESHEET!A$1:A$500,0),MATCH("T500",TIMESHEET!$2:$2,0)),0)</f>
        <v/>
      </c>
      <c r="BE271">
        <f>IFERROR(IF(LEFT(INDEX(PIS!O$1:O$500,MATCH(D271,PIS!C$1:C$500)),1)="M",T271/AD271/8*(AW271+AX271*1.5+AY271*2+AZ271*3+BA271*2.1+BB271*2.7+BC271*3.9+BD271*0.3),T271/8*(AW271+AX271*1.5+AY271*2+AZ271*3+BA271*2.1+BB271*2.7+BC271*3.9+BD271*0.3)),0)</f>
        <v/>
      </c>
      <c r="BF271">
        <f>IFERROR(INDEX(ADJ!$A$1:$BZ$1000,MATCH(PAYROLL!$D271,ADJ!A$1:A$500,0),MATCH(PAYROLL!BF$2,ADJ!$2:$2,0)),0)</f>
        <v/>
      </c>
      <c r="BG271">
        <f>IFERROR(INDEX(ADJ!$A$1:$BZ$1000,MATCH(PAYROLL!D271,ADJ!A$1:A$500,0),MATCH(PAYROLL!BG$2,ADJ!$2:$2,0)),0)</f>
        <v/>
      </c>
      <c r="BH271">
        <f>IFERROR(INDEX(ADJ!$A$1:$BZ$1000,MATCH(PAYROLL!D271,ADJ!A$1:A$500,0),MATCH(PAYROLL!BH$2,ADJ!$2:$2,0)),0)</f>
        <v/>
      </c>
      <c r="BI271">
        <f>IFERROR(INDEX(ADJ!$A$1:$BZ$1000,MATCH(PAYROLL!D271,ADJ!A$1:A$500,0),MATCH(PAYROLL!BI$2,ADJ!$2:$2,0)),0)</f>
        <v/>
      </c>
      <c r="BJ271">
        <f>IFERROR(INDEX(ADJ!$A$1:$BZ$1000,MATCH(PAYROLL!D271,ADJ!A$1:A$500,0),MATCH(PAYROLL!BJ$2,ADJ!$2:$2,0)),0)</f>
        <v/>
      </c>
      <c r="BK271">
        <f>SUM(BF271:BJ271)</f>
        <v/>
      </c>
      <c r="BL271">
        <f>IFERROR(INDEX(ADJ!$A$1:$BZ$1000,MATCH(PAYROLL!D271,ADJ!A$1:A$500,0),MATCH(PAYROLL!BL$2,ADJ!$2:$2,0)),0)</f>
        <v/>
      </c>
      <c r="BM271">
        <f>IFERROR(INDEX(ADJ!$A$1:$BZ$1000,MATCH(PAYROLL!D271,ADJ!A$1:A$500,0),MATCH(PAYROLL!BM$2,ADJ!$2:$2,0)),0)</f>
        <v/>
      </c>
      <c r="BN271">
        <f>IFERROR(INDEX(ADJ!$A$1:$BZ$1000,MATCH(PAYROLL!D271,ADJ!A$1:A$500,0),MATCH(PAYROLL!BN$2,ADJ!$2:$2,0)),0)</f>
        <v/>
      </c>
      <c r="BO271">
        <f>IFERROR(INDEX(ADJ!$A$1:$BZ$1000,MATCH(PAYROLL!D271,ADJ!A$1:A$500,0),MATCH(PAYROLL!BO$2,ADJ!$2:$2,0)),0)</f>
        <v/>
      </c>
      <c r="BP271">
        <f>SUM(AM271,AV271,BE271,BK271,BL271:BO271)</f>
        <v/>
      </c>
      <c r="BQ271">
        <f>BO271</f>
        <v/>
      </c>
      <c r="BR271">
        <f>IFERROR(ROUND(IF(LEFT(INDEX(PIS!O$1:O$500,MATCH(D271,PIS!C$1:C$500)),1)="D",T271/8*(BD271*0.3),IF(LEFT(INDEX(PIS!O$1:O$500,MATCH(D271,PIS!C$1:C$500)),1)="H",T271*($BD271*0.3),T271/$AD271/8*($BD271*0.3))),0),0)</f>
        <v/>
      </c>
      <c r="BS271">
        <f>IF(AP271&lt;1,0,MIN(AP271,730000))</f>
        <v/>
      </c>
      <c r="BT271">
        <f>IFERROR(ROUND((BE271-SUM(AW271:BC271)*T271/AD271/8),0)-BR271,0)</f>
        <v/>
      </c>
      <c r="BU271">
        <f>AO271</f>
        <v/>
      </c>
      <c r="BV271">
        <f>SUM(BQ271:BU271)</f>
        <v/>
      </c>
      <c r="BW271">
        <f>BP271-BV271</f>
        <v/>
      </c>
      <c r="BX271">
        <f>IFERROR(IF(RIGHT(INDEX(PIS!O$1:O$500,MATCH(D271,PIS!C$1:C$500)),5)="Gross",MIN(U271+V271,VLOOKUP("R700",TSC!B:C,2,0)*VLOOKUP("R101",TSC!B:C,2,0))*VLOOKUP("R701",TSC!B:C,2,0)%,0),0)</f>
        <v/>
      </c>
      <c r="BY271">
        <f>IFERROR(IF(RIGHT(INDEX(PIS!O$1:O$500,MATCH(D271,PIS!C$1:C$500)),5)="Gross",MIN(U271+V271,VLOOKUP("R700",TSC!B:C,2,0)*VLOOKUP("R101",TSC!B:C,2,0))*VLOOKUP("T704",TSC!B:C,2,0)%,0),0)</f>
        <v/>
      </c>
      <c r="BZ271">
        <f>IFERROR(IF(RIGHT(INDEX(PIS!O$1:O$500,MATCH(D271,PIS!C$1:C$500)),5)="Gross",MIN(U271+V271,VLOOKUP("R700",TSC!B:C,2,0)*VLOOKUP("1",TSC!F:G,2,0))*VLOOKUP("T705",TSC!B:C,2,0)%,0),0)</f>
        <v/>
      </c>
      <c r="CA271">
        <f>IFERROR(INDEX(ADJ!$A$1:$BZ$1000,MATCH(PAYROLL!D271,ADJ!A$1:A$500,0),MATCH(PAYROLL!CA$2,ADJ!$2:$2,0)),0)</f>
        <v/>
      </c>
      <c r="CB271">
        <f>IFERROR(INDEX(ADJ!$A$1:$BZ$1000,MATCH(PAYROLL!D271,ADJ!A$1:A$500,0),MATCH(PAYROLL!CB$2,ADJ!$2:$2,0)),0)</f>
        <v/>
      </c>
      <c r="CC271">
        <f>SUM(BX271:CB271)</f>
        <v/>
      </c>
      <c r="CD271">
        <f>IFERROR(INDEX(PIS!$A$1:$BZ$1000,MATCH(PAYROLL!D271,PIS!C$1:C$500,0),MATCH(PAYROLL!CD$1,PIS!$1:$1,0)),0)</f>
        <v/>
      </c>
      <c r="CE271">
        <f>IFERROR(IF(OR(INDEX(PIS!P$1:P$500,MATCH(D271,PIS!C$1:C$500,0))="LT2",INDEX(PIS!P$1:P$500,MATCH(D271,PIS!C$1:C$500,0))="P10"),0,SUM(CC271,CD271*VLOOKUP("R601",TSC!B:C,2,0),VLOOKUP("R602",TSC!B:C,2,0))),0)</f>
        <v/>
      </c>
      <c r="CF271">
        <f>MAX(BW271-CE271,0)</f>
        <v/>
      </c>
      <c r="CG271">
        <f>IFERROR(IF(OR(RIGHT(INDEX(PIS!P$1:P$500,MATCH(D271,PIS!C$1:C$500)),5)="P10",RIGHT(INDEX(PIS!P$1:P$500,MATCH(D271,PIS!C$1:C$500)),5)="CK"),0,IF(CF271&lt;=5000000,CF271*5%,IF(CF271&lt;=10000000,CF271*10%-250000,IF(CF271&lt;=18000000,CF271*15%-750000,IF(CF271&lt;=32000000,CF271*20%-1650000,IF(CF271&lt;=52000000,CF271*25%-3250000,IF(CF271&lt;=80000000,BH271*30%-5850000,CF271*35%-9850000))))))),0)</f>
        <v/>
      </c>
      <c r="CH271">
        <f>IFERROR(IF(OR(INDEX(PIS!P$1:P$500,MATCH(D271,PIS!C$1:C$500))="LT",INDEX(PIS!P$1:P$500,MATCH(D271,PIS!C$1:C$500))="CK"),0,IF(CF271&lt;2000000,0,CF271*10%)),0)</f>
        <v/>
      </c>
      <c r="CI271">
        <f>IFERROR(INDEX(ADJ!$A$1:$BZ$1000,MATCH(PAYROLL!D271,ADJ!A$1:A$500,0),MATCH(PAYROLL!CI$2,ADJ!$2:$2,0)),0)</f>
        <v/>
      </c>
      <c r="CJ271">
        <f>IFERROR(INDEX(ADJ!$A$1:$BZ$1000,MATCH(PAYROLL!D271,ADJ!A$1:A$500,0),MATCH(PAYROLL!CJ$2,ADJ!$2:$2,0)),0)</f>
        <v/>
      </c>
      <c r="CK271">
        <f>IFERROR(INDEX(ADJ!$A$1:$BZ$1000,MATCH(PAYROLL!D271,ADJ!A$1:A$500,0),MATCH(PAYROLL!CK$2,ADJ!$2:$2,0)),0)</f>
        <v/>
      </c>
      <c r="CL271">
        <f>SUM(CG271:CK271)</f>
        <v/>
      </c>
      <c r="CM271">
        <f>ROUND(SUM(CH271:CK271),0)</f>
        <v/>
      </c>
      <c r="CN271">
        <f>IFERROR(INDEX(CSDA!D$1:D$500,MATCH($CN$2,CSDA!C$1:C$500,0))*INDEX(PIS!V$1:V$500,MATCH(D271,PIS!C$1:C$500))+INDEX(ADJ!$A$1:$BZ$1000,MATCH(PAYROLL!D271,ADJ!A$1:A$500,0),MATCH(PAYROLL!CN$2,ADJ!$2:$2,0)),0)</f>
        <v/>
      </c>
      <c r="CO271">
        <f>IFERROR(INDEX(ADJ!$A$1:$BZ$1000,MATCH(PAYROLL!D271,ADJ!A$1:A$500,0),MATCH(PAYROLL!CO$2,ADJ!$2:$2,0)),0)</f>
        <v/>
      </c>
      <c r="CP271">
        <f>IFERROR(INDEX(ADJ!$A$1:$BZ$1000,MATCH(PAYROLL!D271,ADJ!A$1:A$500,0),MATCH(PAYROLL!CP$2,ADJ!$2:$2,0)),0)</f>
        <v/>
      </c>
      <c r="CQ271">
        <f>BP271-CL271-CI271-CM271-CN271-CO271-CP271-CC271</f>
        <v/>
      </c>
      <c r="CR271">
        <f>IFERROR(IF(RIGHT(INDEX(PIS!O$1:O$500,MATCH(D271,PIS!C$1:C$500,0)),5)="Gross",MIN(U271+V271,VLOOKUP("R700",TSC!B:C,2,0)*VLOOKUP("R101",TSC!B:C,2,0))*(VLOOKUP("T711",TSC!B:C,2,0)+VLOOKUP("T712",TSC!B:C,2,0))%,MIN(T271+V271,VLOOKUP("R700",TSC!B:C,2,0)*VLOOKUP("R101",TSC!B:C,2,0))*(VLOOKUP("T711",TSC!B:C,2,0)+VLOOKUP("T712",TSC!B:C,2,0)+VLOOKUP("R701",TSC!B:C,2,0))%),0)</f>
        <v/>
      </c>
      <c r="CS271">
        <f>IFERROR(IF(RIGHT(INDEX(PIS!O$1:O$500,MATCH(D271,PIS!C$1:C$500,0)),5)="Gross",MIN(U271+V271,VLOOKUP("R700",TSC!B:C,2,0)*VLOOKUP("R101",TSC!B:C,2,0))*(VLOOKUP("T714",TSC!B:C,2,0))%,MIN(T271+V271,VLOOKUP("R700",TSC!B:C,2,0)*VLOOKUP("R101",TSC!B:C,2,0))*(VLOOKUP("T704",TSC!B:C,2,0)+VLOOKUP("T714",TSC!B:C,2,0))%),0)</f>
        <v/>
      </c>
      <c r="CT271">
        <f>IFERROR(IF(RIGHT(INDEX(PIS!O$1:O$500,MATCH(D271,PIS!C$1:C$500,0)),5)="Gross",MIN(U271+V271,VLOOKUP("R700",TSC!B:C,2,0)*VLOOKUP("R101",TSC!B:C,2,0))*VLOOKUP("T705",TSC!B:C,2,0)%,MIN(T271+V271,VLOOKUP("R700",TSC!B:C,2,0)*VLOOKUP("R101",TSC!B:C,2,0))*VLOOKUP("T705",TSC!B:C,2,0)%),0)</f>
        <v/>
      </c>
      <c r="CU271">
        <f>IFERROR(IF(RIGHT(INDEX(PIS!O$1:O$500,MATCH(D271,PIS!C$1:C$500,0)),5)="Gross",MIN(U271+V271,VLOOKUP("R700",TSC!B:C,2,0)*VLOOKUP("R101",TSC!B:C,2,0))*(VLOOKUP("T713",TSC!B:C,2,0))%,MIN(T271+V271,VLOOKUP("R700",TSC!B:C,2,0)*VLOOKUP("R101",TSC!B:C,2,0))*(VLOOKUP("T713",TSC!B:C,2,0))%),0)</f>
        <v/>
      </c>
      <c r="CV271">
        <f>IFERROR(INDEX(ADJ!$A$1:$BZ$1000,MATCH(PAYROLL!D271,ADJ!A$1:A$500,0),MATCH(PAYROLL!CV$2,ADJ!$2:$2,0)),0)</f>
        <v/>
      </c>
      <c r="CW271">
        <f>IFERROR(INDEX(ADJ!$A$1:$BZ$1000,MATCH(PAYROLL!D271,ADJ!A$1:A$500,0),MATCH(PAYROLL!CW$2,ADJ!$2:$2,0)),0)</f>
        <v/>
      </c>
      <c r="CX271">
        <f>SUM(CR271:CW271)</f>
        <v/>
      </c>
      <c r="CY271">
        <f>ROUND(IF(CR271&gt;0,T271+V271*VLOOKUP("R202",TSC!$B$1:$C$500,2,0),0),0)</f>
        <v/>
      </c>
      <c r="CZ271">
        <f>IFERROR(INDEX(CSDA!D$1:D$500,MATCH($CZ$2,CSDA!C$1:C$500,0)),0)</f>
        <v/>
      </c>
      <c r="DA271">
        <f>ROUND(T271*0.7%,0)</f>
        <v/>
      </c>
      <c r="DB271">
        <f>ROUND(T271/12,0)</f>
        <v/>
      </c>
      <c r="DC271">
        <f ref="DC271" t="array">IFERROR(INDEX(CSDA!D$1:D$500,MATCH("Trích giữ"&amp;PAYROLL!DC$2,CSDA!A$1:A$500&amp;CSDA!C$1:C$500,0)),0)</f>
        <v/>
      </c>
      <c r="DD271">
        <f ref="DD271" t="array">IFERROR(INDEX(CSDA!D$1:D$500,MATCH("Trích giữ"&amp;PAYROLL!DD$2,CSDA!A$1:A$500&amp;CSDA!C$1:C$500,0)),0)</f>
        <v/>
      </c>
      <c r="DE271">
        <f ref="DE271" t="array">IFERROR(INDEX(CSDA!D$1:D$500,MATCH("Trích giữ"&amp;PAYROLL!DE$2,CSDA!A$1:A$500&amp;CSDA!C$1:C$500,0)),0)</f>
        <v/>
      </c>
      <c r="DF271">
        <f>IFERROR(INDEX(CSDA!D$1:D$500,MATCH(PAYROLL!DF$2,CSDA!C$1:C$500,0)),0)</f>
        <v/>
      </c>
      <c r="DG271">
        <f ref="DG271" t="array">IFERROR(INDEX(CSDA!D$1:D$500,MATCH("Trích giữ"&amp;PAYROLL!DG$2,CSDA!A$1:A$500&amp;CSDA!C$1:C$500,0)),0)</f>
        <v/>
      </c>
      <c r="DH271">
        <f>ROUND(T271/26,0)</f>
        <v/>
      </c>
      <c r="DI271">
        <f ref="DI271" t="array">IFERROR(INDEX(CSDA!D$1:D$500,MATCH("Trích giữ"&amp;PAYROLL!DI$2,CSDA!A$1:A$500&amp;CSDA!C$1:C$500,0)),0)</f>
        <v/>
      </c>
      <c r="DJ271">
        <f>IF(U271=0,T271*21.5%-BL271,0)</f>
        <v/>
      </c>
      <c r="DK271">
        <f ref="DK271" t="array">IFERROR(INDEX(CSDA!D$1:D$500,MATCH("Trích giữ"&amp;PAYROLL!DK$2,CSDA!A$1:A$500&amp;CSDA!C$1:C$500,0)),0)</f>
        <v/>
      </c>
      <c r="DL271">
        <f>IFERROR(INDEX(CSDA!D$1:D$500,MATCH(PAYROLL!DL$2,CSDA!C$1:C$500,0))/12,0)</f>
        <v/>
      </c>
      <c r="DM271">
        <f>SUM(DB271:DL271)</f>
        <v/>
      </c>
      <c r="DN271">
        <f>IFERROR(INDEX(ADJ!$A$1:$BZ$1000,MATCH(PAYROLL!D271,ADJ!A$1:A$500,0),MATCH(PAYROLL!DN$2,ADJ!$2:$2,0)),0)</f>
        <v/>
      </c>
      <c r="DO271">
        <f>IFERROR(SUM(BP271,DM271:DN271,CX271:DA271)-DT271,0)</f>
        <v/>
      </c>
      <c r="DP271">
        <f ref="DP271" t="array">SUM(BW271*IFERROR(INDEX(CSDA!D$1:D$500,MATCH(BW$2,CSDA!C$1:C$500,0)),0)%,CX271*IFERROR(INDEX(CSDA!D$1:D$500,MATCH(CX$2,CSDA!C$1:C$500,0)),0)%,DA271*IFERROR(INDEX(CSDA!D$1:D$500,MATCH(DA$2,CSDA!C$1:C$500,0)),0)%,DB271*IFERROR(INDEX(CSDA!D$1:D$500,MATCH(DB$2,CSDA!C$1:C$500,0)),0)%,DF271*IFERROR(INDEX(CSDA!D$1:D$500,MATCH("Phí dịch vụ"&amp;PAYROLL!DF$2,CSDA!A$1:A$500&amp;CSDA!C$1:C$500,0)),0)%,DC271*IFERROR(INDEX(CSDA!D$1:D$500,MATCH("Phí dịch vụ"&amp;PAYROLL!DC$2,CSDA!A$1:A$500&amp;CSDA!C$1:C$500,0)),0)%,DH271*IFERROR(INDEX(CSDA!D$1:D$500,MATCH("Phí dịch vụ"&amp;PAYROLL!DH$2,CSDA!A$1:A$500&amp;CSDA!C$1:C$500,0)),0)%,DJ271*IFERROR(INDEX(CSDA!D$1:D$500,MATCH("Phí dịch vụ"&amp;PAYROLL!DJ$2,CSDA!A$1:A$500&amp;CSDA!C$1:C$500,0)),0)%,BN271*IFERROR(INDEX(CSDA!D$1:D$500,MATCH(BN$2,CSDA!C$1:C$500,0)),0)%)-BN271*7%</f>
        <v/>
      </c>
      <c r="DQ271">
        <f>IFERROR(INDEX(ADJ!$A$1:$BZ$1000,MATCH(PAYROLL!D271,ADJ!A$1:A$500,0),MATCH(PAYROLL!DQ$2,ADJ!$2:$2,0)),0)</f>
        <v/>
      </c>
      <c r="DR271">
        <f>IFERROR(INDEX(ADJ!$A$1:$BZ$1000,MATCH(PAYROLL!D271,ADJ!A$1:A$500,0),MATCH(PAYROLL!DR$2,ADJ!$2:$2,0)),0)</f>
        <v/>
      </c>
      <c r="DS271">
        <f>SUM(DP271:DR271)</f>
        <v/>
      </c>
      <c r="DT271">
        <f>EK271</f>
        <v/>
      </c>
      <c r="DU271">
        <f>SUM(DO271:DR271)</f>
        <v/>
      </c>
      <c r="DV271">
        <f>ROUND(DU271*0.1,0)</f>
        <v/>
      </c>
      <c r="DW271">
        <f>DU271+DV271</f>
        <v/>
      </c>
      <c r="DZ271">
        <f>IFERROR(INDEX(ADJ!$A$1:$BZ$1000,MATCH(PAYROLL!$D271,ADJ!A$1:A$500,0),MATCH(PAYROLL!DZ$2,ADJ!$2:$2,0)),0)</f>
        <v/>
      </c>
      <c r="EA271">
        <f>IFERROR(INDEX(ADJ!$A$1:$BZ$1000,MATCH(PAYROLL!$D271,ADJ!A$1:A$500,0),MATCH(PAYROLL!EA$2,ADJ!$2:$2,0)),0)</f>
        <v/>
      </c>
      <c r="EB271">
        <f>IFERROR(INDEX(ADJ!$A$1:$BZ$1000,MATCH(PAYROLL!$D271,ADJ!A$1:A$500,0),MATCH(PAYROLL!EB$2,ADJ!$2:$2,0)),0)</f>
        <v/>
      </c>
      <c r="EC271">
        <f>IFERROR(INDEX(ADJ!$A$1:$BZ$1000,MATCH(PAYROLL!$D271,ADJ!A$1:A$500,0),MATCH(PAYROLL!EC$2,ADJ!$2:$2,0)),0)</f>
        <v/>
      </c>
      <c r="ED271">
        <f>IFERROR(INDEX(ADJ!$A$1:$BZ$1000,MATCH(PAYROLL!$D271,ADJ!A$1:A$500,0),MATCH(PAYROLL!ED$2,ADJ!$2:$2,0)),0)</f>
        <v/>
      </c>
      <c r="EE271">
        <f>IFERROR(INDEX(ADJ!$A$1:$BZ$1000,MATCH(PAYROLL!$D271,ADJ!A$1:A$500,0),MATCH(PAYROLL!EE$2,ADJ!$2:$2,0)),0)</f>
        <v/>
      </c>
      <c r="EF271">
        <f>IFERROR(INDEX(ADJ!$A$1:$BZ$1000,MATCH(PAYROLL!$D271,ADJ!A$1:A$500,0),MATCH(PAYROLL!EF$2,ADJ!$2:$2,0)),0)</f>
        <v/>
      </c>
      <c r="EG271">
        <f>IFERROR(INDEX(ADJ!$A$1:$BZ$1000,MATCH(PAYROLL!$D271,ADJ!A$1:A$500,0),MATCH(PAYROLL!EG$2,ADJ!$2:$2,0)),0)</f>
        <v/>
      </c>
      <c r="EH271">
        <f>IFERROR(INDEX(ADJ!$A$1:$BZ$1000,MATCH(PAYROLL!$D271,ADJ!A$1:A$500,0),MATCH(PAYROLL!EH$2,ADJ!$2:$2,0)),0)</f>
        <v/>
      </c>
      <c r="EI271">
        <f>IFERROR(INDEX(ADJ!$A$1:$BZ$1000,MATCH(PAYROLL!D271,ADJ!A$1:A$500,0),MATCH(PAYROLL!EI$2,ADJ!$2:$2,0)),0)</f>
        <v/>
      </c>
      <c r="EJ271">
        <f>IFERROR(INDEX(ADJ!$A$1:$BZ$1000,MATCH(PAYROLL!$D271,ADJ!A$1:A$500,0),MATCH(PAYROLL!EJ$2,ADJ!$2:$2,0)),0)</f>
        <v/>
      </c>
      <c r="EK271">
        <f>SUM(DZ271:EJ271)</f>
        <v/>
      </c>
    </row>
    <row r="272">
      <c r="A272" t="n">
        <v>270</v>
      </c>
      <c r="B272" t="inlineStr">
        <is>
          <t>Bùi Văn Toan</t>
        </is>
      </c>
      <c r="D272" t="inlineStr">
        <is>
          <t>159780-01</t>
        </is>
      </c>
      <c r="S272">
        <f>IFERROR(INDEX(PIS!$A$1:$BZ$1000,MATCH($D272,PIS!C$1:C$500,0),MATCH("Lương CB tháng trước",PIS!$1:$1,0)),0)</f>
        <v/>
      </c>
      <c r="T272">
        <f>IFERROR(INDEX(PIS!$A$1:$BZ$1000,MATCH($D272,PIS!C$1:C$500,0),MATCH("Lương CB hiện tại",PIS!$1:$1,0)),0)</f>
        <v/>
      </c>
      <c r="U272">
        <f>IFERROR(INDEX(PIS!$A$1:$BZ$1000,MATCH($D272,PIS!C$1:C$500,0),MATCH("Lương đóng BHBB",PIS!$1:$1,0)),0)</f>
        <v/>
      </c>
      <c r="V272">
        <f>IFERROR(INDEX(PIS!$A$1:$BZ$1000,MATCH($D272,PIS!C$1:C$500,0),MATCH(V$2,PIS!$2:$2,0)),0)</f>
        <v/>
      </c>
      <c r="W272">
        <f>IFERROR(INDEX(PIS!$A$1:$BZ$1000,MATCH($D272,PIS!C$1:C$500,0),MATCH(W$2,PIS!$2:$2,0)),0)</f>
        <v/>
      </c>
      <c r="X272">
        <f>IFERROR(INDEX(PIS!$A$1:$BZ$1000,MATCH($D272,PIS!C$1:C$500,0),MATCH(X$2,PIS!$2:$2,0)),0)</f>
        <v/>
      </c>
      <c r="Y272">
        <f>IFERROR(INDEX(PIS!$A$1:$BZ$1000,MATCH($D272,PIS!C$1:C$500,0),MATCH(Y$2,PIS!$2:$2,0)),0)</f>
        <v/>
      </c>
      <c r="Z272">
        <f>IFERROR(INDEX(PIS!$A$1:$BZ$1000,MATCH($D272,PIS!C$1:C$500,0),MATCH(Z$2,PIS!$2:$2,0)),0)</f>
        <v/>
      </c>
      <c r="AA272">
        <f>IFERROR(INDEX(PIS!$A$1:$BZ$1000,MATCH($D272,PIS!C$1:C$500,0),MATCH(AA$2,PIS!$2:$2,0)),0)</f>
        <v/>
      </c>
      <c r="AB272">
        <f>IFERROR(INDEX(PIS!$A$1:$BZ$1000,MATCH($D272,PIS!C$1:C$500,0),MATCH(AB$2,PIS!$2:$2,0)),0)</f>
        <v/>
      </c>
      <c r="AC272">
        <f>SUM(V272:AB272)</f>
        <v/>
      </c>
      <c r="AD272">
        <f>IFERROR(INDEX(TIMESHEET!$A$1:$AI$5000,MATCH($D272,TIMESHEET!A$1:A$500,0),MATCH("T100",TIMESHEET!$2:$2,0))-2,0)</f>
        <v/>
      </c>
      <c r="AE272">
        <f>IFERROR(INDEX(TIMESHEET!$A$1:$AI$5000,MATCH($D272,TIMESHEET!A$1:A$500,0),MATCH("T202",TIMESHEET!$2:$2,0)),0)</f>
        <v/>
      </c>
      <c r="AF272">
        <f>IFERROR(INDEX(TIMESHEET!$A$1:$AI$5000,MATCH($D272,TIMESHEET!A$1:A$500,0),MATCH("T302",TIMESHEET!$2:$2,0)),0)</f>
        <v/>
      </c>
      <c r="AG272">
        <f>IFERROR(INDEX(TIMESHEET!$A$1:$AI$5000,MATCH($D272,TIMESHEET!A$1:A$500,0),MATCH("T406",TIMESHEET!$2:$2,0)),0)</f>
        <v/>
      </c>
      <c r="AH272">
        <f>AE272+AG272</f>
        <v/>
      </c>
      <c r="AI272">
        <f>IFERROR(INDEX(TIMESHEET!$A$1:$AI$5000,MATCH($D272,TIMESHEET!A$1:A$500,0),MATCH("T701",TIMESHEET!$2:$2,0)),0)</f>
        <v/>
      </c>
      <c r="AJ272">
        <f>IFERROR(INDEX(TIMESHEET!$A$1:$AI$5000,MATCH($D272,TIMESHEET!B$1:B$500,0),MATCH("T320",TIMESHEET!$2:$2,0)),0)</f>
        <v/>
      </c>
      <c r="AK272">
        <f>IFERROR(IF(LEFT(INDEX(PIS!O$1:O$500,MATCH(D272,PIS!C$1:C$500)),1)="M",T272/AD272*SUM(AE272:AG272),T272*AD272),0)</f>
        <v/>
      </c>
      <c r="AL272">
        <f>IFERROR(INDEX(ADJ!$A$1:$BZ$1000,MATCH(PAYROLL!D272,ADJ!A$1:A$500,0),MATCH(PAYROLL!AL$2,ADJ!$2:$2,0)),0)</f>
        <v/>
      </c>
      <c r="AM272">
        <f>SUM(AK272:AL272)</f>
        <v/>
      </c>
      <c r="AN272">
        <f>IFERROR(ROUND(V272/$AD272*$AH272,0),0)</f>
        <v/>
      </c>
      <c r="AO272">
        <f>IFERROR(ROUND(W272/$AD272*$AH272,0),0)</f>
        <v/>
      </c>
      <c r="AP272">
        <f>IFERROR(ROUND(X272/$AD272*$AE272,0),0)</f>
        <v/>
      </c>
      <c r="AQ272">
        <f>IFERROR(ROUND(Y272/$AD272*$AH272,0),0)</f>
        <v/>
      </c>
      <c r="AR272">
        <f>IFERROR(ROUND(Z272/$AD272*$AH272,0),0)</f>
        <v/>
      </c>
      <c r="AS272">
        <f>IFERROR(ROUND(AA272/$AD272*$AH272,0),0)</f>
        <v/>
      </c>
      <c r="AT272">
        <f>IFERROR(IF((AE272+AF272+AG272)&gt;13,AB272,ROUND(AB272/AD272*AH272,0)),0)</f>
        <v/>
      </c>
      <c r="AU272">
        <f>IFERROR(INDEX(ADJ!$A$1:$BZ$1000,MATCH(PAYROLL!D272,ADJ!A$1:A$500,0),MATCH(PAYROLL!AU$2,ADJ!$2:$2,0)),0)</f>
        <v/>
      </c>
      <c r="AV272">
        <f>ROUND(SUM(AN272:AU272),0)</f>
        <v/>
      </c>
      <c r="AW272">
        <f>IFERROR(INDEX(TIMESHEET!$A$1:$AI$5000,MATCH(PAYROLL!D272,TIMESHEET!A$1:A$500,0),MATCH("T620",TIMESHEET!$2:$2,0)),0)</f>
        <v/>
      </c>
      <c r="AX272">
        <f>IFERROR(INDEX(TIMESHEET!$A$1:$AI$5000,MATCH(PAYROLL!D272,TIMESHEET!A$1:A$500,0),MATCH("T601",TIMESHEET!$2:$2,0)),0)</f>
        <v/>
      </c>
      <c r="AY272">
        <f>IFERROR(INDEX(TIMESHEET!$A$1:$AI$5000,MATCH(PAYROLL!D272,TIMESHEET!A$1:A$500,0),MATCH("T602",TIMESHEET!$2:$2,0)),0)</f>
        <v/>
      </c>
      <c r="AZ272">
        <f>IFERROR(INDEX(TIMESHEET!$A$1:$AI$5000,MATCH(PAYROLL!D272,TIMESHEET!A$1:A$500,0),MATCH("T603",TIMESHEET!$2:$2,0)),0)</f>
        <v/>
      </c>
      <c r="BA272">
        <f>IFERROR(INDEX(TIMESHEET!$A$1:$AI$5000,MATCH(PAYROLL!D272,TIMESHEET!A$1:A$500,0),MATCH("T611",TIMESHEET!$2:$2,0)),0)</f>
        <v/>
      </c>
      <c r="BB272">
        <f>IFERROR(INDEX(TIMESHEET!$A$1:$AI$5000,MATCH(PAYROLL!D272,TIMESHEET!A$1:A$500,0),MATCH("T612",TIMESHEET!$2:$2,0)),0)</f>
        <v/>
      </c>
      <c r="BC272">
        <f>IFERROR(INDEX(TIMESHEET!$A$1:$AI$5000,MATCH(PAYROLL!D272,TIMESHEET!A$1:A$500,0),MATCH("T613",TIMESHEET!$2:$2,0)),0)</f>
        <v/>
      </c>
      <c r="BD272">
        <f>IFERROR(INDEX(TIMESHEET!$A$1:$AI$5000,MATCH(PAYROLL!D272,TIMESHEET!A$1:A$500,0),MATCH("T500",TIMESHEET!$2:$2,0)),0)</f>
        <v/>
      </c>
      <c r="BE272">
        <f>IFERROR(IF(LEFT(INDEX(PIS!O$1:O$500,MATCH(D272,PIS!C$1:C$500)),1)="M",T272/AD272/8*(AW272+AX272*1.5+AY272*2+AZ272*3+BA272*2.1+BB272*2.7+BC272*3.9+BD272*0.3),T272/8*(AW272+AX272*1.5+AY272*2+AZ272*3+BA272*2.1+BB272*2.7+BC272*3.9+BD272*0.3)),0)</f>
        <v/>
      </c>
      <c r="BF272">
        <f>IFERROR(INDEX(ADJ!$A$1:$BZ$1000,MATCH(PAYROLL!$D272,ADJ!A$1:A$500,0),MATCH(PAYROLL!BF$2,ADJ!$2:$2,0)),0)</f>
        <v/>
      </c>
      <c r="BG272">
        <f>IFERROR(INDEX(ADJ!$A$1:$BZ$1000,MATCH(PAYROLL!D272,ADJ!A$1:A$500,0),MATCH(PAYROLL!BG$2,ADJ!$2:$2,0)),0)</f>
        <v/>
      </c>
      <c r="BH272">
        <f>IFERROR(INDEX(ADJ!$A$1:$BZ$1000,MATCH(PAYROLL!D272,ADJ!A$1:A$500,0),MATCH(PAYROLL!BH$2,ADJ!$2:$2,0)),0)</f>
        <v/>
      </c>
      <c r="BI272">
        <f>IFERROR(INDEX(ADJ!$A$1:$BZ$1000,MATCH(PAYROLL!D272,ADJ!A$1:A$500,0),MATCH(PAYROLL!BI$2,ADJ!$2:$2,0)),0)</f>
        <v/>
      </c>
      <c r="BJ272">
        <f>IFERROR(INDEX(ADJ!$A$1:$BZ$1000,MATCH(PAYROLL!D272,ADJ!A$1:A$500,0),MATCH(PAYROLL!BJ$2,ADJ!$2:$2,0)),0)</f>
        <v/>
      </c>
      <c r="BK272">
        <f>SUM(BF272:BJ272)</f>
        <v/>
      </c>
      <c r="BL272">
        <f>IFERROR(INDEX(ADJ!$A$1:$BZ$1000,MATCH(PAYROLL!D272,ADJ!A$1:A$500,0),MATCH(PAYROLL!BL$2,ADJ!$2:$2,0)),0)</f>
        <v/>
      </c>
      <c r="BM272">
        <f>IFERROR(INDEX(ADJ!$A$1:$BZ$1000,MATCH(PAYROLL!D272,ADJ!A$1:A$500,0),MATCH(PAYROLL!BM$2,ADJ!$2:$2,0)),0)</f>
        <v/>
      </c>
      <c r="BN272">
        <f>IFERROR(INDEX(ADJ!$A$1:$BZ$1000,MATCH(PAYROLL!D272,ADJ!A$1:A$500,0),MATCH(PAYROLL!BN$2,ADJ!$2:$2,0)),0)</f>
        <v/>
      </c>
      <c r="BO272">
        <f>IFERROR(INDEX(ADJ!$A$1:$BZ$1000,MATCH(PAYROLL!D272,ADJ!A$1:A$500,0),MATCH(PAYROLL!BO$2,ADJ!$2:$2,0)),0)</f>
        <v/>
      </c>
      <c r="BP272">
        <f>SUM(AM272,AV272,BE272,BK272,BL272:BO272)</f>
        <v/>
      </c>
      <c r="BQ272">
        <f>BO272</f>
        <v/>
      </c>
      <c r="BR272">
        <f>IFERROR(ROUND(IF(LEFT(INDEX(PIS!O$1:O$500,MATCH(D272,PIS!C$1:C$500)),1)="D",T272/8*(BD272*0.3),IF(LEFT(INDEX(PIS!O$1:O$500,MATCH(D272,PIS!C$1:C$500)),1)="H",T272*($BD272*0.3),T272/$AD272/8*($BD272*0.3))),0),0)</f>
        <v/>
      </c>
      <c r="BS272">
        <f>IF(AP272&lt;1,0,MIN(AP272,730000))</f>
        <v/>
      </c>
      <c r="BT272">
        <f>IFERROR(ROUND((BE272-SUM(AW272:BC272)*T272/AD272/8),0)-BR272,0)</f>
        <v/>
      </c>
      <c r="BU272">
        <f>AO272</f>
        <v/>
      </c>
      <c r="BV272">
        <f>SUM(BQ272:BU272)</f>
        <v/>
      </c>
      <c r="BW272">
        <f>BP272-BV272</f>
        <v/>
      </c>
      <c r="BX272">
        <f>IFERROR(IF(RIGHT(INDEX(PIS!O$1:O$500,MATCH(D272,PIS!C$1:C$500)),5)="Gross",MIN(U272+V272,VLOOKUP("R700",TSC!B:C,2,0)*VLOOKUP("R101",TSC!B:C,2,0))*VLOOKUP("R701",TSC!B:C,2,0)%,0),0)</f>
        <v/>
      </c>
      <c r="BY272">
        <f>IFERROR(IF(RIGHT(INDEX(PIS!O$1:O$500,MATCH(D272,PIS!C$1:C$500)),5)="Gross",MIN(U272+V272,VLOOKUP("R700",TSC!B:C,2,0)*VLOOKUP("R101",TSC!B:C,2,0))*VLOOKUP("T704",TSC!B:C,2,0)%,0),0)</f>
        <v/>
      </c>
      <c r="BZ272">
        <f>IFERROR(IF(RIGHT(INDEX(PIS!O$1:O$500,MATCH(D272,PIS!C$1:C$500)),5)="Gross",MIN(U272+V272,VLOOKUP("R700",TSC!B:C,2,0)*VLOOKUP("1",TSC!F:G,2,0))*VLOOKUP("T705",TSC!B:C,2,0)%,0),0)</f>
        <v/>
      </c>
      <c r="CA272">
        <f>IFERROR(INDEX(ADJ!$A$1:$BZ$1000,MATCH(PAYROLL!D272,ADJ!A$1:A$500,0),MATCH(PAYROLL!CA$2,ADJ!$2:$2,0)),0)</f>
        <v/>
      </c>
      <c r="CB272">
        <f>IFERROR(INDEX(ADJ!$A$1:$BZ$1000,MATCH(PAYROLL!D272,ADJ!A$1:A$500,0),MATCH(PAYROLL!CB$2,ADJ!$2:$2,0)),0)</f>
        <v/>
      </c>
      <c r="CC272">
        <f>SUM(BX272:CB272)</f>
        <v/>
      </c>
      <c r="CD272">
        <f>IFERROR(INDEX(PIS!$A$1:$BZ$1000,MATCH(PAYROLL!D272,PIS!C$1:C$500,0),MATCH(PAYROLL!CD$1,PIS!$1:$1,0)),0)</f>
        <v/>
      </c>
      <c r="CE272">
        <f>IFERROR(IF(OR(INDEX(PIS!P$1:P$500,MATCH(D272,PIS!C$1:C$500,0))="LT2",INDEX(PIS!P$1:P$500,MATCH(D272,PIS!C$1:C$500,0))="P10"),0,SUM(CC272,CD272*VLOOKUP("R601",TSC!B:C,2,0),VLOOKUP("R602",TSC!B:C,2,0))),0)</f>
        <v/>
      </c>
      <c r="CF272">
        <f>MAX(BW272-CE272,0)</f>
        <v/>
      </c>
      <c r="CG272">
        <f>IFERROR(IF(OR(RIGHT(INDEX(PIS!P$1:P$500,MATCH(D272,PIS!C$1:C$500)),5)="P10",RIGHT(INDEX(PIS!P$1:P$500,MATCH(D272,PIS!C$1:C$500)),5)="CK"),0,IF(CF272&lt;=5000000,CF272*5%,IF(CF272&lt;=10000000,CF272*10%-250000,IF(CF272&lt;=18000000,CF272*15%-750000,IF(CF272&lt;=32000000,CF272*20%-1650000,IF(CF272&lt;=52000000,CF272*25%-3250000,IF(CF272&lt;=80000000,BH272*30%-5850000,CF272*35%-9850000))))))),0)</f>
        <v/>
      </c>
      <c r="CH272">
        <f>IFERROR(IF(OR(INDEX(PIS!P$1:P$500,MATCH(D272,PIS!C$1:C$500))="LT",INDEX(PIS!P$1:P$500,MATCH(D272,PIS!C$1:C$500))="CK"),0,IF(CF272&lt;2000000,0,CF272*10%)),0)</f>
        <v/>
      </c>
      <c r="CI272">
        <f>IFERROR(INDEX(ADJ!$A$1:$BZ$1000,MATCH(PAYROLL!D272,ADJ!A$1:A$500,0),MATCH(PAYROLL!CI$2,ADJ!$2:$2,0)),0)</f>
        <v/>
      </c>
      <c r="CJ272">
        <f>IFERROR(INDEX(ADJ!$A$1:$BZ$1000,MATCH(PAYROLL!D272,ADJ!A$1:A$500,0),MATCH(PAYROLL!CJ$2,ADJ!$2:$2,0)),0)</f>
        <v/>
      </c>
      <c r="CK272">
        <f>IFERROR(INDEX(ADJ!$A$1:$BZ$1000,MATCH(PAYROLL!D272,ADJ!A$1:A$500,0),MATCH(PAYROLL!CK$2,ADJ!$2:$2,0)),0)</f>
        <v/>
      </c>
      <c r="CL272">
        <f>SUM(CG272:CK272)</f>
        <v/>
      </c>
      <c r="CM272">
        <f>ROUND(SUM(CH272:CK272),0)</f>
        <v/>
      </c>
      <c r="CN272">
        <f>IFERROR(INDEX(CSDA!D$1:D$500,MATCH($CN$2,CSDA!C$1:C$500,0))*INDEX(PIS!V$1:V$500,MATCH(D272,PIS!C$1:C$500))+INDEX(ADJ!$A$1:$BZ$1000,MATCH(PAYROLL!D272,ADJ!A$1:A$500,0),MATCH(PAYROLL!CN$2,ADJ!$2:$2,0)),0)</f>
        <v/>
      </c>
      <c r="CO272">
        <f>IFERROR(INDEX(ADJ!$A$1:$BZ$1000,MATCH(PAYROLL!D272,ADJ!A$1:A$500,0),MATCH(PAYROLL!CO$2,ADJ!$2:$2,0)),0)</f>
        <v/>
      </c>
      <c r="CP272">
        <f>IFERROR(INDEX(ADJ!$A$1:$BZ$1000,MATCH(PAYROLL!D272,ADJ!A$1:A$500,0),MATCH(PAYROLL!CP$2,ADJ!$2:$2,0)),0)</f>
        <v/>
      </c>
      <c r="CQ272">
        <f>BP272-CL272-CI272-CM272-CN272-CO272-CP272-CC272</f>
        <v/>
      </c>
      <c r="CR272">
        <f>IFERROR(IF(RIGHT(INDEX(PIS!O$1:O$500,MATCH(D272,PIS!C$1:C$500,0)),5)="Gross",MIN(U272+V272,VLOOKUP("R700",TSC!B:C,2,0)*VLOOKUP("R101",TSC!B:C,2,0))*(VLOOKUP("T711",TSC!B:C,2,0)+VLOOKUP("T712",TSC!B:C,2,0))%,MIN(T272+V272,VLOOKUP("R700",TSC!B:C,2,0)*VLOOKUP("R101",TSC!B:C,2,0))*(VLOOKUP("T711",TSC!B:C,2,0)+VLOOKUP("T712",TSC!B:C,2,0)+VLOOKUP("R701",TSC!B:C,2,0))%),0)</f>
        <v/>
      </c>
      <c r="CS272">
        <f>IFERROR(IF(RIGHT(INDEX(PIS!O$1:O$500,MATCH(D272,PIS!C$1:C$500,0)),5)="Gross",MIN(U272+V272,VLOOKUP("R700",TSC!B:C,2,0)*VLOOKUP("R101",TSC!B:C,2,0))*(VLOOKUP("T714",TSC!B:C,2,0))%,MIN(T272+V272,VLOOKUP("R700",TSC!B:C,2,0)*VLOOKUP("R101",TSC!B:C,2,0))*(VLOOKUP("T704",TSC!B:C,2,0)+VLOOKUP("T714",TSC!B:C,2,0))%),0)</f>
        <v/>
      </c>
      <c r="CT272">
        <f>IFERROR(IF(RIGHT(INDEX(PIS!O$1:O$500,MATCH(D272,PIS!C$1:C$500,0)),5)="Gross",MIN(U272+V272,VLOOKUP("R700",TSC!B:C,2,0)*VLOOKUP("R101",TSC!B:C,2,0))*VLOOKUP("T705",TSC!B:C,2,0)%,MIN(T272+V272,VLOOKUP("R700",TSC!B:C,2,0)*VLOOKUP("R101",TSC!B:C,2,0))*VLOOKUP("T705",TSC!B:C,2,0)%),0)</f>
        <v/>
      </c>
      <c r="CU272">
        <f>IFERROR(IF(RIGHT(INDEX(PIS!O$1:O$500,MATCH(D272,PIS!C$1:C$500,0)),5)="Gross",MIN(U272+V272,VLOOKUP("R700",TSC!B:C,2,0)*VLOOKUP("R101",TSC!B:C,2,0))*(VLOOKUP("T713",TSC!B:C,2,0))%,MIN(T272+V272,VLOOKUP("R700",TSC!B:C,2,0)*VLOOKUP("R101",TSC!B:C,2,0))*(VLOOKUP("T713",TSC!B:C,2,0))%),0)</f>
        <v/>
      </c>
      <c r="CV272">
        <f>IFERROR(INDEX(ADJ!$A$1:$BZ$1000,MATCH(PAYROLL!D272,ADJ!A$1:A$500,0),MATCH(PAYROLL!CV$2,ADJ!$2:$2,0)),0)</f>
        <v/>
      </c>
      <c r="CW272">
        <f>IFERROR(INDEX(ADJ!$A$1:$BZ$1000,MATCH(PAYROLL!D272,ADJ!A$1:A$500,0),MATCH(PAYROLL!CW$2,ADJ!$2:$2,0)),0)</f>
        <v/>
      </c>
      <c r="CX272">
        <f>SUM(CR272:CW272)</f>
        <v/>
      </c>
      <c r="CY272">
        <f>ROUND(IF(CR272&gt;0,T272+V272*VLOOKUP("R202",TSC!$B$1:$C$500,2,0),0),0)</f>
        <v/>
      </c>
      <c r="CZ272">
        <f>IFERROR(INDEX(CSDA!D$1:D$500,MATCH($CZ$2,CSDA!C$1:C$500,0)),0)</f>
        <v/>
      </c>
      <c r="DA272">
        <f>ROUND(T272*0.7%,0)</f>
        <v/>
      </c>
      <c r="DB272">
        <f>ROUND(T272/12,0)</f>
        <v/>
      </c>
      <c r="DC272">
        <f ref="DC272" t="array">IFERROR(INDEX(CSDA!D$1:D$500,MATCH("Trích giữ"&amp;PAYROLL!DC$2,CSDA!A$1:A$500&amp;CSDA!C$1:C$500,0)),0)</f>
        <v/>
      </c>
      <c r="DD272">
        <f ref="DD272" t="array">IFERROR(INDEX(CSDA!D$1:D$500,MATCH("Trích giữ"&amp;PAYROLL!DD$2,CSDA!A$1:A$500&amp;CSDA!C$1:C$500,0)),0)</f>
        <v/>
      </c>
      <c r="DE272">
        <f ref="DE272" t="array">IFERROR(INDEX(CSDA!D$1:D$500,MATCH("Trích giữ"&amp;PAYROLL!DE$2,CSDA!A$1:A$500&amp;CSDA!C$1:C$500,0)),0)</f>
        <v/>
      </c>
      <c r="DF272">
        <f>IFERROR(INDEX(CSDA!D$1:D$500,MATCH(PAYROLL!DF$2,CSDA!C$1:C$500,0)),0)</f>
        <v/>
      </c>
      <c r="DG272">
        <f ref="DG272" t="array">IFERROR(INDEX(CSDA!D$1:D$500,MATCH("Trích giữ"&amp;PAYROLL!DG$2,CSDA!A$1:A$500&amp;CSDA!C$1:C$500,0)),0)</f>
        <v/>
      </c>
      <c r="DH272">
        <f>ROUND(T272/26,0)</f>
        <v/>
      </c>
      <c r="DI272">
        <f ref="DI272" t="array">IFERROR(INDEX(CSDA!D$1:D$500,MATCH("Trích giữ"&amp;PAYROLL!DI$2,CSDA!A$1:A$500&amp;CSDA!C$1:C$500,0)),0)</f>
        <v/>
      </c>
      <c r="DJ272">
        <f>IF(U272=0,T272*21.5%-BL272,0)</f>
        <v/>
      </c>
      <c r="DK272">
        <f ref="DK272" t="array">IFERROR(INDEX(CSDA!D$1:D$500,MATCH("Trích giữ"&amp;PAYROLL!DK$2,CSDA!A$1:A$500&amp;CSDA!C$1:C$500,0)),0)</f>
        <v/>
      </c>
      <c r="DL272">
        <f>IFERROR(INDEX(CSDA!D$1:D$500,MATCH(PAYROLL!DL$2,CSDA!C$1:C$500,0))/12,0)</f>
        <v/>
      </c>
      <c r="DM272">
        <f>SUM(DB272:DL272)</f>
        <v/>
      </c>
      <c r="DN272">
        <f>IFERROR(INDEX(ADJ!$A$1:$BZ$1000,MATCH(PAYROLL!D272,ADJ!A$1:A$500,0),MATCH(PAYROLL!DN$2,ADJ!$2:$2,0)),0)</f>
        <v/>
      </c>
      <c r="DO272">
        <f>IFERROR(SUM(BP272,DM272:DN272,CX272:DA272)-DT272,0)</f>
        <v/>
      </c>
      <c r="DP272">
        <f ref="DP272" t="array">SUM(BW272*IFERROR(INDEX(CSDA!D$1:D$500,MATCH(BW$2,CSDA!C$1:C$500,0)),0)%,CX272*IFERROR(INDEX(CSDA!D$1:D$500,MATCH(CX$2,CSDA!C$1:C$500,0)),0)%,DA272*IFERROR(INDEX(CSDA!D$1:D$500,MATCH(DA$2,CSDA!C$1:C$500,0)),0)%,DB272*IFERROR(INDEX(CSDA!D$1:D$500,MATCH(DB$2,CSDA!C$1:C$500,0)),0)%,DF272*IFERROR(INDEX(CSDA!D$1:D$500,MATCH("Phí dịch vụ"&amp;PAYROLL!DF$2,CSDA!A$1:A$500&amp;CSDA!C$1:C$500,0)),0)%,DC272*IFERROR(INDEX(CSDA!D$1:D$500,MATCH("Phí dịch vụ"&amp;PAYROLL!DC$2,CSDA!A$1:A$500&amp;CSDA!C$1:C$500,0)),0)%,DH272*IFERROR(INDEX(CSDA!D$1:D$500,MATCH("Phí dịch vụ"&amp;PAYROLL!DH$2,CSDA!A$1:A$500&amp;CSDA!C$1:C$500,0)),0)%,DJ272*IFERROR(INDEX(CSDA!D$1:D$500,MATCH("Phí dịch vụ"&amp;PAYROLL!DJ$2,CSDA!A$1:A$500&amp;CSDA!C$1:C$500,0)),0)%,BN272*IFERROR(INDEX(CSDA!D$1:D$500,MATCH(BN$2,CSDA!C$1:C$500,0)),0)%)-BN272*7%</f>
        <v/>
      </c>
      <c r="DQ272">
        <f>IFERROR(INDEX(ADJ!$A$1:$BZ$1000,MATCH(PAYROLL!D272,ADJ!A$1:A$500,0),MATCH(PAYROLL!DQ$2,ADJ!$2:$2,0)),0)</f>
        <v/>
      </c>
      <c r="DR272">
        <f>IFERROR(INDEX(ADJ!$A$1:$BZ$1000,MATCH(PAYROLL!D272,ADJ!A$1:A$500,0),MATCH(PAYROLL!DR$2,ADJ!$2:$2,0)),0)</f>
        <v/>
      </c>
      <c r="DS272">
        <f>SUM(DP272:DR272)</f>
        <v/>
      </c>
      <c r="DT272">
        <f>EK272</f>
        <v/>
      </c>
      <c r="DU272">
        <f>SUM(DO272:DR272)</f>
        <v/>
      </c>
      <c r="DV272">
        <f>ROUND(DU272*0.1,0)</f>
        <v/>
      </c>
      <c r="DW272">
        <f>DU272+DV272</f>
        <v/>
      </c>
      <c r="DZ272">
        <f>IFERROR(INDEX(ADJ!$A$1:$BZ$1000,MATCH(PAYROLL!$D272,ADJ!A$1:A$500,0),MATCH(PAYROLL!DZ$2,ADJ!$2:$2,0)),0)</f>
        <v/>
      </c>
      <c r="EA272">
        <f>IFERROR(INDEX(ADJ!$A$1:$BZ$1000,MATCH(PAYROLL!$D272,ADJ!A$1:A$500,0),MATCH(PAYROLL!EA$2,ADJ!$2:$2,0)),0)</f>
        <v/>
      </c>
      <c r="EB272">
        <f>IFERROR(INDEX(ADJ!$A$1:$BZ$1000,MATCH(PAYROLL!$D272,ADJ!A$1:A$500,0),MATCH(PAYROLL!EB$2,ADJ!$2:$2,0)),0)</f>
        <v/>
      </c>
      <c r="EC272">
        <f>IFERROR(INDEX(ADJ!$A$1:$BZ$1000,MATCH(PAYROLL!$D272,ADJ!A$1:A$500,0),MATCH(PAYROLL!EC$2,ADJ!$2:$2,0)),0)</f>
        <v/>
      </c>
      <c r="ED272">
        <f>IFERROR(INDEX(ADJ!$A$1:$BZ$1000,MATCH(PAYROLL!$D272,ADJ!A$1:A$500,0),MATCH(PAYROLL!ED$2,ADJ!$2:$2,0)),0)</f>
        <v/>
      </c>
      <c r="EE272">
        <f>IFERROR(INDEX(ADJ!$A$1:$BZ$1000,MATCH(PAYROLL!$D272,ADJ!A$1:A$500,0),MATCH(PAYROLL!EE$2,ADJ!$2:$2,0)),0)</f>
        <v/>
      </c>
      <c r="EF272">
        <f>IFERROR(INDEX(ADJ!$A$1:$BZ$1000,MATCH(PAYROLL!$D272,ADJ!A$1:A$500,0),MATCH(PAYROLL!EF$2,ADJ!$2:$2,0)),0)</f>
        <v/>
      </c>
      <c r="EG272">
        <f>IFERROR(INDEX(ADJ!$A$1:$BZ$1000,MATCH(PAYROLL!$D272,ADJ!A$1:A$500,0),MATCH(PAYROLL!EG$2,ADJ!$2:$2,0)),0)</f>
        <v/>
      </c>
      <c r="EH272">
        <f>IFERROR(INDEX(ADJ!$A$1:$BZ$1000,MATCH(PAYROLL!$D272,ADJ!A$1:A$500,0),MATCH(PAYROLL!EH$2,ADJ!$2:$2,0)),0)</f>
        <v/>
      </c>
      <c r="EI272">
        <f>IFERROR(INDEX(ADJ!$A$1:$BZ$1000,MATCH(PAYROLL!D272,ADJ!A$1:A$500,0),MATCH(PAYROLL!EI$2,ADJ!$2:$2,0)),0)</f>
        <v/>
      </c>
      <c r="EJ272">
        <f>IFERROR(INDEX(ADJ!$A$1:$BZ$1000,MATCH(PAYROLL!$D272,ADJ!A$1:A$500,0),MATCH(PAYROLL!EJ$2,ADJ!$2:$2,0)),0)</f>
        <v/>
      </c>
      <c r="EK272">
        <f>SUM(DZ272:EJ272)</f>
        <v/>
      </c>
    </row>
    <row r="273">
      <c r="A273" t="n">
        <v>271</v>
      </c>
      <c r="B273" t="inlineStr">
        <is>
          <t>Bùi Văn Thuấn</t>
        </is>
      </c>
      <c r="D273" t="inlineStr">
        <is>
          <t>159779-01</t>
        </is>
      </c>
      <c r="S273">
        <f>IFERROR(INDEX(PIS!$A$1:$BZ$1000,MATCH($D273,PIS!C$1:C$500,0),MATCH("Lương CB tháng trước",PIS!$1:$1,0)),0)</f>
        <v/>
      </c>
      <c r="T273">
        <f>IFERROR(INDEX(PIS!$A$1:$BZ$1000,MATCH($D273,PIS!C$1:C$500,0),MATCH("Lương CB hiện tại",PIS!$1:$1,0)),0)</f>
        <v/>
      </c>
      <c r="U273">
        <f>IFERROR(INDEX(PIS!$A$1:$BZ$1000,MATCH($D273,PIS!C$1:C$500,0),MATCH("Lương đóng BHBB",PIS!$1:$1,0)),0)</f>
        <v/>
      </c>
      <c r="V273">
        <f>IFERROR(INDEX(PIS!$A$1:$BZ$1000,MATCH($D273,PIS!C$1:C$500,0),MATCH(V$2,PIS!$2:$2,0)),0)</f>
        <v/>
      </c>
      <c r="W273">
        <f>IFERROR(INDEX(PIS!$A$1:$BZ$1000,MATCH($D273,PIS!C$1:C$500,0),MATCH(W$2,PIS!$2:$2,0)),0)</f>
        <v/>
      </c>
      <c r="X273">
        <f>IFERROR(INDEX(PIS!$A$1:$BZ$1000,MATCH($D273,PIS!C$1:C$500,0),MATCH(X$2,PIS!$2:$2,0)),0)</f>
        <v/>
      </c>
      <c r="Y273">
        <f>IFERROR(INDEX(PIS!$A$1:$BZ$1000,MATCH($D273,PIS!C$1:C$500,0),MATCH(Y$2,PIS!$2:$2,0)),0)</f>
        <v/>
      </c>
      <c r="Z273">
        <f>IFERROR(INDEX(PIS!$A$1:$BZ$1000,MATCH($D273,PIS!C$1:C$500,0),MATCH(Z$2,PIS!$2:$2,0)),0)</f>
        <v/>
      </c>
      <c r="AA273">
        <f>IFERROR(INDEX(PIS!$A$1:$BZ$1000,MATCH($D273,PIS!C$1:C$500,0),MATCH(AA$2,PIS!$2:$2,0)),0)</f>
        <v/>
      </c>
      <c r="AB273">
        <f>IFERROR(INDEX(PIS!$A$1:$BZ$1000,MATCH($D273,PIS!C$1:C$500,0),MATCH(AB$2,PIS!$2:$2,0)),0)</f>
        <v/>
      </c>
      <c r="AC273">
        <f>SUM(V273:AB273)</f>
        <v/>
      </c>
      <c r="AD273">
        <f>IFERROR(INDEX(TIMESHEET!$A$1:$AI$5000,MATCH($D273,TIMESHEET!A$1:A$500,0),MATCH("T100",TIMESHEET!$2:$2,0))-2,0)</f>
        <v/>
      </c>
      <c r="AE273">
        <f>IFERROR(INDEX(TIMESHEET!$A$1:$AI$5000,MATCH($D273,TIMESHEET!A$1:A$500,0),MATCH("T202",TIMESHEET!$2:$2,0)),0)</f>
        <v/>
      </c>
      <c r="AF273">
        <f>IFERROR(INDEX(TIMESHEET!$A$1:$AI$5000,MATCH($D273,TIMESHEET!A$1:A$500,0),MATCH("T302",TIMESHEET!$2:$2,0)),0)</f>
        <v/>
      </c>
      <c r="AG273">
        <f>IFERROR(INDEX(TIMESHEET!$A$1:$AI$5000,MATCH($D273,TIMESHEET!A$1:A$500,0),MATCH("T406",TIMESHEET!$2:$2,0)),0)</f>
        <v/>
      </c>
      <c r="AH273">
        <f>AE273+AG273</f>
        <v/>
      </c>
      <c r="AI273">
        <f>IFERROR(INDEX(TIMESHEET!$A$1:$AI$5000,MATCH($D273,TIMESHEET!A$1:A$500,0),MATCH("T701",TIMESHEET!$2:$2,0)),0)</f>
        <v/>
      </c>
      <c r="AJ273">
        <f>IFERROR(INDEX(TIMESHEET!$A$1:$AI$5000,MATCH($D273,TIMESHEET!B$1:B$500,0),MATCH("T320",TIMESHEET!$2:$2,0)),0)</f>
        <v/>
      </c>
      <c r="AK273">
        <f>IFERROR(IF(LEFT(INDEX(PIS!O$1:O$500,MATCH(D273,PIS!C$1:C$500)),1)="M",T273/AD273*SUM(AE273:AG273),T273*AD273),0)</f>
        <v/>
      </c>
      <c r="AL273">
        <f>IFERROR(INDEX(ADJ!$A$1:$BZ$1000,MATCH(PAYROLL!D273,ADJ!A$1:A$500,0),MATCH(PAYROLL!AL$2,ADJ!$2:$2,0)),0)</f>
        <v/>
      </c>
      <c r="AM273">
        <f>SUM(AK273:AL273)</f>
        <v/>
      </c>
      <c r="AN273">
        <f>IFERROR(ROUND(V273/$AD273*$AH273,0),0)</f>
        <v/>
      </c>
      <c r="AO273">
        <f>IFERROR(ROUND(W273/$AD273*$AH273,0),0)</f>
        <v/>
      </c>
      <c r="AP273">
        <f>IFERROR(ROUND(X273/$AD273*$AE273,0),0)</f>
        <v/>
      </c>
      <c r="AQ273">
        <f>IFERROR(ROUND(Y273/$AD273*$AH273,0),0)</f>
        <v/>
      </c>
      <c r="AR273">
        <f>IFERROR(ROUND(Z273/$AD273*$AH273,0),0)</f>
        <v/>
      </c>
      <c r="AS273">
        <f>IFERROR(ROUND(AA273/$AD273*$AH273,0),0)</f>
        <v/>
      </c>
      <c r="AT273">
        <f>IFERROR(IF((AE273+AF273+AG273)&gt;13,AB273,ROUND(AB273/AD273*AH273,0)),0)</f>
        <v/>
      </c>
      <c r="AU273">
        <f>IFERROR(INDEX(ADJ!$A$1:$BZ$1000,MATCH(PAYROLL!D273,ADJ!A$1:A$500,0),MATCH(PAYROLL!AU$2,ADJ!$2:$2,0)),0)</f>
        <v/>
      </c>
      <c r="AV273">
        <f>ROUND(SUM(AN273:AU273),0)</f>
        <v/>
      </c>
      <c r="AW273">
        <f>IFERROR(INDEX(TIMESHEET!$A$1:$AI$5000,MATCH(PAYROLL!D273,TIMESHEET!A$1:A$500,0),MATCH("T620",TIMESHEET!$2:$2,0)),0)</f>
        <v/>
      </c>
      <c r="AX273">
        <f>IFERROR(INDEX(TIMESHEET!$A$1:$AI$5000,MATCH(PAYROLL!D273,TIMESHEET!A$1:A$500,0),MATCH("T601",TIMESHEET!$2:$2,0)),0)</f>
        <v/>
      </c>
      <c r="AY273">
        <f>IFERROR(INDEX(TIMESHEET!$A$1:$AI$5000,MATCH(PAYROLL!D273,TIMESHEET!A$1:A$500,0),MATCH("T602",TIMESHEET!$2:$2,0)),0)</f>
        <v/>
      </c>
      <c r="AZ273">
        <f>IFERROR(INDEX(TIMESHEET!$A$1:$AI$5000,MATCH(PAYROLL!D273,TIMESHEET!A$1:A$500,0),MATCH("T603",TIMESHEET!$2:$2,0)),0)</f>
        <v/>
      </c>
      <c r="BA273">
        <f>IFERROR(INDEX(TIMESHEET!$A$1:$AI$5000,MATCH(PAYROLL!D273,TIMESHEET!A$1:A$500,0),MATCH("T611",TIMESHEET!$2:$2,0)),0)</f>
        <v/>
      </c>
      <c r="BB273">
        <f>IFERROR(INDEX(TIMESHEET!$A$1:$AI$5000,MATCH(PAYROLL!D273,TIMESHEET!A$1:A$500,0),MATCH("T612",TIMESHEET!$2:$2,0)),0)</f>
        <v/>
      </c>
      <c r="BC273">
        <f>IFERROR(INDEX(TIMESHEET!$A$1:$AI$5000,MATCH(PAYROLL!D273,TIMESHEET!A$1:A$500,0),MATCH("T613",TIMESHEET!$2:$2,0)),0)</f>
        <v/>
      </c>
      <c r="BD273">
        <f>IFERROR(INDEX(TIMESHEET!$A$1:$AI$5000,MATCH(PAYROLL!D273,TIMESHEET!A$1:A$500,0),MATCH("T500",TIMESHEET!$2:$2,0)),0)</f>
        <v/>
      </c>
      <c r="BE273">
        <f>IFERROR(IF(LEFT(INDEX(PIS!O$1:O$500,MATCH(D273,PIS!C$1:C$500)),1)="M",T273/AD273/8*(AW273+AX273*1.5+AY273*2+AZ273*3+BA273*2.1+BB273*2.7+BC273*3.9+BD273*0.3),T273/8*(AW273+AX273*1.5+AY273*2+AZ273*3+BA273*2.1+BB273*2.7+BC273*3.9+BD273*0.3)),0)</f>
        <v/>
      </c>
      <c r="BF273">
        <f>IFERROR(INDEX(ADJ!$A$1:$BZ$1000,MATCH(PAYROLL!$D273,ADJ!A$1:A$500,0),MATCH(PAYROLL!BF$2,ADJ!$2:$2,0)),0)</f>
        <v/>
      </c>
      <c r="BG273">
        <f>IFERROR(INDEX(ADJ!$A$1:$BZ$1000,MATCH(PAYROLL!D273,ADJ!A$1:A$500,0),MATCH(PAYROLL!BG$2,ADJ!$2:$2,0)),0)</f>
        <v/>
      </c>
      <c r="BH273">
        <f>IFERROR(INDEX(ADJ!$A$1:$BZ$1000,MATCH(PAYROLL!D273,ADJ!A$1:A$500,0),MATCH(PAYROLL!BH$2,ADJ!$2:$2,0)),0)</f>
        <v/>
      </c>
      <c r="BI273">
        <f>IFERROR(INDEX(ADJ!$A$1:$BZ$1000,MATCH(PAYROLL!D273,ADJ!A$1:A$500,0),MATCH(PAYROLL!BI$2,ADJ!$2:$2,0)),0)</f>
        <v/>
      </c>
      <c r="BJ273">
        <f>IFERROR(INDEX(ADJ!$A$1:$BZ$1000,MATCH(PAYROLL!D273,ADJ!A$1:A$500,0),MATCH(PAYROLL!BJ$2,ADJ!$2:$2,0)),0)</f>
        <v/>
      </c>
      <c r="BK273">
        <f>SUM(BF273:BJ273)</f>
        <v/>
      </c>
      <c r="BL273">
        <f>IFERROR(INDEX(ADJ!$A$1:$BZ$1000,MATCH(PAYROLL!D273,ADJ!A$1:A$500,0),MATCH(PAYROLL!BL$2,ADJ!$2:$2,0)),0)</f>
        <v/>
      </c>
      <c r="BM273">
        <f>IFERROR(INDEX(ADJ!$A$1:$BZ$1000,MATCH(PAYROLL!D273,ADJ!A$1:A$500,0),MATCH(PAYROLL!BM$2,ADJ!$2:$2,0)),0)</f>
        <v/>
      </c>
      <c r="BN273">
        <f>IFERROR(INDEX(ADJ!$A$1:$BZ$1000,MATCH(PAYROLL!D273,ADJ!A$1:A$500,0),MATCH(PAYROLL!BN$2,ADJ!$2:$2,0)),0)</f>
        <v/>
      </c>
      <c r="BO273">
        <f>IFERROR(INDEX(ADJ!$A$1:$BZ$1000,MATCH(PAYROLL!D273,ADJ!A$1:A$500,0),MATCH(PAYROLL!BO$2,ADJ!$2:$2,0)),0)</f>
        <v/>
      </c>
      <c r="BP273">
        <f>SUM(AM273,AV273,BE273,BK273,BL273:BO273)</f>
        <v/>
      </c>
      <c r="BQ273">
        <f>BO273</f>
        <v/>
      </c>
      <c r="BR273">
        <f>IFERROR(ROUND(IF(LEFT(INDEX(PIS!O$1:O$500,MATCH(D273,PIS!C$1:C$500)),1)="D",T273/8*(BD273*0.3),IF(LEFT(INDEX(PIS!O$1:O$500,MATCH(D273,PIS!C$1:C$500)),1)="H",T273*($BD273*0.3),T273/$AD273/8*($BD273*0.3))),0),0)</f>
        <v/>
      </c>
      <c r="BS273">
        <f>IF(AP273&lt;1,0,MIN(AP273,730000))</f>
        <v/>
      </c>
      <c r="BT273">
        <f>IFERROR(ROUND((BE273-SUM(AW273:BC273)*T273/AD273/8),0)-BR273,0)</f>
        <v/>
      </c>
      <c r="BU273">
        <f>AO273</f>
        <v/>
      </c>
      <c r="BV273">
        <f>SUM(BQ273:BU273)</f>
        <v/>
      </c>
      <c r="BW273">
        <f>BP273-BV273</f>
        <v/>
      </c>
      <c r="BX273">
        <f>IFERROR(IF(RIGHT(INDEX(PIS!O$1:O$500,MATCH(D273,PIS!C$1:C$500)),5)="Gross",MIN(U273+V273,VLOOKUP("R700",TSC!B:C,2,0)*VLOOKUP("R101",TSC!B:C,2,0))*VLOOKUP("R701",TSC!B:C,2,0)%,0),0)</f>
        <v/>
      </c>
      <c r="BY273">
        <f>IFERROR(IF(RIGHT(INDEX(PIS!O$1:O$500,MATCH(D273,PIS!C$1:C$500)),5)="Gross",MIN(U273+V273,VLOOKUP("R700",TSC!B:C,2,0)*VLOOKUP("R101",TSC!B:C,2,0))*VLOOKUP("T704",TSC!B:C,2,0)%,0),0)</f>
        <v/>
      </c>
      <c r="BZ273">
        <f>IFERROR(IF(RIGHT(INDEX(PIS!O$1:O$500,MATCH(D273,PIS!C$1:C$500)),5)="Gross",MIN(U273+V273,VLOOKUP("R700",TSC!B:C,2,0)*VLOOKUP("1",TSC!F:G,2,0))*VLOOKUP("T705",TSC!B:C,2,0)%,0),0)</f>
        <v/>
      </c>
      <c r="CA273">
        <f>IFERROR(INDEX(ADJ!$A$1:$BZ$1000,MATCH(PAYROLL!D273,ADJ!A$1:A$500,0),MATCH(PAYROLL!CA$2,ADJ!$2:$2,0)),0)</f>
        <v/>
      </c>
      <c r="CB273">
        <f>IFERROR(INDEX(ADJ!$A$1:$BZ$1000,MATCH(PAYROLL!D273,ADJ!A$1:A$500,0),MATCH(PAYROLL!CB$2,ADJ!$2:$2,0)),0)</f>
        <v/>
      </c>
      <c r="CC273">
        <f>SUM(BX273:CB273)</f>
        <v/>
      </c>
      <c r="CD273">
        <f>IFERROR(INDEX(PIS!$A$1:$BZ$1000,MATCH(PAYROLL!D273,PIS!C$1:C$500,0),MATCH(PAYROLL!CD$1,PIS!$1:$1,0)),0)</f>
        <v/>
      </c>
      <c r="CE273">
        <f>IFERROR(IF(OR(INDEX(PIS!P$1:P$500,MATCH(D273,PIS!C$1:C$500,0))="LT2",INDEX(PIS!P$1:P$500,MATCH(D273,PIS!C$1:C$500,0))="P10"),0,SUM(CC273,CD273*VLOOKUP("R601",TSC!B:C,2,0),VLOOKUP("R602",TSC!B:C,2,0))),0)</f>
        <v/>
      </c>
      <c r="CF273">
        <f>MAX(BW273-CE273,0)</f>
        <v/>
      </c>
      <c r="CG273">
        <f>IFERROR(IF(OR(RIGHT(INDEX(PIS!P$1:P$500,MATCH(D273,PIS!C$1:C$500)),5)="P10",RIGHT(INDEX(PIS!P$1:P$500,MATCH(D273,PIS!C$1:C$500)),5)="CK"),0,IF(CF273&lt;=5000000,CF273*5%,IF(CF273&lt;=10000000,CF273*10%-250000,IF(CF273&lt;=18000000,CF273*15%-750000,IF(CF273&lt;=32000000,CF273*20%-1650000,IF(CF273&lt;=52000000,CF273*25%-3250000,IF(CF273&lt;=80000000,BH273*30%-5850000,CF273*35%-9850000))))))),0)</f>
        <v/>
      </c>
      <c r="CH273">
        <f>IFERROR(IF(OR(INDEX(PIS!P$1:P$500,MATCH(D273,PIS!C$1:C$500))="LT",INDEX(PIS!P$1:P$500,MATCH(D273,PIS!C$1:C$500))="CK"),0,IF(CF273&lt;2000000,0,CF273*10%)),0)</f>
        <v/>
      </c>
      <c r="CI273">
        <f>IFERROR(INDEX(ADJ!$A$1:$BZ$1000,MATCH(PAYROLL!D273,ADJ!A$1:A$500,0),MATCH(PAYROLL!CI$2,ADJ!$2:$2,0)),0)</f>
        <v/>
      </c>
      <c r="CJ273">
        <f>IFERROR(INDEX(ADJ!$A$1:$BZ$1000,MATCH(PAYROLL!D273,ADJ!A$1:A$500,0),MATCH(PAYROLL!CJ$2,ADJ!$2:$2,0)),0)</f>
        <v/>
      </c>
      <c r="CK273">
        <f>IFERROR(INDEX(ADJ!$A$1:$BZ$1000,MATCH(PAYROLL!D273,ADJ!A$1:A$500,0),MATCH(PAYROLL!CK$2,ADJ!$2:$2,0)),0)</f>
        <v/>
      </c>
      <c r="CL273">
        <f>SUM(CG273:CK273)</f>
        <v/>
      </c>
      <c r="CM273">
        <f>ROUND(SUM(CH273:CK273),0)</f>
        <v/>
      </c>
      <c r="CN273">
        <f>IFERROR(INDEX(CSDA!D$1:D$500,MATCH($CN$2,CSDA!C$1:C$500,0))*INDEX(PIS!V$1:V$500,MATCH(D273,PIS!C$1:C$500))+INDEX(ADJ!$A$1:$BZ$1000,MATCH(PAYROLL!D273,ADJ!A$1:A$500,0),MATCH(PAYROLL!CN$2,ADJ!$2:$2,0)),0)</f>
        <v/>
      </c>
      <c r="CO273">
        <f>IFERROR(INDEX(ADJ!$A$1:$BZ$1000,MATCH(PAYROLL!D273,ADJ!A$1:A$500,0),MATCH(PAYROLL!CO$2,ADJ!$2:$2,0)),0)</f>
        <v/>
      </c>
      <c r="CP273">
        <f>IFERROR(INDEX(ADJ!$A$1:$BZ$1000,MATCH(PAYROLL!D273,ADJ!A$1:A$500,0),MATCH(PAYROLL!CP$2,ADJ!$2:$2,0)),0)</f>
        <v/>
      </c>
      <c r="CQ273">
        <f>BP273-CL273-CI273-CM273-CN273-CO273-CP273-CC273</f>
        <v/>
      </c>
      <c r="CR273">
        <f>IFERROR(IF(RIGHT(INDEX(PIS!O$1:O$500,MATCH(D273,PIS!C$1:C$500,0)),5)="Gross",MIN(U273+V273,VLOOKUP("R700",TSC!B:C,2,0)*VLOOKUP("R101",TSC!B:C,2,0))*(VLOOKUP("T711",TSC!B:C,2,0)+VLOOKUP("T712",TSC!B:C,2,0))%,MIN(T273+V273,VLOOKUP("R700",TSC!B:C,2,0)*VLOOKUP("R101",TSC!B:C,2,0))*(VLOOKUP("T711",TSC!B:C,2,0)+VLOOKUP("T712",TSC!B:C,2,0)+VLOOKUP("R701",TSC!B:C,2,0))%),0)</f>
        <v/>
      </c>
      <c r="CS273">
        <f>IFERROR(IF(RIGHT(INDEX(PIS!O$1:O$500,MATCH(D273,PIS!C$1:C$500,0)),5)="Gross",MIN(U273+V273,VLOOKUP("R700",TSC!B:C,2,0)*VLOOKUP("R101",TSC!B:C,2,0))*(VLOOKUP("T714",TSC!B:C,2,0))%,MIN(T273+V273,VLOOKUP("R700",TSC!B:C,2,0)*VLOOKUP("R101",TSC!B:C,2,0))*(VLOOKUP("T704",TSC!B:C,2,0)+VLOOKUP("T714",TSC!B:C,2,0))%),0)</f>
        <v/>
      </c>
      <c r="CT273">
        <f>IFERROR(IF(RIGHT(INDEX(PIS!O$1:O$500,MATCH(D273,PIS!C$1:C$500,0)),5)="Gross",MIN(U273+V273,VLOOKUP("R700",TSC!B:C,2,0)*VLOOKUP("R101",TSC!B:C,2,0))*VLOOKUP("T705",TSC!B:C,2,0)%,MIN(T273+V273,VLOOKUP("R700",TSC!B:C,2,0)*VLOOKUP("R101",TSC!B:C,2,0))*VLOOKUP("T705",TSC!B:C,2,0)%),0)</f>
        <v/>
      </c>
      <c r="CU273">
        <f>IFERROR(IF(RIGHT(INDEX(PIS!O$1:O$500,MATCH(D273,PIS!C$1:C$500,0)),5)="Gross",MIN(U273+V273,VLOOKUP("R700",TSC!B:C,2,0)*VLOOKUP("R101",TSC!B:C,2,0))*(VLOOKUP("T713",TSC!B:C,2,0))%,MIN(T273+V273,VLOOKUP("R700",TSC!B:C,2,0)*VLOOKUP("R101",TSC!B:C,2,0))*(VLOOKUP("T713",TSC!B:C,2,0))%),0)</f>
        <v/>
      </c>
      <c r="CV273">
        <f>IFERROR(INDEX(ADJ!$A$1:$BZ$1000,MATCH(PAYROLL!D273,ADJ!A$1:A$500,0),MATCH(PAYROLL!CV$2,ADJ!$2:$2,0)),0)</f>
        <v/>
      </c>
      <c r="CW273">
        <f>IFERROR(INDEX(ADJ!$A$1:$BZ$1000,MATCH(PAYROLL!D273,ADJ!A$1:A$500,0),MATCH(PAYROLL!CW$2,ADJ!$2:$2,0)),0)</f>
        <v/>
      </c>
      <c r="CX273">
        <f>SUM(CR273:CW273)</f>
        <v/>
      </c>
      <c r="CY273">
        <f>ROUND(IF(CR273&gt;0,T273+V273*VLOOKUP("R202",TSC!$B$1:$C$500,2,0),0),0)</f>
        <v/>
      </c>
      <c r="CZ273">
        <f>IFERROR(INDEX(CSDA!D$1:D$500,MATCH($CZ$2,CSDA!C$1:C$500,0)),0)</f>
        <v/>
      </c>
      <c r="DA273">
        <f>ROUND(T273*0.7%,0)</f>
        <v/>
      </c>
      <c r="DB273">
        <f>ROUND(T273/12,0)</f>
        <v/>
      </c>
      <c r="DC273">
        <f ref="DC273" t="array">IFERROR(INDEX(CSDA!D$1:D$500,MATCH("Trích giữ"&amp;PAYROLL!DC$2,CSDA!A$1:A$500&amp;CSDA!C$1:C$500,0)),0)</f>
        <v/>
      </c>
      <c r="DD273">
        <f ref="DD273" t="array">IFERROR(INDEX(CSDA!D$1:D$500,MATCH("Trích giữ"&amp;PAYROLL!DD$2,CSDA!A$1:A$500&amp;CSDA!C$1:C$500,0)),0)</f>
        <v/>
      </c>
      <c r="DE273">
        <f ref="DE273" t="array">IFERROR(INDEX(CSDA!D$1:D$500,MATCH("Trích giữ"&amp;PAYROLL!DE$2,CSDA!A$1:A$500&amp;CSDA!C$1:C$500,0)),0)</f>
        <v/>
      </c>
      <c r="DF273">
        <f>IFERROR(INDEX(CSDA!D$1:D$500,MATCH(PAYROLL!DF$2,CSDA!C$1:C$500,0)),0)</f>
        <v/>
      </c>
      <c r="DG273">
        <f ref="DG273" t="array">IFERROR(INDEX(CSDA!D$1:D$500,MATCH("Trích giữ"&amp;PAYROLL!DG$2,CSDA!A$1:A$500&amp;CSDA!C$1:C$500,0)),0)</f>
        <v/>
      </c>
      <c r="DH273">
        <f>ROUND(T273/26,0)</f>
        <v/>
      </c>
      <c r="DI273">
        <f ref="DI273" t="array">IFERROR(INDEX(CSDA!D$1:D$500,MATCH("Trích giữ"&amp;PAYROLL!DI$2,CSDA!A$1:A$500&amp;CSDA!C$1:C$500,0)),0)</f>
        <v/>
      </c>
      <c r="DJ273">
        <f>IF(U273=0,T273*21.5%-BL273,0)</f>
        <v/>
      </c>
      <c r="DK273">
        <f ref="DK273" t="array">IFERROR(INDEX(CSDA!D$1:D$500,MATCH("Trích giữ"&amp;PAYROLL!DK$2,CSDA!A$1:A$500&amp;CSDA!C$1:C$500,0)),0)</f>
        <v/>
      </c>
      <c r="DL273">
        <f>IFERROR(INDEX(CSDA!D$1:D$500,MATCH(PAYROLL!DL$2,CSDA!C$1:C$500,0))/12,0)</f>
        <v/>
      </c>
      <c r="DM273">
        <f>SUM(DB273:DL273)</f>
        <v/>
      </c>
      <c r="DN273">
        <f>IFERROR(INDEX(ADJ!$A$1:$BZ$1000,MATCH(PAYROLL!D273,ADJ!A$1:A$500,0),MATCH(PAYROLL!DN$2,ADJ!$2:$2,0)),0)</f>
        <v/>
      </c>
      <c r="DO273">
        <f>IFERROR(SUM(BP273,DM273:DN273,CX273:DA273)-DT273,0)</f>
        <v/>
      </c>
      <c r="DP273">
        <f ref="DP273" t="array">SUM(BW273*IFERROR(INDEX(CSDA!D$1:D$500,MATCH(BW$2,CSDA!C$1:C$500,0)),0)%,CX273*IFERROR(INDEX(CSDA!D$1:D$500,MATCH(CX$2,CSDA!C$1:C$500,0)),0)%,DA273*IFERROR(INDEX(CSDA!D$1:D$500,MATCH(DA$2,CSDA!C$1:C$500,0)),0)%,DB273*IFERROR(INDEX(CSDA!D$1:D$500,MATCH(DB$2,CSDA!C$1:C$500,0)),0)%,DF273*IFERROR(INDEX(CSDA!D$1:D$500,MATCH("Phí dịch vụ"&amp;PAYROLL!DF$2,CSDA!A$1:A$500&amp;CSDA!C$1:C$500,0)),0)%,DC273*IFERROR(INDEX(CSDA!D$1:D$500,MATCH("Phí dịch vụ"&amp;PAYROLL!DC$2,CSDA!A$1:A$500&amp;CSDA!C$1:C$500,0)),0)%,DH273*IFERROR(INDEX(CSDA!D$1:D$500,MATCH("Phí dịch vụ"&amp;PAYROLL!DH$2,CSDA!A$1:A$500&amp;CSDA!C$1:C$500,0)),0)%,DJ273*IFERROR(INDEX(CSDA!D$1:D$500,MATCH("Phí dịch vụ"&amp;PAYROLL!DJ$2,CSDA!A$1:A$500&amp;CSDA!C$1:C$500,0)),0)%,BN273*IFERROR(INDEX(CSDA!D$1:D$500,MATCH(BN$2,CSDA!C$1:C$500,0)),0)%)-BN273*7%</f>
        <v/>
      </c>
      <c r="DQ273">
        <f>IFERROR(INDEX(ADJ!$A$1:$BZ$1000,MATCH(PAYROLL!D273,ADJ!A$1:A$500,0),MATCH(PAYROLL!DQ$2,ADJ!$2:$2,0)),0)</f>
        <v/>
      </c>
      <c r="DR273">
        <f>IFERROR(INDEX(ADJ!$A$1:$BZ$1000,MATCH(PAYROLL!D273,ADJ!A$1:A$500,0),MATCH(PAYROLL!DR$2,ADJ!$2:$2,0)),0)</f>
        <v/>
      </c>
      <c r="DS273">
        <f>SUM(DP273:DR273)</f>
        <v/>
      </c>
      <c r="DT273">
        <f>EK273</f>
        <v/>
      </c>
      <c r="DU273">
        <f>SUM(DO273:DR273)</f>
        <v/>
      </c>
      <c r="DV273">
        <f>ROUND(DU273*0.1,0)</f>
        <v/>
      </c>
      <c r="DW273">
        <f>DU273+DV273</f>
        <v/>
      </c>
      <c r="DZ273">
        <f>IFERROR(INDEX(ADJ!$A$1:$BZ$1000,MATCH(PAYROLL!$D273,ADJ!A$1:A$500,0),MATCH(PAYROLL!DZ$2,ADJ!$2:$2,0)),0)</f>
        <v/>
      </c>
      <c r="EA273">
        <f>IFERROR(INDEX(ADJ!$A$1:$BZ$1000,MATCH(PAYROLL!$D273,ADJ!A$1:A$500,0),MATCH(PAYROLL!EA$2,ADJ!$2:$2,0)),0)</f>
        <v/>
      </c>
      <c r="EB273">
        <f>IFERROR(INDEX(ADJ!$A$1:$BZ$1000,MATCH(PAYROLL!$D273,ADJ!A$1:A$500,0),MATCH(PAYROLL!EB$2,ADJ!$2:$2,0)),0)</f>
        <v/>
      </c>
      <c r="EC273">
        <f>IFERROR(INDEX(ADJ!$A$1:$BZ$1000,MATCH(PAYROLL!$D273,ADJ!A$1:A$500,0),MATCH(PAYROLL!EC$2,ADJ!$2:$2,0)),0)</f>
        <v/>
      </c>
      <c r="ED273">
        <f>IFERROR(INDEX(ADJ!$A$1:$BZ$1000,MATCH(PAYROLL!$D273,ADJ!A$1:A$500,0),MATCH(PAYROLL!ED$2,ADJ!$2:$2,0)),0)</f>
        <v/>
      </c>
      <c r="EE273">
        <f>IFERROR(INDEX(ADJ!$A$1:$BZ$1000,MATCH(PAYROLL!$D273,ADJ!A$1:A$500,0),MATCH(PAYROLL!EE$2,ADJ!$2:$2,0)),0)</f>
        <v/>
      </c>
      <c r="EF273">
        <f>IFERROR(INDEX(ADJ!$A$1:$BZ$1000,MATCH(PAYROLL!$D273,ADJ!A$1:A$500,0),MATCH(PAYROLL!EF$2,ADJ!$2:$2,0)),0)</f>
        <v/>
      </c>
      <c r="EG273">
        <f>IFERROR(INDEX(ADJ!$A$1:$BZ$1000,MATCH(PAYROLL!$D273,ADJ!A$1:A$500,0),MATCH(PAYROLL!EG$2,ADJ!$2:$2,0)),0)</f>
        <v/>
      </c>
      <c r="EH273">
        <f>IFERROR(INDEX(ADJ!$A$1:$BZ$1000,MATCH(PAYROLL!$D273,ADJ!A$1:A$500,0),MATCH(PAYROLL!EH$2,ADJ!$2:$2,0)),0)</f>
        <v/>
      </c>
      <c r="EI273">
        <f>IFERROR(INDEX(ADJ!$A$1:$BZ$1000,MATCH(PAYROLL!D273,ADJ!A$1:A$500,0),MATCH(PAYROLL!EI$2,ADJ!$2:$2,0)),0)</f>
        <v/>
      </c>
      <c r="EJ273">
        <f>IFERROR(INDEX(ADJ!$A$1:$BZ$1000,MATCH(PAYROLL!$D273,ADJ!A$1:A$500,0),MATCH(PAYROLL!EJ$2,ADJ!$2:$2,0)),0)</f>
        <v/>
      </c>
      <c r="EK273">
        <f>SUM(DZ273:EJ273)</f>
        <v/>
      </c>
    </row>
    <row r="274">
      <c r="A274" t="n">
        <v>272</v>
      </c>
      <c r="B274" t="inlineStr">
        <is>
          <t>Bùi Văn Thiều</t>
        </is>
      </c>
      <c r="D274" t="inlineStr">
        <is>
          <t>148245-03</t>
        </is>
      </c>
      <c r="S274">
        <f>IFERROR(INDEX(PIS!$A$1:$BZ$1000,MATCH($D274,PIS!C$1:C$500,0),MATCH("Lương CB tháng trước",PIS!$1:$1,0)),0)</f>
        <v/>
      </c>
      <c r="T274">
        <f>IFERROR(INDEX(PIS!$A$1:$BZ$1000,MATCH($D274,PIS!C$1:C$500,0),MATCH("Lương CB hiện tại",PIS!$1:$1,0)),0)</f>
        <v/>
      </c>
      <c r="U274">
        <f>IFERROR(INDEX(PIS!$A$1:$BZ$1000,MATCH($D274,PIS!C$1:C$500,0),MATCH("Lương đóng BHBB",PIS!$1:$1,0)),0)</f>
        <v/>
      </c>
      <c r="V274">
        <f>IFERROR(INDEX(PIS!$A$1:$BZ$1000,MATCH($D274,PIS!C$1:C$500,0),MATCH(V$2,PIS!$2:$2,0)),0)</f>
        <v/>
      </c>
      <c r="W274">
        <f>IFERROR(INDEX(PIS!$A$1:$BZ$1000,MATCH($D274,PIS!C$1:C$500,0),MATCH(W$2,PIS!$2:$2,0)),0)</f>
        <v/>
      </c>
      <c r="X274">
        <f>IFERROR(INDEX(PIS!$A$1:$BZ$1000,MATCH($D274,PIS!C$1:C$500,0),MATCH(X$2,PIS!$2:$2,0)),0)</f>
        <v/>
      </c>
      <c r="Y274">
        <f>IFERROR(INDEX(PIS!$A$1:$BZ$1000,MATCH($D274,PIS!C$1:C$500,0),MATCH(Y$2,PIS!$2:$2,0)),0)</f>
        <v/>
      </c>
      <c r="Z274">
        <f>IFERROR(INDEX(PIS!$A$1:$BZ$1000,MATCH($D274,PIS!C$1:C$500,0),MATCH(Z$2,PIS!$2:$2,0)),0)</f>
        <v/>
      </c>
      <c r="AA274">
        <f>IFERROR(INDEX(PIS!$A$1:$BZ$1000,MATCH($D274,PIS!C$1:C$500,0),MATCH(AA$2,PIS!$2:$2,0)),0)</f>
        <v/>
      </c>
      <c r="AB274">
        <f>IFERROR(INDEX(PIS!$A$1:$BZ$1000,MATCH($D274,PIS!C$1:C$500,0),MATCH(AB$2,PIS!$2:$2,0)),0)</f>
        <v/>
      </c>
      <c r="AC274">
        <f>SUM(V274:AB274)</f>
        <v/>
      </c>
      <c r="AD274">
        <f>IFERROR(INDEX(TIMESHEET!$A$1:$AI$5000,MATCH($D274,TIMESHEET!A$1:A$500,0),MATCH("T100",TIMESHEET!$2:$2,0))-2,0)</f>
        <v/>
      </c>
      <c r="AE274">
        <f>IFERROR(INDEX(TIMESHEET!$A$1:$AI$5000,MATCH($D274,TIMESHEET!A$1:A$500,0),MATCH("T202",TIMESHEET!$2:$2,0)),0)</f>
        <v/>
      </c>
      <c r="AF274">
        <f>IFERROR(INDEX(TIMESHEET!$A$1:$AI$5000,MATCH($D274,TIMESHEET!A$1:A$500,0),MATCH("T302",TIMESHEET!$2:$2,0)),0)</f>
        <v/>
      </c>
      <c r="AG274">
        <f>IFERROR(INDEX(TIMESHEET!$A$1:$AI$5000,MATCH($D274,TIMESHEET!A$1:A$500,0),MATCH("T406",TIMESHEET!$2:$2,0)),0)</f>
        <v/>
      </c>
      <c r="AH274">
        <f>AE274+AG274</f>
        <v/>
      </c>
      <c r="AI274">
        <f>IFERROR(INDEX(TIMESHEET!$A$1:$AI$5000,MATCH($D274,TIMESHEET!A$1:A$500,0),MATCH("T701",TIMESHEET!$2:$2,0)),0)</f>
        <v/>
      </c>
      <c r="AJ274">
        <f>IFERROR(INDEX(TIMESHEET!$A$1:$AI$5000,MATCH($D274,TIMESHEET!B$1:B$500,0),MATCH("T320",TIMESHEET!$2:$2,0)),0)</f>
        <v/>
      </c>
      <c r="AK274">
        <f>IFERROR(IF(LEFT(INDEX(PIS!O$1:O$500,MATCH(D274,PIS!C$1:C$500)),1)="M",T274/AD274*SUM(AE274:AG274),T274*AD274),0)</f>
        <v/>
      </c>
      <c r="AL274">
        <f>IFERROR(INDEX(ADJ!$A$1:$BZ$1000,MATCH(PAYROLL!D274,ADJ!A$1:A$500,0),MATCH(PAYROLL!AL$2,ADJ!$2:$2,0)),0)</f>
        <v/>
      </c>
      <c r="AM274">
        <f>SUM(AK274:AL274)</f>
        <v/>
      </c>
      <c r="AN274">
        <f>IFERROR(ROUND(V274/$AD274*$AH274,0),0)</f>
        <v/>
      </c>
      <c r="AO274">
        <f>IFERROR(ROUND(W274/$AD274*$AH274,0),0)</f>
        <v/>
      </c>
      <c r="AP274">
        <f>IFERROR(ROUND(X274/$AD274*$AE274,0),0)</f>
        <v/>
      </c>
      <c r="AQ274">
        <f>IFERROR(ROUND(Y274/$AD274*$AH274,0),0)</f>
        <v/>
      </c>
      <c r="AR274">
        <f>IFERROR(ROUND(Z274/$AD274*$AH274,0),0)</f>
        <v/>
      </c>
      <c r="AS274">
        <f>IFERROR(ROUND(AA274/$AD274*$AH274,0),0)</f>
        <v/>
      </c>
      <c r="AT274">
        <f>IFERROR(IF((AE274+AF274+AG274)&gt;13,AB274,ROUND(AB274/AD274*AH274,0)),0)</f>
        <v/>
      </c>
      <c r="AU274">
        <f>IFERROR(INDEX(ADJ!$A$1:$BZ$1000,MATCH(PAYROLL!D274,ADJ!A$1:A$500,0),MATCH(PAYROLL!AU$2,ADJ!$2:$2,0)),0)</f>
        <v/>
      </c>
      <c r="AV274">
        <f>ROUND(SUM(AN274:AU274),0)</f>
        <v/>
      </c>
      <c r="AW274">
        <f>IFERROR(INDEX(TIMESHEET!$A$1:$AI$5000,MATCH(PAYROLL!D274,TIMESHEET!A$1:A$500,0),MATCH("T620",TIMESHEET!$2:$2,0)),0)</f>
        <v/>
      </c>
      <c r="AX274">
        <f>IFERROR(INDEX(TIMESHEET!$A$1:$AI$5000,MATCH(PAYROLL!D274,TIMESHEET!A$1:A$500,0),MATCH("T601",TIMESHEET!$2:$2,0)),0)</f>
        <v/>
      </c>
      <c r="AY274">
        <f>IFERROR(INDEX(TIMESHEET!$A$1:$AI$5000,MATCH(PAYROLL!D274,TIMESHEET!A$1:A$500,0),MATCH("T602",TIMESHEET!$2:$2,0)),0)</f>
        <v/>
      </c>
      <c r="AZ274">
        <f>IFERROR(INDEX(TIMESHEET!$A$1:$AI$5000,MATCH(PAYROLL!D274,TIMESHEET!A$1:A$500,0),MATCH("T603",TIMESHEET!$2:$2,0)),0)</f>
        <v/>
      </c>
      <c r="BA274">
        <f>IFERROR(INDEX(TIMESHEET!$A$1:$AI$5000,MATCH(PAYROLL!D274,TIMESHEET!A$1:A$500,0),MATCH("T611",TIMESHEET!$2:$2,0)),0)</f>
        <v/>
      </c>
      <c r="BB274">
        <f>IFERROR(INDEX(TIMESHEET!$A$1:$AI$5000,MATCH(PAYROLL!D274,TIMESHEET!A$1:A$500,0),MATCH("T612",TIMESHEET!$2:$2,0)),0)</f>
        <v/>
      </c>
      <c r="BC274">
        <f>IFERROR(INDEX(TIMESHEET!$A$1:$AI$5000,MATCH(PAYROLL!D274,TIMESHEET!A$1:A$500,0),MATCH("T613",TIMESHEET!$2:$2,0)),0)</f>
        <v/>
      </c>
      <c r="BD274">
        <f>IFERROR(INDEX(TIMESHEET!$A$1:$AI$5000,MATCH(PAYROLL!D274,TIMESHEET!A$1:A$500,0),MATCH("T500",TIMESHEET!$2:$2,0)),0)</f>
        <v/>
      </c>
      <c r="BE274">
        <f>IFERROR(IF(LEFT(INDEX(PIS!O$1:O$500,MATCH(D274,PIS!C$1:C$500)),1)="M",T274/AD274/8*(AW274+AX274*1.5+AY274*2+AZ274*3+BA274*2.1+BB274*2.7+BC274*3.9+BD274*0.3),T274/8*(AW274+AX274*1.5+AY274*2+AZ274*3+BA274*2.1+BB274*2.7+BC274*3.9+BD274*0.3)),0)</f>
        <v/>
      </c>
      <c r="BF274">
        <f>IFERROR(INDEX(ADJ!$A$1:$BZ$1000,MATCH(PAYROLL!$D274,ADJ!A$1:A$500,0),MATCH(PAYROLL!BF$2,ADJ!$2:$2,0)),0)</f>
        <v/>
      </c>
      <c r="BG274">
        <f>IFERROR(INDEX(ADJ!$A$1:$BZ$1000,MATCH(PAYROLL!D274,ADJ!A$1:A$500,0),MATCH(PAYROLL!BG$2,ADJ!$2:$2,0)),0)</f>
        <v/>
      </c>
      <c r="BH274">
        <f>IFERROR(INDEX(ADJ!$A$1:$BZ$1000,MATCH(PAYROLL!D274,ADJ!A$1:A$500,0),MATCH(PAYROLL!BH$2,ADJ!$2:$2,0)),0)</f>
        <v/>
      </c>
      <c r="BI274">
        <f>IFERROR(INDEX(ADJ!$A$1:$BZ$1000,MATCH(PAYROLL!D274,ADJ!A$1:A$500,0),MATCH(PAYROLL!BI$2,ADJ!$2:$2,0)),0)</f>
        <v/>
      </c>
      <c r="BJ274">
        <f>IFERROR(INDEX(ADJ!$A$1:$BZ$1000,MATCH(PAYROLL!D274,ADJ!A$1:A$500,0),MATCH(PAYROLL!BJ$2,ADJ!$2:$2,0)),0)</f>
        <v/>
      </c>
      <c r="BK274">
        <f>SUM(BF274:BJ274)</f>
        <v/>
      </c>
      <c r="BL274">
        <f>IFERROR(INDEX(ADJ!$A$1:$BZ$1000,MATCH(PAYROLL!D274,ADJ!A$1:A$500,0),MATCH(PAYROLL!BL$2,ADJ!$2:$2,0)),0)</f>
        <v/>
      </c>
      <c r="BM274">
        <f>IFERROR(INDEX(ADJ!$A$1:$BZ$1000,MATCH(PAYROLL!D274,ADJ!A$1:A$500,0),MATCH(PAYROLL!BM$2,ADJ!$2:$2,0)),0)</f>
        <v/>
      </c>
      <c r="BN274">
        <f>IFERROR(INDEX(ADJ!$A$1:$BZ$1000,MATCH(PAYROLL!D274,ADJ!A$1:A$500,0),MATCH(PAYROLL!BN$2,ADJ!$2:$2,0)),0)</f>
        <v/>
      </c>
      <c r="BO274">
        <f>IFERROR(INDEX(ADJ!$A$1:$BZ$1000,MATCH(PAYROLL!D274,ADJ!A$1:A$500,0),MATCH(PAYROLL!BO$2,ADJ!$2:$2,0)),0)</f>
        <v/>
      </c>
      <c r="BP274">
        <f>SUM(AM274,AV274,BE274,BK274,BL274:BO274)</f>
        <v/>
      </c>
      <c r="BQ274">
        <f>BO274</f>
        <v/>
      </c>
      <c r="BR274">
        <f>IFERROR(ROUND(IF(LEFT(INDEX(PIS!O$1:O$500,MATCH(D274,PIS!C$1:C$500)),1)="D",T274/8*(BD274*0.3),IF(LEFT(INDEX(PIS!O$1:O$500,MATCH(D274,PIS!C$1:C$500)),1)="H",T274*($BD274*0.3),T274/$AD274/8*($BD274*0.3))),0),0)</f>
        <v/>
      </c>
      <c r="BS274">
        <f>IF(AP274&lt;1,0,MIN(AP274,730000))</f>
        <v/>
      </c>
      <c r="BT274">
        <f>IFERROR(ROUND((BE274-SUM(AW274:BC274)*T274/AD274/8),0)-BR274,0)</f>
        <v/>
      </c>
      <c r="BU274">
        <f>AO274</f>
        <v/>
      </c>
      <c r="BV274">
        <f>SUM(BQ274:BU274)</f>
        <v/>
      </c>
      <c r="BW274">
        <f>BP274-BV274</f>
        <v/>
      </c>
      <c r="BX274">
        <f>IFERROR(IF(RIGHT(INDEX(PIS!O$1:O$500,MATCH(D274,PIS!C$1:C$500)),5)="Gross",MIN(U274+V274,VLOOKUP("R700",TSC!B:C,2,0)*VLOOKUP("R101",TSC!B:C,2,0))*VLOOKUP("R701",TSC!B:C,2,0)%,0),0)</f>
        <v/>
      </c>
      <c r="BY274">
        <f>IFERROR(IF(RIGHT(INDEX(PIS!O$1:O$500,MATCH(D274,PIS!C$1:C$500)),5)="Gross",MIN(U274+V274,VLOOKUP("R700",TSC!B:C,2,0)*VLOOKUP("R101",TSC!B:C,2,0))*VLOOKUP("T704",TSC!B:C,2,0)%,0),0)</f>
        <v/>
      </c>
      <c r="BZ274">
        <f>IFERROR(IF(RIGHT(INDEX(PIS!O$1:O$500,MATCH(D274,PIS!C$1:C$500)),5)="Gross",MIN(U274+V274,VLOOKUP("R700",TSC!B:C,2,0)*VLOOKUP("1",TSC!F:G,2,0))*VLOOKUP("T705",TSC!B:C,2,0)%,0),0)</f>
        <v/>
      </c>
      <c r="CA274">
        <f>IFERROR(INDEX(ADJ!$A$1:$BZ$1000,MATCH(PAYROLL!D274,ADJ!A$1:A$500,0),MATCH(PAYROLL!CA$2,ADJ!$2:$2,0)),0)</f>
        <v/>
      </c>
      <c r="CB274">
        <f>IFERROR(INDEX(ADJ!$A$1:$BZ$1000,MATCH(PAYROLL!D274,ADJ!A$1:A$500,0),MATCH(PAYROLL!CB$2,ADJ!$2:$2,0)),0)</f>
        <v/>
      </c>
      <c r="CC274">
        <f>SUM(BX274:CB274)</f>
        <v/>
      </c>
      <c r="CD274">
        <f>IFERROR(INDEX(PIS!$A$1:$BZ$1000,MATCH(PAYROLL!D274,PIS!C$1:C$500,0),MATCH(PAYROLL!CD$1,PIS!$1:$1,0)),0)</f>
        <v/>
      </c>
      <c r="CE274">
        <f>IFERROR(IF(OR(INDEX(PIS!P$1:P$500,MATCH(D274,PIS!C$1:C$500,0))="LT2",INDEX(PIS!P$1:P$500,MATCH(D274,PIS!C$1:C$500,0))="P10"),0,SUM(CC274,CD274*VLOOKUP("R601",TSC!B:C,2,0),VLOOKUP("R602",TSC!B:C,2,0))),0)</f>
        <v/>
      </c>
      <c r="CF274">
        <f>MAX(BW274-CE274,0)</f>
        <v/>
      </c>
      <c r="CG274">
        <f>IFERROR(IF(OR(RIGHT(INDEX(PIS!P$1:P$500,MATCH(D274,PIS!C$1:C$500)),5)="P10",RIGHT(INDEX(PIS!P$1:P$500,MATCH(D274,PIS!C$1:C$500)),5)="CK"),0,IF(CF274&lt;=5000000,CF274*5%,IF(CF274&lt;=10000000,CF274*10%-250000,IF(CF274&lt;=18000000,CF274*15%-750000,IF(CF274&lt;=32000000,CF274*20%-1650000,IF(CF274&lt;=52000000,CF274*25%-3250000,IF(CF274&lt;=80000000,BH274*30%-5850000,CF274*35%-9850000))))))),0)</f>
        <v/>
      </c>
      <c r="CH274">
        <f>IFERROR(IF(OR(INDEX(PIS!P$1:P$500,MATCH(D274,PIS!C$1:C$500))="LT",INDEX(PIS!P$1:P$500,MATCH(D274,PIS!C$1:C$500))="CK"),0,IF(CF274&lt;2000000,0,CF274*10%)),0)</f>
        <v/>
      </c>
      <c r="CI274">
        <f>IFERROR(INDEX(ADJ!$A$1:$BZ$1000,MATCH(PAYROLL!D274,ADJ!A$1:A$500,0),MATCH(PAYROLL!CI$2,ADJ!$2:$2,0)),0)</f>
        <v/>
      </c>
      <c r="CJ274">
        <f>IFERROR(INDEX(ADJ!$A$1:$BZ$1000,MATCH(PAYROLL!D274,ADJ!A$1:A$500,0),MATCH(PAYROLL!CJ$2,ADJ!$2:$2,0)),0)</f>
        <v/>
      </c>
      <c r="CK274">
        <f>IFERROR(INDEX(ADJ!$A$1:$BZ$1000,MATCH(PAYROLL!D274,ADJ!A$1:A$500,0),MATCH(PAYROLL!CK$2,ADJ!$2:$2,0)),0)</f>
        <v/>
      </c>
      <c r="CL274">
        <f>SUM(CG274:CK274)</f>
        <v/>
      </c>
      <c r="CM274">
        <f>ROUND(SUM(CH274:CK274),0)</f>
        <v/>
      </c>
      <c r="CN274">
        <f>IFERROR(INDEX(CSDA!D$1:D$500,MATCH($CN$2,CSDA!C$1:C$500,0))*INDEX(PIS!V$1:V$500,MATCH(D274,PIS!C$1:C$500))+INDEX(ADJ!$A$1:$BZ$1000,MATCH(PAYROLL!D274,ADJ!A$1:A$500,0),MATCH(PAYROLL!CN$2,ADJ!$2:$2,0)),0)</f>
        <v/>
      </c>
      <c r="CO274">
        <f>IFERROR(INDEX(ADJ!$A$1:$BZ$1000,MATCH(PAYROLL!D274,ADJ!A$1:A$500,0),MATCH(PAYROLL!CO$2,ADJ!$2:$2,0)),0)</f>
        <v/>
      </c>
      <c r="CP274">
        <f>IFERROR(INDEX(ADJ!$A$1:$BZ$1000,MATCH(PAYROLL!D274,ADJ!A$1:A$500,0),MATCH(PAYROLL!CP$2,ADJ!$2:$2,0)),0)</f>
        <v/>
      </c>
      <c r="CQ274">
        <f>BP274-CL274-CI274-CM274-CN274-CO274-CP274-CC274</f>
        <v/>
      </c>
      <c r="CR274">
        <f>IFERROR(IF(RIGHT(INDEX(PIS!O$1:O$500,MATCH(D274,PIS!C$1:C$500,0)),5)="Gross",MIN(U274+V274,VLOOKUP("R700",TSC!B:C,2,0)*VLOOKUP("R101",TSC!B:C,2,0))*(VLOOKUP("T711",TSC!B:C,2,0)+VLOOKUP("T712",TSC!B:C,2,0))%,MIN(T274+V274,VLOOKUP("R700",TSC!B:C,2,0)*VLOOKUP("R101",TSC!B:C,2,0))*(VLOOKUP("T711",TSC!B:C,2,0)+VLOOKUP("T712",TSC!B:C,2,0)+VLOOKUP("R701",TSC!B:C,2,0))%),0)</f>
        <v/>
      </c>
      <c r="CS274">
        <f>IFERROR(IF(RIGHT(INDEX(PIS!O$1:O$500,MATCH(D274,PIS!C$1:C$500,0)),5)="Gross",MIN(U274+V274,VLOOKUP("R700",TSC!B:C,2,0)*VLOOKUP("R101",TSC!B:C,2,0))*(VLOOKUP("T714",TSC!B:C,2,0))%,MIN(T274+V274,VLOOKUP("R700",TSC!B:C,2,0)*VLOOKUP("R101",TSC!B:C,2,0))*(VLOOKUP("T704",TSC!B:C,2,0)+VLOOKUP("T714",TSC!B:C,2,0))%),0)</f>
        <v/>
      </c>
      <c r="CT274">
        <f>IFERROR(IF(RIGHT(INDEX(PIS!O$1:O$500,MATCH(D274,PIS!C$1:C$500,0)),5)="Gross",MIN(U274+V274,VLOOKUP("R700",TSC!B:C,2,0)*VLOOKUP("R101",TSC!B:C,2,0))*VLOOKUP("T705",TSC!B:C,2,0)%,MIN(T274+V274,VLOOKUP("R700",TSC!B:C,2,0)*VLOOKUP("R101",TSC!B:C,2,0))*VLOOKUP("T705",TSC!B:C,2,0)%),0)</f>
        <v/>
      </c>
      <c r="CU274">
        <f>IFERROR(IF(RIGHT(INDEX(PIS!O$1:O$500,MATCH(D274,PIS!C$1:C$500,0)),5)="Gross",MIN(U274+V274,VLOOKUP("R700",TSC!B:C,2,0)*VLOOKUP("R101",TSC!B:C,2,0))*(VLOOKUP("T713",TSC!B:C,2,0))%,MIN(T274+V274,VLOOKUP("R700",TSC!B:C,2,0)*VLOOKUP("R101",TSC!B:C,2,0))*(VLOOKUP("T713",TSC!B:C,2,0))%),0)</f>
        <v/>
      </c>
      <c r="CV274">
        <f>IFERROR(INDEX(ADJ!$A$1:$BZ$1000,MATCH(PAYROLL!D274,ADJ!A$1:A$500,0),MATCH(PAYROLL!CV$2,ADJ!$2:$2,0)),0)</f>
        <v/>
      </c>
      <c r="CW274">
        <f>IFERROR(INDEX(ADJ!$A$1:$BZ$1000,MATCH(PAYROLL!D274,ADJ!A$1:A$500,0),MATCH(PAYROLL!CW$2,ADJ!$2:$2,0)),0)</f>
        <v/>
      </c>
      <c r="CX274">
        <f>SUM(CR274:CW274)</f>
        <v/>
      </c>
      <c r="CY274">
        <f>ROUND(IF(CR274&gt;0,T274+V274*VLOOKUP("R202",TSC!$B$1:$C$500,2,0),0),0)</f>
        <v/>
      </c>
      <c r="CZ274">
        <f>IFERROR(INDEX(CSDA!D$1:D$500,MATCH($CZ$2,CSDA!C$1:C$500,0)),0)</f>
        <v/>
      </c>
      <c r="DA274">
        <f>ROUND(T274*0.7%,0)</f>
        <v/>
      </c>
      <c r="DB274">
        <f>ROUND(T274/12,0)</f>
        <v/>
      </c>
      <c r="DC274">
        <f ref="DC274" t="array">IFERROR(INDEX(CSDA!D$1:D$500,MATCH("Trích giữ"&amp;PAYROLL!DC$2,CSDA!A$1:A$500&amp;CSDA!C$1:C$500,0)),0)</f>
        <v/>
      </c>
      <c r="DD274">
        <f ref="DD274" t="array">IFERROR(INDEX(CSDA!D$1:D$500,MATCH("Trích giữ"&amp;PAYROLL!DD$2,CSDA!A$1:A$500&amp;CSDA!C$1:C$500,0)),0)</f>
        <v/>
      </c>
      <c r="DE274">
        <f ref="DE274" t="array">IFERROR(INDEX(CSDA!D$1:D$500,MATCH("Trích giữ"&amp;PAYROLL!DE$2,CSDA!A$1:A$500&amp;CSDA!C$1:C$500,0)),0)</f>
        <v/>
      </c>
      <c r="DF274">
        <f>IFERROR(INDEX(CSDA!D$1:D$500,MATCH(PAYROLL!DF$2,CSDA!C$1:C$500,0)),0)</f>
        <v/>
      </c>
      <c r="DG274">
        <f ref="DG274" t="array">IFERROR(INDEX(CSDA!D$1:D$500,MATCH("Trích giữ"&amp;PAYROLL!DG$2,CSDA!A$1:A$500&amp;CSDA!C$1:C$500,0)),0)</f>
        <v/>
      </c>
      <c r="DH274">
        <f>ROUND(T274/26,0)</f>
        <v/>
      </c>
      <c r="DI274">
        <f ref="DI274" t="array">IFERROR(INDEX(CSDA!D$1:D$500,MATCH("Trích giữ"&amp;PAYROLL!DI$2,CSDA!A$1:A$500&amp;CSDA!C$1:C$500,0)),0)</f>
        <v/>
      </c>
      <c r="DJ274">
        <f>IF(U274=0,T274*21.5%-BL274,0)</f>
        <v/>
      </c>
      <c r="DK274">
        <f ref="DK274" t="array">IFERROR(INDEX(CSDA!D$1:D$500,MATCH("Trích giữ"&amp;PAYROLL!DK$2,CSDA!A$1:A$500&amp;CSDA!C$1:C$500,0)),0)</f>
        <v/>
      </c>
      <c r="DL274">
        <f>IFERROR(INDEX(CSDA!D$1:D$500,MATCH(PAYROLL!DL$2,CSDA!C$1:C$500,0))/12,0)</f>
        <v/>
      </c>
      <c r="DM274">
        <f>SUM(DB274:DL274)</f>
        <v/>
      </c>
      <c r="DN274">
        <f>IFERROR(INDEX(ADJ!$A$1:$BZ$1000,MATCH(PAYROLL!D274,ADJ!A$1:A$500,0),MATCH(PAYROLL!DN$2,ADJ!$2:$2,0)),0)</f>
        <v/>
      </c>
      <c r="DO274">
        <f>IFERROR(SUM(BP274,DM274:DN274,CX274:DA274)-DT274,0)</f>
        <v/>
      </c>
      <c r="DP274">
        <f ref="DP274" t="array">SUM(BW274*IFERROR(INDEX(CSDA!D$1:D$500,MATCH(BW$2,CSDA!C$1:C$500,0)),0)%,CX274*IFERROR(INDEX(CSDA!D$1:D$500,MATCH(CX$2,CSDA!C$1:C$500,0)),0)%,DA274*IFERROR(INDEX(CSDA!D$1:D$500,MATCH(DA$2,CSDA!C$1:C$500,0)),0)%,DB274*IFERROR(INDEX(CSDA!D$1:D$500,MATCH(DB$2,CSDA!C$1:C$500,0)),0)%,DF274*IFERROR(INDEX(CSDA!D$1:D$500,MATCH("Phí dịch vụ"&amp;PAYROLL!DF$2,CSDA!A$1:A$500&amp;CSDA!C$1:C$500,0)),0)%,DC274*IFERROR(INDEX(CSDA!D$1:D$500,MATCH("Phí dịch vụ"&amp;PAYROLL!DC$2,CSDA!A$1:A$500&amp;CSDA!C$1:C$500,0)),0)%,DH274*IFERROR(INDEX(CSDA!D$1:D$500,MATCH("Phí dịch vụ"&amp;PAYROLL!DH$2,CSDA!A$1:A$500&amp;CSDA!C$1:C$500,0)),0)%,DJ274*IFERROR(INDEX(CSDA!D$1:D$500,MATCH("Phí dịch vụ"&amp;PAYROLL!DJ$2,CSDA!A$1:A$500&amp;CSDA!C$1:C$500,0)),0)%,BN274*IFERROR(INDEX(CSDA!D$1:D$500,MATCH(BN$2,CSDA!C$1:C$500,0)),0)%)-BN274*7%</f>
        <v/>
      </c>
      <c r="DQ274">
        <f>IFERROR(INDEX(ADJ!$A$1:$BZ$1000,MATCH(PAYROLL!D274,ADJ!A$1:A$500,0),MATCH(PAYROLL!DQ$2,ADJ!$2:$2,0)),0)</f>
        <v/>
      </c>
      <c r="DR274">
        <f>IFERROR(INDEX(ADJ!$A$1:$BZ$1000,MATCH(PAYROLL!D274,ADJ!A$1:A$500,0),MATCH(PAYROLL!DR$2,ADJ!$2:$2,0)),0)</f>
        <v/>
      </c>
      <c r="DS274">
        <f>SUM(DP274:DR274)</f>
        <v/>
      </c>
      <c r="DT274">
        <f>EK274</f>
        <v/>
      </c>
      <c r="DU274">
        <f>SUM(DO274:DR274)</f>
        <v/>
      </c>
      <c r="DV274">
        <f>ROUND(DU274*0.1,0)</f>
        <v/>
      </c>
      <c r="DW274">
        <f>DU274+DV274</f>
        <v/>
      </c>
      <c r="DZ274">
        <f>IFERROR(INDEX(ADJ!$A$1:$BZ$1000,MATCH(PAYROLL!$D274,ADJ!A$1:A$500,0),MATCH(PAYROLL!DZ$2,ADJ!$2:$2,0)),0)</f>
        <v/>
      </c>
      <c r="EA274">
        <f>IFERROR(INDEX(ADJ!$A$1:$BZ$1000,MATCH(PAYROLL!$D274,ADJ!A$1:A$500,0),MATCH(PAYROLL!EA$2,ADJ!$2:$2,0)),0)</f>
        <v/>
      </c>
      <c r="EB274">
        <f>IFERROR(INDEX(ADJ!$A$1:$BZ$1000,MATCH(PAYROLL!$D274,ADJ!A$1:A$500,0),MATCH(PAYROLL!EB$2,ADJ!$2:$2,0)),0)</f>
        <v/>
      </c>
      <c r="EC274">
        <f>IFERROR(INDEX(ADJ!$A$1:$BZ$1000,MATCH(PAYROLL!$D274,ADJ!A$1:A$500,0),MATCH(PAYROLL!EC$2,ADJ!$2:$2,0)),0)</f>
        <v/>
      </c>
      <c r="ED274">
        <f>IFERROR(INDEX(ADJ!$A$1:$BZ$1000,MATCH(PAYROLL!$D274,ADJ!A$1:A$500,0),MATCH(PAYROLL!ED$2,ADJ!$2:$2,0)),0)</f>
        <v/>
      </c>
      <c r="EE274">
        <f>IFERROR(INDEX(ADJ!$A$1:$BZ$1000,MATCH(PAYROLL!$D274,ADJ!A$1:A$500,0),MATCH(PAYROLL!EE$2,ADJ!$2:$2,0)),0)</f>
        <v/>
      </c>
      <c r="EF274">
        <f>IFERROR(INDEX(ADJ!$A$1:$BZ$1000,MATCH(PAYROLL!$D274,ADJ!A$1:A$500,0),MATCH(PAYROLL!EF$2,ADJ!$2:$2,0)),0)</f>
        <v/>
      </c>
      <c r="EG274">
        <f>IFERROR(INDEX(ADJ!$A$1:$BZ$1000,MATCH(PAYROLL!$D274,ADJ!A$1:A$500,0),MATCH(PAYROLL!EG$2,ADJ!$2:$2,0)),0)</f>
        <v/>
      </c>
      <c r="EH274">
        <f>IFERROR(INDEX(ADJ!$A$1:$BZ$1000,MATCH(PAYROLL!$D274,ADJ!A$1:A$500,0),MATCH(PAYROLL!EH$2,ADJ!$2:$2,0)),0)</f>
        <v/>
      </c>
      <c r="EI274">
        <f>IFERROR(INDEX(ADJ!$A$1:$BZ$1000,MATCH(PAYROLL!D274,ADJ!A$1:A$500,0),MATCH(PAYROLL!EI$2,ADJ!$2:$2,0)),0)</f>
        <v/>
      </c>
      <c r="EJ274">
        <f>IFERROR(INDEX(ADJ!$A$1:$BZ$1000,MATCH(PAYROLL!$D274,ADJ!A$1:A$500,0),MATCH(PAYROLL!EJ$2,ADJ!$2:$2,0)),0)</f>
        <v/>
      </c>
      <c r="EK274">
        <f>SUM(DZ274:EJ274)</f>
        <v/>
      </c>
    </row>
    <row r="275">
      <c r="A275" t="n">
        <v>273</v>
      </c>
      <c r="B275" t="inlineStr">
        <is>
          <t>Bùi Văn Siền</t>
        </is>
      </c>
      <c r="D275" t="inlineStr">
        <is>
          <t>112800-04</t>
        </is>
      </c>
      <c r="S275">
        <f>IFERROR(INDEX(PIS!$A$1:$BZ$1000,MATCH($D275,PIS!C$1:C$500,0),MATCH("Lương CB tháng trước",PIS!$1:$1,0)),0)</f>
        <v/>
      </c>
      <c r="T275">
        <f>IFERROR(INDEX(PIS!$A$1:$BZ$1000,MATCH($D275,PIS!C$1:C$500,0),MATCH("Lương CB hiện tại",PIS!$1:$1,0)),0)</f>
        <v/>
      </c>
      <c r="U275">
        <f>IFERROR(INDEX(PIS!$A$1:$BZ$1000,MATCH($D275,PIS!C$1:C$500,0),MATCH("Lương đóng BHBB",PIS!$1:$1,0)),0)</f>
        <v/>
      </c>
      <c r="V275">
        <f>IFERROR(INDEX(PIS!$A$1:$BZ$1000,MATCH($D275,PIS!C$1:C$500,0),MATCH(V$2,PIS!$2:$2,0)),0)</f>
        <v/>
      </c>
      <c r="W275">
        <f>IFERROR(INDEX(PIS!$A$1:$BZ$1000,MATCH($D275,PIS!C$1:C$500,0),MATCH(W$2,PIS!$2:$2,0)),0)</f>
        <v/>
      </c>
      <c r="X275">
        <f>IFERROR(INDEX(PIS!$A$1:$BZ$1000,MATCH($D275,PIS!C$1:C$500,0),MATCH(X$2,PIS!$2:$2,0)),0)</f>
        <v/>
      </c>
      <c r="Y275">
        <f>IFERROR(INDEX(PIS!$A$1:$BZ$1000,MATCH($D275,PIS!C$1:C$500,0),MATCH(Y$2,PIS!$2:$2,0)),0)</f>
        <v/>
      </c>
      <c r="Z275">
        <f>IFERROR(INDEX(PIS!$A$1:$BZ$1000,MATCH($D275,PIS!C$1:C$500,0),MATCH(Z$2,PIS!$2:$2,0)),0)</f>
        <v/>
      </c>
      <c r="AA275">
        <f>IFERROR(INDEX(PIS!$A$1:$BZ$1000,MATCH($D275,PIS!C$1:C$500,0),MATCH(AA$2,PIS!$2:$2,0)),0)</f>
        <v/>
      </c>
      <c r="AB275">
        <f>IFERROR(INDEX(PIS!$A$1:$BZ$1000,MATCH($D275,PIS!C$1:C$500,0),MATCH(AB$2,PIS!$2:$2,0)),0)</f>
        <v/>
      </c>
      <c r="AC275">
        <f>SUM(V275:AB275)</f>
        <v/>
      </c>
      <c r="AD275">
        <f>IFERROR(INDEX(TIMESHEET!$A$1:$AI$5000,MATCH($D275,TIMESHEET!A$1:A$500,0),MATCH("T100",TIMESHEET!$2:$2,0))-2,0)</f>
        <v/>
      </c>
      <c r="AE275">
        <f>IFERROR(INDEX(TIMESHEET!$A$1:$AI$5000,MATCH($D275,TIMESHEET!A$1:A$500,0),MATCH("T202",TIMESHEET!$2:$2,0)),0)</f>
        <v/>
      </c>
      <c r="AF275">
        <f>IFERROR(INDEX(TIMESHEET!$A$1:$AI$5000,MATCH($D275,TIMESHEET!A$1:A$500,0),MATCH("T302",TIMESHEET!$2:$2,0)),0)</f>
        <v/>
      </c>
      <c r="AG275">
        <f>IFERROR(INDEX(TIMESHEET!$A$1:$AI$5000,MATCH($D275,TIMESHEET!A$1:A$500,0),MATCH("T406",TIMESHEET!$2:$2,0)),0)</f>
        <v/>
      </c>
      <c r="AH275">
        <f>AE275+AG275</f>
        <v/>
      </c>
      <c r="AI275">
        <f>IFERROR(INDEX(TIMESHEET!$A$1:$AI$5000,MATCH($D275,TIMESHEET!A$1:A$500,0),MATCH("T701",TIMESHEET!$2:$2,0)),0)</f>
        <v/>
      </c>
      <c r="AJ275">
        <f>IFERROR(INDEX(TIMESHEET!$A$1:$AI$5000,MATCH($D275,TIMESHEET!B$1:B$500,0),MATCH("T320",TIMESHEET!$2:$2,0)),0)</f>
        <v/>
      </c>
      <c r="AK275">
        <f>IFERROR(IF(LEFT(INDEX(PIS!O$1:O$500,MATCH(D275,PIS!C$1:C$500)),1)="M",T275/AD275*SUM(AE275:AG275),T275*AD275),0)</f>
        <v/>
      </c>
      <c r="AL275">
        <f>IFERROR(INDEX(ADJ!$A$1:$BZ$1000,MATCH(PAYROLL!D275,ADJ!A$1:A$500,0),MATCH(PAYROLL!AL$2,ADJ!$2:$2,0)),0)</f>
        <v/>
      </c>
      <c r="AM275">
        <f>SUM(AK275:AL275)</f>
        <v/>
      </c>
      <c r="AN275">
        <f>IFERROR(ROUND(V275/$AD275*$AH275,0),0)</f>
        <v/>
      </c>
      <c r="AO275">
        <f>IFERROR(ROUND(W275/$AD275*$AH275,0),0)</f>
        <v/>
      </c>
      <c r="AP275">
        <f>IFERROR(ROUND(X275/$AD275*$AE275,0),0)</f>
        <v/>
      </c>
      <c r="AQ275">
        <f>IFERROR(ROUND(Y275/$AD275*$AH275,0),0)</f>
        <v/>
      </c>
      <c r="AR275">
        <f>IFERROR(ROUND(Z275/$AD275*$AH275,0),0)</f>
        <v/>
      </c>
      <c r="AS275">
        <f>IFERROR(ROUND(AA275/$AD275*$AH275,0),0)</f>
        <v/>
      </c>
      <c r="AT275">
        <f>IFERROR(IF((AE275+AF275+AG275)&gt;13,AB275,ROUND(AB275/AD275*AH275,0)),0)</f>
        <v/>
      </c>
      <c r="AU275">
        <f>IFERROR(INDEX(ADJ!$A$1:$BZ$1000,MATCH(PAYROLL!D275,ADJ!A$1:A$500,0),MATCH(PAYROLL!AU$2,ADJ!$2:$2,0)),0)</f>
        <v/>
      </c>
      <c r="AV275">
        <f>ROUND(SUM(AN275:AU275),0)</f>
        <v/>
      </c>
      <c r="AW275">
        <f>IFERROR(INDEX(TIMESHEET!$A$1:$AI$5000,MATCH(PAYROLL!D275,TIMESHEET!A$1:A$500,0),MATCH("T620",TIMESHEET!$2:$2,0)),0)</f>
        <v/>
      </c>
      <c r="AX275">
        <f>IFERROR(INDEX(TIMESHEET!$A$1:$AI$5000,MATCH(PAYROLL!D275,TIMESHEET!A$1:A$500,0),MATCH("T601",TIMESHEET!$2:$2,0)),0)</f>
        <v/>
      </c>
      <c r="AY275">
        <f>IFERROR(INDEX(TIMESHEET!$A$1:$AI$5000,MATCH(PAYROLL!D275,TIMESHEET!A$1:A$500,0),MATCH("T602",TIMESHEET!$2:$2,0)),0)</f>
        <v/>
      </c>
      <c r="AZ275">
        <f>IFERROR(INDEX(TIMESHEET!$A$1:$AI$5000,MATCH(PAYROLL!D275,TIMESHEET!A$1:A$500,0),MATCH("T603",TIMESHEET!$2:$2,0)),0)</f>
        <v/>
      </c>
      <c r="BA275">
        <f>IFERROR(INDEX(TIMESHEET!$A$1:$AI$5000,MATCH(PAYROLL!D275,TIMESHEET!A$1:A$500,0),MATCH("T611",TIMESHEET!$2:$2,0)),0)</f>
        <v/>
      </c>
      <c r="BB275">
        <f>IFERROR(INDEX(TIMESHEET!$A$1:$AI$5000,MATCH(PAYROLL!D275,TIMESHEET!A$1:A$500,0),MATCH("T612",TIMESHEET!$2:$2,0)),0)</f>
        <v/>
      </c>
      <c r="BC275">
        <f>IFERROR(INDEX(TIMESHEET!$A$1:$AI$5000,MATCH(PAYROLL!D275,TIMESHEET!A$1:A$500,0),MATCH("T613",TIMESHEET!$2:$2,0)),0)</f>
        <v/>
      </c>
      <c r="BD275">
        <f>IFERROR(INDEX(TIMESHEET!$A$1:$AI$5000,MATCH(PAYROLL!D275,TIMESHEET!A$1:A$500,0),MATCH("T500",TIMESHEET!$2:$2,0)),0)</f>
        <v/>
      </c>
      <c r="BE275">
        <f>IFERROR(IF(LEFT(INDEX(PIS!O$1:O$500,MATCH(D275,PIS!C$1:C$500)),1)="M",T275/AD275/8*(AW275+AX275*1.5+AY275*2+AZ275*3+BA275*2.1+BB275*2.7+BC275*3.9+BD275*0.3),T275/8*(AW275+AX275*1.5+AY275*2+AZ275*3+BA275*2.1+BB275*2.7+BC275*3.9+BD275*0.3)),0)</f>
        <v/>
      </c>
      <c r="BF275">
        <f>IFERROR(INDEX(ADJ!$A$1:$BZ$1000,MATCH(PAYROLL!$D275,ADJ!A$1:A$500,0),MATCH(PAYROLL!BF$2,ADJ!$2:$2,0)),0)</f>
        <v/>
      </c>
      <c r="BG275">
        <f>IFERROR(INDEX(ADJ!$A$1:$BZ$1000,MATCH(PAYROLL!D275,ADJ!A$1:A$500,0),MATCH(PAYROLL!BG$2,ADJ!$2:$2,0)),0)</f>
        <v/>
      </c>
      <c r="BH275">
        <f>IFERROR(INDEX(ADJ!$A$1:$BZ$1000,MATCH(PAYROLL!D275,ADJ!A$1:A$500,0),MATCH(PAYROLL!BH$2,ADJ!$2:$2,0)),0)</f>
        <v/>
      </c>
      <c r="BI275">
        <f>IFERROR(INDEX(ADJ!$A$1:$BZ$1000,MATCH(PAYROLL!D275,ADJ!A$1:A$500,0),MATCH(PAYROLL!BI$2,ADJ!$2:$2,0)),0)</f>
        <v/>
      </c>
      <c r="BJ275">
        <f>IFERROR(INDEX(ADJ!$A$1:$BZ$1000,MATCH(PAYROLL!D275,ADJ!A$1:A$500,0),MATCH(PAYROLL!BJ$2,ADJ!$2:$2,0)),0)</f>
        <v/>
      </c>
      <c r="BK275">
        <f>SUM(BF275:BJ275)</f>
        <v/>
      </c>
      <c r="BL275">
        <f>IFERROR(INDEX(ADJ!$A$1:$BZ$1000,MATCH(PAYROLL!D275,ADJ!A$1:A$500,0),MATCH(PAYROLL!BL$2,ADJ!$2:$2,0)),0)</f>
        <v/>
      </c>
      <c r="BM275">
        <f>IFERROR(INDEX(ADJ!$A$1:$BZ$1000,MATCH(PAYROLL!D275,ADJ!A$1:A$500,0),MATCH(PAYROLL!BM$2,ADJ!$2:$2,0)),0)</f>
        <v/>
      </c>
      <c r="BN275">
        <f>IFERROR(INDEX(ADJ!$A$1:$BZ$1000,MATCH(PAYROLL!D275,ADJ!A$1:A$500,0),MATCH(PAYROLL!BN$2,ADJ!$2:$2,0)),0)</f>
        <v/>
      </c>
      <c r="BO275">
        <f>IFERROR(INDEX(ADJ!$A$1:$BZ$1000,MATCH(PAYROLL!D275,ADJ!A$1:A$500,0),MATCH(PAYROLL!BO$2,ADJ!$2:$2,0)),0)</f>
        <v/>
      </c>
      <c r="BP275">
        <f>SUM(AM275,AV275,BE275,BK275,BL275:BO275)</f>
        <v/>
      </c>
      <c r="BQ275">
        <f>BO275</f>
        <v/>
      </c>
      <c r="BR275">
        <f>IFERROR(ROUND(IF(LEFT(INDEX(PIS!O$1:O$500,MATCH(D275,PIS!C$1:C$500)),1)="D",T275/8*(BD275*0.3),IF(LEFT(INDEX(PIS!O$1:O$500,MATCH(D275,PIS!C$1:C$500)),1)="H",T275*($BD275*0.3),T275/$AD275/8*($BD275*0.3))),0),0)</f>
        <v/>
      </c>
      <c r="BS275">
        <f>IF(AP275&lt;1,0,MIN(AP275,730000))</f>
        <v/>
      </c>
      <c r="BT275">
        <f>IFERROR(ROUND((BE275-SUM(AW275:BC275)*T275/AD275/8),0)-BR275,0)</f>
        <v/>
      </c>
      <c r="BU275">
        <f>AO275</f>
        <v/>
      </c>
      <c r="BV275">
        <f>SUM(BQ275:BU275)</f>
        <v/>
      </c>
      <c r="BW275">
        <f>BP275-BV275</f>
        <v/>
      </c>
      <c r="BX275">
        <f>IFERROR(IF(RIGHT(INDEX(PIS!O$1:O$500,MATCH(D275,PIS!C$1:C$500)),5)="Gross",MIN(U275+V275,VLOOKUP("R700",TSC!B:C,2,0)*VLOOKUP("R101",TSC!B:C,2,0))*VLOOKUP("R701",TSC!B:C,2,0)%,0),0)</f>
        <v/>
      </c>
      <c r="BY275">
        <f>IFERROR(IF(RIGHT(INDEX(PIS!O$1:O$500,MATCH(D275,PIS!C$1:C$500)),5)="Gross",MIN(U275+V275,VLOOKUP("R700",TSC!B:C,2,0)*VLOOKUP("R101",TSC!B:C,2,0))*VLOOKUP("T704",TSC!B:C,2,0)%,0),0)</f>
        <v/>
      </c>
      <c r="BZ275">
        <f>IFERROR(IF(RIGHT(INDEX(PIS!O$1:O$500,MATCH(D275,PIS!C$1:C$500)),5)="Gross",MIN(U275+V275,VLOOKUP("R700",TSC!B:C,2,0)*VLOOKUP("1",TSC!F:G,2,0))*VLOOKUP("T705",TSC!B:C,2,0)%,0),0)</f>
        <v/>
      </c>
      <c r="CA275">
        <f>IFERROR(INDEX(ADJ!$A$1:$BZ$1000,MATCH(PAYROLL!D275,ADJ!A$1:A$500,0),MATCH(PAYROLL!CA$2,ADJ!$2:$2,0)),0)</f>
        <v/>
      </c>
      <c r="CB275">
        <f>IFERROR(INDEX(ADJ!$A$1:$BZ$1000,MATCH(PAYROLL!D275,ADJ!A$1:A$500,0),MATCH(PAYROLL!CB$2,ADJ!$2:$2,0)),0)</f>
        <v/>
      </c>
      <c r="CC275">
        <f>SUM(BX275:CB275)</f>
        <v/>
      </c>
      <c r="CD275">
        <f>IFERROR(INDEX(PIS!$A$1:$BZ$1000,MATCH(PAYROLL!D275,PIS!C$1:C$500,0),MATCH(PAYROLL!CD$1,PIS!$1:$1,0)),0)</f>
        <v/>
      </c>
      <c r="CE275">
        <f>IFERROR(IF(OR(INDEX(PIS!P$1:P$500,MATCH(D275,PIS!C$1:C$500,0))="LT2",INDEX(PIS!P$1:P$500,MATCH(D275,PIS!C$1:C$500,0))="P10"),0,SUM(CC275,CD275*VLOOKUP("R601",TSC!B:C,2,0),VLOOKUP("R602",TSC!B:C,2,0))),0)</f>
        <v/>
      </c>
      <c r="CF275">
        <f>MAX(BW275-CE275,0)</f>
        <v/>
      </c>
      <c r="CG275">
        <f>IFERROR(IF(OR(RIGHT(INDEX(PIS!P$1:P$500,MATCH(D275,PIS!C$1:C$500)),5)="P10",RIGHT(INDEX(PIS!P$1:P$500,MATCH(D275,PIS!C$1:C$500)),5)="CK"),0,IF(CF275&lt;=5000000,CF275*5%,IF(CF275&lt;=10000000,CF275*10%-250000,IF(CF275&lt;=18000000,CF275*15%-750000,IF(CF275&lt;=32000000,CF275*20%-1650000,IF(CF275&lt;=52000000,CF275*25%-3250000,IF(CF275&lt;=80000000,BH275*30%-5850000,CF275*35%-9850000))))))),0)</f>
        <v/>
      </c>
      <c r="CH275">
        <f>IFERROR(IF(OR(INDEX(PIS!P$1:P$500,MATCH(D275,PIS!C$1:C$500))="LT",INDEX(PIS!P$1:P$500,MATCH(D275,PIS!C$1:C$500))="CK"),0,IF(CF275&lt;2000000,0,CF275*10%)),0)</f>
        <v/>
      </c>
      <c r="CI275">
        <f>IFERROR(INDEX(ADJ!$A$1:$BZ$1000,MATCH(PAYROLL!D275,ADJ!A$1:A$500,0),MATCH(PAYROLL!CI$2,ADJ!$2:$2,0)),0)</f>
        <v/>
      </c>
      <c r="CJ275">
        <f>IFERROR(INDEX(ADJ!$A$1:$BZ$1000,MATCH(PAYROLL!D275,ADJ!A$1:A$500,0),MATCH(PAYROLL!CJ$2,ADJ!$2:$2,0)),0)</f>
        <v/>
      </c>
      <c r="CK275">
        <f>IFERROR(INDEX(ADJ!$A$1:$BZ$1000,MATCH(PAYROLL!D275,ADJ!A$1:A$500,0),MATCH(PAYROLL!CK$2,ADJ!$2:$2,0)),0)</f>
        <v/>
      </c>
      <c r="CL275">
        <f>SUM(CG275:CK275)</f>
        <v/>
      </c>
      <c r="CM275">
        <f>ROUND(SUM(CH275:CK275),0)</f>
        <v/>
      </c>
      <c r="CN275">
        <f>IFERROR(INDEX(CSDA!D$1:D$500,MATCH($CN$2,CSDA!C$1:C$500,0))*INDEX(PIS!V$1:V$500,MATCH(D275,PIS!C$1:C$500))+INDEX(ADJ!$A$1:$BZ$1000,MATCH(PAYROLL!D275,ADJ!A$1:A$500,0),MATCH(PAYROLL!CN$2,ADJ!$2:$2,0)),0)</f>
        <v/>
      </c>
      <c r="CO275">
        <f>IFERROR(INDEX(ADJ!$A$1:$BZ$1000,MATCH(PAYROLL!D275,ADJ!A$1:A$500,0),MATCH(PAYROLL!CO$2,ADJ!$2:$2,0)),0)</f>
        <v/>
      </c>
      <c r="CP275">
        <f>IFERROR(INDEX(ADJ!$A$1:$BZ$1000,MATCH(PAYROLL!D275,ADJ!A$1:A$500,0),MATCH(PAYROLL!CP$2,ADJ!$2:$2,0)),0)</f>
        <v/>
      </c>
      <c r="CQ275">
        <f>BP275-CL275-CI275-CM275-CN275-CO275-CP275-CC275</f>
        <v/>
      </c>
      <c r="CR275">
        <f>IFERROR(IF(RIGHT(INDEX(PIS!O$1:O$500,MATCH(D275,PIS!C$1:C$500,0)),5)="Gross",MIN(U275+V275,VLOOKUP("R700",TSC!B:C,2,0)*VLOOKUP("R101",TSC!B:C,2,0))*(VLOOKUP("T711",TSC!B:C,2,0)+VLOOKUP("T712",TSC!B:C,2,0))%,MIN(T275+V275,VLOOKUP("R700",TSC!B:C,2,0)*VLOOKUP("R101",TSC!B:C,2,0))*(VLOOKUP("T711",TSC!B:C,2,0)+VLOOKUP("T712",TSC!B:C,2,0)+VLOOKUP("R701",TSC!B:C,2,0))%),0)</f>
        <v/>
      </c>
      <c r="CS275">
        <f>IFERROR(IF(RIGHT(INDEX(PIS!O$1:O$500,MATCH(D275,PIS!C$1:C$500,0)),5)="Gross",MIN(U275+V275,VLOOKUP("R700",TSC!B:C,2,0)*VLOOKUP("R101",TSC!B:C,2,0))*(VLOOKUP("T714",TSC!B:C,2,0))%,MIN(T275+V275,VLOOKUP("R700",TSC!B:C,2,0)*VLOOKUP("R101",TSC!B:C,2,0))*(VLOOKUP("T704",TSC!B:C,2,0)+VLOOKUP("T714",TSC!B:C,2,0))%),0)</f>
        <v/>
      </c>
      <c r="CT275">
        <f>IFERROR(IF(RIGHT(INDEX(PIS!O$1:O$500,MATCH(D275,PIS!C$1:C$500,0)),5)="Gross",MIN(U275+V275,VLOOKUP("R700",TSC!B:C,2,0)*VLOOKUP("R101",TSC!B:C,2,0))*VLOOKUP("T705",TSC!B:C,2,0)%,MIN(T275+V275,VLOOKUP("R700",TSC!B:C,2,0)*VLOOKUP("R101",TSC!B:C,2,0))*VLOOKUP("T705",TSC!B:C,2,0)%),0)</f>
        <v/>
      </c>
      <c r="CU275">
        <f>IFERROR(IF(RIGHT(INDEX(PIS!O$1:O$500,MATCH(D275,PIS!C$1:C$500,0)),5)="Gross",MIN(U275+V275,VLOOKUP("R700",TSC!B:C,2,0)*VLOOKUP("R101",TSC!B:C,2,0))*(VLOOKUP("T713",TSC!B:C,2,0))%,MIN(T275+V275,VLOOKUP("R700",TSC!B:C,2,0)*VLOOKUP("R101",TSC!B:C,2,0))*(VLOOKUP("T713",TSC!B:C,2,0))%),0)</f>
        <v/>
      </c>
      <c r="CV275">
        <f>IFERROR(INDEX(ADJ!$A$1:$BZ$1000,MATCH(PAYROLL!D275,ADJ!A$1:A$500,0),MATCH(PAYROLL!CV$2,ADJ!$2:$2,0)),0)</f>
        <v/>
      </c>
      <c r="CW275">
        <f>IFERROR(INDEX(ADJ!$A$1:$BZ$1000,MATCH(PAYROLL!D275,ADJ!A$1:A$500,0),MATCH(PAYROLL!CW$2,ADJ!$2:$2,0)),0)</f>
        <v/>
      </c>
      <c r="CX275">
        <f>SUM(CR275:CW275)</f>
        <v/>
      </c>
      <c r="CY275">
        <f>ROUND(IF(CR275&gt;0,T275+V275*VLOOKUP("R202",TSC!$B$1:$C$500,2,0),0),0)</f>
        <v/>
      </c>
      <c r="CZ275">
        <f>IFERROR(INDEX(CSDA!D$1:D$500,MATCH($CZ$2,CSDA!C$1:C$500,0)),0)</f>
        <v/>
      </c>
      <c r="DA275">
        <f>ROUND(T275*0.7%,0)</f>
        <v/>
      </c>
      <c r="DB275">
        <f>ROUND(T275/12,0)</f>
        <v/>
      </c>
      <c r="DC275">
        <f ref="DC275" t="array">IFERROR(INDEX(CSDA!D$1:D$500,MATCH("Trích giữ"&amp;PAYROLL!DC$2,CSDA!A$1:A$500&amp;CSDA!C$1:C$500,0)),0)</f>
        <v/>
      </c>
      <c r="DD275">
        <f ref="DD275" t="array">IFERROR(INDEX(CSDA!D$1:D$500,MATCH("Trích giữ"&amp;PAYROLL!DD$2,CSDA!A$1:A$500&amp;CSDA!C$1:C$500,0)),0)</f>
        <v/>
      </c>
      <c r="DE275">
        <f ref="DE275" t="array">IFERROR(INDEX(CSDA!D$1:D$500,MATCH("Trích giữ"&amp;PAYROLL!DE$2,CSDA!A$1:A$500&amp;CSDA!C$1:C$500,0)),0)</f>
        <v/>
      </c>
      <c r="DF275">
        <f>IFERROR(INDEX(CSDA!D$1:D$500,MATCH(PAYROLL!DF$2,CSDA!C$1:C$500,0)),0)</f>
        <v/>
      </c>
      <c r="DG275">
        <f ref="DG275" t="array">IFERROR(INDEX(CSDA!D$1:D$500,MATCH("Trích giữ"&amp;PAYROLL!DG$2,CSDA!A$1:A$500&amp;CSDA!C$1:C$500,0)),0)</f>
        <v/>
      </c>
      <c r="DH275">
        <f>ROUND(T275/26,0)</f>
        <v/>
      </c>
      <c r="DI275">
        <f ref="DI275" t="array">IFERROR(INDEX(CSDA!D$1:D$500,MATCH("Trích giữ"&amp;PAYROLL!DI$2,CSDA!A$1:A$500&amp;CSDA!C$1:C$500,0)),0)</f>
        <v/>
      </c>
      <c r="DJ275">
        <f>IF(U275=0,T275*21.5%-BL275,0)</f>
        <v/>
      </c>
      <c r="DK275">
        <f ref="DK275" t="array">IFERROR(INDEX(CSDA!D$1:D$500,MATCH("Trích giữ"&amp;PAYROLL!DK$2,CSDA!A$1:A$500&amp;CSDA!C$1:C$500,0)),0)</f>
        <v/>
      </c>
      <c r="DL275">
        <f>IFERROR(INDEX(CSDA!D$1:D$500,MATCH(PAYROLL!DL$2,CSDA!C$1:C$500,0))/12,0)</f>
        <v/>
      </c>
      <c r="DM275">
        <f>SUM(DB275:DL275)</f>
        <v/>
      </c>
      <c r="DN275">
        <f>IFERROR(INDEX(ADJ!$A$1:$BZ$1000,MATCH(PAYROLL!D275,ADJ!A$1:A$500,0),MATCH(PAYROLL!DN$2,ADJ!$2:$2,0)),0)</f>
        <v/>
      </c>
      <c r="DO275">
        <f>IFERROR(SUM(BP275,DM275:DN275,CX275:DA275)-DT275,0)</f>
        <v/>
      </c>
      <c r="DP275">
        <f ref="DP275" t="array">SUM(BW275*IFERROR(INDEX(CSDA!D$1:D$500,MATCH(BW$2,CSDA!C$1:C$500,0)),0)%,CX275*IFERROR(INDEX(CSDA!D$1:D$500,MATCH(CX$2,CSDA!C$1:C$500,0)),0)%,DA275*IFERROR(INDEX(CSDA!D$1:D$500,MATCH(DA$2,CSDA!C$1:C$500,0)),0)%,DB275*IFERROR(INDEX(CSDA!D$1:D$500,MATCH(DB$2,CSDA!C$1:C$500,0)),0)%,DF275*IFERROR(INDEX(CSDA!D$1:D$500,MATCH("Phí dịch vụ"&amp;PAYROLL!DF$2,CSDA!A$1:A$500&amp;CSDA!C$1:C$500,0)),0)%,DC275*IFERROR(INDEX(CSDA!D$1:D$500,MATCH("Phí dịch vụ"&amp;PAYROLL!DC$2,CSDA!A$1:A$500&amp;CSDA!C$1:C$500,0)),0)%,DH275*IFERROR(INDEX(CSDA!D$1:D$500,MATCH("Phí dịch vụ"&amp;PAYROLL!DH$2,CSDA!A$1:A$500&amp;CSDA!C$1:C$500,0)),0)%,DJ275*IFERROR(INDEX(CSDA!D$1:D$500,MATCH("Phí dịch vụ"&amp;PAYROLL!DJ$2,CSDA!A$1:A$500&amp;CSDA!C$1:C$500,0)),0)%,BN275*IFERROR(INDEX(CSDA!D$1:D$500,MATCH(BN$2,CSDA!C$1:C$500,0)),0)%)-BN275*7%</f>
        <v/>
      </c>
      <c r="DQ275">
        <f>IFERROR(INDEX(ADJ!$A$1:$BZ$1000,MATCH(PAYROLL!D275,ADJ!A$1:A$500,0),MATCH(PAYROLL!DQ$2,ADJ!$2:$2,0)),0)</f>
        <v/>
      </c>
      <c r="DR275">
        <f>IFERROR(INDEX(ADJ!$A$1:$BZ$1000,MATCH(PAYROLL!D275,ADJ!A$1:A$500,0),MATCH(PAYROLL!DR$2,ADJ!$2:$2,0)),0)</f>
        <v/>
      </c>
      <c r="DS275">
        <f>SUM(DP275:DR275)</f>
        <v/>
      </c>
      <c r="DT275">
        <f>EK275</f>
        <v/>
      </c>
      <c r="DU275">
        <f>SUM(DO275:DR275)</f>
        <v/>
      </c>
      <c r="DV275">
        <f>ROUND(DU275*0.1,0)</f>
        <v/>
      </c>
      <c r="DW275">
        <f>DU275+DV275</f>
        <v/>
      </c>
      <c r="DZ275">
        <f>IFERROR(INDEX(ADJ!$A$1:$BZ$1000,MATCH(PAYROLL!$D275,ADJ!A$1:A$500,0),MATCH(PAYROLL!DZ$2,ADJ!$2:$2,0)),0)</f>
        <v/>
      </c>
      <c r="EA275">
        <f>IFERROR(INDEX(ADJ!$A$1:$BZ$1000,MATCH(PAYROLL!$D275,ADJ!A$1:A$500,0),MATCH(PAYROLL!EA$2,ADJ!$2:$2,0)),0)</f>
        <v/>
      </c>
      <c r="EB275">
        <f>IFERROR(INDEX(ADJ!$A$1:$BZ$1000,MATCH(PAYROLL!$D275,ADJ!A$1:A$500,0),MATCH(PAYROLL!EB$2,ADJ!$2:$2,0)),0)</f>
        <v/>
      </c>
      <c r="EC275">
        <f>IFERROR(INDEX(ADJ!$A$1:$BZ$1000,MATCH(PAYROLL!$D275,ADJ!A$1:A$500,0),MATCH(PAYROLL!EC$2,ADJ!$2:$2,0)),0)</f>
        <v/>
      </c>
      <c r="ED275">
        <f>IFERROR(INDEX(ADJ!$A$1:$BZ$1000,MATCH(PAYROLL!$D275,ADJ!A$1:A$500,0),MATCH(PAYROLL!ED$2,ADJ!$2:$2,0)),0)</f>
        <v/>
      </c>
      <c r="EE275">
        <f>IFERROR(INDEX(ADJ!$A$1:$BZ$1000,MATCH(PAYROLL!$D275,ADJ!A$1:A$500,0),MATCH(PAYROLL!EE$2,ADJ!$2:$2,0)),0)</f>
        <v/>
      </c>
      <c r="EF275">
        <f>IFERROR(INDEX(ADJ!$A$1:$BZ$1000,MATCH(PAYROLL!$D275,ADJ!A$1:A$500,0),MATCH(PAYROLL!EF$2,ADJ!$2:$2,0)),0)</f>
        <v/>
      </c>
      <c r="EG275">
        <f>IFERROR(INDEX(ADJ!$A$1:$BZ$1000,MATCH(PAYROLL!$D275,ADJ!A$1:A$500,0),MATCH(PAYROLL!EG$2,ADJ!$2:$2,0)),0)</f>
        <v/>
      </c>
      <c r="EH275">
        <f>IFERROR(INDEX(ADJ!$A$1:$BZ$1000,MATCH(PAYROLL!$D275,ADJ!A$1:A$500,0),MATCH(PAYROLL!EH$2,ADJ!$2:$2,0)),0)</f>
        <v/>
      </c>
      <c r="EI275">
        <f>IFERROR(INDEX(ADJ!$A$1:$BZ$1000,MATCH(PAYROLL!D275,ADJ!A$1:A$500,0),MATCH(PAYROLL!EI$2,ADJ!$2:$2,0)),0)</f>
        <v/>
      </c>
      <c r="EJ275">
        <f>IFERROR(INDEX(ADJ!$A$1:$BZ$1000,MATCH(PAYROLL!$D275,ADJ!A$1:A$500,0),MATCH(PAYROLL!EJ$2,ADJ!$2:$2,0)),0)</f>
        <v/>
      </c>
      <c r="EK275">
        <f>SUM(DZ275:EJ275)</f>
        <v/>
      </c>
    </row>
    <row r="276">
      <c r="A276" t="n">
        <v>274</v>
      </c>
      <c r="B276" t="inlineStr">
        <is>
          <t>Bùi Văn Hải</t>
        </is>
      </c>
      <c r="D276" t="inlineStr">
        <is>
          <t>158879-01</t>
        </is>
      </c>
      <c r="S276">
        <f>IFERROR(INDEX(PIS!$A$1:$BZ$1000,MATCH($D276,PIS!C$1:C$500,0),MATCH("Lương CB tháng trước",PIS!$1:$1,0)),0)</f>
        <v/>
      </c>
      <c r="T276">
        <f>IFERROR(INDEX(PIS!$A$1:$BZ$1000,MATCH($D276,PIS!C$1:C$500,0),MATCH("Lương CB hiện tại",PIS!$1:$1,0)),0)</f>
        <v/>
      </c>
      <c r="U276">
        <f>IFERROR(INDEX(PIS!$A$1:$BZ$1000,MATCH($D276,PIS!C$1:C$500,0),MATCH("Lương đóng BHBB",PIS!$1:$1,0)),0)</f>
        <v/>
      </c>
      <c r="V276">
        <f>IFERROR(INDEX(PIS!$A$1:$BZ$1000,MATCH($D276,PIS!C$1:C$500,0),MATCH(V$2,PIS!$2:$2,0)),0)</f>
        <v/>
      </c>
      <c r="W276">
        <f>IFERROR(INDEX(PIS!$A$1:$BZ$1000,MATCH($D276,PIS!C$1:C$500,0),MATCH(W$2,PIS!$2:$2,0)),0)</f>
        <v/>
      </c>
      <c r="X276">
        <f>IFERROR(INDEX(PIS!$A$1:$BZ$1000,MATCH($D276,PIS!C$1:C$500,0),MATCH(X$2,PIS!$2:$2,0)),0)</f>
        <v/>
      </c>
      <c r="Y276">
        <f>IFERROR(INDEX(PIS!$A$1:$BZ$1000,MATCH($D276,PIS!C$1:C$500,0),MATCH(Y$2,PIS!$2:$2,0)),0)</f>
        <v/>
      </c>
      <c r="Z276">
        <f>IFERROR(INDEX(PIS!$A$1:$BZ$1000,MATCH($D276,PIS!C$1:C$500,0),MATCH(Z$2,PIS!$2:$2,0)),0)</f>
        <v/>
      </c>
      <c r="AA276">
        <f>IFERROR(INDEX(PIS!$A$1:$BZ$1000,MATCH($D276,PIS!C$1:C$500,0),MATCH(AA$2,PIS!$2:$2,0)),0)</f>
        <v/>
      </c>
      <c r="AB276">
        <f>IFERROR(INDEX(PIS!$A$1:$BZ$1000,MATCH($D276,PIS!C$1:C$500,0),MATCH(AB$2,PIS!$2:$2,0)),0)</f>
        <v/>
      </c>
      <c r="AC276">
        <f>SUM(V276:AB276)</f>
        <v/>
      </c>
      <c r="AD276">
        <f>IFERROR(INDEX(TIMESHEET!$A$1:$AI$5000,MATCH($D276,TIMESHEET!A$1:A$500,0),MATCH("T100",TIMESHEET!$2:$2,0))-2,0)</f>
        <v/>
      </c>
      <c r="AE276">
        <f>IFERROR(INDEX(TIMESHEET!$A$1:$AI$5000,MATCH($D276,TIMESHEET!A$1:A$500,0),MATCH("T202",TIMESHEET!$2:$2,0)),0)</f>
        <v/>
      </c>
      <c r="AF276">
        <f>IFERROR(INDEX(TIMESHEET!$A$1:$AI$5000,MATCH($D276,TIMESHEET!A$1:A$500,0),MATCH("T302",TIMESHEET!$2:$2,0)),0)</f>
        <v/>
      </c>
      <c r="AG276">
        <f>IFERROR(INDEX(TIMESHEET!$A$1:$AI$5000,MATCH($D276,TIMESHEET!A$1:A$500,0),MATCH("T406",TIMESHEET!$2:$2,0)),0)</f>
        <v/>
      </c>
      <c r="AH276">
        <f>AE276+AG276</f>
        <v/>
      </c>
      <c r="AI276">
        <f>IFERROR(INDEX(TIMESHEET!$A$1:$AI$5000,MATCH($D276,TIMESHEET!A$1:A$500,0),MATCH("T701",TIMESHEET!$2:$2,0)),0)</f>
        <v/>
      </c>
      <c r="AJ276">
        <f>IFERROR(INDEX(TIMESHEET!$A$1:$AI$5000,MATCH($D276,TIMESHEET!B$1:B$500,0),MATCH("T320",TIMESHEET!$2:$2,0)),0)</f>
        <v/>
      </c>
      <c r="AK276">
        <f>IFERROR(IF(LEFT(INDEX(PIS!O$1:O$500,MATCH(D276,PIS!C$1:C$500)),1)="M",T276/AD276*SUM(AE276:AG276),T276*AD276),0)</f>
        <v/>
      </c>
      <c r="AL276">
        <f>IFERROR(INDEX(ADJ!$A$1:$BZ$1000,MATCH(PAYROLL!D276,ADJ!A$1:A$500,0),MATCH(PAYROLL!AL$2,ADJ!$2:$2,0)),0)</f>
        <v/>
      </c>
      <c r="AM276">
        <f>SUM(AK276:AL276)</f>
        <v/>
      </c>
      <c r="AN276">
        <f>IFERROR(ROUND(V276/$AD276*$AH276,0),0)</f>
        <v/>
      </c>
      <c r="AO276">
        <f>IFERROR(ROUND(W276/$AD276*$AH276,0),0)</f>
        <v/>
      </c>
      <c r="AP276">
        <f>IFERROR(ROUND(X276/$AD276*$AE276,0),0)</f>
        <v/>
      </c>
      <c r="AQ276">
        <f>IFERROR(ROUND(Y276/$AD276*$AH276,0),0)</f>
        <v/>
      </c>
      <c r="AR276">
        <f>IFERROR(ROUND(Z276/$AD276*$AH276,0),0)</f>
        <v/>
      </c>
      <c r="AS276">
        <f>IFERROR(ROUND(AA276/$AD276*$AH276,0),0)</f>
        <v/>
      </c>
      <c r="AT276">
        <f>IFERROR(IF((AE276+AF276+AG276)&gt;13,AB276,ROUND(AB276/AD276*AH276,0)),0)</f>
        <v/>
      </c>
      <c r="AU276">
        <f>IFERROR(INDEX(ADJ!$A$1:$BZ$1000,MATCH(PAYROLL!D276,ADJ!A$1:A$500,0),MATCH(PAYROLL!AU$2,ADJ!$2:$2,0)),0)</f>
        <v/>
      </c>
      <c r="AV276">
        <f>ROUND(SUM(AN276:AU276),0)</f>
        <v/>
      </c>
      <c r="AW276">
        <f>IFERROR(INDEX(TIMESHEET!$A$1:$AI$5000,MATCH(PAYROLL!D276,TIMESHEET!A$1:A$500,0),MATCH("T620",TIMESHEET!$2:$2,0)),0)</f>
        <v/>
      </c>
      <c r="AX276">
        <f>IFERROR(INDEX(TIMESHEET!$A$1:$AI$5000,MATCH(PAYROLL!D276,TIMESHEET!A$1:A$500,0),MATCH("T601",TIMESHEET!$2:$2,0)),0)</f>
        <v/>
      </c>
      <c r="AY276">
        <f>IFERROR(INDEX(TIMESHEET!$A$1:$AI$5000,MATCH(PAYROLL!D276,TIMESHEET!A$1:A$500,0),MATCH("T602",TIMESHEET!$2:$2,0)),0)</f>
        <v/>
      </c>
      <c r="AZ276">
        <f>IFERROR(INDEX(TIMESHEET!$A$1:$AI$5000,MATCH(PAYROLL!D276,TIMESHEET!A$1:A$500,0),MATCH("T603",TIMESHEET!$2:$2,0)),0)</f>
        <v/>
      </c>
      <c r="BA276">
        <f>IFERROR(INDEX(TIMESHEET!$A$1:$AI$5000,MATCH(PAYROLL!D276,TIMESHEET!A$1:A$500,0),MATCH("T611",TIMESHEET!$2:$2,0)),0)</f>
        <v/>
      </c>
      <c r="BB276">
        <f>IFERROR(INDEX(TIMESHEET!$A$1:$AI$5000,MATCH(PAYROLL!D276,TIMESHEET!A$1:A$500,0),MATCH("T612",TIMESHEET!$2:$2,0)),0)</f>
        <v/>
      </c>
      <c r="BC276">
        <f>IFERROR(INDEX(TIMESHEET!$A$1:$AI$5000,MATCH(PAYROLL!D276,TIMESHEET!A$1:A$500,0),MATCH("T613",TIMESHEET!$2:$2,0)),0)</f>
        <v/>
      </c>
      <c r="BD276">
        <f>IFERROR(INDEX(TIMESHEET!$A$1:$AI$5000,MATCH(PAYROLL!D276,TIMESHEET!A$1:A$500,0),MATCH("T500",TIMESHEET!$2:$2,0)),0)</f>
        <v/>
      </c>
      <c r="BE276">
        <f>IFERROR(IF(LEFT(INDEX(PIS!O$1:O$500,MATCH(D276,PIS!C$1:C$500)),1)="M",T276/AD276/8*(AW276+AX276*1.5+AY276*2+AZ276*3+BA276*2.1+BB276*2.7+BC276*3.9+BD276*0.3),T276/8*(AW276+AX276*1.5+AY276*2+AZ276*3+BA276*2.1+BB276*2.7+BC276*3.9+BD276*0.3)),0)</f>
        <v/>
      </c>
      <c r="BF276">
        <f>IFERROR(INDEX(ADJ!$A$1:$BZ$1000,MATCH(PAYROLL!$D276,ADJ!A$1:A$500,0),MATCH(PAYROLL!BF$2,ADJ!$2:$2,0)),0)</f>
        <v/>
      </c>
      <c r="BG276">
        <f>IFERROR(INDEX(ADJ!$A$1:$BZ$1000,MATCH(PAYROLL!D276,ADJ!A$1:A$500,0),MATCH(PAYROLL!BG$2,ADJ!$2:$2,0)),0)</f>
        <v/>
      </c>
      <c r="BH276">
        <f>IFERROR(INDEX(ADJ!$A$1:$BZ$1000,MATCH(PAYROLL!D276,ADJ!A$1:A$500,0),MATCH(PAYROLL!BH$2,ADJ!$2:$2,0)),0)</f>
        <v/>
      </c>
      <c r="BI276">
        <f>IFERROR(INDEX(ADJ!$A$1:$BZ$1000,MATCH(PAYROLL!D276,ADJ!A$1:A$500,0),MATCH(PAYROLL!BI$2,ADJ!$2:$2,0)),0)</f>
        <v/>
      </c>
      <c r="BJ276">
        <f>IFERROR(INDEX(ADJ!$A$1:$BZ$1000,MATCH(PAYROLL!D276,ADJ!A$1:A$500,0),MATCH(PAYROLL!BJ$2,ADJ!$2:$2,0)),0)</f>
        <v/>
      </c>
      <c r="BK276">
        <f>SUM(BF276:BJ276)</f>
        <v/>
      </c>
      <c r="BL276">
        <f>IFERROR(INDEX(ADJ!$A$1:$BZ$1000,MATCH(PAYROLL!D276,ADJ!A$1:A$500,0),MATCH(PAYROLL!BL$2,ADJ!$2:$2,0)),0)</f>
        <v/>
      </c>
      <c r="BM276">
        <f>IFERROR(INDEX(ADJ!$A$1:$BZ$1000,MATCH(PAYROLL!D276,ADJ!A$1:A$500,0),MATCH(PAYROLL!BM$2,ADJ!$2:$2,0)),0)</f>
        <v/>
      </c>
      <c r="BN276">
        <f>IFERROR(INDEX(ADJ!$A$1:$BZ$1000,MATCH(PAYROLL!D276,ADJ!A$1:A$500,0),MATCH(PAYROLL!BN$2,ADJ!$2:$2,0)),0)</f>
        <v/>
      </c>
      <c r="BO276">
        <f>IFERROR(INDEX(ADJ!$A$1:$BZ$1000,MATCH(PAYROLL!D276,ADJ!A$1:A$500,0),MATCH(PAYROLL!BO$2,ADJ!$2:$2,0)),0)</f>
        <v/>
      </c>
      <c r="BP276">
        <f>SUM(AM276,AV276,BE276,BK276,BL276:BO276)</f>
        <v/>
      </c>
      <c r="BQ276">
        <f>BO276</f>
        <v/>
      </c>
      <c r="BR276">
        <f>IFERROR(ROUND(IF(LEFT(INDEX(PIS!O$1:O$500,MATCH(D276,PIS!C$1:C$500)),1)="D",T276/8*(BD276*0.3),IF(LEFT(INDEX(PIS!O$1:O$500,MATCH(D276,PIS!C$1:C$500)),1)="H",T276*($BD276*0.3),T276/$AD276/8*($BD276*0.3))),0),0)</f>
        <v/>
      </c>
      <c r="BS276">
        <f>IF(AP276&lt;1,0,MIN(AP276,730000))</f>
        <v/>
      </c>
      <c r="BT276">
        <f>IFERROR(ROUND((BE276-SUM(AW276:BC276)*T276/AD276/8),0)-BR276,0)</f>
        <v/>
      </c>
      <c r="BU276">
        <f>AO276</f>
        <v/>
      </c>
      <c r="BV276">
        <f>SUM(BQ276:BU276)</f>
        <v/>
      </c>
      <c r="BW276">
        <f>BP276-BV276</f>
        <v/>
      </c>
      <c r="BX276">
        <f>IFERROR(IF(RIGHT(INDEX(PIS!O$1:O$500,MATCH(D276,PIS!C$1:C$500)),5)="Gross",MIN(U276+V276,VLOOKUP("R700",TSC!B:C,2,0)*VLOOKUP("R101",TSC!B:C,2,0))*VLOOKUP("R701",TSC!B:C,2,0)%,0),0)</f>
        <v/>
      </c>
      <c r="BY276">
        <f>IFERROR(IF(RIGHT(INDEX(PIS!O$1:O$500,MATCH(D276,PIS!C$1:C$500)),5)="Gross",MIN(U276+V276,VLOOKUP("R700",TSC!B:C,2,0)*VLOOKUP("R101",TSC!B:C,2,0))*VLOOKUP("T704",TSC!B:C,2,0)%,0),0)</f>
        <v/>
      </c>
      <c r="BZ276">
        <f>IFERROR(IF(RIGHT(INDEX(PIS!O$1:O$500,MATCH(D276,PIS!C$1:C$500)),5)="Gross",MIN(U276+V276,VLOOKUP("R700",TSC!B:C,2,0)*VLOOKUP("1",TSC!F:G,2,0))*VLOOKUP("T705",TSC!B:C,2,0)%,0),0)</f>
        <v/>
      </c>
      <c r="CA276">
        <f>IFERROR(INDEX(ADJ!$A$1:$BZ$1000,MATCH(PAYROLL!D276,ADJ!A$1:A$500,0),MATCH(PAYROLL!CA$2,ADJ!$2:$2,0)),0)</f>
        <v/>
      </c>
      <c r="CB276">
        <f>IFERROR(INDEX(ADJ!$A$1:$BZ$1000,MATCH(PAYROLL!D276,ADJ!A$1:A$500,0),MATCH(PAYROLL!CB$2,ADJ!$2:$2,0)),0)</f>
        <v/>
      </c>
      <c r="CC276">
        <f>SUM(BX276:CB276)</f>
        <v/>
      </c>
      <c r="CD276">
        <f>IFERROR(INDEX(PIS!$A$1:$BZ$1000,MATCH(PAYROLL!D276,PIS!C$1:C$500,0),MATCH(PAYROLL!CD$1,PIS!$1:$1,0)),0)</f>
        <v/>
      </c>
      <c r="CE276">
        <f>IFERROR(IF(OR(INDEX(PIS!P$1:P$500,MATCH(D276,PIS!C$1:C$500,0))="LT2",INDEX(PIS!P$1:P$500,MATCH(D276,PIS!C$1:C$500,0))="P10"),0,SUM(CC276,CD276*VLOOKUP("R601",TSC!B:C,2,0),VLOOKUP("R602",TSC!B:C,2,0))),0)</f>
        <v/>
      </c>
      <c r="CF276">
        <f>MAX(BW276-CE276,0)</f>
        <v/>
      </c>
      <c r="CG276">
        <f>IFERROR(IF(OR(RIGHT(INDEX(PIS!P$1:P$500,MATCH(D276,PIS!C$1:C$500)),5)="P10",RIGHT(INDEX(PIS!P$1:P$500,MATCH(D276,PIS!C$1:C$500)),5)="CK"),0,IF(CF276&lt;=5000000,CF276*5%,IF(CF276&lt;=10000000,CF276*10%-250000,IF(CF276&lt;=18000000,CF276*15%-750000,IF(CF276&lt;=32000000,CF276*20%-1650000,IF(CF276&lt;=52000000,CF276*25%-3250000,IF(CF276&lt;=80000000,BH276*30%-5850000,CF276*35%-9850000))))))),0)</f>
        <v/>
      </c>
      <c r="CH276">
        <f>IFERROR(IF(OR(INDEX(PIS!P$1:P$500,MATCH(D276,PIS!C$1:C$500))="LT",INDEX(PIS!P$1:P$500,MATCH(D276,PIS!C$1:C$500))="CK"),0,IF(CF276&lt;2000000,0,CF276*10%)),0)</f>
        <v/>
      </c>
      <c r="CI276">
        <f>IFERROR(INDEX(ADJ!$A$1:$BZ$1000,MATCH(PAYROLL!D276,ADJ!A$1:A$500,0),MATCH(PAYROLL!CI$2,ADJ!$2:$2,0)),0)</f>
        <v/>
      </c>
      <c r="CJ276">
        <f>IFERROR(INDEX(ADJ!$A$1:$BZ$1000,MATCH(PAYROLL!D276,ADJ!A$1:A$500,0),MATCH(PAYROLL!CJ$2,ADJ!$2:$2,0)),0)</f>
        <v/>
      </c>
      <c r="CK276">
        <f>IFERROR(INDEX(ADJ!$A$1:$BZ$1000,MATCH(PAYROLL!D276,ADJ!A$1:A$500,0),MATCH(PAYROLL!CK$2,ADJ!$2:$2,0)),0)</f>
        <v/>
      </c>
      <c r="CL276">
        <f>SUM(CG276:CK276)</f>
        <v/>
      </c>
      <c r="CM276">
        <f>ROUND(SUM(CH276:CK276),0)</f>
        <v/>
      </c>
      <c r="CN276">
        <f>IFERROR(INDEX(CSDA!D$1:D$500,MATCH($CN$2,CSDA!C$1:C$500,0))*INDEX(PIS!V$1:V$500,MATCH(D276,PIS!C$1:C$500))+INDEX(ADJ!$A$1:$BZ$1000,MATCH(PAYROLL!D276,ADJ!A$1:A$500,0),MATCH(PAYROLL!CN$2,ADJ!$2:$2,0)),0)</f>
        <v/>
      </c>
      <c r="CO276">
        <f>IFERROR(INDEX(ADJ!$A$1:$BZ$1000,MATCH(PAYROLL!D276,ADJ!A$1:A$500,0),MATCH(PAYROLL!CO$2,ADJ!$2:$2,0)),0)</f>
        <v/>
      </c>
      <c r="CP276">
        <f>IFERROR(INDEX(ADJ!$A$1:$BZ$1000,MATCH(PAYROLL!D276,ADJ!A$1:A$500,0),MATCH(PAYROLL!CP$2,ADJ!$2:$2,0)),0)</f>
        <v/>
      </c>
      <c r="CQ276">
        <f>BP276-CL276-CI276-CM276-CN276-CO276-CP276-CC276</f>
        <v/>
      </c>
      <c r="CR276">
        <f>IFERROR(IF(RIGHT(INDEX(PIS!O$1:O$500,MATCH(D276,PIS!C$1:C$500,0)),5)="Gross",MIN(U276+V276,VLOOKUP("R700",TSC!B:C,2,0)*VLOOKUP("R101",TSC!B:C,2,0))*(VLOOKUP("T711",TSC!B:C,2,0)+VLOOKUP("T712",TSC!B:C,2,0))%,MIN(T276+V276,VLOOKUP("R700",TSC!B:C,2,0)*VLOOKUP("R101",TSC!B:C,2,0))*(VLOOKUP("T711",TSC!B:C,2,0)+VLOOKUP("T712",TSC!B:C,2,0)+VLOOKUP("R701",TSC!B:C,2,0))%),0)</f>
        <v/>
      </c>
      <c r="CS276">
        <f>IFERROR(IF(RIGHT(INDEX(PIS!O$1:O$500,MATCH(D276,PIS!C$1:C$500,0)),5)="Gross",MIN(U276+V276,VLOOKUP("R700",TSC!B:C,2,0)*VLOOKUP("R101",TSC!B:C,2,0))*(VLOOKUP("T714",TSC!B:C,2,0))%,MIN(T276+V276,VLOOKUP("R700",TSC!B:C,2,0)*VLOOKUP("R101",TSC!B:C,2,0))*(VLOOKUP("T704",TSC!B:C,2,0)+VLOOKUP("T714",TSC!B:C,2,0))%),0)</f>
        <v/>
      </c>
      <c r="CT276">
        <f>IFERROR(IF(RIGHT(INDEX(PIS!O$1:O$500,MATCH(D276,PIS!C$1:C$500,0)),5)="Gross",MIN(U276+V276,VLOOKUP("R700",TSC!B:C,2,0)*VLOOKUP("R101",TSC!B:C,2,0))*VLOOKUP("T705",TSC!B:C,2,0)%,MIN(T276+V276,VLOOKUP("R700",TSC!B:C,2,0)*VLOOKUP("R101",TSC!B:C,2,0))*VLOOKUP("T705",TSC!B:C,2,0)%),0)</f>
        <v/>
      </c>
      <c r="CU276">
        <f>IFERROR(IF(RIGHT(INDEX(PIS!O$1:O$500,MATCH(D276,PIS!C$1:C$500,0)),5)="Gross",MIN(U276+V276,VLOOKUP("R700",TSC!B:C,2,0)*VLOOKUP("R101",TSC!B:C,2,0))*(VLOOKUP("T713",TSC!B:C,2,0))%,MIN(T276+V276,VLOOKUP("R700",TSC!B:C,2,0)*VLOOKUP("R101",TSC!B:C,2,0))*(VLOOKUP("T713",TSC!B:C,2,0))%),0)</f>
        <v/>
      </c>
      <c r="CV276">
        <f>IFERROR(INDEX(ADJ!$A$1:$BZ$1000,MATCH(PAYROLL!D276,ADJ!A$1:A$500,0),MATCH(PAYROLL!CV$2,ADJ!$2:$2,0)),0)</f>
        <v/>
      </c>
      <c r="CW276">
        <f>IFERROR(INDEX(ADJ!$A$1:$BZ$1000,MATCH(PAYROLL!D276,ADJ!A$1:A$500,0),MATCH(PAYROLL!CW$2,ADJ!$2:$2,0)),0)</f>
        <v/>
      </c>
      <c r="CX276">
        <f>SUM(CR276:CW276)</f>
        <v/>
      </c>
      <c r="CY276">
        <f>ROUND(IF(CR276&gt;0,T276+V276*VLOOKUP("R202",TSC!$B$1:$C$500,2,0),0),0)</f>
        <v/>
      </c>
      <c r="CZ276">
        <f>IFERROR(INDEX(CSDA!D$1:D$500,MATCH($CZ$2,CSDA!C$1:C$500,0)),0)</f>
        <v/>
      </c>
      <c r="DA276">
        <f>ROUND(T276*0.7%,0)</f>
        <v/>
      </c>
      <c r="DB276">
        <f>ROUND(T276/12,0)</f>
        <v/>
      </c>
      <c r="DC276">
        <f ref="DC276" t="array">IFERROR(INDEX(CSDA!D$1:D$500,MATCH("Trích giữ"&amp;PAYROLL!DC$2,CSDA!A$1:A$500&amp;CSDA!C$1:C$500,0)),0)</f>
        <v/>
      </c>
      <c r="DD276">
        <f ref="DD276" t="array">IFERROR(INDEX(CSDA!D$1:D$500,MATCH("Trích giữ"&amp;PAYROLL!DD$2,CSDA!A$1:A$500&amp;CSDA!C$1:C$500,0)),0)</f>
        <v/>
      </c>
      <c r="DE276">
        <f ref="DE276" t="array">IFERROR(INDEX(CSDA!D$1:D$500,MATCH("Trích giữ"&amp;PAYROLL!DE$2,CSDA!A$1:A$500&amp;CSDA!C$1:C$500,0)),0)</f>
        <v/>
      </c>
      <c r="DF276">
        <f>IFERROR(INDEX(CSDA!D$1:D$500,MATCH(PAYROLL!DF$2,CSDA!C$1:C$500,0)),0)</f>
        <v/>
      </c>
      <c r="DG276">
        <f ref="DG276" t="array">IFERROR(INDEX(CSDA!D$1:D$500,MATCH("Trích giữ"&amp;PAYROLL!DG$2,CSDA!A$1:A$500&amp;CSDA!C$1:C$500,0)),0)</f>
        <v/>
      </c>
      <c r="DH276">
        <f>ROUND(T276/26,0)</f>
        <v/>
      </c>
      <c r="DI276">
        <f ref="DI276" t="array">IFERROR(INDEX(CSDA!D$1:D$500,MATCH("Trích giữ"&amp;PAYROLL!DI$2,CSDA!A$1:A$500&amp;CSDA!C$1:C$500,0)),0)</f>
        <v/>
      </c>
      <c r="DJ276">
        <f>IF(U276=0,T276*21.5%-BL276,0)</f>
        <v/>
      </c>
      <c r="DK276">
        <f ref="DK276" t="array">IFERROR(INDEX(CSDA!D$1:D$500,MATCH("Trích giữ"&amp;PAYROLL!DK$2,CSDA!A$1:A$500&amp;CSDA!C$1:C$500,0)),0)</f>
        <v/>
      </c>
      <c r="DL276">
        <f>IFERROR(INDEX(CSDA!D$1:D$500,MATCH(PAYROLL!DL$2,CSDA!C$1:C$500,0))/12,0)</f>
        <v/>
      </c>
      <c r="DM276">
        <f>SUM(DB276:DL276)</f>
        <v/>
      </c>
      <c r="DN276">
        <f>IFERROR(INDEX(ADJ!$A$1:$BZ$1000,MATCH(PAYROLL!D276,ADJ!A$1:A$500,0),MATCH(PAYROLL!DN$2,ADJ!$2:$2,0)),0)</f>
        <v/>
      </c>
      <c r="DO276">
        <f>IFERROR(SUM(BP276,DM276:DN276,CX276:DA276)-DT276,0)</f>
        <v/>
      </c>
      <c r="DP276">
        <f ref="DP276" t="array">SUM(BW276*IFERROR(INDEX(CSDA!D$1:D$500,MATCH(BW$2,CSDA!C$1:C$500,0)),0)%,CX276*IFERROR(INDEX(CSDA!D$1:D$500,MATCH(CX$2,CSDA!C$1:C$500,0)),0)%,DA276*IFERROR(INDEX(CSDA!D$1:D$500,MATCH(DA$2,CSDA!C$1:C$500,0)),0)%,DB276*IFERROR(INDEX(CSDA!D$1:D$500,MATCH(DB$2,CSDA!C$1:C$500,0)),0)%,DF276*IFERROR(INDEX(CSDA!D$1:D$500,MATCH("Phí dịch vụ"&amp;PAYROLL!DF$2,CSDA!A$1:A$500&amp;CSDA!C$1:C$500,0)),0)%,DC276*IFERROR(INDEX(CSDA!D$1:D$500,MATCH("Phí dịch vụ"&amp;PAYROLL!DC$2,CSDA!A$1:A$500&amp;CSDA!C$1:C$500,0)),0)%,DH276*IFERROR(INDEX(CSDA!D$1:D$500,MATCH("Phí dịch vụ"&amp;PAYROLL!DH$2,CSDA!A$1:A$500&amp;CSDA!C$1:C$500,0)),0)%,DJ276*IFERROR(INDEX(CSDA!D$1:D$500,MATCH("Phí dịch vụ"&amp;PAYROLL!DJ$2,CSDA!A$1:A$500&amp;CSDA!C$1:C$500,0)),0)%,BN276*IFERROR(INDEX(CSDA!D$1:D$500,MATCH(BN$2,CSDA!C$1:C$500,0)),0)%)-BN276*7%</f>
        <v/>
      </c>
      <c r="DQ276">
        <f>IFERROR(INDEX(ADJ!$A$1:$BZ$1000,MATCH(PAYROLL!D276,ADJ!A$1:A$500,0),MATCH(PAYROLL!DQ$2,ADJ!$2:$2,0)),0)</f>
        <v/>
      </c>
      <c r="DR276">
        <f>IFERROR(INDEX(ADJ!$A$1:$BZ$1000,MATCH(PAYROLL!D276,ADJ!A$1:A$500,0),MATCH(PAYROLL!DR$2,ADJ!$2:$2,0)),0)</f>
        <v/>
      </c>
      <c r="DS276">
        <f>SUM(DP276:DR276)</f>
        <v/>
      </c>
      <c r="DT276">
        <f>EK276</f>
        <v/>
      </c>
      <c r="DU276">
        <f>SUM(DO276:DR276)</f>
        <v/>
      </c>
      <c r="DV276">
        <f>ROUND(DU276*0.1,0)</f>
        <v/>
      </c>
      <c r="DW276">
        <f>DU276+DV276</f>
        <v/>
      </c>
      <c r="DZ276">
        <f>IFERROR(INDEX(ADJ!$A$1:$BZ$1000,MATCH(PAYROLL!$D276,ADJ!A$1:A$500,0),MATCH(PAYROLL!DZ$2,ADJ!$2:$2,0)),0)</f>
        <v/>
      </c>
      <c r="EA276">
        <f>IFERROR(INDEX(ADJ!$A$1:$BZ$1000,MATCH(PAYROLL!$D276,ADJ!A$1:A$500,0),MATCH(PAYROLL!EA$2,ADJ!$2:$2,0)),0)</f>
        <v/>
      </c>
      <c r="EB276">
        <f>IFERROR(INDEX(ADJ!$A$1:$BZ$1000,MATCH(PAYROLL!$D276,ADJ!A$1:A$500,0),MATCH(PAYROLL!EB$2,ADJ!$2:$2,0)),0)</f>
        <v/>
      </c>
      <c r="EC276">
        <f>IFERROR(INDEX(ADJ!$A$1:$BZ$1000,MATCH(PAYROLL!$D276,ADJ!A$1:A$500,0),MATCH(PAYROLL!EC$2,ADJ!$2:$2,0)),0)</f>
        <v/>
      </c>
      <c r="ED276">
        <f>IFERROR(INDEX(ADJ!$A$1:$BZ$1000,MATCH(PAYROLL!$D276,ADJ!A$1:A$500,0),MATCH(PAYROLL!ED$2,ADJ!$2:$2,0)),0)</f>
        <v/>
      </c>
      <c r="EE276">
        <f>IFERROR(INDEX(ADJ!$A$1:$BZ$1000,MATCH(PAYROLL!$D276,ADJ!A$1:A$500,0),MATCH(PAYROLL!EE$2,ADJ!$2:$2,0)),0)</f>
        <v/>
      </c>
      <c r="EF276">
        <f>IFERROR(INDEX(ADJ!$A$1:$BZ$1000,MATCH(PAYROLL!$D276,ADJ!A$1:A$500,0),MATCH(PAYROLL!EF$2,ADJ!$2:$2,0)),0)</f>
        <v/>
      </c>
      <c r="EG276">
        <f>IFERROR(INDEX(ADJ!$A$1:$BZ$1000,MATCH(PAYROLL!$D276,ADJ!A$1:A$500,0),MATCH(PAYROLL!EG$2,ADJ!$2:$2,0)),0)</f>
        <v/>
      </c>
      <c r="EH276">
        <f>IFERROR(INDEX(ADJ!$A$1:$BZ$1000,MATCH(PAYROLL!$D276,ADJ!A$1:A$500,0),MATCH(PAYROLL!EH$2,ADJ!$2:$2,0)),0)</f>
        <v/>
      </c>
      <c r="EI276">
        <f>IFERROR(INDEX(ADJ!$A$1:$BZ$1000,MATCH(PAYROLL!D276,ADJ!A$1:A$500,0),MATCH(PAYROLL!EI$2,ADJ!$2:$2,0)),0)</f>
        <v/>
      </c>
      <c r="EJ276">
        <f>IFERROR(INDEX(ADJ!$A$1:$BZ$1000,MATCH(PAYROLL!$D276,ADJ!A$1:A$500,0),MATCH(PAYROLL!EJ$2,ADJ!$2:$2,0)),0)</f>
        <v/>
      </c>
      <c r="EK276">
        <f>SUM(DZ276:EJ276)</f>
        <v/>
      </c>
    </row>
    <row r="277">
      <c r="A277" t="n">
        <v>275</v>
      </c>
      <c r="B277" t="inlineStr">
        <is>
          <t>Lương Thị Chúc</t>
        </is>
      </c>
      <c r="D277" t="inlineStr">
        <is>
          <t>159721-01</t>
        </is>
      </c>
      <c r="S277">
        <f>IFERROR(INDEX(PIS!$A$1:$BZ$1000,MATCH($D277,PIS!C$1:C$500,0),MATCH("Lương CB tháng trước",PIS!$1:$1,0)),0)</f>
        <v/>
      </c>
      <c r="T277">
        <f>IFERROR(INDEX(PIS!$A$1:$BZ$1000,MATCH($D277,PIS!C$1:C$500,0),MATCH("Lương CB hiện tại",PIS!$1:$1,0)),0)</f>
        <v/>
      </c>
      <c r="U277">
        <f>IFERROR(INDEX(PIS!$A$1:$BZ$1000,MATCH($D277,PIS!C$1:C$500,0),MATCH("Lương đóng BHBB",PIS!$1:$1,0)),0)</f>
        <v/>
      </c>
      <c r="V277">
        <f>IFERROR(INDEX(PIS!$A$1:$BZ$1000,MATCH($D277,PIS!C$1:C$500,0),MATCH(V$2,PIS!$2:$2,0)),0)</f>
        <v/>
      </c>
      <c r="W277">
        <f>IFERROR(INDEX(PIS!$A$1:$BZ$1000,MATCH($D277,PIS!C$1:C$500,0),MATCH(W$2,PIS!$2:$2,0)),0)</f>
        <v/>
      </c>
      <c r="X277">
        <f>IFERROR(INDEX(PIS!$A$1:$BZ$1000,MATCH($D277,PIS!C$1:C$500,0),MATCH(X$2,PIS!$2:$2,0)),0)</f>
        <v/>
      </c>
      <c r="Y277">
        <f>IFERROR(INDEX(PIS!$A$1:$BZ$1000,MATCH($D277,PIS!C$1:C$500,0),MATCH(Y$2,PIS!$2:$2,0)),0)</f>
        <v/>
      </c>
      <c r="Z277">
        <f>IFERROR(INDEX(PIS!$A$1:$BZ$1000,MATCH($D277,PIS!C$1:C$500,0),MATCH(Z$2,PIS!$2:$2,0)),0)</f>
        <v/>
      </c>
      <c r="AA277">
        <f>IFERROR(INDEX(PIS!$A$1:$BZ$1000,MATCH($D277,PIS!C$1:C$500,0),MATCH(AA$2,PIS!$2:$2,0)),0)</f>
        <v/>
      </c>
      <c r="AB277">
        <f>IFERROR(INDEX(PIS!$A$1:$BZ$1000,MATCH($D277,PIS!C$1:C$500,0),MATCH(AB$2,PIS!$2:$2,0)),0)</f>
        <v/>
      </c>
      <c r="AC277">
        <f>SUM(V277:AB277)</f>
        <v/>
      </c>
      <c r="AD277">
        <f>IFERROR(INDEX(TIMESHEET!$A$1:$AI$5000,MATCH($D277,TIMESHEET!A$1:A$500,0),MATCH("T100",TIMESHEET!$2:$2,0))-2,0)</f>
        <v/>
      </c>
      <c r="AE277">
        <f>IFERROR(INDEX(TIMESHEET!$A$1:$AI$5000,MATCH($D277,TIMESHEET!A$1:A$500,0),MATCH("T202",TIMESHEET!$2:$2,0)),0)</f>
        <v/>
      </c>
      <c r="AF277">
        <f>IFERROR(INDEX(TIMESHEET!$A$1:$AI$5000,MATCH($D277,TIMESHEET!A$1:A$500,0),MATCH("T302",TIMESHEET!$2:$2,0)),0)</f>
        <v/>
      </c>
      <c r="AG277">
        <f>IFERROR(INDEX(TIMESHEET!$A$1:$AI$5000,MATCH($D277,TIMESHEET!A$1:A$500,0),MATCH("T406",TIMESHEET!$2:$2,0)),0)</f>
        <v/>
      </c>
      <c r="AH277">
        <f>AE277+AG277</f>
        <v/>
      </c>
      <c r="AI277">
        <f>IFERROR(INDEX(TIMESHEET!$A$1:$AI$5000,MATCH($D277,TIMESHEET!A$1:A$500,0),MATCH("T701",TIMESHEET!$2:$2,0)),0)</f>
        <v/>
      </c>
      <c r="AJ277">
        <f>IFERROR(INDEX(TIMESHEET!$A$1:$AI$5000,MATCH($D277,TIMESHEET!B$1:B$500,0),MATCH("T320",TIMESHEET!$2:$2,0)),0)</f>
        <v/>
      </c>
      <c r="AK277">
        <f>IFERROR(IF(LEFT(INDEX(PIS!O$1:O$500,MATCH(D277,PIS!C$1:C$500)),1)="M",T277/AD277*SUM(AE277:AG277),T277*AD277),0)</f>
        <v/>
      </c>
      <c r="AL277">
        <f>IFERROR(INDEX(ADJ!$A$1:$BZ$1000,MATCH(PAYROLL!D277,ADJ!A$1:A$500,0),MATCH(PAYROLL!AL$2,ADJ!$2:$2,0)),0)</f>
        <v/>
      </c>
      <c r="AM277">
        <f>SUM(AK277:AL277)</f>
        <v/>
      </c>
      <c r="AN277">
        <f>IFERROR(ROUND(V277/$AD277*$AH277,0),0)</f>
        <v/>
      </c>
      <c r="AO277">
        <f>IFERROR(ROUND(W277/$AD277*$AH277,0),0)</f>
        <v/>
      </c>
      <c r="AP277">
        <f>IFERROR(ROUND(X277/$AD277*$AE277,0),0)</f>
        <v/>
      </c>
      <c r="AQ277">
        <f>IFERROR(ROUND(Y277/$AD277*$AH277,0),0)</f>
        <v/>
      </c>
      <c r="AR277">
        <f>IFERROR(ROUND(Z277/$AD277*$AH277,0),0)</f>
        <v/>
      </c>
      <c r="AS277">
        <f>IFERROR(ROUND(AA277/$AD277*$AH277,0),0)</f>
        <v/>
      </c>
      <c r="AT277">
        <f>IFERROR(IF((AE277+AF277+AG277)&gt;13,AB277,ROUND(AB277/AD277*AH277,0)),0)</f>
        <v/>
      </c>
      <c r="AU277">
        <f>IFERROR(INDEX(ADJ!$A$1:$BZ$1000,MATCH(PAYROLL!D277,ADJ!A$1:A$500,0),MATCH(PAYROLL!AU$2,ADJ!$2:$2,0)),0)</f>
        <v/>
      </c>
      <c r="AV277">
        <f>ROUND(SUM(AN277:AU277),0)</f>
        <v/>
      </c>
      <c r="AW277">
        <f>IFERROR(INDEX(TIMESHEET!$A$1:$AI$5000,MATCH(PAYROLL!D277,TIMESHEET!A$1:A$500,0),MATCH("T620",TIMESHEET!$2:$2,0)),0)</f>
        <v/>
      </c>
      <c r="AX277">
        <f>IFERROR(INDEX(TIMESHEET!$A$1:$AI$5000,MATCH(PAYROLL!D277,TIMESHEET!A$1:A$500,0),MATCH("T601",TIMESHEET!$2:$2,0)),0)</f>
        <v/>
      </c>
      <c r="AY277">
        <f>IFERROR(INDEX(TIMESHEET!$A$1:$AI$5000,MATCH(PAYROLL!D277,TIMESHEET!A$1:A$500,0),MATCH("T602",TIMESHEET!$2:$2,0)),0)</f>
        <v/>
      </c>
      <c r="AZ277">
        <f>IFERROR(INDEX(TIMESHEET!$A$1:$AI$5000,MATCH(PAYROLL!D277,TIMESHEET!A$1:A$500,0),MATCH("T603",TIMESHEET!$2:$2,0)),0)</f>
        <v/>
      </c>
      <c r="BA277">
        <f>IFERROR(INDEX(TIMESHEET!$A$1:$AI$5000,MATCH(PAYROLL!D277,TIMESHEET!A$1:A$500,0),MATCH("T611",TIMESHEET!$2:$2,0)),0)</f>
        <v/>
      </c>
      <c r="BB277">
        <f>IFERROR(INDEX(TIMESHEET!$A$1:$AI$5000,MATCH(PAYROLL!D277,TIMESHEET!A$1:A$500,0),MATCH("T612",TIMESHEET!$2:$2,0)),0)</f>
        <v/>
      </c>
      <c r="BC277">
        <f>IFERROR(INDEX(TIMESHEET!$A$1:$AI$5000,MATCH(PAYROLL!D277,TIMESHEET!A$1:A$500,0),MATCH("T613",TIMESHEET!$2:$2,0)),0)</f>
        <v/>
      </c>
      <c r="BD277">
        <f>IFERROR(INDEX(TIMESHEET!$A$1:$AI$5000,MATCH(PAYROLL!D277,TIMESHEET!A$1:A$500,0),MATCH("T500",TIMESHEET!$2:$2,0)),0)</f>
        <v/>
      </c>
      <c r="BE277">
        <f>IFERROR(IF(LEFT(INDEX(PIS!O$1:O$500,MATCH(D277,PIS!C$1:C$500)),1)="M",T277/AD277/8*(AW277+AX277*1.5+AY277*2+AZ277*3+BA277*2.1+BB277*2.7+BC277*3.9+BD277*0.3),T277/8*(AW277+AX277*1.5+AY277*2+AZ277*3+BA277*2.1+BB277*2.7+BC277*3.9+BD277*0.3)),0)</f>
        <v/>
      </c>
      <c r="BF277">
        <f>IFERROR(INDEX(ADJ!$A$1:$BZ$1000,MATCH(PAYROLL!$D277,ADJ!A$1:A$500,0),MATCH(PAYROLL!BF$2,ADJ!$2:$2,0)),0)</f>
        <v/>
      </c>
      <c r="BG277">
        <f>IFERROR(INDEX(ADJ!$A$1:$BZ$1000,MATCH(PAYROLL!D277,ADJ!A$1:A$500,0),MATCH(PAYROLL!BG$2,ADJ!$2:$2,0)),0)</f>
        <v/>
      </c>
      <c r="BH277">
        <f>IFERROR(INDEX(ADJ!$A$1:$BZ$1000,MATCH(PAYROLL!D277,ADJ!A$1:A$500,0),MATCH(PAYROLL!BH$2,ADJ!$2:$2,0)),0)</f>
        <v/>
      </c>
      <c r="BI277">
        <f>IFERROR(INDEX(ADJ!$A$1:$BZ$1000,MATCH(PAYROLL!D277,ADJ!A$1:A$500,0),MATCH(PAYROLL!BI$2,ADJ!$2:$2,0)),0)</f>
        <v/>
      </c>
      <c r="BJ277">
        <f>IFERROR(INDEX(ADJ!$A$1:$BZ$1000,MATCH(PAYROLL!D277,ADJ!A$1:A$500,0),MATCH(PAYROLL!BJ$2,ADJ!$2:$2,0)),0)</f>
        <v/>
      </c>
      <c r="BK277">
        <f>SUM(BF277:BJ277)</f>
        <v/>
      </c>
      <c r="BL277">
        <f>IFERROR(INDEX(ADJ!$A$1:$BZ$1000,MATCH(PAYROLL!D277,ADJ!A$1:A$500,0),MATCH(PAYROLL!BL$2,ADJ!$2:$2,0)),0)</f>
        <v/>
      </c>
      <c r="BM277">
        <f>IFERROR(INDEX(ADJ!$A$1:$BZ$1000,MATCH(PAYROLL!D277,ADJ!A$1:A$500,0),MATCH(PAYROLL!BM$2,ADJ!$2:$2,0)),0)</f>
        <v/>
      </c>
      <c r="BN277">
        <f>IFERROR(INDEX(ADJ!$A$1:$BZ$1000,MATCH(PAYROLL!D277,ADJ!A$1:A$500,0),MATCH(PAYROLL!BN$2,ADJ!$2:$2,0)),0)</f>
        <v/>
      </c>
      <c r="BO277">
        <f>IFERROR(INDEX(ADJ!$A$1:$BZ$1000,MATCH(PAYROLL!D277,ADJ!A$1:A$500,0),MATCH(PAYROLL!BO$2,ADJ!$2:$2,0)),0)</f>
        <v/>
      </c>
      <c r="BP277">
        <f>SUM(AM277,AV277,BE277,BK277,BL277:BO277)</f>
        <v/>
      </c>
      <c r="BQ277">
        <f>BO277</f>
        <v/>
      </c>
      <c r="BR277">
        <f>IFERROR(ROUND(IF(LEFT(INDEX(PIS!O$1:O$500,MATCH(D277,PIS!C$1:C$500)),1)="D",T277/8*(BD277*0.3),IF(LEFT(INDEX(PIS!O$1:O$500,MATCH(D277,PIS!C$1:C$500)),1)="H",T277*($BD277*0.3),T277/$AD277/8*($BD277*0.3))),0),0)</f>
        <v/>
      </c>
      <c r="BS277">
        <f>IF(AP277&lt;1,0,MIN(AP277,730000))</f>
        <v/>
      </c>
      <c r="BT277">
        <f>IFERROR(ROUND((BE277-SUM(AW277:BC277)*T277/AD277/8),0)-BR277,0)</f>
        <v/>
      </c>
      <c r="BU277">
        <f>AO277</f>
        <v/>
      </c>
      <c r="BV277">
        <f>SUM(BQ277:BU277)</f>
        <v/>
      </c>
      <c r="BW277">
        <f>BP277-BV277</f>
        <v/>
      </c>
      <c r="BX277">
        <f>IFERROR(IF(RIGHT(INDEX(PIS!O$1:O$500,MATCH(D277,PIS!C$1:C$500)),5)="Gross",MIN(U277+V277,VLOOKUP("R700",TSC!B:C,2,0)*VLOOKUP("R101",TSC!B:C,2,0))*VLOOKUP("R701",TSC!B:C,2,0)%,0),0)</f>
        <v/>
      </c>
      <c r="BY277">
        <f>IFERROR(IF(RIGHT(INDEX(PIS!O$1:O$500,MATCH(D277,PIS!C$1:C$500)),5)="Gross",MIN(U277+V277,VLOOKUP("R700",TSC!B:C,2,0)*VLOOKUP("R101",TSC!B:C,2,0))*VLOOKUP("T704",TSC!B:C,2,0)%,0),0)</f>
        <v/>
      </c>
      <c r="BZ277">
        <f>IFERROR(IF(RIGHT(INDEX(PIS!O$1:O$500,MATCH(D277,PIS!C$1:C$500)),5)="Gross",MIN(U277+V277,VLOOKUP("R700",TSC!B:C,2,0)*VLOOKUP("1",TSC!F:G,2,0))*VLOOKUP("T705",TSC!B:C,2,0)%,0),0)</f>
        <v/>
      </c>
      <c r="CA277">
        <f>IFERROR(INDEX(ADJ!$A$1:$BZ$1000,MATCH(PAYROLL!D277,ADJ!A$1:A$500,0),MATCH(PAYROLL!CA$2,ADJ!$2:$2,0)),0)</f>
        <v/>
      </c>
      <c r="CB277">
        <f>IFERROR(INDEX(ADJ!$A$1:$BZ$1000,MATCH(PAYROLL!D277,ADJ!A$1:A$500,0),MATCH(PAYROLL!CB$2,ADJ!$2:$2,0)),0)</f>
        <v/>
      </c>
      <c r="CC277">
        <f>SUM(BX277:CB277)</f>
        <v/>
      </c>
      <c r="CD277">
        <f>IFERROR(INDEX(PIS!$A$1:$BZ$1000,MATCH(PAYROLL!D277,PIS!C$1:C$500,0),MATCH(PAYROLL!CD$1,PIS!$1:$1,0)),0)</f>
        <v/>
      </c>
      <c r="CE277">
        <f>IFERROR(IF(OR(INDEX(PIS!P$1:P$500,MATCH(D277,PIS!C$1:C$500,0))="LT2",INDEX(PIS!P$1:P$500,MATCH(D277,PIS!C$1:C$500,0))="P10"),0,SUM(CC277,CD277*VLOOKUP("R601",TSC!B:C,2,0),VLOOKUP("R602",TSC!B:C,2,0))),0)</f>
        <v/>
      </c>
      <c r="CF277">
        <f>MAX(BW277-CE277,0)</f>
        <v/>
      </c>
      <c r="CG277">
        <f>IFERROR(IF(OR(RIGHT(INDEX(PIS!P$1:P$500,MATCH(D277,PIS!C$1:C$500)),5)="P10",RIGHT(INDEX(PIS!P$1:P$500,MATCH(D277,PIS!C$1:C$500)),5)="CK"),0,IF(CF277&lt;=5000000,CF277*5%,IF(CF277&lt;=10000000,CF277*10%-250000,IF(CF277&lt;=18000000,CF277*15%-750000,IF(CF277&lt;=32000000,CF277*20%-1650000,IF(CF277&lt;=52000000,CF277*25%-3250000,IF(CF277&lt;=80000000,BH277*30%-5850000,CF277*35%-9850000))))))),0)</f>
        <v/>
      </c>
      <c r="CH277">
        <f>IFERROR(IF(OR(INDEX(PIS!P$1:P$500,MATCH(D277,PIS!C$1:C$500))="LT",INDEX(PIS!P$1:P$500,MATCH(D277,PIS!C$1:C$500))="CK"),0,IF(CF277&lt;2000000,0,CF277*10%)),0)</f>
        <v/>
      </c>
      <c r="CI277">
        <f>IFERROR(INDEX(ADJ!$A$1:$BZ$1000,MATCH(PAYROLL!D277,ADJ!A$1:A$500,0),MATCH(PAYROLL!CI$2,ADJ!$2:$2,0)),0)</f>
        <v/>
      </c>
      <c r="CJ277">
        <f>IFERROR(INDEX(ADJ!$A$1:$BZ$1000,MATCH(PAYROLL!D277,ADJ!A$1:A$500,0),MATCH(PAYROLL!CJ$2,ADJ!$2:$2,0)),0)</f>
        <v/>
      </c>
      <c r="CK277">
        <f>IFERROR(INDEX(ADJ!$A$1:$BZ$1000,MATCH(PAYROLL!D277,ADJ!A$1:A$500,0),MATCH(PAYROLL!CK$2,ADJ!$2:$2,0)),0)</f>
        <v/>
      </c>
      <c r="CL277">
        <f>SUM(CG277:CK277)</f>
        <v/>
      </c>
      <c r="CM277">
        <f>ROUND(SUM(CH277:CK277),0)</f>
        <v/>
      </c>
      <c r="CN277">
        <f>IFERROR(INDEX(CSDA!D$1:D$500,MATCH($CN$2,CSDA!C$1:C$500,0))*INDEX(PIS!V$1:V$500,MATCH(D277,PIS!C$1:C$500))+INDEX(ADJ!$A$1:$BZ$1000,MATCH(PAYROLL!D277,ADJ!A$1:A$500,0),MATCH(PAYROLL!CN$2,ADJ!$2:$2,0)),0)</f>
        <v/>
      </c>
      <c r="CO277">
        <f>IFERROR(INDEX(ADJ!$A$1:$BZ$1000,MATCH(PAYROLL!D277,ADJ!A$1:A$500,0),MATCH(PAYROLL!CO$2,ADJ!$2:$2,0)),0)</f>
        <v/>
      </c>
      <c r="CP277">
        <f>IFERROR(INDEX(ADJ!$A$1:$BZ$1000,MATCH(PAYROLL!D277,ADJ!A$1:A$500,0),MATCH(PAYROLL!CP$2,ADJ!$2:$2,0)),0)</f>
        <v/>
      </c>
      <c r="CQ277">
        <f>BP277-CL277-CI277-CM277-CN277-CO277-CP277-CC277</f>
        <v/>
      </c>
      <c r="CR277">
        <f>IFERROR(IF(RIGHT(INDEX(PIS!O$1:O$500,MATCH(D277,PIS!C$1:C$500,0)),5)="Gross",MIN(U277+V277,VLOOKUP("R700",TSC!B:C,2,0)*VLOOKUP("R101",TSC!B:C,2,0))*(VLOOKUP("T711",TSC!B:C,2,0)+VLOOKUP("T712",TSC!B:C,2,0))%,MIN(T277+V277,VLOOKUP("R700",TSC!B:C,2,0)*VLOOKUP("R101",TSC!B:C,2,0))*(VLOOKUP("T711",TSC!B:C,2,0)+VLOOKUP("T712",TSC!B:C,2,0)+VLOOKUP("R701",TSC!B:C,2,0))%),0)</f>
        <v/>
      </c>
      <c r="CS277">
        <f>IFERROR(IF(RIGHT(INDEX(PIS!O$1:O$500,MATCH(D277,PIS!C$1:C$500,0)),5)="Gross",MIN(U277+V277,VLOOKUP("R700",TSC!B:C,2,0)*VLOOKUP("R101",TSC!B:C,2,0))*(VLOOKUP("T714",TSC!B:C,2,0))%,MIN(T277+V277,VLOOKUP("R700",TSC!B:C,2,0)*VLOOKUP("R101",TSC!B:C,2,0))*(VLOOKUP("T704",TSC!B:C,2,0)+VLOOKUP("T714",TSC!B:C,2,0))%),0)</f>
        <v/>
      </c>
      <c r="CT277">
        <f>IFERROR(IF(RIGHT(INDEX(PIS!O$1:O$500,MATCH(D277,PIS!C$1:C$500,0)),5)="Gross",MIN(U277+V277,VLOOKUP("R700",TSC!B:C,2,0)*VLOOKUP("R101",TSC!B:C,2,0))*VLOOKUP("T705",TSC!B:C,2,0)%,MIN(T277+V277,VLOOKUP("R700",TSC!B:C,2,0)*VLOOKUP("R101",TSC!B:C,2,0))*VLOOKUP("T705",TSC!B:C,2,0)%),0)</f>
        <v/>
      </c>
      <c r="CU277">
        <f>IFERROR(IF(RIGHT(INDEX(PIS!O$1:O$500,MATCH(D277,PIS!C$1:C$500,0)),5)="Gross",MIN(U277+V277,VLOOKUP("R700",TSC!B:C,2,0)*VLOOKUP("R101",TSC!B:C,2,0))*(VLOOKUP("T713",TSC!B:C,2,0))%,MIN(T277+V277,VLOOKUP("R700",TSC!B:C,2,0)*VLOOKUP("R101",TSC!B:C,2,0))*(VLOOKUP("T713",TSC!B:C,2,0))%),0)</f>
        <v/>
      </c>
      <c r="CV277">
        <f>IFERROR(INDEX(ADJ!$A$1:$BZ$1000,MATCH(PAYROLL!D277,ADJ!A$1:A$500,0),MATCH(PAYROLL!CV$2,ADJ!$2:$2,0)),0)</f>
        <v/>
      </c>
      <c r="CW277">
        <f>IFERROR(INDEX(ADJ!$A$1:$BZ$1000,MATCH(PAYROLL!D277,ADJ!A$1:A$500,0),MATCH(PAYROLL!CW$2,ADJ!$2:$2,0)),0)</f>
        <v/>
      </c>
      <c r="CX277">
        <f>SUM(CR277:CW277)</f>
        <v/>
      </c>
      <c r="CY277">
        <f>ROUND(IF(CR277&gt;0,T277+V277*VLOOKUP("R202",TSC!$B$1:$C$500,2,0),0),0)</f>
        <v/>
      </c>
      <c r="CZ277">
        <f>IFERROR(INDEX(CSDA!D$1:D$500,MATCH($CZ$2,CSDA!C$1:C$500,0)),0)</f>
        <v/>
      </c>
      <c r="DA277">
        <f>ROUND(T277*0.7%,0)</f>
        <v/>
      </c>
      <c r="DB277">
        <f>ROUND(T277/12,0)</f>
        <v/>
      </c>
      <c r="DC277">
        <f ref="DC277" t="array">IFERROR(INDEX(CSDA!D$1:D$500,MATCH("Trích giữ"&amp;PAYROLL!DC$2,CSDA!A$1:A$500&amp;CSDA!C$1:C$500,0)),0)</f>
        <v/>
      </c>
      <c r="DD277">
        <f ref="DD277" t="array">IFERROR(INDEX(CSDA!D$1:D$500,MATCH("Trích giữ"&amp;PAYROLL!DD$2,CSDA!A$1:A$500&amp;CSDA!C$1:C$500,0)),0)</f>
        <v/>
      </c>
      <c r="DE277">
        <f ref="DE277" t="array">IFERROR(INDEX(CSDA!D$1:D$500,MATCH("Trích giữ"&amp;PAYROLL!DE$2,CSDA!A$1:A$500&amp;CSDA!C$1:C$500,0)),0)</f>
        <v/>
      </c>
      <c r="DF277">
        <f>IFERROR(INDEX(CSDA!D$1:D$500,MATCH(PAYROLL!DF$2,CSDA!C$1:C$500,0)),0)</f>
        <v/>
      </c>
      <c r="DG277">
        <f ref="DG277" t="array">IFERROR(INDEX(CSDA!D$1:D$500,MATCH("Trích giữ"&amp;PAYROLL!DG$2,CSDA!A$1:A$500&amp;CSDA!C$1:C$500,0)),0)</f>
        <v/>
      </c>
      <c r="DH277">
        <f>ROUND(T277/26,0)</f>
        <v/>
      </c>
      <c r="DI277">
        <f ref="DI277" t="array">IFERROR(INDEX(CSDA!D$1:D$500,MATCH("Trích giữ"&amp;PAYROLL!DI$2,CSDA!A$1:A$500&amp;CSDA!C$1:C$500,0)),0)</f>
        <v/>
      </c>
      <c r="DJ277">
        <f>IF(U277=0,T277*21.5%-BL277,0)</f>
        <v/>
      </c>
      <c r="DK277">
        <f ref="DK277" t="array">IFERROR(INDEX(CSDA!D$1:D$500,MATCH("Trích giữ"&amp;PAYROLL!DK$2,CSDA!A$1:A$500&amp;CSDA!C$1:C$500,0)),0)</f>
        <v/>
      </c>
      <c r="DL277">
        <f>IFERROR(INDEX(CSDA!D$1:D$500,MATCH(PAYROLL!DL$2,CSDA!C$1:C$500,0))/12,0)</f>
        <v/>
      </c>
      <c r="DM277">
        <f>SUM(DB277:DL277)</f>
        <v/>
      </c>
      <c r="DN277">
        <f>IFERROR(INDEX(ADJ!$A$1:$BZ$1000,MATCH(PAYROLL!D277,ADJ!A$1:A$500,0),MATCH(PAYROLL!DN$2,ADJ!$2:$2,0)),0)</f>
        <v/>
      </c>
      <c r="DO277">
        <f>IFERROR(SUM(BP277,DM277:DN277,CX277:DA277)-DT277,0)</f>
        <v/>
      </c>
      <c r="DP277">
        <f ref="DP277" t="array">SUM(BW277*IFERROR(INDEX(CSDA!D$1:D$500,MATCH(BW$2,CSDA!C$1:C$500,0)),0)%,CX277*IFERROR(INDEX(CSDA!D$1:D$500,MATCH(CX$2,CSDA!C$1:C$500,0)),0)%,DA277*IFERROR(INDEX(CSDA!D$1:D$500,MATCH(DA$2,CSDA!C$1:C$500,0)),0)%,DB277*IFERROR(INDEX(CSDA!D$1:D$500,MATCH(DB$2,CSDA!C$1:C$500,0)),0)%,DF277*IFERROR(INDEX(CSDA!D$1:D$500,MATCH("Phí dịch vụ"&amp;PAYROLL!DF$2,CSDA!A$1:A$500&amp;CSDA!C$1:C$500,0)),0)%,DC277*IFERROR(INDEX(CSDA!D$1:D$500,MATCH("Phí dịch vụ"&amp;PAYROLL!DC$2,CSDA!A$1:A$500&amp;CSDA!C$1:C$500,0)),0)%,DH277*IFERROR(INDEX(CSDA!D$1:D$500,MATCH("Phí dịch vụ"&amp;PAYROLL!DH$2,CSDA!A$1:A$500&amp;CSDA!C$1:C$500,0)),0)%,DJ277*IFERROR(INDEX(CSDA!D$1:D$500,MATCH("Phí dịch vụ"&amp;PAYROLL!DJ$2,CSDA!A$1:A$500&amp;CSDA!C$1:C$500,0)),0)%,BN277*IFERROR(INDEX(CSDA!D$1:D$500,MATCH(BN$2,CSDA!C$1:C$500,0)),0)%)-BN277*7%</f>
        <v/>
      </c>
      <c r="DQ277">
        <f>IFERROR(INDEX(ADJ!$A$1:$BZ$1000,MATCH(PAYROLL!D277,ADJ!A$1:A$500,0),MATCH(PAYROLL!DQ$2,ADJ!$2:$2,0)),0)</f>
        <v/>
      </c>
      <c r="DR277">
        <f>IFERROR(INDEX(ADJ!$A$1:$BZ$1000,MATCH(PAYROLL!D277,ADJ!A$1:A$500,0),MATCH(PAYROLL!DR$2,ADJ!$2:$2,0)),0)</f>
        <v/>
      </c>
      <c r="DS277">
        <f>SUM(DP277:DR277)</f>
        <v/>
      </c>
      <c r="DT277">
        <f>EK277</f>
        <v/>
      </c>
      <c r="DU277">
        <f>SUM(DO277:DR277)</f>
        <v/>
      </c>
      <c r="DV277">
        <f>ROUND(DU277*0.1,0)</f>
        <v/>
      </c>
      <c r="DW277">
        <f>DU277+DV277</f>
        <v/>
      </c>
      <c r="DZ277">
        <f>IFERROR(INDEX(ADJ!$A$1:$BZ$1000,MATCH(PAYROLL!$D277,ADJ!A$1:A$500,0),MATCH(PAYROLL!DZ$2,ADJ!$2:$2,0)),0)</f>
        <v/>
      </c>
      <c r="EA277">
        <f>IFERROR(INDEX(ADJ!$A$1:$BZ$1000,MATCH(PAYROLL!$D277,ADJ!A$1:A$500,0),MATCH(PAYROLL!EA$2,ADJ!$2:$2,0)),0)</f>
        <v/>
      </c>
      <c r="EB277">
        <f>IFERROR(INDEX(ADJ!$A$1:$BZ$1000,MATCH(PAYROLL!$D277,ADJ!A$1:A$500,0),MATCH(PAYROLL!EB$2,ADJ!$2:$2,0)),0)</f>
        <v/>
      </c>
      <c r="EC277">
        <f>IFERROR(INDEX(ADJ!$A$1:$BZ$1000,MATCH(PAYROLL!$D277,ADJ!A$1:A$500,0),MATCH(PAYROLL!EC$2,ADJ!$2:$2,0)),0)</f>
        <v/>
      </c>
      <c r="ED277">
        <f>IFERROR(INDEX(ADJ!$A$1:$BZ$1000,MATCH(PAYROLL!$D277,ADJ!A$1:A$500,0),MATCH(PAYROLL!ED$2,ADJ!$2:$2,0)),0)</f>
        <v/>
      </c>
      <c r="EE277">
        <f>IFERROR(INDEX(ADJ!$A$1:$BZ$1000,MATCH(PAYROLL!$D277,ADJ!A$1:A$500,0),MATCH(PAYROLL!EE$2,ADJ!$2:$2,0)),0)</f>
        <v/>
      </c>
      <c r="EF277">
        <f>IFERROR(INDEX(ADJ!$A$1:$BZ$1000,MATCH(PAYROLL!$D277,ADJ!A$1:A$500,0),MATCH(PAYROLL!EF$2,ADJ!$2:$2,0)),0)</f>
        <v/>
      </c>
      <c r="EG277">
        <f>IFERROR(INDEX(ADJ!$A$1:$BZ$1000,MATCH(PAYROLL!$D277,ADJ!A$1:A$500,0),MATCH(PAYROLL!EG$2,ADJ!$2:$2,0)),0)</f>
        <v/>
      </c>
      <c r="EH277">
        <f>IFERROR(INDEX(ADJ!$A$1:$BZ$1000,MATCH(PAYROLL!$D277,ADJ!A$1:A$500,0),MATCH(PAYROLL!EH$2,ADJ!$2:$2,0)),0)</f>
        <v/>
      </c>
      <c r="EI277">
        <f>IFERROR(INDEX(ADJ!$A$1:$BZ$1000,MATCH(PAYROLL!D277,ADJ!A$1:A$500,0),MATCH(PAYROLL!EI$2,ADJ!$2:$2,0)),0)</f>
        <v/>
      </c>
      <c r="EJ277">
        <f>IFERROR(INDEX(ADJ!$A$1:$BZ$1000,MATCH(PAYROLL!$D277,ADJ!A$1:A$500,0),MATCH(PAYROLL!EJ$2,ADJ!$2:$2,0)),0)</f>
        <v/>
      </c>
      <c r="EK277">
        <f>SUM(DZ277:EJ277)</f>
        <v/>
      </c>
    </row>
    <row r="278">
      <c r="A278" t="n">
        <v>276</v>
      </c>
      <c r="B278" t="inlineStr">
        <is>
          <t>Lương Thị Bích Ngợi</t>
        </is>
      </c>
      <c r="D278" t="inlineStr">
        <is>
          <t>159826-01</t>
        </is>
      </c>
      <c r="S278">
        <f>IFERROR(INDEX(PIS!$A$1:$BZ$1000,MATCH($D278,PIS!C$1:C$500,0),MATCH("Lương CB tháng trước",PIS!$1:$1,0)),0)</f>
        <v/>
      </c>
      <c r="T278">
        <f>IFERROR(INDEX(PIS!$A$1:$BZ$1000,MATCH($D278,PIS!C$1:C$500,0),MATCH("Lương CB hiện tại",PIS!$1:$1,0)),0)</f>
        <v/>
      </c>
      <c r="U278">
        <f>IFERROR(INDEX(PIS!$A$1:$BZ$1000,MATCH($D278,PIS!C$1:C$500,0),MATCH("Lương đóng BHBB",PIS!$1:$1,0)),0)</f>
        <v/>
      </c>
      <c r="V278">
        <f>IFERROR(INDEX(PIS!$A$1:$BZ$1000,MATCH($D278,PIS!C$1:C$500,0),MATCH(V$2,PIS!$2:$2,0)),0)</f>
        <v/>
      </c>
      <c r="W278">
        <f>IFERROR(INDEX(PIS!$A$1:$BZ$1000,MATCH($D278,PIS!C$1:C$500,0),MATCH(W$2,PIS!$2:$2,0)),0)</f>
        <v/>
      </c>
      <c r="X278">
        <f>IFERROR(INDEX(PIS!$A$1:$BZ$1000,MATCH($D278,PIS!C$1:C$500,0),MATCH(X$2,PIS!$2:$2,0)),0)</f>
        <v/>
      </c>
      <c r="Y278">
        <f>IFERROR(INDEX(PIS!$A$1:$BZ$1000,MATCH($D278,PIS!C$1:C$500,0),MATCH(Y$2,PIS!$2:$2,0)),0)</f>
        <v/>
      </c>
      <c r="Z278">
        <f>IFERROR(INDEX(PIS!$A$1:$BZ$1000,MATCH($D278,PIS!C$1:C$500,0),MATCH(Z$2,PIS!$2:$2,0)),0)</f>
        <v/>
      </c>
      <c r="AA278">
        <f>IFERROR(INDEX(PIS!$A$1:$BZ$1000,MATCH($D278,PIS!C$1:C$500,0),MATCH(AA$2,PIS!$2:$2,0)),0)</f>
        <v/>
      </c>
      <c r="AB278">
        <f>IFERROR(INDEX(PIS!$A$1:$BZ$1000,MATCH($D278,PIS!C$1:C$500,0),MATCH(AB$2,PIS!$2:$2,0)),0)</f>
        <v/>
      </c>
      <c r="AC278">
        <f>SUM(V278:AB278)</f>
        <v/>
      </c>
      <c r="AD278">
        <f>IFERROR(INDEX(TIMESHEET!$A$1:$AI$5000,MATCH($D278,TIMESHEET!A$1:A$500,0),MATCH("T100",TIMESHEET!$2:$2,0))-2,0)</f>
        <v/>
      </c>
      <c r="AE278">
        <f>IFERROR(INDEX(TIMESHEET!$A$1:$AI$5000,MATCH($D278,TIMESHEET!A$1:A$500,0),MATCH("T202",TIMESHEET!$2:$2,0)),0)</f>
        <v/>
      </c>
      <c r="AF278">
        <f>IFERROR(INDEX(TIMESHEET!$A$1:$AI$5000,MATCH($D278,TIMESHEET!A$1:A$500,0),MATCH("T302",TIMESHEET!$2:$2,0)),0)</f>
        <v/>
      </c>
      <c r="AG278">
        <f>IFERROR(INDEX(TIMESHEET!$A$1:$AI$5000,MATCH($D278,TIMESHEET!A$1:A$500,0),MATCH("T406",TIMESHEET!$2:$2,0)),0)</f>
        <v/>
      </c>
      <c r="AH278">
        <f>AE278+AG278</f>
        <v/>
      </c>
      <c r="AI278">
        <f>IFERROR(INDEX(TIMESHEET!$A$1:$AI$5000,MATCH($D278,TIMESHEET!A$1:A$500,0),MATCH("T701",TIMESHEET!$2:$2,0)),0)</f>
        <v/>
      </c>
      <c r="AJ278">
        <f>IFERROR(INDEX(TIMESHEET!$A$1:$AI$5000,MATCH($D278,TIMESHEET!B$1:B$500,0),MATCH("T320",TIMESHEET!$2:$2,0)),0)</f>
        <v/>
      </c>
      <c r="AK278">
        <f>IFERROR(IF(LEFT(INDEX(PIS!O$1:O$500,MATCH(D278,PIS!C$1:C$500)),1)="M",T278/AD278*SUM(AE278:AG278),T278*AD278),0)</f>
        <v/>
      </c>
      <c r="AL278">
        <f>IFERROR(INDEX(ADJ!$A$1:$BZ$1000,MATCH(PAYROLL!D278,ADJ!A$1:A$500,0),MATCH(PAYROLL!AL$2,ADJ!$2:$2,0)),0)</f>
        <v/>
      </c>
      <c r="AM278">
        <f>SUM(AK278:AL278)</f>
        <v/>
      </c>
      <c r="AN278">
        <f>IFERROR(ROUND(V278/$AD278*$AH278,0),0)</f>
        <v/>
      </c>
      <c r="AO278">
        <f>IFERROR(ROUND(W278/$AD278*$AH278,0),0)</f>
        <v/>
      </c>
      <c r="AP278">
        <f>IFERROR(ROUND(X278/$AD278*$AE278,0),0)</f>
        <v/>
      </c>
      <c r="AQ278">
        <f>IFERROR(ROUND(Y278/$AD278*$AH278,0),0)</f>
        <v/>
      </c>
      <c r="AR278">
        <f>IFERROR(ROUND(Z278/$AD278*$AH278,0),0)</f>
        <v/>
      </c>
      <c r="AS278">
        <f>IFERROR(ROUND(AA278/$AD278*$AH278,0),0)</f>
        <v/>
      </c>
      <c r="AT278">
        <f>IFERROR(IF((AE278+AF278+AG278)&gt;13,AB278,ROUND(AB278/AD278*AH278,0)),0)</f>
        <v/>
      </c>
      <c r="AU278">
        <f>IFERROR(INDEX(ADJ!$A$1:$BZ$1000,MATCH(PAYROLL!D278,ADJ!A$1:A$500,0),MATCH(PAYROLL!AU$2,ADJ!$2:$2,0)),0)</f>
        <v/>
      </c>
      <c r="AV278">
        <f>ROUND(SUM(AN278:AU278),0)</f>
        <v/>
      </c>
      <c r="AW278">
        <f>IFERROR(INDEX(TIMESHEET!$A$1:$AI$5000,MATCH(PAYROLL!D278,TIMESHEET!A$1:A$500,0),MATCH("T620",TIMESHEET!$2:$2,0)),0)</f>
        <v/>
      </c>
      <c r="AX278">
        <f>IFERROR(INDEX(TIMESHEET!$A$1:$AI$5000,MATCH(PAYROLL!D278,TIMESHEET!A$1:A$500,0),MATCH("T601",TIMESHEET!$2:$2,0)),0)</f>
        <v/>
      </c>
      <c r="AY278">
        <f>IFERROR(INDEX(TIMESHEET!$A$1:$AI$5000,MATCH(PAYROLL!D278,TIMESHEET!A$1:A$500,0),MATCH("T602",TIMESHEET!$2:$2,0)),0)</f>
        <v/>
      </c>
      <c r="AZ278">
        <f>IFERROR(INDEX(TIMESHEET!$A$1:$AI$5000,MATCH(PAYROLL!D278,TIMESHEET!A$1:A$500,0),MATCH("T603",TIMESHEET!$2:$2,0)),0)</f>
        <v/>
      </c>
      <c r="BA278">
        <f>IFERROR(INDEX(TIMESHEET!$A$1:$AI$5000,MATCH(PAYROLL!D278,TIMESHEET!A$1:A$500,0),MATCH("T611",TIMESHEET!$2:$2,0)),0)</f>
        <v/>
      </c>
      <c r="BB278">
        <f>IFERROR(INDEX(TIMESHEET!$A$1:$AI$5000,MATCH(PAYROLL!D278,TIMESHEET!A$1:A$500,0),MATCH("T612",TIMESHEET!$2:$2,0)),0)</f>
        <v/>
      </c>
      <c r="BC278">
        <f>IFERROR(INDEX(TIMESHEET!$A$1:$AI$5000,MATCH(PAYROLL!D278,TIMESHEET!A$1:A$500,0),MATCH("T613",TIMESHEET!$2:$2,0)),0)</f>
        <v/>
      </c>
      <c r="BD278">
        <f>IFERROR(INDEX(TIMESHEET!$A$1:$AI$5000,MATCH(PAYROLL!D278,TIMESHEET!A$1:A$500,0),MATCH("T500",TIMESHEET!$2:$2,0)),0)</f>
        <v/>
      </c>
      <c r="BE278">
        <f>IFERROR(IF(LEFT(INDEX(PIS!O$1:O$500,MATCH(D278,PIS!C$1:C$500)),1)="M",T278/AD278/8*(AW278+AX278*1.5+AY278*2+AZ278*3+BA278*2.1+BB278*2.7+BC278*3.9+BD278*0.3),T278/8*(AW278+AX278*1.5+AY278*2+AZ278*3+BA278*2.1+BB278*2.7+BC278*3.9+BD278*0.3)),0)</f>
        <v/>
      </c>
      <c r="BF278">
        <f>IFERROR(INDEX(ADJ!$A$1:$BZ$1000,MATCH(PAYROLL!$D278,ADJ!A$1:A$500,0),MATCH(PAYROLL!BF$2,ADJ!$2:$2,0)),0)</f>
        <v/>
      </c>
      <c r="BG278">
        <f>IFERROR(INDEX(ADJ!$A$1:$BZ$1000,MATCH(PAYROLL!D278,ADJ!A$1:A$500,0),MATCH(PAYROLL!BG$2,ADJ!$2:$2,0)),0)</f>
        <v/>
      </c>
      <c r="BH278">
        <f>IFERROR(INDEX(ADJ!$A$1:$BZ$1000,MATCH(PAYROLL!D278,ADJ!A$1:A$500,0),MATCH(PAYROLL!BH$2,ADJ!$2:$2,0)),0)</f>
        <v/>
      </c>
      <c r="BI278">
        <f>IFERROR(INDEX(ADJ!$A$1:$BZ$1000,MATCH(PAYROLL!D278,ADJ!A$1:A$500,0),MATCH(PAYROLL!BI$2,ADJ!$2:$2,0)),0)</f>
        <v/>
      </c>
      <c r="BJ278">
        <f>IFERROR(INDEX(ADJ!$A$1:$BZ$1000,MATCH(PAYROLL!D278,ADJ!A$1:A$500,0),MATCH(PAYROLL!BJ$2,ADJ!$2:$2,0)),0)</f>
        <v/>
      </c>
      <c r="BK278">
        <f>SUM(BF278:BJ278)</f>
        <v/>
      </c>
      <c r="BL278">
        <f>IFERROR(INDEX(ADJ!$A$1:$BZ$1000,MATCH(PAYROLL!D278,ADJ!A$1:A$500,0),MATCH(PAYROLL!BL$2,ADJ!$2:$2,0)),0)</f>
        <v/>
      </c>
      <c r="BM278">
        <f>IFERROR(INDEX(ADJ!$A$1:$BZ$1000,MATCH(PAYROLL!D278,ADJ!A$1:A$500,0),MATCH(PAYROLL!BM$2,ADJ!$2:$2,0)),0)</f>
        <v/>
      </c>
      <c r="BN278">
        <f>IFERROR(INDEX(ADJ!$A$1:$BZ$1000,MATCH(PAYROLL!D278,ADJ!A$1:A$500,0),MATCH(PAYROLL!BN$2,ADJ!$2:$2,0)),0)</f>
        <v/>
      </c>
      <c r="BO278">
        <f>IFERROR(INDEX(ADJ!$A$1:$BZ$1000,MATCH(PAYROLL!D278,ADJ!A$1:A$500,0),MATCH(PAYROLL!BO$2,ADJ!$2:$2,0)),0)</f>
        <v/>
      </c>
      <c r="BP278">
        <f>SUM(AM278,AV278,BE278,BK278,BL278:BO278)</f>
        <v/>
      </c>
      <c r="BQ278">
        <f>BO278</f>
        <v/>
      </c>
      <c r="BR278">
        <f>IFERROR(ROUND(IF(LEFT(INDEX(PIS!O$1:O$500,MATCH(D278,PIS!C$1:C$500)),1)="D",T278/8*(BD278*0.3),IF(LEFT(INDEX(PIS!O$1:O$500,MATCH(D278,PIS!C$1:C$500)),1)="H",T278*($BD278*0.3),T278/$AD278/8*($BD278*0.3))),0),0)</f>
        <v/>
      </c>
      <c r="BS278">
        <f>IF(AP278&lt;1,0,MIN(AP278,730000))</f>
        <v/>
      </c>
      <c r="BT278">
        <f>IFERROR(ROUND((BE278-SUM(AW278:BC278)*T278/AD278/8),0)-BR278,0)</f>
        <v/>
      </c>
      <c r="BU278">
        <f>AO278</f>
        <v/>
      </c>
      <c r="BV278">
        <f>SUM(BQ278:BU278)</f>
        <v/>
      </c>
      <c r="BW278">
        <f>BP278-BV278</f>
        <v/>
      </c>
      <c r="BX278">
        <f>IFERROR(IF(RIGHT(INDEX(PIS!O$1:O$500,MATCH(D278,PIS!C$1:C$500)),5)="Gross",MIN(U278+V278,VLOOKUP("R700",TSC!B:C,2,0)*VLOOKUP("R101",TSC!B:C,2,0))*VLOOKUP("R701",TSC!B:C,2,0)%,0),0)</f>
        <v/>
      </c>
      <c r="BY278">
        <f>IFERROR(IF(RIGHT(INDEX(PIS!O$1:O$500,MATCH(D278,PIS!C$1:C$500)),5)="Gross",MIN(U278+V278,VLOOKUP("R700",TSC!B:C,2,0)*VLOOKUP("R101",TSC!B:C,2,0))*VLOOKUP("T704",TSC!B:C,2,0)%,0),0)</f>
        <v/>
      </c>
      <c r="BZ278">
        <f>IFERROR(IF(RIGHT(INDEX(PIS!O$1:O$500,MATCH(D278,PIS!C$1:C$500)),5)="Gross",MIN(U278+V278,VLOOKUP("R700",TSC!B:C,2,0)*VLOOKUP("1",TSC!F:G,2,0))*VLOOKUP("T705",TSC!B:C,2,0)%,0),0)</f>
        <v/>
      </c>
      <c r="CA278">
        <f>IFERROR(INDEX(ADJ!$A$1:$BZ$1000,MATCH(PAYROLL!D278,ADJ!A$1:A$500,0),MATCH(PAYROLL!CA$2,ADJ!$2:$2,0)),0)</f>
        <v/>
      </c>
      <c r="CB278">
        <f>IFERROR(INDEX(ADJ!$A$1:$BZ$1000,MATCH(PAYROLL!D278,ADJ!A$1:A$500,0),MATCH(PAYROLL!CB$2,ADJ!$2:$2,0)),0)</f>
        <v/>
      </c>
      <c r="CC278">
        <f>SUM(BX278:CB278)</f>
        <v/>
      </c>
      <c r="CD278">
        <f>IFERROR(INDEX(PIS!$A$1:$BZ$1000,MATCH(PAYROLL!D278,PIS!C$1:C$500,0),MATCH(PAYROLL!CD$1,PIS!$1:$1,0)),0)</f>
        <v/>
      </c>
      <c r="CE278">
        <f>IFERROR(IF(OR(INDEX(PIS!P$1:P$500,MATCH(D278,PIS!C$1:C$500,0))="LT2",INDEX(PIS!P$1:P$500,MATCH(D278,PIS!C$1:C$500,0))="P10"),0,SUM(CC278,CD278*VLOOKUP("R601",TSC!B:C,2,0),VLOOKUP("R602",TSC!B:C,2,0))),0)</f>
        <v/>
      </c>
      <c r="CF278">
        <f>MAX(BW278-CE278,0)</f>
        <v/>
      </c>
      <c r="CG278">
        <f>IFERROR(IF(OR(RIGHT(INDEX(PIS!P$1:P$500,MATCH(D278,PIS!C$1:C$500)),5)="P10",RIGHT(INDEX(PIS!P$1:P$500,MATCH(D278,PIS!C$1:C$500)),5)="CK"),0,IF(CF278&lt;=5000000,CF278*5%,IF(CF278&lt;=10000000,CF278*10%-250000,IF(CF278&lt;=18000000,CF278*15%-750000,IF(CF278&lt;=32000000,CF278*20%-1650000,IF(CF278&lt;=52000000,CF278*25%-3250000,IF(CF278&lt;=80000000,BH278*30%-5850000,CF278*35%-9850000))))))),0)</f>
        <v/>
      </c>
      <c r="CH278">
        <f>IFERROR(IF(OR(INDEX(PIS!P$1:P$500,MATCH(D278,PIS!C$1:C$500))="LT",INDEX(PIS!P$1:P$500,MATCH(D278,PIS!C$1:C$500))="CK"),0,IF(CF278&lt;2000000,0,CF278*10%)),0)</f>
        <v/>
      </c>
      <c r="CI278">
        <f>IFERROR(INDEX(ADJ!$A$1:$BZ$1000,MATCH(PAYROLL!D278,ADJ!A$1:A$500,0),MATCH(PAYROLL!CI$2,ADJ!$2:$2,0)),0)</f>
        <v/>
      </c>
      <c r="CJ278">
        <f>IFERROR(INDEX(ADJ!$A$1:$BZ$1000,MATCH(PAYROLL!D278,ADJ!A$1:A$500,0),MATCH(PAYROLL!CJ$2,ADJ!$2:$2,0)),0)</f>
        <v/>
      </c>
      <c r="CK278">
        <f>IFERROR(INDEX(ADJ!$A$1:$BZ$1000,MATCH(PAYROLL!D278,ADJ!A$1:A$500,0),MATCH(PAYROLL!CK$2,ADJ!$2:$2,0)),0)</f>
        <v/>
      </c>
      <c r="CL278">
        <f>SUM(CG278:CK278)</f>
        <v/>
      </c>
      <c r="CM278">
        <f>ROUND(SUM(CH278:CK278),0)</f>
        <v/>
      </c>
      <c r="CN278">
        <f>IFERROR(INDEX(CSDA!D$1:D$500,MATCH($CN$2,CSDA!C$1:C$500,0))*INDEX(PIS!V$1:V$500,MATCH(D278,PIS!C$1:C$500))+INDEX(ADJ!$A$1:$BZ$1000,MATCH(PAYROLL!D278,ADJ!A$1:A$500,0),MATCH(PAYROLL!CN$2,ADJ!$2:$2,0)),0)</f>
        <v/>
      </c>
      <c r="CO278">
        <f>IFERROR(INDEX(ADJ!$A$1:$BZ$1000,MATCH(PAYROLL!D278,ADJ!A$1:A$500,0),MATCH(PAYROLL!CO$2,ADJ!$2:$2,0)),0)</f>
        <v/>
      </c>
      <c r="CP278">
        <f>IFERROR(INDEX(ADJ!$A$1:$BZ$1000,MATCH(PAYROLL!D278,ADJ!A$1:A$500,0),MATCH(PAYROLL!CP$2,ADJ!$2:$2,0)),0)</f>
        <v/>
      </c>
      <c r="CQ278">
        <f>BP278-CL278-CI278-CM278-CN278-CO278-CP278-CC278</f>
        <v/>
      </c>
      <c r="CR278">
        <f>IFERROR(IF(RIGHT(INDEX(PIS!O$1:O$500,MATCH(D278,PIS!C$1:C$500,0)),5)="Gross",MIN(U278+V278,VLOOKUP("R700",TSC!B:C,2,0)*VLOOKUP("R101",TSC!B:C,2,0))*(VLOOKUP("T711",TSC!B:C,2,0)+VLOOKUP("T712",TSC!B:C,2,0))%,MIN(T278+V278,VLOOKUP("R700",TSC!B:C,2,0)*VLOOKUP("R101",TSC!B:C,2,0))*(VLOOKUP("T711",TSC!B:C,2,0)+VLOOKUP("T712",TSC!B:C,2,0)+VLOOKUP("R701",TSC!B:C,2,0))%),0)</f>
        <v/>
      </c>
      <c r="CS278">
        <f>IFERROR(IF(RIGHT(INDEX(PIS!O$1:O$500,MATCH(D278,PIS!C$1:C$500,0)),5)="Gross",MIN(U278+V278,VLOOKUP("R700",TSC!B:C,2,0)*VLOOKUP("R101",TSC!B:C,2,0))*(VLOOKUP("T714",TSC!B:C,2,0))%,MIN(T278+V278,VLOOKUP("R700",TSC!B:C,2,0)*VLOOKUP("R101",TSC!B:C,2,0))*(VLOOKUP("T704",TSC!B:C,2,0)+VLOOKUP("T714",TSC!B:C,2,0))%),0)</f>
        <v/>
      </c>
      <c r="CT278">
        <f>IFERROR(IF(RIGHT(INDEX(PIS!O$1:O$500,MATCH(D278,PIS!C$1:C$500,0)),5)="Gross",MIN(U278+V278,VLOOKUP("R700",TSC!B:C,2,0)*VLOOKUP("R101",TSC!B:C,2,0))*VLOOKUP("T705",TSC!B:C,2,0)%,MIN(T278+V278,VLOOKUP("R700",TSC!B:C,2,0)*VLOOKUP("R101",TSC!B:C,2,0))*VLOOKUP("T705",TSC!B:C,2,0)%),0)</f>
        <v/>
      </c>
      <c r="CU278">
        <f>IFERROR(IF(RIGHT(INDEX(PIS!O$1:O$500,MATCH(D278,PIS!C$1:C$500,0)),5)="Gross",MIN(U278+V278,VLOOKUP("R700",TSC!B:C,2,0)*VLOOKUP("R101",TSC!B:C,2,0))*(VLOOKUP("T713",TSC!B:C,2,0))%,MIN(T278+V278,VLOOKUP("R700",TSC!B:C,2,0)*VLOOKUP("R101",TSC!B:C,2,0))*(VLOOKUP("T713",TSC!B:C,2,0))%),0)</f>
        <v/>
      </c>
      <c r="CV278">
        <f>IFERROR(INDEX(ADJ!$A$1:$BZ$1000,MATCH(PAYROLL!D278,ADJ!A$1:A$500,0),MATCH(PAYROLL!CV$2,ADJ!$2:$2,0)),0)</f>
        <v/>
      </c>
      <c r="CW278">
        <f>IFERROR(INDEX(ADJ!$A$1:$BZ$1000,MATCH(PAYROLL!D278,ADJ!A$1:A$500,0),MATCH(PAYROLL!CW$2,ADJ!$2:$2,0)),0)</f>
        <v/>
      </c>
      <c r="CX278">
        <f>SUM(CR278:CW278)</f>
        <v/>
      </c>
      <c r="CY278">
        <f>ROUND(IF(CR278&gt;0,T278+V278*VLOOKUP("R202",TSC!$B$1:$C$500,2,0),0),0)</f>
        <v/>
      </c>
      <c r="CZ278">
        <f>IFERROR(INDEX(CSDA!D$1:D$500,MATCH($CZ$2,CSDA!C$1:C$500,0)),0)</f>
        <v/>
      </c>
      <c r="DA278">
        <f>ROUND(T278*0.7%,0)</f>
        <v/>
      </c>
      <c r="DB278">
        <f>ROUND(T278/12,0)</f>
        <v/>
      </c>
      <c r="DC278">
        <f ref="DC278" t="array">IFERROR(INDEX(CSDA!D$1:D$500,MATCH("Trích giữ"&amp;PAYROLL!DC$2,CSDA!A$1:A$500&amp;CSDA!C$1:C$500,0)),0)</f>
        <v/>
      </c>
      <c r="DD278">
        <f ref="DD278" t="array">IFERROR(INDEX(CSDA!D$1:D$500,MATCH("Trích giữ"&amp;PAYROLL!DD$2,CSDA!A$1:A$500&amp;CSDA!C$1:C$500,0)),0)</f>
        <v/>
      </c>
      <c r="DE278">
        <f ref="DE278" t="array">IFERROR(INDEX(CSDA!D$1:D$500,MATCH("Trích giữ"&amp;PAYROLL!DE$2,CSDA!A$1:A$500&amp;CSDA!C$1:C$500,0)),0)</f>
        <v/>
      </c>
      <c r="DF278">
        <f>IFERROR(INDEX(CSDA!D$1:D$500,MATCH(PAYROLL!DF$2,CSDA!C$1:C$500,0)),0)</f>
        <v/>
      </c>
      <c r="DG278">
        <f ref="DG278" t="array">IFERROR(INDEX(CSDA!D$1:D$500,MATCH("Trích giữ"&amp;PAYROLL!DG$2,CSDA!A$1:A$500&amp;CSDA!C$1:C$500,0)),0)</f>
        <v/>
      </c>
      <c r="DH278">
        <f>ROUND(T278/26,0)</f>
        <v/>
      </c>
      <c r="DI278">
        <f ref="DI278" t="array">IFERROR(INDEX(CSDA!D$1:D$500,MATCH("Trích giữ"&amp;PAYROLL!DI$2,CSDA!A$1:A$500&amp;CSDA!C$1:C$500,0)),0)</f>
        <v/>
      </c>
      <c r="DJ278">
        <f>IF(U278=0,T278*21.5%-BL278,0)</f>
        <v/>
      </c>
      <c r="DK278">
        <f ref="DK278" t="array">IFERROR(INDEX(CSDA!D$1:D$500,MATCH("Trích giữ"&amp;PAYROLL!DK$2,CSDA!A$1:A$500&amp;CSDA!C$1:C$500,0)),0)</f>
        <v/>
      </c>
      <c r="DL278">
        <f>IFERROR(INDEX(CSDA!D$1:D$500,MATCH(PAYROLL!DL$2,CSDA!C$1:C$500,0))/12,0)</f>
        <v/>
      </c>
      <c r="DM278">
        <f>SUM(DB278:DL278)</f>
        <v/>
      </c>
      <c r="DN278">
        <f>IFERROR(INDEX(ADJ!$A$1:$BZ$1000,MATCH(PAYROLL!D278,ADJ!A$1:A$500,0),MATCH(PAYROLL!DN$2,ADJ!$2:$2,0)),0)</f>
        <v/>
      </c>
      <c r="DO278">
        <f>IFERROR(SUM(BP278,DM278:DN278,CX278:DA278)-DT278,0)</f>
        <v/>
      </c>
      <c r="DP278">
        <f ref="DP278" t="array">SUM(BW278*IFERROR(INDEX(CSDA!D$1:D$500,MATCH(BW$2,CSDA!C$1:C$500,0)),0)%,CX278*IFERROR(INDEX(CSDA!D$1:D$500,MATCH(CX$2,CSDA!C$1:C$500,0)),0)%,DA278*IFERROR(INDEX(CSDA!D$1:D$500,MATCH(DA$2,CSDA!C$1:C$500,0)),0)%,DB278*IFERROR(INDEX(CSDA!D$1:D$500,MATCH(DB$2,CSDA!C$1:C$500,0)),0)%,DF278*IFERROR(INDEX(CSDA!D$1:D$500,MATCH("Phí dịch vụ"&amp;PAYROLL!DF$2,CSDA!A$1:A$500&amp;CSDA!C$1:C$500,0)),0)%,DC278*IFERROR(INDEX(CSDA!D$1:D$500,MATCH("Phí dịch vụ"&amp;PAYROLL!DC$2,CSDA!A$1:A$500&amp;CSDA!C$1:C$500,0)),0)%,DH278*IFERROR(INDEX(CSDA!D$1:D$500,MATCH("Phí dịch vụ"&amp;PAYROLL!DH$2,CSDA!A$1:A$500&amp;CSDA!C$1:C$500,0)),0)%,DJ278*IFERROR(INDEX(CSDA!D$1:D$500,MATCH("Phí dịch vụ"&amp;PAYROLL!DJ$2,CSDA!A$1:A$500&amp;CSDA!C$1:C$500,0)),0)%,BN278*IFERROR(INDEX(CSDA!D$1:D$500,MATCH(BN$2,CSDA!C$1:C$500,0)),0)%)-BN278*7%</f>
        <v/>
      </c>
      <c r="DQ278">
        <f>IFERROR(INDEX(ADJ!$A$1:$BZ$1000,MATCH(PAYROLL!D278,ADJ!A$1:A$500,0),MATCH(PAYROLL!DQ$2,ADJ!$2:$2,0)),0)</f>
        <v/>
      </c>
      <c r="DR278">
        <f>IFERROR(INDEX(ADJ!$A$1:$BZ$1000,MATCH(PAYROLL!D278,ADJ!A$1:A$500,0),MATCH(PAYROLL!DR$2,ADJ!$2:$2,0)),0)</f>
        <v/>
      </c>
      <c r="DS278">
        <f>SUM(DP278:DR278)</f>
        <v/>
      </c>
      <c r="DT278">
        <f>EK278</f>
        <v/>
      </c>
      <c r="DU278">
        <f>SUM(DO278:DR278)</f>
        <v/>
      </c>
      <c r="DV278">
        <f>ROUND(DU278*0.1,0)</f>
        <v/>
      </c>
      <c r="DW278">
        <f>DU278+DV278</f>
        <v/>
      </c>
      <c r="DZ278">
        <f>IFERROR(INDEX(ADJ!$A$1:$BZ$1000,MATCH(PAYROLL!$D278,ADJ!A$1:A$500,0),MATCH(PAYROLL!DZ$2,ADJ!$2:$2,0)),0)</f>
        <v/>
      </c>
      <c r="EA278">
        <f>IFERROR(INDEX(ADJ!$A$1:$BZ$1000,MATCH(PAYROLL!$D278,ADJ!A$1:A$500,0),MATCH(PAYROLL!EA$2,ADJ!$2:$2,0)),0)</f>
        <v/>
      </c>
      <c r="EB278">
        <f>IFERROR(INDEX(ADJ!$A$1:$BZ$1000,MATCH(PAYROLL!$D278,ADJ!A$1:A$500,0),MATCH(PAYROLL!EB$2,ADJ!$2:$2,0)),0)</f>
        <v/>
      </c>
      <c r="EC278">
        <f>IFERROR(INDEX(ADJ!$A$1:$BZ$1000,MATCH(PAYROLL!$D278,ADJ!A$1:A$500,0),MATCH(PAYROLL!EC$2,ADJ!$2:$2,0)),0)</f>
        <v/>
      </c>
      <c r="ED278">
        <f>IFERROR(INDEX(ADJ!$A$1:$BZ$1000,MATCH(PAYROLL!$D278,ADJ!A$1:A$500,0),MATCH(PAYROLL!ED$2,ADJ!$2:$2,0)),0)</f>
        <v/>
      </c>
      <c r="EE278">
        <f>IFERROR(INDEX(ADJ!$A$1:$BZ$1000,MATCH(PAYROLL!$D278,ADJ!A$1:A$500,0),MATCH(PAYROLL!EE$2,ADJ!$2:$2,0)),0)</f>
        <v/>
      </c>
      <c r="EF278">
        <f>IFERROR(INDEX(ADJ!$A$1:$BZ$1000,MATCH(PAYROLL!$D278,ADJ!A$1:A$500,0),MATCH(PAYROLL!EF$2,ADJ!$2:$2,0)),0)</f>
        <v/>
      </c>
      <c r="EG278">
        <f>IFERROR(INDEX(ADJ!$A$1:$BZ$1000,MATCH(PAYROLL!$D278,ADJ!A$1:A$500,0),MATCH(PAYROLL!EG$2,ADJ!$2:$2,0)),0)</f>
        <v/>
      </c>
      <c r="EH278">
        <f>IFERROR(INDEX(ADJ!$A$1:$BZ$1000,MATCH(PAYROLL!$D278,ADJ!A$1:A$500,0),MATCH(PAYROLL!EH$2,ADJ!$2:$2,0)),0)</f>
        <v/>
      </c>
      <c r="EI278">
        <f>IFERROR(INDEX(ADJ!$A$1:$BZ$1000,MATCH(PAYROLL!D278,ADJ!A$1:A$500,0),MATCH(PAYROLL!EI$2,ADJ!$2:$2,0)),0)</f>
        <v/>
      </c>
      <c r="EJ278">
        <f>IFERROR(INDEX(ADJ!$A$1:$BZ$1000,MATCH(PAYROLL!$D278,ADJ!A$1:A$500,0),MATCH(PAYROLL!EJ$2,ADJ!$2:$2,0)),0)</f>
        <v/>
      </c>
      <c r="EK278">
        <f>SUM(DZ278:EJ278)</f>
        <v/>
      </c>
    </row>
    <row r="279">
      <c r="A279" t="n">
        <v>277</v>
      </c>
      <c r="B279" t="inlineStr">
        <is>
          <t>Lù Duy Quý</t>
        </is>
      </c>
      <c r="D279" t="inlineStr">
        <is>
          <t>158873-01</t>
        </is>
      </c>
      <c r="S279">
        <f>IFERROR(INDEX(PIS!$A$1:$BZ$1000,MATCH($D279,PIS!C$1:C$500,0),MATCH("Lương CB tháng trước",PIS!$1:$1,0)),0)</f>
        <v/>
      </c>
      <c r="T279">
        <f>IFERROR(INDEX(PIS!$A$1:$BZ$1000,MATCH($D279,PIS!C$1:C$500,0),MATCH("Lương CB hiện tại",PIS!$1:$1,0)),0)</f>
        <v/>
      </c>
      <c r="U279">
        <f>IFERROR(INDEX(PIS!$A$1:$BZ$1000,MATCH($D279,PIS!C$1:C$500,0),MATCH("Lương đóng BHBB",PIS!$1:$1,0)),0)</f>
        <v/>
      </c>
      <c r="V279">
        <f>IFERROR(INDEX(PIS!$A$1:$BZ$1000,MATCH($D279,PIS!C$1:C$500,0),MATCH(V$2,PIS!$2:$2,0)),0)</f>
        <v/>
      </c>
      <c r="W279">
        <f>IFERROR(INDEX(PIS!$A$1:$BZ$1000,MATCH($D279,PIS!C$1:C$500,0),MATCH(W$2,PIS!$2:$2,0)),0)</f>
        <v/>
      </c>
      <c r="X279">
        <f>IFERROR(INDEX(PIS!$A$1:$BZ$1000,MATCH($D279,PIS!C$1:C$500,0),MATCH(X$2,PIS!$2:$2,0)),0)</f>
        <v/>
      </c>
      <c r="Y279">
        <f>IFERROR(INDEX(PIS!$A$1:$BZ$1000,MATCH($D279,PIS!C$1:C$500,0),MATCH(Y$2,PIS!$2:$2,0)),0)</f>
        <v/>
      </c>
      <c r="Z279">
        <f>IFERROR(INDEX(PIS!$A$1:$BZ$1000,MATCH($D279,PIS!C$1:C$500,0),MATCH(Z$2,PIS!$2:$2,0)),0)</f>
        <v/>
      </c>
      <c r="AA279">
        <f>IFERROR(INDEX(PIS!$A$1:$BZ$1000,MATCH($D279,PIS!C$1:C$500,0),MATCH(AA$2,PIS!$2:$2,0)),0)</f>
        <v/>
      </c>
      <c r="AB279">
        <f>IFERROR(INDEX(PIS!$A$1:$BZ$1000,MATCH($D279,PIS!C$1:C$500,0),MATCH(AB$2,PIS!$2:$2,0)),0)</f>
        <v/>
      </c>
      <c r="AC279">
        <f>SUM(V279:AB279)</f>
        <v/>
      </c>
      <c r="AD279">
        <f>IFERROR(INDEX(TIMESHEET!$A$1:$AI$5000,MATCH($D279,TIMESHEET!A$1:A$500,0),MATCH("T100",TIMESHEET!$2:$2,0))-2,0)</f>
        <v/>
      </c>
      <c r="AE279">
        <f>IFERROR(INDEX(TIMESHEET!$A$1:$AI$5000,MATCH($D279,TIMESHEET!A$1:A$500,0),MATCH("T202",TIMESHEET!$2:$2,0)),0)</f>
        <v/>
      </c>
      <c r="AF279">
        <f>IFERROR(INDEX(TIMESHEET!$A$1:$AI$5000,MATCH($D279,TIMESHEET!A$1:A$500,0),MATCH("T302",TIMESHEET!$2:$2,0)),0)</f>
        <v/>
      </c>
      <c r="AG279">
        <f>IFERROR(INDEX(TIMESHEET!$A$1:$AI$5000,MATCH($D279,TIMESHEET!A$1:A$500,0),MATCH("T406",TIMESHEET!$2:$2,0)),0)</f>
        <v/>
      </c>
      <c r="AH279">
        <f>AE279+AG279</f>
        <v/>
      </c>
      <c r="AI279">
        <f>IFERROR(INDEX(TIMESHEET!$A$1:$AI$5000,MATCH($D279,TIMESHEET!A$1:A$500,0),MATCH("T701",TIMESHEET!$2:$2,0)),0)</f>
        <v/>
      </c>
      <c r="AJ279">
        <f>IFERROR(INDEX(TIMESHEET!$A$1:$AI$5000,MATCH($D279,TIMESHEET!B$1:B$500,0),MATCH("T320",TIMESHEET!$2:$2,0)),0)</f>
        <v/>
      </c>
      <c r="AK279">
        <f>IFERROR(IF(LEFT(INDEX(PIS!O$1:O$500,MATCH(D279,PIS!C$1:C$500)),1)="M",T279/AD279*SUM(AE279:AG279),T279*AD279),0)</f>
        <v/>
      </c>
      <c r="AL279">
        <f>IFERROR(INDEX(ADJ!$A$1:$BZ$1000,MATCH(PAYROLL!D279,ADJ!A$1:A$500,0),MATCH(PAYROLL!AL$2,ADJ!$2:$2,0)),0)</f>
        <v/>
      </c>
      <c r="AM279">
        <f>SUM(AK279:AL279)</f>
        <v/>
      </c>
      <c r="AN279">
        <f>IFERROR(ROUND(V279/$AD279*$AH279,0),0)</f>
        <v/>
      </c>
      <c r="AO279">
        <f>IFERROR(ROUND(W279/$AD279*$AH279,0),0)</f>
        <v/>
      </c>
      <c r="AP279">
        <f>IFERROR(ROUND(X279/$AD279*$AE279,0),0)</f>
        <v/>
      </c>
      <c r="AQ279">
        <f>IFERROR(ROUND(Y279/$AD279*$AH279,0),0)</f>
        <v/>
      </c>
      <c r="AR279">
        <f>IFERROR(ROUND(Z279/$AD279*$AH279,0),0)</f>
        <v/>
      </c>
      <c r="AS279">
        <f>IFERROR(ROUND(AA279/$AD279*$AH279,0),0)</f>
        <v/>
      </c>
      <c r="AT279">
        <f>IFERROR(IF((AE279+AF279+AG279)&gt;13,AB279,ROUND(AB279/AD279*AH279,0)),0)</f>
        <v/>
      </c>
      <c r="AU279">
        <f>IFERROR(INDEX(ADJ!$A$1:$BZ$1000,MATCH(PAYROLL!D279,ADJ!A$1:A$500,0),MATCH(PAYROLL!AU$2,ADJ!$2:$2,0)),0)</f>
        <v/>
      </c>
      <c r="AV279">
        <f>ROUND(SUM(AN279:AU279),0)</f>
        <v/>
      </c>
      <c r="AW279">
        <f>IFERROR(INDEX(TIMESHEET!$A$1:$AI$5000,MATCH(PAYROLL!D279,TIMESHEET!A$1:A$500,0),MATCH("T620",TIMESHEET!$2:$2,0)),0)</f>
        <v/>
      </c>
      <c r="AX279">
        <f>IFERROR(INDEX(TIMESHEET!$A$1:$AI$5000,MATCH(PAYROLL!D279,TIMESHEET!A$1:A$500,0),MATCH("T601",TIMESHEET!$2:$2,0)),0)</f>
        <v/>
      </c>
      <c r="AY279">
        <f>IFERROR(INDEX(TIMESHEET!$A$1:$AI$5000,MATCH(PAYROLL!D279,TIMESHEET!A$1:A$500,0),MATCH("T602",TIMESHEET!$2:$2,0)),0)</f>
        <v/>
      </c>
      <c r="AZ279">
        <f>IFERROR(INDEX(TIMESHEET!$A$1:$AI$5000,MATCH(PAYROLL!D279,TIMESHEET!A$1:A$500,0),MATCH("T603",TIMESHEET!$2:$2,0)),0)</f>
        <v/>
      </c>
      <c r="BA279">
        <f>IFERROR(INDEX(TIMESHEET!$A$1:$AI$5000,MATCH(PAYROLL!D279,TIMESHEET!A$1:A$500,0),MATCH("T611",TIMESHEET!$2:$2,0)),0)</f>
        <v/>
      </c>
      <c r="BB279">
        <f>IFERROR(INDEX(TIMESHEET!$A$1:$AI$5000,MATCH(PAYROLL!D279,TIMESHEET!A$1:A$500,0),MATCH("T612",TIMESHEET!$2:$2,0)),0)</f>
        <v/>
      </c>
      <c r="BC279">
        <f>IFERROR(INDEX(TIMESHEET!$A$1:$AI$5000,MATCH(PAYROLL!D279,TIMESHEET!A$1:A$500,0),MATCH("T613",TIMESHEET!$2:$2,0)),0)</f>
        <v/>
      </c>
      <c r="BD279">
        <f>IFERROR(INDEX(TIMESHEET!$A$1:$AI$5000,MATCH(PAYROLL!D279,TIMESHEET!A$1:A$500,0),MATCH("T500",TIMESHEET!$2:$2,0)),0)</f>
        <v/>
      </c>
      <c r="BE279">
        <f>IFERROR(IF(LEFT(INDEX(PIS!O$1:O$500,MATCH(D279,PIS!C$1:C$500)),1)="M",T279/AD279/8*(AW279+AX279*1.5+AY279*2+AZ279*3+BA279*2.1+BB279*2.7+BC279*3.9+BD279*0.3),T279/8*(AW279+AX279*1.5+AY279*2+AZ279*3+BA279*2.1+BB279*2.7+BC279*3.9+BD279*0.3)),0)</f>
        <v/>
      </c>
      <c r="BF279">
        <f>IFERROR(INDEX(ADJ!$A$1:$BZ$1000,MATCH(PAYROLL!$D279,ADJ!A$1:A$500,0),MATCH(PAYROLL!BF$2,ADJ!$2:$2,0)),0)</f>
        <v/>
      </c>
      <c r="BG279">
        <f>IFERROR(INDEX(ADJ!$A$1:$BZ$1000,MATCH(PAYROLL!D279,ADJ!A$1:A$500,0),MATCH(PAYROLL!BG$2,ADJ!$2:$2,0)),0)</f>
        <v/>
      </c>
      <c r="BH279">
        <f>IFERROR(INDEX(ADJ!$A$1:$BZ$1000,MATCH(PAYROLL!D279,ADJ!A$1:A$500,0),MATCH(PAYROLL!BH$2,ADJ!$2:$2,0)),0)</f>
        <v/>
      </c>
      <c r="BI279">
        <f>IFERROR(INDEX(ADJ!$A$1:$BZ$1000,MATCH(PAYROLL!D279,ADJ!A$1:A$500,0),MATCH(PAYROLL!BI$2,ADJ!$2:$2,0)),0)</f>
        <v/>
      </c>
      <c r="BJ279">
        <f>IFERROR(INDEX(ADJ!$A$1:$BZ$1000,MATCH(PAYROLL!D279,ADJ!A$1:A$500,0),MATCH(PAYROLL!BJ$2,ADJ!$2:$2,0)),0)</f>
        <v/>
      </c>
      <c r="BK279">
        <f>SUM(BF279:BJ279)</f>
        <v/>
      </c>
      <c r="BL279">
        <f>IFERROR(INDEX(ADJ!$A$1:$BZ$1000,MATCH(PAYROLL!D279,ADJ!A$1:A$500,0),MATCH(PAYROLL!BL$2,ADJ!$2:$2,0)),0)</f>
        <v/>
      </c>
      <c r="BM279">
        <f>IFERROR(INDEX(ADJ!$A$1:$BZ$1000,MATCH(PAYROLL!D279,ADJ!A$1:A$500,0),MATCH(PAYROLL!BM$2,ADJ!$2:$2,0)),0)</f>
        <v/>
      </c>
      <c r="BN279">
        <f>IFERROR(INDEX(ADJ!$A$1:$BZ$1000,MATCH(PAYROLL!D279,ADJ!A$1:A$500,0),MATCH(PAYROLL!BN$2,ADJ!$2:$2,0)),0)</f>
        <v/>
      </c>
      <c r="BO279">
        <f>IFERROR(INDEX(ADJ!$A$1:$BZ$1000,MATCH(PAYROLL!D279,ADJ!A$1:A$500,0),MATCH(PAYROLL!BO$2,ADJ!$2:$2,0)),0)</f>
        <v/>
      </c>
      <c r="BP279">
        <f>SUM(AM279,AV279,BE279,BK279,BL279:BO279)</f>
        <v/>
      </c>
      <c r="BQ279">
        <f>BO279</f>
        <v/>
      </c>
      <c r="BR279">
        <f>IFERROR(ROUND(IF(LEFT(INDEX(PIS!O$1:O$500,MATCH(D279,PIS!C$1:C$500)),1)="D",T279/8*(BD279*0.3),IF(LEFT(INDEX(PIS!O$1:O$500,MATCH(D279,PIS!C$1:C$500)),1)="H",T279*($BD279*0.3),T279/$AD279/8*($BD279*0.3))),0),0)</f>
        <v/>
      </c>
      <c r="BS279">
        <f>IF(AP279&lt;1,0,MIN(AP279,730000))</f>
        <v/>
      </c>
      <c r="BT279">
        <f>IFERROR(ROUND((BE279-SUM(AW279:BC279)*T279/AD279/8),0)-BR279,0)</f>
        <v/>
      </c>
      <c r="BU279">
        <f>AO279</f>
        <v/>
      </c>
      <c r="BV279">
        <f>SUM(BQ279:BU279)</f>
        <v/>
      </c>
      <c r="BW279">
        <f>BP279-BV279</f>
        <v/>
      </c>
      <c r="BX279">
        <f>IFERROR(IF(RIGHT(INDEX(PIS!O$1:O$500,MATCH(D279,PIS!C$1:C$500)),5)="Gross",MIN(U279+V279,VLOOKUP("R700",TSC!B:C,2,0)*VLOOKUP("R101",TSC!B:C,2,0))*VLOOKUP("R701",TSC!B:C,2,0)%,0),0)</f>
        <v/>
      </c>
      <c r="BY279">
        <f>IFERROR(IF(RIGHT(INDEX(PIS!O$1:O$500,MATCH(D279,PIS!C$1:C$500)),5)="Gross",MIN(U279+V279,VLOOKUP("R700",TSC!B:C,2,0)*VLOOKUP("R101",TSC!B:C,2,0))*VLOOKUP("T704",TSC!B:C,2,0)%,0),0)</f>
        <v/>
      </c>
      <c r="BZ279">
        <f>IFERROR(IF(RIGHT(INDEX(PIS!O$1:O$500,MATCH(D279,PIS!C$1:C$500)),5)="Gross",MIN(U279+V279,VLOOKUP("R700",TSC!B:C,2,0)*VLOOKUP("1",TSC!F:G,2,0))*VLOOKUP("T705",TSC!B:C,2,0)%,0),0)</f>
        <v/>
      </c>
      <c r="CA279">
        <f>IFERROR(INDEX(ADJ!$A$1:$BZ$1000,MATCH(PAYROLL!D279,ADJ!A$1:A$500,0),MATCH(PAYROLL!CA$2,ADJ!$2:$2,0)),0)</f>
        <v/>
      </c>
      <c r="CB279">
        <f>IFERROR(INDEX(ADJ!$A$1:$BZ$1000,MATCH(PAYROLL!D279,ADJ!A$1:A$500,0),MATCH(PAYROLL!CB$2,ADJ!$2:$2,0)),0)</f>
        <v/>
      </c>
      <c r="CC279">
        <f>SUM(BX279:CB279)</f>
        <v/>
      </c>
      <c r="CD279">
        <f>IFERROR(INDEX(PIS!$A$1:$BZ$1000,MATCH(PAYROLL!D279,PIS!C$1:C$500,0),MATCH(PAYROLL!CD$1,PIS!$1:$1,0)),0)</f>
        <v/>
      </c>
      <c r="CE279">
        <f>IFERROR(IF(OR(INDEX(PIS!P$1:P$500,MATCH(D279,PIS!C$1:C$500,0))="LT2",INDEX(PIS!P$1:P$500,MATCH(D279,PIS!C$1:C$500,0))="P10"),0,SUM(CC279,CD279*VLOOKUP("R601",TSC!B:C,2,0),VLOOKUP("R602",TSC!B:C,2,0))),0)</f>
        <v/>
      </c>
      <c r="CF279">
        <f>MAX(BW279-CE279,0)</f>
        <v/>
      </c>
      <c r="CG279">
        <f>IFERROR(IF(OR(RIGHT(INDEX(PIS!P$1:P$500,MATCH(D279,PIS!C$1:C$500)),5)="P10",RIGHT(INDEX(PIS!P$1:P$500,MATCH(D279,PIS!C$1:C$500)),5)="CK"),0,IF(CF279&lt;=5000000,CF279*5%,IF(CF279&lt;=10000000,CF279*10%-250000,IF(CF279&lt;=18000000,CF279*15%-750000,IF(CF279&lt;=32000000,CF279*20%-1650000,IF(CF279&lt;=52000000,CF279*25%-3250000,IF(CF279&lt;=80000000,BH279*30%-5850000,CF279*35%-9850000))))))),0)</f>
        <v/>
      </c>
      <c r="CH279">
        <f>IFERROR(IF(OR(INDEX(PIS!P$1:P$500,MATCH(D279,PIS!C$1:C$500))="LT",INDEX(PIS!P$1:P$500,MATCH(D279,PIS!C$1:C$500))="CK"),0,IF(CF279&lt;2000000,0,CF279*10%)),0)</f>
        <v/>
      </c>
      <c r="CI279">
        <f>IFERROR(INDEX(ADJ!$A$1:$BZ$1000,MATCH(PAYROLL!D279,ADJ!A$1:A$500,0),MATCH(PAYROLL!CI$2,ADJ!$2:$2,0)),0)</f>
        <v/>
      </c>
      <c r="CJ279">
        <f>IFERROR(INDEX(ADJ!$A$1:$BZ$1000,MATCH(PAYROLL!D279,ADJ!A$1:A$500,0),MATCH(PAYROLL!CJ$2,ADJ!$2:$2,0)),0)</f>
        <v/>
      </c>
      <c r="CK279">
        <f>IFERROR(INDEX(ADJ!$A$1:$BZ$1000,MATCH(PAYROLL!D279,ADJ!A$1:A$500,0),MATCH(PAYROLL!CK$2,ADJ!$2:$2,0)),0)</f>
        <v/>
      </c>
      <c r="CL279">
        <f>SUM(CG279:CK279)</f>
        <v/>
      </c>
      <c r="CM279">
        <f>ROUND(SUM(CH279:CK279),0)</f>
        <v/>
      </c>
      <c r="CN279">
        <f>IFERROR(INDEX(CSDA!D$1:D$500,MATCH($CN$2,CSDA!C$1:C$500,0))*INDEX(PIS!V$1:V$500,MATCH(D279,PIS!C$1:C$500))+INDEX(ADJ!$A$1:$BZ$1000,MATCH(PAYROLL!D279,ADJ!A$1:A$500,0),MATCH(PAYROLL!CN$2,ADJ!$2:$2,0)),0)</f>
        <v/>
      </c>
      <c r="CO279">
        <f>IFERROR(INDEX(ADJ!$A$1:$BZ$1000,MATCH(PAYROLL!D279,ADJ!A$1:A$500,0),MATCH(PAYROLL!CO$2,ADJ!$2:$2,0)),0)</f>
        <v/>
      </c>
      <c r="CP279">
        <f>IFERROR(INDEX(ADJ!$A$1:$BZ$1000,MATCH(PAYROLL!D279,ADJ!A$1:A$500,0),MATCH(PAYROLL!CP$2,ADJ!$2:$2,0)),0)</f>
        <v/>
      </c>
      <c r="CQ279">
        <f>BP279-CL279-CI279-CM279-CN279-CO279-CP279-CC279</f>
        <v/>
      </c>
      <c r="CR279">
        <f>IFERROR(IF(RIGHT(INDEX(PIS!O$1:O$500,MATCH(D279,PIS!C$1:C$500,0)),5)="Gross",MIN(U279+V279,VLOOKUP("R700",TSC!B:C,2,0)*VLOOKUP("R101",TSC!B:C,2,0))*(VLOOKUP("T711",TSC!B:C,2,0)+VLOOKUP("T712",TSC!B:C,2,0))%,MIN(T279+V279,VLOOKUP("R700",TSC!B:C,2,0)*VLOOKUP("R101",TSC!B:C,2,0))*(VLOOKUP("T711",TSC!B:C,2,0)+VLOOKUP("T712",TSC!B:C,2,0)+VLOOKUP("R701",TSC!B:C,2,0))%),0)</f>
        <v/>
      </c>
      <c r="CS279">
        <f>IFERROR(IF(RIGHT(INDEX(PIS!O$1:O$500,MATCH(D279,PIS!C$1:C$500,0)),5)="Gross",MIN(U279+V279,VLOOKUP("R700",TSC!B:C,2,0)*VLOOKUP("R101",TSC!B:C,2,0))*(VLOOKUP("T714",TSC!B:C,2,0))%,MIN(T279+V279,VLOOKUP("R700",TSC!B:C,2,0)*VLOOKUP("R101",TSC!B:C,2,0))*(VLOOKUP("T704",TSC!B:C,2,0)+VLOOKUP("T714",TSC!B:C,2,0))%),0)</f>
        <v/>
      </c>
      <c r="CT279">
        <f>IFERROR(IF(RIGHT(INDEX(PIS!O$1:O$500,MATCH(D279,PIS!C$1:C$500,0)),5)="Gross",MIN(U279+V279,VLOOKUP("R700",TSC!B:C,2,0)*VLOOKUP("R101",TSC!B:C,2,0))*VLOOKUP("T705",TSC!B:C,2,0)%,MIN(T279+V279,VLOOKUP("R700",TSC!B:C,2,0)*VLOOKUP("R101",TSC!B:C,2,0))*VLOOKUP("T705",TSC!B:C,2,0)%),0)</f>
        <v/>
      </c>
      <c r="CU279">
        <f>IFERROR(IF(RIGHT(INDEX(PIS!O$1:O$500,MATCH(D279,PIS!C$1:C$500,0)),5)="Gross",MIN(U279+V279,VLOOKUP("R700",TSC!B:C,2,0)*VLOOKUP("R101",TSC!B:C,2,0))*(VLOOKUP("T713",TSC!B:C,2,0))%,MIN(T279+V279,VLOOKUP("R700",TSC!B:C,2,0)*VLOOKUP("R101",TSC!B:C,2,0))*(VLOOKUP("T713",TSC!B:C,2,0))%),0)</f>
        <v/>
      </c>
      <c r="CV279">
        <f>IFERROR(INDEX(ADJ!$A$1:$BZ$1000,MATCH(PAYROLL!D279,ADJ!A$1:A$500,0),MATCH(PAYROLL!CV$2,ADJ!$2:$2,0)),0)</f>
        <v/>
      </c>
      <c r="CW279">
        <f>IFERROR(INDEX(ADJ!$A$1:$BZ$1000,MATCH(PAYROLL!D279,ADJ!A$1:A$500,0),MATCH(PAYROLL!CW$2,ADJ!$2:$2,0)),0)</f>
        <v/>
      </c>
      <c r="CX279">
        <f>SUM(CR279:CW279)</f>
        <v/>
      </c>
      <c r="CY279">
        <f>ROUND(IF(CR279&gt;0,T279+V279*VLOOKUP("R202",TSC!$B$1:$C$500,2,0),0),0)</f>
        <v/>
      </c>
      <c r="CZ279">
        <f>IFERROR(INDEX(CSDA!D$1:D$500,MATCH($CZ$2,CSDA!C$1:C$500,0)),0)</f>
        <v/>
      </c>
      <c r="DA279">
        <f>ROUND(T279*0.7%,0)</f>
        <v/>
      </c>
      <c r="DB279">
        <f>ROUND(T279/12,0)</f>
        <v/>
      </c>
      <c r="DC279">
        <f ref="DC279" t="array">IFERROR(INDEX(CSDA!D$1:D$500,MATCH("Trích giữ"&amp;PAYROLL!DC$2,CSDA!A$1:A$500&amp;CSDA!C$1:C$500,0)),0)</f>
        <v/>
      </c>
      <c r="DD279">
        <f ref="DD279" t="array">IFERROR(INDEX(CSDA!D$1:D$500,MATCH("Trích giữ"&amp;PAYROLL!DD$2,CSDA!A$1:A$500&amp;CSDA!C$1:C$500,0)),0)</f>
        <v/>
      </c>
      <c r="DE279">
        <f ref="DE279" t="array">IFERROR(INDEX(CSDA!D$1:D$500,MATCH("Trích giữ"&amp;PAYROLL!DE$2,CSDA!A$1:A$500&amp;CSDA!C$1:C$500,0)),0)</f>
        <v/>
      </c>
      <c r="DF279">
        <f>IFERROR(INDEX(CSDA!D$1:D$500,MATCH(PAYROLL!DF$2,CSDA!C$1:C$500,0)),0)</f>
        <v/>
      </c>
      <c r="DG279">
        <f ref="DG279" t="array">IFERROR(INDEX(CSDA!D$1:D$500,MATCH("Trích giữ"&amp;PAYROLL!DG$2,CSDA!A$1:A$500&amp;CSDA!C$1:C$500,0)),0)</f>
        <v/>
      </c>
      <c r="DH279">
        <f>ROUND(T279/26,0)</f>
        <v/>
      </c>
      <c r="DI279">
        <f ref="DI279" t="array">IFERROR(INDEX(CSDA!D$1:D$500,MATCH("Trích giữ"&amp;PAYROLL!DI$2,CSDA!A$1:A$500&amp;CSDA!C$1:C$500,0)),0)</f>
        <v/>
      </c>
      <c r="DJ279">
        <f>IF(U279=0,T279*21.5%-BL279,0)</f>
        <v/>
      </c>
      <c r="DK279">
        <f ref="DK279" t="array">IFERROR(INDEX(CSDA!D$1:D$500,MATCH("Trích giữ"&amp;PAYROLL!DK$2,CSDA!A$1:A$500&amp;CSDA!C$1:C$500,0)),0)</f>
        <v/>
      </c>
      <c r="DL279">
        <f>IFERROR(INDEX(CSDA!D$1:D$500,MATCH(PAYROLL!DL$2,CSDA!C$1:C$500,0))/12,0)</f>
        <v/>
      </c>
      <c r="DM279">
        <f>SUM(DB279:DL279)</f>
        <v/>
      </c>
      <c r="DN279">
        <f>IFERROR(INDEX(ADJ!$A$1:$BZ$1000,MATCH(PAYROLL!D279,ADJ!A$1:A$500,0),MATCH(PAYROLL!DN$2,ADJ!$2:$2,0)),0)</f>
        <v/>
      </c>
      <c r="DO279">
        <f>IFERROR(SUM(BP279,DM279:DN279,CX279:DA279)-DT279,0)</f>
        <v/>
      </c>
      <c r="DP279">
        <f ref="DP279" t="array">SUM(BW279*IFERROR(INDEX(CSDA!D$1:D$500,MATCH(BW$2,CSDA!C$1:C$500,0)),0)%,CX279*IFERROR(INDEX(CSDA!D$1:D$500,MATCH(CX$2,CSDA!C$1:C$500,0)),0)%,DA279*IFERROR(INDEX(CSDA!D$1:D$500,MATCH(DA$2,CSDA!C$1:C$500,0)),0)%,DB279*IFERROR(INDEX(CSDA!D$1:D$500,MATCH(DB$2,CSDA!C$1:C$500,0)),0)%,DF279*IFERROR(INDEX(CSDA!D$1:D$500,MATCH("Phí dịch vụ"&amp;PAYROLL!DF$2,CSDA!A$1:A$500&amp;CSDA!C$1:C$500,0)),0)%,DC279*IFERROR(INDEX(CSDA!D$1:D$500,MATCH("Phí dịch vụ"&amp;PAYROLL!DC$2,CSDA!A$1:A$500&amp;CSDA!C$1:C$500,0)),0)%,DH279*IFERROR(INDEX(CSDA!D$1:D$500,MATCH("Phí dịch vụ"&amp;PAYROLL!DH$2,CSDA!A$1:A$500&amp;CSDA!C$1:C$500,0)),0)%,DJ279*IFERROR(INDEX(CSDA!D$1:D$500,MATCH("Phí dịch vụ"&amp;PAYROLL!DJ$2,CSDA!A$1:A$500&amp;CSDA!C$1:C$500,0)),0)%,BN279*IFERROR(INDEX(CSDA!D$1:D$500,MATCH(BN$2,CSDA!C$1:C$500,0)),0)%)-BN279*7%</f>
        <v/>
      </c>
      <c r="DQ279">
        <f>IFERROR(INDEX(ADJ!$A$1:$BZ$1000,MATCH(PAYROLL!D279,ADJ!A$1:A$500,0),MATCH(PAYROLL!DQ$2,ADJ!$2:$2,0)),0)</f>
        <v/>
      </c>
      <c r="DR279">
        <f>IFERROR(INDEX(ADJ!$A$1:$BZ$1000,MATCH(PAYROLL!D279,ADJ!A$1:A$500,0),MATCH(PAYROLL!DR$2,ADJ!$2:$2,0)),0)</f>
        <v/>
      </c>
      <c r="DS279">
        <f>SUM(DP279:DR279)</f>
        <v/>
      </c>
      <c r="DT279">
        <f>EK279</f>
        <v/>
      </c>
      <c r="DU279">
        <f>SUM(DO279:DR279)</f>
        <v/>
      </c>
      <c r="DV279">
        <f>ROUND(DU279*0.1,0)</f>
        <v/>
      </c>
      <c r="DW279">
        <f>DU279+DV279</f>
        <v/>
      </c>
      <c r="DZ279">
        <f>IFERROR(INDEX(ADJ!$A$1:$BZ$1000,MATCH(PAYROLL!$D279,ADJ!A$1:A$500,0),MATCH(PAYROLL!DZ$2,ADJ!$2:$2,0)),0)</f>
        <v/>
      </c>
      <c r="EA279">
        <f>IFERROR(INDEX(ADJ!$A$1:$BZ$1000,MATCH(PAYROLL!$D279,ADJ!A$1:A$500,0),MATCH(PAYROLL!EA$2,ADJ!$2:$2,0)),0)</f>
        <v/>
      </c>
      <c r="EB279">
        <f>IFERROR(INDEX(ADJ!$A$1:$BZ$1000,MATCH(PAYROLL!$D279,ADJ!A$1:A$500,0),MATCH(PAYROLL!EB$2,ADJ!$2:$2,0)),0)</f>
        <v/>
      </c>
      <c r="EC279">
        <f>IFERROR(INDEX(ADJ!$A$1:$BZ$1000,MATCH(PAYROLL!$D279,ADJ!A$1:A$500,0),MATCH(PAYROLL!EC$2,ADJ!$2:$2,0)),0)</f>
        <v/>
      </c>
      <c r="ED279">
        <f>IFERROR(INDEX(ADJ!$A$1:$BZ$1000,MATCH(PAYROLL!$D279,ADJ!A$1:A$500,0),MATCH(PAYROLL!ED$2,ADJ!$2:$2,0)),0)</f>
        <v/>
      </c>
      <c r="EE279">
        <f>IFERROR(INDEX(ADJ!$A$1:$BZ$1000,MATCH(PAYROLL!$D279,ADJ!A$1:A$500,0),MATCH(PAYROLL!EE$2,ADJ!$2:$2,0)),0)</f>
        <v/>
      </c>
      <c r="EF279">
        <f>IFERROR(INDEX(ADJ!$A$1:$BZ$1000,MATCH(PAYROLL!$D279,ADJ!A$1:A$500,0),MATCH(PAYROLL!EF$2,ADJ!$2:$2,0)),0)</f>
        <v/>
      </c>
      <c r="EG279">
        <f>IFERROR(INDEX(ADJ!$A$1:$BZ$1000,MATCH(PAYROLL!$D279,ADJ!A$1:A$500,0),MATCH(PAYROLL!EG$2,ADJ!$2:$2,0)),0)</f>
        <v/>
      </c>
      <c r="EH279">
        <f>IFERROR(INDEX(ADJ!$A$1:$BZ$1000,MATCH(PAYROLL!$D279,ADJ!A$1:A$500,0),MATCH(PAYROLL!EH$2,ADJ!$2:$2,0)),0)</f>
        <v/>
      </c>
      <c r="EI279">
        <f>IFERROR(INDEX(ADJ!$A$1:$BZ$1000,MATCH(PAYROLL!D279,ADJ!A$1:A$500,0),MATCH(PAYROLL!EI$2,ADJ!$2:$2,0)),0)</f>
        <v/>
      </c>
      <c r="EJ279">
        <f>IFERROR(INDEX(ADJ!$A$1:$BZ$1000,MATCH(PAYROLL!$D279,ADJ!A$1:A$500,0),MATCH(PAYROLL!EJ$2,ADJ!$2:$2,0)),0)</f>
        <v/>
      </c>
      <c r="EK279">
        <f>SUM(DZ279:EJ279)</f>
        <v/>
      </c>
    </row>
    <row r="280">
      <c r="A280" t="n">
        <v>278</v>
      </c>
      <c r="B280" t="inlineStr">
        <is>
          <t>Lục Văn Thành Đủ</t>
        </is>
      </c>
      <c r="D280" t="inlineStr">
        <is>
          <t>158932-01</t>
        </is>
      </c>
      <c r="S280">
        <f>IFERROR(INDEX(PIS!$A$1:$BZ$1000,MATCH($D280,PIS!C$1:C$500,0),MATCH("Lương CB tháng trước",PIS!$1:$1,0)),0)</f>
        <v/>
      </c>
      <c r="T280">
        <f>IFERROR(INDEX(PIS!$A$1:$BZ$1000,MATCH($D280,PIS!C$1:C$500,0),MATCH("Lương CB hiện tại",PIS!$1:$1,0)),0)</f>
        <v/>
      </c>
      <c r="U280">
        <f>IFERROR(INDEX(PIS!$A$1:$BZ$1000,MATCH($D280,PIS!C$1:C$500,0),MATCH("Lương đóng BHBB",PIS!$1:$1,0)),0)</f>
        <v/>
      </c>
      <c r="V280">
        <f>IFERROR(INDEX(PIS!$A$1:$BZ$1000,MATCH($D280,PIS!C$1:C$500,0),MATCH(V$2,PIS!$2:$2,0)),0)</f>
        <v/>
      </c>
      <c r="W280">
        <f>IFERROR(INDEX(PIS!$A$1:$BZ$1000,MATCH($D280,PIS!C$1:C$500,0),MATCH(W$2,PIS!$2:$2,0)),0)</f>
        <v/>
      </c>
      <c r="X280">
        <f>IFERROR(INDEX(PIS!$A$1:$BZ$1000,MATCH($D280,PIS!C$1:C$500,0),MATCH(X$2,PIS!$2:$2,0)),0)</f>
        <v/>
      </c>
      <c r="Y280">
        <f>IFERROR(INDEX(PIS!$A$1:$BZ$1000,MATCH($D280,PIS!C$1:C$500,0),MATCH(Y$2,PIS!$2:$2,0)),0)</f>
        <v/>
      </c>
      <c r="Z280">
        <f>IFERROR(INDEX(PIS!$A$1:$BZ$1000,MATCH($D280,PIS!C$1:C$500,0),MATCH(Z$2,PIS!$2:$2,0)),0)</f>
        <v/>
      </c>
      <c r="AA280">
        <f>IFERROR(INDEX(PIS!$A$1:$BZ$1000,MATCH($D280,PIS!C$1:C$500,0),MATCH(AA$2,PIS!$2:$2,0)),0)</f>
        <v/>
      </c>
      <c r="AB280">
        <f>IFERROR(INDEX(PIS!$A$1:$BZ$1000,MATCH($D280,PIS!C$1:C$500,0),MATCH(AB$2,PIS!$2:$2,0)),0)</f>
        <v/>
      </c>
      <c r="AC280">
        <f>SUM(V280:AB280)</f>
        <v/>
      </c>
      <c r="AD280">
        <f>IFERROR(INDEX(TIMESHEET!$A$1:$AI$5000,MATCH($D280,TIMESHEET!A$1:A$500,0),MATCH("T100",TIMESHEET!$2:$2,0))-2,0)</f>
        <v/>
      </c>
      <c r="AE280">
        <f>IFERROR(INDEX(TIMESHEET!$A$1:$AI$5000,MATCH($D280,TIMESHEET!A$1:A$500,0),MATCH("T202",TIMESHEET!$2:$2,0)),0)</f>
        <v/>
      </c>
      <c r="AF280">
        <f>IFERROR(INDEX(TIMESHEET!$A$1:$AI$5000,MATCH($D280,TIMESHEET!A$1:A$500,0),MATCH("T302",TIMESHEET!$2:$2,0)),0)</f>
        <v/>
      </c>
      <c r="AG280">
        <f>IFERROR(INDEX(TIMESHEET!$A$1:$AI$5000,MATCH($D280,TIMESHEET!A$1:A$500,0),MATCH("T406",TIMESHEET!$2:$2,0)),0)</f>
        <v/>
      </c>
      <c r="AH280">
        <f>AE280+AG280</f>
        <v/>
      </c>
      <c r="AI280">
        <f>IFERROR(INDEX(TIMESHEET!$A$1:$AI$5000,MATCH($D280,TIMESHEET!A$1:A$500,0),MATCH("T701",TIMESHEET!$2:$2,0)),0)</f>
        <v/>
      </c>
      <c r="AJ280">
        <f>IFERROR(INDEX(TIMESHEET!$A$1:$AI$5000,MATCH($D280,TIMESHEET!B$1:B$500,0),MATCH("T320",TIMESHEET!$2:$2,0)),0)</f>
        <v/>
      </c>
      <c r="AK280">
        <f>IFERROR(IF(LEFT(INDEX(PIS!O$1:O$500,MATCH(D280,PIS!C$1:C$500)),1)="M",T280/AD280*SUM(AE280:AG280),T280*AD280),0)</f>
        <v/>
      </c>
      <c r="AL280">
        <f>IFERROR(INDEX(ADJ!$A$1:$BZ$1000,MATCH(PAYROLL!D280,ADJ!A$1:A$500,0),MATCH(PAYROLL!AL$2,ADJ!$2:$2,0)),0)</f>
        <v/>
      </c>
      <c r="AM280">
        <f>SUM(AK280:AL280)</f>
        <v/>
      </c>
      <c r="AN280">
        <f>IFERROR(ROUND(V280/$AD280*$AH280,0),0)</f>
        <v/>
      </c>
      <c r="AO280">
        <f>IFERROR(ROUND(W280/$AD280*$AH280,0),0)</f>
        <v/>
      </c>
      <c r="AP280">
        <f>IFERROR(ROUND(X280/$AD280*$AE280,0),0)</f>
        <v/>
      </c>
      <c r="AQ280">
        <f>IFERROR(ROUND(Y280/$AD280*$AH280,0),0)</f>
        <v/>
      </c>
      <c r="AR280">
        <f>IFERROR(ROUND(Z280/$AD280*$AH280,0),0)</f>
        <v/>
      </c>
      <c r="AS280">
        <f>IFERROR(ROUND(AA280/$AD280*$AH280,0),0)</f>
        <v/>
      </c>
      <c r="AT280">
        <f>IFERROR(IF((AE280+AF280+AG280)&gt;13,AB280,ROUND(AB280/AD280*AH280,0)),0)</f>
        <v/>
      </c>
      <c r="AU280">
        <f>IFERROR(INDEX(ADJ!$A$1:$BZ$1000,MATCH(PAYROLL!D280,ADJ!A$1:A$500,0),MATCH(PAYROLL!AU$2,ADJ!$2:$2,0)),0)</f>
        <v/>
      </c>
      <c r="AV280">
        <f>ROUND(SUM(AN280:AU280),0)</f>
        <v/>
      </c>
      <c r="AW280">
        <f>IFERROR(INDEX(TIMESHEET!$A$1:$AI$5000,MATCH(PAYROLL!D280,TIMESHEET!A$1:A$500,0),MATCH("T620",TIMESHEET!$2:$2,0)),0)</f>
        <v/>
      </c>
      <c r="AX280">
        <f>IFERROR(INDEX(TIMESHEET!$A$1:$AI$5000,MATCH(PAYROLL!D280,TIMESHEET!A$1:A$500,0),MATCH("T601",TIMESHEET!$2:$2,0)),0)</f>
        <v/>
      </c>
      <c r="AY280">
        <f>IFERROR(INDEX(TIMESHEET!$A$1:$AI$5000,MATCH(PAYROLL!D280,TIMESHEET!A$1:A$500,0),MATCH("T602",TIMESHEET!$2:$2,0)),0)</f>
        <v/>
      </c>
      <c r="AZ280">
        <f>IFERROR(INDEX(TIMESHEET!$A$1:$AI$5000,MATCH(PAYROLL!D280,TIMESHEET!A$1:A$500,0),MATCH("T603",TIMESHEET!$2:$2,0)),0)</f>
        <v/>
      </c>
      <c r="BA280">
        <f>IFERROR(INDEX(TIMESHEET!$A$1:$AI$5000,MATCH(PAYROLL!D280,TIMESHEET!A$1:A$500,0),MATCH("T611",TIMESHEET!$2:$2,0)),0)</f>
        <v/>
      </c>
      <c r="BB280">
        <f>IFERROR(INDEX(TIMESHEET!$A$1:$AI$5000,MATCH(PAYROLL!D280,TIMESHEET!A$1:A$500,0),MATCH("T612",TIMESHEET!$2:$2,0)),0)</f>
        <v/>
      </c>
      <c r="BC280">
        <f>IFERROR(INDEX(TIMESHEET!$A$1:$AI$5000,MATCH(PAYROLL!D280,TIMESHEET!A$1:A$500,0),MATCH("T613",TIMESHEET!$2:$2,0)),0)</f>
        <v/>
      </c>
      <c r="BD280">
        <f>IFERROR(INDEX(TIMESHEET!$A$1:$AI$5000,MATCH(PAYROLL!D280,TIMESHEET!A$1:A$500,0),MATCH("T500",TIMESHEET!$2:$2,0)),0)</f>
        <v/>
      </c>
      <c r="BE280">
        <f>IFERROR(IF(LEFT(INDEX(PIS!O$1:O$500,MATCH(D280,PIS!C$1:C$500)),1)="M",T280/AD280/8*(AW280+AX280*1.5+AY280*2+AZ280*3+BA280*2.1+BB280*2.7+BC280*3.9+BD280*0.3),T280/8*(AW280+AX280*1.5+AY280*2+AZ280*3+BA280*2.1+BB280*2.7+BC280*3.9+BD280*0.3)),0)</f>
        <v/>
      </c>
      <c r="BF280">
        <f>IFERROR(INDEX(ADJ!$A$1:$BZ$1000,MATCH(PAYROLL!$D280,ADJ!A$1:A$500,0),MATCH(PAYROLL!BF$2,ADJ!$2:$2,0)),0)</f>
        <v/>
      </c>
      <c r="BG280">
        <f>IFERROR(INDEX(ADJ!$A$1:$BZ$1000,MATCH(PAYROLL!D280,ADJ!A$1:A$500,0),MATCH(PAYROLL!BG$2,ADJ!$2:$2,0)),0)</f>
        <v/>
      </c>
      <c r="BH280">
        <f>IFERROR(INDEX(ADJ!$A$1:$BZ$1000,MATCH(PAYROLL!D280,ADJ!A$1:A$500,0),MATCH(PAYROLL!BH$2,ADJ!$2:$2,0)),0)</f>
        <v/>
      </c>
      <c r="BI280">
        <f>IFERROR(INDEX(ADJ!$A$1:$BZ$1000,MATCH(PAYROLL!D280,ADJ!A$1:A$500,0),MATCH(PAYROLL!BI$2,ADJ!$2:$2,0)),0)</f>
        <v/>
      </c>
      <c r="BJ280">
        <f>IFERROR(INDEX(ADJ!$A$1:$BZ$1000,MATCH(PAYROLL!D280,ADJ!A$1:A$500,0),MATCH(PAYROLL!BJ$2,ADJ!$2:$2,0)),0)</f>
        <v/>
      </c>
      <c r="BK280">
        <f>SUM(BF280:BJ280)</f>
        <v/>
      </c>
      <c r="BL280">
        <f>IFERROR(INDEX(ADJ!$A$1:$BZ$1000,MATCH(PAYROLL!D280,ADJ!A$1:A$500,0),MATCH(PAYROLL!BL$2,ADJ!$2:$2,0)),0)</f>
        <v/>
      </c>
      <c r="BM280">
        <f>IFERROR(INDEX(ADJ!$A$1:$BZ$1000,MATCH(PAYROLL!D280,ADJ!A$1:A$500,0),MATCH(PAYROLL!BM$2,ADJ!$2:$2,0)),0)</f>
        <v/>
      </c>
      <c r="BN280">
        <f>IFERROR(INDEX(ADJ!$A$1:$BZ$1000,MATCH(PAYROLL!D280,ADJ!A$1:A$500,0),MATCH(PAYROLL!BN$2,ADJ!$2:$2,0)),0)</f>
        <v/>
      </c>
      <c r="BO280">
        <f>IFERROR(INDEX(ADJ!$A$1:$BZ$1000,MATCH(PAYROLL!D280,ADJ!A$1:A$500,0),MATCH(PAYROLL!BO$2,ADJ!$2:$2,0)),0)</f>
        <v/>
      </c>
      <c r="BP280">
        <f>SUM(AM280,AV280,BE280,BK280,BL280:BO280)</f>
        <v/>
      </c>
      <c r="BQ280">
        <f>BO280</f>
        <v/>
      </c>
      <c r="BR280">
        <f>IFERROR(ROUND(IF(LEFT(INDEX(PIS!O$1:O$500,MATCH(D280,PIS!C$1:C$500)),1)="D",T280/8*(BD280*0.3),IF(LEFT(INDEX(PIS!O$1:O$500,MATCH(D280,PIS!C$1:C$500)),1)="H",T280*($BD280*0.3),T280/$AD280/8*($BD280*0.3))),0),0)</f>
        <v/>
      </c>
      <c r="BS280">
        <f>IF(AP280&lt;1,0,MIN(AP280,730000))</f>
        <v/>
      </c>
      <c r="BT280">
        <f>IFERROR(ROUND((BE280-SUM(AW280:BC280)*T280/AD280/8),0)-BR280,0)</f>
        <v/>
      </c>
      <c r="BU280">
        <f>AO280</f>
        <v/>
      </c>
      <c r="BV280">
        <f>SUM(BQ280:BU280)</f>
        <v/>
      </c>
      <c r="BW280">
        <f>BP280-BV280</f>
        <v/>
      </c>
      <c r="BX280">
        <f>IFERROR(IF(RIGHT(INDEX(PIS!O$1:O$500,MATCH(D280,PIS!C$1:C$500)),5)="Gross",MIN(U280+V280,VLOOKUP("R700",TSC!B:C,2,0)*VLOOKUP("R101",TSC!B:C,2,0))*VLOOKUP("R701",TSC!B:C,2,0)%,0),0)</f>
        <v/>
      </c>
      <c r="BY280">
        <f>IFERROR(IF(RIGHT(INDEX(PIS!O$1:O$500,MATCH(D280,PIS!C$1:C$500)),5)="Gross",MIN(U280+V280,VLOOKUP("R700",TSC!B:C,2,0)*VLOOKUP("R101",TSC!B:C,2,0))*VLOOKUP("T704",TSC!B:C,2,0)%,0),0)</f>
        <v/>
      </c>
      <c r="BZ280">
        <f>IFERROR(IF(RIGHT(INDEX(PIS!O$1:O$500,MATCH(D280,PIS!C$1:C$500)),5)="Gross",MIN(U280+V280,VLOOKUP("R700",TSC!B:C,2,0)*VLOOKUP("1",TSC!F:G,2,0))*VLOOKUP("T705",TSC!B:C,2,0)%,0),0)</f>
        <v/>
      </c>
      <c r="CA280">
        <f>IFERROR(INDEX(ADJ!$A$1:$BZ$1000,MATCH(PAYROLL!D280,ADJ!A$1:A$500,0),MATCH(PAYROLL!CA$2,ADJ!$2:$2,0)),0)</f>
        <v/>
      </c>
      <c r="CB280">
        <f>IFERROR(INDEX(ADJ!$A$1:$BZ$1000,MATCH(PAYROLL!D280,ADJ!A$1:A$500,0),MATCH(PAYROLL!CB$2,ADJ!$2:$2,0)),0)</f>
        <v/>
      </c>
      <c r="CC280">
        <f>SUM(BX280:CB280)</f>
        <v/>
      </c>
      <c r="CD280">
        <f>IFERROR(INDEX(PIS!$A$1:$BZ$1000,MATCH(PAYROLL!D280,PIS!C$1:C$500,0),MATCH(PAYROLL!CD$1,PIS!$1:$1,0)),0)</f>
        <v/>
      </c>
      <c r="CE280">
        <f>IFERROR(IF(OR(INDEX(PIS!P$1:P$500,MATCH(D280,PIS!C$1:C$500,0))="LT2",INDEX(PIS!P$1:P$500,MATCH(D280,PIS!C$1:C$500,0))="P10"),0,SUM(CC280,CD280*VLOOKUP("R601",TSC!B:C,2,0),VLOOKUP("R602",TSC!B:C,2,0))),0)</f>
        <v/>
      </c>
      <c r="CF280">
        <f>MAX(BW280-CE280,0)</f>
        <v/>
      </c>
      <c r="CG280">
        <f>IFERROR(IF(OR(RIGHT(INDEX(PIS!P$1:P$500,MATCH(D280,PIS!C$1:C$500)),5)="P10",RIGHT(INDEX(PIS!P$1:P$500,MATCH(D280,PIS!C$1:C$500)),5)="CK"),0,IF(CF280&lt;=5000000,CF280*5%,IF(CF280&lt;=10000000,CF280*10%-250000,IF(CF280&lt;=18000000,CF280*15%-750000,IF(CF280&lt;=32000000,CF280*20%-1650000,IF(CF280&lt;=52000000,CF280*25%-3250000,IF(CF280&lt;=80000000,BH280*30%-5850000,CF280*35%-9850000))))))),0)</f>
        <v/>
      </c>
      <c r="CH280">
        <f>IFERROR(IF(OR(INDEX(PIS!P$1:P$500,MATCH(D280,PIS!C$1:C$500))="LT",INDEX(PIS!P$1:P$500,MATCH(D280,PIS!C$1:C$500))="CK"),0,IF(CF280&lt;2000000,0,CF280*10%)),0)</f>
        <v/>
      </c>
      <c r="CI280">
        <f>IFERROR(INDEX(ADJ!$A$1:$BZ$1000,MATCH(PAYROLL!D280,ADJ!A$1:A$500,0),MATCH(PAYROLL!CI$2,ADJ!$2:$2,0)),0)</f>
        <v/>
      </c>
      <c r="CJ280">
        <f>IFERROR(INDEX(ADJ!$A$1:$BZ$1000,MATCH(PAYROLL!D280,ADJ!A$1:A$500,0),MATCH(PAYROLL!CJ$2,ADJ!$2:$2,0)),0)</f>
        <v/>
      </c>
      <c r="CK280">
        <f>IFERROR(INDEX(ADJ!$A$1:$BZ$1000,MATCH(PAYROLL!D280,ADJ!A$1:A$500,0),MATCH(PAYROLL!CK$2,ADJ!$2:$2,0)),0)</f>
        <v/>
      </c>
      <c r="CL280">
        <f>SUM(CG280:CK280)</f>
        <v/>
      </c>
      <c r="CM280">
        <f>ROUND(SUM(CH280:CK280),0)</f>
        <v/>
      </c>
      <c r="CN280">
        <f>IFERROR(INDEX(CSDA!D$1:D$500,MATCH($CN$2,CSDA!C$1:C$500,0))*INDEX(PIS!V$1:V$500,MATCH(D280,PIS!C$1:C$500))+INDEX(ADJ!$A$1:$BZ$1000,MATCH(PAYROLL!D280,ADJ!A$1:A$500,0),MATCH(PAYROLL!CN$2,ADJ!$2:$2,0)),0)</f>
        <v/>
      </c>
      <c r="CO280">
        <f>IFERROR(INDEX(ADJ!$A$1:$BZ$1000,MATCH(PAYROLL!D280,ADJ!A$1:A$500,0),MATCH(PAYROLL!CO$2,ADJ!$2:$2,0)),0)</f>
        <v/>
      </c>
      <c r="CP280">
        <f>IFERROR(INDEX(ADJ!$A$1:$BZ$1000,MATCH(PAYROLL!D280,ADJ!A$1:A$500,0),MATCH(PAYROLL!CP$2,ADJ!$2:$2,0)),0)</f>
        <v/>
      </c>
      <c r="CQ280">
        <f>BP280-CL280-CI280-CM280-CN280-CO280-CP280-CC280</f>
        <v/>
      </c>
      <c r="CR280">
        <f>IFERROR(IF(RIGHT(INDEX(PIS!O$1:O$500,MATCH(D280,PIS!C$1:C$500,0)),5)="Gross",MIN(U280+V280,VLOOKUP("R700",TSC!B:C,2,0)*VLOOKUP("R101",TSC!B:C,2,0))*(VLOOKUP("T711",TSC!B:C,2,0)+VLOOKUP("T712",TSC!B:C,2,0))%,MIN(T280+V280,VLOOKUP("R700",TSC!B:C,2,0)*VLOOKUP("R101",TSC!B:C,2,0))*(VLOOKUP("T711",TSC!B:C,2,0)+VLOOKUP("T712",TSC!B:C,2,0)+VLOOKUP("R701",TSC!B:C,2,0))%),0)</f>
        <v/>
      </c>
      <c r="CS280">
        <f>IFERROR(IF(RIGHT(INDEX(PIS!O$1:O$500,MATCH(D280,PIS!C$1:C$500,0)),5)="Gross",MIN(U280+V280,VLOOKUP("R700",TSC!B:C,2,0)*VLOOKUP("R101",TSC!B:C,2,0))*(VLOOKUP("T714",TSC!B:C,2,0))%,MIN(T280+V280,VLOOKUP("R700",TSC!B:C,2,0)*VLOOKUP("R101",TSC!B:C,2,0))*(VLOOKUP("T704",TSC!B:C,2,0)+VLOOKUP("T714",TSC!B:C,2,0))%),0)</f>
        <v/>
      </c>
      <c r="CT280">
        <f>IFERROR(IF(RIGHT(INDEX(PIS!O$1:O$500,MATCH(D280,PIS!C$1:C$500,0)),5)="Gross",MIN(U280+V280,VLOOKUP("R700",TSC!B:C,2,0)*VLOOKUP("R101",TSC!B:C,2,0))*VLOOKUP("T705",TSC!B:C,2,0)%,MIN(T280+V280,VLOOKUP("R700",TSC!B:C,2,0)*VLOOKUP("R101",TSC!B:C,2,0))*VLOOKUP("T705",TSC!B:C,2,0)%),0)</f>
        <v/>
      </c>
      <c r="CU280">
        <f>IFERROR(IF(RIGHT(INDEX(PIS!O$1:O$500,MATCH(D280,PIS!C$1:C$500,0)),5)="Gross",MIN(U280+V280,VLOOKUP("R700",TSC!B:C,2,0)*VLOOKUP("R101",TSC!B:C,2,0))*(VLOOKUP("T713",TSC!B:C,2,0))%,MIN(T280+V280,VLOOKUP("R700",TSC!B:C,2,0)*VLOOKUP("R101",TSC!B:C,2,0))*(VLOOKUP("T713",TSC!B:C,2,0))%),0)</f>
        <v/>
      </c>
      <c r="CV280">
        <f>IFERROR(INDEX(ADJ!$A$1:$BZ$1000,MATCH(PAYROLL!D280,ADJ!A$1:A$500,0),MATCH(PAYROLL!CV$2,ADJ!$2:$2,0)),0)</f>
        <v/>
      </c>
      <c r="CW280">
        <f>IFERROR(INDEX(ADJ!$A$1:$BZ$1000,MATCH(PAYROLL!D280,ADJ!A$1:A$500,0),MATCH(PAYROLL!CW$2,ADJ!$2:$2,0)),0)</f>
        <v/>
      </c>
      <c r="CX280">
        <f>SUM(CR280:CW280)</f>
        <v/>
      </c>
      <c r="CY280">
        <f>ROUND(IF(CR280&gt;0,T280+V280*VLOOKUP("R202",TSC!$B$1:$C$500,2,0),0),0)</f>
        <v/>
      </c>
      <c r="CZ280">
        <f>IFERROR(INDEX(CSDA!D$1:D$500,MATCH($CZ$2,CSDA!C$1:C$500,0)),0)</f>
        <v/>
      </c>
      <c r="DA280">
        <f>ROUND(T280*0.7%,0)</f>
        <v/>
      </c>
      <c r="DB280">
        <f>ROUND(T280/12,0)</f>
        <v/>
      </c>
      <c r="DC280">
        <f ref="DC280" t="array">IFERROR(INDEX(CSDA!D$1:D$500,MATCH("Trích giữ"&amp;PAYROLL!DC$2,CSDA!A$1:A$500&amp;CSDA!C$1:C$500,0)),0)</f>
        <v/>
      </c>
      <c r="DD280">
        <f ref="DD280" t="array">IFERROR(INDEX(CSDA!D$1:D$500,MATCH("Trích giữ"&amp;PAYROLL!DD$2,CSDA!A$1:A$500&amp;CSDA!C$1:C$500,0)),0)</f>
        <v/>
      </c>
      <c r="DE280">
        <f ref="DE280" t="array">IFERROR(INDEX(CSDA!D$1:D$500,MATCH("Trích giữ"&amp;PAYROLL!DE$2,CSDA!A$1:A$500&amp;CSDA!C$1:C$500,0)),0)</f>
        <v/>
      </c>
      <c r="DF280">
        <f>IFERROR(INDEX(CSDA!D$1:D$500,MATCH(PAYROLL!DF$2,CSDA!C$1:C$500,0)),0)</f>
        <v/>
      </c>
      <c r="DG280">
        <f ref="DG280" t="array">IFERROR(INDEX(CSDA!D$1:D$500,MATCH("Trích giữ"&amp;PAYROLL!DG$2,CSDA!A$1:A$500&amp;CSDA!C$1:C$500,0)),0)</f>
        <v/>
      </c>
      <c r="DH280">
        <f>ROUND(T280/26,0)</f>
        <v/>
      </c>
      <c r="DI280">
        <f ref="DI280" t="array">IFERROR(INDEX(CSDA!D$1:D$500,MATCH("Trích giữ"&amp;PAYROLL!DI$2,CSDA!A$1:A$500&amp;CSDA!C$1:C$500,0)),0)</f>
        <v/>
      </c>
      <c r="DJ280">
        <f>IF(U280=0,T280*21.5%-BL280,0)</f>
        <v/>
      </c>
      <c r="DK280">
        <f ref="DK280" t="array">IFERROR(INDEX(CSDA!D$1:D$500,MATCH("Trích giữ"&amp;PAYROLL!DK$2,CSDA!A$1:A$500&amp;CSDA!C$1:C$500,0)),0)</f>
        <v/>
      </c>
      <c r="DL280">
        <f>IFERROR(INDEX(CSDA!D$1:D$500,MATCH(PAYROLL!DL$2,CSDA!C$1:C$500,0))/12,0)</f>
        <v/>
      </c>
      <c r="DM280">
        <f>SUM(DB280:DL280)</f>
        <v/>
      </c>
      <c r="DN280">
        <f>IFERROR(INDEX(ADJ!$A$1:$BZ$1000,MATCH(PAYROLL!D280,ADJ!A$1:A$500,0),MATCH(PAYROLL!DN$2,ADJ!$2:$2,0)),0)</f>
        <v/>
      </c>
      <c r="DO280">
        <f>IFERROR(SUM(BP280,DM280:DN280,CX280:DA280)-DT280,0)</f>
        <v/>
      </c>
      <c r="DP280">
        <f ref="DP280" t="array">SUM(BW280*IFERROR(INDEX(CSDA!D$1:D$500,MATCH(BW$2,CSDA!C$1:C$500,0)),0)%,CX280*IFERROR(INDEX(CSDA!D$1:D$500,MATCH(CX$2,CSDA!C$1:C$500,0)),0)%,DA280*IFERROR(INDEX(CSDA!D$1:D$500,MATCH(DA$2,CSDA!C$1:C$500,0)),0)%,DB280*IFERROR(INDEX(CSDA!D$1:D$500,MATCH(DB$2,CSDA!C$1:C$500,0)),0)%,DF280*IFERROR(INDEX(CSDA!D$1:D$500,MATCH("Phí dịch vụ"&amp;PAYROLL!DF$2,CSDA!A$1:A$500&amp;CSDA!C$1:C$500,0)),0)%,DC280*IFERROR(INDEX(CSDA!D$1:D$500,MATCH("Phí dịch vụ"&amp;PAYROLL!DC$2,CSDA!A$1:A$500&amp;CSDA!C$1:C$500,0)),0)%,DH280*IFERROR(INDEX(CSDA!D$1:D$500,MATCH("Phí dịch vụ"&amp;PAYROLL!DH$2,CSDA!A$1:A$500&amp;CSDA!C$1:C$500,0)),0)%,DJ280*IFERROR(INDEX(CSDA!D$1:D$500,MATCH("Phí dịch vụ"&amp;PAYROLL!DJ$2,CSDA!A$1:A$500&amp;CSDA!C$1:C$500,0)),0)%,BN280*IFERROR(INDEX(CSDA!D$1:D$500,MATCH(BN$2,CSDA!C$1:C$500,0)),0)%)-BN280*7%</f>
        <v/>
      </c>
      <c r="DQ280">
        <f>IFERROR(INDEX(ADJ!$A$1:$BZ$1000,MATCH(PAYROLL!D280,ADJ!A$1:A$500,0),MATCH(PAYROLL!DQ$2,ADJ!$2:$2,0)),0)</f>
        <v/>
      </c>
      <c r="DR280">
        <f>IFERROR(INDEX(ADJ!$A$1:$BZ$1000,MATCH(PAYROLL!D280,ADJ!A$1:A$500,0),MATCH(PAYROLL!DR$2,ADJ!$2:$2,0)),0)</f>
        <v/>
      </c>
      <c r="DS280">
        <f>SUM(DP280:DR280)</f>
        <v/>
      </c>
      <c r="DT280">
        <f>EK280</f>
        <v/>
      </c>
      <c r="DU280">
        <f>SUM(DO280:DR280)</f>
        <v/>
      </c>
      <c r="DV280">
        <f>ROUND(DU280*0.1,0)</f>
        <v/>
      </c>
      <c r="DW280">
        <f>DU280+DV280</f>
        <v/>
      </c>
      <c r="DZ280">
        <f>IFERROR(INDEX(ADJ!$A$1:$BZ$1000,MATCH(PAYROLL!$D280,ADJ!A$1:A$500,0),MATCH(PAYROLL!DZ$2,ADJ!$2:$2,0)),0)</f>
        <v/>
      </c>
      <c r="EA280">
        <f>IFERROR(INDEX(ADJ!$A$1:$BZ$1000,MATCH(PAYROLL!$D280,ADJ!A$1:A$500,0),MATCH(PAYROLL!EA$2,ADJ!$2:$2,0)),0)</f>
        <v/>
      </c>
      <c r="EB280">
        <f>IFERROR(INDEX(ADJ!$A$1:$BZ$1000,MATCH(PAYROLL!$D280,ADJ!A$1:A$500,0),MATCH(PAYROLL!EB$2,ADJ!$2:$2,0)),0)</f>
        <v/>
      </c>
      <c r="EC280">
        <f>IFERROR(INDEX(ADJ!$A$1:$BZ$1000,MATCH(PAYROLL!$D280,ADJ!A$1:A$500,0),MATCH(PAYROLL!EC$2,ADJ!$2:$2,0)),0)</f>
        <v/>
      </c>
      <c r="ED280">
        <f>IFERROR(INDEX(ADJ!$A$1:$BZ$1000,MATCH(PAYROLL!$D280,ADJ!A$1:A$500,0),MATCH(PAYROLL!ED$2,ADJ!$2:$2,0)),0)</f>
        <v/>
      </c>
      <c r="EE280">
        <f>IFERROR(INDEX(ADJ!$A$1:$BZ$1000,MATCH(PAYROLL!$D280,ADJ!A$1:A$500,0),MATCH(PAYROLL!EE$2,ADJ!$2:$2,0)),0)</f>
        <v/>
      </c>
      <c r="EF280">
        <f>IFERROR(INDEX(ADJ!$A$1:$BZ$1000,MATCH(PAYROLL!$D280,ADJ!A$1:A$500,0),MATCH(PAYROLL!EF$2,ADJ!$2:$2,0)),0)</f>
        <v/>
      </c>
      <c r="EG280">
        <f>IFERROR(INDEX(ADJ!$A$1:$BZ$1000,MATCH(PAYROLL!$D280,ADJ!A$1:A$500,0),MATCH(PAYROLL!EG$2,ADJ!$2:$2,0)),0)</f>
        <v/>
      </c>
      <c r="EH280">
        <f>IFERROR(INDEX(ADJ!$A$1:$BZ$1000,MATCH(PAYROLL!$D280,ADJ!A$1:A$500,0),MATCH(PAYROLL!EH$2,ADJ!$2:$2,0)),0)</f>
        <v/>
      </c>
      <c r="EI280">
        <f>IFERROR(INDEX(ADJ!$A$1:$BZ$1000,MATCH(PAYROLL!D280,ADJ!A$1:A$500,0),MATCH(PAYROLL!EI$2,ADJ!$2:$2,0)),0)</f>
        <v/>
      </c>
      <c r="EJ280">
        <f>IFERROR(INDEX(ADJ!$A$1:$BZ$1000,MATCH(PAYROLL!$D280,ADJ!A$1:A$500,0),MATCH(PAYROLL!EJ$2,ADJ!$2:$2,0)),0)</f>
        <v/>
      </c>
      <c r="EK280">
        <f>SUM(DZ280:EJ280)</f>
        <v/>
      </c>
    </row>
    <row r="281">
      <c r="A281" t="n">
        <v>279</v>
      </c>
      <c r="B281" t="inlineStr">
        <is>
          <t>Lục Văn Nghiềm</t>
        </is>
      </c>
      <c r="D281" t="inlineStr">
        <is>
          <t>158933-01</t>
        </is>
      </c>
      <c r="S281">
        <f>IFERROR(INDEX(PIS!$A$1:$BZ$1000,MATCH($D281,PIS!C$1:C$500,0),MATCH("Lương CB tháng trước",PIS!$1:$1,0)),0)</f>
        <v/>
      </c>
      <c r="T281">
        <f>IFERROR(INDEX(PIS!$A$1:$BZ$1000,MATCH($D281,PIS!C$1:C$500,0),MATCH("Lương CB hiện tại",PIS!$1:$1,0)),0)</f>
        <v/>
      </c>
      <c r="U281">
        <f>IFERROR(INDEX(PIS!$A$1:$BZ$1000,MATCH($D281,PIS!C$1:C$500,0),MATCH("Lương đóng BHBB",PIS!$1:$1,0)),0)</f>
        <v/>
      </c>
      <c r="V281">
        <f>IFERROR(INDEX(PIS!$A$1:$BZ$1000,MATCH($D281,PIS!C$1:C$500,0),MATCH(V$2,PIS!$2:$2,0)),0)</f>
        <v/>
      </c>
      <c r="W281">
        <f>IFERROR(INDEX(PIS!$A$1:$BZ$1000,MATCH($D281,PIS!C$1:C$500,0),MATCH(W$2,PIS!$2:$2,0)),0)</f>
        <v/>
      </c>
      <c r="X281">
        <f>IFERROR(INDEX(PIS!$A$1:$BZ$1000,MATCH($D281,PIS!C$1:C$500,0),MATCH(X$2,PIS!$2:$2,0)),0)</f>
        <v/>
      </c>
      <c r="Y281">
        <f>IFERROR(INDEX(PIS!$A$1:$BZ$1000,MATCH($D281,PIS!C$1:C$500,0),MATCH(Y$2,PIS!$2:$2,0)),0)</f>
        <v/>
      </c>
      <c r="Z281">
        <f>IFERROR(INDEX(PIS!$A$1:$BZ$1000,MATCH($D281,PIS!C$1:C$500,0),MATCH(Z$2,PIS!$2:$2,0)),0)</f>
        <v/>
      </c>
      <c r="AA281">
        <f>IFERROR(INDEX(PIS!$A$1:$BZ$1000,MATCH($D281,PIS!C$1:C$500,0),MATCH(AA$2,PIS!$2:$2,0)),0)</f>
        <v/>
      </c>
      <c r="AB281">
        <f>IFERROR(INDEX(PIS!$A$1:$BZ$1000,MATCH($D281,PIS!C$1:C$500,0),MATCH(AB$2,PIS!$2:$2,0)),0)</f>
        <v/>
      </c>
      <c r="AC281">
        <f>SUM(V281:AB281)</f>
        <v/>
      </c>
      <c r="AD281">
        <f>IFERROR(INDEX(TIMESHEET!$A$1:$AI$5000,MATCH($D281,TIMESHEET!A$1:A$500,0),MATCH("T100",TIMESHEET!$2:$2,0))-2,0)</f>
        <v/>
      </c>
      <c r="AE281">
        <f>IFERROR(INDEX(TIMESHEET!$A$1:$AI$5000,MATCH($D281,TIMESHEET!A$1:A$500,0),MATCH("T202",TIMESHEET!$2:$2,0)),0)</f>
        <v/>
      </c>
      <c r="AF281">
        <f>IFERROR(INDEX(TIMESHEET!$A$1:$AI$5000,MATCH($D281,TIMESHEET!A$1:A$500,0),MATCH("T302",TIMESHEET!$2:$2,0)),0)</f>
        <v/>
      </c>
      <c r="AG281">
        <f>IFERROR(INDEX(TIMESHEET!$A$1:$AI$5000,MATCH($D281,TIMESHEET!A$1:A$500,0),MATCH("T406",TIMESHEET!$2:$2,0)),0)</f>
        <v/>
      </c>
      <c r="AH281">
        <f>AE281+AG281</f>
        <v/>
      </c>
      <c r="AI281">
        <f>IFERROR(INDEX(TIMESHEET!$A$1:$AI$5000,MATCH($D281,TIMESHEET!A$1:A$500,0),MATCH("T701",TIMESHEET!$2:$2,0)),0)</f>
        <v/>
      </c>
      <c r="AJ281">
        <f>IFERROR(INDEX(TIMESHEET!$A$1:$AI$5000,MATCH($D281,TIMESHEET!B$1:B$500,0),MATCH("T320",TIMESHEET!$2:$2,0)),0)</f>
        <v/>
      </c>
      <c r="AK281">
        <f>IFERROR(IF(LEFT(INDEX(PIS!O$1:O$500,MATCH(D281,PIS!C$1:C$500)),1)="M",T281/AD281*SUM(AE281:AG281),T281*AD281),0)</f>
        <v/>
      </c>
      <c r="AL281">
        <f>IFERROR(INDEX(ADJ!$A$1:$BZ$1000,MATCH(PAYROLL!D281,ADJ!A$1:A$500,0),MATCH(PAYROLL!AL$2,ADJ!$2:$2,0)),0)</f>
        <v/>
      </c>
      <c r="AM281">
        <f>SUM(AK281:AL281)</f>
        <v/>
      </c>
      <c r="AN281">
        <f>IFERROR(ROUND(V281/$AD281*$AH281,0),0)</f>
        <v/>
      </c>
      <c r="AO281">
        <f>IFERROR(ROUND(W281/$AD281*$AH281,0),0)</f>
        <v/>
      </c>
      <c r="AP281">
        <f>IFERROR(ROUND(X281/$AD281*$AE281,0),0)</f>
        <v/>
      </c>
      <c r="AQ281">
        <f>IFERROR(ROUND(Y281/$AD281*$AH281,0),0)</f>
        <v/>
      </c>
      <c r="AR281">
        <f>IFERROR(ROUND(Z281/$AD281*$AH281,0),0)</f>
        <v/>
      </c>
      <c r="AS281">
        <f>IFERROR(ROUND(AA281/$AD281*$AH281,0),0)</f>
        <v/>
      </c>
      <c r="AT281">
        <f>IFERROR(IF((AE281+AF281+AG281)&gt;13,AB281,ROUND(AB281/AD281*AH281,0)),0)</f>
        <v/>
      </c>
      <c r="AU281">
        <f>IFERROR(INDEX(ADJ!$A$1:$BZ$1000,MATCH(PAYROLL!D281,ADJ!A$1:A$500,0),MATCH(PAYROLL!AU$2,ADJ!$2:$2,0)),0)</f>
        <v/>
      </c>
      <c r="AV281">
        <f>ROUND(SUM(AN281:AU281),0)</f>
        <v/>
      </c>
      <c r="AW281">
        <f>IFERROR(INDEX(TIMESHEET!$A$1:$AI$5000,MATCH(PAYROLL!D281,TIMESHEET!A$1:A$500,0),MATCH("T620",TIMESHEET!$2:$2,0)),0)</f>
        <v/>
      </c>
      <c r="AX281">
        <f>IFERROR(INDEX(TIMESHEET!$A$1:$AI$5000,MATCH(PAYROLL!D281,TIMESHEET!A$1:A$500,0),MATCH("T601",TIMESHEET!$2:$2,0)),0)</f>
        <v/>
      </c>
      <c r="AY281">
        <f>IFERROR(INDEX(TIMESHEET!$A$1:$AI$5000,MATCH(PAYROLL!D281,TIMESHEET!A$1:A$500,0),MATCH("T602",TIMESHEET!$2:$2,0)),0)</f>
        <v/>
      </c>
      <c r="AZ281">
        <f>IFERROR(INDEX(TIMESHEET!$A$1:$AI$5000,MATCH(PAYROLL!D281,TIMESHEET!A$1:A$500,0),MATCH("T603",TIMESHEET!$2:$2,0)),0)</f>
        <v/>
      </c>
      <c r="BA281">
        <f>IFERROR(INDEX(TIMESHEET!$A$1:$AI$5000,MATCH(PAYROLL!D281,TIMESHEET!A$1:A$500,0),MATCH("T611",TIMESHEET!$2:$2,0)),0)</f>
        <v/>
      </c>
      <c r="BB281">
        <f>IFERROR(INDEX(TIMESHEET!$A$1:$AI$5000,MATCH(PAYROLL!D281,TIMESHEET!A$1:A$500,0),MATCH("T612",TIMESHEET!$2:$2,0)),0)</f>
        <v/>
      </c>
      <c r="BC281">
        <f>IFERROR(INDEX(TIMESHEET!$A$1:$AI$5000,MATCH(PAYROLL!D281,TIMESHEET!A$1:A$500,0),MATCH("T613",TIMESHEET!$2:$2,0)),0)</f>
        <v/>
      </c>
      <c r="BD281">
        <f>IFERROR(INDEX(TIMESHEET!$A$1:$AI$5000,MATCH(PAYROLL!D281,TIMESHEET!A$1:A$500,0),MATCH("T500",TIMESHEET!$2:$2,0)),0)</f>
        <v/>
      </c>
      <c r="BE281">
        <f>IFERROR(IF(LEFT(INDEX(PIS!O$1:O$500,MATCH(D281,PIS!C$1:C$500)),1)="M",T281/AD281/8*(AW281+AX281*1.5+AY281*2+AZ281*3+BA281*2.1+BB281*2.7+BC281*3.9+BD281*0.3),T281/8*(AW281+AX281*1.5+AY281*2+AZ281*3+BA281*2.1+BB281*2.7+BC281*3.9+BD281*0.3)),0)</f>
        <v/>
      </c>
      <c r="BF281">
        <f>IFERROR(INDEX(ADJ!$A$1:$BZ$1000,MATCH(PAYROLL!$D281,ADJ!A$1:A$500,0),MATCH(PAYROLL!BF$2,ADJ!$2:$2,0)),0)</f>
        <v/>
      </c>
      <c r="BG281">
        <f>IFERROR(INDEX(ADJ!$A$1:$BZ$1000,MATCH(PAYROLL!D281,ADJ!A$1:A$500,0),MATCH(PAYROLL!BG$2,ADJ!$2:$2,0)),0)</f>
        <v/>
      </c>
      <c r="BH281">
        <f>IFERROR(INDEX(ADJ!$A$1:$BZ$1000,MATCH(PAYROLL!D281,ADJ!A$1:A$500,0),MATCH(PAYROLL!BH$2,ADJ!$2:$2,0)),0)</f>
        <v/>
      </c>
      <c r="BI281">
        <f>IFERROR(INDEX(ADJ!$A$1:$BZ$1000,MATCH(PAYROLL!D281,ADJ!A$1:A$500,0),MATCH(PAYROLL!BI$2,ADJ!$2:$2,0)),0)</f>
        <v/>
      </c>
      <c r="BJ281">
        <f>IFERROR(INDEX(ADJ!$A$1:$BZ$1000,MATCH(PAYROLL!D281,ADJ!A$1:A$500,0),MATCH(PAYROLL!BJ$2,ADJ!$2:$2,0)),0)</f>
        <v/>
      </c>
      <c r="BK281">
        <f>SUM(BF281:BJ281)</f>
        <v/>
      </c>
      <c r="BL281">
        <f>IFERROR(INDEX(ADJ!$A$1:$BZ$1000,MATCH(PAYROLL!D281,ADJ!A$1:A$500,0),MATCH(PAYROLL!BL$2,ADJ!$2:$2,0)),0)</f>
        <v/>
      </c>
      <c r="BM281">
        <f>IFERROR(INDEX(ADJ!$A$1:$BZ$1000,MATCH(PAYROLL!D281,ADJ!A$1:A$500,0),MATCH(PAYROLL!BM$2,ADJ!$2:$2,0)),0)</f>
        <v/>
      </c>
      <c r="BN281">
        <f>IFERROR(INDEX(ADJ!$A$1:$BZ$1000,MATCH(PAYROLL!D281,ADJ!A$1:A$500,0),MATCH(PAYROLL!BN$2,ADJ!$2:$2,0)),0)</f>
        <v/>
      </c>
      <c r="BO281">
        <f>IFERROR(INDEX(ADJ!$A$1:$BZ$1000,MATCH(PAYROLL!D281,ADJ!A$1:A$500,0),MATCH(PAYROLL!BO$2,ADJ!$2:$2,0)),0)</f>
        <v/>
      </c>
      <c r="BP281">
        <f>SUM(AM281,AV281,BE281,BK281,BL281:BO281)</f>
        <v/>
      </c>
      <c r="BQ281">
        <f>BO281</f>
        <v/>
      </c>
      <c r="BR281">
        <f>IFERROR(ROUND(IF(LEFT(INDEX(PIS!O$1:O$500,MATCH(D281,PIS!C$1:C$500)),1)="D",T281/8*(BD281*0.3),IF(LEFT(INDEX(PIS!O$1:O$500,MATCH(D281,PIS!C$1:C$500)),1)="H",T281*($BD281*0.3),T281/$AD281/8*($BD281*0.3))),0),0)</f>
        <v/>
      </c>
      <c r="BS281">
        <f>IF(AP281&lt;1,0,MIN(AP281,730000))</f>
        <v/>
      </c>
      <c r="BT281">
        <f>IFERROR(ROUND((BE281-SUM(AW281:BC281)*T281/AD281/8),0)-BR281,0)</f>
        <v/>
      </c>
      <c r="BU281">
        <f>AO281</f>
        <v/>
      </c>
      <c r="BV281">
        <f>SUM(BQ281:BU281)</f>
        <v/>
      </c>
      <c r="BW281">
        <f>BP281-BV281</f>
        <v/>
      </c>
      <c r="BX281">
        <f>IFERROR(IF(RIGHT(INDEX(PIS!O$1:O$500,MATCH(D281,PIS!C$1:C$500)),5)="Gross",MIN(U281+V281,VLOOKUP("R700",TSC!B:C,2,0)*VLOOKUP("R101",TSC!B:C,2,0))*VLOOKUP("R701",TSC!B:C,2,0)%,0),0)</f>
        <v/>
      </c>
      <c r="BY281">
        <f>IFERROR(IF(RIGHT(INDEX(PIS!O$1:O$500,MATCH(D281,PIS!C$1:C$500)),5)="Gross",MIN(U281+V281,VLOOKUP("R700",TSC!B:C,2,0)*VLOOKUP("R101",TSC!B:C,2,0))*VLOOKUP("T704",TSC!B:C,2,0)%,0),0)</f>
        <v/>
      </c>
      <c r="BZ281">
        <f>IFERROR(IF(RIGHT(INDEX(PIS!O$1:O$500,MATCH(D281,PIS!C$1:C$500)),5)="Gross",MIN(U281+V281,VLOOKUP("R700",TSC!B:C,2,0)*VLOOKUP("1",TSC!F:G,2,0))*VLOOKUP("T705",TSC!B:C,2,0)%,0),0)</f>
        <v/>
      </c>
      <c r="CA281">
        <f>IFERROR(INDEX(ADJ!$A$1:$BZ$1000,MATCH(PAYROLL!D281,ADJ!A$1:A$500,0),MATCH(PAYROLL!CA$2,ADJ!$2:$2,0)),0)</f>
        <v/>
      </c>
      <c r="CB281">
        <f>IFERROR(INDEX(ADJ!$A$1:$BZ$1000,MATCH(PAYROLL!D281,ADJ!A$1:A$500,0),MATCH(PAYROLL!CB$2,ADJ!$2:$2,0)),0)</f>
        <v/>
      </c>
      <c r="CC281">
        <f>SUM(BX281:CB281)</f>
        <v/>
      </c>
      <c r="CD281">
        <f>IFERROR(INDEX(PIS!$A$1:$BZ$1000,MATCH(PAYROLL!D281,PIS!C$1:C$500,0),MATCH(PAYROLL!CD$1,PIS!$1:$1,0)),0)</f>
        <v/>
      </c>
      <c r="CE281">
        <f>IFERROR(IF(OR(INDEX(PIS!P$1:P$500,MATCH(D281,PIS!C$1:C$500,0))="LT2",INDEX(PIS!P$1:P$500,MATCH(D281,PIS!C$1:C$500,0))="P10"),0,SUM(CC281,CD281*VLOOKUP("R601",TSC!B:C,2,0),VLOOKUP("R602",TSC!B:C,2,0))),0)</f>
        <v/>
      </c>
      <c r="CF281">
        <f>MAX(BW281-CE281,0)</f>
        <v/>
      </c>
      <c r="CG281">
        <f>IFERROR(IF(OR(RIGHT(INDEX(PIS!P$1:P$500,MATCH(D281,PIS!C$1:C$500)),5)="P10",RIGHT(INDEX(PIS!P$1:P$500,MATCH(D281,PIS!C$1:C$500)),5)="CK"),0,IF(CF281&lt;=5000000,CF281*5%,IF(CF281&lt;=10000000,CF281*10%-250000,IF(CF281&lt;=18000000,CF281*15%-750000,IF(CF281&lt;=32000000,CF281*20%-1650000,IF(CF281&lt;=52000000,CF281*25%-3250000,IF(CF281&lt;=80000000,BH281*30%-5850000,CF281*35%-9850000))))))),0)</f>
        <v/>
      </c>
      <c r="CH281">
        <f>IFERROR(IF(OR(INDEX(PIS!P$1:P$500,MATCH(D281,PIS!C$1:C$500))="LT",INDEX(PIS!P$1:P$500,MATCH(D281,PIS!C$1:C$500))="CK"),0,IF(CF281&lt;2000000,0,CF281*10%)),0)</f>
        <v/>
      </c>
      <c r="CI281">
        <f>IFERROR(INDEX(ADJ!$A$1:$BZ$1000,MATCH(PAYROLL!D281,ADJ!A$1:A$500,0),MATCH(PAYROLL!CI$2,ADJ!$2:$2,0)),0)</f>
        <v/>
      </c>
      <c r="CJ281">
        <f>IFERROR(INDEX(ADJ!$A$1:$BZ$1000,MATCH(PAYROLL!D281,ADJ!A$1:A$500,0),MATCH(PAYROLL!CJ$2,ADJ!$2:$2,0)),0)</f>
        <v/>
      </c>
      <c r="CK281">
        <f>IFERROR(INDEX(ADJ!$A$1:$BZ$1000,MATCH(PAYROLL!D281,ADJ!A$1:A$500,0),MATCH(PAYROLL!CK$2,ADJ!$2:$2,0)),0)</f>
        <v/>
      </c>
      <c r="CL281">
        <f>SUM(CG281:CK281)</f>
        <v/>
      </c>
      <c r="CM281">
        <f>ROUND(SUM(CH281:CK281),0)</f>
        <v/>
      </c>
      <c r="CN281">
        <f>IFERROR(INDEX(CSDA!D$1:D$500,MATCH($CN$2,CSDA!C$1:C$500,0))*INDEX(PIS!V$1:V$500,MATCH(D281,PIS!C$1:C$500))+INDEX(ADJ!$A$1:$BZ$1000,MATCH(PAYROLL!D281,ADJ!A$1:A$500,0),MATCH(PAYROLL!CN$2,ADJ!$2:$2,0)),0)</f>
        <v/>
      </c>
      <c r="CO281">
        <f>IFERROR(INDEX(ADJ!$A$1:$BZ$1000,MATCH(PAYROLL!D281,ADJ!A$1:A$500,0),MATCH(PAYROLL!CO$2,ADJ!$2:$2,0)),0)</f>
        <v/>
      </c>
      <c r="CP281">
        <f>IFERROR(INDEX(ADJ!$A$1:$BZ$1000,MATCH(PAYROLL!D281,ADJ!A$1:A$500,0),MATCH(PAYROLL!CP$2,ADJ!$2:$2,0)),0)</f>
        <v/>
      </c>
      <c r="CQ281">
        <f>BP281-CL281-CI281-CM281-CN281-CO281-CP281-CC281</f>
        <v/>
      </c>
      <c r="CR281">
        <f>IFERROR(IF(RIGHT(INDEX(PIS!O$1:O$500,MATCH(D281,PIS!C$1:C$500,0)),5)="Gross",MIN(U281+V281,VLOOKUP("R700",TSC!B:C,2,0)*VLOOKUP("R101",TSC!B:C,2,0))*(VLOOKUP("T711",TSC!B:C,2,0)+VLOOKUP("T712",TSC!B:C,2,0))%,MIN(T281+V281,VLOOKUP("R700",TSC!B:C,2,0)*VLOOKUP("R101",TSC!B:C,2,0))*(VLOOKUP("T711",TSC!B:C,2,0)+VLOOKUP("T712",TSC!B:C,2,0)+VLOOKUP("R701",TSC!B:C,2,0))%),0)</f>
        <v/>
      </c>
      <c r="CS281">
        <f>IFERROR(IF(RIGHT(INDEX(PIS!O$1:O$500,MATCH(D281,PIS!C$1:C$500,0)),5)="Gross",MIN(U281+V281,VLOOKUP("R700",TSC!B:C,2,0)*VLOOKUP("R101",TSC!B:C,2,0))*(VLOOKUP("T714",TSC!B:C,2,0))%,MIN(T281+V281,VLOOKUP("R700",TSC!B:C,2,0)*VLOOKUP("R101",TSC!B:C,2,0))*(VLOOKUP("T704",TSC!B:C,2,0)+VLOOKUP("T714",TSC!B:C,2,0))%),0)</f>
        <v/>
      </c>
      <c r="CT281">
        <f>IFERROR(IF(RIGHT(INDEX(PIS!O$1:O$500,MATCH(D281,PIS!C$1:C$500,0)),5)="Gross",MIN(U281+V281,VLOOKUP("R700",TSC!B:C,2,0)*VLOOKUP("R101",TSC!B:C,2,0))*VLOOKUP("T705",TSC!B:C,2,0)%,MIN(T281+V281,VLOOKUP("R700",TSC!B:C,2,0)*VLOOKUP("R101",TSC!B:C,2,0))*VLOOKUP("T705",TSC!B:C,2,0)%),0)</f>
        <v/>
      </c>
      <c r="CU281">
        <f>IFERROR(IF(RIGHT(INDEX(PIS!O$1:O$500,MATCH(D281,PIS!C$1:C$500,0)),5)="Gross",MIN(U281+V281,VLOOKUP("R700",TSC!B:C,2,0)*VLOOKUP("R101",TSC!B:C,2,0))*(VLOOKUP("T713",TSC!B:C,2,0))%,MIN(T281+V281,VLOOKUP("R700",TSC!B:C,2,0)*VLOOKUP("R101",TSC!B:C,2,0))*(VLOOKUP("T713",TSC!B:C,2,0))%),0)</f>
        <v/>
      </c>
      <c r="CV281">
        <f>IFERROR(INDEX(ADJ!$A$1:$BZ$1000,MATCH(PAYROLL!D281,ADJ!A$1:A$500,0),MATCH(PAYROLL!CV$2,ADJ!$2:$2,0)),0)</f>
        <v/>
      </c>
      <c r="CW281">
        <f>IFERROR(INDEX(ADJ!$A$1:$BZ$1000,MATCH(PAYROLL!D281,ADJ!A$1:A$500,0),MATCH(PAYROLL!CW$2,ADJ!$2:$2,0)),0)</f>
        <v/>
      </c>
      <c r="CX281">
        <f>SUM(CR281:CW281)</f>
        <v/>
      </c>
      <c r="CY281">
        <f>ROUND(IF(CR281&gt;0,T281+V281*VLOOKUP("R202",TSC!$B$1:$C$500,2,0),0),0)</f>
        <v/>
      </c>
      <c r="CZ281">
        <f>IFERROR(INDEX(CSDA!D$1:D$500,MATCH($CZ$2,CSDA!C$1:C$500,0)),0)</f>
        <v/>
      </c>
      <c r="DA281">
        <f>ROUND(T281*0.7%,0)</f>
        <v/>
      </c>
      <c r="DB281">
        <f>ROUND(T281/12,0)</f>
        <v/>
      </c>
      <c r="DC281">
        <f ref="DC281" t="array">IFERROR(INDEX(CSDA!D$1:D$500,MATCH("Trích giữ"&amp;PAYROLL!DC$2,CSDA!A$1:A$500&amp;CSDA!C$1:C$500,0)),0)</f>
        <v/>
      </c>
      <c r="DD281">
        <f ref="DD281" t="array">IFERROR(INDEX(CSDA!D$1:D$500,MATCH("Trích giữ"&amp;PAYROLL!DD$2,CSDA!A$1:A$500&amp;CSDA!C$1:C$500,0)),0)</f>
        <v/>
      </c>
      <c r="DE281">
        <f ref="DE281" t="array">IFERROR(INDEX(CSDA!D$1:D$500,MATCH("Trích giữ"&amp;PAYROLL!DE$2,CSDA!A$1:A$500&amp;CSDA!C$1:C$500,0)),0)</f>
        <v/>
      </c>
      <c r="DF281">
        <f>IFERROR(INDEX(CSDA!D$1:D$500,MATCH(PAYROLL!DF$2,CSDA!C$1:C$500,0)),0)</f>
        <v/>
      </c>
      <c r="DG281">
        <f ref="DG281" t="array">IFERROR(INDEX(CSDA!D$1:D$500,MATCH("Trích giữ"&amp;PAYROLL!DG$2,CSDA!A$1:A$500&amp;CSDA!C$1:C$500,0)),0)</f>
        <v/>
      </c>
      <c r="DH281">
        <f>ROUND(T281/26,0)</f>
        <v/>
      </c>
      <c r="DI281">
        <f ref="DI281" t="array">IFERROR(INDEX(CSDA!D$1:D$500,MATCH("Trích giữ"&amp;PAYROLL!DI$2,CSDA!A$1:A$500&amp;CSDA!C$1:C$500,0)),0)</f>
        <v/>
      </c>
      <c r="DJ281">
        <f>IF(U281=0,T281*21.5%-BL281,0)</f>
        <v/>
      </c>
      <c r="DK281">
        <f ref="DK281" t="array">IFERROR(INDEX(CSDA!D$1:D$500,MATCH("Trích giữ"&amp;PAYROLL!DK$2,CSDA!A$1:A$500&amp;CSDA!C$1:C$500,0)),0)</f>
        <v/>
      </c>
      <c r="DL281">
        <f>IFERROR(INDEX(CSDA!D$1:D$500,MATCH(PAYROLL!DL$2,CSDA!C$1:C$500,0))/12,0)</f>
        <v/>
      </c>
      <c r="DM281">
        <f>SUM(DB281:DL281)</f>
        <v/>
      </c>
      <c r="DN281">
        <f>IFERROR(INDEX(ADJ!$A$1:$BZ$1000,MATCH(PAYROLL!D281,ADJ!A$1:A$500,0),MATCH(PAYROLL!DN$2,ADJ!$2:$2,0)),0)</f>
        <v/>
      </c>
      <c r="DO281">
        <f>IFERROR(SUM(BP281,DM281:DN281,CX281:DA281)-DT281,0)</f>
        <v/>
      </c>
      <c r="DP281">
        <f ref="DP281" t="array">SUM(BW281*IFERROR(INDEX(CSDA!D$1:D$500,MATCH(BW$2,CSDA!C$1:C$500,0)),0)%,CX281*IFERROR(INDEX(CSDA!D$1:D$500,MATCH(CX$2,CSDA!C$1:C$500,0)),0)%,DA281*IFERROR(INDEX(CSDA!D$1:D$500,MATCH(DA$2,CSDA!C$1:C$500,0)),0)%,DB281*IFERROR(INDEX(CSDA!D$1:D$500,MATCH(DB$2,CSDA!C$1:C$500,0)),0)%,DF281*IFERROR(INDEX(CSDA!D$1:D$500,MATCH("Phí dịch vụ"&amp;PAYROLL!DF$2,CSDA!A$1:A$500&amp;CSDA!C$1:C$500,0)),0)%,DC281*IFERROR(INDEX(CSDA!D$1:D$500,MATCH("Phí dịch vụ"&amp;PAYROLL!DC$2,CSDA!A$1:A$500&amp;CSDA!C$1:C$500,0)),0)%,DH281*IFERROR(INDEX(CSDA!D$1:D$500,MATCH("Phí dịch vụ"&amp;PAYROLL!DH$2,CSDA!A$1:A$500&amp;CSDA!C$1:C$500,0)),0)%,DJ281*IFERROR(INDEX(CSDA!D$1:D$500,MATCH("Phí dịch vụ"&amp;PAYROLL!DJ$2,CSDA!A$1:A$500&amp;CSDA!C$1:C$500,0)),0)%,BN281*IFERROR(INDEX(CSDA!D$1:D$500,MATCH(BN$2,CSDA!C$1:C$500,0)),0)%)-BN281*7%</f>
        <v/>
      </c>
      <c r="DQ281">
        <f>IFERROR(INDEX(ADJ!$A$1:$BZ$1000,MATCH(PAYROLL!D281,ADJ!A$1:A$500,0),MATCH(PAYROLL!DQ$2,ADJ!$2:$2,0)),0)</f>
        <v/>
      </c>
      <c r="DR281">
        <f>IFERROR(INDEX(ADJ!$A$1:$BZ$1000,MATCH(PAYROLL!D281,ADJ!A$1:A$500,0),MATCH(PAYROLL!DR$2,ADJ!$2:$2,0)),0)</f>
        <v/>
      </c>
      <c r="DS281">
        <f>SUM(DP281:DR281)</f>
        <v/>
      </c>
      <c r="DT281">
        <f>EK281</f>
        <v/>
      </c>
      <c r="DU281">
        <f>SUM(DO281:DR281)</f>
        <v/>
      </c>
      <c r="DV281">
        <f>ROUND(DU281*0.1,0)</f>
        <v/>
      </c>
      <c r="DW281">
        <f>DU281+DV281</f>
        <v/>
      </c>
      <c r="DZ281">
        <f>IFERROR(INDEX(ADJ!$A$1:$BZ$1000,MATCH(PAYROLL!$D281,ADJ!A$1:A$500,0),MATCH(PAYROLL!DZ$2,ADJ!$2:$2,0)),0)</f>
        <v/>
      </c>
      <c r="EA281">
        <f>IFERROR(INDEX(ADJ!$A$1:$BZ$1000,MATCH(PAYROLL!$D281,ADJ!A$1:A$500,0),MATCH(PAYROLL!EA$2,ADJ!$2:$2,0)),0)</f>
        <v/>
      </c>
      <c r="EB281">
        <f>IFERROR(INDEX(ADJ!$A$1:$BZ$1000,MATCH(PAYROLL!$D281,ADJ!A$1:A$500,0),MATCH(PAYROLL!EB$2,ADJ!$2:$2,0)),0)</f>
        <v/>
      </c>
      <c r="EC281">
        <f>IFERROR(INDEX(ADJ!$A$1:$BZ$1000,MATCH(PAYROLL!$D281,ADJ!A$1:A$500,0),MATCH(PAYROLL!EC$2,ADJ!$2:$2,0)),0)</f>
        <v/>
      </c>
      <c r="ED281">
        <f>IFERROR(INDEX(ADJ!$A$1:$BZ$1000,MATCH(PAYROLL!$D281,ADJ!A$1:A$500,0),MATCH(PAYROLL!ED$2,ADJ!$2:$2,0)),0)</f>
        <v/>
      </c>
      <c r="EE281">
        <f>IFERROR(INDEX(ADJ!$A$1:$BZ$1000,MATCH(PAYROLL!$D281,ADJ!A$1:A$500,0),MATCH(PAYROLL!EE$2,ADJ!$2:$2,0)),0)</f>
        <v/>
      </c>
      <c r="EF281">
        <f>IFERROR(INDEX(ADJ!$A$1:$BZ$1000,MATCH(PAYROLL!$D281,ADJ!A$1:A$500,0),MATCH(PAYROLL!EF$2,ADJ!$2:$2,0)),0)</f>
        <v/>
      </c>
      <c r="EG281">
        <f>IFERROR(INDEX(ADJ!$A$1:$BZ$1000,MATCH(PAYROLL!$D281,ADJ!A$1:A$500,0),MATCH(PAYROLL!EG$2,ADJ!$2:$2,0)),0)</f>
        <v/>
      </c>
      <c r="EH281">
        <f>IFERROR(INDEX(ADJ!$A$1:$BZ$1000,MATCH(PAYROLL!$D281,ADJ!A$1:A$500,0),MATCH(PAYROLL!EH$2,ADJ!$2:$2,0)),0)</f>
        <v/>
      </c>
      <c r="EI281">
        <f>IFERROR(INDEX(ADJ!$A$1:$BZ$1000,MATCH(PAYROLL!D281,ADJ!A$1:A$500,0),MATCH(PAYROLL!EI$2,ADJ!$2:$2,0)),0)</f>
        <v/>
      </c>
      <c r="EJ281">
        <f>IFERROR(INDEX(ADJ!$A$1:$BZ$1000,MATCH(PAYROLL!$D281,ADJ!A$1:A$500,0),MATCH(PAYROLL!EJ$2,ADJ!$2:$2,0)),0)</f>
        <v/>
      </c>
      <c r="EK281">
        <f>SUM(DZ281:EJ281)</f>
        <v/>
      </c>
    </row>
    <row r="282">
      <c r="A282" t="n">
        <v>280</v>
      </c>
      <c r="B282" t="inlineStr">
        <is>
          <t>Lữ Bình Minh</t>
        </is>
      </c>
      <c r="D282" t="inlineStr">
        <is>
          <t>158848-01</t>
        </is>
      </c>
      <c r="S282">
        <f>IFERROR(INDEX(PIS!$A$1:$BZ$1000,MATCH($D282,PIS!C$1:C$500,0),MATCH("Lương CB tháng trước",PIS!$1:$1,0)),0)</f>
        <v/>
      </c>
      <c r="T282">
        <f>IFERROR(INDEX(PIS!$A$1:$BZ$1000,MATCH($D282,PIS!C$1:C$500,0),MATCH("Lương CB hiện tại",PIS!$1:$1,0)),0)</f>
        <v/>
      </c>
      <c r="U282">
        <f>IFERROR(INDEX(PIS!$A$1:$BZ$1000,MATCH($D282,PIS!C$1:C$500,0),MATCH("Lương đóng BHBB",PIS!$1:$1,0)),0)</f>
        <v/>
      </c>
      <c r="V282">
        <f>IFERROR(INDEX(PIS!$A$1:$BZ$1000,MATCH($D282,PIS!C$1:C$500,0),MATCH(V$2,PIS!$2:$2,0)),0)</f>
        <v/>
      </c>
      <c r="W282">
        <f>IFERROR(INDEX(PIS!$A$1:$BZ$1000,MATCH($D282,PIS!C$1:C$500,0),MATCH(W$2,PIS!$2:$2,0)),0)</f>
        <v/>
      </c>
      <c r="X282">
        <f>IFERROR(INDEX(PIS!$A$1:$BZ$1000,MATCH($D282,PIS!C$1:C$500,0),MATCH(X$2,PIS!$2:$2,0)),0)</f>
        <v/>
      </c>
      <c r="Y282">
        <f>IFERROR(INDEX(PIS!$A$1:$BZ$1000,MATCH($D282,PIS!C$1:C$500,0),MATCH(Y$2,PIS!$2:$2,0)),0)</f>
        <v/>
      </c>
      <c r="Z282">
        <f>IFERROR(INDEX(PIS!$A$1:$BZ$1000,MATCH($D282,PIS!C$1:C$500,0),MATCH(Z$2,PIS!$2:$2,0)),0)</f>
        <v/>
      </c>
      <c r="AA282">
        <f>IFERROR(INDEX(PIS!$A$1:$BZ$1000,MATCH($D282,PIS!C$1:C$500,0),MATCH(AA$2,PIS!$2:$2,0)),0)</f>
        <v/>
      </c>
      <c r="AB282">
        <f>IFERROR(INDEX(PIS!$A$1:$BZ$1000,MATCH($D282,PIS!C$1:C$500,0),MATCH(AB$2,PIS!$2:$2,0)),0)</f>
        <v/>
      </c>
      <c r="AC282">
        <f>SUM(V282:AB282)</f>
        <v/>
      </c>
      <c r="AD282">
        <f>IFERROR(INDEX(TIMESHEET!$A$1:$AI$5000,MATCH($D282,TIMESHEET!A$1:A$500,0),MATCH("T100",TIMESHEET!$2:$2,0))-2,0)</f>
        <v/>
      </c>
      <c r="AE282">
        <f>IFERROR(INDEX(TIMESHEET!$A$1:$AI$5000,MATCH($D282,TIMESHEET!A$1:A$500,0),MATCH("T202",TIMESHEET!$2:$2,0)),0)</f>
        <v/>
      </c>
      <c r="AF282">
        <f>IFERROR(INDEX(TIMESHEET!$A$1:$AI$5000,MATCH($D282,TIMESHEET!A$1:A$500,0),MATCH("T302",TIMESHEET!$2:$2,0)),0)</f>
        <v/>
      </c>
      <c r="AG282">
        <f>IFERROR(INDEX(TIMESHEET!$A$1:$AI$5000,MATCH($D282,TIMESHEET!A$1:A$500,0),MATCH("T406",TIMESHEET!$2:$2,0)),0)</f>
        <v/>
      </c>
      <c r="AH282">
        <f>AE282+AG282</f>
        <v/>
      </c>
      <c r="AI282">
        <f>IFERROR(INDEX(TIMESHEET!$A$1:$AI$5000,MATCH($D282,TIMESHEET!A$1:A$500,0),MATCH("T701",TIMESHEET!$2:$2,0)),0)</f>
        <v/>
      </c>
      <c r="AJ282">
        <f>IFERROR(INDEX(TIMESHEET!$A$1:$AI$5000,MATCH($D282,TIMESHEET!B$1:B$500,0),MATCH("T320",TIMESHEET!$2:$2,0)),0)</f>
        <v/>
      </c>
      <c r="AK282">
        <f>IFERROR(IF(LEFT(INDEX(PIS!O$1:O$500,MATCH(D282,PIS!C$1:C$500)),1)="M",T282/AD282*SUM(AE282:AG282),T282*AD282),0)</f>
        <v/>
      </c>
      <c r="AL282">
        <f>IFERROR(INDEX(ADJ!$A$1:$BZ$1000,MATCH(PAYROLL!D282,ADJ!A$1:A$500,0),MATCH(PAYROLL!AL$2,ADJ!$2:$2,0)),0)</f>
        <v/>
      </c>
      <c r="AM282">
        <f>SUM(AK282:AL282)</f>
        <v/>
      </c>
      <c r="AN282">
        <f>IFERROR(ROUND(V282/$AD282*$AH282,0),0)</f>
        <v/>
      </c>
      <c r="AO282">
        <f>IFERROR(ROUND(W282/$AD282*$AH282,0),0)</f>
        <v/>
      </c>
      <c r="AP282">
        <f>IFERROR(ROUND(X282/$AD282*$AE282,0),0)</f>
        <v/>
      </c>
      <c r="AQ282">
        <f>IFERROR(ROUND(Y282/$AD282*$AH282,0),0)</f>
        <v/>
      </c>
      <c r="AR282">
        <f>IFERROR(ROUND(Z282/$AD282*$AH282,0),0)</f>
        <v/>
      </c>
      <c r="AS282">
        <f>IFERROR(ROUND(AA282/$AD282*$AH282,0),0)</f>
        <v/>
      </c>
      <c r="AT282">
        <f>IFERROR(IF((AE282+AF282+AG282)&gt;13,AB282,ROUND(AB282/AD282*AH282,0)),0)</f>
        <v/>
      </c>
      <c r="AU282">
        <f>IFERROR(INDEX(ADJ!$A$1:$BZ$1000,MATCH(PAYROLL!D282,ADJ!A$1:A$500,0),MATCH(PAYROLL!AU$2,ADJ!$2:$2,0)),0)</f>
        <v/>
      </c>
      <c r="AV282">
        <f>ROUND(SUM(AN282:AU282),0)</f>
        <v/>
      </c>
      <c r="AW282">
        <f>IFERROR(INDEX(TIMESHEET!$A$1:$AI$5000,MATCH(PAYROLL!D282,TIMESHEET!A$1:A$500,0),MATCH("T620",TIMESHEET!$2:$2,0)),0)</f>
        <v/>
      </c>
      <c r="AX282">
        <f>IFERROR(INDEX(TIMESHEET!$A$1:$AI$5000,MATCH(PAYROLL!D282,TIMESHEET!A$1:A$500,0),MATCH("T601",TIMESHEET!$2:$2,0)),0)</f>
        <v/>
      </c>
      <c r="AY282">
        <f>IFERROR(INDEX(TIMESHEET!$A$1:$AI$5000,MATCH(PAYROLL!D282,TIMESHEET!A$1:A$500,0),MATCH("T602",TIMESHEET!$2:$2,0)),0)</f>
        <v/>
      </c>
      <c r="AZ282">
        <f>IFERROR(INDEX(TIMESHEET!$A$1:$AI$5000,MATCH(PAYROLL!D282,TIMESHEET!A$1:A$500,0),MATCH("T603",TIMESHEET!$2:$2,0)),0)</f>
        <v/>
      </c>
      <c r="BA282">
        <f>IFERROR(INDEX(TIMESHEET!$A$1:$AI$5000,MATCH(PAYROLL!D282,TIMESHEET!A$1:A$500,0),MATCH("T611",TIMESHEET!$2:$2,0)),0)</f>
        <v/>
      </c>
      <c r="BB282">
        <f>IFERROR(INDEX(TIMESHEET!$A$1:$AI$5000,MATCH(PAYROLL!D282,TIMESHEET!A$1:A$500,0),MATCH("T612",TIMESHEET!$2:$2,0)),0)</f>
        <v/>
      </c>
      <c r="BC282">
        <f>IFERROR(INDEX(TIMESHEET!$A$1:$AI$5000,MATCH(PAYROLL!D282,TIMESHEET!A$1:A$500,0),MATCH("T613",TIMESHEET!$2:$2,0)),0)</f>
        <v/>
      </c>
      <c r="BD282">
        <f>IFERROR(INDEX(TIMESHEET!$A$1:$AI$5000,MATCH(PAYROLL!D282,TIMESHEET!A$1:A$500,0),MATCH("T500",TIMESHEET!$2:$2,0)),0)</f>
        <v/>
      </c>
      <c r="BE282">
        <f>IFERROR(IF(LEFT(INDEX(PIS!O$1:O$500,MATCH(D282,PIS!C$1:C$500)),1)="M",T282/AD282/8*(AW282+AX282*1.5+AY282*2+AZ282*3+BA282*2.1+BB282*2.7+BC282*3.9+BD282*0.3),T282/8*(AW282+AX282*1.5+AY282*2+AZ282*3+BA282*2.1+BB282*2.7+BC282*3.9+BD282*0.3)),0)</f>
        <v/>
      </c>
      <c r="BF282">
        <f>IFERROR(INDEX(ADJ!$A$1:$BZ$1000,MATCH(PAYROLL!$D282,ADJ!A$1:A$500,0),MATCH(PAYROLL!BF$2,ADJ!$2:$2,0)),0)</f>
        <v/>
      </c>
      <c r="BG282">
        <f>IFERROR(INDEX(ADJ!$A$1:$BZ$1000,MATCH(PAYROLL!D282,ADJ!A$1:A$500,0),MATCH(PAYROLL!BG$2,ADJ!$2:$2,0)),0)</f>
        <v/>
      </c>
      <c r="BH282">
        <f>IFERROR(INDEX(ADJ!$A$1:$BZ$1000,MATCH(PAYROLL!D282,ADJ!A$1:A$500,0),MATCH(PAYROLL!BH$2,ADJ!$2:$2,0)),0)</f>
        <v/>
      </c>
      <c r="BI282">
        <f>IFERROR(INDEX(ADJ!$A$1:$BZ$1000,MATCH(PAYROLL!D282,ADJ!A$1:A$500,0),MATCH(PAYROLL!BI$2,ADJ!$2:$2,0)),0)</f>
        <v/>
      </c>
      <c r="BJ282">
        <f>IFERROR(INDEX(ADJ!$A$1:$BZ$1000,MATCH(PAYROLL!D282,ADJ!A$1:A$500,0),MATCH(PAYROLL!BJ$2,ADJ!$2:$2,0)),0)</f>
        <v/>
      </c>
      <c r="BK282">
        <f>SUM(BF282:BJ282)</f>
        <v/>
      </c>
      <c r="BL282">
        <f>IFERROR(INDEX(ADJ!$A$1:$BZ$1000,MATCH(PAYROLL!D282,ADJ!A$1:A$500,0),MATCH(PAYROLL!BL$2,ADJ!$2:$2,0)),0)</f>
        <v/>
      </c>
      <c r="BM282">
        <f>IFERROR(INDEX(ADJ!$A$1:$BZ$1000,MATCH(PAYROLL!D282,ADJ!A$1:A$500,0),MATCH(PAYROLL!BM$2,ADJ!$2:$2,0)),0)</f>
        <v/>
      </c>
      <c r="BN282">
        <f>IFERROR(INDEX(ADJ!$A$1:$BZ$1000,MATCH(PAYROLL!D282,ADJ!A$1:A$500,0),MATCH(PAYROLL!BN$2,ADJ!$2:$2,0)),0)</f>
        <v/>
      </c>
      <c r="BO282">
        <f>IFERROR(INDEX(ADJ!$A$1:$BZ$1000,MATCH(PAYROLL!D282,ADJ!A$1:A$500,0),MATCH(PAYROLL!BO$2,ADJ!$2:$2,0)),0)</f>
        <v/>
      </c>
      <c r="BP282">
        <f>SUM(AM282,AV282,BE282,BK282,BL282:BO282)</f>
        <v/>
      </c>
      <c r="BQ282">
        <f>BO282</f>
        <v/>
      </c>
      <c r="BR282">
        <f>IFERROR(ROUND(IF(LEFT(INDEX(PIS!O$1:O$500,MATCH(D282,PIS!C$1:C$500)),1)="D",T282/8*(BD282*0.3),IF(LEFT(INDEX(PIS!O$1:O$500,MATCH(D282,PIS!C$1:C$500)),1)="H",T282*($BD282*0.3),T282/$AD282/8*($BD282*0.3))),0),0)</f>
        <v/>
      </c>
      <c r="BS282">
        <f>IF(AP282&lt;1,0,MIN(AP282,730000))</f>
        <v/>
      </c>
      <c r="BT282">
        <f>IFERROR(ROUND((BE282-SUM(AW282:BC282)*T282/AD282/8),0)-BR282,0)</f>
        <v/>
      </c>
      <c r="BU282">
        <f>AO282</f>
        <v/>
      </c>
      <c r="BV282">
        <f>SUM(BQ282:BU282)</f>
        <v/>
      </c>
      <c r="BW282">
        <f>BP282-BV282</f>
        <v/>
      </c>
      <c r="BX282">
        <f>IFERROR(IF(RIGHT(INDEX(PIS!O$1:O$500,MATCH(D282,PIS!C$1:C$500)),5)="Gross",MIN(U282+V282,VLOOKUP("R700",TSC!B:C,2,0)*VLOOKUP("R101",TSC!B:C,2,0))*VLOOKUP("R701",TSC!B:C,2,0)%,0),0)</f>
        <v/>
      </c>
      <c r="BY282">
        <f>IFERROR(IF(RIGHT(INDEX(PIS!O$1:O$500,MATCH(D282,PIS!C$1:C$500)),5)="Gross",MIN(U282+V282,VLOOKUP("R700",TSC!B:C,2,0)*VLOOKUP("R101",TSC!B:C,2,0))*VLOOKUP("T704",TSC!B:C,2,0)%,0),0)</f>
        <v/>
      </c>
      <c r="BZ282">
        <f>IFERROR(IF(RIGHT(INDEX(PIS!O$1:O$500,MATCH(D282,PIS!C$1:C$500)),5)="Gross",MIN(U282+V282,VLOOKUP("R700",TSC!B:C,2,0)*VLOOKUP("1",TSC!F:G,2,0))*VLOOKUP("T705",TSC!B:C,2,0)%,0),0)</f>
        <v/>
      </c>
      <c r="CA282">
        <f>IFERROR(INDEX(ADJ!$A$1:$BZ$1000,MATCH(PAYROLL!D282,ADJ!A$1:A$500,0),MATCH(PAYROLL!CA$2,ADJ!$2:$2,0)),0)</f>
        <v/>
      </c>
      <c r="CB282">
        <f>IFERROR(INDEX(ADJ!$A$1:$BZ$1000,MATCH(PAYROLL!D282,ADJ!A$1:A$500,0),MATCH(PAYROLL!CB$2,ADJ!$2:$2,0)),0)</f>
        <v/>
      </c>
      <c r="CC282">
        <f>SUM(BX282:CB282)</f>
        <v/>
      </c>
      <c r="CD282">
        <f>IFERROR(INDEX(PIS!$A$1:$BZ$1000,MATCH(PAYROLL!D282,PIS!C$1:C$500,0),MATCH(PAYROLL!CD$1,PIS!$1:$1,0)),0)</f>
        <v/>
      </c>
      <c r="CE282">
        <f>IFERROR(IF(OR(INDEX(PIS!P$1:P$500,MATCH(D282,PIS!C$1:C$500,0))="LT2",INDEX(PIS!P$1:P$500,MATCH(D282,PIS!C$1:C$500,0))="P10"),0,SUM(CC282,CD282*VLOOKUP("R601",TSC!B:C,2,0),VLOOKUP("R602",TSC!B:C,2,0))),0)</f>
        <v/>
      </c>
      <c r="CF282">
        <f>MAX(BW282-CE282,0)</f>
        <v/>
      </c>
      <c r="CG282">
        <f>IFERROR(IF(OR(RIGHT(INDEX(PIS!P$1:P$500,MATCH(D282,PIS!C$1:C$500)),5)="P10",RIGHT(INDEX(PIS!P$1:P$500,MATCH(D282,PIS!C$1:C$500)),5)="CK"),0,IF(CF282&lt;=5000000,CF282*5%,IF(CF282&lt;=10000000,CF282*10%-250000,IF(CF282&lt;=18000000,CF282*15%-750000,IF(CF282&lt;=32000000,CF282*20%-1650000,IF(CF282&lt;=52000000,CF282*25%-3250000,IF(CF282&lt;=80000000,BH282*30%-5850000,CF282*35%-9850000))))))),0)</f>
        <v/>
      </c>
      <c r="CH282">
        <f>IFERROR(IF(OR(INDEX(PIS!P$1:P$500,MATCH(D282,PIS!C$1:C$500))="LT",INDEX(PIS!P$1:P$500,MATCH(D282,PIS!C$1:C$500))="CK"),0,IF(CF282&lt;2000000,0,CF282*10%)),0)</f>
        <v/>
      </c>
      <c r="CI282">
        <f>IFERROR(INDEX(ADJ!$A$1:$BZ$1000,MATCH(PAYROLL!D282,ADJ!A$1:A$500,0),MATCH(PAYROLL!CI$2,ADJ!$2:$2,0)),0)</f>
        <v/>
      </c>
      <c r="CJ282">
        <f>IFERROR(INDEX(ADJ!$A$1:$BZ$1000,MATCH(PAYROLL!D282,ADJ!A$1:A$500,0),MATCH(PAYROLL!CJ$2,ADJ!$2:$2,0)),0)</f>
        <v/>
      </c>
      <c r="CK282">
        <f>IFERROR(INDEX(ADJ!$A$1:$BZ$1000,MATCH(PAYROLL!D282,ADJ!A$1:A$500,0),MATCH(PAYROLL!CK$2,ADJ!$2:$2,0)),0)</f>
        <v/>
      </c>
      <c r="CL282">
        <f>SUM(CG282:CK282)</f>
        <v/>
      </c>
      <c r="CM282">
        <f>ROUND(SUM(CH282:CK282),0)</f>
        <v/>
      </c>
      <c r="CN282">
        <f>IFERROR(INDEX(CSDA!D$1:D$500,MATCH($CN$2,CSDA!C$1:C$500,0))*INDEX(PIS!V$1:V$500,MATCH(D282,PIS!C$1:C$500))+INDEX(ADJ!$A$1:$BZ$1000,MATCH(PAYROLL!D282,ADJ!A$1:A$500,0),MATCH(PAYROLL!CN$2,ADJ!$2:$2,0)),0)</f>
        <v/>
      </c>
      <c r="CO282">
        <f>IFERROR(INDEX(ADJ!$A$1:$BZ$1000,MATCH(PAYROLL!D282,ADJ!A$1:A$500,0),MATCH(PAYROLL!CO$2,ADJ!$2:$2,0)),0)</f>
        <v/>
      </c>
      <c r="CP282">
        <f>IFERROR(INDEX(ADJ!$A$1:$BZ$1000,MATCH(PAYROLL!D282,ADJ!A$1:A$500,0),MATCH(PAYROLL!CP$2,ADJ!$2:$2,0)),0)</f>
        <v/>
      </c>
      <c r="CQ282">
        <f>BP282-CL282-CI282-CM282-CN282-CO282-CP282-CC282</f>
        <v/>
      </c>
      <c r="CR282">
        <f>IFERROR(IF(RIGHT(INDEX(PIS!O$1:O$500,MATCH(D282,PIS!C$1:C$500,0)),5)="Gross",MIN(U282+V282,VLOOKUP("R700",TSC!B:C,2,0)*VLOOKUP("R101",TSC!B:C,2,0))*(VLOOKUP("T711",TSC!B:C,2,0)+VLOOKUP("T712",TSC!B:C,2,0))%,MIN(T282+V282,VLOOKUP("R700",TSC!B:C,2,0)*VLOOKUP("R101",TSC!B:C,2,0))*(VLOOKUP("T711",TSC!B:C,2,0)+VLOOKUP("T712",TSC!B:C,2,0)+VLOOKUP("R701",TSC!B:C,2,0))%),0)</f>
        <v/>
      </c>
      <c r="CS282">
        <f>IFERROR(IF(RIGHT(INDEX(PIS!O$1:O$500,MATCH(D282,PIS!C$1:C$500,0)),5)="Gross",MIN(U282+V282,VLOOKUP("R700",TSC!B:C,2,0)*VLOOKUP("R101",TSC!B:C,2,0))*(VLOOKUP("T714",TSC!B:C,2,0))%,MIN(T282+V282,VLOOKUP("R700",TSC!B:C,2,0)*VLOOKUP("R101",TSC!B:C,2,0))*(VLOOKUP("T704",TSC!B:C,2,0)+VLOOKUP("T714",TSC!B:C,2,0))%),0)</f>
        <v/>
      </c>
      <c r="CT282">
        <f>IFERROR(IF(RIGHT(INDEX(PIS!O$1:O$500,MATCH(D282,PIS!C$1:C$500,0)),5)="Gross",MIN(U282+V282,VLOOKUP("R700",TSC!B:C,2,0)*VLOOKUP("R101",TSC!B:C,2,0))*VLOOKUP("T705",TSC!B:C,2,0)%,MIN(T282+V282,VLOOKUP("R700",TSC!B:C,2,0)*VLOOKUP("R101",TSC!B:C,2,0))*VLOOKUP("T705",TSC!B:C,2,0)%),0)</f>
        <v/>
      </c>
      <c r="CU282">
        <f>IFERROR(IF(RIGHT(INDEX(PIS!O$1:O$500,MATCH(D282,PIS!C$1:C$500,0)),5)="Gross",MIN(U282+V282,VLOOKUP("R700",TSC!B:C,2,0)*VLOOKUP("R101",TSC!B:C,2,0))*(VLOOKUP("T713",TSC!B:C,2,0))%,MIN(T282+V282,VLOOKUP("R700",TSC!B:C,2,0)*VLOOKUP("R101",TSC!B:C,2,0))*(VLOOKUP("T713",TSC!B:C,2,0))%),0)</f>
        <v/>
      </c>
      <c r="CV282">
        <f>IFERROR(INDEX(ADJ!$A$1:$BZ$1000,MATCH(PAYROLL!D282,ADJ!A$1:A$500,0),MATCH(PAYROLL!CV$2,ADJ!$2:$2,0)),0)</f>
        <v/>
      </c>
      <c r="CW282">
        <f>IFERROR(INDEX(ADJ!$A$1:$BZ$1000,MATCH(PAYROLL!D282,ADJ!A$1:A$500,0),MATCH(PAYROLL!CW$2,ADJ!$2:$2,0)),0)</f>
        <v/>
      </c>
      <c r="CX282">
        <f>SUM(CR282:CW282)</f>
        <v/>
      </c>
      <c r="CY282">
        <f>ROUND(IF(CR282&gt;0,T282+V282*VLOOKUP("R202",TSC!$B$1:$C$500,2,0),0),0)</f>
        <v/>
      </c>
      <c r="CZ282">
        <f>IFERROR(INDEX(CSDA!D$1:D$500,MATCH($CZ$2,CSDA!C$1:C$500,0)),0)</f>
        <v/>
      </c>
      <c r="DA282">
        <f>ROUND(T282*0.7%,0)</f>
        <v/>
      </c>
      <c r="DB282">
        <f>ROUND(T282/12,0)</f>
        <v/>
      </c>
      <c r="DC282">
        <f ref="DC282" t="array">IFERROR(INDEX(CSDA!D$1:D$500,MATCH("Trích giữ"&amp;PAYROLL!DC$2,CSDA!A$1:A$500&amp;CSDA!C$1:C$500,0)),0)</f>
        <v/>
      </c>
      <c r="DD282">
        <f ref="DD282" t="array">IFERROR(INDEX(CSDA!D$1:D$500,MATCH("Trích giữ"&amp;PAYROLL!DD$2,CSDA!A$1:A$500&amp;CSDA!C$1:C$500,0)),0)</f>
        <v/>
      </c>
      <c r="DE282">
        <f ref="DE282" t="array">IFERROR(INDEX(CSDA!D$1:D$500,MATCH("Trích giữ"&amp;PAYROLL!DE$2,CSDA!A$1:A$500&amp;CSDA!C$1:C$500,0)),0)</f>
        <v/>
      </c>
      <c r="DF282">
        <f>IFERROR(INDEX(CSDA!D$1:D$500,MATCH(PAYROLL!DF$2,CSDA!C$1:C$500,0)),0)</f>
        <v/>
      </c>
      <c r="DG282">
        <f ref="DG282" t="array">IFERROR(INDEX(CSDA!D$1:D$500,MATCH("Trích giữ"&amp;PAYROLL!DG$2,CSDA!A$1:A$500&amp;CSDA!C$1:C$500,0)),0)</f>
        <v/>
      </c>
      <c r="DH282">
        <f>ROUND(T282/26,0)</f>
        <v/>
      </c>
      <c r="DI282">
        <f ref="DI282" t="array">IFERROR(INDEX(CSDA!D$1:D$500,MATCH("Trích giữ"&amp;PAYROLL!DI$2,CSDA!A$1:A$500&amp;CSDA!C$1:C$500,0)),0)</f>
        <v/>
      </c>
      <c r="DJ282">
        <f>IF(U282=0,T282*21.5%-BL282,0)</f>
        <v/>
      </c>
      <c r="DK282">
        <f ref="DK282" t="array">IFERROR(INDEX(CSDA!D$1:D$500,MATCH("Trích giữ"&amp;PAYROLL!DK$2,CSDA!A$1:A$500&amp;CSDA!C$1:C$500,0)),0)</f>
        <v/>
      </c>
      <c r="DL282">
        <f>IFERROR(INDEX(CSDA!D$1:D$500,MATCH(PAYROLL!DL$2,CSDA!C$1:C$500,0))/12,0)</f>
        <v/>
      </c>
      <c r="DM282">
        <f>SUM(DB282:DL282)</f>
        <v/>
      </c>
      <c r="DN282">
        <f>IFERROR(INDEX(ADJ!$A$1:$BZ$1000,MATCH(PAYROLL!D282,ADJ!A$1:A$500,0),MATCH(PAYROLL!DN$2,ADJ!$2:$2,0)),0)</f>
        <v/>
      </c>
      <c r="DO282">
        <f>IFERROR(SUM(BP282,DM282:DN282,CX282:DA282)-DT282,0)</f>
        <v/>
      </c>
      <c r="DP282">
        <f ref="DP282" t="array">SUM(BW282*IFERROR(INDEX(CSDA!D$1:D$500,MATCH(BW$2,CSDA!C$1:C$500,0)),0)%,CX282*IFERROR(INDEX(CSDA!D$1:D$500,MATCH(CX$2,CSDA!C$1:C$500,0)),0)%,DA282*IFERROR(INDEX(CSDA!D$1:D$500,MATCH(DA$2,CSDA!C$1:C$500,0)),0)%,DB282*IFERROR(INDEX(CSDA!D$1:D$500,MATCH(DB$2,CSDA!C$1:C$500,0)),0)%,DF282*IFERROR(INDEX(CSDA!D$1:D$500,MATCH("Phí dịch vụ"&amp;PAYROLL!DF$2,CSDA!A$1:A$500&amp;CSDA!C$1:C$500,0)),0)%,DC282*IFERROR(INDEX(CSDA!D$1:D$500,MATCH("Phí dịch vụ"&amp;PAYROLL!DC$2,CSDA!A$1:A$500&amp;CSDA!C$1:C$500,0)),0)%,DH282*IFERROR(INDEX(CSDA!D$1:D$500,MATCH("Phí dịch vụ"&amp;PAYROLL!DH$2,CSDA!A$1:A$500&amp;CSDA!C$1:C$500,0)),0)%,DJ282*IFERROR(INDEX(CSDA!D$1:D$500,MATCH("Phí dịch vụ"&amp;PAYROLL!DJ$2,CSDA!A$1:A$500&amp;CSDA!C$1:C$500,0)),0)%,BN282*IFERROR(INDEX(CSDA!D$1:D$500,MATCH(BN$2,CSDA!C$1:C$500,0)),0)%)-BN282*7%</f>
        <v/>
      </c>
      <c r="DQ282">
        <f>IFERROR(INDEX(ADJ!$A$1:$BZ$1000,MATCH(PAYROLL!D282,ADJ!A$1:A$500,0),MATCH(PAYROLL!DQ$2,ADJ!$2:$2,0)),0)</f>
        <v/>
      </c>
      <c r="DR282">
        <f>IFERROR(INDEX(ADJ!$A$1:$BZ$1000,MATCH(PAYROLL!D282,ADJ!A$1:A$500,0),MATCH(PAYROLL!DR$2,ADJ!$2:$2,0)),0)</f>
        <v/>
      </c>
      <c r="DS282">
        <f>SUM(DP282:DR282)</f>
        <v/>
      </c>
      <c r="DT282">
        <f>EK282</f>
        <v/>
      </c>
      <c r="DU282">
        <f>SUM(DO282:DR282)</f>
        <v/>
      </c>
      <c r="DV282">
        <f>ROUND(DU282*0.1,0)</f>
        <v/>
      </c>
      <c r="DW282">
        <f>DU282+DV282</f>
        <v/>
      </c>
      <c r="DZ282">
        <f>IFERROR(INDEX(ADJ!$A$1:$BZ$1000,MATCH(PAYROLL!$D282,ADJ!A$1:A$500,0),MATCH(PAYROLL!DZ$2,ADJ!$2:$2,0)),0)</f>
        <v/>
      </c>
      <c r="EA282">
        <f>IFERROR(INDEX(ADJ!$A$1:$BZ$1000,MATCH(PAYROLL!$D282,ADJ!A$1:A$500,0),MATCH(PAYROLL!EA$2,ADJ!$2:$2,0)),0)</f>
        <v/>
      </c>
      <c r="EB282">
        <f>IFERROR(INDEX(ADJ!$A$1:$BZ$1000,MATCH(PAYROLL!$D282,ADJ!A$1:A$500,0),MATCH(PAYROLL!EB$2,ADJ!$2:$2,0)),0)</f>
        <v/>
      </c>
      <c r="EC282">
        <f>IFERROR(INDEX(ADJ!$A$1:$BZ$1000,MATCH(PAYROLL!$D282,ADJ!A$1:A$500,0),MATCH(PAYROLL!EC$2,ADJ!$2:$2,0)),0)</f>
        <v/>
      </c>
      <c r="ED282">
        <f>IFERROR(INDEX(ADJ!$A$1:$BZ$1000,MATCH(PAYROLL!$D282,ADJ!A$1:A$500,0),MATCH(PAYROLL!ED$2,ADJ!$2:$2,0)),0)</f>
        <v/>
      </c>
      <c r="EE282">
        <f>IFERROR(INDEX(ADJ!$A$1:$BZ$1000,MATCH(PAYROLL!$D282,ADJ!A$1:A$500,0),MATCH(PAYROLL!EE$2,ADJ!$2:$2,0)),0)</f>
        <v/>
      </c>
      <c r="EF282">
        <f>IFERROR(INDEX(ADJ!$A$1:$BZ$1000,MATCH(PAYROLL!$D282,ADJ!A$1:A$500,0),MATCH(PAYROLL!EF$2,ADJ!$2:$2,0)),0)</f>
        <v/>
      </c>
      <c r="EG282">
        <f>IFERROR(INDEX(ADJ!$A$1:$BZ$1000,MATCH(PAYROLL!$D282,ADJ!A$1:A$500,0),MATCH(PAYROLL!EG$2,ADJ!$2:$2,0)),0)</f>
        <v/>
      </c>
      <c r="EH282">
        <f>IFERROR(INDEX(ADJ!$A$1:$BZ$1000,MATCH(PAYROLL!$D282,ADJ!A$1:A$500,0),MATCH(PAYROLL!EH$2,ADJ!$2:$2,0)),0)</f>
        <v/>
      </c>
      <c r="EI282">
        <f>IFERROR(INDEX(ADJ!$A$1:$BZ$1000,MATCH(PAYROLL!D282,ADJ!A$1:A$500,0),MATCH(PAYROLL!EI$2,ADJ!$2:$2,0)),0)</f>
        <v/>
      </c>
      <c r="EJ282">
        <f>IFERROR(INDEX(ADJ!$A$1:$BZ$1000,MATCH(PAYROLL!$D282,ADJ!A$1:A$500,0),MATCH(PAYROLL!EJ$2,ADJ!$2:$2,0)),0)</f>
        <v/>
      </c>
      <c r="EK282">
        <f>SUM(DZ282:EJ282)</f>
        <v/>
      </c>
    </row>
    <row r="283">
      <c r="A283" t="n">
        <v>281</v>
      </c>
      <c r="B283" t="inlineStr">
        <is>
          <t>Luân Thị Kim Tuyến</t>
        </is>
      </c>
      <c r="D283" t="inlineStr">
        <is>
          <t>159038-01</t>
        </is>
      </c>
      <c r="S283">
        <f>IFERROR(INDEX(PIS!$A$1:$BZ$1000,MATCH($D283,PIS!C$1:C$500,0),MATCH("Lương CB tháng trước",PIS!$1:$1,0)),0)</f>
        <v/>
      </c>
      <c r="T283">
        <f>IFERROR(INDEX(PIS!$A$1:$BZ$1000,MATCH($D283,PIS!C$1:C$500,0),MATCH("Lương CB hiện tại",PIS!$1:$1,0)),0)</f>
        <v/>
      </c>
      <c r="U283">
        <f>IFERROR(INDEX(PIS!$A$1:$BZ$1000,MATCH($D283,PIS!C$1:C$500,0),MATCH("Lương đóng BHBB",PIS!$1:$1,0)),0)</f>
        <v/>
      </c>
      <c r="V283">
        <f>IFERROR(INDEX(PIS!$A$1:$BZ$1000,MATCH($D283,PIS!C$1:C$500,0),MATCH(V$2,PIS!$2:$2,0)),0)</f>
        <v/>
      </c>
      <c r="W283">
        <f>IFERROR(INDEX(PIS!$A$1:$BZ$1000,MATCH($D283,PIS!C$1:C$500,0),MATCH(W$2,PIS!$2:$2,0)),0)</f>
        <v/>
      </c>
      <c r="X283">
        <f>IFERROR(INDEX(PIS!$A$1:$BZ$1000,MATCH($D283,PIS!C$1:C$500,0),MATCH(X$2,PIS!$2:$2,0)),0)</f>
        <v/>
      </c>
      <c r="Y283">
        <f>IFERROR(INDEX(PIS!$A$1:$BZ$1000,MATCH($D283,PIS!C$1:C$500,0),MATCH(Y$2,PIS!$2:$2,0)),0)</f>
        <v/>
      </c>
      <c r="Z283">
        <f>IFERROR(INDEX(PIS!$A$1:$BZ$1000,MATCH($D283,PIS!C$1:C$500,0),MATCH(Z$2,PIS!$2:$2,0)),0)</f>
        <v/>
      </c>
      <c r="AA283">
        <f>IFERROR(INDEX(PIS!$A$1:$BZ$1000,MATCH($D283,PIS!C$1:C$500,0),MATCH(AA$2,PIS!$2:$2,0)),0)</f>
        <v/>
      </c>
      <c r="AB283">
        <f>IFERROR(INDEX(PIS!$A$1:$BZ$1000,MATCH($D283,PIS!C$1:C$500,0),MATCH(AB$2,PIS!$2:$2,0)),0)</f>
        <v/>
      </c>
      <c r="AC283">
        <f>SUM(V283:AB283)</f>
        <v/>
      </c>
      <c r="AD283">
        <f>IFERROR(INDEX(TIMESHEET!$A$1:$AI$5000,MATCH($D283,TIMESHEET!A$1:A$500,0),MATCH("T100",TIMESHEET!$2:$2,0))-2,0)</f>
        <v/>
      </c>
      <c r="AE283">
        <f>IFERROR(INDEX(TIMESHEET!$A$1:$AI$5000,MATCH($D283,TIMESHEET!A$1:A$500,0),MATCH("T202",TIMESHEET!$2:$2,0)),0)</f>
        <v/>
      </c>
      <c r="AF283">
        <f>IFERROR(INDEX(TIMESHEET!$A$1:$AI$5000,MATCH($D283,TIMESHEET!A$1:A$500,0),MATCH("T302",TIMESHEET!$2:$2,0)),0)</f>
        <v/>
      </c>
      <c r="AG283">
        <f>IFERROR(INDEX(TIMESHEET!$A$1:$AI$5000,MATCH($D283,TIMESHEET!A$1:A$500,0),MATCH("T406",TIMESHEET!$2:$2,0)),0)</f>
        <v/>
      </c>
      <c r="AH283">
        <f>AE283+AG283</f>
        <v/>
      </c>
      <c r="AI283">
        <f>IFERROR(INDEX(TIMESHEET!$A$1:$AI$5000,MATCH($D283,TIMESHEET!A$1:A$500,0),MATCH("T701",TIMESHEET!$2:$2,0)),0)</f>
        <v/>
      </c>
      <c r="AJ283">
        <f>IFERROR(INDEX(TIMESHEET!$A$1:$AI$5000,MATCH($D283,TIMESHEET!B$1:B$500,0),MATCH("T320",TIMESHEET!$2:$2,0)),0)</f>
        <v/>
      </c>
      <c r="AK283">
        <f>IFERROR(IF(LEFT(INDEX(PIS!O$1:O$500,MATCH(D283,PIS!C$1:C$500)),1)="M",T283/AD283*SUM(AE283:AG283),T283*AD283),0)</f>
        <v/>
      </c>
      <c r="AL283">
        <f>IFERROR(INDEX(ADJ!$A$1:$BZ$1000,MATCH(PAYROLL!D283,ADJ!A$1:A$500,0),MATCH(PAYROLL!AL$2,ADJ!$2:$2,0)),0)</f>
        <v/>
      </c>
      <c r="AM283">
        <f>SUM(AK283:AL283)</f>
        <v/>
      </c>
      <c r="AN283">
        <f>IFERROR(ROUND(V283/$AD283*$AH283,0),0)</f>
        <v/>
      </c>
      <c r="AO283">
        <f>IFERROR(ROUND(W283/$AD283*$AH283,0),0)</f>
        <v/>
      </c>
      <c r="AP283">
        <f>IFERROR(ROUND(X283/$AD283*$AE283,0),0)</f>
        <v/>
      </c>
      <c r="AQ283">
        <f>IFERROR(ROUND(Y283/$AD283*$AH283,0),0)</f>
        <v/>
      </c>
      <c r="AR283">
        <f>IFERROR(ROUND(Z283/$AD283*$AH283,0),0)</f>
        <v/>
      </c>
      <c r="AS283">
        <f>IFERROR(ROUND(AA283/$AD283*$AH283,0),0)</f>
        <v/>
      </c>
      <c r="AT283">
        <f>IFERROR(IF((AE283+AF283+AG283)&gt;13,AB283,ROUND(AB283/AD283*AH283,0)),0)</f>
        <v/>
      </c>
      <c r="AU283">
        <f>IFERROR(INDEX(ADJ!$A$1:$BZ$1000,MATCH(PAYROLL!D283,ADJ!A$1:A$500,0),MATCH(PAYROLL!AU$2,ADJ!$2:$2,0)),0)</f>
        <v/>
      </c>
      <c r="AV283">
        <f>ROUND(SUM(AN283:AU283),0)</f>
        <v/>
      </c>
      <c r="AW283">
        <f>IFERROR(INDEX(TIMESHEET!$A$1:$AI$5000,MATCH(PAYROLL!D283,TIMESHEET!A$1:A$500,0),MATCH("T620",TIMESHEET!$2:$2,0)),0)</f>
        <v/>
      </c>
      <c r="AX283">
        <f>IFERROR(INDEX(TIMESHEET!$A$1:$AI$5000,MATCH(PAYROLL!D283,TIMESHEET!A$1:A$500,0),MATCH("T601",TIMESHEET!$2:$2,0)),0)</f>
        <v/>
      </c>
      <c r="AY283">
        <f>IFERROR(INDEX(TIMESHEET!$A$1:$AI$5000,MATCH(PAYROLL!D283,TIMESHEET!A$1:A$500,0),MATCH("T602",TIMESHEET!$2:$2,0)),0)</f>
        <v/>
      </c>
      <c r="AZ283">
        <f>IFERROR(INDEX(TIMESHEET!$A$1:$AI$5000,MATCH(PAYROLL!D283,TIMESHEET!A$1:A$500,0),MATCH("T603",TIMESHEET!$2:$2,0)),0)</f>
        <v/>
      </c>
      <c r="BA283">
        <f>IFERROR(INDEX(TIMESHEET!$A$1:$AI$5000,MATCH(PAYROLL!D283,TIMESHEET!A$1:A$500,0),MATCH("T611",TIMESHEET!$2:$2,0)),0)</f>
        <v/>
      </c>
      <c r="BB283">
        <f>IFERROR(INDEX(TIMESHEET!$A$1:$AI$5000,MATCH(PAYROLL!D283,TIMESHEET!A$1:A$500,0),MATCH("T612",TIMESHEET!$2:$2,0)),0)</f>
        <v/>
      </c>
      <c r="BC283">
        <f>IFERROR(INDEX(TIMESHEET!$A$1:$AI$5000,MATCH(PAYROLL!D283,TIMESHEET!A$1:A$500,0),MATCH("T613",TIMESHEET!$2:$2,0)),0)</f>
        <v/>
      </c>
      <c r="BD283">
        <f>IFERROR(INDEX(TIMESHEET!$A$1:$AI$5000,MATCH(PAYROLL!D283,TIMESHEET!A$1:A$500,0),MATCH("T500",TIMESHEET!$2:$2,0)),0)</f>
        <v/>
      </c>
      <c r="BE283">
        <f>IFERROR(IF(LEFT(INDEX(PIS!O$1:O$500,MATCH(D283,PIS!C$1:C$500)),1)="M",T283/AD283/8*(AW283+AX283*1.5+AY283*2+AZ283*3+BA283*2.1+BB283*2.7+BC283*3.9+BD283*0.3),T283/8*(AW283+AX283*1.5+AY283*2+AZ283*3+BA283*2.1+BB283*2.7+BC283*3.9+BD283*0.3)),0)</f>
        <v/>
      </c>
      <c r="BF283">
        <f>IFERROR(INDEX(ADJ!$A$1:$BZ$1000,MATCH(PAYROLL!$D283,ADJ!A$1:A$500,0),MATCH(PAYROLL!BF$2,ADJ!$2:$2,0)),0)</f>
        <v/>
      </c>
      <c r="BG283">
        <f>IFERROR(INDEX(ADJ!$A$1:$BZ$1000,MATCH(PAYROLL!D283,ADJ!A$1:A$500,0),MATCH(PAYROLL!BG$2,ADJ!$2:$2,0)),0)</f>
        <v/>
      </c>
      <c r="BH283">
        <f>IFERROR(INDEX(ADJ!$A$1:$BZ$1000,MATCH(PAYROLL!D283,ADJ!A$1:A$500,0),MATCH(PAYROLL!BH$2,ADJ!$2:$2,0)),0)</f>
        <v/>
      </c>
      <c r="BI283">
        <f>IFERROR(INDEX(ADJ!$A$1:$BZ$1000,MATCH(PAYROLL!D283,ADJ!A$1:A$500,0),MATCH(PAYROLL!BI$2,ADJ!$2:$2,0)),0)</f>
        <v/>
      </c>
      <c r="BJ283">
        <f>IFERROR(INDEX(ADJ!$A$1:$BZ$1000,MATCH(PAYROLL!D283,ADJ!A$1:A$500,0),MATCH(PAYROLL!BJ$2,ADJ!$2:$2,0)),0)</f>
        <v/>
      </c>
      <c r="BK283">
        <f>SUM(BF283:BJ283)</f>
        <v/>
      </c>
      <c r="BL283">
        <f>IFERROR(INDEX(ADJ!$A$1:$BZ$1000,MATCH(PAYROLL!D283,ADJ!A$1:A$500,0),MATCH(PAYROLL!BL$2,ADJ!$2:$2,0)),0)</f>
        <v/>
      </c>
      <c r="BM283">
        <f>IFERROR(INDEX(ADJ!$A$1:$BZ$1000,MATCH(PAYROLL!D283,ADJ!A$1:A$500,0),MATCH(PAYROLL!BM$2,ADJ!$2:$2,0)),0)</f>
        <v/>
      </c>
      <c r="BN283">
        <f>IFERROR(INDEX(ADJ!$A$1:$BZ$1000,MATCH(PAYROLL!D283,ADJ!A$1:A$500,0),MATCH(PAYROLL!BN$2,ADJ!$2:$2,0)),0)</f>
        <v/>
      </c>
      <c r="BO283">
        <f>IFERROR(INDEX(ADJ!$A$1:$BZ$1000,MATCH(PAYROLL!D283,ADJ!A$1:A$500,0),MATCH(PAYROLL!BO$2,ADJ!$2:$2,0)),0)</f>
        <v/>
      </c>
      <c r="BP283">
        <f>SUM(AM283,AV283,BE283,BK283,BL283:BO283)</f>
        <v/>
      </c>
      <c r="BQ283">
        <f>BO283</f>
        <v/>
      </c>
      <c r="BR283">
        <f>IFERROR(ROUND(IF(LEFT(INDEX(PIS!O$1:O$500,MATCH(D283,PIS!C$1:C$500)),1)="D",T283/8*(BD283*0.3),IF(LEFT(INDEX(PIS!O$1:O$500,MATCH(D283,PIS!C$1:C$500)),1)="H",T283*($BD283*0.3),T283/$AD283/8*($BD283*0.3))),0),0)</f>
        <v/>
      </c>
      <c r="BS283">
        <f>IF(AP283&lt;1,0,MIN(AP283,730000))</f>
        <v/>
      </c>
      <c r="BT283">
        <f>IFERROR(ROUND((BE283-SUM(AW283:BC283)*T283/AD283/8),0)-BR283,0)</f>
        <v/>
      </c>
      <c r="BU283">
        <f>AO283</f>
        <v/>
      </c>
      <c r="BV283">
        <f>SUM(BQ283:BU283)</f>
        <v/>
      </c>
      <c r="BW283">
        <f>BP283-BV283</f>
        <v/>
      </c>
      <c r="BX283">
        <f>IFERROR(IF(RIGHT(INDEX(PIS!O$1:O$500,MATCH(D283,PIS!C$1:C$500)),5)="Gross",MIN(U283+V283,VLOOKUP("R700",TSC!B:C,2,0)*VLOOKUP("R101",TSC!B:C,2,0))*VLOOKUP("R701",TSC!B:C,2,0)%,0),0)</f>
        <v/>
      </c>
      <c r="BY283">
        <f>IFERROR(IF(RIGHT(INDEX(PIS!O$1:O$500,MATCH(D283,PIS!C$1:C$500)),5)="Gross",MIN(U283+V283,VLOOKUP("R700",TSC!B:C,2,0)*VLOOKUP("R101",TSC!B:C,2,0))*VLOOKUP("T704",TSC!B:C,2,0)%,0),0)</f>
        <v/>
      </c>
      <c r="BZ283">
        <f>IFERROR(IF(RIGHT(INDEX(PIS!O$1:O$500,MATCH(D283,PIS!C$1:C$500)),5)="Gross",MIN(U283+V283,VLOOKUP("R700",TSC!B:C,2,0)*VLOOKUP("1",TSC!F:G,2,0))*VLOOKUP("T705",TSC!B:C,2,0)%,0),0)</f>
        <v/>
      </c>
      <c r="CA283">
        <f>IFERROR(INDEX(ADJ!$A$1:$BZ$1000,MATCH(PAYROLL!D283,ADJ!A$1:A$500,0),MATCH(PAYROLL!CA$2,ADJ!$2:$2,0)),0)</f>
        <v/>
      </c>
      <c r="CB283">
        <f>IFERROR(INDEX(ADJ!$A$1:$BZ$1000,MATCH(PAYROLL!D283,ADJ!A$1:A$500,0),MATCH(PAYROLL!CB$2,ADJ!$2:$2,0)),0)</f>
        <v/>
      </c>
      <c r="CC283">
        <f>SUM(BX283:CB283)</f>
        <v/>
      </c>
      <c r="CD283">
        <f>IFERROR(INDEX(PIS!$A$1:$BZ$1000,MATCH(PAYROLL!D283,PIS!C$1:C$500,0),MATCH(PAYROLL!CD$1,PIS!$1:$1,0)),0)</f>
        <v/>
      </c>
      <c r="CE283">
        <f>IFERROR(IF(OR(INDEX(PIS!P$1:P$500,MATCH(D283,PIS!C$1:C$500,0))="LT2",INDEX(PIS!P$1:P$500,MATCH(D283,PIS!C$1:C$500,0))="P10"),0,SUM(CC283,CD283*VLOOKUP("R601",TSC!B:C,2,0),VLOOKUP("R602",TSC!B:C,2,0))),0)</f>
        <v/>
      </c>
      <c r="CF283">
        <f>MAX(BW283-CE283,0)</f>
        <v/>
      </c>
      <c r="CG283">
        <f>IFERROR(IF(OR(RIGHT(INDEX(PIS!P$1:P$500,MATCH(D283,PIS!C$1:C$500)),5)="P10",RIGHT(INDEX(PIS!P$1:P$500,MATCH(D283,PIS!C$1:C$500)),5)="CK"),0,IF(CF283&lt;=5000000,CF283*5%,IF(CF283&lt;=10000000,CF283*10%-250000,IF(CF283&lt;=18000000,CF283*15%-750000,IF(CF283&lt;=32000000,CF283*20%-1650000,IF(CF283&lt;=52000000,CF283*25%-3250000,IF(CF283&lt;=80000000,BH283*30%-5850000,CF283*35%-9850000))))))),0)</f>
        <v/>
      </c>
      <c r="CH283">
        <f>IFERROR(IF(OR(INDEX(PIS!P$1:P$500,MATCH(D283,PIS!C$1:C$500))="LT",INDEX(PIS!P$1:P$500,MATCH(D283,PIS!C$1:C$500))="CK"),0,IF(CF283&lt;2000000,0,CF283*10%)),0)</f>
        <v/>
      </c>
      <c r="CI283">
        <f>IFERROR(INDEX(ADJ!$A$1:$BZ$1000,MATCH(PAYROLL!D283,ADJ!A$1:A$500,0),MATCH(PAYROLL!CI$2,ADJ!$2:$2,0)),0)</f>
        <v/>
      </c>
      <c r="CJ283">
        <f>IFERROR(INDEX(ADJ!$A$1:$BZ$1000,MATCH(PAYROLL!D283,ADJ!A$1:A$500,0),MATCH(PAYROLL!CJ$2,ADJ!$2:$2,0)),0)</f>
        <v/>
      </c>
      <c r="CK283">
        <f>IFERROR(INDEX(ADJ!$A$1:$BZ$1000,MATCH(PAYROLL!D283,ADJ!A$1:A$500,0),MATCH(PAYROLL!CK$2,ADJ!$2:$2,0)),0)</f>
        <v/>
      </c>
      <c r="CL283">
        <f>SUM(CG283:CK283)</f>
        <v/>
      </c>
      <c r="CM283">
        <f>ROUND(SUM(CH283:CK283),0)</f>
        <v/>
      </c>
      <c r="CN283">
        <f>IFERROR(INDEX(CSDA!D$1:D$500,MATCH($CN$2,CSDA!C$1:C$500,0))*INDEX(PIS!V$1:V$500,MATCH(D283,PIS!C$1:C$500))+INDEX(ADJ!$A$1:$BZ$1000,MATCH(PAYROLL!D283,ADJ!A$1:A$500,0),MATCH(PAYROLL!CN$2,ADJ!$2:$2,0)),0)</f>
        <v/>
      </c>
      <c r="CO283">
        <f>IFERROR(INDEX(ADJ!$A$1:$BZ$1000,MATCH(PAYROLL!D283,ADJ!A$1:A$500,0),MATCH(PAYROLL!CO$2,ADJ!$2:$2,0)),0)</f>
        <v/>
      </c>
      <c r="CP283">
        <f>IFERROR(INDEX(ADJ!$A$1:$BZ$1000,MATCH(PAYROLL!D283,ADJ!A$1:A$500,0),MATCH(PAYROLL!CP$2,ADJ!$2:$2,0)),0)</f>
        <v/>
      </c>
      <c r="CQ283">
        <f>BP283-CL283-CI283-CM283-CN283-CO283-CP283-CC283</f>
        <v/>
      </c>
      <c r="CR283">
        <f>IFERROR(IF(RIGHT(INDEX(PIS!O$1:O$500,MATCH(D283,PIS!C$1:C$500,0)),5)="Gross",MIN(U283+V283,VLOOKUP("R700",TSC!B:C,2,0)*VLOOKUP("R101",TSC!B:C,2,0))*(VLOOKUP("T711",TSC!B:C,2,0)+VLOOKUP("T712",TSC!B:C,2,0))%,MIN(T283+V283,VLOOKUP("R700",TSC!B:C,2,0)*VLOOKUP("R101",TSC!B:C,2,0))*(VLOOKUP("T711",TSC!B:C,2,0)+VLOOKUP("T712",TSC!B:C,2,0)+VLOOKUP("R701",TSC!B:C,2,0))%),0)</f>
        <v/>
      </c>
      <c r="CS283">
        <f>IFERROR(IF(RIGHT(INDEX(PIS!O$1:O$500,MATCH(D283,PIS!C$1:C$500,0)),5)="Gross",MIN(U283+V283,VLOOKUP("R700",TSC!B:C,2,0)*VLOOKUP("R101",TSC!B:C,2,0))*(VLOOKUP("T714",TSC!B:C,2,0))%,MIN(T283+V283,VLOOKUP("R700",TSC!B:C,2,0)*VLOOKUP("R101",TSC!B:C,2,0))*(VLOOKUP("T704",TSC!B:C,2,0)+VLOOKUP("T714",TSC!B:C,2,0))%),0)</f>
        <v/>
      </c>
      <c r="CT283">
        <f>IFERROR(IF(RIGHT(INDEX(PIS!O$1:O$500,MATCH(D283,PIS!C$1:C$500,0)),5)="Gross",MIN(U283+V283,VLOOKUP("R700",TSC!B:C,2,0)*VLOOKUP("R101",TSC!B:C,2,0))*VLOOKUP("T705",TSC!B:C,2,0)%,MIN(T283+V283,VLOOKUP("R700",TSC!B:C,2,0)*VLOOKUP("R101",TSC!B:C,2,0))*VLOOKUP("T705",TSC!B:C,2,0)%),0)</f>
        <v/>
      </c>
      <c r="CU283">
        <f>IFERROR(IF(RIGHT(INDEX(PIS!O$1:O$500,MATCH(D283,PIS!C$1:C$500,0)),5)="Gross",MIN(U283+V283,VLOOKUP("R700",TSC!B:C,2,0)*VLOOKUP("R101",TSC!B:C,2,0))*(VLOOKUP("T713",TSC!B:C,2,0))%,MIN(T283+V283,VLOOKUP("R700",TSC!B:C,2,0)*VLOOKUP("R101",TSC!B:C,2,0))*(VLOOKUP("T713",TSC!B:C,2,0))%),0)</f>
        <v/>
      </c>
      <c r="CV283">
        <f>IFERROR(INDEX(ADJ!$A$1:$BZ$1000,MATCH(PAYROLL!D283,ADJ!A$1:A$500,0),MATCH(PAYROLL!CV$2,ADJ!$2:$2,0)),0)</f>
        <v/>
      </c>
      <c r="CW283">
        <f>IFERROR(INDEX(ADJ!$A$1:$BZ$1000,MATCH(PAYROLL!D283,ADJ!A$1:A$500,0),MATCH(PAYROLL!CW$2,ADJ!$2:$2,0)),0)</f>
        <v/>
      </c>
      <c r="CX283">
        <f>SUM(CR283:CW283)</f>
        <v/>
      </c>
      <c r="CY283">
        <f>ROUND(IF(CR283&gt;0,T283+V283*VLOOKUP("R202",TSC!$B$1:$C$500,2,0),0),0)</f>
        <v/>
      </c>
      <c r="CZ283">
        <f>IFERROR(INDEX(CSDA!D$1:D$500,MATCH($CZ$2,CSDA!C$1:C$500,0)),0)</f>
        <v/>
      </c>
      <c r="DA283">
        <f>ROUND(T283*0.7%,0)</f>
        <v/>
      </c>
      <c r="DB283">
        <f>ROUND(T283/12,0)</f>
        <v/>
      </c>
      <c r="DC283">
        <f ref="DC283" t="array">IFERROR(INDEX(CSDA!D$1:D$500,MATCH("Trích giữ"&amp;PAYROLL!DC$2,CSDA!A$1:A$500&amp;CSDA!C$1:C$500,0)),0)</f>
        <v/>
      </c>
      <c r="DD283">
        <f ref="DD283" t="array">IFERROR(INDEX(CSDA!D$1:D$500,MATCH("Trích giữ"&amp;PAYROLL!DD$2,CSDA!A$1:A$500&amp;CSDA!C$1:C$500,0)),0)</f>
        <v/>
      </c>
      <c r="DE283">
        <f ref="DE283" t="array">IFERROR(INDEX(CSDA!D$1:D$500,MATCH("Trích giữ"&amp;PAYROLL!DE$2,CSDA!A$1:A$500&amp;CSDA!C$1:C$500,0)),0)</f>
        <v/>
      </c>
      <c r="DF283">
        <f>IFERROR(INDEX(CSDA!D$1:D$500,MATCH(PAYROLL!DF$2,CSDA!C$1:C$500,0)),0)</f>
        <v/>
      </c>
      <c r="DG283">
        <f ref="DG283" t="array">IFERROR(INDEX(CSDA!D$1:D$500,MATCH("Trích giữ"&amp;PAYROLL!DG$2,CSDA!A$1:A$500&amp;CSDA!C$1:C$500,0)),0)</f>
        <v/>
      </c>
      <c r="DH283">
        <f>ROUND(T283/26,0)</f>
        <v/>
      </c>
      <c r="DI283">
        <f ref="DI283" t="array">IFERROR(INDEX(CSDA!D$1:D$500,MATCH("Trích giữ"&amp;PAYROLL!DI$2,CSDA!A$1:A$500&amp;CSDA!C$1:C$500,0)),0)</f>
        <v/>
      </c>
      <c r="DJ283">
        <f>IF(U283=0,T283*21.5%-BL283,0)</f>
        <v/>
      </c>
      <c r="DK283">
        <f ref="DK283" t="array">IFERROR(INDEX(CSDA!D$1:D$500,MATCH("Trích giữ"&amp;PAYROLL!DK$2,CSDA!A$1:A$500&amp;CSDA!C$1:C$500,0)),0)</f>
        <v/>
      </c>
      <c r="DL283">
        <f>IFERROR(INDEX(CSDA!D$1:D$500,MATCH(PAYROLL!DL$2,CSDA!C$1:C$500,0))/12,0)</f>
        <v/>
      </c>
      <c r="DM283">
        <f>SUM(DB283:DL283)</f>
        <v/>
      </c>
      <c r="DN283">
        <f>IFERROR(INDEX(ADJ!$A$1:$BZ$1000,MATCH(PAYROLL!D283,ADJ!A$1:A$500,0),MATCH(PAYROLL!DN$2,ADJ!$2:$2,0)),0)</f>
        <v/>
      </c>
      <c r="DO283">
        <f>IFERROR(SUM(BP283,DM283:DN283,CX283:DA283)-DT283,0)</f>
        <v/>
      </c>
      <c r="DP283">
        <f ref="DP283" t="array">SUM(BW283*IFERROR(INDEX(CSDA!D$1:D$500,MATCH(BW$2,CSDA!C$1:C$500,0)),0)%,CX283*IFERROR(INDEX(CSDA!D$1:D$500,MATCH(CX$2,CSDA!C$1:C$500,0)),0)%,DA283*IFERROR(INDEX(CSDA!D$1:D$500,MATCH(DA$2,CSDA!C$1:C$500,0)),0)%,DB283*IFERROR(INDEX(CSDA!D$1:D$500,MATCH(DB$2,CSDA!C$1:C$500,0)),0)%,DF283*IFERROR(INDEX(CSDA!D$1:D$500,MATCH("Phí dịch vụ"&amp;PAYROLL!DF$2,CSDA!A$1:A$500&amp;CSDA!C$1:C$500,0)),0)%,DC283*IFERROR(INDEX(CSDA!D$1:D$500,MATCH("Phí dịch vụ"&amp;PAYROLL!DC$2,CSDA!A$1:A$500&amp;CSDA!C$1:C$500,0)),0)%,DH283*IFERROR(INDEX(CSDA!D$1:D$500,MATCH("Phí dịch vụ"&amp;PAYROLL!DH$2,CSDA!A$1:A$500&amp;CSDA!C$1:C$500,0)),0)%,DJ283*IFERROR(INDEX(CSDA!D$1:D$500,MATCH("Phí dịch vụ"&amp;PAYROLL!DJ$2,CSDA!A$1:A$500&amp;CSDA!C$1:C$500,0)),0)%,BN283*IFERROR(INDEX(CSDA!D$1:D$500,MATCH(BN$2,CSDA!C$1:C$500,0)),0)%)-BN283*7%</f>
        <v/>
      </c>
      <c r="DQ283">
        <f>IFERROR(INDEX(ADJ!$A$1:$BZ$1000,MATCH(PAYROLL!D283,ADJ!A$1:A$500,0),MATCH(PAYROLL!DQ$2,ADJ!$2:$2,0)),0)</f>
        <v/>
      </c>
      <c r="DR283">
        <f>IFERROR(INDEX(ADJ!$A$1:$BZ$1000,MATCH(PAYROLL!D283,ADJ!A$1:A$500,0),MATCH(PAYROLL!DR$2,ADJ!$2:$2,0)),0)</f>
        <v/>
      </c>
      <c r="DS283">
        <f>SUM(DP283:DR283)</f>
        <v/>
      </c>
      <c r="DT283">
        <f>EK283</f>
        <v/>
      </c>
      <c r="DU283">
        <f>SUM(DO283:DR283)</f>
        <v/>
      </c>
      <c r="DV283">
        <f>ROUND(DU283*0.1,0)</f>
        <v/>
      </c>
      <c r="DW283">
        <f>DU283+DV283</f>
        <v/>
      </c>
      <c r="DZ283">
        <f>IFERROR(INDEX(ADJ!$A$1:$BZ$1000,MATCH(PAYROLL!$D283,ADJ!A$1:A$500,0),MATCH(PAYROLL!DZ$2,ADJ!$2:$2,0)),0)</f>
        <v/>
      </c>
      <c r="EA283">
        <f>IFERROR(INDEX(ADJ!$A$1:$BZ$1000,MATCH(PAYROLL!$D283,ADJ!A$1:A$500,0),MATCH(PAYROLL!EA$2,ADJ!$2:$2,0)),0)</f>
        <v/>
      </c>
      <c r="EB283">
        <f>IFERROR(INDEX(ADJ!$A$1:$BZ$1000,MATCH(PAYROLL!$D283,ADJ!A$1:A$500,0),MATCH(PAYROLL!EB$2,ADJ!$2:$2,0)),0)</f>
        <v/>
      </c>
      <c r="EC283">
        <f>IFERROR(INDEX(ADJ!$A$1:$BZ$1000,MATCH(PAYROLL!$D283,ADJ!A$1:A$500,0),MATCH(PAYROLL!EC$2,ADJ!$2:$2,0)),0)</f>
        <v/>
      </c>
      <c r="ED283">
        <f>IFERROR(INDEX(ADJ!$A$1:$BZ$1000,MATCH(PAYROLL!$D283,ADJ!A$1:A$500,0),MATCH(PAYROLL!ED$2,ADJ!$2:$2,0)),0)</f>
        <v/>
      </c>
      <c r="EE283">
        <f>IFERROR(INDEX(ADJ!$A$1:$BZ$1000,MATCH(PAYROLL!$D283,ADJ!A$1:A$500,0),MATCH(PAYROLL!EE$2,ADJ!$2:$2,0)),0)</f>
        <v/>
      </c>
      <c r="EF283">
        <f>IFERROR(INDEX(ADJ!$A$1:$BZ$1000,MATCH(PAYROLL!$D283,ADJ!A$1:A$500,0),MATCH(PAYROLL!EF$2,ADJ!$2:$2,0)),0)</f>
        <v/>
      </c>
      <c r="EG283">
        <f>IFERROR(INDEX(ADJ!$A$1:$BZ$1000,MATCH(PAYROLL!$D283,ADJ!A$1:A$500,0),MATCH(PAYROLL!EG$2,ADJ!$2:$2,0)),0)</f>
        <v/>
      </c>
      <c r="EH283">
        <f>IFERROR(INDEX(ADJ!$A$1:$BZ$1000,MATCH(PAYROLL!$D283,ADJ!A$1:A$500,0),MATCH(PAYROLL!EH$2,ADJ!$2:$2,0)),0)</f>
        <v/>
      </c>
      <c r="EI283">
        <f>IFERROR(INDEX(ADJ!$A$1:$BZ$1000,MATCH(PAYROLL!D283,ADJ!A$1:A$500,0),MATCH(PAYROLL!EI$2,ADJ!$2:$2,0)),0)</f>
        <v/>
      </c>
      <c r="EJ283">
        <f>IFERROR(INDEX(ADJ!$A$1:$BZ$1000,MATCH(PAYROLL!$D283,ADJ!A$1:A$500,0),MATCH(PAYROLL!EJ$2,ADJ!$2:$2,0)),0)</f>
        <v/>
      </c>
      <c r="EK283">
        <f>SUM(DZ283:EJ283)</f>
        <v/>
      </c>
    </row>
    <row r="284">
      <c r="A284" t="n">
        <v>282</v>
      </c>
      <c r="B284" t="inlineStr">
        <is>
          <t>Lò Văn Phong</t>
        </is>
      </c>
      <c r="D284" t="inlineStr">
        <is>
          <t>156808-02</t>
        </is>
      </c>
      <c r="S284">
        <f>IFERROR(INDEX(PIS!$A$1:$BZ$1000,MATCH($D284,PIS!C$1:C$500,0),MATCH("Lương CB tháng trước",PIS!$1:$1,0)),0)</f>
        <v/>
      </c>
      <c r="T284">
        <f>IFERROR(INDEX(PIS!$A$1:$BZ$1000,MATCH($D284,PIS!C$1:C$500,0),MATCH("Lương CB hiện tại",PIS!$1:$1,0)),0)</f>
        <v/>
      </c>
      <c r="U284">
        <f>IFERROR(INDEX(PIS!$A$1:$BZ$1000,MATCH($D284,PIS!C$1:C$500,0),MATCH("Lương đóng BHBB",PIS!$1:$1,0)),0)</f>
        <v/>
      </c>
      <c r="V284">
        <f>IFERROR(INDEX(PIS!$A$1:$BZ$1000,MATCH($D284,PIS!C$1:C$500,0),MATCH(V$2,PIS!$2:$2,0)),0)</f>
        <v/>
      </c>
      <c r="W284">
        <f>IFERROR(INDEX(PIS!$A$1:$BZ$1000,MATCH($D284,PIS!C$1:C$500,0),MATCH(W$2,PIS!$2:$2,0)),0)</f>
        <v/>
      </c>
      <c r="X284">
        <f>IFERROR(INDEX(PIS!$A$1:$BZ$1000,MATCH($D284,PIS!C$1:C$500,0),MATCH(X$2,PIS!$2:$2,0)),0)</f>
        <v/>
      </c>
      <c r="Y284">
        <f>IFERROR(INDEX(PIS!$A$1:$BZ$1000,MATCH($D284,PIS!C$1:C$500,0),MATCH(Y$2,PIS!$2:$2,0)),0)</f>
        <v/>
      </c>
      <c r="Z284">
        <f>IFERROR(INDEX(PIS!$A$1:$BZ$1000,MATCH($D284,PIS!C$1:C$500,0),MATCH(Z$2,PIS!$2:$2,0)),0)</f>
        <v/>
      </c>
      <c r="AA284">
        <f>IFERROR(INDEX(PIS!$A$1:$BZ$1000,MATCH($D284,PIS!C$1:C$500,0),MATCH(AA$2,PIS!$2:$2,0)),0)</f>
        <v/>
      </c>
      <c r="AB284">
        <f>IFERROR(INDEX(PIS!$A$1:$BZ$1000,MATCH($D284,PIS!C$1:C$500,0),MATCH(AB$2,PIS!$2:$2,0)),0)</f>
        <v/>
      </c>
      <c r="AC284">
        <f>SUM(V284:AB284)</f>
        <v/>
      </c>
      <c r="AD284">
        <f>IFERROR(INDEX(TIMESHEET!$A$1:$AI$5000,MATCH($D284,TIMESHEET!A$1:A$500,0),MATCH("T100",TIMESHEET!$2:$2,0))-2,0)</f>
        <v/>
      </c>
      <c r="AE284">
        <f>IFERROR(INDEX(TIMESHEET!$A$1:$AI$5000,MATCH($D284,TIMESHEET!A$1:A$500,0),MATCH("T202",TIMESHEET!$2:$2,0)),0)</f>
        <v/>
      </c>
      <c r="AF284">
        <f>IFERROR(INDEX(TIMESHEET!$A$1:$AI$5000,MATCH($D284,TIMESHEET!A$1:A$500,0),MATCH("T302",TIMESHEET!$2:$2,0)),0)</f>
        <v/>
      </c>
      <c r="AG284">
        <f>IFERROR(INDEX(TIMESHEET!$A$1:$AI$5000,MATCH($D284,TIMESHEET!A$1:A$500,0),MATCH("T406",TIMESHEET!$2:$2,0)),0)</f>
        <v/>
      </c>
      <c r="AH284">
        <f>AE284+AG284</f>
        <v/>
      </c>
      <c r="AI284">
        <f>IFERROR(INDEX(TIMESHEET!$A$1:$AI$5000,MATCH($D284,TIMESHEET!A$1:A$500,0),MATCH("T701",TIMESHEET!$2:$2,0)),0)</f>
        <v/>
      </c>
      <c r="AJ284">
        <f>IFERROR(INDEX(TIMESHEET!$A$1:$AI$5000,MATCH($D284,TIMESHEET!B$1:B$500,0),MATCH("T320",TIMESHEET!$2:$2,0)),0)</f>
        <v/>
      </c>
      <c r="AK284">
        <f>IFERROR(IF(LEFT(INDEX(PIS!O$1:O$500,MATCH(D284,PIS!C$1:C$500)),1)="M",T284/AD284*SUM(AE284:AG284),T284*AD284),0)</f>
        <v/>
      </c>
      <c r="AL284">
        <f>IFERROR(INDEX(ADJ!$A$1:$BZ$1000,MATCH(PAYROLL!D284,ADJ!A$1:A$500,0),MATCH(PAYROLL!AL$2,ADJ!$2:$2,0)),0)</f>
        <v/>
      </c>
      <c r="AM284">
        <f>SUM(AK284:AL284)</f>
        <v/>
      </c>
      <c r="AN284">
        <f>IFERROR(ROUND(V284/$AD284*$AH284,0),0)</f>
        <v/>
      </c>
      <c r="AO284">
        <f>IFERROR(ROUND(W284/$AD284*$AH284,0),0)</f>
        <v/>
      </c>
      <c r="AP284">
        <f>IFERROR(ROUND(X284/$AD284*$AE284,0),0)</f>
        <v/>
      </c>
      <c r="AQ284">
        <f>IFERROR(ROUND(Y284/$AD284*$AH284,0),0)</f>
        <v/>
      </c>
      <c r="AR284">
        <f>IFERROR(ROUND(Z284/$AD284*$AH284,0),0)</f>
        <v/>
      </c>
      <c r="AS284">
        <f>IFERROR(ROUND(AA284/$AD284*$AH284,0),0)</f>
        <v/>
      </c>
      <c r="AT284">
        <f>IFERROR(IF((AE284+AF284+AG284)&gt;13,AB284,ROUND(AB284/AD284*AH284,0)),0)</f>
        <v/>
      </c>
      <c r="AU284">
        <f>IFERROR(INDEX(ADJ!$A$1:$BZ$1000,MATCH(PAYROLL!D284,ADJ!A$1:A$500,0),MATCH(PAYROLL!AU$2,ADJ!$2:$2,0)),0)</f>
        <v/>
      </c>
      <c r="AV284">
        <f>ROUND(SUM(AN284:AU284),0)</f>
        <v/>
      </c>
      <c r="AW284">
        <f>IFERROR(INDEX(TIMESHEET!$A$1:$AI$5000,MATCH(PAYROLL!D284,TIMESHEET!A$1:A$500,0),MATCH("T620",TIMESHEET!$2:$2,0)),0)</f>
        <v/>
      </c>
      <c r="AX284">
        <f>IFERROR(INDEX(TIMESHEET!$A$1:$AI$5000,MATCH(PAYROLL!D284,TIMESHEET!A$1:A$500,0),MATCH("T601",TIMESHEET!$2:$2,0)),0)</f>
        <v/>
      </c>
      <c r="AY284">
        <f>IFERROR(INDEX(TIMESHEET!$A$1:$AI$5000,MATCH(PAYROLL!D284,TIMESHEET!A$1:A$500,0),MATCH("T602",TIMESHEET!$2:$2,0)),0)</f>
        <v/>
      </c>
      <c r="AZ284">
        <f>IFERROR(INDEX(TIMESHEET!$A$1:$AI$5000,MATCH(PAYROLL!D284,TIMESHEET!A$1:A$500,0),MATCH("T603",TIMESHEET!$2:$2,0)),0)</f>
        <v/>
      </c>
      <c r="BA284">
        <f>IFERROR(INDEX(TIMESHEET!$A$1:$AI$5000,MATCH(PAYROLL!D284,TIMESHEET!A$1:A$500,0),MATCH("T611",TIMESHEET!$2:$2,0)),0)</f>
        <v/>
      </c>
      <c r="BB284">
        <f>IFERROR(INDEX(TIMESHEET!$A$1:$AI$5000,MATCH(PAYROLL!D284,TIMESHEET!A$1:A$500,0),MATCH("T612",TIMESHEET!$2:$2,0)),0)</f>
        <v/>
      </c>
      <c r="BC284">
        <f>IFERROR(INDEX(TIMESHEET!$A$1:$AI$5000,MATCH(PAYROLL!D284,TIMESHEET!A$1:A$500,0),MATCH("T613",TIMESHEET!$2:$2,0)),0)</f>
        <v/>
      </c>
      <c r="BD284">
        <f>IFERROR(INDEX(TIMESHEET!$A$1:$AI$5000,MATCH(PAYROLL!D284,TIMESHEET!A$1:A$500,0),MATCH("T500",TIMESHEET!$2:$2,0)),0)</f>
        <v/>
      </c>
      <c r="BE284">
        <f>IFERROR(IF(LEFT(INDEX(PIS!O$1:O$500,MATCH(D284,PIS!C$1:C$500)),1)="M",T284/AD284/8*(AW284+AX284*1.5+AY284*2+AZ284*3+BA284*2.1+BB284*2.7+BC284*3.9+BD284*0.3),T284/8*(AW284+AX284*1.5+AY284*2+AZ284*3+BA284*2.1+BB284*2.7+BC284*3.9+BD284*0.3)),0)</f>
        <v/>
      </c>
      <c r="BF284">
        <f>IFERROR(INDEX(ADJ!$A$1:$BZ$1000,MATCH(PAYROLL!$D284,ADJ!A$1:A$500,0),MATCH(PAYROLL!BF$2,ADJ!$2:$2,0)),0)</f>
        <v/>
      </c>
      <c r="BG284">
        <f>IFERROR(INDEX(ADJ!$A$1:$BZ$1000,MATCH(PAYROLL!D284,ADJ!A$1:A$500,0),MATCH(PAYROLL!BG$2,ADJ!$2:$2,0)),0)</f>
        <v/>
      </c>
      <c r="BH284">
        <f>IFERROR(INDEX(ADJ!$A$1:$BZ$1000,MATCH(PAYROLL!D284,ADJ!A$1:A$500,0),MATCH(PAYROLL!BH$2,ADJ!$2:$2,0)),0)</f>
        <v/>
      </c>
      <c r="BI284">
        <f>IFERROR(INDEX(ADJ!$A$1:$BZ$1000,MATCH(PAYROLL!D284,ADJ!A$1:A$500,0),MATCH(PAYROLL!BI$2,ADJ!$2:$2,0)),0)</f>
        <v/>
      </c>
      <c r="BJ284">
        <f>IFERROR(INDEX(ADJ!$A$1:$BZ$1000,MATCH(PAYROLL!D284,ADJ!A$1:A$500,0),MATCH(PAYROLL!BJ$2,ADJ!$2:$2,0)),0)</f>
        <v/>
      </c>
      <c r="BK284">
        <f>SUM(BF284:BJ284)</f>
        <v/>
      </c>
      <c r="BL284">
        <f>IFERROR(INDEX(ADJ!$A$1:$BZ$1000,MATCH(PAYROLL!D284,ADJ!A$1:A$500,0),MATCH(PAYROLL!BL$2,ADJ!$2:$2,0)),0)</f>
        <v/>
      </c>
      <c r="BM284">
        <f>IFERROR(INDEX(ADJ!$A$1:$BZ$1000,MATCH(PAYROLL!D284,ADJ!A$1:A$500,0),MATCH(PAYROLL!BM$2,ADJ!$2:$2,0)),0)</f>
        <v/>
      </c>
      <c r="BN284">
        <f>IFERROR(INDEX(ADJ!$A$1:$BZ$1000,MATCH(PAYROLL!D284,ADJ!A$1:A$500,0),MATCH(PAYROLL!BN$2,ADJ!$2:$2,0)),0)</f>
        <v/>
      </c>
      <c r="BO284">
        <f>IFERROR(INDEX(ADJ!$A$1:$BZ$1000,MATCH(PAYROLL!D284,ADJ!A$1:A$500,0),MATCH(PAYROLL!BO$2,ADJ!$2:$2,0)),0)</f>
        <v/>
      </c>
      <c r="BP284">
        <f>SUM(AM284,AV284,BE284,BK284,BL284:BO284)</f>
        <v/>
      </c>
      <c r="BQ284">
        <f>BO284</f>
        <v/>
      </c>
      <c r="BR284">
        <f>IFERROR(ROUND(IF(LEFT(INDEX(PIS!O$1:O$500,MATCH(D284,PIS!C$1:C$500)),1)="D",T284/8*(BD284*0.3),IF(LEFT(INDEX(PIS!O$1:O$500,MATCH(D284,PIS!C$1:C$500)),1)="H",T284*($BD284*0.3),T284/$AD284/8*($BD284*0.3))),0),0)</f>
        <v/>
      </c>
      <c r="BS284">
        <f>IF(AP284&lt;1,0,MIN(AP284,730000))</f>
        <v/>
      </c>
      <c r="BT284">
        <f>IFERROR(ROUND((BE284-SUM(AW284:BC284)*T284/AD284/8),0)-BR284,0)</f>
        <v/>
      </c>
      <c r="BU284">
        <f>AO284</f>
        <v/>
      </c>
      <c r="BV284">
        <f>SUM(BQ284:BU284)</f>
        <v/>
      </c>
      <c r="BW284">
        <f>BP284-BV284</f>
        <v/>
      </c>
      <c r="BX284">
        <f>IFERROR(IF(RIGHT(INDEX(PIS!O$1:O$500,MATCH(D284,PIS!C$1:C$500)),5)="Gross",MIN(U284+V284,VLOOKUP("R700",TSC!B:C,2,0)*VLOOKUP("R101",TSC!B:C,2,0))*VLOOKUP("R701",TSC!B:C,2,0)%,0),0)</f>
        <v/>
      </c>
      <c r="BY284">
        <f>IFERROR(IF(RIGHT(INDEX(PIS!O$1:O$500,MATCH(D284,PIS!C$1:C$500)),5)="Gross",MIN(U284+V284,VLOOKUP("R700",TSC!B:C,2,0)*VLOOKUP("R101",TSC!B:C,2,0))*VLOOKUP("T704",TSC!B:C,2,0)%,0),0)</f>
        <v/>
      </c>
      <c r="BZ284">
        <f>IFERROR(IF(RIGHT(INDEX(PIS!O$1:O$500,MATCH(D284,PIS!C$1:C$500)),5)="Gross",MIN(U284+V284,VLOOKUP("R700",TSC!B:C,2,0)*VLOOKUP("1",TSC!F:G,2,0))*VLOOKUP("T705",TSC!B:C,2,0)%,0),0)</f>
        <v/>
      </c>
      <c r="CA284">
        <f>IFERROR(INDEX(ADJ!$A$1:$BZ$1000,MATCH(PAYROLL!D284,ADJ!A$1:A$500,0),MATCH(PAYROLL!CA$2,ADJ!$2:$2,0)),0)</f>
        <v/>
      </c>
      <c r="CB284">
        <f>IFERROR(INDEX(ADJ!$A$1:$BZ$1000,MATCH(PAYROLL!D284,ADJ!A$1:A$500,0),MATCH(PAYROLL!CB$2,ADJ!$2:$2,0)),0)</f>
        <v/>
      </c>
      <c r="CC284">
        <f>SUM(BX284:CB284)</f>
        <v/>
      </c>
      <c r="CD284">
        <f>IFERROR(INDEX(PIS!$A$1:$BZ$1000,MATCH(PAYROLL!D284,PIS!C$1:C$500,0),MATCH(PAYROLL!CD$1,PIS!$1:$1,0)),0)</f>
        <v/>
      </c>
      <c r="CE284">
        <f>IFERROR(IF(OR(INDEX(PIS!P$1:P$500,MATCH(D284,PIS!C$1:C$500,0))="LT2",INDEX(PIS!P$1:P$500,MATCH(D284,PIS!C$1:C$500,0))="P10"),0,SUM(CC284,CD284*VLOOKUP("R601",TSC!B:C,2,0),VLOOKUP("R602",TSC!B:C,2,0))),0)</f>
        <v/>
      </c>
      <c r="CF284">
        <f>MAX(BW284-CE284,0)</f>
        <v/>
      </c>
      <c r="CG284">
        <f>IFERROR(IF(OR(RIGHT(INDEX(PIS!P$1:P$500,MATCH(D284,PIS!C$1:C$500)),5)="P10",RIGHT(INDEX(PIS!P$1:P$500,MATCH(D284,PIS!C$1:C$500)),5)="CK"),0,IF(CF284&lt;=5000000,CF284*5%,IF(CF284&lt;=10000000,CF284*10%-250000,IF(CF284&lt;=18000000,CF284*15%-750000,IF(CF284&lt;=32000000,CF284*20%-1650000,IF(CF284&lt;=52000000,CF284*25%-3250000,IF(CF284&lt;=80000000,BH284*30%-5850000,CF284*35%-9850000))))))),0)</f>
        <v/>
      </c>
      <c r="CH284">
        <f>IFERROR(IF(OR(INDEX(PIS!P$1:P$500,MATCH(D284,PIS!C$1:C$500))="LT",INDEX(PIS!P$1:P$500,MATCH(D284,PIS!C$1:C$500))="CK"),0,IF(CF284&lt;2000000,0,CF284*10%)),0)</f>
        <v/>
      </c>
      <c r="CI284">
        <f>IFERROR(INDEX(ADJ!$A$1:$BZ$1000,MATCH(PAYROLL!D284,ADJ!A$1:A$500,0),MATCH(PAYROLL!CI$2,ADJ!$2:$2,0)),0)</f>
        <v/>
      </c>
      <c r="CJ284">
        <f>IFERROR(INDEX(ADJ!$A$1:$BZ$1000,MATCH(PAYROLL!D284,ADJ!A$1:A$500,0),MATCH(PAYROLL!CJ$2,ADJ!$2:$2,0)),0)</f>
        <v/>
      </c>
      <c r="CK284">
        <f>IFERROR(INDEX(ADJ!$A$1:$BZ$1000,MATCH(PAYROLL!D284,ADJ!A$1:A$500,0),MATCH(PAYROLL!CK$2,ADJ!$2:$2,0)),0)</f>
        <v/>
      </c>
      <c r="CL284">
        <f>SUM(CG284:CK284)</f>
        <v/>
      </c>
      <c r="CM284">
        <f>ROUND(SUM(CH284:CK284),0)</f>
        <v/>
      </c>
      <c r="CN284">
        <f>IFERROR(INDEX(CSDA!D$1:D$500,MATCH($CN$2,CSDA!C$1:C$500,0))*INDEX(PIS!V$1:V$500,MATCH(D284,PIS!C$1:C$500))+INDEX(ADJ!$A$1:$BZ$1000,MATCH(PAYROLL!D284,ADJ!A$1:A$500,0),MATCH(PAYROLL!CN$2,ADJ!$2:$2,0)),0)</f>
        <v/>
      </c>
      <c r="CO284">
        <f>IFERROR(INDEX(ADJ!$A$1:$BZ$1000,MATCH(PAYROLL!D284,ADJ!A$1:A$500,0),MATCH(PAYROLL!CO$2,ADJ!$2:$2,0)),0)</f>
        <v/>
      </c>
      <c r="CP284">
        <f>IFERROR(INDEX(ADJ!$A$1:$BZ$1000,MATCH(PAYROLL!D284,ADJ!A$1:A$500,0),MATCH(PAYROLL!CP$2,ADJ!$2:$2,0)),0)</f>
        <v/>
      </c>
      <c r="CQ284">
        <f>BP284-CL284-CI284-CM284-CN284-CO284-CP284-CC284</f>
        <v/>
      </c>
      <c r="CR284">
        <f>IFERROR(IF(RIGHT(INDEX(PIS!O$1:O$500,MATCH(D284,PIS!C$1:C$500,0)),5)="Gross",MIN(U284+V284,VLOOKUP("R700",TSC!B:C,2,0)*VLOOKUP("R101",TSC!B:C,2,0))*(VLOOKUP("T711",TSC!B:C,2,0)+VLOOKUP("T712",TSC!B:C,2,0))%,MIN(T284+V284,VLOOKUP("R700",TSC!B:C,2,0)*VLOOKUP("R101",TSC!B:C,2,0))*(VLOOKUP("T711",TSC!B:C,2,0)+VLOOKUP("T712",TSC!B:C,2,0)+VLOOKUP("R701",TSC!B:C,2,0))%),0)</f>
        <v/>
      </c>
      <c r="CS284">
        <f>IFERROR(IF(RIGHT(INDEX(PIS!O$1:O$500,MATCH(D284,PIS!C$1:C$500,0)),5)="Gross",MIN(U284+V284,VLOOKUP("R700",TSC!B:C,2,0)*VLOOKUP("R101",TSC!B:C,2,0))*(VLOOKUP("T714",TSC!B:C,2,0))%,MIN(T284+V284,VLOOKUP("R700",TSC!B:C,2,0)*VLOOKUP("R101",TSC!B:C,2,0))*(VLOOKUP("T704",TSC!B:C,2,0)+VLOOKUP("T714",TSC!B:C,2,0))%),0)</f>
        <v/>
      </c>
      <c r="CT284">
        <f>IFERROR(IF(RIGHT(INDEX(PIS!O$1:O$500,MATCH(D284,PIS!C$1:C$500,0)),5)="Gross",MIN(U284+V284,VLOOKUP("R700",TSC!B:C,2,0)*VLOOKUP("R101",TSC!B:C,2,0))*VLOOKUP("T705",TSC!B:C,2,0)%,MIN(T284+V284,VLOOKUP("R700",TSC!B:C,2,0)*VLOOKUP("R101",TSC!B:C,2,0))*VLOOKUP("T705",TSC!B:C,2,0)%),0)</f>
        <v/>
      </c>
      <c r="CU284">
        <f>IFERROR(IF(RIGHT(INDEX(PIS!O$1:O$500,MATCH(D284,PIS!C$1:C$500,0)),5)="Gross",MIN(U284+V284,VLOOKUP("R700",TSC!B:C,2,0)*VLOOKUP("R101",TSC!B:C,2,0))*(VLOOKUP("T713",TSC!B:C,2,0))%,MIN(T284+V284,VLOOKUP("R700",TSC!B:C,2,0)*VLOOKUP("R101",TSC!B:C,2,0))*(VLOOKUP("T713",TSC!B:C,2,0))%),0)</f>
        <v/>
      </c>
      <c r="CV284">
        <f>IFERROR(INDEX(ADJ!$A$1:$BZ$1000,MATCH(PAYROLL!D284,ADJ!A$1:A$500,0),MATCH(PAYROLL!CV$2,ADJ!$2:$2,0)),0)</f>
        <v/>
      </c>
      <c r="CW284">
        <f>IFERROR(INDEX(ADJ!$A$1:$BZ$1000,MATCH(PAYROLL!D284,ADJ!A$1:A$500,0),MATCH(PAYROLL!CW$2,ADJ!$2:$2,0)),0)</f>
        <v/>
      </c>
      <c r="CX284">
        <f>SUM(CR284:CW284)</f>
        <v/>
      </c>
      <c r="CY284">
        <f>ROUND(IF(CR284&gt;0,T284+V284*VLOOKUP("R202",TSC!$B$1:$C$500,2,0),0),0)</f>
        <v/>
      </c>
      <c r="CZ284">
        <f>IFERROR(INDEX(CSDA!D$1:D$500,MATCH($CZ$2,CSDA!C$1:C$500,0)),0)</f>
        <v/>
      </c>
      <c r="DA284">
        <f>ROUND(T284*0.7%,0)</f>
        <v/>
      </c>
      <c r="DB284">
        <f>ROUND(T284/12,0)</f>
        <v/>
      </c>
      <c r="DC284">
        <f ref="DC284" t="array">IFERROR(INDEX(CSDA!D$1:D$500,MATCH("Trích giữ"&amp;PAYROLL!DC$2,CSDA!A$1:A$500&amp;CSDA!C$1:C$500,0)),0)</f>
        <v/>
      </c>
      <c r="DD284">
        <f ref="DD284" t="array">IFERROR(INDEX(CSDA!D$1:D$500,MATCH("Trích giữ"&amp;PAYROLL!DD$2,CSDA!A$1:A$500&amp;CSDA!C$1:C$500,0)),0)</f>
        <v/>
      </c>
      <c r="DE284">
        <f ref="DE284" t="array">IFERROR(INDEX(CSDA!D$1:D$500,MATCH("Trích giữ"&amp;PAYROLL!DE$2,CSDA!A$1:A$500&amp;CSDA!C$1:C$500,0)),0)</f>
        <v/>
      </c>
      <c r="DF284">
        <f>IFERROR(INDEX(CSDA!D$1:D$500,MATCH(PAYROLL!DF$2,CSDA!C$1:C$500,0)),0)</f>
        <v/>
      </c>
      <c r="DG284">
        <f ref="DG284" t="array">IFERROR(INDEX(CSDA!D$1:D$500,MATCH("Trích giữ"&amp;PAYROLL!DG$2,CSDA!A$1:A$500&amp;CSDA!C$1:C$500,0)),0)</f>
        <v/>
      </c>
      <c r="DH284">
        <f>ROUND(T284/26,0)</f>
        <v/>
      </c>
      <c r="DI284">
        <f ref="DI284" t="array">IFERROR(INDEX(CSDA!D$1:D$500,MATCH("Trích giữ"&amp;PAYROLL!DI$2,CSDA!A$1:A$500&amp;CSDA!C$1:C$500,0)),0)</f>
        <v/>
      </c>
      <c r="DJ284">
        <f>IF(U284=0,T284*21.5%-BL284,0)</f>
        <v/>
      </c>
      <c r="DK284">
        <f ref="DK284" t="array">IFERROR(INDEX(CSDA!D$1:D$500,MATCH("Trích giữ"&amp;PAYROLL!DK$2,CSDA!A$1:A$500&amp;CSDA!C$1:C$500,0)),0)</f>
        <v/>
      </c>
      <c r="DL284">
        <f>IFERROR(INDEX(CSDA!D$1:D$500,MATCH(PAYROLL!DL$2,CSDA!C$1:C$500,0))/12,0)</f>
        <v/>
      </c>
      <c r="DM284">
        <f>SUM(DB284:DL284)</f>
        <v/>
      </c>
      <c r="DN284">
        <f>IFERROR(INDEX(ADJ!$A$1:$BZ$1000,MATCH(PAYROLL!D284,ADJ!A$1:A$500,0),MATCH(PAYROLL!DN$2,ADJ!$2:$2,0)),0)</f>
        <v/>
      </c>
      <c r="DO284">
        <f>IFERROR(SUM(BP284,DM284:DN284,CX284:DA284)-DT284,0)</f>
        <v/>
      </c>
      <c r="DP284">
        <f ref="DP284" t="array">SUM(BW284*IFERROR(INDEX(CSDA!D$1:D$500,MATCH(BW$2,CSDA!C$1:C$500,0)),0)%,CX284*IFERROR(INDEX(CSDA!D$1:D$500,MATCH(CX$2,CSDA!C$1:C$500,0)),0)%,DA284*IFERROR(INDEX(CSDA!D$1:D$500,MATCH(DA$2,CSDA!C$1:C$500,0)),0)%,DB284*IFERROR(INDEX(CSDA!D$1:D$500,MATCH(DB$2,CSDA!C$1:C$500,0)),0)%,DF284*IFERROR(INDEX(CSDA!D$1:D$500,MATCH("Phí dịch vụ"&amp;PAYROLL!DF$2,CSDA!A$1:A$500&amp;CSDA!C$1:C$500,0)),0)%,DC284*IFERROR(INDEX(CSDA!D$1:D$500,MATCH("Phí dịch vụ"&amp;PAYROLL!DC$2,CSDA!A$1:A$500&amp;CSDA!C$1:C$500,0)),0)%,DH284*IFERROR(INDEX(CSDA!D$1:D$500,MATCH("Phí dịch vụ"&amp;PAYROLL!DH$2,CSDA!A$1:A$500&amp;CSDA!C$1:C$500,0)),0)%,DJ284*IFERROR(INDEX(CSDA!D$1:D$500,MATCH("Phí dịch vụ"&amp;PAYROLL!DJ$2,CSDA!A$1:A$500&amp;CSDA!C$1:C$500,0)),0)%,BN284*IFERROR(INDEX(CSDA!D$1:D$500,MATCH(BN$2,CSDA!C$1:C$500,0)),0)%)-BN284*7%</f>
        <v/>
      </c>
      <c r="DQ284">
        <f>IFERROR(INDEX(ADJ!$A$1:$BZ$1000,MATCH(PAYROLL!D284,ADJ!A$1:A$500,0),MATCH(PAYROLL!DQ$2,ADJ!$2:$2,0)),0)</f>
        <v/>
      </c>
      <c r="DR284">
        <f>IFERROR(INDEX(ADJ!$A$1:$BZ$1000,MATCH(PAYROLL!D284,ADJ!A$1:A$500,0),MATCH(PAYROLL!DR$2,ADJ!$2:$2,0)),0)</f>
        <v/>
      </c>
      <c r="DS284">
        <f>SUM(DP284:DR284)</f>
        <v/>
      </c>
      <c r="DT284">
        <f>EK284</f>
        <v/>
      </c>
      <c r="DU284">
        <f>SUM(DO284:DR284)</f>
        <v/>
      </c>
      <c r="DV284">
        <f>ROUND(DU284*0.1,0)</f>
        <v/>
      </c>
      <c r="DW284">
        <f>DU284+DV284</f>
        <v/>
      </c>
      <c r="DZ284">
        <f>IFERROR(INDEX(ADJ!$A$1:$BZ$1000,MATCH(PAYROLL!$D284,ADJ!A$1:A$500,0),MATCH(PAYROLL!DZ$2,ADJ!$2:$2,0)),0)</f>
        <v/>
      </c>
      <c r="EA284">
        <f>IFERROR(INDEX(ADJ!$A$1:$BZ$1000,MATCH(PAYROLL!$D284,ADJ!A$1:A$500,0),MATCH(PAYROLL!EA$2,ADJ!$2:$2,0)),0)</f>
        <v/>
      </c>
      <c r="EB284">
        <f>IFERROR(INDEX(ADJ!$A$1:$BZ$1000,MATCH(PAYROLL!$D284,ADJ!A$1:A$500,0),MATCH(PAYROLL!EB$2,ADJ!$2:$2,0)),0)</f>
        <v/>
      </c>
      <c r="EC284">
        <f>IFERROR(INDEX(ADJ!$A$1:$BZ$1000,MATCH(PAYROLL!$D284,ADJ!A$1:A$500,0),MATCH(PAYROLL!EC$2,ADJ!$2:$2,0)),0)</f>
        <v/>
      </c>
      <c r="ED284">
        <f>IFERROR(INDEX(ADJ!$A$1:$BZ$1000,MATCH(PAYROLL!$D284,ADJ!A$1:A$500,0),MATCH(PAYROLL!ED$2,ADJ!$2:$2,0)),0)</f>
        <v/>
      </c>
      <c r="EE284">
        <f>IFERROR(INDEX(ADJ!$A$1:$BZ$1000,MATCH(PAYROLL!$D284,ADJ!A$1:A$500,0),MATCH(PAYROLL!EE$2,ADJ!$2:$2,0)),0)</f>
        <v/>
      </c>
      <c r="EF284">
        <f>IFERROR(INDEX(ADJ!$A$1:$BZ$1000,MATCH(PAYROLL!$D284,ADJ!A$1:A$500,0),MATCH(PAYROLL!EF$2,ADJ!$2:$2,0)),0)</f>
        <v/>
      </c>
      <c r="EG284">
        <f>IFERROR(INDEX(ADJ!$A$1:$BZ$1000,MATCH(PAYROLL!$D284,ADJ!A$1:A$500,0),MATCH(PAYROLL!EG$2,ADJ!$2:$2,0)),0)</f>
        <v/>
      </c>
      <c r="EH284">
        <f>IFERROR(INDEX(ADJ!$A$1:$BZ$1000,MATCH(PAYROLL!$D284,ADJ!A$1:A$500,0),MATCH(PAYROLL!EH$2,ADJ!$2:$2,0)),0)</f>
        <v/>
      </c>
      <c r="EI284">
        <f>IFERROR(INDEX(ADJ!$A$1:$BZ$1000,MATCH(PAYROLL!D284,ADJ!A$1:A$500,0),MATCH(PAYROLL!EI$2,ADJ!$2:$2,0)),0)</f>
        <v/>
      </c>
      <c r="EJ284">
        <f>IFERROR(INDEX(ADJ!$A$1:$BZ$1000,MATCH(PAYROLL!$D284,ADJ!A$1:A$500,0),MATCH(PAYROLL!EJ$2,ADJ!$2:$2,0)),0)</f>
        <v/>
      </c>
      <c r="EK284">
        <f>SUM(DZ284:EJ284)</f>
        <v/>
      </c>
    </row>
    <row r="285">
      <c r="A285" t="n">
        <v>283</v>
      </c>
      <c r="B285" t="inlineStr">
        <is>
          <t>Lô Văn Kiều</t>
        </is>
      </c>
      <c r="D285" t="inlineStr">
        <is>
          <t>158890-01</t>
        </is>
      </c>
      <c r="S285">
        <f>IFERROR(INDEX(PIS!$A$1:$BZ$1000,MATCH($D285,PIS!C$1:C$500,0),MATCH("Lương CB tháng trước",PIS!$1:$1,0)),0)</f>
        <v/>
      </c>
      <c r="T285">
        <f>IFERROR(INDEX(PIS!$A$1:$BZ$1000,MATCH($D285,PIS!C$1:C$500,0),MATCH("Lương CB hiện tại",PIS!$1:$1,0)),0)</f>
        <v/>
      </c>
      <c r="U285">
        <f>IFERROR(INDEX(PIS!$A$1:$BZ$1000,MATCH($D285,PIS!C$1:C$500,0),MATCH("Lương đóng BHBB",PIS!$1:$1,0)),0)</f>
        <v/>
      </c>
      <c r="V285">
        <f>IFERROR(INDEX(PIS!$A$1:$BZ$1000,MATCH($D285,PIS!C$1:C$500,0),MATCH(V$2,PIS!$2:$2,0)),0)</f>
        <v/>
      </c>
      <c r="W285">
        <f>IFERROR(INDEX(PIS!$A$1:$BZ$1000,MATCH($D285,PIS!C$1:C$500,0),MATCH(W$2,PIS!$2:$2,0)),0)</f>
        <v/>
      </c>
      <c r="X285">
        <f>IFERROR(INDEX(PIS!$A$1:$BZ$1000,MATCH($D285,PIS!C$1:C$500,0),MATCH(X$2,PIS!$2:$2,0)),0)</f>
        <v/>
      </c>
      <c r="Y285">
        <f>IFERROR(INDEX(PIS!$A$1:$BZ$1000,MATCH($D285,PIS!C$1:C$500,0),MATCH(Y$2,PIS!$2:$2,0)),0)</f>
        <v/>
      </c>
      <c r="Z285">
        <f>IFERROR(INDEX(PIS!$A$1:$BZ$1000,MATCH($D285,PIS!C$1:C$500,0),MATCH(Z$2,PIS!$2:$2,0)),0)</f>
        <v/>
      </c>
      <c r="AA285">
        <f>IFERROR(INDEX(PIS!$A$1:$BZ$1000,MATCH($D285,PIS!C$1:C$500,0),MATCH(AA$2,PIS!$2:$2,0)),0)</f>
        <v/>
      </c>
      <c r="AB285">
        <f>IFERROR(INDEX(PIS!$A$1:$BZ$1000,MATCH($D285,PIS!C$1:C$500,0),MATCH(AB$2,PIS!$2:$2,0)),0)</f>
        <v/>
      </c>
      <c r="AC285">
        <f>SUM(V285:AB285)</f>
        <v/>
      </c>
      <c r="AD285">
        <f>IFERROR(INDEX(TIMESHEET!$A$1:$AI$5000,MATCH($D285,TIMESHEET!A$1:A$500,0),MATCH("T100",TIMESHEET!$2:$2,0))-2,0)</f>
        <v/>
      </c>
      <c r="AE285">
        <f>IFERROR(INDEX(TIMESHEET!$A$1:$AI$5000,MATCH($D285,TIMESHEET!A$1:A$500,0),MATCH("T202",TIMESHEET!$2:$2,0)),0)</f>
        <v/>
      </c>
      <c r="AF285">
        <f>IFERROR(INDEX(TIMESHEET!$A$1:$AI$5000,MATCH($D285,TIMESHEET!A$1:A$500,0),MATCH("T302",TIMESHEET!$2:$2,0)),0)</f>
        <v/>
      </c>
      <c r="AG285">
        <f>IFERROR(INDEX(TIMESHEET!$A$1:$AI$5000,MATCH($D285,TIMESHEET!A$1:A$500,0),MATCH("T406",TIMESHEET!$2:$2,0)),0)</f>
        <v/>
      </c>
      <c r="AH285">
        <f>AE285+AG285</f>
        <v/>
      </c>
      <c r="AI285">
        <f>IFERROR(INDEX(TIMESHEET!$A$1:$AI$5000,MATCH($D285,TIMESHEET!A$1:A$500,0),MATCH("T701",TIMESHEET!$2:$2,0)),0)</f>
        <v/>
      </c>
      <c r="AJ285">
        <f>IFERROR(INDEX(TIMESHEET!$A$1:$AI$5000,MATCH($D285,TIMESHEET!B$1:B$500,0),MATCH("T320",TIMESHEET!$2:$2,0)),0)</f>
        <v/>
      </c>
      <c r="AK285">
        <f>IFERROR(IF(LEFT(INDEX(PIS!O$1:O$500,MATCH(D285,PIS!C$1:C$500)),1)="M",T285/AD285*SUM(AE285:AG285),T285*AD285),0)</f>
        <v/>
      </c>
      <c r="AL285">
        <f>IFERROR(INDEX(ADJ!$A$1:$BZ$1000,MATCH(PAYROLL!D285,ADJ!A$1:A$500,0),MATCH(PAYROLL!AL$2,ADJ!$2:$2,0)),0)</f>
        <v/>
      </c>
      <c r="AM285">
        <f>SUM(AK285:AL285)</f>
        <v/>
      </c>
      <c r="AN285">
        <f>IFERROR(ROUND(V285/$AD285*$AH285,0),0)</f>
        <v/>
      </c>
      <c r="AO285">
        <f>IFERROR(ROUND(W285/$AD285*$AH285,0),0)</f>
        <v/>
      </c>
      <c r="AP285">
        <f>IFERROR(ROUND(X285/$AD285*$AE285,0),0)</f>
        <v/>
      </c>
      <c r="AQ285">
        <f>IFERROR(ROUND(Y285/$AD285*$AH285,0),0)</f>
        <v/>
      </c>
      <c r="AR285">
        <f>IFERROR(ROUND(Z285/$AD285*$AH285,0),0)</f>
        <v/>
      </c>
      <c r="AS285">
        <f>IFERROR(ROUND(AA285/$AD285*$AH285,0),0)</f>
        <v/>
      </c>
      <c r="AT285">
        <f>IFERROR(IF((AE285+AF285+AG285)&gt;13,AB285,ROUND(AB285/AD285*AH285,0)),0)</f>
        <v/>
      </c>
      <c r="AU285">
        <f>IFERROR(INDEX(ADJ!$A$1:$BZ$1000,MATCH(PAYROLL!D285,ADJ!A$1:A$500,0),MATCH(PAYROLL!AU$2,ADJ!$2:$2,0)),0)</f>
        <v/>
      </c>
      <c r="AV285">
        <f>ROUND(SUM(AN285:AU285),0)</f>
        <v/>
      </c>
      <c r="AW285">
        <f>IFERROR(INDEX(TIMESHEET!$A$1:$AI$5000,MATCH(PAYROLL!D285,TIMESHEET!A$1:A$500,0),MATCH("T620",TIMESHEET!$2:$2,0)),0)</f>
        <v/>
      </c>
      <c r="AX285">
        <f>IFERROR(INDEX(TIMESHEET!$A$1:$AI$5000,MATCH(PAYROLL!D285,TIMESHEET!A$1:A$500,0),MATCH("T601",TIMESHEET!$2:$2,0)),0)</f>
        <v/>
      </c>
      <c r="AY285">
        <f>IFERROR(INDEX(TIMESHEET!$A$1:$AI$5000,MATCH(PAYROLL!D285,TIMESHEET!A$1:A$500,0),MATCH("T602",TIMESHEET!$2:$2,0)),0)</f>
        <v/>
      </c>
      <c r="AZ285">
        <f>IFERROR(INDEX(TIMESHEET!$A$1:$AI$5000,MATCH(PAYROLL!D285,TIMESHEET!A$1:A$500,0),MATCH("T603",TIMESHEET!$2:$2,0)),0)</f>
        <v/>
      </c>
      <c r="BA285">
        <f>IFERROR(INDEX(TIMESHEET!$A$1:$AI$5000,MATCH(PAYROLL!D285,TIMESHEET!A$1:A$500,0),MATCH("T611",TIMESHEET!$2:$2,0)),0)</f>
        <v/>
      </c>
      <c r="BB285">
        <f>IFERROR(INDEX(TIMESHEET!$A$1:$AI$5000,MATCH(PAYROLL!D285,TIMESHEET!A$1:A$500,0),MATCH("T612",TIMESHEET!$2:$2,0)),0)</f>
        <v/>
      </c>
      <c r="BC285">
        <f>IFERROR(INDEX(TIMESHEET!$A$1:$AI$5000,MATCH(PAYROLL!D285,TIMESHEET!A$1:A$500,0),MATCH("T613",TIMESHEET!$2:$2,0)),0)</f>
        <v/>
      </c>
      <c r="BD285">
        <f>IFERROR(INDEX(TIMESHEET!$A$1:$AI$5000,MATCH(PAYROLL!D285,TIMESHEET!A$1:A$500,0),MATCH("T500",TIMESHEET!$2:$2,0)),0)</f>
        <v/>
      </c>
      <c r="BE285">
        <f>IFERROR(IF(LEFT(INDEX(PIS!O$1:O$500,MATCH(D285,PIS!C$1:C$500)),1)="M",T285/AD285/8*(AW285+AX285*1.5+AY285*2+AZ285*3+BA285*2.1+BB285*2.7+BC285*3.9+BD285*0.3),T285/8*(AW285+AX285*1.5+AY285*2+AZ285*3+BA285*2.1+BB285*2.7+BC285*3.9+BD285*0.3)),0)</f>
        <v/>
      </c>
      <c r="BF285">
        <f>IFERROR(INDEX(ADJ!$A$1:$BZ$1000,MATCH(PAYROLL!$D285,ADJ!A$1:A$500,0),MATCH(PAYROLL!BF$2,ADJ!$2:$2,0)),0)</f>
        <v/>
      </c>
      <c r="BG285">
        <f>IFERROR(INDEX(ADJ!$A$1:$BZ$1000,MATCH(PAYROLL!D285,ADJ!A$1:A$500,0),MATCH(PAYROLL!BG$2,ADJ!$2:$2,0)),0)</f>
        <v/>
      </c>
      <c r="BH285">
        <f>IFERROR(INDEX(ADJ!$A$1:$BZ$1000,MATCH(PAYROLL!D285,ADJ!A$1:A$500,0),MATCH(PAYROLL!BH$2,ADJ!$2:$2,0)),0)</f>
        <v/>
      </c>
      <c r="BI285">
        <f>IFERROR(INDEX(ADJ!$A$1:$BZ$1000,MATCH(PAYROLL!D285,ADJ!A$1:A$500,0),MATCH(PAYROLL!BI$2,ADJ!$2:$2,0)),0)</f>
        <v/>
      </c>
      <c r="BJ285">
        <f>IFERROR(INDEX(ADJ!$A$1:$BZ$1000,MATCH(PAYROLL!D285,ADJ!A$1:A$500,0),MATCH(PAYROLL!BJ$2,ADJ!$2:$2,0)),0)</f>
        <v/>
      </c>
      <c r="BK285">
        <f>SUM(BF285:BJ285)</f>
        <v/>
      </c>
      <c r="BL285">
        <f>IFERROR(INDEX(ADJ!$A$1:$BZ$1000,MATCH(PAYROLL!D285,ADJ!A$1:A$500,0),MATCH(PAYROLL!BL$2,ADJ!$2:$2,0)),0)</f>
        <v/>
      </c>
      <c r="BM285">
        <f>IFERROR(INDEX(ADJ!$A$1:$BZ$1000,MATCH(PAYROLL!D285,ADJ!A$1:A$500,0),MATCH(PAYROLL!BM$2,ADJ!$2:$2,0)),0)</f>
        <v/>
      </c>
      <c r="BN285">
        <f>IFERROR(INDEX(ADJ!$A$1:$BZ$1000,MATCH(PAYROLL!D285,ADJ!A$1:A$500,0),MATCH(PAYROLL!BN$2,ADJ!$2:$2,0)),0)</f>
        <v/>
      </c>
      <c r="BO285">
        <f>IFERROR(INDEX(ADJ!$A$1:$BZ$1000,MATCH(PAYROLL!D285,ADJ!A$1:A$500,0),MATCH(PAYROLL!BO$2,ADJ!$2:$2,0)),0)</f>
        <v/>
      </c>
      <c r="BP285">
        <f>SUM(AM285,AV285,BE285,BK285,BL285:BO285)</f>
        <v/>
      </c>
      <c r="BQ285">
        <f>BO285</f>
        <v/>
      </c>
      <c r="BR285">
        <f>IFERROR(ROUND(IF(LEFT(INDEX(PIS!O$1:O$500,MATCH(D285,PIS!C$1:C$500)),1)="D",T285/8*(BD285*0.3),IF(LEFT(INDEX(PIS!O$1:O$500,MATCH(D285,PIS!C$1:C$500)),1)="H",T285*($BD285*0.3),T285/$AD285/8*($BD285*0.3))),0),0)</f>
        <v/>
      </c>
      <c r="BS285">
        <f>IF(AP285&lt;1,0,MIN(AP285,730000))</f>
        <v/>
      </c>
      <c r="BT285">
        <f>IFERROR(ROUND((BE285-SUM(AW285:BC285)*T285/AD285/8),0)-BR285,0)</f>
        <v/>
      </c>
      <c r="BU285">
        <f>AO285</f>
        <v/>
      </c>
      <c r="BV285">
        <f>SUM(BQ285:BU285)</f>
        <v/>
      </c>
      <c r="BW285">
        <f>BP285-BV285</f>
        <v/>
      </c>
      <c r="BX285">
        <f>IFERROR(IF(RIGHT(INDEX(PIS!O$1:O$500,MATCH(D285,PIS!C$1:C$500)),5)="Gross",MIN(U285+V285,VLOOKUP("R700",TSC!B:C,2,0)*VLOOKUP("R101",TSC!B:C,2,0))*VLOOKUP("R701",TSC!B:C,2,0)%,0),0)</f>
        <v/>
      </c>
      <c r="BY285">
        <f>IFERROR(IF(RIGHT(INDEX(PIS!O$1:O$500,MATCH(D285,PIS!C$1:C$500)),5)="Gross",MIN(U285+V285,VLOOKUP("R700",TSC!B:C,2,0)*VLOOKUP("R101",TSC!B:C,2,0))*VLOOKUP("T704",TSC!B:C,2,0)%,0),0)</f>
        <v/>
      </c>
      <c r="BZ285">
        <f>IFERROR(IF(RIGHT(INDEX(PIS!O$1:O$500,MATCH(D285,PIS!C$1:C$500)),5)="Gross",MIN(U285+V285,VLOOKUP("R700",TSC!B:C,2,0)*VLOOKUP("1",TSC!F:G,2,0))*VLOOKUP("T705",TSC!B:C,2,0)%,0),0)</f>
        <v/>
      </c>
      <c r="CA285">
        <f>IFERROR(INDEX(ADJ!$A$1:$BZ$1000,MATCH(PAYROLL!D285,ADJ!A$1:A$500,0),MATCH(PAYROLL!CA$2,ADJ!$2:$2,0)),0)</f>
        <v/>
      </c>
      <c r="CB285">
        <f>IFERROR(INDEX(ADJ!$A$1:$BZ$1000,MATCH(PAYROLL!D285,ADJ!A$1:A$500,0),MATCH(PAYROLL!CB$2,ADJ!$2:$2,0)),0)</f>
        <v/>
      </c>
      <c r="CC285">
        <f>SUM(BX285:CB285)</f>
        <v/>
      </c>
      <c r="CD285">
        <f>IFERROR(INDEX(PIS!$A$1:$BZ$1000,MATCH(PAYROLL!D285,PIS!C$1:C$500,0),MATCH(PAYROLL!CD$1,PIS!$1:$1,0)),0)</f>
        <v/>
      </c>
      <c r="CE285">
        <f>IFERROR(IF(OR(INDEX(PIS!P$1:P$500,MATCH(D285,PIS!C$1:C$500,0))="LT2",INDEX(PIS!P$1:P$500,MATCH(D285,PIS!C$1:C$500,0))="P10"),0,SUM(CC285,CD285*VLOOKUP("R601",TSC!B:C,2,0),VLOOKUP("R602",TSC!B:C,2,0))),0)</f>
        <v/>
      </c>
      <c r="CF285">
        <f>MAX(BW285-CE285,0)</f>
        <v/>
      </c>
      <c r="CG285">
        <f>IFERROR(IF(OR(RIGHT(INDEX(PIS!P$1:P$500,MATCH(D285,PIS!C$1:C$500)),5)="P10",RIGHT(INDEX(PIS!P$1:P$500,MATCH(D285,PIS!C$1:C$500)),5)="CK"),0,IF(CF285&lt;=5000000,CF285*5%,IF(CF285&lt;=10000000,CF285*10%-250000,IF(CF285&lt;=18000000,CF285*15%-750000,IF(CF285&lt;=32000000,CF285*20%-1650000,IF(CF285&lt;=52000000,CF285*25%-3250000,IF(CF285&lt;=80000000,BH285*30%-5850000,CF285*35%-9850000))))))),0)</f>
        <v/>
      </c>
      <c r="CH285">
        <f>IFERROR(IF(OR(INDEX(PIS!P$1:P$500,MATCH(D285,PIS!C$1:C$500))="LT",INDEX(PIS!P$1:P$500,MATCH(D285,PIS!C$1:C$500))="CK"),0,IF(CF285&lt;2000000,0,CF285*10%)),0)</f>
        <v/>
      </c>
      <c r="CI285">
        <f>IFERROR(INDEX(ADJ!$A$1:$BZ$1000,MATCH(PAYROLL!D285,ADJ!A$1:A$500,0),MATCH(PAYROLL!CI$2,ADJ!$2:$2,0)),0)</f>
        <v/>
      </c>
      <c r="CJ285">
        <f>IFERROR(INDEX(ADJ!$A$1:$BZ$1000,MATCH(PAYROLL!D285,ADJ!A$1:A$500,0),MATCH(PAYROLL!CJ$2,ADJ!$2:$2,0)),0)</f>
        <v/>
      </c>
      <c r="CK285">
        <f>IFERROR(INDEX(ADJ!$A$1:$BZ$1000,MATCH(PAYROLL!D285,ADJ!A$1:A$500,0),MATCH(PAYROLL!CK$2,ADJ!$2:$2,0)),0)</f>
        <v/>
      </c>
      <c r="CL285">
        <f>SUM(CG285:CK285)</f>
        <v/>
      </c>
      <c r="CM285">
        <f>ROUND(SUM(CH285:CK285),0)</f>
        <v/>
      </c>
      <c r="CN285">
        <f>IFERROR(INDEX(CSDA!D$1:D$500,MATCH($CN$2,CSDA!C$1:C$500,0))*INDEX(PIS!V$1:V$500,MATCH(D285,PIS!C$1:C$500))+INDEX(ADJ!$A$1:$BZ$1000,MATCH(PAYROLL!D285,ADJ!A$1:A$500,0),MATCH(PAYROLL!CN$2,ADJ!$2:$2,0)),0)</f>
        <v/>
      </c>
      <c r="CO285">
        <f>IFERROR(INDEX(ADJ!$A$1:$BZ$1000,MATCH(PAYROLL!D285,ADJ!A$1:A$500,0),MATCH(PAYROLL!CO$2,ADJ!$2:$2,0)),0)</f>
        <v/>
      </c>
      <c r="CP285">
        <f>IFERROR(INDEX(ADJ!$A$1:$BZ$1000,MATCH(PAYROLL!D285,ADJ!A$1:A$500,0),MATCH(PAYROLL!CP$2,ADJ!$2:$2,0)),0)</f>
        <v/>
      </c>
      <c r="CQ285">
        <f>BP285-CL285-CI285-CM285-CN285-CO285-CP285-CC285</f>
        <v/>
      </c>
      <c r="CR285">
        <f>IFERROR(IF(RIGHT(INDEX(PIS!O$1:O$500,MATCH(D285,PIS!C$1:C$500,0)),5)="Gross",MIN(U285+V285,VLOOKUP("R700",TSC!B:C,2,0)*VLOOKUP("R101",TSC!B:C,2,0))*(VLOOKUP("T711",TSC!B:C,2,0)+VLOOKUP("T712",TSC!B:C,2,0))%,MIN(T285+V285,VLOOKUP("R700",TSC!B:C,2,0)*VLOOKUP("R101",TSC!B:C,2,0))*(VLOOKUP("T711",TSC!B:C,2,0)+VLOOKUP("T712",TSC!B:C,2,0)+VLOOKUP("R701",TSC!B:C,2,0))%),0)</f>
        <v/>
      </c>
      <c r="CS285">
        <f>IFERROR(IF(RIGHT(INDEX(PIS!O$1:O$500,MATCH(D285,PIS!C$1:C$500,0)),5)="Gross",MIN(U285+V285,VLOOKUP("R700",TSC!B:C,2,0)*VLOOKUP("R101",TSC!B:C,2,0))*(VLOOKUP("T714",TSC!B:C,2,0))%,MIN(T285+V285,VLOOKUP("R700",TSC!B:C,2,0)*VLOOKUP("R101",TSC!B:C,2,0))*(VLOOKUP("T704",TSC!B:C,2,0)+VLOOKUP("T714",TSC!B:C,2,0))%),0)</f>
        <v/>
      </c>
      <c r="CT285">
        <f>IFERROR(IF(RIGHT(INDEX(PIS!O$1:O$500,MATCH(D285,PIS!C$1:C$500,0)),5)="Gross",MIN(U285+V285,VLOOKUP("R700",TSC!B:C,2,0)*VLOOKUP("R101",TSC!B:C,2,0))*VLOOKUP("T705",TSC!B:C,2,0)%,MIN(T285+V285,VLOOKUP("R700",TSC!B:C,2,0)*VLOOKUP("R101",TSC!B:C,2,0))*VLOOKUP("T705",TSC!B:C,2,0)%),0)</f>
        <v/>
      </c>
      <c r="CU285">
        <f>IFERROR(IF(RIGHT(INDEX(PIS!O$1:O$500,MATCH(D285,PIS!C$1:C$500,0)),5)="Gross",MIN(U285+V285,VLOOKUP("R700",TSC!B:C,2,0)*VLOOKUP("R101",TSC!B:C,2,0))*(VLOOKUP("T713",TSC!B:C,2,0))%,MIN(T285+V285,VLOOKUP("R700",TSC!B:C,2,0)*VLOOKUP("R101",TSC!B:C,2,0))*(VLOOKUP("T713",TSC!B:C,2,0))%),0)</f>
        <v/>
      </c>
      <c r="CV285">
        <f>IFERROR(INDEX(ADJ!$A$1:$BZ$1000,MATCH(PAYROLL!D285,ADJ!A$1:A$500,0),MATCH(PAYROLL!CV$2,ADJ!$2:$2,0)),0)</f>
        <v/>
      </c>
      <c r="CW285">
        <f>IFERROR(INDEX(ADJ!$A$1:$BZ$1000,MATCH(PAYROLL!D285,ADJ!A$1:A$500,0),MATCH(PAYROLL!CW$2,ADJ!$2:$2,0)),0)</f>
        <v/>
      </c>
      <c r="CX285">
        <f>SUM(CR285:CW285)</f>
        <v/>
      </c>
      <c r="CY285">
        <f>ROUND(IF(CR285&gt;0,T285+V285*VLOOKUP("R202",TSC!$B$1:$C$500,2,0),0),0)</f>
        <v/>
      </c>
      <c r="CZ285">
        <f>IFERROR(INDEX(CSDA!D$1:D$500,MATCH($CZ$2,CSDA!C$1:C$500,0)),0)</f>
        <v/>
      </c>
      <c r="DA285">
        <f>ROUND(T285*0.7%,0)</f>
        <v/>
      </c>
      <c r="DB285">
        <f>ROUND(T285/12,0)</f>
        <v/>
      </c>
      <c r="DC285">
        <f ref="DC285" t="array">IFERROR(INDEX(CSDA!D$1:D$500,MATCH("Trích giữ"&amp;PAYROLL!DC$2,CSDA!A$1:A$500&amp;CSDA!C$1:C$500,0)),0)</f>
        <v/>
      </c>
      <c r="DD285">
        <f ref="DD285" t="array">IFERROR(INDEX(CSDA!D$1:D$500,MATCH("Trích giữ"&amp;PAYROLL!DD$2,CSDA!A$1:A$500&amp;CSDA!C$1:C$500,0)),0)</f>
        <v/>
      </c>
      <c r="DE285">
        <f ref="DE285" t="array">IFERROR(INDEX(CSDA!D$1:D$500,MATCH("Trích giữ"&amp;PAYROLL!DE$2,CSDA!A$1:A$500&amp;CSDA!C$1:C$500,0)),0)</f>
        <v/>
      </c>
      <c r="DF285">
        <f>IFERROR(INDEX(CSDA!D$1:D$500,MATCH(PAYROLL!DF$2,CSDA!C$1:C$500,0)),0)</f>
        <v/>
      </c>
      <c r="DG285">
        <f ref="DG285" t="array">IFERROR(INDEX(CSDA!D$1:D$500,MATCH("Trích giữ"&amp;PAYROLL!DG$2,CSDA!A$1:A$500&amp;CSDA!C$1:C$500,0)),0)</f>
        <v/>
      </c>
      <c r="DH285">
        <f>ROUND(T285/26,0)</f>
        <v/>
      </c>
      <c r="DI285">
        <f ref="DI285" t="array">IFERROR(INDEX(CSDA!D$1:D$500,MATCH("Trích giữ"&amp;PAYROLL!DI$2,CSDA!A$1:A$500&amp;CSDA!C$1:C$500,0)),0)</f>
        <v/>
      </c>
      <c r="DJ285">
        <f>IF(U285=0,T285*21.5%-BL285,0)</f>
        <v/>
      </c>
      <c r="DK285">
        <f ref="DK285" t="array">IFERROR(INDEX(CSDA!D$1:D$500,MATCH("Trích giữ"&amp;PAYROLL!DK$2,CSDA!A$1:A$500&amp;CSDA!C$1:C$500,0)),0)</f>
        <v/>
      </c>
      <c r="DL285">
        <f>IFERROR(INDEX(CSDA!D$1:D$500,MATCH(PAYROLL!DL$2,CSDA!C$1:C$500,0))/12,0)</f>
        <v/>
      </c>
      <c r="DM285">
        <f>SUM(DB285:DL285)</f>
        <v/>
      </c>
      <c r="DN285">
        <f>IFERROR(INDEX(ADJ!$A$1:$BZ$1000,MATCH(PAYROLL!D285,ADJ!A$1:A$500,0),MATCH(PAYROLL!DN$2,ADJ!$2:$2,0)),0)</f>
        <v/>
      </c>
      <c r="DO285">
        <f>IFERROR(SUM(BP285,DM285:DN285,CX285:DA285)-DT285,0)</f>
        <v/>
      </c>
      <c r="DP285">
        <f ref="DP285" t="array">SUM(BW285*IFERROR(INDEX(CSDA!D$1:D$500,MATCH(BW$2,CSDA!C$1:C$500,0)),0)%,CX285*IFERROR(INDEX(CSDA!D$1:D$500,MATCH(CX$2,CSDA!C$1:C$500,0)),0)%,DA285*IFERROR(INDEX(CSDA!D$1:D$500,MATCH(DA$2,CSDA!C$1:C$500,0)),0)%,DB285*IFERROR(INDEX(CSDA!D$1:D$500,MATCH(DB$2,CSDA!C$1:C$500,0)),0)%,DF285*IFERROR(INDEX(CSDA!D$1:D$500,MATCH("Phí dịch vụ"&amp;PAYROLL!DF$2,CSDA!A$1:A$500&amp;CSDA!C$1:C$500,0)),0)%,DC285*IFERROR(INDEX(CSDA!D$1:D$500,MATCH("Phí dịch vụ"&amp;PAYROLL!DC$2,CSDA!A$1:A$500&amp;CSDA!C$1:C$500,0)),0)%,DH285*IFERROR(INDEX(CSDA!D$1:D$500,MATCH("Phí dịch vụ"&amp;PAYROLL!DH$2,CSDA!A$1:A$500&amp;CSDA!C$1:C$500,0)),0)%,DJ285*IFERROR(INDEX(CSDA!D$1:D$500,MATCH("Phí dịch vụ"&amp;PAYROLL!DJ$2,CSDA!A$1:A$500&amp;CSDA!C$1:C$500,0)),0)%,BN285*IFERROR(INDEX(CSDA!D$1:D$500,MATCH(BN$2,CSDA!C$1:C$500,0)),0)%)-BN285*7%</f>
        <v/>
      </c>
      <c r="DQ285">
        <f>IFERROR(INDEX(ADJ!$A$1:$BZ$1000,MATCH(PAYROLL!D285,ADJ!A$1:A$500,0),MATCH(PAYROLL!DQ$2,ADJ!$2:$2,0)),0)</f>
        <v/>
      </c>
      <c r="DR285">
        <f>IFERROR(INDEX(ADJ!$A$1:$BZ$1000,MATCH(PAYROLL!D285,ADJ!A$1:A$500,0),MATCH(PAYROLL!DR$2,ADJ!$2:$2,0)),0)</f>
        <v/>
      </c>
      <c r="DS285">
        <f>SUM(DP285:DR285)</f>
        <v/>
      </c>
      <c r="DT285">
        <f>EK285</f>
        <v/>
      </c>
      <c r="DU285">
        <f>SUM(DO285:DR285)</f>
        <v/>
      </c>
      <c r="DV285">
        <f>ROUND(DU285*0.1,0)</f>
        <v/>
      </c>
      <c r="DW285">
        <f>DU285+DV285</f>
        <v/>
      </c>
      <c r="DZ285">
        <f>IFERROR(INDEX(ADJ!$A$1:$BZ$1000,MATCH(PAYROLL!$D285,ADJ!A$1:A$500,0),MATCH(PAYROLL!DZ$2,ADJ!$2:$2,0)),0)</f>
        <v/>
      </c>
      <c r="EA285">
        <f>IFERROR(INDEX(ADJ!$A$1:$BZ$1000,MATCH(PAYROLL!$D285,ADJ!A$1:A$500,0),MATCH(PAYROLL!EA$2,ADJ!$2:$2,0)),0)</f>
        <v/>
      </c>
      <c r="EB285">
        <f>IFERROR(INDEX(ADJ!$A$1:$BZ$1000,MATCH(PAYROLL!$D285,ADJ!A$1:A$500,0),MATCH(PAYROLL!EB$2,ADJ!$2:$2,0)),0)</f>
        <v/>
      </c>
      <c r="EC285">
        <f>IFERROR(INDEX(ADJ!$A$1:$BZ$1000,MATCH(PAYROLL!$D285,ADJ!A$1:A$500,0),MATCH(PAYROLL!EC$2,ADJ!$2:$2,0)),0)</f>
        <v/>
      </c>
      <c r="ED285">
        <f>IFERROR(INDEX(ADJ!$A$1:$BZ$1000,MATCH(PAYROLL!$D285,ADJ!A$1:A$500,0),MATCH(PAYROLL!ED$2,ADJ!$2:$2,0)),0)</f>
        <v/>
      </c>
      <c r="EE285">
        <f>IFERROR(INDEX(ADJ!$A$1:$BZ$1000,MATCH(PAYROLL!$D285,ADJ!A$1:A$500,0),MATCH(PAYROLL!EE$2,ADJ!$2:$2,0)),0)</f>
        <v/>
      </c>
      <c r="EF285">
        <f>IFERROR(INDEX(ADJ!$A$1:$BZ$1000,MATCH(PAYROLL!$D285,ADJ!A$1:A$500,0),MATCH(PAYROLL!EF$2,ADJ!$2:$2,0)),0)</f>
        <v/>
      </c>
      <c r="EG285">
        <f>IFERROR(INDEX(ADJ!$A$1:$BZ$1000,MATCH(PAYROLL!$D285,ADJ!A$1:A$500,0),MATCH(PAYROLL!EG$2,ADJ!$2:$2,0)),0)</f>
        <v/>
      </c>
      <c r="EH285">
        <f>IFERROR(INDEX(ADJ!$A$1:$BZ$1000,MATCH(PAYROLL!$D285,ADJ!A$1:A$500,0),MATCH(PAYROLL!EH$2,ADJ!$2:$2,0)),0)</f>
        <v/>
      </c>
      <c r="EI285">
        <f>IFERROR(INDEX(ADJ!$A$1:$BZ$1000,MATCH(PAYROLL!D285,ADJ!A$1:A$500,0),MATCH(PAYROLL!EI$2,ADJ!$2:$2,0)),0)</f>
        <v/>
      </c>
      <c r="EJ285">
        <f>IFERROR(INDEX(ADJ!$A$1:$BZ$1000,MATCH(PAYROLL!$D285,ADJ!A$1:A$500,0),MATCH(PAYROLL!EJ$2,ADJ!$2:$2,0)),0)</f>
        <v/>
      </c>
      <c r="EK285">
        <f>SUM(DZ285:EJ285)</f>
        <v/>
      </c>
    </row>
    <row r="286">
      <c r="A286" t="n">
        <v>284</v>
      </c>
      <c r="B286" t="inlineStr">
        <is>
          <t>Lò Văn Đạt</t>
        </is>
      </c>
      <c r="D286" t="inlineStr">
        <is>
          <t>108911-03</t>
        </is>
      </c>
      <c r="S286">
        <f>IFERROR(INDEX(PIS!$A$1:$BZ$1000,MATCH($D286,PIS!C$1:C$500,0),MATCH("Lương CB tháng trước",PIS!$1:$1,0)),0)</f>
        <v/>
      </c>
      <c r="T286">
        <f>IFERROR(INDEX(PIS!$A$1:$BZ$1000,MATCH($D286,PIS!C$1:C$500,0),MATCH("Lương CB hiện tại",PIS!$1:$1,0)),0)</f>
        <v/>
      </c>
      <c r="U286">
        <f>IFERROR(INDEX(PIS!$A$1:$BZ$1000,MATCH($D286,PIS!C$1:C$500,0),MATCH("Lương đóng BHBB",PIS!$1:$1,0)),0)</f>
        <v/>
      </c>
      <c r="V286">
        <f>IFERROR(INDEX(PIS!$A$1:$BZ$1000,MATCH($D286,PIS!C$1:C$500,0),MATCH(V$2,PIS!$2:$2,0)),0)</f>
        <v/>
      </c>
      <c r="W286">
        <f>IFERROR(INDEX(PIS!$A$1:$BZ$1000,MATCH($D286,PIS!C$1:C$500,0),MATCH(W$2,PIS!$2:$2,0)),0)</f>
        <v/>
      </c>
      <c r="X286">
        <f>IFERROR(INDEX(PIS!$A$1:$BZ$1000,MATCH($D286,PIS!C$1:C$500,0),MATCH(X$2,PIS!$2:$2,0)),0)</f>
        <v/>
      </c>
      <c r="Y286">
        <f>IFERROR(INDEX(PIS!$A$1:$BZ$1000,MATCH($D286,PIS!C$1:C$500,0),MATCH(Y$2,PIS!$2:$2,0)),0)</f>
        <v/>
      </c>
      <c r="Z286">
        <f>IFERROR(INDEX(PIS!$A$1:$BZ$1000,MATCH($D286,PIS!C$1:C$500,0),MATCH(Z$2,PIS!$2:$2,0)),0)</f>
        <v/>
      </c>
      <c r="AA286">
        <f>IFERROR(INDEX(PIS!$A$1:$BZ$1000,MATCH($D286,PIS!C$1:C$500,0),MATCH(AA$2,PIS!$2:$2,0)),0)</f>
        <v/>
      </c>
      <c r="AB286">
        <f>IFERROR(INDEX(PIS!$A$1:$BZ$1000,MATCH($D286,PIS!C$1:C$500,0),MATCH(AB$2,PIS!$2:$2,0)),0)</f>
        <v/>
      </c>
      <c r="AC286">
        <f>SUM(V286:AB286)</f>
        <v/>
      </c>
      <c r="AD286">
        <f>IFERROR(INDEX(TIMESHEET!$A$1:$AI$5000,MATCH($D286,TIMESHEET!A$1:A$500,0),MATCH("T100",TIMESHEET!$2:$2,0))-2,0)</f>
        <v/>
      </c>
      <c r="AE286">
        <f>IFERROR(INDEX(TIMESHEET!$A$1:$AI$5000,MATCH($D286,TIMESHEET!A$1:A$500,0),MATCH("T202",TIMESHEET!$2:$2,0)),0)</f>
        <v/>
      </c>
      <c r="AF286">
        <f>IFERROR(INDEX(TIMESHEET!$A$1:$AI$5000,MATCH($D286,TIMESHEET!A$1:A$500,0),MATCH("T302",TIMESHEET!$2:$2,0)),0)</f>
        <v/>
      </c>
      <c r="AG286">
        <f>IFERROR(INDEX(TIMESHEET!$A$1:$AI$5000,MATCH($D286,TIMESHEET!A$1:A$500,0),MATCH("T406",TIMESHEET!$2:$2,0)),0)</f>
        <v/>
      </c>
      <c r="AH286">
        <f>AE286+AG286</f>
        <v/>
      </c>
      <c r="AI286">
        <f>IFERROR(INDEX(TIMESHEET!$A$1:$AI$5000,MATCH($D286,TIMESHEET!A$1:A$500,0),MATCH("T701",TIMESHEET!$2:$2,0)),0)</f>
        <v/>
      </c>
      <c r="AJ286">
        <f>IFERROR(INDEX(TIMESHEET!$A$1:$AI$5000,MATCH($D286,TIMESHEET!B$1:B$500,0),MATCH("T320",TIMESHEET!$2:$2,0)),0)</f>
        <v/>
      </c>
      <c r="AK286">
        <f>IFERROR(IF(LEFT(INDEX(PIS!O$1:O$500,MATCH(D286,PIS!C$1:C$500)),1)="M",T286/AD286*SUM(AE286:AG286),T286*AD286),0)</f>
        <v/>
      </c>
      <c r="AL286">
        <f>IFERROR(INDEX(ADJ!$A$1:$BZ$1000,MATCH(PAYROLL!D286,ADJ!A$1:A$500,0),MATCH(PAYROLL!AL$2,ADJ!$2:$2,0)),0)</f>
        <v/>
      </c>
      <c r="AM286">
        <f>SUM(AK286:AL286)</f>
        <v/>
      </c>
      <c r="AN286">
        <f>IFERROR(ROUND(V286/$AD286*$AH286,0),0)</f>
        <v/>
      </c>
      <c r="AO286">
        <f>IFERROR(ROUND(W286/$AD286*$AH286,0),0)</f>
        <v/>
      </c>
      <c r="AP286">
        <f>IFERROR(ROUND(X286/$AD286*$AE286,0),0)</f>
        <v/>
      </c>
      <c r="AQ286">
        <f>IFERROR(ROUND(Y286/$AD286*$AH286,0),0)</f>
        <v/>
      </c>
      <c r="AR286">
        <f>IFERROR(ROUND(Z286/$AD286*$AH286,0),0)</f>
        <v/>
      </c>
      <c r="AS286">
        <f>IFERROR(ROUND(AA286/$AD286*$AH286,0),0)</f>
        <v/>
      </c>
      <c r="AT286">
        <f>IFERROR(IF((AE286+AF286+AG286)&gt;13,AB286,ROUND(AB286/AD286*AH286,0)),0)</f>
        <v/>
      </c>
      <c r="AU286">
        <f>IFERROR(INDEX(ADJ!$A$1:$BZ$1000,MATCH(PAYROLL!D286,ADJ!A$1:A$500,0),MATCH(PAYROLL!AU$2,ADJ!$2:$2,0)),0)</f>
        <v/>
      </c>
      <c r="AV286">
        <f>ROUND(SUM(AN286:AU286),0)</f>
        <v/>
      </c>
      <c r="AW286">
        <f>IFERROR(INDEX(TIMESHEET!$A$1:$AI$5000,MATCH(PAYROLL!D286,TIMESHEET!A$1:A$500,0),MATCH("T620",TIMESHEET!$2:$2,0)),0)</f>
        <v/>
      </c>
      <c r="AX286">
        <f>IFERROR(INDEX(TIMESHEET!$A$1:$AI$5000,MATCH(PAYROLL!D286,TIMESHEET!A$1:A$500,0),MATCH("T601",TIMESHEET!$2:$2,0)),0)</f>
        <v/>
      </c>
      <c r="AY286">
        <f>IFERROR(INDEX(TIMESHEET!$A$1:$AI$5000,MATCH(PAYROLL!D286,TIMESHEET!A$1:A$500,0),MATCH("T602",TIMESHEET!$2:$2,0)),0)</f>
        <v/>
      </c>
      <c r="AZ286">
        <f>IFERROR(INDEX(TIMESHEET!$A$1:$AI$5000,MATCH(PAYROLL!D286,TIMESHEET!A$1:A$500,0),MATCH("T603",TIMESHEET!$2:$2,0)),0)</f>
        <v/>
      </c>
      <c r="BA286">
        <f>IFERROR(INDEX(TIMESHEET!$A$1:$AI$5000,MATCH(PAYROLL!D286,TIMESHEET!A$1:A$500,0),MATCH("T611",TIMESHEET!$2:$2,0)),0)</f>
        <v/>
      </c>
      <c r="BB286">
        <f>IFERROR(INDEX(TIMESHEET!$A$1:$AI$5000,MATCH(PAYROLL!D286,TIMESHEET!A$1:A$500,0),MATCH("T612",TIMESHEET!$2:$2,0)),0)</f>
        <v/>
      </c>
      <c r="BC286">
        <f>IFERROR(INDEX(TIMESHEET!$A$1:$AI$5000,MATCH(PAYROLL!D286,TIMESHEET!A$1:A$500,0),MATCH("T613",TIMESHEET!$2:$2,0)),0)</f>
        <v/>
      </c>
      <c r="BD286">
        <f>IFERROR(INDEX(TIMESHEET!$A$1:$AI$5000,MATCH(PAYROLL!D286,TIMESHEET!A$1:A$500,0),MATCH("T500",TIMESHEET!$2:$2,0)),0)</f>
        <v/>
      </c>
      <c r="BE286">
        <f>IFERROR(IF(LEFT(INDEX(PIS!O$1:O$500,MATCH(D286,PIS!C$1:C$500)),1)="M",T286/AD286/8*(AW286+AX286*1.5+AY286*2+AZ286*3+BA286*2.1+BB286*2.7+BC286*3.9+BD286*0.3),T286/8*(AW286+AX286*1.5+AY286*2+AZ286*3+BA286*2.1+BB286*2.7+BC286*3.9+BD286*0.3)),0)</f>
        <v/>
      </c>
      <c r="BF286">
        <f>IFERROR(INDEX(ADJ!$A$1:$BZ$1000,MATCH(PAYROLL!$D286,ADJ!A$1:A$500,0),MATCH(PAYROLL!BF$2,ADJ!$2:$2,0)),0)</f>
        <v/>
      </c>
      <c r="BG286">
        <f>IFERROR(INDEX(ADJ!$A$1:$BZ$1000,MATCH(PAYROLL!D286,ADJ!A$1:A$500,0),MATCH(PAYROLL!BG$2,ADJ!$2:$2,0)),0)</f>
        <v/>
      </c>
      <c r="BH286">
        <f>IFERROR(INDEX(ADJ!$A$1:$BZ$1000,MATCH(PAYROLL!D286,ADJ!A$1:A$500,0),MATCH(PAYROLL!BH$2,ADJ!$2:$2,0)),0)</f>
        <v/>
      </c>
      <c r="BI286">
        <f>IFERROR(INDEX(ADJ!$A$1:$BZ$1000,MATCH(PAYROLL!D286,ADJ!A$1:A$500,0),MATCH(PAYROLL!BI$2,ADJ!$2:$2,0)),0)</f>
        <v/>
      </c>
      <c r="BJ286">
        <f>IFERROR(INDEX(ADJ!$A$1:$BZ$1000,MATCH(PAYROLL!D286,ADJ!A$1:A$500,0),MATCH(PAYROLL!BJ$2,ADJ!$2:$2,0)),0)</f>
        <v/>
      </c>
      <c r="BK286">
        <f>SUM(BF286:BJ286)</f>
        <v/>
      </c>
      <c r="BL286">
        <f>IFERROR(INDEX(ADJ!$A$1:$BZ$1000,MATCH(PAYROLL!D286,ADJ!A$1:A$500,0),MATCH(PAYROLL!BL$2,ADJ!$2:$2,0)),0)</f>
        <v/>
      </c>
      <c r="BM286">
        <f>IFERROR(INDEX(ADJ!$A$1:$BZ$1000,MATCH(PAYROLL!D286,ADJ!A$1:A$500,0),MATCH(PAYROLL!BM$2,ADJ!$2:$2,0)),0)</f>
        <v/>
      </c>
      <c r="BN286">
        <f>IFERROR(INDEX(ADJ!$A$1:$BZ$1000,MATCH(PAYROLL!D286,ADJ!A$1:A$500,0),MATCH(PAYROLL!BN$2,ADJ!$2:$2,0)),0)</f>
        <v/>
      </c>
      <c r="BO286">
        <f>IFERROR(INDEX(ADJ!$A$1:$BZ$1000,MATCH(PAYROLL!D286,ADJ!A$1:A$500,0),MATCH(PAYROLL!BO$2,ADJ!$2:$2,0)),0)</f>
        <v/>
      </c>
      <c r="BP286">
        <f>SUM(AM286,AV286,BE286,BK286,BL286:BO286)</f>
        <v/>
      </c>
      <c r="BQ286">
        <f>BO286</f>
        <v/>
      </c>
      <c r="BR286">
        <f>IFERROR(ROUND(IF(LEFT(INDEX(PIS!O$1:O$500,MATCH(D286,PIS!C$1:C$500)),1)="D",T286/8*(BD286*0.3),IF(LEFT(INDEX(PIS!O$1:O$500,MATCH(D286,PIS!C$1:C$500)),1)="H",T286*($BD286*0.3),T286/$AD286/8*($BD286*0.3))),0),0)</f>
        <v/>
      </c>
      <c r="BS286">
        <f>IF(AP286&lt;1,0,MIN(AP286,730000))</f>
        <v/>
      </c>
      <c r="BT286">
        <f>IFERROR(ROUND((BE286-SUM(AW286:BC286)*T286/AD286/8),0)-BR286,0)</f>
        <v/>
      </c>
      <c r="BU286">
        <f>AO286</f>
        <v/>
      </c>
      <c r="BV286">
        <f>SUM(BQ286:BU286)</f>
        <v/>
      </c>
      <c r="BW286">
        <f>BP286-BV286</f>
        <v/>
      </c>
      <c r="BX286">
        <f>IFERROR(IF(RIGHT(INDEX(PIS!O$1:O$500,MATCH(D286,PIS!C$1:C$500)),5)="Gross",MIN(U286+V286,VLOOKUP("R700",TSC!B:C,2,0)*VLOOKUP("R101",TSC!B:C,2,0))*VLOOKUP("R701",TSC!B:C,2,0)%,0),0)</f>
        <v/>
      </c>
      <c r="BY286">
        <f>IFERROR(IF(RIGHT(INDEX(PIS!O$1:O$500,MATCH(D286,PIS!C$1:C$500)),5)="Gross",MIN(U286+V286,VLOOKUP("R700",TSC!B:C,2,0)*VLOOKUP("R101",TSC!B:C,2,0))*VLOOKUP("T704",TSC!B:C,2,0)%,0),0)</f>
        <v/>
      </c>
      <c r="BZ286">
        <f>IFERROR(IF(RIGHT(INDEX(PIS!O$1:O$500,MATCH(D286,PIS!C$1:C$500)),5)="Gross",MIN(U286+V286,VLOOKUP("R700",TSC!B:C,2,0)*VLOOKUP("1",TSC!F:G,2,0))*VLOOKUP("T705",TSC!B:C,2,0)%,0),0)</f>
        <v/>
      </c>
      <c r="CA286">
        <f>IFERROR(INDEX(ADJ!$A$1:$BZ$1000,MATCH(PAYROLL!D286,ADJ!A$1:A$500,0),MATCH(PAYROLL!CA$2,ADJ!$2:$2,0)),0)</f>
        <v/>
      </c>
      <c r="CB286">
        <f>IFERROR(INDEX(ADJ!$A$1:$BZ$1000,MATCH(PAYROLL!D286,ADJ!A$1:A$500,0),MATCH(PAYROLL!CB$2,ADJ!$2:$2,0)),0)</f>
        <v/>
      </c>
      <c r="CC286">
        <f>SUM(BX286:CB286)</f>
        <v/>
      </c>
      <c r="CD286">
        <f>IFERROR(INDEX(PIS!$A$1:$BZ$1000,MATCH(PAYROLL!D286,PIS!C$1:C$500,0),MATCH(PAYROLL!CD$1,PIS!$1:$1,0)),0)</f>
        <v/>
      </c>
      <c r="CE286">
        <f>IFERROR(IF(OR(INDEX(PIS!P$1:P$500,MATCH(D286,PIS!C$1:C$500,0))="LT2",INDEX(PIS!P$1:P$500,MATCH(D286,PIS!C$1:C$500,0))="P10"),0,SUM(CC286,CD286*VLOOKUP("R601",TSC!B:C,2,0),VLOOKUP("R602",TSC!B:C,2,0))),0)</f>
        <v/>
      </c>
      <c r="CF286">
        <f>MAX(BW286-CE286,0)</f>
        <v/>
      </c>
      <c r="CG286">
        <f>IFERROR(IF(OR(RIGHT(INDEX(PIS!P$1:P$500,MATCH(D286,PIS!C$1:C$500)),5)="P10",RIGHT(INDEX(PIS!P$1:P$500,MATCH(D286,PIS!C$1:C$500)),5)="CK"),0,IF(CF286&lt;=5000000,CF286*5%,IF(CF286&lt;=10000000,CF286*10%-250000,IF(CF286&lt;=18000000,CF286*15%-750000,IF(CF286&lt;=32000000,CF286*20%-1650000,IF(CF286&lt;=52000000,CF286*25%-3250000,IF(CF286&lt;=80000000,BH286*30%-5850000,CF286*35%-9850000))))))),0)</f>
        <v/>
      </c>
      <c r="CH286">
        <f>IFERROR(IF(OR(INDEX(PIS!P$1:P$500,MATCH(D286,PIS!C$1:C$500))="LT",INDEX(PIS!P$1:P$500,MATCH(D286,PIS!C$1:C$500))="CK"),0,IF(CF286&lt;2000000,0,CF286*10%)),0)</f>
        <v/>
      </c>
      <c r="CI286">
        <f>IFERROR(INDEX(ADJ!$A$1:$BZ$1000,MATCH(PAYROLL!D286,ADJ!A$1:A$500,0),MATCH(PAYROLL!CI$2,ADJ!$2:$2,0)),0)</f>
        <v/>
      </c>
      <c r="CJ286">
        <f>IFERROR(INDEX(ADJ!$A$1:$BZ$1000,MATCH(PAYROLL!D286,ADJ!A$1:A$500,0),MATCH(PAYROLL!CJ$2,ADJ!$2:$2,0)),0)</f>
        <v/>
      </c>
      <c r="CK286">
        <f>IFERROR(INDEX(ADJ!$A$1:$BZ$1000,MATCH(PAYROLL!D286,ADJ!A$1:A$500,0),MATCH(PAYROLL!CK$2,ADJ!$2:$2,0)),0)</f>
        <v/>
      </c>
      <c r="CL286">
        <f>SUM(CG286:CK286)</f>
        <v/>
      </c>
      <c r="CM286">
        <f>ROUND(SUM(CH286:CK286),0)</f>
        <v/>
      </c>
      <c r="CN286">
        <f>IFERROR(INDEX(CSDA!D$1:D$500,MATCH($CN$2,CSDA!C$1:C$500,0))*INDEX(PIS!V$1:V$500,MATCH(D286,PIS!C$1:C$500))+INDEX(ADJ!$A$1:$BZ$1000,MATCH(PAYROLL!D286,ADJ!A$1:A$500,0),MATCH(PAYROLL!CN$2,ADJ!$2:$2,0)),0)</f>
        <v/>
      </c>
      <c r="CO286">
        <f>IFERROR(INDEX(ADJ!$A$1:$BZ$1000,MATCH(PAYROLL!D286,ADJ!A$1:A$500,0),MATCH(PAYROLL!CO$2,ADJ!$2:$2,0)),0)</f>
        <v/>
      </c>
      <c r="CP286">
        <f>IFERROR(INDEX(ADJ!$A$1:$BZ$1000,MATCH(PAYROLL!D286,ADJ!A$1:A$500,0),MATCH(PAYROLL!CP$2,ADJ!$2:$2,0)),0)</f>
        <v/>
      </c>
      <c r="CQ286">
        <f>BP286-CL286-CI286-CM286-CN286-CO286-CP286-CC286</f>
        <v/>
      </c>
      <c r="CR286">
        <f>IFERROR(IF(RIGHT(INDEX(PIS!O$1:O$500,MATCH(D286,PIS!C$1:C$500,0)),5)="Gross",MIN(U286+V286,VLOOKUP("R700",TSC!B:C,2,0)*VLOOKUP("R101",TSC!B:C,2,0))*(VLOOKUP("T711",TSC!B:C,2,0)+VLOOKUP("T712",TSC!B:C,2,0))%,MIN(T286+V286,VLOOKUP("R700",TSC!B:C,2,0)*VLOOKUP("R101",TSC!B:C,2,0))*(VLOOKUP("T711",TSC!B:C,2,0)+VLOOKUP("T712",TSC!B:C,2,0)+VLOOKUP("R701",TSC!B:C,2,0))%),0)</f>
        <v/>
      </c>
      <c r="CS286">
        <f>IFERROR(IF(RIGHT(INDEX(PIS!O$1:O$500,MATCH(D286,PIS!C$1:C$500,0)),5)="Gross",MIN(U286+V286,VLOOKUP("R700",TSC!B:C,2,0)*VLOOKUP("R101",TSC!B:C,2,0))*(VLOOKUP("T714",TSC!B:C,2,0))%,MIN(T286+V286,VLOOKUP("R700",TSC!B:C,2,0)*VLOOKUP("R101",TSC!B:C,2,0))*(VLOOKUP("T704",TSC!B:C,2,0)+VLOOKUP("T714",TSC!B:C,2,0))%),0)</f>
        <v/>
      </c>
      <c r="CT286">
        <f>IFERROR(IF(RIGHT(INDEX(PIS!O$1:O$500,MATCH(D286,PIS!C$1:C$500,0)),5)="Gross",MIN(U286+V286,VLOOKUP("R700",TSC!B:C,2,0)*VLOOKUP("R101",TSC!B:C,2,0))*VLOOKUP("T705",TSC!B:C,2,0)%,MIN(T286+V286,VLOOKUP("R700",TSC!B:C,2,0)*VLOOKUP("R101",TSC!B:C,2,0))*VLOOKUP("T705",TSC!B:C,2,0)%),0)</f>
        <v/>
      </c>
      <c r="CU286">
        <f>IFERROR(IF(RIGHT(INDEX(PIS!O$1:O$500,MATCH(D286,PIS!C$1:C$500,0)),5)="Gross",MIN(U286+V286,VLOOKUP("R700",TSC!B:C,2,0)*VLOOKUP("R101",TSC!B:C,2,0))*(VLOOKUP("T713",TSC!B:C,2,0))%,MIN(T286+V286,VLOOKUP("R700",TSC!B:C,2,0)*VLOOKUP("R101",TSC!B:C,2,0))*(VLOOKUP("T713",TSC!B:C,2,0))%),0)</f>
        <v/>
      </c>
      <c r="CV286">
        <f>IFERROR(INDEX(ADJ!$A$1:$BZ$1000,MATCH(PAYROLL!D286,ADJ!A$1:A$500,0),MATCH(PAYROLL!CV$2,ADJ!$2:$2,0)),0)</f>
        <v/>
      </c>
      <c r="CW286">
        <f>IFERROR(INDEX(ADJ!$A$1:$BZ$1000,MATCH(PAYROLL!D286,ADJ!A$1:A$500,0),MATCH(PAYROLL!CW$2,ADJ!$2:$2,0)),0)</f>
        <v/>
      </c>
      <c r="CX286">
        <f>SUM(CR286:CW286)</f>
        <v/>
      </c>
      <c r="CY286">
        <f>ROUND(IF(CR286&gt;0,T286+V286*VLOOKUP("R202",TSC!$B$1:$C$500,2,0),0),0)</f>
        <v/>
      </c>
      <c r="CZ286">
        <f>IFERROR(INDEX(CSDA!D$1:D$500,MATCH($CZ$2,CSDA!C$1:C$500,0)),0)</f>
        <v/>
      </c>
      <c r="DA286">
        <f>ROUND(T286*0.7%,0)</f>
        <v/>
      </c>
      <c r="DB286">
        <f>ROUND(T286/12,0)</f>
        <v/>
      </c>
      <c r="DC286">
        <f ref="DC286" t="array">IFERROR(INDEX(CSDA!D$1:D$500,MATCH("Trích giữ"&amp;PAYROLL!DC$2,CSDA!A$1:A$500&amp;CSDA!C$1:C$500,0)),0)</f>
        <v/>
      </c>
      <c r="DD286">
        <f ref="DD286" t="array">IFERROR(INDEX(CSDA!D$1:D$500,MATCH("Trích giữ"&amp;PAYROLL!DD$2,CSDA!A$1:A$500&amp;CSDA!C$1:C$500,0)),0)</f>
        <v/>
      </c>
      <c r="DE286">
        <f ref="DE286" t="array">IFERROR(INDEX(CSDA!D$1:D$500,MATCH("Trích giữ"&amp;PAYROLL!DE$2,CSDA!A$1:A$500&amp;CSDA!C$1:C$500,0)),0)</f>
        <v/>
      </c>
      <c r="DF286">
        <f>IFERROR(INDEX(CSDA!D$1:D$500,MATCH(PAYROLL!DF$2,CSDA!C$1:C$500,0)),0)</f>
        <v/>
      </c>
      <c r="DG286">
        <f ref="DG286" t="array">IFERROR(INDEX(CSDA!D$1:D$500,MATCH("Trích giữ"&amp;PAYROLL!DG$2,CSDA!A$1:A$500&amp;CSDA!C$1:C$500,0)),0)</f>
        <v/>
      </c>
      <c r="DH286">
        <f>ROUND(T286/26,0)</f>
        <v/>
      </c>
      <c r="DI286">
        <f ref="DI286" t="array">IFERROR(INDEX(CSDA!D$1:D$500,MATCH("Trích giữ"&amp;PAYROLL!DI$2,CSDA!A$1:A$500&amp;CSDA!C$1:C$500,0)),0)</f>
        <v/>
      </c>
      <c r="DJ286">
        <f>IF(U286=0,T286*21.5%-BL286,0)</f>
        <v/>
      </c>
      <c r="DK286">
        <f ref="DK286" t="array">IFERROR(INDEX(CSDA!D$1:D$500,MATCH("Trích giữ"&amp;PAYROLL!DK$2,CSDA!A$1:A$500&amp;CSDA!C$1:C$500,0)),0)</f>
        <v/>
      </c>
      <c r="DL286">
        <f>IFERROR(INDEX(CSDA!D$1:D$500,MATCH(PAYROLL!DL$2,CSDA!C$1:C$500,0))/12,0)</f>
        <v/>
      </c>
      <c r="DM286">
        <f>SUM(DB286:DL286)</f>
        <v/>
      </c>
      <c r="DN286">
        <f>IFERROR(INDEX(ADJ!$A$1:$BZ$1000,MATCH(PAYROLL!D286,ADJ!A$1:A$500,0),MATCH(PAYROLL!DN$2,ADJ!$2:$2,0)),0)</f>
        <v/>
      </c>
      <c r="DO286">
        <f>IFERROR(SUM(BP286,DM286:DN286,CX286:DA286)-DT286,0)</f>
        <v/>
      </c>
      <c r="DP286">
        <f ref="DP286" t="array">SUM(BW286*IFERROR(INDEX(CSDA!D$1:D$500,MATCH(BW$2,CSDA!C$1:C$500,0)),0)%,CX286*IFERROR(INDEX(CSDA!D$1:D$500,MATCH(CX$2,CSDA!C$1:C$500,0)),0)%,DA286*IFERROR(INDEX(CSDA!D$1:D$500,MATCH(DA$2,CSDA!C$1:C$500,0)),0)%,DB286*IFERROR(INDEX(CSDA!D$1:D$500,MATCH(DB$2,CSDA!C$1:C$500,0)),0)%,DF286*IFERROR(INDEX(CSDA!D$1:D$500,MATCH("Phí dịch vụ"&amp;PAYROLL!DF$2,CSDA!A$1:A$500&amp;CSDA!C$1:C$500,0)),0)%,DC286*IFERROR(INDEX(CSDA!D$1:D$500,MATCH("Phí dịch vụ"&amp;PAYROLL!DC$2,CSDA!A$1:A$500&amp;CSDA!C$1:C$500,0)),0)%,DH286*IFERROR(INDEX(CSDA!D$1:D$500,MATCH("Phí dịch vụ"&amp;PAYROLL!DH$2,CSDA!A$1:A$500&amp;CSDA!C$1:C$500,0)),0)%,DJ286*IFERROR(INDEX(CSDA!D$1:D$500,MATCH("Phí dịch vụ"&amp;PAYROLL!DJ$2,CSDA!A$1:A$500&amp;CSDA!C$1:C$500,0)),0)%,BN286*IFERROR(INDEX(CSDA!D$1:D$500,MATCH(BN$2,CSDA!C$1:C$500,0)),0)%)-BN286*7%</f>
        <v/>
      </c>
      <c r="DQ286">
        <f>IFERROR(INDEX(ADJ!$A$1:$BZ$1000,MATCH(PAYROLL!D286,ADJ!A$1:A$500,0),MATCH(PAYROLL!DQ$2,ADJ!$2:$2,0)),0)</f>
        <v/>
      </c>
      <c r="DR286">
        <f>IFERROR(INDEX(ADJ!$A$1:$BZ$1000,MATCH(PAYROLL!D286,ADJ!A$1:A$500,0),MATCH(PAYROLL!DR$2,ADJ!$2:$2,0)),0)</f>
        <v/>
      </c>
      <c r="DS286">
        <f>SUM(DP286:DR286)</f>
        <v/>
      </c>
      <c r="DT286">
        <f>EK286</f>
        <v/>
      </c>
      <c r="DU286">
        <f>SUM(DO286:DR286)</f>
        <v/>
      </c>
      <c r="DV286">
        <f>ROUND(DU286*0.1,0)</f>
        <v/>
      </c>
      <c r="DW286">
        <f>DU286+DV286</f>
        <v/>
      </c>
      <c r="DZ286">
        <f>IFERROR(INDEX(ADJ!$A$1:$BZ$1000,MATCH(PAYROLL!$D286,ADJ!A$1:A$500,0),MATCH(PAYROLL!DZ$2,ADJ!$2:$2,0)),0)</f>
        <v/>
      </c>
      <c r="EA286">
        <f>IFERROR(INDEX(ADJ!$A$1:$BZ$1000,MATCH(PAYROLL!$D286,ADJ!A$1:A$500,0),MATCH(PAYROLL!EA$2,ADJ!$2:$2,0)),0)</f>
        <v/>
      </c>
      <c r="EB286">
        <f>IFERROR(INDEX(ADJ!$A$1:$BZ$1000,MATCH(PAYROLL!$D286,ADJ!A$1:A$500,0),MATCH(PAYROLL!EB$2,ADJ!$2:$2,0)),0)</f>
        <v/>
      </c>
      <c r="EC286">
        <f>IFERROR(INDEX(ADJ!$A$1:$BZ$1000,MATCH(PAYROLL!$D286,ADJ!A$1:A$500,0),MATCH(PAYROLL!EC$2,ADJ!$2:$2,0)),0)</f>
        <v/>
      </c>
      <c r="ED286">
        <f>IFERROR(INDEX(ADJ!$A$1:$BZ$1000,MATCH(PAYROLL!$D286,ADJ!A$1:A$500,0),MATCH(PAYROLL!ED$2,ADJ!$2:$2,0)),0)</f>
        <v/>
      </c>
      <c r="EE286">
        <f>IFERROR(INDEX(ADJ!$A$1:$BZ$1000,MATCH(PAYROLL!$D286,ADJ!A$1:A$500,0),MATCH(PAYROLL!EE$2,ADJ!$2:$2,0)),0)</f>
        <v/>
      </c>
      <c r="EF286">
        <f>IFERROR(INDEX(ADJ!$A$1:$BZ$1000,MATCH(PAYROLL!$D286,ADJ!A$1:A$500,0),MATCH(PAYROLL!EF$2,ADJ!$2:$2,0)),0)</f>
        <v/>
      </c>
      <c r="EG286">
        <f>IFERROR(INDEX(ADJ!$A$1:$BZ$1000,MATCH(PAYROLL!$D286,ADJ!A$1:A$500,0),MATCH(PAYROLL!EG$2,ADJ!$2:$2,0)),0)</f>
        <v/>
      </c>
      <c r="EH286">
        <f>IFERROR(INDEX(ADJ!$A$1:$BZ$1000,MATCH(PAYROLL!$D286,ADJ!A$1:A$500,0),MATCH(PAYROLL!EH$2,ADJ!$2:$2,0)),0)</f>
        <v/>
      </c>
      <c r="EI286">
        <f>IFERROR(INDEX(ADJ!$A$1:$BZ$1000,MATCH(PAYROLL!D286,ADJ!A$1:A$500,0),MATCH(PAYROLL!EI$2,ADJ!$2:$2,0)),0)</f>
        <v/>
      </c>
      <c r="EJ286">
        <f>IFERROR(INDEX(ADJ!$A$1:$BZ$1000,MATCH(PAYROLL!$D286,ADJ!A$1:A$500,0),MATCH(PAYROLL!EJ$2,ADJ!$2:$2,0)),0)</f>
        <v/>
      </c>
      <c r="EK286">
        <f>SUM(DZ286:EJ286)</f>
        <v/>
      </c>
    </row>
    <row r="287">
      <c r="A287" t="n">
        <v>285</v>
      </c>
      <c r="B287" t="inlineStr">
        <is>
          <t>Lò Thị Tưởng</t>
        </is>
      </c>
      <c r="D287" t="inlineStr">
        <is>
          <t>157098-01</t>
        </is>
      </c>
      <c r="S287">
        <f>IFERROR(INDEX(PIS!$A$1:$BZ$1000,MATCH($D287,PIS!C$1:C$500,0),MATCH("Lương CB tháng trước",PIS!$1:$1,0)),0)</f>
        <v/>
      </c>
      <c r="T287">
        <f>IFERROR(INDEX(PIS!$A$1:$BZ$1000,MATCH($D287,PIS!C$1:C$500,0),MATCH("Lương CB hiện tại",PIS!$1:$1,0)),0)</f>
        <v/>
      </c>
      <c r="U287">
        <f>IFERROR(INDEX(PIS!$A$1:$BZ$1000,MATCH($D287,PIS!C$1:C$500,0),MATCH("Lương đóng BHBB",PIS!$1:$1,0)),0)</f>
        <v/>
      </c>
      <c r="V287">
        <f>IFERROR(INDEX(PIS!$A$1:$BZ$1000,MATCH($D287,PIS!C$1:C$500,0),MATCH(V$2,PIS!$2:$2,0)),0)</f>
        <v/>
      </c>
      <c r="W287">
        <f>IFERROR(INDEX(PIS!$A$1:$BZ$1000,MATCH($D287,PIS!C$1:C$500,0),MATCH(W$2,PIS!$2:$2,0)),0)</f>
        <v/>
      </c>
      <c r="X287">
        <f>IFERROR(INDEX(PIS!$A$1:$BZ$1000,MATCH($D287,PIS!C$1:C$500,0),MATCH(X$2,PIS!$2:$2,0)),0)</f>
        <v/>
      </c>
      <c r="Y287">
        <f>IFERROR(INDEX(PIS!$A$1:$BZ$1000,MATCH($D287,PIS!C$1:C$500,0),MATCH(Y$2,PIS!$2:$2,0)),0)</f>
        <v/>
      </c>
      <c r="Z287">
        <f>IFERROR(INDEX(PIS!$A$1:$BZ$1000,MATCH($D287,PIS!C$1:C$500,0),MATCH(Z$2,PIS!$2:$2,0)),0)</f>
        <v/>
      </c>
      <c r="AA287">
        <f>IFERROR(INDEX(PIS!$A$1:$BZ$1000,MATCH($D287,PIS!C$1:C$500,0),MATCH(AA$2,PIS!$2:$2,0)),0)</f>
        <v/>
      </c>
      <c r="AB287">
        <f>IFERROR(INDEX(PIS!$A$1:$BZ$1000,MATCH($D287,PIS!C$1:C$500,0),MATCH(AB$2,PIS!$2:$2,0)),0)</f>
        <v/>
      </c>
      <c r="AC287">
        <f>SUM(V287:AB287)</f>
        <v/>
      </c>
      <c r="AD287">
        <f>IFERROR(INDEX(TIMESHEET!$A$1:$AI$5000,MATCH($D287,TIMESHEET!A$1:A$500,0),MATCH("T100",TIMESHEET!$2:$2,0))-2,0)</f>
        <v/>
      </c>
      <c r="AE287">
        <f>IFERROR(INDEX(TIMESHEET!$A$1:$AI$5000,MATCH($D287,TIMESHEET!A$1:A$500,0),MATCH("T202",TIMESHEET!$2:$2,0)),0)</f>
        <v/>
      </c>
      <c r="AF287">
        <f>IFERROR(INDEX(TIMESHEET!$A$1:$AI$5000,MATCH($D287,TIMESHEET!A$1:A$500,0),MATCH("T302",TIMESHEET!$2:$2,0)),0)</f>
        <v/>
      </c>
      <c r="AG287">
        <f>IFERROR(INDEX(TIMESHEET!$A$1:$AI$5000,MATCH($D287,TIMESHEET!A$1:A$500,0),MATCH("T406",TIMESHEET!$2:$2,0)),0)</f>
        <v/>
      </c>
      <c r="AH287">
        <f>AE287+AG287</f>
        <v/>
      </c>
      <c r="AI287">
        <f>IFERROR(INDEX(TIMESHEET!$A$1:$AI$5000,MATCH($D287,TIMESHEET!A$1:A$500,0),MATCH("T701",TIMESHEET!$2:$2,0)),0)</f>
        <v/>
      </c>
      <c r="AJ287">
        <f>IFERROR(INDEX(TIMESHEET!$A$1:$AI$5000,MATCH($D287,TIMESHEET!B$1:B$500,0),MATCH("T320",TIMESHEET!$2:$2,0)),0)</f>
        <v/>
      </c>
      <c r="AK287">
        <f>IFERROR(IF(LEFT(INDEX(PIS!O$1:O$500,MATCH(D287,PIS!C$1:C$500)),1)="M",T287/AD287*SUM(AE287:AG287),T287*AD287),0)</f>
        <v/>
      </c>
      <c r="AL287">
        <f>IFERROR(INDEX(ADJ!$A$1:$BZ$1000,MATCH(PAYROLL!D287,ADJ!A$1:A$500,0),MATCH(PAYROLL!AL$2,ADJ!$2:$2,0)),0)</f>
        <v/>
      </c>
      <c r="AM287">
        <f>SUM(AK287:AL287)</f>
        <v/>
      </c>
      <c r="AN287">
        <f>IFERROR(ROUND(V287/$AD287*$AH287,0),0)</f>
        <v/>
      </c>
      <c r="AO287">
        <f>IFERROR(ROUND(W287/$AD287*$AH287,0),0)</f>
        <v/>
      </c>
      <c r="AP287">
        <f>IFERROR(ROUND(X287/$AD287*$AE287,0),0)</f>
        <v/>
      </c>
      <c r="AQ287">
        <f>IFERROR(ROUND(Y287/$AD287*$AH287,0),0)</f>
        <v/>
      </c>
      <c r="AR287">
        <f>IFERROR(ROUND(Z287/$AD287*$AH287,0),0)</f>
        <v/>
      </c>
      <c r="AS287">
        <f>IFERROR(ROUND(AA287/$AD287*$AH287,0),0)</f>
        <v/>
      </c>
      <c r="AT287">
        <f>IFERROR(IF((AE287+AF287+AG287)&gt;13,AB287,ROUND(AB287/AD287*AH287,0)),0)</f>
        <v/>
      </c>
      <c r="AU287">
        <f>IFERROR(INDEX(ADJ!$A$1:$BZ$1000,MATCH(PAYROLL!D287,ADJ!A$1:A$500,0),MATCH(PAYROLL!AU$2,ADJ!$2:$2,0)),0)</f>
        <v/>
      </c>
      <c r="AV287">
        <f>ROUND(SUM(AN287:AU287),0)</f>
        <v/>
      </c>
      <c r="AW287">
        <f>IFERROR(INDEX(TIMESHEET!$A$1:$AI$5000,MATCH(PAYROLL!D287,TIMESHEET!A$1:A$500,0),MATCH("T620",TIMESHEET!$2:$2,0)),0)</f>
        <v/>
      </c>
      <c r="AX287">
        <f>IFERROR(INDEX(TIMESHEET!$A$1:$AI$5000,MATCH(PAYROLL!D287,TIMESHEET!A$1:A$500,0),MATCH("T601",TIMESHEET!$2:$2,0)),0)</f>
        <v/>
      </c>
      <c r="AY287">
        <f>IFERROR(INDEX(TIMESHEET!$A$1:$AI$5000,MATCH(PAYROLL!D287,TIMESHEET!A$1:A$500,0),MATCH("T602",TIMESHEET!$2:$2,0)),0)</f>
        <v/>
      </c>
      <c r="AZ287">
        <f>IFERROR(INDEX(TIMESHEET!$A$1:$AI$5000,MATCH(PAYROLL!D287,TIMESHEET!A$1:A$500,0),MATCH("T603",TIMESHEET!$2:$2,0)),0)</f>
        <v/>
      </c>
      <c r="BA287">
        <f>IFERROR(INDEX(TIMESHEET!$A$1:$AI$5000,MATCH(PAYROLL!D287,TIMESHEET!A$1:A$500,0),MATCH("T611",TIMESHEET!$2:$2,0)),0)</f>
        <v/>
      </c>
      <c r="BB287">
        <f>IFERROR(INDEX(TIMESHEET!$A$1:$AI$5000,MATCH(PAYROLL!D287,TIMESHEET!A$1:A$500,0),MATCH("T612",TIMESHEET!$2:$2,0)),0)</f>
        <v/>
      </c>
      <c r="BC287">
        <f>IFERROR(INDEX(TIMESHEET!$A$1:$AI$5000,MATCH(PAYROLL!D287,TIMESHEET!A$1:A$500,0),MATCH("T613",TIMESHEET!$2:$2,0)),0)</f>
        <v/>
      </c>
      <c r="BD287">
        <f>IFERROR(INDEX(TIMESHEET!$A$1:$AI$5000,MATCH(PAYROLL!D287,TIMESHEET!A$1:A$500,0),MATCH("T500",TIMESHEET!$2:$2,0)),0)</f>
        <v/>
      </c>
      <c r="BE287">
        <f>IFERROR(IF(LEFT(INDEX(PIS!O$1:O$500,MATCH(D287,PIS!C$1:C$500)),1)="M",T287/AD287/8*(AW287+AX287*1.5+AY287*2+AZ287*3+BA287*2.1+BB287*2.7+BC287*3.9+BD287*0.3),T287/8*(AW287+AX287*1.5+AY287*2+AZ287*3+BA287*2.1+BB287*2.7+BC287*3.9+BD287*0.3)),0)</f>
        <v/>
      </c>
      <c r="BF287">
        <f>IFERROR(INDEX(ADJ!$A$1:$BZ$1000,MATCH(PAYROLL!$D287,ADJ!A$1:A$500,0),MATCH(PAYROLL!BF$2,ADJ!$2:$2,0)),0)</f>
        <v/>
      </c>
      <c r="BG287">
        <f>IFERROR(INDEX(ADJ!$A$1:$BZ$1000,MATCH(PAYROLL!D287,ADJ!A$1:A$500,0),MATCH(PAYROLL!BG$2,ADJ!$2:$2,0)),0)</f>
        <v/>
      </c>
      <c r="BH287">
        <f>IFERROR(INDEX(ADJ!$A$1:$BZ$1000,MATCH(PAYROLL!D287,ADJ!A$1:A$500,0),MATCH(PAYROLL!BH$2,ADJ!$2:$2,0)),0)</f>
        <v/>
      </c>
      <c r="BI287">
        <f>IFERROR(INDEX(ADJ!$A$1:$BZ$1000,MATCH(PAYROLL!D287,ADJ!A$1:A$500,0),MATCH(PAYROLL!BI$2,ADJ!$2:$2,0)),0)</f>
        <v/>
      </c>
      <c r="BJ287">
        <f>IFERROR(INDEX(ADJ!$A$1:$BZ$1000,MATCH(PAYROLL!D287,ADJ!A$1:A$500,0),MATCH(PAYROLL!BJ$2,ADJ!$2:$2,0)),0)</f>
        <v/>
      </c>
      <c r="BK287">
        <f>SUM(BF287:BJ287)</f>
        <v/>
      </c>
      <c r="BL287">
        <f>IFERROR(INDEX(ADJ!$A$1:$BZ$1000,MATCH(PAYROLL!D287,ADJ!A$1:A$500,0),MATCH(PAYROLL!BL$2,ADJ!$2:$2,0)),0)</f>
        <v/>
      </c>
      <c r="BM287">
        <f>IFERROR(INDEX(ADJ!$A$1:$BZ$1000,MATCH(PAYROLL!D287,ADJ!A$1:A$500,0),MATCH(PAYROLL!BM$2,ADJ!$2:$2,0)),0)</f>
        <v/>
      </c>
      <c r="BN287">
        <f>IFERROR(INDEX(ADJ!$A$1:$BZ$1000,MATCH(PAYROLL!D287,ADJ!A$1:A$500,0),MATCH(PAYROLL!BN$2,ADJ!$2:$2,0)),0)</f>
        <v/>
      </c>
      <c r="BO287">
        <f>IFERROR(INDEX(ADJ!$A$1:$BZ$1000,MATCH(PAYROLL!D287,ADJ!A$1:A$500,0),MATCH(PAYROLL!BO$2,ADJ!$2:$2,0)),0)</f>
        <v/>
      </c>
      <c r="BP287">
        <f>SUM(AM287,AV287,BE287,BK287,BL287:BO287)</f>
        <v/>
      </c>
      <c r="BQ287">
        <f>BO287</f>
        <v/>
      </c>
      <c r="BR287">
        <f>IFERROR(ROUND(IF(LEFT(INDEX(PIS!O$1:O$500,MATCH(D287,PIS!C$1:C$500)),1)="D",T287/8*(BD287*0.3),IF(LEFT(INDEX(PIS!O$1:O$500,MATCH(D287,PIS!C$1:C$500)),1)="H",T287*($BD287*0.3),T287/$AD287/8*($BD287*0.3))),0),0)</f>
        <v/>
      </c>
      <c r="BS287">
        <f>IF(AP287&lt;1,0,MIN(AP287,730000))</f>
        <v/>
      </c>
      <c r="BT287">
        <f>IFERROR(ROUND((BE287-SUM(AW287:BC287)*T287/AD287/8),0)-BR287,0)</f>
        <v/>
      </c>
      <c r="BU287">
        <f>AO287</f>
        <v/>
      </c>
      <c r="BV287">
        <f>SUM(BQ287:BU287)</f>
        <v/>
      </c>
      <c r="BW287">
        <f>BP287-BV287</f>
        <v/>
      </c>
      <c r="BX287">
        <f>IFERROR(IF(RIGHT(INDEX(PIS!O$1:O$500,MATCH(D287,PIS!C$1:C$500)),5)="Gross",MIN(U287+V287,VLOOKUP("R700",TSC!B:C,2,0)*VLOOKUP("R101",TSC!B:C,2,0))*VLOOKUP("R701",TSC!B:C,2,0)%,0),0)</f>
        <v/>
      </c>
      <c r="BY287">
        <f>IFERROR(IF(RIGHT(INDEX(PIS!O$1:O$500,MATCH(D287,PIS!C$1:C$500)),5)="Gross",MIN(U287+V287,VLOOKUP("R700",TSC!B:C,2,0)*VLOOKUP("R101",TSC!B:C,2,0))*VLOOKUP("T704",TSC!B:C,2,0)%,0),0)</f>
        <v/>
      </c>
      <c r="BZ287">
        <f>IFERROR(IF(RIGHT(INDEX(PIS!O$1:O$500,MATCH(D287,PIS!C$1:C$500)),5)="Gross",MIN(U287+V287,VLOOKUP("R700",TSC!B:C,2,0)*VLOOKUP("1",TSC!F:G,2,0))*VLOOKUP("T705",TSC!B:C,2,0)%,0),0)</f>
        <v/>
      </c>
      <c r="CA287">
        <f>IFERROR(INDEX(ADJ!$A$1:$BZ$1000,MATCH(PAYROLL!D287,ADJ!A$1:A$500,0),MATCH(PAYROLL!CA$2,ADJ!$2:$2,0)),0)</f>
        <v/>
      </c>
      <c r="CB287">
        <f>IFERROR(INDEX(ADJ!$A$1:$BZ$1000,MATCH(PAYROLL!D287,ADJ!A$1:A$500,0),MATCH(PAYROLL!CB$2,ADJ!$2:$2,0)),0)</f>
        <v/>
      </c>
      <c r="CC287">
        <f>SUM(BX287:CB287)</f>
        <v/>
      </c>
      <c r="CD287">
        <f>IFERROR(INDEX(PIS!$A$1:$BZ$1000,MATCH(PAYROLL!D287,PIS!C$1:C$500,0),MATCH(PAYROLL!CD$1,PIS!$1:$1,0)),0)</f>
        <v/>
      </c>
      <c r="CE287">
        <f>IFERROR(IF(OR(INDEX(PIS!P$1:P$500,MATCH(D287,PIS!C$1:C$500,0))="LT2",INDEX(PIS!P$1:P$500,MATCH(D287,PIS!C$1:C$500,0))="P10"),0,SUM(CC287,CD287*VLOOKUP("R601",TSC!B:C,2,0),VLOOKUP("R602",TSC!B:C,2,0))),0)</f>
        <v/>
      </c>
      <c r="CF287">
        <f>MAX(BW287-CE287,0)</f>
        <v/>
      </c>
      <c r="CG287">
        <f>IFERROR(IF(OR(RIGHT(INDEX(PIS!P$1:P$500,MATCH(D287,PIS!C$1:C$500)),5)="P10",RIGHT(INDEX(PIS!P$1:P$500,MATCH(D287,PIS!C$1:C$500)),5)="CK"),0,IF(CF287&lt;=5000000,CF287*5%,IF(CF287&lt;=10000000,CF287*10%-250000,IF(CF287&lt;=18000000,CF287*15%-750000,IF(CF287&lt;=32000000,CF287*20%-1650000,IF(CF287&lt;=52000000,CF287*25%-3250000,IF(CF287&lt;=80000000,BH287*30%-5850000,CF287*35%-9850000))))))),0)</f>
        <v/>
      </c>
      <c r="CH287">
        <f>IFERROR(IF(OR(INDEX(PIS!P$1:P$500,MATCH(D287,PIS!C$1:C$500))="LT",INDEX(PIS!P$1:P$500,MATCH(D287,PIS!C$1:C$500))="CK"),0,IF(CF287&lt;2000000,0,CF287*10%)),0)</f>
        <v/>
      </c>
      <c r="CI287">
        <f>IFERROR(INDEX(ADJ!$A$1:$BZ$1000,MATCH(PAYROLL!D287,ADJ!A$1:A$500,0),MATCH(PAYROLL!CI$2,ADJ!$2:$2,0)),0)</f>
        <v/>
      </c>
      <c r="CJ287">
        <f>IFERROR(INDEX(ADJ!$A$1:$BZ$1000,MATCH(PAYROLL!D287,ADJ!A$1:A$500,0),MATCH(PAYROLL!CJ$2,ADJ!$2:$2,0)),0)</f>
        <v/>
      </c>
      <c r="CK287">
        <f>IFERROR(INDEX(ADJ!$A$1:$BZ$1000,MATCH(PAYROLL!D287,ADJ!A$1:A$500,0),MATCH(PAYROLL!CK$2,ADJ!$2:$2,0)),0)</f>
        <v/>
      </c>
      <c r="CL287">
        <f>SUM(CG287:CK287)</f>
        <v/>
      </c>
      <c r="CM287">
        <f>ROUND(SUM(CH287:CK287),0)</f>
        <v/>
      </c>
      <c r="CN287">
        <f>IFERROR(INDEX(CSDA!D$1:D$500,MATCH($CN$2,CSDA!C$1:C$500,0))*INDEX(PIS!V$1:V$500,MATCH(D287,PIS!C$1:C$500))+INDEX(ADJ!$A$1:$BZ$1000,MATCH(PAYROLL!D287,ADJ!A$1:A$500,0),MATCH(PAYROLL!CN$2,ADJ!$2:$2,0)),0)</f>
        <v/>
      </c>
      <c r="CO287">
        <f>IFERROR(INDEX(ADJ!$A$1:$BZ$1000,MATCH(PAYROLL!D287,ADJ!A$1:A$500,0),MATCH(PAYROLL!CO$2,ADJ!$2:$2,0)),0)</f>
        <v/>
      </c>
      <c r="CP287">
        <f>IFERROR(INDEX(ADJ!$A$1:$BZ$1000,MATCH(PAYROLL!D287,ADJ!A$1:A$500,0),MATCH(PAYROLL!CP$2,ADJ!$2:$2,0)),0)</f>
        <v/>
      </c>
      <c r="CQ287">
        <f>BP287-CL287-CI287-CM287-CN287-CO287-CP287-CC287</f>
        <v/>
      </c>
      <c r="CR287">
        <f>IFERROR(IF(RIGHT(INDEX(PIS!O$1:O$500,MATCH(D287,PIS!C$1:C$500,0)),5)="Gross",MIN(U287+V287,VLOOKUP("R700",TSC!B:C,2,0)*VLOOKUP("R101",TSC!B:C,2,0))*(VLOOKUP("T711",TSC!B:C,2,0)+VLOOKUP("T712",TSC!B:C,2,0))%,MIN(T287+V287,VLOOKUP("R700",TSC!B:C,2,0)*VLOOKUP("R101",TSC!B:C,2,0))*(VLOOKUP("T711",TSC!B:C,2,0)+VLOOKUP("T712",TSC!B:C,2,0)+VLOOKUP("R701",TSC!B:C,2,0))%),0)</f>
        <v/>
      </c>
      <c r="CS287">
        <f>IFERROR(IF(RIGHT(INDEX(PIS!O$1:O$500,MATCH(D287,PIS!C$1:C$500,0)),5)="Gross",MIN(U287+V287,VLOOKUP("R700",TSC!B:C,2,0)*VLOOKUP("R101",TSC!B:C,2,0))*(VLOOKUP("T714",TSC!B:C,2,0))%,MIN(T287+V287,VLOOKUP("R700",TSC!B:C,2,0)*VLOOKUP("R101",TSC!B:C,2,0))*(VLOOKUP("T704",TSC!B:C,2,0)+VLOOKUP("T714",TSC!B:C,2,0))%),0)</f>
        <v/>
      </c>
      <c r="CT287">
        <f>IFERROR(IF(RIGHT(INDEX(PIS!O$1:O$500,MATCH(D287,PIS!C$1:C$500,0)),5)="Gross",MIN(U287+V287,VLOOKUP("R700",TSC!B:C,2,0)*VLOOKUP("R101",TSC!B:C,2,0))*VLOOKUP("T705",TSC!B:C,2,0)%,MIN(T287+V287,VLOOKUP("R700",TSC!B:C,2,0)*VLOOKUP("R101",TSC!B:C,2,0))*VLOOKUP("T705",TSC!B:C,2,0)%),0)</f>
        <v/>
      </c>
      <c r="CU287">
        <f>IFERROR(IF(RIGHT(INDEX(PIS!O$1:O$500,MATCH(D287,PIS!C$1:C$500,0)),5)="Gross",MIN(U287+V287,VLOOKUP("R700",TSC!B:C,2,0)*VLOOKUP("R101",TSC!B:C,2,0))*(VLOOKUP("T713",TSC!B:C,2,0))%,MIN(T287+V287,VLOOKUP("R700",TSC!B:C,2,0)*VLOOKUP("R101",TSC!B:C,2,0))*(VLOOKUP("T713",TSC!B:C,2,0))%),0)</f>
        <v/>
      </c>
      <c r="CV287">
        <f>IFERROR(INDEX(ADJ!$A$1:$BZ$1000,MATCH(PAYROLL!D287,ADJ!A$1:A$500,0),MATCH(PAYROLL!CV$2,ADJ!$2:$2,0)),0)</f>
        <v/>
      </c>
      <c r="CW287">
        <f>IFERROR(INDEX(ADJ!$A$1:$BZ$1000,MATCH(PAYROLL!D287,ADJ!A$1:A$500,0),MATCH(PAYROLL!CW$2,ADJ!$2:$2,0)),0)</f>
        <v/>
      </c>
      <c r="CX287">
        <f>SUM(CR287:CW287)</f>
        <v/>
      </c>
      <c r="CY287">
        <f>ROUND(IF(CR287&gt;0,T287+V287*VLOOKUP("R202",TSC!$B$1:$C$500,2,0),0),0)</f>
        <v/>
      </c>
      <c r="CZ287">
        <f>IFERROR(INDEX(CSDA!D$1:D$500,MATCH($CZ$2,CSDA!C$1:C$500,0)),0)</f>
        <v/>
      </c>
      <c r="DA287">
        <f>ROUND(T287*0.7%,0)</f>
        <v/>
      </c>
      <c r="DB287">
        <f>ROUND(T287/12,0)</f>
        <v/>
      </c>
      <c r="DC287">
        <f ref="DC287" t="array">IFERROR(INDEX(CSDA!D$1:D$500,MATCH("Trích giữ"&amp;PAYROLL!DC$2,CSDA!A$1:A$500&amp;CSDA!C$1:C$500,0)),0)</f>
        <v/>
      </c>
      <c r="DD287">
        <f ref="DD287" t="array">IFERROR(INDEX(CSDA!D$1:D$500,MATCH("Trích giữ"&amp;PAYROLL!DD$2,CSDA!A$1:A$500&amp;CSDA!C$1:C$500,0)),0)</f>
        <v/>
      </c>
      <c r="DE287">
        <f ref="DE287" t="array">IFERROR(INDEX(CSDA!D$1:D$500,MATCH("Trích giữ"&amp;PAYROLL!DE$2,CSDA!A$1:A$500&amp;CSDA!C$1:C$500,0)),0)</f>
        <v/>
      </c>
      <c r="DF287">
        <f>IFERROR(INDEX(CSDA!D$1:D$500,MATCH(PAYROLL!DF$2,CSDA!C$1:C$500,0)),0)</f>
        <v/>
      </c>
      <c r="DG287">
        <f ref="DG287" t="array">IFERROR(INDEX(CSDA!D$1:D$500,MATCH("Trích giữ"&amp;PAYROLL!DG$2,CSDA!A$1:A$500&amp;CSDA!C$1:C$500,0)),0)</f>
        <v/>
      </c>
      <c r="DH287">
        <f>ROUND(T287/26,0)</f>
        <v/>
      </c>
      <c r="DI287">
        <f ref="DI287" t="array">IFERROR(INDEX(CSDA!D$1:D$500,MATCH("Trích giữ"&amp;PAYROLL!DI$2,CSDA!A$1:A$500&amp;CSDA!C$1:C$500,0)),0)</f>
        <v/>
      </c>
      <c r="DJ287">
        <f>IF(U287=0,T287*21.5%-BL287,0)</f>
        <v/>
      </c>
      <c r="DK287">
        <f ref="DK287" t="array">IFERROR(INDEX(CSDA!D$1:D$500,MATCH("Trích giữ"&amp;PAYROLL!DK$2,CSDA!A$1:A$500&amp;CSDA!C$1:C$500,0)),0)</f>
        <v/>
      </c>
      <c r="DL287">
        <f>IFERROR(INDEX(CSDA!D$1:D$500,MATCH(PAYROLL!DL$2,CSDA!C$1:C$500,0))/12,0)</f>
        <v/>
      </c>
      <c r="DM287">
        <f>SUM(DB287:DL287)</f>
        <v/>
      </c>
      <c r="DN287">
        <f>IFERROR(INDEX(ADJ!$A$1:$BZ$1000,MATCH(PAYROLL!D287,ADJ!A$1:A$500,0),MATCH(PAYROLL!DN$2,ADJ!$2:$2,0)),0)</f>
        <v/>
      </c>
      <c r="DO287">
        <f>IFERROR(SUM(BP287,DM287:DN287,CX287:DA287)-DT287,0)</f>
        <v/>
      </c>
      <c r="DP287">
        <f ref="DP287" t="array">SUM(BW287*IFERROR(INDEX(CSDA!D$1:D$500,MATCH(BW$2,CSDA!C$1:C$500,0)),0)%,CX287*IFERROR(INDEX(CSDA!D$1:D$500,MATCH(CX$2,CSDA!C$1:C$500,0)),0)%,DA287*IFERROR(INDEX(CSDA!D$1:D$500,MATCH(DA$2,CSDA!C$1:C$500,0)),0)%,DB287*IFERROR(INDEX(CSDA!D$1:D$500,MATCH(DB$2,CSDA!C$1:C$500,0)),0)%,DF287*IFERROR(INDEX(CSDA!D$1:D$500,MATCH("Phí dịch vụ"&amp;PAYROLL!DF$2,CSDA!A$1:A$500&amp;CSDA!C$1:C$500,0)),0)%,DC287*IFERROR(INDEX(CSDA!D$1:D$500,MATCH("Phí dịch vụ"&amp;PAYROLL!DC$2,CSDA!A$1:A$500&amp;CSDA!C$1:C$500,0)),0)%,DH287*IFERROR(INDEX(CSDA!D$1:D$500,MATCH("Phí dịch vụ"&amp;PAYROLL!DH$2,CSDA!A$1:A$500&amp;CSDA!C$1:C$500,0)),0)%,DJ287*IFERROR(INDEX(CSDA!D$1:D$500,MATCH("Phí dịch vụ"&amp;PAYROLL!DJ$2,CSDA!A$1:A$500&amp;CSDA!C$1:C$500,0)),0)%,BN287*IFERROR(INDEX(CSDA!D$1:D$500,MATCH(BN$2,CSDA!C$1:C$500,0)),0)%)-BN287*7%</f>
        <v/>
      </c>
      <c r="DQ287">
        <f>IFERROR(INDEX(ADJ!$A$1:$BZ$1000,MATCH(PAYROLL!D287,ADJ!A$1:A$500,0),MATCH(PAYROLL!DQ$2,ADJ!$2:$2,0)),0)</f>
        <v/>
      </c>
      <c r="DR287">
        <f>IFERROR(INDEX(ADJ!$A$1:$BZ$1000,MATCH(PAYROLL!D287,ADJ!A$1:A$500,0),MATCH(PAYROLL!DR$2,ADJ!$2:$2,0)),0)</f>
        <v/>
      </c>
      <c r="DS287">
        <f>SUM(DP287:DR287)</f>
        <v/>
      </c>
      <c r="DT287">
        <f>EK287</f>
        <v/>
      </c>
      <c r="DU287">
        <f>SUM(DO287:DR287)</f>
        <v/>
      </c>
      <c r="DV287">
        <f>ROUND(DU287*0.1,0)</f>
        <v/>
      </c>
      <c r="DW287">
        <f>DU287+DV287</f>
        <v/>
      </c>
      <c r="DZ287">
        <f>IFERROR(INDEX(ADJ!$A$1:$BZ$1000,MATCH(PAYROLL!$D287,ADJ!A$1:A$500,0),MATCH(PAYROLL!DZ$2,ADJ!$2:$2,0)),0)</f>
        <v/>
      </c>
      <c r="EA287">
        <f>IFERROR(INDEX(ADJ!$A$1:$BZ$1000,MATCH(PAYROLL!$D287,ADJ!A$1:A$500,0),MATCH(PAYROLL!EA$2,ADJ!$2:$2,0)),0)</f>
        <v/>
      </c>
      <c r="EB287">
        <f>IFERROR(INDEX(ADJ!$A$1:$BZ$1000,MATCH(PAYROLL!$D287,ADJ!A$1:A$500,0),MATCH(PAYROLL!EB$2,ADJ!$2:$2,0)),0)</f>
        <v/>
      </c>
      <c r="EC287">
        <f>IFERROR(INDEX(ADJ!$A$1:$BZ$1000,MATCH(PAYROLL!$D287,ADJ!A$1:A$500,0),MATCH(PAYROLL!EC$2,ADJ!$2:$2,0)),0)</f>
        <v/>
      </c>
      <c r="ED287">
        <f>IFERROR(INDEX(ADJ!$A$1:$BZ$1000,MATCH(PAYROLL!$D287,ADJ!A$1:A$500,0),MATCH(PAYROLL!ED$2,ADJ!$2:$2,0)),0)</f>
        <v/>
      </c>
      <c r="EE287">
        <f>IFERROR(INDEX(ADJ!$A$1:$BZ$1000,MATCH(PAYROLL!$D287,ADJ!A$1:A$500,0),MATCH(PAYROLL!EE$2,ADJ!$2:$2,0)),0)</f>
        <v/>
      </c>
      <c r="EF287">
        <f>IFERROR(INDEX(ADJ!$A$1:$BZ$1000,MATCH(PAYROLL!$D287,ADJ!A$1:A$500,0),MATCH(PAYROLL!EF$2,ADJ!$2:$2,0)),0)</f>
        <v/>
      </c>
      <c r="EG287">
        <f>IFERROR(INDEX(ADJ!$A$1:$BZ$1000,MATCH(PAYROLL!$D287,ADJ!A$1:A$500,0),MATCH(PAYROLL!EG$2,ADJ!$2:$2,0)),0)</f>
        <v/>
      </c>
      <c r="EH287">
        <f>IFERROR(INDEX(ADJ!$A$1:$BZ$1000,MATCH(PAYROLL!$D287,ADJ!A$1:A$500,0),MATCH(PAYROLL!EH$2,ADJ!$2:$2,0)),0)</f>
        <v/>
      </c>
      <c r="EI287">
        <f>IFERROR(INDEX(ADJ!$A$1:$BZ$1000,MATCH(PAYROLL!D287,ADJ!A$1:A$500,0),MATCH(PAYROLL!EI$2,ADJ!$2:$2,0)),0)</f>
        <v/>
      </c>
      <c r="EJ287">
        <f>IFERROR(INDEX(ADJ!$A$1:$BZ$1000,MATCH(PAYROLL!$D287,ADJ!A$1:A$500,0),MATCH(PAYROLL!EJ$2,ADJ!$2:$2,0)),0)</f>
        <v/>
      </c>
      <c r="EK287">
        <f>SUM(DZ287:EJ287)</f>
        <v/>
      </c>
    </row>
    <row r="288">
      <c r="A288" t="n">
        <v>286</v>
      </c>
      <c r="B288" t="inlineStr">
        <is>
          <t>Lò Thị Thủy</t>
        </is>
      </c>
      <c r="D288" t="inlineStr">
        <is>
          <t>148240-03</t>
        </is>
      </c>
      <c r="S288">
        <f>IFERROR(INDEX(PIS!$A$1:$BZ$1000,MATCH($D288,PIS!C$1:C$500,0),MATCH("Lương CB tháng trước",PIS!$1:$1,0)),0)</f>
        <v/>
      </c>
      <c r="T288">
        <f>IFERROR(INDEX(PIS!$A$1:$BZ$1000,MATCH($D288,PIS!C$1:C$500,0),MATCH("Lương CB hiện tại",PIS!$1:$1,0)),0)</f>
        <v/>
      </c>
      <c r="U288">
        <f>IFERROR(INDEX(PIS!$A$1:$BZ$1000,MATCH($D288,PIS!C$1:C$500,0),MATCH("Lương đóng BHBB",PIS!$1:$1,0)),0)</f>
        <v/>
      </c>
      <c r="V288">
        <f>IFERROR(INDEX(PIS!$A$1:$BZ$1000,MATCH($D288,PIS!C$1:C$500,0),MATCH(V$2,PIS!$2:$2,0)),0)</f>
        <v/>
      </c>
      <c r="W288">
        <f>IFERROR(INDEX(PIS!$A$1:$BZ$1000,MATCH($D288,PIS!C$1:C$500,0),MATCH(W$2,PIS!$2:$2,0)),0)</f>
        <v/>
      </c>
      <c r="X288">
        <f>IFERROR(INDEX(PIS!$A$1:$BZ$1000,MATCH($D288,PIS!C$1:C$500,0),MATCH(X$2,PIS!$2:$2,0)),0)</f>
        <v/>
      </c>
      <c r="Y288">
        <f>IFERROR(INDEX(PIS!$A$1:$BZ$1000,MATCH($D288,PIS!C$1:C$500,0),MATCH(Y$2,PIS!$2:$2,0)),0)</f>
        <v/>
      </c>
      <c r="Z288">
        <f>IFERROR(INDEX(PIS!$A$1:$BZ$1000,MATCH($D288,PIS!C$1:C$500,0),MATCH(Z$2,PIS!$2:$2,0)),0)</f>
        <v/>
      </c>
      <c r="AA288">
        <f>IFERROR(INDEX(PIS!$A$1:$BZ$1000,MATCH($D288,PIS!C$1:C$500,0),MATCH(AA$2,PIS!$2:$2,0)),0)</f>
        <v/>
      </c>
      <c r="AB288">
        <f>IFERROR(INDEX(PIS!$A$1:$BZ$1000,MATCH($D288,PIS!C$1:C$500,0),MATCH(AB$2,PIS!$2:$2,0)),0)</f>
        <v/>
      </c>
      <c r="AC288">
        <f>SUM(V288:AB288)</f>
        <v/>
      </c>
      <c r="AD288">
        <f>IFERROR(INDEX(TIMESHEET!$A$1:$AI$5000,MATCH($D288,TIMESHEET!A$1:A$500,0),MATCH("T100",TIMESHEET!$2:$2,0))-2,0)</f>
        <v/>
      </c>
      <c r="AE288">
        <f>IFERROR(INDEX(TIMESHEET!$A$1:$AI$5000,MATCH($D288,TIMESHEET!A$1:A$500,0),MATCH("T202",TIMESHEET!$2:$2,0)),0)</f>
        <v/>
      </c>
      <c r="AF288">
        <f>IFERROR(INDEX(TIMESHEET!$A$1:$AI$5000,MATCH($D288,TIMESHEET!A$1:A$500,0),MATCH("T302",TIMESHEET!$2:$2,0)),0)</f>
        <v/>
      </c>
      <c r="AG288">
        <f>IFERROR(INDEX(TIMESHEET!$A$1:$AI$5000,MATCH($D288,TIMESHEET!A$1:A$500,0),MATCH("T406",TIMESHEET!$2:$2,0)),0)</f>
        <v/>
      </c>
      <c r="AH288">
        <f>AE288+AG288</f>
        <v/>
      </c>
      <c r="AI288">
        <f>IFERROR(INDEX(TIMESHEET!$A$1:$AI$5000,MATCH($D288,TIMESHEET!A$1:A$500,0),MATCH("T701",TIMESHEET!$2:$2,0)),0)</f>
        <v/>
      </c>
      <c r="AJ288">
        <f>IFERROR(INDEX(TIMESHEET!$A$1:$AI$5000,MATCH($D288,TIMESHEET!B$1:B$500,0),MATCH("T320",TIMESHEET!$2:$2,0)),0)</f>
        <v/>
      </c>
      <c r="AK288">
        <f>IFERROR(IF(LEFT(INDEX(PIS!O$1:O$500,MATCH(D288,PIS!C$1:C$500)),1)="M",T288/AD288*SUM(AE288:AG288),T288*AD288),0)</f>
        <v/>
      </c>
      <c r="AL288">
        <f>IFERROR(INDEX(ADJ!$A$1:$BZ$1000,MATCH(PAYROLL!D288,ADJ!A$1:A$500,0),MATCH(PAYROLL!AL$2,ADJ!$2:$2,0)),0)</f>
        <v/>
      </c>
      <c r="AM288">
        <f>SUM(AK288:AL288)</f>
        <v/>
      </c>
      <c r="AN288">
        <f>IFERROR(ROUND(V288/$AD288*$AH288,0),0)</f>
        <v/>
      </c>
      <c r="AO288">
        <f>IFERROR(ROUND(W288/$AD288*$AH288,0),0)</f>
        <v/>
      </c>
      <c r="AP288">
        <f>IFERROR(ROUND(X288/$AD288*$AE288,0),0)</f>
        <v/>
      </c>
      <c r="AQ288">
        <f>IFERROR(ROUND(Y288/$AD288*$AH288,0),0)</f>
        <v/>
      </c>
      <c r="AR288">
        <f>IFERROR(ROUND(Z288/$AD288*$AH288,0),0)</f>
        <v/>
      </c>
      <c r="AS288">
        <f>IFERROR(ROUND(AA288/$AD288*$AH288,0),0)</f>
        <v/>
      </c>
      <c r="AT288">
        <f>IFERROR(IF((AE288+AF288+AG288)&gt;13,AB288,ROUND(AB288/AD288*AH288,0)),0)</f>
        <v/>
      </c>
      <c r="AU288">
        <f>IFERROR(INDEX(ADJ!$A$1:$BZ$1000,MATCH(PAYROLL!D288,ADJ!A$1:A$500,0),MATCH(PAYROLL!AU$2,ADJ!$2:$2,0)),0)</f>
        <v/>
      </c>
      <c r="AV288">
        <f>ROUND(SUM(AN288:AU288),0)</f>
        <v/>
      </c>
      <c r="AW288">
        <f>IFERROR(INDEX(TIMESHEET!$A$1:$AI$5000,MATCH(PAYROLL!D288,TIMESHEET!A$1:A$500,0),MATCH("T620",TIMESHEET!$2:$2,0)),0)</f>
        <v/>
      </c>
      <c r="AX288">
        <f>IFERROR(INDEX(TIMESHEET!$A$1:$AI$5000,MATCH(PAYROLL!D288,TIMESHEET!A$1:A$500,0),MATCH("T601",TIMESHEET!$2:$2,0)),0)</f>
        <v/>
      </c>
      <c r="AY288">
        <f>IFERROR(INDEX(TIMESHEET!$A$1:$AI$5000,MATCH(PAYROLL!D288,TIMESHEET!A$1:A$500,0),MATCH("T602",TIMESHEET!$2:$2,0)),0)</f>
        <v/>
      </c>
      <c r="AZ288">
        <f>IFERROR(INDEX(TIMESHEET!$A$1:$AI$5000,MATCH(PAYROLL!D288,TIMESHEET!A$1:A$500,0),MATCH("T603",TIMESHEET!$2:$2,0)),0)</f>
        <v/>
      </c>
      <c r="BA288">
        <f>IFERROR(INDEX(TIMESHEET!$A$1:$AI$5000,MATCH(PAYROLL!D288,TIMESHEET!A$1:A$500,0),MATCH("T611",TIMESHEET!$2:$2,0)),0)</f>
        <v/>
      </c>
      <c r="BB288">
        <f>IFERROR(INDEX(TIMESHEET!$A$1:$AI$5000,MATCH(PAYROLL!D288,TIMESHEET!A$1:A$500,0),MATCH("T612",TIMESHEET!$2:$2,0)),0)</f>
        <v/>
      </c>
      <c r="BC288">
        <f>IFERROR(INDEX(TIMESHEET!$A$1:$AI$5000,MATCH(PAYROLL!D288,TIMESHEET!A$1:A$500,0),MATCH("T613",TIMESHEET!$2:$2,0)),0)</f>
        <v/>
      </c>
      <c r="BD288">
        <f>IFERROR(INDEX(TIMESHEET!$A$1:$AI$5000,MATCH(PAYROLL!D288,TIMESHEET!A$1:A$500,0),MATCH("T500",TIMESHEET!$2:$2,0)),0)</f>
        <v/>
      </c>
      <c r="BE288">
        <f>IFERROR(IF(LEFT(INDEX(PIS!O$1:O$500,MATCH(D288,PIS!C$1:C$500)),1)="M",T288/AD288/8*(AW288+AX288*1.5+AY288*2+AZ288*3+BA288*2.1+BB288*2.7+BC288*3.9+BD288*0.3),T288/8*(AW288+AX288*1.5+AY288*2+AZ288*3+BA288*2.1+BB288*2.7+BC288*3.9+BD288*0.3)),0)</f>
        <v/>
      </c>
      <c r="BF288">
        <f>IFERROR(INDEX(ADJ!$A$1:$BZ$1000,MATCH(PAYROLL!$D288,ADJ!A$1:A$500,0),MATCH(PAYROLL!BF$2,ADJ!$2:$2,0)),0)</f>
        <v/>
      </c>
      <c r="BG288">
        <f>IFERROR(INDEX(ADJ!$A$1:$BZ$1000,MATCH(PAYROLL!D288,ADJ!A$1:A$500,0),MATCH(PAYROLL!BG$2,ADJ!$2:$2,0)),0)</f>
        <v/>
      </c>
      <c r="BH288">
        <f>IFERROR(INDEX(ADJ!$A$1:$BZ$1000,MATCH(PAYROLL!D288,ADJ!A$1:A$500,0),MATCH(PAYROLL!BH$2,ADJ!$2:$2,0)),0)</f>
        <v/>
      </c>
      <c r="BI288">
        <f>IFERROR(INDEX(ADJ!$A$1:$BZ$1000,MATCH(PAYROLL!D288,ADJ!A$1:A$500,0),MATCH(PAYROLL!BI$2,ADJ!$2:$2,0)),0)</f>
        <v/>
      </c>
      <c r="BJ288">
        <f>IFERROR(INDEX(ADJ!$A$1:$BZ$1000,MATCH(PAYROLL!D288,ADJ!A$1:A$500,0),MATCH(PAYROLL!BJ$2,ADJ!$2:$2,0)),0)</f>
        <v/>
      </c>
      <c r="BK288">
        <f>SUM(BF288:BJ288)</f>
        <v/>
      </c>
      <c r="BL288">
        <f>IFERROR(INDEX(ADJ!$A$1:$BZ$1000,MATCH(PAYROLL!D288,ADJ!A$1:A$500,0),MATCH(PAYROLL!BL$2,ADJ!$2:$2,0)),0)</f>
        <v/>
      </c>
      <c r="BM288">
        <f>IFERROR(INDEX(ADJ!$A$1:$BZ$1000,MATCH(PAYROLL!D288,ADJ!A$1:A$500,0),MATCH(PAYROLL!BM$2,ADJ!$2:$2,0)),0)</f>
        <v/>
      </c>
      <c r="BN288">
        <f>IFERROR(INDEX(ADJ!$A$1:$BZ$1000,MATCH(PAYROLL!D288,ADJ!A$1:A$500,0),MATCH(PAYROLL!BN$2,ADJ!$2:$2,0)),0)</f>
        <v/>
      </c>
      <c r="BO288">
        <f>IFERROR(INDEX(ADJ!$A$1:$BZ$1000,MATCH(PAYROLL!D288,ADJ!A$1:A$500,0),MATCH(PAYROLL!BO$2,ADJ!$2:$2,0)),0)</f>
        <v/>
      </c>
      <c r="BP288">
        <f>SUM(AM288,AV288,BE288,BK288,BL288:BO288)</f>
        <v/>
      </c>
      <c r="BQ288">
        <f>BO288</f>
        <v/>
      </c>
      <c r="BR288">
        <f>IFERROR(ROUND(IF(LEFT(INDEX(PIS!O$1:O$500,MATCH(D288,PIS!C$1:C$500)),1)="D",T288/8*(BD288*0.3),IF(LEFT(INDEX(PIS!O$1:O$500,MATCH(D288,PIS!C$1:C$500)),1)="H",T288*($BD288*0.3),T288/$AD288/8*($BD288*0.3))),0),0)</f>
        <v/>
      </c>
      <c r="BS288">
        <f>IF(AP288&lt;1,0,MIN(AP288,730000))</f>
        <v/>
      </c>
      <c r="BT288">
        <f>IFERROR(ROUND((BE288-SUM(AW288:BC288)*T288/AD288/8),0)-BR288,0)</f>
        <v/>
      </c>
      <c r="BU288">
        <f>AO288</f>
        <v/>
      </c>
      <c r="BV288">
        <f>SUM(BQ288:BU288)</f>
        <v/>
      </c>
      <c r="BW288">
        <f>BP288-BV288</f>
        <v/>
      </c>
      <c r="BX288">
        <f>IFERROR(IF(RIGHT(INDEX(PIS!O$1:O$500,MATCH(D288,PIS!C$1:C$500)),5)="Gross",MIN(U288+V288,VLOOKUP("R700",TSC!B:C,2,0)*VLOOKUP("R101",TSC!B:C,2,0))*VLOOKUP("R701",TSC!B:C,2,0)%,0),0)</f>
        <v/>
      </c>
      <c r="BY288">
        <f>IFERROR(IF(RIGHT(INDEX(PIS!O$1:O$500,MATCH(D288,PIS!C$1:C$500)),5)="Gross",MIN(U288+V288,VLOOKUP("R700",TSC!B:C,2,0)*VLOOKUP("R101",TSC!B:C,2,0))*VLOOKUP("T704",TSC!B:C,2,0)%,0),0)</f>
        <v/>
      </c>
      <c r="BZ288">
        <f>IFERROR(IF(RIGHT(INDEX(PIS!O$1:O$500,MATCH(D288,PIS!C$1:C$500)),5)="Gross",MIN(U288+V288,VLOOKUP("R700",TSC!B:C,2,0)*VLOOKUP("1",TSC!F:G,2,0))*VLOOKUP("T705",TSC!B:C,2,0)%,0),0)</f>
        <v/>
      </c>
      <c r="CA288">
        <f>IFERROR(INDEX(ADJ!$A$1:$BZ$1000,MATCH(PAYROLL!D288,ADJ!A$1:A$500,0),MATCH(PAYROLL!CA$2,ADJ!$2:$2,0)),0)</f>
        <v/>
      </c>
      <c r="CB288">
        <f>IFERROR(INDEX(ADJ!$A$1:$BZ$1000,MATCH(PAYROLL!D288,ADJ!A$1:A$500,0),MATCH(PAYROLL!CB$2,ADJ!$2:$2,0)),0)</f>
        <v/>
      </c>
      <c r="CC288">
        <f>SUM(BX288:CB288)</f>
        <v/>
      </c>
      <c r="CD288">
        <f>IFERROR(INDEX(PIS!$A$1:$BZ$1000,MATCH(PAYROLL!D288,PIS!C$1:C$500,0),MATCH(PAYROLL!CD$1,PIS!$1:$1,0)),0)</f>
        <v/>
      </c>
      <c r="CE288">
        <f>IFERROR(IF(OR(INDEX(PIS!P$1:P$500,MATCH(D288,PIS!C$1:C$500,0))="LT2",INDEX(PIS!P$1:P$500,MATCH(D288,PIS!C$1:C$500,0))="P10"),0,SUM(CC288,CD288*VLOOKUP("R601",TSC!B:C,2,0),VLOOKUP("R602",TSC!B:C,2,0))),0)</f>
        <v/>
      </c>
      <c r="CF288">
        <f>MAX(BW288-CE288,0)</f>
        <v/>
      </c>
      <c r="CG288">
        <f>IFERROR(IF(OR(RIGHT(INDEX(PIS!P$1:P$500,MATCH(D288,PIS!C$1:C$500)),5)="P10",RIGHT(INDEX(PIS!P$1:P$500,MATCH(D288,PIS!C$1:C$500)),5)="CK"),0,IF(CF288&lt;=5000000,CF288*5%,IF(CF288&lt;=10000000,CF288*10%-250000,IF(CF288&lt;=18000000,CF288*15%-750000,IF(CF288&lt;=32000000,CF288*20%-1650000,IF(CF288&lt;=52000000,CF288*25%-3250000,IF(CF288&lt;=80000000,BH288*30%-5850000,CF288*35%-9850000))))))),0)</f>
        <v/>
      </c>
      <c r="CH288">
        <f>IFERROR(IF(OR(INDEX(PIS!P$1:P$500,MATCH(D288,PIS!C$1:C$500))="LT",INDEX(PIS!P$1:P$500,MATCH(D288,PIS!C$1:C$500))="CK"),0,IF(CF288&lt;2000000,0,CF288*10%)),0)</f>
        <v/>
      </c>
      <c r="CI288">
        <f>IFERROR(INDEX(ADJ!$A$1:$BZ$1000,MATCH(PAYROLL!D288,ADJ!A$1:A$500,0),MATCH(PAYROLL!CI$2,ADJ!$2:$2,0)),0)</f>
        <v/>
      </c>
      <c r="CJ288">
        <f>IFERROR(INDEX(ADJ!$A$1:$BZ$1000,MATCH(PAYROLL!D288,ADJ!A$1:A$500,0),MATCH(PAYROLL!CJ$2,ADJ!$2:$2,0)),0)</f>
        <v/>
      </c>
      <c r="CK288">
        <f>IFERROR(INDEX(ADJ!$A$1:$BZ$1000,MATCH(PAYROLL!D288,ADJ!A$1:A$500,0),MATCH(PAYROLL!CK$2,ADJ!$2:$2,0)),0)</f>
        <v/>
      </c>
      <c r="CL288">
        <f>SUM(CG288:CK288)</f>
        <v/>
      </c>
      <c r="CM288">
        <f>ROUND(SUM(CH288:CK288),0)</f>
        <v/>
      </c>
      <c r="CN288">
        <f>IFERROR(INDEX(CSDA!D$1:D$500,MATCH($CN$2,CSDA!C$1:C$500,0))*INDEX(PIS!V$1:V$500,MATCH(D288,PIS!C$1:C$500))+INDEX(ADJ!$A$1:$BZ$1000,MATCH(PAYROLL!D288,ADJ!A$1:A$500,0),MATCH(PAYROLL!CN$2,ADJ!$2:$2,0)),0)</f>
        <v/>
      </c>
      <c r="CO288">
        <f>IFERROR(INDEX(ADJ!$A$1:$BZ$1000,MATCH(PAYROLL!D288,ADJ!A$1:A$500,0),MATCH(PAYROLL!CO$2,ADJ!$2:$2,0)),0)</f>
        <v/>
      </c>
      <c r="CP288">
        <f>IFERROR(INDEX(ADJ!$A$1:$BZ$1000,MATCH(PAYROLL!D288,ADJ!A$1:A$500,0),MATCH(PAYROLL!CP$2,ADJ!$2:$2,0)),0)</f>
        <v/>
      </c>
      <c r="CQ288">
        <f>BP288-CL288-CI288-CM288-CN288-CO288-CP288-CC288</f>
        <v/>
      </c>
      <c r="CR288">
        <f>IFERROR(IF(RIGHT(INDEX(PIS!O$1:O$500,MATCH(D288,PIS!C$1:C$500,0)),5)="Gross",MIN(U288+V288,VLOOKUP("R700",TSC!B:C,2,0)*VLOOKUP("R101",TSC!B:C,2,0))*(VLOOKUP("T711",TSC!B:C,2,0)+VLOOKUP("T712",TSC!B:C,2,0))%,MIN(T288+V288,VLOOKUP("R700",TSC!B:C,2,0)*VLOOKUP("R101",TSC!B:C,2,0))*(VLOOKUP("T711",TSC!B:C,2,0)+VLOOKUP("T712",TSC!B:C,2,0)+VLOOKUP("R701",TSC!B:C,2,0))%),0)</f>
        <v/>
      </c>
      <c r="CS288">
        <f>IFERROR(IF(RIGHT(INDEX(PIS!O$1:O$500,MATCH(D288,PIS!C$1:C$500,0)),5)="Gross",MIN(U288+V288,VLOOKUP("R700",TSC!B:C,2,0)*VLOOKUP("R101",TSC!B:C,2,0))*(VLOOKUP("T714",TSC!B:C,2,0))%,MIN(T288+V288,VLOOKUP("R700",TSC!B:C,2,0)*VLOOKUP("R101",TSC!B:C,2,0))*(VLOOKUP("T704",TSC!B:C,2,0)+VLOOKUP("T714",TSC!B:C,2,0))%),0)</f>
        <v/>
      </c>
      <c r="CT288">
        <f>IFERROR(IF(RIGHT(INDEX(PIS!O$1:O$500,MATCH(D288,PIS!C$1:C$500,0)),5)="Gross",MIN(U288+V288,VLOOKUP("R700",TSC!B:C,2,0)*VLOOKUP("R101",TSC!B:C,2,0))*VLOOKUP("T705",TSC!B:C,2,0)%,MIN(T288+V288,VLOOKUP("R700",TSC!B:C,2,0)*VLOOKUP("R101",TSC!B:C,2,0))*VLOOKUP("T705",TSC!B:C,2,0)%),0)</f>
        <v/>
      </c>
      <c r="CU288">
        <f>IFERROR(IF(RIGHT(INDEX(PIS!O$1:O$500,MATCH(D288,PIS!C$1:C$500,0)),5)="Gross",MIN(U288+V288,VLOOKUP("R700",TSC!B:C,2,0)*VLOOKUP("R101",TSC!B:C,2,0))*(VLOOKUP("T713",TSC!B:C,2,0))%,MIN(T288+V288,VLOOKUP("R700",TSC!B:C,2,0)*VLOOKUP("R101",TSC!B:C,2,0))*(VLOOKUP("T713",TSC!B:C,2,0))%),0)</f>
        <v/>
      </c>
      <c r="CV288">
        <f>IFERROR(INDEX(ADJ!$A$1:$BZ$1000,MATCH(PAYROLL!D288,ADJ!A$1:A$500,0),MATCH(PAYROLL!CV$2,ADJ!$2:$2,0)),0)</f>
        <v/>
      </c>
      <c r="CW288">
        <f>IFERROR(INDEX(ADJ!$A$1:$BZ$1000,MATCH(PAYROLL!D288,ADJ!A$1:A$500,0),MATCH(PAYROLL!CW$2,ADJ!$2:$2,0)),0)</f>
        <v/>
      </c>
      <c r="CX288">
        <f>SUM(CR288:CW288)</f>
        <v/>
      </c>
      <c r="CY288">
        <f>ROUND(IF(CR288&gt;0,T288+V288*VLOOKUP("R202",TSC!$B$1:$C$500,2,0),0),0)</f>
        <v/>
      </c>
      <c r="CZ288">
        <f>IFERROR(INDEX(CSDA!D$1:D$500,MATCH($CZ$2,CSDA!C$1:C$500,0)),0)</f>
        <v/>
      </c>
      <c r="DA288">
        <f>ROUND(T288*0.7%,0)</f>
        <v/>
      </c>
      <c r="DB288">
        <f>ROUND(T288/12,0)</f>
        <v/>
      </c>
      <c r="DC288">
        <f ref="DC288" t="array">IFERROR(INDEX(CSDA!D$1:D$500,MATCH("Trích giữ"&amp;PAYROLL!DC$2,CSDA!A$1:A$500&amp;CSDA!C$1:C$500,0)),0)</f>
        <v/>
      </c>
      <c r="DD288">
        <f ref="DD288" t="array">IFERROR(INDEX(CSDA!D$1:D$500,MATCH("Trích giữ"&amp;PAYROLL!DD$2,CSDA!A$1:A$500&amp;CSDA!C$1:C$500,0)),0)</f>
        <v/>
      </c>
      <c r="DE288">
        <f ref="DE288" t="array">IFERROR(INDEX(CSDA!D$1:D$500,MATCH("Trích giữ"&amp;PAYROLL!DE$2,CSDA!A$1:A$500&amp;CSDA!C$1:C$500,0)),0)</f>
        <v/>
      </c>
      <c r="DF288">
        <f>IFERROR(INDEX(CSDA!D$1:D$500,MATCH(PAYROLL!DF$2,CSDA!C$1:C$500,0)),0)</f>
        <v/>
      </c>
      <c r="DG288">
        <f ref="DG288" t="array">IFERROR(INDEX(CSDA!D$1:D$500,MATCH("Trích giữ"&amp;PAYROLL!DG$2,CSDA!A$1:A$500&amp;CSDA!C$1:C$500,0)),0)</f>
        <v/>
      </c>
      <c r="DH288">
        <f>ROUND(T288/26,0)</f>
        <v/>
      </c>
      <c r="DI288">
        <f ref="DI288" t="array">IFERROR(INDEX(CSDA!D$1:D$500,MATCH("Trích giữ"&amp;PAYROLL!DI$2,CSDA!A$1:A$500&amp;CSDA!C$1:C$500,0)),0)</f>
        <v/>
      </c>
      <c r="DJ288">
        <f>IF(U288=0,T288*21.5%-BL288,0)</f>
        <v/>
      </c>
      <c r="DK288">
        <f ref="DK288" t="array">IFERROR(INDEX(CSDA!D$1:D$500,MATCH("Trích giữ"&amp;PAYROLL!DK$2,CSDA!A$1:A$500&amp;CSDA!C$1:C$500,0)),0)</f>
        <v/>
      </c>
      <c r="DL288">
        <f>IFERROR(INDEX(CSDA!D$1:D$500,MATCH(PAYROLL!DL$2,CSDA!C$1:C$500,0))/12,0)</f>
        <v/>
      </c>
      <c r="DM288">
        <f>SUM(DB288:DL288)</f>
        <v/>
      </c>
      <c r="DN288">
        <f>IFERROR(INDEX(ADJ!$A$1:$BZ$1000,MATCH(PAYROLL!D288,ADJ!A$1:A$500,0),MATCH(PAYROLL!DN$2,ADJ!$2:$2,0)),0)</f>
        <v/>
      </c>
      <c r="DO288">
        <f>IFERROR(SUM(BP288,DM288:DN288,CX288:DA288)-DT288,0)</f>
        <v/>
      </c>
      <c r="DP288">
        <f ref="DP288" t="array">SUM(BW288*IFERROR(INDEX(CSDA!D$1:D$500,MATCH(BW$2,CSDA!C$1:C$500,0)),0)%,CX288*IFERROR(INDEX(CSDA!D$1:D$500,MATCH(CX$2,CSDA!C$1:C$500,0)),0)%,DA288*IFERROR(INDEX(CSDA!D$1:D$500,MATCH(DA$2,CSDA!C$1:C$500,0)),0)%,DB288*IFERROR(INDEX(CSDA!D$1:D$500,MATCH(DB$2,CSDA!C$1:C$500,0)),0)%,DF288*IFERROR(INDEX(CSDA!D$1:D$500,MATCH("Phí dịch vụ"&amp;PAYROLL!DF$2,CSDA!A$1:A$500&amp;CSDA!C$1:C$500,0)),0)%,DC288*IFERROR(INDEX(CSDA!D$1:D$500,MATCH("Phí dịch vụ"&amp;PAYROLL!DC$2,CSDA!A$1:A$500&amp;CSDA!C$1:C$500,0)),0)%,DH288*IFERROR(INDEX(CSDA!D$1:D$500,MATCH("Phí dịch vụ"&amp;PAYROLL!DH$2,CSDA!A$1:A$500&amp;CSDA!C$1:C$500,0)),0)%,DJ288*IFERROR(INDEX(CSDA!D$1:D$500,MATCH("Phí dịch vụ"&amp;PAYROLL!DJ$2,CSDA!A$1:A$500&amp;CSDA!C$1:C$500,0)),0)%,BN288*IFERROR(INDEX(CSDA!D$1:D$500,MATCH(BN$2,CSDA!C$1:C$500,0)),0)%)-BN288*7%</f>
        <v/>
      </c>
      <c r="DQ288">
        <f>IFERROR(INDEX(ADJ!$A$1:$BZ$1000,MATCH(PAYROLL!D288,ADJ!A$1:A$500,0),MATCH(PAYROLL!DQ$2,ADJ!$2:$2,0)),0)</f>
        <v/>
      </c>
      <c r="DR288">
        <f>IFERROR(INDEX(ADJ!$A$1:$BZ$1000,MATCH(PAYROLL!D288,ADJ!A$1:A$500,0),MATCH(PAYROLL!DR$2,ADJ!$2:$2,0)),0)</f>
        <v/>
      </c>
      <c r="DS288">
        <f>SUM(DP288:DR288)</f>
        <v/>
      </c>
      <c r="DT288">
        <f>EK288</f>
        <v/>
      </c>
      <c r="DU288">
        <f>SUM(DO288:DR288)</f>
        <v/>
      </c>
      <c r="DV288">
        <f>ROUND(DU288*0.1,0)</f>
        <v/>
      </c>
      <c r="DW288">
        <f>DU288+DV288</f>
        <v/>
      </c>
      <c r="DZ288">
        <f>IFERROR(INDEX(ADJ!$A$1:$BZ$1000,MATCH(PAYROLL!$D288,ADJ!A$1:A$500,0),MATCH(PAYROLL!DZ$2,ADJ!$2:$2,0)),0)</f>
        <v/>
      </c>
      <c r="EA288">
        <f>IFERROR(INDEX(ADJ!$A$1:$BZ$1000,MATCH(PAYROLL!$D288,ADJ!A$1:A$500,0),MATCH(PAYROLL!EA$2,ADJ!$2:$2,0)),0)</f>
        <v/>
      </c>
      <c r="EB288">
        <f>IFERROR(INDEX(ADJ!$A$1:$BZ$1000,MATCH(PAYROLL!$D288,ADJ!A$1:A$500,0),MATCH(PAYROLL!EB$2,ADJ!$2:$2,0)),0)</f>
        <v/>
      </c>
      <c r="EC288">
        <f>IFERROR(INDEX(ADJ!$A$1:$BZ$1000,MATCH(PAYROLL!$D288,ADJ!A$1:A$500,0),MATCH(PAYROLL!EC$2,ADJ!$2:$2,0)),0)</f>
        <v/>
      </c>
      <c r="ED288">
        <f>IFERROR(INDEX(ADJ!$A$1:$BZ$1000,MATCH(PAYROLL!$D288,ADJ!A$1:A$500,0),MATCH(PAYROLL!ED$2,ADJ!$2:$2,0)),0)</f>
        <v/>
      </c>
      <c r="EE288">
        <f>IFERROR(INDEX(ADJ!$A$1:$BZ$1000,MATCH(PAYROLL!$D288,ADJ!A$1:A$500,0),MATCH(PAYROLL!EE$2,ADJ!$2:$2,0)),0)</f>
        <v/>
      </c>
      <c r="EF288">
        <f>IFERROR(INDEX(ADJ!$A$1:$BZ$1000,MATCH(PAYROLL!$D288,ADJ!A$1:A$500,0),MATCH(PAYROLL!EF$2,ADJ!$2:$2,0)),0)</f>
        <v/>
      </c>
      <c r="EG288">
        <f>IFERROR(INDEX(ADJ!$A$1:$BZ$1000,MATCH(PAYROLL!$D288,ADJ!A$1:A$500,0),MATCH(PAYROLL!EG$2,ADJ!$2:$2,0)),0)</f>
        <v/>
      </c>
      <c r="EH288">
        <f>IFERROR(INDEX(ADJ!$A$1:$BZ$1000,MATCH(PAYROLL!$D288,ADJ!A$1:A$500,0),MATCH(PAYROLL!EH$2,ADJ!$2:$2,0)),0)</f>
        <v/>
      </c>
      <c r="EI288">
        <f>IFERROR(INDEX(ADJ!$A$1:$BZ$1000,MATCH(PAYROLL!D288,ADJ!A$1:A$500,0),MATCH(PAYROLL!EI$2,ADJ!$2:$2,0)),0)</f>
        <v/>
      </c>
      <c r="EJ288">
        <f>IFERROR(INDEX(ADJ!$A$1:$BZ$1000,MATCH(PAYROLL!$D288,ADJ!A$1:A$500,0),MATCH(PAYROLL!EJ$2,ADJ!$2:$2,0)),0)</f>
        <v/>
      </c>
      <c r="EK288">
        <f>SUM(DZ288:EJ288)</f>
        <v/>
      </c>
    </row>
    <row r="289">
      <c r="A289" t="n">
        <v>287</v>
      </c>
      <c r="B289" t="inlineStr">
        <is>
          <t>Lò Thị Nga</t>
        </is>
      </c>
      <c r="D289" t="inlineStr">
        <is>
          <t>159907-01</t>
        </is>
      </c>
      <c r="S289">
        <f>IFERROR(INDEX(PIS!$A$1:$BZ$1000,MATCH($D289,PIS!C$1:C$500,0),MATCH("Lương CB tháng trước",PIS!$1:$1,0)),0)</f>
        <v/>
      </c>
      <c r="T289">
        <f>IFERROR(INDEX(PIS!$A$1:$BZ$1000,MATCH($D289,PIS!C$1:C$500,0),MATCH("Lương CB hiện tại",PIS!$1:$1,0)),0)</f>
        <v/>
      </c>
      <c r="U289">
        <f>IFERROR(INDEX(PIS!$A$1:$BZ$1000,MATCH($D289,PIS!C$1:C$500,0),MATCH("Lương đóng BHBB",PIS!$1:$1,0)),0)</f>
        <v/>
      </c>
      <c r="V289">
        <f>IFERROR(INDEX(PIS!$A$1:$BZ$1000,MATCH($D289,PIS!C$1:C$500,0),MATCH(V$2,PIS!$2:$2,0)),0)</f>
        <v/>
      </c>
      <c r="W289">
        <f>IFERROR(INDEX(PIS!$A$1:$BZ$1000,MATCH($D289,PIS!C$1:C$500,0),MATCH(W$2,PIS!$2:$2,0)),0)</f>
        <v/>
      </c>
      <c r="X289">
        <f>IFERROR(INDEX(PIS!$A$1:$BZ$1000,MATCH($D289,PIS!C$1:C$500,0),MATCH(X$2,PIS!$2:$2,0)),0)</f>
        <v/>
      </c>
      <c r="Y289">
        <f>IFERROR(INDEX(PIS!$A$1:$BZ$1000,MATCH($D289,PIS!C$1:C$500,0),MATCH(Y$2,PIS!$2:$2,0)),0)</f>
        <v/>
      </c>
      <c r="Z289">
        <f>IFERROR(INDEX(PIS!$A$1:$BZ$1000,MATCH($D289,PIS!C$1:C$500,0),MATCH(Z$2,PIS!$2:$2,0)),0)</f>
        <v/>
      </c>
      <c r="AA289">
        <f>IFERROR(INDEX(PIS!$A$1:$BZ$1000,MATCH($D289,PIS!C$1:C$500,0),MATCH(AA$2,PIS!$2:$2,0)),0)</f>
        <v/>
      </c>
      <c r="AB289">
        <f>IFERROR(INDEX(PIS!$A$1:$BZ$1000,MATCH($D289,PIS!C$1:C$500,0),MATCH(AB$2,PIS!$2:$2,0)),0)</f>
        <v/>
      </c>
      <c r="AC289">
        <f>SUM(V289:AB289)</f>
        <v/>
      </c>
      <c r="AD289">
        <f>IFERROR(INDEX(TIMESHEET!$A$1:$AI$5000,MATCH($D289,TIMESHEET!A$1:A$500,0),MATCH("T100",TIMESHEET!$2:$2,0))-2,0)</f>
        <v/>
      </c>
      <c r="AE289">
        <f>IFERROR(INDEX(TIMESHEET!$A$1:$AI$5000,MATCH($D289,TIMESHEET!A$1:A$500,0),MATCH("T202",TIMESHEET!$2:$2,0)),0)</f>
        <v/>
      </c>
      <c r="AF289">
        <f>IFERROR(INDEX(TIMESHEET!$A$1:$AI$5000,MATCH($D289,TIMESHEET!A$1:A$500,0),MATCH("T302",TIMESHEET!$2:$2,0)),0)</f>
        <v/>
      </c>
      <c r="AG289">
        <f>IFERROR(INDEX(TIMESHEET!$A$1:$AI$5000,MATCH($D289,TIMESHEET!A$1:A$500,0),MATCH("T406",TIMESHEET!$2:$2,0)),0)</f>
        <v/>
      </c>
      <c r="AH289">
        <f>AE289+AG289</f>
        <v/>
      </c>
      <c r="AI289">
        <f>IFERROR(INDEX(TIMESHEET!$A$1:$AI$5000,MATCH($D289,TIMESHEET!A$1:A$500,0),MATCH("T701",TIMESHEET!$2:$2,0)),0)</f>
        <v/>
      </c>
      <c r="AJ289">
        <f>IFERROR(INDEX(TIMESHEET!$A$1:$AI$5000,MATCH($D289,TIMESHEET!B$1:B$500,0),MATCH("T320",TIMESHEET!$2:$2,0)),0)</f>
        <v/>
      </c>
      <c r="AK289">
        <f>IFERROR(IF(LEFT(INDEX(PIS!O$1:O$500,MATCH(D289,PIS!C$1:C$500)),1)="M",T289/AD289*SUM(AE289:AG289),T289*AD289),0)</f>
        <v/>
      </c>
      <c r="AL289">
        <f>IFERROR(INDEX(ADJ!$A$1:$BZ$1000,MATCH(PAYROLL!D289,ADJ!A$1:A$500,0),MATCH(PAYROLL!AL$2,ADJ!$2:$2,0)),0)</f>
        <v/>
      </c>
      <c r="AM289">
        <f>SUM(AK289:AL289)</f>
        <v/>
      </c>
      <c r="AN289">
        <f>IFERROR(ROUND(V289/$AD289*$AH289,0),0)</f>
        <v/>
      </c>
      <c r="AO289">
        <f>IFERROR(ROUND(W289/$AD289*$AH289,0),0)</f>
        <v/>
      </c>
      <c r="AP289">
        <f>IFERROR(ROUND(X289/$AD289*$AE289,0),0)</f>
        <v/>
      </c>
      <c r="AQ289">
        <f>IFERROR(ROUND(Y289/$AD289*$AH289,0),0)</f>
        <v/>
      </c>
      <c r="AR289">
        <f>IFERROR(ROUND(Z289/$AD289*$AH289,0),0)</f>
        <v/>
      </c>
      <c r="AS289">
        <f>IFERROR(ROUND(AA289/$AD289*$AH289,0),0)</f>
        <v/>
      </c>
      <c r="AT289">
        <f>IFERROR(IF((AE289+AF289+AG289)&gt;13,AB289,ROUND(AB289/AD289*AH289,0)),0)</f>
        <v/>
      </c>
      <c r="AU289">
        <f>IFERROR(INDEX(ADJ!$A$1:$BZ$1000,MATCH(PAYROLL!D289,ADJ!A$1:A$500,0),MATCH(PAYROLL!AU$2,ADJ!$2:$2,0)),0)</f>
        <v/>
      </c>
      <c r="AV289">
        <f>ROUND(SUM(AN289:AU289),0)</f>
        <v/>
      </c>
      <c r="AW289">
        <f>IFERROR(INDEX(TIMESHEET!$A$1:$AI$5000,MATCH(PAYROLL!D289,TIMESHEET!A$1:A$500,0),MATCH("T620",TIMESHEET!$2:$2,0)),0)</f>
        <v/>
      </c>
      <c r="AX289">
        <f>IFERROR(INDEX(TIMESHEET!$A$1:$AI$5000,MATCH(PAYROLL!D289,TIMESHEET!A$1:A$500,0),MATCH("T601",TIMESHEET!$2:$2,0)),0)</f>
        <v/>
      </c>
      <c r="AY289">
        <f>IFERROR(INDEX(TIMESHEET!$A$1:$AI$5000,MATCH(PAYROLL!D289,TIMESHEET!A$1:A$500,0),MATCH("T602",TIMESHEET!$2:$2,0)),0)</f>
        <v/>
      </c>
      <c r="AZ289">
        <f>IFERROR(INDEX(TIMESHEET!$A$1:$AI$5000,MATCH(PAYROLL!D289,TIMESHEET!A$1:A$500,0),MATCH("T603",TIMESHEET!$2:$2,0)),0)</f>
        <v/>
      </c>
      <c r="BA289">
        <f>IFERROR(INDEX(TIMESHEET!$A$1:$AI$5000,MATCH(PAYROLL!D289,TIMESHEET!A$1:A$500,0),MATCH("T611",TIMESHEET!$2:$2,0)),0)</f>
        <v/>
      </c>
      <c r="BB289">
        <f>IFERROR(INDEX(TIMESHEET!$A$1:$AI$5000,MATCH(PAYROLL!D289,TIMESHEET!A$1:A$500,0),MATCH("T612",TIMESHEET!$2:$2,0)),0)</f>
        <v/>
      </c>
      <c r="BC289">
        <f>IFERROR(INDEX(TIMESHEET!$A$1:$AI$5000,MATCH(PAYROLL!D289,TIMESHEET!A$1:A$500,0),MATCH("T613",TIMESHEET!$2:$2,0)),0)</f>
        <v/>
      </c>
      <c r="BD289">
        <f>IFERROR(INDEX(TIMESHEET!$A$1:$AI$5000,MATCH(PAYROLL!D289,TIMESHEET!A$1:A$500,0),MATCH("T500",TIMESHEET!$2:$2,0)),0)</f>
        <v/>
      </c>
      <c r="BE289">
        <f>IFERROR(IF(LEFT(INDEX(PIS!O$1:O$500,MATCH(D289,PIS!C$1:C$500)),1)="M",T289/AD289/8*(AW289+AX289*1.5+AY289*2+AZ289*3+BA289*2.1+BB289*2.7+BC289*3.9+BD289*0.3),T289/8*(AW289+AX289*1.5+AY289*2+AZ289*3+BA289*2.1+BB289*2.7+BC289*3.9+BD289*0.3)),0)</f>
        <v/>
      </c>
      <c r="BF289">
        <f>IFERROR(INDEX(ADJ!$A$1:$BZ$1000,MATCH(PAYROLL!$D289,ADJ!A$1:A$500,0),MATCH(PAYROLL!BF$2,ADJ!$2:$2,0)),0)</f>
        <v/>
      </c>
      <c r="BG289">
        <f>IFERROR(INDEX(ADJ!$A$1:$BZ$1000,MATCH(PAYROLL!D289,ADJ!A$1:A$500,0),MATCH(PAYROLL!BG$2,ADJ!$2:$2,0)),0)</f>
        <v/>
      </c>
      <c r="BH289">
        <f>IFERROR(INDEX(ADJ!$A$1:$BZ$1000,MATCH(PAYROLL!D289,ADJ!A$1:A$500,0),MATCH(PAYROLL!BH$2,ADJ!$2:$2,0)),0)</f>
        <v/>
      </c>
      <c r="BI289">
        <f>IFERROR(INDEX(ADJ!$A$1:$BZ$1000,MATCH(PAYROLL!D289,ADJ!A$1:A$500,0),MATCH(PAYROLL!BI$2,ADJ!$2:$2,0)),0)</f>
        <v/>
      </c>
      <c r="BJ289">
        <f>IFERROR(INDEX(ADJ!$A$1:$BZ$1000,MATCH(PAYROLL!D289,ADJ!A$1:A$500,0),MATCH(PAYROLL!BJ$2,ADJ!$2:$2,0)),0)</f>
        <v/>
      </c>
      <c r="BK289">
        <f>SUM(BF289:BJ289)</f>
        <v/>
      </c>
      <c r="BL289">
        <f>IFERROR(INDEX(ADJ!$A$1:$BZ$1000,MATCH(PAYROLL!D289,ADJ!A$1:A$500,0),MATCH(PAYROLL!BL$2,ADJ!$2:$2,0)),0)</f>
        <v/>
      </c>
      <c r="BM289">
        <f>IFERROR(INDEX(ADJ!$A$1:$BZ$1000,MATCH(PAYROLL!D289,ADJ!A$1:A$500,0),MATCH(PAYROLL!BM$2,ADJ!$2:$2,0)),0)</f>
        <v/>
      </c>
      <c r="BN289">
        <f>IFERROR(INDEX(ADJ!$A$1:$BZ$1000,MATCH(PAYROLL!D289,ADJ!A$1:A$500,0),MATCH(PAYROLL!BN$2,ADJ!$2:$2,0)),0)</f>
        <v/>
      </c>
      <c r="BO289">
        <f>IFERROR(INDEX(ADJ!$A$1:$BZ$1000,MATCH(PAYROLL!D289,ADJ!A$1:A$500,0),MATCH(PAYROLL!BO$2,ADJ!$2:$2,0)),0)</f>
        <v/>
      </c>
      <c r="BP289">
        <f>SUM(AM289,AV289,BE289,BK289,BL289:BO289)</f>
        <v/>
      </c>
      <c r="BQ289">
        <f>BO289</f>
        <v/>
      </c>
      <c r="BR289">
        <f>IFERROR(ROUND(IF(LEFT(INDEX(PIS!O$1:O$500,MATCH(D289,PIS!C$1:C$500)),1)="D",T289/8*(BD289*0.3),IF(LEFT(INDEX(PIS!O$1:O$500,MATCH(D289,PIS!C$1:C$500)),1)="H",T289*($BD289*0.3),T289/$AD289/8*($BD289*0.3))),0),0)</f>
        <v/>
      </c>
      <c r="BS289">
        <f>IF(AP289&lt;1,0,MIN(AP289,730000))</f>
        <v/>
      </c>
      <c r="BT289">
        <f>IFERROR(ROUND((BE289-SUM(AW289:BC289)*T289/AD289/8),0)-BR289,0)</f>
        <v/>
      </c>
      <c r="BU289">
        <f>AO289</f>
        <v/>
      </c>
      <c r="BV289">
        <f>SUM(BQ289:BU289)</f>
        <v/>
      </c>
      <c r="BW289">
        <f>BP289-BV289</f>
        <v/>
      </c>
      <c r="BX289">
        <f>IFERROR(IF(RIGHT(INDEX(PIS!O$1:O$500,MATCH(D289,PIS!C$1:C$500)),5)="Gross",MIN(U289+V289,VLOOKUP("R700",TSC!B:C,2,0)*VLOOKUP("R101",TSC!B:C,2,0))*VLOOKUP("R701",TSC!B:C,2,0)%,0),0)</f>
        <v/>
      </c>
      <c r="BY289">
        <f>IFERROR(IF(RIGHT(INDEX(PIS!O$1:O$500,MATCH(D289,PIS!C$1:C$500)),5)="Gross",MIN(U289+V289,VLOOKUP("R700",TSC!B:C,2,0)*VLOOKUP("R101",TSC!B:C,2,0))*VLOOKUP("T704",TSC!B:C,2,0)%,0),0)</f>
        <v/>
      </c>
      <c r="BZ289">
        <f>IFERROR(IF(RIGHT(INDEX(PIS!O$1:O$500,MATCH(D289,PIS!C$1:C$500)),5)="Gross",MIN(U289+V289,VLOOKUP("R700",TSC!B:C,2,0)*VLOOKUP("1",TSC!F:G,2,0))*VLOOKUP("T705",TSC!B:C,2,0)%,0),0)</f>
        <v/>
      </c>
      <c r="CA289">
        <f>IFERROR(INDEX(ADJ!$A$1:$BZ$1000,MATCH(PAYROLL!D289,ADJ!A$1:A$500,0),MATCH(PAYROLL!CA$2,ADJ!$2:$2,0)),0)</f>
        <v/>
      </c>
      <c r="CB289">
        <f>IFERROR(INDEX(ADJ!$A$1:$BZ$1000,MATCH(PAYROLL!D289,ADJ!A$1:A$500,0),MATCH(PAYROLL!CB$2,ADJ!$2:$2,0)),0)</f>
        <v/>
      </c>
      <c r="CC289">
        <f>SUM(BX289:CB289)</f>
        <v/>
      </c>
      <c r="CD289">
        <f>IFERROR(INDEX(PIS!$A$1:$BZ$1000,MATCH(PAYROLL!D289,PIS!C$1:C$500,0),MATCH(PAYROLL!CD$1,PIS!$1:$1,0)),0)</f>
        <v/>
      </c>
      <c r="CE289">
        <f>IFERROR(IF(OR(INDEX(PIS!P$1:P$500,MATCH(D289,PIS!C$1:C$500,0))="LT2",INDEX(PIS!P$1:P$500,MATCH(D289,PIS!C$1:C$500,0))="P10"),0,SUM(CC289,CD289*VLOOKUP("R601",TSC!B:C,2,0),VLOOKUP("R602",TSC!B:C,2,0))),0)</f>
        <v/>
      </c>
      <c r="CF289">
        <f>MAX(BW289-CE289,0)</f>
        <v/>
      </c>
      <c r="CG289">
        <f>IFERROR(IF(OR(RIGHT(INDEX(PIS!P$1:P$500,MATCH(D289,PIS!C$1:C$500)),5)="P10",RIGHT(INDEX(PIS!P$1:P$500,MATCH(D289,PIS!C$1:C$500)),5)="CK"),0,IF(CF289&lt;=5000000,CF289*5%,IF(CF289&lt;=10000000,CF289*10%-250000,IF(CF289&lt;=18000000,CF289*15%-750000,IF(CF289&lt;=32000000,CF289*20%-1650000,IF(CF289&lt;=52000000,CF289*25%-3250000,IF(CF289&lt;=80000000,BH289*30%-5850000,CF289*35%-9850000))))))),0)</f>
        <v/>
      </c>
      <c r="CH289">
        <f>IFERROR(IF(OR(INDEX(PIS!P$1:P$500,MATCH(D289,PIS!C$1:C$500))="LT",INDEX(PIS!P$1:P$500,MATCH(D289,PIS!C$1:C$500))="CK"),0,IF(CF289&lt;2000000,0,CF289*10%)),0)</f>
        <v/>
      </c>
      <c r="CI289">
        <f>IFERROR(INDEX(ADJ!$A$1:$BZ$1000,MATCH(PAYROLL!D289,ADJ!A$1:A$500,0),MATCH(PAYROLL!CI$2,ADJ!$2:$2,0)),0)</f>
        <v/>
      </c>
      <c r="CJ289">
        <f>IFERROR(INDEX(ADJ!$A$1:$BZ$1000,MATCH(PAYROLL!D289,ADJ!A$1:A$500,0),MATCH(PAYROLL!CJ$2,ADJ!$2:$2,0)),0)</f>
        <v/>
      </c>
      <c r="CK289">
        <f>IFERROR(INDEX(ADJ!$A$1:$BZ$1000,MATCH(PAYROLL!D289,ADJ!A$1:A$500,0),MATCH(PAYROLL!CK$2,ADJ!$2:$2,0)),0)</f>
        <v/>
      </c>
      <c r="CL289">
        <f>SUM(CG289:CK289)</f>
        <v/>
      </c>
      <c r="CM289">
        <f>ROUND(SUM(CH289:CK289),0)</f>
        <v/>
      </c>
      <c r="CN289">
        <f>IFERROR(INDEX(CSDA!D$1:D$500,MATCH($CN$2,CSDA!C$1:C$500,0))*INDEX(PIS!V$1:V$500,MATCH(D289,PIS!C$1:C$500))+INDEX(ADJ!$A$1:$BZ$1000,MATCH(PAYROLL!D289,ADJ!A$1:A$500,0),MATCH(PAYROLL!CN$2,ADJ!$2:$2,0)),0)</f>
        <v/>
      </c>
      <c r="CO289">
        <f>IFERROR(INDEX(ADJ!$A$1:$BZ$1000,MATCH(PAYROLL!D289,ADJ!A$1:A$500,0),MATCH(PAYROLL!CO$2,ADJ!$2:$2,0)),0)</f>
        <v/>
      </c>
      <c r="CP289">
        <f>IFERROR(INDEX(ADJ!$A$1:$BZ$1000,MATCH(PAYROLL!D289,ADJ!A$1:A$500,0),MATCH(PAYROLL!CP$2,ADJ!$2:$2,0)),0)</f>
        <v/>
      </c>
      <c r="CQ289">
        <f>BP289-CL289-CI289-CM289-CN289-CO289-CP289-CC289</f>
        <v/>
      </c>
      <c r="CR289">
        <f>IFERROR(IF(RIGHT(INDEX(PIS!O$1:O$500,MATCH(D289,PIS!C$1:C$500,0)),5)="Gross",MIN(U289+V289,VLOOKUP("R700",TSC!B:C,2,0)*VLOOKUP("R101",TSC!B:C,2,0))*(VLOOKUP("T711",TSC!B:C,2,0)+VLOOKUP("T712",TSC!B:C,2,0))%,MIN(T289+V289,VLOOKUP("R700",TSC!B:C,2,0)*VLOOKUP("R101",TSC!B:C,2,0))*(VLOOKUP("T711",TSC!B:C,2,0)+VLOOKUP("T712",TSC!B:C,2,0)+VLOOKUP("R701",TSC!B:C,2,0))%),0)</f>
        <v/>
      </c>
      <c r="CS289">
        <f>IFERROR(IF(RIGHT(INDEX(PIS!O$1:O$500,MATCH(D289,PIS!C$1:C$500,0)),5)="Gross",MIN(U289+V289,VLOOKUP("R700",TSC!B:C,2,0)*VLOOKUP("R101",TSC!B:C,2,0))*(VLOOKUP("T714",TSC!B:C,2,0))%,MIN(T289+V289,VLOOKUP("R700",TSC!B:C,2,0)*VLOOKUP("R101",TSC!B:C,2,0))*(VLOOKUP("T704",TSC!B:C,2,0)+VLOOKUP("T714",TSC!B:C,2,0))%),0)</f>
        <v/>
      </c>
      <c r="CT289">
        <f>IFERROR(IF(RIGHT(INDEX(PIS!O$1:O$500,MATCH(D289,PIS!C$1:C$500,0)),5)="Gross",MIN(U289+V289,VLOOKUP("R700",TSC!B:C,2,0)*VLOOKUP("R101",TSC!B:C,2,0))*VLOOKUP("T705",TSC!B:C,2,0)%,MIN(T289+V289,VLOOKUP("R700",TSC!B:C,2,0)*VLOOKUP("R101",TSC!B:C,2,0))*VLOOKUP("T705",TSC!B:C,2,0)%),0)</f>
        <v/>
      </c>
      <c r="CU289">
        <f>IFERROR(IF(RIGHT(INDEX(PIS!O$1:O$500,MATCH(D289,PIS!C$1:C$500,0)),5)="Gross",MIN(U289+V289,VLOOKUP("R700",TSC!B:C,2,0)*VLOOKUP("R101",TSC!B:C,2,0))*(VLOOKUP("T713",TSC!B:C,2,0))%,MIN(T289+V289,VLOOKUP("R700",TSC!B:C,2,0)*VLOOKUP("R101",TSC!B:C,2,0))*(VLOOKUP("T713",TSC!B:C,2,0))%),0)</f>
        <v/>
      </c>
      <c r="CV289">
        <f>IFERROR(INDEX(ADJ!$A$1:$BZ$1000,MATCH(PAYROLL!D289,ADJ!A$1:A$500,0),MATCH(PAYROLL!CV$2,ADJ!$2:$2,0)),0)</f>
        <v/>
      </c>
      <c r="CW289">
        <f>IFERROR(INDEX(ADJ!$A$1:$BZ$1000,MATCH(PAYROLL!D289,ADJ!A$1:A$500,0),MATCH(PAYROLL!CW$2,ADJ!$2:$2,0)),0)</f>
        <v/>
      </c>
      <c r="CX289">
        <f>SUM(CR289:CW289)</f>
        <v/>
      </c>
      <c r="CY289">
        <f>ROUND(IF(CR289&gt;0,T289+V289*VLOOKUP("R202",TSC!$B$1:$C$500,2,0),0),0)</f>
        <v/>
      </c>
      <c r="CZ289">
        <f>IFERROR(INDEX(CSDA!D$1:D$500,MATCH($CZ$2,CSDA!C$1:C$500,0)),0)</f>
        <v/>
      </c>
      <c r="DA289">
        <f>ROUND(T289*0.7%,0)</f>
        <v/>
      </c>
      <c r="DB289">
        <f>ROUND(T289/12,0)</f>
        <v/>
      </c>
      <c r="DC289">
        <f ref="DC289" t="array">IFERROR(INDEX(CSDA!D$1:D$500,MATCH("Trích giữ"&amp;PAYROLL!DC$2,CSDA!A$1:A$500&amp;CSDA!C$1:C$500,0)),0)</f>
        <v/>
      </c>
      <c r="DD289">
        <f ref="DD289" t="array">IFERROR(INDEX(CSDA!D$1:D$500,MATCH("Trích giữ"&amp;PAYROLL!DD$2,CSDA!A$1:A$500&amp;CSDA!C$1:C$500,0)),0)</f>
        <v/>
      </c>
      <c r="DE289">
        <f ref="DE289" t="array">IFERROR(INDEX(CSDA!D$1:D$500,MATCH("Trích giữ"&amp;PAYROLL!DE$2,CSDA!A$1:A$500&amp;CSDA!C$1:C$500,0)),0)</f>
        <v/>
      </c>
      <c r="DF289">
        <f>IFERROR(INDEX(CSDA!D$1:D$500,MATCH(PAYROLL!DF$2,CSDA!C$1:C$500,0)),0)</f>
        <v/>
      </c>
      <c r="DG289">
        <f ref="DG289" t="array">IFERROR(INDEX(CSDA!D$1:D$500,MATCH("Trích giữ"&amp;PAYROLL!DG$2,CSDA!A$1:A$500&amp;CSDA!C$1:C$500,0)),0)</f>
        <v/>
      </c>
      <c r="DH289">
        <f>ROUND(T289/26,0)</f>
        <v/>
      </c>
      <c r="DI289">
        <f ref="DI289" t="array">IFERROR(INDEX(CSDA!D$1:D$500,MATCH("Trích giữ"&amp;PAYROLL!DI$2,CSDA!A$1:A$500&amp;CSDA!C$1:C$500,0)),0)</f>
        <v/>
      </c>
      <c r="DJ289">
        <f>IF(U289=0,T289*21.5%-BL289,0)</f>
        <v/>
      </c>
      <c r="DK289">
        <f ref="DK289" t="array">IFERROR(INDEX(CSDA!D$1:D$500,MATCH("Trích giữ"&amp;PAYROLL!DK$2,CSDA!A$1:A$500&amp;CSDA!C$1:C$500,0)),0)</f>
        <v/>
      </c>
      <c r="DL289">
        <f>IFERROR(INDEX(CSDA!D$1:D$500,MATCH(PAYROLL!DL$2,CSDA!C$1:C$500,0))/12,0)</f>
        <v/>
      </c>
      <c r="DM289">
        <f>SUM(DB289:DL289)</f>
        <v/>
      </c>
      <c r="DN289">
        <f>IFERROR(INDEX(ADJ!$A$1:$BZ$1000,MATCH(PAYROLL!D289,ADJ!A$1:A$500,0),MATCH(PAYROLL!DN$2,ADJ!$2:$2,0)),0)</f>
        <v/>
      </c>
      <c r="DO289">
        <f>IFERROR(SUM(BP289,DM289:DN289,CX289:DA289)-DT289,0)</f>
        <v/>
      </c>
      <c r="DP289">
        <f ref="DP289" t="array">SUM(BW289*IFERROR(INDEX(CSDA!D$1:D$500,MATCH(BW$2,CSDA!C$1:C$500,0)),0)%,CX289*IFERROR(INDEX(CSDA!D$1:D$500,MATCH(CX$2,CSDA!C$1:C$500,0)),0)%,DA289*IFERROR(INDEX(CSDA!D$1:D$500,MATCH(DA$2,CSDA!C$1:C$500,0)),0)%,DB289*IFERROR(INDEX(CSDA!D$1:D$500,MATCH(DB$2,CSDA!C$1:C$500,0)),0)%,DF289*IFERROR(INDEX(CSDA!D$1:D$500,MATCH("Phí dịch vụ"&amp;PAYROLL!DF$2,CSDA!A$1:A$500&amp;CSDA!C$1:C$500,0)),0)%,DC289*IFERROR(INDEX(CSDA!D$1:D$500,MATCH("Phí dịch vụ"&amp;PAYROLL!DC$2,CSDA!A$1:A$500&amp;CSDA!C$1:C$500,0)),0)%,DH289*IFERROR(INDEX(CSDA!D$1:D$500,MATCH("Phí dịch vụ"&amp;PAYROLL!DH$2,CSDA!A$1:A$500&amp;CSDA!C$1:C$500,0)),0)%,DJ289*IFERROR(INDEX(CSDA!D$1:D$500,MATCH("Phí dịch vụ"&amp;PAYROLL!DJ$2,CSDA!A$1:A$500&amp;CSDA!C$1:C$500,0)),0)%,BN289*IFERROR(INDEX(CSDA!D$1:D$500,MATCH(BN$2,CSDA!C$1:C$500,0)),0)%)-BN289*7%</f>
        <v/>
      </c>
      <c r="DQ289">
        <f>IFERROR(INDEX(ADJ!$A$1:$BZ$1000,MATCH(PAYROLL!D289,ADJ!A$1:A$500,0),MATCH(PAYROLL!DQ$2,ADJ!$2:$2,0)),0)</f>
        <v/>
      </c>
      <c r="DR289">
        <f>IFERROR(INDEX(ADJ!$A$1:$BZ$1000,MATCH(PAYROLL!D289,ADJ!A$1:A$500,0),MATCH(PAYROLL!DR$2,ADJ!$2:$2,0)),0)</f>
        <v/>
      </c>
      <c r="DS289">
        <f>SUM(DP289:DR289)</f>
        <v/>
      </c>
      <c r="DT289">
        <f>EK289</f>
        <v/>
      </c>
      <c r="DU289">
        <f>SUM(DO289:DR289)</f>
        <v/>
      </c>
      <c r="DV289">
        <f>ROUND(DU289*0.1,0)</f>
        <v/>
      </c>
      <c r="DW289">
        <f>DU289+DV289</f>
        <v/>
      </c>
      <c r="DZ289">
        <f>IFERROR(INDEX(ADJ!$A$1:$BZ$1000,MATCH(PAYROLL!$D289,ADJ!A$1:A$500,0),MATCH(PAYROLL!DZ$2,ADJ!$2:$2,0)),0)</f>
        <v/>
      </c>
      <c r="EA289">
        <f>IFERROR(INDEX(ADJ!$A$1:$BZ$1000,MATCH(PAYROLL!$D289,ADJ!A$1:A$500,0),MATCH(PAYROLL!EA$2,ADJ!$2:$2,0)),0)</f>
        <v/>
      </c>
      <c r="EB289">
        <f>IFERROR(INDEX(ADJ!$A$1:$BZ$1000,MATCH(PAYROLL!$D289,ADJ!A$1:A$500,0),MATCH(PAYROLL!EB$2,ADJ!$2:$2,0)),0)</f>
        <v/>
      </c>
      <c r="EC289">
        <f>IFERROR(INDEX(ADJ!$A$1:$BZ$1000,MATCH(PAYROLL!$D289,ADJ!A$1:A$500,0),MATCH(PAYROLL!EC$2,ADJ!$2:$2,0)),0)</f>
        <v/>
      </c>
      <c r="ED289">
        <f>IFERROR(INDEX(ADJ!$A$1:$BZ$1000,MATCH(PAYROLL!$D289,ADJ!A$1:A$500,0),MATCH(PAYROLL!ED$2,ADJ!$2:$2,0)),0)</f>
        <v/>
      </c>
      <c r="EE289">
        <f>IFERROR(INDEX(ADJ!$A$1:$BZ$1000,MATCH(PAYROLL!$D289,ADJ!A$1:A$500,0),MATCH(PAYROLL!EE$2,ADJ!$2:$2,0)),0)</f>
        <v/>
      </c>
      <c r="EF289">
        <f>IFERROR(INDEX(ADJ!$A$1:$BZ$1000,MATCH(PAYROLL!$D289,ADJ!A$1:A$500,0),MATCH(PAYROLL!EF$2,ADJ!$2:$2,0)),0)</f>
        <v/>
      </c>
      <c r="EG289">
        <f>IFERROR(INDEX(ADJ!$A$1:$BZ$1000,MATCH(PAYROLL!$D289,ADJ!A$1:A$500,0),MATCH(PAYROLL!EG$2,ADJ!$2:$2,0)),0)</f>
        <v/>
      </c>
      <c r="EH289">
        <f>IFERROR(INDEX(ADJ!$A$1:$BZ$1000,MATCH(PAYROLL!$D289,ADJ!A$1:A$500,0),MATCH(PAYROLL!EH$2,ADJ!$2:$2,0)),0)</f>
        <v/>
      </c>
      <c r="EI289">
        <f>IFERROR(INDEX(ADJ!$A$1:$BZ$1000,MATCH(PAYROLL!D289,ADJ!A$1:A$500,0),MATCH(PAYROLL!EI$2,ADJ!$2:$2,0)),0)</f>
        <v/>
      </c>
      <c r="EJ289">
        <f>IFERROR(INDEX(ADJ!$A$1:$BZ$1000,MATCH(PAYROLL!$D289,ADJ!A$1:A$500,0),MATCH(PAYROLL!EJ$2,ADJ!$2:$2,0)),0)</f>
        <v/>
      </c>
      <c r="EK289">
        <f>SUM(DZ289:EJ289)</f>
        <v/>
      </c>
    </row>
    <row r="290">
      <c r="A290" t="n">
        <v>288</v>
      </c>
      <c r="B290" t="inlineStr">
        <is>
          <t>Lô Thị Hòa</t>
        </is>
      </c>
      <c r="D290" t="inlineStr">
        <is>
          <t>158849-01</t>
        </is>
      </c>
      <c r="S290">
        <f>IFERROR(INDEX(PIS!$A$1:$BZ$1000,MATCH($D290,PIS!C$1:C$500,0),MATCH("Lương CB tháng trước",PIS!$1:$1,0)),0)</f>
        <v/>
      </c>
      <c r="T290">
        <f>IFERROR(INDEX(PIS!$A$1:$BZ$1000,MATCH($D290,PIS!C$1:C$500,0),MATCH("Lương CB hiện tại",PIS!$1:$1,0)),0)</f>
        <v/>
      </c>
      <c r="U290">
        <f>IFERROR(INDEX(PIS!$A$1:$BZ$1000,MATCH($D290,PIS!C$1:C$500,0),MATCH("Lương đóng BHBB",PIS!$1:$1,0)),0)</f>
        <v/>
      </c>
      <c r="V290">
        <f>IFERROR(INDEX(PIS!$A$1:$BZ$1000,MATCH($D290,PIS!C$1:C$500,0),MATCH(V$2,PIS!$2:$2,0)),0)</f>
        <v/>
      </c>
      <c r="W290">
        <f>IFERROR(INDEX(PIS!$A$1:$BZ$1000,MATCH($D290,PIS!C$1:C$500,0),MATCH(W$2,PIS!$2:$2,0)),0)</f>
        <v/>
      </c>
      <c r="X290">
        <f>IFERROR(INDEX(PIS!$A$1:$BZ$1000,MATCH($D290,PIS!C$1:C$500,0),MATCH(X$2,PIS!$2:$2,0)),0)</f>
        <v/>
      </c>
      <c r="Y290">
        <f>IFERROR(INDEX(PIS!$A$1:$BZ$1000,MATCH($D290,PIS!C$1:C$500,0),MATCH(Y$2,PIS!$2:$2,0)),0)</f>
        <v/>
      </c>
      <c r="Z290">
        <f>IFERROR(INDEX(PIS!$A$1:$BZ$1000,MATCH($D290,PIS!C$1:C$500,0),MATCH(Z$2,PIS!$2:$2,0)),0)</f>
        <v/>
      </c>
      <c r="AA290">
        <f>IFERROR(INDEX(PIS!$A$1:$BZ$1000,MATCH($D290,PIS!C$1:C$500,0),MATCH(AA$2,PIS!$2:$2,0)),0)</f>
        <v/>
      </c>
      <c r="AB290">
        <f>IFERROR(INDEX(PIS!$A$1:$BZ$1000,MATCH($D290,PIS!C$1:C$500,0),MATCH(AB$2,PIS!$2:$2,0)),0)</f>
        <v/>
      </c>
      <c r="AC290">
        <f>SUM(V290:AB290)</f>
        <v/>
      </c>
      <c r="AD290">
        <f>IFERROR(INDEX(TIMESHEET!$A$1:$AI$5000,MATCH($D290,TIMESHEET!A$1:A$500,0),MATCH("T100",TIMESHEET!$2:$2,0))-2,0)</f>
        <v/>
      </c>
      <c r="AE290">
        <f>IFERROR(INDEX(TIMESHEET!$A$1:$AI$5000,MATCH($D290,TIMESHEET!A$1:A$500,0),MATCH("T202",TIMESHEET!$2:$2,0)),0)</f>
        <v/>
      </c>
      <c r="AF290">
        <f>IFERROR(INDEX(TIMESHEET!$A$1:$AI$5000,MATCH($D290,TIMESHEET!A$1:A$500,0),MATCH("T302",TIMESHEET!$2:$2,0)),0)</f>
        <v/>
      </c>
      <c r="AG290">
        <f>IFERROR(INDEX(TIMESHEET!$A$1:$AI$5000,MATCH($D290,TIMESHEET!A$1:A$500,0),MATCH("T406",TIMESHEET!$2:$2,0)),0)</f>
        <v/>
      </c>
      <c r="AH290">
        <f>AE290+AG290</f>
        <v/>
      </c>
      <c r="AI290">
        <f>IFERROR(INDEX(TIMESHEET!$A$1:$AI$5000,MATCH($D290,TIMESHEET!A$1:A$500,0),MATCH("T701",TIMESHEET!$2:$2,0)),0)</f>
        <v/>
      </c>
      <c r="AJ290">
        <f>IFERROR(INDEX(TIMESHEET!$A$1:$AI$5000,MATCH($D290,TIMESHEET!B$1:B$500,0),MATCH("T320",TIMESHEET!$2:$2,0)),0)</f>
        <v/>
      </c>
      <c r="AK290">
        <f>IFERROR(IF(LEFT(INDEX(PIS!O$1:O$500,MATCH(D290,PIS!C$1:C$500)),1)="M",T290/AD290*SUM(AE290:AG290),T290*AD290),0)</f>
        <v/>
      </c>
      <c r="AL290">
        <f>IFERROR(INDEX(ADJ!$A$1:$BZ$1000,MATCH(PAYROLL!D290,ADJ!A$1:A$500,0),MATCH(PAYROLL!AL$2,ADJ!$2:$2,0)),0)</f>
        <v/>
      </c>
      <c r="AM290">
        <f>SUM(AK290:AL290)</f>
        <v/>
      </c>
      <c r="AN290">
        <f>IFERROR(ROUND(V290/$AD290*$AH290,0),0)</f>
        <v/>
      </c>
      <c r="AO290">
        <f>IFERROR(ROUND(W290/$AD290*$AH290,0),0)</f>
        <v/>
      </c>
      <c r="AP290">
        <f>IFERROR(ROUND(X290/$AD290*$AE290,0),0)</f>
        <v/>
      </c>
      <c r="AQ290">
        <f>IFERROR(ROUND(Y290/$AD290*$AH290,0),0)</f>
        <v/>
      </c>
      <c r="AR290">
        <f>IFERROR(ROUND(Z290/$AD290*$AH290,0),0)</f>
        <v/>
      </c>
      <c r="AS290">
        <f>IFERROR(ROUND(AA290/$AD290*$AH290,0),0)</f>
        <v/>
      </c>
      <c r="AT290">
        <f>IFERROR(IF((AE290+AF290+AG290)&gt;13,AB290,ROUND(AB290/AD290*AH290,0)),0)</f>
        <v/>
      </c>
      <c r="AU290">
        <f>IFERROR(INDEX(ADJ!$A$1:$BZ$1000,MATCH(PAYROLL!D290,ADJ!A$1:A$500,0),MATCH(PAYROLL!AU$2,ADJ!$2:$2,0)),0)</f>
        <v/>
      </c>
      <c r="AV290">
        <f>ROUND(SUM(AN290:AU290),0)</f>
        <v/>
      </c>
      <c r="AW290">
        <f>IFERROR(INDEX(TIMESHEET!$A$1:$AI$5000,MATCH(PAYROLL!D290,TIMESHEET!A$1:A$500,0),MATCH("T620",TIMESHEET!$2:$2,0)),0)</f>
        <v/>
      </c>
      <c r="AX290">
        <f>IFERROR(INDEX(TIMESHEET!$A$1:$AI$5000,MATCH(PAYROLL!D290,TIMESHEET!A$1:A$500,0),MATCH("T601",TIMESHEET!$2:$2,0)),0)</f>
        <v/>
      </c>
      <c r="AY290">
        <f>IFERROR(INDEX(TIMESHEET!$A$1:$AI$5000,MATCH(PAYROLL!D290,TIMESHEET!A$1:A$500,0),MATCH("T602",TIMESHEET!$2:$2,0)),0)</f>
        <v/>
      </c>
      <c r="AZ290">
        <f>IFERROR(INDEX(TIMESHEET!$A$1:$AI$5000,MATCH(PAYROLL!D290,TIMESHEET!A$1:A$500,0),MATCH("T603",TIMESHEET!$2:$2,0)),0)</f>
        <v/>
      </c>
      <c r="BA290">
        <f>IFERROR(INDEX(TIMESHEET!$A$1:$AI$5000,MATCH(PAYROLL!D290,TIMESHEET!A$1:A$500,0),MATCH("T611",TIMESHEET!$2:$2,0)),0)</f>
        <v/>
      </c>
      <c r="BB290">
        <f>IFERROR(INDEX(TIMESHEET!$A$1:$AI$5000,MATCH(PAYROLL!D290,TIMESHEET!A$1:A$500,0),MATCH("T612",TIMESHEET!$2:$2,0)),0)</f>
        <v/>
      </c>
      <c r="BC290">
        <f>IFERROR(INDEX(TIMESHEET!$A$1:$AI$5000,MATCH(PAYROLL!D290,TIMESHEET!A$1:A$500,0),MATCH("T613",TIMESHEET!$2:$2,0)),0)</f>
        <v/>
      </c>
      <c r="BD290">
        <f>IFERROR(INDEX(TIMESHEET!$A$1:$AI$5000,MATCH(PAYROLL!D290,TIMESHEET!A$1:A$500,0),MATCH("T500",TIMESHEET!$2:$2,0)),0)</f>
        <v/>
      </c>
      <c r="BE290">
        <f>IFERROR(IF(LEFT(INDEX(PIS!O$1:O$500,MATCH(D290,PIS!C$1:C$500)),1)="M",T290/AD290/8*(AW290+AX290*1.5+AY290*2+AZ290*3+BA290*2.1+BB290*2.7+BC290*3.9+BD290*0.3),T290/8*(AW290+AX290*1.5+AY290*2+AZ290*3+BA290*2.1+BB290*2.7+BC290*3.9+BD290*0.3)),0)</f>
        <v/>
      </c>
      <c r="BF290">
        <f>IFERROR(INDEX(ADJ!$A$1:$BZ$1000,MATCH(PAYROLL!$D290,ADJ!A$1:A$500,0),MATCH(PAYROLL!BF$2,ADJ!$2:$2,0)),0)</f>
        <v/>
      </c>
      <c r="BG290">
        <f>IFERROR(INDEX(ADJ!$A$1:$BZ$1000,MATCH(PAYROLL!D290,ADJ!A$1:A$500,0),MATCH(PAYROLL!BG$2,ADJ!$2:$2,0)),0)</f>
        <v/>
      </c>
      <c r="BH290">
        <f>IFERROR(INDEX(ADJ!$A$1:$BZ$1000,MATCH(PAYROLL!D290,ADJ!A$1:A$500,0),MATCH(PAYROLL!BH$2,ADJ!$2:$2,0)),0)</f>
        <v/>
      </c>
      <c r="BI290">
        <f>IFERROR(INDEX(ADJ!$A$1:$BZ$1000,MATCH(PAYROLL!D290,ADJ!A$1:A$500,0),MATCH(PAYROLL!BI$2,ADJ!$2:$2,0)),0)</f>
        <v/>
      </c>
      <c r="BJ290">
        <f>IFERROR(INDEX(ADJ!$A$1:$BZ$1000,MATCH(PAYROLL!D290,ADJ!A$1:A$500,0),MATCH(PAYROLL!BJ$2,ADJ!$2:$2,0)),0)</f>
        <v/>
      </c>
      <c r="BK290">
        <f>SUM(BF290:BJ290)</f>
        <v/>
      </c>
      <c r="BL290">
        <f>IFERROR(INDEX(ADJ!$A$1:$BZ$1000,MATCH(PAYROLL!D290,ADJ!A$1:A$500,0),MATCH(PAYROLL!BL$2,ADJ!$2:$2,0)),0)</f>
        <v/>
      </c>
      <c r="BM290">
        <f>IFERROR(INDEX(ADJ!$A$1:$BZ$1000,MATCH(PAYROLL!D290,ADJ!A$1:A$500,0),MATCH(PAYROLL!BM$2,ADJ!$2:$2,0)),0)</f>
        <v/>
      </c>
      <c r="BN290">
        <f>IFERROR(INDEX(ADJ!$A$1:$BZ$1000,MATCH(PAYROLL!D290,ADJ!A$1:A$500,0),MATCH(PAYROLL!BN$2,ADJ!$2:$2,0)),0)</f>
        <v/>
      </c>
      <c r="BO290">
        <f>IFERROR(INDEX(ADJ!$A$1:$BZ$1000,MATCH(PAYROLL!D290,ADJ!A$1:A$500,0),MATCH(PAYROLL!BO$2,ADJ!$2:$2,0)),0)</f>
        <v/>
      </c>
      <c r="BP290">
        <f>SUM(AM290,AV290,BE290,BK290,BL290:BO290)</f>
        <v/>
      </c>
      <c r="BQ290">
        <f>BO290</f>
        <v/>
      </c>
      <c r="BR290">
        <f>IFERROR(ROUND(IF(LEFT(INDEX(PIS!O$1:O$500,MATCH(D290,PIS!C$1:C$500)),1)="D",T290/8*(BD290*0.3),IF(LEFT(INDEX(PIS!O$1:O$500,MATCH(D290,PIS!C$1:C$500)),1)="H",T290*($BD290*0.3),T290/$AD290/8*($BD290*0.3))),0),0)</f>
        <v/>
      </c>
      <c r="BS290">
        <f>IF(AP290&lt;1,0,MIN(AP290,730000))</f>
        <v/>
      </c>
      <c r="BT290">
        <f>IFERROR(ROUND((BE290-SUM(AW290:BC290)*T290/AD290/8),0)-BR290,0)</f>
        <v/>
      </c>
      <c r="BU290">
        <f>AO290</f>
        <v/>
      </c>
      <c r="BV290">
        <f>SUM(BQ290:BU290)</f>
        <v/>
      </c>
      <c r="BW290">
        <f>BP290-BV290</f>
        <v/>
      </c>
      <c r="BX290">
        <f>IFERROR(IF(RIGHT(INDEX(PIS!O$1:O$500,MATCH(D290,PIS!C$1:C$500)),5)="Gross",MIN(U290+V290,VLOOKUP("R700",TSC!B:C,2,0)*VLOOKUP("R101",TSC!B:C,2,0))*VLOOKUP("R701",TSC!B:C,2,0)%,0),0)</f>
        <v/>
      </c>
      <c r="BY290">
        <f>IFERROR(IF(RIGHT(INDEX(PIS!O$1:O$500,MATCH(D290,PIS!C$1:C$500)),5)="Gross",MIN(U290+V290,VLOOKUP("R700",TSC!B:C,2,0)*VLOOKUP("R101",TSC!B:C,2,0))*VLOOKUP("T704",TSC!B:C,2,0)%,0),0)</f>
        <v/>
      </c>
      <c r="BZ290">
        <f>IFERROR(IF(RIGHT(INDEX(PIS!O$1:O$500,MATCH(D290,PIS!C$1:C$500)),5)="Gross",MIN(U290+V290,VLOOKUP("R700",TSC!B:C,2,0)*VLOOKUP("1",TSC!F:G,2,0))*VLOOKUP("T705",TSC!B:C,2,0)%,0),0)</f>
        <v/>
      </c>
      <c r="CA290">
        <f>IFERROR(INDEX(ADJ!$A$1:$BZ$1000,MATCH(PAYROLL!D290,ADJ!A$1:A$500,0),MATCH(PAYROLL!CA$2,ADJ!$2:$2,0)),0)</f>
        <v/>
      </c>
      <c r="CB290">
        <f>IFERROR(INDEX(ADJ!$A$1:$BZ$1000,MATCH(PAYROLL!D290,ADJ!A$1:A$500,0),MATCH(PAYROLL!CB$2,ADJ!$2:$2,0)),0)</f>
        <v/>
      </c>
      <c r="CC290">
        <f>SUM(BX290:CB290)</f>
        <v/>
      </c>
      <c r="CD290">
        <f>IFERROR(INDEX(PIS!$A$1:$BZ$1000,MATCH(PAYROLL!D290,PIS!C$1:C$500,0),MATCH(PAYROLL!CD$1,PIS!$1:$1,0)),0)</f>
        <v/>
      </c>
      <c r="CE290">
        <f>IFERROR(IF(OR(INDEX(PIS!P$1:P$500,MATCH(D290,PIS!C$1:C$500,0))="LT2",INDEX(PIS!P$1:P$500,MATCH(D290,PIS!C$1:C$500,0))="P10"),0,SUM(CC290,CD290*VLOOKUP("R601",TSC!B:C,2,0),VLOOKUP("R602",TSC!B:C,2,0))),0)</f>
        <v/>
      </c>
      <c r="CF290">
        <f>MAX(BW290-CE290,0)</f>
        <v/>
      </c>
      <c r="CG290">
        <f>IFERROR(IF(OR(RIGHT(INDEX(PIS!P$1:P$500,MATCH(D290,PIS!C$1:C$500)),5)="P10",RIGHT(INDEX(PIS!P$1:P$500,MATCH(D290,PIS!C$1:C$500)),5)="CK"),0,IF(CF290&lt;=5000000,CF290*5%,IF(CF290&lt;=10000000,CF290*10%-250000,IF(CF290&lt;=18000000,CF290*15%-750000,IF(CF290&lt;=32000000,CF290*20%-1650000,IF(CF290&lt;=52000000,CF290*25%-3250000,IF(CF290&lt;=80000000,BH290*30%-5850000,CF290*35%-9850000))))))),0)</f>
        <v/>
      </c>
      <c r="CH290">
        <f>IFERROR(IF(OR(INDEX(PIS!P$1:P$500,MATCH(D290,PIS!C$1:C$500))="LT",INDEX(PIS!P$1:P$500,MATCH(D290,PIS!C$1:C$500))="CK"),0,IF(CF290&lt;2000000,0,CF290*10%)),0)</f>
        <v/>
      </c>
      <c r="CI290">
        <f>IFERROR(INDEX(ADJ!$A$1:$BZ$1000,MATCH(PAYROLL!D290,ADJ!A$1:A$500,0),MATCH(PAYROLL!CI$2,ADJ!$2:$2,0)),0)</f>
        <v/>
      </c>
      <c r="CJ290">
        <f>IFERROR(INDEX(ADJ!$A$1:$BZ$1000,MATCH(PAYROLL!D290,ADJ!A$1:A$500,0),MATCH(PAYROLL!CJ$2,ADJ!$2:$2,0)),0)</f>
        <v/>
      </c>
      <c r="CK290">
        <f>IFERROR(INDEX(ADJ!$A$1:$BZ$1000,MATCH(PAYROLL!D290,ADJ!A$1:A$500,0),MATCH(PAYROLL!CK$2,ADJ!$2:$2,0)),0)</f>
        <v/>
      </c>
      <c r="CL290">
        <f>SUM(CG290:CK290)</f>
        <v/>
      </c>
      <c r="CM290">
        <f>ROUND(SUM(CH290:CK290),0)</f>
        <v/>
      </c>
      <c r="CN290">
        <f>IFERROR(INDEX(CSDA!D$1:D$500,MATCH($CN$2,CSDA!C$1:C$500,0))*INDEX(PIS!V$1:V$500,MATCH(D290,PIS!C$1:C$500))+INDEX(ADJ!$A$1:$BZ$1000,MATCH(PAYROLL!D290,ADJ!A$1:A$500,0),MATCH(PAYROLL!CN$2,ADJ!$2:$2,0)),0)</f>
        <v/>
      </c>
      <c r="CO290">
        <f>IFERROR(INDEX(ADJ!$A$1:$BZ$1000,MATCH(PAYROLL!D290,ADJ!A$1:A$500,0),MATCH(PAYROLL!CO$2,ADJ!$2:$2,0)),0)</f>
        <v/>
      </c>
      <c r="CP290">
        <f>IFERROR(INDEX(ADJ!$A$1:$BZ$1000,MATCH(PAYROLL!D290,ADJ!A$1:A$500,0),MATCH(PAYROLL!CP$2,ADJ!$2:$2,0)),0)</f>
        <v/>
      </c>
      <c r="CQ290">
        <f>BP290-CL290-CI290-CM290-CN290-CO290-CP290-CC290</f>
        <v/>
      </c>
      <c r="CR290">
        <f>IFERROR(IF(RIGHT(INDEX(PIS!O$1:O$500,MATCH(D290,PIS!C$1:C$500,0)),5)="Gross",MIN(U290+V290,VLOOKUP("R700",TSC!B:C,2,0)*VLOOKUP("R101",TSC!B:C,2,0))*(VLOOKUP("T711",TSC!B:C,2,0)+VLOOKUP("T712",TSC!B:C,2,0))%,MIN(T290+V290,VLOOKUP("R700",TSC!B:C,2,0)*VLOOKUP("R101",TSC!B:C,2,0))*(VLOOKUP("T711",TSC!B:C,2,0)+VLOOKUP("T712",TSC!B:C,2,0)+VLOOKUP("R701",TSC!B:C,2,0))%),0)</f>
        <v/>
      </c>
      <c r="CS290">
        <f>IFERROR(IF(RIGHT(INDEX(PIS!O$1:O$500,MATCH(D290,PIS!C$1:C$500,0)),5)="Gross",MIN(U290+V290,VLOOKUP("R700",TSC!B:C,2,0)*VLOOKUP("R101",TSC!B:C,2,0))*(VLOOKUP("T714",TSC!B:C,2,0))%,MIN(T290+V290,VLOOKUP("R700",TSC!B:C,2,0)*VLOOKUP("R101",TSC!B:C,2,0))*(VLOOKUP("T704",TSC!B:C,2,0)+VLOOKUP("T714",TSC!B:C,2,0))%),0)</f>
        <v/>
      </c>
      <c r="CT290">
        <f>IFERROR(IF(RIGHT(INDEX(PIS!O$1:O$500,MATCH(D290,PIS!C$1:C$500,0)),5)="Gross",MIN(U290+V290,VLOOKUP("R700",TSC!B:C,2,0)*VLOOKUP("R101",TSC!B:C,2,0))*VLOOKUP("T705",TSC!B:C,2,0)%,MIN(T290+V290,VLOOKUP("R700",TSC!B:C,2,0)*VLOOKUP("R101",TSC!B:C,2,0))*VLOOKUP("T705",TSC!B:C,2,0)%),0)</f>
        <v/>
      </c>
      <c r="CU290">
        <f>IFERROR(IF(RIGHT(INDEX(PIS!O$1:O$500,MATCH(D290,PIS!C$1:C$500,0)),5)="Gross",MIN(U290+V290,VLOOKUP("R700",TSC!B:C,2,0)*VLOOKUP("R101",TSC!B:C,2,0))*(VLOOKUP("T713",TSC!B:C,2,0))%,MIN(T290+V290,VLOOKUP("R700",TSC!B:C,2,0)*VLOOKUP("R101",TSC!B:C,2,0))*(VLOOKUP("T713",TSC!B:C,2,0))%),0)</f>
        <v/>
      </c>
      <c r="CV290">
        <f>IFERROR(INDEX(ADJ!$A$1:$BZ$1000,MATCH(PAYROLL!D290,ADJ!A$1:A$500,0),MATCH(PAYROLL!CV$2,ADJ!$2:$2,0)),0)</f>
        <v/>
      </c>
      <c r="CW290">
        <f>IFERROR(INDEX(ADJ!$A$1:$BZ$1000,MATCH(PAYROLL!D290,ADJ!A$1:A$500,0),MATCH(PAYROLL!CW$2,ADJ!$2:$2,0)),0)</f>
        <v/>
      </c>
      <c r="CX290">
        <f>SUM(CR290:CW290)</f>
        <v/>
      </c>
      <c r="CY290">
        <f>ROUND(IF(CR290&gt;0,T290+V290*VLOOKUP("R202",TSC!$B$1:$C$500,2,0),0),0)</f>
        <v/>
      </c>
      <c r="CZ290">
        <f>IFERROR(INDEX(CSDA!D$1:D$500,MATCH($CZ$2,CSDA!C$1:C$500,0)),0)</f>
        <v/>
      </c>
      <c r="DA290">
        <f>ROUND(T290*0.7%,0)</f>
        <v/>
      </c>
      <c r="DB290">
        <f>ROUND(T290/12,0)</f>
        <v/>
      </c>
      <c r="DC290">
        <f ref="DC290" t="array">IFERROR(INDEX(CSDA!D$1:D$500,MATCH("Trích giữ"&amp;PAYROLL!DC$2,CSDA!A$1:A$500&amp;CSDA!C$1:C$500,0)),0)</f>
        <v/>
      </c>
      <c r="DD290">
        <f ref="DD290" t="array">IFERROR(INDEX(CSDA!D$1:D$500,MATCH("Trích giữ"&amp;PAYROLL!DD$2,CSDA!A$1:A$500&amp;CSDA!C$1:C$500,0)),0)</f>
        <v/>
      </c>
      <c r="DE290">
        <f ref="DE290" t="array">IFERROR(INDEX(CSDA!D$1:D$500,MATCH("Trích giữ"&amp;PAYROLL!DE$2,CSDA!A$1:A$500&amp;CSDA!C$1:C$500,0)),0)</f>
        <v/>
      </c>
      <c r="DF290">
        <f>IFERROR(INDEX(CSDA!D$1:D$500,MATCH(PAYROLL!DF$2,CSDA!C$1:C$500,0)),0)</f>
        <v/>
      </c>
      <c r="DG290">
        <f ref="DG290" t="array">IFERROR(INDEX(CSDA!D$1:D$500,MATCH("Trích giữ"&amp;PAYROLL!DG$2,CSDA!A$1:A$500&amp;CSDA!C$1:C$500,0)),0)</f>
        <v/>
      </c>
      <c r="DH290">
        <f>ROUND(T290/26,0)</f>
        <v/>
      </c>
      <c r="DI290">
        <f ref="DI290" t="array">IFERROR(INDEX(CSDA!D$1:D$500,MATCH("Trích giữ"&amp;PAYROLL!DI$2,CSDA!A$1:A$500&amp;CSDA!C$1:C$500,0)),0)</f>
        <v/>
      </c>
      <c r="DJ290">
        <f>IF(U290=0,T290*21.5%-BL290,0)</f>
        <v/>
      </c>
      <c r="DK290">
        <f ref="DK290" t="array">IFERROR(INDEX(CSDA!D$1:D$500,MATCH("Trích giữ"&amp;PAYROLL!DK$2,CSDA!A$1:A$500&amp;CSDA!C$1:C$500,0)),0)</f>
        <v/>
      </c>
      <c r="DL290">
        <f>IFERROR(INDEX(CSDA!D$1:D$500,MATCH(PAYROLL!DL$2,CSDA!C$1:C$500,0))/12,0)</f>
        <v/>
      </c>
      <c r="DM290">
        <f>SUM(DB290:DL290)</f>
        <v/>
      </c>
      <c r="DN290">
        <f>IFERROR(INDEX(ADJ!$A$1:$BZ$1000,MATCH(PAYROLL!D290,ADJ!A$1:A$500,0),MATCH(PAYROLL!DN$2,ADJ!$2:$2,0)),0)</f>
        <v/>
      </c>
      <c r="DO290">
        <f>IFERROR(SUM(BP290,DM290:DN290,CX290:DA290)-DT290,0)</f>
        <v/>
      </c>
      <c r="DP290">
        <f ref="DP290" t="array">SUM(BW290*IFERROR(INDEX(CSDA!D$1:D$500,MATCH(BW$2,CSDA!C$1:C$500,0)),0)%,CX290*IFERROR(INDEX(CSDA!D$1:D$500,MATCH(CX$2,CSDA!C$1:C$500,0)),0)%,DA290*IFERROR(INDEX(CSDA!D$1:D$500,MATCH(DA$2,CSDA!C$1:C$500,0)),0)%,DB290*IFERROR(INDEX(CSDA!D$1:D$500,MATCH(DB$2,CSDA!C$1:C$500,0)),0)%,DF290*IFERROR(INDEX(CSDA!D$1:D$500,MATCH("Phí dịch vụ"&amp;PAYROLL!DF$2,CSDA!A$1:A$500&amp;CSDA!C$1:C$500,0)),0)%,DC290*IFERROR(INDEX(CSDA!D$1:D$500,MATCH("Phí dịch vụ"&amp;PAYROLL!DC$2,CSDA!A$1:A$500&amp;CSDA!C$1:C$500,0)),0)%,DH290*IFERROR(INDEX(CSDA!D$1:D$500,MATCH("Phí dịch vụ"&amp;PAYROLL!DH$2,CSDA!A$1:A$500&amp;CSDA!C$1:C$500,0)),0)%,DJ290*IFERROR(INDEX(CSDA!D$1:D$500,MATCH("Phí dịch vụ"&amp;PAYROLL!DJ$2,CSDA!A$1:A$500&amp;CSDA!C$1:C$500,0)),0)%,BN290*IFERROR(INDEX(CSDA!D$1:D$500,MATCH(BN$2,CSDA!C$1:C$500,0)),0)%)-BN290*7%</f>
        <v/>
      </c>
      <c r="DQ290">
        <f>IFERROR(INDEX(ADJ!$A$1:$BZ$1000,MATCH(PAYROLL!D290,ADJ!A$1:A$500,0),MATCH(PAYROLL!DQ$2,ADJ!$2:$2,0)),0)</f>
        <v/>
      </c>
      <c r="DR290">
        <f>IFERROR(INDEX(ADJ!$A$1:$BZ$1000,MATCH(PAYROLL!D290,ADJ!A$1:A$500,0),MATCH(PAYROLL!DR$2,ADJ!$2:$2,0)),0)</f>
        <v/>
      </c>
      <c r="DS290">
        <f>SUM(DP290:DR290)</f>
        <v/>
      </c>
      <c r="DT290">
        <f>EK290</f>
        <v/>
      </c>
      <c r="DU290">
        <f>SUM(DO290:DR290)</f>
        <v/>
      </c>
      <c r="DV290">
        <f>ROUND(DU290*0.1,0)</f>
        <v/>
      </c>
      <c r="DW290">
        <f>DU290+DV290</f>
        <v/>
      </c>
      <c r="DZ290">
        <f>IFERROR(INDEX(ADJ!$A$1:$BZ$1000,MATCH(PAYROLL!$D290,ADJ!A$1:A$500,0),MATCH(PAYROLL!DZ$2,ADJ!$2:$2,0)),0)</f>
        <v/>
      </c>
      <c r="EA290">
        <f>IFERROR(INDEX(ADJ!$A$1:$BZ$1000,MATCH(PAYROLL!$D290,ADJ!A$1:A$500,0),MATCH(PAYROLL!EA$2,ADJ!$2:$2,0)),0)</f>
        <v/>
      </c>
      <c r="EB290">
        <f>IFERROR(INDEX(ADJ!$A$1:$BZ$1000,MATCH(PAYROLL!$D290,ADJ!A$1:A$500,0),MATCH(PAYROLL!EB$2,ADJ!$2:$2,0)),0)</f>
        <v/>
      </c>
      <c r="EC290">
        <f>IFERROR(INDEX(ADJ!$A$1:$BZ$1000,MATCH(PAYROLL!$D290,ADJ!A$1:A$500,0),MATCH(PAYROLL!EC$2,ADJ!$2:$2,0)),0)</f>
        <v/>
      </c>
      <c r="ED290">
        <f>IFERROR(INDEX(ADJ!$A$1:$BZ$1000,MATCH(PAYROLL!$D290,ADJ!A$1:A$500,0),MATCH(PAYROLL!ED$2,ADJ!$2:$2,0)),0)</f>
        <v/>
      </c>
      <c r="EE290">
        <f>IFERROR(INDEX(ADJ!$A$1:$BZ$1000,MATCH(PAYROLL!$D290,ADJ!A$1:A$500,0),MATCH(PAYROLL!EE$2,ADJ!$2:$2,0)),0)</f>
        <v/>
      </c>
      <c r="EF290">
        <f>IFERROR(INDEX(ADJ!$A$1:$BZ$1000,MATCH(PAYROLL!$D290,ADJ!A$1:A$500,0),MATCH(PAYROLL!EF$2,ADJ!$2:$2,0)),0)</f>
        <v/>
      </c>
      <c r="EG290">
        <f>IFERROR(INDEX(ADJ!$A$1:$BZ$1000,MATCH(PAYROLL!$D290,ADJ!A$1:A$500,0),MATCH(PAYROLL!EG$2,ADJ!$2:$2,0)),0)</f>
        <v/>
      </c>
      <c r="EH290">
        <f>IFERROR(INDEX(ADJ!$A$1:$BZ$1000,MATCH(PAYROLL!$D290,ADJ!A$1:A$500,0),MATCH(PAYROLL!EH$2,ADJ!$2:$2,0)),0)</f>
        <v/>
      </c>
      <c r="EI290">
        <f>IFERROR(INDEX(ADJ!$A$1:$BZ$1000,MATCH(PAYROLL!D290,ADJ!A$1:A$500,0),MATCH(PAYROLL!EI$2,ADJ!$2:$2,0)),0)</f>
        <v/>
      </c>
      <c r="EJ290">
        <f>IFERROR(INDEX(ADJ!$A$1:$BZ$1000,MATCH(PAYROLL!$D290,ADJ!A$1:A$500,0),MATCH(PAYROLL!EJ$2,ADJ!$2:$2,0)),0)</f>
        <v/>
      </c>
      <c r="EK290">
        <f>SUM(DZ290:EJ290)</f>
        <v/>
      </c>
    </row>
    <row r="291">
      <c r="A291" t="n">
        <v>289</v>
      </c>
      <c r="B291" t="inlineStr">
        <is>
          <t>Lô Quốc Tuấn</t>
        </is>
      </c>
      <c r="D291" t="inlineStr">
        <is>
          <t>158975-01</t>
        </is>
      </c>
      <c r="S291">
        <f>IFERROR(INDEX(PIS!$A$1:$BZ$1000,MATCH($D291,PIS!C$1:C$500,0),MATCH("Lương CB tháng trước",PIS!$1:$1,0)),0)</f>
        <v/>
      </c>
      <c r="T291">
        <f>IFERROR(INDEX(PIS!$A$1:$BZ$1000,MATCH($D291,PIS!C$1:C$500,0),MATCH("Lương CB hiện tại",PIS!$1:$1,0)),0)</f>
        <v/>
      </c>
      <c r="U291">
        <f>IFERROR(INDEX(PIS!$A$1:$BZ$1000,MATCH($D291,PIS!C$1:C$500,0),MATCH("Lương đóng BHBB",PIS!$1:$1,0)),0)</f>
        <v/>
      </c>
      <c r="V291">
        <f>IFERROR(INDEX(PIS!$A$1:$BZ$1000,MATCH($D291,PIS!C$1:C$500,0),MATCH(V$2,PIS!$2:$2,0)),0)</f>
        <v/>
      </c>
      <c r="W291">
        <f>IFERROR(INDEX(PIS!$A$1:$BZ$1000,MATCH($D291,PIS!C$1:C$500,0),MATCH(W$2,PIS!$2:$2,0)),0)</f>
        <v/>
      </c>
      <c r="X291">
        <f>IFERROR(INDEX(PIS!$A$1:$BZ$1000,MATCH($D291,PIS!C$1:C$500,0),MATCH(X$2,PIS!$2:$2,0)),0)</f>
        <v/>
      </c>
      <c r="Y291">
        <f>IFERROR(INDEX(PIS!$A$1:$BZ$1000,MATCH($D291,PIS!C$1:C$500,0),MATCH(Y$2,PIS!$2:$2,0)),0)</f>
        <v/>
      </c>
      <c r="Z291">
        <f>IFERROR(INDEX(PIS!$A$1:$BZ$1000,MATCH($D291,PIS!C$1:C$500,0),MATCH(Z$2,PIS!$2:$2,0)),0)</f>
        <v/>
      </c>
      <c r="AA291">
        <f>IFERROR(INDEX(PIS!$A$1:$BZ$1000,MATCH($D291,PIS!C$1:C$500,0),MATCH(AA$2,PIS!$2:$2,0)),0)</f>
        <v/>
      </c>
      <c r="AB291">
        <f>IFERROR(INDEX(PIS!$A$1:$BZ$1000,MATCH($D291,PIS!C$1:C$500,0),MATCH(AB$2,PIS!$2:$2,0)),0)</f>
        <v/>
      </c>
      <c r="AC291">
        <f>SUM(V291:AB291)</f>
        <v/>
      </c>
      <c r="AD291">
        <f>IFERROR(INDEX(TIMESHEET!$A$1:$AI$5000,MATCH($D291,TIMESHEET!A$1:A$500,0),MATCH("T100",TIMESHEET!$2:$2,0))-2,0)</f>
        <v/>
      </c>
      <c r="AE291">
        <f>IFERROR(INDEX(TIMESHEET!$A$1:$AI$5000,MATCH($D291,TIMESHEET!A$1:A$500,0),MATCH("T202",TIMESHEET!$2:$2,0)),0)</f>
        <v/>
      </c>
      <c r="AF291">
        <f>IFERROR(INDEX(TIMESHEET!$A$1:$AI$5000,MATCH($D291,TIMESHEET!A$1:A$500,0),MATCH("T302",TIMESHEET!$2:$2,0)),0)</f>
        <v/>
      </c>
      <c r="AG291">
        <f>IFERROR(INDEX(TIMESHEET!$A$1:$AI$5000,MATCH($D291,TIMESHEET!A$1:A$500,0),MATCH("T406",TIMESHEET!$2:$2,0)),0)</f>
        <v/>
      </c>
      <c r="AH291">
        <f>AE291+AG291</f>
        <v/>
      </c>
      <c r="AI291">
        <f>IFERROR(INDEX(TIMESHEET!$A$1:$AI$5000,MATCH($D291,TIMESHEET!A$1:A$500,0),MATCH("T701",TIMESHEET!$2:$2,0)),0)</f>
        <v/>
      </c>
      <c r="AJ291">
        <f>IFERROR(INDEX(TIMESHEET!$A$1:$AI$5000,MATCH($D291,TIMESHEET!B$1:B$500,0),MATCH("T320",TIMESHEET!$2:$2,0)),0)</f>
        <v/>
      </c>
      <c r="AK291">
        <f>IFERROR(IF(LEFT(INDEX(PIS!O$1:O$500,MATCH(D291,PIS!C$1:C$500)),1)="M",T291/AD291*SUM(AE291:AG291),T291*AD291),0)</f>
        <v/>
      </c>
      <c r="AL291">
        <f>IFERROR(INDEX(ADJ!$A$1:$BZ$1000,MATCH(PAYROLL!D291,ADJ!A$1:A$500,0),MATCH(PAYROLL!AL$2,ADJ!$2:$2,0)),0)</f>
        <v/>
      </c>
      <c r="AM291">
        <f>SUM(AK291:AL291)</f>
        <v/>
      </c>
      <c r="AN291">
        <f>IFERROR(ROUND(V291/$AD291*$AH291,0),0)</f>
        <v/>
      </c>
      <c r="AO291">
        <f>IFERROR(ROUND(W291/$AD291*$AH291,0),0)</f>
        <v/>
      </c>
      <c r="AP291">
        <f>IFERROR(ROUND(X291/$AD291*$AE291,0),0)</f>
        <v/>
      </c>
      <c r="AQ291">
        <f>IFERROR(ROUND(Y291/$AD291*$AH291,0),0)</f>
        <v/>
      </c>
      <c r="AR291">
        <f>IFERROR(ROUND(Z291/$AD291*$AH291,0),0)</f>
        <v/>
      </c>
      <c r="AS291">
        <f>IFERROR(ROUND(AA291/$AD291*$AH291,0),0)</f>
        <v/>
      </c>
      <c r="AT291">
        <f>IFERROR(IF((AE291+AF291+AG291)&gt;13,AB291,ROUND(AB291/AD291*AH291,0)),0)</f>
        <v/>
      </c>
      <c r="AU291">
        <f>IFERROR(INDEX(ADJ!$A$1:$BZ$1000,MATCH(PAYROLL!D291,ADJ!A$1:A$500,0),MATCH(PAYROLL!AU$2,ADJ!$2:$2,0)),0)</f>
        <v/>
      </c>
      <c r="AV291">
        <f>ROUND(SUM(AN291:AU291),0)</f>
        <v/>
      </c>
      <c r="AW291">
        <f>IFERROR(INDEX(TIMESHEET!$A$1:$AI$5000,MATCH(PAYROLL!D291,TIMESHEET!A$1:A$500,0),MATCH("T620",TIMESHEET!$2:$2,0)),0)</f>
        <v/>
      </c>
      <c r="AX291">
        <f>IFERROR(INDEX(TIMESHEET!$A$1:$AI$5000,MATCH(PAYROLL!D291,TIMESHEET!A$1:A$500,0),MATCH("T601",TIMESHEET!$2:$2,0)),0)</f>
        <v/>
      </c>
      <c r="AY291">
        <f>IFERROR(INDEX(TIMESHEET!$A$1:$AI$5000,MATCH(PAYROLL!D291,TIMESHEET!A$1:A$500,0),MATCH("T602",TIMESHEET!$2:$2,0)),0)</f>
        <v/>
      </c>
      <c r="AZ291">
        <f>IFERROR(INDEX(TIMESHEET!$A$1:$AI$5000,MATCH(PAYROLL!D291,TIMESHEET!A$1:A$500,0),MATCH("T603",TIMESHEET!$2:$2,0)),0)</f>
        <v/>
      </c>
      <c r="BA291">
        <f>IFERROR(INDEX(TIMESHEET!$A$1:$AI$5000,MATCH(PAYROLL!D291,TIMESHEET!A$1:A$500,0),MATCH("T611",TIMESHEET!$2:$2,0)),0)</f>
        <v/>
      </c>
      <c r="BB291">
        <f>IFERROR(INDEX(TIMESHEET!$A$1:$AI$5000,MATCH(PAYROLL!D291,TIMESHEET!A$1:A$500,0),MATCH("T612",TIMESHEET!$2:$2,0)),0)</f>
        <v/>
      </c>
      <c r="BC291">
        <f>IFERROR(INDEX(TIMESHEET!$A$1:$AI$5000,MATCH(PAYROLL!D291,TIMESHEET!A$1:A$500,0),MATCH("T613",TIMESHEET!$2:$2,0)),0)</f>
        <v/>
      </c>
      <c r="BD291">
        <f>IFERROR(INDEX(TIMESHEET!$A$1:$AI$5000,MATCH(PAYROLL!D291,TIMESHEET!A$1:A$500,0),MATCH("T500",TIMESHEET!$2:$2,0)),0)</f>
        <v/>
      </c>
      <c r="BE291">
        <f>IFERROR(IF(LEFT(INDEX(PIS!O$1:O$500,MATCH(D291,PIS!C$1:C$500)),1)="M",T291/AD291/8*(AW291+AX291*1.5+AY291*2+AZ291*3+BA291*2.1+BB291*2.7+BC291*3.9+BD291*0.3),T291/8*(AW291+AX291*1.5+AY291*2+AZ291*3+BA291*2.1+BB291*2.7+BC291*3.9+BD291*0.3)),0)</f>
        <v/>
      </c>
      <c r="BF291">
        <f>IFERROR(INDEX(ADJ!$A$1:$BZ$1000,MATCH(PAYROLL!$D291,ADJ!A$1:A$500,0),MATCH(PAYROLL!BF$2,ADJ!$2:$2,0)),0)</f>
        <v/>
      </c>
      <c r="BG291">
        <f>IFERROR(INDEX(ADJ!$A$1:$BZ$1000,MATCH(PAYROLL!D291,ADJ!A$1:A$500,0),MATCH(PAYROLL!BG$2,ADJ!$2:$2,0)),0)</f>
        <v/>
      </c>
      <c r="BH291">
        <f>IFERROR(INDEX(ADJ!$A$1:$BZ$1000,MATCH(PAYROLL!D291,ADJ!A$1:A$500,0),MATCH(PAYROLL!BH$2,ADJ!$2:$2,0)),0)</f>
        <v/>
      </c>
      <c r="BI291">
        <f>IFERROR(INDEX(ADJ!$A$1:$BZ$1000,MATCH(PAYROLL!D291,ADJ!A$1:A$500,0),MATCH(PAYROLL!BI$2,ADJ!$2:$2,0)),0)</f>
        <v/>
      </c>
      <c r="BJ291">
        <f>IFERROR(INDEX(ADJ!$A$1:$BZ$1000,MATCH(PAYROLL!D291,ADJ!A$1:A$500,0),MATCH(PAYROLL!BJ$2,ADJ!$2:$2,0)),0)</f>
        <v/>
      </c>
      <c r="BK291">
        <f>SUM(BF291:BJ291)</f>
        <v/>
      </c>
      <c r="BL291">
        <f>IFERROR(INDEX(ADJ!$A$1:$BZ$1000,MATCH(PAYROLL!D291,ADJ!A$1:A$500,0),MATCH(PAYROLL!BL$2,ADJ!$2:$2,0)),0)</f>
        <v/>
      </c>
      <c r="BM291">
        <f>IFERROR(INDEX(ADJ!$A$1:$BZ$1000,MATCH(PAYROLL!D291,ADJ!A$1:A$500,0),MATCH(PAYROLL!BM$2,ADJ!$2:$2,0)),0)</f>
        <v/>
      </c>
      <c r="BN291">
        <f>IFERROR(INDEX(ADJ!$A$1:$BZ$1000,MATCH(PAYROLL!D291,ADJ!A$1:A$500,0),MATCH(PAYROLL!BN$2,ADJ!$2:$2,0)),0)</f>
        <v/>
      </c>
      <c r="BO291">
        <f>IFERROR(INDEX(ADJ!$A$1:$BZ$1000,MATCH(PAYROLL!D291,ADJ!A$1:A$500,0),MATCH(PAYROLL!BO$2,ADJ!$2:$2,0)),0)</f>
        <v/>
      </c>
      <c r="BP291">
        <f>SUM(AM291,AV291,BE291,BK291,BL291:BO291)</f>
        <v/>
      </c>
      <c r="BQ291">
        <f>BO291</f>
        <v/>
      </c>
      <c r="BR291">
        <f>IFERROR(ROUND(IF(LEFT(INDEX(PIS!O$1:O$500,MATCH(D291,PIS!C$1:C$500)),1)="D",T291/8*(BD291*0.3),IF(LEFT(INDEX(PIS!O$1:O$500,MATCH(D291,PIS!C$1:C$500)),1)="H",T291*($BD291*0.3),T291/$AD291/8*($BD291*0.3))),0),0)</f>
        <v/>
      </c>
      <c r="BS291">
        <f>IF(AP291&lt;1,0,MIN(AP291,730000))</f>
        <v/>
      </c>
      <c r="BT291">
        <f>IFERROR(ROUND((BE291-SUM(AW291:BC291)*T291/AD291/8),0)-BR291,0)</f>
        <v/>
      </c>
      <c r="BU291">
        <f>AO291</f>
        <v/>
      </c>
      <c r="BV291">
        <f>SUM(BQ291:BU291)</f>
        <v/>
      </c>
      <c r="BW291">
        <f>BP291-BV291</f>
        <v/>
      </c>
      <c r="BX291">
        <f>IFERROR(IF(RIGHT(INDEX(PIS!O$1:O$500,MATCH(D291,PIS!C$1:C$500)),5)="Gross",MIN(U291+V291,VLOOKUP("R700",TSC!B:C,2,0)*VLOOKUP("R101",TSC!B:C,2,0))*VLOOKUP("R701",TSC!B:C,2,0)%,0),0)</f>
        <v/>
      </c>
      <c r="BY291">
        <f>IFERROR(IF(RIGHT(INDEX(PIS!O$1:O$500,MATCH(D291,PIS!C$1:C$500)),5)="Gross",MIN(U291+V291,VLOOKUP("R700",TSC!B:C,2,0)*VLOOKUP("R101",TSC!B:C,2,0))*VLOOKUP("T704",TSC!B:C,2,0)%,0),0)</f>
        <v/>
      </c>
      <c r="BZ291">
        <f>IFERROR(IF(RIGHT(INDEX(PIS!O$1:O$500,MATCH(D291,PIS!C$1:C$500)),5)="Gross",MIN(U291+V291,VLOOKUP("R700",TSC!B:C,2,0)*VLOOKUP("1",TSC!F:G,2,0))*VLOOKUP("T705",TSC!B:C,2,0)%,0),0)</f>
        <v/>
      </c>
      <c r="CA291">
        <f>IFERROR(INDEX(ADJ!$A$1:$BZ$1000,MATCH(PAYROLL!D291,ADJ!A$1:A$500,0),MATCH(PAYROLL!CA$2,ADJ!$2:$2,0)),0)</f>
        <v/>
      </c>
      <c r="CB291">
        <f>IFERROR(INDEX(ADJ!$A$1:$BZ$1000,MATCH(PAYROLL!D291,ADJ!A$1:A$500,0),MATCH(PAYROLL!CB$2,ADJ!$2:$2,0)),0)</f>
        <v/>
      </c>
      <c r="CC291">
        <f>SUM(BX291:CB291)</f>
        <v/>
      </c>
      <c r="CD291">
        <f>IFERROR(INDEX(PIS!$A$1:$BZ$1000,MATCH(PAYROLL!D291,PIS!C$1:C$500,0),MATCH(PAYROLL!CD$1,PIS!$1:$1,0)),0)</f>
        <v/>
      </c>
      <c r="CE291">
        <f>IFERROR(IF(OR(INDEX(PIS!P$1:P$500,MATCH(D291,PIS!C$1:C$500,0))="LT2",INDEX(PIS!P$1:P$500,MATCH(D291,PIS!C$1:C$500,0))="P10"),0,SUM(CC291,CD291*VLOOKUP("R601",TSC!B:C,2,0),VLOOKUP("R602",TSC!B:C,2,0))),0)</f>
        <v/>
      </c>
      <c r="CF291">
        <f>MAX(BW291-CE291,0)</f>
        <v/>
      </c>
      <c r="CG291">
        <f>IFERROR(IF(OR(RIGHT(INDEX(PIS!P$1:P$500,MATCH(D291,PIS!C$1:C$500)),5)="P10",RIGHT(INDEX(PIS!P$1:P$500,MATCH(D291,PIS!C$1:C$500)),5)="CK"),0,IF(CF291&lt;=5000000,CF291*5%,IF(CF291&lt;=10000000,CF291*10%-250000,IF(CF291&lt;=18000000,CF291*15%-750000,IF(CF291&lt;=32000000,CF291*20%-1650000,IF(CF291&lt;=52000000,CF291*25%-3250000,IF(CF291&lt;=80000000,BH291*30%-5850000,CF291*35%-9850000))))))),0)</f>
        <v/>
      </c>
      <c r="CH291">
        <f>IFERROR(IF(OR(INDEX(PIS!P$1:P$500,MATCH(D291,PIS!C$1:C$500))="LT",INDEX(PIS!P$1:P$500,MATCH(D291,PIS!C$1:C$500))="CK"),0,IF(CF291&lt;2000000,0,CF291*10%)),0)</f>
        <v/>
      </c>
      <c r="CI291">
        <f>IFERROR(INDEX(ADJ!$A$1:$BZ$1000,MATCH(PAYROLL!D291,ADJ!A$1:A$500,0),MATCH(PAYROLL!CI$2,ADJ!$2:$2,0)),0)</f>
        <v/>
      </c>
      <c r="CJ291">
        <f>IFERROR(INDEX(ADJ!$A$1:$BZ$1000,MATCH(PAYROLL!D291,ADJ!A$1:A$500,0),MATCH(PAYROLL!CJ$2,ADJ!$2:$2,0)),0)</f>
        <v/>
      </c>
      <c r="CK291">
        <f>IFERROR(INDEX(ADJ!$A$1:$BZ$1000,MATCH(PAYROLL!D291,ADJ!A$1:A$500,0),MATCH(PAYROLL!CK$2,ADJ!$2:$2,0)),0)</f>
        <v/>
      </c>
      <c r="CL291">
        <f>SUM(CG291:CK291)</f>
        <v/>
      </c>
      <c r="CM291">
        <f>ROUND(SUM(CH291:CK291),0)</f>
        <v/>
      </c>
      <c r="CN291">
        <f>IFERROR(INDEX(CSDA!D$1:D$500,MATCH($CN$2,CSDA!C$1:C$500,0))*INDEX(PIS!V$1:V$500,MATCH(D291,PIS!C$1:C$500))+INDEX(ADJ!$A$1:$BZ$1000,MATCH(PAYROLL!D291,ADJ!A$1:A$500,0),MATCH(PAYROLL!CN$2,ADJ!$2:$2,0)),0)</f>
        <v/>
      </c>
      <c r="CO291">
        <f>IFERROR(INDEX(ADJ!$A$1:$BZ$1000,MATCH(PAYROLL!D291,ADJ!A$1:A$500,0),MATCH(PAYROLL!CO$2,ADJ!$2:$2,0)),0)</f>
        <v/>
      </c>
      <c r="CP291">
        <f>IFERROR(INDEX(ADJ!$A$1:$BZ$1000,MATCH(PAYROLL!D291,ADJ!A$1:A$500,0),MATCH(PAYROLL!CP$2,ADJ!$2:$2,0)),0)</f>
        <v/>
      </c>
      <c r="CQ291">
        <f>BP291-CL291-CI291-CM291-CN291-CO291-CP291-CC291</f>
        <v/>
      </c>
      <c r="CR291">
        <f>IFERROR(IF(RIGHT(INDEX(PIS!O$1:O$500,MATCH(D291,PIS!C$1:C$500,0)),5)="Gross",MIN(U291+V291,VLOOKUP("R700",TSC!B:C,2,0)*VLOOKUP("R101",TSC!B:C,2,0))*(VLOOKUP("T711",TSC!B:C,2,0)+VLOOKUP("T712",TSC!B:C,2,0))%,MIN(T291+V291,VLOOKUP("R700",TSC!B:C,2,0)*VLOOKUP("R101",TSC!B:C,2,0))*(VLOOKUP("T711",TSC!B:C,2,0)+VLOOKUP("T712",TSC!B:C,2,0)+VLOOKUP("R701",TSC!B:C,2,0))%),0)</f>
        <v/>
      </c>
      <c r="CS291">
        <f>IFERROR(IF(RIGHT(INDEX(PIS!O$1:O$500,MATCH(D291,PIS!C$1:C$500,0)),5)="Gross",MIN(U291+V291,VLOOKUP("R700",TSC!B:C,2,0)*VLOOKUP("R101",TSC!B:C,2,0))*(VLOOKUP("T714",TSC!B:C,2,0))%,MIN(T291+V291,VLOOKUP("R700",TSC!B:C,2,0)*VLOOKUP("R101",TSC!B:C,2,0))*(VLOOKUP("T704",TSC!B:C,2,0)+VLOOKUP("T714",TSC!B:C,2,0))%),0)</f>
        <v/>
      </c>
      <c r="CT291">
        <f>IFERROR(IF(RIGHT(INDEX(PIS!O$1:O$500,MATCH(D291,PIS!C$1:C$500,0)),5)="Gross",MIN(U291+V291,VLOOKUP("R700",TSC!B:C,2,0)*VLOOKUP("R101",TSC!B:C,2,0))*VLOOKUP("T705",TSC!B:C,2,0)%,MIN(T291+V291,VLOOKUP("R700",TSC!B:C,2,0)*VLOOKUP("R101",TSC!B:C,2,0))*VLOOKUP("T705",TSC!B:C,2,0)%),0)</f>
        <v/>
      </c>
      <c r="CU291">
        <f>IFERROR(IF(RIGHT(INDEX(PIS!O$1:O$500,MATCH(D291,PIS!C$1:C$500,0)),5)="Gross",MIN(U291+V291,VLOOKUP("R700",TSC!B:C,2,0)*VLOOKUP("R101",TSC!B:C,2,0))*(VLOOKUP("T713",TSC!B:C,2,0))%,MIN(T291+V291,VLOOKUP("R700",TSC!B:C,2,0)*VLOOKUP("R101",TSC!B:C,2,0))*(VLOOKUP("T713",TSC!B:C,2,0))%),0)</f>
        <v/>
      </c>
      <c r="CV291">
        <f>IFERROR(INDEX(ADJ!$A$1:$BZ$1000,MATCH(PAYROLL!D291,ADJ!A$1:A$500,0),MATCH(PAYROLL!CV$2,ADJ!$2:$2,0)),0)</f>
        <v/>
      </c>
      <c r="CW291">
        <f>IFERROR(INDEX(ADJ!$A$1:$BZ$1000,MATCH(PAYROLL!D291,ADJ!A$1:A$500,0),MATCH(PAYROLL!CW$2,ADJ!$2:$2,0)),0)</f>
        <v/>
      </c>
      <c r="CX291">
        <f>SUM(CR291:CW291)</f>
        <v/>
      </c>
      <c r="CY291">
        <f>ROUND(IF(CR291&gt;0,T291+V291*VLOOKUP("R202",TSC!$B$1:$C$500,2,0),0),0)</f>
        <v/>
      </c>
      <c r="CZ291">
        <f>IFERROR(INDEX(CSDA!D$1:D$500,MATCH($CZ$2,CSDA!C$1:C$500,0)),0)</f>
        <v/>
      </c>
      <c r="DA291">
        <f>ROUND(T291*0.7%,0)</f>
        <v/>
      </c>
      <c r="DB291">
        <f>ROUND(T291/12,0)</f>
        <v/>
      </c>
      <c r="DC291">
        <f ref="DC291" t="array">IFERROR(INDEX(CSDA!D$1:D$500,MATCH("Trích giữ"&amp;PAYROLL!DC$2,CSDA!A$1:A$500&amp;CSDA!C$1:C$500,0)),0)</f>
        <v/>
      </c>
      <c r="DD291">
        <f ref="DD291" t="array">IFERROR(INDEX(CSDA!D$1:D$500,MATCH("Trích giữ"&amp;PAYROLL!DD$2,CSDA!A$1:A$500&amp;CSDA!C$1:C$500,0)),0)</f>
        <v/>
      </c>
      <c r="DE291">
        <f ref="DE291" t="array">IFERROR(INDEX(CSDA!D$1:D$500,MATCH("Trích giữ"&amp;PAYROLL!DE$2,CSDA!A$1:A$500&amp;CSDA!C$1:C$500,0)),0)</f>
        <v/>
      </c>
      <c r="DF291">
        <f>IFERROR(INDEX(CSDA!D$1:D$500,MATCH(PAYROLL!DF$2,CSDA!C$1:C$500,0)),0)</f>
        <v/>
      </c>
      <c r="DG291">
        <f ref="DG291" t="array">IFERROR(INDEX(CSDA!D$1:D$500,MATCH("Trích giữ"&amp;PAYROLL!DG$2,CSDA!A$1:A$500&amp;CSDA!C$1:C$500,0)),0)</f>
        <v/>
      </c>
      <c r="DH291">
        <f>ROUND(T291/26,0)</f>
        <v/>
      </c>
      <c r="DI291">
        <f ref="DI291" t="array">IFERROR(INDEX(CSDA!D$1:D$500,MATCH("Trích giữ"&amp;PAYROLL!DI$2,CSDA!A$1:A$500&amp;CSDA!C$1:C$500,0)),0)</f>
        <v/>
      </c>
      <c r="DJ291">
        <f>IF(U291=0,T291*21.5%-BL291,0)</f>
        <v/>
      </c>
      <c r="DK291">
        <f ref="DK291" t="array">IFERROR(INDEX(CSDA!D$1:D$500,MATCH("Trích giữ"&amp;PAYROLL!DK$2,CSDA!A$1:A$500&amp;CSDA!C$1:C$500,0)),0)</f>
        <v/>
      </c>
      <c r="DL291">
        <f>IFERROR(INDEX(CSDA!D$1:D$500,MATCH(PAYROLL!DL$2,CSDA!C$1:C$500,0))/12,0)</f>
        <v/>
      </c>
      <c r="DM291">
        <f>SUM(DB291:DL291)</f>
        <v/>
      </c>
      <c r="DN291">
        <f>IFERROR(INDEX(ADJ!$A$1:$BZ$1000,MATCH(PAYROLL!D291,ADJ!A$1:A$500,0),MATCH(PAYROLL!DN$2,ADJ!$2:$2,0)),0)</f>
        <v/>
      </c>
      <c r="DO291">
        <f>IFERROR(SUM(BP291,DM291:DN291,CX291:DA291)-DT291,0)</f>
        <v/>
      </c>
      <c r="DP291">
        <f ref="DP291" t="array">SUM(BW291*IFERROR(INDEX(CSDA!D$1:D$500,MATCH(BW$2,CSDA!C$1:C$500,0)),0)%,CX291*IFERROR(INDEX(CSDA!D$1:D$500,MATCH(CX$2,CSDA!C$1:C$500,0)),0)%,DA291*IFERROR(INDEX(CSDA!D$1:D$500,MATCH(DA$2,CSDA!C$1:C$500,0)),0)%,DB291*IFERROR(INDEX(CSDA!D$1:D$500,MATCH(DB$2,CSDA!C$1:C$500,0)),0)%,DF291*IFERROR(INDEX(CSDA!D$1:D$500,MATCH("Phí dịch vụ"&amp;PAYROLL!DF$2,CSDA!A$1:A$500&amp;CSDA!C$1:C$500,0)),0)%,DC291*IFERROR(INDEX(CSDA!D$1:D$500,MATCH("Phí dịch vụ"&amp;PAYROLL!DC$2,CSDA!A$1:A$500&amp;CSDA!C$1:C$500,0)),0)%,DH291*IFERROR(INDEX(CSDA!D$1:D$500,MATCH("Phí dịch vụ"&amp;PAYROLL!DH$2,CSDA!A$1:A$500&amp;CSDA!C$1:C$500,0)),0)%,DJ291*IFERROR(INDEX(CSDA!D$1:D$500,MATCH("Phí dịch vụ"&amp;PAYROLL!DJ$2,CSDA!A$1:A$500&amp;CSDA!C$1:C$500,0)),0)%,BN291*IFERROR(INDEX(CSDA!D$1:D$500,MATCH(BN$2,CSDA!C$1:C$500,0)),0)%)-BN291*7%</f>
        <v/>
      </c>
      <c r="DQ291">
        <f>IFERROR(INDEX(ADJ!$A$1:$BZ$1000,MATCH(PAYROLL!D291,ADJ!A$1:A$500,0),MATCH(PAYROLL!DQ$2,ADJ!$2:$2,0)),0)</f>
        <v/>
      </c>
      <c r="DR291">
        <f>IFERROR(INDEX(ADJ!$A$1:$BZ$1000,MATCH(PAYROLL!D291,ADJ!A$1:A$500,0),MATCH(PAYROLL!DR$2,ADJ!$2:$2,0)),0)</f>
        <v/>
      </c>
      <c r="DS291">
        <f>SUM(DP291:DR291)</f>
        <v/>
      </c>
      <c r="DT291">
        <f>EK291</f>
        <v/>
      </c>
      <c r="DU291">
        <f>SUM(DO291:DR291)</f>
        <v/>
      </c>
      <c r="DV291">
        <f>ROUND(DU291*0.1,0)</f>
        <v/>
      </c>
      <c r="DW291">
        <f>DU291+DV291</f>
        <v/>
      </c>
      <c r="DZ291">
        <f>IFERROR(INDEX(ADJ!$A$1:$BZ$1000,MATCH(PAYROLL!$D291,ADJ!A$1:A$500,0),MATCH(PAYROLL!DZ$2,ADJ!$2:$2,0)),0)</f>
        <v/>
      </c>
      <c r="EA291">
        <f>IFERROR(INDEX(ADJ!$A$1:$BZ$1000,MATCH(PAYROLL!$D291,ADJ!A$1:A$500,0),MATCH(PAYROLL!EA$2,ADJ!$2:$2,0)),0)</f>
        <v/>
      </c>
      <c r="EB291">
        <f>IFERROR(INDEX(ADJ!$A$1:$BZ$1000,MATCH(PAYROLL!$D291,ADJ!A$1:A$500,0),MATCH(PAYROLL!EB$2,ADJ!$2:$2,0)),0)</f>
        <v/>
      </c>
      <c r="EC291">
        <f>IFERROR(INDEX(ADJ!$A$1:$BZ$1000,MATCH(PAYROLL!$D291,ADJ!A$1:A$500,0),MATCH(PAYROLL!EC$2,ADJ!$2:$2,0)),0)</f>
        <v/>
      </c>
      <c r="ED291">
        <f>IFERROR(INDEX(ADJ!$A$1:$BZ$1000,MATCH(PAYROLL!$D291,ADJ!A$1:A$500,0),MATCH(PAYROLL!ED$2,ADJ!$2:$2,0)),0)</f>
        <v/>
      </c>
      <c r="EE291">
        <f>IFERROR(INDEX(ADJ!$A$1:$BZ$1000,MATCH(PAYROLL!$D291,ADJ!A$1:A$500,0),MATCH(PAYROLL!EE$2,ADJ!$2:$2,0)),0)</f>
        <v/>
      </c>
      <c r="EF291">
        <f>IFERROR(INDEX(ADJ!$A$1:$BZ$1000,MATCH(PAYROLL!$D291,ADJ!A$1:A$500,0),MATCH(PAYROLL!EF$2,ADJ!$2:$2,0)),0)</f>
        <v/>
      </c>
      <c r="EG291">
        <f>IFERROR(INDEX(ADJ!$A$1:$BZ$1000,MATCH(PAYROLL!$D291,ADJ!A$1:A$500,0),MATCH(PAYROLL!EG$2,ADJ!$2:$2,0)),0)</f>
        <v/>
      </c>
      <c r="EH291">
        <f>IFERROR(INDEX(ADJ!$A$1:$BZ$1000,MATCH(PAYROLL!$D291,ADJ!A$1:A$500,0),MATCH(PAYROLL!EH$2,ADJ!$2:$2,0)),0)</f>
        <v/>
      </c>
      <c r="EI291">
        <f>IFERROR(INDEX(ADJ!$A$1:$BZ$1000,MATCH(PAYROLL!D291,ADJ!A$1:A$500,0),MATCH(PAYROLL!EI$2,ADJ!$2:$2,0)),0)</f>
        <v/>
      </c>
      <c r="EJ291">
        <f>IFERROR(INDEX(ADJ!$A$1:$BZ$1000,MATCH(PAYROLL!$D291,ADJ!A$1:A$500,0),MATCH(PAYROLL!EJ$2,ADJ!$2:$2,0)),0)</f>
        <v/>
      </c>
      <c r="EK291">
        <f>SUM(DZ291:EJ291)</f>
        <v/>
      </c>
    </row>
    <row r="292">
      <c r="A292" t="n">
        <v>290</v>
      </c>
      <c r="B292" t="inlineStr">
        <is>
          <t>Lô Nhật Duy</t>
        </is>
      </c>
      <c r="D292" t="inlineStr">
        <is>
          <t>159043-01</t>
        </is>
      </c>
      <c r="S292">
        <f>IFERROR(INDEX(PIS!$A$1:$BZ$1000,MATCH($D292,PIS!C$1:C$500,0),MATCH("Lương CB tháng trước",PIS!$1:$1,0)),0)</f>
        <v/>
      </c>
      <c r="T292">
        <f>IFERROR(INDEX(PIS!$A$1:$BZ$1000,MATCH($D292,PIS!C$1:C$500,0),MATCH("Lương CB hiện tại",PIS!$1:$1,0)),0)</f>
        <v/>
      </c>
      <c r="U292">
        <f>IFERROR(INDEX(PIS!$A$1:$BZ$1000,MATCH($D292,PIS!C$1:C$500,0),MATCH("Lương đóng BHBB",PIS!$1:$1,0)),0)</f>
        <v/>
      </c>
      <c r="V292">
        <f>IFERROR(INDEX(PIS!$A$1:$BZ$1000,MATCH($D292,PIS!C$1:C$500,0),MATCH(V$2,PIS!$2:$2,0)),0)</f>
        <v/>
      </c>
      <c r="W292">
        <f>IFERROR(INDEX(PIS!$A$1:$BZ$1000,MATCH($D292,PIS!C$1:C$500,0),MATCH(W$2,PIS!$2:$2,0)),0)</f>
        <v/>
      </c>
      <c r="X292">
        <f>IFERROR(INDEX(PIS!$A$1:$BZ$1000,MATCH($D292,PIS!C$1:C$500,0),MATCH(X$2,PIS!$2:$2,0)),0)</f>
        <v/>
      </c>
      <c r="Y292">
        <f>IFERROR(INDEX(PIS!$A$1:$BZ$1000,MATCH($D292,PIS!C$1:C$500,0),MATCH(Y$2,PIS!$2:$2,0)),0)</f>
        <v/>
      </c>
      <c r="Z292">
        <f>IFERROR(INDEX(PIS!$A$1:$BZ$1000,MATCH($D292,PIS!C$1:C$500,0),MATCH(Z$2,PIS!$2:$2,0)),0)</f>
        <v/>
      </c>
      <c r="AA292">
        <f>IFERROR(INDEX(PIS!$A$1:$BZ$1000,MATCH($D292,PIS!C$1:C$500,0),MATCH(AA$2,PIS!$2:$2,0)),0)</f>
        <v/>
      </c>
      <c r="AB292">
        <f>IFERROR(INDEX(PIS!$A$1:$BZ$1000,MATCH($D292,PIS!C$1:C$500,0),MATCH(AB$2,PIS!$2:$2,0)),0)</f>
        <v/>
      </c>
      <c r="AC292">
        <f>SUM(V292:AB292)</f>
        <v/>
      </c>
      <c r="AD292">
        <f>IFERROR(INDEX(TIMESHEET!$A$1:$AI$5000,MATCH($D292,TIMESHEET!A$1:A$500,0),MATCH("T100",TIMESHEET!$2:$2,0))-2,0)</f>
        <v/>
      </c>
      <c r="AE292">
        <f>IFERROR(INDEX(TIMESHEET!$A$1:$AI$5000,MATCH($D292,TIMESHEET!A$1:A$500,0),MATCH("T202",TIMESHEET!$2:$2,0)),0)</f>
        <v/>
      </c>
      <c r="AF292">
        <f>IFERROR(INDEX(TIMESHEET!$A$1:$AI$5000,MATCH($D292,TIMESHEET!A$1:A$500,0),MATCH("T302",TIMESHEET!$2:$2,0)),0)</f>
        <v/>
      </c>
      <c r="AG292">
        <f>IFERROR(INDEX(TIMESHEET!$A$1:$AI$5000,MATCH($D292,TIMESHEET!A$1:A$500,0),MATCH("T406",TIMESHEET!$2:$2,0)),0)</f>
        <v/>
      </c>
      <c r="AH292">
        <f>AE292+AG292</f>
        <v/>
      </c>
      <c r="AI292">
        <f>IFERROR(INDEX(TIMESHEET!$A$1:$AI$5000,MATCH($D292,TIMESHEET!A$1:A$500,0),MATCH("T701",TIMESHEET!$2:$2,0)),0)</f>
        <v/>
      </c>
      <c r="AJ292">
        <f>IFERROR(INDEX(TIMESHEET!$A$1:$AI$5000,MATCH($D292,TIMESHEET!B$1:B$500,0),MATCH("T320",TIMESHEET!$2:$2,0)),0)</f>
        <v/>
      </c>
      <c r="AK292">
        <f>IFERROR(IF(LEFT(INDEX(PIS!O$1:O$500,MATCH(D292,PIS!C$1:C$500)),1)="M",T292/AD292*SUM(AE292:AG292),T292*AD292),0)</f>
        <v/>
      </c>
      <c r="AL292">
        <f>IFERROR(INDEX(ADJ!$A$1:$BZ$1000,MATCH(PAYROLL!D292,ADJ!A$1:A$500,0),MATCH(PAYROLL!AL$2,ADJ!$2:$2,0)),0)</f>
        <v/>
      </c>
      <c r="AM292">
        <f>SUM(AK292:AL292)</f>
        <v/>
      </c>
      <c r="AN292">
        <f>IFERROR(ROUND(V292/$AD292*$AH292,0),0)</f>
        <v/>
      </c>
      <c r="AO292">
        <f>IFERROR(ROUND(W292/$AD292*$AH292,0),0)</f>
        <v/>
      </c>
      <c r="AP292">
        <f>IFERROR(ROUND(X292/$AD292*$AE292,0),0)</f>
        <v/>
      </c>
      <c r="AQ292">
        <f>IFERROR(ROUND(Y292/$AD292*$AH292,0),0)</f>
        <v/>
      </c>
      <c r="AR292">
        <f>IFERROR(ROUND(Z292/$AD292*$AH292,0),0)</f>
        <v/>
      </c>
      <c r="AS292">
        <f>IFERROR(ROUND(AA292/$AD292*$AH292,0),0)</f>
        <v/>
      </c>
      <c r="AT292">
        <f>IFERROR(IF((AE292+AF292+AG292)&gt;13,AB292,ROUND(AB292/AD292*AH292,0)),0)</f>
        <v/>
      </c>
      <c r="AU292">
        <f>IFERROR(INDEX(ADJ!$A$1:$BZ$1000,MATCH(PAYROLL!D292,ADJ!A$1:A$500,0),MATCH(PAYROLL!AU$2,ADJ!$2:$2,0)),0)</f>
        <v/>
      </c>
      <c r="AV292">
        <f>ROUND(SUM(AN292:AU292),0)</f>
        <v/>
      </c>
      <c r="AW292">
        <f>IFERROR(INDEX(TIMESHEET!$A$1:$AI$5000,MATCH(PAYROLL!D292,TIMESHEET!A$1:A$500,0),MATCH("T620",TIMESHEET!$2:$2,0)),0)</f>
        <v/>
      </c>
      <c r="AX292">
        <f>IFERROR(INDEX(TIMESHEET!$A$1:$AI$5000,MATCH(PAYROLL!D292,TIMESHEET!A$1:A$500,0),MATCH("T601",TIMESHEET!$2:$2,0)),0)</f>
        <v/>
      </c>
      <c r="AY292">
        <f>IFERROR(INDEX(TIMESHEET!$A$1:$AI$5000,MATCH(PAYROLL!D292,TIMESHEET!A$1:A$500,0),MATCH("T602",TIMESHEET!$2:$2,0)),0)</f>
        <v/>
      </c>
      <c r="AZ292">
        <f>IFERROR(INDEX(TIMESHEET!$A$1:$AI$5000,MATCH(PAYROLL!D292,TIMESHEET!A$1:A$500,0),MATCH("T603",TIMESHEET!$2:$2,0)),0)</f>
        <v/>
      </c>
      <c r="BA292">
        <f>IFERROR(INDEX(TIMESHEET!$A$1:$AI$5000,MATCH(PAYROLL!D292,TIMESHEET!A$1:A$500,0),MATCH("T611",TIMESHEET!$2:$2,0)),0)</f>
        <v/>
      </c>
      <c r="BB292">
        <f>IFERROR(INDEX(TIMESHEET!$A$1:$AI$5000,MATCH(PAYROLL!D292,TIMESHEET!A$1:A$500,0),MATCH("T612",TIMESHEET!$2:$2,0)),0)</f>
        <v/>
      </c>
      <c r="BC292">
        <f>IFERROR(INDEX(TIMESHEET!$A$1:$AI$5000,MATCH(PAYROLL!D292,TIMESHEET!A$1:A$500,0),MATCH("T613",TIMESHEET!$2:$2,0)),0)</f>
        <v/>
      </c>
      <c r="BD292">
        <f>IFERROR(INDEX(TIMESHEET!$A$1:$AI$5000,MATCH(PAYROLL!D292,TIMESHEET!A$1:A$500,0),MATCH("T500",TIMESHEET!$2:$2,0)),0)</f>
        <v/>
      </c>
      <c r="BE292">
        <f>IFERROR(IF(LEFT(INDEX(PIS!O$1:O$500,MATCH(D292,PIS!C$1:C$500)),1)="M",T292/AD292/8*(AW292+AX292*1.5+AY292*2+AZ292*3+BA292*2.1+BB292*2.7+BC292*3.9+BD292*0.3),T292/8*(AW292+AX292*1.5+AY292*2+AZ292*3+BA292*2.1+BB292*2.7+BC292*3.9+BD292*0.3)),0)</f>
        <v/>
      </c>
      <c r="BF292">
        <f>IFERROR(INDEX(ADJ!$A$1:$BZ$1000,MATCH(PAYROLL!$D292,ADJ!A$1:A$500,0),MATCH(PAYROLL!BF$2,ADJ!$2:$2,0)),0)</f>
        <v/>
      </c>
      <c r="BG292">
        <f>IFERROR(INDEX(ADJ!$A$1:$BZ$1000,MATCH(PAYROLL!D292,ADJ!A$1:A$500,0),MATCH(PAYROLL!BG$2,ADJ!$2:$2,0)),0)</f>
        <v/>
      </c>
      <c r="BH292">
        <f>IFERROR(INDEX(ADJ!$A$1:$BZ$1000,MATCH(PAYROLL!D292,ADJ!A$1:A$500,0),MATCH(PAYROLL!BH$2,ADJ!$2:$2,0)),0)</f>
        <v/>
      </c>
      <c r="BI292">
        <f>IFERROR(INDEX(ADJ!$A$1:$BZ$1000,MATCH(PAYROLL!D292,ADJ!A$1:A$500,0),MATCH(PAYROLL!BI$2,ADJ!$2:$2,0)),0)</f>
        <v/>
      </c>
      <c r="BJ292">
        <f>IFERROR(INDEX(ADJ!$A$1:$BZ$1000,MATCH(PAYROLL!D292,ADJ!A$1:A$500,0),MATCH(PAYROLL!BJ$2,ADJ!$2:$2,0)),0)</f>
        <v/>
      </c>
      <c r="BK292">
        <f>SUM(BF292:BJ292)</f>
        <v/>
      </c>
      <c r="BL292">
        <f>IFERROR(INDEX(ADJ!$A$1:$BZ$1000,MATCH(PAYROLL!D292,ADJ!A$1:A$500,0),MATCH(PAYROLL!BL$2,ADJ!$2:$2,0)),0)</f>
        <v/>
      </c>
      <c r="BM292">
        <f>IFERROR(INDEX(ADJ!$A$1:$BZ$1000,MATCH(PAYROLL!D292,ADJ!A$1:A$500,0),MATCH(PAYROLL!BM$2,ADJ!$2:$2,0)),0)</f>
        <v/>
      </c>
      <c r="BN292">
        <f>IFERROR(INDEX(ADJ!$A$1:$BZ$1000,MATCH(PAYROLL!D292,ADJ!A$1:A$500,0),MATCH(PAYROLL!BN$2,ADJ!$2:$2,0)),0)</f>
        <v/>
      </c>
      <c r="BO292">
        <f>IFERROR(INDEX(ADJ!$A$1:$BZ$1000,MATCH(PAYROLL!D292,ADJ!A$1:A$500,0),MATCH(PAYROLL!BO$2,ADJ!$2:$2,0)),0)</f>
        <v/>
      </c>
      <c r="BP292">
        <f>SUM(AM292,AV292,BE292,BK292,BL292:BO292)</f>
        <v/>
      </c>
      <c r="BQ292">
        <f>BO292</f>
        <v/>
      </c>
      <c r="BR292">
        <f>IFERROR(ROUND(IF(LEFT(INDEX(PIS!O$1:O$500,MATCH(D292,PIS!C$1:C$500)),1)="D",T292/8*(BD292*0.3),IF(LEFT(INDEX(PIS!O$1:O$500,MATCH(D292,PIS!C$1:C$500)),1)="H",T292*($BD292*0.3),T292/$AD292/8*($BD292*0.3))),0),0)</f>
        <v/>
      </c>
      <c r="BS292">
        <f>IF(AP292&lt;1,0,MIN(AP292,730000))</f>
        <v/>
      </c>
      <c r="BT292">
        <f>IFERROR(ROUND((BE292-SUM(AW292:BC292)*T292/AD292/8),0)-BR292,0)</f>
        <v/>
      </c>
      <c r="BU292">
        <f>AO292</f>
        <v/>
      </c>
      <c r="BV292">
        <f>SUM(BQ292:BU292)</f>
        <v/>
      </c>
      <c r="BW292">
        <f>BP292-BV292</f>
        <v/>
      </c>
      <c r="BX292">
        <f>IFERROR(IF(RIGHT(INDEX(PIS!O$1:O$500,MATCH(D292,PIS!C$1:C$500)),5)="Gross",MIN(U292+V292,VLOOKUP("R700",TSC!B:C,2,0)*VLOOKUP("R101",TSC!B:C,2,0))*VLOOKUP("R701",TSC!B:C,2,0)%,0),0)</f>
        <v/>
      </c>
      <c r="BY292">
        <f>IFERROR(IF(RIGHT(INDEX(PIS!O$1:O$500,MATCH(D292,PIS!C$1:C$500)),5)="Gross",MIN(U292+V292,VLOOKUP("R700",TSC!B:C,2,0)*VLOOKUP("R101",TSC!B:C,2,0))*VLOOKUP("T704",TSC!B:C,2,0)%,0),0)</f>
        <v/>
      </c>
      <c r="BZ292">
        <f>IFERROR(IF(RIGHT(INDEX(PIS!O$1:O$500,MATCH(D292,PIS!C$1:C$500)),5)="Gross",MIN(U292+V292,VLOOKUP("R700",TSC!B:C,2,0)*VLOOKUP("1",TSC!F:G,2,0))*VLOOKUP("T705",TSC!B:C,2,0)%,0),0)</f>
        <v/>
      </c>
      <c r="CA292">
        <f>IFERROR(INDEX(ADJ!$A$1:$BZ$1000,MATCH(PAYROLL!D292,ADJ!A$1:A$500,0),MATCH(PAYROLL!CA$2,ADJ!$2:$2,0)),0)</f>
        <v/>
      </c>
      <c r="CB292">
        <f>IFERROR(INDEX(ADJ!$A$1:$BZ$1000,MATCH(PAYROLL!D292,ADJ!A$1:A$500,0),MATCH(PAYROLL!CB$2,ADJ!$2:$2,0)),0)</f>
        <v/>
      </c>
      <c r="CC292">
        <f>SUM(BX292:CB292)</f>
        <v/>
      </c>
      <c r="CD292">
        <f>IFERROR(INDEX(PIS!$A$1:$BZ$1000,MATCH(PAYROLL!D292,PIS!C$1:C$500,0),MATCH(PAYROLL!CD$1,PIS!$1:$1,0)),0)</f>
        <v/>
      </c>
      <c r="CE292">
        <f>IFERROR(IF(OR(INDEX(PIS!P$1:P$500,MATCH(D292,PIS!C$1:C$500,0))="LT2",INDEX(PIS!P$1:P$500,MATCH(D292,PIS!C$1:C$500,0))="P10"),0,SUM(CC292,CD292*VLOOKUP("R601",TSC!B:C,2,0),VLOOKUP("R602",TSC!B:C,2,0))),0)</f>
        <v/>
      </c>
      <c r="CF292">
        <f>MAX(BW292-CE292,0)</f>
        <v/>
      </c>
      <c r="CG292">
        <f>IFERROR(IF(OR(RIGHT(INDEX(PIS!P$1:P$500,MATCH(D292,PIS!C$1:C$500)),5)="P10",RIGHT(INDEX(PIS!P$1:P$500,MATCH(D292,PIS!C$1:C$500)),5)="CK"),0,IF(CF292&lt;=5000000,CF292*5%,IF(CF292&lt;=10000000,CF292*10%-250000,IF(CF292&lt;=18000000,CF292*15%-750000,IF(CF292&lt;=32000000,CF292*20%-1650000,IF(CF292&lt;=52000000,CF292*25%-3250000,IF(CF292&lt;=80000000,BH292*30%-5850000,CF292*35%-9850000))))))),0)</f>
        <v/>
      </c>
      <c r="CH292">
        <f>IFERROR(IF(OR(INDEX(PIS!P$1:P$500,MATCH(D292,PIS!C$1:C$500))="LT",INDEX(PIS!P$1:P$500,MATCH(D292,PIS!C$1:C$500))="CK"),0,IF(CF292&lt;2000000,0,CF292*10%)),0)</f>
        <v/>
      </c>
      <c r="CI292">
        <f>IFERROR(INDEX(ADJ!$A$1:$BZ$1000,MATCH(PAYROLL!D292,ADJ!A$1:A$500,0),MATCH(PAYROLL!CI$2,ADJ!$2:$2,0)),0)</f>
        <v/>
      </c>
      <c r="CJ292">
        <f>IFERROR(INDEX(ADJ!$A$1:$BZ$1000,MATCH(PAYROLL!D292,ADJ!A$1:A$500,0),MATCH(PAYROLL!CJ$2,ADJ!$2:$2,0)),0)</f>
        <v/>
      </c>
      <c r="CK292">
        <f>IFERROR(INDEX(ADJ!$A$1:$BZ$1000,MATCH(PAYROLL!D292,ADJ!A$1:A$500,0),MATCH(PAYROLL!CK$2,ADJ!$2:$2,0)),0)</f>
        <v/>
      </c>
      <c r="CL292">
        <f>SUM(CG292:CK292)</f>
        <v/>
      </c>
      <c r="CM292">
        <f>ROUND(SUM(CH292:CK292),0)</f>
        <v/>
      </c>
      <c r="CN292">
        <f>IFERROR(INDEX(CSDA!D$1:D$500,MATCH($CN$2,CSDA!C$1:C$500,0))*INDEX(PIS!V$1:V$500,MATCH(D292,PIS!C$1:C$500))+INDEX(ADJ!$A$1:$BZ$1000,MATCH(PAYROLL!D292,ADJ!A$1:A$500,0),MATCH(PAYROLL!CN$2,ADJ!$2:$2,0)),0)</f>
        <v/>
      </c>
      <c r="CO292">
        <f>IFERROR(INDEX(ADJ!$A$1:$BZ$1000,MATCH(PAYROLL!D292,ADJ!A$1:A$500,0),MATCH(PAYROLL!CO$2,ADJ!$2:$2,0)),0)</f>
        <v/>
      </c>
      <c r="CP292">
        <f>IFERROR(INDEX(ADJ!$A$1:$BZ$1000,MATCH(PAYROLL!D292,ADJ!A$1:A$500,0),MATCH(PAYROLL!CP$2,ADJ!$2:$2,0)),0)</f>
        <v/>
      </c>
      <c r="CQ292">
        <f>BP292-CL292-CI292-CM292-CN292-CO292-CP292-CC292</f>
        <v/>
      </c>
      <c r="CR292">
        <f>IFERROR(IF(RIGHT(INDEX(PIS!O$1:O$500,MATCH(D292,PIS!C$1:C$500,0)),5)="Gross",MIN(U292+V292,VLOOKUP("R700",TSC!B:C,2,0)*VLOOKUP("R101",TSC!B:C,2,0))*(VLOOKUP("T711",TSC!B:C,2,0)+VLOOKUP("T712",TSC!B:C,2,0))%,MIN(T292+V292,VLOOKUP("R700",TSC!B:C,2,0)*VLOOKUP("R101",TSC!B:C,2,0))*(VLOOKUP("T711",TSC!B:C,2,0)+VLOOKUP("T712",TSC!B:C,2,0)+VLOOKUP("R701",TSC!B:C,2,0))%),0)</f>
        <v/>
      </c>
      <c r="CS292">
        <f>IFERROR(IF(RIGHT(INDEX(PIS!O$1:O$500,MATCH(D292,PIS!C$1:C$500,0)),5)="Gross",MIN(U292+V292,VLOOKUP("R700",TSC!B:C,2,0)*VLOOKUP("R101",TSC!B:C,2,0))*(VLOOKUP("T714",TSC!B:C,2,0))%,MIN(T292+V292,VLOOKUP("R700",TSC!B:C,2,0)*VLOOKUP("R101",TSC!B:C,2,0))*(VLOOKUP("T704",TSC!B:C,2,0)+VLOOKUP("T714",TSC!B:C,2,0))%),0)</f>
        <v/>
      </c>
      <c r="CT292">
        <f>IFERROR(IF(RIGHT(INDEX(PIS!O$1:O$500,MATCH(D292,PIS!C$1:C$500,0)),5)="Gross",MIN(U292+V292,VLOOKUP("R700",TSC!B:C,2,0)*VLOOKUP("R101",TSC!B:C,2,0))*VLOOKUP("T705",TSC!B:C,2,0)%,MIN(T292+V292,VLOOKUP("R700",TSC!B:C,2,0)*VLOOKUP("R101",TSC!B:C,2,0))*VLOOKUP("T705",TSC!B:C,2,0)%),0)</f>
        <v/>
      </c>
      <c r="CU292">
        <f>IFERROR(IF(RIGHT(INDEX(PIS!O$1:O$500,MATCH(D292,PIS!C$1:C$500,0)),5)="Gross",MIN(U292+V292,VLOOKUP("R700",TSC!B:C,2,0)*VLOOKUP("R101",TSC!B:C,2,0))*(VLOOKUP("T713",TSC!B:C,2,0))%,MIN(T292+V292,VLOOKUP("R700",TSC!B:C,2,0)*VLOOKUP("R101",TSC!B:C,2,0))*(VLOOKUP("T713",TSC!B:C,2,0))%),0)</f>
        <v/>
      </c>
      <c r="CV292">
        <f>IFERROR(INDEX(ADJ!$A$1:$BZ$1000,MATCH(PAYROLL!D292,ADJ!A$1:A$500,0),MATCH(PAYROLL!CV$2,ADJ!$2:$2,0)),0)</f>
        <v/>
      </c>
      <c r="CW292">
        <f>IFERROR(INDEX(ADJ!$A$1:$BZ$1000,MATCH(PAYROLL!D292,ADJ!A$1:A$500,0),MATCH(PAYROLL!CW$2,ADJ!$2:$2,0)),0)</f>
        <v/>
      </c>
      <c r="CX292">
        <f>SUM(CR292:CW292)</f>
        <v/>
      </c>
      <c r="CY292">
        <f>ROUND(IF(CR292&gt;0,T292+V292*VLOOKUP("R202",TSC!$B$1:$C$500,2,0),0),0)</f>
        <v/>
      </c>
      <c r="CZ292">
        <f>IFERROR(INDEX(CSDA!D$1:D$500,MATCH($CZ$2,CSDA!C$1:C$500,0)),0)</f>
        <v/>
      </c>
      <c r="DA292">
        <f>ROUND(T292*0.7%,0)</f>
        <v/>
      </c>
      <c r="DB292">
        <f>ROUND(T292/12,0)</f>
        <v/>
      </c>
      <c r="DC292">
        <f ref="DC292" t="array">IFERROR(INDEX(CSDA!D$1:D$500,MATCH("Trích giữ"&amp;PAYROLL!DC$2,CSDA!A$1:A$500&amp;CSDA!C$1:C$500,0)),0)</f>
        <v/>
      </c>
      <c r="DD292">
        <f ref="DD292" t="array">IFERROR(INDEX(CSDA!D$1:D$500,MATCH("Trích giữ"&amp;PAYROLL!DD$2,CSDA!A$1:A$500&amp;CSDA!C$1:C$500,0)),0)</f>
        <v/>
      </c>
      <c r="DE292">
        <f ref="DE292" t="array">IFERROR(INDEX(CSDA!D$1:D$500,MATCH("Trích giữ"&amp;PAYROLL!DE$2,CSDA!A$1:A$500&amp;CSDA!C$1:C$500,0)),0)</f>
        <v/>
      </c>
      <c r="DF292">
        <f>IFERROR(INDEX(CSDA!D$1:D$500,MATCH(PAYROLL!DF$2,CSDA!C$1:C$500,0)),0)</f>
        <v/>
      </c>
      <c r="DG292">
        <f ref="DG292" t="array">IFERROR(INDEX(CSDA!D$1:D$500,MATCH("Trích giữ"&amp;PAYROLL!DG$2,CSDA!A$1:A$500&amp;CSDA!C$1:C$500,0)),0)</f>
        <v/>
      </c>
      <c r="DH292">
        <f>ROUND(T292/26,0)</f>
        <v/>
      </c>
      <c r="DI292">
        <f ref="DI292" t="array">IFERROR(INDEX(CSDA!D$1:D$500,MATCH("Trích giữ"&amp;PAYROLL!DI$2,CSDA!A$1:A$500&amp;CSDA!C$1:C$500,0)),0)</f>
        <v/>
      </c>
      <c r="DJ292">
        <f>IF(U292=0,T292*21.5%-BL292,0)</f>
        <v/>
      </c>
      <c r="DK292">
        <f ref="DK292" t="array">IFERROR(INDEX(CSDA!D$1:D$500,MATCH("Trích giữ"&amp;PAYROLL!DK$2,CSDA!A$1:A$500&amp;CSDA!C$1:C$500,0)),0)</f>
        <v/>
      </c>
      <c r="DL292">
        <f>IFERROR(INDEX(CSDA!D$1:D$500,MATCH(PAYROLL!DL$2,CSDA!C$1:C$500,0))/12,0)</f>
        <v/>
      </c>
      <c r="DM292">
        <f>SUM(DB292:DL292)</f>
        <v/>
      </c>
      <c r="DN292">
        <f>IFERROR(INDEX(ADJ!$A$1:$BZ$1000,MATCH(PAYROLL!D292,ADJ!A$1:A$500,0),MATCH(PAYROLL!DN$2,ADJ!$2:$2,0)),0)</f>
        <v/>
      </c>
      <c r="DO292">
        <f>IFERROR(SUM(BP292,DM292:DN292,CX292:DA292)-DT292,0)</f>
        <v/>
      </c>
      <c r="DP292">
        <f ref="DP292" t="array">SUM(BW292*IFERROR(INDEX(CSDA!D$1:D$500,MATCH(BW$2,CSDA!C$1:C$500,0)),0)%,CX292*IFERROR(INDEX(CSDA!D$1:D$500,MATCH(CX$2,CSDA!C$1:C$500,0)),0)%,DA292*IFERROR(INDEX(CSDA!D$1:D$500,MATCH(DA$2,CSDA!C$1:C$500,0)),0)%,DB292*IFERROR(INDEX(CSDA!D$1:D$500,MATCH(DB$2,CSDA!C$1:C$500,0)),0)%,DF292*IFERROR(INDEX(CSDA!D$1:D$500,MATCH("Phí dịch vụ"&amp;PAYROLL!DF$2,CSDA!A$1:A$500&amp;CSDA!C$1:C$500,0)),0)%,DC292*IFERROR(INDEX(CSDA!D$1:D$500,MATCH("Phí dịch vụ"&amp;PAYROLL!DC$2,CSDA!A$1:A$500&amp;CSDA!C$1:C$500,0)),0)%,DH292*IFERROR(INDEX(CSDA!D$1:D$500,MATCH("Phí dịch vụ"&amp;PAYROLL!DH$2,CSDA!A$1:A$500&amp;CSDA!C$1:C$500,0)),0)%,DJ292*IFERROR(INDEX(CSDA!D$1:D$500,MATCH("Phí dịch vụ"&amp;PAYROLL!DJ$2,CSDA!A$1:A$500&amp;CSDA!C$1:C$500,0)),0)%,BN292*IFERROR(INDEX(CSDA!D$1:D$500,MATCH(BN$2,CSDA!C$1:C$500,0)),0)%)-BN292*7%</f>
        <v/>
      </c>
      <c r="DQ292">
        <f>IFERROR(INDEX(ADJ!$A$1:$BZ$1000,MATCH(PAYROLL!D292,ADJ!A$1:A$500,0),MATCH(PAYROLL!DQ$2,ADJ!$2:$2,0)),0)</f>
        <v/>
      </c>
      <c r="DR292">
        <f>IFERROR(INDEX(ADJ!$A$1:$BZ$1000,MATCH(PAYROLL!D292,ADJ!A$1:A$500,0),MATCH(PAYROLL!DR$2,ADJ!$2:$2,0)),0)</f>
        <v/>
      </c>
      <c r="DS292">
        <f>SUM(DP292:DR292)</f>
        <v/>
      </c>
      <c r="DT292">
        <f>EK292</f>
        <v/>
      </c>
      <c r="DU292">
        <f>SUM(DO292:DR292)</f>
        <v/>
      </c>
      <c r="DV292">
        <f>ROUND(DU292*0.1,0)</f>
        <v/>
      </c>
      <c r="DW292">
        <f>DU292+DV292</f>
        <v/>
      </c>
      <c r="DZ292">
        <f>IFERROR(INDEX(ADJ!$A$1:$BZ$1000,MATCH(PAYROLL!$D292,ADJ!A$1:A$500,0),MATCH(PAYROLL!DZ$2,ADJ!$2:$2,0)),0)</f>
        <v/>
      </c>
      <c r="EA292">
        <f>IFERROR(INDEX(ADJ!$A$1:$BZ$1000,MATCH(PAYROLL!$D292,ADJ!A$1:A$500,0),MATCH(PAYROLL!EA$2,ADJ!$2:$2,0)),0)</f>
        <v/>
      </c>
      <c r="EB292">
        <f>IFERROR(INDEX(ADJ!$A$1:$BZ$1000,MATCH(PAYROLL!$D292,ADJ!A$1:A$500,0),MATCH(PAYROLL!EB$2,ADJ!$2:$2,0)),0)</f>
        <v/>
      </c>
      <c r="EC292">
        <f>IFERROR(INDEX(ADJ!$A$1:$BZ$1000,MATCH(PAYROLL!$D292,ADJ!A$1:A$500,0),MATCH(PAYROLL!EC$2,ADJ!$2:$2,0)),0)</f>
        <v/>
      </c>
      <c r="ED292">
        <f>IFERROR(INDEX(ADJ!$A$1:$BZ$1000,MATCH(PAYROLL!$D292,ADJ!A$1:A$500,0),MATCH(PAYROLL!ED$2,ADJ!$2:$2,0)),0)</f>
        <v/>
      </c>
      <c r="EE292">
        <f>IFERROR(INDEX(ADJ!$A$1:$BZ$1000,MATCH(PAYROLL!$D292,ADJ!A$1:A$500,0),MATCH(PAYROLL!EE$2,ADJ!$2:$2,0)),0)</f>
        <v/>
      </c>
      <c r="EF292">
        <f>IFERROR(INDEX(ADJ!$A$1:$BZ$1000,MATCH(PAYROLL!$D292,ADJ!A$1:A$500,0),MATCH(PAYROLL!EF$2,ADJ!$2:$2,0)),0)</f>
        <v/>
      </c>
      <c r="EG292">
        <f>IFERROR(INDEX(ADJ!$A$1:$BZ$1000,MATCH(PAYROLL!$D292,ADJ!A$1:A$500,0),MATCH(PAYROLL!EG$2,ADJ!$2:$2,0)),0)</f>
        <v/>
      </c>
      <c r="EH292">
        <f>IFERROR(INDEX(ADJ!$A$1:$BZ$1000,MATCH(PAYROLL!$D292,ADJ!A$1:A$500,0),MATCH(PAYROLL!EH$2,ADJ!$2:$2,0)),0)</f>
        <v/>
      </c>
      <c r="EI292">
        <f>IFERROR(INDEX(ADJ!$A$1:$BZ$1000,MATCH(PAYROLL!D292,ADJ!A$1:A$500,0),MATCH(PAYROLL!EI$2,ADJ!$2:$2,0)),0)</f>
        <v/>
      </c>
      <c r="EJ292">
        <f>IFERROR(INDEX(ADJ!$A$1:$BZ$1000,MATCH(PAYROLL!$D292,ADJ!A$1:A$500,0),MATCH(PAYROLL!EJ$2,ADJ!$2:$2,0)),0)</f>
        <v/>
      </c>
      <c r="EK292">
        <f>SUM(DZ292:EJ292)</f>
        <v/>
      </c>
    </row>
    <row r="293">
      <c r="A293" t="n">
        <v>291</v>
      </c>
      <c r="B293" t="inlineStr">
        <is>
          <t>Lô Minh Họa</t>
        </is>
      </c>
      <c r="D293" t="inlineStr">
        <is>
          <t>158845-01</t>
        </is>
      </c>
      <c r="S293">
        <f>IFERROR(INDEX(PIS!$A$1:$BZ$1000,MATCH($D293,PIS!C$1:C$500,0),MATCH("Lương CB tháng trước",PIS!$1:$1,0)),0)</f>
        <v/>
      </c>
      <c r="T293">
        <f>IFERROR(INDEX(PIS!$A$1:$BZ$1000,MATCH($D293,PIS!C$1:C$500,0),MATCH("Lương CB hiện tại",PIS!$1:$1,0)),0)</f>
        <v/>
      </c>
      <c r="U293">
        <f>IFERROR(INDEX(PIS!$A$1:$BZ$1000,MATCH($D293,PIS!C$1:C$500,0),MATCH("Lương đóng BHBB",PIS!$1:$1,0)),0)</f>
        <v/>
      </c>
      <c r="V293">
        <f>IFERROR(INDEX(PIS!$A$1:$BZ$1000,MATCH($D293,PIS!C$1:C$500,0),MATCH(V$2,PIS!$2:$2,0)),0)</f>
        <v/>
      </c>
      <c r="W293">
        <f>IFERROR(INDEX(PIS!$A$1:$BZ$1000,MATCH($D293,PIS!C$1:C$500,0),MATCH(W$2,PIS!$2:$2,0)),0)</f>
        <v/>
      </c>
      <c r="X293">
        <f>IFERROR(INDEX(PIS!$A$1:$BZ$1000,MATCH($D293,PIS!C$1:C$500,0),MATCH(X$2,PIS!$2:$2,0)),0)</f>
        <v/>
      </c>
      <c r="Y293">
        <f>IFERROR(INDEX(PIS!$A$1:$BZ$1000,MATCH($D293,PIS!C$1:C$500,0),MATCH(Y$2,PIS!$2:$2,0)),0)</f>
        <v/>
      </c>
      <c r="Z293">
        <f>IFERROR(INDEX(PIS!$A$1:$BZ$1000,MATCH($D293,PIS!C$1:C$500,0),MATCH(Z$2,PIS!$2:$2,0)),0)</f>
        <v/>
      </c>
      <c r="AA293">
        <f>IFERROR(INDEX(PIS!$A$1:$BZ$1000,MATCH($D293,PIS!C$1:C$500,0),MATCH(AA$2,PIS!$2:$2,0)),0)</f>
        <v/>
      </c>
      <c r="AB293">
        <f>IFERROR(INDEX(PIS!$A$1:$BZ$1000,MATCH($D293,PIS!C$1:C$500,0),MATCH(AB$2,PIS!$2:$2,0)),0)</f>
        <v/>
      </c>
      <c r="AC293">
        <f>SUM(V293:AB293)</f>
        <v/>
      </c>
      <c r="AD293">
        <f>IFERROR(INDEX(TIMESHEET!$A$1:$AI$5000,MATCH($D293,TIMESHEET!A$1:A$500,0),MATCH("T100",TIMESHEET!$2:$2,0))-2,0)</f>
        <v/>
      </c>
      <c r="AE293">
        <f>IFERROR(INDEX(TIMESHEET!$A$1:$AI$5000,MATCH($D293,TIMESHEET!A$1:A$500,0),MATCH("T202",TIMESHEET!$2:$2,0)),0)</f>
        <v/>
      </c>
      <c r="AF293">
        <f>IFERROR(INDEX(TIMESHEET!$A$1:$AI$5000,MATCH($D293,TIMESHEET!A$1:A$500,0),MATCH("T302",TIMESHEET!$2:$2,0)),0)</f>
        <v/>
      </c>
      <c r="AG293">
        <f>IFERROR(INDEX(TIMESHEET!$A$1:$AI$5000,MATCH($D293,TIMESHEET!A$1:A$500,0),MATCH("T406",TIMESHEET!$2:$2,0)),0)</f>
        <v/>
      </c>
      <c r="AH293">
        <f>AE293+AG293</f>
        <v/>
      </c>
      <c r="AI293">
        <f>IFERROR(INDEX(TIMESHEET!$A$1:$AI$5000,MATCH($D293,TIMESHEET!A$1:A$500,0),MATCH("T701",TIMESHEET!$2:$2,0)),0)</f>
        <v/>
      </c>
      <c r="AJ293">
        <f>IFERROR(INDEX(TIMESHEET!$A$1:$AI$5000,MATCH($D293,TIMESHEET!B$1:B$500,0),MATCH("T320",TIMESHEET!$2:$2,0)),0)</f>
        <v/>
      </c>
      <c r="AK293">
        <f>IFERROR(IF(LEFT(INDEX(PIS!O$1:O$500,MATCH(D293,PIS!C$1:C$500)),1)="M",T293/AD293*SUM(AE293:AG293),T293*AD293),0)</f>
        <v/>
      </c>
      <c r="AL293">
        <f>IFERROR(INDEX(ADJ!$A$1:$BZ$1000,MATCH(PAYROLL!D293,ADJ!A$1:A$500,0),MATCH(PAYROLL!AL$2,ADJ!$2:$2,0)),0)</f>
        <v/>
      </c>
      <c r="AM293">
        <f>SUM(AK293:AL293)</f>
        <v/>
      </c>
      <c r="AN293">
        <f>IFERROR(ROUND(V293/$AD293*$AH293,0),0)</f>
        <v/>
      </c>
      <c r="AO293">
        <f>IFERROR(ROUND(W293/$AD293*$AH293,0),0)</f>
        <v/>
      </c>
      <c r="AP293">
        <f>IFERROR(ROUND(X293/$AD293*$AE293,0),0)</f>
        <v/>
      </c>
      <c r="AQ293">
        <f>IFERROR(ROUND(Y293/$AD293*$AH293,0),0)</f>
        <v/>
      </c>
      <c r="AR293">
        <f>IFERROR(ROUND(Z293/$AD293*$AH293,0),0)</f>
        <v/>
      </c>
      <c r="AS293">
        <f>IFERROR(ROUND(AA293/$AD293*$AH293,0),0)</f>
        <v/>
      </c>
      <c r="AT293">
        <f>IFERROR(IF((AE293+AF293+AG293)&gt;13,AB293,ROUND(AB293/AD293*AH293,0)),0)</f>
        <v/>
      </c>
      <c r="AU293">
        <f>IFERROR(INDEX(ADJ!$A$1:$BZ$1000,MATCH(PAYROLL!D293,ADJ!A$1:A$500,0),MATCH(PAYROLL!AU$2,ADJ!$2:$2,0)),0)</f>
        <v/>
      </c>
      <c r="AV293">
        <f>ROUND(SUM(AN293:AU293),0)</f>
        <v/>
      </c>
      <c r="AW293">
        <f>IFERROR(INDEX(TIMESHEET!$A$1:$AI$5000,MATCH(PAYROLL!D293,TIMESHEET!A$1:A$500,0),MATCH("T620",TIMESHEET!$2:$2,0)),0)</f>
        <v/>
      </c>
      <c r="AX293">
        <f>IFERROR(INDEX(TIMESHEET!$A$1:$AI$5000,MATCH(PAYROLL!D293,TIMESHEET!A$1:A$500,0),MATCH("T601",TIMESHEET!$2:$2,0)),0)</f>
        <v/>
      </c>
      <c r="AY293">
        <f>IFERROR(INDEX(TIMESHEET!$A$1:$AI$5000,MATCH(PAYROLL!D293,TIMESHEET!A$1:A$500,0),MATCH("T602",TIMESHEET!$2:$2,0)),0)</f>
        <v/>
      </c>
      <c r="AZ293">
        <f>IFERROR(INDEX(TIMESHEET!$A$1:$AI$5000,MATCH(PAYROLL!D293,TIMESHEET!A$1:A$500,0),MATCH("T603",TIMESHEET!$2:$2,0)),0)</f>
        <v/>
      </c>
      <c r="BA293">
        <f>IFERROR(INDEX(TIMESHEET!$A$1:$AI$5000,MATCH(PAYROLL!D293,TIMESHEET!A$1:A$500,0),MATCH("T611",TIMESHEET!$2:$2,0)),0)</f>
        <v/>
      </c>
      <c r="BB293">
        <f>IFERROR(INDEX(TIMESHEET!$A$1:$AI$5000,MATCH(PAYROLL!D293,TIMESHEET!A$1:A$500,0),MATCH("T612",TIMESHEET!$2:$2,0)),0)</f>
        <v/>
      </c>
      <c r="BC293">
        <f>IFERROR(INDEX(TIMESHEET!$A$1:$AI$5000,MATCH(PAYROLL!D293,TIMESHEET!A$1:A$500,0),MATCH("T613",TIMESHEET!$2:$2,0)),0)</f>
        <v/>
      </c>
      <c r="BD293">
        <f>IFERROR(INDEX(TIMESHEET!$A$1:$AI$5000,MATCH(PAYROLL!D293,TIMESHEET!A$1:A$500,0),MATCH("T500",TIMESHEET!$2:$2,0)),0)</f>
        <v/>
      </c>
      <c r="BE293">
        <f>IFERROR(IF(LEFT(INDEX(PIS!O$1:O$500,MATCH(D293,PIS!C$1:C$500)),1)="M",T293/AD293/8*(AW293+AX293*1.5+AY293*2+AZ293*3+BA293*2.1+BB293*2.7+BC293*3.9+BD293*0.3),T293/8*(AW293+AX293*1.5+AY293*2+AZ293*3+BA293*2.1+BB293*2.7+BC293*3.9+BD293*0.3)),0)</f>
        <v/>
      </c>
      <c r="BF293">
        <f>IFERROR(INDEX(ADJ!$A$1:$BZ$1000,MATCH(PAYROLL!$D293,ADJ!A$1:A$500,0),MATCH(PAYROLL!BF$2,ADJ!$2:$2,0)),0)</f>
        <v/>
      </c>
      <c r="BG293">
        <f>IFERROR(INDEX(ADJ!$A$1:$BZ$1000,MATCH(PAYROLL!D293,ADJ!A$1:A$500,0),MATCH(PAYROLL!BG$2,ADJ!$2:$2,0)),0)</f>
        <v/>
      </c>
      <c r="BH293">
        <f>IFERROR(INDEX(ADJ!$A$1:$BZ$1000,MATCH(PAYROLL!D293,ADJ!A$1:A$500,0),MATCH(PAYROLL!BH$2,ADJ!$2:$2,0)),0)</f>
        <v/>
      </c>
      <c r="BI293">
        <f>IFERROR(INDEX(ADJ!$A$1:$BZ$1000,MATCH(PAYROLL!D293,ADJ!A$1:A$500,0),MATCH(PAYROLL!BI$2,ADJ!$2:$2,0)),0)</f>
        <v/>
      </c>
      <c r="BJ293">
        <f>IFERROR(INDEX(ADJ!$A$1:$BZ$1000,MATCH(PAYROLL!D293,ADJ!A$1:A$500,0),MATCH(PAYROLL!BJ$2,ADJ!$2:$2,0)),0)</f>
        <v/>
      </c>
      <c r="BK293">
        <f>SUM(BF293:BJ293)</f>
        <v/>
      </c>
      <c r="BL293">
        <f>IFERROR(INDEX(ADJ!$A$1:$BZ$1000,MATCH(PAYROLL!D293,ADJ!A$1:A$500,0),MATCH(PAYROLL!BL$2,ADJ!$2:$2,0)),0)</f>
        <v/>
      </c>
      <c r="BM293">
        <f>IFERROR(INDEX(ADJ!$A$1:$BZ$1000,MATCH(PAYROLL!D293,ADJ!A$1:A$500,0),MATCH(PAYROLL!BM$2,ADJ!$2:$2,0)),0)</f>
        <v/>
      </c>
      <c r="BN293">
        <f>IFERROR(INDEX(ADJ!$A$1:$BZ$1000,MATCH(PAYROLL!D293,ADJ!A$1:A$500,0),MATCH(PAYROLL!BN$2,ADJ!$2:$2,0)),0)</f>
        <v/>
      </c>
      <c r="BO293">
        <f>IFERROR(INDEX(ADJ!$A$1:$BZ$1000,MATCH(PAYROLL!D293,ADJ!A$1:A$500,0),MATCH(PAYROLL!BO$2,ADJ!$2:$2,0)),0)</f>
        <v/>
      </c>
      <c r="BP293">
        <f>SUM(AM293,AV293,BE293,BK293,BL293:BO293)</f>
        <v/>
      </c>
      <c r="BQ293">
        <f>BO293</f>
        <v/>
      </c>
      <c r="BR293">
        <f>IFERROR(ROUND(IF(LEFT(INDEX(PIS!O$1:O$500,MATCH(D293,PIS!C$1:C$500)),1)="D",T293/8*(BD293*0.3),IF(LEFT(INDEX(PIS!O$1:O$500,MATCH(D293,PIS!C$1:C$500)),1)="H",T293*($BD293*0.3),T293/$AD293/8*($BD293*0.3))),0),0)</f>
        <v/>
      </c>
      <c r="BS293">
        <f>IF(AP293&lt;1,0,MIN(AP293,730000))</f>
        <v/>
      </c>
      <c r="BT293">
        <f>IFERROR(ROUND((BE293-SUM(AW293:BC293)*T293/AD293/8),0)-BR293,0)</f>
        <v/>
      </c>
      <c r="BU293">
        <f>AO293</f>
        <v/>
      </c>
      <c r="BV293">
        <f>SUM(BQ293:BU293)</f>
        <v/>
      </c>
      <c r="BW293">
        <f>BP293-BV293</f>
        <v/>
      </c>
      <c r="BX293">
        <f>IFERROR(IF(RIGHT(INDEX(PIS!O$1:O$500,MATCH(D293,PIS!C$1:C$500)),5)="Gross",MIN(U293+V293,VLOOKUP("R700",TSC!B:C,2,0)*VLOOKUP("R101",TSC!B:C,2,0))*VLOOKUP("R701",TSC!B:C,2,0)%,0),0)</f>
        <v/>
      </c>
      <c r="BY293">
        <f>IFERROR(IF(RIGHT(INDEX(PIS!O$1:O$500,MATCH(D293,PIS!C$1:C$500)),5)="Gross",MIN(U293+V293,VLOOKUP("R700",TSC!B:C,2,0)*VLOOKUP("R101",TSC!B:C,2,0))*VLOOKUP("T704",TSC!B:C,2,0)%,0),0)</f>
        <v/>
      </c>
      <c r="BZ293">
        <f>IFERROR(IF(RIGHT(INDEX(PIS!O$1:O$500,MATCH(D293,PIS!C$1:C$500)),5)="Gross",MIN(U293+V293,VLOOKUP("R700",TSC!B:C,2,0)*VLOOKUP("1",TSC!F:G,2,0))*VLOOKUP("T705",TSC!B:C,2,0)%,0),0)</f>
        <v/>
      </c>
      <c r="CA293">
        <f>IFERROR(INDEX(ADJ!$A$1:$BZ$1000,MATCH(PAYROLL!D293,ADJ!A$1:A$500,0),MATCH(PAYROLL!CA$2,ADJ!$2:$2,0)),0)</f>
        <v/>
      </c>
      <c r="CB293">
        <f>IFERROR(INDEX(ADJ!$A$1:$BZ$1000,MATCH(PAYROLL!D293,ADJ!A$1:A$500,0),MATCH(PAYROLL!CB$2,ADJ!$2:$2,0)),0)</f>
        <v/>
      </c>
      <c r="CC293">
        <f>SUM(BX293:CB293)</f>
        <v/>
      </c>
      <c r="CD293">
        <f>IFERROR(INDEX(PIS!$A$1:$BZ$1000,MATCH(PAYROLL!D293,PIS!C$1:C$500,0),MATCH(PAYROLL!CD$1,PIS!$1:$1,0)),0)</f>
        <v/>
      </c>
      <c r="CE293">
        <f>IFERROR(IF(OR(INDEX(PIS!P$1:P$500,MATCH(D293,PIS!C$1:C$500,0))="LT2",INDEX(PIS!P$1:P$500,MATCH(D293,PIS!C$1:C$500,0))="P10"),0,SUM(CC293,CD293*VLOOKUP("R601",TSC!B:C,2,0),VLOOKUP("R602",TSC!B:C,2,0))),0)</f>
        <v/>
      </c>
      <c r="CF293">
        <f>MAX(BW293-CE293,0)</f>
        <v/>
      </c>
      <c r="CG293">
        <f>IFERROR(IF(OR(RIGHT(INDEX(PIS!P$1:P$500,MATCH(D293,PIS!C$1:C$500)),5)="P10",RIGHT(INDEX(PIS!P$1:P$500,MATCH(D293,PIS!C$1:C$500)),5)="CK"),0,IF(CF293&lt;=5000000,CF293*5%,IF(CF293&lt;=10000000,CF293*10%-250000,IF(CF293&lt;=18000000,CF293*15%-750000,IF(CF293&lt;=32000000,CF293*20%-1650000,IF(CF293&lt;=52000000,CF293*25%-3250000,IF(CF293&lt;=80000000,BH293*30%-5850000,CF293*35%-9850000))))))),0)</f>
        <v/>
      </c>
      <c r="CH293">
        <f>IFERROR(IF(OR(INDEX(PIS!P$1:P$500,MATCH(D293,PIS!C$1:C$500))="LT",INDEX(PIS!P$1:P$500,MATCH(D293,PIS!C$1:C$500))="CK"),0,IF(CF293&lt;2000000,0,CF293*10%)),0)</f>
        <v/>
      </c>
      <c r="CI293">
        <f>IFERROR(INDEX(ADJ!$A$1:$BZ$1000,MATCH(PAYROLL!D293,ADJ!A$1:A$500,0),MATCH(PAYROLL!CI$2,ADJ!$2:$2,0)),0)</f>
        <v/>
      </c>
      <c r="CJ293">
        <f>IFERROR(INDEX(ADJ!$A$1:$BZ$1000,MATCH(PAYROLL!D293,ADJ!A$1:A$500,0),MATCH(PAYROLL!CJ$2,ADJ!$2:$2,0)),0)</f>
        <v/>
      </c>
      <c r="CK293">
        <f>IFERROR(INDEX(ADJ!$A$1:$BZ$1000,MATCH(PAYROLL!D293,ADJ!A$1:A$500,0),MATCH(PAYROLL!CK$2,ADJ!$2:$2,0)),0)</f>
        <v/>
      </c>
      <c r="CL293">
        <f>SUM(CG293:CK293)</f>
        <v/>
      </c>
      <c r="CM293">
        <f>ROUND(SUM(CH293:CK293),0)</f>
        <v/>
      </c>
      <c r="CN293">
        <f>IFERROR(INDEX(CSDA!D$1:D$500,MATCH($CN$2,CSDA!C$1:C$500,0))*INDEX(PIS!V$1:V$500,MATCH(D293,PIS!C$1:C$500))+INDEX(ADJ!$A$1:$BZ$1000,MATCH(PAYROLL!D293,ADJ!A$1:A$500,0),MATCH(PAYROLL!CN$2,ADJ!$2:$2,0)),0)</f>
        <v/>
      </c>
      <c r="CO293">
        <f>IFERROR(INDEX(ADJ!$A$1:$BZ$1000,MATCH(PAYROLL!D293,ADJ!A$1:A$500,0),MATCH(PAYROLL!CO$2,ADJ!$2:$2,0)),0)</f>
        <v/>
      </c>
      <c r="CP293">
        <f>IFERROR(INDEX(ADJ!$A$1:$BZ$1000,MATCH(PAYROLL!D293,ADJ!A$1:A$500,0),MATCH(PAYROLL!CP$2,ADJ!$2:$2,0)),0)</f>
        <v/>
      </c>
      <c r="CQ293">
        <f>BP293-CL293-CI293-CM293-CN293-CO293-CP293-CC293</f>
        <v/>
      </c>
      <c r="CR293">
        <f>IFERROR(IF(RIGHT(INDEX(PIS!O$1:O$500,MATCH(D293,PIS!C$1:C$500,0)),5)="Gross",MIN(U293+V293,VLOOKUP("R700",TSC!B:C,2,0)*VLOOKUP("R101",TSC!B:C,2,0))*(VLOOKUP("T711",TSC!B:C,2,0)+VLOOKUP("T712",TSC!B:C,2,0))%,MIN(T293+V293,VLOOKUP("R700",TSC!B:C,2,0)*VLOOKUP("R101",TSC!B:C,2,0))*(VLOOKUP("T711",TSC!B:C,2,0)+VLOOKUP("T712",TSC!B:C,2,0)+VLOOKUP("R701",TSC!B:C,2,0))%),0)</f>
        <v/>
      </c>
      <c r="CS293">
        <f>IFERROR(IF(RIGHT(INDEX(PIS!O$1:O$500,MATCH(D293,PIS!C$1:C$500,0)),5)="Gross",MIN(U293+V293,VLOOKUP("R700",TSC!B:C,2,0)*VLOOKUP("R101",TSC!B:C,2,0))*(VLOOKUP("T714",TSC!B:C,2,0))%,MIN(T293+V293,VLOOKUP("R700",TSC!B:C,2,0)*VLOOKUP("R101",TSC!B:C,2,0))*(VLOOKUP("T704",TSC!B:C,2,0)+VLOOKUP("T714",TSC!B:C,2,0))%),0)</f>
        <v/>
      </c>
      <c r="CT293">
        <f>IFERROR(IF(RIGHT(INDEX(PIS!O$1:O$500,MATCH(D293,PIS!C$1:C$500,0)),5)="Gross",MIN(U293+V293,VLOOKUP("R700",TSC!B:C,2,0)*VLOOKUP("R101",TSC!B:C,2,0))*VLOOKUP("T705",TSC!B:C,2,0)%,MIN(T293+V293,VLOOKUP("R700",TSC!B:C,2,0)*VLOOKUP("R101",TSC!B:C,2,0))*VLOOKUP("T705",TSC!B:C,2,0)%),0)</f>
        <v/>
      </c>
      <c r="CU293">
        <f>IFERROR(IF(RIGHT(INDEX(PIS!O$1:O$500,MATCH(D293,PIS!C$1:C$500,0)),5)="Gross",MIN(U293+V293,VLOOKUP("R700",TSC!B:C,2,0)*VLOOKUP("R101",TSC!B:C,2,0))*(VLOOKUP("T713",TSC!B:C,2,0))%,MIN(T293+V293,VLOOKUP("R700",TSC!B:C,2,0)*VLOOKUP("R101",TSC!B:C,2,0))*(VLOOKUP("T713",TSC!B:C,2,0))%),0)</f>
        <v/>
      </c>
      <c r="CV293">
        <f>IFERROR(INDEX(ADJ!$A$1:$BZ$1000,MATCH(PAYROLL!D293,ADJ!A$1:A$500,0),MATCH(PAYROLL!CV$2,ADJ!$2:$2,0)),0)</f>
        <v/>
      </c>
      <c r="CW293">
        <f>IFERROR(INDEX(ADJ!$A$1:$BZ$1000,MATCH(PAYROLL!D293,ADJ!A$1:A$500,0),MATCH(PAYROLL!CW$2,ADJ!$2:$2,0)),0)</f>
        <v/>
      </c>
      <c r="CX293">
        <f>SUM(CR293:CW293)</f>
        <v/>
      </c>
      <c r="CY293">
        <f>ROUND(IF(CR293&gt;0,T293+V293*VLOOKUP("R202",TSC!$B$1:$C$500,2,0),0),0)</f>
        <v/>
      </c>
      <c r="CZ293">
        <f>IFERROR(INDEX(CSDA!D$1:D$500,MATCH($CZ$2,CSDA!C$1:C$500,0)),0)</f>
        <v/>
      </c>
      <c r="DA293">
        <f>ROUND(T293*0.7%,0)</f>
        <v/>
      </c>
      <c r="DB293">
        <f>ROUND(T293/12,0)</f>
        <v/>
      </c>
      <c r="DC293">
        <f ref="DC293" t="array">IFERROR(INDEX(CSDA!D$1:D$500,MATCH("Trích giữ"&amp;PAYROLL!DC$2,CSDA!A$1:A$500&amp;CSDA!C$1:C$500,0)),0)</f>
        <v/>
      </c>
      <c r="DD293">
        <f ref="DD293" t="array">IFERROR(INDEX(CSDA!D$1:D$500,MATCH("Trích giữ"&amp;PAYROLL!DD$2,CSDA!A$1:A$500&amp;CSDA!C$1:C$500,0)),0)</f>
        <v/>
      </c>
      <c r="DE293">
        <f ref="DE293" t="array">IFERROR(INDEX(CSDA!D$1:D$500,MATCH("Trích giữ"&amp;PAYROLL!DE$2,CSDA!A$1:A$500&amp;CSDA!C$1:C$500,0)),0)</f>
        <v/>
      </c>
      <c r="DF293">
        <f>IFERROR(INDEX(CSDA!D$1:D$500,MATCH(PAYROLL!DF$2,CSDA!C$1:C$500,0)),0)</f>
        <v/>
      </c>
      <c r="DG293">
        <f ref="DG293" t="array">IFERROR(INDEX(CSDA!D$1:D$500,MATCH("Trích giữ"&amp;PAYROLL!DG$2,CSDA!A$1:A$500&amp;CSDA!C$1:C$500,0)),0)</f>
        <v/>
      </c>
      <c r="DH293">
        <f>ROUND(T293/26,0)</f>
        <v/>
      </c>
      <c r="DI293">
        <f ref="DI293" t="array">IFERROR(INDEX(CSDA!D$1:D$500,MATCH("Trích giữ"&amp;PAYROLL!DI$2,CSDA!A$1:A$500&amp;CSDA!C$1:C$500,0)),0)</f>
        <v/>
      </c>
      <c r="DJ293">
        <f>IF(U293=0,T293*21.5%-BL293,0)</f>
        <v/>
      </c>
      <c r="DK293">
        <f ref="DK293" t="array">IFERROR(INDEX(CSDA!D$1:D$500,MATCH("Trích giữ"&amp;PAYROLL!DK$2,CSDA!A$1:A$500&amp;CSDA!C$1:C$500,0)),0)</f>
        <v/>
      </c>
      <c r="DL293">
        <f>IFERROR(INDEX(CSDA!D$1:D$500,MATCH(PAYROLL!DL$2,CSDA!C$1:C$500,0))/12,0)</f>
        <v/>
      </c>
      <c r="DM293">
        <f>SUM(DB293:DL293)</f>
        <v/>
      </c>
      <c r="DN293">
        <f>IFERROR(INDEX(ADJ!$A$1:$BZ$1000,MATCH(PAYROLL!D293,ADJ!A$1:A$500,0),MATCH(PAYROLL!DN$2,ADJ!$2:$2,0)),0)</f>
        <v/>
      </c>
      <c r="DO293">
        <f>IFERROR(SUM(BP293,DM293:DN293,CX293:DA293)-DT293,0)</f>
        <v/>
      </c>
      <c r="DP293">
        <f ref="DP293" t="array">SUM(BW293*IFERROR(INDEX(CSDA!D$1:D$500,MATCH(BW$2,CSDA!C$1:C$500,0)),0)%,CX293*IFERROR(INDEX(CSDA!D$1:D$500,MATCH(CX$2,CSDA!C$1:C$500,0)),0)%,DA293*IFERROR(INDEX(CSDA!D$1:D$500,MATCH(DA$2,CSDA!C$1:C$500,0)),0)%,DB293*IFERROR(INDEX(CSDA!D$1:D$500,MATCH(DB$2,CSDA!C$1:C$500,0)),0)%,DF293*IFERROR(INDEX(CSDA!D$1:D$500,MATCH("Phí dịch vụ"&amp;PAYROLL!DF$2,CSDA!A$1:A$500&amp;CSDA!C$1:C$500,0)),0)%,DC293*IFERROR(INDEX(CSDA!D$1:D$500,MATCH("Phí dịch vụ"&amp;PAYROLL!DC$2,CSDA!A$1:A$500&amp;CSDA!C$1:C$500,0)),0)%,DH293*IFERROR(INDEX(CSDA!D$1:D$500,MATCH("Phí dịch vụ"&amp;PAYROLL!DH$2,CSDA!A$1:A$500&amp;CSDA!C$1:C$500,0)),0)%,DJ293*IFERROR(INDEX(CSDA!D$1:D$500,MATCH("Phí dịch vụ"&amp;PAYROLL!DJ$2,CSDA!A$1:A$500&amp;CSDA!C$1:C$500,0)),0)%,BN293*IFERROR(INDEX(CSDA!D$1:D$500,MATCH(BN$2,CSDA!C$1:C$500,0)),0)%)-BN293*7%</f>
        <v/>
      </c>
      <c r="DQ293">
        <f>IFERROR(INDEX(ADJ!$A$1:$BZ$1000,MATCH(PAYROLL!D293,ADJ!A$1:A$500,0),MATCH(PAYROLL!DQ$2,ADJ!$2:$2,0)),0)</f>
        <v/>
      </c>
      <c r="DR293">
        <f>IFERROR(INDEX(ADJ!$A$1:$BZ$1000,MATCH(PAYROLL!D293,ADJ!A$1:A$500,0),MATCH(PAYROLL!DR$2,ADJ!$2:$2,0)),0)</f>
        <v/>
      </c>
      <c r="DS293">
        <f>SUM(DP293:DR293)</f>
        <v/>
      </c>
      <c r="DT293">
        <f>EK293</f>
        <v/>
      </c>
      <c r="DU293">
        <f>SUM(DO293:DR293)</f>
        <v/>
      </c>
      <c r="DV293">
        <f>ROUND(DU293*0.1,0)</f>
        <v/>
      </c>
      <c r="DW293">
        <f>DU293+DV293</f>
        <v/>
      </c>
      <c r="DZ293">
        <f>IFERROR(INDEX(ADJ!$A$1:$BZ$1000,MATCH(PAYROLL!$D293,ADJ!A$1:A$500,0),MATCH(PAYROLL!DZ$2,ADJ!$2:$2,0)),0)</f>
        <v/>
      </c>
      <c r="EA293">
        <f>IFERROR(INDEX(ADJ!$A$1:$BZ$1000,MATCH(PAYROLL!$D293,ADJ!A$1:A$500,0),MATCH(PAYROLL!EA$2,ADJ!$2:$2,0)),0)</f>
        <v/>
      </c>
      <c r="EB293">
        <f>IFERROR(INDEX(ADJ!$A$1:$BZ$1000,MATCH(PAYROLL!$D293,ADJ!A$1:A$500,0),MATCH(PAYROLL!EB$2,ADJ!$2:$2,0)),0)</f>
        <v/>
      </c>
      <c r="EC293">
        <f>IFERROR(INDEX(ADJ!$A$1:$BZ$1000,MATCH(PAYROLL!$D293,ADJ!A$1:A$500,0),MATCH(PAYROLL!EC$2,ADJ!$2:$2,0)),0)</f>
        <v/>
      </c>
      <c r="ED293">
        <f>IFERROR(INDEX(ADJ!$A$1:$BZ$1000,MATCH(PAYROLL!$D293,ADJ!A$1:A$500,0),MATCH(PAYROLL!ED$2,ADJ!$2:$2,0)),0)</f>
        <v/>
      </c>
      <c r="EE293">
        <f>IFERROR(INDEX(ADJ!$A$1:$BZ$1000,MATCH(PAYROLL!$D293,ADJ!A$1:A$500,0),MATCH(PAYROLL!EE$2,ADJ!$2:$2,0)),0)</f>
        <v/>
      </c>
      <c r="EF293">
        <f>IFERROR(INDEX(ADJ!$A$1:$BZ$1000,MATCH(PAYROLL!$D293,ADJ!A$1:A$500,0),MATCH(PAYROLL!EF$2,ADJ!$2:$2,0)),0)</f>
        <v/>
      </c>
      <c r="EG293">
        <f>IFERROR(INDEX(ADJ!$A$1:$BZ$1000,MATCH(PAYROLL!$D293,ADJ!A$1:A$500,0),MATCH(PAYROLL!EG$2,ADJ!$2:$2,0)),0)</f>
        <v/>
      </c>
      <c r="EH293">
        <f>IFERROR(INDEX(ADJ!$A$1:$BZ$1000,MATCH(PAYROLL!$D293,ADJ!A$1:A$500,0),MATCH(PAYROLL!EH$2,ADJ!$2:$2,0)),0)</f>
        <v/>
      </c>
      <c r="EI293">
        <f>IFERROR(INDEX(ADJ!$A$1:$BZ$1000,MATCH(PAYROLL!D293,ADJ!A$1:A$500,0),MATCH(PAYROLL!EI$2,ADJ!$2:$2,0)),0)</f>
        <v/>
      </c>
      <c r="EJ293">
        <f>IFERROR(INDEX(ADJ!$A$1:$BZ$1000,MATCH(PAYROLL!$D293,ADJ!A$1:A$500,0),MATCH(PAYROLL!EJ$2,ADJ!$2:$2,0)),0)</f>
        <v/>
      </c>
      <c r="EK293">
        <f>SUM(DZ293:EJ293)</f>
        <v/>
      </c>
    </row>
    <row r="294">
      <c r="A294" t="n">
        <v>292</v>
      </c>
      <c r="B294" t="inlineStr">
        <is>
          <t>Lô Đức Thuận</t>
        </is>
      </c>
      <c r="D294" t="inlineStr">
        <is>
          <t>158887-01</t>
        </is>
      </c>
      <c r="S294">
        <f>IFERROR(INDEX(PIS!$A$1:$BZ$1000,MATCH($D294,PIS!C$1:C$500,0),MATCH("Lương CB tháng trước",PIS!$1:$1,0)),0)</f>
        <v/>
      </c>
      <c r="T294">
        <f>IFERROR(INDEX(PIS!$A$1:$BZ$1000,MATCH($D294,PIS!C$1:C$500,0),MATCH("Lương CB hiện tại",PIS!$1:$1,0)),0)</f>
        <v/>
      </c>
      <c r="U294">
        <f>IFERROR(INDEX(PIS!$A$1:$BZ$1000,MATCH($D294,PIS!C$1:C$500,0),MATCH("Lương đóng BHBB",PIS!$1:$1,0)),0)</f>
        <v/>
      </c>
      <c r="V294">
        <f>IFERROR(INDEX(PIS!$A$1:$BZ$1000,MATCH($D294,PIS!C$1:C$500,0),MATCH(V$2,PIS!$2:$2,0)),0)</f>
        <v/>
      </c>
      <c r="W294">
        <f>IFERROR(INDEX(PIS!$A$1:$BZ$1000,MATCH($D294,PIS!C$1:C$500,0),MATCH(W$2,PIS!$2:$2,0)),0)</f>
        <v/>
      </c>
      <c r="X294">
        <f>IFERROR(INDEX(PIS!$A$1:$BZ$1000,MATCH($D294,PIS!C$1:C$500,0),MATCH(X$2,PIS!$2:$2,0)),0)</f>
        <v/>
      </c>
      <c r="Y294">
        <f>IFERROR(INDEX(PIS!$A$1:$BZ$1000,MATCH($D294,PIS!C$1:C$500,0),MATCH(Y$2,PIS!$2:$2,0)),0)</f>
        <v/>
      </c>
      <c r="Z294">
        <f>IFERROR(INDEX(PIS!$A$1:$BZ$1000,MATCH($D294,PIS!C$1:C$500,0),MATCH(Z$2,PIS!$2:$2,0)),0)</f>
        <v/>
      </c>
      <c r="AA294">
        <f>IFERROR(INDEX(PIS!$A$1:$BZ$1000,MATCH($D294,PIS!C$1:C$500,0),MATCH(AA$2,PIS!$2:$2,0)),0)</f>
        <v/>
      </c>
      <c r="AB294">
        <f>IFERROR(INDEX(PIS!$A$1:$BZ$1000,MATCH($D294,PIS!C$1:C$500,0),MATCH(AB$2,PIS!$2:$2,0)),0)</f>
        <v/>
      </c>
      <c r="AC294">
        <f>SUM(V294:AB294)</f>
        <v/>
      </c>
      <c r="AD294">
        <f>IFERROR(INDEX(TIMESHEET!$A$1:$AI$5000,MATCH($D294,TIMESHEET!A$1:A$500,0),MATCH("T100",TIMESHEET!$2:$2,0))-2,0)</f>
        <v/>
      </c>
      <c r="AE294">
        <f>IFERROR(INDEX(TIMESHEET!$A$1:$AI$5000,MATCH($D294,TIMESHEET!A$1:A$500,0),MATCH("T202",TIMESHEET!$2:$2,0)),0)</f>
        <v/>
      </c>
      <c r="AF294">
        <f>IFERROR(INDEX(TIMESHEET!$A$1:$AI$5000,MATCH($D294,TIMESHEET!A$1:A$500,0),MATCH("T302",TIMESHEET!$2:$2,0)),0)</f>
        <v/>
      </c>
      <c r="AG294">
        <f>IFERROR(INDEX(TIMESHEET!$A$1:$AI$5000,MATCH($D294,TIMESHEET!A$1:A$500,0),MATCH("T406",TIMESHEET!$2:$2,0)),0)</f>
        <v/>
      </c>
      <c r="AH294">
        <f>AE294+AG294</f>
        <v/>
      </c>
      <c r="AI294">
        <f>IFERROR(INDEX(TIMESHEET!$A$1:$AI$5000,MATCH($D294,TIMESHEET!A$1:A$500,0),MATCH("T701",TIMESHEET!$2:$2,0)),0)</f>
        <v/>
      </c>
      <c r="AJ294">
        <f>IFERROR(INDEX(TIMESHEET!$A$1:$AI$5000,MATCH($D294,TIMESHEET!B$1:B$500,0),MATCH("T320",TIMESHEET!$2:$2,0)),0)</f>
        <v/>
      </c>
      <c r="AK294">
        <f>IFERROR(IF(LEFT(INDEX(PIS!O$1:O$500,MATCH(D294,PIS!C$1:C$500)),1)="M",T294/AD294*SUM(AE294:AG294),T294*AD294),0)</f>
        <v/>
      </c>
      <c r="AL294">
        <f>IFERROR(INDEX(ADJ!$A$1:$BZ$1000,MATCH(PAYROLL!D294,ADJ!A$1:A$500,0),MATCH(PAYROLL!AL$2,ADJ!$2:$2,0)),0)</f>
        <v/>
      </c>
      <c r="AM294">
        <f>SUM(AK294:AL294)</f>
        <v/>
      </c>
      <c r="AN294">
        <f>IFERROR(ROUND(V294/$AD294*$AH294,0),0)</f>
        <v/>
      </c>
      <c r="AO294">
        <f>IFERROR(ROUND(W294/$AD294*$AH294,0),0)</f>
        <v/>
      </c>
      <c r="AP294">
        <f>IFERROR(ROUND(X294/$AD294*$AE294,0),0)</f>
        <v/>
      </c>
      <c r="AQ294">
        <f>IFERROR(ROUND(Y294/$AD294*$AH294,0),0)</f>
        <v/>
      </c>
      <c r="AR294">
        <f>IFERROR(ROUND(Z294/$AD294*$AH294,0),0)</f>
        <v/>
      </c>
      <c r="AS294">
        <f>IFERROR(ROUND(AA294/$AD294*$AH294,0),0)</f>
        <v/>
      </c>
      <c r="AT294">
        <f>IFERROR(IF((AE294+AF294+AG294)&gt;13,AB294,ROUND(AB294/AD294*AH294,0)),0)</f>
        <v/>
      </c>
      <c r="AU294">
        <f>IFERROR(INDEX(ADJ!$A$1:$BZ$1000,MATCH(PAYROLL!D294,ADJ!A$1:A$500,0),MATCH(PAYROLL!AU$2,ADJ!$2:$2,0)),0)</f>
        <v/>
      </c>
      <c r="AV294">
        <f>ROUND(SUM(AN294:AU294),0)</f>
        <v/>
      </c>
      <c r="AW294">
        <f>IFERROR(INDEX(TIMESHEET!$A$1:$AI$5000,MATCH(PAYROLL!D294,TIMESHEET!A$1:A$500,0),MATCH("T620",TIMESHEET!$2:$2,0)),0)</f>
        <v/>
      </c>
      <c r="AX294">
        <f>IFERROR(INDEX(TIMESHEET!$A$1:$AI$5000,MATCH(PAYROLL!D294,TIMESHEET!A$1:A$500,0),MATCH("T601",TIMESHEET!$2:$2,0)),0)</f>
        <v/>
      </c>
      <c r="AY294">
        <f>IFERROR(INDEX(TIMESHEET!$A$1:$AI$5000,MATCH(PAYROLL!D294,TIMESHEET!A$1:A$500,0),MATCH("T602",TIMESHEET!$2:$2,0)),0)</f>
        <v/>
      </c>
      <c r="AZ294">
        <f>IFERROR(INDEX(TIMESHEET!$A$1:$AI$5000,MATCH(PAYROLL!D294,TIMESHEET!A$1:A$500,0),MATCH("T603",TIMESHEET!$2:$2,0)),0)</f>
        <v/>
      </c>
      <c r="BA294">
        <f>IFERROR(INDEX(TIMESHEET!$A$1:$AI$5000,MATCH(PAYROLL!D294,TIMESHEET!A$1:A$500,0),MATCH("T611",TIMESHEET!$2:$2,0)),0)</f>
        <v/>
      </c>
      <c r="BB294">
        <f>IFERROR(INDEX(TIMESHEET!$A$1:$AI$5000,MATCH(PAYROLL!D294,TIMESHEET!A$1:A$500,0),MATCH("T612",TIMESHEET!$2:$2,0)),0)</f>
        <v/>
      </c>
      <c r="BC294">
        <f>IFERROR(INDEX(TIMESHEET!$A$1:$AI$5000,MATCH(PAYROLL!D294,TIMESHEET!A$1:A$500,0),MATCH("T613",TIMESHEET!$2:$2,0)),0)</f>
        <v/>
      </c>
      <c r="BD294">
        <f>IFERROR(INDEX(TIMESHEET!$A$1:$AI$5000,MATCH(PAYROLL!D294,TIMESHEET!A$1:A$500,0),MATCH("T500",TIMESHEET!$2:$2,0)),0)</f>
        <v/>
      </c>
      <c r="BE294">
        <f>IFERROR(IF(LEFT(INDEX(PIS!O$1:O$500,MATCH(D294,PIS!C$1:C$500)),1)="M",T294/AD294/8*(AW294+AX294*1.5+AY294*2+AZ294*3+BA294*2.1+BB294*2.7+BC294*3.9+BD294*0.3),T294/8*(AW294+AX294*1.5+AY294*2+AZ294*3+BA294*2.1+BB294*2.7+BC294*3.9+BD294*0.3)),0)</f>
        <v/>
      </c>
      <c r="BF294">
        <f>IFERROR(INDEX(ADJ!$A$1:$BZ$1000,MATCH(PAYROLL!$D294,ADJ!A$1:A$500,0),MATCH(PAYROLL!BF$2,ADJ!$2:$2,0)),0)</f>
        <v/>
      </c>
      <c r="BG294">
        <f>IFERROR(INDEX(ADJ!$A$1:$BZ$1000,MATCH(PAYROLL!D294,ADJ!A$1:A$500,0),MATCH(PAYROLL!BG$2,ADJ!$2:$2,0)),0)</f>
        <v/>
      </c>
      <c r="BH294">
        <f>IFERROR(INDEX(ADJ!$A$1:$BZ$1000,MATCH(PAYROLL!D294,ADJ!A$1:A$500,0),MATCH(PAYROLL!BH$2,ADJ!$2:$2,0)),0)</f>
        <v/>
      </c>
      <c r="BI294">
        <f>IFERROR(INDEX(ADJ!$A$1:$BZ$1000,MATCH(PAYROLL!D294,ADJ!A$1:A$500,0),MATCH(PAYROLL!BI$2,ADJ!$2:$2,0)),0)</f>
        <v/>
      </c>
      <c r="BJ294">
        <f>IFERROR(INDEX(ADJ!$A$1:$BZ$1000,MATCH(PAYROLL!D294,ADJ!A$1:A$500,0),MATCH(PAYROLL!BJ$2,ADJ!$2:$2,0)),0)</f>
        <v/>
      </c>
      <c r="BK294">
        <f>SUM(BF294:BJ294)</f>
        <v/>
      </c>
      <c r="BL294">
        <f>IFERROR(INDEX(ADJ!$A$1:$BZ$1000,MATCH(PAYROLL!D294,ADJ!A$1:A$500,0),MATCH(PAYROLL!BL$2,ADJ!$2:$2,0)),0)</f>
        <v/>
      </c>
      <c r="BM294">
        <f>IFERROR(INDEX(ADJ!$A$1:$BZ$1000,MATCH(PAYROLL!D294,ADJ!A$1:A$500,0),MATCH(PAYROLL!BM$2,ADJ!$2:$2,0)),0)</f>
        <v/>
      </c>
      <c r="BN294">
        <f>IFERROR(INDEX(ADJ!$A$1:$BZ$1000,MATCH(PAYROLL!D294,ADJ!A$1:A$500,0),MATCH(PAYROLL!BN$2,ADJ!$2:$2,0)),0)</f>
        <v/>
      </c>
      <c r="BO294">
        <f>IFERROR(INDEX(ADJ!$A$1:$BZ$1000,MATCH(PAYROLL!D294,ADJ!A$1:A$500,0),MATCH(PAYROLL!BO$2,ADJ!$2:$2,0)),0)</f>
        <v/>
      </c>
      <c r="BP294">
        <f>SUM(AM294,AV294,BE294,BK294,BL294:BO294)</f>
        <v/>
      </c>
      <c r="BQ294">
        <f>BO294</f>
        <v/>
      </c>
      <c r="BR294">
        <f>IFERROR(ROUND(IF(LEFT(INDEX(PIS!O$1:O$500,MATCH(D294,PIS!C$1:C$500)),1)="D",T294/8*(BD294*0.3),IF(LEFT(INDEX(PIS!O$1:O$500,MATCH(D294,PIS!C$1:C$500)),1)="H",T294*($BD294*0.3),T294/$AD294/8*($BD294*0.3))),0),0)</f>
        <v/>
      </c>
      <c r="BS294">
        <f>IF(AP294&lt;1,0,MIN(AP294,730000))</f>
        <v/>
      </c>
      <c r="BT294">
        <f>IFERROR(ROUND((BE294-SUM(AW294:BC294)*T294/AD294/8),0)-BR294,0)</f>
        <v/>
      </c>
      <c r="BU294">
        <f>AO294</f>
        <v/>
      </c>
      <c r="BV294">
        <f>SUM(BQ294:BU294)</f>
        <v/>
      </c>
      <c r="BW294">
        <f>BP294-BV294</f>
        <v/>
      </c>
      <c r="BX294">
        <f>IFERROR(IF(RIGHT(INDEX(PIS!O$1:O$500,MATCH(D294,PIS!C$1:C$500)),5)="Gross",MIN(U294+V294,VLOOKUP("R700",TSC!B:C,2,0)*VLOOKUP("R101",TSC!B:C,2,0))*VLOOKUP("R701",TSC!B:C,2,0)%,0),0)</f>
        <v/>
      </c>
      <c r="BY294">
        <f>IFERROR(IF(RIGHT(INDEX(PIS!O$1:O$500,MATCH(D294,PIS!C$1:C$500)),5)="Gross",MIN(U294+V294,VLOOKUP("R700",TSC!B:C,2,0)*VLOOKUP("R101",TSC!B:C,2,0))*VLOOKUP("T704",TSC!B:C,2,0)%,0),0)</f>
        <v/>
      </c>
      <c r="BZ294">
        <f>IFERROR(IF(RIGHT(INDEX(PIS!O$1:O$500,MATCH(D294,PIS!C$1:C$500)),5)="Gross",MIN(U294+V294,VLOOKUP("R700",TSC!B:C,2,0)*VLOOKUP("1",TSC!F:G,2,0))*VLOOKUP("T705",TSC!B:C,2,0)%,0),0)</f>
        <v/>
      </c>
      <c r="CA294">
        <f>IFERROR(INDEX(ADJ!$A$1:$BZ$1000,MATCH(PAYROLL!D294,ADJ!A$1:A$500,0),MATCH(PAYROLL!CA$2,ADJ!$2:$2,0)),0)</f>
        <v/>
      </c>
      <c r="CB294">
        <f>IFERROR(INDEX(ADJ!$A$1:$BZ$1000,MATCH(PAYROLL!D294,ADJ!A$1:A$500,0),MATCH(PAYROLL!CB$2,ADJ!$2:$2,0)),0)</f>
        <v/>
      </c>
      <c r="CC294">
        <f>SUM(BX294:CB294)</f>
        <v/>
      </c>
      <c r="CD294">
        <f>IFERROR(INDEX(PIS!$A$1:$BZ$1000,MATCH(PAYROLL!D294,PIS!C$1:C$500,0),MATCH(PAYROLL!CD$1,PIS!$1:$1,0)),0)</f>
        <v/>
      </c>
      <c r="CE294">
        <f>IFERROR(IF(OR(INDEX(PIS!P$1:P$500,MATCH(D294,PIS!C$1:C$500,0))="LT2",INDEX(PIS!P$1:P$500,MATCH(D294,PIS!C$1:C$500,0))="P10"),0,SUM(CC294,CD294*VLOOKUP("R601",TSC!B:C,2,0),VLOOKUP("R602",TSC!B:C,2,0))),0)</f>
        <v/>
      </c>
      <c r="CF294">
        <f>MAX(BW294-CE294,0)</f>
        <v/>
      </c>
      <c r="CG294">
        <f>IFERROR(IF(OR(RIGHT(INDEX(PIS!P$1:P$500,MATCH(D294,PIS!C$1:C$500)),5)="P10",RIGHT(INDEX(PIS!P$1:P$500,MATCH(D294,PIS!C$1:C$500)),5)="CK"),0,IF(CF294&lt;=5000000,CF294*5%,IF(CF294&lt;=10000000,CF294*10%-250000,IF(CF294&lt;=18000000,CF294*15%-750000,IF(CF294&lt;=32000000,CF294*20%-1650000,IF(CF294&lt;=52000000,CF294*25%-3250000,IF(CF294&lt;=80000000,BH294*30%-5850000,CF294*35%-9850000))))))),0)</f>
        <v/>
      </c>
      <c r="CH294">
        <f>IFERROR(IF(OR(INDEX(PIS!P$1:P$500,MATCH(D294,PIS!C$1:C$500))="LT",INDEX(PIS!P$1:P$500,MATCH(D294,PIS!C$1:C$500))="CK"),0,IF(CF294&lt;2000000,0,CF294*10%)),0)</f>
        <v/>
      </c>
      <c r="CI294">
        <f>IFERROR(INDEX(ADJ!$A$1:$BZ$1000,MATCH(PAYROLL!D294,ADJ!A$1:A$500,0),MATCH(PAYROLL!CI$2,ADJ!$2:$2,0)),0)</f>
        <v/>
      </c>
      <c r="CJ294">
        <f>IFERROR(INDEX(ADJ!$A$1:$BZ$1000,MATCH(PAYROLL!D294,ADJ!A$1:A$500,0),MATCH(PAYROLL!CJ$2,ADJ!$2:$2,0)),0)</f>
        <v/>
      </c>
      <c r="CK294">
        <f>IFERROR(INDEX(ADJ!$A$1:$BZ$1000,MATCH(PAYROLL!D294,ADJ!A$1:A$500,0),MATCH(PAYROLL!CK$2,ADJ!$2:$2,0)),0)</f>
        <v/>
      </c>
      <c r="CL294">
        <f>SUM(CG294:CK294)</f>
        <v/>
      </c>
      <c r="CM294">
        <f>ROUND(SUM(CH294:CK294),0)</f>
        <v/>
      </c>
      <c r="CN294">
        <f>IFERROR(INDEX(CSDA!D$1:D$500,MATCH($CN$2,CSDA!C$1:C$500,0))*INDEX(PIS!V$1:V$500,MATCH(D294,PIS!C$1:C$500))+INDEX(ADJ!$A$1:$BZ$1000,MATCH(PAYROLL!D294,ADJ!A$1:A$500,0),MATCH(PAYROLL!CN$2,ADJ!$2:$2,0)),0)</f>
        <v/>
      </c>
      <c r="CO294">
        <f>IFERROR(INDEX(ADJ!$A$1:$BZ$1000,MATCH(PAYROLL!D294,ADJ!A$1:A$500,0),MATCH(PAYROLL!CO$2,ADJ!$2:$2,0)),0)</f>
        <v/>
      </c>
      <c r="CP294">
        <f>IFERROR(INDEX(ADJ!$A$1:$BZ$1000,MATCH(PAYROLL!D294,ADJ!A$1:A$500,0),MATCH(PAYROLL!CP$2,ADJ!$2:$2,0)),0)</f>
        <v/>
      </c>
      <c r="CQ294">
        <f>BP294-CL294-CI294-CM294-CN294-CO294-CP294-CC294</f>
        <v/>
      </c>
      <c r="CR294">
        <f>IFERROR(IF(RIGHT(INDEX(PIS!O$1:O$500,MATCH(D294,PIS!C$1:C$500,0)),5)="Gross",MIN(U294+V294,VLOOKUP("R700",TSC!B:C,2,0)*VLOOKUP("R101",TSC!B:C,2,0))*(VLOOKUP("T711",TSC!B:C,2,0)+VLOOKUP("T712",TSC!B:C,2,0))%,MIN(T294+V294,VLOOKUP("R700",TSC!B:C,2,0)*VLOOKUP("R101",TSC!B:C,2,0))*(VLOOKUP("T711",TSC!B:C,2,0)+VLOOKUP("T712",TSC!B:C,2,0)+VLOOKUP("R701",TSC!B:C,2,0))%),0)</f>
        <v/>
      </c>
      <c r="CS294">
        <f>IFERROR(IF(RIGHT(INDEX(PIS!O$1:O$500,MATCH(D294,PIS!C$1:C$500,0)),5)="Gross",MIN(U294+V294,VLOOKUP("R700",TSC!B:C,2,0)*VLOOKUP("R101",TSC!B:C,2,0))*(VLOOKUP("T714",TSC!B:C,2,0))%,MIN(T294+V294,VLOOKUP("R700",TSC!B:C,2,0)*VLOOKUP("R101",TSC!B:C,2,0))*(VLOOKUP("T704",TSC!B:C,2,0)+VLOOKUP("T714",TSC!B:C,2,0))%),0)</f>
        <v/>
      </c>
      <c r="CT294">
        <f>IFERROR(IF(RIGHT(INDEX(PIS!O$1:O$500,MATCH(D294,PIS!C$1:C$500,0)),5)="Gross",MIN(U294+V294,VLOOKUP("R700",TSC!B:C,2,0)*VLOOKUP("R101",TSC!B:C,2,0))*VLOOKUP("T705",TSC!B:C,2,0)%,MIN(T294+V294,VLOOKUP("R700",TSC!B:C,2,0)*VLOOKUP("R101",TSC!B:C,2,0))*VLOOKUP("T705",TSC!B:C,2,0)%),0)</f>
        <v/>
      </c>
      <c r="CU294">
        <f>IFERROR(IF(RIGHT(INDEX(PIS!O$1:O$500,MATCH(D294,PIS!C$1:C$500,0)),5)="Gross",MIN(U294+V294,VLOOKUP("R700",TSC!B:C,2,0)*VLOOKUP("R101",TSC!B:C,2,0))*(VLOOKUP("T713",TSC!B:C,2,0))%,MIN(T294+V294,VLOOKUP("R700",TSC!B:C,2,0)*VLOOKUP("R101",TSC!B:C,2,0))*(VLOOKUP("T713",TSC!B:C,2,0))%),0)</f>
        <v/>
      </c>
      <c r="CV294">
        <f>IFERROR(INDEX(ADJ!$A$1:$BZ$1000,MATCH(PAYROLL!D294,ADJ!A$1:A$500,0),MATCH(PAYROLL!CV$2,ADJ!$2:$2,0)),0)</f>
        <v/>
      </c>
      <c r="CW294">
        <f>IFERROR(INDEX(ADJ!$A$1:$BZ$1000,MATCH(PAYROLL!D294,ADJ!A$1:A$500,0),MATCH(PAYROLL!CW$2,ADJ!$2:$2,0)),0)</f>
        <v/>
      </c>
      <c r="CX294">
        <f>SUM(CR294:CW294)</f>
        <v/>
      </c>
      <c r="CY294">
        <f>ROUND(IF(CR294&gt;0,T294+V294*VLOOKUP("R202",TSC!$B$1:$C$500,2,0),0),0)</f>
        <v/>
      </c>
      <c r="CZ294">
        <f>IFERROR(INDEX(CSDA!D$1:D$500,MATCH($CZ$2,CSDA!C$1:C$500,0)),0)</f>
        <v/>
      </c>
      <c r="DA294">
        <f>ROUND(T294*0.7%,0)</f>
        <v/>
      </c>
      <c r="DB294">
        <f>ROUND(T294/12,0)</f>
        <v/>
      </c>
      <c r="DC294">
        <f ref="DC294" t="array">IFERROR(INDEX(CSDA!D$1:D$500,MATCH("Trích giữ"&amp;PAYROLL!DC$2,CSDA!A$1:A$500&amp;CSDA!C$1:C$500,0)),0)</f>
        <v/>
      </c>
      <c r="DD294">
        <f ref="DD294" t="array">IFERROR(INDEX(CSDA!D$1:D$500,MATCH("Trích giữ"&amp;PAYROLL!DD$2,CSDA!A$1:A$500&amp;CSDA!C$1:C$500,0)),0)</f>
        <v/>
      </c>
      <c r="DE294">
        <f ref="DE294" t="array">IFERROR(INDEX(CSDA!D$1:D$500,MATCH("Trích giữ"&amp;PAYROLL!DE$2,CSDA!A$1:A$500&amp;CSDA!C$1:C$500,0)),0)</f>
        <v/>
      </c>
      <c r="DF294">
        <f>IFERROR(INDEX(CSDA!D$1:D$500,MATCH(PAYROLL!DF$2,CSDA!C$1:C$500,0)),0)</f>
        <v/>
      </c>
      <c r="DG294">
        <f ref="DG294" t="array">IFERROR(INDEX(CSDA!D$1:D$500,MATCH("Trích giữ"&amp;PAYROLL!DG$2,CSDA!A$1:A$500&amp;CSDA!C$1:C$500,0)),0)</f>
        <v/>
      </c>
      <c r="DH294">
        <f>ROUND(T294/26,0)</f>
        <v/>
      </c>
      <c r="DI294">
        <f ref="DI294" t="array">IFERROR(INDEX(CSDA!D$1:D$500,MATCH("Trích giữ"&amp;PAYROLL!DI$2,CSDA!A$1:A$500&amp;CSDA!C$1:C$500,0)),0)</f>
        <v/>
      </c>
      <c r="DJ294">
        <f>IF(U294=0,T294*21.5%-BL294,0)</f>
        <v/>
      </c>
      <c r="DK294">
        <f ref="DK294" t="array">IFERROR(INDEX(CSDA!D$1:D$500,MATCH("Trích giữ"&amp;PAYROLL!DK$2,CSDA!A$1:A$500&amp;CSDA!C$1:C$500,0)),0)</f>
        <v/>
      </c>
      <c r="DL294">
        <f>IFERROR(INDEX(CSDA!D$1:D$500,MATCH(PAYROLL!DL$2,CSDA!C$1:C$500,0))/12,0)</f>
        <v/>
      </c>
      <c r="DM294">
        <f>SUM(DB294:DL294)</f>
        <v/>
      </c>
      <c r="DN294">
        <f>IFERROR(INDEX(ADJ!$A$1:$BZ$1000,MATCH(PAYROLL!D294,ADJ!A$1:A$500,0),MATCH(PAYROLL!DN$2,ADJ!$2:$2,0)),0)</f>
        <v/>
      </c>
      <c r="DO294">
        <f>IFERROR(SUM(BP294,DM294:DN294,CX294:DA294)-DT294,0)</f>
        <v/>
      </c>
      <c r="DP294">
        <f ref="DP294" t="array">SUM(BW294*IFERROR(INDEX(CSDA!D$1:D$500,MATCH(BW$2,CSDA!C$1:C$500,0)),0)%,CX294*IFERROR(INDEX(CSDA!D$1:D$500,MATCH(CX$2,CSDA!C$1:C$500,0)),0)%,DA294*IFERROR(INDEX(CSDA!D$1:D$500,MATCH(DA$2,CSDA!C$1:C$500,0)),0)%,DB294*IFERROR(INDEX(CSDA!D$1:D$500,MATCH(DB$2,CSDA!C$1:C$500,0)),0)%,DF294*IFERROR(INDEX(CSDA!D$1:D$500,MATCH("Phí dịch vụ"&amp;PAYROLL!DF$2,CSDA!A$1:A$500&amp;CSDA!C$1:C$500,0)),0)%,DC294*IFERROR(INDEX(CSDA!D$1:D$500,MATCH("Phí dịch vụ"&amp;PAYROLL!DC$2,CSDA!A$1:A$500&amp;CSDA!C$1:C$500,0)),0)%,DH294*IFERROR(INDEX(CSDA!D$1:D$500,MATCH("Phí dịch vụ"&amp;PAYROLL!DH$2,CSDA!A$1:A$500&amp;CSDA!C$1:C$500,0)),0)%,DJ294*IFERROR(INDEX(CSDA!D$1:D$500,MATCH("Phí dịch vụ"&amp;PAYROLL!DJ$2,CSDA!A$1:A$500&amp;CSDA!C$1:C$500,0)),0)%,BN294*IFERROR(INDEX(CSDA!D$1:D$500,MATCH(BN$2,CSDA!C$1:C$500,0)),0)%)-BN294*7%</f>
        <v/>
      </c>
      <c r="DQ294">
        <f>IFERROR(INDEX(ADJ!$A$1:$BZ$1000,MATCH(PAYROLL!D294,ADJ!A$1:A$500,0),MATCH(PAYROLL!DQ$2,ADJ!$2:$2,0)),0)</f>
        <v/>
      </c>
      <c r="DR294">
        <f>IFERROR(INDEX(ADJ!$A$1:$BZ$1000,MATCH(PAYROLL!D294,ADJ!A$1:A$500,0),MATCH(PAYROLL!DR$2,ADJ!$2:$2,0)),0)</f>
        <v/>
      </c>
      <c r="DS294">
        <f>SUM(DP294:DR294)</f>
        <v/>
      </c>
      <c r="DT294">
        <f>EK294</f>
        <v/>
      </c>
      <c r="DU294">
        <f>SUM(DO294:DR294)</f>
        <v/>
      </c>
      <c r="DV294">
        <f>ROUND(DU294*0.1,0)</f>
        <v/>
      </c>
      <c r="DW294">
        <f>DU294+DV294</f>
        <v/>
      </c>
      <c r="DZ294">
        <f>IFERROR(INDEX(ADJ!$A$1:$BZ$1000,MATCH(PAYROLL!$D294,ADJ!A$1:A$500,0),MATCH(PAYROLL!DZ$2,ADJ!$2:$2,0)),0)</f>
        <v/>
      </c>
      <c r="EA294">
        <f>IFERROR(INDEX(ADJ!$A$1:$BZ$1000,MATCH(PAYROLL!$D294,ADJ!A$1:A$500,0),MATCH(PAYROLL!EA$2,ADJ!$2:$2,0)),0)</f>
        <v/>
      </c>
      <c r="EB294">
        <f>IFERROR(INDEX(ADJ!$A$1:$BZ$1000,MATCH(PAYROLL!$D294,ADJ!A$1:A$500,0),MATCH(PAYROLL!EB$2,ADJ!$2:$2,0)),0)</f>
        <v/>
      </c>
      <c r="EC294">
        <f>IFERROR(INDEX(ADJ!$A$1:$BZ$1000,MATCH(PAYROLL!$D294,ADJ!A$1:A$500,0),MATCH(PAYROLL!EC$2,ADJ!$2:$2,0)),0)</f>
        <v/>
      </c>
      <c r="ED294">
        <f>IFERROR(INDEX(ADJ!$A$1:$BZ$1000,MATCH(PAYROLL!$D294,ADJ!A$1:A$500,0),MATCH(PAYROLL!ED$2,ADJ!$2:$2,0)),0)</f>
        <v/>
      </c>
      <c r="EE294">
        <f>IFERROR(INDEX(ADJ!$A$1:$BZ$1000,MATCH(PAYROLL!$D294,ADJ!A$1:A$500,0),MATCH(PAYROLL!EE$2,ADJ!$2:$2,0)),0)</f>
        <v/>
      </c>
      <c r="EF294">
        <f>IFERROR(INDEX(ADJ!$A$1:$BZ$1000,MATCH(PAYROLL!$D294,ADJ!A$1:A$500,0),MATCH(PAYROLL!EF$2,ADJ!$2:$2,0)),0)</f>
        <v/>
      </c>
      <c r="EG294">
        <f>IFERROR(INDEX(ADJ!$A$1:$BZ$1000,MATCH(PAYROLL!$D294,ADJ!A$1:A$500,0),MATCH(PAYROLL!EG$2,ADJ!$2:$2,0)),0)</f>
        <v/>
      </c>
      <c r="EH294">
        <f>IFERROR(INDEX(ADJ!$A$1:$BZ$1000,MATCH(PAYROLL!$D294,ADJ!A$1:A$500,0),MATCH(PAYROLL!EH$2,ADJ!$2:$2,0)),0)</f>
        <v/>
      </c>
      <c r="EI294">
        <f>IFERROR(INDEX(ADJ!$A$1:$BZ$1000,MATCH(PAYROLL!D294,ADJ!A$1:A$500,0),MATCH(PAYROLL!EI$2,ADJ!$2:$2,0)),0)</f>
        <v/>
      </c>
      <c r="EJ294">
        <f>IFERROR(INDEX(ADJ!$A$1:$BZ$1000,MATCH(PAYROLL!$D294,ADJ!A$1:A$500,0),MATCH(PAYROLL!EJ$2,ADJ!$2:$2,0)),0)</f>
        <v/>
      </c>
      <c r="EK294">
        <f>SUM(DZ294:EJ294)</f>
        <v/>
      </c>
    </row>
    <row r="295">
      <c r="A295" t="n">
        <v>293</v>
      </c>
      <c r="B295" t="inlineStr">
        <is>
          <t>Lô Đức Anh</t>
        </is>
      </c>
      <c r="D295" t="inlineStr">
        <is>
          <t>159042-01</t>
        </is>
      </c>
      <c r="S295">
        <f>IFERROR(INDEX(PIS!$A$1:$BZ$1000,MATCH($D295,PIS!C$1:C$500,0),MATCH("Lương CB tháng trước",PIS!$1:$1,0)),0)</f>
        <v/>
      </c>
      <c r="T295">
        <f>IFERROR(INDEX(PIS!$A$1:$BZ$1000,MATCH($D295,PIS!C$1:C$500,0),MATCH("Lương CB hiện tại",PIS!$1:$1,0)),0)</f>
        <v/>
      </c>
      <c r="U295">
        <f>IFERROR(INDEX(PIS!$A$1:$BZ$1000,MATCH($D295,PIS!C$1:C$500,0),MATCH("Lương đóng BHBB",PIS!$1:$1,0)),0)</f>
        <v/>
      </c>
      <c r="V295">
        <f>IFERROR(INDEX(PIS!$A$1:$BZ$1000,MATCH($D295,PIS!C$1:C$500,0),MATCH(V$2,PIS!$2:$2,0)),0)</f>
        <v/>
      </c>
      <c r="W295">
        <f>IFERROR(INDEX(PIS!$A$1:$BZ$1000,MATCH($D295,PIS!C$1:C$500,0),MATCH(W$2,PIS!$2:$2,0)),0)</f>
        <v/>
      </c>
      <c r="X295">
        <f>IFERROR(INDEX(PIS!$A$1:$BZ$1000,MATCH($D295,PIS!C$1:C$500,0),MATCH(X$2,PIS!$2:$2,0)),0)</f>
        <v/>
      </c>
      <c r="Y295">
        <f>IFERROR(INDEX(PIS!$A$1:$BZ$1000,MATCH($D295,PIS!C$1:C$500,0),MATCH(Y$2,PIS!$2:$2,0)),0)</f>
        <v/>
      </c>
      <c r="Z295">
        <f>IFERROR(INDEX(PIS!$A$1:$BZ$1000,MATCH($D295,PIS!C$1:C$500,0),MATCH(Z$2,PIS!$2:$2,0)),0)</f>
        <v/>
      </c>
      <c r="AA295">
        <f>IFERROR(INDEX(PIS!$A$1:$BZ$1000,MATCH($D295,PIS!C$1:C$500,0),MATCH(AA$2,PIS!$2:$2,0)),0)</f>
        <v/>
      </c>
      <c r="AB295">
        <f>IFERROR(INDEX(PIS!$A$1:$BZ$1000,MATCH($D295,PIS!C$1:C$500,0),MATCH(AB$2,PIS!$2:$2,0)),0)</f>
        <v/>
      </c>
      <c r="AC295">
        <f>SUM(V295:AB295)</f>
        <v/>
      </c>
      <c r="AD295">
        <f>IFERROR(INDEX(TIMESHEET!$A$1:$AI$5000,MATCH($D295,TIMESHEET!A$1:A$500,0),MATCH("T100",TIMESHEET!$2:$2,0))-2,0)</f>
        <v/>
      </c>
      <c r="AE295">
        <f>IFERROR(INDEX(TIMESHEET!$A$1:$AI$5000,MATCH($D295,TIMESHEET!A$1:A$500,0),MATCH("T202",TIMESHEET!$2:$2,0)),0)</f>
        <v/>
      </c>
      <c r="AF295">
        <f>IFERROR(INDEX(TIMESHEET!$A$1:$AI$5000,MATCH($D295,TIMESHEET!A$1:A$500,0),MATCH("T302",TIMESHEET!$2:$2,0)),0)</f>
        <v/>
      </c>
      <c r="AG295">
        <f>IFERROR(INDEX(TIMESHEET!$A$1:$AI$5000,MATCH($D295,TIMESHEET!A$1:A$500,0),MATCH("T406",TIMESHEET!$2:$2,0)),0)</f>
        <v/>
      </c>
      <c r="AH295">
        <f>AE295+AG295</f>
        <v/>
      </c>
      <c r="AI295">
        <f>IFERROR(INDEX(TIMESHEET!$A$1:$AI$5000,MATCH($D295,TIMESHEET!A$1:A$500,0),MATCH("T701",TIMESHEET!$2:$2,0)),0)</f>
        <v/>
      </c>
      <c r="AJ295">
        <f>IFERROR(INDEX(TIMESHEET!$A$1:$AI$5000,MATCH($D295,TIMESHEET!B$1:B$500,0),MATCH("T320",TIMESHEET!$2:$2,0)),0)</f>
        <v/>
      </c>
      <c r="AK295">
        <f>IFERROR(IF(LEFT(INDEX(PIS!O$1:O$500,MATCH(D295,PIS!C$1:C$500)),1)="M",T295/AD295*SUM(AE295:AG295),T295*AD295),0)</f>
        <v/>
      </c>
      <c r="AL295">
        <f>IFERROR(INDEX(ADJ!$A$1:$BZ$1000,MATCH(PAYROLL!D295,ADJ!A$1:A$500,0),MATCH(PAYROLL!AL$2,ADJ!$2:$2,0)),0)</f>
        <v/>
      </c>
      <c r="AM295">
        <f>SUM(AK295:AL295)</f>
        <v/>
      </c>
      <c r="AN295">
        <f>IFERROR(ROUND(V295/$AD295*$AH295,0),0)</f>
        <v/>
      </c>
      <c r="AO295">
        <f>IFERROR(ROUND(W295/$AD295*$AH295,0),0)</f>
        <v/>
      </c>
      <c r="AP295">
        <f>IFERROR(ROUND(X295/$AD295*$AE295,0),0)</f>
        <v/>
      </c>
      <c r="AQ295">
        <f>IFERROR(ROUND(Y295/$AD295*$AH295,0),0)</f>
        <v/>
      </c>
      <c r="AR295">
        <f>IFERROR(ROUND(Z295/$AD295*$AH295,0),0)</f>
        <v/>
      </c>
      <c r="AS295">
        <f>IFERROR(ROUND(AA295/$AD295*$AH295,0),0)</f>
        <v/>
      </c>
      <c r="AT295">
        <f>IFERROR(IF((AE295+AF295+AG295)&gt;13,AB295,ROUND(AB295/AD295*AH295,0)),0)</f>
        <v/>
      </c>
      <c r="AU295">
        <f>IFERROR(INDEX(ADJ!$A$1:$BZ$1000,MATCH(PAYROLL!D295,ADJ!A$1:A$500,0),MATCH(PAYROLL!AU$2,ADJ!$2:$2,0)),0)</f>
        <v/>
      </c>
      <c r="AV295">
        <f>ROUND(SUM(AN295:AU295),0)</f>
        <v/>
      </c>
      <c r="AW295">
        <f>IFERROR(INDEX(TIMESHEET!$A$1:$AI$5000,MATCH(PAYROLL!D295,TIMESHEET!A$1:A$500,0),MATCH("T620",TIMESHEET!$2:$2,0)),0)</f>
        <v/>
      </c>
      <c r="AX295">
        <f>IFERROR(INDEX(TIMESHEET!$A$1:$AI$5000,MATCH(PAYROLL!D295,TIMESHEET!A$1:A$500,0),MATCH("T601",TIMESHEET!$2:$2,0)),0)</f>
        <v/>
      </c>
      <c r="AY295">
        <f>IFERROR(INDEX(TIMESHEET!$A$1:$AI$5000,MATCH(PAYROLL!D295,TIMESHEET!A$1:A$500,0),MATCH("T602",TIMESHEET!$2:$2,0)),0)</f>
        <v/>
      </c>
      <c r="AZ295">
        <f>IFERROR(INDEX(TIMESHEET!$A$1:$AI$5000,MATCH(PAYROLL!D295,TIMESHEET!A$1:A$500,0),MATCH("T603",TIMESHEET!$2:$2,0)),0)</f>
        <v/>
      </c>
      <c r="BA295">
        <f>IFERROR(INDEX(TIMESHEET!$A$1:$AI$5000,MATCH(PAYROLL!D295,TIMESHEET!A$1:A$500,0),MATCH("T611",TIMESHEET!$2:$2,0)),0)</f>
        <v/>
      </c>
      <c r="BB295">
        <f>IFERROR(INDEX(TIMESHEET!$A$1:$AI$5000,MATCH(PAYROLL!D295,TIMESHEET!A$1:A$500,0),MATCH("T612",TIMESHEET!$2:$2,0)),0)</f>
        <v/>
      </c>
      <c r="BC295">
        <f>IFERROR(INDEX(TIMESHEET!$A$1:$AI$5000,MATCH(PAYROLL!D295,TIMESHEET!A$1:A$500,0),MATCH("T613",TIMESHEET!$2:$2,0)),0)</f>
        <v/>
      </c>
      <c r="BD295">
        <f>IFERROR(INDEX(TIMESHEET!$A$1:$AI$5000,MATCH(PAYROLL!D295,TIMESHEET!A$1:A$500,0),MATCH("T500",TIMESHEET!$2:$2,0)),0)</f>
        <v/>
      </c>
      <c r="BE295">
        <f>IFERROR(IF(LEFT(INDEX(PIS!O$1:O$500,MATCH(D295,PIS!C$1:C$500)),1)="M",T295/AD295/8*(AW295+AX295*1.5+AY295*2+AZ295*3+BA295*2.1+BB295*2.7+BC295*3.9+BD295*0.3),T295/8*(AW295+AX295*1.5+AY295*2+AZ295*3+BA295*2.1+BB295*2.7+BC295*3.9+BD295*0.3)),0)</f>
        <v/>
      </c>
      <c r="BF295">
        <f>IFERROR(INDEX(ADJ!$A$1:$BZ$1000,MATCH(PAYROLL!$D295,ADJ!A$1:A$500,0),MATCH(PAYROLL!BF$2,ADJ!$2:$2,0)),0)</f>
        <v/>
      </c>
      <c r="BG295">
        <f>IFERROR(INDEX(ADJ!$A$1:$BZ$1000,MATCH(PAYROLL!D295,ADJ!A$1:A$500,0),MATCH(PAYROLL!BG$2,ADJ!$2:$2,0)),0)</f>
        <v/>
      </c>
      <c r="BH295">
        <f>IFERROR(INDEX(ADJ!$A$1:$BZ$1000,MATCH(PAYROLL!D295,ADJ!A$1:A$500,0),MATCH(PAYROLL!BH$2,ADJ!$2:$2,0)),0)</f>
        <v/>
      </c>
      <c r="BI295">
        <f>IFERROR(INDEX(ADJ!$A$1:$BZ$1000,MATCH(PAYROLL!D295,ADJ!A$1:A$500,0),MATCH(PAYROLL!BI$2,ADJ!$2:$2,0)),0)</f>
        <v/>
      </c>
      <c r="BJ295">
        <f>IFERROR(INDEX(ADJ!$A$1:$BZ$1000,MATCH(PAYROLL!D295,ADJ!A$1:A$500,0),MATCH(PAYROLL!BJ$2,ADJ!$2:$2,0)),0)</f>
        <v/>
      </c>
      <c r="BK295">
        <f>SUM(BF295:BJ295)</f>
        <v/>
      </c>
      <c r="BL295">
        <f>IFERROR(INDEX(ADJ!$A$1:$BZ$1000,MATCH(PAYROLL!D295,ADJ!A$1:A$500,0),MATCH(PAYROLL!BL$2,ADJ!$2:$2,0)),0)</f>
        <v/>
      </c>
      <c r="BM295">
        <f>IFERROR(INDEX(ADJ!$A$1:$BZ$1000,MATCH(PAYROLL!D295,ADJ!A$1:A$500,0),MATCH(PAYROLL!BM$2,ADJ!$2:$2,0)),0)</f>
        <v/>
      </c>
      <c r="BN295">
        <f>IFERROR(INDEX(ADJ!$A$1:$BZ$1000,MATCH(PAYROLL!D295,ADJ!A$1:A$500,0),MATCH(PAYROLL!BN$2,ADJ!$2:$2,0)),0)</f>
        <v/>
      </c>
      <c r="BO295">
        <f>IFERROR(INDEX(ADJ!$A$1:$BZ$1000,MATCH(PAYROLL!D295,ADJ!A$1:A$500,0),MATCH(PAYROLL!BO$2,ADJ!$2:$2,0)),0)</f>
        <v/>
      </c>
      <c r="BP295">
        <f>SUM(AM295,AV295,BE295,BK295,BL295:BO295)</f>
        <v/>
      </c>
      <c r="BQ295">
        <f>BO295</f>
        <v/>
      </c>
      <c r="BR295">
        <f>IFERROR(ROUND(IF(LEFT(INDEX(PIS!O$1:O$500,MATCH(D295,PIS!C$1:C$500)),1)="D",T295/8*(BD295*0.3),IF(LEFT(INDEX(PIS!O$1:O$500,MATCH(D295,PIS!C$1:C$500)),1)="H",T295*($BD295*0.3),T295/$AD295/8*($BD295*0.3))),0),0)</f>
        <v/>
      </c>
      <c r="BS295">
        <f>IF(AP295&lt;1,0,MIN(AP295,730000))</f>
        <v/>
      </c>
      <c r="BT295">
        <f>IFERROR(ROUND((BE295-SUM(AW295:BC295)*T295/AD295/8),0)-BR295,0)</f>
        <v/>
      </c>
      <c r="BU295">
        <f>AO295</f>
        <v/>
      </c>
      <c r="BV295">
        <f>SUM(BQ295:BU295)</f>
        <v/>
      </c>
      <c r="BW295">
        <f>BP295-BV295</f>
        <v/>
      </c>
      <c r="BX295">
        <f>IFERROR(IF(RIGHT(INDEX(PIS!O$1:O$500,MATCH(D295,PIS!C$1:C$500)),5)="Gross",MIN(U295+V295,VLOOKUP("R700",TSC!B:C,2,0)*VLOOKUP("R101",TSC!B:C,2,0))*VLOOKUP("R701",TSC!B:C,2,0)%,0),0)</f>
        <v/>
      </c>
      <c r="BY295">
        <f>IFERROR(IF(RIGHT(INDEX(PIS!O$1:O$500,MATCH(D295,PIS!C$1:C$500)),5)="Gross",MIN(U295+V295,VLOOKUP("R700",TSC!B:C,2,0)*VLOOKUP("R101",TSC!B:C,2,0))*VLOOKUP("T704",TSC!B:C,2,0)%,0),0)</f>
        <v/>
      </c>
      <c r="BZ295">
        <f>IFERROR(IF(RIGHT(INDEX(PIS!O$1:O$500,MATCH(D295,PIS!C$1:C$500)),5)="Gross",MIN(U295+V295,VLOOKUP("R700",TSC!B:C,2,0)*VLOOKUP("1",TSC!F:G,2,0))*VLOOKUP("T705",TSC!B:C,2,0)%,0),0)</f>
        <v/>
      </c>
      <c r="CA295">
        <f>IFERROR(INDEX(ADJ!$A$1:$BZ$1000,MATCH(PAYROLL!D295,ADJ!A$1:A$500,0),MATCH(PAYROLL!CA$2,ADJ!$2:$2,0)),0)</f>
        <v/>
      </c>
      <c r="CB295">
        <f>IFERROR(INDEX(ADJ!$A$1:$BZ$1000,MATCH(PAYROLL!D295,ADJ!A$1:A$500,0),MATCH(PAYROLL!CB$2,ADJ!$2:$2,0)),0)</f>
        <v/>
      </c>
      <c r="CC295">
        <f>SUM(BX295:CB295)</f>
        <v/>
      </c>
      <c r="CD295">
        <f>IFERROR(INDEX(PIS!$A$1:$BZ$1000,MATCH(PAYROLL!D295,PIS!C$1:C$500,0),MATCH(PAYROLL!CD$1,PIS!$1:$1,0)),0)</f>
        <v/>
      </c>
      <c r="CE295">
        <f>IFERROR(IF(OR(INDEX(PIS!P$1:P$500,MATCH(D295,PIS!C$1:C$500,0))="LT2",INDEX(PIS!P$1:P$500,MATCH(D295,PIS!C$1:C$500,0))="P10"),0,SUM(CC295,CD295*VLOOKUP("R601",TSC!B:C,2,0),VLOOKUP("R602",TSC!B:C,2,0))),0)</f>
        <v/>
      </c>
      <c r="CF295">
        <f>MAX(BW295-CE295,0)</f>
        <v/>
      </c>
      <c r="CG295">
        <f>IFERROR(IF(OR(RIGHT(INDEX(PIS!P$1:P$500,MATCH(D295,PIS!C$1:C$500)),5)="P10",RIGHT(INDEX(PIS!P$1:P$500,MATCH(D295,PIS!C$1:C$500)),5)="CK"),0,IF(CF295&lt;=5000000,CF295*5%,IF(CF295&lt;=10000000,CF295*10%-250000,IF(CF295&lt;=18000000,CF295*15%-750000,IF(CF295&lt;=32000000,CF295*20%-1650000,IF(CF295&lt;=52000000,CF295*25%-3250000,IF(CF295&lt;=80000000,BH295*30%-5850000,CF295*35%-9850000))))))),0)</f>
        <v/>
      </c>
      <c r="CH295">
        <f>IFERROR(IF(OR(INDEX(PIS!P$1:P$500,MATCH(D295,PIS!C$1:C$500))="LT",INDEX(PIS!P$1:P$500,MATCH(D295,PIS!C$1:C$500))="CK"),0,IF(CF295&lt;2000000,0,CF295*10%)),0)</f>
        <v/>
      </c>
      <c r="CI295">
        <f>IFERROR(INDEX(ADJ!$A$1:$BZ$1000,MATCH(PAYROLL!D295,ADJ!A$1:A$500,0),MATCH(PAYROLL!CI$2,ADJ!$2:$2,0)),0)</f>
        <v/>
      </c>
      <c r="CJ295">
        <f>IFERROR(INDEX(ADJ!$A$1:$BZ$1000,MATCH(PAYROLL!D295,ADJ!A$1:A$500,0),MATCH(PAYROLL!CJ$2,ADJ!$2:$2,0)),0)</f>
        <v/>
      </c>
      <c r="CK295">
        <f>IFERROR(INDEX(ADJ!$A$1:$BZ$1000,MATCH(PAYROLL!D295,ADJ!A$1:A$500,0),MATCH(PAYROLL!CK$2,ADJ!$2:$2,0)),0)</f>
        <v/>
      </c>
      <c r="CL295">
        <f>SUM(CG295:CK295)</f>
        <v/>
      </c>
      <c r="CM295">
        <f>ROUND(SUM(CH295:CK295),0)</f>
        <v/>
      </c>
      <c r="CN295">
        <f>IFERROR(INDEX(CSDA!D$1:D$500,MATCH($CN$2,CSDA!C$1:C$500,0))*INDEX(PIS!V$1:V$500,MATCH(D295,PIS!C$1:C$500))+INDEX(ADJ!$A$1:$BZ$1000,MATCH(PAYROLL!D295,ADJ!A$1:A$500,0),MATCH(PAYROLL!CN$2,ADJ!$2:$2,0)),0)</f>
        <v/>
      </c>
      <c r="CO295">
        <f>IFERROR(INDEX(ADJ!$A$1:$BZ$1000,MATCH(PAYROLL!D295,ADJ!A$1:A$500,0),MATCH(PAYROLL!CO$2,ADJ!$2:$2,0)),0)</f>
        <v/>
      </c>
      <c r="CP295">
        <f>IFERROR(INDEX(ADJ!$A$1:$BZ$1000,MATCH(PAYROLL!D295,ADJ!A$1:A$500,0),MATCH(PAYROLL!CP$2,ADJ!$2:$2,0)),0)</f>
        <v/>
      </c>
      <c r="CQ295">
        <f>BP295-CL295-CI295-CM295-CN295-CO295-CP295-CC295</f>
        <v/>
      </c>
      <c r="CR295">
        <f>IFERROR(IF(RIGHT(INDEX(PIS!O$1:O$500,MATCH(D295,PIS!C$1:C$500,0)),5)="Gross",MIN(U295+V295,VLOOKUP("R700",TSC!B:C,2,0)*VLOOKUP("R101",TSC!B:C,2,0))*(VLOOKUP("T711",TSC!B:C,2,0)+VLOOKUP("T712",TSC!B:C,2,0))%,MIN(T295+V295,VLOOKUP("R700",TSC!B:C,2,0)*VLOOKUP("R101",TSC!B:C,2,0))*(VLOOKUP("T711",TSC!B:C,2,0)+VLOOKUP("T712",TSC!B:C,2,0)+VLOOKUP("R701",TSC!B:C,2,0))%),0)</f>
        <v/>
      </c>
      <c r="CS295">
        <f>IFERROR(IF(RIGHT(INDEX(PIS!O$1:O$500,MATCH(D295,PIS!C$1:C$500,0)),5)="Gross",MIN(U295+V295,VLOOKUP("R700",TSC!B:C,2,0)*VLOOKUP("R101",TSC!B:C,2,0))*(VLOOKUP("T714",TSC!B:C,2,0))%,MIN(T295+V295,VLOOKUP("R700",TSC!B:C,2,0)*VLOOKUP("R101",TSC!B:C,2,0))*(VLOOKUP("T704",TSC!B:C,2,0)+VLOOKUP("T714",TSC!B:C,2,0))%),0)</f>
        <v/>
      </c>
      <c r="CT295">
        <f>IFERROR(IF(RIGHT(INDEX(PIS!O$1:O$500,MATCH(D295,PIS!C$1:C$500,0)),5)="Gross",MIN(U295+V295,VLOOKUP("R700",TSC!B:C,2,0)*VLOOKUP("R101",TSC!B:C,2,0))*VLOOKUP("T705",TSC!B:C,2,0)%,MIN(T295+V295,VLOOKUP("R700",TSC!B:C,2,0)*VLOOKUP("R101",TSC!B:C,2,0))*VLOOKUP("T705",TSC!B:C,2,0)%),0)</f>
        <v/>
      </c>
      <c r="CU295">
        <f>IFERROR(IF(RIGHT(INDEX(PIS!O$1:O$500,MATCH(D295,PIS!C$1:C$500,0)),5)="Gross",MIN(U295+V295,VLOOKUP("R700",TSC!B:C,2,0)*VLOOKUP("R101",TSC!B:C,2,0))*(VLOOKUP("T713",TSC!B:C,2,0))%,MIN(T295+V295,VLOOKUP("R700",TSC!B:C,2,0)*VLOOKUP("R101",TSC!B:C,2,0))*(VLOOKUP("T713",TSC!B:C,2,0))%),0)</f>
        <v/>
      </c>
      <c r="CV295">
        <f>IFERROR(INDEX(ADJ!$A$1:$BZ$1000,MATCH(PAYROLL!D295,ADJ!A$1:A$500,0),MATCH(PAYROLL!CV$2,ADJ!$2:$2,0)),0)</f>
        <v/>
      </c>
      <c r="CW295">
        <f>IFERROR(INDEX(ADJ!$A$1:$BZ$1000,MATCH(PAYROLL!D295,ADJ!A$1:A$500,0),MATCH(PAYROLL!CW$2,ADJ!$2:$2,0)),0)</f>
        <v/>
      </c>
      <c r="CX295">
        <f>SUM(CR295:CW295)</f>
        <v/>
      </c>
      <c r="CY295">
        <f>ROUND(IF(CR295&gt;0,T295+V295*VLOOKUP("R202",TSC!$B$1:$C$500,2,0),0),0)</f>
        <v/>
      </c>
      <c r="CZ295">
        <f>IFERROR(INDEX(CSDA!D$1:D$500,MATCH($CZ$2,CSDA!C$1:C$500,0)),0)</f>
        <v/>
      </c>
      <c r="DA295">
        <f>ROUND(T295*0.7%,0)</f>
        <v/>
      </c>
      <c r="DB295">
        <f>ROUND(T295/12,0)</f>
        <v/>
      </c>
      <c r="DC295">
        <f ref="DC295" t="array">IFERROR(INDEX(CSDA!D$1:D$500,MATCH("Trích giữ"&amp;PAYROLL!DC$2,CSDA!A$1:A$500&amp;CSDA!C$1:C$500,0)),0)</f>
        <v/>
      </c>
      <c r="DD295">
        <f ref="DD295" t="array">IFERROR(INDEX(CSDA!D$1:D$500,MATCH("Trích giữ"&amp;PAYROLL!DD$2,CSDA!A$1:A$500&amp;CSDA!C$1:C$500,0)),0)</f>
        <v/>
      </c>
      <c r="DE295">
        <f ref="DE295" t="array">IFERROR(INDEX(CSDA!D$1:D$500,MATCH("Trích giữ"&amp;PAYROLL!DE$2,CSDA!A$1:A$500&amp;CSDA!C$1:C$500,0)),0)</f>
        <v/>
      </c>
      <c r="DF295">
        <f>IFERROR(INDEX(CSDA!D$1:D$500,MATCH(PAYROLL!DF$2,CSDA!C$1:C$500,0)),0)</f>
        <v/>
      </c>
      <c r="DG295">
        <f ref="DG295" t="array">IFERROR(INDEX(CSDA!D$1:D$500,MATCH("Trích giữ"&amp;PAYROLL!DG$2,CSDA!A$1:A$500&amp;CSDA!C$1:C$500,0)),0)</f>
        <v/>
      </c>
      <c r="DH295">
        <f>ROUND(T295/26,0)</f>
        <v/>
      </c>
      <c r="DI295">
        <f ref="DI295" t="array">IFERROR(INDEX(CSDA!D$1:D$500,MATCH("Trích giữ"&amp;PAYROLL!DI$2,CSDA!A$1:A$500&amp;CSDA!C$1:C$500,0)),0)</f>
        <v/>
      </c>
      <c r="DJ295">
        <f>IF(U295=0,T295*21.5%-BL295,0)</f>
        <v/>
      </c>
      <c r="DK295">
        <f ref="DK295" t="array">IFERROR(INDEX(CSDA!D$1:D$500,MATCH("Trích giữ"&amp;PAYROLL!DK$2,CSDA!A$1:A$500&amp;CSDA!C$1:C$500,0)),0)</f>
        <v/>
      </c>
      <c r="DL295">
        <f>IFERROR(INDEX(CSDA!D$1:D$500,MATCH(PAYROLL!DL$2,CSDA!C$1:C$500,0))/12,0)</f>
        <v/>
      </c>
      <c r="DM295">
        <f>SUM(DB295:DL295)</f>
        <v/>
      </c>
      <c r="DN295">
        <f>IFERROR(INDEX(ADJ!$A$1:$BZ$1000,MATCH(PAYROLL!D295,ADJ!A$1:A$500,0),MATCH(PAYROLL!DN$2,ADJ!$2:$2,0)),0)</f>
        <v/>
      </c>
      <c r="DO295">
        <f>IFERROR(SUM(BP295,DM295:DN295,CX295:DA295)-DT295,0)</f>
        <v/>
      </c>
      <c r="DP295">
        <f ref="DP295" t="array">SUM(BW295*IFERROR(INDEX(CSDA!D$1:D$500,MATCH(BW$2,CSDA!C$1:C$500,0)),0)%,CX295*IFERROR(INDEX(CSDA!D$1:D$500,MATCH(CX$2,CSDA!C$1:C$500,0)),0)%,DA295*IFERROR(INDEX(CSDA!D$1:D$500,MATCH(DA$2,CSDA!C$1:C$500,0)),0)%,DB295*IFERROR(INDEX(CSDA!D$1:D$500,MATCH(DB$2,CSDA!C$1:C$500,0)),0)%,DF295*IFERROR(INDEX(CSDA!D$1:D$500,MATCH("Phí dịch vụ"&amp;PAYROLL!DF$2,CSDA!A$1:A$500&amp;CSDA!C$1:C$500,0)),0)%,DC295*IFERROR(INDEX(CSDA!D$1:D$500,MATCH("Phí dịch vụ"&amp;PAYROLL!DC$2,CSDA!A$1:A$500&amp;CSDA!C$1:C$500,0)),0)%,DH295*IFERROR(INDEX(CSDA!D$1:D$500,MATCH("Phí dịch vụ"&amp;PAYROLL!DH$2,CSDA!A$1:A$500&amp;CSDA!C$1:C$500,0)),0)%,DJ295*IFERROR(INDEX(CSDA!D$1:D$500,MATCH("Phí dịch vụ"&amp;PAYROLL!DJ$2,CSDA!A$1:A$500&amp;CSDA!C$1:C$500,0)),0)%,BN295*IFERROR(INDEX(CSDA!D$1:D$500,MATCH(BN$2,CSDA!C$1:C$500,0)),0)%)-BN295*7%</f>
        <v/>
      </c>
      <c r="DQ295">
        <f>IFERROR(INDEX(ADJ!$A$1:$BZ$1000,MATCH(PAYROLL!D295,ADJ!A$1:A$500,0),MATCH(PAYROLL!DQ$2,ADJ!$2:$2,0)),0)</f>
        <v/>
      </c>
      <c r="DR295">
        <f>IFERROR(INDEX(ADJ!$A$1:$BZ$1000,MATCH(PAYROLL!D295,ADJ!A$1:A$500,0),MATCH(PAYROLL!DR$2,ADJ!$2:$2,0)),0)</f>
        <v/>
      </c>
      <c r="DS295">
        <f>SUM(DP295:DR295)</f>
        <v/>
      </c>
      <c r="DT295">
        <f>EK295</f>
        <v/>
      </c>
      <c r="DU295">
        <f>SUM(DO295:DR295)</f>
        <v/>
      </c>
      <c r="DV295">
        <f>ROUND(DU295*0.1,0)</f>
        <v/>
      </c>
      <c r="DW295">
        <f>DU295+DV295</f>
        <v/>
      </c>
      <c r="DZ295">
        <f>IFERROR(INDEX(ADJ!$A$1:$BZ$1000,MATCH(PAYROLL!$D295,ADJ!A$1:A$500,0),MATCH(PAYROLL!DZ$2,ADJ!$2:$2,0)),0)</f>
        <v/>
      </c>
      <c r="EA295">
        <f>IFERROR(INDEX(ADJ!$A$1:$BZ$1000,MATCH(PAYROLL!$D295,ADJ!A$1:A$500,0),MATCH(PAYROLL!EA$2,ADJ!$2:$2,0)),0)</f>
        <v/>
      </c>
      <c r="EB295">
        <f>IFERROR(INDEX(ADJ!$A$1:$BZ$1000,MATCH(PAYROLL!$D295,ADJ!A$1:A$500,0),MATCH(PAYROLL!EB$2,ADJ!$2:$2,0)),0)</f>
        <v/>
      </c>
      <c r="EC295">
        <f>IFERROR(INDEX(ADJ!$A$1:$BZ$1000,MATCH(PAYROLL!$D295,ADJ!A$1:A$500,0),MATCH(PAYROLL!EC$2,ADJ!$2:$2,0)),0)</f>
        <v/>
      </c>
      <c r="ED295">
        <f>IFERROR(INDEX(ADJ!$A$1:$BZ$1000,MATCH(PAYROLL!$D295,ADJ!A$1:A$500,0),MATCH(PAYROLL!ED$2,ADJ!$2:$2,0)),0)</f>
        <v/>
      </c>
      <c r="EE295">
        <f>IFERROR(INDEX(ADJ!$A$1:$BZ$1000,MATCH(PAYROLL!$D295,ADJ!A$1:A$500,0),MATCH(PAYROLL!EE$2,ADJ!$2:$2,0)),0)</f>
        <v/>
      </c>
      <c r="EF295">
        <f>IFERROR(INDEX(ADJ!$A$1:$BZ$1000,MATCH(PAYROLL!$D295,ADJ!A$1:A$500,0),MATCH(PAYROLL!EF$2,ADJ!$2:$2,0)),0)</f>
        <v/>
      </c>
      <c r="EG295">
        <f>IFERROR(INDEX(ADJ!$A$1:$BZ$1000,MATCH(PAYROLL!$D295,ADJ!A$1:A$500,0),MATCH(PAYROLL!EG$2,ADJ!$2:$2,0)),0)</f>
        <v/>
      </c>
      <c r="EH295">
        <f>IFERROR(INDEX(ADJ!$A$1:$BZ$1000,MATCH(PAYROLL!$D295,ADJ!A$1:A$500,0),MATCH(PAYROLL!EH$2,ADJ!$2:$2,0)),0)</f>
        <v/>
      </c>
      <c r="EI295">
        <f>IFERROR(INDEX(ADJ!$A$1:$BZ$1000,MATCH(PAYROLL!D295,ADJ!A$1:A$500,0),MATCH(PAYROLL!EI$2,ADJ!$2:$2,0)),0)</f>
        <v/>
      </c>
      <c r="EJ295">
        <f>IFERROR(INDEX(ADJ!$A$1:$BZ$1000,MATCH(PAYROLL!$D295,ADJ!A$1:A$500,0),MATCH(PAYROLL!EJ$2,ADJ!$2:$2,0)),0)</f>
        <v/>
      </c>
      <c r="EK295">
        <f>SUM(DZ295:EJ295)</f>
        <v/>
      </c>
    </row>
    <row r="296">
      <c r="A296" t="n">
        <v>294</v>
      </c>
      <c r="B296" t="inlineStr">
        <is>
          <t>Lộc Kim Hùng</t>
        </is>
      </c>
      <c r="D296" t="inlineStr">
        <is>
          <t>158924-01</t>
        </is>
      </c>
      <c r="S296">
        <f>IFERROR(INDEX(PIS!$A$1:$BZ$1000,MATCH($D296,PIS!C$1:C$500,0),MATCH("Lương CB tháng trước",PIS!$1:$1,0)),0)</f>
        <v/>
      </c>
      <c r="T296">
        <f>IFERROR(INDEX(PIS!$A$1:$BZ$1000,MATCH($D296,PIS!C$1:C$500,0),MATCH("Lương CB hiện tại",PIS!$1:$1,0)),0)</f>
        <v/>
      </c>
      <c r="U296">
        <f>IFERROR(INDEX(PIS!$A$1:$BZ$1000,MATCH($D296,PIS!C$1:C$500,0),MATCH("Lương đóng BHBB",PIS!$1:$1,0)),0)</f>
        <v/>
      </c>
      <c r="V296">
        <f>IFERROR(INDEX(PIS!$A$1:$BZ$1000,MATCH($D296,PIS!C$1:C$500,0),MATCH(V$2,PIS!$2:$2,0)),0)</f>
        <v/>
      </c>
      <c r="W296">
        <f>IFERROR(INDEX(PIS!$A$1:$BZ$1000,MATCH($D296,PIS!C$1:C$500,0),MATCH(W$2,PIS!$2:$2,0)),0)</f>
        <v/>
      </c>
      <c r="X296">
        <f>IFERROR(INDEX(PIS!$A$1:$BZ$1000,MATCH($D296,PIS!C$1:C$500,0),MATCH(X$2,PIS!$2:$2,0)),0)</f>
        <v/>
      </c>
      <c r="Y296">
        <f>IFERROR(INDEX(PIS!$A$1:$BZ$1000,MATCH($D296,PIS!C$1:C$500,0),MATCH(Y$2,PIS!$2:$2,0)),0)</f>
        <v/>
      </c>
      <c r="Z296">
        <f>IFERROR(INDEX(PIS!$A$1:$BZ$1000,MATCH($D296,PIS!C$1:C$500,0),MATCH(Z$2,PIS!$2:$2,0)),0)</f>
        <v/>
      </c>
      <c r="AA296">
        <f>IFERROR(INDEX(PIS!$A$1:$BZ$1000,MATCH($D296,PIS!C$1:C$500,0),MATCH(AA$2,PIS!$2:$2,0)),0)</f>
        <v/>
      </c>
      <c r="AB296">
        <f>IFERROR(INDEX(PIS!$A$1:$BZ$1000,MATCH($D296,PIS!C$1:C$500,0),MATCH(AB$2,PIS!$2:$2,0)),0)</f>
        <v/>
      </c>
      <c r="AC296">
        <f>SUM(V296:AB296)</f>
        <v/>
      </c>
      <c r="AD296">
        <f>IFERROR(INDEX(TIMESHEET!$A$1:$AI$5000,MATCH($D296,TIMESHEET!A$1:A$500,0),MATCH("T100",TIMESHEET!$2:$2,0))-2,0)</f>
        <v/>
      </c>
      <c r="AE296">
        <f>IFERROR(INDEX(TIMESHEET!$A$1:$AI$5000,MATCH($D296,TIMESHEET!A$1:A$500,0),MATCH("T202",TIMESHEET!$2:$2,0)),0)</f>
        <v/>
      </c>
      <c r="AF296">
        <f>IFERROR(INDEX(TIMESHEET!$A$1:$AI$5000,MATCH($D296,TIMESHEET!A$1:A$500,0),MATCH("T302",TIMESHEET!$2:$2,0)),0)</f>
        <v/>
      </c>
      <c r="AG296">
        <f>IFERROR(INDEX(TIMESHEET!$A$1:$AI$5000,MATCH($D296,TIMESHEET!A$1:A$500,0),MATCH("T406",TIMESHEET!$2:$2,0)),0)</f>
        <v/>
      </c>
      <c r="AH296">
        <f>AE296+AG296</f>
        <v/>
      </c>
      <c r="AI296">
        <f>IFERROR(INDEX(TIMESHEET!$A$1:$AI$5000,MATCH($D296,TIMESHEET!A$1:A$500,0),MATCH("T701",TIMESHEET!$2:$2,0)),0)</f>
        <v/>
      </c>
      <c r="AJ296">
        <f>IFERROR(INDEX(TIMESHEET!$A$1:$AI$5000,MATCH($D296,TIMESHEET!B$1:B$500,0),MATCH("T320",TIMESHEET!$2:$2,0)),0)</f>
        <v/>
      </c>
      <c r="AK296">
        <f>IFERROR(IF(LEFT(INDEX(PIS!O$1:O$500,MATCH(D296,PIS!C$1:C$500)),1)="M",T296/AD296*SUM(AE296:AG296),T296*AD296),0)</f>
        <v/>
      </c>
      <c r="AL296">
        <f>IFERROR(INDEX(ADJ!$A$1:$BZ$1000,MATCH(PAYROLL!D296,ADJ!A$1:A$500,0),MATCH(PAYROLL!AL$2,ADJ!$2:$2,0)),0)</f>
        <v/>
      </c>
      <c r="AM296">
        <f>SUM(AK296:AL296)</f>
        <v/>
      </c>
      <c r="AN296">
        <f>IFERROR(ROUND(V296/$AD296*$AH296,0),0)</f>
        <v/>
      </c>
      <c r="AO296">
        <f>IFERROR(ROUND(W296/$AD296*$AH296,0),0)</f>
        <v/>
      </c>
      <c r="AP296">
        <f>IFERROR(ROUND(X296/$AD296*$AE296,0),0)</f>
        <v/>
      </c>
      <c r="AQ296">
        <f>IFERROR(ROUND(Y296/$AD296*$AH296,0),0)</f>
        <v/>
      </c>
      <c r="AR296">
        <f>IFERROR(ROUND(Z296/$AD296*$AH296,0),0)</f>
        <v/>
      </c>
      <c r="AS296">
        <f>IFERROR(ROUND(AA296/$AD296*$AH296,0),0)</f>
        <v/>
      </c>
      <c r="AT296">
        <f>IFERROR(IF((AE296+AF296+AG296)&gt;13,AB296,ROUND(AB296/AD296*AH296,0)),0)</f>
        <v/>
      </c>
      <c r="AU296">
        <f>IFERROR(INDEX(ADJ!$A$1:$BZ$1000,MATCH(PAYROLL!D296,ADJ!A$1:A$500,0),MATCH(PAYROLL!AU$2,ADJ!$2:$2,0)),0)</f>
        <v/>
      </c>
      <c r="AV296">
        <f>ROUND(SUM(AN296:AU296),0)</f>
        <v/>
      </c>
      <c r="AW296">
        <f>IFERROR(INDEX(TIMESHEET!$A$1:$AI$5000,MATCH(PAYROLL!D296,TIMESHEET!A$1:A$500,0),MATCH("T620",TIMESHEET!$2:$2,0)),0)</f>
        <v/>
      </c>
      <c r="AX296">
        <f>IFERROR(INDEX(TIMESHEET!$A$1:$AI$5000,MATCH(PAYROLL!D296,TIMESHEET!A$1:A$500,0),MATCH("T601",TIMESHEET!$2:$2,0)),0)</f>
        <v/>
      </c>
      <c r="AY296">
        <f>IFERROR(INDEX(TIMESHEET!$A$1:$AI$5000,MATCH(PAYROLL!D296,TIMESHEET!A$1:A$500,0),MATCH("T602",TIMESHEET!$2:$2,0)),0)</f>
        <v/>
      </c>
      <c r="AZ296">
        <f>IFERROR(INDEX(TIMESHEET!$A$1:$AI$5000,MATCH(PAYROLL!D296,TIMESHEET!A$1:A$500,0),MATCH("T603",TIMESHEET!$2:$2,0)),0)</f>
        <v/>
      </c>
      <c r="BA296">
        <f>IFERROR(INDEX(TIMESHEET!$A$1:$AI$5000,MATCH(PAYROLL!D296,TIMESHEET!A$1:A$500,0),MATCH("T611",TIMESHEET!$2:$2,0)),0)</f>
        <v/>
      </c>
      <c r="BB296">
        <f>IFERROR(INDEX(TIMESHEET!$A$1:$AI$5000,MATCH(PAYROLL!D296,TIMESHEET!A$1:A$500,0),MATCH("T612",TIMESHEET!$2:$2,0)),0)</f>
        <v/>
      </c>
      <c r="BC296">
        <f>IFERROR(INDEX(TIMESHEET!$A$1:$AI$5000,MATCH(PAYROLL!D296,TIMESHEET!A$1:A$500,0),MATCH("T613",TIMESHEET!$2:$2,0)),0)</f>
        <v/>
      </c>
      <c r="BD296">
        <f>IFERROR(INDEX(TIMESHEET!$A$1:$AI$5000,MATCH(PAYROLL!D296,TIMESHEET!A$1:A$500,0),MATCH("T500",TIMESHEET!$2:$2,0)),0)</f>
        <v/>
      </c>
      <c r="BE296">
        <f>IFERROR(IF(LEFT(INDEX(PIS!O$1:O$500,MATCH(D296,PIS!C$1:C$500)),1)="M",T296/AD296/8*(AW296+AX296*1.5+AY296*2+AZ296*3+BA296*2.1+BB296*2.7+BC296*3.9+BD296*0.3),T296/8*(AW296+AX296*1.5+AY296*2+AZ296*3+BA296*2.1+BB296*2.7+BC296*3.9+BD296*0.3)),0)</f>
        <v/>
      </c>
      <c r="BF296">
        <f>IFERROR(INDEX(ADJ!$A$1:$BZ$1000,MATCH(PAYROLL!$D296,ADJ!A$1:A$500,0),MATCH(PAYROLL!BF$2,ADJ!$2:$2,0)),0)</f>
        <v/>
      </c>
      <c r="BG296">
        <f>IFERROR(INDEX(ADJ!$A$1:$BZ$1000,MATCH(PAYROLL!D296,ADJ!A$1:A$500,0),MATCH(PAYROLL!BG$2,ADJ!$2:$2,0)),0)</f>
        <v/>
      </c>
      <c r="BH296">
        <f>IFERROR(INDEX(ADJ!$A$1:$BZ$1000,MATCH(PAYROLL!D296,ADJ!A$1:A$500,0),MATCH(PAYROLL!BH$2,ADJ!$2:$2,0)),0)</f>
        <v/>
      </c>
      <c r="BI296">
        <f>IFERROR(INDEX(ADJ!$A$1:$BZ$1000,MATCH(PAYROLL!D296,ADJ!A$1:A$500,0),MATCH(PAYROLL!BI$2,ADJ!$2:$2,0)),0)</f>
        <v/>
      </c>
      <c r="BJ296">
        <f>IFERROR(INDEX(ADJ!$A$1:$BZ$1000,MATCH(PAYROLL!D296,ADJ!A$1:A$500,0),MATCH(PAYROLL!BJ$2,ADJ!$2:$2,0)),0)</f>
        <v/>
      </c>
      <c r="BK296">
        <f>SUM(BF296:BJ296)</f>
        <v/>
      </c>
      <c r="BL296">
        <f>IFERROR(INDEX(ADJ!$A$1:$BZ$1000,MATCH(PAYROLL!D296,ADJ!A$1:A$500,0),MATCH(PAYROLL!BL$2,ADJ!$2:$2,0)),0)</f>
        <v/>
      </c>
      <c r="BM296">
        <f>IFERROR(INDEX(ADJ!$A$1:$BZ$1000,MATCH(PAYROLL!D296,ADJ!A$1:A$500,0),MATCH(PAYROLL!BM$2,ADJ!$2:$2,0)),0)</f>
        <v/>
      </c>
      <c r="BN296">
        <f>IFERROR(INDEX(ADJ!$A$1:$BZ$1000,MATCH(PAYROLL!D296,ADJ!A$1:A$500,0),MATCH(PAYROLL!BN$2,ADJ!$2:$2,0)),0)</f>
        <v/>
      </c>
      <c r="BO296">
        <f>IFERROR(INDEX(ADJ!$A$1:$BZ$1000,MATCH(PAYROLL!D296,ADJ!A$1:A$500,0),MATCH(PAYROLL!BO$2,ADJ!$2:$2,0)),0)</f>
        <v/>
      </c>
      <c r="BP296">
        <f>SUM(AM296,AV296,BE296,BK296,BL296:BO296)</f>
        <v/>
      </c>
      <c r="BQ296">
        <f>BO296</f>
        <v/>
      </c>
      <c r="BR296">
        <f>IFERROR(ROUND(IF(LEFT(INDEX(PIS!O$1:O$500,MATCH(D296,PIS!C$1:C$500)),1)="D",T296/8*(BD296*0.3),IF(LEFT(INDEX(PIS!O$1:O$500,MATCH(D296,PIS!C$1:C$500)),1)="H",T296*($BD296*0.3),T296/$AD296/8*($BD296*0.3))),0),0)</f>
        <v/>
      </c>
      <c r="BS296">
        <f>IF(AP296&lt;1,0,MIN(AP296,730000))</f>
        <v/>
      </c>
      <c r="BT296">
        <f>IFERROR(ROUND((BE296-SUM(AW296:BC296)*T296/AD296/8),0)-BR296,0)</f>
        <v/>
      </c>
      <c r="BU296">
        <f>AO296</f>
        <v/>
      </c>
      <c r="BV296">
        <f>SUM(BQ296:BU296)</f>
        <v/>
      </c>
      <c r="BW296">
        <f>BP296-BV296</f>
        <v/>
      </c>
      <c r="BX296">
        <f>IFERROR(IF(RIGHT(INDEX(PIS!O$1:O$500,MATCH(D296,PIS!C$1:C$500)),5)="Gross",MIN(U296+V296,VLOOKUP("R700",TSC!B:C,2,0)*VLOOKUP("R101",TSC!B:C,2,0))*VLOOKUP("R701",TSC!B:C,2,0)%,0),0)</f>
        <v/>
      </c>
      <c r="BY296">
        <f>IFERROR(IF(RIGHT(INDEX(PIS!O$1:O$500,MATCH(D296,PIS!C$1:C$500)),5)="Gross",MIN(U296+V296,VLOOKUP("R700",TSC!B:C,2,0)*VLOOKUP("R101",TSC!B:C,2,0))*VLOOKUP("T704",TSC!B:C,2,0)%,0),0)</f>
        <v/>
      </c>
      <c r="BZ296">
        <f>IFERROR(IF(RIGHT(INDEX(PIS!O$1:O$500,MATCH(D296,PIS!C$1:C$500)),5)="Gross",MIN(U296+V296,VLOOKUP("R700",TSC!B:C,2,0)*VLOOKUP("1",TSC!F:G,2,0))*VLOOKUP("T705",TSC!B:C,2,0)%,0),0)</f>
        <v/>
      </c>
      <c r="CA296">
        <f>IFERROR(INDEX(ADJ!$A$1:$BZ$1000,MATCH(PAYROLL!D296,ADJ!A$1:A$500,0),MATCH(PAYROLL!CA$2,ADJ!$2:$2,0)),0)</f>
        <v/>
      </c>
      <c r="CB296">
        <f>IFERROR(INDEX(ADJ!$A$1:$BZ$1000,MATCH(PAYROLL!D296,ADJ!A$1:A$500,0),MATCH(PAYROLL!CB$2,ADJ!$2:$2,0)),0)</f>
        <v/>
      </c>
      <c r="CC296">
        <f>SUM(BX296:CB296)</f>
        <v/>
      </c>
      <c r="CD296">
        <f>IFERROR(INDEX(PIS!$A$1:$BZ$1000,MATCH(PAYROLL!D296,PIS!C$1:C$500,0),MATCH(PAYROLL!CD$1,PIS!$1:$1,0)),0)</f>
        <v/>
      </c>
      <c r="CE296">
        <f>IFERROR(IF(OR(INDEX(PIS!P$1:P$500,MATCH(D296,PIS!C$1:C$500,0))="LT2",INDEX(PIS!P$1:P$500,MATCH(D296,PIS!C$1:C$500,0))="P10"),0,SUM(CC296,CD296*VLOOKUP("R601",TSC!B:C,2,0),VLOOKUP("R602",TSC!B:C,2,0))),0)</f>
        <v/>
      </c>
      <c r="CF296">
        <f>MAX(BW296-CE296,0)</f>
        <v/>
      </c>
      <c r="CG296">
        <f>IFERROR(IF(OR(RIGHT(INDEX(PIS!P$1:P$500,MATCH(D296,PIS!C$1:C$500)),5)="P10",RIGHT(INDEX(PIS!P$1:P$500,MATCH(D296,PIS!C$1:C$500)),5)="CK"),0,IF(CF296&lt;=5000000,CF296*5%,IF(CF296&lt;=10000000,CF296*10%-250000,IF(CF296&lt;=18000000,CF296*15%-750000,IF(CF296&lt;=32000000,CF296*20%-1650000,IF(CF296&lt;=52000000,CF296*25%-3250000,IF(CF296&lt;=80000000,BH296*30%-5850000,CF296*35%-9850000))))))),0)</f>
        <v/>
      </c>
      <c r="CH296">
        <f>IFERROR(IF(OR(INDEX(PIS!P$1:P$500,MATCH(D296,PIS!C$1:C$500))="LT",INDEX(PIS!P$1:P$500,MATCH(D296,PIS!C$1:C$500))="CK"),0,IF(CF296&lt;2000000,0,CF296*10%)),0)</f>
        <v/>
      </c>
      <c r="CI296">
        <f>IFERROR(INDEX(ADJ!$A$1:$BZ$1000,MATCH(PAYROLL!D296,ADJ!A$1:A$500,0),MATCH(PAYROLL!CI$2,ADJ!$2:$2,0)),0)</f>
        <v/>
      </c>
      <c r="CJ296">
        <f>IFERROR(INDEX(ADJ!$A$1:$BZ$1000,MATCH(PAYROLL!D296,ADJ!A$1:A$500,0),MATCH(PAYROLL!CJ$2,ADJ!$2:$2,0)),0)</f>
        <v/>
      </c>
      <c r="CK296">
        <f>IFERROR(INDEX(ADJ!$A$1:$BZ$1000,MATCH(PAYROLL!D296,ADJ!A$1:A$500,0),MATCH(PAYROLL!CK$2,ADJ!$2:$2,0)),0)</f>
        <v/>
      </c>
      <c r="CL296">
        <f>SUM(CG296:CK296)</f>
        <v/>
      </c>
      <c r="CM296">
        <f>ROUND(SUM(CH296:CK296),0)</f>
        <v/>
      </c>
      <c r="CN296">
        <f>IFERROR(INDEX(CSDA!D$1:D$500,MATCH($CN$2,CSDA!C$1:C$500,0))*INDEX(PIS!V$1:V$500,MATCH(D296,PIS!C$1:C$500))+INDEX(ADJ!$A$1:$BZ$1000,MATCH(PAYROLL!D296,ADJ!A$1:A$500,0),MATCH(PAYROLL!CN$2,ADJ!$2:$2,0)),0)</f>
        <v/>
      </c>
      <c r="CO296">
        <f>IFERROR(INDEX(ADJ!$A$1:$BZ$1000,MATCH(PAYROLL!D296,ADJ!A$1:A$500,0),MATCH(PAYROLL!CO$2,ADJ!$2:$2,0)),0)</f>
        <v/>
      </c>
      <c r="CP296">
        <f>IFERROR(INDEX(ADJ!$A$1:$BZ$1000,MATCH(PAYROLL!D296,ADJ!A$1:A$500,0),MATCH(PAYROLL!CP$2,ADJ!$2:$2,0)),0)</f>
        <v/>
      </c>
      <c r="CQ296">
        <f>BP296-CL296-CI296-CM296-CN296-CO296-CP296-CC296</f>
        <v/>
      </c>
      <c r="CR296">
        <f>IFERROR(IF(RIGHT(INDEX(PIS!O$1:O$500,MATCH(D296,PIS!C$1:C$500,0)),5)="Gross",MIN(U296+V296,VLOOKUP("R700",TSC!B:C,2,0)*VLOOKUP("R101",TSC!B:C,2,0))*(VLOOKUP("T711",TSC!B:C,2,0)+VLOOKUP("T712",TSC!B:C,2,0))%,MIN(T296+V296,VLOOKUP("R700",TSC!B:C,2,0)*VLOOKUP("R101",TSC!B:C,2,0))*(VLOOKUP("T711",TSC!B:C,2,0)+VLOOKUP("T712",TSC!B:C,2,0)+VLOOKUP("R701",TSC!B:C,2,0))%),0)</f>
        <v/>
      </c>
      <c r="CS296">
        <f>IFERROR(IF(RIGHT(INDEX(PIS!O$1:O$500,MATCH(D296,PIS!C$1:C$500,0)),5)="Gross",MIN(U296+V296,VLOOKUP("R700",TSC!B:C,2,0)*VLOOKUP("R101",TSC!B:C,2,0))*(VLOOKUP("T714",TSC!B:C,2,0))%,MIN(T296+V296,VLOOKUP("R700",TSC!B:C,2,0)*VLOOKUP("R101",TSC!B:C,2,0))*(VLOOKUP("T704",TSC!B:C,2,0)+VLOOKUP("T714",TSC!B:C,2,0))%),0)</f>
        <v/>
      </c>
      <c r="CT296">
        <f>IFERROR(IF(RIGHT(INDEX(PIS!O$1:O$500,MATCH(D296,PIS!C$1:C$500,0)),5)="Gross",MIN(U296+V296,VLOOKUP("R700",TSC!B:C,2,0)*VLOOKUP("R101",TSC!B:C,2,0))*VLOOKUP("T705",TSC!B:C,2,0)%,MIN(T296+V296,VLOOKUP("R700",TSC!B:C,2,0)*VLOOKUP("R101",TSC!B:C,2,0))*VLOOKUP("T705",TSC!B:C,2,0)%),0)</f>
        <v/>
      </c>
      <c r="CU296">
        <f>IFERROR(IF(RIGHT(INDEX(PIS!O$1:O$500,MATCH(D296,PIS!C$1:C$500,0)),5)="Gross",MIN(U296+V296,VLOOKUP("R700",TSC!B:C,2,0)*VLOOKUP("R101",TSC!B:C,2,0))*(VLOOKUP("T713",TSC!B:C,2,0))%,MIN(T296+V296,VLOOKUP("R700",TSC!B:C,2,0)*VLOOKUP("R101",TSC!B:C,2,0))*(VLOOKUP("T713",TSC!B:C,2,0))%),0)</f>
        <v/>
      </c>
      <c r="CV296">
        <f>IFERROR(INDEX(ADJ!$A$1:$BZ$1000,MATCH(PAYROLL!D296,ADJ!A$1:A$500,0),MATCH(PAYROLL!CV$2,ADJ!$2:$2,0)),0)</f>
        <v/>
      </c>
      <c r="CW296">
        <f>IFERROR(INDEX(ADJ!$A$1:$BZ$1000,MATCH(PAYROLL!D296,ADJ!A$1:A$500,0),MATCH(PAYROLL!CW$2,ADJ!$2:$2,0)),0)</f>
        <v/>
      </c>
      <c r="CX296">
        <f>SUM(CR296:CW296)</f>
        <v/>
      </c>
      <c r="CY296">
        <f>ROUND(IF(CR296&gt;0,T296+V296*VLOOKUP("R202",TSC!$B$1:$C$500,2,0),0),0)</f>
        <v/>
      </c>
      <c r="CZ296">
        <f>IFERROR(INDEX(CSDA!D$1:D$500,MATCH($CZ$2,CSDA!C$1:C$500,0)),0)</f>
        <v/>
      </c>
      <c r="DA296">
        <f>ROUND(T296*0.7%,0)</f>
        <v/>
      </c>
      <c r="DB296">
        <f>ROUND(T296/12,0)</f>
        <v/>
      </c>
      <c r="DC296">
        <f ref="DC296" t="array">IFERROR(INDEX(CSDA!D$1:D$500,MATCH("Trích giữ"&amp;PAYROLL!DC$2,CSDA!A$1:A$500&amp;CSDA!C$1:C$500,0)),0)</f>
        <v/>
      </c>
      <c r="DD296">
        <f ref="DD296" t="array">IFERROR(INDEX(CSDA!D$1:D$500,MATCH("Trích giữ"&amp;PAYROLL!DD$2,CSDA!A$1:A$500&amp;CSDA!C$1:C$500,0)),0)</f>
        <v/>
      </c>
      <c r="DE296">
        <f ref="DE296" t="array">IFERROR(INDEX(CSDA!D$1:D$500,MATCH("Trích giữ"&amp;PAYROLL!DE$2,CSDA!A$1:A$500&amp;CSDA!C$1:C$500,0)),0)</f>
        <v/>
      </c>
      <c r="DF296">
        <f>IFERROR(INDEX(CSDA!D$1:D$500,MATCH(PAYROLL!DF$2,CSDA!C$1:C$500,0)),0)</f>
        <v/>
      </c>
      <c r="DG296">
        <f ref="DG296" t="array">IFERROR(INDEX(CSDA!D$1:D$500,MATCH("Trích giữ"&amp;PAYROLL!DG$2,CSDA!A$1:A$500&amp;CSDA!C$1:C$500,0)),0)</f>
        <v/>
      </c>
      <c r="DH296">
        <f>ROUND(T296/26,0)</f>
        <v/>
      </c>
      <c r="DI296">
        <f ref="DI296" t="array">IFERROR(INDEX(CSDA!D$1:D$500,MATCH("Trích giữ"&amp;PAYROLL!DI$2,CSDA!A$1:A$500&amp;CSDA!C$1:C$500,0)),0)</f>
        <v/>
      </c>
      <c r="DJ296">
        <f>IF(U296=0,T296*21.5%-BL296,0)</f>
        <v/>
      </c>
      <c r="DK296">
        <f ref="DK296" t="array">IFERROR(INDEX(CSDA!D$1:D$500,MATCH("Trích giữ"&amp;PAYROLL!DK$2,CSDA!A$1:A$500&amp;CSDA!C$1:C$500,0)),0)</f>
        <v/>
      </c>
      <c r="DL296">
        <f>IFERROR(INDEX(CSDA!D$1:D$500,MATCH(PAYROLL!DL$2,CSDA!C$1:C$500,0))/12,0)</f>
        <v/>
      </c>
      <c r="DM296">
        <f>SUM(DB296:DL296)</f>
        <v/>
      </c>
      <c r="DN296">
        <f>IFERROR(INDEX(ADJ!$A$1:$BZ$1000,MATCH(PAYROLL!D296,ADJ!A$1:A$500,0),MATCH(PAYROLL!DN$2,ADJ!$2:$2,0)),0)</f>
        <v/>
      </c>
      <c r="DO296">
        <f>IFERROR(SUM(BP296,DM296:DN296,CX296:DA296)-DT296,0)</f>
        <v/>
      </c>
      <c r="DP296">
        <f ref="DP296" t="array">SUM(BW296*IFERROR(INDEX(CSDA!D$1:D$500,MATCH(BW$2,CSDA!C$1:C$500,0)),0)%,CX296*IFERROR(INDEX(CSDA!D$1:D$500,MATCH(CX$2,CSDA!C$1:C$500,0)),0)%,DA296*IFERROR(INDEX(CSDA!D$1:D$500,MATCH(DA$2,CSDA!C$1:C$500,0)),0)%,DB296*IFERROR(INDEX(CSDA!D$1:D$500,MATCH(DB$2,CSDA!C$1:C$500,0)),0)%,DF296*IFERROR(INDEX(CSDA!D$1:D$500,MATCH("Phí dịch vụ"&amp;PAYROLL!DF$2,CSDA!A$1:A$500&amp;CSDA!C$1:C$500,0)),0)%,DC296*IFERROR(INDEX(CSDA!D$1:D$500,MATCH("Phí dịch vụ"&amp;PAYROLL!DC$2,CSDA!A$1:A$500&amp;CSDA!C$1:C$500,0)),0)%,DH296*IFERROR(INDEX(CSDA!D$1:D$500,MATCH("Phí dịch vụ"&amp;PAYROLL!DH$2,CSDA!A$1:A$500&amp;CSDA!C$1:C$500,0)),0)%,DJ296*IFERROR(INDEX(CSDA!D$1:D$500,MATCH("Phí dịch vụ"&amp;PAYROLL!DJ$2,CSDA!A$1:A$500&amp;CSDA!C$1:C$500,0)),0)%,BN296*IFERROR(INDEX(CSDA!D$1:D$500,MATCH(BN$2,CSDA!C$1:C$500,0)),0)%)-BN296*7%</f>
        <v/>
      </c>
      <c r="DQ296">
        <f>IFERROR(INDEX(ADJ!$A$1:$BZ$1000,MATCH(PAYROLL!D296,ADJ!A$1:A$500,0),MATCH(PAYROLL!DQ$2,ADJ!$2:$2,0)),0)</f>
        <v/>
      </c>
      <c r="DR296">
        <f>IFERROR(INDEX(ADJ!$A$1:$BZ$1000,MATCH(PAYROLL!D296,ADJ!A$1:A$500,0),MATCH(PAYROLL!DR$2,ADJ!$2:$2,0)),0)</f>
        <v/>
      </c>
      <c r="DS296">
        <f>SUM(DP296:DR296)</f>
        <v/>
      </c>
      <c r="DT296">
        <f>EK296</f>
        <v/>
      </c>
      <c r="DU296">
        <f>SUM(DO296:DR296)</f>
        <v/>
      </c>
      <c r="DV296">
        <f>ROUND(DU296*0.1,0)</f>
        <v/>
      </c>
      <c r="DW296">
        <f>DU296+DV296</f>
        <v/>
      </c>
      <c r="DZ296">
        <f>IFERROR(INDEX(ADJ!$A$1:$BZ$1000,MATCH(PAYROLL!$D296,ADJ!A$1:A$500,0),MATCH(PAYROLL!DZ$2,ADJ!$2:$2,0)),0)</f>
        <v/>
      </c>
      <c r="EA296">
        <f>IFERROR(INDEX(ADJ!$A$1:$BZ$1000,MATCH(PAYROLL!$D296,ADJ!A$1:A$500,0),MATCH(PAYROLL!EA$2,ADJ!$2:$2,0)),0)</f>
        <v/>
      </c>
      <c r="EB296">
        <f>IFERROR(INDEX(ADJ!$A$1:$BZ$1000,MATCH(PAYROLL!$D296,ADJ!A$1:A$500,0),MATCH(PAYROLL!EB$2,ADJ!$2:$2,0)),0)</f>
        <v/>
      </c>
      <c r="EC296">
        <f>IFERROR(INDEX(ADJ!$A$1:$BZ$1000,MATCH(PAYROLL!$D296,ADJ!A$1:A$500,0),MATCH(PAYROLL!EC$2,ADJ!$2:$2,0)),0)</f>
        <v/>
      </c>
      <c r="ED296">
        <f>IFERROR(INDEX(ADJ!$A$1:$BZ$1000,MATCH(PAYROLL!$D296,ADJ!A$1:A$500,0),MATCH(PAYROLL!ED$2,ADJ!$2:$2,0)),0)</f>
        <v/>
      </c>
      <c r="EE296">
        <f>IFERROR(INDEX(ADJ!$A$1:$BZ$1000,MATCH(PAYROLL!$D296,ADJ!A$1:A$500,0),MATCH(PAYROLL!EE$2,ADJ!$2:$2,0)),0)</f>
        <v/>
      </c>
      <c r="EF296">
        <f>IFERROR(INDEX(ADJ!$A$1:$BZ$1000,MATCH(PAYROLL!$D296,ADJ!A$1:A$500,0),MATCH(PAYROLL!EF$2,ADJ!$2:$2,0)),0)</f>
        <v/>
      </c>
      <c r="EG296">
        <f>IFERROR(INDEX(ADJ!$A$1:$BZ$1000,MATCH(PAYROLL!$D296,ADJ!A$1:A$500,0),MATCH(PAYROLL!EG$2,ADJ!$2:$2,0)),0)</f>
        <v/>
      </c>
      <c r="EH296">
        <f>IFERROR(INDEX(ADJ!$A$1:$BZ$1000,MATCH(PAYROLL!$D296,ADJ!A$1:A$500,0),MATCH(PAYROLL!EH$2,ADJ!$2:$2,0)),0)</f>
        <v/>
      </c>
      <c r="EI296">
        <f>IFERROR(INDEX(ADJ!$A$1:$BZ$1000,MATCH(PAYROLL!D296,ADJ!A$1:A$500,0),MATCH(PAYROLL!EI$2,ADJ!$2:$2,0)),0)</f>
        <v/>
      </c>
      <c r="EJ296">
        <f>IFERROR(INDEX(ADJ!$A$1:$BZ$1000,MATCH(PAYROLL!$D296,ADJ!A$1:A$500,0),MATCH(PAYROLL!EJ$2,ADJ!$2:$2,0)),0)</f>
        <v/>
      </c>
      <c r="EK296">
        <f>SUM(DZ296:EJ296)</f>
        <v/>
      </c>
    </row>
    <row r="297">
      <c r="A297" t="n">
        <v>295</v>
      </c>
      <c r="B297" t="inlineStr">
        <is>
          <t>Linh Quốc Trung</t>
        </is>
      </c>
      <c r="D297" t="inlineStr">
        <is>
          <t>159000-01</t>
        </is>
      </c>
      <c r="S297">
        <f>IFERROR(INDEX(PIS!$A$1:$BZ$1000,MATCH($D297,PIS!C$1:C$500,0),MATCH("Lương CB tháng trước",PIS!$1:$1,0)),0)</f>
        <v/>
      </c>
      <c r="T297">
        <f>IFERROR(INDEX(PIS!$A$1:$BZ$1000,MATCH($D297,PIS!C$1:C$500,0),MATCH("Lương CB hiện tại",PIS!$1:$1,0)),0)</f>
        <v/>
      </c>
      <c r="U297">
        <f>IFERROR(INDEX(PIS!$A$1:$BZ$1000,MATCH($D297,PIS!C$1:C$500,0),MATCH("Lương đóng BHBB",PIS!$1:$1,0)),0)</f>
        <v/>
      </c>
      <c r="V297">
        <f>IFERROR(INDEX(PIS!$A$1:$BZ$1000,MATCH($D297,PIS!C$1:C$500,0),MATCH(V$2,PIS!$2:$2,0)),0)</f>
        <v/>
      </c>
      <c r="W297">
        <f>IFERROR(INDEX(PIS!$A$1:$BZ$1000,MATCH($D297,PIS!C$1:C$500,0),MATCH(W$2,PIS!$2:$2,0)),0)</f>
        <v/>
      </c>
      <c r="X297">
        <f>IFERROR(INDEX(PIS!$A$1:$BZ$1000,MATCH($D297,PIS!C$1:C$500,0),MATCH(X$2,PIS!$2:$2,0)),0)</f>
        <v/>
      </c>
      <c r="Y297">
        <f>IFERROR(INDEX(PIS!$A$1:$BZ$1000,MATCH($D297,PIS!C$1:C$500,0),MATCH(Y$2,PIS!$2:$2,0)),0)</f>
        <v/>
      </c>
      <c r="Z297">
        <f>IFERROR(INDEX(PIS!$A$1:$BZ$1000,MATCH($D297,PIS!C$1:C$500,0),MATCH(Z$2,PIS!$2:$2,0)),0)</f>
        <v/>
      </c>
      <c r="AA297">
        <f>IFERROR(INDEX(PIS!$A$1:$BZ$1000,MATCH($D297,PIS!C$1:C$500,0),MATCH(AA$2,PIS!$2:$2,0)),0)</f>
        <v/>
      </c>
      <c r="AB297">
        <f>IFERROR(INDEX(PIS!$A$1:$BZ$1000,MATCH($D297,PIS!C$1:C$500,0),MATCH(AB$2,PIS!$2:$2,0)),0)</f>
        <v/>
      </c>
      <c r="AC297">
        <f>SUM(V297:AB297)</f>
        <v/>
      </c>
      <c r="AD297">
        <f>IFERROR(INDEX(TIMESHEET!$A$1:$AI$5000,MATCH($D297,TIMESHEET!A$1:A$500,0),MATCH("T100",TIMESHEET!$2:$2,0))-2,0)</f>
        <v/>
      </c>
      <c r="AE297">
        <f>IFERROR(INDEX(TIMESHEET!$A$1:$AI$5000,MATCH($D297,TIMESHEET!A$1:A$500,0),MATCH("T202",TIMESHEET!$2:$2,0)),0)</f>
        <v/>
      </c>
      <c r="AF297">
        <f>IFERROR(INDEX(TIMESHEET!$A$1:$AI$5000,MATCH($D297,TIMESHEET!A$1:A$500,0),MATCH("T302",TIMESHEET!$2:$2,0)),0)</f>
        <v/>
      </c>
      <c r="AG297">
        <f>IFERROR(INDEX(TIMESHEET!$A$1:$AI$5000,MATCH($D297,TIMESHEET!A$1:A$500,0),MATCH("T406",TIMESHEET!$2:$2,0)),0)</f>
        <v/>
      </c>
      <c r="AH297">
        <f>AE297+AG297</f>
        <v/>
      </c>
      <c r="AI297">
        <f>IFERROR(INDEX(TIMESHEET!$A$1:$AI$5000,MATCH($D297,TIMESHEET!A$1:A$500,0),MATCH("T701",TIMESHEET!$2:$2,0)),0)</f>
        <v/>
      </c>
      <c r="AJ297">
        <f>IFERROR(INDEX(TIMESHEET!$A$1:$AI$5000,MATCH($D297,TIMESHEET!B$1:B$500,0),MATCH("T320",TIMESHEET!$2:$2,0)),0)</f>
        <v/>
      </c>
      <c r="AK297">
        <f>IFERROR(IF(LEFT(INDEX(PIS!O$1:O$500,MATCH(D297,PIS!C$1:C$500)),1)="M",T297/AD297*SUM(AE297:AG297),T297*AD297),0)</f>
        <v/>
      </c>
      <c r="AL297">
        <f>IFERROR(INDEX(ADJ!$A$1:$BZ$1000,MATCH(PAYROLL!D297,ADJ!A$1:A$500,0),MATCH(PAYROLL!AL$2,ADJ!$2:$2,0)),0)</f>
        <v/>
      </c>
      <c r="AM297">
        <f>SUM(AK297:AL297)</f>
        <v/>
      </c>
      <c r="AN297">
        <f>IFERROR(ROUND(V297/$AD297*$AH297,0),0)</f>
        <v/>
      </c>
      <c r="AO297">
        <f>IFERROR(ROUND(W297/$AD297*$AH297,0),0)</f>
        <v/>
      </c>
      <c r="AP297">
        <f>IFERROR(ROUND(X297/$AD297*$AE297,0),0)</f>
        <v/>
      </c>
      <c r="AQ297">
        <f>IFERROR(ROUND(Y297/$AD297*$AH297,0),0)</f>
        <v/>
      </c>
      <c r="AR297">
        <f>IFERROR(ROUND(Z297/$AD297*$AH297,0),0)</f>
        <v/>
      </c>
      <c r="AS297">
        <f>IFERROR(ROUND(AA297/$AD297*$AH297,0),0)</f>
        <v/>
      </c>
      <c r="AT297">
        <f>IFERROR(IF((AE297+AF297+AG297)&gt;13,AB297,ROUND(AB297/AD297*AH297,0)),0)</f>
        <v/>
      </c>
      <c r="AU297">
        <f>IFERROR(INDEX(ADJ!$A$1:$BZ$1000,MATCH(PAYROLL!D297,ADJ!A$1:A$500,0),MATCH(PAYROLL!AU$2,ADJ!$2:$2,0)),0)</f>
        <v/>
      </c>
      <c r="AV297">
        <f>ROUND(SUM(AN297:AU297),0)</f>
        <v/>
      </c>
      <c r="AW297">
        <f>IFERROR(INDEX(TIMESHEET!$A$1:$AI$5000,MATCH(PAYROLL!D297,TIMESHEET!A$1:A$500,0),MATCH("T620",TIMESHEET!$2:$2,0)),0)</f>
        <v/>
      </c>
      <c r="AX297">
        <f>IFERROR(INDEX(TIMESHEET!$A$1:$AI$5000,MATCH(PAYROLL!D297,TIMESHEET!A$1:A$500,0),MATCH("T601",TIMESHEET!$2:$2,0)),0)</f>
        <v/>
      </c>
      <c r="AY297">
        <f>IFERROR(INDEX(TIMESHEET!$A$1:$AI$5000,MATCH(PAYROLL!D297,TIMESHEET!A$1:A$500,0),MATCH("T602",TIMESHEET!$2:$2,0)),0)</f>
        <v/>
      </c>
      <c r="AZ297">
        <f>IFERROR(INDEX(TIMESHEET!$A$1:$AI$5000,MATCH(PAYROLL!D297,TIMESHEET!A$1:A$500,0),MATCH("T603",TIMESHEET!$2:$2,0)),0)</f>
        <v/>
      </c>
      <c r="BA297">
        <f>IFERROR(INDEX(TIMESHEET!$A$1:$AI$5000,MATCH(PAYROLL!D297,TIMESHEET!A$1:A$500,0),MATCH("T611",TIMESHEET!$2:$2,0)),0)</f>
        <v/>
      </c>
      <c r="BB297">
        <f>IFERROR(INDEX(TIMESHEET!$A$1:$AI$5000,MATCH(PAYROLL!D297,TIMESHEET!A$1:A$500,0),MATCH("T612",TIMESHEET!$2:$2,0)),0)</f>
        <v/>
      </c>
      <c r="BC297">
        <f>IFERROR(INDEX(TIMESHEET!$A$1:$AI$5000,MATCH(PAYROLL!D297,TIMESHEET!A$1:A$500,0),MATCH("T613",TIMESHEET!$2:$2,0)),0)</f>
        <v/>
      </c>
      <c r="BD297">
        <f>IFERROR(INDEX(TIMESHEET!$A$1:$AI$5000,MATCH(PAYROLL!D297,TIMESHEET!A$1:A$500,0),MATCH("T500",TIMESHEET!$2:$2,0)),0)</f>
        <v/>
      </c>
      <c r="BE297">
        <f>IFERROR(IF(LEFT(INDEX(PIS!O$1:O$500,MATCH(D297,PIS!C$1:C$500)),1)="M",T297/AD297/8*(AW297+AX297*1.5+AY297*2+AZ297*3+BA297*2.1+BB297*2.7+BC297*3.9+BD297*0.3),T297/8*(AW297+AX297*1.5+AY297*2+AZ297*3+BA297*2.1+BB297*2.7+BC297*3.9+BD297*0.3)),0)</f>
        <v/>
      </c>
      <c r="BF297">
        <f>IFERROR(INDEX(ADJ!$A$1:$BZ$1000,MATCH(PAYROLL!$D297,ADJ!A$1:A$500,0),MATCH(PAYROLL!BF$2,ADJ!$2:$2,0)),0)</f>
        <v/>
      </c>
      <c r="BG297">
        <f>IFERROR(INDEX(ADJ!$A$1:$BZ$1000,MATCH(PAYROLL!D297,ADJ!A$1:A$500,0),MATCH(PAYROLL!BG$2,ADJ!$2:$2,0)),0)</f>
        <v/>
      </c>
      <c r="BH297">
        <f>IFERROR(INDEX(ADJ!$A$1:$BZ$1000,MATCH(PAYROLL!D297,ADJ!A$1:A$500,0),MATCH(PAYROLL!BH$2,ADJ!$2:$2,0)),0)</f>
        <v/>
      </c>
      <c r="BI297">
        <f>IFERROR(INDEX(ADJ!$A$1:$BZ$1000,MATCH(PAYROLL!D297,ADJ!A$1:A$500,0),MATCH(PAYROLL!BI$2,ADJ!$2:$2,0)),0)</f>
        <v/>
      </c>
      <c r="BJ297">
        <f>IFERROR(INDEX(ADJ!$A$1:$BZ$1000,MATCH(PAYROLL!D297,ADJ!A$1:A$500,0),MATCH(PAYROLL!BJ$2,ADJ!$2:$2,0)),0)</f>
        <v/>
      </c>
      <c r="BK297">
        <f>SUM(BF297:BJ297)</f>
        <v/>
      </c>
      <c r="BL297">
        <f>IFERROR(INDEX(ADJ!$A$1:$BZ$1000,MATCH(PAYROLL!D297,ADJ!A$1:A$500,0),MATCH(PAYROLL!BL$2,ADJ!$2:$2,0)),0)</f>
        <v/>
      </c>
      <c r="BM297">
        <f>IFERROR(INDEX(ADJ!$A$1:$BZ$1000,MATCH(PAYROLL!D297,ADJ!A$1:A$500,0),MATCH(PAYROLL!BM$2,ADJ!$2:$2,0)),0)</f>
        <v/>
      </c>
      <c r="BN297">
        <f>IFERROR(INDEX(ADJ!$A$1:$BZ$1000,MATCH(PAYROLL!D297,ADJ!A$1:A$500,0),MATCH(PAYROLL!BN$2,ADJ!$2:$2,0)),0)</f>
        <v/>
      </c>
      <c r="BO297">
        <f>IFERROR(INDEX(ADJ!$A$1:$BZ$1000,MATCH(PAYROLL!D297,ADJ!A$1:A$500,0),MATCH(PAYROLL!BO$2,ADJ!$2:$2,0)),0)</f>
        <v/>
      </c>
      <c r="BP297">
        <f>SUM(AM297,AV297,BE297,BK297,BL297:BO297)</f>
        <v/>
      </c>
      <c r="BQ297">
        <f>BO297</f>
        <v/>
      </c>
      <c r="BR297">
        <f>IFERROR(ROUND(IF(LEFT(INDEX(PIS!O$1:O$500,MATCH(D297,PIS!C$1:C$500)),1)="D",T297/8*(BD297*0.3),IF(LEFT(INDEX(PIS!O$1:O$500,MATCH(D297,PIS!C$1:C$500)),1)="H",T297*($BD297*0.3),T297/$AD297/8*($BD297*0.3))),0),0)</f>
        <v/>
      </c>
      <c r="BS297">
        <f>IF(AP297&lt;1,0,MIN(AP297,730000))</f>
        <v/>
      </c>
      <c r="BT297">
        <f>IFERROR(ROUND((BE297-SUM(AW297:BC297)*T297/AD297/8),0)-BR297,0)</f>
        <v/>
      </c>
      <c r="BU297">
        <f>AO297</f>
        <v/>
      </c>
      <c r="BV297">
        <f>SUM(BQ297:BU297)</f>
        <v/>
      </c>
      <c r="BW297">
        <f>BP297-BV297</f>
        <v/>
      </c>
      <c r="BX297">
        <f>IFERROR(IF(RIGHT(INDEX(PIS!O$1:O$500,MATCH(D297,PIS!C$1:C$500)),5)="Gross",MIN(U297+V297,VLOOKUP("R700",TSC!B:C,2,0)*VLOOKUP("R101",TSC!B:C,2,0))*VLOOKUP("R701",TSC!B:C,2,0)%,0),0)</f>
        <v/>
      </c>
      <c r="BY297">
        <f>IFERROR(IF(RIGHT(INDEX(PIS!O$1:O$500,MATCH(D297,PIS!C$1:C$500)),5)="Gross",MIN(U297+V297,VLOOKUP("R700",TSC!B:C,2,0)*VLOOKUP("R101",TSC!B:C,2,0))*VLOOKUP("T704",TSC!B:C,2,0)%,0),0)</f>
        <v/>
      </c>
      <c r="BZ297">
        <f>IFERROR(IF(RIGHT(INDEX(PIS!O$1:O$500,MATCH(D297,PIS!C$1:C$500)),5)="Gross",MIN(U297+V297,VLOOKUP("R700",TSC!B:C,2,0)*VLOOKUP("1",TSC!F:G,2,0))*VLOOKUP("T705",TSC!B:C,2,0)%,0),0)</f>
        <v/>
      </c>
      <c r="CA297">
        <f>IFERROR(INDEX(ADJ!$A$1:$BZ$1000,MATCH(PAYROLL!D297,ADJ!A$1:A$500,0),MATCH(PAYROLL!CA$2,ADJ!$2:$2,0)),0)</f>
        <v/>
      </c>
      <c r="CB297">
        <f>IFERROR(INDEX(ADJ!$A$1:$BZ$1000,MATCH(PAYROLL!D297,ADJ!A$1:A$500,0),MATCH(PAYROLL!CB$2,ADJ!$2:$2,0)),0)</f>
        <v/>
      </c>
      <c r="CC297">
        <f>SUM(BX297:CB297)</f>
        <v/>
      </c>
      <c r="CD297">
        <f>IFERROR(INDEX(PIS!$A$1:$BZ$1000,MATCH(PAYROLL!D297,PIS!C$1:C$500,0),MATCH(PAYROLL!CD$1,PIS!$1:$1,0)),0)</f>
        <v/>
      </c>
      <c r="CE297">
        <f>IFERROR(IF(OR(INDEX(PIS!P$1:P$500,MATCH(D297,PIS!C$1:C$500,0))="LT2",INDEX(PIS!P$1:P$500,MATCH(D297,PIS!C$1:C$500,0))="P10"),0,SUM(CC297,CD297*VLOOKUP("R601",TSC!B:C,2,0),VLOOKUP("R602",TSC!B:C,2,0))),0)</f>
        <v/>
      </c>
      <c r="CF297">
        <f>MAX(BW297-CE297,0)</f>
        <v/>
      </c>
      <c r="CG297">
        <f>IFERROR(IF(OR(RIGHT(INDEX(PIS!P$1:P$500,MATCH(D297,PIS!C$1:C$500)),5)="P10",RIGHT(INDEX(PIS!P$1:P$500,MATCH(D297,PIS!C$1:C$500)),5)="CK"),0,IF(CF297&lt;=5000000,CF297*5%,IF(CF297&lt;=10000000,CF297*10%-250000,IF(CF297&lt;=18000000,CF297*15%-750000,IF(CF297&lt;=32000000,CF297*20%-1650000,IF(CF297&lt;=52000000,CF297*25%-3250000,IF(CF297&lt;=80000000,BH297*30%-5850000,CF297*35%-9850000))))))),0)</f>
        <v/>
      </c>
      <c r="CH297">
        <f>IFERROR(IF(OR(INDEX(PIS!P$1:P$500,MATCH(D297,PIS!C$1:C$500))="LT",INDEX(PIS!P$1:P$500,MATCH(D297,PIS!C$1:C$500))="CK"),0,IF(CF297&lt;2000000,0,CF297*10%)),0)</f>
        <v/>
      </c>
      <c r="CI297">
        <f>IFERROR(INDEX(ADJ!$A$1:$BZ$1000,MATCH(PAYROLL!D297,ADJ!A$1:A$500,0),MATCH(PAYROLL!CI$2,ADJ!$2:$2,0)),0)</f>
        <v/>
      </c>
      <c r="CJ297">
        <f>IFERROR(INDEX(ADJ!$A$1:$BZ$1000,MATCH(PAYROLL!D297,ADJ!A$1:A$500,0),MATCH(PAYROLL!CJ$2,ADJ!$2:$2,0)),0)</f>
        <v/>
      </c>
      <c r="CK297">
        <f>IFERROR(INDEX(ADJ!$A$1:$BZ$1000,MATCH(PAYROLL!D297,ADJ!A$1:A$500,0),MATCH(PAYROLL!CK$2,ADJ!$2:$2,0)),0)</f>
        <v/>
      </c>
      <c r="CL297">
        <f>SUM(CG297:CK297)</f>
        <v/>
      </c>
      <c r="CM297">
        <f>ROUND(SUM(CH297:CK297),0)</f>
        <v/>
      </c>
      <c r="CN297">
        <f>IFERROR(INDEX(CSDA!D$1:D$500,MATCH($CN$2,CSDA!C$1:C$500,0))*INDEX(PIS!V$1:V$500,MATCH(D297,PIS!C$1:C$500))+INDEX(ADJ!$A$1:$BZ$1000,MATCH(PAYROLL!D297,ADJ!A$1:A$500,0),MATCH(PAYROLL!CN$2,ADJ!$2:$2,0)),0)</f>
        <v/>
      </c>
      <c r="CO297">
        <f>IFERROR(INDEX(ADJ!$A$1:$BZ$1000,MATCH(PAYROLL!D297,ADJ!A$1:A$500,0),MATCH(PAYROLL!CO$2,ADJ!$2:$2,0)),0)</f>
        <v/>
      </c>
      <c r="CP297">
        <f>IFERROR(INDEX(ADJ!$A$1:$BZ$1000,MATCH(PAYROLL!D297,ADJ!A$1:A$500,0),MATCH(PAYROLL!CP$2,ADJ!$2:$2,0)),0)</f>
        <v/>
      </c>
      <c r="CQ297">
        <f>BP297-CL297-CI297-CM297-CN297-CO297-CP297-CC297</f>
        <v/>
      </c>
      <c r="CR297">
        <f>IFERROR(IF(RIGHT(INDEX(PIS!O$1:O$500,MATCH(D297,PIS!C$1:C$500,0)),5)="Gross",MIN(U297+V297,VLOOKUP("R700",TSC!B:C,2,0)*VLOOKUP("R101",TSC!B:C,2,0))*(VLOOKUP("T711",TSC!B:C,2,0)+VLOOKUP("T712",TSC!B:C,2,0))%,MIN(T297+V297,VLOOKUP("R700",TSC!B:C,2,0)*VLOOKUP("R101",TSC!B:C,2,0))*(VLOOKUP("T711",TSC!B:C,2,0)+VLOOKUP("T712",TSC!B:C,2,0)+VLOOKUP("R701",TSC!B:C,2,0))%),0)</f>
        <v/>
      </c>
      <c r="CS297">
        <f>IFERROR(IF(RIGHT(INDEX(PIS!O$1:O$500,MATCH(D297,PIS!C$1:C$500,0)),5)="Gross",MIN(U297+V297,VLOOKUP("R700",TSC!B:C,2,0)*VLOOKUP("R101",TSC!B:C,2,0))*(VLOOKUP("T714",TSC!B:C,2,0))%,MIN(T297+V297,VLOOKUP("R700",TSC!B:C,2,0)*VLOOKUP("R101",TSC!B:C,2,0))*(VLOOKUP("T704",TSC!B:C,2,0)+VLOOKUP("T714",TSC!B:C,2,0))%),0)</f>
        <v/>
      </c>
      <c r="CT297">
        <f>IFERROR(IF(RIGHT(INDEX(PIS!O$1:O$500,MATCH(D297,PIS!C$1:C$500,0)),5)="Gross",MIN(U297+V297,VLOOKUP("R700",TSC!B:C,2,0)*VLOOKUP("R101",TSC!B:C,2,0))*VLOOKUP("T705",TSC!B:C,2,0)%,MIN(T297+V297,VLOOKUP("R700",TSC!B:C,2,0)*VLOOKUP("R101",TSC!B:C,2,0))*VLOOKUP("T705",TSC!B:C,2,0)%),0)</f>
        <v/>
      </c>
      <c r="CU297">
        <f>IFERROR(IF(RIGHT(INDEX(PIS!O$1:O$500,MATCH(D297,PIS!C$1:C$500,0)),5)="Gross",MIN(U297+V297,VLOOKUP("R700",TSC!B:C,2,0)*VLOOKUP("R101",TSC!B:C,2,0))*(VLOOKUP("T713",TSC!B:C,2,0))%,MIN(T297+V297,VLOOKUP("R700",TSC!B:C,2,0)*VLOOKUP("R101",TSC!B:C,2,0))*(VLOOKUP("T713",TSC!B:C,2,0))%),0)</f>
        <v/>
      </c>
      <c r="CV297">
        <f>IFERROR(INDEX(ADJ!$A$1:$BZ$1000,MATCH(PAYROLL!D297,ADJ!A$1:A$500,0),MATCH(PAYROLL!CV$2,ADJ!$2:$2,0)),0)</f>
        <v/>
      </c>
      <c r="CW297">
        <f>IFERROR(INDEX(ADJ!$A$1:$BZ$1000,MATCH(PAYROLL!D297,ADJ!A$1:A$500,0),MATCH(PAYROLL!CW$2,ADJ!$2:$2,0)),0)</f>
        <v/>
      </c>
      <c r="CX297">
        <f>SUM(CR297:CW297)</f>
        <v/>
      </c>
      <c r="CY297">
        <f>ROUND(IF(CR297&gt;0,T297+V297*VLOOKUP("R202",TSC!$B$1:$C$500,2,0),0),0)</f>
        <v/>
      </c>
      <c r="CZ297">
        <f>IFERROR(INDEX(CSDA!D$1:D$500,MATCH($CZ$2,CSDA!C$1:C$500,0)),0)</f>
        <v/>
      </c>
      <c r="DA297">
        <f>ROUND(T297*0.7%,0)</f>
        <v/>
      </c>
      <c r="DB297">
        <f>ROUND(T297/12,0)</f>
        <v/>
      </c>
      <c r="DC297">
        <f ref="DC297" t="array">IFERROR(INDEX(CSDA!D$1:D$500,MATCH("Trích giữ"&amp;PAYROLL!DC$2,CSDA!A$1:A$500&amp;CSDA!C$1:C$500,0)),0)</f>
        <v/>
      </c>
      <c r="DD297">
        <f ref="DD297" t="array">IFERROR(INDEX(CSDA!D$1:D$500,MATCH("Trích giữ"&amp;PAYROLL!DD$2,CSDA!A$1:A$500&amp;CSDA!C$1:C$500,0)),0)</f>
        <v/>
      </c>
      <c r="DE297">
        <f ref="DE297" t="array">IFERROR(INDEX(CSDA!D$1:D$500,MATCH("Trích giữ"&amp;PAYROLL!DE$2,CSDA!A$1:A$500&amp;CSDA!C$1:C$500,0)),0)</f>
        <v/>
      </c>
      <c r="DF297">
        <f>IFERROR(INDEX(CSDA!D$1:D$500,MATCH(PAYROLL!DF$2,CSDA!C$1:C$500,0)),0)</f>
        <v/>
      </c>
      <c r="DG297">
        <f ref="DG297" t="array">IFERROR(INDEX(CSDA!D$1:D$500,MATCH("Trích giữ"&amp;PAYROLL!DG$2,CSDA!A$1:A$500&amp;CSDA!C$1:C$500,0)),0)</f>
        <v/>
      </c>
      <c r="DH297">
        <f>ROUND(T297/26,0)</f>
        <v/>
      </c>
      <c r="DI297">
        <f ref="DI297" t="array">IFERROR(INDEX(CSDA!D$1:D$500,MATCH("Trích giữ"&amp;PAYROLL!DI$2,CSDA!A$1:A$500&amp;CSDA!C$1:C$500,0)),0)</f>
        <v/>
      </c>
      <c r="DJ297">
        <f>IF(U297=0,T297*21.5%-BL297,0)</f>
        <v/>
      </c>
      <c r="DK297">
        <f ref="DK297" t="array">IFERROR(INDEX(CSDA!D$1:D$500,MATCH("Trích giữ"&amp;PAYROLL!DK$2,CSDA!A$1:A$500&amp;CSDA!C$1:C$500,0)),0)</f>
        <v/>
      </c>
      <c r="DL297">
        <f>IFERROR(INDEX(CSDA!D$1:D$500,MATCH(PAYROLL!DL$2,CSDA!C$1:C$500,0))/12,0)</f>
        <v/>
      </c>
      <c r="DM297">
        <f>SUM(DB297:DL297)</f>
        <v/>
      </c>
      <c r="DN297">
        <f>IFERROR(INDEX(ADJ!$A$1:$BZ$1000,MATCH(PAYROLL!D297,ADJ!A$1:A$500,0),MATCH(PAYROLL!DN$2,ADJ!$2:$2,0)),0)</f>
        <v/>
      </c>
      <c r="DO297">
        <f>IFERROR(SUM(BP297,DM297:DN297,CX297:DA297)-DT297,0)</f>
        <v/>
      </c>
      <c r="DP297">
        <f ref="DP297" t="array">SUM(BW297*IFERROR(INDEX(CSDA!D$1:D$500,MATCH(BW$2,CSDA!C$1:C$500,0)),0)%,CX297*IFERROR(INDEX(CSDA!D$1:D$500,MATCH(CX$2,CSDA!C$1:C$500,0)),0)%,DA297*IFERROR(INDEX(CSDA!D$1:D$500,MATCH(DA$2,CSDA!C$1:C$500,0)),0)%,DB297*IFERROR(INDEX(CSDA!D$1:D$500,MATCH(DB$2,CSDA!C$1:C$500,0)),0)%,DF297*IFERROR(INDEX(CSDA!D$1:D$500,MATCH("Phí dịch vụ"&amp;PAYROLL!DF$2,CSDA!A$1:A$500&amp;CSDA!C$1:C$500,0)),0)%,DC297*IFERROR(INDEX(CSDA!D$1:D$500,MATCH("Phí dịch vụ"&amp;PAYROLL!DC$2,CSDA!A$1:A$500&amp;CSDA!C$1:C$500,0)),0)%,DH297*IFERROR(INDEX(CSDA!D$1:D$500,MATCH("Phí dịch vụ"&amp;PAYROLL!DH$2,CSDA!A$1:A$500&amp;CSDA!C$1:C$500,0)),0)%,DJ297*IFERROR(INDEX(CSDA!D$1:D$500,MATCH("Phí dịch vụ"&amp;PAYROLL!DJ$2,CSDA!A$1:A$500&amp;CSDA!C$1:C$500,0)),0)%,BN297*IFERROR(INDEX(CSDA!D$1:D$500,MATCH(BN$2,CSDA!C$1:C$500,0)),0)%)-BN297*7%</f>
        <v/>
      </c>
      <c r="DQ297">
        <f>IFERROR(INDEX(ADJ!$A$1:$BZ$1000,MATCH(PAYROLL!D297,ADJ!A$1:A$500,0),MATCH(PAYROLL!DQ$2,ADJ!$2:$2,0)),0)</f>
        <v/>
      </c>
      <c r="DR297">
        <f>IFERROR(INDEX(ADJ!$A$1:$BZ$1000,MATCH(PAYROLL!D297,ADJ!A$1:A$500,0),MATCH(PAYROLL!DR$2,ADJ!$2:$2,0)),0)</f>
        <v/>
      </c>
      <c r="DS297">
        <f>SUM(DP297:DR297)</f>
        <v/>
      </c>
      <c r="DT297">
        <f>EK297</f>
        <v/>
      </c>
      <c r="DU297">
        <f>SUM(DO297:DR297)</f>
        <v/>
      </c>
      <c r="DV297">
        <f>ROUND(DU297*0.1,0)</f>
        <v/>
      </c>
      <c r="DW297">
        <f>DU297+DV297</f>
        <v/>
      </c>
      <c r="DZ297">
        <f>IFERROR(INDEX(ADJ!$A$1:$BZ$1000,MATCH(PAYROLL!$D297,ADJ!A$1:A$500,0),MATCH(PAYROLL!DZ$2,ADJ!$2:$2,0)),0)</f>
        <v/>
      </c>
      <c r="EA297">
        <f>IFERROR(INDEX(ADJ!$A$1:$BZ$1000,MATCH(PAYROLL!$D297,ADJ!A$1:A$500,0),MATCH(PAYROLL!EA$2,ADJ!$2:$2,0)),0)</f>
        <v/>
      </c>
      <c r="EB297">
        <f>IFERROR(INDEX(ADJ!$A$1:$BZ$1000,MATCH(PAYROLL!$D297,ADJ!A$1:A$500,0),MATCH(PAYROLL!EB$2,ADJ!$2:$2,0)),0)</f>
        <v/>
      </c>
      <c r="EC297">
        <f>IFERROR(INDEX(ADJ!$A$1:$BZ$1000,MATCH(PAYROLL!$D297,ADJ!A$1:A$500,0),MATCH(PAYROLL!EC$2,ADJ!$2:$2,0)),0)</f>
        <v/>
      </c>
      <c r="ED297">
        <f>IFERROR(INDEX(ADJ!$A$1:$BZ$1000,MATCH(PAYROLL!$D297,ADJ!A$1:A$500,0),MATCH(PAYROLL!ED$2,ADJ!$2:$2,0)),0)</f>
        <v/>
      </c>
      <c r="EE297">
        <f>IFERROR(INDEX(ADJ!$A$1:$BZ$1000,MATCH(PAYROLL!$D297,ADJ!A$1:A$500,0),MATCH(PAYROLL!EE$2,ADJ!$2:$2,0)),0)</f>
        <v/>
      </c>
      <c r="EF297">
        <f>IFERROR(INDEX(ADJ!$A$1:$BZ$1000,MATCH(PAYROLL!$D297,ADJ!A$1:A$500,0),MATCH(PAYROLL!EF$2,ADJ!$2:$2,0)),0)</f>
        <v/>
      </c>
      <c r="EG297">
        <f>IFERROR(INDEX(ADJ!$A$1:$BZ$1000,MATCH(PAYROLL!$D297,ADJ!A$1:A$500,0),MATCH(PAYROLL!EG$2,ADJ!$2:$2,0)),0)</f>
        <v/>
      </c>
      <c r="EH297">
        <f>IFERROR(INDEX(ADJ!$A$1:$BZ$1000,MATCH(PAYROLL!$D297,ADJ!A$1:A$500,0),MATCH(PAYROLL!EH$2,ADJ!$2:$2,0)),0)</f>
        <v/>
      </c>
      <c r="EI297">
        <f>IFERROR(INDEX(ADJ!$A$1:$BZ$1000,MATCH(PAYROLL!D297,ADJ!A$1:A$500,0),MATCH(PAYROLL!EI$2,ADJ!$2:$2,0)),0)</f>
        <v/>
      </c>
      <c r="EJ297">
        <f>IFERROR(INDEX(ADJ!$A$1:$BZ$1000,MATCH(PAYROLL!$D297,ADJ!A$1:A$500,0),MATCH(PAYROLL!EJ$2,ADJ!$2:$2,0)),0)</f>
        <v/>
      </c>
      <c r="EK297">
        <f>SUM(DZ297:EJ297)</f>
        <v/>
      </c>
    </row>
    <row r="298">
      <c r="A298" t="n">
        <v>296</v>
      </c>
      <c r="B298" t="inlineStr">
        <is>
          <t>Liễu Văn Huy</t>
        </is>
      </c>
      <c r="D298" t="inlineStr">
        <is>
          <t>158832-01</t>
        </is>
      </c>
      <c r="S298">
        <f>IFERROR(INDEX(PIS!$A$1:$BZ$1000,MATCH($D298,PIS!C$1:C$500,0),MATCH("Lương CB tháng trước",PIS!$1:$1,0)),0)</f>
        <v/>
      </c>
      <c r="T298">
        <f>IFERROR(INDEX(PIS!$A$1:$BZ$1000,MATCH($D298,PIS!C$1:C$500,0),MATCH("Lương CB hiện tại",PIS!$1:$1,0)),0)</f>
        <v/>
      </c>
      <c r="U298">
        <f>IFERROR(INDEX(PIS!$A$1:$BZ$1000,MATCH($D298,PIS!C$1:C$500,0),MATCH("Lương đóng BHBB",PIS!$1:$1,0)),0)</f>
        <v/>
      </c>
      <c r="V298">
        <f>IFERROR(INDEX(PIS!$A$1:$BZ$1000,MATCH($D298,PIS!C$1:C$500,0),MATCH(V$2,PIS!$2:$2,0)),0)</f>
        <v/>
      </c>
      <c r="W298">
        <f>IFERROR(INDEX(PIS!$A$1:$BZ$1000,MATCH($D298,PIS!C$1:C$500,0),MATCH(W$2,PIS!$2:$2,0)),0)</f>
        <v/>
      </c>
      <c r="X298">
        <f>IFERROR(INDEX(PIS!$A$1:$BZ$1000,MATCH($D298,PIS!C$1:C$500,0),MATCH(X$2,PIS!$2:$2,0)),0)</f>
        <v/>
      </c>
      <c r="Y298">
        <f>IFERROR(INDEX(PIS!$A$1:$BZ$1000,MATCH($D298,PIS!C$1:C$500,0),MATCH(Y$2,PIS!$2:$2,0)),0)</f>
        <v/>
      </c>
      <c r="Z298">
        <f>IFERROR(INDEX(PIS!$A$1:$BZ$1000,MATCH($D298,PIS!C$1:C$500,0),MATCH(Z$2,PIS!$2:$2,0)),0)</f>
        <v/>
      </c>
      <c r="AA298">
        <f>IFERROR(INDEX(PIS!$A$1:$BZ$1000,MATCH($D298,PIS!C$1:C$500,0),MATCH(AA$2,PIS!$2:$2,0)),0)</f>
        <v/>
      </c>
      <c r="AB298">
        <f>IFERROR(INDEX(PIS!$A$1:$BZ$1000,MATCH($D298,PIS!C$1:C$500,0),MATCH(AB$2,PIS!$2:$2,0)),0)</f>
        <v/>
      </c>
      <c r="AC298">
        <f>SUM(V298:AB298)</f>
        <v/>
      </c>
      <c r="AD298">
        <f>IFERROR(INDEX(TIMESHEET!$A$1:$AI$5000,MATCH($D298,TIMESHEET!A$1:A$500,0),MATCH("T100",TIMESHEET!$2:$2,0))-2,0)</f>
        <v/>
      </c>
      <c r="AE298">
        <f>IFERROR(INDEX(TIMESHEET!$A$1:$AI$5000,MATCH($D298,TIMESHEET!A$1:A$500,0),MATCH("T202",TIMESHEET!$2:$2,0)),0)</f>
        <v/>
      </c>
      <c r="AF298">
        <f>IFERROR(INDEX(TIMESHEET!$A$1:$AI$5000,MATCH($D298,TIMESHEET!A$1:A$500,0),MATCH("T302",TIMESHEET!$2:$2,0)),0)</f>
        <v/>
      </c>
      <c r="AG298">
        <f>IFERROR(INDEX(TIMESHEET!$A$1:$AI$5000,MATCH($D298,TIMESHEET!A$1:A$500,0),MATCH("T406",TIMESHEET!$2:$2,0)),0)</f>
        <v/>
      </c>
      <c r="AH298">
        <f>AE298+AG298</f>
        <v/>
      </c>
      <c r="AI298">
        <f>IFERROR(INDEX(TIMESHEET!$A$1:$AI$5000,MATCH($D298,TIMESHEET!A$1:A$500,0),MATCH("T701",TIMESHEET!$2:$2,0)),0)</f>
        <v/>
      </c>
      <c r="AJ298">
        <f>IFERROR(INDEX(TIMESHEET!$A$1:$AI$5000,MATCH($D298,TIMESHEET!B$1:B$500,0),MATCH("T320",TIMESHEET!$2:$2,0)),0)</f>
        <v/>
      </c>
      <c r="AK298">
        <f>IFERROR(IF(LEFT(INDEX(PIS!O$1:O$500,MATCH(D298,PIS!C$1:C$500)),1)="M",T298/AD298*SUM(AE298:AG298),T298*AD298),0)</f>
        <v/>
      </c>
      <c r="AL298">
        <f>IFERROR(INDEX(ADJ!$A$1:$BZ$1000,MATCH(PAYROLL!D298,ADJ!A$1:A$500,0),MATCH(PAYROLL!AL$2,ADJ!$2:$2,0)),0)</f>
        <v/>
      </c>
      <c r="AM298">
        <f>SUM(AK298:AL298)</f>
        <v/>
      </c>
      <c r="AN298">
        <f>IFERROR(ROUND(V298/$AD298*$AH298,0),0)</f>
        <v/>
      </c>
      <c r="AO298">
        <f>IFERROR(ROUND(W298/$AD298*$AH298,0),0)</f>
        <v/>
      </c>
      <c r="AP298">
        <f>IFERROR(ROUND(X298/$AD298*$AE298,0),0)</f>
        <v/>
      </c>
      <c r="AQ298">
        <f>IFERROR(ROUND(Y298/$AD298*$AH298,0),0)</f>
        <v/>
      </c>
      <c r="AR298">
        <f>IFERROR(ROUND(Z298/$AD298*$AH298,0),0)</f>
        <v/>
      </c>
      <c r="AS298">
        <f>IFERROR(ROUND(AA298/$AD298*$AH298,0),0)</f>
        <v/>
      </c>
      <c r="AT298">
        <f>IFERROR(IF((AE298+AF298+AG298)&gt;13,AB298,ROUND(AB298/AD298*AH298,0)),0)</f>
        <v/>
      </c>
      <c r="AU298">
        <f>IFERROR(INDEX(ADJ!$A$1:$BZ$1000,MATCH(PAYROLL!D298,ADJ!A$1:A$500,0),MATCH(PAYROLL!AU$2,ADJ!$2:$2,0)),0)</f>
        <v/>
      </c>
      <c r="AV298">
        <f>ROUND(SUM(AN298:AU298),0)</f>
        <v/>
      </c>
      <c r="AW298">
        <f>IFERROR(INDEX(TIMESHEET!$A$1:$AI$5000,MATCH(PAYROLL!D298,TIMESHEET!A$1:A$500,0),MATCH("T620",TIMESHEET!$2:$2,0)),0)</f>
        <v/>
      </c>
      <c r="AX298">
        <f>IFERROR(INDEX(TIMESHEET!$A$1:$AI$5000,MATCH(PAYROLL!D298,TIMESHEET!A$1:A$500,0),MATCH("T601",TIMESHEET!$2:$2,0)),0)</f>
        <v/>
      </c>
      <c r="AY298">
        <f>IFERROR(INDEX(TIMESHEET!$A$1:$AI$5000,MATCH(PAYROLL!D298,TIMESHEET!A$1:A$500,0),MATCH("T602",TIMESHEET!$2:$2,0)),0)</f>
        <v/>
      </c>
      <c r="AZ298">
        <f>IFERROR(INDEX(TIMESHEET!$A$1:$AI$5000,MATCH(PAYROLL!D298,TIMESHEET!A$1:A$500,0),MATCH("T603",TIMESHEET!$2:$2,0)),0)</f>
        <v/>
      </c>
      <c r="BA298">
        <f>IFERROR(INDEX(TIMESHEET!$A$1:$AI$5000,MATCH(PAYROLL!D298,TIMESHEET!A$1:A$500,0),MATCH("T611",TIMESHEET!$2:$2,0)),0)</f>
        <v/>
      </c>
      <c r="BB298">
        <f>IFERROR(INDEX(TIMESHEET!$A$1:$AI$5000,MATCH(PAYROLL!D298,TIMESHEET!A$1:A$500,0),MATCH("T612",TIMESHEET!$2:$2,0)),0)</f>
        <v/>
      </c>
      <c r="BC298">
        <f>IFERROR(INDEX(TIMESHEET!$A$1:$AI$5000,MATCH(PAYROLL!D298,TIMESHEET!A$1:A$500,0),MATCH("T613",TIMESHEET!$2:$2,0)),0)</f>
        <v/>
      </c>
      <c r="BD298">
        <f>IFERROR(INDEX(TIMESHEET!$A$1:$AI$5000,MATCH(PAYROLL!D298,TIMESHEET!A$1:A$500,0),MATCH("T500",TIMESHEET!$2:$2,0)),0)</f>
        <v/>
      </c>
      <c r="BE298">
        <f>IFERROR(IF(LEFT(INDEX(PIS!O$1:O$500,MATCH(D298,PIS!C$1:C$500)),1)="M",T298/AD298/8*(AW298+AX298*1.5+AY298*2+AZ298*3+BA298*2.1+BB298*2.7+BC298*3.9+BD298*0.3),T298/8*(AW298+AX298*1.5+AY298*2+AZ298*3+BA298*2.1+BB298*2.7+BC298*3.9+BD298*0.3)),0)</f>
        <v/>
      </c>
      <c r="BF298">
        <f>IFERROR(INDEX(ADJ!$A$1:$BZ$1000,MATCH(PAYROLL!$D298,ADJ!A$1:A$500,0),MATCH(PAYROLL!BF$2,ADJ!$2:$2,0)),0)</f>
        <v/>
      </c>
      <c r="BG298">
        <f>IFERROR(INDEX(ADJ!$A$1:$BZ$1000,MATCH(PAYROLL!D298,ADJ!A$1:A$500,0),MATCH(PAYROLL!BG$2,ADJ!$2:$2,0)),0)</f>
        <v/>
      </c>
      <c r="BH298">
        <f>IFERROR(INDEX(ADJ!$A$1:$BZ$1000,MATCH(PAYROLL!D298,ADJ!A$1:A$500,0),MATCH(PAYROLL!BH$2,ADJ!$2:$2,0)),0)</f>
        <v/>
      </c>
      <c r="BI298">
        <f>IFERROR(INDEX(ADJ!$A$1:$BZ$1000,MATCH(PAYROLL!D298,ADJ!A$1:A$500,0),MATCH(PAYROLL!BI$2,ADJ!$2:$2,0)),0)</f>
        <v/>
      </c>
      <c r="BJ298">
        <f>IFERROR(INDEX(ADJ!$A$1:$BZ$1000,MATCH(PAYROLL!D298,ADJ!A$1:A$500,0),MATCH(PAYROLL!BJ$2,ADJ!$2:$2,0)),0)</f>
        <v/>
      </c>
      <c r="BK298">
        <f>SUM(BF298:BJ298)</f>
        <v/>
      </c>
      <c r="BL298">
        <f>IFERROR(INDEX(ADJ!$A$1:$BZ$1000,MATCH(PAYROLL!D298,ADJ!A$1:A$500,0),MATCH(PAYROLL!BL$2,ADJ!$2:$2,0)),0)</f>
        <v/>
      </c>
      <c r="BM298">
        <f>IFERROR(INDEX(ADJ!$A$1:$BZ$1000,MATCH(PAYROLL!D298,ADJ!A$1:A$500,0),MATCH(PAYROLL!BM$2,ADJ!$2:$2,0)),0)</f>
        <v/>
      </c>
      <c r="BN298">
        <f>IFERROR(INDEX(ADJ!$A$1:$BZ$1000,MATCH(PAYROLL!D298,ADJ!A$1:A$500,0),MATCH(PAYROLL!BN$2,ADJ!$2:$2,0)),0)</f>
        <v/>
      </c>
      <c r="BO298">
        <f>IFERROR(INDEX(ADJ!$A$1:$BZ$1000,MATCH(PAYROLL!D298,ADJ!A$1:A$500,0),MATCH(PAYROLL!BO$2,ADJ!$2:$2,0)),0)</f>
        <v/>
      </c>
      <c r="BP298">
        <f>SUM(AM298,AV298,BE298,BK298,BL298:BO298)</f>
        <v/>
      </c>
      <c r="BQ298">
        <f>BO298</f>
        <v/>
      </c>
      <c r="BR298">
        <f>IFERROR(ROUND(IF(LEFT(INDEX(PIS!O$1:O$500,MATCH(D298,PIS!C$1:C$500)),1)="D",T298/8*(BD298*0.3),IF(LEFT(INDEX(PIS!O$1:O$500,MATCH(D298,PIS!C$1:C$500)),1)="H",T298*($BD298*0.3),T298/$AD298/8*($BD298*0.3))),0),0)</f>
        <v/>
      </c>
      <c r="BS298">
        <f>IF(AP298&lt;1,0,MIN(AP298,730000))</f>
        <v/>
      </c>
      <c r="BT298">
        <f>IFERROR(ROUND((BE298-SUM(AW298:BC298)*T298/AD298/8),0)-BR298,0)</f>
        <v/>
      </c>
      <c r="BU298">
        <f>AO298</f>
        <v/>
      </c>
      <c r="BV298">
        <f>SUM(BQ298:BU298)</f>
        <v/>
      </c>
      <c r="BW298">
        <f>BP298-BV298</f>
        <v/>
      </c>
      <c r="BX298">
        <f>IFERROR(IF(RIGHT(INDEX(PIS!O$1:O$500,MATCH(D298,PIS!C$1:C$500)),5)="Gross",MIN(U298+V298,VLOOKUP("R700",TSC!B:C,2,0)*VLOOKUP("R101",TSC!B:C,2,0))*VLOOKUP("R701",TSC!B:C,2,0)%,0),0)</f>
        <v/>
      </c>
      <c r="BY298">
        <f>IFERROR(IF(RIGHT(INDEX(PIS!O$1:O$500,MATCH(D298,PIS!C$1:C$500)),5)="Gross",MIN(U298+V298,VLOOKUP("R700",TSC!B:C,2,0)*VLOOKUP("R101",TSC!B:C,2,0))*VLOOKUP("T704",TSC!B:C,2,0)%,0),0)</f>
        <v/>
      </c>
      <c r="BZ298">
        <f>IFERROR(IF(RIGHT(INDEX(PIS!O$1:O$500,MATCH(D298,PIS!C$1:C$500)),5)="Gross",MIN(U298+V298,VLOOKUP("R700",TSC!B:C,2,0)*VLOOKUP("1",TSC!F:G,2,0))*VLOOKUP("T705",TSC!B:C,2,0)%,0),0)</f>
        <v/>
      </c>
      <c r="CA298">
        <f>IFERROR(INDEX(ADJ!$A$1:$BZ$1000,MATCH(PAYROLL!D298,ADJ!A$1:A$500,0),MATCH(PAYROLL!CA$2,ADJ!$2:$2,0)),0)</f>
        <v/>
      </c>
      <c r="CB298">
        <f>IFERROR(INDEX(ADJ!$A$1:$BZ$1000,MATCH(PAYROLL!D298,ADJ!A$1:A$500,0),MATCH(PAYROLL!CB$2,ADJ!$2:$2,0)),0)</f>
        <v/>
      </c>
      <c r="CC298">
        <f>SUM(BX298:CB298)</f>
        <v/>
      </c>
      <c r="CD298">
        <f>IFERROR(INDEX(PIS!$A$1:$BZ$1000,MATCH(PAYROLL!D298,PIS!C$1:C$500,0),MATCH(PAYROLL!CD$1,PIS!$1:$1,0)),0)</f>
        <v/>
      </c>
      <c r="CE298">
        <f>IFERROR(IF(OR(INDEX(PIS!P$1:P$500,MATCH(D298,PIS!C$1:C$500,0))="LT2",INDEX(PIS!P$1:P$500,MATCH(D298,PIS!C$1:C$500,0))="P10"),0,SUM(CC298,CD298*VLOOKUP("R601",TSC!B:C,2,0),VLOOKUP("R602",TSC!B:C,2,0))),0)</f>
        <v/>
      </c>
      <c r="CF298">
        <f>MAX(BW298-CE298,0)</f>
        <v/>
      </c>
      <c r="CG298">
        <f>IFERROR(IF(OR(RIGHT(INDEX(PIS!P$1:P$500,MATCH(D298,PIS!C$1:C$500)),5)="P10",RIGHT(INDEX(PIS!P$1:P$500,MATCH(D298,PIS!C$1:C$500)),5)="CK"),0,IF(CF298&lt;=5000000,CF298*5%,IF(CF298&lt;=10000000,CF298*10%-250000,IF(CF298&lt;=18000000,CF298*15%-750000,IF(CF298&lt;=32000000,CF298*20%-1650000,IF(CF298&lt;=52000000,CF298*25%-3250000,IF(CF298&lt;=80000000,BH298*30%-5850000,CF298*35%-9850000))))))),0)</f>
        <v/>
      </c>
      <c r="CH298">
        <f>IFERROR(IF(OR(INDEX(PIS!P$1:P$500,MATCH(D298,PIS!C$1:C$500))="LT",INDEX(PIS!P$1:P$500,MATCH(D298,PIS!C$1:C$500))="CK"),0,IF(CF298&lt;2000000,0,CF298*10%)),0)</f>
        <v/>
      </c>
      <c r="CI298">
        <f>IFERROR(INDEX(ADJ!$A$1:$BZ$1000,MATCH(PAYROLL!D298,ADJ!A$1:A$500,0),MATCH(PAYROLL!CI$2,ADJ!$2:$2,0)),0)</f>
        <v/>
      </c>
      <c r="CJ298">
        <f>IFERROR(INDEX(ADJ!$A$1:$BZ$1000,MATCH(PAYROLL!D298,ADJ!A$1:A$500,0),MATCH(PAYROLL!CJ$2,ADJ!$2:$2,0)),0)</f>
        <v/>
      </c>
      <c r="CK298">
        <f>IFERROR(INDEX(ADJ!$A$1:$BZ$1000,MATCH(PAYROLL!D298,ADJ!A$1:A$500,0),MATCH(PAYROLL!CK$2,ADJ!$2:$2,0)),0)</f>
        <v/>
      </c>
      <c r="CL298">
        <f>SUM(CG298:CK298)</f>
        <v/>
      </c>
      <c r="CM298">
        <f>ROUND(SUM(CH298:CK298),0)</f>
        <v/>
      </c>
      <c r="CN298">
        <f>IFERROR(INDEX(CSDA!D$1:D$500,MATCH($CN$2,CSDA!C$1:C$500,0))*INDEX(PIS!V$1:V$500,MATCH(D298,PIS!C$1:C$500))+INDEX(ADJ!$A$1:$BZ$1000,MATCH(PAYROLL!D298,ADJ!A$1:A$500,0),MATCH(PAYROLL!CN$2,ADJ!$2:$2,0)),0)</f>
        <v/>
      </c>
      <c r="CO298">
        <f>IFERROR(INDEX(ADJ!$A$1:$BZ$1000,MATCH(PAYROLL!D298,ADJ!A$1:A$500,0),MATCH(PAYROLL!CO$2,ADJ!$2:$2,0)),0)</f>
        <v/>
      </c>
      <c r="CP298">
        <f>IFERROR(INDEX(ADJ!$A$1:$BZ$1000,MATCH(PAYROLL!D298,ADJ!A$1:A$500,0),MATCH(PAYROLL!CP$2,ADJ!$2:$2,0)),0)</f>
        <v/>
      </c>
      <c r="CQ298">
        <f>BP298-CL298-CI298-CM298-CN298-CO298-CP298-CC298</f>
        <v/>
      </c>
      <c r="CR298">
        <f>IFERROR(IF(RIGHT(INDEX(PIS!O$1:O$500,MATCH(D298,PIS!C$1:C$500,0)),5)="Gross",MIN(U298+V298,VLOOKUP("R700",TSC!B:C,2,0)*VLOOKUP("R101",TSC!B:C,2,0))*(VLOOKUP("T711",TSC!B:C,2,0)+VLOOKUP("T712",TSC!B:C,2,0))%,MIN(T298+V298,VLOOKUP("R700",TSC!B:C,2,0)*VLOOKUP("R101",TSC!B:C,2,0))*(VLOOKUP("T711",TSC!B:C,2,0)+VLOOKUP("T712",TSC!B:C,2,0)+VLOOKUP("R701",TSC!B:C,2,0))%),0)</f>
        <v/>
      </c>
      <c r="CS298">
        <f>IFERROR(IF(RIGHT(INDEX(PIS!O$1:O$500,MATCH(D298,PIS!C$1:C$500,0)),5)="Gross",MIN(U298+V298,VLOOKUP("R700",TSC!B:C,2,0)*VLOOKUP("R101",TSC!B:C,2,0))*(VLOOKUP("T714",TSC!B:C,2,0))%,MIN(T298+V298,VLOOKUP("R700",TSC!B:C,2,0)*VLOOKUP("R101",TSC!B:C,2,0))*(VLOOKUP("T704",TSC!B:C,2,0)+VLOOKUP("T714",TSC!B:C,2,0))%),0)</f>
        <v/>
      </c>
      <c r="CT298">
        <f>IFERROR(IF(RIGHT(INDEX(PIS!O$1:O$500,MATCH(D298,PIS!C$1:C$500,0)),5)="Gross",MIN(U298+V298,VLOOKUP("R700",TSC!B:C,2,0)*VLOOKUP("R101",TSC!B:C,2,0))*VLOOKUP("T705",TSC!B:C,2,0)%,MIN(T298+V298,VLOOKUP("R700",TSC!B:C,2,0)*VLOOKUP("R101",TSC!B:C,2,0))*VLOOKUP("T705",TSC!B:C,2,0)%),0)</f>
        <v/>
      </c>
      <c r="CU298">
        <f>IFERROR(IF(RIGHT(INDEX(PIS!O$1:O$500,MATCH(D298,PIS!C$1:C$500,0)),5)="Gross",MIN(U298+V298,VLOOKUP("R700",TSC!B:C,2,0)*VLOOKUP("R101",TSC!B:C,2,0))*(VLOOKUP("T713",TSC!B:C,2,0))%,MIN(T298+V298,VLOOKUP("R700",TSC!B:C,2,0)*VLOOKUP("R101",TSC!B:C,2,0))*(VLOOKUP("T713",TSC!B:C,2,0))%),0)</f>
        <v/>
      </c>
      <c r="CV298">
        <f>IFERROR(INDEX(ADJ!$A$1:$BZ$1000,MATCH(PAYROLL!D298,ADJ!A$1:A$500,0),MATCH(PAYROLL!CV$2,ADJ!$2:$2,0)),0)</f>
        <v/>
      </c>
      <c r="CW298">
        <f>IFERROR(INDEX(ADJ!$A$1:$BZ$1000,MATCH(PAYROLL!D298,ADJ!A$1:A$500,0),MATCH(PAYROLL!CW$2,ADJ!$2:$2,0)),0)</f>
        <v/>
      </c>
      <c r="CX298">
        <f>SUM(CR298:CW298)</f>
        <v/>
      </c>
      <c r="CY298">
        <f>ROUND(IF(CR298&gt;0,T298+V298*VLOOKUP("R202",TSC!$B$1:$C$500,2,0),0),0)</f>
        <v/>
      </c>
      <c r="CZ298">
        <f>IFERROR(INDEX(CSDA!D$1:D$500,MATCH($CZ$2,CSDA!C$1:C$500,0)),0)</f>
        <v/>
      </c>
      <c r="DA298">
        <f>ROUND(T298*0.7%,0)</f>
        <v/>
      </c>
      <c r="DB298">
        <f>ROUND(T298/12,0)</f>
        <v/>
      </c>
      <c r="DC298">
        <f ref="DC298" t="array">IFERROR(INDEX(CSDA!D$1:D$500,MATCH("Trích giữ"&amp;PAYROLL!DC$2,CSDA!A$1:A$500&amp;CSDA!C$1:C$500,0)),0)</f>
        <v/>
      </c>
      <c r="DD298">
        <f ref="DD298" t="array">IFERROR(INDEX(CSDA!D$1:D$500,MATCH("Trích giữ"&amp;PAYROLL!DD$2,CSDA!A$1:A$500&amp;CSDA!C$1:C$500,0)),0)</f>
        <v/>
      </c>
      <c r="DE298">
        <f ref="DE298" t="array">IFERROR(INDEX(CSDA!D$1:D$500,MATCH("Trích giữ"&amp;PAYROLL!DE$2,CSDA!A$1:A$500&amp;CSDA!C$1:C$500,0)),0)</f>
        <v/>
      </c>
      <c r="DF298">
        <f>IFERROR(INDEX(CSDA!D$1:D$500,MATCH(PAYROLL!DF$2,CSDA!C$1:C$500,0)),0)</f>
        <v/>
      </c>
      <c r="DG298">
        <f ref="DG298" t="array">IFERROR(INDEX(CSDA!D$1:D$500,MATCH("Trích giữ"&amp;PAYROLL!DG$2,CSDA!A$1:A$500&amp;CSDA!C$1:C$500,0)),0)</f>
        <v/>
      </c>
      <c r="DH298">
        <f>ROUND(T298/26,0)</f>
        <v/>
      </c>
      <c r="DI298">
        <f ref="DI298" t="array">IFERROR(INDEX(CSDA!D$1:D$500,MATCH("Trích giữ"&amp;PAYROLL!DI$2,CSDA!A$1:A$500&amp;CSDA!C$1:C$500,0)),0)</f>
        <v/>
      </c>
      <c r="DJ298">
        <f>IF(U298=0,T298*21.5%-BL298,0)</f>
        <v/>
      </c>
      <c r="DK298">
        <f ref="DK298" t="array">IFERROR(INDEX(CSDA!D$1:D$500,MATCH("Trích giữ"&amp;PAYROLL!DK$2,CSDA!A$1:A$500&amp;CSDA!C$1:C$500,0)),0)</f>
        <v/>
      </c>
      <c r="DL298">
        <f>IFERROR(INDEX(CSDA!D$1:D$500,MATCH(PAYROLL!DL$2,CSDA!C$1:C$500,0))/12,0)</f>
        <v/>
      </c>
      <c r="DM298">
        <f>SUM(DB298:DL298)</f>
        <v/>
      </c>
      <c r="DN298">
        <f>IFERROR(INDEX(ADJ!$A$1:$BZ$1000,MATCH(PAYROLL!D298,ADJ!A$1:A$500,0),MATCH(PAYROLL!DN$2,ADJ!$2:$2,0)),0)</f>
        <v/>
      </c>
      <c r="DO298">
        <f>IFERROR(SUM(BP298,DM298:DN298,CX298:DA298)-DT298,0)</f>
        <v/>
      </c>
      <c r="DP298">
        <f ref="DP298" t="array">SUM(BW298*IFERROR(INDEX(CSDA!D$1:D$500,MATCH(BW$2,CSDA!C$1:C$500,0)),0)%,CX298*IFERROR(INDEX(CSDA!D$1:D$500,MATCH(CX$2,CSDA!C$1:C$500,0)),0)%,DA298*IFERROR(INDEX(CSDA!D$1:D$500,MATCH(DA$2,CSDA!C$1:C$500,0)),0)%,DB298*IFERROR(INDEX(CSDA!D$1:D$500,MATCH(DB$2,CSDA!C$1:C$500,0)),0)%,DF298*IFERROR(INDEX(CSDA!D$1:D$500,MATCH("Phí dịch vụ"&amp;PAYROLL!DF$2,CSDA!A$1:A$500&amp;CSDA!C$1:C$500,0)),0)%,DC298*IFERROR(INDEX(CSDA!D$1:D$500,MATCH("Phí dịch vụ"&amp;PAYROLL!DC$2,CSDA!A$1:A$500&amp;CSDA!C$1:C$500,0)),0)%,DH298*IFERROR(INDEX(CSDA!D$1:D$500,MATCH("Phí dịch vụ"&amp;PAYROLL!DH$2,CSDA!A$1:A$500&amp;CSDA!C$1:C$500,0)),0)%,DJ298*IFERROR(INDEX(CSDA!D$1:D$500,MATCH("Phí dịch vụ"&amp;PAYROLL!DJ$2,CSDA!A$1:A$500&amp;CSDA!C$1:C$500,0)),0)%,BN298*IFERROR(INDEX(CSDA!D$1:D$500,MATCH(BN$2,CSDA!C$1:C$500,0)),0)%)-BN298*7%</f>
        <v/>
      </c>
      <c r="DQ298">
        <f>IFERROR(INDEX(ADJ!$A$1:$BZ$1000,MATCH(PAYROLL!D298,ADJ!A$1:A$500,0),MATCH(PAYROLL!DQ$2,ADJ!$2:$2,0)),0)</f>
        <v/>
      </c>
      <c r="DR298">
        <f>IFERROR(INDEX(ADJ!$A$1:$BZ$1000,MATCH(PAYROLL!D298,ADJ!A$1:A$500,0),MATCH(PAYROLL!DR$2,ADJ!$2:$2,0)),0)</f>
        <v/>
      </c>
      <c r="DS298">
        <f>SUM(DP298:DR298)</f>
        <v/>
      </c>
      <c r="DT298">
        <f>EK298</f>
        <v/>
      </c>
      <c r="DU298">
        <f>SUM(DO298:DR298)</f>
        <v/>
      </c>
      <c r="DV298">
        <f>ROUND(DU298*0.1,0)</f>
        <v/>
      </c>
      <c r="DW298">
        <f>DU298+DV298</f>
        <v/>
      </c>
      <c r="DZ298">
        <f>IFERROR(INDEX(ADJ!$A$1:$BZ$1000,MATCH(PAYROLL!$D298,ADJ!A$1:A$500,0),MATCH(PAYROLL!DZ$2,ADJ!$2:$2,0)),0)</f>
        <v/>
      </c>
      <c r="EA298">
        <f>IFERROR(INDEX(ADJ!$A$1:$BZ$1000,MATCH(PAYROLL!$D298,ADJ!A$1:A$500,0),MATCH(PAYROLL!EA$2,ADJ!$2:$2,0)),0)</f>
        <v/>
      </c>
      <c r="EB298">
        <f>IFERROR(INDEX(ADJ!$A$1:$BZ$1000,MATCH(PAYROLL!$D298,ADJ!A$1:A$500,0),MATCH(PAYROLL!EB$2,ADJ!$2:$2,0)),0)</f>
        <v/>
      </c>
      <c r="EC298">
        <f>IFERROR(INDEX(ADJ!$A$1:$BZ$1000,MATCH(PAYROLL!$D298,ADJ!A$1:A$500,0),MATCH(PAYROLL!EC$2,ADJ!$2:$2,0)),0)</f>
        <v/>
      </c>
      <c r="ED298">
        <f>IFERROR(INDEX(ADJ!$A$1:$BZ$1000,MATCH(PAYROLL!$D298,ADJ!A$1:A$500,0),MATCH(PAYROLL!ED$2,ADJ!$2:$2,0)),0)</f>
        <v/>
      </c>
      <c r="EE298">
        <f>IFERROR(INDEX(ADJ!$A$1:$BZ$1000,MATCH(PAYROLL!$D298,ADJ!A$1:A$500,0),MATCH(PAYROLL!EE$2,ADJ!$2:$2,0)),0)</f>
        <v/>
      </c>
      <c r="EF298">
        <f>IFERROR(INDEX(ADJ!$A$1:$BZ$1000,MATCH(PAYROLL!$D298,ADJ!A$1:A$500,0),MATCH(PAYROLL!EF$2,ADJ!$2:$2,0)),0)</f>
        <v/>
      </c>
      <c r="EG298">
        <f>IFERROR(INDEX(ADJ!$A$1:$BZ$1000,MATCH(PAYROLL!$D298,ADJ!A$1:A$500,0),MATCH(PAYROLL!EG$2,ADJ!$2:$2,0)),0)</f>
        <v/>
      </c>
      <c r="EH298">
        <f>IFERROR(INDEX(ADJ!$A$1:$BZ$1000,MATCH(PAYROLL!$D298,ADJ!A$1:A$500,0),MATCH(PAYROLL!EH$2,ADJ!$2:$2,0)),0)</f>
        <v/>
      </c>
      <c r="EI298">
        <f>IFERROR(INDEX(ADJ!$A$1:$BZ$1000,MATCH(PAYROLL!D298,ADJ!A$1:A$500,0),MATCH(PAYROLL!EI$2,ADJ!$2:$2,0)),0)</f>
        <v/>
      </c>
      <c r="EJ298">
        <f>IFERROR(INDEX(ADJ!$A$1:$BZ$1000,MATCH(PAYROLL!$D298,ADJ!A$1:A$500,0),MATCH(PAYROLL!EJ$2,ADJ!$2:$2,0)),0)</f>
        <v/>
      </c>
      <c r="EK298">
        <f>SUM(DZ298:EJ298)</f>
        <v/>
      </c>
    </row>
    <row r="299">
      <c r="A299" t="n">
        <v>297</v>
      </c>
      <c r="B299" t="inlineStr">
        <is>
          <t>Lê Văn Tuấn</t>
        </is>
      </c>
      <c r="D299" t="inlineStr">
        <is>
          <t>156953-02</t>
        </is>
      </c>
      <c r="S299">
        <f>IFERROR(INDEX(PIS!$A$1:$BZ$1000,MATCH($D299,PIS!C$1:C$500,0),MATCH("Lương CB tháng trước",PIS!$1:$1,0)),0)</f>
        <v/>
      </c>
      <c r="T299">
        <f>IFERROR(INDEX(PIS!$A$1:$BZ$1000,MATCH($D299,PIS!C$1:C$500,0),MATCH("Lương CB hiện tại",PIS!$1:$1,0)),0)</f>
        <v/>
      </c>
      <c r="U299">
        <f>IFERROR(INDEX(PIS!$A$1:$BZ$1000,MATCH($D299,PIS!C$1:C$500,0),MATCH("Lương đóng BHBB",PIS!$1:$1,0)),0)</f>
        <v/>
      </c>
      <c r="V299">
        <f>IFERROR(INDEX(PIS!$A$1:$BZ$1000,MATCH($D299,PIS!C$1:C$500,0),MATCH(V$2,PIS!$2:$2,0)),0)</f>
        <v/>
      </c>
      <c r="W299">
        <f>IFERROR(INDEX(PIS!$A$1:$BZ$1000,MATCH($D299,PIS!C$1:C$500,0),MATCH(W$2,PIS!$2:$2,0)),0)</f>
        <v/>
      </c>
      <c r="X299">
        <f>IFERROR(INDEX(PIS!$A$1:$BZ$1000,MATCH($D299,PIS!C$1:C$500,0),MATCH(X$2,PIS!$2:$2,0)),0)</f>
        <v/>
      </c>
      <c r="Y299">
        <f>IFERROR(INDEX(PIS!$A$1:$BZ$1000,MATCH($D299,PIS!C$1:C$500,0),MATCH(Y$2,PIS!$2:$2,0)),0)</f>
        <v/>
      </c>
      <c r="Z299">
        <f>IFERROR(INDEX(PIS!$A$1:$BZ$1000,MATCH($D299,PIS!C$1:C$500,0),MATCH(Z$2,PIS!$2:$2,0)),0)</f>
        <v/>
      </c>
      <c r="AA299">
        <f>IFERROR(INDEX(PIS!$A$1:$BZ$1000,MATCH($D299,PIS!C$1:C$500,0),MATCH(AA$2,PIS!$2:$2,0)),0)</f>
        <v/>
      </c>
      <c r="AB299">
        <f>IFERROR(INDEX(PIS!$A$1:$BZ$1000,MATCH($D299,PIS!C$1:C$500,0),MATCH(AB$2,PIS!$2:$2,0)),0)</f>
        <v/>
      </c>
      <c r="AC299">
        <f>SUM(V299:AB299)</f>
        <v/>
      </c>
      <c r="AD299">
        <f>IFERROR(INDEX(TIMESHEET!$A$1:$AI$5000,MATCH($D299,TIMESHEET!A$1:A$500,0),MATCH("T100",TIMESHEET!$2:$2,0))-2,0)</f>
        <v/>
      </c>
      <c r="AE299">
        <f>IFERROR(INDEX(TIMESHEET!$A$1:$AI$5000,MATCH($D299,TIMESHEET!A$1:A$500,0),MATCH("T202",TIMESHEET!$2:$2,0)),0)</f>
        <v/>
      </c>
      <c r="AF299">
        <f>IFERROR(INDEX(TIMESHEET!$A$1:$AI$5000,MATCH($D299,TIMESHEET!A$1:A$500,0),MATCH("T302",TIMESHEET!$2:$2,0)),0)</f>
        <v/>
      </c>
      <c r="AG299">
        <f>IFERROR(INDEX(TIMESHEET!$A$1:$AI$5000,MATCH($D299,TIMESHEET!A$1:A$500,0),MATCH("T406",TIMESHEET!$2:$2,0)),0)</f>
        <v/>
      </c>
      <c r="AH299">
        <f>AE299+AG299</f>
        <v/>
      </c>
      <c r="AI299">
        <f>IFERROR(INDEX(TIMESHEET!$A$1:$AI$5000,MATCH($D299,TIMESHEET!A$1:A$500,0),MATCH("T701",TIMESHEET!$2:$2,0)),0)</f>
        <v/>
      </c>
      <c r="AJ299">
        <f>IFERROR(INDEX(TIMESHEET!$A$1:$AI$5000,MATCH($D299,TIMESHEET!B$1:B$500,0),MATCH("T320",TIMESHEET!$2:$2,0)),0)</f>
        <v/>
      </c>
      <c r="AK299">
        <f>IFERROR(IF(LEFT(INDEX(PIS!O$1:O$500,MATCH(D299,PIS!C$1:C$500)),1)="M",T299/AD299*SUM(AE299:AG299),T299*AD299),0)</f>
        <v/>
      </c>
      <c r="AL299">
        <f>IFERROR(INDEX(ADJ!$A$1:$BZ$1000,MATCH(PAYROLL!D299,ADJ!A$1:A$500,0),MATCH(PAYROLL!AL$2,ADJ!$2:$2,0)),0)</f>
        <v/>
      </c>
      <c r="AM299">
        <f>SUM(AK299:AL299)</f>
        <v/>
      </c>
      <c r="AN299">
        <f>IFERROR(ROUND(V299/$AD299*$AH299,0),0)</f>
        <v/>
      </c>
      <c r="AO299">
        <f>IFERROR(ROUND(W299/$AD299*$AH299,0),0)</f>
        <v/>
      </c>
      <c r="AP299">
        <f>IFERROR(ROUND(X299/$AD299*$AE299,0),0)</f>
        <v/>
      </c>
      <c r="AQ299">
        <f>IFERROR(ROUND(Y299/$AD299*$AH299,0),0)</f>
        <v/>
      </c>
      <c r="AR299">
        <f>IFERROR(ROUND(Z299/$AD299*$AH299,0),0)</f>
        <v/>
      </c>
      <c r="AS299">
        <f>IFERROR(ROUND(AA299/$AD299*$AH299,0),0)</f>
        <v/>
      </c>
      <c r="AT299">
        <f>IFERROR(IF((AE299+AF299+AG299)&gt;13,AB299,ROUND(AB299/AD299*AH299,0)),0)</f>
        <v/>
      </c>
      <c r="AU299">
        <f>IFERROR(INDEX(ADJ!$A$1:$BZ$1000,MATCH(PAYROLL!D299,ADJ!A$1:A$500,0),MATCH(PAYROLL!AU$2,ADJ!$2:$2,0)),0)</f>
        <v/>
      </c>
      <c r="AV299">
        <f>ROUND(SUM(AN299:AU299),0)</f>
        <v/>
      </c>
      <c r="AW299">
        <f>IFERROR(INDEX(TIMESHEET!$A$1:$AI$5000,MATCH(PAYROLL!D299,TIMESHEET!A$1:A$500,0),MATCH("T620",TIMESHEET!$2:$2,0)),0)</f>
        <v/>
      </c>
      <c r="AX299">
        <f>IFERROR(INDEX(TIMESHEET!$A$1:$AI$5000,MATCH(PAYROLL!D299,TIMESHEET!A$1:A$500,0),MATCH("T601",TIMESHEET!$2:$2,0)),0)</f>
        <v/>
      </c>
      <c r="AY299">
        <f>IFERROR(INDEX(TIMESHEET!$A$1:$AI$5000,MATCH(PAYROLL!D299,TIMESHEET!A$1:A$500,0),MATCH("T602",TIMESHEET!$2:$2,0)),0)</f>
        <v/>
      </c>
      <c r="AZ299">
        <f>IFERROR(INDEX(TIMESHEET!$A$1:$AI$5000,MATCH(PAYROLL!D299,TIMESHEET!A$1:A$500,0),MATCH("T603",TIMESHEET!$2:$2,0)),0)</f>
        <v/>
      </c>
      <c r="BA299">
        <f>IFERROR(INDEX(TIMESHEET!$A$1:$AI$5000,MATCH(PAYROLL!D299,TIMESHEET!A$1:A$500,0),MATCH("T611",TIMESHEET!$2:$2,0)),0)</f>
        <v/>
      </c>
      <c r="BB299">
        <f>IFERROR(INDEX(TIMESHEET!$A$1:$AI$5000,MATCH(PAYROLL!D299,TIMESHEET!A$1:A$500,0),MATCH("T612",TIMESHEET!$2:$2,0)),0)</f>
        <v/>
      </c>
      <c r="BC299">
        <f>IFERROR(INDEX(TIMESHEET!$A$1:$AI$5000,MATCH(PAYROLL!D299,TIMESHEET!A$1:A$500,0),MATCH("T613",TIMESHEET!$2:$2,0)),0)</f>
        <v/>
      </c>
      <c r="BD299">
        <f>IFERROR(INDEX(TIMESHEET!$A$1:$AI$5000,MATCH(PAYROLL!D299,TIMESHEET!A$1:A$500,0),MATCH("T500",TIMESHEET!$2:$2,0)),0)</f>
        <v/>
      </c>
      <c r="BE299">
        <f>IFERROR(IF(LEFT(INDEX(PIS!O$1:O$500,MATCH(D299,PIS!C$1:C$500)),1)="M",T299/AD299/8*(AW299+AX299*1.5+AY299*2+AZ299*3+BA299*2.1+BB299*2.7+BC299*3.9+BD299*0.3),T299/8*(AW299+AX299*1.5+AY299*2+AZ299*3+BA299*2.1+BB299*2.7+BC299*3.9+BD299*0.3)),0)</f>
        <v/>
      </c>
      <c r="BF299">
        <f>IFERROR(INDEX(ADJ!$A$1:$BZ$1000,MATCH(PAYROLL!$D299,ADJ!A$1:A$500,0),MATCH(PAYROLL!BF$2,ADJ!$2:$2,0)),0)</f>
        <v/>
      </c>
      <c r="BG299">
        <f>IFERROR(INDEX(ADJ!$A$1:$BZ$1000,MATCH(PAYROLL!D299,ADJ!A$1:A$500,0),MATCH(PAYROLL!BG$2,ADJ!$2:$2,0)),0)</f>
        <v/>
      </c>
      <c r="BH299">
        <f>IFERROR(INDEX(ADJ!$A$1:$BZ$1000,MATCH(PAYROLL!D299,ADJ!A$1:A$500,0),MATCH(PAYROLL!BH$2,ADJ!$2:$2,0)),0)</f>
        <v/>
      </c>
      <c r="BI299">
        <f>IFERROR(INDEX(ADJ!$A$1:$BZ$1000,MATCH(PAYROLL!D299,ADJ!A$1:A$500,0),MATCH(PAYROLL!BI$2,ADJ!$2:$2,0)),0)</f>
        <v/>
      </c>
      <c r="BJ299">
        <f>IFERROR(INDEX(ADJ!$A$1:$BZ$1000,MATCH(PAYROLL!D299,ADJ!A$1:A$500,0),MATCH(PAYROLL!BJ$2,ADJ!$2:$2,0)),0)</f>
        <v/>
      </c>
      <c r="BK299">
        <f>SUM(BF299:BJ299)</f>
        <v/>
      </c>
      <c r="BL299">
        <f>IFERROR(INDEX(ADJ!$A$1:$BZ$1000,MATCH(PAYROLL!D299,ADJ!A$1:A$500,0),MATCH(PAYROLL!BL$2,ADJ!$2:$2,0)),0)</f>
        <v/>
      </c>
      <c r="BM299">
        <f>IFERROR(INDEX(ADJ!$A$1:$BZ$1000,MATCH(PAYROLL!D299,ADJ!A$1:A$500,0),MATCH(PAYROLL!BM$2,ADJ!$2:$2,0)),0)</f>
        <v/>
      </c>
      <c r="BN299">
        <f>IFERROR(INDEX(ADJ!$A$1:$BZ$1000,MATCH(PAYROLL!D299,ADJ!A$1:A$500,0),MATCH(PAYROLL!BN$2,ADJ!$2:$2,0)),0)</f>
        <v/>
      </c>
      <c r="BO299">
        <f>IFERROR(INDEX(ADJ!$A$1:$BZ$1000,MATCH(PAYROLL!D299,ADJ!A$1:A$500,0),MATCH(PAYROLL!BO$2,ADJ!$2:$2,0)),0)</f>
        <v/>
      </c>
      <c r="BP299">
        <f>SUM(AM299,AV299,BE299,BK299,BL299:BO299)</f>
        <v/>
      </c>
      <c r="BQ299">
        <f>BO299</f>
        <v/>
      </c>
      <c r="BR299">
        <f>IFERROR(ROUND(IF(LEFT(INDEX(PIS!O$1:O$500,MATCH(D299,PIS!C$1:C$500)),1)="D",T299/8*(BD299*0.3),IF(LEFT(INDEX(PIS!O$1:O$500,MATCH(D299,PIS!C$1:C$500)),1)="H",T299*($BD299*0.3),T299/$AD299/8*($BD299*0.3))),0),0)</f>
        <v/>
      </c>
      <c r="BS299">
        <f>IF(AP299&lt;1,0,MIN(AP299,730000))</f>
        <v/>
      </c>
      <c r="BT299">
        <f>IFERROR(ROUND((BE299-SUM(AW299:BC299)*T299/AD299/8),0)-BR299,0)</f>
        <v/>
      </c>
      <c r="BU299">
        <f>AO299</f>
        <v/>
      </c>
      <c r="BV299">
        <f>SUM(BQ299:BU299)</f>
        <v/>
      </c>
      <c r="BW299">
        <f>BP299-BV299</f>
        <v/>
      </c>
      <c r="BX299">
        <f>IFERROR(IF(RIGHT(INDEX(PIS!O$1:O$500,MATCH(D299,PIS!C$1:C$500)),5)="Gross",MIN(U299+V299,VLOOKUP("R700",TSC!B:C,2,0)*VLOOKUP("R101",TSC!B:C,2,0))*VLOOKUP("R701",TSC!B:C,2,0)%,0),0)</f>
        <v/>
      </c>
      <c r="BY299">
        <f>IFERROR(IF(RIGHT(INDEX(PIS!O$1:O$500,MATCH(D299,PIS!C$1:C$500)),5)="Gross",MIN(U299+V299,VLOOKUP("R700",TSC!B:C,2,0)*VLOOKUP("R101",TSC!B:C,2,0))*VLOOKUP("T704",TSC!B:C,2,0)%,0),0)</f>
        <v/>
      </c>
      <c r="BZ299">
        <f>IFERROR(IF(RIGHT(INDEX(PIS!O$1:O$500,MATCH(D299,PIS!C$1:C$500)),5)="Gross",MIN(U299+V299,VLOOKUP("R700",TSC!B:C,2,0)*VLOOKUP("1",TSC!F:G,2,0))*VLOOKUP("T705",TSC!B:C,2,0)%,0),0)</f>
        <v/>
      </c>
      <c r="CA299">
        <f>IFERROR(INDEX(ADJ!$A$1:$BZ$1000,MATCH(PAYROLL!D299,ADJ!A$1:A$500,0),MATCH(PAYROLL!CA$2,ADJ!$2:$2,0)),0)</f>
        <v/>
      </c>
      <c r="CB299">
        <f>IFERROR(INDEX(ADJ!$A$1:$BZ$1000,MATCH(PAYROLL!D299,ADJ!A$1:A$500,0),MATCH(PAYROLL!CB$2,ADJ!$2:$2,0)),0)</f>
        <v/>
      </c>
      <c r="CC299">
        <f>SUM(BX299:CB299)</f>
        <v/>
      </c>
      <c r="CD299">
        <f>IFERROR(INDEX(PIS!$A$1:$BZ$1000,MATCH(PAYROLL!D299,PIS!C$1:C$500,0),MATCH(PAYROLL!CD$1,PIS!$1:$1,0)),0)</f>
        <v/>
      </c>
      <c r="CE299">
        <f>IFERROR(IF(OR(INDEX(PIS!P$1:P$500,MATCH(D299,PIS!C$1:C$500,0))="LT2",INDEX(PIS!P$1:P$500,MATCH(D299,PIS!C$1:C$500,0))="P10"),0,SUM(CC299,CD299*VLOOKUP("R601",TSC!B:C,2,0),VLOOKUP("R602",TSC!B:C,2,0))),0)</f>
        <v/>
      </c>
      <c r="CF299">
        <f>MAX(BW299-CE299,0)</f>
        <v/>
      </c>
      <c r="CG299">
        <f>IFERROR(IF(OR(RIGHT(INDEX(PIS!P$1:P$500,MATCH(D299,PIS!C$1:C$500)),5)="P10",RIGHT(INDEX(PIS!P$1:P$500,MATCH(D299,PIS!C$1:C$500)),5)="CK"),0,IF(CF299&lt;=5000000,CF299*5%,IF(CF299&lt;=10000000,CF299*10%-250000,IF(CF299&lt;=18000000,CF299*15%-750000,IF(CF299&lt;=32000000,CF299*20%-1650000,IF(CF299&lt;=52000000,CF299*25%-3250000,IF(CF299&lt;=80000000,BH299*30%-5850000,CF299*35%-9850000))))))),0)</f>
        <v/>
      </c>
      <c r="CH299">
        <f>IFERROR(IF(OR(INDEX(PIS!P$1:P$500,MATCH(D299,PIS!C$1:C$500))="LT",INDEX(PIS!P$1:P$500,MATCH(D299,PIS!C$1:C$500))="CK"),0,IF(CF299&lt;2000000,0,CF299*10%)),0)</f>
        <v/>
      </c>
      <c r="CI299">
        <f>IFERROR(INDEX(ADJ!$A$1:$BZ$1000,MATCH(PAYROLL!D299,ADJ!A$1:A$500,0),MATCH(PAYROLL!CI$2,ADJ!$2:$2,0)),0)</f>
        <v/>
      </c>
      <c r="CJ299">
        <f>IFERROR(INDEX(ADJ!$A$1:$BZ$1000,MATCH(PAYROLL!D299,ADJ!A$1:A$500,0),MATCH(PAYROLL!CJ$2,ADJ!$2:$2,0)),0)</f>
        <v/>
      </c>
      <c r="CK299">
        <f>IFERROR(INDEX(ADJ!$A$1:$BZ$1000,MATCH(PAYROLL!D299,ADJ!A$1:A$500,0),MATCH(PAYROLL!CK$2,ADJ!$2:$2,0)),0)</f>
        <v/>
      </c>
      <c r="CL299">
        <f>SUM(CG299:CK299)</f>
        <v/>
      </c>
      <c r="CM299">
        <f>ROUND(SUM(CH299:CK299),0)</f>
        <v/>
      </c>
      <c r="CN299">
        <f>IFERROR(INDEX(CSDA!D$1:D$500,MATCH($CN$2,CSDA!C$1:C$500,0))*INDEX(PIS!V$1:V$500,MATCH(D299,PIS!C$1:C$500))+INDEX(ADJ!$A$1:$BZ$1000,MATCH(PAYROLL!D299,ADJ!A$1:A$500,0),MATCH(PAYROLL!CN$2,ADJ!$2:$2,0)),0)</f>
        <v/>
      </c>
      <c r="CO299">
        <f>IFERROR(INDEX(ADJ!$A$1:$BZ$1000,MATCH(PAYROLL!D299,ADJ!A$1:A$500,0),MATCH(PAYROLL!CO$2,ADJ!$2:$2,0)),0)</f>
        <v/>
      </c>
      <c r="CP299">
        <f>IFERROR(INDEX(ADJ!$A$1:$BZ$1000,MATCH(PAYROLL!D299,ADJ!A$1:A$500,0),MATCH(PAYROLL!CP$2,ADJ!$2:$2,0)),0)</f>
        <v/>
      </c>
      <c r="CQ299">
        <f>BP299-CL299-CI299-CM299-CN299-CO299-CP299-CC299</f>
        <v/>
      </c>
      <c r="CR299">
        <f>IFERROR(IF(RIGHT(INDEX(PIS!O$1:O$500,MATCH(D299,PIS!C$1:C$500,0)),5)="Gross",MIN(U299+V299,VLOOKUP("R700",TSC!B:C,2,0)*VLOOKUP("R101",TSC!B:C,2,0))*(VLOOKUP("T711",TSC!B:C,2,0)+VLOOKUP("T712",TSC!B:C,2,0))%,MIN(T299+V299,VLOOKUP("R700",TSC!B:C,2,0)*VLOOKUP("R101",TSC!B:C,2,0))*(VLOOKUP("T711",TSC!B:C,2,0)+VLOOKUP("T712",TSC!B:C,2,0)+VLOOKUP("R701",TSC!B:C,2,0))%),0)</f>
        <v/>
      </c>
      <c r="CS299">
        <f>IFERROR(IF(RIGHT(INDEX(PIS!O$1:O$500,MATCH(D299,PIS!C$1:C$500,0)),5)="Gross",MIN(U299+V299,VLOOKUP("R700",TSC!B:C,2,0)*VLOOKUP("R101",TSC!B:C,2,0))*(VLOOKUP("T714",TSC!B:C,2,0))%,MIN(T299+V299,VLOOKUP("R700",TSC!B:C,2,0)*VLOOKUP("R101",TSC!B:C,2,0))*(VLOOKUP("T704",TSC!B:C,2,0)+VLOOKUP("T714",TSC!B:C,2,0))%),0)</f>
        <v/>
      </c>
      <c r="CT299">
        <f>IFERROR(IF(RIGHT(INDEX(PIS!O$1:O$500,MATCH(D299,PIS!C$1:C$500,0)),5)="Gross",MIN(U299+V299,VLOOKUP("R700",TSC!B:C,2,0)*VLOOKUP("R101",TSC!B:C,2,0))*VLOOKUP("T705",TSC!B:C,2,0)%,MIN(T299+V299,VLOOKUP("R700",TSC!B:C,2,0)*VLOOKUP("R101",TSC!B:C,2,0))*VLOOKUP("T705",TSC!B:C,2,0)%),0)</f>
        <v/>
      </c>
      <c r="CU299">
        <f>IFERROR(IF(RIGHT(INDEX(PIS!O$1:O$500,MATCH(D299,PIS!C$1:C$500,0)),5)="Gross",MIN(U299+V299,VLOOKUP("R700",TSC!B:C,2,0)*VLOOKUP("R101",TSC!B:C,2,0))*(VLOOKUP("T713",TSC!B:C,2,0))%,MIN(T299+V299,VLOOKUP("R700",TSC!B:C,2,0)*VLOOKUP("R101",TSC!B:C,2,0))*(VLOOKUP("T713",TSC!B:C,2,0))%),0)</f>
        <v/>
      </c>
      <c r="CV299">
        <f>IFERROR(INDEX(ADJ!$A$1:$BZ$1000,MATCH(PAYROLL!D299,ADJ!A$1:A$500,0),MATCH(PAYROLL!CV$2,ADJ!$2:$2,0)),0)</f>
        <v/>
      </c>
      <c r="CW299">
        <f>IFERROR(INDEX(ADJ!$A$1:$BZ$1000,MATCH(PAYROLL!D299,ADJ!A$1:A$500,0),MATCH(PAYROLL!CW$2,ADJ!$2:$2,0)),0)</f>
        <v/>
      </c>
      <c r="CX299">
        <f>SUM(CR299:CW299)</f>
        <v/>
      </c>
      <c r="CY299">
        <f>ROUND(IF(CR299&gt;0,T299+V299*VLOOKUP("R202",TSC!$B$1:$C$500,2,0),0),0)</f>
        <v/>
      </c>
      <c r="CZ299">
        <f>IFERROR(INDEX(CSDA!D$1:D$500,MATCH($CZ$2,CSDA!C$1:C$500,0)),0)</f>
        <v/>
      </c>
      <c r="DA299">
        <f>ROUND(T299*0.7%,0)</f>
        <v/>
      </c>
      <c r="DB299">
        <f>ROUND(T299/12,0)</f>
        <v/>
      </c>
      <c r="DC299">
        <f ref="DC299" t="array">IFERROR(INDEX(CSDA!D$1:D$500,MATCH("Trích giữ"&amp;PAYROLL!DC$2,CSDA!A$1:A$500&amp;CSDA!C$1:C$500,0)),0)</f>
        <v/>
      </c>
      <c r="DD299">
        <f ref="DD299" t="array">IFERROR(INDEX(CSDA!D$1:D$500,MATCH("Trích giữ"&amp;PAYROLL!DD$2,CSDA!A$1:A$500&amp;CSDA!C$1:C$500,0)),0)</f>
        <v/>
      </c>
      <c r="DE299">
        <f ref="DE299" t="array">IFERROR(INDEX(CSDA!D$1:D$500,MATCH("Trích giữ"&amp;PAYROLL!DE$2,CSDA!A$1:A$500&amp;CSDA!C$1:C$500,0)),0)</f>
        <v/>
      </c>
      <c r="DF299">
        <f>IFERROR(INDEX(CSDA!D$1:D$500,MATCH(PAYROLL!DF$2,CSDA!C$1:C$500,0)),0)</f>
        <v/>
      </c>
      <c r="DG299">
        <f ref="DG299" t="array">IFERROR(INDEX(CSDA!D$1:D$500,MATCH("Trích giữ"&amp;PAYROLL!DG$2,CSDA!A$1:A$500&amp;CSDA!C$1:C$500,0)),0)</f>
        <v/>
      </c>
      <c r="DH299">
        <f>ROUND(T299/26,0)</f>
        <v/>
      </c>
      <c r="DI299">
        <f ref="DI299" t="array">IFERROR(INDEX(CSDA!D$1:D$500,MATCH("Trích giữ"&amp;PAYROLL!DI$2,CSDA!A$1:A$500&amp;CSDA!C$1:C$500,0)),0)</f>
        <v/>
      </c>
      <c r="DJ299">
        <f>IF(U299=0,T299*21.5%-BL299,0)</f>
        <v/>
      </c>
      <c r="DK299">
        <f ref="DK299" t="array">IFERROR(INDEX(CSDA!D$1:D$500,MATCH("Trích giữ"&amp;PAYROLL!DK$2,CSDA!A$1:A$500&amp;CSDA!C$1:C$500,0)),0)</f>
        <v/>
      </c>
      <c r="DL299">
        <f>IFERROR(INDEX(CSDA!D$1:D$500,MATCH(PAYROLL!DL$2,CSDA!C$1:C$500,0))/12,0)</f>
        <v/>
      </c>
      <c r="DM299">
        <f>SUM(DB299:DL299)</f>
        <v/>
      </c>
      <c r="DN299">
        <f>IFERROR(INDEX(ADJ!$A$1:$BZ$1000,MATCH(PAYROLL!D299,ADJ!A$1:A$500,0),MATCH(PAYROLL!DN$2,ADJ!$2:$2,0)),0)</f>
        <v/>
      </c>
      <c r="DO299">
        <f>IFERROR(SUM(BP299,DM299:DN299,CX299:DA299)-DT299,0)</f>
        <v/>
      </c>
      <c r="DP299">
        <f ref="DP299" t="array">SUM(BW299*IFERROR(INDEX(CSDA!D$1:D$500,MATCH(BW$2,CSDA!C$1:C$500,0)),0)%,CX299*IFERROR(INDEX(CSDA!D$1:D$500,MATCH(CX$2,CSDA!C$1:C$500,0)),0)%,DA299*IFERROR(INDEX(CSDA!D$1:D$500,MATCH(DA$2,CSDA!C$1:C$500,0)),0)%,DB299*IFERROR(INDEX(CSDA!D$1:D$500,MATCH(DB$2,CSDA!C$1:C$500,0)),0)%,DF299*IFERROR(INDEX(CSDA!D$1:D$500,MATCH("Phí dịch vụ"&amp;PAYROLL!DF$2,CSDA!A$1:A$500&amp;CSDA!C$1:C$500,0)),0)%,DC299*IFERROR(INDEX(CSDA!D$1:D$500,MATCH("Phí dịch vụ"&amp;PAYROLL!DC$2,CSDA!A$1:A$500&amp;CSDA!C$1:C$500,0)),0)%,DH299*IFERROR(INDEX(CSDA!D$1:D$500,MATCH("Phí dịch vụ"&amp;PAYROLL!DH$2,CSDA!A$1:A$500&amp;CSDA!C$1:C$500,0)),0)%,DJ299*IFERROR(INDEX(CSDA!D$1:D$500,MATCH("Phí dịch vụ"&amp;PAYROLL!DJ$2,CSDA!A$1:A$500&amp;CSDA!C$1:C$500,0)),0)%,BN299*IFERROR(INDEX(CSDA!D$1:D$500,MATCH(BN$2,CSDA!C$1:C$500,0)),0)%)-BN299*7%</f>
        <v/>
      </c>
      <c r="DQ299">
        <f>IFERROR(INDEX(ADJ!$A$1:$BZ$1000,MATCH(PAYROLL!D299,ADJ!A$1:A$500,0),MATCH(PAYROLL!DQ$2,ADJ!$2:$2,0)),0)</f>
        <v/>
      </c>
      <c r="DR299">
        <f>IFERROR(INDEX(ADJ!$A$1:$BZ$1000,MATCH(PAYROLL!D299,ADJ!A$1:A$500,0),MATCH(PAYROLL!DR$2,ADJ!$2:$2,0)),0)</f>
        <v/>
      </c>
      <c r="DS299">
        <f>SUM(DP299:DR299)</f>
        <v/>
      </c>
      <c r="DT299">
        <f>EK299</f>
        <v/>
      </c>
      <c r="DU299">
        <f>SUM(DO299:DR299)</f>
        <v/>
      </c>
      <c r="DV299">
        <f>ROUND(DU299*0.1,0)</f>
        <v/>
      </c>
      <c r="DW299">
        <f>DU299+DV299</f>
        <v/>
      </c>
      <c r="DZ299">
        <f>IFERROR(INDEX(ADJ!$A$1:$BZ$1000,MATCH(PAYROLL!$D299,ADJ!A$1:A$500,0),MATCH(PAYROLL!DZ$2,ADJ!$2:$2,0)),0)</f>
        <v/>
      </c>
      <c r="EA299">
        <f>IFERROR(INDEX(ADJ!$A$1:$BZ$1000,MATCH(PAYROLL!$D299,ADJ!A$1:A$500,0),MATCH(PAYROLL!EA$2,ADJ!$2:$2,0)),0)</f>
        <v/>
      </c>
      <c r="EB299">
        <f>IFERROR(INDEX(ADJ!$A$1:$BZ$1000,MATCH(PAYROLL!$D299,ADJ!A$1:A$500,0),MATCH(PAYROLL!EB$2,ADJ!$2:$2,0)),0)</f>
        <v/>
      </c>
      <c r="EC299">
        <f>IFERROR(INDEX(ADJ!$A$1:$BZ$1000,MATCH(PAYROLL!$D299,ADJ!A$1:A$500,0),MATCH(PAYROLL!EC$2,ADJ!$2:$2,0)),0)</f>
        <v/>
      </c>
      <c r="ED299">
        <f>IFERROR(INDEX(ADJ!$A$1:$BZ$1000,MATCH(PAYROLL!$D299,ADJ!A$1:A$500,0),MATCH(PAYROLL!ED$2,ADJ!$2:$2,0)),0)</f>
        <v/>
      </c>
      <c r="EE299">
        <f>IFERROR(INDEX(ADJ!$A$1:$BZ$1000,MATCH(PAYROLL!$D299,ADJ!A$1:A$500,0),MATCH(PAYROLL!EE$2,ADJ!$2:$2,0)),0)</f>
        <v/>
      </c>
      <c r="EF299">
        <f>IFERROR(INDEX(ADJ!$A$1:$BZ$1000,MATCH(PAYROLL!$D299,ADJ!A$1:A$500,0),MATCH(PAYROLL!EF$2,ADJ!$2:$2,0)),0)</f>
        <v/>
      </c>
      <c r="EG299">
        <f>IFERROR(INDEX(ADJ!$A$1:$BZ$1000,MATCH(PAYROLL!$D299,ADJ!A$1:A$500,0),MATCH(PAYROLL!EG$2,ADJ!$2:$2,0)),0)</f>
        <v/>
      </c>
      <c r="EH299">
        <f>IFERROR(INDEX(ADJ!$A$1:$BZ$1000,MATCH(PAYROLL!$D299,ADJ!A$1:A$500,0),MATCH(PAYROLL!EH$2,ADJ!$2:$2,0)),0)</f>
        <v/>
      </c>
      <c r="EI299">
        <f>IFERROR(INDEX(ADJ!$A$1:$BZ$1000,MATCH(PAYROLL!D299,ADJ!A$1:A$500,0),MATCH(PAYROLL!EI$2,ADJ!$2:$2,0)),0)</f>
        <v/>
      </c>
      <c r="EJ299">
        <f>IFERROR(INDEX(ADJ!$A$1:$BZ$1000,MATCH(PAYROLL!$D299,ADJ!A$1:A$500,0),MATCH(PAYROLL!EJ$2,ADJ!$2:$2,0)),0)</f>
        <v/>
      </c>
      <c r="EK299">
        <f>SUM(DZ299:EJ299)</f>
        <v/>
      </c>
    </row>
    <row r="300">
      <c r="A300" t="n">
        <v>298</v>
      </c>
      <c r="B300" t="inlineStr">
        <is>
          <t>Lê Văn Trường</t>
        </is>
      </c>
      <c r="D300" t="inlineStr">
        <is>
          <t>158981-01</t>
        </is>
      </c>
      <c r="S300">
        <f>IFERROR(INDEX(PIS!$A$1:$BZ$1000,MATCH($D300,PIS!C$1:C$500,0),MATCH("Lương CB tháng trước",PIS!$1:$1,0)),0)</f>
        <v/>
      </c>
      <c r="T300">
        <f>IFERROR(INDEX(PIS!$A$1:$BZ$1000,MATCH($D300,PIS!C$1:C$500,0),MATCH("Lương CB hiện tại",PIS!$1:$1,0)),0)</f>
        <v/>
      </c>
      <c r="U300">
        <f>IFERROR(INDEX(PIS!$A$1:$BZ$1000,MATCH($D300,PIS!C$1:C$500,0),MATCH("Lương đóng BHBB",PIS!$1:$1,0)),0)</f>
        <v/>
      </c>
      <c r="V300">
        <f>IFERROR(INDEX(PIS!$A$1:$BZ$1000,MATCH($D300,PIS!C$1:C$500,0),MATCH(V$2,PIS!$2:$2,0)),0)</f>
        <v/>
      </c>
      <c r="W300">
        <f>IFERROR(INDEX(PIS!$A$1:$BZ$1000,MATCH($D300,PIS!C$1:C$500,0),MATCH(W$2,PIS!$2:$2,0)),0)</f>
        <v/>
      </c>
      <c r="X300">
        <f>IFERROR(INDEX(PIS!$A$1:$BZ$1000,MATCH($D300,PIS!C$1:C$500,0),MATCH(X$2,PIS!$2:$2,0)),0)</f>
        <v/>
      </c>
      <c r="Y300">
        <f>IFERROR(INDEX(PIS!$A$1:$BZ$1000,MATCH($D300,PIS!C$1:C$500,0),MATCH(Y$2,PIS!$2:$2,0)),0)</f>
        <v/>
      </c>
      <c r="Z300">
        <f>IFERROR(INDEX(PIS!$A$1:$BZ$1000,MATCH($D300,PIS!C$1:C$500,0),MATCH(Z$2,PIS!$2:$2,0)),0)</f>
        <v/>
      </c>
      <c r="AA300">
        <f>IFERROR(INDEX(PIS!$A$1:$BZ$1000,MATCH($D300,PIS!C$1:C$500,0),MATCH(AA$2,PIS!$2:$2,0)),0)</f>
        <v/>
      </c>
      <c r="AB300">
        <f>IFERROR(INDEX(PIS!$A$1:$BZ$1000,MATCH($D300,PIS!C$1:C$500,0),MATCH(AB$2,PIS!$2:$2,0)),0)</f>
        <v/>
      </c>
      <c r="AC300">
        <f>SUM(V300:AB300)</f>
        <v/>
      </c>
      <c r="AD300">
        <f>IFERROR(INDEX(TIMESHEET!$A$1:$AI$5000,MATCH($D300,TIMESHEET!A$1:A$500,0),MATCH("T100",TIMESHEET!$2:$2,0))-2,0)</f>
        <v/>
      </c>
      <c r="AE300">
        <f>IFERROR(INDEX(TIMESHEET!$A$1:$AI$5000,MATCH($D300,TIMESHEET!A$1:A$500,0),MATCH("T202",TIMESHEET!$2:$2,0)),0)</f>
        <v/>
      </c>
      <c r="AF300">
        <f>IFERROR(INDEX(TIMESHEET!$A$1:$AI$5000,MATCH($D300,TIMESHEET!A$1:A$500,0),MATCH("T302",TIMESHEET!$2:$2,0)),0)</f>
        <v/>
      </c>
      <c r="AG300">
        <f>IFERROR(INDEX(TIMESHEET!$A$1:$AI$5000,MATCH($D300,TIMESHEET!A$1:A$500,0),MATCH("T406",TIMESHEET!$2:$2,0)),0)</f>
        <v/>
      </c>
      <c r="AH300">
        <f>AE300+AG300</f>
        <v/>
      </c>
      <c r="AI300">
        <f>IFERROR(INDEX(TIMESHEET!$A$1:$AI$5000,MATCH($D300,TIMESHEET!A$1:A$500,0),MATCH("T701",TIMESHEET!$2:$2,0)),0)</f>
        <v/>
      </c>
      <c r="AJ300">
        <f>IFERROR(INDEX(TIMESHEET!$A$1:$AI$5000,MATCH($D300,TIMESHEET!B$1:B$500,0),MATCH("T320",TIMESHEET!$2:$2,0)),0)</f>
        <v/>
      </c>
      <c r="AK300">
        <f>IFERROR(IF(LEFT(INDEX(PIS!O$1:O$500,MATCH(D300,PIS!C$1:C$500)),1)="M",T300/AD300*SUM(AE300:AG300),T300*AD300),0)</f>
        <v/>
      </c>
      <c r="AL300">
        <f>IFERROR(INDEX(ADJ!$A$1:$BZ$1000,MATCH(PAYROLL!D300,ADJ!A$1:A$500,0),MATCH(PAYROLL!AL$2,ADJ!$2:$2,0)),0)</f>
        <v/>
      </c>
      <c r="AM300">
        <f>SUM(AK300:AL300)</f>
        <v/>
      </c>
      <c r="AN300">
        <f>IFERROR(ROUND(V300/$AD300*$AH300,0),0)</f>
        <v/>
      </c>
      <c r="AO300">
        <f>IFERROR(ROUND(W300/$AD300*$AH300,0),0)</f>
        <v/>
      </c>
      <c r="AP300">
        <f>IFERROR(ROUND(X300/$AD300*$AE300,0),0)</f>
        <v/>
      </c>
      <c r="AQ300">
        <f>IFERROR(ROUND(Y300/$AD300*$AH300,0),0)</f>
        <v/>
      </c>
      <c r="AR300">
        <f>IFERROR(ROUND(Z300/$AD300*$AH300,0),0)</f>
        <v/>
      </c>
      <c r="AS300">
        <f>IFERROR(ROUND(AA300/$AD300*$AH300,0),0)</f>
        <v/>
      </c>
      <c r="AT300">
        <f>IFERROR(IF((AE300+AF300+AG300)&gt;13,AB300,ROUND(AB300/AD300*AH300,0)),0)</f>
        <v/>
      </c>
      <c r="AU300">
        <f>IFERROR(INDEX(ADJ!$A$1:$BZ$1000,MATCH(PAYROLL!D300,ADJ!A$1:A$500,0),MATCH(PAYROLL!AU$2,ADJ!$2:$2,0)),0)</f>
        <v/>
      </c>
      <c r="AV300">
        <f>ROUND(SUM(AN300:AU300),0)</f>
        <v/>
      </c>
      <c r="AW300">
        <f>IFERROR(INDEX(TIMESHEET!$A$1:$AI$5000,MATCH(PAYROLL!D300,TIMESHEET!A$1:A$500,0),MATCH("T620",TIMESHEET!$2:$2,0)),0)</f>
        <v/>
      </c>
      <c r="AX300">
        <f>IFERROR(INDEX(TIMESHEET!$A$1:$AI$5000,MATCH(PAYROLL!D300,TIMESHEET!A$1:A$500,0),MATCH("T601",TIMESHEET!$2:$2,0)),0)</f>
        <v/>
      </c>
      <c r="AY300">
        <f>IFERROR(INDEX(TIMESHEET!$A$1:$AI$5000,MATCH(PAYROLL!D300,TIMESHEET!A$1:A$500,0),MATCH("T602",TIMESHEET!$2:$2,0)),0)</f>
        <v/>
      </c>
      <c r="AZ300">
        <f>IFERROR(INDEX(TIMESHEET!$A$1:$AI$5000,MATCH(PAYROLL!D300,TIMESHEET!A$1:A$500,0),MATCH("T603",TIMESHEET!$2:$2,0)),0)</f>
        <v/>
      </c>
      <c r="BA300">
        <f>IFERROR(INDEX(TIMESHEET!$A$1:$AI$5000,MATCH(PAYROLL!D300,TIMESHEET!A$1:A$500,0),MATCH("T611",TIMESHEET!$2:$2,0)),0)</f>
        <v/>
      </c>
      <c r="BB300">
        <f>IFERROR(INDEX(TIMESHEET!$A$1:$AI$5000,MATCH(PAYROLL!D300,TIMESHEET!A$1:A$500,0),MATCH("T612",TIMESHEET!$2:$2,0)),0)</f>
        <v/>
      </c>
      <c r="BC300">
        <f>IFERROR(INDEX(TIMESHEET!$A$1:$AI$5000,MATCH(PAYROLL!D300,TIMESHEET!A$1:A$500,0),MATCH("T613",TIMESHEET!$2:$2,0)),0)</f>
        <v/>
      </c>
      <c r="BD300">
        <f>IFERROR(INDEX(TIMESHEET!$A$1:$AI$5000,MATCH(PAYROLL!D300,TIMESHEET!A$1:A$500,0),MATCH("T500",TIMESHEET!$2:$2,0)),0)</f>
        <v/>
      </c>
      <c r="BE300">
        <f>IFERROR(IF(LEFT(INDEX(PIS!O$1:O$500,MATCH(D300,PIS!C$1:C$500)),1)="M",T300/AD300/8*(AW300+AX300*1.5+AY300*2+AZ300*3+BA300*2.1+BB300*2.7+BC300*3.9+BD300*0.3),T300/8*(AW300+AX300*1.5+AY300*2+AZ300*3+BA300*2.1+BB300*2.7+BC300*3.9+BD300*0.3)),0)</f>
        <v/>
      </c>
      <c r="BF300">
        <f>IFERROR(INDEX(ADJ!$A$1:$BZ$1000,MATCH(PAYROLL!$D300,ADJ!A$1:A$500,0),MATCH(PAYROLL!BF$2,ADJ!$2:$2,0)),0)</f>
        <v/>
      </c>
      <c r="BG300">
        <f>IFERROR(INDEX(ADJ!$A$1:$BZ$1000,MATCH(PAYROLL!D300,ADJ!A$1:A$500,0),MATCH(PAYROLL!BG$2,ADJ!$2:$2,0)),0)</f>
        <v/>
      </c>
      <c r="BH300">
        <f>IFERROR(INDEX(ADJ!$A$1:$BZ$1000,MATCH(PAYROLL!D300,ADJ!A$1:A$500,0),MATCH(PAYROLL!BH$2,ADJ!$2:$2,0)),0)</f>
        <v/>
      </c>
      <c r="BI300">
        <f>IFERROR(INDEX(ADJ!$A$1:$BZ$1000,MATCH(PAYROLL!D300,ADJ!A$1:A$500,0),MATCH(PAYROLL!BI$2,ADJ!$2:$2,0)),0)</f>
        <v/>
      </c>
      <c r="BJ300">
        <f>IFERROR(INDEX(ADJ!$A$1:$BZ$1000,MATCH(PAYROLL!D300,ADJ!A$1:A$500,0),MATCH(PAYROLL!BJ$2,ADJ!$2:$2,0)),0)</f>
        <v/>
      </c>
      <c r="BK300">
        <f>SUM(BF300:BJ300)</f>
        <v/>
      </c>
      <c r="BL300">
        <f>IFERROR(INDEX(ADJ!$A$1:$BZ$1000,MATCH(PAYROLL!D300,ADJ!A$1:A$500,0),MATCH(PAYROLL!BL$2,ADJ!$2:$2,0)),0)</f>
        <v/>
      </c>
      <c r="BM300">
        <f>IFERROR(INDEX(ADJ!$A$1:$BZ$1000,MATCH(PAYROLL!D300,ADJ!A$1:A$500,0),MATCH(PAYROLL!BM$2,ADJ!$2:$2,0)),0)</f>
        <v/>
      </c>
      <c r="BN300">
        <f>IFERROR(INDEX(ADJ!$A$1:$BZ$1000,MATCH(PAYROLL!D300,ADJ!A$1:A$500,0),MATCH(PAYROLL!BN$2,ADJ!$2:$2,0)),0)</f>
        <v/>
      </c>
      <c r="BO300">
        <f>IFERROR(INDEX(ADJ!$A$1:$BZ$1000,MATCH(PAYROLL!D300,ADJ!A$1:A$500,0),MATCH(PAYROLL!BO$2,ADJ!$2:$2,0)),0)</f>
        <v/>
      </c>
      <c r="BP300">
        <f>SUM(AM300,AV300,BE300,BK300,BL300:BO300)</f>
        <v/>
      </c>
      <c r="BQ300">
        <f>BO300</f>
        <v/>
      </c>
      <c r="BR300">
        <f>IFERROR(ROUND(IF(LEFT(INDEX(PIS!O$1:O$500,MATCH(D300,PIS!C$1:C$500)),1)="D",T300/8*(BD300*0.3),IF(LEFT(INDEX(PIS!O$1:O$500,MATCH(D300,PIS!C$1:C$500)),1)="H",T300*($BD300*0.3),T300/$AD300/8*($BD300*0.3))),0),0)</f>
        <v/>
      </c>
      <c r="BS300">
        <f>IF(AP300&lt;1,0,MIN(AP300,730000))</f>
        <v/>
      </c>
      <c r="BT300">
        <f>IFERROR(ROUND((BE300-SUM(AW300:BC300)*T300/AD300/8),0)-BR300,0)</f>
        <v/>
      </c>
      <c r="BU300">
        <f>AO300</f>
        <v/>
      </c>
      <c r="BV300">
        <f>SUM(BQ300:BU300)</f>
        <v/>
      </c>
      <c r="BW300">
        <f>BP300-BV300</f>
        <v/>
      </c>
      <c r="BX300">
        <f>IFERROR(IF(RIGHT(INDEX(PIS!O$1:O$500,MATCH(D300,PIS!C$1:C$500)),5)="Gross",MIN(U300+V300,VLOOKUP("R700",TSC!B:C,2,0)*VLOOKUP("R101",TSC!B:C,2,0))*VLOOKUP("R701",TSC!B:C,2,0)%,0),0)</f>
        <v/>
      </c>
      <c r="BY300">
        <f>IFERROR(IF(RIGHT(INDEX(PIS!O$1:O$500,MATCH(D300,PIS!C$1:C$500)),5)="Gross",MIN(U300+V300,VLOOKUP("R700",TSC!B:C,2,0)*VLOOKUP("R101",TSC!B:C,2,0))*VLOOKUP("T704",TSC!B:C,2,0)%,0),0)</f>
        <v/>
      </c>
      <c r="BZ300">
        <f>IFERROR(IF(RIGHT(INDEX(PIS!O$1:O$500,MATCH(D300,PIS!C$1:C$500)),5)="Gross",MIN(U300+V300,VLOOKUP("R700",TSC!B:C,2,0)*VLOOKUP("1",TSC!F:G,2,0))*VLOOKUP("T705",TSC!B:C,2,0)%,0),0)</f>
        <v/>
      </c>
      <c r="CA300">
        <f>IFERROR(INDEX(ADJ!$A$1:$BZ$1000,MATCH(PAYROLL!D300,ADJ!A$1:A$500,0),MATCH(PAYROLL!CA$2,ADJ!$2:$2,0)),0)</f>
        <v/>
      </c>
      <c r="CB300">
        <f>IFERROR(INDEX(ADJ!$A$1:$BZ$1000,MATCH(PAYROLL!D300,ADJ!A$1:A$500,0),MATCH(PAYROLL!CB$2,ADJ!$2:$2,0)),0)</f>
        <v/>
      </c>
      <c r="CC300">
        <f>SUM(BX300:CB300)</f>
        <v/>
      </c>
      <c r="CD300">
        <f>IFERROR(INDEX(PIS!$A$1:$BZ$1000,MATCH(PAYROLL!D300,PIS!C$1:C$500,0),MATCH(PAYROLL!CD$1,PIS!$1:$1,0)),0)</f>
        <v/>
      </c>
      <c r="CE300">
        <f>IFERROR(IF(OR(INDEX(PIS!P$1:P$500,MATCH(D300,PIS!C$1:C$500,0))="LT2",INDEX(PIS!P$1:P$500,MATCH(D300,PIS!C$1:C$500,0))="P10"),0,SUM(CC300,CD300*VLOOKUP("R601",TSC!B:C,2,0),VLOOKUP("R602",TSC!B:C,2,0))),0)</f>
        <v/>
      </c>
      <c r="CF300">
        <f>MAX(BW300-CE300,0)</f>
        <v/>
      </c>
      <c r="CG300">
        <f>IFERROR(IF(OR(RIGHT(INDEX(PIS!P$1:P$500,MATCH(D300,PIS!C$1:C$500)),5)="P10",RIGHT(INDEX(PIS!P$1:P$500,MATCH(D300,PIS!C$1:C$500)),5)="CK"),0,IF(CF300&lt;=5000000,CF300*5%,IF(CF300&lt;=10000000,CF300*10%-250000,IF(CF300&lt;=18000000,CF300*15%-750000,IF(CF300&lt;=32000000,CF300*20%-1650000,IF(CF300&lt;=52000000,CF300*25%-3250000,IF(CF300&lt;=80000000,BH300*30%-5850000,CF300*35%-9850000))))))),0)</f>
        <v/>
      </c>
      <c r="CH300">
        <f>IFERROR(IF(OR(INDEX(PIS!P$1:P$500,MATCH(D300,PIS!C$1:C$500))="LT",INDEX(PIS!P$1:P$500,MATCH(D300,PIS!C$1:C$500))="CK"),0,IF(CF300&lt;2000000,0,CF300*10%)),0)</f>
        <v/>
      </c>
      <c r="CI300">
        <f>IFERROR(INDEX(ADJ!$A$1:$BZ$1000,MATCH(PAYROLL!D300,ADJ!A$1:A$500,0),MATCH(PAYROLL!CI$2,ADJ!$2:$2,0)),0)</f>
        <v/>
      </c>
      <c r="CJ300">
        <f>IFERROR(INDEX(ADJ!$A$1:$BZ$1000,MATCH(PAYROLL!D300,ADJ!A$1:A$500,0),MATCH(PAYROLL!CJ$2,ADJ!$2:$2,0)),0)</f>
        <v/>
      </c>
      <c r="CK300">
        <f>IFERROR(INDEX(ADJ!$A$1:$BZ$1000,MATCH(PAYROLL!D300,ADJ!A$1:A$500,0),MATCH(PAYROLL!CK$2,ADJ!$2:$2,0)),0)</f>
        <v/>
      </c>
      <c r="CL300">
        <f>SUM(CG300:CK300)</f>
        <v/>
      </c>
      <c r="CM300">
        <f>ROUND(SUM(CH300:CK300),0)</f>
        <v/>
      </c>
      <c r="CN300">
        <f>IFERROR(INDEX(CSDA!D$1:D$500,MATCH($CN$2,CSDA!C$1:C$500,0))*INDEX(PIS!V$1:V$500,MATCH(D300,PIS!C$1:C$500))+INDEX(ADJ!$A$1:$BZ$1000,MATCH(PAYROLL!D300,ADJ!A$1:A$500,0),MATCH(PAYROLL!CN$2,ADJ!$2:$2,0)),0)</f>
        <v/>
      </c>
      <c r="CO300">
        <f>IFERROR(INDEX(ADJ!$A$1:$BZ$1000,MATCH(PAYROLL!D300,ADJ!A$1:A$500,0),MATCH(PAYROLL!CO$2,ADJ!$2:$2,0)),0)</f>
        <v/>
      </c>
      <c r="CP300">
        <f>IFERROR(INDEX(ADJ!$A$1:$BZ$1000,MATCH(PAYROLL!D300,ADJ!A$1:A$500,0),MATCH(PAYROLL!CP$2,ADJ!$2:$2,0)),0)</f>
        <v/>
      </c>
      <c r="CQ300">
        <f>BP300-CL300-CI300-CM300-CN300-CO300-CP300-CC300</f>
        <v/>
      </c>
      <c r="CR300">
        <f>IFERROR(IF(RIGHT(INDEX(PIS!O$1:O$500,MATCH(D300,PIS!C$1:C$500,0)),5)="Gross",MIN(U300+V300,VLOOKUP("R700",TSC!B:C,2,0)*VLOOKUP("R101",TSC!B:C,2,0))*(VLOOKUP("T711",TSC!B:C,2,0)+VLOOKUP("T712",TSC!B:C,2,0))%,MIN(T300+V300,VLOOKUP("R700",TSC!B:C,2,0)*VLOOKUP("R101",TSC!B:C,2,0))*(VLOOKUP("T711",TSC!B:C,2,0)+VLOOKUP("T712",TSC!B:C,2,0)+VLOOKUP("R701",TSC!B:C,2,0))%),0)</f>
        <v/>
      </c>
      <c r="CS300">
        <f>IFERROR(IF(RIGHT(INDEX(PIS!O$1:O$500,MATCH(D300,PIS!C$1:C$500,0)),5)="Gross",MIN(U300+V300,VLOOKUP("R700",TSC!B:C,2,0)*VLOOKUP("R101",TSC!B:C,2,0))*(VLOOKUP("T714",TSC!B:C,2,0))%,MIN(T300+V300,VLOOKUP("R700",TSC!B:C,2,0)*VLOOKUP("R101",TSC!B:C,2,0))*(VLOOKUP("T704",TSC!B:C,2,0)+VLOOKUP("T714",TSC!B:C,2,0))%),0)</f>
        <v/>
      </c>
      <c r="CT300">
        <f>IFERROR(IF(RIGHT(INDEX(PIS!O$1:O$500,MATCH(D300,PIS!C$1:C$500,0)),5)="Gross",MIN(U300+V300,VLOOKUP("R700",TSC!B:C,2,0)*VLOOKUP("R101",TSC!B:C,2,0))*VLOOKUP("T705",TSC!B:C,2,0)%,MIN(T300+V300,VLOOKUP("R700",TSC!B:C,2,0)*VLOOKUP("R101",TSC!B:C,2,0))*VLOOKUP("T705",TSC!B:C,2,0)%),0)</f>
        <v/>
      </c>
      <c r="CU300">
        <f>IFERROR(IF(RIGHT(INDEX(PIS!O$1:O$500,MATCH(D300,PIS!C$1:C$500,0)),5)="Gross",MIN(U300+V300,VLOOKUP("R700",TSC!B:C,2,0)*VLOOKUP("R101",TSC!B:C,2,0))*(VLOOKUP("T713",TSC!B:C,2,0))%,MIN(T300+V300,VLOOKUP("R700",TSC!B:C,2,0)*VLOOKUP("R101",TSC!B:C,2,0))*(VLOOKUP("T713",TSC!B:C,2,0))%),0)</f>
        <v/>
      </c>
      <c r="CV300">
        <f>IFERROR(INDEX(ADJ!$A$1:$BZ$1000,MATCH(PAYROLL!D300,ADJ!A$1:A$500,0),MATCH(PAYROLL!CV$2,ADJ!$2:$2,0)),0)</f>
        <v/>
      </c>
      <c r="CW300">
        <f>IFERROR(INDEX(ADJ!$A$1:$BZ$1000,MATCH(PAYROLL!D300,ADJ!A$1:A$500,0),MATCH(PAYROLL!CW$2,ADJ!$2:$2,0)),0)</f>
        <v/>
      </c>
      <c r="CX300">
        <f>SUM(CR300:CW300)</f>
        <v/>
      </c>
      <c r="CY300">
        <f>ROUND(IF(CR300&gt;0,T300+V300*VLOOKUP("R202",TSC!$B$1:$C$500,2,0),0),0)</f>
        <v/>
      </c>
      <c r="CZ300">
        <f>IFERROR(INDEX(CSDA!D$1:D$500,MATCH($CZ$2,CSDA!C$1:C$500,0)),0)</f>
        <v/>
      </c>
      <c r="DA300">
        <f>ROUND(T300*0.7%,0)</f>
        <v/>
      </c>
      <c r="DB300">
        <f>ROUND(T300/12,0)</f>
        <v/>
      </c>
      <c r="DC300">
        <f ref="DC300" t="array">IFERROR(INDEX(CSDA!D$1:D$500,MATCH("Trích giữ"&amp;PAYROLL!DC$2,CSDA!A$1:A$500&amp;CSDA!C$1:C$500,0)),0)</f>
        <v/>
      </c>
      <c r="DD300">
        <f ref="DD300" t="array">IFERROR(INDEX(CSDA!D$1:D$500,MATCH("Trích giữ"&amp;PAYROLL!DD$2,CSDA!A$1:A$500&amp;CSDA!C$1:C$500,0)),0)</f>
        <v/>
      </c>
      <c r="DE300">
        <f ref="DE300" t="array">IFERROR(INDEX(CSDA!D$1:D$500,MATCH("Trích giữ"&amp;PAYROLL!DE$2,CSDA!A$1:A$500&amp;CSDA!C$1:C$500,0)),0)</f>
        <v/>
      </c>
      <c r="DF300">
        <f>IFERROR(INDEX(CSDA!D$1:D$500,MATCH(PAYROLL!DF$2,CSDA!C$1:C$500,0)),0)</f>
        <v/>
      </c>
      <c r="DG300">
        <f ref="DG300" t="array">IFERROR(INDEX(CSDA!D$1:D$500,MATCH("Trích giữ"&amp;PAYROLL!DG$2,CSDA!A$1:A$500&amp;CSDA!C$1:C$500,0)),0)</f>
        <v/>
      </c>
      <c r="DH300">
        <f>ROUND(T300/26,0)</f>
        <v/>
      </c>
      <c r="DI300">
        <f ref="DI300" t="array">IFERROR(INDEX(CSDA!D$1:D$500,MATCH("Trích giữ"&amp;PAYROLL!DI$2,CSDA!A$1:A$500&amp;CSDA!C$1:C$500,0)),0)</f>
        <v/>
      </c>
      <c r="DJ300">
        <f>IF(U300=0,T300*21.5%-BL300,0)</f>
        <v/>
      </c>
      <c r="DK300">
        <f ref="DK300" t="array">IFERROR(INDEX(CSDA!D$1:D$500,MATCH("Trích giữ"&amp;PAYROLL!DK$2,CSDA!A$1:A$500&amp;CSDA!C$1:C$500,0)),0)</f>
        <v/>
      </c>
      <c r="DL300">
        <f>IFERROR(INDEX(CSDA!D$1:D$500,MATCH(PAYROLL!DL$2,CSDA!C$1:C$500,0))/12,0)</f>
        <v/>
      </c>
      <c r="DM300">
        <f>SUM(DB300:DL300)</f>
        <v/>
      </c>
      <c r="DN300">
        <f>IFERROR(INDEX(ADJ!$A$1:$BZ$1000,MATCH(PAYROLL!D300,ADJ!A$1:A$500,0),MATCH(PAYROLL!DN$2,ADJ!$2:$2,0)),0)</f>
        <v/>
      </c>
      <c r="DO300">
        <f>IFERROR(SUM(BP300,DM300:DN300,CX300:DA300)-DT300,0)</f>
        <v/>
      </c>
      <c r="DP300">
        <f ref="DP300" t="array">SUM(BW300*IFERROR(INDEX(CSDA!D$1:D$500,MATCH(BW$2,CSDA!C$1:C$500,0)),0)%,CX300*IFERROR(INDEX(CSDA!D$1:D$500,MATCH(CX$2,CSDA!C$1:C$500,0)),0)%,DA300*IFERROR(INDEX(CSDA!D$1:D$500,MATCH(DA$2,CSDA!C$1:C$500,0)),0)%,DB300*IFERROR(INDEX(CSDA!D$1:D$500,MATCH(DB$2,CSDA!C$1:C$500,0)),0)%,DF300*IFERROR(INDEX(CSDA!D$1:D$500,MATCH("Phí dịch vụ"&amp;PAYROLL!DF$2,CSDA!A$1:A$500&amp;CSDA!C$1:C$500,0)),0)%,DC300*IFERROR(INDEX(CSDA!D$1:D$500,MATCH("Phí dịch vụ"&amp;PAYROLL!DC$2,CSDA!A$1:A$500&amp;CSDA!C$1:C$500,0)),0)%,DH300*IFERROR(INDEX(CSDA!D$1:D$500,MATCH("Phí dịch vụ"&amp;PAYROLL!DH$2,CSDA!A$1:A$500&amp;CSDA!C$1:C$500,0)),0)%,DJ300*IFERROR(INDEX(CSDA!D$1:D$500,MATCH("Phí dịch vụ"&amp;PAYROLL!DJ$2,CSDA!A$1:A$500&amp;CSDA!C$1:C$500,0)),0)%,BN300*IFERROR(INDEX(CSDA!D$1:D$500,MATCH(BN$2,CSDA!C$1:C$500,0)),0)%)-BN300*7%</f>
        <v/>
      </c>
      <c r="DQ300">
        <f>IFERROR(INDEX(ADJ!$A$1:$BZ$1000,MATCH(PAYROLL!D300,ADJ!A$1:A$500,0),MATCH(PAYROLL!DQ$2,ADJ!$2:$2,0)),0)</f>
        <v/>
      </c>
      <c r="DR300">
        <f>IFERROR(INDEX(ADJ!$A$1:$BZ$1000,MATCH(PAYROLL!D300,ADJ!A$1:A$500,0),MATCH(PAYROLL!DR$2,ADJ!$2:$2,0)),0)</f>
        <v/>
      </c>
      <c r="DS300">
        <f>SUM(DP300:DR300)</f>
        <v/>
      </c>
      <c r="DT300">
        <f>EK300</f>
        <v/>
      </c>
      <c r="DU300">
        <f>SUM(DO300:DR300)</f>
        <v/>
      </c>
      <c r="DV300">
        <f>ROUND(DU300*0.1,0)</f>
        <v/>
      </c>
      <c r="DW300">
        <f>DU300+DV300</f>
        <v/>
      </c>
      <c r="DZ300">
        <f>IFERROR(INDEX(ADJ!$A$1:$BZ$1000,MATCH(PAYROLL!$D300,ADJ!A$1:A$500,0),MATCH(PAYROLL!DZ$2,ADJ!$2:$2,0)),0)</f>
        <v/>
      </c>
      <c r="EA300">
        <f>IFERROR(INDEX(ADJ!$A$1:$BZ$1000,MATCH(PAYROLL!$D300,ADJ!A$1:A$500,0),MATCH(PAYROLL!EA$2,ADJ!$2:$2,0)),0)</f>
        <v/>
      </c>
      <c r="EB300">
        <f>IFERROR(INDEX(ADJ!$A$1:$BZ$1000,MATCH(PAYROLL!$D300,ADJ!A$1:A$500,0),MATCH(PAYROLL!EB$2,ADJ!$2:$2,0)),0)</f>
        <v/>
      </c>
      <c r="EC300">
        <f>IFERROR(INDEX(ADJ!$A$1:$BZ$1000,MATCH(PAYROLL!$D300,ADJ!A$1:A$500,0),MATCH(PAYROLL!EC$2,ADJ!$2:$2,0)),0)</f>
        <v/>
      </c>
      <c r="ED300">
        <f>IFERROR(INDEX(ADJ!$A$1:$BZ$1000,MATCH(PAYROLL!$D300,ADJ!A$1:A$500,0),MATCH(PAYROLL!ED$2,ADJ!$2:$2,0)),0)</f>
        <v/>
      </c>
      <c r="EE300">
        <f>IFERROR(INDEX(ADJ!$A$1:$BZ$1000,MATCH(PAYROLL!$D300,ADJ!A$1:A$500,0),MATCH(PAYROLL!EE$2,ADJ!$2:$2,0)),0)</f>
        <v/>
      </c>
      <c r="EF300">
        <f>IFERROR(INDEX(ADJ!$A$1:$BZ$1000,MATCH(PAYROLL!$D300,ADJ!A$1:A$500,0),MATCH(PAYROLL!EF$2,ADJ!$2:$2,0)),0)</f>
        <v/>
      </c>
      <c r="EG300">
        <f>IFERROR(INDEX(ADJ!$A$1:$BZ$1000,MATCH(PAYROLL!$D300,ADJ!A$1:A$500,0),MATCH(PAYROLL!EG$2,ADJ!$2:$2,0)),0)</f>
        <v/>
      </c>
      <c r="EH300">
        <f>IFERROR(INDEX(ADJ!$A$1:$BZ$1000,MATCH(PAYROLL!$D300,ADJ!A$1:A$500,0),MATCH(PAYROLL!EH$2,ADJ!$2:$2,0)),0)</f>
        <v/>
      </c>
      <c r="EI300">
        <f>IFERROR(INDEX(ADJ!$A$1:$BZ$1000,MATCH(PAYROLL!D300,ADJ!A$1:A$500,0),MATCH(PAYROLL!EI$2,ADJ!$2:$2,0)),0)</f>
        <v/>
      </c>
      <c r="EJ300">
        <f>IFERROR(INDEX(ADJ!$A$1:$BZ$1000,MATCH(PAYROLL!$D300,ADJ!A$1:A$500,0),MATCH(PAYROLL!EJ$2,ADJ!$2:$2,0)),0)</f>
        <v/>
      </c>
      <c r="EK300">
        <f>SUM(DZ300:EJ300)</f>
        <v/>
      </c>
    </row>
    <row r="301">
      <c r="A301" t="n">
        <v>299</v>
      </c>
      <c r="B301" t="inlineStr">
        <is>
          <t>Lê Văn Dương</t>
        </is>
      </c>
      <c r="D301" t="inlineStr">
        <is>
          <t>159788-01</t>
        </is>
      </c>
      <c r="S301">
        <f>IFERROR(INDEX(PIS!$A$1:$BZ$1000,MATCH($D301,PIS!C$1:C$500,0),MATCH("Lương CB tháng trước",PIS!$1:$1,0)),0)</f>
        <v/>
      </c>
      <c r="T301">
        <f>IFERROR(INDEX(PIS!$A$1:$BZ$1000,MATCH($D301,PIS!C$1:C$500,0),MATCH("Lương CB hiện tại",PIS!$1:$1,0)),0)</f>
        <v/>
      </c>
      <c r="U301">
        <f>IFERROR(INDEX(PIS!$A$1:$BZ$1000,MATCH($D301,PIS!C$1:C$500,0),MATCH("Lương đóng BHBB",PIS!$1:$1,0)),0)</f>
        <v/>
      </c>
      <c r="V301">
        <f>IFERROR(INDEX(PIS!$A$1:$BZ$1000,MATCH($D301,PIS!C$1:C$500,0),MATCH(V$2,PIS!$2:$2,0)),0)</f>
        <v/>
      </c>
      <c r="W301">
        <f>IFERROR(INDEX(PIS!$A$1:$BZ$1000,MATCH($D301,PIS!C$1:C$500,0),MATCH(W$2,PIS!$2:$2,0)),0)</f>
        <v/>
      </c>
      <c r="X301">
        <f>IFERROR(INDEX(PIS!$A$1:$BZ$1000,MATCH($D301,PIS!C$1:C$500,0),MATCH(X$2,PIS!$2:$2,0)),0)</f>
        <v/>
      </c>
      <c r="Y301">
        <f>IFERROR(INDEX(PIS!$A$1:$BZ$1000,MATCH($D301,PIS!C$1:C$500,0),MATCH(Y$2,PIS!$2:$2,0)),0)</f>
        <v/>
      </c>
      <c r="Z301">
        <f>IFERROR(INDEX(PIS!$A$1:$BZ$1000,MATCH($D301,PIS!C$1:C$500,0),MATCH(Z$2,PIS!$2:$2,0)),0)</f>
        <v/>
      </c>
      <c r="AA301">
        <f>IFERROR(INDEX(PIS!$A$1:$BZ$1000,MATCH($D301,PIS!C$1:C$500,0),MATCH(AA$2,PIS!$2:$2,0)),0)</f>
        <v/>
      </c>
      <c r="AB301">
        <f>IFERROR(INDEX(PIS!$A$1:$BZ$1000,MATCH($D301,PIS!C$1:C$500,0),MATCH(AB$2,PIS!$2:$2,0)),0)</f>
        <v/>
      </c>
      <c r="AC301">
        <f>SUM(V301:AB301)</f>
        <v/>
      </c>
      <c r="AD301">
        <f>IFERROR(INDEX(TIMESHEET!$A$1:$AI$5000,MATCH($D301,TIMESHEET!A$1:A$500,0),MATCH("T100",TIMESHEET!$2:$2,0))-2,0)</f>
        <v/>
      </c>
      <c r="AE301">
        <f>IFERROR(INDEX(TIMESHEET!$A$1:$AI$5000,MATCH($D301,TIMESHEET!A$1:A$500,0),MATCH("T202",TIMESHEET!$2:$2,0)),0)</f>
        <v/>
      </c>
      <c r="AF301">
        <f>IFERROR(INDEX(TIMESHEET!$A$1:$AI$5000,MATCH($D301,TIMESHEET!A$1:A$500,0),MATCH("T302",TIMESHEET!$2:$2,0)),0)</f>
        <v/>
      </c>
      <c r="AG301">
        <f>IFERROR(INDEX(TIMESHEET!$A$1:$AI$5000,MATCH($D301,TIMESHEET!A$1:A$500,0),MATCH("T406",TIMESHEET!$2:$2,0)),0)</f>
        <v/>
      </c>
      <c r="AH301">
        <f>AE301+AG301</f>
        <v/>
      </c>
      <c r="AI301">
        <f>IFERROR(INDEX(TIMESHEET!$A$1:$AI$5000,MATCH($D301,TIMESHEET!A$1:A$500,0),MATCH("T701",TIMESHEET!$2:$2,0)),0)</f>
        <v/>
      </c>
      <c r="AJ301">
        <f>IFERROR(INDEX(TIMESHEET!$A$1:$AI$5000,MATCH($D301,TIMESHEET!B$1:B$500,0),MATCH("T320",TIMESHEET!$2:$2,0)),0)</f>
        <v/>
      </c>
      <c r="AK301">
        <f>IFERROR(IF(LEFT(INDEX(PIS!O$1:O$500,MATCH(D301,PIS!C$1:C$500)),1)="M",T301/AD301*SUM(AE301:AG301),T301*AD301),0)</f>
        <v/>
      </c>
      <c r="AL301">
        <f>IFERROR(INDEX(ADJ!$A$1:$BZ$1000,MATCH(PAYROLL!D301,ADJ!A$1:A$500,0),MATCH(PAYROLL!AL$2,ADJ!$2:$2,0)),0)</f>
        <v/>
      </c>
      <c r="AM301">
        <f>SUM(AK301:AL301)</f>
        <v/>
      </c>
      <c r="AN301">
        <f>IFERROR(ROUND(V301/$AD301*$AH301,0),0)</f>
        <v/>
      </c>
      <c r="AO301">
        <f>IFERROR(ROUND(W301/$AD301*$AH301,0),0)</f>
        <v/>
      </c>
      <c r="AP301">
        <f>IFERROR(ROUND(X301/$AD301*$AE301,0),0)</f>
        <v/>
      </c>
      <c r="AQ301">
        <f>IFERROR(ROUND(Y301/$AD301*$AH301,0),0)</f>
        <v/>
      </c>
      <c r="AR301">
        <f>IFERROR(ROUND(Z301/$AD301*$AH301,0),0)</f>
        <v/>
      </c>
      <c r="AS301">
        <f>IFERROR(ROUND(AA301/$AD301*$AH301,0),0)</f>
        <v/>
      </c>
      <c r="AT301">
        <f>IFERROR(IF((AE301+AF301+AG301)&gt;13,AB301,ROUND(AB301/AD301*AH301,0)),0)</f>
        <v/>
      </c>
      <c r="AU301">
        <f>IFERROR(INDEX(ADJ!$A$1:$BZ$1000,MATCH(PAYROLL!D301,ADJ!A$1:A$500,0),MATCH(PAYROLL!AU$2,ADJ!$2:$2,0)),0)</f>
        <v/>
      </c>
      <c r="AV301">
        <f>ROUND(SUM(AN301:AU301),0)</f>
        <v/>
      </c>
      <c r="AW301">
        <f>IFERROR(INDEX(TIMESHEET!$A$1:$AI$5000,MATCH(PAYROLL!D301,TIMESHEET!A$1:A$500,0),MATCH("T620",TIMESHEET!$2:$2,0)),0)</f>
        <v/>
      </c>
      <c r="AX301">
        <f>IFERROR(INDEX(TIMESHEET!$A$1:$AI$5000,MATCH(PAYROLL!D301,TIMESHEET!A$1:A$500,0),MATCH("T601",TIMESHEET!$2:$2,0)),0)</f>
        <v/>
      </c>
      <c r="AY301">
        <f>IFERROR(INDEX(TIMESHEET!$A$1:$AI$5000,MATCH(PAYROLL!D301,TIMESHEET!A$1:A$500,0),MATCH("T602",TIMESHEET!$2:$2,0)),0)</f>
        <v/>
      </c>
      <c r="AZ301">
        <f>IFERROR(INDEX(TIMESHEET!$A$1:$AI$5000,MATCH(PAYROLL!D301,TIMESHEET!A$1:A$500,0),MATCH("T603",TIMESHEET!$2:$2,0)),0)</f>
        <v/>
      </c>
      <c r="BA301">
        <f>IFERROR(INDEX(TIMESHEET!$A$1:$AI$5000,MATCH(PAYROLL!D301,TIMESHEET!A$1:A$500,0),MATCH("T611",TIMESHEET!$2:$2,0)),0)</f>
        <v/>
      </c>
      <c r="BB301">
        <f>IFERROR(INDEX(TIMESHEET!$A$1:$AI$5000,MATCH(PAYROLL!D301,TIMESHEET!A$1:A$500,0),MATCH("T612",TIMESHEET!$2:$2,0)),0)</f>
        <v/>
      </c>
      <c r="BC301">
        <f>IFERROR(INDEX(TIMESHEET!$A$1:$AI$5000,MATCH(PAYROLL!D301,TIMESHEET!A$1:A$500,0),MATCH("T613",TIMESHEET!$2:$2,0)),0)</f>
        <v/>
      </c>
      <c r="BD301">
        <f>IFERROR(INDEX(TIMESHEET!$A$1:$AI$5000,MATCH(PAYROLL!D301,TIMESHEET!A$1:A$500,0),MATCH("T500",TIMESHEET!$2:$2,0)),0)</f>
        <v/>
      </c>
      <c r="BE301">
        <f>IFERROR(IF(LEFT(INDEX(PIS!O$1:O$500,MATCH(D301,PIS!C$1:C$500)),1)="M",T301/AD301/8*(AW301+AX301*1.5+AY301*2+AZ301*3+BA301*2.1+BB301*2.7+BC301*3.9+BD301*0.3),T301/8*(AW301+AX301*1.5+AY301*2+AZ301*3+BA301*2.1+BB301*2.7+BC301*3.9+BD301*0.3)),0)</f>
        <v/>
      </c>
      <c r="BF301">
        <f>IFERROR(INDEX(ADJ!$A$1:$BZ$1000,MATCH(PAYROLL!$D301,ADJ!A$1:A$500,0),MATCH(PAYROLL!BF$2,ADJ!$2:$2,0)),0)</f>
        <v/>
      </c>
      <c r="BG301">
        <f>IFERROR(INDEX(ADJ!$A$1:$BZ$1000,MATCH(PAYROLL!D301,ADJ!A$1:A$500,0),MATCH(PAYROLL!BG$2,ADJ!$2:$2,0)),0)</f>
        <v/>
      </c>
      <c r="BH301">
        <f>IFERROR(INDEX(ADJ!$A$1:$BZ$1000,MATCH(PAYROLL!D301,ADJ!A$1:A$500,0),MATCH(PAYROLL!BH$2,ADJ!$2:$2,0)),0)</f>
        <v/>
      </c>
      <c r="BI301">
        <f>IFERROR(INDEX(ADJ!$A$1:$BZ$1000,MATCH(PAYROLL!D301,ADJ!A$1:A$500,0),MATCH(PAYROLL!BI$2,ADJ!$2:$2,0)),0)</f>
        <v/>
      </c>
      <c r="BJ301">
        <f>IFERROR(INDEX(ADJ!$A$1:$BZ$1000,MATCH(PAYROLL!D301,ADJ!A$1:A$500,0),MATCH(PAYROLL!BJ$2,ADJ!$2:$2,0)),0)</f>
        <v/>
      </c>
      <c r="BK301">
        <f>SUM(BF301:BJ301)</f>
        <v/>
      </c>
      <c r="BL301">
        <f>IFERROR(INDEX(ADJ!$A$1:$BZ$1000,MATCH(PAYROLL!D301,ADJ!A$1:A$500,0),MATCH(PAYROLL!BL$2,ADJ!$2:$2,0)),0)</f>
        <v/>
      </c>
      <c r="BM301">
        <f>IFERROR(INDEX(ADJ!$A$1:$BZ$1000,MATCH(PAYROLL!D301,ADJ!A$1:A$500,0),MATCH(PAYROLL!BM$2,ADJ!$2:$2,0)),0)</f>
        <v/>
      </c>
      <c r="BN301">
        <f>IFERROR(INDEX(ADJ!$A$1:$BZ$1000,MATCH(PAYROLL!D301,ADJ!A$1:A$500,0),MATCH(PAYROLL!BN$2,ADJ!$2:$2,0)),0)</f>
        <v/>
      </c>
      <c r="BO301">
        <f>IFERROR(INDEX(ADJ!$A$1:$BZ$1000,MATCH(PAYROLL!D301,ADJ!A$1:A$500,0),MATCH(PAYROLL!BO$2,ADJ!$2:$2,0)),0)</f>
        <v/>
      </c>
      <c r="BP301">
        <f>SUM(AM301,AV301,BE301,BK301,BL301:BO301)</f>
        <v/>
      </c>
      <c r="BQ301">
        <f>BO301</f>
        <v/>
      </c>
      <c r="BR301">
        <f>IFERROR(ROUND(IF(LEFT(INDEX(PIS!O$1:O$500,MATCH(D301,PIS!C$1:C$500)),1)="D",T301/8*(BD301*0.3),IF(LEFT(INDEX(PIS!O$1:O$500,MATCH(D301,PIS!C$1:C$500)),1)="H",T301*($BD301*0.3),T301/$AD301/8*($BD301*0.3))),0),0)</f>
        <v/>
      </c>
      <c r="BS301">
        <f>IF(AP301&lt;1,0,MIN(AP301,730000))</f>
        <v/>
      </c>
      <c r="BT301">
        <f>IFERROR(ROUND((BE301-SUM(AW301:BC301)*T301/AD301/8),0)-BR301,0)</f>
        <v/>
      </c>
      <c r="BU301">
        <f>AO301</f>
        <v/>
      </c>
      <c r="BV301">
        <f>SUM(BQ301:BU301)</f>
        <v/>
      </c>
      <c r="BW301">
        <f>BP301-BV301</f>
        <v/>
      </c>
      <c r="BX301">
        <f>IFERROR(IF(RIGHT(INDEX(PIS!O$1:O$500,MATCH(D301,PIS!C$1:C$500)),5)="Gross",MIN(U301+V301,VLOOKUP("R700",TSC!B:C,2,0)*VLOOKUP("R101",TSC!B:C,2,0))*VLOOKUP("R701",TSC!B:C,2,0)%,0),0)</f>
        <v/>
      </c>
      <c r="BY301">
        <f>IFERROR(IF(RIGHT(INDEX(PIS!O$1:O$500,MATCH(D301,PIS!C$1:C$500)),5)="Gross",MIN(U301+V301,VLOOKUP("R700",TSC!B:C,2,0)*VLOOKUP("R101",TSC!B:C,2,0))*VLOOKUP("T704",TSC!B:C,2,0)%,0),0)</f>
        <v/>
      </c>
      <c r="BZ301">
        <f>IFERROR(IF(RIGHT(INDEX(PIS!O$1:O$500,MATCH(D301,PIS!C$1:C$500)),5)="Gross",MIN(U301+V301,VLOOKUP("R700",TSC!B:C,2,0)*VLOOKUP("1",TSC!F:G,2,0))*VLOOKUP("T705",TSC!B:C,2,0)%,0),0)</f>
        <v/>
      </c>
      <c r="CA301">
        <f>IFERROR(INDEX(ADJ!$A$1:$BZ$1000,MATCH(PAYROLL!D301,ADJ!A$1:A$500,0),MATCH(PAYROLL!CA$2,ADJ!$2:$2,0)),0)</f>
        <v/>
      </c>
      <c r="CB301">
        <f>IFERROR(INDEX(ADJ!$A$1:$BZ$1000,MATCH(PAYROLL!D301,ADJ!A$1:A$500,0),MATCH(PAYROLL!CB$2,ADJ!$2:$2,0)),0)</f>
        <v/>
      </c>
      <c r="CC301">
        <f>SUM(BX301:CB301)</f>
        <v/>
      </c>
      <c r="CD301">
        <f>IFERROR(INDEX(PIS!$A$1:$BZ$1000,MATCH(PAYROLL!D301,PIS!C$1:C$500,0),MATCH(PAYROLL!CD$1,PIS!$1:$1,0)),0)</f>
        <v/>
      </c>
      <c r="CE301">
        <f>IFERROR(IF(OR(INDEX(PIS!P$1:P$500,MATCH(D301,PIS!C$1:C$500,0))="LT2",INDEX(PIS!P$1:P$500,MATCH(D301,PIS!C$1:C$500,0))="P10"),0,SUM(CC301,CD301*VLOOKUP("R601",TSC!B:C,2,0),VLOOKUP("R602",TSC!B:C,2,0))),0)</f>
        <v/>
      </c>
      <c r="CF301">
        <f>MAX(BW301-CE301,0)</f>
        <v/>
      </c>
      <c r="CG301">
        <f>IFERROR(IF(OR(RIGHT(INDEX(PIS!P$1:P$500,MATCH(D301,PIS!C$1:C$500)),5)="P10",RIGHT(INDEX(PIS!P$1:P$500,MATCH(D301,PIS!C$1:C$500)),5)="CK"),0,IF(CF301&lt;=5000000,CF301*5%,IF(CF301&lt;=10000000,CF301*10%-250000,IF(CF301&lt;=18000000,CF301*15%-750000,IF(CF301&lt;=32000000,CF301*20%-1650000,IF(CF301&lt;=52000000,CF301*25%-3250000,IF(CF301&lt;=80000000,BH301*30%-5850000,CF301*35%-9850000))))))),0)</f>
        <v/>
      </c>
      <c r="CH301">
        <f>IFERROR(IF(OR(INDEX(PIS!P$1:P$500,MATCH(D301,PIS!C$1:C$500))="LT",INDEX(PIS!P$1:P$500,MATCH(D301,PIS!C$1:C$500))="CK"),0,IF(CF301&lt;2000000,0,CF301*10%)),0)</f>
        <v/>
      </c>
      <c r="CI301">
        <f>IFERROR(INDEX(ADJ!$A$1:$BZ$1000,MATCH(PAYROLL!D301,ADJ!A$1:A$500,0),MATCH(PAYROLL!CI$2,ADJ!$2:$2,0)),0)</f>
        <v/>
      </c>
      <c r="CJ301">
        <f>IFERROR(INDEX(ADJ!$A$1:$BZ$1000,MATCH(PAYROLL!D301,ADJ!A$1:A$500,0),MATCH(PAYROLL!CJ$2,ADJ!$2:$2,0)),0)</f>
        <v/>
      </c>
      <c r="CK301">
        <f>IFERROR(INDEX(ADJ!$A$1:$BZ$1000,MATCH(PAYROLL!D301,ADJ!A$1:A$500,0),MATCH(PAYROLL!CK$2,ADJ!$2:$2,0)),0)</f>
        <v/>
      </c>
      <c r="CL301">
        <f>SUM(CG301:CK301)</f>
        <v/>
      </c>
      <c r="CM301">
        <f>ROUND(SUM(CH301:CK301),0)</f>
        <v/>
      </c>
      <c r="CN301">
        <f>IFERROR(INDEX(CSDA!D$1:D$500,MATCH($CN$2,CSDA!C$1:C$500,0))*INDEX(PIS!V$1:V$500,MATCH(D301,PIS!C$1:C$500))+INDEX(ADJ!$A$1:$BZ$1000,MATCH(PAYROLL!D301,ADJ!A$1:A$500,0),MATCH(PAYROLL!CN$2,ADJ!$2:$2,0)),0)</f>
        <v/>
      </c>
      <c r="CO301">
        <f>IFERROR(INDEX(ADJ!$A$1:$BZ$1000,MATCH(PAYROLL!D301,ADJ!A$1:A$500,0),MATCH(PAYROLL!CO$2,ADJ!$2:$2,0)),0)</f>
        <v/>
      </c>
      <c r="CP301">
        <f>IFERROR(INDEX(ADJ!$A$1:$BZ$1000,MATCH(PAYROLL!D301,ADJ!A$1:A$500,0),MATCH(PAYROLL!CP$2,ADJ!$2:$2,0)),0)</f>
        <v/>
      </c>
      <c r="CQ301">
        <f>BP301-CL301-CI301-CM301-CN301-CO301-CP301-CC301</f>
        <v/>
      </c>
      <c r="CR301">
        <f>IFERROR(IF(RIGHT(INDEX(PIS!O$1:O$500,MATCH(D301,PIS!C$1:C$500,0)),5)="Gross",MIN(U301+V301,VLOOKUP("R700",TSC!B:C,2,0)*VLOOKUP("R101",TSC!B:C,2,0))*(VLOOKUP("T711",TSC!B:C,2,0)+VLOOKUP("T712",TSC!B:C,2,0))%,MIN(T301+V301,VLOOKUP("R700",TSC!B:C,2,0)*VLOOKUP("R101",TSC!B:C,2,0))*(VLOOKUP("T711",TSC!B:C,2,0)+VLOOKUP("T712",TSC!B:C,2,0)+VLOOKUP("R701",TSC!B:C,2,0))%),0)</f>
        <v/>
      </c>
      <c r="CS301">
        <f>IFERROR(IF(RIGHT(INDEX(PIS!O$1:O$500,MATCH(D301,PIS!C$1:C$500,0)),5)="Gross",MIN(U301+V301,VLOOKUP("R700",TSC!B:C,2,0)*VLOOKUP("R101",TSC!B:C,2,0))*(VLOOKUP("T714",TSC!B:C,2,0))%,MIN(T301+V301,VLOOKUP("R700",TSC!B:C,2,0)*VLOOKUP("R101",TSC!B:C,2,0))*(VLOOKUP("T704",TSC!B:C,2,0)+VLOOKUP("T714",TSC!B:C,2,0))%),0)</f>
        <v/>
      </c>
      <c r="CT301">
        <f>IFERROR(IF(RIGHT(INDEX(PIS!O$1:O$500,MATCH(D301,PIS!C$1:C$500,0)),5)="Gross",MIN(U301+V301,VLOOKUP("R700",TSC!B:C,2,0)*VLOOKUP("R101",TSC!B:C,2,0))*VLOOKUP("T705",TSC!B:C,2,0)%,MIN(T301+V301,VLOOKUP("R700",TSC!B:C,2,0)*VLOOKUP("R101",TSC!B:C,2,0))*VLOOKUP("T705",TSC!B:C,2,0)%),0)</f>
        <v/>
      </c>
      <c r="CU301">
        <f>IFERROR(IF(RIGHT(INDEX(PIS!O$1:O$500,MATCH(D301,PIS!C$1:C$500,0)),5)="Gross",MIN(U301+V301,VLOOKUP("R700",TSC!B:C,2,0)*VLOOKUP("R101",TSC!B:C,2,0))*(VLOOKUP("T713",TSC!B:C,2,0))%,MIN(T301+V301,VLOOKUP("R700",TSC!B:C,2,0)*VLOOKUP("R101",TSC!B:C,2,0))*(VLOOKUP("T713",TSC!B:C,2,0))%),0)</f>
        <v/>
      </c>
      <c r="CV301">
        <f>IFERROR(INDEX(ADJ!$A$1:$BZ$1000,MATCH(PAYROLL!D301,ADJ!A$1:A$500,0),MATCH(PAYROLL!CV$2,ADJ!$2:$2,0)),0)</f>
        <v/>
      </c>
      <c r="CW301">
        <f>IFERROR(INDEX(ADJ!$A$1:$BZ$1000,MATCH(PAYROLL!D301,ADJ!A$1:A$500,0),MATCH(PAYROLL!CW$2,ADJ!$2:$2,0)),0)</f>
        <v/>
      </c>
      <c r="CX301">
        <f>SUM(CR301:CW301)</f>
        <v/>
      </c>
      <c r="CY301">
        <f>ROUND(IF(CR301&gt;0,T301+V301*VLOOKUP("R202",TSC!$B$1:$C$500,2,0),0),0)</f>
        <v/>
      </c>
      <c r="CZ301">
        <f>IFERROR(INDEX(CSDA!D$1:D$500,MATCH($CZ$2,CSDA!C$1:C$500,0)),0)</f>
        <v/>
      </c>
      <c r="DA301">
        <f>ROUND(T301*0.7%,0)</f>
        <v/>
      </c>
      <c r="DB301">
        <f>ROUND(T301/12,0)</f>
        <v/>
      </c>
      <c r="DC301">
        <f ref="DC301" t="array">IFERROR(INDEX(CSDA!D$1:D$500,MATCH("Trích giữ"&amp;PAYROLL!DC$2,CSDA!A$1:A$500&amp;CSDA!C$1:C$500,0)),0)</f>
        <v/>
      </c>
      <c r="DD301">
        <f ref="DD301" t="array">IFERROR(INDEX(CSDA!D$1:D$500,MATCH("Trích giữ"&amp;PAYROLL!DD$2,CSDA!A$1:A$500&amp;CSDA!C$1:C$500,0)),0)</f>
        <v/>
      </c>
      <c r="DE301">
        <f ref="DE301" t="array">IFERROR(INDEX(CSDA!D$1:D$500,MATCH("Trích giữ"&amp;PAYROLL!DE$2,CSDA!A$1:A$500&amp;CSDA!C$1:C$500,0)),0)</f>
        <v/>
      </c>
      <c r="DF301">
        <f>IFERROR(INDEX(CSDA!D$1:D$500,MATCH(PAYROLL!DF$2,CSDA!C$1:C$500,0)),0)</f>
        <v/>
      </c>
      <c r="DG301">
        <f ref="DG301" t="array">IFERROR(INDEX(CSDA!D$1:D$500,MATCH("Trích giữ"&amp;PAYROLL!DG$2,CSDA!A$1:A$500&amp;CSDA!C$1:C$500,0)),0)</f>
        <v/>
      </c>
      <c r="DH301">
        <f>ROUND(T301/26,0)</f>
        <v/>
      </c>
      <c r="DI301">
        <f ref="DI301" t="array">IFERROR(INDEX(CSDA!D$1:D$500,MATCH("Trích giữ"&amp;PAYROLL!DI$2,CSDA!A$1:A$500&amp;CSDA!C$1:C$500,0)),0)</f>
        <v/>
      </c>
      <c r="DJ301">
        <f>IF(U301=0,T301*21.5%-BL301,0)</f>
        <v/>
      </c>
      <c r="DK301">
        <f ref="DK301" t="array">IFERROR(INDEX(CSDA!D$1:D$500,MATCH("Trích giữ"&amp;PAYROLL!DK$2,CSDA!A$1:A$500&amp;CSDA!C$1:C$500,0)),0)</f>
        <v/>
      </c>
      <c r="DL301">
        <f>IFERROR(INDEX(CSDA!D$1:D$500,MATCH(PAYROLL!DL$2,CSDA!C$1:C$500,0))/12,0)</f>
        <v/>
      </c>
      <c r="DM301">
        <f>SUM(DB301:DL301)</f>
        <v/>
      </c>
      <c r="DN301">
        <f>IFERROR(INDEX(ADJ!$A$1:$BZ$1000,MATCH(PAYROLL!D301,ADJ!A$1:A$500,0),MATCH(PAYROLL!DN$2,ADJ!$2:$2,0)),0)</f>
        <v/>
      </c>
      <c r="DO301">
        <f>IFERROR(SUM(BP301,DM301:DN301,CX301:DA301)-DT301,0)</f>
        <v/>
      </c>
      <c r="DP301">
        <f ref="DP301" t="array">SUM(BW301*IFERROR(INDEX(CSDA!D$1:D$500,MATCH(BW$2,CSDA!C$1:C$500,0)),0)%,CX301*IFERROR(INDEX(CSDA!D$1:D$500,MATCH(CX$2,CSDA!C$1:C$500,0)),0)%,DA301*IFERROR(INDEX(CSDA!D$1:D$500,MATCH(DA$2,CSDA!C$1:C$500,0)),0)%,DB301*IFERROR(INDEX(CSDA!D$1:D$500,MATCH(DB$2,CSDA!C$1:C$500,0)),0)%,DF301*IFERROR(INDEX(CSDA!D$1:D$500,MATCH("Phí dịch vụ"&amp;PAYROLL!DF$2,CSDA!A$1:A$500&amp;CSDA!C$1:C$500,0)),0)%,DC301*IFERROR(INDEX(CSDA!D$1:D$500,MATCH("Phí dịch vụ"&amp;PAYROLL!DC$2,CSDA!A$1:A$500&amp;CSDA!C$1:C$500,0)),0)%,DH301*IFERROR(INDEX(CSDA!D$1:D$500,MATCH("Phí dịch vụ"&amp;PAYROLL!DH$2,CSDA!A$1:A$500&amp;CSDA!C$1:C$500,0)),0)%,DJ301*IFERROR(INDEX(CSDA!D$1:D$500,MATCH("Phí dịch vụ"&amp;PAYROLL!DJ$2,CSDA!A$1:A$500&amp;CSDA!C$1:C$500,0)),0)%,BN301*IFERROR(INDEX(CSDA!D$1:D$500,MATCH(BN$2,CSDA!C$1:C$500,0)),0)%)-BN301*7%</f>
        <v/>
      </c>
      <c r="DQ301">
        <f>IFERROR(INDEX(ADJ!$A$1:$BZ$1000,MATCH(PAYROLL!D301,ADJ!A$1:A$500,0),MATCH(PAYROLL!DQ$2,ADJ!$2:$2,0)),0)</f>
        <v/>
      </c>
      <c r="DR301">
        <f>IFERROR(INDEX(ADJ!$A$1:$BZ$1000,MATCH(PAYROLL!D301,ADJ!A$1:A$500,0),MATCH(PAYROLL!DR$2,ADJ!$2:$2,0)),0)</f>
        <v/>
      </c>
      <c r="DS301">
        <f>SUM(DP301:DR301)</f>
        <v/>
      </c>
      <c r="DT301">
        <f>EK301</f>
        <v/>
      </c>
      <c r="DU301">
        <f>SUM(DO301:DR301)</f>
        <v/>
      </c>
      <c r="DV301">
        <f>ROUND(DU301*0.1,0)</f>
        <v/>
      </c>
      <c r="DW301">
        <f>DU301+DV301</f>
        <v/>
      </c>
      <c r="DZ301">
        <f>IFERROR(INDEX(ADJ!$A$1:$BZ$1000,MATCH(PAYROLL!$D301,ADJ!A$1:A$500,0),MATCH(PAYROLL!DZ$2,ADJ!$2:$2,0)),0)</f>
        <v/>
      </c>
      <c r="EA301">
        <f>IFERROR(INDEX(ADJ!$A$1:$BZ$1000,MATCH(PAYROLL!$D301,ADJ!A$1:A$500,0),MATCH(PAYROLL!EA$2,ADJ!$2:$2,0)),0)</f>
        <v/>
      </c>
      <c r="EB301">
        <f>IFERROR(INDEX(ADJ!$A$1:$BZ$1000,MATCH(PAYROLL!$D301,ADJ!A$1:A$500,0),MATCH(PAYROLL!EB$2,ADJ!$2:$2,0)),0)</f>
        <v/>
      </c>
      <c r="EC301">
        <f>IFERROR(INDEX(ADJ!$A$1:$BZ$1000,MATCH(PAYROLL!$D301,ADJ!A$1:A$500,0),MATCH(PAYROLL!EC$2,ADJ!$2:$2,0)),0)</f>
        <v/>
      </c>
      <c r="ED301">
        <f>IFERROR(INDEX(ADJ!$A$1:$BZ$1000,MATCH(PAYROLL!$D301,ADJ!A$1:A$500,0),MATCH(PAYROLL!ED$2,ADJ!$2:$2,0)),0)</f>
        <v/>
      </c>
      <c r="EE301">
        <f>IFERROR(INDEX(ADJ!$A$1:$BZ$1000,MATCH(PAYROLL!$D301,ADJ!A$1:A$500,0),MATCH(PAYROLL!EE$2,ADJ!$2:$2,0)),0)</f>
        <v/>
      </c>
      <c r="EF301">
        <f>IFERROR(INDEX(ADJ!$A$1:$BZ$1000,MATCH(PAYROLL!$D301,ADJ!A$1:A$500,0),MATCH(PAYROLL!EF$2,ADJ!$2:$2,0)),0)</f>
        <v/>
      </c>
      <c r="EG301">
        <f>IFERROR(INDEX(ADJ!$A$1:$BZ$1000,MATCH(PAYROLL!$D301,ADJ!A$1:A$500,0),MATCH(PAYROLL!EG$2,ADJ!$2:$2,0)),0)</f>
        <v/>
      </c>
      <c r="EH301">
        <f>IFERROR(INDEX(ADJ!$A$1:$BZ$1000,MATCH(PAYROLL!$D301,ADJ!A$1:A$500,0),MATCH(PAYROLL!EH$2,ADJ!$2:$2,0)),0)</f>
        <v/>
      </c>
      <c r="EI301">
        <f>IFERROR(INDEX(ADJ!$A$1:$BZ$1000,MATCH(PAYROLL!D301,ADJ!A$1:A$500,0),MATCH(PAYROLL!EI$2,ADJ!$2:$2,0)),0)</f>
        <v/>
      </c>
      <c r="EJ301">
        <f>IFERROR(INDEX(ADJ!$A$1:$BZ$1000,MATCH(PAYROLL!$D301,ADJ!A$1:A$500,0),MATCH(PAYROLL!EJ$2,ADJ!$2:$2,0)),0)</f>
        <v/>
      </c>
      <c r="EK301">
        <f>SUM(DZ301:EJ301)</f>
        <v/>
      </c>
    </row>
    <row r="302">
      <c r="A302" t="n">
        <v>300</v>
      </c>
      <c r="B302" t="inlineStr">
        <is>
          <t>Lê Thị Thương</t>
        </is>
      </c>
      <c r="D302" t="inlineStr">
        <is>
          <t>159719-01</t>
        </is>
      </c>
      <c r="S302">
        <f>IFERROR(INDEX(PIS!$A$1:$BZ$1000,MATCH($D302,PIS!C$1:C$500,0),MATCH("Lương CB tháng trước",PIS!$1:$1,0)),0)</f>
        <v/>
      </c>
      <c r="T302">
        <f>IFERROR(INDEX(PIS!$A$1:$BZ$1000,MATCH($D302,PIS!C$1:C$500,0),MATCH("Lương CB hiện tại",PIS!$1:$1,0)),0)</f>
        <v/>
      </c>
      <c r="U302">
        <f>IFERROR(INDEX(PIS!$A$1:$BZ$1000,MATCH($D302,PIS!C$1:C$500,0),MATCH("Lương đóng BHBB",PIS!$1:$1,0)),0)</f>
        <v/>
      </c>
      <c r="V302">
        <f>IFERROR(INDEX(PIS!$A$1:$BZ$1000,MATCH($D302,PIS!C$1:C$500,0),MATCH(V$2,PIS!$2:$2,0)),0)</f>
        <v/>
      </c>
      <c r="W302">
        <f>IFERROR(INDEX(PIS!$A$1:$BZ$1000,MATCH($D302,PIS!C$1:C$500,0),MATCH(W$2,PIS!$2:$2,0)),0)</f>
        <v/>
      </c>
      <c r="X302">
        <f>IFERROR(INDEX(PIS!$A$1:$BZ$1000,MATCH($D302,PIS!C$1:C$500,0),MATCH(X$2,PIS!$2:$2,0)),0)</f>
        <v/>
      </c>
      <c r="Y302">
        <f>IFERROR(INDEX(PIS!$A$1:$BZ$1000,MATCH($D302,PIS!C$1:C$500,0),MATCH(Y$2,PIS!$2:$2,0)),0)</f>
        <v/>
      </c>
      <c r="Z302">
        <f>IFERROR(INDEX(PIS!$A$1:$BZ$1000,MATCH($D302,PIS!C$1:C$500,0),MATCH(Z$2,PIS!$2:$2,0)),0)</f>
        <v/>
      </c>
      <c r="AA302">
        <f>IFERROR(INDEX(PIS!$A$1:$BZ$1000,MATCH($D302,PIS!C$1:C$500,0),MATCH(AA$2,PIS!$2:$2,0)),0)</f>
        <v/>
      </c>
      <c r="AB302">
        <f>IFERROR(INDEX(PIS!$A$1:$BZ$1000,MATCH($D302,PIS!C$1:C$500,0),MATCH(AB$2,PIS!$2:$2,0)),0)</f>
        <v/>
      </c>
      <c r="AC302">
        <f>SUM(V302:AB302)</f>
        <v/>
      </c>
      <c r="AD302">
        <f>IFERROR(INDEX(TIMESHEET!$A$1:$AI$5000,MATCH($D302,TIMESHEET!A$1:A$500,0),MATCH("T100",TIMESHEET!$2:$2,0))-2,0)</f>
        <v/>
      </c>
      <c r="AE302">
        <f>IFERROR(INDEX(TIMESHEET!$A$1:$AI$5000,MATCH($D302,TIMESHEET!A$1:A$500,0),MATCH("T202",TIMESHEET!$2:$2,0)),0)</f>
        <v/>
      </c>
      <c r="AF302">
        <f>IFERROR(INDEX(TIMESHEET!$A$1:$AI$5000,MATCH($D302,TIMESHEET!A$1:A$500,0),MATCH("T302",TIMESHEET!$2:$2,0)),0)</f>
        <v/>
      </c>
      <c r="AG302">
        <f>IFERROR(INDEX(TIMESHEET!$A$1:$AI$5000,MATCH($D302,TIMESHEET!A$1:A$500,0),MATCH("T406",TIMESHEET!$2:$2,0)),0)</f>
        <v/>
      </c>
      <c r="AH302">
        <f>AE302+AG302</f>
        <v/>
      </c>
      <c r="AI302">
        <f>IFERROR(INDEX(TIMESHEET!$A$1:$AI$5000,MATCH($D302,TIMESHEET!A$1:A$500,0),MATCH("T701",TIMESHEET!$2:$2,0)),0)</f>
        <v/>
      </c>
      <c r="AJ302">
        <f>IFERROR(INDEX(TIMESHEET!$A$1:$AI$5000,MATCH($D302,TIMESHEET!B$1:B$500,0),MATCH("T320",TIMESHEET!$2:$2,0)),0)</f>
        <v/>
      </c>
      <c r="AK302">
        <f>IFERROR(IF(LEFT(INDEX(PIS!O$1:O$500,MATCH(D302,PIS!C$1:C$500)),1)="M",T302/AD302*SUM(AE302:AG302),T302*AD302),0)</f>
        <v/>
      </c>
      <c r="AL302">
        <f>IFERROR(INDEX(ADJ!$A$1:$BZ$1000,MATCH(PAYROLL!D302,ADJ!A$1:A$500,0),MATCH(PAYROLL!AL$2,ADJ!$2:$2,0)),0)</f>
        <v/>
      </c>
      <c r="AM302">
        <f>SUM(AK302:AL302)</f>
        <v/>
      </c>
      <c r="AN302">
        <f>IFERROR(ROUND(V302/$AD302*$AH302,0),0)</f>
        <v/>
      </c>
      <c r="AO302">
        <f>IFERROR(ROUND(W302/$AD302*$AH302,0),0)</f>
        <v/>
      </c>
      <c r="AP302">
        <f>IFERROR(ROUND(X302/$AD302*$AE302,0),0)</f>
        <v/>
      </c>
      <c r="AQ302">
        <f>IFERROR(ROUND(Y302/$AD302*$AH302,0),0)</f>
        <v/>
      </c>
      <c r="AR302">
        <f>IFERROR(ROUND(Z302/$AD302*$AH302,0),0)</f>
        <v/>
      </c>
      <c r="AS302">
        <f>IFERROR(ROUND(AA302/$AD302*$AH302,0),0)</f>
        <v/>
      </c>
      <c r="AT302">
        <f>IFERROR(IF((AE302+AF302+AG302)&gt;13,AB302,ROUND(AB302/AD302*AH302,0)),0)</f>
        <v/>
      </c>
      <c r="AU302">
        <f>IFERROR(INDEX(ADJ!$A$1:$BZ$1000,MATCH(PAYROLL!D302,ADJ!A$1:A$500,0),MATCH(PAYROLL!AU$2,ADJ!$2:$2,0)),0)</f>
        <v/>
      </c>
      <c r="AV302">
        <f>ROUND(SUM(AN302:AU302),0)</f>
        <v/>
      </c>
      <c r="AW302">
        <f>IFERROR(INDEX(TIMESHEET!$A$1:$AI$5000,MATCH(PAYROLL!D302,TIMESHEET!A$1:A$500,0),MATCH("T620",TIMESHEET!$2:$2,0)),0)</f>
        <v/>
      </c>
      <c r="AX302">
        <f>IFERROR(INDEX(TIMESHEET!$A$1:$AI$5000,MATCH(PAYROLL!D302,TIMESHEET!A$1:A$500,0),MATCH("T601",TIMESHEET!$2:$2,0)),0)</f>
        <v/>
      </c>
      <c r="AY302">
        <f>IFERROR(INDEX(TIMESHEET!$A$1:$AI$5000,MATCH(PAYROLL!D302,TIMESHEET!A$1:A$500,0),MATCH("T602",TIMESHEET!$2:$2,0)),0)</f>
        <v/>
      </c>
      <c r="AZ302">
        <f>IFERROR(INDEX(TIMESHEET!$A$1:$AI$5000,MATCH(PAYROLL!D302,TIMESHEET!A$1:A$500,0),MATCH("T603",TIMESHEET!$2:$2,0)),0)</f>
        <v/>
      </c>
      <c r="BA302">
        <f>IFERROR(INDEX(TIMESHEET!$A$1:$AI$5000,MATCH(PAYROLL!D302,TIMESHEET!A$1:A$500,0),MATCH("T611",TIMESHEET!$2:$2,0)),0)</f>
        <v/>
      </c>
      <c r="BB302">
        <f>IFERROR(INDEX(TIMESHEET!$A$1:$AI$5000,MATCH(PAYROLL!D302,TIMESHEET!A$1:A$500,0),MATCH("T612",TIMESHEET!$2:$2,0)),0)</f>
        <v/>
      </c>
      <c r="BC302">
        <f>IFERROR(INDEX(TIMESHEET!$A$1:$AI$5000,MATCH(PAYROLL!D302,TIMESHEET!A$1:A$500,0),MATCH("T613",TIMESHEET!$2:$2,0)),0)</f>
        <v/>
      </c>
      <c r="BD302">
        <f>IFERROR(INDEX(TIMESHEET!$A$1:$AI$5000,MATCH(PAYROLL!D302,TIMESHEET!A$1:A$500,0),MATCH("T500",TIMESHEET!$2:$2,0)),0)</f>
        <v/>
      </c>
      <c r="BE302">
        <f>IFERROR(IF(LEFT(INDEX(PIS!O$1:O$500,MATCH(D302,PIS!C$1:C$500)),1)="M",T302/AD302/8*(AW302+AX302*1.5+AY302*2+AZ302*3+BA302*2.1+BB302*2.7+BC302*3.9+BD302*0.3),T302/8*(AW302+AX302*1.5+AY302*2+AZ302*3+BA302*2.1+BB302*2.7+BC302*3.9+BD302*0.3)),0)</f>
        <v/>
      </c>
      <c r="BF302">
        <f>IFERROR(INDEX(ADJ!$A$1:$BZ$1000,MATCH(PAYROLL!$D302,ADJ!A$1:A$500,0),MATCH(PAYROLL!BF$2,ADJ!$2:$2,0)),0)</f>
        <v/>
      </c>
      <c r="BG302">
        <f>IFERROR(INDEX(ADJ!$A$1:$BZ$1000,MATCH(PAYROLL!D302,ADJ!A$1:A$500,0),MATCH(PAYROLL!BG$2,ADJ!$2:$2,0)),0)</f>
        <v/>
      </c>
      <c r="BH302">
        <f>IFERROR(INDEX(ADJ!$A$1:$BZ$1000,MATCH(PAYROLL!D302,ADJ!A$1:A$500,0),MATCH(PAYROLL!BH$2,ADJ!$2:$2,0)),0)</f>
        <v/>
      </c>
      <c r="BI302">
        <f>IFERROR(INDEX(ADJ!$A$1:$BZ$1000,MATCH(PAYROLL!D302,ADJ!A$1:A$500,0),MATCH(PAYROLL!BI$2,ADJ!$2:$2,0)),0)</f>
        <v/>
      </c>
      <c r="BJ302">
        <f>IFERROR(INDEX(ADJ!$A$1:$BZ$1000,MATCH(PAYROLL!D302,ADJ!A$1:A$500,0),MATCH(PAYROLL!BJ$2,ADJ!$2:$2,0)),0)</f>
        <v/>
      </c>
      <c r="BK302">
        <f>SUM(BF302:BJ302)</f>
        <v/>
      </c>
      <c r="BL302">
        <f>IFERROR(INDEX(ADJ!$A$1:$BZ$1000,MATCH(PAYROLL!D302,ADJ!A$1:A$500,0),MATCH(PAYROLL!BL$2,ADJ!$2:$2,0)),0)</f>
        <v/>
      </c>
      <c r="BM302">
        <f>IFERROR(INDEX(ADJ!$A$1:$BZ$1000,MATCH(PAYROLL!D302,ADJ!A$1:A$500,0),MATCH(PAYROLL!BM$2,ADJ!$2:$2,0)),0)</f>
        <v/>
      </c>
      <c r="BN302">
        <f>IFERROR(INDEX(ADJ!$A$1:$BZ$1000,MATCH(PAYROLL!D302,ADJ!A$1:A$500,0),MATCH(PAYROLL!BN$2,ADJ!$2:$2,0)),0)</f>
        <v/>
      </c>
      <c r="BO302">
        <f>IFERROR(INDEX(ADJ!$A$1:$BZ$1000,MATCH(PAYROLL!D302,ADJ!A$1:A$500,0),MATCH(PAYROLL!BO$2,ADJ!$2:$2,0)),0)</f>
        <v/>
      </c>
      <c r="BP302">
        <f>SUM(AM302,AV302,BE302,BK302,BL302:BO302)</f>
        <v/>
      </c>
      <c r="BQ302">
        <f>BO302</f>
        <v/>
      </c>
      <c r="BR302">
        <f>IFERROR(ROUND(IF(LEFT(INDEX(PIS!O$1:O$500,MATCH(D302,PIS!C$1:C$500)),1)="D",T302/8*(BD302*0.3),IF(LEFT(INDEX(PIS!O$1:O$500,MATCH(D302,PIS!C$1:C$500)),1)="H",T302*($BD302*0.3),T302/$AD302/8*($BD302*0.3))),0),0)</f>
        <v/>
      </c>
      <c r="BS302">
        <f>IF(AP302&lt;1,0,MIN(AP302,730000))</f>
        <v/>
      </c>
      <c r="BT302">
        <f>IFERROR(ROUND((BE302-SUM(AW302:BC302)*T302/AD302/8),0)-BR302,0)</f>
        <v/>
      </c>
      <c r="BU302">
        <f>AO302</f>
        <v/>
      </c>
      <c r="BV302">
        <f>SUM(BQ302:BU302)</f>
        <v/>
      </c>
      <c r="BW302">
        <f>BP302-BV302</f>
        <v/>
      </c>
      <c r="BX302">
        <f>IFERROR(IF(RIGHT(INDEX(PIS!O$1:O$500,MATCH(D302,PIS!C$1:C$500)),5)="Gross",MIN(U302+V302,VLOOKUP("R700",TSC!B:C,2,0)*VLOOKUP("R101",TSC!B:C,2,0))*VLOOKUP("R701",TSC!B:C,2,0)%,0),0)</f>
        <v/>
      </c>
      <c r="BY302">
        <f>IFERROR(IF(RIGHT(INDEX(PIS!O$1:O$500,MATCH(D302,PIS!C$1:C$500)),5)="Gross",MIN(U302+V302,VLOOKUP("R700",TSC!B:C,2,0)*VLOOKUP("R101",TSC!B:C,2,0))*VLOOKUP("T704",TSC!B:C,2,0)%,0),0)</f>
        <v/>
      </c>
      <c r="BZ302">
        <f>IFERROR(IF(RIGHT(INDEX(PIS!O$1:O$500,MATCH(D302,PIS!C$1:C$500)),5)="Gross",MIN(U302+V302,VLOOKUP("R700",TSC!B:C,2,0)*VLOOKUP("1",TSC!F:G,2,0))*VLOOKUP("T705",TSC!B:C,2,0)%,0),0)</f>
        <v/>
      </c>
      <c r="CA302">
        <f>IFERROR(INDEX(ADJ!$A$1:$BZ$1000,MATCH(PAYROLL!D302,ADJ!A$1:A$500,0),MATCH(PAYROLL!CA$2,ADJ!$2:$2,0)),0)</f>
        <v/>
      </c>
      <c r="CB302">
        <f>IFERROR(INDEX(ADJ!$A$1:$BZ$1000,MATCH(PAYROLL!D302,ADJ!A$1:A$500,0),MATCH(PAYROLL!CB$2,ADJ!$2:$2,0)),0)</f>
        <v/>
      </c>
      <c r="CC302">
        <f>SUM(BX302:CB302)</f>
        <v/>
      </c>
      <c r="CD302">
        <f>IFERROR(INDEX(PIS!$A$1:$BZ$1000,MATCH(PAYROLL!D302,PIS!C$1:C$500,0),MATCH(PAYROLL!CD$1,PIS!$1:$1,0)),0)</f>
        <v/>
      </c>
      <c r="CE302">
        <f>IFERROR(IF(OR(INDEX(PIS!P$1:P$500,MATCH(D302,PIS!C$1:C$500,0))="LT2",INDEX(PIS!P$1:P$500,MATCH(D302,PIS!C$1:C$500,0))="P10"),0,SUM(CC302,CD302*VLOOKUP("R601",TSC!B:C,2,0),VLOOKUP("R602",TSC!B:C,2,0))),0)</f>
        <v/>
      </c>
      <c r="CF302">
        <f>MAX(BW302-CE302,0)</f>
        <v/>
      </c>
      <c r="CG302">
        <f>IFERROR(IF(OR(RIGHT(INDEX(PIS!P$1:P$500,MATCH(D302,PIS!C$1:C$500)),5)="P10",RIGHT(INDEX(PIS!P$1:P$500,MATCH(D302,PIS!C$1:C$500)),5)="CK"),0,IF(CF302&lt;=5000000,CF302*5%,IF(CF302&lt;=10000000,CF302*10%-250000,IF(CF302&lt;=18000000,CF302*15%-750000,IF(CF302&lt;=32000000,CF302*20%-1650000,IF(CF302&lt;=52000000,CF302*25%-3250000,IF(CF302&lt;=80000000,BH302*30%-5850000,CF302*35%-9850000))))))),0)</f>
        <v/>
      </c>
      <c r="CH302">
        <f>IFERROR(IF(OR(INDEX(PIS!P$1:P$500,MATCH(D302,PIS!C$1:C$500))="LT",INDEX(PIS!P$1:P$500,MATCH(D302,PIS!C$1:C$500))="CK"),0,IF(CF302&lt;2000000,0,CF302*10%)),0)</f>
        <v/>
      </c>
      <c r="CI302">
        <f>IFERROR(INDEX(ADJ!$A$1:$BZ$1000,MATCH(PAYROLL!D302,ADJ!A$1:A$500,0),MATCH(PAYROLL!CI$2,ADJ!$2:$2,0)),0)</f>
        <v/>
      </c>
      <c r="CJ302">
        <f>IFERROR(INDEX(ADJ!$A$1:$BZ$1000,MATCH(PAYROLL!D302,ADJ!A$1:A$500,0),MATCH(PAYROLL!CJ$2,ADJ!$2:$2,0)),0)</f>
        <v/>
      </c>
      <c r="CK302">
        <f>IFERROR(INDEX(ADJ!$A$1:$BZ$1000,MATCH(PAYROLL!D302,ADJ!A$1:A$500,0),MATCH(PAYROLL!CK$2,ADJ!$2:$2,0)),0)</f>
        <v/>
      </c>
      <c r="CL302">
        <f>SUM(CG302:CK302)</f>
        <v/>
      </c>
      <c r="CM302">
        <f>ROUND(SUM(CH302:CK302),0)</f>
        <v/>
      </c>
      <c r="CN302">
        <f>IFERROR(INDEX(CSDA!D$1:D$500,MATCH($CN$2,CSDA!C$1:C$500,0))*INDEX(PIS!V$1:V$500,MATCH(D302,PIS!C$1:C$500))+INDEX(ADJ!$A$1:$BZ$1000,MATCH(PAYROLL!D302,ADJ!A$1:A$500,0),MATCH(PAYROLL!CN$2,ADJ!$2:$2,0)),0)</f>
        <v/>
      </c>
      <c r="CO302">
        <f>IFERROR(INDEX(ADJ!$A$1:$BZ$1000,MATCH(PAYROLL!D302,ADJ!A$1:A$500,0),MATCH(PAYROLL!CO$2,ADJ!$2:$2,0)),0)</f>
        <v/>
      </c>
      <c r="CP302">
        <f>IFERROR(INDEX(ADJ!$A$1:$BZ$1000,MATCH(PAYROLL!D302,ADJ!A$1:A$500,0),MATCH(PAYROLL!CP$2,ADJ!$2:$2,0)),0)</f>
        <v/>
      </c>
      <c r="CQ302">
        <f>BP302-CL302-CI302-CM302-CN302-CO302-CP302-CC302</f>
        <v/>
      </c>
      <c r="CR302">
        <f>IFERROR(IF(RIGHT(INDEX(PIS!O$1:O$500,MATCH(D302,PIS!C$1:C$500,0)),5)="Gross",MIN(U302+V302,VLOOKUP("R700",TSC!B:C,2,0)*VLOOKUP("R101",TSC!B:C,2,0))*(VLOOKUP("T711",TSC!B:C,2,0)+VLOOKUP("T712",TSC!B:C,2,0))%,MIN(T302+V302,VLOOKUP("R700",TSC!B:C,2,0)*VLOOKUP("R101",TSC!B:C,2,0))*(VLOOKUP("T711",TSC!B:C,2,0)+VLOOKUP("T712",TSC!B:C,2,0)+VLOOKUP("R701",TSC!B:C,2,0))%),0)</f>
        <v/>
      </c>
      <c r="CS302">
        <f>IFERROR(IF(RIGHT(INDEX(PIS!O$1:O$500,MATCH(D302,PIS!C$1:C$500,0)),5)="Gross",MIN(U302+V302,VLOOKUP("R700",TSC!B:C,2,0)*VLOOKUP("R101",TSC!B:C,2,0))*(VLOOKUP("T714",TSC!B:C,2,0))%,MIN(T302+V302,VLOOKUP("R700",TSC!B:C,2,0)*VLOOKUP("R101",TSC!B:C,2,0))*(VLOOKUP("T704",TSC!B:C,2,0)+VLOOKUP("T714",TSC!B:C,2,0))%),0)</f>
        <v/>
      </c>
      <c r="CT302">
        <f>IFERROR(IF(RIGHT(INDEX(PIS!O$1:O$500,MATCH(D302,PIS!C$1:C$500,0)),5)="Gross",MIN(U302+V302,VLOOKUP("R700",TSC!B:C,2,0)*VLOOKUP("R101",TSC!B:C,2,0))*VLOOKUP("T705",TSC!B:C,2,0)%,MIN(T302+V302,VLOOKUP("R700",TSC!B:C,2,0)*VLOOKUP("R101",TSC!B:C,2,0))*VLOOKUP("T705",TSC!B:C,2,0)%),0)</f>
        <v/>
      </c>
      <c r="CU302">
        <f>IFERROR(IF(RIGHT(INDEX(PIS!O$1:O$500,MATCH(D302,PIS!C$1:C$500,0)),5)="Gross",MIN(U302+V302,VLOOKUP("R700",TSC!B:C,2,0)*VLOOKUP("R101",TSC!B:C,2,0))*(VLOOKUP("T713",TSC!B:C,2,0))%,MIN(T302+V302,VLOOKUP("R700",TSC!B:C,2,0)*VLOOKUP("R101",TSC!B:C,2,0))*(VLOOKUP("T713",TSC!B:C,2,0))%),0)</f>
        <v/>
      </c>
      <c r="CV302">
        <f>IFERROR(INDEX(ADJ!$A$1:$BZ$1000,MATCH(PAYROLL!D302,ADJ!A$1:A$500,0),MATCH(PAYROLL!CV$2,ADJ!$2:$2,0)),0)</f>
        <v/>
      </c>
      <c r="CW302">
        <f>IFERROR(INDEX(ADJ!$A$1:$BZ$1000,MATCH(PAYROLL!D302,ADJ!A$1:A$500,0),MATCH(PAYROLL!CW$2,ADJ!$2:$2,0)),0)</f>
        <v/>
      </c>
      <c r="CX302">
        <f>SUM(CR302:CW302)</f>
        <v/>
      </c>
      <c r="CY302">
        <f>ROUND(IF(CR302&gt;0,T302+V302*VLOOKUP("R202",TSC!$B$1:$C$500,2,0),0),0)</f>
        <v/>
      </c>
      <c r="CZ302">
        <f>IFERROR(INDEX(CSDA!D$1:D$500,MATCH($CZ$2,CSDA!C$1:C$500,0)),0)</f>
        <v/>
      </c>
      <c r="DA302">
        <f>ROUND(T302*0.7%,0)</f>
        <v/>
      </c>
      <c r="DB302">
        <f>ROUND(T302/12,0)</f>
        <v/>
      </c>
      <c r="DC302">
        <f ref="DC302" t="array">IFERROR(INDEX(CSDA!D$1:D$500,MATCH("Trích giữ"&amp;PAYROLL!DC$2,CSDA!A$1:A$500&amp;CSDA!C$1:C$500,0)),0)</f>
        <v/>
      </c>
      <c r="DD302">
        <f ref="DD302" t="array">IFERROR(INDEX(CSDA!D$1:D$500,MATCH("Trích giữ"&amp;PAYROLL!DD$2,CSDA!A$1:A$500&amp;CSDA!C$1:C$500,0)),0)</f>
        <v/>
      </c>
      <c r="DE302">
        <f ref="DE302" t="array">IFERROR(INDEX(CSDA!D$1:D$500,MATCH("Trích giữ"&amp;PAYROLL!DE$2,CSDA!A$1:A$500&amp;CSDA!C$1:C$500,0)),0)</f>
        <v/>
      </c>
      <c r="DF302">
        <f>IFERROR(INDEX(CSDA!D$1:D$500,MATCH(PAYROLL!DF$2,CSDA!C$1:C$500,0)),0)</f>
        <v/>
      </c>
      <c r="DG302">
        <f ref="DG302" t="array">IFERROR(INDEX(CSDA!D$1:D$500,MATCH("Trích giữ"&amp;PAYROLL!DG$2,CSDA!A$1:A$500&amp;CSDA!C$1:C$500,0)),0)</f>
        <v/>
      </c>
      <c r="DH302">
        <f>ROUND(T302/26,0)</f>
        <v/>
      </c>
      <c r="DI302">
        <f ref="DI302" t="array">IFERROR(INDEX(CSDA!D$1:D$500,MATCH("Trích giữ"&amp;PAYROLL!DI$2,CSDA!A$1:A$500&amp;CSDA!C$1:C$500,0)),0)</f>
        <v/>
      </c>
      <c r="DJ302">
        <f>IF(U302=0,T302*21.5%-BL302,0)</f>
        <v/>
      </c>
      <c r="DK302">
        <f ref="DK302" t="array">IFERROR(INDEX(CSDA!D$1:D$500,MATCH("Trích giữ"&amp;PAYROLL!DK$2,CSDA!A$1:A$500&amp;CSDA!C$1:C$500,0)),0)</f>
        <v/>
      </c>
      <c r="DL302">
        <f>IFERROR(INDEX(CSDA!D$1:D$500,MATCH(PAYROLL!DL$2,CSDA!C$1:C$500,0))/12,0)</f>
        <v/>
      </c>
      <c r="DM302">
        <f>SUM(DB302:DL302)</f>
        <v/>
      </c>
      <c r="DN302">
        <f>IFERROR(INDEX(ADJ!$A$1:$BZ$1000,MATCH(PAYROLL!D302,ADJ!A$1:A$500,0),MATCH(PAYROLL!DN$2,ADJ!$2:$2,0)),0)</f>
        <v/>
      </c>
      <c r="DO302">
        <f>IFERROR(SUM(BP302,DM302:DN302,CX302:DA302)-DT302,0)</f>
        <v/>
      </c>
      <c r="DP302">
        <f ref="DP302" t="array">SUM(BW302*IFERROR(INDEX(CSDA!D$1:D$500,MATCH(BW$2,CSDA!C$1:C$500,0)),0)%,CX302*IFERROR(INDEX(CSDA!D$1:D$500,MATCH(CX$2,CSDA!C$1:C$500,0)),0)%,DA302*IFERROR(INDEX(CSDA!D$1:D$500,MATCH(DA$2,CSDA!C$1:C$500,0)),0)%,DB302*IFERROR(INDEX(CSDA!D$1:D$500,MATCH(DB$2,CSDA!C$1:C$500,0)),0)%,DF302*IFERROR(INDEX(CSDA!D$1:D$500,MATCH("Phí dịch vụ"&amp;PAYROLL!DF$2,CSDA!A$1:A$500&amp;CSDA!C$1:C$500,0)),0)%,DC302*IFERROR(INDEX(CSDA!D$1:D$500,MATCH("Phí dịch vụ"&amp;PAYROLL!DC$2,CSDA!A$1:A$500&amp;CSDA!C$1:C$500,0)),0)%,DH302*IFERROR(INDEX(CSDA!D$1:D$500,MATCH("Phí dịch vụ"&amp;PAYROLL!DH$2,CSDA!A$1:A$500&amp;CSDA!C$1:C$500,0)),0)%,DJ302*IFERROR(INDEX(CSDA!D$1:D$500,MATCH("Phí dịch vụ"&amp;PAYROLL!DJ$2,CSDA!A$1:A$500&amp;CSDA!C$1:C$500,0)),0)%,BN302*IFERROR(INDEX(CSDA!D$1:D$500,MATCH(BN$2,CSDA!C$1:C$500,0)),0)%)-BN302*7%</f>
        <v/>
      </c>
      <c r="DQ302">
        <f>IFERROR(INDEX(ADJ!$A$1:$BZ$1000,MATCH(PAYROLL!D302,ADJ!A$1:A$500,0),MATCH(PAYROLL!DQ$2,ADJ!$2:$2,0)),0)</f>
        <v/>
      </c>
      <c r="DR302">
        <f>IFERROR(INDEX(ADJ!$A$1:$BZ$1000,MATCH(PAYROLL!D302,ADJ!A$1:A$500,0),MATCH(PAYROLL!DR$2,ADJ!$2:$2,0)),0)</f>
        <v/>
      </c>
      <c r="DS302">
        <f>SUM(DP302:DR302)</f>
        <v/>
      </c>
      <c r="DT302">
        <f>EK302</f>
        <v/>
      </c>
      <c r="DU302">
        <f>SUM(DO302:DR302)</f>
        <v/>
      </c>
      <c r="DV302">
        <f>ROUND(DU302*0.1,0)</f>
        <v/>
      </c>
      <c r="DW302">
        <f>DU302+DV302</f>
        <v/>
      </c>
      <c r="DZ302">
        <f>IFERROR(INDEX(ADJ!$A$1:$BZ$1000,MATCH(PAYROLL!$D302,ADJ!A$1:A$500,0),MATCH(PAYROLL!DZ$2,ADJ!$2:$2,0)),0)</f>
        <v/>
      </c>
      <c r="EA302">
        <f>IFERROR(INDEX(ADJ!$A$1:$BZ$1000,MATCH(PAYROLL!$D302,ADJ!A$1:A$500,0),MATCH(PAYROLL!EA$2,ADJ!$2:$2,0)),0)</f>
        <v/>
      </c>
      <c r="EB302">
        <f>IFERROR(INDEX(ADJ!$A$1:$BZ$1000,MATCH(PAYROLL!$D302,ADJ!A$1:A$500,0),MATCH(PAYROLL!EB$2,ADJ!$2:$2,0)),0)</f>
        <v/>
      </c>
      <c r="EC302">
        <f>IFERROR(INDEX(ADJ!$A$1:$BZ$1000,MATCH(PAYROLL!$D302,ADJ!A$1:A$500,0),MATCH(PAYROLL!EC$2,ADJ!$2:$2,0)),0)</f>
        <v/>
      </c>
      <c r="ED302">
        <f>IFERROR(INDEX(ADJ!$A$1:$BZ$1000,MATCH(PAYROLL!$D302,ADJ!A$1:A$500,0),MATCH(PAYROLL!ED$2,ADJ!$2:$2,0)),0)</f>
        <v/>
      </c>
      <c r="EE302">
        <f>IFERROR(INDEX(ADJ!$A$1:$BZ$1000,MATCH(PAYROLL!$D302,ADJ!A$1:A$500,0),MATCH(PAYROLL!EE$2,ADJ!$2:$2,0)),0)</f>
        <v/>
      </c>
      <c r="EF302">
        <f>IFERROR(INDEX(ADJ!$A$1:$BZ$1000,MATCH(PAYROLL!$D302,ADJ!A$1:A$500,0),MATCH(PAYROLL!EF$2,ADJ!$2:$2,0)),0)</f>
        <v/>
      </c>
      <c r="EG302">
        <f>IFERROR(INDEX(ADJ!$A$1:$BZ$1000,MATCH(PAYROLL!$D302,ADJ!A$1:A$500,0),MATCH(PAYROLL!EG$2,ADJ!$2:$2,0)),0)</f>
        <v/>
      </c>
      <c r="EH302">
        <f>IFERROR(INDEX(ADJ!$A$1:$BZ$1000,MATCH(PAYROLL!$D302,ADJ!A$1:A$500,0),MATCH(PAYROLL!EH$2,ADJ!$2:$2,0)),0)</f>
        <v/>
      </c>
      <c r="EI302">
        <f>IFERROR(INDEX(ADJ!$A$1:$BZ$1000,MATCH(PAYROLL!D302,ADJ!A$1:A$500,0),MATCH(PAYROLL!EI$2,ADJ!$2:$2,0)),0)</f>
        <v/>
      </c>
      <c r="EJ302">
        <f>IFERROR(INDEX(ADJ!$A$1:$BZ$1000,MATCH(PAYROLL!$D302,ADJ!A$1:A$500,0),MATCH(PAYROLL!EJ$2,ADJ!$2:$2,0)),0)</f>
        <v/>
      </c>
      <c r="EK302">
        <f>SUM(DZ302:EJ302)</f>
        <v/>
      </c>
    </row>
    <row r="303">
      <c r="A303" t="n">
        <v>301</v>
      </c>
      <c r="B303" t="inlineStr">
        <is>
          <t>Lê Thị Thoa</t>
        </is>
      </c>
      <c r="D303" t="inlineStr">
        <is>
          <t>159908-01</t>
        </is>
      </c>
      <c r="S303">
        <f>IFERROR(INDEX(PIS!$A$1:$BZ$1000,MATCH($D303,PIS!C$1:C$500,0),MATCH("Lương CB tháng trước",PIS!$1:$1,0)),0)</f>
        <v/>
      </c>
      <c r="T303">
        <f>IFERROR(INDEX(PIS!$A$1:$BZ$1000,MATCH($D303,PIS!C$1:C$500,0),MATCH("Lương CB hiện tại",PIS!$1:$1,0)),0)</f>
        <v/>
      </c>
      <c r="U303">
        <f>IFERROR(INDEX(PIS!$A$1:$BZ$1000,MATCH($D303,PIS!C$1:C$500,0),MATCH("Lương đóng BHBB",PIS!$1:$1,0)),0)</f>
        <v/>
      </c>
      <c r="V303">
        <f>IFERROR(INDEX(PIS!$A$1:$BZ$1000,MATCH($D303,PIS!C$1:C$500,0),MATCH(V$2,PIS!$2:$2,0)),0)</f>
        <v/>
      </c>
      <c r="W303">
        <f>IFERROR(INDEX(PIS!$A$1:$BZ$1000,MATCH($D303,PIS!C$1:C$500,0),MATCH(W$2,PIS!$2:$2,0)),0)</f>
        <v/>
      </c>
      <c r="X303">
        <f>IFERROR(INDEX(PIS!$A$1:$BZ$1000,MATCH($D303,PIS!C$1:C$500,0),MATCH(X$2,PIS!$2:$2,0)),0)</f>
        <v/>
      </c>
      <c r="Y303">
        <f>IFERROR(INDEX(PIS!$A$1:$BZ$1000,MATCH($D303,PIS!C$1:C$500,0),MATCH(Y$2,PIS!$2:$2,0)),0)</f>
        <v/>
      </c>
      <c r="Z303">
        <f>IFERROR(INDEX(PIS!$A$1:$BZ$1000,MATCH($D303,PIS!C$1:C$500,0),MATCH(Z$2,PIS!$2:$2,0)),0)</f>
        <v/>
      </c>
      <c r="AA303">
        <f>IFERROR(INDEX(PIS!$A$1:$BZ$1000,MATCH($D303,PIS!C$1:C$500,0),MATCH(AA$2,PIS!$2:$2,0)),0)</f>
        <v/>
      </c>
      <c r="AB303">
        <f>IFERROR(INDEX(PIS!$A$1:$BZ$1000,MATCH($D303,PIS!C$1:C$500,0),MATCH(AB$2,PIS!$2:$2,0)),0)</f>
        <v/>
      </c>
      <c r="AC303">
        <f>SUM(V303:AB303)</f>
        <v/>
      </c>
      <c r="AD303">
        <f>IFERROR(INDEX(TIMESHEET!$A$1:$AI$5000,MATCH($D303,TIMESHEET!A$1:A$500,0),MATCH("T100",TIMESHEET!$2:$2,0))-2,0)</f>
        <v/>
      </c>
      <c r="AE303">
        <f>IFERROR(INDEX(TIMESHEET!$A$1:$AI$5000,MATCH($D303,TIMESHEET!A$1:A$500,0),MATCH("T202",TIMESHEET!$2:$2,0)),0)</f>
        <v/>
      </c>
      <c r="AF303">
        <f>IFERROR(INDEX(TIMESHEET!$A$1:$AI$5000,MATCH($D303,TIMESHEET!A$1:A$500,0),MATCH("T302",TIMESHEET!$2:$2,0)),0)</f>
        <v/>
      </c>
      <c r="AG303">
        <f>IFERROR(INDEX(TIMESHEET!$A$1:$AI$5000,MATCH($D303,TIMESHEET!A$1:A$500,0),MATCH("T406",TIMESHEET!$2:$2,0)),0)</f>
        <v/>
      </c>
      <c r="AH303">
        <f>AE303+AG303</f>
        <v/>
      </c>
      <c r="AI303">
        <f>IFERROR(INDEX(TIMESHEET!$A$1:$AI$5000,MATCH($D303,TIMESHEET!A$1:A$500,0),MATCH("T701",TIMESHEET!$2:$2,0)),0)</f>
        <v/>
      </c>
      <c r="AJ303">
        <f>IFERROR(INDEX(TIMESHEET!$A$1:$AI$5000,MATCH($D303,TIMESHEET!B$1:B$500,0),MATCH("T320",TIMESHEET!$2:$2,0)),0)</f>
        <v/>
      </c>
      <c r="AK303">
        <f>IFERROR(IF(LEFT(INDEX(PIS!O$1:O$500,MATCH(D303,PIS!C$1:C$500)),1)="M",T303/AD303*SUM(AE303:AG303),T303*AD303),0)</f>
        <v/>
      </c>
      <c r="AL303">
        <f>IFERROR(INDEX(ADJ!$A$1:$BZ$1000,MATCH(PAYROLL!D303,ADJ!A$1:A$500,0),MATCH(PAYROLL!AL$2,ADJ!$2:$2,0)),0)</f>
        <v/>
      </c>
      <c r="AM303">
        <f>SUM(AK303:AL303)</f>
        <v/>
      </c>
      <c r="AN303">
        <f>IFERROR(ROUND(V303/$AD303*$AH303,0),0)</f>
        <v/>
      </c>
      <c r="AO303">
        <f>IFERROR(ROUND(W303/$AD303*$AH303,0),0)</f>
        <v/>
      </c>
      <c r="AP303">
        <f>IFERROR(ROUND(X303/$AD303*$AE303,0),0)</f>
        <v/>
      </c>
      <c r="AQ303">
        <f>IFERROR(ROUND(Y303/$AD303*$AH303,0),0)</f>
        <v/>
      </c>
      <c r="AR303">
        <f>IFERROR(ROUND(Z303/$AD303*$AH303,0),0)</f>
        <v/>
      </c>
      <c r="AS303">
        <f>IFERROR(ROUND(AA303/$AD303*$AH303,0),0)</f>
        <v/>
      </c>
      <c r="AT303">
        <f>IFERROR(IF((AE303+AF303+AG303)&gt;13,AB303,ROUND(AB303/AD303*AH303,0)),0)</f>
        <v/>
      </c>
      <c r="AU303">
        <f>IFERROR(INDEX(ADJ!$A$1:$BZ$1000,MATCH(PAYROLL!D303,ADJ!A$1:A$500,0),MATCH(PAYROLL!AU$2,ADJ!$2:$2,0)),0)</f>
        <v/>
      </c>
      <c r="AV303">
        <f>ROUND(SUM(AN303:AU303),0)</f>
        <v/>
      </c>
      <c r="AW303">
        <f>IFERROR(INDEX(TIMESHEET!$A$1:$AI$5000,MATCH(PAYROLL!D303,TIMESHEET!A$1:A$500,0),MATCH("T620",TIMESHEET!$2:$2,0)),0)</f>
        <v/>
      </c>
      <c r="AX303">
        <f>IFERROR(INDEX(TIMESHEET!$A$1:$AI$5000,MATCH(PAYROLL!D303,TIMESHEET!A$1:A$500,0),MATCH("T601",TIMESHEET!$2:$2,0)),0)</f>
        <v/>
      </c>
      <c r="AY303">
        <f>IFERROR(INDEX(TIMESHEET!$A$1:$AI$5000,MATCH(PAYROLL!D303,TIMESHEET!A$1:A$500,0),MATCH("T602",TIMESHEET!$2:$2,0)),0)</f>
        <v/>
      </c>
      <c r="AZ303">
        <f>IFERROR(INDEX(TIMESHEET!$A$1:$AI$5000,MATCH(PAYROLL!D303,TIMESHEET!A$1:A$500,0),MATCH("T603",TIMESHEET!$2:$2,0)),0)</f>
        <v/>
      </c>
      <c r="BA303">
        <f>IFERROR(INDEX(TIMESHEET!$A$1:$AI$5000,MATCH(PAYROLL!D303,TIMESHEET!A$1:A$500,0),MATCH("T611",TIMESHEET!$2:$2,0)),0)</f>
        <v/>
      </c>
      <c r="BB303">
        <f>IFERROR(INDEX(TIMESHEET!$A$1:$AI$5000,MATCH(PAYROLL!D303,TIMESHEET!A$1:A$500,0),MATCH("T612",TIMESHEET!$2:$2,0)),0)</f>
        <v/>
      </c>
      <c r="BC303">
        <f>IFERROR(INDEX(TIMESHEET!$A$1:$AI$5000,MATCH(PAYROLL!D303,TIMESHEET!A$1:A$500,0),MATCH("T613",TIMESHEET!$2:$2,0)),0)</f>
        <v/>
      </c>
      <c r="BD303">
        <f>IFERROR(INDEX(TIMESHEET!$A$1:$AI$5000,MATCH(PAYROLL!D303,TIMESHEET!A$1:A$500,0),MATCH("T500",TIMESHEET!$2:$2,0)),0)</f>
        <v/>
      </c>
      <c r="BE303">
        <f>IFERROR(IF(LEFT(INDEX(PIS!O$1:O$500,MATCH(D303,PIS!C$1:C$500)),1)="M",T303/AD303/8*(AW303+AX303*1.5+AY303*2+AZ303*3+BA303*2.1+BB303*2.7+BC303*3.9+BD303*0.3),T303/8*(AW303+AX303*1.5+AY303*2+AZ303*3+BA303*2.1+BB303*2.7+BC303*3.9+BD303*0.3)),0)</f>
        <v/>
      </c>
      <c r="BF303">
        <f>IFERROR(INDEX(ADJ!$A$1:$BZ$1000,MATCH(PAYROLL!$D303,ADJ!A$1:A$500,0),MATCH(PAYROLL!BF$2,ADJ!$2:$2,0)),0)</f>
        <v/>
      </c>
      <c r="BG303">
        <f>IFERROR(INDEX(ADJ!$A$1:$BZ$1000,MATCH(PAYROLL!D303,ADJ!A$1:A$500,0),MATCH(PAYROLL!BG$2,ADJ!$2:$2,0)),0)</f>
        <v/>
      </c>
      <c r="BH303">
        <f>IFERROR(INDEX(ADJ!$A$1:$BZ$1000,MATCH(PAYROLL!D303,ADJ!A$1:A$500,0),MATCH(PAYROLL!BH$2,ADJ!$2:$2,0)),0)</f>
        <v/>
      </c>
      <c r="BI303">
        <f>IFERROR(INDEX(ADJ!$A$1:$BZ$1000,MATCH(PAYROLL!D303,ADJ!A$1:A$500,0),MATCH(PAYROLL!BI$2,ADJ!$2:$2,0)),0)</f>
        <v/>
      </c>
      <c r="BJ303">
        <f>IFERROR(INDEX(ADJ!$A$1:$BZ$1000,MATCH(PAYROLL!D303,ADJ!A$1:A$500,0),MATCH(PAYROLL!BJ$2,ADJ!$2:$2,0)),0)</f>
        <v/>
      </c>
      <c r="BK303">
        <f>SUM(BF303:BJ303)</f>
        <v/>
      </c>
      <c r="BL303">
        <f>IFERROR(INDEX(ADJ!$A$1:$BZ$1000,MATCH(PAYROLL!D303,ADJ!A$1:A$500,0),MATCH(PAYROLL!BL$2,ADJ!$2:$2,0)),0)</f>
        <v/>
      </c>
      <c r="BM303">
        <f>IFERROR(INDEX(ADJ!$A$1:$BZ$1000,MATCH(PAYROLL!D303,ADJ!A$1:A$500,0),MATCH(PAYROLL!BM$2,ADJ!$2:$2,0)),0)</f>
        <v/>
      </c>
      <c r="BN303">
        <f>IFERROR(INDEX(ADJ!$A$1:$BZ$1000,MATCH(PAYROLL!D303,ADJ!A$1:A$500,0),MATCH(PAYROLL!BN$2,ADJ!$2:$2,0)),0)</f>
        <v/>
      </c>
      <c r="BO303">
        <f>IFERROR(INDEX(ADJ!$A$1:$BZ$1000,MATCH(PAYROLL!D303,ADJ!A$1:A$500,0),MATCH(PAYROLL!BO$2,ADJ!$2:$2,0)),0)</f>
        <v/>
      </c>
      <c r="BP303">
        <f>SUM(AM303,AV303,BE303,BK303,BL303:BO303)</f>
        <v/>
      </c>
      <c r="BQ303">
        <f>BO303</f>
        <v/>
      </c>
      <c r="BR303">
        <f>IFERROR(ROUND(IF(LEFT(INDEX(PIS!O$1:O$500,MATCH(D303,PIS!C$1:C$500)),1)="D",T303/8*(BD303*0.3),IF(LEFT(INDEX(PIS!O$1:O$500,MATCH(D303,PIS!C$1:C$500)),1)="H",T303*($BD303*0.3),T303/$AD303/8*($BD303*0.3))),0),0)</f>
        <v/>
      </c>
      <c r="BS303">
        <f>IF(AP303&lt;1,0,MIN(AP303,730000))</f>
        <v/>
      </c>
      <c r="BT303">
        <f>IFERROR(ROUND((BE303-SUM(AW303:BC303)*T303/AD303/8),0)-BR303,0)</f>
        <v/>
      </c>
      <c r="BU303">
        <f>AO303</f>
        <v/>
      </c>
      <c r="BV303">
        <f>SUM(BQ303:BU303)</f>
        <v/>
      </c>
      <c r="BW303">
        <f>BP303-BV303</f>
        <v/>
      </c>
      <c r="BX303">
        <f>IFERROR(IF(RIGHT(INDEX(PIS!O$1:O$500,MATCH(D303,PIS!C$1:C$500)),5)="Gross",MIN(U303+V303,VLOOKUP("R700",TSC!B:C,2,0)*VLOOKUP("R101",TSC!B:C,2,0))*VLOOKUP("R701",TSC!B:C,2,0)%,0),0)</f>
        <v/>
      </c>
      <c r="BY303">
        <f>IFERROR(IF(RIGHT(INDEX(PIS!O$1:O$500,MATCH(D303,PIS!C$1:C$500)),5)="Gross",MIN(U303+V303,VLOOKUP("R700",TSC!B:C,2,0)*VLOOKUP("R101",TSC!B:C,2,0))*VLOOKUP("T704",TSC!B:C,2,0)%,0),0)</f>
        <v/>
      </c>
      <c r="BZ303">
        <f>IFERROR(IF(RIGHT(INDEX(PIS!O$1:O$500,MATCH(D303,PIS!C$1:C$500)),5)="Gross",MIN(U303+V303,VLOOKUP("R700",TSC!B:C,2,0)*VLOOKUP("1",TSC!F:G,2,0))*VLOOKUP("T705",TSC!B:C,2,0)%,0),0)</f>
        <v/>
      </c>
      <c r="CA303">
        <f>IFERROR(INDEX(ADJ!$A$1:$BZ$1000,MATCH(PAYROLL!D303,ADJ!A$1:A$500,0),MATCH(PAYROLL!CA$2,ADJ!$2:$2,0)),0)</f>
        <v/>
      </c>
      <c r="CB303">
        <f>IFERROR(INDEX(ADJ!$A$1:$BZ$1000,MATCH(PAYROLL!D303,ADJ!A$1:A$500,0),MATCH(PAYROLL!CB$2,ADJ!$2:$2,0)),0)</f>
        <v/>
      </c>
      <c r="CC303">
        <f>SUM(BX303:CB303)</f>
        <v/>
      </c>
      <c r="CD303">
        <f>IFERROR(INDEX(PIS!$A$1:$BZ$1000,MATCH(PAYROLL!D303,PIS!C$1:C$500,0),MATCH(PAYROLL!CD$1,PIS!$1:$1,0)),0)</f>
        <v/>
      </c>
      <c r="CE303">
        <f>IFERROR(IF(OR(INDEX(PIS!P$1:P$500,MATCH(D303,PIS!C$1:C$500,0))="LT2",INDEX(PIS!P$1:P$500,MATCH(D303,PIS!C$1:C$500,0))="P10"),0,SUM(CC303,CD303*VLOOKUP("R601",TSC!B:C,2,0),VLOOKUP("R602",TSC!B:C,2,0))),0)</f>
        <v/>
      </c>
      <c r="CF303">
        <f>MAX(BW303-CE303,0)</f>
        <v/>
      </c>
      <c r="CG303">
        <f>IFERROR(IF(OR(RIGHT(INDEX(PIS!P$1:P$500,MATCH(D303,PIS!C$1:C$500)),5)="P10",RIGHT(INDEX(PIS!P$1:P$500,MATCH(D303,PIS!C$1:C$500)),5)="CK"),0,IF(CF303&lt;=5000000,CF303*5%,IF(CF303&lt;=10000000,CF303*10%-250000,IF(CF303&lt;=18000000,CF303*15%-750000,IF(CF303&lt;=32000000,CF303*20%-1650000,IF(CF303&lt;=52000000,CF303*25%-3250000,IF(CF303&lt;=80000000,BH303*30%-5850000,CF303*35%-9850000))))))),0)</f>
        <v/>
      </c>
      <c r="CH303">
        <f>IFERROR(IF(OR(INDEX(PIS!P$1:P$500,MATCH(D303,PIS!C$1:C$500))="LT",INDEX(PIS!P$1:P$500,MATCH(D303,PIS!C$1:C$500))="CK"),0,IF(CF303&lt;2000000,0,CF303*10%)),0)</f>
        <v/>
      </c>
      <c r="CI303">
        <f>IFERROR(INDEX(ADJ!$A$1:$BZ$1000,MATCH(PAYROLL!D303,ADJ!A$1:A$500,0),MATCH(PAYROLL!CI$2,ADJ!$2:$2,0)),0)</f>
        <v/>
      </c>
      <c r="CJ303">
        <f>IFERROR(INDEX(ADJ!$A$1:$BZ$1000,MATCH(PAYROLL!D303,ADJ!A$1:A$500,0),MATCH(PAYROLL!CJ$2,ADJ!$2:$2,0)),0)</f>
        <v/>
      </c>
      <c r="CK303">
        <f>IFERROR(INDEX(ADJ!$A$1:$BZ$1000,MATCH(PAYROLL!D303,ADJ!A$1:A$500,0),MATCH(PAYROLL!CK$2,ADJ!$2:$2,0)),0)</f>
        <v/>
      </c>
      <c r="CL303">
        <f>SUM(CG303:CK303)</f>
        <v/>
      </c>
      <c r="CM303">
        <f>ROUND(SUM(CH303:CK303),0)</f>
        <v/>
      </c>
      <c r="CN303">
        <f>IFERROR(INDEX(CSDA!D$1:D$500,MATCH($CN$2,CSDA!C$1:C$500,0))*INDEX(PIS!V$1:V$500,MATCH(D303,PIS!C$1:C$500))+INDEX(ADJ!$A$1:$BZ$1000,MATCH(PAYROLL!D303,ADJ!A$1:A$500,0),MATCH(PAYROLL!CN$2,ADJ!$2:$2,0)),0)</f>
        <v/>
      </c>
      <c r="CO303">
        <f>IFERROR(INDEX(ADJ!$A$1:$BZ$1000,MATCH(PAYROLL!D303,ADJ!A$1:A$500,0),MATCH(PAYROLL!CO$2,ADJ!$2:$2,0)),0)</f>
        <v/>
      </c>
      <c r="CP303">
        <f>IFERROR(INDEX(ADJ!$A$1:$BZ$1000,MATCH(PAYROLL!D303,ADJ!A$1:A$500,0),MATCH(PAYROLL!CP$2,ADJ!$2:$2,0)),0)</f>
        <v/>
      </c>
      <c r="CQ303">
        <f>BP303-CL303-CI303-CM303-CN303-CO303-CP303-CC303</f>
        <v/>
      </c>
      <c r="CR303">
        <f>IFERROR(IF(RIGHT(INDEX(PIS!O$1:O$500,MATCH(D303,PIS!C$1:C$500,0)),5)="Gross",MIN(U303+V303,VLOOKUP("R700",TSC!B:C,2,0)*VLOOKUP("R101",TSC!B:C,2,0))*(VLOOKUP("T711",TSC!B:C,2,0)+VLOOKUP("T712",TSC!B:C,2,0))%,MIN(T303+V303,VLOOKUP("R700",TSC!B:C,2,0)*VLOOKUP("R101",TSC!B:C,2,0))*(VLOOKUP("T711",TSC!B:C,2,0)+VLOOKUP("T712",TSC!B:C,2,0)+VLOOKUP("R701",TSC!B:C,2,0))%),0)</f>
        <v/>
      </c>
      <c r="CS303">
        <f>IFERROR(IF(RIGHT(INDEX(PIS!O$1:O$500,MATCH(D303,PIS!C$1:C$500,0)),5)="Gross",MIN(U303+V303,VLOOKUP("R700",TSC!B:C,2,0)*VLOOKUP("R101",TSC!B:C,2,0))*(VLOOKUP("T714",TSC!B:C,2,0))%,MIN(T303+V303,VLOOKUP("R700",TSC!B:C,2,0)*VLOOKUP("R101",TSC!B:C,2,0))*(VLOOKUP("T704",TSC!B:C,2,0)+VLOOKUP("T714",TSC!B:C,2,0))%),0)</f>
        <v/>
      </c>
      <c r="CT303">
        <f>IFERROR(IF(RIGHT(INDEX(PIS!O$1:O$500,MATCH(D303,PIS!C$1:C$500,0)),5)="Gross",MIN(U303+V303,VLOOKUP("R700",TSC!B:C,2,0)*VLOOKUP("R101",TSC!B:C,2,0))*VLOOKUP("T705",TSC!B:C,2,0)%,MIN(T303+V303,VLOOKUP("R700",TSC!B:C,2,0)*VLOOKUP("R101",TSC!B:C,2,0))*VLOOKUP("T705",TSC!B:C,2,0)%),0)</f>
        <v/>
      </c>
      <c r="CU303">
        <f>IFERROR(IF(RIGHT(INDEX(PIS!O$1:O$500,MATCH(D303,PIS!C$1:C$500,0)),5)="Gross",MIN(U303+V303,VLOOKUP("R700",TSC!B:C,2,0)*VLOOKUP("R101",TSC!B:C,2,0))*(VLOOKUP("T713",TSC!B:C,2,0))%,MIN(T303+V303,VLOOKUP("R700",TSC!B:C,2,0)*VLOOKUP("R101",TSC!B:C,2,0))*(VLOOKUP("T713",TSC!B:C,2,0))%),0)</f>
        <v/>
      </c>
      <c r="CV303">
        <f>IFERROR(INDEX(ADJ!$A$1:$BZ$1000,MATCH(PAYROLL!D303,ADJ!A$1:A$500,0),MATCH(PAYROLL!CV$2,ADJ!$2:$2,0)),0)</f>
        <v/>
      </c>
      <c r="CW303">
        <f>IFERROR(INDEX(ADJ!$A$1:$BZ$1000,MATCH(PAYROLL!D303,ADJ!A$1:A$500,0),MATCH(PAYROLL!CW$2,ADJ!$2:$2,0)),0)</f>
        <v/>
      </c>
      <c r="CX303">
        <f>SUM(CR303:CW303)</f>
        <v/>
      </c>
      <c r="CY303">
        <f>ROUND(IF(CR303&gt;0,T303+V303*VLOOKUP("R202",TSC!$B$1:$C$500,2,0),0),0)</f>
        <v/>
      </c>
      <c r="CZ303">
        <f>IFERROR(INDEX(CSDA!D$1:D$500,MATCH($CZ$2,CSDA!C$1:C$500,0)),0)</f>
        <v/>
      </c>
      <c r="DA303">
        <f>ROUND(T303*0.7%,0)</f>
        <v/>
      </c>
      <c r="DB303">
        <f>ROUND(T303/12,0)</f>
        <v/>
      </c>
      <c r="DC303">
        <f ref="DC303" t="array">IFERROR(INDEX(CSDA!D$1:D$500,MATCH("Trích giữ"&amp;PAYROLL!DC$2,CSDA!A$1:A$500&amp;CSDA!C$1:C$500,0)),0)</f>
        <v/>
      </c>
      <c r="DD303">
        <f ref="DD303" t="array">IFERROR(INDEX(CSDA!D$1:D$500,MATCH("Trích giữ"&amp;PAYROLL!DD$2,CSDA!A$1:A$500&amp;CSDA!C$1:C$500,0)),0)</f>
        <v/>
      </c>
      <c r="DE303">
        <f ref="DE303" t="array">IFERROR(INDEX(CSDA!D$1:D$500,MATCH("Trích giữ"&amp;PAYROLL!DE$2,CSDA!A$1:A$500&amp;CSDA!C$1:C$500,0)),0)</f>
        <v/>
      </c>
      <c r="DF303">
        <f>IFERROR(INDEX(CSDA!D$1:D$500,MATCH(PAYROLL!DF$2,CSDA!C$1:C$500,0)),0)</f>
        <v/>
      </c>
      <c r="DG303">
        <f ref="DG303" t="array">IFERROR(INDEX(CSDA!D$1:D$500,MATCH("Trích giữ"&amp;PAYROLL!DG$2,CSDA!A$1:A$500&amp;CSDA!C$1:C$500,0)),0)</f>
        <v/>
      </c>
      <c r="DH303">
        <f>ROUND(T303/26,0)</f>
        <v/>
      </c>
      <c r="DI303">
        <f ref="DI303" t="array">IFERROR(INDEX(CSDA!D$1:D$500,MATCH("Trích giữ"&amp;PAYROLL!DI$2,CSDA!A$1:A$500&amp;CSDA!C$1:C$500,0)),0)</f>
        <v/>
      </c>
      <c r="DJ303">
        <f>IF(U303=0,T303*21.5%-BL303,0)</f>
        <v/>
      </c>
      <c r="DK303">
        <f ref="DK303" t="array">IFERROR(INDEX(CSDA!D$1:D$500,MATCH("Trích giữ"&amp;PAYROLL!DK$2,CSDA!A$1:A$500&amp;CSDA!C$1:C$500,0)),0)</f>
        <v/>
      </c>
      <c r="DL303">
        <f>IFERROR(INDEX(CSDA!D$1:D$500,MATCH(PAYROLL!DL$2,CSDA!C$1:C$500,0))/12,0)</f>
        <v/>
      </c>
      <c r="DM303">
        <f>SUM(DB303:DL303)</f>
        <v/>
      </c>
      <c r="DN303">
        <f>IFERROR(INDEX(ADJ!$A$1:$BZ$1000,MATCH(PAYROLL!D303,ADJ!A$1:A$500,0),MATCH(PAYROLL!DN$2,ADJ!$2:$2,0)),0)</f>
        <v/>
      </c>
      <c r="DO303">
        <f>IFERROR(SUM(BP303,DM303:DN303,CX303:DA303)-DT303,0)</f>
        <v/>
      </c>
      <c r="DP303">
        <f ref="DP303" t="array">SUM(BW303*IFERROR(INDEX(CSDA!D$1:D$500,MATCH(BW$2,CSDA!C$1:C$500,0)),0)%,CX303*IFERROR(INDEX(CSDA!D$1:D$500,MATCH(CX$2,CSDA!C$1:C$500,0)),0)%,DA303*IFERROR(INDEX(CSDA!D$1:D$500,MATCH(DA$2,CSDA!C$1:C$500,0)),0)%,DB303*IFERROR(INDEX(CSDA!D$1:D$500,MATCH(DB$2,CSDA!C$1:C$500,0)),0)%,DF303*IFERROR(INDEX(CSDA!D$1:D$500,MATCH("Phí dịch vụ"&amp;PAYROLL!DF$2,CSDA!A$1:A$500&amp;CSDA!C$1:C$500,0)),0)%,DC303*IFERROR(INDEX(CSDA!D$1:D$500,MATCH("Phí dịch vụ"&amp;PAYROLL!DC$2,CSDA!A$1:A$500&amp;CSDA!C$1:C$500,0)),0)%,DH303*IFERROR(INDEX(CSDA!D$1:D$500,MATCH("Phí dịch vụ"&amp;PAYROLL!DH$2,CSDA!A$1:A$500&amp;CSDA!C$1:C$500,0)),0)%,DJ303*IFERROR(INDEX(CSDA!D$1:D$500,MATCH("Phí dịch vụ"&amp;PAYROLL!DJ$2,CSDA!A$1:A$500&amp;CSDA!C$1:C$500,0)),0)%,BN303*IFERROR(INDEX(CSDA!D$1:D$500,MATCH(BN$2,CSDA!C$1:C$500,0)),0)%)-BN303*7%</f>
        <v/>
      </c>
      <c r="DQ303">
        <f>IFERROR(INDEX(ADJ!$A$1:$BZ$1000,MATCH(PAYROLL!D303,ADJ!A$1:A$500,0),MATCH(PAYROLL!DQ$2,ADJ!$2:$2,0)),0)</f>
        <v/>
      </c>
      <c r="DR303">
        <f>IFERROR(INDEX(ADJ!$A$1:$BZ$1000,MATCH(PAYROLL!D303,ADJ!A$1:A$500,0),MATCH(PAYROLL!DR$2,ADJ!$2:$2,0)),0)</f>
        <v/>
      </c>
      <c r="DS303">
        <f>SUM(DP303:DR303)</f>
        <v/>
      </c>
      <c r="DT303">
        <f>EK303</f>
        <v/>
      </c>
      <c r="DU303">
        <f>SUM(DO303:DR303)</f>
        <v/>
      </c>
      <c r="DV303">
        <f>ROUND(DU303*0.1,0)</f>
        <v/>
      </c>
      <c r="DW303">
        <f>DU303+DV303</f>
        <v/>
      </c>
      <c r="DZ303">
        <f>IFERROR(INDEX(ADJ!$A$1:$BZ$1000,MATCH(PAYROLL!$D303,ADJ!A$1:A$500,0),MATCH(PAYROLL!DZ$2,ADJ!$2:$2,0)),0)</f>
        <v/>
      </c>
      <c r="EA303">
        <f>IFERROR(INDEX(ADJ!$A$1:$BZ$1000,MATCH(PAYROLL!$D303,ADJ!A$1:A$500,0),MATCH(PAYROLL!EA$2,ADJ!$2:$2,0)),0)</f>
        <v/>
      </c>
      <c r="EB303">
        <f>IFERROR(INDEX(ADJ!$A$1:$BZ$1000,MATCH(PAYROLL!$D303,ADJ!A$1:A$500,0),MATCH(PAYROLL!EB$2,ADJ!$2:$2,0)),0)</f>
        <v/>
      </c>
      <c r="EC303">
        <f>IFERROR(INDEX(ADJ!$A$1:$BZ$1000,MATCH(PAYROLL!$D303,ADJ!A$1:A$500,0),MATCH(PAYROLL!EC$2,ADJ!$2:$2,0)),0)</f>
        <v/>
      </c>
      <c r="ED303">
        <f>IFERROR(INDEX(ADJ!$A$1:$BZ$1000,MATCH(PAYROLL!$D303,ADJ!A$1:A$500,0),MATCH(PAYROLL!ED$2,ADJ!$2:$2,0)),0)</f>
        <v/>
      </c>
      <c r="EE303">
        <f>IFERROR(INDEX(ADJ!$A$1:$BZ$1000,MATCH(PAYROLL!$D303,ADJ!A$1:A$500,0),MATCH(PAYROLL!EE$2,ADJ!$2:$2,0)),0)</f>
        <v/>
      </c>
      <c r="EF303">
        <f>IFERROR(INDEX(ADJ!$A$1:$BZ$1000,MATCH(PAYROLL!$D303,ADJ!A$1:A$500,0),MATCH(PAYROLL!EF$2,ADJ!$2:$2,0)),0)</f>
        <v/>
      </c>
      <c r="EG303">
        <f>IFERROR(INDEX(ADJ!$A$1:$BZ$1000,MATCH(PAYROLL!$D303,ADJ!A$1:A$500,0),MATCH(PAYROLL!EG$2,ADJ!$2:$2,0)),0)</f>
        <v/>
      </c>
      <c r="EH303">
        <f>IFERROR(INDEX(ADJ!$A$1:$BZ$1000,MATCH(PAYROLL!$D303,ADJ!A$1:A$500,0),MATCH(PAYROLL!EH$2,ADJ!$2:$2,0)),0)</f>
        <v/>
      </c>
      <c r="EI303">
        <f>IFERROR(INDEX(ADJ!$A$1:$BZ$1000,MATCH(PAYROLL!D303,ADJ!A$1:A$500,0),MATCH(PAYROLL!EI$2,ADJ!$2:$2,0)),0)</f>
        <v/>
      </c>
      <c r="EJ303">
        <f>IFERROR(INDEX(ADJ!$A$1:$BZ$1000,MATCH(PAYROLL!$D303,ADJ!A$1:A$500,0),MATCH(PAYROLL!EJ$2,ADJ!$2:$2,0)),0)</f>
        <v/>
      </c>
      <c r="EK303">
        <f>SUM(DZ303:EJ303)</f>
        <v/>
      </c>
    </row>
    <row r="304">
      <c r="A304" t="n">
        <v>302</v>
      </c>
      <c r="B304" t="inlineStr">
        <is>
          <t>Lê Thị Như</t>
        </is>
      </c>
      <c r="D304" t="inlineStr">
        <is>
          <t>158870-01</t>
        </is>
      </c>
      <c r="S304">
        <f>IFERROR(INDEX(PIS!$A$1:$BZ$1000,MATCH($D304,PIS!C$1:C$500,0),MATCH("Lương CB tháng trước",PIS!$1:$1,0)),0)</f>
        <v/>
      </c>
      <c r="T304">
        <f>IFERROR(INDEX(PIS!$A$1:$BZ$1000,MATCH($D304,PIS!C$1:C$500,0),MATCH("Lương CB hiện tại",PIS!$1:$1,0)),0)</f>
        <v/>
      </c>
      <c r="U304">
        <f>IFERROR(INDEX(PIS!$A$1:$BZ$1000,MATCH($D304,PIS!C$1:C$500,0),MATCH("Lương đóng BHBB",PIS!$1:$1,0)),0)</f>
        <v/>
      </c>
      <c r="V304">
        <f>IFERROR(INDEX(PIS!$A$1:$BZ$1000,MATCH($D304,PIS!C$1:C$500,0),MATCH(V$2,PIS!$2:$2,0)),0)</f>
        <v/>
      </c>
      <c r="W304">
        <f>IFERROR(INDEX(PIS!$A$1:$BZ$1000,MATCH($D304,PIS!C$1:C$500,0),MATCH(W$2,PIS!$2:$2,0)),0)</f>
        <v/>
      </c>
      <c r="X304">
        <f>IFERROR(INDEX(PIS!$A$1:$BZ$1000,MATCH($D304,PIS!C$1:C$500,0),MATCH(X$2,PIS!$2:$2,0)),0)</f>
        <v/>
      </c>
      <c r="Y304">
        <f>IFERROR(INDEX(PIS!$A$1:$BZ$1000,MATCH($D304,PIS!C$1:C$500,0),MATCH(Y$2,PIS!$2:$2,0)),0)</f>
        <v/>
      </c>
      <c r="Z304">
        <f>IFERROR(INDEX(PIS!$A$1:$BZ$1000,MATCH($D304,PIS!C$1:C$500,0),MATCH(Z$2,PIS!$2:$2,0)),0)</f>
        <v/>
      </c>
      <c r="AA304">
        <f>IFERROR(INDEX(PIS!$A$1:$BZ$1000,MATCH($D304,PIS!C$1:C$500,0),MATCH(AA$2,PIS!$2:$2,0)),0)</f>
        <v/>
      </c>
      <c r="AB304">
        <f>IFERROR(INDEX(PIS!$A$1:$BZ$1000,MATCH($D304,PIS!C$1:C$500,0),MATCH(AB$2,PIS!$2:$2,0)),0)</f>
        <v/>
      </c>
      <c r="AC304">
        <f>SUM(V304:AB304)</f>
        <v/>
      </c>
      <c r="AD304">
        <f>IFERROR(INDEX(TIMESHEET!$A$1:$AI$5000,MATCH($D304,TIMESHEET!A$1:A$500,0),MATCH("T100",TIMESHEET!$2:$2,0))-2,0)</f>
        <v/>
      </c>
      <c r="AE304">
        <f>IFERROR(INDEX(TIMESHEET!$A$1:$AI$5000,MATCH($D304,TIMESHEET!A$1:A$500,0),MATCH("T202",TIMESHEET!$2:$2,0)),0)</f>
        <v/>
      </c>
      <c r="AF304">
        <f>IFERROR(INDEX(TIMESHEET!$A$1:$AI$5000,MATCH($D304,TIMESHEET!A$1:A$500,0),MATCH("T302",TIMESHEET!$2:$2,0)),0)</f>
        <v/>
      </c>
      <c r="AG304">
        <f>IFERROR(INDEX(TIMESHEET!$A$1:$AI$5000,MATCH($D304,TIMESHEET!A$1:A$500,0),MATCH("T406",TIMESHEET!$2:$2,0)),0)</f>
        <v/>
      </c>
      <c r="AH304">
        <f>AE304+AG304</f>
        <v/>
      </c>
      <c r="AI304">
        <f>IFERROR(INDEX(TIMESHEET!$A$1:$AI$5000,MATCH($D304,TIMESHEET!A$1:A$500,0),MATCH("T701",TIMESHEET!$2:$2,0)),0)</f>
        <v/>
      </c>
      <c r="AJ304">
        <f>IFERROR(INDEX(TIMESHEET!$A$1:$AI$5000,MATCH($D304,TIMESHEET!B$1:B$500,0),MATCH("T320",TIMESHEET!$2:$2,0)),0)</f>
        <v/>
      </c>
      <c r="AK304">
        <f>IFERROR(IF(LEFT(INDEX(PIS!O$1:O$500,MATCH(D304,PIS!C$1:C$500)),1)="M",T304/AD304*SUM(AE304:AG304),T304*AD304),0)</f>
        <v/>
      </c>
      <c r="AL304">
        <f>IFERROR(INDEX(ADJ!$A$1:$BZ$1000,MATCH(PAYROLL!D304,ADJ!A$1:A$500,0),MATCH(PAYROLL!AL$2,ADJ!$2:$2,0)),0)</f>
        <v/>
      </c>
      <c r="AM304">
        <f>SUM(AK304:AL304)</f>
        <v/>
      </c>
      <c r="AN304">
        <f>IFERROR(ROUND(V304/$AD304*$AH304,0),0)</f>
        <v/>
      </c>
      <c r="AO304">
        <f>IFERROR(ROUND(W304/$AD304*$AH304,0),0)</f>
        <v/>
      </c>
      <c r="AP304">
        <f>IFERROR(ROUND(X304/$AD304*$AE304,0),0)</f>
        <v/>
      </c>
      <c r="AQ304">
        <f>IFERROR(ROUND(Y304/$AD304*$AH304,0),0)</f>
        <v/>
      </c>
      <c r="AR304">
        <f>IFERROR(ROUND(Z304/$AD304*$AH304,0),0)</f>
        <v/>
      </c>
      <c r="AS304">
        <f>IFERROR(ROUND(AA304/$AD304*$AH304,0),0)</f>
        <v/>
      </c>
      <c r="AT304">
        <f>IFERROR(IF((AE304+AF304+AG304)&gt;13,AB304,ROUND(AB304/AD304*AH304,0)),0)</f>
        <v/>
      </c>
      <c r="AU304">
        <f>IFERROR(INDEX(ADJ!$A$1:$BZ$1000,MATCH(PAYROLL!D304,ADJ!A$1:A$500,0),MATCH(PAYROLL!AU$2,ADJ!$2:$2,0)),0)</f>
        <v/>
      </c>
      <c r="AV304">
        <f>ROUND(SUM(AN304:AU304),0)</f>
        <v/>
      </c>
      <c r="AW304">
        <f>IFERROR(INDEX(TIMESHEET!$A$1:$AI$5000,MATCH(PAYROLL!D304,TIMESHEET!A$1:A$500,0),MATCH("T620",TIMESHEET!$2:$2,0)),0)</f>
        <v/>
      </c>
      <c r="AX304">
        <f>IFERROR(INDEX(TIMESHEET!$A$1:$AI$5000,MATCH(PAYROLL!D304,TIMESHEET!A$1:A$500,0),MATCH("T601",TIMESHEET!$2:$2,0)),0)</f>
        <v/>
      </c>
      <c r="AY304">
        <f>IFERROR(INDEX(TIMESHEET!$A$1:$AI$5000,MATCH(PAYROLL!D304,TIMESHEET!A$1:A$500,0),MATCH("T602",TIMESHEET!$2:$2,0)),0)</f>
        <v/>
      </c>
      <c r="AZ304">
        <f>IFERROR(INDEX(TIMESHEET!$A$1:$AI$5000,MATCH(PAYROLL!D304,TIMESHEET!A$1:A$500,0),MATCH("T603",TIMESHEET!$2:$2,0)),0)</f>
        <v/>
      </c>
      <c r="BA304">
        <f>IFERROR(INDEX(TIMESHEET!$A$1:$AI$5000,MATCH(PAYROLL!D304,TIMESHEET!A$1:A$500,0),MATCH("T611",TIMESHEET!$2:$2,0)),0)</f>
        <v/>
      </c>
      <c r="BB304">
        <f>IFERROR(INDEX(TIMESHEET!$A$1:$AI$5000,MATCH(PAYROLL!D304,TIMESHEET!A$1:A$500,0),MATCH("T612",TIMESHEET!$2:$2,0)),0)</f>
        <v/>
      </c>
      <c r="BC304">
        <f>IFERROR(INDEX(TIMESHEET!$A$1:$AI$5000,MATCH(PAYROLL!D304,TIMESHEET!A$1:A$500,0),MATCH("T613",TIMESHEET!$2:$2,0)),0)</f>
        <v/>
      </c>
      <c r="BD304">
        <f>IFERROR(INDEX(TIMESHEET!$A$1:$AI$5000,MATCH(PAYROLL!D304,TIMESHEET!A$1:A$500,0),MATCH("T500",TIMESHEET!$2:$2,0)),0)</f>
        <v/>
      </c>
      <c r="BE304">
        <f>IFERROR(IF(LEFT(INDEX(PIS!O$1:O$500,MATCH(D304,PIS!C$1:C$500)),1)="M",T304/AD304/8*(AW304+AX304*1.5+AY304*2+AZ304*3+BA304*2.1+BB304*2.7+BC304*3.9+BD304*0.3),T304/8*(AW304+AX304*1.5+AY304*2+AZ304*3+BA304*2.1+BB304*2.7+BC304*3.9+BD304*0.3)),0)</f>
        <v/>
      </c>
      <c r="BF304">
        <f>IFERROR(INDEX(ADJ!$A$1:$BZ$1000,MATCH(PAYROLL!$D304,ADJ!A$1:A$500,0),MATCH(PAYROLL!BF$2,ADJ!$2:$2,0)),0)</f>
        <v/>
      </c>
      <c r="BG304">
        <f>IFERROR(INDEX(ADJ!$A$1:$BZ$1000,MATCH(PAYROLL!D304,ADJ!A$1:A$500,0),MATCH(PAYROLL!BG$2,ADJ!$2:$2,0)),0)</f>
        <v/>
      </c>
      <c r="BH304">
        <f>IFERROR(INDEX(ADJ!$A$1:$BZ$1000,MATCH(PAYROLL!D304,ADJ!A$1:A$500,0),MATCH(PAYROLL!BH$2,ADJ!$2:$2,0)),0)</f>
        <v/>
      </c>
      <c r="BI304">
        <f>IFERROR(INDEX(ADJ!$A$1:$BZ$1000,MATCH(PAYROLL!D304,ADJ!A$1:A$500,0),MATCH(PAYROLL!BI$2,ADJ!$2:$2,0)),0)</f>
        <v/>
      </c>
      <c r="BJ304">
        <f>IFERROR(INDEX(ADJ!$A$1:$BZ$1000,MATCH(PAYROLL!D304,ADJ!A$1:A$500,0),MATCH(PAYROLL!BJ$2,ADJ!$2:$2,0)),0)</f>
        <v/>
      </c>
      <c r="BK304">
        <f>SUM(BF304:BJ304)</f>
        <v/>
      </c>
      <c r="BL304">
        <f>IFERROR(INDEX(ADJ!$A$1:$BZ$1000,MATCH(PAYROLL!D304,ADJ!A$1:A$500,0),MATCH(PAYROLL!BL$2,ADJ!$2:$2,0)),0)</f>
        <v/>
      </c>
      <c r="BM304">
        <f>IFERROR(INDEX(ADJ!$A$1:$BZ$1000,MATCH(PAYROLL!D304,ADJ!A$1:A$500,0),MATCH(PAYROLL!BM$2,ADJ!$2:$2,0)),0)</f>
        <v/>
      </c>
      <c r="BN304">
        <f>IFERROR(INDEX(ADJ!$A$1:$BZ$1000,MATCH(PAYROLL!D304,ADJ!A$1:A$500,0),MATCH(PAYROLL!BN$2,ADJ!$2:$2,0)),0)</f>
        <v/>
      </c>
      <c r="BO304">
        <f>IFERROR(INDEX(ADJ!$A$1:$BZ$1000,MATCH(PAYROLL!D304,ADJ!A$1:A$500,0),MATCH(PAYROLL!BO$2,ADJ!$2:$2,0)),0)</f>
        <v/>
      </c>
      <c r="BP304">
        <f>SUM(AM304,AV304,BE304,BK304,BL304:BO304)</f>
        <v/>
      </c>
      <c r="BQ304">
        <f>BO304</f>
        <v/>
      </c>
      <c r="BR304">
        <f>IFERROR(ROUND(IF(LEFT(INDEX(PIS!O$1:O$500,MATCH(D304,PIS!C$1:C$500)),1)="D",T304/8*(BD304*0.3),IF(LEFT(INDEX(PIS!O$1:O$500,MATCH(D304,PIS!C$1:C$500)),1)="H",T304*($BD304*0.3),T304/$AD304/8*($BD304*0.3))),0),0)</f>
        <v/>
      </c>
      <c r="BS304">
        <f>IF(AP304&lt;1,0,MIN(AP304,730000))</f>
        <v/>
      </c>
      <c r="BT304">
        <f>IFERROR(ROUND((BE304-SUM(AW304:BC304)*T304/AD304/8),0)-BR304,0)</f>
        <v/>
      </c>
      <c r="BU304">
        <f>AO304</f>
        <v/>
      </c>
      <c r="BV304">
        <f>SUM(BQ304:BU304)</f>
        <v/>
      </c>
      <c r="BW304">
        <f>BP304-BV304</f>
        <v/>
      </c>
      <c r="BX304">
        <f>IFERROR(IF(RIGHT(INDEX(PIS!O$1:O$500,MATCH(D304,PIS!C$1:C$500)),5)="Gross",MIN(U304+V304,VLOOKUP("R700",TSC!B:C,2,0)*VLOOKUP("R101",TSC!B:C,2,0))*VLOOKUP("R701",TSC!B:C,2,0)%,0),0)</f>
        <v/>
      </c>
      <c r="BY304">
        <f>IFERROR(IF(RIGHT(INDEX(PIS!O$1:O$500,MATCH(D304,PIS!C$1:C$500)),5)="Gross",MIN(U304+V304,VLOOKUP("R700",TSC!B:C,2,0)*VLOOKUP("R101",TSC!B:C,2,0))*VLOOKUP("T704",TSC!B:C,2,0)%,0),0)</f>
        <v/>
      </c>
      <c r="BZ304">
        <f>IFERROR(IF(RIGHT(INDEX(PIS!O$1:O$500,MATCH(D304,PIS!C$1:C$500)),5)="Gross",MIN(U304+V304,VLOOKUP("R700",TSC!B:C,2,0)*VLOOKUP("1",TSC!F:G,2,0))*VLOOKUP("T705",TSC!B:C,2,0)%,0),0)</f>
        <v/>
      </c>
      <c r="CA304">
        <f>IFERROR(INDEX(ADJ!$A$1:$BZ$1000,MATCH(PAYROLL!D304,ADJ!A$1:A$500,0),MATCH(PAYROLL!CA$2,ADJ!$2:$2,0)),0)</f>
        <v/>
      </c>
      <c r="CB304">
        <f>IFERROR(INDEX(ADJ!$A$1:$BZ$1000,MATCH(PAYROLL!D304,ADJ!A$1:A$500,0),MATCH(PAYROLL!CB$2,ADJ!$2:$2,0)),0)</f>
        <v/>
      </c>
      <c r="CC304">
        <f>SUM(BX304:CB304)</f>
        <v/>
      </c>
      <c r="CD304">
        <f>IFERROR(INDEX(PIS!$A$1:$BZ$1000,MATCH(PAYROLL!D304,PIS!C$1:C$500,0),MATCH(PAYROLL!CD$1,PIS!$1:$1,0)),0)</f>
        <v/>
      </c>
      <c r="CE304">
        <f>IFERROR(IF(OR(INDEX(PIS!P$1:P$500,MATCH(D304,PIS!C$1:C$500,0))="LT2",INDEX(PIS!P$1:P$500,MATCH(D304,PIS!C$1:C$500,0))="P10"),0,SUM(CC304,CD304*VLOOKUP("R601",TSC!B:C,2,0),VLOOKUP("R602",TSC!B:C,2,0))),0)</f>
        <v/>
      </c>
      <c r="CF304">
        <f>MAX(BW304-CE304,0)</f>
        <v/>
      </c>
      <c r="CG304">
        <f>IFERROR(IF(OR(RIGHT(INDEX(PIS!P$1:P$500,MATCH(D304,PIS!C$1:C$500)),5)="P10",RIGHT(INDEX(PIS!P$1:P$500,MATCH(D304,PIS!C$1:C$500)),5)="CK"),0,IF(CF304&lt;=5000000,CF304*5%,IF(CF304&lt;=10000000,CF304*10%-250000,IF(CF304&lt;=18000000,CF304*15%-750000,IF(CF304&lt;=32000000,CF304*20%-1650000,IF(CF304&lt;=52000000,CF304*25%-3250000,IF(CF304&lt;=80000000,BH304*30%-5850000,CF304*35%-9850000))))))),0)</f>
        <v/>
      </c>
      <c r="CH304">
        <f>IFERROR(IF(OR(INDEX(PIS!P$1:P$500,MATCH(D304,PIS!C$1:C$500))="LT",INDEX(PIS!P$1:P$500,MATCH(D304,PIS!C$1:C$500))="CK"),0,IF(CF304&lt;2000000,0,CF304*10%)),0)</f>
        <v/>
      </c>
      <c r="CI304">
        <f>IFERROR(INDEX(ADJ!$A$1:$BZ$1000,MATCH(PAYROLL!D304,ADJ!A$1:A$500,0),MATCH(PAYROLL!CI$2,ADJ!$2:$2,0)),0)</f>
        <v/>
      </c>
      <c r="CJ304">
        <f>IFERROR(INDEX(ADJ!$A$1:$BZ$1000,MATCH(PAYROLL!D304,ADJ!A$1:A$500,0),MATCH(PAYROLL!CJ$2,ADJ!$2:$2,0)),0)</f>
        <v/>
      </c>
      <c r="CK304">
        <f>IFERROR(INDEX(ADJ!$A$1:$BZ$1000,MATCH(PAYROLL!D304,ADJ!A$1:A$500,0),MATCH(PAYROLL!CK$2,ADJ!$2:$2,0)),0)</f>
        <v/>
      </c>
      <c r="CL304">
        <f>SUM(CG304:CK304)</f>
        <v/>
      </c>
      <c r="CM304">
        <f>ROUND(SUM(CH304:CK304),0)</f>
        <v/>
      </c>
      <c r="CN304">
        <f>IFERROR(INDEX(CSDA!D$1:D$500,MATCH($CN$2,CSDA!C$1:C$500,0))*INDEX(PIS!V$1:V$500,MATCH(D304,PIS!C$1:C$500))+INDEX(ADJ!$A$1:$BZ$1000,MATCH(PAYROLL!D304,ADJ!A$1:A$500,0),MATCH(PAYROLL!CN$2,ADJ!$2:$2,0)),0)</f>
        <v/>
      </c>
      <c r="CO304">
        <f>IFERROR(INDEX(ADJ!$A$1:$BZ$1000,MATCH(PAYROLL!D304,ADJ!A$1:A$500,0),MATCH(PAYROLL!CO$2,ADJ!$2:$2,0)),0)</f>
        <v/>
      </c>
      <c r="CP304">
        <f>IFERROR(INDEX(ADJ!$A$1:$BZ$1000,MATCH(PAYROLL!D304,ADJ!A$1:A$500,0),MATCH(PAYROLL!CP$2,ADJ!$2:$2,0)),0)</f>
        <v/>
      </c>
      <c r="CQ304">
        <f>BP304-CL304-CI304-CM304-CN304-CO304-CP304-CC304</f>
        <v/>
      </c>
      <c r="CR304">
        <f>IFERROR(IF(RIGHT(INDEX(PIS!O$1:O$500,MATCH(D304,PIS!C$1:C$500,0)),5)="Gross",MIN(U304+V304,VLOOKUP("R700",TSC!B:C,2,0)*VLOOKUP("R101",TSC!B:C,2,0))*(VLOOKUP("T711",TSC!B:C,2,0)+VLOOKUP("T712",TSC!B:C,2,0))%,MIN(T304+V304,VLOOKUP("R700",TSC!B:C,2,0)*VLOOKUP("R101",TSC!B:C,2,0))*(VLOOKUP("T711",TSC!B:C,2,0)+VLOOKUP("T712",TSC!B:C,2,0)+VLOOKUP("R701",TSC!B:C,2,0))%),0)</f>
        <v/>
      </c>
      <c r="CS304">
        <f>IFERROR(IF(RIGHT(INDEX(PIS!O$1:O$500,MATCH(D304,PIS!C$1:C$500,0)),5)="Gross",MIN(U304+V304,VLOOKUP("R700",TSC!B:C,2,0)*VLOOKUP("R101",TSC!B:C,2,0))*(VLOOKUP("T714",TSC!B:C,2,0))%,MIN(T304+V304,VLOOKUP("R700",TSC!B:C,2,0)*VLOOKUP("R101",TSC!B:C,2,0))*(VLOOKUP("T704",TSC!B:C,2,0)+VLOOKUP("T714",TSC!B:C,2,0))%),0)</f>
        <v/>
      </c>
      <c r="CT304">
        <f>IFERROR(IF(RIGHT(INDEX(PIS!O$1:O$500,MATCH(D304,PIS!C$1:C$500,0)),5)="Gross",MIN(U304+V304,VLOOKUP("R700",TSC!B:C,2,0)*VLOOKUP("R101",TSC!B:C,2,0))*VLOOKUP("T705",TSC!B:C,2,0)%,MIN(T304+V304,VLOOKUP("R700",TSC!B:C,2,0)*VLOOKUP("R101",TSC!B:C,2,0))*VLOOKUP("T705",TSC!B:C,2,0)%),0)</f>
        <v/>
      </c>
      <c r="CU304">
        <f>IFERROR(IF(RIGHT(INDEX(PIS!O$1:O$500,MATCH(D304,PIS!C$1:C$500,0)),5)="Gross",MIN(U304+V304,VLOOKUP("R700",TSC!B:C,2,0)*VLOOKUP("R101",TSC!B:C,2,0))*(VLOOKUP("T713",TSC!B:C,2,0))%,MIN(T304+V304,VLOOKUP("R700",TSC!B:C,2,0)*VLOOKUP("R101",TSC!B:C,2,0))*(VLOOKUP("T713",TSC!B:C,2,0))%),0)</f>
        <v/>
      </c>
      <c r="CV304">
        <f>IFERROR(INDEX(ADJ!$A$1:$BZ$1000,MATCH(PAYROLL!D304,ADJ!A$1:A$500,0),MATCH(PAYROLL!CV$2,ADJ!$2:$2,0)),0)</f>
        <v/>
      </c>
      <c r="CW304">
        <f>IFERROR(INDEX(ADJ!$A$1:$BZ$1000,MATCH(PAYROLL!D304,ADJ!A$1:A$500,0),MATCH(PAYROLL!CW$2,ADJ!$2:$2,0)),0)</f>
        <v/>
      </c>
      <c r="CX304">
        <f>SUM(CR304:CW304)</f>
        <v/>
      </c>
      <c r="CY304">
        <f>ROUND(IF(CR304&gt;0,T304+V304*VLOOKUP("R202",TSC!$B$1:$C$500,2,0),0),0)</f>
        <v/>
      </c>
      <c r="CZ304">
        <f>IFERROR(INDEX(CSDA!D$1:D$500,MATCH($CZ$2,CSDA!C$1:C$500,0)),0)</f>
        <v/>
      </c>
      <c r="DA304">
        <f>ROUND(T304*0.7%,0)</f>
        <v/>
      </c>
      <c r="DB304">
        <f>ROUND(T304/12,0)</f>
        <v/>
      </c>
      <c r="DC304">
        <f ref="DC304" t="array">IFERROR(INDEX(CSDA!D$1:D$500,MATCH("Trích giữ"&amp;PAYROLL!DC$2,CSDA!A$1:A$500&amp;CSDA!C$1:C$500,0)),0)</f>
        <v/>
      </c>
      <c r="DD304">
        <f ref="DD304" t="array">IFERROR(INDEX(CSDA!D$1:D$500,MATCH("Trích giữ"&amp;PAYROLL!DD$2,CSDA!A$1:A$500&amp;CSDA!C$1:C$500,0)),0)</f>
        <v/>
      </c>
      <c r="DE304">
        <f ref="DE304" t="array">IFERROR(INDEX(CSDA!D$1:D$500,MATCH("Trích giữ"&amp;PAYROLL!DE$2,CSDA!A$1:A$500&amp;CSDA!C$1:C$500,0)),0)</f>
        <v/>
      </c>
      <c r="DF304">
        <f>IFERROR(INDEX(CSDA!D$1:D$500,MATCH(PAYROLL!DF$2,CSDA!C$1:C$500,0)),0)</f>
        <v/>
      </c>
      <c r="DG304">
        <f ref="DG304" t="array">IFERROR(INDEX(CSDA!D$1:D$500,MATCH("Trích giữ"&amp;PAYROLL!DG$2,CSDA!A$1:A$500&amp;CSDA!C$1:C$500,0)),0)</f>
        <v/>
      </c>
      <c r="DH304">
        <f>ROUND(T304/26,0)</f>
        <v/>
      </c>
      <c r="DI304">
        <f ref="DI304" t="array">IFERROR(INDEX(CSDA!D$1:D$500,MATCH("Trích giữ"&amp;PAYROLL!DI$2,CSDA!A$1:A$500&amp;CSDA!C$1:C$500,0)),0)</f>
        <v/>
      </c>
      <c r="DJ304">
        <f>IF(U304=0,T304*21.5%-BL304,0)</f>
        <v/>
      </c>
      <c r="DK304">
        <f ref="DK304" t="array">IFERROR(INDEX(CSDA!D$1:D$500,MATCH("Trích giữ"&amp;PAYROLL!DK$2,CSDA!A$1:A$500&amp;CSDA!C$1:C$500,0)),0)</f>
        <v/>
      </c>
      <c r="DL304">
        <f>IFERROR(INDEX(CSDA!D$1:D$500,MATCH(PAYROLL!DL$2,CSDA!C$1:C$500,0))/12,0)</f>
        <v/>
      </c>
      <c r="DM304">
        <f>SUM(DB304:DL304)</f>
        <v/>
      </c>
      <c r="DN304">
        <f>IFERROR(INDEX(ADJ!$A$1:$BZ$1000,MATCH(PAYROLL!D304,ADJ!A$1:A$500,0),MATCH(PAYROLL!DN$2,ADJ!$2:$2,0)),0)</f>
        <v/>
      </c>
      <c r="DO304">
        <f>IFERROR(SUM(BP304,DM304:DN304,CX304:DA304)-DT304,0)</f>
        <v/>
      </c>
      <c r="DP304">
        <f ref="DP304" t="array">SUM(BW304*IFERROR(INDEX(CSDA!D$1:D$500,MATCH(BW$2,CSDA!C$1:C$500,0)),0)%,CX304*IFERROR(INDEX(CSDA!D$1:D$500,MATCH(CX$2,CSDA!C$1:C$500,0)),0)%,DA304*IFERROR(INDEX(CSDA!D$1:D$500,MATCH(DA$2,CSDA!C$1:C$500,0)),0)%,DB304*IFERROR(INDEX(CSDA!D$1:D$500,MATCH(DB$2,CSDA!C$1:C$500,0)),0)%,DF304*IFERROR(INDEX(CSDA!D$1:D$500,MATCH("Phí dịch vụ"&amp;PAYROLL!DF$2,CSDA!A$1:A$500&amp;CSDA!C$1:C$500,0)),0)%,DC304*IFERROR(INDEX(CSDA!D$1:D$500,MATCH("Phí dịch vụ"&amp;PAYROLL!DC$2,CSDA!A$1:A$500&amp;CSDA!C$1:C$500,0)),0)%,DH304*IFERROR(INDEX(CSDA!D$1:D$500,MATCH("Phí dịch vụ"&amp;PAYROLL!DH$2,CSDA!A$1:A$500&amp;CSDA!C$1:C$500,0)),0)%,DJ304*IFERROR(INDEX(CSDA!D$1:D$500,MATCH("Phí dịch vụ"&amp;PAYROLL!DJ$2,CSDA!A$1:A$500&amp;CSDA!C$1:C$500,0)),0)%,BN304*IFERROR(INDEX(CSDA!D$1:D$500,MATCH(BN$2,CSDA!C$1:C$500,0)),0)%)-BN304*7%</f>
        <v/>
      </c>
      <c r="DQ304">
        <f>IFERROR(INDEX(ADJ!$A$1:$BZ$1000,MATCH(PAYROLL!D304,ADJ!A$1:A$500,0),MATCH(PAYROLL!DQ$2,ADJ!$2:$2,0)),0)</f>
        <v/>
      </c>
      <c r="DR304">
        <f>IFERROR(INDEX(ADJ!$A$1:$BZ$1000,MATCH(PAYROLL!D304,ADJ!A$1:A$500,0),MATCH(PAYROLL!DR$2,ADJ!$2:$2,0)),0)</f>
        <v/>
      </c>
      <c r="DS304">
        <f>SUM(DP304:DR304)</f>
        <v/>
      </c>
      <c r="DT304">
        <f>EK304</f>
        <v/>
      </c>
      <c r="DU304">
        <f>SUM(DO304:DR304)</f>
        <v/>
      </c>
      <c r="DV304">
        <f>ROUND(DU304*0.1,0)</f>
        <v/>
      </c>
      <c r="DW304">
        <f>DU304+DV304</f>
        <v/>
      </c>
      <c r="DZ304">
        <f>IFERROR(INDEX(ADJ!$A$1:$BZ$1000,MATCH(PAYROLL!$D304,ADJ!A$1:A$500,0),MATCH(PAYROLL!DZ$2,ADJ!$2:$2,0)),0)</f>
        <v/>
      </c>
      <c r="EA304">
        <f>IFERROR(INDEX(ADJ!$A$1:$BZ$1000,MATCH(PAYROLL!$D304,ADJ!A$1:A$500,0),MATCH(PAYROLL!EA$2,ADJ!$2:$2,0)),0)</f>
        <v/>
      </c>
      <c r="EB304">
        <f>IFERROR(INDEX(ADJ!$A$1:$BZ$1000,MATCH(PAYROLL!$D304,ADJ!A$1:A$500,0),MATCH(PAYROLL!EB$2,ADJ!$2:$2,0)),0)</f>
        <v/>
      </c>
      <c r="EC304">
        <f>IFERROR(INDEX(ADJ!$A$1:$BZ$1000,MATCH(PAYROLL!$D304,ADJ!A$1:A$500,0),MATCH(PAYROLL!EC$2,ADJ!$2:$2,0)),0)</f>
        <v/>
      </c>
      <c r="ED304">
        <f>IFERROR(INDEX(ADJ!$A$1:$BZ$1000,MATCH(PAYROLL!$D304,ADJ!A$1:A$500,0),MATCH(PAYROLL!ED$2,ADJ!$2:$2,0)),0)</f>
        <v/>
      </c>
      <c r="EE304">
        <f>IFERROR(INDEX(ADJ!$A$1:$BZ$1000,MATCH(PAYROLL!$D304,ADJ!A$1:A$500,0),MATCH(PAYROLL!EE$2,ADJ!$2:$2,0)),0)</f>
        <v/>
      </c>
      <c r="EF304">
        <f>IFERROR(INDEX(ADJ!$A$1:$BZ$1000,MATCH(PAYROLL!$D304,ADJ!A$1:A$500,0),MATCH(PAYROLL!EF$2,ADJ!$2:$2,0)),0)</f>
        <v/>
      </c>
      <c r="EG304">
        <f>IFERROR(INDEX(ADJ!$A$1:$BZ$1000,MATCH(PAYROLL!$D304,ADJ!A$1:A$500,0),MATCH(PAYROLL!EG$2,ADJ!$2:$2,0)),0)</f>
        <v/>
      </c>
      <c r="EH304">
        <f>IFERROR(INDEX(ADJ!$A$1:$BZ$1000,MATCH(PAYROLL!$D304,ADJ!A$1:A$500,0),MATCH(PAYROLL!EH$2,ADJ!$2:$2,0)),0)</f>
        <v/>
      </c>
      <c r="EI304">
        <f>IFERROR(INDEX(ADJ!$A$1:$BZ$1000,MATCH(PAYROLL!D304,ADJ!A$1:A$500,0),MATCH(PAYROLL!EI$2,ADJ!$2:$2,0)),0)</f>
        <v/>
      </c>
      <c r="EJ304">
        <f>IFERROR(INDEX(ADJ!$A$1:$BZ$1000,MATCH(PAYROLL!$D304,ADJ!A$1:A$500,0),MATCH(PAYROLL!EJ$2,ADJ!$2:$2,0)),0)</f>
        <v/>
      </c>
      <c r="EK304">
        <f>SUM(DZ304:EJ304)</f>
        <v/>
      </c>
    </row>
    <row r="305">
      <c r="A305" t="n">
        <v>303</v>
      </c>
      <c r="B305" t="inlineStr">
        <is>
          <t>Lê Thị Ngọc</t>
        </is>
      </c>
      <c r="D305" t="inlineStr">
        <is>
          <t>158998-01</t>
        </is>
      </c>
      <c r="S305">
        <f>IFERROR(INDEX(PIS!$A$1:$BZ$1000,MATCH($D305,PIS!C$1:C$500,0),MATCH("Lương CB tháng trước",PIS!$1:$1,0)),0)</f>
        <v/>
      </c>
      <c r="T305">
        <f>IFERROR(INDEX(PIS!$A$1:$BZ$1000,MATCH($D305,PIS!C$1:C$500,0),MATCH("Lương CB hiện tại",PIS!$1:$1,0)),0)</f>
        <v/>
      </c>
      <c r="U305">
        <f>IFERROR(INDEX(PIS!$A$1:$BZ$1000,MATCH($D305,PIS!C$1:C$500,0),MATCH("Lương đóng BHBB",PIS!$1:$1,0)),0)</f>
        <v/>
      </c>
      <c r="V305">
        <f>IFERROR(INDEX(PIS!$A$1:$BZ$1000,MATCH($D305,PIS!C$1:C$500,0),MATCH(V$2,PIS!$2:$2,0)),0)</f>
        <v/>
      </c>
      <c r="W305">
        <f>IFERROR(INDEX(PIS!$A$1:$BZ$1000,MATCH($D305,PIS!C$1:C$500,0),MATCH(W$2,PIS!$2:$2,0)),0)</f>
        <v/>
      </c>
      <c r="X305">
        <f>IFERROR(INDEX(PIS!$A$1:$BZ$1000,MATCH($D305,PIS!C$1:C$500,0),MATCH(X$2,PIS!$2:$2,0)),0)</f>
        <v/>
      </c>
      <c r="Y305">
        <f>IFERROR(INDEX(PIS!$A$1:$BZ$1000,MATCH($D305,PIS!C$1:C$500,0),MATCH(Y$2,PIS!$2:$2,0)),0)</f>
        <v/>
      </c>
      <c r="Z305">
        <f>IFERROR(INDEX(PIS!$A$1:$BZ$1000,MATCH($D305,PIS!C$1:C$500,0),MATCH(Z$2,PIS!$2:$2,0)),0)</f>
        <v/>
      </c>
      <c r="AA305">
        <f>IFERROR(INDEX(PIS!$A$1:$BZ$1000,MATCH($D305,PIS!C$1:C$500,0),MATCH(AA$2,PIS!$2:$2,0)),0)</f>
        <v/>
      </c>
      <c r="AB305">
        <f>IFERROR(INDEX(PIS!$A$1:$BZ$1000,MATCH($D305,PIS!C$1:C$500,0),MATCH(AB$2,PIS!$2:$2,0)),0)</f>
        <v/>
      </c>
      <c r="AC305">
        <f>SUM(V305:AB305)</f>
        <v/>
      </c>
      <c r="AD305">
        <f>IFERROR(INDEX(TIMESHEET!$A$1:$AI$5000,MATCH($D305,TIMESHEET!A$1:A$500,0),MATCH("T100",TIMESHEET!$2:$2,0))-2,0)</f>
        <v/>
      </c>
      <c r="AE305">
        <f>IFERROR(INDEX(TIMESHEET!$A$1:$AI$5000,MATCH($D305,TIMESHEET!A$1:A$500,0),MATCH("T202",TIMESHEET!$2:$2,0)),0)</f>
        <v/>
      </c>
      <c r="AF305">
        <f>IFERROR(INDEX(TIMESHEET!$A$1:$AI$5000,MATCH($D305,TIMESHEET!A$1:A$500,0),MATCH("T302",TIMESHEET!$2:$2,0)),0)</f>
        <v/>
      </c>
      <c r="AG305">
        <f>IFERROR(INDEX(TIMESHEET!$A$1:$AI$5000,MATCH($D305,TIMESHEET!A$1:A$500,0),MATCH("T406",TIMESHEET!$2:$2,0)),0)</f>
        <v/>
      </c>
      <c r="AH305">
        <f>AE305+AG305</f>
        <v/>
      </c>
      <c r="AI305">
        <f>IFERROR(INDEX(TIMESHEET!$A$1:$AI$5000,MATCH($D305,TIMESHEET!A$1:A$500,0),MATCH("T701",TIMESHEET!$2:$2,0)),0)</f>
        <v/>
      </c>
      <c r="AJ305">
        <f>IFERROR(INDEX(TIMESHEET!$A$1:$AI$5000,MATCH($D305,TIMESHEET!B$1:B$500,0),MATCH("T320",TIMESHEET!$2:$2,0)),0)</f>
        <v/>
      </c>
      <c r="AK305">
        <f>IFERROR(IF(LEFT(INDEX(PIS!O$1:O$500,MATCH(D305,PIS!C$1:C$500)),1)="M",T305/AD305*SUM(AE305:AG305),T305*AD305),0)</f>
        <v/>
      </c>
      <c r="AL305">
        <f>IFERROR(INDEX(ADJ!$A$1:$BZ$1000,MATCH(PAYROLL!D305,ADJ!A$1:A$500,0),MATCH(PAYROLL!AL$2,ADJ!$2:$2,0)),0)</f>
        <v/>
      </c>
      <c r="AM305">
        <f>SUM(AK305:AL305)</f>
        <v/>
      </c>
      <c r="AN305">
        <f>IFERROR(ROUND(V305/$AD305*$AH305,0),0)</f>
        <v/>
      </c>
      <c r="AO305">
        <f>IFERROR(ROUND(W305/$AD305*$AH305,0),0)</f>
        <v/>
      </c>
      <c r="AP305">
        <f>IFERROR(ROUND(X305/$AD305*$AE305,0),0)</f>
        <v/>
      </c>
      <c r="AQ305">
        <f>IFERROR(ROUND(Y305/$AD305*$AH305,0),0)</f>
        <v/>
      </c>
      <c r="AR305">
        <f>IFERROR(ROUND(Z305/$AD305*$AH305,0),0)</f>
        <v/>
      </c>
      <c r="AS305">
        <f>IFERROR(ROUND(AA305/$AD305*$AH305,0),0)</f>
        <v/>
      </c>
      <c r="AT305">
        <f>IFERROR(IF((AE305+AF305+AG305)&gt;13,AB305,ROUND(AB305/AD305*AH305,0)),0)</f>
        <v/>
      </c>
      <c r="AU305">
        <f>IFERROR(INDEX(ADJ!$A$1:$BZ$1000,MATCH(PAYROLL!D305,ADJ!A$1:A$500,0),MATCH(PAYROLL!AU$2,ADJ!$2:$2,0)),0)</f>
        <v/>
      </c>
      <c r="AV305">
        <f>ROUND(SUM(AN305:AU305),0)</f>
        <v/>
      </c>
      <c r="AW305">
        <f>IFERROR(INDEX(TIMESHEET!$A$1:$AI$5000,MATCH(PAYROLL!D305,TIMESHEET!A$1:A$500,0),MATCH("T620",TIMESHEET!$2:$2,0)),0)</f>
        <v/>
      </c>
      <c r="AX305">
        <f>IFERROR(INDEX(TIMESHEET!$A$1:$AI$5000,MATCH(PAYROLL!D305,TIMESHEET!A$1:A$500,0),MATCH("T601",TIMESHEET!$2:$2,0)),0)</f>
        <v/>
      </c>
      <c r="AY305">
        <f>IFERROR(INDEX(TIMESHEET!$A$1:$AI$5000,MATCH(PAYROLL!D305,TIMESHEET!A$1:A$500,0),MATCH("T602",TIMESHEET!$2:$2,0)),0)</f>
        <v/>
      </c>
      <c r="AZ305">
        <f>IFERROR(INDEX(TIMESHEET!$A$1:$AI$5000,MATCH(PAYROLL!D305,TIMESHEET!A$1:A$500,0),MATCH("T603",TIMESHEET!$2:$2,0)),0)</f>
        <v/>
      </c>
      <c r="BA305">
        <f>IFERROR(INDEX(TIMESHEET!$A$1:$AI$5000,MATCH(PAYROLL!D305,TIMESHEET!A$1:A$500,0),MATCH("T611",TIMESHEET!$2:$2,0)),0)</f>
        <v/>
      </c>
      <c r="BB305">
        <f>IFERROR(INDEX(TIMESHEET!$A$1:$AI$5000,MATCH(PAYROLL!D305,TIMESHEET!A$1:A$500,0),MATCH("T612",TIMESHEET!$2:$2,0)),0)</f>
        <v/>
      </c>
      <c r="BC305">
        <f>IFERROR(INDEX(TIMESHEET!$A$1:$AI$5000,MATCH(PAYROLL!D305,TIMESHEET!A$1:A$500,0),MATCH("T613",TIMESHEET!$2:$2,0)),0)</f>
        <v/>
      </c>
      <c r="BD305">
        <f>IFERROR(INDEX(TIMESHEET!$A$1:$AI$5000,MATCH(PAYROLL!D305,TIMESHEET!A$1:A$500,0),MATCH("T500",TIMESHEET!$2:$2,0)),0)</f>
        <v/>
      </c>
      <c r="BE305">
        <f>IFERROR(IF(LEFT(INDEX(PIS!O$1:O$500,MATCH(D305,PIS!C$1:C$500)),1)="M",T305/AD305/8*(AW305+AX305*1.5+AY305*2+AZ305*3+BA305*2.1+BB305*2.7+BC305*3.9+BD305*0.3),T305/8*(AW305+AX305*1.5+AY305*2+AZ305*3+BA305*2.1+BB305*2.7+BC305*3.9+BD305*0.3)),0)</f>
        <v/>
      </c>
      <c r="BF305">
        <f>IFERROR(INDEX(ADJ!$A$1:$BZ$1000,MATCH(PAYROLL!$D305,ADJ!A$1:A$500,0),MATCH(PAYROLL!BF$2,ADJ!$2:$2,0)),0)</f>
        <v/>
      </c>
      <c r="BG305">
        <f>IFERROR(INDEX(ADJ!$A$1:$BZ$1000,MATCH(PAYROLL!D305,ADJ!A$1:A$500,0),MATCH(PAYROLL!BG$2,ADJ!$2:$2,0)),0)</f>
        <v/>
      </c>
      <c r="BH305">
        <f>IFERROR(INDEX(ADJ!$A$1:$BZ$1000,MATCH(PAYROLL!D305,ADJ!A$1:A$500,0),MATCH(PAYROLL!BH$2,ADJ!$2:$2,0)),0)</f>
        <v/>
      </c>
      <c r="BI305">
        <f>IFERROR(INDEX(ADJ!$A$1:$BZ$1000,MATCH(PAYROLL!D305,ADJ!A$1:A$500,0),MATCH(PAYROLL!BI$2,ADJ!$2:$2,0)),0)</f>
        <v/>
      </c>
      <c r="BJ305">
        <f>IFERROR(INDEX(ADJ!$A$1:$BZ$1000,MATCH(PAYROLL!D305,ADJ!A$1:A$500,0),MATCH(PAYROLL!BJ$2,ADJ!$2:$2,0)),0)</f>
        <v/>
      </c>
      <c r="BK305">
        <f>SUM(BF305:BJ305)</f>
        <v/>
      </c>
      <c r="BL305">
        <f>IFERROR(INDEX(ADJ!$A$1:$BZ$1000,MATCH(PAYROLL!D305,ADJ!A$1:A$500,0),MATCH(PAYROLL!BL$2,ADJ!$2:$2,0)),0)</f>
        <v/>
      </c>
      <c r="BM305">
        <f>IFERROR(INDEX(ADJ!$A$1:$BZ$1000,MATCH(PAYROLL!D305,ADJ!A$1:A$500,0),MATCH(PAYROLL!BM$2,ADJ!$2:$2,0)),0)</f>
        <v/>
      </c>
      <c r="BN305">
        <f>IFERROR(INDEX(ADJ!$A$1:$BZ$1000,MATCH(PAYROLL!D305,ADJ!A$1:A$500,0),MATCH(PAYROLL!BN$2,ADJ!$2:$2,0)),0)</f>
        <v/>
      </c>
      <c r="BO305">
        <f>IFERROR(INDEX(ADJ!$A$1:$BZ$1000,MATCH(PAYROLL!D305,ADJ!A$1:A$500,0),MATCH(PAYROLL!BO$2,ADJ!$2:$2,0)),0)</f>
        <v/>
      </c>
      <c r="BP305">
        <f>SUM(AM305,AV305,BE305,BK305,BL305:BO305)</f>
        <v/>
      </c>
      <c r="BQ305">
        <f>BO305</f>
        <v/>
      </c>
      <c r="BR305">
        <f>IFERROR(ROUND(IF(LEFT(INDEX(PIS!O$1:O$500,MATCH(D305,PIS!C$1:C$500)),1)="D",T305/8*(BD305*0.3),IF(LEFT(INDEX(PIS!O$1:O$500,MATCH(D305,PIS!C$1:C$500)),1)="H",T305*($BD305*0.3),T305/$AD305/8*($BD305*0.3))),0),0)</f>
        <v/>
      </c>
      <c r="BS305">
        <f>IF(AP305&lt;1,0,MIN(AP305,730000))</f>
        <v/>
      </c>
      <c r="BT305">
        <f>IFERROR(ROUND((BE305-SUM(AW305:BC305)*T305/AD305/8),0)-BR305,0)</f>
        <v/>
      </c>
      <c r="BU305">
        <f>AO305</f>
        <v/>
      </c>
      <c r="BV305">
        <f>SUM(BQ305:BU305)</f>
        <v/>
      </c>
      <c r="BW305">
        <f>BP305-BV305</f>
        <v/>
      </c>
      <c r="BX305">
        <f>IFERROR(IF(RIGHT(INDEX(PIS!O$1:O$500,MATCH(D305,PIS!C$1:C$500)),5)="Gross",MIN(U305+V305,VLOOKUP("R700",TSC!B:C,2,0)*VLOOKUP("R101",TSC!B:C,2,0))*VLOOKUP("R701",TSC!B:C,2,0)%,0),0)</f>
        <v/>
      </c>
      <c r="BY305">
        <f>IFERROR(IF(RIGHT(INDEX(PIS!O$1:O$500,MATCH(D305,PIS!C$1:C$500)),5)="Gross",MIN(U305+V305,VLOOKUP("R700",TSC!B:C,2,0)*VLOOKUP("R101",TSC!B:C,2,0))*VLOOKUP("T704",TSC!B:C,2,0)%,0),0)</f>
        <v/>
      </c>
      <c r="BZ305">
        <f>IFERROR(IF(RIGHT(INDEX(PIS!O$1:O$500,MATCH(D305,PIS!C$1:C$500)),5)="Gross",MIN(U305+V305,VLOOKUP("R700",TSC!B:C,2,0)*VLOOKUP("1",TSC!F:G,2,0))*VLOOKUP("T705",TSC!B:C,2,0)%,0),0)</f>
        <v/>
      </c>
      <c r="CA305">
        <f>IFERROR(INDEX(ADJ!$A$1:$BZ$1000,MATCH(PAYROLL!D305,ADJ!A$1:A$500,0),MATCH(PAYROLL!CA$2,ADJ!$2:$2,0)),0)</f>
        <v/>
      </c>
      <c r="CB305">
        <f>IFERROR(INDEX(ADJ!$A$1:$BZ$1000,MATCH(PAYROLL!D305,ADJ!A$1:A$500,0),MATCH(PAYROLL!CB$2,ADJ!$2:$2,0)),0)</f>
        <v/>
      </c>
      <c r="CC305">
        <f>SUM(BX305:CB305)</f>
        <v/>
      </c>
      <c r="CD305">
        <f>IFERROR(INDEX(PIS!$A$1:$BZ$1000,MATCH(PAYROLL!D305,PIS!C$1:C$500,0),MATCH(PAYROLL!CD$1,PIS!$1:$1,0)),0)</f>
        <v/>
      </c>
      <c r="CE305">
        <f>IFERROR(IF(OR(INDEX(PIS!P$1:P$500,MATCH(D305,PIS!C$1:C$500,0))="LT2",INDEX(PIS!P$1:P$500,MATCH(D305,PIS!C$1:C$500,0))="P10"),0,SUM(CC305,CD305*VLOOKUP("R601",TSC!B:C,2,0),VLOOKUP("R602",TSC!B:C,2,0))),0)</f>
        <v/>
      </c>
      <c r="CF305">
        <f>MAX(BW305-CE305,0)</f>
        <v/>
      </c>
      <c r="CG305">
        <f>IFERROR(IF(OR(RIGHT(INDEX(PIS!P$1:P$500,MATCH(D305,PIS!C$1:C$500)),5)="P10",RIGHT(INDEX(PIS!P$1:P$500,MATCH(D305,PIS!C$1:C$500)),5)="CK"),0,IF(CF305&lt;=5000000,CF305*5%,IF(CF305&lt;=10000000,CF305*10%-250000,IF(CF305&lt;=18000000,CF305*15%-750000,IF(CF305&lt;=32000000,CF305*20%-1650000,IF(CF305&lt;=52000000,CF305*25%-3250000,IF(CF305&lt;=80000000,BH305*30%-5850000,CF305*35%-9850000))))))),0)</f>
        <v/>
      </c>
      <c r="CH305">
        <f>IFERROR(IF(OR(INDEX(PIS!P$1:P$500,MATCH(D305,PIS!C$1:C$500))="LT",INDEX(PIS!P$1:P$500,MATCH(D305,PIS!C$1:C$500))="CK"),0,IF(CF305&lt;2000000,0,CF305*10%)),0)</f>
        <v/>
      </c>
      <c r="CI305">
        <f>IFERROR(INDEX(ADJ!$A$1:$BZ$1000,MATCH(PAYROLL!D305,ADJ!A$1:A$500,0),MATCH(PAYROLL!CI$2,ADJ!$2:$2,0)),0)</f>
        <v/>
      </c>
      <c r="CJ305">
        <f>IFERROR(INDEX(ADJ!$A$1:$BZ$1000,MATCH(PAYROLL!D305,ADJ!A$1:A$500,0),MATCH(PAYROLL!CJ$2,ADJ!$2:$2,0)),0)</f>
        <v/>
      </c>
      <c r="CK305">
        <f>IFERROR(INDEX(ADJ!$A$1:$BZ$1000,MATCH(PAYROLL!D305,ADJ!A$1:A$500,0),MATCH(PAYROLL!CK$2,ADJ!$2:$2,0)),0)</f>
        <v/>
      </c>
      <c r="CL305">
        <f>SUM(CG305:CK305)</f>
        <v/>
      </c>
      <c r="CM305">
        <f>ROUND(SUM(CH305:CK305),0)</f>
        <v/>
      </c>
      <c r="CN305">
        <f>IFERROR(INDEX(CSDA!D$1:D$500,MATCH($CN$2,CSDA!C$1:C$500,0))*INDEX(PIS!V$1:V$500,MATCH(D305,PIS!C$1:C$500))+INDEX(ADJ!$A$1:$BZ$1000,MATCH(PAYROLL!D305,ADJ!A$1:A$500,0),MATCH(PAYROLL!CN$2,ADJ!$2:$2,0)),0)</f>
        <v/>
      </c>
      <c r="CO305">
        <f>IFERROR(INDEX(ADJ!$A$1:$BZ$1000,MATCH(PAYROLL!D305,ADJ!A$1:A$500,0),MATCH(PAYROLL!CO$2,ADJ!$2:$2,0)),0)</f>
        <v/>
      </c>
      <c r="CP305">
        <f>IFERROR(INDEX(ADJ!$A$1:$BZ$1000,MATCH(PAYROLL!D305,ADJ!A$1:A$500,0),MATCH(PAYROLL!CP$2,ADJ!$2:$2,0)),0)</f>
        <v/>
      </c>
      <c r="CQ305">
        <f>BP305-CL305-CI305-CM305-CN305-CO305-CP305-CC305</f>
        <v/>
      </c>
      <c r="CR305">
        <f>IFERROR(IF(RIGHT(INDEX(PIS!O$1:O$500,MATCH(D305,PIS!C$1:C$500,0)),5)="Gross",MIN(U305+V305,VLOOKUP("R700",TSC!B:C,2,0)*VLOOKUP("R101",TSC!B:C,2,0))*(VLOOKUP("T711",TSC!B:C,2,0)+VLOOKUP("T712",TSC!B:C,2,0))%,MIN(T305+V305,VLOOKUP("R700",TSC!B:C,2,0)*VLOOKUP("R101",TSC!B:C,2,0))*(VLOOKUP("T711",TSC!B:C,2,0)+VLOOKUP("T712",TSC!B:C,2,0)+VLOOKUP("R701",TSC!B:C,2,0))%),0)</f>
        <v/>
      </c>
      <c r="CS305">
        <f>IFERROR(IF(RIGHT(INDEX(PIS!O$1:O$500,MATCH(D305,PIS!C$1:C$500,0)),5)="Gross",MIN(U305+V305,VLOOKUP("R700",TSC!B:C,2,0)*VLOOKUP("R101",TSC!B:C,2,0))*(VLOOKUP("T714",TSC!B:C,2,0))%,MIN(T305+V305,VLOOKUP("R700",TSC!B:C,2,0)*VLOOKUP("R101",TSC!B:C,2,0))*(VLOOKUP("T704",TSC!B:C,2,0)+VLOOKUP("T714",TSC!B:C,2,0))%),0)</f>
        <v/>
      </c>
      <c r="CT305">
        <f>IFERROR(IF(RIGHT(INDEX(PIS!O$1:O$500,MATCH(D305,PIS!C$1:C$500,0)),5)="Gross",MIN(U305+V305,VLOOKUP("R700",TSC!B:C,2,0)*VLOOKUP("R101",TSC!B:C,2,0))*VLOOKUP("T705",TSC!B:C,2,0)%,MIN(T305+V305,VLOOKUP("R700",TSC!B:C,2,0)*VLOOKUP("R101",TSC!B:C,2,0))*VLOOKUP("T705",TSC!B:C,2,0)%),0)</f>
        <v/>
      </c>
      <c r="CU305">
        <f>IFERROR(IF(RIGHT(INDEX(PIS!O$1:O$500,MATCH(D305,PIS!C$1:C$500,0)),5)="Gross",MIN(U305+V305,VLOOKUP("R700",TSC!B:C,2,0)*VLOOKUP("R101",TSC!B:C,2,0))*(VLOOKUP("T713",TSC!B:C,2,0))%,MIN(T305+V305,VLOOKUP("R700",TSC!B:C,2,0)*VLOOKUP("R101",TSC!B:C,2,0))*(VLOOKUP("T713",TSC!B:C,2,0))%),0)</f>
        <v/>
      </c>
      <c r="CV305">
        <f>IFERROR(INDEX(ADJ!$A$1:$BZ$1000,MATCH(PAYROLL!D305,ADJ!A$1:A$500,0),MATCH(PAYROLL!CV$2,ADJ!$2:$2,0)),0)</f>
        <v/>
      </c>
      <c r="CW305">
        <f>IFERROR(INDEX(ADJ!$A$1:$BZ$1000,MATCH(PAYROLL!D305,ADJ!A$1:A$500,0),MATCH(PAYROLL!CW$2,ADJ!$2:$2,0)),0)</f>
        <v/>
      </c>
      <c r="CX305">
        <f>SUM(CR305:CW305)</f>
        <v/>
      </c>
      <c r="CY305">
        <f>ROUND(IF(CR305&gt;0,T305+V305*VLOOKUP("R202",TSC!$B$1:$C$500,2,0),0),0)</f>
        <v/>
      </c>
      <c r="CZ305">
        <f>IFERROR(INDEX(CSDA!D$1:D$500,MATCH($CZ$2,CSDA!C$1:C$500,0)),0)</f>
        <v/>
      </c>
      <c r="DA305">
        <f>ROUND(T305*0.7%,0)</f>
        <v/>
      </c>
      <c r="DB305">
        <f>ROUND(T305/12,0)</f>
        <v/>
      </c>
      <c r="DC305">
        <f ref="DC305" t="array">IFERROR(INDEX(CSDA!D$1:D$500,MATCH("Trích giữ"&amp;PAYROLL!DC$2,CSDA!A$1:A$500&amp;CSDA!C$1:C$500,0)),0)</f>
        <v/>
      </c>
      <c r="DD305">
        <f ref="DD305" t="array">IFERROR(INDEX(CSDA!D$1:D$500,MATCH("Trích giữ"&amp;PAYROLL!DD$2,CSDA!A$1:A$500&amp;CSDA!C$1:C$500,0)),0)</f>
        <v/>
      </c>
      <c r="DE305">
        <f ref="DE305" t="array">IFERROR(INDEX(CSDA!D$1:D$500,MATCH("Trích giữ"&amp;PAYROLL!DE$2,CSDA!A$1:A$500&amp;CSDA!C$1:C$500,0)),0)</f>
        <v/>
      </c>
      <c r="DF305">
        <f>IFERROR(INDEX(CSDA!D$1:D$500,MATCH(PAYROLL!DF$2,CSDA!C$1:C$500,0)),0)</f>
        <v/>
      </c>
      <c r="DG305">
        <f ref="DG305" t="array">IFERROR(INDEX(CSDA!D$1:D$500,MATCH("Trích giữ"&amp;PAYROLL!DG$2,CSDA!A$1:A$500&amp;CSDA!C$1:C$500,0)),0)</f>
        <v/>
      </c>
      <c r="DH305">
        <f>ROUND(T305/26,0)</f>
        <v/>
      </c>
      <c r="DI305">
        <f ref="DI305" t="array">IFERROR(INDEX(CSDA!D$1:D$500,MATCH("Trích giữ"&amp;PAYROLL!DI$2,CSDA!A$1:A$500&amp;CSDA!C$1:C$500,0)),0)</f>
        <v/>
      </c>
      <c r="DJ305">
        <f>IF(U305=0,T305*21.5%-BL305,0)</f>
        <v/>
      </c>
      <c r="DK305">
        <f ref="DK305" t="array">IFERROR(INDEX(CSDA!D$1:D$500,MATCH("Trích giữ"&amp;PAYROLL!DK$2,CSDA!A$1:A$500&amp;CSDA!C$1:C$500,0)),0)</f>
        <v/>
      </c>
      <c r="DL305">
        <f>IFERROR(INDEX(CSDA!D$1:D$500,MATCH(PAYROLL!DL$2,CSDA!C$1:C$500,0))/12,0)</f>
        <v/>
      </c>
      <c r="DM305">
        <f>SUM(DB305:DL305)</f>
        <v/>
      </c>
      <c r="DN305">
        <f>IFERROR(INDEX(ADJ!$A$1:$BZ$1000,MATCH(PAYROLL!D305,ADJ!A$1:A$500,0),MATCH(PAYROLL!DN$2,ADJ!$2:$2,0)),0)</f>
        <v/>
      </c>
      <c r="DO305">
        <f>IFERROR(SUM(BP305,DM305:DN305,CX305:DA305)-DT305,0)</f>
        <v/>
      </c>
      <c r="DP305">
        <f ref="DP305" t="array">SUM(BW305*IFERROR(INDEX(CSDA!D$1:D$500,MATCH(BW$2,CSDA!C$1:C$500,0)),0)%,CX305*IFERROR(INDEX(CSDA!D$1:D$500,MATCH(CX$2,CSDA!C$1:C$500,0)),0)%,DA305*IFERROR(INDEX(CSDA!D$1:D$500,MATCH(DA$2,CSDA!C$1:C$500,0)),0)%,DB305*IFERROR(INDEX(CSDA!D$1:D$500,MATCH(DB$2,CSDA!C$1:C$500,0)),0)%,DF305*IFERROR(INDEX(CSDA!D$1:D$500,MATCH("Phí dịch vụ"&amp;PAYROLL!DF$2,CSDA!A$1:A$500&amp;CSDA!C$1:C$500,0)),0)%,DC305*IFERROR(INDEX(CSDA!D$1:D$500,MATCH("Phí dịch vụ"&amp;PAYROLL!DC$2,CSDA!A$1:A$500&amp;CSDA!C$1:C$500,0)),0)%,DH305*IFERROR(INDEX(CSDA!D$1:D$500,MATCH("Phí dịch vụ"&amp;PAYROLL!DH$2,CSDA!A$1:A$500&amp;CSDA!C$1:C$500,0)),0)%,DJ305*IFERROR(INDEX(CSDA!D$1:D$500,MATCH("Phí dịch vụ"&amp;PAYROLL!DJ$2,CSDA!A$1:A$500&amp;CSDA!C$1:C$500,0)),0)%,BN305*IFERROR(INDEX(CSDA!D$1:D$500,MATCH(BN$2,CSDA!C$1:C$500,0)),0)%)-BN305*7%</f>
        <v/>
      </c>
      <c r="DQ305">
        <f>IFERROR(INDEX(ADJ!$A$1:$BZ$1000,MATCH(PAYROLL!D305,ADJ!A$1:A$500,0),MATCH(PAYROLL!DQ$2,ADJ!$2:$2,0)),0)</f>
        <v/>
      </c>
      <c r="DR305">
        <f>IFERROR(INDEX(ADJ!$A$1:$BZ$1000,MATCH(PAYROLL!D305,ADJ!A$1:A$500,0),MATCH(PAYROLL!DR$2,ADJ!$2:$2,0)),0)</f>
        <v/>
      </c>
      <c r="DS305">
        <f>SUM(DP305:DR305)</f>
        <v/>
      </c>
      <c r="DT305">
        <f>EK305</f>
        <v/>
      </c>
      <c r="DU305">
        <f>SUM(DO305:DR305)</f>
        <v/>
      </c>
      <c r="DV305">
        <f>ROUND(DU305*0.1,0)</f>
        <v/>
      </c>
      <c r="DW305">
        <f>DU305+DV305</f>
        <v/>
      </c>
      <c r="DZ305">
        <f>IFERROR(INDEX(ADJ!$A$1:$BZ$1000,MATCH(PAYROLL!$D305,ADJ!A$1:A$500,0),MATCH(PAYROLL!DZ$2,ADJ!$2:$2,0)),0)</f>
        <v/>
      </c>
      <c r="EA305">
        <f>IFERROR(INDEX(ADJ!$A$1:$BZ$1000,MATCH(PAYROLL!$D305,ADJ!A$1:A$500,0),MATCH(PAYROLL!EA$2,ADJ!$2:$2,0)),0)</f>
        <v/>
      </c>
      <c r="EB305">
        <f>IFERROR(INDEX(ADJ!$A$1:$BZ$1000,MATCH(PAYROLL!$D305,ADJ!A$1:A$500,0),MATCH(PAYROLL!EB$2,ADJ!$2:$2,0)),0)</f>
        <v/>
      </c>
      <c r="EC305">
        <f>IFERROR(INDEX(ADJ!$A$1:$BZ$1000,MATCH(PAYROLL!$D305,ADJ!A$1:A$500,0),MATCH(PAYROLL!EC$2,ADJ!$2:$2,0)),0)</f>
        <v/>
      </c>
      <c r="ED305">
        <f>IFERROR(INDEX(ADJ!$A$1:$BZ$1000,MATCH(PAYROLL!$D305,ADJ!A$1:A$500,0),MATCH(PAYROLL!ED$2,ADJ!$2:$2,0)),0)</f>
        <v/>
      </c>
      <c r="EE305">
        <f>IFERROR(INDEX(ADJ!$A$1:$BZ$1000,MATCH(PAYROLL!$D305,ADJ!A$1:A$500,0),MATCH(PAYROLL!EE$2,ADJ!$2:$2,0)),0)</f>
        <v/>
      </c>
      <c r="EF305">
        <f>IFERROR(INDEX(ADJ!$A$1:$BZ$1000,MATCH(PAYROLL!$D305,ADJ!A$1:A$500,0),MATCH(PAYROLL!EF$2,ADJ!$2:$2,0)),0)</f>
        <v/>
      </c>
      <c r="EG305">
        <f>IFERROR(INDEX(ADJ!$A$1:$BZ$1000,MATCH(PAYROLL!$D305,ADJ!A$1:A$500,0),MATCH(PAYROLL!EG$2,ADJ!$2:$2,0)),0)</f>
        <v/>
      </c>
      <c r="EH305">
        <f>IFERROR(INDEX(ADJ!$A$1:$BZ$1000,MATCH(PAYROLL!$D305,ADJ!A$1:A$500,0),MATCH(PAYROLL!EH$2,ADJ!$2:$2,0)),0)</f>
        <v/>
      </c>
      <c r="EI305">
        <f>IFERROR(INDEX(ADJ!$A$1:$BZ$1000,MATCH(PAYROLL!D305,ADJ!A$1:A$500,0),MATCH(PAYROLL!EI$2,ADJ!$2:$2,0)),0)</f>
        <v/>
      </c>
      <c r="EJ305">
        <f>IFERROR(INDEX(ADJ!$A$1:$BZ$1000,MATCH(PAYROLL!$D305,ADJ!A$1:A$500,0),MATCH(PAYROLL!EJ$2,ADJ!$2:$2,0)),0)</f>
        <v/>
      </c>
      <c r="EK305">
        <f>SUM(DZ305:EJ305)</f>
        <v/>
      </c>
    </row>
    <row r="306">
      <c r="A306" t="n">
        <v>304</v>
      </c>
      <c r="B306" t="inlineStr">
        <is>
          <t>Lê Thị Lân</t>
        </is>
      </c>
      <c r="D306" t="inlineStr">
        <is>
          <t>159905-01</t>
        </is>
      </c>
      <c r="S306">
        <f>IFERROR(INDEX(PIS!$A$1:$BZ$1000,MATCH($D306,PIS!C$1:C$500,0),MATCH("Lương CB tháng trước",PIS!$1:$1,0)),0)</f>
        <v/>
      </c>
      <c r="T306">
        <f>IFERROR(INDEX(PIS!$A$1:$BZ$1000,MATCH($D306,PIS!C$1:C$500,0),MATCH("Lương CB hiện tại",PIS!$1:$1,0)),0)</f>
        <v/>
      </c>
      <c r="U306">
        <f>IFERROR(INDEX(PIS!$A$1:$BZ$1000,MATCH($D306,PIS!C$1:C$500,0),MATCH("Lương đóng BHBB",PIS!$1:$1,0)),0)</f>
        <v/>
      </c>
      <c r="V306">
        <f>IFERROR(INDEX(PIS!$A$1:$BZ$1000,MATCH($D306,PIS!C$1:C$500,0),MATCH(V$2,PIS!$2:$2,0)),0)</f>
        <v/>
      </c>
      <c r="W306">
        <f>IFERROR(INDEX(PIS!$A$1:$BZ$1000,MATCH($D306,PIS!C$1:C$500,0),MATCH(W$2,PIS!$2:$2,0)),0)</f>
        <v/>
      </c>
      <c r="X306">
        <f>IFERROR(INDEX(PIS!$A$1:$BZ$1000,MATCH($D306,PIS!C$1:C$500,0),MATCH(X$2,PIS!$2:$2,0)),0)</f>
        <v/>
      </c>
      <c r="Y306">
        <f>IFERROR(INDEX(PIS!$A$1:$BZ$1000,MATCH($D306,PIS!C$1:C$500,0),MATCH(Y$2,PIS!$2:$2,0)),0)</f>
        <v/>
      </c>
      <c r="Z306">
        <f>IFERROR(INDEX(PIS!$A$1:$BZ$1000,MATCH($D306,PIS!C$1:C$500,0),MATCH(Z$2,PIS!$2:$2,0)),0)</f>
        <v/>
      </c>
      <c r="AA306">
        <f>IFERROR(INDEX(PIS!$A$1:$BZ$1000,MATCH($D306,PIS!C$1:C$500,0),MATCH(AA$2,PIS!$2:$2,0)),0)</f>
        <v/>
      </c>
      <c r="AB306">
        <f>IFERROR(INDEX(PIS!$A$1:$BZ$1000,MATCH($D306,PIS!C$1:C$500,0),MATCH(AB$2,PIS!$2:$2,0)),0)</f>
        <v/>
      </c>
      <c r="AC306">
        <f>SUM(V306:AB306)</f>
        <v/>
      </c>
      <c r="AD306">
        <f>IFERROR(INDEX(TIMESHEET!$A$1:$AI$5000,MATCH($D306,TIMESHEET!A$1:A$500,0),MATCH("T100",TIMESHEET!$2:$2,0))-2,0)</f>
        <v/>
      </c>
      <c r="AE306">
        <f>IFERROR(INDEX(TIMESHEET!$A$1:$AI$5000,MATCH($D306,TIMESHEET!A$1:A$500,0),MATCH("T202",TIMESHEET!$2:$2,0)),0)</f>
        <v/>
      </c>
      <c r="AF306">
        <f>IFERROR(INDEX(TIMESHEET!$A$1:$AI$5000,MATCH($D306,TIMESHEET!A$1:A$500,0),MATCH("T302",TIMESHEET!$2:$2,0)),0)</f>
        <v/>
      </c>
      <c r="AG306">
        <f>IFERROR(INDEX(TIMESHEET!$A$1:$AI$5000,MATCH($D306,TIMESHEET!A$1:A$500,0),MATCH("T406",TIMESHEET!$2:$2,0)),0)</f>
        <v/>
      </c>
      <c r="AH306">
        <f>AE306+AG306</f>
        <v/>
      </c>
      <c r="AI306">
        <f>IFERROR(INDEX(TIMESHEET!$A$1:$AI$5000,MATCH($D306,TIMESHEET!A$1:A$500,0),MATCH("T701",TIMESHEET!$2:$2,0)),0)</f>
        <v/>
      </c>
      <c r="AJ306">
        <f>IFERROR(INDEX(TIMESHEET!$A$1:$AI$5000,MATCH($D306,TIMESHEET!B$1:B$500,0),MATCH("T320",TIMESHEET!$2:$2,0)),0)</f>
        <v/>
      </c>
      <c r="AK306">
        <f>IFERROR(IF(LEFT(INDEX(PIS!O$1:O$500,MATCH(D306,PIS!C$1:C$500)),1)="M",T306/AD306*SUM(AE306:AG306),T306*AD306),0)</f>
        <v/>
      </c>
      <c r="AL306">
        <f>IFERROR(INDEX(ADJ!$A$1:$BZ$1000,MATCH(PAYROLL!D306,ADJ!A$1:A$500,0),MATCH(PAYROLL!AL$2,ADJ!$2:$2,0)),0)</f>
        <v/>
      </c>
      <c r="AM306">
        <f>SUM(AK306:AL306)</f>
        <v/>
      </c>
      <c r="AN306">
        <f>IFERROR(ROUND(V306/$AD306*$AH306,0),0)</f>
        <v/>
      </c>
      <c r="AO306">
        <f>IFERROR(ROUND(W306/$AD306*$AH306,0),0)</f>
        <v/>
      </c>
      <c r="AP306">
        <f>IFERROR(ROUND(X306/$AD306*$AE306,0),0)</f>
        <v/>
      </c>
      <c r="AQ306">
        <f>IFERROR(ROUND(Y306/$AD306*$AH306,0),0)</f>
        <v/>
      </c>
      <c r="AR306">
        <f>IFERROR(ROUND(Z306/$AD306*$AH306,0),0)</f>
        <v/>
      </c>
      <c r="AS306">
        <f>IFERROR(ROUND(AA306/$AD306*$AH306,0),0)</f>
        <v/>
      </c>
      <c r="AT306">
        <f>IFERROR(IF((AE306+AF306+AG306)&gt;13,AB306,ROUND(AB306/AD306*AH306,0)),0)</f>
        <v/>
      </c>
      <c r="AU306">
        <f>IFERROR(INDEX(ADJ!$A$1:$BZ$1000,MATCH(PAYROLL!D306,ADJ!A$1:A$500,0),MATCH(PAYROLL!AU$2,ADJ!$2:$2,0)),0)</f>
        <v/>
      </c>
      <c r="AV306">
        <f>ROUND(SUM(AN306:AU306),0)</f>
        <v/>
      </c>
      <c r="AW306">
        <f>IFERROR(INDEX(TIMESHEET!$A$1:$AI$5000,MATCH(PAYROLL!D306,TIMESHEET!A$1:A$500,0),MATCH("T620",TIMESHEET!$2:$2,0)),0)</f>
        <v/>
      </c>
      <c r="AX306">
        <f>IFERROR(INDEX(TIMESHEET!$A$1:$AI$5000,MATCH(PAYROLL!D306,TIMESHEET!A$1:A$500,0),MATCH("T601",TIMESHEET!$2:$2,0)),0)</f>
        <v/>
      </c>
      <c r="AY306">
        <f>IFERROR(INDEX(TIMESHEET!$A$1:$AI$5000,MATCH(PAYROLL!D306,TIMESHEET!A$1:A$500,0),MATCH("T602",TIMESHEET!$2:$2,0)),0)</f>
        <v/>
      </c>
      <c r="AZ306">
        <f>IFERROR(INDEX(TIMESHEET!$A$1:$AI$5000,MATCH(PAYROLL!D306,TIMESHEET!A$1:A$500,0),MATCH("T603",TIMESHEET!$2:$2,0)),0)</f>
        <v/>
      </c>
      <c r="BA306">
        <f>IFERROR(INDEX(TIMESHEET!$A$1:$AI$5000,MATCH(PAYROLL!D306,TIMESHEET!A$1:A$500,0),MATCH("T611",TIMESHEET!$2:$2,0)),0)</f>
        <v/>
      </c>
      <c r="BB306">
        <f>IFERROR(INDEX(TIMESHEET!$A$1:$AI$5000,MATCH(PAYROLL!D306,TIMESHEET!A$1:A$500,0),MATCH("T612",TIMESHEET!$2:$2,0)),0)</f>
        <v/>
      </c>
      <c r="BC306">
        <f>IFERROR(INDEX(TIMESHEET!$A$1:$AI$5000,MATCH(PAYROLL!D306,TIMESHEET!A$1:A$500,0),MATCH("T613",TIMESHEET!$2:$2,0)),0)</f>
        <v/>
      </c>
      <c r="BD306">
        <f>IFERROR(INDEX(TIMESHEET!$A$1:$AI$5000,MATCH(PAYROLL!D306,TIMESHEET!A$1:A$500,0),MATCH("T500",TIMESHEET!$2:$2,0)),0)</f>
        <v/>
      </c>
      <c r="BE306">
        <f>IFERROR(IF(LEFT(INDEX(PIS!O$1:O$500,MATCH(D306,PIS!C$1:C$500)),1)="M",T306/AD306/8*(AW306+AX306*1.5+AY306*2+AZ306*3+BA306*2.1+BB306*2.7+BC306*3.9+BD306*0.3),T306/8*(AW306+AX306*1.5+AY306*2+AZ306*3+BA306*2.1+BB306*2.7+BC306*3.9+BD306*0.3)),0)</f>
        <v/>
      </c>
      <c r="BF306">
        <f>IFERROR(INDEX(ADJ!$A$1:$BZ$1000,MATCH(PAYROLL!$D306,ADJ!A$1:A$500,0),MATCH(PAYROLL!BF$2,ADJ!$2:$2,0)),0)</f>
        <v/>
      </c>
      <c r="BG306">
        <f>IFERROR(INDEX(ADJ!$A$1:$BZ$1000,MATCH(PAYROLL!D306,ADJ!A$1:A$500,0),MATCH(PAYROLL!BG$2,ADJ!$2:$2,0)),0)</f>
        <v/>
      </c>
      <c r="BH306">
        <f>IFERROR(INDEX(ADJ!$A$1:$BZ$1000,MATCH(PAYROLL!D306,ADJ!A$1:A$500,0),MATCH(PAYROLL!BH$2,ADJ!$2:$2,0)),0)</f>
        <v/>
      </c>
      <c r="BI306">
        <f>IFERROR(INDEX(ADJ!$A$1:$BZ$1000,MATCH(PAYROLL!D306,ADJ!A$1:A$500,0),MATCH(PAYROLL!BI$2,ADJ!$2:$2,0)),0)</f>
        <v/>
      </c>
      <c r="BJ306">
        <f>IFERROR(INDEX(ADJ!$A$1:$BZ$1000,MATCH(PAYROLL!D306,ADJ!A$1:A$500,0),MATCH(PAYROLL!BJ$2,ADJ!$2:$2,0)),0)</f>
        <v/>
      </c>
      <c r="BK306">
        <f>SUM(BF306:BJ306)</f>
        <v/>
      </c>
      <c r="BL306">
        <f>IFERROR(INDEX(ADJ!$A$1:$BZ$1000,MATCH(PAYROLL!D306,ADJ!A$1:A$500,0),MATCH(PAYROLL!BL$2,ADJ!$2:$2,0)),0)</f>
        <v/>
      </c>
      <c r="BM306">
        <f>IFERROR(INDEX(ADJ!$A$1:$BZ$1000,MATCH(PAYROLL!D306,ADJ!A$1:A$500,0),MATCH(PAYROLL!BM$2,ADJ!$2:$2,0)),0)</f>
        <v/>
      </c>
      <c r="BN306">
        <f>IFERROR(INDEX(ADJ!$A$1:$BZ$1000,MATCH(PAYROLL!D306,ADJ!A$1:A$500,0),MATCH(PAYROLL!BN$2,ADJ!$2:$2,0)),0)</f>
        <v/>
      </c>
      <c r="BO306">
        <f>IFERROR(INDEX(ADJ!$A$1:$BZ$1000,MATCH(PAYROLL!D306,ADJ!A$1:A$500,0),MATCH(PAYROLL!BO$2,ADJ!$2:$2,0)),0)</f>
        <v/>
      </c>
      <c r="BP306">
        <f>SUM(AM306,AV306,BE306,BK306,BL306:BO306)</f>
        <v/>
      </c>
      <c r="BQ306">
        <f>BO306</f>
        <v/>
      </c>
      <c r="BR306">
        <f>IFERROR(ROUND(IF(LEFT(INDEX(PIS!O$1:O$500,MATCH(D306,PIS!C$1:C$500)),1)="D",T306/8*(BD306*0.3),IF(LEFT(INDEX(PIS!O$1:O$500,MATCH(D306,PIS!C$1:C$500)),1)="H",T306*($BD306*0.3),T306/$AD306/8*($BD306*0.3))),0),0)</f>
        <v/>
      </c>
      <c r="BS306">
        <f>IF(AP306&lt;1,0,MIN(AP306,730000))</f>
        <v/>
      </c>
      <c r="BT306">
        <f>IFERROR(ROUND((BE306-SUM(AW306:BC306)*T306/AD306/8),0)-BR306,0)</f>
        <v/>
      </c>
      <c r="BU306">
        <f>AO306</f>
        <v/>
      </c>
      <c r="BV306">
        <f>SUM(BQ306:BU306)</f>
        <v/>
      </c>
      <c r="BW306">
        <f>BP306-BV306</f>
        <v/>
      </c>
      <c r="BX306">
        <f>IFERROR(IF(RIGHT(INDEX(PIS!O$1:O$500,MATCH(D306,PIS!C$1:C$500)),5)="Gross",MIN(U306+V306,VLOOKUP("R700",TSC!B:C,2,0)*VLOOKUP("R101",TSC!B:C,2,0))*VLOOKUP("R701",TSC!B:C,2,0)%,0),0)</f>
        <v/>
      </c>
      <c r="BY306">
        <f>IFERROR(IF(RIGHT(INDEX(PIS!O$1:O$500,MATCH(D306,PIS!C$1:C$500)),5)="Gross",MIN(U306+V306,VLOOKUP("R700",TSC!B:C,2,0)*VLOOKUP("R101",TSC!B:C,2,0))*VLOOKUP("T704",TSC!B:C,2,0)%,0),0)</f>
        <v/>
      </c>
      <c r="BZ306">
        <f>IFERROR(IF(RIGHT(INDEX(PIS!O$1:O$500,MATCH(D306,PIS!C$1:C$500)),5)="Gross",MIN(U306+V306,VLOOKUP("R700",TSC!B:C,2,0)*VLOOKUP("1",TSC!F:G,2,0))*VLOOKUP("T705",TSC!B:C,2,0)%,0),0)</f>
        <v/>
      </c>
      <c r="CA306">
        <f>IFERROR(INDEX(ADJ!$A$1:$BZ$1000,MATCH(PAYROLL!D306,ADJ!A$1:A$500,0),MATCH(PAYROLL!CA$2,ADJ!$2:$2,0)),0)</f>
        <v/>
      </c>
      <c r="CB306">
        <f>IFERROR(INDEX(ADJ!$A$1:$BZ$1000,MATCH(PAYROLL!D306,ADJ!A$1:A$500,0),MATCH(PAYROLL!CB$2,ADJ!$2:$2,0)),0)</f>
        <v/>
      </c>
      <c r="CC306">
        <f>SUM(BX306:CB306)</f>
        <v/>
      </c>
      <c r="CD306">
        <f>IFERROR(INDEX(PIS!$A$1:$BZ$1000,MATCH(PAYROLL!D306,PIS!C$1:C$500,0),MATCH(PAYROLL!CD$1,PIS!$1:$1,0)),0)</f>
        <v/>
      </c>
      <c r="CE306">
        <f>IFERROR(IF(OR(INDEX(PIS!P$1:P$500,MATCH(D306,PIS!C$1:C$500,0))="LT2",INDEX(PIS!P$1:P$500,MATCH(D306,PIS!C$1:C$500,0))="P10"),0,SUM(CC306,CD306*VLOOKUP("R601",TSC!B:C,2,0),VLOOKUP("R602",TSC!B:C,2,0))),0)</f>
        <v/>
      </c>
      <c r="CF306">
        <f>MAX(BW306-CE306,0)</f>
        <v/>
      </c>
      <c r="CG306">
        <f>IFERROR(IF(OR(RIGHT(INDEX(PIS!P$1:P$500,MATCH(D306,PIS!C$1:C$500)),5)="P10",RIGHT(INDEX(PIS!P$1:P$500,MATCH(D306,PIS!C$1:C$500)),5)="CK"),0,IF(CF306&lt;=5000000,CF306*5%,IF(CF306&lt;=10000000,CF306*10%-250000,IF(CF306&lt;=18000000,CF306*15%-750000,IF(CF306&lt;=32000000,CF306*20%-1650000,IF(CF306&lt;=52000000,CF306*25%-3250000,IF(CF306&lt;=80000000,BH306*30%-5850000,CF306*35%-9850000))))))),0)</f>
        <v/>
      </c>
      <c r="CH306">
        <f>IFERROR(IF(OR(INDEX(PIS!P$1:P$500,MATCH(D306,PIS!C$1:C$500))="LT",INDEX(PIS!P$1:P$500,MATCH(D306,PIS!C$1:C$500))="CK"),0,IF(CF306&lt;2000000,0,CF306*10%)),0)</f>
        <v/>
      </c>
      <c r="CI306">
        <f>IFERROR(INDEX(ADJ!$A$1:$BZ$1000,MATCH(PAYROLL!D306,ADJ!A$1:A$500,0),MATCH(PAYROLL!CI$2,ADJ!$2:$2,0)),0)</f>
        <v/>
      </c>
      <c r="CJ306">
        <f>IFERROR(INDEX(ADJ!$A$1:$BZ$1000,MATCH(PAYROLL!D306,ADJ!A$1:A$500,0),MATCH(PAYROLL!CJ$2,ADJ!$2:$2,0)),0)</f>
        <v/>
      </c>
      <c r="CK306">
        <f>IFERROR(INDEX(ADJ!$A$1:$BZ$1000,MATCH(PAYROLL!D306,ADJ!A$1:A$500,0),MATCH(PAYROLL!CK$2,ADJ!$2:$2,0)),0)</f>
        <v/>
      </c>
      <c r="CL306">
        <f>SUM(CG306:CK306)</f>
        <v/>
      </c>
      <c r="CM306">
        <f>ROUND(SUM(CH306:CK306),0)</f>
        <v/>
      </c>
      <c r="CN306">
        <f>IFERROR(INDEX(CSDA!D$1:D$500,MATCH($CN$2,CSDA!C$1:C$500,0))*INDEX(PIS!V$1:V$500,MATCH(D306,PIS!C$1:C$500))+INDEX(ADJ!$A$1:$BZ$1000,MATCH(PAYROLL!D306,ADJ!A$1:A$500,0),MATCH(PAYROLL!CN$2,ADJ!$2:$2,0)),0)</f>
        <v/>
      </c>
      <c r="CO306">
        <f>IFERROR(INDEX(ADJ!$A$1:$BZ$1000,MATCH(PAYROLL!D306,ADJ!A$1:A$500,0),MATCH(PAYROLL!CO$2,ADJ!$2:$2,0)),0)</f>
        <v/>
      </c>
      <c r="CP306">
        <f>IFERROR(INDEX(ADJ!$A$1:$BZ$1000,MATCH(PAYROLL!D306,ADJ!A$1:A$500,0),MATCH(PAYROLL!CP$2,ADJ!$2:$2,0)),0)</f>
        <v/>
      </c>
      <c r="CQ306">
        <f>BP306-CL306-CI306-CM306-CN306-CO306-CP306-CC306</f>
        <v/>
      </c>
      <c r="CR306">
        <f>IFERROR(IF(RIGHT(INDEX(PIS!O$1:O$500,MATCH(D306,PIS!C$1:C$500,0)),5)="Gross",MIN(U306+V306,VLOOKUP("R700",TSC!B:C,2,0)*VLOOKUP("R101",TSC!B:C,2,0))*(VLOOKUP("T711",TSC!B:C,2,0)+VLOOKUP("T712",TSC!B:C,2,0))%,MIN(T306+V306,VLOOKUP("R700",TSC!B:C,2,0)*VLOOKUP("R101",TSC!B:C,2,0))*(VLOOKUP("T711",TSC!B:C,2,0)+VLOOKUP("T712",TSC!B:C,2,0)+VLOOKUP("R701",TSC!B:C,2,0))%),0)</f>
        <v/>
      </c>
      <c r="CS306">
        <f>IFERROR(IF(RIGHT(INDEX(PIS!O$1:O$500,MATCH(D306,PIS!C$1:C$500,0)),5)="Gross",MIN(U306+V306,VLOOKUP("R700",TSC!B:C,2,0)*VLOOKUP("R101",TSC!B:C,2,0))*(VLOOKUP("T714",TSC!B:C,2,0))%,MIN(T306+V306,VLOOKUP("R700",TSC!B:C,2,0)*VLOOKUP("R101",TSC!B:C,2,0))*(VLOOKUP("T704",TSC!B:C,2,0)+VLOOKUP("T714",TSC!B:C,2,0))%),0)</f>
        <v/>
      </c>
      <c r="CT306">
        <f>IFERROR(IF(RIGHT(INDEX(PIS!O$1:O$500,MATCH(D306,PIS!C$1:C$500,0)),5)="Gross",MIN(U306+V306,VLOOKUP("R700",TSC!B:C,2,0)*VLOOKUP("R101",TSC!B:C,2,0))*VLOOKUP("T705",TSC!B:C,2,0)%,MIN(T306+V306,VLOOKUP("R700",TSC!B:C,2,0)*VLOOKUP("R101",TSC!B:C,2,0))*VLOOKUP("T705",TSC!B:C,2,0)%),0)</f>
        <v/>
      </c>
      <c r="CU306">
        <f>IFERROR(IF(RIGHT(INDEX(PIS!O$1:O$500,MATCH(D306,PIS!C$1:C$500,0)),5)="Gross",MIN(U306+V306,VLOOKUP("R700",TSC!B:C,2,0)*VLOOKUP("R101",TSC!B:C,2,0))*(VLOOKUP("T713",TSC!B:C,2,0))%,MIN(T306+V306,VLOOKUP("R700",TSC!B:C,2,0)*VLOOKUP("R101",TSC!B:C,2,0))*(VLOOKUP("T713",TSC!B:C,2,0))%),0)</f>
        <v/>
      </c>
      <c r="CV306">
        <f>IFERROR(INDEX(ADJ!$A$1:$BZ$1000,MATCH(PAYROLL!D306,ADJ!A$1:A$500,0),MATCH(PAYROLL!CV$2,ADJ!$2:$2,0)),0)</f>
        <v/>
      </c>
      <c r="CW306">
        <f>IFERROR(INDEX(ADJ!$A$1:$BZ$1000,MATCH(PAYROLL!D306,ADJ!A$1:A$500,0),MATCH(PAYROLL!CW$2,ADJ!$2:$2,0)),0)</f>
        <v/>
      </c>
      <c r="CX306">
        <f>SUM(CR306:CW306)</f>
        <v/>
      </c>
      <c r="CY306">
        <f>ROUND(IF(CR306&gt;0,T306+V306*VLOOKUP("R202",TSC!$B$1:$C$500,2,0),0),0)</f>
        <v/>
      </c>
      <c r="CZ306">
        <f>IFERROR(INDEX(CSDA!D$1:D$500,MATCH($CZ$2,CSDA!C$1:C$500,0)),0)</f>
        <v/>
      </c>
      <c r="DA306">
        <f>ROUND(T306*0.7%,0)</f>
        <v/>
      </c>
      <c r="DB306">
        <f>ROUND(T306/12,0)</f>
        <v/>
      </c>
      <c r="DC306">
        <f ref="DC306" t="array">IFERROR(INDEX(CSDA!D$1:D$500,MATCH("Trích giữ"&amp;PAYROLL!DC$2,CSDA!A$1:A$500&amp;CSDA!C$1:C$500,0)),0)</f>
        <v/>
      </c>
      <c r="DD306">
        <f ref="DD306" t="array">IFERROR(INDEX(CSDA!D$1:D$500,MATCH("Trích giữ"&amp;PAYROLL!DD$2,CSDA!A$1:A$500&amp;CSDA!C$1:C$500,0)),0)</f>
        <v/>
      </c>
      <c r="DE306">
        <f ref="DE306" t="array">IFERROR(INDEX(CSDA!D$1:D$500,MATCH("Trích giữ"&amp;PAYROLL!DE$2,CSDA!A$1:A$500&amp;CSDA!C$1:C$500,0)),0)</f>
        <v/>
      </c>
      <c r="DF306">
        <f>IFERROR(INDEX(CSDA!D$1:D$500,MATCH(PAYROLL!DF$2,CSDA!C$1:C$500,0)),0)</f>
        <v/>
      </c>
      <c r="DG306">
        <f ref="DG306" t="array">IFERROR(INDEX(CSDA!D$1:D$500,MATCH("Trích giữ"&amp;PAYROLL!DG$2,CSDA!A$1:A$500&amp;CSDA!C$1:C$500,0)),0)</f>
        <v/>
      </c>
      <c r="DH306">
        <f>ROUND(T306/26,0)</f>
        <v/>
      </c>
      <c r="DI306">
        <f ref="DI306" t="array">IFERROR(INDEX(CSDA!D$1:D$500,MATCH("Trích giữ"&amp;PAYROLL!DI$2,CSDA!A$1:A$500&amp;CSDA!C$1:C$500,0)),0)</f>
        <v/>
      </c>
      <c r="DJ306">
        <f>IF(U306=0,T306*21.5%-BL306,0)</f>
        <v/>
      </c>
      <c r="DK306">
        <f ref="DK306" t="array">IFERROR(INDEX(CSDA!D$1:D$500,MATCH("Trích giữ"&amp;PAYROLL!DK$2,CSDA!A$1:A$500&amp;CSDA!C$1:C$500,0)),0)</f>
        <v/>
      </c>
      <c r="DL306">
        <f>IFERROR(INDEX(CSDA!D$1:D$500,MATCH(PAYROLL!DL$2,CSDA!C$1:C$500,0))/12,0)</f>
        <v/>
      </c>
      <c r="DM306">
        <f>SUM(DB306:DL306)</f>
        <v/>
      </c>
      <c r="DN306">
        <f>IFERROR(INDEX(ADJ!$A$1:$BZ$1000,MATCH(PAYROLL!D306,ADJ!A$1:A$500,0),MATCH(PAYROLL!DN$2,ADJ!$2:$2,0)),0)</f>
        <v/>
      </c>
      <c r="DO306">
        <f>IFERROR(SUM(BP306,DM306:DN306,CX306:DA306)-DT306,0)</f>
        <v/>
      </c>
      <c r="DP306">
        <f ref="DP306" t="array">SUM(BW306*IFERROR(INDEX(CSDA!D$1:D$500,MATCH(BW$2,CSDA!C$1:C$500,0)),0)%,CX306*IFERROR(INDEX(CSDA!D$1:D$500,MATCH(CX$2,CSDA!C$1:C$500,0)),0)%,DA306*IFERROR(INDEX(CSDA!D$1:D$500,MATCH(DA$2,CSDA!C$1:C$500,0)),0)%,DB306*IFERROR(INDEX(CSDA!D$1:D$500,MATCH(DB$2,CSDA!C$1:C$500,0)),0)%,DF306*IFERROR(INDEX(CSDA!D$1:D$500,MATCH("Phí dịch vụ"&amp;PAYROLL!DF$2,CSDA!A$1:A$500&amp;CSDA!C$1:C$500,0)),0)%,DC306*IFERROR(INDEX(CSDA!D$1:D$500,MATCH("Phí dịch vụ"&amp;PAYROLL!DC$2,CSDA!A$1:A$500&amp;CSDA!C$1:C$500,0)),0)%,DH306*IFERROR(INDEX(CSDA!D$1:D$500,MATCH("Phí dịch vụ"&amp;PAYROLL!DH$2,CSDA!A$1:A$500&amp;CSDA!C$1:C$500,0)),0)%,DJ306*IFERROR(INDEX(CSDA!D$1:D$500,MATCH("Phí dịch vụ"&amp;PAYROLL!DJ$2,CSDA!A$1:A$500&amp;CSDA!C$1:C$500,0)),0)%,BN306*IFERROR(INDEX(CSDA!D$1:D$500,MATCH(BN$2,CSDA!C$1:C$500,0)),0)%)-BN306*7%</f>
        <v/>
      </c>
      <c r="DQ306">
        <f>IFERROR(INDEX(ADJ!$A$1:$BZ$1000,MATCH(PAYROLL!D306,ADJ!A$1:A$500,0),MATCH(PAYROLL!DQ$2,ADJ!$2:$2,0)),0)</f>
        <v/>
      </c>
      <c r="DR306">
        <f>IFERROR(INDEX(ADJ!$A$1:$BZ$1000,MATCH(PAYROLL!D306,ADJ!A$1:A$500,0),MATCH(PAYROLL!DR$2,ADJ!$2:$2,0)),0)</f>
        <v/>
      </c>
      <c r="DS306">
        <f>SUM(DP306:DR306)</f>
        <v/>
      </c>
      <c r="DT306">
        <f>EK306</f>
        <v/>
      </c>
      <c r="DU306">
        <f>SUM(DO306:DR306)</f>
        <v/>
      </c>
      <c r="DV306">
        <f>ROUND(DU306*0.1,0)</f>
        <v/>
      </c>
      <c r="DW306">
        <f>DU306+DV306</f>
        <v/>
      </c>
      <c r="DZ306">
        <f>IFERROR(INDEX(ADJ!$A$1:$BZ$1000,MATCH(PAYROLL!$D306,ADJ!A$1:A$500,0),MATCH(PAYROLL!DZ$2,ADJ!$2:$2,0)),0)</f>
        <v/>
      </c>
      <c r="EA306">
        <f>IFERROR(INDEX(ADJ!$A$1:$BZ$1000,MATCH(PAYROLL!$D306,ADJ!A$1:A$500,0),MATCH(PAYROLL!EA$2,ADJ!$2:$2,0)),0)</f>
        <v/>
      </c>
      <c r="EB306">
        <f>IFERROR(INDEX(ADJ!$A$1:$BZ$1000,MATCH(PAYROLL!$D306,ADJ!A$1:A$500,0),MATCH(PAYROLL!EB$2,ADJ!$2:$2,0)),0)</f>
        <v/>
      </c>
      <c r="EC306">
        <f>IFERROR(INDEX(ADJ!$A$1:$BZ$1000,MATCH(PAYROLL!$D306,ADJ!A$1:A$500,0),MATCH(PAYROLL!EC$2,ADJ!$2:$2,0)),0)</f>
        <v/>
      </c>
      <c r="ED306">
        <f>IFERROR(INDEX(ADJ!$A$1:$BZ$1000,MATCH(PAYROLL!$D306,ADJ!A$1:A$500,0),MATCH(PAYROLL!ED$2,ADJ!$2:$2,0)),0)</f>
        <v/>
      </c>
      <c r="EE306">
        <f>IFERROR(INDEX(ADJ!$A$1:$BZ$1000,MATCH(PAYROLL!$D306,ADJ!A$1:A$500,0),MATCH(PAYROLL!EE$2,ADJ!$2:$2,0)),0)</f>
        <v/>
      </c>
      <c r="EF306">
        <f>IFERROR(INDEX(ADJ!$A$1:$BZ$1000,MATCH(PAYROLL!$D306,ADJ!A$1:A$500,0),MATCH(PAYROLL!EF$2,ADJ!$2:$2,0)),0)</f>
        <v/>
      </c>
      <c r="EG306">
        <f>IFERROR(INDEX(ADJ!$A$1:$BZ$1000,MATCH(PAYROLL!$D306,ADJ!A$1:A$500,0),MATCH(PAYROLL!EG$2,ADJ!$2:$2,0)),0)</f>
        <v/>
      </c>
      <c r="EH306">
        <f>IFERROR(INDEX(ADJ!$A$1:$BZ$1000,MATCH(PAYROLL!$D306,ADJ!A$1:A$500,0),MATCH(PAYROLL!EH$2,ADJ!$2:$2,0)),0)</f>
        <v/>
      </c>
      <c r="EI306">
        <f>IFERROR(INDEX(ADJ!$A$1:$BZ$1000,MATCH(PAYROLL!D306,ADJ!A$1:A$500,0),MATCH(PAYROLL!EI$2,ADJ!$2:$2,0)),0)</f>
        <v/>
      </c>
      <c r="EJ306">
        <f>IFERROR(INDEX(ADJ!$A$1:$BZ$1000,MATCH(PAYROLL!$D306,ADJ!A$1:A$500,0),MATCH(PAYROLL!EJ$2,ADJ!$2:$2,0)),0)</f>
        <v/>
      </c>
      <c r="EK306">
        <f>SUM(DZ306:EJ306)</f>
        <v/>
      </c>
    </row>
    <row r="307">
      <c r="A307" t="n">
        <v>305</v>
      </c>
      <c r="B307" t="inlineStr">
        <is>
          <t>La Văn Chương</t>
        </is>
      </c>
      <c r="D307" t="inlineStr">
        <is>
          <t>158875-01</t>
        </is>
      </c>
      <c r="S307">
        <f>IFERROR(INDEX(PIS!$A$1:$BZ$1000,MATCH($D307,PIS!C$1:C$500,0),MATCH("Lương CB tháng trước",PIS!$1:$1,0)),0)</f>
        <v/>
      </c>
      <c r="T307">
        <f>IFERROR(INDEX(PIS!$A$1:$BZ$1000,MATCH($D307,PIS!C$1:C$500,0),MATCH("Lương CB hiện tại",PIS!$1:$1,0)),0)</f>
        <v/>
      </c>
      <c r="U307">
        <f>IFERROR(INDEX(PIS!$A$1:$BZ$1000,MATCH($D307,PIS!C$1:C$500,0),MATCH("Lương đóng BHBB",PIS!$1:$1,0)),0)</f>
        <v/>
      </c>
      <c r="V307">
        <f>IFERROR(INDEX(PIS!$A$1:$BZ$1000,MATCH($D307,PIS!C$1:C$500,0),MATCH(V$2,PIS!$2:$2,0)),0)</f>
        <v/>
      </c>
      <c r="W307">
        <f>IFERROR(INDEX(PIS!$A$1:$BZ$1000,MATCH($D307,PIS!C$1:C$500,0),MATCH(W$2,PIS!$2:$2,0)),0)</f>
        <v/>
      </c>
      <c r="X307">
        <f>IFERROR(INDEX(PIS!$A$1:$BZ$1000,MATCH($D307,PIS!C$1:C$500,0),MATCH(X$2,PIS!$2:$2,0)),0)</f>
        <v/>
      </c>
      <c r="Y307">
        <f>IFERROR(INDEX(PIS!$A$1:$BZ$1000,MATCH($D307,PIS!C$1:C$500,0),MATCH(Y$2,PIS!$2:$2,0)),0)</f>
        <v/>
      </c>
      <c r="Z307">
        <f>IFERROR(INDEX(PIS!$A$1:$BZ$1000,MATCH($D307,PIS!C$1:C$500,0),MATCH(Z$2,PIS!$2:$2,0)),0)</f>
        <v/>
      </c>
      <c r="AA307">
        <f>IFERROR(INDEX(PIS!$A$1:$BZ$1000,MATCH($D307,PIS!C$1:C$500,0),MATCH(AA$2,PIS!$2:$2,0)),0)</f>
        <v/>
      </c>
      <c r="AB307">
        <f>IFERROR(INDEX(PIS!$A$1:$BZ$1000,MATCH($D307,PIS!C$1:C$500,0),MATCH(AB$2,PIS!$2:$2,0)),0)</f>
        <v/>
      </c>
      <c r="AC307">
        <f>SUM(V307:AB307)</f>
        <v/>
      </c>
      <c r="AD307">
        <f>IFERROR(INDEX(TIMESHEET!$A$1:$AI$5000,MATCH($D307,TIMESHEET!A$1:A$500,0),MATCH("T100",TIMESHEET!$2:$2,0))-2,0)</f>
        <v/>
      </c>
      <c r="AE307">
        <f>IFERROR(INDEX(TIMESHEET!$A$1:$AI$5000,MATCH($D307,TIMESHEET!A$1:A$500,0),MATCH("T202",TIMESHEET!$2:$2,0)),0)</f>
        <v/>
      </c>
      <c r="AF307">
        <f>IFERROR(INDEX(TIMESHEET!$A$1:$AI$5000,MATCH($D307,TIMESHEET!A$1:A$500,0),MATCH("T302",TIMESHEET!$2:$2,0)),0)</f>
        <v/>
      </c>
      <c r="AG307">
        <f>IFERROR(INDEX(TIMESHEET!$A$1:$AI$5000,MATCH($D307,TIMESHEET!A$1:A$500,0),MATCH("T406",TIMESHEET!$2:$2,0)),0)</f>
        <v/>
      </c>
      <c r="AH307">
        <f>AE307+AG307</f>
        <v/>
      </c>
      <c r="AI307">
        <f>IFERROR(INDEX(TIMESHEET!$A$1:$AI$5000,MATCH($D307,TIMESHEET!A$1:A$500,0),MATCH("T701",TIMESHEET!$2:$2,0)),0)</f>
        <v/>
      </c>
      <c r="AJ307">
        <f>IFERROR(INDEX(TIMESHEET!$A$1:$AI$5000,MATCH($D307,TIMESHEET!B$1:B$500,0),MATCH("T320",TIMESHEET!$2:$2,0)),0)</f>
        <v/>
      </c>
      <c r="AK307">
        <f>IFERROR(IF(LEFT(INDEX(PIS!O$1:O$500,MATCH(D307,PIS!C$1:C$500)),1)="M",T307/AD307*SUM(AE307:AG307),T307*AD307),0)</f>
        <v/>
      </c>
      <c r="AL307">
        <f>IFERROR(INDEX(ADJ!$A$1:$BZ$1000,MATCH(PAYROLL!D307,ADJ!A$1:A$500,0),MATCH(PAYROLL!AL$2,ADJ!$2:$2,0)),0)</f>
        <v/>
      </c>
      <c r="AM307">
        <f>SUM(AK307:AL307)</f>
        <v/>
      </c>
      <c r="AN307">
        <f>IFERROR(ROUND(V307/$AD307*$AH307,0),0)</f>
        <v/>
      </c>
      <c r="AO307">
        <f>IFERROR(ROUND(W307/$AD307*$AH307,0),0)</f>
        <v/>
      </c>
      <c r="AP307">
        <f>IFERROR(ROUND(X307/$AD307*$AE307,0),0)</f>
        <v/>
      </c>
      <c r="AQ307">
        <f>IFERROR(ROUND(Y307/$AD307*$AH307,0),0)</f>
        <v/>
      </c>
      <c r="AR307">
        <f>IFERROR(ROUND(Z307/$AD307*$AH307,0),0)</f>
        <v/>
      </c>
      <c r="AS307">
        <f>IFERROR(ROUND(AA307/$AD307*$AH307,0),0)</f>
        <v/>
      </c>
      <c r="AT307">
        <f>IFERROR(IF((AE307+AF307+AG307)&gt;13,AB307,ROUND(AB307/AD307*AH307,0)),0)</f>
        <v/>
      </c>
      <c r="AU307">
        <f>IFERROR(INDEX(ADJ!$A$1:$BZ$1000,MATCH(PAYROLL!D307,ADJ!A$1:A$500,0),MATCH(PAYROLL!AU$2,ADJ!$2:$2,0)),0)</f>
        <v/>
      </c>
      <c r="AV307">
        <f>ROUND(SUM(AN307:AU307),0)</f>
        <v/>
      </c>
      <c r="AW307">
        <f>IFERROR(INDEX(TIMESHEET!$A$1:$AI$5000,MATCH(PAYROLL!D307,TIMESHEET!A$1:A$500,0),MATCH("T620",TIMESHEET!$2:$2,0)),0)</f>
        <v/>
      </c>
      <c r="AX307">
        <f>IFERROR(INDEX(TIMESHEET!$A$1:$AI$5000,MATCH(PAYROLL!D307,TIMESHEET!A$1:A$500,0),MATCH("T601",TIMESHEET!$2:$2,0)),0)</f>
        <v/>
      </c>
      <c r="AY307">
        <f>IFERROR(INDEX(TIMESHEET!$A$1:$AI$5000,MATCH(PAYROLL!D307,TIMESHEET!A$1:A$500,0),MATCH("T602",TIMESHEET!$2:$2,0)),0)</f>
        <v/>
      </c>
      <c r="AZ307">
        <f>IFERROR(INDEX(TIMESHEET!$A$1:$AI$5000,MATCH(PAYROLL!D307,TIMESHEET!A$1:A$500,0),MATCH("T603",TIMESHEET!$2:$2,0)),0)</f>
        <v/>
      </c>
      <c r="BA307">
        <f>IFERROR(INDEX(TIMESHEET!$A$1:$AI$5000,MATCH(PAYROLL!D307,TIMESHEET!A$1:A$500,0),MATCH("T611",TIMESHEET!$2:$2,0)),0)</f>
        <v/>
      </c>
      <c r="BB307">
        <f>IFERROR(INDEX(TIMESHEET!$A$1:$AI$5000,MATCH(PAYROLL!D307,TIMESHEET!A$1:A$500,0),MATCH("T612",TIMESHEET!$2:$2,0)),0)</f>
        <v/>
      </c>
      <c r="BC307">
        <f>IFERROR(INDEX(TIMESHEET!$A$1:$AI$5000,MATCH(PAYROLL!D307,TIMESHEET!A$1:A$500,0),MATCH("T613",TIMESHEET!$2:$2,0)),0)</f>
        <v/>
      </c>
      <c r="BD307">
        <f>IFERROR(INDEX(TIMESHEET!$A$1:$AI$5000,MATCH(PAYROLL!D307,TIMESHEET!A$1:A$500,0),MATCH("T500",TIMESHEET!$2:$2,0)),0)</f>
        <v/>
      </c>
      <c r="BE307">
        <f>IFERROR(IF(LEFT(INDEX(PIS!O$1:O$500,MATCH(D307,PIS!C$1:C$500)),1)="M",T307/AD307/8*(AW307+AX307*1.5+AY307*2+AZ307*3+BA307*2.1+BB307*2.7+BC307*3.9+BD307*0.3),T307/8*(AW307+AX307*1.5+AY307*2+AZ307*3+BA307*2.1+BB307*2.7+BC307*3.9+BD307*0.3)),0)</f>
        <v/>
      </c>
      <c r="BF307">
        <f>IFERROR(INDEX(ADJ!$A$1:$BZ$1000,MATCH(PAYROLL!$D307,ADJ!A$1:A$500,0),MATCH(PAYROLL!BF$2,ADJ!$2:$2,0)),0)</f>
        <v/>
      </c>
      <c r="BG307">
        <f>IFERROR(INDEX(ADJ!$A$1:$BZ$1000,MATCH(PAYROLL!D307,ADJ!A$1:A$500,0),MATCH(PAYROLL!BG$2,ADJ!$2:$2,0)),0)</f>
        <v/>
      </c>
      <c r="BH307">
        <f>IFERROR(INDEX(ADJ!$A$1:$BZ$1000,MATCH(PAYROLL!D307,ADJ!A$1:A$500,0),MATCH(PAYROLL!BH$2,ADJ!$2:$2,0)),0)</f>
        <v/>
      </c>
      <c r="BI307">
        <f>IFERROR(INDEX(ADJ!$A$1:$BZ$1000,MATCH(PAYROLL!D307,ADJ!A$1:A$500,0),MATCH(PAYROLL!BI$2,ADJ!$2:$2,0)),0)</f>
        <v/>
      </c>
      <c r="BJ307">
        <f>IFERROR(INDEX(ADJ!$A$1:$BZ$1000,MATCH(PAYROLL!D307,ADJ!A$1:A$500,0),MATCH(PAYROLL!BJ$2,ADJ!$2:$2,0)),0)</f>
        <v/>
      </c>
      <c r="BK307">
        <f>SUM(BF307:BJ307)</f>
        <v/>
      </c>
      <c r="BL307">
        <f>IFERROR(INDEX(ADJ!$A$1:$BZ$1000,MATCH(PAYROLL!D307,ADJ!A$1:A$500,0),MATCH(PAYROLL!BL$2,ADJ!$2:$2,0)),0)</f>
        <v/>
      </c>
      <c r="BM307">
        <f>IFERROR(INDEX(ADJ!$A$1:$BZ$1000,MATCH(PAYROLL!D307,ADJ!A$1:A$500,0),MATCH(PAYROLL!BM$2,ADJ!$2:$2,0)),0)</f>
        <v/>
      </c>
      <c r="BN307">
        <f>IFERROR(INDEX(ADJ!$A$1:$BZ$1000,MATCH(PAYROLL!D307,ADJ!A$1:A$500,0),MATCH(PAYROLL!BN$2,ADJ!$2:$2,0)),0)</f>
        <v/>
      </c>
      <c r="BO307">
        <f>IFERROR(INDEX(ADJ!$A$1:$BZ$1000,MATCH(PAYROLL!D307,ADJ!A$1:A$500,0),MATCH(PAYROLL!BO$2,ADJ!$2:$2,0)),0)</f>
        <v/>
      </c>
      <c r="BP307">
        <f>SUM(AM307,AV307,BE307,BK307,BL307:BO307)</f>
        <v/>
      </c>
      <c r="BQ307">
        <f>BO307</f>
        <v/>
      </c>
      <c r="BR307">
        <f>IFERROR(ROUND(IF(LEFT(INDEX(PIS!O$1:O$500,MATCH(D307,PIS!C$1:C$500)),1)="D",T307/8*(BD307*0.3),IF(LEFT(INDEX(PIS!O$1:O$500,MATCH(D307,PIS!C$1:C$500)),1)="H",T307*($BD307*0.3),T307/$AD307/8*($BD307*0.3))),0),0)</f>
        <v/>
      </c>
      <c r="BS307">
        <f>IF(AP307&lt;1,0,MIN(AP307,730000))</f>
        <v/>
      </c>
      <c r="BT307">
        <f>IFERROR(ROUND((BE307-SUM(AW307:BC307)*T307/AD307/8),0)-BR307,0)</f>
        <v/>
      </c>
      <c r="BU307">
        <f>AO307</f>
        <v/>
      </c>
      <c r="BV307">
        <f>SUM(BQ307:BU307)</f>
        <v/>
      </c>
      <c r="BW307">
        <f>BP307-BV307</f>
        <v/>
      </c>
      <c r="BX307">
        <f>IFERROR(IF(RIGHT(INDEX(PIS!O$1:O$500,MATCH(D307,PIS!C$1:C$500)),5)="Gross",MIN(U307+V307,VLOOKUP("R700",TSC!B:C,2,0)*VLOOKUP("R101",TSC!B:C,2,0))*VLOOKUP("R701",TSC!B:C,2,0)%,0),0)</f>
        <v/>
      </c>
      <c r="BY307">
        <f>IFERROR(IF(RIGHT(INDEX(PIS!O$1:O$500,MATCH(D307,PIS!C$1:C$500)),5)="Gross",MIN(U307+V307,VLOOKUP("R700",TSC!B:C,2,0)*VLOOKUP("R101",TSC!B:C,2,0))*VLOOKUP("T704",TSC!B:C,2,0)%,0),0)</f>
        <v/>
      </c>
      <c r="BZ307">
        <f>IFERROR(IF(RIGHT(INDEX(PIS!O$1:O$500,MATCH(D307,PIS!C$1:C$500)),5)="Gross",MIN(U307+V307,VLOOKUP("R700",TSC!B:C,2,0)*VLOOKUP("1",TSC!F:G,2,0))*VLOOKUP("T705",TSC!B:C,2,0)%,0),0)</f>
        <v/>
      </c>
      <c r="CA307">
        <f>IFERROR(INDEX(ADJ!$A$1:$BZ$1000,MATCH(PAYROLL!D307,ADJ!A$1:A$500,0),MATCH(PAYROLL!CA$2,ADJ!$2:$2,0)),0)</f>
        <v/>
      </c>
      <c r="CB307">
        <f>IFERROR(INDEX(ADJ!$A$1:$BZ$1000,MATCH(PAYROLL!D307,ADJ!A$1:A$500,0),MATCH(PAYROLL!CB$2,ADJ!$2:$2,0)),0)</f>
        <v/>
      </c>
      <c r="CC307">
        <f>SUM(BX307:CB307)</f>
        <v/>
      </c>
      <c r="CD307">
        <f>IFERROR(INDEX(PIS!$A$1:$BZ$1000,MATCH(PAYROLL!D307,PIS!C$1:C$500,0),MATCH(PAYROLL!CD$1,PIS!$1:$1,0)),0)</f>
        <v/>
      </c>
      <c r="CE307">
        <f>IFERROR(IF(OR(INDEX(PIS!P$1:P$500,MATCH(D307,PIS!C$1:C$500,0))="LT2",INDEX(PIS!P$1:P$500,MATCH(D307,PIS!C$1:C$500,0))="P10"),0,SUM(CC307,CD307*VLOOKUP("R601",TSC!B:C,2,0),VLOOKUP("R602",TSC!B:C,2,0))),0)</f>
        <v/>
      </c>
      <c r="CF307">
        <f>MAX(BW307-CE307,0)</f>
        <v/>
      </c>
      <c r="CG307">
        <f>IFERROR(IF(OR(RIGHT(INDEX(PIS!P$1:P$500,MATCH(D307,PIS!C$1:C$500)),5)="P10",RIGHT(INDEX(PIS!P$1:P$500,MATCH(D307,PIS!C$1:C$500)),5)="CK"),0,IF(CF307&lt;=5000000,CF307*5%,IF(CF307&lt;=10000000,CF307*10%-250000,IF(CF307&lt;=18000000,CF307*15%-750000,IF(CF307&lt;=32000000,CF307*20%-1650000,IF(CF307&lt;=52000000,CF307*25%-3250000,IF(CF307&lt;=80000000,BH307*30%-5850000,CF307*35%-9850000))))))),0)</f>
        <v/>
      </c>
      <c r="CH307">
        <f>IFERROR(IF(OR(INDEX(PIS!P$1:P$500,MATCH(D307,PIS!C$1:C$500))="LT",INDEX(PIS!P$1:P$500,MATCH(D307,PIS!C$1:C$500))="CK"),0,IF(CF307&lt;2000000,0,CF307*10%)),0)</f>
        <v/>
      </c>
      <c r="CI307">
        <f>IFERROR(INDEX(ADJ!$A$1:$BZ$1000,MATCH(PAYROLL!D307,ADJ!A$1:A$500,0),MATCH(PAYROLL!CI$2,ADJ!$2:$2,0)),0)</f>
        <v/>
      </c>
      <c r="CJ307">
        <f>IFERROR(INDEX(ADJ!$A$1:$BZ$1000,MATCH(PAYROLL!D307,ADJ!A$1:A$500,0),MATCH(PAYROLL!CJ$2,ADJ!$2:$2,0)),0)</f>
        <v/>
      </c>
      <c r="CK307">
        <f>IFERROR(INDEX(ADJ!$A$1:$BZ$1000,MATCH(PAYROLL!D307,ADJ!A$1:A$500,0),MATCH(PAYROLL!CK$2,ADJ!$2:$2,0)),0)</f>
        <v/>
      </c>
      <c r="CL307">
        <f>SUM(CG307:CK307)</f>
        <v/>
      </c>
      <c r="CM307">
        <f>ROUND(SUM(CH307:CK307),0)</f>
        <v/>
      </c>
      <c r="CN307">
        <f>IFERROR(INDEX(CSDA!D$1:D$500,MATCH($CN$2,CSDA!C$1:C$500,0))*INDEX(PIS!V$1:V$500,MATCH(D307,PIS!C$1:C$500))+INDEX(ADJ!$A$1:$BZ$1000,MATCH(PAYROLL!D307,ADJ!A$1:A$500,0),MATCH(PAYROLL!CN$2,ADJ!$2:$2,0)),0)</f>
        <v/>
      </c>
      <c r="CO307">
        <f>IFERROR(INDEX(ADJ!$A$1:$BZ$1000,MATCH(PAYROLL!D307,ADJ!A$1:A$500,0),MATCH(PAYROLL!CO$2,ADJ!$2:$2,0)),0)</f>
        <v/>
      </c>
      <c r="CP307">
        <f>IFERROR(INDEX(ADJ!$A$1:$BZ$1000,MATCH(PAYROLL!D307,ADJ!A$1:A$500,0),MATCH(PAYROLL!CP$2,ADJ!$2:$2,0)),0)</f>
        <v/>
      </c>
      <c r="CQ307">
        <f>BP307-CL307-CI307-CM307-CN307-CO307-CP307-CC307</f>
        <v/>
      </c>
      <c r="CR307">
        <f>IFERROR(IF(RIGHT(INDEX(PIS!O$1:O$500,MATCH(D307,PIS!C$1:C$500,0)),5)="Gross",MIN(U307+V307,VLOOKUP("R700",TSC!B:C,2,0)*VLOOKUP("R101",TSC!B:C,2,0))*(VLOOKUP("T711",TSC!B:C,2,0)+VLOOKUP("T712",TSC!B:C,2,0))%,MIN(T307+V307,VLOOKUP("R700",TSC!B:C,2,0)*VLOOKUP("R101",TSC!B:C,2,0))*(VLOOKUP("T711",TSC!B:C,2,0)+VLOOKUP("T712",TSC!B:C,2,0)+VLOOKUP("R701",TSC!B:C,2,0))%),0)</f>
        <v/>
      </c>
      <c r="CS307">
        <f>IFERROR(IF(RIGHT(INDEX(PIS!O$1:O$500,MATCH(D307,PIS!C$1:C$500,0)),5)="Gross",MIN(U307+V307,VLOOKUP("R700",TSC!B:C,2,0)*VLOOKUP("R101",TSC!B:C,2,0))*(VLOOKUP("T714",TSC!B:C,2,0))%,MIN(T307+V307,VLOOKUP("R700",TSC!B:C,2,0)*VLOOKUP("R101",TSC!B:C,2,0))*(VLOOKUP("T704",TSC!B:C,2,0)+VLOOKUP("T714",TSC!B:C,2,0))%),0)</f>
        <v/>
      </c>
      <c r="CT307">
        <f>IFERROR(IF(RIGHT(INDEX(PIS!O$1:O$500,MATCH(D307,PIS!C$1:C$500,0)),5)="Gross",MIN(U307+V307,VLOOKUP("R700",TSC!B:C,2,0)*VLOOKUP("R101",TSC!B:C,2,0))*VLOOKUP("T705",TSC!B:C,2,0)%,MIN(T307+V307,VLOOKUP("R700",TSC!B:C,2,0)*VLOOKUP("R101",TSC!B:C,2,0))*VLOOKUP("T705",TSC!B:C,2,0)%),0)</f>
        <v/>
      </c>
      <c r="CU307">
        <f>IFERROR(IF(RIGHT(INDEX(PIS!O$1:O$500,MATCH(D307,PIS!C$1:C$500,0)),5)="Gross",MIN(U307+V307,VLOOKUP("R700",TSC!B:C,2,0)*VLOOKUP("R101",TSC!B:C,2,0))*(VLOOKUP("T713",TSC!B:C,2,0))%,MIN(T307+V307,VLOOKUP("R700",TSC!B:C,2,0)*VLOOKUP("R101",TSC!B:C,2,0))*(VLOOKUP("T713",TSC!B:C,2,0))%),0)</f>
        <v/>
      </c>
      <c r="CV307">
        <f>IFERROR(INDEX(ADJ!$A$1:$BZ$1000,MATCH(PAYROLL!D307,ADJ!A$1:A$500,0),MATCH(PAYROLL!CV$2,ADJ!$2:$2,0)),0)</f>
        <v/>
      </c>
      <c r="CW307">
        <f>IFERROR(INDEX(ADJ!$A$1:$BZ$1000,MATCH(PAYROLL!D307,ADJ!A$1:A$500,0),MATCH(PAYROLL!CW$2,ADJ!$2:$2,0)),0)</f>
        <v/>
      </c>
      <c r="CX307">
        <f>SUM(CR307:CW307)</f>
        <v/>
      </c>
      <c r="CY307">
        <f>ROUND(IF(CR307&gt;0,T307+V307*VLOOKUP("R202",TSC!$B$1:$C$500,2,0),0),0)</f>
        <v/>
      </c>
      <c r="CZ307">
        <f>IFERROR(INDEX(CSDA!D$1:D$500,MATCH($CZ$2,CSDA!C$1:C$500,0)),0)</f>
        <v/>
      </c>
      <c r="DA307">
        <f>ROUND(T307*0.7%,0)</f>
        <v/>
      </c>
      <c r="DB307">
        <f>ROUND(T307/12,0)</f>
        <v/>
      </c>
      <c r="DC307">
        <f ref="DC307" t="array">IFERROR(INDEX(CSDA!D$1:D$500,MATCH("Trích giữ"&amp;PAYROLL!DC$2,CSDA!A$1:A$500&amp;CSDA!C$1:C$500,0)),0)</f>
        <v/>
      </c>
      <c r="DD307">
        <f ref="DD307" t="array">IFERROR(INDEX(CSDA!D$1:D$500,MATCH("Trích giữ"&amp;PAYROLL!DD$2,CSDA!A$1:A$500&amp;CSDA!C$1:C$500,0)),0)</f>
        <v/>
      </c>
      <c r="DE307">
        <f ref="DE307" t="array">IFERROR(INDEX(CSDA!D$1:D$500,MATCH("Trích giữ"&amp;PAYROLL!DE$2,CSDA!A$1:A$500&amp;CSDA!C$1:C$500,0)),0)</f>
        <v/>
      </c>
      <c r="DF307">
        <f>IFERROR(INDEX(CSDA!D$1:D$500,MATCH(PAYROLL!DF$2,CSDA!C$1:C$500,0)),0)</f>
        <v/>
      </c>
      <c r="DG307">
        <f ref="DG307" t="array">IFERROR(INDEX(CSDA!D$1:D$500,MATCH("Trích giữ"&amp;PAYROLL!DG$2,CSDA!A$1:A$500&amp;CSDA!C$1:C$500,0)),0)</f>
        <v/>
      </c>
      <c r="DH307">
        <f>ROUND(T307/26,0)</f>
        <v/>
      </c>
      <c r="DI307">
        <f ref="DI307" t="array">IFERROR(INDEX(CSDA!D$1:D$500,MATCH("Trích giữ"&amp;PAYROLL!DI$2,CSDA!A$1:A$500&amp;CSDA!C$1:C$500,0)),0)</f>
        <v/>
      </c>
      <c r="DJ307">
        <f>IF(U307=0,T307*21.5%-BL307,0)</f>
        <v/>
      </c>
      <c r="DK307">
        <f ref="DK307" t="array">IFERROR(INDEX(CSDA!D$1:D$500,MATCH("Trích giữ"&amp;PAYROLL!DK$2,CSDA!A$1:A$500&amp;CSDA!C$1:C$500,0)),0)</f>
        <v/>
      </c>
      <c r="DL307">
        <f>IFERROR(INDEX(CSDA!D$1:D$500,MATCH(PAYROLL!DL$2,CSDA!C$1:C$500,0))/12,0)</f>
        <v/>
      </c>
      <c r="DM307">
        <f>SUM(DB307:DL307)</f>
        <v/>
      </c>
      <c r="DN307">
        <f>IFERROR(INDEX(ADJ!$A$1:$BZ$1000,MATCH(PAYROLL!D307,ADJ!A$1:A$500,0),MATCH(PAYROLL!DN$2,ADJ!$2:$2,0)),0)</f>
        <v/>
      </c>
      <c r="DO307">
        <f>IFERROR(SUM(BP307,DM307:DN307,CX307:DA307)-DT307,0)</f>
        <v/>
      </c>
      <c r="DP307">
        <f ref="DP307" t="array">SUM(BW307*IFERROR(INDEX(CSDA!D$1:D$500,MATCH(BW$2,CSDA!C$1:C$500,0)),0)%,CX307*IFERROR(INDEX(CSDA!D$1:D$500,MATCH(CX$2,CSDA!C$1:C$500,0)),0)%,DA307*IFERROR(INDEX(CSDA!D$1:D$500,MATCH(DA$2,CSDA!C$1:C$500,0)),0)%,DB307*IFERROR(INDEX(CSDA!D$1:D$500,MATCH(DB$2,CSDA!C$1:C$500,0)),0)%,DF307*IFERROR(INDEX(CSDA!D$1:D$500,MATCH("Phí dịch vụ"&amp;PAYROLL!DF$2,CSDA!A$1:A$500&amp;CSDA!C$1:C$500,0)),0)%,DC307*IFERROR(INDEX(CSDA!D$1:D$500,MATCH("Phí dịch vụ"&amp;PAYROLL!DC$2,CSDA!A$1:A$500&amp;CSDA!C$1:C$500,0)),0)%,DH307*IFERROR(INDEX(CSDA!D$1:D$500,MATCH("Phí dịch vụ"&amp;PAYROLL!DH$2,CSDA!A$1:A$500&amp;CSDA!C$1:C$500,0)),0)%,DJ307*IFERROR(INDEX(CSDA!D$1:D$500,MATCH("Phí dịch vụ"&amp;PAYROLL!DJ$2,CSDA!A$1:A$500&amp;CSDA!C$1:C$500,0)),0)%,BN307*IFERROR(INDEX(CSDA!D$1:D$500,MATCH(BN$2,CSDA!C$1:C$500,0)),0)%)-BN307*7%</f>
        <v/>
      </c>
      <c r="DQ307">
        <f>IFERROR(INDEX(ADJ!$A$1:$BZ$1000,MATCH(PAYROLL!D307,ADJ!A$1:A$500,0),MATCH(PAYROLL!DQ$2,ADJ!$2:$2,0)),0)</f>
        <v/>
      </c>
      <c r="DR307">
        <f>IFERROR(INDEX(ADJ!$A$1:$BZ$1000,MATCH(PAYROLL!D307,ADJ!A$1:A$500,0),MATCH(PAYROLL!DR$2,ADJ!$2:$2,0)),0)</f>
        <v/>
      </c>
      <c r="DS307">
        <f>SUM(DP307:DR307)</f>
        <v/>
      </c>
      <c r="DT307">
        <f>EK307</f>
        <v/>
      </c>
      <c r="DU307">
        <f>SUM(DO307:DR307)</f>
        <v/>
      </c>
      <c r="DV307">
        <f>ROUND(DU307*0.1,0)</f>
        <v/>
      </c>
      <c r="DW307">
        <f>DU307+DV307</f>
        <v/>
      </c>
      <c r="DZ307">
        <f>IFERROR(INDEX(ADJ!$A$1:$BZ$1000,MATCH(PAYROLL!$D307,ADJ!A$1:A$500,0),MATCH(PAYROLL!DZ$2,ADJ!$2:$2,0)),0)</f>
        <v/>
      </c>
      <c r="EA307">
        <f>IFERROR(INDEX(ADJ!$A$1:$BZ$1000,MATCH(PAYROLL!$D307,ADJ!A$1:A$500,0),MATCH(PAYROLL!EA$2,ADJ!$2:$2,0)),0)</f>
        <v/>
      </c>
      <c r="EB307">
        <f>IFERROR(INDEX(ADJ!$A$1:$BZ$1000,MATCH(PAYROLL!$D307,ADJ!A$1:A$500,0),MATCH(PAYROLL!EB$2,ADJ!$2:$2,0)),0)</f>
        <v/>
      </c>
      <c r="EC307">
        <f>IFERROR(INDEX(ADJ!$A$1:$BZ$1000,MATCH(PAYROLL!$D307,ADJ!A$1:A$500,0),MATCH(PAYROLL!EC$2,ADJ!$2:$2,0)),0)</f>
        <v/>
      </c>
      <c r="ED307">
        <f>IFERROR(INDEX(ADJ!$A$1:$BZ$1000,MATCH(PAYROLL!$D307,ADJ!A$1:A$500,0),MATCH(PAYROLL!ED$2,ADJ!$2:$2,0)),0)</f>
        <v/>
      </c>
      <c r="EE307">
        <f>IFERROR(INDEX(ADJ!$A$1:$BZ$1000,MATCH(PAYROLL!$D307,ADJ!A$1:A$500,0),MATCH(PAYROLL!EE$2,ADJ!$2:$2,0)),0)</f>
        <v/>
      </c>
      <c r="EF307">
        <f>IFERROR(INDEX(ADJ!$A$1:$BZ$1000,MATCH(PAYROLL!$D307,ADJ!A$1:A$500,0),MATCH(PAYROLL!EF$2,ADJ!$2:$2,0)),0)</f>
        <v/>
      </c>
      <c r="EG307">
        <f>IFERROR(INDEX(ADJ!$A$1:$BZ$1000,MATCH(PAYROLL!$D307,ADJ!A$1:A$500,0),MATCH(PAYROLL!EG$2,ADJ!$2:$2,0)),0)</f>
        <v/>
      </c>
      <c r="EH307">
        <f>IFERROR(INDEX(ADJ!$A$1:$BZ$1000,MATCH(PAYROLL!$D307,ADJ!A$1:A$500,0),MATCH(PAYROLL!EH$2,ADJ!$2:$2,0)),0)</f>
        <v/>
      </c>
      <c r="EI307">
        <f>IFERROR(INDEX(ADJ!$A$1:$BZ$1000,MATCH(PAYROLL!D307,ADJ!A$1:A$500,0),MATCH(PAYROLL!EI$2,ADJ!$2:$2,0)),0)</f>
        <v/>
      </c>
      <c r="EJ307">
        <f>IFERROR(INDEX(ADJ!$A$1:$BZ$1000,MATCH(PAYROLL!$D307,ADJ!A$1:A$500,0),MATCH(PAYROLL!EJ$2,ADJ!$2:$2,0)),0)</f>
        <v/>
      </c>
      <c r="EK307">
        <f>SUM(DZ307:EJ307)</f>
        <v/>
      </c>
    </row>
    <row r="308">
      <c r="A308" t="n">
        <v>306</v>
      </c>
      <c r="B308" t="inlineStr">
        <is>
          <t>La Thị Thương</t>
        </is>
      </c>
      <c r="D308" t="inlineStr">
        <is>
          <t>158980-01</t>
        </is>
      </c>
      <c r="S308">
        <f>IFERROR(INDEX(PIS!$A$1:$BZ$1000,MATCH($D308,PIS!C$1:C$500,0),MATCH("Lương CB tháng trước",PIS!$1:$1,0)),0)</f>
        <v/>
      </c>
      <c r="T308">
        <f>IFERROR(INDEX(PIS!$A$1:$BZ$1000,MATCH($D308,PIS!C$1:C$500,0),MATCH("Lương CB hiện tại",PIS!$1:$1,0)),0)</f>
        <v/>
      </c>
      <c r="U308">
        <f>IFERROR(INDEX(PIS!$A$1:$BZ$1000,MATCH($D308,PIS!C$1:C$500,0),MATCH("Lương đóng BHBB",PIS!$1:$1,0)),0)</f>
        <v/>
      </c>
      <c r="V308">
        <f>IFERROR(INDEX(PIS!$A$1:$BZ$1000,MATCH($D308,PIS!C$1:C$500,0),MATCH(V$2,PIS!$2:$2,0)),0)</f>
        <v/>
      </c>
      <c r="W308">
        <f>IFERROR(INDEX(PIS!$A$1:$BZ$1000,MATCH($D308,PIS!C$1:C$500,0),MATCH(W$2,PIS!$2:$2,0)),0)</f>
        <v/>
      </c>
      <c r="X308">
        <f>IFERROR(INDEX(PIS!$A$1:$BZ$1000,MATCH($D308,PIS!C$1:C$500,0),MATCH(X$2,PIS!$2:$2,0)),0)</f>
        <v/>
      </c>
      <c r="Y308">
        <f>IFERROR(INDEX(PIS!$A$1:$BZ$1000,MATCH($D308,PIS!C$1:C$500,0),MATCH(Y$2,PIS!$2:$2,0)),0)</f>
        <v/>
      </c>
      <c r="Z308">
        <f>IFERROR(INDEX(PIS!$A$1:$BZ$1000,MATCH($D308,PIS!C$1:C$500,0),MATCH(Z$2,PIS!$2:$2,0)),0)</f>
        <v/>
      </c>
      <c r="AA308">
        <f>IFERROR(INDEX(PIS!$A$1:$BZ$1000,MATCH($D308,PIS!C$1:C$500,0),MATCH(AA$2,PIS!$2:$2,0)),0)</f>
        <v/>
      </c>
      <c r="AB308">
        <f>IFERROR(INDEX(PIS!$A$1:$BZ$1000,MATCH($D308,PIS!C$1:C$500,0),MATCH(AB$2,PIS!$2:$2,0)),0)</f>
        <v/>
      </c>
      <c r="AC308">
        <f>SUM(V308:AB308)</f>
        <v/>
      </c>
      <c r="AD308">
        <f>IFERROR(INDEX(TIMESHEET!$A$1:$AI$5000,MATCH($D308,TIMESHEET!A$1:A$500,0),MATCH("T100",TIMESHEET!$2:$2,0))-2,0)</f>
        <v/>
      </c>
      <c r="AE308">
        <f>IFERROR(INDEX(TIMESHEET!$A$1:$AI$5000,MATCH($D308,TIMESHEET!A$1:A$500,0),MATCH("T202",TIMESHEET!$2:$2,0)),0)</f>
        <v/>
      </c>
      <c r="AF308">
        <f>IFERROR(INDEX(TIMESHEET!$A$1:$AI$5000,MATCH($D308,TIMESHEET!A$1:A$500,0),MATCH("T302",TIMESHEET!$2:$2,0)),0)</f>
        <v/>
      </c>
      <c r="AG308">
        <f>IFERROR(INDEX(TIMESHEET!$A$1:$AI$5000,MATCH($D308,TIMESHEET!A$1:A$500,0),MATCH("T406",TIMESHEET!$2:$2,0)),0)</f>
        <v/>
      </c>
      <c r="AH308">
        <f>AE308+AG308</f>
        <v/>
      </c>
      <c r="AI308">
        <f>IFERROR(INDEX(TIMESHEET!$A$1:$AI$5000,MATCH($D308,TIMESHEET!A$1:A$500,0),MATCH("T701",TIMESHEET!$2:$2,0)),0)</f>
        <v/>
      </c>
      <c r="AJ308">
        <f>IFERROR(INDEX(TIMESHEET!$A$1:$AI$5000,MATCH($D308,TIMESHEET!B$1:B$500,0),MATCH("T320",TIMESHEET!$2:$2,0)),0)</f>
        <v/>
      </c>
      <c r="AK308">
        <f>IFERROR(IF(LEFT(INDEX(PIS!O$1:O$500,MATCH(D308,PIS!C$1:C$500)),1)="M",T308/AD308*SUM(AE308:AG308),T308*AD308),0)</f>
        <v/>
      </c>
      <c r="AL308">
        <f>IFERROR(INDEX(ADJ!$A$1:$BZ$1000,MATCH(PAYROLL!D308,ADJ!A$1:A$500,0),MATCH(PAYROLL!AL$2,ADJ!$2:$2,0)),0)</f>
        <v/>
      </c>
      <c r="AM308">
        <f>SUM(AK308:AL308)</f>
        <v/>
      </c>
      <c r="AN308">
        <f>IFERROR(ROUND(V308/$AD308*$AH308,0),0)</f>
        <v/>
      </c>
      <c r="AO308">
        <f>IFERROR(ROUND(W308/$AD308*$AH308,0),0)</f>
        <v/>
      </c>
      <c r="AP308">
        <f>IFERROR(ROUND(X308/$AD308*$AE308,0),0)</f>
        <v/>
      </c>
      <c r="AQ308">
        <f>IFERROR(ROUND(Y308/$AD308*$AH308,0),0)</f>
        <v/>
      </c>
      <c r="AR308">
        <f>IFERROR(ROUND(Z308/$AD308*$AH308,0),0)</f>
        <v/>
      </c>
      <c r="AS308">
        <f>IFERROR(ROUND(AA308/$AD308*$AH308,0),0)</f>
        <v/>
      </c>
      <c r="AT308">
        <f>IFERROR(IF((AE308+AF308+AG308)&gt;13,AB308,ROUND(AB308/AD308*AH308,0)),0)</f>
        <v/>
      </c>
      <c r="AU308">
        <f>IFERROR(INDEX(ADJ!$A$1:$BZ$1000,MATCH(PAYROLL!D308,ADJ!A$1:A$500,0),MATCH(PAYROLL!AU$2,ADJ!$2:$2,0)),0)</f>
        <v/>
      </c>
      <c r="AV308">
        <f>ROUND(SUM(AN308:AU308),0)</f>
        <v/>
      </c>
      <c r="AW308">
        <f>IFERROR(INDEX(TIMESHEET!$A$1:$AI$5000,MATCH(PAYROLL!D308,TIMESHEET!A$1:A$500,0),MATCH("T620",TIMESHEET!$2:$2,0)),0)</f>
        <v/>
      </c>
      <c r="AX308">
        <f>IFERROR(INDEX(TIMESHEET!$A$1:$AI$5000,MATCH(PAYROLL!D308,TIMESHEET!A$1:A$500,0),MATCH("T601",TIMESHEET!$2:$2,0)),0)</f>
        <v/>
      </c>
      <c r="AY308">
        <f>IFERROR(INDEX(TIMESHEET!$A$1:$AI$5000,MATCH(PAYROLL!D308,TIMESHEET!A$1:A$500,0),MATCH("T602",TIMESHEET!$2:$2,0)),0)</f>
        <v/>
      </c>
      <c r="AZ308">
        <f>IFERROR(INDEX(TIMESHEET!$A$1:$AI$5000,MATCH(PAYROLL!D308,TIMESHEET!A$1:A$500,0),MATCH("T603",TIMESHEET!$2:$2,0)),0)</f>
        <v/>
      </c>
      <c r="BA308">
        <f>IFERROR(INDEX(TIMESHEET!$A$1:$AI$5000,MATCH(PAYROLL!D308,TIMESHEET!A$1:A$500,0),MATCH("T611",TIMESHEET!$2:$2,0)),0)</f>
        <v/>
      </c>
      <c r="BB308">
        <f>IFERROR(INDEX(TIMESHEET!$A$1:$AI$5000,MATCH(PAYROLL!D308,TIMESHEET!A$1:A$500,0),MATCH("T612",TIMESHEET!$2:$2,0)),0)</f>
        <v/>
      </c>
      <c r="BC308">
        <f>IFERROR(INDEX(TIMESHEET!$A$1:$AI$5000,MATCH(PAYROLL!D308,TIMESHEET!A$1:A$500,0),MATCH("T613",TIMESHEET!$2:$2,0)),0)</f>
        <v/>
      </c>
      <c r="BD308">
        <f>IFERROR(INDEX(TIMESHEET!$A$1:$AI$5000,MATCH(PAYROLL!D308,TIMESHEET!A$1:A$500,0),MATCH("T500",TIMESHEET!$2:$2,0)),0)</f>
        <v/>
      </c>
      <c r="BE308">
        <f>IFERROR(IF(LEFT(INDEX(PIS!O$1:O$500,MATCH(D308,PIS!C$1:C$500)),1)="M",T308/AD308/8*(AW308+AX308*1.5+AY308*2+AZ308*3+BA308*2.1+BB308*2.7+BC308*3.9+BD308*0.3),T308/8*(AW308+AX308*1.5+AY308*2+AZ308*3+BA308*2.1+BB308*2.7+BC308*3.9+BD308*0.3)),0)</f>
        <v/>
      </c>
      <c r="BF308">
        <f>IFERROR(INDEX(ADJ!$A$1:$BZ$1000,MATCH(PAYROLL!$D308,ADJ!A$1:A$500,0),MATCH(PAYROLL!BF$2,ADJ!$2:$2,0)),0)</f>
        <v/>
      </c>
      <c r="BG308">
        <f>IFERROR(INDEX(ADJ!$A$1:$BZ$1000,MATCH(PAYROLL!D308,ADJ!A$1:A$500,0),MATCH(PAYROLL!BG$2,ADJ!$2:$2,0)),0)</f>
        <v/>
      </c>
      <c r="BH308">
        <f>IFERROR(INDEX(ADJ!$A$1:$BZ$1000,MATCH(PAYROLL!D308,ADJ!A$1:A$500,0),MATCH(PAYROLL!BH$2,ADJ!$2:$2,0)),0)</f>
        <v/>
      </c>
      <c r="BI308">
        <f>IFERROR(INDEX(ADJ!$A$1:$BZ$1000,MATCH(PAYROLL!D308,ADJ!A$1:A$500,0),MATCH(PAYROLL!BI$2,ADJ!$2:$2,0)),0)</f>
        <v/>
      </c>
      <c r="BJ308">
        <f>IFERROR(INDEX(ADJ!$A$1:$BZ$1000,MATCH(PAYROLL!D308,ADJ!A$1:A$500,0),MATCH(PAYROLL!BJ$2,ADJ!$2:$2,0)),0)</f>
        <v/>
      </c>
      <c r="BK308">
        <f>SUM(BF308:BJ308)</f>
        <v/>
      </c>
      <c r="BL308">
        <f>IFERROR(INDEX(ADJ!$A$1:$BZ$1000,MATCH(PAYROLL!D308,ADJ!A$1:A$500,0),MATCH(PAYROLL!BL$2,ADJ!$2:$2,0)),0)</f>
        <v/>
      </c>
      <c r="BM308">
        <f>IFERROR(INDEX(ADJ!$A$1:$BZ$1000,MATCH(PAYROLL!D308,ADJ!A$1:A$500,0),MATCH(PAYROLL!BM$2,ADJ!$2:$2,0)),0)</f>
        <v/>
      </c>
      <c r="BN308">
        <f>IFERROR(INDEX(ADJ!$A$1:$BZ$1000,MATCH(PAYROLL!D308,ADJ!A$1:A$500,0),MATCH(PAYROLL!BN$2,ADJ!$2:$2,0)),0)</f>
        <v/>
      </c>
      <c r="BO308">
        <f>IFERROR(INDEX(ADJ!$A$1:$BZ$1000,MATCH(PAYROLL!D308,ADJ!A$1:A$500,0),MATCH(PAYROLL!BO$2,ADJ!$2:$2,0)),0)</f>
        <v/>
      </c>
      <c r="BP308">
        <f>SUM(AM308,AV308,BE308,BK308,BL308:BO308)</f>
        <v/>
      </c>
      <c r="BQ308">
        <f>BO308</f>
        <v/>
      </c>
      <c r="BR308">
        <f>IFERROR(ROUND(IF(LEFT(INDEX(PIS!O$1:O$500,MATCH(D308,PIS!C$1:C$500)),1)="D",T308/8*(BD308*0.3),IF(LEFT(INDEX(PIS!O$1:O$500,MATCH(D308,PIS!C$1:C$500)),1)="H",T308*($BD308*0.3),T308/$AD308/8*($BD308*0.3))),0),0)</f>
        <v/>
      </c>
      <c r="BS308">
        <f>IF(AP308&lt;1,0,MIN(AP308,730000))</f>
        <v/>
      </c>
      <c r="BT308">
        <f>IFERROR(ROUND((BE308-SUM(AW308:BC308)*T308/AD308/8),0)-BR308,0)</f>
        <v/>
      </c>
      <c r="BU308">
        <f>AO308</f>
        <v/>
      </c>
      <c r="BV308">
        <f>SUM(BQ308:BU308)</f>
        <v/>
      </c>
      <c r="BW308">
        <f>BP308-BV308</f>
        <v/>
      </c>
      <c r="BX308">
        <f>IFERROR(IF(RIGHT(INDEX(PIS!O$1:O$500,MATCH(D308,PIS!C$1:C$500)),5)="Gross",MIN(U308+V308,VLOOKUP("R700",TSC!B:C,2,0)*VLOOKUP("R101",TSC!B:C,2,0))*VLOOKUP("R701",TSC!B:C,2,0)%,0),0)</f>
        <v/>
      </c>
      <c r="BY308">
        <f>IFERROR(IF(RIGHT(INDEX(PIS!O$1:O$500,MATCH(D308,PIS!C$1:C$500)),5)="Gross",MIN(U308+V308,VLOOKUP("R700",TSC!B:C,2,0)*VLOOKUP("R101",TSC!B:C,2,0))*VLOOKUP("T704",TSC!B:C,2,0)%,0),0)</f>
        <v/>
      </c>
      <c r="BZ308">
        <f>IFERROR(IF(RIGHT(INDEX(PIS!O$1:O$500,MATCH(D308,PIS!C$1:C$500)),5)="Gross",MIN(U308+V308,VLOOKUP("R700",TSC!B:C,2,0)*VLOOKUP("1",TSC!F:G,2,0))*VLOOKUP("T705",TSC!B:C,2,0)%,0),0)</f>
        <v/>
      </c>
      <c r="CA308">
        <f>IFERROR(INDEX(ADJ!$A$1:$BZ$1000,MATCH(PAYROLL!D308,ADJ!A$1:A$500,0),MATCH(PAYROLL!CA$2,ADJ!$2:$2,0)),0)</f>
        <v/>
      </c>
      <c r="CB308">
        <f>IFERROR(INDEX(ADJ!$A$1:$BZ$1000,MATCH(PAYROLL!D308,ADJ!A$1:A$500,0),MATCH(PAYROLL!CB$2,ADJ!$2:$2,0)),0)</f>
        <v/>
      </c>
      <c r="CC308">
        <f>SUM(BX308:CB308)</f>
        <v/>
      </c>
      <c r="CD308">
        <f>IFERROR(INDEX(PIS!$A$1:$BZ$1000,MATCH(PAYROLL!D308,PIS!C$1:C$500,0),MATCH(PAYROLL!CD$1,PIS!$1:$1,0)),0)</f>
        <v/>
      </c>
      <c r="CE308">
        <f>IFERROR(IF(OR(INDEX(PIS!P$1:P$500,MATCH(D308,PIS!C$1:C$500,0))="LT2",INDEX(PIS!P$1:P$500,MATCH(D308,PIS!C$1:C$500,0))="P10"),0,SUM(CC308,CD308*VLOOKUP("R601",TSC!B:C,2,0),VLOOKUP("R602",TSC!B:C,2,0))),0)</f>
        <v/>
      </c>
      <c r="CF308">
        <f>MAX(BW308-CE308,0)</f>
        <v/>
      </c>
      <c r="CG308">
        <f>IFERROR(IF(OR(RIGHT(INDEX(PIS!P$1:P$500,MATCH(D308,PIS!C$1:C$500)),5)="P10",RIGHT(INDEX(PIS!P$1:P$500,MATCH(D308,PIS!C$1:C$500)),5)="CK"),0,IF(CF308&lt;=5000000,CF308*5%,IF(CF308&lt;=10000000,CF308*10%-250000,IF(CF308&lt;=18000000,CF308*15%-750000,IF(CF308&lt;=32000000,CF308*20%-1650000,IF(CF308&lt;=52000000,CF308*25%-3250000,IF(CF308&lt;=80000000,BH308*30%-5850000,CF308*35%-9850000))))))),0)</f>
        <v/>
      </c>
      <c r="CH308">
        <f>IFERROR(IF(OR(INDEX(PIS!P$1:P$500,MATCH(D308,PIS!C$1:C$500))="LT",INDEX(PIS!P$1:P$500,MATCH(D308,PIS!C$1:C$500))="CK"),0,IF(CF308&lt;2000000,0,CF308*10%)),0)</f>
        <v/>
      </c>
      <c r="CI308">
        <f>IFERROR(INDEX(ADJ!$A$1:$BZ$1000,MATCH(PAYROLL!D308,ADJ!A$1:A$500,0),MATCH(PAYROLL!CI$2,ADJ!$2:$2,0)),0)</f>
        <v/>
      </c>
      <c r="CJ308">
        <f>IFERROR(INDEX(ADJ!$A$1:$BZ$1000,MATCH(PAYROLL!D308,ADJ!A$1:A$500,0),MATCH(PAYROLL!CJ$2,ADJ!$2:$2,0)),0)</f>
        <v/>
      </c>
      <c r="CK308">
        <f>IFERROR(INDEX(ADJ!$A$1:$BZ$1000,MATCH(PAYROLL!D308,ADJ!A$1:A$500,0),MATCH(PAYROLL!CK$2,ADJ!$2:$2,0)),0)</f>
        <v/>
      </c>
      <c r="CL308">
        <f>SUM(CG308:CK308)</f>
        <v/>
      </c>
      <c r="CM308">
        <f>ROUND(SUM(CH308:CK308),0)</f>
        <v/>
      </c>
      <c r="CN308">
        <f>IFERROR(INDEX(CSDA!D$1:D$500,MATCH($CN$2,CSDA!C$1:C$500,0))*INDEX(PIS!V$1:V$500,MATCH(D308,PIS!C$1:C$500))+INDEX(ADJ!$A$1:$BZ$1000,MATCH(PAYROLL!D308,ADJ!A$1:A$500,0),MATCH(PAYROLL!CN$2,ADJ!$2:$2,0)),0)</f>
        <v/>
      </c>
      <c r="CO308">
        <f>IFERROR(INDEX(ADJ!$A$1:$BZ$1000,MATCH(PAYROLL!D308,ADJ!A$1:A$500,0),MATCH(PAYROLL!CO$2,ADJ!$2:$2,0)),0)</f>
        <v/>
      </c>
      <c r="CP308">
        <f>IFERROR(INDEX(ADJ!$A$1:$BZ$1000,MATCH(PAYROLL!D308,ADJ!A$1:A$500,0),MATCH(PAYROLL!CP$2,ADJ!$2:$2,0)),0)</f>
        <v/>
      </c>
      <c r="CQ308">
        <f>BP308-CL308-CI308-CM308-CN308-CO308-CP308-CC308</f>
        <v/>
      </c>
      <c r="CR308">
        <f>IFERROR(IF(RIGHT(INDEX(PIS!O$1:O$500,MATCH(D308,PIS!C$1:C$500,0)),5)="Gross",MIN(U308+V308,VLOOKUP("R700",TSC!B:C,2,0)*VLOOKUP("R101",TSC!B:C,2,0))*(VLOOKUP("T711",TSC!B:C,2,0)+VLOOKUP("T712",TSC!B:C,2,0))%,MIN(T308+V308,VLOOKUP("R700",TSC!B:C,2,0)*VLOOKUP("R101",TSC!B:C,2,0))*(VLOOKUP("T711",TSC!B:C,2,0)+VLOOKUP("T712",TSC!B:C,2,0)+VLOOKUP("R701",TSC!B:C,2,0))%),0)</f>
        <v/>
      </c>
      <c r="CS308">
        <f>IFERROR(IF(RIGHT(INDEX(PIS!O$1:O$500,MATCH(D308,PIS!C$1:C$500,0)),5)="Gross",MIN(U308+V308,VLOOKUP("R700",TSC!B:C,2,0)*VLOOKUP("R101",TSC!B:C,2,0))*(VLOOKUP("T714",TSC!B:C,2,0))%,MIN(T308+V308,VLOOKUP("R700",TSC!B:C,2,0)*VLOOKUP("R101",TSC!B:C,2,0))*(VLOOKUP("T704",TSC!B:C,2,0)+VLOOKUP("T714",TSC!B:C,2,0))%),0)</f>
        <v/>
      </c>
      <c r="CT308">
        <f>IFERROR(IF(RIGHT(INDEX(PIS!O$1:O$500,MATCH(D308,PIS!C$1:C$500,0)),5)="Gross",MIN(U308+V308,VLOOKUP("R700",TSC!B:C,2,0)*VLOOKUP("R101",TSC!B:C,2,0))*VLOOKUP("T705",TSC!B:C,2,0)%,MIN(T308+V308,VLOOKUP("R700",TSC!B:C,2,0)*VLOOKUP("R101",TSC!B:C,2,0))*VLOOKUP("T705",TSC!B:C,2,0)%),0)</f>
        <v/>
      </c>
      <c r="CU308">
        <f>IFERROR(IF(RIGHT(INDEX(PIS!O$1:O$500,MATCH(D308,PIS!C$1:C$500,0)),5)="Gross",MIN(U308+V308,VLOOKUP("R700",TSC!B:C,2,0)*VLOOKUP("R101",TSC!B:C,2,0))*(VLOOKUP("T713",TSC!B:C,2,0))%,MIN(T308+V308,VLOOKUP("R700",TSC!B:C,2,0)*VLOOKUP("R101",TSC!B:C,2,0))*(VLOOKUP("T713",TSC!B:C,2,0))%),0)</f>
        <v/>
      </c>
      <c r="CV308">
        <f>IFERROR(INDEX(ADJ!$A$1:$BZ$1000,MATCH(PAYROLL!D308,ADJ!A$1:A$500,0),MATCH(PAYROLL!CV$2,ADJ!$2:$2,0)),0)</f>
        <v/>
      </c>
      <c r="CW308">
        <f>IFERROR(INDEX(ADJ!$A$1:$BZ$1000,MATCH(PAYROLL!D308,ADJ!A$1:A$500,0),MATCH(PAYROLL!CW$2,ADJ!$2:$2,0)),0)</f>
        <v/>
      </c>
      <c r="CX308">
        <f>SUM(CR308:CW308)</f>
        <v/>
      </c>
      <c r="CY308">
        <f>ROUND(IF(CR308&gt;0,T308+V308*VLOOKUP("R202",TSC!$B$1:$C$500,2,0),0),0)</f>
        <v/>
      </c>
      <c r="CZ308">
        <f>IFERROR(INDEX(CSDA!D$1:D$500,MATCH($CZ$2,CSDA!C$1:C$500,0)),0)</f>
        <v/>
      </c>
      <c r="DA308">
        <f>ROUND(T308*0.7%,0)</f>
        <v/>
      </c>
      <c r="DB308">
        <f>ROUND(T308/12,0)</f>
        <v/>
      </c>
      <c r="DC308">
        <f ref="DC308" t="array">IFERROR(INDEX(CSDA!D$1:D$500,MATCH("Trích giữ"&amp;PAYROLL!DC$2,CSDA!A$1:A$500&amp;CSDA!C$1:C$500,0)),0)</f>
        <v/>
      </c>
      <c r="DD308">
        <f ref="DD308" t="array">IFERROR(INDEX(CSDA!D$1:D$500,MATCH("Trích giữ"&amp;PAYROLL!DD$2,CSDA!A$1:A$500&amp;CSDA!C$1:C$500,0)),0)</f>
        <v/>
      </c>
      <c r="DE308">
        <f ref="DE308" t="array">IFERROR(INDEX(CSDA!D$1:D$500,MATCH("Trích giữ"&amp;PAYROLL!DE$2,CSDA!A$1:A$500&amp;CSDA!C$1:C$500,0)),0)</f>
        <v/>
      </c>
      <c r="DF308">
        <f>IFERROR(INDEX(CSDA!D$1:D$500,MATCH(PAYROLL!DF$2,CSDA!C$1:C$500,0)),0)</f>
        <v/>
      </c>
      <c r="DG308">
        <f ref="DG308" t="array">IFERROR(INDEX(CSDA!D$1:D$500,MATCH("Trích giữ"&amp;PAYROLL!DG$2,CSDA!A$1:A$500&amp;CSDA!C$1:C$500,0)),0)</f>
        <v/>
      </c>
      <c r="DH308">
        <f>ROUND(T308/26,0)</f>
        <v/>
      </c>
      <c r="DI308">
        <f ref="DI308" t="array">IFERROR(INDEX(CSDA!D$1:D$500,MATCH("Trích giữ"&amp;PAYROLL!DI$2,CSDA!A$1:A$500&amp;CSDA!C$1:C$500,0)),0)</f>
        <v/>
      </c>
      <c r="DJ308">
        <f>IF(U308=0,T308*21.5%-BL308,0)</f>
        <v/>
      </c>
      <c r="DK308">
        <f ref="DK308" t="array">IFERROR(INDEX(CSDA!D$1:D$500,MATCH("Trích giữ"&amp;PAYROLL!DK$2,CSDA!A$1:A$500&amp;CSDA!C$1:C$500,0)),0)</f>
        <v/>
      </c>
      <c r="DL308">
        <f>IFERROR(INDEX(CSDA!D$1:D$500,MATCH(PAYROLL!DL$2,CSDA!C$1:C$500,0))/12,0)</f>
        <v/>
      </c>
      <c r="DM308">
        <f>SUM(DB308:DL308)</f>
        <v/>
      </c>
      <c r="DN308">
        <f>IFERROR(INDEX(ADJ!$A$1:$BZ$1000,MATCH(PAYROLL!D308,ADJ!A$1:A$500,0),MATCH(PAYROLL!DN$2,ADJ!$2:$2,0)),0)</f>
        <v/>
      </c>
      <c r="DO308">
        <f>IFERROR(SUM(BP308,DM308:DN308,CX308:DA308)-DT308,0)</f>
        <v/>
      </c>
      <c r="DP308">
        <f ref="DP308" t="array">SUM(BW308*IFERROR(INDEX(CSDA!D$1:D$500,MATCH(BW$2,CSDA!C$1:C$500,0)),0)%,CX308*IFERROR(INDEX(CSDA!D$1:D$500,MATCH(CX$2,CSDA!C$1:C$500,0)),0)%,DA308*IFERROR(INDEX(CSDA!D$1:D$500,MATCH(DA$2,CSDA!C$1:C$500,0)),0)%,DB308*IFERROR(INDEX(CSDA!D$1:D$500,MATCH(DB$2,CSDA!C$1:C$500,0)),0)%,DF308*IFERROR(INDEX(CSDA!D$1:D$500,MATCH("Phí dịch vụ"&amp;PAYROLL!DF$2,CSDA!A$1:A$500&amp;CSDA!C$1:C$500,0)),0)%,DC308*IFERROR(INDEX(CSDA!D$1:D$500,MATCH("Phí dịch vụ"&amp;PAYROLL!DC$2,CSDA!A$1:A$500&amp;CSDA!C$1:C$500,0)),0)%,DH308*IFERROR(INDEX(CSDA!D$1:D$500,MATCH("Phí dịch vụ"&amp;PAYROLL!DH$2,CSDA!A$1:A$500&amp;CSDA!C$1:C$500,0)),0)%,DJ308*IFERROR(INDEX(CSDA!D$1:D$500,MATCH("Phí dịch vụ"&amp;PAYROLL!DJ$2,CSDA!A$1:A$500&amp;CSDA!C$1:C$500,0)),0)%,BN308*IFERROR(INDEX(CSDA!D$1:D$500,MATCH(BN$2,CSDA!C$1:C$500,0)),0)%)-BN308*7%</f>
        <v/>
      </c>
      <c r="DQ308">
        <f>IFERROR(INDEX(ADJ!$A$1:$BZ$1000,MATCH(PAYROLL!D308,ADJ!A$1:A$500,0),MATCH(PAYROLL!DQ$2,ADJ!$2:$2,0)),0)</f>
        <v/>
      </c>
      <c r="DR308">
        <f>IFERROR(INDEX(ADJ!$A$1:$BZ$1000,MATCH(PAYROLL!D308,ADJ!A$1:A$500,0),MATCH(PAYROLL!DR$2,ADJ!$2:$2,0)),0)</f>
        <v/>
      </c>
      <c r="DS308">
        <f>SUM(DP308:DR308)</f>
        <v/>
      </c>
      <c r="DT308">
        <f>EK308</f>
        <v/>
      </c>
      <c r="DU308">
        <f>SUM(DO308:DR308)</f>
        <v/>
      </c>
      <c r="DV308">
        <f>ROUND(DU308*0.1,0)</f>
        <v/>
      </c>
      <c r="DW308">
        <f>DU308+DV308</f>
        <v/>
      </c>
      <c r="DZ308">
        <f>IFERROR(INDEX(ADJ!$A$1:$BZ$1000,MATCH(PAYROLL!$D308,ADJ!A$1:A$500,0),MATCH(PAYROLL!DZ$2,ADJ!$2:$2,0)),0)</f>
        <v/>
      </c>
      <c r="EA308">
        <f>IFERROR(INDEX(ADJ!$A$1:$BZ$1000,MATCH(PAYROLL!$D308,ADJ!A$1:A$500,0),MATCH(PAYROLL!EA$2,ADJ!$2:$2,0)),0)</f>
        <v/>
      </c>
      <c r="EB308">
        <f>IFERROR(INDEX(ADJ!$A$1:$BZ$1000,MATCH(PAYROLL!$D308,ADJ!A$1:A$500,0),MATCH(PAYROLL!EB$2,ADJ!$2:$2,0)),0)</f>
        <v/>
      </c>
      <c r="EC308">
        <f>IFERROR(INDEX(ADJ!$A$1:$BZ$1000,MATCH(PAYROLL!$D308,ADJ!A$1:A$500,0),MATCH(PAYROLL!EC$2,ADJ!$2:$2,0)),0)</f>
        <v/>
      </c>
      <c r="ED308">
        <f>IFERROR(INDEX(ADJ!$A$1:$BZ$1000,MATCH(PAYROLL!$D308,ADJ!A$1:A$500,0),MATCH(PAYROLL!ED$2,ADJ!$2:$2,0)),0)</f>
        <v/>
      </c>
      <c r="EE308">
        <f>IFERROR(INDEX(ADJ!$A$1:$BZ$1000,MATCH(PAYROLL!$D308,ADJ!A$1:A$500,0),MATCH(PAYROLL!EE$2,ADJ!$2:$2,0)),0)</f>
        <v/>
      </c>
      <c r="EF308">
        <f>IFERROR(INDEX(ADJ!$A$1:$BZ$1000,MATCH(PAYROLL!$D308,ADJ!A$1:A$500,0),MATCH(PAYROLL!EF$2,ADJ!$2:$2,0)),0)</f>
        <v/>
      </c>
      <c r="EG308">
        <f>IFERROR(INDEX(ADJ!$A$1:$BZ$1000,MATCH(PAYROLL!$D308,ADJ!A$1:A$500,0),MATCH(PAYROLL!EG$2,ADJ!$2:$2,0)),0)</f>
        <v/>
      </c>
      <c r="EH308">
        <f>IFERROR(INDEX(ADJ!$A$1:$BZ$1000,MATCH(PAYROLL!$D308,ADJ!A$1:A$500,0),MATCH(PAYROLL!EH$2,ADJ!$2:$2,0)),0)</f>
        <v/>
      </c>
      <c r="EI308">
        <f>IFERROR(INDEX(ADJ!$A$1:$BZ$1000,MATCH(PAYROLL!D308,ADJ!A$1:A$500,0),MATCH(PAYROLL!EI$2,ADJ!$2:$2,0)),0)</f>
        <v/>
      </c>
      <c r="EJ308">
        <f>IFERROR(INDEX(ADJ!$A$1:$BZ$1000,MATCH(PAYROLL!$D308,ADJ!A$1:A$500,0),MATCH(PAYROLL!EJ$2,ADJ!$2:$2,0)),0)</f>
        <v/>
      </c>
      <c r="EK308">
        <f>SUM(DZ308:EJ308)</f>
        <v/>
      </c>
    </row>
    <row r="309">
      <c r="A309" t="n">
        <v>307</v>
      </c>
      <c r="B309" t="inlineStr">
        <is>
          <t>Lang Văn Trường</t>
        </is>
      </c>
      <c r="D309" t="inlineStr">
        <is>
          <t>158839-01</t>
        </is>
      </c>
      <c r="S309">
        <f>IFERROR(INDEX(PIS!$A$1:$BZ$1000,MATCH($D309,PIS!C$1:C$500,0),MATCH("Lương CB tháng trước",PIS!$1:$1,0)),0)</f>
        <v/>
      </c>
      <c r="T309">
        <f>IFERROR(INDEX(PIS!$A$1:$BZ$1000,MATCH($D309,PIS!C$1:C$500,0),MATCH("Lương CB hiện tại",PIS!$1:$1,0)),0)</f>
        <v/>
      </c>
      <c r="U309">
        <f>IFERROR(INDEX(PIS!$A$1:$BZ$1000,MATCH($D309,PIS!C$1:C$500,0),MATCH("Lương đóng BHBB",PIS!$1:$1,0)),0)</f>
        <v/>
      </c>
      <c r="V309">
        <f>IFERROR(INDEX(PIS!$A$1:$BZ$1000,MATCH($D309,PIS!C$1:C$500,0),MATCH(V$2,PIS!$2:$2,0)),0)</f>
        <v/>
      </c>
      <c r="W309">
        <f>IFERROR(INDEX(PIS!$A$1:$BZ$1000,MATCH($D309,PIS!C$1:C$500,0),MATCH(W$2,PIS!$2:$2,0)),0)</f>
        <v/>
      </c>
      <c r="X309">
        <f>IFERROR(INDEX(PIS!$A$1:$BZ$1000,MATCH($D309,PIS!C$1:C$500,0),MATCH(X$2,PIS!$2:$2,0)),0)</f>
        <v/>
      </c>
      <c r="Y309">
        <f>IFERROR(INDEX(PIS!$A$1:$BZ$1000,MATCH($D309,PIS!C$1:C$500,0),MATCH(Y$2,PIS!$2:$2,0)),0)</f>
        <v/>
      </c>
      <c r="Z309">
        <f>IFERROR(INDEX(PIS!$A$1:$BZ$1000,MATCH($D309,PIS!C$1:C$500,0),MATCH(Z$2,PIS!$2:$2,0)),0)</f>
        <v/>
      </c>
      <c r="AA309">
        <f>IFERROR(INDEX(PIS!$A$1:$BZ$1000,MATCH($D309,PIS!C$1:C$500,0),MATCH(AA$2,PIS!$2:$2,0)),0)</f>
        <v/>
      </c>
      <c r="AB309">
        <f>IFERROR(INDEX(PIS!$A$1:$BZ$1000,MATCH($D309,PIS!C$1:C$500,0),MATCH(AB$2,PIS!$2:$2,0)),0)</f>
        <v/>
      </c>
      <c r="AC309">
        <f>SUM(V309:AB309)</f>
        <v/>
      </c>
      <c r="AD309">
        <f>IFERROR(INDEX(TIMESHEET!$A$1:$AI$5000,MATCH($D309,TIMESHEET!A$1:A$500,0),MATCH("T100",TIMESHEET!$2:$2,0))-2,0)</f>
        <v/>
      </c>
      <c r="AE309">
        <f>IFERROR(INDEX(TIMESHEET!$A$1:$AI$5000,MATCH($D309,TIMESHEET!A$1:A$500,0),MATCH("T202",TIMESHEET!$2:$2,0)),0)</f>
        <v/>
      </c>
      <c r="AF309">
        <f>IFERROR(INDEX(TIMESHEET!$A$1:$AI$5000,MATCH($D309,TIMESHEET!A$1:A$500,0),MATCH("T302",TIMESHEET!$2:$2,0)),0)</f>
        <v/>
      </c>
      <c r="AG309">
        <f>IFERROR(INDEX(TIMESHEET!$A$1:$AI$5000,MATCH($D309,TIMESHEET!A$1:A$500,0),MATCH("T406",TIMESHEET!$2:$2,0)),0)</f>
        <v/>
      </c>
      <c r="AH309">
        <f>AE309+AG309</f>
        <v/>
      </c>
      <c r="AI309">
        <f>IFERROR(INDEX(TIMESHEET!$A$1:$AI$5000,MATCH($D309,TIMESHEET!A$1:A$500,0),MATCH("T701",TIMESHEET!$2:$2,0)),0)</f>
        <v/>
      </c>
      <c r="AJ309">
        <f>IFERROR(INDEX(TIMESHEET!$A$1:$AI$5000,MATCH($D309,TIMESHEET!B$1:B$500,0),MATCH("T320",TIMESHEET!$2:$2,0)),0)</f>
        <v/>
      </c>
      <c r="AK309">
        <f>IFERROR(IF(LEFT(INDEX(PIS!O$1:O$500,MATCH(D309,PIS!C$1:C$500)),1)="M",T309/AD309*SUM(AE309:AG309),T309*AD309),0)</f>
        <v/>
      </c>
      <c r="AL309">
        <f>IFERROR(INDEX(ADJ!$A$1:$BZ$1000,MATCH(PAYROLL!D309,ADJ!A$1:A$500,0),MATCH(PAYROLL!AL$2,ADJ!$2:$2,0)),0)</f>
        <v/>
      </c>
      <c r="AM309">
        <f>SUM(AK309:AL309)</f>
        <v/>
      </c>
      <c r="AN309">
        <f>IFERROR(ROUND(V309/$AD309*$AH309,0),0)</f>
        <v/>
      </c>
      <c r="AO309">
        <f>IFERROR(ROUND(W309/$AD309*$AH309,0),0)</f>
        <v/>
      </c>
      <c r="AP309">
        <f>IFERROR(ROUND(X309/$AD309*$AE309,0),0)</f>
        <v/>
      </c>
      <c r="AQ309">
        <f>IFERROR(ROUND(Y309/$AD309*$AH309,0),0)</f>
        <v/>
      </c>
      <c r="AR309">
        <f>IFERROR(ROUND(Z309/$AD309*$AH309,0),0)</f>
        <v/>
      </c>
      <c r="AS309">
        <f>IFERROR(ROUND(AA309/$AD309*$AH309,0),0)</f>
        <v/>
      </c>
      <c r="AT309">
        <f>IFERROR(IF((AE309+AF309+AG309)&gt;13,AB309,ROUND(AB309/AD309*AH309,0)),0)</f>
        <v/>
      </c>
      <c r="AU309">
        <f>IFERROR(INDEX(ADJ!$A$1:$BZ$1000,MATCH(PAYROLL!D309,ADJ!A$1:A$500,0),MATCH(PAYROLL!AU$2,ADJ!$2:$2,0)),0)</f>
        <v/>
      </c>
      <c r="AV309">
        <f>ROUND(SUM(AN309:AU309),0)</f>
        <v/>
      </c>
      <c r="AW309">
        <f>IFERROR(INDEX(TIMESHEET!$A$1:$AI$5000,MATCH(PAYROLL!D309,TIMESHEET!A$1:A$500,0),MATCH("T620",TIMESHEET!$2:$2,0)),0)</f>
        <v/>
      </c>
      <c r="AX309">
        <f>IFERROR(INDEX(TIMESHEET!$A$1:$AI$5000,MATCH(PAYROLL!D309,TIMESHEET!A$1:A$500,0),MATCH("T601",TIMESHEET!$2:$2,0)),0)</f>
        <v/>
      </c>
      <c r="AY309">
        <f>IFERROR(INDEX(TIMESHEET!$A$1:$AI$5000,MATCH(PAYROLL!D309,TIMESHEET!A$1:A$500,0),MATCH("T602",TIMESHEET!$2:$2,0)),0)</f>
        <v/>
      </c>
      <c r="AZ309">
        <f>IFERROR(INDEX(TIMESHEET!$A$1:$AI$5000,MATCH(PAYROLL!D309,TIMESHEET!A$1:A$500,0),MATCH("T603",TIMESHEET!$2:$2,0)),0)</f>
        <v/>
      </c>
      <c r="BA309">
        <f>IFERROR(INDEX(TIMESHEET!$A$1:$AI$5000,MATCH(PAYROLL!D309,TIMESHEET!A$1:A$500,0),MATCH("T611",TIMESHEET!$2:$2,0)),0)</f>
        <v/>
      </c>
      <c r="BB309">
        <f>IFERROR(INDEX(TIMESHEET!$A$1:$AI$5000,MATCH(PAYROLL!D309,TIMESHEET!A$1:A$500,0),MATCH("T612",TIMESHEET!$2:$2,0)),0)</f>
        <v/>
      </c>
      <c r="BC309">
        <f>IFERROR(INDEX(TIMESHEET!$A$1:$AI$5000,MATCH(PAYROLL!D309,TIMESHEET!A$1:A$500,0),MATCH("T613",TIMESHEET!$2:$2,0)),0)</f>
        <v/>
      </c>
      <c r="BD309">
        <f>IFERROR(INDEX(TIMESHEET!$A$1:$AI$5000,MATCH(PAYROLL!D309,TIMESHEET!A$1:A$500,0),MATCH("T500",TIMESHEET!$2:$2,0)),0)</f>
        <v/>
      </c>
      <c r="BE309">
        <f>IFERROR(IF(LEFT(INDEX(PIS!O$1:O$500,MATCH(D309,PIS!C$1:C$500)),1)="M",T309/AD309/8*(AW309+AX309*1.5+AY309*2+AZ309*3+BA309*2.1+BB309*2.7+BC309*3.9+BD309*0.3),T309/8*(AW309+AX309*1.5+AY309*2+AZ309*3+BA309*2.1+BB309*2.7+BC309*3.9+BD309*0.3)),0)</f>
        <v/>
      </c>
      <c r="BF309">
        <f>IFERROR(INDEX(ADJ!$A$1:$BZ$1000,MATCH(PAYROLL!$D309,ADJ!A$1:A$500,0),MATCH(PAYROLL!BF$2,ADJ!$2:$2,0)),0)</f>
        <v/>
      </c>
      <c r="BG309">
        <f>IFERROR(INDEX(ADJ!$A$1:$BZ$1000,MATCH(PAYROLL!D309,ADJ!A$1:A$500,0),MATCH(PAYROLL!BG$2,ADJ!$2:$2,0)),0)</f>
        <v/>
      </c>
      <c r="BH309">
        <f>IFERROR(INDEX(ADJ!$A$1:$BZ$1000,MATCH(PAYROLL!D309,ADJ!A$1:A$500,0),MATCH(PAYROLL!BH$2,ADJ!$2:$2,0)),0)</f>
        <v/>
      </c>
      <c r="BI309">
        <f>IFERROR(INDEX(ADJ!$A$1:$BZ$1000,MATCH(PAYROLL!D309,ADJ!A$1:A$500,0),MATCH(PAYROLL!BI$2,ADJ!$2:$2,0)),0)</f>
        <v/>
      </c>
      <c r="BJ309">
        <f>IFERROR(INDEX(ADJ!$A$1:$BZ$1000,MATCH(PAYROLL!D309,ADJ!A$1:A$500,0),MATCH(PAYROLL!BJ$2,ADJ!$2:$2,0)),0)</f>
        <v/>
      </c>
      <c r="BK309">
        <f>SUM(BF309:BJ309)</f>
        <v/>
      </c>
      <c r="BL309">
        <f>IFERROR(INDEX(ADJ!$A$1:$BZ$1000,MATCH(PAYROLL!D309,ADJ!A$1:A$500,0),MATCH(PAYROLL!BL$2,ADJ!$2:$2,0)),0)</f>
        <v/>
      </c>
      <c r="BM309">
        <f>IFERROR(INDEX(ADJ!$A$1:$BZ$1000,MATCH(PAYROLL!D309,ADJ!A$1:A$500,0),MATCH(PAYROLL!BM$2,ADJ!$2:$2,0)),0)</f>
        <v/>
      </c>
      <c r="BN309">
        <f>IFERROR(INDEX(ADJ!$A$1:$BZ$1000,MATCH(PAYROLL!D309,ADJ!A$1:A$500,0),MATCH(PAYROLL!BN$2,ADJ!$2:$2,0)),0)</f>
        <v/>
      </c>
      <c r="BO309">
        <f>IFERROR(INDEX(ADJ!$A$1:$BZ$1000,MATCH(PAYROLL!D309,ADJ!A$1:A$500,0),MATCH(PAYROLL!BO$2,ADJ!$2:$2,0)),0)</f>
        <v/>
      </c>
      <c r="BP309">
        <f>SUM(AM309,AV309,BE309,BK309,BL309:BO309)</f>
        <v/>
      </c>
      <c r="BQ309">
        <f>BO309</f>
        <v/>
      </c>
      <c r="BR309">
        <f>IFERROR(ROUND(IF(LEFT(INDEX(PIS!O$1:O$500,MATCH(D309,PIS!C$1:C$500)),1)="D",T309/8*(BD309*0.3),IF(LEFT(INDEX(PIS!O$1:O$500,MATCH(D309,PIS!C$1:C$500)),1)="H",T309*($BD309*0.3),T309/$AD309/8*($BD309*0.3))),0),0)</f>
        <v/>
      </c>
      <c r="BS309">
        <f>IF(AP309&lt;1,0,MIN(AP309,730000))</f>
        <v/>
      </c>
      <c r="BT309">
        <f>IFERROR(ROUND((BE309-SUM(AW309:BC309)*T309/AD309/8),0)-BR309,0)</f>
        <v/>
      </c>
      <c r="BU309">
        <f>AO309</f>
        <v/>
      </c>
      <c r="BV309">
        <f>SUM(BQ309:BU309)</f>
        <v/>
      </c>
      <c r="BW309">
        <f>BP309-BV309</f>
        <v/>
      </c>
      <c r="BX309">
        <f>IFERROR(IF(RIGHT(INDEX(PIS!O$1:O$500,MATCH(D309,PIS!C$1:C$500)),5)="Gross",MIN(U309+V309,VLOOKUP("R700",TSC!B:C,2,0)*VLOOKUP("R101",TSC!B:C,2,0))*VLOOKUP("R701",TSC!B:C,2,0)%,0),0)</f>
        <v/>
      </c>
      <c r="BY309">
        <f>IFERROR(IF(RIGHT(INDEX(PIS!O$1:O$500,MATCH(D309,PIS!C$1:C$500)),5)="Gross",MIN(U309+V309,VLOOKUP("R700",TSC!B:C,2,0)*VLOOKUP("R101",TSC!B:C,2,0))*VLOOKUP("T704",TSC!B:C,2,0)%,0),0)</f>
        <v/>
      </c>
      <c r="BZ309">
        <f>IFERROR(IF(RIGHT(INDEX(PIS!O$1:O$500,MATCH(D309,PIS!C$1:C$500)),5)="Gross",MIN(U309+V309,VLOOKUP("R700",TSC!B:C,2,0)*VLOOKUP("1",TSC!F:G,2,0))*VLOOKUP("T705",TSC!B:C,2,0)%,0),0)</f>
        <v/>
      </c>
      <c r="CA309">
        <f>IFERROR(INDEX(ADJ!$A$1:$BZ$1000,MATCH(PAYROLL!D309,ADJ!A$1:A$500,0),MATCH(PAYROLL!CA$2,ADJ!$2:$2,0)),0)</f>
        <v/>
      </c>
      <c r="CB309">
        <f>IFERROR(INDEX(ADJ!$A$1:$BZ$1000,MATCH(PAYROLL!D309,ADJ!A$1:A$500,0),MATCH(PAYROLL!CB$2,ADJ!$2:$2,0)),0)</f>
        <v/>
      </c>
      <c r="CC309">
        <f>SUM(BX309:CB309)</f>
        <v/>
      </c>
      <c r="CD309">
        <f>IFERROR(INDEX(PIS!$A$1:$BZ$1000,MATCH(PAYROLL!D309,PIS!C$1:C$500,0),MATCH(PAYROLL!CD$1,PIS!$1:$1,0)),0)</f>
        <v/>
      </c>
      <c r="CE309">
        <f>IFERROR(IF(OR(INDEX(PIS!P$1:P$500,MATCH(D309,PIS!C$1:C$500,0))="LT2",INDEX(PIS!P$1:P$500,MATCH(D309,PIS!C$1:C$500,0))="P10"),0,SUM(CC309,CD309*VLOOKUP("R601",TSC!B:C,2,0),VLOOKUP("R602",TSC!B:C,2,0))),0)</f>
        <v/>
      </c>
      <c r="CF309">
        <f>MAX(BW309-CE309,0)</f>
        <v/>
      </c>
      <c r="CG309">
        <f>IFERROR(IF(OR(RIGHT(INDEX(PIS!P$1:P$500,MATCH(D309,PIS!C$1:C$500)),5)="P10",RIGHT(INDEX(PIS!P$1:P$500,MATCH(D309,PIS!C$1:C$500)),5)="CK"),0,IF(CF309&lt;=5000000,CF309*5%,IF(CF309&lt;=10000000,CF309*10%-250000,IF(CF309&lt;=18000000,CF309*15%-750000,IF(CF309&lt;=32000000,CF309*20%-1650000,IF(CF309&lt;=52000000,CF309*25%-3250000,IF(CF309&lt;=80000000,BH309*30%-5850000,CF309*35%-9850000))))))),0)</f>
        <v/>
      </c>
      <c r="CH309">
        <f>IFERROR(IF(OR(INDEX(PIS!P$1:P$500,MATCH(D309,PIS!C$1:C$500))="LT",INDEX(PIS!P$1:P$500,MATCH(D309,PIS!C$1:C$500))="CK"),0,IF(CF309&lt;2000000,0,CF309*10%)),0)</f>
        <v/>
      </c>
      <c r="CI309">
        <f>IFERROR(INDEX(ADJ!$A$1:$BZ$1000,MATCH(PAYROLL!D309,ADJ!A$1:A$500,0),MATCH(PAYROLL!CI$2,ADJ!$2:$2,0)),0)</f>
        <v/>
      </c>
      <c r="CJ309">
        <f>IFERROR(INDEX(ADJ!$A$1:$BZ$1000,MATCH(PAYROLL!D309,ADJ!A$1:A$500,0),MATCH(PAYROLL!CJ$2,ADJ!$2:$2,0)),0)</f>
        <v/>
      </c>
      <c r="CK309">
        <f>IFERROR(INDEX(ADJ!$A$1:$BZ$1000,MATCH(PAYROLL!D309,ADJ!A$1:A$500,0),MATCH(PAYROLL!CK$2,ADJ!$2:$2,0)),0)</f>
        <v/>
      </c>
      <c r="CL309">
        <f>SUM(CG309:CK309)</f>
        <v/>
      </c>
      <c r="CM309">
        <f>ROUND(SUM(CH309:CK309),0)</f>
        <v/>
      </c>
      <c r="CN309">
        <f>IFERROR(INDEX(CSDA!D$1:D$500,MATCH($CN$2,CSDA!C$1:C$500,0))*INDEX(PIS!V$1:V$500,MATCH(D309,PIS!C$1:C$500))+INDEX(ADJ!$A$1:$BZ$1000,MATCH(PAYROLL!D309,ADJ!A$1:A$500,0),MATCH(PAYROLL!CN$2,ADJ!$2:$2,0)),0)</f>
        <v/>
      </c>
      <c r="CO309">
        <f>IFERROR(INDEX(ADJ!$A$1:$BZ$1000,MATCH(PAYROLL!D309,ADJ!A$1:A$500,0),MATCH(PAYROLL!CO$2,ADJ!$2:$2,0)),0)</f>
        <v/>
      </c>
      <c r="CP309">
        <f>IFERROR(INDEX(ADJ!$A$1:$BZ$1000,MATCH(PAYROLL!D309,ADJ!A$1:A$500,0),MATCH(PAYROLL!CP$2,ADJ!$2:$2,0)),0)</f>
        <v/>
      </c>
      <c r="CQ309">
        <f>BP309-CL309-CI309-CM309-CN309-CO309-CP309-CC309</f>
        <v/>
      </c>
      <c r="CR309">
        <f>IFERROR(IF(RIGHT(INDEX(PIS!O$1:O$500,MATCH(D309,PIS!C$1:C$500,0)),5)="Gross",MIN(U309+V309,VLOOKUP("R700",TSC!B:C,2,0)*VLOOKUP("R101",TSC!B:C,2,0))*(VLOOKUP("T711",TSC!B:C,2,0)+VLOOKUP("T712",TSC!B:C,2,0))%,MIN(T309+V309,VLOOKUP("R700",TSC!B:C,2,0)*VLOOKUP("R101",TSC!B:C,2,0))*(VLOOKUP("T711",TSC!B:C,2,0)+VLOOKUP("T712",TSC!B:C,2,0)+VLOOKUP("R701",TSC!B:C,2,0))%),0)</f>
        <v/>
      </c>
      <c r="CS309">
        <f>IFERROR(IF(RIGHT(INDEX(PIS!O$1:O$500,MATCH(D309,PIS!C$1:C$500,0)),5)="Gross",MIN(U309+V309,VLOOKUP("R700",TSC!B:C,2,0)*VLOOKUP("R101",TSC!B:C,2,0))*(VLOOKUP("T714",TSC!B:C,2,0))%,MIN(T309+V309,VLOOKUP("R700",TSC!B:C,2,0)*VLOOKUP("R101",TSC!B:C,2,0))*(VLOOKUP("T704",TSC!B:C,2,0)+VLOOKUP("T714",TSC!B:C,2,0))%),0)</f>
        <v/>
      </c>
      <c r="CT309">
        <f>IFERROR(IF(RIGHT(INDEX(PIS!O$1:O$500,MATCH(D309,PIS!C$1:C$500,0)),5)="Gross",MIN(U309+V309,VLOOKUP("R700",TSC!B:C,2,0)*VLOOKUP("R101",TSC!B:C,2,0))*VLOOKUP("T705",TSC!B:C,2,0)%,MIN(T309+V309,VLOOKUP("R700",TSC!B:C,2,0)*VLOOKUP("R101",TSC!B:C,2,0))*VLOOKUP("T705",TSC!B:C,2,0)%),0)</f>
        <v/>
      </c>
      <c r="CU309">
        <f>IFERROR(IF(RIGHT(INDEX(PIS!O$1:O$500,MATCH(D309,PIS!C$1:C$500,0)),5)="Gross",MIN(U309+V309,VLOOKUP("R700",TSC!B:C,2,0)*VLOOKUP("R101",TSC!B:C,2,0))*(VLOOKUP("T713",TSC!B:C,2,0))%,MIN(T309+V309,VLOOKUP("R700",TSC!B:C,2,0)*VLOOKUP("R101",TSC!B:C,2,0))*(VLOOKUP("T713",TSC!B:C,2,0))%),0)</f>
        <v/>
      </c>
      <c r="CV309">
        <f>IFERROR(INDEX(ADJ!$A$1:$BZ$1000,MATCH(PAYROLL!D309,ADJ!A$1:A$500,0),MATCH(PAYROLL!CV$2,ADJ!$2:$2,0)),0)</f>
        <v/>
      </c>
      <c r="CW309">
        <f>IFERROR(INDEX(ADJ!$A$1:$BZ$1000,MATCH(PAYROLL!D309,ADJ!A$1:A$500,0),MATCH(PAYROLL!CW$2,ADJ!$2:$2,0)),0)</f>
        <v/>
      </c>
      <c r="CX309">
        <f>SUM(CR309:CW309)</f>
        <v/>
      </c>
      <c r="CY309">
        <f>ROUND(IF(CR309&gt;0,T309+V309*VLOOKUP("R202",TSC!$B$1:$C$500,2,0),0),0)</f>
        <v/>
      </c>
      <c r="CZ309">
        <f>IFERROR(INDEX(CSDA!D$1:D$500,MATCH($CZ$2,CSDA!C$1:C$500,0)),0)</f>
        <v/>
      </c>
      <c r="DA309">
        <f>ROUND(T309*0.7%,0)</f>
        <v/>
      </c>
      <c r="DB309">
        <f>ROUND(T309/12,0)</f>
        <v/>
      </c>
      <c r="DC309">
        <f ref="DC309" t="array">IFERROR(INDEX(CSDA!D$1:D$500,MATCH("Trích giữ"&amp;PAYROLL!DC$2,CSDA!A$1:A$500&amp;CSDA!C$1:C$500,0)),0)</f>
        <v/>
      </c>
      <c r="DD309">
        <f ref="DD309" t="array">IFERROR(INDEX(CSDA!D$1:D$500,MATCH("Trích giữ"&amp;PAYROLL!DD$2,CSDA!A$1:A$500&amp;CSDA!C$1:C$500,0)),0)</f>
        <v/>
      </c>
      <c r="DE309">
        <f ref="DE309" t="array">IFERROR(INDEX(CSDA!D$1:D$500,MATCH("Trích giữ"&amp;PAYROLL!DE$2,CSDA!A$1:A$500&amp;CSDA!C$1:C$500,0)),0)</f>
        <v/>
      </c>
      <c r="DF309">
        <f>IFERROR(INDEX(CSDA!D$1:D$500,MATCH(PAYROLL!DF$2,CSDA!C$1:C$500,0)),0)</f>
        <v/>
      </c>
      <c r="DG309">
        <f ref="DG309" t="array">IFERROR(INDEX(CSDA!D$1:D$500,MATCH("Trích giữ"&amp;PAYROLL!DG$2,CSDA!A$1:A$500&amp;CSDA!C$1:C$500,0)),0)</f>
        <v/>
      </c>
      <c r="DH309">
        <f>ROUND(T309/26,0)</f>
        <v/>
      </c>
      <c r="DI309">
        <f ref="DI309" t="array">IFERROR(INDEX(CSDA!D$1:D$500,MATCH("Trích giữ"&amp;PAYROLL!DI$2,CSDA!A$1:A$500&amp;CSDA!C$1:C$500,0)),0)</f>
        <v/>
      </c>
      <c r="DJ309">
        <f>IF(U309=0,T309*21.5%-BL309,0)</f>
        <v/>
      </c>
      <c r="DK309">
        <f ref="DK309" t="array">IFERROR(INDEX(CSDA!D$1:D$500,MATCH("Trích giữ"&amp;PAYROLL!DK$2,CSDA!A$1:A$500&amp;CSDA!C$1:C$500,0)),0)</f>
        <v/>
      </c>
      <c r="DL309">
        <f>IFERROR(INDEX(CSDA!D$1:D$500,MATCH(PAYROLL!DL$2,CSDA!C$1:C$500,0))/12,0)</f>
        <v/>
      </c>
      <c r="DM309">
        <f>SUM(DB309:DL309)</f>
        <v/>
      </c>
      <c r="DN309">
        <f>IFERROR(INDEX(ADJ!$A$1:$BZ$1000,MATCH(PAYROLL!D309,ADJ!A$1:A$500,0),MATCH(PAYROLL!DN$2,ADJ!$2:$2,0)),0)</f>
        <v/>
      </c>
      <c r="DO309">
        <f>IFERROR(SUM(BP309,DM309:DN309,CX309:DA309)-DT309,0)</f>
        <v/>
      </c>
      <c r="DP309">
        <f ref="DP309" t="array">SUM(BW309*IFERROR(INDEX(CSDA!D$1:D$500,MATCH(BW$2,CSDA!C$1:C$500,0)),0)%,CX309*IFERROR(INDEX(CSDA!D$1:D$500,MATCH(CX$2,CSDA!C$1:C$500,0)),0)%,DA309*IFERROR(INDEX(CSDA!D$1:D$500,MATCH(DA$2,CSDA!C$1:C$500,0)),0)%,DB309*IFERROR(INDEX(CSDA!D$1:D$500,MATCH(DB$2,CSDA!C$1:C$500,0)),0)%,DF309*IFERROR(INDEX(CSDA!D$1:D$500,MATCH("Phí dịch vụ"&amp;PAYROLL!DF$2,CSDA!A$1:A$500&amp;CSDA!C$1:C$500,0)),0)%,DC309*IFERROR(INDEX(CSDA!D$1:D$500,MATCH("Phí dịch vụ"&amp;PAYROLL!DC$2,CSDA!A$1:A$500&amp;CSDA!C$1:C$500,0)),0)%,DH309*IFERROR(INDEX(CSDA!D$1:D$500,MATCH("Phí dịch vụ"&amp;PAYROLL!DH$2,CSDA!A$1:A$500&amp;CSDA!C$1:C$500,0)),0)%,DJ309*IFERROR(INDEX(CSDA!D$1:D$500,MATCH("Phí dịch vụ"&amp;PAYROLL!DJ$2,CSDA!A$1:A$500&amp;CSDA!C$1:C$500,0)),0)%,BN309*IFERROR(INDEX(CSDA!D$1:D$500,MATCH(BN$2,CSDA!C$1:C$500,0)),0)%)-BN309*7%</f>
        <v/>
      </c>
      <c r="DQ309">
        <f>IFERROR(INDEX(ADJ!$A$1:$BZ$1000,MATCH(PAYROLL!D309,ADJ!A$1:A$500,0),MATCH(PAYROLL!DQ$2,ADJ!$2:$2,0)),0)</f>
        <v/>
      </c>
      <c r="DR309">
        <f>IFERROR(INDEX(ADJ!$A$1:$BZ$1000,MATCH(PAYROLL!D309,ADJ!A$1:A$500,0),MATCH(PAYROLL!DR$2,ADJ!$2:$2,0)),0)</f>
        <v/>
      </c>
      <c r="DS309">
        <f>SUM(DP309:DR309)</f>
        <v/>
      </c>
      <c r="DT309">
        <f>EK309</f>
        <v/>
      </c>
      <c r="DU309">
        <f>SUM(DO309:DR309)</f>
        <v/>
      </c>
      <c r="DV309">
        <f>ROUND(DU309*0.1,0)</f>
        <v/>
      </c>
      <c r="DW309">
        <f>DU309+DV309</f>
        <v/>
      </c>
      <c r="DZ309">
        <f>IFERROR(INDEX(ADJ!$A$1:$BZ$1000,MATCH(PAYROLL!$D309,ADJ!A$1:A$500,0),MATCH(PAYROLL!DZ$2,ADJ!$2:$2,0)),0)</f>
        <v/>
      </c>
      <c r="EA309">
        <f>IFERROR(INDEX(ADJ!$A$1:$BZ$1000,MATCH(PAYROLL!$D309,ADJ!A$1:A$500,0),MATCH(PAYROLL!EA$2,ADJ!$2:$2,0)),0)</f>
        <v/>
      </c>
      <c r="EB309">
        <f>IFERROR(INDEX(ADJ!$A$1:$BZ$1000,MATCH(PAYROLL!$D309,ADJ!A$1:A$500,0),MATCH(PAYROLL!EB$2,ADJ!$2:$2,0)),0)</f>
        <v/>
      </c>
      <c r="EC309">
        <f>IFERROR(INDEX(ADJ!$A$1:$BZ$1000,MATCH(PAYROLL!$D309,ADJ!A$1:A$500,0),MATCH(PAYROLL!EC$2,ADJ!$2:$2,0)),0)</f>
        <v/>
      </c>
      <c r="ED309">
        <f>IFERROR(INDEX(ADJ!$A$1:$BZ$1000,MATCH(PAYROLL!$D309,ADJ!A$1:A$500,0),MATCH(PAYROLL!ED$2,ADJ!$2:$2,0)),0)</f>
        <v/>
      </c>
      <c r="EE309">
        <f>IFERROR(INDEX(ADJ!$A$1:$BZ$1000,MATCH(PAYROLL!$D309,ADJ!A$1:A$500,0),MATCH(PAYROLL!EE$2,ADJ!$2:$2,0)),0)</f>
        <v/>
      </c>
      <c r="EF309">
        <f>IFERROR(INDEX(ADJ!$A$1:$BZ$1000,MATCH(PAYROLL!$D309,ADJ!A$1:A$500,0),MATCH(PAYROLL!EF$2,ADJ!$2:$2,0)),0)</f>
        <v/>
      </c>
      <c r="EG309">
        <f>IFERROR(INDEX(ADJ!$A$1:$BZ$1000,MATCH(PAYROLL!$D309,ADJ!A$1:A$500,0),MATCH(PAYROLL!EG$2,ADJ!$2:$2,0)),0)</f>
        <v/>
      </c>
      <c r="EH309">
        <f>IFERROR(INDEX(ADJ!$A$1:$BZ$1000,MATCH(PAYROLL!$D309,ADJ!A$1:A$500,0),MATCH(PAYROLL!EH$2,ADJ!$2:$2,0)),0)</f>
        <v/>
      </c>
      <c r="EI309">
        <f>IFERROR(INDEX(ADJ!$A$1:$BZ$1000,MATCH(PAYROLL!D309,ADJ!A$1:A$500,0),MATCH(PAYROLL!EI$2,ADJ!$2:$2,0)),0)</f>
        <v/>
      </c>
      <c r="EJ309">
        <f>IFERROR(INDEX(ADJ!$A$1:$BZ$1000,MATCH(PAYROLL!$D309,ADJ!A$1:A$500,0),MATCH(PAYROLL!EJ$2,ADJ!$2:$2,0)),0)</f>
        <v/>
      </c>
      <c r="EK309">
        <f>SUM(DZ309:EJ309)</f>
        <v/>
      </c>
    </row>
    <row r="310">
      <c r="A310" t="n">
        <v>308</v>
      </c>
      <c r="B310" t="inlineStr">
        <is>
          <t>Lang Văn Chính</t>
        </is>
      </c>
      <c r="D310" t="inlineStr">
        <is>
          <t>159885-01</t>
        </is>
      </c>
      <c r="S310">
        <f>IFERROR(INDEX(PIS!$A$1:$BZ$1000,MATCH($D310,PIS!C$1:C$500,0),MATCH("Lương CB tháng trước",PIS!$1:$1,0)),0)</f>
        <v/>
      </c>
      <c r="T310">
        <f>IFERROR(INDEX(PIS!$A$1:$BZ$1000,MATCH($D310,PIS!C$1:C$500,0),MATCH("Lương CB hiện tại",PIS!$1:$1,0)),0)</f>
        <v/>
      </c>
      <c r="U310">
        <f>IFERROR(INDEX(PIS!$A$1:$BZ$1000,MATCH($D310,PIS!C$1:C$500,0),MATCH("Lương đóng BHBB",PIS!$1:$1,0)),0)</f>
        <v/>
      </c>
      <c r="V310">
        <f>IFERROR(INDEX(PIS!$A$1:$BZ$1000,MATCH($D310,PIS!C$1:C$500,0),MATCH(V$2,PIS!$2:$2,0)),0)</f>
        <v/>
      </c>
      <c r="W310">
        <f>IFERROR(INDEX(PIS!$A$1:$BZ$1000,MATCH($D310,PIS!C$1:C$500,0),MATCH(W$2,PIS!$2:$2,0)),0)</f>
        <v/>
      </c>
      <c r="X310">
        <f>IFERROR(INDEX(PIS!$A$1:$BZ$1000,MATCH($D310,PIS!C$1:C$500,0),MATCH(X$2,PIS!$2:$2,0)),0)</f>
        <v/>
      </c>
      <c r="Y310">
        <f>IFERROR(INDEX(PIS!$A$1:$BZ$1000,MATCH($D310,PIS!C$1:C$500,0),MATCH(Y$2,PIS!$2:$2,0)),0)</f>
        <v/>
      </c>
      <c r="Z310">
        <f>IFERROR(INDEX(PIS!$A$1:$BZ$1000,MATCH($D310,PIS!C$1:C$500,0),MATCH(Z$2,PIS!$2:$2,0)),0)</f>
        <v/>
      </c>
      <c r="AA310">
        <f>IFERROR(INDEX(PIS!$A$1:$BZ$1000,MATCH($D310,PIS!C$1:C$500,0),MATCH(AA$2,PIS!$2:$2,0)),0)</f>
        <v/>
      </c>
      <c r="AB310">
        <f>IFERROR(INDEX(PIS!$A$1:$BZ$1000,MATCH($D310,PIS!C$1:C$500,0),MATCH(AB$2,PIS!$2:$2,0)),0)</f>
        <v/>
      </c>
      <c r="AC310">
        <f>SUM(V310:AB310)</f>
        <v/>
      </c>
      <c r="AD310">
        <f>IFERROR(INDEX(TIMESHEET!$A$1:$AI$5000,MATCH($D310,TIMESHEET!A$1:A$500,0),MATCH("T100",TIMESHEET!$2:$2,0))-2,0)</f>
        <v/>
      </c>
      <c r="AE310">
        <f>IFERROR(INDEX(TIMESHEET!$A$1:$AI$5000,MATCH($D310,TIMESHEET!A$1:A$500,0),MATCH("T202",TIMESHEET!$2:$2,0)),0)</f>
        <v/>
      </c>
      <c r="AF310">
        <f>IFERROR(INDEX(TIMESHEET!$A$1:$AI$5000,MATCH($D310,TIMESHEET!A$1:A$500,0),MATCH("T302",TIMESHEET!$2:$2,0)),0)</f>
        <v/>
      </c>
      <c r="AG310">
        <f>IFERROR(INDEX(TIMESHEET!$A$1:$AI$5000,MATCH($D310,TIMESHEET!A$1:A$500,0),MATCH("T406",TIMESHEET!$2:$2,0)),0)</f>
        <v/>
      </c>
      <c r="AH310">
        <f>AE310+AG310</f>
        <v/>
      </c>
      <c r="AI310">
        <f>IFERROR(INDEX(TIMESHEET!$A$1:$AI$5000,MATCH($D310,TIMESHEET!A$1:A$500,0),MATCH("T701",TIMESHEET!$2:$2,0)),0)</f>
        <v/>
      </c>
      <c r="AJ310">
        <f>IFERROR(INDEX(TIMESHEET!$A$1:$AI$5000,MATCH($D310,TIMESHEET!B$1:B$500,0),MATCH("T320",TIMESHEET!$2:$2,0)),0)</f>
        <v/>
      </c>
      <c r="AK310">
        <f>IFERROR(IF(LEFT(INDEX(PIS!O$1:O$500,MATCH(D310,PIS!C$1:C$500)),1)="M",T310/AD310*SUM(AE310:AG310),T310*AD310),0)</f>
        <v/>
      </c>
      <c r="AL310">
        <f>IFERROR(INDEX(ADJ!$A$1:$BZ$1000,MATCH(PAYROLL!D310,ADJ!A$1:A$500,0),MATCH(PAYROLL!AL$2,ADJ!$2:$2,0)),0)</f>
        <v/>
      </c>
      <c r="AM310">
        <f>SUM(AK310:AL310)</f>
        <v/>
      </c>
      <c r="AN310">
        <f>IFERROR(ROUND(V310/$AD310*$AH310,0),0)</f>
        <v/>
      </c>
      <c r="AO310">
        <f>IFERROR(ROUND(W310/$AD310*$AH310,0),0)</f>
        <v/>
      </c>
      <c r="AP310">
        <f>IFERROR(ROUND(X310/$AD310*$AE310,0),0)</f>
        <v/>
      </c>
      <c r="AQ310">
        <f>IFERROR(ROUND(Y310/$AD310*$AH310,0),0)</f>
        <v/>
      </c>
      <c r="AR310">
        <f>IFERROR(ROUND(Z310/$AD310*$AH310,0),0)</f>
        <v/>
      </c>
      <c r="AS310">
        <f>IFERROR(ROUND(AA310/$AD310*$AH310,0),0)</f>
        <v/>
      </c>
      <c r="AT310">
        <f>IFERROR(IF((AE310+AF310+AG310)&gt;13,AB310,ROUND(AB310/AD310*AH310,0)),0)</f>
        <v/>
      </c>
      <c r="AU310">
        <f>IFERROR(INDEX(ADJ!$A$1:$BZ$1000,MATCH(PAYROLL!D310,ADJ!A$1:A$500,0),MATCH(PAYROLL!AU$2,ADJ!$2:$2,0)),0)</f>
        <v/>
      </c>
      <c r="AV310">
        <f>ROUND(SUM(AN310:AU310),0)</f>
        <v/>
      </c>
      <c r="AW310">
        <f>IFERROR(INDEX(TIMESHEET!$A$1:$AI$5000,MATCH(PAYROLL!D310,TIMESHEET!A$1:A$500,0),MATCH("T620",TIMESHEET!$2:$2,0)),0)</f>
        <v/>
      </c>
      <c r="AX310">
        <f>IFERROR(INDEX(TIMESHEET!$A$1:$AI$5000,MATCH(PAYROLL!D310,TIMESHEET!A$1:A$500,0),MATCH("T601",TIMESHEET!$2:$2,0)),0)</f>
        <v/>
      </c>
      <c r="AY310">
        <f>IFERROR(INDEX(TIMESHEET!$A$1:$AI$5000,MATCH(PAYROLL!D310,TIMESHEET!A$1:A$500,0),MATCH("T602",TIMESHEET!$2:$2,0)),0)</f>
        <v/>
      </c>
      <c r="AZ310">
        <f>IFERROR(INDEX(TIMESHEET!$A$1:$AI$5000,MATCH(PAYROLL!D310,TIMESHEET!A$1:A$500,0),MATCH("T603",TIMESHEET!$2:$2,0)),0)</f>
        <v/>
      </c>
      <c r="BA310">
        <f>IFERROR(INDEX(TIMESHEET!$A$1:$AI$5000,MATCH(PAYROLL!D310,TIMESHEET!A$1:A$500,0),MATCH("T611",TIMESHEET!$2:$2,0)),0)</f>
        <v/>
      </c>
      <c r="BB310">
        <f>IFERROR(INDEX(TIMESHEET!$A$1:$AI$5000,MATCH(PAYROLL!D310,TIMESHEET!A$1:A$500,0),MATCH("T612",TIMESHEET!$2:$2,0)),0)</f>
        <v/>
      </c>
      <c r="BC310">
        <f>IFERROR(INDEX(TIMESHEET!$A$1:$AI$5000,MATCH(PAYROLL!D310,TIMESHEET!A$1:A$500,0),MATCH("T613",TIMESHEET!$2:$2,0)),0)</f>
        <v/>
      </c>
      <c r="BD310">
        <f>IFERROR(INDEX(TIMESHEET!$A$1:$AI$5000,MATCH(PAYROLL!D310,TIMESHEET!A$1:A$500,0),MATCH("T500",TIMESHEET!$2:$2,0)),0)</f>
        <v/>
      </c>
      <c r="BE310">
        <f>IFERROR(IF(LEFT(INDEX(PIS!O$1:O$500,MATCH(D310,PIS!C$1:C$500)),1)="M",T310/AD310/8*(AW310+AX310*1.5+AY310*2+AZ310*3+BA310*2.1+BB310*2.7+BC310*3.9+BD310*0.3),T310/8*(AW310+AX310*1.5+AY310*2+AZ310*3+BA310*2.1+BB310*2.7+BC310*3.9+BD310*0.3)),0)</f>
        <v/>
      </c>
      <c r="BF310">
        <f>IFERROR(INDEX(ADJ!$A$1:$BZ$1000,MATCH(PAYROLL!$D310,ADJ!A$1:A$500,0),MATCH(PAYROLL!BF$2,ADJ!$2:$2,0)),0)</f>
        <v/>
      </c>
      <c r="BG310">
        <f>IFERROR(INDEX(ADJ!$A$1:$BZ$1000,MATCH(PAYROLL!D310,ADJ!A$1:A$500,0),MATCH(PAYROLL!BG$2,ADJ!$2:$2,0)),0)</f>
        <v/>
      </c>
      <c r="BH310">
        <f>IFERROR(INDEX(ADJ!$A$1:$BZ$1000,MATCH(PAYROLL!D310,ADJ!A$1:A$500,0),MATCH(PAYROLL!BH$2,ADJ!$2:$2,0)),0)</f>
        <v/>
      </c>
      <c r="BI310">
        <f>IFERROR(INDEX(ADJ!$A$1:$BZ$1000,MATCH(PAYROLL!D310,ADJ!A$1:A$500,0),MATCH(PAYROLL!BI$2,ADJ!$2:$2,0)),0)</f>
        <v/>
      </c>
      <c r="BJ310">
        <f>IFERROR(INDEX(ADJ!$A$1:$BZ$1000,MATCH(PAYROLL!D310,ADJ!A$1:A$500,0),MATCH(PAYROLL!BJ$2,ADJ!$2:$2,0)),0)</f>
        <v/>
      </c>
      <c r="BK310">
        <f>SUM(BF310:BJ310)</f>
        <v/>
      </c>
      <c r="BL310">
        <f>IFERROR(INDEX(ADJ!$A$1:$BZ$1000,MATCH(PAYROLL!D310,ADJ!A$1:A$500,0),MATCH(PAYROLL!BL$2,ADJ!$2:$2,0)),0)</f>
        <v/>
      </c>
      <c r="BM310">
        <f>IFERROR(INDEX(ADJ!$A$1:$BZ$1000,MATCH(PAYROLL!D310,ADJ!A$1:A$500,0),MATCH(PAYROLL!BM$2,ADJ!$2:$2,0)),0)</f>
        <v/>
      </c>
      <c r="BN310">
        <f>IFERROR(INDEX(ADJ!$A$1:$BZ$1000,MATCH(PAYROLL!D310,ADJ!A$1:A$500,0),MATCH(PAYROLL!BN$2,ADJ!$2:$2,0)),0)</f>
        <v/>
      </c>
      <c r="BO310">
        <f>IFERROR(INDEX(ADJ!$A$1:$BZ$1000,MATCH(PAYROLL!D310,ADJ!A$1:A$500,0),MATCH(PAYROLL!BO$2,ADJ!$2:$2,0)),0)</f>
        <v/>
      </c>
      <c r="BP310">
        <f>SUM(AM310,AV310,BE310,BK310,BL310:BO310)</f>
        <v/>
      </c>
      <c r="BQ310">
        <f>BO310</f>
        <v/>
      </c>
      <c r="BR310">
        <f>IFERROR(ROUND(IF(LEFT(INDEX(PIS!O$1:O$500,MATCH(D310,PIS!C$1:C$500)),1)="D",T310/8*(BD310*0.3),IF(LEFT(INDEX(PIS!O$1:O$500,MATCH(D310,PIS!C$1:C$500)),1)="H",T310*($BD310*0.3),T310/$AD310/8*($BD310*0.3))),0),0)</f>
        <v/>
      </c>
      <c r="BS310">
        <f>IF(AP310&lt;1,0,MIN(AP310,730000))</f>
        <v/>
      </c>
      <c r="BT310">
        <f>IFERROR(ROUND((BE310-SUM(AW310:BC310)*T310/AD310/8),0)-BR310,0)</f>
        <v/>
      </c>
      <c r="BU310">
        <f>AO310</f>
        <v/>
      </c>
      <c r="BV310">
        <f>SUM(BQ310:BU310)</f>
        <v/>
      </c>
      <c r="BW310">
        <f>BP310-BV310</f>
        <v/>
      </c>
      <c r="BX310">
        <f>IFERROR(IF(RIGHT(INDEX(PIS!O$1:O$500,MATCH(D310,PIS!C$1:C$500)),5)="Gross",MIN(U310+V310,VLOOKUP("R700",TSC!B:C,2,0)*VLOOKUP("R101",TSC!B:C,2,0))*VLOOKUP("R701",TSC!B:C,2,0)%,0),0)</f>
        <v/>
      </c>
      <c r="BY310">
        <f>IFERROR(IF(RIGHT(INDEX(PIS!O$1:O$500,MATCH(D310,PIS!C$1:C$500)),5)="Gross",MIN(U310+V310,VLOOKUP("R700",TSC!B:C,2,0)*VLOOKUP("R101",TSC!B:C,2,0))*VLOOKUP("T704",TSC!B:C,2,0)%,0),0)</f>
        <v/>
      </c>
      <c r="BZ310">
        <f>IFERROR(IF(RIGHT(INDEX(PIS!O$1:O$500,MATCH(D310,PIS!C$1:C$500)),5)="Gross",MIN(U310+V310,VLOOKUP("R700",TSC!B:C,2,0)*VLOOKUP("1",TSC!F:G,2,0))*VLOOKUP("T705",TSC!B:C,2,0)%,0),0)</f>
        <v/>
      </c>
      <c r="CA310">
        <f>IFERROR(INDEX(ADJ!$A$1:$BZ$1000,MATCH(PAYROLL!D310,ADJ!A$1:A$500,0),MATCH(PAYROLL!CA$2,ADJ!$2:$2,0)),0)</f>
        <v/>
      </c>
      <c r="CB310">
        <f>IFERROR(INDEX(ADJ!$A$1:$BZ$1000,MATCH(PAYROLL!D310,ADJ!A$1:A$500,0),MATCH(PAYROLL!CB$2,ADJ!$2:$2,0)),0)</f>
        <v/>
      </c>
      <c r="CC310">
        <f>SUM(BX310:CB310)</f>
        <v/>
      </c>
      <c r="CD310">
        <f>IFERROR(INDEX(PIS!$A$1:$BZ$1000,MATCH(PAYROLL!D310,PIS!C$1:C$500,0),MATCH(PAYROLL!CD$1,PIS!$1:$1,0)),0)</f>
        <v/>
      </c>
      <c r="CE310">
        <f>IFERROR(IF(OR(INDEX(PIS!P$1:P$500,MATCH(D310,PIS!C$1:C$500,0))="LT2",INDEX(PIS!P$1:P$500,MATCH(D310,PIS!C$1:C$500,0))="P10"),0,SUM(CC310,CD310*VLOOKUP("R601",TSC!B:C,2,0),VLOOKUP("R602",TSC!B:C,2,0))),0)</f>
        <v/>
      </c>
      <c r="CF310">
        <f>MAX(BW310-CE310,0)</f>
        <v/>
      </c>
      <c r="CG310">
        <f>IFERROR(IF(OR(RIGHT(INDEX(PIS!P$1:P$500,MATCH(D310,PIS!C$1:C$500)),5)="P10",RIGHT(INDEX(PIS!P$1:P$500,MATCH(D310,PIS!C$1:C$500)),5)="CK"),0,IF(CF310&lt;=5000000,CF310*5%,IF(CF310&lt;=10000000,CF310*10%-250000,IF(CF310&lt;=18000000,CF310*15%-750000,IF(CF310&lt;=32000000,CF310*20%-1650000,IF(CF310&lt;=52000000,CF310*25%-3250000,IF(CF310&lt;=80000000,BH310*30%-5850000,CF310*35%-9850000))))))),0)</f>
        <v/>
      </c>
      <c r="CH310">
        <f>IFERROR(IF(OR(INDEX(PIS!P$1:P$500,MATCH(D310,PIS!C$1:C$500))="LT",INDEX(PIS!P$1:P$500,MATCH(D310,PIS!C$1:C$500))="CK"),0,IF(CF310&lt;2000000,0,CF310*10%)),0)</f>
        <v/>
      </c>
      <c r="CI310">
        <f>IFERROR(INDEX(ADJ!$A$1:$BZ$1000,MATCH(PAYROLL!D310,ADJ!A$1:A$500,0),MATCH(PAYROLL!CI$2,ADJ!$2:$2,0)),0)</f>
        <v/>
      </c>
      <c r="CJ310">
        <f>IFERROR(INDEX(ADJ!$A$1:$BZ$1000,MATCH(PAYROLL!D310,ADJ!A$1:A$500,0),MATCH(PAYROLL!CJ$2,ADJ!$2:$2,0)),0)</f>
        <v/>
      </c>
      <c r="CK310">
        <f>IFERROR(INDEX(ADJ!$A$1:$BZ$1000,MATCH(PAYROLL!D310,ADJ!A$1:A$500,0),MATCH(PAYROLL!CK$2,ADJ!$2:$2,0)),0)</f>
        <v/>
      </c>
      <c r="CL310">
        <f>SUM(CG310:CK310)</f>
        <v/>
      </c>
      <c r="CM310">
        <f>ROUND(SUM(CH310:CK310),0)</f>
        <v/>
      </c>
      <c r="CN310">
        <f>IFERROR(INDEX(CSDA!D$1:D$500,MATCH($CN$2,CSDA!C$1:C$500,0))*INDEX(PIS!V$1:V$500,MATCH(D310,PIS!C$1:C$500))+INDEX(ADJ!$A$1:$BZ$1000,MATCH(PAYROLL!D310,ADJ!A$1:A$500,0),MATCH(PAYROLL!CN$2,ADJ!$2:$2,0)),0)</f>
        <v/>
      </c>
      <c r="CO310">
        <f>IFERROR(INDEX(ADJ!$A$1:$BZ$1000,MATCH(PAYROLL!D310,ADJ!A$1:A$500,0),MATCH(PAYROLL!CO$2,ADJ!$2:$2,0)),0)</f>
        <v/>
      </c>
      <c r="CP310">
        <f>IFERROR(INDEX(ADJ!$A$1:$BZ$1000,MATCH(PAYROLL!D310,ADJ!A$1:A$500,0),MATCH(PAYROLL!CP$2,ADJ!$2:$2,0)),0)</f>
        <v/>
      </c>
      <c r="CQ310">
        <f>BP310-CL310-CI310-CM310-CN310-CO310-CP310-CC310</f>
        <v/>
      </c>
      <c r="CR310">
        <f>IFERROR(IF(RIGHT(INDEX(PIS!O$1:O$500,MATCH(D310,PIS!C$1:C$500,0)),5)="Gross",MIN(U310+V310,VLOOKUP("R700",TSC!B:C,2,0)*VLOOKUP("R101",TSC!B:C,2,0))*(VLOOKUP("T711",TSC!B:C,2,0)+VLOOKUP("T712",TSC!B:C,2,0))%,MIN(T310+V310,VLOOKUP("R700",TSC!B:C,2,0)*VLOOKUP("R101",TSC!B:C,2,0))*(VLOOKUP("T711",TSC!B:C,2,0)+VLOOKUP("T712",TSC!B:C,2,0)+VLOOKUP("R701",TSC!B:C,2,0))%),0)</f>
        <v/>
      </c>
      <c r="CS310">
        <f>IFERROR(IF(RIGHT(INDEX(PIS!O$1:O$500,MATCH(D310,PIS!C$1:C$500,0)),5)="Gross",MIN(U310+V310,VLOOKUP("R700",TSC!B:C,2,0)*VLOOKUP("R101",TSC!B:C,2,0))*(VLOOKUP("T714",TSC!B:C,2,0))%,MIN(T310+V310,VLOOKUP("R700",TSC!B:C,2,0)*VLOOKUP("R101",TSC!B:C,2,0))*(VLOOKUP("T704",TSC!B:C,2,0)+VLOOKUP("T714",TSC!B:C,2,0))%),0)</f>
        <v/>
      </c>
      <c r="CT310">
        <f>IFERROR(IF(RIGHT(INDEX(PIS!O$1:O$500,MATCH(D310,PIS!C$1:C$500,0)),5)="Gross",MIN(U310+V310,VLOOKUP("R700",TSC!B:C,2,0)*VLOOKUP("R101",TSC!B:C,2,0))*VLOOKUP("T705",TSC!B:C,2,0)%,MIN(T310+V310,VLOOKUP("R700",TSC!B:C,2,0)*VLOOKUP("R101",TSC!B:C,2,0))*VLOOKUP("T705",TSC!B:C,2,0)%),0)</f>
        <v/>
      </c>
      <c r="CU310">
        <f>IFERROR(IF(RIGHT(INDEX(PIS!O$1:O$500,MATCH(D310,PIS!C$1:C$500,0)),5)="Gross",MIN(U310+V310,VLOOKUP("R700",TSC!B:C,2,0)*VLOOKUP("R101",TSC!B:C,2,0))*(VLOOKUP("T713",TSC!B:C,2,0))%,MIN(T310+V310,VLOOKUP("R700",TSC!B:C,2,0)*VLOOKUP("R101",TSC!B:C,2,0))*(VLOOKUP("T713",TSC!B:C,2,0))%),0)</f>
        <v/>
      </c>
      <c r="CV310">
        <f>IFERROR(INDEX(ADJ!$A$1:$BZ$1000,MATCH(PAYROLL!D310,ADJ!A$1:A$500,0),MATCH(PAYROLL!CV$2,ADJ!$2:$2,0)),0)</f>
        <v/>
      </c>
      <c r="CW310">
        <f>IFERROR(INDEX(ADJ!$A$1:$BZ$1000,MATCH(PAYROLL!D310,ADJ!A$1:A$500,0),MATCH(PAYROLL!CW$2,ADJ!$2:$2,0)),0)</f>
        <v/>
      </c>
      <c r="CX310">
        <f>SUM(CR310:CW310)</f>
        <v/>
      </c>
      <c r="CY310">
        <f>ROUND(IF(CR310&gt;0,T310+V310*VLOOKUP("R202",TSC!$B$1:$C$500,2,0),0),0)</f>
        <v/>
      </c>
      <c r="CZ310">
        <f>IFERROR(INDEX(CSDA!D$1:D$500,MATCH($CZ$2,CSDA!C$1:C$500,0)),0)</f>
        <v/>
      </c>
      <c r="DA310">
        <f>ROUND(T310*0.7%,0)</f>
        <v/>
      </c>
      <c r="DB310">
        <f>ROUND(T310/12,0)</f>
        <v/>
      </c>
      <c r="DC310">
        <f ref="DC310" t="array">IFERROR(INDEX(CSDA!D$1:D$500,MATCH("Trích giữ"&amp;PAYROLL!DC$2,CSDA!A$1:A$500&amp;CSDA!C$1:C$500,0)),0)</f>
        <v/>
      </c>
      <c r="DD310">
        <f ref="DD310" t="array">IFERROR(INDEX(CSDA!D$1:D$500,MATCH("Trích giữ"&amp;PAYROLL!DD$2,CSDA!A$1:A$500&amp;CSDA!C$1:C$500,0)),0)</f>
        <v/>
      </c>
      <c r="DE310">
        <f ref="DE310" t="array">IFERROR(INDEX(CSDA!D$1:D$500,MATCH("Trích giữ"&amp;PAYROLL!DE$2,CSDA!A$1:A$500&amp;CSDA!C$1:C$500,0)),0)</f>
        <v/>
      </c>
      <c r="DF310">
        <f>IFERROR(INDEX(CSDA!D$1:D$500,MATCH(PAYROLL!DF$2,CSDA!C$1:C$500,0)),0)</f>
        <v/>
      </c>
      <c r="DG310">
        <f ref="DG310" t="array">IFERROR(INDEX(CSDA!D$1:D$500,MATCH("Trích giữ"&amp;PAYROLL!DG$2,CSDA!A$1:A$500&amp;CSDA!C$1:C$500,0)),0)</f>
        <v/>
      </c>
      <c r="DH310">
        <f>ROUND(T310/26,0)</f>
        <v/>
      </c>
      <c r="DI310">
        <f ref="DI310" t="array">IFERROR(INDEX(CSDA!D$1:D$500,MATCH("Trích giữ"&amp;PAYROLL!DI$2,CSDA!A$1:A$500&amp;CSDA!C$1:C$500,0)),0)</f>
        <v/>
      </c>
      <c r="DJ310">
        <f>IF(U310=0,T310*21.5%-BL310,0)</f>
        <v/>
      </c>
      <c r="DK310">
        <f ref="DK310" t="array">IFERROR(INDEX(CSDA!D$1:D$500,MATCH("Trích giữ"&amp;PAYROLL!DK$2,CSDA!A$1:A$500&amp;CSDA!C$1:C$500,0)),0)</f>
        <v/>
      </c>
      <c r="DL310">
        <f>IFERROR(INDEX(CSDA!D$1:D$500,MATCH(PAYROLL!DL$2,CSDA!C$1:C$500,0))/12,0)</f>
        <v/>
      </c>
      <c r="DM310">
        <f>SUM(DB310:DL310)</f>
        <v/>
      </c>
      <c r="DN310">
        <f>IFERROR(INDEX(ADJ!$A$1:$BZ$1000,MATCH(PAYROLL!D310,ADJ!A$1:A$500,0),MATCH(PAYROLL!DN$2,ADJ!$2:$2,0)),0)</f>
        <v/>
      </c>
      <c r="DO310">
        <f>IFERROR(SUM(BP310,DM310:DN310,CX310:DA310)-DT310,0)</f>
        <v/>
      </c>
      <c r="DP310">
        <f ref="DP310" t="array">SUM(BW310*IFERROR(INDEX(CSDA!D$1:D$500,MATCH(BW$2,CSDA!C$1:C$500,0)),0)%,CX310*IFERROR(INDEX(CSDA!D$1:D$500,MATCH(CX$2,CSDA!C$1:C$500,0)),0)%,DA310*IFERROR(INDEX(CSDA!D$1:D$500,MATCH(DA$2,CSDA!C$1:C$500,0)),0)%,DB310*IFERROR(INDEX(CSDA!D$1:D$500,MATCH(DB$2,CSDA!C$1:C$500,0)),0)%,DF310*IFERROR(INDEX(CSDA!D$1:D$500,MATCH("Phí dịch vụ"&amp;PAYROLL!DF$2,CSDA!A$1:A$500&amp;CSDA!C$1:C$500,0)),0)%,DC310*IFERROR(INDEX(CSDA!D$1:D$500,MATCH("Phí dịch vụ"&amp;PAYROLL!DC$2,CSDA!A$1:A$500&amp;CSDA!C$1:C$500,0)),0)%,DH310*IFERROR(INDEX(CSDA!D$1:D$500,MATCH("Phí dịch vụ"&amp;PAYROLL!DH$2,CSDA!A$1:A$500&amp;CSDA!C$1:C$500,0)),0)%,DJ310*IFERROR(INDEX(CSDA!D$1:D$500,MATCH("Phí dịch vụ"&amp;PAYROLL!DJ$2,CSDA!A$1:A$500&amp;CSDA!C$1:C$500,0)),0)%,BN310*IFERROR(INDEX(CSDA!D$1:D$500,MATCH(BN$2,CSDA!C$1:C$500,0)),0)%)-BN310*7%</f>
        <v/>
      </c>
      <c r="DQ310">
        <f>IFERROR(INDEX(ADJ!$A$1:$BZ$1000,MATCH(PAYROLL!D310,ADJ!A$1:A$500,0),MATCH(PAYROLL!DQ$2,ADJ!$2:$2,0)),0)</f>
        <v/>
      </c>
      <c r="DR310">
        <f>IFERROR(INDEX(ADJ!$A$1:$BZ$1000,MATCH(PAYROLL!D310,ADJ!A$1:A$500,0),MATCH(PAYROLL!DR$2,ADJ!$2:$2,0)),0)</f>
        <v/>
      </c>
      <c r="DS310">
        <f>SUM(DP310:DR310)</f>
        <v/>
      </c>
      <c r="DT310">
        <f>EK310</f>
        <v/>
      </c>
      <c r="DU310">
        <f>SUM(DO310:DR310)</f>
        <v/>
      </c>
      <c r="DV310">
        <f>ROUND(DU310*0.1,0)</f>
        <v/>
      </c>
      <c r="DW310">
        <f>DU310+DV310</f>
        <v/>
      </c>
      <c r="DZ310">
        <f>IFERROR(INDEX(ADJ!$A$1:$BZ$1000,MATCH(PAYROLL!$D310,ADJ!A$1:A$500,0),MATCH(PAYROLL!DZ$2,ADJ!$2:$2,0)),0)</f>
        <v/>
      </c>
      <c r="EA310">
        <f>IFERROR(INDEX(ADJ!$A$1:$BZ$1000,MATCH(PAYROLL!$D310,ADJ!A$1:A$500,0),MATCH(PAYROLL!EA$2,ADJ!$2:$2,0)),0)</f>
        <v/>
      </c>
      <c r="EB310">
        <f>IFERROR(INDEX(ADJ!$A$1:$BZ$1000,MATCH(PAYROLL!$D310,ADJ!A$1:A$500,0),MATCH(PAYROLL!EB$2,ADJ!$2:$2,0)),0)</f>
        <v/>
      </c>
      <c r="EC310">
        <f>IFERROR(INDEX(ADJ!$A$1:$BZ$1000,MATCH(PAYROLL!$D310,ADJ!A$1:A$500,0),MATCH(PAYROLL!EC$2,ADJ!$2:$2,0)),0)</f>
        <v/>
      </c>
      <c r="ED310">
        <f>IFERROR(INDEX(ADJ!$A$1:$BZ$1000,MATCH(PAYROLL!$D310,ADJ!A$1:A$500,0),MATCH(PAYROLL!ED$2,ADJ!$2:$2,0)),0)</f>
        <v/>
      </c>
      <c r="EE310">
        <f>IFERROR(INDEX(ADJ!$A$1:$BZ$1000,MATCH(PAYROLL!$D310,ADJ!A$1:A$500,0),MATCH(PAYROLL!EE$2,ADJ!$2:$2,0)),0)</f>
        <v/>
      </c>
      <c r="EF310">
        <f>IFERROR(INDEX(ADJ!$A$1:$BZ$1000,MATCH(PAYROLL!$D310,ADJ!A$1:A$500,0),MATCH(PAYROLL!EF$2,ADJ!$2:$2,0)),0)</f>
        <v/>
      </c>
      <c r="EG310">
        <f>IFERROR(INDEX(ADJ!$A$1:$BZ$1000,MATCH(PAYROLL!$D310,ADJ!A$1:A$500,0),MATCH(PAYROLL!EG$2,ADJ!$2:$2,0)),0)</f>
        <v/>
      </c>
      <c r="EH310">
        <f>IFERROR(INDEX(ADJ!$A$1:$BZ$1000,MATCH(PAYROLL!$D310,ADJ!A$1:A$500,0),MATCH(PAYROLL!EH$2,ADJ!$2:$2,0)),0)</f>
        <v/>
      </c>
      <c r="EI310">
        <f>IFERROR(INDEX(ADJ!$A$1:$BZ$1000,MATCH(PAYROLL!D310,ADJ!A$1:A$500,0),MATCH(PAYROLL!EI$2,ADJ!$2:$2,0)),0)</f>
        <v/>
      </c>
      <c r="EJ310">
        <f>IFERROR(INDEX(ADJ!$A$1:$BZ$1000,MATCH(PAYROLL!$D310,ADJ!A$1:A$500,0),MATCH(PAYROLL!EJ$2,ADJ!$2:$2,0)),0)</f>
        <v/>
      </c>
      <c r="EK310">
        <f>SUM(DZ310:EJ310)</f>
        <v/>
      </c>
    </row>
    <row r="311">
      <c r="A311" t="n">
        <v>309</v>
      </c>
      <c r="B311" t="inlineStr">
        <is>
          <t>Hứa Quốc Thành</t>
        </is>
      </c>
      <c r="D311" t="inlineStr">
        <is>
          <t>159057-01</t>
        </is>
      </c>
      <c r="S311">
        <f>IFERROR(INDEX(PIS!$A$1:$BZ$1000,MATCH($D311,PIS!C$1:C$500,0),MATCH("Lương CB tháng trước",PIS!$1:$1,0)),0)</f>
        <v/>
      </c>
      <c r="T311">
        <f>IFERROR(INDEX(PIS!$A$1:$BZ$1000,MATCH($D311,PIS!C$1:C$500,0),MATCH("Lương CB hiện tại",PIS!$1:$1,0)),0)</f>
        <v/>
      </c>
      <c r="U311">
        <f>IFERROR(INDEX(PIS!$A$1:$BZ$1000,MATCH($D311,PIS!C$1:C$500,0),MATCH("Lương đóng BHBB",PIS!$1:$1,0)),0)</f>
        <v/>
      </c>
      <c r="V311">
        <f>IFERROR(INDEX(PIS!$A$1:$BZ$1000,MATCH($D311,PIS!C$1:C$500,0),MATCH(V$2,PIS!$2:$2,0)),0)</f>
        <v/>
      </c>
      <c r="W311">
        <f>IFERROR(INDEX(PIS!$A$1:$BZ$1000,MATCH($D311,PIS!C$1:C$500,0),MATCH(W$2,PIS!$2:$2,0)),0)</f>
        <v/>
      </c>
      <c r="X311">
        <f>IFERROR(INDEX(PIS!$A$1:$BZ$1000,MATCH($D311,PIS!C$1:C$500,0),MATCH(X$2,PIS!$2:$2,0)),0)</f>
        <v/>
      </c>
      <c r="Y311">
        <f>IFERROR(INDEX(PIS!$A$1:$BZ$1000,MATCH($D311,PIS!C$1:C$500,0),MATCH(Y$2,PIS!$2:$2,0)),0)</f>
        <v/>
      </c>
      <c r="Z311">
        <f>IFERROR(INDEX(PIS!$A$1:$BZ$1000,MATCH($D311,PIS!C$1:C$500,0),MATCH(Z$2,PIS!$2:$2,0)),0)</f>
        <v/>
      </c>
      <c r="AA311">
        <f>IFERROR(INDEX(PIS!$A$1:$BZ$1000,MATCH($D311,PIS!C$1:C$500,0),MATCH(AA$2,PIS!$2:$2,0)),0)</f>
        <v/>
      </c>
      <c r="AB311">
        <f>IFERROR(INDEX(PIS!$A$1:$BZ$1000,MATCH($D311,PIS!C$1:C$500,0),MATCH(AB$2,PIS!$2:$2,0)),0)</f>
        <v/>
      </c>
      <c r="AC311">
        <f>SUM(V311:AB311)</f>
        <v/>
      </c>
      <c r="AD311">
        <f>IFERROR(INDEX(TIMESHEET!$A$1:$AI$5000,MATCH($D311,TIMESHEET!A$1:A$500,0),MATCH("T100",TIMESHEET!$2:$2,0))-2,0)</f>
        <v/>
      </c>
      <c r="AE311">
        <f>IFERROR(INDEX(TIMESHEET!$A$1:$AI$5000,MATCH($D311,TIMESHEET!A$1:A$500,0),MATCH("T202",TIMESHEET!$2:$2,0)),0)</f>
        <v/>
      </c>
      <c r="AF311">
        <f>IFERROR(INDEX(TIMESHEET!$A$1:$AI$5000,MATCH($D311,TIMESHEET!A$1:A$500,0),MATCH("T302",TIMESHEET!$2:$2,0)),0)</f>
        <v/>
      </c>
      <c r="AG311">
        <f>IFERROR(INDEX(TIMESHEET!$A$1:$AI$5000,MATCH($D311,TIMESHEET!A$1:A$500,0),MATCH("T406",TIMESHEET!$2:$2,0)),0)</f>
        <v/>
      </c>
      <c r="AH311">
        <f>AE311+AG311</f>
        <v/>
      </c>
      <c r="AI311">
        <f>IFERROR(INDEX(TIMESHEET!$A$1:$AI$5000,MATCH($D311,TIMESHEET!A$1:A$500,0),MATCH("T701",TIMESHEET!$2:$2,0)),0)</f>
        <v/>
      </c>
      <c r="AJ311">
        <f>IFERROR(INDEX(TIMESHEET!$A$1:$AI$5000,MATCH($D311,TIMESHEET!B$1:B$500,0),MATCH("T320",TIMESHEET!$2:$2,0)),0)</f>
        <v/>
      </c>
      <c r="AK311">
        <f>IFERROR(IF(LEFT(INDEX(PIS!O$1:O$500,MATCH(D311,PIS!C$1:C$500)),1)="M",T311/AD311*SUM(AE311:AG311),T311*AD311),0)</f>
        <v/>
      </c>
      <c r="AL311">
        <f>IFERROR(INDEX(ADJ!$A$1:$BZ$1000,MATCH(PAYROLL!D311,ADJ!A$1:A$500,0),MATCH(PAYROLL!AL$2,ADJ!$2:$2,0)),0)</f>
        <v/>
      </c>
      <c r="AM311">
        <f>SUM(AK311:AL311)</f>
        <v/>
      </c>
      <c r="AN311">
        <f>IFERROR(ROUND(V311/$AD311*$AH311,0),0)</f>
        <v/>
      </c>
      <c r="AO311">
        <f>IFERROR(ROUND(W311/$AD311*$AH311,0),0)</f>
        <v/>
      </c>
      <c r="AP311">
        <f>IFERROR(ROUND(X311/$AD311*$AE311,0),0)</f>
        <v/>
      </c>
      <c r="AQ311">
        <f>IFERROR(ROUND(Y311/$AD311*$AH311,0),0)</f>
        <v/>
      </c>
      <c r="AR311">
        <f>IFERROR(ROUND(Z311/$AD311*$AH311,0),0)</f>
        <v/>
      </c>
      <c r="AS311">
        <f>IFERROR(ROUND(AA311/$AD311*$AH311,0),0)</f>
        <v/>
      </c>
      <c r="AT311">
        <f>IFERROR(IF((AE311+AF311+AG311)&gt;13,AB311,ROUND(AB311/AD311*AH311,0)),0)</f>
        <v/>
      </c>
      <c r="AU311">
        <f>IFERROR(INDEX(ADJ!$A$1:$BZ$1000,MATCH(PAYROLL!D311,ADJ!A$1:A$500,0),MATCH(PAYROLL!AU$2,ADJ!$2:$2,0)),0)</f>
        <v/>
      </c>
      <c r="AV311">
        <f>ROUND(SUM(AN311:AU311),0)</f>
        <v/>
      </c>
      <c r="AW311">
        <f>IFERROR(INDEX(TIMESHEET!$A$1:$AI$5000,MATCH(PAYROLL!D311,TIMESHEET!A$1:A$500,0),MATCH("T620",TIMESHEET!$2:$2,0)),0)</f>
        <v/>
      </c>
      <c r="AX311">
        <f>IFERROR(INDEX(TIMESHEET!$A$1:$AI$5000,MATCH(PAYROLL!D311,TIMESHEET!A$1:A$500,0),MATCH("T601",TIMESHEET!$2:$2,0)),0)</f>
        <v/>
      </c>
      <c r="AY311">
        <f>IFERROR(INDEX(TIMESHEET!$A$1:$AI$5000,MATCH(PAYROLL!D311,TIMESHEET!A$1:A$500,0),MATCH("T602",TIMESHEET!$2:$2,0)),0)</f>
        <v/>
      </c>
      <c r="AZ311">
        <f>IFERROR(INDEX(TIMESHEET!$A$1:$AI$5000,MATCH(PAYROLL!D311,TIMESHEET!A$1:A$500,0),MATCH("T603",TIMESHEET!$2:$2,0)),0)</f>
        <v/>
      </c>
      <c r="BA311">
        <f>IFERROR(INDEX(TIMESHEET!$A$1:$AI$5000,MATCH(PAYROLL!D311,TIMESHEET!A$1:A$500,0),MATCH("T611",TIMESHEET!$2:$2,0)),0)</f>
        <v/>
      </c>
      <c r="BB311">
        <f>IFERROR(INDEX(TIMESHEET!$A$1:$AI$5000,MATCH(PAYROLL!D311,TIMESHEET!A$1:A$500,0),MATCH("T612",TIMESHEET!$2:$2,0)),0)</f>
        <v/>
      </c>
      <c r="BC311">
        <f>IFERROR(INDEX(TIMESHEET!$A$1:$AI$5000,MATCH(PAYROLL!D311,TIMESHEET!A$1:A$500,0),MATCH("T613",TIMESHEET!$2:$2,0)),0)</f>
        <v/>
      </c>
      <c r="BD311">
        <f>IFERROR(INDEX(TIMESHEET!$A$1:$AI$5000,MATCH(PAYROLL!D311,TIMESHEET!A$1:A$500,0),MATCH("T500",TIMESHEET!$2:$2,0)),0)</f>
        <v/>
      </c>
      <c r="BE311">
        <f>IFERROR(IF(LEFT(INDEX(PIS!O$1:O$500,MATCH(D311,PIS!C$1:C$500)),1)="M",T311/AD311/8*(AW311+AX311*1.5+AY311*2+AZ311*3+BA311*2.1+BB311*2.7+BC311*3.9+BD311*0.3),T311/8*(AW311+AX311*1.5+AY311*2+AZ311*3+BA311*2.1+BB311*2.7+BC311*3.9+BD311*0.3)),0)</f>
        <v/>
      </c>
      <c r="BF311">
        <f>IFERROR(INDEX(ADJ!$A$1:$BZ$1000,MATCH(PAYROLL!$D311,ADJ!A$1:A$500,0),MATCH(PAYROLL!BF$2,ADJ!$2:$2,0)),0)</f>
        <v/>
      </c>
      <c r="BG311">
        <f>IFERROR(INDEX(ADJ!$A$1:$BZ$1000,MATCH(PAYROLL!D311,ADJ!A$1:A$500,0),MATCH(PAYROLL!BG$2,ADJ!$2:$2,0)),0)</f>
        <v/>
      </c>
      <c r="BH311">
        <f>IFERROR(INDEX(ADJ!$A$1:$BZ$1000,MATCH(PAYROLL!D311,ADJ!A$1:A$500,0),MATCH(PAYROLL!BH$2,ADJ!$2:$2,0)),0)</f>
        <v/>
      </c>
      <c r="BI311">
        <f>IFERROR(INDEX(ADJ!$A$1:$BZ$1000,MATCH(PAYROLL!D311,ADJ!A$1:A$500,0),MATCH(PAYROLL!BI$2,ADJ!$2:$2,0)),0)</f>
        <v/>
      </c>
      <c r="BJ311">
        <f>IFERROR(INDEX(ADJ!$A$1:$BZ$1000,MATCH(PAYROLL!D311,ADJ!A$1:A$500,0),MATCH(PAYROLL!BJ$2,ADJ!$2:$2,0)),0)</f>
        <v/>
      </c>
      <c r="BK311">
        <f>SUM(BF311:BJ311)</f>
        <v/>
      </c>
      <c r="BL311">
        <f>IFERROR(INDEX(ADJ!$A$1:$BZ$1000,MATCH(PAYROLL!D311,ADJ!A$1:A$500,0),MATCH(PAYROLL!BL$2,ADJ!$2:$2,0)),0)</f>
        <v/>
      </c>
      <c r="BM311">
        <f>IFERROR(INDEX(ADJ!$A$1:$BZ$1000,MATCH(PAYROLL!D311,ADJ!A$1:A$500,0),MATCH(PAYROLL!BM$2,ADJ!$2:$2,0)),0)</f>
        <v/>
      </c>
      <c r="BN311">
        <f>IFERROR(INDEX(ADJ!$A$1:$BZ$1000,MATCH(PAYROLL!D311,ADJ!A$1:A$500,0),MATCH(PAYROLL!BN$2,ADJ!$2:$2,0)),0)</f>
        <v/>
      </c>
      <c r="BO311">
        <f>IFERROR(INDEX(ADJ!$A$1:$BZ$1000,MATCH(PAYROLL!D311,ADJ!A$1:A$500,0),MATCH(PAYROLL!BO$2,ADJ!$2:$2,0)),0)</f>
        <v/>
      </c>
      <c r="BP311">
        <f>SUM(AM311,AV311,BE311,BK311,BL311:BO311)</f>
        <v/>
      </c>
      <c r="BQ311">
        <f>BO311</f>
        <v/>
      </c>
      <c r="BR311">
        <f>IFERROR(ROUND(IF(LEFT(INDEX(PIS!O$1:O$500,MATCH(D311,PIS!C$1:C$500)),1)="D",T311/8*(BD311*0.3),IF(LEFT(INDEX(PIS!O$1:O$500,MATCH(D311,PIS!C$1:C$500)),1)="H",T311*($BD311*0.3),T311/$AD311/8*($BD311*0.3))),0),0)</f>
        <v/>
      </c>
      <c r="BS311">
        <f>IF(AP311&lt;1,0,MIN(AP311,730000))</f>
        <v/>
      </c>
      <c r="BT311">
        <f>IFERROR(ROUND((BE311-SUM(AW311:BC311)*T311/AD311/8),0)-BR311,0)</f>
        <v/>
      </c>
      <c r="BU311">
        <f>AO311</f>
        <v/>
      </c>
      <c r="BV311">
        <f>SUM(BQ311:BU311)</f>
        <v/>
      </c>
      <c r="BW311">
        <f>BP311-BV311</f>
        <v/>
      </c>
      <c r="BX311">
        <f>IFERROR(IF(RIGHT(INDEX(PIS!O$1:O$500,MATCH(D311,PIS!C$1:C$500)),5)="Gross",MIN(U311+V311,VLOOKUP("R700",TSC!B:C,2,0)*VLOOKUP("R101",TSC!B:C,2,0))*VLOOKUP("R701",TSC!B:C,2,0)%,0),0)</f>
        <v/>
      </c>
      <c r="BY311">
        <f>IFERROR(IF(RIGHT(INDEX(PIS!O$1:O$500,MATCH(D311,PIS!C$1:C$500)),5)="Gross",MIN(U311+V311,VLOOKUP("R700",TSC!B:C,2,0)*VLOOKUP("R101",TSC!B:C,2,0))*VLOOKUP("T704",TSC!B:C,2,0)%,0),0)</f>
        <v/>
      </c>
      <c r="BZ311">
        <f>IFERROR(IF(RIGHT(INDEX(PIS!O$1:O$500,MATCH(D311,PIS!C$1:C$500)),5)="Gross",MIN(U311+V311,VLOOKUP("R700",TSC!B:C,2,0)*VLOOKUP("1",TSC!F:G,2,0))*VLOOKUP("T705",TSC!B:C,2,0)%,0),0)</f>
        <v/>
      </c>
      <c r="CA311">
        <f>IFERROR(INDEX(ADJ!$A$1:$BZ$1000,MATCH(PAYROLL!D311,ADJ!A$1:A$500,0),MATCH(PAYROLL!CA$2,ADJ!$2:$2,0)),0)</f>
        <v/>
      </c>
      <c r="CB311">
        <f>IFERROR(INDEX(ADJ!$A$1:$BZ$1000,MATCH(PAYROLL!D311,ADJ!A$1:A$500,0),MATCH(PAYROLL!CB$2,ADJ!$2:$2,0)),0)</f>
        <v/>
      </c>
      <c r="CC311">
        <f>SUM(BX311:CB311)</f>
        <v/>
      </c>
      <c r="CD311">
        <f>IFERROR(INDEX(PIS!$A$1:$BZ$1000,MATCH(PAYROLL!D311,PIS!C$1:C$500,0),MATCH(PAYROLL!CD$1,PIS!$1:$1,0)),0)</f>
        <v/>
      </c>
      <c r="CE311">
        <f>IFERROR(IF(OR(INDEX(PIS!P$1:P$500,MATCH(D311,PIS!C$1:C$500,0))="LT2",INDEX(PIS!P$1:P$500,MATCH(D311,PIS!C$1:C$500,0))="P10"),0,SUM(CC311,CD311*VLOOKUP("R601",TSC!B:C,2,0),VLOOKUP("R602",TSC!B:C,2,0))),0)</f>
        <v/>
      </c>
      <c r="CF311">
        <f>MAX(BW311-CE311,0)</f>
        <v/>
      </c>
      <c r="CG311">
        <f>IFERROR(IF(OR(RIGHT(INDEX(PIS!P$1:P$500,MATCH(D311,PIS!C$1:C$500)),5)="P10",RIGHT(INDEX(PIS!P$1:P$500,MATCH(D311,PIS!C$1:C$500)),5)="CK"),0,IF(CF311&lt;=5000000,CF311*5%,IF(CF311&lt;=10000000,CF311*10%-250000,IF(CF311&lt;=18000000,CF311*15%-750000,IF(CF311&lt;=32000000,CF311*20%-1650000,IF(CF311&lt;=52000000,CF311*25%-3250000,IF(CF311&lt;=80000000,BH311*30%-5850000,CF311*35%-9850000))))))),0)</f>
        <v/>
      </c>
      <c r="CH311">
        <f>IFERROR(IF(OR(INDEX(PIS!P$1:P$500,MATCH(D311,PIS!C$1:C$500))="LT",INDEX(PIS!P$1:P$500,MATCH(D311,PIS!C$1:C$500))="CK"),0,IF(CF311&lt;2000000,0,CF311*10%)),0)</f>
        <v/>
      </c>
      <c r="CI311">
        <f>IFERROR(INDEX(ADJ!$A$1:$BZ$1000,MATCH(PAYROLL!D311,ADJ!A$1:A$500,0),MATCH(PAYROLL!CI$2,ADJ!$2:$2,0)),0)</f>
        <v/>
      </c>
      <c r="CJ311">
        <f>IFERROR(INDEX(ADJ!$A$1:$BZ$1000,MATCH(PAYROLL!D311,ADJ!A$1:A$500,0),MATCH(PAYROLL!CJ$2,ADJ!$2:$2,0)),0)</f>
        <v/>
      </c>
      <c r="CK311">
        <f>IFERROR(INDEX(ADJ!$A$1:$BZ$1000,MATCH(PAYROLL!D311,ADJ!A$1:A$500,0),MATCH(PAYROLL!CK$2,ADJ!$2:$2,0)),0)</f>
        <v/>
      </c>
      <c r="CL311">
        <f>SUM(CG311:CK311)</f>
        <v/>
      </c>
      <c r="CM311">
        <f>ROUND(SUM(CH311:CK311),0)</f>
        <v/>
      </c>
      <c r="CN311">
        <f>IFERROR(INDEX(CSDA!D$1:D$500,MATCH($CN$2,CSDA!C$1:C$500,0))*INDEX(PIS!V$1:V$500,MATCH(D311,PIS!C$1:C$500))+INDEX(ADJ!$A$1:$BZ$1000,MATCH(PAYROLL!D311,ADJ!A$1:A$500,0),MATCH(PAYROLL!CN$2,ADJ!$2:$2,0)),0)</f>
        <v/>
      </c>
      <c r="CO311">
        <f>IFERROR(INDEX(ADJ!$A$1:$BZ$1000,MATCH(PAYROLL!D311,ADJ!A$1:A$500,0),MATCH(PAYROLL!CO$2,ADJ!$2:$2,0)),0)</f>
        <v/>
      </c>
      <c r="CP311">
        <f>IFERROR(INDEX(ADJ!$A$1:$BZ$1000,MATCH(PAYROLL!D311,ADJ!A$1:A$500,0),MATCH(PAYROLL!CP$2,ADJ!$2:$2,0)),0)</f>
        <v/>
      </c>
      <c r="CQ311">
        <f>BP311-CL311-CI311-CM311-CN311-CO311-CP311-CC311</f>
        <v/>
      </c>
      <c r="CR311">
        <f>IFERROR(IF(RIGHT(INDEX(PIS!O$1:O$500,MATCH(D311,PIS!C$1:C$500,0)),5)="Gross",MIN(U311+V311,VLOOKUP("R700",TSC!B:C,2,0)*VLOOKUP("R101",TSC!B:C,2,0))*(VLOOKUP("T711",TSC!B:C,2,0)+VLOOKUP("T712",TSC!B:C,2,0))%,MIN(T311+V311,VLOOKUP("R700",TSC!B:C,2,0)*VLOOKUP("R101",TSC!B:C,2,0))*(VLOOKUP("T711",TSC!B:C,2,0)+VLOOKUP("T712",TSC!B:C,2,0)+VLOOKUP("R701",TSC!B:C,2,0))%),0)</f>
        <v/>
      </c>
      <c r="CS311">
        <f>IFERROR(IF(RIGHT(INDEX(PIS!O$1:O$500,MATCH(D311,PIS!C$1:C$500,0)),5)="Gross",MIN(U311+V311,VLOOKUP("R700",TSC!B:C,2,0)*VLOOKUP("R101",TSC!B:C,2,0))*(VLOOKUP("T714",TSC!B:C,2,0))%,MIN(T311+V311,VLOOKUP("R700",TSC!B:C,2,0)*VLOOKUP("R101",TSC!B:C,2,0))*(VLOOKUP("T704",TSC!B:C,2,0)+VLOOKUP("T714",TSC!B:C,2,0))%),0)</f>
        <v/>
      </c>
      <c r="CT311">
        <f>IFERROR(IF(RIGHT(INDEX(PIS!O$1:O$500,MATCH(D311,PIS!C$1:C$500,0)),5)="Gross",MIN(U311+V311,VLOOKUP("R700",TSC!B:C,2,0)*VLOOKUP("R101",TSC!B:C,2,0))*VLOOKUP("T705",TSC!B:C,2,0)%,MIN(T311+V311,VLOOKUP("R700",TSC!B:C,2,0)*VLOOKUP("R101",TSC!B:C,2,0))*VLOOKUP("T705",TSC!B:C,2,0)%),0)</f>
        <v/>
      </c>
      <c r="CU311">
        <f>IFERROR(IF(RIGHT(INDEX(PIS!O$1:O$500,MATCH(D311,PIS!C$1:C$500,0)),5)="Gross",MIN(U311+V311,VLOOKUP("R700",TSC!B:C,2,0)*VLOOKUP("R101",TSC!B:C,2,0))*(VLOOKUP("T713",TSC!B:C,2,0))%,MIN(T311+V311,VLOOKUP("R700",TSC!B:C,2,0)*VLOOKUP("R101",TSC!B:C,2,0))*(VLOOKUP("T713",TSC!B:C,2,0))%),0)</f>
        <v/>
      </c>
      <c r="CV311">
        <f>IFERROR(INDEX(ADJ!$A$1:$BZ$1000,MATCH(PAYROLL!D311,ADJ!A$1:A$500,0),MATCH(PAYROLL!CV$2,ADJ!$2:$2,0)),0)</f>
        <v/>
      </c>
      <c r="CW311">
        <f>IFERROR(INDEX(ADJ!$A$1:$BZ$1000,MATCH(PAYROLL!D311,ADJ!A$1:A$500,0),MATCH(PAYROLL!CW$2,ADJ!$2:$2,0)),0)</f>
        <v/>
      </c>
      <c r="CX311">
        <f>SUM(CR311:CW311)</f>
        <v/>
      </c>
      <c r="CY311">
        <f>ROUND(IF(CR311&gt;0,T311+V311*VLOOKUP("R202",TSC!$B$1:$C$500,2,0),0),0)</f>
        <v/>
      </c>
      <c r="CZ311">
        <f>IFERROR(INDEX(CSDA!D$1:D$500,MATCH($CZ$2,CSDA!C$1:C$500,0)),0)</f>
        <v/>
      </c>
      <c r="DA311">
        <f>ROUND(T311*0.7%,0)</f>
        <v/>
      </c>
      <c r="DB311">
        <f>ROUND(T311/12,0)</f>
        <v/>
      </c>
      <c r="DC311">
        <f ref="DC311" t="array">IFERROR(INDEX(CSDA!D$1:D$500,MATCH("Trích giữ"&amp;PAYROLL!DC$2,CSDA!A$1:A$500&amp;CSDA!C$1:C$500,0)),0)</f>
        <v/>
      </c>
      <c r="DD311">
        <f ref="DD311" t="array">IFERROR(INDEX(CSDA!D$1:D$500,MATCH("Trích giữ"&amp;PAYROLL!DD$2,CSDA!A$1:A$500&amp;CSDA!C$1:C$500,0)),0)</f>
        <v/>
      </c>
      <c r="DE311">
        <f ref="DE311" t="array">IFERROR(INDEX(CSDA!D$1:D$500,MATCH("Trích giữ"&amp;PAYROLL!DE$2,CSDA!A$1:A$500&amp;CSDA!C$1:C$500,0)),0)</f>
        <v/>
      </c>
      <c r="DF311">
        <f>IFERROR(INDEX(CSDA!D$1:D$500,MATCH(PAYROLL!DF$2,CSDA!C$1:C$500,0)),0)</f>
        <v/>
      </c>
      <c r="DG311">
        <f ref="DG311" t="array">IFERROR(INDEX(CSDA!D$1:D$500,MATCH("Trích giữ"&amp;PAYROLL!DG$2,CSDA!A$1:A$500&amp;CSDA!C$1:C$500,0)),0)</f>
        <v/>
      </c>
      <c r="DH311">
        <f>ROUND(T311/26,0)</f>
        <v/>
      </c>
      <c r="DI311">
        <f ref="DI311" t="array">IFERROR(INDEX(CSDA!D$1:D$500,MATCH("Trích giữ"&amp;PAYROLL!DI$2,CSDA!A$1:A$500&amp;CSDA!C$1:C$500,0)),0)</f>
        <v/>
      </c>
      <c r="DJ311">
        <f>IF(U311=0,T311*21.5%-BL311,0)</f>
        <v/>
      </c>
      <c r="DK311">
        <f ref="DK311" t="array">IFERROR(INDEX(CSDA!D$1:D$500,MATCH("Trích giữ"&amp;PAYROLL!DK$2,CSDA!A$1:A$500&amp;CSDA!C$1:C$500,0)),0)</f>
        <v/>
      </c>
      <c r="DL311">
        <f>IFERROR(INDEX(CSDA!D$1:D$500,MATCH(PAYROLL!DL$2,CSDA!C$1:C$500,0))/12,0)</f>
        <v/>
      </c>
      <c r="DM311">
        <f>SUM(DB311:DL311)</f>
        <v/>
      </c>
      <c r="DN311">
        <f>IFERROR(INDEX(ADJ!$A$1:$BZ$1000,MATCH(PAYROLL!D311,ADJ!A$1:A$500,0),MATCH(PAYROLL!DN$2,ADJ!$2:$2,0)),0)</f>
        <v/>
      </c>
      <c r="DO311">
        <f>IFERROR(SUM(BP311,DM311:DN311,CX311:DA311)-DT311,0)</f>
        <v/>
      </c>
      <c r="DP311">
        <f ref="DP311" t="array">SUM(BW311*IFERROR(INDEX(CSDA!D$1:D$500,MATCH(BW$2,CSDA!C$1:C$500,0)),0)%,CX311*IFERROR(INDEX(CSDA!D$1:D$500,MATCH(CX$2,CSDA!C$1:C$500,0)),0)%,DA311*IFERROR(INDEX(CSDA!D$1:D$500,MATCH(DA$2,CSDA!C$1:C$500,0)),0)%,DB311*IFERROR(INDEX(CSDA!D$1:D$500,MATCH(DB$2,CSDA!C$1:C$500,0)),0)%,DF311*IFERROR(INDEX(CSDA!D$1:D$500,MATCH("Phí dịch vụ"&amp;PAYROLL!DF$2,CSDA!A$1:A$500&amp;CSDA!C$1:C$500,0)),0)%,DC311*IFERROR(INDEX(CSDA!D$1:D$500,MATCH("Phí dịch vụ"&amp;PAYROLL!DC$2,CSDA!A$1:A$500&amp;CSDA!C$1:C$500,0)),0)%,DH311*IFERROR(INDEX(CSDA!D$1:D$500,MATCH("Phí dịch vụ"&amp;PAYROLL!DH$2,CSDA!A$1:A$500&amp;CSDA!C$1:C$500,0)),0)%,DJ311*IFERROR(INDEX(CSDA!D$1:D$500,MATCH("Phí dịch vụ"&amp;PAYROLL!DJ$2,CSDA!A$1:A$500&amp;CSDA!C$1:C$500,0)),0)%,BN311*IFERROR(INDEX(CSDA!D$1:D$500,MATCH(BN$2,CSDA!C$1:C$500,0)),0)%)-BN311*7%</f>
        <v/>
      </c>
      <c r="DQ311">
        <f>IFERROR(INDEX(ADJ!$A$1:$BZ$1000,MATCH(PAYROLL!D311,ADJ!A$1:A$500,0),MATCH(PAYROLL!DQ$2,ADJ!$2:$2,0)),0)</f>
        <v/>
      </c>
      <c r="DR311">
        <f>IFERROR(INDEX(ADJ!$A$1:$BZ$1000,MATCH(PAYROLL!D311,ADJ!A$1:A$500,0),MATCH(PAYROLL!DR$2,ADJ!$2:$2,0)),0)</f>
        <v/>
      </c>
      <c r="DS311">
        <f>SUM(DP311:DR311)</f>
        <v/>
      </c>
      <c r="DT311">
        <f>EK311</f>
        <v/>
      </c>
      <c r="DU311">
        <f>SUM(DO311:DR311)</f>
        <v/>
      </c>
      <c r="DV311">
        <f>ROUND(DU311*0.1,0)</f>
        <v/>
      </c>
      <c r="DW311">
        <f>DU311+DV311</f>
        <v/>
      </c>
      <c r="DZ311">
        <f>IFERROR(INDEX(ADJ!$A$1:$BZ$1000,MATCH(PAYROLL!$D311,ADJ!A$1:A$500,0),MATCH(PAYROLL!DZ$2,ADJ!$2:$2,0)),0)</f>
        <v/>
      </c>
      <c r="EA311">
        <f>IFERROR(INDEX(ADJ!$A$1:$BZ$1000,MATCH(PAYROLL!$D311,ADJ!A$1:A$500,0),MATCH(PAYROLL!EA$2,ADJ!$2:$2,0)),0)</f>
        <v/>
      </c>
      <c r="EB311">
        <f>IFERROR(INDEX(ADJ!$A$1:$BZ$1000,MATCH(PAYROLL!$D311,ADJ!A$1:A$500,0),MATCH(PAYROLL!EB$2,ADJ!$2:$2,0)),0)</f>
        <v/>
      </c>
      <c r="EC311">
        <f>IFERROR(INDEX(ADJ!$A$1:$BZ$1000,MATCH(PAYROLL!$D311,ADJ!A$1:A$500,0),MATCH(PAYROLL!EC$2,ADJ!$2:$2,0)),0)</f>
        <v/>
      </c>
      <c r="ED311">
        <f>IFERROR(INDEX(ADJ!$A$1:$BZ$1000,MATCH(PAYROLL!$D311,ADJ!A$1:A$500,0),MATCH(PAYROLL!ED$2,ADJ!$2:$2,0)),0)</f>
        <v/>
      </c>
      <c r="EE311">
        <f>IFERROR(INDEX(ADJ!$A$1:$BZ$1000,MATCH(PAYROLL!$D311,ADJ!A$1:A$500,0),MATCH(PAYROLL!EE$2,ADJ!$2:$2,0)),0)</f>
        <v/>
      </c>
      <c r="EF311">
        <f>IFERROR(INDEX(ADJ!$A$1:$BZ$1000,MATCH(PAYROLL!$D311,ADJ!A$1:A$500,0),MATCH(PAYROLL!EF$2,ADJ!$2:$2,0)),0)</f>
        <v/>
      </c>
      <c r="EG311">
        <f>IFERROR(INDEX(ADJ!$A$1:$BZ$1000,MATCH(PAYROLL!$D311,ADJ!A$1:A$500,0),MATCH(PAYROLL!EG$2,ADJ!$2:$2,0)),0)</f>
        <v/>
      </c>
      <c r="EH311">
        <f>IFERROR(INDEX(ADJ!$A$1:$BZ$1000,MATCH(PAYROLL!$D311,ADJ!A$1:A$500,0),MATCH(PAYROLL!EH$2,ADJ!$2:$2,0)),0)</f>
        <v/>
      </c>
      <c r="EI311">
        <f>IFERROR(INDEX(ADJ!$A$1:$BZ$1000,MATCH(PAYROLL!D311,ADJ!A$1:A$500,0),MATCH(PAYROLL!EI$2,ADJ!$2:$2,0)),0)</f>
        <v/>
      </c>
      <c r="EJ311">
        <f>IFERROR(INDEX(ADJ!$A$1:$BZ$1000,MATCH(PAYROLL!$D311,ADJ!A$1:A$500,0),MATCH(PAYROLL!EJ$2,ADJ!$2:$2,0)),0)</f>
        <v/>
      </c>
      <c r="EK311">
        <f>SUM(DZ311:EJ311)</f>
        <v/>
      </c>
    </row>
    <row r="312">
      <c r="A312" t="n">
        <v>310</v>
      </c>
      <c r="B312" t="inlineStr">
        <is>
          <t>Hò Xuân Lính</t>
        </is>
      </c>
      <c r="D312" t="inlineStr">
        <is>
          <t>159789-01</t>
        </is>
      </c>
      <c r="S312">
        <f>IFERROR(INDEX(PIS!$A$1:$BZ$1000,MATCH($D312,PIS!C$1:C$500,0),MATCH("Lương CB tháng trước",PIS!$1:$1,0)),0)</f>
        <v/>
      </c>
      <c r="T312">
        <f>IFERROR(INDEX(PIS!$A$1:$BZ$1000,MATCH($D312,PIS!C$1:C$500,0),MATCH("Lương CB hiện tại",PIS!$1:$1,0)),0)</f>
        <v/>
      </c>
      <c r="U312">
        <f>IFERROR(INDEX(PIS!$A$1:$BZ$1000,MATCH($D312,PIS!C$1:C$500,0),MATCH("Lương đóng BHBB",PIS!$1:$1,0)),0)</f>
        <v/>
      </c>
      <c r="V312">
        <f>IFERROR(INDEX(PIS!$A$1:$BZ$1000,MATCH($D312,PIS!C$1:C$500,0),MATCH(V$2,PIS!$2:$2,0)),0)</f>
        <v/>
      </c>
      <c r="W312">
        <f>IFERROR(INDEX(PIS!$A$1:$BZ$1000,MATCH($D312,PIS!C$1:C$500,0),MATCH(W$2,PIS!$2:$2,0)),0)</f>
        <v/>
      </c>
      <c r="X312">
        <f>IFERROR(INDEX(PIS!$A$1:$BZ$1000,MATCH($D312,PIS!C$1:C$500,0),MATCH(X$2,PIS!$2:$2,0)),0)</f>
        <v/>
      </c>
      <c r="Y312">
        <f>IFERROR(INDEX(PIS!$A$1:$BZ$1000,MATCH($D312,PIS!C$1:C$500,0),MATCH(Y$2,PIS!$2:$2,0)),0)</f>
        <v/>
      </c>
      <c r="Z312">
        <f>IFERROR(INDEX(PIS!$A$1:$BZ$1000,MATCH($D312,PIS!C$1:C$500,0),MATCH(Z$2,PIS!$2:$2,0)),0)</f>
        <v/>
      </c>
      <c r="AA312">
        <f>IFERROR(INDEX(PIS!$A$1:$BZ$1000,MATCH($D312,PIS!C$1:C$500,0),MATCH(AA$2,PIS!$2:$2,0)),0)</f>
        <v/>
      </c>
      <c r="AB312">
        <f>IFERROR(INDEX(PIS!$A$1:$BZ$1000,MATCH($D312,PIS!C$1:C$500,0),MATCH(AB$2,PIS!$2:$2,0)),0)</f>
        <v/>
      </c>
      <c r="AC312">
        <f>SUM(V312:AB312)</f>
        <v/>
      </c>
      <c r="AD312">
        <f>IFERROR(INDEX(TIMESHEET!$A$1:$AI$5000,MATCH($D312,TIMESHEET!A$1:A$500,0),MATCH("T100",TIMESHEET!$2:$2,0))-2,0)</f>
        <v/>
      </c>
      <c r="AE312">
        <f>IFERROR(INDEX(TIMESHEET!$A$1:$AI$5000,MATCH($D312,TIMESHEET!A$1:A$500,0),MATCH("T202",TIMESHEET!$2:$2,0)),0)</f>
        <v/>
      </c>
      <c r="AF312">
        <f>IFERROR(INDEX(TIMESHEET!$A$1:$AI$5000,MATCH($D312,TIMESHEET!A$1:A$500,0),MATCH("T302",TIMESHEET!$2:$2,0)),0)</f>
        <v/>
      </c>
      <c r="AG312">
        <f>IFERROR(INDEX(TIMESHEET!$A$1:$AI$5000,MATCH($D312,TIMESHEET!A$1:A$500,0),MATCH("T406",TIMESHEET!$2:$2,0)),0)</f>
        <v/>
      </c>
      <c r="AH312">
        <f>AE312+AG312</f>
        <v/>
      </c>
      <c r="AI312">
        <f>IFERROR(INDEX(TIMESHEET!$A$1:$AI$5000,MATCH($D312,TIMESHEET!A$1:A$500,0),MATCH("T701",TIMESHEET!$2:$2,0)),0)</f>
        <v/>
      </c>
      <c r="AJ312">
        <f>IFERROR(INDEX(TIMESHEET!$A$1:$AI$5000,MATCH($D312,TIMESHEET!B$1:B$500,0),MATCH("T320",TIMESHEET!$2:$2,0)),0)</f>
        <v/>
      </c>
      <c r="AK312">
        <f>IFERROR(IF(LEFT(INDEX(PIS!O$1:O$500,MATCH(D312,PIS!C$1:C$500)),1)="M",T312/AD312*SUM(AE312:AG312),T312*AD312),0)</f>
        <v/>
      </c>
      <c r="AL312">
        <f>IFERROR(INDEX(ADJ!$A$1:$BZ$1000,MATCH(PAYROLL!D312,ADJ!A$1:A$500,0),MATCH(PAYROLL!AL$2,ADJ!$2:$2,0)),0)</f>
        <v/>
      </c>
      <c r="AM312">
        <f>SUM(AK312:AL312)</f>
        <v/>
      </c>
      <c r="AN312">
        <f>IFERROR(ROUND(V312/$AD312*$AH312,0),0)</f>
        <v/>
      </c>
      <c r="AO312">
        <f>IFERROR(ROUND(W312/$AD312*$AH312,0),0)</f>
        <v/>
      </c>
      <c r="AP312">
        <f>IFERROR(ROUND(X312/$AD312*$AE312,0),0)</f>
        <v/>
      </c>
      <c r="AQ312">
        <f>IFERROR(ROUND(Y312/$AD312*$AH312,0),0)</f>
        <v/>
      </c>
      <c r="AR312">
        <f>IFERROR(ROUND(Z312/$AD312*$AH312,0),0)</f>
        <v/>
      </c>
      <c r="AS312">
        <f>IFERROR(ROUND(AA312/$AD312*$AH312,0),0)</f>
        <v/>
      </c>
      <c r="AT312">
        <f>IFERROR(IF((AE312+AF312+AG312)&gt;13,AB312,ROUND(AB312/AD312*AH312,0)),0)</f>
        <v/>
      </c>
      <c r="AU312">
        <f>IFERROR(INDEX(ADJ!$A$1:$BZ$1000,MATCH(PAYROLL!D312,ADJ!A$1:A$500,0),MATCH(PAYROLL!AU$2,ADJ!$2:$2,0)),0)</f>
        <v/>
      </c>
      <c r="AV312">
        <f>ROUND(SUM(AN312:AU312),0)</f>
        <v/>
      </c>
      <c r="AW312">
        <f>IFERROR(INDEX(TIMESHEET!$A$1:$AI$5000,MATCH(PAYROLL!D312,TIMESHEET!A$1:A$500,0),MATCH("T620",TIMESHEET!$2:$2,0)),0)</f>
        <v/>
      </c>
      <c r="AX312">
        <f>IFERROR(INDEX(TIMESHEET!$A$1:$AI$5000,MATCH(PAYROLL!D312,TIMESHEET!A$1:A$500,0),MATCH("T601",TIMESHEET!$2:$2,0)),0)</f>
        <v/>
      </c>
      <c r="AY312">
        <f>IFERROR(INDEX(TIMESHEET!$A$1:$AI$5000,MATCH(PAYROLL!D312,TIMESHEET!A$1:A$500,0),MATCH("T602",TIMESHEET!$2:$2,0)),0)</f>
        <v/>
      </c>
      <c r="AZ312">
        <f>IFERROR(INDEX(TIMESHEET!$A$1:$AI$5000,MATCH(PAYROLL!D312,TIMESHEET!A$1:A$500,0),MATCH("T603",TIMESHEET!$2:$2,0)),0)</f>
        <v/>
      </c>
      <c r="BA312">
        <f>IFERROR(INDEX(TIMESHEET!$A$1:$AI$5000,MATCH(PAYROLL!D312,TIMESHEET!A$1:A$500,0),MATCH("T611",TIMESHEET!$2:$2,0)),0)</f>
        <v/>
      </c>
      <c r="BB312">
        <f>IFERROR(INDEX(TIMESHEET!$A$1:$AI$5000,MATCH(PAYROLL!D312,TIMESHEET!A$1:A$500,0),MATCH("T612",TIMESHEET!$2:$2,0)),0)</f>
        <v/>
      </c>
      <c r="BC312">
        <f>IFERROR(INDEX(TIMESHEET!$A$1:$AI$5000,MATCH(PAYROLL!D312,TIMESHEET!A$1:A$500,0),MATCH("T613",TIMESHEET!$2:$2,0)),0)</f>
        <v/>
      </c>
      <c r="BD312">
        <f>IFERROR(INDEX(TIMESHEET!$A$1:$AI$5000,MATCH(PAYROLL!D312,TIMESHEET!A$1:A$500,0),MATCH("T500",TIMESHEET!$2:$2,0)),0)</f>
        <v/>
      </c>
      <c r="BE312">
        <f>IFERROR(IF(LEFT(INDEX(PIS!O$1:O$500,MATCH(D312,PIS!C$1:C$500)),1)="M",T312/AD312/8*(AW312+AX312*1.5+AY312*2+AZ312*3+BA312*2.1+BB312*2.7+BC312*3.9+BD312*0.3),T312/8*(AW312+AX312*1.5+AY312*2+AZ312*3+BA312*2.1+BB312*2.7+BC312*3.9+BD312*0.3)),0)</f>
        <v/>
      </c>
      <c r="BF312">
        <f>IFERROR(INDEX(ADJ!$A$1:$BZ$1000,MATCH(PAYROLL!$D312,ADJ!A$1:A$500,0),MATCH(PAYROLL!BF$2,ADJ!$2:$2,0)),0)</f>
        <v/>
      </c>
      <c r="BG312">
        <f>IFERROR(INDEX(ADJ!$A$1:$BZ$1000,MATCH(PAYROLL!D312,ADJ!A$1:A$500,0),MATCH(PAYROLL!BG$2,ADJ!$2:$2,0)),0)</f>
        <v/>
      </c>
      <c r="BH312">
        <f>IFERROR(INDEX(ADJ!$A$1:$BZ$1000,MATCH(PAYROLL!D312,ADJ!A$1:A$500,0),MATCH(PAYROLL!BH$2,ADJ!$2:$2,0)),0)</f>
        <v/>
      </c>
      <c r="BI312">
        <f>IFERROR(INDEX(ADJ!$A$1:$BZ$1000,MATCH(PAYROLL!D312,ADJ!A$1:A$500,0),MATCH(PAYROLL!BI$2,ADJ!$2:$2,0)),0)</f>
        <v/>
      </c>
      <c r="BJ312">
        <f>IFERROR(INDEX(ADJ!$A$1:$BZ$1000,MATCH(PAYROLL!D312,ADJ!A$1:A$500,0),MATCH(PAYROLL!BJ$2,ADJ!$2:$2,0)),0)</f>
        <v/>
      </c>
      <c r="BK312">
        <f>SUM(BF312:BJ312)</f>
        <v/>
      </c>
      <c r="BL312">
        <f>IFERROR(INDEX(ADJ!$A$1:$BZ$1000,MATCH(PAYROLL!D312,ADJ!A$1:A$500,0),MATCH(PAYROLL!BL$2,ADJ!$2:$2,0)),0)</f>
        <v/>
      </c>
      <c r="BM312">
        <f>IFERROR(INDEX(ADJ!$A$1:$BZ$1000,MATCH(PAYROLL!D312,ADJ!A$1:A$500,0),MATCH(PAYROLL!BM$2,ADJ!$2:$2,0)),0)</f>
        <v/>
      </c>
      <c r="BN312">
        <f>IFERROR(INDEX(ADJ!$A$1:$BZ$1000,MATCH(PAYROLL!D312,ADJ!A$1:A$500,0),MATCH(PAYROLL!BN$2,ADJ!$2:$2,0)),0)</f>
        <v/>
      </c>
      <c r="BO312">
        <f>IFERROR(INDEX(ADJ!$A$1:$BZ$1000,MATCH(PAYROLL!D312,ADJ!A$1:A$500,0),MATCH(PAYROLL!BO$2,ADJ!$2:$2,0)),0)</f>
        <v/>
      </c>
      <c r="BP312">
        <f>SUM(AM312,AV312,BE312,BK312,BL312:BO312)</f>
        <v/>
      </c>
      <c r="BQ312">
        <f>BO312</f>
        <v/>
      </c>
      <c r="BR312">
        <f>IFERROR(ROUND(IF(LEFT(INDEX(PIS!O$1:O$500,MATCH(D312,PIS!C$1:C$500)),1)="D",T312/8*(BD312*0.3),IF(LEFT(INDEX(PIS!O$1:O$500,MATCH(D312,PIS!C$1:C$500)),1)="H",T312*($BD312*0.3),T312/$AD312/8*($BD312*0.3))),0),0)</f>
        <v/>
      </c>
      <c r="BS312">
        <f>IF(AP312&lt;1,0,MIN(AP312,730000))</f>
        <v/>
      </c>
      <c r="BT312">
        <f>IFERROR(ROUND((BE312-SUM(AW312:BC312)*T312/AD312/8),0)-BR312,0)</f>
        <v/>
      </c>
      <c r="BU312">
        <f>AO312</f>
        <v/>
      </c>
      <c r="BV312">
        <f>SUM(BQ312:BU312)</f>
        <v/>
      </c>
      <c r="BW312">
        <f>BP312-BV312</f>
        <v/>
      </c>
      <c r="BX312">
        <f>IFERROR(IF(RIGHT(INDEX(PIS!O$1:O$500,MATCH(D312,PIS!C$1:C$500)),5)="Gross",MIN(U312+V312,VLOOKUP("R700",TSC!B:C,2,0)*VLOOKUP("R101",TSC!B:C,2,0))*VLOOKUP("R701",TSC!B:C,2,0)%,0),0)</f>
        <v/>
      </c>
      <c r="BY312">
        <f>IFERROR(IF(RIGHT(INDEX(PIS!O$1:O$500,MATCH(D312,PIS!C$1:C$500)),5)="Gross",MIN(U312+V312,VLOOKUP("R700",TSC!B:C,2,0)*VLOOKUP("R101",TSC!B:C,2,0))*VLOOKUP("T704",TSC!B:C,2,0)%,0),0)</f>
        <v/>
      </c>
      <c r="BZ312">
        <f>IFERROR(IF(RIGHT(INDEX(PIS!O$1:O$500,MATCH(D312,PIS!C$1:C$500)),5)="Gross",MIN(U312+V312,VLOOKUP("R700",TSC!B:C,2,0)*VLOOKUP("1",TSC!F:G,2,0))*VLOOKUP("T705",TSC!B:C,2,0)%,0),0)</f>
        <v/>
      </c>
      <c r="CA312">
        <f>IFERROR(INDEX(ADJ!$A$1:$BZ$1000,MATCH(PAYROLL!D312,ADJ!A$1:A$500,0),MATCH(PAYROLL!CA$2,ADJ!$2:$2,0)),0)</f>
        <v/>
      </c>
      <c r="CB312">
        <f>IFERROR(INDEX(ADJ!$A$1:$BZ$1000,MATCH(PAYROLL!D312,ADJ!A$1:A$500,0),MATCH(PAYROLL!CB$2,ADJ!$2:$2,0)),0)</f>
        <v/>
      </c>
      <c r="CC312">
        <f>SUM(BX312:CB312)</f>
        <v/>
      </c>
      <c r="CD312">
        <f>IFERROR(INDEX(PIS!$A$1:$BZ$1000,MATCH(PAYROLL!D312,PIS!C$1:C$500,0),MATCH(PAYROLL!CD$1,PIS!$1:$1,0)),0)</f>
        <v/>
      </c>
      <c r="CE312">
        <f>IFERROR(IF(OR(INDEX(PIS!P$1:P$500,MATCH(D312,PIS!C$1:C$500,0))="LT2",INDEX(PIS!P$1:P$500,MATCH(D312,PIS!C$1:C$500,0))="P10"),0,SUM(CC312,CD312*VLOOKUP("R601",TSC!B:C,2,0),VLOOKUP("R602",TSC!B:C,2,0))),0)</f>
        <v/>
      </c>
      <c r="CF312">
        <f>MAX(BW312-CE312,0)</f>
        <v/>
      </c>
      <c r="CG312">
        <f>IFERROR(IF(OR(RIGHT(INDEX(PIS!P$1:P$500,MATCH(D312,PIS!C$1:C$500)),5)="P10",RIGHT(INDEX(PIS!P$1:P$500,MATCH(D312,PIS!C$1:C$500)),5)="CK"),0,IF(CF312&lt;=5000000,CF312*5%,IF(CF312&lt;=10000000,CF312*10%-250000,IF(CF312&lt;=18000000,CF312*15%-750000,IF(CF312&lt;=32000000,CF312*20%-1650000,IF(CF312&lt;=52000000,CF312*25%-3250000,IF(CF312&lt;=80000000,BH312*30%-5850000,CF312*35%-9850000))))))),0)</f>
        <v/>
      </c>
      <c r="CH312">
        <f>IFERROR(IF(OR(INDEX(PIS!P$1:P$500,MATCH(D312,PIS!C$1:C$500))="LT",INDEX(PIS!P$1:P$500,MATCH(D312,PIS!C$1:C$500))="CK"),0,IF(CF312&lt;2000000,0,CF312*10%)),0)</f>
        <v/>
      </c>
      <c r="CI312">
        <f>IFERROR(INDEX(ADJ!$A$1:$BZ$1000,MATCH(PAYROLL!D312,ADJ!A$1:A$500,0),MATCH(PAYROLL!CI$2,ADJ!$2:$2,0)),0)</f>
        <v/>
      </c>
      <c r="CJ312">
        <f>IFERROR(INDEX(ADJ!$A$1:$BZ$1000,MATCH(PAYROLL!D312,ADJ!A$1:A$500,0),MATCH(PAYROLL!CJ$2,ADJ!$2:$2,0)),0)</f>
        <v/>
      </c>
      <c r="CK312">
        <f>IFERROR(INDEX(ADJ!$A$1:$BZ$1000,MATCH(PAYROLL!D312,ADJ!A$1:A$500,0),MATCH(PAYROLL!CK$2,ADJ!$2:$2,0)),0)</f>
        <v/>
      </c>
      <c r="CL312">
        <f>SUM(CG312:CK312)</f>
        <v/>
      </c>
      <c r="CM312">
        <f>ROUND(SUM(CH312:CK312),0)</f>
        <v/>
      </c>
      <c r="CN312">
        <f>IFERROR(INDEX(CSDA!D$1:D$500,MATCH($CN$2,CSDA!C$1:C$500,0))*INDEX(PIS!V$1:V$500,MATCH(D312,PIS!C$1:C$500))+INDEX(ADJ!$A$1:$BZ$1000,MATCH(PAYROLL!D312,ADJ!A$1:A$500,0),MATCH(PAYROLL!CN$2,ADJ!$2:$2,0)),0)</f>
        <v/>
      </c>
      <c r="CO312">
        <f>IFERROR(INDEX(ADJ!$A$1:$BZ$1000,MATCH(PAYROLL!D312,ADJ!A$1:A$500,0),MATCH(PAYROLL!CO$2,ADJ!$2:$2,0)),0)</f>
        <v/>
      </c>
      <c r="CP312">
        <f>IFERROR(INDEX(ADJ!$A$1:$BZ$1000,MATCH(PAYROLL!D312,ADJ!A$1:A$500,0),MATCH(PAYROLL!CP$2,ADJ!$2:$2,0)),0)</f>
        <v/>
      </c>
      <c r="CQ312">
        <f>BP312-CL312-CI312-CM312-CN312-CO312-CP312-CC312</f>
        <v/>
      </c>
      <c r="CR312">
        <f>IFERROR(IF(RIGHT(INDEX(PIS!O$1:O$500,MATCH(D312,PIS!C$1:C$500,0)),5)="Gross",MIN(U312+V312,VLOOKUP("R700",TSC!B:C,2,0)*VLOOKUP("R101",TSC!B:C,2,0))*(VLOOKUP("T711",TSC!B:C,2,0)+VLOOKUP("T712",TSC!B:C,2,0))%,MIN(T312+V312,VLOOKUP("R700",TSC!B:C,2,0)*VLOOKUP("R101",TSC!B:C,2,0))*(VLOOKUP("T711",TSC!B:C,2,0)+VLOOKUP("T712",TSC!B:C,2,0)+VLOOKUP("R701",TSC!B:C,2,0))%),0)</f>
        <v/>
      </c>
      <c r="CS312">
        <f>IFERROR(IF(RIGHT(INDEX(PIS!O$1:O$500,MATCH(D312,PIS!C$1:C$500,0)),5)="Gross",MIN(U312+V312,VLOOKUP("R700",TSC!B:C,2,0)*VLOOKUP("R101",TSC!B:C,2,0))*(VLOOKUP("T714",TSC!B:C,2,0))%,MIN(T312+V312,VLOOKUP("R700",TSC!B:C,2,0)*VLOOKUP("R101",TSC!B:C,2,0))*(VLOOKUP("T704",TSC!B:C,2,0)+VLOOKUP("T714",TSC!B:C,2,0))%),0)</f>
        <v/>
      </c>
      <c r="CT312">
        <f>IFERROR(IF(RIGHT(INDEX(PIS!O$1:O$500,MATCH(D312,PIS!C$1:C$500,0)),5)="Gross",MIN(U312+V312,VLOOKUP("R700",TSC!B:C,2,0)*VLOOKUP("R101",TSC!B:C,2,0))*VLOOKUP("T705",TSC!B:C,2,0)%,MIN(T312+V312,VLOOKUP("R700",TSC!B:C,2,0)*VLOOKUP("R101",TSC!B:C,2,0))*VLOOKUP("T705",TSC!B:C,2,0)%),0)</f>
        <v/>
      </c>
      <c r="CU312">
        <f>IFERROR(IF(RIGHT(INDEX(PIS!O$1:O$500,MATCH(D312,PIS!C$1:C$500,0)),5)="Gross",MIN(U312+V312,VLOOKUP("R700",TSC!B:C,2,0)*VLOOKUP("R101",TSC!B:C,2,0))*(VLOOKUP("T713",TSC!B:C,2,0))%,MIN(T312+V312,VLOOKUP("R700",TSC!B:C,2,0)*VLOOKUP("R101",TSC!B:C,2,0))*(VLOOKUP("T713",TSC!B:C,2,0))%),0)</f>
        <v/>
      </c>
      <c r="CV312">
        <f>IFERROR(INDEX(ADJ!$A$1:$BZ$1000,MATCH(PAYROLL!D312,ADJ!A$1:A$500,0),MATCH(PAYROLL!CV$2,ADJ!$2:$2,0)),0)</f>
        <v/>
      </c>
      <c r="CW312">
        <f>IFERROR(INDEX(ADJ!$A$1:$BZ$1000,MATCH(PAYROLL!D312,ADJ!A$1:A$500,0),MATCH(PAYROLL!CW$2,ADJ!$2:$2,0)),0)</f>
        <v/>
      </c>
      <c r="CX312">
        <f>SUM(CR312:CW312)</f>
        <v/>
      </c>
      <c r="CY312">
        <f>ROUND(IF(CR312&gt;0,T312+V312*VLOOKUP("R202",TSC!$B$1:$C$500,2,0),0),0)</f>
        <v/>
      </c>
      <c r="CZ312">
        <f>IFERROR(INDEX(CSDA!D$1:D$500,MATCH($CZ$2,CSDA!C$1:C$500,0)),0)</f>
        <v/>
      </c>
      <c r="DA312">
        <f>ROUND(T312*0.7%,0)</f>
        <v/>
      </c>
      <c r="DB312">
        <f>ROUND(T312/12,0)</f>
        <v/>
      </c>
      <c r="DC312">
        <f ref="DC312" t="array">IFERROR(INDEX(CSDA!D$1:D$500,MATCH("Trích giữ"&amp;PAYROLL!DC$2,CSDA!A$1:A$500&amp;CSDA!C$1:C$500,0)),0)</f>
        <v/>
      </c>
      <c r="DD312">
        <f ref="DD312" t="array">IFERROR(INDEX(CSDA!D$1:D$500,MATCH("Trích giữ"&amp;PAYROLL!DD$2,CSDA!A$1:A$500&amp;CSDA!C$1:C$500,0)),0)</f>
        <v/>
      </c>
      <c r="DE312">
        <f ref="DE312" t="array">IFERROR(INDEX(CSDA!D$1:D$500,MATCH("Trích giữ"&amp;PAYROLL!DE$2,CSDA!A$1:A$500&amp;CSDA!C$1:C$500,0)),0)</f>
        <v/>
      </c>
      <c r="DF312">
        <f>IFERROR(INDEX(CSDA!D$1:D$500,MATCH(PAYROLL!DF$2,CSDA!C$1:C$500,0)),0)</f>
        <v/>
      </c>
      <c r="DG312">
        <f ref="DG312" t="array">IFERROR(INDEX(CSDA!D$1:D$500,MATCH("Trích giữ"&amp;PAYROLL!DG$2,CSDA!A$1:A$500&amp;CSDA!C$1:C$500,0)),0)</f>
        <v/>
      </c>
      <c r="DH312">
        <f>ROUND(T312/26,0)</f>
        <v/>
      </c>
      <c r="DI312">
        <f ref="DI312" t="array">IFERROR(INDEX(CSDA!D$1:D$500,MATCH("Trích giữ"&amp;PAYROLL!DI$2,CSDA!A$1:A$500&amp;CSDA!C$1:C$500,0)),0)</f>
        <v/>
      </c>
      <c r="DJ312">
        <f>IF(U312=0,T312*21.5%-BL312,0)</f>
        <v/>
      </c>
      <c r="DK312">
        <f ref="DK312" t="array">IFERROR(INDEX(CSDA!D$1:D$500,MATCH("Trích giữ"&amp;PAYROLL!DK$2,CSDA!A$1:A$500&amp;CSDA!C$1:C$500,0)),0)</f>
        <v/>
      </c>
      <c r="DL312">
        <f>IFERROR(INDEX(CSDA!D$1:D$500,MATCH(PAYROLL!DL$2,CSDA!C$1:C$500,0))/12,0)</f>
        <v/>
      </c>
      <c r="DM312">
        <f>SUM(DB312:DL312)</f>
        <v/>
      </c>
      <c r="DN312">
        <f>IFERROR(INDEX(ADJ!$A$1:$BZ$1000,MATCH(PAYROLL!D312,ADJ!A$1:A$500,0),MATCH(PAYROLL!DN$2,ADJ!$2:$2,0)),0)</f>
        <v/>
      </c>
      <c r="DO312">
        <f>IFERROR(SUM(BP312,DM312:DN312,CX312:DA312)-DT312,0)</f>
        <v/>
      </c>
      <c r="DP312">
        <f ref="DP312" t="array">SUM(BW312*IFERROR(INDEX(CSDA!D$1:D$500,MATCH(BW$2,CSDA!C$1:C$500,0)),0)%,CX312*IFERROR(INDEX(CSDA!D$1:D$500,MATCH(CX$2,CSDA!C$1:C$500,0)),0)%,DA312*IFERROR(INDEX(CSDA!D$1:D$500,MATCH(DA$2,CSDA!C$1:C$500,0)),0)%,DB312*IFERROR(INDEX(CSDA!D$1:D$500,MATCH(DB$2,CSDA!C$1:C$500,0)),0)%,DF312*IFERROR(INDEX(CSDA!D$1:D$500,MATCH("Phí dịch vụ"&amp;PAYROLL!DF$2,CSDA!A$1:A$500&amp;CSDA!C$1:C$500,0)),0)%,DC312*IFERROR(INDEX(CSDA!D$1:D$500,MATCH("Phí dịch vụ"&amp;PAYROLL!DC$2,CSDA!A$1:A$500&amp;CSDA!C$1:C$500,0)),0)%,DH312*IFERROR(INDEX(CSDA!D$1:D$500,MATCH("Phí dịch vụ"&amp;PAYROLL!DH$2,CSDA!A$1:A$500&amp;CSDA!C$1:C$500,0)),0)%,DJ312*IFERROR(INDEX(CSDA!D$1:D$500,MATCH("Phí dịch vụ"&amp;PAYROLL!DJ$2,CSDA!A$1:A$500&amp;CSDA!C$1:C$500,0)),0)%,BN312*IFERROR(INDEX(CSDA!D$1:D$500,MATCH(BN$2,CSDA!C$1:C$500,0)),0)%)-BN312*7%</f>
        <v/>
      </c>
      <c r="DQ312">
        <f>IFERROR(INDEX(ADJ!$A$1:$BZ$1000,MATCH(PAYROLL!D312,ADJ!A$1:A$500,0),MATCH(PAYROLL!DQ$2,ADJ!$2:$2,0)),0)</f>
        <v/>
      </c>
      <c r="DR312">
        <f>IFERROR(INDEX(ADJ!$A$1:$BZ$1000,MATCH(PAYROLL!D312,ADJ!A$1:A$500,0),MATCH(PAYROLL!DR$2,ADJ!$2:$2,0)),0)</f>
        <v/>
      </c>
      <c r="DS312">
        <f>SUM(DP312:DR312)</f>
        <v/>
      </c>
      <c r="DT312">
        <f>EK312</f>
        <v/>
      </c>
      <c r="DU312">
        <f>SUM(DO312:DR312)</f>
        <v/>
      </c>
      <c r="DV312">
        <f>ROUND(DU312*0.1,0)</f>
        <v/>
      </c>
      <c r="DW312">
        <f>DU312+DV312</f>
        <v/>
      </c>
      <c r="DZ312">
        <f>IFERROR(INDEX(ADJ!$A$1:$BZ$1000,MATCH(PAYROLL!$D312,ADJ!A$1:A$500,0),MATCH(PAYROLL!DZ$2,ADJ!$2:$2,0)),0)</f>
        <v/>
      </c>
      <c r="EA312">
        <f>IFERROR(INDEX(ADJ!$A$1:$BZ$1000,MATCH(PAYROLL!$D312,ADJ!A$1:A$500,0),MATCH(PAYROLL!EA$2,ADJ!$2:$2,0)),0)</f>
        <v/>
      </c>
      <c r="EB312">
        <f>IFERROR(INDEX(ADJ!$A$1:$BZ$1000,MATCH(PAYROLL!$D312,ADJ!A$1:A$500,0),MATCH(PAYROLL!EB$2,ADJ!$2:$2,0)),0)</f>
        <v/>
      </c>
      <c r="EC312">
        <f>IFERROR(INDEX(ADJ!$A$1:$BZ$1000,MATCH(PAYROLL!$D312,ADJ!A$1:A$500,0),MATCH(PAYROLL!EC$2,ADJ!$2:$2,0)),0)</f>
        <v/>
      </c>
      <c r="ED312">
        <f>IFERROR(INDEX(ADJ!$A$1:$BZ$1000,MATCH(PAYROLL!$D312,ADJ!A$1:A$500,0),MATCH(PAYROLL!ED$2,ADJ!$2:$2,0)),0)</f>
        <v/>
      </c>
      <c r="EE312">
        <f>IFERROR(INDEX(ADJ!$A$1:$BZ$1000,MATCH(PAYROLL!$D312,ADJ!A$1:A$500,0),MATCH(PAYROLL!EE$2,ADJ!$2:$2,0)),0)</f>
        <v/>
      </c>
      <c r="EF312">
        <f>IFERROR(INDEX(ADJ!$A$1:$BZ$1000,MATCH(PAYROLL!$D312,ADJ!A$1:A$500,0),MATCH(PAYROLL!EF$2,ADJ!$2:$2,0)),0)</f>
        <v/>
      </c>
      <c r="EG312">
        <f>IFERROR(INDEX(ADJ!$A$1:$BZ$1000,MATCH(PAYROLL!$D312,ADJ!A$1:A$500,0),MATCH(PAYROLL!EG$2,ADJ!$2:$2,0)),0)</f>
        <v/>
      </c>
      <c r="EH312">
        <f>IFERROR(INDEX(ADJ!$A$1:$BZ$1000,MATCH(PAYROLL!$D312,ADJ!A$1:A$500,0),MATCH(PAYROLL!EH$2,ADJ!$2:$2,0)),0)</f>
        <v/>
      </c>
      <c r="EI312">
        <f>IFERROR(INDEX(ADJ!$A$1:$BZ$1000,MATCH(PAYROLL!D312,ADJ!A$1:A$500,0),MATCH(PAYROLL!EI$2,ADJ!$2:$2,0)),0)</f>
        <v/>
      </c>
      <c r="EJ312">
        <f>IFERROR(INDEX(ADJ!$A$1:$BZ$1000,MATCH(PAYROLL!$D312,ADJ!A$1:A$500,0),MATCH(PAYROLL!EJ$2,ADJ!$2:$2,0)),0)</f>
        <v/>
      </c>
      <c r="EK312">
        <f>SUM(DZ312:EJ312)</f>
        <v/>
      </c>
    </row>
    <row r="313">
      <c r="A313" t="n">
        <v>311</v>
      </c>
      <c r="B313" t="inlineStr">
        <is>
          <t>Hoàng Văn Triệu</t>
        </is>
      </c>
      <c r="D313" t="inlineStr">
        <is>
          <t>159904-01</t>
        </is>
      </c>
      <c r="S313">
        <f>IFERROR(INDEX(PIS!$A$1:$BZ$1000,MATCH($D313,PIS!C$1:C$500,0),MATCH("Lương CB tháng trước",PIS!$1:$1,0)),0)</f>
        <v/>
      </c>
      <c r="T313">
        <f>IFERROR(INDEX(PIS!$A$1:$BZ$1000,MATCH($D313,PIS!C$1:C$500,0),MATCH("Lương CB hiện tại",PIS!$1:$1,0)),0)</f>
        <v/>
      </c>
      <c r="U313">
        <f>IFERROR(INDEX(PIS!$A$1:$BZ$1000,MATCH($D313,PIS!C$1:C$500,0),MATCH("Lương đóng BHBB",PIS!$1:$1,0)),0)</f>
        <v/>
      </c>
      <c r="V313">
        <f>IFERROR(INDEX(PIS!$A$1:$BZ$1000,MATCH($D313,PIS!C$1:C$500,0),MATCH(V$2,PIS!$2:$2,0)),0)</f>
        <v/>
      </c>
      <c r="W313">
        <f>IFERROR(INDEX(PIS!$A$1:$BZ$1000,MATCH($D313,PIS!C$1:C$500,0),MATCH(W$2,PIS!$2:$2,0)),0)</f>
        <v/>
      </c>
      <c r="X313">
        <f>IFERROR(INDEX(PIS!$A$1:$BZ$1000,MATCH($D313,PIS!C$1:C$500,0),MATCH(X$2,PIS!$2:$2,0)),0)</f>
        <v/>
      </c>
      <c r="Y313">
        <f>IFERROR(INDEX(PIS!$A$1:$BZ$1000,MATCH($D313,PIS!C$1:C$500,0),MATCH(Y$2,PIS!$2:$2,0)),0)</f>
        <v/>
      </c>
      <c r="Z313">
        <f>IFERROR(INDEX(PIS!$A$1:$BZ$1000,MATCH($D313,PIS!C$1:C$500,0),MATCH(Z$2,PIS!$2:$2,0)),0)</f>
        <v/>
      </c>
      <c r="AA313">
        <f>IFERROR(INDEX(PIS!$A$1:$BZ$1000,MATCH($D313,PIS!C$1:C$500,0),MATCH(AA$2,PIS!$2:$2,0)),0)</f>
        <v/>
      </c>
      <c r="AB313">
        <f>IFERROR(INDEX(PIS!$A$1:$BZ$1000,MATCH($D313,PIS!C$1:C$500,0),MATCH(AB$2,PIS!$2:$2,0)),0)</f>
        <v/>
      </c>
      <c r="AC313">
        <f>SUM(V313:AB313)</f>
        <v/>
      </c>
      <c r="AD313">
        <f>IFERROR(INDEX(TIMESHEET!$A$1:$AI$5000,MATCH($D313,TIMESHEET!A$1:A$500,0),MATCH("T100",TIMESHEET!$2:$2,0))-2,0)</f>
        <v/>
      </c>
      <c r="AE313">
        <f>IFERROR(INDEX(TIMESHEET!$A$1:$AI$5000,MATCH($D313,TIMESHEET!A$1:A$500,0),MATCH("T202",TIMESHEET!$2:$2,0)),0)</f>
        <v/>
      </c>
      <c r="AF313">
        <f>IFERROR(INDEX(TIMESHEET!$A$1:$AI$5000,MATCH($D313,TIMESHEET!A$1:A$500,0),MATCH("T302",TIMESHEET!$2:$2,0)),0)</f>
        <v/>
      </c>
      <c r="AG313">
        <f>IFERROR(INDEX(TIMESHEET!$A$1:$AI$5000,MATCH($D313,TIMESHEET!A$1:A$500,0),MATCH("T406",TIMESHEET!$2:$2,0)),0)</f>
        <v/>
      </c>
      <c r="AH313">
        <f>AE313+AG313</f>
        <v/>
      </c>
      <c r="AI313">
        <f>IFERROR(INDEX(TIMESHEET!$A$1:$AI$5000,MATCH($D313,TIMESHEET!A$1:A$500,0),MATCH("T701",TIMESHEET!$2:$2,0)),0)</f>
        <v/>
      </c>
      <c r="AJ313">
        <f>IFERROR(INDEX(TIMESHEET!$A$1:$AI$5000,MATCH($D313,TIMESHEET!B$1:B$500,0),MATCH("T320",TIMESHEET!$2:$2,0)),0)</f>
        <v/>
      </c>
      <c r="AK313">
        <f>IFERROR(IF(LEFT(INDEX(PIS!O$1:O$500,MATCH(D313,PIS!C$1:C$500)),1)="M",T313/AD313*SUM(AE313:AG313),T313*AD313),0)</f>
        <v/>
      </c>
      <c r="AL313">
        <f>IFERROR(INDEX(ADJ!$A$1:$BZ$1000,MATCH(PAYROLL!D313,ADJ!A$1:A$500,0),MATCH(PAYROLL!AL$2,ADJ!$2:$2,0)),0)</f>
        <v/>
      </c>
      <c r="AM313">
        <f>SUM(AK313:AL313)</f>
        <v/>
      </c>
      <c r="AN313">
        <f>IFERROR(ROUND(V313/$AD313*$AH313,0),0)</f>
        <v/>
      </c>
      <c r="AO313">
        <f>IFERROR(ROUND(W313/$AD313*$AH313,0),0)</f>
        <v/>
      </c>
      <c r="AP313">
        <f>IFERROR(ROUND(X313/$AD313*$AE313,0),0)</f>
        <v/>
      </c>
      <c r="AQ313">
        <f>IFERROR(ROUND(Y313/$AD313*$AH313,0),0)</f>
        <v/>
      </c>
      <c r="AR313">
        <f>IFERROR(ROUND(Z313/$AD313*$AH313,0),0)</f>
        <v/>
      </c>
      <c r="AS313">
        <f>IFERROR(ROUND(AA313/$AD313*$AH313,0),0)</f>
        <v/>
      </c>
      <c r="AT313">
        <f>IFERROR(IF((AE313+AF313+AG313)&gt;13,AB313,ROUND(AB313/AD313*AH313,0)),0)</f>
        <v/>
      </c>
      <c r="AU313">
        <f>IFERROR(INDEX(ADJ!$A$1:$BZ$1000,MATCH(PAYROLL!D313,ADJ!A$1:A$500,0),MATCH(PAYROLL!AU$2,ADJ!$2:$2,0)),0)</f>
        <v/>
      </c>
      <c r="AV313">
        <f>ROUND(SUM(AN313:AU313),0)</f>
        <v/>
      </c>
      <c r="AW313">
        <f>IFERROR(INDEX(TIMESHEET!$A$1:$AI$5000,MATCH(PAYROLL!D313,TIMESHEET!A$1:A$500,0),MATCH("T620",TIMESHEET!$2:$2,0)),0)</f>
        <v/>
      </c>
      <c r="AX313">
        <f>IFERROR(INDEX(TIMESHEET!$A$1:$AI$5000,MATCH(PAYROLL!D313,TIMESHEET!A$1:A$500,0),MATCH("T601",TIMESHEET!$2:$2,0)),0)</f>
        <v/>
      </c>
      <c r="AY313">
        <f>IFERROR(INDEX(TIMESHEET!$A$1:$AI$5000,MATCH(PAYROLL!D313,TIMESHEET!A$1:A$500,0),MATCH("T602",TIMESHEET!$2:$2,0)),0)</f>
        <v/>
      </c>
      <c r="AZ313">
        <f>IFERROR(INDEX(TIMESHEET!$A$1:$AI$5000,MATCH(PAYROLL!D313,TIMESHEET!A$1:A$500,0),MATCH("T603",TIMESHEET!$2:$2,0)),0)</f>
        <v/>
      </c>
      <c r="BA313">
        <f>IFERROR(INDEX(TIMESHEET!$A$1:$AI$5000,MATCH(PAYROLL!D313,TIMESHEET!A$1:A$500,0),MATCH("T611",TIMESHEET!$2:$2,0)),0)</f>
        <v/>
      </c>
      <c r="BB313">
        <f>IFERROR(INDEX(TIMESHEET!$A$1:$AI$5000,MATCH(PAYROLL!D313,TIMESHEET!A$1:A$500,0),MATCH("T612",TIMESHEET!$2:$2,0)),0)</f>
        <v/>
      </c>
      <c r="BC313">
        <f>IFERROR(INDEX(TIMESHEET!$A$1:$AI$5000,MATCH(PAYROLL!D313,TIMESHEET!A$1:A$500,0),MATCH("T613",TIMESHEET!$2:$2,0)),0)</f>
        <v/>
      </c>
      <c r="BD313">
        <f>IFERROR(INDEX(TIMESHEET!$A$1:$AI$5000,MATCH(PAYROLL!D313,TIMESHEET!A$1:A$500,0),MATCH("T500",TIMESHEET!$2:$2,0)),0)</f>
        <v/>
      </c>
      <c r="BE313">
        <f>IFERROR(IF(LEFT(INDEX(PIS!O$1:O$500,MATCH(D313,PIS!C$1:C$500)),1)="M",T313/AD313/8*(AW313+AX313*1.5+AY313*2+AZ313*3+BA313*2.1+BB313*2.7+BC313*3.9+BD313*0.3),T313/8*(AW313+AX313*1.5+AY313*2+AZ313*3+BA313*2.1+BB313*2.7+BC313*3.9+BD313*0.3)),0)</f>
        <v/>
      </c>
      <c r="BF313">
        <f>IFERROR(INDEX(ADJ!$A$1:$BZ$1000,MATCH(PAYROLL!$D313,ADJ!A$1:A$500,0),MATCH(PAYROLL!BF$2,ADJ!$2:$2,0)),0)</f>
        <v/>
      </c>
      <c r="BG313">
        <f>IFERROR(INDEX(ADJ!$A$1:$BZ$1000,MATCH(PAYROLL!D313,ADJ!A$1:A$500,0),MATCH(PAYROLL!BG$2,ADJ!$2:$2,0)),0)</f>
        <v/>
      </c>
      <c r="BH313">
        <f>IFERROR(INDEX(ADJ!$A$1:$BZ$1000,MATCH(PAYROLL!D313,ADJ!A$1:A$500,0),MATCH(PAYROLL!BH$2,ADJ!$2:$2,0)),0)</f>
        <v/>
      </c>
      <c r="BI313">
        <f>IFERROR(INDEX(ADJ!$A$1:$BZ$1000,MATCH(PAYROLL!D313,ADJ!A$1:A$500,0),MATCH(PAYROLL!BI$2,ADJ!$2:$2,0)),0)</f>
        <v/>
      </c>
      <c r="BJ313">
        <f>IFERROR(INDEX(ADJ!$A$1:$BZ$1000,MATCH(PAYROLL!D313,ADJ!A$1:A$500,0),MATCH(PAYROLL!BJ$2,ADJ!$2:$2,0)),0)</f>
        <v/>
      </c>
      <c r="BK313">
        <f>SUM(BF313:BJ313)</f>
        <v/>
      </c>
      <c r="BL313">
        <f>IFERROR(INDEX(ADJ!$A$1:$BZ$1000,MATCH(PAYROLL!D313,ADJ!A$1:A$500,0),MATCH(PAYROLL!BL$2,ADJ!$2:$2,0)),0)</f>
        <v/>
      </c>
      <c r="BM313">
        <f>IFERROR(INDEX(ADJ!$A$1:$BZ$1000,MATCH(PAYROLL!D313,ADJ!A$1:A$500,0),MATCH(PAYROLL!BM$2,ADJ!$2:$2,0)),0)</f>
        <v/>
      </c>
      <c r="BN313">
        <f>IFERROR(INDEX(ADJ!$A$1:$BZ$1000,MATCH(PAYROLL!D313,ADJ!A$1:A$500,0),MATCH(PAYROLL!BN$2,ADJ!$2:$2,0)),0)</f>
        <v/>
      </c>
      <c r="BO313">
        <f>IFERROR(INDEX(ADJ!$A$1:$BZ$1000,MATCH(PAYROLL!D313,ADJ!A$1:A$500,0),MATCH(PAYROLL!BO$2,ADJ!$2:$2,0)),0)</f>
        <v/>
      </c>
      <c r="BP313">
        <f>SUM(AM313,AV313,BE313,BK313,BL313:BO313)</f>
        <v/>
      </c>
      <c r="BQ313">
        <f>BO313</f>
        <v/>
      </c>
      <c r="BR313">
        <f>IFERROR(ROUND(IF(LEFT(INDEX(PIS!O$1:O$500,MATCH(D313,PIS!C$1:C$500)),1)="D",T313/8*(BD313*0.3),IF(LEFT(INDEX(PIS!O$1:O$500,MATCH(D313,PIS!C$1:C$500)),1)="H",T313*($BD313*0.3),T313/$AD313/8*($BD313*0.3))),0),0)</f>
        <v/>
      </c>
      <c r="BS313">
        <f>IF(AP313&lt;1,0,MIN(AP313,730000))</f>
        <v/>
      </c>
      <c r="BT313">
        <f>IFERROR(ROUND((BE313-SUM(AW313:BC313)*T313/AD313/8),0)-BR313,0)</f>
        <v/>
      </c>
      <c r="BU313">
        <f>AO313</f>
        <v/>
      </c>
      <c r="BV313">
        <f>SUM(BQ313:BU313)</f>
        <v/>
      </c>
      <c r="BW313">
        <f>BP313-BV313</f>
        <v/>
      </c>
      <c r="BX313">
        <f>IFERROR(IF(RIGHT(INDEX(PIS!O$1:O$500,MATCH(D313,PIS!C$1:C$500)),5)="Gross",MIN(U313+V313,VLOOKUP("R700",TSC!B:C,2,0)*VLOOKUP("R101",TSC!B:C,2,0))*VLOOKUP("R701",TSC!B:C,2,0)%,0),0)</f>
        <v/>
      </c>
      <c r="BY313">
        <f>IFERROR(IF(RIGHT(INDEX(PIS!O$1:O$500,MATCH(D313,PIS!C$1:C$500)),5)="Gross",MIN(U313+V313,VLOOKUP("R700",TSC!B:C,2,0)*VLOOKUP("R101",TSC!B:C,2,0))*VLOOKUP("T704",TSC!B:C,2,0)%,0),0)</f>
        <v/>
      </c>
      <c r="BZ313">
        <f>IFERROR(IF(RIGHT(INDEX(PIS!O$1:O$500,MATCH(D313,PIS!C$1:C$500)),5)="Gross",MIN(U313+V313,VLOOKUP("R700",TSC!B:C,2,0)*VLOOKUP("1",TSC!F:G,2,0))*VLOOKUP("T705",TSC!B:C,2,0)%,0),0)</f>
        <v/>
      </c>
      <c r="CA313">
        <f>IFERROR(INDEX(ADJ!$A$1:$BZ$1000,MATCH(PAYROLL!D313,ADJ!A$1:A$500,0),MATCH(PAYROLL!CA$2,ADJ!$2:$2,0)),0)</f>
        <v/>
      </c>
      <c r="CB313">
        <f>IFERROR(INDEX(ADJ!$A$1:$BZ$1000,MATCH(PAYROLL!D313,ADJ!A$1:A$500,0),MATCH(PAYROLL!CB$2,ADJ!$2:$2,0)),0)</f>
        <v/>
      </c>
      <c r="CC313">
        <f>SUM(BX313:CB313)</f>
        <v/>
      </c>
      <c r="CD313">
        <f>IFERROR(INDEX(PIS!$A$1:$BZ$1000,MATCH(PAYROLL!D313,PIS!C$1:C$500,0),MATCH(PAYROLL!CD$1,PIS!$1:$1,0)),0)</f>
        <v/>
      </c>
      <c r="CE313">
        <f>IFERROR(IF(OR(INDEX(PIS!P$1:P$500,MATCH(D313,PIS!C$1:C$500,0))="LT2",INDEX(PIS!P$1:P$500,MATCH(D313,PIS!C$1:C$500,0))="P10"),0,SUM(CC313,CD313*VLOOKUP("R601",TSC!B:C,2,0),VLOOKUP("R602",TSC!B:C,2,0))),0)</f>
        <v/>
      </c>
      <c r="CF313">
        <f>MAX(BW313-CE313,0)</f>
        <v/>
      </c>
      <c r="CG313">
        <f>IFERROR(IF(OR(RIGHT(INDEX(PIS!P$1:P$500,MATCH(D313,PIS!C$1:C$500)),5)="P10",RIGHT(INDEX(PIS!P$1:P$500,MATCH(D313,PIS!C$1:C$500)),5)="CK"),0,IF(CF313&lt;=5000000,CF313*5%,IF(CF313&lt;=10000000,CF313*10%-250000,IF(CF313&lt;=18000000,CF313*15%-750000,IF(CF313&lt;=32000000,CF313*20%-1650000,IF(CF313&lt;=52000000,CF313*25%-3250000,IF(CF313&lt;=80000000,BH313*30%-5850000,CF313*35%-9850000))))))),0)</f>
        <v/>
      </c>
      <c r="CH313">
        <f>IFERROR(IF(OR(INDEX(PIS!P$1:P$500,MATCH(D313,PIS!C$1:C$500))="LT",INDEX(PIS!P$1:P$500,MATCH(D313,PIS!C$1:C$500))="CK"),0,IF(CF313&lt;2000000,0,CF313*10%)),0)</f>
        <v/>
      </c>
      <c r="CI313">
        <f>IFERROR(INDEX(ADJ!$A$1:$BZ$1000,MATCH(PAYROLL!D313,ADJ!A$1:A$500,0),MATCH(PAYROLL!CI$2,ADJ!$2:$2,0)),0)</f>
        <v/>
      </c>
      <c r="CJ313">
        <f>IFERROR(INDEX(ADJ!$A$1:$BZ$1000,MATCH(PAYROLL!D313,ADJ!A$1:A$500,0),MATCH(PAYROLL!CJ$2,ADJ!$2:$2,0)),0)</f>
        <v/>
      </c>
      <c r="CK313">
        <f>IFERROR(INDEX(ADJ!$A$1:$BZ$1000,MATCH(PAYROLL!D313,ADJ!A$1:A$500,0),MATCH(PAYROLL!CK$2,ADJ!$2:$2,0)),0)</f>
        <v/>
      </c>
      <c r="CL313">
        <f>SUM(CG313:CK313)</f>
        <v/>
      </c>
      <c r="CM313">
        <f>ROUND(SUM(CH313:CK313),0)</f>
        <v/>
      </c>
      <c r="CN313">
        <f>IFERROR(INDEX(CSDA!D$1:D$500,MATCH($CN$2,CSDA!C$1:C$500,0))*INDEX(PIS!V$1:V$500,MATCH(D313,PIS!C$1:C$500))+INDEX(ADJ!$A$1:$BZ$1000,MATCH(PAYROLL!D313,ADJ!A$1:A$500,0),MATCH(PAYROLL!CN$2,ADJ!$2:$2,0)),0)</f>
        <v/>
      </c>
      <c r="CO313">
        <f>IFERROR(INDEX(ADJ!$A$1:$BZ$1000,MATCH(PAYROLL!D313,ADJ!A$1:A$500,0),MATCH(PAYROLL!CO$2,ADJ!$2:$2,0)),0)</f>
        <v/>
      </c>
      <c r="CP313">
        <f>IFERROR(INDEX(ADJ!$A$1:$BZ$1000,MATCH(PAYROLL!D313,ADJ!A$1:A$500,0),MATCH(PAYROLL!CP$2,ADJ!$2:$2,0)),0)</f>
        <v/>
      </c>
      <c r="CQ313">
        <f>BP313-CL313-CI313-CM313-CN313-CO313-CP313-CC313</f>
        <v/>
      </c>
      <c r="CR313">
        <f>IFERROR(IF(RIGHT(INDEX(PIS!O$1:O$500,MATCH(D313,PIS!C$1:C$500,0)),5)="Gross",MIN(U313+V313,VLOOKUP("R700",TSC!B:C,2,0)*VLOOKUP("R101",TSC!B:C,2,0))*(VLOOKUP("T711",TSC!B:C,2,0)+VLOOKUP("T712",TSC!B:C,2,0))%,MIN(T313+V313,VLOOKUP("R700",TSC!B:C,2,0)*VLOOKUP("R101",TSC!B:C,2,0))*(VLOOKUP("T711",TSC!B:C,2,0)+VLOOKUP("T712",TSC!B:C,2,0)+VLOOKUP("R701",TSC!B:C,2,0))%),0)</f>
        <v/>
      </c>
      <c r="CS313">
        <f>IFERROR(IF(RIGHT(INDEX(PIS!O$1:O$500,MATCH(D313,PIS!C$1:C$500,0)),5)="Gross",MIN(U313+V313,VLOOKUP("R700",TSC!B:C,2,0)*VLOOKUP("R101",TSC!B:C,2,0))*(VLOOKUP("T714",TSC!B:C,2,0))%,MIN(T313+V313,VLOOKUP("R700",TSC!B:C,2,0)*VLOOKUP("R101",TSC!B:C,2,0))*(VLOOKUP("T704",TSC!B:C,2,0)+VLOOKUP("T714",TSC!B:C,2,0))%),0)</f>
        <v/>
      </c>
      <c r="CT313">
        <f>IFERROR(IF(RIGHT(INDEX(PIS!O$1:O$500,MATCH(D313,PIS!C$1:C$500,0)),5)="Gross",MIN(U313+V313,VLOOKUP("R700",TSC!B:C,2,0)*VLOOKUP("R101",TSC!B:C,2,0))*VLOOKUP("T705",TSC!B:C,2,0)%,MIN(T313+V313,VLOOKUP("R700",TSC!B:C,2,0)*VLOOKUP("R101",TSC!B:C,2,0))*VLOOKUP("T705",TSC!B:C,2,0)%),0)</f>
        <v/>
      </c>
      <c r="CU313">
        <f>IFERROR(IF(RIGHT(INDEX(PIS!O$1:O$500,MATCH(D313,PIS!C$1:C$500,0)),5)="Gross",MIN(U313+V313,VLOOKUP("R700",TSC!B:C,2,0)*VLOOKUP("R101",TSC!B:C,2,0))*(VLOOKUP("T713",TSC!B:C,2,0))%,MIN(T313+V313,VLOOKUP("R700",TSC!B:C,2,0)*VLOOKUP("R101",TSC!B:C,2,0))*(VLOOKUP("T713",TSC!B:C,2,0))%),0)</f>
        <v/>
      </c>
      <c r="CV313">
        <f>IFERROR(INDEX(ADJ!$A$1:$BZ$1000,MATCH(PAYROLL!D313,ADJ!A$1:A$500,0),MATCH(PAYROLL!CV$2,ADJ!$2:$2,0)),0)</f>
        <v/>
      </c>
      <c r="CW313">
        <f>IFERROR(INDEX(ADJ!$A$1:$BZ$1000,MATCH(PAYROLL!D313,ADJ!A$1:A$500,0),MATCH(PAYROLL!CW$2,ADJ!$2:$2,0)),0)</f>
        <v/>
      </c>
      <c r="CX313">
        <f>SUM(CR313:CW313)</f>
        <v/>
      </c>
      <c r="CY313">
        <f>ROUND(IF(CR313&gt;0,T313+V313*VLOOKUP("R202",TSC!$B$1:$C$500,2,0),0),0)</f>
        <v/>
      </c>
      <c r="CZ313">
        <f>IFERROR(INDEX(CSDA!D$1:D$500,MATCH($CZ$2,CSDA!C$1:C$500,0)),0)</f>
        <v/>
      </c>
      <c r="DA313">
        <f>ROUND(T313*0.7%,0)</f>
        <v/>
      </c>
      <c r="DB313">
        <f>ROUND(T313/12,0)</f>
        <v/>
      </c>
      <c r="DC313">
        <f ref="DC313" t="array">IFERROR(INDEX(CSDA!D$1:D$500,MATCH("Trích giữ"&amp;PAYROLL!DC$2,CSDA!A$1:A$500&amp;CSDA!C$1:C$500,0)),0)</f>
        <v/>
      </c>
      <c r="DD313">
        <f ref="DD313" t="array">IFERROR(INDEX(CSDA!D$1:D$500,MATCH("Trích giữ"&amp;PAYROLL!DD$2,CSDA!A$1:A$500&amp;CSDA!C$1:C$500,0)),0)</f>
        <v/>
      </c>
      <c r="DE313">
        <f ref="DE313" t="array">IFERROR(INDEX(CSDA!D$1:D$500,MATCH("Trích giữ"&amp;PAYROLL!DE$2,CSDA!A$1:A$500&amp;CSDA!C$1:C$500,0)),0)</f>
        <v/>
      </c>
      <c r="DF313">
        <f>IFERROR(INDEX(CSDA!D$1:D$500,MATCH(PAYROLL!DF$2,CSDA!C$1:C$500,0)),0)</f>
        <v/>
      </c>
      <c r="DG313">
        <f ref="DG313" t="array">IFERROR(INDEX(CSDA!D$1:D$500,MATCH("Trích giữ"&amp;PAYROLL!DG$2,CSDA!A$1:A$500&amp;CSDA!C$1:C$500,0)),0)</f>
        <v/>
      </c>
      <c r="DH313">
        <f>ROUND(T313/26,0)</f>
        <v/>
      </c>
      <c r="DI313">
        <f ref="DI313" t="array">IFERROR(INDEX(CSDA!D$1:D$500,MATCH("Trích giữ"&amp;PAYROLL!DI$2,CSDA!A$1:A$500&amp;CSDA!C$1:C$500,0)),0)</f>
        <v/>
      </c>
      <c r="DJ313">
        <f>IF(U313=0,T313*21.5%-BL313,0)</f>
        <v/>
      </c>
      <c r="DK313">
        <f ref="DK313" t="array">IFERROR(INDEX(CSDA!D$1:D$500,MATCH("Trích giữ"&amp;PAYROLL!DK$2,CSDA!A$1:A$500&amp;CSDA!C$1:C$500,0)),0)</f>
        <v/>
      </c>
      <c r="DL313">
        <f>IFERROR(INDEX(CSDA!D$1:D$500,MATCH(PAYROLL!DL$2,CSDA!C$1:C$500,0))/12,0)</f>
        <v/>
      </c>
      <c r="DM313">
        <f>SUM(DB313:DL313)</f>
        <v/>
      </c>
      <c r="DN313">
        <f>IFERROR(INDEX(ADJ!$A$1:$BZ$1000,MATCH(PAYROLL!D313,ADJ!A$1:A$500,0),MATCH(PAYROLL!DN$2,ADJ!$2:$2,0)),0)</f>
        <v/>
      </c>
      <c r="DO313">
        <f>IFERROR(SUM(BP313,DM313:DN313,CX313:DA313)-DT313,0)</f>
        <v/>
      </c>
      <c r="DP313">
        <f ref="DP313" t="array">SUM(BW313*IFERROR(INDEX(CSDA!D$1:D$500,MATCH(BW$2,CSDA!C$1:C$500,0)),0)%,CX313*IFERROR(INDEX(CSDA!D$1:D$500,MATCH(CX$2,CSDA!C$1:C$500,0)),0)%,DA313*IFERROR(INDEX(CSDA!D$1:D$500,MATCH(DA$2,CSDA!C$1:C$500,0)),0)%,DB313*IFERROR(INDEX(CSDA!D$1:D$500,MATCH(DB$2,CSDA!C$1:C$500,0)),0)%,DF313*IFERROR(INDEX(CSDA!D$1:D$500,MATCH("Phí dịch vụ"&amp;PAYROLL!DF$2,CSDA!A$1:A$500&amp;CSDA!C$1:C$500,0)),0)%,DC313*IFERROR(INDEX(CSDA!D$1:D$500,MATCH("Phí dịch vụ"&amp;PAYROLL!DC$2,CSDA!A$1:A$500&amp;CSDA!C$1:C$500,0)),0)%,DH313*IFERROR(INDEX(CSDA!D$1:D$500,MATCH("Phí dịch vụ"&amp;PAYROLL!DH$2,CSDA!A$1:A$500&amp;CSDA!C$1:C$500,0)),0)%,DJ313*IFERROR(INDEX(CSDA!D$1:D$500,MATCH("Phí dịch vụ"&amp;PAYROLL!DJ$2,CSDA!A$1:A$500&amp;CSDA!C$1:C$500,0)),0)%,BN313*IFERROR(INDEX(CSDA!D$1:D$500,MATCH(BN$2,CSDA!C$1:C$500,0)),0)%)-BN313*7%</f>
        <v/>
      </c>
      <c r="DQ313">
        <f>IFERROR(INDEX(ADJ!$A$1:$BZ$1000,MATCH(PAYROLL!D313,ADJ!A$1:A$500,0),MATCH(PAYROLL!DQ$2,ADJ!$2:$2,0)),0)</f>
        <v/>
      </c>
      <c r="DR313">
        <f>IFERROR(INDEX(ADJ!$A$1:$BZ$1000,MATCH(PAYROLL!D313,ADJ!A$1:A$500,0),MATCH(PAYROLL!DR$2,ADJ!$2:$2,0)),0)</f>
        <v/>
      </c>
      <c r="DS313">
        <f>SUM(DP313:DR313)</f>
        <v/>
      </c>
      <c r="DT313">
        <f>EK313</f>
        <v/>
      </c>
      <c r="DU313">
        <f>SUM(DO313:DR313)</f>
        <v/>
      </c>
      <c r="DV313">
        <f>ROUND(DU313*0.1,0)</f>
        <v/>
      </c>
      <c r="DW313">
        <f>DU313+DV313</f>
        <v/>
      </c>
      <c r="DZ313">
        <f>IFERROR(INDEX(ADJ!$A$1:$BZ$1000,MATCH(PAYROLL!$D313,ADJ!A$1:A$500,0),MATCH(PAYROLL!DZ$2,ADJ!$2:$2,0)),0)</f>
        <v/>
      </c>
      <c r="EA313">
        <f>IFERROR(INDEX(ADJ!$A$1:$BZ$1000,MATCH(PAYROLL!$D313,ADJ!A$1:A$500,0),MATCH(PAYROLL!EA$2,ADJ!$2:$2,0)),0)</f>
        <v/>
      </c>
      <c r="EB313">
        <f>IFERROR(INDEX(ADJ!$A$1:$BZ$1000,MATCH(PAYROLL!$D313,ADJ!A$1:A$500,0),MATCH(PAYROLL!EB$2,ADJ!$2:$2,0)),0)</f>
        <v/>
      </c>
      <c r="EC313">
        <f>IFERROR(INDEX(ADJ!$A$1:$BZ$1000,MATCH(PAYROLL!$D313,ADJ!A$1:A$500,0),MATCH(PAYROLL!EC$2,ADJ!$2:$2,0)),0)</f>
        <v/>
      </c>
      <c r="ED313">
        <f>IFERROR(INDEX(ADJ!$A$1:$BZ$1000,MATCH(PAYROLL!$D313,ADJ!A$1:A$500,0),MATCH(PAYROLL!ED$2,ADJ!$2:$2,0)),0)</f>
        <v/>
      </c>
      <c r="EE313">
        <f>IFERROR(INDEX(ADJ!$A$1:$BZ$1000,MATCH(PAYROLL!$D313,ADJ!A$1:A$500,0),MATCH(PAYROLL!EE$2,ADJ!$2:$2,0)),0)</f>
        <v/>
      </c>
      <c r="EF313">
        <f>IFERROR(INDEX(ADJ!$A$1:$BZ$1000,MATCH(PAYROLL!$D313,ADJ!A$1:A$500,0),MATCH(PAYROLL!EF$2,ADJ!$2:$2,0)),0)</f>
        <v/>
      </c>
      <c r="EG313">
        <f>IFERROR(INDEX(ADJ!$A$1:$BZ$1000,MATCH(PAYROLL!$D313,ADJ!A$1:A$500,0),MATCH(PAYROLL!EG$2,ADJ!$2:$2,0)),0)</f>
        <v/>
      </c>
      <c r="EH313">
        <f>IFERROR(INDEX(ADJ!$A$1:$BZ$1000,MATCH(PAYROLL!$D313,ADJ!A$1:A$500,0),MATCH(PAYROLL!EH$2,ADJ!$2:$2,0)),0)</f>
        <v/>
      </c>
      <c r="EI313">
        <f>IFERROR(INDEX(ADJ!$A$1:$BZ$1000,MATCH(PAYROLL!D313,ADJ!A$1:A$500,0),MATCH(PAYROLL!EI$2,ADJ!$2:$2,0)),0)</f>
        <v/>
      </c>
      <c r="EJ313">
        <f>IFERROR(INDEX(ADJ!$A$1:$BZ$1000,MATCH(PAYROLL!$D313,ADJ!A$1:A$500,0),MATCH(PAYROLL!EJ$2,ADJ!$2:$2,0)),0)</f>
        <v/>
      </c>
      <c r="EK313">
        <f>SUM(DZ313:EJ313)</f>
        <v/>
      </c>
    </row>
    <row r="314">
      <c r="A314" t="n">
        <v>312</v>
      </c>
      <c r="B314" t="inlineStr">
        <is>
          <t>Hoàng Văn Thành</t>
        </is>
      </c>
      <c r="D314" t="inlineStr">
        <is>
          <t>158991-01</t>
        </is>
      </c>
      <c r="S314">
        <f>IFERROR(INDEX(PIS!$A$1:$BZ$1000,MATCH($D314,PIS!C$1:C$500,0),MATCH("Lương CB tháng trước",PIS!$1:$1,0)),0)</f>
        <v/>
      </c>
      <c r="T314">
        <f>IFERROR(INDEX(PIS!$A$1:$BZ$1000,MATCH($D314,PIS!C$1:C$500,0),MATCH("Lương CB hiện tại",PIS!$1:$1,0)),0)</f>
        <v/>
      </c>
      <c r="U314">
        <f>IFERROR(INDEX(PIS!$A$1:$BZ$1000,MATCH($D314,PIS!C$1:C$500,0),MATCH("Lương đóng BHBB",PIS!$1:$1,0)),0)</f>
        <v/>
      </c>
      <c r="V314">
        <f>IFERROR(INDEX(PIS!$A$1:$BZ$1000,MATCH($D314,PIS!C$1:C$500,0),MATCH(V$2,PIS!$2:$2,0)),0)</f>
        <v/>
      </c>
      <c r="W314">
        <f>IFERROR(INDEX(PIS!$A$1:$BZ$1000,MATCH($D314,PIS!C$1:C$500,0),MATCH(W$2,PIS!$2:$2,0)),0)</f>
        <v/>
      </c>
      <c r="X314">
        <f>IFERROR(INDEX(PIS!$A$1:$BZ$1000,MATCH($D314,PIS!C$1:C$500,0),MATCH(X$2,PIS!$2:$2,0)),0)</f>
        <v/>
      </c>
      <c r="Y314">
        <f>IFERROR(INDEX(PIS!$A$1:$BZ$1000,MATCH($D314,PIS!C$1:C$500,0),MATCH(Y$2,PIS!$2:$2,0)),0)</f>
        <v/>
      </c>
      <c r="Z314">
        <f>IFERROR(INDEX(PIS!$A$1:$BZ$1000,MATCH($D314,PIS!C$1:C$500,0),MATCH(Z$2,PIS!$2:$2,0)),0)</f>
        <v/>
      </c>
      <c r="AA314">
        <f>IFERROR(INDEX(PIS!$A$1:$BZ$1000,MATCH($D314,PIS!C$1:C$500,0),MATCH(AA$2,PIS!$2:$2,0)),0)</f>
        <v/>
      </c>
      <c r="AB314">
        <f>IFERROR(INDEX(PIS!$A$1:$BZ$1000,MATCH($D314,PIS!C$1:C$500,0),MATCH(AB$2,PIS!$2:$2,0)),0)</f>
        <v/>
      </c>
      <c r="AC314">
        <f>SUM(V314:AB314)</f>
        <v/>
      </c>
      <c r="AD314">
        <f>IFERROR(INDEX(TIMESHEET!$A$1:$AI$5000,MATCH($D314,TIMESHEET!A$1:A$500,0),MATCH("T100",TIMESHEET!$2:$2,0))-2,0)</f>
        <v/>
      </c>
      <c r="AE314">
        <f>IFERROR(INDEX(TIMESHEET!$A$1:$AI$5000,MATCH($D314,TIMESHEET!A$1:A$500,0),MATCH("T202",TIMESHEET!$2:$2,0)),0)</f>
        <v/>
      </c>
      <c r="AF314">
        <f>IFERROR(INDEX(TIMESHEET!$A$1:$AI$5000,MATCH($D314,TIMESHEET!A$1:A$500,0),MATCH("T302",TIMESHEET!$2:$2,0)),0)</f>
        <v/>
      </c>
      <c r="AG314">
        <f>IFERROR(INDEX(TIMESHEET!$A$1:$AI$5000,MATCH($D314,TIMESHEET!A$1:A$500,0),MATCH("T406",TIMESHEET!$2:$2,0)),0)</f>
        <v/>
      </c>
      <c r="AH314">
        <f>AE314+AG314</f>
        <v/>
      </c>
      <c r="AI314">
        <f>IFERROR(INDEX(TIMESHEET!$A$1:$AI$5000,MATCH($D314,TIMESHEET!A$1:A$500,0),MATCH("T701",TIMESHEET!$2:$2,0)),0)</f>
        <v/>
      </c>
      <c r="AJ314">
        <f>IFERROR(INDEX(TIMESHEET!$A$1:$AI$5000,MATCH($D314,TIMESHEET!B$1:B$500,0),MATCH("T320",TIMESHEET!$2:$2,0)),0)</f>
        <v/>
      </c>
      <c r="AK314">
        <f>IFERROR(IF(LEFT(INDEX(PIS!O$1:O$500,MATCH(D314,PIS!C$1:C$500)),1)="M",T314/AD314*SUM(AE314:AG314),T314*AD314),0)</f>
        <v/>
      </c>
      <c r="AL314">
        <f>IFERROR(INDEX(ADJ!$A$1:$BZ$1000,MATCH(PAYROLL!D314,ADJ!A$1:A$500,0),MATCH(PAYROLL!AL$2,ADJ!$2:$2,0)),0)</f>
        <v/>
      </c>
      <c r="AM314">
        <f>SUM(AK314:AL314)</f>
        <v/>
      </c>
      <c r="AN314">
        <f>IFERROR(ROUND(V314/$AD314*$AH314,0),0)</f>
        <v/>
      </c>
      <c r="AO314">
        <f>IFERROR(ROUND(W314/$AD314*$AH314,0),0)</f>
        <v/>
      </c>
      <c r="AP314">
        <f>IFERROR(ROUND(X314/$AD314*$AE314,0),0)</f>
        <v/>
      </c>
      <c r="AQ314">
        <f>IFERROR(ROUND(Y314/$AD314*$AH314,0),0)</f>
        <v/>
      </c>
      <c r="AR314">
        <f>IFERROR(ROUND(Z314/$AD314*$AH314,0),0)</f>
        <v/>
      </c>
      <c r="AS314">
        <f>IFERROR(ROUND(AA314/$AD314*$AH314,0),0)</f>
        <v/>
      </c>
      <c r="AT314">
        <f>IFERROR(IF((AE314+AF314+AG314)&gt;13,AB314,ROUND(AB314/AD314*AH314,0)),0)</f>
        <v/>
      </c>
      <c r="AU314">
        <f>IFERROR(INDEX(ADJ!$A$1:$BZ$1000,MATCH(PAYROLL!D314,ADJ!A$1:A$500,0),MATCH(PAYROLL!AU$2,ADJ!$2:$2,0)),0)</f>
        <v/>
      </c>
      <c r="AV314">
        <f>ROUND(SUM(AN314:AU314),0)</f>
        <v/>
      </c>
      <c r="AW314">
        <f>IFERROR(INDEX(TIMESHEET!$A$1:$AI$5000,MATCH(PAYROLL!D314,TIMESHEET!A$1:A$500,0),MATCH("T620",TIMESHEET!$2:$2,0)),0)</f>
        <v/>
      </c>
      <c r="AX314">
        <f>IFERROR(INDEX(TIMESHEET!$A$1:$AI$5000,MATCH(PAYROLL!D314,TIMESHEET!A$1:A$500,0),MATCH("T601",TIMESHEET!$2:$2,0)),0)</f>
        <v/>
      </c>
      <c r="AY314">
        <f>IFERROR(INDEX(TIMESHEET!$A$1:$AI$5000,MATCH(PAYROLL!D314,TIMESHEET!A$1:A$500,0),MATCH("T602",TIMESHEET!$2:$2,0)),0)</f>
        <v/>
      </c>
      <c r="AZ314">
        <f>IFERROR(INDEX(TIMESHEET!$A$1:$AI$5000,MATCH(PAYROLL!D314,TIMESHEET!A$1:A$500,0),MATCH("T603",TIMESHEET!$2:$2,0)),0)</f>
        <v/>
      </c>
      <c r="BA314">
        <f>IFERROR(INDEX(TIMESHEET!$A$1:$AI$5000,MATCH(PAYROLL!D314,TIMESHEET!A$1:A$500,0),MATCH("T611",TIMESHEET!$2:$2,0)),0)</f>
        <v/>
      </c>
      <c r="BB314">
        <f>IFERROR(INDEX(TIMESHEET!$A$1:$AI$5000,MATCH(PAYROLL!D314,TIMESHEET!A$1:A$500,0),MATCH("T612",TIMESHEET!$2:$2,0)),0)</f>
        <v/>
      </c>
      <c r="BC314">
        <f>IFERROR(INDEX(TIMESHEET!$A$1:$AI$5000,MATCH(PAYROLL!D314,TIMESHEET!A$1:A$500,0),MATCH("T613",TIMESHEET!$2:$2,0)),0)</f>
        <v/>
      </c>
      <c r="BD314">
        <f>IFERROR(INDEX(TIMESHEET!$A$1:$AI$5000,MATCH(PAYROLL!D314,TIMESHEET!A$1:A$500,0),MATCH("T500",TIMESHEET!$2:$2,0)),0)</f>
        <v/>
      </c>
      <c r="BE314">
        <f>IFERROR(IF(LEFT(INDEX(PIS!O$1:O$500,MATCH(D314,PIS!C$1:C$500)),1)="M",T314/AD314/8*(AW314+AX314*1.5+AY314*2+AZ314*3+BA314*2.1+BB314*2.7+BC314*3.9+BD314*0.3),T314/8*(AW314+AX314*1.5+AY314*2+AZ314*3+BA314*2.1+BB314*2.7+BC314*3.9+BD314*0.3)),0)</f>
        <v/>
      </c>
      <c r="BF314">
        <f>IFERROR(INDEX(ADJ!$A$1:$BZ$1000,MATCH(PAYROLL!$D314,ADJ!A$1:A$500,0),MATCH(PAYROLL!BF$2,ADJ!$2:$2,0)),0)</f>
        <v/>
      </c>
      <c r="BG314">
        <f>IFERROR(INDEX(ADJ!$A$1:$BZ$1000,MATCH(PAYROLL!D314,ADJ!A$1:A$500,0),MATCH(PAYROLL!BG$2,ADJ!$2:$2,0)),0)</f>
        <v/>
      </c>
      <c r="BH314">
        <f>IFERROR(INDEX(ADJ!$A$1:$BZ$1000,MATCH(PAYROLL!D314,ADJ!A$1:A$500,0),MATCH(PAYROLL!BH$2,ADJ!$2:$2,0)),0)</f>
        <v/>
      </c>
      <c r="BI314">
        <f>IFERROR(INDEX(ADJ!$A$1:$BZ$1000,MATCH(PAYROLL!D314,ADJ!A$1:A$500,0),MATCH(PAYROLL!BI$2,ADJ!$2:$2,0)),0)</f>
        <v/>
      </c>
      <c r="BJ314">
        <f>IFERROR(INDEX(ADJ!$A$1:$BZ$1000,MATCH(PAYROLL!D314,ADJ!A$1:A$500,0),MATCH(PAYROLL!BJ$2,ADJ!$2:$2,0)),0)</f>
        <v/>
      </c>
      <c r="BK314">
        <f>SUM(BF314:BJ314)</f>
        <v/>
      </c>
      <c r="BL314">
        <f>IFERROR(INDEX(ADJ!$A$1:$BZ$1000,MATCH(PAYROLL!D314,ADJ!A$1:A$500,0),MATCH(PAYROLL!BL$2,ADJ!$2:$2,0)),0)</f>
        <v/>
      </c>
      <c r="BM314">
        <f>IFERROR(INDEX(ADJ!$A$1:$BZ$1000,MATCH(PAYROLL!D314,ADJ!A$1:A$500,0),MATCH(PAYROLL!BM$2,ADJ!$2:$2,0)),0)</f>
        <v/>
      </c>
      <c r="BN314">
        <f>IFERROR(INDEX(ADJ!$A$1:$BZ$1000,MATCH(PAYROLL!D314,ADJ!A$1:A$500,0),MATCH(PAYROLL!BN$2,ADJ!$2:$2,0)),0)</f>
        <v/>
      </c>
      <c r="BO314">
        <f>IFERROR(INDEX(ADJ!$A$1:$BZ$1000,MATCH(PAYROLL!D314,ADJ!A$1:A$500,0),MATCH(PAYROLL!BO$2,ADJ!$2:$2,0)),0)</f>
        <v/>
      </c>
      <c r="BP314">
        <f>SUM(AM314,AV314,BE314,BK314,BL314:BO314)</f>
        <v/>
      </c>
      <c r="BQ314">
        <f>BO314</f>
        <v/>
      </c>
      <c r="BR314">
        <f>IFERROR(ROUND(IF(LEFT(INDEX(PIS!O$1:O$500,MATCH(D314,PIS!C$1:C$500)),1)="D",T314/8*(BD314*0.3),IF(LEFT(INDEX(PIS!O$1:O$500,MATCH(D314,PIS!C$1:C$500)),1)="H",T314*($BD314*0.3),T314/$AD314/8*($BD314*0.3))),0),0)</f>
        <v/>
      </c>
      <c r="BS314">
        <f>IF(AP314&lt;1,0,MIN(AP314,730000))</f>
        <v/>
      </c>
      <c r="BT314">
        <f>IFERROR(ROUND((BE314-SUM(AW314:BC314)*T314/AD314/8),0)-BR314,0)</f>
        <v/>
      </c>
      <c r="BU314">
        <f>AO314</f>
        <v/>
      </c>
      <c r="BV314">
        <f>SUM(BQ314:BU314)</f>
        <v/>
      </c>
      <c r="BW314">
        <f>BP314-BV314</f>
        <v/>
      </c>
      <c r="BX314">
        <f>IFERROR(IF(RIGHT(INDEX(PIS!O$1:O$500,MATCH(D314,PIS!C$1:C$500)),5)="Gross",MIN(U314+V314,VLOOKUP("R700",TSC!B:C,2,0)*VLOOKUP("R101",TSC!B:C,2,0))*VLOOKUP("R701",TSC!B:C,2,0)%,0),0)</f>
        <v/>
      </c>
      <c r="BY314">
        <f>IFERROR(IF(RIGHT(INDEX(PIS!O$1:O$500,MATCH(D314,PIS!C$1:C$500)),5)="Gross",MIN(U314+V314,VLOOKUP("R700",TSC!B:C,2,0)*VLOOKUP("R101",TSC!B:C,2,0))*VLOOKUP("T704",TSC!B:C,2,0)%,0),0)</f>
        <v/>
      </c>
      <c r="BZ314">
        <f>IFERROR(IF(RIGHT(INDEX(PIS!O$1:O$500,MATCH(D314,PIS!C$1:C$500)),5)="Gross",MIN(U314+V314,VLOOKUP("R700",TSC!B:C,2,0)*VLOOKUP("1",TSC!F:G,2,0))*VLOOKUP("T705",TSC!B:C,2,0)%,0),0)</f>
        <v/>
      </c>
      <c r="CA314">
        <f>IFERROR(INDEX(ADJ!$A$1:$BZ$1000,MATCH(PAYROLL!D314,ADJ!A$1:A$500,0),MATCH(PAYROLL!CA$2,ADJ!$2:$2,0)),0)</f>
        <v/>
      </c>
      <c r="CB314">
        <f>IFERROR(INDEX(ADJ!$A$1:$BZ$1000,MATCH(PAYROLL!D314,ADJ!A$1:A$500,0),MATCH(PAYROLL!CB$2,ADJ!$2:$2,0)),0)</f>
        <v/>
      </c>
      <c r="CC314">
        <f>SUM(BX314:CB314)</f>
        <v/>
      </c>
      <c r="CD314">
        <f>IFERROR(INDEX(PIS!$A$1:$BZ$1000,MATCH(PAYROLL!D314,PIS!C$1:C$500,0),MATCH(PAYROLL!CD$1,PIS!$1:$1,0)),0)</f>
        <v/>
      </c>
      <c r="CE314">
        <f>IFERROR(IF(OR(INDEX(PIS!P$1:P$500,MATCH(D314,PIS!C$1:C$500,0))="LT2",INDEX(PIS!P$1:P$500,MATCH(D314,PIS!C$1:C$500,0))="P10"),0,SUM(CC314,CD314*VLOOKUP("R601",TSC!B:C,2,0),VLOOKUP("R602",TSC!B:C,2,0))),0)</f>
        <v/>
      </c>
      <c r="CF314">
        <f>MAX(BW314-CE314,0)</f>
        <v/>
      </c>
      <c r="CG314">
        <f>IFERROR(IF(OR(RIGHT(INDEX(PIS!P$1:P$500,MATCH(D314,PIS!C$1:C$500)),5)="P10",RIGHT(INDEX(PIS!P$1:P$500,MATCH(D314,PIS!C$1:C$500)),5)="CK"),0,IF(CF314&lt;=5000000,CF314*5%,IF(CF314&lt;=10000000,CF314*10%-250000,IF(CF314&lt;=18000000,CF314*15%-750000,IF(CF314&lt;=32000000,CF314*20%-1650000,IF(CF314&lt;=52000000,CF314*25%-3250000,IF(CF314&lt;=80000000,BH314*30%-5850000,CF314*35%-9850000))))))),0)</f>
        <v/>
      </c>
      <c r="CH314">
        <f>IFERROR(IF(OR(INDEX(PIS!P$1:P$500,MATCH(D314,PIS!C$1:C$500))="LT",INDEX(PIS!P$1:P$500,MATCH(D314,PIS!C$1:C$500))="CK"),0,IF(CF314&lt;2000000,0,CF314*10%)),0)</f>
        <v/>
      </c>
      <c r="CI314">
        <f>IFERROR(INDEX(ADJ!$A$1:$BZ$1000,MATCH(PAYROLL!D314,ADJ!A$1:A$500,0),MATCH(PAYROLL!CI$2,ADJ!$2:$2,0)),0)</f>
        <v/>
      </c>
      <c r="CJ314">
        <f>IFERROR(INDEX(ADJ!$A$1:$BZ$1000,MATCH(PAYROLL!D314,ADJ!A$1:A$500,0),MATCH(PAYROLL!CJ$2,ADJ!$2:$2,0)),0)</f>
        <v/>
      </c>
      <c r="CK314">
        <f>IFERROR(INDEX(ADJ!$A$1:$BZ$1000,MATCH(PAYROLL!D314,ADJ!A$1:A$500,0),MATCH(PAYROLL!CK$2,ADJ!$2:$2,0)),0)</f>
        <v/>
      </c>
      <c r="CL314">
        <f>SUM(CG314:CK314)</f>
        <v/>
      </c>
      <c r="CM314">
        <f>ROUND(SUM(CH314:CK314),0)</f>
        <v/>
      </c>
      <c r="CN314">
        <f>IFERROR(INDEX(CSDA!D$1:D$500,MATCH($CN$2,CSDA!C$1:C$500,0))*INDEX(PIS!V$1:V$500,MATCH(D314,PIS!C$1:C$500))+INDEX(ADJ!$A$1:$BZ$1000,MATCH(PAYROLL!D314,ADJ!A$1:A$500,0),MATCH(PAYROLL!CN$2,ADJ!$2:$2,0)),0)</f>
        <v/>
      </c>
      <c r="CO314">
        <f>IFERROR(INDEX(ADJ!$A$1:$BZ$1000,MATCH(PAYROLL!D314,ADJ!A$1:A$500,0),MATCH(PAYROLL!CO$2,ADJ!$2:$2,0)),0)</f>
        <v/>
      </c>
      <c r="CP314">
        <f>IFERROR(INDEX(ADJ!$A$1:$BZ$1000,MATCH(PAYROLL!D314,ADJ!A$1:A$500,0),MATCH(PAYROLL!CP$2,ADJ!$2:$2,0)),0)</f>
        <v/>
      </c>
      <c r="CQ314">
        <f>BP314-CL314-CI314-CM314-CN314-CO314-CP314-CC314</f>
        <v/>
      </c>
      <c r="CR314">
        <f>IFERROR(IF(RIGHT(INDEX(PIS!O$1:O$500,MATCH(D314,PIS!C$1:C$500,0)),5)="Gross",MIN(U314+V314,VLOOKUP("R700",TSC!B:C,2,0)*VLOOKUP("R101",TSC!B:C,2,0))*(VLOOKUP("T711",TSC!B:C,2,0)+VLOOKUP("T712",TSC!B:C,2,0))%,MIN(T314+V314,VLOOKUP("R700",TSC!B:C,2,0)*VLOOKUP("R101",TSC!B:C,2,0))*(VLOOKUP("T711",TSC!B:C,2,0)+VLOOKUP("T712",TSC!B:C,2,0)+VLOOKUP("R701",TSC!B:C,2,0))%),0)</f>
        <v/>
      </c>
      <c r="CS314">
        <f>IFERROR(IF(RIGHT(INDEX(PIS!O$1:O$500,MATCH(D314,PIS!C$1:C$500,0)),5)="Gross",MIN(U314+V314,VLOOKUP("R700",TSC!B:C,2,0)*VLOOKUP("R101",TSC!B:C,2,0))*(VLOOKUP("T714",TSC!B:C,2,0))%,MIN(T314+V314,VLOOKUP("R700",TSC!B:C,2,0)*VLOOKUP("R101",TSC!B:C,2,0))*(VLOOKUP("T704",TSC!B:C,2,0)+VLOOKUP("T714",TSC!B:C,2,0))%),0)</f>
        <v/>
      </c>
      <c r="CT314">
        <f>IFERROR(IF(RIGHT(INDEX(PIS!O$1:O$500,MATCH(D314,PIS!C$1:C$500,0)),5)="Gross",MIN(U314+V314,VLOOKUP("R700",TSC!B:C,2,0)*VLOOKUP("R101",TSC!B:C,2,0))*VLOOKUP("T705",TSC!B:C,2,0)%,MIN(T314+V314,VLOOKUP("R700",TSC!B:C,2,0)*VLOOKUP("R101",TSC!B:C,2,0))*VLOOKUP("T705",TSC!B:C,2,0)%),0)</f>
        <v/>
      </c>
      <c r="CU314">
        <f>IFERROR(IF(RIGHT(INDEX(PIS!O$1:O$500,MATCH(D314,PIS!C$1:C$500,0)),5)="Gross",MIN(U314+V314,VLOOKUP("R700",TSC!B:C,2,0)*VLOOKUP("R101",TSC!B:C,2,0))*(VLOOKUP("T713",TSC!B:C,2,0))%,MIN(T314+V314,VLOOKUP("R700",TSC!B:C,2,0)*VLOOKUP("R101",TSC!B:C,2,0))*(VLOOKUP("T713",TSC!B:C,2,0))%),0)</f>
        <v/>
      </c>
      <c r="CV314">
        <f>IFERROR(INDEX(ADJ!$A$1:$BZ$1000,MATCH(PAYROLL!D314,ADJ!A$1:A$500,0),MATCH(PAYROLL!CV$2,ADJ!$2:$2,0)),0)</f>
        <v/>
      </c>
      <c r="CW314">
        <f>IFERROR(INDEX(ADJ!$A$1:$BZ$1000,MATCH(PAYROLL!D314,ADJ!A$1:A$500,0),MATCH(PAYROLL!CW$2,ADJ!$2:$2,0)),0)</f>
        <v/>
      </c>
      <c r="CX314">
        <f>SUM(CR314:CW314)</f>
        <v/>
      </c>
      <c r="CY314">
        <f>ROUND(IF(CR314&gt;0,T314+V314*VLOOKUP("R202",TSC!$B$1:$C$500,2,0),0),0)</f>
        <v/>
      </c>
      <c r="CZ314">
        <f>IFERROR(INDEX(CSDA!D$1:D$500,MATCH($CZ$2,CSDA!C$1:C$500,0)),0)</f>
        <v/>
      </c>
      <c r="DA314">
        <f>ROUND(T314*0.7%,0)</f>
        <v/>
      </c>
      <c r="DB314">
        <f>ROUND(T314/12,0)</f>
        <v/>
      </c>
      <c r="DC314">
        <f ref="DC314" t="array">IFERROR(INDEX(CSDA!D$1:D$500,MATCH("Trích giữ"&amp;PAYROLL!DC$2,CSDA!A$1:A$500&amp;CSDA!C$1:C$500,0)),0)</f>
        <v/>
      </c>
      <c r="DD314">
        <f ref="DD314" t="array">IFERROR(INDEX(CSDA!D$1:D$500,MATCH("Trích giữ"&amp;PAYROLL!DD$2,CSDA!A$1:A$500&amp;CSDA!C$1:C$500,0)),0)</f>
        <v/>
      </c>
      <c r="DE314">
        <f ref="DE314" t="array">IFERROR(INDEX(CSDA!D$1:D$500,MATCH("Trích giữ"&amp;PAYROLL!DE$2,CSDA!A$1:A$500&amp;CSDA!C$1:C$500,0)),0)</f>
        <v/>
      </c>
      <c r="DF314">
        <f>IFERROR(INDEX(CSDA!D$1:D$500,MATCH(PAYROLL!DF$2,CSDA!C$1:C$500,0)),0)</f>
        <v/>
      </c>
      <c r="DG314">
        <f ref="DG314" t="array">IFERROR(INDEX(CSDA!D$1:D$500,MATCH("Trích giữ"&amp;PAYROLL!DG$2,CSDA!A$1:A$500&amp;CSDA!C$1:C$500,0)),0)</f>
        <v/>
      </c>
      <c r="DH314">
        <f>ROUND(T314/26,0)</f>
        <v/>
      </c>
      <c r="DI314">
        <f ref="DI314" t="array">IFERROR(INDEX(CSDA!D$1:D$500,MATCH("Trích giữ"&amp;PAYROLL!DI$2,CSDA!A$1:A$500&amp;CSDA!C$1:C$500,0)),0)</f>
        <v/>
      </c>
      <c r="DJ314">
        <f>IF(U314=0,T314*21.5%-BL314,0)</f>
        <v/>
      </c>
      <c r="DK314">
        <f ref="DK314" t="array">IFERROR(INDEX(CSDA!D$1:D$500,MATCH("Trích giữ"&amp;PAYROLL!DK$2,CSDA!A$1:A$500&amp;CSDA!C$1:C$500,0)),0)</f>
        <v/>
      </c>
      <c r="DL314">
        <f>IFERROR(INDEX(CSDA!D$1:D$500,MATCH(PAYROLL!DL$2,CSDA!C$1:C$500,0))/12,0)</f>
        <v/>
      </c>
      <c r="DM314">
        <f>SUM(DB314:DL314)</f>
        <v/>
      </c>
      <c r="DN314">
        <f>IFERROR(INDEX(ADJ!$A$1:$BZ$1000,MATCH(PAYROLL!D314,ADJ!A$1:A$500,0),MATCH(PAYROLL!DN$2,ADJ!$2:$2,0)),0)</f>
        <v/>
      </c>
      <c r="DO314">
        <f>IFERROR(SUM(BP314,DM314:DN314,CX314:DA314)-DT314,0)</f>
        <v/>
      </c>
      <c r="DP314">
        <f ref="DP314" t="array">SUM(BW314*IFERROR(INDEX(CSDA!D$1:D$500,MATCH(BW$2,CSDA!C$1:C$500,0)),0)%,CX314*IFERROR(INDEX(CSDA!D$1:D$500,MATCH(CX$2,CSDA!C$1:C$500,0)),0)%,DA314*IFERROR(INDEX(CSDA!D$1:D$500,MATCH(DA$2,CSDA!C$1:C$500,0)),0)%,DB314*IFERROR(INDEX(CSDA!D$1:D$500,MATCH(DB$2,CSDA!C$1:C$500,0)),0)%,DF314*IFERROR(INDEX(CSDA!D$1:D$500,MATCH("Phí dịch vụ"&amp;PAYROLL!DF$2,CSDA!A$1:A$500&amp;CSDA!C$1:C$500,0)),0)%,DC314*IFERROR(INDEX(CSDA!D$1:D$500,MATCH("Phí dịch vụ"&amp;PAYROLL!DC$2,CSDA!A$1:A$500&amp;CSDA!C$1:C$500,0)),0)%,DH314*IFERROR(INDEX(CSDA!D$1:D$500,MATCH("Phí dịch vụ"&amp;PAYROLL!DH$2,CSDA!A$1:A$500&amp;CSDA!C$1:C$500,0)),0)%,DJ314*IFERROR(INDEX(CSDA!D$1:D$500,MATCH("Phí dịch vụ"&amp;PAYROLL!DJ$2,CSDA!A$1:A$500&amp;CSDA!C$1:C$500,0)),0)%,BN314*IFERROR(INDEX(CSDA!D$1:D$500,MATCH(BN$2,CSDA!C$1:C$500,0)),0)%)-BN314*7%</f>
        <v/>
      </c>
      <c r="DQ314">
        <f>IFERROR(INDEX(ADJ!$A$1:$BZ$1000,MATCH(PAYROLL!D314,ADJ!A$1:A$500,0),MATCH(PAYROLL!DQ$2,ADJ!$2:$2,0)),0)</f>
        <v/>
      </c>
      <c r="DR314">
        <f>IFERROR(INDEX(ADJ!$A$1:$BZ$1000,MATCH(PAYROLL!D314,ADJ!A$1:A$500,0),MATCH(PAYROLL!DR$2,ADJ!$2:$2,0)),0)</f>
        <v/>
      </c>
      <c r="DS314">
        <f>SUM(DP314:DR314)</f>
        <v/>
      </c>
      <c r="DT314">
        <f>EK314</f>
        <v/>
      </c>
      <c r="DU314">
        <f>SUM(DO314:DR314)</f>
        <v/>
      </c>
      <c r="DV314">
        <f>ROUND(DU314*0.1,0)</f>
        <v/>
      </c>
      <c r="DW314">
        <f>DU314+DV314</f>
        <v/>
      </c>
      <c r="DZ314">
        <f>IFERROR(INDEX(ADJ!$A$1:$BZ$1000,MATCH(PAYROLL!$D314,ADJ!A$1:A$500,0),MATCH(PAYROLL!DZ$2,ADJ!$2:$2,0)),0)</f>
        <v/>
      </c>
      <c r="EA314">
        <f>IFERROR(INDEX(ADJ!$A$1:$BZ$1000,MATCH(PAYROLL!$D314,ADJ!A$1:A$500,0),MATCH(PAYROLL!EA$2,ADJ!$2:$2,0)),0)</f>
        <v/>
      </c>
      <c r="EB314">
        <f>IFERROR(INDEX(ADJ!$A$1:$BZ$1000,MATCH(PAYROLL!$D314,ADJ!A$1:A$500,0),MATCH(PAYROLL!EB$2,ADJ!$2:$2,0)),0)</f>
        <v/>
      </c>
      <c r="EC314">
        <f>IFERROR(INDEX(ADJ!$A$1:$BZ$1000,MATCH(PAYROLL!$D314,ADJ!A$1:A$500,0),MATCH(PAYROLL!EC$2,ADJ!$2:$2,0)),0)</f>
        <v/>
      </c>
      <c r="ED314">
        <f>IFERROR(INDEX(ADJ!$A$1:$BZ$1000,MATCH(PAYROLL!$D314,ADJ!A$1:A$500,0),MATCH(PAYROLL!ED$2,ADJ!$2:$2,0)),0)</f>
        <v/>
      </c>
      <c r="EE314">
        <f>IFERROR(INDEX(ADJ!$A$1:$BZ$1000,MATCH(PAYROLL!$D314,ADJ!A$1:A$500,0),MATCH(PAYROLL!EE$2,ADJ!$2:$2,0)),0)</f>
        <v/>
      </c>
      <c r="EF314">
        <f>IFERROR(INDEX(ADJ!$A$1:$BZ$1000,MATCH(PAYROLL!$D314,ADJ!A$1:A$500,0),MATCH(PAYROLL!EF$2,ADJ!$2:$2,0)),0)</f>
        <v/>
      </c>
      <c r="EG314">
        <f>IFERROR(INDEX(ADJ!$A$1:$BZ$1000,MATCH(PAYROLL!$D314,ADJ!A$1:A$500,0),MATCH(PAYROLL!EG$2,ADJ!$2:$2,0)),0)</f>
        <v/>
      </c>
      <c r="EH314">
        <f>IFERROR(INDEX(ADJ!$A$1:$BZ$1000,MATCH(PAYROLL!$D314,ADJ!A$1:A$500,0),MATCH(PAYROLL!EH$2,ADJ!$2:$2,0)),0)</f>
        <v/>
      </c>
      <c r="EI314">
        <f>IFERROR(INDEX(ADJ!$A$1:$BZ$1000,MATCH(PAYROLL!D314,ADJ!A$1:A$500,0),MATCH(PAYROLL!EI$2,ADJ!$2:$2,0)),0)</f>
        <v/>
      </c>
      <c r="EJ314">
        <f>IFERROR(INDEX(ADJ!$A$1:$BZ$1000,MATCH(PAYROLL!$D314,ADJ!A$1:A$500,0),MATCH(PAYROLL!EJ$2,ADJ!$2:$2,0)),0)</f>
        <v/>
      </c>
      <c r="EK314">
        <f>SUM(DZ314:EJ314)</f>
        <v/>
      </c>
    </row>
    <row r="315">
      <c r="A315" t="n">
        <v>313</v>
      </c>
      <c r="B315" t="inlineStr">
        <is>
          <t>Hoàng Văn Huýnh</t>
        </is>
      </c>
      <c r="D315" t="inlineStr">
        <is>
          <t>159892-01</t>
        </is>
      </c>
      <c r="S315">
        <f>IFERROR(INDEX(PIS!$A$1:$BZ$1000,MATCH($D315,PIS!C$1:C$500,0),MATCH("Lương CB tháng trước",PIS!$1:$1,0)),0)</f>
        <v/>
      </c>
      <c r="T315">
        <f>IFERROR(INDEX(PIS!$A$1:$BZ$1000,MATCH($D315,PIS!C$1:C$500,0),MATCH("Lương CB hiện tại",PIS!$1:$1,0)),0)</f>
        <v/>
      </c>
      <c r="U315">
        <f>IFERROR(INDEX(PIS!$A$1:$BZ$1000,MATCH($D315,PIS!C$1:C$500,0),MATCH("Lương đóng BHBB",PIS!$1:$1,0)),0)</f>
        <v/>
      </c>
      <c r="V315">
        <f>IFERROR(INDEX(PIS!$A$1:$BZ$1000,MATCH($D315,PIS!C$1:C$500,0),MATCH(V$2,PIS!$2:$2,0)),0)</f>
        <v/>
      </c>
      <c r="W315">
        <f>IFERROR(INDEX(PIS!$A$1:$BZ$1000,MATCH($D315,PIS!C$1:C$500,0),MATCH(W$2,PIS!$2:$2,0)),0)</f>
        <v/>
      </c>
      <c r="X315">
        <f>IFERROR(INDEX(PIS!$A$1:$BZ$1000,MATCH($D315,PIS!C$1:C$500,0),MATCH(X$2,PIS!$2:$2,0)),0)</f>
        <v/>
      </c>
      <c r="Y315">
        <f>IFERROR(INDEX(PIS!$A$1:$BZ$1000,MATCH($D315,PIS!C$1:C$500,0),MATCH(Y$2,PIS!$2:$2,0)),0)</f>
        <v/>
      </c>
      <c r="Z315">
        <f>IFERROR(INDEX(PIS!$A$1:$BZ$1000,MATCH($D315,PIS!C$1:C$500,0),MATCH(Z$2,PIS!$2:$2,0)),0)</f>
        <v/>
      </c>
      <c r="AA315">
        <f>IFERROR(INDEX(PIS!$A$1:$BZ$1000,MATCH($D315,PIS!C$1:C$500,0),MATCH(AA$2,PIS!$2:$2,0)),0)</f>
        <v/>
      </c>
      <c r="AB315">
        <f>IFERROR(INDEX(PIS!$A$1:$BZ$1000,MATCH($D315,PIS!C$1:C$500,0),MATCH(AB$2,PIS!$2:$2,0)),0)</f>
        <v/>
      </c>
      <c r="AC315">
        <f>SUM(V315:AB315)</f>
        <v/>
      </c>
      <c r="AD315">
        <f>IFERROR(INDEX(TIMESHEET!$A$1:$AI$5000,MATCH($D315,TIMESHEET!A$1:A$500,0),MATCH("T100",TIMESHEET!$2:$2,0))-2,0)</f>
        <v/>
      </c>
      <c r="AE315">
        <f>IFERROR(INDEX(TIMESHEET!$A$1:$AI$5000,MATCH($D315,TIMESHEET!A$1:A$500,0),MATCH("T202",TIMESHEET!$2:$2,0)),0)</f>
        <v/>
      </c>
      <c r="AF315">
        <f>IFERROR(INDEX(TIMESHEET!$A$1:$AI$5000,MATCH($D315,TIMESHEET!A$1:A$500,0),MATCH("T302",TIMESHEET!$2:$2,0)),0)</f>
        <v/>
      </c>
      <c r="AG315">
        <f>IFERROR(INDEX(TIMESHEET!$A$1:$AI$5000,MATCH($D315,TIMESHEET!A$1:A$500,0),MATCH("T406",TIMESHEET!$2:$2,0)),0)</f>
        <v/>
      </c>
      <c r="AH315">
        <f>AE315+AG315</f>
        <v/>
      </c>
      <c r="AI315">
        <f>IFERROR(INDEX(TIMESHEET!$A$1:$AI$5000,MATCH($D315,TIMESHEET!A$1:A$500,0),MATCH("T701",TIMESHEET!$2:$2,0)),0)</f>
        <v/>
      </c>
      <c r="AJ315">
        <f>IFERROR(INDEX(TIMESHEET!$A$1:$AI$5000,MATCH($D315,TIMESHEET!B$1:B$500,0),MATCH("T320",TIMESHEET!$2:$2,0)),0)</f>
        <v/>
      </c>
      <c r="AK315">
        <f>IFERROR(IF(LEFT(INDEX(PIS!O$1:O$500,MATCH(D315,PIS!C$1:C$500)),1)="M",T315/AD315*SUM(AE315:AG315),T315*AD315),0)</f>
        <v/>
      </c>
      <c r="AL315">
        <f>IFERROR(INDEX(ADJ!$A$1:$BZ$1000,MATCH(PAYROLL!D315,ADJ!A$1:A$500,0),MATCH(PAYROLL!AL$2,ADJ!$2:$2,0)),0)</f>
        <v/>
      </c>
      <c r="AM315">
        <f>SUM(AK315:AL315)</f>
        <v/>
      </c>
      <c r="AN315">
        <f>IFERROR(ROUND(V315/$AD315*$AH315,0),0)</f>
        <v/>
      </c>
      <c r="AO315">
        <f>IFERROR(ROUND(W315/$AD315*$AH315,0),0)</f>
        <v/>
      </c>
      <c r="AP315">
        <f>IFERROR(ROUND(X315/$AD315*$AE315,0),0)</f>
        <v/>
      </c>
      <c r="AQ315">
        <f>IFERROR(ROUND(Y315/$AD315*$AH315,0),0)</f>
        <v/>
      </c>
      <c r="AR315">
        <f>IFERROR(ROUND(Z315/$AD315*$AH315,0),0)</f>
        <v/>
      </c>
      <c r="AS315">
        <f>IFERROR(ROUND(AA315/$AD315*$AH315,0),0)</f>
        <v/>
      </c>
      <c r="AT315">
        <f>IFERROR(IF((AE315+AF315+AG315)&gt;13,AB315,ROUND(AB315/AD315*AH315,0)),0)</f>
        <v/>
      </c>
      <c r="AU315">
        <f>IFERROR(INDEX(ADJ!$A$1:$BZ$1000,MATCH(PAYROLL!D315,ADJ!A$1:A$500,0),MATCH(PAYROLL!AU$2,ADJ!$2:$2,0)),0)</f>
        <v/>
      </c>
      <c r="AV315">
        <f>ROUND(SUM(AN315:AU315),0)</f>
        <v/>
      </c>
      <c r="AW315">
        <f>IFERROR(INDEX(TIMESHEET!$A$1:$AI$5000,MATCH(PAYROLL!D315,TIMESHEET!A$1:A$500,0),MATCH("T620",TIMESHEET!$2:$2,0)),0)</f>
        <v/>
      </c>
      <c r="AX315">
        <f>IFERROR(INDEX(TIMESHEET!$A$1:$AI$5000,MATCH(PAYROLL!D315,TIMESHEET!A$1:A$500,0),MATCH("T601",TIMESHEET!$2:$2,0)),0)</f>
        <v/>
      </c>
      <c r="AY315">
        <f>IFERROR(INDEX(TIMESHEET!$A$1:$AI$5000,MATCH(PAYROLL!D315,TIMESHEET!A$1:A$500,0),MATCH("T602",TIMESHEET!$2:$2,0)),0)</f>
        <v/>
      </c>
      <c r="AZ315">
        <f>IFERROR(INDEX(TIMESHEET!$A$1:$AI$5000,MATCH(PAYROLL!D315,TIMESHEET!A$1:A$500,0),MATCH("T603",TIMESHEET!$2:$2,0)),0)</f>
        <v/>
      </c>
      <c r="BA315">
        <f>IFERROR(INDEX(TIMESHEET!$A$1:$AI$5000,MATCH(PAYROLL!D315,TIMESHEET!A$1:A$500,0),MATCH("T611",TIMESHEET!$2:$2,0)),0)</f>
        <v/>
      </c>
      <c r="BB315">
        <f>IFERROR(INDEX(TIMESHEET!$A$1:$AI$5000,MATCH(PAYROLL!D315,TIMESHEET!A$1:A$500,0),MATCH("T612",TIMESHEET!$2:$2,0)),0)</f>
        <v/>
      </c>
      <c r="BC315">
        <f>IFERROR(INDEX(TIMESHEET!$A$1:$AI$5000,MATCH(PAYROLL!D315,TIMESHEET!A$1:A$500,0),MATCH("T613",TIMESHEET!$2:$2,0)),0)</f>
        <v/>
      </c>
      <c r="BD315">
        <f>IFERROR(INDEX(TIMESHEET!$A$1:$AI$5000,MATCH(PAYROLL!D315,TIMESHEET!A$1:A$500,0),MATCH("T500",TIMESHEET!$2:$2,0)),0)</f>
        <v/>
      </c>
      <c r="BE315">
        <f>IFERROR(IF(LEFT(INDEX(PIS!O$1:O$500,MATCH(D315,PIS!C$1:C$500)),1)="M",T315/AD315/8*(AW315+AX315*1.5+AY315*2+AZ315*3+BA315*2.1+BB315*2.7+BC315*3.9+BD315*0.3),T315/8*(AW315+AX315*1.5+AY315*2+AZ315*3+BA315*2.1+BB315*2.7+BC315*3.9+BD315*0.3)),0)</f>
        <v/>
      </c>
      <c r="BF315">
        <f>IFERROR(INDEX(ADJ!$A$1:$BZ$1000,MATCH(PAYROLL!$D315,ADJ!A$1:A$500,0),MATCH(PAYROLL!BF$2,ADJ!$2:$2,0)),0)</f>
        <v/>
      </c>
      <c r="BG315">
        <f>IFERROR(INDEX(ADJ!$A$1:$BZ$1000,MATCH(PAYROLL!D315,ADJ!A$1:A$500,0),MATCH(PAYROLL!BG$2,ADJ!$2:$2,0)),0)</f>
        <v/>
      </c>
      <c r="BH315">
        <f>IFERROR(INDEX(ADJ!$A$1:$BZ$1000,MATCH(PAYROLL!D315,ADJ!A$1:A$500,0),MATCH(PAYROLL!BH$2,ADJ!$2:$2,0)),0)</f>
        <v/>
      </c>
      <c r="BI315">
        <f>IFERROR(INDEX(ADJ!$A$1:$BZ$1000,MATCH(PAYROLL!D315,ADJ!A$1:A$500,0),MATCH(PAYROLL!BI$2,ADJ!$2:$2,0)),0)</f>
        <v/>
      </c>
      <c r="BJ315">
        <f>IFERROR(INDEX(ADJ!$A$1:$BZ$1000,MATCH(PAYROLL!D315,ADJ!A$1:A$500,0),MATCH(PAYROLL!BJ$2,ADJ!$2:$2,0)),0)</f>
        <v/>
      </c>
      <c r="BK315">
        <f>SUM(BF315:BJ315)</f>
        <v/>
      </c>
      <c r="BL315">
        <f>IFERROR(INDEX(ADJ!$A$1:$BZ$1000,MATCH(PAYROLL!D315,ADJ!A$1:A$500,0),MATCH(PAYROLL!BL$2,ADJ!$2:$2,0)),0)</f>
        <v/>
      </c>
      <c r="BM315">
        <f>IFERROR(INDEX(ADJ!$A$1:$BZ$1000,MATCH(PAYROLL!D315,ADJ!A$1:A$500,0),MATCH(PAYROLL!BM$2,ADJ!$2:$2,0)),0)</f>
        <v/>
      </c>
      <c r="BN315">
        <f>IFERROR(INDEX(ADJ!$A$1:$BZ$1000,MATCH(PAYROLL!D315,ADJ!A$1:A$500,0),MATCH(PAYROLL!BN$2,ADJ!$2:$2,0)),0)</f>
        <v/>
      </c>
      <c r="BO315">
        <f>IFERROR(INDEX(ADJ!$A$1:$BZ$1000,MATCH(PAYROLL!D315,ADJ!A$1:A$500,0),MATCH(PAYROLL!BO$2,ADJ!$2:$2,0)),0)</f>
        <v/>
      </c>
      <c r="BP315">
        <f>SUM(AM315,AV315,BE315,BK315,BL315:BO315)</f>
        <v/>
      </c>
      <c r="BQ315">
        <f>BO315</f>
        <v/>
      </c>
      <c r="BR315">
        <f>IFERROR(ROUND(IF(LEFT(INDEX(PIS!O$1:O$500,MATCH(D315,PIS!C$1:C$500)),1)="D",T315/8*(BD315*0.3),IF(LEFT(INDEX(PIS!O$1:O$500,MATCH(D315,PIS!C$1:C$500)),1)="H",T315*($BD315*0.3),T315/$AD315/8*($BD315*0.3))),0),0)</f>
        <v/>
      </c>
      <c r="BS315">
        <f>IF(AP315&lt;1,0,MIN(AP315,730000))</f>
        <v/>
      </c>
      <c r="BT315">
        <f>IFERROR(ROUND((BE315-SUM(AW315:BC315)*T315/AD315/8),0)-BR315,0)</f>
        <v/>
      </c>
      <c r="BU315">
        <f>AO315</f>
        <v/>
      </c>
      <c r="BV315">
        <f>SUM(BQ315:BU315)</f>
        <v/>
      </c>
      <c r="BW315">
        <f>BP315-BV315</f>
        <v/>
      </c>
      <c r="BX315">
        <f>IFERROR(IF(RIGHT(INDEX(PIS!O$1:O$500,MATCH(D315,PIS!C$1:C$500)),5)="Gross",MIN(U315+V315,VLOOKUP("R700",TSC!B:C,2,0)*VLOOKUP("R101",TSC!B:C,2,0))*VLOOKUP("R701",TSC!B:C,2,0)%,0),0)</f>
        <v/>
      </c>
      <c r="BY315">
        <f>IFERROR(IF(RIGHT(INDEX(PIS!O$1:O$500,MATCH(D315,PIS!C$1:C$500)),5)="Gross",MIN(U315+V315,VLOOKUP("R700",TSC!B:C,2,0)*VLOOKUP("R101",TSC!B:C,2,0))*VLOOKUP("T704",TSC!B:C,2,0)%,0),0)</f>
        <v/>
      </c>
      <c r="BZ315">
        <f>IFERROR(IF(RIGHT(INDEX(PIS!O$1:O$500,MATCH(D315,PIS!C$1:C$500)),5)="Gross",MIN(U315+V315,VLOOKUP("R700",TSC!B:C,2,0)*VLOOKUP("1",TSC!F:G,2,0))*VLOOKUP("T705",TSC!B:C,2,0)%,0),0)</f>
        <v/>
      </c>
      <c r="CA315">
        <f>IFERROR(INDEX(ADJ!$A$1:$BZ$1000,MATCH(PAYROLL!D315,ADJ!A$1:A$500,0),MATCH(PAYROLL!CA$2,ADJ!$2:$2,0)),0)</f>
        <v/>
      </c>
      <c r="CB315">
        <f>IFERROR(INDEX(ADJ!$A$1:$BZ$1000,MATCH(PAYROLL!D315,ADJ!A$1:A$500,0),MATCH(PAYROLL!CB$2,ADJ!$2:$2,0)),0)</f>
        <v/>
      </c>
      <c r="CC315">
        <f>SUM(BX315:CB315)</f>
        <v/>
      </c>
      <c r="CD315">
        <f>IFERROR(INDEX(PIS!$A$1:$BZ$1000,MATCH(PAYROLL!D315,PIS!C$1:C$500,0),MATCH(PAYROLL!CD$1,PIS!$1:$1,0)),0)</f>
        <v/>
      </c>
      <c r="CE315">
        <f>IFERROR(IF(OR(INDEX(PIS!P$1:P$500,MATCH(D315,PIS!C$1:C$500,0))="LT2",INDEX(PIS!P$1:P$500,MATCH(D315,PIS!C$1:C$500,0))="P10"),0,SUM(CC315,CD315*VLOOKUP("R601",TSC!B:C,2,0),VLOOKUP("R602",TSC!B:C,2,0))),0)</f>
        <v/>
      </c>
      <c r="CF315">
        <f>MAX(BW315-CE315,0)</f>
        <v/>
      </c>
      <c r="CG315">
        <f>IFERROR(IF(OR(RIGHT(INDEX(PIS!P$1:P$500,MATCH(D315,PIS!C$1:C$500)),5)="P10",RIGHT(INDEX(PIS!P$1:P$500,MATCH(D315,PIS!C$1:C$500)),5)="CK"),0,IF(CF315&lt;=5000000,CF315*5%,IF(CF315&lt;=10000000,CF315*10%-250000,IF(CF315&lt;=18000000,CF315*15%-750000,IF(CF315&lt;=32000000,CF315*20%-1650000,IF(CF315&lt;=52000000,CF315*25%-3250000,IF(CF315&lt;=80000000,BH315*30%-5850000,CF315*35%-9850000))))))),0)</f>
        <v/>
      </c>
      <c r="CH315">
        <f>IFERROR(IF(OR(INDEX(PIS!P$1:P$500,MATCH(D315,PIS!C$1:C$500))="LT",INDEX(PIS!P$1:P$500,MATCH(D315,PIS!C$1:C$500))="CK"),0,IF(CF315&lt;2000000,0,CF315*10%)),0)</f>
        <v/>
      </c>
      <c r="CI315">
        <f>IFERROR(INDEX(ADJ!$A$1:$BZ$1000,MATCH(PAYROLL!D315,ADJ!A$1:A$500,0),MATCH(PAYROLL!CI$2,ADJ!$2:$2,0)),0)</f>
        <v/>
      </c>
      <c r="CJ315">
        <f>IFERROR(INDEX(ADJ!$A$1:$BZ$1000,MATCH(PAYROLL!D315,ADJ!A$1:A$500,0),MATCH(PAYROLL!CJ$2,ADJ!$2:$2,0)),0)</f>
        <v/>
      </c>
      <c r="CK315">
        <f>IFERROR(INDEX(ADJ!$A$1:$BZ$1000,MATCH(PAYROLL!D315,ADJ!A$1:A$500,0),MATCH(PAYROLL!CK$2,ADJ!$2:$2,0)),0)</f>
        <v/>
      </c>
      <c r="CL315">
        <f>SUM(CG315:CK315)</f>
        <v/>
      </c>
      <c r="CM315">
        <f>ROUND(SUM(CH315:CK315),0)</f>
        <v/>
      </c>
      <c r="CN315">
        <f>IFERROR(INDEX(CSDA!D$1:D$500,MATCH($CN$2,CSDA!C$1:C$500,0))*INDEX(PIS!V$1:V$500,MATCH(D315,PIS!C$1:C$500))+INDEX(ADJ!$A$1:$BZ$1000,MATCH(PAYROLL!D315,ADJ!A$1:A$500,0),MATCH(PAYROLL!CN$2,ADJ!$2:$2,0)),0)</f>
        <v/>
      </c>
      <c r="CO315">
        <f>IFERROR(INDEX(ADJ!$A$1:$BZ$1000,MATCH(PAYROLL!D315,ADJ!A$1:A$500,0),MATCH(PAYROLL!CO$2,ADJ!$2:$2,0)),0)</f>
        <v/>
      </c>
      <c r="CP315">
        <f>IFERROR(INDEX(ADJ!$A$1:$BZ$1000,MATCH(PAYROLL!D315,ADJ!A$1:A$500,0),MATCH(PAYROLL!CP$2,ADJ!$2:$2,0)),0)</f>
        <v/>
      </c>
      <c r="CQ315">
        <f>BP315-CL315-CI315-CM315-CN315-CO315-CP315-CC315</f>
        <v/>
      </c>
      <c r="CR315">
        <f>IFERROR(IF(RIGHT(INDEX(PIS!O$1:O$500,MATCH(D315,PIS!C$1:C$500,0)),5)="Gross",MIN(U315+V315,VLOOKUP("R700",TSC!B:C,2,0)*VLOOKUP("R101",TSC!B:C,2,0))*(VLOOKUP("T711",TSC!B:C,2,0)+VLOOKUP("T712",TSC!B:C,2,0))%,MIN(T315+V315,VLOOKUP("R700",TSC!B:C,2,0)*VLOOKUP("R101",TSC!B:C,2,0))*(VLOOKUP("T711",TSC!B:C,2,0)+VLOOKUP("T712",TSC!B:C,2,0)+VLOOKUP("R701",TSC!B:C,2,0))%),0)</f>
        <v/>
      </c>
      <c r="CS315">
        <f>IFERROR(IF(RIGHT(INDEX(PIS!O$1:O$500,MATCH(D315,PIS!C$1:C$500,0)),5)="Gross",MIN(U315+V315,VLOOKUP("R700",TSC!B:C,2,0)*VLOOKUP("R101",TSC!B:C,2,0))*(VLOOKUP("T714",TSC!B:C,2,0))%,MIN(T315+V315,VLOOKUP("R700",TSC!B:C,2,0)*VLOOKUP("R101",TSC!B:C,2,0))*(VLOOKUP("T704",TSC!B:C,2,0)+VLOOKUP("T714",TSC!B:C,2,0))%),0)</f>
        <v/>
      </c>
      <c r="CT315">
        <f>IFERROR(IF(RIGHT(INDEX(PIS!O$1:O$500,MATCH(D315,PIS!C$1:C$500,0)),5)="Gross",MIN(U315+V315,VLOOKUP("R700",TSC!B:C,2,0)*VLOOKUP("R101",TSC!B:C,2,0))*VLOOKUP("T705",TSC!B:C,2,0)%,MIN(T315+V315,VLOOKUP("R700",TSC!B:C,2,0)*VLOOKUP("R101",TSC!B:C,2,0))*VLOOKUP("T705",TSC!B:C,2,0)%),0)</f>
        <v/>
      </c>
      <c r="CU315">
        <f>IFERROR(IF(RIGHT(INDEX(PIS!O$1:O$500,MATCH(D315,PIS!C$1:C$500,0)),5)="Gross",MIN(U315+V315,VLOOKUP("R700",TSC!B:C,2,0)*VLOOKUP("R101",TSC!B:C,2,0))*(VLOOKUP("T713",TSC!B:C,2,0))%,MIN(T315+V315,VLOOKUP("R700",TSC!B:C,2,0)*VLOOKUP("R101",TSC!B:C,2,0))*(VLOOKUP("T713",TSC!B:C,2,0))%),0)</f>
        <v/>
      </c>
      <c r="CV315">
        <f>IFERROR(INDEX(ADJ!$A$1:$BZ$1000,MATCH(PAYROLL!D315,ADJ!A$1:A$500,0),MATCH(PAYROLL!CV$2,ADJ!$2:$2,0)),0)</f>
        <v/>
      </c>
      <c r="CW315">
        <f>IFERROR(INDEX(ADJ!$A$1:$BZ$1000,MATCH(PAYROLL!D315,ADJ!A$1:A$500,0),MATCH(PAYROLL!CW$2,ADJ!$2:$2,0)),0)</f>
        <v/>
      </c>
      <c r="CX315">
        <f>SUM(CR315:CW315)</f>
        <v/>
      </c>
      <c r="CY315">
        <f>ROUND(IF(CR315&gt;0,T315+V315*VLOOKUP("R202",TSC!$B$1:$C$500,2,0),0),0)</f>
        <v/>
      </c>
      <c r="CZ315">
        <f>IFERROR(INDEX(CSDA!D$1:D$500,MATCH($CZ$2,CSDA!C$1:C$500,0)),0)</f>
        <v/>
      </c>
      <c r="DA315">
        <f>ROUND(T315*0.7%,0)</f>
        <v/>
      </c>
      <c r="DB315">
        <f>ROUND(T315/12,0)</f>
        <v/>
      </c>
      <c r="DC315">
        <f ref="DC315" t="array">IFERROR(INDEX(CSDA!D$1:D$500,MATCH("Trích giữ"&amp;PAYROLL!DC$2,CSDA!A$1:A$500&amp;CSDA!C$1:C$500,0)),0)</f>
        <v/>
      </c>
      <c r="DD315">
        <f ref="DD315" t="array">IFERROR(INDEX(CSDA!D$1:D$500,MATCH("Trích giữ"&amp;PAYROLL!DD$2,CSDA!A$1:A$500&amp;CSDA!C$1:C$500,0)),0)</f>
        <v/>
      </c>
      <c r="DE315">
        <f ref="DE315" t="array">IFERROR(INDEX(CSDA!D$1:D$500,MATCH("Trích giữ"&amp;PAYROLL!DE$2,CSDA!A$1:A$500&amp;CSDA!C$1:C$500,0)),0)</f>
        <v/>
      </c>
      <c r="DF315">
        <f>IFERROR(INDEX(CSDA!D$1:D$500,MATCH(PAYROLL!DF$2,CSDA!C$1:C$500,0)),0)</f>
        <v/>
      </c>
      <c r="DG315">
        <f ref="DG315" t="array">IFERROR(INDEX(CSDA!D$1:D$500,MATCH("Trích giữ"&amp;PAYROLL!DG$2,CSDA!A$1:A$500&amp;CSDA!C$1:C$500,0)),0)</f>
        <v/>
      </c>
      <c r="DH315">
        <f>ROUND(T315/26,0)</f>
        <v/>
      </c>
      <c r="DI315">
        <f ref="DI315" t="array">IFERROR(INDEX(CSDA!D$1:D$500,MATCH("Trích giữ"&amp;PAYROLL!DI$2,CSDA!A$1:A$500&amp;CSDA!C$1:C$500,0)),0)</f>
        <v/>
      </c>
      <c r="DJ315">
        <f>IF(U315=0,T315*21.5%-BL315,0)</f>
        <v/>
      </c>
      <c r="DK315">
        <f ref="DK315" t="array">IFERROR(INDEX(CSDA!D$1:D$500,MATCH("Trích giữ"&amp;PAYROLL!DK$2,CSDA!A$1:A$500&amp;CSDA!C$1:C$500,0)),0)</f>
        <v/>
      </c>
      <c r="DL315">
        <f>IFERROR(INDEX(CSDA!D$1:D$500,MATCH(PAYROLL!DL$2,CSDA!C$1:C$500,0))/12,0)</f>
        <v/>
      </c>
      <c r="DM315">
        <f>SUM(DB315:DL315)</f>
        <v/>
      </c>
      <c r="DN315">
        <f>IFERROR(INDEX(ADJ!$A$1:$BZ$1000,MATCH(PAYROLL!D315,ADJ!A$1:A$500,0),MATCH(PAYROLL!DN$2,ADJ!$2:$2,0)),0)</f>
        <v/>
      </c>
      <c r="DO315">
        <f>IFERROR(SUM(BP315,DM315:DN315,CX315:DA315)-DT315,0)</f>
        <v/>
      </c>
      <c r="DP315">
        <f ref="DP315" t="array">SUM(BW315*IFERROR(INDEX(CSDA!D$1:D$500,MATCH(BW$2,CSDA!C$1:C$500,0)),0)%,CX315*IFERROR(INDEX(CSDA!D$1:D$500,MATCH(CX$2,CSDA!C$1:C$500,0)),0)%,DA315*IFERROR(INDEX(CSDA!D$1:D$500,MATCH(DA$2,CSDA!C$1:C$500,0)),0)%,DB315*IFERROR(INDEX(CSDA!D$1:D$500,MATCH(DB$2,CSDA!C$1:C$500,0)),0)%,DF315*IFERROR(INDEX(CSDA!D$1:D$500,MATCH("Phí dịch vụ"&amp;PAYROLL!DF$2,CSDA!A$1:A$500&amp;CSDA!C$1:C$500,0)),0)%,DC315*IFERROR(INDEX(CSDA!D$1:D$500,MATCH("Phí dịch vụ"&amp;PAYROLL!DC$2,CSDA!A$1:A$500&amp;CSDA!C$1:C$500,0)),0)%,DH315*IFERROR(INDEX(CSDA!D$1:D$500,MATCH("Phí dịch vụ"&amp;PAYROLL!DH$2,CSDA!A$1:A$500&amp;CSDA!C$1:C$500,0)),0)%,DJ315*IFERROR(INDEX(CSDA!D$1:D$500,MATCH("Phí dịch vụ"&amp;PAYROLL!DJ$2,CSDA!A$1:A$500&amp;CSDA!C$1:C$500,0)),0)%,BN315*IFERROR(INDEX(CSDA!D$1:D$500,MATCH(BN$2,CSDA!C$1:C$500,0)),0)%)-BN315*7%</f>
        <v/>
      </c>
      <c r="DQ315">
        <f>IFERROR(INDEX(ADJ!$A$1:$BZ$1000,MATCH(PAYROLL!D315,ADJ!A$1:A$500,0),MATCH(PAYROLL!DQ$2,ADJ!$2:$2,0)),0)</f>
        <v/>
      </c>
      <c r="DR315">
        <f>IFERROR(INDEX(ADJ!$A$1:$BZ$1000,MATCH(PAYROLL!D315,ADJ!A$1:A$500,0),MATCH(PAYROLL!DR$2,ADJ!$2:$2,0)),0)</f>
        <v/>
      </c>
      <c r="DS315">
        <f>SUM(DP315:DR315)</f>
        <v/>
      </c>
      <c r="DT315">
        <f>EK315</f>
        <v/>
      </c>
      <c r="DU315">
        <f>SUM(DO315:DR315)</f>
        <v/>
      </c>
      <c r="DV315">
        <f>ROUND(DU315*0.1,0)</f>
        <v/>
      </c>
      <c r="DW315">
        <f>DU315+DV315</f>
        <v/>
      </c>
      <c r="DZ315">
        <f>IFERROR(INDEX(ADJ!$A$1:$BZ$1000,MATCH(PAYROLL!$D315,ADJ!A$1:A$500,0),MATCH(PAYROLL!DZ$2,ADJ!$2:$2,0)),0)</f>
        <v/>
      </c>
      <c r="EA315">
        <f>IFERROR(INDEX(ADJ!$A$1:$BZ$1000,MATCH(PAYROLL!$D315,ADJ!A$1:A$500,0),MATCH(PAYROLL!EA$2,ADJ!$2:$2,0)),0)</f>
        <v/>
      </c>
      <c r="EB315">
        <f>IFERROR(INDEX(ADJ!$A$1:$BZ$1000,MATCH(PAYROLL!$D315,ADJ!A$1:A$500,0),MATCH(PAYROLL!EB$2,ADJ!$2:$2,0)),0)</f>
        <v/>
      </c>
      <c r="EC315">
        <f>IFERROR(INDEX(ADJ!$A$1:$BZ$1000,MATCH(PAYROLL!$D315,ADJ!A$1:A$500,0),MATCH(PAYROLL!EC$2,ADJ!$2:$2,0)),0)</f>
        <v/>
      </c>
      <c r="ED315">
        <f>IFERROR(INDEX(ADJ!$A$1:$BZ$1000,MATCH(PAYROLL!$D315,ADJ!A$1:A$500,0),MATCH(PAYROLL!ED$2,ADJ!$2:$2,0)),0)</f>
        <v/>
      </c>
      <c r="EE315">
        <f>IFERROR(INDEX(ADJ!$A$1:$BZ$1000,MATCH(PAYROLL!$D315,ADJ!A$1:A$500,0),MATCH(PAYROLL!EE$2,ADJ!$2:$2,0)),0)</f>
        <v/>
      </c>
      <c r="EF315">
        <f>IFERROR(INDEX(ADJ!$A$1:$BZ$1000,MATCH(PAYROLL!$D315,ADJ!A$1:A$500,0),MATCH(PAYROLL!EF$2,ADJ!$2:$2,0)),0)</f>
        <v/>
      </c>
      <c r="EG315">
        <f>IFERROR(INDEX(ADJ!$A$1:$BZ$1000,MATCH(PAYROLL!$D315,ADJ!A$1:A$500,0),MATCH(PAYROLL!EG$2,ADJ!$2:$2,0)),0)</f>
        <v/>
      </c>
      <c r="EH315">
        <f>IFERROR(INDEX(ADJ!$A$1:$BZ$1000,MATCH(PAYROLL!$D315,ADJ!A$1:A$500,0),MATCH(PAYROLL!EH$2,ADJ!$2:$2,0)),0)</f>
        <v/>
      </c>
      <c r="EI315">
        <f>IFERROR(INDEX(ADJ!$A$1:$BZ$1000,MATCH(PAYROLL!D315,ADJ!A$1:A$500,0),MATCH(PAYROLL!EI$2,ADJ!$2:$2,0)),0)</f>
        <v/>
      </c>
      <c r="EJ315">
        <f>IFERROR(INDEX(ADJ!$A$1:$BZ$1000,MATCH(PAYROLL!$D315,ADJ!A$1:A$500,0),MATCH(PAYROLL!EJ$2,ADJ!$2:$2,0)),0)</f>
        <v/>
      </c>
      <c r="EK315">
        <f>SUM(DZ315:EJ315)</f>
        <v/>
      </c>
    </row>
    <row r="316">
      <c r="A316" t="n">
        <v>314</v>
      </c>
      <c r="B316" t="inlineStr">
        <is>
          <t>Hoàng Văn Hiệp</t>
        </is>
      </c>
      <c r="D316" t="inlineStr">
        <is>
          <t>158918-01</t>
        </is>
      </c>
      <c r="S316">
        <f>IFERROR(INDEX(PIS!$A$1:$BZ$1000,MATCH($D316,PIS!C$1:C$500,0),MATCH("Lương CB tháng trước",PIS!$1:$1,0)),0)</f>
        <v/>
      </c>
      <c r="T316">
        <f>IFERROR(INDEX(PIS!$A$1:$BZ$1000,MATCH($D316,PIS!C$1:C$500,0),MATCH("Lương CB hiện tại",PIS!$1:$1,0)),0)</f>
        <v/>
      </c>
      <c r="U316">
        <f>IFERROR(INDEX(PIS!$A$1:$BZ$1000,MATCH($D316,PIS!C$1:C$500,0),MATCH("Lương đóng BHBB",PIS!$1:$1,0)),0)</f>
        <v/>
      </c>
      <c r="V316">
        <f>IFERROR(INDEX(PIS!$A$1:$BZ$1000,MATCH($D316,PIS!C$1:C$500,0),MATCH(V$2,PIS!$2:$2,0)),0)</f>
        <v/>
      </c>
      <c r="W316">
        <f>IFERROR(INDEX(PIS!$A$1:$BZ$1000,MATCH($D316,PIS!C$1:C$500,0),MATCH(W$2,PIS!$2:$2,0)),0)</f>
        <v/>
      </c>
      <c r="X316">
        <f>IFERROR(INDEX(PIS!$A$1:$BZ$1000,MATCH($D316,PIS!C$1:C$500,0),MATCH(X$2,PIS!$2:$2,0)),0)</f>
        <v/>
      </c>
      <c r="Y316">
        <f>IFERROR(INDEX(PIS!$A$1:$BZ$1000,MATCH($D316,PIS!C$1:C$500,0),MATCH(Y$2,PIS!$2:$2,0)),0)</f>
        <v/>
      </c>
      <c r="Z316">
        <f>IFERROR(INDEX(PIS!$A$1:$BZ$1000,MATCH($D316,PIS!C$1:C$500,0),MATCH(Z$2,PIS!$2:$2,0)),0)</f>
        <v/>
      </c>
      <c r="AA316">
        <f>IFERROR(INDEX(PIS!$A$1:$BZ$1000,MATCH($D316,PIS!C$1:C$500,0),MATCH(AA$2,PIS!$2:$2,0)),0)</f>
        <v/>
      </c>
      <c r="AB316">
        <f>IFERROR(INDEX(PIS!$A$1:$BZ$1000,MATCH($D316,PIS!C$1:C$500,0),MATCH(AB$2,PIS!$2:$2,0)),0)</f>
        <v/>
      </c>
      <c r="AC316">
        <f>SUM(V316:AB316)</f>
        <v/>
      </c>
      <c r="AD316">
        <f>IFERROR(INDEX(TIMESHEET!$A$1:$AI$5000,MATCH($D316,TIMESHEET!A$1:A$500,0),MATCH("T100",TIMESHEET!$2:$2,0))-2,0)</f>
        <v/>
      </c>
      <c r="AE316">
        <f>IFERROR(INDEX(TIMESHEET!$A$1:$AI$5000,MATCH($D316,TIMESHEET!A$1:A$500,0),MATCH("T202",TIMESHEET!$2:$2,0)),0)</f>
        <v/>
      </c>
      <c r="AF316">
        <f>IFERROR(INDEX(TIMESHEET!$A$1:$AI$5000,MATCH($D316,TIMESHEET!A$1:A$500,0),MATCH("T302",TIMESHEET!$2:$2,0)),0)</f>
        <v/>
      </c>
      <c r="AG316">
        <f>IFERROR(INDEX(TIMESHEET!$A$1:$AI$5000,MATCH($D316,TIMESHEET!A$1:A$500,0),MATCH("T406",TIMESHEET!$2:$2,0)),0)</f>
        <v/>
      </c>
      <c r="AH316">
        <f>AE316+AG316</f>
        <v/>
      </c>
      <c r="AI316">
        <f>IFERROR(INDEX(TIMESHEET!$A$1:$AI$5000,MATCH($D316,TIMESHEET!A$1:A$500,0),MATCH("T701",TIMESHEET!$2:$2,0)),0)</f>
        <v/>
      </c>
      <c r="AJ316">
        <f>IFERROR(INDEX(TIMESHEET!$A$1:$AI$5000,MATCH($D316,TIMESHEET!B$1:B$500,0),MATCH("T320",TIMESHEET!$2:$2,0)),0)</f>
        <v/>
      </c>
      <c r="AK316">
        <f>IFERROR(IF(LEFT(INDEX(PIS!O$1:O$500,MATCH(D316,PIS!C$1:C$500)),1)="M",T316/AD316*SUM(AE316:AG316),T316*AD316),0)</f>
        <v/>
      </c>
      <c r="AL316">
        <f>IFERROR(INDEX(ADJ!$A$1:$BZ$1000,MATCH(PAYROLL!D316,ADJ!A$1:A$500,0),MATCH(PAYROLL!AL$2,ADJ!$2:$2,0)),0)</f>
        <v/>
      </c>
      <c r="AM316">
        <f>SUM(AK316:AL316)</f>
        <v/>
      </c>
      <c r="AN316">
        <f>IFERROR(ROUND(V316/$AD316*$AH316,0),0)</f>
        <v/>
      </c>
      <c r="AO316">
        <f>IFERROR(ROUND(W316/$AD316*$AH316,0),0)</f>
        <v/>
      </c>
      <c r="AP316">
        <f>IFERROR(ROUND(X316/$AD316*$AE316,0),0)</f>
        <v/>
      </c>
      <c r="AQ316">
        <f>IFERROR(ROUND(Y316/$AD316*$AH316,0),0)</f>
        <v/>
      </c>
      <c r="AR316">
        <f>IFERROR(ROUND(Z316/$AD316*$AH316,0),0)</f>
        <v/>
      </c>
      <c r="AS316">
        <f>IFERROR(ROUND(AA316/$AD316*$AH316,0),0)</f>
        <v/>
      </c>
      <c r="AT316">
        <f>IFERROR(IF((AE316+AF316+AG316)&gt;13,AB316,ROUND(AB316/AD316*AH316,0)),0)</f>
        <v/>
      </c>
      <c r="AU316">
        <f>IFERROR(INDEX(ADJ!$A$1:$BZ$1000,MATCH(PAYROLL!D316,ADJ!A$1:A$500,0),MATCH(PAYROLL!AU$2,ADJ!$2:$2,0)),0)</f>
        <v/>
      </c>
      <c r="AV316">
        <f>ROUND(SUM(AN316:AU316),0)</f>
        <v/>
      </c>
      <c r="AW316">
        <f>IFERROR(INDEX(TIMESHEET!$A$1:$AI$5000,MATCH(PAYROLL!D316,TIMESHEET!A$1:A$500,0),MATCH("T620",TIMESHEET!$2:$2,0)),0)</f>
        <v/>
      </c>
      <c r="AX316">
        <f>IFERROR(INDEX(TIMESHEET!$A$1:$AI$5000,MATCH(PAYROLL!D316,TIMESHEET!A$1:A$500,0),MATCH("T601",TIMESHEET!$2:$2,0)),0)</f>
        <v/>
      </c>
      <c r="AY316">
        <f>IFERROR(INDEX(TIMESHEET!$A$1:$AI$5000,MATCH(PAYROLL!D316,TIMESHEET!A$1:A$500,0),MATCH("T602",TIMESHEET!$2:$2,0)),0)</f>
        <v/>
      </c>
      <c r="AZ316">
        <f>IFERROR(INDEX(TIMESHEET!$A$1:$AI$5000,MATCH(PAYROLL!D316,TIMESHEET!A$1:A$500,0),MATCH("T603",TIMESHEET!$2:$2,0)),0)</f>
        <v/>
      </c>
      <c r="BA316">
        <f>IFERROR(INDEX(TIMESHEET!$A$1:$AI$5000,MATCH(PAYROLL!D316,TIMESHEET!A$1:A$500,0),MATCH("T611",TIMESHEET!$2:$2,0)),0)</f>
        <v/>
      </c>
      <c r="BB316">
        <f>IFERROR(INDEX(TIMESHEET!$A$1:$AI$5000,MATCH(PAYROLL!D316,TIMESHEET!A$1:A$500,0),MATCH("T612",TIMESHEET!$2:$2,0)),0)</f>
        <v/>
      </c>
      <c r="BC316">
        <f>IFERROR(INDEX(TIMESHEET!$A$1:$AI$5000,MATCH(PAYROLL!D316,TIMESHEET!A$1:A$500,0),MATCH("T613",TIMESHEET!$2:$2,0)),0)</f>
        <v/>
      </c>
      <c r="BD316">
        <f>IFERROR(INDEX(TIMESHEET!$A$1:$AI$5000,MATCH(PAYROLL!D316,TIMESHEET!A$1:A$500,0),MATCH("T500",TIMESHEET!$2:$2,0)),0)</f>
        <v/>
      </c>
      <c r="BE316">
        <f>IFERROR(IF(LEFT(INDEX(PIS!O$1:O$500,MATCH(D316,PIS!C$1:C$500)),1)="M",T316/AD316/8*(AW316+AX316*1.5+AY316*2+AZ316*3+BA316*2.1+BB316*2.7+BC316*3.9+BD316*0.3),T316/8*(AW316+AX316*1.5+AY316*2+AZ316*3+BA316*2.1+BB316*2.7+BC316*3.9+BD316*0.3)),0)</f>
        <v/>
      </c>
      <c r="BF316">
        <f>IFERROR(INDEX(ADJ!$A$1:$BZ$1000,MATCH(PAYROLL!$D316,ADJ!A$1:A$500,0),MATCH(PAYROLL!BF$2,ADJ!$2:$2,0)),0)</f>
        <v/>
      </c>
      <c r="BG316">
        <f>IFERROR(INDEX(ADJ!$A$1:$BZ$1000,MATCH(PAYROLL!D316,ADJ!A$1:A$500,0),MATCH(PAYROLL!BG$2,ADJ!$2:$2,0)),0)</f>
        <v/>
      </c>
      <c r="BH316">
        <f>IFERROR(INDEX(ADJ!$A$1:$BZ$1000,MATCH(PAYROLL!D316,ADJ!A$1:A$500,0),MATCH(PAYROLL!BH$2,ADJ!$2:$2,0)),0)</f>
        <v/>
      </c>
      <c r="BI316">
        <f>IFERROR(INDEX(ADJ!$A$1:$BZ$1000,MATCH(PAYROLL!D316,ADJ!A$1:A$500,0),MATCH(PAYROLL!BI$2,ADJ!$2:$2,0)),0)</f>
        <v/>
      </c>
      <c r="BJ316">
        <f>IFERROR(INDEX(ADJ!$A$1:$BZ$1000,MATCH(PAYROLL!D316,ADJ!A$1:A$500,0),MATCH(PAYROLL!BJ$2,ADJ!$2:$2,0)),0)</f>
        <v/>
      </c>
      <c r="BK316">
        <f>SUM(BF316:BJ316)</f>
        <v/>
      </c>
      <c r="BL316">
        <f>IFERROR(INDEX(ADJ!$A$1:$BZ$1000,MATCH(PAYROLL!D316,ADJ!A$1:A$500,0),MATCH(PAYROLL!BL$2,ADJ!$2:$2,0)),0)</f>
        <v/>
      </c>
      <c r="BM316">
        <f>IFERROR(INDEX(ADJ!$A$1:$BZ$1000,MATCH(PAYROLL!D316,ADJ!A$1:A$500,0),MATCH(PAYROLL!BM$2,ADJ!$2:$2,0)),0)</f>
        <v/>
      </c>
      <c r="BN316">
        <f>IFERROR(INDEX(ADJ!$A$1:$BZ$1000,MATCH(PAYROLL!D316,ADJ!A$1:A$500,0),MATCH(PAYROLL!BN$2,ADJ!$2:$2,0)),0)</f>
        <v/>
      </c>
      <c r="BO316">
        <f>IFERROR(INDEX(ADJ!$A$1:$BZ$1000,MATCH(PAYROLL!D316,ADJ!A$1:A$500,0),MATCH(PAYROLL!BO$2,ADJ!$2:$2,0)),0)</f>
        <v/>
      </c>
      <c r="BP316">
        <f>SUM(AM316,AV316,BE316,BK316,BL316:BO316)</f>
        <v/>
      </c>
      <c r="BQ316">
        <f>BO316</f>
        <v/>
      </c>
      <c r="BR316">
        <f>IFERROR(ROUND(IF(LEFT(INDEX(PIS!O$1:O$500,MATCH(D316,PIS!C$1:C$500)),1)="D",T316/8*(BD316*0.3),IF(LEFT(INDEX(PIS!O$1:O$500,MATCH(D316,PIS!C$1:C$500)),1)="H",T316*($BD316*0.3),T316/$AD316/8*($BD316*0.3))),0),0)</f>
        <v/>
      </c>
      <c r="BS316">
        <f>IF(AP316&lt;1,0,MIN(AP316,730000))</f>
        <v/>
      </c>
      <c r="BT316">
        <f>IFERROR(ROUND((BE316-SUM(AW316:BC316)*T316/AD316/8),0)-BR316,0)</f>
        <v/>
      </c>
      <c r="BU316">
        <f>AO316</f>
        <v/>
      </c>
      <c r="BV316">
        <f>SUM(BQ316:BU316)</f>
        <v/>
      </c>
      <c r="BW316">
        <f>BP316-BV316</f>
        <v/>
      </c>
      <c r="BX316">
        <f>IFERROR(IF(RIGHT(INDEX(PIS!O$1:O$500,MATCH(D316,PIS!C$1:C$500)),5)="Gross",MIN(U316+V316,VLOOKUP("R700",TSC!B:C,2,0)*VLOOKUP("R101",TSC!B:C,2,0))*VLOOKUP("R701",TSC!B:C,2,0)%,0),0)</f>
        <v/>
      </c>
      <c r="BY316">
        <f>IFERROR(IF(RIGHT(INDEX(PIS!O$1:O$500,MATCH(D316,PIS!C$1:C$500)),5)="Gross",MIN(U316+V316,VLOOKUP("R700",TSC!B:C,2,0)*VLOOKUP("R101",TSC!B:C,2,0))*VLOOKUP("T704",TSC!B:C,2,0)%,0),0)</f>
        <v/>
      </c>
      <c r="BZ316">
        <f>IFERROR(IF(RIGHT(INDEX(PIS!O$1:O$500,MATCH(D316,PIS!C$1:C$500)),5)="Gross",MIN(U316+V316,VLOOKUP("R700",TSC!B:C,2,0)*VLOOKUP("1",TSC!F:G,2,0))*VLOOKUP("T705",TSC!B:C,2,0)%,0),0)</f>
        <v/>
      </c>
      <c r="CA316">
        <f>IFERROR(INDEX(ADJ!$A$1:$BZ$1000,MATCH(PAYROLL!D316,ADJ!A$1:A$500,0),MATCH(PAYROLL!CA$2,ADJ!$2:$2,0)),0)</f>
        <v/>
      </c>
      <c r="CB316">
        <f>IFERROR(INDEX(ADJ!$A$1:$BZ$1000,MATCH(PAYROLL!D316,ADJ!A$1:A$500,0),MATCH(PAYROLL!CB$2,ADJ!$2:$2,0)),0)</f>
        <v/>
      </c>
      <c r="CC316">
        <f>SUM(BX316:CB316)</f>
        <v/>
      </c>
      <c r="CD316">
        <f>IFERROR(INDEX(PIS!$A$1:$BZ$1000,MATCH(PAYROLL!D316,PIS!C$1:C$500,0),MATCH(PAYROLL!CD$1,PIS!$1:$1,0)),0)</f>
        <v/>
      </c>
      <c r="CE316">
        <f>IFERROR(IF(OR(INDEX(PIS!P$1:P$500,MATCH(D316,PIS!C$1:C$500,0))="LT2",INDEX(PIS!P$1:P$500,MATCH(D316,PIS!C$1:C$500,0))="P10"),0,SUM(CC316,CD316*VLOOKUP("R601",TSC!B:C,2,0),VLOOKUP("R602",TSC!B:C,2,0))),0)</f>
        <v/>
      </c>
      <c r="CF316">
        <f>MAX(BW316-CE316,0)</f>
        <v/>
      </c>
      <c r="CG316">
        <f>IFERROR(IF(OR(RIGHT(INDEX(PIS!P$1:P$500,MATCH(D316,PIS!C$1:C$500)),5)="P10",RIGHT(INDEX(PIS!P$1:P$500,MATCH(D316,PIS!C$1:C$500)),5)="CK"),0,IF(CF316&lt;=5000000,CF316*5%,IF(CF316&lt;=10000000,CF316*10%-250000,IF(CF316&lt;=18000000,CF316*15%-750000,IF(CF316&lt;=32000000,CF316*20%-1650000,IF(CF316&lt;=52000000,CF316*25%-3250000,IF(CF316&lt;=80000000,BH316*30%-5850000,CF316*35%-9850000))))))),0)</f>
        <v/>
      </c>
      <c r="CH316">
        <f>IFERROR(IF(OR(INDEX(PIS!P$1:P$500,MATCH(D316,PIS!C$1:C$500))="LT",INDEX(PIS!P$1:P$500,MATCH(D316,PIS!C$1:C$500))="CK"),0,IF(CF316&lt;2000000,0,CF316*10%)),0)</f>
        <v/>
      </c>
      <c r="CI316">
        <f>IFERROR(INDEX(ADJ!$A$1:$BZ$1000,MATCH(PAYROLL!D316,ADJ!A$1:A$500,0),MATCH(PAYROLL!CI$2,ADJ!$2:$2,0)),0)</f>
        <v/>
      </c>
      <c r="CJ316">
        <f>IFERROR(INDEX(ADJ!$A$1:$BZ$1000,MATCH(PAYROLL!D316,ADJ!A$1:A$500,0),MATCH(PAYROLL!CJ$2,ADJ!$2:$2,0)),0)</f>
        <v/>
      </c>
      <c r="CK316">
        <f>IFERROR(INDEX(ADJ!$A$1:$BZ$1000,MATCH(PAYROLL!D316,ADJ!A$1:A$500,0),MATCH(PAYROLL!CK$2,ADJ!$2:$2,0)),0)</f>
        <v/>
      </c>
      <c r="CL316">
        <f>SUM(CG316:CK316)</f>
        <v/>
      </c>
      <c r="CM316">
        <f>ROUND(SUM(CH316:CK316),0)</f>
        <v/>
      </c>
      <c r="CN316">
        <f>IFERROR(INDEX(CSDA!D$1:D$500,MATCH($CN$2,CSDA!C$1:C$500,0))*INDEX(PIS!V$1:V$500,MATCH(D316,PIS!C$1:C$500))+INDEX(ADJ!$A$1:$BZ$1000,MATCH(PAYROLL!D316,ADJ!A$1:A$500,0),MATCH(PAYROLL!CN$2,ADJ!$2:$2,0)),0)</f>
        <v/>
      </c>
      <c r="CO316">
        <f>IFERROR(INDEX(ADJ!$A$1:$BZ$1000,MATCH(PAYROLL!D316,ADJ!A$1:A$500,0),MATCH(PAYROLL!CO$2,ADJ!$2:$2,0)),0)</f>
        <v/>
      </c>
      <c r="CP316">
        <f>IFERROR(INDEX(ADJ!$A$1:$BZ$1000,MATCH(PAYROLL!D316,ADJ!A$1:A$500,0),MATCH(PAYROLL!CP$2,ADJ!$2:$2,0)),0)</f>
        <v/>
      </c>
      <c r="CQ316">
        <f>BP316-CL316-CI316-CM316-CN316-CO316-CP316-CC316</f>
        <v/>
      </c>
      <c r="CR316">
        <f>IFERROR(IF(RIGHT(INDEX(PIS!O$1:O$500,MATCH(D316,PIS!C$1:C$500,0)),5)="Gross",MIN(U316+V316,VLOOKUP("R700",TSC!B:C,2,0)*VLOOKUP("R101",TSC!B:C,2,0))*(VLOOKUP("T711",TSC!B:C,2,0)+VLOOKUP("T712",TSC!B:C,2,0))%,MIN(T316+V316,VLOOKUP("R700",TSC!B:C,2,0)*VLOOKUP("R101",TSC!B:C,2,0))*(VLOOKUP("T711",TSC!B:C,2,0)+VLOOKUP("T712",TSC!B:C,2,0)+VLOOKUP("R701",TSC!B:C,2,0))%),0)</f>
        <v/>
      </c>
      <c r="CS316">
        <f>IFERROR(IF(RIGHT(INDEX(PIS!O$1:O$500,MATCH(D316,PIS!C$1:C$500,0)),5)="Gross",MIN(U316+V316,VLOOKUP("R700",TSC!B:C,2,0)*VLOOKUP("R101",TSC!B:C,2,0))*(VLOOKUP("T714",TSC!B:C,2,0))%,MIN(T316+V316,VLOOKUP("R700",TSC!B:C,2,0)*VLOOKUP("R101",TSC!B:C,2,0))*(VLOOKUP("T704",TSC!B:C,2,0)+VLOOKUP("T714",TSC!B:C,2,0))%),0)</f>
        <v/>
      </c>
      <c r="CT316">
        <f>IFERROR(IF(RIGHT(INDEX(PIS!O$1:O$500,MATCH(D316,PIS!C$1:C$500,0)),5)="Gross",MIN(U316+V316,VLOOKUP("R700",TSC!B:C,2,0)*VLOOKUP("R101",TSC!B:C,2,0))*VLOOKUP("T705",TSC!B:C,2,0)%,MIN(T316+V316,VLOOKUP("R700",TSC!B:C,2,0)*VLOOKUP("R101",TSC!B:C,2,0))*VLOOKUP("T705",TSC!B:C,2,0)%),0)</f>
        <v/>
      </c>
      <c r="CU316">
        <f>IFERROR(IF(RIGHT(INDEX(PIS!O$1:O$500,MATCH(D316,PIS!C$1:C$500,0)),5)="Gross",MIN(U316+V316,VLOOKUP("R700",TSC!B:C,2,0)*VLOOKUP("R101",TSC!B:C,2,0))*(VLOOKUP("T713",TSC!B:C,2,0))%,MIN(T316+V316,VLOOKUP("R700",TSC!B:C,2,0)*VLOOKUP("R101",TSC!B:C,2,0))*(VLOOKUP("T713",TSC!B:C,2,0))%),0)</f>
        <v/>
      </c>
      <c r="CV316">
        <f>IFERROR(INDEX(ADJ!$A$1:$BZ$1000,MATCH(PAYROLL!D316,ADJ!A$1:A$500,0),MATCH(PAYROLL!CV$2,ADJ!$2:$2,0)),0)</f>
        <v/>
      </c>
      <c r="CW316">
        <f>IFERROR(INDEX(ADJ!$A$1:$BZ$1000,MATCH(PAYROLL!D316,ADJ!A$1:A$500,0),MATCH(PAYROLL!CW$2,ADJ!$2:$2,0)),0)</f>
        <v/>
      </c>
      <c r="CX316">
        <f>SUM(CR316:CW316)</f>
        <v/>
      </c>
      <c r="CY316">
        <f>ROUND(IF(CR316&gt;0,T316+V316*VLOOKUP("R202",TSC!$B$1:$C$500,2,0),0),0)</f>
        <v/>
      </c>
      <c r="CZ316">
        <f>IFERROR(INDEX(CSDA!D$1:D$500,MATCH($CZ$2,CSDA!C$1:C$500,0)),0)</f>
        <v/>
      </c>
      <c r="DA316">
        <f>ROUND(T316*0.7%,0)</f>
        <v/>
      </c>
      <c r="DB316">
        <f>ROUND(T316/12,0)</f>
        <v/>
      </c>
      <c r="DC316">
        <f ref="DC316" t="array">IFERROR(INDEX(CSDA!D$1:D$500,MATCH("Trích giữ"&amp;PAYROLL!DC$2,CSDA!A$1:A$500&amp;CSDA!C$1:C$500,0)),0)</f>
        <v/>
      </c>
      <c r="DD316">
        <f ref="DD316" t="array">IFERROR(INDEX(CSDA!D$1:D$500,MATCH("Trích giữ"&amp;PAYROLL!DD$2,CSDA!A$1:A$500&amp;CSDA!C$1:C$500,0)),0)</f>
        <v/>
      </c>
      <c r="DE316">
        <f ref="DE316" t="array">IFERROR(INDEX(CSDA!D$1:D$500,MATCH("Trích giữ"&amp;PAYROLL!DE$2,CSDA!A$1:A$500&amp;CSDA!C$1:C$500,0)),0)</f>
        <v/>
      </c>
      <c r="DF316">
        <f>IFERROR(INDEX(CSDA!D$1:D$500,MATCH(PAYROLL!DF$2,CSDA!C$1:C$500,0)),0)</f>
        <v/>
      </c>
      <c r="DG316">
        <f ref="DG316" t="array">IFERROR(INDEX(CSDA!D$1:D$500,MATCH("Trích giữ"&amp;PAYROLL!DG$2,CSDA!A$1:A$500&amp;CSDA!C$1:C$500,0)),0)</f>
        <v/>
      </c>
      <c r="DH316">
        <f>ROUND(T316/26,0)</f>
        <v/>
      </c>
      <c r="DI316">
        <f ref="DI316" t="array">IFERROR(INDEX(CSDA!D$1:D$500,MATCH("Trích giữ"&amp;PAYROLL!DI$2,CSDA!A$1:A$500&amp;CSDA!C$1:C$500,0)),0)</f>
        <v/>
      </c>
      <c r="DJ316">
        <f>IF(U316=0,T316*21.5%-BL316,0)</f>
        <v/>
      </c>
      <c r="DK316">
        <f ref="DK316" t="array">IFERROR(INDEX(CSDA!D$1:D$500,MATCH("Trích giữ"&amp;PAYROLL!DK$2,CSDA!A$1:A$500&amp;CSDA!C$1:C$500,0)),0)</f>
        <v/>
      </c>
      <c r="DL316">
        <f>IFERROR(INDEX(CSDA!D$1:D$500,MATCH(PAYROLL!DL$2,CSDA!C$1:C$500,0))/12,0)</f>
        <v/>
      </c>
      <c r="DM316">
        <f>SUM(DB316:DL316)</f>
        <v/>
      </c>
      <c r="DN316">
        <f>IFERROR(INDEX(ADJ!$A$1:$BZ$1000,MATCH(PAYROLL!D316,ADJ!A$1:A$500,0),MATCH(PAYROLL!DN$2,ADJ!$2:$2,0)),0)</f>
        <v/>
      </c>
      <c r="DO316">
        <f>IFERROR(SUM(BP316,DM316:DN316,CX316:DA316)-DT316,0)</f>
        <v/>
      </c>
      <c r="DP316">
        <f ref="DP316" t="array">SUM(BW316*IFERROR(INDEX(CSDA!D$1:D$500,MATCH(BW$2,CSDA!C$1:C$500,0)),0)%,CX316*IFERROR(INDEX(CSDA!D$1:D$500,MATCH(CX$2,CSDA!C$1:C$500,0)),0)%,DA316*IFERROR(INDEX(CSDA!D$1:D$500,MATCH(DA$2,CSDA!C$1:C$500,0)),0)%,DB316*IFERROR(INDEX(CSDA!D$1:D$500,MATCH(DB$2,CSDA!C$1:C$500,0)),0)%,DF316*IFERROR(INDEX(CSDA!D$1:D$500,MATCH("Phí dịch vụ"&amp;PAYROLL!DF$2,CSDA!A$1:A$500&amp;CSDA!C$1:C$500,0)),0)%,DC316*IFERROR(INDEX(CSDA!D$1:D$500,MATCH("Phí dịch vụ"&amp;PAYROLL!DC$2,CSDA!A$1:A$500&amp;CSDA!C$1:C$500,0)),0)%,DH316*IFERROR(INDEX(CSDA!D$1:D$500,MATCH("Phí dịch vụ"&amp;PAYROLL!DH$2,CSDA!A$1:A$500&amp;CSDA!C$1:C$500,0)),0)%,DJ316*IFERROR(INDEX(CSDA!D$1:D$500,MATCH("Phí dịch vụ"&amp;PAYROLL!DJ$2,CSDA!A$1:A$500&amp;CSDA!C$1:C$500,0)),0)%,BN316*IFERROR(INDEX(CSDA!D$1:D$500,MATCH(BN$2,CSDA!C$1:C$500,0)),0)%)-BN316*7%</f>
        <v/>
      </c>
      <c r="DQ316">
        <f>IFERROR(INDEX(ADJ!$A$1:$BZ$1000,MATCH(PAYROLL!D316,ADJ!A$1:A$500,0),MATCH(PAYROLL!DQ$2,ADJ!$2:$2,0)),0)</f>
        <v/>
      </c>
      <c r="DR316">
        <f>IFERROR(INDEX(ADJ!$A$1:$BZ$1000,MATCH(PAYROLL!D316,ADJ!A$1:A$500,0),MATCH(PAYROLL!DR$2,ADJ!$2:$2,0)),0)</f>
        <v/>
      </c>
      <c r="DS316">
        <f>SUM(DP316:DR316)</f>
        <v/>
      </c>
      <c r="DT316">
        <f>EK316</f>
        <v/>
      </c>
      <c r="DU316">
        <f>SUM(DO316:DR316)</f>
        <v/>
      </c>
      <c r="DV316">
        <f>ROUND(DU316*0.1,0)</f>
        <v/>
      </c>
      <c r="DW316">
        <f>DU316+DV316</f>
        <v/>
      </c>
      <c r="DZ316">
        <f>IFERROR(INDEX(ADJ!$A$1:$BZ$1000,MATCH(PAYROLL!$D316,ADJ!A$1:A$500,0),MATCH(PAYROLL!DZ$2,ADJ!$2:$2,0)),0)</f>
        <v/>
      </c>
      <c r="EA316">
        <f>IFERROR(INDEX(ADJ!$A$1:$BZ$1000,MATCH(PAYROLL!$D316,ADJ!A$1:A$500,0),MATCH(PAYROLL!EA$2,ADJ!$2:$2,0)),0)</f>
        <v/>
      </c>
      <c r="EB316">
        <f>IFERROR(INDEX(ADJ!$A$1:$BZ$1000,MATCH(PAYROLL!$D316,ADJ!A$1:A$500,0),MATCH(PAYROLL!EB$2,ADJ!$2:$2,0)),0)</f>
        <v/>
      </c>
      <c r="EC316">
        <f>IFERROR(INDEX(ADJ!$A$1:$BZ$1000,MATCH(PAYROLL!$D316,ADJ!A$1:A$500,0),MATCH(PAYROLL!EC$2,ADJ!$2:$2,0)),0)</f>
        <v/>
      </c>
      <c r="ED316">
        <f>IFERROR(INDEX(ADJ!$A$1:$BZ$1000,MATCH(PAYROLL!$D316,ADJ!A$1:A$500,0),MATCH(PAYROLL!ED$2,ADJ!$2:$2,0)),0)</f>
        <v/>
      </c>
      <c r="EE316">
        <f>IFERROR(INDEX(ADJ!$A$1:$BZ$1000,MATCH(PAYROLL!$D316,ADJ!A$1:A$500,0),MATCH(PAYROLL!EE$2,ADJ!$2:$2,0)),0)</f>
        <v/>
      </c>
      <c r="EF316">
        <f>IFERROR(INDEX(ADJ!$A$1:$BZ$1000,MATCH(PAYROLL!$D316,ADJ!A$1:A$500,0),MATCH(PAYROLL!EF$2,ADJ!$2:$2,0)),0)</f>
        <v/>
      </c>
      <c r="EG316">
        <f>IFERROR(INDEX(ADJ!$A$1:$BZ$1000,MATCH(PAYROLL!$D316,ADJ!A$1:A$500,0),MATCH(PAYROLL!EG$2,ADJ!$2:$2,0)),0)</f>
        <v/>
      </c>
      <c r="EH316">
        <f>IFERROR(INDEX(ADJ!$A$1:$BZ$1000,MATCH(PAYROLL!$D316,ADJ!A$1:A$500,0),MATCH(PAYROLL!EH$2,ADJ!$2:$2,0)),0)</f>
        <v/>
      </c>
      <c r="EI316">
        <f>IFERROR(INDEX(ADJ!$A$1:$BZ$1000,MATCH(PAYROLL!D316,ADJ!A$1:A$500,0),MATCH(PAYROLL!EI$2,ADJ!$2:$2,0)),0)</f>
        <v/>
      </c>
      <c r="EJ316">
        <f>IFERROR(INDEX(ADJ!$A$1:$BZ$1000,MATCH(PAYROLL!$D316,ADJ!A$1:A$500,0),MATCH(PAYROLL!EJ$2,ADJ!$2:$2,0)),0)</f>
        <v/>
      </c>
      <c r="EK316">
        <f>SUM(DZ316:EJ316)</f>
        <v/>
      </c>
    </row>
    <row r="317">
      <c r="A317" t="n">
        <v>315</v>
      </c>
      <c r="B317" t="inlineStr">
        <is>
          <t>Hoàng Văn Đức</t>
        </is>
      </c>
      <c r="D317" t="inlineStr">
        <is>
          <t>159003-01</t>
        </is>
      </c>
      <c r="S317">
        <f>IFERROR(INDEX(PIS!$A$1:$BZ$1000,MATCH($D317,PIS!C$1:C$500,0),MATCH("Lương CB tháng trước",PIS!$1:$1,0)),0)</f>
        <v/>
      </c>
      <c r="T317">
        <f>IFERROR(INDEX(PIS!$A$1:$BZ$1000,MATCH($D317,PIS!C$1:C$500,0),MATCH("Lương CB hiện tại",PIS!$1:$1,0)),0)</f>
        <v/>
      </c>
      <c r="U317">
        <f>IFERROR(INDEX(PIS!$A$1:$BZ$1000,MATCH($D317,PIS!C$1:C$500,0),MATCH("Lương đóng BHBB",PIS!$1:$1,0)),0)</f>
        <v/>
      </c>
      <c r="V317">
        <f>IFERROR(INDEX(PIS!$A$1:$BZ$1000,MATCH($D317,PIS!C$1:C$500,0),MATCH(V$2,PIS!$2:$2,0)),0)</f>
        <v/>
      </c>
      <c r="W317">
        <f>IFERROR(INDEX(PIS!$A$1:$BZ$1000,MATCH($D317,PIS!C$1:C$500,0),MATCH(W$2,PIS!$2:$2,0)),0)</f>
        <v/>
      </c>
      <c r="X317">
        <f>IFERROR(INDEX(PIS!$A$1:$BZ$1000,MATCH($D317,PIS!C$1:C$500,0),MATCH(X$2,PIS!$2:$2,0)),0)</f>
        <v/>
      </c>
      <c r="Y317">
        <f>IFERROR(INDEX(PIS!$A$1:$BZ$1000,MATCH($D317,PIS!C$1:C$500,0),MATCH(Y$2,PIS!$2:$2,0)),0)</f>
        <v/>
      </c>
      <c r="Z317">
        <f>IFERROR(INDEX(PIS!$A$1:$BZ$1000,MATCH($D317,PIS!C$1:C$500,0),MATCH(Z$2,PIS!$2:$2,0)),0)</f>
        <v/>
      </c>
      <c r="AA317">
        <f>IFERROR(INDEX(PIS!$A$1:$BZ$1000,MATCH($D317,PIS!C$1:C$500,0),MATCH(AA$2,PIS!$2:$2,0)),0)</f>
        <v/>
      </c>
      <c r="AB317">
        <f>IFERROR(INDEX(PIS!$A$1:$BZ$1000,MATCH($D317,PIS!C$1:C$500,0),MATCH(AB$2,PIS!$2:$2,0)),0)</f>
        <v/>
      </c>
      <c r="AC317">
        <f>SUM(V317:AB317)</f>
        <v/>
      </c>
      <c r="AD317">
        <f>IFERROR(INDEX(TIMESHEET!$A$1:$AI$5000,MATCH($D317,TIMESHEET!A$1:A$500,0),MATCH("T100",TIMESHEET!$2:$2,0))-2,0)</f>
        <v/>
      </c>
      <c r="AE317">
        <f>IFERROR(INDEX(TIMESHEET!$A$1:$AI$5000,MATCH($D317,TIMESHEET!A$1:A$500,0),MATCH("T202",TIMESHEET!$2:$2,0)),0)</f>
        <v/>
      </c>
      <c r="AF317">
        <f>IFERROR(INDEX(TIMESHEET!$A$1:$AI$5000,MATCH($D317,TIMESHEET!A$1:A$500,0),MATCH("T302",TIMESHEET!$2:$2,0)),0)</f>
        <v/>
      </c>
      <c r="AG317">
        <f>IFERROR(INDEX(TIMESHEET!$A$1:$AI$5000,MATCH($D317,TIMESHEET!A$1:A$500,0),MATCH("T406",TIMESHEET!$2:$2,0)),0)</f>
        <v/>
      </c>
      <c r="AH317">
        <f>AE317+AG317</f>
        <v/>
      </c>
      <c r="AI317">
        <f>IFERROR(INDEX(TIMESHEET!$A$1:$AI$5000,MATCH($D317,TIMESHEET!A$1:A$500,0),MATCH("T701",TIMESHEET!$2:$2,0)),0)</f>
        <v/>
      </c>
      <c r="AJ317">
        <f>IFERROR(INDEX(TIMESHEET!$A$1:$AI$5000,MATCH($D317,TIMESHEET!B$1:B$500,0),MATCH("T320",TIMESHEET!$2:$2,0)),0)</f>
        <v/>
      </c>
      <c r="AK317">
        <f>IFERROR(IF(LEFT(INDEX(PIS!O$1:O$500,MATCH(D317,PIS!C$1:C$500)),1)="M",T317/AD317*SUM(AE317:AG317),T317*AD317),0)</f>
        <v/>
      </c>
      <c r="AL317">
        <f>IFERROR(INDEX(ADJ!$A$1:$BZ$1000,MATCH(PAYROLL!D317,ADJ!A$1:A$500,0),MATCH(PAYROLL!AL$2,ADJ!$2:$2,0)),0)</f>
        <v/>
      </c>
      <c r="AM317">
        <f>SUM(AK317:AL317)</f>
        <v/>
      </c>
      <c r="AN317">
        <f>IFERROR(ROUND(V317/$AD317*$AH317,0),0)</f>
        <v/>
      </c>
      <c r="AO317">
        <f>IFERROR(ROUND(W317/$AD317*$AH317,0),0)</f>
        <v/>
      </c>
      <c r="AP317">
        <f>IFERROR(ROUND(X317/$AD317*$AE317,0),0)</f>
        <v/>
      </c>
      <c r="AQ317">
        <f>IFERROR(ROUND(Y317/$AD317*$AH317,0),0)</f>
        <v/>
      </c>
      <c r="AR317">
        <f>IFERROR(ROUND(Z317/$AD317*$AH317,0),0)</f>
        <v/>
      </c>
      <c r="AS317">
        <f>IFERROR(ROUND(AA317/$AD317*$AH317,0),0)</f>
        <v/>
      </c>
      <c r="AT317">
        <f>IFERROR(IF((AE317+AF317+AG317)&gt;13,AB317,ROUND(AB317/AD317*AH317,0)),0)</f>
        <v/>
      </c>
      <c r="AU317">
        <f>IFERROR(INDEX(ADJ!$A$1:$BZ$1000,MATCH(PAYROLL!D317,ADJ!A$1:A$500,0),MATCH(PAYROLL!AU$2,ADJ!$2:$2,0)),0)</f>
        <v/>
      </c>
      <c r="AV317">
        <f>ROUND(SUM(AN317:AU317),0)</f>
        <v/>
      </c>
      <c r="AW317">
        <f>IFERROR(INDEX(TIMESHEET!$A$1:$AI$5000,MATCH(PAYROLL!D317,TIMESHEET!A$1:A$500,0),MATCH("T620",TIMESHEET!$2:$2,0)),0)</f>
        <v/>
      </c>
      <c r="AX317">
        <f>IFERROR(INDEX(TIMESHEET!$A$1:$AI$5000,MATCH(PAYROLL!D317,TIMESHEET!A$1:A$500,0),MATCH("T601",TIMESHEET!$2:$2,0)),0)</f>
        <v/>
      </c>
      <c r="AY317">
        <f>IFERROR(INDEX(TIMESHEET!$A$1:$AI$5000,MATCH(PAYROLL!D317,TIMESHEET!A$1:A$500,0),MATCH("T602",TIMESHEET!$2:$2,0)),0)</f>
        <v/>
      </c>
      <c r="AZ317">
        <f>IFERROR(INDEX(TIMESHEET!$A$1:$AI$5000,MATCH(PAYROLL!D317,TIMESHEET!A$1:A$500,0),MATCH("T603",TIMESHEET!$2:$2,0)),0)</f>
        <v/>
      </c>
      <c r="BA317">
        <f>IFERROR(INDEX(TIMESHEET!$A$1:$AI$5000,MATCH(PAYROLL!D317,TIMESHEET!A$1:A$500,0),MATCH("T611",TIMESHEET!$2:$2,0)),0)</f>
        <v/>
      </c>
      <c r="BB317">
        <f>IFERROR(INDEX(TIMESHEET!$A$1:$AI$5000,MATCH(PAYROLL!D317,TIMESHEET!A$1:A$500,0),MATCH("T612",TIMESHEET!$2:$2,0)),0)</f>
        <v/>
      </c>
      <c r="BC317">
        <f>IFERROR(INDEX(TIMESHEET!$A$1:$AI$5000,MATCH(PAYROLL!D317,TIMESHEET!A$1:A$500,0),MATCH("T613",TIMESHEET!$2:$2,0)),0)</f>
        <v/>
      </c>
      <c r="BD317">
        <f>IFERROR(INDEX(TIMESHEET!$A$1:$AI$5000,MATCH(PAYROLL!D317,TIMESHEET!A$1:A$500,0),MATCH("T500",TIMESHEET!$2:$2,0)),0)</f>
        <v/>
      </c>
      <c r="BE317">
        <f>IFERROR(IF(LEFT(INDEX(PIS!O$1:O$500,MATCH(D317,PIS!C$1:C$500)),1)="M",T317/AD317/8*(AW317+AX317*1.5+AY317*2+AZ317*3+BA317*2.1+BB317*2.7+BC317*3.9+BD317*0.3),T317/8*(AW317+AX317*1.5+AY317*2+AZ317*3+BA317*2.1+BB317*2.7+BC317*3.9+BD317*0.3)),0)</f>
        <v/>
      </c>
      <c r="BF317">
        <f>IFERROR(INDEX(ADJ!$A$1:$BZ$1000,MATCH(PAYROLL!$D317,ADJ!A$1:A$500,0),MATCH(PAYROLL!BF$2,ADJ!$2:$2,0)),0)</f>
        <v/>
      </c>
      <c r="BG317">
        <f>IFERROR(INDEX(ADJ!$A$1:$BZ$1000,MATCH(PAYROLL!D317,ADJ!A$1:A$500,0),MATCH(PAYROLL!BG$2,ADJ!$2:$2,0)),0)</f>
        <v/>
      </c>
      <c r="BH317">
        <f>IFERROR(INDEX(ADJ!$A$1:$BZ$1000,MATCH(PAYROLL!D317,ADJ!A$1:A$500,0),MATCH(PAYROLL!BH$2,ADJ!$2:$2,0)),0)</f>
        <v/>
      </c>
      <c r="BI317">
        <f>IFERROR(INDEX(ADJ!$A$1:$BZ$1000,MATCH(PAYROLL!D317,ADJ!A$1:A$500,0),MATCH(PAYROLL!BI$2,ADJ!$2:$2,0)),0)</f>
        <v/>
      </c>
      <c r="BJ317">
        <f>IFERROR(INDEX(ADJ!$A$1:$BZ$1000,MATCH(PAYROLL!D317,ADJ!A$1:A$500,0),MATCH(PAYROLL!BJ$2,ADJ!$2:$2,0)),0)</f>
        <v/>
      </c>
      <c r="BK317">
        <f>SUM(BF317:BJ317)</f>
        <v/>
      </c>
      <c r="BL317">
        <f>IFERROR(INDEX(ADJ!$A$1:$BZ$1000,MATCH(PAYROLL!D317,ADJ!A$1:A$500,0),MATCH(PAYROLL!BL$2,ADJ!$2:$2,0)),0)</f>
        <v/>
      </c>
      <c r="BM317">
        <f>IFERROR(INDEX(ADJ!$A$1:$BZ$1000,MATCH(PAYROLL!D317,ADJ!A$1:A$500,0),MATCH(PAYROLL!BM$2,ADJ!$2:$2,0)),0)</f>
        <v/>
      </c>
      <c r="BN317">
        <f>IFERROR(INDEX(ADJ!$A$1:$BZ$1000,MATCH(PAYROLL!D317,ADJ!A$1:A$500,0),MATCH(PAYROLL!BN$2,ADJ!$2:$2,0)),0)</f>
        <v/>
      </c>
      <c r="BO317">
        <f>IFERROR(INDEX(ADJ!$A$1:$BZ$1000,MATCH(PAYROLL!D317,ADJ!A$1:A$500,0),MATCH(PAYROLL!BO$2,ADJ!$2:$2,0)),0)</f>
        <v/>
      </c>
      <c r="BP317">
        <f>SUM(AM317,AV317,BE317,BK317,BL317:BO317)</f>
        <v/>
      </c>
      <c r="BQ317">
        <f>BO317</f>
        <v/>
      </c>
      <c r="BR317">
        <f>IFERROR(ROUND(IF(LEFT(INDEX(PIS!O$1:O$500,MATCH(D317,PIS!C$1:C$500)),1)="D",T317/8*(BD317*0.3),IF(LEFT(INDEX(PIS!O$1:O$500,MATCH(D317,PIS!C$1:C$500)),1)="H",T317*($BD317*0.3),T317/$AD317/8*($BD317*0.3))),0),0)</f>
        <v/>
      </c>
      <c r="BS317">
        <f>IF(AP317&lt;1,0,MIN(AP317,730000))</f>
        <v/>
      </c>
      <c r="BT317">
        <f>IFERROR(ROUND((BE317-SUM(AW317:BC317)*T317/AD317/8),0)-BR317,0)</f>
        <v/>
      </c>
      <c r="BU317">
        <f>AO317</f>
        <v/>
      </c>
      <c r="BV317">
        <f>SUM(BQ317:BU317)</f>
        <v/>
      </c>
      <c r="BW317">
        <f>BP317-BV317</f>
        <v/>
      </c>
      <c r="BX317">
        <f>IFERROR(IF(RIGHT(INDEX(PIS!O$1:O$500,MATCH(D317,PIS!C$1:C$500)),5)="Gross",MIN(U317+V317,VLOOKUP("R700",TSC!B:C,2,0)*VLOOKUP("R101",TSC!B:C,2,0))*VLOOKUP("R701",TSC!B:C,2,0)%,0),0)</f>
        <v/>
      </c>
      <c r="BY317">
        <f>IFERROR(IF(RIGHT(INDEX(PIS!O$1:O$500,MATCH(D317,PIS!C$1:C$500)),5)="Gross",MIN(U317+V317,VLOOKUP("R700",TSC!B:C,2,0)*VLOOKUP("R101",TSC!B:C,2,0))*VLOOKUP("T704",TSC!B:C,2,0)%,0),0)</f>
        <v/>
      </c>
      <c r="BZ317">
        <f>IFERROR(IF(RIGHT(INDEX(PIS!O$1:O$500,MATCH(D317,PIS!C$1:C$500)),5)="Gross",MIN(U317+V317,VLOOKUP("R700",TSC!B:C,2,0)*VLOOKUP("1",TSC!F:G,2,0))*VLOOKUP("T705",TSC!B:C,2,0)%,0),0)</f>
        <v/>
      </c>
      <c r="CA317">
        <f>IFERROR(INDEX(ADJ!$A$1:$BZ$1000,MATCH(PAYROLL!D317,ADJ!A$1:A$500,0),MATCH(PAYROLL!CA$2,ADJ!$2:$2,0)),0)</f>
        <v/>
      </c>
      <c r="CB317">
        <f>IFERROR(INDEX(ADJ!$A$1:$BZ$1000,MATCH(PAYROLL!D317,ADJ!A$1:A$500,0),MATCH(PAYROLL!CB$2,ADJ!$2:$2,0)),0)</f>
        <v/>
      </c>
      <c r="CC317">
        <f>SUM(BX317:CB317)</f>
        <v/>
      </c>
      <c r="CD317">
        <f>IFERROR(INDEX(PIS!$A$1:$BZ$1000,MATCH(PAYROLL!D317,PIS!C$1:C$500,0),MATCH(PAYROLL!CD$1,PIS!$1:$1,0)),0)</f>
        <v/>
      </c>
      <c r="CE317">
        <f>IFERROR(IF(OR(INDEX(PIS!P$1:P$500,MATCH(D317,PIS!C$1:C$500,0))="LT2",INDEX(PIS!P$1:P$500,MATCH(D317,PIS!C$1:C$500,0))="P10"),0,SUM(CC317,CD317*VLOOKUP("R601",TSC!B:C,2,0),VLOOKUP("R602",TSC!B:C,2,0))),0)</f>
        <v/>
      </c>
      <c r="CF317">
        <f>MAX(BW317-CE317,0)</f>
        <v/>
      </c>
      <c r="CG317">
        <f>IFERROR(IF(OR(RIGHT(INDEX(PIS!P$1:P$500,MATCH(D317,PIS!C$1:C$500)),5)="P10",RIGHT(INDEX(PIS!P$1:P$500,MATCH(D317,PIS!C$1:C$500)),5)="CK"),0,IF(CF317&lt;=5000000,CF317*5%,IF(CF317&lt;=10000000,CF317*10%-250000,IF(CF317&lt;=18000000,CF317*15%-750000,IF(CF317&lt;=32000000,CF317*20%-1650000,IF(CF317&lt;=52000000,CF317*25%-3250000,IF(CF317&lt;=80000000,BH317*30%-5850000,CF317*35%-9850000))))))),0)</f>
        <v/>
      </c>
      <c r="CH317">
        <f>IFERROR(IF(OR(INDEX(PIS!P$1:P$500,MATCH(D317,PIS!C$1:C$500))="LT",INDEX(PIS!P$1:P$500,MATCH(D317,PIS!C$1:C$500))="CK"),0,IF(CF317&lt;2000000,0,CF317*10%)),0)</f>
        <v/>
      </c>
      <c r="CI317">
        <f>IFERROR(INDEX(ADJ!$A$1:$BZ$1000,MATCH(PAYROLL!D317,ADJ!A$1:A$500,0),MATCH(PAYROLL!CI$2,ADJ!$2:$2,0)),0)</f>
        <v/>
      </c>
      <c r="CJ317">
        <f>IFERROR(INDEX(ADJ!$A$1:$BZ$1000,MATCH(PAYROLL!D317,ADJ!A$1:A$500,0),MATCH(PAYROLL!CJ$2,ADJ!$2:$2,0)),0)</f>
        <v/>
      </c>
      <c r="CK317">
        <f>IFERROR(INDEX(ADJ!$A$1:$BZ$1000,MATCH(PAYROLL!D317,ADJ!A$1:A$500,0),MATCH(PAYROLL!CK$2,ADJ!$2:$2,0)),0)</f>
        <v/>
      </c>
      <c r="CL317">
        <f>SUM(CG317:CK317)</f>
        <v/>
      </c>
      <c r="CM317">
        <f>ROUND(SUM(CH317:CK317),0)</f>
        <v/>
      </c>
      <c r="CN317">
        <f>IFERROR(INDEX(CSDA!D$1:D$500,MATCH($CN$2,CSDA!C$1:C$500,0))*INDEX(PIS!V$1:V$500,MATCH(D317,PIS!C$1:C$500))+INDEX(ADJ!$A$1:$BZ$1000,MATCH(PAYROLL!D317,ADJ!A$1:A$500,0),MATCH(PAYROLL!CN$2,ADJ!$2:$2,0)),0)</f>
        <v/>
      </c>
      <c r="CO317">
        <f>IFERROR(INDEX(ADJ!$A$1:$BZ$1000,MATCH(PAYROLL!D317,ADJ!A$1:A$500,0),MATCH(PAYROLL!CO$2,ADJ!$2:$2,0)),0)</f>
        <v/>
      </c>
      <c r="CP317">
        <f>IFERROR(INDEX(ADJ!$A$1:$BZ$1000,MATCH(PAYROLL!D317,ADJ!A$1:A$500,0),MATCH(PAYROLL!CP$2,ADJ!$2:$2,0)),0)</f>
        <v/>
      </c>
      <c r="CQ317">
        <f>BP317-CL317-CI317-CM317-CN317-CO317-CP317-CC317</f>
        <v/>
      </c>
      <c r="CR317">
        <f>IFERROR(IF(RIGHT(INDEX(PIS!O$1:O$500,MATCH(D317,PIS!C$1:C$500,0)),5)="Gross",MIN(U317+V317,VLOOKUP("R700",TSC!B:C,2,0)*VLOOKUP("R101",TSC!B:C,2,0))*(VLOOKUP("T711",TSC!B:C,2,0)+VLOOKUP("T712",TSC!B:C,2,0))%,MIN(T317+V317,VLOOKUP("R700",TSC!B:C,2,0)*VLOOKUP("R101",TSC!B:C,2,0))*(VLOOKUP("T711",TSC!B:C,2,0)+VLOOKUP("T712",TSC!B:C,2,0)+VLOOKUP("R701",TSC!B:C,2,0))%),0)</f>
        <v/>
      </c>
      <c r="CS317">
        <f>IFERROR(IF(RIGHT(INDEX(PIS!O$1:O$500,MATCH(D317,PIS!C$1:C$500,0)),5)="Gross",MIN(U317+V317,VLOOKUP("R700",TSC!B:C,2,0)*VLOOKUP("R101",TSC!B:C,2,0))*(VLOOKUP("T714",TSC!B:C,2,0))%,MIN(T317+V317,VLOOKUP("R700",TSC!B:C,2,0)*VLOOKUP("R101",TSC!B:C,2,0))*(VLOOKUP("T704",TSC!B:C,2,0)+VLOOKUP("T714",TSC!B:C,2,0))%),0)</f>
        <v/>
      </c>
      <c r="CT317">
        <f>IFERROR(IF(RIGHT(INDEX(PIS!O$1:O$500,MATCH(D317,PIS!C$1:C$500,0)),5)="Gross",MIN(U317+V317,VLOOKUP("R700",TSC!B:C,2,0)*VLOOKUP("R101",TSC!B:C,2,0))*VLOOKUP("T705",TSC!B:C,2,0)%,MIN(T317+V317,VLOOKUP("R700",TSC!B:C,2,0)*VLOOKUP("R101",TSC!B:C,2,0))*VLOOKUP("T705",TSC!B:C,2,0)%),0)</f>
        <v/>
      </c>
      <c r="CU317">
        <f>IFERROR(IF(RIGHT(INDEX(PIS!O$1:O$500,MATCH(D317,PIS!C$1:C$500,0)),5)="Gross",MIN(U317+V317,VLOOKUP("R700",TSC!B:C,2,0)*VLOOKUP("R101",TSC!B:C,2,0))*(VLOOKUP("T713",TSC!B:C,2,0))%,MIN(T317+V317,VLOOKUP("R700",TSC!B:C,2,0)*VLOOKUP("R101",TSC!B:C,2,0))*(VLOOKUP("T713",TSC!B:C,2,0))%),0)</f>
        <v/>
      </c>
      <c r="CV317">
        <f>IFERROR(INDEX(ADJ!$A$1:$BZ$1000,MATCH(PAYROLL!D317,ADJ!A$1:A$500,0),MATCH(PAYROLL!CV$2,ADJ!$2:$2,0)),0)</f>
        <v/>
      </c>
      <c r="CW317">
        <f>IFERROR(INDEX(ADJ!$A$1:$BZ$1000,MATCH(PAYROLL!D317,ADJ!A$1:A$500,0),MATCH(PAYROLL!CW$2,ADJ!$2:$2,0)),0)</f>
        <v/>
      </c>
      <c r="CX317">
        <f>SUM(CR317:CW317)</f>
        <v/>
      </c>
      <c r="CY317">
        <f>ROUND(IF(CR317&gt;0,T317+V317*VLOOKUP("R202",TSC!$B$1:$C$500,2,0),0),0)</f>
        <v/>
      </c>
      <c r="CZ317">
        <f>IFERROR(INDEX(CSDA!D$1:D$500,MATCH($CZ$2,CSDA!C$1:C$500,0)),0)</f>
        <v/>
      </c>
      <c r="DA317">
        <f>ROUND(T317*0.7%,0)</f>
        <v/>
      </c>
      <c r="DB317">
        <f>ROUND(T317/12,0)</f>
        <v/>
      </c>
      <c r="DC317">
        <f ref="DC317" t="array">IFERROR(INDEX(CSDA!D$1:D$500,MATCH("Trích giữ"&amp;PAYROLL!DC$2,CSDA!A$1:A$500&amp;CSDA!C$1:C$500,0)),0)</f>
        <v/>
      </c>
      <c r="DD317">
        <f ref="DD317" t="array">IFERROR(INDEX(CSDA!D$1:D$500,MATCH("Trích giữ"&amp;PAYROLL!DD$2,CSDA!A$1:A$500&amp;CSDA!C$1:C$500,0)),0)</f>
        <v/>
      </c>
      <c r="DE317">
        <f ref="DE317" t="array">IFERROR(INDEX(CSDA!D$1:D$500,MATCH("Trích giữ"&amp;PAYROLL!DE$2,CSDA!A$1:A$500&amp;CSDA!C$1:C$500,0)),0)</f>
        <v/>
      </c>
      <c r="DF317">
        <f>IFERROR(INDEX(CSDA!D$1:D$500,MATCH(PAYROLL!DF$2,CSDA!C$1:C$500,0)),0)</f>
        <v/>
      </c>
      <c r="DG317">
        <f ref="DG317" t="array">IFERROR(INDEX(CSDA!D$1:D$500,MATCH("Trích giữ"&amp;PAYROLL!DG$2,CSDA!A$1:A$500&amp;CSDA!C$1:C$500,0)),0)</f>
        <v/>
      </c>
      <c r="DH317">
        <f>ROUND(T317/26,0)</f>
        <v/>
      </c>
      <c r="DI317">
        <f ref="DI317" t="array">IFERROR(INDEX(CSDA!D$1:D$500,MATCH("Trích giữ"&amp;PAYROLL!DI$2,CSDA!A$1:A$500&amp;CSDA!C$1:C$500,0)),0)</f>
        <v/>
      </c>
      <c r="DJ317">
        <f>IF(U317=0,T317*21.5%-BL317,0)</f>
        <v/>
      </c>
      <c r="DK317">
        <f ref="DK317" t="array">IFERROR(INDEX(CSDA!D$1:D$500,MATCH("Trích giữ"&amp;PAYROLL!DK$2,CSDA!A$1:A$500&amp;CSDA!C$1:C$500,0)),0)</f>
        <v/>
      </c>
      <c r="DL317">
        <f>IFERROR(INDEX(CSDA!D$1:D$500,MATCH(PAYROLL!DL$2,CSDA!C$1:C$500,0))/12,0)</f>
        <v/>
      </c>
      <c r="DM317">
        <f>SUM(DB317:DL317)</f>
        <v/>
      </c>
      <c r="DN317">
        <f>IFERROR(INDEX(ADJ!$A$1:$BZ$1000,MATCH(PAYROLL!D317,ADJ!A$1:A$500,0),MATCH(PAYROLL!DN$2,ADJ!$2:$2,0)),0)</f>
        <v/>
      </c>
      <c r="DO317">
        <f>IFERROR(SUM(BP317,DM317:DN317,CX317:DA317)-DT317,0)</f>
        <v/>
      </c>
      <c r="DP317">
        <f ref="DP317" t="array">SUM(BW317*IFERROR(INDEX(CSDA!D$1:D$500,MATCH(BW$2,CSDA!C$1:C$500,0)),0)%,CX317*IFERROR(INDEX(CSDA!D$1:D$500,MATCH(CX$2,CSDA!C$1:C$500,0)),0)%,DA317*IFERROR(INDEX(CSDA!D$1:D$500,MATCH(DA$2,CSDA!C$1:C$500,0)),0)%,DB317*IFERROR(INDEX(CSDA!D$1:D$500,MATCH(DB$2,CSDA!C$1:C$500,0)),0)%,DF317*IFERROR(INDEX(CSDA!D$1:D$500,MATCH("Phí dịch vụ"&amp;PAYROLL!DF$2,CSDA!A$1:A$500&amp;CSDA!C$1:C$500,0)),0)%,DC317*IFERROR(INDEX(CSDA!D$1:D$500,MATCH("Phí dịch vụ"&amp;PAYROLL!DC$2,CSDA!A$1:A$500&amp;CSDA!C$1:C$500,0)),0)%,DH317*IFERROR(INDEX(CSDA!D$1:D$500,MATCH("Phí dịch vụ"&amp;PAYROLL!DH$2,CSDA!A$1:A$500&amp;CSDA!C$1:C$500,0)),0)%,DJ317*IFERROR(INDEX(CSDA!D$1:D$500,MATCH("Phí dịch vụ"&amp;PAYROLL!DJ$2,CSDA!A$1:A$500&amp;CSDA!C$1:C$500,0)),0)%,BN317*IFERROR(INDEX(CSDA!D$1:D$500,MATCH(BN$2,CSDA!C$1:C$500,0)),0)%)-BN317*7%</f>
        <v/>
      </c>
      <c r="DQ317">
        <f>IFERROR(INDEX(ADJ!$A$1:$BZ$1000,MATCH(PAYROLL!D317,ADJ!A$1:A$500,0),MATCH(PAYROLL!DQ$2,ADJ!$2:$2,0)),0)</f>
        <v/>
      </c>
      <c r="DR317">
        <f>IFERROR(INDEX(ADJ!$A$1:$BZ$1000,MATCH(PAYROLL!D317,ADJ!A$1:A$500,0),MATCH(PAYROLL!DR$2,ADJ!$2:$2,0)),0)</f>
        <v/>
      </c>
      <c r="DS317">
        <f>SUM(DP317:DR317)</f>
        <v/>
      </c>
      <c r="DT317">
        <f>EK317</f>
        <v/>
      </c>
      <c r="DU317">
        <f>SUM(DO317:DR317)</f>
        <v/>
      </c>
      <c r="DV317">
        <f>ROUND(DU317*0.1,0)</f>
        <v/>
      </c>
      <c r="DW317">
        <f>DU317+DV317</f>
        <v/>
      </c>
      <c r="DZ317">
        <f>IFERROR(INDEX(ADJ!$A$1:$BZ$1000,MATCH(PAYROLL!$D317,ADJ!A$1:A$500,0),MATCH(PAYROLL!DZ$2,ADJ!$2:$2,0)),0)</f>
        <v/>
      </c>
      <c r="EA317">
        <f>IFERROR(INDEX(ADJ!$A$1:$BZ$1000,MATCH(PAYROLL!$D317,ADJ!A$1:A$500,0),MATCH(PAYROLL!EA$2,ADJ!$2:$2,0)),0)</f>
        <v/>
      </c>
      <c r="EB317">
        <f>IFERROR(INDEX(ADJ!$A$1:$BZ$1000,MATCH(PAYROLL!$D317,ADJ!A$1:A$500,0),MATCH(PAYROLL!EB$2,ADJ!$2:$2,0)),0)</f>
        <v/>
      </c>
      <c r="EC317">
        <f>IFERROR(INDEX(ADJ!$A$1:$BZ$1000,MATCH(PAYROLL!$D317,ADJ!A$1:A$500,0),MATCH(PAYROLL!EC$2,ADJ!$2:$2,0)),0)</f>
        <v/>
      </c>
      <c r="ED317">
        <f>IFERROR(INDEX(ADJ!$A$1:$BZ$1000,MATCH(PAYROLL!$D317,ADJ!A$1:A$500,0),MATCH(PAYROLL!ED$2,ADJ!$2:$2,0)),0)</f>
        <v/>
      </c>
      <c r="EE317">
        <f>IFERROR(INDEX(ADJ!$A$1:$BZ$1000,MATCH(PAYROLL!$D317,ADJ!A$1:A$500,0),MATCH(PAYROLL!EE$2,ADJ!$2:$2,0)),0)</f>
        <v/>
      </c>
      <c r="EF317">
        <f>IFERROR(INDEX(ADJ!$A$1:$BZ$1000,MATCH(PAYROLL!$D317,ADJ!A$1:A$500,0),MATCH(PAYROLL!EF$2,ADJ!$2:$2,0)),0)</f>
        <v/>
      </c>
      <c r="EG317">
        <f>IFERROR(INDEX(ADJ!$A$1:$BZ$1000,MATCH(PAYROLL!$D317,ADJ!A$1:A$500,0),MATCH(PAYROLL!EG$2,ADJ!$2:$2,0)),0)</f>
        <v/>
      </c>
      <c r="EH317">
        <f>IFERROR(INDEX(ADJ!$A$1:$BZ$1000,MATCH(PAYROLL!$D317,ADJ!A$1:A$500,0),MATCH(PAYROLL!EH$2,ADJ!$2:$2,0)),0)</f>
        <v/>
      </c>
      <c r="EI317">
        <f>IFERROR(INDEX(ADJ!$A$1:$BZ$1000,MATCH(PAYROLL!D317,ADJ!A$1:A$500,0),MATCH(PAYROLL!EI$2,ADJ!$2:$2,0)),0)</f>
        <v/>
      </c>
      <c r="EJ317">
        <f>IFERROR(INDEX(ADJ!$A$1:$BZ$1000,MATCH(PAYROLL!$D317,ADJ!A$1:A$500,0),MATCH(PAYROLL!EJ$2,ADJ!$2:$2,0)),0)</f>
        <v/>
      </c>
      <c r="EK317">
        <f>SUM(DZ317:EJ317)</f>
        <v/>
      </c>
    </row>
    <row r="318">
      <c r="A318" t="n">
        <v>316</v>
      </c>
      <c r="B318" t="inlineStr">
        <is>
          <t>Hoàng Văn Cường</t>
        </is>
      </c>
      <c r="D318" t="inlineStr">
        <is>
          <t>158982-01</t>
        </is>
      </c>
      <c r="S318">
        <f>IFERROR(INDEX(PIS!$A$1:$BZ$1000,MATCH($D318,PIS!C$1:C$500,0),MATCH("Lương CB tháng trước",PIS!$1:$1,0)),0)</f>
        <v/>
      </c>
      <c r="T318">
        <f>IFERROR(INDEX(PIS!$A$1:$BZ$1000,MATCH($D318,PIS!C$1:C$500,0),MATCH("Lương CB hiện tại",PIS!$1:$1,0)),0)</f>
        <v/>
      </c>
      <c r="U318">
        <f>IFERROR(INDEX(PIS!$A$1:$BZ$1000,MATCH($D318,PIS!C$1:C$500,0),MATCH("Lương đóng BHBB",PIS!$1:$1,0)),0)</f>
        <v/>
      </c>
      <c r="V318">
        <f>IFERROR(INDEX(PIS!$A$1:$BZ$1000,MATCH($D318,PIS!C$1:C$500,0),MATCH(V$2,PIS!$2:$2,0)),0)</f>
        <v/>
      </c>
      <c r="W318">
        <f>IFERROR(INDEX(PIS!$A$1:$BZ$1000,MATCH($D318,PIS!C$1:C$500,0),MATCH(W$2,PIS!$2:$2,0)),0)</f>
        <v/>
      </c>
      <c r="X318">
        <f>IFERROR(INDEX(PIS!$A$1:$BZ$1000,MATCH($D318,PIS!C$1:C$500,0),MATCH(X$2,PIS!$2:$2,0)),0)</f>
        <v/>
      </c>
      <c r="Y318">
        <f>IFERROR(INDEX(PIS!$A$1:$BZ$1000,MATCH($D318,PIS!C$1:C$500,0),MATCH(Y$2,PIS!$2:$2,0)),0)</f>
        <v/>
      </c>
      <c r="Z318">
        <f>IFERROR(INDEX(PIS!$A$1:$BZ$1000,MATCH($D318,PIS!C$1:C$500,0),MATCH(Z$2,PIS!$2:$2,0)),0)</f>
        <v/>
      </c>
      <c r="AA318">
        <f>IFERROR(INDEX(PIS!$A$1:$BZ$1000,MATCH($D318,PIS!C$1:C$500,0),MATCH(AA$2,PIS!$2:$2,0)),0)</f>
        <v/>
      </c>
      <c r="AB318">
        <f>IFERROR(INDEX(PIS!$A$1:$BZ$1000,MATCH($D318,PIS!C$1:C$500,0),MATCH(AB$2,PIS!$2:$2,0)),0)</f>
        <v/>
      </c>
      <c r="AC318">
        <f>SUM(V318:AB318)</f>
        <v/>
      </c>
      <c r="AD318">
        <f>IFERROR(INDEX(TIMESHEET!$A$1:$AI$5000,MATCH($D318,TIMESHEET!A$1:A$500,0),MATCH("T100",TIMESHEET!$2:$2,0))-2,0)</f>
        <v/>
      </c>
      <c r="AE318">
        <f>IFERROR(INDEX(TIMESHEET!$A$1:$AI$5000,MATCH($D318,TIMESHEET!A$1:A$500,0),MATCH("T202",TIMESHEET!$2:$2,0)),0)</f>
        <v/>
      </c>
      <c r="AF318">
        <f>IFERROR(INDEX(TIMESHEET!$A$1:$AI$5000,MATCH($D318,TIMESHEET!A$1:A$500,0),MATCH("T302",TIMESHEET!$2:$2,0)),0)</f>
        <v/>
      </c>
      <c r="AG318">
        <f>IFERROR(INDEX(TIMESHEET!$A$1:$AI$5000,MATCH($D318,TIMESHEET!A$1:A$500,0),MATCH("T406",TIMESHEET!$2:$2,0)),0)</f>
        <v/>
      </c>
      <c r="AH318">
        <f>AE318+AG318</f>
        <v/>
      </c>
      <c r="AI318">
        <f>IFERROR(INDEX(TIMESHEET!$A$1:$AI$5000,MATCH($D318,TIMESHEET!A$1:A$500,0),MATCH("T701",TIMESHEET!$2:$2,0)),0)</f>
        <v/>
      </c>
      <c r="AJ318">
        <f>IFERROR(INDEX(TIMESHEET!$A$1:$AI$5000,MATCH($D318,TIMESHEET!B$1:B$500,0),MATCH("T320",TIMESHEET!$2:$2,0)),0)</f>
        <v/>
      </c>
      <c r="AK318">
        <f>IFERROR(IF(LEFT(INDEX(PIS!O$1:O$500,MATCH(D318,PIS!C$1:C$500)),1)="M",T318/AD318*SUM(AE318:AG318),T318*AD318),0)</f>
        <v/>
      </c>
      <c r="AL318">
        <f>IFERROR(INDEX(ADJ!$A$1:$BZ$1000,MATCH(PAYROLL!D318,ADJ!A$1:A$500,0),MATCH(PAYROLL!AL$2,ADJ!$2:$2,0)),0)</f>
        <v/>
      </c>
      <c r="AM318">
        <f>SUM(AK318:AL318)</f>
        <v/>
      </c>
      <c r="AN318">
        <f>IFERROR(ROUND(V318/$AD318*$AH318,0),0)</f>
        <v/>
      </c>
      <c r="AO318">
        <f>IFERROR(ROUND(W318/$AD318*$AH318,0),0)</f>
        <v/>
      </c>
      <c r="AP318">
        <f>IFERROR(ROUND(X318/$AD318*$AE318,0),0)</f>
        <v/>
      </c>
      <c r="AQ318">
        <f>IFERROR(ROUND(Y318/$AD318*$AH318,0),0)</f>
        <v/>
      </c>
      <c r="AR318">
        <f>IFERROR(ROUND(Z318/$AD318*$AH318,0),0)</f>
        <v/>
      </c>
      <c r="AS318">
        <f>IFERROR(ROUND(AA318/$AD318*$AH318,0),0)</f>
        <v/>
      </c>
      <c r="AT318">
        <f>IFERROR(IF((AE318+AF318+AG318)&gt;13,AB318,ROUND(AB318/AD318*AH318,0)),0)</f>
        <v/>
      </c>
      <c r="AU318">
        <f>IFERROR(INDEX(ADJ!$A$1:$BZ$1000,MATCH(PAYROLL!D318,ADJ!A$1:A$500,0),MATCH(PAYROLL!AU$2,ADJ!$2:$2,0)),0)</f>
        <v/>
      </c>
      <c r="AV318">
        <f>ROUND(SUM(AN318:AU318),0)</f>
        <v/>
      </c>
      <c r="AW318">
        <f>IFERROR(INDEX(TIMESHEET!$A$1:$AI$5000,MATCH(PAYROLL!D318,TIMESHEET!A$1:A$500,0),MATCH("T620",TIMESHEET!$2:$2,0)),0)</f>
        <v/>
      </c>
      <c r="AX318">
        <f>IFERROR(INDEX(TIMESHEET!$A$1:$AI$5000,MATCH(PAYROLL!D318,TIMESHEET!A$1:A$500,0),MATCH("T601",TIMESHEET!$2:$2,0)),0)</f>
        <v/>
      </c>
      <c r="AY318">
        <f>IFERROR(INDEX(TIMESHEET!$A$1:$AI$5000,MATCH(PAYROLL!D318,TIMESHEET!A$1:A$500,0),MATCH("T602",TIMESHEET!$2:$2,0)),0)</f>
        <v/>
      </c>
      <c r="AZ318">
        <f>IFERROR(INDEX(TIMESHEET!$A$1:$AI$5000,MATCH(PAYROLL!D318,TIMESHEET!A$1:A$500,0),MATCH("T603",TIMESHEET!$2:$2,0)),0)</f>
        <v/>
      </c>
      <c r="BA318">
        <f>IFERROR(INDEX(TIMESHEET!$A$1:$AI$5000,MATCH(PAYROLL!D318,TIMESHEET!A$1:A$500,0),MATCH("T611",TIMESHEET!$2:$2,0)),0)</f>
        <v/>
      </c>
      <c r="BB318">
        <f>IFERROR(INDEX(TIMESHEET!$A$1:$AI$5000,MATCH(PAYROLL!D318,TIMESHEET!A$1:A$500,0),MATCH("T612",TIMESHEET!$2:$2,0)),0)</f>
        <v/>
      </c>
      <c r="BC318">
        <f>IFERROR(INDEX(TIMESHEET!$A$1:$AI$5000,MATCH(PAYROLL!D318,TIMESHEET!A$1:A$500,0),MATCH("T613",TIMESHEET!$2:$2,0)),0)</f>
        <v/>
      </c>
      <c r="BD318">
        <f>IFERROR(INDEX(TIMESHEET!$A$1:$AI$5000,MATCH(PAYROLL!D318,TIMESHEET!A$1:A$500,0),MATCH("T500",TIMESHEET!$2:$2,0)),0)</f>
        <v/>
      </c>
      <c r="BE318">
        <f>IFERROR(IF(LEFT(INDEX(PIS!O$1:O$500,MATCH(D318,PIS!C$1:C$500)),1)="M",T318/AD318/8*(AW318+AX318*1.5+AY318*2+AZ318*3+BA318*2.1+BB318*2.7+BC318*3.9+BD318*0.3),T318/8*(AW318+AX318*1.5+AY318*2+AZ318*3+BA318*2.1+BB318*2.7+BC318*3.9+BD318*0.3)),0)</f>
        <v/>
      </c>
      <c r="BF318">
        <f>IFERROR(INDEX(ADJ!$A$1:$BZ$1000,MATCH(PAYROLL!$D318,ADJ!A$1:A$500,0),MATCH(PAYROLL!BF$2,ADJ!$2:$2,0)),0)</f>
        <v/>
      </c>
      <c r="BG318">
        <f>IFERROR(INDEX(ADJ!$A$1:$BZ$1000,MATCH(PAYROLL!D318,ADJ!A$1:A$500,0),MATCH(PAYROLL!BG$2,ADJ!$2:$2,0)),0)</f>
        <v/>
      </c>
      <c r="BH318">
        <f>IFERROR(INDEX(ADJ!$A$1:$BZ$1000,MATCH(PAYROLL!D318,ADJ!A$1:A$500,0),MATCH(PAYROLL!BH$2,ADJ!$2:$2,0)),0)</f>
        <v/>
      </c>
      <c r="BI318">
        <f>IFERROR(INDEX(ADJ!$A$1:$BZ$1000,MATCH(PAYROLL!D318,ADJ!A$1:A$500,0),MATCH(PAYROLL!BI$2,ADJ!$2:$2,0)),0)</f>
        <v/>
      </c>
      <c r="BJ318">
        <f>IFERROR(INDEX(ADJ!$A$1:$BZ$1000,MATCH(PAYROLL!D318,ADJ!A$1:A$500,0),MATCH(PAYROLL!BJ$2,ADJ!$2:$2,0)),0)</f>
        <v/>
      </c>
      <c r="BK318">
        <f>SUM(BF318:BJ318)</f>
        <v/>
      </c>
      <c r="BL318">
        <f>IFERROR(INDEX(ADJ!$A$1:$BZ$1000,MATCH(PAYROLL!D318,ADJ!A$1:A$500,0),MATCH(PAYROLL!BL$2,ADJ!$2:$2,0)),0)</f>
        <v/>
      </c>
      <c r="BM318">
        <f>IFERROR(INDEX(ADJ!$A$1:$BZ$1000,MATCH(PAYROLL!D318,ADJ!A$1:A$500,0),MATCH(PAYROLL!BM$2,ADJ!$2:$2,0)),0)</f>
        <v/>
      </c>
      <c r="BN318">
        <f>IFERROR(INDEX(ADJ!$A$1:$BZ$1000,MATCH(PAYROLL!D318,ADJ!A$1:A$500,0),MATCH(PAYROLL!BN$2,ADJ!$2:$2,0)),0)</f>
        <v/>
      </c>
      <c r="BO318">
        <f>IFERROR(INDEX(ADJ!$A$1:$BZ$1000,MATCH(PAYROLL!D318,ADJ!A$1:A$500,0),MATCH(PAYROLL!BO$2,ADJ!$2:$2,0)),0)</f>
        <v/>
      </c>
      <c r="BP318">
        <f>SUM(AM318,AV318,BE318,BK318,BL318:BO318)</f>
        <v/>
      </c>
      <c r="BQ318">
        <f>BO318</f>
        <v/>
      </c>
      <c r="BR318">
        <f>IFERROR(ROUND(IF(LEFT(INDEX(PIS!O$1:O$500,MATCH(D318,PIS!C$1:C$500)),1)="D",T318/8*(BD318*0.3),IF(LEFT(INDEX(PIS!O$1:O$500,MATCH(D318,PIS!C$1:C$500)),1)="H",T318*($BD318*0.3),T318/$AD318/8*($BD318*0.3))),0),0)</f>
        <v/>
      </c>
      <c r="BS318">
        <f>IF(AP318&lt;1,0,MIN(AP318,730000))</f>
        <v/>
      </c>
      <c r="BT318">
        <f>IFERROR(ROUND((BE318-SUM(AW318:BC318)*T318/AD318/8),0)-BR318,0)</f>
        <v/>
      </c>
      <c r="BU318">
        <f>AO318</f>
        <v/>
      </c>
      <c r="BV318">
        <f>SUM(BQ318:BU318)</f>
        <v/>
      </c>
      <c r="BW318">
        <f>BP318-BV318</f>
        <v/>
      </c>
      <c r="BX318">
        <f>IFERROR(IF(RIGHT(INDEX(PIS!O$1:O$500,MATCH(D318,PIS!C$1:C$500)),5)="Gross",MIN(U318+V318,VLOOKUP("R700",TSC!B:C,2,0)*VLOOKUP("R101",TSC!B:C,2,0))*VLOOKUP("R701",TSC!B:C,2,0)%,0),0)</f>
        <v/>
      </c>
      <c r="BY318">
        <f>IFERROR(IF(RIGHT(INDEX(PIS!O$1:O$500,MATCH(D318,PIS!C$1:C$500)),5)="Gross",MIN(U318+V318,VLOOKUP("R700",TSC!B:C,2,0)*VLOOKUP("R101",TSC!B:C,2,0))*VLOOKUP("T704",TSC!B:C,2,0)%,0),0)</f>
        <v/>
      </c>
      <c r="BZ318">
        <f>IFERROR(IF(RIGHT(INDEX(PIS!O$1:O$500,MATCH(D318,PIS!C$1:C$500)),5)="Gross",MIN(U318+V318,VLOOKUP("R700",TSC!B:C,2,0)*VLOOKUP("1",TSC!F:G,2,0))*VLOOKUP("T705",TSC!B:C,2,0)%,0),0)</f>
        <v/>
      </c>
      <c r="CA318">
        <f>IFERROR(INDEX(ADJ!$A$1:$BZ$1000,MATCH(PAYROLL!D318,ADJ!A$1:A$500,0),MATCH(PAYROLL!CA$2,ADJ!$2:$2,0)),0)</f>
        <v/>
      </c>
      <c r="CB318">
        <f>IFERROR(INDEX(ADJ!$A$1:$BZ$1000,MATCH(PAYROLL!D318,ADJ!A$1:A$500,0),MATCH(PAYROLL!CB$2,ADJ!$2:$2,0)),0)</f>
        <v/>
      </c>
      <c r="CC318">
        <f>SUM(BX318:CB318)</f>
        <v/>
      </c>
      <c r="CD318">
        <f>IFERROR(INDEX(PIS!$A$1:$BZ$1000,MATCH(PAYROLL!D318,PIS!C$1:C$500,0),MATCH(PAYROLL!CD$1,PIS!$1:$1,0)),0)</f>
        <v/>
      </c>
      <c r="CE318">
        <f>IFERROR(IF(OR(INDEX(PIS!P$1:P$500,MATCH(D318,PIS!C$1:C$500,0))="LT2",INDEX(PIS!P$1:P$500,MATCH(D318,PIS!C$1:C$500,0))="P10"),0,SUM(CC318,CD318*VLOOKUP("R601",TSC!B:C,2,0),VLOOKUP("R602",TSC!B:C,2,0))),0)</f>
        <v/>
      </c>
      <c r="CF318">
        <f>MAX(BW318-CE318,0)</f>
        <v/>
      </c>
      <c r="CG318">
        <f>IFERROR(IF(OR(RIGHT(INDEX(PIS!P$1:P$500,MATCH(D318,PIS!C$1:C$500)),5)="P10",RIGHT(INDEX(PIS!P$1:P$500,MATCH(D318,PIS!C$1:C$500)),5)="CK"),0,IF(CF318&lt;=5000000,CF318*5%,IF(CF318&lt;=10000000,CF318*10%-250000,IF(CF318&lt;=18000000,CF318*15%-750000,IF(CF318&lt;=32000000,CF318*20%-1650000,IF(CF318&lt;=52000000,CF318*25%-3250000,IF(CF318&lt;=80000000,BH318*30%-5850000,CF318*35%-9850000))))))),0)</f>
        <v/>
      </c>
      <c r="CH318">
        <f>IFERROR(IF(OR(INDEX(PIS!P$1:P$500,MATCH(D318,PIS!C$1:C$500))="LT",INDEX(PIS!P$1:P$500,MATCH(D318,PIS!C$1:C$500))="CK"),0,IF(CF318&lt;2000000,0,CF318*10%)),0)</f>
        <v/>
      </c>
      <c r="CI318">
        <f>IFERROR(INDEX(ADJ!$A$1:$BZ$1000,MATCH(PAYROLL!D318,ADJ!A$1:A$500,0),MATCH(PAYROLL!CI$2,ADJ!$2:$2,0)),0)</f>
        <v/>
      </c>
      <c r="CJ318">
        <f>IFERROR(INDEX(ADJ!$A$1:$BZ$1000,MATCH(PAYROLL!D318,ADJ!A$1:A$500,0),MATCH(PAYROLL!CJ$2,ADJ!$2:$2,0)),0)</f>
        <v/>
      </c>
      <c r="CK318">
        <f>IFERROR(INDEX(ADJ!$A$1:$BZ$1000,MATCH(PAYROLL!D318,ADJ!A$1:A$500,0),MATCH(PAYROLL!CK$2,ADJ!$2:$2,0)),0)</f>
        <v/>
      </c>
      <c r="CL318">
        <f>SUM(CG318:CK318)</f>
        <v/>
      </c>
      <c r="CM318">
        <f>ROUND(SUM(CH318:CK318),0)</f>
        <v/>
      </c>
      <c r="CN318">
        <f>IFERROR(INDEX(CSDA!D$1:D$500,MATCH($CN$2,CSDA!C$1:C$500,0))*INDEX(PIS!V$1:V$500,MATCH(D318,PIS!C$1:C$500))+INDEX(ADJ!$A$1:$BZ$1000,MATCH(PAYROLL!D318,ADJ!A$1:A$500,0),MATCH(PAYROLL!CN$2,ADJ!$2:$2,0)),0)</f>
        <v/>
      </c>
      <c r="CO318">
        <f>IFERROR(INDEX(ADJ!$A$1:$BZ$1000,MATCH(PAYROLL!D318,ADJ!A$1:A$500,0),MATCH(PAYROLL!CO$2,ADJ!$2:$2,0)),0)</f>
        <v/>
      </c>
      <c r="CP318">
        <f>IFERROR(INDEX(ADJ!$A$1:$BZ$1000,MATCH(PAYROLL!D318,ADJ!A$1:A$500,0),MATCH(PAYROLL!CP$2,ADJ!$2:$2,0)),0)</f>
        <v/>
      </c>
      <c r="CQ318">
        <f>BP318-CL318-CI318-CM318-CN318-CO318-CP318-CC318</f>
        <v/>
      </c>
      <c r="CR318">
        <f>IFERROR(IF(RIGHT(INDEX(PIS!O$1:O$500,MATCH(D318,PIS!C$1:C$500,0)),5)="Gross",MIN(U318+V318,VLOOKUP("R700",TSC!B:C,2,0)*VLOOKUP("R101",TSC!B:C,2,0))*(VLOOKUP("T711",TSC!B:C,2,0)+VLOOKUP("T712",TSC!B:C,2,0))%,MIN(T318+V318,VLOOKUP("R700",TSC!B:C,2,0)*VLOOKUP("R101",TSC!B:C,2,0))*(VLOOKUP("T711",TSC!B:C,2,0)+VLOOKUP("T712",TSC!B:C,2,0)+VLOOKUP("R701",TSC!B:C,2,0))%),0)</f>
        <v/>
      </c>
      <c r="CS318">
        <f>IFERROR(IF(RIGHT(INDEX(PIS!O$1:O$500,MATCH(D318,PIS!C$1:C$500,0)),5)="Gross",MIN(U318+V318,VLOOKUP("R700",TSC!B:C,2,0)*VLOOKUP("R101",TSC!B:C,2,0))*(VLOOKUP("T714",TSC!B:C,2,0))%,MIN(T318+V318,VLOOKUP("R700",TSC!B:C,2,0)*VLOOKUP("R101",TSC!B:C,2,0))*(VLOOKUP("T704",TSC!B:C,2,0)+VLOOKUP("T714",TSC!B:C,2,0))%),0)</f>
        <v/>
      </c>
      <c r="CT318">
        <f>IFERROR(IF(RIGHT(INDEX(PIS!O$1:O$500,MATCH(D318,PIS!C$1:C$500,0)),5)="Gross",MIN(U318+V318,VLOOKUP("R700",TSC!B:C,2,0)*VLOOKUP("R101",TSC!B:C,2,0))*VLOOKUP("T705",TSC!B:C,2,0)%,MIN(T318+V318,VLOOKUP("R700",TSC!B:C,2,0)*VLOOKUP("R101",TSC!B:C,2,0))*VLOOKUP("T705",TSC!B:C,2,0)%),0)</f>
        <v/>
      </c>
      <c r="CU318">
        <f>IFERROR(IF(RIGHT(INDEX(PIS!O$1:O$500,MATCH(D318,PIS!C$1:C$500,0)),5)="Gross",MIN(U318+V318,VLOOKUP("R700",TSC!B:C,2,0)*VLOOKUP("R101",TSC!B:C,2,0))*(VLOOKUP("T713",TSC!B:C,2,0))%,MIN(T318+V318,VLOOKUP("R700",TSC!B:C,2,0)*VLOOKUP("R101",TSC!B:C,2,0))*(VLOOKUP("T713",TSC!B:C,2,0))%),0)</f>
        <v/>
      </c>
      <c r="CV318">
        <f>IFERROR(INDEX(ADJ!$A$1:$BZ$1000,MATCH(PAYROLL!D318,ADJ!A$1:A$500,0),MATCH(PAYROLL!CV$2,ADJ!$2:$2,0)),0)</f>
        <v/>
      </c>
      <c r="CW318">
        <f>IFERROR(INDEX(ADJ!$A$1:$BZ$1000,MATCH(PAYROLL!D318,ADJ!A$1:A$500,0),MATCH(PAYROLL!CW$2,ADJ!$2:$2,0)),0)</f>
        <v/>
      </c>
      <c r="CX318">
        <f>SUM(CR318:CW318)</f>
        <v/>
      </c>
      <c r="CY318">
        <f>ROUND(IF(CR318&gt;0,T318+V318*VLOOKUP("R202",TSC!$B$1:$C$500,2,0),0),0)</f>
        <v/>
      </c>
      <c r="CZ318">
        <f>IFERROR(INDEX(CSDA!D$1:D$500,MATCH($CZ$2,CSDA!C$1:C$500,0)),0)</f>
        <v/>
      </c>
      <c r="DA318">
        <f>ROUND(T318*0.7%,0)</f>
        <v/>
      </c>
      <c r="DB318">
        <f>ROUND(T318/12,0)</f>
        <v/>
      </c>
      <c r="DC318">
        <f ref="DC318" t="array">IFERROR(INDEX(CSDA!D$1:D$500,MATCH("Trích giữ"&amp;PAYROLL!DC$2,CSDA!A$1:A$500&amp;CSDA!C$1:C$500,0)),0)</f>
        <v/>
      </c>
      <c r="DD318">
        <f ref="DD318" t="array">IFERROR(INDEX(CSDA!D$1:D$500,MATCH("Trích giữ"&amp;PAYROLL!DD$2,CSDA!A$1:A$500&amp;CSDA!C$1:C$500,0)),0)</f>
        <v/>
      </c>
      <c r="DE318">
        <f ref="DE318" t="array">IFERROR(INDEX(CSDA!D$1:D$500,MATCH("Trích giữ"&amp;PAYROLL!DE$2,CSDA!A$1:A$500&amp;CSDA!C$1:C$500,0)),0)</f>
        <v/>
      </c>
      <c r="DF318">
        <f>IFERROR(INDEX(CSDA!D$1:D$500,MATCH(PAYROLL!DF$2,CSDA!C$1:C$500,0)),0)</f>
        <v/>
      </c>
      <c r="DG318">
        <f ref="DG318" t="array">IFERROR(INDEX(CSDA!D$1:D$500,MATCH("Trích giữ"&amp;PAYROLL!DG$2,CSDA!A$1:A$500&amp;CSDA!C$1:C$500,0)),0)</f>
        <v/>
      </c>
      <c r="DH318">
        <f>ROUND(T318/26,0)</f>
        <v/>
      </c>
      <c r="DI318">
        <f ref="DI318" t="array">IFERROR(INDEX(CSDA!D$1:D$500,MATCH("Trích giữ"&amp;PAYROLL!DI$2,CSDA!A$1:A$500&amp;CSDA!C$1:C$500,0)),0)</f>
        <v/>
      </c>
      <c r="DJ318">
        <f>IF(U318=0,T318*21.5%-BL318,0)</f>
        <v/>
      </c>
      <c r="DK318">
        <f ref="DK318" t="array">IFERROR(INDEX(CSDA!D$1:D$500,MATCH("Trích giữ"&amp;PAYROLL!DK$2,CSDA!A$1:A$500&amp;CSDA!C$1:C$500,0)),0)</f>
        <v/>
      </c>
      <c r="DL318">
        <f>IFERROR(INDEX(CSDA!D$1:D$500,MATCH(PAYROLL!DL$2,CSDA!C$1:C$500,0))/12,0)</f>
        <v/>
      </c>
      <c r="DM318">
        <f>SUM(DB318:DL318)</f>
        <v/>
      </c>
      <c r="DN318">
        <f>IFERROR(INDEX(ADJ!$A$1:$BZ$1000,MATCH(PAYROLL!D318,ADJ!A$1:A$500,0),MATCH(PAYROLL!DN$2,ADJ!$2:$2,0)),0)</f>
        <v/>
      </c>
      <c r="DO318">
        <f>IFERROR(SUM(BP318,DM318:DN318,CX318:DA318)-DT318,0)</f>
        <v/>
      </c>
      <c r="DP318">
        <f ref="DP318" t="array">SUM(BW318*IFERROR(INDEX(CSDA!D$1:D$500,MATCH(BW$2,CSDA!C$1:C$500,0)),0)%,CX318*IFERROR(INDEX(CSDA!D$1:D$500,MATCH(CX$2,CSDA!C$1:C$500,0)),0)%,DA318*IFERROR(INDEX(CSDA!D$1:D$500,MATCH(DA$2,CSDA!C$1:C$500,0)),0)%,DB318*IFERROR(INDEX(CSDA!D$1:D$500,MATCH(DB$2,CSDA!C$1:C$500,0)),0)%,DF318*IFERROR(INDEX(CSDA!D$1:D$500,MATCH("Phí dịch vụ"&amp;PAYROLL!DF$2,CSDA!A$1:A$500&amp;CSDA!C$1:C$500,0)),0)%,DC318*IFERROR(INDEX(CSDA!D$1:D$500,MATCH("Phí dịch vụ"&amp;PAYROLL!DC$2,CSDA!A$1:A$500&amp;CSDA!C$1:C$500,0)),0)%,DH318*IFERROR(INDEX(CSDA!D$1:D$500,MATCH("Phí dịch vụ"&amp;PAYROLL!DH$2,CSDA!A$1:A$500&amp;CSDA!C$1:C$500,0)),0)%,DJ318*IFERROR(INDEX(CSDA!D$1:D$500,MATCH("Phí dịch vụ"&amp;PAYROLL!DJ$2,CSDA!A$1:A$500&amp;CSDA!C$1:C$500,0)),0)%,BN318*IFERROR(INDEX(CSDA!D$1:D$500,MATCH(BN$2,CSDA!C$1:C$500,0)),0)%)-BN318*7%</f>
        <v/>
      </c>
      <c r="DQ318">
        <f>IFERROR(INDEX(ADJ!$A$1:$BZ$1000,MATCH(PAYROLL!D318,ADJ!A$1:A$500,0),MATCH(PAYROLL!DQ$2,ADJ!$2:$2,0)),0)</f>
        <v/>
      </c>
      <c r="DR318">
        <f>IFERROR(INDEX(ADJ!$A$1:$BZ$1000,MATCH(PAYROLL!D318,ADJ!A$1:A$500,0),MATCH(PAYROLL!DR$2,ADJ!$2:$2,0)),0)</f>
        <v/>
      </c>
      <c r="DS318">
        <f>SUM(DP318:DR318)</f>
        <v/>
      </c>
      <c r="DT318">
        <f>EK318</f>
        <v/>
      </c>
      <c r="DU318">
        <f>SUM(DO318:DR318)</f>
        <v/>
      </c>
      <c r="DV318">
        <f>ROUND(DU318*0.1,0)</f>
        <v/>
      </c>
      <c r="DW318">
        <f>DU318+DV318</f>
        <v/>
      </c>
      <c r="DZ318">
        <f>IFERROR(INDEX(ADJ!$A$1:$BZ$1000,MATCH(PAYROLL!$D318,ADJ!A$1:A$500,0),MATCH(PAYROLL!DZ$2,ADJ!$2:$2,0)),0)</f>
        <v/>
      </c>
      <c r="EA318">
        <f>IFERROR(INDEX(ADJ!$A$1:$BZ$1000,MATCH(PAYROLL!$D318,ADJ!A$1:A$500,0),MATCH(PAYROLL!EA$2,ADJ!$2:$2,0)),0)</f>
        <v/>
      </c>
      <c r="EB318">
        <f>IFERROR(INDEX(ADJ!$A$1:$BZ$1000,MATCH(PAYROLL!$D318,ADJ!A$1:A$500,0),MATCH(PAYROLL!EB$2,ADJ!$2:$2,0)),0)</f>
        <v/>
      </c>
      <c r="EC318">
        <f>IFERROR(INDEX(ADJ!$A$1:$BZ$1000,MATCH(PAYROLL!$D318,ADJ!A$1:A$500,0),MATCH(PAYROLL!EC$2,ADJ!$2:$2,0)),0)</f>
        <v/>
      </c>
      <c r="ED318">
        <f>IFERROR(INDEX(ADJ!$A$1:$BZ$1000,MATCH(PAYROLL!$D318,ADJ!A$1:A$500,0),MATCH(PAYROLL!ED$2,ADJ!$2:$2,0)),0)</f>
        <v/>
      </c>
      <c r="EE318">
        <f>IFERROR(INDEX(ADJ!$A$1:$BZ$1000,MATCH(PAYROLL!$D318,ADJ!A$1:A$500,0),MATCH(PAYROLL!EE$2,ADJ!$2:$2,0)),0)</f>
        <v/>
      </c>
      <c r="EF318">
        <f>IFERROR(INDEX(ADJ!$A$1:$BZ$1000,MATCH(PAYROLL!$D318,ADJ!A$1:A$500,0),MATCH(PAYROLL!EF$2,ADJ!$2:$2,0)),0)</f>
        <v/>
      </c>
      <c r="EG318">
        <f>IFERROR(INDEX(ADJ!$A$1:$BZ$1000,MATCH(PAYROLL!$D318,ADJ!A$1:A$500,0),MATCH(PAYROLL!EG$2,ADJ!$2:$2,0)),0)</f>
        <v/>
      </c>
      <c r="EH318">
        <f>IFERROR(INDEX(ADJ!$A$1:$BZ$1000,MATCH(PAYROLL!$D318,ADJ!A$1:A$500,0),MATCH(PAYROLL!EH$2,ADJ!$2:$2,0)),0)</f>
        <v/>
      </c>
      <c r="EI318">
        <f>IFERROR(INDEX(ADJ!$A$1:$BZ$1000,MATCH(PAYROLL!D318,ADJ!A$1:A$500,0),MATCH(PAYROLL!EI$2,ADJ!$2:$2,0)),0)</f>
        <v/>
      </c>
      <c r="EJ318">
        <f>IFERROR(INDEX(ADJ!$A$1:$BZ$1000,MATCH(PAYROLL!$D318,ADJ!A$1:A$500,0),MATCH(PAYROLL!EJ$2,ADJ!$2:$2,0)),0)</f>
        <v/>
      </c>
      <c r="EK318">
        <f>SUM(DZ318:EJ318)</f>
        <v/>
      </c>
    </row>
    <row r="319">
      <c r="A319" t="n">
        <v>317</v>
      </c>
      <c r="B319" t="inlineStr">
        <is>
          <t>Hoàng Văn Cương</t>
        </is>
      </c>
      <c r="D319" t="inlineStr">
        <is>
          <t>158992-01</t>
        </is>
      </c>
      <c r="S319">
        <f>IFERROR(INDEX(PIS!$A$1:$BZ$1000,MATCH($D319,PIS!C$1:C$500,0),MATCH("Lương CB tháng trước",PIS!$1:$1,0)),0)</f>
        <v/>
      </c>
      <c r="T319">
        <f>IFERROR(INDEX(PIS!$A$1:$BZ$1000,MATCH($D319,PIS!C$1:C$500,0),MATCH("Lương CB hiện tại",PIS!$1:$1,0)),0)</f>
        <v/>
      </c>
      <c r="U319">
        <f>IFERROR(INDEX(PIS!$A$1:$BZ$1000,MATCH($D319,PIS!C$1:C$500,0),MATCH("Lương đóng BHBB",PIS!$1:$1,0)),0)</f>
        <v/>
      </c>
      <c r="V319">
        <f>IFERROR(INDEX(PIS!$A$1:$BZ$1000,MATCH($D319,PIS!C$1:C$500,0),MATCH(V$2,PIS!$2:$2,0)),0)</f>
        <v/>
      </c>
      <c r="W319">
        <f>IFERROR(INDEX(PIS!$A$1:$BZ$1000,MATCH($D319,PIS!C$1:C$500,0),MATCH(W$2,PIS!$2:$2,0)),0)</f>
        <v/>
      </c>
      <c r="X319">
        <f>IFERROR(INDEX(PIS!$A$1:$BZ$1000,MATCH($D319,PIS!C$1:C$500,0),MATCH(X$2,PIS!$2:$2,0)),0)</f>
        <v/>
      </c>
      <c r="Y319">
        <f>IFERROR(INDEX(PIS!$A$1:$BZ$1000,MATCH($D319,PIS!C$1:C$500,0),MATCH(Y$2,PIS!$2:$2,0)),0)</f>
        <v/>
      </c>
      <c r="Z319">
        <f>IFERROR(INDEX(PIS!$A$1:$BZ$1000,MATCH($D319,PIS!C$1:C$500,0),MATCH(Z$2,PIS!$2:$2,0)),0)</f>
        <v/>
      </c>
      <c r="AA319">
        <f>IFERROR(INDEX(PIS!$A$1:$BZ$1000,MATCH($D319,PIS!C$1:C$500,0),MATCH(AA$2,PIS!$2:$2,0)),0)</f>
        <v/>
      </c>
      <c r="AB319">
        <f>IFERROR(INDEX(PIS!$A$1:$BZ$1000,MATCH($D319,PIS!C$1:C$500,0),MATCH(AB$2,PIS!$2:$2,0)),0)</f>
        <v/>
      </c>
      <c r="AC319">
        <f>SUM(V319:AB319)</f>
        <v/>
      </c>
      <c r="AD319">
        <f>IFERROR(INDEX(TIMESHEET!$A$1:$AI$5000,MATCH($D319,TIMESHEET!A$1:A$500,0),MATCH("T100",TIMESHEET!$2:$2,0))-2,0)</f>
        <v/>
      </c>
      <c r="AE319">
        <f>IFERROR(INDEX(TIMESHEET!$A$1:$AI$5000,MATCH($D319,TIMESHEET!A$1:A$500,0),MATCH("T202",TIMESHEET!$2:$2,0)),0)</f>
        <v/>
      </c>
      <c r="AF319">
        <f>IFERROR(INDEX(TIMESHEET!$A$1:$AI$5000,MATCH($D319,TIMESHEET!A$1:A$500,0),MATCH("T302",TIMESHEET!$2:$2,0)),0)</f>
        <v/>
      </c>
      <c r="AG319">
        <f>IFERROR(INDEX(TIMESHEET!$A$1:$AI$5000,MATCH($D319,TIMESHEET!A$1:A$500,0),MATCH("T406",TIMESHEET!$2:$2,0)),0)</f>
        <v/>
      </c>
      <c r="AH319">
        <f>AE319+AG319</f>
        <v/>
      </c>
      <c r="AI319">
        <f>IFERROR(INDEX(TIMESHEET!$A$1:$AI$5000,MATCH($D319,TIMESHEET!A$1:A$500,0),MATCH("T701",TIMESHEET!$2:$2,0)),0)</f>
        <v/>
      </c>
      <c r="AJ319">
        <f>IFERROR(INDEX(TIMESHEET!$A$1:$AI$5000,MATCH($D319,TIMESHEET!B$1:B$500,0),MATCH("T320",TIMESHEET!$2:$2,0)),0)</f>
        <v/>
      </c>
      <c r="AK319">
        <f>IFERROR(IF(LEFT(INDEX(PIS!O$1:O$500,MATCH(D319,PIS!C$1:C$500)),1)="M",T319/AD319*SUM(AE319:AG319),T319*AD319),0)</f>
        <v/>
      </c>
      <c r="AL319">
        <f>IFERROR(INDEX(ADJ!$A$1:$BZ$1000,MATCH(PAYROLL!D319,ADJ!A$1:A$500,0),MATCH(PAYROLL!AL$2,ADJ!$2:$2,0)),0)</f>
        <v/>
      </c>
      <c r="AM319">
        <f>SUM(AK319:AL319)</f>
        <v/>
      </c>
      <c r="AN319">
        <f>IFERROR(ROUND(V319/$AD319*$AH319,0),0)</f>
        <v/>
      </c>
      <c r="AO319">
        <f>IFERROR(ROUND(W319/$AD319*$AH319,0),0)</f>
        <v/>
      </c>
      <c r="AP319">
        <f>IFERROR(ROUND(X319/$AD319*$AE319,0),0)</f>
        <v/>
      </c>
      <c r="AQ319">
        <f>IFERROR(ROUND(Y319/$AD319*$AH319,0),0)</f>
        <v/>
      </c>
      <c r="AR319">
        <f>IFERROR(ROUND(Z319/$AD319*$AH319,0),0)</f>
        <v/>
      </c>
      <c r="AS319">
        <f>IFERROR(ROUND(AA319/$AD319*$AH319,0),0)</f>
        <v/>
      </c>
      <c r="AT319">
        <f>IFERROR(IF((AE319+AF319+AG319)&gt;13,AB319,ROUND(AB319/AD319*AH319,0)),0)</f>
        <v/>
      </c>
      <c r="AU319">
        <f>IFERROR(INDEX(ADJ!$A$1:$BZ$1000,MATCH(PAYROLL!D319,ADJ!A$1:A$500,0),MATCH(PAYROLL!AU$2,ADJ!$2:$2,0)),0)</f>
        <v/>
      </c>
      <c r="AV319">
        <f>ROUND(SUM(AN319:AU319),0)</f>
        <v/>
      </c>
      <c r="AW319">
        <f>IFERROR(INDEX(TIMESHEET!$A$1:$AI$5000,MATCH(PAYROLL!D319,TIMESHEET!A$1:A$500,0),MATCH("T620",TIMESHEET!$2:$2,0)),0)</f>
        <v/>
      </c>
      <c r="AX319">
        <f>IFERROR(INDEX(TIMESHEET!$A$1:$AI$5000,MATCH(PAYROLL!D319,TIMESHEET!A$1:A$500,0),MATCH("T601",TIMESHEET!$2:$2,0)),0)</f>
        <v/>
      </c>
      <c r="AY319">
        <f>IFERROR(INDEX(TIMESHEET!$A$1:$AI$5000,MATCH(PAYROLL!D319,TIMESHEET!A$1:A$500,0),MATCH("T602",TIMESHEET!$2:$2,0)),0)</f>
        <v/>
      </c>
      <c r="AZ319">
        <f>IFERROR(INDEX(TIMESHEET!$A$1:$AI$5000,MATCH(PAYROLL!D319,TIMESHEET!A$1:A$500,0),MATCH("T603",TIMESHEET!$2:$2,0)),0)</f>
        <v/>
      </c>
      <c r="BA319">
        <f>IFERROR(INDEX(TIMESHEET!$A$1:$AI$5000,MATCH(PAYROLL!D319,TIMESHEET!A$1:A$500,0),MATCH("T611",TIMESHEET!$2:$2,0)),0)</f>
        <v/>
      </c>
      <c r="BB319">
        <f>IFERROR(INDEX(TIMESHEET!$A$1:$AI$5000,MATCH(PAYROLL!D319,TIMESHEET!A$1:A$500,0),MATCH("T612",TIMESHEET!$2:$2,0)),0)</f>
        <v/>
      </c>
      <c r="BC319">
        <f>IFERROR(INDEX(TIMESHEET!$A$1:$AI$5000,MATCH(PAYROLL!D319,TIMESHEET!A$1:A$500,0),MATCH("T613",TIMESHEET!$2:$2,0)),0)</f>
        <v/>
      </c>
      <c r="BD319">
        <f>IFERROR(INDEX(TIMESHEET!$A$1:$AI$5000,MATCH(PAYROLL!D319,TIMESHEET!A$1:A$500,0),MATCH("T500",TIMESHEET!$2:$2,0)),0)</f>
        <v/>
      </c>
      <c r="BE319">
        <f>IFERROR(IF(LEFT(INDEX(PIS!O$1:O$500,MATCH(D319,PIS!C$1:C$500)),1)="M",T319/AD319/8*(AW319+AX319*1.5+AY319*2+AZ319*3+BA319*2.1+BB319*2.7+BC319*3.9+BD319*0.3),T319/8*(AW319+AX319*1.5+AY319*2+AZ319*3+BA319*2.1+BB319*2.7+BC319*3.9+BD319*0.3)),0)</f>
        <v/>
      </c>
      <c r="BF319">
        <f>IFERROR(INDEX(ADJ!$A$1:$BZ$1000,MATCH(PAYROLL!$D319,ADJ!A$1:A$500,0),MATCH(PAYROLL!BF$2,ADJ!$2:$2,0)),0)</f>
        <v/>
      </c>
      <c r="BG319">
        <f>IFERROR(INDEX(ADJ!$A$1:$BZ$1000,MATCH(PAYROLL!D319,ADJ!A$1:A$500,0),MATCH(PAYROLL!BG$2,ADJ!$2:$2,0)),0)</f>
        <v/>
      </c>
      <c r="BH319">
        <f>IFERROR(INDEX(ADJ!$A$1:$BZ$1000,MATCH(PAYROLL!D319,ADJ!A$1:A$500,0),MATCH(PAYROLL!BH$2,ADJ!$2:$2,0)),0)</f>
        <v/>
      </c>
      <c r="BI319">
        <f>IFERROR(INDEX(ADJ!$A$1:$BZ$1000,MATCH(PAYROLL!D319,ADJ!A$1:A$500,0),MATCH(PAYROLL!BI$2,ADJ!$2:$2,0)),0)</f>
        <v/>
      </c>
      <c r="BJ319">
        <f>IFERROR(INDEX(ADJ!$A$1:$BZ$1000,MATCH(PAYROLL!D319,ADJ!A$1:A$500,0),MATCH(PAYROLL!BJ$2,ADJ!$2:$2,0)),0)</f>
        <v/>
      </c>
      <c r="BK319">
        <f>SUM(BF319:BJ319)</f>
        <v/>
      </c>
      <c r="BL319">
        <f>IFERROR(INDEX(ADJ!$A$1:$BZ$1000,MATCH(PAYROLL!D319,ADJ!A$1:A$500,0),MATCH(PAYROLL!BL$2,ADJ!$2:$2,0)),0)</f>
        <v/>
      </c>
      <c r="BM319">
        <f>IFERROR(INDEX(ADJ!$A$1:$BZ$1000,MATCH(PAYROLL!D319,ADJ!A$1:A$500,0),MATCH(PAYROLL!BM$2,ADJ!$2:$2,0)),0)</f>
        <v/>
      </c>
      <c r="BN319">
        <f>IFERROR(INDEX(ADJ!$A$1:$BZ$1000,MATCH(PAYROLL!D319,ADJ!A$1:A$500,0),MATCH(PAYROLL!BN$2,ADJ!$2:$2,0)),0)</f>
        <v/>
      </c>
      <c r="BO319">
        <f>IFERROR(INDEX(ADJ!$A$1:$BZ$1000,MATCH(PAYROLL!D319,ADJ!A$1:A$500,0),MATCH(PAYROLL!BO$2,ADJ!$2:$2,0)),0)</f>
        <v/>
      </c>
      <c r="BP319">
        <f>SUM(AM319,AV319,BE319,BK319,BL319:BO319)</f>
        <v/>
      </c>
      <c r="BQ319">
        <f>BO319</f>
        <v/>
      </c>
      <c r="BR319">
        <f>IFERROR(ROUND(IF(LEFT(INDEX(PIS!O$1:O$500,MATCH(D319,PIS!C$1:C$500)),1)="D",T319/8*(BD319*0.3),IF(LEFT(INDEX(PIS!O$1:O$500,MATCH(D319,PIS!C$1:C$500)),1)="H",T319*($BD319*0.3),T319/$AD319/8*($BD319*0.3))),0),0)</f>
        <v/>
      </c>
      <c r="BS319">
        <f>IF(AP319&lt;1,0,MIN(AP319,730000))</f>
        <v/>
      </c>
      <c r="BT319">
        <f>IFERROR(ROUND((BE319-SUM(AW319:BC319)*T319/AD319/8),0)-BR319,0)</f>
        <v/>
      </c>
      <c r="BU319">
        <f>AO319</f>
        <v/>
      </c>
      <c r="BV319">
        <f>SUM(BQ319:BU319)</f>
        <v/>
      </c>
      <c r="BW319">
        <f>BP319-BV319</f>
        <v/>
      </c>
      <c r="BX319">
        <f>IFERROR(IF(RIGHT(INDEX(PIS!O$1:O$500,MATCH(D319,PIS!C$1:C$500)),5)="Gross",MIN(U319+V319,VLOOKUP("R700",TSC!B:C,2,0)*VLOOKUP("R101",TSC!B:C,2,0))*VLOOKUP("R701",TSC!B:C,2,0)%,0),0)</f>
        <v/>
      </c>
      <c r="BY319">
        <f>IFERROR(IF(RIGHT(INDEX(PIS!O$1:O$500,MATCH(D319,PIS!C$1:C$500)),5)="Gross",MIN(U319+V319,VLOOKUP("R700",TSC!B:C,2,0)*VLOOKUP("R101",TSC!B:C,2,0))*VLOOKUP("T704",TSC!B:C,2,0)%,0),0)</f>
        <v/>
      </c>
      <c r="BZ319">
        <f>IFERROR(IF(RIGHT(INDEX(PIS!O$1:O$500,MATCH(D319,PIS!C$1:C$500)),5)="Gross",MIN(U319+V319,VLOOKUP("R700",TSC!B:C,2,0)*VLOOKUP("1",TSC!F:G,2,0))*VLOOKUP("T705",TSC!B:C,2,0)%,0),0)</f>
        <v/>
      </c>
      <c r="CA319">
        <f>IFERROR(INDEX(ADJ!$A$1:$BZ$1000,MATCH(PAYROLL!D319,ADJ!A$1:A$500,0),MATCH(PAYROLL!CA$2,ADJ!$2:$2,0)),0)</f>
        <v/>
      </c>
      <c r="CB319">
        <f>IFERROR(INDEX(ADJ!$A$1:$BZ$1000,MATCH(PAYROLL!D319,ADJ!A$1:A$500,0),MATCH(PAYROLL!CB$2,ADJ!$2:$2,0)),0)</f>
        <v/>
      </c>
      <c r="CC319">
        <f>SUM(BX319:CB319)</f>
        <v/>
      </c>
      <c r="CD319">
        <f>IFERROR(INDEX(PIS!$A$1:$BZ$1000,MATCH(PAYROLL!D319,PIS!C$1:C$500,0),MATCH(PAYROLL!CD$1,PIS!$1:$1,0)),0)</f>
        <v/>
      </c>
      <c r="CE319">
        <f>IFERROR(IF(OR(INDEX(PIS!P$1:P$500,MATCH(D319,PIS!C$1:C$500,0))="LT2",INDEX(PIS!P$1:P$500,MATCH(D319,PIS!C$1:C$500,0))="P10"),0,SUM(CC319,CD319*VLOOKUP("R601",TSC!B:C,2,0),VLOOKUP("R602",TSC!B:C,2,0))),0)</f>
        <v/>
      </c>
      <c r="CF319">
        <f>MAX(BW319-CE319,0)</f>
        <v/>
      </c>
      <c r="CG319">
        <f>IFERROR(IF(OR(RIGHT(INDEX(PIS!P$1:P$500,MATCH(D319,PIS!C$1:C$500)),5)="P10",RIGHT(INDEX(PIS!P$1:P$500,MATCH(D319,PIS!C$1:C$500)),5)="CK"),0,IF(CF319&lt;=5000000,CF319*5%,IF(CF319&lt;=10000000,CF319*10%-250000,IF(CF319&lt;=18000000,CF319*15%-750000,IF(CF319&lt;=32000000,CF319*20%-1650000,IF(CF319&lt;=52000000,CF319*25%-3250000,IF(CF319&lt;=80000000,BH319*30%-5850000,CF319*35%-9850000))))))),0)</f>
        <v/>
      </c>
      <c r="CH319">
        <f>IFERROR(IF(OR(INDEX(PIS!P$1:P$500,MATCH(D319,PIS!C$1:C$500))="LT",INDEX(PIS!P$1:P$500,MATCH(D319,PIS!C$1:C$500))="CK"),0,IF(CF319&lt;2000000,0,CF319*10%)),0)</f>
        <v/>
      </c>
      <c r="CI319">
        <f>IFERROR(INDEX(ADJ!$A$1:$BZ$1000,MATCH(PAYROLL!D319,ADJ!A$1:A$500,0),MATCH(PAYROLL!CI$2,ADJ!$2:$2,0)),0)</f>
        <v/>
      </c>
      <c r="CJ319">
        <f>IFERROR(INDEX(ADJ!$A$1:$BZ$1000,MATCH(PAYROLL!D319,ADJ!A$1:A$500,0),MATCH(PAYROLL!CJ$2,ADJ!$2:$2,0)),0)</f>
        <v/>
      </c>
      <c r="CK319">
        <f>IFERROR(INDEX(ADJ!$A$1:$BZ$1000,MATCH(PAYROLL!D319,ADJ!A$1:A$500,0),MATCH(PAYROLL!CK$2,ADJ!$2:$2,0)),0)</f>
        <v/>
      </c>
      <c r="CL319">
        <f>SUM(CG319:CK319)</f>
        <v/>
      </c>
      <c r="CM319">
        <f>ROUND(SUM(CH319:CK319),0)</f>
        <v/>
      </c>
      <c r="CN319">
        <f>IFERROR(INDEX(CSDA!D$1:D$500,MATCH($CN$2,CSDA!C$1:C$500,0))*INDEX(PIS!V$1:V$500,MATCH(D319,PIS!C$1:C$500))+INDEX(ADJ!$A$1:$BZ$1000,MATCH(PAYROLL!D319,ADJ!A$1:A$500,0),MATCH(PAYROLL!CN$2,ADJ!$2:$2,0)),0)</f>
        <v/>
      </c>
      <c r="CO319">
        <f>IFERROR(INDEX(ADJ!$A$1:$BZ$1000,MATCH(PAYROLL!D319,ADJ!A$1:A$500,0),MATCH(PAYROLL!CO$2,ADJ!$2:$2,0)),0)</f>
        <v/>
      </c>
      <c r="CP319">
        <f>IFERROR(INDEX(ADJ!$A$1:$BZ$1000,MATCH(PAYROLL!D319,ADJ!A$1:A$500,0),MATCH(PAYROLL!CP$2,ADJ!$2:$2,0)),0)</f>
        <v/>
      </c>
      <c r="CQ319">
        <f>BP319-CL319-CI319-CM319-CN319-CO319-CP319-CC319</f>
        <v/>
      </c>
      <c r="CR319">
        <f>IFERROR(IF(RIGHT(INDEX(PIS!O$1:O$500,MATCH(D319,PIS!C$1:C$500,0)),5)="Gross",MIN(U319+V319,VLOOKUP("R700",TSC!B:C,2,0)*VLOOKUP("R101",TSC!B:C,2,0))*(VLOOKUP("T711",TSC!B:C,2,0)+VLOOKUP("T712",TSC!B:C,2,0))%,MIN(T319+V319,VLOOKUP("R700",TSC!B:C,2,0)*VLOOKUP("R101",TSC!B:C,2,0))*(VLOOKUP("T711",TSC!B:C,2,0)+VLOOKUP("T712",TSC!B:C,2,0)+VLOOKUP("R701",TSC!B:C,2,0))%),0)</f>
        <v/>
      </c>
      <c r="CS319">
        <f>IFERROR(IF(RIGHT(INDEX(PIS!O$1:O$500,MATCH(D319,PIS!C$1:C$500,0)),5)="Gross",MIN(U319+V319,VLOOKUP("R700",TSC!B:C,2,0)*VLOOKUP("R101",TSC!B:C,2,0))*(VLOOKUP("T714",TSC!B:C,2,0))%,MIN(T319+V319,VLOOKUP("R700",TSC!B:C,2,0)*VLOOKUP("R101",TSC!B:C,2,0))*(VLOOKUP("T704",TSC!B:C,2,0)+VLOOKUP("T714",TSC!B:C,2,0))%),0)</f>
        <v/>
      </c>
      <c r="CT319">
        <f>IFERROR(IF(RIGHT(INDEX(PIS!O$1:O$500,MATCH(D319,PIS!C$1:C$500,0)),5)="Gross",MIN(U319+V319,VLOOKUP("R700",TSC!B:C,2,0)*VLOOKUP("R101",TSC!B:C,2,0))*VLOOKUP("T705",TSC!B:C,2,0)%,MIN(T319+V319,VLOOKUP("R700",TSC!B:C,2,0)*VLOOKUP("R101",TSC!B:C,2,0))*VLOOKUP("T705",TSC!B:C,2,0)%),0)</f>
        <v/>
      </c>
      <c r="CU319">
        <f>IFERROR(IF(RIGHT(INDEX(PIS!O$1:O$500,MATCH(D319,PIS!C$1:C$500,0)),5)="Gross",MIN(U319+V319,VLOOKUP("R700",TSC!B:C,2,0)*VLOOKUP("R101",TSC!B:C,2,0))*(VLOOKUP("T713",TSC!B:C,2,0))%,MIN(T319+V319,VLOOKUP("R700",TSC!B:C,2,0)*VLOOKUP("R101",TSC!B:C,2,0))*(VLOOKUP("T713",TSC!B:C,2,0))%),0)</f>
        <v/>
      </c>
      <c r="CV319">
        <f>IFERROR(INDEX(ADJ!$A$1:$BZ$1000,MATCH(PAYROLL!D319,ADJ!A$1:A$500,0),MATCH(PAYROLL!CV$2,ADJ!$2:$2,0)),0)</f>
        <v/>
      </c>
      <c r="CW319">
        <f>IFERROR(INDEX(ADJ!$A$1:$BZ$1000,MATCH(PAYROLL!D319,ADJ!A$1:A$500,0),MATCH(PAYROLL!CW$2,ADJ!$2:$2,0)),0)</f>
        <v/>
      </c>
      <c r="CX319">
        <f>SUM(CR319:CW319)</f>
        <v/>
      </c>
      <c r="CY319">
        <f>ROUND(IF(CR319&gt;0,T319+V319*VLOOKUP("R202",TSC!$B$1:$C$500,2,0),0),0)</f>
        <v/>
      </c>
      <c r="CZ319">
        <f>IFERROR(INDEX(CSDA!D$1:D$500,MATCH($CZ$2,CSDA!C$1:C$500,0)),0)</f>
        <v/>
      </c>
      <c r="DA319">
        <f>ROUND(T319*0.7%,0)</f>
        <v/>
      </c>
      <c r="DB319">
        <f>ROUND(T319/12,0)</f>
        <v/>
      </c>
      <c r="DC319">
        <f ref="DC319" t="array">IFERROR(INDEX(CSDA!D$1:D$500,MATCH("Trích giữ"&amp;PAYROLL!DC$2,CSDA!A$1:A$500&amp;CSDA!C$1:C$500,0)),0)</f>
        <v/>
      </c>
      <c r="DD319">
        <f ref="DD319" t="array">IFERROR(INDEX(CSDA!D$1:D$500,MATCH("Trích giữ"&amp;PAYROLL!DD$2,CSDA!A$1:A$500&amp;CSDA!C$1:C$500,0)),0)</f>
        <v/>
      </c>
      <c r="DE319">
        <f ref="DE319" t="array">IFERROR(INDEX(CSDA!D$1:D$500,MATCH("Trích giữ"&amp;PAYROLL!DE$2,CSDA!A$1:A$500&amp;CSDA!C$1:C$500,0)),0)</f>
        <v/>
      </c>
      <c r="DF319">
        <f>IFERROR(INDEX(CSDA!D$1:D$500,MATCH(PAYROLL!DF$2,CSDA!C$1:C$500,0)),0)</f>
        <v/>
      </c>
      <c r="DG319">
        <f ref="DG319" t="array">IFERROR(INDEX(CSDA!D$1:D$500,MATCH("Trích giữ"&amp;PAYROLL!DG$2,CSDA!A$1:A$500&amp;CSDA!C$1:C$500,0)),0)</f>
        <v/>
      </c>
      <c r="DH319">
        <f>ROUND(T319/26,0)</f>
        <v/>
      </c>
      <c r="DI319">
        <f ref="DI319" t="array">IFERROR(INDEX(CSDA!D$1:D$500,MATCH("Trích giữ"&amp;PAYROLL!DI$2,CSDA!A$1:A$500&amp;CSDA!C$1:C$500,0)),0)</f>
        <v/>
      </c>
      <c r="DJ319">
        <f>IF(U319=0,T319*21.5%-BL319,0)</f>
        <v/>
      </c>
      <c r="DK319">
        <f ref="DK319" t="array">IFERROR(INDEX(CSDA!D$1:D$500,MATCH("Trích giữ"&amp;PAYROLL!DK$2,CSDA!A$1:A$500&amp;CSDA!C$1:C$500,0)),0)</f>
        <v/>
      </c>
      <c r="DL319">
        <f>IFERROR(INDEX(CSDA!D$1:D$500,MATCH(PAYROLL!DL$2,CSDA!C$1:C$500,0))/12,0)</f>
        <v/>
      </c>
      <c r="DM319">
        <f>SUM(DB319:DL319)</f>
        <v/>
      </c>
      <c r="DN319">
        <f>IFERROR(INDEX(ADJ!$A$1:$BZ$1000,MATCH(PAYROLL!D319,ADJ!A$1:A$500,0),MATCH(PAYROLL!DN$2,ADJ!$2:$2,0)),0)</f>
        <v/>
      </c>
      <c r="DO319">
        <f>IFERROR(SUM(BP319,DM319:DN319,CX319:DA319)-DT319,0)</f>
        <v/>
      </c>
      <c r="DP319">
        <f ref="DP319" t="array">SUM(BW319*IFERROR(INDEX(CSDA!D$1:D$500,MATCH(BW$2,CSDA!C$1:C$500,0)),0)%,CX319*IFERROR(INDEX(CSDA!D$1:D$500,MATCH(CX$2,CSDA!C$1:C$500,0)),0)%,DA319*IFERROR(INDEX(CSDA!D$1:D$500,MATCH(DA$2,CSDA!C$1:C$500,0)),0)%,DB319*IFERROR(INDEX(CSDA!D$1:D$500,MATCH(DB$2,CSDA!C$1:C$500,0)),0)%,DF319*IFERROR(INDEX(CSDA!D$1:D$500,MATCH("Phí dịch vụ"&amp;PAYROLL!DF$2,CSDA!A$1:A$500&amp;CSDA!C$1:C$500,0)),0)%,DC319*IFERROR(INDEX(CSDA!D$1:D$500,MATCH("Phí dịch vụ"&amp;PAYROLL!DC$2,CSDA!A$1:A$500&amp;CSDA!C$1:C$500,0)),0)%,DH319*IFERROR(INDEX(CSDA!D$1:D$500,MATCH("Phí dịch vụ"&amp;PAYROLL!DH$2,CSDA!A$1:A$500&amp;CSDA!C$1:C$500,0)),0)%,DJ319*IFERROR(INDEX(CSDA!D$1:D$500,MATCH("Phí dịch vụ"&amp;PAYROLL!DJ$2,CSDA!A$1:A$500&amp;CSDA!C$1:C$500,0)),0)%,BN319*IFERROR(INDEX(CSDA!D$1:D$500,MATCH(BN$2,CSDA!C$1:C$500,0)),0)%)-BN319*7%</f>
        <v/>
      </c>
      <c r="DQ319">
        <f>IFERROR(INDEX(ADJ!$A$1:$BZ$1000,MATCH(PAYROLL!D319,ADJ!A$1:A$500,0),MATCH(PAYROLL!DQ$2,ADJ!$2:$2,0)),0)</f>
        <v/>
      </c>
      <c r="DR319">
        <f>IFERROR(INDEX(ADJ!$A$1:$BZ$1000,MATCH(PAYROLL!D319,ADJ!A$1:A$500,0),MATCH(PAYROLL!DR$2,ADJ!$2:$2,0)),0)</f>
        <v/>
      </c>
      <c r="DS319">
        <f>SUM(DP319:DR319)</f>
        <v/>
      </c>
      <c r="DT319">
        <f>EK319</f>
        <v/>
      </c>
      <c r="DU319">
        <f>SUM(DO319:DR319)</f>
        <v/>
      </c>
      <c r="DV319">
        <f>ROUND(DU319*0.1,0)</f>
        <v/>
      </c>
      <c r="DW319">
        <f>DU319+DV319</f>
        <v/>
      </c>
      <c r="DZ319">
        <f>IFERROR(INDEX(ADJ!$A$1:$BZ$1000,MATCH(PAYROLL!$D319,ADJ!A$1:A$500,0),MATCH(PAYROLL!DZ$2,ADJ!$2:$2,0)),0)</f>
        <v/>
      </c>
      <c r="EA319">
        <f>IFERROR(INDEX(ADJ!$A$1:$BZ$1000,MATCH(PAYROLL!$D319,ADJ!A$1:A$500,0),MATCH(PAYROLL!EA$2,ADJ!$2:$2,0)),0)</f>
        <v/>
      </c>
      <c r="EB319">
        <f>IFERROR(INDEX(ADJ!$A$1:$BZ$1000,MATCH(PAYROLL!$D319,ADJ!A$1:A$500,0),MATCH(PAYROLL!EB$2,ADJ!$2:$2,0)),0)</f>
        <v/>
      </c>
      <c r="EC319">
        <f>IFERROR(INDEX(ADJ!$A$1:$BZ$1000,MATCH(PAYROLL!$D319,ADJ!A$1:A$500,0),MATCH(PAYROLL!EC$2,ADJ!$2:$2,0)),0)</f>
        <v/>
      </c>
      <c r="ED319">
        <f>IFERROR(INDEX(ADJ!$A$1:$BZ$1000,MATCH(PAYROLL!$D319,ADJ!A$1:A$500,0),MATCH(PAYROLL!ED$2,ADJ!$2:$2,0)),0)</f>
        <v/>
      </c>
      <c r="EE319">
        <f>IFERROR(INDEX(ADJ!$A$1:$BZ$1000,MATCH(PAYROLL!$D319,ADJ!A$1:A$500,0),MATCH(PAYROLL!EE$2,ADJ!$2:$2,0)),0)</f>
        <v/>
      </c>
      <c r="EF319">
        <f>IFERROR(INDEX(ADJ!$A$1:$BZ$1000,MATCH(PAYROLL!$D319,ADJ!A$1:A$500,0),MATCH(PAYROLL!EF$2,ADJ!$2:$2,0)),0)</f>
        <v/>
      </c>
      <c r="EG319">
        <f>IFERROR(INDEX(ADJ!$A$1:$BZ$1000,MATCH(PAYROLL!$D319,ADJ!A$1:A$500,0),MATCH(PAYROLL!EG$2,ADJ!$2:$2,0)),0)</f>
        <v/>
      </c>
      <c r="EH319">
        <f>IFERROR(INDEX(ADJ!$A$1:$BZ$1000,MATCH(PAYROLL!$D319,ADJ!A$1:A$500,0),MATCH(PAYROLL!EH$2,ADJ!$2:$2,0)),0)</f>
        <v/>
      </c>
      <c r="EI319">
        <f>IFERROR(INDEX(ADJ!$A$1:$BZ$1000,MATCH(PAYROLL!D319,ADJ!A$1:A$500,0),MATCH(PAYROLL!EI$2,ADJ!$2:$2,0)),0)</f>
        <v/>
      </c>
      <c r="EJ319">
        <f>IFERROR(INDEX(ADJ!$A$1:$BZ$1000,MATCH(PAYROLL!$D319,ADJ!A$1:A$500,0),MATCH(PAYROLL!EJ$2,ADJ!$2:$2,0)),0)</f>
        <v/>
      </c>
      <c r="EK319">
        <f>SUM(DZ319:EJ319)</f>
        <v/>
      </c>
    </row>
    <row r="320">
      <c r="A320" t="n">
        <v>318</v>
      </c>
      <c r="B320" t="inlineStr">
        <is>
          <t>Hoàng Thúy Hồng</t>
        </is>
      </c>
      <c r="D320" t="inlineStr">
        <is>
          <t>153942-02</t>
        </is>
      </c>
      <c r="S320">
        <f>IFERROR(INDEX(PIS!$A$1:$BZ$1000,MATCH($D320,PIS!C$1:C$500,0),MATCH("Lương CB tháng trước",PIS!$1:$1,0)),0)</f>
        <v/>
      </c>
      <c r="T320">
        <f>IFERROR(INDEX(PIS!$A$1:$BZ$1000,MATCH($D320,PIS!C$1:C$500,0),MATCH("Lương CB hiện tại",PIS!$1:$1,0)),0)</f>
        <v/>
      </c>
      <c r="U320">
        <f>IFERROR(INDEX(PIS!$A$1:$BZ$1000,MATCH($D320,PIS!C$1:C$500,0),MATCH("Lương đóng BHBB",PIS!$1:$1,0)),0)</f>
        <v/>
      </c>
      <c r="V320">
        <f>IFERROR(INDEX(PIS!$A$1:$BZ$1000,MATCH($D320,PIS!C$1:C$500,0),MATCH(V$2,PIS!$2:$2,0)),0)</f>
        <v/>
      </c>
      <c r="W320">
        <f>IFERROR(INDEX(PIS!$A$1:$BZ$1000,MATCH($D320,PIS!C$1:C$500,0),MATCH(W$2,PIS!$2:$2,0)),0)</f>
        <v/>
      </c>
      <c r="X320">
        <f>IFERROR(INDEX(PIS!$A$1:$BZ$1000,MATCH($D320,PIS!C$1:C$500,0),MATCH(X$2,PIS!$2:$2,0)),0)</f>
        <v/>
      </c>
      <c r="Y320">
        <f>IFERROR(INDEX(PIS!$A$1:$BZ$1000,MATCH($D320,PIS!C$1:C$500,0),MATCH(Y$2,PIS!$2:$2,0)),0)</f>
        <v/>
      </c>
      <c r="Z320">
        <f>IFERROR(INDEX(PIS!$A$1:$BZ$1000,MATCH($D320,PIS!C$1:C$500,0),MATCH(Z$2,PIS!$2:$2,0)),0)</f>
        <v/>
      </c>
      <c r="AA320">
        <f>IFERROR(INDEX(PIS!$A$1:$BZ$1000,MATCH($D320,PIS!C$1:C$500,0),MATCH(AA$2,PIS!$2:$2,0)),0)</f>
        <v/>
      </c>
      <c r="AB320">
        <f>IFERROR(INDEX(PIS!$A$1:$BZ$1000,MATCH($D320,PIS!C$1:C$500,0),MATCH(AB$2,PIS!$2:$2,0)),0)</f>
        <v/>
      </c>
      <c r="AC320">
        <f>SUM(V320:AB320)</f>
        <v/>
      </c>
      <c r="AD320">
        <f>IFERROR(INDEX(TIMESHEET!$A$1:$AI$5000,MATCH($D320,TIMESHEET!A$1:A$500,0),MATCH("T100",TIMESHEET!$2:$2,0))-2,0)</f>
        <v/>
      </c>
      <c r="AE320">
        <f>IFERROR(INDEX(TIMESHEET!$A$1:$AI$5000,MATCH($D320,TIMESHEET!A$1:A$500,0),MATCH("T202",TIMESHEET!$2:$2,0)),0)</f>
        <v/>
      </c>
      <c r="AF320">
        <f>IFERROR(INDEX(TIMESHEET!$A$1:$AI$5000,MATCH($D320,TIMESHEET!A$1:A$500,0),MATCH("T302",TIMESHEET!$2:$2,0)),0)</f>
        <v/>
      </c>
      <c r="AG320">
        <f>IFERROR(INDEX(TIMESHEET!$A$1:$AI$5000,MATCH($D320,TIMESHEET!A$1:A$500,0),MATCH("T406",TIMESHEET!$2:$2,0)),0)</f>
        <v/>
      </c>
      <c r="AH320">
        <f>AE320+AG320</f>
        <v/>
      </c>
      <c r="AI320">
        <f>IFERROR(INDEX(TIMESHEET!$A$1:$AI$5000,MATCH($D320,TIMESHEET!A$1:A$500,0),MATCH("T701",TIMESHEET!$2:$2,0)),0)</f>
        <v/>
      </c>
      <c r="AJ320">
        <f>IFERROR(INDEX(TIMESHEET!$A$1:$AI$5000,MATCH($D320,TIMESHEET!B$1:B$500,0),MATCH("T320",TIMESHEET!$2:$2,0)),0)</f>
        <v/>
      </c>
      <c r="AK320">
        <f>IFERROR(IF(LEFT(INDEX(PIS!O$1:O$500,MATCH(D320,PIS!C$1:C$500)),1)="M",T320/AD320*SUM(AE320:AG320),T320*AD320),0)</f>
        <v/>
      </c>
      <c r="AL320">
        <f>IFERROR(INDEX(ADJ!$A$1:$BZ$1000,MATCH(PAYROLL!D320,ADJ!A$1:A$500,0),MATCH(PAYROLL!AL$2,ADJ!$2:$2,0)),0)</f>
        <v/>
      </c>
      <c r="AM320">
        <f>SUM(AK320:AL320)</f>
        <v/>
      </c>
      <c r="AN320">
        <f>IFERROR(ROUND(V320/$AD320*$AH320,0),0)</f>
        <v/>
      </c>
      <c r="AO320">
        <f>IFERROR(ROUND(W320/$AD320*$AH320,0),0)</f>
        <v/>
      </c>
      <c r="AP320">
        <f>IFERROR(ROUND(X320/$AD320*$AE320,0),0)</f>
        <v/>
      </c>
      <c r="AQ320">
        <f>IFERROR(ROUND(Y320/$AD320*$AH320,0),0)</f>
        <v/>
      </c>
      <c r="AR320">
        <f>IFERROR(ROUND(Z320/$AD320*$AH320,0),0)</f>
        <v/>
      </c>
      <c r="AS320">
        <f>IFERROR(ROUND(AA320/$AD320*$AH320,0),0)</f>
        <v/>
      </c>
      <c r="AT320">
        <f>IFERROR(IF((AE320+AF320+AG320)&gt;13,AB320,ROUND(AB320/AD320*AH320,0)),0)</f>
        <v/>
      </c>
      <c r="AU320">
        <f>IFERROR(INDEX(ADJ!$A$1:$BZ$1000,MATCH(PAYROLL!D320,ADJ!A$1:A$500,0),MATCH(PAYROLL!AU$2,ADJ!$2:$2,0)),0)</f>
        <v/>
      </c>
      <c r="AV320">
        <f>ROUND(SUM(AN320:AU320),0)</f>
        <v/>
      </c>
      <c r="AW320">
        <f>IFERROR(INDEX(TIMESHEET!$A$1:$AI$5000,MATCH(PAYROLL!D320,TIMESHEET!A$1:A$500,0),MATCH("T620",TIMESHEET!$2:$2,0)),0)</f>
        <v/>
      </c>
      <c r="AX320">
        <f>IFERROR(INDEX(TIMESHEET!$A$1:$AI$5000,MATCH(PAYROLL!D320,TIMESHEET!A$1:A$500,0),MATCH("T601",TIMESHEET!$2:$2,0)),0)</f>
        <v/>
      </c>
      <c r="AY320">
        <f>IFERROR(INDEX(TIMESHEET!$A$1:$AI$5000,MATCH(PAYROLL!D320,TIMESHEET!A$1:A$500,0),MATCH("T602",TIMESHEET!$2:$2,0)),0)</f>
        <v/>
      </c>
      <c r="AZ320">
        <f>IFERROR(INDEX(TIMESHEET!$A$1:$AI$5000,MATCH(PAYROLL!D320,TIMESHEET!A$1:A$500,0),MATCH("T603",TIMESHEET!$2:$2,0)),0)</f>
        <v/>
      </c>
      <c r="BA320">
        <f>IFERROR(INDEX(TIMESHEET!$A$1:$AI$5000,MATCH(PAYROLL!D320,TIMESHEET!A$1:A$500,0),MATCH("T611",TIMESHEET!$2:$2,0)),0)</f>
        <v/>
      </c>
      <c r="BB320">
        <f>IFERROR(INDEX(TIMESHEET!$A$1:$AI$5000,MATCH(PAYROLL!D320,TIMESHEET!A$1:A$500,0),MATCH("T612",TIMESHEET!$2:$2,0)),0)</f>
        <v/>
      </c>
      <c r="BC320">
        <f>IFERROR(INDEX(TIMESHEET!$A$1:$AI$5000,MATCH(PAYROLL!D320,TIMESHEET!A$1:A$500,0),MATCH("T613",TIMESHEET!$2:$2,0)),0)</f>
        <v/>
      </c>
      <c r="BD320">
        <f>IFERROR(INDEX(TIMESHEET!$A$1:$AI$5000,MATCH(PAYROLL!D320,TIMESHEET!A$1:A$500,0),MATCH("T500",TIMESHEET!$2:$2,0)),0)</f>
        <v/>
      </c>
      <c r="BE320">
        <f>IFERROR(IF(LEFT(INDEX(PIS!O$1:O$500,MATCH(D320,PIS!C$1:C$500)),1)="M",T320/AD320/8*(AW320+AX320*1.5+AY320*2+AZ320*3+BA320*2.1+BB320*2.7+BC320*3.9+BD320*0.3),T320/8*(AW320+AX320*1.5+AY320*2+AZ320*3+BA320*2.1+BB320*2.7+BC320*3.9+BD320*0.3)),0)</f>
        <v/>
      </c>
      <c r="BF320">
        <f>IFERROR(INDEX(ADJ!$A$1:$BZ$1000,MATCH(PAYROLL!$D320,ADJ!A$1:A$500,0),MATCH(PAYROLL!BF$2,ADJ!$2:$2,0)),0)</f>
        <v/>
      </c>
      <c r="BG320">
        <f>IFERROR(INDEX(ADJ!$A$1:$BZ$1000,MATCH(PAYROLL!D320,ADJ!A$1:A$500,0),MATCH(PAYROLL!BG$2,ADJ!$2:$2,0)),0)</f>
        <v/>
      </c>
      <c r="BH320">
        <f>IFERROR(INDEX(ADJ!$A$1:$BZ$1000,MATCH(PAYROLL!D320,ADJ!A$1:A$500,0),MATCH(PAYROLL!BH$2,ADJ!$2:$2,0)),0)</f>
        <v/>
      </c>
      <c r="BI320">
        <f>IFERROR(INDEX(ADJ!$A$1:$BZ$1000,MATCH(PAYROLL!D320,ADJ!A$1:A$500,0),MATCH(PAYROLL!BI$2,ADJ!$2:$2,0)),0)</f>
        <v/>
      </c>
      <c r="BJ320">
        <f>IFERROR(INDEX(ADJ!$A$1:$BZ$1000,MATCH(PAYROLL!D320,ADJ!A$1:A$500,0),MATCH(PAYROLL!BJ$2,ADJ!$2:$2,0)),0)</f>
        <v/>
      </c>
      <c r="BK320">
        <f>SUM(BF320:BJ320)</f>
        <v/>
      </c>
      <c r="BL320">
        <f>IFERROR(INDEX(ADJ!$A$1:$BZ$1000,MATCH(PAYROLL!D320,ADJ!A$1:A$500,0),MATCH(PAYROLL!BL$2,ADJ!$2:$2,0)),0)</f>
        <v/>
      </c>
      <c r="BM320">
        <f>IFERROR(INDEX(ADJ!$A$1:$BZ$1000,MATCH(PAYROLL!D320,ADJ!A$1:A$500,0),MATCH(PAYROLL!BM$2,ADJ!$2:$2,0)),0)</f>
        <v/>
      </c>
      <c r="BN320">
        <f>IFERROR(INDEX(ADJ!$A$1:$BZ$1000,MATCH(PAYROLL!D320,ADJ!A$1:A$500,0),MATCH(PAYROLL!BN$2,ADJ!$2:$2,0)),0)</f>
        <v/>
      </c>
      <c r="BO320">
        <f>IFERROR(INDEX(ADJ!$A$1:$BZ$1000,MATCH(PAYROLL!D320,ADJ!A$1:A$500,0),MATCH(PAYROLL!BO$2,ADJ!$2:$2,0)),0)</f>
        <v/>
      </c>
      <c r="BP320">
        <f>SUM(AM320,AV320,BE320,BK320,BL320:BO320)</f>
        <v/>
      </c>
      <c r="BQ320">
        <f>BO320</f>
        <v/>
      </c>
      <c r="BR320">
        <f>IFERROR(ROUND(IF(LEFT(INDEX(PIS!O$1:O$500,MATCH(D320,PIS!C$1:C$500)),1)="D",T320/8*(BD320*0.3),IF(LEFT(INDEX(PIS!O$1:O$500,MATCH(D320,PIS!C$1:C$500)),1)="H",T320*($BD320*0.3),T320/$AD320/8*($BD320*0.3))),0),0)</f>
        <v/>
      </c>
      <c r="BS320">
        <f>IF(AP320&lt;1,0,MIN(AP320,730000))</f>
        <v/>
      </c>
      <c r="BT320">
        <f>IFERROR(ROUND((BE320-SUM(AW320:BC320)*T320/AD320/8),0)-BR320,0)</f>
        <v/>
      </c>
      <c r="BU320">
        <f>AO320</f>
        <v/>
      </c>
      <c r="BV320">
        <f>SUM(BQ320:BU320)</f>
        <v/>
      </c>
      <c r="BW320">
        <f>BP320-BV320</f>
        <v/>
      </c>
      <c r="BX320">
        <f>IFERROR(IF(RIGHT(INDEX(PIS!O$1:O$500,MATCH(D320,PIS!C$1:C$500)),5)="Gross",MIN(U320+V320,VLOOKUP("R700",TSC!B:C,2,0)*VLOOKUP("R101",TSC!B:C,2,0))*VLOOKUP("R701",TSC!B:C,2,0)%,0),0)</f>
        <v/>
      </c>
      <c r="BY320">
        <f>IFERROR(IF(RIGHT(INDEX(PIS!O$1:O$500,MATCH(D320,PIS!C$1:C$500)),5)="Gross",MIN(U320+V320,VLOOKUP("R700",TSC!B:C,2,0)*VLOOKUP("R101",TSC!B:C,2,0))*VLOOKUP("T704",TSC!B:C,2,0)%,0),0)</f>
        <v/>
      </c>
      <c r="BZ320">
        <f>IFERROR(IF(RIGHT(INDEX(PIS!O$1:O$500,MATCH(D320,PIS!C$1:C$500)),5)="Gross",MIN(U320+V320,VLOOKUP("R700",TSC!B:C,2,0)*VLOOKUP("1",TSC!F:G,2,0))*VLOOKUP("T705",TSC!B:C,2,0)%,0),0)</f>
        <v/>
      </c>
      <c r="CA320">
        <f>IFERROR(INDEX(ADJ!$A$1:$BZ$1000,MATCH(PAYROLL!D320,ADJ!A$1:A$500,0),MATCH(PAYROLL!CA$2,ADJ!$2:$2,0)),0)</f>
        <v/>
      </c>
      <c r="CB320">
        <f>IFERROR(INDEX(ADJ!$A$1:$BZ$1000,MATCH(PAYROLL!D320,ADJ!A$1:A$500,0),MATCH(PAYROLL!CB$2,ADJ!$2:$2,0)),0)</f>
        <v/>
      </c>
      <c r="CC320">
        <f>SUM(BX320:CB320)</f>
        <v/>
      </c>
      <c r="CD320">
        <f>IFERROR(INDEX(PIS!$A$1:$BZ$1000,MATCH(PAYROLL!D320,PIS!C$1:C$500,0),MATCH(PAYROLL!CD$1,PIS!$1:$1,0)),0)</f>
        <v/>
      </c>
      <c r="CE320">
        <f>IFERROR(IF(OR(INDEX(PIS!P$1:P$500,MATCH(D320,PIS!C$1:C$500,0))="LT2",INDEX(PIS!P$1:P$500,MATCH(D320,PIS!C$1:C$500,0))="P10"),0,SUM(CC320,CD320*VLOOKUP("R601",TSC!B:C,2,0),VLOOKUP("R602",TSC!B:C,2,0))),0)</f>
        <v/>
      </c>
      <c r="CF320">
        <f>MAX(BW320-CE320,0)</f>
        <v/>
      </c>
      <c r="CG320">
        <f>IFERROR(IF(OR(RIGHT(INDEX(PIS!P$1:P$500,MATCH(D320,PIS!C$1:C$500)),5)="P10",RIGHT(INDEX(PIS!P$1:P$500,MATCH(D320,PIS!C$1:C$500)),5)="CK"),0,IF(CF320&lt;=5000000,CF320*5%,IF(CF320&lt;=10000000,CF320*10%-250000,IF(CF320&lt;=18000000,CF320*15%-750000,IF(CF320&lt;=32000000,CF320*20%-1650000,IF(CF320&lt;=52000000,CF320*25%-3250000,IF(CF320&lt;=80000000,BH320*30%-5850000,CF320*35%-9850000))))))),0)</f>
        <v/>
      </c>
      <c r="CH320">
        <f>IFERROR(IF(OR(INDEX(PIS!P$1:P$500,MATCH(D320,PIS!C$1:C$500))="LT",INDEX(PIS!P$1:P$500,MATCH(D320,PIS!C$1:C$500))="CK"),0,IF(CF320&lt;2000000,0,CF320*10%)),0)</f>
        <v/>
      </c>
      <c r="CI320">
        <f>IFERROR(INDEX(ADJ!$A$1:$BZ$1000,MATCH(PAYROLL!D320,ADJ!A$1:A$500,0),MATCH(PAYROLL!CI$2,ADJ!$2:$2,0)),0)</f>
        <v/>
      </c>
      <c r="CJ320">
        <f>IFERROR(INDEX(ADJ!$A$1:$BZ$1000,MATCH(PAYROLL!D320,ADJ!A$1:A$500,0),MATCH(PAYROLL!CJ$2,ADJ!$2:$2,0)),0)</f>
        <v/>
      </c>
      <c r="CK320">
        <f>IFERROR(INDEX(ADJ!$A$1:$BZ$1000,MATCH(PAYROLL!D320,ADJ!A$1:A$500,0),MATCH(PAYROLL!CK$2,ADJ!$2:$2,0)),0)</f>
        <v/>
      </c>
      <c r="CL320">
        <f>SUM(CG320:CK320)</f>
        <v/>
      </c>
      <c r="CM320">
        <f>ROUND(SUM(CH320:CK320),0)</f>
        <v/>
      </c>
      <c r="CN320">
        <f>IFERROR(INDEX(CSDA!D$1:D$500,MATCH($CN$2,CSDA!C$1:C$500,0))*INDEX(PIS!V$1:V$500,MATCH(D320,PIS!C$1:C$500))+INDEX(ADJ!$A$1:$BZ$1000,MATCH(PAYROLL!D320,ADJ!A$1:A$500,0),MATCH(PAYROLL!CN$2,ADJ!$2:$2,0)),0)</f>
        <v/>
      </c>
      <c r="CO320">
        <f>IFERROR(INDEX(ADJ!$A$1:$BZ$1000,MATCH(PAYROLL!D320,ADJ!A$1:A$500,0),MATCH(PAYROLL!CO$2,ADJ!$2:$2,0)),0)</f>
        <v/>
      </c>
      <c r="CP320">
        <f>IFERROR(INDEX(ADJ!$A$1:$BZ$1000,MATCH(PAYROLL!D320,ADJ!A$1:A$500,0),MATCH(PAYROLL!CP$2,ADJ!$2:$2,0)),0)</f>
        <v/>
      </c>
      <c r="CQ320">
        <f>BP320-CL320-CI320-CM320-CN320-CO320-CP320-CC320</f>
        <v/>
      </c>
      <c r="CR320">
        <f>IFERROR(IF(RIGHT(INDEX(PIS!O$1:O$500,MATCH(D320,PIS!C$1:C$500,0)),5)="Gross",MIN(U320+V320,VLOOKUP("R700",TSC!B:C,2,0)*VLOOKUP("R101",TSC!B:C,2,0))*(VLOOKUP("T711",TSC!B:C,2,0)+VLOOKUP("T712",TSC!B:C,2,0))%,MIN(T320+V320,VLOOKUP("R700",TSC!B:C,2,0)*VLOOKUP("R101",TSC!B:C,2,0))*(VLOOKUP("T711",TSC!B:C,2,0)+VLOOKUP("T712",TSC!B:C,2,0)+VLOOKUP("R701",TSC!B:C,2,0))%),0)</f>
        <v/>
      </c>
      <c r="CS320">
        <f>IFERROR(IF(RIGHT(INDEX(PIS!O$1:O$500,MATCH(D320,PIS!C$1:C$500,0)),5)="Gross",MIN(U320+V320,VLOOKUP("R700",TSC!B:C,2,0)*VLOOKUP("R101",TSC!B:C,2,0))*(VLOOKUP("T714",TSC!B:C,2,0))%,MIN(T320+V320,VLOOKUP("R700",TSC!B:C,2,0)*VLOOKUP("R101",TSC!B:C,2,0))*(VLOOKUP("T704",TSC!B:C,2,0)+VLOOKUP("T714",TSC!B:C,2,0))%),0)</f>
        <v/>
      </c>
      <c r="CT320">
        <f>IFERROR(IF(RIGHT(INDEX(PIS!O$1:O$500,MATCH(D320,PIS!C$1:C$500,0)),5)="Gross",MIN(U320+V320,VLOOKUP("R700",TSC!B:C,2,0)*VLOOKUP("R101",TSC!B:C,2,0))*VLOOKUP("T705",TSC!B:C,2,0)%,MIN(T320+V320,VLOOKUP("R700",TSC!B:C,2,0)*VLOOKUP("R101",TSC!B:C,2,0))*VLOOKUP("T705",TSC!B:C,2,0)%),0)</f>
        <v/>
      </c>
      <c r="CU320">
        <f>IFERROR(IF(RIGHT(INDEX(PIS!O$1:O$500,MATCH(D320,PIS!C$1:C$500,0)),5)="Gross",MIN(U320+V320,VLOOKUP("R700",TSC!B:C,2,0)*VLOOKUP("R101",TSC!B:C,2,0))*(VLOOKUP("T713",TSC!B:C,2,0))%,MIN(T320+V320,VLOOKUP("R700",TSC!B:C,2,0)*VLOOKUP("R101",TSC!B:C,2,0))*(VLOOKUP("T713",TSC!B:C,2,0))%),0)</f>
        <v/>
      </c>
      <c r="CV320">
        <f>IFERROR(INDEX(ADJ!$A$1:$BZ$1000,MATCH(PAYROLL!D320,ADJ!A$1:A$500,0),MATCH(PAYROLL!CV$2,ADJ!$2:$2,0)),0)</f>
        <v/>
      </c>
      <c r="CW320">
        <f>IFERROR(INDEX(ADJ!$A$1:$BZ$1000,MATCH(PAYROLL!D320,ADJ!A$1:A$500,0),MATCH(PAYROLL!CW$2,ADJ!$2:$2,0)),0)</f>
        <v/>
      </c>
      <c r="CX320">
        <f>SUM(CR320:CW320)</f>
        <v/>
      </c>
      <c r="CY320">
        <f>ROUND(IF(CR320&gt;0,T320+V320*VLOOKUP("R202",TSC!$B$1:$C$500,2,0),0),0)</f>
        <v/>
      </c>
      <c r="CZ320">
        <f>IFERROR(INDEX(CSDA!D$1:D$500,MATCH($CZ$2,CSDA!C$1:C$500,0)),0)</f>
        <v/>
      </c>
      <c r="DA320">
        <f>ROUND(T320*0.7%,0)</f>
        <v/>
      </c>
      <c r="DB320">
        <f>ROUND(T320/12,0)</f>
        <v/>
      </c>
      <c r="DC320">
        <f ref="DC320" t="array">IFERROR(INDEX(CSDA!D$1:D$500,MATCH("Trích giữ"&amp;PAYROLL!DC$2,CSDA!A$1:A$500&amp;CSDA!C$1:C$500,0)),0)</f>
        <v/>
      </c>
      <c r="DD320">
        <f ref="DD320" t="array">IFERROR(INDEX(CSDA!D$1:D$500,MATCH("Trích giữ"&amp;PAYROLL!DD$2,CSDA!A$1:A$500&amp;CSDA!C$1:C$500,0)),0)</f>
        <v/>
      </c>
      <c r="DE320">
        <f ref="DE320" t="array">IFERROR(INDEX(CSDA!D$1:D$500,MATCH("Trích giữ"&amp;PAYROLL!DE$2,CSDA!A$1:A$500&amp;CSDA!C$1:C$500,0)),0)</f>
        <v/>
      </c>
      <c r="DF320">
        <f>IFERROR(INDEX(CSDA!D$1:D$500,MATCH(PAYROLL!DF$2,CSDA!C$1:C$500,0)),0)</f>
        <v/>
      </c>
      <c r="DG320">
        <f ref="DG320" t="array">IFERROR(INDEX(CSDA!D$1:D$500,MATCH("Trích giữ"&amp;PAYROLL!DG$2,CSDA!A$1:A$500&amp;CSDA!C$1:C$500,0)),0)</f>
        <v/>
      </c>
      <c r="DH320">
        <f>ROUND(T320/26,0)</f>
        <v/>
      </c>
      <c r="DI320">
        <f ref="DI320" t="array">IFERROR(INDEX(CSDA!D$1:D$500,MATCH("Trích giữ"&amp;PAYROLL!DI$2,CSDA!A$1:A$500&amp;CSDA!C$1:C$500,0)),0)</f>
        <v/>
      </c>
      <c r="DJ320">
        <f>IF(U320=0,T320*21.5%-BL320,0)</f>
        <v/>
      </c>
      <c r="DK320">
        <f ref="DK320" t="array">IFERROR(INDEX(CSDA!D$1:D$500,MATCH("Trích giữ"&amp;PAYROLL!DK$2,CSDA!A$1:A$500&amp;CSDA!C$1:C$500,0)),0)</f>
        <v/>
      </c>
      <c r="DL320">
        <f>IFERROR(INDEX(CSDA!D$1:D$500,MATCH(PAYROLL!DL$2,CSDA!C$1:C$500,0))/12,0)</f>
        <v/>
      </c>
      <c r="DM320">
        <f>SUM(DB320:DL320)</f>
        <v/>
      </c>
      <c r="DN320">
        <f>IFERROR(INDEX(ADJ!$A$1:$BZ$1000,MATCH(PAYROLL!D320,ADJ!A$1:A$500,0),MATCH(PAYROLL!DN$2,ADJ!$2:$2,0)),0)</f>
        <v/>
      </c>
      <c r="DO320">
        <f>IFERROR(SUM(BP320,DM320:DN320,CX320:DA320)-DT320,0)</f>
        <v/>
      </c>
      <c r="DP320">
        <f ref="DP320" t="array">SUM(BW320*IFERROR(INDEX(CSDA!D$1:D$500,MATCH(BW$2,CSDA!C$1:C$500,0)),0)%,CX320*IFERROR(INDEX(CSDA!D$1:D$500,MATCH(CX$2,CSDA!C$1:C$500,0)),0)%,DA320*IFERROR(INDEX(CSDA!D$1:D$500,MATCH(DA$2,CSDA!C$1:C$500,0)),0)%,DB320*IFERROR(INDEX(CSDA!D$1:D$500,MATCH(DB$2,CSDA!C$1:C$500,0)),0)%,DF320*IFERROR(INDEX(CSDA!D$1:D$500,MATCH("Phí dịch vụ"&amp;PAYROLL!DF$2,CSDA!A$1:A$500&amp;CSDA!C$1:C$500,0)),0)%,DC320*IFERROR(INDEX(CSDA!D$1:D$500,MATCH("Phí dịch vụ"&amp;PAYROLL!DC$2,CSDA!A$1:A$500&amp;CSDA!C$1:C$500,0)),0)%,DH320*IFERROR(INDEX(CSDA!D$1:D$500,MATCH("Phí dịch vụ"&amp;PAYROLL!DH$2,CSDA!A$1:A$500&amp;CSDA!C$1:C$500,0)),0)%,DJ320*IFERROR(INDEX(CSDA!D$1:D$500,MATCH("Phí dịch vụ"&amp;PAYROLL!DJ$2,CSDA!A$1:A$500&amp;CSDA!C$1:C$500,0)),0)%,BN320*IFERROR(INDEX(CSDA!D$1:D$500,MATCH(BN$2,CSDA!C$1:C$500,0)),0)%)-BN320*7%</f>
        <v/>
      </c>
      <c r="DQ320">
        <f>IFERROR(INDEX(ADJ!$A$1:$BZ$1000,MATCH(PAYROLL!D320,ADJ!A$1:A$500,0),MATCH(PAYROLL!DQ$2,ADJ!$2:$2,0)),0)</f>
        <v/>
      </c>
      <c r="DR320">
        <f>IFERROR(INDEX(ADJ!$A$1:$BZ$1000,MATCH(PAYROLL!D320,ADJ!A$1:A$500,0),MATCH(PAYROLL!DR$2,ADJ!$2:$2,0)),0)</f>
        <v/>
      </c>
      <c r="DS320">
        <f>SUM(DP320:DR320)</f>
        <v/>
      </c>
      <c r="DT320">
        <f>EK320</f>
        <v/>
      </c>
      <c r="DU320">
        <f>SUM(DO320:DR320)</f>
        <v/>
      </c>
      <c r="DV320">
        <f>ROUND(DU320*0.1,0)</f>
        <v/>
      </c>
      <c r="DW320">
        <f>DU320+DV320</f>
        <v/>
      </c>
      <c r="DZ320">
        <f>IFERROR(INDEX(ADJ!$A$1:$BZ$1000,MATCH(PAYROLL!$D320,ADJ!A$1:A$500,0),MATCH(PAYROLL!DZ$2,ADJ!$2:$2,0)),0)</f>
        <v/>
      </c>
      <c r="EA320">
        <f>IFERROR(INDEX(ADJ!$A$1:$BZ$1000,MATCH(PAYROLL!$D320,ADJ!A$1:A$500,0),MATCH(PAYROLL!EA$2,ADJ!$2:$2,0)),0)</f>
        <v/>
      </c>
      <c r="EB320">
        <f>IFERROR(INDEX(ADJ!$A$1:$BZ$1000,MATCH(PAYROLL!$D320,ADJ!A$1:A$500,0),MATCH(PAYROLL!EB$2,ADJ!$2:$2,0)),0)</f>
        <v/>
      </c>
      <c r="EC320">
        <f>IFERROR(INDEX(ADJ!$A$1:$BZ$1000,MATCH(PAYROLL!$D320,ADJ!A$1:A$500,0),MATCH(PAYROLL!EC$2,ADJ!$2:$2,0)),0)</f>
        <v/>
      </c>
      <c r="ED320">
        <f>IFERROR(INDEX(ADJ!$A$1:$BZ$1000,MATCH(PAYROLL!$D320,ADJ!A$1:A$500,0),MATCH(PAYROLL!ED$2,ADJ!$2:$2,0)),0)</f>
        <v/>
      </c>
      <c r="EE320">
        <f>IFERROR(INDEX(ADJ!$A$1:$BZ$1000,MATCH(PAYROLL!$D320,ADJ!A$1:A$500,0),MATCH(PAYROLL!EE$2,ADJ!$2:$2,0)),0)</f>
        <v/>
      </c>
      <c r="EF320">
        <f>IFERROR(INDEX(ADJ!$A$1:$BZ$1000,MATCH(PAYROLL!$D320,ADJ!A$1:A$500,0),MATCH(PAYROLL!EF$2,ADJ!$2:$2,0)),0)</f>
        <v/>
      </c>
      <c r="EG320">
        <f>IFERROR(INDEX(ADJ!$A$1:$BZ$1000,MATCH(PAYROLL!$D320,ADJ!A$1:A$500,0),MATCH(PAYROLL!EG$2,ADJ!$2:$2,0)),0)</f>
        <v/>
      </c>
      <c r="EH320">
        <f>IFERROR(INDEX(ADJ!$A$1:$BZ$1000,MATCH(PAYROLL!$D320,ADJ!A$1:A$500,0),MATCH(PAYROLL!EH$2,ADJ!$2:$2,0)),0)</f>
        <v/>
      </c>
      <c r="EI320">
        <f>IFERROR(INDEX(ADJ!$A$1:$BZ$1000,MATCH(PAYROLL!D320,ADJ!A$1:A$500,0),MATCH(PAYROLL!EI$2,ADJ!$2:$2,0)),0)</f>
        <v/>
      </c>
      <c r="EJ320">
        <f>IFERROR(INDEX(ADJ!$A$1:$BZ$1000,MATCH(PAYROLL!$D320,ADJ!A$1:A$500,0),MATCH(PAYROLL!EJ$2,ADJ!$2:$2,0)),0)</f>
        <v/>
      </c>
      <c r="EK320">
        <f>SUM(DZ320:EJ320)</f>
        <v/>
      </c>
    </row>
    <row r="321">
      <c r="A321" t="n">
        <v>319</v>
      </c>
      <c r="B321" t="inlineStr">
        <is>
          <t>Hoàng Thị Xuân</t>
        </is>
      </c>
      <c r="D321" t="inlineStr">
        <is>
          <t>158931-01</t>
        </is>
      </c>
      <c r="S321">
        <f>IFERROR(INDEX(PIS!$A$1:$BZ$1000,MATCH($D321,PIS!C$1:C$500,0),MATCH("Lương CB tháng trước",PIS!$1:$1,0)),0)</f>
        <v/>
      </c>
      <c r="T321">
        <f>IFERROR(INDEX(PIS!$A$1:$BZ$1000,MATCH($D321,PIS!C$1:C$500,0),MATCH("Lương CB hiện tại",PIS!$1:$1,0)),0)</f>
        <v/>
      </c>
      <c r="U321">
        <f>IFERROR(INDEX(PIS!$A$1:$BZ$1000,MATCH($D321,PIS!C$1:C$500,0),MATCH("Lương đóng BHBB",PIS!$1:$1,0)),0)</f>
        <v/>
      </c>
      <c r="V321">
        <f>IFERROR(INDEX(PIS!$A$1:$BZ$1000,MATCH($D321,PIS!C$1:C$500,0),MATCH(V$2,PIS!$2:$2,0)),0)</f>
        <v/>
      </c>
      <c r="W321">
        <f>IFERROR(INDEX(PIS!$A$1:$BZ$1000,MATCH($D321,PIS!C$1:C$500,0),MATCH(W$2,PIS!$2:$2,0)),0)</f>
        <v/>
      </c>
      <c r="X321">
        <f>IFERROR(INDEX(PIS!$A$1:$BZ$1000,MATCH($D321,PIS!C$1:C$500,0),MATCH(X$2,PIS!$2:$2,0)),0)</f>
        <v/>
      </c>
      <c r="Y321">
        <f>IFERROR(INDEX(PIS!$A$1:$BZ$1000,MATCH($D321,PIS!C$1:C$500,0),MATCH(Y$2,PIS!$2:$2,0)),0)</f>
        <v/>
      </c>
      <c r="Z321">
        <f>IFERROR(INDEX(PIS!$A$1:$BZ$1000,MATCH($D321,PIS!C$1:C$500,0),MATCH(Z$2,PIS!$2:$2,0)),0)</f>
        <v/>
      </c>
      <c r="AA321">
        <f>IFERROR(INDEX(PIS!$A$1:$BZ$1000,MATCH($D321,PIS!C$1:C$500,0),MATCH(AA$2,PIS!$2:$2,0)),0)</f>
        <v/>
      </c>
      <c r="AB321">
        <f>IFERROR(INDEX(PIS!$A$1:$BZ$1000,MATCH($D321,PIS!C$1:C$500,0),MATCH(AB$2,PIS!$2:$2,0)),0)</f>
        <v/>
      </c>
      <c r="AC321">
        <f>SUM(V321:AB321)</f>
        <v/>
      </c>
      <c r="AD321">
        <f>IFERROR(INDEX(TIMESHEET!$A$1:$AI$5000,MATCH($D321,TIMESHEET!A$1:A$500,0),MATCH("T100",TIMESHEET!$2:$2,0))-2,0)</f>
        <v/>
      </c>
      <c r="AE321">
        <f>IFERROR(INDEX(TIMESHEET!$A$1:$AI$5000,MATCH($D321,TIMESHEET!A$1:A$500,0),MATCH("T202",TIMESHEET!$2:$2,0)),0)</f>
        <v/>
      </c>
      <c r="AF321">
        <f>IFERROR(INDEX(TIMESHEET!$A$1:$AI$5000,MATCH($D321,TIMESHEET!A$1:A$500,0),MATCH("T302",TIMESHEET!$2:$2,0)),0)</f>
        <v/>
      </c>
      <c r="AG321">
        <f>IFERROR(INDEX(TIMESHEET!$A$1:$AI$5000,MATCH($D321,TIMESHEET!A$1:A$500,0),MATCH("T406",TIMESHEET!$2:$2,0)),0)</f>
        <v/>
      </c>
      <c r="AH321">
        <f>AE321+AG321</f>
        <v/>
      </c>
      <c r="AI321">
        <f>IFERROR(INDEX(TIMESHEET!$A$1:$AI$5000,MATCH($D321,TIMESHEET!A$1:A$500,0),MATCH("T701",TIMESHEET!$2:$2,0)),0)</f>
        <v/>
      </c>
      <c r="AJ321">
        <f>IFERROR(INDEX(TIMESHEET!$A$1:$AI$5000,MATCH($D321,TIMESHEET!B$1:B$500,0),MATCH("T320",TIMESHEET!$2:$2,0)),0)</f>
        <v/>
      </c>
      <c r="AK321">
        <f>IFERROR(IF(LEFT(INDEX(PIS!O$1:O$500,MATCH(D321,PIS!C$1:C$500)),1)="M",T321/AD321*SUM(AE321:AG321),T321*AD321),0)</f>
        <v/>
      </c>
      <c r="AL321">
        <f>IFERROR(INDEX(ADJ!$A$1:$BZ$1000,MATCH(PAYROLL!D321,ADJ!A$1:A$500,0),MATCH(PAYROLL!AL$2,ADJ!$2:$2,0)),0)</f>
        <v/>
      </c>
      <c r="AM321">
        <f>SUM(AK321:AL321)</f>
        <v/>
      </c>
      <c r="AN321">
        <f>IFERROR(ROUND(V321/$AD321*$AH321,0),0)</f>
        <v/>
      </c>
      <c r="AO321">
        <f>IFERROR(ROUND(W321/$AD321*$AH321,0),0)</f>
        <v/>
      </c>
      <c r="AP321">
        <f>IFERROR(ROUND(X321/$AD321*$AE321,0),0)</f>
        <v/>
      </c>
      <c r="AQ321">
        <f>IFERROR(ROUND(Y321/$AD321*$AH321,0),0)</f>
        <v/>
      </c>
      <c r="AR321">
        <f>IFERROR(ROUND(Z321/$AD321*$AH321,0),0)</f>
        <v/>
      </c>
      <c r="AS321">
        <f>IFERROR(ROUND(AA321/$AD321*$AH321,0),0)</f>
        <v/>
      </c>
      <c r="AT321">
        <f>IFERROR(IF((AE321+AF321+AG321)&gt;13,AB321,ROUND(AB321/AD321*AH321,0)),0)</f>
        <v/>
      </c>
      <c r="AU321">
        <f>IFERROR(INDEX(ADJ!$A$1:$BZ$1000,MATCH(PAYROLL!D321,ADJ!A$1:A$500,0),MATCH(PAYROLL!AU$2,ADJ!$2:$2,0)),0)</f>
        <v/>
      </c>
      <c r="AV321">
        <f>ROUND(SUM(AN321:AU321),0)</f>
        <v/>
      </c>
      <c r="AW321">
        <f>IFERROR(INDEX(TIMESHEET!$A$1:$AI$5000,MATCH(PAYROLL!D321,TIMESHEET!A$1:A$500,0),MATCH("T620",TIMESHEET!$2:$2,0)),0)</f>
        <v/>
      </c>
      <c r="AX321">
        <f>IFERROR(INDEX(TIMESHEET!$A$1:$AI$5000,MATCH(PAYROLL!D321,TIMESHEET!A$1:A$500,0),MATCH("T601",TIMESHEET!$2:$2,0)),0)</f>
        <v/>
      </c>
      <c r="AY321">
        <f>IFERROR(INDEX(TIMESHEET!$A$1:$AI$5000,MATCH(PAYROLL!D321,TIMESHEET!A$1:A$500,0),MATCH("T602",TIMESHEET!$2:$2,0)),0)</f>
        <v/>
      </c>
      <c r="AZ321">
        <f>IFERROR(INDEX(TIMESHEET!$A$1:$AI$5000,MATCH(PAYROLL!D321,TIMESHEET!A$1:A$500,0),MATCH("T603",TIMESHEET!$2:$2,0)),0)</f>
        <v/>
      </c>
      <c r="BA321">
        <f>IFERROR(INDEX(TIMESHEET!$A$1:$AI$5000,MATCH(PAYROLL!D321,TIMESHEET!A$1:A$500,0),MATCH("T611",TIMESHEET!$2:$2,0)),0)</f>
        <v/>
      </c>
      <c r="BB321">
        <f>IFERROR(INDEX(TIMESHEET!$A$1:$AI$5000,MATCH(PAYROLL!D321,TIMESHEET!A$1:A$500,0),MATCH("T612",TIMESHEET!$2:$2,0)),0)</f>
        <v/>
      </c>
      <c r="BC321">
        <f>IFERROR(INDEX(TIMESHEET!$A$1:$AI$5000,MATCH(PAYROLL!D321,TIMESHEET!A$1:A$500,0),MATCH("T613",TIMESHEET!$2:$2,0)),0)</f>
        <v/>
      </c>
      <c r="BD321">
        <f>IFERROR(INDEX(TIMESHEET!$A$1:$AI$5000,MATCH(PAYROLL!D321,TIMESHEET!A$1:A$500,0),MATCH("T500",TIMESHEET!$2:$2,0)),0)</f>
        <v/>
      </c>
      <c r="BE321">
        <f>IFERROR(IF(LEFT(INDEX(PIS!O$1:O$500,MATCH(D321,PIS!C$1:C$500)),1)="M",T321/AD321/8*(AW321+AX321*1.5+AY321*2+AZ321*3+BA321*2.1+BB321*2.7+BC321*3.9+BD321*0.3),T321/8*(AW321+AX321*1.5+AY321*2+AZ321*3+BA321*2.1+BB321*2.7+BC321*3.9+BD321*0.3)),0)</f>
        <v/>
      </c>
      <c r="BF321">
        <f>IFERROR(INDEX(ADJ!$A$1:$BZ$1000,MATCH(PAYROLL!$D321,ADJ!A$1:A$500,0),MATCH(PAYROLL!BF$2,ADJ!$2:$2,0)),0)</f>
        <v/>
      </c>
      <c r="BG321">
        <f>IFERROR(INDEX(ADJ!$A$1:$BZ$1000,MATCH(PAYROLL!D321,ADJ!A$1:A$500,0),MATCH(PAYROLL!BG$2,ADJ!$2:$2,0)),0)</f>
        <v/>
      </c>
      <c r="BH321">
        <f>IFERROR(INDEX(ADJ!$A$1:$BZ$1000,MATCH(PAYROLL!D321,ADJ!A$1:A$500,0),MATCH(PAYROLL!BH$2,ADJ!$2:$2,0)),0)</f>
        <v/>
      </c>
      <c r="BI321">
        <f>IFERROR(INDEX(ADJ!$A$1:$BZ$1000,MATCH(PAYROLL!D321,ADJ!A$1:A$500,0),MATCH(PAYROLL!BI$2,ADJ!$2:$2,0)),0)</f>
        <v/>
      </c>
      <c r="BJ321">
        <f>IFERROR(INDEX(ADJ!$A$1:$BZ$1000,MATCH(PAYROLL!D321,ADJ!A$1:A$500,0),MATCH(PAYROLL!BJ$2,ADJ!$2:$2,0)),0)</f>
        <v/>
      </c>
      <c r="BK321">
        <f>SUM(BF321:BJ321)</f>
        <v/>
      </c>
      <c r="BL321">
        <f>IFERROR(INDEX(ADJ!$A$1:$BZ$1000,MATCH(PAYROLL!D321,ADJ!A$1:A$500,0),MATCH(PAYROLL!BL$2,ADJ!$2:$2,0)),0)</f>
        <v/>
      </c>
      <c r="BM321">
        <f>IFERROR(INDEX(ADJ!$A$1:$BZ$1000,MATCH(PAYROLL!D321,ADJ!A$1:A$500,0),MATCH(PAYROLL!BM$2,ADJ!$2:$2,0)),0)</f>
        <v/>
      </c>
      <c r="BN321">
        <f>IFERROR(INDEX(ADJ!$A$1:$BZ$1000,MATCH(PAYROLL!D321,ADJ!A$1:A$500,0),MATCH(PAYROLL!BN$2,ADJ!$2:$2,0)),0)</f>
        <v/>
      </c>
      <c r="BO321">
        <f>IFERROR(INDEX(ADJ!$A$1:$BZ$1000,MATCH(PAYROLL!D321,ADJ!A$1:A$500,0),MATCH(PAYROLL!BO$2,ADJ!$2:$2,0)),0)</f>
        <v/>
      </c>
      <c r="BP321">
        <f>SUM(AM321,AV321,BE321,BK321,BL321:BO321)</f>
        <v/>
      </c>
      <c r="BQ321">
        <f>BO321</f>
        <v/>
      </c>
      <c r="BR321">
        <f>IFERROR(ROUND(IF(LEFT(INDEX(PIS!O$1:O$500,MATCH(D321,PIS!C$1:C$500)),1)="D",T321/8*(BD321*0.3),IF(LEFT(INDEX(PIS!O$1:O$500,MATCH(D321,PIS!C$1:C$500)),1)="H",T321*($BD321*0.3),T321/$AD321/8*($BD321*0.3))),0),0)</f>
        <v/>
      </c>
      <c r="BS321">
        <f>IF(AP321&lt;1,0,MIN(AP321,730000))</f>
        <v/>
      </c>
      <c r="BT321">
        <f>IFERROR(ROUND((BE321-SUM(AW321:BC321)*T321/AD321/8),0)-BR321,0)</f>
        <v/>
      </c>
      <c r="BU321">
        <f>AO321</f>
        <v/>
      </c>
      <c r="BV321">
        <f>SUM(BQ321:BU321)</f>
        <v/>
      </c>
      <c r="BW321">
        <f>BP321-BV321</f>
        <v/>
      </c>
      <c r="BX321">
        <f>IFERROR(IF(RIGHT(INDEX(PIS!O$1:O$500,MATCH(D321,PIS!C$1:C$500)),5)="Gross",MIN(U321+V321,VLOOKUP("R700",TSC!B:C,2,0)*VLOOKUP("R101",TSC!B:C,2,0))*VLOOKUP("R701",TSC!B:C,2,0)%,0),0)</f>
        <v/>
      </c>
      <c r="BY321">
        <f>IFERROR(IF(RIGHT(INDEX(PIS!O$1:O$500,MATCH(D321,PIS!C$1:C$500)),5)="Gross",MIN(U321+V321,VLOOKUP("R700",TSC!B:C,2,0)*VLOOKUP("R101",TSC!B:C,2,0))*VLOOKUP("T704",TSC!B:C,2,0)%,0),0)</f>
        <v/>
      </c>
      <c r="BZ321">
        <f>IFERROR(IF(RIGHT(INDEX(PIS!O$1:O$500,MATCH(D321,PIS!C$1:C$500)),5)="Gross",MIN(U321+V321,VLOOKUP("R700",TSC!B:C,2,0)*VLOOKUP("1",TSC!F:G,2,0))*VLOOKUP("T705",TSC!B:C,2,0)%,0),0)</f>
        <v/>
      </c>
      <c r="CA321">
        <f>IFERROR(INDEX(ADJ!$A$1:$BZ$1000,MATCH(PAYROLL!D321,ADJ!A$1:A$500,0),MATCH(PAYROLL!CA$2,ADJ!$2:$2,0)),0)</f>
        <v/>
      </c>
      <c r="CB321">
        <f>IFERROR(INDEX(ADJ!$A$1:$BZ$1000,MATCH(PAYROLL!D321,ADJ!A$1:A$500,0),MATCH(PAYROLL!CB$2,ADJ!$2:$2,0)),0)</f>
        <v/>
      </c>
      <c r="CC321">
        <f>SUM(BX321:CB321)</f>
        <v/>
      </c>
      <c r="CD321">
        <f>IFERROR(INDEX(PIS!$A$1:$BZ$1000,MATCH(PAYROLL!D321,PIS!C$1:C$500,0),MATCH(PAYROLL!CD$1,PIS!$1:$1,0)),0)</f>
        <v/>
      </c>
      <c r="CE321">
        <f>IFERROR(IF(OR(INDEX(PIS!P$1:P$500,MATCH(D321,PIS!C$1:C$500,0))="LT2",INDEX(PIS!P$1:P$500,MATCH(D321,PIS!C$1:C$500,0))="P10"),0,SUM(CC321,CD321*VLOOKUP("R601",TSC!B:C,2,0),VLOOKUP("R602",TSC!B:C,2,0))),0)</f>
        <v/>
      </c>
      <c r="CF321">
        <f>MAX(BW321-CE321,0)</f>
        <v/>
      </c>
      <c r="CG321">
        <f>IFERROR(IF(OR(RIGHT(INDEX(PIS!P$1:P$500,MATCH(D321,PIS!C$1:C$500)),5)="P10",RIGHT(INDEX(PIS!P$1:P$500,MATCH(D321,PIS!C$1:C$500)),5)="CK"),0,IF(CF321&lt;=5000000,CF321*5%,IF(CF321&lt;=10000000,CF321*10%-250000,IF(CF321&lt;=18000000,CF321*15%-750000,IF(CF321&lt;=32000000,CF321*20%-1650000,IF(CF321&lt;=52000000,CF321*25%-3250000,IF(CF321&lt;=80000000,BH321*30%-5850000,CF321*35%-9850000))))))),0)</f>
        <v/>
      </c>
      <c r="CH321">
        <f>IFERROR(IF(OR(INDEX(PIS!P$1:P$500,MATCH(D321,PIS!C$1:C$500))="LT",INDEX(PIS!P$1:P$500,MATCH(D321,PIS!C$1:C$500))="CK"),0,IF(CF321&lt;2000000,0,CF321*10%)),0)</f>
        <v/>
      </c>
      <c r="CI321">
        <f>IFERROR(INDEX(ADJ!$A$1:$BZ$1000,MATCH(PAYROLL!D321,ADJ!A$1:A$500,0),MATCH(PAYROLL!CI$2,ADJ!$2:$2,0)),0)</f>
        <v/>
      </c>
      <c r="CJ321">
        <f>IFERROR(INDEX(ADJ!$A$1:$BZ$1000,MATCH(PAYROLL!D321,ADJ!A$1:A$500,0),MATCH(PAYROLL!CJ$2,ADJ!$2:$2,0)),0)</f>
        <v/>
      </c>
      <c r="CK321">
        <f>IFERROR(INDEX(ADJ!$A$1:$BZ$1000,MATCH(PAYROLL!D321,ADJ!A$1:A$500,0),MATCH(PAYROLL!CK$2,ADJ!$2:$2,0)),0)</f>
        <v/>
      </c>
      <c r="CL321">
        <f>SUM(CG321:CK321)</f>
        <v/>
      </c>
      <c r="CM321">
        <f>ROUND(SUM(CH321:CK321),0)</f>
        <v/>
      </c>
      <c r="CN321">
        <f>IFERROR(INDEX(CSDA!D$1:D$500,MATCH($CN$2,CSDA!C$1:C$500,0))*INDEX(PIS!V$1:V$500,MATCH(D321,PIS!C$1:C$500))+INDEX(ADJ!$A$1:$BZ$1000,MATCH(PAYROLL!D321,ADJ!A$1:A$500,0),MATCH(PAYROLL!CN$2,ADJ!$2:$2,0)),0)</f>
        <v/>
      </c>
      <c r="CO321">
        <f>IFERROR(INDEX(ADJ!$A$1:$BZ$1000,MATCH(PAYROLL!D321,ADJ!A$1:A$500,0),MATCH(PAYROLL!CO$2,ADJ!$2:$2,0)),0)</f>
        <v/>
      </c>
      <c r="CP321">
        <f>IFERROR(INDEX(ADJ!$A$1:$BZ$1000,MATCH(PAYROLL!D321,ADJ!A$1:A$500,0),MATCH(PAYROLL!CP$2,ADJ!$2:$2,0)),0)</f>
        <v/>
      </c>
      <c r="CQ321">
        <f>BP321-CL321-CI321-CM321-CN321-CO321-CP321-CC321</f>
        <v/>
      </c>
      <c r="CR321">
        <f>IFERROR(IF(RIGHT(INDEX(PIS!O$1:O$500,MATCH(D321,PIS!C$1:C$500,0)),5)="Gross",MIN(U321+V321,VLOOKUP("R700",TSC!B:C,2,0)*VLOOKUP("R101",TSC!B:C,2,0))*(VLOOKUP("T711",TSC!B:C,2,0)+VLOOKUP("T712",TSC!B:C,2,0))%,MIN(T321+V321,VLOOKUP("R700",TSC!B:C,2,0)*VLOOKUP("R101",TSC!B:C,2,0))*(VLOOKUP("T711",TSC!B:C,2,0)+VLOOKUP("T712",TSC!B:C,2,0)+VLOOKUP("R701",TSC!B:C,2,0))%),0)</f>
        <v/>
      </c>
      <c r="CS321">
        <f>IFERROR(IF(RIGHT(INDEX(PIS!O$1:O$500,MATCH(D321,PIS!C$1:C$500,0)),5)="Gross",MIN(U321+V321,VLOOKUP("R700",TSC!B:C,2,0)*VLOOKUP("R101",TSC!B:C,2,0))*(VLOOKUP("T714",TSC!B:C,2,0))%,MIN(T321+V321,VLOOKUP("R700",TSC!B:C,2,0)*VLOOKUP("R101",TSC!B:C,2,0))*(VLOOKUP("T704",TSC!B:C,2,0)+VLOOKUP("T714",TSC!B:C,2,0))%),0)</f>
        <v/>
      </c>
      <c r="CT321">
        <f>IFERROR(IF(RIGHT(INDEX(PIS!O$1:O$500,MATCH(D321,PIS!C$1:C$500,0)),5)="Gross",MIN(U321+V321,VLOOKUP("R700",TSC!B:C,2,0)*VLOOKUP("R101",TSC!B:C,2,0))*VLOOKUP("T705",TSC!B:C,2,0)%,MIN(T321+V321,VLOOKUP("R700",TSC!B:C,2,0)*VLOOKUP("R101",TSC!B:C,2,0))*VLOOKUP("T705",TSC!B:C,2,0)%),0)</f>
        <v/>
      </c>
      <c r="CU321">
        <f>IFERROR(IF(RIGHT(INDEX(PIS!O$1:O$500,MATCH(D321,PIS!C$1:C$500,0)),5)="Gross",MIN(U321+V321,VLOOKUP("R700",TSC!B:C,2,0)*VLOOKUP("R101",TSC!B:C,2,0))*(VLOOKUP("T713",TSC!B:C,2,0))%,MIN(T321+V321,VLOOKUP("R700",TSC!B:C,2,0)*VLOOKUP("R101",TSC!B:C,2,0))*(VLOOKUP("T713",TSC!B:C,2,0))%),0)</f>
        <v/>
      </c>
      <c r="CV321">
        <f>IFERROR(INDEX(ADJ!$A$1:$BZ$1000,MATCH(PAYROLL!D321,ADJ!A$1:A$500,0),MATCH(PAYROLL!CV$2,ADJ!$2:$2,0)),0)</f>
        <v/>
      </c>
      <c r="CW321">
        <f>IFERROR(INDEX(ADJ!$A$1:$BZ$1000,MATCH(PAYROLL!D321,ADJ!A$1:A$500,0),MATCH(PAYROLL!CW$2,ADJ!$2:$2,0)),0)</f>
        <v/>
      </c>
      <c r="CX321">
        <f>SUM(CR321:CW321)</f>
        <v/>
      </c>
      <c r="CY321">
        <f>ROUND(IF(CR321&gt;0,T321+V321*VLOOKUP("R202",TSC!$B$1:$C$500,2,0),0),0)</f>
        <v/>
      </c>
      <c r="CZ321">
        <f>IFERROR(INDEX(CSDA!D$1:D$500,MATCH($CZ$2,CSDA!C$1:C$500,0)),0)</f>
        <v/>
      </c>
      <c r="DA321">
        <f>ROUND(T321*0.7%,0)</f>
        <v/>
      </c>
      <c r="DB321">
        <f>ROUND(T321/12,0)</f>
        <v/>
      </c>
      <c r="DC321">
        <f ref="DC321" t="array">IFERROR(INDEX(CSDA!D$1:D$500,MATCH("Trích giữ"&amp;PAYROLL!DC$2,CSDA!A$1:A$500&amp;CSDA!C$1:C$500,0)),0)</f>
        <v/>
      </c>
      <c r="DD321">
        <f ref="DD321" t="array">IFERROR(INDEX(CSDA!D$1:D$500,MATCH("Trích giữ"&amp;PAYROLL!DD$2,CSDA!A$1:A$500&amp;CSDA!C$1:C$500,0)),0)</f>
        <v/>
      </c>
      <c r="DE321">
        <f ref="DE321" t="array">IFERROR(INDEX(CSDA!D$1:D$500,MATCH("Trích giữ"&amp;PAYROLL!DE$2,CSDA!A$1:A$500&amp;CSDA!C$1:C$500,0)),0)</f>
        <v/>
      </c>
      <c r="DF321">
        <f>IFERROR(INDEX(CSDA!D$1:D$500,MATCH(PAYROLL!DF$2,CSDA!C$1:C$500,0)),0)</f>
        <v/>
      </c>
      <c r="DG321">
        <f ref="DG321" t="array">IFERROR(INDEX(CSDA!D$1:D$500,MATCH("Trích giữ"&amp;PAYROLL!DG$2,CSDA!A$1:A$500&amp;CSDA!C$1:C$500,0)),0)</f>
        <v/>
      </c>
      <c r="DH321">
        <f>ROUND(T321/26,0)</f>
        <v/>
      </c>
      <c r="DI321">
        <f ref="DI321" t="array">IFERROR(INDEX(CSDA!D$1:D$500,MATCH("Trích giữ"&amp;PAYROLL!DI$2,CSDA!A$1:A$500&amp;CSDA!C$1:C$500,0)),0)</f>
        <v/>
      </c>
      <c r="DJ321">
        <f>IF(U321=0,T321*21.5%-BL321,0)</f>
        <v/>
      </c>
      <c r="DK321">
        <f ref="DK321" t="array">IFERROR(INDEX(CSDA!D$1:D$500,MATCH("Trích giữ"&amp;PAYROLL!DK$2,CSDA!A$1:A$500&amp;CSDA!C$1:C$500,0)),0)</f>
        <v/>
      </c>
      <c r="DL321">
        <f>IFERROR(INDEX(CSDA!D$1:D$500,MATCH(PAYROLL!DL$2,CSDA!C$1:C$500,0))/12,0)</f>
        <v/>
      </c>
      <c r="DM321">
        <f>SUM(DB321:DL321)</f>
        <v/>
      </c>
      <c r="DN321">
        <f>IFERROR(INDEX(ADJ!$A$1:$BZ$1000,MATCH(PAYROLL!D321,ADJ!A$1:A$500,0),MATCH(PAYROLL!DN$2,ADJ!$2:$2,0)),0)</f>
        <v/>
      </c>
      <c r="DO321">
        <f>IFERROR(SUM(BP321,DM321:DN321,CX321:DA321)-DT321,0)</f>
        <v/>
      </c>
      <c r="DP321">
        <f ref="DP321" t="array">SUM(BW321*IFERROR(INDEX(CSDA!D$1:D$500,MATCH(BW$2,CSDA!C$1:C$500,0)),0)%,CX321*IFERROR(INDEX(CSDA!D$1:D$500,MATCH(CX$2,CSDA!C$1:C$500,0)),0)%,DA321*IFERROR(INDEX(CSDA!D$1:D$500,MATCH(DA$2,CSDA!C$1:C$500,0)),0)%,DB321*IFERROR(INDEX(CSDA!D$1:D$500,MATCH(DB$2,CSDA!C$1:C$500,0)),0)%,DF321*IFERROR(INDEX(CSDA!D$1:D$500,MATCH("Phí dịch vụ"&amp;PAYROLL!DF$2,CSDA!A$1:A$500&amp;CSDA!C$1:C$500,0)),0)%,DC321*IFERROR(INDEX(CSDA!D$1:D$500,MATCH("Phí dịch vụ"&amp;PAYROLL!DC$2,CSDA!A$1:A$500&amp;CSDA!C$1:C$500,0)),0)%,DH321*IFERROR(INDEX(CSDA!D$1:D$500,MATCH("Phí dịch vụ"&amp;PAYROLL!DH$2,CSDA!A$1:A$500&amp;CSDA!C$1:C$500,0)),0)%,DJ321*IFERROR(INDEX(CSDA!D$1:D$500,MATCH("Phí dịch vụ"&amp;PAYROLL!DJ$2,CSDA!A$1:A$500&amp;CSDA!C$1:C$500,0)),0)%,BN321*IFERROR(INDEX(CSDA!D$1:D$500,MATCH(BN$2,CSDA!C$1:C$500,0)),0)%)-BN321*7%</f>
        <v/>
      </c>
      <c r="DQ321">
        <f>IFERROR(INDEX(ADJ!$A$1:$BZ$1000,MATCH(PAYROLL!D321,ADJ!A$1:A$500,0),MATCH(PAYROLL!DQ$2,ADJ!$2:$2,0)),0)</f>
        <v/>
      </c>
      <c r="DR321">
        <f>IFERROR(INDEX(ADJ!$A$1:$BZ$1000,MATCH(PAYROLL!D321,ADJ!A$1:A$500,0),MATCH(PAYROLL!DR$2,ADJ!$2:$2,0)),0)</f>
        <v/>
      </c>
      <c r="DS321">
        <f>SUM(DP321:DR321)</f>
        <v/>
      </c>
      <c r="DT321">
        <f>EK321</f>
        <v/>
      </c>
      <c r="DU321">
        <f>SUM(DO321:DR321)</f>
        <v/>
      </c>
      <c r="DV321">
        <f>ROUND(DU321*0.1,0)</f>
        <v/>
      </c>
      <c r="DW321">
        <f>DU321+DV321</f>
        <v/>
      </c>
      <c r="DZ321">
        <f>IFERROR(INDEX(ADJ!$A$1:$BZ$1000,MATCH(PAYROLL!$D321,ADJ!A$1:A$500,0),MATCH(PAYROLL!DZ$2,ADJ!$2:$2,0)),0)</f>
        <v/>
      </c>
      <c r="EA321">
        <f>IFERROR(INDEX(ADJ!$A$1:$BZ$1000,MATCH(PAYROLL!$D321,ADJ!A$1:A$500,0),MATCH(PAYROLL!EA$2,ADJ!$2:$2,0)),0)</f>
        <v/>
      </c>
      <c r="EB321">
        <f>IFERROR(INDEX(ADJ!$A$1:$BZ$1000,MATCH(PAYROLL!$D321,ADJ!A$1:A$500,0),MATCH(PAYROLL!EB$2,ADJ!$2:$2,0)),0)</f>
        <v/>
      </c>
      <c r="EC321">
        <f>IFERROR(INDEX(ADJ!$A$1:$BZ$1000,MATCH(PAYROLL!$D321,ADJ!A$1:A$500,0),MATCH(PAYROLL!EC$2,ADJ!$2:$2,0)),0)</f>
        <v/>
      </c>
      <c r="ED321">
        <f>IFERROR(INDEX(ADJ!$A$1:$BZ$1000,MATCH(PAYROLL!$D321,ADJ!A$1:A$500,0),MATCH(PAYROLL!ED$2,ADJ!$2:$2,0)),0)</f>
        <v/>
      </c>
      <c r="EE321">
        <f>IFERROR(INDEX(ADJ!$A$1:$BZ$1000,MATCH(PAYROLL!$D321,ADJ!A$1:A$500,0),MATCH(PAYROLL!EE$2,ADJ!$2:$2,0)),0)</f>
        <v/>
      </c>
      <c r="EF321">
        <f>IFERROR(INDEX(ADJ!$A$1:$BZ$1000,MATCH(PAYROLL!$D321,ADJ!A$1:A$500,0),MATCH(PAYROLL!EF$2,ADJ!$2:$2,0)),0)</f>
        <v/>
      </c>
      <c r="EG321">
        <f>IFERROR(INDEX(ADJ!$A$1:$BZ$1000,MATCH(PAYROLL!$D321,ADJ!A$1:A$500,0),MATCH(PAYROLL!EG$2,ADJ!$2:$2,0)),0)</f>
        <v/>
      </c>
      <c r="EH321">
        <f>IFERROR(INDEX(ADJ!$A$1:$BZ$1000,MATCH(PAYROLL!$D321,ADJ!A$1:A$500,0),MATCH(PAYROLL!EH$2,ADJ!$2:$2,0)),0)</f>
        <v/>
      </c>
      <c r="EI321">
        <f>IFERROR(INDEX(ADJ!$A$1:$BZ$1000,MATCH(PAYROLL!D321,ADJ!A$1:A$500,0),MATCH(PAYROLL!EI$2,ADJ!$2:$2,0)),0)</f>
        <v/>
      </c>
      <c r="EJ321">
        <f>IFERROR(INDEX(ADJ!$A$1:$BZ$1000,MATCH(PAYROLL!$D321,ADJ!A$1:A$500,0),MATCH(PAYROLL!EJ$2,ADJ!$2:$2,0)),0)</f>
        <v/>
      </c>
      <c r="EK321">
        <f>SUM(DZ321:EJ321)</f>
        <v/>
      </c>
    </row>
    <row r="322">
      <c r="A322" t="n">
        <v>320</v>
      </c>
      <c r="B322" t="inlineStr">
        <is>
          <t>Hoàng Thị Vân</t>
        </is>
      </c>
      <c r="D322" t="inlineStr">
        <is>
          <t>158979-01</t>
        </is>
      </c>
      <c r="S322">
        <f>IFERROR(INDEX(PIS!$A$1:$BZ$1000,MATCH($D322,PIS!C$1:C$500,0),MATCH("Lương CB tháng trước",PIS!$1:$1,0)),0)</f>
        <v/>
      </c>
      <c r="T322">
        <f>IFERROR(INDEX(PIS!$A$1:$BZ$1000,MATCH($D322,PIS!C$1:C$500,0),MATCH("Lương CB hiện tại",PIS!$1:$1,0)),0)</f>
        <v/>
      </c>
      <c r="U322">
        <f>IFERROR(INDEX(PIS!$A$1:$BZ$1000,MATCH($D322,PIS!C$1:C$500,0),MATCH("Lương đóng BHBB",PIS!$1:$1,0)),0)</f>
        <v/>
      </c>
      <c r="V322">
        <f>IFERROR(INDEX(PIS!$A$1:$BZ$1000,MATCH($D322,PIS!C$1:C$500,0),MATCH(V$2,PIS!$2:$2,0)),0)</f>
        <v/>
      </c>
      <c r="W322">
        <f>IFERROR(INDEX(PIS!$A$1:$BZ$1000,MATCH($D322,PIS!C$1:C$500,0),MATCH(W$2,PIS!$2:$2,0)),0)</f>
        <v/>
      </c>
      <c r="X322">
        <f>IFERROR(INDEX(PIS!$A$1:$BZ$1000,MATCH($D322,PIS!C$1:C$500,0),MATCH(X$2,PIS!$2:$2,0)),0)</f>
        <v/>
      </c>
      <c r="Y322">
        <f>IFERROR(INDEX(PIS!$A$1:$BZ$1000,MATCH($D322,PIS!C$1:C$500,0),MATCH(Y$2,PIS!$2:$2,0)),0)</f>
        <v/>
      </c>
      <c r="Z322">
        <f>IFERROR(INDEX(PIS!$A$1:$BZ$1000,MATCH($D322,PIS!C$1:C$500,0),MATCH(Z$2,PIS!$2:$2,0)),0)</f>
        <v/>
      </c>
      <c r="AA322">
        <f>IFERROR(INDEX(PIS!$A$1:$BZ$1000,MATCH($D322,PIS!C$1:C$500,0),MATCH(AA$2,PIS!$2:$2,0)),0)</f>
        <v/>
      </c>
      <c r="AB322">
        <f>IFERROR(INDEX(PIS!$A$1:$BZ$1000,MATCH($D322,PIS!C$1:C$500,0),MATCH(AB$2,PIS!$2:$2,0)),0)</f>
        <v/>
      </c>
      <c r="AC322">
        <f>SUM(V322:AB322)</f>
        <v/>
      </c>
      <c r="AD322">
        <f>IFERROR(INDEX(TIMESHEET!$A$1:$AI$5000,MATCH($D322,TIMESHEET!A$1:A$500,0),MATCH("T100",TIMESHEET!$2:$2,0))-2,0)</f>
        <v/>
      </c>
      <c r="AE322">
        <f>IFERROR(INDEX(TIMESHEET!$A$1:$AI$5000,MATCH($D322,TIMESHEET!A$1:A$500,0),MATCH("T202",TIMESHEET!$2:$2,0)),0)</f>
        <v/>
      </c>
      <c r="AF322">
        <f>IFERROR(INDEX(TIMESHEET!$A$1:$AI$5000,MATCH($D322,TIMESHEET!A$1:A$500,0),MATCH("T302",TIMESHEET!$2:$2,0)),0)</f>
        <v/>
      </c>
      <c r="AG322">
        <f>IFERROR(INDEX(TIMESHEET!$A$1:$AI$5000,MATCH($D322,TIMESHEET!A$1:A$500,0),MATCH("T406",TIMESHEET!$2:$2,0)),0)</f>
        <v/>
      </c>
      <c r="AH322">
        <f>AE322+AG322</f>
        <v/>
      </c>
      <c r="AI322">
        <f>IFERROR(INDEX(TIMESHEET!$A$1:$AI$5000,MATCH($D322,TIMESHEET!A$1:A$500,0),MATCH("T701",TIMESHEET!$2:$2,0)),0)</f>
        <v/>
      </c>
      <c r="AJ322">
        <f>IFERROR(INDEX(TIMESHEET!$A$1:$AI$5000,MATCH($D322,TIMESHEET!B$1:B$500,0),MATCH("T320",TIMESHEET!$2:$2,0)),0)</f>
        <v/>
      </c>
      <c r="AK322">
        <f>IFERROR(IF(LEFT(INDEX(PIS!O$1:O$500,MATCH(D322,PIS!C$1:C$500)),1)="M",T322/AD322*SUM(AE322:AG322),T322*AD322),0)</f>
        <v/>
      </c>
      <c r="AL322">
        <f>IFERROR(INDEX(ADJ!$A$1:$BZ$1000,MATCH(PAYROLL!D322,ADJ!A$1:A$500,0),MATCH(PAYROLL!AL$2,ADJ!$2:$2,0)),0)</f>
        <v/>
      </c>
      <c r="AM322">
        <f>SUM(AK322:AL322)</f>
        <v/>
      </c>
      <c r="AN322">
        <f>IFERROR(ROUND(V322/$AD322*$AH322,0),0)</f>
        <v/>
      </c>
      <c r="AO322">
        <f>IFERROR(ROUND(W322/$AD322*$AH322,0),0)</f>
        <v/>
      </c>
      <c r="AP322">
        <f>IFERROR(ROUND(X322/$AD322*$AE322,0),0)</f>
        <v/>
      </c>
      <c r="AQ322">
        <f>IFERROR(ROUND(Y322/$AD322*$AH322,0),0)</f>
        <v/>
      </c>
      <c r="AR322">
        <f>IFERROR(ROUND(Z322/$AD322*$AH322,0),0)</f>
        <v/>
      </c>
      <c r="AS322">
        <f>IFERROR(ROUND(AA322/$AD322*$AH322,0),0)</f>
        <v/>
      </c>
      <c r="AT322">
        <f>IFERROR(IF((AE322+AF322+AG322)&gt;13,AB322,ROUND(AB322/AD322*AH322,0)),0)</f>
        <v/>
      </c>
      <c r="AU322">
        <f>IFERROR(INDEX(ADJ!$A$1:$BZ$1000,MATCH(PAYROLL!D322,ADJ!A$1:A$500,0),MATCH(PAYROLL!AU$2,ADJ!$2:$2,0)),0)</f>
        <v/>
      </c>
      <c r="AV322">
        <f>ROUND(SUM(AN322:AU322),0)</f>
        <v/>
      </c>
      <c r="AW322">
        <f>IFERROR(INDEX(TIMESHEET!$A$1:$AI$5000,MATCH(PAYROLL!D322,TIMESHEET!A$1:A$500,0),MATCH("T620",TIMESHEET!$2:$2,0)),0)</f>
        <v/>
      </c>
      <c r="AX322">
        <f>IFERROR(INDEX(TIMESHEET!$A$1:$AI$5000,MATCH(PAYROLL!D322,TIMESHEET!A$1:A$500,0),MATCH("T601",TIMESHEET!$2:$2,0)),0)</f>
        <v/>
      </c>
      <c r="AY322">
        <f>IFERROR(INDEX(TIMESHEET!$A$1:$AI$5000,MATCH(PAYROLL!D322,TIMESHEET!A$1:A$500,0),MATCH("T602",TIMESHEET!$2:$2,0)),0)</f>
        <v/>
      </c>
      <c r="AZ322">
        <f>IFERROR(INDEX(TIMESHEET!$A$1:$AI$5000,MATCH(PAYROLL!D322,TIMESHEET!A$1:A$500,0),MATCH("T603",TIMESHEET!$2:$2,0)),0)</f>
        <v/>
      </c>
      <c r="BA322">
        <f>IFERROR(INDEX(TIMESHEET!$A$1:$AI$5000,MATCH(PAYROLL!D322,TIMESHEET!A$1:A$500,0),MATCH("T611",TIMESHEET!$2:$2,0)),0)</f>
        <v/>
      </c>
      <c r="BB322">
        <f>IFERROR(INDEX(TIMESHEET!$A$1:$AI$5000,MATCH(PAYROLL!D322,TIMESHEET!A$1:A$500,0),MATCH("T612",TIMESHEET!$2:$2,0)),0)</f>
        <v/>
      </c>
      <c r="BC322">
        <f>IFERROR(INDEX(TIMESHEET!$A$1:$AI$5000,MATCH(PAYROLL!D322,TIMESHEET!A$1:A$500,0),MATCH("T613",TIMESHEET!$2:$2,0)),0)</f>
        <v/>
      </c>
      <c r="BD322">
        <f>IFERROR(INDEX(TIMESHEET!$A$1:$AI$5000,MATCH(PAYROLL!D322,TIMESHEET!A$1:A$500,0),MATCH("T500",TIMESHEET!$2:$2,0)),0)</f>
        <v/>
      </c>
      <c r="BE322">
        <f>IFERROR(IF(LEFT(INDEX(PIS!O$1:O$500,MATCH(D322,PIS!C$1:C$500)),1)="M",T322/AD322/8*(AW322+AX322*1.5+AY322*2+AZ322*3+BA322*2.1+BB322*2.7+BC322*3.9+BD322*0.3),T322/8*(AW322+AX322*1.5+AY322*2+AZ322*3+BA322*2.1+BB322*2.7+BC322*3.9+BD322*0.3)),0)</f>
        <v/>
      </c>
      <c r="BF322">
        <f>IFERROR(INDEX(ADJ!$A$1:$BZ$1000,MATCH(PAYROLL!$D322,ADJ!A$1:A$500,0),MATCH(PAYROLL!BF$2,ADJ!$2:$2,0)),0)</f>
        <v/>
      </c>
      <c r="BG322">
        <f>IFERROR(INDEX(ADJ!$A$1:$BZ$1000,MATCH(PAYROLL!D322,ADJ!A$1:A$500,0),MATCH(PAYROLL!BG$2,ADJ!$2:$2,0)),0)</f>
        <v/>
      </c>
      <c r="BH322">
        <f>IFERROR(INDEX(ADJ!$A$1:$BZ$1000,MATCH(PAYROLL!D322,ADJ!A$1:A$500,0),MATCH(PAYROLL!BH$2,ADJ!$2:$2,0)),0)</f>
        <v/>
      </c>
      <c r="BI322">
        <f>IFERROR(INDEX(ADJ!$A$1:$BZ$1000,MATCH(PAYROLL!D322,ADJ!A$1:A$500,0),MATCH(PAYROLL!BI$2,ADJ!$2:$2,0)),0)</f>
        <v/>
      </c>
      <c r="BJ322">
        <f>IFERROR(INDEX(ADJ!$A$1:$BZ$1000,MATCH(PAYROLL!D322,ADJ!A$1:A$500,0),MATCH(PAYROLL!BJ$2,ADJ!$2:$2,0)),0)</f>
        <v/>
      </c>
      <c r="BK322">
        <f>SUM(BF322:BJ322)</f>
        <v/>
      </c>
      <c r="BL322">
        <f>IFERROR(INDEX(ADJ!$A$1:$BZ$1000,MATCH(PAYROLL!D322,ADJ!A$1:A$500,0),MATCH(PAYROLL!BL$2,ADJ!$2:$2,0)),0)</f>
        <v/>
      </c>
      <c r="BM322">
        <f>IFERROR(INDEX(ADJ!$A$1:$BZ$1000,MATCH(PAYROLL!D322,ADJ!A$1:A$500,0),MATCH(PAYROLL!BM$2,ADJ!$2:$2,0)),0)</f>
        <v/>
      </c>
      <c r="BN322">
        <f>IFERROR(INDEX(ADJ!$A$1:$BZ$1000,MATCH(PAYROLL!D322,ADJ!A$1:A$500,0),MATCH(PAYROLL!BN$2,ADJ!$2:$2,0)),0)</f>
        <v/>
      </c>
      <c r="BO322">
        <f>IFERROR(INDEX(ADJ!$A$1:$BZ$1000,MATCH(PAYROLL!D322,ADJ!A$1:A$500,0),MATCH(PAYROLL!BO$2,ADJ!$2:$2,0)),0)</f>
        <v/>
      </c>
      <c r="BP322">
        <f>SUM(AM322,AV322,BE322,BK322,BL322:BO322)</f>
        <v/>
      </c>
      <c r="BQ322">
        <f>BO322</f>
        <v/>
      </c>
      <c r="BR322">
        <f>IFERROR(ROUND(IF(LEFT(INDEX(PIS!O$1:O$500,MATCH(D322,PIS!C$1:C$500)),1)="D",T322/8*(BD322*0.3),IF(LEFT(INDEX(PIS!O$1:O$500,MATCH(D322,PIS!C$1:C$500)),1)="H",T322*($BD322*0.3),T322/$AD322/8*($BD322*0.3))),0),0)</f>
        <v/>
      </c>
      <c r="BS322">
        <f>IF(AP322&lt;1,0,MIN(AP322,730000))</f>
        <v/>
      </c>
      <c r="BT322">
        <f>IFERROR(ROUND((BE322-SUM(AW322:BC322)*T322/AD322/8),0)-BR322,0)</f>
        <v/>
      </c>
      <c r="BU322">
        <f>AO322</f>
        <v/>
      </c>
      <c r="BV322">
        <f>SUM(BQ322:BU322)</f>
        <v/>
      </c>
      <c r="BW322">
        <f>BP322-BV322</f>
        <v/>
      </c>
      <c r="BX322">
        <f>IFERROR(IF(RIGHT(INDEX(PIS!O$1:O$500,MATCH(D322,PIS!C$1:C$500)),5)="Gross",MIN(U322+V322,VLOOKUP("R700",TSC!B:C,2,0)*VLOOKUP("R101",TSC!B:C,2,0))*VLOOKUP("R701",TSC!B:C,2,0)%,0),0)</f>
        <v/>
      </c>
      <c r="BY322">
        <f>IFERROR(IF(RIGHT(INDEX(PIS!O$1:O$500,MATCH(D322,PIS!C$1:C$500)),5)="Gross",MIN(U322+V322,VLOOKUP("R700",TSC!B:C,2,0)*VLOOKUP("R101",TSC!B:C,2,0))*VLOOKUP("T704",TSC!B:C,2,0)%,0),0)</f>
        <v/>
      </c>
      <c r="BZ322">
        <f>IFERROR(IF(RIGHT(INDEX(PIS!O$1:O$500,MATCH(D322,PIS!C$1:C$500)),5)="Gross",MIN(U322+V322,VLOOKUP("R700",TSC!B:C,2,0)*VLOOKUP("1",TSC!F:G,2,0))*VLOOKUP("T705",TSC!B:C,2,0)%,0),0)</f>
        <v/>
      </c>
      <c r="CA322">
        <f>IFERROR(INDEX(ADJ!$A$1:$BZ$1000,MATCH(PAYROLL!D322,ADJ!A$1:A$500,0),MATCH(PAYROLL!CA$2,ADJ!$2:$2,0)),0)</f>
        <v/>
      </c>
      <c r="CB322">
        <f>IFERROR(INDEX(ADJ!$A$1:$BZ$1000,MATCH(PAYROLL!D322,ADJ!A$1:A$500,0),MATCH(PAYROLL!CB$2,ADJ!$2:$2,0)),0)</f>
        <v/>
      </c>
      <c r="CC322">
        <f>SUM(BX322:CB322)</f>
        <v/>
      </c>
      <c r="CD322">
        <f>IFERROR(INDEX(PIS!$A$1:$BZ$1000,MATCH(PAYROLL!D322,PIS!C$1:C$500,0),MATCH(PAYROLL!CD$1,PIS!$1:$1,0)),0)</f>
        <v/>
      </c>
      <c r="CE322">
        <f>IFERROR(IF(OR(INDEX(PIS!P$1:P$500,MATCH(D322,PIS!C$1:C$500,0))="LT2",INDEX(PIS!P$1:P$500,MATCH(D322,PIS!C$1:C$500,0))="P10"),0,SUM(CC322,CD322*VLOOKUP("R601",TSC!B:C,2,0),VLOOKUP("R602",TSC!B:C,2,0))),0)</f>
        <v/>
      </c>
      <c r="CF322">
        <f>MAX(BW322-CE322,0)</f>
        <v/>
      </c>
      <c r="CG322">
        <f>IFERROR(IF(OR(RIGHT(INDEX(PIS!P$1:P$500,MATCH(D322,PIS!C$1:C$500)),5)="P10",RIGHT(INDEX(PIS!P$1:P$500,MATCH(D322,PIS!C$1:C$500)),5)="CK"),0,IF(CF322&lt;=5000000,CF322*5%,IF(CF322&lt;=10000000,CF322*10%-250000,IF(CF322&lt;=18000000,CF322*15%-750000,IF(CF322&lt;=32000000,CF322*20%-1650000,IF(CF322&lt;=52000000,CF322*25%-3250000,IF(CF322&lt;=80000000,BH322*30%-5850000,CF322*35%-9850000))))))),0)</f>
        <v/>
      </c>
      <c r="CH322">
        <f>IFERROR(IF(OR(INDEX(PIS!P$1:P$500,MATCH(D322,PIS!C$1:C$500))="LT",INDEX(PIS!P$1:P$500,MATCH(D322,PIS!C$1:C$500))="CK"),0,IF(CF322&lt;2000000,0,CF322*10%)),0)</f>
        <v/>
      </c>
      <c r="CI322">
        <f>IFERROR(INDEX(ADJ!$A$1:$BZ$1000,MATCH(PAYROLL!D322,ADJ!A$1:A$500,0),MATCH(PAYROLL!CI$2,ADJ!$2:$2,0)),0)</f>
        <v/>
      </c>
      <c r="CJ322">
        <f>IFERROR(INDEX(ADJ!$A$1:$BZ$1000,MATCH(PAYROLL!D322,ADJ!A$1:A$500,0),MATCH(PAYROLL!CJ$2,ADJ!$2:$2,0)),0)</f>
        <v/>
      </c>
      <c r="CK322">
        <f>IFERROR(INDEX(ADJ!$A$1:$BZ$1000,MATCH(PAYROLL!D322,ADJ!A$1:A$500,0),MATCH(PAYROLL!CK$2,ADJ!$2:$2,0)),0)</f>
        <v/>
      </c>
      <c r="CL322">
        <f>SUM(CG322:CK322)</f>
        <v/>
      </c>
      <c r="CM322">
        <f>ROUND(SUM(CH322:CK322),0)</f>
        <v/>
      </c>
      <c r="CN322">
        <f>IFERROR(INDEX(CSDA!D$1:D$500,MATCH($CN$2,CSDA!C$1:C$500,0))*INDEX(PIS!V$1:V$500,MATCH(D322,PIS!C$1:C$500))+INDEX(ADJ!$A$1:$BZ$1000,MATCH(PAYROLL!D322,ADJ!A$1:A$500,0),MATCH(PAYROLL!CN$2,ADJ!$2:$2,0)),0)</f>
        <v/>
      </c>
      <c r="CO322">
        <f>IFERROR(INDEX(ADJ!$A$1:$BZ$1000,MATCH(PAYROLL!D322,ADJ!A$1:A$500,0),MATCH(PAYROLL!CO$2,ADJ!$2:$2,0)),0)</f>
        <v/>
      </c>
      <c r="CP322">
        <f>IFERROR(INDEX(ADJ!$A$1:$BZ$1000,MATCH(PAYROLL!D322,ADJ!A$1:A$500,0),MATCH(PAYROLL!CP$2,ADJ!$2:$2,0)),0)</f>
        <v/>
      </c>
      <c r="CQ322">
        <f>BP322-CL322-CI322-CM322-CN322-CO322-CP322-CC322</f>
        <v/>
      </c>
      <c r="CR322">
        <f>IFERROR(IF(RIGHT(INDEX(PIS!O$1:O$500,MATCH(D322,PIS!C$1:C$500,0)),5)="Gross",MIN(U322+V322,VLOOKUP("R700",TSC!B:C,2,0)*VLOOKUP("R101",TSC!B:C,2,0))*(VLOOKUP("T711",TSC!B:C,2,0)+VLOOKUP("T712",TSC!B:C,2,0))%,MIN(T322+V322,VLOOKUP("R700",TSC!B:C,2,0)*VLOOKUP("R101",TSC!B:C,2,0))*(VLOOKUP("T711",TSC!B:C,2,0)+VLOOKUP("T712",TSC!B:C,2,0)+VLOOKUP("R701",TSC!B:C,2,0))%),0)</f>
        <v/>
      </c>
      <c r="CS322">
        <f>IFERROR(IF(RIGHT(INDEX(PIS!O$1:O$500,MATCH(D322,PIS!C$1:C$500,0)),5)="Gross",MIN(U322+V322,VLOOKUP("R700",TSC!B:C,2,0)*VLOOKUP("R101",TSC!B:C,2,0))*(VLOOKUP("T714",TSC!B:C,2,0))%,MIN(T322+V322,VLOOKUP("R700",TSC!B:C,2,0)*VLOOKUP("R101",TSC!B:C,2,0))*(VLOOKUP("T704",TSC!B:C,2,0)+VLOOKUP("T714",TSC!B:C,2,0))%),0)</f>
        <v/>
      </c>
      <c r="CT322">
        <f>IFERROR(IF(RIGHT(INDEX(PIS!O$1:O$500,MATCH(D322,PIS!C$1:C$500,0)),5)="Gross",MIN(U322+V322,VLOOKUP("R700",TSC!B:C,2,0)*VLOOKUP("R101",TSC!B:C,2,0))*VLOOKUP("T705",TSC!B:C,2,0)%,MIN(T322+V322,VLOOKUP("R700",TSC!B:C,2,0)*VLOOKUP("R101",TSC!B:C,2,0))*VLOOKUP("T705",TSC!B:C,2,0)%),0)</f>
        <v/>
      </c>
      <c r="CU322">
        <f>IFERROR(IF(RIGHT(INDEX(PIS!O$1:O$500,MATCH(D322,PIS!C$1:C$500,0)),5)="Gross",MIN(U322+V322,VLOOKUP("R700",TSC!B:C,2,0)*VLOOKUP("R101",TSC!B:C,2,0))*(VLOOKUP("T713",TSC!B:C,2,0))%,MIN(T322+V322,VLOOKUP("R700",TSC!B:C,2,0)*VLOOKUP("R101",TSC!B:C,2,0))*(VLOOKUP("T713",TSC!B:C,2,0))%),0)</f>
        <v/>
      </c>
      <c r="CV322">
        <f>IFERROR(INDEX(ADJ!$A$1:$BZ$1000,MATCH(PAYROLL!D322,ADJ!A$1:A$500,0),MATCH(PAYROLL!CV$2,ADJ!$2:$2,0)),0)</f>
        <v/>
      </c>
      <c r="CW322">
        <f>IFERROR(INDEX(ADJ!$A$1:$BZ$1000,MATCH(PAYROLL!D322,ADJ!A$1:A$500,0),MATCH(PAYROLL!CW$2,ADJ!$2:$2,0)),0)</f>
        <v/>
      </c>
      <c r="CX322">
        <f>SUM(CR322:CW322)</f>
        <v/>
      </c>
      <c r="CY322">
        <f>ROUND(IF(CR322&gt;0,T322+V322*VLOOKUP("R202",TSC!$B$1:$C$500,2,0),0),0)</f>
        <v/>
      </c>
      <c r="CZ322">
        <f>IFERROR(INDEX(CSDA!D$1:D$500,MATCH($CZ$2,CSDA!C$1:C$500,0)),0)</f>
        <v/>
      </c>
      <c r="DA322">
        <f>ROUND(T322*0.7%,0)</f>
        <v/>
      </c>
      <c r="DB322">
        <f>ROUND(T322/12,0)</f>
        <v/>
      </c>
      <c r="DC322">
        <f ref="DC322" t="array">IFERROR(INDEX(CSDA!D$1:D$500,MATCH("Trích giữ"&amp;PAYROLL!DC$2,CSDA!A$1:A$500&amp;CSDA!C$1:C$500,0)),0)</f>
        <v/>
      </c>
      <c r="DD322">
        <f ref="DD322" t="array">IFERROR(INDEX(CSDA!D$1:D$500,MATCH("Trích giữ"&amp;PAYROLL!DD$2,CSDA!A$1:A$500&amp;CSDA!C$1:C$500,0)),0)</f>
        <v/>
      </c>
      <c r="DE322">
        <f ref="DE322" t="array">IFERROR(INDEX(CSDA!D$1:D$500,MATCH("Trích giữ"&amp;PAYROLL!DE$2,CSDA!A$1:A$500&amp;CSDA!C$1:C$500,0)),0)</f>
        <v/>
      </c>
      <c r="DF322">
        <f>IFERROR(INDEX(CSDA!D$1:D$500,MATCH(PAYROLL!DF$2,CSDA!C$1:C$500,0)),0)</f>
        <v/>
      </c>
      <c r="DG322">
        <f ref="DG322" t="array">IFERROR(INDEX(CSDA!D$1:D$500,MATCH("Trích giữ"&amp;PAYROLL!DG$2,CSDA!A$1:A$500&amp;CSDA!C$1:C$500,0)),0)</f>
        <v/>
      </c>
      <c r="DH322">
        <f>ROUND(T322/26,0)</f>
        <v/>
      </c>
      <c r="DI322">
        <f ref="DI322" t="array">IFERROR(INDEX(CSDA!D$1:D$500,MATCH("Trích giữ"&amp;PAYROLL!DI$2,CSDA!A$1:A$500&amp;CSDA!C$1:C$500,0)),0)</f>
        <v/>
      </c>
      <c r="DJ322">
        <f>IF(U322=0,T322*21.5%-BL322,0)</f>
        <v/>
      </c>
      <c r="DK322">
        <f ref="DK322" t="array">IFERROR(INDEX(CSDA!D$1:D$500,MATCH("Trích giữ"&amp;PAYROLL!DK$2,CSDA!A$1:A$500&amp;CSDA!C$1:C$500,0)),0)</f>
        <v/>
      </c>
      <c r="DL322">
        <f>IFERROR(INDEX(CSDA!D$1:D$500,MATCH(PAYROLL!DL$2,CSDA!C$1:C$500,0))/12,0)</f>
        <v/>
      </c>
      <c r="DM322">
        <f>SUM(DB322:DL322)</f>
        <v/>
      </c>
      <c r="DN322">
        <f>IFERROR(INDEX(ADJ!$A$1:$BZ$1000,MATCH(PAYROLL!D322,ADJ!A$1:A$500,0),MATCH(PAYROLL!DN$2,ADJ!$2:$2,0)),0)</f>
        <v/>
      </c>
      <c r="DO322">
        <f>IFERROR(SUM(BP322,DM322:DN322,CX322:DA322)-DT322,0)</f>
        <v/>
      </c>
      <c r="DP322">
        <f ref="DP322" t="array">SUM(BW322*IFERROR(INDEX(CSDA!D$1:D$500,MATCH(BW$2,CSDA!C$1:C$500,0)),0)%,CX322*IFERROR(INDEX(CSDA!D$1:D$500,MATCH(CX$2,CSDA!C$1:C$500,0)),0)%,DA322*IFERROR(INDEX(CSDA!D$1:D$500,MATCH(DA$2,CSDA!C$1:C$500,0)),0)%,DB322*IFERROR(INDEX(CSDA!D$1:D$500,MATCH(DB$2,CSDA!C$1:C$500,0)),0)%,DF322*IFERROR(INDEX(CSDA!D$1:D$500,MATCH("Phí dịch vụ"&amp;PAYROLL!DF$2,CSDA!A$1:A$500&amp;CSDA!C$1:C$500,0)),0)%,DC322*IFERROR(INDEX(CSDA!D$1:D$500,MATCH("Phí dịch vụ"&amp;PAYROLL!DC$2,CSDA!A$1:A$500&amp;CSDA!C$1:C$500,0)),0)%,DH322*IFERROR(INDEX(CSDA!D$1:D$500,MATCH("Phí dịch vụ"&amp;PAYROLL!DH$2,CSDA!A$1:A$500&amp;CSDA!C$1:C$500,0)),0)%,DJ322*IFERROR(INDEX(CSDA!D$1:D$500,MATCH("Phí dịch vụ"&amp;PAYROLL!DJ$2,CSDA!A$1:A$500&amp;CSDA!C$1:C$500,0)),0)%,BN322*IFERROR(INDEX(CSDA!D$1:D$500,MATCH(BN$2,CSDA!C$1:C$500,0)),0)%)-BN322*7%</f>
        <v/>
      </c>
      <c r="DQ322">
        <f>IFERROR(INDEX(ADJ!$A$1:$BZ$1000,MATCH(PAYROLL!D322,ADJ!A$1:A$500,0),MATCH(PAYROLL!DQ$2,ADJ!$2:$2,0)),0)</f>
        <v/>
      </c>
      <c r="DR322">
        <f>IFERROR(INDEX(ADJ!$A$1:$BZ$1000,MATCH(PAYROLL!D322,ADJ!A$1:A$500,0),MATCH(PAYROLL!DR$2,ADJ!$2:$2,0)),0)</f>
        <v/>
      </c>
      <c r="DS322">
        <f>SUM(DP322:DR322)</f>
        <v/>
      </c>
      <c r="DT322">
        <f>EK322</f>
        <v/>
      </c>
      <c r="DU322">
        <f>SUM(DO322:DR322)</f>
        <v/>
      </c>
      <c r="DV322">
        <f>ROUND(DU322*0.1,0)</f>
        <v/>
      </c>
      <c r="DW322">
        <f>DU322+DV322</f>
        <v/>
      </c>
      <c r="DZ322">
        <f>IFERROR(INDEX(ADJ!$A$1:$BZ$1000,MATCH(PAYROLL!$D322,ADJ!A$1:A$500,0),MATCH(PAYROLL!DZ$2,ADJ!$2:$2,0)),0)</f>
        <v/>
      </c>
      <c r="EA322">
        <f>IFERROR(INDEX(ADJ!$A$1:$BZ$1000,MATCH(PAYROLL!$D322,ADJ!A$1:A$500,0),MATCH(PAYROLL!EA$2,ADJ!$2:$2,0)),0)</f>
        <v/>
      </c>
      <c r="EB322">
        <f>IFERROR(INDEX(ADJ!$A$1:$BZ$1000,MATCH(PAYROLL!$D322,ADJ!A$1:A$500,0),MATCH(PAYROLL!EB$2,ADJ!$2:$2,0)),0)</f>
        <v/>
      </c>
      <c r="EC322">
        <f>IFERROR(INDEX(ADJ!$A$1:$BZ$1000,MATCH(PAYROLL!$D322,ADJ!A$1:A$500,0),MATCH(PAYROLL!EC$2,ADJ!$2:$2,0)),0)</f>
        <v/>
      </c>
      <c r="ED322">
        <f>IFERROR(INDEX(ADJ!$A$1:$BZ$1000,MATCH(PAYROLL!$D322,ADJ!A$1:A$500,0),MATCH(PAYROLL!ED$2,ADJ!$2:$2,0)),0)</f>
        <v/>
      </c>
      <c r="EE322">
        <f>IFERROR(INDEX(ADJ!$A$1:$BZ$1000,MATCH(PAYROLL!$D322,ADJ!A$1:A$500,0),MATCH(PAYROLL!EE$2,ADJ!$2:$2,0)),0)</f>
        <v/>
      </c>
      <c r="EF322">
        <f>IFERROR(INDEX(ADJ!$A$1:$BZ$1000,MATCH(PAYROLL!$D322,ADJ!A$1:A$500,0),MATCH(PAYROLL!EF$2,ADJ!$2:$2,0)),0)</f>
        <v/>
      </c>
      <c r="EG322">
        <f>IFERROR(INDEX(ADJ!$A$1:$BZ$1000,MATCH(PAYROLL!$D322,ADJ!A$1:A$500,0),MATCH(PAYROLL!EG$2,ADJ!$2:$2,0)),0)</f>
        <v/>
      </c>
      <c r="EH322">
        <f>IFERROR(INDEX(ADJ!$A$1:$BZ$1000,MATCH(PAYROLL!$D322,ADJ!A$1:A$500,0),MATCH(PAYROLL!EH$2,ADJ!$2:$2,0)),0)</f>
        <v/>
      </c>
      <c r="EI322">
        <f>IFERROR(INDEX(ADJ!$A$1:$BZ$1000,MATCH(PAYROLL!D322,ADJ!A$1:A$500,0),MATCH(PAYROLL!EI$2,ADJ!$2:$2,0)),0)</f>
        <v/>
      </c>
      <c r="EJ322">
        <f>IFERROR(INDEX(ADJ!$A$1:$BZ$1000,MATCH(PAYROLL!$D322,ADJ!A$1:A$500,0),MATCH(PAYROLL!EJ$2,ADJ!$2:$2,0)),0)</f>
        <v/>
      </c>
      <c r="EK322">
        <f>SUM(DZ322:EJ322)</f>
        <v/>
      </c>
    </row>
    <row r="323">
      <c r="A323" t="n">
        <v>321</v>
      </c>
      <c r="B323" t="inlineStr">
        <is>
          <t>Hoàng Thị Quỳnh</t>
        </is>
      </c>
      <c r="D323" t="inlineStr">
        <is>
          <t>148794-03</t>
        </is>
      </c>
      <c r="S323">
        <f>IFERROR(INDEX(PIS!$A$1:$BZ$1000,MATCH($D323,PIS!C$1:C$500,0),MATCH("Lương CB tháng trước",PIS!$1:$1,0)),0)</f>
        <v/>
      </c>
      <c r="T323">
        <f>IFERROR(INDEX(PIS!$A$1:$BZ$1000,MATCH($D323,PIS!C$1:C$500,0),MATCH("Lương CB hiện tại",PIS!$1:$1,0)),0)</f>
        <v/>
      </c>
      <c r="U323">
        <f>IFERROR(INDEX(PIS!$A$1:$BZ$1000,MATCH($D323,PIS!C$1:C$500,0),MATCH("Lương đóng BHBB",PIS!$1:$1,0)),0)</f>
        <v/>
      </c>
      <c r="V323">
        <f>IFERROR(INDEX(PIS!$A$1:$BZ$1000,MATCH($D323,PIS!C$1:C$500,0),MATCH(V$2,PIS!$2:$2,0)),0)</f>
        <v/>
      </c>
      <c r="W323">
        <f>IFERROR(INDEX(PIS!$A$1:$BZ$1000,MATCH($D323,PIS!C$1:C$500,0),MATCH(W$2,PIS!$2:$2,0)),0)</f>
        <v/>
      </c>
      <c r="X323">
        <f>IFERROR(INDEX(PIS!$A$1:$BZ$1000,MATCH($D323,PIS!C$1:C$500,0),MATCH(X$2,PIS!$2:$2,0)),0)</f>
        <v/>
      </c>
      <c r="Y323">
        <f>IFERROR(INDEX(PIS!$A$1:$BZ$1000,MATCH($D323,PIS!C$1:C$500,0),MATCH(Y$2,PIS!$2:$2,0)),0)</f>
        <v/>
      </c>
      <c r="Z323">
        <f>IFERROR(INDEX(PIS!$A$1:$BZ$1000,MATCH($D323,PIS!C$1:C$500,0),MATCH(Z$2,PIS!$2:$2,0)),0)</f>
        <v/>
      </c>
      <c r="AA323">
        <f>IFERROR(INDEX(PIS!$A$1:$BZ$1000,MATCH($D323,PIS!C$1:C$500,0),MATCH(AA$2,PIS!$2:$2,0)),0)</f>
        <v/>
      </c>
      <c r="AB323">
        <f>IFERROR(INDEX(PIS!$A$1:$BZ$1000,MATCH($D323,PIS!C$1:C$500,0),MATCH(AB$2,PIS!$2:$2,0)),0)</f>
        <v/>
      </c>
      <c r="AC323">
        <f>SUM(V323:AB323)</f>
        <v/>
      </c>
      <c r="AD323">
        <f>IFERROR(INDEX(TIMESHEET!$A$1:$AI$5000,MATCH($D323,TIMESHEET!A$1:A$500,0),MATCH("T100",TIMESHEET!$2:$2,0))-2,0)</f>
        <v/>
      </c>
      <c r="AE323">
        <f>IFERROR(INDEX(TIMESHEET!$A$1:$AI$5000,MATCH($D323,TIMESHEET!A$1:A$500,0),MATCH("T202",TIMESHEET!$2:$2,0)),0)</f>
        <v/>
      </c>
      <c r="AF323">
        <f>IFERROR(INDEX(TIMESHEET!$A$1:$AI$5000,MATCH($D323,TIMESHEET!A$1:A$500,0),MATCH("T302",TIMESHEET!$2:$2,0)),0)</f>
        <v/>
      </c>
      <c r="AG323">
        <f>IFERROR(INDEX(TIMESHEET!$A$1:$AI$5000,MATCH($D323,TIMESHEET!A$1:A$500,0),MATCH("T406",TIMESHEET!$2:$2,0)),0)</f>
        <v/>
      </c>
      <c r="AH323">
        <f>AE323+AG323</f>
        <v/>
      </c>
      <c r="AI323">
        <f>IFERROR(INDEX(TIMESHEET!$A$1:$AI$5000,MATCH($D323,TIMESHEET!A$1:A$500,0),MATCH("T701",TIMESHEET!$2:$2,0)),0)</f>
        <v/>
      </c>
      <c r="AJ323">
        <f>IFERROR(INDEX(TIMESHEET!$A$1:$AI$5000,MATCH($D323,TIMESHEET!B$1:B$500,0),MATCH("T320",TIMESHEET!$2:$2,0)),0)</f>
        <v/>
      </c>
      <c r="AK323">
        <f>IFERROR(IF(LEFT(INDEX(PIS!O$1:O$500,MATCH(D323,PIS!C$1:C$500)),1)="M",T323/AD323*SUM(AE323:AG323),T323*AD323),0)</f>
        <v/>
      </c>
      <c r="AL323">
        <f>IFERROR(INDEX(ADJ!$A$1:$BZ$1000,MATCH(PAYROLL!D323,ADJ!A$1:A$500,0),MATCH(PAYROLL!AL$2,ADJ!$2:$2,0)),0)</f>
        <v/>
      </c>
      <c r="AM323">
        <f>SUM(AK323:AL323)</f>
        <v/>
      </c>
      <c r="AN323">
        <f>IFERROR(ROUND(V323/$AD323*$AH323,0),0)</f>
        <v/>
      </c>
      <c r="AO323">
        <f>IFERROR(ROUND(W323/$AD323*$AH323,0),0)</f>
        <v/>
      </c>
      <c r="AP323">
        <f>IFERROR(ROUND(X323/$AD323*$AE323,0),0)</f>
        <v/>
      </c>
      <c r="AQ323">
        <f>IFERROR(ROUND(Y323/$AD323*$AH323,0),0)</f>
        <v/>
      </c>
      <c r="AR323">
        <f>IFERROR(ROUND(Z323/$AD323*$AH323,0),0)</f>
        <v/>
      </c>
      <c r="AS323">
        <f>IFERROR(ROUND(AA323/$AD323*$AH323,0),0)</f>
        <v/>
      </c>
      <c r="AT323">
        <f>IFERROR(IF((AE323+AF323+AG323)&gt;13,AB323,ROUND(AB323/AD323*AH323,0)),0)</f>
        <v/>
      </c>
      <c r="AU323">
        <f>IFERROR(INDEX(ADJ!$A$1:$BZ$1000,MATCH(PAYROLL!D323,ADJ!A$1:A$500,0),MATCH(PAYROLL!AU$2,ADJ!$2:$2,0)),0)</f>
        <v/>
      </c>
      <c r="AV323">
        <f>ROUND(SUM(AN323:AU323),0)</f>
        <v/>
      </c>
      <c r="AW323">
        <f>IFERROR(INDEX(TIMESHEET!$A$1:$AI$5000,MATCH(PAYROLL!D323,TIMESHEET!A$1:A$500,0),MATCH("T620",TIMESHEET!$2:$2,0)),0)</f>
        <v/>
      </c>
      <c r="AX323">
        <f>IFERROR(INDEX(TIMESHEET!$A$1:$AI$5000,MATCH(PAYROLL!D323,TIMESHEET!A$1:A$500,0),MATCH("T601",TIMESHEET!$2:$2,0)),0)</f>
        <v/>
      </c>
      <c r="AY323">
        <f>IFERROR(INDEX(TIMESHEET!$A$1:$AI$5000,MATCH(PAYROLL!D323,TIMESHEET!A$1:A$500,0),MATCH("T602",TIMESHEET!$2:$2,0)),0)</f>
        <v/>
      </c>
      <c r="AZ323">
        <f>IFERROR(INDEX(TIMESHEET!$A$1:$AI$5000,MATCH(PAYROLL!D323,TIMESHEET!A$1:A$500,0),MATCH("T603",TIMESHEET!$2:$2,0)),0)</f>
        <v/>
      </c>
      <c r="BA323">
        <f>IFERROR(INDEX(TIMESHEET!$A$1:$AI$5000,MATCH(PAYROLL!D323,TIMESHEET!A$1:A$500,0),MATCH("T611",TIMESHEET!$2:$2,0)),0)</f>
        <v/>
      </c>
      <c r="BB323">
        <f>IFERROR(INDEX(TIMESHEET!$A$1:$AI$5000,MATCH(PAYROLL!D323,TIMESHEET!A$1:A$500,0),MATCH("T612",TIMESHEET!$2:$2,0)),0)</f>
        <v/>
      </c>
      <c r="BC323">
        <f>IFERROR(INDEX(TIMESHEET!$A$1:$AI$5000,MATCH(PAYROLL!D323,TIMESHEET!A$1:A$500,0),MATCH("T613",TIMESHEET!$2:$2,0)),0)</f>
        <v/>
      </c>
      <c r="BD323">
        <f>IFERROR(INDEX(TIMESHEET!$A$1:$AI$5000,MATCH(PAYROLL!D323,TIMESHEET!A$1:A$500,0),MATCH("T500",TIMESHEET!$2:$2,0)),0)</f>
        <v/>
      </c>
      <c r="BE323">
        <f>IFERROR(IF(LEFT(INDEX(PIS!O$1:O$500,MATCH(D323,PIS!C$1:C$500)),1)="M",T323/AD323/8*(AW323+AX323*1.5+AY323*2+AZ323*3+BA323*2.1+BB323*2.7+BC323*3.9+BD323*0.3),T323/8*(AW323+AX323*1.5+AY323*2+AZ323*3+BA323*2.1+BB323*2.7+BC323*3.9+BD323*0.3)),0)</f>
        <v/>
      </c>
      <c r="BF323">
        <f>IFERROR(INDEX(ADJ!$A$1:$BZ$1000,MATCH(PAYROLL!$D323,ADJ!A$1:A$500,0),MATCH(PAYROLL!BF$2,ADJ!$2:$2,0)),0)</f>
        <v/>
      </c>
      <c r="BG323">
        <f>IFERROR(INDEX(ADJ!$A$1:$BZ$1000,MATCH(PAYROLL!D323,ADJ!A$1:A$500,0),MATCH(PAYROLL!BG$2,ADJ!$2:$2,0)),0)</f>
        <v/>
      </c>
      <c r="BH323">
        <f>IFERROR(INDEX(ADJ!$A$1:$BZ$1000,MATCH(PAYROLL!D323,ADJ!A$1:A$500,0),MATCH(PAYROLL!BH$2,ADJ!$2:$2,0)),0)</f>
        <v/>
      </c>
      <c r="BI323">
        <f>IFERROR(INDEX(ADJ!$A$1:$BZ$1000,MATCH(PAYROLL!D323,ADJ!A$1:A$500,0),MATCH(PAYROLL!BI$2,ADJ!$2:$2,0)),0)</f>
        <v/>
      </c>
      <c r="BJ323">
        <f>IFERROR(INDEX(ADJ!$A$1:$BZ$1000,MATCH(PAYROLL!D323,ADJ!A$1:A$500,0),MATCH(PAYROLL!BJ$2,ADJ!$2:$2,0)),0)</f>
        <v/>
      </c>
      <c r="BK323">
        <f>SUM(BF323:BJ323)</f>
        <v/>
      </c>
      <c r="BL323">
        <f>IFERROR(INDEX(ADJ!$A$1:$BZ$1000,MATCH(PAYROLL!D323,ADJ!A$1:A$500,0),MATCH(PAYROLL!BL$2,ADJ!$2:$2,0)),0)</f>
        <v/>
      </c>
      <c r="BM323">
        <f>IFERROR(INDEX(ADJ!$A$1:$BZ$1000,MATCH(PAYROLL!D323,ADJ!A$1:A$500,0),MATCH(PAYROLL!BM$2,ADJ!$2:$2,0)),0)</f>
        <v/>
      </c>
      <c r="BN323">
        <f>IFERROR(INDEX(ADJ!$A$1:$BZ$1000,MATCH(PAYROLL!D323,ADJ!A$1:A$500,0),MATCH(PAYROLL!BN$2,ADJ!$2:$2,0)),0)</f>
        <v/>
      </c>
      <c r="BO323">
        <f>IFERROR(INDEX(ADJ!$A$1:$BZ$1000,MATCH(PAYROLL!D323,ADJ!A$1:A$500,0),MATCH(PAYROLL!BO$2,ADJ!$2:$2,0)),0)</f>
        <v/>
      </c>
      <c r="BP323">
        <f>SUM(AM323,AV323,BE323,BK323,BL323:BO323)</f>
        <v/>
      </c>
      <c r="BQ323">
        <f>BO323</f>
        <v/>
      </c>
      <c r="BR323">
        <f>IFERROR(ROUND(IF(LEFT(INDEX(PIS!O$1:O$500,MATCH(D323,PIS!C$1:C$500)),1)="D",T323/8*(BD323*0.3),IF(LEFT(INDEX(PIS!O$1:O$500,MATCH(D323,PIS!C$1:C$500)),1)="H",T323*($BD323*0.3),T323/$AD323/8*($BD323*0.3))),0),0)</f>
        <v/>
      </c>
      <c r="BS323">
        <f>IF(AP323&lt;1,0,MIN(AP323,730000))</f>
        <v/>
      </c>
      <c r="BT323">
        <f>IFERROR(ROUND((BE323-SUM(AW323:BC323)*T323/AD323/8),0)-BR323,0)</f>
        <v/>
      </c>
      <c r="BU323">
        <f>AO323</f>
        <v/>
      </c>
      <c r="BV323">
        <f>SUM(BQ323:BU323)</f>
        <v/>
      </c>
      <c r="BW323">
        <f>BP323-BV323</f>
        <v/>
      </c>
      <c r="BX323">
        <f>IFERROR(IF(RIGHT(INDEX(PIS!O$1:O$500,MATCH(D323,PIS!C$1:C$500)),5)="Gross",MIN(U323+V323,VLOOKUP("R700",TSC!B:C,2,0)*VLOOKUP("R101",TSC!B:C,2,0))*VLOOKUP("R701",TSC!B:C,2,0)%,0),0)</f>
        <v/>
      </c>
      <c r="BY323">
        <f>IFERROR(IF(RIGHT(INDEX(PIS!O$1:O$500,MATCH(D323,PIS!C$1:C$500)),5)="Gross",MIN(U323+V323,VLOOKUP("R700",TSC!B:C,2,0)*VLOOKUP("R101",TSC!B:C,2,0))*VLOOKUP("T704",TSC!B:C,2,0)%,0),0)</f>
        <v/>
      </c>
      <c r="BZ323">
        <f>IFERROR(IF(RIGHT(INDEX(PIS!O$1:O$500,MATCH(D323,PIS!C$1:C$500)),5)="Gross",MIN(U323+V323,VLOOKUP("R700",TSC!B:C,2,0)*VLOOKUP("1",TSC!F:G,2,0))*VLOOKUP("T705",TSC!B:C,2,0)%,0),0)</f>
        <v/>
      </c>
      <c r="CA323">
        <f>IFERROR(INDEX(ADJ!$A$1:$BZ$1000,MATCH(PAYROLL!D323,ADJ!A$1:A$500,0),MATCH(PAYROLL!CA$2,ADJ!$2:$2,0)),0)</f>
        <v/>
      </c>
      <c r="CB323">
        <f>IFERROR(INDEX(ADJ!$A$1:$BZ$1000,MATCH(PAYROLL!D323,ADJ!A$1:A$500,0),MATCH(PAYROLL!CB$2,ADJ!$2:$2,0)),0)</f>
        <v/>
      </c>
      <c r="CC323">
        <f>SUM(BX323:CB323)</f>
        <v/>
      </c>
      <c r="CD323">
        <f>IFERROR(INDEX(PIS!$A$1:$BZ$1000,MATCH(PAYROLL!D323,PIS!C$1:C$500,0),MATCH(PAYROLL!CD$1,PIS!$1:$1,0)),0)</f>
        <v/>
      </c>
      <c r="CE323">
        <f>IFERROR(IF(OR(INDEX(PIS!P$1:P$500,MATCH(D323,PIS!C$1:C$500,0))="LT2",INDEX(PIS!P$1:P$500,MATCH(D323,PIS!C$1:C$500,0))="P10"),0,SUM(CC323,CD323*VLOOKUP("R601",TSC!B:C,2,0),VLOOKUP("R602",TSC!B:C,2,0))),0)</f>
        <v/>
      </c>
      <c r="CF323">
        <f>MAX(BW323-CE323,0)</f>
        <v/>
      </c>
      <c r="CG323">
        <f>IFERROR(IF(OR(RIGHT(INDEX(PIS!P$1:P$500,MATCH(D323,PIS!C$1:C$500)),5)="P10",RIGHT(INDEX(PIS!P$1:P$500,MATCH(D323,PIS!C$1:C$500)),5)="CK"),0,IF(CF323&lt;=5000000,CF323*5%,IF(CF323&lt;=10000000,CF323*10%-250000,IF(CF323&lt;=18000000,CF323*15%-750000,IF(CF323&lt;=32000000,CF323*20%-1650000,IF(CF323&lt;=52000000,CF323*25%-3250000,IF(CF323&lt;=80000000,BH323*30%-5850000,CF323*35%-9850000))))))),0)</f>
        <v/>
      </c>
      <c r="CH323">
        <f>IFERROR(IF(OR(INDEX(PIS!P$1:P$500,MATCH(D323,PIS!C$1:C$500))="LT",INDEX(PIS!P$1:P$500,MATCH(D323,PIS!C$1:C$500))="CK"),0,IF(CF323&lt;2000000,0,CF323*10%)),0)</f>
        <v/>
      </c>
      <c r="CI323">
        <f>IFERROR(INDEX(ADJ!$A$1:$BZ$1000,MATCH(PAYROLL!D323,ADJ!A$1:A$500,0),MATCH(PAYROLL!CI$2,ADJ!$2:$2,0)),0)</f>
        <v/>
      </c>
      <c r="CJ323">
        <f>IFERROR(INDEX(ADJ!$A$1:$BZ$1000,MATCH(PAYROLL!D323,ADJ!A$1:A$500,0),MATCH(PAYROLL!CJ$2,ADJ!$2:$2,0)),0)</f>
        <v/>
      </c>
      <c r="CK323">
        <f>IFERROR(INDEX(ADJ!$A$1:$BZ$1000,MATCH(PAYROLL!D323,ADJ!A$1:A$500,0),MATCH(PAYROLL!CK$2,ADJ!$2:$2,0)),0)</f>
        <v/>
      </c>
      <c r="CL323">
        <f>SUM(CG323:CK323)</f>
        <v/>
      </c>
      <c r="CM323">
        <f>ROUND(SUM(CH323:CK323),0)</f>
        <v/>
      </c>
      <c r="CN323">
        <f>IFERROR(INDEX(CSDA!D$1:D$500,MATCH($CN$2,CSDA!C$1:C$500,0))*INDEX(PIS!V$1:V$500,MATCH(D323,PIS!C$1:C$500))+INDEX(ADJ!$A$1:$BZ$1000,MATCH(PAYROLL!D323,ADJ!A$1:A$500,0),MATCH(PAYROLL!CN$2,ADJ!$2:$2,0)),0)</f>
        <v/>
      </c>
      <c r="CO323">
        <f>IFERROR(INDEX(ADJ!$A$1:$BZ$1000,MATCH(PAYROLL!D323,ADJ!A$1:A$500,0),MATCH(PAYROLL!CO$2,ADJ!$2:$2,0)),0)</f>
        <v/>
      </c>
      <c r="CP323">
        <f>IFERROR(INDEX(ADJ!$A$1:$BZ$1000,MATCH(PAYROLL!D323,ADJ!A$1:A$500,0),MATCH(PAYROLL!CP$2,ADJ!$2:$2,0)),0)</f>
        <v/>
      </c>
      <c r="CQ323">
        <f>BP323-CL323-CI323-CM323-CN323-CO323-CP323-CC323</f>
        <v/>
      </c>
      <c r="CR323">
        <f>IFERROR(IF(RIGHT(INDEX(PIS!O$1:O$500,MATCH(D323,PIS!C$1:C$500,0)),5)="Gross",MIN(U323+V323,VLOOKUP("R700",TSC!B:C,2,0)*VLOOKUP("R101",TSC!B:C,2,0))*(VLOOKUP("T711",TSC!B:C,2,0)+VLOOKUP("T712",TSC!B:C,2,0))%,MIN(T323+V323,VLOOKUP("R700",TSC!B:C,2,0)*VLOOKUP("R101",TSC!B:C,2,0))*(VLOOKUP("T711",TSC!B:C,2,0)+VLOOKUP("T712",TSC!B:C,2,0)+VLOOKUP("R701",TSC!B:C,2,0))%),0)</f>
        <v/>
      </c>
      <c r="CS323">
        <f>IFERROR(IF(RIGHT(INDEX(PIS!O$1:O$500,MATCH(D323,PIS!C$1:C$500,0)),5)="Gross",MIN(U323+V323,VLOOKUP("R700",TSC!B:C,2,0)*VLOOKUP("R101",TSC!B:C,2,0))*(VLOOKUP("T714",TSC!B:C,2,0))%,MIN(T323+V323,VLOOKUP("R700",TSC!B:C,2,0)*VLOOKUP("R101",TSC!B:C,2,0))*(VLOOKUP("T704",TSC!B:C,2,0)+VLOOKUP("T714",TSC!B:C,2,0))%),0)</f>
        <v/>
      </c>
      <c r="CT323">
        <f>IFERROR(IF(RIGHT(INDEX(PIS!O$1:O$500,MATCH(D323,PIS!C$1:C$500,0)),5)="Gross",MIN(U323+V323,VLOOKUP("R700",TSC!B:C,2,0)*VLOOKUP("R101",TSC!B:C,2,0))*VLOOKUP("T705",TSC!B:C,2,0)%,MIN(T323+V323,VLOOKUP("R700",TSC!B:C,2,0)*VLOOKUP("R101",TSC!B:C,2,0))*VLOOKUP("T705",TSC!B:C,2,0)%),0)</f>
        <v/>
      </c>
      <c r="CU323">
        <f>IFERROR(IF(RIGHT(INDEX(PIS!O$1:O$500,MATCH(D323,PIS!C$1:C$500,0)),5)="Gross",MIN(U323+V323,VLOOKUP("R700",TSC!B:C,2,0)*VLOOKUP("R101",TSC!B:C,2,0))*(VLOOKUP("T713",TSC!B:C,2,0))%,MIN(T323+V323,VLOOKUP("R700",TSC!B:C,2,0)*VLOOKUP("R101",TSC!B:C,2,0))*(VLOOKUP("T713",TSC!B:C,2,0))%),0)</f>
        <v/>
      </c>
      <c r="CV323">
        <f>IFERROR(INDEX(ADJ!$A$1:$BZ$1000,MATCH(PAYROLL!D323,ADJ!A$1:A$500,0),MATCH(PAYROLL!CV$2,ADJ!$2:$2,0)),0)</f>
        <v/>
      </c>
      <c r="CW323">
        <f>IFERROR(INDEX(ADJ!$A$1:$BZ$1000,MATCH(PAYROLL!D323,ADJ!A$1:A$500,0),MATCH(PAYROLL!CW$2,ADJ!$2:$2,0)),0)</f>
        <v/>
      </c>
      <c r="CX323">
        <f>SUM(CR323:CW323)</f>
        <v/>
      </c>
      <c r="CY323">
        <f>ROUND(IF(CR323&gt;0,T323+V323*VLOOKUP("R202",TSC!$B$1:$C$500,2,0),0),0)</f>
        <v/>
      </c>
      <c r="CZ323">
        <f>IFERROR(INDEX(CSDA!D$1:D$500,MATCH($CZ$2,CSDA!C$1:C$500,0)),0)</f>
        <v/>
      </c>
      <c r="DA323">
        <f>ROUND(T323*0.7%,0)</f>
        <v/>
      </c>
      <c r="DB323">
        <f>ROUND(T323/12,0)</f>
        <v/>
      </c>
      <c r="DC323">
        <f ref="DC323" t="array">IFERROR(INDEX(CSDA!D$1:D$500,MATCH("Trích giữ"&amp;PAYROLL!DC$2,CSDA!A$1:A$500&amp;CSDA!C$1:C$500,0)),0)</f>
        <v/>
      </c>
      <c r="DD323">
        <f ref="DD323" t="array">IFERROR(INDEX(CSDA!D$1:D$500,MATCH("Trích giữ"&amp;PAYROLL!DD$2,CSDA!A$1:A$500&amp;CSDA!C$1:C$500,0)),0)</f>
        <v/>
      </c>
      <c r="DE323">
        <f ref="DE323" t="array">IFERROR(INDEX(CSDA!D$1:D$500,MATCH("Trích giữ"&amp;PAYROLL!DE$2,CSDA!A$1:A$500&amp;CSDA!C$1:C$500,0)),0)</f>
        <v/>
      </c>
      <c r="DF323">
        <f>IFERROR(INDEX(CSDA!D$1:D$500,MATCH(PAYROLL!DF$2,CSDA!C$1:C$500,0)),0)</f>
        <v/>
      </c>
      <c r="DG323">
        <f ref="DG323" t="array">IFERROR(INDEX(CSDA!D$1:D$500,MATCH("Trích giữ"&amp;PAYROLL!DG$2,CSDA!A$1:A$500&amp;CSDA!C$1:C$500,0)),0)</f>
        <v/>
      </c>
      <c r="DH323">
        <f>ROUND(T323/26,0)</f>
        <v/>
      </c>
      <c r="DI323">
        <f ref="DI323" t="array">IFERROR(INDEX(CSDA!D$1:D$500,MATCH("Trích giữ"&amp;PAYROLL!DI$2,CSDA!A$1:A$500&amp;CSDA!C$1:C$500,0)),0)</f>
        <v/>
      </c>
      <c r="DJ323">
        <f>IF(U323=0,T323*21.5%-BL323,0)</f>
        <v/>
      </c>
      <c r="DK323">
        <f ref="DK323" t="array">IFERROR(INDEX(CSDA!D$1:D$500,MATCH("Trích giữ"&amp;PAYROLL!DK$2,CSDA!A$1:A$500&amp;CSDA!C$1:C$500,0)),0)</f>
        <v/>
      </c>
      <c r="DL323">
        <f>IFERROR(INDEX(CSDA!D$1:D$500,MATCH(PAYROLL!DL$2,CSDA!C$1:C$500,0))/12,0)</f>
        <v/>
      </c>
      <c r="DM323">
        <f>SUM(DB323:DL323)</f>
        <v/>
      </c>
      <c r="DN323">
        <f>IFERROR(INDEX(ADJ!$A$1:$BZ$1000,MATCH(PAYROLL!D323,ADJ!A$1:A$500,0),MATCH(PAYROLL!DN$2,ADJ!$2:$2,0)),0)</f>
        <v/>
      </c>
      <c r="DO323">
        <f>IFERROR(SUM(BP323,DM323:DN323,CX323:DA323)-DT323,0)</f>
        <v/>
      </c>
      <c r="DP323">
        <f ref="DP323" t="array">SUM(BW323*IFERROR(INDEX(CSDA!D$1:D$500,MATCH(BW$2,CSDA!C$1:C$500,0)),0)%,CX323*IFERROR(INDEX(CSDA!D$1:D$500,MATCH(CX$2,CSDA!C$1:C$500,0)),0)%,DA323*IFERROR(INDEX(CSDA!D$1:D$500,MATCH(DA$2,CSDA!C$1:C$500,0)),0)%,DB323*IFERROR(INDEX(CSDA!D$1:D$500,MATCH(DB$2,CSDA!C$1:C$500,0)),0)%,DF323*IFERROR(INDEX(CSDA!D$1:D$500,MATCH("Phí dịch vụ"&amp;PAYROLL!DF$2,CSDA!A$1:A$500&amp;CSDA!C$1:C$500,0)),0)%,DC323*IFERROR(INDEX(CSDA!D$1:D$500,MATCH("Phí dịch vụ"&amp;PAYROLL!DC$2,CSDA!A$1:A$500&amp;CSDA!C$1:C$500,0)),0)%,DH323*IFERROR(INDEX(CSDA!D$1:D$500,MATCH("Phí dịch vụ"&amp;PAYROLL!DH$2,CSDA!A$1:A$500&amp;CSDA!C$1:C$500,0)),0)%,DJ323*IFERROR(INDEX(CSDA!D$1:D$500,MATCH("Phí dịch vụ"&amp;PAYROLL!DJ$2,CSDA!A$1:A$500&amp;CSDA!C$1:C$500,0)),0)%,BN323*IFERROR(INDEX(CSDA!D$1:D$500,MATCH(BN$2,CSDA!C$1:C$500,0)),0)%)-BN323*7%</f>
        <v/>
      </c>
      <c r="DQ323">
        <f>IFERROR(INDEX(ADJ!$A$1:$BZ$1000,MATCH(PAYROLL!D323,ADJ!A$1:A$500,0),MATCH(PAYROLL!DQ$2,ADJ!$2:$2,0)),0)</f>
        <v/>
      </c>
      <c r="DR323">
        <f>IFERROR(INDEX(ADJ!$A$1:$BZ$1000,MATCH(PAYROLL!D323,ADJ!A$1:A$500,0),MATCH(PAYROLL!DR$2,ADJ!$2:$2,0)),0)</f>
        <v/>
      </c>
      <c r="DS323">
        <f>SUM(DP323:DR323)</f>
        <v/>
      </c>
      <c r="DT323">
        <f>EK323</f>
        <v/>
      </c>
      <c r="DU323">
        <f>SUM(DO323:DR323)</f>
        <v/>
      </c>
      <c r="DV323">
        <f>ROUND(DU323*0.1,0)</f>
        <v/>
      </c>
      <c r="DW323">
        <f>DU323+DV323</f>
        <v/>
      </c>
      <c r="DZ323">
        <f>IFERROR(INDEX(ADJ!$A$1:$BZ$1000,MATCH(PAYROLL!$D323,ADJ!A$1:A$500,0),MATCH(PAYROLL!DZ$2,ADJ!$2:$2,0)),0)</f>
        <v/>
      </c>
      <c r="EA323">
        <f>IFERROR(INDEX(ADJ!$A$1:$BZ$1000,MATCH(PAYROLL!$D323,ADJ!A$1:A$500,0),MATCH(PAYROLL!EA$2,ADJ!$2:$2,0)),0)</f>
        <v/>
      </c>
      <c r="EB323">
        <f>IFERROR(INDEX(ADJ!$A$1:$BZ$1000,MATCH(PAYROLL!$D323,ADJ!A$1:A$500,0),MATCH(PAYROLL!EB$2,ADJ!$2:$2,0)),0)</f>
        <v/>
      </c>
      <c r="EC323">
        <f>IFERROR(INDEX(ADJ!$A$1:$BZ$1000,MATCH(PAYROLL!$D323,ADJ!A$1:A$500,0),MATCH(PAYROLL!EC$2,ADJ!$2:$2,0)),0)</f>
        <v/>
      </c>
      <c r="ED323">
        <f>IFERROR(INDEX(ADJ!$A$1:$BZ$1000,MATCH(PAYROLL!$D323,ADJ!A$1:A$500,0),MATCH(PAYROLL!ED$2,ADJ!$2:$2,0)),0)</f>
        <v/>
      </c>
      <c r="EE323">
        <f>IFERROR(INDEX(ADJ!$A$1:$BZ$1000,MATCH(PAYROLL!$D323,ADJ!A$1:A$500,0),MATCH(PAYROLL!EE$2,ADJ!$2:$2,0)),0)</f>
        <v/>
      </c>
      <c r="EF323">
        <f>IFERROR(INDEX(ADJ!$A$1:$BZ$1000,MATCH(PAYROLL!$D323,ADJ!A$1:A$500,0),MATCH(PAYROLL!EF$2,ADJ!$2:$2,0)),0)</f>
        <v/>
      </c>
      <c r="EG323">
        <f>IFERROR(INDEX(ADJ!$A$1:$BZ$1000,MATCH(PAYROLL!$D323,ADJ!A$1:A$500,0),MATCH(PAYROLL!EG$2,ADJ!$2:$2,0)),0)</f>
        <v/>
      </c>
      <c r="EH323">
        <f>IFERROR(INDEX(ADJ!$A$1:$BZ$1000,MATCH(PAYROLL!$D323,ADJ!A$1:A$500,0),MATCH(PAYROLL!EH$2,ADJ!$2:$2,0)),0)</f>
        <v/>
      </c>
      <c r="EI323">
        <f>IFERROR(INDEX(ADJ!$A$1:$BZ$1000,MATCH(PAYROLL!D323,ADJ!A$1:A$500,0),MATCH(PAYROLL!EI$2,ADJ!$2:$2,0)),0)</f>
        <v/>
      </c>
      <c r="EJ323">
        <f>IFERROR(INDEX(ADJ!$A$1:$BZ$1000,MATCH(PAYROLL!$D323,ADJ!A$1:A$500,0),MATCH(PAYROLL!EJ$2,ADJ!$2:$2,0)),0)</f>
        <v/>
      </c>
      <c r="EK323">
        <f>SUM(DZ323:EJ323)</f>
        <v/>
      </c>
    </row>
    <row r="324">
      <c r="A324" t="n">
        <v>322</v>
      </c>
      <c r="B324" t="inlineStr">
        <is>
          <t>Hoàng Thị Mai</t>
        </is>
      </c>
      <c r="D324" t="inlineStr">
        <is>
          <t>158922-01</t>
        </is>
      </c>
      <c r="S324">
        <f>IFERROR(INDEX(PIS!$A$1:$BZ$1000,MATCH($D324,PIS!C$1:C$500,0),MATCH("Lương CB tháng trước",PIS!$1:$1,0)),0)</f>
        <v/>
      </c>
      <c r="T324">
        <f>IFERROR(INDEX(PIS!$A$1:$BZ$1000,MATCH($D324,PIS!C$1:C$500,0),MATCH("Lương CB hiện tại",PIS!$1:$1,0)),0)</f>
        <v/>
      </c>
      <c r="U324">
        <f>IFERROR(INDEX(PIS!$A$1:$BZ$1000,MATCH($D324,PIS!C$1:C$500,0),MATCH("Lương đóng BHBB",PIS!$1:$1,0)),0)</f>
        <v/>
      </c>
      <c r="V324">
        <f>IFERROR(INDEX(PIS!$A$1:$BZ$1000,MATCH($D324,PIS!C$1:C$500,0),MATCH(V$2,PIS!$2:$2,0)),0)</f>
        <v/>
      </c>
      <c r="W324">
        <f>IFERROR(INDEX(PIS!$A$1:$BZ$1000,MATCH($D324,PIS!C$1:C$500,0),MATCH(W$2,PIS!$2:$2,0)),0)</f>
        <v/>
      </c>
      <c r="X324">
        <f>IFERROR(INDEX(PIS!$A$1:$BZ$1000,MATCH($D324,PIS!C$1:C$500,0),MATCH(X$2,PIS!$2:$2,0)),0)</f>
        <v/>
      </c>
      <c r="Y324">
        <f>IFERROR(INDEX(PIS!$A$1:$BZ$1000,MATCH($D324,PIS!C$1:C$500,0),MATCH(Y$2,PIS!$2:$2,0)),0)</f>
        <v/>
      </c>
      <c r="Z324">
        <f>IFERROR(INDEX(PIS!$A$1:$BZ$1000,MATCH($D324,PIS!C$1:C$500,0),MATCH(Z$2,PIS!$2:$2,0)),0)</f>
        <v/>
      </c>
      <c r="AA324">
        <f>IFERROR(INDEX(PIS!$A$1:$BZ$1000,MATCH($D324,PIS!C$1:C$500,0),MATCH(AA$2,PIS!$2:$2,0)),0)</f>
        <v/>
      </c>
      <c r="AB324">
        <f>IFERROR(INDEX(PIS!$A$1:$BZ$1000,MATCH($D324,PIS!C$1:C$500,0),MATCH(AB$2,PIS!$2:$2,0)),0)</f>
        <v/>
      </c>
      <c r="AC324">
        <f>SUM(V324:AB324)</f>
        <v/>
      </c>
      <c r="AD324">
        <f>IFERROR(INDEX(TIMESHEET!$A$1:$AI$5000,MATCH($D324,TIMESHEET!A$1:A$500,0),MATCH("T100",TIMESHEET!$2:$2,0))-2,0)</f>
        <v/>
      </c>
      <c r="AE324">
        <f>IFERROR(INDEX(TIMESHEET!$A$1:$AI$5000,MATCH($D324,TIMESHEET!A$1:A$500,0),MATCH("T202",TIMESHEET!$2:$2,0)),0)</f>
        <v/>
      </c>
      <c r="AF324">
        <f>IFERROR(INDEX(TIMESHEET!$A$1:$AI$5000,MATCH($D324,TIMESHEET!A$1:A$500,0),MATCH("T302",TIMESHEET!$2:$2,0)),0)</f>
        <v/>
      </c>
      <c r="AG324">
        <f>IFERROR(INDEX(TIMESHEET!$A$1:$AI$5000,MATCH($D324,TIMESHEET!A$1:A$500,0),MATCH("T406",TIMESHEET!$2:$2,0)),0)</f>
        <v/>
      </c>
      <c r="AH324">
        <f>AE324+AG324</f>
        <v/>
      </c>
      <c r="AI324">
        <f>IFERROR(INDEX(TIMESHEET!$A$1:$AI$5000,MATCH($D324,TIMESHEET!A$1:A$500,0),MATCH("T701",TIMESHEET!$2:$2,0)),0)</f>
        <v/>
      </c>
      <c r="AJ324">
        <f>IFERROR(INDEX(TIMESHEET!$A$1:$AI$5000,MATCH($D324,TIMESHEET!B$1:B$500,0),MATCH("T320",TIMESHEET!$2:$2,0)),0)</f>
        <v/>
      </c>
      <c r="AK324">
        <f>IFERROR(IF(LEFT(INDEX(PIS!O$1:O$500,MATCH(D324,PIS!C$1:C$500)),1)="M",T324/AD324*SUM(AE324:AG324),T324*AD324),0)</f>
        <v/>
      </c>
      <c r="AL324">
        <f>IFERROR(INDEX(ADJ!$A$1:$BZ$1000,MATCH(PAYROLL!D324,ADJ!A$1:A$500,0),MATCH(PAYROLL!AL$2,ADJ!$2:$2,0)),0)</f>
        <v/>
      </c>
      <c r="AM324">
        <f>SUM(AK324:AL324)</f>
        <v/>
      </c>
      <c r="AN324">
        <f>IFERROR(ROUND(V324/$AD324*$AH324,0),0)</f>
        <v/>
      </c>
      <c r="AO324">
        <f>IFERROR(ROUND(W324/$AD324*$AH324,0),0)</f>
        <v/>
      </c>
      <c r="AP324">
        <f>IFERROR(ROUND(X324/$AD324*$AE324,0),0)</f>
        <v/>
      </c>
      <c r="AQ324">
        <f>IFERROR(ROUND(Y324/$AD324*$AH324,0),0)</f>
        <v/>
      </c>
      <c r="AR324">
        <f>IFERROR(ROUND(Z324/$AD324*$AH324,0),0)</f>
        <v/>
      </c>
      <c r="AS324">
        <f>IFERROR(ROUND(AA324/$AD324*$AH324,0),0)</f>
        <v/>
      </c>
      <c r="AT324">
        <f>IFERROR(IF((AE324+AF324+AG324)&gt;13,AB324,ROUND(AB324/AD324*AH324,0)),0)</f>
        <v/>
      </c>
      <c r="AU324">
        <f>IFERROR(INDEX(ADJ!$A$1:$BZ$1000,MATCH(PAYROLL!D324,ADJ!A$1:A$500,0),MATCH(PAYROLL!AU$2,ADJ!$2:$2,0)),0)</f>
        <v/>
      </c>
      <c r="AV324">
        <f>ROUND(SUM(AN324:AU324),0)</f>
        <v/>
      </c>
      <c r="AW324">
        <f>IFERROR(INDEX(TIMESHEET!$A$1:$AI$5000,MATCH(PAYROLL!D324,TIMESHEET!A$1:A$500,0),MATCH("T620",TIMESHEET!$2:$2,0)),0)</f>
        <v/>
      </c>
      <c r="AX324">
        <f>IFERROR(INDEX(TIMESHEET!$A$1:$AI$5000,MATCH(PAYROLL!D324,TIMESHEET!A$1:A$500,0),MATCH("T601",TIMESHEET!$2:$2,0)),0)</f>
        <v/>
      </c>
      <c r="AY324">
        <f>IFERROR(INDEX(TIMESHEET!$A$1:$AI$5000,MATCH(PAYROLL!D324,TIMESHEET!A$1:A$500,0),MATCH("T602",TIMESHEET!$2:$2,0)),0)</f>
        <v/>
      </c>
      <c r="AZ324">
        <f>IFERROR(INDEX(TIMESHEET!$A$1:$AI$5000,MATCH(PAYROLL!D324,TIMESHEET!A$1:A$500,0),MATCH("T603",TIMESHEET!$2:$2,0)),0)</f>
        <v/>
      </c>
      <c r="BA324">
        <f>IFERROR(INDEX(TIMESHEET!$A$1:$AI$5000,MATCH(PAYROLL!D324,TIMESHEET!A$1:A$500,0),MATCH("T611",TIMESHEET!$2:$2,0)),0)</f>
        <v/>
      </c>
      <c r="BB324">
        <f>IFERROR(INDEX(TIMESHEET!$A$1:$AI$5000,MATCH(PAYROLL!D324,TIMESHEET!A$1:A$500,0),MATCH("T612",TIMESHEET!$2:$2,0)),0)</f>
        <v/>
      </c>
      <c r="BC324">
        <f>IFERROR(INDEX(TIMESHEET!$A$1:$AI$5000,MATCH(PAYROLL!D324,TIMESHEET!A$1:A$500,0),MATCH("T613",TIMESHEET!$2:$2,0)),0)</f>
        <v/>
      </c>
      <c r="BD324">
        <f>IFERROR(INDEX(TIMESHEET!$A$1:$AI$5000,MATCH(PAYROLL!D324,TIMESHEET!A$1:A$500,0),MATCH("T500",TIMESHEET!$2:$2,0)),0)</f>
        <v/>
      </c>
      <c r="BE324">
        <f>IFERROR(IF(LEFT(INDEX(PIS!O$1:O$500,MATCH(D324,PIS!C$1:C$500)),1)="M",T324/AD324/8*(AW324+AX324*1.5+AY324*2+AZ324*3+BA324*2.1+BB324*2.7+BC324*3.9+BD324*0.3),T324/8*(AW324+AX324*1.5+AY324*2+AZ324*3+BA324*2.1+BB324*2.7+BC324*3.9+BD324*0.3)),0)</f>
        <v/>
      </c>
      <c r="BF324">
        <f>IFERROR(INDEX(ADJ!$A$1:$BZ$1000,MATCH(PAYROLL!$D324,ADJ!A$1:A$500,0),MATCH(PAYROLL!BF$2,ADJ!$2:$2,0)),0)</f>
        <v/>
      </c>
      <c r="BG324">
        <f>IFERROR(INDEX(ADJ!$A$1:$BZ$1000,MATCH(PAYROLL!D324,ADJ!A$1:A$500,0),MATCH(PAYROLL!BG$2,ADJ!$2:$2,0)),0)</f>
        <v/>
      </c>
      <c r="BH324">
        <f>IFERROR(INDEX(ADJ!$A$1:$BZ$1000,MATCH(PAYROLL!D324,ADJ!A$1:A$500,0),MATCH(PAYROLL!BH$2,ADJ!$2:$2,0)),0)</f>
        <v/>
      </c>
      <c r="BI324">
        <f>IFERROR(INDEX(ADJ!$A$1:$BZ$1000,MATCH(PAYROLL!D324,ADJ!A$1:A$500,0),MATCH(PAYROLL!BI$2,ADJ!$2:$2,0)),0)</f>
        <v/>
      </c>
      <c r="BJ324">
        <f>IFERROR(INDEX(ADJ!$A$1:$BZ$1000,MATCH(PAYROLL!D324,ADJ!A$1:A$500,0),MATCH(PAYROLL!BJ$2,ADJ!$2:$2,0)),0)</f>
        <v/>
      </c>
      <c r="BK324">
        <f>SUM(BF324:BJ324)</f>
        <v/>
      </c>
      <c r="BL324">
        <f>IFERROR(INDEX(ADJ!$A$1:$BZ$1000,MATCH(PAYROLL!D324,ADJ!A$1:A$500,0),MATCH(PAYROLL!BL$2,ADJ!$2:$2,0)),0)</f>
        <v/>
      </c>
      <c r="BM324">
        <f>IFERROR(INDEX(ADJ!$A$1:$BZ$1000,MATCH(PAYROLL!D324,ADJ!A$1:A$500,0),MATCH(PAYROLL!BM$2,ADJ!$2:$2,0)),0)</f>
        <v/>
      </c>
      <c r="BN324">
        <f>IFERROR(INDEX(ADJ!$A$1:$BZ$1000,MATCH(PAYROLL!D324,ADJ!A$1:A$500,0),MATCH(PAYROLL!BN$2,ADJ!$2:$2,0)),0)</f>
        <v/>
      </c>
      <c r="BO324">
        <f>IFERROR(INDEX(ADJ!$A$1:$BZ$1000,MATCH(PAYROLL!D324,ADJ!A$1:A$500,0),MATCH(PAYROLL!BO$2,ADJ!$2:$2,0)),0)</f>
        <v/>
      </c>
      <c r="BP324">
        <f>SUM(AM324,AV324,BE324,BK324,BL324:BO324)</f>
        <v/>
      </c>
      <c r="BQ324">
        <f>BO324</f>
        <v/>
      </c>
      <c r="BR324">
        <f>IFERROR(ROUND(IF(LEFT(INDEX(PIS!O$1:O$500,MATCH(D324,PIS!C$1:C$500)),1)="D",T324/8*(BD324*0.3),IF(LEFT(INDEX(PIS!O$1:O$500,MATCH(D324,PIS!C$1:C$500)),1)="H",T324*($BD324*0.3),T324/$AD324/8*($BD324*0.3))),0),0)</f>
        <v/>
      </c>
      <c r="BS324">
        <f>IF(AP324&lt;1,0,MIN(AP324,730000))</f>
        <v/>
      </c>
      <c r="BT324">
        <f>IFERROR(ROUND((BE324-SUM(AW324:BC324)*T324/AD324/8),0)-BR324,0)</f>
        <v/>
      </c>
      <c r="BU324">
        <f>AO324</f>
        <v/>
      </c>
      <c r="BV324">
        <f>SUM(BQ324:BU324)</f>
        <v/>
      </c>
      <c r="BW324">
        <f>BP324-BV324</f>
        <v/>
      </c>
      <c r="BX324">
        <f>IFERROR(IF(RIGHT(INDEX(PIS!O$1:O$500,MATCH(D324,PIS!C$1:C$500)),5)="Gross",MIN(U324+V324,VLOOKUP("R700",TSC!B:C,2,0)*VLOOKUP("R101",TSC!B:C,2,0))*VLOOKUP("R701",TSC!B:C,2,0)%,0),0)</f>
        <v/>
      </c>
      <c r="BY324">
        <f>IFERROR(IF(RIGHT(INDEX(PIS!O$1:O$500,MATCH(D324,PIS!C$1:C$500)),5)="Gross",MIN(U324+V324,VLOOKUP("R700",TSC!B:C,2,0)*VLOOKUP("R101",TSC!B:C,2,0))*VLOOKUP("T704",TSC!B:C,2,0)%,0),0)</f>
        <v/>
      </c>
      <c r="BZ324">
        <f>IFERROR(IF(RIGHT(INDEX(PIS!O$1:O$500,MATCH(D324,PIS!C$1:C$500)),5)="Gross",MIN(U324+V324,VLOOKUP("R700",TSC!B:C,2,0)*VLOOKUP("1",TSC!F:G,2,0))*VLOOKUP("T705",TSC!B:C,2,0)%,0),0)</f>
        <v/>
      </c>
      <c r="CA324">
        <f>IFERROR(INDEX(ADJ!$A$1:$BZ$1000,MATCH(PAYROLL!D324,ADJ!A$1:A$500,0),MATCH(PAYROLL!CA$2,ADJ!$2:$2,0)),0)</f>
        <v/>
      </c>
      <c r="CB324">
        <f>IFERROR(INDEX(ADJ!$A$1:$BZ$1000,MATCH(PAYROLL!D324,ADJ!A$1:A$500,0),MATCH(PAYROLL!CB$2,ADJ!$2:$2,0)),0)</f>
        <v/>
      </c>
      <c r="CC324">
        <f>SUM(BX324:CB324)</f>
        <v/>
      </c>
      <c r="CD324">
        <f>IFERROR(INDEX(PIS!$A$1:$BZ$1000,MATCH(PAYROLL!D324,PIS!C$1:C$500,0),MATCH(PAYROLL!CD$1,PIS!$1:$1,0)),0)</f>
        <v/>
      </c>
      <c r="CE324">
        <f>IFERROR(IF(OR(INDEX(PIS!P$1:P$500,MATCH(D324,PIS!C$1:C$500,0))="LT2",INDEX(PIS!P$1:P$500,MATCH(D324,PIS!C$1:C$500,0))="P10"),0,SUM(CC324,CD324*VLOOKUP("R601",TSC!B:C,2,0),VLOOKUP("R602",TSC!B:C,2,0))),0)</f>
        <v/>
      </c>
      <c r="CF324">
        <f>MAX(BW324-CE324,0)</f>
        <v/>
      </c>
      <c r="CG324">
        <f>IFERROR(IF(OR(RIGHT(INDEX(PIS!P$1:P$500,MATCH(D324,PIS!C$1:C$500)),5)="P10",RIGHT(INDEX(PIS!P$1:P$500,MATCH(D324,PIS!C$1:C$500)),5)="CK"),0,IF(CF324&lt;=5000000,CF324*5%,IF(CF324&lt;=10000000,CF324*10%-250000,IF(CF324&lt;=18000000,CF324*15%-750000,IF(CF324&lt;=32000000,CF324*20%-1650000,IF(CF324&lt;=52000000,CF324*25%-3250000,IF(CF324&lt;=80000000,BH324*30%-5850000,CF324*35%-9850000))))))),0)</f>
        <v/>
      </c>
      <c r="CH324">
        <f>IFERROR(IF(OR(INDEX(PIS!P$1:P$500,MATCH(D324,PIS!C$1:C$500))="LT",INDEX(PIS!P$1:P$500,MATCH(D324,PIS!C$1:C$500))="CK"),0,IF(CF324&lt;2000000,0,CF324*10%)),0)</f>
        <v/>
      </c>
      <c r="CI324">
        <f>IFERROR(INDEX(ADJ!$A$1:$BZ$1000,MATCH(PAYROLL!D324,ADJ!A$1:A$500,0),MATCH(PAYROLL!CI$2,ADJ!$2:$2,0)),0)</f>
        <v/>
      </c>
      <c r="CJ324">
        <f>IFERROR(INDEX(ADJ!$A$1:$BZ$1000,MATCH(PAYROLL!D324,ADJ!A$1:A$500,0),MATCH(PAYROLL!CJ$2,ADJ!$2:$2,0)),0)</f>
        <v/>
      </c>
      <c r="CK324">
        <f>IFERROR(INDEX(ADJ!$A$1:$BZ$1000,MATCH(PAYROLL!D324,ADJ!A$1:A$500,0),MATCH(PAYROLL!CK$2,ADJ!$2:$2,0)),0)</f>
        <v/>
      </c>
      <c r="CL324">
        <f>SUM(CG324:CK324)</f>
        <v/>
      </c>
      <c r="CM324">
        <f>ROUND(SUM(CH324:CK324),0)</f>
        <v/>
      </c>
      <c r="CN324">
        <f>IFERROR(INDEX(CSDA!D$1:D$500,MATCH($CN$2,CSDA!C$1:C$500,0))*INDEX(PIS!V$1:V$500,MATCH(D324,PIS!C$1:C$500))+INDEX(ADJ!$A$1:$BZ$1000,MATCH(PAYROLL!D324,ADJ!A$1:A$500,0),MATCH(PAYROLL!CN$2,ADJ!$2:$2,0)),0)</f>
        <v/>
      </c>
      <c r="CO324">
        <f>IFERROR(INDEX(ADJ!$A$1:$BZ$1000,MATCH(PAYROLL!D324,ADJ!A$1:A$500,0),MATCH(PAYROLL!CO$2,ADJ!$2:$2,0)),0)</f>
        <v/>
      </c>
      <c r="CP324">
        <f>IFERROR(INDEX(ADJ!$A$1:$BZ$1000,MATCH(PAYROLL!D324,ADJ!A$1:A$500,0),MATCH(PAYROLL!CP$2,ADJ!$2:$2,0)),0)</f>
        <v/>
      </c>
      <c r="CQ324">
        <f>BP324-CL324-CI324-CM324-CN324-CO324-CP324-CC324</f>
        <v/>
      </c>
      <c r="CR324">
        <f>IFERROR(IF(RIGHT(INDEX(PIS!O$1:O$500,MATCH(D324,PIS!C$1:C$500,0)),5)="Gross",MIN(U324+V324,VLOOKUP("R700",TSC!B:C,2,0)*VLOOKUP("R101",TSC!B:C,2,0))*(VLOOKUP("T711",TSC!B:C,2,0)+VLOOKUP("T712",TSC!B:C,2,0))%,MIN(T324+V324,VLOOKUP("R700",TSC!B:C,2,0)*VLOOKUP("R101",TSC!B:C,2,0))*(VLOOKUP("T711",TSC!B:C,2,0)+VLOOKUP("T712",TSC!B:C,2,0)+VLOOKUP("R701",TSC!B:C,2,0))%),0)</f>
        <v/>
      </c>
      <c r="CS324">
        <f>IFERROR(IF(RIGHT(INDEX(PIS!O$1:O$500,MATCH(D324,PIS!C$1:C$500,0)),5)="Gross",MIN(U324+V324,VLOOKUP("R700",TSC!B:C,2,0)*VLOOKUP("R101",TSC!B:C,2,0))*(VLOOKUP("T714",TSC!B:C,2,0))%,MIN(T324+V324,VLOOKUP("R700",TSC!B:C,2,0)*VLOOKUP("R101",TSC!B:C,2,0))*(VLOOKUP("T704",TSC!B:C,2,0)+VLOOKUP("T714",TSC!B:C,2,0))%),0)</f>
        <v/>
      </c>
      <c r="CT324">
        <f>IFERROR(IF(RIGHT(INDEX(PIS!O$1:O$500,MATCH(D324,PIS!C$1:C$500,0)),5)="Gross",MIN(U324+V324,VLOOKUP("R700",TSC!B:C,2,0)*VLOOKUP("R101",TSC!B:C,2,0))*VLOOKUP("T705",TSC!B:C,2,0)%,MIN(T324+V324,VLOOKUP("R700",TSC!B:C,2,0)*VLOOKUP("R101",TSC!B:C,2,0))*VLOOKUP("T705",TSC!B:C,2,0)%),0)</f>
        <v/>
      </c>
      <c r="CU324">
        <f>IFERROR(IF(RIGHT(INDEX(PIS!O$1:O$500,MATCH(D324,PIS!C$1:C$500,0)),5)="Gross",MIN(U324+V324,VLOOKUP("R700",TSC!B:C,2,0)*VLOOKUP("R101",TSC!B:C,2,0))*(VLOOKUP("T713",TSC!B:C,2,0))%,MIN(T324+V324,VLOOKUP("R700",TSC!B:C,2,0)*VLOOKUP("R101",TSC!B:C,2,0))*(VLOOKUP("T713",TSC!B:C,2,0))%),0)</f>
        <v/>
      </c>
      <c r="CV324">
        <f>IFERROR(INDEX(ADJ!$A$1:$BZ$1000,MATCH(PAYROLL!D324,ADJ!A$1:A$500,0),MATCH(PAYROLL!CV$2,ADJ!$2:$2,0)),0)</f>
        <v/>
      </c>
      <c r="CW324">
        <f>IFERROR(INDEX(ADJ!$A$1:$BZ$1000,MATCH(PAYROLL!D324,ADJ!A$1:A$500,0),MATCH(PAYROLL!CW$2,ADJ!$2:$2,0)),0)</f>
        <v/>
      </c>
      <c r="CX324">
        <f>SUM(CR324:CW324)</f>
        <v/>
      </c>
      <c r="CY324">
        <f>ROUND(IF(CR324&gt;0,T324+V324*VLOOKUP("R202",TSC!$B$1:$C$500,2,0),0),0)</f>
        <v/>
      </c>
      <c r="CZ324">
        <f>IFERROR(INDEX(CSDA!D$1:D$500,MATCH($CZ$2,CSDA!C$1:C$500,0)),0)</f>
        <v/>
      </c>
      <c r="DA324">
        <f>ROUND(T324*0.7%,0)</f>
        <v/>
      </c>
      <c r="DB324">
        <f>ROUND(T324/12,0)</f>
        <v/>
      </c>
      <c r="DC324">
        <f ref="DC324" t="array">IFERROR(INDEX(CSDA!D$1:D$500,MATCH("Trích giữ"&amp;PAYROLL!DC$2,CSDA!A$1:A$500&amp;CSDA!C$1:C$500,0)),0)</f>
        <v/>
      </c>
      <c r="DD324">
        <f ref="DD324" t="array">IFERROR(INDEX(CSDA!D$1:D$500,MATCH("Trích giữ"&amp;PAYROLL!DD$2,CSDA!A$1:A$500&amp;CSDA!C$1:C$500,0)),0)</f>
        <v/>
      </c>
      <c r="DE324">
        <f ref="DE324" t="array">IFERROR(INDEX(CSDA!D$1:D$500,MATCH("Trích giữ"&amp;PAYROLL!DE$2,CSDA!A$1:A$500&amp;CSDA!C$1:C$500,0)),0)</f>
        <v/>
      </c>
      <c r="DF324">
        <f>IFERROR(INDEX(CSDA!D$1:D$500,MATCH(PAYROLL!DF$2,CSDA!C$1:C$500,0)),0)</f>
        <v/>
      </c>
      <c r="DG324">
        <f ref="DG324" t="array">IFERROR(INDEX(CSDA!D$1:D$500,MATCH("Trích giữ"&amp;PAYROLL!DG$2,CSDA!A$1:A$500&amp;CSDA!C$1:C$500,0)),0)</f>
        <v/>
      </c>
      <c r="DH324">
        <f>ROUND(T324/26,0)</f>
        <v/>
      </c>
      <c r="DI324">
        <f ref="DI324" t="array">IFERROR(INDEX(CSDA!D$1:D$500,MATCH("Trích giữ"&amp;PAYROLL!DI$2,CSDA!A$1:A$500&amp;CSDA!C$1:C$500,0)),0)</f>
        <v/>
      </c>
      <c r="DJ324">
        <f>IF(U324=0,T324*21.5%-BL324,0)</f>
        <v/>
      </c>
      <c r="DK324">
        <f ref="DK324" t="array">IFERROR(INDEX(CSDA!D$1:D$500,MATCH("Trích giữ"&amp;PAYROLL!DK$2,CSDA!A$1:A$500&amp;CSDA!C$1:C$500,0)),0)</f>
        <v/>
      </c>
      <c r="DL324">
        <f>IFERROR(INDEX(CSDA!D$1:D$500,MATCH(PAYROLL!DL$2,CSDA!C$1:C$500,0))/12,0)</f>
        <v/>
      </c>
      <c r="DM324">
        <f>SUM(DB324:DL324)</f>
        <v/>
      </c>
      <c r="DN324">
        <f>IFERROR(INDEX(ADJ!$A$1:$BZ$1000,MATCH(PAYROLL!D324,ADJ!A$1:A$500,0),MATCH(PAYROLL!DN$2,ADJ!$2:$2,0)),0)</f>
        <v/>
      </c>
      <c r="DO324">
        <f>IFERROR(SUM(BP324,DM324:DN324,CX324:DA324)-DT324,0)</f>
        <v/>
      </c>
      <c r="DP324">
        <f ref="DP324" t="array">SUM(BW324*IFERROR(INDEX(CSDA!D$1:D$500,MATCH(BW$2,CSDA!C$1:C$500,0)),0)%,CX324*IFERROR(INDEX(CSDA!D$1:D$500,MATCH(CX$2,CSDA!C$1:C$500,0)),0)%,DA324*IFERROR(INDEX(CSDA!D$1:D$500,MATCH(DA$2,CSDA!C$1:C$500,0)),0)%,DB324*IFERROR(INDEX(CSDA!D$1:D$500,MATCH(DB$2,CSDA!C$1:C$500,0)),0)%,DF324*IFERROR(INDEX(CSDA!D$1:D$500,MATCH("Phí dịch vụ"&amp;PAYROLL!DF$2,CSDA!A$1:A$500&amp;CSDA!C$1:C$500,0)),0)%,DC324*IFERROR(INDEX(CSDA!D$1:D$500,MATCH("Phí dịch vụ"&amp;PAYROLL!DC$2,CSDA!A$1:A$500&amp;CSDA!C$1:C$500,0)),0)%,DH324*IFERROR(INDEX(CSDA!D$1:D$500,MATCH("Phí dịch vụ"&amp;PAYROLL!DH$2,CSDA!A$1:A$500&amp;CSDA!C$1:C$500,0)),0)%,DJ324*IFERROR(INDEX(CSDA!D$1:D$500,MATCH("Phí dịch vụ"&amp;PAYROLL!DJ$2,CSDA!A$1:A$500&amp;CSDA!C$1:C$500,0)),0)%,BN324*IFERROR(INDEX(CSDA!D$1:D$500,MATCH(BN$2,CSDA!C$1:C$500,0)),0)%)-BN324*7%</f>
        <v/>
      </c>
      <c r="DQ324">
        <f>IFERROR(INDEX(ADJ!$A$1:$BZ$1000,MATCH(PAYROLL!D324,ADJ!A$1:A$500,0),MATCH(PAYROLL!DQ$2,ADJ!$2:$2,0)),0)</f>
        <v/>
      </c>
      <c r="DR324">
        <f>IFERROR(INDEX(ADJ!$A$1:$BZ$1000,MATCH(PAYROLL!D324,ADJ!A$1:A$500,0),MATCH(PAYROLL!DR$2,ADJ!$2:$2,0)),0)</f>
        <v/>
      </c>
      <c r="DS324">
        <f>SUM(DP324:DR324)</f>
        <v/>
      </c>
      <c r="DT324">
        <f>EK324</f>
        <v/>
      </c>
      <c r="DU324">
        <f>SUM(DO324:DR324)</f>
        <v/>
      </c>
      <c r="DV324">
        <f>ROUND(DU324*0.1,0)</f>
        <v/>
      </c>
      <c r="DW324">
        <f>DU324+DV324</f>
        <v/>
      </c>
      <c r="DZ324">
        <f>IFERROR(INDEX(ADJ!$A$1:$BZ$1000,MATCH(PAYROLL!$D324,ADJ!A$1:A$500,0),MATCH(PAYROLL!DZ$2,ADJ!$2:$2,0)),0)</f>
        <v/>
      </c>
      <c r="EA324">
        <f>IFERROR(INDEX(ADJ!$A$1:$BZ$1000,MATCH(PAYROLL!$D324,ADJ!A$1:A$500,0),MATCH(PAYROLL!EA$2,ADJ!$2:$2,0)),0)</f>
        <v/>
      </c>
      <c r="EB324">
        <f>IFERROR(INDEX(ADJ!$A$1:$BZ$1000,MATCH(PAYROLL!$D324,ADJ!A$1:A$500,0),MATCH(PAYROLL!EB$2,ADJ!$2:$2,0)),0)</f>
        <v/>
      </c>
      <c r="EC324">
        <f>IFERROR(INDEX(ADJ!$A$1:$BZ$1000,MATCH(PAYROLL!$D324,ADJ!A$1:A$500,0),MATCH(PAYROLL!EC$2,ADJ!$2:$2,0)),0)</f>
        <v/>
      </c>
      <c r="ED324">
        <f>IFERROR(INDEX(ADJ!$A$1:$BZ$1000,MATCH(PAYROLL!$D324,ADJ!A$1:A$500,0),MATCH(PAYROLL!ED$2,ADJ!$2:$2,0)),0)</f>
        <v/>
      </c>
      <c r="EE324">
        <f>IFERROR(INDEX(ADJ!$A$1:$BZ$1000,MATCH(PAYROLL!$D324,ADJ!A$1:A$500,0),MATCH(PAYROLL!EE$2,ADJ!$2:$2,0)),0)</f>
        <v/>
      </c>
      <c r="EF324">
        <f>IFERROR(INDEX(ADJ!$A$1:$BZ$1000,MATCH(PAYROLL!$D324,ADJ!A$1:A$500,0),MATCH(PAYROLL!EF$2,ADJ!$2:$2,0)),0)</f>
        <v/>
      </c>
      <c r="EG324">
        <f>IFERROR(INDEX(ADJ!$A$1:$BZ$1000,MATCH(PAYROLL!$D324,ADJ!A$1:A$500,0),MATCH(PAYROLL!EG$2,ADJ!$2:$2,0)),0)</f>
        <v/>
      </c>
      <c r="EH324">
        <f>IFERROR(INDEX(ADJ!$A$1:$BZ$1000,MATCH(PAYROLL!$D324,ADJ!A$1:A$500,0),MATCH(PAYROLL!EH$2,ADJ!$2:$2,0)),0)</f>
        <v/>
      </c>
      <c r="EI324">
        <f>IFERROR(INDEX(ADJ!$A$1:$BZ$1000,MATCH(PAYROLL!D324,ADJ!A$1:A$500,0),MATCH(PAYROLL!EI$2,ADJ!$2:$2,0)),0)</f>
        <v/>
      </c>
      <c r="EJ324">
        <f>IFERROR(INDEX(ADJ!$A$1:$BZ$1000,MATCH(PAYROLL!$D324,ADJ!A$1:A$500,0),MATCH(PAYROLL!EJ$2,ADJ!$2:$2,0)),0)</f>
        <v/>
      </c>
      <c r="EK324">
        <f>SUM(DZ324:EJ324)</f>
        <v/>
      </c>
    </row>
    <row r="325">
      <c r="A325" t="n">
        <v>323</v>
      </c>
      <c r="B325" t="inlineStr">
        <is>
          <t>Hoàng Thị Huyền</t>
        </is>
      </c>
      <c r="D325" t="inlineStr">
        <is>
          <t>158886-01</t>
        </is>
      </c>
      <c r="S325">
        <f>IFERROR(INDEX(PIS!$A$1:$BZ$1000,MATCH($D325,PIS!C$1:C$500,0),MATCH("Lương CB tháng trước",PIS!$1:$1,0)),0)</f>
        <v/>
      </c>
      <c r="T325">
        <f>IFERROR(INDEX(PIS!$A$1:$BZ$1000,MATCH($D325,PIS!C$1:C$500,0),MATCH("Lương CB hiện tại",PIS!$1:$1,0)),0)</f>
        <v/>
      </c>
      <c r="U325">
        <f>IFERROR(INDEX(PIS!$A$1:$BZ$1000,MATCH($D325,PIS!C$1:C$500,0),MATCH("Lương đóng BHBB",PIS!$1:$1,0)),0)</f>
        <v/>
      </c>
      <c r="V325">
        <f>IFERROR(INDEX(PIS!$A$1:$BZ$1000,MATCH($D325,PIS!C$1:C$500,0),MATCH(V$2,PIS!$2:$2,0)),0)</f>
        <v/>
      </c>
      <c r="W325">
        <f>IFERROR(INDEX(PIS!$A$1:$BZ$1000,MATCH($D325,PIS!C$1:C$500,0),MATCH(W$2,PIS!$2:$2,0)),0)</f>
        <v/>
      </c>
      <c r="X325">
        <f>IFERROR(INDEX(PIS!$A$1:$BZ$1000,MATCH($D325,PIS!C$1:C$500,0),MATCH(X$2,PIS!$2:$2,0)),0)</f>
        <v/>
      </c>
      <c r="Y325">
        <f>IFERROR(INDEX(PIS!$A$1:$BZ$1000,MATCH($D325,PIS!C$1:C$500,0),MATCH(Y$2,PIS!$2:$2,0)),0)</f>
        <v/>
      </c>
      <c r="Z325">
        <f>IFERROR(INDEX(PIS!$A$1:$BZ$1000,MATCH($D325,PIS!C$1:C$500,0),MATCH(Z$2,PIS!$2:$2,0)),0)</f>
        <v/>
      </c>
      <c r="AA325">
        <f>IFERROR(INDEX(PIS!$A$1:$BZ$1000,MATCH($D325,PIS!C$1:C$500,0),MATCH(AA$2,PIS!$2:$2,0)),0)</f>
        <v/>
      </c>
      <c r="AB325">
        <f>IFERROR(INDEX(PIS!$A$1:$BZ$1000,MATCH($D325,PIS!C$1:C$500,0),MATCH(AB$2,PIS!$2:$2,0)),0)</f>
        <v/>
      </c>
      <c r="AC325">
        <f>SUM(V325:AB325)</f>
        <v/>
      </c>
      <c r="AD325">
        <f>IFERROR(INDEX(TIMESHEET!$A$1:$AI$5000,MATCH($D325,TIMESHEET!A$1:A$500,0),MATCH("T100",TIMESHEET!$2:$2,0))-2,0)</f>
        <v/>
      </c>
      <c r="AE325">
        <f>IFERROR(INDEX(TIMESHEET!$A$1:$AI$5000,MATCH($D325,TIMESHEET!A$1:A$500,0),MATCH("T202",TIMESHEET!$2:$2,0)),0)</f>
        <v/>
      </c>
      <c r="AF325">
        <f>IFERROR(INDEX(TIMESHEET!$A$1:$AI$5000,MATCH($D325,TIMESHEET!A$1:A$500,0),MATCH("T302",TIMESHEET!$2:$2,0)),0)</f>
        <v/>
      </c>
      <c r="AG325">
        <f>IFERROR(INDEX(TIMESHEET!$A$1:$AI$5000,MATCH($D325,TIMESHEET!A$1:A$500,0),MATCH("T406",TIMESHEET!$2:$2,0)),0)</f>
        <v/>
      </c>
      <c r="AH325">
        <f>AE325+AG325</f>
        <v/>
      </c>
      <c r="AI325">
        <f>IFERROR(INDEX(TIMESHEET!$A$1:$AI$5000,MATCH($D325,TIMESHEET!A$1:A$500,0),MATCH("T701",TIMESHEET!$2:$2,0)),0)</f>
        <v/>
      </c>
      <c r="AJ325">
        <f>IFERROR(INDEX(TIMESHEET!$A$1:$AI$5000,MATCH($D325,TIMESHEET!B$1:B$500,0),MATCH("T320",TIMESHEET!$2:$2,0)),0)</f>
        <v/>
      </c>
      <c r="AK325">
        <f>IFERROR(IF(LEFT(INDEX(PIS!O$1:O$500,MATCH(D325,PIS!C$1:C$500)),1)="M",T325/AD325*SUM(AE325:AG325),T325*AD325),0)</f>
        <v/>
      </c>
      <c r="AL325">
        <f>IFERROR(INDEX(ADJ!$A$1:$BZ$1000,MATCH(PAYROLL!D325,ADJ!A$1:A$500,0),MATCH(PAYROLL!AL$2,ADJ!$2:$2,0)),0)</f>
        <v/>
      </c>
      <c r="AM325">
        <f>SUM(AK325:AL325)</f>
        <v/>
      </c>
      <c r="AN325">
        <f>IFERROR(ROUND(V325/$AD325*$AH325,0),0)</f>
        <v/>
      </c>
      <c r="AO325">
        <f>IFERROR(ROUND(W325/$AD325*$AH325,0),0)</f>
        <v/>
      </c>
      <c r="AP325">
        <f>IFERROR(ROUND(X325/$AD325*$AE325,0),0)</f>
        <v/>
      </c>
      <c r="AQ325">
        <f>IFERROR(ROUND(Y325/$AD325*$AH325,0),0)</f>
        <v/>
      </c>
      <c r="AR325">
        <f>IFERROR(ROUND(Z325/$AD325*$AH325,0),0)</f>
        <v/>
      </c>
      <c r="AS325">
        <f>IFERROR(ROUND(AA325/$AD325*$AH325,0),0)</f>
        <v/>
      </c>
      <c r="AT325">
        <f>IFERROR(IF((AE325+AF325+AG325)&gt;13,AB325,ROUND(AB325/AD325*AH325,0)),0)</f>
        <v/>
      </c>
      <c r="AU325">
        <f>IFERROR(INDEX(ADJ!$A$1:$BZ$1000,MATCH(PAYROLL!D325,ADJ!A$1:A$500,0),MATCH(PAYROLL!AU$2,ADJ!$2:$2,0)),0)</f>
        <v/>
      </c>
      <c r="AV325">
        <f>ROUND(SUM(AN325:AU325),0)</f>
        <v/>
      </c>
      <c r="AW325">
        <f>IFERROR(INDEX(TIMESHEET!$A$1:$AI$5000,MATCH(PAYROLL!D325,TIMESHEET!A$1:A$500,0),MATCH("T620",TIMESHEET!$2:$2,0)),0)</f>
        <v/>
      </c>
      <c r="AX325">
        <f>IFERROR(INDEX(TIMESHEET!$A$1:$AI$5000,MATCH(PAYROLL!D325,TIMESHEET!A$1:A$500,0),MATCH("T601",TIMESHEET!$2:$2,0)),0)</f>
        <v/>
      </c>
      <c r="AY325">
        <f>IFERROR(INDEX(TIMESHEET!$A$1:$AI$5000,MATCH(PAYROLL!D325,TIMESHEET!A$1:A$500,0),MATCH("T602",TIMESHEET!$2:$2,0)),0)</f>
        <v/>
      </c>
      <c r="AZ325">
        <f>IFERROR(INDEX(TIMESHEET!$A$1:$AI$5000,MATCH(PAYROLL!D325,TIMESHEET!A$1:A$500,0),MATCH("T603",TIMESHEET!$2:$2,0)),0)</f>
        <v/>
      </c>
      <c r="BA325">
        <f>IFERROR(INDEX(TIMESHEET!$A$1:$AI$5000,MATCH(PAYROLL!D325,TIMESHEET!A$1:A$500,0),MATCH("T611",TIMESHEET!$2:$2,0)),0)</f>
        <v/>
      </c>
      <c r="BB325">
        <f>IFERROR(INDEX(TIMESHEET!$A$1:$AI$5000,MATCH(PAYROLL!D325,TIMESHEET!A$1:A$500,0),MATCH("T612",TIMESHEET!$2:$2,0)),0)</f>
        <v/>
      </c>
      <c r="BC325">
        <f>IFERROR(INDEX(TIMESHEET!$A$1:$AI$5000,MATCH(PAYROLL!D325,TIMESHEET!A$1:A$500,0),MATCH("T613",TIMESHEET!$2:$2,0)),0)</f>
        <v/>
      </c>
      <c r="BD325">
        <f>IFERROR(INDEX(TIMESHEET!$A$1:$AI$5000,MATCH(PAYROLL!D325,TIMESHEET!A$1:A$500,0),MATCH("T500",TIMESHEET!$2:$2,0)),0)</f>
        <v/>
      </c>
      <c r="BE325">
        <f>IFERROR(IF(LEFT(INDEX(PIS!O$1:O$500,MATCH(D325,PIS!C$1:C$500)),1)="M",T325/AD325/8*(AW325+AX325*1.5+AY325*2+AZ325*3+BA325*2.1+BB325*2.7+BC325*3.9+BD325*0.3),T325/8*(AW325+AX325*1.5+AY325*2+AZ325*3+BA325*2.1+BB325*2.7+BC325*3.9+BD325*0.3)),0)</f>
        <v/>
      </c>
      <c r="BF325">
        <f>IFERROR(INDEX(ADJ!$A$1:$BZ$1000,MATCH(PAYROLL!$D325,ADJ!A$1:A$500,0),MATCH(PAYROLL!BF$2,ADJ!$2:$2,0)),0)</f>
        <v/>
      </c>
      <c r="BG325">
        <f>IFERROR(INDEX(ADJ!$A$1:$BZ$1000,MATCH(PAYROLL!D325,ADJ!A$1:A$500,0),MATCH(PAYROLL!BG$2,ADJ!$2:$2,0)),0)</f>
        <v/>
      </c>
      <c r="BH325">
        <f>IFERROR(INDEX(ADJ!$A$1:$BZ$1000,MATCH(PAYROLL!D325,ADJ!A$1:A$500,0),MATCH(PAYROLL!BH$2,ADJ!$2:$2,0)),0)</f>
        <v/>
      </c>
      <c r="BI325">
        <f>IFERROR(INDEX(ADJ!$A$1:$BZ$1000,MATCH(PAYROLL!D325,ADJ!A$1:A$500,0),MATCH(PAYROLL!BI$2,ADJ!$2:$2,0)),0)</f>
        <v/>
      </c>
      <c r="BJ325">
        <f>IFERROR(INDEX(ADJ!$A$1:$BZ$1000,MATCH(PAYROLL!D325,ADJ!A$1:A$500,0),MATCH(PAYROLL!BJ$2,ADJ!$2:$2,0)),0)</f>
        <v/>
      </c>
      <c r="BK325">
        <f>SUM(BF325:BJ325)</f>
        <v/>
      </c>
      <c r="BL325">
        <f>IFERROR(INDEX(ADJ!$A$1:$BZ$1000,MATCH(PAYROLL!D325,ADJ!A$1:A$500,0),MATCH(PAYROLL!BL$2,ADJ!$2:$2,0)),0)</f>
        <v/>
      </c>
      <c r="BM325">
        <f>IFERROR(INDEX(ADJ!$A$1:$BZ$1000,MATCH(PAYROLL!D325,ADJ!A$1:A$500,0),MATCH(PAYROLL!BM$2,ADJ!$2:$2,0)),0)</f>
        <v/>
      </c>
      <c r="BN325">
        <f>IFERROR(INDEX(ADJ!$A$1:$BZ$1000,MATCH(PAYROLL!D325,ADJ!A$1:A$500,0),MATCH(PAYROLL!BN$2,ADJ!$2:$2,0)),0)</f>
        <v/>
      </c>
      <c r="BO325">
        <f>IFERROR(INDEX(ADJ!$A$1:$BZ$1000,MATCH(PAYROLL!D325,ADJ!A$1:A$500,0),MATCH(PAYROLL!BO$2,ADJ!$2:$2,0)),0)</f>
        <v/>
      </c>
      <c r="BP325">
        <f>SUM(AM325,AV325,BE325,BK325,BL325:BO325)</f>
        <v/>
      </c>
      <c r="BQ325">
        <f>BO325</f>
        <v/>
      </c>
      <c r="BR325">
        <f>IFERROR(ROUND(IF(LEFT(INDEX(PIS!O$1:O$500,MATCH(D325,PIS!C$1:C$500)),1)="D",T325/8*(BD325*0.3),IF(LEFT(INDEX(PIS!O$1:O$500,MATCH(D325,PIS!C$1:C$500)),1)="H",T325*($BD325*0.3),T325/$AD325/8*($BD325*0.3))),0),0)</f>
        <v/>
      </c>
      <c r="BS325">
        <f>IF(AP325&lt;1,0,MIN(AP325,730000))</f>
        <v/>
      </c>
      <c r="BT325">
        <f>IFERROR(ROUND((BE325-SUM(AW325:BC325)*T325/AD325/8),0)-BR325,0)</f>
        <v/>
      </c>
      <c r="BU325">
        <f>AO325</f>
        <v/>
      </c>
      <c r="BV325">
        <f>SUM(BQ325:BU325)</f>
        <v/>
      </c>
      <c r="BW325">
        <f>BP325-BV325</f>
        <v/>
      </c>
      <c r="BX325">
        <f>IFERROR(IF(RIGHT(INDEX(PIS!O$1:O$500,MATCH(D325,PIS!C$1:C$500)),5)="Gross",MIN(U325+V325,VLOOKUP("R700",TSC!B:C,2,0)*VLOOKUP("R101",TSC!B:C,2,0))*VLOOKUP("R701",TSC!B:C,2,0)%,0),0)</f>
        <v/>
      </c>
      <c r="BY325">
        <f>IFERROR(IF(RIGHT(INDEX(PIS!O$1:O$500,MATCH(D325,PIS!C$1:C$500)),5)="Gross",MIN(U325+V325,VLOOKUP("R700",TSC!B:C,2,0)*VLOOKUP("R101",TSC!B:C,2,0))*VLOOKUP("T704",TSC!B:C,2,0)%,0),0)</f>
        <v/>
      </c>
      <c r="BZ325">
        <f>IFERROR(IF(RIGHT(INDEX(PIS!O$1:O$500,MATCH(D325,PIS!C$1:C$500)),5)="Gross",MIN(U325+V325,VLOOKUP("R700",TSC!B:C,2,0)*VLOOKUP("1",TSC!F:G,2,0))*VLOOKUP("T705",TSC!B:C,2,0)%,0),0)</f>
        <v/>
      </c>
      <c r="CA325">
        <f>IFERROR(INDEX(ADJ!$A$1:$BZ$1000,MATCH(PAYROLL!D325,ADJ!A$1:A$500,0),MATCH(PAYROLL!CA$2,ADJ!$2:$2,0)),0)</f>
        <v/>
      </c>
      <c r="CB325">
        <f>IFERROR(INDEX(ADJ!$A$1:$BZ$1000,MATCH(PAYROLL!D325,ADJ!A$1:A$500,0),MATCH(PAYROLL!CB$2,ADJ!$2:$2,0)),0)</f>
        <v/>
      </c>
      <c r="CC325">
        <f>SUM(BX325:CB325)</f>
        <v/>
      </c>
      <c r="CD325">
        <f>IFERROR(INDEX(PIS!$A$1:$BZ$1000,MATCH(PAYROLL!D325,PIS!C$1:C$500,0),MATCH(PAYROLL!CD$1,PIS!$1:$1,0)),0)</f>
        <v/>
      </c>
      <c r="CE325">
        <f>IFERROR(IF(OR(INDEX(PIS!P$1:P$500,MATCH(D325,PIS!C$1:C$500,0))="LT2",INDEX(PIS!P$1:P$500,MATCH(D325,PIS!C$1:C$500,0))="P10"),0,SUM(CC325,CD325*VLOOKUP("R601",TSC!B:C,2,0),VLOOKUP("R602",TSC!B:C,2,0))),0)</f>
        <v/>
      </c>
      <c r="CF325">
        <f>MAX(BW325-CE325,0)</f>
        <v/>
      </c>
      <c r="CG325">
        <f>IFERROR(IF(OR(RIGHT(INDEX(PIS!P$1:P$500,MATCH(D325,PIS!C$1:C$500)),5)="P10",RIGHT(INDEX(PIS!P$1:P$500,MATCH(D325,PIS!C$1:C$500)),5)="CK"),0,IF(CF325&lt;=5000000,CF325*5%,IF(CF325&lt;=10000000,CF325*10%-250000,IF(CF325&lt;=18000000,CF325*15%-750000,IF(CF325&lt;=32000000,CF325*20%-1650000,IF(CF325&lt;=52000000,CF325*25%-3250000,IF(CF325&lt;=80000000,BH325*30%-5850000,CF325*35%-9850000))))))),0)</f>
        <v/>
      </c>
      <c r="CH325">
        <f>IFERROR(IF(OR(INDEX(PIS!P$1:P$500,MATCH(D325,PIS!C$1:C$500))="LT",INDEX(PIS!P$1:P$500,MATCH(D325,PIS!C$1:C$500))="CK"),0,IF(CF325&lt;2000000,0,CF325*10%)),0)</f>
        <v/>
      </c>
      <c r="CI325">
        <f>IFERROR(INDEX(ADJ!$A$1:$BZ$1000,MATCH(PAYROLL!D325,ADJ!A$1:A$500,0),MATCH(PAYROLL!CI$2,ADJ!$2:$2,0)),0)</f>
        <v/>
      </c>
      <c r="CJ325">
        <f>IFERROR(INDEX(ADJ!$A$1:$BZ$1000,MATCH(PAYROLL!D325,ADJ!A$1:A$500,0),MATCH(PAYROLL!CJ$2,ADJ!$2:$2,0)),0)</f>
        <v/>
      </c>
      <c r="CK325">
        <f>IFERROR(INDEX(ADJ!$A$1:$BZ$1000,MATCH(PAYROLL!D325,ADJ!A$1:A$500,0),MATCH(PAYROLL!CK$2,ADJ!$2:$2,0)),0)</f>
        <v/>
      </c>
      <c r="CL325">
        <f>SUM(CG325:CK325)</f>
        <v/>
      </c>
      <c r="CM325">
        <f>ROUND(SUM(CH325:CK325),0)</f>
        <v/>
      </c>
      <c r="CN325">
        <f>IFERROR(INDEX(CSDA!D$1:D$500,MATCH($CN$2,CSDA!C$1:C$500,0))*INDEX(PIS!V$1:V$500,MATCH(D325,PIS!C$1:C$500))+INDEX(ADJ!$A$1:$BZ$1000,MATCH(PAYROLL!D325,ADJ!A$1:A$500,0),MATCH(PAYROLL!CN$2,ADJ!$2:$2,0)),0)</f>
        <v/>
      </c>
      <c r="CO325">
        <f>IFERROR(INDEX(ADJ!$A$1:$BZ$1000,MATCH(PAYROLL!D325,ADJ!A$1:A$500,0),MATCH(PAYROLL!CO$2,ADJ!$2:$2,0)),0)</f>
        <v/>
      </c>
      <c r="CP325">
        <f>IFERROR(INDEX(ADJ!$A$1:$BZ$1000,MATCH(PAYROLL!D325,ADJ!A$1:A$500,0),MATCH(PAYROLL!CP$2,ADJ!$2:$2,0)),0)</f>
        <v/>
      </c>
      <c r="CQ325">
        <f>BP325-CL325-CI325-CM325-CN325-CO325-CP325-CC325</f>
        <v/>
      </c>
      <c r="CR325">
        <f>IFERROR(IF(RIGHT(INDEX(PIS!O$1:O$500,MATCH(D325,PIS!C$1:C$500,0)),5)="Gross",MIN(U325+V325,VLOOKUP("R700",TSC!B:C,2,0)*VLOOKUP("R101",TSC!B:C,2,0))*(VLOOKUP("T711",TSC!B:C,2,0)+VLOOKUP("T712",TSC!B:C,2,0))%,MIN(T325+V325,VLOOKUP("R700",TSC!B:C,2,0)*VLOOKUP("R101",TSC!B:C,2,0))*(VLOOKUP("T711",TSC!B:C,2,0)+VLOOKUP("T712",TSC!B:C,2,0)+VLOOKUP("R701",TSC!B:C,2,0))%),0)</f>
        <v/>
      </c>
      <c r="CS325">
        <f>IFERROR(IF(RIGHT(INDEX(PIS!O$1:O$500,MATCH(D325,PIS!C$1:C$500,0)),5)="Gross",MIN(U325+V325,VLOOKUP("R700",TSC!B:C,2,0)*VLOOKUP("R101",TSC!B:C,2,0))*(VLOOKUP("T714",TSC!B:C,2,0))%,MIN(T325+V325,VLOOKUP("R700",TSC!B:C,2,0)*VLOOKUP("R101",TSC!B:C,2,0))*(VLOOKUP("T704",TSC!B:C,2,0)+VLOOKUP("T714",TSC!B:C,2,0))%),0)</f>
        <v/>
      </c>
      <c r="CT325">
        <f>IFERROR(IF(RIGHT(INDEX(PIS!O$1:O$500,MATCH(D325,PIS!C$1:C$500,0)),5)="Gross",MIN(U325+V325,VLOOKUP("R700",TSC!B:C,2,0)*VLOOKUP("R101",TSC!B:C,2,0))*VLOOKUP("T705",TSC!B:C,2,0)%,MIN(T325+V325,VLOOKUP("R700",TSC!B:C,2,0)*VLOOKUP("R101",TSC!B:C,2,0))*VLOOKUP("T705",TSC!B:C,2,0)%),0)</f>
        <v/>
      </c>
      <c r="CU325">
        <f>IFERROR(IF(RIGHT(INDEX(PIS!O$1:O$500,MATCH(D325,PIS!C$1:C$500,0)),5)="Gross",MIN(U325+V325,VLOOKUP("R700",TSC!B:C,2,0)*VLOOKUP("R101",TSC!B:C,2,0))*(VLOOKUP("T713",TSC!B:C,2,0))%,MIN(T325+V325,VLOOKUP("R700",TSC!B:C,2,0)*VLOOKUP("R101",TSC!B:C,2,0))*(VLOOKUP("T713",TSC!B:C,2,0))%),0)</f>
        <v/>
      </c>
      <c r="CV325">
        <f>IFERROR(INDEX(ADJ!$A$1:$BZ$1000,MATCH(PAYROLL!D325,ADJ!A$1:A$500,0),MATCH(PAYROLL!CV$2,ADJ!$2:$2,0)),0)</f>
        <v/>
      </c>
      <c r="CW325">
        <f>IFERROR(INDEX(ADJ!$A$1:$BZ$1000,MATCH(PAYROLL!D325,ADJ!A$1:A$500,0),MATCH(PAYROLL!CW$2,ADJ!$2:$2,0)),0)</f>
        <v/>
      </c>
      <c r="CX325">
        <f>SUM(CR325:CW325)</f>
        <v/>
      </c>
      <c r="CY325">
        <f>ROUND(IF(CR325&gt;0,T325+V325*VLOOKUP("R202",TSC!$B$1:$C$500,2,0),0),0)</f>
        <v/>
      </c>
      <c r="CZ325">
        <f>IFERROR(INDEX(CSDA!D$1:D$500,MATCH($CZ$2,CSDA!C$1:C$500,0)),0)</f>
        <v/>
      </c>
      <c r="DA325">
        <f>ROUND(T325*0.7%,0)</f>
        <v/>
      </c>
      <c r="DB325">
        <f>ROUND(T325/12,0)</f>
        <v/>
      </c>
      <c r="DC325">
        <f ref="DC325" t="array">IFERROR(INDEX(CSDA!D$1:D$500,MATCH("Trích giữ"&amp;PAYROLL!DC$2,CSDA!A$1:A$500&amp;CSDA!C$1:C$500,0)),0)</f>
        <v/>
      </c>
      <c r="DD325">
        <f ref="DD325" t="array">IFERROR(INDEX(CSDA!D$1:D$500,MATCH("Trích giữ"&amp;PAYROLL!DD$2,CSDA!A$1:A$500&amp;CSDA!C$1:C$500,0)),0)</f>
        <v/>
      </c>
      <c r="DE325">
        <f ref="DE325" t="array">IFERROR(INDEX(CSDA!D$1:D$500,MATCH("Trích giữ"&amp;PAYROLL!DE$2,CSDA!A$1:A$500&amp;CSDA!C$1:C$500,0)),0)</f>
        <v/>
      </c>
      <c r="DF325">
        <f>IFERROR(INDEX(CSDA!D$1:D$500,MATCH(PAYROLL!DF$2,CSDA!C$1:C$500,0)),0)</f>
        <v/>
      </c>
      <c r="DG325">
        <f ref="DG325" t="array">IFERROR(INDEX(CSDA!D$1:D$500,MATCH("Trích giữ"&amp;PAYROLL!DG$2,CSDA!A$1:A$500&amp;CSDA!C$1:C$500,0)),0)</f>
        <v/>
      </c>
      <c r="DH325">
        <f>ROUND(T325/26,0)</f>
        <v/>
      </c>
      <c r="DI325">
        <f ref="DI325" t="array">IFERROR(INDEX(CSDA!D$1:D$500,MATCH("Trích giữ"&amp;PAYROLL!DI$2,CSDA!A$1:A$500&amp;CSDA!C$1:C$500,0)),0)</f>
        <v/>
      </c>
      <c r="DJ325">
        <f>IF(U325=0,T325*21.5%-BL325,0)</f>
        <v/>
      </c>
      <c r="DK325">
        <f ref="DK325" t="array">IFERROR(INDEX(CSDA!D$1:D$500,MATCH("Trích giữ"&amp;PAYROLL!DK$2,CSDA!A$1:A$500&amp;CSDA!C$1:C$500,0)),0)</f>
        <v/>
      </c>
      <c r="DL325">
        <f>IFERROR(INDEX(CSDA!D$1:D$500,MATCH(PAYROLL!DL$2,CSDA!C$1:C$500,0))/12,0)</f>
        <v/>
      </c>
      <c r="DM325">
        <f>SUM(DB325:DL325)</f>
        <v/>
      </c>
      <c r="DN325">
        <f>IFERROR(INDEX(ADJ!$A$1:$BZ$1000,MATCH(PAYROLL!D325,ADJ!A$1:A$500,0),MATCH(PAYROLL!DN$2,ADJ!$2:$2,0)),0)</f>
        <v/>
      </c>
      <c r="DO325">
        <f>IFERROR(SUM(BP325,DM325:DN325,CX325:DA325)-DT325,0)</f>
        <v/>
      </c>
      <c r="DP325">
        <f ref="DP325" t="array">SUM(BW325*IFERROR(INDEX(CSDA!D$1:D$500,MATCH(BW$2,CSDA!C$1:C$500,0)),0)%,CX325*IFERROR(INDEX(CSDA!D$1:D$500,MATCH(CX$2,CSDA!C$1:C$500,0)),0)%,DA325*IFERROR(INDEX(CSDA!D$1:D$500,MATCH(DA$2,CSDA!C$1:C$500,0)),0)%,DB325*IFERROR(INDEX(CSDA!D$1:D$500,MATCH(DB$2,CSDA!C$1:C$500,0)),0)%,DF325*IFERROR(INDEX(CSDA!D$1:D$500,MATCH("Phí dịch vụ"&amp;PAYROLL!DF$2,CSDA!A$1:A$500&amp;CSDA!C$1:C$500,0)),0)%,DC325*IFERROR(INDEX(CSDA!D$1:D$500,MATCH("Phí dịch vụ"&amp;PAYROLL!DC$2,CSDA!A$1:A$500&amp;CSDA!C$1:C$500,0)),0)%,DH325*IFERROR(INDEX(CSDA!D$1:D$500,MATCH("Phí dịch vụ"&amp;PAYROLL!DH$2,CSDA!A$1:A$500&amp;CSDA!C$1:C$500,0)),0)%,DJ325*IFERROR(INDEX(CSDA!D$1:D$500,MATCH("Phí dịch vụ"&amp;PAYROLL!DJ$2,CSDA!A$1:A$500&amp;CSDA!C$1:C$500,0)),0)%,BN325*IFERROR(INDEX(CSDA!D$1:D$500,MATCH(BN$2,CSDA!C$1:C$500,0)),0)%)-BN325*7%</f>
        <v/>
      </c>
      <c r="DQ325">
        <f>IFERROR(INDEX(ADJ!$A$1:$BZ$1000,MATCH(PAYROLL!D325,ADJ!A$1:A$500,0),MATCH(PAYROLL!DQ$2,ADJ!$2:$2,0)),0)</f>
        <v/>
      </c>
      <c r="DR325">
        <f>IFERROR(INDEX(ADJ!$A$1:$BZ$1000,MATCH(PAYROLL!D325,ADJ!A$1:A$500,0),MATCH(PAYROLL!DR$2,ADJ!$2:$2,0)),0)</f>
        <v/>
      </c>
      <c r="DS325">
        <f>SUM(DP325:DR325)</f>
        <v/>
      </c>
      <c r="DT325">
        <f>EK325</f>
        <v/>
      </c>
      <c r="DU325">
        <f>SUM(DO325:DR325)</f>
        <v/>
      </c>
      <c r="DV325">
        <f>ROUND(DU325*0.1,0)</f>
        <v/>
      </c>
      <c r="DW325">
        <f>DU325+DV325</f>
        <v/>
      </c>
      <c r="DZ325">
        <f>IFERROR(INDEX(ADJ!$A$1:$BZ$1000,MATCH(PAYROLL!$D325,ADJ!A$1:A$500,0),MATCH(PAYROLL!DZ$2,ADJ!$2:$2,0)),0)</f>
        <v/>
      </c>
      <c r="EA325">
        <f>IFERROR(INDEX(ADJ!$A$1:$BZ$1000,MATCH(PAYROLL!$D325,ADJ!A$1:A$500,0),MATCH(PAYROLL!EA$2,ADJ!$2:$2,0)),0)</f>
        <v/>
      </c>
      <c r="EB325">
        <f>IFERROR(INDEX(ADJ!$A$1:$BZ$1000,MATCH(PAYROLL!$D325,ADJ!A$1:A$500,0),MATCH(PAYROLL!EB$2,ADJ!$2:$2,0)),0)</f>
        <v/>
      </c>
      <c r="EC325">
        <f>IFERROR(INDEX(ADJ!$A$1:$BZ$1000,MATCH(PAYROLL!$D325,ADJ!A$1:A$500,0),MATCH(PAYROLL!EC$2,ADJ!$2:$2,0)),0)</f>
        <v/>
      </c>
      <c r="ED325">
        <f>IFERROR(INDEX(ADJ!$A$1:$BZ$1000,MATCH(PAYROLL!$D325,ADJ!A$1:A$500,0),MATCH(PAYROLL!ED$2,ADJ!$2:$2,0)),0)</f>
        <v/>
      </c>
      <c r="EE325">
        <f>IFERROR(INDEX(ADJ!$A$1:$BZ$1000,MATCH(PAYROLL!$D325,ADJ!A$1:A$500,0),MATCH(PAYROLL!EE$2,ADJ!$2:$2,0)),0)</f>
        <v/>
      </c>
      <c r="EF325">
        <f>IFERROR(INDEX(ADJ!$A$1:$BZ$1000,MATCH(PAYROLL!$D325,ADJ!A$1:A$500,0),MATCH(PAYROLL!EF$2,ADJ!$2:$2,0)),0)</f>
        <v/>
      </c>
      <c r="EG325">
        <f>IFERROR(INDEX(ADJ!$A$1:$BZ$1000,MATCH(PAYROLL!$D325,ADJ!A$1:A$500,0),MATCH(PAYROLL!EG$2,ADJ!$2:$2,0)),0)</f>
        <v/>
      </c>
      <c r="EH325">
        <f>IFERROR(INDEX(ADJ!$A$1:$BZ$1000,MATCH(PAYROLL!$D325,ADJ!A$1:A$500,0),MATCH(PAYROLL!EH$2,ADJ!$2:$2,0)),0)</f>
        <v/>
      </c>
      <c r="EI325">
        <f>IFERROR(INDEX(ADJ!$A$1:$BZ$1000,MATCH(PAYROLL!D325,ADJ!A$1:A$500,0),MATCH(PAYROLL!EI$2,ADJ!$2:$2,0)),0)</f>
        <v/>
      </c>
      <c r="EJ325">
        <f>IFERROR(INDEX(ADJ!$A$1:$BZ$1000,MATCH(PAYROLL!$D325,ADJ!A$1:A$500,0),MATCH(PAYROLL!EJ$2,ADJ!$2:$2,0)),0)</f>
        <v/>
      </c>
      <c r="EK325">
        <f>SUM(DZ325:EJ325)</f>
        <v/>
      </c>
    </row>
    <row r="326">
      <c r="A326" t="n">
        <v>324</v>
      </c>
      <c r="B326" t="inlineStr">
        <is>
          <t>Hoàng Thị Hoan</t>
        </is>
      </c>
      <c r="D326" t="inlineStr">
        <is>
          <t>122563-03</t>
        </is>
      </c>
      <c r="S326">
        <f>IFERROR(INDEX(PIS!$A$1:$BZ$1000,MATCH($D326,PIS!C$1:C$500,0),MATCH("Lương CB tháng trước",PIS!$1:$1,0)),0)</f>
        <v/>
      </c>
      <c r="T326">
        <f>IFERROR(INDEX(PIS!$A$1:$BZ$1000,MATCH($D326,PIS!C$1:C$500,0),MATCH("Lương CB hiện tại",PIS!$1:$1,0)),0)</f>
        <v/>
      </c>
      <c r="U326">
        <f>IFERROR(INDEX(PIS!$A$1:$BZ$1000,MATCH($D326,PIS!C$1:C$500,0),MATCH("Lương đóng BHBB",PIS!$1:$1,0)),0)</f>
        <v/>
      </c>
      <c r="V326">
        <f>IFERROR(INDEX(PIS!$A$1:$BZ$1000,MATCH($D326,PIS!C$1:C$500,0),MATCH(V$2,PIS!$2:$2,0)),0)</f>
        <v/>
      </c>
      <c r="W326">
        <f>IFERROR(INDEX(PIS!$A$1:$BZ$1000,MATCH($D326,PIS!C$1:C$500,0),MATCH(W$2,PIS!$2:$2,0)),0)</f>
        <v/>
      </c>
      <c r="X326">
        <f>IFERROR(INDEX(PIS!$A$1:$BZ$1000,MATCH($D326,PIS!C$1:C$500,0),MATCH(X$2,PIS!$2:$2,0)),0)</f>
        <v/>
      </c>
      <c r="Y326">
        <f>IFERROR(INDEX(PIS!$A$1:$BZ$1000,MATCH($D326,PIS!C$1:C$500,0),MATCH(Y$2,PIS!$2:$2,0)),0)</f>
        <v/>
      </c>
      <c r="Z326">
        <f>IFERROR(INDEX(PIS!$A$1:$BZ$1000,MATCH($D326,PIS!C$1:C$500,0),MATCH(Z$2,PIS!$2:$2,0)),0)</f>
        <v/>
      </c>
      <c r="AA326">
        <f>IFERROR(INDEX(PIS!$A$1:$BZ$1000,MATCH($D326,PIS!C$1:C$500,0),MATCH(AA$2,PIS!$2:$2,0)),0)</f>
        <v/>
      </c>
      <c r="AB326">
        <f>IFERROR(INDEX(PIS!$A$1:$BZ$1000,MATCH($D326,PIS!C$1:C$500,0),MATCH(AB$2,PIS!$2:$2,0)),0)</f>
        <v/>
      </c>
      <c r="AC326">
        <f>SUM(V326:AB326)</f>
        <v/>
      </c>
      <c r="AD326">
        <f>IFERROR(INDEX(TIMESHEET!$A$1:$AI$5000,MATCH($D326,TIMESHEET!A$1:A$500,0),MATCH("T100",TIMESHEET!$2:$2,0))-2,0)</f>
        <v/>
      </c>
      <c r="AE326">
        <f>IFERROR(INDEX(TIMESHEET!$A$1:$AI$5000,MATCH($D326,TIMESHEET!A$1:A$500,0),MATCH("T202",TIMESHEET!$2:$2,0)),0)</f>
        <v/>
      </c>
      <c r="AF326">
        <f>IFERROR(INDEX(TIMESHEET!$A$1:$AI$5000,MATCH($D326,TIMESHEET!A$1:A$500,0),MATCH("T302",TIMESHEET!$2:$2,0)),0)</f>
        <v/>
      </c>
      <c r="AG326">
        <f>IFERROR(INDEX(TIMESHEET!$A$1:$AI$5000,MATCH($D326,TIMESHEET!A$1:A$500,0),MATCH("T406",TIMESHEET!$2:$2,0)),0)</f>
        <v/>
      </c>
      <c r="AH326">
        <f>AE326+AG326</f>
        <v/>
      </c>
      <c r="AI326">
        <f>IFERROR(INDEX(TIMESHEET!$A$1:$AI$5000,MATCH($D326,TIMESHEET!A$1:A$500,0),MATCH("T701",TIMESHEET!$2:$2,0)),0)</f>
        <v/>
      </c>
      <c r="AJ326">
        <f>IFERROR(INDEX(TIMESHEET!$A$1:$AI$5000,MATCH($D326,TIMESHEET!B$1:B$500,0),MATCH("T320",TIMESHEET!$2:$2,0)),0)</f>
        <v/>
      </c>
      <c r="AK326">
        <f>IFERROR(IF(LEFT(INDEX(PIS!O$1:O$500,MATCH(D326,PIS!C$1:C$500)),1)="M",T326/AD326*SUM(AE326:AG326),T326*AD326),0)</f>
        <v/>
      </c>
      <c r="AL326">
        <f>IFERROR(INDEX(ADJ!$A$1:$BZ$1000,MATCH(PAYROLL!D326,ADJ!A$1:A$500,0),MATCH(PAYROLL!AL$2,ADJ!$2:$2,0)),0)</f>
        <v/>
      </c>
      <c r="AM326">
        <f>SUM(AK326:AL326)</f>
        <v/>
      </c>
      <c r="AN326">
        <f>IFERROR(ROUND(V326/$AD326*$AH326,0),0)</f>
        <v/>
      </c>
      <c r="AO326">
        <f>IFERROR(ROUND(W326/$AD326*$AH326,0),0)</f>
        <v/>
      </c>
      <c r="AP326">
        <f>IFERROR(ROUND(X326/$AD326*$AE326,0),0)</f>
        <v/>
      </c>
      <c r="AQ326">
        <f>IFERROR(ROUND(Y326/$AD326*$AH326,0),0)</f>
        <v/>
      </c>
      <c r="AR326">
        <f>IFERROR(ROUND(Z326/$AD326*$AH326,0),0)</f>
        <v/>
      </c>
      <c r="AS326">
        <f>IFERROR(ROUND(AA326/$AD326*$AH326,0),0)</f>
        <v/>
      </c>
      <c r="AT326">
        <f>IFERROR(IF((AE326+AF326+AG326)&gt;13,AB326,ROUND(AB326/AD326*AH326,0)),0)</f>
        <v/>
      </c>
      <c r="AU326">
        <f>IFERROR(INDEX(ADJ!$A$1:$BZ$1000,MATCH(PAYROLL!D326,ADJ!A$1:A$500,0),MATCH(PAYROLL!AU$2,ADJ!$2:$2,0)),0)</f>
        <v/>
      </c>
      <c r="AV326">
        <f>ROUND(SUM(AN326:AU326),0)</f>
        <v/>
      </c>
      <c r="AW326">
        <f>IFERROR(INDEX(TIMESHEET!$A$1:$AI$5000,MATCH(PAYROLL!D326,TIMESHEET!A$1:A$500,0),MATCH("T620",TIMESHEET!$2:$2,0)),0)</f>
        <v/>
      </c>
      <c r="AX326">
        <f>IFERROR(INDEX(TIMESHEET!$A$1:$AI$5000,MATCH(PAYROLL!D326,TIMESHEET!A$1:A$500,0),MATCH("T601",TIMESHEET!$2:$2,0)),0)</f>
        <v/>
      </c>
      <c r="AY326">
        <f>IFERROR(INDEX(TIMESHEET!$A$1:$AI$5000,MATCH(PAYROLL!D326,TIMESHEET!A$1:A$500,0),MATCH("T602",TIMESHEET!$2:$2,0)),0)</f>
        <v/>
      </c>
      <c r="AZ326">
        <f>IFERROR(INDEX(TIMESHEET!$A$1:$AI$5000,MATCH(PAYROLL!D326,TIMESHEET!A$1:A$500,0),MATCH("T603",TIMESHEET!$2:$2,0)),0)</f>
        <v/>
      </c>
      <c r="BA326">
        <f>IFERROR(INDEX(TIMESHEET!$A$1:$AI$5000,MATCH(PAYROLL!D326,TIMESHEET!A$1:A$500,0),MATCH("T611",TIMESHEET!$2:$2,0)),0)</f>
        <v/>
      </c>
      <c r="BB326">
        <f>IFERROR(INDEX(TIMESHEET!$A$1:$AI$5000,MATCH(PAYROLL!D326,TIMESHEET!A$1:A$500,0),MATCH("T612",TIMESHEET!$2:$2,0)),0)</f>
        <v/>
      </c>
      <c r="BC326">
        <f>IFERROR(INDEX(TIMESHEET!$A$1:$AI$5000,MATCH(PAYROLL!D326,TIMESHEET!A$1:A$500,0),MATCH("T613",TIMESHEET!$2:$2,0)),0)</f>
        <v/>
      </c>
      <c r="BD326">
        <f>IFERROR(INDEX(TIMESHEET!$A$1:$AI$5000,MATCH(PAYROLL!D326,TIMESHEET!A$1:A$500,0),MATCH("T500",TIMESHEET!$2:$2,0)),0)</f>
        <v/>
      </c>
      <c r="BE326">
        <f>IFERROR(IF(LEFT(INDEX(PIS!O$1:O$500,MATCH(D326,PIS!C$1:C$500)),1)="M",T326/AD326/8*(AW326+AX326*1.5+AY326*2+AZ326*3+BA326*2.1+BB326*2.7+BC326*3.9+BD326*0.3),T326/8*(AW326+AX326*1.5+AY326*2+AZ326*3+BA326*2.1+BB326*2.7+BC326*3.9+BD326*0.3)),0)</f>
        <v/>
      </c>
      <c r="BF326">
        <f>IFERROR(INDEX(ADJ!$A$1:$BZ$1000,MATCH(PAYROLL!$D326,ADJ!A$1:A$500,0),MATCH(PAYROLL!BF$2,ADJ!$2:$2,0)),0)</f>
        <v/>
      </c>
      <c r="BG326">
        <f>IFERROR(INDEX(ADJ!$A$1:$BZ$1000,MATCH(PAYROLL!D326,ADJ!A$1:A$500,0),MATCH(PAYROLL!BG$2,ADJ!$2:$2,0)),0)</f>
        <v/>
      </c>
      <c r="BH326">
        <f>IFERROR(INDEX(ADJ!$A$1:$BZ$1000,MATCH(PAYROLL!D326,ADJ!A$1:A$500,0),MATCH(PAYROLL!BH$2,ADJ!$2:$2,0)),0)</f>
        <v/>
      </c>
      <c r="BI326">
        <f>IFERROR(INDEX(ADJ!$A$1:$BZ$1000,MATCH(PAYROLL!D326,ADJ!A$1:A$500,0),MATCH(PAYROLL!BI$2,ADJ!$2:$2,0)),0)</f>
        <v/>
      </c>
      <c r="BJ326">
        <f>IFERROR(INDEX(ADJ!$A$1:$BZ$1000,MATCH(PAYROLL!D326,ADJ!A$1:A$500,0),MATCH(PAYROLL!BJ$2,ADJ!$2:$2,0)),0)</f>
        <v/>
      </c>
      <c r="BK326">
        <f>SUM(BF326:BJ326)</f>
        <v/>
      </c>
      <c r="BL326">
        <f>IFERROR(INDEX(ADJ!$A$1:$BZ$1000,MATCH(PAYROLL!D326,ADJ!A$1:A$500,0),MATCH(PAYROLL!BL$2,ADJ!$2:$2,0)),0)</f>
        <v/>
      </c>
      <c r="BM326">
        <f>IFERROR(INDEX(ADJ!$A$1:$BZ$1000,MATCH(PAYROLL!D326,ADJ!A$1:A$500,0),MATCH(PAYROLL!BM$2,ADJ!$2:$2,0)),0)</f>
        <v/>
      </c>
      <c r="BN326">
        <f>IFERROR(INDEX(ADJ!$A$1:$BZ$1000,MATCH(PAYROLL!D326,ADJ!A$1:A$500,0),MATCH(PAYROLL!BN$2,ADJ!$2:$2,0)),0)</f>
        <v/>
      </c>
      <c r="BO326">
        <f>IFERROR(INDEX(ADJ!$A$1:$BZ$1000,MATCH(PAYROLL!D326,ADJ!A$1:A$500,0),MATCH(PAYROLL!BO$2,ADJ!$2:$2,0)),0)</f>
        <v/>
      </c>
      <c r="BP326">
        <f>SUM(AM326,AV326,BE326,BK326,BL326:BO326)</f>
        <v/>
      </c>
      <c r="BQ326">
        <f>BO326</f>
        <v/>
      </c>
      <c r="BR326">
        <f>IFERROR(ROUND(IF(LEFT(INDEX(PIS!O$1:O$500,MATCH(D326,PIS!C$1:C$500)),1)="D",T326/8*(BD326*0.3),IF(LEFT(INDEX(PIS!O$1:O$500,MATCH(D326,PIS!C$1:C$500)),1)="H",T326*($BD326*0.3),T326/$AD326/8*($BD326*0.3))),0),0)</f>
        <v/>
      </c>
      <c r="BS326">
        <f>IF(AP326&lt;1,0,MIN(AP326,730000))</f>
        <v/>
      </c>
      <c r="BT326">
        <f>IFERROR(ROUND((BE326-SUM(AW326:BC326)*T326/AD326/8),0)-BR326,0)</f>
        <v/>
      </c>
      <c r="BU326">
        <f>AO326</f>
        <v/>
      </c>
      <c r="BV326">
        <f>SUM(BQ326:BU326)</f>
        <v/>
      </c>
      <c r="BW326">
        <f>BP326-BV326</f>
        <v/>
      </c>
      <c r="BX326">
        <f>IFERROR(IF(RIGHT(INDEX(PIS!O$1:O$500,MATCH(D326,PIS!C$1:C$500)),5)="Gross",MIN(U326+V326,VLOOKUP("R700",TSC!B:C,2,0)*VLOOKUP("R101",TSC!B:C,2,0))*VLOOKUP("R701",TSC!B:C,2,0)%,0),0)</f>
        <v/>
      </c>
      <c r="BY326">
        <f>IFERROR(IF(RIGHT(INDEX(PIS!O$1:O$500,MATCH(D326,PIS!C$1:C$500)),5)="Gross",MIN(U326+V326,VLOOKUP("R700",TSC!B:C,2,0)*VLOOKUP("R101",TSC!B:C,2,0))*VLOOKUP("T704",TSC!B:C,2,0)%,0),0)</f>
        <v/>
      </c>
      <c r="BZ326">
        <f>IFERROR(IF(RIGHT(INDEX(PIS!O$1:O$500,MATCH(D326,PIS!C$1:C$500)),5)="Gross",MIN(U326+V326,VLOOKUP("R700",TSC!B:C,2,0)*VLOOKUP("1",TSC!F:G,2,0))*VLOOKUP("T705",TSC!B:C,2,0)%,0),0)</f>
        <v/>
      </c>
      <c r="CA326">
        <f>IFERROR(INDEX(ADJ!$A$1:$BZ$1000,MATCH(PAYROLL!D326,ADJ!A$1:A$500,0),MATCH(PAYROLL!CA$2,ADJ!$2:$2,0)),0)</f>
        <v/>
      </c>
      <c r="CB326">
        <f>IFERROR(INDEX(ADJ!$A$1:$BZ$1000,MATCH(PAYROLL!D326,ADJ!A$1:A$500,0),MATCH(PAYROLL!CB$2,ADJ!$2:$2,0)),0)</f>
        <v/>
      </c>
      <c r="CC326">
        <f>SUM(BX326:CB326)</f>
        <v/>
      </c>
      <c r="CD326">
        <f>IFERROR(INDEX(PIS!$A$1:$BZ$1000,MATCH(PAYROLL!D326,PIS!C$1:C$500,0),MATCH(PAYROLL!CD$1,PIS!$1:$1,0)),0)</f>
        <v/>
      </c>
      <c r="CE326">
        <f>IFERROR(IF(OR(INDEX(PIS!P$1:P$500,MATCH(D326,PIS!C$1:C$500,0))="LT2",INDEX(PIS!P$1:P$500,MATCH(D326,PIS!C$1:C$500,0))="P10"),0,SUM(CC326,CD326*VLOOKUP("R601",TSC!B:C,2,0),VLOOKUP("R602",TSC!B:C,2,0))),0)</f>
        <v/>
      </c>
      <c r="CF326">
        <f>MAX(BW326-CE326,0)</f>
        <v/>
      </c>
      <c r="CG326">
        <f>IFERROR(IF(OR(RIGHT(INDEX(PIS!P$1:P$500,MATCH(D326,PIS!C$1:C$500)),5)="P10",RIGHT(INDEX(PIS!P$1:P$500,MATCH(D326,PIS!C$1:C$500)),5)="CK"),0,IF(CF326&lt;=5000000,CF326*5%,IF(CF326&lt;=10000000,CF326*10%-250000,IF(CF326&lt;=18000000,CF326*15%-750000,IF(CF326&lt;=32000000,CF326*20%-1650000,IF(CF326&lt;=52000000,CF326*25%-3250000,IF(CF326&lt;=80000000,BH326*30%-5850000,CF326*35%-9850000))))))),0)</f>
        <v/>
      </c>
      <c r="CH326">
        <f>IFERROR(IF(OR(INDEX(PIS!P$1:P$500,MATCH(D326,PIS!C$1:C$500))="LT",INDEX(PIS!P$1:P$500,MATCH(D326,PIS!C$1:C$500))="CK"),0,IF(CF326&lt;2000000,0,CF326*10%)),0)</f>
        <v/>
      </c>
      <c r="CI326">
        <f>IFERROR(INDEX(ADJ!$A$1:$BZ$1000,MATCH(PAYROLL!D326,ADJ!A$1:A$500,0),MATCH(PAYROLL!CI$2,ADJ!$2:$2,0)),0)</f>
        <v/>
      </c>
      <c r="CJ326">
        <f>IFERROR(INDEX(ADJ!$A$1:$BZ$1000,MATCH(PAYROLL!D326,ADJ!A$1:A$500,0),MATCH(PAYROLL!CJ$2,ADJ!$2:$2,0)),0)</f>
        <v/>
      </c>
      <c r="CK326">
        <f>IFERROR(INDEX(ADJ!$A$1:$BZ$1000,MATCH(PAYROLL!D326,ADJ!A$1:A$500,0),MATCH(PAYROLL!CK$2,ADJ!$2:$2,0)),0)</f>
        <v/>
      </c>
      <c r="CL326">
        <f>SUM(CG326:CK326)</f>
        <v/>
      </c>
      <c r="CM326">
        <f>ROUND(SUM(CH326:CK326),0)</f>
        <v/>
      </c>
      <c r="CN326">
        <f>IFERROR(INDEX(CSDA!D$1:D$500,MATCH($CN$2,CSDA!C$1:C$500,0))*INDEX(PIS!V$1:V$500,MATCH(D326,PIS!C$1:C$500))+INDEX(ADJ!$A$1:$BZ$1000,MATCH(PAYROLL!D326,ADJ!A$1:A$500,0),MATCH(PAYROLL!CN$2,ADJ!$2:$2,0)),0)</f>
        <v/>
      </c>
      <c r="CO326">
        <f>IFERROR(INDEX(ADJ!$A$1:$BZ$1000,MATCH(PAYROLL!D326,ADJ!A$1:A$500,0),MATCH(PAYROLL!CO$2,ADJ!$2:$2,0)),0)</f>
        <v/>
      </c>
      <c r="CP326">
        <f>IFERROR(INDEX(ADJ!$A$1:$BZ$1000,MATCH(PAYROLL!D326,ADJ!A$1:A$500,0),MATCH(PAYROLL!CP$2,ADJ!$2:$2,0)),0)</f>
        <v/>
      </c>
      <c r="CQ326">
        <f>BP326-CL326-CI326-CM326-CN326-CO326-CP326-CC326</f>
        <v/>
      </c>
      <c r="CR326">
        <f>IFERROR(IF(RIGHT(INDEX(PIS!O$1:O$500,MATCH(D326,PIS!C$1:C$500,0)),5)="Gross",MIN(U326+V326,VLOOKUP("R700",TSC!B:C,2,0)*VLOOKUP("R101",TSC!B:C,2,0))*(VLOOKUP("T711",TSC!B:C,2,0)+VLOOKUP("T712",TSC!B:C,2,0))%,MIN(T326+V326,VLOOKUP("R700",TSC!B:C,2,0)*VLOOKUP("R101",TSC!B:C,2,0))*(VLOOKUP("T711",TSC!B:C,2,0)+VLOOKUP("T712",TSC!B:C,2,0)+VLOOKUP("R701",TSC!B:C,2,0))%),0)</f>
        <v/>
      </c>
      <c r="CS326">
        <f>IFERROR(IF(RIGHT(INDEX(PIS!O$1:O$500,MATCH(D326,PIS!C$1:C$500,0)),5)="Gross",MIN(U326+V326,VLOOKUP("R700",TSC!B:C,2,0)*VLOOKUP("R101",TSC!B:C,2,0))*(VLOOKUP("T714",TSC!B:C,2,0))%,MIN(T326+V326,VLOOKUP("R700",TSC!B:C,2,0)*VLOOKUP("R101",TSC!B:C,2,0))*(VLOOKUP("T704",TSC!B:C,2,0)+VLOOKUP("T714",TSC!B:C,2,0))%),0)</f>
        <v/>
      </c>
      <c r="CT326">
        <f>IFERROR(IF(RIGHT(INDEX(PIS!O$1:O$500,MATCH(D326,PIS!C$1:C$500,0)),5)="Gross",MIN(U326+V326,VLOOKUP("R700",TSC!B:C,2,0)*VLOOKUP("R101",TSC!B:C,2,0))*VLOOKUP("T705",TSC!B:C,2,0)%,MIN(T326+V326,VLOOKUP("R700",TSC!B:C,2,0)*VLOOKUP("R101",TSC!B:C,2,0))*VLOOKUP("T705",TSC!B:C,2,0)%),0)</f>
        <v/>
      </c>
      <c r="CU326">
        <f>IFERROR(IF(RIGHT(INDEX(PIS!O$1:O$500,MATCH(D326,PIS!C$1:C$500,0)),5)="Gross",MIN(U326+V326,VLOOKUP("R700",TSC!B:C,2,0)*VLOOKUP("R101",TSC!B:C,2,0))*(VLOOKUP("T713",TSC!B:C,2,0))%,MIN(T326+V326,VLOOKUP("R700",TSC!B:C,2,0)*VLOOKUP("R101",TSC!B:C,2,0))*(VLOOKUP("T713",TSC!B:C,2,0))%),0)</f>
        <v/>
      </c>
      <c r="CV326">
        <f>IFERROR(INDEX(ADJ!$A$1:$BZ$1000,MATCH(PAYROLL!D326,ADJ!A$1:A$500,0),MATCH(PAYROLL!CV$2,ADJ!$2:$2,0)),0)</f>
        <v/>
      </c>
      <c r="CW326">
        <f>IFERROR(INDEX(ADJ!$A$1:$BZ$1000,MATCH(PAYROLL!D326,ADJ!A$1:A$500,0),MATCH(PAYROLL!CW$2,ADJ!$2:$2,0)),0)</f>
        <v/>
      </c>
      <c r="CX326">
        <f>SUM(CR326:CW326)</f>
        <v/>
      </c>
      <c r="CY326">
        <f>ROUND(IF(CR326&gt;0,T326+V326*VLOOKUP("R202",TSC!$B$1:$C$500,2,0),0),0)</f>
        <v/>
      </c>
      <c r="CZ326">
        <f>IFERROR(INDEX(CSDA!D$1:D$500,MATCH($CZ$2,CSDA!C$1:C$500,0)),0)</f>
        <v/>
      </c>
      <c r="DA326">
        <f>ROUND(T326*0.7%,0)</f>
        <v/>
      </c>
      <c r="DB326">
        <f>ROUND(T326/12,0)</f>
        <v/>
      </c>
      <c r="DC326">
        <f ref="DC326" t="array">IFERROR(INDEX(CSDA!D$1:D$500,MATCH("Trích giữ"&amp;PAYROLL!DC$2,CSDA!A$1:A$500&amp;CSDA!C$1:C$500,0)),0)</f>
        <v/>
      </c>
      <c r="DD326">
        <f ref="DD326" t="array">IFERROR(INDEX(CSDA!D$1:D$500,MATCH("Trích giữ"&amp;PAYROLL!DD$2,CSDA!A$1:A$500&amp;CSDA!C$1:C$500,0)),0)</f>
        <v/>
      </c>
      <c r="DE326">
        <f ref="DE326" t="array">IFERROR(INDEX(CSDA!D$1:D$500,MATCH("Trích giữ"&amp;PAYROLL!DE$2,CSDA!A$1:A$500&amp;CSDA!C$1:C$500,0)),0)</f>
        <v/>
      </c>
      <c r="DF326">
        <f>IFERROR(INDEX(CSDA!D$1:D$500,MATCH(PAYROLL!DF$2,CSDA!C$1:C$500,0)),0)</f>
        <v/>
      </c>
      <c r="DG326">
        <f ref="DG326" t="array">IFERROR(INDEX(CSDA!D$1:D$500,MATCH("Trích giữ"&amp;PAYROLL!DG$2,CSDA!A$1:A$500&amp;CSDA!C$1:C$500,0)),0)</f>
        <v/>
      </c>
      <c r="DH326">
        <f>ROUND(T326/26,0)</f>
        <v/>
      </c>
      <c r="DI326">
        <f ref="DI326" t="array">IFERROR(INDEX(CSDA!D$1:D$500,MATCH("Trích giữ"&amp;PAYROLL!DI$2,CSDA!A$1:A$500&amp;CSDA!C$1:C$500,0)),0)</f>
        <v/>
      </c>
      <c r="DJ326">
        <f>IF(U326=0,T326*21.5%-BL326,0)</f>
        <v/>
      </c>
      <c r="DK326">
        <f ref="DK326" t="array">IFERROR(INDEX(CSDA!D$1:D$500,MATCH("Trích giữ"&amp;PAYROLL!DK$2,CSDA!A$1:A$500&amp;CSDA!C$1:C$500,0)),0)</f>
        <v/>
      </c>
      <c r="DL326">
        <f>IFERROR(INDEX(CSDA!D$1:D$500,MATCH(PAYROLL!DL$2,CSDA!C$1:C$500,0))/12,0)</f>
        <v/>
      </c>
      <c r="DM326">
        <f>SUM(DB326:DL326)</f>
        <v/>
      </c>
      <c r="DN326">
        <f>IFERROR(INDEX(ADJ!$A$1:$BZ$1000,MATCH(PAYROLL!D326,ADJ!A$1:A$500,0),MATCH(PAYROLL!DN$2,ADJ!$2:$2,0)),0)</f>
        <v/>
      </c>
      <c r="DO326">
        <f>IFERROR(SUM(BP326,DM326:DN326,CX326:DA326)-DT326,0)</f>
        <v/>
      </c>
      <c r="DP326">
        <f ref="DP326" t="array">SUM(BW326*IFERROR(INDEX(CSDA!D$1:D$500,MATCH(BW$2,CSDA!C$1:C$500,0)),0)%,CX326*IFERROR(INDEX(CSDA!D$1:D$500,MATCH(CX$2,CSDA!C$1:C$500,0)),0)%,DA326*IFERROR(INDEX(CSDA!D$1:D$500,MATCH(DA$2,CSDA!C$1:C$500,0)),0)%,DB326*IFERROR(INDEX(CSDA!D$1:D$500,MATCH(DB$2,CSDA!C$1:C$500,0)),0)%,DF326*IFERROR(INDEX(CSDA!D$1:D$500,MATCH("Phí dịch vụ"&amp;PAYROLL!DF$2,CSDA!A$1:A$500&amp;CSDA!C$1:C$500,0)),0)%,DC326*IFERROR(INDEX(CSDA!D$1:D$500,MATCH("Phí dịch vụ"&amp;PAYROLL!DC$2,CSDA!A$1:A$500&amp;CSDA!C$1:C$500,0)),0)%,DH326*IFERROR(INDEX(CSDA!D$1:D$500,MATCH("Phí dịch vụ"&amp;PAYROLL!DH$2,CSDA!A$1:A$500&amp;CSDA!C$1:C$500,0)),0)%,DJ326*IFERROR(INDEX(CSDA!D$1:D$500,MATCH("Phí dịch vụ"&amp;PAYROLL!DJ$2,CSDA!A$1:A$500&amp;CSDA!C$1:C$500,0)),0)%,BN326*IFERROR(INDEX(CSDA!D$1:D$500,MATCH(BN$2,CSDA!C$1:C$500,0)),0)%)-BN326*7%</f>
        <v/>
      </c>
      <c r="DQ326">
        <f>IFERROR(INDEX(ADJ!$A$1:$BZ$1000,MATCH(PAYROLL!D326,ADJ!A$1:A$500,0),MATCH(PAYROLL!DQ$2,ADJ!$2:$2,0)),0)</f>
        <v/>
      </c>
      <c r="DR326">
        <f>IFERROR(INDEX(ADJ!$A$1:$BZ$1000,MATCH(PAYROLL!D326,ADJ!A$1:A$500,0),MATCH(PAYROLL!DR$2,ADJ!$2:$2,0)),0)</f>
        <v/>
      </c>
      <c r="DS326">
        <f>SUM(DP326:DR326)</f>
        <v/>
      </c>
      <c r="DT326">
        <f>EK326</f>
        <v/>
      </c>
      <c r="DU326">
        <f>SUM(DO326:DR326)</f>
        <v/>
      </c>
      <c r="DV326">
        <f>ROUND(DU326*0.1,0)</f>
        <v/>
      </c>
      <c r="DW326">
        <f>DU326+DV326</f>
        <v/>
      </c>
      <c r="DZ326">
        <f>IFERROR(INDEX(ADJ!$A$1:$BZ$1000,MATCH(PAYROLL!$D326,ADJ!A$1:A$500,0),MATCH(PAYROLL!DZ$2,ADJ!$2:$2,0)),0)</f>
        <v/>
      </c>
      <c r="EA326">
        <f>IFERROR(INDEX(ADJ!$A$1:$BZ$1000,MATCH(PAYROLL!$D326,ADJ!A$1:A$500,0),MATCH(PAYROLL!EA$2,ADJ!$2:$2,0)),0)</f>
        <v/>
      </c>
      <c r="EB326">
        <f>IFERROR(INDEX(ADJ!$A$1:$BZ$1000,MATCH(PAYROLL!$D326,ADJ!A$1:A$500,0),MATCH(PAYROLL!EB$2,ADJ!$2:$2,0)),0)</f>
        <v/>
      </c>
      <c r="EC326">
        <f>IFERROR(INDEX(ADJ!$A$1:$BZ$1000,MATCH(PAYROLL!$D326,ADJ!A$1:A$500,0),MATCH(PAYROLL!EC$2,ADJ!$2:$2,0)),0)</f>
        <v/>
      </c>
      <c r="ED326">
        <f>IFERROR(INDEX(ADJ!$A$1:$BZ$1000,MATCH(PAYROLL!$D326,ADJ!A$1:A$500,0),MATCH(PAYROLL!ED$2,ADJ!$2:$2,0)),0)</f>
        <v/>
      </c>
      <c r="EE326">
        <f>IFERROR(INDEX(ADJ!$A$1:$BZ$1000,MATCH(PAYROLL!$D326,ADJ!A$1:A$500,0),MATCH(PAYROLL!EE$2,ADJ!$2:$2,0)),0)</f>
        <v/>
      </c>
      <c r="EF326">
        <f>IFERROR(INDEX(ADJ!$A$1:$BZ$1000,MATCH(PAYROLL!$D326,ADJ!A$1:A$500,0),MATCH(PAYROLL!EF$2,ADJ!$2:$2,0)),0)</f>
        <v/>
      </c>
      <c r="EG326">
        <f>IFERROR(INDEX(ADJ!$A$1:$BZ$1000,MATCH(PAYROLL!$D326,ADJ!A$1:A$500,0),MATCH(PAYROLL!EG$2,ADJ!$2:$2,0)),0)</f>
        <v/>
      </c>
      <c r="EH326">
        <f>IFERROR(INDEX(ADJ!$A$1:$BZ$1000,MATCH(PAYROLL!$D326,ADJ!A$1:A$500,0),MATCH(PAYROLL!EH$2,ADJ!$2:$2,0)),0)</f>
        <v/>
      </c>
      <c r="EI326">
        <f>IFERROR(INDEX(ADJ!$A$1:$BZ$1000,MATCH(PAYROLL!D326,ADJ!A$1:A$500,0),MATCH(PAYROLL!EI$2,ADJ!$2:$2,0)),0)</f>
        <v/>
      </c>
      <c r="EJ326">
        <f>IFERROR(INDEX(ADJ!$A$1:$BZ$1000,MATCH(PAYROLL!$D326,ADJ!A$1:A$500,0),MATCH(PAYROLL!EJ$2,ADJ!$2:$2,0)),0)</f>
        <v/>
      </c>
      <c r="EK326">
        <f>SUM(DZ326:EJ326)</f>
        <v/>
      </c>
    </row>
    <row r="327">
      <c r="A327" t="n">
        <v>325</v>
      </c>
      <c r="B327" t="inlineStr">
        <is>
          <t>Hoàng Thị Hạnh</t>
        </is>
      </c>
      <c r="D327" t="inlineStr">
        <is>
          <t>158908-01</t>
        </is>
      </c>
      <c r="S327">
        <f>IFERROR(INDEX(PIS!$A$1:$BZ$1000,MATCH($D327,PIS!C$1:C$500,0),MATCH("Lương CB tháng trước",PIS!$1:$1,0)),0)</f>
        <v/>
      </c>
      <c r="T327">
        <f>IFERROR(INDEX(PIS!$A$1:$BZ$1000,MATCH($D327,PIS!C$1:C$500,0),MATCH("Lương CB hiện tại",PIS!$1:$1,0)),0)</f>
        <v/>
      </c>
      <c r="U327">
        <f>IFERROR(INDEX(PIS!$A$1:$BZ$1000,MATCH($D327,PIS!C$1:C$500,0),MATCH("Lương đóng BHBB",PIS!$1:$1,0)),0)</f>
        <v/>
      </c>
      <c r="V327">
        <f>IFERROR(INDEX(PIS!$A$1:$BZ$1000,MATCH($D327,PIS!C$1:C$500,0),MATCH(V$2,PIS!$2:$2,0)),0)</f>
        <v/>
      </c>
      <c r="W327">
        <f>IFERROR(INDEX(PIS!$A$1:$BZ$1000,MATCH($D327,PIS!C$1:C$500,0),MATCH(W$2,PIS!$2:$2,0)),0)</f>
        <v/>
      </c>
      <c r="X327">
        <f>IFERROR(INDEX(PIS!$A$1:$BZ$1000,MATCH($D327,PIS!C$1:C$500,0),MATCH(X$2,PIS!$2:$2,0)),0)</f>
        <v/>
      </c>
      <c r="Y327">
        <f>IFERROR(INDEX(PIS!$A$1:$BZ$1000,MATCH($D327,PIS!C$1:C$500,0),MATCH(Y$2,PIS!$2:$2,0)),0)</f>
        <v/>
      </c>
      <c r="Z327">
        <f>IFERROR(INDEX(PIS!$A$1:$BZ$1000,MATCH($D327,PIS!C$1:C$500,0),MATCH(Z$2,PIS!$2:$2,0)),0)</f>
        <v/>
      </c>
      <c r="AA327">
        <f>IFERROR(INDEX(PIS!$A$1:$BZ$1000,MATCH($D327,PIS!C$1:C$500,0),MATCH(AA$2,PIS!$2:$2,0)),0)</f>
        <v/>
      </c>
      <c r="AB327">
        <f>IFERROR(INDEX(PIS!$A$1:$BZ$1000,MATCH($D327,PIS!C$1:C$500,0),MATCH(AB$2,PIS!$2:$2,0)),0)</f>
        <v/>
      </c>
      <c r="AC327">
        <f>SUM(V327:AB327)</f>
        <v/>
      </c>
      <c r="AD327">
        <f>IFERROR(INDEX(TIMESHEET!$A$1:$AI$5000,MATCH($D327,TIMESHEET!A$1:A$500,0),MATCH("T100",TIMESHEET!$2:$2,0))-2,0)</f>
        <v/>
      </c>
      <c r="AE327">
        <f>IFERROR(INDEX(TIMESHEET!$A$1:$AI$5000,MATCH($D327,TIMESHEET!A$1:A$500,0),MATCH("T202",TIMESHEET!$2:$2,0)),0)</f>
        <v/>
      </c>
      <c r="AF327">
        <f>IFERROR(INDEX(TIMESHEET!$A$1:$AI$5000,MATCH($D327,TIMESHEET!A$1:A$500,0),MATCH("T302",TIMESHEET!$2:$2,0)),0)</f>
        <v/>
      </c>
      <c r="AG327">
        <f>IFERROR(INDEX(TIMESHEET!$A$1:$AI$5000,MATCH($D327,TIMESHEET!A$1:A$500,0),MATCH("T406",TIMESHEET!$2:$2,0)),0)</f>
        <v/>
      </c>
      <c r="AH327">
        <f>AE327+AG327</f>
        <v/>
      </c>
      <c r="AI327">
        <f>IFERROR(INDEX(TIMESHEET!$A$1:$AI$5000,MATCH($D327,TIMESHEET!A$1:A$500,0),MATCH("T701",TIMESHEET!$2:$2,0)),0)</f>
        <v/>
      </c>
      <c r="AJ327">
        <f>IFERROR(INDEX(TIMESHEET!$A$1:$AI$5000,MATCH($D327,TIMESHEET!B$1:B$500,0),MATCH("T320",TIMESHEET!$2:$2,0)),0)</f>
        <v/>
      </c>
      <c r="AK327">
        <f>IFERROR(IF(LEFT(INDEX(PIS!O$1:O$500,MATCH(D327,PIS!C$1:C$500)),1)="M",T327/AD327*SUM(AE327:AG327),T327*AD327),0)</f>
        <v/>
      </c>
      <c r="AL327">
        <f>IFERROR(INDEX(ADJ!$A$1:$BZ$1000,MATCH(PAYROLL!D327,ADJ!A$1:A$500,0),MATCH(PAYROLL!AL$2,ADJ!$2:$2,0)),0)</f>
        <v/>
      </c>
      <c r="AM327">
        <f>SUM(AK327:AL327)</f>
        <v/>
      </c>
      <c r="AN327">
        <f>IFERROR(ROUND(V327/$AD327*$AH327,0),0)</f>
        <v/>
      </c>
      <c r="AO327">
        <f>IFERROR(ROUND(W327/$AD327*$AH327,0),0)</f>
        <v/>
      </c>
      <c r="AP327">
        <f>IFERROR(ROUND(X327/$AD327*$AE327,0),0)</f>
        <v/>
      </c>
      <c r="AQ327">
        <f>IFERROR(ROUND(Y327/$AD327*$AH327,0),0)</f>
        <v/>
      </c>
      <c r="AR327">
        <f>IFERROR(ROUND(Z327/$AD327*$AH327,0),0)</f>
        <v/>
      </c>
      <c r="AS327">
        <f>IFERROR(ROUND(AA327/$AD327*$AH327,0),0)</f>
        <v/>
      </c>
      <c r="AT327">
        <f>IFERROR(IF((AE327+AF327+AG327)&gt;13,AB327,ROUND(AB327/AD327*AH327,0)),0)</f>
        <v/>
      </c>
      <c r="AU327">
        <f>IFERROR(INDEX(ADJ!$A$1:$BZ$1000,MATCH(PAYROLL!D327,ADJ!A$1:A$500,0),MATCH(PAYROLL!AU$2,ADJ!$2:$2,0)),0)</f>
        <v/>
      </c>
      <c r="AV327">
        <f>ROUND(SUM(AN327:AU327),0)</f>
        <v/>
      </c>
      <c r="AW327">
        <f>IFERROR(INDEX(TIMESHEET!$A$1:$AI$5000,MATCH(PAYROLL!D327,TIMESHEET!A$1:A$500,0),MATCH("T620",TIMESHEET!$2:$2,0)),0)</f>
        <v/>
      </c>
      <c r="AX327">
        <f>IFERROR(INDEX(TIMESHEET!$A$1:$AI$5000,MATCH(PAYROLL!D327,TIMESHEET!A$1:A$500,0),MATCH("T601",TIMESHEET!$2:$2,0)),0)</f>
        <v/>
      </c>
      <c r="AY327">
        <f>IFERROR(INDEX(TIMESHEET!$A$1:$AI$5000,MATCH(PAYROLL!D327,TIMESHEET!A$1:A$500,0),MATCH("T602",TIMESHEET!$2:$2,0)),0)</f>
        <v/>
      </c>
      <c r="AZ327">
        <f>IFERROR(INDEX(TIMESHEET!$A$1:$AI$5000,MATCH(PAYROLL!D327,TIMESHEET!A$1:A$500,0),MATCH("T603",TIMESHEET!$2:$2,0)),0)</f>
        <v/>
      </c>
      <c r="BA327">
        <f>IFERROR(INDEX(TIMESHEET!$A$1:$AI$5000,MATCH(PAYROLL!D327,TIMESHEET!A$1:A$500,0),MATCH("T611",TIMESHEET!$2:$2,0)),0)</f>
        <v/>
      </c>
      <c r="BB327">
        <f>IFERROR(INDEX(TIMESHEET!$A$1:$AI$5000,MATCH(PAYROLL!D327,TIMESHEET!A$1:A$500,0),MATCH("T612",TIMESHEET!$2:$2,0)),0)</f>
        <v/>
      </c>
      <c r="BC327">
        <f>IFERROR(INDEX(TIMESHEET!$A$1:$AI$5000,MATCH(PAYROLL!D327,TIMESHEET!A$1:A$500,0),MATCH("T613",TIMESHEET!$2:$2,0)),0)</f>
        <v/>
      </c>
      <c r="BD327">
        <f>IFERROR(INDEX(TIMESHEET!$A$1:$AI$5000,MATCH(PAYROLL!D327,TIMESHEET!A$1:A$500,0),MATCH("T500",TIMESHEET!$2:$2,0)),0)</f>
        <v/>
      </c>
      <c r="BE327">
        <f>IFERROR(IF(LEFT(INDEX(PIS!O$1:O$500,MATCH(D327,PIS!C$1:C$500)),1)="M",T327/AD327/8*(AW327+AX327*1.5+AY327*2+AZ327*3+BA327*2.1+BB327*2.7+BC327*3.9+BD327*0.3),T327/8*(AW327+AX327*1.5+AY327*2+AZ327*3+BA327*2.1+BB327*2.7+BC327*3.9+BD327*0.3)),0)</f>
        <v/>
      </c>
      <c r="BF327">
        <f>IFERROR(INDEX(ADJ!$A$1:$BZ$1000,MATCH(PAYROLL!$D327,ADJ!A$1:A$500,0),MATCH(PAYROLL!BF$2,ADJ!$2:$2,0)),0)</f>
        <v/>
      </c>
      <c r="BG327">
        <f>IFERROR(INDEX(ADJ!$A$1:$BZ$1000,MATCH(PAYROLL!D327,ADJ!A$1:A$500,0),MATCH(PAYROLL!BG$2,ADJ!$2:$2,0)),0)</f>
        <v/>
      </c>
      <c r="BH327">
        <f>IFERROR(INDEX(ADJ!$A$1:$BZ$1000,MATCH(PAYROLL!D327,ADJ!A$1:A$500,0),MATCH(PAYROLL!BH$2,ADJ!$2:$2,0)),0)</f>
        <v/>
      </c>
      <c r="BI327">
        <f>IFERROR(INDEX(ADJ!$A$1:$BZ$1000,MATCH(PAYROLL!D327,ADJ!A$1:A$500,0),MATCH(PAYROLL!BI$2,ADJ!$2:$2,0)),0)</f>
        <v/>
      </c>
      <c r="BJ327">
        <f>IFERROR(INDEX(ADJ!$A$1:$BZ$1000,MATCH(PAYROLL!D327,ADJ!A$1:A$500,0),MATCH(PAYROLL!BJ$2,ADJ!$2:$2,0)),0)</f>
        <v/>
      </c>
      <c r="BK327">
        <f>SUM(BF327:BJ327)</f>
        <v/>
      </c>
      <c r="BL327">
        <f>IFERROR(INDEX(ADJ!$A$1:$BZ$1000,MATCH(PAYROLL!D327,ADJ!A$1:A$500,0),MATCH(PAYROLL!BL$2,ADJ!$2:$2,0)),0)</f>
        <v/>
      </c>
      <c r="BM327">
        <f>IFERROR(INDEX(ADJ!$A$1:$BZ$1000,MATCH(PAYROLL!D327,ADJ!A$1:A$500,0),MATCH(PAYROLL!BM$2,ADJ!$2:$2,0)),0)</f>
        <v/>
      </c>
      <c r="BN327">
        <f>IFERROR(INDEX(ADJ!$A$1:$BZ$1000,MATCH(PAYROLL!D327,ADJ!A$1:A$500,0),MATCH(PAYROLL!BN$2,ADJ!$2:$2,0)),0)</f>
        <v/>
      </c>
      <c r="BO327">
        <f>IFERROR(INDEX(ADJ!$A$1:$BZ$1000,MATCH(PAYROLL!D327,ADJ!A$1:A$500,0),MATCH(PAYROLL!BO$2,ADJ!$2:$2,0)),0)</f>
        <v/>
      </c>
      <c r="BP327">
        <f>SUM(AM327,AV327,BE327,BK327,BL327:BO327)</f>
        <v/>
      </c>
      <c r="BQ327">
        <f>BO327</f>
        <v/>
      </c>
      <c r="BR327">
        <f>IFERROR(ROUND(IF(LEFT(INDEX(PIS!O$1:O$500,MATCH(D327,PIS!C$1:C$500)),1)="D",T327/8*(BD327*0.3),IF(LEFT(INDEX(PIS!O$1:O$500,MATCH(D327,PIS!C$1:C$500)),1)="H",T327*($BD327*0.3),T327/$AD327/8*($BD327*0.3))),0),0)</f>
        <v/>
      </c>
      <c r="BS327">
        <f>IF(AP327&lt;1,0,MIN(AP327,730000))</f>
        <v/>
      </c>
      <c r="BT327">
        <f>IFERROR(ROUND((BE327-SUM(AW327:BC327)*T327/AD327/8),0)-BR327,0)</f>
        <v/>
      </c>
      <c r="BU327">
        <f>AO327</f>
        <v/>
      </c>
      <c r="BV327">
        <f>SUM(BQ327:BU327)</f>
        <v/>
      </c>
      <c r="BW327">
        <f>BP327-BV327</f>
        <v/>
      </c>
      <c r="BX327">
        <f>IFERROR(IF(RIGHT(INDEX(PIS!O$1:O$500,MATCH(D327,PIS!C$1:C$500)),5)="Gross",MIN(U327+V327,VLOOKUP("R700",TSC!B:C,2,0)*VLOOKUP("R101",TSC!B:C,2,0))*VLOOKUP("R701",TSC!B:C,2,0)%,0),0)</f>
        <v/>
      </c>
      <c r="BY327">
        <f>IFERROR(IF(RIGHT(INDEX(PIS!O$1:O$500,MATCH(D327,PIS!C$1:C$500)),5)="Gross",MIN(U327+V327,VLOOKUP("R700",TSC!B:C,2,0)*VLOOKUP("R101",TSC!B:C,2,0))*VLOOKUP("T704",TSC!B:C,2,0)%,0),0)</f>
        <v/>
      </c>
      <c r="BZ327">
        <f>IFERROR(IF(RIGHT(INDEX(PIS!O$1:O$500,MATCH(D327,PIS!C$1:C$500)),5)="Gross",MIN(U327+V327,VLOOKUP("R700",TSC!B:C,2,0)*VLOOKUP("1",TSC!F:G,2,0))*VLOOKUP("T705",TSC!B:C,2,0)%,0),0)</f>
        <v/>
      </c>
      <c r="CA327">
        <f>IFERROR(INDEX(ADJ!$A$1:$BZ$1000,MATCH(PAYROLL!D327,ADJ!A$1:A$500,0),MATCH(PAYROLL!CA$2,ADJ!$2:$2,0)),0)</f>
        <v/>
      </c>
      <c r="CB327">
        <f>IFERROR(INDEX(ADJ!$A$1:$BZ$1000,MATCH(PAYROLL!D327,ADJ!A$1:A$500,0),MATCH(PAYROLL!CB$2,ADJ!$2:$2,0)),0)</f>
        <v/>
      </c>
      <c r="CC327">
        <f>SUM(BX327:CB327)</f>
        <v/>
      </c>
      <c r="CD327">
        <f>IFERROR(INDEX(PIS!$A$1:$BZ$1000,MATCH(PAYROLL!D327,PIS!C$1:C$500,0),MATCH(PAYROLL!CD$1,PIS!$1:$1,0)),0)</f>
        <v/>
      </c>
      <c r="CE327">
        <f>IFERROR(IF(OR(INDEX(PIS!P$1:P$500,MATCH(D327,PIS!C$1:C$500,0))="LT2",INDEX(PIS!P$1:P$500,MATCH(D327,PIS!C$1:C$500,0))="P10"),0,SUM(CC327,CD327*VLOOKUP("R601",TSC!B:C,2,0),VLOOKUP("R602",TSC!B:C,2,0))),0)</f>
        <v/>
      </c>
      <c r="CF327">
        <f>MAX(BW327-CE327,0)</f>
        <v/>
      </c>
      <c r="CG327">
        <f>IFERROR(IF(OR(RIGHT(INDEX(PIS!P$1:P$500,MATCH(D327,PIS!C$1:C$500)),5)="P10",RIGHT(INDEX(PIS!P$1:P$500,MATCH(D327,PIS!C$1:C$500)),5)="CK"),0,IF(CF327&lt;=5000000,CF327*5%,IF(CF327&lt;=10000000,CF327*10%-250000,IF(CF327&lt;=18000000,CF327*15%-750000,IF(CF327&lt;=32000000,CF327*20%-1650000,IF(CF327&lt;=52000000,CF327*25%-3250000,IF(CF327&lt;=80000000,BH327*30%-5850000,CF327*35%-9850000))))))),0)</f>
        <v/>
      </c>
      <c r="CH327">
        <f>IFERROR(IF(OR(INDEX(PIS!P$1:P$500,MATCH(D327,PIS!C$1:C$500))="LT",INDEX(PIS!P$1:P$500,MATCH(D327,PIS!C$1:C$500))="CK"),0,IF(CF327&lt;2000000,0,CF327*10%)),0)</f>
        <v/>
      </c>
      <c r="CI327">
        <f>IFERROR(INDEX(ADJ!$A$1:$BZ$1000,MATCH(PAYROLL!D327,ADJ!A$1:A$500,0),MATCH(PAYROLL!CI$2,ADJ!$2:$2,0)),0)</f>
        <v/>
      </c>
      <c r="CJ327">
        <f>IFERROR(INDEX(ADJ!$A$1:$BZ$1000,MATCH(PAYROLL!D327,ADJ!A$1:A$500,0),MATCH(PAYROLL!CJ$2,ADJ!$2:$2,0)),0)</f>
        <v/>
      </c>
      <c r="CK327">
        <f>IFERROR(INDEX(ADJ!$A$1:$BZ$1000,MATCH(PAYROLL!D327,ADJ!A$1:A$500,0),MATCH(PAYROLL!CK$2,ADJ!$2:$2,0)),0)</f>
        <v/>
      </c>
      <c r="CL327">
        <f>SUM(CG327:CK327)</f>
        <v/>
      </c>
      <c r="CM327">
        <f>ROUND(SUM(CH327:CK327),0)</f>
        <v/>
      </c>
      <c r="CN327">
        <f>IFERROR(INDEX(CSDA!D$1:D$500,MATCH($CN$2,CSDA!C$1:C$500,0))*INDEX(PIS!V$1:V$500,MATCH(D327,PIS!C$1:C$500))+INDEX(ADJ!$A$1:$BZ$1000,MATCH(PAYROLL!D327,ADJ!A$1:A$500,0),MATCH(PAYROLL!CN$2,ADJ!$2:$2,0)),0)</f>
        <v/>
      </c>
      <c r="CO327">
        <f>IFERROR(INDEX(ADJ!$A$1:$BZ$1000,MATCH(PAYROLL!D327,ADJ!A$1:A$500,0),MATCH(PAYROLL!CO$2,ADJ!$2:$2,0)),0)</f>
        <v/>
      </c>
      <c r="CP327">
        <f>IFERROR(INDEX(ADJ!$A$1:$BZ$1000,MATCH(PAYROLL!D327,ADJ!A$1:A$500,0),MATCH(PAYROLL!CP$2,ADJ!$2:$2,0)),0)</f>
        <v/>
      </c>
      <c r="CQ327">
        <f>BP327-CL327-CI327-CM327-CN327-CO327-CP327-CC327</f>
        <v/>
      </c>
      <c r="CR327">
        <f>IFERROR(IF(RIGHT(INDEX(PIS!O$1:O$500,MATCH(D327,PIS!C$1:C$500,0)),5)="Gross",MIN(U327+V327,VLOOKUP("R700",TSC!B:C,2,0)*VLOOKUP("R101",TSC!B:C,2,0))*(VLOOKUP("T711",TSC!B:C,2,0)+VLOOKUP("T712",TSC!B:C,2,0))%,MIN(T327+V327,VLOOKUP("R700",TSC!B:C,2,0)*VLOOKUP("R101",TSC!B:C,2,0))*(VLOOKUP("T711",TSC!B:C,2,0)+VLOOKUP("T712",TSC!B:C,2,0)+VLOOKUP("R701",TSC!B:C,2,0))%),0)</f>
        <v/>
      </c>
      <c r="CS327">
        <f>IFERROR(IF(RIGHT(INDEX(PIS!O$1:O$500,MATCH(D327,PIS!C$1:C$500,0)),5)="Gross",MIN(U327+V327,VLOOKUP("R700",TSC!B:C,2,0)*VLOOKUP("R101",TSC!B:C,2,0))*(VLOOKUP("T714",TSC!B:C,2,0))%,MIN(T327+V327,VLOOKUP("R700",TSC!B:C,2,0)*VLOOKUP("R101",TSC!B:C,2,0))*(VLOOKUP("T704",TSC!B:C,2,0)+VLOOKUP("T714",TSC!B:C,2,0))%),0)</f>
        <v/>
      </c>
      <c r="CT327">
        <f>IFERROR(IF(RIGHT(INDEX(PIS!O$1:O$500,MATCH(D327,PIS!C$1:C$500,0)),5)="Gross",MIN(U327+V327,VLOOKUP("R700",TSC!B:C,2,0)*VLOOKUP("R101",TSC!B:C,2,0))*VLOOKUP("T705",TSC!B:C,2,0)%,MIN(T327+V327,VLOOKUP("R700",TSC!B:C,2,0)*VLOOKUP("R101",TSC!B:C,2,0))*VLOOKUP("T705",TSC!B:C,2,0)%),0)</f>
        <v/>
      </c>
      <c r="CU327">
        <f>IFERROR(IF(RIGHT(INDEX(PIS!O$1:O$500,MATCH(D327,PIS!C$1:C$500,0)),5)="Gross",MIN(U327+V327,VLOOKUP("R700",TSC!B:C,2,0)*VLOOKUP("R101",TSC!B:C,2,0))*(VLOOKUP("T713",TSC!B:C,2,0))%,MIN(T327+V327,VLOOKUP("R700",TSC!B:C,2,0)*VLOOKUP("R101",TSC!B:C,2,0))*(VLOOKUP("T713",TSC!B:C,2,0))%),0)</f>
        <v/>
      </c>
      <c r="CV327">
        <f>IFERROR(INDEX(ADJ!$A$1:$BZ$1000,MATCH(PAYROLL!D327,ADJ!A$1:A$500,0),MATCH(PAYROLL!CV$2,ADJ!$2:$2,0)),0)</f>
        <v/>
      </c>
      <c r="CW327">
        <f>IFERROR(INDEX(ADJ!$A$1:$BZ$1000,MATCH(PAYROLL!D327,ADJ!A$1:A$500,0),MATCH(PAYROLL!CW$2,ADJ!$2:$2,0)),0)</f>
        <v/>
      </c>
      <c r="CX327">
        <f>SUM(CR327:CW327)</f>
        <v/>
      </c>
      <c r="CY327">
        <f>ROUND(IF(CR327&gt;0,T327+V327*VLOOKUP("R202",TSC!$B$1:$C$500,2,0),0),0)</f>
        <v/>
      </c>
      <c r="CZ327">
        <f>IFERROR(INDEX(CSDA!D$1:D$500,MATCH($CZ$2,CSDA!C$1:C$500,0)),0)</f>
        <v/>
      </c>
      <c r="DA327">
        <f>ROUND(T327*0.7%,0)</f>
        <v/>
      </c>
      <c r="DB327">
        <f>ROUND(T327/12,0)</f>
        <v/>
      </c>
      <c r="DC327">
        <f ref="DC327" t="array">IFERROR(INDEX(CSDA!D$1:D$500,MATCH("Trích giữ"&amp;PAYROLL!DC$2,CSDA!A$1:A$500&amp;CSDA!C$1:C$500,0)),0)</f>
        <v/>
      </c>
      <c r="DD327">
        <f ref="DD327" t="array">IFERROR(INDEX(CSDA!D$1:D$500,MATCH("Trích giữ"&amp;PAYROLL!DD$2,CSDA!A$1:A$500&amp;CSDA!C$1:C$500,0)),0)</f>
        <v/>
      </c>
      <c r="DE327">
        <f ref="DE327" t="array">IFERROR(INDEX(CSDA!D$1:D$500,MATCH("Trích giữ"&amp;PAYROLL!DE$2,CSDA!A$1:A$500&amp;CSDA!C$1:C$500,0)),0)</f>
        <v/>
      </c>
      <c r="DF327">
        <f>IFERROR(INDEX(CSDA!D$1:D$500,MATCH(PAYROLL!DF$2,CSDA!C$1:C$500,0)),0)</f>
        <v/>
      </c>
      <c r="DG327">
        <f ref="DG327" t="array">IFERROR(INDEX(CSDA!D$1:D$500,MATCH("Trích giữ"&amp;PAYROLL!DG$2,CSDA!A$1:A$500&amp;CSDA!C$1:C$500,0)),0)</f>
        <v/>
      </c>
      <c r="DH327">
        <f>ROUND(T327/26,0)</f>
        <v/>
      </c>
      <c r="DI327">
        <f ref="DI327" t="array">IFERROR(INDEX(CSDA!D$1:D$500,MATCH("Trích giữ"&amp;PAYROLL!DI$2,CSDA!A$1:A$500&amp;CSDA!C$1:C$500,0)),0)</f>
        <v/>
      </c>
      <c r="DJ327">
        <f>IF(U327=0,T327*21.5%-BL327,0)</f>
        <v/>
      </c>
      <c r="DK327">
        <f ref="DK327" t="array">IFERROR(INDEX(CSDA!D$1:D$500,MATCH("Trích giữ"&amp;PAYROLL!DK$2,CSDA!A$1:A$500&amp;CSDA!C$1:C$500,0)),0)</f>
        <v/>
      </c>
      <c r="DL327">
        <f>IFERROR(INDEX(CSDA!D$1:D$500,MATCH(PAYROLL!DL$2,CSDA!C$1:C$500,0))/12,0)</f>
        <v/>
      </c>
      <c r="DM327">
        <f>SUM(DB327:DL327)</f>
        <v/>
      </c>
      <c r="DN327">
        <f>IFERROR(INDEX(ADJ!$A$1:$BZ$1000,MATCH(PAYROLL!D327,ADJ!A$1:A$500,0),MATCH(PAYROLL!DN$2,ADJ!$2:$2,0)),0)</f>
        <v/>
      </c>
      <c r="DO327">
        <f>IFERROR(SUM(BP327,DM327:DN327,CX327:DA327)-DT327,0)</f>
        <v/>
      </c>
      <c r="DP327">
        <f ref="DP327" t="array">SUM(BW327*IFERROR(INDEX(CSDA!D$1:D$500,MATCH(BW$2,CSDA!C$1:C$500,0)),0)%,CX327*IFERROR(INDEX(CSDA!D$1:D$500,MATCH(CX$2,CSDA!C$1:C$500,0)),0)%,DA327*IFERROR(INDEX(CSDA!D$1:D$500,MATCH(DA$2,CSDA!C$1:C$500,0)),0)%,DB327*IFERROR(INDEX(CSDA!D$1:D$500,MATCH(DB$2,CSDA!C$1:C$500,0)),0)%,DF327*IFERROR(INDEX(CSDA!D$1:D$500,MATCH("Phí dịch vụ"&amp;PAYROLL!DF$2,CSDA!A$1:A$500&amp;CSDA!C$1:C$500,0)),0)%,DC327*IFERROR(INDEX(CSDA!D$1:D$500,MATCH("Phí dịch vụ"&amp;PAYROLL!DC$2,CSDA!A$1:A$500&amp;CSDA!C$1:C$500,0)),0)%,DH327*IFERROR(INDEX(CSDA!D$1:D$500,MATCH("Phí dịch vụ"&amp;PAYROLL!DH$2,CSDA!A$1:A$500&amp;CSDA!C$1:C$500,0)),0)%,DJ327*IFERROR(INDEX(CSDA!D$1:D$500,MATCH("Phí dịch vụ"&amp;PAYROLL!DJ$2,CSDA!A$1:A$500&amp;CSDA!C$1:C$500,0)),0)%,BN327*IFERROR(INDEX(CSDA!D$1:D$500,MATCH(BN$2,CSDA!C$1:C$500,0)),0)%)-BN327*7%</f>
        <v/>
      </c>
      <c r="DQ327">
        <f>IFERROR(INDEX(ADJ!$A$1:$BZ$1000,MATCH(PAYROLL!D327,ADJ!A$1:A$500,0),MATCH(PAYROLL!DQ$2,ADJ!$2:$2,0)),0)</f>
        <v/>
      </c>
      <c r="DR327">
        <f>IFERROR(INDEX(ADJ!$A$1:$BZ$1000,MATCH(PAYROLL!D327,ADJ!A$1:A$500,0),MATCH(PAYROLL!DR$2,ADJ!$2:$2,0)),0)</f>
        <v/>
      </c>
      <c r="DS327">
        <f>SUM(DP327:DR327)</f>
        <v/>
      </c>
      <c r="DT327">
        <f>EK327</f>
        <v/>
      </c>
      <c r="DU327">
        <f>SUM(DO327:DR327)</f>
        <v/>
      </c>
      <c r="DV327">
        <f>ROUND(DU327*0.1,0)</f>
        <v/>
      </c>
      <c r="DW327">
        <f>DU327+DV327</f>
        <v/>
      </c>
      <c r="DZ327">
        <f>IFERROR(INDEX(ADJ!$A$1:$BZ$1000,MATCH(PAYROLL!$D327,ADJ!A$1:A$500,0),MATCH(PAYROLL!DZ$2,ADJ!$2:$2,0)),0)</f>
        <v/>
      </c>
      <c r="EA327">
        <f>IFERROR(INDEX(ADJ!$A$1:$BZ$1000,MATCH(PAYROLL!$D327,ADJ!A$1:A$500,0),MATCH(PAYROLL!EA$2,ADJ!$2:$2,0)),0)</f>
        <v/>
      </c>
      <c r="EB327">
        <f>IFERROR(INDEX(ADJ!$A$1:$BZ$1000,MATCH(PAYROLL!$D327,ADJ!A$1:A$500,0),MATCH(PAYROLL!EB$2,ADJ!$2:$2,0)),0)</f>
        <v/>
      </c>
      <c r="EC327">
        <f>IFERROR(INDEX(ADJ!$A$1:$BZ$1000,MATCH(PAYROLL!$D327,ADJ!A$1:A$500,0),MATCH(PAYROLL!EC$2,ADJ!$2:$2,0)),0)</f>
        <v/>
      </c>
      <c r="ED327">
        <f>IFERROR(INDEX(ADJ!$A$1:$BZ$1000,MATCH(PAYROLL!$D327,ADJ!A$1:A$500,0),MATCH(PAYROLL!ED$2,ADJ!$2:$2,0)),0)</f>
        <v/>
      </c>
      <c r="EE327">
        <f>IFERROR(INDEX(ADJ!$A$1:$BZ$1000,MATCH(PAYROLL!$D327,ADJ!A$1:A$500,0),MATCH(PAYROLL!EE$2,ADJ!$2:$2,0)),0)</f>
        <v/>
      </c>
      <c r="EF327">
        <f>IFERROR(INDEX(ADJ!$A$1:$BZ$1000,MATCH(PAYROLL!$D327,ADJ!A$1:A$500,0),MATCH(PAYROLL!EF$2,ADJ!$2:$2,0)),0)</f>
        <v/>
      </c>
      <c r="EG327">
        <f>IFERROR(INDEX(ADJ!$A$1:$BZ$1000,MATCH(PAYROLL!$D327,ADJ!A$1:A$500,0),MATCH(PAYROLL!EG$2,ADJ!$2:$2,0)),0)</f>
        <v/>
      </c>
      <c r="EH327">
        <f>IFERROR(INDEX(ADJ!$A$1:$BZ$1000,MATCH(PAYROLL!$D327,ADJ!A$1:A$500,0),MATCH(PAYROLL!EH$2,ADJ!$2:$2,0)),0)</f>
        <v/>
      </c>
      <c r="EI327">
        <f>IFERROR(INDEX(ADJ!$A$1:$BZ$1000,MATCH(PAYROLL!D327,ADJ!A$1:A$500,0),MATCH(PAYROLL!EI$2,ADJ!$2:$2,0)),0)</f>
        <v/>
      </c>
      <c r="EJ327">
        <f>IFERROR(INDEX(ADJ!$A$1:$BZ$1000,MATCH(PAYROLL!$D327,ADJ!A$1:A$500,0),MATCH(PAYROLL!EJ$2,ADJ!$2:$2,0)),0)</f>
        <v/>
      </c>
      <c r="EK327">
        <f>SUM(DZ327:EJ327)</f>
        <v/>
      </c>
    </row>
    <row r="328">
      <c r="A328" t="n">
        <v>326</v>
      </c>
      <c r="B328" t="inlineStr">
        <is>
          <t>Hoàng Như Quỳnh</t>
        </is>
      </c>
      <c r="D328" t="inlineStr">
        <is>
          <t>159056-01</t>
        </is>
      </c>
      <c r="S328">
        <f>IFERROR(INDEX(PIS!$A$1:$BZ$1000,MATCH($D328,PIS!C$1:C$500,0),MATCH("Lương CB tháng trước",PIS!$1:$1,0)),0)</f>
        <v/>
      </c>
      <c r="T328">
        <f>IFERROR(INDEX(PIS!$A$1:$BZ$1000,MATCH($D328,PIS!C$1:C$500,0),MATCH("Lương CB hiện tại",PIS!$1:$1,0)),0)</f>
        <v/>
      </c>
      <c r="U328">
        <f>IFERROR(INDEX(PIS!$A$1:$BZ$1000,MATCH($D328,PIS!C$1:C$500,0),MATCH("Lương đóng BHBB",PIS!$1:$1,0)),0)</f>
        <v/>
      </c>
      <c r="V328">
        <f>IFERROR(INDEX(PIS!$A$1:$BZ$1000,MATCH($D328,PIS!C$1:C$500,0),MATCH(V$2,PIS!$2:$2,0)),0)</f>
        <v/>
      </c>
      <c r="W328">
        <f>IFERROR(INDEX(PIS!$A$1:$BZ$1000,MATCH($D328,PIS!C$1:C$500,0),MATCH(W$2,PIS!$2:$2,0)),0)</f>
        <v/>
      </c>
      <c r="X328">
        <f>IFERROR(INDEX(PIS!$A$1:$BZ$1000,MATCH($D328,PIS!C$1:C$500,0),MATCH(X$2,PIS!$2:$2,0)),0)</f>
        <v/>
      </c>
      <c r="Y328">
        <f>IFERROR(INDEX(PIS!$A$1:$BZ$1000,MATCH($D328,PIS!C$1:C$500,0),MATCH(Y$2,PIS!$2:$2,0)),0)</f>
        <v/>
      </c>
      <c r="Z328">
        <f>IFERROR(INDEX(PIS!$A$1:$BZ$1000,MATCH($D328,PIS!C$1:C$500,0),MATCH(Z$2,PIS!$2:$2,0)),0)</f>
        <v/>
      </c>
      <c r="AA328">
        <f>IFERROR(INDEX(PIS!$A$1:$BZ$1000,MATCH($D328,PIS!C$1:C$500,0),MATCH(AA$2,PIS!$2:$2,0)),0)</f>
        <v/>
      </c>
      <c r="AB328">
        <f>IFERROR(INDEX(PIS!$A$1:$BZ$1000,MATCH($D328,PIS!C$1:C$500,0),MATCH(AB$2,PIS!$2:$2,0)),0)</f>
        <v/>
      </c>
      <c r="AC328">
        <f>SUM(V328:AB328)</f>
        <v/>
      </c>
      <c r="AD328">
        <f>IFERROR(INDEX(TIMESHEET!$A$1:$AI$5000,MATCH($D328,TIMESHEET!A$1:A$500,0),MATCH("T100",TIMESHEET!$2:$2,0))-2,0)</f>
        <v/>
      </c>
      <c r="AE328">
        <f>IFERROR(INDEX(TIMESHEET!$A$1:$AI$5000,MATCH($D328,TIMESHEET!A$1:A$500,0),MATCH("T202",TIMESHEET!$2:$2,0)),0)</f>
        <v/>
      </c>
      <c r="AF328">
        <f>IFERROR(INDEX(TIMESHEET!$A$1:$AI$5000,MATCH($D328,TIMESHEET!A$1:A$500,0),MATCH("T302",TIMESHEET!$2:$2,0)),0)</f>
        <v/>
      </c>
      <c r="AG328">
        <f>IFERROR(INDEX(TIMESHEET!$A$1:$AI$5000,MATCH($D328,TIMESHEET!A$1:A$500,0),MATCH("T406",TIMESHEET!$2:$2,0)),0)</f>
        <v/>
      </c>
      <c r="AH328">
        <f>AE328+AG328</f>
        <v/>
      </c>
      <c r="AI328">
        <f>IFERROR(INDEX(TIMESHEET!$A$1:$AI$5000,MATCH($D328,TIMESHEET!A$1:A$500,0),MATCH("T701",TIMESHEET!$2:$2,0)),0)</f>
        <v/>
      </c>
      <c r="AJ328">
        <f>IFERROR(INDEX(TIMESHEET!$A$1:$AI$5000,MATCH($D328,TIMESHEET!B$1:B$500,0),MATCH("T320",TIMESHEET!$2:$2,0)),0)</f>
        <v/>
      </c>
      <c r="AK328">
        <f>IFERROR(IF(LEFT(INDEX(PIS!O$1:O$500,MATCH(D328,PIS!C$1:C$500)),1)="M",T328/AD328*SUM(AE328:AG328),T328*AD328),0)</f>
        <v/>
      </c>
      <c r="AL328">
        <f>IFERROR(INDEX(ADJ!$A$1:$BZ$1000,MATCH(PAYROLL!D328,ADJ!A$1:A$500,0),MATCH(PAYROLL!AL$2,ADJ!$2:$2,0)),0)</f>
        <v/>
      </c>
      <c r="AM328">
        <f>SUM(AK328:AL328)</f>
        <v/>
      </c>
      <c r="AN328">
        <f>IFERROR(ROUND(V328/$AD328*$AH328,0),0)</f>
        <v/>
      </c>
      <c r="AO328">
        <f>IFERROR(ROUND(W328/$AD328*$AH328,0),0)</f>
        <v/>
      </c>
      <c r="AP328">
        <f>IFERROR(ROUND(X328/$AD328*$AE328,0),0)</f>
        <v/>
      </c>
      <c r="AQ328">
        <f>IFERROR(ROUND(Y328/$AD328*$AH328,0),0)</f>
        <v/>
      </c>
      <c r="AR328">
        <f>IFERROR(ROUND(Z328/$AD328*$AH328,0),0)</f>
        <v/>
      </c>
      <c r="AS328">
        <f>IFERROR(ROUND(AA328/$AD328*$AH328,0),0)</f>
        <v/>
      </c>
      <c r="AT328">
        <f>IFERROR(IF((AE328+AF328+AG328)&gt;13,AB328,ROUND(AB328/AD328*AH328,0)),0)</f>
        <v/>
      </c>
      <c r="AU328">
        <f>IFERROR(INDEX(ADJ!$A$1:$BZ$1000,MATCH(PAYROLL!D328,ADJ!A$1:A$500,0),MATCH(PAYROLL!AU$2,ADJ!$2:$2,0)),0)</f>
        <v/>
      </c>
      <c r="AV328">
        <f>ROUND(SUM(AN328:AU328),0)</f>
        <v/>
      </c>
      <c r="AW328">
        <f>IFERROR(INDEX(TIMESHEET!$A$1:$AI$5000,MATCH(PAYROLL!D328,TIMESHEET!A$1:A$500,0),MATCH("T620",TIMESHEET!$2:$2,0)),0)</f>
        <v/>
      </c>
      <c r="AX328">
        <f>IFERROR(INDEX(TIMESHEET!$A$1:$AI$5000,MATCH(PAYROLL!D328,TIMESHEET!A$1:A$500,0),MATCH("T601",TIMESHEET!$2:$2,0)),0)</f>
        <v/>
      </c>
      <c r="AY328">
        <f>IFERROR(INDEX(TIMESHEET!$A$1:$AI$5000,MATCH(PAYROLL!D328,TIMESHEET!A$1:A$500,0),MATCH("T602",TIMESHEET!$2:$2,0)),0)</f>
        <v/>
      </c>
      <c r="AZ328">
        <f>IFERROR(INDEX(TIMESHEET!$A$1:$AI$5000,MATCH(PAYROLL!D328,TIMESHEET!A$1:A$500,0),MATCH("T603",TIMESHEET!$2:$2,0)),0)</f>
        <v/>
      </c>
      <c r="BA328">
        <f>IFERROR(INDEX(TIMESHEET!$A$1:$AI$5000,MATCH(PAYROLL!D328,TIMESHEET!A$1:A$500,0),MATCH("T611",TIMESHEET!$2:$2,0)),0)</f>
        <v/>
      </c>
      <c r="BB328">
        <f>IFERROR(INDEX(TIMESHEET!$A$1:$AI$5000,MATCH(PAYROLL!D328,TIMESHEET!A$1:A$500,0),MATCH("T612",TIMESHEET!$2:$2,0)),0)</f>
        <v/>
      </c>
      <c r="BC328">
        <f>IFERROR(INDEX(TIMESHEET!$A$1:$AI$5000,MATCH(PAYROLL!D328,TIMESHEET!A$1:A$500,0),MATCH("T613",TIMESHEET!$2:$2,0)),0)</f>
        <v/>
      </c>
      <c r="BD328">
        <f>IFERROR(INDEX(TIMESHEET!$A$1:$AI$5000,MATCH(PAYROLL!D328,TIMESHEET!A$1:A$500,0),MATCH("T500",TIMESHEET!$2:$2,0)),0)</f>
        <v/>
      </c>
      <c r="BE328">
        <f>IFERROR(IF(LEFT(INDEX(PIS!O$1:O$500,MATCH(D328,PIS!C$1:C$500)),1)="M",T328/AD328/8*(AW328+AX328*1.5+AY328*2+AZ328*3+BA328*2.1+BB328*2.7+BC328*3.9+BD328*0.3),T328/8*(AW328+AX328*1.5+AY328*2+AZ328*3+BA328*2.1+BB328*2.7+BC328*3.9+BD328*0.3)),0)</f>
        <v/>
      </c>
      <c r="BF328">
        <f>IFERROR(INDEX(ADJ!$A$1:$BZ$1000,MATCH(PAYROLL!$D328,ADJ!A$1:A$500,0),MATCH(PAYROLL!BF$2,ADJ!$2:$2,0)),0)</f>
        <v/>
      </c>
      <c r="BG328">
        <f>IFERROR(INDEX(ADJ!$A$1:$BZ$1000,MATCH(PAYROLL!D328,ADJ!A$1:A$500,0),MATCH(PAYROLL!BG$2,ADJ!$2:$2,0)),0)</f>
        <v/>
      </c>
      <c r="BH328">
        <f>IFERROR(INDEX(ADJ!$A$1:$BZ$1000,MATCH(PAYROLL!D328,ADJ!A$1:A$500,0),MATCH(PAYROLL!BH$2,ADJ!$2:$2,0)),0)</f>
        <v/>
      </c>
      <c r="BI328">
        <f>IFERROR(INDEX(ADJ!$A$1:$BZ$1000,MATCH(PAYROLL!D328,ADJ!A$1:A$500,0),MATCH(PAYROLL!BI$2,ADJ!$2:$2,0)),0)</f>
        <v/>
      </c>
      <c r="BJ328">
        <f>IFERROR(INDEX(ADJ!$A$1:$BZ$1000,MATCH(PAYROLL!D328,ADJ!A$1:A$500,0),MATCH(PAYROLL!BJ$2,ADJ!$2:$2,0)),0)</f>
        <v/>
      </c>
      <c r="BK328">
        <f>SUM(BF328:BJ328)</f>
        <v/>
      </c>
      <c r="BL328">
        <f>IFERROR(INDEX(ADJ!$A$1:$BZ$1000,MATCH(PAYROLL!D328,ADJ!A$1:A$500,0),MATCH(PAYROLL!BL$2,ADJ!$2:$2,0)),0)</f>
        <v/>
      </c>
      <c r="BM328">
        <f>IFERROR(INDEX(ADJ!$A$1:$BZ$1000,MATCH(PAYROLL!D328,ADJ!A$1:A$500,0),MATCH(PAYROLL!BM$2,ADJ!$2:$2,0)),0)</f>
        <v/>
      </c>
      <c r="BN328">
        <f>IFERROR(INDEX(ADJ!$A$1:$BZ$1000,MATCH(PAYROLL!D328,ADJ!A$1:A$500,0),MATCH(PAYROLL!BN$2,ADJ!$2:$2,0)),0)</f>
        <v/>
      </c>
      <c r="BO328">
        <f>IFERROR(INDEX(ADJ!$A$1:$BZ$1000,MATCH(PAYROLL!D328,ADJ!A$1:A$500,0),MATCH(PAYROLL!BO$2,ADJ!$2:$2,0)),0)</f>
        <v/>
      </c>
      <c r="BP328">
        <f>SUM(AM328,AV328,BE328,BK328,BL328:BO328)</f>
        <v/>
      </c>
      <c r="BQ328">
        <f>BO328</f>
        <v/>
      </c>
      <c r="BR328">
        <f>IFERROR(ROUND(IF(LEFT(INDEX(PIS!O$1:O$500,MATCH(D328,PIS!C$1:C$500)),1)="D",T328/8*(BD328*0.3),IF(LEFT(INDEX(PIS!O$1:O$500,MATCH(D328,PIS!C$1:C$500)),1)="H",T328*($BD328*0.3),T328/$AD328/8*($BD328*0.3))),0),0)</f>
        <v/>
      </c>
      <c r="BS328">
        <f>IF(AP328&lt;1,0,MIN(AP328,730000))</f>
        <v/>
      </c>
      <c r="BT328">
        <f>IFERROR(ROUND((BE328-SUM(AW328:BC328)*T328/AD328/8),0)-BR328,0)</f>
        <v/>
      </c>
      <c r="BU328">
        <f>AO328</f>
        <v/>
      </c>
      <c r="BV328">
        <f>SUM(BQ328:BU328)</f>
        <v/>
      </c>
      <c r="BW328">
        <f>BP328-BV328</f>
        <v/>
      </c>
      <c r="BX328">
        <f>IFERROR(IF(RIGHT(INDEX(PIS!O$1:O$500,MATCH(D328,PIS!C$1:C$500)),5)="Gross",MIN(U328+V328,VLOOKUP("R700",TSC!B:C,2,0)*VLOOKUP("R101",TSC!B:C,2,0))*VLOOKUP("R701",TSC!B:C,2,0)%,0),0)</f>
        <v/>
      </c>
      <c r="BY328">
        <f>IFERROR(IF(RIGHT(INDEX(PIS!O$1:O$500,MATCH(D328,PIS!C$1:C$500)),5)="Gross",MIN(U328+V328,VLOOKUP("R700",TSC!B:C,2,0)*VLOOKUP("R101",TSC!B:C,2,0))*VLOOKUP("T704",TSC!B:C,2,0)%,0),0)</f>
        <v/>
      </c>
      <c r="BZ328">
        <f>IFERROR(IF(RIGHT(INDEX(PIS!O$1:O$500,MATCH(D328,PIS!C$1:C$500)),5)="Gross",MIN(U328+V328,VLOOKUP("R700",TSC!B:C,2,0)*VLOOKUP("1",TSC!F:G,2,0))*VLOOKUP("T705",TSC!B:C,2,0)%,0),0)</f>
        <v/>
      </c>
      <c r="CA328">
        <f>IFERROR(INDEX(ADJ!$A$1:$BZ$1000,MATCH(PAYROLL!D328,ADJ!A$1:A$500,0),MATCH(PAYROLL!CA$2,ADJ!$2:$2,0)),0)</f>
        <v/>
      </c>
      <c r="CB328">
        <f>IFERROR(INDEX(ADJ!$A$1:$BZ$1000,MATCH(PAYROLL!D328,ADJ!A$1:A$500,0),MATCH(PAYROLL!CB$2,ADJ!$2:$2,0)),0)</f>
        <v/>
      </c>
      <c r="CC328">
        <f>SUM(BX328:CB328)</f>
        <v/>
      </c>
      <c r="CD328">
        <f>IFERROR(INDEX(PIS!$A$1:$BZ$1000,MATCH(PAYROLL!D328,PIS!C$1:C$500,0),MATCH(PAYROLL!CD$1,PIS!$1:$1,0)),0)</f>
        <v/>
      </c>
      <c r="CE328">
        <f>IFERROR(IF(OR(INDEX(PIS!P$1:P$500,MATCH(D328,PIS!C$1:C$500,0))="LT2",INDEX(PIS!P$1:P$500,MATCH(D328,PIS!C$1:C$500,0))="P10"),0,SUM(CC328,CD328*VLOOKUP("R601",TSC!B:C,2,0),VLOOKUP("R602",TSC!B:C,2,0))),0)</f>
        <v/>
      </c>
      <c r="CF328">
        <f>MAX(BW328-CE328,0)</f>
        <v/>
      </c>
      <c r="CG328">
        <f>IFERROR(IF(OR(RIGHT(INDEX(PIS!P$1:P$500,MATCH(D328,PIS!C$1:C$500)),5)="P10",RIGHT(INDEX(PIS!P$1:P$500,MATCH(D328,PIS!C$1:C$500)),5)="CK"),0,IF(CF328&lt;=5000000,CF328*5%,IF(CF328&lt;=10000000,CF328*10%-250000,IF(CF328&lt;=18000000,CF328*15%-750000,IF(CF328&lt;=32000000,CF328*20%-1650000,IF(CF328&lt;=52000000,CF328*25%-3250000,IF(CF328&lt;=80000000,BH328*30%-5850000,CF328*35%-9850000))))))),0)</f>
        <v/>
      </c>
      <c r="CH328">
        <f>IFERROR(IF(OR(INDEX(PIS!P$1:P$500,MATCH(D328,PIS!C$1:C$500))="LT",INDEX(PIS!P$1:P$500,MATCH(D328,PIS!C$1:C$500))="CK"),0,IF(CF328&lt;2000000,0,CF328*10%)),0)</f>
        <v/>
      </c>
      <c r="CI328">
        <f>IFERROR(INDEX(ADJ!$A$1:$BZ$1000,MATCH(PAYROLL!D328,ADJ!A$1:A$500,0),MATCH(PAYROLL!CI$2,ADJ!$2:$2,0)),0)</f>
        <v/>
      </c>
      <c r="CJ328">
        <f>IFERROR(INDEX(ADJ!$A$1:$BZ$1000,MATCH(PAYROLL!D328,ADJ!A$1:A$500,0),MATCH(PAYROLL!CJ$2,ADJ!$2:$2,0)),0)</f>
        <v/>
      </c>
      <c r="CK328">
        <f>IFERROR(INDEX(ADJ!$A$1:$BZ$1000,MATCH(PAYROLL!D328,ADJ!A$1:A$500,0),MATCH(PAYROLL!CK$2,ADJ!$2:$2,0)),0)</f>
        <v/>
      </c>
      <c r="CL328">
        <f>SUM(CG328:CK328)</f>
        <v/>
      </c>
      <c r="CM328">
        <f>ROUND(SUM(CH328:CK328),0)</f>
        <v/>
      </c>
      <c r="CN328">
        <f>IFERROR(INDEX(CSDA!D$1:D$500,MATCH($CN$2,CSDA!C$1:C$500,0))*INDEX(PIS!V$1:V$500,MATCH(D328,PIS!C$1:C$500))+INDEX(ADJ!$A$1:$BZ$1000,MATCH(PAYROLL!D328,ADJ!A$1:A$500,0),MATCH(PAYROLL!CN$2,ADJ!$2:$2,0)),0)</f>
        <v/>
      </c>
      <c r="CO328">
        <f>IFERROR(INDEX(ADJ!$A$1:$BZ$1000,MATCH(PAYROLL!D328,ADJ!A$1:A$500,0),MATCH(PAYROLL!CO$2,ADJ!$2:$2,0)),0)</f>
        <v/>
      </c>
      <c r="CP328">
        <f>IFERROR(INDEX(ADJ!$A$1:$BZ$1000,MATCH(PAYROLL!D328,ADJ!A$1:A$500,0),MATCH(PAYROLL!CP$2,ADJ!$2:$2,0)),0)</f>
        <v/>
      </c>
      <c r="CQ328">
        <f>BP328-CL328-CI328-CM328-CN328-CO328-CP328-CC328</f>
        <v/>
      </c>
      <c r="CR328">
        <f>IFERROR(IF(RIGHT(INDEX(PIS!O$1:O$500,MATCH(D328,PIS!C$1:C$500,0)),5)="Gross",MIN(U328+V328,VLOOKUP("R700",TSC!B:C,2,0)*VLOOKUP("R101",TSC!B:C,2,0))*(VLOOKUP("T711",TSC!B:C,2,0)+VLOOKUP("T712",TSC!B:C,2,0))%,MIN(T328+V328,VLOOKUP("R700",TSC!B:C,2,0)*VLOOKUP("R101",TSC!B:C,2,0))*(VLOOKUP("T711",TSC!B:C,2,0)+VLOOKUP("T712",TSC!B:C,2,0)+VLOOKUP("R701",TSC!B:C,2,0))%),0)</f>
        <v/>
      </c>
      <c r="CS328">
        <f>IFERROR(IF(RIGHT(INDEX(PIS!O$1:O$500,MATCH(D328,PIS!C$1:C$500,0)),5)="Gross",MIN(U328+V328,VLOOKUP("R700",TSC!B:C,2,0)*VLOOKUP("R101",TSC!B:C,2,0))*(VLOOKUP("T714",TSC!B:C,2,0))%,MIN(T328+V328,VLOOKUP("R700",TSC!B:C,2,0)*VLOOKUP("R101",TSC!B:C,2,0))*(VLOOKUP("T704",TSC!B:C,2,0)+VLOOKUP("T714",TSC!B:C,2,0))%),0)</f>
        <v/>
      </c>
      <c r="CT328">
        <f>IFERROR(IF(RIGHT(INDEX(PIS!O$1:O$500,MATCH(D328,PIS!C$1:C$500,0)),5)="Gross",MIN(U328+V328,VLOOKUP("R700",TSC!B:C,2,0)*VLOOKUP("R101",TSC!B:C,2,0))*VLOOKUP("T705",TSC!B:C,2,0)%,MIN(T328+V328,VLOOKUP("R700",TSC!B:C,2,0)*VLOOKUP("R101",TSC!B:C,2,0))*VLOOKUP("T705",TSC!B:C,2,0)%),0)</f>
        <v/>
      </c>
      <c r="CU328">
        <f>IFERROR(IF(RIGHT(INDEX(PIS!O$1:O$500,MATCH(D328,PIS!C$1:C$500,0)),5)="Gross",MIN(U328+V328,VLOOKUP("R700",TSC!B:C,2,0)*VLOOKUP("R101",TSC!B:C,2,0))*(VLOOKUP("T713",TSC!B:C,2,0))%,MIN(T328+V328,VLOOKUP("R700",TSC!B:C,2,0)*VLOOKUP("R101",TSC!B:C,2,0))*(VLOOKUP("T713",TSC!B:C,2,0))%),0)</f>
        <v/>
      </c>
      <c r="CV328">
        <f>IFERROR(INDEX(ADJ!$A$1:$BZ$1000,MATCH(PAYROLL!D328,ADJ!A$1:A$500,0),MATCH(PAYROLL!CV$2,ADJ!$2:$2,0)),0)</f>
        <v/>
      </c>
      <c r="CW328">
        <f>IFERROR(INDEX(ADJ!$A$1:$BZ$1000,MATCH(PAYROLL!D328,ADJ!A$1:A$500,0),MATCH(PAYROLL!CW$2,ADJ!$2:$2,0)),0)</f>
        <v/>
      </c>
      <c r="CX328">
        <f>SUM(CR328:CW328)</f>
        <v/>
      </c>
      <c r="CY328">
        <f>ROUND(IF(CR328&gt;0,T328+V328*VLOOKUP("R202",TSC!$B$1:$C$500,2,0),0),0)</f>
        <v/>
      </c>
      <c r="CZ328">
        <f>IFERROR(INDEX(CSDA!D$1:D$500,MATCH($CZ$2,CSDA!C$1:C$500,0)),0)</f>
        <v/>
      </c>
      <c r="DA328">
        <f>ROUND(T328*0.7%,0)</f>
        <v/>
      </c>
      <c r="DB328">
        <f>ROUND(T328/12,0)</f>
        <v/>
      </c>
      <c r="DC328">
        <f ref="DC328" t="array">IFERROR(INDEX(CSDA!D$1:D$500,MATCH("Trích giữ"&amp;PAYROLL!DC$2,CSDA!A$1:A$500&amp;CSDA!C$1:C$500,0)),0)</f>
        <v/>
      </c>
      <c r="DD328">
        <f ref="DD328" t="array">IFERROR(INDEX(CSDA!D$1:D$500,MATCH("Trích giữ"&amp;PAYROLL!DD$2,CSDA!A$1:A$500&amp;CSDA!C$1:C$500,0)),0)</f>
        <v/>
      </c>
      <c r="DE328">
        <f ref="DE328" t="array">IFERROR(INDEX(CSDA!D$1:D$500,MATCH("Trích giữ"&amp;PAYROLL!DE$2,CSDA!A$1:A$500&amp;CSDA!C$1:C$500,0)),0)</f>
        <v/>
      </c>
      <c r="DF328">
        <f>IFERROR(INDEX(CSDA!D$1:D$500,MATCH(PAYROLL!DF$2,CSDA!C$1:C$500,0)),0)</f>
        <v/>
      </c>
      <c r="DG328">
        <f ref="DG328" t="array">IFERROR(INDEX(CSDA!D$1:D$500,MATCH("Trích giữ"&amp;PAYROLL!DG$2,CSDA!A$1:A$500&amp;CSDA!C$1:C$500,0)),0)</f>
        <v/>
      </c>
      <c r="DH328">
        <f>ROUND(T328/26,0)</f>
        <v/>
      </c>
      <c r="DI328">
        <f ref="DI328" t="array">IFERROR(INDEX(CSDA!D$1:D$500,MATCH("Trích giữ"&amp;PAYROLL!DI$2,CSDA!A$1:A$500&amp;CSDA!C$1:C$500,0)),0)</f>
        <v/>
      </c>
      <c r="DJ328">
        <f>IF(U328=0,T328*21.5%-BL328,0)</f>
        <v/>
      </c>
      <c r="DK328">
        <f ref="DK328" t="array">IFERROR(INDEX(CSDA!D$1:D$500,MATCH("Trích giữ"&amp;PAYROLL!DK$2,CSDA!A$1:A$500&amp;CSDA!C$1:C$500,0)),0)</f>
        <v/>
      </c>
      <c r="DL328">
        <f>IFERROR(INDEX(CSDA!D$1:D$500,MATCH(PAYROLL!DL$2,CSDA!C$1:C$500,0))/12,0)</f>
        <v/>
      </c>
      <c r="DM328">
        <f>SUM(DB328:DL328)</f>
        <v/>
      </c>
      <c r="DN328">
        <f>IFERROR(INDEX(ADJ!$A$1:$BZ$1000,MATCH(PAYROLL!D328,ADJ!A$1:A$500,0),MATCH(PAYROLL!DN$2,ADJ!$2:$2,0)),0)</f>
        <v/>
      </c>
      <c r="DO328">
        <f>IFERROR(SUM(BP328,DM328:DN328,CX328:DA328)-DT328,0)</f>
        <v/>
      </c>
      <c r="DP328">
        <f ref="DP328" t="array">SUM(BW328*IFERROR(INDEX(CSDA!D$1:D$500,MATCH(BW$2,CSDA!C$1:C$500,0)),0)%,CX328*IFERROR(INDEX(CSDA!D$1:D$500,MATCH(CX$2,CSDA!C$1:C$500,0)),0)%,DA328*IFERROR(INDEX(CSDA!D$1:D$500,MATCH(DA$2,CSDA!C$1:C$500,0)),0)%,DB328*IFERROR(INDEX(CSDA!D$1:D$500,MATCH(DB$2,CSDA!C$1:C$500,0)),0)%,DF328*IFERROR(INDEX(CSDA!D$1:D$500,MATCH("Phí dịch vụ"&amp;PAYROLL!DF$2,CSDA!A$1:A$500&amp;CSDA!C$1:C$500,0)),0)%,DC328*IFERROR(INDEX(CSDA!D$1:D$500,MATCH("Phí dịch vụ"&amp;PAYROLL!DC$2,CSDA!A$1:A$500&amp;CSDA!C$1:C$500,0)),0)%,DH328*IFERROR(INDEX(CSDA!D$1:D$500,MATCH("Phí dịch vụ"&amp;PAYROLL!DH$2,CSDA!A$1:A$500&amp;CSDA!C$1:C$500,0)),0)%,DJ328*IFERROR(INDEX(CSDA!D$1:D$500,MATCH("Phí dịch vụ"&amp;PAYROLL!DJ$2,CSDA!A$1:A$500&amp;CSDA!C$1:C$500,0)),0)%,BN328*IFERROR(INDEX(CSDA!D$1:D$500,MATCH(BN$2,CSDA!C$1:C$500,0)),0)%)-BN328*7%</f>
        <v/>
      </c>
      <c r="DQ328">
        <f>IFERROR(INDEX(ADJ!$A$1:$BZ$1000,MATCH(PAYROLL!D328,ADJ!A$1:A$500,0),MATCH(PAYROLL!DQ$2,ADJ!$2:$2,0)),0)</f>
        <v/>
      </c>
      <c r="DR328">
        <f>IFERROR(INDEX(ADJ!$A$1:$BZ$1000,MATCH(PAYROLL!D328,ADJ!A$1:A$500,0),MATCH(PAYROLL!DR$2,ADJ!$2:$2,0)),0)</f>
        <v/>
      </c>
      <c r="DS328">
        <f>SUM(DP328:DR328)</f>
        <v/>
      </c>
      <c r="DT328">
        <f>EK328</f>
        <v/>
      </c>
      <c r="DU328">
        <f>SUM(DO328:DR328)</f>
        <v/>
      </c>
      <c r="DV328">
        <f>ROUND(DU328*0.1,0)</f>
        <v/>
      </c>
      <c r="DW328">
        <f>DU328+DV328</f>
        <v/>
      </c>
      <c r="DZ328">
        <f>IFERROR(INDEX(ADJ!$A$1:$BZ$1000,MATCH(PAYROLL!$D328,ADJ!A$1:A$500,0),MATCH(PAYROLL!DZ$2,ADJ!$2:$2,0)),0)</f>
        <v/>
      </c>
      <c r="EA328">
        <f>IFERROR(INDEX(ADJ!$A$1:$BZ$1000,MATCH(PAYROLL!$D328,ADJ!A$1:A$500,0),MATCH(PAYROLL!EA$2,ADJ!$2:$2,0)),0)</f>
        <v/>
      </c>
      <c r="EB328">
        <f>IFERROR(INDEX(ADJ!$A$1:$BZ$1000,MATCH(PAYROLL!$D328,ADJ!A$1:A$500,0),MATCH(PAYROLL!EB$2,ADJ!$2:$2,0)),0)</f>
        <v/>
      </c>
      <c r="EC328">
        <f>IFERROR(INDEX(ADJ!$A$1:$BZ$1000,MATCH(PAYROLL!$D328,ADJ!A$1:A$500,0),MATCH(PAYROLL!EC$2,ADJ!$2:$2,0)),0)</f>
        <v/>
      </c>
      <c r="ED328">
        <f>IFERROR(INDEX(ADJ!$A$1:$BZ$1000,MATCH(PAYROLL!$D328,ADJ!A$1:A$500,0),MATCH(PAYROLL!ED$2,ADJ!$2:$2,0)),0)</f>
        <v/>
      </c>
      <c r="EE328">
        <f>IFERROR(INDEX(ADJ!$A$1:$BZ$1000,MATCH(PAYROLL!$D328,ADJ!A$1:A$500,0),MATCH(PAYROLL!EE$2,ADJ!$2:$2,0)),0)</f>
        <v/>
      </c>
      <c r="EF328">
        <f>IFERROR(INDEX(ADJ!$A$1:$BZ$1000,MATCH(PAYROLL!$D328,ADJ!A$1:A$500,0),MATCH(PAYROLL!EF$2,ADJ!$2:$2,0)),0)</f>
        <v/>
      </c>
      <c r="EG328">
        <f>IFERROR(INDEX(ADJ!$A$1:$BZ$1000,MATCH(PAYROLL!$D328,ADJ!A$1:A$500,0),MATCH(PAYROLL!EG$2,ADJ!$2:$2,0)),0)</f>
        <v/>
      </c>
      <c r="EH328">
        <f>IFERROR(INDEX(ADJ!$A$1:$BZ$1000,MATCH(PAYROLL!$D328,ADJ!A$1:A$500,0),MATCH(PAYROLL!EH$2,ADJ!$2:$2,0)),0)</f>
        <v/>
      </c>
      <c r="EI328">
        <f>IFERROR(INDEX(ADJ!$A$1:$BZ$1000,MATCH(PAYROLL!D328,ADJ!A$1:A$500,0),MATCH(PAYROLL!EI$2,ADJ!$2:$2,0)),0)</f>
        <v/>
      </c>
      <c r="EJ328">
        <f>IFERROR(INDEX(ADJ!$A$1:$BZ$1000,MATCH(PAYROLL!$D328,ADJ!A$1:A$500,0),MATCH(PAYROLL!EJ$2,ADJ!$2:$2,0)),0)</f>
        <v/>
      </c>
      <c r="EK328">
        <f>SUM(DZ328:EJ328)</f>
        <v/>
      </c>
    </row>
    <row r="329">
      <c r="A329" t="n">
        <v>327</v>
      </c>
      <c r="B329" t="inlineStr">
        <is>
          <t>Hoàng Bá Vũ</t>
        </is>
      </c>
      <c r="D329" t="inlineStr">
        <is>
          <t>144083-04</t>
        </is>
      </c>
      <c r="S329">
        <f>IFERROR(INDEX(PIS!$A$1:$BZ$1000,MATCH($D329,PIS!C$1:C$500,0),MATCH("Lương CB tháng trước",PIS!$1:$1,0)),0)</f>
        <v/>
      </c>
      <c r="T329">
        <f>IFERROR(INDEX(PIS!$A$1:$BZ$1000,MATCH($D329,PIS!C$1:C$500,0),MATCH("Lương CB hiện tại",PIS!$1:$1,0)),0)</f>
        <v/>
      </c>
      <c r="U329">
        <f>IFERROR(INDEX(PIS!$A$1:$BZ$1000,MATCH($D329,PIS!C$1:C$500,0),MATCH("Lương đóng BHBB",PIS!$1:$1,0)),0)</f>
        <v/>
      </c>
      <c r="V329">
        <f>IFERROR(INDEX(PIS!$A$1:$BZ$1000,MATCH($D329,PIS!C$1:C$500,0),MATCH(V$2,PIS!$2:$2,0)),0)</f>
        <v/>
      </c>
      <c r="W329">
        <f>IFERROR(INDEX(PIS!$A$1:$BZ$1000,MATCH($D329,PIS!C$1:C$500,0),MATCH(W$2,PIS!$2:$2,0)),0)</f>
        <v/>
      </c>
      <c r="X329">
        <f>IFERROR(INDEX(PIS!$A$1:$BZ$1000,MATCH($D329,PIS!C$1:C$500,0),MATCH(X$2,PIS!$2:$2,0)),0)</f>
        <v/>
      </c>
      <c r="Y329">
        <f>IFERROR(INDEX(PIS!$A$1:$BZ$1000,MATCH($D329,PIS!C$1:C$500,0),MATCH(Y$2,PIS!$2:$2,0)),0)</f>
        <v/>
      </c>
      <c r="Z329">
        <f>IFERROR(INDEX(PIS!$A$1:$BZ$1000,MATCH($D329,PIS!C$1:C$500,0),MATCH(Z$2,PIS!$2:$2,0)),0)</f>
        <v/>
      </c>
      <c r="AA329">
        <f>IFERROR(INDEX(PIS!$A$1:$BZ$1000,MATCH($D329,PIS!C$1:C$500,0),MATCH(AA$2,PIS!$2:$2,0)),0)</f>
        <v/>
      </c>
      <c r="AB329">
        <f>IFERROR(INDEX(PIS!$A$1:$BZ$1000,MATCH($D329,PIS!C$1:C$500,0),MATCH(AB$2,PIS!$2:$2,0)),0)</f>
        <v/>
      </c>
      <c r="AC329">
        <f>SUM(V329:AB329)</f>
        <v/>
      </c>
      <c r="AD329">
        <f>IFERROR(INDEX(TIMESHEET!$A$1:$AI$5000,MATCH($D329,TIMESHEET!A$1:A$500,0),MATCH("T100",TIMESHEET!$2:$2,0))-2,0)</f>
        <v/>
      </c>
      <c r="AE329">
        <f>IFERROR(INDEX(TIMESHEET!$A$1:$AI$5000,MATCH($D329,TIMESHEET!A$1:A$500,0),MATCH("T202",TIMESHEET!$2:$2,0)),0)</f>
        <v/>
      </c>
      <c r="AF329">
        <f>IFERROR(INDEX(TIMESHEET!$A$1:$AI$5000,MATCH($D329,TIMESHEET!A$1:A$500,0),MATCH("T302",TIMESHEET!$2:$2,0)),0)</f>
        <v/>
      </c>
      <c r="AG329">
        <f>IFERROR(INDEX(TIMESHEET!$A$1:$AI$5000,MATCH($D329,TIMESHEET!A$1:A$500,0),MATCH("T406",TIMESHEET!$2:$2,0)),0)</f>
        <v/>
      </c>
      <c r="AH329">
        <f>AE329+AG329</f>
        <v/>
      </c>
      <c r="AI329">
        <f>IFERROR(INDEX(TIMESHEET!$A$1:$AI$5000,MATCH($D329,TIMESHEET!A$1:A$500,0),MATCH("T701",TIMESHEET!$2:$2,0)),0)</f>
        <v/>
      </c>
      <c r="AJ329">
        <f>IFERROR(INDEX(TIMESHEET!$A$1:$AI$5000,MATCH($D329,TIMESHEET!B$1:B$500,0),MATCH("T320",TIMESHEET!$2:$2,0)),0)</f>
        <v/>
      </c>
      <c r="AK329">
        <f>IFERROR(IF(LEFT(INDEX(PIS!O$1:O$500,MATCH(D329,PIS!C$1:C$500)),1)="M",T329/AD329*SUM(AE329:AG329),T329*AD329),0)</f>
        <v/>
      </c>
      <c r="AL329">
        <f>IFERROR(INDEX(ADJ!$A$1:$BZ$1000,MATCH(PAYROLL!D329,ADJ!A$1:A$500,0),MATCH(PAYROLL!AL$2,ADJ!$2:$2,0)),0)</f>
        <v/>
      </c>
      <c r="AM329">
        <f>SUM(AK329:AL329)</f>
        <v/>
      </c>
      <c r="AN329">
        <f>IFERROR(ROUND(V329/$AD329*$AH329,0),0)</f>
        <v/>
      </c>
      <c r="AO329">
        <f>IFERROR(ROUND(W329/$AD329*$AH329,0),0)</f>
        <v/>
      </c>
      <c r="AP329">
        <f>IFERROR(ROUND(X329/$AD329*$AE329,0),0)</f>
        <v/>
      </c>
      <c r="AQ329">
        <f>IFERROR(ROUND(Y329/$AD329*$AH329,0),0)</f>
        <v/>
      </c>
      <c r="AR329">
        <f>IFERROR(ROUND(Z329/$AD329*$AH329,0),0)</f>
        <v/>
      </c>
      <c r="AS329">
        <f>IFERROR(ROUND(AA329/$AD329*$AH329,0),0)</f>
        <v/>
      </c>
      <c r="AT329">
        <f>IFERROR(IF((AE329+AF329+AG329)&gt;13,AB329,ROUND(AB329/AD329*AH329,0)),0)</f>
        <v/>
      </c>
      <c r="AU329">
        <f>IFERROR(INDEX(ADJ!$A$1:$BZ$1000,MATCH(PAYROLL!D329,ADJ!A$1:A$500,0),MATCH(PAYROLL!AU$2,ADJ!$2:$2,0)),0)</f>
        <v/>
      </c>
      <c r="AV329">
        <f>ROUND(SUM(AN329:AU329),0)</f>
        <v/>
      </c>
      <c r="AW329">
        <f>IFERROR(INDEX(TIMESHEET!$A$1:$AI$5000,MATCH(PAYROLL!D329,TIMESHEET!A$1:A$500,0),MATCH("T620",TIMESHEET!$2:$2,0)),0)</f>
        <v/>
      </c>
      <c r="AX329">
        <f>IFERROR(INDEX(TIMESHEET!$A$1:$AI$5000,MATCH(PAYROLL!D329,TIMESHEET!A$1:A$500,0),MATCH("T601",TIMESHEET!$2:$2,0)),0)</f>
        <v/>
      </c>
      <c r="AY329">
        <f>IFERROR(INDEX(TIMESHEET!$A$1:$AI$5000,MATCH(PAYROLL!D329,TIMESHEET!A$1:A$500,0),MATCH("T602",TIMESHEET!$2:$2,0)),0)</f>
        <v/>
      </c>
      <c r="AZ329">
        <f>IFERROR(INDEX(TIMESHEET!$A$1:$AI$5000,MATCH(PAYROLL!D329,TIMESHEET!A$1:A$500,0),MATCH("T603",TIMESHEET!$2:$2,0)),0)</f>
        <v/>
      </c>
      <c r="BA329">
        <f>IFERROR(INDEX(TIMESHEET!$A$1:$AI$5000,MATCH(PAYROLL!D329,TIMESHEET!A$1:A$500,0),MATCH("T611",TIMESHEET!$2:$2,0)),0)</f>
        <v/>
      </c>
      <c r="BB329">
        <f>IFERROR(INDEX(TIMESHEET!$A$1:$AI$5000,MATCH(PAYROLL!D329,TIMESHEET!A$1:A$500,0),MATCH("T612",TIMESHEET!$2:$2,0)),0)</f>
        <v/>
      </c>
      <c r="BC329">
        <f>IFERROR(INDEX(TIMESHEET!$A$1:$AI$5000,MATCH(PAYROLL!D329,TIMESHEET!A$1:A$500,0),MATCH("T613",TIMESHEET!$2:$2,0)),0)</f>
        <v/>
      </c>
      <c r="BD329">
        <f>IFERROR(INDEX(TIMESHEET!$A$1:$AI$5000,MATCH(PAYROLL!D329,TIMESHEET!A$1:A$500,0),MATCH("T500",TIMESHEET!$2:$2,0)),0)</f>
        <v/>
      </c>
      <c r="BE329">
        <f>IFERROR(IF(LEFT(INDEX(PIS!O$1:O$500,MATCH(D329,PIS!C$1:C$500)),1)="M",T329/AD329/8*(AW329+AX329*1.5+AY329*2+AZ329*3+BA329*2.1+BB329*2.7+BC329*3.9+BD329*0.3),T329/8*(AW329+AX329*1.5+AY329*2+AZ329*3+BA329*2.1+BB329*2.7+BC329*3.9+BD329*0.3)),0)</f>
        <v/>
      </c>
      <c r="BF329">
        <f>IFERROR(INDEX(ADJ!$A$1:$BZ$1000,MATCH(PAYROLL!$D329,ADJ!A$1:A$500,0),MATCH(PAYROLL!BF$2,ADJ!$2:$2,0)),0)</f>
        <v/>
      </c>
      <c r="BG329">
        <f>IFERROR(INDEX(ADJ!$A$1:$BZ$1000,MATCH(PAYROLL!D329,ADJ!A$1:A$500,0),MATCH(PAYROLL!BG$2,ADJ!$2:$2,0)),0)</f>
        <v/>
      </c>
      <c r="BH329">
        <f>IFERROR(INDEX(ADJ!$A$1:$BZ$1000,MATCH(PAYROLL!D329,ADJ!A$1:A$500,0),MATCH(PAYROLL!BH$2,ADJ!$2:$2,0)),0)</f>
        <v/>
      </c>
      <c r="BI329">
        <f>IFERROR(INDEX(ADJ!$A$1:$BZ$1000,MATCH(PAYROLL!D329,ADJ!A$1:A$500,0),MATCH(PAYROLL!BI$2,ADJ!$2:$2,0)),0)</f>
        <v/>
      </c>
      <c r="BJ329">
        <f>IFERROR(INDEX(ADJ!$A$1:$BZ$1000,MATCH(PAYROLL!D329,ADJ!A$1:A$500,0),MATCH(PAYROLL!BJ$2,ADJ!$2:$2,0)),0)</f>
        <v/>
      </c>
      <c r="BK329">
        <f>SUM(BF329:BJ329)</f>
        <v/>
      </c>
      <c r="BL329">
        <f>IFERROR(INDEX(ADJ!$A$1:$BZ$1000,MATCH(PAYROLL!D329,ADJ!A$1:A$500,0),MATCH(PAYROLL!BL$2,ADJ!$2:$2,0)),0)</f>
        <v/>
      </c>
      <c r="BM329">
        <f>IFERROR(INDEX(ADJ!$A$1:$BZ$1000,MATCH(PAYROLL!D329,ADJ!A$1:A$500,0),MATCH(PAYROLL!BM$2,ADJ!$2:$2,0)),0)</f>
        <v/>
      </c>
      <c r="BN329">
        <f>IFERROR(INDEX(ADJ!$A$1:$BZ$1000,MATCH(PAYROLL!D329,ADJ!A$1:A$500,0),MATCH(PAYROLL!BN$2,ADJ!$2:$2,0)),0)</f>
        <v/>
      </c>
      <c r="BO329">
        <f>IFERROR(INDEX(ADJ!$A$1:$BZ$1000,MATCH(PAYROLL!D329,ADJ!A$1:A$500,0),MATCH(PAYROLL!BO$2,ADJ!$2:$2,0)),0)</f>
        <v/>
      </c>
      <c r="BP329">
        <f>SUM(AM329,AV329,BE329,BK329,BL329:BO329)</f>
        <v/>
      </c>
      <c r="BQ329">
        <f>BO329</f>
        <v/>
      </c>
      <c r="BR329">
        <f>IFERROR(ROUND(IF(LEFT(INDEX(PIS!O$1:O$500,MATCH(D329,PIS!C$1:C$500)),1)="D",T329/8*(BD329*0.3),IF(LEFT(INDEX(PIS!O$1:O$500,MATCH(D329,PIS!C$1:C$500)),1)="H",T329*($BD329*0.3),T329/$AD329/8*($BD329*0.3))),0),0)</f>
        <v/>
      </c>
      <c r="BS329">
        <f>IF(AP329&lt;1,0,MIN(AP329,730000))</f>
        <v/>
      </c>
      <c r="BT329">
        <f>IFERROR(ROUND((BE329-SUM(AW329:BC329)*T329/AD329/8),0)-BR329,0)</f>
        <v/>
      </c>
      <c r="BU329">
        <f>AO329</f>
        <v/>
      </c>
      <c r="BV329">
        <f>SUM(BQ329:BU329)</f>
        <v/>
      </c>
      <c r="BW329">
        <f>BP329-BV329</f>
        <v/>
      </c>
      <c r="BX329">
        <f>IFERROR(IF(RIGHT(INDEX(PIS!O$1:O$500,MATCH(D329,PIS!C$1:C$500)),5)="Gross",MIN(U329+V329,VLOOKUP("R700",TSC!B:C,2,0)*VLOOKUP("R101",TSC!B:C,2,0))*VLOOKUP("R701",TSC!B:C,2,0)%,0),0)</f>
        <v/>
      </c>
      <c r="BY329">
        <f>IFERROR(IF(RIGHT(INDEX(PIS!O$1:O$500,MATCH(D329,PIS!C$1:C$500)),5)="Gross",MIN(U329+V329,VLOOKUP("R700",TSC!B:C,2,0)*VLOOKUP("R101",TSC!B:C,2,0))*VLOOKUP("T704",TSC!B:C,2,0)%,0),0)</f>
        <v/>
      </c>
      <c r="BZ329">
        <f>IFERROR(IF(RIGHT(INDEX(PIS!O$1:O$500,MATCH(D329,PIS!C$1:C$500)),5)="Gross",MIN(U329+V329,VLOOKUP("R700",TSC!B:C,2,0)*VLOOKUP("1",TSC!F:G,2,0))*VLOOKUP("T705",TSC!B:C,2,0)%,0),0)</f>
        <v/>
      </c>
      <c r="CA329">
        <f>IFERROR(INDEX(ADJ!$A$1:$BZ$1000,MATCH(PAYROLL!D329,ADJ!A$1:A$500,0),MATCH(PAYROLL!CA$2,ADJ!$2:$2,0)),0)</f>
        <v/>
      </c>
      <c r="CB329">
        <f>IFERROR(INDEX(ADJ!$A$1:$BZ$1000,MATCH(PAYROLL!D329,ADJ!A$1:A$500,0),MATCH(PAYROLL!CB$2,ADJ!$2:$2,0)),0)</f>
        <v/>
      </c>
      <c r="CC329">
        <f>SUM(BX329:CB329)</f>
        <v/>
      </c>
      <c r="CD329">
        <f>IFERROR(INDEX(PIS!$A$1:$BZ$1000,MATCH(PAYROLL!D329,PIS!C$1:C$500,0),MATCH(PAYROLL!CD$1,PIS!$1:$1,0)),0)</f>
        <v/>
      </c>
      <c r="CE329">
        <f>IFERROR(IF(OR(INDEX(PIS!P$1:P$500,MATCH(D329,PIS!C$1:C$500,0))="LT2",INDEX(PIS!P$1:P$500,MATCH(D329,PIS!C$1:C$500,0))="P10"),0,SUM(CC329,CD329*VLOOKUP("R601",TSC!B:C,2,0),VLOOKUP("R602",TSC!B:C,2,0))),0)</f>
        <v/>
      </c>
      <c r="CF329">
        <f>MAX(BW329-CE329,0)</f>
        <v/>
      </c>
      <c r="CG329">
        <f>IFERROR(IF(OR(RIGHT(INDEX(PIS!P$1:P$500,MATCH(D329,PIS!C$1:C$500)),5)="P10",RIGHT(INDEX(PIS!P$1:P$500,MATCH(D329,PIS!C$1:C$500)),5)="CK"),0,IF(CF329&lt;=5000000,CF329*5%,IF(CF329&lt;=10000000,CF329*10%-250000,IF(CF329&lt;=18000000,CF329*15%-750000,IF(CF329&lt;=32000000,CF329*20%-1650000,IF(CF329&lt;=52000000,CF329*25%-3250000,IF(CF329&lt;=80000000,BH329*30%-5850000,CF329*35%-9850000))))))),0)</f>
        <v/>
      </c>
      <c r="CH329">
        <f>IFERROR(IF(OR(INDEX(PIS!P$1:P$500,MATCH(D329,PIS!C$1:C$500))="LT",INDEX(PIS!P$1:P$500,MATCH(D329,PIS!C$1:C$500))="CK"),0,IF(CF329&lt;2000000,0,CF329*10%)),0)</f>
        <v/>
      </c>
      <c r="CI329">
        <f>IFERROR(INDEX(ADJ!$A$1:$BZ$1000,MATCH(PAYROLL!D329,ADJ!A$1:A$500,0),MATCH(PAYROLL!CI$2,ADJ!$2:$2,0)),0)</f>
        <v/>
      </c>
      <c r="CJ329">
        <f>IFERROR(INDEX(ADJ!$A$1:$BZ$1000,MATCH(PAYROLL!D329,ADJ!A$1:A$500,0),MATCH(PAYROLL!CJ$2,ADJ!$2:$2,0)),0)</f>
        <v/>
      </c>
      <c r="CK329">
        <f>IFERROR(INDEX(ADJ!$A$1:$BZ$1000,MATCH(PAYROLL!D329,ADJ!A$1:A$500,0),MATCH(PAYROLL!CK$2,ADJ!$2:$2,0)),0)</f>
        <v/>
      </c>
      <c r="CL329">
        <f>SUM(CG329:CK329)</f>
        <v/>
      </c>
      <c r="CM329">
        <f>ROUND(SUM(CH329:CK329),0)</f>
        <v/>
      </c>
      <c r="CN329">
        <f>IFERROR(INDEX(CSDA!D$1:D$500,MATCH($CN$2,CSDA!C$1:C$500,0))*INDEX(PIS!V$1:V$500,MATCH(D329,PIS!C$1:C$500))+INDEX(ADJ!$A$1:$BZ$1000,MATCH(PAYROLL!D329,ADJ!A$1:A$500,0),MATCH(PAYROLL!CN$2,ADJ!$2:$2,0)),0)</f>
        <v/>
      </c>
      <c r="CO329">
        <f>IFERROR(INDEX(ADJ!$A$1:$BZ$1000,MATCH(PAYROLL!D329,ADJ!A$1:A$500,0),MATCH(PAYROLL!CO$2,ADJ!$2:$2,0)),0)</f>
        <v/>
      </c>
      <c r="CP329">
        <f>IFERROR(INDEX(ADJ!$A$1:$BZ$1000,MATCH(PAYROLL!D329,ADJ!A$1:A$500,0),MATCH(PAYROLL!CP$2,ADJ!$2:$2,0)),0)</f>
        <v/>
      </c>
      <c r="CQ329">
        <f>BP329-CL329-CI329-CM329-CN329-CO329-CP329-CC329</f>
        <v/>
      </c>
      <c r="CR329">
        <f>IFERROR(IF(RIGHT(INDEX(PIS!O$1:O$500,MATCH(D329,PIS!C$1:C$500,0)),5)="Gross",MIN(U329+V329,VLOOKUP("R700",TSC!B:C,2,0)*VLOOKUP("R101",TSC!B:C,2,0))*(VLOOKUP("T711",TSC!B:C,2,0)+VLOOKUP("T712",TSC!B:C,2,0))%,MIN(T329+V329,VLOOKUP("R700",TSC!B:C,2,0)*VLOOKUP("R101",TSC!B:C,2,0))*(VLOOKUP("T711",TSC!B:C,2,0)+VLOOKUP("T712",TSC!B:C,2,0)+VLOOKUP("R701",TSC!B:C,2,0))%),0)</f>
        <v/>
      </c>
      <c r="CS329">
        <f>IFERROR(IF(RIGHT(INDEX(PIS!O$1:O$500,MATCH(D329,PIS!C$1:C$500,0)),5)="Gross",MIN(U329+V329,VLOOKUP("R700",TSC!B:C,2,0)*VLOOKUP("R101",TSC!B:C,2,0))*(VLOOKUP("T714",TSC!B:C,2,0))%,MIN(T329+V329,VLOOKUP("R700",TSC!B:C,2,0)*VLOOKUP("R101",TSC!B:C,2,0))*(VLOOKUP("T704",TSC!B:C,2,0)+VLOOKUP("T714",TSC!B:C,2,0))%),0)</f>
        <v/>
      </c>
      <c r="CT329">
        <f>IFERROR(IF(RIGHT(INDEX(PIS!O$1:O$500,MATCH(D329,PIS!C$1:C$500,0)),5)="Gross",MIN(U329+V329,VLOOKUP("R700",TSC!B:C,2,0)*VLOOKUP("R101",TSC!B:C,2,0))*VLOOKUP("T705",TSC!B:C,2,0)%,MIN(T329+V329,VLOOKUP("R700",TSC!B:C,2,0)*VLOOKUP("R101",TSC!B:C,2,0))*VLOOKUP("T705",TSC!B:C,2,0)%),0)</f>
        <v/>
      </c>
      <c r="CU329">
        <f>IFERROR(IF(RIGHT(INDEX(PIS!O$1:O$500,MATCH(D329,PIS!C$1:C$500,0)),5)="Gross",MIN(U329+V329,VLOOKUP("R700",TSC!B:C,2,0)*VLOOKUP("R101",TSC!B:C,2,0))*(VLOOKUP("T713",TSC!B:C,2,0))%,MIN(T329+V329,VLOOKUP("R700",TSC!B:C,2,0)*VLOOKUP("R101",TSC!B:C,2,0))*(VLOOKUP("T713",TSC!B:C,2,0))%),0)</f>
        <v/>
      </c>
      <c r="CV329">
        <f>IFERROR(INDEX(ADJ!$A$1:$BZ$1000,MATCH(PAYROLL!D329,ADJ!A$1:A$500,0),MATCH(PAYROLL!CV$2,ADJ!$2:$2,0)),0)</f>
        <v/>
      </c>
      <c r="CW329">
        <f>IFERROR(INDEX(ADJ!$A$1:$BZ$1000,MATCH(PAYROLL!D329,ADJ!A$1:A$500,0),MATCH(PAYROLL!CW$2,ADJ!$2:$2,0)),0)</f>
        <v/>
      </c>
      <c r="CX329">
        <f>SUM(CR329:CW329)</f>
        <v/>
      </c>
      <c r="CY329">
        <f>ROUND(IF(CR329&gt;0,T329+V329*VLOOKUP("R202",TSC!$B$1:$C$500,2,0),0),0)</f>
        <v/>
      </c>
      <c r="CZ329">
        <f>IFERROR(INDEX(CSDA!D$1:D$500,MATCH($CZ$2,CSDA!C$1:C$500,0)),0)</f>
        <v/>
      </c>
      <c r="DA329">
        <f>ROUND(T329*0.7%,0)</f>
        <v/>
      </c>
      <c r="DB329">
        <f>ROUND(T329/12,0)</f>
        <v/>
      </c>
      <c r="DC329">
        <f ref="DC329" t="array">IFERROR(INDEX(CSDA!D$1:D$500,MATCH("Trích giữ"&amp;PAYROLL!DC$2,CSDA!A$1:A$500&amp;CSDA!C$1:C$500,0)),0)</f>
        <v/>
      </c>
      <c r="DD329">
        <f ref="DD329" t="array">IFERROR(INDEX(CSDA!D$1:D$500,MATCH("Trích giữ"&amp;PAYROLL!DD$2,CSDA!A$1:A$500&amp;CSDA!C$1:C$500,0)),0)</f>
        <v/>
      </c>
      <c r="DE329">
        <f ref="DE329" t="array">IFERROR(INDEX(CSDA!D$1:D$500,MATCH("Trích giữ"&amp;PAYROLL!DE$2,CSDA!A$1:A$500&amp;CSDA!C$1:C$500,0)),0)</f>
        <v/>
      </c>
      <c r="DF329">
        <f>IFERROR(INDEX(CSDA!D$1:D$500,MATCH(PAYROLL!DF$2,CSDA!C$1:C$500,0)),0)</f>
        <v/>
      </c>
      <c r="DG329">
        <f ref="DG329" t="array">IFERROR(INDEX(CSDA!D$1:D$500,MATCH("Trích giữ"&amp;PAYROLL!DG$2,CSDA!A$1:A$500&amp;CSDA!C$1:C$500,0)),0)</f>
        <v/>
      </c>
      <c r="DH329">
        <f>ROUND(T329/26,0)</f>
        <v/>
      </c>
      <c r="DI329">
        <f ref="DI329" t="array">IFERROR(INDEX(CSDA!D$1:D$500,MATCH("Trích giữ"&amp;PAYROLL!DI$2,CSDA!A$1:A$500&amp;CSDA!C$1:C$500,0)),0)</f>
        <v/>
      </c>
      <c r="DJ329">
        <f>IF(U329=0,T329*21.5%-BL329,0)</f>
        <v/>
      </c>
      <c r="DK329">
        <f ref="DK329" t="array">IFERROR(INDEX(CSDA!D$1:D$500,MATCH("Trích giữ"&amp;PAYROLL!DK$2,CSDA!A$1:A$500&amp;CSDA!C$1:C$500,0)),0)</f>
        <v/>
      </c>
      <c r="DL329">
        <f>IFERROR(INDEX(CSDA!D$1:D$500,MATCH(PAYROLL!DL$2,CSDA!C$1:C$500,0))/12,0)</f>
        <v/>
      </c>
      <c r="DM329">
        <f>SUM(DB329:DL329)</f>
        <v/>
      </c>
      <c r="DN329">
        <f>IFERROR(INDEX(ADJ!$A$1:$BZ$1000,MATCH(PAYROLL!D329,ADJ!A$1:A$500,0),MATCH(PAYROLL!DN$2,ADJ!$2:$2,0)),0)</f>
        <v/>
      </c>
      <c r="DO329">
        <f>IFERROR(SUM(BP329,DM329:DN329,CX329:DA329)-DT329,0)</f>
        <v/>
      </c>
      <c r="DP329">
        <f ref="DP329" t="array">SUM(BW329*IFERROR(INDEX(CSDA!D$1:D$500,MATCH(BW$2,CSDA!C$1:C$500,0)),0)%,CX329*IFERROR(INDEX(CSDA!D$1:D$500,MATCH(CX$2,CSDA!C$1:C$500,0)),0)%,DA329*IFERROR(INDEX(CSDA!D$1:D$500,MATCH(DA$2,CSDA!C$1:C$500,0)),0)%,DB329*IFERROR(INDEX(CSDA!D$1:D$500,MATCH(DB$2,CSDA!C$1:C$500,0)),0)%,DF329*IFERROR(INDEX(CSDA!D$1:D$500,MATCH("Phí dịch vụ"&amp;PAYROLL!DF$2,CSDA!A$1:A$500&amp;CSDA!C$1:C$500,0)),0)%,DC329*IFERROR(INDEX(CSDA!D$1:D$500,MATCH("Phí dịch vụ"&amp;PAYROLL!DC$2,CSDA!A$1:A$500&amp;CSDA!C$1:C$500,0)),0)%,DH329*IFERROR(INDEX(CSDA!D$1:D$500,MATCH("Phí dịch vụ"&amp;PAYROLL!DH$2,CSDA!A$1:A$500&amp;CSDA!C$1:C$500,0)),0)%,DJ329*IFERROR(INDEX(CSDA!D$1:D$500,MATCH("Phí dịch vụ"&amp;PAYROLL!DJ$2,CSDA!A$1:A$500&amp;CSDA!C$1:C$500,0)),0)%,BN329*IFERROR(INDEX(CSDA!D$1:D$500,MATCH(BN$2,CSDA!C$1:C$500,0)),0)%)-BN329*7%</f>
        <v/>
      </c>
      <c r="DQ329">
        <f>IFERROR(INDEX(ADJ!$A$1:$BZ$1000,MATCH(PAYROLL!D329,ADJ!A$1:A$500,0),MATCH(PAYROLL!DQ$2,ADJ!$2:$2,0)),0)</f>
        <v/>
      </c>
      <c r="DR329">
        <f>IFERROR(INDEX(ADJ!$A$1:$BZ$1000,MATCH(PAYROLL!D329,ADJ!A$1:A$500,0),MATCH(PAYROLL!DR$2,ADJ!$2:$2,0)),0)</f>
        <v/>
      </c>
      <c r="DS329">
        <f>SUM(DP329:DR329)</f>
        <v/>
      </c>
      <c r="DT329">
        <f>EK329</f>
        <v/>
      </c>
      <c r="DU329">
        <f>SUM(DO329:DR329)</f>
        <v/>
      </c>
      <c r="DV329">
        <f>ROUND(DU329*0.1,0)</f>
        <v/>
      </c>
      <c r="DW329">
        <f>DU329+DV329</f>
        <v/>
      </c>
      <c r="DZ329">
        <f>IFERROR(INDEX(ADJ!$A$1:$BZ$1000,MATCH(PAYROLL!$D329,ADJ!A$1:A$500,0),MATCH(PAYROLL!DZ$2,ADJ!$2:$2,0)),0)</f>
        <v/>
      </c>
      <c r="EA329">
        <f>IFERROR(INDEX(ADJ!$A$1:$BZ$1000,MATCH(PAYROLL!$D329,ADJ!A$1:A$500,0),MATCH(PAYROLL!EA$2,ADJ!$2:$2,0)),0)</f>
        <v/>
      </c>
      <c r="EB329">
        <f>IFERROR(INDEX(ADJ!$A$1:$BZ$1000,MATCH(PAYROLL!$D329,ADJ!A$1:A$500,0),MATCH(PAYROLL!EB$2,ADJ!$2:$2,0)),0)</f>
        <v/>
      </c>
      <c r="EC329">
        <f>IFERROR(INDEX(ADJ!$A$1:$BZ$1000,MATCH(PAYROLL!$D329,ADJ!A$1:A$500,0),MATCH(PAYROLL!EC$2,ADJ!$2:$2,0)),0)</f>
        <v/>
      </c>
      <c r="ED329">
        <f>IFERROR(INDEX(ADJ!$A$1:$BZ$1000,MATCH(PAYROLL!$D329,ADJ!A$1:A$500,0),MATCH(PAYROLL!ED$2,ADJ!$2:$2,0)),0)</f>
        <v/>
      </c>
      <c r="EE329">
        <f>IFERROR(INDEX(ADJ!$A$1:$BZ$1000,MATCH(PAYROLL!$D329,ADJ!A$1:A$500,0),MATCH(PAYROLL!EE$2,ADJ!$2:$2,0)),0)</f>
        <v/>
      </c>
      <c r="EF329">
        <f>IFERROR(INDEX(ADJ!$A$1:$BZ$1000,MATCH(PAYROLL!$D329,ADJ!A$1:A$500,0),MATCH(PAYROLL!EF$2,ADJ!$2:$2,0)),0)</f>
        <v/>
      </c>
      <c r="EG329">
        <f>IFERROR(INDEX(ADJ!$A$1:$BZ$1000,MATCH(PAYROLL!$D329,ADJ!A$1:A$500,0),MATCH(PAYROLL!EG$2,ADJ!$2:$2,0)),0)</f>
        <v/>
      </c>
      <c r="EH329">
        <f>IFERROR(INDEX(ADJ!$A$1:$BZ$1000,MATCH(PAYROLL!$D329,ADJ!A$1:A$500,0),MATCH(PAYROLL!EH$2,ADJ!$2:$2,0)),0)</f>
        <v/>
      </c>
      <c r="EI329">
        <f>IFERROR(INDEX(ADJ!$A$1:$BZ$1000,MATCH(PAYROLL!D329,ADJ!A$1:A$500,0),MATCH(PAYROLL!EI$2,ADJ!$2:$2,0)),0)</f>
        <v/>
      </c>
      <c r="EJ329">
        <f>IFERROR(INDEX(ADJ!$A$1:$BZ$1000,MATCH(PAYROLL!$D329,ADJ!A$1:A$500,0),MATCH(PAYROLL!EJ$2,ADJ!$2:$2,0)),0)</f>
        <v/>
      </c>
      <c r="EK329">
        <f>SUM(DZ329:EJ329)</f>
        <v/>
      </c>
    </row>
    <row r="330">
      <c r="A330" t="n">
        <v>328</v>
      </c>
      <c r="B330" t="inlineStr">
        <is>
          <t>Hiến Minh Hiếu</t>
        </is>
      </c>
      <c r="D330" t="inlineStr">
        <is>
          <t>158984-01</t>
        </is>
      </c>
      <c r="S330">
        <f>IFERROR(INDEX(PIS!$A$1:$BZ$1000,MATCH($D330,PIS!C$1:C$500,0),MATCH("Lương CB tháng trước",PIS!$1:$1,0)),0)</f>
        <v/>
      </c>
      <c r="T330">
        <f>IFERROR(INDEX(PIS!$A$1:$BZ$1000,MATCH($D330,PIS!C$1:C$500,0),MATCH("Lương CB hiện tại",PIS!$1:$1,0)),0)</f>
        <v/>
      </c>
      <c r="U330">
        <f>IFERROR(INDEX(PIS!$A$1:$BZ$1000,MATCH($D330,PIS!C$1:C$500,0),MATCH("Lương đóng BHBB",PIS!$1:$1,0)),0)</f>
        <v/>
      </c>
      <c r="V330">
        <f>IFERROR(INDEX(PIS!$A$1:$BZ$1000,MATCH($D330,PIS!C$1:C$500,0),MATCH(V$2,PIS!$2:$2,0)),0)</f>
        <v/>
      </c>
      <c r="W330">
        <f>IFERROR(INDEX(PIS!$A$1:$BZ$1000,MATCH($D330,PIS!C$1:C$500,0),MATCH(W$2,PIS!$2:$2,0)),0)</f>
        <v/>
      </c>
      <c r="X330">
        <f>IFERROR(INDEX(PIS!$A$1:$BZ$1000,MATCH($D330,PIS!C$1:C$500,0),MATCH(X$2,PIS!$2:$2,0)),0)</f>
        <v/>
      </c>
      <c r="Y330">
        <f>IFERROR(INDEX(PIS!$A$1:$BZ$1000,MATCH($D330,PIS!C$1:C$500,0),MATCH(Y$2,PIS!$2:$2,0)),0)</f>
        <v/>
      </c>
      <c r="Z330">
        <f>IFERROR(INDEX(PIS!$A$1:$BZ$1000,MATCH($D330,PIS!C$1:C$500,0),MATCH(Z$2,PIS!$2:$2,0)),0)</f>
        <v/>
      </c>
      <c r="AA330">
        <f>IFERROR(INDEX(PIS!$A$1:$BZ$1000,MATCH($D330,PIS!C$1:C$500,0),MATCH(AA$2,PIS!$2:$2,0)),0)</f>
        <v/>
      </c>
      <c r="AB330">
        <f>IFERROR(INDEX(PIS!$A$1:$BZ$1000,MATCH($D330,PIS!C$1:C$500,0),MATCH(AB$2,PIS!$2:$2,0)),0)</f>
        <v/>
      </c>
      <c r="AC330">
        <f>SUM(V330:AB330)</f>
        <v/>
      </c>
      <c r="AD330">
        <f>IFERROR(INDEX(TIMESHEET!$A$1:$AI$5000,MATCH($D330,TIMESHEET!A$1:A$500,0),MATCH("T100",TIMESHEET!$2:$2,0))-2,0)</f>
        <v/>
      </c>
      <c r="AE330">
        <f>IFERROR(INDEX(TIMESHEET!$A$1:$AI$5000,MATCH($D330,TIMESHEET!A$1:A$500,0),MATCH("T202",TIMESHEET!$2:$2,0)),0)</f>
        <v/>
      </c>
      <c r="AF330">
        <f>IFERROR(INDEX(TIMESHEET!$A$1:$AI$5000,MATCH($D330,TIMESHEET!A$1:A$500,0),MATCH("T302",TIMESHEET!$2:$2,0)),0)</f>
        <v/>
      </c>
      <c r="AG330">
        <f>IFERROR(INDEX(TIMESHEET!$A$1:$AI$5000,MATCH($D330,TIMESHEET!A$1:A$500,0),MATCH("T406",TIMESHEET!$2:$2,0)),0)</f>
        <v/>
      </c>
      <c r="AH330">
        <f>AE330+AG330</f>
        <v/>
      </c>
      <c r="AI330">
        <f>IFERROR(INDEX(TIMESHEET!$A$1:$AI$5000,MATCH($D330,TIMESHEET!A$1:A$500,0),MATCH("T701",TIMESHEET!$2:$2,0)),0)</f>
        <v/>
      </c>
      <c r="AJ330">
        <f>IFERROR(INDEX(TIMESHEET!$A$1:$AI$5000,MATCH($D330,TIMESHEET!B$1:B$500,0),MATCH("T320",TIMESHEET!$2:$2,0)),0)</f>
        <v/>
      </c>
      <c r="AK330">
        <f>IFERROR(IF(LEFT(INDEX(PIS!O$1:O$500,MATCH(D330,PIS!C$1:C$500)),1)="M",T330/AD330*SUM(AE330:AG330),T330*AD330),0)</f>
        <v/>
      </c>
      <c r="AL330">
        <f>IFERROR(INDEX(ADJ!$A$1:$BZ$1000,MATCH(PAYROLL!D330,ADJ!A$1:A$500,0),MATCH(PAYROLL!AL$2,ADJ!$2:$2,0)),0)</f>
        <v/>
      </c>
      <c r="AM330">
        <f>SUM(AK330:AL330)</f>
        <v/>
      </c>
      <c r="AN330">
        <f>IFERROR(ROUND(V330/$AD330*$AH330,0),0)</f>
        <v/>
      </c>
      <c r="AO330">
        <f>IFERROR(ROUND(W330/$AD330*$AH330,0),0)</f>
        <v/>
      </c>
      <c r="AP330">
        <f>IFERROR(ROUND(X330/$AD330*$AE330,0),0)</f>
        <v/>
      </c>
      <c r="AQ330">
        <f>IFERROR(ROUND(Y330/$AD330*$AH330,0),0)</f>
        <v/>
      </c>
      <c r="AR330">
        <f>IFERROR(ROUND(Z330/$AD330*$AH330,0),0)</f>
        <v/>
      </c>
      <c r="AS330">
        <f>IFERROR(ROUND(AA330/$AD330*$AH330,0),0)</f>
        <v/>
      </c>
      <c r="AT330">
        <f>IFERROR(IF((AE330+AF330+AG330)&gt;13,AB330,ROUND(AB330/AD330*AH330,0)),0)</f>
        <v/>
      </c>
      <c r="AU330">
        <f>IFERROR(INDEX(ADJ!$A$1:$BZ$1000,MATCH(PAYROLL!D330,ADJ!A$1:A$500,0),MATCH(PAYROLL!AU$2,ADJ!$2:$2,0)),0)</f>
        <v/>
      </c>
      <c r="AV330">
        <f>ROUND(SUM(AN330:AU330),0)</f>
        <v/>
      </c>
      <c r="AW330">
        <f>IFERROR(INDEX(TIMESHEET!$A$1:$AI$5000,MATCH(PAYROLL!D330,TIMESHEET!A$1:A$500,0),MATCH("T620",TIMESHEET!$2:$2,0)),0)</f>
        <v/>
      </c>
      <c r="AX330">
        <f>IFERROR(INDEX(TIMESHEET!$A$1:$AI$5000,MATCH(PAYROLL!D330,TIMESHEET!A$1:A$500,0),MATCH("T601",TIMESHEET!$2:$2,0)),0)</f>
        <v/>
      </c>
      <c r="AY330">
        <f>IFERROR(INDEX(TIMESHEET!$A$1:$AI$5000,MATCH(PAYROLL!D330,TIMESHEET!A$1:A$500,0),MATCH("T602",TIMESHEET!$2:$2,0)),0)</f>
        <v/>
      </c>
      <c r="AZ330">
        <f>IFERROR(INDEX(TIMESHEET!$A$1:$AI$5000,MATCH(PAYROLL!D330,TIMESHEET!A$1:A$500,0),MATCH("T603",TIMESHEET!$2:$2,0)),0)</f>
        <v/>
      </c>
      <c r="BA330">
        <f>IFERROR(INDEX(TIMESHEET!$A$1:$AI$5000,MATCH(PAYROLL!D330,TIMESHEET!A$1:A$500,0),MATCH("T611",TIMESHEET!$2:$2,0)),0)</f>
        <v/>
      </c>
      <c r="BB330">
        <f>IFERROR(INDEX(TIMESHEET!$A$1:$AI$5000,MATCH(PAYROLL!D330,TIMESHEET!A$1:A$500,0),MATCH("T612",TIMESHEET!$2:$2,0)),0)</f>
        <v/>
      </c>
      <c r="BC330">
        <f>IFERROR(INDEX(TIMESHEET!$A$1:$AI$5000,MATCH(PAYROLL!D330,TIMESHEET!A$1:A$500,0),MATCH("T613",TIMESHEET!$2:$2,0)),0)</f>
        <v/>
      </c>
      <c r="BD330">
        <f>IFERROR(INDEX(TIMESHEET!$A$1:$AI$5000,MATCH(PAYROLL!D330,TIMESHEET!A$1:A$500,0),MATCH("T500",TIMESHEET!$2:$2,0)),0)</f>
        <v/>
      </c>
      <c r="BE330">
        <f>IFERROR(IF(LEFT(INDEX(PIS!O$1:O$500,MATCH(D330,PIS!C$1:C$500)),1)="M",T330/AD330/8*(AW330+AX330*1.5+AY330*2+AZ330*3+BA330*2.1+BB330*2.7+BC330*3.9+BD330*0.3),T330/8*(AW330+AX330*1.5+AY330*2+AZ330*3+BA330*2.1+BB330*2.7+BC330*3.9+BD330*0.3)),0)</f>
        <v/>
      </c>
      <c r="BF330">
        <f>IFERROR(INDEX(ADJ!$A$1:$BZ$1000,MATCH(PAYROLL!$D330,ADJ!A$1:A$500,0),MATCH(PAYROLL!BF$2,ADJ!$2:$2,0)),0)</f>
        <v/>
      </c>
      <c r="BG330">
        <f>IFERROR(INDEX(ADJ!$A$1:$BZ$1000,MATCH(PAYROLL!D330,ADJ!A$1:A$500,0),MATCH(PAYROLL!BG$2,ADJ!$2:$2,0)),0)</f>
        <v/>
      </c>
      <c r="BH330">
        <f>IFERROR(INDEX(ADJ!$A$1:$BZ$1000,MATCH(PAYROLL!D330,ADJ!A$1:A$500,0),MATCH(PAYROLL!BH$2,ADJ!$2:$2,0)),0)</f>
        <v/>
      </c>
      <c r="BI330">
        <f>IFERROR(INDEX(ADJ!$A$1:$BZ$1000,MATCH(PAYROLL!D330,ADJ!A$1:A$500,0),MATCH(PAYROLL!BI$2,ADJ!$2:$2,0)),0)</f>
        <v/>
      </c>
      <c r="BJ330">
        <f>IFERROR(INDEX(ADJ!$A$1:$BZ$1000,MATCH(PAYROLL!D330,ADJ!A$1:A$500,0),MATCH(PAYROLL!BJ$2,ADJ!$2:$2,0)),0)</f>
        <v/>
      </c>
      <c r="BK330">
        <f>SUM(BF330:BJ330)</f>
        <v/>
      </c>
      <c r="BL330">
        <f>IFERROR(INDEX(ADJ!$A$1:$BZ$1000,MATCH(PAYROLL!D330,ADJ!A$1:A$500,0),MATCH(PAYROLL!BL$2,ADJ!$2:$2,0)),0)</f>
        <v/>
      </c>
      <c r="BM330">
        <f>IFERROR(INDEX(ADJ!$A$1:$BZ$1000,MATCH(PAYROLL!D330,ADJ!A$1:A$500,0),MATCH(PAYROLL!BM$2,ADJ!$2:$2,0)),0)</f>
        <v/>
      </c>
      <c r="BN330">
        <f>IFERROR(INDEX(ADJ!$A$1:$BZ$1000,MATCH(PAYROLL!D330,ADJ!A$1:A$500,0),MATCH(PAYROLL!BN$2,ADJ!$2:$2,0)),0)</f>
        <v/>
      </c>
      <c r="BO330">
        <f>IFERROR(INDEX(ADJ!$A$1:$BZ$1000,MATCH(PAYROLL!D330,ADJ!A$1:A$500,0),MATCH(PAYROLL!BO$2,ADJ!$2:$2,0)),0)</f>
        <v/>
      </c>
      <c r="BP330">
        <f>SUM(AM330,AV330,BE330,BK330,BL330:BO330)</f>
        <v/>
      </c>
      <c r="BQ330">
        <f>BO330</f>
        <v/>
      </c>
      <c r="BR330">
        <f>IFERROR(ROUND(IF(LEFT(INDEX(PIS!O$1:O$500,MATCH(D330,PIS!C$1:C$500)),1)="D",T330/8*(BD330*0.3),IF(LEFT(INDEX(PIS!O$1:O$500,MATCH(D330,PIS!C$1:C$500)),1)="H",T330*($BD330*0.3),T330/$AD330/8*($BD330*0.3))),0),0)</f>
        <v/>
      </c>
      <c r="BS330">
        <f>IF(AP330&lt;1,0,MIN(AP330,730000))</f>
        <v/>
      </c>
      <c r="BT330">
        <f>IFERROR(ROUND((BE330-SUM(AW330:BC330)*T330/AD330/8),0)-BR330,0)</f>
        <v/>
      </c>
      <c r="BU330">
        <f>AO330</f>
        <v/>
      </c>
      <c r="BV330">
        <f>SUM(BQ330:BU330)</f>
        <v/>
      </c>
      <c r="BW330">
        <f>BP330-BV330</f>
        <v/>
      </c>
      <c r="BX330">
        <f>IFERROR(IF(RIGHT(INDEX(PIS!O$1:O$500,MATCH(D330,PIS!C$1:C$500)),5)="Gross",MIN(U330+V330,VLOOKUP("R700",TSC!B:C,2,0)*VLOOKUP("R101",TSC!B:C,2,0))*VLOOKUP("R701",TSC!B:C,2,0)%,0),0)</f>
        <v/>
      </c>
      <c r="BY330">
        <f>IFERROR(IF(RIGHT(INDEX(PIS!O$1:O$500,MATCH(D330,PIS!C$1:C$500)),5)="Gross",MIN(U330+V330,VLOOKUP("R700",TSC!B:C,2,0)*VLOOKUP("R101",TSC!B:C,2,0))*VLOOKUP("T704",TSC!B:C,2,0)%,0),0)</f>
        <v/>
      </c>
      <c r="BZ330">
        <f>IFERROR(IF(RIGHT(INDEX(PIS!O$1:O$500,MATCH(D330,PIS!C$1:C$500)),5)="Gross",MIN(U330+V330,VLOOKUP("R700",TSC!B:C,2,0)*VLOOKUP("1",TSC!F:G,2,0))*VLOOKUP("T705",TSC!B:C,2,0)%,0),0)</f>
        <v/>
      </c>
      <c r="CA330">
        <f>IFERROR(INDEX(ADJ!$A$1:$BZ$1000,MATCH(PAYROLL!D330,ADJ!A$1:A$500,0),MATCH(PAYROLL!CA$2,ADJ!$2:$2,0)),0)</f>
        <v/>
      </c>
      <c r="CB330">
        <f>IFERROR(INDEX(ADJ!$A$1:$BZ$1000,MATCH(PAYROLL!D330,ADJ!A$1:A$500,0),MATCH(PAYROLL!CB$2,ADJ!$2:$2,0)),0)</f>
        <v/>
      </c>
      <c r="CC330">
        <f>SUM(BX330:CB330)</f>
        <v/>
      </c>
      <c r="CD330">
        <f>IFERROR(INDEX(PIS!$A$1:$BZ$1000,MATCH(PAYROLL!D330,PIS!C$1:C$500,0),MATCH(PAYROLL!CD$1,PIS!$1:$1,0)),0)</f>
        <v/>
      </c>
      <c r="CE330">
        <f>IFERROR(IF(OR(INDEX(PIS!P$1:P$500,MATCH(D330,PIS!C$1:C$500,0))="LT2",INDEX(PIS!P$1:P$500,MATCH(D330,PIS!C$1:C$500,0))="P10"),0,SUM(CC330,CD330*VLOOKUP("R601",TSC!B:C,2,0),VLOOKUP("R602",TSC!B:C,2,0))),0)</f>
        <v/>
      </c>
      <c r="CF330">
        <f>MAX(BW330-CE330,0)</f>
        <v/>
      </c>
      <c r="CG330">
        <f>IFERROR(IF(OR(RIGHT(INDEX(PIS!P$1:P$500,MATCH(D330,PIS!C$1:C$500)),5)="P10",RIGHT(INDEX(PIS!P$1:P$500,MATCH(D330,PIS!C$1:C$500)),5)="CK"),0,IF(CF330&lt;=5000000,CF330*5%,IF(CF330&lt;=10000000,CF330*10%-250000,IF(CF330&lt;=18000000,CF330*15%-750000,IF(CF330&lt;=32000000,CF330*20%-1650000,IF(CF330&lt;=52000000,CF330*25%-3250000,IF(CF330&lt;=80000000,BH330*30%-5850000,CF330*35%-9850000))))))),0)</f>
        <v/>
      </c>
      <c r="CH330">
        <f>IFERROR(IF(OR(INDEX(PIS!P$1:P$500,MATCH(D330,PIS!C$1:C$500))="LT",INDEX(PIS!P$1:P$500,MATCH(D330,PIS!C$1:C$500))="CK"),0,IF(CF330&lt;2000000,0,CF330*10%)),0)</f>
        <v/>
      </c>
      <c r="CI330">
        <f>IFERROR(INDEX(ADJ!$A$1:$BZ$1000,MATCH(PAYROLL!D330,ADJ!A$1:A$500,0),MATCH(PAYROLL!CI$2,ADJ!$2:$2,0)),0)</f>
        <v/>
      </c>
      <c r="CJ330">
        <f>IFERROR(INDEX(ADJ!$A$1:$BZ$1000,MATCH(PAYROLL!D330,ADJ!A$1:A$500,0),MATCH(PAYROLL!CJ$2,ADJ!$2:$2,0)),0)</f>
        <v/>
      </c>
      <c r="CK330">
        <f>IFERROR(INDEX(ADJ!$A$1:$BZ$1000,MATCH(PAYROLL!D330,ADJ!A$1:A$500,0),MATCH(PAYROLL!CK$2,ADJ!$2:$2,0)),0)</f>
        <v/>
      </c>
      <c r="CL330">
        <f>SUM(CG330:CK330)</f>
        <v/>
      </c>
      <c r="CM330">
        <f>ROUND(SUM(CH330:CK330),0)</f>
        <v/>
      </c>
      <c r="CN330">
        <f>IFERROR(INDEX(CSDA!D$1:D$500,MATCH($CN$2,CSDA!C$1:C$500,0))*INDEX(PIS!V$1:V$500,MATCH(D330,PIS!C$1:C$500))+INDEX(ADJ!$A$1:$BZ$1000,MATCH(PAYROLL!D330,ADJ!A$1:A$500,0),MATCH(PAYROLL!CN$2,ADJ!$2:$2,0)),0)</f>
        <v/>
      </c>
      <c r="CO330">
        <f>IFERROR(INDEX(ADJ!$A$1:$BZ$1000,MATCH(PAYROLL!D330,ADJ!A$1:A$500,0),MATCH(PAYROLL!CO$2,ADJ!$2:$2,0)),0)</f>
        <v/>
      </c>
      <c r="CP330">
        <f>IFERROR(INDEX(ADJ!$A$1:$BZ$1000,MATCH(PAYROLL!D330,ADJ!A$1:A$500,0),MATCH(PAYROLL!CP$2,ADJ!$2:$2,0)),0)</f>
        <v/>
      </c>
      <c r="CQ330">
        <f>BP330-CL330-CI330-CM330-CN330-CO330-CP330-CC330</f>
        <v/>
      </c>
      <c r="CR330">
        <f>IFERROR(IF(RIGHT(INDEX(PIS!O$1:O$500,MATCH(D330,PIS!C$1:C$500,0)),5)="Gross",MIN(U330+V330,VLOOKUP("R700",TSC!B:C,2,0)*VLOOKUP("R101",TSC!B:C,2,0))*(VLOOKUP("T711",TSC!B:C,2,0)+VLOOKUP("T712",TSC!B:C,2,0))%,MIN(T330+V330,VLOOKUP("R700",TSC!B:C,2,0)*VLOOKUP("R101",TSC!B:C,2,0))*(VLOOKUP("T711",TSC!B:C,2,0)+VLOOKUP("T712",TSC!B:C,2,0)+VLOOKUP("R701",TSC!B:C,2,0))%),0)</f>
        <v/>
      </c>
      <c r="CS330">
        <f>IFERROR(IF(RIGHT(INDEX(PIS!O$1:O$500,MATCH(D330,PIS!C$1:C$500,0)),5)="Gross",MIN(U330+V330,VLOOKUP("R700",TSC!B:C,2,0)*VLOOKUP("R101",TSC!B:C,2,0))*(VLOOKUP("T714",TSC!B:C,2,0))%,MIN(T330+V330,VLOOKUP("R700",TSC!B:C,2,0)*VLOOKUP("R101",TSC!B:C,2,0))*(VLOOKUP("T704",TSC!B:C,2,0)+VLOOKUP("T714",TSC!B:C,2,0))%),0)</f>
        <v/>
      </c>
      <c r="CT330">
        <f>IFERROR(IF(RIGHT(INDEX(PIS!O$1:O$500,MATCH(D330,PIS!C$1:C$500,0)),5)="Gross",MIN(U330+V330,VLOOKUP("R700",TSC!B:C,2,0)*VLOOKUP("R101",TSC!B:C,2,0))*VLOOKUP("T705",TSC!B:C,2,0)%,MIN(T330+V330,VLOOKUP("R700",TSC!B:C,2,0)*VLOOKUP("R101",TSC!B:C,2,0))*VLOOKUP("T705",TSC!B:C,2,0)%),0)</f>
        <v/>
      </c>
      <c r="CU330">
        <f>IFERROR(IF(RIGHT(INDEX(PIS!O$1:O$500,MATCH(D330,PIS!C$1:C$500,0)),5)="Gross",MIN(U330+V330,VLOOKUP("R700",TSC!B:C,2,0)*VLOOKUP("R101",TSC!B:C,2,0))*(VLOOKUP("T713",TSC!B:C,2,0))%,MIN(T330+V330,VLOOKUP("R700",TSC!B:C,2,0)*VLOOKUP("R101",TSC!B:C,2,0))*(VLOOKUP("T713",TSC!B:C,2,0))%),0)</f>
        <v/>
      </c>
      <c r="CV330">
        <f>IFERROR(INDEX(ADJ!$A$1:$BZ$1000,MATCH(PAYROLL!D330,ADJ!A$1:A$500,0),MATCH(PAYROLL!CV$2,ADJ!$2:$2,0)),0)</f>
        <v/>
      </c>
      <c r="CW330">
        <f>IFERROR(INDEX(ADJ!$A$1:$BZ$1000,MATCH(PAYROLL!D330,ADJ!A$1:A$500,0),MATCH(PAYROLL!CW$2,ADJ!$2:$2,0)),0)</f>
        <v/>
      </c>
      <c r="CX330">
        <f>SUM(CR330:CW330)</f>
        <v/>
      </c>
      <c r="CY330">
        <f>ROUND(IF(CR330&gt;0,T330+V330*VLOOKUP("R202",TSC!$B$1:$C$500,2,0),0),0)</f>
        <v/>
      </c>
      <c r="CZ330">
        <f>IFERROR(INDEX(CSDA!D$1:D$500,MATCH($CZ$2,CSDA!C$1:C$500,0)),0)</f>
        <v/>
      </c>
      <c r="DA330">
        <f>ROUND(T330*0.7%,0)</f>
        <v/>
      </c>
      <c r="DB330">
        <f>ROUND(T330/12,0)</f>
        <v/>
      </c>
      <c r="DC330">
        <f ref="DC330" t="array">IFERROR(INDEX(CSDA!D$1:D$500,MATCH("Trích giữ"&amp;PAYROLL!DC$2,CSDA!A$1:A$500&amp;CSDA!C$1:C$500,0)),0)</f>
        <v/>
      </c>
      <c r="DD330">
        <f ref="DD330" t="array">IFERROR(INDEX(CSDA!D$1:D$500,MATCH("Trích giữ"&amp;PAYROLL!DD$2,CSDA!A$1:A$500&amp;CSDA!C$1:C$500,0)),0)</f>
        <v/>
      </c>
      <c r="DE330">
        <f ref="DE330" t="array">IFERROR(INDEX(CSDA!D$1:D$500,MATCH("Trích giữ"&amp;PAYROLL!DE$2,CSDA!A$1:A$500&amp;CSDA!C$1:C$500,0)),0)</f>
        <v/>
      </c>
      <c r="DF330">
        <f>IFERROR(INDEX(CSDA!D$1:D$500,MATCH(PAYROLL!DF$2,CSDA!C$1:C$500,0)),0)</f>
        <v/>
      </c>
      <c r="DG330">
        <f ref="DG330" t="array">IFERROR(INDEX(CSDA!D$1:D$500,MATCH("Trích giữ"&amp;PAYROLL!DG$2,CSDA!A$1:A$500&amp;CSDA!C$1:C$500,0)),0)</f>
        <v/>
      </c>
      <c r="DH330">
        <f>ROUND(T330/26,0)</f>
        <v/>
      </c>
      <c r="DI330">
        <f ref="DI330" t="array">IFERROR(INDEX(CSDA!D$1:D$500,MATCH("Trích giữ"&amp;PAYROLL!DI$2,CSDA!A$1:A$500&amp;CSDA!C$1:C$500,0)),0)</f>
        <v/>
      </c>
      <c r="DJ330">
        <f>IF(U330=0,T330*21.5%-BL330,0)</f>
        <v/>
      </c>
      <c r="DK330">
        <f ref="DK330" t="array">IFERROR(INDEX(CSDA!D$1:D$500,MATCH("Trích giữ"&amp;PAYROLL!DK$2,CSDA!A$1:A$500&amp;CSDA!C$1:C$500,0)),0)</f>
        <v/>
      </c>
      <c r="DL330">
        <f>IFERROR(INDEX(CSDA!D$1:D$500,MATCH(PAYROLL!DL$2,CSDA!C$1:C$500,0))/12,0)</f>
        <v/>
      </c>
      <c r="DM330">
        <f>SUM(DB330:DL330)</f>
        <v/>
      </c>
      <c r="DN330">
        <f>IFERROR(INDEX(ADJ!$A$1:$BZ$1000,MATCH(PAYROLL!D330,ADJ!A$1:A$500,0),MATCH(PAYROLL!DN$2,ADJ!$2:$2,0)),0)</f>
        <v/>
      </c>
      <c r="DO330">
        <f>IFERROR(SUM(BP330,DM330:DN330,CX330:DA330)-DT330,0)</f>
        <v/>
      </c>
      <c r="DP330">
        <f ref="DP330" t="array">SUM(BW330*IFERROR(INDEX(CSDA!D$1:D$500,MATCH(BW$2,CSDA!C$1:C$500,0)),0)%,CX330*IFERROR(INDEX(CSDA!D$1:D$500,MATCH(CX$2,CSDA!C$1:C$500,0)),0)%,DA330*IFERROR(INDEX(CSDA!D$1:D$500,MATCH(DA$2,CSDA!C$1:C$500,0)),0)%,DB330*IFERROR(INDEX(CSDA!D$1:D$500,MATCH(DB$2,CSDA!C$1:C$500,0)),0)%,DF330*IFERROR(INDEX(CSDA!D$1:D$500,MATCH("Phí dịch vụ"&amp;PAYROLL!DF$2,CSDA!A$1:A$500&amp;CSDA!C$1:C$500,0)),0)%,DC330*IFERROR(INDEX(CSDA!D$1:D$500,MATCH("Phí dịch vụ"&amp;PAYROLL!DC$2,CSDA!A$1:A$500&amp;CSDA!C$1:C$500,0)),0)%,DH330*IFERROR(INDEX(CSDA!D$1:D$500,MATCH("Phí dịch vụ"&amp;PAYROLL!DH$2,CSDA!A$1:A$500&amp;CSDA!C$1:C$500,0)),0)%,DJ330*IFERROR(INDEX(CSDA!D$1:D$500,MATCH("Phí dịch vụ"&amp;PAYROLL!DJ$2,CSDA!A$1:A$500&amp;CSDA!C$1:C$500,0)),0)%,BN330*IFERROR(INDEX(CSDA!D$1:D$500,MATCH(BN$2,CSDA!C$1:C$500,0)),0)%)-BN330*7%</f>
        <v/>
      </c>
      <c r="DQ330">
        <f>IFERROR(INDEX(ADJ!$A$1:$BZ$1000,MATCH(PAYROLL!D330,ADJ!A$1:A$500,0),MATCH(PAYROLL!DQ$2,ADJ!$2:$2,0)),0)</f>
        <v/>
      </c>
      <c r="DR330">
        <f>IFERROR(INDEX(ADJ!$A$1:$BZ$1000,MATCH(PAYROLL!D330,ADJ!A$1:A$500,0),MATCH(PAYROLL!DR$2,ADJ!$2:$2,0)),0)</f>
        <v/>
      </c>
      <c r="DS330">
        <f>SUM(DP330:DR330)</f>
        <v/>
      </c>
      <c r="DT330">
        <f>EK330</f>
        <v/>
      </c>
      <c r="DU330">
        <f>SUM(DO330:DR330)</f>
        <v/>
      </c>
      <c r="DV330">
        <f>ROUND(DU330*0.1,0)</f>
        <v/>
      </c>
      <c r="DW330">
        <f>DU330+DV330</f>
        <v/>
      </c>
      <c r="DZ330">
        <f>IFERROR(INDEX(ADJ!$A$1:$BZ$1000,MATCH(PAYROLL!$D330,ADJ!A$1:A$500,0),MATCH(PAYROLL!DZ$2,ADJ!$2:$2,0)),0)</f>
        <v/>
      </c>
      <c r="EA330">
        <f>IFERROR(INDEX(ADJ!$A$1:$BZ$1000,MATCH(PAYROLL!$D330,ADJ!A$1:A$500,0),MATCH(PAYROLL!EA$2,ADJ!$2:$2,0)),0)</f>
        <v/>
      </c>
      <c r="EB330">
        <f>IFERROR(INDEX(ADJ!$A$1:$BZ$1000,MATCH(PAYROLL!$D330,ADJ!A$1:A$500,0),MATCH(PAYROLL!EB$2,ADJ!$2:$2,0)),0)</f>
        <v/>
      </c>
      <c r="EC330">
        <f>IFERROR(INDEX(ADJ!$A$1:$BZ$1000,MATCH(PAYROLL!$D330,ADJ!A$1:A$500,0),MATCH(PAYROLL!EC$2,ADJ!$2:$2,0)),0)</f>
        <v/>
      </c>
      <c r="ED330">
        <f>IFERROR(INDEX(ADJ!$A$1:$BZ$1000,MATCH(PAYROLL!$D330,ADJ!A$1:A$500,0),MATCH(PAYROLL!ED$2,ADJ!$2:$2,0)),0)</f>
        <v/>
      </c>
      <c r="EE330">
        <f>IFERROR(INDEX(ADJ!$A$1:$BZ$1000,MATCH(PAYROLL!$D330,ADJ!A$1:A$500,0),MATCH(PAYROLL!EE$2,ADJ!$2:$2,0)),0)</f>
        <v/>
      </c>
      <c r="EF330">
        <f>IFERROR(INDEX(ADJ!$A$1:$BZ$1000,MATCH(PAYROLL!$D330,ADJ!A$1:A$500,0),MATCH(PAYROLL!EF$2,ADJ!$2:$2,0)),0)</f>
        <v/>
      </c>
      <c r="EG330">
        <f>IFERROR(INDEX(ADJ!$A$1:$BZ$1000,MATCH(PAYROLL!$D330,ADJ!A$1:A$500,0),MATCH(PAYROLL!EG$2,ADJ!$2:$2,0)),0)</f>
        <v/>
      </c>
      <c r="EH330">
        <f>IFERROR(INDEX(ADJ!$A$1:$BZ$1000,MATCH(PAYROLL!$D330,ADJ!A$1:A$500,0),MATCH(PAYROLL!EH$2,ADJ!$2:$2,0)),0)</f>
        <v/>
      </c>
      <c r="EI330">
        <f>IFERROR(INDEX(ADJ!$A$1:$BZ$1000,MATCH(PAYROLL!D330,ADJ!A$1:A$500,0),MATCH(PAYROLL!EI$2,ADJ!$2:$2,0)),0)</f>
        <v/>
      </c>
      <c r="EJ330">
        <f>IFERROR(INDEX(ADJ!$A$1:$BZ$1000,MATCH(PAYROLL!$D330,ADJ!A$1:A$500,0),MATCH(PAYROLL!EJ$2,ADJ!$2:$2,0)),0)</f>
        <v/>
      </c>
      <c r="EK330">
        <f>SUM(DZ330:EJ330)</f>
        <v/>
      </c>
    </row>
    <row r="331">
      <c r="A331" t="n">
        <v>329</v>
      </c>
      <c r="B331" t="inlineStr">
        <is>
          <t>Hà Văn Khánh</t>
        </is>
      </c>
      <c r="D331" t="inlineStr">
        <is>
          <t>159926-01</t>
        </is>
      </c>
      <c r="S331">
        <f>IFERROR(INDEX(PIS!$A$1:$BZ$1000,MATCH($D331,PIS!C$1:C$500,0),MATCH("Lương CB tháng trước",PIS!$1:$1,0)),0)</f>
        <v/>
      </c>
      <c r="T331">
        <f>IFERROR(INDEX(PIS!$A$1:$BZ$1000,MATCH($D331,PIS!C$1:C$500,0),MATCH("Lương CB hiện tại",PIS!$1:$1,0)),0)</f>
        <v/>
      </c>
      <c r="U331">
        <f>IFERROR(INDEX(PIS!$A$1:$BZ$1000,MATCH($D331,PIS!C$1:C$500,0),MATCH("Lương đóng BHBB",PIS!$1:$1,0)),0)</f>
        <v/>
      </c>
      <c r="V331">
        <f>IFERROR(INDEX(PIS!$A$1:$BZ$1000,MATCH($D331,PIS!C$1:C$500,0),MATCH(V$2,PIS!$2:$2,0)),0)</f>
        <v/>
      </c>
      <c r="W331">
        <f>IFERROR(INDEX(PIS!$A$1:$BZ$1000,MATCH($D331,PIS!C$1:C$500,0),MATCH(W$2,PIS!$2:$2,0)),0)</f>
        <v/>
      </c>
      <c r="X331">
        <f>IFERROR(INDEX(PIS!$A$1:$BZ$1000,MATCH($D331,PIS!C$1:C$500,0),MATCH(X$2,PIS!$2:$2,0)),0)</f>
        <v/>
      </c>
      <c r="Y331">
        <f>IFERROR(INDEX(PIS!$A$1:$BZ$1000,MATCH($D331,PIS!C$1:C$500,0),MATCH(Y$2,PIS!$2:$2,0)),0)</f>
        <v/>
      </c>
      <c r="Z331">
        <f>IFERROR(INDEX(PIS!$A$1:$BZ$1000,MATCH($D331,PIS!C$1:C$500,0),MATCH(Z$2,PIS!$2:$2,0)),0)</f>
        <v/>
      </c>
      <c r="AA331">
        <f>IFERROR(INDEX(PIS!$A$1:$BZ$1000,MATCH($D331,PIS!C$1:C$500,0),MATCH(AA$2,PIS!$2:$2,0)),0)</f>
        <v/>
      </c>
      <c r="AB331">
        <f>IFERROR(INDEX(PIS!$A$1:$BZ$1000,MATCH($D331,PIS!C$1:C$500,0),MATCH(AB$2,PIS!$2:$2,0)),0)</f>
        <v/>
      </c>
      <c r="AC331">
        <f>SUM(V331:AB331)</f>
        <v/>
      </c>
      <c r="AD331">
        <f>IFERROR(INDEX(TIMESHEET!$A$1:$AI$5000,MATCH($D331,TIMESHEET!A$1:A$500,0),MATCH("T100",TIMESHEET!$2:$2,0))-2,0)</f>
        <v/>
      </c>
      <c r="AE331">
        <f>IFERROR(INDEX(TIMESHEET!$A$1:$AI$5000,MATCH($D331,TIMESHEET!A$1:A$500,0),MATCH("T202",TIMESHEET!$2:$2,0)),0)</f>
        <v/>
      </c>
      <c r="AF331">
        <f>IFERROR(INDEX(TIMESHEET!$A$1:$AI$5000,MATCH($D331,TIMESHEET!A$1:A$500,0),MATCH("T302",TIMESHEET!$2:$2,0)),0)</f>
        <v/>
      </c>
      <c r="AG331">
        <f>IFERROR(INDEX(TIMESHEET!$A$1:$AI$5000,MATCH($D331,TIMESHEET!A$1:A$500,0),MATCH("T406",TIMESHEET!$2:$2,0)),0)</f>
        <v/>
      </c>
      <c r="AH331">
        <f>AE331+AG331</f>
        <v/>
      </c>
      <c r="AI331">
        <f>IFERROR(INDEX(TIMESHEET!$A$1:$AI$5000,MATCH($D331,TIMESHEET!A$1:A$500,0),MATCH("T701",TIMESHEET!$2:$2,0)),0)</f>
        <v/>
      </c>
      <c r="AJ331">
        <f>IFERROR(INDEX(TIMESHEET!$A$1:$AI$5000,MATCH($D331,TIMESHEET!B$1:B$500,0),MATCH("T320",TIMESHEET!$2:$2,0)),0)</f>
        <v/>
      </c>
      <c r="AK331">
        <f>IFERROR(IF(LEFT(INDEX(PIS!O$1:O$500,MATCH(D331,PIS!C$1:C$500)),1)="M",T331/AD331*SUM(AE331:AG331),T331*AD331),0)</f>
        <v/>
      </c>
      <c r="AL331">
        <f>IFERROR(INDEX(ADJ!$A$1:$BZ$1000,MATCH(PAYROLL!D331,ADJ!A$1:A$500,0),MATCH(PAYROLL!AL$2,ADJ!$2:$2,0)),0)</f>
        <v/>
      </c>
      <c r="AM331">
        <f>SUM(AK331:AL331)</f>
        <v/>
      </c>
      <c r="AN331">
        <f>IFERROR(ROUND(V331/$AD331*$AH331,0),0)</f>
        <v/>
      </c>
      <c r="AO331">
        <f>IFERROR(ROUND(W331/$AD331*$AH331,0),0)</f>
        <v/>
      </c>
      <c r="AP331">
        <f>IFERROR(ROUND(X331/$AD331*$AE331,0),0)</f>
        <v/>
      </c>
      <c r="AQ331">
        <f>IFERROR(ROUND(Y331/$AD331*$AH331,0),0)</f>
        <v/>
      </c>
      <c r="AR331">
        <f>IFERROR(ROUND(Z331/$AD331*$AH331,0),0)</f>
        <v/>
      </c>
      <c r="AS331">
        <f>IFERROR(ROUND(AA331/$AD331*$AH331,0),0)</f>
        <v/>
      </c>
      <c r="AT331">
        <f>IFERROR(IF((AE331+AF331+AG331)&gt;13,AB331,ROUND(AB331/AD331*AH331,0)),0)</f>
        <v/>
      </c>
      <c r="AU331">
        <f>IFERROR(INDEX(ADJ!$A$1:$BZ$1000,MATCH(PAYROLL!D331,ADJ!A$1:A$500,0),MATCH(PAYROLL!AU$2,ADJ!$2:$2,0)),0)</f>
        <v/>
      </c>
      <c r="AV331">
        <f>ROUND(SUM(AN331:AU331),0)</f>
        <v/>
      </c>
      <c r="AW331">
        <f>IFERROR(INDEX(TIMESHEET!$A$1:$AI$5000,MATCH(PAYROLL!D331,TIMESHEET!A$1:A$500,0),MATCH("T620",TIMESHEET!$2:$2,0)),0)</f>
        <v/>
      </c>
      <c r="AX331">
        <f>IFERROR(INDEX(TIMESHEET!$A$1:$AI$5000,MATCH(PAYROLL!D331,TIMESHEET!A$1:A$500,0),MATCH("T601",TIMESHEET!$2:$2,0)),0)</f>
        <v/>
      </c>
      <c r="AY331">
        <f>IFERROR(INDEX(TIMESHEET!$A$1:$AI$5000,MATCH(PAYROLL!D331,TIMESHEET!A$1:A$500,0),MATCH("T602",TIMESHEET!$2:$2,0)),0)</f>
        <v/>
      </c>
      <c r="AZ331">
        <f>IFERROR(INDEX(TIMESHEET!$A$1:$AI$5000,MATCH(PAYROLL!D331,TIMESHEET!A$1:A$500,0),MATCH("T603",TIMESHEET!$2:$2,0)),0)</f>
        <v/>
      </c>
      <c r="BA331">
        <f>IFERROR(INDEX(TIMESHEET!$A$1:$AI$5000,MATCH(PAYROLL!D331,TIMESHEET!A$1:A$500,0),MATCH("T611",TIMESHEET!$2:$2,0)),0)</f>
        <v/>
      </c>
      <c r="BB331">
        <f>IFERROR(INDEX(TIMESHEET!$A$1:$AI$5000,MATCH(PAYROLL!D331,TIMESHEET!A$1:A$500,0),MATCH("T612",TIMESHEET!$2:$2,0)),0)</f>
        <v/>
      </c>
      <c r="BC331">
        <f>IFERROR(INDEX(TIMESHEET!$A$1:$AI$5000,MATCH(PAYROLL!D331,TIMESHEET!A$1:A$500,0),MATCH("T613",TIMESHEET!$2:$2,0)),0)</f>
        <v/>
      </c>
      <c r="BD331">
        <f>IFERROR(INDEX(TIMESHEET!$A$1:$AI$5000,MATCH(PAYROLL!D331,TIMESHEET!A$1:A$500,0),MATCH("T500",TIMESHEET!$2:$2,0)),0)</f>
        <v/>
      </c>
      <c r="BE331">
        <f>IFERROR(IF(LEFT(INDEX(PIS!O$1:O$500,MATCH(D331,PIS!C$1:C$500)),1)="M",T331/AD331/8*(AW331+AX331*1.5+AY331*2+AZ331*3+BA331*2.1+BB331*2.7+BC331*3.9+BD331*0.3),T331/8*(AW331+AX331*1.5+AY331*2+AZ331*3+BA331*2.1+BB331*2.7+BC331*3.9+BD331*0.3)),0)</f>
        <v/>
      </c>
      <c r="BF331">
        <f>IFERROR(INDEX(ADJ!$A$1:$BZ$1000,MATCH(PAYROLL!$D331,ADJ!A$1:A$500,0),MATCH(PAYROLL!BF$2,ADJ!$2:$2,0)),0)</f>
        <v/>
      </c>
      <c r="BG331">
        <f>IFERROR(INDEX(ADJ!$A$1:$BZ$1000,MATCH(PAYROLL!D331,ADJ!A$1:A$500,0),MATCH(PAYROLL!BG$2,ADJ!$2:$2,0)),0)</f>
        <v/>
      </c>
      <c r="BH331">
        <f>IFERROR(INDEX(ADJ!$A$1:$BZ$1000,MATCH(PAYROLL!D331,ADJ!A$1:A$500,0),MATCH(PAYROLL!BH$2,ADJ!$2:$2,0)),0)</f>
        <v/>
      </c>
      <c r="BI331">
        <f>IFERROR(INDEX(ADJ!$A$1:$BZ$1000,MATCH(PAYROLL!D331,ADJ!A$1:A$500,0),MATCH(PAYROLL!BI$2,ADJ!$2:$2,0)),0)</f>
        <v/>
      </c>
      <c r="BJ331">
        <f>IFERROR(INDEX(ADJ!$A$1:$BZ$1000,MATCH(PAYROLL!D331,ADJ!A$1:A$500,0),MATCH(PAYROLL!BJ$2,ADJ!$2:$2,0)),0)</f>
        <v/>
      </c>
      <c r="BK331">
        <f>SUM(BF331:BJ331)</f>
        <v/>
      </c>
      <c r="BL331">
        <f>IFERROR(INDEX(ADJ!$A$1:$BZ$1000,MATCH(PAYROLL!D331,ADJ!A$1:A$500,0),MATCH(PAYROLL!BL$2,ADJ!$2:$2,0)),0)</f>
        <v/>
      </c>
      <c r="BM331">
        <f>IFERROR(INDEX(ADJ!$A$1:$BZ$1000,MATCH(PAYROLL!D331,ADJ!A$1:A$500,0),MATCH(PAYROLL!BM$2,ADJ!$2:$2,0)),0)</f>
        <v/>
      </c>
      <c r="BN331">
        <f>IFERROR(INDEX(ADJ!$A$1:$BZ$1000,MATCH(PAYROLL!D331,ADJ!A$1:A$500,0),MATCH(PAYROLL!BN$2,ADJ!$2:$2,0)),0)</f>
        <v/>
      </c>
      <c r="BO331">
        <f>IFERROR(INDEX(ADJ!$A$1:$BZ$1000,MATCH(PAYROLL!D331,ADJ!A$1:A$500,0),MATCH(PAYROLL!BO$2,ADJ!$2:$2,0)),0)</f>
        <v/>
      </c>
      <c r="BP331">
        <f>SUM(AM331,AV331,BE331,BK331,BL331:BO331)</f>
        <v/>
      </c>
      <c r="BQ331">
        <f>BO331</f>
        <v/>
      </c>
      <c r="BR331">
        <f>IFERROR(ROUND(IF(LEFT(INDEX(PIS!O$1:O$500,MATCH(D331,PIS!C$1:C$500)),1)="D",T331/8*(BD331*0.3),IF(LEFT(INDEX(PIS!O$1:O$500,MATCH(D331,PIS!C$1:C$500)),1)="H",T331*($BD331*0.3),T331/$AD331/8*($BD331*0.3))),0),0)</f>
        <v/>
      </c>
      <c r="BS331">
        <f>IF(AP331&lt;1,0,MIN(AP331,730000))</f>
        <v/>
      </c>
      <c r="BT331">
        <f>IFERROR(ROUND((BE331-SUM(AW331:BC331)*T331/AD331/8),0)-BR331,0)</f>
        <v/>
      </c>
      <c r="BU331">
        <f>AO331</f>
        <v/>
      </c>
      <c r="BV331">
        <f>SUM(BQ331:BU331)</f>
        <v/>
      </c>
      <c r="BW331">
        <f>BP331-BV331</f>
        <v/>
      </c>
      <c r="BX331">
        <f>IFERROR(IF(RIGHT(INDEX(PIS!O$1:O$500,MATCH(D331,PIS!C$1:C$500)),5)="Gross",MIN(U331+V331,VLOOKUP("R700",TSC!B:C,2,0)*VLOOKUP("R101",TSC!B:C,2,0))*VLOOKUP("R701",TSC!B:C,2,0)%,0),0)</f>
        <v/>
      </c>
      <c r="BY331">
        <f>IFERROR(IF(RIGHT(INDEX(PIS!O$1:O$500,MATCH(D331,PIS!C$1:C$500)),5)="Gross",MIN(U331+V331,VLOOKUP("R700",TSC!B:C,2,0)*VLOOKUP("R101",TSC!B:C,2,0))*VLOOKUP("T704",TSC!B:C,2,0)%,0),0)</f>
        <v/>
      </c>
      <c r="BZ331">
        <f>IFERROR(IF(RIGHT(INDEX(PIS!O$1:O$500,MATCH(D331,PIS!C$1:C$500)),5)="Gross",MIN(U331+V331,VLOOKUP("R700",TSC!B:C,2,0)*VLOOKUP("1",TSC!F:G,2,0))*VLOOKUP("T705",TSC!B:C,2,0)%,0),0)</f>
        <v/>
      </c>
      <c r="CA331">
        <f>IFERROR(INDEX(ADJ!$A$1:$BZ$1000,MATCH(PAYROLL!D331,ADJ!A$1:A$500,0),MATCH(PAYROLL!CA$2,ADJ!$2:$2,0)),0)</f>
        <v/>
      </c>
      <c r="CB331">
        <f>IFERROR(INDEX(ADJ!$A$1:$BZ$1000,MATCH(PAYROLL!D331,ADJ!A$1:A$500,0),MATCH(PAYROLL!CB$2,ADJ!$2:$2,0)),0)</f>
        <v/>
      </c>
      <c r="CC331">
        <f>SUM(BX331:CB331)</f>
        <v/>
      </c>
      <c r="CD331">
        <f>IFERROR(INDEX(PIS!$A$1:$BZ$1000,MATCH(PAYROLL!D331,PIS!C$1:C$500,0),MATCH(PAYROLL!CD$1,PIS!$1:$1,0)),0)</f>
        <v/>
      </c>
      <c r="CE331">
        <f>IFERROR(IF(OR(INDEX(PIS!P$1:P$500,MATCH(D331,PIS!C$1:C$500,0))="LT2",INDEX(PIS!P$1:P$500,MATCH(D331,PIS!C$1:C$500,0))="P10"),0,SUM(CC331,CD331*VLOOKUP("R601",TSC!B:C,2,0),VLOOKUP("R602",TSC!B:C,2,0))),0)</f>
        <v/>
      </c>
      <c r="CF331">
        <f>MAX(BW331-CE331,0)</f>
        <v/>
      </c>
      <c r="CG331">
        <f>IFERROR(IF(OR(RIGHT(INDEX(PIS!P$1:P$500,MATCH(D331,PIS!C$1:C$500)),5)="P10",RIGHT(INDEX(PIS!P$1:P$500,MATCH(D331,PIS!C$1:C$500)),5)="CK"),0,IF(CF331&lt;=5000000,CF331*5%,IF(CF331&lt;=10000000,CF331*10%-250000,IF(CF331&lt;=18000000,CF331*15%-750000,IF(CF331&lt;=32000000,CF331*20%-1650000,IF(CF331&lt;=52000000,CF331*25%-3250000,IF(CF331&lt;=80000000,BH331*30%-5850000,CF331*35%-9850000))))))),0)</f>
        <v/>
      </c>
      <c r="CH331">
        <f>IFERROR(IF(OR(INDEX(PIS!P$1:P$500,MATCH(D331,PIS!C$1:C$500))="LT",INDEX(PIS!P$1:P$500,MATCH(D331,PIS!C$1:C$500))="CK"),0,IF(CF331&lt;2000000,0,CF331*10%)),0)</f>
        <v/>
      </c>
      <c r="CI331">
        <f>IFERROR(INDEX(ADJ!$A$1:$BZ$1000,MATCH(PAYROLL!D331,ADJ!A$1:A$500,0),MATCH(PAYROLL!CI$2,ADJ!$2:$2,0)),0)</f>
        <v/>
      </c>
      <c r="CJ331">
        <f>IFERROR(INDEX(ADJ!$A$1:$BZ$1000,MATCH(PAYROLL!D331,ADJ!A$1:A$500,0),MATCH(PAYROLL!CJ$2,ADJ!$2:$2,0)),0)</f>
        <v/>
      </c>
      <c r="CK331">
        <f>IFERROR(INDEX(ADJ!$A$1:$BZ$1000,MATCH(PAYROLL!D331,ADJ!A$1:A$500,0),MATCH(PAYROLL!CK$2,ADJ!$2:$2,0)),0)</f>
        <v/>
      </c>
      <c r="CL331">
        <f>SUM(CG331:CK331)</f>
        <v/>
      </c>
      <c r="CM331">
        <f>ROUND(SUM(CH331:CK331),0)</f>
        <v/>
      </c>
      <c r="CN331">
        <f>IFERROR(INDEX(CSDA!D$1:D$500,MATCH($CN$2,CSDA!C$1:C$500,0))*INDEX(PIS!V$1:V$500,MATCH(D331,PIS!C$1:C$500))+INDEX(ADJ!$A$1:$BZ$1000,MATCH(PAYROLL!D331,ADJ!A$1:A$500,0),MATCH(PAYROLL!CN$2,ADJ!$2:$2,0)),0)</f>
        <v/>
      </c>
      <c r="CO331">
        <f>IFERROR(INDEX(ADJ!$A$1:$BZ$1000,MATCH(PAYROLL!D331,ADJ!A$1:A$500,0),MATCH(PAYROLL!CO$2,ADJ!$2:$2,0)),0)</f>
        <v/>
      </c>
      <c r="CP331">
        <f>IFERROR(INDEX(ADJ!$A$1:$BZ$1000,MATCH(PAYROLL!D331,ADJ!A$1:A$500,0),MATCH(PAYROLL!CP$2,ADJ!$2:$2,0)),0)</f>
        <v/>
      </c>
      <c r="CQ331">
        <f>BP331-CL331-CI331-CM331-CN331-CO331-CP331-CC331</f>
        <v/>
      </c>
      <c r="CR331">
        <f>IFERROR(IF(RIGHT(INDEX(PIS!O$1:O$500,MATCH(D331,PIS!C$1:C$500,0)),5)="Gross",MIN(U331+V331,VLOOKUP("R700",TSC!B:C,2,0)*VLOOKUP("R101",TSC!B:C,2,0))*(VLOOKUP("T711",TSC!B:C,2,0)+VLOOKUP("T712",TSC!B:C,2,0))%,MIN(T331+V331,VLOOKUP("R700",TSC!B:C,2,0)*VLOOKUP("R101",TSC!B:C,2,0))*(VLOOKUP("T711",TSC!B:C,2,0)+VLOOKUP("T712",TSC!B:C,2,0)+VLOOKUP("R701",TSC!B:C,2,0))%),0)</f>
        <v/>
      </c>
      <c r="CS331">
        <f>IFERROR(IF(RIGHT(INDEX(PIS!O$1:O$500,MATCH(D331,PIS!C$1:C$500,0)),5)="Gross",MIN(U331+V331,VLOOKUP("R700",TSC!B:C,2,0)*VLOOKUP("R101",TSC!B:C,2,0))*(VLOOKUP("T714",TSC!B:C,2,0))%,MIN(T331+V331,VLOOKUP("R700",TSC!B:C,2,0)*VLOOKUP("R101",TSC!B:C,2,0))*(VLOOKUP("T704",TSC!B:C,2,0)+VLOOKUP("T714",TSC!B:C,2,0))%),0)</f>
        <v/>
      </c>
      <c r="CT331">
        <f>IFERROR(IF(RIGHT(INDEX(PIS!O$1:O$500,MATCH(D331,PIS!C$1:C$500,0)),5)="Gross",MIN(U331+V331,VLOOKUP("R700",TSC!B:C,2,0)*VLOOKUP("R101",TSC!B:C,2,0))*VLOOKUP("T705",TSC!B:C,2,0)%,MIN(T331+V331,VLOOKUP("R700",TSC!B:C,2,0)*VLOOKUP("R101",TSC!B:C,2,0))*VLOOKUP("T705",TSC!B:C,2,0)%),0)</f>
        <v/>
      </c>
      <c r="CU331">
        <f>IFERROR(IF(RIGHT(INDEX(PIS!O$1:O$500,MATCH(D331,PIS!C$1:C$500,0)),5)="Gross",MIN(U331+V331,VLOOKUP("R700",TSC!B:C,2,0)*VLOOKUP("R101",TSC!B:C,2,0))*(VLOOKUP("T713",TSC!B:C,2,0))%,MIN(T331+V331,VLOOKUP("R700",TSC!B:C,2,0)*VLOOKUP("R101",TSC!B:C,2,0))*(VLOOKUP("T713",TSC!B:C,2,0))%),0)</f>
        <v/>
      </c>
      <c r="CV331">
        <f>IFERROR(INDEX(ADJ!$A$1:$BZ$1000,MATCH(PAYROLL!D331,ADJ!A$1:A$500,0),MATCH(PAYROLL!CV$2,ADJ!$2:$2,0)),0)</f>
        <v/>
      </c>
      <c r="CW331">
        <f>IFERROR(INDEX(ADJ!$A$1:$BZ$1000,MATCH(PAYROLL!D331,ADJ!A$1:A$500,0),MATCH(PAYROLL!CW$2,ADJ!$2:$2,0)),0)</f>
        <v/>
      </c>
      <c r="CX331">
        <f>SUM(CR331:CW331)</f>
        <v/>
      </c>
      <c r="CY331">
        <f>ROUND(IF(CR331&gt;0,T331+V331*VLOOKUP("R202",TSC!$B$1:$C$500,2,0),0),0)</f>
        <v/>
      </c>
      <c r="CZ331">
        <f>IFERROR(INDEX(CSDA!D$1:D$500,MATCH($CZ$2,CSDA!C$1:C$500,0)),0)</f>
        <v/>
      </c>
      <c r="DA331">
        <f>ROUND(T331*0.7%,0)</f>
        <v/>
      </c>
      <c r="DB331">
        <f>ROUND(T331/12,0)</f>
        <v/>
      </c>
      <c r="DC331">
        <f ref="DC331" t="array">IFERROR(INDEX(CSDA!D$1:D$500,MATCH("Trích giữ"&amp;PAYROLL!DC$2,CSDA!A$1:A$500&amp;CSDA!C$1:C$500,0)),0)</f>
        <v/>
      </c>
      <c r="DD331">
        <f ref="DD331" t="array">IFERROR(INDEX(CSDA!D$1:D$500,MATCH("Trích giữ"&amp;PAYROLL!DD$2,CSDA!A$1:A$500&amp;CSDA!C$1:C$500,0)),0)</f>
        <v/>
      </c>
      <c r="DE331">
        <f ref="DE331" t="array">IFERROR(INDEX(CSDA!D$1:D$500,MATCH("Trích giữ"&amp;PAYROLL!DE$2,CSDA!A$1:A$500&amp;CSDA!C$1:C$500,0)),0)</f>
        <v/>
      </c>
      <c r="DF331">
        <f>IFERROR(INDEX(CSDA!D$1:D$500,MATCH(PAYROLL!DF$2,CSDA!C$1:C$500,0)),0)</f>
        <v/>
      </c>
      <c r="DG331">
        <f ref="DG331" t="array">IFERROR(INDEX(CSDA!D$1:D$500,MATCH("Trích giữ"&amp;PAYROLL!DG$2,CSDA!A$1:A$500&amp;CSDA!C$1:C$500,0)),0)</f>
        <v/>
      </c>
      <c r="DH331">
        <f>ROUND(T331/26,0)</f>
        <v/>
      </c>
      <c r="DI331">
        <f ref="DI331" t="array">IFERROR(INDEX(CSDA!D$1:D$500,MATCH("Trích giữ"&amp;PAYROLL!DI$2,CSDA!A$1:A$500&amp;CSDA!C$1:C$500,0)),0)</f>
        <v/>
      </c>
      <c r="DJ331">
        <f>IF(U331=0,T331*21.5%-BL331,0)</f>
        <v/>
      </c>
      <c r="DK331">
        <f ref="DK331" t="array">IFERROR(INDEX(CSDA!D$1:D$500,MATCH("Trích giữ"&amp;PAYROLL!DK$2,CSDA!A$1:A$500&amp;CSDA!C$1:C$500,0)),0)</f>
        <v/>
      </c>
      <c r="DL331">
        <f>IFERROR(INDEX(CSDA!D$1:D$500,MATCH(PAYROLL!DL$2,CSDA!C$1:C$500,0))/12,0)</f>
        <v/>
      </c>
      <c r="DM331">
        <f>SUM(DB331:DL331)</f>
        <v/>
      </c>
      <c r="DN331">
        <f>IFERROR(INDEX(ADJ!$A$1:$BZ$1000,MATCH(PAYROLL!D331,ADJ!A$1:A$500,0),MATCH(PAYROLL!DN$2,ADJ!$2:$2,0)),0)</f>
        <v/>
      </c>
      <c r="DO331">
        <f>IFERROR(SUM(BP331,DM331:DN331,CX331:DA331)-DT331,0)</f>
        <v/>
      </c>
      <c r="DP331">
        <f ref="DP331" t="array">SUM(BW331*IFERROR(INDEX(CSDA!D$1:D$500,MATCH(BW$2,CSDA!C$1:C$500,0)),0)%,CX331*IFERROR(INDEX(CSDA!D$1:D$500,MATCH(CX$2,CSDA!C$1:C$500,0)),0)%,DA331*IFERROR(INDEX(CSDA!D$1:D$500,MATCH(DA$2,CSDA!C$1:C$500,0)),0)%,DB331*IFERROR(INDEX(CSDA!D$1:D$500,MATCH(DB$2,CSDA!C$1:C$500,0)),0)%,DF331*IFERROR(INDEX(CSDA!D$1:D$500,MATCH("Phí dịch vụ"&amp;PAYROLL!DF$2,CSDA!A$1:A$500&amp;CSDA!C$1:C$500,0)),0)%,DC331*IFERROR(INDEX(CSDA!D$1:D$500,MATCH("Phí dịch vụ"&amp;PAYROLL!DC$2,CSDA!A$1:A$500&amp;CSDA!C$1:C$500,0)),0)%,DH331*IFERROR(INDEX(CSDA!D$1:D$500,MATCH("Phí dịch vụ"&amp;PAYROLL!DH$2,CSDA!A$1:A$500&amp;CSDA!C$1:C$500,0)),0)%,DJ331*IFERROR(INDEX(CSDA!D$1:D$500,MATCH("Phí dịch vụ"&amp;PAYROLL!DJ$2,CSDA!A$1:A$500&amp;CSDA!C$1:C$500,0)),0)%,BN331*IFERROR(INDEX(CSDA!D$1:D$500,MATCH(BN$2,CSDA!C$1:C$500,0)),0)%)-BN331*7%</f>
        <v/>
      </c>
      <c r="DQ331">
        <f>IFERROR(INDEX(ADJ!$A$1:$BZ$1000,MATCH(PAYROLL!D331,ADJ!A$1:A$500,0),MATCH(PAYROLL!DQ$2,ADJ!$2:$2,0)),0)</f>
        <v/>
      </c>
      <c r="DR331">
        <f>IFERROR(INDEX(ADJ!$A$1:$BZ$1000,MATCH(PAYROLL!D331,ADJ!A$1:A$500,0),MATCH(PAYROLL!DR$2,ADJ!$2:$2,0)),0)</f>
        <v/>
      </c>
      <c r="DS331">
        <f>SUM(DP331:DR331)</f>
        <v/>
      </c>
      <c r="DT331">
        <f>EK331</f>
        <v/>
      </c>
      <c r="DU331">
        <f>SUM(DO331:DR331)</f>
        <v/>
      </c>
      <c r="DV331">
        <f>ROUND(DU331*0.1,0)</f>
        <v/>
      </c>
      <c r="DW331">
        <f>DU331+DV331</f>
        <v/>
      </c>
      <c r="DZ331">
        <f>IFERROR(INDEX(ADJ!$A$1:$BZ$1000,MATCH(PAYROLL!$D331,ADJ!A$1:A$500,0),MATCH(PAYROLL!DZ$2,ADJ!$2:$2,0)),0)</f>
        <v/>
      </c>
      <c r="EA331">
        <f>IFERROR(INDEX(ADJ!$A$1:$BZ$1000,MATCH(PAYROLL!$D331,ADJ!A$1:A$500,0),MATCH(PAYROLL!EA$2,ADJ!$2:$2,0)),0)</f>
        <v/>
      </c>
      <c r="EB331">
        <f>IFERROR(INDEX(ADJ!$A$1:$BZ$1000,MATCH(PAYROLL!$D331,ADJ!A$1:A$500,0),MATCH(PAYROLL!EB$2,ADJ!$2:$2,0)),0)</f>
        <v/>
      </c>
      <c r="EC331">
        <f>IFERROR(INDEX(ADJ!$A$1:$BZ$1000,MATCH(PAYROLL!$D331,ADJ!A$1:A$500,0),MATCH(PAYROLL!EC$2,ADJ!$2:$2,0)),0)</f>
        <v/>
      </c>
      <c r="ED331">
        <f>IFERROR(INDEX(ADJ!$A$1:$BZ$1000,MATCH(PAYROLL!$D331,ADJ!A$1:A$500,0),MATCH(PAYROLL!ED$2,ADJ!$2:$2,0)),0)</f>
        <v/>
      </c>
      <c r="EE331">
        <f>IFERROR(INDEX(ADJ!$A$1:$BZ$1000,MATCH(PAYROLL!$D331,ADJ!A$1:A$500,0),MATCH(PAYROLL!EE$2,ADJ!$2:$2,0)),0)</f>
        <v/>
      </c>
      <c r="EF331">
        <f>IFERROR(INDEX(ADJ!$A$1:$BZ$1000,MATCH(PAYROLL!$D331,ADJ!A$1:A$500,0),MATCH(PAYROLL!EF$2,ADJ!$2:$2,0)),0)</f>
        <v/>
      </c>
      <c r="EG331">
        <f>IFERROR(INDEX(ADJ!$A$1:$BZ$1000,MATCH(PAYROLL!$D331,ADJ!A$1:A$500,0),MATCH(PAYROLL!EG$2,ADJ!$2:$2,0)),0)</f>
        <v/>
      </c>
      <c r="EH331">
        <f>IFERROR(INDEX(ADJ!$A$1:$BZ$1000,MATCH(PAYROLL!$D331,ADJ!A$1:A$500,0),MATCH(PAYROLL!EH$2,ADJ!$2:$2,0)),0)</f>
        <v/>
      </c>
      <c r="EI331">
        <f>IFERROR(INDEX(ADJ!$A$1:$BZ$1000,MATCH(PAYROLL!D331,ADJ!A$1:A$500,0),MATCH(PAYROLL!EI$2,ADJ!$2:$2,0)),0)</f>
        <v/>
      </c>
      <c r="EJ331">
        <f>IFERROR(INDEX(ADJ!$A$1:$BZ$1000,MATCH(PAYROLL!$D331,ADJ!A$1:A$500,0),MATCH(PAYROLL!EJ$2,ADJ!$2:$2,0)),0)</f>
        <v/>
      </c>
      <c r="EK331">
        <f>SUM(DZ331:EJ331)</f>
        <v/>
      </c>
    </row>
    <row r="332">
      <c r="A332" t="n">
        <v>330</v>
      </c>
      <c r="B332" t="inlineStr">
        <is>
          <t>Hà Văn Đức</t>
        </is>
      </c>
      <c r="D332" t="inlineStr">
        <is>
          <t>159822-01</t>
        </is>
      </c>
      <c r="S332">
        <f>IFERROR(INDEX(PIS!$A$1:$BZ$1000,MATCH($D332,PIS!C$1:C$500,0),MATCH("Lương CB tháng trước",PIS!$1:$1,0)),0)</f>
        <v/>
      </c>
      <c r="T332">
        <f>IFERROR(INDEX(PIS!$A$1:$BZ$1000,MATCH($D332,PIS!C$1:C$500,0),MATCH("Lương CB hiện tại",PIS!$1:$1,0)),0)</f>
        <v/>
      </c>
      <c r="U332">
        <f>IFERROR(INDEX(PIS!$A$1:$BZ$1000,MATCH($D332,PIS!C$1:C$500,0),MATCH("Lương đóng BHBB",PIS!$1:$1,0)),0)</f>
        <v/>
      </c>
      <c r="V332">
        <f>IFERROR(INDEX(PIS!$A$1:$BZ$1000,MATCH($D332,PIS!C$1:C$500,0),MATCH(V$2,PIS!$2:$2,0)),0)</f>
        <v/>
      </c>
      <c r="W332">
        <f>IFERROR(INDEX(PIS!$A$1:$BZ$1000,MATCH($D332,PIS!C$1:C$500,0),MATCH(W$2,PIS!$2:$2,0)),0)</f>
        <v/>
      </c>
      <c r="X332">
        <f>IFERROR(INDEX(PIS!$A$1:$BZ$1000,MATCH($D332,PIS!C$1:C$500,0),MATCH(X$2,PIS!$2:$2,0)),0)</f>
        <v/>
      </c>
      <c r="Y332">
        <f>IFERROR(INDEX(PIS!$A$1:$BZ$1000,MATCH($D332,PIS!C$1:C$500,0),MATCH(Y$2,PIS!$2:$2,0)),0)</f>
        <v/>
      </c>
      <c r="Z332">
        <f>IFERROR(INDEX(PIS!$A$1:$BZ$1000,MATCH($D332,PIS!C$1:C$500,0),MATCH(Z$2,PIS!$2:$2,0)),0)</f>
        <v/>
      </c>
      <c r="AA332">
        <f>IFERROR(INDEX(PIS!$A$1:$BZ$1000,MATCH($D332,PIS!C$1:C$500,0),MATCH(AA$2,PIS!$2:$2,0)),0)</f>
        <v/>
      </c>
      <c r="AB332">
        <f>IFERROR(INDEX(PIS!$A$1:$BZ$1000,MATCH($D332,PIS!C$1:C$500,0),MATCH(AB$2,PIS!$2:$2,0)),0)</f>
        <v/>
      </c>
      <c r="AC332">
        <f>SUM(V332:AB332)</f>
        <v/>
      </c>
      <c r="AD332">
        <f>IFERROR(INDEX(TIMESHEET!$A$1:$AI$5000,MATCH($D332,TIMESHEET!A$1:A$500,0),MATCH("T100",TIMESHEET!$2:$2,0))-2,0)</f>
        <v/>
      </c>
      <c r="AE332">
        <f>IFERROR(INDEX(TIMESHEET!$A$1:$AI$5000,MATCH($D332,TIMESHEET!A$1:A$500,0),MATCH("T202",TIMESHEET!$2:$2,0)),0)</f>
        <v/>
      </c>
      <c r="AF332">
        <f>IFERROR(INDEX(TIMESHEET!$A$1:$AI$5000,MATCH($D332,TIMESHEET!A$1:A$500,0),MATCH("T302",TIMESHEET!$2:$2,0)),0)</f>
        <v/>
      </c>
      <c r="AG332">
        <f>IFERROR(INDEX(TIMESHEET!$A$1:$AI$5000,MATCH($D332,TIMESHEET!A$1:A$500,0),MATCH("T406",TIMESHEET!$2:$2,0)),0)</f>
        <v/>
      </c>
      <c r="AH332">
        <f>AE332+AG332</f>
        <v/>
      </c>
      <c r="AI332">
        <f>IFERROR(INDEX(TIMESHEET!$A$1:$AI$5000,MATCH($D332,TIMESHEET!A$1:A$500,0),MATCH("T701",TIMESHEET!$2:$2,0)),0)</f>
        <v/>
      </c>
      <c r="AJ332">
        <f>IFERROR(INDEX(TIMESHEET!$A$1:$AI$5000,MATCH($D332,TIMESHEET!B$1:B$500,0),MATCH("T320",TIMESHEET!$2:$2,0)),0)</f>
        <v/>
      </c>
      <c r="AK332">
        <f>IFERROR(IF(LEFT(INDEX(PIS!O$1:O$500,MATCH(D332,PIS!C$1:C$500)),1)="M",T332/AD332*SUM(AE332:AG332),T332*AD332),0)</f>
        <v/>
      </c>
      <c r="AL332">
        <f>IFERROR(INDEX(ADJ!$A$1:$BZ$1000,MATCH(PAYROLL!D332,ADJ!A$1:A$500,0),MATCH(PAYROLL!AL$2,ADJ!$2:$2,0)),0)</f>
        <v/>
      </c>
      <c r="AM332">
        <f>SUM(AK332:AL332)</f>
        <v/>
      </c>
      <c r="AN332">
        <f>IFERROR(ROUND(V332/$AD332*$AH332,0),0)</f>
        <v/>
      </c>
      <c r="AO332">
        <f>IFERROR(ROUND(W332/$AD332*$AH332,0),0)</f>
        <v/>
      </c>
      <c r="AP332">
        <f>IFERROR(ROUND(X332/$AD332*$AE332,0),0)</f>
        <v/>
      </c>
      <c r="AQ332">
        <f>IFERROR(ROUND(Y332/$AD332*$AH332,0),0)</f>
        <v/>
      </c>
      <c r="AR332">
        <f>IFERROR(ROUND(Z332/$AD332*$AH332,0),0)</f>
        <v/>
      </c>
      <c r="AS332">
        <f>IFERROR(ROUND(AA332/$AD332*$AH332,0),0)</f>
        <v/>
      </c>
      <c r="AT332">
        <f>IFERROR(IF((AE332+AF332+AG332)&gt;13,AB332,ROUND(AB332/AD332*AH332,0)),0)</f>
        <v/>
      </c>
      <c r="AU332">
        <f>IFERROR(INDEX(ADJ!$A$1:$BZ$1000,MATCH(PAYROLL!D332,ADJ!A$1:A$500,0),MATCH(PAYROLL!AU$2,ADJ!$2:$2,0)),0)</f>
        <v/>
      </c>
      <c r="AV332">
        <f>ROUND(SUM(AN332:AU332),0)</f>
        <v/>
      </c>
      <c r="AW332">
        <f>IFERROR(INDEX(TIMESHEET!$A$1:$AI$5000,MATCH(PAYROLL!D332,TIMESHEET!A$1:A$500,0),MATCH("T620",TIMESHEET!$2:$2,0)),0)</f>
        <v/>
      </c>
      <c r="AX332">
        <f>IFERROR(INDEX(TIMESHEET!$A$1:$AI$5000,MATCH(PAYROLL!D332,TIMESHEET!A$1:A$500,0),MATCH("T601",TIMESHEET!$2:$2,0)),0)</f>
        <v/>
      </c>
      <c r="AY332">
        <f>IFERROR(INDEX(TIMESHEET!$A$1:$AI$5000,MATCH(PAYROLL!D332,TIMESHEET!A$1:A$500,0),MATCH("T602",TIMESHEET!$2:$2,0)),0)</f>
        <v/>
      </c>
      <c r="AZ332">
        <f>IFERROR(INDEX(TIMESHEET!$A$1:$AI$5000,MATCH(PAYROLL!D332,TIMESHEET!A$1:A$500,0),MATCH("T603",TIMESHEET!$2:$2,0)),0)</f>
        <v/>
      </c>
      <c r="BA332">
        <f>IFERROR(INDEX(TIMESHEET!$A$1:$AI$5000,MATCH(PAYROLL!D332,TIMESHEET!A$1:A$500,0),MATCH("T611",TIMESHEET!$2:$2,0)),0)</f>
        <v/>
      </c>
      <c r="BB332">
        <f>IFERROR(INDEX(TIMESHEET!$A$1:$AI$5000,MATCH(PAYROLL!D332,TIMESHEET!A$1:A$500,0),MATCH("T612",TIMESHEET!$2:$2,0)),0)</f>
        <v/>
      </c>
      <c r="BC332">
        <f>IFERROR(INDEX(TIMESHEET!$A$1:$AI$5000,MATCH(PAYROLL!D332,TIMESHEET!A$1:A$500,0),MATCH("T613",TIMESHEET!$2:$2,0)),0)</f>
        <v/>
      </c>
      <c r="BD332">
        <f>IFERROR(INDEX(TIMESHEET!$A$1:$AI$5000,MATCH(PAYROLL!D332,TIMESHEET!A$1:A$500,0),MATCH("T500",TIMESHEET!$2:$2,0)),0)</f>
        <v/>
      </c>
      <c r="BE332">
        <f>IFERROR(IF(LEFT(INDEX(PIS!O$1:O$500,MATCH(D332,PIS!C$1:C$500)),1)="M",T332/AD332/8*(AW332+AX332*1.5+AY332*2+AZ332*3+BA332*2.1+BB332*2.7+BC332*3.9+BD332*0.3),T332/8*(AW332+AX332*1.5+AY332*2+AZ332*3+BA332*2.1+BB332*2.7+BC332*3.9+BD332*0.3)),0)</f>
        <v/>
      </c>
      <c r="BF332">
        <f>IFERROR(INDEX(ADJ!$A$1:$BZ$1000,MATCH(PAYROLL!$D332,ADJ!A$1:A$500,0),MATCH(PAYROLL!BF$2,ADJ!$2:$2,0)),0)</f>
        <v/>
      </c>
      <c r="BG332">
        <f>IFERROR(INDEX(ADJ!$A$1:$BZ$1000,MATCH(PAYROLL!D332,ADJ!A$1:A$500,0),MATCH(PAYROLL!BG$2,ADJ!$2:$2,0)),0)</f>
        <v/>
      </c>
      <c r="BH332">
        <f>IFERROR(INDEX(ADJ!$A$1:$BZ$1000,MATCH(PAYROLL!D332,ADJ!A$1:A$500,0),MATCH(PAYROLL!BH$2,ADJ!$2:$2,0)),0)</f>
        <v/>
      </c>
      <c r="BI332">
        <f>IFERROR(INDEX(ADJ!$A$1:$BZ$1000,MATCH(PAYROLL!D332,ADJ!A$1:A$500,0),MATCH(PAYROLL!BI$2,ADJ!$2:$2,0)),0)</f>
        <v/>
      </c>
      <c r="BJ332">
        <f>IFERROR(INDEX(ADJ!$A$1:$BZ$1000,MATCH(PAYROLL!D332,ADJ!A$1:A$500,0),MATCH(PAYROLL!BJ$2,ADJ!$2:$2,0)),0)</f>
        <v/>
      </c>
      <c r="BK332">
        <f>SUM(BF332:BJ332)</f>
        <v/>
      </c>
      <c r="BL332">
        <f>IFERROR(INDEX(ADJ!$A$1:$BZ$1000,MATCH(PAYROLL!D332,ADJ!A$1:A$500,0),MATCH(PAYROLL!BL$2,ADJ!$2:$2,0)),0)</f>
        <v/>
      </c>
      <c r="BM332">
        <f>IFERROR(INDEX(ADJ!$A$1:$BZ$1000,MATCH(PAYROLL!D332,ADJ!A$1:A$500,0),MATCH(PAYROLL!BM$2,ADJ!$2:$2,0)),0)</f>
        <v/>
      </c>
      <c r="BN332">
        <f>IFERROR(INDEX(ADJ!$A$1:$BZ$1000,MATCH(PAYROLL!D332,ADJ!A$1:A$500,0),MATCH(PAYROLL!BN$2,ADJ!$2:$2,0)),0)</f>
        <v/>
      </c>
      <c r="BO332">
        <f>IFERROR(INDEX(ADJ!$A$1:$BZ$1000,MATCH(PAYROLL!D332,ADJ!A$1:A$500,0),MATCH(PAYROLL!BO$2,ADJ!$2:$2,0)),0)</f>
        <v/>
      </c>
      <c r="BP332">
        <f>SUM(AM332,AV332,BE332,BK332,BL332:BO332)</f>
        <v/>
      </c>
      <c r="BQ332">
        <f>BO332</f>
        <v/>
      </c>
      <c r="BR332">
        <f>IFERROR(ROUND(IF(LEFT(INDEX(PIS!O$1:O$500,MATCH(D332,PIS!C$1:C$500)),1)="D",T332/8*(BD332*0.3),IF(LEFT(INDEX(PIS!O$1:O$500,MATCH(D332,PIS!C$1:C$500)),1)="H",T332*($BD332*0.3),T332/$AD332/8*($BD332*0.3))),0),0)</f>
        <v/>
      </c>
      <c r="BS332">
        <f>IF(AP332&lt;1,0,MIN(AP332,730000))</f>
        <v/>
      </c>
      <c r="BT332">
        <f>IFERROR(ROUND((BE332-SUM(AW332:BC332)*T332/AD332/8),0)-BR332,0)</f>
        <v/>
      </c>
      <c r="BU332">
        <f>AO332</f>
        <v/>
      </c>
      <c r="BV332">
        <f>SUM(BQ332:BU332)</f>
        <v/>
      </c>
      <c r="BW332">
        <f>BP332-BV332</f>
        <v/>
      </c>
      <c r="BX332">
        <f>IFERROR(IF(RIGHT(INDEX(PIS!O$1:O$500,MATCH(D332,PIS!C$1:C$500)),5)="Gross",MIN(U332+V332,VLOOKUP("R700",TSC!B:C,2,0)*VLOOKUP("R101",TSC!B:C,2,0))*VLOOKUP("R701",TSC!B:C,2,0)%,0),0)</f>
        <v/>
      </c>
      <c r="BY332">
        <f>IFERROR(IF(RIGHT(INDEX(PIS!O$1:O$500,MATCH(D332,PIS!C$1:C$500)),5)="Gross",MIN(U332+V332,VLOOKUP("R700",TSC!B:C,2,0)*VLOOKUP("R101",TSC!B:C,2,0))*VLOOKUP("T704",TSC!B:C,2,0)%,0),0)</f>
        <v/>
      </c>
      <c r="BZ332">
        <f>IFERROR(IF(RIGHT(INDEX(PIS!O$1:O$500,MATCH(D332,PIS!C$1:C$500)),5)="Gross",MIN(U332+V332,VLOOKUP("R700",TSC!B:C,2,0)*VLOOKUP("1",TSC!F:G,2,0))*VLOOKUP("T705",TSC!B:C,2,0)%,0),0)</f>
        <v/>
      </c>
      <c r="CA332">
        <f>IFERROR(INDEX(ADJ!$A$1:$BZ$1000,MATCH(PAYROLL!D332,ADJ!A$1:A$500,0),MATCH(PAYROLL!CA$2,ADJ!$2:$2,0)),0)</f>
        <v/>
      </c>
      <c r="CB332">
        <f>IFERROR(INDEX(ADJ!$A$1:$BZ$1000,MATCH(PAYROLL!D332,ADJ!A$1:A$500,0),MATCH(PAYROLL!CB$2,ADJ!$2:$2,0)),0)</f>
        <v/>
      </c>
      <c r="CC332">
        <f>SUM(BX332:CB332)</f>
        <v/>
      </c>
      <c r="CD332">
        <f>IFERROR(INDEX(PIS!$A$1:$BZ$1000,MATCH(PAYROLL!D332,PIS!C$1:C$500,0),MATCH(PAYROLL!CD$1,PIS!$1:$1,0)),0)</f>
        <v/>
      </c>
      <c r="CE332">
        <f>IFERROR(IF(OR(INDEX(PIS!P$1:P$500,MATCH(D332,PIS!C$1:C$500,0))="LT2",INDEX(PIS!P$1:P$500,MATCH(D332,PIS!C$1:C$500,0))="P10"),0,SUM(CC332,CD332*VLOOKUP("R601",TSC!B:C,2,0),VLOOKUP("R602",TSC!B:C,2,0))),0)</f>
        <v/>
      </c>
      <c r="CF332">
        <f>MAX(BW332-CE332,0)</f>
        <v/>
      </c>
      <c r="CG332">
        <f>IFERROR(IF(OR(RIGHT(INDEX(PIS!P$1:P$500,MATCH(D332,PIS!C$1:C$500)),5)="P10",RIGHT(INDEX(PIS!P$1:P$500,MATCH(D332,PIS!C$1:C$500)),5)="CK"),0,IF(CF332&lt;=5000000,CF332*5%,IF(CF332&lt;=10000000,CF332*10%-250000,IF(CF332&lt;=18000000,CF332*15%-750000,IF(CF332&lt;=32000000,CF332*20%-1650000,IF(CF332&lt;=52000000,CF332*25%-3250000,IF(CF332&lt;=80000000,BH332*30%-5850000,CF332*35%-9850000))))))),0)</f>
        <v/>
      </c>
      <c r="CH332">
        <f>IFERROR(IF(OR(INDEX(PIS!P$1:P$500,MATCH(D332,PIS!C$1:C$500))="LT",INDEX(PIS!P$1:P$500,MATCH(D332,PIS!C$1:C$500))="CK"),0,IF(CF332&lt;2000000,0,CF332*10%)),0)</f>
        <v/>
      </c>
      <c r="CI332">
        <f>IFERROR(INDEX(ADJ!$A$1:$BZ$1000,MATCH(PAYROLL!D332,ADJ!A$1:A$500,0),MATCH(PAYROLL!CI$2,ADJ!$2:$2,0)),0)</f>
        <v/>
      </c>
      <c r="CJ332">
        <f>IFERROR(INDEX(ADJ!$A$1:$BZ$1000,MATCH(PAYROLL!D332,ADJ!A$1:A$500,0),MATCH(PAYROLL!CJ$2,ADJ!$2:$2,0)),0)</f>
        <v/>
      </c>
      <c r="CK332">
        <f>IFERROR(INDEX(ADJ!$A$1:$BZ$1000,MATCH(PAYROLL!D332,ADJ!A$1:A$500,0),MATCH(PAYROLL!CK$2,ADJ!$2:$2,0)),0)</f>
        <v/>
      </c>
      <c r="CL332">
        <f>SUM(CG332:CK332)</f>
        <v/>
      </c>
      <c r="CM332">
        <f>ROUND(SUM(CH332:CK332),0)</f>
        <v/>
      </c>
      <c r="CN332">
        <f>IFERROR(INDEX(CSDA!D$1:D$500,MATCH($CN$2,CSDA!C$1:C$500,0))*INDEX(PIS!V$1:V$500,MATCH(D332,PIS!C$1:C$500))+INDEX(ADJ!$A$1:$BZ$1000,MATCH(PAYROLL!D332,ADJ!A$1:A$500,0),MATCH(PAYROLL!CN$2,ADJ!$2:$2,0)),0)</f>
        <v/>
      </c>
      <c r="CO332">
        <f>IFERROR(INDEX(ADJ!$A$1:$BZ$1000,MATCH(PAYROLL!D332,ADJ!A$1:A$500,0),MATCH(PAYROLL!CO$2,ADJ!$2:$2,0)),0)</f>
        <v/>
      </c>
      <c r="CP332">
        <f>IFERROR(INDEX(ADJ!$A$1:$BZ$1000,MATCH(PAYROLL!D332,ADJ!A$1:A$500,0),MATCH(PAYROLL!CP$2,ADJ!$2:$2,0)),0)</f>
        <v/>
      </c>
      <c r="CQ332">
        <f>BP332-CL332-CI332-CM332-CN332-CO332-CP332-CC332</f>
        <v/>
      </c>
      <c r="CR332">
        <f>IFERROR(IF(RIGHT(INDEX(PIS!O$1:O$500,MATCH(D332,PIS!C$1:C$500,0)),5)="Gross",MIN(U332+V332,VLOOKUP("R700",TSC!B:C,2,0)*VLOOKUP("R101",TSC!B:C,2,0))*(VLOOKUP("T711",TSC!B:C,2,0)+VLOOKUP("T712",TSC!B:C,2,0))%,MIN(T332+V332,VLOOKUP("R700",TSC!B:C,2,0)*VLOOKUP("R101",TSC!B:C,2,0))*(VLOOKUP("T711",TSC!B:C,2,0)+VLOOKUP("T712",TSC!B:C,2,0)+VLOOKUP("R701",TSC!B:C,2,0))%),0)</f>
        <v/>
      </c>
      <c r="CS332">
        <f>IFERROR(IF(RIGHT(INDEX(PIS!O$1:O$500,MATCH(D332,PIS!C$1:C$500,0)),5)="Gross",MIN(U332+V332,VLOOKUP("R700",TSC!B:C,2,0)*VLOOKUP("R101",TSC!B:C,2,0))*(VLOOKUP("T714",TSC!B:C,2,0))%,MIN(T332+V332,VLOOKUP("R700",TSC!B:C,2,0)*VLOOKUP("R101",TSC!B:C,2,0))*(VLOOKUP("T704",TSC!B:C,2,0)+VLOOKUP("T714",TSC!B:C,2,0))%),0)</f>
        <v/>
      </c>
      <c r="CT332">
        <f>IFERROR(IF(RIGHT(INDEX(PIS!O$1:O$500,MATCH(D332,PIS!C$1:C$500,0)),5)="Gross",MIN(U332+V332,VLOOKUP("R700",TSC!B:C,2,0)*VLOOKUP("R101",TSC!B:C,2,0))*VLOOKUP("T705",TSC!B:C,2,0)%,MIN(T332+V332,VLOOKUP("R700",TSC!B:C,2,0)*VLOOKUP("R101",TSC!B:C,2,0))*VLOOKUP("T705",TSC!B:C,2,0)%),0)</f>
        <v/>
      </c>
      <c r="CU332">
        <f>IFERROR(IF(RIGHT(INDEX(PIS!O$1:O$500,MATCH(D332,PIS!C$1:C$500,0)),5)="Gross",MIN(U332+V332,VLOOKUP("R700",TSC!B:C,2,0)*VLOOKUP("R101",TSC!B:C,2,0))*(VLOOKUP("T713",TSC!B:C,2,0))%,MIN(T332+V332,VLOOKUP("R700",TSC!B:C,2,0)*VLOOKUP("R101",TSC!B:C,2,0))*(VLOOKUP("T713",TSC!B:C,2,0))%),0)</f>
        <v/>
      </c>
      <c r="CV332">
        <f>IFERROR(INDEX(ADJ!$A$1:$BZ$1000,MATCH(PAYROLL!D332,ADJ!A$1:A$500,0),MATCH(PAYROLL!CV$2,ADJ!$2:$2,0)),0)</f>
        <v/>
      </c>
      <c r="CW332">
        <f>IFERROR(INDEX(ADJ!$A$1:$BZ$1000,MATCH(PAYROLL!D332,ADJ!A$1:A$500,0),MATCH(PAYROLL!CW$2,ADJ!$2:$2,0)),0)</f>
        <v/>
      </c>
      <c r="CX332">
        <f>SUM(CR332:CW332)</f>
        <v/>
      </c>
      <c r="CY332">
        <f>ROUND(IF(CR332&gt;0,T332+V332*VLOOKUP("R202",TSC!$B$1:$C$500,2,0),0),0)</f>
        <v/>
      </c>
      <c r="CZ332">
        <f>IFERROR(INDEX(CSDA!D$1:D$500,MATCH($CZ$2,CSDA!C$1:C$500,0)),0)</f>
        <v/>
      </c>
      <c r="DA332">
        <f>ROUND(T332*0.7%,0)</f>
        <v/>
      </c>
      <c r="DB332">
        <f>ROUND(T332/12,0)</f>
        <v/>
      </c>
      <c r="DC332">
        <f ref="DC332" t="array">IFERROR(INDEX(CSDA!D$1:D$500,MATCH("Trích giữ"&amp;PAYROLL!DC$2,CSDA!A$1:A$500&amp;CSDA!C$1:C$500,0)),0)</f>
        <v/>
      </c>
      <c r="DD332">
        <f ref="DD332" t="array">IFERROR(INDEX(CSDA!D$1:D$500,MATCH("Trích giữ"&amp;PAYROLL!DD$2,CSDA!A$1:A$500&amp;CSDA!C$1:C$500,0)),0)</f>
        <v/>
      </c>
      <c r="DE332">
        <f ref="DE332" t="array">IFERROR(INDEX(CSDA!D$1:D$500,MATCH("Trích giữ"&amp;PAYROLL!DE$2,CSDA!A$1:A$500&amp;CSDA!C$1:C$500,0)),0)</f>
        <v/>
      </c>
      <c r="DF332">
        <f>IFERROR(INDEX(CSDA!D$1:D$500,MATCH(PAYROLL!DF$2,CSDA!C$1:C$500,0)),0)</f>
        <v/>
      </c>
      <c r="DG332">
        <f ref="DG332" t="array">IFERROR(INDEX(CSDA!D$1:D$500,MATCH("Trích giữ"&amp;PAYROLL!DG$2,CSDA!A$1:A$500&amp;CSDA!C$1:C$500,0)),0)</f>
        <v/>
      </c>
      <c r="DH332">
        <f>ROUND(T332/26,0)</f>
        <v/>
      </c>
      <c r="DI332">
        <f ref="DI332" t="array">IFERROR(INDEX(CSDA!D$1:D$500,MATCH("Trích giữ"&amp;PAYROLL!DI$2,CSDA!A$1:A$500&amp;CSDA!C$1:C$500,0)),0)</f>
        <v/>
      </c>
      <c r="DJ332">
        <f>IF(U332=0,T332*21.5%-BL332,0)</f>
        <v/>
      </c>
      <c r="DK332">
        <f ref="DK332" t="array">IFERROR(INDEX(CSDA!D$1:D$500,MATCH("Trích giữ"&amp;PAYROLL!DK$2,CSDA!A$1:A$500&amp;CSDA!C$1:C$500,0)),0)</f>
        <v/>
      </c>
      <c r="DL332">
        <f>IFERROR(INDEX(CSDA!D$1:D$500,MATCH(PAYROLL!DL$2,CSDA!C$1:C$500,0))/12,0)</f>
        <v/>
      </c>
      <c r="DM332">
        <f>SUM(DB332:DL332)</f>
        <v/>
      </c>
      <c r="DN332">
        <f>IFERROR(INDEX(ADJ!$A$1:$BZ$1000,MATCH(PAYROLL!D332,ADJ!A$1:A$500,0),MATCH(PAYROLL!DN$2,ADJ!$2:$2,0)),0)</f>
        <v/>
      </c>
      <c r="DO332">
        <f>IFERROR(SUM(BP332,DM332:DN332,CX332:DA332)-DT332,0)</f>
        <v/>
      </c>
      <c r="DP332">
        <f ref="DP332" t="array">SUM(BW332*IFERROR(INDEX(CSDA!D$1:D$500,MATCH(BW$2,CSDA!C$1:C$500,0)),0)%,CX332*IFERROR(INDEX(CSDA!D$1:D$500,MATCH(CX$2,CSDA!C$1:C$500,0)),0)%,DA332*IFERROR(INDEX(CSDA!D$1:D$500,MATCH(DA$2,CSDA!C$1:C$500,0)),0)%,DB332*IFERROR(INDEX(CSDA!D$1:D$500,MATCH(DB$2,CSDA!C$1:C$500,0)),0)%,DF332*IFERROR(INDEX(CSDA!D$1:D$500,MATCH("Phí dịch vụ"&amp;PAYROLL!DF$2,CSDA!A$1:A$500&amp;CSDA!C$1:C$500,0)),0)%,DC332*IFERROR(INDEX(CSDA!D$1:D$500,MATCH("Phí dịch vụ"&amp;PAYROLL!DC$2,CSDA!A$1:A$500&amp;CSDA!C$1:C$500,0)),0)%,DH332*IFERROR(INDEX(CSDA!D$1:D$500,MATCH("Phí dịch vụ"&amp;PAYROLL!DH$2,CSDA!A$1:A$500&amp;CSDA!C$1:C$500,0)),0)%,DJ332*IFERROR(INDEX(CSDA!D$1:D$500,MATCH("Phí dịch vụ"&amp;PAYROLL!DJ$2,CSDA!A$1:A$500&amp;CSDA!C$1:C$500,0)),0)%,BN332*IFERROR(INDEX(CSDA!D$1:D$500,MATCH(BN$2,CSDA!C$1:C$500,0)),0)%)-BN332*7%</f>
        <v/>
      </c>
      <c r="DQ332">
        <f>IFERROR(INDEX(ADJ!$A$1:$BZ$1000,MATCH(PAYROLL!D332,ADJ!A$1:A$500,0),MATCH(PAYROLL!DQ$2,ADJ!$2:$2,0)),0)</f>
        <v/>
      </c>
      <c r="DR332">
        <f>IFERROR(INDEX(ADJ!$A$1:$BZ$1000,MATCH(PAYROLL!D332,ADJ!A$1:A$500,0),MATCH(PAYROLL!DR$2,ADJ!$2:$2,0)),0)</f>
        <v/>
      </c>
      <c r="DS332">
        <f>SUM(DP332:DR332)</f>
        <v/>
      </c>
      <c r="DT332">
        <f>EK332</f>
        <v/>
      </c>
      <c r="DU332">
        <f>SUM(DO332:DR332)</f>
        <v/>
      </c>
      <c r="DV332">
        <f>ROUND(DU332*0.1,0)</f>
        <v/>
      </c>
      <c r="DW332">
        <f>DU332+DV332</f>
        <v/>
      </c>
      <c r="DZ332">
        <f>IFERROR(INDEX(ADJ!$A$1:$BZ$1000,MATCH(PAYROLL!$D332,ADJ!A$1:A$500,0),MATCH(PAYROLL!DZ$2,ADJ!$2:$2,0)),0)</f>
        <v/>
      </c>
      <c r="EA332">
        <f>IFERROR(INDEX(ADJ!$A$1:$BZ$1000,MATCH(PAYROLL!$D332,ADJ!A$1:A$500,0),MATCH(PAYROLL!EA$2,ADJ!$2:$2,0)),0)</f>
        <v/>
      </c>
      <c r="EB332">
        <f>IFERROR(INDEX(ADJ!$A$1:$BZ$1000,MATCH(PAYROLL!$D332,ADJ!A$1:A$500,0),MATCH(PAYROLL!EB$2,ADJ!$2:$2,0)),0)</f>
        <v/>
      </c>
      <c r="EC332">
        <f>IFERROR(INDEX(ADJ!$A$1:$BZ$1000,MATCH(PAYROLL!$D332,ADJ!A$1:A$500,0),MATCH(PAYROLL!EC$2,ADJ!$2:$2,0)),0)</f>
        <v/>
      </c>
      <c r="ED332">
        <f>IFERROR(INDEX(ADJ!$A$1:$BZ$1000,MATCH(PAYROLL!$D332,ADJ!A$1:A$500,0),MATCH(PAYROLL!ED$2,ADJ!$2:$2,0)),0)</f>
        <v/>
      </c>
      <c r="EE332">
        <f>IFERROR(INDEX(ADJ!$A$1:$BZ$1000,MATCH(PAYROLL!$D332,ADJ!A$1:A$500,0),MATCH(PAYROLL!EE$2,ADJ!$2:$2,0)),0)</f>
        <v/>
      </c>
      <c r="EF332">
        <f>IFERROR(INDEX(ADJ!$A$1:$BZ$1000,MATCH(PAYROLL!$D332,ADJ!A$1:A$500,0),MATCH(PAYROLL!EF$2,ADJ!$2:$2,0)),0)</f>
        <v/>
      </c>
      <c r="EG332">
        <f>IFERROR(INDEX(ADJ!$A$1:$BZ$1000,MATCH(PAYROLL!$D332,ADJ!A$1:A$500,0),MATCH(PAYROLL!EG$2,ADJ!$2:$2,0)),0)</f>
        <v/>
      </c>
      <c r="EH332">
        <f>IFERROR(INDEX(ADJ!$A$1:$BZ$1000,MATCH(PAYROLL!$D332,ADJ!A$1:A$500,0),MATCH(PAYROLL!EH$2,ADJ!$2:$2,0)),0)</f>
        <v/>
      </c>
      <c r="EI332">
        <f>IFERROR(INDEX(ADJ!$A$1:$BZ$1000,MATCH(PAYROLL!D332,ADJ!A$1:A$500,0),MATCH(PAYROLL!EI$2,ADJ!$2:$2,0)),0)</f>
        <v/>
      </c>
      <c r="EJ332">
        <f>IFERROR(INDEX(ADJ!$A$1:$BZ$1000,MATCH(PAYROLL!$D332,ADJ!A$1:A$500,0),MATCH(PAYROLL!EJ$2,ADJ!$2:$2,0)),0)</f>
        <v/>
      </c>
      <c r="EK332">
        <f>SUM(DZ332:EJ332)</f>
        <v/>
      </c>
    </row>
    <row r="333">
      <c r="A333" t="n">
        <v>331</v>
      </c>
      <c r="B333" t="inlineStr">
        <is>
          <t>Hà Văn Định</t>
        </is>
      </c>
      <c r="D333" t="inlineStr">
        <is>
          <t>159876-01</t>
        </is>
      </c>
      <c r="S333">
        <f>IFERROR(INDEX(PIS!$A$1:$BZ$1000,MATCH($D333,PIS!C$1:C$500,0),MATCH("Lương CB tháng trước",PIS!$1:$1,0)),0)</f>
        <v/>
      </c>
      <c r="T333">
        <f>IFERROR(INDEX(PIS!$A$1:$BZ$1000,MATCH($D333,PIS!C$1:C$500,0),MATCH("Lương CB hiện tại",PIS!$1:$1,0)),0)</f>
        <v/>
      </c>
      <c r="U333">
        <f>IFERROR(INDEX(PIS!$A$1:$BZ$1000,MATCH($D333,PIS!C$1:C$500,0),MATCH("Lương đóng BHBB",PIS!$1:$1,0)),0)</f>
        <v/>
      </c>
      <c r="V333">
        <f>IFERROR(INDEX(PIS!$A$1:$BZ$1000,MATCH($D333,PIS!C$1:C$500,0),MATCH(V$2,PIS!$2:$2,0)),0)</f>
        <v/>
      </c>
      <c r="W333">
        <f>IFERROR(INDEX(PIS!$A$1:$BZ$1000,MATCH($D333,PIS!C$1:C$500,0),MATCH(W$2,PIS!$2:$2,0)),0)</f>
        <v/>
      </c>
      <c r="X333">
        <f>IFERROR(INDEX(PIS!$A$1:$BZ$1000,MATCH($D333,PIS!C$1:C$500,0),MATCH(X$2,PIS!$2:$2,0)),0)</f>
        <v/>
      </c>
      <c r="Y333">
        <f>IFERROR(INDEX(PIS!$A$1:$BZ$1000,MATCH($D333,PIS!C$1:C$500,0),MATCH(Y$2,PIS!$2:$2,0)),0)</f>
        <v/>
      </c>
      <c r="Z333">
        <f>IFERROR(INDEX(PIS!$A$1:$BZ$1000,MATCH($D333,PIS!C$1:C$500,0),MATCH(Z$2,PIS!$2:$2,0)),0)</f>
        <v/>
      </c>
      <c r="AA333">
        <f>IFERROR(INDEX(PIS!$A$1:$BZ$1000,MATCH($D333,PIS!C$1:C$500,0),MATCH(AA$2,PIS!$2:$2,0)),0)</f>
        <v/>
      </c>
      <c r="AB333">
        <f>IFERROR(INDEX(PIS!$A$1:$BZ$1000,MATCH($D333,PIS!C$1:C$500,0),MATCH(AB$2,PIS!$2:$2,0)),0)</f>
        <v/>
      </c>
      <c r="AC333">
        <f>SUM(V333:AB333)</f>
        <v/>
      </c>
      <c r="AD333">
        <f>IFERROR(INDEX(TIMESHEET!$A$1:$AI$5000,MATCH($D333,TIMESHEET!A$1:A$500,0),MATCH("T100",TIMESHEET!$2:$2,0))-2,0)</f>
        <v/>
      </c>
      <c r="AE333">
        <f>IFERROR(INDEX(TIMESHEET!$A$1:$AI$5000,MATCH($D333,TIMESHEET!A$1:A$500,0),MATCH("T202",TIMESHEET!$2:$2,0)),0)</f>
        <v/>
      </c>
      <c r="AF333">
        <f>IFERROR(INDEX(TIMESHEET!$A$1:$AI$5000,MATCH($D333,TIMESHEET!A$1:A$500,0),MATCH("T302",TIMESHEET!$2:$2,0)),0)</f>
        <v/>
      </c>
      <c r="AG333">
        <f>IFERROR(INDEX(TIMESHEET!$A$1:$AI$5000,MATCH($D333,TIMESHEET!A$1:A$500,0),MATCH("T406",TIMESHEET!$2:$2,0)),0)</f>
        <v/>
      </c>
      <c r="AH333">
        <f>AE333+AG333</f>
        <v/>
      </c>
      <c r="AI333">
        <f>IFERROR(INDEX(TIMESHEET!$A$1:$AI$5000,MATCH($D333,TIMESHEET!A$1:A$500,0),MATCH("T701",TIMESHEET!$2:$2,0)),0)</f>
        <v/>
      </c>
      <c r="AJ333">
        <f>IFERROR(INDEX(TIMESHEET!$A$1:$AI$5000,MATCH($D333,TIMESHEET!B$1:B$500,0),MATCH("T320",TIMESHEET!$2:$2,0)),0)</f>
        <v/>
      </c>
      <c r="AK333">
        <f>IFERROR(IF(LEFT(INDEX(PIS!O$1:O$500,MATCH(D333,PIS!C$1:C$500)),1)="M",T333/AD333*SUM(AE333:AG333),T333*AD333),0)</f>
        <v/>
      </c>
      <c r="AL333">
        <f>IFERROR(INDEX(ADJ!$A$1:$BZ$1000,MATCH(PAYROLL!D333,ADJ!A$1:A$500,0),MATCH(PAYROLL!AL$2,ADJ!$2:$2,0)),0)</f>
        <v/>
      </c>
      <c r="AM333">
        <f>SUM(AK333:AL333)</f>
        <v/>
      </c>
      <c r="AN333">
        <f>IFERROR(ROUND(V333/$AD333*$AH333,0),0)</f>
        <v/>
      </c>
      <c r="AO333">
        <f>IFERROR(ROUND(W333/$AD333*$AH333,0),0)</f>
        <v/>
      </c>
      <c r="AP333">
        <f>IFERROR(ROUND(X333/$AD333*$AE333,0),0)</f>
        <v/>
      </c>
      <c r="AQ333">
        <f>IFERROR(ROUND(Y333/$AD333*$AH333,0),0)</f>
        <v/>
      </c>
      <c r="AR333">
        <f>IFERROR(ROUND(Z333/$AD333*$AH333,0),0)</f>
        <v/>
      </c>
      <c r="AS333">
        <f>IFERROR(ROUND(AA333/$AD333*$AH333,0),0)</f>
        <v/>
      </c>
      <c r="AT333">
        <f>IFERROR(IF((AE333+AF333+AG333)&gt;13,AB333,ROUND(AB333/AD333*AH333,0)),0)</f>
        <v/>
      </c>
      <c r="AU333">
        <f>IFERROR(INDEX(ADJ!$A$1:$BZ$1000,MATCH(PAYROLL!D333,ADJ!A$1:A$500,0),MATCH(PAYROLL!AU$2,ADJ!$2:$2,0)),0)</f>
        <v/>
      </c>
      <c r="AV333">
        <f>ROUND(SUM(AN333:AU333),0)</f>
        <v/>
      </c>
      <c r="AW333">
        <f>IFERROR(INDEX(TIMESHEET!$A$1:$AI$5000,MATCH(PAYROLL!D333,TIMESHEET!A$1:A$500,0),MATCH("T620",TIMESHEET!$2:$2,0)),0)</f>
        <v/>
      </c>
      <c r="AX333">
        <f>IFERROR(INDEX(TIMESHEET!$A$1:$AI$5000,MATCH(PAYROLL!D333,TIMESHEET!A$1:A$500,0),MATCH("T601",TIMESHEET!$2:$2,0)),0)</f>
        <v/>
      </c>
      <c r="AY333">
        <f>IFERROR(INDEX(TIMESHEET!$A$1:$AI$5000,MATCH(PAYROLL!D333,TIMESHEET!A$1:A$500,0),MATCH("T602",TIMESHEET!$2:$2,0)),0)</f>
        <v/>
      </c>
      <c r="AZ333">
        <f>IFERROR(INDEX(TIMESHEET!$A$1:$AI$5000,MATCH(PAYROLL!D333,TIMESHEET!A$1:A$500,0),MATCH("T603",TIMESHEET!$2:$2,0)),0)</f>
        <v/>
      </c>
      <c r="BA333">
        <f>IFERROR(INDEX(TIMESHEET!$A$1:$AI$5000,MATCH(PAYROLL!D333,TIMESHEET!A$1:A$500,0),MATCH("T611",TIMESHEET!$2:$2,0)),0)</f>
        <v/>
      </c>
      <c r="BB333">
        <f>IFERROR(INDEX(TIMESHEET!$A$1:$AI$5000,MATCH(PAYROLL!D333,TIMESHEET!A$1:A$500,0),MATCH("T612",TIMESHEET!$2:$2,0)),0)</f>
        <v/>
      </c>
      <c r="BC333">
        <f>IFERROR(INDEX(TIMESHEET!$A$1:$AI$5000,MATCH(PAYROLL!D333,TIMESHEET!A$1:A$500,0),MATCH("T613",TIMESHEET!$2:$2,0)),0)</f>
        <v/>
      </c>
      <c r="BD333">
        <f>IFERROR(INDEX(TIMESHEET!$A$1:$AI$5000,MATCH(PAYROLL!D333,TIMESHEET!A$1:A$500,0),MATCH("T500",TIMESHEET!$2:$2,0)),0)</f>
        <v/>
      </c>
      <c r="BE333">
        <f>IFERROR(IF(LEFT(INDEX(PIS!O$1:O$500,MATCH(D333,PIS!C$1:C$500)),1)="M",T333/AD333/8*(AW333+AX333*1.5+AY333*2+AZ333*3+BA333*2.1+BB333*2.7+BC333*3.9+BD333*0.3),T333/8*(AW333+AX333*1.5+AY333*2+AZ333*3+BA333*2.1+BB333*2.7+BC333*3.9+BD333*0.3)),0)</f>
        <v/>
      </c>
      <c r="BF333">
        <f>IFERROR(INDEX(ADJ!$A$1:$BZ$1000,MATCH(PAYROLL!$D333,ADJ!A$1:A$500,0),MATCH(PAYROLL!BF$2,ADJ!$2:$2,0)),0)</f>
        <v/>
      </c>
      <c r="BG333">
        <f>IFERROR(INDEX(ADJ!$A$1:$BZ$1000,MATCH(PAYROLL!D333,ADJ!A$1:A$500,0),MATCH(PAYROLL!BG$2,ADJ!$2:$2,0)),0)</f>
        <v/>
      </c>
      <c r="BH333">
        <f>IFERROR(INDEX(ADJ!$A$1:$BZ$1000,MATCH(PAYROLL!D333,ADJ!A$1:A$500,0),MATCH(PAYROLL!BH$2,ADJ!$2:$2,0)),0)</f>
        <v/>
      </c>
      <c r="BI333">
        <f>IFERROR(INDEX(ADJ!$A$1:$BZ$1000,MATCH(PAYROLL!D333,ADJ!A$1:A$500,0),MATCH(PAYROLL!BI$2,ADJ!$2:$2,0)),0)</f>
        <v/>
      </c>
      <c r="BJ333">
        <f>IFERROR(INDEX(ADJ!$A$1:$BZ$1000,MATCH(PAYROLL!D333,ADJ!A$1:A$500,0),MATCH(PAYROLL!BJ$2,ADJ!$2:$2,0)),0)</f>
        <v/>
      </c>
      <c r="BK333">
        <f>SUM(BF333:BJ333)</f>
        <v/>
      </c>
      <c r="BL333">
        <f>IFERROR(INDEX(ADJ!$A$1:$BZ$1000,MATCH(PAYROLL!D333,ADJ!A$1:A$500,0),MATCH(PAYROLL!BL$2,ADJ!$2:$2,0)),0)</f>
        <v/>
      </c>
      <c r="BM333">
        <f>IFERROR(INDEX(ADJ!$A$1:$BZ$1000,MATCH(PAYROLL!D333,ADJ!A$1:A$500,0),MATCH(PAYROLL!BM$2,ADJ!$2:$2,0)),0)</f>
        <v/>
      </c>
      <c r="BN333">
        <f>IFERROR(INDEX(ADJ!$A$1:$BZ$1000,MATCH(PAYROLL!D333,ADJ!A$1:A$500,0),MATCH(PAYROLL!BN$2,ADJ!$2:$2,0)),0)</f>
        <v/>
      </c>
      <c r="BO333">
        <f>IFERROR(INDEX(ADJ!$A$1:$BZ$1000,MATCH(PAYROLL!D333,ADJ!A$1:A$500,0),MATCH(PAYROLL!BO$2,ADJ!$2:$2,0)),0)</f>
        <v/>
      </c>
      <c r="BP333">
        <f>SUM(AM333,AV333,BE333,BK333,BL333:BO333)</f>
        <v/>
      </c>
      <c r="BQ333">
        <f>BO333</f>
        <v/>
      </c>
      <c r="BR333">
        <f>IFERROR(ROUND(IF(LEFT(INDEX(PIS!O$1:O$500,MATCH(D333,PIS!C$1:C$500)),1)="D",T333/8*(BD333*0.3),IF(LEFT(INDEX(PIS!O$1:O$500,MATCH(D333,PIS!C$1:C$500)),1)="H",T333*($BD333*0.3),T333/$AD333/8*($BD333*0.3))),0),0)</f>
        <v/>
      </c>
      <c r="BS333">
        <f>IF(AP333&lt;1,0,MIN(AP333,730000))</f>
        <v/>
      </c>
      <c r="BT333">
        <f>IFERROR(ROUND((BE333-SUM(AW333:BC333)*T333/AD333/8),0)-BR333,0)</f>
        <v/>
      </c>
      <c r="BU333">
        <f>AO333</f>
        <v/>
      </c>
      <c r="BV333">
        <f>SUM(BQ333:BU333)</f>
        <v/>
      </c>
      <c r="BW333">
        <f>BP333-BV333</f>
        <v/>
      </c>
      <c r="BX333">
        <f>IFERROR(IF(RIGHT(INDEX(PIS!O$1:O$500,MATCH(D333,PIS!C$1:C$500)),5)="Gross",MIN(U333+V333,VLOOKUP("R700",TSC!B:C,2,0)*VLOOKUP("R101",TSC!B:C,2,0))*VLOOKUP("R701",TSC!B:C,2,0)%,0),0)</f>
        <v/>
      </c>
      <c r="BY333">
        <f>IFERROR(IF(RIGHT(INDEX(PIS!O$1:O$500,MATCH(D333,PIS!C$1:C$500)),5)="Gross",MIN(U333+V333,VLOOKUP("R700",TSC!B:C,2,0)*VLOOKUP("R101",TSC!B:C,2,0))*VLOOKUP("T704",TSC!B:C,2,0)%,0),0)</f>
        <v/>
      </c>
      <c r="BZ333">
        <f>IFERROR(IF(RIGHT(INDEX(PIS!O$1:O$500,MATCH(D333,PIS!C$1:C$500)),5)="Gross",MIN(U333+V333,VLOOKUP("R700",TSC!B:C,2,0)*VLOOKUP("1",TSC!F:G,2,0))*VLOOKUP("T705",TSC!B:C,2,0)%,0),0)</f>
        <v/>
      </c>
      <c r="CA333">
        <f>IFERROR(INDEX(ADJ!$A$1:$BZ$1000,MATCH(PAYROLL!D333,ADJ!A$1:A$500,0),MATCH(PAYROLL!CA$2,ADJ!$2:$2,0)),0)</f>
        <v/>
      </c>
      <c r="CB333">
        <f>IFERROR(INDEX(ADJ!$A$1:$BZ$1000,MATCH(PAYROLL!D333,ADJ!A$1:A$500,0),MATCH(PAYROLL!CB$2,ADJ!$2:$2,0)),0)</f>
        <v/>
      </c>
      <c r="CC333">
        <f>SUM(BX333:CB333)</f>
        <v/>
      </c>
      <c r="CD333">
        <f>IFERROR(INDEX(PIS!$A$1:$BZ$1000,MATCH(PAYROLL!D333,PIS!C$1:C$500,0),MATCH(PAYROLL!CD$1,PIS!$1:$1,0)),0)</f>
        <v/>
      </c>
      <c r="CE333">
        <f>IFERROR(IF(OR(INDEX(PIS!P$1:P$500,MATCH(D333,PIS!C$1:C$500,0))="LT2",INDEX(PIS!P$1:P$500,MATCH(D333,PIS!C$1:C$500,0))="P10"),0,SUM(CC333,CD333*VLOOKUP("R601",TSC!B:C,2,0),VLOOKUP("R602",TSC!B:C,2,0))),0)</f>
        <v/>
      </c>
      <c r="CF333">
        <f>MAX(BW333-CE333,0)</f>
        <v/>
      </c>
      <c r="CG333">
        <f>IFERROR(IF(OR(RIGHT(INDEX(PIS!P$1:P$500,MATCH(D333,PIS!C$1:C$500)),5)="P10",RIGHT(INDEX(PIS!P$1:P$500,MATCH(D333,PIS!C$1:C$500)),5)="CK"),0,IF(CF333&lt;=5000000,CF333*5%,IF(CF333&lt;=10000000,CF333*10%-250000,IF(CF333&lt;=18000000,CF333*15%-750000,IF(CF333&lt;=32000000,CF333*20%-1650000,IF(CF333&lt;=52000000,CF333*25%-3250000,IF(CF333&lt;=80000000,BH333*30%-5850000,CF333*35%-9850000))))))),0)</f>
        <v/>
      </c>
      <c r="CH333">
        <f>IFERROR(IF(OR(INDEX(PIS!P$1:P$500,MATCH(D333,PIS!C$1:C$500))="LT",INDEX(PIS!P$1:P$500,MATCH(D333,PIS!C$1:C$500))="CK"),0,IF(CF333&lt;2000000,0,CF333*10%)),0)</f>
        <v/>
      </c>
      <c r="CI333">
        <f>IFERROR(INDEX(ADJ!$A$1:$BZ$1000,MATCH(PAYROLL!D333,ADJ!A$1:A$500,0),MATCH(PAYROLL!CI$2,ADJ!$2:$2,0)),0)</f>
        <v/>
      </c>
      <c r="CJ333">
        <f>IFERROR(INDEX(ADJ!$A$1:$BZ$1000,MATCH(PAYROLL!D333,ADJ!A$1:A$500,0),MATCH(PAYROLL!CJ$2,ADJ!$2:$2,0)),0)</f>
        <v/>
      </c>
      <c r="CK333">
        <f>IFERROR(INDEX(ADJ!$A$1:$BZ$1000,MATCH(PAYROLL!D333,ADJ!A$1:A$500,0),MATCH(PAYROLL!CK$2,ADJ!$2:$2,0)),0)</f>
        <v/>
      </c>
      <c r="CL333">
        <f>SUM(CG333:CK333)</f>
        <v/>
      </c>
      <c r="CM333">
        <f>ROUND(SUM(CH333:CK333),0)</f>
        <v/>
      </c>
      <c r="CN333">
        <f>IFERROR(INDEX(CSDA!D$1:D$500,MATCH($CN$2,CSDA!C$1:C$500,0))*INDEX(PIS!V$1:V$500,MATCH(D333,PIS!C$1:C$500))+INDEX(ADJ!$A$1:$BZ$1000,MATCH(PAYROLL!D333,ADJ!A$1:A$500,0),MATCH(PAYROLL!CN$2,ADJ!$2:$2,0)),0)</f>
        <v/>
      </c>
      <c r="CO333">
        <f>IFERROR(INDEX(ADJ!$A$1:$BZ$1000,MATCH(PAYROLL!D333,ADJ!A$1:A$500,0),MATCH(PAYROLL!CO$2,ADJ!$2:$2,0)),0)</f>
        <v/>
      </c>
      <c r="CP333">
        <f>IFERROR(INDEX(ADJ!$A$1:$BZ$1000,MATCH(PAYROLL!D333,ADJ!A$1:A$500,0),MATCH(PAYROLL!CP$2,ADJ!$2:$2,0)),0)</f>
        <v/>
      </c>
      <c r="CQ333">
        <f>BP333-CL333-CI333-CM333-CN333-CO333-CP333-CC333</f>
        <v/>
      </c>
      <c r="CR333">
        <f>IFERROR(IF(RIGHT(INDEX(PIS!O$1:O$500,MATCH(D333,PIS!C$1:C$500,0)),5)="Gross",MIN(U333+V333,VLOOKUP("R700",TSC!B:C,2,0)*VLOOKUP("R101",TSC!B:C,2,0))*(VLOOKUP("T711",TSC!B:C,2,0)+VLOOKUP("T712",TSC!B:C,2,0))%,MIN(T333+V333,VLOOKUP("R700",TSC!B:C,2,0)*VLOOKUP("R101",TSC!B:C,2,0))*(VLOOKUP("T711",TSC!B:C,2,0)+VLOOKUP("T712",TSC!B:C,2,0)+VLOOKUP("R701",TSC!B:C,2,0))%),0)</f>
        <v/>
      </c>
      <c r="CS333">
        <f>IFERROR(IF(RIGHT(INDEX(PIS!O$1:O$500,MATCH(D333,PIS!C$1:C$500,0)),5)="Gross",MIN(U333+V333,VLOOKUP("R700",TSC!B:C,2,0)*VLOOKUP("R101",TSC!B:C,2,0))*(VLOOKUP("T714",TSC!B:C,2,0))%,MIN(T333+V333,VLOOKUP("R700",TSC!B:C,2,0)*VLOOKUP("R101",TSC!B:C,2,0))*(VLOOKUP("T704",TSC!B:C,2,0)+VLOOKUP("T714",TSC!B:C,2,0))%),0)</f>
        <v/>
      </c>
      <c r="CT333">
        <f>IFERROR(IF(RIGHT(INDEX(PIS!O$1:O$500,MATCH(D333,PIS!C$1:C$500,0)),5)="Gross",MIN(U333+V333,VLOOKUP("R700",TSC!B:C,2,0)*VLOOKUP("R101",TSC!B:C,2,0))*VLOOKUP("T705",TSC!B:C,2,0)%,MIN(T333+V333,VLOOKUP("R700",TSC!B:C,2,0)*VLOOKUP("R101",TSC!B:C,2,0))*VLOOKUP("T705",TSC!B:C,2,0)%),0)</f>
        <v/>
      </c>
      <c r="CU333">
        <f>IFERROR(IF(RIGHT(INDEX(PIS!O$1:O$500,MATCH(D333,PIS!C$1:C$500,0)),5)="Gross",MIN(U333+V333,VLOOKUP("R700",TSC!B:C,2,0)*VLOOKUP("R101",TSC!B:C,2,0))*(VLOOKUP("T713",TSC!B:C,2,0))%,MIN(T333+V333,VLOOKUP("R700",TSC!B:C,2,0)*VLOOKUP("R101",TSC!B:C,2,0))*(VLOOKUP("T713",TSC!B:C,2,0))%),0)</f>
        <v/>
      </c>
      <c r="CV333">
        <f>IFERROR(INDEX(ADJ!$A$1:$BZ$1000,MATCH(PAYROLL!D333,ADJ!A$1:A$500,0),MATCH(PAYROLL!CV$2,ADJ!$2:$2,0)),0)</f>
        <v/>
      </c>
      <c r="CW333">
        <f>IFERROR(INDEX(ADJ!$A$1:$BZ$1000,MATCH(PAYROLL!D333,ADJ!A$1:A$500,0),MATCH(PAYROLL!CW$2,ADJ!$2:$2,0)),0)</f>
        <v/>
      </c>
      <c r="CX333">
        <f>SUM(CR333:CW333)</f>
        <v/>
      </c>
      <c r="CY333">
        <f>ROUND(IF(CR333&gt;0,T333+V333*VLOOKUP("R202",TSC!$B$1:$C$500,2,0),0),0)</f>
        <v/>
      </c>
      <c r="CZ333">
        <f>IFERROR(INDEX(CSDA!D$1:D$500,MATCH($CZ$2,CSDA!C$1:C$500,0)),0)</f>
        <v/>
      </c>
      <c r="DA333">
        <f>ROUND(T333*0.7%,0)</f>
        <v/>
      </c>
      <c r="DB333">
        <f>ROUND(T333/12,0)</f>
        <v/>
      </c>
      <c r="DC333">
        <f ref="DC333" t="array">IFERROR(INDEX(CSDA!D$1:D$500,MATCH("Trích giữ"&amp;PAYROLL!DC$2,CSDA!A$1:A$500&amp;CSDA!C$1:C$500,0)),0)</f>
        <v/>
      </c>
      <c r="DD333">
        <f ref="DD333" t="array">IFERROR(INDEX(CSDA!D$1:D$500,MATCH("Trích giữ"&amp;PAYROLL!DD$2,CSDA!A$1:A$500&amp;CSDA!C$1:C$500,0)),0)</f>
        <v/>
      </c>
      <c r="DE333">
        <f ref="DE333" t="array">IFERROR(INDEX(CSDA!D$1:D$500,MATCH("Trích giữ"&amp;PAYROLL!DE$2,CSDA!A$1:A$500&amp;CSDA!C$1:C$500,0)),0)</f>
        <v/>
      </c>
      <c r="DF333">
        <f>IFERROR(INDEX(CSDA!D$1:D$500,MATCH(PAYROLL!DF$2,CSDA!C$1:C$500,0)),0)</f>
        <v/>
      </c>
      <c r="DG333">
        <f ref="DG333" t="array">IFERROR(INDEX(CSDA!D$1:D$500,MATCH("Trích giữ"&amp;PAYROLL!DG$2,CSDA!A$1:A$500&amp;CSDA!C$1:C$500,0)),0)</f>
        <v/>
      </c>
      <c r="DH333">
        <f>ROUND(T333/26,0)</f>
        <v/>
      </c>
      <c r="DI333">
        <f ref="DI333" t="array">IFERROR(INDEX(CSDA!D$1:D$500,MATCH("Trích giữ"&amp;PAYROLL!DI$2,CSDA!A$1:A$500&amp;CSDA!C$1:C$500,0)),0)</f>
        <v/>
      </c>
      <c r="DJ333">
        <f>IF(U333=0,T333*21.5%-BL333,0)</f>
        <v/>
      </c>
      <c r="DK333">
        <f ref="DK333" t="array">IFERROR(INDEX(CSDA!D$1:D$500,MATCH("Trích giữ"&amp;PAYROLL!DK$2,CSDA!A$1:A$500&amp;CSDA!C$1:C$500,0)),0)</f>
        <v/>
      </c>
      <c r="DL333">
        <f>IFERROR(INDEX(CSDA!D$1:D$500,MATCH(PAYROLL!DL$2,CSDA!C$1:C$500,0))/12,0)</f>
        <v/>
      </c>
      <c r="DM333">
        <f>SUM(DB333:DL333)</f>
        <v/>
      </c>
      <c r="DN333">
        <f>IFERROR(INDEX(ADJ!$A$1:$BZ$1000,MATCH(PAYROLL!D333,ADJ!A$1:A$500,0),MATCH(PAYROLL!DN$2,ADJ!$2:$2,0)),0)</f>
        <v/>
      </c>
      <c r="DO333">
        <f>IFERROR(SUM(BP333,DM333:DN333,CX333:DA333)-DT333,0)</f>
        <v/>
      </c>
      <c r="DP333">
        <f ref="DP333" t="array">SUM(BW333*IFERROR(INDEX(CSDA!D$1:D$500,MATCH(BW$2,CSDA!C$1:C$500,0)),0)%,CX333*IFERROR(INDEX(CSDA!D$1:D$500,MATCH(CX$2,CSDA!C$1:C$500,0)),0)%,DA333*IFERROR(INDEX(CSDA!D$1:D$500,MATCH(DA$2,CSDA!C$1:C$500,0)),0)%,DB333*IFERROR(INDEX(CSDA!D$1:D$500,MATCH(DB$2,CSDA!C$1:C$500,0)),0)%,DF333*IFERROR(INDEX(CSDA!D$1:D$500,MATCH("Phí dịch vụ"&amp;PAYROLL!DF$2,CSDA!A$1:A$500&amp;CSDA!C$1:C$500,0)),0)%,DC333*IFERROR(INDEX(CSDA!D$1:D$500,MATCH("Phí dịch vụ"&amp;PAYROLL!DC$2,CSDA!A$1:A$500&amp;CSDA!C$1:C$500,0)),0)%,DH333*IFERROR(INDEX(CSDA!D$1:D$500,MATCH("Phí dịch vụ"&amp;PAYROLL!DH$2,CSDA!A$1:A$500&amp;CSDA!C$1:C$500,0)),0)%,DJ333*IFERROR(INDEX(CSDA!D$1:D$500,MATCH("Phí dịch vụ"&amp;PAYROLL!DJ$2,CSDA!A$1:A$500&amp;CSDA!C$1:C$500,0)),0)%,BN333*IFERROR(INDEX(CSDA!D$1:D$500,MATCH(BN$2,CSDA!C$1:C$500,0)),0)%)-BN333*7%</f>
        <v/>
      </c>
      <c r="DQ333">
        <f>IFERROR(INDEX(ADJ!$A$1:$BZ$1000,MATCH(PAYROLL!D333,ADJ!A$1:A$500,0),MATCH(PAYROLL!DQ$2,ADJ!$2:$2,0)),0)</f>
        <v/>
      </c>
      <c r="DR333">
        <f>IFERROR(INDEX(ADJ!$A$1:$BZ$1000,MATCH(PAYROLL!D333,ADJ!A$1:A$500,0),MATCH(PAYROLL!DR$2,ADJ!$2:$2,0)),0)</f>
        <v/>
      </c>
      <c r="DS333">
        <f>SUM(DP333:DR333)</f>
        <v/>
      </c>
      <c r="DT333">
        <f>EK333</f>
        <v/>
      </c>
      <c r="DU333">
        <f>SUM(DO333:DR333)</f>
        <v/>
      </c>
      <c r="DV333">
        <f>ROUND(DU333*0.1,0)</f>
        <v/>
      </c>
      <c r="DW333">
        <f>DU333+DV333</f>
        <v/>
      </c>
      <c r="DZ333">
        <f>IFERROR(INDEX(ADJ!$A$1:$BZ$1000,MATCH(PAYROLL!$D333,ADJ!A$1:A$500,0),MATCH(PAYROLL!DZ$2,ADJ!$2:$2,0)),0)</f>
        <v/>
      </c>
      <c r="EA333">
        <f>IFERROR(INDEX(ADJ!$A$1:$BZ$1000,MATCH(PAYROLL!$D333,ADJ!A$1:A$500,0),MATCH(PAYROLL!EA$2,ADJ!$2:$2,0)),0)</f>
        <v/>
      </c>
      <c r="EB333">
        <f>IFERROR(INDEX(ADJ!$A$1:$BZ$1000,MATCH(PAYROLL!$D333,ADJ!A$1:A$500,0),MATCH(PAYROLL!EB$2,ADJ!$2:$2,0)),0)</f>
        <v/>
      </c>
      <c r="EC333">
        <f>IFERROR(INDEX(ADJ!$A$1:$BZ$1000,MATCH(PAYROLL!$D333,ADJ!A$1:A$500,0),MATCH(PAYROLL!EC$2,ADJ!$2:$2,0)),0)</f>
        <v/>
      </c>
      <c r="ED333">
        <f>IFERROR(INDEX(ADJ!$A$1:$BZ$1000,MATCH(PAYROLL!$D333,ADJ!A$1:A$500,0),MATCH(PAYROLL!ED$2,ADJ!$2:$2,0)),0)</f>
        <v/>
      </c>
      <c r="EE333">
        <f>IFERROR(INDEX(ADJ!$A$1:$BZ$1000,MATCH(PAYROLL!$D333,ADJ!A$1:A$500,0),MATCH(PAYROLL!EE$2,ADJ!$2:$2,0)),0)</f>
        <v/>
      </c>
      <c r="EF333">
        <f>IFERROR(INDEX(ADJ!$A$1:$BZ$1000,MATCH(PAYROLL!$D333,ADJ!A$1:A$500,0),MATCH(PAYROLL!EF$2,ADJ!$2:$2,0)),0)</f>
        <v/>
      </c>
      <c r="EG333">
        <f>IFERROR(INDEX(ADJ!$A$1:$BZ$1000,MATCH(PAYROLL!$D333,ADJ!A$1:A$500,0),MATCH(PAYROLL!EG$2,ADJ!$2:$2,0)),0)</f>
        <v/>
      </c>
      <c r="EH333">
        <f>IFERROR(INDEX(ADJ!$A$1:$BZ$1000,MATCH(PAYROLL!$D333,ADJ!A$1:A$500,0),MATCH(PAYROLL!EH$2,ADJ!$2:$2,0)),0)</f>
        <v/>
      </c>
      <c r="EI333">
        <f>IFERROR(INDEX(ADJ!$A$1:$BZ$1000,MATCH(PAYROLL!D333,ADJ!A$1:A$500,0),MATCH(PAYROLL!EI$2,ADJ!$2:$2,0)),0)</f>
        <v/>
      </c>
      <c r="EJ333">
        <f>IFERROR(INDEX(ADJ!$A$1:$BZ$1000,MATCH(PAYROLL!$D333,ADJ!A$1:A$500,0),MATCH(PAYROLL!EJ$2,ADJ!$2:$2,0)),0)</f>
        <v/>
      </c>
      <c r="EK333">
        <f>SUM(DZ333:EJ333)</f>
        <v/>
      </c>
    </row>
    <row r="334">
      <c r="A334" t="n">
        <v>332</v>
      </c>
      <c r="B334" t="inlineStr">
        <is>
          <t>Hà Thị Quỳnh Mai</t>
        </is>
      </c>
      <c r="D334" t="inlineStr">
        <is>
          <t>158889-01</t>
        </is>
      </c>
      <c r="S334">
        <f>IFERROR(INDEX(PIS!$A$1:$BZ$1000,MATCH($D334,PIS!C$1:C$500,0),MATCH("Lương CB tháng trước",PIS!$1:$1,0)),0)</f>
        <v/>
      </c>
      <c r="T334">
        <f>IFERROR(INDEX(PIS!$A$1:$BZ$1000,MATCH($D334,PIS!C$1:C$500,0),MATCH("Lương CB hiện tại",PIS!$1:$1,0)),0)</f>
        <v/>
      </c>
      <c r="U334">
        <f>IFERROR(INDEX(PIS!$A$1:$BZ$1000,MATCH($D334,PIS!C$1:C$500,0),MATCH("Lương đóng BHBB",PIS!$1:$1,0)),0)</f>
        <v/>
      </c>
      <c r="V334">
        <f>IFERROR(INDEX(PIS!$A$1:$BZ$1000,MATCH($D334,PIS!C$1:C$500,0),MATCH(V$2,PIS!$2:$2,0)),0)</f>
        <v/>
      </c>
      <c r="W334">
        <f>IFERROR(INDEX(PIS!$A$1:$BZ$1000,MATCH($D334,PIS!C$1:C$500,0),MATCH(W$2,PIS!$2:$2,0)),0)</f>
        <v/>
      </c>
      <c r="X334">
        <f>IFERROR(INDEX(PIS!$A$1:$BZ$1000,MATCH($D334,PIS!C$1:C$500,0),MATCH(X$2,PIS!$2:$2,0)),0)</f>
        <v/>
      </c>
      <c r="Y334">
        <f>IFERROR(INDEX(PIS!$A$1:$BZ$1000,MATCH($D334,PIS!C$1:C$500,0),MATCH(Y$2,PIS!$2:$2,0)),0)</f>
        <v/>
      </c>
      <c r="Z334">
        <f>IFERROR(INDEX(PIS!$A$1:$BZ$1000,MATCH($D334,PIS!C$1:C$500,0),MATCH(Z$2,PIS!$2:$2,0)),0)</f>
        <v/>
      </c>
      <c r="AA334">
        <f>IFERROR(INDEX(PIS!$A$1:$BZ$1000,MATCH($D334,PIS!C$1:C$500,0),MATCH(AA$2,PIS!$2:$2,0)),0)</f>
        <v/>
      </c>
      <c r="AB334">
        <f>IFERROR(INDEX(PIS!$A$1:$BZ$1000,MATCH($D334,PIS!C$1:C$500,0),MATCH(AB$2,PIS!$2:$2,0)),0)</f>
        <v/>
      </c>
      <c r="AC334">
        <f>SUM(V334:AB334)</f>
        <v/>
      </c>
      <c r="AD334">
        <f>IFERROR(INDEX(TIMESHEET!$A$1:$AI$5000,MATCH($D334,TIMESHEET!A$1:A$500,0),MATCH("T100",TIMESHEET!$2:$2,0))-2,0)</f>
        <v/>
      </c>
      <c r="AE334">
        <f>IFERROR(INDEX(TIMESHEET!$A$1:$AI$5000,MATCH($D334,TIMESHEET!A$1:A$500,0),MATCH("T202",TIMESHEET!$2:$2,0)),0)</f>
        <v/>
      </c>
      <c r="AF334">
        <f>IFERROR(INDEX(TIMESHEET!$A$1:$AI$5000,MATCH($D334,TIMESHEET!A$1:A$500,0),MATCH("T302",TIMESHEET!$2:$2,0)),0)</f>
        <v/>
      </c>
      <c r="AG334">
        <f>IFERROR(INDEX(TIMESHEET!$A$1:$AI$5000,MATCH($D334,TIMESHEET!A$1:A$500,0),MATCH("T406",TIMESHEET!$2:$2,0)),0)</f>
        <v/>
      </c>
      <c r="AH334">
        <f>AE334+AG334</f>
        <v/>
      </c>
      <c r="AI334">
        <f>IFERROR(INDEX(TIMESHEET!$A$1:$AI$5000,MATCH($D334,TIMESHEET!A$1:A$500,0),MATCH("T701",TIMESHEET!$2:$2,0)),0)</f>
        <v/>
      </c>
      <c r="AJ334">
        <f>IFERROR(INDEX(TIMESHEET!$A$1:$AI$5000,MATCH($D334,TIMESHEET!B$1:B$500,0),MATCH("T320",TIMESHEET!$2:$2,0)),0)</f>
        <v/>
      </c>
      <c r="AK334">
        <f>IFERROR(IF(LEFT(INDEX(PIS!O$1:O$500,MATCH(D334,PIS!C$1:C$500)),1)="M",T334/AD334*SUM(AE334:AG334),T334*AD334),0)</f>
        <v/>
      </c>
      <c r="AL334">
        <f>IFERROR(INDEX(ADJ!$A$1:$BZ$1000,MATCH(PAYROLL!D334,ADJ!A$1:A$500,0),MATCH(PAYROLL!AL$2,ADJ!$2:$2,0)),0)</f>
        <v/>
      </c>
      <c r="AM334">
        <f>SUM(AK334:AL334)</f>
        <v/>
      </c>
      <c r="AN334">
        <f>IFERROR(ROUND(V334/$AD334*$AH334,0),0)</f>
        <v/>
      </c>
      <c r="AO334">
        <f>IFERROR(ROUND(W334/$AD334*$AH334,0),0)</f>
        <v/>
      </c>
      <c r="AP334">
        <f>IFERROR(ROUND(X334/$AD334*$AE334,0),0)</f>
        <v/>
      </c>
      <c r="AQ334">
        <f>IFERROR(ROUND(Y334/$AD334*$AH334,0),0)</f>
        <v/>
      </c>
      <c r="AR334">
        <f>IFERROR(ROUND(Z334/$AD334*$AH334,0),0)</f>
        <v/>
      </c>
      <c r="AS334">
        <f>IFERROR(ROUND(AA334/$AD334*$AH334,0),0)</f>
        <v/>
      </c>
      <c r="AT334">
        <f>IFERROR(IF((AE334+AF334+AG334)&gt;13,AB334,ROUND(AB334/AD334*AH334,0)),0)</f>
        <v/>
      </c>
      <c r="AU334">
        <f>IFERROR(INDEX(ADJ!$A$1:$BZ$1000,MATCH(PAYROLL!D334,ADJ!A$1:A$500,0),MATCH(PAYROLL!AU$2,ADJ!$2:$2,0)),0)</f>
        <v/>
      </c>
      <c r="AV334">
        <f>ROUND(SUM(AN334:AU334),0)</f>
        <v/>
      </c>
      <c r="AW334">
        <f>IFERROR(INDEX(TIMESHEET!$A$1:$AI$5000,MATCH(PAYROLL!D334,TIMESHEET!A$1:A$500,0),MATCH("T620",TIMESHEET!$2:$2,0)),0)</f>
        <v/>
      </c>
      <c r="AX334">
        <f>IFERROR(INDEX(TIMESHEET!$A$1:$AI$5000,MATCH(PAYROLL!D334,TIMESHEET!A$1:A$500,0),MATCH("T601",TIMESHEET!$2:$2,0)),0)</f>
        <v/>
      </c>
      <c r="AY334">
        <f>IFERROR(INDEX(TIMESHEET!$A$1:$AI$5000,MATCH(PAYROLL!D334,TIMESHEET!A$1:A$500,0),MATCH("T602",TIMESHEET!$2:$2,0)),0)</f>
        <v/>
      </c>
      <c r="AZ334">
        <f>IFERROR(INDEX(TIMESHEET!$A$1:$AI$5000,MATCH(PAYROLL!D334,TIMESHEET!A$1:A$500,0),MATCH("T603",TIMESHEET!$2:$2,0)),0)</f>
        <v/>
      </c>
      <c r="BA334">
        <f>IFERROR(INDEX(TIMESHEET!$A$1:$AI$5000,MATCH(PAYROLL!D334,TIMESHEET!A$1:A$500,0),MATCH("T611",TIMESHEET!$2:$2,0)),0)</f>
        <v/>
      </c>
      <c r="BB334">
        <f>IFERROR(INDEX(TIMESHEET!$A$1:$AI$5000,MATCH(PAYROLL!D334,TIMESHEET!A$1:A$500,0),MATCH("T612",TIMESHEET!$2:$2,0)),0)</f>
        <v/>
      </c>
      <c r="BC334">
        <f>IFERROR(INDEX(TIMESHEET!$A$1:$AI$5000,MATCH(PAYROLL!D334,TIMESHEET!A$1:A$500,0),MATCH("T613",TIMESHEET!$2:$2,0)),0)</f>
        <v/>
      </c>
      <c r="BD334">
        <f>IFERROR(INDEX(TIMESHEET!$A$1:$AI$5000,MATCH(PAYROLL!D334,TIMESHEET!A$1:A$500,0),MATCH("T500",TIMESHEET!$2:$2,0)),0)</f>
        <v/>
      </c>
      <c r="BE334">
        <f>IFERROR(IF(LEFT(INDEX(PIS!O$1:O$500,MATCH(D334,PIS!C$1:C$500)),1)="M",T334/AD334/8*(AW334+AX334*1.5+AY334*2+AZ334*3+BA334*2.1+BB334*2.7+BC334*3.9+BD334*0.3),T334/8*(AW334+AX334*1.5+AY334*2+AZ334*3+BA334*2.1+BB334*2.7+BC334*3.9+BD334*0.3)),0)</f>
        <v/>
      </c>
      <c r="BF334">
        <f>IFERROR(INDEX(ADJ!$A$1:$BZ$1000,MATCH(PAYROLL!$D334,ADJ!A$1:A$500,0),MATCH(PAYROLL!BF$2,ADJ!$2:$2,0)),0)</f>
        <v/>
      </c>
      <c r="BG334">
        <f>IFERROR(INDEX(ADJ!$A$1:$BZ$1000,MATCH(PAYROLL!D334,ADJ!A$1:A$500,0),MATCH(PAYROLL!BG$2,ADJ!$2:$2,0)),0)</f>
        <v/>
      </c>
      <c r="BH334">
        <f>IFERROR(INDEX(ADJ!$A$1:$BZ$1000,MATCH(PAYROLL!D334,ADJ!A$1:A$500,0),MATCH(PAYROLL!BH$2,ADJ!$2:$2,0)),0)</f>
        <v/>
      </c>
      <c r="BI334">
        <f>IFERROR(INDEX(ADJ!$A$1:$BZ$1000,MATCH(PAYROLL!D334,ADJ!A$1:A$500,0),MATCH(PAYROLL!BI$2,ADJ!$2:$2,0)),0)</f>
        <v/>
      </c>
      <c r="BJ334">
        <f>IFERROR(INDEX(ADJ!$A$1:$BZ$1000,MATCH(PAYROLL!D334,ADJ!A$1:A$500,0),MATCH(PAYROLL!BJ$2,ADJ!$2:$2,0)),0)</f>
        <v/>
      </c>
      <c r="BK334">
        <f>SUM(BF334:BJ334)</f>
        <v/>
      </c>
      <c r="BL334">
        <f>IFERROR(INDEX(ADJ!$A$1:$BZ$1000,MATCH(PAYROLL!D334,ADJ!A$1:A$500,0),MATCH(PAYROLL!BL$2,ADJ!$2:$2,0)),0)</f>
        <v/>
      </c>
      <c r="BM334">
        <f>IFERROR(INDEX(ADJ!$A$1:$BZ$1000,MATCH(PAYROLL!D334,ADJ!A$1:A$500,0),MATCH(PAYROLL!BM$2,ADJ!$2:$2,0)),0)</f>
        <v/>
      </c>
      <c r="BN334">
        <f>IFERROR(INDEX(ADJ!$A$1:$BZ$1000,MATCH(PAYROLL!D334,ADJ!A$1:A$500,0),MATCH(PAYROLL!BN$2,ADJ!$2:$2,0)),0)</f>
        <v/>
      </c>
      <c r="BO334">
        <f>IFERROR(INDEX(ADJ!$A$1:$BZ$1000,MATCH(PAYROLL!D334,ADJ!A$1:A$500,0),MATCH(PAYROLL!BO$2,ADJ!$2:$2,0)),0)</f>
        <v/>
      </c>
      <c r="BP334">
        <f>SUM(AM334,AV334,BE334,BK334,BL334:BO334)</f>
        <v/>
      </c>
      <c r="BQ334">
        <f>BO334</f>
        <v/>
      </c>
      <c r="BR334">
        <f>IFERROR(ROUND(IF(LEFT(INDEX(PIS!O$1:O$500,MATCH(D334,PIS!C$1:C$500)),1)="D",T334/8*(BD334*0.3),IF(LEFT(INDEX(PIS!O$1:O$500,MATCH(D334,PIS!C$1:C$500)),1)="H",T334*($BD334*0.3),T334/$AD334/8*($BD334*0.3))),0),0)</f>
        <v/>
      </c>
      <c r="BS334">
        <f>IF(AP334&lt;1,0,MIN(AP334,730000))</f>
        <v/>
      </c>
      <c r="BT334">
        <f>IFERROR(ROUND((BE334-SUM(AW334:BC334)*T334/AD334/8),0)-BR334,0)</f>
        <v/>
      </c>
      <c r="BU334">
        <f>AO334</f>
        <v/>
      </c>
      <c r="BV334">
        <f>SUM(BQ334:BU334)</f>
        <v/>
      </c>
      <c r="BW334">
        <f>BP334-BV334</f>
        <v/>
      </c>
      <c r="BX334">
        <f>IFERROR(IF(RIGHT(INDEX(PIS!O$1:O$500,MATCH(D334,PIS!C$1:C$500)),5)="Gross",MIN(U334+V334,VLOOKUP("R700",TSC!B:C,2,0)*VLOOKUP("R101",TSC!B:C,2,0))*VLOOKUP("R701",TSC!B:C,2,0)%,0),0)</f>
        <v/>
      </c>
      <c r="BY334">
        <f>IFERROR(IF(RIGHT(INDEX(PIS!O$1:O$500,MATCH(D334,PIS!C$1:C$500)),5)="Gross",MIN(U334+V334,VLOOKUP("R700",TSC!B:C,2,0)*VLOOKUP("R101",TSC!B:C,2,0))*VLOOKUP("T704",TSC!B:C,2,0)%,0),0)</f>
        <v/>
      </c>
      <c r="BZ334">
        <f>IFERROR(IF(RIGHT(INDEX(PIS!O$1:O$500,MATCH(D334,PIS!C$1:C$500)),5)="Gross",MIN(U334+V334,VLOOKUP("R700",TSC!B:C,2,0)*VLOOKUP("1",TSC!F:G,2,0))*VLOOKUP("T705",TSC!B:C,2,0)%,0),0)</f>
        <v/>
      </c>
      <c r="CA334">
        <f>IFERROR(INDEX(ADJ!$A$1:$BZ$1000,MATCH(PAYROLL!D334,ADJ!A$1:A$500,0),MATCH(PAYROLL!CA$2,ADJ!$2:$2,0)),0)</f>
        <v/>
      </c>
      <c r="CB334">
        <f>IFERROR(INDEX(ADJ!$A$1:$BZ$1000,MATCH(PAYROLL!D334,ADJ!A$1:A$500,0),MATCH(PAYROLL!CB$2,ADJ!$2:$2,0)),0)</f>
        <v/>
      </c>
      <c r="CC334">
        <f>SUM(BX334:CB334)</f>
        <v/>
      </c>
      <c r="CD334">
        <f>IFERROR(INDEX(PIS!$A$1:$BZ$1000,MATCH(PAYROLL!D334,PIS!C$1:C$500,0),MATCH(PAYROLL!CD$1,PIS!$1:$1,0)),0)</f>
        <v/>
      </c>
      <c r="CE334">
        <f>IFERROR(IF(OR(INDEX(PIS!P$1:P$500,MATCH(D334,PIS!C$1:C$500,0))="LT2",INDEX(PIS!P$1:P$500,MATCH(D334,PIS!C$1:C$500,0))="P10"),0,SUM(CC334,CD334*VLOOKUP("R601",TSC!B:C,2,0),VLOOKUP("R602",TSC!B:C,2,0))),0)</f>
        <v/>
      </c>
      <c r="CF334">
        <f>MAX(BW334-CE334,0)</f>
        <v/>
      </c>
      <c r="CG334">
        <f>IFERROR(IF(OR(RIGHT(INDEX(PIS!P$1:P$500,MATCH(D334,PIS!C$1:C$500)),5)="P10",RIGHT(INDEX(PIS!P$1:P$500,MATCH(D334,PIS!C$1:C$500)),5)="CK"),0,IF(CF334&lt;=5000000,CF334*5%,IF(CF334&lt;=10000000,CF334*10%-250000,IF(CF334&lt;=18000000,CF334*15%-750000,IF(CF334&lt;=32000000,CF334*20%-1650000,IF(CF334&lt;=52000000,CF334*25%-3250000,IF(CF334&lt;=80000000,BH334*30%-5850000,CF334*35%-9850000))))))),0)</f>
        <v/>
      </c>
      <c r="CH334">
        <f>IFERROR(IF(OR(INDEX(PIS!P$1:P$500,MATCH(D334,PIS!C$1:C$500))="LT",INDEX(PIS!P$1:P$500,MATCH(D334,PIS!C$1:C$500))="CK"),0,IF(CF334&lt;2000000,0,CF334*10%)),0)</f>
        <v/>
      </c>
      <c r="CI334">
        <f>IFERROR(INDEX(ADJ!$A$1:$BZ$1000,MATCH(PAYROLL!D334,ADJ!A$1:A$500,0),MATCH(PAYROLL!CI$2,ADJ!$2:$2,0)),0)</f>
        <v/>
      </c>
      <c r="CJ334">
        <f>IFERROR(INDEX(ADJ!$A$1:$BZ$1000,MATCH(PAYROLL!D334,ADJ!A$1:A$500,0),MATCH(PAYROLL!CJ$2,ADJ!$2:$2,0)),0)</f>
        <v/>
      </c>
      <c r="CK334">
        <f>IFERROR(INDEX(ADJ!$A$1:$BZ$1000,MATCH(PAYROLL!D334,ADJ!A$1:A$500,0),MATCH(PAYROLL!CK$2,ADJ!$2:$2,0)),0)</f>
        <v/>
      </c>
      <c r="CL334">
        <f>SUM(CG334:CK334)</f>
        <v/>
      </c>
      <c r="CM334">
        <f>ROUND(SUM(CH334:CK334),0)</f>
        <v/>
      </c>
      <c r="CN334">
        <f>IFERROR(INDEX(CSDA!D$1:D$500,MATCH($CN$2,CSDA!C$1:C$500,0))*INDEX(PIS!V$1:V$500,MATCH(D334,PIS!C$1:C$500))+INDEX(ADJ!$A$1:$BZ$1000,MATCH(PAYROLL!D334,ADJ!A$1:A$500,0),MATCH(PAYROLL!CN$2,ADJ!$2:$2,0)),0)</f>
        <v/>
      </c>
      <c r="CO334">
        <f>IFERROR(INDEX(ADJ!$A$1:$BZ$1000,MATCH(PAYROLL!D334,ADJ!A$1:A$500,0),MATCH(PAYROLL!CO$2,ADJ!$2:$2,0)),0)</f>
        <v/>
      </c>
      <c r="CP334">
        <f>IFERROR(INDEX(ADJ!$A$1:$BZ$1000,MATCH(PAYROLL!D334,ADJ!A$1:A$500,0),MATCH(PAYROLL!CP$2,ADJ!$2:$2,0)),0)</f>
        <v/>
      </c>
      <c r="CQ334">
        <f>BP334-CL334-CI334-CM334-CN334-CO334-CP334-CC334</f>
        <v/>
      </c>
      <c r="CR334">
        <f>IFERROR(IF(RIGHT(INDEX(PIS!O$1:O$500,MATCH(D334,PIS!C$1:C$500,0)),5)="Gross",MIN(U334+V334,VLOOKUP("R700",TSC!B:C,2,0)*VLOOKUP("R101",TSC!B:C,2,0))*(VLOOKUP("T711",TSC!B:C,2,0)+VLOOKUP("T712",TSC!B:C,2,0))%,MIN(T334+V334,VLOOKUP("R700",TSC!B:C,2,0)*VLOOKUP("R101",TSC!B:C,2,0))*(VLOOKUP("T711",TSC!B:C,2,0)+VLOOKUP("T712",TSC!B:C,2,0)+VLOOKUP("R701",TSC!B:C,2,0))%),0)</f>
        <v/>
      </c>
      <c r="CS334">
        <f>IFERROR(IF(RIGHT(INDEX(PIS!O$1:O$500,MATCH(D334,PIS!C$1:C$500,0)),5)="Gross",MIN(U334+V334,VLOOKUP("R700",TSC!B:C,2,0)*VLOOKUP("R101",TSC!B:C,2,0))*(VLOOKUP("T714",TSC!B:C,2,0))%,MIN(T334+V334,VLOOKUP("R700",TSC!B:C,2,0)*VLOOKUP("R101",TSC!B:C,2,0))*(VLOOKUP("T704",TSC!B:C,2,0)+VLOOKUP("T714",TSC!B:C,2,0))%),0)</f>
        <v/>
      </c>
      <c r="CT334">
        <f>IFERROR(IF(RIGHT(INDEX(PIS!O$1:O$500,MATCH(D334,PIS!C$1:C$500,0)),5)="Gross",MIN(U334+V334,VLOOKUP("R700",TSC!B:C,2,0)*VLOOKUP("R101",TSC!B:C,2,0))*VLOOKUP("T705",TSC!B:C,2,0)%,MIN(T334+V334,VLOOKUP("R700",TSC!B:C,2,0)*VLOOKUP("R101",TSC!B:C,2,0))*VLOOKUP("T705",TSC!B:C,2,0)%),0)</f>
        <v/>
      </c>
      <c r="CU334">
        <f>IFERROR(IF(RIGHT(INDEX(PIS!O$1:O$500,MATCH(D334,PIS!C$1:C$500,0)),5)="Gross",MIN(U334+V334,VLOOKUP("R700",TSC!B:C,2,0)*VLOOKUP("R101",TSC!B:C,2,0))*(VLOOKUP("T713",TSC!B:C,2,0))%,MIN(T334+V334,VLOOKUP("R700",TSC!B:C,2,0)*VLOOKUP("R101",TSC!B:C,2,0))*(VLOOKUP("T713",TSC!B:C,2,0))%),0)</f>
        <v/>
      </c>
      <c r="CV334">
        <f>IFERROR(INDEX(ADJ!$A$1:$BZ$1000,MATCH(PAYROLL!D334,ADJ!A$1:A$500,0),MATCH(PAYROLL!CV$2,ADJ!$2:$2,0)),0)</f>
        <v/>
      </c>
      <c r="CW334">
        <f>IFERROR(INDEX(ADJ!$A$1:$BZ$1000,MATCH(PAYROLL!D334,ADJ!A$1:A$500,0),MATCH(PAYROLL!CW$2,ADJ!$2:$2,0)),0)</f>
        <v/>
      </c>
      <c r="CX334">
        <f>SUM(CR334:CW334)</f>
        <v/>
      </c>
      <c r="CY334">
        <f>ROUND(IF(CR334&gt;0,T334+V334*VLOOKUP("R202",TSC!$B$1:$C$500,2,0),0),0)</f>
        <v/>
      </c>
      <c r="CZ334">
        <f>IFERROR(INDEX(CSDA!D$1:D$500,MATCH($CZ$2,CSDA!C$1:C$500,0)),0)</f>
        <v/>
      </c>
      <c r="DA334">
        <f>ROUND(T334*0.7%,0)</f>
        <v/>
      </c>
      <c r="DB334">
        <f>ROUND(T334/12,0)</f>
        <v/>
      </c>
      <c r="DC334">
        <f ref="DC334" t="array">IFERROR(INDEX(CSDA!D$1:D$500,MATCH("Trích giữ"&amp;PAYROLL!DC$2,CSDA!A$1:A$500&amp;CSDA!C$1:C$500,0)),0)</f>
        <v/>
      </c>
      <c r="DD334">
        <f ref="DD334" t="array">IFERROR(INDEX(CSDA!D$1:D$500,MATCH("Trích giữ"&amp;PAYROLL!DD$2,CSDA!A$1:A$500&amp;CSDA!C$1:C$500,0)),0)</f>
        <v/>
      </c>
      <c r="DE334">
        <f ref="DE334" t="array">IFERROR(INDEX(CSDA!D$1:D$500,MATCH("Trích giữ"&amp;PAYROLL!DE$2,CSDA!A$1:A$500&amp;CSDA!C$1:C$500,0)),0)</f>
        <v/>
      </c>
      <c r="DF334">
        <f>IFERROR(INDEX(CSDA!D$1:D$500,MATCH(PAYROLL!DF$2,CSDA!C$1:C$500,0)),0)</f>
        <v/>
      </c>
      <c r="DG334">
        <f ref="DG334" t="array">IFERROR(INDEX(CSDA!D$1:D$500,MATCH("Trích giữ"&amp;PAYROLL!DG$2,CSDA!A$1:A$500&amp;CSDA!C$1:C$500,0)),0)</f>
        <v/>
      </c>
      <c r="DH334">
        <f>ROUND(T334/26,0)</f>
        <v/>
      </c>
      <c r="DI334">
        <f ref="DI334" t="array">IFERROR(INDEX(CSDA!D$1:D$500,MATCH("Trích giữ"&amp;PAYROLL!DI$2,CSDA!A$1:A$500&amp;CSDA!C$1:C$500,0)),0)</f>
        <v/>
      </c>
      <c r="DJ334">
        <f>IF(U334=0,T334*21.5%-BL334,0)</f>
        <v/>
      </c>
      <c r="DK334">
        <f ref="DK334" t="array">IFERROR(INDEX(CSDA!D$1:D$500,MATCH("Trích giữ"&amp;PAYROLL!DK$2,CSDA!A$1:A$500&amp;CSDA!C$1:C$500,0)),0)</f>
        <v/>
      </c>
      <c r="DL334">
        <f>IFERROR(INDEX(CSDA!D$1:D$500,MATCH(PAYROLL!DL$2,CSDA!C$1:C$500,0))/12,0)</f>
        <v/>
      </c>
      <c r="DM334">
        <f>SUM(DB334:DL334)</f>
        <v/>
      </c>
      <c r="DN334">
        <f>IFERROR(INDEX(ADJ!$A$1:$BZ$1000,MATCH(PAYROLL!D334,ADJ!A$1:A$500,0),MATCH(PAYROLL!DN$2,ADJ!$2:$2,0)),0)</f>
        <v/>
      </c>
      <c r="DO334">
        <f>IFERROR(SUM(BP334,DM334:DN334,CX334:DA334)-DT334,0)</f>
        <v/>
      </c>
      <c r="DP334">
        <f ref="DP334" t="array">SUM(BW334*IFERROR(INDEX(CSDA!D$1:D$500,MATCH(BW$2,CSDA!C$1:C$500,0)),0)%,CX334*IFERROR(INDEX(CSDA!D$1:D$500,MATCH(CX$2,CSDA!C$1:C$500,0)),0)%,DA334*IFERROR(INDEX(CSDA!D$1:D$500,MATCH(DA$2,CSDA!C$1:C$500,0)),0)%,DB334*IFERROR(INDEX(CSDA!D$1:D$500,MATCH(DB$2,CSDA!C$1:C$500,0)),0)%,DF334*IFERROR(INDEX(CSDA!D$1:D$500,MATCH("Phí dịch vụ"&amp;PAYROLL!DF$2,CSDA!A$1:A$500&amp;CSDA!C$1:C$500,0)),0)%,DC334*IFERROR(INDEX(CSDA!D$1:D$500,MATCH("Phí dịch vụ"&amp;PAYROLL!DC$2,CSDA!A$1:A$500&amp;CSDA!C$1:C$500,0)),0)%,DH334*IFERROR(INDEX(CSDA!D$1:D$500,MATCH("Phí dịch vụ"&amp;PAYROLL!DH$2,CSDA!A$1:A$500&amp;CSDA!C$1:C$500,0)),0)%,DJ334*IFERROR(INDEX(CSDA!D$1:D$500,MATCH("Phí dịch vụ"&amp;PAYROLL!DJ$2,CSDA!A$1:A$500&amp;CSDA!C$1:C$500,0)),0)%,BN334*IFERROR(INDEX(CSDA!D$1:D$500,MATCH(BN$2,CSDA!C$1:C$500,0)),0)%)-BN334*7%</f>
        <v/>
      </c>
      <c r="DQ334">
        <f>IFERROR(INDEX(ADJ!$A$1:$BZ$1000,MATCH(PAYROLL!D334,ADJ!A$1:A$500,0),MATCH(PAYROLL!DQ$2,ADJ!$2:$2,0)),0)</f>
        <v/>
      </c>
      <c r="DR334">
        <f>IFERROR(INDEX(ADJ!$A$1:$BZ$1000,MATCH(PAYROLL!D334,ADJ!A$1:A$500,0),MATCH(PAYROLL!DR$2,ADJ!$2:$2,0)),0)</f>
        <v/>
      </c>
      <c r="DS334">
        <f>SUM(DP334:DR334)</f>
        <v/>
      </c>
      <c r="DT334">
        <f>EK334</f>
        <v/>
      </c>
      <c r="DU334">
        <f>SUM(DO334:DR334)</f>
        <v/>
      </c>
      <c r="DV334">
        <f>ROUND(DU334*0.1,0)</f>
        <v/>
      </c>
      <c r="DW334">
        <f>DU334+DV334</f>
        <v/>
      </c>
      <c r="DZ334">
        <f>IFERROR(INDEX(ADJ!$A$1:$BZ$1000,MATCH(PAYROLL!$D334,ADJ!A$1:A$500,0),MATCH(PAYROLL!DZ$2,ADJ!$2:$2,0)),0)</f>
        <v/>
      </c>
      <c r="EA334">
        <f>IFERROR(INDEX(ADJ!$A$1:$BZ$1000,MATCH(PAYROLL!$D334,ADJ!A$1:A$500,0),MATCH(PAYROLL!EA$2,ADJ!$2:$2,0)),0)</f>
        <v/>
      </c>
      <c r="EB334">
        <f>IFERROR(INDEX(ADJ!$A$1:$BZ$1000,MATCH(PAYROLL!$D334,ADJ!A$1:A$500,0),MATCH(PAYROLL!EB$2,ADJ!$2:$2,0)),0)</f>
        <v/>
      </c>
      <c r="EC334">
        <f>IFERROR(INDEX(ADJ!$A$1:$BZ$1000,MATCH(PAYROLL!$D334,ADJ!A$1:A$500,0),MATCH(PAYROLL!EC$2,ADJ!$2:$2,0)),0)</f>
        <v/>
      </c>
      <c r="ED334">
        <f>IFERROR(INDEX(ADJ!$A$1:$BZ$1000,MATCH(PAYROLL!$D334,ADJ!A$1:A$500,0),MATCH(PAYROLL!ED$2,ADJ!$2:$2,0)),0)</f>
        <v/>
      </c>
      <c r="EE334">
        <f>IFERROR(INDEX(ADJ!$A$1:$BZ$1000,MATCH(PAYROLL!$D334,ADJ!A$1:A$500,0),MATCH(PAYROLL!EE$2,ADJ!$2:$2,0)),0)</f>
        <v/>
      </c>
      <c r="EF334">
        <f>IFERROR(INDEX(ADJ!$A$1:$BZ$1000,MATCH(PAYROLL!$D334,ADJ!A$1:A$500,0),MATCH(PAYROLL!EF$2,ADJ!$2:$2,0)),0)</f>
        <v/>
      </c>
      <c r="EG334">
        <f>IFERROR(INDEX(ADJ!$A$1:$BZ$1000,MATCH(PAYROLL!$D334,ADJ!A$1:A$500,0),MATCH(PAYROLL!EG$2,ADJ!$2:$2,0)),0)</f>
        <v/>
      </c>
      <c r="EH334">
        <f>IFERROR(INDEX(ADJ!$A$1:$BZ$1000,MATCH(PAYROLL!$D334,ADJ!A$1:A$500,0),MATCH(PAYROLL!EH$2,ADJ!$2:$2,0)),0)</f>
        <v/>
      </c>
      <c r="EI334">
        <f>IFERROR(INDEX(ADJ!$A$1:$BZ$1000,MATCH(PAYROLL!D334,ADJ!A$1:A$500,0),MATCH(PAYROLL!EI$2,ADJ!$2:$2,0)),0)</f>
        <v/>
      </c>
      <c r="EJ334">
        <f>IFERROR(INDEX(ADJ!$A$1:$BZ$1000,MATCH(PAYROLL!$D334,ADJ!A$1:A$500,0),MATCH(PAYROLL!EJ$2,ADJ!$2:$2,0)),0)</f>
        <v/>
      </c>
      <c r="EK334">
        <f>SUM(DZ334:EJ334)</f>
        <v/>
      </c>
    </row>
    <row r="335">
      <c r="A335" t="n">
        <v>333</v>
      </c>
      <c r="B335" t="inlineStr">
        <is>
          <t>Hà Nhật Phi</t>
        </is>
      </c>
      <c r="D335" t="inlineStr">
        <is>
          <t>158923-01</t>
        </is>
      </c>
      <c r="S335">
        <f>IFERROR(INDEX(PIS!$A$1:$BZ$1000,MATCH($D335,PIS!C$1:C$500,0),MATCH("Lương CB tháng trước",PIS!$1:$1,0)),0)</f>
        <v/>
      </c>
      <c r="T335">
        <f>IFERROR(INDEX(PIS!$A$1:$BZ$1000,MATCH($D335,PIS!C$1:C$500,0),MATCH("Lương CB hiện tại",PIS!$1:$1,0)),0)</f>
        <v/>
      </c>
      <c r="U335">
        <f>IFERROR(INDEX(PIS!$A$1:$BZ$1000,MATCH($D335,PIS!C$1:C$500,0),MATCH("Lương đóng BHBB",PIS!$1:$1,0)),0)</f>
        <v/>
      </c>
      <c r="V335">
        <f>IFERROR(INDEX(PIS!$A$1:$BZ$1000,MATCH($D335,PIS!C$1:C$500,0),MATCH(V$2,PIS!$2:$2,0)),0)</f>
        <v/>
      </c>
      <c r="W335">
        <f>IFERROR(INDEX(PIS!$A$1:$BZ$1000,MATCH($D335,PIS!C$1:C$500,0),MATCH(W$2,PIS!$2:$2,0)),0)</f>
        <v/>
      </c>
      <c r="X335">
        <f>IFERROR(INDEX(PIS!$A$1:$BZ$1000,MATCH($D335,PIS!C$1:C$500,0),MATCH(X$2,PIS!$2:$2,0)),0)</f>
        <v/>
      </c>
      <c r="Y335">
        <f>IFERROR(INDEX(PIS!$A$1:$BZ$1000,MATCH($D335,PIS!C$1:C$500,0),MATCH(Y$2,PIS!$2:$2,0)),0)</f>
        <v/>
      </c>
      <c r="Z335">
        <f>IFERROR(INDEX(PIS!$A$1:$BZ$1000,MATCH($D335,PIS!C$1:C$500,0),MATCH(Z$2,PIS!$2:$2,0)),0)</f>
        <v/>
      </c>
      <c r="AA335">
        <f>IFERROR(INDEX(PIS!$A$1:$BZ$1000,MATCH($D335,PIS!C$1:C$500,0),MATCH(AA$2,PIS!$2:$2,0)),0)</f>
        <v/>
      </c>
      <c r="AB335">
        <f>IFERROR(INDEX(PIS!$A$1:$BZ$1000,MATCH($D335,PIS!C$1:C$500,0),MATCH(AB$2,PIS!$2:$2,0)),0)</f>
        <v/>
      </c>
      <c r="AC335">
        <f>SUM(V335:AB335)</f>
        <v/>
      </c>
      <c r="AD335">
        <f>IFERROR(INDEX(TIMESHEET!$A$1:$AI$5000,MATCH($D335,TIMESHEET!A$1:A$500,0),MATCH("T100",TIMESHEET!$2:$2,0))-2,0)</f>
        <v/>
      </c>
      <c r="AE335">
        <f>IFERROR(INDEX(TIMESHEET!$A$1:$AI$5000,MATCH($D335,TIMESHEET!A$1:A$500,0),MATCH("T202",TIMESHEET!$2:$2,0)),0)</f>
        <v/>
      </c>
      <c r="AF335">
        <f>IFERROR(INDEX(TIMESHEET!$A$1:$AI$5000,MATCH($D335,TIMESHEET!A$1:A$500,0),MATCH("T302",TIMESHEET!$2:$2,0)),0)</f>
        <v/>
      </c>
      <c r="AG335">
        <f>IFERROR(INDEX(TIMESHEET!$A$1:$AI$5000,MATCH($D335,TIMESHEET!A$1:A$500,0),MATCH("T406",TIMESHEET!$2:$2,0)),0)</f>
        <v/>
      </c>
      <c r="AH335">
        <f>AE335+AG335</f>
        <v/>
      </c>
      <c r="AI335">
        <f>IFERROR(INDEX(TIMESHEET!$A$1:$AI$5000,MATCH($D335,TIMESHEET!A$1:A$500,0),MATCH("T701",TIMESHEET!$2:$2,0)),0)</f>
        <v/>
      </c>
      <c r="AJ335">
        <f>IFERROR(INDEX(TIMESHEET!$A$1:$AI$5000,MATCH($D335,TIMESHEET!B$1:B$500,0),MATCH("T320",TIMESHEET!$2:$2,0)),0)</f>
        <v/>
      </c>
      <c r="AK335">
        <f>IFERROR(IF(LEFT(INDEX(PIS!O$1:O$500,MATCH(D335,PIS!C$1:C$500)),1)="M",T335/AD335*SUM(AE335:AG335),T335*AD335),0)</f>
        <v/>
      </c>
      <c r="AL335">
        <f>IFERROR(INDEX(ADJ!$A$1:$BZ$1000,MATCH(PAYROLL!D335,ADJ!A$1:A$500,0),MATCH(PAYROLL!AL$2,ADJ!$2:$2,0)),0)</f>
        <v/>
      </c>
      <c r="AM335">
        <f>SUM(AK335:AL335)</f>
        <v/>
      </c>
      <c r="AN335">
        <f>IFERROR(ROUND(V335/$AD335*$AH335,0),0)</f>
        <v/>
      </c>
      <c r="AO335">
        <f>IFERROR(ROUND(W335/$AD335*$AH335,0),0)</f>
        <v/>
      </c>
      <c r="AP335">
        <f>IFERROR(ROUND(X335/$AD335*$AE335,0),0)</f>
        <v/>
      </c>
      <c r="AQ335">
        <f>IFERROR(ROUND(Y335/$AD335*$AH335,0),0)</f>
        <v/>
      </c>
      <c r="AR335">
        <f>IFERROR(ROUND(Z335/$AD335*$AH335,0),0)</f>
        <v/>
      </c>
      <c r="AS335">
        <f>IFERROR(ROUND(AA335/$AD335*$AH335,0),0)</f>
        <v/>
      </c>
      <c r="AT335">
        <f>IFERROR(IF((AE335+AF335+AG335)&gt;13,AB335,ROUND(AB335/AD335*AH335,0)),0)</f>
        <v/>
      </c>
      <c r="AU335">
        <f>IFERROR(INDEX(ADJ!$A$1:$BZ$1000,MATCH(PAYROLL!D335,ADJ!A$1:A$500,0),MATCH(PAYROLL!AU$2,ADJ!$2:$2,0)),0)</f>
        <v/>
      </c>
      <c r="AV335">
        <f>ROUND(SUM(AN335:AU335),0)</f>
        <v/>
      </c>
      <c r="AW335">
        <f>IFERROR(INDEX(TIMESHEET!$A$1:$AI$5000,MATCH(PAYROLL!D335,TIMESHEET!A$1:A$500,0),MATCH("T620",TIMESHEET!$2:$2,0)),0)</f>
        <v/>
      </c>
      <c r="AX335">
        <f>IFERROR(INDEX(TIMESHEET!$A$1:$AI$5000,MATCH(PAYROLL!D335,TIMESHEET!A$1:A$500,0),MATCH("T601",TIMESHEET!$2:$2,0)),0)</f>
        <v/>
      </c>
      <c r="AY335">
        <f>IFERROR(INDEX(TIMESHEET!$A$1:$AI$5000,MATCH(PAYROLL!D335,TIMESHEET!A$1:A$500,0),MATCH("T602",TIMESHEET!$2:$2,0)),0)</f>
        <v/>
      </c>
      <c r="AZ335">
        <f>IFERROR(INDEX(TIMESHEET!$A$1:$AI$5000,MATCH(PAYROLL!D335,TIMESHEET!A$1:A$500,0),MATCH("T603",TIMESHEET!$2:$2,0)),0)</f>
        <v/>
      </c>
      <c r="BA335">
        <f>IFERROR(INDEX(TIMESHEET!$A$1:$AI$5000,MATCH(PAYROLL!D335,TIMESHEET!A$1:A$500,0),MATCH("T611",TIMESHEET!$2:$2,0)),0)</f>
        <v/>
      </c>
      <c r="BB335">
        <f>IFERROR(INDEX(TIMESHEET!$A$1:$AI$5000,MATCH(PAYROLL!D335,TIMESHEET!A$1:A$500,0),MATCH("T612",TIMESHEET!$2:$2,0)),0)</f>
        <v/>
      </c>
      <c r="BC335">
        <f>IFERROR(INDEX(TIMESHEET!$A$1:$AI$5000,MATCH(PAYROLL!D335,TIMESHEET!A$1:A$500,0),MATCH("T613",TIMESHEET!$2:$2,0)),0)</f>
        <v/>
      </c>
      <c r="BD335">
        <f>IFERROR(INDEX(TIMESHEET!$A$1:$AI$5000,MATCH(PAYROLL!D335,TIMESHEET!A$1:A$500,0),MATCH("T500",TIMESHEET!$2:$2,0)),0)</f>
        <v/>
      </c>
      <c r="BE335">
        <f>IFERROR(IF(LEFT(INDEX(PIS!O$1:O$500,MATCH(D335,PIS!C$1:C$500)),1)="M",T335/AD335/8*(AW335+AX335*1.5+AY335*2+AZ335*3+BA335*2.1+BB335*2.7+BC335*3.9+BD335*0.3),T335/8*(AW335+AX335*1.5+AY335*2+AZ335*3+BA335*2.1+BB335*2.7+BC335*3.9+BD335*0.3)),0)</f>
        <v/>
      </c>
      <c r="BF335">
        <f>IFERROR(INDEX(ADJ!$A$1:$BZ$1000,MATCH(PAYROLL!$D335,ADJ!A$1:A$500,0),MATCH(PAYROLL!BF$2,ADJ!$2:$2,0)),0)</f>
        <v/>
      </c>
      <c r="BG335">
        <f>IFERROR(INDEX(ADJ!$A$1:$BZ$1000,MATCH(PAYROLL!D335,ADJ!A$1:A$500,0),MATCH(PAYROLL!BG$2,ADJ!$2:$2,0)),0)</f>
        <v/>
      </c>
      <c r="BH335">
        <f>IFERROR(INDEX(ADJ!$A$1:$BZ$1000,MATCH(PAYROLL!D335,ADJ!A$1:A$500,0),MATCH(PAYROLL!BH$2,ADJ!$2:$2,0)),0)</f>
        <v/>
      </c>
      <c r="BI335">
        <f>IFERROR(INDEX(ADJ!$A$1:$BZ$1000,MATCH(PAYROLL!D335,ADJ!A$1:A$500,0),MATCH(PAYROLL!BI$2,ADJ!$2:$2,0)),0)</f>
        <v/>
      </c>
      <c r="BJ335">
        <f>IFERROR(INDEX(ADJ!$A$1:$BZ$1000,MATCH(PAYROLL!D335,ADJ!A$1:A$500,0),MATCH(PAYROLL!BJ$2,ADJ!$2:$2,0)),0)</f>
        <v/>
      </c>
      <c r="BK335">
        <f>SUM(BF335:BJ335)</f>
        <v/>
      </c>
      <c r="BL335">
        <f>IFERROR(INDEX(ADJ!$A$1:$BZ$1000,MATCH(PAYROLL!D335,ADJ!A$1:A$500,0),MATCH(PAYROLL!BL$2,ADJ!$2:$2,0)),0)</f>
        <v/>
      </c>
      <c r="BM335">
        <f>IFERROR(INDEX(ADJ!$A$1:$BZ$1000,MATCH(PAYROLL!D335,ADJ!A$1:A$500,0),MATCH(PAYROLL!BM$2,ADJ!$2:$2,0)),0)</f>
        <v/>
      </c>
      <c r="BN335">
        <f>IFERROR(INDEX(ADJ!$A$1:$BZ$1000,MATCH(PAYROLL!D335,ADJ!A$1:A$500,0),MATCH(PAYROLL!BN$2,ADJ!$2:$2,0)),0)</f>
        <v/>
      </c>
      <c r="BO335">
        <f>IFERROR(INDEX(ADJ!$A$1:$BZ$1000,MATCH(PAYROLL!D335,ADJ!A$1:A$500,0),MATCH(PAYROLL!BO$2,ADJ!$2:$2,0)),0)</f>
        <v/>
      </c>
      <c r="BP335">
        <f>SUM(AM335,AV335,BE335,BK335,BL335:BO335)</f>
        <v/>
      </c>
      <c r="BQ335">
        <f>BO335</f>
        <v/>
      </c>
      <c r="BR335">
        <f>IFERROR(ROUND(IF(LEFT(INDEX(PIS!O$1:O$500,MATCH(D335,PIS!C$1:C$500)),1)="D",T335/8*(BD335*0.3),IF(LEFT(INDEX(PIS!O$1:O$500,MATCH(D335,PIS!C$1:C$500)),1)="H",T335*($BD335*0.3),T335/$AD335/8*($BD335*0.3))),0),0)</f>
        <v/>
      </c>
      <c r="BS335">
        <f>IF(AP335&lt;1,0,MIN(AP335,730000))</f>
        <v/>
      </c>
      <c r="BT335">
        <f>IFERROR(ROUND((BE335-SUM(AW335:BC335)*T335/AD335/8),0)-BR335,0)</f>
        <v/>
      </c>
      <c r="BU335">
        <f>AO335</f>
        <v/>
      </c>
      <c r="BV335">
        <f>SUM(BQ335:BU335)</f>
        <v/>
      </c>
      <c r="BW335">
        <f>BP335-BV335</f>
        <v/>
      </c>
      <c r="BX335">
        <f>IFERROR(IF(RIGHT(INDEX(PIS!O$1:O$500,MATCH(D335,PIS!C$1:C$500)),5)="Gross",MIN(U335+V335,VLOOKUP("R700",TSC!B:C,2,0)*VLOOKUP("R101",TSC!B:C,2,0))*VLOOKUP("R701",TSC!B:C,2,0)%,0),0)</f>
        <v/>
      </c>
      <c r="BY335">
        <f>IFERROR(IF(RIGHT(INDEX(PIS!O$1:O$500,MATCH(D335,PIS!C$1:C$500)),5)="Gross",MIN(U335+V335,VLOOKUP("R700",TSC!B:C,2,0)*VLOOKUP("R101",TSC!B:C,2,0))*VLOOKUP("T704",TSC!B:C,2,0)%,0),0)</f>
        <v/>
      </c>
      <c r="BZ335">
        <f>IFERROR(IF(RIGHT(INDEX(PIS!O$1:O$500,MATCH(D335,PIS!C$1:C$500)),5)="Gross",MIN(U335+V335,VLOOKUP("R700",TSC!B:C,2,0)*VLOOKUP("1",TSC!F:G,2,0))*VLOOKUP("T705",TSC!B:C,2,0)%,0),0)</f>
        <v/>
      </c>
      <c r="CA335">
        <f>IFERROR(INDEX(ADJ!$A$1:$BZ$1000,MATCH(PAYROLL!D335,ADJ!A$1:A$500,0),MATCH(PAYROLL!CA$2,ADJ!$2:$2,0)),0)</f>
        <v/>
      </c>
      <c r="CB335">
        <f>IFERROR(INDEX(ADJ!$A$1:$BZ$1000,MATCH(PAYROLL!D335,ADJ!A$1:A$500,0),MATCH(PAYROLL!CB$2,ADJ!$2:$2,0)),0)</f>
        <v/>
      </c>
      <c r="CC335">
        <f>SUM(BX335:CB335)</f>
        <v/>
      </c>
      <c r="CD335">
        <f>IFERROR(INDEX(PIS!$A$1:$BZ$1000,MATCH(PAYROLL!D335,PIS!C$1:C$500,0),MATCH(PAYROLL!CD$1,PIS!$1:$1,0)),0)</f>
        <v/>
      </c>
      <c r="CE335">
        <f>IFERROR(IF(OR(INDEX(PIS!P$1:P$500,MATCH(D335,PIS!C$1:C$500,0))="LT2",INDEX(PIS!P$1:P$500,MATCH(D335,PIS!C$1:C$500,0))="P10"),0,SUM(CC335,CD335*VLOOKUP("R601",TSC!B:C,2,0),VLOOKUP("R602",TSC!B:C,2,0))),0)</f>
        <v/>
      </c>
      <c r="CF335">
        <f>MAX(BW335-CE335,0)</f>
        <v/>
      </c>
      <c r="CG335">
        <f>IFERROR(IF(OR(RIGHT(INDEX(PIS!P$1:P$500,MATCH(D335,PIS!C$1:C$500)),5)="P10",RIGHT(INDEX(PIS!P$1:P$500,MATCH(D335,PIS!C$1:C$500)),5)="CK"),0,IF(CF335&lt;=5000000,CF335*5%,IF(CF335&lt;=10000000,CF335*10%-250000,IF(CF335&lt;=18000000,CF335*15%-750000,IF(CF335&lt;=32000000,CF335*20%-1650000,IF(CF335&lt;=52000000,CF335*25%-3250000,IF(CF335&lt;=80000000,BH335*30%-5850000,CF335*35%-9850000))))))),0)</f>
        <v/>
      </c>
      <c r="CH335">
        <f>IFERROR(IF(OR(INDEX(PIS!P$1:P$500,MATCH(D335,PIS!C$1:C$500))="LT",INDEX(PIS!P$1:P$500,MATCH(D335,PIS!C$1:C$500))="CK"),0,IF(CF335&lt;2000000,0,CF335*10%)),0)</f>
        <v/>
      </c>
      <c r="CI335">
        <f>IFERROR(INDEX(ADJ!$A$1:$BZ$1000,MATCH(PAYROLL!D335,ADJ!A$1:A$500,0),MATCH(PAYROLL!CI$2,ADJ!$2:$2,0)),0)</f>
        <v/>
      </c>
      <c r="CJ335">
        <f>IFERROR(INDEX(ADJ!$A$1:$BZ$1000,MATCH(PAYROLL!D335,ADJ!A$1:A$500,0),MATCH(PAYROLL!CJ$2,ADJ!$2:$2,0)),0)</f>
        <v/>
      </c>
      <c r="CK335">
        <f>IFERROR(INDEX(ADJ!$A$1:$BZ$1000,MATCH(PAYROLL!D335,ADJ!A$1:A$500,0),MATCH(PAYROLL!CK$2,ADJ!$2:$2,0)),0)</f>
        <v/>
      </c>
      <c r="CL335">
        <f>SUM(CG335:CK335)</f>
        <v/>
      </c>
      <c r="CM335">
        <f>ROUND(SUM(CH335:CK335),0)</f>
        <v/>
      </c>
      <c r="CN335">
        <f>IFERROR(INDEX(CSDA!D$1:D$500,MATCH($CN$2,CSDA!C$1:C$500,0))*INDEX(PIS!V$1:V$500,MATCH(D335,PIS!C$1:C$500))+INDEX(ADJ!$A$1:$BZ$1000,MATCH(PAYROLL!D335,ADJ!A$1:A$500,0),MATCH(PAYROLL!CN$2,ADJ!$2:$2,0)),0)</f>
        <v/>
      </c>
      <c r="CO335">
        <f>IFERROR(INDEX(ADJ!$A$1:$BZ$1000,MATCH(PAYROLL!D335,ADJ!A$1:A$500,0),MATCH(PAYROLL!CO$2,ADJ!$2:$2,0)),0)</f>
        <v/>
      </c>
      <c r="CP335">
        <f>IFERROR(INDEX(ADJ!$A$1:$BZ$1000,MATCH(PAYROLL!D335,ADJ!A$1:A$500,0),MATCH(PAYROLL!CP$2,ADJ!$2:$2,0)),0)</f>
        <v/>
      </c>
      <c r="CQ335">
        <f>BP335-CL335-CI335-CM335-CN335-CO335-CP335-CC335</f>
        <v/>
      </c>
      <c r="CR335">
        <f>IFERROR(IF(RIGHT(INDEX(PIS!O$1:O$500,MATCH(D335,PIS!C$1:C$500,0)),5)="Gross",MIN(U335+V335,VLOOKUP("R700",TSC!B:C,2,0)*VLOOKUP("R101",TSC!B:C,2,0))*(VLOOKUP("T711",TSC!B:C,2,0)+VLOOKUP("T712",TSC!B:C,2,0))%,MIN(T335+V335,VLOOKUP("R700",TSC!B:C,2,0)*VLOOKUP("R101",TSC!B:C,2,0))*(VLOOKUP("T711",TSC!B:C,2,0)+VLOOKUP("T712",TSC!B:C,2,0)+VLOOKUP("R701",TSC!B:C,2,0))%),0)</f>
        <v/>
      </c>
      <c r="CS335">
        <f>IFERROR(IF(RIGHT(INDEX(PIS!O$1:O$500,MATCH(D335,PIS!C$1:C$500,0)),5)="Gross",MIN(U335+V335,VLOOKUP("R700",TSC!B:C,2,0)*VLOOKUP("R101",TSC!B:C,2,0))*(VLOOKUP("T714",TSC!B:C,2,0))%,MIN(T335+V335,VLOOKUP("R700",TSC!B:C,2,0)*VLOOKUP("R101",TSC!B:C,2,0))*(VLOOKUP("T704",TSC!B:C,2,0)+VLOOKUP("T714",TSC!B:C,2,0))%),0)</f>
        <v/>
      </c>
      <c r="CT335">
        <f>IFERROR(IF(RIGHT(INDEX(PIS!O$1:O$500,MATCH(D335,PIS!C$1:C$500,0)),5)="Gross",MIN(U335+V335,VLOOKUP("R700",TSC!B:C,2,0)*VLOOKUP("R101",TSC!B:C,2,0))*VLOOKUP("T705",TSC!B:C,2,0)%,MIN(T335+V335,VLOOKUP("R700",TSC!B:C,2,0)*VLOOKUP("R101",TSC!B:C,2,0))*VLOOKUP("T705",TSC!B:C,2,0)%),0)</f>
        <v/>
      </c>
      <c r="CU335">
        <f>IFERROR(IF(RIGHT(INDEX(PIS!O$1:O$500,MATCH(D335,PIS!C$1:C$500,0)),5)="Gross",MIN(U335+V335,VLOOKUP("R700",TSC!B:C,2,0)*VLOOKUP("R101",TSC!B:C,2,0))*(VLOOKUP("T713",TSC!B:C,2,0))%,MIN(T335+V335,VLOOKUP("R700",TSC!B:C,2,0)*VLOOKUP("R101",TSC!B:C,2,0))*(VLOOKUP("T713",TSC!B:C,2,0))%),0)</f>
        <v/>
      </c>
      <c r="CV335">
        <f>IFERROR(INDEX(ADJ!$A$1:$BZ$1000,MATCH(PAYROLL!D335,ADJ!A$1:A$500,0),MATCH(PAYROLL!CV$2,ADJ!$2:$2,0)),0)</f>
        <v/>
      </c>
      <c r="CW335">
        <f>IFERROR(INDEX(ADJ!$A$1:$BZ$1000,MATCH(PAYROLL!D335,ADJ!A$1:A$500,0),MATCH(PAYROLL!CW$2,ADJ!$2:$2,0)),0)</f>
        <v/>
      </c>
      <c r="CX335">
        <f>SUM(CR335:CW335)</f>
        <v/>
      </c>
      <c r="CY335">
        <f>ROUND(IF(CR335&gt;0,T335+V335*VLOOKUP("R202",TSC!$B$1:$C$500,2,0),0),0)</f>
        <v/>
      </c>
      <c r="CZ335">
        <f>IFERROR(INDEX(CSDA!D$1:D$500,MATCH($CZ$2,CSDA!C$1:C$500,0)),0)</f>
        <v/>
      </c>
      <c r="DA335">
        <f>ROUND(T335*0.7%,0)</f>
        <v/>
      </c>
      <c r="DB335">
        <f>ROUND(T335/12,0)</f>
        <v/>
      </c>
      <c r="DC335">
        <f ref="DC335" t="array">IFERROR(INDEX(CSDA!D$1:D$500,MATCH("Trích giữ"&amp;PAYROLL!DC$2,CSDA!A$1:A$500&amp;CSDA!C$1:C$500,0)),0)</f>
        <v/>
      </c>
      <c r="DD335">
        <f ref="DD335" t="array">IFERROR(INDEX(CSDA!D$1:D$500,MATCH("Trích giữ"&amp;PAYROLL!DD$2,CSDA!A$1:A$500&amp;CSDA!C$1:C$500,0)),0)</f>
        <v/>
      </c>
      <c r="DE335">
        <f ref="DE335" t="array">IFERROR(INDEX(CSDA!D$1:D$500,MATCH("Trích giữ"&amp;PAYROLL!DE$2,CSDA!A$1:A$500&amp;CSDA!C$1:C$500,0)),0)</f>
        <v/>
      </c>
      <c r="DF335">
        <f>IFERROR(INDEX(CSDA!D$1:D$500,MATCH(PAYROLL!DF$2,CSDA!C$1:C$500,0)),0)</f>
        <v/>
      </c>
      <c r="DG335">
        <f ref="DG335" t="array">IFERROR(INDEX(CSDA!D$1:D$500,MATCH("Trích giữ"&amp;PAYROLL!DG$2,CSDA!A$1:A$500&amp;CSDA!C$1:C$500,0)),0)</f>
        <v/>
      </c>
      <c r="DH335">
        <f>ROUND(T335/26,0)</f>
        <v/>
      </c>
      <c r="DI335">
        <f ref="DI335" t="array">IFERROR(INDEX(CSDA!D$1:D$500,MATCH("Trích giữ"&amp;PAYROLL!DI$2,CSDA!A$1:A$500&amp;CSDA!C$1:C$500,0)),0)</f>
        <v/>
      </c>
      <c r="DJ335">
        <f>IF(U335=0,T335*21.5%-BL335,0)</f>
        <v/>
      </c>
      <c r="DK335">
        <f ref="DK335" t="array">IFERROR(INDEX(CSDA!D$1:D$500,MATCH("Trích giữ"&amp;PAYROLL!DK$2,CSDA!A$1:A$500&amp;CSDA!C$1:C$500,0)),0)</f>
        <v/>
      </c>
      <c r="DL335">
        <f>IFERROR(INDEX(CSDA!D$1:D$500,MATCH(PAYROLL!DL$2,CSDA!C$1:C$500,0))/12,0)</f>
        <v/>
      </c>
      <c r="DM335">
        <f>SUM(DB335:DL335)</f>
        <v/>
      </c>
      <c r="DN335">
        <f>IFERROR(INDEX(ADJ!$A$1:$BZ$1000,MATCH(PAYROLL!D335,ADJ!A$1:A$500,0),MATCH(PAYROLL!DN$2,ADJ!$2:$2,0)),0)</f>
        <v/>
      </c>
      <c r="DO335">
        <f>IFERROR(SUM(BP335,DM335:DN335,CX335:DA335)-DT335,0)</f>
        <v/>
      </c>
      <c r="DP335">
        <f ref="DP335" t="array">SUM(BW335*IFERROR(INDEX(CSDA!D$1:D$500,MATCH(BW$2,CSDA!C$1:C$500,0)),0)%,CX335*IFERROR(INDEX(CSDA!D$1:D$500,MATCH(CX$2,CSDA!C$1:C$500,0)),0)%,DA335*IFERROR(INDEX(CSDA!D$1:D$500,MATCH(DA$2,CSDA!C$1:C$500,0)),0)%,DB335*IFERROR(INDEX(CSDA!D$1:D$500,MATCH(DB$2,CSDA!C$1:C$500,0)),0)%,DF335*IFERROR(INDEX(CSDA!D$1:D$500,MATCH("Phí dịch vụ"&amp;PAYROLL!DF$2,CSDA!A$1:A$500&amp;CSDA!C$1:C$500,0)),0)%,DC335*IFERROR(INDEX(CSDA!D$1:D$500,MATCH("Phí dịch vụ"&amp;PAYROLL!DC$2,CSDA!A$1:A$500&amp;CSDA!C$1:C$500,0)),0)%,DH335*IFERROR(INDEX(CSDA!D$1:D$500,MATCH("Phí dịch vụ"&amp;PAYROLL!DH$2,CSDA!A$1:A$500&amp;CSDA!C$1:C$500,0)),0)%,DJ335*IFERROR(INDEX(CSDA!D$1:D$500,MATCH("Phí dịch vụ"&amp;PAYROLL!DJ$2,CSDA!A$1:A$500&amp;CSDA!C$1:C$500,0)),0)%,BN335*IFERROR(INDEX(CSDA!D$1:D$500,MATCH(BN$2,CSDA!C$1:C$500,0)),0)%)-BN335*7%</f>
        <v/>
      </c>
      <c r="DQ335">
        <f>IFERROR(INDEX(ADJ!$A$1:$BZ$1000,MATCH(PAYROLL!D335,ADJ!A$1:A$500,0),MATCH(PAYROLL!DQ$2,ADJ!$2:$2,0)),0)</f>
        <v/>
      </c>
      <c r="DR335">
        <f>IFERROR(INDEX(ADJ!$A$1:$BZ$1000,MATCH(PAYROLL!D335,ADJ!A$1:A$500,0),MATCH(PAYROLL!DR$2,ADJ!$2:$2,0)),0)</f>
        <v/>
      </c>
      <c r="DS335">
        <f>SUM(DP335:DR335)</f>
        <v/>
      </c>
      <c r="DT335">
        <f>EK335</f>
        <v/>
      </c>
      <c r="DU335">
        <f>SUM(DO335:DR335)</f>
        <v/>
      </c>
      <c r="DV335">
        <f>ROUND(DU335*0.1,0)</f>
        <v/>
      </c>
      <c r="DW335">
        <f>DU335+DV335</f>
        <v/>
      </c>
      <c r="DZ335">
        <f>IFERROR(INDEX(ADJ!$A$1:$BZ$1000,MATCH(PAYROLL!$D335,ADJ!A$1:A$500,0),MATCH(PAYROLL!DZ$2,ADJ!$2:$2,0)),0)</f>
        <v/>
      </c>
      <c r="EA335">
        <f>IFERROR(INDEX(ADJ!$A$1:$BZ$1000,MATCH(PAYROLL!$D335,ADJ!A$1:A$500,0),MATCH(PAYROLL!EA$2,ADJ!$2:$2,0)),0)</f>
        <v/>
      </c>
      <c r="EB335">
        <f>IFERROR(INDEX(ADJ!$A$1:$BZ$1000,MATCH(PAYROLL!$D335,ADJ!A$1:A$500,0),MATCH(PAYROLL!EB$2,ADJ!$2:$2,0)),0)</f>
        <v/>
      </c>
      <c r="EC335">
        <f>IFERROR(INDEX(ADJ!$A$1:$BZ$1000,MATCH(PAYROLL!$D335,ADJ!A$1:A$500,0),MATCH(PAYROLL!EC$2,ADJ!$2:$2,0)),0)</f>
        <v/>
      </c>
      <c r="ED335">
        <f>IFERROR(INDEX(ADJ!$A$1:$BZ$1000,MATCH(PAYROLL!$D335,ADJ!A$1:A$500,0),MATCH(PAYROLL!ED$2,ADJ!$2:$2,0)),0)</f>
        <v/>
      </c>
      <c r="EE335">
        <f>IFERROR(INDEX(ADJ!$A$1:$BZ$1000,MATCH(PAYROLL!$D335,ADJ!A$1:A$500,0),MATCH(PAYROLL!EE$2,ADJ!$2:$2,0)),0)</f>
        <v/>
      </c>
      <c r="EF335">
        <f>IFERROR(INDEX(ADJ!$A$1:$BZ$1000,MATCH(PAYROLL!$D335,ADJ!A$1:A$500,0),MATCH(PAYROLL!EF$2,ADJ!$2:$2,0)),0)</f>
        <v/>
      </c>
      <c r="EG335">
        <f>IFERROR(INDEX(ADJ!$A$1:$BZ$1000,MATCH(PAYROLL!$D335,ADJ!A$1:A$500,0),MATCH(PAYROLL!EG$2,ADJ!$2:$2,0)),0)</f>
        <v/>
      </c>
      <c r="EH335">
        <f>IFERROR(INDEX(ADJ!$A$1:$BZ$1000,MATCH(PAYROLL!$D335,ADJ!A$1:A$500,0),MATCH(PAYROLL!EH$2,ADJ!$2:$2,0)),0)</f>
        <v/>
      </c>
      <c r="EI335">
        <f>IFERROR(INDEX(ADJ!$A$1:$BZ$1000,MATCH(PAYROLL!D335,ADJ!A$1:A$500,0),MATCH(PAYROLL!EI$2,ADJ!$2:$2,0)),0)</f>
        <v/>
      </c>
      <c r="EJ335">
        <f>IFERROR(INDEX(ADJ!$A$1:$BZ$1000,MATCH(PAYROLL!$D335,ADJ!A$1:A$500,0),MATCH(PAYROLL!EJ$2,ADJ!$2:$2,0)),0)</f>
        <v/>
      </c>
      <c r="EK335">
        <f>SUM(DZ335:EJ335)</f>
        <v/>
      </c>
    </row>
    <row r="336">
      <c r="A336" t="n">
        <v>334</v>
      </c>
      <c r="B336" t="inlineStr">
        <is>
          <t>Hà Hữu Son</t>
        </is>
      </c>
      <c r="D336" t="inlineStr">
        <is>
          <t>144468-04</t>
        </is>
      </c>
      <c r="S336">
        <f>IFERROR(INDEX(PIS!$A$1:$BZ$1000,MATCH($D336,PIS!C$1:C$500,0),MATCH("Lương CB tháng trước",PIS!$1:$1,0)),0)</f>
        <v/>
      </c>
      <c r="T336">
        <f>IFERROR(INDEX(PIS!$A$1:$BZ$1000,MATCH($D336,PIS!C$1:C$500,0),MATCH("Lương CB hiện tại",PIS!$1:$1,0)),0)</f>
        <v/>
      </c>
      <c r="U336">
        <f>IFERROR(INDEX(PIS!$A$1:$BZ$1000,MATCH($D336,PIS!C$1:C$500,0),MATCH("Lương đóng BHBB",PIS!$1:$1,0)),0)</f>
        <v/>
      </c>
      <c r="V336">
        <f>IFERROR(INDEX(PIS!$A$1:$BZ$1000,MATCH($D336,PIS!C$1:C$500,0),MATCH(V$2,PIS!$2:$2,0)),0)</f>
        <v/>
      </c>
      <c r="W336">
        <f>IFERROR(INDEX(PIS!$A$1:$BZ$1000,MATCH($D336,PIS!C$1:C$500,0),MATCH(W$2,PIS!$2:$2,0)),0)</f>
        <v/>
      </c>
      <c r="X336">
        <f>IFERROR(INDEX(PIS!$A$1:$BZ$1000,MATCH($D336,PIS!C$1:C$500,0),MATCH(X$2,PIS!$2:$2,0)),0)</f>
        <v/>
      </c>
      <c r="Y336">
        <f>IFERROR(INDEX(PIS!$A$1:$BZ$1000,MATCH($D336,PIS!C$1:C$500,0),MATCH(Y$2,PIS!$2:$2,0)),0)</f>
        <v/>
      </c>
      <c r="Z336">
        <f>IFERROR(INDEX(PIS!$A$1:$BZ$1000,MATCH($D336,PIS!C$1:C$500,0),MATCH(Z$2,PIS!$2:$2,0)),0)</f>
        <v/>
      </c>
      <c r="AA336">
        <f>IFERROR(INDEX(PIS!$A$1:$BZ$1000,MATCH($D336,PIS!C$1:C$500,0),MATCH(AA$2,PIS!$2:$2,0)),0)</f>
        <v/>
      </c>
      <c r="AB336">
        <f>IFERROR(INDEX(PIS!$A$1:$BZ$1000,MATCH($D336,PIS!C$1:C$500,0),MATCH(AB$2,PIS!$2:$2,0)),0)</f>
        <v/>
      </c>
      <c r="AC336">
        <f>SUM(V336:AB336)</f>
        <v/>
      </c>
      <c r="AD336">
        <f>IFERROR(INDEX(TIMESHEET!$A$1:$AI$5000,MATCH($D336,TIMESHEET!A$1:A$500,0),MATCH("T100",TIMESHEET!$2:$2,0))-2,0)</f>
        <v/>
      </c>
      <c r="AE336">
        <f>IFERROR(INDEX(TIMESHEET!$A$1:$AI$5000,MATCH($D336,TIMESHEET!A$1:A$500,0),MATCH("T202",TIMESHEET!$2:$2,0)),0)</f>
        <v/>
      </c>
      <c r="AF336">
        <f>IFERROR(INDEX(TIMESHEET!$A$1:$AI$5000,MATCH($D336,TIMESHEET!A$1:A$500,0),MATCH("T302",TIMESHEET!$2:$2,0)),0)</f>
        <v/>
      </c>
      <c r="AG336">
        <f>IFERROR(INDEX(TIMESHEET!$A$1:$AI$5000,MATCH($D336,TIMESHEET!A$1:A$500,0),MATCH("T406",TIMESHEET!$2:$2,0)),0)</f>
        <v/>
      </c>
      <c r="AH336">
        <f>AE336+AG336</f>
        <v/>
      </c>
      <c r="AI336">
        <f>IFERROR(INDEX(TIMESHEET!$A$1:$AI$5000,MATCH($D336,TIMESHEET!A$1:A$500,0),MATCH("T701",TIMESHEET!$2:$2,0)),0)</f>
        <v/>
      </c>
      <c r="AJ336">
        <f>IFERROR(INDEX(TIMESHEET!$A$1:$AI$5000,MATCH($D336,TIMESHEET!B$1:B$500,0),MATCH("T320",TIMESHEET!$2:$2,0)),0)</f>
        <v/>
      </c>
      <c r="AK336">
        <f>IFERROR(IF(LEFT(INDEX(PIS!O$1:O$500,MATCH(D336,PIS!C$1:C$500)),1)="M",T336/AD336*SUM(AE336:AG336),T336*AD336),0)</f>
        <v/>
      </c>
      <c r="AL336">
        <f>IFERROR(INDEX(ADJ!$A$1:$BZ$1000,MATCH(PAYROLL!D336,ADJ!A$1:A$500,0),MATCH(PAYROLL!AL$2,ADJ!$2:$2,0)),0)</f>
        <v/>
      </c>
      <c r="AM336">
        <f>SUM(AK336:AL336)</f>
        <v/>
      </c>
      <c r="AN336">
        <f>IFERROR(ROUND(V336/$AD336*$AH336,0),0)</f>
        <v/>
      </c>
      <c r="AO336">
        <f>IFERROR(ROUND(W336/$AD336*$AH336,0),0)</f>
        <v/>
      </c>
      <c r="AP336">
        <f>IFERROR(ROUND(X336/$AD336*$AE336,0),0)</f>
        <v/>
      </c>
      <c r="AQ336">
        <f>IFERROR(ROUND(Y336/$AD336*$AH336,0),0)</f>
        <v/>
      </c>
      <c r="AR336">
        <f>IFERROR(ROUND(Z336/$AD336*$AH336,0),0)</f>
        <v/>
      </c>
      <c r="AS336">
        <f>IFERROR(ROUND(AA336/$AD336*$AH336,0),0)</f>
        <v/>
      </c>
      <c r="AT336">
        <f>IFERROR(IF((AE336+AF336+AG336)&gt;13,AB336,ROUND(AB336/AD336*AH336,0)),0)</f>
        <v/>
      </c>
      <c r="AU336">
        <f>IFERROR(INDEX(ADJ!$A$1:$BZ$1000,MATCH(PAYROLL!D336,ADJ!A$1:A$500,0),MATCH(PAYROLL!AU$2,ADJ!$2:$2,0)),0)</f>
        <v/>
      </c>
      <c r="AV336">
        <f>ROUND(SUM(AN336:AU336),0)</f>
        <v/>
      </c>
      <c r="AW336">
        <f>IFERROR(INDEX(TIMESHEET!$A$1:$AI$5000,MATCH(PAYROLL!D336,TIMESHEET!A$1:A$500,0),MATCH("T620",TIMESHEET!$2:$2,0)),0)</f>
        <v/>
      </c>
      <c r="AX336">
        <f>IFERROR(INDEX(TIMESHEET!$A$1:$AI$5000,MATCH(PAYROLL!D336,TIMESHEET!A$1:A$500,0),MATCH("T601",TIMESHEET!$2:$2,0)),0)</f>
        <v/>
      </c>
      <c r="AY336">
        <f>IFERROR(INDEX(TIMESHEET!$A$1:$AI$5000,MATCH(PAYROLL!D336,TIMESHEET!A$1:A$500,0),MATCH("T602",TIMESHEET!$2:$2,0)),0)</f>
        <v/>
      </c>
      <c r="AZ336">
        <f>IFERROR(INDEX(TIMESHEET!$A$1:$AI$5000,MATCH(PAYROLL!D336,TIMESHEET!A$1:A$500,0),MATCH("T603",TIMESHEET!$2:$2,0)),0)</f>
        <v/>
      </c>
      <c r="BA336">
        <f>IFERROR(INDEX(TIMESHEET!$A$1:$AI$5000,MATCH(PAYROLL!D336,TIMESHEET!A$1:A$500,0),MATCH("T611",TIMESHEET!$2:$2,0)),0)</f>
        <v/>
      </c>
      <c r="BB336">
        <f>IFERROR(INDEX(TIMESHEET!$A$1:$AI$5000,MATCH(PAYROLL!D336,TIMESHEET!A$1:A$500,0),MATCH("T612",TIMESHEET!$2:$2,0)),0)</f>
        <v/>
      </c>
      <c r="BC336">
        <f>IFERROR(INDEX(TIMESHEET!$A$1:$AI$5000,MATCH(PAYROLL!D336,TIMESHEET!A$1:A$500,0),MATCH("T613",TIMESHEET!$2:$2,0)),0)</f>
        <v/>
      </c>
      <c r="BD336">
        <f>IFERROR(INDEX(TIMESHEET!$A$1:$AI$5000,MATCH(PAYROLL!D336,TIMESHEET!A$1:A$500,0),MATCH("T500",TIMESHEET!$2:$2,0)),0)</f>
        <v/>
      </c>
      <c r="BE336">
        <f>IFERROR(IF(LEFT(INDEX(PIS!O$1:O$500,MATCH(D336,PIS!C$1:C$500)),1)="M",T336/AD336/8*(AW336+AX336*1.5+AY336*2+AZ336*3+BA336*2.1+BB336*2.7+BC336*3.9+BD336*0.3),T336/8*(AW336+AX336*1.5+AY336*2+AZ336*3+BA336*2.1+BB336*2.7+BC336*3.9+BD336*0.3)),0)</f>
        <v/>
      </c>
      <c r="BF336">
        <f>IFERROR(INDEX(ADJ!$A$1:$BZ$1000,MATCH(PAYROLL!$D336,ADJ!A$1:A$500,0),MATCH(PAYROLL!BF$2,ADJ!$2:$2,0)),0)</f>
        <v/>
      </c>
      <c r="BG336">
        <f>IFERROR(INDEX(ADJ!$A$1:$BZ$1000,MATCH(PAYROLL!D336,ADJ!A$1:A$500,0),MATCH(PAYROLL!BG$2,ADJ!$2:$2,0)),0)</f>
        <v/>
      </c>
      <c r="BH336">
        <f>IFERROR(INDEX(ADJ!$A$1:$BZ$1000,MATCH(PAYROLL!D336,ADJ!A$1:A$500,0),MATCH(PAYROLL!BH$2,ADJ!$2:$2,0)),0)</f>
        <v/>
      </c>
      <c r="BI336">
        <f>IFERROR(INDEX(ADJ!$A$1:$BZ$1000,MATCH(PAYROLL!D336,ADJ!A$1:A$500,0),MATCH(PAYROLL!BI$2,ADJ!$2:$2,0)),0)</f>
        <v/>
      </c>
      <c r="BJ336">
        <f>IFERROR(INDEX(ADJ!$A$1:$BZ$1000,MATCH(PAYROLL!D336,ADJ!A$1:A$500,0),MATCH(PAYROLL!BJ$2,ADJ!$2:$2,0)),0)</f>
        <v/>
      </c>
      <c r="BK336">
        <f>SUM(BF336:BJ336)</f>
        <v/>
      </c>
      <c r="BL336">
        <f>IFERROR(INDEX(ADJ!$A$1:$BZ$1000,MATCH(PAYROLL!D336,ADJ!A$1:A$500,0),MATCH(PAYROLL!BL$2,ADJ!$2:$2,0)),0)</f>
        <v/>
      </c>
      <c r="BM336">
        <f>IFERROR(INDEX(ADJ!$A$1:$BZ$1000,MATCH(PAYROLL!D336,ADJ!A$1:A$500,0),MATCH(PAYROLL!BM$2,ADJ!$2:$2,0)),0)</f>
        <v/>
      </c>
      <c r="BN336">
        <f>IFERROR(INDEX(ADJ!$A$1:$BZ$1000,MATCH(PAYROLL!D336,ADJ!A$1:A$500,0),MATCH(PAYROLL!BN$2,ADJ!$2:$2,0)),0)</f>
        <v/>
      </c>
      <c r="BO336">
        <f>IFERROR(INDEX(ADJ!$A$1:$BZ$1000,MATCH(PAYROLL!D336,ADJ!A$1:A$500,0),MATCH(PAYROLL!BO$2,ADJ!$2:$2,0)),0)</f>
        <v/>
      </c>
      <c r="BP336">
        <f>SUM(AM336,AV336,BE336,BK336,BL336:BO336)</f>
        <v/>
      </c>
      <c r="BQ336">
        <f>BO336</f>
        <v/>
      </c>
      <c r="BR336">
        <f>IFERROR(ROUND(IF(LEFT(INDEX(PIS!O$1:O$500,MATCH(D336,PIS!C$1:C$500)),1)="D",T336/8*(BD336*0.3),IF(LEFT(INDEX(PIS!O$1:O$500,MATCH(D336,PIS!C$1:C$500)),1)="H",T336*($BD336*0.3),T336/$AD336/8*($BD336*0.3))),0),0)</f>
        <v/>
      </c>
      <c r="BS336">
        <f>IF(AP336&lt;1,0,MIN(AP336,730000))</f>
        <v/>
      </c>
      <c r="BT336">
        <f>IFERROR(ROUND((BE336-SUM(AW336:BC336)*T336/AD336/8),0)-BR336,0)</f>
        <v/>
      </c>
      <c r="BU336">
        <f>AO336</f>
        <v/>
      </c>
      <c r="BV336">
        <f>SUM(BQ336:BU336)</f>
        <v/>
      </c>
      <c r="BW336">
        <f>BP336-BV336</f>
        <v/>
      </c>
      <c r="BX336">
        <f>IFERROR(IF(RIGHT(INDEX(PIS!O$1:O$500,MATCH(D336,PIS!C$1:C$500)),5)="Gross",MIN(U336+V336,VLOOKUP("R700",TSC!B:C,2,0)*VLOOKUP("R101",TSC!B:C,2,0))*VLOOKUP("R701",TSC!B:C,2,0)%,0),0)</f>
        <v/>
      </c>
      <c r="BY336">
        <f>IFERROR(IF(RIGHT(INDEX(PIS!O$1:O$500,MATCH(D336,PIS!C$1:C$500)),5)="Gross",MIN(U336+V336,VLOOKUP("R700",TSC!B:C,2,0)*VLOOKUP("R101",TSC!B:C,2,0))*VLOOKUP("T704",TSC!B:C,2,0)%,0),0)</f>
        <v/>
      </c>
      <c r="BZ336">
        <f>IFERROR(IF(RIGHT(INDEX(PIS!O$1:O$500,MATCH(D336,PIS!C$1:C$500)),5)="Gross",MIN(U336+V336,VLOOKUP("R700",TSC!B:C,2,0)*VLOOKUP("1",TSC!F:G,2,0))*VLOOKUP("T705",TSC!B:C,2,0)%,0),0)</f>
        <v/>
      </c>
      <c r="CA336">
        <f>IFERROR(INDEX(ADJ!$A$1:$BZ$1000,MATCH(PAYROLL!D336,ADJ!A$1:A$500,0),MATCH(PAYROLL!CA$2,ADJ!$2:$2,0)),0)</f>
        <v/>
      </c>
      <c r="CB336">
        <f>IFERROR(INDEX(ADJ!$A$1:$BZ$1000,MATCH(PAYROLL!D336,ADJ!A$1:A$500,0),MATCH(PAYROLL!CB$2,ADJ!$2:$2,0)),0)</f>
        <v/>
      </c>
      <c r="CC336">
        <f>SUM(BX336:CB336)</f>
        <v/>
      </c>
      <c r="CD336">
        <f>IFERROR(INDEX(PIS!$A$1:$BZ$1000,MATCH(PAYROLL!D336,PIS!C$1:C$500,0),MATCH(PAYROLL!CD$1,PIS!$1:$1,0)),0)</f>
        <v/>
      </c>
      <c r="CE336">
        <f>IFERROR(IF(OR(INDEX(PIS!P$1:P$500,MATCH(D336,PIS!C$1:C$500,0))="LT2",INDEX(PIS!P$1:P$500,MATCH(D336,PIS!C$1:C$500,0))="P10"),0,SUM(CC336,CD336*VLOOKUP("R601",TSC!B:C,2,0),VLOOKUP("R602",TSC!B:C,2,0))),0)</f>
        <v/>
      </c>
      <c r="CF336">
        <f>MAX(BW336-CE336,0)</f>
        <v/>
      </c>
      <c r="CG336">
        <f>IFERROR(IF(OR(RIGHT(INDEX(PIS!P$1:P$500,MATCH(D336,PIS!C$1:C$500)),5)="P10",RIGHT(INDEX(PIS!P$1:P$500,MATCH(D336,PIS!C$1:C$500)),5)="CK"),0,IF(CF336&lt;=5000000,CF336*5%,IF(CF336&lt;=10000000,CF336*10%-250000,IF(CF336&lt;=18000000,CF336*15%-750000,IF(CF336&lt;=32000000,CF336*20%-1650000,IF(CF336&lt;=52000000,CF336*25%-3250000,IF(CF336&lt;=80000000,BH336*30%-5850000,CF336*35%-9850000))))))),0)</f>
        <v/>
      </c>
      <c r="CH336">
        <f>IFERROR(IF(OR(INDEX(PIS!P$1:P$500,MATCH(D336,PIS!C$1:C$500))="LT",INDEX(PIS!P$1:P$500,MATCH(D336,PIS!C$1:C$500))="CK"),0,IF(CF336&lt;2000000,0,CF336*10%)),0)</f>
        <v/>
      </c>
      <c r="CI336">
        <f>IFERROR(INDEX(ADJ!$A$1:$BZ$1000,MATCH(PAYROLL!D336,ADJ!A$1:A$500,0),MATCH(PAYROLL!CI$2,ADJ!$2:$2,0)),0)</f>
        <v/>
      </c>
      <c r="CJ336">
        <f>IFERROR(INDEX(ADJ!$A$1:$BZ$1000,MATCH(PAYROLL!D336,ADJ!A$1:A$500,0),MATCH(PAYROLL!CJ$2,ADJ!$2:$2,0)),0)</f>
        <v/>
      </c>
      <c r="CK336">
        <f>IFERROR(INDEX(ADJ!$A$1:$BZ$1000,MATCH(PAYROLL!D336,ADJ!A$1:A$500,0),MATCH(PAYROLL!CK$2,ADJ!$2:$2,0)),0)</f>
        <v/>
      </c>
      <c r="CL336">
        <f>SUM(CG336:CK336)</f>
        <v/>
      </c>
      <c r="CM336">
        <f>ROUND(SUM(CH336:CK336),0)</f>
        <v/>
      </c>
      <c r="CN336">
        <f>IFERROR(INDEX(CSDA!D$1:D$500,MATCH($CN$2,CSDA!C$1:C$500,0))*INDEX(PIS!V$1:V$500,MATCH(D336,PIS!C$1:C$500))+INDEX(ADJ!$A$1:$BZ$1000,MATCH(PAYROLL!D336,ADJ!A$1:A$500,0),MATCH(PAYROLL!CN$2,ADJ!$2:$2,0)),0)</f>
        <v/>
      </c>
      <c r="CO336">
        <f>IFERROR(INDEX(ADJ!$A$1:$BZ$1000,MATCH(PAYROLL!D336,ADJ!A$1:A$500,0),MATCH(PAYROLL!CO$2,ADJ!$2:$2,0)),0)</f>
        <v/>
      </c>
      <c r="CP336">
        <f>IFERROR(INDEX(ADJ!$A$1:$BZ$1000,MATCH(PAYROLL!D336,ADJ!A$1:A$500,0),MATCH(PAYROLL!CP$2,ADJ!$2:$2,0)),0)</f>
        <v/>
      </c>
      <c r="CQ336">
        <f>BP336-CL336-CI336-CM336-CN336-CO336-CP336-CC336</f>
        <v/>
      </c>
      <c r="CR336">
        <f>IFERROR(IF(RIGHT(INDEX(PIS!O$1:O$500,MATCH(D336,PIS!C$1:C$500,0)),5)="Gross",MIN(U336+V336,VLOOKUP("R700",TSC!B:C,2,0)*VLOOKUP("R101",TSC!B:C,2,0))*(VLOOKUP("T711",TSC!B:C,2,0)+VLOOKUP("T712",TSC!B:C,2,0))%,MIN(T336+V336,VLOOKUP("R700",TSC!B:C,2,0)*VLOOKUP("R101",TSC!B:C,2,0))*(VLOOKUP("T711",TSC!B:C,2,0)+VLOOKUP("T712",TSC!B:C,2,0)+VLOOKUP("R701",TSC!B:C,2,0))%),0)</f>
        <v/>
      </c>
      <c r="CS336">
        <f>IFERROR(IF(RIGHT(INDEX(PIS!O$1:O$500,MATCH(D336,PIS!C$1:C$500,0)),5)="Gross",MIN(U336+V336,VLOOKUP("R700",TSC!B:C,2,0)*VLOOKUP("R101",TSC!B:C,2,0))*(VLOOKUP("T714",TSC!B:C,2,0))%,MIN(T336+V336,VLOOKUP("R700",TSC!B:C,2,0)*VLOOKUP("R101",TSC!B:C,2,0))*(VLOOKUP("T704",TSC!B:C,2,0)+VLOOKUP("T714",TSC!B:C,2,0))%),0)</f>
        <v/>
      </c>
      <c r="CT336">
        <f>IFERROR(IF(RIGHT(INDEX(PIS!O$1:O$500,MATCH(D336,PIS!C$1:C$500,0)),5)="Gross",MIN(U336+V336,VLOOKUP("R700",TSC!B:C,2,0)*VLOOKUP("R101",TSC!B:C,2,0))*VLOOKUP("T705",TSC!B:C,2,0)%,MIN(T336+V336,VLOOKUP("R700",TSC!B:C,2,0)*VLOOKUP("R101",TSC!B:C,2,0))*VLOOKUP("T705",TSC!B:C,2,0)%),0)</f>
        <v/>
      </c>
      <c r="CU336">
        <f>IFERROR(IF(RIGHT(INDEX(PIS!O$1:O$500,MATCH(D336,PIS!C$1:C$500,0)),5)="Gross",MIN(U336+V336,VLOOKUP("R700",TSC!B:C,2,0)*VLOOKUP("R101",TSC!B:C,2,0))*(VLOOKUP("T713",TSC!B:C,2,0))%,MIN(T336+V336,VLOOKUP("R700",TSC!B:C,2,0)*VLOOKUP("R101",TSC!B:C,2,0))*(VLOOKUP("T713",TSC!B:C,2,0))%),0)</f>
        <v/>
      </c>
      <c r="CV336">
        <f>IFERROR(INDEX(ADJ!$A$1:$BZ$1000,MATCH(PAYROLL!D336,ADJ!A$1:A$500,0),MATCH(PAYROLL!CV$2,ADJ!$2:$2,0)),0)</f>
        <v/>
      </c>
      <c r="CW336">
        <f>IFERROR(INDEX(ADJ!$A$1:$BZ$1000,MATCH(PAYROLL!D336,ADJ!A$1:A$500,0),MATCH(PAYROLL!CW$2,ADJ!$2:$2,0)),0)</f>
        <v/>
      </c>
      <c r="CX336">
        <f>SUM(CR336:CW336)</f>
        <v/>
      </c>
      <c r="CY336">
        <f>ROUND(IF(CR336&gt;0,T336+V336*VLOOKUP("R202",TSC!$B$1:$C$500,2,0),0),0)</f>
        <v/>
      </c>
      <c r="CZ336">
        <f>IFERROR(INDEX(CSDA!D$1:D$500,MATCH($CZ$2,CSDA!C$1:C$500,0)),0)</f>
        <v/>
      </c>
      <c r="DA336">
        <f>ROUND(T336*0.7%,0)</f>
        <v/>
      </c>
      <c r="DB336">
        <f>ROUND(T336/12,0)</f>
        <v/>
      </c>
      <c r="DC336">
        <f ref="DC336" t="array">IFERROR(INDEX(CSDA!D$1:D$500,MATCH("Trích giữ"&amp;PAYROLL!DC$2,CSDA!A$1:A$500&amp;CSDA!C$1:C$500,0)),0)</f>
        <v/>
      </c>
      <c r="DD336">
        <f ref="DD336" t="array">IFERROR(INDEX(CSDA!D$1:D$500,MATCH("Trích giữ"&amp;PAYROLL!DD$2,CSDA!A$1:A$500&amp;CSDA!C$1:C$500,0)),0)</f>
        <v/>
      </c>
      <c r="DE336">
        <f ref="DE336" t="array">IFERROR(INDEX(CSDA!D$1:D$500,MATCH("Trích giữ"&amp;PAYROLL!DE$2,CSDA!A$1:A$500&amp;CSDA!C$1:C$500,0)),0)</f>
        <v/>
      </c>
      <c r="DF336">
        <f>IFERROR(INDEX(CSDA!D$1:D$500,MATCH(PAYROLL!DF$2,CSDA!C$1:C$500,0)),0)</f>
        <v/>
      </c>
      <c r="DG336">
        <f ref="DG336" t="array">IFERROR(INDEX(CSDA!D$1:D$500,MATCH("Trích giữ"&amp;PAYROLL!DG$2,CSDA!A$1:A$500&amp;CSDA!C$1:C$500,0)),0)</f>
        <v/>
      </c>
      <c r="DH336">
        <f>ROUND(T336/26,0)</f>
        <v/>
      </c>
      <c r="DI336">
        <f ref="DI336" t="array">IFERROR(INDEX(CSDA!D$1:D$500,MATCH("Trích giữ"&amp;PAYROLL!DI$2,CSDA!A$1:A$500&amp;CSDA!C$1:C$500,0)),0)</f>
        <v/>
      </c>
      <c r="DJ336">
        <f>IF(U336=0,T336*21.5%-BL336,0)</f>
        <v/>
      </c>
      <c r="DK336">
        <f ref="DK336" t="array">IFERROR(INDEX(CSDA!D$1:D$500,MATCH("Trích giữ"&amp;PAYROLL!DK$2,CSDA!A$1:A$500&amp;CSDA!C$1:C$500,0)),0)</f>
        <v/>
      </c>
      <c r="DL336">
        <f>IFERROR(INDEX(CSDA!D$1:D$500,MATCH(PAYROLL!DL$2,CSDA!C$1:C$500,0))/12,0)</f>
        <v/>
      </c>
      <c r="DM336">
        <f>SUM(DB336:DL336)</f>
        <v/>
      </c>
      <c r="DN336">
        <f>IFERROR(INDEX(ADJ!$A$1:$BZ$1000,MATCH(PAYROLL!D336,ADJ!A$1:A$500,0),MATCH(PAYROLL!DN$2,ADJ!$2:$2,0)),0)</f>
        <v/>
      </c>
      <c r="DO336">
        <f>IFERROR(SUM(BP336,DM336:DN336,CX336:DA336)-DT336,0)</f>
        <v/>
      </c>
      <c r="DP336">
        <f ref="DP336" t="array">SUM(BW336*IFERROR(INDEX(CSDA!D$1:D$500,MATCH(BW$2,CSDA!C$1:C$500,0)),0)%,CX336*IFERROR(INDEX(CSDA!D$1:D$500,MATCH(CX$2,CSDA!C$1:C$500,0)),0)%,DA336*IFERROR(INDEX(CSDA!D$1:D$500,MATCH(DA$2,CSDA!C$1:C$500,0)),0)%,DB336*IFERROR(INDEX(CSDA!D$1:D$500,MATCH(DB$2,CSDA!C$1:C$500,0)),0)%,DF336*IFERROR(INDEX(CSDA!D$1:D$500,MATCH("Phí dịch vụ"&amp;PAYROLL!DF$2,CSDA!A$1:A$500&amp;CSDA!C$1:C$500,0)),0)%,DC336*IFERROR(INDEX(CSDA!D$1:D$500,MATCH("Phí dịch vụ"&amp;PAYROLL!DC$2,CSDA!A$1:A$500&amp;CSDA!C$1:C$500,0)),0)%,DH336*IFERROR(INDEX(CSDA!D$1:D$500,MATCH("Phí dịch vụ"&amp;PAYROLL!DH$2,CSDA!A$1:A$500&amp;CSDA!C$1:C$500,0)),0)%,DJ336*IFERROR(INDEX(CSDA!D$1:D$500,MATCH("Phí dịch vụ"&amp;PAYROLL!DJ$2,CSDA!A$1:A$500&amp;CSDA!C$1:C$500,0)),0)%,BN336*IFERROR(INDEX(CSDA!D$1:D$500,MATCH(BN$2,CSDA!C$1:C$500,0)),0)%)-BN336*7%</f>
        <v/>
      </c>
      <c r="DQ336">
        <f>IFERROR(INDEX(ADJ!$A$1:$BZ$1000,MATCH(PAYROLL!D336,ADJ!A$1:A$500,0),MATCH(PAYROLL!DQ$2,ADJ!$2:$2,0)),0)</f>
        <v/>
      </c>
      <c r="DR336">
        <f>IFERROR(INDEX(ADJ!$A$1:$BZ$1000,MATCH(PAYROLL!D336,ADJ!A$1:A$500,0),MATCH(PAYROLL!DR$2,ADJ!$2:$2,0)),0)</f>
        <v/>
      </c>
      <c r="DS336">
        <f>SUM(DP336:DR336)</f>
        <v/>
      </c>
      <c r="DT336">
        <f>EK336</f>
        <v/>
      </c>
      <c r="DU336">
        <f>SUM(DO336:DR336)</f>
        <v/>
      </c>
      <c r="DV336">
        <f>ROUND(DU336*0.1,0)</f>
        <v/>
      </c>
      <c r="DW336">
        <f>DU336+DV336</f>
        <v/>
      </c>
      <c r="DZ336">
        <f>IFERROR(INDEX(ADJ!$A$1:$BZ$1000,MATCH(PAYROLL!$D336,ADJ!A$1:A$500,0),MATCH(PAYROLL!DZ$2,ADJ!$2:$2,0)),0)</f>
        <v/>
      </c>
      <c r="EA336">
        <f>IFERROR(INDEX(ADJ!$A$1:$BZ$1000,MATCH(PAYROLL!$D336,ADJ!A$1:A$500,0),MATCH(PAYROLL!EA$2,ADJ!$2:$2,0)),0)</f>
        <v/>
      </c>
      <c r="EB336">
        <f>IFERROR(INDEX(ADJ!$A$1:$BZ$1000,MATCH(PAYROLL!$D336,ADJ!A$1:A$500,0),MATCH(PAYROLL!EB$2,ADJ!$2:$2,0)),0)</f>
        <v/>
      </c>
      <c r="EC336">
        <f>IFERROR(INDEX(ADJ!$A$1:$BZ$1000,MATCH(PAYROLL!$D336,ADJ!A$1:A$500,0),MATCH(PAYROLL!EC$2,ADJ!$2:$2,0)),0)</f>
        <v/>
      </c>
      <c r="ED336">
        <f>IFERROR(INDEX(ADJ!$A$1:$BZ$1000,MATCH(PAYROLL!$D336,ADJ!A$1:A$500,0),MATCH(PAYROLL!ED$2,ADJ!$2:$2,0)),0)</f>
        <v/>
      </c>
      <c r="EE336">
        <f>IFERROR(INDEX(ADJ!$A$1:$BZ$1000,MATCH(PAYROLL!$D336,ADJ!A$1:A$500,0),MATCH(PAYROLL!EE$2,ADJ!$2:$2,0)),0)</f>
        <v/>
      </c>
      <c r="EF336">
        <f>IFERROR(INDEX(ADJ!$A$1:$BZ$1000,MATCH(PAYROLL!$D336,ADJ!A$1:A$500,0),MATCH(PAYROLL!EF$2,ADJ!$2:$2,0)),0)</f>
        <v/>
      </c>
      <c r="EG336">
        <f>IFERROR(INDEX(ADJ!$A$1:$BZ$1000,MATCH(PAYROLL!$D336,ADJ!A$1:A$500,0),MATCH(PAYROLL!EG$2,ADJ!$2:$2,0)),0)</f>
        <v/>
      </c>
      <c r="EH336">
        <f>IFERROR(INDEX(ADJ!$A$1:$BZ$1000,MATCH(PAYROLL!$D336,ADJ!A$1:A$500,0),MATCH(PAYROLL!EH$2,ADJ!$2:$2,0)),0)</f>
        <v/>
      </c>
      <c r="EI336">
        <f>IFERROR(INDEX(ADJ!$A$1:$BZ$1000,MATCH(PAYROLL!D336,ADJ!A$1:A$500,0),MATCH(PAYROLL!EI$2,ADJ!$2:$2,0)),0)</f>
        <v/>
      </c>
      <c r="EJ336">
        <f>IFERROR(INDEX(ADJ!$A$1:$BZ$1000,MATCH(PAYROLL!$D336,ADJ!A$1:A$500,0),MATCH(PAYROLL!EJ$2,ADJ!$2:$2,0)),0)</f>
        <v/>
      </c>
      <c r="EK336">
        <f>SUM(DZ336:EJ336)</f>
        <v/>
      </c>
    </row>
    <row r="337">
      <c r="A337" t="n">
        <v>335</v>
      </c>
      <c r="B337" t="inlineStr">
        <is>
          <t>Hà Hữu Chiến</t>
        </is>
      </c>
      <c r="D337" t="inlineStr">
        <is>
          <t>115775-03</t>
        </is>
      </c>
      <c r="S337">
        <f>IFERROR(INDEX(PIS!$A$1:$BZ$1000,MATCH($D337,PIS!C$1:C$500,0),MATCH("Lương CB tháng trước",PIS!$1:$1,0)),0)</f>
        <v/>
      </c>
      <c r="T337">
        <f>IFERROR(INDEX(PIS!$A$1:$BZ$1000,MATCH($D337,PIS!C$1:C$500,0),MATCH("Lương CB hiện tại",PIS!$1:$1,0)),0)</f>
        <v/>
      </c>
      <c r="U337">
        <f>IFERROR(INDEX(PIS!$A$1:$BZ$1000,MATCH($D337,PIS!C$1:C$500,0),MATCH("Lương đóng BHBB",PIS!$1:$1,0)),0)</f>
        <v/>
      </c>
      <c r="V337">
        <f>IFERROR(INDEX(PIS!$A$1:$BZ$1000,MATCH($D337,PIS!C$1:C$500,0),MATCH(V$2,PIS!$2:$2,0)),0)</f>
        <v/>
      </c>
      <c r="W337">
        <f>IFERROR(INDEX(PIS!$A$1:$BZ$1000,MATCH($D337,PIS!C$1:C$500,0),MATCH(W$2,PIS!$2:$2,0)),0)</f>
        <v/>
      </c>
      <c r="X337">
        <f>IFERROR(INDEX(PIS!$A$1:$BZ$1000,MATCH($D337,PIS!C$1:C$500,0),MATCH(X$2,PIS!$2:$2,0)),0)</f>
        <v/>
      </c>
      <c r="Y337">
        <f>IFERROR(INDEX(PIS!$A$1:$BZ$1000,MATCH($D337,PIS!C$1:C$500,0),MATCH(Y$2,PIS!$2:$2,0)),0)</f>
        <v/>
      </c>
      <c r="Z337">
        <f>IFERROR(INDEX(PIS!$A$1:$BZ$1000,MATCH($D337,PIS!C$1:C$500,0),MATCH(Z$2,PIS!$2:$2,0)),0)</f>
        <v/>
      </c>
      <c r="AA337">
        <f>IFERROR(INDEX(PIS!$A$1:$BZ$1000,MATCH($D337,PIS!C$1:C$500,0),MATCH(AA$2,PIS!$2:$2,0)),0)</f>
        <v/>
      </c>
      <c r="AB337">
        <f>IFERROR(INDEX(PIS!$A$1:$BZ$1000,MATCH($D337,PIS!C$1:C$500,0),MATCH(AB$2,PIS!$2:$2,0)),0)</f>
        <v/>
      </c>
      <c r="AC337">
        <f>SUM(V337:AB337)</f>
        <v/>
      </c>
      <c r="AD337">
        <f>IFERROR(INDEX(TIMESHEET!$A$1:$AI$5000,MATCH($D337,TIMESHEET!A$1:A$500,0),MATCH("T100",TIMESHEET!$2:$2,0))-2,0)</f>
        <v/>
      </c>
      <c r="AE337">
        <f>IFERROR(INDEX(TIMESHEET!$A$1:$AI$5000,MATCH($D337,TIMESHEET!A$1:A$500,0),MATCH("T202",TIMESHEET!$2:$2,0)),0)</f>
        <v/>
      </c>
      <c r="AF337">
        <f>IFERROR(INDEX(TIMESHEET!$A$1:$AI$5000,MATCH($D337,TIMESHEET!A$1:A$500,0),MATCH("T302",TIMESHEET!$2:$2,0)),0)</f>
        <v/>
      </c>
      <c r="AG337">
        <f>IFERROR(INDEX(TIMESHEET!$A$1:$AI$5000,MATCH($D337,TIMESHEET!A$1:A$500,0),MATCH("T406",TIMESHEET!$2:$2,0)),0)</f>
        <v/>
      </c>
      <c r="AH337">
        <f>AE337+AG337</f>
        <v/>
      </c>
      <c r="AI337">
        <f>IFERROR(INDEX(TIMESHEET!$A$1:$AI$5000,MATCH($D337,TIMESHEET!A$1:A$500,0),MATCH("T701",TIMESHEET!$2:$2,0)),0)</f>
        <v/>
      </c>
      <c r="AJ337">
        <f>IFERROR(INDEX(TIMESHEET!$A$1:$AI$5000,MATCH($D337,TIMESHEET!B$1:B$500,0),MATCH("T320",TIMESHEET!$2:$2,0)),0)</f>
        <v/>
      </c>
      <c r="AK337">
        <f>IFERROR(IF(LEFT(INDEX(PIS!O$1:O$500,MATCH(D337,PIS!C$1:C$500)),1)="M",T337/AD337*SUM(AE337:AG337),T337*AD337),0)</f>
        <v/>
      </c>
      <c r="AL337">
        <f>IFERROR(INDEX(ADJ!$A$1:$BZ$1000,MATCH(PAYROLL!D337,ADJ!A$1:A$500,0),MATCH(PAYROLL!AL$2,ADJ!$2:$2,0)),0)</f>
        <v/>
      </c>
      <c r="AM337">
        <f>SUM(AK337:AL337)</f>
        <v/>
      </c>
      <c r="AN337">
        <f>IFERROR(ROUND(V337/$AD337*$AH337,0),0)</f>
        <v/>
      </c>
      <c r="AO337">
        <f>IFERROR(ROUND(W337/$AD337*$AH337,0),0)</f>
        <v/>
      </c>
      <c r="AP337">
        <f>IFERROR(ROUND(X337/$AD337*$AE337,0),0)</f>
        <v/>
      </c>
      <c r="AQ337">
        <f>IFERROR(ROUND(Y337/$AD337*$AH337,0),0)</f>
        <v/>
      </c>
      <c r="AR337">
        <f>IFERROR(ROUND(Z337/$AD337*$AH337,0),0)</f>
        <v/>
      </c>
      <c r="AS337">
        <f>IFERROR(ROUND(AA337/$AD337*$AH337,0),0)</f>
        <v/>
      </c>
      <c r="AT337">
        <f>IFERROR(IF((AE337+AF337+AG337)&gt;13,AB337,ROUND(AB337/AD337*AH337,0)),0)</f>
        <v/>
      </c>
      <c r="AU337">
        <f>IFERROR(INDEX(ADJ!$A$1:$BZ$1000,MATCH(PAYROLL!D337,ADJ!A$1:A$500,0),MATCH(PAYROLL!AU$2,ADJ!$2:$2,0)),0)</f>
        <v/>
      </c>
      <c r="AV337">
        <f>ROUND(SUM(AN337:AU337),0)</f>
        <v/>
      </c>
      <c r="AW337">
        <f>IFERROR(INDEX(TIMESHEET!$A$1:$AI$5000,MATCH(PAYROLL!D337,TIMESHEET!A$1:A$500,0),MATCH("T620",TIMESHEET!$2:$2,0)),0)</f>
        <v/>
      </c>
      <c r="AX337">
        <f>IFERROR(INDEX(TIMESHEET!$A$1:$AI$5000,MATCH(PAYROLL!D337,TIMESHEET!A$1:A$500,0),MATCH("T601",TIMESHEET!$2:$2,0)),0)</f>
        <v/>
      </c>
      <c r="AY337">
        <f>IFERROR(INDEX(TIMESHEET!$A$1:$AI$5000,MATCH(PAYROLL!D337,TIMESHEET!A$1:A$500,0),MATCH("T602",TIMESHEET!$2:$2,0)),0)</f>
        <v/>
      </c>
      <c r="AZ337">
        <f>IFERROR(INDEX(TIMESHEET!$A$1:$AI$5000,MATCH(PAYROLL!D337,TIMESHEET!A$1:A$500,0),MATCH("T603",TIMESHEET!$2:$2,0)),0)</f>
        <v/>
      </c>
      <c r="BA337">
        <f>IFERROR(INDEX(TIMESHEET!$A$1:$AI$5000,MATCH(PAYROLL!D337,TIMESHEET!A$1:A$500,0),MATCH("T611",TIMESHEET!$2:$2,0)),0)</f>
        <v/>
      </c>
      <c r="BB337">
        <f>IFERROR(INDEX(TIMESHEET!$A$1:$AI$5000,MATCH(PAYROLL!D337,TIMESHEET!A$1:A$500,0),MATCH("T612",TIMESHEET!$2:$2,0)),0)</f>
        <v/>
      </c>
      <c r="BC337">
        <f>IFERROR(INDEX(TIMESHEET!$A$1:$AI$5000,MATCH(PAYROLL!D337,TIMESHEET!A$1:A$500,0),MATCH("T613",TIMESHEET!$2:$2,0)),0)</f>
        <v/>
      </c>
      <c r="BD337">
        <f>IFERROR(INDEX(TIMESHEET!$A$1:$AI$5000,MATCH(PAYROLL!D337,TIMESHEET!A$1:A$500,0),MATCH("T500",TIMESHEET!$2:$2,0)),0)</f>
        <v/>
      </c>
      <c r="BE337">
        <f>IFERROR(IF(LEFT(INDEX(PIS!O$1:O$500,MATCH(D337,PIS!C$1:C$500)),1)="M",T337/AD337/8*(AW337+AX337*1.5+AY337*2+AZ337*3+BA337*2.1+BB337*2.7+BC337*3.9+BD337*0.3),T337/8*(AW337+AX337*1.5+AY337*2+AZ337*3+BA337*2.1+BB337*2.7+BC337*3.9+BD337*0.3)),0)</f>
        <v/>
      </c>
      <c r="BF337">
        <f>IFERROR(INDEX(ADJ!$A$1:$BZ$1000,MATCH(PAYROLL!$D337,ADJ!A$1:A$500,0),MATCH(PAYROLL!BF$2,ADJ!$2:$2,0)),0)</f>
        <v/>
      </c>
      <c r="BG337">
        <f>IFERROR(INDEX(ADJ!$A$1:$BZ$1000,MATCH(PAYROLL!D337,ADJ!A$1:A$500,0),MATCH(PAYROLL!BG$2,ADJ!$2:$2,0)),0)</f>
        <v/>
      </c>
      <c r="BH337">
        <f>IFERROR(INDEX(ADJ!$A$1:$BZ$1000,MATCH(PAYROLL!D337,ADJ!A$1:A$500,0),MATCH(PAYROLL!BH$2,ADJ!$2:$2,0)),0)</f>
        <v/>
      </c>
      <c r="BI337">
        <f>IFERROR(INDEX(ADJ!$A$1:$BZ$1000,MATCH(PAYROLL!D337,ADJ!A$1:A$500,0),MATCH(PAYROLL!BI$2,ADJ!$2:$2,0)),0)</f>
        <v/>
      </c>
      <c r="BJ337">
        <f>IFERROR(INDEX(ADJ!$A$1:$BZ$1000,MATCH(PAYROLL!D337,ADJ!A$1:A$500,0),MATCH(PAYROLL!BJ$2,ADJ!$2:$2,0)),0)</f>
        <v/>
      </c>
      <c r="BK337">
        <f>SUM(BF337:BJ337)</f>
        <v/>
      </c>
      <c r="BL337">
        <f>IFERROR(INDEX(ADJ!$A$1:$BZ$1000,MATCH(PAYROLL!D337,ADJ!A$1:A$500,0),MATCH(PAYROLL!BL$2,ADJ!$2:$2,0)),0)</f>
        <v/>
      </c>
      <c r="BM337">
        <f>IFERROR(INDEX(ADJ!$A$1:$BZ$1000,MATCH(PAYROLL!D337,ADJ!A$1:A$500,0),MATCH(PAYROLL!BM$2,ADJ!$2:$2,0)),0)</f>
        <v/>
      </c>
      <c r="BN337">
        <f>IFERROR(INDEX(ADJ!$A$1:$BZ$1000,MATCH(PAYROLL!D337,ADJ!A$1:A$500,0),MATCH(PAYROLL!BN$2,ADJ!$2:$2,0)),0)</f>
        <v/>
      </c>
      <c r="BO337">
        <f>IFERROR(INDEX(ADJ!$A$1:$BZ$1000,MATCH(PAYROLL!D337,ADJ!A$1:A$500,0),MATCH(PAYROLL!BO$2,ADJ!$2:$2,0)),0)</f>
        <v/>
      </c>
      <c r="BP337">
        <f>SUM(AM337,AV337,BE337,BK337,BL337:BO337)</f>
        <v/>
      </c>
      <c r="BQ337">
        <f>BO337</f>
        <v/>
      </c>
      <c r="BR337">
        <f>IFERROR(ROUND(IF(LEFT(INDEX(PIS!O$1:O$500,MATCH(D337,PIS!C$1:C$500)),1)="D",T337/8*(BD337*0.3),IF(LEFT(INDEX(PIS!O$1:O$500,MATCH(D337,PIS!C$1:C$500)),1)="H",T337*($BD337*0.3),T337/$AD337/8*($BD337*0.3))),0),0)</f>
        <v/>
      </c>
      <c r="BS337">
        <f>IF(AP337&lt;1,0,MIN(AP337,730000))</f>
        <v/>
      </c>
      <c r="BT337">
        <f>IFERROR(ROUND((BE337-SUM(AW337:BC337)*T337/AD337/8),0)-BR337,0)</f>
        <v/>
      </c>
      <c r="BU337">
        <f>AO337</f>
        <v/>
      </c>
      <c r="BV337">
        <f>SUM(BQ337:BU337)</f>
        <v/>
      </c>
      <c r="BW337">
        <f>BP337-BV337</f>
        <v/>
      </c>
      <c r="BX337">
        <f>IFERROR(IF(RIGHT(INDEX(PIS!O$1:O$500,MATCH(D337,PIS!C$1:C$500)),5)="Gross",MIN(U337+V337,VLOOKUP("R700",TSC!B:C,2,0)*VLOOKUP("R101",TSC!B:C,2,0))*VLOOKUP("R701",TSC!B:C,2,0)%,0),0)</f>
        <v/>
      </c>
      <c r="BY337">
        <f>IFERROR(IF(RIGHT(INDEX(PIS!O$1:O$500,MATCH(D337,PIS!C$1:C$500)),5)="Gross",MIN(U337+V337,VLOOKUP("R700",TSC!B:C,2,0)*VLOOKUP("R101",TSC!B:C,2,0))*VLOOKUP("T704",TSC!B:C,2,0)%,0),0)</f>
        <v/>
      </c>
      <c r="BZ337">
        <f>IFERROR(IF(RIGHT(INDEX(PIS!O$1:O$500,MATCH(D337,PIS!C$1:C$500)),5)="Gross",MIN(U337+V337,VLOOKUP("R700",TSC!B:C,2,0)*VLOOKUP("1",TSC!F:G,2,0))*VLOOKUP("T705",TSC!B:C,2,0)%,0),0)</f>
        <v/>
      </c>
      <c r="CA337">
        <f>IFERROR(INDEX(ADJ!$A$1:$BZ$1000,MATCH(PAYROLL!D337,ADJ!A$1:A$500,0),MATCH(PAYROLL!CA$2,ADJ!$2:$2,0)),0)</f>
        <v/>
      </c>
      <c r="CB337">
        <f>IFERROR(INDEX(ADJ!$A$1:$BZ$1000,MATCH(PAYROLL!D337,ADJ!A$1:A$500,0),MATCH(PAYROLL!CB$2,ADJ!$2:$2,0)),0)</f>
        <v/>
      </c>
      <c r="CC337">
        <f>SUM(BX337:CB337)</f>
        <v/>
      </c>
      <c r="CD337">
        <f>IFERROR(INDEX(PIS!$A$1:$BZ$1000,MATCH(PAYROLL!D337,PIS!C$1:C$500,0),MATCH(PAYROLL!CD$1,PIS!$1:$1,0)),0)</f>
        <v/>
      </c>
      <c r="CE337">
        <f>IFERROR(IF(OR(INDEX(PIS!P$1:P$500,MATCH(D337,PIS!C$1:C$500,0))="LT2",INDEX(PIS!P$1:P$500,MATCH(D337,PIS!C$1:C$500,0))="P10"),0,SUM(CC337,CD337*VLOOKUP("R601",TSC!B:C,2,0),VLOOKUP("R602",TSC!B:C,2,0))),0)</f>
        <v/>
      </c>
      <c r="CF337">
        <f>MAX(BW337-CE337,0)</f>
        <v/>
      </c>
      <c r="CG337">
        <f>IFERROR(IF(OR(RIGHT(INDEX(PIS!P$1:P$500,MATCH(D337,PIS!C$1:C$500)),5)="P10",RIGHT(INDEX(PIS!P$1:P$500,MATCH(D337,PIS!C$1:C$500)),5)="CK"),0,IF(CF337&lt;=5000000,CF337*5%,IF(CF337&lt;=10000000,CF337*10%-250000,IF(CF337&lt;=18000000,CF337*15%-750000,IF(CF337&lt;=32000000,CF337*20%-1650000,IF(CF337&lt;=52000000,CF337*25%-3250000,IF(CF337&lt;=80000000,BH337*30%-5850000,CF337*35%-9850000))))))),0)</f>
        <v/>
      </c>
      <c r="CH337">
        <f>IFERROR(IF(OR(INDEX(PIS!P$1:P$500,MATCH(D337,PIS!C$1:C$500))="LT",INDEX(PIS!P$1:P$500,MATCH(D337,PIS!C$1:C$500))="CK"),0,IF(CF337&lt;2000000,0,CF337*10%)),0)</f>
        <v/>
      </c>
      <c r="CI337">
        <f>IFERROR(INDEX(ADJ!$A$1:$BZ$1000,MATCH(PAYROLL!D337,ADJ!A$1:A$500,0),MATCH(PAYROLL!CI$2,ADJ!$2:$2,0)),0)</f>
        <v/>
      </c>
      <c r="CJ337">
        <f>IFERROR(INDEX(ADJ!$A$1:$BZ$1000,MATCH(PAYROLL!D337,ADJ!A$1:A$500,0),MATCH(PAYROLL!CJ$2,ADJ!$2:$2,0)),0)</f>
        <v/>
      </c>
      <c r="CK337">
        <f>IFERROR(INDEX(ADJ!$A$1:$BZ$1000,MATCH(PAYROLL!D337,ADJ!A$1:A$500,0),MATCH(PAYROLL!CK$2,ADJ!$2:$2,0)),0)</f>
        <v/>
      </c>
      <c r="CL337">
        <f>SUM(CG337:CK337)</f>
        <v/>
      </c>
      <c r="CM337">
        <f>ROUND(SUM(CH337:CK337),0)</f>
        <v/>
      </c>
      <c r="CN337">
        <f>IFERROR(INDEX(CSDA!D$1:D$500,MATCH($CN$2,CSDA!C$1:C$500,0))*INDEX(PIS!V$1:V$500,MATCH(D337,PIS!C$1:C$500))+INDEX(ADJ!$A$1:$BZ$1000,MATCH(PAYROLL!D337,ADJ!A$1:A$500,0),MATCH(PAYROLL!CN$2,ADJ!$2:$2,0)),0)</f>
        <v/>
      </c>
      <c r="CO337">
        <f>IFERROR(INDEX(ADJ!$A$1:$BZ$1000,MATCH(PAYROLL!D337,ADJ!A$1:A$500,0),MATCH(PAYROLL!CO$2,ADJ!$2:$2,0)),0)</f>
        <v/>
      </c>
      <c r="CP337">
        <f>IFERROR(INDEX(ADJ!$A$1:$BZ$1000,MATCH(PAYROLL!D337,ADJ!A$1:A$500,0),MATCH(PAYROLL!CP$2,ADJ!$2:$2,0)),0)</f>
        <v/>
      </c>
      <c r="CQ337">
        <f>BP337-CL337-CI337-CM337-CN337-CO337-CP337-CC337</f>
        <v/>
      </c>
      <c r="CR337">
        <f>IFERROR(IF(RIGHT(INDEX(PIS!O$1:O$500,MATCH(D337,PIS!C$1:C$500,0)),5)="Gross",MIN(U337+V337,VLOOKUP("R700",TSC!B:C,2,0)*VLOOKUP("R101",TSC!B:C,2,0))*(VLOOKUP("T711",TSC!B:C,2,0)+VLOOKUP("T712",TSC!B:C,2,0))%,MIN(T337+V337,VLOOKUP("R700",TSC!B:C,2,0)*VLOOKUP("R101",TSC!B:C,2,0))*(VLOOKUP("T711",TSC!B:C,2,0)+VLOOKUP("T712",TSC!B:C,2,0)+VLOOKUP("R701",TSC!B:C,2,0))%),0)</f>
        <v/>
      </c>
      <c r="CS337">
        <f>IFERROR(IF(RIGHT(INDEX(PIS!O$1:O$500,MATCH(D337,PIS!C$1:C$500,0)),5)="Gross",MIN(U337+V337,VLOOKUP("R700",TSC!B:C,2,0)*VLOOKUP("R101",TSC!B:C,2,0))*(VLOOKUP("T714",TSC!B:C,2,0))%,MIN(T337+V337,VLOOKUP("R700",TSC!B:C,2,0)*VLOOKUP("R101",TSC!B:C,2,0))*(VLOOKUP("T704",TSC!B:C,2,0)+VLOOKUP("T714",TSC!B:C,2,0))%),0)</f>
        <v/>
      </c>
      <c r="CT337">
        <f>IFERROR(IF(RIGHT(INDEX(PIS!O$1:O$500,MATCH(D337,PIS!C$1:C$500,0)),5)="Gross",MIN(U337+V337,VLOOKUP("R700",TSC!B:C,2,0)*VLOOKUP("R101",TSC!B:C,2,0))*VLOOKUP("T705",TSC!B:C,2,0)%,MIN(T337+V337,VLOOKUP("R700",TSC!B:C,2,0)*VLOOKUP("R101",TSC!B:C,2,0))*VLOOKUP("T705",TSC!B:C,2,0)%),0)</f>
        <v/>
      </c>
      <c r="CU337">
        <f>IFERROR(IF(RIGHT(INDEX(PIS!O$1:O$500,MATCH(D337,PIS!C$1:C$500,0)),5)="Gross",MIN(U337+V337,VLOOKUP("R700",TSC!B:C,2,0)*VLOOKUP("R101",TSC!B:C,2,0))*(VLOOKUP("T713",TSC!B:C,2,0))%,MIN(T337+V337,VLOOKUP("R700",TSC!B:C,2,0)*VLOOKUP("R101",TSC!B:C,2,0))*(VLOOKUP("T713",TSC!B:C,2,0))%),0)</f>
        <v/>
      </c>
      <c r="CV337">
        <f>IFERROR(INDEX(ADJ!$A$1:$BZ$1000,MATCH(PAYROLL!D337,ADJ!A$1:A$500,0),MATCH(PAYROLL!CV$2,ADJ!$2:$2,0)),0)</f>
        <v/>
      </c>
      <c r="CW337">
        <f>IFERROR(INDEX(ADJ!$A$1:$BZ$1000,MATCH(PAYROLL!D337,ADJ!A$1:A$500,0),MATCH(PAYROLL!CW$2,ADJ!$2:$2,0)),0)</f>
        <v/>
      </c>
      <c r="CX337">
        <f>SUM(CR337:CW337)</f>
        <v/>
      </c>
      <c r="CY337">
        <f>ROUND(IF(CR337&gt;0,T337+V337*VLOOKUP("R202",TSC!$B$1:$C$500,2,0),0),0)</f>
        <v/>
      </c>
      <c r="CZ337">
        <f>IFERROR(INDEX(CSDA!D$1:D$500,MATCH($CZ$2,CSDA!C$1:C$500,0)),0)</f>
        <v/>
      </c>
      <c r="DA337">
        <f>ROUND(T337*0.7%,0)</f>
        <v/>
      </c>
      <c r="DB337">
        <f>ROUND(T337/12,0)</f>
        <v/>
      </c>
      <c r="DC337">
        <f ref="DC337" t="array">IFERROR(INDEX(CSDA!D$1:D$500,MATCH("Trích giữ"&amp;PAYROLL!DC$2,CSDA!A$1:A$500&amp;CSDA!C$1:C$500,0)),0)</f>
        <v/>
      </c>
      <c r="DD337">
        <f ref="DD337" t="array">IFERROR(INDEX(CSDA!D$1:D$500,MATCH("Trích giữ"&amp;PAYROLL!DD$2,CSDA!A$1:A$500&amp;CSDA!C$1:C$500,0)),0)</f>
        <v/>
      </c>
      <c r="DE337">
        <f ref="DE337" t="array">IFERROR(INDEX(CSDA!D$1:D$500,MATCH("Trích giữ"&amp;PAYROLL!DE$2,CSDA!A$1:A$500&amp;CSDA!C$1:C$500,0)),0)</f>
        <v/>
      </c>
      <c r="DF337">
        <f>IFERROR(INDEX(CSDA!D$1:D$500,MATCH(PAYROLL!DF$2,CSDA!C$1:C$500,0)),0)</f>
        <v/>
      </c>
      <c r="DG337">
        <f ref="DG337" t="array">IFERROR(INDEX(CSDA!D$1:D$500,MATCH("Trích giữ"&amp;PAYROLL!DG$2,CSDA!A$1:A$500&amp;CSDA!C$1:C$500,0)),0)</f>
        <v/>
      </c>
      <c r="DH337">
        <f>ROUND(T337/26,0)</f>
        <v/>
      </c>
      <c r="DI337">
        <f ref="DI337" t="array">IFERROR(INDEX(CSDA!D$1:D$500,MATCH("Trích giữ"&amp;PAYROLL!DI$2,CSDA!A$1:A$500&amp;CSDA!C$1:C$500,0)),0)</f>
        <v/>
      </c>
      <c r="DJ337">
        <f>IF(U337=0,T337*21.5%-BL337,0)</f>
        <v/>
      </c>
      <c r="DK337">
        <f ref="DK337" t="array">IFERROR(INDEX(CSDA!D$1:D$500,MATCH("Trích giữ"&amp;PAYROLL!DK$2,CSDA!A$1:A$500&amp;CSDA!C$1:C$500,0)),0)</f>
        <v/>
      </c>
      <c r="DL337">
        <f>IFERROR(INDEX(CSDA!D$1:D$500,MATCH(PAYROLL!DL$2,CSDA!C$1:C$500,0))/12,0)</f>
        <v/>
      </c>
      <c r="DM337">
        <f>SUM(DB337:DL337)</f>
        <v/>
      </c>
      <c r="DN337">
        <f>IFERROR(INDEX(ADJ!$A$1:$BZ$1000,MATCH(PAYROLL!D337,ADJ!A$1:A$500,0),MATCH(PAYROLL!DN$2,ADJ!$2:$2,0)),0)</f>
        <v/>
      </c>
      <c r="DO337">
        <f>IFERROR(SUM(BP337,DM337:DN337,CX337:DA337)-DT337,0)</f>
        <v/>
      </c>
      <c r="DP337">
        <f ref="DP337" t="array">SUM(BW337*IFERROR(INDEX(CSDA!D$1:D$500,MATCH(BW$2,CSDA!C$1:C$500,0)),0)%,CX337*IFERROR(INDEX(CSDA!D$1:D$500,MATCH(CX$2,CSDA!C$1:C$500,0)),0)%,DA337*IFERROR(INDEX(CSDA!D$1:D$500,MATCH(DA$2,CSDA!C$1:C$500,0)),0)%,DB337*IFERROR(INDEX(CSDA!D$1:D$500,MATCH(DB$2,CSDA!C$1:C$500,0)),0)%,DF337*IFERROR(INDEX(CSDA!D$1:D$500,MATCH("Phí dịch vụ"&amp;PAYROLL!DF$2,CSDA!A$1:A$500&amp;CSDA!C$1:C$500,0)),0)%,DC337*IFERROR(INDEX(CSDA!D$1:D$500,MATCH("Phí dịch vụ"&amp;PAYROLL!DC$2,CSDA!A$1:A$500&amp;CSDA!C$1:C$500,0)),0)%,DH337*IFERROR(INDEX(CSDA!D$1:D$500,MATCH("Phí dịch vụ"&amp;PAYROLL!DH$2,CSDA!A$1:A$500&amp;CSDA!C$1:C$500,0)),0)%,DJ337*IFERROR(INDEX(CSDA!D$1:D$500,MATCH("Phí dịch vụ"&amp;PAYROLL!DJ$2,CSDA!A$1:A$500&amp;CSDA!C$1:C$500,0)),0)%,BN337*IFERROR(INDEX(CSDA!D$1:D$500,MATCH(BN$2,CSDA!C$1:C$500,0)),0)%)-BN337*7%</f>
        <v/>
      </c>
      <c r="DQ337">
        <f>IFERROR(INDEX(ADJ!$A$1:$BZ$1000,MATCH(PAYROLL!D337,ADJ!A$1:A$500,0),MATCH(PAYROLL!DQ$2,ADJ!$2:$2,0)),0)</f>
        <v/>
      </c>
      <c r="DR337">
        <f>IFERROR(INDEX(ADJ!$A$1:$BZ$1000,MATCH(PAYROLL!D337,ADJ!A$1:A$500,0),MATCH(PAYROLL!DR$2,ADJ!$2:$2,0)),0)</f>
        <v/>
      </c>
      <c r="DS337">
        <f>SUM(DP337:DR337)</f>
        <v/>
      </c>
      <c r="DT337">
        <f>EK337</f>
        <v/>
      </c>
      <c r="DU337">
        <f>SUM(DO337:DR337)</f>
        <v/>
      </c>
      <c r="DV337">
        <f>ROUND(DU337*0.1,0)</f>
        <v/>
      </c>
      <c r="DW337">
        <f>DU337+DV337</f>
        <v/>
      </c>
      <c r="DZ337">
        <f>IFERROR(INDEX(ADJ!$A$1:$BZ$1000,MATCH(PAYROLL!$D337,ADJ!A$1:A$500,0),MATCH(PAYROLL!DZ$2,ADJ!$2:$2,0)),0)</f>
        <v/>
      </c>
      <c r="EA337">
        <f>IFERROR(INDEX(ADJ!$A$1:$BZ$1000,MATCH(PAYROLL!$D337,ADJ!A$1:A$500,0),MATCH(PAYROLL!EA$2,ADJ!$2:$2,0)),0)</f>
        <v/>
      </c>
      <c r="EB337">
        <f>IFERROR(INDEX(ADJ!$A$1:$BZ$1000,MATCH(PAYROLL!$D337,ADJ!A$1:A$500,0),MATCH(PAYROLL!EB$2,ADJ!$2:$2,0)),0)</f>
        <v/>
      </c>
      <c r="EC337">
        <f>IFERROR(INDEX(ADJ!$A$1:$BZ$1000,MATCH(PAYROLL!$D337,ADJ!A$1:A$500,0),MATCH(PAYROLL!EC$2,ADJ!$2:$2,0)),0)</f>
        <v/>
      </c>
      <c r="ED337">
        <f>IFERROR(INDEX(ADJ!$A$1:$BZ$1000,MATCH(PAYROLL!$D337,ADJ!A$1:A$500,0),MATCH(PAYROLL!ED$2,ADJ!$2:$2,0)),0)</f>
        <v/>
      </c>
      <c r="EE337">
        <f>IFERROR(INDEX(ADJ!$A$1:$BZ$1000,MATCH(PAYROLL!$D337,ADJ!A$1:A$500,0),MATCH(PAYROLL!EE$2,ADJ!$2:$2,0)),0)</f>
        <v/>
      </c>
      <c r="EF337">
        <f>IFERROR(INDEX(ADJ!$A$1:$BZ$1000,MATCH(PAYROLL!$D337,ADJ!A$1:A$500,0),MATCH(PAYROLL!EF$2,ADJ!$2:$2,0)),0)</f>
        <v/>
      </c>
      <c r="EG337">
        <f>IFERROR(INDEX(ADJ!$A$1:$BZ$1000,MATCH(PAYROLL!$D337,ADJ!A$1:A$500,0),MATCH(PAYROLL!EG$2,ADJ!$2:$2,0)),0)</f>
        <v/>
      </c>
      <c r="EH337">
        <f>IFERROR(INDEX(ADJ!$A$1:$BZ$1000,MATCH(PAYROLL!$D337,ADJ!A$1:A$500,0),MATCH(PAYROLL!EH$2,ADJ!$2:$2,0)),0)</f>
        <v/>
      </c>
      <c r="EI337">
        <f>IFERROR(INDEX(ADJ!$A$1:$BZ$1000,MATCH(PAYROLL!D337,ADJ!A$1:A$500,0),MATCH(PAYROLL!EI$2,ADJ!$2:$2,0)),0)</f>
        <v/>
      </c>
      <c r="EJ337">
        <f>IFERROR(INDEX(ADJ!$A$1:$BZ$1000,MATCH(PAYROLL!$D337,ADJ!A$1:A$500,0),MATCH(PAYROLL!EJ$2,ADJ!$2:$2,0)),0)</f>
        <v/>
      </c>
      <c r="EK337">
        <f>SUM(DZ337:EJ337)</f>
        <v/>
      </c>
    </row>
    <row r="338">
      <c r="A338" t="n">
        <v>336</v>
      </c>
      <c r="B338" t="inlineStr">
        <is>
          <t>Hà Đức Thịnh</t>
        </is>
      </c>
      <c r="D338" t="inlineStr">
        <is>
          <t>159883-01</t>
        </is>
      </c>
      <c r="S338">
        <f>IFERROR(INDEX(PIS!$A$1:$BZ$1000,MATCH($D338,PIS!C$1:C$500,0),MATCH("Lương CB tháng trước",PIS!$1:$1,0)),0)</f>
        <v/>
      </c>
      <c r="T338">
        <f>IFERROR(INDEX(PIS!$A$1:$BZ$1000,MATCH($D338,PIS!C$1:C$500,0),MATCH("Lương CB hiện tại",PIS!$1:$1,0)),0)</f>
        <v/>
      </c>
      <c r="U338">
        <f>IFERROR(INDEX(PIS!$A$1:$BZ$1000,MATCH($D338,PIS!C$1:C$500,0),MATCH("Lương đóng BHBB",PIS!$1:$1,0)),0)</f>
        <v/>
      </c>
      <c r="V338">
        <f>IFERROR(INDEX(PIS!$A$1:$BZ$1000,MATCH($D338,PIS!C$1:C$500,0),MATCH(V$2,PIS!$2:$2,0)),0)</f>
        <v/>
      </c>
      <c r="W338">
        <f>IFERROR(INDEX(PIS!$A$1:$BZ$1000,MATCH($D338,PIS!C$1:C$500,0),MATCH(W$2,PIS!$2:$2,0)),0)</f>
        <v/>
      </c>
      <c r="X338">
        <f>IFERROR(INDEX(PIS!$A$1:$BZ$1000,MATCH($D338,PIS!C$1:C$500,0),MATCH(X$2,PIS!$2:$2,0)),0)</f>
        <v/>
      </c>
      <c r="Y338">
        <f>IFERROR(INDEX(PIS!$A$1:$BZ$1000,MATCH($D338,PIS!C$1:C$500,0),MATCH(Y$2,PIS!$2:$2,0)),0)</f>
        <v/>
      </c>
      <c r="Z338">
        <f>IFERROR(INDEX(PIS!$A$1:$BZ$1000,MATCH($D338,PIS!C$1:C$500,0),MATCH(Z$2,PIS!$2:$2,0)),0)</f>
        <v/>
      </c>
      <c r="AA338">
        <f>IFERROR(INDEX(PIS!$A$1:$BZ$1000,MATCH($D338,PIS!C$1:C$500,0),MATCH(AA$2,PIS!$2:$2,0)),0)</f>
        <v/>
      </c>
      <c r="AB338">
        <f>IFERROR(INDEX(PIS!$A$1:$BZ$1000,MATCH($D338,PIS!C$1:C$500,0),MATCH(AB$2,PIS!$2:$2,0)),0)</f>
        <v/>
      </c>
      <c r="AC338">
        <f>SUM(V338:AB338)</f>
        <v/>
      </c>
      <c r="AD338">
        <f>IFERROR(INDEX(TIMESHEET!$A$1:$AI$5000,MATCH($D338,TIMESHEET!A$1:A$500,0),MATCH("T100",TIMESHEET!$2:$2,0))-2,0)</f>
        <v/>
      </c>
      <c r="AE338">
        <f>IFERROR(INDEX(TIMESHEET!$A$1:$AI$5000,MATCH($D338,TIMESHEET!A$1:A$500,0),MATCH("T202",TIMESHEET!$2:$2,0)),0)</f>
        <v/>
      </c>
      <c r="AF338">
        <f>IFERROR(INDEX(TIMESHEET!$A$1:$AI$5000,MATCH($D338,TIMESHEET!A$1:A$500,0),MATCH("T302",TIMESHEET!$2:$2,0)),0)</f>
        <v/>
      </c>
      <c r="AG338">
        <f>IFERROR(INDEX(TIMESHEET!$A$1:$AI$5000,MATCH($D338,TIMESHEET!A$1:A$500,0),MATCH("T406",TIMESHEET!$2:$2,0)),0)</f>
        <v/>
      </c>
      <c r="AH338">
        <f>AE338+AG338</f>
        <v/>
      </c>
      <c r="AI338">
        <f>IFERROR(INDEX(TIMESHEET!$A$1:$AI$5000,MATCH($D338,TIMESHEET!A$1:A$500,0),MATCH("T701",TIMESHEET!$2:$2,0)),0)</f>
        <v/>
      </c>
      <c r="AJ338">
        <f>IFERROR(INDEX(TIMESHEET!$A$1:$AI$5000,MATCH($D338,TIMESHEET!B$1:B$500,0),MATCH("T320",TIMESHEET!$2:$2,0)),0)</f>
        <v/>
      </c>
      <c r="AK338">
        <f>IFERROR(IF(LEFT(INDEX(PIS!O$1:O$500,MATCH(D338,PIS!C$1:C$500)),1)="M",T338/AD338*SUM(AE338:AG338),T338*AD338),0)</f>
        <v/>
      </c>
      <c r="AL338">
        <f>IFERROR(INDEX(ADJ!$A$1:$BZ$1000,MATCH(PAYROLL!D338,ADJ!A$1:A$500,0),MATCH(PAYROLL!AL$2,ADJ!$2:$2,0)),0)</f>
        <v/>
      </c>
      <c r="AM338">
        <f>SUM(AK338:AL338)</f>
        <v/>
      </c>
      <c r="AN338">
        <f>IFERROR(ROUND(V338/$AD338*$AH338,0),0)</f>
        <v/>
      </c>
      <c r="AO338">
        <f>IFERROR(ROUND(W338/$AD338*$AH338,0),0)</f>
        <v/>
      </c>
      <c r="AP338">
        <f>IFERROR(ROUND(X338/$AD338*$AE338,0),0)</f>
        <v/>
      </c>
      <c r="AQ338">
        <f>IFERROR(ROUND(Y338/$AD338*$AH338,0),0)</f>
        <v/>
      </c>
      <c r="AR338">
        <f>IFERROR(ROUND(Z338/$AD338*$AH338,0),0)</f>
        <v/>
      </c>
      <c r="AS338">
        <f>IFERROR(ROUND(AA338/$AD338*$AH338,0),0)</f>
        <v/>
      </c>
      <c r="AT338">
        <f>IFERROR(IF((AE338+AF338+AG338)&gt;13,AB338,ROUND(AB338/AD338*AH338,0)),0)</f>
        <v/>
      </c>
      <c r="AU338">
        <f>IFERROR(INDEX(ADJ!$A$1:$BZ$1000,MATCH(PAYROLL!D338,ADJ!A$1:A$500,0),MATCH(PAYROLL!AU$2,ADJ!$2:$2,0)),0)</f>
        <v/>
      </c>
      <c r="AV338">
        <f>ROUND(SUM(AN338:AU338),0)</f>
        <v/>
      </c>
      <c r="AW338">
        <f>IFERROR(INDEX(TIMESHEET!$A$1:$AI$5000,MATCH(PAYROLL!D338,TIMESHEET!A$1:A$500,0),MATCH("T620",TIMESHEET!$2:$2,0)),0)</f>
        <v/>
      </c>
      <c r="AX338">
        <f>IFERROR(INDEX(TIMESHEET!$A$1:$AI$5000,MATCH(PAYROLL!D338,TIMESHEET!A$1:A$500,0),MATCH("T601",TIMESHEET!$2:$2,0)),0)</f>
        <v/>
      </c>
      <c r="AY338">
        <f>IFERROR(INDEX(TIMESHEET!$A$1:$AI$5000,MATCH(PAYROLL!D338,TIMESHEET!A$1:A$500,0),MATCH("T602",TIMESHEET!$2:$2,0)),0)</f>
        <v/>
      </c>
      <c r="AZ338">
        <f>IFERROR(INDEX(TIMESHEET!$A$1:$AI$5000,MATCH(PAYROLL!D338,TIMESHEET!A$1:A$500,0),MATCH("T603",TIMESHEET!$2:$2,0)),0)</f>
        <v/>
      </c>
      <c r="BA338">
        <f>IFERROR(INDEX(TIMESHEET!$A$1:$AI$5000,MATCH(PAYROLL!D338,TIMESHEET!A$1:A$500,0),MATCH("T611",TIMESHEET!$2:$2,0)),0)</f>
        <v/>
      </c>
      <c r="BB338">
        <f>IFERROR(INDEX(TIMESHEET!$A$1:$AI$5000,MATCH(PAYROLL!D338,TIMESHEET!A$1:A$500,0),MATCH("T612",TIMESHEET!$2:$2,0)),0)</f>
        <v/>
      </c>
      <c r="BC338">
        <f>IFERROR(INDEX(TIMESHEET!$A$1:$AI$5000,MATCH(PAYROLL!D338,TIMESHEET!A$1:A$500,0),MATCH("T613",TIMESHEET!$2:$2,0)),0)</f>
        <v/>
      </c>
      <c r="BD338">
        <f>IFERROR(INDEX(TIMESHEET!$A$1:$AI$5000,MATCH(PAYROLL!D338,TIMESHEET!A$1:A$500,0),MATCH("T500",TIMESHEET!$2:$2,0)),0)</f>
        <v/>
      </c>
      <c r="BE338">
        <f>IFERROR(IF(LEFT(INDEX(PIS!O$1:O$500,MATCH(D338,PIS!C$1:C$500)),1)="M",T338/AD338/8*(AW338+AX338*1.5+AY338*2+AZ338*3+BA338*2.1+BB338*2.7+BC338*3.9+BD338*0.3),T338/8*(AW338+AX338*1.5+AY338*2+AZ338*3+BA338*2.1+BB338*2.7+BC338*3.9+BD338*0.3)),0)</f>
        <v/>
      </c>
      <c r="BF338">
        <f>IFERROR(INDEX(ADJ!$A$1:$BZ$1000,MATCH(PAYROLL!$D338,ADJ!A$1:A$500,0),MATCH(PAYROLL!BF$2,ADJ!$2:$2,0)),0)</f>
        <v/>
      </c>
      <c r="BG338">
        <f>IFERROR(INDEX(ADJ!$A$1:$BZ$1000,MATCH(PAYROLL!D338,ADJ!A$1:A$500,0),MATCH(PAYROLL!BG$2,ADJ!$2:$2,0)),0)</f>
        <v/>
      </c>
      <c r="BH338">
        <f>IFERROR(INDEX(ADJ!$A$1:$BZ$1000,MATCH(PAYROLL!D338,ADJ!A$1:A$500,0),MATCH(PAYROLL!BH$2,ADJ!$2:$2,0)),0)</f>
        <v/>
      </c>
      <c r="BI338">
        <f>IFERROR(INDEX(ADJ!$A$1:$BZ$1000,MATCH(PAYROLL!D338,ADJ!A$1:A$500,0),MATCH(PAYROLL!BI$2,ADJ!$2:$2,0)),0)</f>
        <v/>
      </c>
      <c r="BJ338">
        <f>IFERROR(INDEX(ADJ!$A$1:$BZ$1000,MATCH(PAYROLL!D338,ADJ!A$1:A$500,0),MATCH(PAYROLL!BJ$2,ADJ!$2:$2,0)),0)</f>
        <v/>
      </c>
      <c r="BK338">
        <f>SUM(BF338:BJ338)</f>
        <v/>
      </c>
      <c r="BL338">
        <f>IFERROR(INDEX(ADJ!$A$1:$BZ$1000,MATCH(PAYROLL!D338,ADJ!A$1:A$500,0),MATCH(PAYROLL!BL$2,ADJ!$2:$2,0)),0)</f>
        <v/>
      </c>
      <c r="BM338">
        <f>IFERROR(INDEX(ADJ!$A$1:$BZ$1000,MATCH(PAYROLL!D338,ADJ!A$1:A$500,0),MATCH(PAYROLL!BM$2,ADJ!$2:$2,0)),0)</f>
        <v/>
      </c>
      <c r="BN338">
        <f>IFERROR(INDEX(ADJ!$A$1:$BZ$1000,MATCH(PAYROLL!D338,ADJ!A$1:A$500,0),MATCH(PAYROLL!BN$2,ADJ!$2:$2,0)),0)</f>
        <v/>
      </c>
      <c r="BO338">
        <f>IFERROR(INDEX(ADJ!$A$1:$BZ$1000,MATCH(PAYROLL!D338,ADJ!A$1:A$500,0),MATCH(PAYROLL!BO$2,ADJ!$2:$2,0)),0)</f>
        <v/>
      </c>
      <c r="BP338">
        <f>SUM(AM338,AV338,BE338,BK338,BL338:BO338)</f>
        <v/>
      </c>
      <c r="BQ338">
        <f>BO338</f>
        <v/>
      </c>
      <c r="BR338">
        <f>IFERROR(ROUND(IF(LEFT(INDEX(PIS!O$1:O$500,MATCH(D338,PIS!C$1:C$500)),1)="D",T338/8*(BD338*0.3),IF(LEFT(INDEX(PIS!O$1:O$500,MATCH(D338,PIS!C$1:C$500)),1)="H",T338*($BD338*0.3),T338/$AD338/8*($BD338*0.3))),0),0)</f>
        <v/>
      </c>
      <c r="BS338">
        <f>IF(AP338&lt;1,0,MIN(AP338,730000))</f>
        <v/>
      </c>
      <c r="BT338">
        <f>IFERROR(ROUND((BE338-SUM(AW338:BC338)*T338/AD338/8),0)-BR338,0)</f>
        <v/>
      </c>
      <c r="BU338">
        <f>AO338</f>
        <v/>
      </c>
      <c r="BV338">
        <f>SUM(BQ338:BU338)</f>
        <v/>
      </c>
      <c r="BW338">
        <f>BP338-BV338</f>
        <v/>
      </c>
      <c r="BX338">
        <f>IFERROR(IF(RIGHT(INDEX(PIS!O$1:O$500,MATCH(D338,PIS!C$1:C$500)),5)="Gross",MIN(U338+V338,VLOOKUP("R700",TSC!B:C,2,0)*VLOOKUP("R101",TSC!B:C,2,0))*VLOOKUP("R701",TSC!B:C,2,0)%,0),0)</f>
        <v/>
      </c>
      <c r="BY338">
        <f>IFERROR(IF(RIGHT(INDEX(PIS!O$1:O$500,MATCH(D338,PIS!C$1:C$500)),5)="Gross",MIN(U338+V338,VLOOKUP("R700",TSC!B:C,2,0)*VLOOKUP("R101",TSC!B:C,2,0))*VLOOKUP("T704",TSC!B:C,2,0)%,0),0)</f>
        <v/>
      </c>
      <c r="BZ338">
        <f>IFERROR(IF(RIGHT(INDEX(PIS!O$1:O$500,MATCH(D338,PIS!C$1:C$500)),5)="Gross",MIN(U338+V338,VLOOKUP("R700",TSC!B:C,2,0)*VLOOKUP("1",TSC!F:G,2,0))*VLOOKUP("T705",TSC!B:C,2,0)%,0),0)</f>
        <v/>
      </c>
      <c r="CA338">
        <f>IFERROR(INDEX(ADJ!$A$1:$BZ$1000,MATCH(PAYROLL!D338,ADJ!A$1:A$500,0),MATCH(PAYROLL!CA$2,ADJ!$2:$2,0)),0)</f>
        <v/>
      </c>
      <c r="CB338">
        <f>IFERROR(INDEX(ADJ!$A$1:$BZ$1000,MATCH(PAYROLL!D338,ADJ!A$1:A$500,0),MATCH(PAYROLL!CB$2,ADJ!$2:$2,0)),0)</f>
        <v/>
      </c>
      <c r="CC338">
        <f>SUM(BX338:CB338)</f>
        <v/>
      </c>
      <c r="CD338">
        <f>IFERROR(INDEX(PIS!$A$1:$BZ$1000,MATCH(PAYROLL!D338,PIS!C$1:C$500,0),MATCH(PAYROLL!CD$1,PIS!$1:$1,0)),0)</f>
        <v/>
      </c>
      <c r="CE338">
        <f>IFERROR(IF(OR(INDEX(PIS!P$1:P$500,MATCH(D338,PIS!C$1:C$500,0))="LT2",INDEX(PIS!P$1:P$500,MATCH(D338,PIS!C$1:C$500,0))="P10"),0,SUM(CC338,CD338*VLOOKUP("R601",TSC!B:C,2,0),VLOOKUP("R602",TSC!B:C,2,0))),0)</f>
        <v/>
      </c>
      <c r="CF338">
        <f>MAX(BW338-CE338,0)</f>
        <v/>
      </c>
      <c r="CG338">
        <f>IFERROR(IF(OR(RIGHT(INDEX(PIS!P$1:P$500,MATCH(D338,PIS!C$1:C$500)),5)="P10",RIGHT(INDEX(PIS!P$1:P$500,MATCH(D338,PIS!C$1:C$500)),5)="CK"),0,IF(CF338&lt;=5000000,CF338*5%,IF(CF338&lt;=10000000,CF338*10%-250000,IF(CF338&lt;=18000000,CF338*15%-750000,IF(CF338&lt;=32000000,CF338*20%-1650000,IF(CF338&lt;=52000000,CF338*25%-3250000,IF(CF338&lt;=80000000,BH338*30%-5850000,CF338*35%-9850000))))))),0)</f>
        <v/>
      </c>
      <c r="CH338">
        <f>IFERROR(IF(OR(INDEX(PIS!P$1:P$500,MATCH(D338,PIS!C$1:C$500))="LT",INDEX(PIS!P$1:P$500,MATCH(D338,PIS!C$1:C$500))="CK"),0,IF(CF338&lt;2000000,0,CF338*10%)),0)</f>
        <v/>
      </c>
      <c r="CI338">
        <f>IFERROR(INDEX(ADJ!$A$1:$BZ$1000,MATCH(PAYROLL!D338,ADJ!A$1:A$500,0),MATCH(PAYROLL!CI$2,ADJ!$2:$2,0)),0)</f>
        <v/>
      </c>
      <c r="CJ338">
        <f>IFERROR(INDEX(ADJ!$A$1:$BZ$1000,MATCH(PAYROLL!D338,ADJ!A$1:A$500,0),MATCH(PAYROLL!CJ$2,ADJ!$2:$2,0)),0)</f>
        <v/>
      </c>
      <c r="CK338">
        <f>IFERROR(INDEX(ADJ!$A$1:$BZ$1000,MATCH(PAYROLL!D338,ADJ!A$1:A$500,0),MATCH(PAYROLL!CK$2,ADJ!$2:$2,0)),0)</f>
        <v/>
      </c>
      <c r="CL338">
        <f>SUM(CG338:CK338)</f>
        <v/>
      </c>
      <c r="CM338">
        <f>ROUND(SUM(CH338:CK338),0)</f>
        <v/>
      </c>
      <c r="CN338">
        <f>IFERROR(INDEX(CSDA!D$1:D$500,MATCH($CN$2,CSDA!C$1:C$500,0))*INDEX(PIS!V$1:V$500,MATCH(D338,PIS!C$1:C$500))+INDEX(ADJ!$A$1:$BZ$1000,MATCH(PAYROLL!D338,ADJ!A$1:A$500,0),MATCH(PAYROLL!CN$2,ADJ!$2:$2,0)),0)</f>
        <v/>
      </c>
      <c r="CO338">
        <f>IFERROR(INDEX(ADJ!$A$1:$BZ$1000,MATCH(PAYROLL!D338,ADJ!A$1:A$500,0),MATCH(PAYROLL!CO$2,ADJ!$2:$2,0)),0)</f>
        <v/>
      </c>
      <c r="CP338">
        <f>IFERROR(INDEX(ADJ!$A$1:$BZ$1000,MATCH(PAYROLL!D338,ADJ!A$1:A$500,0),MATCH(PAYROLL!CP$2,ADJ!$2:$2,0)),0)</f>
        <v/>
      </c>
      <c r="CQ338">
        <f>BP338-CL338-CI338-CM338-CN338-CO338-CP338-CC338</f>
        <v/>
      </c>
      <c r="CR338">
        <f>IFERROR(IF(RIGHT(INDEX(PIS!O$1:O$500,MATCH(D338,PIS!C$1:C$500,0)),5)="Gross",MIN(U338+V338,VLOOKUP("R700",TSC!B:C,2,0)*VLOOKUP("R101",TSC!B:C,2,0))*(VLOOKUP("T711",TSC!B:C,2,0)+VLOOKUP("T712",TSC!B:C,2,0))%,MIN(T338+V338,VLOOKUP("R700",TSC!B:C,2,0)*VLOOKUP("R101",TSC!B:C,2,0))*(VLOOKUP("T711",TSC!B:C,2,0)+VLOOKUP("T712",TSC!B:C,2,0)+VLOOKUP("R701",TSC!B:C,2,0))%),0)</f>
        <v/>
      </c>
      <c r="CS338">
        <f>IFERROR(IF(RIGHT(INDEX(PIS!O$1:O$500,MATCH(D338,PIS!C$1:C$500,0)),5)="Gross",MIN(U338+V338,VLOOKUP("R700",TSC!B:C,2,0)*VLOOKUP("R101",TSC!B:C,2,0))*(VLOOKUP("T714",TSC!B:C,2,0))%,MIN(T338+V338,VLOOKUP("R700",TSC!B:C,2,0)*VLOOKUP("R101",TSC!B:C,2,0))*(VLOOKUP("T704",TSC!B:C,2,0)+VLOOKUP("T714",TSC!B:C,2,0))%),0)</f>
        <v/>
      </c>
      <c r="CT338">
        <f>IFERROR(IF(RIGHT(INDEX(PIS!O$1:O$500,MATCH(D338,PIS!C$1:C$500,0)),5)="Gross",MIN(U338+V338,VLOOKUP("R700",TSC!B:C,2,0)*VLOOKUP("R101",TSC!B:C,2,0))*VLOOKUP("T705",TSC!B:C,2,0)%,MIN(T338+V338,VLOOKUP("R700",TSC!B:C,2,0)*VLOOKUP("R101",TSC!B:C,2,0))*VLOOKUP("T705",TSC!B:C,2,0)%),0)</f>
        <v/>
      </c>
      <c r="CU338">
        <f>IFERROR(IF(RIGHT(INDEX(PIS!O$1:O$500,MATCH(D338,PIS!C$1:C$500,0)),5)="Gross",MIN(U338+V338,VLOOKUP("R700",TSC!B:C,2,0)*VLOOKUP("R101",TSC!B:C,2,0))*(VLOOKUP("T713",TSC!B:C,2,0))%,MIN(T338+V338,VLOOKUP("R700",TSC!B:C,2,0)*VLOOKUP("R101",TSC!B:C,2,0))*(VLOOKUP("T713",TSC!B:C,2,0))%),0)</f>
        <v/>
      </c>
      <c r="CV338">
        <f>IFERROR(INDEX(ADJ!$A$1:$BZ$1000,MATCH(PAYROLL!D338,ADJ!A$1:A$500,0),MATCH(PAYROLL!CV$2,ADJ!$2:$2,0)),0)</f>
        <v/>
      </c>
      <c r="CW338">
        <f>IFERROR(INDEX(ADJ!$A$1:$BZ$1000,MATCH(PAYROLL!D338,ADJ!A$1:A$500,0),MATCH(PAYROLL!CW$2,ADJ!$2:$2,0)),0)</f>
        <v/>
      </c>
      <c r="CX338">
        <f>SUM(CR338:CW338)</f>
        <v/>
      </c>
      <c r="CY338">
        <f>ROUND(IF(CR338&gt;0,T338+V338*VLOOKUP("R202",TSC!$B$1:$C$500,2,0),0),0)</f>
        <v/>
      </c>
      <c r="CZ338">
        <f>IFERROR(INDEX(CSDA!D$1:D$500,MATCH($CZ$2,CSDA!C$1:C$500,0)),0)</f>
        <v/>
      </c>
      <c r="DA338">
        <f>ROUND(T338*0.7%,0)</f>
        <v/>
      </c>
      <c r="DB338">
        <f>ROUND(T338/12,0)</f>
        <v/>
      </c>
      <c r="DC338">
        <f ref="DC338" t="array">IFERROR(INDEX(CSDA!D$1:D$500,MATCH("Trích giữ"&amp;PAYROLL!DC$2,CSDA!A$1:A$500&amp;CSDA!C$1:C$500,0)),0)</f>
        <v/>
      </c>
      <c r="DD338">
        <f ref="DD338" t="array">IFERROR(INDEX(CSDA!D$1:D$500,MATCH("Trích giữ"&amp;PAYROLL!DD$2,CSDA!A$1:A$500&amp;CSDA!C$1:C$500,0)),0)</f>
        <v/>
      </c>
      <c r="DE338">
        <f ref="DE338" t="array">IFERROR(INDEX(CSDA!D$1:D$500,MATCH("Trích giữ"&amp;PAYROLL!DE$2,CSDA!A$1:A$500&amp;CSDA!C$1:C$500,0)),0)</f>
        <v/>
      </c>
      <c r="DF338">
        <f>IFERROR(INDEX(CSDA!D$1:D$500,MATCH(PAYROLL!DF$2,CSDA!C$1:C$500,0)),0)</f>
        <v/>
      </c>
      <c r="DG338">
        <f ref="DG338" t="array">IFERROR(INDEX(CSDA!D$1:D$500,MATCH("Trích giữ"&amp;PAYROLL!DG$2,CSDA!A$1:A$500&amp;CSDA!C$1:C$500,0)),0)</f>
        <v/>
      </c>
      <c r="DH338">
        <f>ROUND(T338/26,0)</f>
        <v/>
      </c>
      <c r="DI338">
        <f ref="DI338" t="array">IFERROR(INDEX(CSDA!D$1:D$500,MATCH("Trích giữ"&amp;PAYROLL!DI$2,CSDA!A$1:A$500&amp;CSDA!C$1:C$500,0)),0)</f>
        <v/>
      </c>
      <c r="DJ338">
        <f>IF(U338=0,T338*21.5%-BL338,0)</f>
        <v/>
      </c>
      <c r="DK338">
        <f ref="DK338" t="array">IFERROR(INDEX(CSDA!D$1:D$500,MATCH("Trích giữ"&amp;PAYROLL!DK$2,CSDA!A$1:A$500&amp;CSDA!C$1:C$500,0)),0)</f>
        <v/>
      </c>
      <c r="DL338">
        <f>IFERROR(INDEX(CSDA!D$1:D$500,MATCH(PAYROLL!DL$2,CSDA!C$1:C$500,0))/12,0)</f>
        <v/>
      </c>
      <c r="DM338">
        <f>SUM(DB338:DL338)</f>
        <v/>
      </c>
      <c r="DN338">
        <f>IFERROR(INDEX(ADJ!$A$1:$BZ$1000,MATCH(PAYROLL!D338,ADJ!A$1:A$500,0),MATCH(PAYROLL!DN$2,ADJ!$2:$2,0)),0)</f>
        <v/>
      </c>
      <c r="DO338">
        <f>IFERROR(SUM(BP338,DM338:DN338,CX338:DA338)-DT338,0)</f>
        <v/>
      </c>
      <c r="DP338">
        <f ref="DP338" t="array">SUM(BW338*IFERROR(INDEX(CSDA!D$1:D$500,MATCH(BW$2,CSDA!C$1:C$500,0)),0)%,CX338*IFERROR(INDEX(CSDA!D$1:D$500,MATCH(CX$2,CSDA!C$1:C$500,0)),0)%,DA338*IFERROR(INDEX(CSDA!D$1:D$500,MATCH(DA$2,CSDA!C$1:C$500,0)),0)%,DB338*IFERROR(INDEX(CSDA!D$1:D$500,MATCH(DB$2,CSDA!C$1:C$500,0)),0)%,DF338*IFERROR(INDEX(CSDA!D$1:D$500,MATCH("Phí dịch vụ"&amp;PAYROLL!DF$2,CSDA!A$1:A$500&amp;CSDA!C$1:C$500,0)),0)%,DC338*IFERROR(INDEX(CSDA!D$1:D$500,MATCH("Phí dịch vụ"&amp;PAYROLL!DC$2,CSDA!A$1:A$500&amp;CSDA!C$1:C$500,0)),0)%,DH338*IFERROR(INDEX(CSDA!D$1:D$500,MATCH("Phí dịch vụ"&amp;PAYROLL!DH$2,CSDA!A$1:A$500&amp;CSDA!C$1:C$500,0)),0)%,DJ338*IFERROR(INDEX(CSDA!D$1:D$500,MATCH("Phí dịch vụ"&amp;PAYROLL!DJ$2,CSDA!A$1:A$500&amp;CSDA!C$1:C$500,0)),0)%,BN338*IFERROR(INDEX(CSDA!D$1:D$500,MATCH(BN$2,CSDA!C$1:C$500,0)),0)%)-BN338*7%</f>
        <v/>
      </c>
      <c r="DQ338">
        <f>IFERROR(INDEX(ADJ!$A$1:$BZ$1000,MATCH(PAYROLL!D338,ADJ!A$1:A$500,0),MATCH(PAYROLL!DQ$2,ADJ!$2:$2,0)),0)</f>
        <v/>
      </c>
      <c r="DR338">
        <f>IFERROR(INDEX(ADJ!$A$1:$BZ$1000,MATCH(PAYROLL!D338,ADJ!A$1:A$500,0),MATCH(PAYROLL!DR$2,ADJ!$2:$2,0)),0)</f>
        <v/>
      </c>
      <c r="DS338">
        <f>SUM(DP338:DR338)</f>
        <v/>
      </c>
      <c r="DT338">
        <f>EK338</f>
        <v/>
      </c>
      <c r="DU338">
        <f>SUM(DO338:DR338)</f>
        <v/>
      </c>
      <c r="DV338">
        <f>ROUND(DU338*0.1,0)</f>
        <v/>
      </c>
      <c r="DW338">
        <f>DU338+DV338</f>
        <v/>
      </c>
      <c r="DZ338">
        <f>IFERROR(INDEX(ADJ!$A$1:$BZ$1000,MATCH(PAYROLL!$D338,ADJ!A$1:A$500,0),MATCH(PAYROLL!DZ$2,ADJ!$2:$2,0)),0)</f>
        <v/>
      </c>
      <c r="EA338">
        <f>IFERROR(INDEX(ADJ!$A$1:$BZ$1000,MATCH(PAYROLL!$D338,ADJ!A$1:A$500,0),MATCH(PAYROLL!EA$2,ADJ!$2:$2,0)),0)</f>
        <v/>
      </c>
      <c r="EB338">
        <f>IFERROR(INDEX(ADJ!$A$1:$BZ$1000,MATCH(PAYROLL!$D338,ADJ!A$1:A$500,0),MATCH(PAYROLL!EB$2,ADJ!$2:$2,0)),0)</f>
        <v/>
      </c>
      <c r="EC338">
        <f>IFERROR(INDEX(ADJ!$A$1:$BZ$1000,MATCH(PAYROLL!$D338,ADJ!A$1:A$500,0),MATCH(PAYROLL!EC$2,ADJ!$2:$2,0)),0)</f>
        <v/>
      </c>
      <c r="ED338">
        <f>IFERROR(INDEX(ADJ!$A$1:$BZ$1000,MATCH(PAYROLL!$D338,ADJ!A$1:A$500,0),MATCH(PAYROLL!ED$2,ADJ!$2:$2,0)),0)</f>
        <v/>
      </c>
      <c r="EE338">
        <f>IFERROR(INDEX(ADJ!$A$1:$BZ$1000,MATCH(PAYROLL!$D338,ADJ!A$1:A$500,0),MATCH(PAYROLL!EE$2,ADJ!$2:$2,0)),0)</f>
        <v/>
      </c>
      <c r="EF338">
        <f>IFERROR(INDEX(ADJ!$A$1:$BZ$1000,MATCH(PAYROLL!$D338,ADJ!A$1:A$500,0),MATCH(PAYROLL!EF$2,ADJ!$2:$2,0)),0)</f>
        <v/>
      </c>
      <c r="EG338">
        <f>IFERROR(INDEX(ADJ!$A$1:$BZ$1000,MATCH(PAYROLL!$D338,ADJ!A$1:A$500,0),MATCH(PAYROLL!EG$2,ADJ!$2:$2,0)),0)</f>
        <v/>
      </c>
      <c r="EH338">
        <f>IFERROR(INDEX(ADJ!$A$1:$BZ$1000,MATCH(PAYROLL!$D338,ADJ!A$1:A$500,0),MATCH(PAYROLL!EH$2,ADJ!$2:$2,0)),0)</f>
        <v/>
      </c>
      <c r="EI338">
        <f>IFERROR(INDEX(ADJ!$A$1:$BZ$1000,MATCH(PAYROLL!D338,ADJ!A$1:A$500,0),MATCH(PAYROLL!EI$2,ADJ!$2:$2,0)),0)</f>
        <v/>
      </c>
      <c r="EJ338">
        <f>IFERROR(INDEX(ADJ!$A$1:$BZ$1000,MATCH(PAYROLL!$D338,ADJ!A$1:A$500,0),MATCH(PAYROLL!EJ$2,ADJ!$2:$2,0)),0)</f>
        <v/>
      </c>
      <c r="EK338">
        <f>SUM(DZ338:EJ338)</f>
        <v/>
      </c>
    </row>
    <row r="339">
      <c r="A339" t="n">
        <v>337</v>
      </c>
      <c r="B339" t="inlineStr">
        <is>
          <t>Giàng Quáng Lìn</t>
        </is>
      </c>
      <c r="D339" t="inlineStr">
        <is>
          <t>150119-03</t>
        </is>
      </c>
      <c r="S339">
        <f>IFERROR(INDEX(PIS!$A$1:$BZ$1000,MATCH($D339,PIS!C$1:C$500,0),MATCH("Lương CB tháng trước",PIS!$1:$1,0)),0)</f>
        <v/>
      </c>
      <c r="T339">
        <f>IFERROR(INDEX(PIS!$A$1:$BZ$1000,MATCH($D339,PIS!C$1:C$500,0),MATCH("Lương CB hiện tại",PIS!$1:$1,0)),0)</f>
        <v/>
      </c>
      <c r="U339">
        <f>IFERROR(INDEX(PIS!$A$1:$BZ$1000,MATCH($D339,PIS!C$1:C$500,0),MATCH("Lương đóng BHBB",PIS!$1:$1,0)),0)</f>
        <v/>
      </c>
      <c r="V339">
        <f>IFERROR(INDEX(PIS!$A$1:$BZ$1000,MATCH($D339,PIS!C$1:C$500,0),MATCH(V$2,PIS!$2:$2,0)),0)</f>
        <v/>
      </c>
      <c r="W339">
        <f>IFERROR(INDEX(PIS!$A$1:$BZ$1000,MATCH($D339,PIS!C$1:C$500,0),MATCH(W$2,PIS!$2:$2,0)),0)</f>
        <v/>
      </c>
      <c r="X339">
        <f>IFERROR(INDEX(PIS!$A$1:$BZ$1000,MATCH($D339,PIS!C$1:C$500,0),MATCH(X$2,PIS!$2:$2,0)),0)</f>
        <v/>
      </c>
      <c r="Y339">
        <f>IFERROR(INDEX(PIS!$A$1:$BZ$1000,MATCH($D339,PIS!C$1:C$500,0),MATCH(Y$2,PIS!$2:$2,0)),0)</f>
        <v/>
      </c>
      <c r="Z339">
        <f>IFERROR(INDEX(PIS!$A$1:$BZ$1000,MATCH($D339,PIS!C$1:C$500,0),MATCH(Z$2,PIS!$2:$2,0)),0)</f>
        <v/>
      </c>
      <c r="AA339">
        <f>IFERROR(INDEX(PIS!$A$1:$BZ$1000,MATCH($D339,PIS!C$1:C$500,0),MATCH(AA$2,PIS!$2:$2,0)),0)</f>
        <v/>
      </c>
      <c r="AB339">
        <f>IFERROR(INDEX(PIS!$A$1:$BZ$1000,MATCH($D339,PIS!C$1:C$500,0),MATCH(AB$2,PIS!$2:$2,0)),0)</f>
        <v/>
      </c>
      <c r="AC339">
        <f>SUM(V339:AB339)</f>
        <v/>
      </c>
      <c r="AD339">
        <f>IFERROR(INDEX(TIMESHEET!$A$1:$AI$5000,MATCH($D339,TIMESHEET!A$1:A$500,0),MATCH("T100",TIMESHEET!$2:$2,0))-2,0)</f>
        <v/>
      </c>
      <c r="AE339">
        <f>IFERROR(INDEX(TIMESHEET!$A$1:$AI$5000,MATCH($D339,TIMESHEET!A$1:A$500,0),MATCH("T202",TIMESHEET!$2:$2,0)),0)</f>
        <v/>
      </c>
      <c r="AF339">
        <f>IFERROR(INDEX(TIMESHEET!$A$1:$AI$5000,MATCH($D339,TIMESHEET!A$1:A$500,0),MATCH("T302",TIMESHEET!$2:$2,0)),0)</f>
        <v/>
      </c>
      <c r="AG339">
        <f>IFERROR(INDEX(TIMESHEET!$A$1:$AI$5000,MATCH($D339,TIMESHEET!A$1:A$500,0),MATCH("T406",TIMESHEET!$2:$2,0)),0)</f>
        <v/>
      </c>
      <c r="AH339">
        <f>AE339+AG339</f>
        <v/>
      </c>
      <c r="AI339">
        <f>IFERROR(INDEX(TIMESHEET!$A$1:$AI$5000,MATCH($D339,TIMESHEET!A$1:A$500,0),MATCH("T701",TIMESHEET!$2:$2,0)),0)</f>
        <v/>
      </c>
      <c r="AJ339">
        <f>IFERROR(INDEX(TIMESHEET!$A$1:$AI$5000,MATCH($D339,TIMESHEET!B$1:B$500,0),MATCH("T320",TIMESHEET!$2:$2,0)),0)</f>
        <v/>
      </c>
      <c r="AK339">
        <f>IFERROR(IF(LEFT(INDEX(PIS!O$1:O$500,MATCH(D339,PIS!C$1:C$500)),1)="M",T339/AD339*SUM(AE339:AG339),T339*AD339),0)</f>
        <v/>
      </c>
      <c r="AL339">
        <f>IFERROR(INDEX(ADJ!$A$1:$BZ$1000,MATCH(PAYROLL!D339,ADJ!A$1:A$500,0),MATCH(PAYROLL!AL$2,ADJ!$2:$2,0)),0)</f>
        <v/>
      </c>
      <c r="AM339">
        <f>SUM(AK339:AL339)</f>
        <v/>
      </c>
      <c r="AN339">
        <f>IFERROR(ROUND(V339/$AD339*$AH339,0),0)</f>
        <v/>
      </c>
      <c r="AO339">
        <f>IFERROR(ROUND(W339/$AD339*$AH339,0),0)</f>
        <v/>
      </c>
      <c r="AP339">
        <f>IFERROR(ROUND(X339/$AD339*$AE339,0),0)</f>
        <v/>
      </c>
      <c r="AQ339">
        <f>IFERROR(ROUND(Y339/$AD339*$AH339,0),0)</f>
        <v/>
      </c>
      <c r="AR339">
        <f>IFERROR(ROUND(Z339/$AD339*$AH339,0),0)</f>
        <v/>
      </c>
      <c r="AS339">
        <f>IFERROR(ROUND(AA339/$AD339*$AH339,0),0)</f>
        <v/>
      </c>
      <c r="AT339">
        <f>IFERROR(IF((AE339+AF339+AG339)&gt;13,AB339,ROUND(AB339/AD339*AH339,0)),0)</f>
        <v/>
      </c>
      <c r="AU339">
        <f>IFERROR(INDEX(ADJ!$A$1:$BZ$1000,MATCH(PAYROLL!D339,ADJ!A$1:A$500,0),MATCH(PAYROLL!AU$2,ADJ!$2:$2,0)),0)</f>
        <v/>
      </c>
      <c r="AV339">
        <f>ROUND(SUM(AN339:AU339),0)</f>
        <v/>
      </c>
      <c r="AW339">
        <f>IFERROR(INDEX(TIMESHEET!$A$1:$AI$5000,MATCH(PAYROLL!D339,TIMESHEET!A$1:A$500,0),MATCH("T620",TIMESHEET!$2:$2,0)),0)</f>
        <v/>
      </c>
      <c r="AX339">
        <f>IFERROR(INDEX(TIMESHEET!$A$1:$AI$5000,MATCH(PAYROLL!D339,TIMESHEET!A$1:A$500,0),MATCH("T601",TIMESHEET!$2:$2,0)),0)</f>
        <v/>
      </c>
      <c r="AY339">
        <f>IFERROR(INDEX(TIMESHEET!$A$1:$AI$5000,MATCH(PAYROLL!D339,TIMESHEET!A$1:A$500,0),MATCH("T602",TIMESHEET!$2:$2,0)),0)</f>
        <v/>
      </c>
      <c r="AZ339">
        <f>IFERROR(INDEX(TIMESHEET!$A$1:$AI$5000,MATCH(PAYROLL!D339,TIMESHEET!A$1:A$500,0),MATCH("T603",TIMESHEET!$2:$2,0)),0)</f>
        <v/>
      </c>
      <c r="BA339">
        <f>IFERROR(INDEX(TIMESHEET!$A$1:$AI$5000,MATCH(PAYROLL!D339,TIMESHEET!A$1:A$500,0),MATCH("T611",TIMESHEET!$2:$2,0)),0)</f>
        <v/>
      </c>
      <c r="BB339">
        <f>IFERROR(INDEX(TIMESHEET!$A$1:$AI$5000,MATCH(PAYROLL!D339,TIMESHEET!A$1:A$500,0),MATCH("T612",TIMESHEET!$2:$2,0)),0)</f>
        <v/>
      </c>
      <c r="BC339">
        <f>IFERROR(INDEX(TIMESHEET!$A$1:$AI$5000,MATCH(PAYROLL!D339,TIMESHEET!A$1:A$500,0),MATCH("T613",TIMESHEET!$2:$2,0)),0)</f>
        <v/>
      </c>
      <c r="BD339">
        <f>IFERROR(INDEX(TIMESHEET!$A$1:$AI$5000,MATCH(PAYROLL!D339,TIMESHEET!A$1:A$500,0),MATCH("T500",TIMESHEET!$2:$2,0)),0)</f>
        <v/>
      </c>
      <c r="BE339">
        <f>IFERROR(IF(LEFT(INDEX(PIS!O$1:O$500,MATCH(D339,PIS!C$1:C$500)),1)="M",T339/AD339/8*(AW339+AX339*1.5+AY339*2+AZ339*3+BA339*2.1+BB339*2.7+BC339*3.9+BD339*0.3),T339/8*(AW339+AX339*1.5+AY339*2+AZ339*3+BA339*2.1+BB339*2.7+BC339*3.9+BD339*0.3)),0)</f>
        <v/>
      </c>
      <c r="BF339">
        <f>IFERROR(INDEX(ADJ!$A$1:$BZ$1000,MATCH(PAYROLL!$D339,ADJ!A$1:A$500,0),MATCH(PAYROLL!BF$2,ADJ!$2:$2,0)),0)</f>
        <v/>
      </c>
      <c r="BG339">
        <f>IFERROR(INDEX(ADJ!$A$1:$BZ$1000,MATCH(PAYROLL!D339,ADJ!A$1:A$500,0),MATCH(PAYROLL!BG$2,ADJ!$2:$2,0)),0)</f>
        <v/>
      </c>
      <c r="BH339">
        <f>IFERROR(INDEX(ADJ!$A$1:$BZ$1000,MATCH(PAYROLL!D339,ADJ!A$1:A$500,0),MATCH(PAYROLL!BH$2,ADJ!$2:$2,0)),0)</f>
        <v/>
      </c>
      <c r="BI339">
        <f>IFERROR(INDEX(ADJ!$A$1:$BZ$1000,MATCH(PAYROLL!D339,ADJ!A$1:A$500,0),MATCH(PAYROLL!BI$2,ADJ!$2:$2,0)),0)</f>
        <v/>
      </c>
      <c r="BJ339">
        <f>IFERROR(INDEX(ADJ!$A$1:$BZ$1000,MATCH(PAYROLL!D339,ADJ!A$1:A$500,0),MATCH(PAYROLL!BJ$2,ADJ!$2:$2,0)),0)</f>
        <v/>
      </c>
      <c r="BK339">
        <f>SUM(BF339:BJ339)</f>
        <v/>
      </c>
      <c r="BL339">
        <f>IFERROR(INDEX(ADJ!$A$1:$BZ$1000,MATCH(PAYROLL!D339,ADJ!A$1:A$500,0),MATCH(PAYROLL!BL$2,ADJ!$2:$2,0)),0)</f>
        <v/>
      </c>
      <c r="BM339">
        <f>IFERROR(INDEX(ADJ!$A$1:$BZ$1000,MATCH(PAYROLL!D339,ADJ!A$1:A$500,0),MATCH(PAYROLL!BM$2,ADJ!$2:$2,0)),0)</f>
        <v/>
      </c>
      <c r="BN339">
        <f>IFERROR(INDEX(ADJ!$A$1:$BZ$1000,MATCH(PAYROLL!D339,ADJ!A$1:A$500,0),MATCH(PAYROLL!BN$2,ADJ!$2:$2,0)),0)</f>
        <v/>
      </c>
      <c r="BO339">
        <f>IFERROR(INDEX(ADJ!$A$1:$BZ$1000,MATCH(PAYROLL!D339,ADJ!A$1:A$500,0),MATCH(PAYROLL!BO$2,ADJ!$2:$2,0)),0)</f>
        <v/>
      </c>
      <c r="BP339">
        <f>SUM(AM339,AV339,BE339,BK339,BL339:BO339)</f>
        <v/>
      </c>
      <c r="BQ339">
        <f>BO339</f>
        <v/>
      </c>
      <c r="BR339">
        <f>IFERROR(ROUND(IF(LEFT(INDEX(PIS!O$1:O$500,MATCH(D339,PIS!C$1:C$500)),1)="D",T339/8*(BD339*0.3),IF(LEFT(INDEX(PIS!O$1:O$500,MATCH(D339,PIS!C$1:C$500)),1)="H",T339*($BD339*0.3),T339/$AD339/8*($BD339*0.3))),0),0)</f>
        <v/>
      </c>
      <c r="BS339">
        <f>IF(AP339&lt;1,0,MIN(AP339,730000))</f>
        <v/>
      </c>
      <c r="BT339">
        <f>IFERROR(ROUND((BE339-SUM(AW339:BC339)*T339/AD339/8),0)-BR339,0)</f>
        <v/>
      </c>
      <c r="BU339">
        <f>AO339</f>
        <v/>
      </c>
      <c r="BV339">
        <f>SUM(BQ339:BU339)</f>
        <v/>
      </c>
      <c r="BW339">
        <f>BP339-BV339</f>
        <v/>
      </c>
      <c r="BX339">
        <f>IFERROR(IF(RIGHT(INDEX(PIS!O$1:O$500,MATCH(D339,PIS!C$1:C$500)),5)="Gross",MIN(U339+V339,VLOOKUP("R700",TSC!B:C,2,0)*VLOOKUP("R101",TSC!B:C,2,0))*VLOOKUP("R701",TSC!B:C,2,0)%,0),0)</f>
        <v/>
      </c>
      <c r="BY339">
        <f>IFERROR(IF(RIGHT(INDEX(PIS!O$1:O$500,MATCH(D339,PIS!C$1:C$500)),5)="Gross",MIN(U339+V339,VLOOKUP("R700",TSC!B:C,2,0)*VLOOKUP("R101",TSC!B:C,2,0))*VLOOKUP("T704",TSC!B:C,2,0)%,0),0)</f>
        <v/>
      </c>
      <c r="BZ339">
        <f>IFERROR(IF(RIGHT(INDEX(PIS!O$1:O$500,MATCH(D339,PIS!C$1:C$500)),5)="Gross",MIN(U339+V339,VLOOKUP("R700",TSC!B:C,2,0)*VLOOKUP("1",TSC!F:G,2,0))*VLOOKUP("T705",TSC!B:C,2,0)%,0),0)</f>
        <v/>
      </c>
      <c r="CA339">
        <f>IFERROR(INDEX(ADJ!$A$1:$BZ$1000,MATCH(PAYROLL!D339,ADJ!A$1:A$500,0),MATCH(PAYROLL!CA$2,ADJ!$2:$2,0)),0)</f>
        <v/>
      </c>
      <c r="CB339">
        <f>IFERROR(INDEX(ADJ!$A$1:$BZ$1000,MATCH(PAYROLL!D339,ADJ!A$1:A$500,0),MATCH(PAYROLL!CB$2,ADJ!$2:$2,0)),0)</f>
        <v/>
      </c>
      <c r="CC339">
        <f>SUM(BX339:CB339)</f>
        <v/>
      </c>
      <c r="CD339">
        <f>IFERROR(INDEX(PIS!$A$1:$BZ$1000,MATCH(PAYROLL!D339,PIS!C$1:C$500,0),MATCH(PAYROLL!CD$1,PIS!$1:$1,0)),0)</f>
        <v/>
      </c>
      <c r="CE339">
        <f>IFERROR(IF(OR(INDEX(PIS!P$1:P$500,MATCH(D339,PIS!C$1:C$500,0))="LT2",INDEX(PIS!P$1:P$500,MATCH(D339,PIS!C$1:C$500,0))="P10"),0,SUM(CC339,CD339*VLOOKUP("R601",TSC!B:C,2,0),VLOOKUP("R602",TSC!B:C,2,0))),0)</f>
        <v/>
      </c>
      <c r="CF339">
        <f>MAX(BW339-CE339,0)</f>
        <v/>
      </c>
      <c r="CG339">
        <f>IFERROR(IF(OR(RIGHT(INDEX(PIS!P$1:P$500,MATCH(D339,PIS!C$1:C$500)),5)="P10",RIGHT(INDEX(PIS!P$1:P$500,MATCH(D339,PIS!C$1:C$500)),5)="CK"),0,IF(CF339&lt;=5000000,CF339*5%,IF(CF339&lt;=10000000,CF339*10%-250000,IF(CF339&lt;=18000000,CF339*15%-750000,IF(CF339&lt;=32000000,CF339*20%-1650000,IF(CF339&lt;=52000000,CF339*25%-3250000,IF(CF339&lt;=80000000,BH339*30%-5850000,CF339*35%-9850000))))))),0)</f>
        <v/>
      </c>
      <c r="CH339">
        <f>IFERROR(IF(OR(INDEX(PIS!P$1:P$500,MATCH(D339,PIS!C$1:C$500))="LT",INDEX(PIS!P$1:P$500,MATCH(D339,PIS!C$1:C$500))="CK"),0,IF(CF339&lt;2000000,0,CF339*10%)),0)</f>
        <v/>
      </c>
      <c r="CI339">
        <f>IFERROR(INDEX(ADJ!$A$1:$BZ$1000,MATCH(PAYROLL!D339,ADJ!A$1:A$500,0),MATCH(PAYROLL!CI$2,ADJ!$2:$2,0)),0)</f>
        <v/>
      </c>
      <c r="CJ339">
        <f>IFERROR(INDEX(ADJ!$A$1:$BZ$1000,MATCH(PAYROLL!D339,ADJ!A$1:A$500,0),MATCH(PAYROLL!CJ$2,ADJ!$2:$2,0)),0)</f>
        <v/>
      </c>
      <c r="CK339">
        <f>IFERROR(INDEX(ADJ!$A$1:$BZ$1000,MATCH(PAYROLL!D339,ADJ!A$1:A$500,0),MATCH(PAYROLL!CK$2,ADJ!$2:$2,0)),0)</f>
        <v/>
      </c>
      <c r="CL339">
        <f>SUM(CG339:CK339)</f>
        <v/>
      </c>
      <c r="CM339">
        <f>ROUND(SUM(CH339:CK339),0)</f>
        <v/>
      </c>
      <c r="CN339">
        <f>IFERROR(INDEX(CSDA!D$1:D$500,MATCH($CN$2,CSDA!C$1:C$500,0))*INDEX(PIS!V$1:V$500,MATCH(D339,PIS!C$1:C$500))+INDEX(ADJ!$A$1:$BZ$1000,MATCH(PAYROLL!D339,ADJ!A$1:A$500,0),MATCH(PAYROLL!CN$2,ADJ!$2:$2,0)),0)</f>
        <v/>
      </c>
      <c r="CO339">
        <f>IFERROR(INDEX(ADJ!$A$1:$BZ$1000,MATCH(PAYROLL!D339,ADJ!A$1:A$500,0),MATCH(PAYROLL!CO$2,ADJ!$2:$2,0)),0)</f>
        <v/>
      </c>
      <c r="CP339">
        <f>IFERROR(INDEX(ADJ!$A$1:$BZ$1000,MATCH(PAYROLL!D339,ADJ!A$1:A$500,0),MATCH(PAYROLL!CP$2,ADJ!$2:$2,0)),0)</f>
        <v/>
      </c>
      <c r="CQ339">
        <f>BP339-CL339-CI339-CM339-CN339-CO339-CP339-CC339</f>
        <v/>
      </c>
      <c r="CR339">
        <f>IFERROR(IF(RIGHT(INDEX(PIS!O$1:O$500,MATCH(D339,PIS!C$1:C$500,0)),5)="Gross",MIN(U339+V339,VLOOKUP("R700",TSC!B:C,2,0)*VLOOKUP("R101",TSC!B:C,2,0))*(VLOOKUP("T711",TSC!B:C,2,0)+VLOOKUP("T712",TSC!B:C,2,0))%,MIN(T339+V339,VLOOKUP("R700",TSC!B:C,2,0)*VLOOKUP("R101",TSC!B:C,2,0))*(VLOOKUP("T711",TSC!B:C,2,0)+VLOOKUP("T712",TSC!B:C,2,0)+VLOOKUP("R701",TSC!B:C,2,0))%),0)</f>
        <v/>
      </c>
      <c r="CS339">
        <f>IFERROR(IF(RIGHT(INDEX(PIS!O$1:O$500,MATCH(D339,PIS!C$1:C$500,0)),5)="Gross",MIN(U339+V339,VLOOKUP("R700",TSC!B:C,2,0)*VLOOKUP("R101",TSC!B:C,2,0))*(VLOOKUP("T714",TSC!B:C,2,0))%,MIN(T339+V339,VLOOKUP("R700",TSC!B:C,2,0)*VLOOKUP("R101",TSC!B:C,2,0))*(VLOOKUP("T704",TSC!B:C,2,0)+VLOOKUP("T714",TSC!B:C,2,0))%),0)</f>
        <v/>
      </c>
      <c r="CT339">
        <f>IFERROR(IF(RIGHT(INDEX(PIS!O$1:O$500,MATCH(D339,PIS!C$1:C$500,0)),5)="Gross",MIN(U339+V339,VLOOKUP("R700",TSC!B:C,2,0)*VLOOKUP("R101",TSC!B:C,2,0))*VLOOKUP("T705",TSC!B:C,2,0)%,MIN(T339+V339,VLOOKUP("R700",TSC!B:C,2,0)*VLOOKUP("R101",TSC!B:C,2,0))*VLOOKUP("T705",TSC!B:C,2,0)%),0)</f>
        <v/>
      </c>
      <c r="CU339">
        <f>IFERROR(IF(RIGHT(INDEX(PIS!O$1:O$500,MATCH(D339,PIS!C$1:C$500,0)),5)="Gross",MIN(U339+V339,VLOOKUP("R700",TSC!B:C,2,0)*VLOOKUP("R101",TSC!B:C,2,0))*(VLOOKUP("T713",TSC!B:C,2,0))%,MIN(T339+V339,VLOOKUP("R700",TSC!B:C,2,0)*VLOOKUP("R101",TSC!B:C,2,0))*(VLOOKUP("T713",TSC!B:C,2,0))%),0)</f>
        <v/>
      </c>
      <c r="CV339">
        <f>IFERROR(INDEX(ADJ!$A$1:$BZ$1000,MATCH(PAYROLL!D339,ADJ!A$1:A$500,0),MATCH(PAYROLL!CV$2,ADJ!$2:$2,0)),0)</f>
        <v/>
      </c>
      <c r="CW339">
        <f>IFERROR(INDEX(ADJ!$A$1:$BZ$1000,MATCH(PAYROLL!D339,ADJ!A$1:A$500,0),MATCH(PAYROLL!CW$2,ADJ!$2:$2,0)),0)</f>
        <v/>
      </c>
      <c r="CX339">
        <f>SUM(CR339:CW339)</f>
        <v/>
      </c>
      <c r="CY339">
        <f>ROUND(IF(CR339&gt;0,T339+V339*VLOOKUP("R202",TSC!$B$1:$C$500,2,0),0),0)</f>
        <v/>
      </c>
      <c r="CZ339">
        <f>IFERROR(INDEX(CSDA!D$1:D$500,MATCH($CZ$2,CSDA!C$1:C$500,0)),0)</f>
        <v/>
      </c>
      <c r="DA339">
        <f>ROUND(T339*0.7%,0)</f>
        <v/>
      </c>
      <c r="DB339">
        <f>ROUND(T339/12,0)</f>
        <v/>
      </c>
      <c r="DC339">
        <f ref="DC339" t="array">IFERROR(INDEX(CSDA!D$1:D$500,MATCH("Trích giữ"&amp;PAYROLL!DC$2,CSDA!A$1:A$500&amp;CSDA!C$1:C$500,0)),0)</f>
        <v/>
      </c>
      <c r="DD339">
        <f ref="DD339" t="array">IFERROR(INDEX(CSDA!D$1:D$500,MATCH("Trích giữ"&amp;PAYROLL!DD$2,CSDA!A$1:A$500&amp;CSDA!C$1:C$500,0)),0)</f>
        <v/>
      </c>
      <c r="DE339">
        <f ref="DE339" t="array">IFERROR(INDEX(CSDA!D$1:D$500,MATCH("Trích giữ"&amp;PAYROLL!DE$2,CSDA!A$1:A$500&amp;CSDA!C$1:C$500,0)),0)</f>
        <v/>
      </c>
      <c r="DF339">
        <f>IFERROR(INDEX(CSDA!D$1:D$500,MATCH(PAYROLL!DF$2,CSDA!C$1:C$500,0)),0)</f>
        <v/>
      </c>
      <c r="DG339">
        <f ref="DG339" t="array">IFERROR(INDEX(CSDA!D$1:D$500,MATCH("Trích giữ"&amp;PAYROLL!DG$2,CSDA!A$1:A$500&amp;CSDA!C$1:C$500,0)),0)</f>
        <v/>
      </c>
      <c r="DH339">
        <f>ROUND(T339/26,0)</f>
        <v/>
      </c>
      <c r="DI339">
        <f ref="DI339" t="array">IFERROR(INDEX(CSDA!D$1:D$500,MATCH("Trích giữ"&amp;PAYROLL!DI$2,CSDA!A$1:A$500&amp;CSDA!C$1:C$500,0)),0)</f>
        <v/>
      </c>
      <c r="DJ339">
        <f>IF(U339=0,T339*21.5%-BL339,0)</f>
        <v/>
      </c>
      <c r="DK339">
        <f ref="DK339" t="array">IFERROR(INDEX(CSDA!D$1:D$500,MATCH("Trích giữ"&amp;PAYROLL!DK$2,CSDA!A$1:A$500&amp;CSDA!C$1:C$500,0)),0)</f>
        <v/>
      </c>
      <c r="DL339">
        <f>IFERROR(INDEX(CSDA!D$1:D$500,MATCH(PAYROLL!DL$2,CSDA!C$1:C$500,0))/12,0)</f>
        <v/>
      </c>
      <c r="DM339">
        <f>SUM(DB339:DL339)</f>
        <v/>
      </c>
      <c r="DN339">
        <f>IFERROR(INDEX(ADJ!$A$1:$BZ$1000,MATCH(PAYROLL!D339,ADJ!A$1:A$500,0),MATCH(PAYROLL!DN$2,ADJ!$2:$2,0)),0)</f>
        <v/>
      </c>
      <c r="DO339">
        <f>IFERROR(SUM(BP339,DM339:DN339,CX339:DA339)-DT339,0)</f>
        <v/>
      </c>
      <c r="DP339">
        <f ref="DP339" t="array">SUM(BW339*IFERROR(INDEX(CSDA!D$1:D$500,MATCH(BW$2,CSDA!C$1:C$500,0)),0)%,CX339*IFERROR(INDEX(CSDA!D$1:D$500,MATCH(CX$2,CSDA!C$1:C$500,0)),0)%,DA339*IFERROR(INDEX(CSDA!D$1:D$500,MATCH(DA$2,CSDA!C$1:C$500,0)),0)%,DB339*IFERROR(INDEX(CSDA!D$1:D$500,MATCH(DB$2,CSDA!C$1:C$500,0)),0)%,DF339*IFERROR(INDEX(CSDA!D$1:D$500,MATCH("Phí dịch vụ"&amp;PAYROLL!DF$2,CSDA!A$1:A$500&amp;CSDA!C$1:C$500,0)),0)%,DC339*IFERROR(INDEX(CSDA!D$1:D$500,MATCH("Phí dịch vụ"&amp;PAYROLL!DC$2,CSDA!A$1:A$500&amp;CSDA!C$1:C$500,0)),0)%,DH339*IFERROR(INDEX(CSDA!D$1:D$500,MATCH("Phí dịch vụ"&amp;PAYROLL!DH$2,CSDA!A$1:A$500&amp;CSDA!C$1:C$500,0)),0)%,DJ339*IFERROR(INDEX(CSDA!D$1:D$500,MATCH("Phí dịch vụ"&amp;PAYROLL!DJ$2,CSDA!A$1:A$500&amp;CSDA!C$1:C$500,0)),0)%,BN339*IFERROR(INDEX(CSDA!D$1:D$500,MATCH(BN$2,CSDA!C$1:C$500,0)),0)%)-BN339*7%</f>
        <v/>
      </c>
      <c r="DQ339">
        <f>IFERROR(INDEX(ADJ!$A$1:$BZ$1000,MATCH(PAYROLL!D339,ADJ!A$1:A$500,0),MATCH(PAYROLL!DQ$2,ADJ!$2:$2,0)),0)</f>
        <v/>
      </c>
      <c r="DR339">
        <f>IFERROR(INDEX(ADJ!$A$1:$BZ$1000,MATCH(PAYROLL!D339,ADJ!A$1:A$500,0),MATCH(PAYROLL!DR$2,ADJ!$2:$2,0)),0)</f>
        <v/>
      </c>
      <c r="DS339">
        <f>SUM(DP339:DR339)</f>
        <v/>
      </c>
      <c r="DT339">
        <f>EK339</f>
        <v/>
      </c>
      <c r="DU339">
        <f>SUM(DO339:DR339)</f>
        <v/>
      </c>
      <c r="DV339">
        <f>ROUND(DU339*0.1,0)</f>
        <v/>
      </c>
      <c r="DW339">
        <f>DU339+DV339</f>
        <v/>
      </c>
      <c r="DZ339">
        <f>IFERROR(INDEX(ADJ!$A$1:$BZ$1000,MATCH(PAYROLL!$D339,ADJ!A$1:A$500,0),MATCH(PAYROLL!DZ$2,ADJ!$2:$2,0)),0)</f>
        <v/>
      </c>
      <c r="EA339">
        <f>IFERROR(INDEX(ADJ!$A$1:$BZ$1000,MATCH(PAYROLL!$D339,ADJ!A$1:A$500,0),MATCH(PAYROLL!EA$2,ADJ!$2:$2,0)),0)</f>
        <v/>
      </c>
      <c r="EB339">
        <f>IFERROR(INDEX(ADJ!$A$1:$BZ$1000,MATCH(PAYROLL!$D339,ADJ!A$1:A$500,0),MATCH(PAYROLL!EB$2,ADJ!$2:$2,0)),0)</f>
        <v/>
      </c>
      <c r="EC339">
        <f>IFERROR(INDEX(ADJ!$A$1:$BZ$1000,MATCH(PAYROLL!$D339,ADJ!A$1:A$500,0),MATCH(PAYROLL!EC$2,ADJ!$2:$2,0)),0)</f>
        <v/>
      </c>
      <c r="ED339">
        <f>IFERROR(INDEX(ADJ!$A$1:$BZ$1000,MATCH(PAYROLL!$D339,ADJ!A$1:A$500,0),MATCH(PAYROLL!ED$2,ADJ!$2:$2,0)),0)</f>
        <v/>
      </c>
      <c r="EE339">
        <f>IFERROR(INDEX(ADJ!$A$1:$BZ$1000,MATCH(PAYROLL!$D339,ADJ!A$1:A$500,0),MATCH(PAYROLL!EE$2,ADJ!$2:$2,0)),0)</f>
        <v/>
      </c>
      <c r="EF339">
        <f>IFERROR(INDEX(ADJ!$A$1:$BZ$1000,MATCH(PAYROLL!$D339,ADJ!A$1:A$500,0),MATCH(PAYROLL!EF$2,ADJ!$2:$2,0)),0)</f>
        <v/>
      </c>
      <c r="EG339">
        <f>IFERROR(INDEX(ADJ!$A$1:$BZ$1000,MATCH(PAYROLL!$D339,ADJ!A$1:A$500,0),MATCH(PAYROLL!EG$2,ADJ!$2:$2,0)),0)</f>
        <v/>
      </c>
      <c r="EH339">
        <f>IFERROR(INDEX(ADJ!$A$1:$BZ$1000,MATCH(PAYROLL!$D339,ADJ!A$1:A$500,0),MATCH(PAYROLL!EH$2,ADJ!$2:$2,0)),0)</f>
        <v/>
      </c>
      <c r="EI339">
        <f>IFERROR(INDEX(ADJ!$A$1:$BZ$1000,MATCH(PAYROLL!D339,ADJ!A$1:A$500,0),MATCH(PAYROLL!EI$2,ADJ!$2:$2,0)),0)</f>
        <v/>
      </c>
      <c r="EJ339">
        <f>IFERROR(INDEX(ADJ!$A$1:$BZ$1000,MATCH(PAYROLL!$D339,ADJ!A$1:A$500,0),MATCH(PAYROLL!EJ$2,ADJ!$2:$2,0)),0)</f>
        <v/>
      </c>
      <c r="EK339">
        <f>SUM(DZ339:EJ339)</f>
        <v/>
      </c>
    </row>
    <row r="340">
      <c r="A340" t="n">
        <v>338</v>
      </c>
      <c r="B340" t="inlineStr">
        <is>
          <t>Đường Văn An</t>
        </is>
      </c>
      <c r="D340" t="inlineStr">
        <is>
          <t>158926-01</t>
        </is>
      </c>
      <c r="S340">
        <f>IFERROR(INDEX(PIS!$A$1:$BZ$1000,MATCH($D340,PIS!C$1:C$500,0),MATCH("Lương CB tháng trước",PIS!$1:$1,0)),0)</f>
        <v/>
      </c>
      <c r="T340">
        <f>IFERROR(INDEX(PIS!$A$1:$BZ$1000,MATCH($D340,PIS!C$1:C$500,0),MATCH("Lương CB hiện tại",PIS!$1:$1,0)),0)</f>
        <v/>
      </c>
      <c r="U340">
        <f>IFERROR(INDEX(PIS!$A$1:$BZ$1000,MATCH($D340,PIS!C$1:C$500,0),MATCH("Lương đóng BHBB",PIS!$1:$1,0)),0)</f>
        <v/>
      </c>
      <c r="V340">
        <f>IFERROR(INDEX(PIS!$A$1:$BZ$1000,MATCH($D340,PIS!C$1:C$500,0),MATCH(V$2,PIS!$2:$2,0)),0)</f>
        <v/>
      </c>
      <c r="W340">
        <f>IFERROR(INDEX(PIS!$A$1:$BZ$1000,MATCH($D340,PIS!C$1:C$500,0),MATCH(W$2,PIS!$2:$2,0)),0)</f>
        <v/>
      </c>
      <c r="X340">
        <f>IFERROR(INDEX(PIS!$A$1:$BZ$1000,MATCH($D340,PIS!C$1:C$500,0),MATCH(X$2,PIS!$2:$2,0)),0)</f>
        <v/>
      </c>
      <c r="Y340">
        <f>IFERROR(INDEX(PIS!$A$1:$BZ$1000,MATCH($D340,PIS!C$1:C$500,0),MATCH(Y$2,PIS!$2:$2,0)),0)</f>
        <v/>
      </c>
      <c r="Z340">
        <f>IFERROR(INDEX(PIS!$A$1:$BZ$1000,MATCH($D340,PIS!C$1:C$500,0),MATCH(Z$2,PIS!$2:$2,0)),0)</f>
        <v/>
      </c>
      <c r="AA340">
        <f>IFERROR(INDEX(PIS!$A$1:$BZ$1000,MATCH($D340,PIS!C$1:C$500,0),MATCH(AA$2,PIS!$2:$2,0)),0)</f>
        <v/>
      </c>
      <c r="AB340">
        <f>IFERROR(INDEX(PIS!$A$1:$BZ$1000,MATCH($D340,PIS!C$1:C$500,0),MATCH(AB$2,PIS!$2:$2,0)),0)</f>
        <v/>
      </c>
      <c r="AC340">
        <f>SUM(V340:AB340)</f>
        <v/>
      </c>
      <c r="AD340">
        <f>IFERROR(INDEX(TIMESHEET!$A$1:$AI$5000,MATCH($D340,TIMESHEET!A$1:A$500,0),MATCH("T100",TIMESHEET!$2:$2,0))-2,0)</f>
        <v/>
      </c>
      <c r="AE340">
        <f>IFERROR(INDEX(TIMESHEET!$A$1:$AI$5000,MATCH($D340,TIMESHEET!A$1:A$500,0),MATCH("T202",TIMESHEET!$2:$2,0)),0)</f>
        <v/>
      </c>
      <c r="AF340">
        <f>IFERROR(INDEX(TIMESHEET!$A$1:$AI$5000,MATCH($D340,TIMESHEET!A$1:A$500,0),MATCH("T302",TIMESHEET!$2:$2,0)),0)</f>
        <v/>
      </c>
      <c r="AG340">
        <f>IFERROR(INDEX(TIMESHEET!$A$1:$AI$5000,MATCH($D340,TIMESHEET!A$1:A$500,0),MATCH("T406",TIMESHEET!$2:$2,0)),0)</f>
        <v/>
      </c>
      <c r="AH340">
        <f>AE340+AG340</f>
        <v/>
      </c>
      <c r="AI340">
        <f>IFERROR(INDEX(TIMESHEET!$A$1:$AI$5000,MATCH($D340,TIMESHEET!A$1:A$500,0),MATCH("T701",TIMESHEET!$2:$2,0)),0)</f>
        <v/>
      </c>
      <c r="AJ340">
        <f>IFERROR(INDEX(TIMESHEET!$A$1:$AI$5000,MATCH($D340,TIMESHEET!B$1:B$500,0),MATCH("T320",TIMESHEET!$2:$2,0)),0)</f>
        <v/>
      </c>
      <c r="AK340">
        <f>IFERROR(IF(LEFT(INDEX(PIS!O$1:O$500,MATCH(D340,PIS!C$1:C$500)),1)="M",T340/AD340*SUM(AE340:AG340),T340*AD340),0)</f>
        <v/>
      </c>
      <c r="AL340">
        <f>IFERROR(INDEX(ADJ!$A$1:$BZ$1000,MATCH(PAYROLL!D340,ADJ!A$1:A$500,0),MATCH(PAYROLL!AL$2,ADJ!$2:$2,0)),0)</f>
        <v/>
      </c>
      <c r="AM340">
        <f>SUM(AK340:AL340)</f>
        <v/>
      </c>
      <c r="AN340">
        <f>IFERROR(ROUND(V340/$AD340*$AH340,0),0)</f>
        <v/>
      </c>
      <c r="AO340">
        <f>IFERROR(ROUND(W340/$AD340*$AH340,0),0)</f>
        <v/>
      </c>
      <c r="AP340">
        <f>IFERROR(ROUND(X340/$AD340*$AE340,0),0)</f>
        <v/>
      </c>
      <c r="AQ340">
        <f>IFERROR(ROUND(Y340/$AD340*$AH340,0),0)</f>
        <v/>
      </c>
      <c r="AR340">
        <f>IFERROR(ROUND(Z340/$AD340*$AH340,0),0)</f>
        <v/>
      </c>
      <c r="AS340">
        <f>IFERROR(ROUND(AA340/$AD340*$AH340,0),0)</f>
        <v/>
      </c>
      <c r="AT340">
        <f>IFERROR(IF((AE340+AF340+AG340)&gt;13,AB340,ROUND(AB340/AD340*AH340,0)),0)</f>
        <v/>
      </c>
      <c r="AU340">
        <f>IFERROR(INDEX(ADJ!$A$1:$BZ$1000,MATCH(PAYROLL!D340,ADJ!A$1:A$500,0),MATCH(PAYROLL!AU$2,ADJ!$2:$2,0)),0)</f>
        <v/>
      </c>
      <c r="AV340">
        <f>ROUND(SUM(AN340:AU340),0)</f>
        <v/>
      </c>
      <c r="AW340">
        <f>IFERROR(INDEX(TIMESHEET!$A$1:$AI$5000,MATCH(PAYROLL!D340,TIMESHEET!A$1:A$500,0),MATCH("T620",TIMESHEET!$2:$2,0)),0)</f>
        <v/>
      </c>
      <c r="AX340">
        <f>IFERROR(INDEX(TIMESHEET!$A$1:$AI$5000,MATCH(PAYROLL!D340,TIMESHEET!A$1:A$500,0),MATCH("T601",TIMESHEET!$2:$2,0)),0)</f>
        <v/>
      </c>
      <c r="AY340">
        <f>IFERROR(INDEX(TIMESHEET!$A$1:$AI$5000,MATCH(PAYROLL!D340,TIMESHEET!A$1:A$500,0),MATCH("T602",TIMESHEET!$2:$2,0)),0)</f>
        <v/>
      </c>
      <c r="AZ340">
        <f>IFERROR(INDEX(TIMESHEET!$A$1:$AI$5000,MATCH(PAYROLL!D340,TIMESHEET!A$1:A$500,0),MATCH("T603",TIMESHEET!$2:$2,0)),0)</f>
        <v/>
      </c>
      <c r="BA340">
        <f>IFERROR(INDEX(TIMESHEET!$A$1:$AI$5000,MATCH(PAYROLL!D340,TIMESHEET!A$1:A$500,0),MATCH("T611",TIMESHEET!$2:$2,0)),0)</f>
        <v/>
      </c>
      <c r="BB340">
        <f>IFERROR(INDEX(TIMESHEET!$A$1:$AI$5000,MATCH(PAYROLL!D340,TIMESHEET!A$1:A$500,0),MATCH("T612",TIMESHEET!$2:$2,0)),0)</f>
        <v/>
      </c>
      <c r="BC340">
        <f>IFERROR(INDEX(TIMESHEET!$A$1:$AI$5000,MATCH(PAYROLL!D340,TIMESHEET!A$1:A$500,0),MATCH("T613",TIMESHEET!$2:$2,0)),0)</f>
        <v/>
      </c>
      <c r="BD340">
        <f>IFERROR(INDEX(TIMESHEET!$A$1:$AI$5000,MATCH(PAYROLL!D340,TIMESHEET!A$1:A$500,0),MATCH("T500",TIMESHEET!$2:$2,0)),0)</f>
        <v/>
      </c>
      <c r="BE340">
        <f>IFERROR(IF(LEFT(INDEX(PIS!O$1:O$500,MATCH(D340,PIS!C$1:C$500)),1)="M",T340/AD340/8*(AW340+AX340*1.5+AY340*2+AZ340*3+BA340*2.1+BB340*2.7+BC340*3.9+BD340*0.3),T340/8*(AW340+AX340*1.5+AY340*2+AZ340*3+BA340*2.1+BB340*2.7+BC340*3.9+BD340*0.3)),0)</f>
        <v/>
      </c>
      <c r="BF340">
        <f>IFERROR(INDEX(ADJ!$A$1:$BZ$1000,MATCH(PAYROLL!$D340,ADJ!A$1:A$500,0),MATCH(PAYROLL!BF$2,ADJ!$2:$2,0)),0)</f>
        <v/>
      </c>
      <c r="BG340">
        <f>IFERROR(INDEX(ADJ!$A$1:$BZ$1000,MATCH(PAYROLL!D340,ADJ!A$1:A$500,0),MATCH(PAYROLL!BG$2,ADJ!$2:$2,0)),0)</f>
        <v/>
      </c>
      <c r="BH340">
        <f>IFERROR(INDEX(ADJ!$A$1:$BZ$1000,MATCH(PAYROLL!D340,ADJ!A$1:A$500,0),MATCH(PAYROLL!BH$2,ADJ!$2:$2,0)),0)</f>
        <v/>
      </c>
      <c r="BI340">
        <f>IFERROR(INDEX(ADJ!$A$1:$BZ$1000,MATCH(PAYROLL!D340,ADJ!A$1:A$500,0),MATCH(PAYROLL!BI$2,ADJ!$2:$2,0)),0)</f>
        <v/>
      </c>
      <c r="BJ340">
        <f>IFERROR(INDEX(ADJ!$A$1:$BZ$1000,MATCH(PAYROLL!D340,ADJ!A$1:A$500,0),MATCH(PAYROLL!BJ$2,ADJ!$2:$2,0)),0)</f>
        <v/>
      </c>
      <c r="BK340">
        <f>SUM(BF340:BJ340)</f>
        <v/>
      </c>
      <c r="BL340">
        <f>IFERROR(INDEX(ADJ!$A$1:$BZ$1000,MATCH(PAYROLL!D340,ADJ!A$1:A$500,0),MATCH(PAYROLL!BL$2,ADJ!$2:$2,0)),0)</f>
        <v/>
      </c>
      <c r="BM340">
        <f>IFERROR(INDEX(ADJ!$A$1:$BZ$1000,MATCH(PAYROLL!D340,ADJ!A$1:A$500,0),MATCH(PAYROLL!BM$2,ADJ!$2:$2,0)),0)</f>
        <v/>
      </c>
      <c r="BN340">
        <f>IFERROR(INDEX(ADJ!$A$1:$BZ$1000,MATCH(PAYROLL!D340,ADJ!A$1:A$500,0),MATCH(PAYROLL!BN$2,ADJ!$2:$2,0)),0)</f>
        <v/>
      </c>
      <c r="BO340">
        <f>IFERROR(INDEX(ADJ!$A$1:$BZ$1000,MATCH(PAYROLL!D340,ADJ!A$1:A$500,0),MATCH(PAYROLL!BO$2,ADJ!$2:$2,0)),0)</f>
        <v/>
      </c>
      <c r="BP340">
        <f>SUM(AM340,AV340,BE340,BK340,BL340:BO340)</f>
        <v/>
      </c>
      <c r="BQ340">
        <f>BO340</f>
        <v/>
      </c>
      <c r="BR340">
        <f>IFERROR(ROUND(IF(LEFT(INDEX(PIS!O$1:O$500,MATCH(D340,PIS!C$1:C$500)),1)="D",T340/8*(BD340*0.3),IF(LEFT(INDEX(PIS!O$1:O$500,MATCH(D340,PIS!C$1:C$500)),1)="H",T340*($BD340*0.3),T340/$AD340/8*($BD340*0.3))),0),0)</f>
        <v/>
      </c>
      <c r="BS340">
        <f>IF(AP340&lt;1,0,MIN(AP340,730000))</f>
        <v/>
      </c>
      <c r="BT340">
        <f>IFERROR(ROUND((BE340-SUM(AW340:BC340)*T340/AD340/8),0)-BR340,0)</f>
        <v/>
      </c>
      <c r="BU340">
        <f>AO340</f>
        <v/>
      </c>
      <c r="BV340">
        <f>SUM(BQ340:BU340)</f>
        <v/>
      </c>
      <c r="BW340">
        <f>BP340-BV340</f>
        <v/>
      </c>
      <c r="BX340">
        <f>IFERROR(IF(RIGHT(INDEX(PIS!O$1:O$500,MATCH(D340,PIS!C$1:C$500)),5)="Gross",MIN(U340+V340,VLOOKUP("R700",TSC!B:C,2,0)*VLOOKUP("R101",TSC!B:C,2,0))*VLOOKUP("R701",TSC!B:C,2,0)%,0),0)</f>
        <v/>
      </c>
      <c r="BY340">
        <f>IFERROR(IF(RIGHT(INDEX(PIS!O$1:O$500,MATCH(D340,PIS!C$1:C$500)),5)="Gross",MIN(U340+V340,VLOOKUP("R700",TSC!B:C,2,0)*VLOOKUP("R101",TSC!B:C,2,0))*VLOOKUP("T704",TSC!B:C,2,0)%,0),0)</f>
        <v/>
      </c>
      <c r="BZ340">
        <f>IFERROR(IF(RIGHT(INDEX(PIS!O$1:O$500,MATCH(D340,PIS!C$1:C$500)),5)="Gross",MIN(U340+V340,VLOOKUP("R700",TSC!B:C,2,0)*VLOOKUP("1",TSC!F:G,2,0))*VLOOKUP("T705",TSC!B:C,2,0)%,0),0)</f>
        <v/>
      </c>
      <c r="CA340">
        <f>IFERROR(INDEX(ADJ!$A$1:$BZ$1000,MATCH(PAYROLL!D340,ADJ!A$1:A$500,0),MATCH(PAYROLL!CA$2,ADJ!$2:$2,0)),0)</f>
        <v/>
      </c>
      <c r="CB340">
        <f>IFERROR(INDEX(ADJ!$A$1:$BZ$1000,MATCH(PAYROLL!D340,ADJ!A$1:A$500,0),MATCH(PAYROLL!CB$2,ADJ!$2:$2,0)),0)</f>
        <v/>
      </c>
      <c r="CC340">
        <f>SUM(BX340:CB340)</f>
        <v/>
      </c>
      <c r="CD340">
        <f>IFERROR(INDEX(PIS!$A$1:$BZ$1000,MATCH(PAYROLL!D340,PIS!C$1:C$500,0),MATCH(PAYROLL!CD$1,PIS!$1:$1,0)),0)</f>
        <v/>
      </c>
      <c r="CE340">
        <f>IFERROR(IF(OR(INDEX(PIS!P$1:P$500,MATCH(D340,PIS!C$1:C$500,0))="LT2",INDEX(PIS!P$1:P$500,MATCH(D340,PIS!C$1:C$500,0))="P10"),0,SUM(CC340,CD340*VLOOKUP("R601",TSC!B:C,2,0),VLOOKUP("R602",TSC!B:C,2,0))),0)</f>
        <v/>
      </c>
      <c r="CF340">
        <f>MAX(BW340-CE340,0)</f>
        <v/>
      </c>
      <c r="CG340">
        <f>IFERROR(IF(OR(RIGHT(INDEX(PIS!P$1:P$500,MATCH(D340,PIS!C$1:C$500)),5)="P10",RIGHT(INDEX(PIS!P$1:P$500,MATCH(D340,PIS!C$1:C$500)),5)="CK"),0,IF(CF340&lt;=5000000,CF340*5%,IF(CF340&lt;=10000000,CF340*10%-250000,IF(CF340&lt;=18000000,CF340*15%-750000,IF(CF340&lt;=32000000,CF340*20%-1650000,IF(CF340&lt;=52000000,CF340*25%-3250000,IF(CF340&lt;=80000000,BH340*30%-5850000,CF340*35%-9850000))))))),0)</f>
        <v/>
      </c>
      <c r="CH340">
        <f>IFERROR(IF(OR(INDEX(PIS!P$1:P$500,MATCH(D340,PIS!C$1:C$500))="LT",INDEX(PIS!P$1:P$500,MATCH(D340,PIS!C$1:C$500))="CK"),0,IF(CF340&lt;2000000,0,CF340*10%)),0)</f>
        <v/>
      </c>
      <c r="CI340">
        <f>IFERROR(INDEX(ADJ!$A$1:$BZ$1000,MATCH(PAYROLL!D340,ADJ!A$1:A$500,0),MATCH(PAYROLL!CI$2,ADJ!$2:$2,0)),0)</f>
        <v/>
      </c>
      <c r="CJ340">
        <f>IFERROR(INDEX(ADJ!$A$1:$BZ$1000,MATCH(PAYROLL!D340,ADJ!A$1:A$500,0),MATCH(PAYROLL!CJ$2,ADJ!$2:$2,0)),0)</f>
        <v/>
      </c>
      <c r="CK340">
        <f>IFERROR(INDEX(ADJ!$A$1:$BZ$1000,MATCH(PAYROLL!D340,ADJ!A$1:A$500,0),MATCH(PAYROLL!CK$2,ADJ!$2:$2,0)),0)</f>
        <v/>
      </c>
      <c r="CL340">
        <f>SUM(CG340:CK340)</f>
        <v/>
      </c>
      <c r="CM340">
        <f>ROUND(SUM(CH340:CK340),0)</f>
        <v/>
      </c>
      <c r="CN340">
        <f>IFERROR(INDEX(CSDA!D$1:D$500,MATCH($CN$2,CSDA!C$1:C$500,0))*INDEX(PIS!V$1:V$500,MATCH(D340,PIS!C$1:C$500))+INDEX(ADJ!$A$1:$BZ$1000,MATCH(PAYROLL!D340,ADJ!A$1:A$500,0),MATCH(PAYROLL!CN$2,ADJ!$2:$2,0)),0)</f>
        <v/>
      </c>
      <c r="CO340">
        <f>IFERROR(INDEX(ADJ!$A$1:$BZ$1000,MATCH(PAYROLL!D340,ADJ!A$1:A$500,0),MATCH(PAYROLL!CO$2,ADJ!$2:$2,0)),0)</f>
        <v/>
      </c>
      <c r="CP340">
        <f>IFERROR(INDEX(ADJ!$A$1:$BZ$1000,MATCH(PAYROLL!D340,ADJ!A$1:A$500,0),MATCH(PAYROLL!CP$2,ADJ!$2:$2,0)),0)</f>
        <v/>
      </c>
      <c r="CQ340">
        <f>BP340-CL340-CI340-CM340-CN340-CO340-CP340-CC340</f>
        <v/>
      </c>
      <c r="CR340">
        <f>IFERROR(IF(RIGHT(INDEX(PIS!O$1:O$500,MATCH(D340,PIS!C$1:C$500,0)),5)="Gross",MIN(U340+V340,VLOOKUP("R700",TSC!B:C,2,0)*VLOOKUP("R101",TSC!B:C,2,0))*(VLOOKUP("T711",TSC!B:C,2,0)+VLOOKUP("T712",TSC!B:C,2,0))%,MIN(T340+V340,VLOOKUP("R700",TSC!B:C,2,0)*VLOOKUP("R101",TSC!B:C,2,0))*(VLOOKUP("T711",TSC!B:C,2,0)+VLOOKUP("T712",TSC!B:C,2,0)+VLOOKUP("R701",TSC!B:C,2,0))%),0)</f>
        <v/>
      </c>
      <c r="CS340">
        <f>IFERROR(IF(RIGHT(INDEX(PIS!O$1:O$500,MATCH(D340,PIS!C$1:C$500,0)),5)="Gross",MIN(U340+V340,VLOOKUP("R700",TSC!B:C,2,0)*VLOOKUP("R101",TSC!B:C,2,0))*(VLOOKUP("T714",TSC!B:C,2,0))%,MIN(T340+V340,VLOOKUP("R700",TSC!B:C,2,0)*VLOOKUP("R101",TSC!B:C,2,0))*(VLOOKUP("T704",TSC!B:C,2,0)+VLOOKUP("T714",TSC!B:C,2,0))%),0)</f>
        <v/>
      </c>
      <c r="CT340">
        <f>IFERROR(IF(RIGHT(INDEX(PIS!O$1:O$500,MATCH(D340,PIS!C$1:C$500,0)),5)="Gross",MIN(U340+V340,VLOOKUP("R700",TSC!B:C,2,0)*VLOOKUP("R101",TSC!B:C,2,0))*VLOOKUP("T705",TSC!B:C,2,0)%,MIN(T340+V340,VLOOKUP("R700",TSC!B:C,2,0)*VLOOKUP("R101",TSC!B:C,2,0))*VLOOKUP("T705",TSC!B:C,2,0)%),0)</f>
        <v/>
      </c>
      <c r="CU340">
        <f>IFERROR(IF(RIGHT(INDEX(PIS!O$1:O$500,MATCH(D340,PIS!C$1:C$500,0)),5)="Gross",MIN(U340+V340,VLOOKUP("R700",TSC!B:C,2,0)*VLOOKUP("R101",TSC!B:C,2,0))*(VLOOKUP("T713",TSC!B:C,2,0))%,MIN(T340+V340,VLOOKUP("R700",TSC!B:C,2,0)*VLOOKUP("R101",TSC!B:C,2,0))*(VLOOKUP("T713",TSC!B:C,2,0))%),0)</f>
        <v/>
      </c>
      <c r="CV340">
        <f>IFERROR(INDEX(ADJ!$A$1:$BZ$1000,MATCH(PAYROLL!D340,ADJ!A$1:A$500,0),MATCH(PAYROLL!CV$2,ADJ!$2:$2,0)),0)</f>
        <v/>
      </c>
      <c r="CW340">
        <f>IFERROR(INDEX(ADJ!$A$1:$BZ$1000,MATCH(PAYROLL!D340,ADJ!A$1:A$500,0),MATCH(PAYROLL!CW$2,ADJ!$2:$2,0)),0)</f>
        <v/>
      </c>
      <c r="CX340">
        <f>SUM(CR340:CW340)</f>
        <v/>
      </c>
      <c r="CY340">
        <f>ROUND(IF(CR340&gt;0,T340+V340*VLOOKUP("R202",TSC!$B$1:$C$500,2,0),0),0)</f>
        <v/>
      </c>
      <c r="CZ340">
        <f>IFERROR(INDEX(CSDA!D$1:D$500,MATCH($CZ$2,CSDA!C$1:C$500,0)),0)</f>
        <v/>
      </c>
      <c r="DA340">
        <f>ROUND(T340*0.7%,0)</f>
        <v/>
      </c>
      <c r="DB340">
        <f>ROUND(T340/12,0)</f>
        <v/>
      </c>
      <c r="DC340">
        <f ref="DC340" t="array">IFERROR(INDEX(CSDA!D$1:D$500,MATCH("Trích giữ"&amp;PAYROLL!DC$2,CSDA!A$1:A$500&amp;CSDA!C$1:C$500,0)),0)</f>
        <v/>
      </c>
      <c r="DD340">
        <f ref="DD340" t="array">IFERROR(INDEX(CSDA!D$1:D$500,MATCH("Trích giữ"&amp;PAYROLL!DD$2,CSDA!A$1:A$500&amp;CSDA!C$1:C$500,0)),0)</f>
        <v/>
      </c>
      <c r="DE340">
        <f ref="DE340" t="array">IFERROR(INDEX(CSDA!D$1:D$500,MATCH("Trích giữ"&amp;PAYROLL!DE$2,CSDA!A$1:A$500&amp;CSDA!C$1:C$500,0)),0)</f>
        <v/>
      </c>
      <c r="DF340">
        <f>IFERROR(INDEX(CSDA!D$1:D$500,MATCH(PAYROLL!DF$2,CSDA!C$1:C$500,0)),0)</f>
        <v/>
      </c>
      <c r="DG340">
        <f ref="DG340" t="array">IFERROR(INDEX(CSDA!D$1:D$500,MATCH("Trích giữ"&amp;PAYROLL!DG$2,CSDA!A$1:A$500&amp;CSDA!C$1:C$500,0)),0)</f>
        <v/>
      </c>
      <c r="DH340">
        <f>ROUND(T340/26,0)</f>
        <v/>
      </c>
      <c r="DI340">
        <f ref="DI340" t="array">IFERROR(INDEX(CSDA!D$1:D$500,MATCH("Trích giữ"&amp;PAYROLL!DI$2,CSDA!A$1:A$500&amp;CSDA!C$1:C$500,0)),0)</f>
        <v/>
      </c>
      <c r="DJ340">
        <f>IF(U340=0,T340*21.5%-BL340,0)</f>
        <v/>
      </c>
      <c r="DK340">
        <f ref="DK340" t="array">IFERROR(INDEX(CSDA!D$1:D$500,MATCH("Trích giữ"&amp;PAYROLL!DK$2,CSDA!A$1:A$500&amp;CSDA!C$1:C$500,0)),0)</f>
        <v/>
      </c>
      <c r="DL340">
        <f>IFERROR(INDEX(CSDA!D$1:D$500,MATCH(PAYROLL!DL$2,CSDA!C$1:C$500,0))/12,0)</f>
        <v/>
      </c>
      <c r="DM340">
        <f>SUM(DB340:DL340)</f>
        <v/>
      </c>
      <c r="DN340">
        <f>IFERROR(INDEX(ADJ!$A$1:$BZ$1000,MATCH(PAYROLL!D340,ADJ!A$1:A$500,0),MATCH(PAYROLL!DN$2,ADJ!$2:$2,0)),0)</f>
        <v/>
      </c>
      <c r="DO340">
        <f>IFERROR(SUM(BP340,DM340:DN340,CX340:DA340)-DT340,0)</f>
        <v/>
      </c>
      <c r="DP340">
        <f ref="DP340" t="array">SUM(BW340*IFERROR(INDEX(CSDA!D$1:D$500,MATCH(BW$2,CSDA!C$1:C$500,0)),0)%,CX340*IFERROR(INDEX(CSDA!D$1:D$500,MATCH(CX$2,CSDA!C$1:C$500,0)),0)%,DA340*IFERROR(INDEX(CSDA!D$1:D$500,MATCH(DA$2,CSDA!C$1:C$500,0)),0)%,DB340*IFERROR(INDEX(CSDA!D$1:D$500,MATCH(DB$2,CSDA!C$1:C$500,0)),0)%,DF340*IFERROR(INDEX(CSDA!D$1:D$500,MATCH("Phí dịch vụ"&amp;PAYROLL!DF$2,CSDA!A$1:A$500&amp;CSDA!C$1:C$500,0)),0)%,DC340*IFERROR(INDEX(CSDA!D$1:D$500,MATCH("Phí dịch vụ"&amp;PAYROLL!DC$2,CSDA!A$1:A$500&amp;CSDA!C$1:C$500,0)),0)%,DH340*IFERROR(INDEX(CSDA!D$1:D$500,MATCH("Phí dịch vụ"&amp;PAYROLL!DH$2,CSDA!A$1:A$500&amp;CSDA!C$1:C$500,0)),0)%,DJ340*IFERROR(INDEX(CSDA!D$1:D$500,MATCH("Phí dịch vụ"&amp;PAYROLL!DJ$2,CSDA!A$1:A$500&amp;CSDA!C$1:C$500,0)),0)%,BN340*IFERROR(INDEX(CSDA!D$1:D$500,MATCH(BN$2,CSDA!C$1:C$500,0)),0)%)-BN340*7%</f>
        <v/>
      </c>
      <c r="DQ340">
        <f>IFERROR(INDEX(ADJ!$A$1:$BZ$1000,MATCH(PAYROLL!D340,ADJ!A$1:A$500,0),MATCH(PAYROLL!DQ$2,ADJ!$2:$2,0)),0)</f>
        <v/>
      </c>
      <c r="DR340">
        <f>IFERROR(INDEX(ADJ!$A$1:$BZ$1000,MATCH(PAYROLL!D340,ADJ!A$1:A$500,0),MATCH(PAYROLL!DR$2,ADJ!$2:$2,0)),0)</f>
        <v/>
      </c>
      <c r="DS340">
        <f>SUM(DP340:DR340)</f>
        <v/>
      </c>
      <c r="DT340">
        <f>EK340</f>
        <v/>
      </c>
      <c r="DU340">
        <f>SUM(DO340:DR340)</f>
        <v/>
      </c>
      <c r="DV340">
        <f>ROUND(DU340*0.1,0)</f>
        <v/>
      </c>
      <c r="DW340">
        <f>DU340+DV340</f>
        <v/>
      </c>
      <c r="DZ340">
        <f>IFERROR(INDEX(ADJ!$A$1:$BZ$1000,MATCH(PAYROLL!$D340,ADJ!A$1:A$500,0),MATCH(PAYROLL!DZ$2,ADJ!$2:$2,0)),0)</f>
        <v/>
      </c>
      <c r="EA340">
        <f>IFERROR(INDEX(ADJ!$A$1:$BZ$1000,MATCH(PAYROLL!$D340,ADJ!A$1:A$500,0),MATCH(PAYROLL!EA$2,ADJ!$2:$2,0)),0)</f>
        <v/>
      </c>
      <c r="EB340">
        <f>IFERROR(INDEX(ADJ!$A$1:$BZ$1000,MATCH(PAYROLL!$D340,ADJ!A$1:A$500,0),MATCH(PAYROLL!EB$2,ADJ!$2:$2,0)),0)</f>
        <v/>
      </c>
      <c r="EC340">
        <f>IFERROR(INDEX(ADJ!$A$1:$BZ$1000,MATCH(PAYROLL!$D340,ADJ!A$1:A$500,0),MATCH(PAYROLL!EC$2,ADJ!$2:$2,0)),0)</f>
        <v/>
      </c>
      <c r="ED340">
        <f>IFERROR(INDEX(ADJ!$A$1:$BZ$1000,MATCH(PAYROLL!$D340,ADJ!A$1:A$500,0),MATCH(PAYROLL!ED$2,ADJ!$2:$2,0)),0)</f>
        <v/>
      </c>
      <c r="EE340">
        <f>IFERROR(INDEX(ADJ!$A$1:$BZ$1000,MATCH(PAYROLL!$D340,ADJ!A$1:A$500,0),MATCH(PAYROLL!EE$2,ADJ!$2:$2,0)),0)</f>
        <v/>
      </c>
      <c r="EF340">
        <f>IFERROR(INDEX(ADJ!$A$1:$BZ$1000,MATCH(PAYROLL!$D340,ADJ!A$1:A$500,0),MATCH(PAYROLL!EF$2,ADJ!$2:$2,0)),0)</f>
        <v/>
      </c>
      <c r="EG340">
        <f>IFERROR(INDEX(ADJ!$A$1:$BZ$1000,MATCH(PAYROLL!$D340,ADJ!A$1:A$500,0),MATCH(PAYROLL!EG$2,ADJ!$2:$2,0)),0)</f>
        <v/>
      </c>
      <c r="EH340">
        <f>IFERROR(INDEX(ADJ!$A$1:$BZ$1000,MATCH(PAYROLL!$D340,ADJ!A$1:A$500,0),MATCH(PAYROLL!EH$2,ADJ!$2:$2,0)),0)</f>
        <v/>
      </c>
      <c r="EI340">
        <f>IFERROR(INDEX(ADJ!$A$1:$BZ$1000,MATCH(PAYROLL!D340,ADJ!A$1:A$500,0),MATCH(PAYROLL!EI$2,ADJ!$2:$2,0)),0)</f>
        <v/>
      </c>
      <c r="EJ340">
        <f>IFERROR(INDEX(ADJ!$A$1:$BZ$1000,MATCH(PAYROLL!$D340,ADJ!A$1:A$500,0),MATCH(PAYROLL!EJ$2,ADJ!$2:$2,0)),0)</f>
        <v/>
      </c>
      <c r="EK340">
        <f>SUM(DZ340:EJ340)</f>
        <v/>
      </c>
    </row>
    <row r="341">
      <c r="A341" t="n">
        <v>339</v>
      </c>
      <c r="B341" t="inlineStr">
        <is>
          <t>Dương Thị Tú Anh</t>
        </is>
      </c>
      <c r="D341" t="inlineStr">
        <is>
          <t>156957-01</t>
        </is>
      </c>
      <c r="S341">
        <f>IFERROR(INDEX(PIS!$A$1:$BZ$1000,MATCH($D341,PIS!C$1:C$500,0),MATCH("Lương CB tháng trước",PIS!$1:$1,0)),0)</f>
        <v/>
      </c>
      <c r="T341">
        <f>IFERROR(INDEX(PIS!$A$1:$BZ$1000,MATCH($D341,PIS!C$1:C$500,0),MATCH("Lương CB hiện tại",PIS!$1:$1,0)),0)</f>
        <v/>
      </c>
      <c r="U341">
        <f>IFERROR(INDEX(PIS!$A$1:$BZ$1000,MATCH($D341,PIS!C$1:C$500,0),MATCH("Lương đóng BHBB",PIS!$1:$1,0)),0)</f>
        <v/>
      </c>
      <c r="V341">
        <f>IFERROR(INDEX(PIS!$A$1:$BZ$1000,MATCH($D341,PIS!C$1:C$500,0),MATCH(V$2,PIS!$2:$2,0)),0)</f>
        <v/>
      </c>
      <c r="W341">
        <f>IFERROR(INDEX(PIS!$A$1:$BZ$1000,MATCH($D341,PIS!C$1:C$500,0),MATCH(W$2,PIS!$2:$2,0)),0)</f>
        <v/>
      </c>
      <c r="X341">
        <f>IFERROR(INDEX(PIS!$A$1:$BZ$1000,MATCH($D341,PIS!C$1:C$500,0),MATCH(X$2,PIS!$2:$2,0)),0)</f>
        <v/>
      </c>
      <c r="Y341">
        <f>IFERROR(INDEX(PIS!$A$1:$BZ$1000,MATCH($D341,PIS!C$1:C$500,0),MATCH(Y$2,PIS!$2:$2,0)),0)</f>
        <v/>
      </c>
      <c r="Z341">
        <f>IFERROR(INDEX(PIS!$A$1:$BZ$1000,MATCH($D341,PIS!C$1:C$500,0),MATCH(Z$2,PIS!$2:$2,0)),0)</f>
        <v/>
      </c>
      <c r="AA341">
        <f>IFERROR(INDEX(PIS!$A$1:$BZ$1000,MATCH($D341,PIS!C$1:C$500,0),MATCH(AA$2,PIS!$2:$2,0)),0)</f>
        <v/>
      </c>
      <c r="AB341">
        <f>IFERROR(INDEX(PIS!$A$1:$BZ$1000,MATCH($D341,PIS!C$1:C$500,0),MATCH(AB$2,PIS!$2:$2,0)),0)</f>
        <v/>
      </c>
      <c r="AC341">
        <f>SUM(V341:AB341)</f>
        <v/>
      </c>
      <c r="AD341">
        <f>IFERROR(INDEX(TIMESHEET!$A$1:$AI$5000,MATCH($D341,TIMESHEET!A$1:A$500,0),MATCH("T100",TIMESHEET!$2:$2,0))-2,0)</f>
        <v/>
      </c>
      <c r="AE341">
        <f>IFERROR(INDEX(TIMESHEET!$A$1:$AI$5000,MATCH($D341,TIMESHEET!A$1:A$500,0),MATCH("T202",TIMESHEET!$2:$2,0)),0)</f>
        <v/>
      </c>
      <c r="AF341">
        <f>IFERROR(INDEX(TIMESHEET!$A$1:$AI$5000,MATCH($D341,TIMESHEET!A$1:A$500,0),MATCH("T302",TIMESHEET!$2:$2,0)),0)</f>
        <v/>
      </c>
      <c r="AG341">
        <f>IFERROR(INDEX(TIMESHEET!$A$1:$AI$5000,MATCH($D341,TIMESHEET!A$1:A$500,0),MATCH("T406",TIMESHEET!$2:$2,0)),0)</f>
        <v/>
      </c>
      <c r="AH341">
        <f>AE341+AG341</f>
        <v/>
      </c>
      <c r="AI341">
        <f>IFERROR(INDEX(TIMESHEET!$A$1:$AI$5000,MATCH($D341,TIMESHEET!A$1:A$500,0),MATCH("T701",TIMESHEET!$2:$2,0)),0)</f>
        <v/>
      </c>
      <c r="AJ341">
        <f>IFERROR(INDEX(TIMESHEET!$A$1:$AI$5000,MATCH($D341,TIMESHEET!B$1:B$500,0),MATCH("T320",TIMESHEET!$2:$2,0)),0)</f>
        <v/>
      </c>
      <c r="AK341">
        <f>IFERROR(IF(LEFT(INDEX(PIS!O$1:O$500,MATCH(D341,PIS!C$1:C$500)),1)="M",T341/AD341*SUM(AE341:AG341),T341*AD341),0)</f>
        <v/>
      </c>
      <c r="AL341">
        <f>IFERROR(INDEX(ADJ!$A$1:$BZ$1000,MATCH(PAYROLL!D341,ADJ!A$1:A$500,0),MATCH(PAYROLL!AL$2,ADJ!$2:$2,0)),0)</f>
        <v/>
      </c>
      <c r="AM341">
        <f>SUM(AK341:AL341)</f>
        <v/>
      </c>
      <c r="AN341">
        <f>IFERROR(ROUND(V341/$AD341*$AH341,0),0)</f>
        <v/>
      </c>
      <c r="AO341">
        <f>IFERROR(ROUND(W341/$AD341*$AH341,0),0)</f>
        <v/>
      </c>
      <c r="AP341">
        <f>IFERROR(ROUND(X341/$AD341*$AE341,0),0)</f>
        <v/>
      </c>
      <c r="AQ341">
        <f>IFERROR(ROUND(Y341/$AD341*$AH341,0),0)</f>
        <v/>
      </c>
      <c r="AR341">
        <f>IFERROR(ROUND(Z341/$AD341*$AH341,0),0)</f>
        <v/>
      </c>
      <c r="AS341">
        <f>IFERROR(ROUND(AA341/$AD341*$AH341,0),0)</f>
        <v/>
      </c>
      <c r="AT341">
        <f>IFERROR(IF((AE341+AF341+AG341)&gt;13,AB341,ROUND(AB341/AD341*AH341,0)),0)</f>
        <v/>
      </c>
      <c r="AU341">
        <f>IFERROR(INDEX(ADJ!$A$1:$BZ$1000,MATCH(PAYROLL!D341,ADJ!A$1:A$500,0),MATCH(PAYROLL!AU$2,ADJ!$2:$2,0)),0)</f>
        <v/>
      </c>
      <c r="AV341">
        <f>ROUND(SUM(AN341:AU341),0)</f>
        <v/>
      </c>
      <c r="AW341">
        <f>IFERROR(INDEX(TIMESHEET!$A$1:$AI$5000,MATCH(PAYROLL!D341,TIMESHEET!A$1:A$500,0),MATCH("T620",TIMESHEET!$2:$2,0)),0)</f>
        <v/>
      </c>
      <c r="AX341">
        <f>IFERROR(INDEX(TIMESHEET!$A$1:$AI$5000,MATCH(PAYROLL!D341,TIMESHEET!A$1:A$500,0),MATCH("T601",TIMESHEET!$2:$2,0)),0)</f>
        <v/>
      </c>
      <c r="AY341">
        <f>IFERROR(INDEX(TIMESHEET!$A$1:$AI$5000,MATCH(PAYROLL!D341,TIMESHEET!A$1:A$500,0),MATCH("T602",TIMESHEET!$2:$2,0)),0)</f>
        <v/>
      </c>
      <c r="AZ341">
        <f>IFERROR(INDEX(TIMESHEET!$A$1:$AI$5000,MATCH(PAYROLL!D341,TIMESHEET!A$1:A$500,0),MATCH("T603",TIMESHEET!$2:$2,0)),0)</f>
        <v/>
      </c>
      <c r="BA341">
        <f>IFERROR(INDEX(TIMESHEET!$A$1:$AI$5000,MATCH(PAYROLL!D341,TIMESHEET!A$1:A$500,0),MATCH("T611",TIMESHEET!$2:$2,0)),0)</f>
        <v/>
      </c>
      <c r="BB341">
        <f>IFERROR(INDEX(TIMESHEET!$A$1:$AI$5000,MATCH(PAYROLL!D341,TIMESHEET!A$1:A$500,0),MATCH("T612",TIMESHEET!$2:$2,0)),0)</f>
        <v/>
      </c>
      <c r="BC341">
        <f>IFERROR(INDEX(TIMESHEET!$A$1:$AI$5000,MATCH(PAYROLL!D341,TIMESHEET!A$1:A$500,0),MATCH("T613",TIMESHEET!$2:$2,0)),0)</f>
        <v/>
      </c>
      <c r="BD341">
        <f>IFERROR(INDEX(TIMESHEET!$A$1:$AI$5000,MATCH(PAYROLL!D341,TIMESHEET!A$1:A$500,0),MATCH("T500",TIMESHEET!$2:$2,0)),0)</f>
        <v/>
      </c>
      <c r="BE341">
        <f>IFERROR(IF(LEFT(INDEX(PIS!O$1:O$500,MATCH(D341,PIS!C$1:C$500)),1)="M",T341/AD341/8*(AW341+AX341*1.5+AY341*2+AZ341*3+BA341*2.1+BB341*2.7+BC341*3.9+BD341*0.3),T341/8*(AW341+AX341*1.5+AY341*2+AZ341*3+BA341*2.1+BB341*2.7+BC341*3.9+BD341*0.3)),0)</f>
        <v/>
      </c>
      <c r="BF341">
        <f>IFERROR(INDEX(ADJ!$A$1:$BZ$1000,MATCH(PAYROLL!$D341,ADJ!A$1:A$500,0),MATCH(PAYROLL!BF$2,ADJ!$2:$2,0)),0)</f>
        <v/>
      </c>
      <c r="BG341">
        <f>IFERROR(INDEX(ADJ!$A$1:$BZ$1000,MATCH(PAYROLL!D341,ADJ!A$1:A$500,0),MATCH(PAYROLL!BG$2,ADJ!$2:$2,0)),0)</f>
        <v/>
      </c>
      <c r="BH341">
        <f>IFERROR(INDEX(ADJ!$A$1:$BZ$1000,MATCH(PAYROLL!D341,ADJ!A$1:A$500,0),MATCH(PAYROLL!BH$2,ADJ!$2:$2,0)),0)</f>
        <v/>
      </c>
      <c r="BI341">
        <f>IFERROR(INDEX(ADJ!$A$1:$BZ$1000,MATCH(PAYROLL!D341,ADJ!A$1:A$500,0),MATCH(PAYROLL!BI$2,ADJ!$2:$2,0)),0)</f>
        <v/>
      </c>
      <c r="BJ341">
        <f>IFERROR(INDEX(ADJ!$A$1:$BZ$1000,MATCH(PAYROLL!D341,ADJ!A$1:A$500,0),MATCH(PAYROLL!BJ$2,ADJ!$2:$2,0)),0)</f>
        <v/>
      </c>
      <c r="BK341">
        <f>SUM(BF341:BJ341)</f>
        <v/>
      </c>
      <c r="BL341">
        <f>IFERROR(INDEX(ADJ!$A$1:$BZ$1000,MATCH(PAYROLL!D341,ADJ!A$1:A$500,0),MATCH(PAYROLL!BL$2,ADJ!$2:$2,0)),0)</f>
        <v/>
      </c>
      <c r="BM341">
        <f>IFERROR(INDEX(ADJ!$A$1:$BZ$1000,MATCH(PAYROLL!D341,ADJ!A$1:A$500,0),MATCH(PAYROLL!BM$2,ADJ!$2:$2,0)),0)</f>
        <v/>
      </c>
      <c r="BN341">
        <f>IFERROR(INDEX(ADJ!$A$1:$BZ$1000,MATCH(PAYROLL!D341,ADJ!A$1:A$500,0),MATCH(PAYROLL!BN$2,ADJ!$2:$2,0)),0)</f>
        <v/>
      </c>
      <c r="BO341">
        <f>IFERROR(INDEX(ADJ!$A$1:$BZ$1000,MATCH(PAYROLL!D341,ADJ!A$1:A$500,0),MATCH(PAYROLL!BO$2,ADJ!$2:$2,0)),0)</f>
        <v/>
      </c>
      <c r="BP341">
        <f>SUM(AM341,AV341,BE341,BK341,BL341:BO341)</f>
        <v/>
      </c>
      <c r="BQ341">
        <f>BO341</f>
        <v/>
      </c>
      <c r="BR341">
        <f>IFERROR(ROUND(IF(LEFT(INDEX(PIS!O$1:O$500,MATCH(D341,PIS!C$1:C$500)),1)="D",T341/8*(BD341*0.3),IF(LEFT(INDEX(PIS!O$1:O$500,MATCH(D341,PIS!C$1:C$500)),1)="H",T341*($BD341*0.3),T341/$AD341/8*($BD341*0.3))),0),0)</f>
        <v/>
      </c>
      <c r="BS341">
        <f>IF(AP341&lt;1,0,MIN(AP341,730000))</f>
        <v/>
      </c>
      <c r="BT341">
        <f>IFERROR(ROUND((BE341-SUM(AW341:BC341)*T341/AD341/8),0)-BR341,0)</f>
        <v/>
      </c>
      <c r="BU341">
        <f>AO341</f>
        <v/>
      </c>
      <c r="BV341">
        <f>SUM(BQ341:BU341)</f>
        <v/>
      </c>
      <c r="BW341">
        <f>BP341-BV341</f>
        <v/>
      </c>
      <c r="BX341">
        <f>IFERROR(IF(RIGHT(INDEX(PIS!O$1:O$500,MATCH(D341,PIS!C$1:C$500)),5)="Gross",MIN(U341+V341,VLOOKUP("R700",TSC!B:C,2,0)*VLOOKUP("R101",TSC!B:C,2,0))*VLOOKUP("R701",TSC!B:C,2,0)%,0),0)</f>
        <v/>
      </c>
      <c r="BY341">
        <f>IFERROR(IF(RIGHT(INDEX(PIS!O$1:O$500,MATCH(D341,PIS!C$1:C$500)),5)="Gross",MIN(U341+V341,VLOOKUP("R700",TSC!B:C,2,0)*VLOOKUP("R101",TSC!B:C,2,0))*VLOOKUP("T704",TSC!B:C,2,0)%,0),0)</f>
        <v/>
      </c>
      <c r="BZ341">
        <f>IFERROR(IF(RIGHT(INDEX(PIS!O$1:O$500,MATCH(D341,PIS!C$1:C$500)),5)="Gross",MIN(U341+V341,VLOOKUP("R700",TSC!B:C,2,0)*VLOOKUP("1",TSC!F:G,2,0))*VLOOKUP("T705",TSC!B:C,2,0)%,0),0)</f>
        <v/>
      </c>
      <c r="CA341">
        <f>IFERROR(INDEX(ADJ!$A$1:$BZ$1000,MATCH(PAYROLL!D341,ADJ!A$1:A$500,0),MATCH(PAYROLL!CA$2,ADJ!$2:$2,0)),0)</f>
        <v/>
      </c>
      <c r="CB341">
        <f>IFERROR(INDEX(ADJ!$A$1:$BZ$1000,MATCH(PAYROLL!D341,ADJ!A$1:A$500,0),MATCH(PAYROLL!CB$2,ADJ!$2:$2,0)),0)</f>
        <v/>
      </c>
      <c r="CC341">
        <f>SUM(BX341:CB341)</f>
        <v/>
      </c>
      <c r="CD341">
        <f>IFERROR(INDEX(PIS!$A$1:$BZ$1000,MATCH(PAYROLL!D341,PIS!C$1:C$500,0),MATCH(PAYROLL!CD$1,PIS!$1:$1,0)),0)</f>
        <v/>
      </c>
      <c r="CE341">
        <f>IFERROR(IF(OR(INDEX(PIS!P$1:P$500,MATCH(D341,PIS!C$1:C$500,0))="LT2",INDEX(PIS!P$1:P$500,MATCH(D341,PIS!C$1:C$500,0))="P10"),0,SUM(CC341,CD341*VLOOKUP("R601",TSC!B:C,2,0),VLOOKUP("R602",TSC!B:C,2,0))),0)</f>
        <v/>
      </c>
      <c r="CF341">
        <f>MAX(BW341-CE341,0)</f>
        <v/>
      </c>
      <c r="CG341">
        <f>IFERROR(IF(OR(RIGHT(INDEX(PIS!P$1:P$500,MATCH(D341,PIS!C$1:C$500)),5)="P10",RIGHT(INDEX(PIS!P$1:P$500,MATCH(D341,PIS!C$1:C$500)),5)="CK"),0,IF(CF341&lt;=5000000,CF341*5%,IF(CF341&lt;=10000000,CF341*10%-250000,IF(CF341&lt;=18000000,CF341*15%-750000,IF(CF341&lt;=32000000,CF341*20%-1650000,IF(CF341&lt;=52000000,CF341*25%-3250000,IF(CF341&lt;=80000000,BH341*30%-5850000,CF341*35%-9850000))))))),0)</f>
        <v/>
      </c>
      <c r="CH341">
        <f>IFERROR(IF(OR(INDEX(PIS!P$1:P$500,MATCH(D341,PIS!C$1:C$500))="LT",INDEX(PIS!P$1:P$500,MATCH(D341,PIS!C$1:C$500))="CK"),0,IF(CF341&lt;2000000,0,CF341*10%)),0)</f>
        <v/>
      </c>
      <c r="CI341">
        <f>IFERROR(INDEX(ADJ!$A$1:$BZ$1000,MATCH(PAYROLL!D341,ADJ!A$1:A$500,0),MATCH(PAYROLL!CI$2,ADJ!$2:$2,0)),0)</f>
        <v/>
      </c>
      <c r="CJ341">
        <f>IFERROR(INDEX(ADJ!$A$1:$BZ$1000,MATCH(PAYROLL!D341,ADJ!A$1:A$500,0),MATCH(PAYROLL!CJ$2,ADJ!$2:$2,0)),0)</f>
        <v/>
      </c>
      <c r="CK341">
        <f>IFERROR(INDEX(ADJ!$A$1:$BZ$1000,MATCH(PAYROLL!D341,ADJ!A$1:A$500,0),MATCH(PAYROLL!CK$2,ADJ!$2:$2,0)),0)</f>
        <v/>
      </c>
      <c r="CL341">
        <f>SUM(CG341:CK341)</f>
        <v/>
      </c>
      <c r="CM341">
        <f>ROUND(SUM(CH341:CK341),0)</f>
        <v/>
      </c>
      <c r="CN341">
        <f>IFERROR(INDEX(CSDA!D$1:D$500,MATCH($CN$2,CSDA!C$1:C$500,0))*INDEX(PIS!V$1:V$500,MATCH(D341,PIS!C$1:C$500))+INDEX(ADJ!$A$1:$BZ$1000,MATCH(PAYROLL!D341,ADJ!A$1:A$500,0),MATCH(PAYROLL!CN$2,ADJ!$2:$2,0)),0)</f>
        <v/>
      </c>
      <c r="CO341">
        <f>IFERROR(INDEX(ADJ!$A$1:$BZ$1000,MATCH(PAYROLL!D341,ADJ!A$1:A$500,0),MATCH(PAYROLL!CO$2,ADJ!$2:$2,0)),0)</f>
        <v/>
      </c>
      <c r="CP341">
        <f>IFERROR(INDEX(ADJ!$A$1:$BZ$1000,MATCH(PAYROLL!D341,ADJ!A$1:A$500,0),MATCH(PAYROLL!CP$2,ADJ!$2:$2,0)),0)</f>
        <v/>
      </c>
      <c r="CQ341">
        <f>BP341-CL341-CI341-CM341-CN341-CO341-CP341-CC341</f>
        <v/>
      </c>
      <c r="CR341">
        <f>IFERROR(IF(RIGHT(INDEX(PIS!O$1:O$500,MATCH(D341,PIS!C$1:C$500,0)),5)="Gross",MIN(U341+V341,VLOOKUP("R700",TSC!B:C,2,0)*VLOOKUP("R101",TSC!B:C,2,0))*(VLOOKUP("T711",TSC!B:C,2,0)+VLOOKUP("T712",TSC!B:C,2,0))%,MIN(T341+V341,VLOOKUP("R700",TSC!B:C,2,0)*VLOOKUP("R101",TSC!B:C,2,0))*(VLOOKUP("T711",TSC!B:C,2,0)+VLOOKUP("T712",TSC!B:C,2,0)+VLOOKUP("R701",TSC!B:C,2,0))%),0)</f>
        <v/>
      </c>
      <c r="CS341">
        <f>IFERROR(IF(RIGHT(INDEX(PIS!O$1:O$500,MATCH(D341,PIS!C$1:C$500,0)),5)="Gross",MIN(U341+V341,VLOOKUP("R700",TSC!B:C,2,0)*VLOOKUP("R101",TSC!B:C,2,0))*(VLOOKUP("T714",TSC!B:C,2,0))%,MIN(T341+V341,VLOOKUP("R700",TSC!B:C,2,0)*VLOOKUP("R101",TSC!B:C,2,0))*(VLOOKUP("T704",TSC!B:C,2,0)+VLOOKUP("T714",TSC!B:C,2,0))%),0)</f>
        <v/>
      </c>
      <c r="CT341">
        <f>IFERROR(IF(RIGHT(INDEX(PIS!O$1:O$500,MATCH(D341,PIS!C$1:C$500,0)),5)="Gross",MIN(U341+V341,VLOOKUP("R700",TSC!B:C,2,0)*VLOOKUP("R101",TSC!B:C,2,0))*VLOOKUP("T705",TSC!B:C,2,0)%,MIN(T341+V341,VLOOKUP("R700",TSC!B:C,2,0)*VLOOKUP("R101",TSC!B:C,2,0))*VLOOKUP("T705",TSC!B:C,2,0)%),0)</f>
        <v/>
      </c>
      <c r="CU341">
        <f>IFERROR(IF(RIGHT(INDEX(PIS!O$1:O$500,MATCH(D341,PIS!C$1:C$500,0)),5)="Gross",MIN(U341+V341,VLOOKUP("R700",TSC!B:C,2,0)*VLOOKUP("R101",TSC!B:C,2,0))*(VLOOKUP("T713",TSC!B:C,2,0))%,MIN(T341+V341,VLOOKUP("R700",TSC!B:C,2,0)*VLOOKUP("R101",TSC!B:C,2,0))*(VLOOKUP("T713",TSC!B:C,2,0))%),0)</f>
        <v/>
      </c>
      <c r="CV341">
        <f>IFERROR(INDEX(ADJ!$A$1:$BZ$1000,MATCH(PAYROLL!D341,ADJ!A$1:A$500,0),MATCH(PAYROLL!CV$2,ADJ!$2:$2,0)),0)</f>
        <v/>
      </c>
      <c r="CW341">
        <f>IFERROR(INDEX(ADJ!$A$1:$BZ$1000,MATCH(PAYROLL!D341,ADJ!A$1:A$500,0),MATCH(PAYROLL!CW$2,ADJ!$2:$2,0)),0)</f>
        <v/>
      </c>
      <c r="CX341">
        <f>SUM(CR341:CW341)</f>
        <v/>
      </c>
      <c r="CY341">
        <f>ROUND(IF(CR341&gt;0,T341+V341*VLOOKUP("R202",TSC!$B$1:$C$500,2,0),0),0)</f>
        <v/>
      </c>
      <c r="CZ341">
        <f>IFERROR(INDEX(CSDA!D$1:D$500,MATCH($CZ$2,CSDA!C$1:C$500,0)),0)</f>
        <v/>
      </c>
      <c r="DA341">
        <f>ROUND(T341*0.7%,0)</f>
        <v/>
      </c>
      <c r="DB341">
        <f>ROUND(T341/12,0)</f>
        <v/>
      </c>
      <c r="DC341">
        <f ref="DC341" t="array">IFERROR(INDEX(CSDA!D$1:D$500,MATCH("Trích giữ"&amp;PAYROLL!DC$2,CSDA!A$1:A$500&amp;CSDA!C$1:C$500,0)),0)</f>
        <v/>
      </c>
      <c r="DD341">
        <f ref="DD341" t="array">IFERROR(INDEX(CSDA!D$1:D$500,MATCH("Trích giữ"&amp;PAYROLL!DD$2,CSDA!A$1:A$500&amp;CSDA!C$1:C$500,0)),0)</f>
        <v/>
      </c>
      <c r="DE341">
        <f ref="DE341" t="array">IFERROR(INDEX(CSDA!D$1:D$500,MATCH("Trích giữ"&amp;PAYROLL!DE$2,CSDA!A$1:A$500&amp;CSDA!C$1:C$500,0)),0)</f>
        <v/>
      </c>
      <c r="DF341">
        <f>IFERROR(INDEX(CSDA!D$1:D$500,MATCH(PAYROLL!DF$2,CSDA!C$1:C$500,0)),0)</f>
        <v/>
      </c>
      <c r="DG341">
        <f ref="DG341" t="array">IFERROR(INDEX(CSDA!D$1:D$500,MATCH("Trích giữ"&amp;PAYROLL!DG$2,CSDA!A$1:A$500&amp;CSDA!C$1:C$500,0)),0)</f>
        <v/>
      </c>
      <c r="DH341">
        <f>ROUND(T341/26,0)</f>
        <v/>
      </c>
      <c r="DI341">
        <f ref="DI341" t="array">IFERROR(INDEX(CSDA!D$1:D$500,MATCH("Trích giữ"&amp;PAYROLL!DI$2,CSDA!A$1:A$500&amp;CSDA!C$1:C$500,0)),0)</f>
        <v/>
      </c>
      <c r="DJ341">
        <f>IF(U341=0,T341*21.5%-BL341,0)</f>
        <v/>
      </c>
      <c r="DK341">
        <f ref="DK341" t="array">IFERROR(INDEX(CSDA!D$1:D$500,MATCH("Trích giữ"&amp;PAYROLL!DK$2,CSDA!A$1:A$500&amp;CSDA!C$1:C$500,0)),0)</f>
        <v/>
      </c>
      <c r="DL341">
        <f>IFERROR(INDEX(CSDA!D$1:D$500,MATCH(PAYROLL!DL$2,CSDA!C$1:C$500,0))/12,0)</f>
        <v/>
      </c>
      <c r="DM341">
        <f>SUM(DB341:DL341)</f>
        <v/>
      </c>
      <c r="DN341">
        <f>IFERROR(INDEX(ADJ!$A$1:$BZ$1000,MATCH(PAYROLL!D341,ADJ!A$1:A$500,0),MATCH(PAYROLL!DN$2,ADJ!$2:$2,0)),0)</f>
        <v/>
      </c>
      <c r="DO341">
        <f>IFERROR(SUM(BP341,DM341:DN341,CX341:DA341)-DT341,0)</f>
        <v/>
      </c>
      <c r="DP341">
        <f ref="DP341" t="array">SUM(BW341*IFERROR(INDEX(CSDA!D$1:D$500,MATCH(BW$2,CSDA!C$1:C$500,0)),0)%,CX341*IFERROR(INDEX(CSDA!D$1:D$500,MATCH(CX$2,CSDA!C$1:C$500,0)),0)%,DA341*IFERROR(INDEX(CSDA!D$1:D$500,MATCH(DA$2,CSDA!C$1:C$500,0)),0)%,DB341*IFERROR(INDEX(CSDA!D$1:D$500,MATCH(DB$2,CSDA!C$1:C$500,0)),0)%,DF341*IFERROR(INDEX(CSDA!D$1:D$500,MATCH("Phí dịch vụ"&amp;PAYROLL!DF$2,CSDA!A$1:A$500&amp;CSDA!C$1:C$500,0)),0)%,DC341*IFERROR(INDEX(CSDA!D$1:D$500,MATCH("Phí dịch vụ"&amp;PAYROLL!DC$2,CSDA!A$1:A$500&amp;CSDA!C$1:C$500,0)),0)%,DH341*IFERROR(INDEX(CSDA!D$1:D$500,MATCH("Phí dịch vụ"&amp;PAYROLL!DH$2,CSDA!A$1:A$500&amp;CSDA!C$1:C$500,0)),0)%,DJ341*IFERROR(INDEX(CSDA!D$1:D$500,MATCH("Phí dịch vụ"&amp;PAYROLL!DJ$2,CSDA!A$1:A$500&amp;CSDA!C$1:C$500,0)),0)%,BN341*IFERROR(INDEX(CSDA!D$1:D$500,MATCH(BN$2,CSDA!C$1:C$500,0)),0)%)-BN341*7%</f>
        <v/>
      </c>
      <c r="DQ341">
        <f>IFERROR(INDEX(ADJ!$A$1:$BZ$1000,MATCH(PAYROLL!D341,ADJ!A$1:A$500,0),MATCH(PAYROLL!DQ$2,ADJ!$2:$2,0)),0)</f>
        <v/>
      </c>
      <c r="DR341">
        <f>IFERROR(INDEX(ADJ!$A$1:$BZ$1000,MATCH(PAYROLL!D341,ADJ!A$1:A$500,0),MATCH(PAYROLL!DR$2,ADJ!$2:$2,0)),0)</f>
        <v/>
      </c>
      <c r="DS341">
        <f>SUM(DP341:DR341)</f>
        <v/>
      </c>
      <c r="DT341">
        <f>EK341</f>
        <v/>
      </c>
      <c r="DU341">
        <f>SUM(DO341:DR341)</f>
        <v/>
      </c>
      <c r="DV341">
        <f>ROUND(DU341*0.1,0)</f>
        <v/>
      </c>
      <c r="DW341">
        <f>DU341+DV341</f>
        <v/>
      </c>
      <c r="DZ341">
        <f>IFERROR(INDEX(ADJ!$A$1:$BZ$1000,MATCH(PAYROLL!$D341,ADJ!A$1:A$500,0),MATCH(PAYROLL!DZ$2,ADJ!$2:$2,0)),0)</f>
        <v/>
      </c>
      <c r="EA341">
        <f>IFERROR(INDEX(ADJ!$A$1:$BZ$1000,MATCH(PAYROLL!$D341,ADJ!A$1:A$500,0),MATCH(PAYROLL!EA$2,ADJ!$2:$2,0)),0)</f>
        <v/>
      </c>
      <c r="EB341">
        <f>IFERROR(INDEX(ADJ!$A$1:$BZ$1000,MATCH(PAYROLL!$D341,ADJ!A$1:A$500,0),MATCH(PAYROLL!EB$2,ADJ!$2:$2,0)),0)</f>
        <v/>
      </c>
      <c r="EC341">
        <f>IFERROR(INDEX(ADJ!$A$1:$BZ$1000,MATCH(PAYROLL!$D341,ADJ!A$1:A$500,0),MATCH(PAYROLL!EC$2,ADJ!$2:$2,0)),0)</f>
        <v/>
      </c>
      <c r="ED341">
        <f>IFERROR(INDEX(ADJ!$A$1:$BZ$1000,MATCH(PAYROLL!$D341,ADJ!A$1:A$500,0),MATCH(PAYROLL!ED$2,ADJ!$2:$2,0)),0)</f>
        <v/>
      </c>
      <c r="EE341">
        <f>IFERROR(INDEX(ADJ!$A$1:$BZ$1000,MATCH(PAYROLL!$D341,ADJ!A$1:A$500,0),MATCH(PAYROLL!EE$2,ADJ!$2:$2,0)),0)</f>
        <v/>
      </c>
      <c r="EF341">
        <f>IFERROR(INDEX(ADJ!$A$1:$BZ$1000,MATCH(PAYROLL!$D341,ADJ!A$1:A$500,0),MATCH(PAYROLL!EF$2,ADJ!$2:$2,0)),0)</f>
        <v/>
      </c>
      <c r="EG341">
        <f>IFERROR(INDEX(ADJ!$A$1:$BZ$1000,MATCH(PAYROLL!$D341,ADJ!A$1:A$500,0),MATCH(PAYROLL!EG$2,ADJ!$2:$2,0)),0)</f>
        <v/>
      </c>
      <c r="EH341">
        <f>IFERROR(INDEX(ADJ!$A$1:$BZ$1000,MATCH(PAYROLL!$D341,ADJ!A$1:A$500,0),MATCH(PAYROLL!EH$2,ADJ!$2:$2,0)),0)</f>
        <v/>
      </c>
      <c r="EI341">
        <f>IFERROR(INDEX(ADJ!$A$1:$BZ$1000,MATCH(PAYROLL!D341,ADJ!A$1:A$500,0),MATCH(PAYROLL!EI$2,ADJ!$2:$2,0)),0)</f>
        <v/>
      </c>
      <c r="EJ341">
        <f>IFERROR(INDEX(ADJ!$A$1:$BZ$1000,MATCH(PAYROLL!$D341,ADJ!A$1:A$500,0),MATCH(PAYROLL!EJ$2,ADJ!$2:$2,0)),0)</f>
        <v/>
      </c>
      <c r="EK341">
        <f>SUM(DZ341:EJ341)</f>
        <v/>
      </c>
    </row>
    <row r="342">
      <c r="A342" t="n">
        <v>340</v>
      </c>
      <c r="B342" t="inlineStr">
        <is>
          <t>Dương Thị Thu Hương</t>
        </is>
      </c>
      <c r="D342" t="inlineStr">
        <is>
          <t>140249-04</t>
        </is>
      </c>
      <c r="S342">
        <f>IFERROR(INDEX(PIS!$A$1:$BZ$1000,MATCH($D342,PIS!C$1:C$500,0),MATCH("Lương CB tháng trước",PIS!$1:$1,0)),0)</f>
        <v/>
      </c>
      <c r="T342">
        <f>IFERROR(INDEX(PIS!$A$1:$BZ$1000,MATCH($D342,PIS!C$1:C$500,0),MATCH("Lương CB hiện tại",PIS!$1:$1,0)),0)</f>
        <v/>
      </c>
      <c r="U342">
        <f>IFERROR(INDEX(PIS!$A$1:$BZ$1000,MATCH($D342,PIS!C$1:C$500,0),MATCH("Lương đóng BHBB",PIS!$1:$1,0)),0)</f>
        <v/>
      </c>
      <c r="V342">
        <f>IFERROR(INDEX(PIS!$A$1:$BZ$1000,MATCH($D342,PIS!C$1:C$500,0),MATCH(V$2,PIS!$2:$2,0)),0)</f>
        <v/>
      </c>
      <c r="W342">
        <f>IFERROR(INDEX(PIS!$A$1:$BZ$1000,MATCH($D342,PIS!C$1:C$500,0),MATCH(W$2,PIS!$2:$2,0)),0)</f>
        <v/>
      </c>
      <c r="X342">
        <f>IFERROR(INDEX(PIS!$A$1:$BZ$1000,MATCH($D342,PIS!C$1:C$500,0),MATCH(X$2,PIS!$2:$2,0)),0)</f>
        <v/>
      </c>
      <c r="Y342">
        <f>IFERROR(INDEX(PIS!$A$1:$BZ$1000,MATCH($D342,PIS!C$1:C$500,0),MATCH(Y$2,PIS!$2:$2,0)),0)</f>
        <v/>
      </c>
      <c r="Z342">
        <f>IFERROR(INDEX(PIS!$A$1:$BZ$1000,MATCH($D342,PIS!C$1:C$500,0),MATCH(Z$2,PIS!$2:$2,0)),0)</f>
        <v/>
      </c>
      <c r="AA342">
        <f>IFERROR(INDEX(PIS!$A$1:$BZ$1000,MATCH($D342,PIS!C$1:C$500,0),MATCH(AA$2,PIS!$2:$2,0)),0)</f>
        <v/>
      </c>
      <c r="AB342">
        <f>IFERROR(INDEX(PIS!$A$1:$BZ$1000,MATCH($D342,PIS!C$1:C$500,0),MATCH(AB$2,PIS!$2:$2,0)),0)</f>
        <v/>
      </c>
      <c r="AC342">
        <f>SUM(V342:AB342)</f>
        <v/>
      </c>
      <c r="AD342">
        <f>IFERROR(INDEX(TIMESHEET!$A$1:$AI$5000,MATCH($D342,TIMESHEET!A$1:A$500,0),MATCH("T100",TIMESHEET!$2:$2,0))-2,0)</f>
        <v/>
      </c>
      <c r="AE342">
        <f>IFERROR(INDEX(TIMESHEET!$A$1:$AI$5000,MATCH($D342,TIMESHEET!A$1:A$500,0),MATCH("T202",TIMESHEET!$2:$2,0)),0)</f>
        <v/>
      </c>
      <c r="AF342">
        <f>IFERROR(INDEX(TIMESHEET!$A$1:$AI$5000,MATCH($D342,TIMESHEET!A$1:A$500,0),MATCH("T302",TIMESHEET!$2:$2,0)),0)</f>
        <v/>
      </c>
      <c r="AG342">
        <f>IFERROR(INDEX(TIMESHEET!$A$1:$AI$5000,MATCH($D342,TIMESHEET!A$1:A$500,0),MATCH("T406",TIMESHEET!$2:$2,0)),0)</f>
        <v/>
      </c>
      <c r="AH342">
        <f>AE342+AG342</f>
        <v/>
      </c>
      <c r="AI342">
        <f>IFERROR(INDEX(TIMESHEET!$A$1:$AI$5000,MATCH($D342,TIMESHEET!A$1:A$500,0),MATCH("T701",TIMESHEET!$2:$2,0)),0)</f>
        <v/>
      </c>
      <c r="AJ342">
        <f>IFERROR(INDEX(TIMESHEET!$A$1:$AI$5000,MATCH($D342,TIMESHEET!B$1:B$500,0),MATCH("T320",TIMESHEET!$2:$2,0)),0)</f>
        <v/>
      </c>
      <c r="AK342">
        <f>IFERROR(IF(LEFT(INDEX(PIS!O$1:O$500,MATCH(D342,PIS!C$1:C$500)),1)="M",T342/AD342*SUM(AE342:AG342),T342*AD342),0)</f>
        <v/>
      </c>
      <c r="AL342">
        <f>IFERROR(INDEX(ADJ!$A$1:$BZ$1000,MATCH(PAYROLL!D342,ADJ!A$1:A$500,0),MATCH(PAYROLL!AL$2,ADJ!$2:$2,0)),0)</f>
        <v/>
      </c>
      <c r="AM342">
        <f>SUM(AK342:AL342)</f>
        <v/>
      </c>
      <c r="AN342">
        <f>IFERROR(ROUND(V342/$AD342*$AH342,0),0)</f>
        <v/>
      </c>
      <c r="AO342">
        <f>IFERROR(ROUND(W342/$AD342*$AH342,0),0)</f>
        <v/>
      </c>
      <c r="AP342">
        <f>IFERROR(ROUND(X342/$AD342*$AE342,0),0)</f>
        <v/>
      </c>
      <c r="AQ342">
        <f>IFERROR(ROUND(Y342/$AD342*$AH342,0),0)</f>
        <v/>
      </c>
      <c r="AR342">
        <f>IFERROR(ROUND(Z342/$AD342*$AH342,0),0)</f>
        <v/>
      </c>
      <c r="AS342">
        <f>IFERROR(ROUND(AA342/$AD342*$AH342,0),0)</f>
        <v/>
      </c>
      <c r="AT342">
        <f>IFERROR(IF((AE342+AF342+AG342)&gt;13,AB342,ROUND(AB342/AD342*AH342,0)),0)</f>
        <v/>
      </c>
      <c r="AU342">
        <f>IFERROR(INDEX(ADJ!$A$1:$BZ$1000,MATCH(PAYROLL!D342,ADJ!A$1:A$500,0),MATCH(PAYROLL!AU$2,ADJ!$2:$2,0)),0)</f>
        <v/>
      </c>
      <c r="AV342">
        <f>ROUND(SUM(AN342:AU342),0)</f>
        <v/>
      </c>
      <c r="AW342">
        <f>IFERROR(INDEX(TIMESHEET!$A$1:$AI$5000,MATCH(PAYROLL!D342,TIMESHEET!A$1:A$500,0),MATCH("T620",TIMESHEET!$2:$2,0)),0)</f>
        <v/>
      </c>
      <c r="AX342">
        <f>IFERROR(INDEX(TIMESHEET!$A$1:$AI$5000,MATCH(PAYROLL!D342,TIMESHEET!A$1:A$500,0),MATCH("T601",TIMESHEET!$2:$2,0)),0)</f>
        <v/>
      </c>
      <c r="AY342">
        <f>IFERROR(INDEX(TIMESHEET!$A$1:$AI$5000,MATCH(PAYROLL!D342,TIMESHEET!A$1:A$500,0),MATCH("T602",TIMESHEET!$2:$2,0)),0)</f>
        <v/>
      </c>
      <c r="AZ342">
        <f>IFERROR(INDEX(TIMESHEET!$A$1:$AI$5000,MATCH(PAYROLL!D342,TIMESHEET!A$1:A$500,0),MATCH("T603",TIMESHEET!$2:$2,0)),0)</f>
        <v/>
      </c>
      <c r="BA342">
        <f>IFERROR(INDEX(TIMESHEET!$A$1:$AI$5000,MATCH(PAYROLL!D342,TIMESHEET!A$1:A$500,0),MATCH("T611",TIMESHEET!$2:$2,0)),0)</f>
        <v/>
      </c>
      <c r="BB342">
        <f>IFERROR(INDEX(TIMESHEET!$A$1:$AI$5000,MATCH(PAYROLL!D342,TIMESHEET!A$1:A$500,0),MATCH("T612",TIMESHEET!$2:$2,0)),0)</f>
        <v/>
      </c>
      <c r="BC342">
        <f>IFERROR(INDEX(TIMESHEET!$A$1:$AI$5000,MATCH(PAYROLL!D342,TIMESHEET!A$1:A$500,0),MATCH("T613",TIMESHEET!$2:$2,0)),0)</f>
        <v/>
      </c>
      <c r="BD342">
        <f>IFERROR(INDEX(TIMESHEET!$A$1:$AI$5000,MATCH(PAYROLL!D342,TIMESHEET!A$1:A$500,0),MATCH("T500",TIMESHEET!$2:$2,0)),0)</f>
        <v/>
      </c>
      <c r="BE342">
        <f>IFERROR(IF(LEFT(INDEX(PIS!O$1:O$500,MATCH(D342,PIS!C$1:C$500)),1)="M",T342/AD342/8*(AW342+AX342*1.5+AY342*2+AZ342*3+BA342*2.1+BB342*2.7+BC342*3.9+BD342*0.3),T342/8*(AW342+AX342*1.5+AY342*2+AZ342*3+BA342*2.1+BB342*2.7+BC342*3.9+BD342*0.3)),0)</f>
        <v/>
      </c>
      <c r="BF342">
        <f>IFERROR(INDEX(ADJ!$A$1:$BZ$1000,MATCH(PAYROLL!$D342,ADJ!A$1:A$500,0),MATCH(PAYROLL!BF$2,ADJ!$2:$2,0)),0)</f>
        <v/>
      </c>
      <c r="BG342">
        <f>IFERROR(INDEX(ADJ!$A$1:$BZ$1000,MATCH(PAYROLL!D342,ADJ!A$1:A$500,0),MATCH(PAYROLL!BG$2,ADJ!$2:$2,0)),0)</f>
        <v/>
      </c>
      <c r="BH342">
        <f>IFERROR(INDEX(ADJ!$A$1:$BZ$1000,MATCH(PAYROLL!D342,ADJ!A$1:A$500,0),MATCH(PAYROLL!BH$2,ADJ!$2:$2,0)),0)</f>
        <v/>
      </c>
      <c r="BI342">
        <f>IFERROR(INDEX(ADJ!$A$1:$BZ$1000,MATCH(PAYROLL!D342,ADJ!A$1:A$500,0),MATCH(PAYROLL!BI$2,ADJ!$2:$2,0)),0)</f>
        <v/>
      </c>
      <c r="BJ342">
        <f>IFERROR(INDEX(ADJ!$A$1:$BZ$1000,MATCH(PAYROLL!D342,ADJ!A$1:A$500,0),MATCH(PAYROLL!BJ$2,ADJ!$2:$2,0)),0)</f>
        <v/>
      </c>
      <c r="BK342">
        <f>SUM(BF342:BJ342)</f>
        <v/>
      </c>
      <c r="BL342">
        <f>IFERROR(INDEX(ADJ!$A$1:$BZ$1000,MATCH(PAYROLL!D342,ADJ!A$1:A$500,0),MATCH(PAYROLL!BL$2,ADJ!$2:$2,0)),0)</f>
        <v/>
      </c>
      <c r="BM342">
        <f>IFERROR(INDEX(ADJ!$A$1:$BZ$1000,MATCH(PAYROLL!D342,ADJ!A$1:A$500,0),MATCH(PAYROLL!BM$2,ADJ!$2:$2,0)),0)</f>
        <v/>
      </c>
      <c r="BN342">
        <f>IFERROR(INDEX(ADJ!$A$1:$BZ$1000,MATCH(PAYROLL!D342,ADJ!A$1:A$500,0),MATCH(PAYROLL!BN$2,ADJ!$2:$2,0)),0)</f>
        <v/>
      </c>
      <c r="BO342">
        <f>IFERROR(INDEX(ADJ!$A$1:$BZ$1000,MATCH(PAYROLL!D342,ADJ!A$1:A$500,0),MATCH(PAYROLL!BO$2,ADJ!$2:$2,0)),0)</f>
        <v/>
      </c>
      <c r="BP342">
        <f>SUM(AM342,AV342,BE342,BK342,BL342:BO342)</f>
        <v/>
      </c>
      <c r="BQ342">
        <f>BO342</f>
        <v/>
      </c>
      <c r="BR342">
        <f>IFERROR(ROUND(IF(LEFT(INDEX(PIS!O$1:O$500,MATCH(D342,PIS!C$1:C$500)),1)="D",T342/8*(BD342*0.3),IF(LEFT(INDEX(PIS!O$1:O$500,MATCH(D342,PIS!C$1:C$500)),1)="H",T342*($BD342*0.3),T342/$AD342/8*($BD342*0.3))),0),0)</f>
        <v/>
      </c>
      <c r="BS342">
        <f>IF(AP342&lt;1,0,MIN(AP342,730000))</f>
        <v/>
      </c>
      <c r="BT342">
        <f>IFERROR(ROUND((BE342-SUM(AW342:BC342)*T342/AD342/8),0)-BR342,0)</f>
        <v/>
      </c>
      <c r="BU342">
        <f>AO342</f>
        <v/>
      </c>
      <c r="BV342">
        <f>SUM(BQ342:BU342)</f>
        <v/>
      </c>
      <c r="BW342">
        <f>BP342-BV342</f>
        <v/>
      </c>
      <c r="BX342">
        <f>IFERROR(IF(RIGHT(INDEX(PIS!O$1:O$500,MATCH(D342,PIS!C$1:C$500)),5)="Gross",MIN(U342+V342,VLOOKUP("R700",TSC!B:C,2,0)*VLOOKUP("R101",TSC!B:C,2,0))*VLOOKUP("R701",TSC!B:C,2,0)%,0),0)</f>
        <v/>
      </c>
      <c r="BY342">
        <f>IFERROR(IF(RIGHT(INDEX(PIS!O$1:O$500,MATCH(D342,PIS!C$1:C$500)),5)="Gross",MIN(U342+V342,VLOOKUP("R700",TSC!B:C,2,0)*VLOOKUP("R101",TSC!B:C,2,0))*VLOOKUP("T704",TSC!B:C,2,0)%,0),0)</f>
        <v/>
      </c>
      <c r="BZ342">
        <f>IFERROR(IF(RIGHT(INDEX(PIS!O$1:O$500,MATCH(D342,PIS!C$1:C$500)),5)="Gross",MIN(U342+V342,VLOOKUP("R700",TSC!B:C,2,0)*VLOOKUP("1",TSC!F:G,2,0))*VLOOKUP("T705",TSC!B:C,2,0)%,0),0)</f>
        <v/>
      </c>
      <c r="CA342">
        <f>IFERROR(INDEX(ADJ!$A$1:$BZ$1000,MATCH(PAYROLL!D342,ADJ!A$1:A$500,0),MATCH(PAYROLL!CA$2,ADJ!$2:$2,0)),0)</f>
        <v/>
      </c>
      <c r="CB342">
        <f>IFERROR(INDEX(ADJ!$A$1:$BZ$1000,MATCH(PAYROLL!D342,ADJ!A$1:A$500,0),MATCH(PAYROLL!CB$2,ADJ!$2:$2,0)),0)</f>
        <v/>
      </c>
      <c r="CC342">
        <f>SUM(BX342:CB342)</f>
        <v/>
      </c>
      <c r="CD342">
        <f>IFERROR(INDEX(PIS!$A$1:$BZ$1000,MATCH(PAYROLL!D342,PIS!C$1:C$500,0),MATCH(PAYROLL!CD$1,PIS!$1:$1,0)),0)</f>
        <v/>
      </c>
      <c r="CE342">
        <f>IFERROR(IF(OR(INDEX(PIS!P$1:P$500,MATCH(D342,PIS!C$1:C$500,0))="LT2",INDEX(PIS!P$1:P$500,MATCH(D342,PIS!C$1:C$500,0))="P10"),0,SUM(CC342,CD342*VLOOKUP("R601",TSC!B:C,2,0),VLOOKUP("R602",TSC!B:C,2,0))),0)</f>
        <v/>
      </c>
      <c r="CF342">
        <f>MAX(BW342-CE342,0)</f>
        <v/>
      </c>
      <c r="CG342">
        <f>IFERROR(IF(OR(RIGHT(INDEX(PIS!P$1:P$500,MATCH(D342,PIS!C$1:C$500)),5)="P10",RIGHT(INDEX(PIS!P$1:P$500,MATCH(D342,PIS!C$1:C$500)),5)="CK"),0,IF(CF342&lt;=5000000,CF342*5%,IF(CF342&lt;=10000000,CF342*10%-250000,IF(CF342&lt;=18000000,CF342*15%-750000,IF(CF342&lt;=32000000,CF342*20%-1650000,IF(CF342&lt;=52000000,CF342*25%-3250000,IF(CF342&lt;=80000000,BH342*30%-5850000,CF342*35%-9850000))))))),0)</f>
        <v/>
      </c>
      <c r="CH342">
        <f>IFERROR(IF(OR(INDEX(PIS!P$1:P$500,MATCH(D342,PIS!C$1:C$500))="LT",INDEX(PIS!P$1:P$500,MATCH(D342,PIS!C$1:C$500))="CK"),0,IF(CF342&lt;2000000,0,CF342*10%)),0)</f>
        <v/>
      </c>
      <c r="CI342">
        <f>IFERROR(INDEX(ADJ!$A$1:$BZ$1000,MATCH(PAYROLL!D342,ADJ!A$1:A$500,0),MATCH(PAYROLL!CI$2,ADJ!$2:$2,0)),0)</f>
        <v/>
      </c>
      <c r="CJ342">
        <f>IFERROR(INDEX(ADJ!$A$1:$BZ$1000,MATCH(PAYROLL!D342,ADJ!A$1:A$500,0),MATCH(PAYROLL!CJ$2,ADJ!$2:$2,0)),0)</f>
        <v/>
      </c>
      <c r="CK342">
        <f>IFERROR(INDEX(ADJ!$A$1:$BZ$1000,MATCH(PAYROLL!D342,ADJ!A$1:A$500,0),MATCH(PAYROLL!CK$2,ADJ!$2:$2,0)),0)</f>
        <v/>
      </c>
      <c r="CL342">
        <f>SUM(CG342:CK342)</f>
        <v/>
      </c>
      <c r="CM342">
        <f>ROUND(SUM(CH342:CK342),0)</f>
        <v/>
      </c>
      <c r="CN342">
        <f>IFERROR(INDEX(CSDA!D$1:D$500,MATCH($CN$2,CSDA!C$1:C$500,0))*INDEX(PIS!V$1:V$500,MATCH(D342,PIS!C$1:C$500))+INDEX(ADJ!$A$1:$BZ$1000,MATCH(PAYROLL!D342,ADJ!A$1:A$500,0),MATCH(PAYROLL!CN$2,ADJ!$2:$2,0)),0)</f>
        <v/>
      </c>
      <c r="CO342">
        <f>IFERROR(INDEX(ADJ!$A$1:$BZ$1000,MATCH(PAYROLL!D342,ADJ!A$1:A$500,0),MATCH(PAYROLL!CO$2,ADJ!$2:$2,0)),0)</f>
        <v/>
      </c>
      <c r="CP342">
        <f>IFERROR(INDEX(ADJ!$A$1:$BZ$1000,MATCH(PAYROLL!D342,ADJ!A$1:A$500,0),MATCH(PAYROLL!CP$2,ADJ!$2:$2,0)),0)</f>
        <v/>
      </c>
      <c r="CQ342">
        <f>BP342-CL342-CI342-CM342-CN342-CO342-CP342-CC342</f>
        <v/>
      </c>
      <c r="CR342">
        <f>IFERROR(IF(RIGHT(INDEX(PIS!O$1:O$500,MATCH(D342,PIS!C$1:C$500,0)),5)="Gross",MIN(U342+V342,VLOOKUP("R700",TSC!B:C,2,0)*VLOOKUP("R101",TSC!B:C,2,0))*(VLOOKUP("T711",TSC!B:C,2,0)+VLOOKUP("T712",TSC!B:C,2,0))%,MIN(T342+V342,VLOOKUP("R700",TSC!B:C,2,0)*VLOOKUP("R101",TSC!B:C,2,0))*(VLOOKUP("T711",TSC!B:C,2,0)+VLOOKUP("T712",TSC!B:C,2,0)+VLOOKUP("R701",TSC!B:C,2,0))%),0)</f>
        <v/>
      </c>
      <c r="CS342">
        <f>IFERROR(IF(RIGHT(INDEX(PIS!O$1:O$500,MATCH(D342,PIS!C$1:C$500,0)),5)="Gross",MIN(U342+V342,VLOOKUP("R700",TSC!B:C,2,0)*VLOOKUP("R101",TSC!B:C,2,0))*(VLOOKUP("T714",TSC!B:C,2,0))%,MIN(T342+V342,VLOOKUP("R700",TSC!B:C,2,0)*VLOOKUP("R101",TSC!B:C,2,0))*(VLOOKUP("T704",TSC!B:C,2,0)+VLOOKUP("T714",TSC!B:C,2,0))%),0)</f>
        <v/>
      </c>
      <c r="CT342">
        <f>IFERROR(IF(RIGHT(INDEX(PIS!O$1:O$500,MATCH(D342,PIS!C$1:C$500,0)),5)="Gross",MIN(U342+V342,VLOOKUP("R700",TSC!B:C,2,0)*VLOOKUP("R101",TSC!B:C,2,0))*VLOOKUP("T705",TSC!B:C,2,0)%,MIN(T342+V342,VLOOKUP("R700",TSC!B:C,2,0)*VLOOKUP("R101",TSC!B:C,2,0))*VLOOKUP("T705",TSC!B:C,2,0)%),0)</f>
        <v/>
      </c>
      <c r="CU342">
        <f>IFERROR(IF(RIGHT(INDEX(PIS!O$1:O$500,MATCH(D342,PIS!C$1:C$500,0)),5)="Gross",MIN(U342+V342,VLOOKUP("R700",TSC!B:C,2,0)*VLOOKUP("R101",TSC!B:C,2,0))*(VLOOKUP("T713",TSC!B:C,2,0))%,MIN(T342+V342,VLOOKUP("R700",TSC!B:C,2,0)*VLOOKUP("R101",TSC!B:C,2,0))*(VLOOKUP("T713",TSC!B:C,2,0))%),0)</f>
        <v/>
      </c>
      <c r="CV342">
        <f>IFERROR(INDEX(ADJ!$A$1:$BZ$1000,MATCH(PAYROLL!D342,ADJ!A$1:A$500,0),MATCH(PAYROLL!CV$2,ADJ!$2:$2,0)),0)</f>
        <v/>
      </c>
      <c r="CW342">
        <f>IFERROR(INDEX(ADJ!$A$1:$BZ$1000,MATCH(PAYROLL!D342,ADJ!A$1:A$500,0),MATCH(PAYROLL!CW$2,ADJ!$2:$2,0)),0)</f>
        <v/>
      </c>
      <c r="CX342">
        <f>SUM(CR342:CW342)</f>
        <v/>
      </c>
      <c r="CY342">
        <f>ROUND(IF(CR342&gt;0,T342+V342*VLOOKUP("R202",TSC!$B$1:$C$500,2,0),0),0)</f>
        <v/>
      </c>
      <c r="CZ342">
        <f>IFERROR(INDEX(CSDA!D$1:D$500,MATCH($CZ$2,CSDA!C$1:C$500,0)),0)</f>
        <v/>
      </c>
      <c r="DA342">
        <f>ROUND(T342*0.7%,0)</f>
        <v/>
      </c>
      <c r="DB342">
        <f>ROUND(T342/12,0)</f>
        <v/>
      </c>
      <c r="DC342">
        <f ref="DC342" t="array">IFERROR(INDEX(CSDA!D$1:D$500,MATCH("Trích giữ"&amp;PAYROLL!DC$2,CSDA!A$1:A$500&amp;CSDA!C$1:C$500,0)),0)</f>
        <v/>
      </c>
      <c r="DD342">
        <f ref="DD342" t="array">IFERROR(INDEX(CSDA!D$1:D$500,MATCH("Trích giữ"&amp;PAYROLL!DD$2,CSDA!A$1:A$500&amp;CSDA!C$1:C$500,0)),0)</f>
        <v/>
      </c>
      <c r="DE342">
        <f ref="DE342" t="array">IFERROR(INDEX(CSDA!D$1:D$500,MATCH("Trích giữ"&amp;PAYROLL!DE$2,CSDA!A$1:A$500&amp;CSDA!C$1:C$500,0)),0)</f>
        <v/>
      </c>
      <c r="DF342">
        <f>IFERROR(INDEX(CSDA!D$1:D$500,MATCH(PAYROLL!DF$2,CSDA!C$1:C$500,0)),0)</f>
        <v/>
      </c>
      <c r="DG342">
        <f ref="DG342" t="array">IFERROR(INDEX(CSDA!D$1:D$500,MATCH("Trích giữ"&amp;PAYROLL!DG$2,CSDA!A$1:A$500&amp;CSDA!C$1:C$500,0)),0)</f>
        <v/>
      </c>
      <c r="DH342">
        <f>ROUND(T342/26,0)</f>
        <v/>
      </c>
      <c r="DI342">
        <f ref="DI342" t="array">IFERROR(INDEX(CSDA!D$1:D$500,MATCH("Trích giữ"&amp;PAYROLL!DI$2,CSDA!A$1:A$500&amp;CSDA!C$1:C$500,0)),0)</f>
        <v/>
      </c>
      <c r="DJ342">
        <f>IF(U342=0,T342*21.5%-BL342,0)</f>
        <v/>
      </c>
      <c r="DK342">
        <f ref="DK342" t="array">IFERROR(INDEX(CSDA!D$1:D$500,MATCH("Trích giữ"&amp;PAYROLL!DK$2,CSDA!A$1:A$500&amp;CSDA!C$1:C$500,0)),0)</f>
        <v/>
      </c>
      <c r="DL342">
        <f>IFERROR(INDEX(CSDA!D$1:D$500,MATCH(PAYROLL!DL$2,CSDA!C$1:C$500,0))/12,0)</f>
        <v/>
      </c>
      <c r="DM342">
        <f>SUM(DB342:DL342)</f>
        <v/>
      </c>
      <c r="DN342">
        <f>IFERROR(INDEX(ADJ!$A$1:$BZ$1000,MATCH(PAYROLL!D342,ADJ!A$1:A$500,0),MATCH(PAYROLL!DN$2,ADJ!$2:$2,0)),0)</f>
        <v/>
      </c>
      <c r="DO342">
        <f>IFERROR(SUM(BP342,DM342:DN342,CX342:DA342)-DT342,0)</f>
        <v/>
      </c>
      <c r="DP342">
        <f ref="DP342" t="array">SUM(BW342*IFERROR(INDEX(CSDA!D$1:D$500,MATCH(BW$2,CSDA!C$1:C$500,0)),0)%,CX342*IFERROR(INDEX(CSDA!D$1:D$500,MATCH(CX$2,CSDA!C$1:C$500,0)),0)%,DA342*IFERROR(INDEX(CSDA!D$1:D$500,MATCH(DA$2,CSDA!C$1:C$500,0)),0)%,DB342*IFERROR(INDEX(CSDA!D$1:D$500,MATCH(DB$2,CSDA!C$1:C$500,0)),0)%,DF342*IFERROR(INDEX(CSDA!D$1:D$500,MATCH("Phí dịch vụ"&amp;PAYROLL!DF$2,CSDA!A$1:A$500&amp;CSDA!C$1:C$500,0)),0)%,DC342*IFERROR(INDEX(CSDA!D$1:D$500,MATCH("Phí dịch vụ"&amp;PAYROLL!DC$2,CSDA!A$1:A$500&amp;CSDA!C$1:C$500,0)),0)%,DH342*IFERROR(INDEX(CSDA!D$1:D$500,MATCH("Phí dịch vụ"&amp;PAYROLL!DH$2,CSDA!A$1:A$500&amp;CSDA!C$1:C$500,0)),0)%,DJ342*IFERROR(INDEX(CSDA!D$1:D$500,MATCH("Phí dịch vụ"&amp;PAYROLL!DJ$2,CSDA!A$1:A$500&amp;CSDA!C$1:C$500,0)),0)%,BN342*IFERROR(INDEX(CSDA!D$1:D$500,MATCH(BN$2,CSDA!C$1:C$500,0)),0)%)-BN342*7%</f>
        <v/>
      </c>
      <c r="DQ342">
        <f>IFERROR(INDEX(ADJ!$A$1:$BZ$1000,MATCH(PAYROLL!D342,ADJ!A$1:A$500,0),MATCH(PAYROLL!DQ$2,ADJ!$2:$2,0)),0)</f>
        <v/>
      </c>
      <c r="DR342">
        <f>IFERROR(INDEX(ADJ!$A$1:$BZ$1000,MATCH(PAYROLL!D342,ADJ!A$1:A$500,0),MATCH(PAYROLL!DR$2,ADJ!$2:$2,0)),0)</f>
        <v/>
      </c>
      <c r="DS342">
        <f>SUM(DP342:DR342)</f>
        <v/>
      </c>
      <c r="DT342">
        <f>EK342</f>
        <v/>
      </c>
      <c r="DU342">
        <f>SUM(DO342:DR342)</f>
        <v/>
      </c>
      <c r="DV342">
        <f>ROUND(DU342*0.1,0)</f>
        <v/>
      </c>
      <c r="DW342">
        <f>DU342+DV342</f>
        <v/>
      </c>
      <c r="DZ342">
        <f>IFERROR(INDEX(ADJ!$A$1:$BZ$1000,MATCH(PAYROLL!$D342,ADJ!A$1:A$500,0),MATCH(PAYROLL!DZ$2,ADJ!$2:$2,0)),0)</f>
        <v/>
      </c>
      <c r="EA342">
        <f>IFERROR(INDEX(ADJ!$A$1:$BZ$1000,MATCH(PAYROLL!$D342,ADJ!A$1:A$500,0),MATCH(PAYROLL!EA$2,ADJ!$2:$2,0)),0)</f>
        <v/>
      </c>
      <c r="EB342">
        <f>IFERROR(INDEX(ADJ!$A$1:$BZ$1000,MATCH(PAYROLL!$D342,ADJ!A$1:A$500,0),MATCH(PAYROLL!EB$2,ADJ!$2:$2,0)),0)</f>
        <v/>
      </c>
      <c r="EC342">
        <f>IFERROR(INDEX(ADJ!$A$1:$BZ$1000,MATCH(PAYROLL!$D342,ADJ!A$1:A$500,0),MATCH(PAYROLL!EC$2,ADJ!$2:$2,0)),0)</f>
        <v/>
      </c>
      <c r="ED342">
        <f>IFERROR(INDEX(ADJ!$A$1:$BZ$1000,MATCH(PAYROLL!$D342,ADJ!A$1:A$500,0),MATCH(PAYROLL!ED$2,ADJ!$2:$2,0)),0)</f>
        <v/>
      </c>
      <c r="EE342">
        <f>IFERROR(INDEX(ADJ!$A$1:$BZ$1000,MATCH(PAYROLL!$D342,ADJ!A$1:A$500,0),MATCH(PAYROLL!EE$2,ADJ!$2:$2,0)),0)</f>
        <v/>
      </c>
      <c r="EF342">
        <f>IFERROR(INDEX(ADJ!$A$1:$BZ$1000,MATCH(PAYROLL!$D342,ADJ!A$1:A$500,0),MATCH(PAYROLL!EF$2,ADJ!$2:$2,0)),0)</f>
        <v/>
      </c>
      <c r="EG342">
        <f>IFERROR(INDEX(ADJ!$A$1:$BZ$1000,MATCH(PAYROLL!$D342,ADJ!A$1:A$500,0),MATCH(PAYROLL!EG$2,ADJ!$2:$2,0)),0)</f>
        <v/>
      </c>
      <c r="EH342">
        <f>IFERROR(INDEX(ADJ!$A$1:$BZ$1000,MATCH(PAYROLL!$D342,ADJ!A$1:A$500,0),MATCH(PAYROLL!EH$2,ADJ!$2:$2,0)),0)</f>
        <v/>
      </c>
      <c r="EI342">
        <f>IFERROR(INDEX(ADJ!$A$1:$BZ$1000,MATCH(PAYROLL!D342,ADJ!A$1:A$500,0),MATCH(PAYROLL!EI$2,ADJ!$2:$2,0)),0)</f>
        <v/>
      </c>
      <c r="EJ342">
        <f>IFERROR(INDEX(ADJ!$A$1:$BZ$1000,MATCH(PAYROLL!$D342,ADJ!A$1:A$500,0),MATCH(PAYROLL!EJ$2,ADJ!$2:$2,0)),0)</f>
        <v/>
      </c>
      <c r="EK342">
        <f>SUM(DZ342:EJ342)</f>
        <v/>
      </c>
    </row>
    <row r="343">
      <c r="A343" t="n">
        <v>341</v>
      </c>
      <c r="B343" t="inlineStr">
        <is>
          <t>Đường Thị Hương</t>
        </is>
      </c>
      <c r="D343" t="inlineStr">
        <is>
          <t>158840-01</t>
        </is>
      </c>
      <c r="S343">
        <f>IFERROR(INDEX(PIS!$A$1:$BZ$1000,MATCH($D343,PIS!C$1:C$500,0),MATCH("Lương CB tháng trước",PIS!$1:$1,0)),0)</f>
        <v/>
      </c>
      <c r="T343">
        <f>IFERROR(INDEX(PIS!$A$1:$BZ$1000,MATCH($D343,PIS!C$1:C$500,0),MATCH("Lương CB hiện tại",PIS!$1:$1,0)),0)</f>
        <v/>
      </c>
      <c r="U343">
        <f>IFERROR(INDEX(PIS!$A$1:$BZ$1000,MATCH($D343,PIS!C$1:C$500,0),MATCH("Lương đóng BHBB",PIS!$1:$1,0)),0)</f>
        <v/>
      </c>
      <c r="V343">
        <f>IFERROR(INDEX(PIS!$A$1:$BZ$1000,MATCH($D343,PIS!C$1:C$500,0),MATCH(V$2,PIS!$2:$2,0)),0)</f>
        <v/>
      </c>
      <c r="W343">
        <f>IFERROR(INDEX(PIS!$A$1:$BZ$1000,MATCH($D343,PIS!C$1:C$500,0),MATCH(W$2,PIS!$2:$2,0)),0)</f>
        <v/>
      </c>
      <c r="X343">
        <f>IFERROR(INDEX(PIS!$A$1:$BZ$1000,MATCH($D343,PIS!C$1:C$500,0),MATCH(X$2,PIS!$2:$2,0)),0)</f>
        <v/>
      </c>
      <c r="Y343">
        <f>IFERROR(INDEX(PIS!$A$1:$BZ$1000,MATCH($D343,PIS!C$1:C$500,0),MATCH(Y$2,PIS!$2:$2,0)),0)</f>
        <v/>
      </c>
      <c r="Z343">
        <f>IFERROR(INDEX(PIS!$A$1:$BZ$1000,MATCH($D343,PIS!C$1:C$500,0),MATCH(Z$2,PIS!$2:$2,0)),0)</f>
        <v/>
      </c>
      <c r="AA343">
        <f>IFERROR(INDEX(PIS!$A$1:$BZ$1000,MATCH($D343,PIS!C$1:C$500,0),MATCH(AA$2,PIS!$2:$2,0)),0)</f>
        <v/>
      </c>
      <c r="AB343">
        <f>IFERROR(INDEX(PIS!$A$1:$BZ$1000,MATCH($D343,PIS!C$1:C$500,0),MATCH(AB$2,PIS!$2:$2,0)),0)</f>
        <v/>
      </c>
      <c r="AC343">
        <f>SUM(V343:AB343)</f>
        <v/>
      </c>
      <c r="AD343">
        <f>IFERROR(INDEX(TIMESHEET!$A$1:$AI$5000,MATCH($D343,TIMESHEET!A$1:A$500,0),MATCH("T100",TIMESHEET!$2:$2,0))-2,0)</f>
        <v/>
      </c>
      <c r="AE343">
        <f>IFERROR(INDEX(TIMESHEET!$A$1:$AI$5000,MATCH($D343,TIMESHEET!A$1:A$500,0),MATCH("T202",TIMESHEET!$2:$2,0)),0)</f>
        <v/>
      </c>
      <c r="AF343">
        <f>IFERROR(INDEX(TIMESHEET!$A$1:$AI$5000,MATCH($D343,TIMESHEET!A$1:A$500,0),MATCH("T302",TIMESHEET!$2:$2,0)),0)</f>
        <v/>
      </c>
      <c r="AG343">
        <f>IFERROR(INDEX(TIMESHEET!$A$1:$AI$5000,MATCH($D343,TIMESHEET!A$1:A$500,0),MATCH("T406",TIMESHEET!$2:$2,0)),0)</f>
        <v/>
      </c>
      <c r="AH343">
        <f>AE343+AG343</f>
        <v/>
      </c>
      <c r="AI343">
        <f>IFERROR(INDEX(TIMESHEET!$A$1:$AI$5000,MATCH($D343,TIMESHEET!A$1:A$500,0),MATCH("T701",TIMESHEET!$2:$2,0)),0)</f>
        <v/>
      </c>
      <c r="AJ343">
        <f>IFERROR(INDEX(TIMESHEET!$A$1:$AI$5000,MATCH($D343,TIMESHEET!B$1:B$500,0),MATCH("T320",TIMESHEET!$2:$2,0)),0)</f>
        <v/>
      </c>
      <c r="AK343">
        <f>IFERROR(IF(LEFT(INDEX(PIS!O$1:O$500,MATCH(D343,PIS!C$1:C$500)),1)="M",T343/AD343*SUM(AE343:AG343),T343*AD343),0)</f>
        <v/>
      </c>
      <c r="AL343">
        <f>IFERROR(INDEX(ADJ!$A$1:$BZ$1000,MATCH(PAYROLL!D343,ADJ!A$1:A$500,0),MATCH(PAYROLL!AL$2,ADJ!$2:$2,0)),0)</f>
        <v/>
      </c>
      <c r="AM343">
        <f>SUM(AK343:AL343)</f>
        <v/>
      </c>
      <c r="AN343">
        <f>IFERROR(ROUND(V343/$AD343*$AH343,0),0)</f>
        <v/>
      </c>
      <c r="AO343">
        <f>IFERROR(ROUND(W343/$AD343*$AH343,0),0)</f>
        <v/>
      </c>
      <c r="AP343">
        <f>IFERROR(ROUND(X343/$AD343*$AE343,0),0)</f>
        <v/>
      </c>
      <c r="AQ343">
        <f>IFERROR(ROUND(Y343/$AD343*$AH343,0),0)</f>
        <v/>
      </c>
      <c r="AR343">
        <f>IFERROR(ROUND(Z343/$AD343*$AH343,0),0)</f>
        <v/>
      </c>
      <c r="AS343">
        <f>IFERROR(ROUND(AA343/$AD343*$AH343,0),0)</f>
        <v/>
      </c>
      <c r="AT343">
        <f>IFERROR(IF((AE343+AF343+AG343)&gt;13,AB343,ROUND(AB343/AD343*AH343,0)),0)</f>
        <v/>
      </c>
      <c r="AU343">
        <f>IFERROR(INDEX(ADJ!$A$1:$BZ$1000,MATCH(PAYROLL!D343,ADJ!A$1:A$500,0),MATCH(PAYROLL!AU$2,ADJ!$2:$2,0)),0)</f>
        <v/>
      </c>
      <c r="AV343">
        <f>ROUND(SUM(AN343:AU343),0)</f>
        <v/>
      </c>
      <c r="AW343">
        <f>IFERROR(INDEX(TIMESHEET!$A$1:$AI$5000,MATCH(PAYROLL!D343,TIMESHEET!A$1:A$500,0),MATCH("T620",TIMESHEET!$2:$2,0)),0)</f>
        <v/>
      </c>
      <c r="AX343">
        <f>IFERROR(INDEX(TIMESHEET!$A$1:$AI$5000,MATCH(PAYROLL!D343,TIMESHEET!A$1:A$500,0),MATCH("T601",TIMESHEET!$2:$2,0)),0)</f>
        <v/>
      </c>
      <c r="AY343">
        <f>IFERROR(INDEX(TIMESHEET!$A$1:$AI$5000,MATCH(PAYROLL!D343,TIMESHEET!A$1:A$500,0),MATCH("T602",TIMESHEET!$2:$2,0)),0)</f>
        <v/>
      </c>
      <c r="AZ343">
        <f>IFERROR(INDEX(TIMESHEET!$A$1:$AI$5000,MATCH(PAYROLL!D343,TIMESHEET!A$1:A$500,0),MATCH("T603",TIMESHEET!$2:$2,0)),0)</f>
        <v/>
      </c>
      <c r="BA343">
        <f>IFERROR(INDEX(TIMESHEET!$A$1:$AI$5000,MATCH(PAYROLL!D343,TIMESHEET!A$1:A$500,0),MATCH("T611",TIMESHEET!$2:$2,0)),0)</f>
        <v/>
      </c>
      <c r="BB343">
        <f>IFERROR(INDEX(TIMESHEET!$A$1:$AI$5000,MATCH(PAYROLL!D343,TIMESHEET!A$1:A$500,0),MATCH("T612",TIMESHEET!$2:$2,0)),0)</f>
        <v/>
      </c>
      <c r="BC343">
        <f>IFERROR(INDEX(TIMESHEET!$A$1:$AI$5000,MATCH(PAYROLL!D343,TIMESHEET!A$1:A$500,0),MATCH("T613",TIMESHEET!$2:$2,0)),0)</f>
        <v/>
      </c>
      <c r="BD343">
        <f>IFERROR(INDEX(TIMESHEET!$A$1:$AI$5000,MATCH(PAYROLL!D343,TIMESHEET!A$1:A$500,0),MATCH("T500",TIMESHEET!$2:$2,0)),0)</f>
        <v/>
      </c>
      <c r="BE343">
        <f>IFERROR(IF(LEFT(INDEX(PIS!O$1:O$500,MATCH(D343,PIS!C$1:C$500)),1)="M",T343/AD343/8*(AW343+AX343*1.5+AY343*2+AZ343*3+BA343*2.1+BB343*2.7+BC343*3.9+BD343*0.3),T343/8*(AW343+AX343*1.5+AY343*2+AZ343*3+BA343*2.1+BB343*2.7+BC343*3.9+BD343*0.3)),0)</f>
        <v/>
      </c>
      <c r="BF343">
        <f>IFERROR(INDEX(ADJ!$A$1:$BZ$1000,MATCH(PAYROLL!$D343,ADJ!A$1:A$500,0),MATCH(PAYROLL!BF$2,ADJ!$2:$2,0)),0)</f>
        <v/>
      </c>
      <c r="BG343">
        <f>IFERROR(INDEX(ADJ!$A$1:$BZ$1000,MATCH(PAYROLL!D343,ADJ!A$1:A$500,0),MATCH(PAYROLL!BG$2,ADJ!$2:$2,0)),0)</f>
        <v/>
      </c>
      <c r="BH343">
        <f>IFERROR(INDEX(ADJ!$A$1:$BZ$1000,MATCH(PAYROLL!D343,ADJ!A$1:A$500,0),MATCH(PAYROLL!BH$2,ADJ!$2:$2,0)),0)</f>
        <v/>
      </c>
      <c r="BI343">
        <f>IFERROR(INDEX(ADJ!$A$1:$BZ$1000,MATCH(PAYROLL!D343,ADJ!A$1:A$500,0),MATCH(PAYROLL!BI$2,ADJ!$2:$2,0)),0)</f>
        <v/>
      </c>
      <c r="BJ343">
        <f>IFERROR(INDEX(ADJ!$A$1:$BZ$1000,MATCH(PAYROLL!D343,ADJ!A$1:A$500,0),MATCH(PAYROLL!BJ$2,ADJ!$2:$2,0)),0)</f>
        <v/>
      </c>
      <c r="BK343">
        <f>SUM(BF343:BJ343)</f>
        <v/>
      </c>
      <c r="BL343">
        <f>IFERROR(INDEX(ADJ!$A$1:$BZ$1000,MATCH(PAYROLL!D343,ADJ!A$1:A$500,0),MATCH(PAYROLL!BL$2,ADJ!$2:$2,0)),0)</f>
        <v/>
      </c>
      <c r="BM343">
        <f>IFERROR(INDEX(ADJ!$A$1:$BZ$1000,MATCH(PAYROLL!D343,ADJ!A$1:A$500,0),MATCH(PAYROLL!BM$2,ADJ!$2:$2,0)),0)</f>
        <v/>
      </c>
      <c r="BN343">
        <f>IFERROR(INDEX(ADJ!$A$1:$BZ$1000,MATCH(PAYROLL!D343,ADJ!A$1:A$500,0),MATCH(PAYROLL!BN$2,ADJ!$2:$2,0)),0)</f>
        <v/>
      </c>
      <c r="BO343">
        <f>IFERROR(INDEX(ADJ!$A$1:$BZ$1000,MATCH(PAYROLL!D343,ADJ!A$1:A$500,0),MATCH(PAYROLL!BO$2,ADJ!$2:$2,0)),0)</f>
        <v/>
      </c>
      <c r="BP343">
        <f>SUM(AM343,AV343,BE343,BK343,BL343:BO343)</f>
        <v/>
      </c>
      <c r="BQ343">
        <f>BO343</f>
        <v/>
      </c>
      <c r="BR343">
        <f>IFERROR(ROUND(IF(LEFT(INDEX(PIS!O$1:O$500,MATCH(D343,PIS!C$1:C$500)),1)="D",T343/8*(BD343*0.3),IF(LEFT(INDEX(PIS!O$1:O$500,MATCH(D343,PIS!C$1:C$500)),1)="H",T343*($BD343*0.3),T343/$AD343/8*($BD343*0.3))),0),0)</f>
        <v/>
      </c>
      <c r="BS343">
        <f>IF(AP343&lt;1,0,MIN(AP343,730000))</f>
        <v/>
      </c>
      <c r="BT343">
        <f>IFERROR(ROUND((BE343-SUM(AW343:BC343)*T343/AD343/8),0)-BR343,0)</f>
        <v/>
      </c>
      <c r="BU343">
        <f>AO343</f>
        <v/>
      </c>
      <c r="BV343">
        <f>SUM(BQ343:BU343)</f>
        <v/>
      </c>
      <c r="BW343">
        <f>BP343-BV343</f>
        <v/>
      </c>
      <c r="BX343">
        <f>IFERROR(IF(RIGHT(INDEX(PIS!O$1:O$500,MATCH(D343,PIS!C$1:C$500)),5)="Gross",MIN(U343+V343,VLOOKUP("R700",TSC!B:C,2,0)*VLOOKUP("R101",TSC!B:C,2,0))*VLOOKUP("R701",TSC!B:C,2,0)%,0),0)</f>
        <v/>
      </c>
      <c r="BY343">
        <f>IFERROR(IF(RIGHT(INDEX(PIS!O$1:O$500,MATCH(D343,PIS!C$1:C$500)),5)="Gross",MIN(U343+V343,VLOOKUP("R700",TSC!B:C,2,0)*VLOOKUP("R101",TSC!B:C,2,0))*VLOOKUP("T704",TSC!B:C,2,0)%,0),0)</f>
        <v/>
      </c>
      <c r="BZ343">
        <f>IFERROR(IF(RIGHT(INDEX(PIS!O$1:O$500,MATCH(D343,PIS!C$1:C$500)),5)="Gross",MIN(U343+V343,VLOOKUP("R700",TSC!B:C,2,0)*VLOOKUP("1",TSC!F:G,2,0))*VLOOKUP("T705",TSC!B:C,2,0)%,0),0)</f>
        <v/>
      </c>
      <c r="CA343">
        <f>IFERROR(INDEX(ADJ!$A$1:$BZ$1000,MATCH(PAYROLL!D343,ADJ!A$1:A$500,0),MATCH(PAYROLL!CA$2,ADJ!$2:$2,0)),0)</f>
        <v/>
      </c>
      <c r="CB343">
        <f>IFERROR(INDEX(ADJ!$A$1:$BZ$1000,MATCH(PAYROLL!D343,ADJ!A$1:A$500,0),MATCH(PAYROLL!CB$2,ADJ!$2:$2,0)),0)</f>
        <v/>
      </c>
      <c r="CC343">
        <f>SUM(BX343:CB343)</f>
        <v/>
      </c>
      <c r="CD343">
        <f>IFERROR(INDEX(PIS!$A$1:$BZ$1000,MATCH(PAYROLL!D343,PIS!C$1:C$500,0),MATCH(PAYROLL!CD$1,PIS!$1:$1,0)),0)</f>
        <v/>
      </c>
      <c r="CE343">
        <f>IFERROR(IF(OR(INDEX(PIS!P$1:P$500,MATCH(D343,PIS!C$1:C$500,0))="LT2",INDEX(PIS!P$1:P$500,MATCH(D343,PIS!C$1:C$500,0))="P10"),0,SUM(CC343,CD343*VLOOKUP("R601",TSC!B:C,2,0),VLOOKUP("R602",TSC!B:C,2,0))),0)</f>
        <v/>
      </c>
      <c r="CF343">
        <f>MAX(BW343-CE343,0)</f>
        <v/>
      </c>
      <c r="CG343">
        <f>IFERROR(IF(OR(RIGHT(INDEX(PIS!P$1:P$500,MATCH(D343,PIS!C$1:C$500)),5)="P10",RIGHT(INDEX(PIS!P$1:P$500,MATCH(D343,PIS!C$1:C$500)),5)="CK"),0,IF(CF343&lt;=5000000,CF343*5%,IF(CF343&lt;=10000000,CF343*10%-250000,IF(CF343&lt;=18000000,CF343*15%-750000,IF(CF343&lt;=32000000,CF343*20%-1650000,IF(CF343&lt;=52000000,CF343*25%-3250000,IF(CF343&lt;=80000000,BH343*30%-5850000,CF343*35%-9850000))))))),0)</f>
        <v/>
      </c>
      <c r="CH343">
        <f>IFERROR(IF(OR(INDEX(PIS!P$1:P$500,MATCH(D343,PIS!C$1:C$500))="LT",INDEX(PIS!P$1:P$500,MATCH(D343,PIS!C$1:C$500))="CK"),0,IF(CF343&lt;2000000,0,CF343*10%)),0)</f>
        <v/>
      </c>
      <c r="CI343">
        <f>IFERROR(INDEX(ADJ!$A$1:$BZ$1000,MATCH(PAYROLL!D343,ADJ!A$1:A$500,0),MATCH(PAYROLL!CI$2,ADJ!$2:$2,0)),0)</f>
        <v/>
      </c>
      <c r="CJ343">
        <f>IFERROR(INDEX(ADJ!$A$1:$BZ$1000,MATCH(PAYROLL!D343,ADJ!A$1:A$500,0),MATCH(PAYROLL!CJ$2,ADJ!$2:$2,0)),0)</f>
        <v/>
      </c>
      <c r="CK343">
        <f>IFERROR(INDEX(ADJ!$A$1:$BZ$1000,MATCH(PAYROLL!D343,ADJ!A$1:A$500,0),MATCH(PAYROLL!CK$2,ADJ!$2:$2,0)),0)</f>
        <v/>
      </c>
      <c r="CL343">
        <f>SUM(CG343:CK343)</f>
        <v/>
      </c>
      <c r="CM343">
        <f>ROUND(SUM(CH343:CK343),0)</f>
        <v/>
      </c>
      <c r="CN343">
        <f>IFERROR(INDEX(CSDA!D$1:D$500,MATCH($CN$2,CSDA!C$1:C$500,0))*INDEX(PIS!V$1:V$500,MATCH(D343,PIS!C$1:C$500))+INDEX(ADJ!$A$1:$BZ$1000,MATCH(PAYROLL!D343,ADJ!A$1:A$500,0),MATCH(PAYROLL!CN$2,ADJ!$2:$2,0)),0)</f>
        <v/>
      </c>
      <c r="CO343">
        <f>IFERROR(INDEX(ADJ!$A$1:$BZ$1000,MATCH(PAYROLL!D343,ADJ!A$1:A$500,0),MATCH(PAYROLL!CO$2,ADJ!$2:$2,0)),0)</f>
        <v/>
      </c>
      <c r="CP343">
        <f>IFERROR(INDEX(ADJ!$A$1:$BZ$1000,MATCH(PAYROLL!D343,ADJ!A$1:A$500,0),MATCH(PAYROLL!CP$2,ADJ!$2:$2,0)),0)</f>
        <v/>
      </c>
      <c r="CQ343">
        <f>BP343-CL343-CI343-CM343-CN343-CO343-CP343-CC343</f>
        <v/>
      </c>
      <c r="CR343">
        <f>IFERROR(IF(RIGHT(INDEX(PIS!O$1:O$500,MATCH(D343,PIS!C$1:C$500,0)),5)="Gross",MIN(U343+V343,VLOOKUP("R700",TSC!B:C,2,0)*VLOOKUP("R101",TSC!B:C,2,0))*(VLOOKUP("T711",TSC!B:C,2,0)+VLOOKUP("T712",TSC!B:C,2,0))%,MIN(T343+V343,VLOOKUP("R700",TSC!B:C,2,0)*VLOOKUP("R101",TSC!B:C,2,0))*(VLOOKUP("T711",TSC!B:C,2,0)+VLOOKUP("T712",TSC!B:C,2,0)+VLOOKUP("R701",TSC!B:C,2,0))%),0)</f>
        <v/>
      </c>
      <c r="CS343">
        <f>IFERROR(IF(RIGHT(INDEX(PIS!O$1:O$500,MATCH(D343,PIS!C$1:C$500,0)),5)="Gross",MIN(U343+V343,VLOOKUP("R700",TSC!B:C,2,0)*VLOOKUP("R101",TSC!B:C,2,0))*(VLOOKUP("T714",TSC!B:C,2,0))%,MIN(T343+V343,VLOOKUP("R700",TSC!B:C,2,0)*VLOOKUP("R101",TSC!B:C,2,0))*(VLOOKUP("T704",TSC!B:C,2,0)+VLOOKUP("T714",TSC!B:C,2,0))%),0)</f>
        <v/>
      </c>
      <c r="CT343">
        <f>IFERROR(IF(RIGHT(INDEX(PIS!O$1:O$500,MATCH(D343,PIS!C$1:C$500,0)),5)="Gross",MIN(U343+V343,VLOOKUP("R700",TSC!B:C,2,0)*VLOOKUP("R101",TSC!B:C,2,0))*VLOOKUP("T705",TSC!B:C,2,0)%,MIN(T343+V343,VLOOKUP("R700",TSC!B:C,2,0)*VLOOKUP("R101",TSC!B:C,2,0))*VLOOKUP("T705",TSC!B:C,2,0)%),0)</f>
        <v/>
      </c>
      <c r="CU343">
        <f>IFERROR(IF(RIGHT(INDEX(PIS!O$1:O$500,MATCH(D343,PIS!C$1:C$500,0)),5)="Gross",MIN(U343+V343,VLOOKUP("R700",TSC!B:C,2,0)*VLOOKUP("R101",TSC!B:C,2,0))*(VLOOKUP("T713",TSC!B:C,2,0))%,MIN(T343+V343,VLOOKUP("R700",TSC!B:C,2,0)*VLOOKUP("R101",TSC!B:C,2,0))*(VLOOKUP("T713",TSC!B:C,2,0))%),0)</f>
        <v/>
      </c>
      <c r="CV343">
        <f>IFERROR(INDEX(ADJ!$A$1:$BZ$1000,MATCH(PAYROLL!D343,ADJ!A$1:A$500,0),MATCH(PAYROLL!CV$2,ADJ!$2:$2,0)),0)</f>
        <v/>
      </c>
      <c r="CW343">
        <f>IFERROR(INDEX(ADJ!$A$1:$BZ$1000,MATCH(PAYROLL!D343,ADJ!A$1:A$500,0),MATCH(PAYROLL!CW$2,ADJ!$2:$2,0)),0)</f>
        <v/>
      </c>
      <c r="CX343">
        <f>SUM(CR343:CW343)</f>
        <v/>
      </c>
      <c r="CY343">
        <f>ROUND(IF(CR343&gt;0,T343+V343*VLOOKUP("R202",TSC!$B$1:$C$500,2,0),0),0)</f>
        <v/>
      </c>
      <c r="CZ343">
        <f>IFERROR(INDEX(CSDA!D$1:D$500,MATCH($CZ$2,CSDA!C$1:C$500,0)),0)</f>
        <v/>
      </c>
      <c r="DA343">
        <f>ROUND(T343*0.7%,0)</f>
        <v/>
      </c>
      <c r="DB343">
        <f>ROUND(T343/12,0)</f>
        <v/>
      </c>
      <c r="DC343">
        <f ref="DC343" t="array">IFERROR(INDEX(CSDA!D$1:D$500,MATCH("Trích giữ"&amp;PAYROLL!DC$2,CSDA!A$1:A$500&amp;CSDA!C$1:C$500,0)),0)</f>
        <v/>
      </c>
      <c r="DD343">
        <f ref="DD343" t="array">IFERROR(INDEX(CSDA!D$1:D$500,MATCH("Trích giữ"&amp;PAYROLL!DD$2,CSDA!A$1:A$500&amp;CSDA!C$1:C$500,0)),0)</f>
        <v/>
      </c>
      <c r="DE343">
        <f ref="DE343" t="array">IFERROR(INDEX(CSDA!D$1:D$500,MATCH("Trích giữ"&amp;PAYROLL!DE$2,CSDA!A$1:A$500&amp;CSDA!C$1:C$500,0)),0)</f>
        <v/>
      </c>
      <c r="DF343">
        <f>IFERROR(INDEX(CSDA!D$1:D$500,MATCH(PAYROLL!DF$2,CSDA!C$1:C$500,0)),0)</f>
        <v/>
      </c>
      <c r="DG343">
        <f ref="DG343" t="array">IFERROR(INDEX(CSDA!D$1:D$500,MATCH("Trích giữ"&amp;PAYROLL!DG$2,CSDA!A$1:A$500&amp;CSDA!C$1:C$500,0)),0)</f>
        <v/>
      </c>
      <c r="DH343">
        <f>ROUND(T343/26,0)</f>
        <v/>
      </c>
      <c r="DI343">
        <f ref="DI343" t="array">IFERROR(INDEX(CSDA!D$1:D$500,MATCH("Trích giữ"&amp;PAYROLL!DI$2,CSDA!A$1:A$500&amp;CSDA!C$1:C$500,0)),0)</f>
        <v/>
      </c>
      <c r="DJ343">
        <f>IF(U343=0,T343*21.5%-BL343,0)</f>
        <v/>
      </c>
      <c r="DK343">
        <f ref="DK343" t="array">IFERROR(INDEX(CSDA!D$1:D$500,MATCH("Trích giữ"&amp;PAYROLL!DK$2,CSDA!A$1:A$500&amp;CSDA!C$1:C$500,0)),0)</f>
        <v/>
      </c>
      <c r="DL343">
        <f>IFERROR(INDEX(CSDA!D$1:D$500,MATCH(PAYROLL!DL$2,CSDA!C$1:C$500,0))/12,0)</f>
        <v/>
      </c>
      <c r="DM343">
        <f>SUM(DB343:DL343)</f>
        <v/>
      </c>
      <c r="DN343">
        <f>IFERROR(INDEX(ADJ!$A$1:$BZ$1000,MATCH(PAYROLL!D343,ADJ!A$1:A$500,0),MATCH(PAYROLL!DN$2,ADJ!$2:$2,0)),0)</f>
        <v/>
      </c>
      <c r="DO343">
        <f>IFERROR(SUM(BP343,DM343:DN343,CX343:DA343)-DT343,0)</f>
        <v/>
      </c>
      <c r="DP343">
        <f ref="DP343" t="array">SUM(BW343*IFERROR(INDEX(CSDA!D$1:D$500,MATCH(BW$2,CSDA!C$1:C$500,0)),0)%,CX343*IFERROR(INDEX(CSDA!D$1:D$500,MATCH(CX$2,CSDA!C$1:C$500,0)),0)%,DA343*IFERROR(INDEX(CSDA!D$1:D$500,MATCH(DA$2,CSDA!C$1:C$500,0)),0)%,DB343*IFERROR(INDEX(CSDA!D$1:D$500,MATCH(DB$2,CSDA!C$1:C$500,0)),0)%,DF343*IFERROR(INDEX(CSDA!D$1:D$500,MATCH("Phí dịch vụ"&amp;PAYROLL!DF$2,CSDA!A$1:A$500&amp;CSDA!C$1:C$500,0)),0)%,DC343*IFERROR(INDEX(CSDA!D$1:D$500,MATCH("Phí dịch vụ"&amp;PAYROLL!DC$2,CSDA!A$1:A$500&amp;CSDA!C$1:C$500,0)),0)%,DH343*IFERROR(INDEX(CSDA!D$1:D$500,MATCH("Phí dịch vụ"&amp;PAYROLL!DH$2,CSDA!A$1:A$500&amp;CSDA!C$1:C$500,0)),0)%,DJ343*IFERROR(INDEX(CSDA!D$1:D$500,MATCH("Phí dịch vụ"&amp;PAYROLL!DJ$2,CSDA!A$1:A$500&amp;CSDA!C$1:C$500,0)),0)%,BN343*IFERROR(INDEX(CSDA!D$1:D$500,MATCH(BN$2,CSDA!C$1:C$500,0)),0)%)-BN343*7%</f>
        <v/>
      </c>
      <c r="DQ343">
        <f>IFERROR(INDEX(ADJ!$A$1:$BZ$1000,MATCH(PAYROLL!D343,ADJ!A$1:A$500,0),MATCH(PAYROLL!DQ$2,ADJ!$2:$2,0)),0)</f>
        <v/>
      </c>
      <c r="DR343">
        <f>IFERROR(INDEX(ADJ!$A$1:$BZ$1000,MATCH(PAYROLL!D343,ADJ!A$1:A$500,0),MATCH(PAYROLL!DR$2,ADJ!$2:$2,0)),0)</f>
        <v/>
      </c>
      <c r="DS343">
        <f>SUM(DP343:DR343)</f>
        <v/>
      </c>
      <c r="DT343">
        <f>EK343</f>
        <v/>
      </c>
      <c r="DU343">
        <f>SUM(DO343:DR343)</f>
        <v/>
      </c>
      <c r="DV343">
        <f>ROUND(DU343*0.1,0)</f>
        <v/>
      </c>
      <c r="DW343">
        <f>DU343+DV343</f>
        <v/>
      </c>
      <c r="DZ343">
        <f>IFERROR(INDEX(ADJ!$A$1:$BZ$1000,MATCH(PAYROLL!$D343,ADJ!A$1:A$500,0),MATCH(PAYROLL!DZ$2,ADJ!$2:$2,0)),0)</f>
        <v/>
      </c>
      <c r="EA343">
        <f>IFERROR(INDEX(ADJ!$A$1:$BZ$1000,MATCH(PAYROLL!$D343,ADJ!A$1:A$500,0),MATCH(PAYROLL!EA$2,ADJ!$2:$2,0)),0)</f>
        <v/>
      </c>
      <c r="EB343">
        <f>IFERROR(INDEX(ADJ!$A$1:$BZ$1000,MATCH(PAYROLL!$D343,ADJ!A$1:A$500,0),MATCH(PAYROLL!EB$2,ADJ!$2:$2,0)),0)</f>
        <v/>
      </c>
      <c r="EC343">
        <f>IFERROR(INDEX(ADJ!$A$1:$BZ$1000,MATCH(PAYROLL!$D343,ADJ!A$1:A$500,0),MATCH(PAYROLL!EC$2,ADJ!$2:$2,0)),0)</f>
        <v/>
      </c>
      <c r="ED343">
        <f>IFERROR(INDEX(ADJ!$A$1:$BZ$1000,MATCH(PAYROLL!$D343,ADJ!A$1:A$500,0),MATCH(PAYROLL!ED$2,ADJ!$2:$2,0)),0)</f>
        <v/>
      </c>
      <c r="EE343">
        <f>IFERROR(INDEX(ADJ!$A$1:$BZ$1000,MATCH(PAYROLL!$D343,ADJ!A$1:A$500,0),MATCH(PAYROLL!EE$2,ADJ!$2:$2,0)),0)</f>
        <v/>
      </c>
      <c r="EF343">
        <f>IFERROR(INDEX(ADJ!$A$1:$BZ$1000,MATCH(PAYROLL!$D343,ADJ!A$1:A$500,0),MATCH(PAYROLL!EF$2,ADJ!$2:$2,0)),0)</f>
        <v/>
      </c>
      <c r="EG343">
        <f>IFERROR(INDEX(ADJ!$A$1:$BZ$1000,MATCH(PAYROLL!$D343,ADJ!A$1:A$500,0),MATCH(PAYROLL!EG$2,ADJ!$2:$2,0)),0)</f>
        <v/>
      </c>
      <c r="EH343">
        <f>IFERROR(INDEX(ADJ!$A$1:$BZ$1000,MATCH(PAYROLL!$D343,ADJ!A$1:A$500,0),MATCH(PAYROLL!EH$2,ADJ!$2:$2,0)),0)</f>
        <v/>
      </c>
      <c r="EI343">
        <f>IFERROR(INDEX(ADJ!$A$1:$BZ$1000,MATCH(PAYROLL!D343,ADJ!A$1:A$500,0),MATCH(PAYROLL!EI$2,ADJ!$2:$2,0)),0)</f>
        <v/>
      </c>
      <c r="EJ343">
        <f>IFERROR(INDEX(ADJ!$A$1:$BZ$1000,MATCH(PAYROLL!$D343,ADJ!A$1:A$500,0),MATCH(PAYROLL!EJ$2,ADJ!$2:$2,0)),0)</f>
        <v/>
      </c>
      <c r="EK343">
        <f>SUM(DZ343:EJ343)</f>
        <v/>
      </c>
    </row>
    <row r="344">
      <c r="A344" t="n">
        <v>342</v>
      </c>
      <c r="B344" t="inlineStr">
        <is>
          <t>Dương Thị Hồng</t>
        </is>
      </c>
      <c r="D344" t="inlineStr">
        <is>
          <t>158884-01</t>
        </is>
      </c>
      <c r="S344">
        <f>IFERROR(INDEX(PIS!$A$1:$BZ$1000,MATCH($D344,PIS!C$1:C$500,0),MATCH("Lương CB tháng trước",PIS!$1:$1,0)),0)</f>
        <v/>
      </c>
      <c r="T344">
        <f>IFERROR(INDEX(PIS!$A$1:$BZ$1000,MATCH($D344,PIS!C$1:C$500,0),MATCH("Lương CB hiện tại",PIS!$1:$1,0)),0)</f>
        <v/>
      </c>
      <c r="U344">
        <f>IFERROR(INDEX(PIS!$A$1:$BZ$1000,MATCH($D344,PIS!C$1:C$500,0),MATCH("Lương đóng BHBB",PIS!$1:$1,0)),0)</f>
        <v/>
      </c>
      <c r="V344">
        <f>IFERROR(INDEX(PIS!$A$1:$BZ$1000,MATCH($D344,PIS!C$1:C$500,0),MATCH(V$2,PIS!$2:$2,0)),0)</f>
        <v/>
      </c>
      <c r="W344">
        <f>IFERROR(INDEX(PIS!$A$1:$BZ$1000,MATCH($D344,PIS!C$1:C$500,0),MATCH(W$2,PIS!$2:$2,0)),0)</f>
        <v/>
      </c>
      <c r="X344">
        <f>IFERROR(INDEX(PIS!$A$1:$BZ$1000,MATCH($D344,PIS!C$1:C$500,0),MATCH(X$2,PIS!$2:$2,0)),0)</f>
        <v/>
      </c>
      <c r="Y344">
        <f>IFERROR(INDEX(PIS!$A$1:$BZ$1000,MATCH($D344,PIS!C$1:C$500,0),MATCH(Y$2,PIS!$2:$2,0)),0)</f>
        <v/>
      </c>
      <c r="Z344">
        <f>IFERROR(INDEX(PIS!$A$1:$BZ$1000,MATCH($D344,PIS!C$1:C$500,0),MATCH(Z$2,PIS!$2:$2,0)),0)</f>
        <v/>
      </c>
      <c r="AA344">
        <f>IFERROR(INDEX(PIS!$A$1:$BZ$1000,MATCH($D344,PIS!C$1:C$500,0),MATCH(AA$2,PIS!$2:$2,0)),0)</f>
        <v/>
      </c>
      <c r="AB344">
        <f>IFERROR(INDEX(PIS!$A$1:$BZ$1000,MATCH($D344,PIS!C$1:C$500,0),MATCH(AB$2,PIS!$2:$2,0)),0)</f>
        <v/>
      </c>
      <c r="AC344">
        <f>SUM(V344:AB344)</f>
        <v/>
      </c>
      <c r="AD344">
        <f>IFERROR(INDEX(TIMESHEET!$A$1:$AI$5000,MATCH($D344,TIMESHEET!A$1:A$500,0),MATCH("T100",TIMESHEET!$2:$2,0))-2,0)</f>
        <v/>
      </c>
      <c r="AE344">
        <f>IFERROR(INDEX(TIMESHEET!$A$1:$AI$5000,MATCH($D344,TIMESHEET!A$1:A$500,0),MATCH("T202",TIMESHEET!$2:$2,0)),0)</f>
        <v/>
      </c>
      <c r="AF344">
        <f>IFERROR(INDEX(TIMESHEET!$A$1:$AI$5000,MATCH($D344,TIMESHEET!A$1:A$500,0),MATCH("T302",TIMESHEET!$2:$2,0)),0)</f>
        <v/>
      </c>
      <c r="AG344">
        <f>IFERROR(INDEX(TIMESHEET!$A$1:$AI$5000,MATCH($D344,TIMESHEET!A$1:A$500,0),MATCH("T406",TIMESHEET!$2:$2,0)),0)</f>
        <v/>
      </c>
      <c r="AH344">
        <f>AE344+AG344</f>
        <v/>
      </c>
      <c r="AI344">
        <f>IFERROR(INDEX(TIMESHEET!$A$1:$AI$5000,MATCH($D344,TIMESHEET!A$1:A$500,0),MATCH("T701",TIMESHEET!$2:$2,0)),0)</f>
        <v/>
      </c>
      <c r="AJ344">
        <f>IFERROR(INDEX(TIMESHEET!$A$1:$AI$5000,MATCH($D344,TIMESHEET!B$1:B$500,0),MATCH("T320",TIMESHEET!$2:$2,0)),0)</f>
        <v/>
      </c>
      <c r="AK344">
        <f>IFERROR(IF(LEFT(INDEX(PIS!O$1:O$500,MATCH(D344,PIS!C$1:C$500)),1)="M",T344/AD344*SUM(AE344:AG344),T344*AD344),0)</f>
        <v/>
      </c>
      <c r="AL344">
        <f>IFERROR(INDEX(ADJ!$A$1:$BZ$1000,MATCH(PAYROLL!D344,ADJ!A$1:A$500,0),MATCH(PAYROLL!AL$2,ADJ!$2:$2,0)),0)</f>
        <v/>
      </c>
      <c r="AM344">
        <f>SUM(AK344:AL344)</f>
        <v/>
      </c>
      <c r="AN344">
        <f>IFERROR(ROUND(V344/$AD344*$AH344,0),0)</f>
        <v/>
      </c>
      <c r="AO344">
        <f>IFERROR(ROUND(W344/$AD344*$AH344,0),0)</f>
        <v/>
      </c>
      <c r="AP344">
        <f>IFERROR(ROUND(X344/$AD344*$AE344,0),0)</f>
        <v/>
      </c>
      <c r="AQ344">
        <f>IFERROR(ROUND(Y344/$AD344*$AH344,0),0)</f>
        <v/>
      </c>
      <c r="AR344">
        <f>IFERROR(ROUND(Z344/$AD344*$AH344,0),0)</f>
        <v/>
      </c>
      <c r="AS344">
        <f>IFERROR(ROUND(AA344/$AD344*$AH344,0),0)</f>
        <v/>
      </c>
      <c r="AT344">
        <f>IFERROR(IF((AE344+AF344+AG344)&gt;13,AB344,ROUND(AB344/AD344*AH344,0)),0)</f>
        <v/>
      </c>
      <c r="AU344">
        <f>IFERROR(INDEX(ADJ!$A$1:$BZ$1000,MATCH(PAYROLL!D344,ADJ!A$1:A$500,0),MATCH(PAYROLL!AU$2,ADJ!$2:$2,0)),0)</f>
        <v/>
      </c>
      <c r="AV344">
        <f>ROUND(SUM(AN344:AU344),0)</f>
        <v/>
      </c>
      <c r="AW344">
        <f>IFERROR(INDEX(TIMESHEET!$A$1:$AI$5000,MATCH(PAYROLL!D344,TIMESHEET!A$1:A$500,0),MATCH("T620",TIMESHEET!$2:$2,0)),0)</f>
        <v/>
      </c>
      <c r="AX344">
        <f>IFERROR(INDEX(TIMESHEET!$A$1:$AI$5000,MATCH(PAYROLL!D344,TIMESHEET!A$1:A$500,0),MATCH("T601",TIMESHEET!$2:$2,0)),0)</f>
        <v/>
      </c>
      <c r="AY344">
        <f>IFERROR(INDEX(TIMESHEET!$A$1:$AI$5000,MATCH(PAYROLL!D344,TIMESHEET!A$1:A$500,0),MATCH("T602",TIMESHEET!$2:$2,0)),0)</f>
        <v/>
      </c>
      <c r="AZ344">
        <f>IFERROR(INDEX(TIMESHEET!$A$1:$AI$5000,MATCH(PAYROLL!D344,TIMESHEET!A$1:A$500,0),MATCH("T603",TIMESHEET!$2:$2,0)),0)</f>
        <v/>
      </c>
      <c r="BA344">
        <f>IFERROR(INDEX(TIMESHEET!$A$1:$AI$5000,MATCH(PAYROLL!D344,TIMESHEET!A$1:A$500,0),MATCH("T611",TIMESHEET!$2:$2,0)),0)</f>
        <v/>
      </c>
      <c r="BB344">
        <f>IFERROR(INDEX(TIMESHEET!$A$1:$AI$5000,MATCH(PAYROLL!D344,TIMESHEET!A$1:A$500,0),MATCH("T612",TIMESHEET!$2:$2,0)),0)</f>
        <v/>
      </c>
      <c r="BC344">
        <f>IFERROR(INDEX(TIMESHEET!$A$1:$AI$5000,MATCH(PAYROLL!D344,TIMESHEET!A$1:A$500,0),MATCH("T613",TIMESHEET!$2:$2,0)),0)</f>
        <v/>
      </c>
      <c r="BD344">
        <f>IFERROR(INDEX(TIMESHEET!$A$1:$AI$5000,MATCH(PAYROLL!D344,TIMESHEET!A$1:A$500,0),MATCH("T500",TIMESHEET!$2:$2,0)),0)</f>
        <v/>
      </c>
      <c r="BE344">
        <f>IFERROR(IF(LEFT(INDEX(PIS!O$1:O$500,MATCH(D344,PIS!C$1:C$500)),1)="M",T344/AD344/8*(AW344+AX344*1.5+AY344*2+AZ344*3+BA344*2.1+BB344*2.7+BC344*3.9+BD344*0.3),T344/8*(AW344+AX344*1.5+AY344*2+AZ344*3+BA344*2.1+BB344*2.7+BC344*3.9+BD344*0.3)),0)</f>
        <v/>
      </c>
      <c r="BF344">
        <f>IFERROR(INDEX(ADJ!$A$1:$BZ$1000,MATCH(PAYROLL!$D344,ADJ!A$1:A$500,0),MATCH(PAYROLL!BF$2,ADJ!$2:$2,0)),0)</f>
        <v/>
      </c>
      <c r="BG344">
        <f>IFERROR(INDEX(ADJ!$A$1:$BZ$1000,MATCH(PAYROLL!D344,ADJ!A$1:A$500,0),MATCH(PAYROLL!BG$2,ADJ!$2:$2,0)),0)</f>
        <v/>
      </c>
      <c r="BH344">
        <f>IFERROR(INDEX(ADJ!$A$1:$BZ$1000,MATCH(PAYROLL!D344,ADJ!A$1:A$500,0),MATCH(PAYROLL!BH$2,ADJ!$2:$2,0)),0)</f>
        <v/>
      </c>
      <c r="BI344">
        <f>IFERROR(INDEX(ADJ!$A$1:$BZ$1000,MATCH(PAYROLL!D344,ADJ!A$1:A$500,0),MATCH(PAYROLL!BI$2,ADJ!$2:$2,0)),0)</f>
        <v/>
      </c>
      <c r="BJ344">
        <f>IFERROR(INDEX(ADJ!$A$1:$BZ$1000,MATCH(PAYROLL!D344,ADJ!A$1:A$500,0),MATCH(PAYROLL!BJ$2,ADJ!$2:$2,0)),0)</f>
        <v/>
      </c>
      <c r="BK344">
        <f>SUM(BF344:BJ344)</f>
        <v/>
      </c>
      <c r="BL344">
        <f>IFERROR(INDEX(ADJ!$A$1:$BZ$1000,MATCH(PAYROLL!D344,ADJ!A$1:A$500,0),MATCH(PAYROLL!BL$2,ADJ!$2:$2,0)),0)</f>
        <v/>
      </c>
      <c r="BM344">
        <f>IFERROR(INDEX(ADJ!$A$1:$BZ$1000,MATCH(PAYROLL!D344,ADJ!A$1:A$500,0),MATCH(PAYROLL!BM$2,ADJ!$2:$2,0)),0)</f>
        <v/>
      </c>
      <c r="BN344">
        <f>IFERROR(INDEX(ADJ!$A$1:$BZ$1000,MATCH(PAYROLL!D344,ADJ!A$1:A$500,0),MATCH(PAYROLL!BN$2,ADJ!$2:$2,0)),0)</f>
        <v/>
      </c>
      <c r="BO344">
        <f>IFERROR(INDEX(ADJ!$A$1:$BZ$1000,MATCH(PAYROLL!D344,ADJ!A$1:A$500,0),MATCH(PAYROLL!BO$2,ADJ!$2:$2,0)),0)</f>
        <v/>
      </c>
      <c r="BP344">
        <f>SUM(AM344,AV344,BE344,BK344,BL344:BO344)</f>
        <v/>
      </c>
      <c r="BQ344">
        <f>BO344</f>
        <v/>
      </c>
      <c r="BR344">
        <f>IFERROR(ROUND(IF(LEFT(INDEX(PIS!O$1:O$500,MATCH(D344,PIS!C$1:C$500)),1)="D",T344/8*(BD344*0.3),IF(LEFT(INDEX(PIS!O$1:O$500,MATCH(D344,PIS!C$1:C$500)),1)="H",T344*($BD344*0.3),T344/$AD344/8*($BD344*0.3))),0),0)</f>
        <v/>
      </c>
      <c r="BS344">
        <f>IF(AP344&lt;1,0,MIN(AP344,730000))</f>
        <v/>
      </c>
      <c r="BT344">
        <f>IFERROR(ROUND((BE344-SUM(AW344:BC344)*T344/AD344/8),0)-BR344,0)</f>
        <v/>
      </c>
      <c r="BU344">
        <f>AO344</f>
        <v/>
      </c>
      <c r="BV344">
        <f>SUM(BQ344:BU344)</f>
        <v/>
      </c>
      <c r="BW344">
        <f>BP344-BV344</f>
        <v/>
      </c>
      <c r="BX344">
        <f>IFERROR(IF(RIGHT(INDEX(PIS!O$1:O$500,MATCH(D344,PIS!C$1:C$500)),5)="Gross",MIN(U344+V344,VLOOKUP("R700",TSC!B:C,2,0)*VLOOKUP("R101",TSC!B:C,2,0))*VLOOKUP("R701",TSC!B:C,2,0)%,0),0)</f>
        <v/>
      </c>
      <c r="BY344">
        <f>IFERROR(IF(RIGHT(INDEX(PIS!O$1:O$500,MATCH(D344,PIS!C$1:C$500)),5)="Gross",MIN(U344+V344,VLOOKUP("R700",TSC!B:C,2,0)*VLOOKUP("R101",TSC!B:C,2,0))*VLOOKUP("T704",TSC!B:C,2,0)%,0),0)</f>
        <v/>
      </c>
      <c r="BZ344">
        <f>IFERROR(IF(RIGHT(INDEX(PIS!O$1:O$500,MATCH(D344,PIS!C$1:C$500)),5)="Gross",MIN(U344+V344,VLOOKUP("R700",TSC!B:C,2,0)*VLOOKUP("1",TSC!F:G,2,0))*VLOOKUP("T705",TSC!B:C,2,0)%,0),0)</f>
        <v/>
      </c>
      <c r="CA344">
        <f>IFERROR(INDEX(ADJ!$A$1:$BZ$1000,MATCH(PAYROLL!D344,ADJ!A$1:A$500,0),MATCH(PAYROLL!CA$2,ADJ!$2:$2,0)),0)</f>
        <v/>
      </c>
      <c r="CB344">
        <f>IFERROR(INDEX(ADJ!$A$1:$BZ$1000,MATCH(PAYROLL!D344,ADJ!A$1:A$500,0),MATCH(PAYROLL!CB$2,ADJ!$2:$2,0)),0)</f>
        <v/>
      </c>
      <c r="CC344">
        <f>SUM(BX344:CB344)</f>
        <v/>
      </c>
      <c r="CD344">
        <f>IFERROR(INDEX(PIS!$A$1:$BZ$1000,MATCH(PAYROLL!D344,PIS!C$1:C$500,0),MATCH(PAYROLL!CD$1,PIS!$1:$1,0)),0)</f>
        <v/>
      </c>
      <c r="CE344">
        <f>IFERROR(IF(OR(INDEX(PIS!P$1:P$500,MATCH(D344,PIS!C$1:C$500,0))="LT2",INDEX(PIS!P$1:P$500,MATCH(D344,PIS!C$1:C$500,0))="P10"),0,SUM(CC344,CD344*VLOOKUP("R601",TSC!B:C,2,0),VLOOKUP("R602",TSC!B:C,2,0))),0)</f>
        <v/>
      </c>
      <c r="CF344">
        <f>MAX(BW344-CE344,0)</f>
        <v/>
      </c>
      <c r="CG344">
        <f>IFERROR(IF(OR(RIGHT(INDEX(PIS!P$1:P$500,MATCH(D344,PIS!C$1:C$500)),5)="P10",RIGHT(INDEX(PIS!P$1:P$500,MATCH(D344,PIS!C$1:C$500)),5)="CK"),0,IF(CF344&lt;=5000000,CF344*5%,IF(CF344&lt;=10000000,CF344*10%-250000,IF(CF344&lt;=18000000,CF344*15%-750000,IF(CF344&lt;=32000000,CF344*20%-1650000,IF(CF344&lt;=52000000,CF344*25%-3250000,IF(CF344&lt;=80000000,BH344*30%-5850000,CF344*35%-9850000))))))),0)</f>
        <v/>
      </c>
      <c r="CH344">
        <f>IFERROR(IF(OR(INDEX(PIS!P$1:P$500,MATCH(D344,PIS!C$1:C$500))="LT",INDEX(PIS!P$1:P$500,MATCH(D344,PIS!C$1:C$500))="CK"),0,IF(CF344&lt;2000000,0,CF344*10%)),0)</f>
        <v/>
      </c>
      <c r="CI344">
        <f>IFERROR(INDEX(ADJ!$A$1:$BZ$1000,MATCH(PAYROLL!D344,ADJ!A$1:A$500,0),MATCH(PAYROLL!CI$2,ADJ!$2:$2,0)),0)</f>
        <v/>
      </c>
      <c r="CJ344">
        <f>IFERROR(INDEX(ADJ!$A$1:$BZ$1000,MATCH(PAYROLL!D344,ADJ!A$1:A$500,0),MATCH(PAYROLL!CJ$2,ADJ!$2:$2,0)),0)</f>
        <v/>
      </c>
      <c r="CK344">
        <f>IFERROR(INDEX(ADJ!$A$1:$BZ$1000,MATCH(PAYROLL!D344,ADJ!A$1:A$500,0),MATCH(PAYROLL!CK$2,ADJ!$2:$2,0)),0)</f>
        <v/>
      </c>
      <c r="CL344">
        <f>SUM(CG344:CK344)</f>
        <v/>
      </c>
      <c r="CM344">
        <f>ROUND(SUM(CH344:CK344),0)</f>
        <v/>
      </c>
      <c r="CN344">
        <f>IFERROR(INDEX(CSDA!D$1:D$500,MATCH($CN$2,CSDA!C$1:C$500,0))*INDEX(PIS!V$1:V$500,MATCH(D344,PIS!C$1:C$500))+INDEX(ADJ!$A$1:$BZ$1000,MATCH(PAYROLL!D344,ADJ!A$1:A$500,0),MATCH(PAYROLL!CN$2,ADJ!$2:$2,0)),0)</f>
        <v/>
      </c>
      <c r="CO344">
        <f>IFERROR(INDEX(ADJ!$A$1:$BZ$1000,MATCH(PAYROLL!D344,ADJ!A$1:A$500,0),MATCH(PAYROLL!CO$2,ADJ!$2:$2,0)),0)</f>
        <v/>
      </c>
      <c r="CP344">
        <f>IFERROR(INDEX(ADJ!$A$1:$BZ$1000,MATCH(PAYROLL!D344,ADJ!A$1:A$500,0),MATCH(PAYROLL!CP$2,ADJ!$2:$2,0)),0)</f>
        <v/>
      </c>
      <c r="CQ344">
        <f>BP344-CL344-CI344-CM344-CN344-CO344-CP344-CC344</f>
        <v/>
      </c>
      <c r="CR344">
        <f>IFERROR(IF(RIGHT(INDEX(PIS!O$1:O$500,MATCH(D344,PIS!C$1:C$500,0)),5)="Gross",MIN(U344+V344,VLOOKUP("R700",TSC!B:C,2,0)*VLOOKUP("R101",TSC!B:C,2,0))*(VLOOKUP("T711",TSC!B:C,2,0)+VLOOKUP("T712",TSC!B:C,2,0))%,MIN(T344+V344,VLOOKUP("R700",TSC!B:C,2,0)*VLOOKUP("R101",TSC!B:C,2,0))*(VLOOKUP("T711",TSC!B:C,2,0)+VLOOKUP("T712",TSC!B:C,2,0)+VLOOKUP("R701",TSC!B:C,2,0))%),0)</f>
        <v/>
      </c>
      <c r="CS344">
        <f>IFERROR(IF(RIGHT(INDEX(PIS!O$1:O$500,MATCH(D344,PIS!C$1:C$500,0)),5)="Gross",MIN(U344+V344,VLOOKUP("R700",TSC!B:C,2,0)*VLOOKUP("R101",TSC!B:C,2,0))*(VLOOKUP("T714",TSC!B:C,2,0))%,MIN(T344+V344,VLOOKUP("R700",TSC!B:C,2,0)*VLOOKUP("R101",TSC!B:C,2,0))*(VLOOKUP("T704",TSC!B:C,2,0)+VLOOKUP("T714",TSC!B:C,2,0))%),0)</f>
        <v/>
      </c>
      <c r="CT344">
        <f>IFERROR(IF(RIGHT(INDEX(PIS!O$1:O$500,MATCH(D344,PIS!C$1:C$500,0)),5)="Gross",MIN(U344+V344,VLOOKUP("R700",TSC!B:C,2,0)*VLOOKUP("R101",TSC!B:C,2,0))*VLOOKUP("T705",TSC!B:C,2,0)%,MIN(T344+V344,VLOOKUP("R700",TSC!B:C,2,0)*VLOOKUP("R101",TSC!B:C,2,0))*VLOOKUP("T705",TSC!B:C,2,0)%),0)</f>
        <v/>
      </c>
      <c r="CU344">
        <f>IFERROR(IF(RIGHT(INDEX(PIS!O$1:O$500,MATCH(D344,PIS!C$1:C$500,0)),5)="Gross",MIN(U344+V344,VLOOKUP("R700",TSC!B:C,2,0)*VLOOKUP("R101",TSC!B:C,2,0))*(VLOOKUP("T713",TSC!B:C,2,0))%,MIN(T344+V344,VLOOKUP("R700",TSC!B:C,2,0)*VLOOKUP("R101",TSC!B:C,2,0))*(VLOOKUP("T713",TSC!B:C,2,0))%),0)</f>
        <v/>
      </c>
      <c r="CV344">
        <f>IFERROR(INDEX(ADJ!$A$1:$BZ$1000,MATCH(PAYROLL!D344,ADJ!A$1:A$500,0),MATCH(PAYROLL!CV$2,ADJ!$2:$2,0)),0)</f>
        <v/>
      </c>
      <c r="CW344">
        <f>IFERROR(INDEX(ADJ!$A$1:$BZ$1000,MATCH(PAYROLL!D344,ADJ!A$1:A$500,0),MATCH(PAYROLL!CW$2,ADJ!$2:$2,0)),0)</f>
        <v/>
      </c>
      <c r="CX344">
        <f>SUM(CR344:CW344)</f>
        <v/>
      </c>
      <c r="CY344">
        <f>ROUND(IF(CR344&gt;0,T344+V344*VLOOKUP("R202",TSC!$B$1:$C$500,2,0),0),0)</f>
        <v/>
      </c>
      <c r="CZ344">
        <f>IFERROR(INDEX(CSDA!D$1:D$500,MATCH($CZ$2,CSDA!C$1:C$500,0)),0)</f>
        <v/>
      </c>
      <c r="DA344">
        <f>ROUND(T344*0.7%,0)</f>
        <v/>
      </c>
      <c r="DB344">
        <f>ROUND(T344/12,0)</f>
        <v/>
      </c>
      <c r="DC344">
        <f ref="DC344" t="array">IFERROR(INDEX(CSDA!D$1:D$500,MATCH("Trích giữ"&amp;PAYROLL!DC$2,CSDA!A$1:A$500&amp;CSDA!C$1:C$500,0)),0)</f>
        <v/>
      </c>
      <c r="DD344">
        <f ref="DD344" t="array">IFERROR(INDEX(CSDA!D$1:D$500,MATCH("Trích giữ"&amp;PAYROLL!DD$2,CSDA!A$1:A$500&amp;CSDA!C$1:C$500,0)),0)</f>
        <v/>
      </c>
      <c r="DE344">
        <f ref="DE344" t="array">IFERROR(INDEX(CSDA!D$1:D$500,MATCH("Trích giữ"&amp;PAYROLL!DE$2,CSDA!A$1:A$500&amp;CSDA!C$1:C$500,0)),0)</f>
        <v/>
      </c>
      <c r="DF344">
        <f>IFERROR(INDEX(CSDA!D$1:D$500,MATCH(PAYROLL!DF$2,CSDA!C$1:C$500,0)),0)</f>
        <v/>
      </c>
      <c r="DG344">
        <f ref="DG344" t="array">IFERROR(INDEX(CSDA!D$1:D$500,MATCH("Trích giữ"&amp;PAYROLL!DG$2,CSDA!A$1:A$500&amp;CSDA!C$1:C$500,0)),0)</f>
        <v/>
      </c>
      <c r="DH344">
        <f>ROUND(T344/26,0)</f>
        <v/>
      </c>
      <c r="DI344">
        <f ref="DI344" t="array">IFERROR(INDEX(CSDA!D$1:D$500,MATCH("Trích giữ"&amp;PAYROLL!DI$2,CSDA!A$1:A$500&amp;CSDA!C$1:C$500,0)),0)</f>
        <v/>
      </c>
      <c r="DJ344">
        <f>IF(U344=0,T344*21.5%-BL344,0)</f>
        <v/>
      </c>
      <c r="DK344">
        <f ref="DK344" t="array">IFERROR(INDEX(CSDA!D$1:D$500,MATCH("Trích giữ"&amp;PAYROLL!DK$2,CSDA!A$1:A$500&amp;CSDA!C$1:C$500,0)),0)</f>
        <v/>
      </c>
      <c r="DL344">
        <f>IFERROR(INDEX(CSDA!D$1:D$500,MATCH(PAYROLL!DL$2,CSDA!C$1:C$500,0))/12,0)</f>
        <v/>
      </c>
      <c r="DM344">
        <f>SUM(DB344:DL344)</f>
        <v/>
      </c>
      <c r="DN344">
        <f>IFERROR(INDEX(ADJ!$A$1:$BZ$1000,MATCH(PAYROLL!D344,ADJ!A$1:A$500,0),MATCH(PAYROLL!DN$2,ADJ!$2:$2,0)),0)</f>
        <v/>
      </c>
      <c r="DO344">
        <f>IFERROR(SUM(BP344,DM344:DN344,CX344:DA344)-DT344,0)</f>
        <v/>
      </c>
      <c r="DP344">
        <f ref="DP344" t="array">SUM(BW344*IFERROR(INDEX(CSDA!D$1:D$500,MATCH(BW$2,CSDA!C$1:C$500,0)),0)%,CX344*IFERROR(INDEX(CSDA!D$1:D$500,MATCH(CX$2,CSDA!C$1:C$500,0)),0)%,DA344*IFERROR(INDEX(CSDA!D$1:D$500,MATCH(DA$2,CSDA!C$1:C$500,0)),0)%,DB344*IFERROR(INDEX(CSDA!D$1:D$500,MATCH(DB$2,CSDA!C$1:C$500,0)),0)%,DF344*IFERROR(INDEX(CSDA!D$1:D$500,MATCH("Phí dịch vụ"&amp;PAYROLL!DF$2,CSDA!A$1:A$500&amp;CSDA!C$1:C$500,0)),0)%,DC344*IFERROR(INDEX(CSDA!D$1:D$500,MATCH("Phí dịch vụ"&amp;PAYROLL!DC$2,CSDA!A$1:A$500&amp;CSDA!C$1:C$500,0)),0)%,DH344*IFERROR(INDEX(CSDA!D$1:D$500,MATCH("Phí dịch vụ"&amp;PAYROLL!DH$2,CSDA!A$1:A$500&amp;CSDA!C$1:C$500,0)),0)%,DJ344*IFERROR(INDEX(CSDA!D$1:D$500,MATCH("Phí dịch vụ"&amp;PAYROLL!DJ$2,CSDA!A$1:A$500&amp;CSDA!C$1:C$500,0)),0)%,BN344*IFERROR(INDEX(CSDA!D$1:D$500,MATCH(BN$2,CSDA!C$1:C$500,0)),0)%)-BN344*7%</f>
        <v/>
      </c>
      <c r="DQ344">
        <f>IFERROR(INDEX(ADJ!$A$1:$BZ$1000,MATCH(PAYROLL!D344,ADJ!A$1:A$500,0),MATCH(PAYROLL!DQ$2,ADJ!$2:$2,0)),0)</f>
        <v/>
      </c>
      <c r="DR344">
        <f>IFERROR(INDEX(ADJ!$A$1:$BZ$1000,MATCH(PAYROLL!D344,ADJ!A$1:A$500,0),MATCH(PAYROLL!DR$2,ADJ!$2:$2,0)),0)</f>
        <v/>
      </c>
      <c r="DS344">
        <f>SUM(DP344:DR344)</f>
        <v/>
      </c>
      <c r="DT344">
        <f>EK344</f>
        <v/>
      </c>
      <c r="DU344">
        <f>SUM(DO344:DR344)</f>
        <v/>
      </c>
      <c r="DV344">
        <f>ROUND(DU344*0.1,0)</f>
        <v/>
      </c>
      <c r="DW344">
        <f>DU344+DV344</f>
        <v/>
      </c>
      <c r="DZ344">
        <f>IFERROR(INDEX(ADJ!$A$1:$BZ$1000,MATCH(PAYROLL!$D344,ADJ!A$1:A$500,0),MATCH(PAYROLL!DZ$2,ADJ!$2:$2,0)),0)</f>
        <v/>
      </c>
      <c r="EA344">
        <f>IFERROR(INDEX(ADJ!$A$1:$BZ$1000,MATCH(PAYROLL!$D344,ADJ!A$1:A$500,0),MATCH(PAYROLL!EA$2,ADJ!$2:$2,0)),0)</f>
        <v/>
      </c>
      <c r="EB344">
        <f>IFERROR(INDEX(ADJ!$A$1:$BZ$1000,MATCH(PAYROLL!$D344,ADJ!A$1:A$500,0),MATCH(PAYROLL!EB$2,ADJ!$2:$2,0)),0)</f>
        <v/>
      </c>
      <c r="EC344">
        <f>IFERROR(INDEX(ADJ!$A$1:$BZ$1000,MATCH(PAYROLL!$D344,ADJ!A$1:A$500,0),MATCH(PAYROLL!EC$2,ADJ!$2:$2,0)),0)</f>
        <v/>
      </c>
      <c r="ED344">
        <f>IFERROR(INDEX(ADJ!$A$1:$BZ$1000,MATCH(PAYROLL!$D344,ADJ!A$1:A$500,0),MATCH(PAYROLL!ED$2,ADJ!$2:$2,0)),0)</f>
        <v/>
      </c>
      <c r="EE344">
        <f>IFERROR(INDEX(ADJ!$A$1:$BZ$1000,MATCH(PAYROLL!$D344,ADJ!A$1:A$500,0),MATCH(PAYROLL!EE$2,ADJ!$2:$2,0)),0)</f>
        <v/>
      </c>
      <c r="EF344">
        <f>IFERROR(INDEX(ADJ!$A$1:$BZ$1000,MATCH(PAYROLL!$D344,ADJ!A$1:A$500,0),MATCH(PAYROLL!EF$2,ADJ!$2:$2,0)),0)</f>
        <v/>
      </c>
      <c r="EG344">
        <f>IFERROR(INDEX(ADJ!$A$1:$BZ$1000,MATCH(PAYROLL!$D344,ADJ!A$1:A$500,0),MATCH(PAYROLL!EG$2,ADJ!$2:$2,0)),0)</f>
        <v/>
      </c>
      <c r="EH344">
        <f>IFERROR(INDEX(ADJ!$A$1:$BZ$1000,MATCH(PAYROLL!$D344,ADJ!A$1:A$500,0),MATCH(PAYROLL!EH$2,ADJ!$2:$2,0)),0)</f>
        <v/>
      </c>
      <c r="EI344">
        <f>IFERROR(INDEX(ADJ!$A$1:$BZ$1000,MATCH(PAYROLL!D344,ADJ!A$1:A$500,0),MATCH(PAYROLL!EI$2,ADJ!$2:$2,0)),0)</f>
        <v/>
      </c>
      <c r="EJ344">
        <f>IFERROR(INDEX(ADJ!$A$1:$BZ$1000,MATCH(PAYROLL!$D344,ADJ!A$1:A$500,0),MATCH(PAYROLL!EJ$2,ADJ!$2:$2,0)),0)</f>
        <v/>
      </c>
      <c r="EK344">
        <f>SUM(DZ344:EJ344)</f>
        <v/>
      </c>
    </row>
    <row r="345">
      <c r="A345" t="n">
        <v>343</v>
      </c>
      <c r="B345" t="inlineStr">
        <is>
          <t>Dương Thị Giỏi</t>
        </is>
      </c>
      <c r="D345" t="inlineStr">
        <is>
          <t>144463-04</t>
        </is>
      </c>
      <c r="S345">
        <f>IFERROR(INDEX(PIS!$A$1:$BZ$1000,MATCH($D345,PIS!C$1:C$500,0),MATCH("Lương CB tháng trước",PIS!$1:$1,0)),0)</f>
        <v/>
      </c>
      <c r="T345">
        <f>IFERROR(INDEX(PIS!$A$1:$BZ$1000,MATCH($D345,PIS!C$1:C$500,0),MATCH("Lương CB hiện tại",PIS!$1:$1,0)),0)</f>
        <v/>
      </c>
      <c r="U345">
        <f>IFERROR(INDEX(PIS!$A$1:$BZ$1000,MATCH($D345,PIS!C$1:C$500,0),MATCH("Lương đóng BHBB",PIS!$1:$1,0)),0)</f>
        <v/>
      </c>
      <c r="V345">
        <f>IFERROR(INDEX(PIS!$A$1:$BZ$1000,MATCH($D345,PIS!C$1:C$500,0),MATCH(V$2,PIS!$2:$2,0)),0)</f>
        <v/>
      </c>
      <c r="W345">
        <f>IFERROR(INDEX(PIS!$A$1:$BZ$1000,MATCH($D345,PIS!C$1:C$500,0),MATCH(W$2,PIS!$2:$2,0)),0)</f>
        <v/>
      </c>
      <c r="X345">
        <f>IFERROR(INDEX(PIS!$A$1:$BZ$1000,MATCH($D345,PIS!C$1:C$500,0),MATCH(X$2,PIS!$2:$2,0)),0)</f>
        <v/>
      </c>
      <c r="Y345">
        <f>IFERROR(INDEX(PIS!$A$1:$BZ$1000,MATCH($D345,PIS!C$1:C$500,0),MATCH(Y$2,PIS!$2:$2,0)),0)</f>
        <v/>
      </c>
      <c r="Z345">
        <f>IFERROR(INDEX(PIS!$A$1:$BZ$1000,MATCH($D345,PIS!C$1:C$500,0),MATCH(Z$2,PIS!$2:$2,0)),0)</f>
        <v/>
      </c>
      <c r="AA345">
        <f>IFERROR(INDEX(PIS!$A$1:$BZ$1000,MATCH($D345,PIS!C$1:C$500,0),MATCH(AA$2,PIS!$2:$2,0)),0)</f>
        <v/>
      </c>
      <c r="AB345">
        <f>IFERROR(INDEX(PIS!$A$1:$BZ$1000,MATCH($D345,PIS!C$1:C$500,0),MATCH(AB$2,PIS!$2:$2,0)),0)</f>
        <v/>
      </c>
      <c r="AC345">
        <f>SUM(V345:AB345)</f>
        <v/>
      </c>
      <c r="AD345">
        <f>IFERROR(INDEX(TIMESHEET!$A$1:$AI$5000,MATCH($D345,TIMESHEET!A$1:A$500,0),MATCH("T100",TIMESHEET!$2:$2,0))-2,0)</f>
        <v/>
      </c>
      <c r="AE345">
        <f>IFERROR(INDEX(TIMESHEET!$A$1:$AI$5000,MATCH($D345,TIMESHEET!A$1:A$500,0),MATCH("T202",TIMESHEET!$2:$2,0)),0)</f>
        <v/>
      </c>
      <c r="AF345">
        <f>IFERROR(INDEX(TIMESHEET!$A$1:$AI$5000,MATCH($D345,TIMESHEET!A$1:A$500,0),MATCH("T302",TIMESHEET!$2:$2,0)),0)</f>
        <v/>
      </c>
      <c r="AG345">
        <f>IFERROR(INDEX(TIMESHEET!$A$1:$AI$5000,MATCH($D345,TIMESHEET!A$1:A$500,0),MATCH("T406",TIMESHEET!$2:$2,0)),0)</f>
        <v/>
      </c>
      <c r="AH345">
        <f>AE345+AG345</f>
        <v/>
      </c>
      <c r="AI345">
        <f>IFERROR(INDEX(TIMESHEET!$A$1:$AI$5000,MATCH($D345,TIMESHEET!A$1:A$500,0),MATCH("T701",TIMESHEET!$2:$2,0)),0)</f>
        <v/>
      </c>
      <c r="AJ345">
        <f>IFERROR(INDEX(TIMESHEET!$A$1:$AI$5000,MATCH($D345,TIMESHEET!B$1:B$500,0),MATCH("T320",TIMESHEET!$2:$2,0)),0)</f>
        <v/>
      </c>
      <c r="AK345">
        <f>IFERROR(IF(LEFT(INDEX(PIS!O$1:O$500,MATCH(D345,PIS!C$1:C$500)),1)="M",T345/AD345*SUM(AE345:AG345),T345*AD345),0)</f>
        <v/>
      </c>
      <c r="AL345">
        <f>IFERROR(INDEX(ADJ!$A$1:$BZ$1000,MATCH(PAYROLL!D345,ADJ!A$1:A$500,0),MATCH(PAYROLL!AL$2,ADJ!$2:$2,0)),0)</f>
        <v/>
      </c>
      <c r="AM345">
        <f>SUM(AK345:AL345)</f>
        <v/>
      </c>
      <c r="AN345">
        <f>IFERROR(ROUND(V345/$AD345*$AH345,0),0)</f>
        <v/>
      </c>
      <c r="AO345">
        <f>IFERROR(ROUND(W345/$AD345*$AH345,0),0)</f>
        <v/>
      </c>
      <c r="AP345">
        <f>IFERROR(ROUND(X345/$AD345*$AE345,0),0)</f>
        <v/>
      </c>
      <c r="AQ345">
        <f>IFERROR(ROUND(Y345/$AD345*$AH345,0),0)</f>
        <v/>
      </c>
      <c r="AR345">
        <f>IFERROR(ROUND(Z345/$AD345*$AH345,0),0)</f>
        <v/>
      </c>
      <c r="AS345">
        <f>IFERROR(ROUND(AA345/$AD345*$AH345,0),0)</f>
        <v/>
      </c>
      <c r="AT345">
        <f>IFERROR(IF((AE345+AF345+AG345)&gt;13,AB345,ROUND(AB345/AD345*AH345,0)),0)</f>
        <v/>
      </c>
      <c r="AU345">
        <f>IFERROR(INDEX(ADJ!$A$1:$BZ$1000,MATCH(PAYROLL!D345,ADJ!A$1:A$500,0),MATCH(PAYROLL!AU$2,ADJ!$2:$2,0)),0)</f>
        <v/>
      </c>
      <c r="AV345">
        <f>ROUND(SUM(AN345:AU345),0)</f>
        <v/>
      </c>
      <c r="AW345">
        <f>IFERROR(INDEX(TIMESHEET!$A$1:$AI$5000,MATCH(PAYROLL!D345,TIMESHEET!A$1:A$500,0),MATCH("T620",TIMESHEET!$2:$2,0)),0)</f>
        <v/>
      </c>
      <c r="AX345">
        <f>IFERROR(INDEX(TIMESHEET!$A$1:$AI$5000,MATCH(PAYROLL!D345,TIMESHEET!A$1:A$500,0),MATCH("T601",TIMESHEET!$2:$2,0)),0)</f>
        <v/>
      </c>
      <c r="AY345">
        <f>IFERROR(INDEX(TIMESHEET!$A$1:$AI$5000,MATCH(PAYROLL!D345,TIMESHEET!A$1:A$500,0),MATCH("T602",TIMESHEET!$2:$2,0)),0)</f>
        <v/>
      </c>
      <c r="AZ345">
        <f>IFERROR(INDEX(TIMESHEET!$A$1:$AI$5000,MATCH(PAYROLL!D345,TIMESHEET!A$1:A$500,0),MATCH("T603",TIMESHEET!$2:$2,0)),0)</f>
        <v/>
      </c>
      <c r="BA345">
        <f>IFERROR(INDEX(TIMESHEET!$A$1:$AI$5000,MATCH(PAYROLL!D345,TIMESHEET!A$1:A$500,0),MATCH("T611",TIMESHEET!$2:$2,0)),0)</f>
        <v/>
      </c>
      <c r="BB345">
        <f>IFERROR(INDEX(TIMESHEET!$A$1:$AI$5000,MATCH(PAYROLL!D345,TIMESHEET!A$1:A$500,0),MATCH("T612",TIMESHEET!$2:$2,0)),0)</f>
        <v/>
      </c>
      <c r="BC345">
        <f>IFERROR(INDEX(TIMESHEET!$A$1:$AI$5000,MATCH(PAYROLL!D345,TIMESHEET!A$1:A$500,0),MATCH("T613",TIMESHEET!$2:$2,0)),0)</f>
        <v/>
      </c>
      <c r="BD345">
        <f>IFERROR(INDEX(TIMESHEET!$A$1:$AI$5000,MATCH(PAYROLL!D345,TIMESHEET!A$1:A$500,0),MATCH("T500",TIMESHEET!$2:$2,0)),0)</f>
        <v/>
      </c>
      <c r="BE345">
        <f>IFERROR(IF(LEFT(INDEX(PIS!O$1:O$500,MATCH(D345,PIS!C$1:C$500)),1)="M",T345/AD345/8*(AW345+AX345*1.5+AY345*2+AZ345*3+BA345*2.1+BB345*2.7+BC345*3.9+BD345*0.3),T345/8*(AW345+AX345*1.5+AY345*2+AZ345*3+BA345*2.1+BB345*2.7+BC345*3.9+BD345*0.3)),0)</f>
        <v/>
      </c>
      <c r="BF345">
        <f>IFERROR(INDEX(ADJ!$A$1:$BZ$1000,MATCH(PAYROLL!$D345,ADJ!A$1:A$500,0),MATCH(PAYROLL!BF$2,ADJ!$2:$2,0)),0)</f>
        <v/>
      </c>
      <c r="BG345">
        <f>IFERROR(INDEX(ADJ!$A$1:$BZ$1000,MATCH(PAYROLL!D345,ADJ!A$1:A$500,0),MATCH(PAYROLL!BG$2,ADJ!$2:$2,0)),0)</f>
        <v/>
      </c>
      <c r="BH345">
        <f>IFERROR(INDEX(ADJ!$A$1:$BZ$1000,MATCH(PAYROLL!D345,ADJ!A$1:A$500,0),MATCH(PAYROLL!BH$2,ADJ!$2:$2,0)),0)</f>
        <v/>
      </c>
      <c r="BI345">
        <f>IFERROR(INDEX(ADJ!$A$1:$BZ$1000,MATCH(PAYROLL!D345,ADJ!A$1:A$500,0),MATCH(PAYROLL!BI$2,ADJ!$2:$2,0)),0)</f>
        <v/>
      </c>
      <c r="BJ345">
        <f>IFERROR(INDEX(ADJ!$A$1:$BZ$1000,MATCH(PAYROLL!D345,ADJ!A$1:A$500,0),MATCH(PAYROLL!BJ$2,ADJ!$2:$2,0)),0)</f>
        <v/>
      </c>
      <c r="BK345">
        <f>SUM(BF345:BJ345)</f>
        <v/>
      </c>
      <c r="BL345">
        <f>IFERROR(INDEX(ADJ!$A$1:$BZ$1000,MATCH(PAYROLL!D345,ADJ!A$1:A$500,0),MATCH(PAYROLL!BL$2,ADJ!$2:$2,0)),0)</f>
        <v/>
      </c>
      <c r="BM345">
        <f>IFERROR(INDEX(ADJ!$A$1:$BZ$1000,MATCH(PAYROLL!D345,ADJ!A$1:A$500,0),MATCH(PAYROLL!BM$2,ADJ!$2:$2,0)),0)</f>
        <v/>
      </c>
      <c r="BN345">
        <f>IFERROR(INDEX(ADJ!$A$1:$BZ$1000,MATCH(PAYROLL!D345,ADJ!A$1:A$500,0),MATCH(PAYROLL!BN$2,ADJ!$2:$2,0)),0)</f>
        <v/>
      </c>
      <c r="BO345">
        <f>IFERROR(INDEX(ADJ!$A$1:$BZ$1000,MATCH(PAYROLL!D345,ADJ!A$1:A$500,0),MATCH(PAYROLL!BO$2,ADJ!$2:$2,0)),0)</f>
        <v/>
      </c>
      <c r="BP345">
        <f>SUM(AM345,AV345,BE345,BK345,BL345:BO345)</f>
        <v/>
      </c>
      <c r="BQ345">
        <f>BO345</f>
        <v/>
      </c>
      <c r="BR345">
        <f>IFERROR(ROUND(IF(LEFT(INDEX(PIS!O$1:O$500,MATCH(D345,PIS!C$1:C$500)),1)="D",T345/8*(BD345*0.3),IF(LEFT(INDEX(PIS!O$1:O$500,MATCH(D345,PIS!C$1:C$500)),1)="H",T345*($BD345*0.3),T345/$AD345/8*($BD345*0.3))),0),0)</f>
        <v/>
      </c>
      <c r="BS345">
        <f>IF(AP345&lt;1,0,MIN(AP345,730000))</f>
        <v/>
      </c>
      <c r="BT345">
        <f>IFERROR(ROUND((BE345-SUM(AW345:BC345)*T345/AD345/8),0)-BR345,0)</f>
        <v/>
      </c>
      <c r="BU345">
        <f>AO345</f>
        <v/>
      </c>
      <c r="BV345">
        <f>SUM(BQ345:BU345)</f>
        <v/>
      </c>
      <c r="BW345">
        <f>BP345-BV345</f>
        <v/>
      </c>
      <c r="BX345">
        <f>IFERROR(IF(RIGHT(INDEX(PIS!O$1:O$500,MATCH(D345,PIS!C$1:C$500)),5)="Gross",MIN(U345+V345,VLOOKUP("R700",TSC!B:C,2,0)*VLOOKUP("R101",TSC!B:C,2,0))*VLOOKUP("R701",TSC!B:C,2,0)%,0),0)</f>
        <v/>
      </c>
      <c r="BY345">
        <f>IFERROR(IF(RIGHT(INDEX(PIS!O$1:O$500,MATCH(D345,PIS!C$1:C$500)),5)="Gross",MIN(U345+V345,VLOOKUP("R700",TSC!B:C,2,0)*VLOOKUP("R101",TSC!B:C,2,0))*VLOOKUP("T704",TSC!B:C,2,0)%,0),0)</f>
        <v/>
      </c>
      <c r="BZ345">
        <f>IFERROR(IF(RIGHT(INDEX(PIS!O$1:O$500,MATCH(D345,PIS!C$1:C$500)),5)="Gross",MIN(U345+V345,VLOOKUP("R700",TSC!B:C,2,0)*VLOOKUP("1",TSC!F:G,2,0))*VLOOKUP("T705",TSC!B:C,2,0)%,0),0)</f>
        <v/>
      </c>
      <c r="CA345">
        <f>IFERROR(INDEX(ADJ!$A$1:$BZ$1000,MATCH(PAYROLL!D345,ADJ!A$1:A$500,0),MATCH(PAYROLL!CA$2,ADJ!$2:$2,0)),0)</f>
        <v/>
      </c>
      <c r="CB345">
        <f>IFERROR(INDEX(ADJ!$A$1:$BZ$1000,MATCH(PAYROLL!D345,ADJ!A$1:A$500,0),MATCH(PAYROLL!CB$2,ADJ!$2:$2,0)),0)</f>
        <v/>
      </c>
      <c r="CC345">
        <f>SUM(BX345:CB345)</f>
        <v/>
      </c>
      <c r="CD345">
        <f>IFERROR(INDEX(PIS!$A$1:$BZ$1000,MATCH(PAYROLL!D345,PIS!C$1:C$500,0),MATCH(PAYROLL!CD$1,PIS!$1:$1,0)),0)</f>
        <v/>
      </c>
      <c r="CE345">
        <f>IFERROR(IF(OR(INDEX(PIS!P$1:P$500,MATCH(D345,PIS!C$1:C$500,0))="LT2",INDEX(PIS!P$1:P$500,MATCH(D345,PIS!C$1:C$500,0))="P10"),0,SUM(CC345,CD345*VLOOKUP("R601",TSC!B:C,2,0),VLOOKUP("R602",TSC!B:C,2,0))),0)</f>
        <v/>
      </c>
      <c r="CF345">
        <f>MAX(BW345-CE345,0)</f>
        <v/>
      </c>
      <c r="CG345">
        <f>IFERROR(IF(OR(RIGHT(INDEX(PIS!P$1:P$500,MATCH(D345,PIS!C$1:C$500)),5)="P10",RIGHT(INDEX(PIS!P$1:P$500,MATCH(D345,PIS!C$1:C$500)),5)="CK"),0,IF(CF345&lt;=5000000,CF345*5%,IF(CF345&lt;=10000000,CF345*10%-250000,IF(CF345&lt;=18000000,CF345*15%-750000,IF(CF345&lt;=32000000,CF345*20%-1650000,IF(CF345&lt;=52000000,CF345*25%-3250000,IF(CF345&lt;=80000000,BH345*30%-5850000,CF345*35%-9850000))))))),0)</f>
        <v/>
      </c>
      <c r="CH345">
        <f>IFERROR(IF(OR(INDEX(PIS!P$1:P$500,MATCH(D345,PIS!C$1:C$500))="LT",INDEX(PIS!P$1:P$500,MATCH(D345,PIS!C$1:C$500))="CK"),0,IF(CF345&lt;2000000,0,CF345*10%)),0)</f>
        <v/>
      </c>
      <c r="CI345">
        <f>IFERROR(INDEX(ADJ!$A$1:$BZ$1000,MATCH(PAYROLL!D345,ADJ!A$1:A$500,0),MATCH(PAYROLL!CI$2,ADJ!$2:$2,0)),0)</f>
        <v/>
      </c>
      <c r="CJ345">
        <f>IFERROR(INDEX(ADJ!$A$1:$BZ$1000,MATCH(PAYROLL!D345,ADJ!A$1:A$500,0),MATCH(PAYROLL!CJ$2,ADJ!$2:$2,0)),0)</f>
        <v/>
      </c>
      <c r="CK345">
        <f>IFERROR(INDEX(ADJ!$A$1:$BZ$1000,MATCH(PAYROLL!D345,ADJ!A$1:A$500,0),MATCH(PAYROLL!CK$2,ADJ!$2:$2,0)),0)</f>
        <v/>
      </c>
      <c r="CL345">
        <f>SUM(CG345:CK345)</f>
        <v/>
      </c>
      <c r="CM345">
        <f>ROUND(SUM(CH345:CK345),0)</f>
        <v/>
      </c>
      <c r="CN345">
        <f>IFERROR(INDEX(CSDA!D$1:D$500,MATCH($CN$2,CSDA!C$1:C$500,0))*INDEX(PIS!V$1:V$500,MATCH(D345,PIS!C$1:C$500))+INDEX(ADJ!$A$1:$BZ$1000,MATCH(PAYROLL!D345,ADJ!A$1:A$500,0),MATCH(PAYROLL!CN$2,ADJ!$2:$2,0)),0)</f>
        <v/>
      </c>
      <c r="CO345">
        <f>IFERROR(INDEX(ADJ!$A$1:$BZ$1000,MATCH(PAYROLL!D345,ADJ!A$1:A$500,0),MATCH(PAYROLL!CO$2,ADJ!$2:$2,0)),0)</f>
        <v/>
      </c>
      <c r="CP345">
        <f>IFERROR(INDEX(ADJ!$A$1:$BZ$1000,MATCH(PAYROLL!D345,ADJ!A$1:A$500,0),MATCH(PAYROLL!CP$2,ADJ!$2:$2,0)),0)</f>
        <v/>
      </c>
      <c r="CQ345">
        <f>BP345-CL345-CI345-CM345-CN345-CO345-CP345-CC345</f>
        <v/>
      </c>
      <c r="CR345">
        <f>IFERROR(IF(RIGHT(INDEX(PIS!O$1:O$500,MATCH(D345,PIS!C$1:C$500,0)),5)="Gross",MIN(U345+V345,VLOOKUP("R700",TSC!B:C,2,0)*VLOOKUP("R101",TSC!B:C,2,0))*(VLOOKUP("T711",TSC!B:C,2,0)+VLOOKUP("T712",TSC!B:C,2,0))%,MIN(T345+V345,VLOOKUP("R700",TSC!B:C,2,0)*VLOOKUP("R101",TSC!B:C,2,0))*(VLOOKUP("T711",TSC!B:C,2,0)+VLOOKUP("T712",TSC!B:C,2,0)+VLOOKUP("R701",TSC!B:C,2,0))%),0)</f>
        <v/>
      </c>
      <c r="CS345">
        <f>IFERROR(IF(RIGHT(INDEX(PIS!O$1:O$500,MATCH(D345,PIS!C$1:C$500,0)),5)="Gross",MIN(U345+V345,VLOOKUP("R700",TSC!B:C,2,0)*VLOOKUP("R101",TSC!B:C,2,0))*(VLOOKUP("T714",TSC!B:C,2,0))%,MIN(T345+V345,VLOOKUP("R700",TSC!B:C,2,0)*VLOOKUP("R101",TSC!B:C,2,0))*(VLOOKUP("T704",TSC!B:C,2,0)+VLOOKUP("T714",TSC!B:C,2,0))%),0)</f>
        <v/>
      </c>
      <c r="CT345">
        <f>IFERROR(IF(RIGHT(INDEX(PIS!O$1:O$500,MATCH(D345,PIS!C$1:C$500,0)),5)="Gross",MIN(U345+V345,VLOOKUP("R700",TSC!B:C,2,0)*VLOOKUP("R101",TSC!B:C,2,0))*VLOOKUP("T705",TSC!B:C,2,0)%,MIN(T345+V345,VLOOKUP("R700",TSC!B:C,2,0)*VLOOKUP("R101",TSC!B:C,2,0))*VLOOKUP("T705",TSC!B:C,2,0)%),0)</f>
        <v/>
      </c>
      <c r="CU345">
        <f>IFERROR(IF(RIGHT(INDEX(PIS!O$1:O$500,MATCH(D345,PIS!C$1:C$500,0)),5)="Gross",MIN(U345+V345,VLOOKUP("R700",TSC!B:C,2,0)*VLOOKUP("R101",TSC!B:C,2,0))*(VLOOKUP("T713",TSC!B:C,2,0))%,MIN(T345+V345,VLOOKUP("R700",TSC!B:C,2,0)*VLOOKUP("R101",TSC!B:C,2,0))*(VLOOKUP("T713",TSC!B:C,2,0))%),0)</f>
        <v/>
      </c>
      <c r="CV345">
        <f>IFERROR(INDEX(ADJ!$A$1:$BZ$1000,MATCH(PAYROLL!D345,ADJ!A$1:A$500,0),MATCH(PAYROLL!CV$2,ADJ!$2:$2,0)),0)</f>
        <v/>
      </c>
      <c r="CW345">
        <f>IFERROR(INDEX(ADJ!$A$1:$BZ$1000,MATCH(PAYROLL!D345,ADJ!A$1:A$500,0),MATCH(PAYROLL!CW$2,ADJ!$2:$2,0)),0)</f>
        <v/>
      </c>
      <c r="CX345">
        <f>SUM(CR345:CW345)</f>
        <v/>
      </c>
      <c r="CY345">
        <f>ROUND(IF(CR345&gt;0,T345+V345*VLOOKUP("R202",TSC!$B$1:$C$500,2,0),0),0)</f>
        <v/>
      </c>
      <c r="CZ345">
        <f>IFERROR(INDEX(CSDA!D$1:D$500,MATCH($CZ$2,CSDA!C$1:C$500,0)),0)</f>
        <v/>
      </c>
      <c r="DA345">
        <f>ROUND(T345*0.7%,0)</f>
        <v/>
      </c>
      <c r="DB345">
        <f>ROUND(T345/12,0)</f>
        <v/>
      </c>
      <c r="DC345">
        <f ref="DC345" t="array">IFERROR(INDEX(CSDA!D$1:D$500,MATCH("Trích giữ"&amp;PAYROLL!DC$2,CSDA!A$1:A$500&amp;CSDA!C$1:C$500,0)),0)</f>
        <v/>
      </c>
      <c r="DD345">
        <f ref="DD345" t="array">IFERROR(INDEX(CSDA!D$1:D$500,MATCH("Trích giữ"&amp;PAYROLL!DD$2,CSDA!A$1:A$500&amp;CSDA!C$1:C$500,0)),0)</f>
        <v/>
      </c>
      <c r="DE345">
        <f ref="DE345" t="array">IFERROR(INDEX(CSDA!D$1:D$500,MATCH("Trích giữ"&amp;PAYROLL!DE$2,CSDA!A$1:A$500&amp;CSDA!C$1:C$500,0)),0)</f>
        <v/>
      </c>
      <c r="DF345">
        <f>IFERROR(INDEX(CSDA!D$1:D$500,MATCH(PAYROLL!DF$2,CSDA!C$1:C$500,0)),0)</f>
        <v/>
      </c>
      <c r="DG345">
        <f ref="DG345" t="array">IFERROR(INDEX(CSDA!D$1:D$500,MATCH("Trích giữ"&amp;PAYROLL!DG$2,CSDA!A$1:A$500&amp;CSDA!C$1:C$500,0)),0)</f>
        <v/>
      </c>
      <c r="DH345">
        <f>ROUND(T345/26,0)</f>
        <v/>
      </c>
      <c r="DI345">
        <f ref="DI345" t="array">IFERROR(INDEX(CSDA!D$1:D$500,MATCH("Trích giữ"&amp;PAYROLL!DI$2,CSDA!A$1:A$500&amp;CSDA!C$1:C$500,0)),0)</f>
        <v/>
      </c>
      <c r="DJ345">
        <f>IF(U345=0,T345*21.5%-BL345,0)</f>
        <v/>
      </c>
      <c r="DK345">
        <f ref="DK345" t="array">IFERROR(INDEX(CSDA!D$1:D$500,MATCH("Trích giữ"&amp;PAYROLL!DK$2,CSDA!A$1:A$500&amp;CSDA!C$1:C$500,0)),0)</f>
        <v/>
      </c>
      <c r="DL345">
        <f>IFERROR(INDEX(CSDA!D$1:D$500,MATCH(PAYROLL!DL$2,CSDA!C$1:C$500,0))/12,0)</f>
        <v/>
      </c>
      <c r="DM345">
        <f>SUM(DB345:DL345)</f>
        <v/>
      </c>
      <c r="DN345">
        <f>IFERROR(INDEX(ADJ!$A$1:$BZ$1000,MATCH(PAYROLL!D345,ADJ!A$1:A$500,0),MATCH(PAYROLL!DN$2,ADJ!$2:$2,0)),0)</f>
        <v/>
      </c>
      <c r="DO345">
        <f>IFERROR(SUM(BP345,DM345:DN345,CX345:DA345)-DT345,0)</f>
        <v/>
      </c>
      <c r="DP345">
        <f ref="DP345" t="array">SUM(BW345*IFERROR(INDEX(CSDA!D$1:D$500,MATCH(BW$2,CSDA!C$1:C$500,0)),0)%,CX345*IFERROR(INDEX(CSDA!D$1:D$500,MATCH(CX$2,CSDA!C$1:C$500,0)),0)%,DA345*IFERROR(INDEX(CSDA!D$1:D$500,MATCH(DA$2,CSDA!C$1:C$500,0)),0)%,DB345*IFERROR(INDEX(CSDA!D$1:D$500,MATCH(DB$2,CSDA!C$1:C$500,0)),0)%,DF345*IFERROR(INDEX(CSDA!D$1:D$500,MATCH("Phí dịch vụ"&amp;PAYROLL!DF$2,CSDA!A$1:A$500&amp;CSDA!C$1:C$500,0)),0)%,DC345*IFERROR(INDEX(CSDA!D$1:D$500,MATCH("Phí dịch vụ"&amp;PAYROLL!DC$2,CSDA!A$1:A$500&amp;CSDA!C$1:C$500,0)),0)%,DH345*IFERROR(INDEX(CSDA!D$1:D$500,MATCH("Phí dịch vụ"&amp;PAYROLL!DH$2,CSDA!A$1:A$500&amp;CSDA!C$1:C$500,0)),0)%,DJ345*IFERROR(INDEX(CSDA!D$1:D$500,MATCH("Phí dịch vụ"&amp;PAYROLL!DJ$2,CSDA!A$1:A$500&amp;CSDA!C$1:C$500,0)),0)%,BN345*IFERROR(INDEX(CSDA!D$1:D$500,MATCH(BN$2,CSDA!C$1:C$500,0)),0)%)-BN345*7%</f>
        <v/>
      </c>
      <c r="DQ345">
        <f>IFERROR(INDEX(ADJ!$A$1:$BZ$1000,MATCH(PAYROLL!D345,ADJ!A$1:A$500,0),MATCH(PAYROLL!DQ$2,ADJ!$2:$2,0)),0)</f>
        <v/>
      </c>
      <c r="DR345">
        <f>IFERROR(INDEX(ADJ!$A$1:$BZ$1000,MATCH(PAYROLL!D345,ADJ!A$1:A$500,0),MATCH(PAYROLL!DR$2,ADJ!$2:$2,0)),0)</f>
        <v/>
      </c>
      <c r="DS345">
        <f>SUM(DP345:DR345)</f>
        <v/>
      </c>
      <c r="DT345">
        <f>EK345</f>
        <v/>
      </c>
      <c r="DU345">
        <f>SUM(DO345:DR345)</f>
        <v/>
      </c>
      <c r="DV345">
        <f>ROUND(DU345*0.1,0)</f>
        <v/>
      </c>
      <c r="DW345">
        <f>DU345+DV345</f>
        <v/>
      </c>
      <c r="DZ345">
        <f>IFERROR(INDEX(ADJ!$A$1:$BZ$1000,MATCH(PAYROLL!$D345,ADJ!A$1:A$500,0),MATCH(PAYROLL!DZ$2,ADJ!$2:$2,0)),0)</f>
        <v/>
      </c>
      <c r="EA345">
        <f>IFERROR(INDEX(ADJ!$A$1:$BZ$1000,MATCH(PAYROLL!$D345,ADJ!A$1:A$500,0),MATCH(PAYROLL!EA$2,ADJ!$2:$2,0)),0)</f>
        <v/>
      </c>
      <c r="EB345">
        <f>IFERROR(INDEX(ADJ!$A$1:$BZ$1000,MATCH(PAYROLL!$D345,ADJ!A$1:A$500,0),MATCH(PAYROLL!EB$2,ADJ!$2:$2,0)),0)</f>
        <v/>
      </c>
      <c r="EC345">
        <f>IFERROR(INDEX(ADJ!$A$1:$BZ$1000,MATCH(PAYROLL!$D345,ADJ!A$1:A$500,0),MATCH(PAYROLL!EC$2,ADJ!$2:$2,0)),0)</f>
        <v/>
      </c>
      <c r="ED345">
        <f>IFERROR(INDEX(ADJ!$A$1:$BZ$1000,MATCH(PAYROLL!$D345,ADJ!A$1:A$500,0),MATCH(PAYROLL!ED$2,ADJ!$2:$2,0)),0)</f>
        <v/>
      </c>
      <c r="EE345">
        <f>IFERROR(INDEX(ADJ!$A$1:$BZ$1000,MATCH(PAYROLL!$D345,ADJ!A$1:A$500,0),MATCH(PAYROLL!EE$2,ADJ!$2:$2,0)),0)</f>
        <v/>
      </c>
      <c r="EF345">
        <f>IFERROR(INDEX(ADJ!$A$1:$BZ$1000,MATCH(PAYROLL!$D345,ADJ!A$1:A$500,0),MATCH(PAYROLL!EF$2,ADJ!$2:$2,0)),0)</f>
        <v/>
      </c>
      <c r="EG345">
        <f>IFERROR(INDEX(ADJ!$A$1:$BZ$1000,MATCH(PAYROLL!$D345,ADJ!A$1:A$500,0),MATCH(PAYROLL!EG$2,ADJ!$2:$2,0)),0)</f>
        <v/>
      </c>
      <c r="EH345">
        <f>IFERROR(INDEX(ADJ!$A$1:$BZ$1000,MATCH(PAYROLL!$D345,ADJ!A$1:A$500,0),MATCH(PAYROLL!EH$2,ADJ!$2:$2,0)),0)</f>
        <v/>
      </c>
      <c r="EI345">
        <f>IFERROR(INDEX(ADJ!$A$1:$BZ$1000,MATCH(PAYROLL!D345,ADJ!A$1:A$500,0),MATCH(PAYROLL!EI$2,ADJ!$2:$2,0)),0)</f>
        <v/>
      </c>
      <c r="EJ345">
        <f>IFERROR(INDEX(ADJ!$A$1:$BZ$1000,MATCH(PAYROLL!$D345,ADJ!A$1:A$500,0),MATCH(PAYROLL!EJ$2,ADJ!$2:$2,0)),0)</f>
        <v/>
      </c>
      <c r="EK345">
        <f>SUM(DZ345:EJ345)</f>
        <v/>
      </c>
    </row>
    <row r="346">
      <c r="A346" t="n">
        <v>344</v>
      </c>
      <c r="B346" t="inlineStr">
        <is>
          <t>Dương Quang Dũng</t>
        </is>
      </c>
      <c r="D346" t="inlineStr">
        <is>
          <t>159783-01</t>
        </is>
      </c>
      <c r="S346">
        <f>IFERROR(INDEX(PIS!$A$1:$BZ$1000,MATCH($D346,PIS!C$1:C$500,0),MATCH("Lương CB tháng trước",PIS!$1:$1,0)),0)</f>
        <v/>
      </c>
      <c r="T346">
        <f>IFERROR(INDEX(PIS!$A$1:$BZ$1000,MATCH($D346,PIS!C$1:C$500,0),MATCH("Lương CB hiện tại",PIS!$1:$1,0)),0)</f>
        <v/>
      </c>
      <c r="U346">
        <f>IFERROR(INDEX(PIS!$A$1:$BZ$1000,MATCH($D346,PIS!C$1:C$500,0),MATCH("Lương đóng BHBB",PIS!$1:$1,0)),0)</f>
        <v/>
      </c>
      <c r="V346">
        <f>IFERROR(INDEX(PIS!$A$1:$BZ$1000,MATCH($D346,PIS!C$1:C$500,0),MATCH(V$2,PIS!$2:$2,0)),0)</f>
        <v/>
      </c>
      <c r="W346">
        <f>IFERROR(INDEX(PIS!$A$1:$BZ$1000,MATCH($D346,PIS!C$1:C$500,0),MATCH(W$2,PIS!$2:$2,0)),0)</f>
        <v/>
      </c>
      <c r="X346">
        <f>IFERROR(INDEX(PIS!$A$1:$BZ$1000,MATCH($D346,PIS!C$1:C$500,0),MATCH(X$2,PIS!$2:$2,0)),0)</f>
        <v/>
      </c>
      <c r="Y346">
        <f>IFERROR(INDEX(PIS!$A$1:$BZ$1000,MATCH($D346,PIS!C$1:C$500,0),MATCH(Y$2,PIS!$2:$2,0)),0)</f>
        <v/>
      </c>
      <c r="Z346">
        <f>IFERROR(INDEX(PIS!$A$1:$BZ$1000,MATCH($D346,PIS!C$1:C$500,0),MATCH(Z$2,PIS!$2:$2,0)),0)</f>
        <v/>
      </c>
      <c r="AA346">
        <f>IFERROR(INDEX(PIS!$A$1:$BZ$1000,MATCH($D346,PIS!C$1:C$500,0),MATCH(AA$2,PIS!$2:$2,0)),0)</f>
        <v/>
      </c>
      <c r="AB346">
        <f>IFERROR(INDEX(PIS!$A$1:$BZ$1000,MATCH($D346,PIS!C$1:C$500,0),MATCH(AB$2,PIS!$2:$2,0)),0)</f>
        <v/>
      </c>
      <c r="AC346">
        <f>SUM(V346:AB346)</f>
        <v/>
      </c>
      <c r="AD346">
        <f>IFERROR(INDEX(TIMESHEET!$A$1:$AI$5000,MATCH($D346,TIMESHEET!A$1:A$500,0),MATCH("T100",TIMESHEET!$2:$2,0))-2,0)</f>
        <v/>
      </c>
      <c r="AE346">
        <f>IFERROR(INDEX(TIMESHEET!$A$1:$AI$5000,MATCH($D346,TIMESHEET!A$1:A$500,0),MATCH("T202",TIMESHEET!$2:$2,0)),0)</f>
        <v/>
      </c>
      <c r="AF346">
        <f>IFERROR(INDEX(TIMESHEET!$A$1:$AI$5000,MATCH($D346,TIMESHEET!A$1:A$500,0),MATCH("T302",TIMESHEET!$2:$2,0)),0)</f>
        <v/>
      </c>
      <c r="AG346">
        <f>IFERROR(INDEX(TIMESHEET!$A$1:$AI$5000,MATCH($D346,TIMESHEET!A$1:A$500,0),MATCH("T406",TIMESHEET!$2:$2,0)),0)</f>
        <v/>
      </c>
      <c r="AH346">
        <f>AE346+AG346</f>
        <v/>
      </c>
      <c r="AI346">
        <f>IFERROR(INDEX(TIMESHEET!$A$1:$AI$5000,MATCH($D346,TIMESHEET!A$1:A$500,0),MATCH("T701",TIMESHEET!$2:$2,0)),0)</f>
        <v/>
      </c>
      <c r="AJ346">
        <f>IFERROR(INDEX(TIMESHEET!$A$1:$AI$5000,MATCH($D346,TIMESHEET!B$1:B$500,0),MATCH("T320",TIMESHEET!$2:$2,0)),0)</f>
        <v/>
      </c>
      <c r="AK346">
        <f>IFERROR(IF(LEFT(INDEX(PIS!O$1:O$500,MATCH(D346,PIS!C$1:C$500)),1)="M",T346/AD346*SUM(AE346:AG346),T346*AD346),0)</f>
        <v/>
      </c>
      <c r="AL346">
        <f>IFERROR(INDEX(ADJ!$A$1:$BZ$1000,MATCH(PAYROLL!D346,ADJ!A$1:A$500,0),MATCH(PAYROLL!AL$2,ADJ!$2:$2,0)),0)</f>
        <v/>
      </c>
      <c r="AM346">
        <f>SUM(AK346:AL346)</f>
        <v/>
      </c>
      <c r="AN346">
        <f>IFERROR(ROUND(V346/$AD346*$AH346,0),0)</f>
        <v/>
      </c>
      <c r="AO346">
        <f>IFERROR(ROUND(W346/$AD346*$AH346,0),0)</f>
        <v/>
      </c>
      <c r="AP346">
        <f>IFERROR(ROUND(X346/$AD346*$AE346,0),0)</f>
        <v/>
      </c>
      <c r="AQ346">
        <f>IFERROR(ROUND(Y346/$AD346*$AH346,0),0)</f>
        <v/>
      </c>
      <c r="AR346">
        <f>IFERROR(ROUND(Z346/$AD346*$AH346,0),0)</f>
        <v/>
      </c>
      <c r="AS346">
        <f>IFERROR(ROUND(AA346/$AD346*$AH346,0),0)</f>
        <v/>
      </c>
      <c r="AT346">
        <f>IFERROR(IF((AE346+AF346+AG346)&gt;13,AB346,ROUND(AB346/AD346*AH346,0)),0)</f>
        <v/>
      </c>
      <c r="AU346">
        <f>IFERROR(INDEX(ADJ!$A$1:$BZ$1000,MATCH(PAYROLL!D346,ADJ!A$1:A$500,0),MATCH(PAYROLL!AU$2,ADJ!$2:$2,0)),0)</f>
        <v/>
      </c>
      <c r="AV346">
        <f>ROUND(SUM(AN346:AU346),0)</f>
        <v/>
      </c>
      <c r="AW346">
        <f>IFERROR(INDEX(TIMESHEET!$A$1:$AI$5000,MATCH(PAYROLL!D346,TIMESHEET!A$1:A$500,0),MATCH("T620",TIMESHEET!$2:$2,0)),0)</f>
        <v/>
      </c>
      <c r="AX346">
        <f>IFERROR(INDEX(TIMESHEET!$A$1:$AI$5000,MATCH(PAYROLL!D346,TIMESHEET!A$1:A$500,0),MATCH("T601",TIMESHEET!$2:$2,0)),0)</f>
        <v/>
      </c>
      <c r="AY346">
        <f>IFERROR(INDEX(TIMESHEET!$A$1:$AI$5000,MATCH(PAYROLL!D346,TIMESHEET!A$1:A$500,0),MATCH("T602",TIMESHEET!$2:$2,0)),0)</f>
        <v/>
      </c>
      <c r="AZ346">
        <f>IFERROR(INDEX(TIMESHEET!$A$1:$AI$5000,MATCH(PAYROLL!D346,TIMESHEET!A$1:A$500,0),MATCH("T603",TIMESHEET!$2:$2,0)),0)</f>
        <v/>
      </c>
      <c r="BA346">
        <f>IFERROR(INDEX(TIMESHEET!$A$1:$AI$5000,MATCH(PAYROLL!D346,TIMESHEET!A$1:A$500,0),MATCH("T611",TIMESHEET!$2:$2,0)),0)</f>
        <v/>
      </c>
      <c r="BB346">
        <f>IFERROR(INDEX(TIMESHEET!$A$1:$AI$5000,MATCH(PAYROLL!D346,TIMESHEET!A$1:A$500,0),MATCH("T612",TIMESHEET!$2:$2,0)),0)</f>
        <v/>
      </c>
      <c r="BC346">
        <f>IFERROR(INDEX(TIMESHEET!$A$1:$AI$5000,MATCH(PAYROLL!D346,TIMESHEET!A$1:A$500,0),MATCH("T613",TIMESHEET!$2:$2,0)),0)</f>
        <v/>
      </c>
      <c r="BD346">
        <f>IFERROR(INDEX(TIMESHEET!$A$1:$AI$5000,MATCH(PAYROLL!D346,TIMESHEET!A$1:A$500,0),MATCH("T500",TIMESHEET!$2:$2,0)),0)</f>
        <v/>
      </c>
      <c r="BE346">
        <f>IFERROR(IF(LEFT(INDEX(PIS!O$1:O$500,MATCH(D346,PIS!C$1:C$500)),1)="M",T346/AD346/8*(AW346+AX346*1.5+AY346*2+AZ346*3+BA346*2.1+BB346*2.7+BC346*3.9+BD346*0.3),T346/8*(AW346+AX346*1.5+AY346*2+AZ346*3+BA346*2.1+BB346*2.7+BC346*3.9+BD346*0.3)),0)</f>
        <v/>
      </c>
      <c r="BF346">
        <f>IFERROR(INDEX(ADJ!$A$1:$BZ$1000,MATCH(PAYROLL!$D346,ADJ!A$1:A$500,0),MATCH(PAYROLL!BF$2,ADJ!$2:$2,0)),0)</f>
        <v/>
      </c>
      <c r="BG346">
        <f>IFERROR(INDEX(ADJ!$A$1:$BZ$1000,MATCH(PAYROLL!D346,ADJ!A$1:A$500,0),MATCH(PAYROLL!BG$2,ADJ!$2:$2,0)),0)</f>
        <v/>
      </c>
      <c r="BH346">
        <f>IFERROR(INDEX(ADJ!$A$1:$BZ$1000,MATCH(PAYROLL!D346,ADJ!A$1:A$500,0),MATCH(PAYROLL!BH$2,ADJ!$2:$2,0)),0)</f>
        <v/>
      </c>
      <c r="BI346">
        <f>IFERROR(INDEX(ADJ!$A$1:$BZ$1000,MATCH(PAYROLL!D346,ADJ!A$1:A$500,0),MATCH(PAYROLL!BI$2,ADJ!$2:$2,0)),0)</f>
        <v/>
      </c>
      <c r="BJ346">
        <f>IFERROR(INDEX(ADJ!$A$1:$BZ$1000,MATCH(PAYROLL!D346,ADJ!A$1:A$500,0),MATCH(PAYROLL!BJ$2,ADJ!$2:$2,0)),0)</f>
        <v/>
      </c>
      <c r="BK346">
        <f>SUM(BF346:BJ346)</f>
        <v/>
      </c>
      <c r="BL346">
        <f>IFERROR(INDEX(ADJ!$A$1:$BZ$1000,MATCH(PAYROLL!D346,ADJ!A$1:A$500,0),MATCH(PAYROLL!BL$2,ADJ!$2:$2,0)),0)</f>
        <v/>
      </c>
      <c r="BM346">
        <f>IFERROR(INDEX(ADJ!$A$1:$BZ$1000,MATCH(PAYROLL!D346,ADJ!A$1:A$500,0),MATCH(PAYROLL!BM$2,ADJ!$2:$2,0)),0)</f>
        <v/>
      </c>
      <c r="BN346">
        <f>IFERROR(INDEX(ADJ!$A$1:$BZ$1000,MATCH(PAYROLL!D346,ADJ!A$1:A$500,0),MATCH(PAYROLL!BN$2,ADJ!$2:$2,0)),0)</f>
        <v/>
      </c>
      <c r="BO346">
        <f>IFERROR(INDEX(ADJ!$A$1:$BZ$1000,MATCH(PAYROLL!D346,ADJ!A$1:A$500,0),MATCH(PAYROLL!BO$2,ADJ!$2:$2,0)),0)</f>
        <v/>
      </c>
      <c r="BP346">
        <f>SUM(AM346,AV346,BE346,BK346,BL346:BO346)</f>
        <v/>
      </c>
      <c r="BQ346">
        <f>BO346</f>
        <v/>
      </c>
      <c r="BR346">
        <f>IFERROR(ROUND(IF(LEFT(INDEX(PIS!O$1:O$500,MATCH(D346,PIS!C$1:C$500)),1)="D",T346/8*(BD346*0.3),IF(LEFT(INDEX(PIS!O$1:O$500,MATCH(D346,PIS!C$1:C$500)),1)="H",T346*($BD346*0.3),T346/$AD346/8*($BD346*0.3))),0),0)</f>
        <v/>
      </c>
      <c r="BS346">
        <f>IF(AP346&lt;1,0,MIN(AP346,730000))</f>
        <v/>
      </c>
      <c r="BT346">
        <f>IFERROR(ROUND((BE346-SUM(AW346:BC346)*T346/AD346/8),0)-BR346,0)</f>
        <v/>
      </c>
      <c r="BU346">
        <f>AO346</f>
        <v/>
      </c>
      <c r="BV346">
        <f>SUM(BQ346:BU346)</f>
        <v/>
      </c>
      <c r="BW346">
        <f>BP346-BV346</f>
        <v/>
      </c>
      <c r="BX346">
        <f>IFERROR(IF(RIGHT(INDEX(PIS!O$1:O$500,MATCH(D346,PIS!C$1:C$500)),5)="Gross",MIN(U346+V346,VLOOKUP("R700",TSC!B:C,2,0)*VLOOKUP("R101",TSC!B:C,2,0))*VLOOKUP("R701",TSC!B:C,2,0)%,0),0)</f>
        <v/>
      </c>
      <c r="BY346">
        <f>IFERROR(IF(RIGHT(INDEX(PIS!O$1:O$500,MATCH(D346,PIS!C$1:C$500)),5)="Gross",MIN(U346+V346,VLOOKUP("R700",TSC!B:C,2,0)*VLOOKUP("R101",TSC!B:C,2,0))*VLOOKUP("T704",TSC!B:C,2,0)%,0),0)</f>
        <v/>
      </c>
      <c r="BZ346">
        <f>IFERROR(IF(RIGHT(INDEX(PIS!O$1:O$500,MATCH(D346,PIS!C$1:C$500)),5)="Gross",MIN(U346+V346,VLOOKUP("R700",TSC!B:C,2,0)*VLOOKUP("1",TSC!F:G,2,0))*VLOOKUP("T705",TSC!B:C,2,0)%,0),0)</f>
        <v/>
      </c>
      <c r="CA346">
        <f>IFERROR(INDEX(ADJ!$A$1:$BZ$1000,MATCH(PAYROLL!D346,ADJ!A$1:A$500,0),MATCH(PAYROLL!CA$2,ADJ!$2:$2,0)),0)</f>
        <v/>
      </c>
      <c r="CB346">
        <f>IFERROR(INDEX(ADJ!$A$1:$BZ$1000,MATCH(PAYROLL!D346,ADJ!A$1:A$500,0),MATCH(PAYROLL!CB$2,ADJ!$2:$2,0)),0)</f>
        <v/>
      </c>
      <c r="CC346">
        <f>SUM(BX346:CB346)</f>
        <v/>
      </c>
      <c r="CD346">
        <f>IFERROR(INDEX(PIS!$A$1:$BZ$1000,MATCH(PAYROLL!D346,PIS!C$1:C$500,0),MATCH(PAYROLL!CD$1,PIS!$1:$1,0)),0)</f>
        <v/>
      </c>
      <c r="CE346">
        <f>IFERROR(IF(OR(INDEX(PIS!P$1:P$500,MATCH(D346,PIS!C$1:C$500,0))="LT2",INDEX(PIS!P$1:P$500,MATCH(D346,PIS!C$1:C$500,0))="P10"),0,SUM(CC346,CD346*VLOOKUP("R601",TSC!B:C,2,0),VLOOKUP("R602",TSC!B:C,2,0))),0)</f>
        <v/>
      </c>
      <c r="CF346">
        <f>MAX(BW346-CE346,0)</f>
        <v/>
      </c>
      <c r="CG346">
        <f>IFERROR(IF(OR(RIGHT(INDEX(PIS!P$1:P$500,MATCH(D346,PIS!C$1:C$500)),5)="P10",RIGHT(INDEX(PIS!P$1:P$500,MATCH(D346,PIS!C$1:C$500)),5)="CK"),0,IF(CF346&lt;=5000000,CF346*5%,IF(CF346&lt;=10000000,CF346*10%-250000,IF(CF346&lt;=18000000,CF346*15%-750000,IF(CF346&lt;=32000000,CF346*20%-1650000,IF(CF346&lt;=52000000,CF346*25%-3250000,IF(CF346&lt;=80000000,BH346*30%-5850000,CF346*35%-9850000))))))),0)</f>
        <v/>
      </c>
      <c r="CH346">
        <f>IFERROR(IF(OR(INDEX(PIS!P$1:P$500,MATCH(D346,PIS!C$1:C$500))="LT",INDEX(PIS!P$1:P$500,MATCH(D346,PIS!C$1:C$500))="CK"),0,IF(CF346&lt;2000000,0,CF346*10%)),0)</f>
        <v/>
      </c>
      <c r="CI346">
        <f>IFERROR(INDEX(ADJ!$A$1:$BZ$1000,MATCH(PAYROLL!D346,ADJ!A$1:A$500,0),MATCH(PAYROLL!CI$2,ADJ!$2:$2,0)),0)</f>
        <v/>
      </c>
      <c r="CJ346">
        <f>IFERROR(INDEX(ADJ!$A$1:$BZ$1000,MATCH(PAYROLL!D346,ADJ!A$1:A$500,0),MATCH(PAYROLL!CJ$2,ADJ!$2:$2,0)),0)</f>
        <v/>
      </c>
      <c r="CK346">
        <f>IFERROR(INDEX(ADJ!$A$1:$BZ$1000,MATCH(PAYROLL!D346,ADJ!A$1:A$500,0),MATCH(PAYROLL!CK$2,ADJ!$2:$2,0)),0)</f>
        <v/>
      </c>
      <c r="CL346">
        <f>SUM(CG346:CK346)</f>
        <v/>
      </c>
      <c r="CM346">
        <f>ROUND(SUM(CH346:CK346),0)</f>
        <v/>
      </c>
      <c r="CN346">
        <f>IFERROR(INDEX(CSDA!D$1:D$500,MATCH($CN$2,CSDA!C$1:C$500,0))*INDEX(PIS!V$1:V$500,MATCH(D346,PIS!C$1:C$500))+INDEX(ADJ!$A$1:$BZ$1000,MATCH(PAYROLL!D346,ADJ!A$1:A$500,0),MATCH(PAYROLL!CN$2,ADJ!$2:$2,0)),0)</f>
        <v/>
      </c>
      <c r="CO346">
        <f>IFERROR(INDEX(ADJ!$A$1:$BZ$1000,MATCH(PAYROLL!D346,ADJ!A$1:A$500,0),MATCH(PAYROLL!CO$2,ADJ!$2:$2,0)),0)</f>
        <v/>
      </c>
      <c r="CP346">
        <f>IFERROR(INDEX(ADJ!$A$1:$BZ$1000,MATCH(PAYROLL!D346,ADJ!A$1:A$500,0),MATCH(PAYROLL!CP$2,ADJ!$2:$2,0)),0)</f>
        <v/>
      </c>
      <c r="CQ346">
        <f>BP346-CL346-CI346-CM346-CN346-CO346-CP346-CC346</f>
        <v/>
      </c>
      <c r="CR346">
        <f>IFERROR(IF(RIGHT(INDEX(PIS!O$1:O$500,MATCH(D346,PIS!C$1:C$500,0)),5)="Gross",MIN(U346+V346,VLOOKUP("R700",TSC!B:C,2,0)*VLOOKUP("R101",TSC!B:C,2,0))*(VLOOKUP("T711",TSC!B:C,2,0)+VLOOKUP("T712",TSC!B:C,2,0))%,MIN(T346+V346,VLOOKUP("R700",TSC!B:C,2,0)*VLOOKUP("R101",TSC!B:C,2,0))*(VLOOKUP("T711",TSC!B:C,2,0)+VLOOKUP("T712",TSC!B:C,2,0)+VLOOKUP("R701",TSC!B:C,2,0))%),0)</f>
        <v/>
      </c>
      <c r="CS346">
        <f>IFERROR(IF(RIGHT(INDEX(PIS!O$1:O$500,MATCH(D346,PIS!C$1:C$500,0)),5)="Gross",MIN(U346+V346,VLOOKUP("R700",TSC!B:C,2,0)*VLOOKUP("R101",TSC!B:C,2,0))*(VLOOKUP("T714",TSC!B:C,2,0))%,MIN(T346+V346,VLOOKUP("R700",TSC!B:C,2,0)*VLOOKUP("R101",TSC!B:C,2,0))*(VLOOKUP("T704",TSC!B:C,2,0)+VLOOKUP("T714",TSC!B:C,2,0))%),0)</f>
        <v/>
      </c>
      <c r="CT346">
        <f>IFERROR(IF(RIGHT(INDEX(PIS!O$1:O$500,MATCH(D346,PIS!C$1:C$500,0)),5)="Gross",MIN(U346+V346,VLOOKUP("R700",TSC!B:C,2,0)*VLOOKUP("R101",TSC!B:C,2,0))*VLOOKUP("T705",TSC!B:C,2,0)%,MIN(T346+V346,VLOOKUP("R700",TSC!B:C,2,0)*VLOOKUP("R101",TSC!B:C,2,0))*VLOOKUP("T705",TSC!B:C,2,0)%),0)</f>
        <v/>
      </c>
      <c r="CU346">
        <f>IFERROR(IF(RIGHT(INDEX(PIS!O$1:O$500,MATCH(D346,PIS!C$1:C$500,0)),5)="Gross",MIN(U346+V346,VLOOKUP("R700",TSC!B:C,2,0)*VLOOKUP("R101",TSC!B:C,2,0))*(VLOOKUP("T713",TSC!B:C,2,0))%,MIN(T346+V346,VLOOKUP("R700",TSC!B:C,2,0)*VLOOKUP("R101",TSC!B:C,2,0))*(VLOOKUP("T713",TSC!B:C,2,0))%),0)</f>
        <v/>
      </c>
      <c r="CV346">
        <f>IFERROR(INDEX(ADJ!$A$1:$BZ$1000,MATCH(PAYROLL!D346,ADJ!A$1:A$500,0),MATCH(PAYROLL!CV$2,ADJ!$2:$2,0)),0)</f>
        <v/>
      </c>
      <c r="CW346">
        <f>IFERROR(INDEX(ADJ!$A$1:$BZ$1000,MATCH(PAYROLL!D346,ADJ!A$1:A$500,0),MATCH(PAYROLL!CW$2,ADJ!$2:$2,0)),0)</f>
        <v/>
      </c>
      <c r="CX346">
        <f>SUM(CR346:CW346)</f>
        <v/>
      </c>
      <c r="CY346">
        <f>ROUND(IF(CR346&gt;0,T346+V346*VLOOKUP("R202",TSC!$B$1:$C$500,2,0),0),0)</f>
        <v/>
      </c>
      <c r="CZ346">
        <f>IFERROR(INDEX(CSDA!D$1:D$500,MATCH($CZ$2,CSDA!C$1:C$500,0)),0)</f>
        <v/>
      </c>
      <c r="DA346">
        <f>ROUND(T346*0.7%,0)</f>
        <v/>
      </c>
      <c r="DB346">
        <f>ROUND(T346/12,0)</f>
        <v/>
      </c>
      <c r="DC346">
        <f ref="DC346" t="array">IFERROR(INDEX(CSDA!D$1:D$500,MATCH("Trích giữ"&amp;PAYROLL!DC$2,CSDA!A$1:A$500&amp;CSDA!C$1:C$500,0)),0)</f>
        <v/>
      </c>
      <c r="DD346">
        <f ref="DD346" t="array">IFERROR(INDEX(CSDA!D$1:D$500,MATCH("Trích giữ"&amp;PAYROLL!DD$2,CSDA!A$1:A$500&amp;CSDA!C$1:C$500,0)),0)</f>
        <v/>
      </c>
      <c r="DE346">
        <f ref="DE346" t="array">IFERROR(INDEX(CSDA!D$1:D$500,MATCH("Trích giữ"&amp;PAYROLL!DE$2,CSDA!A$1:A$500&amp;CSDA!C$1:C$500,0)),0)</f>
        <v/>
      </c>
      <c r="DF346">
        <f>IFERROR(INDEX(CSDA!D$1:D$500,MATCH(PAYROLL!DF$2,CSDA!C$1:C$500,0)),0)</f>
        <v/>
      </c>
      <c r="DG346">
        <f ref="DG346" t="array">IFERROR(INDEX(CSDA!D$1:D$500,MATCH("Trích giữ"&amp;PAYROLL!DG$2,CSDA!A$1:A$500&amp;CSDA!C$1:C$500,0)),0)</f>
        <v/>
      </c>
      <c r="DH346">
        <f>ROUND(T346/26,0)</f>
        <v/>
      </c>
      <c r="DI346">
        <f ref="DI346" t="array">IFERROR(INDEX(CSDA!D$1:D$500,MATCH("Trích giữ"&amp;PAYROLL!DI$2,CSDA!A$1:A$500&amp;CSDA!C$1:C$500,0)),0)</f>
        <v/>
      </c>
      <c r="DJ346">
        <f>IF(U346=0,T346*21.5%-BL346,0)</f>
        <v/>
      </c>
      <c r="DK346">
        <f ref="DK346" t="array">IFERROR(INDEX(CSDA!D$1:D$500,MATCH("Trích giữ"&amp;PAYROLL!DK$2,CSDA!A$1:A$500&amp;CSDA!C$1:C$500,0)),0)</f>
        <v/>
      </c>
      <c r="DL346">
        <f>IFERROR(INDEX(CSDA!D$1:D$500,MATCH(PAYROLL!DL$2,CSDA!C$1:C$500,0))/12,0)</f>
        <v/>
      </c>
      <c r="DM346">
        <f>SUM(DB346:DL346)</f>
        <v/>
      </c>
      <c r="DN346">
        <f>IFERROR(INDEX(ADJ!$A$1:$BZ$1000,MATCH(PAYROLL!D346,ADJ!A$1:A$500,0),MATCH(PAYROLL!DN$2,ADJ!$2:$2,0)),0)</f>
        <v/>
      </c>
      <c r="DO346">
        <f>IFERROR(SUM(BP346,DM346:DN346,CX346:DA346)-DT346,0)</f>
        <v/>
      </c>
      <c r="DP346">
        <f ref="DP346" t="array">SUM(BW346*IFERROR(INDEX(CSDA!D$1:D$500,MATCH(BW$2,CSDA!C$1:C$500,0)),0)%,CX346*IFERROR(INDEX(CSDA!D$1:D$500,MATCH(CX$2,CSDA!C$1:C$500,0)),0)%,DA346*IFERROR(INDEX(CSDA!D$1:D$500,MATCH(DA$2,CSDA!C$1:C$500,0)),0)%,DB346*IFERROR(INDEX(CSDA!D$1:D$500,MATCH(DB$2,CSDA!C$1:C$500,0)),0)%,DF346*IFERROR(INDEX(CSDA!D$1:D$500,MATCH("Phí dịch vụ"&amp;PAYROLL!DF$2,CSDA!A$1:A$500&amp;CSDA!C$1:C$500,0)),0)%,DC346*IFERROR(INDEX(CSDA!D$1:D$500,MATCH("Phí dịch vụ"&amp;PAYROLL!DC$2,CSDA!A$1:A$500&amp;CSDA!C$1:C$500,0)),0)%,DH346*IFERROR(INDEX(CSDA!D$1:D$500,MATCH("Phí dịch vụ"&amp;PAYROLL!DH$2,CSDA!A$1:A$500&amp;CSDA!C$1:C$500,0)),0)%,DJ346*IFERROR(INDEX(CSDA!D$1:D$500,MATCH("Phí dịch vụ"&amp;PAYROLL!DJ$2,CSDA!A$1:A$500&amp;CSDA!C$1:C$500,0)),0)%,BN346*IFERROR(INDEX(CSDA!D$1:D$500,MATCH(BN$2,CSDA!C$1:C$500,0)),0)%)-BN346*7%</f>
        <v/>
      </c>
      <c r="DQ346">
        <f>IFERROR(INDEX(ADJ!$A$1:$BZ$1000,MATCH(PAYROLL!D346,ADJ!A$1:A$500,0),MATCH(PAYROLL!DQ$2,ADJ!$2:$2,0)),0)</f>
        <v/>
      </c>
      <c r="DR346">
        <f>IFERROR(INDEX(ADJ!$A$1:$BZ$1000,MATCH(PAYROLL!D346,ADJ!A$1:A$500,0),MATCH(PAYROLL!DR$2,ADJ!$2:$2,0)),0)</f>
        <v/>
      </c>
      <c r="DS346">
        <f>SUM(DP346:DR346)</f>
        <v/>
      </c>
      <c r="DT346">
        <f>EK346</f>
        <v/>
      </c>
      <c r="DU346">
        <f>SUM(DO346:DR346)</f>
        <v/>
      </c>
      <c r="DV346">
        <f>ROUND(DU346*0.1,0)</f>
        <v/>
      </c>
      <c r="DW346">
        <f>DU346+DV346</f>
        <v/>
      </c>
      <c r="DZ346">
        <f>IFERROR(INDEX(ADJ!$A$1:$BZ$1000,MATCH(PAYROLL!$D346,ADJ!A$1:A$500,0),MATCH(PAYROLL!DZ$2,ADJ!$2:$2,0)),0)</f>
        <v/>
      </c>
      <c r="EA346">
        <f>IFERROR(INDEX(ADJ!$A$1:$BZ$1000,MATCH(PAYROLL!$D346,ADJ!A$1:A$500,0),MATCH(PAYROLL!EA$2,ADJ!$2:$2,0)),0)</f>
        <v/>
      </c>
      <c r="EB346">
        <f>IFERROR(INDEX(ADJ!$A$1:$BZ$1000,MATCH(PAYROLL!$D346,ADJ!A$1:A$500,0),MATCH(PAYROLL!EB$2,ADJ!$2:$2,0)),0)</f>
        <v/>
      </c>
      <c r="EC346">
        <f>IFERROR(INDEX(ADJ!$A$1:$BZ$1000,MATCH(PAYROLL!$D346,ADJ!A$1:A$500,0),MATCH(PAYROLL!EC$2,ADJ!$2:$2,0)),0)</f>
        <v/>
      </c>
      <c r="ED346">
        <f>IFERROR(INDEX(ADJ!$A$1:$BZ$1000,MATCH(PAYROLL!$D346,ADJ!A$1:A$500,0),MATCH(PAYROLL!ED$2,ADJ!$2:$2,0)),0)</f>
        <v/>
      </c>
      <c r="EE346">
        <f>IFERROR(INDEX(ADJ!$A$1:$BZ$1000,MATCH(PAYROLL!$D346,ADJ!A$1:A$500,0),MATCH(PAYROLL!EE$2,ADJ!$2:$2,0)),0)</f>
        <v/>
      </c>
      <c r="EF346">
        <f>IFERROR(INDEX(ADJ!$A$1:$BZ$1000,MATCH(PAYROLL!$D346,ADJ!A$1:A$500,0),MATCH(PAYROLL!EF$2,ADJ!$2:$2,0)),0)</f>
        <v/>
      </c>
      <c r="EG346">
        <f>IFERROR(INDEX(ADJ!$A$1:$BZ$1000,MATCH(PAYROLL!$D346,ADJ!A$1:A$500,0),MATCH(PAYROLL!EG$2,ADJ!$2:$2,0)),0)</f>
        <v/>
      </c>
      <c r="EH346">
        <f>IFERROR(INDEX(ADJ!$A$1:$BZ$1000,MATCH(PAYROLL!$D346,ADJ!A$1:A$500,0),MATCH(PAYROLL!EH$2,ADJ!$2:$2,0)),0)</f>
        <v/>
      </c>
      <c r="EI346">
        <f>IFERROR(INDEX(ADJ!$A$1:$BZ$1000,MATCH(PAYROLL!D346,ADJ!A$1:A$500,0),MATCH(PAYROLL!EI$2,ADJ!$2:$2,0)),0)</f>
        <v/>
      </c>
      <c r="EJ346">
        <f>IFERROR(INDEX(ADJ!$A$1:$BZ$1000,MATCH(PAYROLL!$D346,ADJ!A$1:A$500,0),MATCH(PAYROLL!EJ$2,ADJ!$2:$2,0)),0)</f>
        <v/>
      </c>
      <c r="EK346">
        <f>SUM(DZ346:EJ346)</f>
        <v/>
      </c>
    </row>
    <row r="347">
      <c r="A347" t="n">
        <v>345</v>
      </c>
      <c r="B347" t="inlineStr">
        <is>
          <t>Đỗ Trung Đức</t>
        </is>
      </c>
      <c r="D347" t="inlineStr">
        <is>
          <t>159888-01</t>
        </is>
      </c>
      <c r="S347">
        <f>IFERROR(INDEX(PIS!$A$1:$BZ$1000,MATCH($D347,PIS!C$1:C$500,0),MATCH("Lương CB tháng trước",PIS!$1:$1,0)),0)</f>
        <v/>
      </c>
      <c r="T347">
        <f>IFERROR(INDEX(PIS!$A$1:$BZ$1000,MATCH($D347,PIS!C$1:C$500,0),MATCH("Lương CB hiện tại",PIS!$1:$1,0)),0)</f>
        <v/>
      </c>
      <c r="U347">
        <f>IFERROR(INDEX(PIS!$A$1:$BZ$1000,MATCH($D347,PIS!C$1:C$500,0),MATCH("Lương đóng BHBB",PIS!$1:$1,0)),0)</f>
        <v/>
      </c>
      <c r="V347">
        <f>IFERROR(INDEX(PIS!$A$1:$BZ$1000,MATCH($D347,PIS!C$1:C$500,0),MATCH(V$2,PIS!$2:$2,0)),0)</f>
        <v/>
      </c>
      <c r="W347">
        <f>IFERROR(INDEX(PIS!$A$1:$BZ$1000,MATCH($D347,PIS!C$1:C$500,0),MATCH(W$2,PIS!$2:$2,0)),0)</f>
        <v/>
      </c>
      <c r="X347">
        <f>IFERROR(INDEX(PIS!$A$1:$BZ$1000,MATCH($D347,PIS!C$1:C$500,0),MATCH(X$2,PIS!$2:$2,0)),0)</f>
        <v/>
      </c>
      <c r="Y347">
        <f>IFERROR(INDEX(PIS!$A$1:$BZ$1000,MATCH($D347,PIS!C$1:C$500,0),MATCH(Y$2,PIS!$2:$2,0)),0)</f>
        <v/>
      </c>
      <c r="Z347">
        <f>IFERROR(INDEX(PIS!$A$1:$BZ$1000,MATCH($D347,PIS!C$1:C$500,0),MATCH(Z$2,PIS!$2:$2,0)),0)</f>
        <v/>
      </c>
      <c r="AA347">
        <f>IFERROR(INDEX(PIS!$A$1:$BZ$1000,MATCH($D347,PIS!C$1:C$500,0),MATCH(AA$2,PIS!$2:$2,0)),0)</f>
        <v/>
      </c>
      <c r="AB347">
        <f>IFERROR(INDEX(PIS!$A$1:$BZ$1000,MATCH($D347,PIS!C$1:C$500,0),MATCH(AB$2,PIS!$2:$2,0)),0)</f>
        <v/>
      </c>
      <c r="AC347">
        <f>SUM(V347:AB347)</f>
        <v/>
      </c>
      <c r="AD347">
        <f>IFERROR(INDEX(TIMESHEET!$A$1:$AI$5000,MATCH($D347,TIMESHEET!A$1:A$500,0),MATCH("T100",TIMESHEET!$2:$2,0))-2,0)</f>
        <v/>
      </c>
      <c r="AE347">
        <f>IFERROR(INDEX(TIMESHEET!$A$1:$AI$5000,MATCH($D347,TIMESHEET!A$1:A$500,0),MATCH("T202",TIMESHEET!$2:$2,0)),0)</f>
        <v/>
      </c>
      <c r="AF347">
        <f>IFERROR(INDEX(TIMESHEET!$A$1:$AI$5000,MATCH($D347,TIMESHEET!A$1:A$500,0),MATCH("T302",TIMESHEET!$2:$2,0)),0)</f>
        <v/>
      </c>
      <c r="AG347">
        <f>IFERROR(INDEX(TIMESHEET!$A$1:$AI$5000,MATCH($D347,TIMESHEET!A$1:A$500,0),MATCH("T406",TIMESHEET!$2:$2,0)),0)</f>
        <v/>
      </c>
      <c r="AH347">
        <f>AE347+AG347</f>
        <v/>
      </c>
      <c r="AI347">
        <f>IFERROR(INDEX(TIMESHEET!$A$1:$AI$5000,MATCH($D347,TIMESHEET!A$1:A$500,0),MATCH("T701",TIMESHEET!$2:$2,0)),0)</f>
        <v/>
      </c>
      <c r="AJ347">
        <f>IFERROR(INDEX(TIMESHEET!$A$1:$AI$5000,MATCH($D347,TIMESHEET!B$1:B$500,0),MATCH("T320",TIMESHEET!$2:$2,0)),0)</f>
        <v/>
      </c>
      <c r="AK347">
        <f>IFERROR(IF(LEFT(INDEX(PIS!O$1:O$500,MATCH(D347,PIS!C$1:C$500)),1)="M",T347/AD347*SUM(AE347:AG347),T347*AD347),0)</f>
        <v/>
      </c>
      <c r="AL347">
        <f>IFERROR(INDEX(ADJ!$A$1:$BZ$1000,MATCH(PAYROLL!D347,ADJ!A$1:A$500,0),MATCH(PAYROLL!AL$2,ADJ!$2:$2,0)),0)</f>
        <v/>
      </c>
      <c r="AM347">
        <f>SUM(AK347:AL347)</f>
        <v/>
      </c>
      <c r="AN347">
        <f>IFERROR(ROUND(V347/$AD347*$AH347,0),0)</f>
        <v/>
      </c>
      <c r="AO347">
        <f>IFERROR(ROUND(W347/$AD347*$AH347,0),0)</f>
        <v/>
      </c>
      <c r="AP347">
        <f>IFERROR(ROUND(X347/$AD347*$AE347,0),0)</f>
        <v/>
      </c>
      <c r="AQ347">
        <f>IFERROR(ROUND(Y347/$AD347*$AH347,0),0)</f>
        <v/>
      </c>
      <c r="AR347">
        <f>IFERROR(ROUND(Z347/$AD347*$AH347,0),0)</f>
        <v/>
      </c>
      <c r="AS347">
        <f>IFERROR(ROUND(AA347/$AD347*$AH347,0),0)</f>
        <v/>
      </c>
      <c r="AT347">
        <f>IFERROR(IF((AE347+AF347+AG347)&gt;13,AB347,ROUND(AB347/AD347*AH347,0)),0)</f>
        <v/>
      </c>
      <c r="AU347">
        <f>IFERROR(INDEX(ADJ!$A$1:$BZ$1000,MATCH(PAYROLL!D347,ADJ!A$1:A$500,0),MATCH(PAYROLL!AU$2,ADJ!$2:$2,0)),0)</f>
        <v/>
      </c>
      <c r="AV347">
        <f>ROUND(SUM(AN347:AU347),0)</f>
        <v/>
      </c>
      <c r="AW347">
        <f>IFERROR(INDEX(TIMESHEET!$A$1:$AI$5000,MATCH(PAYROLL!D347,TIMESHEET!A$1:A$500,0),MATCH("T620",TIMESHEET!$2:$2,0)),0)</f>
        <v/>
      </c>
      <c r="AX347">
        <f>IFERROR(INDEX(TIMESHEET!$A$1:$AI$5000,MATCH(PAYROLL!D347,TIMESHEET!A$1:A$500,0),MATCH("T601",TIMESHEET!$2:$2,0)),0)</f>
        <v/>
      </c>
      <c r="AY347">
        <f>IFERROR(INDEX(TIMESHEET!$A$1:$AI$5000,MATCH(PAYROLL!D347,TIMESHEET!A$1:A$500,0),MATCH("T602",TIMESHEET!$2:$2,0)),0)</f>
        <v/>
      </c>
      <c r="AZ347">
        <f>IFERROR(INDEX(TIMESHEET!$A$1:$AI$5000,MATCH(PAYROLL!D347,TIMESHEET!A$1:A$500,0),MATCH("T603",TIMESHEET!$2:$2,0)),0)</f>
        <v/>
      </c>
      <c r="BA347">
        <f>IFERROR(INDEX(TIMESHEET!$A$1:$AI$5000,MATCH(PAYROLL!D347,TIMESHEET!A$1:A$500,0),MATCH("T611",TIMESHEET!$2:$2,0)),0)</f>
        <v/>
      </c>
      <c r="BB347">
        <f>IFERROR(INDEX(TIMESHEET!$A$1:$AI$5000,MATCH(PAYROLL!D347,TIMESHEET!A$1:A$500,0),MATCH("T612",TIMESHEET!$2:$2,0)),0)</f>
        <v/>
      </c>
      <c r="BC347">
        <f>IFERROR(INDEX(TIMESHEET!$A$1:$AI$5000,MATCH(PAYROLL!D347,TIMESHEET!A$1:A$500,0),MATCH("T613",TIMESHEET!$2:$2,0)),0)</f>
        <v/>
      </c>
      <c r="BD347">
        <f>IFERROR(INDEX(TIMESHEET!$A$1:$AI$5000,MATCH(PAYROLL!D347,TIMESHEET!A$1:A$500,0),MATCH("T500",TIMESHEET!$2:$2,0)),0)</f>
        <v/>
      </c>
      <c r="BE347">
        <f>IFERROR(IF(LEFT(INDEX(PIS!O$1:O$500,MATCH(D347,PIS!C$1:C$500)),1)="M",T347/AD347/8*(AW347+AX347*1.5+AY347*2+AZ347*3+BA347*2.1+BB347*2.7+BC347*3.9+BD347*0.3),T347/8*(AW347+AX347*1.5+AY347*2+AZ347*3+BA347*2.1+BB347*2.7+BC347*3.9+BD347*0.3)),0)</f>
        <v/>
      </c>
      <c r="BF347">
        <f>IFERROR(INDEX(ADJ!$A$1:$BZ$1000,MATCH(PAYROLL!$D347,ADJ!A$1:A$500,0),MATCH(PAYROLL!BF$2,ADJ!$2:$2,0)),0)</f>
        <v/>
      </c>
      <c r="BG347">
        <f>IFERROR(INDEX(ADJ!$A$1:$BZ$1000,MATCH(PAYROLL!D347,ADJ!A$1:A$500,0),MATCH(PAYROLL!BG$2,ADJ!$2:$2,0)),0)</f>
        <v/>
      </c>
      <c r="BH347">
        <f>IFERROR(INDEX(ADJ!$A$1:$BZ$1000,MATCH(PAYROLL!D347,ADJ!A$1:A$500,0),MATCH(PAYROLL!BH$2,ADJ!$2:$2,0)),0)</f>
        <v/>
      </c>
      <c r="BI347">
        <f>IFERROR(INDEX(ADJ!$A$1:$BZ$1000,MATCH(PAYROLL!D347,ADJ!A$1:A$500,0),MATCH(PAYROLL!BI$2,ADJ!$2:$2,0)),0)</f>
        <v/>
      </c>
      <c r="BJ347">
        <f>IFERROR(INDEX(ADJ!$A$1:$BZ$1000,MATCH(PAYROLL!D347,ADJ!A$1:A$500,0),MATCH(PAYROLL!BJ$2,ADJ!$2:$2,0)),0)</f>
        <v/>
      </c>
      <c r="BK347">
        <f>SUM(BF347:BJ347)</f>
        <v/>
      </c>
      <c r="BL347">
        <f>IFERROR(INDEX(ADJ!$A$1:$BZ$1000,MATCH(PAYROLL!D347,ADJ!A$1:A$500,0),MATCH(PAYROLL!BL$2,ADJ!$2:$2,0)),0)</f>
        <v/>
      </c>
      <c r="BM347">
        <f>IFERROR(INDEX(ADJ!$A$1:$BZ$1000,MATCH(PAYROLL!D347,ADJ!A$1:A$500,0),MATCH(PAYROLL!BM$2,ADJ!$2:$2,0)),0)</f>
        <v/>
      </c>
      <c r="BN347">
        <f>IFERROR(INDEX(ADJ!$A$1:$BZ$1000,MATCH(PAYROLL!D347,ADJ!A$1:A$500,0),MATCH(PAYROLL!BN$2,ADJ!$2:$2,0)),0)</f>
        <v/>
      </c>
      <c r="BO347">
        <f>IFERROR(INDEX(ADJ!$A$1:$BZ$1000,MATCH(PAYROLL!D347,ADJ!A$1:A$500,0),MATCH(PAYROLL!BO$2,ADJ!$2:$2,0)),0)</f>
        <v/>
      </c>
      <c r="BP347">
        <f>SUM(AM347,AV347,BE347,BK347,BL347:BO347)</f>
        <v/>
      </c>
      <c r="BQ347">
        <f>BO347</f>
        <v/>
      </c>
      <c r="BR347">
        <f>IFERROR(ROUND(IF(LEFT(INDEX(PIS!O$1:O$500,MATCH(D347,PIS!C$1:C$500)),1)="D",T347/8*(BD347*0.3),IF(LEFT(INDEX(PIS!O$1:O$500,MATCH(D347,PIS!C$1:C$500)),1)="H",T347*($BD347*0.3),T347/$AD347/8*($BD347*0.3))),0),0)</f>
        <v/>
      </c>
      <c r="BS347">
        <f>IF(AP347&lt;1,0,MIN(AP347,730000))</f>
        <v/>
      </c>
      <c r="BT347">
        <f>IFERROR(ROUND((BE347-SUM(AW347:BC347)*T347/AD347/8),0)-BR347,0)</f>
        <v/>
      </c>
      <c r="BU347">
        <f>AO347</f>
        <v/>
      </c>
      <c r="BV347">
        <f>SUM(BQ347:BU347)</f>
        <v/>
      </c>
      <c r="BW347">
        <f>BP347-BV347</f>
        <v/>
      </c>
      <c r="BX347">
        <f>IFERROR(IF(RIGHT(INDEX(PIS!O$1:O$500,MATCH(D347,PIS!C$1:C$500)),5)="Gross",MIN(U347+V347,VLOOKUP("R700",TSC!B:C,2,0)*VLOOKUP("R101",TSC!B:C,2,0))*VLOOKUP("R701",TSC!B:C,2,0)%,0),0)</f>
        <v/>
      </c>
      <c r="BY347">
        <f>IFERROR(IF(RIGHT(INDEX(PIS!O$1:O$500,MATCH(D347,PIS!C$1:C$500)),5)="Gross",MIN(U347+V347,VLOOKUP("R700",TSC!B:C,2,0)*VLOOKUP("R101",TSC!B:C,2,0))*VLOOKUP("T704",TSC!B:C,2,0)%,0),0)</f>
        <v/>
      </c>
      <c r="BZ347">
        <f>IFERROR(IF(RIGHT(INDEX(PIS!O$1:O$500,MATCH(D347,PIS!C$1:C$500)),5)="Gross",MIN(U347+V347,VLOOKUP("R700",TSC!B:C,2,0)*VLOOKUP("1",TSC!F:G,2,0))*VLOOKUP("T705",TSC!B:C,2,0)%,0),0)</f>
        <v/>
      </c>
      <c r="CA347">
        <f>IFERROR(INDEX(ADJ!$A$1:$BZ$1000,MATCH(PAYROLL!D347,ADJ!A$1:A$500,0),MATCH(PAYROLL!CA$2,ADJ!$2:$2,0)),0)</f>
        <v/>
      </c>
      <c r="CB347">
        <f>IFERROR(INDEX(ADJ!$A$1:$BZ$1000,MATCH(PAYROLL!D347,ADJ!A$1:A$500,0),MATCH(PAYROLL!CB$2,ADJ!$2:$2,0)),0)</f>
        <v/>
      </c>
      <c r="CC347">
        <f>SUM(BX347:CB347)</f>
        <v/>
      </c>
      <c r="CD347">
        <f>IFERROR(INDEX(PIS!$A$1:$BZ$1000,MATCH(PAYROLL!D347,PIS!C$1:C$500,0),MATCH(PAYROLL!CD$1,PIS!$1:$1,0)),0)</f>
        <v/>
      </c>
      <c r="CE347">
        <f>IFERROR(IF(OR(INDEX(PIS!P$1:P$500,MATCH(D347,PIS!C$1:C$500,0))="LT2",INDEX(PIS!P$1:P$500,MATCH(D347,PIS!C$1:C$500,0))="P10"),0,SUM(CC347,CD347*VLOOKUP("R601",TSC!B:C,2,0),VLOOKUP("R602",TSC!B:C,2,0))),0)</f>
        <v/>
      </c>
      <c r="CF347">
        <f>MAX(BW347-CE347,0)</f>
        <v/>
      </c>
      <c r="CG347">
        <f>IFERROR(IF(OR(RIGHT(INDEX(PIS!P$1:P$500,MATCH(D347,PIS!C$1:C$500)),5)="P10",RIGHT(INDEX(PIS!P$1:P$500,MATCH(D347,PIS!C$1:C$500)),5)="CK"),0,IF(CF347&lt;=5000000,CF347*5%,IF(CF347&lt;=10000000,CF347*10%-250000,IF(CF347&lt;=18000000,CF347*15%-750000,IF(CF347&lt;=32000000,CF347*20%-1650000,IF(CF347&lt;=52000000,CF347*25%-3250000,IF(CF347&lt;=80000000,BH347*30%-5850000,CF347*35%-9850000))))))),0)</f>
        <v/>
      </c>
      <c r="CH347">
        <f>IFERROR(IF(OR(INDEX(PIS!P$1:P$500,MATCH(D347,PIS!C$1:C$500))="LT",INDEX(PIS!P$1:P$500,MATCH(D347,PIS!C$1:C$500))="CK"),0,IF(CF347&lt;2000000,0,CF347*10%)),0)</f>
        <v/>
      </c>
      <c r="CI347">
        <f>IFERROR(INDEX(ADJ!$A$1:$BZ$1000,MATCH(PAYROLL!D347,ADJ!A$1:A$500,0),MATCH(PAYROLL!CI$2,ADJ!$2:$2,0)),0)</f>
        <v/>
      </c>
      <c r="CJ347">
        <f>IFERROR(INDEX(ADJ!$A$1:$BZ$1000,MATCH(PAYROLL!D347,ADJ!A$1:A$500,0),MATCH(PAYROLL!CJ$2,ADJ!$2:$2,0)),0)</f>
        <v/>
      </c>
      <c r="CK347">
        <f>IFERROR(INDEX(ADJ!$A$1:$BZ$1000,MATCH(PAYROLL!D347,ADJ!A$1:A$500,0),MATCH(PAYROLL!CK$2,ADJ!$2:$2,0)),0)</f>
        <v/>
      </c>
      <c r="CL347">
        <f>SUM(CG347:CK347)</f>
        <v/>
      </c>
      <c r="CM347">
        <f>ROUND(SUM(CH347:CK347),0)</f>
        <v/>
      </c>
      <c r="CN347">
        <f>IFERROR(INDEX(CSDA!D$1:D$500,MATCH($CN$2,CSDA!C$1:C$500,0))*INDEX(PIS!V$1:V$500,MATCH(D347,PIS!C$1:C$500))+INDEX(ADJ!$A$1:$BZ$1000,MATCH(PAYROLL!D347,ADJ!A$1:A$500,0),MATCH(PAYROLL!CN$2,ADJ!$2:$2,0)),0)</f>
        <v/>
      </c>
      <c r="CO347">
        <f>IFERROR(INDEX(ADJ!$A$1:$BZ$1000,MATCH(PAYROLL!D347,ADJ!A$1:A$500,0),MATCH(PAYROLL!CO$2,ADJ!$2:$2,0)),0)</f>
        <v/>
      </c>
      <c r="CP347">
        <f>IFERROR(INDEX(ADJ!$A$1:$BZ$1000,MATCH(PAYROLL!D347,ADJ!A$1:A$500,0),MATCH(PAYROLL!CP$2,ADJ!$2:$2,0)),0)</f>
        <v/>
      </c>
      <c r="CQ347">
        <f>BP347-CL347-CI347-CM347-CN347-CO347-CP347-CC347</f>
        <v/>
      </c>
      <c r="CR347">
        <f>IFERROR(IF(RIGHT(INDEX(PIS!O$1:O$500,MATCH(D347,PIS!C$1:C$500,0)),5)="Gross",MIN(U347+V347,VLOOKUP("R700",TSC!B:C,2,0)*VLOOKUP("R101",TSC!B:C,2,0))*(VLOOKUP("T711",TSC!B:C,2,0)+VLOOKUP("T712",TSC!B:C,2,0))%,MIN(T347+V347,VLOOKUP("R700",TSC!B:C,2,0)*VLOOKUP("R101",TSC!B:C,2,0))*(VLOOKUP("T711",TSC!B:C,2,0)+VLOOKUP("T712",TSC!B:C,2,0)+VLOOKUP("R701",TSC!B:C,2,0))%),0)</f>
        <v/>
      </c>
      <c r="CS347">
        <f>IFERROR(IF(RIGHT(INDEX(PIS!O$1:O$500,MATCH(D347,PIS!C$1:C$500,0)),5)="Gross",MIN(U347+V347,VLOOKUP("R700",TSC!B:C,2,0)*VLOOKUP("R101",TSC!B:C,2,0))*(VLOOKUP("T714",TSC!B:C,2,0))%,MIN(T347+V347,VLOOKUP("R700",TSC!B:C,2,0)*VLOOKUP("R101",TSC!B:C,2,0))*(VLOOKUP("T704",TSC!B:C,2,0)+VLOOKUP("T714",TSC!B:C,2,0))%),0)</f>
        <v/>
      </c>
      <c r="CT347">
        <f>IFERROR(IF(RIGHT(INDEX(PIS!O$1:O$500,MATCH(D347,PIS!C$1:C$500,0)),5)="Gross",MIN(U347+V347,VLOOKUP("R700",TSC!B:C,2,0)*VLOOKUP("R101",TSC!B:C,2,0))*VLOOKUP("T705",TSC!B:C,2,0)%,MIN(T347+V347,VLOOKUP("R700",TSC!B:C,2,0)*VLOOKUP("R101",TSC!B:C,2,0))*VLOOKUP("T705",TSC!B:C,2,0)%),0)</f>
        <v/>
      </c>
      <c r="CU347">
        <f>IFERROR(IF(RIGHT(INDEX(PIS!O$1:O$500,MATCH(D347,PIS!C$1:C$500,0)),5)="Gross",MIN(U347+V347,VLOOKUP("R700",TSC!B:C,2,0)*VLOOKUP("R101",TSC!B:C,2,0))*(VLOOKUP("T713",TSC!B:C,2,0))%,MIN(T347+V347,VLOOKUP("R700",TSC!B:C,2,0)*VLOOKUP("R101",TSC!B:C,2,0))*(VLOOKUP("T713",TSC!B:C,2,0))%),0)</f>
        <v/>
      </c>
      <c r="CV347">
        <f>IFERROR(INDEX(ADJ!$A$1:$BZ$1000,MATCH(PAYROLL!D347,ADJ!A$1:A$500,0),MATCH(PAYROLL!CV$2,ADJ!$2:$2,0)),0)</f>
        <v/>
      </c>
      <c r="CW347">
        <f>IFERROR(INDEX(ADJ!$A$1:$BZ$1000,MATCH(PAYROLL!D347,ADJ!A$1:A$500,0),MATCH(PAYROLL!CW$2,ADJ!$2:$2,0)),0)</f>
        <v/>
      </c>
      <c r="CX347">
        <f>SUM(CR347:CW347)</f>
        <v/>
      </c>
      <c r="CY347">
        <f>ROUND(IF(CR347&gt;0,T347+V347*VLOOKUP("R202",TSC!$B$1:$C$500,2,0),0),0)</f>
        <v/>
      </c>
      <c r="CZ347">
        <f>IFERROR(INDEX(CSDA!D$1:D$500,MATCH($CZ$2,CSDA!C$1:C$500,0)),0)</f>
        <v/>
      </c>
      <c r="DA347">
        <f>ROUND(T347*0.7%,0)</f>
        <v/>
      </c>
      <c r="DB347">
        <f>ROUND(T347/12,0)</f>
        <v/>
      </c>
      <c r="DC347">
        <f ref="DC347" t="array">IFERROR(INDEX(CSDA!D$1:D$500,MATCH("Trích giữ"&amp;PAYROLL!DC$2,CSDA!A$1:A$500&amp;CSDA!C$1:C$500,0)),0)</f>
        <v/>
      </c>
      <c r="DD347">
        <f ref="DD347" t="array">IFERROR(INDEX(CSDA!D$1:D$500,MATCH("Trích giữ"&amp;PAYROLL!DD$2,CSDA!A$1:A$500&amp;CSDA!C$1:C$500,0)),0)</f>
        <v/>
      </c>
      <c r="DE347">
        <f ref="DE347" t="array">IFERROR(INDEX(CSDA!D$1:D$500,MATCH("Trích giữ"&amp;PAYROLL!DE$2,CSDA!A$1:A$500&amp;CSDA!C$1:C$500,0)),0)</f>
        <v/>
      </c>
      <c r="DF347">
        <f>IFERROR(INDEX(CSDA!D$1:D$500,MATCH(PAYROLL!DF$2,CSDA!C$1:C$500,0)),0)</f>
        <v/>
      </c>
      <c r="DG347">
        <f ref="DG347" t="array">IFERROR(INDEX(CSDA!D$1:D$500,MATCH("Trích giữ"&amp;PAYROLL!DG$2,CSDA!A$1:A$500&amp;CSDA!C$1:C$500,0)),0)</f>
        <v/>
      </c>
      <c r="DH347">
        <f>ROUND(T347/26,0)</f>
        <v/>
      </c>
      <c r="DI347">
        <f ref="DI347" t="array">IFERROR(INDEX(CSDA!D$1:D$500,MATCH("Trích giữ"&amp;PAYROLL!DI$2,CSDA!A$1:A$500&amp;CSDA!C$1:C$500,0)),0)</f>
        <v/>
      </c>
      <c r="DJ347">
        <f>IF(U347=0,T347*21.5%-BL347,0)</f>
        <v/>
      </c>
      <c r="DK347">
        <f ref="DK347" t="array">IFERROR(INDEX(CSDA!D$1:D$500,MATCH("Trích giữ"&amp;PAYROLL!DK$2,CSDA!A$1:A$500&amp;CSDA!C$1:C$500,0)),0)</f>
        <v/>
      </c>
      <c r="DL347">
        <f>IFERROR(INDEX(CSDA!D$1:D$500,MATCH(PAYROLL!DL$2,CSDA!C$1:C$500,0))/12,0)</f>
        <v/>
      </c>
      <c r="DM347">
        <f>SUM(DB347:DL347)</f>
        <v/>
      </c>
      <c r="DN347">
        <f>IFERROR(INDEX(ADJ!$A$1:$BZ$1000,MATCH(PAYROLL!D347,ADJ!A$1:A$500,0),MATCH(PAYROLL!DN$2,ADJ!$2:$2,0)),0)</f>
        <v/>
      </c>
      <c r="DO347">
        <f>IFERROR(SUM(BP347,DM347:DN347,CX347:DA347)-DT347,0)</f>
        <v/>
      </c>
      <c r="DP347">
        <f ref="DP347" t="array">SUM(BW347*IFERROR(INDEX(CSDA!D$1:D$500,MATCH(BW$2,CSDA!C$1:C$500,0)),0)%,CX347*IFERROR(INDEX(CSDA!D$1:D$500,MATCH(CX$2,CSDA!C$1:C$500,0)),0)%,DA347*IFERROR(INDEX(CSDA!D$1:D$500,MATCH(DA$2,CSDA!C$1:C$500,0)),0)%,DB347*IFERROR(INDEX(CSDA!D$1:D$500,MATCH(DB$2,CSDA!C$1:C$500,0)),0)%,DF347*IFERROR(INDEX(CSDA!D$1:D$500,MATCH("Phí dịch vụ"&amp;PAYROLL!DF$2,CSDA!A$1:A$500&amp;CSDA!C$1:C$500,0)),0)%,DC347*IFERROR(INDEX(CSDA!D$1:D$500,MATCH("Phí dịch vụ"&amp;PAYROLL!DC$2,CSDA!A$1:A$500&amp;CSDA!C$1:C$500,0)),0)%,DH347*IFERROR(INDEX(CSDA!D$1:D$500,MATCH("Phí dịch vụ"&amp;PAYROLL!DH$2,CSDA!A$1:A$500&amp;CSDA!C$1:C$500,0)),0)%,DJ347*IFERROR(INDEX(CSDA!D$1:D$500,MATCH("Phí dịch vụ"&amp;PAYROLL!DJ$2,CSDA!A$1:A$500&amp;CSDA!C$1:C$500,0)),0)%,BN347*IFERROR(INDEX(CSDA!D$1:D$500,MATCH(BN$2,CSDA!C$1:C$500,0)),0)%)-BN347*7%</f>
        <v/>
      </c>
      <c r="DQ347">
        <f>IFERROR(INDEX(ADJ!$A$1:$BZ$1000,MATCH(PAYROLL!D347,ADJ!A$1:A$500,0),MATCH(PAYROLL!DQ$2,ADJ!$2:$2,0)),0)</f>
        <v/>
      </c>
      <c r="DR347">
        <f>IFERROR(INDEX(ADJ!$A$1:$BZ$1000,MATCH(PAYROLL!D347,ADJ!A$1:A$500,0),MATCH(PAYROLL!DR$2,ADJ!$2:$2,0)),0)</f>
        <v/>
      </c>
      <c r="DS347">
        <f>SUM(DP347:DR347)</f>
        <v/>
      </c>
      <c r="DT347">
        <f>EK347</f>
        <v/>
      </c>
      <c r="DU347">
        <f>SUM(DO347:DR347)</f>
        <v/>
      </c>
      <c r="DV347">
        <f>ROUND(DU347*0.1,0)</f>
        <v/>
      </c>
      <c r="DW347">
        <f>DU347+DV347</f>
        <v/>
      </c>
      <c r="DZ347">
        <f>IFERROR(INDEX(ADJ!$A$1:$BZ$1000,MATCH(PAYROLL!$D347,ADJ!A$1:A$500,0),MATCH(PAYROLL!DZ$2,ADJ!$2:$2,0)),0)</f>
        <v/>
      </c>
      <c r="EA347">
        <f>IFERROR(INDEX(ADJ!$A$1:$BZ$1000,MATCH(PAYROLL!$D347,ADJ!A$1:A$500,0),MATCH(PAYROLL!EA$2,ADJ!$2:$2,0)),0)</f>
        <v/>
      </c>
      <c r="EB347">
        <f>IFERROR(INDEX(ADJ!$A$1:$BZ$1000,MATCH(PAYROLL!$D347,ADJ!A$1:A$500,0),MATCH(PAYROLL!EB$2,ADJ!$2:$2,0)),0)</f>
        <v/>
      </c>
      <c r="EC347">
        <f>IFERROR(INDEX(ADJ!$A$1:$BZ$1000,MATCH(PAYROLL!$D347,ADJ!A$1:A$500,0),MATCH(PAYROLL!EC$2,ADJ!$2:$2,0)),0)</f>
        <v/>
      </c>
      <c r="ED347">
        <f>IFERROR(INDEX(ADJ!$A$1:$BZ$1000,MATCH(PAYROLL!$D347,ADJ!A$1:A$500,0),MATCH(PAYROLL!ED$2,ADJ!$2:$2,0)),0)</f>
        <v/>
      </c>
      <c r="EE347">
        <f>IFERROR(INDEX(ADJ!$A$1:$BZ$1000,MATCH(PAYROLL!$D347,ADJ!A$1:A$500,0),MATCH(PAYROLL!EE$2,ADJ!$2:$2,0)),0)</f>
        <v/>
      </c>
      <c r="EF347">
        <f>IFERROR(INDEX(ADJ!$A$1:$BZ$1000,MATCH(PAYROLL!$D347,ADJ!A$1:A$500,0),MATCH(PAYROLL!EF$2,ADJ!$2:$2,0)),0)</f>
        <v/>
      </c>
      <c r="EG347">
        <f>IFERROR(INDEX(ADJ!$A$1:$BZ$1000,MATCH(PAYROLL!$D347,ADJ!A$1:A$500,0),MATCH(PAYROLL!EG$2,ADJ!$2:$2,0)),0)</f>
        <v/>
      </c>
      <c r="EH347">
        <f>IFERROR(INDEX(ADJ!$A$1:$BZ$1000,MATCH(PAYROLL!$D347,ADJ!A$1:A$500,0),MATCH(PAYROLL!EH$2,ADJ!$2:$2,0)),0)</f>
        <v/>
      </c>
      <c r="EI347">
        <f>IFERROR(INDEX(ADJ!$A$1:$BZ$1000,MATCH(PAYROLL!D347,ADJ!A$1:A$500,0),MATCH(PAYROLL!EI$2,ADJ!$2:$2,0)),0)</f>
        <v/>
      </c>
      <c r="EJ347">
        <f>IFERROR(INDEX(ADJ!$A$1:$BZ$1000,MATCH(PAYROLL!$D347,ADJ!A$1:A$500,0),MATCH(PAYROLL!EJ$2,ADJ!$2:$2,0)),0)</f>
        <v/>
      </c>
      <c r="EK347">
        <f>SUM(DZ347:EJ347)</f>
        <v/>
      </c>
    </row>
    <row r="348">
      <c r="A348" t="n">
        <v>346</v>
      </c>
      <c r="B348" t="inlineStr">
        <is>
          <t>Đỗ Thị Hậu</t>
        </is>
      </c>
      <c r="D348" t="inlineStr">
        <is>
          <t>148250-03</t>
        </is>
      </c>
      <c r="S348">
        <f>IFERROR(INDEX(PIS!$A$1:$BZ$1000,MATCH($D348,PIS!C$1:C$500,0),MATCH("Lương CB tháng trước",PIS!$1:$1,0)),0)</f>
        <v/>
      </c>
      <c r="T348">
        <f>IFERROR(INDEX(PIS!$A$1:$BZ$1000,MATCH($D348,PIS!C$1:C$500,0),MATCH("Lương CB hiện tại",PIS!$1:$1,0)),0)</f>
        <v/>
      </c>
      <c r="U348">
        <f>IFERROR(INDEX(PIS!$A$1:$BZ$1000,MATCH($D348,PIS!C$1:C$500,0),MATCH("Lương đóng BHBB",PIS!$1:$1,0)),0)</f>
        <v/>
      </c>
      <c r="V348">
        <f>IFERROR(INDEX(PIS!$A$1:$BZ$1000,MATCH($D348,PIS!C$1:C$500,0),MATCH(V$2,PIS!$2:$2,0)),0)</f>
        <v/>
      </c>
      <c r="W348">
        <f>IFERROR(INDEX(PIS!$A$1:$BZ$1000,MATCH($D348,PIS!C$1:C$500,0),MATCH(W$2,PIS!$2:$2,0)),0)</f>
        <v/>
      </c>
      <c r="X348">
        <f>IFERROR(INDEX(PIS!$A$1:$BZ$1000,MATCH($D348,PIS!C$1:C$500,0),MATCH(X$2,PIS!$2:$2,0)),0)</f>
        <v/>
      </c>
      <c r="Y348">
        <f>IFERROR(INDEX(PIS!$A$1:$BZ$1000,MATCH($D348,PIS!C$1:C$500,0),MATCH(Y$2,PIS!$2:$2,0)),0)</f>
        <v/>
      </c>
      <c r="Z348">
        <f>IFERROR(INDEX(PIS!$A$1:$BZ$1000,MATCH($D348,PIS!C$1:C$500,0),MATCH(Z$2,PIS!$2:$2,0)),0)</f>
        <v/>
      </c>
      <c r="AA348">
        <f>IFERROR(INDEX(PIS!$A$1:$BZ$1000,MATCH($D348,PIS!C$1:C$500,0),MATCH(AA$2,PIS!$2:$2,0)),0)</f>
        <v/>
      </c>
      <c r="AB348">
        <f>IFERROR(INDEX(PIS!$A$1:$BZ$1000,MATCH($D348,PIS!C$1:C$500,0),MATCH(AB$2,PIS!$2:$2,0)),0)</f>
        <v/>
      </c>
      <c r="AC348">
        <f>SUM(V348:AB348)</f>
        <v/>
      </c>
      <c r="AD348">
        <f>IFERROR(INDEX(TIMESHEET!$A$1:$AI$5000,MATCH($D348,TIMESHEET!A$1:A$500,0),MATCH("T100",TIMESHEET!$2:$2,0))-2,0)</f>
        <v/>
      </c>
      <c r="AE348">
        <f>IFERROR(INDEX(TIMESHEET!$A$1:$AI$5000,MATCH($D348,TIMESHEET!A$1:A$500,0),MATCH("T202",TIMESHEET!$2:$2,0)),0)</f>
        <v/>
      </c>
      <c r="AF348">
        <f>IFERROR(INDEX(TIMESHEET!$A$1:$AI$5000,MATCH($D348,TIMESHEET!A$1:A$500,0),MATCH("T302",TIMESHEET!$2:$2,0)),0)</f>
        <v/>
      </c>
      <c r="AG348">
        <f>IFERROR(INDEX(TIMESHEET!$A$1:$AI$5000,MATCH($D348,TIMESHEET!A$1:A$500,0),MATCH("T406",TIMESHEET!$2:$2,0)),0)</f>
        <v/>
      </c>
      <c r="AH348">
        <f>AE348+AG348</f>
        <v/>
      </c>
      <c r="AI348">
        <f>IFERROR(INDEX(TIMESHEET!$A$1:$AI$5000,MATCH($D348,TIMESHEET!A$1:A$500,0),MATCH("T701",TIMESHEET!$2:$2,0)),0)</f>
        <v/>
      </c>
      <c r="AJ348">
        <f>IFERROR(INDEX(TIMESHEET!$A$1:$AI$5000,MATCH($D348,TIMESHEET!B$1:B$500,0),MATCH("T320",TIMESHEET!$2:$2,0)),0)</f>
        <v/>
      </c>
      <c r="AK348">
        <f>IFERROR(IF(LEFT(INDEX(PIS!O$1:O$500,MATCH(D348,PIS!C$1:C$500)),1)="M",T348/AD348*SUM(AE348:AG348),T348*AD348),0)</f>
        <v/>
      </c>
      <c r="AL348">
        <f>IFERROR(INDEX(ADJ!$A$1:$BZ$1000,MATCH(PAYROLL!D348,ADJ!A$1:A$500,0),MATCH(PAYROLL!AL$2,ADJ!$2:$2,0)),0)</f>
        <v/>
      </c>
      <c r="AM348">
        <f>SUM(AK348:AL348)</f>
        <v/>
      </c>
      <c r="AN348">
        <f>IFERROR(ROUND(V348/$AD348*$AH348,0),0)</f>
        <v/>
      </c>
      <c r="AO348">
        <f>IFERROR(ROUND(W348/$AD348*$AH348,0),0)</f>
        <v/>
      </c>
      <c r="AP348">
        <f>IFERROR(ROUND(X348/$AD348*$AE348,0),0)</f>
        <v/>
      </c>
      <c r="AQ348">
        <f>IFERROR(ROUND(Y348/$AD348*$AH348,0),0)</f>
        <v/>
      </c>
      <c r="AR348">
        <f>IFERROR(ROUND(Z348/$AD348*$AH348,0),0)</f>
        <v/>
      </c>
      <c r="AS348">
        <f>IFERROR(ROUND(AA348/$AD348*$AH348,0),0)</f>
        <v/>
      </c>
      <c r="AT348">
        <f>IFERROR(IF((AE348+AF348+AG348)&gt;13,AB348,ROUND(AB348/AD348*AH348,0)),0)</f>
        <v/>
      </c>
      <c r="AU348">
        <f>IFERROR(INDEX(ADJ!$A$1:$BZ$1000,MATCH(PAYROLL!D348,ADJ!A$1:A$500,0),MATCH(PAYROLL!AU$2,ADJ!$2:$2,0)),0)</f>
        <v/>
      </c>
      <c r="AV348">
        <f>ROUND(SUM(AN348:AU348),0)</f>
        <v/>
      </c>
      <c r="AW348">
        <f>IFERROR(INDEX(TIMESHEET!$A$1:$AI$5000,MATCH(PAYROLL!D348,TIMESHEET!A$1:A$500,0),MATCH("T620",TIMESHEET!$2:$2,0)),0)</f>
        <v/>
      </c>
      <c r="AX348">
        <f>IFERROR(INDEX(TIMESHEET!$A$1:$AI$5000,MATCH(PAYROLL!D348,TIMESHEET!A$1:A$500,0),MATCH("T601",TIMESHEET!$2:$2,0)),0)</f>
        <v/>
      </c>
      <c r="AY348">
        <f>IFERROR(INDEX(TIMESHEET!$A$1:$AI$5000,MATCH(PAYROLL!D348,TIMESHEET!A$1:A$500,0),MATCH("T602",TIMESHEET!$2:$2,0)),0)</f>
        <v/>
      </c>
      <c r="AZ348">
        <f>IFERROR(INDEX(TIMESHEET!$A$1:$AI$5000,MATCH(PAYROLL!D348,TIMESHEET!A$1:A$500,0),MATCH("T603",TIMESHEET!$2:$2,0)),0)</f>
        <v/>
      </c>
      <c r="BA348">
        <f>IFERROR(INDEX(TIMESHEET!$A$1:$AI$5000,MATCH(PAYROLL!D348,TIMESHEET!A$1:A$500,0),MATCH("T611",TIMESHEET!$2:$2,0)),0)</f>
        <v/>
      </c>
      <c r="BB348">
        <f>IFERROR(INDEX(TIMESHEET!$A$1:$AI$5000,MATCH(PAYROLL!D348,TIMESHEET!A$1:A$500,0),MATCH("T612",TIMESHEET!$2:$2,0)),0)</f>
        <v/>
      </c>
      <c r="BC348">
        <f>IFERROR(INDEX(TIMESHEET!$A$1:$AI$5000,MATCH(PAYROLL!D348,TIMESHEET!A$1:A$500,0),MATCH("T613",TIMESHEET!$2:$2,0)),0)</f>
        <v/>
      </c>
      <c r="BD348">
        <f>IFERROR(INDEX(TIMESHEET!$A$1:$AI$5000,MATCH(PAYROLL!D348,TIMESHEET!A$1:A$500,0),MATCH("T500",TIMESHEET!$2:$2,0)),0)</f>
        <v/>
      </c>
      <c r="BE348">
        <f>IFERROR(IF(LEFT(INDEX(PIS!O$1:O$500,MATCH(D348,PIS!C$1:C$500)),1)="M",T348/AD348/8*(AW348+AX348*1.5+AY348*2+AZ348*3+BA348*2.1+BB348*2.7+BC348*3.9+BD348*0.3),T348/8*(AW348+AX348*1.5+AY348*2+AZ348*3+BA348*2.1+BB348*2.7+BC348*3.9+BD348*0.3)),0)</f>
        <v/>
      </c>
      <c r="BF348">
        <f>IFERROR(INDEX(ADJ!$A$1:$BZ$1000,MATCH(PAYROLL!$D348,ADJ!A$1:A$500,0),MATCH(PAYROLL!BF$2,ADJ!$2:$2,0)),0)</f>
        <v/>
      </c>
      <c r="BG348">
        <f>IFERROR(INDEX(ADJ!$A$1:$BZ$1000,MATCH(PAYROLL!D348,ADJ!A$1:A$500,0),MATCH(PAYROLL!BG$2,ADJ!$2:$2,0)),0)</f>
        <v/>
      </c>
      <c r="BH348">
        <f>IFERROR(INDEX(ADJ!$A$1:$BZ$1000,MATCH(PAYROLL!D348,ADJ!A$1:A$500,0),MATCH(PAYROLL!BH$2,ADJ!$2:$2,0)),0)</f>
        <v/>
      </c>
      <c r="BI348">
        <f>IFERROR(INDEX(ADJ!$A$1:$BZ$1000,MATCH(PAYROLL!D348,ADJ!A$1:A$500,0),MATCH(PAYROLL!BI$2,ADJ!$2:$2,0)),0)</f>
        <v/>
      </c>
      <c r="BJ348">
        <f>IFERROR(INDEX(ADJ!$A$1:$BZ$1000,MATCH(PAYROLL!D348,ADJ!A$1:A$500,0),MATCH(PAYROLL!BJ$2,ADJ!$2:$2,0)),0)</f>
        <v/>
      </c>
      <c r="BK348">
        <f>SUM(BF348:BJ348)</f>
        <v/>
      </c>
      <c r="BL348">
        <f>IFERROR(INDEX(ADJ!$A$1:$BZ$1000,MATCH(PAYROLL!D348,ADJ!A$1:A$500,0),MATCH(PAYROLL!BL$2,ADJ!$2:$2,0)),0)</f>
        <v/>
      </c>
      <c r="BM348">
        <f>IFERROR(INDEX(ADJ!$A$1:$BZ$1000,MATCH(PAYROLL!D348,ADJ!A$1:A$500,0),MATCH(PAYROLL!BM$2,ADJ!$2:$2,0)),0)</f>
        <v/>
      </c>
      <c r="BN348">
        <f>IFERROR(INDEX(ADJ!$A$1:$BZ$1000,MATCH(PAYROLL!D348,ADJ!A$1:A$500,0),MATCH(PAYROLL!BN$2,ADJ!$2:$2,0)),0)</f>
        <v/>
      </c>
      <c r="BO348">
        <f>IFERROR(INDEX(ADJ!$A$1:$BZ$1000,MATCH(PAYROLL!D348,ADJ!A$1:A$500,0),MATCH(PAYROLL!BO$2,ADJ!$2:$2,0)),0)</f>
        <v/>
      </c>
      <c r="BP348">
        <f>SUM(AM348,AV348,BE348,BK348,BL348:BO348)</f>
        <v/>
      </c>
      <c r="BQ348">
        <f>BO348</f>
        <v/>
      </c>
      <c r="BR348">
        <f>IFERROR(ROUND(IF(LEFT(INDEX(PIS!O$1:O$500,MATCH(D348,PIS!C$1:C$500)),1)="D",T348/8*(BD348*0.3),IF(LEFT(INDEX(PIS!O$1:O$500,MATCH(D348,PIS!C$1:C$500)),1)="H",T348*($BD348*0.3),T348/$AD348/8*($BD348*0.3))),0),0)</f>
        <v/>
      </c>
      <c r="BS348">
        <f>IF(AP348&lt;1,0,MIN(AP348,730000))</f>
        <v/>
      </c>
      <c r="BT348">
        <f>IFERROR(ROUND((BE348-SUM(AW348:BC348)*T348/AD348/8),0)-BR348,0)</f>
        <v/>
      </c>
      <c r="BU348">
        <f>AO348</f>
        <v/>
      </c>
      <c r="BV348">
        <f>SUM(BQ348:BU348)</f>
        <v/>
      </c>
      <c r="BW348">
        <f>BP348-BV348</f>
        <v/>
      </c>
      <c r="BX348">
        <f>IFERROR(IF(RIGHT(INDEX(PIS!O$1:O$500,MATCH(D348,PIS!C$1:C$500)),5)="Gross",MIN(U348+V348,VLOOKUP("R700",TSC!B:C,2,0)*VLOOKUP("R101",TSC!B:C,2,0))*VLOOKUP("R701",TSC!B:C,2,0)%,0),0)</f>
        <v/>
      </c>
      <c r="BY348">
        <f>IFERROR(IF(RIGHT(INDEX(PIS!O$1:O$500,MATCH(D348,PIS!C$1:C$500)),5)="Gross",MIN(U348+V348,VLOOKUP("R700",TSC!B:C,2,0)*VLOOKUP("R101",TSC!B:C,2,0))*VLOOKUP("T704",TSC!B:C,2,0)%,0),0)</f>
        <v/>
      </c>
      <c r="BZ348">
        <f>IFERROR(IF(RIGHT(INDEX(PIS!O$1:O$500,MATCH(D348,PIS!C$1:C$500)),5)="Gross",MIN(U348+V348,VLOOKUP("R700",TSC!B:C,2,0)*VLOOKUP("1",TSC!F:G,2,0))*VLOOKUP("T705",TSC!B:C,2,0)%,0),0)</f>
        <v/>
      </c>
      <c r="CA348">
        <f>IFERROR(INDEX(ADJ!$A$1:$BZ$1000,MATCH(PAYROLL!D348,ADJ!A$1:A$500,0),MATCH(PAYROLL!CA$2,ADJ!$2:$2,0)),0)</f>
        <v/>
      </c>
      <c r="CB348">
        <f>IFERROR(INDEX(ADJ!$A$1:$BZ$1000,MATCH(PAYROLL!D348,ADJ!A$1:A$500,0),MATCH(PAYROLL!CB$2,ADJ!$2:$2,0)),0)</f>
        <v/>
      </c>
      <c r="CC348">
        <f>SUM(BX348:CB348)</f>
        <v/>
      </c>
      <c r="CD348">
        <f>IFERROR(INDEX(PIS!$A$1:$BZ$1000,MATCH(PAYROLL!D348,PIS!C$1:C$500,0),MATCH(PAYROLL!CD$1,PIS!$1:$1,0)),0)</f>
        <v/>
      </c>
      <c r="CE348">
        <f>IFERROR(IF(OR(INDEX(PIS!P$1:P$500,MATCH(D348,PIS!C$1:C$500,0))="LT2",INDEX(PIS!P$1:P$500,MATCH(D348,PIS!C$1:C$500,0))="P10"),0,SUM(CC348,CD348*VLOOKUP("R601",TSC!B:C,2,0),VLOOKUP("R602",TSC!B:C,2,0))),0)</f>
        <v/>
      </c>
      <c r="CF348">
        <f>MAX(BW348-CE348,0)</f>
        <v/>
      </c>
      <c r="CG348">
        <f>IFERROR(IF(OR(RIGHT(INDEX(PIS!P$1:P$500,MATCH(D348,PIS!C$1:C$500)),5)="P10",RIGHT(INDEX(PIS!P$1:P$500,MATCH(D348,PIS!C$1:C$500)),5)="CK"),0,IF(CF348&lt;=5000000,CF348*5%,IF(CF348&lt;=10000000,CF348*10%-250000,IF(CF348&lt;=18000000,CF348*15%-750000,IF(CF348&lt;=32000000,CF348*20%-1650000,IF(CF348&lt;=52000000,CF348*25%-3250000,IF(CF348&lt;=80000000,BH348*30%-5850000,CF348*35%-9850000))))))),0)</f>
        <v/>
      </c>
      <c r="CH348">
        <f>IFERROR(IF(OR(INDEX(PIS!P$1:P$500,MATCH(D348,PIS!C$1:C$500))="LT",INDEX(PIS!P$1:P$500,MATCH(D348,PIS!C$1:C$500))="CK"),0,IF(CF348&lt;2000000,0,CF348*10%)),0)</f>
        <v/>
      </c>
      <c r="CI348">
        <f>IFERROR(INDEX(ADJ!$A$1:$BZ$1000,MATCH(PAYROLL!D348,ADJ!A$1:A$500,0),MATCH(PAYROLL!CI$2,ADJ!$2:$2,0)),0)</f>
        <v/>
      </c>
      <c r="CJ348">
        <f>IFERROR(INDEX(ADJ!$A$1:$BZ$1000,MATCH(PAYROLL!D348,ADJ!A$1:A$500,0),MATCH(PAYROLL!CJ$2,ADJ!$2:$2,0)),0)</f>
        <v/>
      </c>
      <c r="CK348">
        <f>IFERROR(INDEX(ADJ!$A$1:$BZ$1000,MATCH(PAYROLL!D348,ADJ!A$1:A$500,0),MATCH(PAYROLL!CK$2,ADJ!$2:$2,0)),0)</f>
        <v/>
      </c>
      <c r="CL348">
        <f>SUM(CG348:CK348)</f>
        <v/>
      </c>
      <c r="CM348">
        <f>ROUND(SUM(CH348:CK348),0)</f>
        <v/>
      </c>
      <c r="CN348">
        <f>IFERROR(INDEX(CSDA!D$1:D$500,MATCH($CN$2,CSDA!C$1:C$500,0))*INDEX(PIS!V$1:V$500,MATCH(D348,PIS!C$1:C$500))+INDEX(ADJ!$A$1:$BZ$1000,MATCH(PAYROLL!D348,ADJ!A$1:A$500,0),MATCH(PAYROLL!CN$2,ADJ!$2:$2,0)),0)</f>
        <v/>
      </c>
      <c r="CO348">
        <f>IFERROR(INDEX(ADJ!$A$1:$BZ$1000,MATCH(PAYROLL!D348,ADJ!A$1:A$500,0),MATCH(PAYROLL!CO$2,ADJ!$2:$2,0)),0)</f>
        <v/>
      </c>
      <c r="CP348">
        <f>IFERROR(INDEX(ADJ!$A$1:$BZ$1000,MATCH(PAYROLL!D348,ADJ!A$1:A$500,0),MATCH(PAYROLL!CP$2,ADJ!$2:$2,0)),0)</f>
        <v/>
      </c>
      <c r="CQ348">
        <f>BP348-CL348-CI348-CM348-CN348-CO348-CP348-CC348</f>
        <v/>
      </c>
      <c r="CR348">
        <f>IFERROR(IF(RIGHT(INDEX(PIS!O$1:O$500,MATCH(D348,PIS!C$1:C$500,0)),5)="Gross",MIN(U348+V348,VLOOKUP("R700",TSC!B:C,2,0)*VLOOKUP("R101",TSC!B:C,2,0))*(VLOOKUP("T711",TSC!B:C,2,0)+VLOOKUP("T712",TSC!B:C,2,0))%,MIN(T348+V348,VLOOKUP("R700",TSC!B:C,2,0)*VLOOKUP("R101",TSC!B:C,2,0))*(VLOOKUP("T711",TSC!B:C,2,0)+VLOOKUP("T712",TSC!B:C,2,0)+VLOOKUP("R701",TSC!B:C,2,0))%),0)</f>
        <v/>
      </c>
      <c r="CS348">
        <f>IFERROR(IF(RIGHT(INDEX(PIS!O$1:O$500,MATCH(D348,PIS!C$1:C$500,0)),5)="Gross",MIN(U348+V348,VLOOKUP("R700",TSC!B:C,2,0)*VLOOKUP("R101",TSC!B:C,2,0))*(VLOOKUP("T714",TSC!B:C,2,0))%,MIN(T348+V348,VLOOKUP("R700",TSC!B:C,2,0)*VLOOKUP("R101",TSC!B:C,2,0))*(VLOOKUP("T704",TSC!B:C,2,0)+VLOOKUP("T714",TSC!B:C,2,0))%),0)</f>
        <v/>
      </c>
      <c r="CT348">
        <f>IFERROR(IF(RIGHT(INDEX(PIS!O$1:O$500,MATCH(D348,PIS!C$1:C$500,0)),5)="Gross",MIN(U348+V348,VLOOKUP("R700",TSC!B:C,2,0)*VLOOKUP("R101",TSC!B:C,2,0))*VLOOKUP("T705",TSC!B:C,2,0)%,MIN(T348+V348,VLOOKUP("R700",TSC!B:C,2,0)*VLOOKUP("R101",TSC!B:C,2,0))*VLOOKUP("T705",TSC!B:C,2,0)%),0)</f>
        <v/>
      </c>
      <c r="CU348">
        <f>IFERROR(IF(RIGHT(INDEX(PIS!O$1:O$500,MATCH(D348,PIS!C$1:C$500,0)),5)="Gross",MIN(U348+V348,VLOOKUP("R700",TSC!B:C,2,0)*VLOOKUP("R101",TSC!B:C,2,0))*(VLOOKUP("T713",TSC!B:C,2,0))%,MIN(T348+V348,VLOOKUP("R700",TSC!B:C,2,0)*VLOOKUP("R101",TSC!B:C,2,0))*(VLOOKUP("T713",TSC!B:C,2,0))%),0)</f>
        <v/>
      </c>
      <c r="CV348">
        <f>IFERROR(INDEX(ADJ!$A$1:$BZ$1000,MATCH(PAYROLL!D348,ADJ!A$1:A$500,0),MATCH(PAYROLL!CV$2,ADJ!$2:$2,0)),0)</f>
        <v/>
      </c>
      <c r="CW348">
        <f>IFERROR(INDEX(ADJ!$A$1:$BZ$1000,MATCH(PAYROLL!D348,ADJ!A$1:A$500,0),MATCH(PAYROLL!CW$2,ADJ!$2:$2,0)),0)</f>
        <v/>
      </c>
      <c r="CX348">
        <f>SUM(CR348:CW348)</f>
        <v/>
      </c>
      <c r="CY348">
        <f>ROUND(IF(CR348&gt;0,T348+V348*VLOOKUP("R202",TSC!$B$1:$C$500,2,0),0),0)</f>
        <v/>
      </c>
      <c r="CZ348">
        <f>IFERROR(INDEX(CSDA!D$1:D$500,MATCH($CZ$2,CSDA!C$1:C$500,0)),0)</f>
        <v/>
      </c>
      <c r="DA348">
        <f>ROUND(T348*0.7%,0)</f>
        <v/>
      </c>
      <c r="DB348">
        <f>ROUND(T348/12,0)</f>
        <v/>
      </c>
      <c r="DC348">
        <f ref="DC348" t="array">IFERROR(INDEX(CSDA!D$1:D$500,MATCH("Trích giữ"&amp;PAYROLL!DC$2,CSDA!A$1:A$500&amp;CSDA!C$1:C$500,0)),0)</f>
        <v/>
      </c>
      <c r="DD348">
        <f ref="DD348" t="array">IFERROR(INDEX(CSDA!D$1:D$500,MATCH("Trích giữ"&amp;PAYROLL!DD$2,CSDA!A$1:A$500&amp;CSDA!C$1:C$500,0)),0)</f>
        <v/>
      </c>
      <c r="DE348">
        <f ref="DE348" t="array">IFERROR(INDEX(CSDA!D$1:D$500,MATCH("Trích giữ"&amp;PAYROLL!DE$2,CSDA!A$1:A$500&amp;CSDA!C$1:C$500,0)),0)</f>
        <v/>
      </c>
      <c r="DF348">
        <f>IFERROR(INDEX(CSDA!D$1:D$500,MATCH(PAYROLL!DF$2,CSDA!C$1:C$500,0)),0)</f>
        <v/>
      </c>
      <c r="DG348">
        <f ref="DG348" t="array">IFERROR(INDEX(CSDA!D$1:D$500,MATCH("Trích giữ"&amp;PAYROLL!DG$2,CSDA!A$1:A$500&amp;CSDA!C$1:C$500,0)),0)</f>
        <v/>
      </c>
      <c r="DH348">
        <f>ROUND(T348/26,0)</f>
        <v/>
      </c>
      <c r="DI348">
        <f ref="DI348" t="array">IFERROR(INDEX(CSDA!D$1:D$500,MATCH("Trích giữ"&amp;PAYROLL!DI$2,CSDA!A$1:A$500&amp;CSDA!C$1:C$500,0)),0)</f>
        <v/>
      </c>
      <c r="DJ348">
        <f>IF(U348=0,T348*21.5%-BL348,0)</f>
        <v/>
      </c>
      <c r="DK348">
        <f ref="DK348" t="array">IFERROR(INDEX(CSDA!D$1:D$500,MATCH("Trích giữ"&amp;PAYROLL!DK$2,CSDA!A$1:A$500&amp;CSDA!C$1:C$500,0)),0)</f>
        <v/>
      </c>
      <c r="DL348">
        <f>IFERROR(INDEX(CSDA!D$1:D$500,MATCH(PAYROLL!DL$2,CSDA!C$1:C$500,0))/12,0)</f>
        <v/>
      </c>
      <c r="DM348">
        <f>SUM(DB348:DL348)</f>
        <v/>
      </c>
      <c r="DN348">
        <f>IFERROR(INDEX(ADJ!$A$1:$BZ$1000,MATCH(PAYROLL!D348,ADJ!A$1:A$500,0),MATCH(PAYROLL!DN$2,ADJ!$2:$2,0)),0)</f>
        <v/>
      </c>
      <c r="DO348">
        <f>IFERROR(SUM(BP348,DM348:DN348,CX348:DA348)-DT348,0)</f>
        <v/>
      </c>
      <c r="DP348">
        <f ref="DP348" t="array">SUM(BW348*IFERROR(INDEX(CSDA!D$1:D$500,MATCH(BW$2,CSDA!C$1:C$500,0)),0)%,CX348*IFERROR(INDEX(CSDA!D$1:D$500,MATCH(CX$2,CSDA!C$1:C$500,0)),0)%,DA348*IFERROR(INDEX(CSDA!D$1:D$500,MATCH(DA$2,CSDA!C$1:C$500,0)),0)%,DB348*IFERROR(INDEX(CSDA!D$1:D$500,MATCH(DB$2,CSDA!C$1:C$500,0)),0)%,DF348*IFERROR(INDEX(CSDA!D$1:D$500,MATCH("Phí dịch vụ"&amp;PAYROLL!DF$2,CSDA!A$1:A$500&amp;CSDA!C$1:C$500,0)),0)%,DC348*IFERROR(INDEX(CSDA!D$1:D$500,MATCH("Phí dịch vụ"&amp;PAYROLL!DC$2,CSDA!A$1:A$500&amp;CSDA!C$1:C$500,0)),0)%,DH348*IFERROR(INDEX(CSDA!D$1:D$500,MATCH("Phí dịch vụ"&amp;PAYROLL!DH$2,CSDA!A$1:A$500&amp;CSDA!C$1:C$500,0)),0)%,DJ348*IFERROR(INDEX(CSDA!D$1:D$500,MATCH("Phí dịch vụ"&amp;PAYROLL!DJ$2,CSDA!A$1:A$500&amp;CSDA!C$1:C$500,0)),0)%,BN348*IFERROR(INDEX(CSDA!D$1:D$500,MATCH(BN$2,CSDA!C$1:C$500,0)),0)%)-BN348*7%</f>
        <v/>
      </c>
      <c r="DQ348">
        <f>IFERROR(INDEX(ADJ!$A$1:$BZ$1000,MATCH(PAYROLL!D348,ADJ!A$1:A$500,0),MATCH(PAYROLL!DQ$2,ADJ!$2:$2,0)),0)</f>
        <v/>
      </c>
      <c r="DR348">
        <f>IFERROR(INDEX(ADJ!$A$1:$BZ$1000,MATCH(PAYROLL!D348,ADJ!A$1:A$500,0),MATCH(PAYROLL!DR$2,ADJ!$2:$2,0)),0)</f>
        <v/>
      </c>
      <c r="DS348">
        <f>SUM(DP348:DR348)</f>
        <v/>
      </c>
      <c r="DT348">
        <f>EK348</f>
        <v/>
      </c>
      <c r="DU348">
        <f>SUM(DO348:DR348)</f>
        <v/>
      </c>
      <c r="DV348">
        <f>ROUND(DU348*0.1,0)</f>
        <v/>
      </c>
      <c r="DW348">
        <f>DU348+DV348</f>
        <v/>
      </c>
      <c r="DZ348">
        <f>IFERROR(INDEX(ADJ!$A$1:$BZ$1000,MATCH(PAYROLL!$D348,ADJ!A$1:A$500,0),MATCH(PAYROLL!DZ$2,ADJ!$2:$2,0)),0)</f>
        <v/>
      </c>
      <c r="EA348">
        <f>IFERROR(INDEX(ADJ!$A$1:$BZ$1000,MATCH(PAYROLL!$D348,ADJ!A$1:A$500,0),MATCH(PAYROLL!EA$2,ADJ!$2:$2,0)),0)</f>
        <v/>
      </c>
      <c r="EB348">
        <f>IFERROR(INDEX(ADJ!$A$1:$BZ$1000,MATCH(PAYROLL!$D348,ADJ!A$1:A$500,0),MATCH(PAYROLL!EB$2,ADJ!$2:$2,0)),0)</f>
        <v/>
      </c>
      <c r="EC348">
        <f>IFERROR(INDEX(ADJ!$A$1:$BZ$1000,MATCH(PAYROLL!$D348,ADJ!A$1:A$500,0),MATCH(PAYROLL!EC$2,ADJ!$2:$2,0)),0)</f>
        <v/>
      </c>
      <c r="ED348">
        <f>IFERROR(INDEX(ADJ!$A$1:$BZ$1000,MATCH(PAYROLL!$D348,ADJ!A$1:A$500,0),MATCH(PAYROLL!ED$2,ADJ!$2:$2,0)),0)</f>
        <v/>
      </c>
      <c r="EE348">
        <f>IFERROR(INDEX(ADJ!$A$1:$BZ$1000,MATCH(PAYROLL!$D348,ADJ!A$1:A$500,0),MATCH(PAYROLL!EE$2,ADJ!$2:$2,0)),0)</f>
        <v/>
      </c>
      <c r="EF348">
        <f>IFERROR(INDEX(ADJ!$A$1:$BZ$1000,MATCH(PAYROLL!$D348,ADJ!A$1:A$500,0),MATCH(PAYROLL!EF$2,ADJ!$2:$2,0)),0)</f>
        <v/>
      </c>
      <c r="EG348">
        <f>IFERROR(INDEX(ADJ!$A$1:$BZ$1000,MATCH(PAYROLL!$D348,ADJ!A$1:A$500,0),MATCH(PAYROLL!EG$2,ADJ!$2:$2,0)),0)</f>
        <v/>
      </c>
      <c r="EH348">
        <f>IFERROR(INDEX(ADJ!$A$1:$BZ$1000,MATCH(PAYROLL!$D348,ADJ!A$1:A$500,0),MATCH(PAYROLL!EH$2,ADJ!$2:$2,0)),0)</f>
        <v/>
      </c>
      <c r="EI348">
        <f>IFERROR(INDEX(ADJ!$A$1:$BZ$1000,MATCH(PAYROLL!D348,ADJ!A$1:A$500,0),MATCH(PAYROLL!EI$2,ADJ!$2:$2,0)),0)</f>
        <v/>
      </c>
      <c r="EJ348">
        <f>IFERROR(INDEX(ADJ!$A$1:$BZ$1000,MATCH(PAYROLL!$D348,ADJ!A$1:A$500,0),MATCH(PAYROLL!EJ$2,ADJ!$2:$2,0)),0)</f>
        <v/>
      </c>
      <c r="EK348">
        <f>SUM(DZ348:EJ348)</f>
        <v/>
      </c>
    </row>
    <row r="349">
      <c r="A349" t="n">
        <v>347</v>
      </c>
      <c r="B349" t="inlineStr">
        <is>
          <t>Đinh Văn Chiên</t>
        </is>
      </c>
      <c r="D349" t="inlineStr">
        <is>
          <t>159019-01</t>
        </is>
      </c>
      <c r="S349">
        <f>IFERROR(INDEX(PIS!$A$1:$BZ$1000,MATCH($D349,PIS!C$1:C$500,0),MATCH("Lương CB tháng trước",PIS!$1:$1,0)),0)</f>
        <v/>
      </c>
      <c r="T349">
        <f>IFERROR(INDEX(PIS!$A$1:$BZ$1000,MATCH($D349,PIS!C$1:C$500,0),MATCH("Lương CB hiện tại",PIS!$1:$1,0)),0)</f>
        <v/>
      </c>
      <c r="U349">
        <f>IFERROR(INDEX(PIS!$A$1:$BZ$1000,MATCH($D349,PIS!C$1:C$500,0),MATCH("Lương đóng BHBB",PIS!$1:$1,0)),0)</f>
        <v/>
      </c>
      <c r="V349">
        <f>IFERROR(INDEX(PIS!$A$1:$BZ$1000,MATCH($D349,PIS!C$1:C$500,0),MATCH(V$2,PIS!$2:$2,0)),0)</f>
        <v/>
      </c>
      <c r="W349">
        <f>IFERROR(INDEX(PIS!$A$1:$BZ$1000,MATCH($D349,PIS!C$1:C$500,0),MATCH(W$2,PIS!$2:$2,0)),0)</f>
        <v/>
      </c>
      <c r="X349">
        <f>IFERROR(INDEX(PIS!$A$1:$BZ$1000,MATCH($D349,PIS!C$1:C$500,0),MATCH(X$2,PIS!$2:$2,0)),0)</f>
        <v/>
      </c>
      <c r="Y349">
        <f>IFERROR(INDEX(PIS!$A$1:$BZ$1000,MATCH($D349,PIS!C$1:C$500,0),MATCH(Y$2,PIS!$2:$2,0)),0)</f>
        <v/>
      </c>
      <c r="Z349">
        <f>IFERROR(INDEX(PIS!$A$1:$BZ$1000,MATCH($D349,PIS!C$1:C$500,0),MATCH(Z$2,PIS!$2:$2,0)),0)</f>
        <v/>
      </c>
      <c r="AA349">
        <f>IFERROR(INDEX(PIS!$A$1:$BZ$1000,MATCH($D349,PIS!C$1:C$500,0),MATCH(AA$2,PIS!$2:$2,0)),0)</f>
        <v/>
      </c>
      <c r="AB349">
        <f>IFERROR(INDEX(PIS!$A$1:$BZ$1000,MATCH($D349,PIS!C$1:C$500,0),MATCH(AB$2,PIS!$2:$2,0)),0)</f>
        <v/>
      </c>
      <c r="AC349">
        <f>SUM(V349:AB349)</f>
        <v/>
      </c>
      <c r="AD349">
        <f>IFERROR(INDEX(TIMESHEET!$A$1:$AI$5000,MATCH($D349,TIMESHEET!A$1:A$500,0),MATCH("T100",TIMESHEET!$2:$2,0))-2,0)</f>
        <v/>
      </c>
      <c r="AE349">
        <f>IFERROR(INDEX(TIMESHEET!$A$1:$AI$5000,MATCH($D349,TIMESHEET!A$1:A$500,0),MATCH("T202",TIMESHEET!$2:$2,0)),0)</f>
        <v/>
      </c>
      <c r="AF349">
        <f>IFERROR(INDEX(TIMESHEET!$A$1:$AI$5000,MATCH($D349,TIMESHEET!A$1:A$500,0),MATCH("T302",TIMESHEET!$2:$2,0)),0)</f>
        <v/>
      </c>
      <c r="AG349">
        <f>IFERROR(INDEX(TIMESHEET!$A$1:$AI$5000,MATCH($D349,TIMESHEET!A$1:A$500,0),MATCH("T406",TIMESHEET!$2:$2,0)),0)</f>
        <v/>
      </c>
      <c r="AH349">
        <f>AE349+AG349</f>
        <v/>
      </c>
      <c r="AI349">
        <f>IFERROR(INDEX(TIMESHEET!$A$1:$AI$5000,MATCH($D349,TIMESHEET!A$1:A$500,0),MATCH("T701",TIMESHEET!$2:$2,0)),0)</f>
        <v/>
      </c>
      <c r="AJ349">
        <f>IFERROR(INDEX(TIMESHEET!$A$1:$AI$5000,MATCH($D349,TIMESHEET!B$1:B$500,0),MATCH("T320",TIMESHEET!$2:$2,0)),0)</f>
        <v/>
      </c>
      <c r="AK349">
        <f>IFERROR(IF(LEFT(INDEX(PIS!O$1:O$500,MATCH(D349,PIS!C$1:C$500)),1)="M",T349/AD349*SUM(AE349:AG349),T349*AD349),0)</f>
        <v/>
      </c>
      <c r="AL349">
        <f>IFERROR(INDEX(ADJ!$A$1:$BZ$1000,MATCH(PAYROLL!D349,ADJ!A$1:A$500,0),MATCH(PAYROLL!AL$2,ADJ!$2:$2,0)),0)</f>
        <v/>
      </c>
      <c r="AM349">
        <f>SUM(AK349:AL349)</f>
        <v/>
      </c>
      <c r="AN349">
        <f>IFERROR(ROUND(V349/$AD349*$AH349,0),0)</f>
        <v/>
      </c>
      <c r="AO349">
        <f>IFERROR(ROUND(W349/$AD349*$AH349,0),0)</f>
        <v/>
      </c>
      <c r="AP349">
        <f>IFERROR(ROUND(X349/$AD349*$AE349,0),0)</f>
        <v/>
      </c>
      <c r="AQ349">
        <f>IFERROR(ROUND(Y349/$AD349*$AH349,0),0)</f>
        <v/>
      </c>
      <c r="AR349">
        <f>IFERROR(ROUND(Z349/$AD349*$AH349,0),0)</f>
        <v/>
      </c>
      <c r="AS349">
        <f>IFERROR(ROUND(AA349/$AD349*$AH349,0),0)</f>
        <v/>
      </c>
      <c r="AT349">
        <f>IFERROR(IF((AE349+AF349+AG349)&gt;13,AB349,ROUND(AB349/AD349*AH349,0)),0)</f>
        <v/>
      </c>
      <c r="AU349">
        <f>IFERROR(INDEX(ADJ!$A$1:$BZ$1000,MATCH(PAYROLL!D349,ADJ!A$1:A$500,0),MATCH(PAYROLL!AU$2,ADJ!$2:$2,0)),0)</f>
        <v/>
      </c>
      <c r="AV349">
        <f>ROUND(SUM(AN349:AU349),0)</f>
        <v/>
      </c>
      <c r="AW349">
        <f>IFERROR(INDEX(TIMESHEET!$A$1:$AI$5000,MATCH(PAYROLL!D349,TIMESHEET!A$1:A$500,0),MATCH("T620",TIMESHEET!$2:$2,0)),0)</f>
        <v/>
      </c>
      <c r="AX349">
        <f>IFERROR(INDEX(TIMESHEET!$A$1:$AI$5000,MATCH(PAYROLL!D349,TIMESHEET!A$1:A$500,0),MATCH("T601",TIMESHEET!$2:$2,0)),0)</f>
        <v/>
      </c>
      <c r="AY349">
        <f>IFERROR(INDEX(TIMESHEET!$A$1:$AI$5000,MATCH(PAYROLL!D349,TIMESHEET!A$1:A$500,0),MATCH("T602",TIMESHEET!$2:$2,0)),0)</f>
        <v/>
      </c>
      <c r="AZ349">
        <f>IFERROR(INDEX(TIMESHEET!$A$1:$AI$5000,MATCH(PAYROLL!D349,TIMESHEET!A$1:A$500,0),MATCH("T603",TIMESHEET!$2:$2,0)),0)</f>
        <v/>
      </c>
      <c r="BA349">
        <f>IFERROR(INDEX(TIMESHEET!$A$1:$AI$5000,MATCH(PAYROLL!D349,TIMESHEET!A$1:A$500,0),MATCH("T611",TIMESHEET!$2:$2,0)),0)</f>
        <v/>
      </c>
      <c r="BB349">
        <f>IFERROR(INDEX(TIMESHEET!$A$1:$AI$5000,MATCH(PAYROLL!D349,TIMESHEET!A$1:A$500,0),MATCH("T612",TIMESHEET!$2:$2,0)),0)</f>
        <v/>
      </c>
      <c r="BC349">
        <f>IFERROR(INDEX(TIMESHEET!$A$1:$AI$5000,MATCH(PAYROLL!D349,TIMESHEET!A$1:A$500,0),MATCH("T613",TIMESHEET!$2:$2,0)),0)</f>
        <v/>
      </c>
      <c r="BD349">
        <f>IFERROR(INDEX(TIMESHEET!$A$1:$AI$5000,MATCH(PAYROLL!D349,TIMESHEET!A$1:A$500,0),MATCH("T500",TIMESHEET!$2:$2,0)),0)</f>
        <v/>
      </c>
      <c r="BE349">
        <f>IFERROR(IF(LEFT(INDEX(PIS!O$1:O$500,MATCH(D349,PIS!C$1:C$500)),1)="M",T349/AD349/8*(AW349+AX349*1.5+AY349*2+AZ349*3+BA349*2.1+BB349*2.7+BC349*3.9+BD349*0.3),T349/8*(AW349+AX349*1.5+AY349*2+AZ349*3+BA349*2.1+BB349*2.7+BC349*3.9+BD349*0.3)),0)</f>
        <v/>
      </c>
      <c r="BF349">
        <f>IFERROR(INDEX(ADJ!$A$1:$BZ$1000,MATCH(PAYROLL!$D349,ADJ!A$1:A$500,0),MATCH(PAYROLL!BF$2,ADJ!$2:$2,0)),0)</f>
        <v/>
      </c>
      <c r="BG349">
        <f>IFERROR(INDEX(ADJ!$A$1:$BZ$1000,MATCH(PAYROLL!D349,ADJ!A$1:A$500,0),MATCH(PAYROLL!BG$2,ADJ!$2:$2,0)),0)</f>
        <v/>
      </c>
      <c r="BH349">
        <f>IFERROR(INDEX(ADJ!$A$1:$BZ$1000,MATCH(PAYROLL!D349,ADJ!A$1:A$500,0),MATCH(PAYROLL!BH$2,ADJ!$2:$2,0)),0)</f>
        <v/>
      </c>
      <c r="BI349">
        <f>IFERROR(INDEX(ADJ!$A$1:$BZ$1000,MATCH(PAYROLL!D349,ADJ!A$1:A$500,0),MATCH(PAYROLL!BI$2,ADJ!$2:$2,0)),0)</f>
        <v/>
      </c>
      <c r="BJ349">
        <f>IFERROR(INDEX(ADJ!$A$1:$BZ$1000,MATCH(PAYROLL!D349,ADJ!A$1:A$500,0),MATCH(PAYROLL!BJ$2,ADJ!$2:$2,0)),0)</f>
        <v/>
      </c>
      <c r="BK349">
        <f>SUM(BF349:BJ349)</f>
        <v/>
      </c>
      <c r="BL349">
        <f>IFERROR(INDEX(ADJ!$A$1:$BZ$1000,MATCH(PAYROLL!D349,ADJ!A$1:A$500,0),MATCH(PAYROLL!BL$2,ADJ!$2:$2,0)),0)</f>
        <v/>
      </c>
      <c r="BM349">
        <f>IFERROR(INDEX(ADJ!$A$1:$BZ$1000,MATCH(PAYROLL!D349,ADJ!A$1:A$500,0),MATCH(PAYROLL!BM$2,ADJ!$2:$2,0)),0)</f>
        <v/>
      </c>
      <c r="BN349">
        <f>IFERROR(INDEX(ADJ!$A$1:$BZ$1000,MATCH(PAYROLL!D349,ADJ!A$1:A$500,0),MATCH(PAYROLL!BN$2,ADJ!$2:$2,0)),0)</f>
        <v/>
      </c>
      <c r="BO349">
        <f>IFERROR(INDEX(ADJ!$A$1:$BZ$1000,MATCH(PAYROLL!D349,ADJ!A$1:A$500,0),MATCH(PAYROLL!BO$2,ADJ!$2:$2,0)),0)</f>
        <v/>
      </c>
      <c r="BP349">
        <f>SUM(AM349,AV349,BE349,BK349,BL349:BO349)</f>
        <v/>
      </c>
      <c r="BQ349">
        <f>BO349</f>
        <v/>
      </c>
      <c r="BR349">
        <f>IFERROR(ROUND(IF(LEFT(INDEX(PIS!O$1:O$500,MATCH(D349,PIS!C$1:C$500)),1)="D",T349/8*(BD349*0.3),IF(LEFT(INDEX(PIS!O$1:O$500,MATCH(D349,PIS!C$1:C$500)),1)="H",T349*($BD349*0.3),T349/$AD349/8*($BD349*0.3))),0),0)</f>
        <v/>
      </c>
      <c r="BS349">
        <f>IF(AP349&lt;1,0,MIN(AP349,730000))</f>
        <v/>
      </c>
      <c r="BT349">
        <f>IFERROR(ROUND((BE349-SUM(AW349:BC349)*T349/AD349/8),0)-BR349,0)</f>
        <v/>
      </c>
      <c r="BU349">
        <f>AO349</f>
        <v/>
      </c>
      <c r="BV349">
        <f>SUM(BQ349:BU349)</f>
        <v/>
      </c>
      <c r="BW349">
        <f>BP349-BV349</f>
        <v/>
      </c>
      <c r="BX349">
        <f>IFERROR(IF(RIGHT(INDEX(PIS!O$1:O$500,MATCH(D349,PIS!C$1:C$500)),5)="Gross",MIN(U349+V349,VLOOKUP("R700",TSC!B:C,2,0)*VLOOKUP("R101",TSC!B:C,2,0))*VLOOKUP("R701",TSC!B:C,2,0)%,0),0)</f>
        <v/>
      </c>
      <c r="BY349">
        <f>IFERROR(IF(RIGHT(INDEX(PIS!O$1:O$500,MATCH(D349,PIS!C$1:C$500)),5)="Gross",MIN(U349+V349,VLOOKUP("R700",TSC!B:C,2,0)*VLOOKUP("R101",TSC!B:C,2,0))*VLOOKUP("T704",TSC!B:C,2,0)%,0),0)</f>
        <v/>
      </c>
      <c r="BZ349">
        <f>IFERROR(IF(RIGHT(INDEX(PIS!O$1:O$500,MATCH(D349,PIS!C$1:C$500)),5)="Gross",MIN(U349+V349,VLOOKUP("R700",TSC!B:C,2,0)*VLOOKUP("1",TSC!F:G,2,0))*VLOOKUP("T705",TSC!B:C,2,0)%,0),0)</f>
        <v/>
      </c>
      <c r="CA349">
        <f>IFERROR(INDEX(ADJ!$A$1:$BZ$1000,MATCH(PAYROLL!D349,ADJ!A$1:A$500,0),MATCH(PAYROLL!CA$2,ADJ!$2:$2,0)),0)</f>
        <v/>
      </c>
      <c r="CB349">
        <f>IFERROR(INDEX(ADJ!$A$1:$BZ$1000,MATCH(PAYROLL!D349,ADJ!A$1:A$500,0),MATCH(PAYROLL!CB$2,ADJ!$2:$2,0)),0)</f>
        <v/>
      </c>
      <c r="CC349">
        <f>SUM(BX349:CB349)</f>
        <v/>
      </c>
      <c r="CD349">
        <f>IFERROR(INDEX(PIS!$A$1:$BZ$1000,MATCH(PAYROLL!D349,PIS!C$1:C$500,0),MATCH(PAYROLL!CD$1,PIS!$1:$1,0)),0)</f>
        <v/>
      </c>
      <c r="CE349">
        <f>IFERROR(IF(OR(INDEX(PIS!P$1:P$500,MATCH(D349,PIS!C$1:C$500,0))="LT2",INDEX(PIS!P$1:P$500,MATCH(D349,PIS!C$1:C$500,0))="P10"),0,SUM(CC349,CD349*VLOOKUP("R601",TSC!B:C,2,0),VLOOKUP("R602",TSC!B:C,2,0))),0)</f>
        <v/>
      </c>
      <c r="CF349">
        <f>MAX(BW349-CE349,0)</f>
        <v/>
      </c>
      <c r="CG349">
        <f>IFERROR(IF(OR(RIGHT(INDEX(PIS!P$1:P$500,MATCH(D349,PIS!C$1:C$500)),5)="P10",RIGHT(INDEX(PIS!P$1:P$500,MATCH(D349,PIS!C$1:C$500)),5)="CK"),0,IF(CF349&lt;=5000000,CF349*5%,IF(CF349&lt;=10000000,CF349*10%-250000,IF(CF349&lt;=18000000,CF349*15%-750000,IF(CF349&lt;=32000000,CF349*20%-1650000,IF(CF349&lt;=52000000,CF349*25%-3250000,IF(CF349&lt;=80000000,BH349*30%-5850000,CF349*35%-9850000))))))),0)</f>
        <v/>
      </c>
      <c r="CH349">
        <f>IFERROR(IF(OR(INDEX(PIS!P$1:P$500,MATCH(D349,PIS!C$1:C$500))="LT",INDEX(PIS!P$1:P$500,MATCH(D349,PIS!C$1:C$500))="CK"),0,IF(CF349&lt;2000000,0,CF349*10%)),0)</f>
        <v/>
      </c>
      <c r="CI349">
        <f>IFERROR(INDEX(ADJ!$A$1:$BZ$1000,MATCH(PAYROLL!D349,ADJ!A$1:A$500,0),MATCH(PAYROLL!CI$2,ADJ!$2:$2,0)),0)</f>
        <v/>
      </c>
      <c r="CJ349">
        <f>IFERROR(INDEX(ADJ!$A$1:$BZ$1000,MATCH(PAYROLL!D349,ADJ!A$1:A$500,0),MATCH(PAYROLL!CJ$2,ADJ!$2:$2,0)),0)</f>
        <v/>
      </c>
      <c r="CK349">
        <f>IFERROR(INDEX(ADJ!$A$1:$BZ$1000,MATCH(PAYROLL!D349,ADJ!A$1:A$500,0),MATCH(PAYROLL!CK$2,ADJ!$2:$2,0)),0)</f>
        <v/>
      </c>
      <c r="CL349">
        <f>SUM(CG349:CK349)</f>
        <v/>
      </c>
      <c r="CM349">
        <f>ROUND(SUM(CH349:CK349),0)</f>
        <v/>
      </c>
      <c r="CN349">
        <f>IFERROR(INDEX(CSDA!D$1:D$500,MATCH($CN$2,CSDA!C$1:C$500,0))*INDEX(PIS!V$1:V$500,MATCH(D349,PIS!C$1:C$500))+INDEX(ADJ!$A$1:$BZ$1000,MATCH(PAYROLL!D349,ADJ!A$1:A$500,0),MATCH(PAYROLL!CN$2,ADJ!$2:$2,0)),0)</f>
        <v/>
      </c>
      <c r="CO349">
        <f>IFERROR(INDEX(ADJ!$A$1:$BZ$1000,MATCH(PAYROLL!D349,ADJ!A$1:A$500,0),MATCH(PAYROLL!CO$2,ADJ!$2:$2,0)),0)</f>
        <v/>
      </c>
      <c r="CP349">
        <f>IFERROR(INDEX(ADJ!$A$1:$BZ$1000,MATCH(PAYROLL!D349,ADJ!A$1:A$500,0),MATCH(PAYROLL!CP$2,ADJ!$2:$2,0)),0)</f>
        <v/>
      </c>
      <c r="CQ349">
        <f>BP349-CL349-CI349-CM349-CN349-CO349-CP349-CC349</f>
        <v/>
      </c>
      <c r="CR349">
        <f>IFERROR(IF(RIGHT(INDEX(PIS!O$1:O$500,MATCH(D349,PIS!C$1:C$500,0)),5)="Gross",MIN(U349+V349,VLOOKUP("R700",TSC!B:C,2,0)*VLOOKUP("R101",TSC!B:C,2,0))*(VLOOKUP("T711",TSC!B:C,2,0)+VLOOKUP("T712",TSC!B:C,2,0))%,MIN(T349+V349,VLOOKUP("R700",TSC!B:C,2,0)*VLOOKUP("R101",TSC!B:C,2,0))*(VLOOKUP("T711",TSC!B:C,2,0)+VLOOKUP("T712",TSC!B:C,2,0)+VLOOKUP("R701",TSC!B:C,2,0))%),0)</f>
        <v/>
      </c>
      <c r="CS349">
        <f>IFERROR(IF(RIGHT(INDEX(PIS!O$1:O$500,MATCH(D349,PIS!C$1:C$500,0)),5)="Gross",MIN(U349+V349,VLOOKUP("R700",TSC!B:C,2,0)*VLOOKUP("R101",TSC!B:C,2,0))*(VLOOKUP("T714",TSC!B:C,2,0))%,MIN(T349+V349,VLOOKUP("R700",TSC!B:C,2,0)*VLOOKUP("R101",TSC!B:C,2,0))*(VLOOKUP("T704",TSC!B:C,2,0)+VLOOKUP("T714",TSC!B:C,2,0))%),0)</f>
        <v/>
      </c>
      <c r="CT349">
        <f>IFERROR(IF(RIGHT(INDEX(PIS!O$1:O$500,MATCH(D349,PIS!C$1:C$500,0)),5)="Gross",MIN(U349+V349,VLOOKUP("R700",TSC!B:C,2,0)*VLOOKUP("R101",TSC!B:C,2,0))*VLOOKUP("T705",TSC!B:C,2,0)%,MIN(T349+V349,VLOOKUP("R700",TSC!B:C,2,0)*VLOOKUP("R101",TSC!B:C,2,0))*VLOOKUP("T705",TSC!B:C,2,0)%),0)</f>
        <v/>
      </c>
      <c r="CU349">
        <f>IFERROR(IF(RIGHT(INDEX(PIS!O$1:O$500,MATCH(D349,PIS!C$1:C$500,0)),5)="Gross",MIN(U349+V349,VLOOKUP("R700",TSC!B:C,2,0)*VLOOKUP("R101",TSC!B:C,2,0))*(VLOOKUP("T713",TSC!B:C,2,0))%,MIN(T349+V349,VLOOKUP("R700",TSC!B:C,2,0)*VLOOKUP("R101",TSC!B:C,2,0))*(VLOOKUP("T713",TSC!B:C,2,0))%),0)</f>
        <v/>
      </c>
      <c r="CV349">
        <f>IFERROR(INDEX(ADJ!$A$1:$BZ$1000,MATCH(PAYROLL!D349,ADJ!A$1:A$500,0),MATCH(PAYROLL!CV$2,ADJ!$2:$2,0)),0)</f>
        <v/>
      </c>
      <c r="CW349">
        <f>IFERROR(INDEX(ADJ!$A$1:$BZ$1000,MATCH(PAYROLL!D349,ADJ!A$1:A$500,0),MATCH(PAYROLL!CW$2,ADJ!$2:$2,0)),0)</f>
        <v/>
      </c>
      <c r="CX349">
        <f>SUM(CR349:CW349)</f>
        <v/>
      </c>
      <c r="CY349">
        <f>ROUND(IF(CR349&gt;0,T349+V349*VLOOKUP("R202",TSC!$B$1:$C$500,2,0),0),0)</f>
        <v/>
      </c>
      <c r="CZ349">
        <f>IFERROR(INDEX(CSDA!D$1:D$500,MATCH($CZ$2,CSDA!C$1:C$500,0)),0)</f>
        <v/>
      </c>
      <c r="DA349">
        <f>ROUND(T349*0.7%,0)</f>
        <v/>
      </c>
      <c r="DB349">
        <f>ROUND(T349/12,0)</f>
        <v/>
      </c>
      <c r="DC349">
        <f ref="DC349" t="array">IFERROR(INDEX(CSDA!D$1:D$500,MATCH("Trích giữ"&amp;PAYROLL!DC$2,CSDA!A$1:A$500&amp;CSDA!C$1:C$500,0)),0)</f>
        <v/>
      </c>
      <c r="DD349">
        <f ref="DD349" t="array">IFERROR(INDEX(CSDA!D$1:D$500,MATCH("Trích giữ"&amp;PAYROLL!DD$2,CSDA!A$1:A$500&amp;CSDA!C$1:C$500,0)),0)</f>
        <v/>
      </c>
      <c r="DE349">
        <f ref="DE349" t="array">IFERROR(INDEX(CSDA!D$1:D$500,MATCH("Trích giữ"&amp;PAYROLL!DE$2,CSDA!A$1:A$500&amp;CSDA!C$1:C$500,0)),0)</f>
        <v/>
      </c>
      <c r="DF349">
        <f>IFERROR(INDEX(CSDA!D$1:D$500,MATCH(PAYROLL!DF$2,CSDA!C$1:C$500,0)),0)</f>
        <v/>
      </c>
      <c r="DG349">
        <f ref="DG349" t="array">IFERROR(INDEX(CSDA!D$1:D$500,MATCH("Trích giữ"&amp;PAYROLL!DG$2,CSDA!A$1:A$500&amp;CSDA!C$1:C$500,0)),0)</f>
        <v/>
      </c>
      <c r="DH349">
        <f>ROUND(T349/26,0)</f>
        <v/>
      </c>
      <c r="DI349">
        <f ref="DI349" t="array">IFERROR(INDEX(CSDA!D$1:D$500,MATCH("Trích giữ"&amp;PAYROLL!DI$2,CSDA!A$1:A$500&amp;CSDA!C$1:C$500,0)),0)</f>
        <v/>
      </c>
      <c r="DJ349">
        <f>IF(U349=0,T349*21.5%-BL349,0)</f>
        <v/>
      </c>
      <c r="DK349">
        <f ref="DK349" t="array">IFERROR(INDEX(CSDA!D$1:D$500,MATCH("Trích giữ"&amp;PAYROLL!DK$2,CSDA!A$1:A$500&amp;CSDA!C$1:C$500,0)),0)</f>
        <v/>
      </c>
      <c r="DL349">
        <f>IFERROR(INDEX(CSDA!D$1:D$500,MATCH(PAYROLL!DL$2,CSDA!C$1:C$500,0))/12,0)</f>
        <v/>
      </c>
      <c r="DM349">
        <f>SUM(DB349:DL349)</f>
        <v/>
      </c>
      <c r="DN349">
        <f>IFERROR(INDEX(ADJ!$A$1:$BZ$1000,MATCH(PAYROLL!D349,ADJ!A$1:A$500,0),MATCH(PAYROLL!DN$2,ADJ!$2:$2,0)),0)</f>
        <v/>
      </c>
      <c r="DO349">
        <f>IFERROR(SUM(BP349,DM349:DN349,CX349:DA349)-DT349,0)</f>
        <v/>
      </c>
      <c r="DP349">
        <f ref="DP349" t="array">SUM(BW349*IFERROR(INDEX(CSDA!D$1:D$500,MATCH(BW$2,CSDA!C$1:C$500,0)),0)%,CX349*IFERROR(INDEX(CSDA!D$1:D$500,MATCH(CX$2,CSDA!C$1:C$500,0)),0)%,DA349*IFERROR(INDEX(CSDA!D$1:D$500,MATCH(DA$2,CSDA!C$1:C$500,0)),0)%,DB349*IFERROR(INDEX(CSDA!D$1:D$500,MATCH(DB$2,CSDA!C$1:C$500,0)),0)%,DF349*IFERROR(INDEX(CSDA!D$1:D$500,MATCH("Phí dịch vụ"&amp;PAYROLL!DF$2,CSDA!A$1:A$500&amp;CSDA!C$1:C$500,0)),0)%,DC349*IFERROR(INDEX(CSDA!D$1:D$500,MATCH("Phí dịch vụ"&amp;PAYROLL!DC$2,CSDA!A$1:A$500&amp;CSDA!C$1:C$500,0)),0)%,DH349*IFERROR(INDEX(CSDA!D$1:D$500,MATCH("Phí dịch vụ"&amp;PAYROLL!DH$2,CSDA!A$1:A$500&amp;CSDA!C$1:C$500,0)),0)%,DJ349*IFERROR(INDEX(CSDA!D$1:D$500,MATCH("Phí dịch vụ"&amp;PAYROLL!DJ$2,CSDA!A$1:A$500&amp;CSDA!C$1:C$500,0)),0)%,BN349*IFERROR(INDEX(CSDA!D$1:D$500,MATCH(BN$2,CSDA!C$1:C$500,0)),0)%)-BN349*7%</f>
        <v/>
      </c>
      <c r="DQ349">
        <f>IFERROR(INDEX(ADJ!$A$1:$BZ$1000,MATCH(PAYROLL!D349,ADJ!A$1:A$500,0),MATCH(PAYROLL!DQ$2,ADJ!$2:$2,0)),0)</f>
        <v/>
      </c>
      <c r="DR349">
        <f>IFERROR(INDEX(ADJ!$A$1:$BZ$1000,MATCH(PAYROLL!D349,ADJ!A$1:A$500,0),MATCH(PAYROLL!DR$2,ADJ!$2:$2,0)),0)</f>
        <v/>
      </c>
      <c r="DS349">
        <f>SUM(DP349:DR349)</f>
        <v/>
      </c>
      <c r="DT349">
        <f>EK349</f>
        <v/>
      </c>
      <c r="DU349">
        <f>SUM(DO349:DR349)</f>
        <v/>
      </c>
      <c r="DV349">
        <f>ROUND(DU349*0.1,0)</f>
        <v/>
      </c>
      <c r="DW349">
        <f>DU349+DV349</f>
        <v/>
      </c>
      <c r="DZ349">
        <f>IFERROR(INDEX(ADJ!$A$1:$BZ$1000,MATCH(PAYROLL!$D349,ADJ!A$1:A$500,0),MATCH(PAYROLL!DZ$2,ADJ!$2:$2,0)),0)</f>
        <v/>
      </c>
      <c r="EA349">
        <f>IFERROR(INDEX(ADJ!$A$1:$BZ$1000,MATCH(PAYROLL!$D349,ADJ!A$1:A$500,0),MATCH(PAYROLL!EA$2,ADJ!$2:$2,0)),0)</f>
        <v/>
      </c>
      <c r="EB349">
        <f>IFERROR(INDEX(ADJ!$A$1:$BZ$1000,MATCH(PAYROLL!$D349,ADJ!A$1:A$500,0),MATCH(PAYROLL!EB$2,ADJ!$2:$2,0)),0)</f>
        <v/>
      </c>
      <c r="EC349">
        <f>IFERROR(INDEX(ADJ!$A$1:$BZ$1000,MATCH(PAYROLL!$D349,ADJ!A$1:A$500,0),MATCH(PAYROLL!EC$2,ADJ!$2:$2,0)),0)</f>
        <v/>
      </c>
      <c r="ED349">
        <f>IFERROR(INDEX(ADJ!$A$1:$BZ$1000,MATCH(PAYROLL!$D349,ADJ!A$1:A$500,0),MATCH(PAYROLL!ED$2,ADJ!$2:$2,0)),0)</f>
        <v/>
      </c>
      <c r="EE349">
        <f>IFERROR(INDEX(ADJ!$A$1:$BZ$1000,MATCH(PAYROLL!$D349,ADJ!A$1:A$500,0),MATCH(PAYROLL!EE$2,ADJ!$2:$2,0)),0)</f>
        <v/>
      </c>
      <c r="EF349">
        <f>IFERROR(INDEX(ADJ!$A$1:$BZ$1000,MATCH(PAYROLL!$D349,ADJ!A$1:A$500,0),MATCH(PAYROLL!EF$2,ADJ!$2:$2,0)),0)</f>
        <v/>
      </c>
      <c r="EG349">
        <f>IFERROR(INDEX(ADJ!$A$1:$BZ$1000,MATCH(PAYROLL!$D349,ADJ!A$1:A$500,0),MATCH(PAYROLL!EG$2,ADJ!$2:$2,0)),0)</f>
        <v/>
      </c>
      <c r="EH349">
        <f>IFERROR(INDEX(ADJ!$A$1:$BZ$1000,MATCH(PAYROLL!$D349,ADJ!A$1:A$500,0),MATCH(PAYROLL!EH$2,ADJ!$2:$2,0)),0)</f>
        <v/>
      </c>
      <c r="EI349">
        <f>IFERROR(INDEX(ADJ!$A$1:$BZ$1000,MATCH(PAYROLL!D349,ADJ!A$1:A$500,0),MATCH(PAYROLL!EI$2,ADJ!$2:$2,0)),0)</f>
        <v/>
      </c>
      <c r="EJ349">
        <f>IFERROR(INDEX(ADJ!$A$1:$BZ$1000,MATCH(PAYROLL!$D349,ADJ!A$1:A$500,0),MATCH(PAYROLL!EJ$2,ADJ!$2:$2,0)),0)</f>
        <v/>
      </c>
      <c r="EK349">
        <f>SUM(DZ349:EJ349)</f>
        <v/>
      </c>
    </row>
    <row r="350">
      <c r="A350" t="n">
        <v>348</v>
      </c>
      <c r="B350" t="inlineStr">
        <is>
          <t>Đinh Thị Huyền</t>
        </is>
      </c>
      <c r="D350" t="inlineStr">
        <is>
          <t>159047-01</t>
        </is>
      </c>
      <c r="S350">
        <f>IFERROR(INDEX(PIS!$A$1:$BZ$1000,MATCH($D350,PIS!C$1:C$500,0),MATCH("Lương CB tháng trước",PIS!$1:$1,0)),0)</f>
        <v/>
      </c>
      <c r="T350">
        <f>IFERROR(INDEX(PIS!$A$1:$BZ$1000,MATCH($D350,PIS!C$1:C$500,0),MATCH("Lương CB hiện tại",PIS!$1:$1,0)),0)</f>
        <v/>
      </c>
      <c r="U350">
        <f>IFERROR(INDEX(PIS!$A$1:$BZ$1000,MATCH($D350,PIS!C$1:C$500,0),MATCH("Lương đóng BHBB",PIS!$1:$1,0)),0)</f>
        <v/>
      </c>
      <c r="V350">
        <f>IFERROR(INDEX(PIS!$A$1:$BZ$1000,MATCH($D350,PIS!C$1:C$500,0),MATCH(V$2,PIS!$2:$2,0)),0)</f>
        <v/>
      </c>
      <c r="W350">
        <f>IFERROR(INDEX(PIS!$A$1:$BZ$1000,MATCH($D350,PIS!C$1:C$500,0),MATCH(W$2,PIS!$2:$2,0)),0)</f>
        <v/>
      </c>
      <c r="X350">
        <f>IFERROR(INDEX(PIS!$A$1:$BZ$1000,MATCH($D350,PIS!C$1:C$500,0),MATCH(X$2,PIS!$2:$2,0)),0)</f>
        <v/>
      </c>
      <c r="Y350">
        <f>IFERROR(INDEX(PIS!$A$1:$BZ$1000,MATCH($D350,PIS!C$1:C$500,0),MATCH(Y$2,PIS!$2:$2,0)),0)</f>
        <v/>
      </c>
      <c r="Z350">
        <f>IFERROR(INDEX(PIS!$A$1:$BZ$1000,MATCH($D350,PIS!C$1:C$500,0),MATCH(Z$2,PIS!$2:$2,0)),0)</f>
        <v/>
      </c>
      <c r="AA350">
        <f>IFERROR(INDEX(PIS!$A$1:$BZ$1000,MATCH($D350,PIS!C$1:C$500,0),MATCH(AA$2,PIS!$2:$2,0)),0)</f>
        <v/>
      </c>
      <c r="AB350">
        <f>IFERROR(INDEX(PIS!$A$1:$BZ$1000,MATCH($D350,PIS!C$1:C$500,0),MATCH(AB$2,PIS!$2:$2,0)),0)</f>
        <v/>
      </c>
      <c r="AC350">
        <f>SUM(V350:AB350)</f>
        <v/>
      </c>
      <c r="AD350">
        <f>IFERROR(INDEX(TIMESHEET!$A$1:$AI$5000,MATCH($D350,TIMESHEET!A$1:A$500,0),MATCH("T100",TIMESHEET!$2:$2,0))-2,0)</f>
        <v/>
      </c>
      <c r="AE350">
        <f>IFERROR(INDEX(TIMESHEET!$A$1:$AI$5000,MATCH($D350,TIMESHEET!A$1:A$500,0),MATCH("T202",TIMESHEET!$2:$2,0)),0)</f>
        <v/>
      </c>
      <c r="AF350">
        <f>IFERROR(INDEX(TIMESHEET!$A$1:$AI$5000,MATCH($D350,TIMESHEET!A$1:A$500,0),MATCH("T302",TIMESHEET!$2:$2,0)),0)</f>
        <v/>
      </c>
      <c r="AG350">
        <f>IFERROR(INDEX(TIMESHEET!$A$1:$AI$5000,MATCH($D350,TIMESHEET!A$1:A$500,0),MATCH("T406",TIMESHEET!$2:$2,0)),0)</f>
        <v/>
      </c>
      <c r="AH350">
        <f>AE350+AG350</f>
        <v/>
      </c>
      <c r="AI350">
        <f>IFERROR(INDEX(TIMESHEET!$A$1:$AI$5000,MATCH($D350,TIMESHEET!A$1:A$500,0),MATCH("T701",TIMESHEET!$2:$2,0)),0)</f>
        <v/>
      </c>
      <c r="AJ350">
        <f>IFERROR(INDEX(TIMESHEET!$A$1:$AI$5000,MATCH($D350,TIMESHEET!B$1:B$500,0),MATCH("T320",TIMESHEET!$2:$2,0)),0)</f>
        <v/>
      </c>
      <c r="AK350">
        <f>IFERROR(IF(LEFT(INDEX(PIS!O$1:O$500,MATCH(D350,PIS!C$1:C$500)),1)="M",T350/AD350*SUM(AE350:AG350),T350*AD350),0)</f>
        <v/>
      </c>
      <c r="AL350">
        <f>IFERROR(INDEX(ADJ!$A$1:$BZ$1000,MATCH(PAYROLL!D350,ADJ!A$1:A$500,0),MATCH(PAYROLL!AL$2,ADJ!$2:$2,0)),0)</f>
        <v/>
      </c>
      <c r="AM350">
        <f>SUM(AK350:AL350)</f>
        <v/>
      </c>
      <c r="AN350">
        <f>IFERROR(ROUND(V350/$AD350*$AH350,0),0)</f>
        <v/>
      </c>
      <c r="AO350">
        <f>IFERROR(ROUND(W350/$AD350*$AH350,0),0)</f>
        <v/>
      </c>
      <c r="AP350">
        <f>IFERROR(ROUND(X350/$AD350*$AE350,0),0)</f>
        <v/>
      </c>
      <c r="AQ350">
        <f>IFERROR(ROUND(Y350/$AD350*$AH350,0),0)</f>
        <v/>
      </c>
      <c r="AR350">
        <f>IFERROR(ROUND(Z350/$AD350*$AH350,0),0)</f>
        <v/>
      </c>
      <c r="AS350">
        <f>IFERROR(ROUND(AA350/$AD350*$AH350,0),0)</f>
        <v/>
      </c>
      <c r="AT350">
        <f>IFERROR(IF((AE350+AF350+AG350)&gt;13,AB350,ROUND(AB350/AD350*AH350,0)),0)</f>
        <v/>
      </c>
      <c r="AU350">
        <f>IFERROR(INDEX(ADJ!$A$1:$BZ$1000,MATCH(PAYROLL!D350,ADJ!A$1:A$500,0),MATCH(PAYROLL!AU$2,ADJ!$2:$2,0)),0)</f>
        <v/>
      </c>
      <c r="AV350">
        <f>ROUND(SUM(AN350:AU350),0)</f>
        <v/>
      </c>
      <c r="AW350">
        <f>IFERROR(INDEX(TIMESHEET!$A$1:$AI$5000,MATCH(PAYROLL!D350,TIMESHEET!A$1:A$500,0),MATCH("T620",TIMESHEET!$2:$2,0)),0)</f>
        <v/>
      </c>
      <c r="AX350">
        <f>IFERROR(INDEX(TIMESHEET!$A$1:$AI$5000,MATCH(PAYROLL!D350,TIMESHEET!A$1:A$500,0),MATCH("T601",TIMESHEET!$2:$2,0)),0)</f>
        <v/>
      </c>
      <c r="AY350">
        <f>IFERROR(INDEX(TIMESHEET!$A$1:$AI$5000,MATCH(PAYROLL!D350,TIMESHEET!A$1:A$500,0),MATCH("T602",TIMESHEET!$2:$2,0)),0)</f>
        <v/>
      </c>
      <c r="AZ350">
        <f>IFERROR(INDEX(TIMESHEET!$A$1:$AI$5000,MATCH(PAYROLL!D350,TIMESHEET!A$1:A$500,0),MATCH("T603",TIMESHEET!$2:$2,0)),0)</f>
        <v/>
      </c>
      <c r="BA350">
        <f>IFERROR(INDEX(TIMESHEET!$A$1:$AI$5000,MATCH(PAYROLL!D350,TIMESHEET!A$1:A$500,0),MATCH("T611",TIMESHEET!$2:$2,0)),0)</f>
        <v/>
      </c>
      <c r="BB350">
        <f>IFERROR(INDEX(TIMESHEET!$A$1:$AI$5000,MATCH(PAYROLL!D350,TIMESHEET!A$1:A$500,0),MATCH("T612",TIMESHEET!$2:$2,0)),0)</f>
        <v/>
      </c>
      <c r="BC350">
        <f>IFERROR(INDEX(TIMESHEET!$A$1:$AI$5000,MATCH(PAYROLL!D350,TIMESHEET!A$1:A$500,0),MATCH("T613",TIMESHEET!$2:$2,0)),0)</f>
        <v/>
      </c>
      <c r="BD350">
        <f>IFERROR(INDEX(TIMESHEET!$A$1:$AI$5000,MATCH(PAYROLL!D350,TIMESHEET!A$1:A$500,0),MATCH("T500",TIMESHEET!$2:$2,0)),0)</f>
        <v/>
      </c>
      <c r="BE350">
        <f>IFERROR(IF(LEFT(INDEX(PIS!O$1:O$500,MATCH(D350,PIS!C$1:C$500)),1)="M",T350/AD350/8*(AW350+AX350*1.5+AY350*2+AZ350*3+BA350*2.1+BB350*2.7+BC350*3.9+BD350*0.3),T350/8*(AW350+AX350*1.5+AY350*2+AZ350*3+BA350*2.1+BB350*2.7+BC350*3.9+BD350*0.3)),0)</f>
        <v/>
      </c>
      <c r="BF350">
        <f>IFERROR(INDEX(ADJ!$A$1:$BZ$1000,MATCH(PAYROLL!$D350,ADJ!A$1:A$500,0),MATCH(PAYROLL!BF$2,ADJ!$2:$2,0)),0)</f>
        <v/>
      </c>
      <c r="BG350">
        <f>IFERROR(INDEX(ADJ!$A$1:$BZ$1000,MATCH(PAYROLL!D350,ADJ!A$1:A$500,0),MATCH(PAYROLL!BG$2,ADJ!$2:$2,0)),0)</f>
        <v/>
      </c>
      <c r="BH350">
        <f>IFERROR(INDEX(ADJ!$A$1:$BZ$1000,MATCH(PAYROLL!D350,ADJ!A$1:A$500,0),MATCH(PAYROLL!BH$2,ADJ!$2:$2,0)),0)</f>
        <v/>
      </c>
      <c r="BI350">
        <f>IFERROR(INDEX(ADJ!$A$1:$BZ$1000,MATCH(PAYROLL!D350,ADJ!A$1:A$500,0),MATCH(PAYROLL!BI$2,ADJ!$2:$2,0)),0)</f>
        <v/>
      </c>
      <c r="BJ350">
        <f>IFERROR(INDEX(ADJ!$A$1:$BZ$1000,MATCH(PAYROLL!D350,ADJ!A$1:A$500,0),MATCH(PAYROLL!BJ$2,ADJ!$2:$2,0)),0)</f>
        <v/>
      </c>
      <c r="BK350">
        <f>SUM(BF350:BJ350)</f>
        <v/>
      </c>
      <c r="BL350">
        <f>IFERROR(INDEX(ADJ!$A$1:$BZ$1000,MATCH(PAYROLL!D350,ADJ!A$1:A$500,0),MATCH(PAYROLL!BL$2,ADJ!$2:$2,0)),0)</f>
        <v/>
      </c>
      <c r="BM350">
        <f>IFERROR(INDEX(ADJ!$A$1:$BZ$1000,MATCH(PAYROLL!D350,ADJ!A$1:A$500,0),MATCH(PAYROLL!BM$2,ADJ!$2:$2,0)),0)</f>
        <v/>
      </c>
      <c r="BN350">
        <f>IFERROR(INDEX(ADJ!$A$1:$BZ$1000,MATCH(PAYROLL!D350,ADJ!A$1:A$500,0),MATCH(PAYROLL!BN$2,ADJ!$2:$2,0)),0)</f>
        <v/>
      </c>
      <c r="BO350">
        <f>IFERROR(INDEX(ADJ!$A$1:$BZ$1000,MATCH(PAYROLL!D350,ADJ!A$1:A$500,0),MATCH(PAYROLL!BO$2,ADJ!$2:$2,0)),0)</f>
        <v/>
      </c>
      <c r="BP350">
        <f>SUM(AM350,AV350,BE350,BK350,BL350:BO350)</f>
        <v/>
      </c>
      <c r="BQ350">
        <f>BO350</f>
        <v/>
      </c>
      <c r="BR350">
        <f>IFERROR(ROUND(IF(LEFT(INDEX(PIS!O$1:O$500,MATCH(D350,PIS!C$1:C$500)),1)="D",T350/8*(BD350*0.3),IF(LEFT(INDEX(PIS!O$1:O$500,MATCH(D350,PIS!C$1:C$500)),1)="H",T350*($BD350*0.3),T350/$AD350/8*($BD350*0.3))),0),0)</f>
        <v/>
      </c>
      <c r="BS350">
        <f>IF(AP350&lt;1,0,MIN(AP350,730000))</f>
        <v/>
      </c>
      <c r="BT350">
        <f>IFERROR(ROUND((BE350-SUM(AW350:BC350)*T350/AD350/8),0)-BR350,0)</f>
        <v/>
      </c>
      <c r="BU350">
        <f>AO350</f>
        <v/>
      </c>
      <c r="BV350">
        <f>SUM(BQ350:BU350)</f>
        <v/>
      </c>
      <c r="BW350">
        <f>BP350-BV350</f>
        <v/>
      </c>
      <c r="BX350">
        <f>IFERROR(IF(RIGHT(INDEX(PIS!O$1:O$500,MATCH(D350,PIS!C$1:C$500)),5)="Gross",MIN(U350+V350,VLOOKUP("R700",TSC!B:C,2,0)*VLOOKUP("R101",TSC!B:C,2,0))*VLOOKUP("R701",TSC!B:C,2,0)%,0),0)</f>
        <v/>
      </c>
      <c r="BY350">
        <f>IFERROR(IF(RIGHT(INDEX(PIS!O$1:O$500,MATCH(D350,PIS!C$1:C$500)),5)="Gross",MIN(U350+V350,VLOOKUP("R700",TSC!B:C,2,0)*VLOOKUP("R101",TSC!B:C,2,0))*VLOOKUP("T704",TSC!B:C,2,0)%,0),0)</f>
        <v/>
      </c>
      <c r="BZ350">
        <f>IFERROR(IF(RIGHT(INDEX(PIS!O$1:O$500,MATCH(D350,PIS!C$1:C$500)),5)="Gross",MIN(U350+V350,VLOOKUP("R700",TSC!B:C,2,0)*VLOOKUP("1",TSC!F:G,2,0))*VLOOKUP("T705",TSC!B:C,2,0)%,0),0)</f>
        <v/>
      </c>
      <c r="CA350">
        <f>IFERROR(INDEX(ADJ!$A$1:$BZ$1000,MATCH(PAYROLL!D350,ADJ!A$1:A$500,0),MATCH(PAYROLL!CA$2,ADJ!$2:$2,0)),0)</f>
        <v/>
      </c>
      <c r="CB350">
        <f>IFERROR(INDEX(ADJ!$A$1:$BZ$1000,MATCH(PAYROLL!D350,ADJ!A$1:A$500,0),MATCH(PAYROLL!CB$2,ADJ!$2:$2,0)),0)</f>
        <v/>
      </c>
      <c r="CC350">
        <f>SUM(BX350:CB350)</f>
        <v/>
      </c>
      <c r="CD350">
        <f>IFERROR(INDEX(PIS!$A$1:$BZ$1000,MATCH(PAYROLL!D350,PIS!C$1:C$500,0),MATCH(PAYROLL!CD$1,PIS!$1:$1,0)),0)</f>
        <v/>
      </c>
      <c r="CE350">
        <f>IFERROR(IF(OR(INDEX(PIS!P$1:P$500,MATCH(D350,PIS!C$1:C$500,0))="LT2",INDEX(PIS!P$1:P$500,MATCH(D350,PIS!C$1:C$500,0))="P10"),0,SUM(CC350,CD350*VLOOKUP("R601",TSC!B:C,2,0),VLOOKUP("R602",TSC!B:C,2,0))),0)</f>
        <v/>
      </c>
      <c r="CF350">
        <f>MAX(BW350-CE350,0)</f>
        <v/>
      </c>
      <c r="CG350">
        <f>IFERROR(IF(OR(RIGHT(INDEX(PIS!P$1:P$500,MATCH(D350,PIS!C$1:C$500)),5)="P10",RIGHT(INDEX(PIS!P$1:P$500,MATCH(D350,PIS!C$1:C$500)),5)="CK"),0,IF(CF350&lt;=5000000,CF350*5%,IF(CF350&lt;=10000000,CF350*10%-250000,IF(CF350&lt;=18000000,CF350*15%-750000,IF(CF350&lt;=32000000,CF350*20%-1650000,IF(CF350&lt;=52000000,CF350*25%-3250000,IF(CF350&lt;=80000000,BH350*30%-5850000,CF350*35%-9850000))))))),0)</f>
        <v/>
      </c>
      <c r="CH350">
        <f>IFERROR(IF(OR(INDEX(PIS!P$1:P$500,MATCH(D350,PIS!C$1:C$500))="LT",INDEX(PIS!P$1:P$500,MATCH(D350,PIS!C$1:C$500))="CK"),0,IF(CF350&lt;2000000,0,CF350*10%)),0)</f>
        <v/>
      </c>
      <c r="CI350">
        <f>IFERROR(INDEX(ADJ!$A$1:$BZ$1000,MATCH(PAYROLL!D350,ADJ!A$1:A$500,0),MATCH(PAYROLL!CI$2,ADJ!$2:$2,0)),0)</f>
        <v/>
      </c>
      <c r="CJ350">
        <f>IFERROR(INDEX(ADJ!$A$1:$BZ$1000,MATCH(PAYROLL!D350,ADJ!A$1:A$500,0),MATCH(PAYROLL!CJ$2,ADJ!$2:$2,0)),0)</f>
        <v/>
      </c>
      <c r="CK350">
        <f>IFERROR(INDEX(ADJ!$A$1:$BZ$1000,MATCH(PAYROLL!D350,ADJ!A$1:A$500,0),MATCH(PAYROLL!CK$2,ADJ!$2:$2,0)),0)</f>
        <v/>
      </c>
      <c r="CL350">
        <f>SUM(CG350:CK350)</f>
        <v/>
      </c>
      <c r="CM350">
        <f>ROUND(SUM(CH350:CK350),0)</f>
        <v/>
      </c>
      <c r="CN350">
        <f>IFERROR(INDEX(CSDA!D$1:D$500,MATCH($CN$2,CSDA!C$1:C$500,0))*INDEX(PIS!V$1:V$500,MATCH(D350,PIS!C$1:C$500))+INDEX(ADJ!$A$1:$BZ$1000,MATCH(PAYROLL!D350,ADJ!A$1:A$500,0),MATCH(PAYROLL!CN$2,ADJ!$2:$2,0)),0)</f>
        <v/>
      </c>
      <c r="CO350">
        <f>IFERROR(INDEX(ADJ!$A$1:$BZ$1000,MATCH(PAYROLL!D350,ADJ!A$1:A$500,0),MATCH(PAYROLL!CO$2,ADJ!$2:$2,0)),0)</f>
        <v/>
      </c>
      <c r="CP350">
        <f>IFERROR(INDEX(ADJ!$A$1:$BZ$1000,MATCH(PAYROLL!D350,ADJ!A$1:A$500,0),MATCH(PAYROLL!CP$2,ADJ!$2:$2,0)),0)</f>
        <v/>
      </c>
      <c r="CQ350">
        <f>BP350-CL350-CI350-CM350-CN350-CO350-CP350-CC350</f>
        <v/>
      </c>
      <c r="CR350">
        <f>IFERROR(IF(RIGHT(INDEX(PIS!O$1:O$500,MATCH(D350,PIS!C$1:C$500,0)),5)="Gross",MIN(U350+V350,VLOOKUP("R700",TSC!B:C,2,0)*VLOOKUP("R101",TSC!B:C,2,0))*(VLOOKUP("T711",TSC!B:C,2,0)+VLOOKUP("T712",TSC!B:C,2,0))%,MIN(T350+V350,VLOOKUP("R700",TSC!B:C,2,0)*VLOOKUP("R101",TSC!B:C,2,0))*(VLOOKUP("T711",TSC!B:C,2,0)+VLOOKUP("T712",TSC!B:C,2,0)+VLOOKUP("R701",TSC!B:C,2,0))%),0)</f>
        <v/>
      </c>
      <c r="CS350">
        <f>IFERROR(IF(RIGHT(INDEX(PIS!O$1:O$500,MATCH(D350,PIS!C$1:C$500,0)),5)="Gross",MIN(U350+V350,VLOOKUP("R700",TSC!B:C,2,0)*VLOOKUP("R101",TSC!B:C,2,0))*(VLOOKUP("T714",TSC!B:C,2,0))%,MIN(T350+V350,VLOOKUP("R700",TSC!B:C,2,0)*VLOOKUP("R101",TSC!B:C,2,0))*(VLOOKUP("T704",TSC!B:C,2,0)+VLOOKUP("T714",TSC!B:C,2,0))%),0)</f>
        <v/>
      </c>
      <c r="CT350">
        <f>IFERROR(IF(RIGHT(INDEX(PIS!O$1:O$500,MATCH(D350,PIS!C$1:C$500,0)),5)="Gross",MIN(U350+V350,VLOOKUP("R700",TSC!B:C,2,0)*VLOOKUP("R101",TSC!B:C,2,0))*VLOOKUP("T705",TSC!B:C,2,0)%,MIN(T350+V350,VLOOKUP("R700",TSC!B:C,2,0)*VLOOKUP("R101",TSC!B:C,2,0))*VLOOKUP("T705",TSC!B:C,2,0)%),0)</f>
        <v/>
      </c>
      <c r="CU350">
        <f>IFERROR(IF(RIGHT(INDEX(PIS!O$1:O$500,MATCH(D350,PIS!C$1:C$500,0)),5)="Gross",MIN(U350+V350,VLOOKUP("R700",TSC!B:C,2,0)*VLOOKUP("R101",TSC!B:C,2,0))*(VLOOKUP("T713",TSC!B:C,2,0))%,MIN(T350+V350,VLOOKUP("R700",TSC!B:C,2,0)*VLOOKUP("R101",TSC!B:C,2,0))*(VLOOKUP("T713",TSC!B:C,2,0))%),0)</f>
        <v/>
      </c>
      <c r="CV350">
        <f>IFERROR(INDEX(ADJ!$A$1:$BZ$1000,MATCH(PAYROLL!D350,ADJ!A$1:A$500,0),MATCH(PAYROLL!CV$2,ADJ!$2:$2,0)),0)</f>
        <v/>
      </c>
      <c r="CW350">
        <f>IFERROR(INDEX(ADJ!$A$1:$BZ$1000,MATCH(PAYROLL!D350,ADJ!A$1:A$500,0),MATCH(PAYROLL!CW$2,ADJ!$2:$2,0)),0)</f>
        <v/>
      </c>
      <c r="CX350">
        <f>SUM(CR350:CW350)</f>
        <v/>
      </c>
      <c r="CY350">
        <f>ROUND(IF(CR350&gt;0,T350+V350*VLOOKUP("R202",TSC!$B$1:$C$500,2,0),0),0)</f>
        <v/>
      </c>
      <c r="CZ350">
        <f>IFERROR(INDEX(CSDA!D$1:D$500,MATCH($CZ$2,CSDA!C$1:C$500,0)),0)</f>
        <v/>
      </c>
      <c r="DA350">
        <f>ROUND(T350*0.7%,0)</f>
        <v/>
      </c>
      <c r="DB350">
        <f>ROUND(T350/12,0)</f>
        <v/>
      </c>
      <c r="DC350">
        <f ref="DC350" t="array">IFERROR(INDEX(CSDA!D$1:D$500,MATCH("Trích giữ"&amp;PAYROLL!DC$2,CSDA!A$1:A$500&amp;CSDA!C$1:C$500,0)),0)</f>
        <v/>
      </c>
      <c r="DD350">
        <f ref="DD350" t="array">IFERROR(INDEX(CSDA!D$1:D$500,MATCH("Trích giữ"&amp;PAYROLL!DD$2,CSDA!A$1:A$500&amp;CSDA!C$1:C$500,0)),0)</f>
        <v/>
      </c>
      <c r="DE350">
        <f ref="DE350" t="array">IFERROR(INDEX(CSDA!D$1:D$500,MATCH("Trích giữ"&amp;PAYROLL!DE$2,CSDA!A$1:A$500&amp;CSDA!C$1:C$500,0)),0)</f>
        <v/>
      </c>
      <c r="DF350">
        <f>IFERROR(INDEX(CSDA!D$1:D$500,MATCH(PAYROLL!DF$2,CSDA!C$1:C$500,0)),0)</f>
        <v/>
      </c>
      <c r="DG350">
        <f ref="DG350" t="array">IFERROR(INDEX(CSDA!D$1:D$500,MATCH("Trích giữ"&amp;PAYROLL!DG$2,CSDA!A$1:A$500&amp;CSDA!C$1:C$500,0)),0)</f>
        <v/>
      </c>
      <c r="DH350">
        <f>ROUND(T350/26,0)</f>
        <v/>
      </c>
      <c r="DI350">
        <f ref="DI350" t="array">IFERROR(INDEX(CSDA!D$1:D$500,MATCH("Trích giữ"&amp;PAYROLL!DI$2,CSDA!A$1:A$500&amp;CSDA!C$1:C$500,0)),0)</f>
        <v/>
      </c>
      <c r="DJ350">
        <f>IF(U350=0,T350*21.5%-BL350,0)</f>
        <v/>
      </c>
      <c r="DK350">
        <f ref="DK350" t="array">IFERROR(INDEX(CSDA!D$1:D$500,MATCH("Trích giữ"&amp;PAYROLL!DK$2,CSDA!A$1:A$500&amp;CSDA!C$1:C$500,0)),0)</f>
        <v/>
      </c>
      <c r="DL350">
        <f>IFERROR(INDEX(CSDA!D$1:D$500,MATCH(PAYROLL!DL$2,CSDA!C$1:C$500,0))/12,0)</f>
        <v/>
      </c>
      <c r="DM350">
        <f>SUM(DB350:DL350)</f>
        <v/>
      </c>
      <c r="DN350">
        <f>IFERROR(INDEX(ADJ!$A$1:$BZ$1000,MATCH(PAYROLL!D350,ADJ!A$1:A$500,0),MATCH(PAYROLL!DN$2,ADJ!$2:$2,0)),0)</f>
        <v/>
      </c>
      <c r="DO350">
        <f>IFERROR(SUM(BP350,DM350:DN350,CX350:DA350)-DT350,0)</f>
        <v/>
      </c>
      <c r="DP350">
        <f ref="DP350" t="array">SUM(BW350*IFERROR(INDEX(CSDA!D$1:D$500,MATCH(BW$2,CSDA!C$1:C$500,0)),0)%,CX350*IFERROR(INDEX(CSDA!D$1:D$500,MATCH(CX$2,CSDA!C$1:C$500,0)),0)%,DA350*IFERROR(INDEX(CSDA!D$1:D$500,MATCH(DA$2,CSDA!C$1:C$500,0)),0)%,DB350*IFERROR(INDEX(CSDA!D$1:D$500,MATCH(DB$2,CSDA!C$1:C$500,0)),0)%,DF350*IFERROR(INDEX(CSDA!D$1:D$500,MATCH("Phí dịch vụ"&amp;PAYROLL!DF$2,CSDA!A$1:A$500&amp;CSDA!C$1:C$500,0)),0)%,DC350*IFERROR(INDEX(CSDA!D$1:D$500,MATCH("Phí dịch vụ"&amp;PAYROLL!DC$2,CSDA!A$1:A$500&amp;CSDA!C$1:C$500,0)),0)%,DH350*IFERROR(INDEX(CSDA!D$1:D$500,MATCH("Phí dịch vụ"&amp;PAYROLL!DH$2,CSDA!A$1:A$500&amp;CSDA!C$1:C$500,0)),0)%,DJ350*IFERROR(INDEX(CSDA!D$1:D$500,MATCH("Phí dịch vụ"&amp;PAYROLL!DJ$2,CSDA!A$1:A$500&amp;CSDA!C$1:C$500,0)),0)%,BN350*IFERROR(INDEX(CSDA!D$1:D$500,MATCH(BN$2,CSDA!C$1:C$500,0)),0)%)-BN350*7%</f>
        <v/>
      </c>
      <c r="DQ350">
        <f>IFERROR(INDEX(ADJ!$A$1:$BZ$1000,MATCH(PAYROLL!D350,ADJ!A$1:A$500,0),MATCH(PAYROLL!DQ$2,ADJ!$2:$2,0)),0)</f>
        <v/>
      </c>
      <c r="DR350">
        <f>IFERROR(INDEX(ADJ!$A$1:$BZ$1000,MATCH(PAYROLL!D350,ADJ!A$1:A$500,0),MATCH(PAYROLL!DR$2,ADJ!$2:$2,0)),0)</f>
        <v/>
      </c>
      <c r="DS350">
        <f>SUM(DP350:DR350)</f>
        <v/>
      </c>
      <c r="DT350">
        <f>EK350</f>
        <v/>
      </c>
      <c r="DU350">
        <f>SUM(DO350:DR350)</f>
        <v/>
      </c>
      <c r="DV350">
        <f>ROUND(DU350*0.1,0)</f>
        <v/>
      </c>
      <c r="DW350">
        <f>DU350+DV350</f>
        <v/>
      </c>
      <c r="DZ350">
        <f>IFERROR(INDEX(ADJ!$A$1:$BZ$1000,MATCH(PAYROLL!$D350,ADJ!A$1:A$500,0),MATCH(PAYROLL!DZ$2,ADJ!$2:$2,0)),0)</f>
        <v/>
      </c>
      <c r="EA350">
        <f>IFERROR(INDEX(ADJ!$A$1:$BZ$1000,MATCH(PAYROLL!$D350,ADJ!A$1:A$500,0),MATCH(PAYROLL!EA$2,ADJ!$2:$2,0)),0)</f>
        <v/>
      </c>
      <c r="EB350">
        <f>IFERROR(INDEX(ADJ!$A$1:$BZ$1000,MATCH(PAYROLL!$D350,ADJ!A$1:A$500,0),MATCH(PAYROLL!EB$2,ADJ!$2:$2,0)),0)</f>
        <v/>
      </c>
      <c r="EC350">
        <f>IFERROR(INDEX(ADJ!$A$1:$BZ$1000,MATCH(PAYROLL!$D350,ADJ!A$1:A$500,0),MATCH(PAYROLL!EC$2,ADJ!$2:$2,0)),0)</f>
        <v/>
      </c>
      <c r="ED350">
        <f>IFERROR(INDEX(ADJ!$A$1:$BZ$1000,MATCH(PAYROLL!$D350,ADJ!A$1:A$500,0),MATCH(PAYROLL!ED$2,ADJ!$2:$2,0)),0)</f>
        <v/>
      </c>
      <c r="EE350">
        <f>IFERROR(INDEX(ADJ!$A$1:$BZ$1000,MATCH(PAYROLL!$D350,ADJ!A$1:A$500,0),MATCH(PAYROLL!EE$2,ADJ!$2:$2,0)),0)</f>
        <v/>
      </c>
      <c r="EF350">
        <f>IFERROR(INDEX(ADJ!$A$1:$BZ$1000,MATCH(PAYROLL!$D350,ADJ!A$1:A$500,0),MATCH(PAYROLL!EF$2,ADJ!$2:$2,0)),0)</f>
        <v/>
      </c>
      <c r="EG350">
        <f>IFERROR(INDEX(ADJ!$A$1:$BZ$1000,MATCH(PAYROLL!$D350,ADJ!A$1:A$500,0),MATCH(PAYROLL!EG$2,ADJ!$2:$2,0)),0)</f>
        <v/>
      </c>
      <c r="EH350">
        <f>IFERROR(INDEX(ADJ!$A$1:$BZ$1000,MATCH(PAYROLL!$D350,ADJ!A$1:A$500,0),MATCH(PAYROLL!EH$2,ADJ!$2:$2,0)),0)</f>
        <v/>
      </c>
      <c r="EI350">
        <f>IFERROR(INDEX(ADJ!$A$1:$BZ$1000,MATCH(PAYROLL!D350,ADJ!A$1:A$500,0),MATCH(PAYROLL!EI$2,ADJ!$2:$2,0)),0)</f>
        <v/>
      </c>
      <c r="EJ350">
        <f>IFERROR(INDEX(ADJ!$A$1:$BZ$1000,MATCH(PAYROLL!$D350,ADJ!A$1:A$500,0),MATCH(PAYROLL!EJ$2,ADJ!$2:$2,0)),0)</f>
        <v/>
      </c>
      <c r="EK350">
        <f>SUM(DZ350:EJ350)</f>
        <v/>
      </c>
    </row>
    <row r="351">
      <c r="A351" t="n">
        <v>349</v>
      </c>
      <c r="B351" t="inlineStr">
        <is>
          <t>Đinh Thị Hồng</t>
        </is>
      </c>
      <c r="D351" t="inlineStr">
        <is>
          <t>108706-04</t>
        </is>
      </c>
      <c r="S351">
        <f>IFERROR(INDEX(PIS!$A$1:$BZ$1000,MATCH($D351,PIS!C$1:C$500,0),MATCH("Lương CB tháng trước",PIS!$1:$1,0)),0)</f>
        <v/>
      </c>
      <c r="T351">
        <f>IFERROR(INDEX(PIS!$A$1:$BZ$1000,MATCH($D351,PIS!C$1:C$500,0),MATCH("Lương CB hiện tại",PIS!$1:$1,0)),0)</f>
        <v/>
      </c>
      <c r="U351">
        <f>IFERROR(INDEX(PIS!$A$1:$BZ$1000,MATCH($D351,PIS!C$1:C$500,0),MATCH("Lương đóng BHBB",PIS!$1:$1,0)),0)</f>
        <v/>
      </c>
      <c r="V351">
        <f>IFERROR(INDEX(PIS!$A$1:$BZ$1000,MATCH($D351,PIS!C$1:C$500,0),MATCH(V$2,PIS!$2:$2,0)),0)</f>
        <v/>
      </c>
      <c r="W351">
        <f>IFERROR(INDEX(PIS!$A$1:$BZ$1000,MATCH($D351,PIS!C$1:C$500,0),MATCH(W$2,PIS!$2:$2,0)),0)</f>
        <v/>
      </c>
      <c r="X351">
        <f>IFERROR(INDEX(PIS!$A$1:$BZ$1000,MATCH($D351,PIS!C$1:C$500,0),MATCH(X$2,PIS!$2:$2,0)),0)</f>
        <v/>
      </c>
      <c r="Y351">
        <f>IFERROR(INDEX(PIS!$A$1:$BZ$1000,MATCH($D351,PIS!C$1:C$500,0),MATCH(Y$2,PIS!$2:$2,0)),0)</f>
        <v/>
      </c>
      <c r="Z351">
        <f>IFERROR(INDEX(PIS!$A$1:$BZ$1000,MATCH($D351,PIS!C$1:C$500,0),MATCH(Z$2,PIS!$2:$2,0)),0)</f>
        <v/>
      </c>
      <c r="AA351">
        <f>IFERROR(INDEX(PIS!$A$1:$BZ$1000,MATCH($D351,PIS!C$1:C$500,0),MATCH(AA$2,PIS!$2:$2,0)),0)</f>
        <v/>
      </c>
      <c r="AB351">
        <f>IFERROR(INDEX(PIS!$A$1:$BZ$1000,MATCH($D351,PIS!C$1:C$500,0),MATCH(AB$2,PIS!$2:$2,0)),0)</f>
        <v/>
      </c>
      <c r="AC351">
        <f>SUM(V351:AB351)</f>
        <v/>
      </c>
      <c r="AD351">
        <f>IFERROR(INDEX(TIMESHEET!$A$1:$AI$5000,MATCH($D351,TIMESHEET!A$1:A$500,0),MATCH("T100",TIMESHEET!$2:$2,0))-2,0)</f>
        <v/>
      </c>
      <c r="AE351">
        <f>IFERROR(INDEX(TIMESHEET!$A$1:$AI$5000,MATCH($D351,TIMESHEET!A$1:A$500,0),MATCH("T202",TIMESHEET!$2:$2,0)),0)</f>
        <v/>
      </c>
      <c r="AF351">
        <f>IFERROR(INDEX(TIMESHEET!$A$1:$AI$5000,MATCH($D351,TIMESHEET!A$1:A$500,0),MATCH("T302",TIMESHEET!$2:$2,0)),0)</f>
        <v/>
      </c>
      <c r="AG351">
        <f>IFERROR(INDEX(TIMESHEET!$A$1:$AI$5000,MATCH($D351,TIMESHEET!A$1:A$500,0),MATCH("T406",TIMESHEET!$2:$2,0)),0)</f>
        <v/>
      </c>
      <c r="AH351">
        <f>AE351+AG351</f>
        <v/>
      </c>
      <c r="AI351">
        <f>IFERROR(INDEX(TIMESHEET!$A$1:$AI$5000,MATCH($D351,TIMESHEET!A$1:A$500,0),MATCH("T701",TIMESHEET!$2:$2,0)),0)</f>
        <v/>
      </c>
      <c r="AJ351">
        <f>IFERROR(INDEX(TIMESHEET!$A$1:$AI$5000,MATCH($D351,TIMESHEET!B$1:B$500,0),MATCH("T320",TIMESHEET!$2:$2,0)),0)</f>
        <v/>
      </c>
      <c r="AK351">
        <f>IFERROR(IF(LEFT(INDEX(PIS!O$1:O$500,MATCH(D351,PIS!C$1:C$500)),1)="M",T351/AD351*SUM(AE351:AG351),T351*AD351),0)</f>
        <v/>
      </c>
      <c r="AL351">
        <f>IFERROR(INDEX(ADJ!$A$1:$BZ$1000,MATCH(PAYROLL!D351,ADJ!A$1:A$500,0),MATCH(PAYROLL!AL$2,ADJ!$2:$2,0)),0)</f>
        <v/>
      </c>
      <c r="AM351">
        <f>SUM(AK351:AL351)</f>
        <v/>
      </c>
      <c r="AN351">
        <f>IFERROR(ROUND(V351/$AD351*$AH351,0),0)</f>
        <v/>
      </c>
      <c r="AO351">
        <f>IFERROR(ROUND(W351/$AD351*$AH351,0),0)</f>
        <v/>
      </c>
      <c r="AP351">
        <f>IFERROR(ROUND(X351/$AD351*$AE351,0),0)</f>
        <v/>
      </c>
      <c r="AQ351">
        <f>IFERROR(ROUND(Y351/$AD351*$AH351,0),0)</f>
        <v/>
      </c>
      <c r="AR351">
        <f>IFERROR(ROUND(Z351/$AD351*$AH351,0),0)</f>
        <v/>
      </c>
      <c r="AS351">
        <f>IFERROR(ROUND(AA351/$AD351*$AH351,0),0)</f>
        <v/>
      </c>
      <c r="AT351">
        <f>IFERROR(IF((AE351+AF351+AG351)&gt;13,AB351,ROUND(AB351/AD351*AH351,0)),0)</f>
        <v/>
      </c>
      <c r="AU351">
        <f>IFERROR(INDEX(ADJ!$A$1:$BZ$1000,MATCH(PAYROLL!D351,ADJ!A$1:A$500,0),MATCH(PAYROLL!AU$2,ADJ!$2:$2,0)),0)</f>
        <v/>
      </c>
      <c r="AV351">
        <f>ROUND(SUM(AN351:AU351),0)</f>
        <v/>
      </c>
      <c r="AW351">
        <f>IFERROR(INDEX(TIMESHEET!$A$1:$AI$5000,MATCH(PAYROLL!D351,TIMESHEET!A$1:A$500,0),MATCH("T620",TIMESHEET!$2:$2,0)),0)</f>
        <v/>
      </c>
      <c r="AX351">
        <f>IFERROR(INDEX(TIMESHEET!$A$1:$AI$5000,MATCH(PAYROLL!D351,TIMESHEET!A$1:A$500,0),MATCH("T601",TIMESHEET!$2:$2,0)),0)</f>
        <v/>
      </c>
      <c r="AY351">
        <f>IFERROR(INDEX(TIMESHEET!$A$1:$AI$5000,MATCH(PAYROLL!D351,TIMESHEET!A$1:A$500,0),MATCH("T602",TIMESHEET!$2:$2,0)),0)</f>
        <v/>
      </c>
      <c r="AZ351">
        <f>IFERROR(INDEX(TIMESHEET!$A$1:$AI$5000,MATCH(PAYROLL!D351,TIMESHEET!A$1:A$500,0),MATCH("T603",TIMESHEET!$2:$2,0)),0)</f>
        <v/>
      </c>
      <c r="BA351">
        <f>IFERROR(INDEX(TIMESHEET!$A$1:$AI$5000,MATCH(PAYROLL!D351,TIMESHEET!A$1:A$500,0),MATCH("T611",TIMESHEET!$2:$2,0)),0)</f>
        <v/>
      </c>
      <c r="BB351">
        <f>IFERROR(INDEX(TIMESHEET!$A$1:$AI$5000,MATCH(PAYROLL!D351,TIMESHEET!A$1:A$500,0),MATCH("T612",TIMESHEET!$2:$2,0)),0)</f>
        <v/>
      </c>
      <c r="BC351">
        <f>IFERROR(INDEX(TIMESHEET!$A$1:$AI$5000,MATCH(PAYROLL!D351,TIMESHEET!A$1:A$500,0),MATCH("T613",TIMESHEET!$2:$2,0)),0)</f>
        <v/>
      </c>
      <c r="BD351">
        <f>IFERROR(INDEX(TIMESHEET!$A$1:$AI$5000,MATCH(PAYROLL!D351,TIMESHEET!A$1:A$500,0),MATCH("T500",TIMESHEET!$2:$2,0)),0)</f>
        <v/>
      </c>
      <c r="BE351">
        <f>IFERROR(IF(LEFT(INDEX(PIS!O$1:O$500,MATCH(D351,PIS!C$1:C$500)),1)="M",T351/AD351/8*(AW351+AX351*1.5+AY351*2+AZ351*3+BA351*2.1+BB351*2.7+BC351*3.9+BD351*0.3),T351/8*(AW351+AX351*1.5+AY351*2+AZ351*3+BA351*2.1+BB351*2.7+BC351*3.9+BD351*0.3)),0)</f>
        <v/>
      </c>
      <c r="BF351">
        <f>IFERROR(INDEX(ADJ!$A$1:$BZ$1000,MATCH(PAYROLL!$D351,ADJ!A$1:A$500,0),MATCH(PAYROLL!BF$2,ADJ!$2:$2,0)),0)</f>
        <v/>
      </c>
      <c r="BG351">
        <f>IFERROR(INDEX(ADJ!$A$1:$BZ$1000,MATCH(PAYROLL!D351,ADJ!A$1:A$500,0),MATCH(PAYROLL!BG$2,ADJ!$2:$2,0)),0)</f>
        <v/>
      </c>
      <c r="BH351">
        <f>IFERROR(INDEX(ADJ!$A$1:$BZ$1000,MATCH(PAYROLL!D351,ADJ!A$1:A$500,0),MATCH(PAYROLL!BH$2,ADJ!$2:$2,0)),0)</f>
        <v/>
      </c>
      <c r="BI351">
        <f>IFERROR(INDEX(ADJ!$A$1:$BZ$1000,MATCH(PAYROLL!D351,ADJ!A$1:A$500,0),MATCH(PAYROLL!BI$2,ADJ!$2:$2,0)),0)</f>
        <v/>
      </c>
      <c r="BJ351">
        <f>IFERROR(INDEX(ADJ!$A$1:$BZ$1000,MATCH(PAYROLL!D351,ADJ!A$1:A$500,0),MATCH(PAYROLL!BJ$2,ADJ!$2:$2,0)),0)</f>
        <v/>
      </c>
      <c r="BK351">
        <f>SUM(BF351:BJ351)</f>
        <v/>
      </c>
      <c r="BL351">
        <f>IFERROR(INDEX(ADJ!$A$1:$BZ$1000,MATCH(PAYROLL!D351,ADJ!A$1:A$500,0),MATCH(PAYROLL!BL$2,ADJ!$2:$2,0)),0)</f>
        <v/>
      </c>
      <c r="BM351">
        <f>IFERROR(INDEX(ADJ!$A$1:$BZ$1000,MATCH(PAYROLL!D351,ADJ!A$1:A$500,0),MATCH(PAYROLL!BM$2,ADJ!$2:$2,0)),0)</f>
        <v/>
      </c>
      <c r="BN351">
        <f>IFERROR(INDEX(ADJ!$A$1:$BZ$1000,MATCH(PAYROLL!D351,ADJ!A$1:A$500,0),MATCH(PAYROLL!BN$2,ADJ!$2:$2,0)),0)</f>
        <v/>
      </c>
      <c r="BO351">
        <f>IFERROR(INDEX(ADJ!$A$1:$BZ$1000,MATCH(PAYROLL!D351,ADJ!A$1:A$500,0),MATCH(PAYROLL!BO$2,ADJ!$2:$2,0)),0)</f>
        <v/>
      </c>
      <c r="BP351">
        <f>SUM(AM351,AV351,BE351,BK351,BL351:BO351)</f>
        <v/>
      </c>
      <c r="BQ351">
        <f>BO351</f>
        <v/>
      </c>
      <c r="BR351">
        <f>IFERROR(ROUND(IF(LEFT(INDEX(PIS!O$1:O$500,MATCH(D351,PIS!C$1:C$500)),1)="D",T351/8*(BD351*0.3),IF(LEFT(INDEX(PIS!O$1:O$500,MATCH(D351,PIS!C$1:C$500)),1)="H",T351*($BD351*0.3),T351/$AD351/8*($BD351*0.3))),0),0)</f>
        <v/>
      </c>
      <c r="BS351">
        <f>IF(AP351&lt;1,0,MIN(AP351,730000))</f>
        <v/>
      </c>
      <c r="BT351">
        <f>IFERROR(ROUND((BE351-SUM(AW351:BC351)*T351/AD351/8),0)-BR351,0)</f>
        <v/>
      </c>
      <c r="BU351">
        <f>AO351</f>
        <v/>
      </c>
      <c r="BV351">
        <f>SUM(BQ351:BU351)</f>
        <v/>
      </c>
      <c r="BW351">
        <f>BP351-BV351</f>
        <v/>
      </c>
      <c r="BX351">
        <f>IFERROR(IF(RIGHT(INDEX(PIS!O$1:O$500,MATCH(D351,PIS!C$1:C$500)),5)="Gross",MIN(U351+V351,VLOOKUP("R700",TSC!B:C,2,0)*VLOOKUP("R101",TSC!B:C,2,0))*VLOOKUP("R701",TSC!B:C,2,0)%,0),0)</f>
        <v/>
      </c>
      <c r="BY351">
        <f>IFERROR(IF(RIGHT(INDEX(PIS!O$1:O$500,MATCH(D351,PIS!C$1:C$500)),5)="Gross",MIN(U351+V351,VLOOKUP("R700",TSC!B:C,2,0)*VLOOKUP("R101",TSC!B:C,2,0))*VLOOKUP("T704",TSC!B:C,2,0)%,0),0)</f>
        <v/>
      </c>
      <c r="BZ351">
        <f>IFERROR(IF(RIGHT(INDEX(PIS!O$1:O$500,MATCH(D351,PIS!C$1:C$500)),5)="Gross",MIN(U351+V351,VLOOKUP("R700",TSC!B:C,2,0)*VLOOKUP("1",TSC!F:G,2,0))*VLOOKUP("T705",TSC!B:C,2,0)%,0),0)</f>
        <v/>
      </c>
      <c r="CA351">
        <f>IFERROR(INDEX(ADJ!$A$1:$BZ$1000,MATCH(PAYROLL!D351,ADJ!A$1:A$500,0),MATCH(PAYROLL!CA$2,ADJ!$2:$2,0)),0)</f>
        <v/>
      </c>
      <c r="CB351">
        <f>IFERROR(INDEX(ADJ!$A$1:$BZ$1000,MATCH(PAYROLL!D351,ADJ!A$1:A$500,0),MATCH(PAYROLL!CB$2,ADJ!$2:$2,0)),0)</f>
        <v/>
      </c>
      <c r="CC351">
        <f>SUM(BX351:CB351)</f>
        <v/>
      </c>
      <c r="CD351">
        <f>IFERROR(INDEX(PIS!$A$1:$BZ$1000,MATCH(PAYROLL!D351,PIS!C$1:C$500,0),MATCH(PAYROLL!CD$1,PIS!$1:$1,0)),0)</f>
        <v/>
      </c>
      <c r="CE351">
        <f>IFERROR(IF(OR(INDEX(PIS!P$1:P$500,MATCH(D351,PIS!C$1:C$500,0))="LT2",INDEX(PIS!P$1:P$500,MATCH(D351,PIS!C$1:C$500,0))="P10"),0,SUM(CC351,CD351*VLOOKUP("R601",TSC!B:C,2,0),VLOOKUP("R602",TSC!B:C,2,0))),0)</f>
        <v/>
      </c>
      <c r="CF351">
        <f>MAX(BW351-CE351,0)</f>
        <v/>
      </c>
      <c r="CG351">
        <f>IFERROR(IF(OR(RIGHT(INDEX(PIS!P$1:P$500,MATCH(D351,PIS!C$1:C$500)),5)="P10",RIGHT(INDEX(PIS!P$1:P$500,MATCH(D351,PIS!C$1:C$500)),5)="CK"),0,IF(CF351&lt;=5000000,CF351*5%,IF(CF351&lt;=10000000,CF351*10%-250000,IF(CF351&lt;=18000000,CF351*15%-750000,IF(CF351&lt;=32000000,CF351*20%-1650000,IF(CF351&lt;=52000000,CF351*25%-3250000,IF(CF351&lt;=80000000,BH351*30%-5850000,CF351*35%-9850000))))))),0)</f>
        <v/>
      </c>
      <c r="CH351">
        <f>IFERROR(IF(OR(INDEX(PIS!P$1:P$500,MATCH(D351,PIS!C$1:C$500))="LT",INDEX(PIS!P$1:P$500,MATCH(D351,PIS!C$1:C$500))="CK"),0,IF(CF351&lt;2000000,0,CF351*10%)),0)</f>
        <v/>
      </c>
      <c r="CI351">
        <f>IFERROR(INDEX(ADJ!$A$1:$BZ$1000,MATCH(PAYROLL!D351,ADJ!A$1:A$500,0),MATCH(PAYROLL!CI$2,ADJ!$2:$2,0)),0)</f>
        <v/>
      </c>
      <c r="CJ351">
        <f>IFERROR(INDEX(ADJ!$A$1:$BZ$1000,MATCH(PAYROLL!D351,ADJ!A$1:A$500,0),MATCH(PAYROLL!CJ$2,ADJ!$2:$2,0)),0)</f>
        <v/>
      </c>
      <c r="CK351">
        <f>IFERROR(INDEX(ADJ!$A$1:$BZ$1000,MATCH(PAYROLL!D351,ADJ!A$1:A$500,0),MATCH(PAYROLL!CK$2,ADJ!$2:$2,0)),0)</f>
        <v/>
      </c>
      <c r="CL351">
        <f>SUM(CG351:CK351)</f>
        <v/>
      </c>
      <c r="CM351">
        <f>ROUND(SUM(CH351:CK351),0)</f>
        <v/>
      </c>
      <c r="CN351">
        <f>IFERROR(INDEX(CSDA!D$1:D$500,MATCH($CN$2,CSDA!C$1:C$500,0))*INDEX(PIS!V$1:V$500,MATCH(D351,PIS!C$1:C$500))+INDEX(ADJ!$A$1:$BZ$1000,MATCH(PAYROLL!D351,ADJ!A$1:A$500,0),MATCH(PAYROLL!CN$2,ADJ!$2:$2,0)),0)</f>
        <v/>
      </c>
      <c r="CO351">
        <f>IFERROR(INDEX(ADJ!$A$1:$BZ$1000,MATCH(PAYROLL!D351,ADJ!A$1:A$500,0),MATCH(PAYROLL!CO$2,ADJ!$2:$2,0)),0)</f>
        <v/>
      </c>
      <c r="CP351">
        <f>IFERROR(INDEX(ADJ!$A$1:$BZ$1000,MATCH(PAYROLL!D351,ADJ!A$1:A$500,0),MATCH(PAYROLL!CP$2,ADJ!$2:$2,0)),0)</f>
        <v/>
      </c>
      <c r="CQ351">
        <f>BP351-CL351-CI351-CM351-CN351-CO351-CP351-CC351</f>
        <v/>
      </c>
      <c r="CR351">
        <f>IFERROR(IF(RIGHT(INDEX(PIS!O$1:O$500,MATCH(D351,PIS!C$1:C$500,0)),5)="Gross",MIN(U351+V351,VLOOKUP("R700",TSC!B:C,2,0)*VLOOKUP("R101",TSC!B:C,2,0))*(VLOOKUP("T711",TSC!B:C,2,0)+VLOOKUP("T712",TSC!B:C,2,0))%,MIN(T351+V351,VLOOKUP("R700",TSC!B:C,2,0)*VLOOKUP("R101",TSC!B:C,2,0))*(VLOOKUP("T711",TSC!B:C,2,0)+VLOOKUP("T712",TSC!B:C,2,0)+VLOOKUP("R701",TSC!B:C,2,0))%),0)</f>
        <v/>
      </c>
      <c r="CS351">
        <f>IFERROR(IF(RIGHT(INDEX(PIS!O$1:O$500,MATCH(D351,PIS!C$1:C$500,0)),5)="Gross",MIN(U351+V351,VLOOKUP("R700",TSC!B:C,2,0)*VLOOKUP("R101",TSC!B:C,2,0))*(VLOOKUP("T714",TSC!B:C,2,0))%,MIN(T351+V351,VLOOKUP("R700",TSC!B:C,2,0)*VLOOKUP("R101",TSC!B:C,2,0))*(VLOOKUP("T704",TSC!B:C,2,0)+VLOOKUP("T714",TSC!B:C,2,0))%),0)</f>
        <v/>
      </c>
      <c r="CT351">
        <f>IFERROR(IF(RIGHT(INDEX(PIS!O$1:O$500,MATCH(D351,PIS!C$1:C$500,0)),5)="Gross",MIN(U351+V351,VLOOKUP("R700",TSC!B:C,2,0)*VLOOKUP("R101",TSC!B:C,2,0))*VLOOKUP("T705",TSC!B:C,2,0)%,MIN(T351+V351,VLOOKUP("R700",TSC!B:C,2,0)*VLOOKUP("R101",TSC!B:C,2,0))*VLOOKUP("T705",TSC!B:C,2,0)%),0)</f>
        <v/>
      </c>
      <c r="CU351">
        <f>IFERROR(IF(RIGHT(INDEX(PIS!O$1:O$500,MATCH(D351,PIS!C$1:C$500,0)),5)="Gross",MIN(U351+V351,VLOOKUP("R700",TSC!B:C,2,0)*VLOOKUP("R101",TSC!B:C,2,0))*(VLOOKUP("T713",TSC!B:C,2,0))%,MIN(T351+V351,VLOOKUP("R700",TSC!B:C,2,0)*VLOOKUP("R101",TSC!B:C,2,0))*(VLOOKUP("T713",TSC!B:C,2,0))%),0)</f>
        <v/>
      </c>
      <c r="CV351">
        <f>IFERROR(INDEX(ADJ!$A$1:$BZ$1000,MATCH(PAYROLL!D351,ADJ!A$1:A$500,0),MATCH(PAYROLL!CV$2,ADJ!$2:$2,0)),0)</f>
        <v/>
      </c>
      <c r="CW351">
        <f>IFERROR(INDEX(ADJ!$A$1:$BZ$1000,MATCH(PAYROLL!D351,ADJ!A$1:A$500,0),MATCH(PAYROLL!CW$2,ADJ!$2:$2,0)),0)</f>
        <v/>
      </c>
      <c r="CX351">
        <f>SUM(CR351:CW351)</f>
        <v/>
      </c>
      <c r="CY351">
        <f>ROUND(IF(CR351&gt;0,T351+V351*VLOOKUP("R202",TSC!$B$1:$C$500,2,0),0),0)</f>
        <v/>
      </c>
      <c r="CZ351">
        <f>IFERROR(INDEX(CSDA!D$1:D$500,MATCH($CZ$2,CSDA!C$1:C$500,0)),0)</f>
        <v/>
      </c>
      <c r="DA351">
        <f>ROUND(T351*0.7%,0)</f>
        <v/>
      </c>
      <c r="DB351">
        <f>ROUND(T351/12,0)</f>
        <v/>
      </c>
      <c r="DC351">
        <f ref="DC351" t="array">IFERROR(INDEX(CSDA!D$1:D$500,MATCH("Trích giữ"&amp;PAYROLL!DC$2,CSDA!A$1:A$500&amp;CSDA!C$1:C$500,0)),0)</f>
        <v/>
      </c>
      <c r="DD351">
        <f ref="DD351" t="array">IFERROR(INDEX(CSDA!D$1:D$500,MATCH("Trích giữ"&amp;PAYROLL!DD$2,CSDA!A$1:A$500&amp;CSDA!C$1:C$500,0)),0)</f>
        <v/>
      </c>
      <c r="DE351">
        <f ref="DE351" t="array">IFERROR(INDEX(CSDA!D$1:D$500,MATCH("Trích giữ"&amp;PAYROLL!DE$2,CSDA!A$1:A$500&amp;CSDA!C$1:C$500,0)),0)</f>
        <v/>
      </c>
      <c r="DF351">
        <f>IFERROR(INDEX(CSDA!D$1:D$500,MATCH(PAYROLL!DF$2,CSDA!C$1:C$500,0)),0)</f>
        <v/>
      </c>
      <c r="DG351">
        <f ref="DG351" t="array">IFERROR(INDEX(CSDA!D$1:D$500,MATCH("Trích giữ"&amp;PAYROLL!DG$2,CSDA!A$1:A$500&amp;CSDA!C$1:C$500,0)),0)</f>
        <v/>
      </c>
      <c r="DH351">
        <f>ROUND(T351/26,0)</f>
        <v/>
      </c>
      <c r="DI351">
        <f ref="DI351" t="array">IFERROR(INDEX(CSDA!D$1:D$500,MATCH("Trích giữ"&amp;PAYROLL!DI$2,CSDA!A$1:A$500&amp;CSDA!C$1:C$500,0)),0)</f>
        <v/>
      </c>
      <c r="DJ351">
        <f>IF(U351=0,T351*21.5%-BL351,0)</f>
        <v/>
      </c>
      <c r="DK351">
        <f ref="DK351" t="array">IFERROR(INDEX(CSDA!D$1:D$500,MATCH("Trích giữ"&amp;PAYROLL!DK$2,CSDA!A$1:A$500&amp;CSDA!C$1:C$500,0)),0)</f>
        <v/>
      </c>
      <c r="DL351">
        <f>IFERROR(INDEX(CSDA!D$1:D$500,MATCH(PAYROLL!DL$2,CSDA!C$1:C$500,0))/12,0)</f>
        <v/>
      </c>
      <c r="DM351">
        <f>SUM(DB351:DL351)</f>
        <v/>
      </c>
      <c r="DN351">
        <f>IFERROR(INDEX(ADJ!$A$1:$BZ$1000,MATCH(PAYROLL!D351,ADJ!A$1:A$500,0),MATCH(PAYROLL!DN$2,ADJ!$2:$2,0)),0)</f>
        <v/>
      </c>
      <c r="DO351">
        <f>IFERROR(SUM(BP351,DM351:DN351,CX351:DA351)-DT351,0)</f>
        <v/>
      </c>
      <c r="DP351">
        <f ref="DP351" t="array">SUM(BW351*IFERROR(INDEX(CSDA!D$1:D$500,MATCH(BW$2,CSDA!C$1:C$500,0)),0)%,CX351*IFERROR(INDEX(CSDA!D$1:D$500,MATCH(CX$2,CSDA!C$1:C$500,0)),0)%,DA351*IFERROR(INDEX(CSDA!D$1:D$500,MATCH(DA$2,CSDA!C$1:C$500,0)),0)%,DB351*IFERROR(INDEX(CSDA!D$1:D$500,MATCH(DB$2,CSDA!C$1:C$500,0)),0)%,DF351*IFERROR(INDEX(CSDA!D$1:D$500,MATCH("Phí dịch vụ"&amp;PAYROLL!DF$2,CSDA!A$1:A$500&amp;CSDA!C$1:C$500,0)),0)%,DC351*IFERROR(INDEX(CSDA!D$1:D$500,MATCH("Phí dịch vụ"&amp;PAYROLL!DC$2,CSDA!A$1:A$500&amp;CSDA!C$1:C$500,0)),0)%,DH351*IFERROR(INDEX(CSDA!D$1:D$500,MATCH("Phí dịch vụ"&amp;PAYROLL!DH$2,CSDA!A$1:A$500&amp;CSDA!C$1:C$500,0)),0)%,DJ351*IFERROR(INDEX(CSDA!D$1:D$500,MATCH("Phí dịch vụ"&amp;PAYROLL!DJ$2,CSDA!A$1:A$500&amp;CSDA!C$1:C$500,0)),0)%,BN351*IFERROR(INDEX(CSDA!D$1:D$500,MATCH(BN$2,CSDA!C$1:C$500,0)),0)%)-BN351*7%</f>
        <v/>
      </c>
      <c r="DQ351">
        <f>IFERROR(INDEX(ADJ!$A$1:$BZ$1000,MATCH(PAYROLL!D351,ADJ!A$1:A$500,0),MATCH(PAYROLL!DQ$2,ADJ!$2:$2,0)),0)</f>
        <v/>
      </c>
      <c r="DR351">
        <f>IFERROR(INDEX(ADJ!$A$1:$BZ$1000,MATCH(PAYROLL!D351,ADJ!A$1:A$500,0),MATCH(PAYROLL!DR$2,ADJ!$2:$2,0)),0)</f>
        <v/>
      </c>
      <c r="DS351">
        <f>SUM(DP351:DR351)</f>
        <v/>
      </c>
      <c r="DT351">
        <f>EK351</f>
        <v/>
      </c>
      <c r="DU351">
        <f>SUM(DO351:DR351)</f>
        <v/>
      </c>
      <c r="DV351">
        <f>ROUND(DU351*0.1,0)</f>
        <v/>
      </c>
      <c r="DW351">
        <f>DU351+DV351</f>
        <v/>
      </c>
      <c r="DZ351">
        <f>IFERROR(INDEX(ADJ!$A$1:$BZ$1000,MATCH(PAYROLL!$D351,ADJ!A$1:A$500,0),MATCH(PAYROLL!DZ$2,ADJ!$2:$2,0)),0)</f>
        <v/>
      </c>
      <c r="EA351">
        <f>IFERROR(INDEX(ADJ!$A$1:$BZ$1000,MATCH(PAYROLL!$D351,ADJ!A$1:A$500,0),MATCH(PAYROLL!EA$2,ADJ!$2:$2,0)),0)</f>
        <v/>
      </c>
      <c r="EB351">
        <f>IFERROR(INDEX(ADJ!$A$1:$BZ$1000,MATCH(PAYROLL!$D351,ADJ!A$1:A$500,0),MATCH(PAYROLL!EB$2,ADJ!$2:$2,0)),0)</f>
        <v/>
      </c>
      <c r="EC351">
        <f>IFERROR(INDEX(ADJ!$A$1:$BZ$1000,MATCH(PAYROLL!$D351,ADJ!A$1:A$500,0),MATCH(PAYROLL!EC$2,ADJ!$2:$2,0)),0)</f>
        <v/>
      </c>
      <c r="ED351">
        <f>IFERROR(INDEX(ADJ!$A$1:$BZ$1000,MATCH(PAYROLL!$D351,ADJ!A$1:A$500,0),MATCH(PAYROLL!ED$2,ADJ!$2:$2,0)),0)</f>
        <v/>
      </c>
      <c r="EE351">
        <f>IFERROR(INDEX(ADJ!$A$1:$BZ$1000,MATCH(PAYROLL!$D351,ADJ!A$1:A$500,0),MATCH(PAYROLL!EE$2,ADJ!$2:$2,0)),0)</f>
        <v/>
      </c>
      <c r="EF351">
        <f>IFERROR(INDEX(ADJ!$A$1:$BZ$1000,MATCH(PAYROLL!$D351,ADJ!A$1:A$500,0),MATCH(PAYROLL!EF$2,ADJ!$2:$2,0)),0)</f>
        <v/>
      </c>
      <c r="EG351">
        <f>IFERROR(INDEX(ADJ!$A$1:$BZ$1000,MATCH(PAYROLL!$D351,ADJ!A$1:A$500,0),MATCH(PAYROLL!EG$2,ADJ!$2:$2,0)),0)</f>
        <v/>
      </c>
      <c r="EH351">
        <f>IFERROR(INDEX(ADJ!$A$1:$BZ$1000,MATCH(PAYROLL!$D351,ADJ!A$1:A$500,0),MATCH(PAYROLL!EH$2,ADJ!$2:$2,0)),0)</f>
        <v/>
      </c>
      <c r="EI351">
        <f>IFERROR(INDEX(ADJ!$A$1:$BZ$1000,MATCH(PAYROLL!D351,ADJ!A$1:A$500,0),MATCH(PAYROLL!EI$2,ADJ!$2:$2,0)),0)</f>
        <v/>
      </c>
      <c r="EJ351">
        <f>IFERROR(INDEX(ADJ!$A$1:$BZ$1000,MATCH(PAYROLL!$D351,ADJ!A$1:A$500,0),MATCH(PAYROLL!EJ$2,ADJ!$2:$2,0)),0)</f>
        <v/>
      </c>
      <c r="EK351">
        <f>SUM(DZ351:EJ351)</f>
        <v/>
      </c>
    </row>
    <row r="352">
      <c r="A352" t="n">
        <v>350</v>
      </c>
      <c r="B352" t="inlineStr">
        <is>
          <t>Xa Thị Ngọc</t>
        </is>
      </c>
      <c r="D352" t="inlineStr">
        <is>
          <t>158997-01</t>
        </is>
      </c>
      <c r="S352">
        <f>IFERROR(INDEX(PIS!$A$1:$BZ$1000,MATCH($D352,PIS!C$1:C$500,0),MATCH("Lương CB tháng trước",PIS!$1:$1,0)),0)</f>
        <v/>
      </c>
      <c r="T352">
        <f>IFERROR(INDEX(PIS!$A$1:$BZ$1000,MATCH($D352,PIS!C$1:C$500,0),MATCH("Lương CB hiện tại",PIS!$1:$1,0)),0)</f>
        <v/>
      </c>
      <c r="U352">
        <f>IFERROR(INDEX(PIS!$A$1:$BZ$1000,MATCH($D352,PIS!C$1:C$500,0),MATCH("Lương đóng BHBB",PIS!$1:$1,0)),0)</f>
        <v/>
      </c>
      <c r="V352">
        <f>IFERROR(INDEX(PIS!$A$1:$BZ$1000,MATCH($D352,PIS!C$1:C$500,0),MATCH(V$2,PIS!$2:$2,0)),0)</f>
        <v/>
      </c>
      <c r="W352">
        <f>IFERROR(INDEX(PIS!$A$1:$BZ$1000,MATCH($D352,PIS!C$1:C$500,0),MATCH(W$2,PIS!$2:$2,0)),0)</f>
        <v/>
      </c>
      <c r="X352">
        <f>IFERROR(INDEX(PIS!$A$1:$BZ$1000,MATCH($D352,PIS!C$1:C$500,0),MATCH(X$2,PIS!$2:$2,0)),0)</f>
        <v/>
      </c>
      <c r="Y352">
        <f>IFERROR(INDEX(PIS!$A$1:$BZ$1000,MATCH($D352,PIS!C$1:C$500,0),MATCH(Y$2,PIS!$2:$2,0)),0)</f>
        <v/>
      </c>
      <c r="Z352">
        <f>IFERROR(INDEX(PIS!$A$1:$BZ$1000,MATCH($D352,PIS!C$1:C$500,0),MATCH(Z$2,PIS!$2:$2,0)),0)</f>
        <v/>
      </c>
      <c r="AA352">
        <f>IFERROR(INDEX(PIS!$A$1:$BZ$1000,MATCH($D352,PIS!C$1:C$500,0),MATCH(AA$2,PIS!$2:$2,0)),0)</f>
        <v/>
      </c>
      <c r="AB352">
        <f>IFERROR(INDEX(PIS!$A$1:$BZ$1000,MATCH($D352,PIS!C$1:C$500,0),MATCH(AB$2,PIS!$2:$2,0)),0)</f>
        <v/>
      </c>
      <c r="AC352">
        <f>SUM(V352:AB352)</f>
        <v/>
      </c>
      <c r="AD352">
        <f>IFERROR(INDEX(TIMESHEET!$A$1:$AI$5000,MATCH($D352,TIMESHEET!A$1:A$500,0),MATCH("T100",TIMESHEET!$2:$2,0))-2,0)</f>
        <v/>
      </c>
      <c r="AE352">
        <f>IFERROR(INDEX(TIMESHEET!$A$1:$AI$5000,MATCH($D352,TIMESHEET!A$1:A$500,0),MATCH("T202",TIMESHEET!$2:$2,0)),0)</f>
        <v/>
      </c>
      <c r="AF352">
        <f>IFERROR(INDEX(TIMESHEET!$A$1:$AI$5000,MATCH($D352,TIMESHEET!A$1:A$500,0),MATCH("T302",TIMESHEET!$2:$2,0)),0)</f>
        <v/>
      </c>
      <c r="AG352">
        <f>IFERROR(INDEX(TIMESHEET!$A$1:$AI$5000,MATCH($D352,TIMESHEET!A$1:A$500,0),MATCH("T406",TIMESHEET!$2:$2,0)),0)</f>
        <v/>
      </c>
      <c r="AH352">
        <f>AE352+AG352</f>
        <v/>
      </c>
      <c r="AI352">
        <f>IFERROR(INDEX(TIMESHEET!$A$1:$AI$5000,MATCH($D352,TIMESHEET!A$1:A$500,0),MATCH("T701",TIMESHEET!$2:$2,0)),0)</f>
        <v/>
      </c>
      <c r="AJ352">
        <f>IFERROR(INDEX(TIMESHEET!$A$1:$AI$5000,MATCH($D352,TIMESHEET!B$1:B$500,0),MATCH("T320",TIMESHEET!$2:$2,0)),0)</f>
        <v/>
      </c>
      <c r="AK352">
        <f>IFERROR(IF(LEFT(INDEX(PIS!O$1:O$500,MATCH(D352,PIS!C$1:C$500)),1)="M",T352/AD352*SUM(AE352:AG352),T352*AD352),0)</f>
        <v/>
      </c>
      <c r="AL352">
        <f>IFERROR(INDEX(ADJ!$A$1:$BZ$1000,MATCH(PAYROLL!D352,ADJ!A$1:A$500,0),MATCH(PAYROLL!AL$2,ADJ!$2:$2,0)),0)</f>
        <v/>
      </c>
      <c r="AM352">
        <f>SUM(AK352:AL352)</f>
        <v/>
      </c>
      <c r="AN352">
        <f>IFERROR(ROUND(V352/$AD352*$AH352,0),0)</f>
        <v/>
      </c>
      <c r="AO352">
        <f>IFERROR(ROUND(W352/$AD352*$AH352,0),0)</f>
        <v/>
      </c>
      <c r="AP352">
        <f>IFERROR(ROUND(X352/$AD352*$AE352,0),0)</f>
        <v/>
      </c>
      <c r="AQ352">
        <f>IFERROR(ROUND(Y352/$AD352*$AH352,0),0)</f>
        <v/>
      </c>
      <c r="AR352">
        <f>IFERROR(ROUND(Z352/$AD352*$AH352,0),0)</f>
        <v/>
      </c>
      <c r="AS352">
        <f>IFERROR(ROUND(AA352/$AD352*$AH352,0),0)</f>
        <v/>
      </c>
      <c r="AT352">
        <f>IFERROR(IF((AE352+AF352+AG352)&gt;13,AB352,ROUND(AB352/AD352*AH352,0)),0)</f>
        <v/>
      </c>
      <c r="AU352">
        <f>IFERROR(INDEX(ADJ!$A$1:$BZ$1000,MATCH(PAYROLL!D352,ADJ!A$1:A$500,0),MATCH(PAYROLL!AU$2,ADJ!$2:$2,0)),0)</f>
        <v/>
      </c>
      <c r="AV352">
        <f>ROUND(SUM(AN352:AU352),0)</f>
        <v/>
      </c>
      <c r="AW352">
        <f>IFERROR(INDEX(TIMESHEET!$A$1:$AI$5000,MATCH(PAYROLL!D352,TIMESHEET!A$1:A$500,0),MATCH("T620",TIMESHEET!$2:$2,0)),0)</f>
        <v/>
      </c>
      <c r="AX352">
        <f>IFERROR(INDEX(TIMESHEET!$A$1:$AI$5000,MATCH(PAYROLL!D352,TIMESHEET!A$1:A$500,0),MATCH("T601",TIMESHEET!$2:$2,0)),0)</f>
        <v/>
      </c>
      <c r="AY352">
        <f>IFERROR(INDEX(TIMESHEET!$A$1:$AI$5000,MATCH(PAYROLL!D352,TIMESHEET!A$1:A$500,0),MATCH("T602",TIMESHEET!$2:$2,0)),0)</f>
        <v/>
      </c>
      <c r="AZ352">
        <f>IFERROR(INDEX(TIMESHEET!$A$1:$AI$5000,MATCH(PAYROLL!D352,TIMESHEET!A$1:A$500,0),MATCH("T603",TIMESHEET!$2:$2,0)),0)</f>
        <v/>
      </c>
      <c r="BA352">
        <f>IFERROR(INDEX(TIMESHEET!$A$1:$AI$5000,MATCH(PAYROLL!D352,TIMESHEET!A$1:A$500,0),MATCH("T611",TIMESHEET!$2:$2,0)),0)</f>
        <v/>
      </c>
      <c r="BB352">
        <f>IFERROR(INDEX(TIMESHEET!$A$1:$AI$5000,MATCH(PAYROLL!D352,TIMESHEET!A$1:A$500,0),MATCH("T612",TIMESHEET!$2:$2,0)),0)</f>
        <v/>
      </c>
      <c r="BC352">
        <f>IFERROR(INDEX(TIMESHEET!$A$1:$AI$5000,MATCH(PAYROLL!D352,TIMESHEET!A$1:A$500,0),MATCH("T613",TIMESHEET!$2:$2,0)),0)</f>
        <v/>
      </c>
      <c r="BD352">
        <f>IFERROR(INDEX(TIMESHEET!$A$1:$AI$5000,MATCH(PAYROLL!D352,TIMESHEET!A$1:A$500,0),MATCH("T500",TIMESHEET!$2:$2,0)),0)</f>
        <v/>
      </c>
      <c r="BE352">
        <f>IFERROR(IF(LEFT(INDEX(PIS!O$1:O$500,MATCH(D352,PIS!C$1:C$500)),1)="M",T352/AD352/8*(AW352+AX352*1.5+AY352*2+AZ352*3+BA352*2.1+BB352*2.7+BC352*3.9+BD352*0.3),T352/8*(AW352+AX352*1.5+AY352*2+AZ352*3+BA352*2.1+BB352*2.7+BC352*3.9+BD352*0.3)),0)</f>
        <v/>
      </c>
      <c r="BF352">
        <f>IFERROR(INDEX(ADJ!$A$1:$BZ$1000,MATCH(PAYROLL!$D352,ADJ!A$1:A$500,0),MATCH(PAYROLL!BF$2,ADJ!$2:$2,0)),0)</f>
        <v/>
      </c>
      <c r="BG352">
        <f>IFERROR(INDEX(ADJ!$A$1:$BZ$1000,MATCH(PAYROLL!D352,ADJ!A$1:A$500,0),MATCH(PAYROLL!BG$2,ADJ!$2:$2,0)),0)</f>
        <v/>
      </c>
      <c r="BH352">
        <f>IFERROR(INDEX(ADJ!$A$1:$BZ$1000,MATCH(PAYROLL!D352,ADJ!A$1:A$500,0),MATCH(PAYROLL!BH$2,ADJ!$2:$2,0)),0)</f>
        <v/>
      </c>
      <c r="BI352">
        <f>IFERROR(INDEX(ADJ!$A$1:$BZ$1000,MATCH(PAYROLL!D352,ADJ!A$1:A$500,0),MATCH(PAYROLL!BI$2,ADJ!$2:$2,0)),0)</f>
        <v/>
      </c>
      <c r="BJ352">
        <f>IFERROR(INDEX(ADJ!$A$1:$BZ$1000,MATCH(PAYROLL!D352,ADJ!A$1:A$500,0),MATCH(PAYROLL!BJ$2,ADJ!$2:$2,0)),0)</f>
        <v/>
      </c>
      <c r="BK352">
        <f>SUM(BF352:BJ352)</f>
        <v/>
      </c>
      <c r="BL352">
        <f>IFERROR(INDEX(ADJ!$A$1:$BZ$1000,MATCH(PAYROLL!D352,ADJ!A$1:A$500,0),MATCH(PAYROLL!BL$2,ADJ!$2:$2,0)),0)</f>
        <v/>
      </c>
      <c r="BM352">
        <f>IFERROR(INDEX(ADJ!$A$1:$BZ$1000,MATCH(PAYROLL!D352,ADJ!A$1:A$500,0),MATCH(PAYROLL!BM$2,ADJ!$2:$2,0)),0)</f>
        <v/>
      </c>
      <c r="BN352">
        <f>IFERROR(INDEX(ADJ!$A$1:$BZ$1000,MATCH(PAYROLL!D352,ADJ!A$1:A$500,0),MATCH(PAYROLL!BN$2,ADJ!$2:$2,0)),0)</f>
        <v/>
      </c>
      <c r="BO352">
        <f>IFERROR(INDEX(ADJ!$A$1:$BZ$1000,MATCH(PAYROLL!D352,ADJ!A$1:A$500,0),MATCH(PAYROLL!BO$2,ADJ!$2:$2,0)),0)</f>
        <v/>
      </c>
      <c r="BP352">
        <f>SUM(AM352,AV352,BE352,BK352,BL352:BO352)</f>
        <v/>
      </c>
      <c r="BQ352">
        <f>BO352</f>
        <v/>
      </c>
      <c r="BR352">
        <f>IFERROR(ROUND(IF(LEFT(INDEX(PIS!O$1:O$500,MATCH(D352,PIS!C$1:C$500)),1)="D",T352/8*(BD352*0.3),IF(LEFT(INDEX(PIS!O$1:O$500,MATCH(D352,PIS!C$1:C$500)),1)="H",T352*($BD352*0.3),T352/$AD352/8*($BD352*0.3))),0),0)</f>
        <v/>
      </c>
      <c r="BS352">
        <f>IF(AP352&lt;1,0,MIN(AP352,730000))</f>
        <v/>
      </c>
      <c r="BT352">
        <f>IFERROR(ROUND((BE352-SUM(AW352:BC352)*T352/AD352/8),0)-BR352,0)</f>
        <v/>
      </c>
      <c r="BU352">
        <f>AO352</f>
        <v/>
      </c>
      <c r="BV352">
        <f>SUM(BQ352:BU352)</f>
        <v/>
      </c>
      <c r="BW352">
        <f>BP352-BV352</f>
        <v/>
      </c>
      <c r="BX352">
        <f>IFERROR(IF(RIGHT(INDEX(PIS!O$1:O$500,MATCH(D352,PIS!C$1:C$500)),5)="Gross",MIN(U352+V352,VLOOKUP("R700",TSC!B:C,2,0)*VLOOKUP("R101",TSC!B:C,2,0))*VLOOKUP("R701",TSC!B:C,2,0)%,0),0)</f>
        <v/>
      </c>
      <c r="BY352">
        <f>IFERROR(IF(RIGHT(INDEX(PIS!O$1:O$500,MATCH(D352,PIS!C$1:C$500)),5)="Gross",MIN(U352+V352,VLOOKUP("R700",TSC!B:C,2,0)*VLOOKUP("R101",TSC!B:C,2,0))*VLOOKUP("T704",TSC!B:C,2,0)%,0),0)</f>
        <v/>
      </c>
      <c r="BZ352">
        <f>IFERROR(IF(RIGHT(INDEX(PIS!O$1:O$500,MATCH(D352,PIS!C$1:C$500)),5)="Gross",MIN(U352+V352,VLOOKUP("R700",TSC!B:C,2,0)*VLOOKUP("1",TSC!F:G,2,0))*VLOOKUP("T705",TSC!B:C,2,0)%,0),0)</f>
        <v/>
      </c>
      <c r="CA352">
        <f>IFERROR(INDEX(ADJ!$A$1:$BZ$1000,MATCH(PAYROLL!D352,ADJ!A$1:A$500,0),MATCH(PAYROLL!CA$2,ADJ!$2:$2,0)),0)</f>
        <v/>
      </c>
      <c r="CB352">
        <f>IFERROR(INDEX(ADJ!$A$1:$BZ$1000,MATCH(PAYROLL!D352,ADJ!A$1:A$500,0),MATCH(PAYROLL!CB$2,ADJ!$2:$2,0)),0)</f>
        <v/>
      </c>
      <c r="CC352">
        <f>SUM(BX352:CB352)</f>
        <v/>
      </c>
      <c r="CD352">
        <f>IFERROR(INDEX(PIS!$A$1:$BZ$1000,MATCH(PAYROLL!D352,PIS!C$1:C$500,0),MATCH(PAYROLL!CD$1,PIS!$1:$1,0)),0)</f>
        <v/>
      </c>
      <c r="CE352">
        <f>IFERROR(IF(OR(INDEX(PIS!P$1:P$500,MATCH(D352,PIS!C$1:C$500,0))="LT2",INDEX(PIS!P$1:P$500,MATCH(D352,PIS!C$1:C$500,0))="P10"),0,SUM(CC352,CD352*VLOOKUP("R601",TSC!B:C,2,0),VLOOKUP("R602",TSC!B:C,2,0))),0)</f>
        <v/>
      </c>
      <c r="CF352">
        <f>MAX(BW352-CE352,0)</f>
        <v/>
      </c>
      <c r="CG352">
        <f>IFERROR(IF(OR(RIGHT(INDEX(PIS!P$1:P$500,MATCH(D352,PIS!C$1:C$500)),5)="P10",RIGHT(INDEX(PIS!P$1:P$500,MATCH(D352,PIS!C$1:C$500)),5)="CK"),0,IF(CF352&lt;=5000000,CF352*5%,IF(CF352&lt;=10000000,CF352*10%-250000,IF(CF352&lt;=18000000,CF352*15%-750000,IF(CF352&lt;=32000000,CF352*20%-1650000,IF(CF352&lt;=52000000,CF352*25%-3250000,IF(CF352&lt;=80000000,BH352*30%-5850000,CF352*35%-9850000))))))),0)</f>
        <v/>
      </c>
      <c r="CH352">
        <f>IFERROR(IF(OR(INDEX(PIS!P$1:P$500,MATCH(D352,PIS!C$1:C$500))="LT",INDEX(PIS!P$1:P$500,MATCH(D352,PIS!C$1:C$500))="CK"),0,IF(CF352&lt;2000000,0,CF352*10%)),0)</f>
        <v/>
      </c>
      <c r="CI352">
        <f>IFERROR(INDEX(ADJ!$A$1:$BZ$1000,MATCH(PAYROLL!D352,ADJ!A$1:A$500,0),MATCH(PAYROLL!CI$2,ADJ!$2:$2,0)),0)</f>
        <v/>
      </c>
      <c r="CJ352">
        <f>IFERROR(INDEX(ADJ!$A$1:$BZ$1000,MATCH(PAYROLL!D352,ADJ!A$1:A$500,0),MATCH(PAYROLL!CJ$2,ADJ!$2:$2,0)),0)</f>
        <v/>
      </c>
      <c r="CK352">
        <f>IFERROR(INDEX(ADJ!$A$1:$BZ$1000,MATCH(PAYROLL!D352,ADJ!A$1:A$500,0),MATCH(PAYROLL!CK$2,ADJ!$2:$2,0)),0)</f>
        <v/>
      </c>
      <c r="CL352">
        <f>SUM(CG352:CK352)</f>
        <v/>
      </c>
      <c r="CM352">
        <f>ROUND(SUM(CH352:CK352),0)</f>
        <v/>
      </c>
      <c r="CN352">
        <f>IFERROR(INDEX(CSDA!D$1:D$500,MATCH($CN$2,CSDA!C$1:C$500,0))*INDEX(PIS!V$1:V$500,MATCH(D352,PIS!C$1:C$500))+INDEX(ADJ!$A$1:$BZ$1000,MATCH(PAYROLL!D352,ADJ!A$1:A$500,0),MATCH(PAYROLL!CN$2,ADJ!$2:$2,0)),0)</f>
        <v/>
      </c>
      <c r="CO352">
        <f>IFERROR(INDEX(ADJ!$A$1:$BZ$1000,MATCH(PAYROLL!D352,ADJ!A$1:A$500,0),MATCH(PAYROLL!CO$2,ADJ!$2:$2,0)),0)</f>
        <v/>
      </c>
      <c r="CP352">
        <f>IFERROR(INDEX(ADJ!$A$1:$BZ$1000,MATCH(PAYROLL!D352,ADJ!A$1:A$500,0),MATCH(PAYROLL!CP$2,ADJ!$2:$2,0)),0)</f>
        <v/>
      </c>
      <c r="CQ352">
        <f>BP352-CL352-CI352-CM352-CN352-CO352-CP352-CC352</f>
        <v/>
      </c>
      <c r="CR352">
        <f>IFERROR(IF(RIGHT(INDEX(PIS!O$1:O$500,MATCH(D352,PIS!C$1:C$500,0)),5)="Gross",MIN(U352+V352,VLOOKUP("R700",TSC!B:C,2,0)*VLOOKUP("R101",TSC!B:C,2,0))*(VLOOKUP("T711",TSC!B:C,2,0)+VLOOKUP("T712",TSC!B:C,2,0))%,MIN(T352+V352,VLOOKUP("R700",TSC!B:C,2,0)*VLOOKUP("R101",TSC!B:C,2,0))*(VLOOKUP("T711",TSC!B:C,2,0)+VLOOKUP("T712",TSC!B:C,2,0)+VLOOKUP("R701",TSC!B:C,2,0))%),0)</f>
        <v/>
      </c>
      <c r="CS352">
        <f>IFERROR(IF(RIGHT(INDEX(PIS!O$1:O$500,MATCH(D352,PIS!C$1:C$500,0)),5)="Gross",MIN(U352+V352,VLOOKUP("R700",TSC!B:C,2,0)*VLOOKUP("R101",TSC!B:C,2,0))*(VLOOKUP("T714",TSC!B:C,2,0))%,MIN(T352+V352,VLOOKUP("R700",TSC!B:C,2,0)*VLOOKUP("R101",TSC!B:C,2,0))*(VLOOKUP("T704",TSC!B:C,2,0)+VLOOKUP("T714",TSC!B:C,2,0))%),0)</f>
        <v/>
      </c>
      <c r="CT352">
        <f>IFERROR(IF(RIGHT(INDEX(PIS!O$1:O$500,MATCH(D352,PIS!C$1:C$500,0)),5)="Gross",MIN(U352+V352,VLOOKUP("R700",TSC!B:C,2,0)*VLOOKUP("R101",TSC!B:C,2,0))*VLOOKUP("T705",TSC!B:C,2,0)%,MIN(T352+V352,VLOOKUP("R700",TSC!B:C,2,0)*VLOOKUP("R101",TSC!B:C,2,0))*VLOOKUP("T705",TSC!B:C,2,0)%),0)</f>
        <v/>
      </c>
      <c r="CU352">
        <f>IFERROR(IF(RIGHT(INDEX(PIS!O$1:O$500,MATCH(D352,PIS!C$1:C$500,0)),5)="Gross",MIN(U352+V352,VLOOKUP("R700",TSC!B:C,2,0)*VLOOKUP("R101",TSC!B:C,2,0))*(VLOOKUP("T713",TSC!B:C,2,0))%,MIN(T352+V352,VLOOKUP("R700",TSC!B:C,2,0)*VLOOKUP("R101",TSC!B:C,2,0))*(VLOOKUP("T713",TSC!B:C,2,0))%),0)</f>
        <v/>
      </c>
      <c r="CV352">
        <f>IFERROR(INDEX(ADJ!$A$1:$BZ$1000,MATCH(PAYROLL!D352,ADJ!A$1:A$500,0),MATCH(PAYROLL!CV$2,ADJ!$2:$2,0)),0)</f>
        <v/>
      </c>
      <c r="CW352">
        <f>IFERROR(INDEX(ADJ!$A$1:$BZ$1000,MATCH(PAYROLL!D352,ADJ!A$1:A$500,0),MATCH(PAYROLL!CW$2,ADJ!$2:$2,0)),0)</f>
        <v/>
      </c>
      <c r="CX352">
        <f>SUM(CR352:CW352)</f>
        <v/>
      </c>
      <c r="CY352">
        <f>ROUND(IF(CR352&gt;0,T352+V352*VLOOKUP("R202",TSC!$B$1:$C$500,2,0),0),0)</f>
        <v/>
      </c>
      <c r="CZ352">
        <f>IFERROR(INDEX(CSDA!D$1:D$500,MATCH($CZ$2,CSDA!C$1:C$500,0)),0)</f>
        <v/>
      </c>
      <c r="DA352">
        <f>ROUND(T352*0.7%,0)</f>
        <v/>
      </c>
      <c r="DB352">
        <f>ROUND(T352/12,0)</f>
        <v/>
      </c>
      <c r="DC352">
        <f ref="DC352" t="array">IFERROR(INDEX(CSDA!D$1:D$500,MATCH("Trích giữ"&amp;PAYROLL!DC$2,CSDA!A$1:A$500&amp;CSDA!C$1:C$500,0)),0)</f>
        <v/>
      </c>
      <c r="DD352">
        <f ref="DD352" t="array">IFERROR(INDEX(CSDA!D$1:D$500,MATCH("Trích giữ"&amp;PAYROLL!DD$2,CSDA!A$1:A$500&amp;CSDA!C$1:C$500,0)),0)</f>
        <v/>
      </c>
      <c r="DE352">
        <f ref="DE352" t="array">IFERROR(INDEX(CSDA!D$1:D$500,MATCH("Trích giữ"&amp;PAYROLL!DE$2,CSDA!A$1:A$500&amp;CSDA!C$1:C$500,0)),0)</f>
        <v/>
      </c>
      <c r="DF352">
        <f>IFERROR(INDEX(CSDA!D$1:D$500,MATCH(PAYROLL!DF$2,CSDA!C$1:C$500,0)),0)</f>
        <v/>
      </c>
      <c r="DG352">
        <f ref="DG352" t="array">IFERROR(INDEX(CSDA!D$1:D$500,MATCH("Trích giữ"&amp;PAYROLL!DG$2,CSDA!A$1:A$500&amp;CSDA!C$1:C$500,0)),0)</f>
        <v/>
      </c>
      <c r="DH352">
        <f>ROUND(T352/26,0)</f>
        <v/>
      </c>
      <c r="DI352">
        <f ref="DI352" t="array">IFERROR(INDEX(CSDA!D$1:D$500,MATCH("Trích giữ"&amp;PAYROLL!DI$2,CSDA!A$1:A$500&amp;CSDA!C$1:C$500,0)),0)</f>
        <v/>
      </c>
      <c r="DJ352">
        <f>IF(U352=0,T352*21.5%-BL352,0)</f>
        <v/>
      </c>
      <c r="DK352">
        <f ref="DK352" t="array">IFERROR(INDEX(CSDA!D$1:D$500,MATCH("Trích giữ"&amp;PAYROLL!DK$2,CSDA!A$1:A$500&amp;CSDA!C$1:C$500,0)),0)</f>
        <v/>
      </c>
      <c r="DL352">
        <f>IFERROR(INDEX(CSDA!D$1:D$500,MATCH(PAYROLL!DL$2,CSDA!C$1:C$500,0))/12,0)</f>
        <v/>
      </c>
      <c r="DM352">
        <f>SUM(DB352:DL352)</f>
        <v/>
      </c>
      <c r="DN352">
        <f>IFERROR(INDEX(ADJ!$A$1:$BZ$1000,MATCH(PAYROLL!D352,ADJ!A$1:A$500,0),MATCH(PAYROLL!DN$2,ADJ!$2:$2,0)),0)</f>
        <v/>
      </c>
      <c r="DO352">
        <f>IFERROR(SUM(BP352,DM352:DN352,CX352:DA352)-DT352,0)</f>
        <v/>
      </c>
      <c r="DP352">
        <f ref="DP352" t="array">SUM(BW352*IFERROR(INDEX(CSDA!D$1:D$500,MATCH(BW$2,CSDA!C$1:C$500,0)),0)%,CX352*IFERROR(INDEX(CSDA!D$1:D$500,MATCH(CX$2,CSDA!C$1:C$500,0)),0)%,DA352*IFERROR(INDEX(CSDA!D$1:D$500,MATCH(DA$2,CSDA!C$1:C$500,0)),0)%,DB352*IFERROR(INDEX(CSDA!D$1:D$500,MATCH(DB$2,CSDA!C$1:C$500,0)),0)%,DF352*IFERROR(INDEX(CSDA!D$1:D$500,MATCH("Phí dịch vụ"&amp;PAYROLL!DF$2,CSDA!A$1:A$500&amp;CSDA!C$1:C$500,0)),0)%,DC352*IFERROR(INDEX(CSDA!D$1:D$500,MATCH("Phí dịch vụ"&amp;PAYROLL!DC$2,CSDA!A$1:A$500&amp;CSDA!C$1:C$500,0)),0)%,DH352*IFERROR(INDEX(CSDA!D$1:D$500,MATCH("Phí dịch vụ"&amp;PAYROLL!DH$2,CSDA!A$1:A$500&amp;CSDA!C$1:C$500,0)),0)%,DJ352*IFERROR(INDEX(CSDA!D$1:D$500,MATCH("Phí dịch vụ"&amp;PAYROLL!DJ$2,CSDA!A$1:A$500&amp;CSDA!C$1:C$500,0)),0)%,BN352*IFERROR(INDEX(CSDA!D$1:D$500,MATCH(BN$2,CSDA!C$1:C$500,0)),0)%)-BN352*7%</f>
        <v/>
      </c>
      <c r="DQ352">
        <f>IFERROR(INDEX(ADJ!$A$1:$BZ$1000,MATCH(PAYROLL!D352,ADJ!A$1:A$500,0),MATCH(PAYROLL!DQ$2,ADJ!$2:$2,0)),0)</f>
        <v/>
      </c>
      <c r="DR352">
        <f>IFERROR(INDEX(ADJ!$A$1:$BZ$1000,MATCH(PAYROLL!D352,ADJ!A$1:A$500,0),MATCH(PAYROLL!DR$2,ADJ!$2:$2,0)),0)</f>
        <v/>
      </c>
      <c r="DS352">
        <f>SUM(DP352:DR352)</f>
        <v/>
      </c>
      <c r="DT352">
        <f>EK352</f>
        <v/>
      </c>
      <c r="DU352">
        <f>SUM(DO352:DR352)</f>
        <v/>
      </c>
      <c r="DV352">
        <f>ROUND(DU352*0.1,0)</f>
        <v/>
      </c>
      <c r="DW352">
        <f>DU352+DV352</f>
        <v/>
      </c>
      <c r="DZ352">
        <f>IFERROR(INDEX(ADJ!$A$1:$BZ$1000,MATCH(PAYROLL!$D352,ADJ!A$1:A$500,0),MATCH(PAYROLL!DZ$2,ADJ!$2:$2,0)),0)</f>
        <v/>
      </c>
      <c r="EA352">
        <f>IFERROR(INDEX(ADJ!$A$1:$BZ$1000,MATCH(PAYROLL!$D352,ADJ!A$1:A$500,0),MATCH(PAYROLL!EA$2,ADJ!$2:$2,0)),0)</f>
        <v/>
      </c>
      <c r="EB352">
        <f>IFERROR(INDEX(ADJ!$A$1:$BZ$1000,MATCH(PAYROLL!$D352,ADJ!A$1:A$500,0),MATCH(PAYROLL!EB$2,ADJ!$2:$2,0)),0)</f>
        <v/>
      </c>
      <c r="EC352">
        <f>IFERROR(INDEX(ADJ!$A$1:$BZ$1000,MATCH(PAYROLL!$D352,ADJ!A$1:A$500,0),MATCH(PAYROLL!EC$2,ADJ!$2:$2,0)),0)</f>
        <v/>
      </c>
      <c r="ED352">
        <f>IFERROR(INDEX(ADJ!$A$1:$BZ$1000,MATCH(PAYROLL!$D352,ADJ!A$1:A$500,0),MATCH(PAYROLL!ED$2,ADJ!$2:$2,0)),0)</f>
        <v/>
      </c>
      <c r="EE352">
        <f>IFERROR(INDEX(ADJ!$A$1:$BZ$1000,MATCH(PAYROLL!$D352,ADJ!A$1:A$500,0),MATCH(PAYROLL!EE$2,ADJ!$2:$2,0)),0)</f>
        <v/>
      </c>
      <c r="EF352">
        <f>IFERROR(INDEX(ADJ!$A$1:$BZ$1000,MATCH(PAYROLL!$D352,ADJ!A$1:A$500,0),MATCH(PAYROLL!EF$2,ADJ!$2:$2,0)),0)</f>
        <v/>
      </c>
      <c r="EG352">
        <f>IFERROR(INDEX(ADJ!$A$1:$BZ$1000,MATCH(PAYROLL!$D352,ADJ!A$1:A$500,0),MATCH(PAYROLL!EG$2,ADJ!$2:$2,0)),0)</f>
        <v/>
      </c>
      <c r="EH352">
        <f>IFERROR(INDEX(ADJ!$A$1:$BZ$1000,MATCH(PAYROLL!$D352,ADJ!A$1:A$500,0),MATCH(PAYROLL!EH$2,ADJ!$2:$2,0)),0)</f>
        <v/>
      </c>
      <c r="EI352">
        <f>IFERROR(INDEX(ADJ!$A$1:$BZ$1000,MATCH(PAYROLL!D352,ADJ!A$1:A$500,0),MATCH(PAYROLL!EI$2,ADJ!$2:$2,0)),0)</f>
        <v/>
      </c>
      <c r="EJ352">
        <f>IFERROR(INDEX(ADJ!$A$1:$BZ$1000,MATCH(PAYROLL!$D352,ADJ!A$1:A$500,0),MATCH(PAYROLL!EJ$2,ADJ!$2:$2,0)),0)</f>
        <v/>
      </c>
      <c r="EK352">
        <f>SUM(DZ352:EJ352)</f>
        <v/>
      </c>
    </row>
    <row r="353">
      <c r="A353" t="n">
        <v>351</v>
      </c>
      <c r="B353" t="inlineStr">
        <is>
          <t>Vy Đức Tý</t>
        </is>
      </c>
      <c r="D353" t="inlineStr">
        <is>
          <t>158986-01</t>
        </is>
      </c>
      <c r="S353">
        <f>IFERROR(INDEX(PIS!$A$1:$BZ$1000,MATCH($D353,PIS!C$1:C$500,0),MATCH("Lương CB tháng trước",PIS!$1:$1,0)),0)</f>
        <v/>
      </c>
      <c r="T353">
        <f>IFERROR(INDEX(PIS!$A$1:$BZ$1000,MATCH($D353,PIS!C$1:C$500,0),MATCH("Lương CB hiện tại",PIS!$1:$1,0)),0)</f>
        <v/>
      </c>
      <c r="U353">
        <f>IFERROR(INDEX(PIS!$A$1:$BZ$1000,MATCH($D353,PIS!C$1:C$500,0),MATCH("Lương đóng BHBB",PIS!$1:$1,0)),0)</f>
        <v/>
      </c>
      <c r="V353">
        <f>IFERROR(INDEX(PIS!$A$1:$BZ$1000,MATCH($D353,PIS!C$1:C$500,0),MATCH(V$2,PIS!$2:$2,0)),0)</f>
        <v/>
      </c>
      <c r="W353">
        <f>IFERROR(INDEX(PIS!$A$1:$BZ$1000,MATCH($D353,PIS!C$1:C$500,0),MATCH(W$2,PIS!$2:$2,0)),0)</f>
        <v/>
      </c>
      <c r="X353">
        <f>IFERROR(INDEX(PIS!$A$1:$BZ$1000,MATCH($D353,PIS!C$1:C$500,0),MATCH(X$2,PIS!$2:$2,0)),0)</f>
        <v/>
      </c>
      <c r="Y353">
        <f>IFERROR(INDEX(PIS!$A$1:$BZ$1000,MATCH($D353,PIS!C$1:C$500,0),MATCH(Y$2,PIS!$2:$2,0)),0)</f>
        <v/>
      </c>
      <c r="Z353">
        <f>IFERROR(INDEX(PIS!$A$1:$BZ$1000,MATCH($D353,PIS!C$1:C$500,0),MATCH(Z$2,PIS!$2:$2,0)),0)</f>
        <v/>
      </c>
      <c r="AA353">
        <f>IFERROR(INDEX(PIS!$A$1:$BZ$1000,MATCH($D353,PIS!C$1:C$500,0),MATCH(AA$2,PIS!$2:$2,0)),0)</f>
        <v/>
      </c>
      <c r="AB353">
        <f>IFERROR(INDEX(PIS!$A$1:$BZ$1000,MATCH($D353,PIS!C$1:C$500,0),MATCH(AB$2,PIS!$2:$2,0)),0)</f>
        <v/>
      </c>
      <c r="AC353">
        <f>SUM(V353:AB353)</f>
        <v/>
      </c>
      <c r="AD353">
        <f>IFERROR(INDEX(TIMESHEET!$A$1:$AI$5000,MATCH($D353,TIMESHEET!A$1:A$500,0),MATCH("T100",TIMESHEET!$2:$2,0))-2,0)</f>
        <v/>
      </c>
      <c r="AE353">
        <f>IFERROR(INDEX(TIMESHEET!$A$1:$AI$5000,MATCH($D353,TIMESHEET!A$1:A$500,0),MATCH("T202",TIMESHEET!$2:$2,0)),0)</f>
        <v/>
      </c>
      <c r="AF353">
        <f>IFERROR(INDEX(TIMESHEET!$A$1:$AI$5000,MATCH($D353,TIMESHEET!A$1:A$500,0),MATCH("T302",TIMESHEET!$2:$2,0)),0)</f>
        <v/>
      </c>
      <c r="AG353">
        <f>IFERROR(INDEX(TIMESHEET!$A$1:$AI$5000,MATCH($D353,TIMESHEET!A$1:A$500,0),MATCH("T406",TIMESHEET!$2:$2,0)),0)</f>
        <v/>
      </c>
      <c r="AH353">
        <f>AE353+AG353</f>
        <v/>
      </c>
      <c r="AI353">
        <f>IFERROR(INDEX(TIMESHEET!$A$1:$AI$5000,MATCH($D353,TIMESHEET!A$1:A$500,0),MATCH("T701",TIMESHEET!$2:$2,0)),0)</f>
        <v/>
      </c>
      <c r="AJ353">
        <f>IFERROR(INDEX(TIMESHEET!$A$1:$AI$5000,MATCH($D353,TIMESHEET!B$1:B$500,0),MATCH("T320",TIMESHEET!$2:$2,0)),0)</f>
        <v/>
      </c>
      <c r="AK353">
        <f>IFERROR(IF(LEFT(INDEX(PIS!O$1:O$500,MATCH(D353,PIS!C$1:C$500)),1)="M",T353/AD353*SUM(AE353:AG353),T353*AD353),0)</f>
        <v/>
      </c>
      <c r="AL353">
        <f>IFERROR(INDEX(ADJ!$A$1:$BZ$1000,MATCH(PAYROLL!D353,ADJ!A$1:A$500,0),MATCH(PAYROLL!AL$2,ADJ!$2:$2,0)),0)</f>
        <v/>
      </c>
      <c r="AM353">
        <f>SUM(AK353:AL353)</f>
        <v/>
      </c>
      <c r="AN353">
        <f>IFERROR(ROUND(V353/$AD353*$AH353,0),0)</f>
        <v/>
      </c>
      <c r="AO353">
        <f>IFERROR(ROUND(W353/$AD353*$AH353,0),0)</f>
        <v/>
      </c>
      <c r="AP353">
        <f>IFERROR(ROUND(X353/$AD353*$AE353,0),0)</f>
        <v/>
      </c>
      <c r="AQ353">
        <f>IFERROR(ROUND(Y353/$AD353*$AH353,0),0)</f>
        <v/>
      </c>
      <c r="AR353">
        <f>IFERROR(ROUND(Z353/$AD353*$AH353,0),0)</f>
        <v/>
      </c>
      <c r="AS353">
        <f>IFERROR(ROUND(AA353/$AD353*$AH353,0),0)</f>
        <v/>
      </c>
      <c r="AT353">
        <f>IFERROR(IF((AE353+AF353+AG353)&gt;13,AB353,ROUND(AB353/AD353*AH353,0)),0)</f>
        <v/>
      </c>
      <c r="AU353">
        <f>IFERROR(INDEX(ADJ!$A$1:$BZ$1000,MATCH(PAYROLL!D353,ADJ!A$1:A$500,0),MATCH(PAYROLL!AU$2,ADJ!$2:$2,0)),0)</f>
        <v/>
      </c>
      <c r="AV353">
        <f>ROUND(SUM(AN353:AU353),0)</f>
        <v/>
      </c>
      <c r="AW353">
        <f>IFERROR(INDEX(TIMESHEET!$A$1:$AI$5000,MATCH(PAYROLL!D353,TIMESHEET!A$1:A$500,0),MATCH("T620",TIMESHEET!$2:$2,0)),0)</f>
        <v/>
      </c>
      <c r="AX353">
        <f>IFERROR(INDEX(TIMESHEET!$A$1:$AI$5000,MATCH(PAYROLL!D353,TIMESHEET!A$1:A$500,0),MATCH("T601",TIMESHEET!$2:$2,0)),0)</f>
        <v/>
      </c>
      <c r="AY353">
        <f>IFERROR(INDEX(TIMESHEET!$A$1:$AI$5000,MATCH(PAYROLL!D353,TIMESHEET!A$1:A$500,0),MATCH("T602",TIMESHEET!$2:$2,0)),0)</f>
        <v/>
      </c>
      <c r="AZ353">
        <f>IFERROR(INDEX(TIMESHEET!$A$1:$AI$5000,MATCH(PAYROLL!D353,TIMESHEET!A$1:A$500,0),MATCH("T603",TIMESHEET!$2:$2,0)),0)</f>
        <v/>
      </c>
      <c r="BA353">
        <f>IFERROR(INDEX(TIMESHEET!$A$1:$AI$5000,MATCH(PAYROLL!D353,TIMESHEET!A$1:A$500,0),MATCH("T611",TIMESHEET!$2:$2,0)),0)</f>
        <v/>
      </c>
      <c r="BB353">
        <f>IFERROR(INDEX(TIMESHEET!$A$1:$AI$5000,MATCH(PAYROLL!D353,TIMESHEET!A$1:A$500,0),MATCH("T612",TIMESHEET!$2:$2,0)),0)</f>
        <v/>
      </c>
      <c r="BC353">
        <f>IFERROR(INDEX(TIMESHEET!$A$1:$AI$5000,MATCH(PAYROLL!D353,TIMESHEET!A$1:A$500,0),MATCH("T613",TIMESHEET!$2:$2,0)),0)</f>
        <v/>
      </c>
      <c r="BD353">
        <f>IFERROR(INDEX(TIMESHEET!$A$1:$AI$5000,MATCH(PAYROLL!D353,TIMESHEET!A$1:A$500,0),MATCH("T500",TIMESHEET!$2:$2,0)),0)</f>
        <v/>
      </c>
      <c r="BE353">
        <f>IFERROR(IF(LEFT(INDEX(PIS!O$1:O$500,MATCH(D353,PIS!C$1:C$500)),1)="M",T353/AD353/8*(AW353+AX353*1.5+AY353*2+AZ353*3+BA353*2.1+BB353*2.7+BC353*3.9+BD353*0.3),T353/8*(AW353+AX353*1.5+AY353*2+AZ353*3+BA353*2.1+BB353*2.7+BC353*3.9+BD353*0.3)),0)</f>
        <v/>
      </c>
      <c r="BF353">
        <f>IFERROR(INDEX(ADJ!$A$1:$BZ$1000,MATCH(PAYROLL!$D353,ADJ!A$1:A$500,0),MATCH(PAYROLL!BF$2,ADJ!$2:$2,0)),0)</f>
        <v/>
      </c>
      <c r="BG353">
        <f>IFERROR(INDEX(ADJ!$A$1:$BZ$1000,MATCH(PAYROLL!D353,ADJ!A$1:A$500,0),MATCH(PAYROLL!BG$2,ADJ!$2:$2,0)),0)</f>
        <v/>
      </c>
      <c r="BH353">
        <f>IFERROR(INDEX(ADJ!$A$1:$BZ$1000,MATCH(PAYROLL!D353,ADJ!A$1:A$500,0),MATCH(PAYROLL!BH$2,ADJ!$2:$2,0)),0)</f>
        <v/>
      </c>
      <c r="BI353">
        <f>IFERROR(INDEX(ADJ!$A$1:$BZ$1000,MATCH(PAYROLL!D353,ADJ!A$1:A$500,0),MATCH(PAYROLL!BI$2,ADJ!$2:$2,0)),0)</f>
        <v/>
      </c>
      <c r="BJ353">
        <f>IFERROR(INDEX(ADJ!$A$1:$BZ$1000,MATCH(PAYROLL!D353,ADJ!A$1:A$500,0),MATCH(PAYROLL!BJ$2,ADJ!$2:$2,0)),0)</f>
        <v/>
      </c>
      <c r="BK353">
        <f>SUM(BF353:BJ353)</f>
        <v/>
      </c>
      <c r="BL353">
        <f>IFERROR(INDEX(ADJ!$A$1:$BZ$1000,MATCH(PAYROLL!D353,ADJ!A$1:A$500,0),MATCH(PAYROLL!BL$2,ADJ!$2:$2,0)),0)</f>
        <v/>
      </c>
      <c r="BM353">
        <f>IFERROR(INDEX(ADJ!$A$1:$BZ$1000,MATCH(PAYROLL!D353,ADJ!A$1:A$500,0),MATCH(PAYROLL!BM$2,ADJ!$2:$2,0)),0)</f>
        <v/>
      </c>
      <c r="BN353">
        <f>IFERROR(INDEX(ADJ!$A$1:$BZ$1000,MATCH(PAYROLL!D353,ADJ!A$1:A$500,0),MATCH(PAYROLL!BN$2,ADJ!$2:$2,0)),0)</f>
        <v/>
      </c>
      <c r="BO353">
        <f>IFERROR(INDEX(ADJ!$A$1:$BZ$1000,MATCH(PAYROLL!D353,ADJ!A$1:A$500,0),MATCH(PAYROLL!BO$2,ADJ!$2:$2,0)),0)</f>
        <v/>
      </c>
      <c r="BP353">
        <f>SUM(AM353,AV353,BE353,BK353,BL353:BO353)</f>
        <v/>
      </c>
      <c r="BQ353">
        <f>BO353</f>
        <v/>
      </c>
      <c r="BR353">
        <f>IFERROR(ROUND(IF(LEFT(INDEX(PIS!O$1:O$500,MATCH(D353,PIS!C$1:C$500)),1)="D",T353/8*(BD353*0.3),IF(LEFT(INDEX(PIS!O$1:O$500,MATCH(D353,PIS!C$1:C$500)),1)="H",T353*($BD353*0.3),T353/$AD353/8*($BD353*0.3))),0),0)</f>
        <v/>
      </c>
      <c r="BS353">
        <f>IF(AP353&lt;1,0,MIN(AP353,730000))</f>
        <v/>
      </c>
      <c r="BT353">
        <f>IFERROR(ROUND((BE353-SUM(AW353:BC353)*T353/AD353/8),0)-BR353,0)</f>
        <v/>
      </c>
      <c r="BU353">
        <f>AO353</f>
        <v/>
      </c>
      <c r="BV353">
        <f>SUM(BQ353:BU353)</f>
        <v/>
      </c>
      <c r="BW353">
        <f>BP353-BV353</f>
        <v/>
      </c>
      <c r="BX353">
        <f>IFERROR(IF(RIGHT(INDEX(PIS!O$1:O$500,MATCH(D353,PIS!C$1:C$500)),5)="Gross",MIN(U353+V353,VLOOKUP("R700",TSC!B:C,2,0)*VLOOKUP("R101",TSC!B:C,2,0))*VLOOKUP("R701",TSC!B:C,2,0)%,0),0)</f>
        <v/>
      </c>
      <c r="BY353">
        <f>IFERROR(IF(RIGHT(INDEX(PIS!O$1:O$500,MATCH(D353,PIS!C$1:C$500)),5)="Gross",MIN(U353+V353,VLOOKUP("R700",TSC!B:C,2,0)*VLOOKUP("R101",TSC!B:C,2,0))*VLOOKUP("T704",TSC!B:C,2,0)%,0),0)</f>
        <v/>
      </c>
      <c r="BZ353">
        <f>IFERROR(IF(RIGHT(INDEX(PIS!O$1:O$500,MATCH(D353,PIS!C$1:C$500)),5)="Gross",MIN(U353+V353,VLOOKUP("R700",TSC!B:C,2,0)*VLOOKUP("1",TSC!F:G,2,0))*VLOOKUP("T705",TSC!B:C,2,0)%,0),0)</f>
        <v/>
      </c>
      <c r="CA353">
        <f>IFERROR(INDEX(ADJ!$A$1:$BZ$1000,MATCH(PAYROLL!D353,ADJ!A$1:A$500,0),MATCH(PAYROLL!CA$2,ADJ!$2:$2,0)),0)</f>
        <v/>
      </c>
      <c r="CB353">
        <f>IFERROR(INDEX(ADJ!$A$1:$BZ$1000,MATCH(PAYROLL!D353,ADJ!A$1:A$500,0),MATCH(PAYROLL!CB$2,ADJ!$2:$2,0)),0)</f>
        <v/>
      </c>
      <c r="CC353">
        <f>SUM(BX353:CB353)</f>
        <v/>
      </c>
      <c r="CD353">
        <f>IFERROR(INDEX(PIS!$A$1:$BZ$1000,MATCH(PAYROLL!D353,PIS!C$1:C$500,0),MATCH(PAYROLL!CD$1,PIS!$1:$1,0)),0)</f>
        <v/>
      </c>
      <c r="CE353">
        <f>IFERROR(IF(OR(INDEX(PIS!P$1:P$500,MATCH(D353,PIS!C$1:C$500,0))="LT2",INDEX(PIS!P$1:P$500,MATCH(D353,PIS!C$1:C$500,0))="P10"),0,SUM(CC353,CD353*VLOOKUP("R601",TSC!B:C,2,0),VLOOKUP("R602",TSC!B:C,2,0))),0)</f>
        <v/>
      </c>
      <c r="CF353">
        <f>MAX(BW353-CE353,0)</f>
        <v/>
      </c>
      <c r="CG353">
        <f>IFERROR(IF(OR(RIGHT(INDEX(PIS!P$1:P$500,MATCH(D353,PIS!C$1:C$500)),5)="P10",RIGHT(INDEX(PIS!P$1:P$500,MATCH(D353,PIS!C$1:C$500)),5)="CK"),0,IF(CF353&lt;=5000000,CF353*5%,IF(CF353&lt;=10000000,CF353*10%-250000,IF(CF353&lt;=18000000,CF353*15%-750000,IF(CF353&lt;=32000000,CF353*20%-1650000,IF(CF353&lt;=52000000,CF353*25%-3250000,IF(CF353&lt;=80000000,BH353*30%-5850000,CF353*35%-9850000))))))),0)</f>
        <v/>
      </c>
      <c r="CH353">
        <f>IFERROR(IF(OR(INDEX(PIS!P$1:P$500,MATCH(D353,PIS!C$1:C$500))="LT",INDEX(PIS!P$1:P$500,MATCH(D353,PIS!C$1:C$500))="CK"),0,IF(CF353&lt;2000000,0,CF353*10%)),0)</f>
        <v/>
      </c>
      <c r="CI353">
        <f>IFERROR(INDEX(ADJ!$A$1:$BZ$1000,MATCH(PAYROLL!D353,ADJ!A$1:A$500,0),MATCH(PAYROLL!CI$2,ADJ!$2:$2,0)),0)</f>
        <v/>
      </c>
      <c r="CJ353">
        <f>IFERROR(INDEX(ADJ!$A$1:$BZ$1000,MATCH(PAYROLL!D353,ADJ!A$1:A$500,0),MATCH(PAYROLL!CJ$2,ADJ!$2:$2,0)),0)</f>
        <v/>
      </c>
      <c r="CK353">
        <f>IFERROR(INDEX(ADJ!$A$1:$BZ$1000,MATCH(PAYROLL!D353,ADJ!A$1:A$500,0),MATCH(PAYROLL!CK$2,ADJ!$2:$2,0)),0)</f>
        <v/>
      </c>
      <c r="CL353">
        <f>SUM(CG353:CK353)</f>
        <v/>
      </c>
      <c r="CM353">
        <f>ROUND(SUM(CH353:CK353),0)</f>
        <v/>
      </c>
      <c r="CN353">
        <f>IFERROR(INDEX(CSDA!D$1:D$500,MATCH($CN$2,CSDA!C$1:C$500,0))*INDEX(PIS!V$1:V$500,MATCH(D353,PIS!C$1:C$500))+INDEX(ADJ!$A$1:$BZ$1000,MATCH(PAYROLL!D353,ADJ!A$1:A$500,0),MATCH(PAYROLL!CN$2,ADJ!$2:$2,0)),0)</f>
        <v/>
      </c>
      <c r="CO353">
        <f>IFERROR(INDEX(ADJ!$A$1:$BZ$1000,MATCH(PAYROLL!D353,ADJ!A$1:A$500,0),MATCH(PAYROLL!CO$2,ADJ!$2:$2,0)),0)</f>
        <v/>
      </c>
      <c r="CP353">
        <f>IFERROR(INDEX(ADJ!$A$1:$BZ$1000,MATCH(PAYROLL!D353,ADJ!A$1:A$500,0),MATCH(PAYROLL!CP$2,ADJ!$2:$2,0)),0)</f>
        <v/>
      </c>
      <c r="CQ353">
        <f>BP353-CL353-CI353-CM353-CN353-CO353-CP353-CC353</f>
        <v/>
      </c>
      <c r="CR353">
        <f>IFERROR(IF(RIGHT(INDEX(PIS!O$1:O$500,MATCH(D353,PIS!C$1:C$500,0)),5)="Gross",MIN(U353+V353,VLOOKUP("R700",TSC!B:C,2,0)*VLOOKUP("R101",TSC!B:C,2,0))*(VLOOKUP("T711",TSC!B:C,2,0)+VLOOKUP("T712",TSC!B:C,2,0))%,MIN(T353+V353,VLOOKUP("R700",TSC!B:C,2,0)*VLOOKUP("R101",TSC!B:C,2,0))*(VLOOKUP("T711",TSC!B:C,2,0)+VLOOKUP("T712",TSC!B:C,2,0)+VLOOKUP("R701",TSC!B:C,2,0))%),0)</f>
        <v/>
      </c>
      <c r="CS353">
        <f>IFERROR(IF(RIGHT(INDEX(PIS!O$1:O$500,MATCH(D353,PIS!C$1:C$500,0)),5)="Gross",MIN(U353+V353,VLOOKUP("R700",TSC!B:C,2,0)*VLOOKUP("R101",TSC!B:C,2,0))*(VLOOKUP("T714",TSC!B:C,2,0))%,MIN(T353+V353,VLOOKUP("R700",TSC!B:C,2,0)*VLOOKUP("R101",TSC!B:C,2,0))*(VLOOKUP("T704",TSC!B:C,2,0)+VLOOKUP("T714",TSC!B:C,2,0))%),0)</f>
        <v/>
      </c>
      <c r="CT353">
        <f>IFERROR(IF(RIGHT(INDEX(PIS!O$1:O$500,MATCH(D353,PIS!C$1:C$500,0)),5)="Gross",MIN(U353+V353,VLOOKUP("R700",TSC!B:C,2,0)*VLOOKUP("R101",TSC!B:C,2,0))*VLOOKUP("T705",TSC!B:C,2,0)%,MIN(T353+V353,VLOOKUP("R700",TSC!B:C,2,0)*VLOOKUP("R101",TSC!B:C,2,0))*VLOOKUP("T705",TSC!B:C,2,0)%),0)</f>
        <v/>
      </c>
      <c r="CU353">
        <f>IFERROR(IF(RIGHT(INDEX(PIS!O$1:O$500,MATCH(D353,PIS!C$1:C$500,0)),5)="Gross",MIN(U353+V353,VLOOKUP("R700",TSC!B:C,2,0)*VLOOKUP("R101",TSC!B:C,2,0))*(VLOOKUP("T713",TSC!B:C,2,0))%,MIN(T353+V353,VLOOKUP("R700",TSC!B:C,2,0)*VLOOKUP("R101",TSC!B:C,2,0))*(VLOOKUP("T713",TSC!B:C,2,0))%),0)</f>
        <v/>
      </c>
      <c r="CV353">
        <f>IFERROR(INDEX(ADJ!$A$1:$BZ$1000,MATCH(PAYROLL!D353,ADJ!A$1:A$500,0),MATCH(PAYROLL!CV$2,ADJ!$2:$2,0)),0)</f>
        <v/>
      </c>
      <c r="CW353">
        <f>IFERROR(INDEX(ADJ!$A$1:$BZ$1000,MATCH(PAYROLL!D353,ADJ!A$1:A$500,0),MATCH(PAYROLL!CW$2,ADJ!$2:$2,0)),0)</f>
        <v/>
      </c>
      <c r="CX353">
        <f>SUM(CR353:CW353)</f>
        <v/>
      </c>
      <c r="CY353">
        <f>ROUND(IF(CR353&gt;0,T353+V353*VLOOKUP("R202",TSC!$B$1:$C$500,2,0),0),0)</f>
        <v/>
      </c>
      <c r="CZ353">
        <f>IFERROR(INDEX(CSDA!D$1:D$500,MATCH($CZ$2,CSDA!C$1:C$500,0)),0)</f>
        <v/>
      </c>
      <c r="DA353">
        <f>ROUND(T353*0.7%,0)</f>
        <v/>
      </c>
      <c r="DB353">
        <f>ROUND(T353/12,0)</f>
        <v/>
      </c>
      <c r="DC353">
        <f ref="DC353" t="array">IFERROR(INDEX(CSDA!D$1:D$500,MATCH("Trích giữ"&amp;PAYROLL!DC$2,CSDA!A$1:A$500&amp;CSDA!C$1:C$500,0)),0)</f>
        <v/>
      </c>
      <c r="DD353">
        <f ref="DD353" t="array">IFERROR(INDEX(CSDA!D$1:D$500,MATCH("Trích giữ"&amp;PAYROLL!DD$2,CSDA!A$1:A$500&amp;CSDA!C$1:C$500,0)),0)</f>
        <v/>
      </c>
      <c r="DE353">
        <f ref="DE353" t="array">IFERROR(INDEX(CSDA!D$1:D$500,MATCH("Trích giữ"&amp;PAYROLL!DE$2,CSDA!A$1:A$500&amp;CSDA!C$1:C$500,0)),0)</f>
        <v/>
      </c>
      <c r="DF353">
        <f>IFERROR(INDEX(CSDA!D$1:D$500,MATCH(PAYROLL!DF$2,CSDA!C$1:C$500,0)),0)</f>
        <v/>
      </c>
      <c r="DG353">
        <f ref="DG353" t="array">IFERROR(INDEX(CSDA!D$1:D$500,MATCH("Trích giữ"&amp;PAYROLL!DG$2,CSDA!A$1:A$500&amp;CSDA!C$1:C$500,0)),0)</f>
        <v/>
      </c>
      <c r="DH353">
        <f>ROUND(T353/26,0)</f>
        <v/>
      </c>
      <c r="DI353">
        <f ref="DI353" t="array">IFERROR(INDEX(CSDA!D$1:D$500,MATCH("Trích giữ"&amp;PAYROLL!DI$2,CSDA!A$1:A$500&amp;CSDA!C$1:C$500,0)),0)</f>
        <v/>
      </c>
      <c r="DJ353">
        <f>IF(U353=0,T353*21.5%-BL353,0)</f>
        <v/>
      </c>
      <c r="DK353">
        <f ref="DK353" t="array">IFERROR(INDEX(CSDA!D$1:D$500,MATCH("Trích giữ"&amp;PAYROLL!DK$2,CSDA!A$1:A$500&amp;CSDA!C$1:C$500,0)),0)</f>
        <v/>
      </c>
      <c r="DL353">
        <f>IFERROR(INDEX(CSDA!D$1:D$500,MATCH(PAYROLL!DL$2,CSDA!C$1:C$500,0))/12,0)</f>
        <v/>
      </c>
      <c r="DM353">
        <f>SUM(DB353:DL353)</f>
        <v/>
      </c>
      <c r="DN353">
        <f>IFERROR(INDEX(ADJ!$A$1:$BZ$1000,MATCH(PAYROLL!D353,ADJ!A$1:A$500,0),MATCH(PAYROLL!DN$2,ADJ!$2:$2,0)),0)</f>
        <v/>
      </c>
      <c r="DO353">
        <f>IFERROR(SUM(BP353,DM353:DN353,CX353:DA353)-DT353,0)</f>
        <v/>
      </c>
      <c r="DP353">
        <f ref="DP353" t="array">SUM(BW353*IFERROR(INDEX(CSDA!D$1:D$500,MATCH(BW$2,CSDA!C$1:C$500,0)),0)%,CX353*IFERROR(INDEX(CSDA!D$1:D$500,MATCH(CX$2,CSDA!C$1:C$500,0)),0)%,DA353*IFERROR(INDEX(CSDA!D$1:D$500,MATCH(DA$2,CSDA!C$1:C$500,0)),0)%,DB353*IFERROR(INDEX(CSDA!D$1:D$500,MATCH(DB$2,CSDA!C$1:C$500,0)),0)%,DF353*IFERROR(INDEX(CSDA!D$1:D$500,MATCH("Phí dịch vụ"&amp;PAYROLL!DF$2,CSDA!A$1:A$500&amp;CSDA!C$1:C$500,0)),0)%,DC353*IFERROR(INDEX(CSDA!D$1:D$500,MATCH("Phí dịch vụ"&amp;PAYROLL!DC$2,CSDA!A$1:A$500&amp;CSDA!C$1:C$500,0)),0)%,DH353*IFERROR(INDEX(CSDA!D$1:D$500,MATCH("Phí dịch vụ"&amp;PAYROLL!DH$2,CSDA!A$1:A$500&amp;CSDA!C$1:C$500,0)),0)%,DJ353*IFERROR(INDEX(CSDA!D$1:D$500,MATCH("Phí dịch vụ"&amp;PAYROLL!DJ$2,CSDA!A$1:A$500&amp;CSDA!C$1:C$500,0)),0)%,BN353*IFERROR(INDEX(CSDA!D$1:D$500,MATCH(BN$2,CSDA!C$1:C$500,0)),0)%)-BN353*7%</f>
        <v/>
      </c>
      <c r="DQ353">
        <f>IFERROR(INDEX(ADJ!$A$1:$BZ$1000,MATCH(PAYROLL!D353,ADJ!A$1:A$500,0),MATCH(PAYROLL!DQ$2,ADJ!$2:$2,0)),0)</f>
        <v/>
      </c>
      <c r="DR353">
        <f>IFERROR(INDEX(ADJ!$A$1:$BZ$1000,MATCH(PAYROLL!D353,ADJ!A$1:A$500,0),MATCH(PAYROLL!DR$2,ADJ!$2:$2,0)),0)</f>
        <v/>
      </c>
      <c r="DS353">
        <f>SUM(DP353:DR353)</f>
        <v/>
      </c>
      <c r="DT353">
        <f>EK353</f>
        <v/>
      </c>
      <c r="DU353">
        <f>SUM(DO353:DR353)</f>
        <v/>
      </c>
      <c r="DV353">
        <f>ROUND(DU353*0.1,0)</f>
        <v/>
      </c>
      <c r="DW353">
        <f>DU353+DV353</f>
        <v/>
      </c>
      <c r="DZ353">
        <f>IFERROR(INDEX(ADJ!$A$1:$BZ$1000,MATCH(PAYROLL!$D353,ADJ!A$1:A$500,0),MATCH(PAYROLL!DZ$2,ADJ!$2:$2,0)),0)</f>
        <v/>
      </c>
      <c r="EA353">
        <f>IFERROR(INDEX(ADJ!$A$1:$BZ$1000,MATCH(PAYROLL!$D353,ADJ!A$1:A$500,0),MATCH(PAYROLL!EA$2,ADJ!$2:$2,0)),0)</f>
        <v/>
      </c>
      <c r="EB353">
        <f>IFERROR(INDEX(ADJ!$A$1:$BZ$1000,MATCH(PAYROLL!$D353,ADJ!A$1:A$500,0),MATCH(PAYROLL!EB$2,ADJ!$2:$2,0)),0)</f>
        <v/>
      </c>
      <c r="EC353">
        <f>IFERROR(INDEX(ADJ!$A$1:$BZ$1000,MATCH(PAYROLL!$D353,ADJ!A$1:A$500,0),MATCH(PAYROLL!EC$2,ADJ!$2:$2,0)),0)</f>
        <v/>
      </c>
      <c r="ED353">
        <f>IFERROR(INDEX(ADJ!$A$1:$BZ$1000,MATCH(PAYROLL!$D353,ADJ!A$1:A$500,0),MATCH(PAYROLL!ED$2,ADJ!$2:$2,0)),0)</f>
        <v/>
      </c>
      <c r="EE353">
        <f>IFERROR(INDEX(ADJ!$A$1:$BZ$1000,MATCH(PAYROLL!$D353,ADJ!A$1:A$500,0),MATCH(PAYROLL!EE$2,ADJ!$2:$2,0)),0)</f>
        <v/>
      </c>
      <c r="EF353">
        <f>IFERROR(INDEX(ADJ!$A$1:$BZ$1000,MATCH(PAYROLL!$D353,ADJ!A$1:A$500,0),MATCH(PAYROLL!EF$2,ADJ!$2:$2,0)),0)</f>
        <v/>
      </c>
      <c r="EG353">
        <f>IFERROR(INDEX(ADJ!$A$1:$BZ$1000,MATCH(PAYROLL!$D353,ADJ!A$1:A$500,0),MATCH(PAYROLL!EG$2,ADJ!$2:$2,0)),0)</f>
        <v/>
      </c>
      <c r="EH353">
        <f>IFERROR(INDEX(ADJ!$A$1:$BZ$1000,MATCH(PAYROLL!$D353,ADJ!A$1:A$500,0),MATCH(PAYROLL!EH$2,ADJ!$2:$2,0)),0)</f>
        <v/>
      </c>
      <c r="EI353">
        <f>IFERROR(INDEX(ADJ!$A$1:$BZ$1000,MATCH(PAYROLL!D353,ADJ!A$1:A$500,0),MATCH(PAYROLL!EI$2,ADJ!$2:$2,0)),0)</f>
        <v/>
      </c>
      <c r="EJ353">
        <f>IFERROR(INDEX(ADJ!$A$1:$BZ$1000,MATCH(PAYROLL!$D353,ADJ!A$1:A$500,0),MATCH(PAYROLL!EJ$2,ADJ!$2:$2,0)),0)</f>
        <v/>
      </c>
      <c r="EK353">
        <f>SUM(DZ353:EJ353)</f>
        <v/>
      </c>
    </row>
    <row r="354">
      <c r="A354" t="n">
        <v>352</v>
      </c>
      <c r="B354" t="inlineStr">
        <is>
          <t>Vũ Quốc Đạt</t>
        </is>
      </c>
      <c r="D354" t="inlineStr">
        <is>
          <t>159878-01</t>
        </is>
      </c>
      <c r="S354">
        <f>IFERROR(INDEX(PIS!$A$1:$BZ$1000,MATCH($D354,PIS!C$1:C$500,0),MATCH("Lương CB tháng trước",PIS!$1:$1,0)),0)</f>
        <v/>
      </c>
      <c r="T354">
        <f>IFERROR(INDEX(PIS!$A$1:$BZ$1000,MATCH($D354,PIS!C$1:C$500,0),MATCH("Lương CB hiện tại",PIS!$1:$1,0)),0)</f>
        <v/>
      </c>
      <c r="U354">
        <f>IFERROR(INDEX(PIS!$A$1:$BZ$1000,MATCH($D354,PIS!C$1:C$500,0),MATCH("Lương đóng BHBB",PIS!$1:$1,0)),0)</f>
        <v/>
      </c>
      <c r="V354">
        <f>IFERROR(INDEX(PIS!$A$1:$BZ$1000,MATCH($D354,PIS!C$1:C$500,0),MATCH(V$2,PIS!$2:$2,0)),0)</f>
        <v/>
      </c>
      <c r="W354">
        <f>IFERROR(INDEX(PIS!$A$1:$BZ$1000,MATCH($D354,PIS!C$1:C$500,0),MATCH(W$2,PIS!$2:$2,0)),0)</f>
        <v/>
      </c>
      <c r="X354">
        <f>IFERROR(INDEX(PIS!$A$1:$BZ$1000,MATCH($D354,PIS!C$1:C$500,0),MATCH(X$2,PIS!$2:$2,0)),0)</f>
        <v/>
      </c>
      <c r="Y354">
        <f>IFERROR(INDEX(PIS!$A$1:$BZ$1000,MATCH($D354,PIS!C$1:C$500,0),MATCH(Y$2,PIS!$2:$2,0)),0)</f>
        <v/>
      </c>
      <c r="Z354">
        <f>IFERROR(INDEX(PIS!$A$1:$BZ$1000,MATCH($D354,PIS!C$1:C$500,0),MATCH(Z$2,PIS!$2:$2,0)),0)</f>
        <v/>
      </c>
      <c r="AA354">
        <f>IFERROR(INDEX(PIS!$A$1:$BZ$1000,MATCH($D354,PIS!C$1:C$500,0),MATCH(AA$2,PIS!$2:$2,0)),0)</f>
        <v/>
      </c>
      <c r="AB354">
        <f>IFERROR(INDEX(PIS!$A$1:$BZ$1000,MATCH($D354,PIS!C$1:C$500,0),MATCH(AB$2,PIS!$2:$2,0)),0)</f>
        <v/>
      </c>
      <c r="AC354">
        <f>SUM(V354:AB354)</f>
        <v/>
      </c>
      <c r="AD354">
        <f>IFERROR(INDEX(TIMESHEET!$A$1:$AI$5000,MATCH($D354,TIMESHEET!A$1:A$500,0),MATCH("T100",TIMESHEET!$2:$2,0))-2,0)</f>
        <v/>
      </c>
      <c r="AE354">
        <f>IFERROR(INDEX(TIMESHEET!$A$1:$AI$5000,MATCH($D354,TIMESHEET!A$1:A$500,0),MATCH("T202",TIMESHEET!$2:$2,0)),0)</f>
        <v/>
      </c>
      <c r="AF354">
        <f>IFERROR(INDEX(TIMESHEET!$A$1:$AI$5000,MATCH($D354,TIMESHEET!A$1:A$500,0),MATCH("T302",TIMESHEET!$2:$2,0)),0)</f>
        <v/>
      </c>
      <c r="AG354">
        <f>IFERROR(INDEX(TIMESHEET!$A$1:$AI$5000,MATCH($D354,TIMESHEET!A$1:A$500,0),MATCH("T406",TIMESHEET!$2:$2,0)),0)</f>
        <v/>
      </c>
      <c r="AH354">
        <f>AE354+AG354</f>
        <v/>
      </c>
      <c r="AI354">
        <f>IFERROR(INDEX(TIMESHEET!$A$1:$AI$5000,MATCH($D354,TIMESHEET!A$1:A$500,0),MATCH("T701",TIMESHEET!$2:$2,0)),0)</f>
        <v/>
      </c>
      <c r="AJ354">
        <f>IFERROR(INDEX(TIMESHEET!$A$1:$AI$5000,MATCH($D354,TIMESHEET!B$1:B$500,0),MATCH("T320",TIMESHEET!$2:$2,0)),0)</f>
        <v/>
      </c>
      <c r="AK354">
        <f>IFERROR(IF(LEFT(INDEX(PIS!O$1:O$500,MATCH(D354,PIS!C$1:C$500)),1)="M",T354/AD354*SUM(AE354:AG354),T354*AD354),0)</f>
        <v/>
      </c>
      <c r="AL354">
        <f>IFERROR(INDEX(ADJ!$A$1:$BZ$1000,MATCH(PAYROLL!D354,ADJ!A$1:A$500,0),MATCH(PAYROLL!AL$2,ADJ!$2:$2,0)),0)</f>
        <v/>
      </c>
      <c r="AM354">
        <f>SUM(AK354:AL354)</f>
        <v/>
      </c>
      <c r="AN354">
        <f>IFERROR(ROUND(V354/$AD354*$AH354,0),0)</f>
        <v/>
      </c>
      <c r="AO354">
        <f>IFERROR(ROUND(W354/$AD354*$AH354,0),0)</f>
        <v/>
      </c>
      <c r="AP354">
        <f>IFERROR(ROUND(X354/$AD354*$AE354,0),0)</f>
        <v/>
      </c>
      <c r="AQ354">
        <f>IFERROR(ROUND(Y354/$AD354*$AH354,0),0)</f>
        <v/>
      </c>
      <c r="AR354">
        <f>IFERROR(ROUND(Z354/$AD354*$AH354,0),0)</f>
        <v/>
      </c>
      <c r="AS354">
        <f>IFERROR(ROUND(AA354/$AD354*$AH354,0),0)</f>
        <v/>
      </c>
      <c r="AT354">
        <f>IFERROR(IF((AE354+AF354+AG354)&gt;13,AB354,ROUND(AB354/AD354*AH354,0)),0)</f>
        <v/>
      </c>
      <c r="AU354">
        <f>IFERROR(INDEX(ADJ!$A$1:$BZ$1000,MATCH(PAYROLL!D354,ADJ!A$1:A$500,0),MATCH(PAYROLL!AU$2,ADJ!$2:$2,0)),0)</f>
        <v/>
      </c>
      <c r="AV354">
        <f>ROUND(SUM(AN354:AU354),0)</f>
        <v/>
      </c>
      <c r="AW354">
        <f>IFERROR(INDEX(TIMESHEET!$A$1:$AI$5000,MATCH(PAYROLL!D354,TIMESHEET!A$1:A$500,0),MATCH("T620",TIMESHEET!$2:$2,0)),0)</f>
        <v/>
      </c>
      <c r="AX354">
        <f>IFERROR(INDEX(TIMESHEET!$A$1:$AI$5000,MATCH(PAYROLL!D354,TIMESHEET!A$1:A$500,0),MATCH("T601",TIMESHEET!$2:$2,0)),0)</f>
        <v/>
      </c>
      <c r="AY354">
        <f>IFERROR(INDEX(TIMESHEET!$A$1:$AI$5000,MATCH(PAYROLL!D354,TIMESHEET!A$1:A$500,0),MATCH("T602",TIMESHEET!$2:$2,0)),0)</f>
        <v/>
      </c>
      <c r="AZ354">
        <f>IFERROR(INDEX(TIMESHEET!$A$1:$AI$5000,MATCH(PAYROLL!D354,TIMESHEET!A$1:A$500,0),MATCH("T603",TIMESHEET!$2:$2,0)),0)</f>
        <v/>
      </c>
      <c r="BA354">
        <f>IFERROR(INDEX(TIMESHEET!$A$1:$AI$5000,MATCH(PAYROLL!D354,TIMESHEET!A$1:A$500,0),MATCH("T611",TIMESHEET!$2:$2,0)),0)</f>
        <v/>
      </c>
      <c r="BB354">
        <f>IFERROR(INDEX(TIMESHEET!$A$1:$AI$5000,MATCH(PAYROLL!D354,TIMESHEET!A$1:A$500,0),MATCH("T612",TIMESHEET!$2:$2,0)),0)</f>
        <v/>
      </c>
      <c r="BC354">
        <f>IFERROR(INDEX(TIMESHEET!$A$1:$AI$5000,MATCH(PAYROLL!D354,TIMESHEET!A$1:A$500,0),MATCH("T613",TIMESHEET!$2:$2,0)),0)</f>
        <v/>
      </c>
      <c r="BD354">
        <f>IFERROR(INDEX(TIMESHEET!$A$1:$AI$5000,MATCH(PAYROLL!D354,TIMESHEET!A$1:A$500,0),MATCH("T500",TIMESHEET!$2:$2,0)),0)</f>
        <v/>
      </c>
      <c r="BE354">
        <f>IFERROR(IF(LEFT(INDEX(PIS!O$1:O$500,MATCH(D354,PIS!C$1:C$500)),1)="M",T354/AD354/8*(AW354+AX354*1.5+AY354*2+AZ354*3+BA354*2.1+BB354*2.7+BC354*3.9+BD354*0.3),T354/8*(AW354+AX354*1.5+AY354*2+AZ354*3+BA354*2.1+BB354*2.7+BC354*3.9+BD354*0.3)),0)</f>
        <v/>
      </c>
      <c r="BF354">
        <f>IFERROR(INDEX(ADJ!$A$1:$BZ$1000,MATCH(PAYROLL!$D354,ADJ!A$1:A$500,0),MATCH(PAYROLL!BF$2,ADJ!$2:$2,0)),0)</f>
        <v/>
      </c>
      <c r="BG354">
        <f>IFERROR(INDEX(ADJ!$A$1:$BZ$1000,MATCH(PAYROLL!D354,ADJ!A$1:A$500,0),MATCH(PAYROLL!BG$2,ADJ!$2:$2,0)),0)</f>
        <v/>
      </c>
      <c r="BH354">
        <f>IFERROR(INDEX(ADJ!$A$1:$BZ$1000,MATCH(PAYROLL!D354,ADJ!A$1:A$500,0),MATCH(PAYROLL!BH$2,ADJ!$2:$2,0)),0)</f>
        <v/>
      </c>
      <c r="BI354">
        <f>IFERROR(INDEX(ADJ!$A$1:$BZ$1000,MATCH(PAYROLL!D354,ADJ!A$1:A$500,0),MATCH(PAYROLL!BI$2,ADJ!$2:$2,0)),0)</f>
        <v/>
      </c>
      <c r="BJ354">
        <f>IFERROR(INDEX(ADJ!$A$1:$BZ$1000,MATCH(PAYROLL!D354,ADJ!A$1:A$500,0),MATCH(PAYROLL!BJ$2,ADJ!$2:$2,0)),0)</f>
        <v/>
      </c>
      <c r="BK354">
        <f>SUM(BF354:BJ354)</f>
        <v/>
      </c>
      <c r="BL354">
        <f>IFERROR(INDEX(ADJ!$A$1:$BZ$1000,MATCH(PAYROLL!D354,ADJ!A$1:A$500,0),MATCH(PAYROLL!BL$2,ADJ!$2:$2,0)),0)</f>
        <v/>
      </c>
      <c r="BM354">
        <f>IFERROR(INDEX(ADJ!$A$1:$BZ$1000,MATCH(PAYROLL!D354,ADJ!A$1:A$500,0),MATCH(PAYROLL!BM$2,ADJ!$2:$2,0)),0)</f>
        <v/>
      </c>
      <c r="BN354">
        <f>IFERROR(INDEX(ADJ!$A$1:$BZ$1000,MATCH(PAYROLL!D354,ADJ!A$1:A$500,0),MATCH(PAYROLL!BN$2,ADJ!$2:$2,0)),0)</f>
        <v/>
      </c>
      <c r="BO354">
        <f>IFERROR(INDEX(ADJ!$A$1:$BZ$1000,MATCH(PAYROLL!D354,ADJ!A$1:A$500,0),MATCH(PAYROLL!BO$2,ADJ!$2:$2,0)),0)</f>
        <v/>
      </c>
      <c r="BP354">
        <f>SUM(AM354,AV354,BE354,BK354,BL354:BO354)</f>
        <v/>
      </c>
      <c r="BQ354">
        <f>BO354</f>
        <v/>
      </c>
      <c r="BR354">
        <f>IFERROR(ROUND(IF(LEFT(INDEX(PIS!O$1:O$500,MATCH(D354,PIS!C$1:C$500)),1)="D",T354/8*(BD354*0.3),IF(LEFT(INDEX(PIS!O$1:O$500,MATCH(D354,PIS!C$1:C$500)),1)="H",T354*($BD354*0.3),T354/$AD354/8*($BD354*0.3))),0),0)</f>
        <v/>
      </c>
      <c r="BS354">
        <f>IF(AP354&lt;1,0,MIN(AP354,730000))</f>
        <v/>
      </c>
      <c r="BT354">
        <f>IFERROR(ROUND((BE354-SUM(AW354:BC354)*T354/AD354/8),0)-BR354,0)</f>
        <v/>
      </c>
      <c r="BU354">
        <f>AO354</f>
        <v/>
      </c>
      <c r="BV354">
        <f>SUM(BQ354:BU354)</f>
        <v/>
      </c>
      <c r="BW354">
        <f>BP354-BV354</f>
        <v/>
      </c>
      <c r="BX354">
        <f>IFERROR(IF(RIGHT(INDEX(PIS!O$1:O$500,MATCH(D354,PIS!C$1:C$500)),5)="Gross",MIN(U354+V354,VLOOKUP("R700",TSC!B:C,2,0)*VLOOKUP("R101",TSC!B:C,2,0))*VLOOKUP("R701",TSC!B:C,2,0)%,0),0)</f>
        <v/>
      </c>
      <c r="BY354">
        <f>IFERROR(IF(RIGHT(INDEX(PIS!O$1:O$500,MATCH(D354,PIS!C$1:C$500)),5)="Gross",MIN(U354+V354,VLOOKUP("R700",TSC!B:C,2,0)*VLOOKUP("R101",TSC!B:C,2,0))*VLOOKUP("T704",TSC!B:C,2,0)%,0),0)</f>
        <v/>
      </c>
      <c r="BZ354">
        <f>IFERROR(IF(RIGHT(INDEX(PIS!O$1:O$500,MATCH(D354,PIS!C$1:C$500)),5)="Gross",MIN(U354+V354,VLOOKUP("R700",TSC!B:C,2,0)*VLOOKUP("1",TSC!F:G,2,0))*VLOOKUP("T705",TSC!B:C,2,0)%,0),0)</f>
        <v/>
      </c>
      <c r="CA354">
        <f>IFERROR(INDEX(ADJ!$A$1:$BZ$1000,MATCH(PAYROLL!D354,ADJ!A$1:A$500,0),MATCH(PAYROLL!CA$2,ADJ!$2:$2,0)),0)</f>
        <v/>
      </c>
      <c r="CB354">
        <f>IFERROR(INDEX(ADJ!$A$1:$BZ$1000,MATCH(PAYROLL!D354,ADJ!A$1:A$500,0),MATCH(PAYROLL!CB$2,ADJ!$2:$2,0)),0)</f>
        <v/>
      </c>
      <c r="CC354">
        <f>SUM(BX354:CB354)</f>
        <v/>
      </c>
      <c r="CD354">
        <f>IFERROR(INDEX(PIS!$A$1:$BZ$1000,MATCH(PAYROLL!D354,PIS!C$1:C$500,0),MATCH(PAYROLL!CD$1,PIS!$1:$1,0)),0)</f>
        <v/>
      </c>
      <c r="CE354">
        <f>IFERROR(IF(OR(INDEX(PIS!P$1:P$500,MATCH(D354,PIS!C$1:C$500,0))="LT2",INDEX(PIS!P$1:P$500,MATCH(D354,PIS!C$1:C$500,0))="P10"),0,SUM(CC354,CD354*VLOOKUP("R601",TSC!B:C,2,0),VLOOKUP("R602",TSC!B:C,2,0))),0)</f>
        <v/>
      </c>
      <c r="CF354">
        <f>MAX(BW354-CE354,0)</f>
        <v/>
      </c>
      <c r="CG354">
        <f>IFERROR(IF(OR(RIGHT(INDEX(PIS!P$1:P$500,MATCH(D354,PIS!C$1:C$500)),5)="P10",RIGHT(INDEX(PIS!P$1:P$500,MATCH(D354,PIS!C$1:C$500)),5)="CK"),0,IF(CF354&lt;=5000000,CF354*5%,IF(CF354&lt;=10000000,CF354*10%-250000,IF(CF354&lt;=18000000,CF354*15%-750000,IF(CF354&lt;=32000000,CF354*20%-1650000,IF(CF354&lt;=52000000,CF354*25%-3250000,IF(CF354&lt;=80000000,BH354*30%-5850000,CF354*35%-9850000))))))),0)</f>
        <v/>
      </c>
      <c r="CH354">
        <f>IFERROR(IF(OR(INDEX(PIS!P$1:P$500,MATCH(D354,PIS!C$1:C$500))="LT",INDEX(PIS!P$1:P$500,MATCH(D354,PIS!C$1:C$500))="CK"),0,IF(CF354&lt;2000000,0,CF354*10%)),0)</f>
        <v/>
      </c>
      <c r="CI354">
        <f>IFERROR(INDEX(ADJ!$A$1:$BZ$1000,MATCH(PAYROLL!D354,ADJ!A$1:A$500,0),MATCH(PAYROLL!CI$2,ADJ!$2:$2,0)),0)</f>
        <v/>
      </c>
      <c r="CJ354">
        <f>IFERROR(INDEX(ADJ!$A$1:$BZ$1000,MATCH(PAYROLL!D354,ADJ!A$1:A$500,0),MATCH(PAYROLL!CJ$2,ADJ!$2:$2,0)),0)</f>
        <v/>
      </c>
      <c r="CK354">
        <f>IFERROR(INDEX(ADJ!$A$1:$BZ$1000,MATCH(PAYROLL!D354,ADJ!A$1:A$500,0),MATCH(PAYROLL!CK$2,ADJ!$2:$2,0)),0)</f>
        <v/>
      </c>
      <c r="CL354">
        <f>SUM(CG354:CK354)</f>
        <v/>
      </c>
      <c r="CM354">
        <f>ROUND(SUM(CH354:CK354),0)</f>
        <v/>
      </c>
      <c r="CN354">
        <f>IFERROR(INDEX(CSDA!D$1:D$500,MATCH($CN$2,CSDA!C$1:C$500,0))*INDEX(PIS!V$1:V$500,MATCH(D354,PIS!C$1:C$500))+INDEX(ADJ!$A$1:$BZ$1000,MATCH(PAYROLL!D354,ADJ!A$1:A$500,0),MATCH(PAYROLL!CN$2,ADJ!$2:$2,0)),0)</f>
        <v/>
      </c>
      <c r="CO354">
        <f>IFERROR(INDEX(ADJ!$A$1:$BZ$1000,MATCH(PAYROLL!D354,ADJ!A$1:A$500,0),MATCH(PAYROLL!CO$2,ADJ!$2:$2,0)),0)</f>
        <v/>
      </c>
      <c r="CP354">
        <f>IFERROR(INDEX(ADJ!$A$1:$BZ$1000,MATCH(PAYROLL!D354,ADJ!A$1:A$500,0),MATCH(PAYROLL!CP$2,ADJ!$2:$2,0)),0)</f>
        <v/>
      </c>
      <c r="CQ354">
        <f>BP354-CL354-CI354-CM354-CN354-CO354-CP354-CC354</f>
        <v/>
      </c>
      <c r="CR354">
        <f>IFERROR(IF(RIGHT(INDEX(PIS!O$1:O$500,MATCH(D354,PIS!C$1:C$500,0)),5)="Gross",MIN(U354+V354,VLOOKUP("R700",TSC!B:C,2,0)*VLOOKUP("R101",TSC!B:C,2,0))*(VLOOKUP("T711",TSC!B:C,2,0)+VLOOKUP("T712",TSC!B:C,2,0))%,MIN(T354+V354,VLOOKUP("R700",TSC!B:C,2,0)*VLOOKUP("R101",TSC!B:C,2,0))*(VLOOKUP("T711",TSC!B:C,2,0)+VLOOKUP("T712",TSC!B:C,2,0)+VLOOKUP("R701",TSC!B:C,2,0))%),0)</f>
        <v/>
      </c>
      <c r="CS354">
        <f>IFERROR(IF(RIGHT(INDEX(PIS!O$1:O$500,MATCH(D354,PIS!C$1:C$500,0)),5)="Gross",MIN(U354+V354,VLOOKUP("R700",TSC!B:C,2,0)*VLOOKUP("R101",TSC!B:C,2,0))*(VLOOKUP("T714",TSC!B:C,2,0))%,MIN(T354+V354,VLOOKUP("R700",TSC!B:C,2,0)*VLOOKUP("R101",TSC!B:C,2,0))*(VLOOKUP("T704",TSC!B:C,2,0)+VLOOKUP("T714",TSC!B:C,2,0))%),0)</f>
        <v/>
      </c>
      <c r="CT354">
        <f>IFERROR(IF(RIGHT(INDEX(PIS!O$1:O$500,MATCH(D354,PIS!C$1:C$500,0)),5)="Gross",MIN(U354+V354,VLOOKUP("R700",TSC!B:C,2,0)*VLOOKUP("R101",TSC!B:C,2,0))*VLOOKUP("T705",TSC!B:C,2,0)%,MIN(T354+V354,VLOOKUP("R700",TSC!B:C,2,0)*VLOOKUP("R101",TSC!B:C,2,0))*VLOOKUP("T705",TSC!B:C,2,0)%),0)</f>
        <v/>
      </c>
      <c r="CU354">
        <f>IFERROR(IF(RIGHT(INDEX(PIS!O$1:O$500,MATCH(D354,PIS!C$1:C$500,0)),5)="Gross",MIN(U354+V354,VLOOKUP("R700",TSC!B:C,2,0)*VLOOKUP("R101",TSC!B:C,2,0))*(VLOOKUP("T713",TSC!B:C,2,0))%,MIN(T354+V354,VLOOKUP("R700",TSC!B:C,2,0)*VLOOKUP("R101",TSC!B:C,2,0))*(VLOOKUP("T713",TSC!B:C,2,0))%),0)</f>
        <v/>
      </c>
      <c r="CV354">
        <f>IFERROR(INDEX(ADJ!$A$1:$BZ$1000,MATCH(PAYROLL!D354,ADJ!A$1:A$500,0),MATCH(PAYROLL!CV$2,ADJ!$2:$2,0)),0)</f>
        <v/>
      </c>
      <c r="CW354">
        <f>IFERROR(INDEX(ADJ!$A$1:$BZ$1000,MATCH(PAYROLL!D354,ADJ!A$1:A$500,0),MATCH(PAYROLL!CW$2,ADJ!$2:$2,0)),0)</f>
        <v/>
      </c>
      <c r="CX354">
        <f>SUM(CR354:CW354)</f>
        <v/>
      </c>
      <c r="CY354">
        <f>ROUND(IF(CR354&gt;0,T354+V354*VLOOKUP("R202",TSC!$B$1:$C$500,2,0),0),0)</f>
        <v/>
      </c>
      <c r="CZ354">
        <f>IFERROR(INDEX(CSDA!D$1:D$500,MATCH($CZ$2,CSDA!C$1:C$500,0)),0)</f>
        <v/>
      </c>
      <c r="DA354">
        <f>ROUND(T354*0.7%,0)</f>
        <v/>
      </c>
      <c r="DB354">
        <f>ROUND(T354/12,0)</f>
        <v/>
      </c>
      <c r="DC354">
        <f ref="DC354" t="array">IFERROR(INDEX(CSDA!D$1:D$500,MATCH("Trích giữ"&amp;PAYROLL!DC$2,CSDA!A$1:A$500&amp;CSDA!C$1:C$500,0)),0)</f>
        <v/>
      </c>
      <c r="DD354">
        <f ref="DD354" t="array">IFERROR(INDEX(CSDA!D$1:D$500,MATCH("Trích giữ"&amp;PAYROLL!DD$2,CSDA!A$1:A$500&amp;CSDA!C$1:C$500,0)),0)</f>
        <v/>
      </c>
      <c r="DE354">
        <f ref="DE354" t="array">IFERROR(INDEX(CSDA!D$1:D$500,MATCH("Trích giữ"&amp;PAYROLL!DE$2,CSDA!A$1:A$500&amp;CSDA!C$1:C$500,0)),0)</f>
        <v/>
      </c>
      <c r="DF354">
        <f>IFERROR(INDEX(CSDA!D$1:D$500,MATCH(PAYROLL!DF$2,CSDA!C$1:C$500,0)),0)</f>
        <v/>
      </c>
      <c r="DG354">
        <f ref="DG354" t="array">IFERROR(INDEX(CSDA!D$1:D$500,MATCH("Trích giữ"&amp;PAYROLL!DG$2,CSDA!A$1:A$500&amp;CSDA!C$1:C$500,0)),0)</f>
        <v/>
      </c>
      <c r="DH354">
        <f>ROUND(T354/26,0)</f>
        <v/>
      </c>
      <c r="DI354">
        <f ref="DI354" t="array">IFERROR(INDEX(CSDA!D$1:D$500,MATCH("Trích giữ"&amp;PAYROLL!DI$2,CSDA!A$1:A$500&amp;CSDA!C$1:C$500,0)),0)</f>
        <v/>
      </c>
      <c r="DJ354">
        <f>IF(U354=0,T354*21.5%-BL354,0)</f>
        <v/>
      </c>
      <c r="DK354">
        <f ref="DK354" t="array">IFERROR(INDEX(CSDA!D$1:D$500,MATCH("Trích giữ"&amp;PAYROLL!DK$2,CSDA!A$1:A$500&amp;CSDA!C$1:C$500,0)),0)</f>
        <v/>
      </c>
      <c r="DL354">
        <f>IFERROR(INDEX(CSDA!D$1:D$500,MATCH(PAYROLL!DL$2,CSDA!C$1:C$500,0))/12,0)</f>
        <v/>
      </c>
      <c r="DM354">
        <f>SUM(DB354:DL354)</f>
        <v/>
      </c>
      <c r="DN354">
        <f>IFERROR(INDEX(ADJ!$A$1:$BZ$1000,MATCH(PAYROLL!D354,ADJ!A$1:A$500,0),MATCH(PAYROLL!DN$2,ADJ!$2:$2,0)),0)</f>
        <v/>
      </c>
      <c r="DO354">
        <f>IFERROR(SUM(BP354,DM354:DN354,CX354:DA354)-DT354,0)</f>
        <v/>
      </c>
      <c r="DP354">
        <f ref="DP354" t="array">SUM(BW354*IFERROR(INDEX(CSDA!D$1:D$500,MATCH(BW$2,CSDA!C$1:C$500,0)),0)%,CX354*IFERROR(INDEX(CSDA!D$1:D$500,MATCH(CX$2,CSDA!C$1:C$500,0)),0)%,DA354*IFERROR(INDEX(CSDA!D$1:D$500,MATCH(DA$2,CSDA!C$1:C$500,0)),0)%,DB354*IFERROR(INDEX(CSDA!D$1:D$500,MATCH(DB$2,CSDA!C$1:C$500,0)),0)%,DF354*IFERROR(INDEX(CSDA!D$1:D$500,MATCH("Phí dịch vụ"&amp;PAYROLL!DF$2,CSDA!A$1:A$500&amp;CSDA!C$1:C$500,0)),0)%,DC354*IFERROR(INDEX(CSDA!D$1:D$500,MATCH("Phí dịch vụ"&amp;PAYROLL!DC$2,CSDA!A$1:A$500&amp;CSDA!C$1:C$500,0)),0)%,DH354*IFERROR(INDEX(CSDA!D$1:D$500,MATCH("Phí dịch vụ"&amp;PAYROLL!DH$2,CSDA!A$1:A$500&amp;CSDA!C$1:C$500,0)),0)%,DJ354*IFERROR(INDEX(CSDA!D$1:D$500,MATCH("Phí dịch vụ"&amp;PAYROLL!DJ$2,CSDA!A$1:A$500&amp;CSDA!C$1:C$500,0)),0)%,BN354*IFERROR(INDEX(CSDA!D$1:D$500,MATCH(BN$2,CSDA!C$1:C$500,0)),0)%)-BN354*7%</f>
        <v/>
      </c>
      <c r="DQ354">
        <f>IFERROR(INDEX(ADJ!$A$1:$BZ$1000,MATCH(PAYROLL!D354,ADJ!A$1:A$500,0),MATCH(PAYROLL!DQ$2,ADJ!$2:$2,0)),0)</f>
        <v/>
      </c>
      <c r="DR354">
        <f>IFERROR(INDEX(ADJ!$A$1:$BZ$1000,MATCH(PAYROLL!D354,ADJ!A$1:A$500,0),MATCH(PAYROLL!DR$2,ADJ!$2:$2,0)),0)</f>
        <v/>
      </c>
      <c r="DS354">
        <f>SUM(DP354:DR354)</f>
        <v/>
      </c>
      <c r="DT354">
        <f>EK354</f>
        <v/>
      </c>
      <c r="DU354">
        <f>SUM(DO354:DR354)</f>
        <v/>
      </c>
      <c r="DV354">
        <f>ROUND(DU354*0.1,0)</f>
        <v/>
      </c>
      <c r="DW354">
        <f>DU354+DV354</f>
        <v/>
      </c>
      <c r="DZ354">
        <f>IFERROR(INDEX(ADJ!$A$1:$BZ$1000,MATCH(PAYROLL!$D354,ADJ!A$1:A$500,0),MATCH(PAYROLL!DZ$2,ADJ!$2:$2,0)),0)</f>
        <v/>
      </c>
      <c r="EA354">
        <f>IFERROR(INDEX(ADJ!$A$1:$BZ$1000,MATCH(PAYROLL!$D354,ADJ!A$1:A$500,0),MATCH(PAYROLL!EA$2,ADJ!$2:$2,0)),0)</f>
        <v/>
      </c>
      <c r="EB354">
        <f>IFERROR(INDEX(ADJ!$A$1:$BZ$1000,MATCH(PAYROLL!$D354,ADJ!A$1:A$500,0),MATCH(PAYROLL!EB$2,ADJ!$2:$2,0)),0)</f>
        <v/>
      </c>
      <c r="EC354">
        <f>IFERROR(INDEX(ADJ!$A$1:$BZ$1000,MATCH(PAYROLL!$D354,ADJ!A$1:A$500,0),MATCH(PAYROLL!EC$2,ADJ!$2:$2,0)),0)</f>
        <v/>
      </c>
      <c r="ED354">
        <f>IFERROR(INDEX(ADJ!$A$1:$BZ$1000,MATCH(PAYROLL!$D354,ADJ!A$1:A$500,0),MATCH(PAYROLL!ED$2,ADJ!$2:$2,0)),0)</f>
        <v/>
      </c>
      <c r="EE354">
        <f>IFERROR(INDEX(ADJ!$A$1:$BZ$1000,MATCH(PAYROLL!$D354,ADJ!A$1:A$500,0),MATCH(PAYROLL!EE$2,ADJ!$2:$2,0)),0)</f>
        <v/>
      </c>
      <c r="EF354">
        <f>IFERROR(INDEX(ADJ!$A$1:$BZ$1000,MATCH(PAYROLL!$D354,ADJ!A$1:A$500,0),MATCH(PAYROLL!EF$2,ADJ!$2:$2,0)),0)</f>
        <v/>
      </c>
      <c r="EG354">
        <f>IFERROR(INDEX(ADJ!$A$1:$BZ$1000,MATCH(PAYROLL!$D354,ADJ!A$1:A$500,0),MATCH(PAYROLL!EG$2,ADJ!$2:$2,0)),0)</f>
        <v/>
      </c>
      <c r="EH354">
        <f>IFERROR(INDEX(ADJ!$A$1:$BZ$1000,MATCH(PAYROLL!$D354,ADJ!A$1:A$500,0),MATCH(PAYROLL!EH$2,ADJ!$2:$2,0)),0)</f>
        <v/>
      </c>
      <c r="EI354">
        <f>IFERROR(INDEX(ADJ!$A$1:$BZ$1000,MATCH(PAYROLL!D354,ADJ!A$1:A$500,0),MATCH(PAYROLL!EI$2,ADJ!$2:$2,0)),0)</f>
        <v/>
      </c>
      <c r="EJ354">
        <f>IFERROR(INDEX(ADJ!$A$1:$BZ$1000,MATCH(PAYROLL!$D354,ADJ!A$1:A$500,0),MATCH(PAYROLL!EJ$2,ADJ!$2:$2,0)),0)</f>
        <v/>
      </c>
      <c r="EK354">
        <f>SUM(DZ354:EJ354)</f>
        <v/>
      </c>
    </row>
    <row r="355">
      <c r="A355" t="n">
        <v>353</v>
      </c>
      <c r="B355" t="inlineStr">
        <is>
          <t>Vũ Quang Tùng</t>
        </is>
      </c>
      <c r="D355" t="inlineStr">
        <is>
          <t>158930-01</t>
        </is>
      </c>
      <c r="S355">
        <f>IFERROR(INDEX(PIS!$A$1:$BZ$1000,MATCH($D355,PIS!C$1:C$500,0),MATCH("Lương CB tháng trước",PIS!$1:$1,0)),0)</f>
        <v/>
      </c>
      <c r="T355">
        <f>IFERROR(INDEX(PIS!$A$1:$BZ$1000,MATCH($D355,PIS!C$1:C$500,0),MATCH("Lương CB hiện tại",PIS!$1:$1,0)),0)</f>
        <v/>
      </c>
      <c r="U355">
        <f>IFERROR(INDEX(PIS!$A$1:$BZ$1000,MATCH($D355,PIS!C$1:C$500,0),MATCH("Lương đóng BHBB",PIS!$1:$1,0)),0)</f>
        <v/>
      </c>
      <c r="V355">
        <f>IFERROR(INDEX(PIS!$A$1:$BZ$1000,MATCH($D355,PIS!C$1:C$500,0),MATCH(V$2,PIS!$2:$2,0)),0)</f>
        <v/>
      </c>
      <c r="W355">
        <f>IFERROR(INDEX(PIS!$A$1:$BZ$1000,MATCH($D355,PIS!C$1:C$500,0),MATCH(W$2,PIS!$2:$2,0)),0)</f>
        <v/>
      </c>
      <c r="X355">
        <f>IFERROR(INDEX(PIS!$A$1:$BZ$1000,MATCH($D355,PIS!C$1:C$500,0),MATCH(X$2,PIS!$2:$2,0)),0)</f>
        <v/>
      </c>
      <c r="Y355">
        <f>IFERROR(INDEX(PIS!$A$1:$BZ$1000,MATCH($D355,PIS!C$1:C$500,0),MATCH(Y$2,PIS!$2:$2,0)),0)</f>
        <v/>
      </c>
      <c r="Z355">
        <f>IFERROR(INDEX(PIS!$A$1:$BZ$1000,MATCH($D355,PIS!C$1:C$500,0),MATCH(Z$2,PIS!$2:$2,0)),0)</f>
        <v/>
      </c>
      <c r="AA355">
        <f>IFERROR(INDEX(PIS!$A$1:$BZ$1000,MATCH($D355,PIS!C$1:C$500,0),MATCH(AA$2,PIS!$2:$2,0)),0)</f>
        <v/>
      </c>
      <c r="AB355">
        <f>IFERROR(INDEX(PIS!$A$1:$BZ$1000,MATCH($D355,PIS!C$1:C$500,0),MATCH(AB$2,PIS!$2:$2,0)),0)</f>
        <v/>
      </c>
      <c r="AC355">
        <f>SUM(V355:AB355)</f>
        <v/>
      </c>
      <c r="AD355">
        <f>IFERROR(INDEX(TIMESHEET!$A$1:$AI$5000,MATCH($D355,TIMESHEET!A$1:A$500,0),MATCH("T100",TIMESHEET!$2:$2,0))-2,0)</f>
        <v/>
      </c>
      <c r="AE355">
        <f>IFERROR(INDEX(TIMESHEET!$A$1:$AI$5000,MATCH($D355,TIMESHEET!A$1:A$500,0),MATCH("T202",TIMESHEET!$2:$2,0)),0)</f>
        <v/>
      </c>
      <c r="AF355">
        <f>IFERROR(INDEX(TIMESHEET!$A$1:$AI$5000,MATCH($D355,TIMESHEET!A$1:A$500,0),MATCH("T302",TIMESHEET!$2:$2,0)),0)</f>
        <v/>
      </c>
      <c r="AG355">
        <f>IFERROR(INDEX(TIMESHEET!$A$1:$AI$5000,MATCH($D355,TIMESHEET!A$1:A$500,0),MATCH("T406",TIMESHEET!$2:$2,0)),0)</f>
        <v/>
      </c>
      <c r="AH355">
        <f>AE355+AG355</f>
        <v/>
      </c>
      <c r="AI355">
        <f>IFERROR(INDEX(TIMESHEET!$A$1:$AI$5000,MATCH($D355,TIMESHEET!A$1:A$500,0),MATCH("T701",TIMESHEET!$2:$2,0)),0)</f>
        <v/>
      </c>
      <c r="AJ355">
        <f>IFERROR(INDEX(TIMESHEET!$A$1:$AI$5000,MATCH($D355,TIMESHEET!B$1:B$500,0),MATCH("T320",TIMESHEET!$2:$2,0)),0)</f>
        <v/>
      </c>
      <c r="AK355">
        <f>IFERROR(IF(LEFT(INDEX(PIS!O$1:O$500,MATCH(D355,PIS!C$1:C$500)),1)="M",T355/AD355*SUM(AE355:AG355),T355*AD355),0)</f>
        <v/>
      </c>
      <c r="AL355">
        <f>IFERROR(INDEX(ADJ!$A$1:$BZ$1000,MATCH(PAYROLL!D355,ADJ!A$1:A$500,0),MATCH(PAYROLL!AL$2,ADJ!$2:$2,0)),0)</f>
        <v/>
      </c>
      <c r="AM355">
        <f>SUM(AK355:AL355)</f>
        <v/>
      </c>
      <c r="AN355">
        <f>IFERROR(ROUND(V355/$AD355*$AH355,0),0)</f>
        <v/>
      </c>
      <c r="AO355">
        <f>IFERROR(ROUND(W355/$AD355*$AH355,0),0)</f>
        <v/>
      </c>
      <c r="AP355">
        <f>IFERROR(ROUND(X355/$AD355*$AE355,0),0)</f>
        <v/>
      </c>
      <c r="AQ355">
        <f>IFERROR(ROUND(Y355/$AD355*$AH355,0),0)</f>
        <v/>
      </c>
      <c r="AR355">
        <f>IFERROR(ROUND(Z355/$AD355*$AH355,0),0)</f>
        <v/>
      </c>
      <c r="AS355">
        <f>IFERROR(ROUND(AA355/$AD355*$AH355,0),0)</f>
        <v/>
      </c>
      <c r="AT355">
        <f>IFERROR(IF((AE355+AF355+AG355)&gt;13,AB355,ROUND(AB355/AD355*AH355,0)),0)</f>
        <v/>
      </c>
      <c r="AU355">
        <f>IFERROR(INDEX(ADJ!$A$1:$BZ$1000,MATCH(PAYROLL!D355,ADJ!A$1:A$500,0),MATCH(PAYROLL!AU$2,ADJ!$2:$2,0)),0)</f>
        <v/>
      </c>
      <c r="AV355">
        <f>ROUND(SUM(AN355:AU355),0)</f>
        <v/>
      </c>
      <c r="AW355">
        <f>IFERROR(INDEX(TIMESHEET!$A$1:$AI$5000,MATCH(PAYROLL!D355,TIMESHEET!A$1:A$500,0),MATCH("T620",TIMESHEET!$2:$2,0)),0)</f>
        <v/>
      </c>
      <c r="AX355">
        <f>IFERROR(INDEX(TIMESHEET!$A$1:$AI$5000,MATCH(PAYROLL!D355,TIMESHEET!A$1:A$500,0),MATCH("T601",TIMESHEET!$2:$2,0)),0)</f>
        <v/>
      </c>
      <c r="AY355">
        <f>IFERROR(INDEX(TIMESHEET!$A$1:$AI$5000,MATCH(PAYROLL!D355,TIMESHEET!A$1:A$500,0),MATCH("T602",TIMESHEET!$2:$2,0)),0)</f>
        <v/>
      </c>
      <c r="AZ355">
        <f>IFERROR(INDEX(TIMESHEET!$A$1:$AI$5000,MATCH(PAYROLL!D355,TIMESHEET!A$1:A$500,0),MATCH("T603",TIMESHEET!$2:$2,0)),0)</f>
        <v/>
      </c>
      <c r="BA355">
        <f>IFERROR(INDEX(TIMESHEET!$A$1:$AI$5000,MATCH(PAYROLL!D355,TIMESHEET!A$1:A$500,0),MATCH("T611",TIMESHEET!$2:$2,0)),0)</f>
        <v/>
      </c>
      <c r="BB355">
        <f>IFERROR(INDEX(TIMESHEET!$A$1:$AI$5000,MATCH(PAYROLL!D355,TIMESHEET!A$1:A$500,0),MATCH("T612",TIMESHEET!$2:$2,0)),0)</f>
        <v/>
      </c>
      <c r="BC355">
        <f>IFERROR(INDEX(TIMESHEET!$A$1:$AI$5000,MATCH(PAYROLL!D355,TIMESHEET!A$1:A$500,0),MATCH("T613",TIMESHEET!$2:$2,0)),0)</f>
        <v/>
      </c>
      <c r="BD355">
        <f>IFERROR(INDEX(TIMESHEET!$A$1:$AI$5000,MATCH(PAYROLL!D355,TIMESHEET!A$1:A$500,0),MATCH("T500",TIMESHEET!$2:$2,0)),0)</f>
        <v/>
      </c>
      <c r="BE355">
        <f>IFERROR(IF(LEFT(INDEX(PIS!O$1:O$500,MATCH(D355,PIS!C$1:C$500)),1)="M",T355/AD355/8*(AW355+AX355*1.5+AY355*2+AZ355*3+BA355*2.1+BB355*2.7+BC355*3.9+BD355*0.3),T355/8*(AW355+AX355*1.5+AY355*2+AZ355*3+BA355*2.1+BB355*2.7+BC355*3.9+BD355*0.3)),0)</f>
        <v/>
      </c>
      <c r="BF355">
        <f>IFERROR(INDEX(ADJ!$A$1:$BZ$1000,MATCH(PAYROLL!$D355,ADJ!A$1:A$500,0),MATCH(PAYROLL!BF$2,ADJ!$2:$2,0)),0)</f>
        <v/>
      </c>
      <c r="BG355">
        <f>IFERROR(INDEX(ADJ!$A$1:$BZ$1000,MATCH(PAYROLL!D355,ADJ!A$1:A$500,0),MATCH(PAYROLL!BG$2,ADJ!$2:$2,0)),0)</f>
        <v/>
      </c>
      <c r="BH355">
        <f>IFERROR(INDEX(ADJ!$A$1:$BZ$1000,MATCH(PAYROLL!D355,ADJ!A$1:A$500,0),MATCH(PAYROLL!BH$2,ADJ!$2:$2,0)),0)</f>
        <v/>
      </c>
      <c r="BI355">
        <f>IFERROR(INDEX(ADJ!$A$1:$BZ$1000,MATCH(PAYROLL!D355,ADJ!A$1:A$500,0),MATCH(PAYROLL!BI$2,ADJ!$2:$2,0)),0)</f>
        <v/>
      </c>
      <c r="BJ355">
        <f>IFERROR(INDEX(ADJ!$A$1:$BZ$1000,MATCH(PAYROLL!D355,ADJ!A$1:A$500,0),MATCH(PAYROLL!BJ$2,ADJ!$2:$2,0)),0)</f>
        <v/>
      </c>
      <c r="BK355">
        <f>SUM(BF355:BJ355)</f>
        <v/>
      </c>
      <c r="BL355">
        <f>IFERROR(INDEX(ADJ!$A$1:$BZ$1000,MATCH(PAYROLL!D355,ADJ!A$1:A$500,0),MATCH(PAYROLL!BL$2,ADJ!$2:$2,0)),0)</f>
        <v/>
      </c>
      <c r="BM355">
        <f>IFERROR(INDEX(ADJ!$A$1:$BZ$1000,MATCH(PAYROLL!D355,ADJ!A$1:A$500,0),MATCH(PAYROLL!BM$2,ADJ!$2:$2,0)),0)</f>
        <v/>
      </c>
      <c r="BN355">
        <f>IFERROR(INDEX(ADJ!$A$1:$BZ$1000,MATCH(PAYROLL!D355,ADJ!A$1:A$500,0),MATCH(PAYROLL!BN$2,ADJ!$2:$2,0)),0)</f>
        <v/>
      </c>
      <c r="BO355">
        <f>IFERROR(INDEX(ADJ!$A$1:$BZ$1000,MATCH(PAYROLL!D355,ADJ!A$1:A$500,0),MATCH(PAYROLL!BO$2,ADJ!$2:$2,0)),0)</f>
        <v/>
      </c>
      <c r="BP355">
        <f>SUM(AM355,AV355,BE355,BK355,BL355:BO355)</f>
        <v/>
      </c>
      <c r="BQ355">
        <f>BO355</f>
        <v/>
      </c>
      <c r="BR355">
        <f>IFERROR(ROUND(IF(LEFT(INDEX(PIS!O$1:O$500,MATCH(D355,PIS!C$1:C$500)),1)="D",T355/8*(BD355*0.3),IF(LEFT(INDEX(PIS!O$1:O$500,MATCH(D355,PIS!C$1:C$500)),1)="H",T355*($BD355*0.3),T355/$AD355/8*($BD355*0.3))),0),0)</f>
        <v/>
      </c>
      <c r="BS355">
        <f>IF(AP355&lt;1,0,MIN(AP355,730000))</f>
        <v/>
      </c>
      <c r="BT355">
        <f>IFERROR(ROUND((BE355-SUM(AW355:BC355)*T355/AD355/8),0)-BR355,0)</f>
        <v/>
      </c>
      <c r="BU355">
        <f>AO355</f>
        <v/>
      </c>
      <c r="BV355">
        <f>SUM(BQ355:BU355)</f>
        <v/>
      </c>
      <c r="BW355">
        <f>BP355-BV355</f>
        <v/>
      </c>
      <c r="BX355">
        <f>IFERROR(IF(RIGHT(INDEX(PIS!O$1:O$500,MATCH(D355,PIS!C$1:C$500)),5)="Gross",MIN(U355+V355,VLOOKUP("R700",TSC!B:C,2,0)*VLOOKUP("R101",TSC!B:C,2,0))*VLOOKUP("R701",TSC!B:C,2,0)%,0),0)</f>
        <v/>
      </c>
      <c r="BY355">
        <f>IFERROR(IF(RIGHT(INDEX(PIS!O$1:O$500,MATCH(D355,PIS!C$1:C$500)),5)="Gross",MIN(U355+V355,VLOOKUP("R700",TSC!B:C,2,0)*VLOOKUP("R101",TSC!B:C,2,0))*VLOOKUP("T704",TSC!B:C,2,0)%,0),0)</f>
        <v/>
      </c>
      <c r="BZ355">
        <f>IFERROR(IF(RIGHT(INDEX(PIS!O$1:O$500,MATCH(D355,PIS!C$1:C$500)),5)="Gross",MIN(U355+V355,VLOOKUP("R700",TSC!B:C,2,0)*VLOOKUP("1",TSC!F:G,2,0))*VLOOKUP("T705",TSC!B:C,2,0)%,0),0)</f>
        <v/>
      </c>
      <c r="CA355">
        <f>IFERROR(INDEX(ADJ!$A$1:$BZ$1000,MATCH(PAYROLL!D355,ADJ!A$1:A$500,0),MATCH(PAYROLL!CA$2,ADJ!$2:$2,0)),0)</f>
        <v/>
      </c>
      <c r="CB355">
        <f>IFERROR(INDEX(ADJ!$A$1:$BZ$1000,MATCH(PAYROLL!D355,ADJ!A$1:A$500,0),MATCH(PAYROLL!CB$2,ADJ!$2:$2,0)),0)</f>
        <v/>
      </c>
      <c r="CC355">
        <f>SUM(BX355:CB355)</f>
        <v/>
      </c>
      <c r="CD355">
        <f>IFERROR(INDEX(PIS!$A$1:$BZ$1000,MATCH(PAYROLL!D355,PIS!C$1:C$500,0),MATCH(PAYROLL!CD$1,PIS!$1:$1,0)),0)</f>
        <v/>
      </c>
      <c r="CE355">
        <f>IFERROR(IF(OR(INDEX(PIS!P$1:P$500,MATCH(D355,PIS!C$1:C$500,0))="LT2",INDEX(PIS!P$1:P$500,MATCH(D355,PIS!C$1:C$500,0))="P10"),0,SUM(CC355,CD355*VLOOKUP("R601",TSC!B:C,2,0),VLOOKUP("R602",TSC!B:C,2,0))),0)</f>
        <v/>
      </c>
      <c r="CF355">
        <f>MAX(BW355-CE355,0)</f>
        <v/>
      </c>
      <c r="CG355">
        <f>IFERROR(IF(OR(RIGHT(INDEX(PIS!P$1:P$500,MATCH(D355,PIS!C$1:C$500)),5)="P10",RIGHT(INDEX(PIS!P$1:P$500,MATCH(D355,PIS!C$1:C$500)),5)="CK"),0,IF(CF355&lt;=5000000,CF355*5%,IF(CF355&lt;=10000000,CF355*10%-250000,IF(CF355&lt;=18000000,CF355*15%-750000,IF(CF355&lt;=32000000,CF355*20%-1650000,IF(CF355&lt;=52000000,CF355*25%-3250000,IF(CF355&lt;=80000000,BH355*30%-5850000,CF355*35%-9850000))))))),0)</f>
        <v/>
      </c>
      <c r="CH355">
        <f>IFERROR(IF(OR(INDEX(PIS!P$1:P$500,MATCH(D355,PIS!C$1:C$500))="LT",INDEX(PIS!P$1:P$500,MATCH(D355,PIS!C$1:C$500))="CK"),0,IF(CF355&lt;2000000,0,CF355*10%)),0)</f>
        <v/>
      </c>
      <c r="CI355">
        <f>IFERROR(INDEX(ADJ!$A$1:$BZ$1000,MATCH(PAYROLL!D355,ADJ!A$1:A$500,0),MATCH(PAYROLL!CI$2,ADJ!$2:$2,0)),0)</f>
        <v/>
      </c>
      <c r="CJ355">
        <f>IFERROR(INDEX(ADJ!$A$1:$BZ$1000,MATCH(PAYROLL!D355,ADJ!A$1:A$500,0),MATCH(PAYROLL!CJ$2,ADJ!$2:$2,0)),0)</f>
        <v/>
      </c>
      <c r="CK355">
        <f>IFERROR(INDEX(ADJ!$A$1:$BZ$1000,MATCH(PAYROLL!D355,ADJ!A$1:A$500,0),MATCH(PAYROLL!CK$2,ADJ!$2:$2,0)),0)</f>
        <v/>
      </c>
      <c r="CL355">
        <f>SUM(CG355:CK355)</f>
        <v/>
      </c>
      <c r="CM355">
        <f>ROUND(SUM(CH355:CK355),0)</f>
        <v/>
      </c>
      <c r="CN355">
        <f>IFERROR(INDEX(CSDA!D$1:D$500,MATCH($CN$2,CSDA!C$1:C$500,0))*INDEX(PIS!V$1:V$500,MATCH(D355,PIS!C$1:C$500))+INDEX(ADJ!$A$1:$BZ$1000,MATCH(PAYROLL!D355,ADJ!A$1:A$500,0),MATCH(PAYROLL!CN$2,ADJ!$2:$2,0)),0)</f>
        <v/>
      </c>
      <c r="CO355">
        <f>IFERROR(INDEX(ADJ!$A$1:$BZ$1000,MATCH(PAYROLL!D355,ADJ!A$1:A$500,0),MATCH(PAYROLL!CO$2,ADJ!$2:$2,0)),0)</f>
        <v/>
      </c>
      <c r="CP355">
        <f>IFERROR(INDEX(ADJ!$A$1:$BZ$1000,MATCH(PAYROLL!D355,ADJ!A$1:A$500,0),MATCH(PAYROLL!CP$2,ADJ!$2:$2,0)),0)</f>
        <v/>
      </c>
      <c r="CQ355">
        <f>BP355-CL355-CI355-CM355-CN355-CO355-CP355-CC355</f>
        <v/>
      </c>
      <c r="CR355">
        <f>IFERROR(IF(RIGHT(INDEX(PIS!O$1:O$500,MATCH(D355,PIS!C$1:C$500,0)),5)="Gross",MIN(U355+V355,VLOOKUP("R700",TSC!B:C,2,0)*VLOOKUP("R101",TSC!B:C,2,0))*(VLOOKUP("T711",TSC!B:C,2,0)+VLOOKUP("T712",TSC!B:C,2,0))%,MIN(T355+V355,VLOOKUP("R700",TSC!B:C,2,0)*VLOOKUP("R101",TSC!B:C,2,0))*(VLOOKUP("T711",TSC!B:C,2,0)+VLOOKUP("T712",TSC!B:C,2,0)+VLOOKUP("R701",TSC!B:C,2,0))%),0)</f>
        <v/>
      </c>
      <c r="CS355">
        <f>IFERROR(IF(RIGHT(INDEX(PIS!O$1:O$500,MATCH(D355,PIS!C$1:C$500,0)),5)="Gross",MIN(U355+V355,VLOOKUP("R700",TSC!B:C,2,0)*VLOOKUP("R101",TSC!B:C,2,0))*(VLOOKUP("T714",TSC!B:C,2,0))%,MIN(T355+V355,VLOOKUP("R700",TSC!B:C,2,0)*VLOOKUP("R101",TSC!B:C,2,0))*(VLOOKUP("T704",TSC!B:C,2,0)+VLOOKUP("T714",TSC!B:C,2,0))%),0)</f>
        <v/>
      </c>
      <c r="CT355">
        <f>IFERROR(IF(RIGHT(INDEX(PIS!O$1:O$500,MATCH(D355,PIS!C$1:C$500,0)),5)="Gross",MIN(U355+V355,VLOOKUP("R700",TSC!B:C,2,0)*VLOOKUP("R101",TSC!B:C,2,0))*VLOOKUP("T705",TSC!B:C,2,0)%,MIN(T355+V355,VLOOKUP("R700",TSC!B:C,2,0)*VLOOKUP("R101",TSC!B:C,2,0))*VLOOKUP("T705",TSC!B:C,2,0)%),0)</f>
        <v/>
      </c>
      <c r="CU355">
        <f>IFERROR(IF(RIGHT(INDEX(PIS!O$1:O$500,MATCH(D355,PIS!C$1:C$500,0)),5)="Gross",MIN(U355+V355,VLOOKUP("R700",TSC!B:C,2,0)*VLOOKUP("R101",TSC!B:C,2,0))*(VLOOKUP("T713",TSC!B:C,2,0))%,MIN(T355+V355,VLOOKUP("R700",TSC!B:C,2,0)*VLOOKUP("R101",TSC!B:C,2,0))*(VLOOKUP("T713",TSC!B:C,2,0))%),0)</f>
        <v/>
      </c>
      <c r="CV355">
        <f>IFERROR(INDEX(ADJ!$A$1:$BZ$1000,MATCH(PAYROLL!D355,ADJ!A$1:A$500,0),MATCH(PAYROLL!CV$2,ADJ!$2:$2,0)),0)</f>
        <v/>
      </c>
      <c r="CW355">
        <f>IFERROR(INDEX(ADJ!$A$1:$BZ$1000,MATCH(PAYROLL!D355,ADJ!A$1:A$500,0),MATCH(PAYROLL!CW$2,ADJ!$2:$2,0)),0)</f>
        <v/>
      </c>
      <c r="CX355">
        <f>SUM(CR355:CW355)</f>
        <v/>
      </c>
      <c r="CY355">
        <f>ROUND(IF(CR355&gt;0,T355+V355*VLOOKUP("R202",TSC!$B$1:$C$500,2,0),0),0)</f>
        <v/>
      </c>
      <c r="CZ355">
        <f>IFERROR(INDEX(CSDA!D$1:D$500,MATCH($CZ$2,CSDA!C$1:C$500,0)),0)</f>
        <v/>
      </c>
      <c r="DA355">
        <f>ROUND(T355*0.7%,0)</f>
        <v/>
      </c>
      <c r="DB355">
        <f>ROUND(T355/12,0)</f>
        <v/>
      </c>
      <c r="DC355">
        <f ref="DC355" t="array">IFERROR(INDEX(CSDA!D$1:D$500,MATCH("Trích giữ"&amp;PAYROLL!DC$2,CSDA!A$1:A$500&amp;CSDA!C$1:C$500,0)),0)</f>
        <v/>
      </c>
      <c r="DD355">
        <f ref="DD355" t="array">IFERROR(INDEX(CSDA!D$1:D$500,MATCH("Trích giữ"&amp;PAYROLL!DD$2,CSDA!A$1:A$500&amp;CSDA!C$1:C$500,0)),0)</f>
        <v/>
      </c>
      <c r="DE355">
        <f ref="DE355" t="array">IFERROR(INDEX(CSDA!D$1:D$500,MATCH("Trích giữ"&amp;PAYROLL!DE$2,CSDA!A$1:A$500&amp;CSDA!C$1:C$500,0)),0)</f>
        <v/>
      </c>
      <c r="DF355">
        <f>IFERROR(INDEX(CSDA!D$1:D$500,MATCH(PAYROLL!DF$2,CSDA!C$1:C$500,0)),0)</f>
        <v/>
      </c>
      <c r="DG355">
        <f ref="DG355" t="array">IFERROR(INDEX(CSDA!D$1:D$500,MATCH("Trích giữ"&amp;PAYROLL!DG$2,CSDA!A$1:A$500&amp;CSDA!C$1:C$500,0)),0)</f>
        <v/>
      </c>
      <c r="DH355">
        <f>ROUND(T355/26,0)</f>
        <v/>
      </c>
      <c r="DI355">
        <f ref="DI355" t="array">IFERROR(INDEX(CSDA!D$1:D$500,MATCH("Trích giữ"&amp;PAYROLL!DI$2,CSDA!A$1:A$500&amp;CSDA!C$1:C$500,0)),0)</f>
        <v/>
      </c>
      <c r="DJ355">
        <f>IF(U355=0,T355*21.5%-BL355,0)</f>
        <v/>
      </c>
      <c r="DK355">
        <f ref="DK355" t="array">IFERROR(INDEX(CSDA!D$1:D$500,MATCH("Trích giữ"&amp;PAYROLL!DK$2,CSDA!A$1:A$500&amp;CSDA!C$1:C$500,0)),0)</f>
        <v/>
      </c>
      <c r="DL355">
        <f>IFERROR(INDEX(CSDA!D$1:D$500,MATCH(PAYROLL!DL$2,CSDA!C$1:C$500,0))/12,0)</f>
        <v/>
      </c>
      <c r="DM355">
        <f>SUM(DB355:DL355)</f>
        <v/>
      </c>
      <c r="DN355">
        <f>IFERROR(INDEX(ADJ!$A$1:$BZ$1000,MATCH(PAYROLL!D355,ADJ!A$1:A$500,0),MATCH(PAYROLL!DN$2,ADJ!$2:$2,0)),0)</f>
        <v/>
      </c>
      <c r="DO355">
        <f>IFERROR(SUM(BP355,DM355:DN355,CX355:DA355)-DT355,0)</f>
        <v/>
      </c>
      <c r="DP355">
        <f ref="DP355" t="array">SUM(BW355*IFERROR(INDEX(CSDA!D$1:D$500,MATCH(BW$2,CSDA!C$1:C$500,0)),0)%,CX355*IFERROR(INDEX(CSDA!D$1:D$500,MATCH(CX$2,CSDA!C$1:C$500,0)),0)%,DA355*IFERROR(INDEX(CSDA!D$1:D$500,MATCH(DA$2,CSDA!C$1:C$500,0)),0)%,DB355*IFERROR(INDEX(CSDA!D$1:D$500,MATCH(DB$2,CSDA!C$1:C$500,0)),0)%,DF355*IFERROR(INDEX(CSDA!D$1:D$500,MATCH("Phí dịch vụ"&amp;PAYROLL!DF$2,CSDA!A$1:A$500&amp;CSDA!C$1:C$500,0)),0)%,DC355*IFERROR(INDEX(CSDA!D$1:D$500,MATCH("Phí dịch vụ"&amp;PAYROLL!DC$2,CSDA!A$1:A$500&amp;CSDA!C$1:C$500,0)),0)%,DH355*IFERROR(INDEX(CSDA!D$1:D$500,MATCH("Phí dịch vụ"&amp;PAYROLL!DH$2,CSDA!A$1:A$500&amp;CSDA!C$1:C$500,0)),0)%,DJ355*IFERROR(INDEX(CSDA!D$1:D$500,MATCH("Phí dịch vụ"&amp;PAYROLL!DJ$2,CSDA!A$1:A$500&amp;CSDA!C$1:C$500,0)),0)%,BN355*IFERROR(INDEX(CSDA!D$1:D$500,MATCH(BN$2,CSDA!C$1:C$500,0)),0)%)-BN355*7%</f>
        <v/>
      </c>
      <c r="DQ355">
        <f>IFERROR(INDEX(ADJ!$A$1:$BZ$1000,MATCH(PAYROLL!D355,ADJ!A$1:A$500,0),MATCH(PAYROLL!DQ$2,ADJ!$2:$2,0)),0)</f>
        <v/>
      </c>
      <c r="DR355">
        <f>IFERROR(INDEX(ADJ!$A$1:$BZ$1000,MATCH(PAYROLL!D355,ADJ!A$1:A$500,0),MATCH(PAYROLL!DR$2,ADJ!$2:$2,0)),0)</f>
        <v/>
      </c>
      <c r="DS355">
        <f>SUM(DP355:DR355)</f>
        <v/>
      </c>
      <c r="DT355">
        <f>EK355</f>
        <v/>
      </c>
      <c r="DU355">
        <f>SUM(DO355:DR355)</f>
        <v/>
      </c>
      <c r="DV355">
        <f>ROUND(DU355*0.1,0)</f>
        <v/>
      </c>
      <c r="DW355">
        <f>DU355+DV355</f>
        <v/>
      </c>
      <c r="DZ355">
        <f>IFERROR(INDEX(ADJ!$A$1:$BZ$1000,MATCH(PAYROLL!$D355,ADJ!A$1:A$500,0),MATCH(PAYROLL!DZ$2,ADJ!$2:$2,0)),0)</f>
        <v/>
      </c>
      <c r="EA355">
        <f>IFERROR(INDEX(ADJ!$A$1:$BZ$1000,MATCH(PAYROLL!$D355,ADJ!A$1:A$500,0),MATCH(PAYROLL!EA$2,ADJ!$2:$2,0)),0)</f>
        <v/>
      </c>
      <c r="EB355">
        <f>IFERROR(INDEX(ADJ!$A$1:$BZ$1000,MATCH(PAYROLL!$D355,ADJ!A$1:A$500,0),MATCH(PAYROLL!EB$2,ADJ!$2:$2,0)),0)</f>
        <v/>
      </c>
      <c r="EC355">
        <f>IFERROR(INDEX(ADJ!$A$1:$BZ$1000,MATCH(PAYROLL!$D355,ADJ!A$1:A$500,0),MATCH(PAYROLL!EC$2,ADJ!$2:$2,0)),0)</f>
        <v/>
      </c>
      <c r="ED355">
        <f>IFERROR(INDEX(ADJ!$A$1:$BZ$1000,MATCH(PAYROLL!$D355,ADJ!A$1:A$500,0),MATCH(PAYROLL!ED$2,ADJ!$2:$2,0)),0)</f>
        <v/>
      </c>
      <c r="EE355">
        <f>IFERROR(INDEX(ADJ!$A$1:$BZ$1000,MATCH(PAYROLL!$D355,ADJ!A$1:A$500,0),MATCH(PAYROLL!EE$2,ADJ!$2:$2,0)),0)</f>
        <v/>
      </c>
      <c r="EF355">
        <f>IFERROR(INDEX(ADJ!$A$1:$BZ$1000,MATCH(PAYROLL!$D355,ADJ!A$1:A$500,0),MATCH(PAYROLL!EF$2,ADJ!$2:$2,0)),0)</f>
        <v/>
      </c>
      <c r="EG355">
        <f>IFERROR(INDEX(ADJ!$A$1:$BZ$1000,MATCH(PAYROLL!$D355,ADJ!A$1:A$500,0),MATCH(PAYROLL!EG$2,ADJ!$2:$2,0)),0)</f>
        <v/>
      </c>
      <c r="EH355">
        <f>IFERROR(INDEX(ADJ!$A$1:$BZ$1000,MATCH(PAYROLL!$D355,ADJ!A$1:A$500,0),MATCH(PAYROLL!EH$2,ADJ!$2:$2,0)),0)</f>
        <v/>
      </c>
      <c r="EI355">
        <f>IFERROR(INDEX(ADJ!$A$1:$BZ$1000,MATCH(PAYROLL!D355,ADJ!A$1:A$500,0),MATCH(PAYROLL!EI$2,ADJ!$2:$2,0)),0)</f>
        <v/>
      </c>
      <c r="EJ355">
        <f>IFERROR(INDEX(ADJ!$A$1:$BZ$1000,MATCH(PAYROLL!$D355,ADJ!A$1:A$500,0),MATCH(PAYROLL!EJ$2,ADJ!$2:$2,0)),0)</f>
        <v/>
      </c>
      <c r="EK355">
        <f>SUM(DZ355:EJ355)</f>
        <v/>
      </c>
    </row>
    <row r="356">
      <c r="A356" t="n">
        <v>354</v>
      </c>
      <c r="B356" t="inlineStr">
        <is>
          <t>Vũ Ngọc Tuấn</t>
        </is>
      </c>
      <c r="D356" t="inlineStr">
        <is>
          <t>158917-01</t>
        </is>
      </c>
      <c r="S356">
        <f>IFERROR(INDEX(PIS!$A$1:$BZ$1000,MATCH($D356,PIS!C$1:C$500,0),MATCH("Lương CB tháng trước",PIS!$1:$1,0)),0)</f>
        <v/>
      </c>
      <c r="T356">
        <f>IFERROR(INDEX(PIS!$A$1:$BZ$1000,MATCH($D356,PIS!C$1:C$500,0),MATCH("Lương CB hiện tại",PIS!$1:$1,0)),0)</f>
        <v/>
      </c>
      <c r="U356">
        <f>IFERROR(INDEX(PIS!$A$1:$BZ$1000,MATCH($D356,PIS!C$1:C$500,0),MATCH("Lương đóng BHBB",PIS!$1:$1,0)),0)</f>
        <v/>
      </c>
      <c r="V356">
        <f>IFERROR(INDEX(PIS!$A$1:$BZ$1000,MATCH($D356,PIS!C$1:C$500,0),MATCH(V$2,PIS!$2:$2,0)),0)</f>
        <v/>
      </c>
      <c r="W356">
        <f>IFERROR(INDEX(PIS!$A$1:$BZ$1000,MATCH($D356,PIS!C$1:C$500,0),MATCH(W$2,PIS!$2:$2,0)),0)</f>
        <v/>
      </c>
      <c r="X356">
        <f>IFERROR(INDEX(PIS!$A$1:$BZ$1000,MATCH($D356,PIS!C$1:C$500,0),MATCH(X$2,PIS!$2:$2,0)),0)</f>
        <v/>
      </c>
      <c r="Y356">
        <f>IFERROR(INDEX(PIS!$A$1:$BZ$1000,MATCH($D356,PIS!C$1:C$500,0),MATCH(Y$2,PIS!$2:$2,0)),0)</f>
        <v/>
      </c>
      <c r="Z356">
        <f>IFERROR(INDEX(PIS!$A$1:$BZ$1000,MATCH($D356,PIS!C$1:C$500,0),MATCH(Z$2,PIS!$2:$2,0)),0)</f>
        <v/>
      </c>
      <c r="AA356">
        <f>IFERROR(INDEX(PIS!$A$1:$BZ$1000,MATCH($D356,PIS!C$1:C$500,0),MATCH(AA$2,PIS!$2:$2,0)),0)</f>
        <v/>
      </c>
      <c r="AB356">
        <f>IFERROR(INDEX(PIS!$A$1:$BZ$1000,MATCH($D356,PIS!C$1:C$500,0),MATCH(AB$2,PIS!$2:$2,0)),0)</f>
        <v/>
      </c>
      <c r="AC356">
        <f>SUM(V356:AB356)</f>
        <v/>
      </c>
      <c r="AD356">
        <f>IFERROR(INDEX(TIMESHEET!$A$1:$AI$5000,MATCH($D356,TIMESHEET!A$1:A$500,0),MATCH("T100",TIMESHEET!$2:$2,0))-2,0)</f>
        <v/>
      </c>
      <c r="AE356">
        <f>IFERROR(INDEX(TIMESHEET!$A$1:$AI$5000,MATCH($D356,TIMESHEET!A$1:A$500,0),MATCH("T202",TIMESHEET!$2:$2,0)),0)</f>
        <v/>
      </c>
      <c r="AF356">
        <f>IFERROR(INDEX(TIMESHEET!$A$1:$AI$5000,MATCH($D356,TIMESHEET!A$1:A$500,0),MATCH("T302",TIMESHEET!$2:$2,0)),0)</f>
        <v/>
      </c>
      <c r="AG356">
        <f>IFERROR(INDEX(TIMESHEET!$A$1:$AI$5000,MATCH($D356,TIMESHEET!A$1:A$500,0),MATCH("T406",TIMESHEET!$2:$2,0)),0)</f>
        <v/>
      </c>
      <c r="AH356">
        <f>AE356+AG356</f>
        <v/>
      </c>
      <c r="AI356">
        <f>IFERROR(INDEX(TIMESHEET!$A$1:$AI$5000,MATCH($D356,TIMESHEET!A$1:A$500,0),MATCH("T701",TIMESHEET!$2:$2,0)),0)</f>
        <v/>
      </c>
      <c r="AJ356">
        <f>IFERROR(INDEX(TIMESHEET!$A$1:$AI$5000,MATCH($D356,TIMESHEET!B$1:B$500,0),MATCH("T320",TIMESHEET!$2:$2,0)),0)</f>
        <v/>
      </c>
      <c r="AK356">
        <f>IFERROR(IF(LEFT(INDEX(PIS!O$1:O$500,MATCH(D356,PIS!C$1:C$500)),1)="M",T356/AD356*SUM(AE356:AG356),T356*AD356),0)</f>
        <v/>
      </c>
      <c r="AL356">
        <f>IFERROR(INDEX(ADJ!$A$1:$BZ$1000,MATCH(PAYROLL!D356,ADJ!A$1:A$500,0),MATCH(PAYROLL!AL$2,ADJ!$2:$2,0)),0)</f>
        <v/>
      </c>
      <c r="AM356">
        <f>SUM(AK356:AL356)</f>
        <v/>
      </c>
      <c r="AN356">
        <f>IFERROR(ROUND(V356/$AD356*$AH356,0),0)</f>
        <v/>
      </c>
      <c r="AO356">
        <f>IFERROR(ROUND(W356/$AD356*$AH356,0),0)</f>
        <v/>
      </c>
      <c r="AP356">
        <f>IFERROR(ROUND(X356/$AD356*$AE356,0),0)</f>
        <v/>
      </c>
      <c r="AQ356">
        <f>IFERROR(ROUND(Y356/$AD356*$AH356,0),0)</f>
        <v/>
      </c>
      <c r="AR356">
        <f>IFERROR(ROUND(Z356/$AD356*$AH356,0),0)</f>
        <v/>
      </c>
      <c r="AS356">
        <f>IFERROR(ROUND(AA356/$AD356*$AH356,0),0)</f>
        <v/>
      </c>
      <c r="AT356">
        <f>IFERROR(IF((AE356+AF356+AG356)&gt;13,AB356,ROUND(AB356/AD356*AH356,0)),0)</f>
        <v/>
      </c>
      <c r="AU356">
        <f>IFERROR(INDEX(ADJ!$A$1:$BZ$1000,MATCH(PAYROLL!D356,ADJ!A$1:A$500,0),MATCH(PAYROLL!AU$2,ADJ!$2:$2,0)),0)</f>
        <v/>
      </c>
      <c r="AV356">
        <f>ROUND(SUM(AN356:AU356),0)</f>
        <v/>
      </c>
      <c r="AW356">
        <f>IFERROR(INDEX(TIMESHEET!$A$1:$AI$5000,MATCH(PAYROLL!D356,TIMESHEET!A$1:A$500,0),MATCH("T620",TIMESHEET!$2:$2,0)),0)</f>
        <v/>
      </c>
      <c r="AX356">
        <f>IFERROR(INDEX(TIMESHEET!$A$1:$AI$5000,MATCH(PAYROLL!D356,TIMESHEET!A$1:A$500,0),MATCH("T601",TIMESHEET!$2:$2,0)),0)</f>
        <v/>
      </c>
      <c r="AY356">
        <f>IFERROR(INDEX(TIMESHEET!$A$1:$AI$5000,MATCH(PAYROLL!D356,TIMESHEET!A$1:A$500,0),MATCH("T602",TIMESHEET!$2:$2,0)),0)</f>
        <v/>
      </c>
      <c r="AZ356">
        <f>IFERROR(INDEX(TIMESHEET!$A$1:$AI$5000,MATCH(PAYROLL!D356,TIMESHEET!A$1:A$500,0),MATCH("T603",TIMESHEET!$2:$2,0)),0)</f>
        <v/>
      </c>
      <c r="BA356">
        <f>IFERROR(INDEX(TIMESHEET!$A$1:$AI$5000,MATCH(PAYROLL!D356,TIMESHEET!A$1:A$500,0),MATCH("T611",TIMESHEET!$2:$2,0)),0)</f>
        <v/>
      </c>
      <c r="BB356">
        <f>IFERROR(INDEX(TIMESHEET!$A$1:$AI$5000,MATCH(PAYROLL!D356,TIMESHEET!A$1:A$500,0),MATCH("T612",TIMESHEET!$2:$2,0)),0)</f>
        <v/>
      </c>
      <c r="BC356">
        <f>IFERROR(INDEX(TIMESHEET!$A$1:$AI$5000,MATCH(PAYROLL!D356,TIMESHEET!A$1:A$500,0),MATCH("T613",TIMESHEET!$2:$2,0)),0)</f>
        <v/>
      </c>
      <c r="BD356">
        <f>IFERROR(INDEX(TIMESHEET!$A$1:$AI$5000,MATCH(PAYROLL!D356,TIMESHEET!A$1:A$500,0),MATCH("T500",TIMESHEET!$2:$2,0)),0)</f>
        <v/>
      </c>
      <c r="BE356">
        <f>IFERROR(IF(LEFT(INDEX(PIS!O$1:O$500,MATCH(D356,PIS!C$1:C$500)),1)="M",T356/AD356/8*(AW356+AX356*1.5+AY356*2+AZ356*3+BA356*2.1+BB356*2.7+BC356*3.9+BD356*0.3),T356/8*(AW356+AX356*1.5+AY356*2+AZ356*3+BA356*2.1+BB356*2.7+BC356*3.9+BD356*0.3)),0)</f>
        <v/>
      </c>
      <c r="BF356">
        <f>IFERROR(INDEX(ADJ!$A$1:$BZ$1000,MATCH(PAYROLL!$D356,ADJ!A$1:A$500,0),MATCH(PAYROLL!BF$2,ADJ!$2:$2,0)),0)</f>
        <v/>
      </c>
      <c r="BG356">
        <f>IFERROR(INDEX(ADJ!$A$1:$BZ$1000,MATCH(PAYROLL!D356,ADJ!A$1:A$500,0),MATCH(PAYROLL!BG$2,ADJ!$2:$2,0)),0)</f>
        <v/>
      </c>
      <c r="BH356">
        <f>IFERROR(INDEX(ADJ!$A$1:$BZ$1000,MATCH(PAYROLL!D356,ADJ!A$1:A$500,0),MATCH(PAYROLL!BH$2,ADJ!$2:$2,0)),0)</f>
        <v/>
      </c>
      <c r="BI356">
        <f>IFERROR(INDEX(ADJ!$A$1:$BZ$1000,MATCH(PAYROLL!D356,ADJ!A$1:A$500,0),MATCH(PAYROLL!BI$2,ADJ!$2:$2,0)),0)</f>
        <v/>
      </c>
      <c r="BJ356">
        <f>IFERROR(INDEX(ADJ!$A$1:$BZ$1000,MATCH(PAYROLL!D356,ADJ!A$1:A$500,0),MATCH(PAYROLL!BJ$2,ADJ!$2:$2,0)),0)</f>
        <v/>
      </c>
      <c r="BK356">
        <f>SUM(BF356:BJ356)</f>
        <v/>
      </c>
      <c r="BL356">
        <f>IFERROR(INDEX(ADJ!$A$1:$BZ$1000,MATCH(PAYROLL!D356,ADJ!A$1:A$500,0),MATCH(PAYROLL!BL$2,ADJ!$2:$2,0)),0)</f>
        <v/>
      </c>
      <c r="BM356">
        <f>IFERROR(INDEX(ADJ!$A$1:$BZ$1000,MATCH(PAYROLL!D356,ADJ!A$1:A$500,0),MATCH(PAYROLL!BM$2,ADJ!$2:$2,0)),0)</f>
        <v/>
      </c>
      <c r="BN356">
        <f>IFERROR(INDEX(ADJ!$A$1:$BZ$1000,MATCH(PAYROLL!D356,ADJ!A$1:A$500,0),MATCH(PAYROLL!BN$2,ADJ!$2:$2,0)),0)</f>
        <v/>
      </c>
      <c r="BO356">
        <f>IFERROR(INDEX(ADJ!$A$1:$BZ$1000,MATCH(PAYROLL!D356,ADJ!A$1:A$500,0),MATCH(PAYROLL!BO$2,ADJ!$2:$2,0)),0)</f>
        <v/>
      </c>
      <c r="BP356">
        <f>SUM(AM356,AV356,BE356,BK356,BL356:BO356)</f>
        <v/>
      </c>
      <c r="BQ356">
        <f>BO356</f>
        <v/>
      </c>
      <c r="BR356">
        <f>IFERROR(ROUND(IF(LEFT(INDEX(PIS!O$1:O$500,MATCH(D356,PIS!C$1:C$500)),1)="D",T356/8*(BD356*0.3),IF(LEFT(INDEX(PIS!O$1:O$500,MATCH(D356,PIS!C$1:C$500)),1)="H",T356*($BD356*0.3),T356/$AD356/8*($BD356*0.3))),0),0)</f>
        <v/>
      </c>
      <c r="BS356">
        <f>IF(AP356&lt;1,0,MIN(AP356,730000))</f>
        <v/>
      </c>
      <c r="BT356">
        <f>IFERROR(ROUND((BE356-SUM(AW356:BC356)*T356/AD356/8),0)-BR356,0)</f>
        <v/>
      </c>
      <c r="BU356">
        <f>AO356</f>
        <v/>
      </c>
      <c r="BV356">
        <f>SUM(BQ356:BU356)</f>
        <v/>
      </c>
      <c r="BW356">
        <f>BP356-BV356</f>
        <v/>
      </c>
      <c r="BX356">
        <f>IFERROR(IF(RIGHT(INDEX(PIS!O$1:O$500,MATCH(D356,PIS!C$1:C$500)),5)="Gross",MIN(U356+V356,VLOOKUP("R700",TSC!B:C,2,0)*VLOOKUP("R101",TSC!B:C,2,0))*VLOOKUP("R701",TSC!B:C,2,0)%,0),0)</f>
        <v/>
      </c>
      <c r="BY356">
        <f>IFERROR(IF(RIGHT(INDEX(PIS!O$1:O$500,MATCH(D356,PIS!C$1:C$500)),5)="Gross",MIN(U356+V356,VLOOKUP("R700",TSC!B:C,2,0)*VLOOKUP("R101",TSC!B:C,2,0))*VLOOKUP("T704",TSC!B:C,2,0)%,0),0)</f>
        <v/>
      </c>
      <c r="BZ356">
        <f>IFERROR(IF(RIGHT(INDEX(PIS!O$1:O$500,MATCH(D356,PIS!C$1:C$500)),5)="Gross",MIN(U356+V356,VLOOKUP("R700",TSC!B:C,2,0)*VLOOKUP("1",TSC!F:G,2,0))*VLOOKUP("T705",TSC!B:C,2,0)%,0),0)</f>
        <v/>
      </c>
      <c r="CA356">
        <f>IFERROR(INDEX(ADJ!$A$1:$BZ$1000,MATCH(PAYROLL!D356,ADJ!A$1:A$500,0),MATCH(PAYROLL!CA$2,ADJ!$2:$2,0)),0)</f>
        <v/>
      </c>
      <c r="CB356">
        <f>IFERROR(INDEX(ADJ!$A$1:$BZ$1000,MATCH(PAYROLL!D356,ADJ!A$1:A$500,0),MATCH(PAYROLL!CB$2,ADJ!$2:$2,0)),0)</f>
        <v/>
      </c>
      <c r="CC356">
        <f>SUM(BX356:CB356)</f>
        <v/>
      </c>
      <c r="CD356">
        <f>IFERROR(INDEX(PIS!$A$1:$BZ$1000,MATCH(PAYROLL!D356,PIS!C$1:C$500,0),MATCH(PAYROLL!CD$1,PIS!$1:$1,0)),0)</f>
        <v/>
      </c>
      <c r="CE356">
        <f>IFERROR(IF(OR(INDEX(PIS!P$1:P$500,MATCH(D356,PIS!C$1:C$500,0))="LT2",INDEX(PIS!P$1:P$500,MATCH(D356,PIS!C$1:C$500,0))="P10"),0,SUM(CC356,CD356*VLOOKUP("R601",TSC!B:C,2,0),VLOOKUP("R602",TSC!B:C,2,0))),0)</f>
        <v/>
      </c>
      <c r="CF356">
        <f>MAX(BW356-CE356,0)</f>
        <v/>
      </c>
      <c r="CG356">
        <f>IFERROR(IF(OR(RIGHT(INDEX(PIS!P$1:P$500,MATCH(D356,PIS!C$1:C$500)),5)="P10",RIGHT(INDEX(PIS!P$1:P$500,MATCH(D356,PIS!C$1:C$500)),5)="CK"),0,IF(CF356&lt;=5000000,CF356*5%,IF(CF356&lt;=10000000,CF356*10%-250000,IF(CF356&lt;=18000000,CF356*15%-750000,IF(CF356&lt;=32000000,CF356*20%-1650000,IF(CF356&lt;=52000000,CF356*25%-3250000,IF(CF356&lt;=80000000,BH356*30%-5850000,CF356*35%-9850000))))))),0)</f>
        <v/>
      </c>
      <c r="CH356">
        <f>IFERROR(IF(OR(INDEX(PIS!P$1:P$500,MATCH(D356,PIS!C$1:C$500))="LT",INDEX(PIS!P$1:P$500,MATCH(D356,PIS!C$1:C$500))="CK"),0,IF(CF356&lt;2000000,0,CF356*10%)),0)</f>
        <v/>
      </c>
      <c r="CI356">
        <f>IFERROR(INDEX(ADJ!$A$1:$BZ$1000,MATCH(PAYROLL!D356,ADJ!A$1:A$500,0),MATCH(PAYROLL!CI$2,ADJ!$2:$2,0)),0)</f>
        <v/>
      </c>
      <c r="CJ356">
        <f>IFERROR(INDEX(ADJ!$A$1:$BZ$1000,MATCH(PAYROLL!D356,ADJ!A$1:A$500,0),MATCH(PAYROLL!CJ$2,ADJ!$2:$2,0)),0)</f>
        <v/>
      </c>
      <c r="CK356">
        <f>IFERROR(INDEX(ADJ!$A$1:$BZ$1000,MATCH(PAYROLL!D356,ADJ!A$1:A$500,0),MATCH(PAYROLL!CK$2,ADJ!$2:$2,0)),0)</f>
        <v/>
      </c>
      <c r="CL356">
        <f>SUM(CG356:CK356)</f>
        <v/>
      </c>
      <c r="CM356">
        <f>ROUND(SUM(CH356:CK356),0)</f>
        <v/>
      </c>
      <c r="CN356">
        <f>IFERROR(INDEX(CSDA!D$1:D$500,MATCH($CN$2,CSDA!C$1:C$500,0))*INDEX(PIS!V$1:V$500,MATCH(D356,PIS!C$1:C$500))+INDEX(ADJ!$A$1:$BZ$1000,MATCH(PAYROLL!D356,ADJ!A$1:A$500,0),MATCH(PAYROLL!CN$2,ADJ!$2:$2,0)),0)</f>
        <v/>
      </c>
      <c r="CO356">
        <f>IFERROR(INDEX(ADJ!$A$1:$BZ$1000,MATCH(PAYROLL!D356,ADJ!A$1:A$500,0),MATCH(PAYROLL!CO$2,ADJ!$2:$2,0)),0)</f>
        <v/>
      </c>
      <c r="CP356">
        <f>IFERROR(INDEX(ADJ!$A$1:$BZ$1000,MATCH(PAYROLL!D356,ADJ!A$1:A$500,0),MATCH(PAYROLL!CP$2,ADJ!$2:$2,0)),0)</f>
        <v/>
      </c>
      <c r="CQ356">
        <f>BP356-CL356-CI356-CM356-CN356-CO356-CP356-CC356</f>
        <v/>
      </c>
      <c r="CR356">
        <f>IFERROR(IF(RIGHT(INDEX(PIS!O$1:O$500,MATCH(D356,PIS!C$1:C$500,0)),5)="Gross",MIN(U356+V356,VLOOKUP("R700",TSC!B:C,2,0)*VLOOKUP("R101",TSC!B:C,2,0))*(VLOOKUP("T711",TSC!B:C,2,0)+VLOOKUP("T712",TSC!B:C,2,0))%,MIN(T356+V356,VLOOKUP("R700",TSC!B:C,2,0)*VLOOKUP("R101",TSC!B:C,2,0))*(VLOOKUP("T711",TSC!B:C,2,0)+VLOOKUP("T712",TSC!B:C,2,0)+VLOOKUP("R701",TSC!B:C,2,0))%),0)</f>
        <v/>
      </c>
      <c r="CS356">
        <f>IFERROR(IF(RIGHT(INDEX(PIS!O$1:O$500,MATCH(D356,PIS!C$1:C$500,0)),5)="Gross",MIN(U356+V356,VLOOKUP("R700",TSC!B:C,2,0)*VLOOKUP("R101",TSC!B:C,2,0))*(VLOOKUP("T714",TSC!B:C,2,0))%,MIN(T356+V356,VLOOKUP("R700",TSC!B:C,2,0)*VLOOKUP("R101",TSC!B:C,2,0))*(VLOOKUP("T704",TSC!B:C,2,0)+VLOOKUP("T714",TSC!B:C,2,0))%),0)</f>
        <v/>
      </c>
      <c r="CT356">
        <f>IFERROR(IF(RIGHT(INDEX(PIS!O$1:O$500,MATCH(D356,PIS!C$1:C$500,0)),5)="Gross",MIN(U356+V356,VLOOKUP("R700",TSC!B:C,2,0)*VLOOKUP("R101",TSC!B:C,2,0))*VLOOKUP("T705",TSC!B:C,2,0)%,MIN(T356+V356,VLOOKUP("R700",TSC!B:C,2,0)*VLOOKUP("R101",TSC!B:C,2,0))*VLOOKUP("T705",TSC!B:C,2,0)%),0)</f>
        <v/>
      </c>
      <c r="CU356">
        <f>IFERROR(IF(RIGHT(INDEX(PIS!O$1:O$500,MATCH(D356,PIS!C$1:C$500,0)),5)="Gross",MIN(U356+V356,VLOOKUP("R700",TSC!B:C,2,0)*VLOOKUP("R101",TSC!B:C,2,0))*(VLOOKUP("T713",TSC!B:C,2,0))%,MIN(T356+V356,VLOOKUP("R700",TSC!B:C,2,0)*VLOOKUP("R101",TSC!B:C,2,0))*(VLOOKUP("T713",TSC!B:C,2,0))%),0)</f>
        <v/>
      </c>
      <c r="CV356">
        <f>IFERROR(INDEX(ADJ!$A$1:$BZ$1000,MATCH(PAYROLL!D356,ADJ!A$1:A$500,0),MATCH(PAYROLL!CV$2,ADJ!$2:$2,0)),0)</f>
        <v/>
      </c>
      <c r="CW356">
        <f>IFERROR(INDEX(ADJ!$A$1:$BZ$1000,MATCH(PAYROLL!D356,ADJ!A$1:A$500,0),MATCH(PAYROLL!CW$2,ADJ!$2:$2,0)),0)</f>
        <v/>
      </c>
      <c r="CX356">
        <f>SUM(CR356:CW356)</f>
        <v/>
      </c>
      <c r="CY356">
        <f>ROUND(IF(CR356&gt;0,T356+V356*VLOOKUP("R202",TSC!$B$1:$C$500,2,0),0),0)</f>
        <v/>
      </c>
      <c r="CZ356">
        <f>IFERROR(INDEX(CSDA!D$1:D$500,MATCH($CZ$2,CSDA!C$1:C$500,0)),0)</f>
        <v/>
      </c>
      <c r="DA356">
        <f>ROUND(T356*0.7%,0)</f>
        <v/>
      </c>
      <c r="DB356">
        <f>ROUND(T356/12,0)</f>
        <v/>
      </c>
      <c r="DC356">
        <f ref="DC356" t="array">IFERROR(INDEX(CSDA!D$1:D$500,MATCH("Trích giữ"&amp;PAYROLL!DC$2,CSDA!A$1:A$500&amp;CSDA!C$1:C$500,0)),0)</f>
        <v/>
      </c>
      <c r="DD356">
        <f ref="DD356" t="array">IFERROR(INDEX(CSDA!D$1:D$500,MATCH("Trích giữ"&amp;PAYROLL!DD$2,CSDA!A$1:A$500&amp;CSDA!C$1:C$500,0)),0)</f>
        <v/>
      </c>
      <c r="DE356">
        <f ref="DE356" t="array">IFERROR(INDEX(CSDA!D$1:D$500,MATCH("Trích giữ"&amp;PAYROLL!DE$2,CSDA!A$1:A$500&amp;CSDA!C$1:C$500,0)),0)</f>
        <v/>
      </c>
      <c r="DF356">
        <f>IFERROR(INDEX(CSDA!D$1:D$500,MATCH(PAYROLL!DF$2,CSDA!C$1:C$500,0)),0)</f>
        <v/>
      </c>
      <c r="DG356">
        <f ref="DG356" t="array">IFERROR(INDEX(CSDA!D$1:D$500,MATCH("Trích giữ"&amp;PAYROLL!DG$2,CSDA!A$1:A$500&amp;CSDA!C$1:C$500,0)),0)</f>
        <v/>
      </c>
      <c r="DH356">
        <f>ROUND(T356/26,0)</f>
        <v/>
      </c>
      <c r="DI356">
        <f ref="DI356" t="array">IFERROR(INDEX(CSDA!D$1:D$500,MATCH("Trích giữ"&amp;PAYROLL!DI$2,CSDA!A$1:A$500&amp;CSDA!C$1:C$500,0)),0)</f>
        <v/>
      </c>
      <c r="DJ356">
        <f>IF(U356=0,T356*21.5%-BL356,0)</f>
        <v/>
      </c>
      <c r="DK356">
        <f ref="DK356" t="array">IFERROR(INDEX(CSDA!D$1:D$500,MATCH("Trích giữ"&amp;PAYROLL!DK$2,CSDA!A$1:A$500&amp;CSDA!C$1:C$500,0)),0)</f>
        <v/>
      </c>
      <c r="DL356">
        <f>IFERROR(INDEX(CSDA!D$1:D$500,MATCH(PAYROLL!DL$2,CSDA!C$1:C$500,0))/12,0)</f>
        <v/>
      </c>
      <c r="DM356">
        <f>SUM(DB356:DL356)</f>
        <v/>
      </c>
      <c r="DN356">
        <f>IFERROR(INDEX(ADJ!$A$1:$BZ$1000,MATCH(PAYROLL!D356,ADJ!A$1:A$500,0),MATCH(PAYROLL!DN$2,ADJ!$2:$2,0)),0)</f>
        <v/>
      </c>
      <c r="DO356">
        <f>IFERROR(SUM(BP356,DM356:DN356,CX356:DA356)-DT356,0)</f>
        <v/>
      </c>
      <c r="DP356">
        <f ref="DP356" t="array">SUM(BW356*IFERROR(INDEX(CSDA!D$1:D$500,MATCH(BW$2,CSDA!C$1:C$500,0)),0)%,CX356*IFERROR(INDEX(CSDA!D$1:D$500,MATCH(CX$2,CSDA!C$1:C$500,0)),0)%,DA356*IFERROR(INDEX(CSDA!D$1:D$500,MATCH(DA$2,CSDA!C$1:C$500,0)),0)%,DB356*IFERROR(INDEX(CSDA!D$1:D$500,MATCH(DB$2,CSDA!C$1:C$500,0)),0)%,DF356*IFERROR(INDEX(CSDA!D$1:D$500,MATCH("Phí dịch vụ"&amp;PAYROLL!DF$2,CSDA!A$1:A$500&amp;CSDA!C$1:C$500,0)),0)%,DC356*IFERROR(INDEX(CSDA!D$1:D$500,MATCH("Phí dịch vụ"&amp;PAYROLL!DC$2,CSDA!A$1:A$500&amp;CSDA!C$1:C$500,0)),0)%,DH356*IFERROR(INDEX(CSDA!D$1:D$500,MATCH("Phí dịch vụ"&amp;PAYROLL!DH$2,CSDA!A$1:A$500&amp;CSDA!C$1:C$500,0)),0)%,DJ356*IFERROR(INDEX(CSDA!D$1:D$500,MATCH("Phí dịch vụ"&amp;PAYROLL!DJ$2,CSDA!A$1:A$500&amp;CSDA!C$1:C$500,0)),0)%,BN356*IFERROR(INDEX(CSDA!D$1:D$500,MATCH(BN$2,CSDA!C$1:C$500,0)),0)%)-BN356*7%</f>
        <v/>
      </c>
      <c r="DQ356">
        <f>IFERROR(INDEX(ADJ!$A$1:$BZ$1000,MATCH(PAYROLL!D356,ADJ!A$1:A$500,0),MATCH(PAYROLL!DQ$2,ADJ!$2:$2,0)),0)</f>
        <v/>
      </c>
      <c r="DR356">
        <f>IFERROR(INDEX(ADJ!$A$1:$BZ$1000,MATCH(PAYROLL!D356,ADJ!A$1:A$500,0),MATCH(PAYROLL!DR$2,ADJ!$2:$2,0)),0)</f>
        <v/>
      </c>
      <c r="DS356">
        <f>SUM(DP356:DR356)</f>
        <v/>
      </c>
      <c r="DT356">
        <f>EK356</f>
        <v/>
      </c>
      <c r="DU356">
        <f>SUM(DO356:DR356)</f>
        <v/>
      </c>
      <c r="DV356">
        <f>ROUND(DU356*0.1,0)</f>
        <v/>
      </c>
      <c r="DW356">
        <f>DU356+DV356</f>
        <v/>
      </c>
      <c r="DZ356">
        <f>IFERROR(INDEX(ADJ!$A$1:$BZ$1000,MATCH(PAYROLL!$D356,ADJ!A$1:A$500,0),MATCH(PAYROLL!DZ$2,ADJ!$2:$2,0)),0)</f>
        <v/>
      </c>
      <c r="EA356">
        <f>IFERROR(INDEX(ADJ!$A$1:$BZ$1000,MATCH(PAYROLL!$D356,ADJ!A$1:A$500,0),MATCH(PAYROLL!EA$2,ADJ!$2:$2,0)),0)</f>
        <v/>
      </c>
      <c r="EB356">
        <f>IFERROR(INDEX(ADJ!$A$1:$BZ$1000,MATCH(PAYROLL!$D356,ADJ!A$1:A$500,0),MATCH(PAYROLL!EB$2,ADJ!$2:$2,0)),0)</f>
        <v/>
      </c>
      <c r="EC356">
        <f>IFERROR(INDEX(ADJ!$A$1:$BZ$1000,MATCH(PAYROLL!$D356,ADJ!A$1:A$500,0),MATCH(PAYROLL!EC$2,ADJ!$2:$2,0)),0)</f>
        <v/>
      </c>
      <c r="ED356">
        <f>IFERROR(INDEX(ADJ!$A$1:$BZ$1000,MATCH(PAYROLL!$D356,ADJ!A$1:A$500,0),MATCH(PAYROLL!ED$2,ADJ!$2:$2,0)),0)</f>
        <v/>
      </c>
      <c r="EE356">
        <f>IFERROR(INDEX(ADJ!$A$1:$BZ$1000,MATCH(PAYROLL!$D356,ADJ!A$1:A$500,0),MATCH(PAYROLL!EE$2,ADJ!$2:$2,0)),0)</f>
        <v/>
      </c>
      <c r="EF356">
        <f>IFERROR(INDEX(ADJ!$A$1:$BZ$1000,MATCH(PAYROLL!$D356,ADJ!A$1:A$500,0),MATCH(PAYROLL!EF$2,ADJ!$2:$2,0)),0)</f>
        <v/>
      </c>
      <c r="EG356">
        <f>IFERROR(INDEX(ADJ!$A$1:$BZ$1000,MATCH(PAYROLL!$D356,ADJ!A$1:A$500,0),MATCH(PAYROLL!EG$2,ADJ!$2:$2,0)),0)</f>
        <v/>
      </c>
      <c r="EH356">
        <f>IFERROR(INDEX(ADJ!$A$1:$BZ$1000,MATCH(PAYROLL!$D356,ADJ!A$1:A$500,0),MATCH(PAYROLL!EH$2,ADJ!$2:$2,0)),0)</f>
        <v/>
      </c>
      <c r="EI356">
        <f>IFERROR(INDEX(ADJ!$A$1:$BZ$1000,MATCH(PAYROLL!D356,ADJ!A$1:A$500,0),MATCH(PAYROLL!EI$2,ADJ!$2:$2,0)),0)</f>
        <v/>
      </c>
      <c r="EJ356">
        <f>IFERROR(INDEX(ADJ!$A$1:$BZ$1000,MATCH(PAYROLL!$D356,ADJ!A$1:A$500,0),MATCH(PAYROLL!EJ$2,ADJ!$2:$2,0)),0)</f>
        <v/>
      </c>
      <c r="EK356">
        <f>SUM(DZ356:EJ356)</f>
        <v/>
      </c>
    </row>
    <row r="357">
      <c r="A357" t="n">
        <v>355</v>
      </c>
      <c r="B357" t="inlineStr">
        <is>
          <t>Võ Văn Hân</t>
        </is>
      </c>
      <c r="D357" t="inlineStr">
        <is>
          <t>159884-01</t>
        </is>
      </c>
      <c r="S357">
        <f>IFERROR(INDEX(PIS!$A$1:$BZ$1000,MATCH($D357,PIS!C$1:C$500,0),MATCH("Lương CB tháng trước",PIS!$1:$1,0)),0)</f>
        <v/>
      </c>
      <c r="T357">
        <f>IFERROR(INDEX(PIS!$A$1:$BZ$1000,MATCH($D357,PIS!C$1:C$500,0),MATCH("Lương CB hiện tại",PIS!$1:$1,0)),0)</f>
        <v/>
      </c>
      <c r="U357">
        <f>IFERROR(INDEX(PIS!$A$1:$BZ$1000,MATCH($D357,PIS!C$1:C$500,0),MATCH("Lương đóng BHBB",PIS!$1:$1,0)),0)</f>
        <v/>
      </c>
      <c r="V357">
        <f>IFERROR(INDEX(PIS!$A$1:$BZ$1000,MATCH($D357,PIS!C$1:C$500,0),MATCH(V$2,PIS!$2:$2,0)),0)</f>
        <v/>
      </c>
      <c r="W357">
        <f>IFERROR(INDEX(PIS!$A$1:$BZ$1000,MATCH($D357,PIS!C$1:C$500,0),MATCH(W$2,PIS!$2:$2,0)),0)</f>
        <v/>
      </c>
      <c r="X357">
        <f>IFERROR(INDEX(PIS!$A$1:$BZ$1000,MATCH($D357,PIS!C$1:C$500,0),MATCH(X$2,PIS!$2:$2,0)),0)</f>
        <v/>
      </c>
      <c r="Y357">
        <f>IFERROR(INDEX(PIS!$A$1:$BZ$1000,MATCH($D357,PIS!C$1:C$500,0),MATCH(Y$2,PIS!$2:$2,0)),0)</f>
        <v/>
      </c>
      <c r="Z357">
        <f>IFERROR(INDEX(PIS!$A$1:$BZ$1000,MATCH($D357,PIS!C$1:C$500,0),MATCH(Z$2,PIS!$2:$2,0)),0)</f>
        <v/>
      </c>
      <c r="AA357">
        <f>IFERROR(INDEX(PIS!$A$1:$BZ$1000,MATCH($D357,PIS!C$1:C$500,0),MATCH(AA$2,PIS!$2:$2,0)),0)</f>
        <v/>
      </c>
      <c r="AB357">
        <f>IFERROR(INDEX(PIS!$A$1:$BZ$1000,MATCH($D357,PIS!C$1:C$500,0),MATCH(AB$2,PIS!$2:$2,0)),0)</f>
        <v/>
      </c>
      <c r="AC357">
        <f>SUM(V357:AB357)</f>
        <v/>
      </c>
      <c r="AD357">
        <f>IFERROR(INDEX(TIMESHEET!$A$1:$AI$5000,MATCH($D357,TIMESHEET!A$1:A$500,0),MATCH("T100",TIMESHEET!$2:$2,0))-2,0)</f>
        <v/>
      </c>
      <c r="AE357">
        <f>IFERROR(INDEX(TIMESHEET!$A$1:$AI$5000,MATCH($D357,TIMESHEET!A$1:A$500,0),MATCH("T202",TIMESHEET!$2:$2,0)),0)</f>
        <v/>
      </c>
      <c r="AF357">
        <f>IFERROR(INDEX(TIMESHEET!$A$1:$AI$5000,MATCH($D357,TIMESHEET!A$1:A$500,0),MATCH("T302",TIMESHEET!$2:$2,0)),0)</f>
        <v/>
      </c>
      <c r="AG357">
        <f>IFERROR(INDEX(TIMESHEET!$A$1:$AI$5000,MATCH($D357,TIMESHEET!A$1:A$500,0),MATCH("T406",TIMESHEET!$2:$2,0)),0)</f>
        <v/>
      </c>
      <c r="AH357">
        <f>AE357+AG357</f>
        <v/>
      </c>
      <c r="AI357">
        <f>IFERROR(INDEX(TIMESHEET!$A$1:$AI$5000,MATCH($D357,TIMESHEET!A$1:A$500,0),MATCH("T701",TIMESHEET!$2:$2,0)),0)</f>
        <v/>
      </c>
      <c r="AJ357">
        <f>IFERROR(INDEX(TIMESHEET!$A$1:$AI$5000,MATCH($D357,TIMESHEET!B$1:B$500,0),MATCH("T320",TIMESHEET!$2:$2,0)),0)</f>
        <v/>
      </c>
      <c r="AK357">
        <f>IFERROR(IF(LEFT(INDEX(PIS!O$1:O$500,MATCH(D357,PIS!C$1:C$500)),1)="M",T357/AD357*SUM(AE357:AG357),T357*AD357),0)</f>
        <v/>
      </c>
      <c r="AL357">
        <f>IFERROR(INDEX(ADJ!$A$1:$BZ$1000,MATCH(PAYROLL!D357,ADJ!A$1:A$500,0),MATCH(PAYROLL!AL$2,ADJ!$2:$2,0)),0)</f>
        <v/>
      </c>
      <c r="AM357">
        <f>SUM(AK357:AL357)</f>
        <v/>
      </c>
      <c r="AN357">
        <f>IFERROR(ROUND(V357/$AD357*$AH357,0),0)</f>
        <v/>
      </c>
      <c r="AO357">
        <f>IFERROR(ROUND(W357/$AD357*$AH357,0),0)</f>
        <v/>
      </c>
      <c r="AP357">
        <f>IFERROR(ROUND(X357/$AD357*$AE357,0),0)</f>
        <v/>
      </c>
      <c r="AQ357">
        <f>IFERROR(ROUND(Y357/$AD357*$AH357,0),0)</f>
        <v/>
      </c>
      <c r="AR357">
        <f>IFERROR(ROUND(Z357/$AD357*$AH357,0),0)</f>
        <v/>
      </c>
      <c r="AS357">
        <f>IFERROR(ROUND(AA357/$AD357*$AH357,0),0)</f>
        <v/>
      </c>
      <c r="AT357">
        <f>IFERROR(IF((AE357+AF357+AG357)&gt;13,AB357,ROUND(AB357/AD357*AH357,0)),0)</f>
        <v/>
      </c>
      <c r="AU357">
        <f>IFERROR(INDEX(ADJ!$A$1:$BZ$1000,MATCH(PAYROLL!D357,ADJ!A$1:A$500,0),MATCH(PAYROLL!AU$2,ADJ!$2:$2,0)),0)</f>
        <v/>
      </c>
      <c r="AV357">
        <f>ROUND(SUM(AN357:AU357),0)</f>
        <v/>
      </c>
      <c r="AW357">
        <f>IFERROR(INDEX(TIMESHEET!$A$1:$AI$5000,MATCH(PAYROLL!D357,TIMESHEET!A$1:A$500,0),MATCH("T620",TIMESHEET!$2:$2,0)),0)</f>
        <v/>
      </c>
      <c r="AX357">
        <f>IFERROR(INDEX(TIMESHEET!$A$1:$AI$5000,MATCH(PAYROLL!D357,TIMESHEET!A$1:A$500,0),MATCH("T601",TIMESHEET!$2:$2,0)),0)</f>
        <v/>
      </c>
      <c r="AY357">
        <f>IFERROR(INDEX(TIMESHEET!$A$1:$AI$5000,MATCH(PAYROLL!D357,TIMESHEET!A$1:A$500,0),MATCH("T602",TIMESHEET!$2:$2,0)),0)</f>
        <v/>
      </c>
      <c r="AZ357">
        <f>IFERROR(INDEX(TIMESHEET!$A$1:$AI$5000,MATCH(PAYROLL!D357,TIMESHEET!A$1:A$500,0),MATCH("T603",TIMESHEET!$2:$2,0)),0)</f>
        <v/>
      </c>
      <c r="BA357">
        <f>IFERROR(INDEX(TIMESHEET!$A$1:$AI$5000,MATCH(PAYROLL!D357,TIMESHEET!A$1:A$500,0),MATCH("T611",TIMESHEET!$2:$2,0)),0)</f>
        <v/>
      </c>
      <c r="BB357">
        <f>IFERROR(INDEX(TIMESHEET!$A$1:$AI$5000,MATCH(PAYROLL!D357,TIMESHEET!A$1:A$500,0),MATCH("T612",TIMESHEET!$2:$2,0)),0)</f>
        <v/>
      </c>
      <c r="BC357">
        <f>IFERROR(INDEX(TIMESHEET!$A$1:$AI$5000,MATCH(PAYROLL!D357,TIMESHEET!A$1:A$500,0),MATCH("T613",TIMESHEET!$2:$2,0)),0)</f>
        <v/>
      </c>
      <c r="BD357">
        <f>IFERROR(INDEX(TIMESHEET!$A$1:$AI$5000,MATCH(PAYROLL!D357,TIMESHEET!A$1:A$500,0),MATCH("T500",TIMESHEET!$2:$2,0)),0)</f>
        <v/>
      </c>
      <c r="BE357">
        <f>IFERROR(IF(LEFT(INDEX(PIS!O$1:O$500,MATCH(D357,PIS!C$1:C$500)),1)="M",T357/AD357/8*(AW357+AX357*1.5+AY357*2+AZ357*3+BA357*2.1+BB357*2.7+BC357*3.9+BD357*0.3),T357/8*(AW357+AX357*1.5+AY357*2+AZ357*3+BA357*2.1+BB357*2.7+BC357*3.9+BD357*0.3)),0)</f>
        <v/>
      </c>
      <c r="BF357">
        <f>IFERROR(INDEX(ADJ!$A$1:$BZ$1000,MATCH(PAYROLL!$D357,ADJ!A$1:A$500,0),MATCH(PAYROLL!BF$2,ADJ!$2:$2,0)),0)</f>
        <v/>
      </c>
      <c r="BG357">
        <f>IFERROR(INDEX(ADJ!$A$1:$BZ$1000,MATCH(PAYROLL!D357,ADJ!A$1:A$500,0),MATCH(PAYROLL!BG$2,ADJ!$2:$2,0)),0)</f>
        <v/>
      </c>
      <c r="BH357">
        <f>IFERROR(INDEX(ADJ!$A$1:$BZ$1000,MATCH(PAYROLL!D357,ADJ!A$1:A$500,0),MATCH(PAYROLL!BH$2,ADJ!$2:$2,0)),0)</f>
        <v/>
      </c>
      <c r="BI357">
        <f>IFERROR(INDEX(ADJ!$A$1:$BZ$1000,MATCH(PAYROLL!D357,ADJ!A$1:A$500,0),MATCH(PAYROLL!BI$2,ADJ!$2:$2,0)),0)</f>
        <v/>
      </c>
      <c r="BJ357">
        <f>IFERROR(INDEX(ADJ!$A$1:$BZ$1000,MATCH(PAYROLL!D357,ADJ!A$1:A$500,0),MATCH(PAYROLL!BJ$2,ADJ!$2:$2,0)),0)</f>
        <v/>
      </c>
      <c r="BK357">
        <f>SUM(BF357:BJ357)</f>
        <v/>
      </c>
      <c r="BL357">
        <f>IFERROR(INDEX(ADJ!$A$1:$BZ$1000,MATCH(PAYROLL!D357,ADJ!A$1:A$500,0),MATCH(PAYROLL!BL$2,ADJ!$2:$2,0)),0)</f>
        <v/>
      </c>
      <c r="BM357">
        <f>IFERROR(INDEX(ADJ!$A$1:$BZ$1000,MATCH(PAYROLL!D357,ADJ!A$1:A$500,0),MATCH(PAYROLL!BM$2,ADJ!$2:$2,0)),0)</f>
        <v/>
      </c>
      <c r="BN357">
        <f>IFERROR(INDEX(ADJ!$A$1:$BZ$1000,MATCH(PAYROLL!D357,ADJ!A$1:A$500,0),MATCH(PAYROLL!BN$2,ADJ!$2:$2,0)),0)</f>
        <v/>
      </c>
      <c r="BO357">
        <f>IFERROR(INDEX(ADJ!$A$1:$BZ$1000,MATCH(PAYROLL!D357,ADJ!A$1:A$500,0),MATCH(PAYROLL!BO$2,ADJ!$2:$2,0)),0)</f>
        <v/>
      </c>
      <c r="BP357">
        <f>SUM(AM357,AV357,BE357,BK357,BL357:BO357)</f>
        <v/>
      </c>
      <c r="BQ357">
        <f>BO357</f>
        <v/>
      </c>
      <c r="BR357">
        <f>IFERROR(ROUND(IF(LEFT(INDEX(PIS!O$1:O$500,MATCH(D357,PIS!C$1:C$500)),1)="D",T357/8*(BD357*0.3),IF(LEFT(INDEX(PIS!O$1:O$500,MATCH(D357,PIS!C$1:C$500)),1)="H",T357*($BD357*0.3),T357/$AD357/8*($BD357*0.3))),0),0)</f>
        <v/>
      </c>
      <c r="BS357">
        <f>IF(AP357&lt;1,0,MIN(AP357,730000))</f>
        <v/>
      </c>
      <c r="BT357">
        <f>IFERROR(ROUND((BE357-SUM(AW357:BC357)*T357/AD357/8),0)-BR357,0)</f>
        <v/>
      </c>
      <c r="BU357">
        <f>AO357</f>
        <v/>
      </c>
      <c r="BV357">
        <f>SUM(BQ357:BU357)</f>
        <v/>
      </c>
      <c r="BW357">
        <f>BP357-BV357</f>
        <v/>
      </c>
      <c r="BX357">
        <f>IFERROR(IF(RIGHT(INDEX(PIS!O$1:O$500,MATCH(D357,PIS!C$1:C$500)),5)="Gross",MIN(U357+V357,VLOOKUP("R700",TSC!B:C,2,0)*VLOOKUP("R101",TSC!B:C,2,0))*VLOOKUP("R701",TSC!B:C,2,0)%,0),0)</f>
        <v/>
      </c>
      <c r="BY357">
        <f>IFERROR(IF(RIGHT(INDEX(PIS!O$1:O$500,MATCH(D357,PIS!C$1:C$500)),5)="Gross",MIN(U357+V357,VLOOKUP("R700",TSC!B:C,2,0)*VLOOKUP("R101",TSC!B:C,2,0))*VLOOKUP("T704",TSC!B:C,2,0)%,0),0)</f>
        <v/>
      </c>
      <c r="BZ357">
        <f>IFERROR(IF(RIGHT(INDEX(PIS!O$1:O$500,MATCH(D357,PIS!C$1:C$500)),5)="Gross",MIN(U357+V357,VLOOKUP("R700",TSC!B:C,2,0)*VLOOKUP("1",TSC!F:G,2,0))*VLOOKUP("T705",TSC!B:C,2,0)%,0),0)</f>
        <v/>
      </c>
      <c r="CA357">
        <f>IFERROR(INDEX(ADJ!$A$1:$BZ$1000,MATCH(PAYROLL!D357,ADJ!A$1:A$500,0),MATCH(PAYROLL!CA$2,ADJ!$2:$2,0)),0)</f>
        <v/>
      </c>
      <c r="CB357">
        <f>IFERROR(INDEX(ADJ!$A$1:$BZ$1000,MATCH(PAYROLL!D357,ADJ!A$1:A$500,0),MATCH(PAYROLL!CB$2,ADJ!$2:$2,0)),0)</f>
        <v/>
      </c>
      <c r="CC357">
        <f>SUM(BX357:CB357)</f>
        <v/>
      </c>
      <c r="CD357">
        <f>IFERROR(INDEX(PIS!$A$1:$BZ$1000,MATCH(PAYROLL!D357,PIS!C$1:C$500,0),MATCH(PAYROLL!CD$1,PIS!$1:$1,0)),0)</f>
        <v/>
      </c>
      <c r="CE357">
        <f>IFERROR(IF(OR(INDEX(PIS!P$1:P$500,MATCH(D357,PIS!C$1:C$500,0))="LT2",INDEX(PIS!P$1:P$500,MATCH(D357,PIS!C$1:C$500,0))="P10"),0,SUM(CC357,CD357*VLOOKUP("R601",TSC!B:C,2,0),VLOOKUP("R602",TSC!B:C,2,0))),0)</f>
        <v/>
      </c>
      <c r="CF357">
        <f>MAX(BW357-CE357,0)</f>
        <v/>
      </c>
      <c r="CG357">
        <f>IFERROR(IF(OR(RIGHT(INDEX(PIS!P$1:P$500,MATCH(D357,PIS!C$1:C$500)),5)="P10",RIGHT(INDEX(PIS!P$1:P$500,MATCH(D357,PIS!C$1:C$500)),5)="CK"),0,IF(CF357&lt;=5000000,CF357*5%,IF(CF357&lt;=10000000,CF357*10%-250000,IF(CF357&lt;=18000000,CF357*15%-750000,IF(CF357&lt;=32000000,CF357*20%-1650000,IF(CF357&lt;=52000000,CF357*25%-3250000,IF(CF357&lt;=80000000,BH357*30%-5850000,CF357*35%-9850000))))))),0)</f>
        <v/>
      </c>
      <c r="CH357">
        <f>IFERROR(IF(OR(INDEX(PIS!P$1:P$500,MATCH(D357,PIS!C$1:C$500))="LT",INDEX(PIS!P$1:P$500,MATCH(D357,PIS!C$1:C$500))="CK"),0,IF(CF357&lt;2000000,0,CF357*10%)),0)</f>
        <v/>
      </c>
      <c r="CI357">
        <f>IFERROR(INDEX(ADJ!$A$1:$BZ$1000,MATCH(PAYROLL!D357,ADJ!A$1:A$500,0),MATCH(PAYROLL!CI$2,ADJ!$2:$2,0)),0)</f>
        <v/>
      </c>
      <c r="CJ357">
        <f>IFERROR(INDEX(ADJ!$A$1:$BZ$1000,MATCH(PAYROLL!D357,ADJ!A$1:A$500,0),MATCH(PAYROLL!CJ$2,ADJ!$2:$2,0)),0)</f>
        <v/>
      </c>
      <c r="CK357">
        <f>IFERROR(INDEX(ADJ!$A$1:$BZ$1000,MATCH(PAYROLL!D357,ADJ!A$1:A$500,0),MATCH(PAYROLL!CK$2,ADJ!$2:$2,0)),0)</f>
        <v/>
      </c>
      <c r="CL357">
        <f>SUM(CG357:CK357)</f>
        <v/>
      </c>
      <c r="CM357">
        <f>ROUND(SUM(CH357:CK357),0)</f>
        <v/>
      </c>
      <c r="CN357">
        <f>IFERROR(INDEX(CSDA!D$1:D$500,MATCH($CN$2,CSDA!C$1:C$500,0))*INDEX(PIS!V$1:V$500,MATCH(D357,PIS!C$1:C$500))+INDEX(ADJ!$A$1:$BZ$1000,MATCH(PAYROLL!D357,ADJ!A$1:A$500,0),MATCH(PAYROLL!CN$2,ADJ!$2:$2,0)),0)</f>
        <v/>
      </c>
      <c r="CO357">
        <f>IFERROR(INDEX(ADJ!$A$1:$BZ$1000,MATCH(PAYROLL!D357,ADJ!A$1:A$500,0),MATCH(PAYROLL!CO$2,ADJ!$2:$2,0)),0)</f>
        <v/>
      </c>
      <c r="CP357">
        <f>IFERROR(INDEX(ADJ!$A$1:$BZ$1000,MATCH(PAYROLL!D357,ADJ!A$1:A$500,0),MATCH(PAYROLL!CP$2,ADJ!$2:$2,0)),0)</f>
        <v/>
      </c>
      <c r="CQ357">
        <f>BP357-CL357-CI357-CM357-CN357-CO357-CP357-CC357</f>
        <v/>
      </c>
      <c r="CR357">
        <f>IFERROR(IF(RIGHT(INDEX(PIS!O$1:O$500,MATCH(D357,PIS!C$1:C$500,0)),5)="Gross",MIN(U357+V357,VLOOKUP("R700",TSC!B:C,2,0)*VLOOKUP("R101",TSC!B:C,2,0))*(VLOOKUP("T711",TSC!B:C,2,0)+VLOOKUP("T712",TSC!B:C,2,0))%,MIN(T357+V357,VLOOKUP("R700",TSC!B:C,2,0)*VLOOKUP("R101",TSC!B:C,2,0))*(VLOOKUP("T711",TSC!B:C,2,0)+VLOOKUP("T712",TSC!B:C,2,0)+VLOOKUP("R701",TSC!B:C,2,0))%),0)</f>
        <v/>
      </c>
      <c r="CS357">
        <f>IFERROR(IF(RIGHT(INDEX(PIS!O$1:O$500,MATCH(D357,PIS!C$1:C$500,0)),5)="Gross",MIN(U357+V357,VLOOKUP("R700",TSC!B:C,2,0)*VLOOKUP("R101",TSC!B:C,2,0))*(VLOOKUP("T714",TSC!B:C,2,0))%,MIN(T357+V357,VLOOKUP("R700",TSC!B:C,2,0)*VLOOKUP("R101",TSC!B:C,2,0))*(VLOOKUP("T704",TSC!B:C,2,0)+VLOOKUP("T714",TSC!B:C,2,0))%),0)</f>
        <v/>
      </c>
      <c r="CT357">
        <f>IFERROR(IF(RIGHT(INDEX(PIS!O$1:O$500,MATCH(D357,PIS!C$1:C$500,0)),5)="Gross",MIN(U357+V357,VLOOKUP("R700",TSC!B:C,2,0)*VLOOKUP("R101",TSC!B:C,2,0))*VLOOKUP("T705",TSC!B:C,2,0)%,MIN(T357+V357,VLOOKUP("R700",TSC!B:C,2,0)*VLOOKUP("R101",TSC!B:C,2,0))*VLOOKUP("T705",TSC!B:C,2,0)%),0)</f>
        <v/>
      </c>
      <c r="CU357">
        <f>IFERROR(IF(RIGHT(INDEX(PIS!O$1:O$500,MATCH(D357,PIS!C$1:C$500,0)),5)="Gross",MIN(U357+V357,VLOOKUP("R700",TSC!B:C,2,0)*VLOOKUP("R101",TSC!B:C,2,0))*(VLOOKUP("T713",TSC!B:C,2,0))%,MIN(T357+V357,VLOOKUP("R700",TSC!B:C,2,0)*VLOOKUP("R101",TSC!B:C,2,0))*(VLOOKUP("T713",TSC!B:C,2,0))%),0)</f>
        <v/>
      </c>
      <c r="CV357">
        <f>IFERROR(INDEX(ADJ!$A$1:$BZ$1000,MATCH(PAYROLL!D357,ADJ!A$1:A$500,0),MATCH(PAYROLL!CV$2,ADJ!$2:$2,0)),0)</f>
        <v/>
      </c>
      <c r="CW357">
        <f>IFERROR(INDEX(ADJ!$A$1:$BZ$1000,MATCH(PAYROLL!D357,ADJ!A$1:A$500,0),MATCH(PAYROLL!CW$2,ADJ!$2:$2,0)),0)</f>
        <v/>
      </c>
      <c r="CX357">
        <f>SUM(CR357:CW357)</f>
        <v/>
      </c>
      <c r="CY357">
        <f>ROUND(IF(CR357&gt;0,T357+V357*VLOOKUP("R202",TSC!$B$1:$C$500,2,0),0),0)</f>
        <v/>
      </c>
      <c r="CZ357">
        <f>IFERROR(INDEX(CSDA!D$1:D$500,MATCH($CZ$2,CSDA!C$1:C$500,0)),0)</f>
        <v/>
      </c>
      <c r="DA357">
        <f>ROUND(T357*0.7%,0)</f>
        <v/>
      </c>
      <c r="DB357">
        <f>ROUND(T357/12,0)</f>
        <v/>
      </c>
      <c r="DC357">
        <f ref="DC357" t="array">IFERROR(INDEX(CSDA!D$1:D$500,MATCH("Trích giữ"&amp;PAYROLL!DC$2,CSDA!A$1:A$500&amp;CSDA!C$1:C$500,0)),0)</f>
        <v/>
      </c>
      <c r="DD357">
        <f ref="DD357" t="array">IFERROR(INDEX(CSDA!D$1:D$500,MATCH("Trích giữ"&amp;PAYROLL!DD$2,CSDA!A$1:A$500&amp;CSDA!C$1:C$500,0)),0)</f>
        <v/>
      </c>
      <c r="DE357">
        <f ref="DE357" t="array">IFERROR(INDEX(CSDA!D$1:D$500,MATCH("Trích giữ"&amp;PAYROLL!DE$2,CSDA!A$1:A$500&amp;CSDA!C$1:C$500,0)),0)</f>
        <v/>
      </c>
      <c r="DF357">
        <f>IFERROR(INDEX(CSDA!D$1:D$500,MATCH(PAYROLL!DF$2,CSDA!C$1:C$500,0)),0)</f>
        <v/>
      </c>
      <c r="DG357">
        <f ref="DG357" t="array">IFERROR(INDEX(CSDA!D$1:D$500,MATCH("Trích giữ"&amp;PAYROLL!DG$2,CSDA!A$1:A$500&amp;CSDA!C$1:C$500,0)),0)</f>
        <v/>
      </c>
      <c r="DH357">
        <f>ROUND(T357/26,0)</f>
        <v/>
      </c>
      <c r="DI357">
        <f ref="DI357" t="array">IFERROR(INDEX(CSDA!D$1:D$500,MATCH("Trích giữ"&amp;PAYROLL!DI$2,CSDA!A$1:A$500&amp;CSDA!C$1:C$500,0)),0)</f>
        <v/>
      </c>
      <c r="DJ357">
        <f>IF(U357=0,T357*21.5%-BL357,0)</f>
        <v/>
      </c>
      <c r="DK357">
        <f ref="DK357" t="array">IFERROR(INDEX(CSDA!D$1:D$500,MATCH("Trích giữ"&amp;PAYROLL!DK$2,CSDA!A$1:A$500&amp;CSDA!C$1:C$500,0)),0)</f>
        <v/>
      </c>
      <c r="DL357">
        <f>IFERROR(INDEX(CSDA!D$1:D$500,MATCH(PAYROLL!DL$2,CSDA!C$1:C$500,0))/12,0)</f>
        <v/>
      </c>
      <c r="DM357">
        <f>SUM(DB357:DL357)</f>
        <v/>
      </c>
      <c r="DN357">
        <f>IFERROR(INDEX(ADJ!$A$1:$BZ$1000,MATCH(PAYROLL!D357,ADJ!A$1:A$500,0),MATCH(PAYROLL!DN$2,ADJ!$2:$2,0)),0)</f>
        <v/>
      </c>
      <c r="DO357">
        <f>IFERROR(SUM(BP357,DM357:DN357,CX357:DA357)-DT357,0)</f>
        <v/>
      </c>
      <c r="DP357">
        <f ref="DP357" t="array">SUM(BW357*IFERROR(INDEX(CSDA!D$1:D$500,MATCH(BW$2,CSDA!C$1:C$500,0)),0)%,CX357*IFERROR(INDEX(CSDA!D$1:D$500,MATCH(CX$2,CSDA!C$1:C$500,0)),0)%,DA357*IFERROR(INDEX(CSDA!D$1:D$500,MATCH(DA$2,CSDA!C$1:C$500,0)),0)%,DB357*IFERROR(INDEX(CSDA!D$1:D$500,MATCH(DB$2,CSDA!C$1:C$500,0)),0)%,DF357*IFERROR(INDEX(CSDA!D$1:D$500,MATCH("Phí dịch vụ"&amp;PAYROLL!DF$2,CSDA!A$1:A$500&amp;CSDA!C$1:C$500,0)),0)%,DC357*IFERROR(INDEX(CSDA!D$1:D$500,MATCH("Phí dịch vụ"&amp;PAYROLL!DC$2,CSDA!A$1:A$500&amp;CSDA!C$1:C$500,0)),0)%,DH357*IFERROR(INDEX(CSDA!D$1:D$500,MATCH("Phí dịch vụ"&amp;PAYROLL!DH$2,CSDA!A$1:A$500&amp;CSDA!C$1:C$500,0)),0)%,DJ357*IFERROR(INDEX(CSDA!D$1:D$500,MATCH("Phí dịch vụ"&amp;PAYROLL!DJ$2,CSDA!A$1:A$500&amp;CSDA!C$1:C$500,0)),0)%,BN357*IFERROR(INDEX(CSDA!D$1:D$500,MATCH(BN$2,CSDA!C$1:C$500,0)),0)%)-BN357*7%</f>
        <v/>
      </c>
      <c r="DQ357">
        <f>IFERROR(INDEX(ADJ!$A$1:$BZ$1000,MATCH(PAYROLL!D357,ADJ!A$1:A$500,0),MATCH(PAYROLL!DQ$2,ADJ!$2:$2,0)),0)</f>
        <v/>
      </c>
      <c r="DR357">
        <f>IFERROR(INDEX(ADJ!$A$1:$BZ$1000,MATCH(PAYROLL!D357,ADJ!A$1:A$500,0),MATCH(PAYROLL!DR$2,ADJ!$2:$2,0)),0)</f>
        <v/>
      </c>
      <c r="DS357">
        <f>SUM(DP357:DR357)</f>
        <v/>
      </c>
      <c r="DT357">
        <f>EK357</f>
        <v/>
      </c>
      <c r="DU357">
        <f>SUM(DO357:DR357)</f>
        <v/>
      </c>
      <c r="DV357">
        <f>ROUND(DU357*0.1,0)</f>
        <v/>
      </c>
      <c r="DW357">
        <f>DU357+DV357</f>
        <v/>
      </c>
      <c r="DZ357">
        <f>IFERROR(INDEX(ADJ!$A$1:$BZ$1000,MATCH(PAYROLL!$D357,ADJ!A$1:A$500,0),MATCH(PAYROLL!DZ$2,ADJ!$2:$2,0)),0)</f>
        <v/>
      </c>
      <c r="EA357">
        <f>IFERROR(INDEX(ADJ!$A$1:$BZ$1000,MATCH(PAYROLL!$D357,ADJ!A$1:A$500,0),MATCH(PAYROLL!EA$2,ADJ!$2:$2,0)),0)</f>
        <v/>
      </c>
      <c r="EB357">
        <f>IFERROR(INDEX(ADJ!$A$1:$BZ$1000,MATCH(PAYROLL!$D357,ADJ!A$1:A$500,0),MATCH(PAYROLL!EB$2,ADJ!$2:$2,0)),0)</f>
        <v/>
      </c>
      <c r="EC357">
        <f>IFERROR(INDEX(ADJ!$A$1:$BZ$1000,MATCH(PAYROLL!$D357,ADJ!A$1:A$500,0),MATCH(PAYROLL!EC$2,ADJ!$2:$2,0)),0)</f>
        <v/>
      </c>
      <c r="ED357">
        <f>IFERROR(INDEX(ADJ!$A$1:$BZ$1000,MATCH(PAYROLL!$D357,ADJ!A$1:A$500,0),MATCH(PAYROLL!ED$2,ADJ!$2:$2,0)),0)</f>
        <v/>
      </c>
      <c r="EE357">
        <f>IFERROR(INDEX(ADJ!$A$1:$BZ$1000,MATCH(PAYROLL!$D357,ADJ!A$1:A$500,0),MATCH(PAYROLL!EE$2,ADJ!$2:$2,0)),0)</f>
        <v/>
      </c>
      <c r="EF357">
        <f>IFERROR(INDEX(ADJ!$A$1:$BZ$1000,MATCH(PAYROLL!$D357,ADJ!A$1:A$500,0),MATCH(PAYROLL!EF$2,ADJ!$2:$2,0)),0)</f>
        <v/>
      </c>
      <c r="EG357">
        <f>IFERROR(INDEX(ADJ!$A$1:$BZ$1000,MATCH(PAYROLL!$D357,ADJ!A$1:A$500,0),MATCH(PAYROLL!EG$2,ADJ!$2:$2,0)),0)</f>
        <v/>
      </c>
      <c r="EH357">
        <f>IFERROR(INDEX(ADJ!$A$1:$BZ$1000,MATCH(PAYROLL!$D357,ADJ!A$1:A$500,0),MATCH(PAYROLL!EH$2,ADJ!$2:$2,0)),0)</f>
        <v/>
      </c>
      <c r="EI357">
        <f>IFERROR(INDEX(ADJ!$A$1:$BZ$1000,MATCH(PAYROLL!D357,ADJ!A$1:A$500,0),MATCH(PAYROLL!EI$2,ADJ!$2:$2,0)),0)</f>
        <v/>
      </c>
      <c r="EJ357">
        <f>IFERROR(INDEX(ADJ!$A$1:$BZ$1000,MATCH(PAYROLL!$D357,ADJ!A$1:A$500,0),MATCH(PAYROLL!EJ$2,ADJ!$2:$2,0)),0)</f>
        <v/>
      </c>
      <c r="EK357">
        <f>SUM(DZ357:EJ357)</f>
        <v/>
      </c>
    </row>
    <row r="358">
      <c r="A358" t="n">
        <v>356</v>
      </c>
      <c r="B358" t="inlineStr">
        <is>
          <t>Vi Văn Tuấn</t>
        </is>
      </c>
      <c r="D358" t="inlineStr">
        <is>
          <t>158914-01</t>
        </is>
      </c>
      <c r="S358">
        <f>IFERROR(INDEX(PIS!$A$1:$BZ$1000,MATCH($D358,PIS!C$1:C$500,0),MATCH("Lương CB tháng trước",PIS!$1:$1,0)),0)</f>
        <v/>
      </c>
      <c r="T358">
        <f>IFERROR(INDEX(PIS!$A$1:$BZ$1000,MATCH($D358,PIS!C$1:C$500,0),MATCH("Lương CB hiện tại",PIS!$1:$1,0)),0)</f>
        <v/>
      </c>
      <c r="U358">
        <f>IFERROR(INDEX(PIS!$A$1:$BZ$1000,MATCH($D358,PIS!C$1:C$500,0),MATCH("Lương đóng BHBB",PIS!$1:$1,0)),0)</f>
        <v/>
      </c>
      <c r="V358">
        <f>IFERROR(INDEX(PIS!$A$1:$BZ$1000,MATCH($D358,PIS!C$1:C$500,0),MATCH(V$2,PIS!$2:$2,0)),0)</f>
        <v/>
      </c>
      <c r="W358">
        <f>IFERROR(INDEX(PIS!$A$1:$BZ$1000,MATCH($D358,PIS!C$1:C$500,0),MATCH(W$2,PIS!$2:$2,0)),0)</f>
        <v/>
      </c>
      <c r="X358">
        <f>IFERROR(INDEX(PIS!$A$1:$BZ$1000,MATCH($D358,PIS!C$1:C$500,0),MATCH(X$2,PIS!$2:$2,0)),0)</f>
        <v/>
      </c>
      <c r="Y358">
        <f>IFERROR(INDEX(PIS!$A$1:$BZ$1000,MATCH($D358,PIS!C$1:C$500,0),MATCH(Y$2,PIS!$2:$2,0)),0)</f>
        <v/>
      </c>
      <c r="Z358">
        <f>IFERROR(INDEX(PIS!$A$1:$BZ$1000,MATCH($D358,PIS!C$1:C$500,0),MATCH(Z$2,PIS!$2:$2,0)),0)</f>
        <v/>
      </c>
      <c r="AA358">
        <f>IFERROR(INDEX(PIS!$A$1:$BZ$1000,MATCH($D358,PIS!C$1:C$500,0),MATCH(AA$2,PIS!$2:$2,0)),0)</f>
        <v/>
      </c>
      <c r="AB358">
        <f>IFERROR(INDEX(PIS!$A$1:$BZ$1000,MATCH($D358,PIS!C$1:C$500,0),MATCH(AB$2,PIS!$2:$2,0)),0)</f>
        <v/>
      </c>
      <c r="AC358">
        <f>SUM(V358:AB358)</f>
        <v/>
      </c>
      <c r="AD358">
        <f>IFERROR(INDEX(TIMESHEET!$A$1:$AI$5000,MATCH($D358,TIMESHEET!A$1:A$500,0),MATCH("T100",TIMESHEET!$2:$2,0))-2,0)</f>
        <v/>
      </c>
      <c r="AE358">
        <f>IFERROR(INDEX(TIMESHEET!$A$1:$AI$5000,MATCH($D358,TIMESHEET!A$1:A$500,0),MATCH("T202",TIMESHEET!$2:$2,0)),0)</f>
        <v/>
      </c>
      <c r="AF358">
        <f>IFERROR(INDEX(TIMESHEET!$A$1:$AI$5000,MATCH($D358,TIMESHEET!A$1:A$500,0),MATCH("T302",TIMESHEET!$2:$2,0)),0)</f>
        <v/>
      </c>
      <c r="AG358">
        <f>IFERROR(INDEX(TIMESHEET!$A$1:$AI$5000,MATCH($D358,TIMESHEET!A$1:A$500,0),MATCH("T406",TIMESHEET!$2:$2,0)),0)</f>
        <v/>
      </c>
      <c r="AH358">
        <f>AE358+AG358</f>
        <v/>
      </c>
      <c r="AI358">
        <f>IFERROR(INDEX(TIMESHEET!$A$1:$AI$5000,MATCH($D358,TIMESHEET!A$1:A$500,0),MATCH("T701",TIMESHEET!$2:$2,0)),0)</f>
        <v/>
      </c>
      <c r="AJ358">
        <f>IFERROR(INDEX(TIMESHEET!$A$1:$AI$5000,MATCH($D358,TIMESHEET!B$1:B$500,0),MATCH("T320",TIMESHEET!$2:$2,0)),0)</f>
        <v/>
      </c>
      <c r="AK358">
        <f>IFERROR(IF(LEFT(INDEX(PIS!O$1:O$500,MATCH(D358,PIS!C$1:C$500)),1)="M",T358/AD358*SUM(AE358:AG358),T358*AD358),0)</f>
        <v/>
      </c>
      <c r="AL358">
        <f>IFERROR(INDEX(ADJ!$A$1:$BZ$1000,MATCH(PAYROLL!D358,ADJ!A$1:A$500,0),MATCH(PAYROLL!AL$2,ADJ!$2:$2,0)),0)</f>
        <v/>
      </c>
      <c r="AM358">
        <f>SUM(AK358:AL358)</f>
        <v/>
      </c>
      <c r="AN358">
        <f>IFERROR(ROUND(V358/$AD358*$AH358,0),0)</f>
        <v/>
      </c>
      <c r="AO358">
        <f>IFERROR(ROUND(W358/$AD358*$AH358,0),0)</f>
        <v/>
      </c>
      <c r="AP358">
        <f>IFERROR(ROUND(X358/$AD358*$AE358,0),0)</f>
        <v/>
      </c>
      <c r="AQ358">
        <f>IFERROR(ROUND(Y358/$AD358*$AH358,0),0)</f>
        <v/>
      </c>
      <c r="AR358">
        <f>IFERROR(ROUND(Z358/$AD358*$AH358,0),0)</f>
        <v/>
      </c>
      <c r="AS358">
        <f>IFERROR(ROUND(AA358/$AD358*$AH358,0),0)</f>
        <v/>
      </c>
      <c r="AT358">
        <f>IFERROR(IF((AE358+AF358+AG358)&gt;13,AB358,ROUND(AB358/AD358*AH358,0)),0)</f>
        <v/>
      </c>
      <c r="AU358">
        <f>IFERROR(INDEX(ADJ!$A$1:$BZ$1000,MATCH(PAYROLL!D358,ADJ!A$1:A$500,0),MATCH(PAYROLL!AU$2,ADJ!$2:$2,0)),0)</f>
        <v/>
      </c>
      <c r="AV358">
        <f>ROUND(SUM(AN358:AU358),0)</f>
        <v/>
      </c>
      <c r="AW358">
        <f>IFERROR(INDEX(TIMESHEET!$A$1:$AI$5000,MATCH(PAYROLL!D358,TIMESHEET!A$1:A$500,0),MATCH("T620",TIMESHEET!$2:$2,0)),0)</f>
        <v/>
      </c>
      <c r="AX358">
        <f>IFERROR(INDEX(TIMESHEET!$A$1:$AI$5000,MATCH(PAYROLL!D358,TIMESHEET!A$1:A$500,0),MATCH("T601",TIMESHEET!$2:$2,0)),0)</f>
        <v/>
      </c>
      <c r="AY358">
        <f>IFERROR(INDEX(TIMESHEET!$A$1:$AI$5000,MATCH(PAYROLL!D358,TIMESHEET!A$1:A$500,0),MATCH("T602",TIMESHEET!$2:$2,0)),0)</f>
        <v/>
      </c>
      <c r="AZ358">
        <f>IFERROR(INDEX(TIMESHEET!$A$1:$AI$5000,MATCH(PAYROLL!D358,TIMESHEET!A$1:A$500,0),MATCH("T603",TIMESHEET!$2:$2,0)),0)</f>
        <v/>
      </c>
      <c r="BA358">
        <f>IFERROR(INDEX(TIMESHEET!$A$1:$AI$5000,MATCH(PAYROLL!D358,TIMESHEET!A$1:A$500,0),MATCH("T611",TIMESHEET!$2:$2,0)),0)</f>
        <v/>
      </c>
      <c r="BB358">
        <f>IFERROR(INDEX(TIMESHEET!$A$1:$AI$5000,MATCH(PAYROLL!D358,TIMESHEET!A$1:A$500,0),MATCH("T612",TIMESHEET!$2:$2,0)),0)</f>
        <v/>
      </c>
      <c r="BC358">
        <f>IFERROR(INDEX(TIMESHEET!$A$1:$AI$5000,MATCH(PAYROLL!D358,TIMESHEET!A$1:A$500,0),MATCH("T613",TIMESHEET!$2:$2,0)),0)</f>
        <v/>
      </c>
      <c r="BD358">
        <f>IFERROR(INDEX(TIMESHEET!$A$1:$AI$5000,MATCH(PAYROLL!D358,TIMESHEET!A$1:A$500,0),MATCH("T500",TIMESHEET!$2:$2,0)),0)</f>
        <v/>
      </c>
      <c r="BE358">
        <f>IFERROR(IF(LEFT(INDEX(PIS!O$1:O$500,MATCH(D358,PIS!C$1:C$500)),1)="M",T358/AD358/8*(AW358+AX358*1.5+AY358*2+AZ358*3+BA358*2.1+BB358*2.7+BC358*3.9+BD358*0.3),T358/8*(AW358+AX358*1.5+AY358*2+AZ358*3+BA358*2.1+BB358*2.7+BC358*3.9+BD358*0.3)),0)</f>
        <v/>
      </c>
      <c r="BF358">
        <f>IFERROR(INDEX(ADJ!$A$1:$BZ$1000,MATCH(PAYROLL!$D358,ADJ!A$1:A$500,0),MATCH(PAYROLL!BF$2,ADJ!$2:$2,0)),0)</f>
        <v/>
      </c>
      <c r="BG358">
        <f>IFERROR(INDEX(ADJ!$A$1:$BZ$1000,MATCH(PAYROLL!D358,ADJ!A$1:A$500,0),MATCH(PAYROLL!BG$2,ADJ!$2:$2,0)),0)</f>
        <v/>
      </c>
      <c r="BH358">
        <f>IFERROR(INDEX(ADJ!$A$1:$BZ$1000,MATCH(PAYROLL!D358,ADJ!A$1:A$500,0),MATCH(PAYROLL!BH$2,ADJ!$2:$2,0)),0)</f>
        <v/>
      </c>
      <c r="BI358">
        <f>IFERROR(INDEX(ADJ!$A$1:$BZ$1000,MATCH(PAYROLL!D358,ADJ!A$1:A$500,0),MATCH(PAYROLL!BI$2,ADJ!$2:$2,0)),0)</f>
        <v/>
      </c>
      <c r="BJ358">
        <f>IFERROR(INDEX(ADJ!$A$1:$BZ$1000,MATCH(PAYROLL!D358,ADJ!A$1:A$500,0),MATCH(PAYROLL!BJ$2,ADJ!$2:$2,0)),0)</f>
        <v/>
      </c>
      <c r="BK358">
        <f>SUM(BF358:BJ358)</f>
        <v/>
      </c>
      <c r="BL358">
        <f>IFERROR(INDEX(ADJ!$A$1:$BZ$1000,MATCH(PAYROLL!D358,ADJ!A$1:A$500,0),MATCH(PAYROLL!BL$2,ADJ!$2:$2,0)),0)</f>
        <v/>
      </c>
      <c r="BM358">
        <f>IFERROR(INDEX(ADJ!$A$1:$BZ$1000,MATCH(PAYROLL!D358,ADJ!A$1:A$500,0),MATCH(PAYROLL!BM$2,ADJ!$2:$2,0)),0)</f>
        <v/>
      </c>
      <c r="BN358">
        <f>IFERROR(INDEX(ADJ!$A$1:$BZ$1000,MATCH(PAYROLL!D358,ADJ!A$1:A$500,0),MATCH(PAYROLL!BN$2,ADJ!$2:$2,0)),0)</f>
        <v/>
      </c>
      <c r="BO358">
        <f>IFERROR(INDEX(ADJ!$A$1:$BZ$1000,MATCH(PAYROLL!D358,ADJ!A$1:A$500,0),MATCH(PAYROLL!BO$2,ADJ!$2:$2,0)),0)</f>
        <v/>
      </c>
      <c r="BP358">
        <f>SUM(AM358,AV358,BE358,BK358,BL358:BO358)</f>
        <v/>
      </c>
      <c r="BQ358">
        <f>BO358</f>
        <v/>
      </c>
      <c r="BR358">
        <f>IFERROR(ROUND(IF(LEFT(INDEX(PIS!O$1:O$500,MATCH(D358,PIS!C$1:C$500)),1)="D",T358/8*(BD358*0.3),IF(LEFT(INDEX(PIS!O$1:O$500,MATCH(D358,PIS!C$1:C$500)),1)="H",T358*($BD358*0.3),T358/$AD358/8*($BD358*0.3))),0),0)</f>
        <v/>
      </c>
      <c r="BS358">
        <f>IF(AP358&lt;1,0,MIN(AP358,730000))</f>
        <v/>
      </c>
      <c r="BT358">
        <f>IFERROR(ROUND((BE358-SUM(AW358:BC358)*T358/AD358/8),0)-BR358,0)</f>
        <v/>
      </c>
      <c r="BU358">
        <f>AO358</f>
        <v/>
      </c>
      <c r="BV358">
        <f>SUM(BQ358:BU358)</f>
        <v/>
      </c>
      <c r="BW358">
        <f>BP358-BV358</f>
        <v/>
      </c>
      <c r="BX358">
        <f>IFERROR(IF(RIGHT(INDEX(PIS!O$1:O$500,MATCH(D358,PIS!C$1:C$500)),5)="Gross",MIN(U358+V358,VLOOKUP("R700",TSC!B:C,2,0)*VLOOKUP("R101",TSC!B:C,2,0))*VLOOKUP("R701",TSC!B:C,2,0)%,0),0)</f>
        <v/>
      </c>
      <c r="BY358">
        <f>IFERROR(IF(RIGHT(INDEX(PIS!O$1:O$500,MATCH(D358,PIS!C$1:C$500)),5)="Gross",MIN(U358+V358,VLOOKUP("R700",TSC!B:C,2,0)*VLOOKUP("R101",TSC!B:C,2,0))*VLOOKUP("T704",TSC!B:C,2,0)%,0),0)</f>
        <v/>
      </c>
      <c r="BZ358">
        <f>IFERROR(IF(RIGHT(INDEX(PIS!O$1:O$500,MATCH(D358,PIS!C$1:C$500)),5)="Gross",MIN(U358+V358,VLOOKUP("R700",TSC!B:C,2,0)*VLOOKUP("1",TSC!F:G,2,0))*VLOOKUP("T705",TSC!B:C,2,0)%,0),0)</f>
        <v/>
      </c>
      <c r="CA358">
        <f>IFERROR(INDEX(ADJ!$A$1:$BZ$1000,MATCH(PAYROLL!D358,ADJ!A$1:A$500,0),MATCH(PAYROLL!CA$2,ADJ!$2:$2,0)),0)</f>
        <v/>
      </c>
      <c r="CB358">
        <f>IFERROR(INDEX(ADJ!$A$1:$BZ$1000,MATCH(PAYROLL!D358,ADJ!A$1:A$500,0),MATCH(PAYROLL!CB$2,ADJ!$2:$2,0)),0)</f>
        <v/>
      </c>
      <c r="CC358">
        <f>SUM(BX358:CB358)</f>
        <v/>
      </c>
      <c r="CD358">
        <f>IFERROR(INDEX(PIS!$A$1:$BZ$1000,MATCH(PAYROLL!D358,PIS!C$1:C$500,0),MATCH(PAYROLL!CD$1,PIS!$1:$1,0)),0)</f>
        <v/>
      </c>
      <c r="CE358">
        <f>IFERROR(IF(OR(INDEX(PIS!P$1:P$500,MATCH(D358,PIS!C$1:C$500,0))="LT2",INDEX(PIS!P$1:P$500,MATCH(D358,PIS!C$1:C$500,0))="P10"),0,SUM(CC358,CD358*VLOOKUP("R601",TSC!B:C,2,0),VLOOKUP("R602",TSC!B:C,2,0))),0)</f>
        <v/>
      </c>
      <c r="CF358">
        <f>MAX(BW358-CE358,0)</f>
        <v/>
      </c>
      <c r="CG358">
        <f>IFERROR(IF(OR(RIGHT(INDEX(PIS!P$1:P$500,MATCH(D358,PIS!C$1:C$500)),5)="P10",RIGHT(INDEX(PIS!P$1:P$500,MATCH(D358,PIS!C$1:C$500)),5)="CK"),0,IF(CF358&lt;=5000000,CF358*5%,IF(CF358&lt;=10000000,CF358*10%-250000,IF(CF358&lt;=18000000,CF358*15%-750000,IF(CF358&lt;=32000000,CF358*20%-1650000,IF(CF358&lt;=52000000,CF358*25%-3250000,IF(CF358&lt;=80000000,BH358*30%-5850000,CF358*35%-9850000))))))),0)</f>
        <v/>
      </c>
      <c r="CH358">
        <f>IFERROR(IF(OR(INDEX(PIS!P$1:P$500,MATCH(D358,PIS!C$1:C$500))="LT",INDEX(PIS!P$1:P$500,MATCH(D358,PIS!C$1:C$500))="CK"),0,IF(CF358&lt;2000000,0,CF358*10%)),0)</f>
        <v/>
      </c>
      <c r="CI358">
        <f>IFERROR(INDEX(ADJ!$A$1:$BZ$1000,MATCH(PAYROLL!D358,ADJ!A$1:A$500,0),MATCH(PAYROLL!CI$2,ADJ!$2:$2,0)),0)</f>
        <v/>
      </c>
      <c r="CJ358">
        <f>IFERROR(INDEX(ADJ!$A$1:$BZ$1000,MATCH(PAYROLL!D358,ADJ!A$1:A$500,0),MATCH(PAYROLL!CJ$2,ADJ!$2:$2,0)),0)</f>
        <v/>
      </c>
      <c r="CK358">
        <f>IFERROR(INDEX(ADJ!$A$1:$BZ$1000,MATCH(PAYROLL!D358,ADJ!A$1:A$500,0),MATCH(PAYROLL!CK$2,ADJ!$2:$2,0)),0)</f>
        <v/>
      </c>
      <c r="CL358">
        <f>SUM(CG358:CK358)</f>
        <v/>
      </c>
      <c r="CM358">
        <f>ROUND(SUM(CH358:CK358),0)</f>
        <v/>
      </c>
      <c r="CN358">
        <f>IFERROR(INDEX(CSDA!D$1:D$500,MATCH($CN$2,CSDA!C$1:C$500,0))*INDEX(PIS!V$1:V$500,MATCH(D358,PIS!C$1:C$500))+INDEX(ADJ!$A$1:$BZ$1000,MATCH(PAYROLL!D358,ADJ!A$1:A$500,0),MATCH(PAYROLL!CN$2,ADJ!$2:$2,0)),0)</f>
        <v/>
      </c>
      <c r="CO358">
        <f>IFERROR(INDEX(ADJ!$A$1:$BZ$1000,MATCH(PAYROLL!D358,ADJ!A$1:A$500,0),MATCH(PAYROLL!CO$2,ADJ!$2:$2,0)),0)</f>
        <v/>
      </c>
      <c r="CP358">
        <f>IFERROR(INDEX(ADJ!$A$1:$BZ$1000,MATCH(PAYROLL!D358,ADJ!A$1:A$500,0),MATCH(PAYROLL!CP$2,ADJ!$2:$2,0)),0)</f>
        <v/>
      </c>
      <c r="CQ358">
        <f>BP358-CL358-CI358-CM358-CN358-CO358-CP358-CC358</f>
        <v/>
      </c>
      <c r="CR358">
        <f>IFERROR(IF(RIGHT(INDEX(PIS!O$1:O$500,MATCH(D358,PIS!C$1:C$500,0)),5)="Gross",MIN(U358+V358,VLOOKUP("R700",TSC!B:C,2,0)*VLOOKUP("R101",TSC!B:C,2,0))*(VLOOKUP("T711",TSC!B:C,2,0)+VLOOKUP("T712",TSC!B:C,2,0))%,MIN(T358+V358,VLOOKUP("R700",TSC!B:C,2,0)*VLOOKUP("R101",TSC!B:C,2,0))*(VLOOKUP("T711",TSC!B:C,2,0)+VLOOKUP("T712",TSC!B:C,2,0)+VLOOKUP("R701",TSC!B:C,2,0))%),0)</f>
        <v/>
      </c>
      <c r="CS358">
        <f>IFERROR(IF(RIGHT(INDEX(PIS!O$1:O$500,MATCH(D358,PIS!C$1:C$500,0)),5)="Gross",MIN(U358+V358,VLOOKUP("R700",TSC!B:C,2,0)*VLOOKUP("R101",TSC!B:C,2,0))*(VLOOKUP("T714",TSC!B:C,2,0))%,MIN(T358+V358,VLOOKUP("R700",TSC!B:C,2,0)*VLOOKUP("R101",TSC!B:C,2,0))*(VLOOKUP("T704",TSC!B:C,2,0)+VLOOKUP("T714",TSC!B:C,2,0))%),0)</f>
        <v/>
      </c>
      <c r="CT358">
        <f>IFERROR(IF(RIGHT(INDEX(PIS!O$1:O$500,MATCH(D358,PIS!C$1:C$500,0)),5)="Gross",MIN(U358+V358,VLOOKUP("R700",TSC!B:C,2,0)*VLOOKUP("R101",TSC!B:C,2,0))*VLOOKUP("T705",TSC!B:C,2,0)%,MIN(T358+V358,VLOOKUP("R700",TSC!B:C,2,0)*VLOOKUP("R101",TSC!B:C,2,0))*VLOOKUP("T705",TSC!B:C,2,0)%),0)</f>
        <v/>
      </c>
      <c r="CU358">
        <f>IFERROR(IF(RIGHT(INDEX(PIS!O$1:O$500,MATCH(D358,PIS!C$1:C$500,0)),5)="Gross",MIN(U358+V358,VLOOKUP("R700",TSC!B:C,2,0)*VLOOKUP("R101",TSC!B:C,2,0))*(VLOOKUP("T713",TSC!B:C,2,0))%,MIN(T358+V358,VLOOKUP("R700",TSC!B:C,2,0)*VLOOKUP("R101",TSC!B:C,2,0))*(VLOOKUP("T713",TSC!B:C,2,0))%),0)</f>
        <v/>
      </c>
      <c r="CV358">
        <f>IFERROR(INDEX(ADJ!$A$1:$BZ$1000,MATCH(PAYROLL!D358,ADJ!A$1:A$500,0),MATCH(PAYROLL!CV$2,ADJ!$2:$2,0)),0)</f>
        <v/>
      </c>
      <c r="CW358">
        <f>IFERROR(INDEX(ADJ!$A$1:$BZ$1000,MATCH(PAYROLL!D358,ADJ!A$1:A$500,0),MATCH(PAYROLL!CW$2,ADJ!$2:$2,0)),0)</f>
        <v/>
      </c>
      <c r="CX358">
        <f>SUM(CR358:CW358)</f>
        <v/>
      </c>
      <c r="CY358">
        <f>ROUND(IF(CR358&gt;0,T358+V358*VLOOKUP("R202",TSC!$B$1:$C$500,2,0),0),0)</f>
        <v/>
      </c>
      <c r="CZ358">
        <f>IFERROR(INDEX(CSDA!D$1:D$500,MATCH($CZ$2,CSDA!C$1:C$500,0)),0)</f>
        <v/>
      </c>
      <c r="DA358">
        <f>ROUND(T358*0.7%,0)</f>
        <v/>
      </c>
      <c r="DB358">
        <f>ROUND(T358/12,0)</f>
        <v/>
      </c>
      <c r="DC358">
        <f ref="DC358" t="array">IFERROR(INDEX(CSDA!D$1:D$500,MATCH("Trích giữ"&amp;PAYROLL!DC$2,CSDA!A$1:A$500&amp;CSDA!C$1:C$500,0)),0)</f>
        <v/>
      </c>
      <c r="DD358">
        <f ref="DD358" t="array">IFERROR(INDEX(CSDA!D$1:D$500,MATCH("Trích giữ"&amp;PAYROLL!DD$2,CSDA!A$1:A$500&amp;CSDA!C$1:C$500,0)),0)</f>
        <v/>
      </c>
      <c r="DE358">
        <f ref="DE358" t="array">IFERROR(INDEX(CSDA!D$1:D$500,MATCH("Trích giữ"&amp;PAYROLL!DE$2,CSDA!A$1:A$500&amp;CSDA!C$1:C$500,0)),0)</f>
        <v/>
      </c>
      <c r="DF358">
        <f>IFERROR(INDEX(CSDA!D$1:D$500,MATCH(PAYROLL!DF$2,CSDA!C$1:C$500,0)),0)</f>
        <v/>
      </c>
      <c r="DG358">
        <f ref="DG358" t="array">IFERROR(INDEX(CSDA!D$1:D$500,MATCH("Trích giữ"&amp;PAYROLL!DG$2,CSDA!A$1:A$500&amp;CSDA!C$1:C$500,0)),0)</f>
        <v/>
      </c>
      <c r="DH358">
        <f>ROUND(T358/26,0)</f>
        <v/>
      </c>
      <c r="DI358">
        <f ref="DI358" t="array">IFERROR(INDEX(CSDA!D$1:D$500,MATCH("Trích giữ"&amp;PAYROLL!DI$2,CSDA!A$1:A$500&amp;CSDA!C$1:C$500,0)),0)</f>
        <v/>
      </c>
      <c r="DJ358">
        <f>IF(U358=0,T358*21.5%-BL358,0)</f>
        <v/>
      </c>
      <c r="DK358">
        <f ref="DK358" t="array">IFERROR(INDEX(CSDA!D$1:D$500,MATCH("Trích giữ"&amp;PAYROLL!DK$2,CSDA!A$1:A$500&amp;CSDA!C$1:C$500,0)),0)</f>
        <v/>
      </c>
      <c r="DL358">
        <f>IFERROR(INDEX(CSDA!D$1:D$500,MATCH(PAYROLL!DL$2,CSDA!C$1:C$500,0))/12,0)</f>
        <v/>
      </c>
      <c r="DM358">
        <f>SUM(DB358:DL358)</f>
        <v/>
      </c>
      <c r="DN358">
        <f>IFERROR(INDEX(ADJ!$A$1:$BZ$1000,MATCH(PAYROLL!D358,ADJ!A$1:A$500,0),MATCH(PAYROLL!DN$2,ADJ!$2:$2,0)),0)</f>
        <v/>
      </c>
      <c r="DO358">
        <f>IFERROR(SUM(BP358,DM358:DN358,CX358:DA358)-DT358,0)</f>
        <v/>
      </c>
      <c r="DP358">
        <f ref="DP358" t="array">SUM(BW358*IFERROR(INDEX(CSDA!D$1:D$500,MATCH(BW$2,CSDA!C$1:C$500,0)),0)%,CX358*IFERROR(INDEX(CSDA!D$1:D$500,MATCH(CX$2,CSDA!C$1:C$500,0)),0)%,DA358*IFERROR(INDEX(CSDA!D$1:D$500,MATCH(DA$2,CSDA!C$1:C$500,0)),0)%,DB358*IFERROR(INDEX(CSDA!D$1:D$500,MATCH(DB$2,CSDA!C$1:C$500,0)),0)%,DF358*IFERROR(INDEX(CSDA!D$1:D$500,MATCH("Phí dịch vụ"&amp;PAYROLL!DF$2,CSDA!A$1:A$500&amp;CSDA!C$1:C$500,0)),0)%,DC358*IFERROR(INDEX(CSDA!D$1:D$500,MATCH("Phí dịch vụ"&amp;PAYROLL!DC$2,CSDA!A$1:A$500&amp;CSDA!C$1:C$500,0)),0)%,DH358*IFERROR(INDEX(CSDA!D$1:D$500,MATCH("Phí dịch vụ"&amp;PAYROLL!DH$2,CSDA!A$1:A$500&amp;CSDA!C$1:C$500,0)),0)%,DJ358*IFERROR(INDEX(CSDA!D$1:D$500,MATCH("Phí dịch vụ"&amp;PAYROLL!DJ$2,CSDA!A$1:A$500&amp;CSDA!C$1:C$500,0)),0)%,BN358*IFERROR(INDEX(CSDA!D$1:D$500,MATCH(BN$2,CSDA!C$1:C$500,0)),0)%)-BN358*7%</f>
        <v/>
      </c>
      <c r="DQ358">
        <f>IFERROR(INDEX(ADJ!$A$1:$BZ$1000,MATCH(PAYROLL!D358,ADJ!A$1:A$500,0),MATCH(PAYROLL!DQ$2,ADJ!$2:$2,0)),0)</f>
        <v/>
      </c>
      <c r="DR358">
        <f>IFERROR(INDEX(ADJ!$A$1:$BZ$1000,MATCH(PAYROLL!D358,ADJ!A$1:A$500,0),MATCH(PAYROLL!DR$2,ADJ!$2:$2,0)),0)</f>
        <v/>
      </c>
      <c r="DS358">
        <f>SUM(DP358:DR358)</f>
        <v/>
      </c>
      <c r="DT358">
        <f>EK358</f>
        <v/>
      </c>
      <c r="DU358">
        <f>SUM(DO358:DR358)</f>
        <v/>
      </c>
      <c r="DV358">
        <f>ROUND(DU358*0.1,0)</f>
        <v/>
      </c>
      <c r="DW358">
        <f>DU358+DV358</f>
        <v/>
      </c>
      <c r="DZ358">
        <f>IFERROR(INDEX(ADJ!$A$1:$BZ$1000,MATCH(PAYROLL!$D358,ADJ!A$1:A$500,0),MATCH(PAYROLL!DZ$2,ADJ!$2:$2,0)),0)</f>
        <v/>
      </c>
      <c r="EA358">
        <f>IFERROR(INDEX(ADJ!$A$1:$BZ$1000,MATCH(PAYROLL!$D358,ADJ!A$1:A$500,0),MATCH(PAYROLL!EA$2,ADJ!$2:$2,0)),0)</f>
        <v/>
      </c>
      <c r="EB358">
        <f>IFERROR(INDEX(ADJ!$A$1:$BZ$1000,MATCH(PAYROLL!$D358,ADJ!A$1:A$500,0),MATCH(PAYROLL!EB$2,ADJ!$2:$2,0)),0)</f>
        <v/>
      </c>
      <c r="EC358">
        <f>IFERROR(INDEX(ADJ!$A$1:$BZ$1000,MATCH(PAYROLL!$D358,ADJ!A$1:A$500,0),MATCH(PAYROLL!EC$2,ADJ!$2:$2,0)),0)</f>
        <v/>
      </c>
      <c r="ED358">
        <f>IFERROR(INDEX(ADJ!$A$1:$BZ$1000,MATCH(PAYROLL!$D358,ADJ!A$1:A$500,0),MATCH(PAYROLL!ED$2,ADJ!$2:$2,0)),0)</f>
        <v/>
      </c>
      <c r="EE358">
        <f>IFERROR(INDEX(ADJ!$A$1:$BZ$1000,MATCH(PAYROLL!$D358,ADJ!A$1:A$500,0),MATCH(PAYROLL!EE$2,ADJ!$2:$2,0)),0)</f>
        <v/>
      </c>
      <c r="EF358">
        <f>IFERROR(INDEX(ADJ!$A$1:$BZ$1000,MATCH(PAYROLL!$D358,ADJ!A$1:A$500,0),MATCH(PAYROLL!EF$2,ADJ!$2:$2,0)),0)</f>
        <v/>
      </c>
      <c r="EG358">
        <f>IFERROR(INDEX(ADJ!$A$1:$BZ$1000,MATCH(PAYROLL!$D358,ADJ!A$1:A$500,0),MATCH(PAYROLL!EG$2,ADJ!$2:$2,0)),0)</f>
        <v/>
      </c>
      <c r="EH358">
        <f>IFERROR(INDEX(ADJ!$A$1:$BZ$1000,MATCH(PAYROLL!$D358,ADJ!A$1:A$500,0),MATCH(PAYROLL!EH$2,ADJ!$2:$2,0)),0)</f>
        <v/>
      </c>
      <c r="EI358">
        <f>IFERROR(INDEX(ADJ!$A$1:$BZ$1000,MATCH(PAYROLL!D358,ADJ!A$1:A$500,0),MATCH(PAYROLL!EI$2,ADJ!$2:$2,0)),0)</f>
        <v/>
      </c>
      <c r="EJ358">
        <f>IFERROR(INDEX(ADJ!$A$1:$BZ$1000,MATCH(PAYROLL!$D358,ADJ!A$1:A$500,0),MATCH(PAYROLL!EJ$2,ADJ!$2:$2,0)),0)</f>
        <v/>
      </c>
      <c r="EK358">
        <f>SUM(DZ358:EJ358)</f>
        <v/>
      </c>
    </row>
    <row r="359">
      <c r="A359" t="n">
        <v>357</v>
      </c>
      <c r="B359" t="inlineStr">
        <is>
          <t>Vi Văn Thực</t>
        </is>
      </c>
      <c r="D359" t="inlineStr">
        <is>
          <t>152798-02</t>
        </is>
      </c>
      <c r="S359">
        <f>IFERROR(INDEX(PIS!$A$1:$BZ$1000,MATCH($D359,PIS!C$1:C$500,0),MATCH("Lương CB tháng trước",PIS!$1:$1,0)),0)</f>
        <v/>
      </c>
      <c r="T359">
        <f>IFERROR(INDEX(PIS!$A$1:$BZ$1000,MATCH($D359,PIS!C$1:C$500,0),MATCH("Lương CB hiện tại",PIS!$1:$1,0)),0)</f>
        <v/>
      </c>
      <c r="U359">
        <f>IFERROR(INDEX(PIS!$A$1:$BZ$1000,MATCH($D359,PIS!C$1:C$500,0),MATCH("Lương đóng BHBB",PIS!$1:$1,0)),0)</f>
        <v/>
      </c>
      <c r="V359">
        <f>IFERROR(INDEX(PIS!$A$1:$BZ$1000,MATCH($D359,PIS!C$1:C$500,0),MATCH(V$2,PIS!$2:$2,0)),0)</f>
        <v/>
      </c>
      <c r="W359">
        <f>IFERROR(INDEX(PIS!$A$1:$BZ$1000,MATCH($D359,PIS!C$1:C$500,0),MATCH(W$2,PIS!$2:$2,0)),0)</f>
        <v/>
      </c>
      <c r="X359">
        <f>IFERROR(INDEX(PIS!$A$1:$BZ$1000,MATCH($D359,PIS!C$1:C$500,0),MATCH(X$2,PIS!$2:$2,0)),0)</f>
        <v/>
      </c>
      <c r="Y359">
        <f>IFERROR(INDEX(PIS!$A$1:$BZ$1000,MATCH($D359,PIS!C$1:C$500,0),MATCH(Y$2,PIS!$2:$2,0)),0)</f>
        <v/>
      </c>
      <c r="Z359">
        <f>IFERROR(INDEX(PIS!$A$1:$BZ$1000,MATCH($D359,PIS!C$1:C$500,0),MATCH(Z$2,PIS!$2:$2,0)),0)</f>
        <v/>
      </c>
      <c r="AA359">
        <f>IFERROR(INDEX(PIS!$A$1:$BZ$1000,MATCH($D359,PIS!C$1:C$500,0),MATCH(AA$2,PIS!$2:$2,0)),0)</f>
        <v/>
      </c>
      <c r="AB359">
        <f>IFERROR(INDEX(PIS!$A$1:$BZ$1000,MATCH($D359,PIS!C$1:C$500,0),MATCH(AB$2,PIS!$2:$2,0)),0)</f>
        <v/>
      </c>
      <c r="AC359">
        <f>SUM(V359:AB359)</f>
        <v/>
      </c>
      <c r="AD359">
        <f>IFERROR(INDEX(TIMESHEET!$A$1:$AI$5000,MATCH($D359,TIMESHEET!A$1:A$500,0),MATCH("T100",TIMESHEET!$2:$2,0))-2,0)</f>
        <v/>
      </c>
      <c r="AE359">
        <f>IFERROR(INDEX(TIMESHEET!$A$1:$AI$5000,MATCH($D359,TIMESHEET!A$1:A$500,0),MATCH("T202",TIMESHEET!$2:$2,0)),0)</f>
        <v/>
      </c>
      <c r="AF359">
        <f>IFERROR(INDEX(TIMESHEET!$A$1:$AI$5000,MATCH($D359,TIMESHEET!A$1:A$500,0),MATCH("T302",TIMESHEET!$2:$2,0)),0)</f>
        <v/>
      </c>
      <c r="AG359">
        <f>IFERROR(INDEX(TIMESHEET!$A$1:$AI$5000,MATCH($D359,TIMESHEET!A$1:A$500,0),MATCH("T406",TIMESHEET!$2:$2,0)),0)</f>
        <v/>
      </c>
      <c r="AH359">
        <f>AE359+AG359</f>
        <v/>
      </c>
      <c r="AI359">
        <f>IFERROR(INDEX(TIMESHEET!$A$1:$AI$5000,MATCH($D359,TIMESHEET!A$1:A$500,0),MATCH("T701",TIMESHEET!$2:$2,0)),0)</f>
        <v/>
      </c>
      <c r="AJ359">
        <f>IFERROR(INDEX(TIMESHEET!$A$1:$AI$5000,MATCH($D359,TIMESHEET!B$1:B$500,0),MATCH("T320",TIMESHEET!$2:$2,0)),0)</f>
        <v/>
      </c>
      <c r="AK359">
        <f>IFERROR(IF(LEFT(INDEX(PIS!O$1:O$500,MATCH(D359,PIS!C$1:C$500)),1)="M",T359/AD359*SUM(AE359:AG359),T359*AD359),0)</f>
        <v/>
      </c>
      <c r="AL359">
        <f>IFERROR(INDEX(ADJ!$A$1:$BZ$1000,MATCH(PAYROLL!D359,ADJ!A$1:A$500,0),MATCH(PAYROLL!AL$2,ADJ!$2:$2,0)),0)</f>
        <v/>
      </c>
      <c r="AM359">
        <f>SUM(AK359:AL359)</f>
        <v/>
      </c>
      <c r="AN359">
        <f>IFERROR(ROUND(V359/$AD359*$AH359,0),0)</f>
        <v/>
      </c>
      <c r="AO359">
        <f>IFERROR(ROUND(W359/$AD359*$AH359,0),0)</f>
        <v/>
      </c>
      <c r="AP359">
        <f>IFERROR(ROUND(X359/$AD359*$AE359,0),0)</f>
        <v/>
      </c>
      <c r="AQ359">
        <f>IFERROR(ROUND(Y359/$AD359*$AH359,0),0)</f>
        <v/>
      </c>
      <c r="AR359">
        <f>IFERROR(ROUND(Z359/$AD359*$AH359,0),0)</f>
        <v/>
      </c>
      <c r="AS359">
        <f>IFERROR(ROUND(AA359/$AD359*$AH359,0),0)</f>
        <v/>
      </c>
      <c r="AT359">
        <f>IFERROR(IF((AE359+AF359+AG359)&gt;13,AB359,ROUND(AB359/AD359*AH359,0)),0)</f>
        <v/>
      </c>
      <c r="AU359">
        <f>IFERROR(INDEX(ADJ!$A$1:$BZ$1000,MATCH(PAYROLL!D359,ADJ!A$1:A$500,0),MATCH(PAYROLL!AU$2,ADJ!$2:$2,0)),0)</f>
        <v/>
      </c>
      <c r="AV359">
        <f>ROUND(SUM(AN359:AU359),0)</f>
        <v/>
      </c>
      <c r="AW359">
        <f>IFERROR(INDEX(TIMESHEET!$A$1:$AI$5000,MATCH(PAYROLL!D359,TIMESHEET!A$1:A$500,0),MATCH("T620",TIMESHEET!$2:$2,0)),0)</f>
        <v/>
      </c>
      <c r="AX359">
        <f>IFERROR(INDEX(TIMESHEET!$A$1:$AI$5000,MATCH(PAYROLL!D359,TIMESHEET!A$1:A$500,0),MATCH("T601",TIMESHEET!$2:$2,0)),0)</f>
        <v/>
      </c>
      <c r="AY359">
        <f>IFERROR(INDEX(TIMESHEET!$A$1:$AI$5000,MATCH(PAYROLL!D359,TIMESHEET!A$1:A$500,0),MATCH("T602",TIMESHEET!$2:$2,0)),0)</f>
        <v/>
      </c>
      <c r="AZ359">
        <f>IFERROR(INDEX(TIMESHEET!$A$1:$AI$5000,MATCH(PAYROLL!D359,TIMESHEET!A$1:A$500,0),MATCH("T603",TIMESHEET!$2:$2,0)),0)</f>
        <v/>
      </c>
      <c r="BA359">
        <f>IFERROR(INDEX(TIMESHEET!$A$1:$AI$5000,MATCH(PAYROLL!D359,TIMESHEET!A$1:A$500,0),MATCH("T611",TIMESHEET!$2:$2,0)),0)</f>
        <v/>
      </c>
      <c r="BB359">
        <f>IFERROR(INDEX(TIMESHEET!$A$1:$AI$5000,MATCH(PAYROLL!D359,TIMESHEET!A$1:A$500,0),MATCH("T612",TIMESHEET!$2:$2,0)),0)</f>
        <v/>
      </c>
      <c r="BC359">
        <f>IFERROR(INDEX(TIMESHEET!$A$1:$AI$5000,MATCH(PAYROLL!D359,TIMESHEET!A$1:A$500,0),MATCH("T613",TIMESHEET!$2:$2,0)),0)</f>
        <v/>
      </c>
      <c r="BD359">
        <f>IFERROR(INDEX(TIMESHEET!$A$1:$AI$5000,MATCH(PAYROLL!D359,TIMESHEET!A$1:A$500,0),MATCH("T500",TIMESHEET!$2:$2,0)),0)</f>
        <v/>
      </c>
      <c r="BE359">
        <f>IFERROR(IF(LEFT(INDEX(PIS!O$1:O$500,MATCH(D359,PIS!C$1:C$500)),1)="M",T359/AD359/8*(AW359+AX359*1.5+AY359*2+AZ359*3+BA359*2.1+BB359*2.7+BC359*3.9+BD359*0.3),T359/8*(AW359+AX359*1.5+AY359*2+AZ359*3+BA359*2.1+BB359*2.7+BC359*3.9+BD359*0.3)),0)</f>
        <v/>
      </c>
      <c r="BF359">
        <f>IFERROR(INDEX(ADJ!$A$1:$BZ$1000,MATCH(PAYROLL!$D359,ADJ!A$1:A$500,0),MATCH(PAYROLL!BF$2,ADJ!$2:$2,0)),0)</f>
        <v/>
      </c>
      <c r="BG359">
        <f>IFERROR(INDEX(ADJ!$A$1:$BZ$1000,MATCH(PAYROLL!D359,ADJ!A$1:A$500,0),MATCH(PAYROLL!BG$2,ADJ!$2:$2,0)),0)</f>
        <v/>
      </c>
      <c r="BH359">
        <f>IFERROR(INDEX(ADJ!$A$1:$BZ$1000,MATCH(PAYROLL!D359,ADJ!A$1:A$500,0),MATCH(PAYROLL!BH$2,ADJ!$2:$2,0)),0)</f>
        <v/>
      </c>
      <c r="BI359">
        <f>IFERROR(INDEX(ADJ!$A$1:$BZ$1000,MATCH(PAYROLL!D359,ADJ!A$1:A$500,0),MATCH(PAYROLL!BI$2,ADJ!$2:$2,0)),0)</f>
        <v/>
      </c>
      <c r="BJ359">
        <f>IFERROR(INDEX(ADJ!$A$1:$BZ$1000,MATCH(PAYROLL!D359,ADJ!A$1:A$500,0),MATCH(PAYROLL!BJ$2,ADJ!$2:$2,0)),0)</f>
        <v/>
      </c>
      <c r="BK359">
        <f>SUM(BF359:BJ359)</f>
        <v/>
      </c>
      <c r="BL359">
        <f>IFERROR(INDEX(ADJ!$A$1:$BZ$1000,MATCH(PAYROLL!D359,ADJ!A$1:A$500,0),MATCH(PAYROLL!BL$2,ADJ!$2:$2,0)),0)</f>
        <v/>
      </c>
      <c r="BM359">
        <f>IFERROR(INDEX(ADJ!$A$1:$BZ$1000,MATCH(PAYROLL!D359,ADJ!A$1:A$500,0),MATCH(PAYROLL!BM$2,ADJ!$2:$2,0)),0)</f>
        <v/>
      </c>
      <c r="BN359">
        <f>IFERROR(INDEX(ADJ!$A$1:$BZ$1000,MATCH(PAYROLL!D359,ADJ!A$1:A$500,0),MATCH(PAYROLL!BN$2,ADJ!$2:$2,0)),0)</f>
        <v/>
      </c>
      <c r="BO359">
        <f>IFERROR(INDEX(ADJ!$A$1:$BZ$1000,MATCH(PAYROLL!D359,ADJ!A$1:A$500,0),MATCH(PAYROLL!BO$2,ADJ!$2:$2,0)),0)</f>
        <v/>
      </c>
      <c r="BP359">
        <f>SUM(AM359,AV359,BE359,BK359,BL359:BO359)</f>
        <v/>
      </c>
      <c r="BQ359">
        <f>BO359</f>
        <v/>
      </c>
      <c r="BR359">
        <f>IFERROR(ROUND(IF(LEFT(INDEX(PIS!O$1:O$500,MATCH(D359,PIS!C$1:C$500)),1)="D",T359/8*(BD359*0.3),IF(LEFT(INDEX(PIS!O$1:O$500,MATCH(D359,PIS!C$1:C$500)),1)="H",T359*($BD359*0.3),T359/$AD359/8*($BD359*0.3))),0),0)</f>
        <v/>
      </c>
      <c r="BS359">
        <f>IF(AP359&lt;1,0,MIN(AP359,730000))</f>
        <v/>
      </c>
      <c r="BT359">
        <f>IFERROR(ROUND((BE359-SUM(AW359:BC359)*T359/AD359/8),0)-BR359,0)</f>
        <v/>
      </c>
      <c r="BU359">
        <f>AO359</f>
        <v/>
      </c>
      <c r="BV359">
        <f>SUM(BQ359:BU359)</f>
        <v/>
      </c>
      <c r="BW359">
        <f>BP359-BV359</f>
        <v/>
      </c>
      <c r="BX359">
        <f>IFERROR(IF(RIGHT(INDEX(PIS!O$1:O$500,MATCH(D359,PIS!C$1:C$500)),5)="Gross",MIN(U359+V359,VLOOKUP("R700",TSC!B:C,2,0)*VLOOKUP("R101",TSC!B:C,2,0))*VLOOKUP("R701",TSC!B:C,2,0)%,0),0)</f>
        <v/>
      </c>
      <c r="BY359">
        <f>IFERROR(IF(RIGHT(INDEX(PIS!O$1:O$500,MATCH(D359,PIS!C$1:C$500)),5)="Gross",MIN(U359+V359,VLOOKUP("R700",TSC!B:C,2,0)*VLOOKUP("R101",TSC!B:C,2,0))*VLOOKUP("T704",TSC!B:C,2,0)%,0),0)</f>
        <v/>
      </c>
      <c r="BZ359">
        <f>IFERROR(IF(RIGHT(INDEX(PIS!O$1:O$500,MATCH(D359,PIS!C$1:C$500)),5)="Gross",MIN(U359+V359,VLOOKUP("R700",TSC!B:C,2,0)*VLOOKUP("1",TSC!F:G,2,0))*VLOOKUP("T705",TSC!B:C,2,0)%,0),0)</f>
        <v/>
      </c>
      <c r="CA359">
        <f>IFERROR(INDEX(ADJ!$A$1:$BZ$1000,MATCH(PAYROLL!D359,ADJ!A$1:A$500,0),MATCH(PAYROLL!CA$2,ADJ!$2:$2,0)),0)</f>
        <v/>
      </c>
      <c r="CB359">
        <f>IFERROR(INDEX(ADJ!$A$1:$BZ$1000,MATCH(PAYROLL!D359,ADJ!A$1:A$500,0),MATCH(PAYROLL!CB$2,ADJ!$2:$2,0)),0)</f>
        <v/>
      </c>
      <c r="CC359">
        <f>SUM(BX359:CB359)</f>
        <v/>
      </c>
      <c r="CD359">
        <f>IFERROR(INDEX(PIS!$A$1:$BZ$1000,MATCH(PAYROLL!D359,PIS!C$1:C$500,0),MATCH(PAYROLL!CD$1,PIS!$1:$1,0)),0)</f>
        <v/>
      </c>
      <c r="CE359">
        <f>IFERROR(IF(OR(INDEX(PIS!P$1:P$500,MATCH(D359,PIS!C$1:C$500,0))="LT2",INDEX(PIS!P$1:P$500,MATCH(D359,PIS!C$1:C$500,0))="P10"),0,SUM(CC359,CD359*VLOOKUP("R601",TSC!B:C,2,0),VLOOKUP("R602",TSC!B:C,2,0))),0)</f>
        <v/>
      </c>
      <c r="CF359">
        <f>MAX(BW359-CE359,0)</f>
        <v/>
      </c>
      <c r="CG359">
        <f>IFERROR(IF(OR(RIGHT(INDEX(PIS!P$1:P$500,MATCH(D359,PIS!C$1:C$500)),5)="P10",RIGHT(INDEX(PIS!P$1:P$500,MATCH(D359,PIS!C$1:C$500)),5)="CK"),0,IF(CF359&lt;=5000000,CF359*5%,IF(CF359&lt;=10000000,CF359*10%-250000,IF(CF359&lt;=18000000,CF359*15%-750000,IF(CF359&lt;=32000000,CF359*20%-1650000,IF(CF359&lt;=52000000,CF359*25%-3250000,IF(CF359&lt;=80000000,BH359*30%-5850000,CF359*35%-9850000))))))),0)</f>
        <v/>
      </c>
      <c r="CH359">
        <f>IFERROR(IF(OR(INDEX(PIS!P$1:P$500,MATCH(D359,PIS!C$1:C$500))="LT",INDEX(PIS!P$1:P$500,MATCH(D359,PIS!C$1:C$500))="CK"),0,IF(CF359&lt;2000000,0,CF359*10%)),0)</f>
        <v/>
      </c>
      <c r="CI359">
        <f>IFERROR(INDEX(ADJ!$A$1:$BZ$1000,MATCH(PAYROLL!D359,ADJ!A$1:A$500,0),MATCH(PAYROLL!CI$2,ADJ!$2:$2,0)),0)</f>
        <v/>
      </c>
      <c r="CJ359">
        <f>IFERROR(INDEX(ADJ!$A$1:$BZ$1000,MATCH(PAYROLL!D359,ADJ!A$1:A$500,0),MATCH(PAYROLL!CJ$2,ADJ!$2:$2,0)),0)</f>
        <v/>
      </c>
      <c r="CK359">
        <f>IFERROR(INDEX(ADJ!$A$1:$BZ$1000,MATCH(PAYROLL!D359,ADJ!A$1:A$500,0),MATCH(PAYROLL!CK$2,ADJ!$2:$2,0)),0)</f>
        <v/>
      </c>
      <c r="CL359">
        <f>SUM(CG359:CK359)</f>
        <v/>
      </c>
      <c r="CM359">
        <f>ROUND(SUM(CH359:CK359),0)</f>
        <v/>
      </c>
      <c r="CN359">
        <f>IFERROR(INDEX(CSDA!D$1:D$500,MATCH($CN$2,CSDA!C$1:C$500,0))*INDEX(PIS!V$1:V$500,MATCH(D359,PIS!C$1:C$500))+INDEX(ADJ!$A$1:$BZ$1000,MATCH(PAYROLL!D359,ADJ!A$1:A$500,0),MATCH(PAYROLL!CN$2,ADJ!$2:$2,0)),0)</f>
        <v/>
      </c>
      <c r="CO359">
        <f>IFERROR(INDEX(ADJ!$A$1:$BZ$1000,MATCH(PAYROLL!D359,ADJ!A$1:A$500,0),MATCH(PAYROLL!CO$2,ADJ!$2:$2,0)),0)</f>
        <v/>
      </c>
      <c r="CP359">
        <f>IFERROR(INDEX(ADJ!$A$1:$BZ$1000,MATCH(PAYROLL!D359,ADJ!A$1:A$500,0),MATCH(PAYROLL!CP$2,ADJ!$2:$2,0)),0)</f>
        <v/>
      </c>
      <c r="CQ359">
        <f>BP359-CL359-CI359-CM359-CN359-CO359-CP359-CC359</f>
        <v/>
      </c>
      <c r="CR359">
        <f>IFERROR(IF(RIGHT(INDEX(PIS!O$1:O$500,MATCH(D359,PIS!C$1:C$500,0)),5)="Gross",MIN(U359+V359,VLOOKUP("R700",TSC!B:C,2,0)*VLOOKUP("R101",TSC!B:C,2,0))*(VLOOKUP("T711",TSC!B:C,2,0)+VLOOKUP("T712",TSC!B:C,2,0))%,MIN(T359+V359,VLOOKUP("R700",TSC!B:C,2,0)*VLOOKUP("R101",TSC!B:C,2,0))*(VLOOKUP("T711",TSC!B:C,2,0)+VLOOKUP("T712",TSC!B:C,2,0)+VLOOKUP("R701",TSC!B:C,2,0))%),0)</f>
        <v/>
      </c>
      <c r="CS359">
        <f>IFERROR(IF(RIGHT(INDEX(PIS!O$1:O$500,MATCH(D359,PIS!C$1:C$500,0)),5)="Gross",MIN(U359+V359,VLOOKUP("R700",TSC!B:C,2,0)*VLOOKUP("R101",TSC!B:C,2,0))*(VLOOKUP("T714",TSC!B:C,2,0))%,MIN(T359+V359,VLOOKUP("R700",TSC!B:C,2,0)*VLOOKUP("R101",TSC!B:C,2,0))*(VLOOKUP("T704",TSC!B:C,2,0)+VLOOKUP("T714",TSC!B:C,2,0))%),0)</f>
        <v/>
      </c>
      <c r="CT359">
        <f>IFERROR(IF(RIGHT(INDEX(PIS!O$1:O$500,MATCH(D359,PIS!C$1:C$500,0)),5)="Gross",MIN(U359+V359,VLOOKUP("R700",TSC!B:C,2,0)*VLOOKUP("R101",TSC!B:C,2,0))*VLOOKUP("T705",TSC!B:C,2,0)%,MIN(T359+V359,VLOOKUP("R700",TSC!B:C,2,0)*VLOOKUP("R101",TSC!B:C,2,0))*VLOOKUP("T705",TSC!B:C,2,0)%),0)</f>
        <v/>
      </c>
      <c r="CU359">
        <f>IFERROR(IF(RIGHT(INDEX(PIS!O$1:O$500,MATCH(D359,PIS!C$1:C$500,0)),5)="Gross",MIN(U359+V359,VLOOKUP("R700",TSC!B:C,2,0)*VLOOKUP("R101",TSC!B:C,2,0))*(VLOOKUP("T713",TSC!B:C,2,0))%,MIN(T359+V359,VLOOKUP("R700",TSC!B:C,2,0)*VLOOKUP("R101",TSC!B:C,2,0))*(VLOOKUP("T713",TSC!B:C,2,0))%),0)</f>
        <v/>
      </c>
      <c r="CV359">
        <f>IFERROR(INDEX(ADJ!$A$1:$BZ$1000,MATCH(PAYROLL!D359,ADJ!A$1:A$500,0),MATCH(PAYROLL!CV$2,ADJ!$2:$2,0)),0)</f>
        <v/>
      </c>
      <c r="CW359">
        <f>IFERROR(INDEX(ADJ!$A$1:$BZ$1000,MATCH(PAYROLL!D359,ADJ!A$1:A$500,0),MATCH(PAYROLL!CW$2,ADJ!$2:$2,0)),0)</f>
        <v/>
      </c>
      <c r="CX359">
        <f>SUM(CR359:CW359)</f>
        <v/>
      </c>
      <c r="CY359">
        <f>ROUND(IF(CR359&gt;0,T359+V359*VLOOKUP("R202",TSC!$B$1:$C$500,2,0),0),0)</f>
        <v/>
      </c>
      <c r="CZ359">
        <f>IFERROR(INDEX(CSDA!D$1:D$500,MATCH($CZ$2,CSDA!C$1:C$500,0)),0)</f>
        <v/>
      </c>
      <c r="DA359">
        <f>ROUND(T359*0.7%,0)</f>
        <v/>
      </c>
      <c r="DB359">
        <f>ROUND(T359/12,0)</f>
        <v/>
      </c>
      <c r="DC359">
        <f ref="DC359" t="array">IFERROR(INDEX(CSDA!D$1:D$500,MATCH("Trích giữ"&amp;PAYROLL!DC$2,CSDA!A$1:A$500&amp;CSDA!C$1:C$500,0)),0)</f>
        <v/>
      </c>
      <c r="DD359">
        <f ref="DD359" t="array">IFERROR(INDEX(CSDA!D$1:D$500,MATCH("Trích giữ"&amp;PAYROLL!DD$2,CSDA!A$1:A$500&amp;CSDA!C$1:C$500,0)),0)</f>
        <v/>
      </c>
      <c r="DE359">
        <f ref="DE359" t="array">IFERROR(INDEX(CSDA!D$1:D$500,MATCH("Trích giữ"&amp;PAYROLL!DE$2,CSDA!A$1:A$500&amp;CSDA!C$1:C$500,0)),0)</f>
        <v/>
      </c>
      <c r="DF359">
        <f>IFERROR(INDEX(CSDA!D$1:D$500,MATCH(PAYROLL!DF$2,CSDA!C$1:C$500,0)),0)</f>
        <v/>
      </c>
      <c r="DG359">
        <f ref="DG359" t="array">IFERROR(INDEX(CSDA!D$1:D$500,MATCH("Trích giữ"&amp;PAYROLL!DG$2,CSDA!A$1:A$500&amp;CSDA!C$1:C$500,0)),0)</f>
        <v/>
      </c>
      <c r="DH359">
        <f>ROUND(T359/26,0)</f>
        <v/>
      </c>
      <c r="DI359">
        <f ref="DI359" t="array">IFERROR(INDEX(CSDA!D$1:D$500,MATCH("Trích giữ"&amp;PAYROLL!DI$2,CSDA!A$1:A$500&amp;CSDA!C$1:C$500,0)),0)</f>
        <v/>
      </c>
      <c r="DJ359">
        <f>IF(U359=0,T359*21.5%-BL359,0)</f>
        <v/>
      </c>
      <c r="DK359">
        <f ref="DK359" t="array">IFERROR(INDEX(CSDA!D$1:D$500,MATCH("Trích giữ"&amp;PAYROLL!DK$2,CSDA!A$1:A$500&amp;CSDA!C$1:C$500,0)),0)</f>
        <v/>
      </c>
      <c r="DL359">
        <f>IFERROR(INDEX(CSDA!D$1:D$500,MATCH(PAYROLL!DL$2,CSDA!C$1:C$500,0))/12,0)</f>
        <v/>
      </c>
      <c r="DM359">
        <f>SUM(DB359:DL359)</f>
        <v/>
      </c>
      <c r="DN359">
        <f>IFERROR(INDEX(ADJ!$A$1:$BZ$1000,MATCH(PAYROLL!D359,ADJ!A$1:A$500,0),MATCH(PAYROLL!DN$2,ADJ!$2:$2,0)),0)</f>
        <v/>
      </c>
      <c r="DO359">
        <f>IFERROR(SUM(BP359,DM359:DN359,CX359:DA359)-DT359,0)</f>
        <v/>
      </c>
      <c r="DP359">
        <f ref="DP359" t="array">SUM(BW359*IFERROR(INDEX(CSDA!D$1:D$500,MATCH(BW$2,CSDA!C$1:C$500,0)),0)%,CX359*IFERROR(INDEX(CSDA!D$1:D$500,MATCH(CX$2,CSDA!C$1:C$500,0)),0)%,DA359*IFERROR(INDEX(CSDA!D$1:D$500,MATCH(DA$2,CSDA!C$1:C$500,0)),0)%,DB359*IFERROR(INDEX(CSDA!D$1:D$500,MATCH(DB$2,CSDA!C$1:C$500,0)),0)%,DF359*IFERROR(INDEX(CSDA!D$1:D$500,MATCH("Phí dịch vụ"&amp;PAYROLL!DF$2,CSDA!A$1:A$500&amp;CSDA!C$1:C$500,0)),0)%,DC359*IFERROR(INDEX(CSDA!D$1:D$500,MATCH("Phí dịch vụ"&amp;PAYROLL!DC$2,CSDA!A$1:A$500&amp;CSDA!C$1:C$500,0)),0)%,DH359*IFERROR(INDEX(CSDA!D$1:D$500,MATCH("Phí dịch vụ"&amp;PAYROLL!DH$2,CSDA!A$1:A$500&amp;CSDA!C$1:C$500,0)),0)%,DJ359*IFERROR(INDEX(CSDA!D$1:D$500,MATCH("Phí dịch vụ"&amp;PAYROLL!DJ$2,CSDA!A$1:A$500&amp;CSDA!C$1:C$500,0)),0)%,BN359*IFERROR(INDEX(CSDA!D$1:D$500,MATCH(BN$2,CSDA!C$1:C$500,0)),0)%)-BN359*7%</f>
        <v/>
      </c>
      <c r="DQ359">
        <f>IFERROR(INDEX(ADJ!$A$1:$BZ$1000,MATCH(PAYROLL!D359,ADJ!A$1:A$500,0),MATCH(PAYROLL!DQ$2,ADJ!$2:$2,0)),0)</f>
        <v/>
      </c>
      <c r="DR359">
        <f>IFERROR(INDEX(ADJ!$A$1:$BZ$1000,MATCH(PAYROLL!D359,ADJ!A$1:A$500,0),MATCH(PAYROLL!DR$2,ADJ!$2:$2,0)),0)</f>
        <v/>
      </c>
      <c r="DS359">
        <f>SUM(DP359:DR359)</f>
        <v/>
      </c>
      <c r="DT359">
        <f>EK359</f>
        <v/>
      </c>
      <c r="DU359">
        <f>SUM(DO359:DR359)</f>
        <v/>
      </c>
      <c r="DV359">
        <f>ROUND(DU359*0.1,0)</f>
        <v/>
      </c>
      <c r="DW359">
        <f>DU359+DV359</f>
        <v/>
      </c>
      <c r="DZ359">
        <f>IFERROR(INDEX(ADJ!$A$1:$BZ$1000,MATCH(PAYROLL!$D359,ADJ!A$1:A$500,0),MATCH(PAYROLL!DZ$2,ADJ!$2:$2,0)),0)</f>
        <v/>
      </c>
      <c r="EA359">
        <f>IFERROR(INDEX(ADJ!$A$1:$BZ$1000,MATCH(PAYROLL!$D359,ADJ!A$1:A$500,0),MATCH(PAYROLL!EA$2,ADJ!$2:$2,0)),0)</f>
        <v/>
      </c>
      <c r="EB359">
        <f>IFERROR(INDEX(ADJ!$A$1:$BZ$1000,MATCH(PAYROLL!$D359,ADJ!A$1:A$500,0),MATCH(PAYROLL!EB$2,ADJ!$2:$2,0)),0)</f>
        <v/>
      </c>
      <c r="EC359">
        <f>IFERROR(INDEX(ADJ!$A$1:$BZ$1000,MATCH(PAYROLL!$D359,ADJ!A$1:A$500,0),MATCH(PAYROLL!EC$2,ADJ!$2:$2,0)),0)</f>
        <v/>
      </c>
      <c r="ED359">
        <f>IFERROR(INDEX(ADJ!$A$1:$BZ$1000,MATCH(PAYROLL!$D359,ADJ!A$1:A$500,0),MATCH(PAYROLL!ED$2,ADJ!$2:$2,0)),0)</f>
        <v/>
      </c>
      <c r="EE359">
        <f>IFERROR(INDEX(ADJ!$A$1:$BZ$1000,MATCH(PAYROLL!$D359,ADJ!A$1:A$500,0),MATCH(PAYROLL!EE$2,ADJ!$2:$2,0)),0)</f>
        <v/>
      </c>
      <c r="EF359">
        <f>IFERROR(INDEX(ADJ!$A$1:$BZ$1000,MATCH(PAYROLL!$D359,ADJ!A$1:A$500,0),MATCH(PAYROLL!EF$2,ADJ!$2:$2,0)),0)</f>
        <v/>
      </c>
      <c r="EG359">
        <f>IFERROR(INDEX(ADJ!$A$1:$BZ$1000,MATCH(PAYROLL!$D359,ADJ!A$1:A$500,0),MATCH(PAYROLL!EG$2,ADJ!$2:$2,0)),0)</f>
        <v/>
      </c>
      <c r="EH359">
        <f>IFERROR(INDEX(ADJ!$A$1:$BZ$1000,MATCH(PAYROLL!$D359,ADJ!A$1:A$500,0),MATCH(PAYROLL!EH$2,ADJ!$2:$2,0)),0)</f>
        <v/>
      </c>
      <c r="EI359">
        <f>IFERROR(INDEX(ADJ!$A$1:$BZ$1000,MATCH(PAYROLL!D359,ADJ!A$1:A$500,0),MATCH(PAYROLL!EI$2,ADJ!$2:$2,0)),0)</f>
        <v/>
      </c>
      <c r="EJ359">
        <f>IFERROR(INDEX(ADJ!$A$1:$BZ$1000,MATCH(PAYROLL!$D359,ADJ!A$1:A$500,0),MATCH(PAYROLL!EJ$2,ADJ!$2:$2,0)),0)</f>
        <v/>
      </c>
      <c r="EK359">
        <f>SUM(DZ359:EJ359)</f>
        <v/>
      </c>
    </row>
    <row r="360">
      <c r="A360" t="n">
        <v>358</v>
      </c>
      <c r="B360" t="inlineStr">
        <is>
          <t>Vì Văn Tâm</t>
        </is>
      </c>
      <c r="D360" t="inlineStr">
        <is>
          <t>153220-02</t>
        </is>
      </c>
      <c r="S360">
        <f>IFERROR(INDEX(PIS!$A$1:$BZ$1000,MATCH($D360,PIS!C$1:C$500,0),MATCH("Lương CB tháng trước",PIS!$1:$1,0)),0)</f>
        <v/>
      </c>
      <c r="T360">
        <f>IFERROR(INDEX(PIS!$A$1:$BZ$1000,MATCH($D360,PIS!C$1:C$500,0),MATCH("Lương CB hiện tại",PIS!$1:$1,0)),0)</f>
        <v/>
      </c>
      <c r="U360">
        <f>IFERROR(INDEX(PIS!$A$1:$BZ$1000,MATCH($D360,PIS!C$1:C$500,0),MATCH("Lương đóng BHBB",PIS!$1:$1,0)),0)</f>
        <v/>
      </c>
      <c r="V360">
        <f>IFERROR(INDEX(PIS!$A$1:$BZ$1000,MATCH($D360,PIS!C$1:C$500,0),MATCH(V$2,PIS!$2:$2,0)),0)</f>
        <v/>
      </c>
      <c r="W360">
        <f>IFERROR(INDEX(PIS!$A$1:$BZ$1000,MATCH($D360,PIS!C$1:C$500,0),MATCH(W$2,PIS!$2:$2,0)),0)</f>
        <v/>
      </c>
      <c r="X360">
        <f>IFERROR(INDEX(PIS!$A$1:$BZ$1000,MATCH($D360,PIS!C$1:C$500,0),MATCH(X$2,PIS!$2:$2,0)),0)</f>
        <v/>
      </c>
      <c r="Y360">
        <f>IFERROR(INDEX(PIS!$A$1:$BZ$1000,MATCH($D360,PIS!C$1:C$500,0),MATCH(Y$2,PIS!$2:$2,0)),0)</f>
        <v/>
      </c>
      <c r="Z360">
        <f>IFERROR(INDEX(PIS!$A$1:$BZ$1000,MATCH($D360,PIS!C$1:C$500,0),MATCH(Z$2,PIS!$2:$2,0)),0)</f>
        <v/>
      </c>
      <c r="AA360">
        <f>IFERROR(INDEX(PIS!$A$1:$BZ$1000,MATCH($D360,PIS!C$1:C$500,0),MATCH(AA$2,PIS!$2:$2,0)),0)</f>
        <v/>
      </c>
      <c r="AB360">
        <f>IFERROR(INDEX(PIS!$A$1:$BZ$1000,MATCH($D360,PIS!C$1:C$500,0),MATCH(AB$2,PIS!$2:$2,0)),0)</f>
        <v/>
      </c>
      <c r="AC360">
        <f>SUM(V360:AB360)</f>
        <v/>
      </c>
      <c r="AD360">
        <f>IFERROR(INDEX(TIMESHEET!$A$1:$AI$5000,MATCH($D360,TIMESHEET!A$1:A$500,0),MATCH("T100",TIMESHEET!$2:$2,0))-2,0)</f>
        <v/>
      </c>
      <c r="AE360">
        <f>IFERROR(INDEX(TIMESHEET!$A$1:$AI$5000,MATCH($D360,TIMESHEET!A$1:A$500,0),MATCH("T202",TIMESHEET!$2:$2,0)),0)</f>
        <v/>
      </c>
      <c r="AF360">
        <f>IFERROR(INDEX(TIMESHEET!$A$1:$AI$5000,MATCH($D360,TIMESHEET!A$1:A$500,0),MATCH("T302",TIMESHEET!$2:$2,0)),0)</f>
        <v/>
      </c>
      <c r="AG360">
        <f>IFERROR(INDEX(TIMESHEET!$A$1:$AI$5000,MATCH($D360,TIMESHEET!A$1:A$500,0),MATCH("T406",TIMESHEET!$2:$2,0)),0)</f>
        <v/>
      </c>
      <c r="AH360">
        <f>AE360+AG360</f>
        <v/>
      </c>
      <c r="AI360">
        <f>IFERROR(INDEX(TIMESHEET!$A$1:$AI$5000,MATCH($D360,TIMESHEET!A$1:A$500,0),MATCH("T701",TIMESHEET!$2:$2,0)),0)</f>
        <v/>
      </c>
      <c r="AJ360">
        <f>IFERROR(INDEX(TIMESHEET!$A$1:$AI$5000,MATCH($D360,TIMESHEET!B$1:B$500,0),MATCH("T320",TIMESHEET!$2:$2,0)),0)</f>
        <v/>
      </c>
      <c r="AK360">
        <f>IFERROR(IF(LEFT(INDEX(PIS!O$1:O$500,MATCH(D360,PIS!C$1:C$500)),1)="M",T360/AD360*SUM(AE360:AG360),T360*AD360),0)</f>
        <v/>
      </c>
      <c r="AL360">
        <f>IFERROR(INDEX(ADJ!$A$1:$BZ$1000,MATCH(PAYROLL!D360,ADJ!A$1:A$500,0),MATCH(PAYROLL!AL$2,ADJ!$2:$2,0)),0)</f>
        <v/>
      </c>
      <c r="AM360">
        <f>SUM(AK360:AL360)</f>
        <v/>
      </c>
      <c r="AN360">
        <f>IFERROR(ROUND(V360/$AD360*$AH360,0),0)</f>
        <v/>
      </c>
      <c r="AO360">
        <f>IFERROR(ROUND(W360/$AD360*$AH360,0),0)</f>
        <v/>
      </c>
      <c r="AP360">
        <f>IFERROR(ROUND(X360/$AD360*$AE360,0),0)</f>
        <v/>
      </c>
      <c r="AQ360">
        <f>IFERROR(ROUND(Y360/$AD360*$AH360,0),0)</f>
        <v/>
      </c>
      <c r="AR360">
        <f>IFERROR(ROUND(Z360/$AD360*$AH360,0),0)</f>
        <v/>
      </c>
      <c r="AS360">
        <f>IFERROR(ROUND(AA360/$AD360*$AH360,0),0)</f>
        <v/>
      </c>
      <c r="AT360">
        <f>IFERROR(IF((AE360+AF360+AG360)&gt;13,AB360,ROUND(AB360/AD360*AH360,0)),0)</f>
        <v/>
      </c>
      <c r="AU360">
        <f>IFERROR(INDEX(ADJ!$A$1:$BZ$1000,MATCH(PAYROLL!D360,ADJ!A$1:A$500,0),MATCH(PAYROLL!AU$2,ADJ!$2:$2,0)),0)</f>
        <v/>
      </c>
      <c r="AV360">
        <f>ROUND(SUM(AN360:AU360),0)</f>
        <v/>
      </c>
      <c r="AW360">
        <f>IFERROR(INDEX(TIMESHEET!$A$1:$AI$5000,MATCH(PAYROLL!D360,TIMESHEET!A$1:A$500,0),MATCH("T620",TIMESHEET!$2:$2,0)),0)</f>
        <v/>
      </c>
      <c r="AX360">
        <f>IFERROR(INDEX(TIMESHEET!$A$1:$AI$5000,MATCH(PAYROLL!D360,TIMESHEET!A$1:A$500,0),MATCH("T601",TIMESHEET!$2:$2,0)),0)</f>
        <v/>
      </c>
      <c r="AY360">
        <f>IFERROR(INDEX(TIMESHEET!$A$1:$AI$5000,MATCH(PAYROLL!D360,TIMESHEET!A$1:A$500,0),MATCH("T602",TIMESHEET!$2:$2,0)),0)</f>
        <v/>
      </c>
      <c r="AZ360">
        <f>IFERROR(INDEX(TIMESHEET!$A$1:$AI$5000,MATCH(PAYROLL!D360,TIMESHEET!A$1:A$500,0),MATCH("T603",TIMESHEET!$2:$2,0)),0)</f>
        <v/>
      </c>
      <c r="BA360">
        <f>IFERROR(INDEX(TIMESHEET!$A$1:$AI$5000,MATCH(PAYROLL!D360,TIMESHEET!A$1:A$500,0),MATCH("T611",TIMESHEET!$2:$2,0)),0)</f>
        <v/>
      </c>
      <c r="BB360">
        <f>IFERROR(INDEX(TIMESHEET!$A$1:$AI$5000,MATCH(PAYROLL!D360,TIMESHEET!A$1:A$500,0),MATCH("T612",TIMESHEET!$2:$2,0)),0)</f>
        <v/>
      </c>
      <c r="BC360">
        <f>IFERROR(INDEX(TIMESHEET!$A$1:$AI$5000,MATCH(PAYROLL!D360,TIMESHEET!A$1:A$500,0),MATCH("T613",TIMESHEET!$2:$2,0)),0)</f>
        <v/>
      </c>
      <c r="BD360">
        <f>IFERROR(INDEX(TIMESHEET!$A$1:$AI$5000,MATCH(PAYROLL!D360,TIMESHEET!A$1:A$500,0),MATCH("T500",TIMESHEET!$2:$2,0)),0)</f>
        <v/>
      </c>
      <c r="BE360">
        <f>IFERROR(IF(LEFT(INDEX(PIS!O$1:O$500,MATCH(D360,PIS!C$1:C$500)),1)="M",T360/AD360/8*(AW360+AX360*1.5+AY360*2+AZ360*3+BA360*2.1+BB360*2.7+BC360*3.9+BD360*0.3),T360/8*(AW360+AX360*1.5+AY360*2+AZ360*3+BA360*2.1+BB360*2.7+BC360*3.9+BD360*0.3)),0)</f>
        <v/>
      </c>
      <c r="BF360">
        <f>IFERROR(INDEX(ADJ!$A$1:$BZ$1000,MATCH(PAYROLL!$D360,ADJ!A$1:A$500,0),MATCH(PAYROLL!BF$2,ADJ!$2:$2,0)),0)</f>
        <v/>
      </c>
      <c r="BG360">
        <f>IFERROR(INDEX(ADJ!$A$1:$BZ$1000,MATCH(PAYROLL!D360,ADJ!A$1:A$500,0),MATCH(PAYROLL!BG$2,ADJ!$2:$2,0)),0)</f>
        <v/>
      </c>
      <c r="BH360">
        <f>IFERROR(INDEX(ADJ!$A$1:$BZ$1000,MATCH(PAYROLL!D360,ADJ!A$1:A$500,0),MATCH(PAYROLL!BH$2,ADJ!$2:$2,0)),0)</f>
        <v/>
      </c>
      <c r="BI360">
        <f>IFERROR(INDEX(ADJ!$A$1:$BZ$1000,MATCH(PAYROLL!D360,ADJ!A$1:A$500,0),MATCH(PAYROLL!BI$2,ADJ!$2:$2,0)),0)</f>
        <v/>
      </c>
      <c r="BJ360">
        <f>IFERROR(INDEX(ADJ!$A$1:$BZ$1000,MATCH(PAYROLL!D360,ADJ!A$1:A$500,0),MATCH(PAYROLL!BJ$2,ADJ!$2:$2,0)),0)</f>
        <v/>
      </c>
      <c r="BK360">
        <f>SUM(BF360:BJ360)</f>
        <v/>
      </c>
      <c r="BL360">
        <f>IFERROR(INDEX(ADJ!$A$1:$BZ$1000,MATCH(PAYROLL!D360,ADJ!A$1:A$500,0),MATCH(PAYROLL!BL$2,ADJ!$2:$2,0)),0)</f>
        <v/>
      </c>
      <c r="BM360">
        <f>IFERROR(INDEX(ADJ!$A$1:$BZ$1000,MATCH(PAYROLL!D360,ADJ!A$1:A$500,0),MATCH(PAYROLL!BM$2,ADJ!$2:$2,0)),0)</f>
        <v/>
      </c>
      <c r="BN360">
        <f>IFERROR(INDEX(ADJ!$A$1:$BZ$1000,MATCH(PAYROLL!D360,ADJ!A$1:A$500,0),MATCH(PAYROLL!BN$2,ADJ!$2:$2,0)),0)</f>
        <v/>
      </c>
      <c r="BO360">
        <f>IFERROR(INDEX(ADJ!$A$1:$BZ$1000,MATCH(PAYROLL!D360,ADJ!A$1:A$500,0),MATCH(PAYROLL!BO$2,ADJ!$2:$2,0)),0)</f>
        <v/>
      </c>
      <c r="BP360">
        <f>SUM(AM360,AV360,BE360,BK360,BL360:BO360)</f>
        <v/>
      </c>
      <c r="BQ360">
        <f>BO360</f>
        <v/>
      </c>
      <c r="BR360">
        <f>IFERROR(ROUND(IF(LEFT(INDEX(PIS!O$1:O$500,MATCH(D360,PIS!C$1:C$500)),1)="D",T360/8*(BD360*0.3),IF(LEFT(INDEX(PIS!O$1:O$500,MATCH(D360,PIS!C$1:C$500)),1)="H",T360*($BD360*0.3),T360/$AD360/8*($BD360*0.3))),0),0)</f>
        <v/>
      </c>
      <c r="BS360">
        <f>IF(AP360&lt;1,0,MIN(AP360,730000))</f>
        <v/>
      </c>
      <c r="BT360">
        <f>IFERROR(ROUND((BE360-SUM(AW360:BC360)*T360/AD360/8),0)-BR360,0)</f>
        <v/>
      </c>
      <c r="BU360">
        <f>AO360</f>
        <v/>
      </c>
      <c r="BV360">
        <f>SUM(BQ360:BU360)</f>
        <v/>
      </c>
      <c r="BW360">
        <f>BP360-BV360</f>
        <v/>
      </c>
      <c r="BX360">
        <f>IFERROR(IF(RIGHT(INDEX(PIS!O$1:O$500,MATCH(D360,PIS!C$1:C$500)),5)="Gross",MIN(U360+V360,VLOOKUP("R700",TSC!B:C,2,0)*VLOOKUP("R101",TSC!B:C,2,0))*VLOOKUP("R701",TSC!B:C,2,0)%,0),0)</f>
        <v/>
      </c>
      <c r="BY360">
        <f>IFERROR(IF(RIGHT(INDEX(PIS!O$1:O$500,MATCH(D360,PIS!C$1:C$500)),5)="Gross",MIN(U360+V360,VLOOKUP("R700",TSC!B:C,2,0)*VLOOKUP("R101",TSC!B:C,2,0))*VLOOKUP("T704",TSC!B:C,2,0)%,0),0)</f>
        <v/>
      </c>
      <c r="BZ360">
        <f>IFERROR(IF(RIGHT(INDEX(PIS!O$1:O$500,MATCH(D360,PIS!C$1:C$500)),5)="Gross",MIN(U360+V360,VLOOKUP("R700",TSC!B:C,2,0)*VLOOKUP("1",TSC!F:G,2,0))*VLOOKUP("T705",TSC!B:C,2,0)%,0),0)</f>
        <v/>
      </c>
      <c r="CA360">
        <f>IFERROR(INDEX(ADJ!$A$1:$BZ$1000,MATCH(PAYROLL!D360,ADJ!A$1:A$500,0),MATCH(PAYROLL!CA$2,ADJ!$2:$2,0)),0)</f>
        <v/>
      </c>
      <c r="CB360">
        <f>IFERROR(INDEX(ADJ!$A$1:$BZ$1000,MATCH(PAYROLL!D360,ADJ!A$1:A$500,0),MATCH(PAYROLL!CB$2,ADJ!$2:$2,0)),0)</f>
        <v/>
      </c>
      <c r="CC360">
        <f>SUM(BX360:CB360)</f>
        <v/>
      </c>
      <c r="CD360">
        <f>IFERROR(INDEX(PIS!$A$1:$BZ$1000,MATCH(PAYROLL!D360,PIS!C$1:C$500,0),MATCH(PAYROLL!CD$1,PIS!$1:$1,0)),0)</f>
        <v/>
      </c>
      <c r="CE360">
        <f>IFERROR(IF(OR(INDEX(PIS!P$1:P$500,MATCH(D360,PIS!C$1:C$500,0))="LT2",INDEX(PIS!P$1:P$500,MATCH(D360,PIS!C$1:C$500,0))="P10"),0,SUM(CC360,CD360*VLOOKUP("R601",TSC!B:C,2,0),VLOOKUP("R602",TSC!B:C,2,0))),0)</f>
        <v/>
      </c>
      <c r="CF360">
        <f>MAX(BW360-CE360,0)</f>
        <v/>
      </c>
      <c r="CG360">
        <f>IFERROR(IF(OR(RIGHT(INDEX(PIS!P$1:P$500,MATCH(D360,PIS!C$1:C$500)),5)="P10",RIGHT(INDEX(PIS!P$1:P$500,MATCH(D360,PIS!C$1:C$500)),5)="CK"),0,IF(CF360&lt;=5000000,CF360*5%,IF(CF360&lt;=10000000,CF360*10%-250000,IF(CF360&lt;=18000000,CF360*15%-750000,IF(CF360&lt;=32000000,CF360*20%-1650000,IF(CF360&lt;=52000000,CF360*25%-3250000,IF(CF360&lt;=80000000,BH360*30%-5850000,CF360*35%-9850000))))))),0)</f>
        <v/>
      </c>
      <c r="CH360">
        <f>IFERROR(IF(OR(INDEX(PIS!P$1:P$500,MATCH(D360,PIS!C$1:C$500))="LT",INDEX(PIS!P$1:P$500,MATCH(D360,PIS!C$1:C$500))="CK"),0,IF(CF360&lt;2000000,0,CF360*10%)),0)</f>
        <v/>
      </c>
      <c r="CI360">
        <f>IFERROR(INDEX(ADJ!$A$1:$BZ$1000,MATCH(PAYROLL!D360,ADJ!A$1:A$500,0),MATCH(PAYROLL!CI$2,ADJ!$2:$2,0)),0)</f>
        <v/>
      </c>
      <c r="CJ360">
        <f>IFERROR(INDEX(ADJ!$A$1:$BZ$1000,MATCH(PAYROLL!D360,ADJ!A$1:A$500,0),MATCH(PAYROLL!CJ$2,ADJ!$2:$2,0)),0)</f>
        <v/>
      </c>
      <c r="CK360">
        <f>IFERROR(INDEX(ADJ!$A$1:$BZ$1000,MATCH(PAYROLL!D360,ADJ!A$1:A$500,0),MATCH(PAYROLL!CK$2,ADJ!$2:$2,0)),0)</f>
        <v/>
      </c>
      <c r="CL360">
        <f>SUM(CG360:CK360)</f>
        <v/>
      </c>
      <c r="CM360">
        <f>ROUND(SUM(CH360:CK360),0)</f>
        <v/>
      </c>
      <c r="CN360">
        <f>IFERROR(INDEX(CSDA!D$1:D$500,MATCH($CN$2,CSDA!C$1:C$500,0))*INDEX(PIS!V$1:V$500,MATCH(D360,PIS!C$1:C$500))+INDEX(ADJ!$A$1:$BZ$1000,MATCH(PAYROLL!D360,ADJ!A$1:A$500,0),MATCH(PAYROLL!CN$2,ADJ!$2:$2,0)),0)</f>
        <v/>
      </c>
      <c r="CO360">
        <f>IFERROR(INDEX(ADJ!$A$1:$BZ$1000,MATCH(PAYROLL!D360,ADJ!A$1:A$500,0),MATCH(PAYROLL!CO$2,ADJ!$2:$2,0)),0)</f>
        <v/>
      </c>
      <c r="CP360">
        <f>IFERROR(INDEX(ADJ!$A$1:$BZ$1000,MATCH(PAYROLL!D360,ADJ!A$1:A$500,0),MATCH(PAYROLL!CP$2,ADJ!$2:$2,0)),0)</f>
        <v/>
      </c>
      <c r="CQ360">
        <f>BP360-CL360-CI360-CM360-CN360-CO360-CP360-CC360</f>
        <v/>
      </c>
      <c r="CR360">
        <f>IFERROR(IF(RIGHT(INDEX(PIS!O$1:O$500,MATCH(D360,PIS!C$1:C$500,0)),5)="Gross",MIN(U360+V360,VLOOKUP("R700",TSC!B:C,2,0)*VLOOKUP("R101",TSC!B:C,2,0))*(VLOOKUP("T711",TSC!B:C,2,0)+VLOOKUP("T712",TSC!B:C,2,0))%,MIN(T360+V360,VLOOKUP("R700",TSC!B:C,2,0)*VLOOKUP("R101",TSC!B:C,2,0))*(VLOOKUP("T711",TSC!B:C,2,0)+VLOOKUP("T712",TSC!B:C,2,0)+VLOOKUP("R701",TSC!B:C,2,0))%),0)</f>
        <v/>
      </c>
      <c r="CS360">
        <f>IFERROR(IF(RIGHT(INDEX(PIS!O$1:O$500,MATCH(D360,PIS!C$1:C$500,0)),5)="Gross",MIN(U360+V360,VLOOKUP("R700",TSC!B:C,2,0)*VLOOKUP("R101",TSC!B:C,2,0))*(VLOOKUP("T714",TSC!B:C,2,0))%,MIN(T360+V360,VLOOKUP("R700",TSC!B:C,2,0)*VLOOKUP("R101",TSC!B:C,2,0))*(VLOOKUP("T704",TSC!B:C,2,0)+VLOOKUP("T714",TSC!B:C,2,0))%),0)</f>
        <v/>
      </c>
      <c r="CT360">
        <f>IFERROR(IF(RIGHT(INDEX(PIS!O$1:O$500,MATCH(D360,PIS!C$1:C$500,0)),5)="Gross",MIN(U360+V360,VLOOKUP("R700",TSC!B:C,2,0)*VLOOKUP("R101",TSC!B:C,2,0))*VLOOKUP("T705",TSC!B:C,2,0)%,MIN(T360+V360,VLOOKUP("R700",TSC!B:C,2,0)*VLOOKUP("R101",TSC!B:C,2,0))*VLOOKUP("T705",TSC!B:C,2,0)%),0)</f>
        <v/>
      </c>
      <c r="CU360">
        <f>IFERROR(IF(RIGHT(INDEX(PIS!O$1:O$500,MATCH(D360,PIS!C$1:C$500,0)),5)="Gross",MIN(U360+V360,VLOOKUP("R700",TSC!B:C,2,0)*VLOOKUP("R101",TSC!B:C,2,0))*(VLOOKUP("T713",TSC!B:C,2,0))%,MIN(T360+V360,VLOOKUP("R700",TSC!B:C,2,0)*VLOOKUP("R101",TSC!B:C,2,0))*(VLOOKUP("T713",TSC!B:C,2,0))%),0)</f>
        <v/>
      </c>
      <c r="CV360">
        <f>IFERROR(INDEX(ADJ!$A$1:$BZ$1000,MATCH(PAYROLL!D360,ADJ!A$1:A$500,0),MATCH(PAYROLL!CV$2,ADJ!$2:$2,0)),0)</f>
        <v/>
      </c>
      <c r="CW360">
        <f>IFERROR(INDEX(ADJ!$A$1:$BZ$1000,MATCH(PAYROLL!D360,ADJ!A$1:A$500,0),MATCH(PAYROLL!CW$2,ADJ!$2:$2,0)),0)</f>
        <v/>
      </c>
      <c r="CX360">
        <f>SUM(CR360:CW360)</f>
        <v/>
      </c>
      <c r="CY360">
        <f>ROUND(IF(CR360&gt;0,T360+V360*VLOOKUP("R202",TSC!$B$1:$C$500,2,0),0),0)</f>
        <v/>
      </c>
      <c r="CZ360">
        <f>IFERROR(INDEX(CSDA!D$1:D$500,MATCH($CZ$2,CSDA!C$1:C$500,0)),0)</f>
        <v/>
      </c>
      <c r="DA360">
        <f>ROUND(T360*0.7%,0)</f>
        <v/>
      </c>
      <c r="DB360">
        <f>ROUND(T360/12,0)</f>
        <v/>
      </c>
      <c r="DC360">
        <f ref="DC360" t="array">IFERROR(INDEX(CSDA!D$1:D$500,MATCH("Trích giữ"&amp;PAYROLL!DC$2,CSDA!A$1:A$500&amp;CSDA!C$1:C$500,0)),0)</f>
        <v/>
      </c>
      <c r="DD360">
        <f ref="DD360" t="array">IFERROR(INDEX(CSDA!D$1:D$500,MATCH("Trích giữ"&amp;PAYROLL!DD$2,CSDA!A$1:A$500&amp;CSDA!C$1:C$500,0)),0)</f>
        <v/>
      </c>
      <c r="DE360">
        <f ref="DE360" t="array">IFERROR(INDEX(CSDA!D$1:D$500,MATCH("Trích giữ"&amp;PAYROLL!DE$2,CSDA!A$1:A$500&amp;CSDA!C$1:C$500,0)),0)</f>
        <v/>
      </c>
      <c r="DF360">
        <f>IFERROR(INDEX(CSDA!D$1:D$500,MATCH(PAYROLL!DF$2,CSDA!C$1:C$500,0)),0)</f>
        <v/>
      </c>
      <c r="DG360">
        <f ref="DG360" t="array">IFERROR(INDEX(CSDA!D$1:D$500,MATCH("Trích giữ"&amp;PAYROLL!DG$2,CSDA!A$1:A$500&amp;CSDA!C$1:C$500,0)),0)</f>
        <v/>
      </c>
      <c r="DH360">
        <f>ROUND(T360/26,0)</f>
        <v/>
      </c>
      <c r="DI360">
        <f ref="DI360" t="array">IFERROR(INDEX(CSDA!D$1:D$500,MATCH("Trích giữ"&amp;PAYROLL!DI$2,CSDA!A$1:A$500&amp;CSDA!C$1:C$500,0)),0)</f>
        <v/>
      </c>
      <c r="DJ360">
        <f>IF(U360=0,T360*21.5%-BL360,0)</f>
        <v/>
      </c>
      <c r="DK360">
        <f ref="DK360" t="array">IFERROR(INDEX(CSDA!D$1:D$500,MATCH("Trích giữ"&amp;PAYROLL!DK$2,CSDA!A$1:A$500&amp;CSDA!C$1:C$500,0)),0)</f>
        <v/>
      </c>
      <c r="DL360">
        <f>IFERROR(INDEX(CSDA!D$1:D$500,MATCH(PAYROLL!DL$2,CSDA!C$1:C$500,0))/12,0)</f>
        <v/>
      </c>
      <c r="DM360">
        <f>SUM(DB360:DL360)</f>
        <v/>
      </c>
      <c r="DN360">
        <f>IFERROR(INDEX(ADJ!$A$1:$BZ$1000,MATCH(PAYROLL!D360,ADJ!A$1:A$500,0),MATCH(PAYROLL!DN$2,ADJ!$2:$2,0)),0)</f>
        <v/>
      </c>
      <c r="DO360">
        <f>IFERROR(SUM(BP360,DM360:DN360,CX360:DA360)-DT360,0)</f>
        <v/>
      </c>
      <c r="DP360">
        <f ref="DP360" t="array">SUM(BW360*IFERROR(INDEX(CSDA!D$1:D$500,MATCH(BW$2,CSDA!C$1:C$500,0)),0)%,CX360*IFERROR(INDEX(CSDA!D$1:D$500,MATCH(CX$2,CSDA!C$1:C$500,0)),0)%,DA360*IFERROR(INDEX(CSDA!D$1:D$500,MATCH(DA$2,CSDA!C$1:C$500,0)),0)%,DB360*IFERROR(INDEX(CSDA!D$1:D$500,MATCH(DB$2,CSDA!C$1:C$500,0)),0)%,DF360*IFERROR(INDEX(CSDA!D$1:D$500,MATCH("Phí dịch vụ"&amp;PAYROLL!DF$2,CSDA!A$1:A$500&amp;CSDA!C$1:C$500,0)),0)%,DC360*IFERROR(INDEX(CSDA!D$1:D$500,MATCH("Phí dịch vụ"&amp;PAYROLL!DC$2,CSDA!A$1:A$500&amp;CSDA!C$1:C$500,0)),0)%,DH360*IFERROR(INDEX(CSDA!D$1:D$500,MATCH("Phí dịch vụ"&amp;PAYROLL!DH$2,CSDA!A$1:A$500&amp;CSDA!C$1:C$500,0)),0)%,DJ360*IFERROR(INDEX(CSDA!D$1:D$500,MATCH("Phí dịch vụ"&amp;PAYROLL!DJ$2,CSDA!A$1:A$500&amp;CSDA!C$1:C$500,0)),0)%,BN360*IFERROR(INDEX(CSDA!D$1:D$500,MATCH(BN$2,CSDA!C$1:C$500,0)),0)%)-BN360*7%</f>
        <v/>
      </c>
      <c r="DQ360">
        <f>IFERROR(INDEX(ADJ!$A$1:$BZ$1000,MATCH(PAYROLL!D360,ADJ!A$1:A$500,0),MATCH(PAYROLL!DQ$2,ADJ!$2:$2,0)),0)</f>
        <v/>
      </c>
      <c r="DR360">
        <f>IFERROR(INDEX(ADJ!$A$1:$BZ$1000,MATCH(PAYROLL!D360,ADJ!A$1:A$500,0),MATCH(PAYROLL!DR$2,ADJ!$2:$2,0)),0)</f>
        <v/>
      </c>
      <c r="DS360">
        <f>SUM(DP360:DR360)</f>
        <v/>
      </c>
      <c r="DT360">
        <f>EK360</f>
        <v/>
      </c>
      <c r="DU360">
        <f>SUM(DO360:DR360)</f>
        <v/>
      </c>
      <c r="DV360">
        <f>ROUND(DU360*0.1,0)</f>
        <v/>
      </c>
      <c r="DW360">
        <f>DU360+DV360</f>
        <v/>
      </c>
      <c r="DZ360">
        <f>IFERROR(INDEX(ADJ!$A$1:$BZ$1000,MATCH(PAYROLL!$D360,ADJ!A$1:A$500,0),MATCH(PAYROLL!DZ$2,ADJ!$2:$2,0)),0)</f>
        <v/>
      </c>
      <c r="EA360">
        <f>IFERROR(INDEX(ADJ!$A$1:$BZ$1000,MATCH(PAYROLL!$D360,ADJ!A$1:A$500,0),MATCH(PAYROLL!EA$2,ADJ!$2:$2,0)),0)</f>
        <v/>
      </c>
      <c r="EB360">
        <f>IFERROR(INDEX(ADJ!$A$1:$BZ$1000,MATCH(PAYROLL!$D360,ADJ!A$1:A$500,0),MATCH(PAYROLL!EB$2,ADJ!$2:$2,0)),0)</f>
        <v/>
      </c>
      <c r="EC360">
        <f>IFERROR(INDEX(ADJ!$A$1:$BZ$1000,MATCH(PAYROLL!$D360,ADJ!A$1:A$500,0),MATCH(PAYROLL!EC$2,ADJ!$2:$2,0)),0)</f>
        <v/>
      </c>
      <c r="ED360">
        <f>IFERROR(INDEX(ADJ!$A$1:$BZ$1000,MATCH(PAYROLL!$D360,ADJ!A$1:A$500,0),MATCH(PAYROLL!ED$2,ADJ!$2:$2,0)),0)</f>
        <v/>
      </c>
      <c r="EE360">
        <f>IFERROR(INDEX(ADJ!$A$1:$BZ$1000,MATCH(PAYROLL!$D360,ADJ!A$1:A$500,0),MATCH(PAYROLL!EE$2,ADJ!$2:$2,0)),0)</f>
        <v/>
      </c>
      <c r="EF360">
        <f>IFERROR(INDEX(ADJ!$A$1:$BZ$1000,MATCH(PAYROLL!$D360,ADJ!A$1:A$500,0),MATCH(PAYROLL!EF$2,ADJ!$2:$2,0)),0)</f>
        <v/>
      </c>
      <c r="EG360">
        <f>IFERROR(INDEX(ADJ!$A$1:$BZ$1000,MATCH(PAYROLL!$D360,ADJ!A$1:A$500,0),MATCH(PAYROLL!EG$2,ADJ!$2:$2,0)),0)</f>
        <v/>
      </c>
      <c r="EH360">
        <f>IFERROR(INDEX(ADJ!$A$1:$BZ$1000,MATCH(PAYROLL!$D360,ADJ!A$1:A$500,0),MATCH(PAYROLL!EH$2,ADJ!$2:$2,0)),0)</f>
        <v/>
      </c>
      <c r="EI360">
        <f>IFERROR(INDEX(ADJ!$A$1:$BZ$1000,MATCH(PAYROLL!D360,ADJ!A$1:A$500,0),MATCH(PAYROLL!EI$2,ADJ!$2:$2,0)),0)</f>
        <v/>
      </c>
      <c r="EJ360">
        <f>IFERROR(INDEX(ADJ!$A$1:$BZ$1000,MATCH(PAYROLL!$D360,ADJ!A$1:A$500,0),MATCH(PAYROLL!EJ$2,ADJ!$2:$2,0)),0)</f>
        <v/>
      </c>
      <c r="EK360">
        <f>SUM(DZ360:EJ360)</f>
        <v/>
      </c>
    </row>
    <row r="361">
      <c r="A361" t="n">
        <v>359</v>
      </c>
      <c r="B361" t="inlineStr">
        <is>
          <t>Vi Văn Huân</t>
        </is>
      </c>
      <c r="D361" t="inlineStr">
        <is>
          <t>108806-05</t>
        </is>
      </c>
      <c r="S361">
        <f>IFERROR(INDEX(PIS!$A$1:$BZ$1000,MATCH($D361,PIS!C$1:C$500,0),MATCH("Lương CB tháng trước",PIS!$1:$1,0)),0)</f>
        <v/>
      </c>
      <c r="T361">
        <f>IFERROR(INDEX(PIS!$A$1:$BZ$1000,MATCH($D361,PIS!C$1:C$500,0),MATCH("Lương CB hiện tại",PIS!$1:$1,0)),0)</f>
        <v/>
      </c>
      <c r="U361">
        <f>IFERROR(INDEX(PIS!$A$1:$BZ$1000,MATCH($D361,PIS!C$1:C$500,0),MATCH("Lương đóng BHBB",PIS!$1:$1,0)),0)</f>
        <v/>
      </c>
      <c r="V361">
        <f>IFERROR(INDEX(PIS!$A$1:$BZ$1000,MATCH($D361,PIS!C$1:C$500,0),MATCH(V$2,PIS!$2:$2,0)),0)</f>
        <v/>
      </c>
      <c r="W361">
        <f>IFERROR(INDEX(PIS!$A$1:$BZ$1000,MATCH($D361,PIS!C$1:C$500,0),MATCH(W$2,PIS!$2:$2,0)),0)</f>
        <v/>
      </c>
      <c r="X361">
        <f>IFERROR(INDEX(PIS!$A$1:$BZ$1000,MATCH($D361,PIS!C$1:C$500,0),MATCH(X$2,PIS!$2:$2,0)),0)</f>
        <v/>
      </c>
      <c r="Y361">
        <f>IFERROR(INDEX(PIS!$A$1:$BZ$1000,MATCH($D361,PIS!C$1:C$500,0),MATCH(Y$2,PIS!$2:$2,0)),0)</f>
        <v/>
      </c>
      <c r="Z361">
        <f>IFERROR(INDEX(PIS!$A$1:$BZ$1000,MATCH($D361,PIS!C$1:C$500,0),MATCH(Z$2,PIS!$2:$2,0)),0)</f>
        <v/>
      </c>
      <c r="AA361">
        <f>IFERROR(INDEX(PIS!$A$1:$BZ$1000,MATCH($D361,PIS!C$1:C$500,0),MATCH(AA$2,PIS!$2:$2,0)),0)</f>
        <v/>
      </c>
      <c r="AB361">
        <f>IFERROR(INDEX(PIS!$A$1:$BZ$1000,MATCH($D361,PIS!C$1:C$500,0),MATCH(AB$2,PIS!$2:$2,0)),0)</f>
        <v/>
      </c>
      <c r="AC361">
        <f>SUM(V361:AB361)</f>
        <v/>
      </c>
      <c r="AD361">
        <f>IFERROR(INDEX(TIMESHEET!$A$1:$AI$5000,MATCH($D361,TIMESHEET!A$1:A$500,0),MATCH("T100",TIMESHEET!$2:$2,0))-2,0)</f>
        <v/>
      </c>
      <c r="AE361">
        <f>IFERROR(INDEX(TIMESHEET!$A$1:$AI$5000,MATCH($D361,TIMESHEET!A$1:A$500,0),MATCH("T202",TIMESHEET!$2:$2,0)),0)</f>
        <v/>
      </c>
      <c r="AF361">
        <f>IFERROR(INDEX(TIMESHEET!$A$1:$AI$5000,MATCH($D361,TIMESHEET!A$1:A$500,0),MATCH("T302",TIMESHEET!$2:$2,0)),0)</f>
        <v/>
      </c>
      <c r="AG361">
        <f>IFERROR(INDEX(TIMESHEET!$A$1:$AI$5000,MATCH($D361,TIMESHEET!A$1:A$500,0),MATCH("T406",TIMESHEET!$2:$2,0)),0)</f>
        <v/>
      </c>
      <c r="AH361">
        <f>AE361+AG361</f>
        <v/>
      </c>
      <c r="AI361">
        <f>IFERROR(INDEX(TIMESHEET!$A$1:$AI$5000,MATCH($D361,TIMESHEET!A$1:A$500,0),MATCH("T701",TIMESHEET!$2:$2,0)),0)</f>
        <v/>
      </c>
      <c r="AJ361">
        <f>IFERROR(INDEX(TIMESHEET!$A$1:$AI$5000,MATCH($D361,TIMESHEET!B$1:B$500,0),MATCH("T320",TIMESHEET!$2:$2,0)),0)</f>
        <v/>
      </c>
      <c r="AK361">
        <f>IFERROR(IF(LEFT(INDEX(PIS!O$1:O$500,MATCH(D361,PIS!C$1:C$500)),1)="M",T361/AD361*SUM(AE361:AG361),T361*AD361),0)</f>
        <v/>
      </c>
      <c r="AL361">
        <f>IFERROR(INDEX(ADJ!$A$1:$BZ$1000,MATCH(PAYROLL!D361,ADJ!A$1:A$500,0),MATCH(PAYROLL!AL$2,ADJ!$2:$2,0)),0)</f>
        <v/>
      </c>
      <c r="AM361">
        <f>SUM(AK361:AL361)</f>
        <v/>
      </c>
      <c r="AN361">
        <f>IFERROR(ROUND(V361/$AD361*$AH361,0),0)</f>
        <v/>
      </c>
      <c r="AO361">
        <f>IFERROR(ROUND(W361/$AD361*$AH361,0),0)</f>
        <v/>
      </c>
      <c r="AP361">
        <f>IFERROR(ROUND(X361/$AD361*$AE361,0),0)</f>
        <v/>
      </c>
      <c r="AQ361">
        <f>IFERROR(ROUND(Y361/$AD361*$AH361,0),0)</f>
        <v/>
      </c>
      <c r="AR361">
        <f>IFERROR(ROUND(Z361/$AD361*$AH361,0),0)</f>
        <v/>
      </c>
      <c r="AS361">
        <f>IFERROR(ROUND(AA361/$AD361*$AH361,0),0)</f>
        <v/>
      </c>
      <c r="AT361">
        <f>IFERROR(IF((AE361+AF361+AG361)&gt;13,AB361,ROUND(AB361/AD361*AH361,0)),0)</f>
        <v/>
      </c>
      <c r="AU361">
        <f>IFERROR(INDEX(ADJ!$A$1:$BZ$1000,MATCH(PAYROLL!D361,ADJ!A$1:A$500,0),MATCH(PAYROLL!AU$2,ADJ!$2:$2,0)),0)</f>
        <v/>
      </c>
      <c r="AV361">
        <f>ROUND(SUM(AN361:AU361),0)</f>
        <v/>
      </c>
      <c r="AW361">
        <f>IFERROR(INDEX(TIMESHEET!$A$1:$AI$5000,MATCH(PAYROLL!D361,TIMESHEET!A$1:A$500,0),MATCH("T620",TIMESHEET!$2:$2,0)),0)</f>
        <v/>
      </c>
      <c r="AX361">
        <f>IFERROR(INDEX(TIMESHEET!$A$1:$AI$5000,MATCH(PAYROLL!D361,TIMESHEET!A$1:A$500,0),MATCH("T601",TIMESHEET!$2:$2,0)),0)</f>
        <v/>
      </c>
      <c r="AY361">
        <f>IFERROR(INDEX(TIMESHEET!$A$1:$AI$5000,MATCH(PAYROLL!D361,TIMESHEET!A$1:A$500,0),MATCH("T602",TIMESHEET!$2:$2,0)),0)</f>
        <v/>
      </c>
      <c r="AZ361">
        <f>IFERROR(INDEX(TIMESHEET!$A$1:$AI$5000,MATCH(PAYROLL!D361,TIMESHEET!A$1:A$500,0),MATCH("T603",TIMESHEET!$2:$2,0)),0)</f>
        <v/>
      </c>
      <c r="BA361">
        <f>IFERROR(INDEX(TIMESHEET!$A$1:$AI$5000,MATCH(PAYROLL!D361,TIMESHEET!A$1:A$500,0),MATCH("T611",TIMESHEET!$2:$2,0)),0)</f>
        <v/>
      </c>
      <c r="BB361">
        <f>IFERROR(INDEX(TIMESHEET!$A$1:$AI$5000,MATCH(PAYROLL!D361,TIMESHEET!A$1:A$500,0),MATCH("T612",TIMESHEET!$2:$2,0)),0)</f>
        <v/>
      </c>
      <c r="BC361">
        <f>IFERROR(INDEX(TIMESHEET!$A$1:$AI$5000,MATCH(PAYROLL!D361,TIMESHEET!A$1:A$500,0),MATCH("T613",TIMESHEET!$2:$2,0)),0)</f>
        <v/>
      </c>
      <c r="BD361">
        <f>IFERROR(INDEX(TIMESHEET!$A$1:$AI$5000,MATCH(PAYROLL!D361,TIMESHEET!A$1:A$500,0),MATCH("T500",TIMESHEET!$2:$2,0)),0)</f>
        <v/>
      </c>
      <c r="BE361">
        <f>IFERROR(IF(LEFT(INDEX(PIS!O$1:O$500,MATCH(D361,PIS!C$1:C$500)),1)="M",T361/AD361/8*(AW361+AX361*1.5+AY361*2+AZ361*3+BA361*2.1+BB361*2.7+BC361*3.9+BD361*0.3),T361/8*(AW361+AX361*1.5+AY361*2+AZ361*3+BA361*2.1+BB361*2.7+BC361*3.9+BD361*0.3)),0)</f>
        <v/>
      </c>
      <c r="BF361">
        <f>IFERROR(INDEX(ADJ!$A$1:$BZ$1000,MATCH(PAYROLL!$D361,ADJ!A$1:A$500,0),MATCH(PAYROLL!BF$2,ADJ!$2:$2,0)),0)</f>
        <v/>
      </c>
      <c r="BG361">
        <f>IFERROR(INDEX(ADJ!$A$1:$BZ$1000,MATCH(PAYROLL!D361,ADJ!A$1:A$500,0),MATCH(PAYROLL!BG$2,ADJ!$2:$2,0)),0)</f>
        <v/>
      </c>
      <c r="BH361">
        <f>IFERROR(INDEX(ADJ!$A$1:$BZ$1000,MATCH(PAYROLL!D361,ADJ!A$1:A$500,0),MATCH(PAYROLL!BH$2,ADJ!$2:$2,0)),0)</f>
        <v/>
      </c>
      <c r="BI361">
        <f>IFERROR(INDEX(ADJ!$A$1:$BZ$1000,MATCH(PAYROLL!D361,ADJ!A$1:A$500,0),MATCH(PAYROLL!BI$2,ADJ!$2:$2,0)),0)</f>
        <v/>
      </c>
      <c r="BJ361">
        <f>IFERROR(INDEX(ADJ!$A$1:$BZ$1000,MATCH(PAYROLL!D361,ADJ!A$1:A$500,0),MATCH(PAYROLL!BJ$2,ADJ!$2:$2,0)),0)</f>
        <v/>
      </c>
      <c r="BK361">
        <f>SUM(BF361:BJ361)</f>
        <v/>
      </c>
      <c r="BL361">
        <f>IFERROR(INDEX(ADJ!$A$1:$BZ$1000,MATCH(PAYROLL!D361,ADJ!A$1:A$500,0),MATCH(PAYROLL!BL$2,ADJ!$2:$2,0)),0)</f>
        <v/>
      </c>
      <c r="BM361">
        <f>IFERROR(INDEX(ADJ!$A$1:$BZ$1000,MATCH(PAYROLL!D361,ADJ!A$1:A$500,0),MATCH(PAYROLL!BM$2,ADJ!$2:$2,0)),0)</f>
        <v/>
      </c>
      <c r="BN361">
        <f>IFERROR(INDEX(ADJ!$A$1:$BZ$1000,MATCH(PAYROLL!D361,ADJ!A$1:A$500,0),MATCH(PAYROLL!BN$2,ADJ!$2:$2,0)),0)</f>
        <v/>
      </c>
      <c r="BO361">
        <f>IFERROR(INDEX(ADJ!$A$1:$BZ$1000,MATCH(PAYROLL!D361,ADJ!A$1:A$500,0),MATCH(PAYROLL!BO$2,ADJ!$2:$2,0)),0)</f>
        <v/>
      </c>
      <c r="BP361">
        <f>SUM(AM361,AV361,BE361,BK361,BL361:BO361)</f>
        <v/>
      </c>
      <c r="BQ361">
        <f>BO361</f>
        <v/>
      </c>
      <c r="BR361">
        <f>IFERROR(ROUND(IF(LEFT(INDEX(PIS!O$1:O$500,MATCH(D361,PIS!C$1:C$500)),1)="D",T361/8*(BD361*0.3),IF(LEFT(INDEX(PIS!O$1:O$500,MATCH(D361,PIS!C$1:C$500)),1)="H",T361*($BD361*0.3),T361/$AD361/8*($BD361*0.3))),0),0)</f>
        <v/>
      </c>
      <c r="BS361">
        <f>IF(AP361&lt;1,0,MIN(AP361,730000))</f>
        <v/>
      </c>
      <c r="BT361">
        <f>IFERROR(ROUND((BE361-SUM(AW361:BC361)*T361/AD361/8),0)-BR361,0)</f>
        <v/>
      </c>
      <c r="BU361">
        <f>AO361</f>
        <v/>
      </c>
      <c r="BV361">
        <f>SUM(BQ361:BU361)</f>
        <v/>
      </c>
      <c r="BW361">
        <f>BP361-BV361</f>
        <v/>
      </c>
      <c r="BX361">
        <f>IFERROR(IF(RIGHT(INDEX(PIS!O$1:O$500,MATCH(D361,PIS!C$1:C$500)),5)="Gross",MIN(U361+V361,VLOOKUP("R700",TSC!B:C,2,0)*VLOOKUP("R101",TSC!B:C,2,0))*VLOOKUP("R701",TSC!B:C,2,0)%,0),0)</f>
        <v/>
      </c>
      <c r="BY361">
        <f>IFERROR(IF(RIGHT(INDEX(PIS!O$1:O$500,MATCH(D361,PIS!C$1:C$500)),5)="Gross",MIN(U361+V361,VLOOKUP("R700",TSC!B:C,2,0)*VLOOKUP("R101",TSC!B:C,2,0))*VLOOKUP("T704",TSC!B:C,2,0)%,0),0)</f>
        <v/>
      </c>
      <c r="BZ361">
        <f>IFERROR(IF(RIGHT(INDEX(PIS!O$1:O$500,MATCH(D361,PIS!C$1:C$500)),5)="Gross",MIN(U361+V361,VLOOKUP("R700",TSC!B:C,2,0)*VLOOKUP("1",TSC!F:G,2,0))*VLOOKUP("T705",TSC!B:C,2,0)%,0),0)</f>
        <v/>
      </c>
      <c r="CA361">
        <f>IFERROR(INDEX(ADJ!$A$1:$BZ$1000,MATCH(PAYROLL!D361,ADJ!A$1:A$500,0),MATCH(PAYROLL!CA$2,ADJ!$2:$2,0)),0)</f>
        <v/>
      </c>
      <c r="CB361">
        <f>IFERROR(INDEX(ADJ!$A$1:$BZ$1000,MATCH(PAYROLL!D361,ADJ!A$1:A$500,0),MATCH(PAYROLL!CB$2,ADJ!$2:$2,0)),0)</f>
        <v/>
      </c>
      <c r="CC361">
        <f>SUM(BX361:CB361)</f>
        <v/>
      </c>
      <c r="CD361">
        <f>IFERROR(INDEX(PIS!$A$1:$BZ$1000,MATCH(PAYROLL!D361,PIS!C$1:C$500,0),MATCH(PAYROLL!CD$1,PIS!$1:$1,0)),0)</f>
        <v/>
      </c>
      <c r="CE361">
        <f>IFERROR(IF(OR(INDEX(PIS!P$1:P$500,MATCH(D361,PIS!C$1:C$500,0))="LT2",INDEX(PIS!P$1:P$500,MATCH(D361,PIS!C$1:C$500,0))="P10"),0,SUM(CC361,CD361*VLOOKUP("R601",TSC!B:C,2,0),VLOOKUP("R602",TSC!B:C,2,0))),0)</f>
        <v/>
      </c>
      <c r="CF361">
        <f>MAX(BW361-CE361,0)</f>
        <v/>
      </c>
      <c r="CG361">
        <f>IFERROR(IF(OR(RIGHT(INDEX(PIS!P$1:P$500,MATCH(D361,PIS!C$1:C$500)),5)="P10",RIGHT(INDEX(PIS!P$1:P$500,MATCH(D361,PIS!C$1:C$500)),5)="CK"),0,IF(CF361&lt;=5000000,CF361*5%,IF(CF361&lt;=10000000,CF361*10%-250000,IF(CF361&lt;=18000000,CF361*15%-750000,IF(CF361&lt;=32000000,CF361*20%-1650000,IF(CF361&lt;=52000000,CF361*25%-3250000,IF(CF361&lt;=80000000,BH361*30%-5850000,CF361*35%-9850000))))))),0)</f>
        <v/>
      </c>
      <c r="CH361">
        <f>IFERROR(IF(OR(INDEX(PIS!P$1:P$500,MATCH(D361,PIS!C$1:C$500))="LT",INDEX(PIS!P$1:P$500,MATCH(D361,PIS!C$1:C$500))="CK"),0,IF(CF361&lt;2000000,0,CF361*10%)),0)</f>
        <v/>
      </c>
      <c r="CI361">
        <f>IFERROR(INDEX(ADJ!$A$1:$BZ$1000,MATCH(PAYROLL!D361,ADJ!A$1:A$500,0),MATCH(PAYROLL!CI$2,ADJ!$2:$2,0)),0)</f>
        <v/>
      </c>
      <c r="CJ361">
        <f>IFERROR(INDEX(ADJ!$A$1:$BZ$1000,MATCH(PAYROLL!D361,ADJ!A$1:A$500,0),MATCH(PAYROLL!CJ$2,ADJ!$2:$2,0)),0)</f>
        <v/>
      </c>
      <c r="CK361">
        <f>IFERROR(INDEX(ADJ!$A$1:$BZ$1000,MATCH(PAYROLL!D361,ADJ!A$1:A$500,0),MATCH(PAYROLL!CK$2,ADJ!$2:$2,0)),0)</f>
        <v/>
      </c>
      <c r="CL361">
        <f>SUM(CG361:CK361)</f>
        <v/>
      </c>
      <c r="CM361">
        <f>ROUND(SUM(CH361:CK361),0)</f>
        <v/>
      </c>
      <c r="CN361">
        <f>IFERROR(INDEX(CSDA!D$1:D$500,MATCH($CN$2,CSDA!C$1:C$500,0))*INDEX(PIS!V$1:V$500,MATCH(D361,PIS!C$1:C$500))+INDEX(ADJ!$A$1:$BZ$1000,MATCH(PAYROLL!D361,ADJ!A$1:A$500,0),MATCH(PAYROLL!CN$2,ADJ!$2:$2,0)),0)</f>
        <v/>
      </c>
      <c r="CO361">
        <f>IFERROR(INDEX(ADJ!$A$1:$BZ$1000,MATCH(PAYROLL!D361,ADJ!A$1:A$500,0),MATCH(PAYROLL!CO$2,ADJ!$2:$2,0)),0)</f>
        <v/>
      </c>
      <c r="CP361">
        <f>IFERROR(INDEX(ADJ!$A$1:$BZ$1000,MATCH(PAYROLL!D361,ADJ!A$1:A$500,0),MATCH(PAYROLL!CP$2,ADJ!$2:$2,0)),0)</f>
        <v/>
      </c>
      <c r="CQ361">
        <f>BP361-CL361-CI361-CM361-CN361-CO361-CP361-CC361</f>
        <v/>
      </c>
      <c r="CR361">
        <f>IFERROR(IF(RIGHT(INDEX(PIS!O$1:O$500,MATCH(D361,PIS!C$1:C$500,0)),5)="Gross",MIN(U361+V361,VLOOKUP("R700",TSC!B:C,2,0)*VLOOKUP("R101",TSC!B:C,2,0))*(VLOOKUP("T711",TSC!B:C,2,0)+VLOOKUP("T712",TSC!B:C,2,0))%,MIN(T361+V361,VLOOKUP("R700",TSC!B:C,2,0)*VLOOKUP("R101",TSC!B:C,2,0))*(VLOOKUP("T711",TSC!B:C,2,0)+VLOOKUP("T712",TSC!B:C,2,0)+VLOOKUP("R701",TSC!B:C,2,0))%),0)</f>
        <v/>
      </c>
      <c r="CS361">
        <f>IFERROR(IF(RIGHT(INDEX(PIS!O$1:O$500,MATCH(D361,PIS!C$1:C$500,0)),5)="Gross",MIN(U361+V361,VLOOKUP("R700",TSC!B:C,2,0)*VLOOKUP("R101",TSC!B:C,2,0))*(VLOOKUP("T714",TSC!B:C,2,0))%,MIN(T361+V361,VLOOKUP("R700",TSC!B:C,2,0)*VLOOKUP("R101",TSC!B:C,2,0))*(VLOOKUP("T704",TSC!B:C,2,0)+VLOOKUP("T714",TSC!B:C,2,0))%),0)</f>
        <v/>
      </c>
      <c r="CT361">
        <f>IFERROR(IF(RIGHT(INDEX(PIS!O$1:O$500,MATCH(D361,PIS!C$1:C$500,0)),5)="Gross",MIN(U361+V361,VLOOKUP("R700",TSC!B:C,2,0)*VLOOKUP("R101",TSC!B:C,2,0))*VLOOKUP("T705",TSC!B:C,2,0)%,MIN(T361+V361,VLOOKUP("R700",TSC!B:C,2,0)*VLOOKUP("R101",TSC!B:C,2,0))*VLOOKUP("T705",TSC!B:C,2,0)%),0)</f>
        <v/>
      </c>
      <c r="CU361">
        <f>IFERROR(IF(RIGHT(INDEX(PIS!O$1:O$500,MATCH(D361,PIS!C$1:C$500,0)),5)="Gross",MIN(U361+V361,VLOOKUP("R700",TSC!B:C,2,0)*VLOOKUP("R101",TSC!B:C,2,0))*(VLOOKUP("T713",TSC!B:C,2,0))%,MIN(T361+V361,VLOOKUP("R700",TSC!B:C,2,0)*VLOOKUP("R101",TSC!B:C,2,0))*(VLOOKUP("T713",TSC!B:C,2,0))%),0)</f>
        <v/>
      </c>
      <c r="CV361">
        <f>IFERROR(INDEX(ADJ!$A$1:$BZ$1000,MATCH(PAYROLL!D361,ADJ!A$1:A$500,0),MATCH(PAYROLL!CV$2,ADJ!$2:$2,0)),0)</f>
        <v/>
      </c>
      <c r="CW361">
        <f>IFERROR(INDEX(ADJ!$A$1:$BZ$1000,MATCH(PAYROLL!D361,ADJ!A$1:A$500,0),MATCH(PAYROLL!CW$2,ADJ!$2:$2,0)),0)</f>
        <v/>
      </c>
      <c r="CX361">
        <f>SUM(CR361:CW361)</f>
        <v/>
      </c>
      <c r="CY361">
        <f>ROUND(IF(CR361&gt;0,T361+V361*VLOOKUP("R202",TSC!$B$1:$C$500,2,0),0),0)</f>
        <v/>
      </c>
      <c r="CZ361">
        <f>IFERROR(INDEX(CSDA!D$1:D$500,MATCH($CZ$2,CSDA!C$1:C$500,0)),0)</f>
        <v/>
      </c>
      <c r="DA361">
        <f>ROUND(T361*0.7%,0)</f>
        <v/>
      </c>
      <c r="DB361">
        <f>ROUND(T361/12,0)</f>
        <v/>
      </c>
      <c r="DC361">
        <f ref="DC361" t="array">IFERROR(INDEX(CSDA!D$1:D$500,MATCH("Trích giữ"&amp;PAYROLL!DC$2,CSDA!A$1:A$500&amp;CSDA!C$1:C$500,0)),0)</f>
        <v/>
      </c>
      <c r="DD361">
        <f ref="DD361" t="array">IFERROR(INDEX(CSDA!D$1:D$500,MATCH("Trích giữ"&amp;PAYROLL!DD$2,CSDA!A$1:A$500&amp;CSDA!C$1:C$500,0)),0)</f>
        <v/>
      </c>
      <c r="DE361">
        <f ref="DE361" t="array">IFERROR(INDEX(CSDA!D$1:D$500,MATCH("Trích giữ"&amp;PAYROLL!DE$2,CSDA!A$1:A$500&amp;CSDA!C$1:C$500,0)),0)</f>
        <v/>
      </c>
      <c r="DF361">
        <f>IFERROR(INDEX(CSDA!D$1:D$500,MATCH(PAYROLL!DF$2,CSDA!C$1:C$500,0)),0)</f>
        <v/>
      </c>
      <c r="DG361">
        <f ref="DG361" t="array">IFERROR(INDEX(CSDA!D$1:D$500,MATCH("Trích giữ"&amp;PAYROLL!DG$2,CSDA!A$1:A$500&amp;CSDA!C$1:C$500,0)),0)</f>
        <v/>
      </c>
      <c r="DH361">
        <f>ROUND(T361/26,0)</f>
        <v/>
      </c>
      <c r="DI361">
        <f ref="DI361" t="array">IFERROR(INDEX(CSDA!D$1:D$500,MATCH("Trích giữ"&amp;PAYROLL!DI$2,CSDA!A$1:A$500&amp;CSDA!C$1:C$500,0)),0)</f>
        <v/>
      </c>
      <c r="DJ361">
        <f>IF(U361=0,T361*21.5%-BL361,0)</f>
        <v/>
      </c>
      <c r="DK361">
        <f ref="DK361" t="array">IFERROR(INDEX(CSDA!D$1:D$500,MATCH("Trích giữ"&amp;PAYROLL!DK$2,CSDA!A$1:A$500&amp;CSDA!C$1:C$500,0)),0)</f>
        <v/>
      </c>
      <c r="DL361">
        <f>IFERROR(INDEX(CSDA!D$1:D$500,MATCH(PAYROLL!DL$2,CSDA!C$1:C$500,0))/12,0)</f>
        <v/>
      </c>
      <c r="DM361">
        <f>SUM(DB361:DL361)</f>
        <v/>
      </c>
      <c r="DN361">
        <f>IFERROR(INDEX(ADJ!$A$1:$BZ$1000,MATCH(PAYROLL!D361,ADJ!A$1:A$500,0),MATCH(PAYROLL!DN$2,ADJ!$2:$2,0)),0)</f>
        <v/>
      </c>
      <c r="DO361">
        <f>IFERROR(SUM(BP361,DM361:DN361,CX361:DA361)-DT361,0)</f>
        <v/>
      </c>
      <c r="DP361">
        <f ref="DP361" t="array">SUM(BW361*IFERROR(INDEX(CSDA!D$1:D$500,MATCH(BW$2,CSDA!C$1:C$500,0)),0)%,CX361*IFERROR(INDEX(CSDA!D$1:D$500,MATCH(CX$2,CSDA!C$1:C$500,0)),0)%,DA361*IFERROR(INDEX(CSDA!D$1:D$500,MATCH(DA$2,CSDA!C$1:C$500,0)),0)%,DB361*IFERROR(INDEX(CSDA!D$1:D$500,MATCH(DB$2,CSDA!C$1:C$500,0)),0)%,DF361*IFERROR(INDEX(CSDA!D$1:D$500,MATCH("Phí dịch vụ"&amp;PAYROLL!DF$2,CSDA!A$1:A$500&amp;CSDA!C$1:C$500,0)),0)%,DC361*IFERROR(INDEX(CSDA!D$1:D$500,MATCH("Phí dịch vụ"&amp;PAYROLL!DC$2,CSDA!A$1:A$500&amp;CSDA!C$1:C$500,0)),0)%,DH361*IFERROR(INDEX(CSDA!D$1:D$500,MATCH("Phí dịch vụ"&amp;PAYROLL!DH$2,CSDA!A$1:A$500&amp;CSDA!C$1:C$500,0)),0)%,DJ361*IFERROR(INDEX(CSDA!D$1:D$500,MATCH("Phí dịch vụ"&amp;PAYROLL!DJ$2,CSDA!A$1:A$500&amp;CSDA!C$1:C$500,0)),0)%,BN361*IFERROR(INDEX(CSDA!D$1:D$500,MATCH(BN$2,CSDA!C$1:C$500,0)),0)%)-BN361*7%</f>
        <v/>
      </c>
      <c r="DQ361">
        <f>IFERROR(INDEX(ADJ!$A$1:$BZ$1000,MATCH(PAYROLL!D361,ADJ!A$1:A$500,0),MATCH(PAYROLL!DQ$2,ADJ!$2:$2,0)),0)</f>
        <v/>
      </c>
      <c r="DR361">
        <f>IFERROR(INDEX(ADJ!$A$1:$BZ$1000,MATCH(PAYROLL!D361,ADJ!A$1:A$500,0),MATCH(PAYROLL!DR$2,ADJ!$2:$2,0)),0)</f>
        <v/>
      </c>
      <c r="DS361">
        <f>SUM(DP361:DR361)</f>
        <v/>
      </c>
      <c r="DT361">
        <f>EK361</f>
        <v/>
      </c>
      <c r="DU361">
        <f>SUM(DO361:DR361)</f>
        <v/>
      </c>
      <c r="DV361">
        <f>ROUND(DU361*0.1,0)</f>
        <v/>
      </c>
      <c r="DW361">
        <f>DU361+DV361</f>
        <v/>
      </c>
      <c r="DZ361">
        <f>IFERROR(INDEX(ADJ!$A$1:$BZ$1000,MATCH(PAYROLL!$D361,ADJ!A$1:A$500,0),MATCH(PAYROLL!DZ$2,ADJ!$2:$2,0)),0)</f>
        <v/>
      </c>
      <c r="EA361">
        <f>IFERROR(INDEX(ADJ!$A$1:$BZ$1000,MATCH(PAYROLL!$D361,ADJ!A$1:A$500,0),MATCH(PAYROLL!EA$2,ADJ!$2:$2,0)),0)</f>
        <v/>
      </c>
      <c r="EB361">
        <f>IFERROR(INDEX(ADJ!$A$1:$BZ$1000,MATCH(PAYROLL!$D361,ADJ!A$1:A$500,0),MATCH(PAYROLL!EB$2,ADJ!$2:$2,0)),0)</f>
        <v/>
      </c>
      <c r="EC361">
        <f>IFERROR(INDEX(ADJ!$A$1:$BZ$1000,MATCH(PAYROLL!$D361,ADJ!A$1:A$500,0),MATCH(PAYROLL!EC$2,ADJ!$2:$2,0)),0)</f>
        <v/>
      </c>
      <c r="ED361">
        <f>IFERROR(INDEX(ADJ!$A$1:$BZ$1000,MATCH(PAYROLL!$D361,ADJ!A$1:A$500,0),MATCH(PAYROLL!ED$2,ADJ!$2:$2,0)),0)</f>
        <v/>
      </c>
      <c r="EE361">
        <f>IFERROR(INDEX(ADJ!$A$1:$BZ$1000,MATCH(PAYROLL!$D361,ADJ!A$1:A$500,0),MATCH(PAYROLL!EE$2,ADJ!$2:$2,0)),0)</f>
        <v/>
      </c>
      <c r="EF361">
        <f>IFERROR(INDEX(ADJ!$A$1:$BZ$1000,MATCH(PAYROLL!$D361,ADJ!A$1:A$500,0),MATCH(PAYROLL!EF$2,ADJ!$2:$2,0)),0)</f>
        <v/>
      </c>
      <c r="EG361">
        <f>IFERROR(INDEX(ADJ!$A$1:$BZ$1000,MATCH(PAYROLL!$D361,ADJ!A$1:A$500,0),MATCH(PAYROLL!EG$2,ADJ!$2:$2,0)),0)</f>
        <v/>
      </c>
      <c r="EH361">
        <f>IFERROR(INDEX(ADJ!$A$1:$BZ$1000,MATCH(PAYROLL!$D361,ADJ!A$1:A$500,0),MATCH(PAYROLL!EH$2,ADJ!$2:$2,0)),0)</f>
        <v/>
      </c>
      <c r="EI361">
        <f>IFERROR(INDEX(ADJ!$A$1:$BZ$1000,MATCH(PAYROLL!D361,ADJ!A$1:A$500,0),MATCH(PAYROLL!EI$2,ADJ!$2:$2,0)),0)</f>
        <v/>
      </c>
      <c r="EJ361">
        <f>IFERROR(INDEX(ADJ!$A$1:$BZ$1000,MATCH(PAYROLL!$D361,ADJ!A$1:A$500,0),MATCH(PAYROLL!EJ$2,ADJ!$2:$2,0)),0)</f>
        <v/>
      </c>
      <c r="EK361">
        <f>SUM(DZ361:EJ361)</f>
        <v/>
      </c>
    </row>
    <row r="362">
      <c r="A362" t="n">
        <v>360</v>
      </c>
      <c r="B362" t="inlineStr">
        <is>
          <t>Vi Văn Chín</t>
        </is>
      </c>
      <c r="D362" t="inlineStr">
        <is>
          <t>157023-02</t>
        </is>
      </c>
      <c r="S362">
        <f>IFERROR(INDEX(PIS!$A$1:$BZ$1000,MATCH($D362,PIS!C$1:C$500,0),MATCH("Lương CB tháng trước",PIS!$1:$1,0)),0)</f>
        <v/>
      </c>
      <c r="T362">
        <f>IFERROR(INDEX(PIS!$A$1:$BZ$1000,MATCH($D362,PIS!C$1:C$500,0),MATCH("Lương CB hiện tại",PIS!$1:$1,0)),0)</f>
        <v/>
      </c>
      <c r="U362">
        <f>IFERROR(INDEX(PIS!$A$1:$BZ$1000,MATCH($D362,PIS!C$1:C$500,0),MATCH("Lương đóng BHBB",PIS!$1:$1,0)),0)</f>
        <v/>
      </c>
      <c r="V362">
        <f>IFERROR(INDEX(PIS!$A$1:$BZ$1000,MATCH($D362,PIS!C$1:C$500,0),MATCH(V$2,PIS!$2:$2,0)),0)</f>
        <v/>
      </c>
      <c r="W362">
        <f>IFERROR(INDEX(PIS!$A$1:$BZ$1000,MATCH($D362,PIS!C$1:C$500,0),MATCH(W$2,PIS!$2:$2,0)),0)</f>
        <v/>
      </c>
      <c r="X362">
        <f>IFERROR(INDEX(PIS!$A$1:$BZ$1000,MATCH($D362,PIS!C$1:C$500,0),MATCH(X$2,PIS!$2:$2,0)),0)</f>
        <v/>
      </c>
      <c r="Y362">
        <f>IFERROR(INDEX(PIS!$A$1:$BZ$1000,MATCH($D362,PIS!C$1:C$500,0),MATCH(Y$2,PIS!$2:$2,0)),0)</f>
        <v/>
      </c>
      <c r="Z362">
        <f>IFERROR(INDEX(PIS!$A$1:$BZ$1000,MATCH($D362,PIS!C$1:C$500,0),MATCH(Z$2,PIS!$2:$2,0)),0)</f>
        <v/>
      </c>
      <c r="AA362">
        <f>IFERROR(INDEX(PIS!$A$1:$BZ$1000,MATCH($D362,PIS!C$1:C$500,0),MATCH(AA$2,PIS!$2:$2,0)),0)</f>
        <v/>
      </c>
      <c r="AB362">
        <f>IFERROR(INDEX(PIS!$A$1:$BZ$1000,MATCH($D362,PIS!C$1:C$500,0),MATCH(AB$2,PIS!$2:$2,0)),0)</f>
        <v/>
      </c>
      <c r="AC362">
        <f>SUM(V362:AB362)</f>
        <v/>
      </c>
      <c r="AD362">
        <f>IFERROR(INDEX(TIMESHEET!$A$1:$AI$5000,MATCH($D362,TIMESHEET!A$1:A$500,0),MATCH("T100",TIMESHEET!$2:$2,0))-2,0)</f>
        <v/>
      </c>
      <c r="AE362">
        <f>IFERROR(INDEX(TIMESHEET!$A$1:$AI$5000,MATCH($D362,TIMESHEET!A$1:A$500,0),MATCH("T202",TIMESHEET!$2:$2,0)),0)</f>
        <v/>
      </c>
      <c r="AF362">
        <f>IFERROR(INDEX(TIMESHEET!$A$1:$AI$5000,MATCH($D362,TIMESHEET!A$1:A$500,0),MATCH("T302",TIMESHEET!$2:$2,0)),0)</f>
        <v/>
      </c>
      <c r="AG362">
        <f>IFERROR(INDEX(TIMESHEET!$A$1:$AI$5000,MATCH($D362,TIMESHEET!A$1:A$500,0),MATCH("T406",TIMESHEET!$2:$2,0)),0)</f>
        <v/>
      </c>
      <c r="AH362">
        <f>AE362+AG362</f>
        <v/>
      </c>
      <c r="AI362">
        <f>IFERROR(INDEX(TIMESHEET!$A$1:$AI$5000,MATCH($D362,TIMESHEET!A$1:A$500,0),MATCH("T701",TIMESHEET!$2:$2,0)),0)</f>
        <v/>
      </c>
      <c r="AJ362">
        <f>IFERROR(INDEX(TIMESHEET!$A$1:$AI$5000,MATCH($D362,TIMESHEET!B$1:B$500,0),MATCH("T320",TIMESHEET!$2:$2,0)),0)</f>
        <v/>
      </c>
      <c r="AK362">
        <f>IFERROR(IF(LEFT(INDEX(PIS!O$1:O$500,MATCH(D362,PIS!C$1:C$500)),1)="M",T362/AD362*SUM(AE362:AG362),T362*AD362),0)</f>
        <v/>
      </c>
      <c r="AL362">
        <f>IFERROR(INDEX(ADJ!$A$1:$BZ$1000,MATCH(PAYROLL!D362,ADJ!A$1:A$500,0),MATCH(PAYROLL!AL$2,ADJ!$2:$2,0)),0)</f>
        <v/>
      </c>
      <c r="AM362">
        <f>SUM(AK362:AL362)</f>
        <v/>
      </c>
      <c r="AN362">
        <f>IFERROR(ROUND(V362/$AD362*$AH362,0),0)</f>
        <v/>
      </c>
      <c r="AO362">
        <f>IFERROR(ROUND(W362/$AD362*$AH362,0),0)</f>
        <v/>
      </c>
      <c r="AP362">
        <f>IFERROR(ROUND(X362/$AD362*$AE362,0),0)</f>
        <v/>
      </c>
      <c r="AQ362">
        <f>IFERROR(ROUND(Y362/$AD362*$AH362,0),0)</f>
        <v/>
      </c>
      <c r="AR362">
        <f>IFERROR(ROUND(Z362/$AD362*$AH362,0),0)</f>
        <v/>
      </c>
      <c r="AS362">
        <f>IFERROR(ROUND(AA362/$AD362*$AH362,0),0)</f>
        <v/>
      </c>
      <c r="AT362">
        <f>IFERROR(IF((AE362+AF362+AG362)&gt;13,AB362,ROUND(AB362/AD362*AH362,0)),0)</f>
        <v/>
      </c>
      <c r="AU362">
        <f>IFERROR(INDEX(ADJ!$A$1:$BZ$1000,MATCH(PAYROLL!D362,ADJ!A$1:A$500,0),MATCH(PAYROLL!AU$2,ADJ!$2:$2,0)),0)</f>
        <v/>
      </c>
      <c r="AV362">
        <f>ROUND(SUM(AN362:AU362),0)</f>
        <v/>
      </c>
      <c r="AW362">
        <f>IFERROR(INDEX(TIMESHEET!$A$1:$AI$5000,MATCH(PAYROLL!D362,TIMESHEET!A$1:A$500,0),MATCH("T620",TIMESHEET!$2:$2,0)),0)</f>
        <v/>
      </c>
      <c r="AX362">
        <f>IFERROR(INDEX(TIMESHEET!$A$1:$AI$5000,MATCH(PAYROLL!D362,TIMESHEET!A$1:A$500,0),MATCH("T601",TIMESHEET!$2:$2,0)),0)</f>
        <v/>
      </c>
      <c r="AY362">
        <f>IFERROR(INDEX(TIMESHEET!$A$1:$AI$5000,MATCH(PAYROLL!D362,TIMESHEET!A$1:A$500,0),MATCH("T602",TIMESHEET!$2:$2,0)),0)</f>
        <v/>
      </c>
      <c r="AZ362">
        <f>IFERROR(INDEX(TIMESHEET!$A$1:$AI$5000,MATCH(PAYROLL!D362,TIMESHEET!A$1:A$500,0),MATCH("T603",TIMESHEET!$2:$2,0)),0)</f>
        <v/>
      </c>
      <c r="BA362">
        <f>IFERROR(INDEX(TIMESHEET!$A$1:$AI$5000,MATCH(PAYROLL!D362,TIMESHEET!A$1:A$500,0),MATCH("T611",TIMESHEET!$2:$2,0)),0)</f>
        <v/>
      </c>
      <c r="BB362">
        <f>IFERROR(INDEX(TIMESHEET!$A$1:$AI$5000,MATCH(PAYROLL!D362,TIMESHEET!A$1:A$500,0),MATCH("T612",TIMESHEET!$2:$2,0)),0)</f>
        <v/>
      </c>
      <c r="BC362">
        <f>IFERROR(INDEX(TIMESHEET!$A$1:$AI$5000,MATCH(PAYROLL!D362,TIMESHEET!A$1:A$500,0),MATCH("T613",TIMESHEET!$2:$2,0)),0)</f>
        <v/>
      </c>
      <c r="BD362">
        <f>IFERROR(INDEX(TIMESHEET!$A$1:$AI$5000,MATCH(PAYROLL!D362,TIMESHEET!A$1:A$500,0),MATCH("T500",TIMESHEET!$2:$2,0)),0)</f>
        <v/>
      </c>
      <c r="BE362">
        <f>IFERROR(IF(LEFT(INDEX(PIS!O$1:O$500,MATCH(D362,PIS!C$1:C$500)),1)="M",T362/AD362/8*(AW362+AX362*1.5+AY362*2+AZ362*3+BA362*2.1+BB362*2.7+BC362*3.9+BD362*0.3),T362/8*(AW362+AX362*1.5+AY362*2+AZ362*3+BA362*2.1+BB362*2.7+BC362*3.9+BD362*0.3)),0)</f>
        <v/>
      </c>
      <c r="BF362">
        <f>IFERROR(INDEX(ADJ!$A$1:$BZ$1000,MATCH(PAYROLL!$D362,ADJ!A$1:A$500,0),MATCH(PAYROLL!BF$2,ADJ!$2:$2,0)),0)</f>
        <v/>
      </c>
      <c r="BG362">
        <f>IFERROR(INDEX(ADJ!$A$1:$BZ$1000,MATCH(PAYROLL!D362,ADJ!A$1:A$500,0),MATCH(PAYROLL!BG$2,ADJ!$2:$2,0)),0)</f>
        <v/>
      </c>
      <c r="BH362">
        <f>IFERROR(INDEX(ADJ!$A$1:$BZ$1000,MATCH(PAYROLL!D362,ADJ!A$1:A$500,0),MATCH(PAYROLL!BH$2,ADJ!$2:$2,0)),0)</f>
        <v/>
      </c>
      <c r="BI362">
        <f>IFERROR(INDEX(ADJ!$A$1:$BZ$1000,MATCH(PAYROLL!D362,ADJ!A$1:A$500,0),MATCH(PAYROLL!BI$2,ADJ!$2:$2,0)),0)</f>
        <v/>
      </c>
      <c r="BJ362">
        <f>IFERROR(INDEX(ADJ!$A$1:$BZ$1000,MATCH(PAYROLL!D362,ADJ!A$1:A$500,0),MATCH(PAYROLL!BJ$2,ADJ!$2:$2,0)),0)</f>
        <v/>
      </c>
      <c r="BK362">
        <f>SUM(BF362:BJ362)</f>
        <v/>
      </c>
      <c r="BL362">
        <f>IFERROR(INDEX(ADJ!$A$1:$BZ$1000,MATCH(PAYROLL!D362,ADJ!A$1:A$500,0),MATCH(PAYROLL!BL$2,ADJ!$2:$2,0)),0)</f>
        <v/>
      </c>
      <c r="BM362">
        <f>IFERROR(INDEX(ADJ!$A$1:$BZ$1000,MATCH(PAYROLL!D362,ADJ!A$1:A$500,0),MATCH(PAYROLL!BM$2,ADJ!$2:$2,0)),0)</f>
        <v/>
      </c>
      <c r="BN362">
        <f>IFERROR(INDEX(ADJ!$A$1:$BZ$1000,MATCH(PAYROLL!D362,ADJ!A$1:A$500,0),MATCH(PAYROLL!BN$2,ADJ!$2:$2,0)),0)</f>
        <v/>
      </c>
      <c r="BO362">
        <f>IFERROR(INDEX(ADJ!$A$1:$BZ$1000,MATCH(PAYROLL!D362,ADJ!A$1:A$500,0),MATCH(PAYROLL!BO$2,ADJ!$2:$2,0)),0)</f>
        <v/>
      </c>
      <c r="BP362">
        <f>SUM(AM362,AV362,BE362,BK362,BL362:BO362)</f>
        <v/>
      </c>
      <c r="BQ362">
        <f>BO362</f>
        <v/>
      </c>
      <c r="BR362">
        <f>IFERROR(ROUND(IF(LEFT(INDEX(PIS!O$1:O$500,MATCH(D362,PIS!C$1:C$500)),1)="D",T362/8*(BD362*0.3),IF(LEFT(INDEX(PIS!O$1:O$500,MATCH(D362,PIS!C$1:C$500)),1)="H",T362*($BD362*0.3),T362/$AD362/8*($BD362*0.3))),0),0)</f>
        <v/>
      </c>
      <c r="BS362">
        <f>IF(AP362&lt;1,0,MIN(AP362,730000))</f>
        <v/>
      </c>
      <c r="BT362">
        <f>IFERROR(ROUND((BE362-SUM(AW362:BC362)*T362/AD362/8),0)-BR362,0)</f>
        <v/>
      </c>
      <c r="BU362">
        <f>AO362</f>
        <v/>
      </c>
      <c r="BV362">
        <f>SUM(BQ362:BU362)</f>
        <v/>
      </c>
      <c r="BW362">
        <f>BP362-BV362</f>
        <v/>
      </c>
      <c r="BX362">
        <f>IFERROR(IF(RIGHT(INDEX(PIS!O$1:O$500,MATCH(D362,PIS!C$1:C$500)),5)="Gross",MIN(U362+V362,VLOOKUP("R700",TSC!B:C,2,0)*VLOOKUP("R101",TSC!B:C,2,0))*VLOOKUP("R701",TSC!B:C,2,0)%,0),0)</f>
        <v/>
      </c>
      <c r="BY362">
        <f>IFERROR(IF(RIGHT(INDEX(PIS!O$1:O$500,MATCH(D362,PIS!C$1:C$500)),5)="Gross",MIN(U362+V362,VLOOKUP("R700",TSC!B:C,2,0)*VLOOKUP("R101",TSC!B:C,2,0))*VLOOKUP("T704",TSC!B:C,2,0)%,0),0)</f>
        <v/>
      </c>
      <c r="BZ362">
        <f>IFERROR(IF(RIGHT(INDEX(PIS!O$1:O$500,MATCH(D362,PIS!C$1:C$500)),5)="Gross",MIN(U362+V362,VLOOKUP("R700",TSC!B:C,2,0)*VLOOKUP("1",TSC!F:G,2,0))*VLOOKUP("T705",TSC!B:C,2,0)%,0),0)</f>
        <v/>
      </c>
      <c r="CA362">
        <f>IFERROR(INDEX(ADJ!$A$1:$BZ$1000,MATCH(PAYROLL!D362,ADJ!A$1:A$500,0),MATCH(PAYROLL!CA$2,ADJ!$2:$2,0)),0)</f>
        <v/>
      </c>
      <c r="CB362">
        <f>IFERROR(INDEX(ADJ!$A$1:$BZ$1000,MATCH(PAYROLL!D362,ADJ!A$1:A$500,0),MATCH(PAYROLL!CB$2,ADJ!$2:$2,0)),0)</f>
        <v/>
      </c>
      <c r="CC362">
        <f>SUM(BX362:CB362)</f>
        <v/>
      </c>
      <c r="CD362">
        <f>IFERROR(INDEX(PIS!$A$1:$BZ$1000,MATCH(PAYROLL!D362,PIS!C$1:C$500,0),MATCH(PAYROLL!CD$1,PIS!$1:$1,0)),0)</f>
        <v/>
      </c>
      <c r="CE362">
        <f>IFERROR(IF(OR(INDEX(PIS!P$1:P$500,MATCH(D362,PIS!C$1:C$500,0))="LT2",INDEX(PIS!P$1:P$500,MATCH(D362,PIS!C$1:C$500,0))="P10"),0,SUM(CC362,CD362*VLOOKUP("R601",TSC!B:C,2,0),VLOOKUP("R602",TSC!B:C,2,0))),0)</f>
        <v/>
      </c>
      <c r="CF362">
        <f>MAX(BW362-CE362,0)</f>
        <v/>
      </c>
      <c r="CG362">
        <f>IFERROR(IF(OR(RIGHT(INDEX(PIS!P$1:P$500,MATCH(D362,PIS!C$1:C$500)),5)="P10",RIGHT(INDEX(PIS!P$1:P$500,MATCH(D362,PIS!C$1:C$500)),5)="CK"),0,IF(CF362&lt;=5000000,CF362*5%,IF(CF362&lt;=10000000,CF362*10%-250000,IF(CF362&lt;=18000000,CF362*15%-750000,IF(CF362&lt;=32000000,CF362*20%-1650000,IF(CF362&lt;=52000000,CF362*25%-3250000,IF(CF362&lt;=80000000,BH362*30%-5850000,CF362*35%-9850000))))))),0)</f>
        <v/>
      </c>
      <c r="CH362">
        <f>IFERROR(IF(OR(INDEX(PIS!P$1:P$500,MATCH(D362,PIS!C$1:C$500))="LT",INDEX(PIS!P$1:P$500,MATCH(D362,PIS!C$1:C$500))="CK"),0,IF(CF362&lt;2000000,0,CF362*10%)),0)</f>
        <v/>
      </c>
      <c r="CI362">
        <f>IFERROR(INDEX(ADJ!$A$1:$BZ$1000,MATCH(PAYROLL!D362,ADJ!A$1:A$500,0),MATCH(PAYROLL!CI$2,ADJ!$2:$2,0)),0)</f>
        <v/>
      </c>
      <c r="CJ362">
        <f>IFERROR(INDEX(ADJ!$A$1:$BZ$1000,MATCH(PAYROLL!D362,ADJ!A$1:A$500,0),MATCH(PAYROLL!CJ$2,ADJ!$2:$2,0)),0)</f>
        <v/>
      </c>
      <c r="CK362">
        <f>IFERROR(INDEX(ADJ!$A$1:$BZ$1000,MATCH(PAYROLL!D362,ADJ!A$1:A$500,0),MATCH(PAYROLL!CK$2,ADJ!$2:$2,0)),0)</f>
        <v/>
      </c>
      <c r="CL362">
        <f>SUM(CG362:CK362)</f>
        <v/>
      </c>
      <c r="CM362">
        <f>ROUND(SUM(CH362:CK362),0)</f>
        <v/>
      </c>
      <c r="CN362">
        <f>IFERROR(INDEX(CSDA!D$1:D$500,MATCH($CN$2,CSDA!C$1:C$500,0))*INDEX(PIS!V$1:V$500,MATCH(D362,PIS!C$1:C$500))+INDEX(ADJ!$A$1:$BZ$1000,MATCH(PAYROLL!D362,ADJ!A$1:A$500,0),MATCH(PAYROLL!CN$2,ADJ!$2:$2,0)),0)</f>
        <v/>
      </c>
      <c r="CO362">
        <f>IFERROR(INDEX(ADJ!$A$1:$BZ$1000,MATCH(PAYROLL!D362,ADJ!A$1:A$500,0),MATCH(PAYROLL!CO$2,ADJ!$2:$2,0)),0)</f>
        <v/>
      </c>
      <c r="CP362">
        <f>IFERROR(INDEX(ADJ!$A$1:$BZ$1000,MATCH(PAYROLL!D362,ADJ!A$1:A$500,0),MATCH(PAYROLL!CP$2,ADJ!$2:$2,0)),0)</f>
        <v/>
      </c>
      <c r="CQ362">
        <f>BP362-CL362-CI362-CM362-CN362-CO362-CP362-CC362</f>
        <v/>
      </c>
      <c r="CR362">
        <f>IFERROR(IF(RIGHT(INDEX(PIS!O$1:O$500,MATCH(D362,PIS!C$1:C$500,0)),5)="Gross",MIN(U362+V362,VLOOKUP("R700",TSC!B:C,2,0)*VLOOKUP("R101",TSC!B:C,2,0))*(VLOOKUP("T711",TSC!B:C,2,0)+VLOOKUP("T712",TSC!B:C,2,0))%,MIN(T362+V362,VLOOKUP("R700",TSC!B:C,2,0)*VLOOKUP("R101",TSC!B:C,2,0))*(VLOOKUP("T711",TSC!B:C,2,0)+VLOOKUP("T712",TSC!B:C,2,0)+VLOOKUP("R701",TSC!B:C,2,0))%),0)</f>
        <v/>
      </c>
      <c r="CS362">
        <f>IFERROR(IF(RIGHT(INDEX(PIS!O$1:O$500,MATCH(D362,PIS!C$1:C$500,0)),5)="Gross",MIN(U362+V362,VLOOKUP("R700",TSC!B:C,2,0)*VLOOKUP("R101",TSC!B:C,2,0))*(VLOOKUP("T714",TSC!B:C,2,0))%,MIN(T362+V362,VLOOKUP("R700",TSC!B:C,2,0)*VLOOKUP("R101",TSC!B:C,2,0))*(VLOOKUP("T704",TSC!B:C,2,0)+VLOOKUP("T714",TSC!B:C,2,0))%),0)</f>
        <v/>
      </c>
      <c r="CT362">
        <f>IFERROR(IF(RIGHT(INDEX(PIS!O$1:O$500,MATCH(D362,PIS!C$1:C$500,0)),5)="Gross",MIN(U362+V362,VLOOKUP("R700",TSC!B:C,2,0)*VLOOKUP("R101",TSC!B:C,2,0))*VLOOKUP("T705",TSC!B:C,2,0)%,MIN(T362+V362,VLOOKUP("R700",TSC!B:C,2,0)*VLOOKUP("R101",TSC!B:C,2,0))*VLOOKUP("T705",TSC!B:C,2,0)%),0)</f>
        <v/>
      </c>
      <c r="CU362">
        <f>IFERROR(IF(RIGHT(INDEX(PIS!O$1:O$500,MATCH(D362,PIS!C$1:C$500,0)),5)="Gross",MIN(U362+V362,VLOOKUP("R700",TSC!B:C,2,0)*VLOOKUP("R101",TSC!B:C,2,0))*(VLOOKUP("T713",TSC!B:C,2,0))%,MIN(T362+V362,VLOOKUP("R700",TSC!B:C,2,0)*VLOOKUP("R101",TSC!B:C,2,0))*(VLOOKUP("T713",TSC!B:C,2,0))%),0)</f>
        <v/>
      </c>
      <c r="CV362">
        <f>IFERROR(INDEX(ADJ!$A$1:$BZ$1000,MATCH(PAYROLL!D362,ADJ!A$1:A$500,0),MATCH(PAYROLL!CV$2,ADJ!$2:$2,0)),0)</f>
        <v/>
      </c>
      <c r="CW362">
        <f>IFERROR(INDEX(ADJ!$A$1:$BZ$1000,MATCH(PAYROLL!D362,ADJ!A$1:A$500,0),MATCH(PAYROLL!CW$2,ADJ!$2:$2,0)),0)</f>
        <v/>
      </c>
      <c r="CX362">
        <f>SUM(CR362:CW362)</f>
        <v/>
      </c>
      <c r="CY362">
        <f>ROUND(IF(CR362&gt;0,T362+V362*VLOOKUP("R202",TSC!$B$1:$C$500,2,0),0),0)</f>
        <v/>
      </c>
      <c r="CZ362">
        <f>IFERROR(INDEX(CSDA!D$1:D$500,MATCH($CZ$2,CSDA!C$1:C$500,0)),0)</f>
        <v/>
      </c>
      <c r="DA362">
        <f>ROUND(T362*0.7%,0)</f>
        <v/>
      </c>
      <c r="DB362">
        <f>ROUND(T362/12,0)</f>
        <v/>
      </c>
      <c r="DC362">
        <f ref="DC362" t="array">IFERROR(INDEX(CSDA!D$1:D$500,MATCH("Trích giữ"&amp;PAYROLL!DC$2,CSDA!A$1:A$500&amp;CSDA!C$1:C$500,0)),0)</f>
        <v/>
      </c>
      <c r="DD362">
        <f ref="DD362" t="array">IFERROR(INDEX(CSDA!D$1:D$500,MATCH("Trích giữ"&amp;PAYROLL!DD$2,CSDA!A$1:A$500&amp;CSDA!C$1:C$500,0)),0)</f>
        <v/>
      </c>
      <c r="DE362">
        <f ref="DE362" t="array">IFERROR(INDEX(CSDA!D$1:D$500,MATCH("Trích giữ"&amp;PAYROLL!DE$2,CSDA!A$1:A$500&amp;CSDA!C$1:C$500,0)),0)</f>
        <v/>
      </c>
      <c r="DF362">
        <f>IFERROR(INDEX(CSDA!D$1:D$500,MATCH(PAYROLL!DF$2,CSDA!C$1:C$500,0)),0)</f>
        <v/>
      </c>
      <c r="DG362">
        <f ref="DG362" t="array">IFERROR(INDEX(CSDA!D$1:D$500,MATCH("Trích giữ"&amp;PAYROLL!DG$2,CSDA!A$1:A$500&amp;CSDA!C$1:C$500,0)),0)</f>
        <v/>
      </c>
      <c r="DH362">
        <f>ROUND(T362/26,0)</f>
        <v/>
      </c>
      <c r="DI362">
        <f ref="DI362" t="array">IFERROR(INDEX(CSDA!D$1:D$500,MATCH("Trích giữ"&amp;PAYROLL!DI$2,CSDA!A$1:A$500&amp;CSDA!C$1:C$500,0)),0)</f>
        <v/>
      </c>
      <c r="DJ362">
        <f>IF(U362=0,T362*21.5%-BL362,0)</f>
        <v/>
      </c>
      <c r="DK362">
        <f ref="DK362" t="array">IFERROR(INDEX(CSDA!D$1:D$500,MATCH("Trích giữ"&amp;PAYROLL!DK$2,CSDA!A$1:A$500&amp;CSDA!C$1:C$500,0)),0)</f>
        <v/>
      </c>
      <c r="DL362">
        <f>IFERROR(INDEX(CSDA!D$1:D$500,MATCH(PAYROLL!DL$2,CSDA!C$1:C$500,0))/12,0)</f>
        <v/>
      </c>
      <c r="DM362">
        <f>SUM(DB362:DL362)</f>
        <v/>
      </c>
      <c r="DN362">
        <f>IFERROR(INDEX(ADJ!$A$1:$BZ$1000,MATCH(PAYROLL!D362,ADJ!A$1:A$500,0),MATCH(PAYROLL!DN$2,ADJ!$2:$2,0)),0)</f>
        <v/>
      </c>
      <c r="DO362">
        <f>IFERROR(SUM(BP362,DM362:DN362,CX362:DA362)-DT362,0)</f>
        <v/>
      </c>
      <c r="DP362">
        <f ref="DP362" t="array">SUM(BW362*IFERROR(INDEX(CSDA!D$1:D$500,MATCH(BW$2,CSDA!C$1:C$500,0)),0)%,CX362*IFERROR(INDEX(CSDA!D$1:D$500,MATCH(CX$2,CSDA!C$1:C$500,0)),0)%,DA362*IFERROR(INDEX(CSDA!D$1:D$500,MATCH(DA$2,CSDA!C$1:C$500,0)),0)%,DB362*IFERROR(INDEX(CSDA!D$1:D$500,MATCH(DB$2,CSDA!C$1:C$500,0)),0)%,DF362*IFERROR(INDEX(CSDA!D$1:D$500,MATCH("Phí dịch vụ"&amp;PAYROLL!DF$2,CSDA!A$1:A$500&amp;CSDA!C$1:C$500,0)),0)%,DC362*IFERROR(INDEX(CSDA!D$1:D$500,MATCH("Phí dịch vụ"&amp;PAYROLL!DC$2,CSDA!A$1:A$500&amp;CSDA!C$1:C$500,0)),0)%,DH362*IFERROR(INDEX(CSDA!D$1:D$500,MATCH("Phí dịch vụ"&amp;PAYROLL!DH$2,CSDA!A$1:A$500&amp;CSDA!C$1:C$500,0)),0)%,DJ362*IFERROR(INDEX(CSDA!D$1:D$500,MATCH("Phí dịch vụ"&amp;PAYROLL!DJ$2,CSDA!A$1:A$500&amp;CSDA!C$1:C$500,0)),0)%,BN362*IFERROR(INDEX(CSDA!D$1:D$500,MATCH(BN$2,CSDA!C$1:C$500,0)),0)%)-BN362*7%</f>
        <v/>
      </c>
      <c r="DQ362">
        <f>IFERROR(INDEX(ADJ!$A$1:$BZ$1000,MATCH(PAYROLL!D362,ADJ!A$1:A$500,0),MATCH(PAYROLL!DQ$2,ADJ!$2:$2,0)),0)</f>
        <v/>
      </c>
      <c r="DR362">
        <f>IFERROR(INDEX(ADJ!$A$1:$BZ$1000,MATCH(PAYROLL!D362,ADJ!A$1:A$500,0),MATCH(PAYROLL!DR$2,ADJ!$2:$2,0)),0)</f>
        <v/>
      </c>
      <c r="DS362">
        <f>SUM(DP362:DR362)</f>
        <v/>
      </c>
      <c r="DT362">
        <f>EK362</f>
        <v/>
      </c>
      <c r="DU362">
        <f>SUM(DO362:DR362)</f>
        <v/>
      </c>
      <c r="DV362">
        <f>ROUND(DU362*0.1,0)</f>
        <v/>
      </c>
      <c r="DW362">
        <f>DU362+DV362</f>
        <v/>
      </c>
      <c r="DZ362">
        <f>IFERROR(INDEX(ADJ!$A$1:$BZ$1000,MATCH(PAYROLL!$D362,ADJ!A$1:A$500,0),MATCH(PAYROLL!DZ$2,ADJ!$2:$2,0)),0)</f>
        <v/>
      </c>
      <c r="EA362">
        <f>IFERROR(INDEX(ADJ!$A$1:$BZ$1000,MATCH(PAYROLL!$D362,ADJ!A$1:A$500,0),MATCH(PAYROLL!EA$2,ADJ!$2:$2,0)),0)</f>
        <v/>
      </c>
      <c r="EB362">
        <f>IFERROR(INDEX(ADJ!$A$1:$BZ$1000,MATCH(PAYROLL!$D362,ADJ!A$1:A$500,0),MATCH(PAYROLL!EB$2,ADJ!$2:$2,0)),0)</f>
        <v/>
      </c>
      <c r="EC362">
        <f>IFERROR(INDEX(ADJ!$A$1:$BZ$1000,MATCH(PAYROLL!$D362,ADJ!A$1:A$500,0),MATCH(PAYROLL!EC$2,ADJ!$2:$2,0)),0)</f>
        <v/>
      </c>
      <c r="ED362">
        <f>IFERROR(INDEX(ADJ!$A$1:$BZ$1000,MATCH(PAYROLL!$D362,ADJ!A$1:A$500,0),MATCH(PAYROLL!ED$2,ADJ!$2:$2,0)),0)</f>
        <v/>
      </c>
      <c r="EE362">
        <f>IFERROR(INDEX(ADJ!$A$1:$BZ$1000,MATCH(PAYROLL!$D362,ADJ!A$1:A$500,0),MATCH(PAYROLL!EE$2,ADJ!$2:$2,0)),0)</f>
        <v/>
      </c>
      <c r="EF362">
        <f>IFERROR(INDEX(ADJ!$A$1:$BZ$1000,MATCH(PAYROLL!$D362,ADJ!A$1:A$500,0),MATCH(PAYROLL!EF$2,ADJ!$2:$2,0)),0)</f>
        <v/>
      </c>
      <c r="EG362">
        <f>IFERROR(INDEX(ADJ!$A$1:$BZ$1000,MATCH(PAYROLL!$D362,ADJ!A$1:A$500,0),MATCH(PAYROLL!EG$2,ADJ!$2:$2,0)),0)</f>
        <v/>
      </c>
      <c r="EH362">
        <f>IFERROR(INDEX(ADJ!$A$1:$BZ$1000,MATCH(PAYROLL!$D362,ADJ!A$1:A$500,0),MATCH(PAYROLL!EH$2,ADJ!$2:$2,0)),0)</f>
        <v/>
      </c>
      <c r="EI362">
        <f>IFERROR(INDEX(ADJ!$A$1:$BZ$1000,MATCH(PAYROLL!D362,ADJ!A$1:A$500,0),MATCH(PAYROLL!EI$2,ADJ!$2:$2,0)),0)</f>
        <v/>
      </c>
      <c r="EJ362">
        <f>IFERROR(INDEX(ADJ!$A$1:$BZ$1000,MATCH(PAYROLL!$D362,ADJ!A$1:A$500,0),MATCH(PAYROLL!EJ$2,ADJ!$2:$2,0)),0)</f>
        <v/>
      </c>
      <c r="EK362">
        <f>SUM(DZ362:EJ362)</f>
        <v/>
      </c>
    </row>
    <row r="363">
      <c r="A363" t="n">
        <v>361</v>
      </c>
      <c r="B363" t="inlineStr">
        <is>
          <t>Vi Thị Thén Thảo</t>
        </is>
      </c>
      <c r="D363" t="inlineStr">
        <is>
          <t>158872-01</t>
        </is>
      </c>
      <c r="S363">
        <f>IFERROR(INDEX(PIS!$A$1:$BZ$1000,MATCH($D363,PIS!C$1:C$500,0),MATCH("Lương CB tháng trước",PIS!$1:$1,0)),0)</f>
        <v/>
      </c>
      <c r="T363">
        <f>IFERROR(INDEX(PIS!$A$1:$BZ$1000,MATCH($D363,PIS!C$1:C$500,0),MATCH("Lương CB hiện tại",PIS!$1:$1,0)),0)</f>
        <v/>
      </c>
      <c r="U363">
        <f>IFERROR(INDEX(PIS!$A$1:$BZ$1000,MATCH($D363,PIS!C$1:C$500,0),MATCH("Lương đóng BHBB",PIS!$1:$1,0)),0)</f>
        <v/>
      </c>
      <c r="V363">
        <f>IFERROR(INDEX(PIS!$A$1:$BZ$1000,MATCH($D363,PIS!C$1:C$500,0),MATCH(V$2,PIS!$2:$2,0)),0)</f>
        <v/>
      </c>
      <c r="W363">
        <f>IFERROR(INDEX(PIS!$A$1:$BZ$1000,MATCH($D363,PIS!C$1:C$500,0),MATCH(W$2,PIS!$2:$2,0)),0)</f>
        <v/>
      </c>
      <c r="X363">
        <f>IFERROR(INDEX(PIS!$A$1:$BZ$1000,MATCH($D363,PIS!C$1:C$500,0),MATCH(X$2,PIS!$2:$2,0)),0)</f>
        <v/>
      </c>
      <c r="Y363">
        <f>IFERROR(INDEX(PIS!$A$1:$BZ$1000,MATCH($D363,PIS!C$1:C$500,0),MATCH(Y$2,PIS!$2:$2,0)),0)</f>
        <v/>
      </c>
      <c r="Z363">
        <f>IFERROR(INDEX(PIS!$A$1:$BZ$1000,MATCH($D363,PIS!C$1:C$500,0),MATCH(Z$2,PIS!$2:$2,0)),0)</f>
        <v/>
      </c>
      <c r="AA363">
        <f>IFERROR(INDEX(PIS!$A$1:$BZ$1000,MATCH($D363,PIS!C$1:C$500,0),MATCH(AA$2,PIS!$2:$2,0)),0)</f>
        <v/>
      </c>
      <c r="AB363">
        <f>IFERROR(INDEX(PIS!$A$1:$BZ$1000,MATCH($D363,PIS!C$1:C$500,0),MATCH(AB$2,PIS!$2:$2,0)),0)</f>
        <v/>
      </c>
      <c r="AC363">
        <f>SUM(V363:AB363)</f>
        <v/>
      </c>
      <c r="AD363">
        <f>IFERROR(INDEX(TIMESHEET!$A$1:$AI$5000,MATCH($D363,TIMESHEET!A$1:A$500,0),MATCH("T100",TIMESHEET!$2:$2,0))-2,0)</f>
        <v/>
      </c>
      <c r="AE363">
        <f>IFERROR(INDEX(TIMESHEET!$A$1:$AI$5000,MATCH($D363,TIMESHEET!A$1:A$500,0),MATCH("T202",TIMESHEET!$2:$2,0)),0)</f>
        <v/>
      </c>
      <c r="AF363">
        <f>IFERROR(INDEX(TIMESHEET!$A$1:$AI$5000,MATCH($D363,TIMESHEET!A$1:A$500,0),MATCH("T302",TIMESHEET!$2:$2,0)),0)</f>
        <v/>
      </c>
      <c r="AG363">
        <f>IFERROR(INDEX(TIMESHEET!$A$1:$AI$5000,MATCH($D363,TIMESHEET!A$1:A$500,0),MATCH("T406",TIMESHEET!$2:$2,0)),0)</f>
        <v/>
      </c>
      <c r="AH363">
        <f>AE363+AG363</f>
        <v/>
      </c>
      <c r="AI363">
        <f>IFERROR(INDEX(TIMESHEET!$A$1:$AI$5000,MATCH($D363,TIMESHEET!A$1:A$500,0),MATCH("T701",TIMESHEET!$2:$2,0)),0)</f>
        <v/>
      </c>
      <c r="AJ363">
        <f>IFERROR(INDEX(TIMESHEET!$A$1:$AI$5000,MATCH($D363,TIMESHEET!B$1:B$500,0),MATCH("T320",TIMESHEET!$2:$2,0)),0)</f>
        <v/>
      </c>
      <c r="AK363">
        <f>IFERROR(IF(LEFT(INDEX(PIS!O$1:O$500,MATCH(D363,PIS!C$1:C$500)),1)="M",T363/AD363*SUM(AE363:AG363),T363*AD363),0)</f>
        <v/>
      </c>
      <c r="AL363">
        <f>IFERROR(INDEX(ADJ!$A$1:$BZ$1000,MATCH(PAYROLL!D363,ADJ!A$1:A$500,0),MATCH(PAYROLL!AL$2,ADJ!$2:$2,0)),0)</f>
        <v/>
      </c>
      <c r="AM363">
        <f>SUM(AK363:AL363)</f>
        <v/>
      </c>
      <c r="AN363">
        <f>IFERROR(ROUND(V363/$AD363*$AH363,0),0)</f>
        <v/>
      </c>
      <c r="AO363">
        <f>IFERROR(ROUND(W363/$AD363*$AH363,0),0)</f>
        <v/>
      </c>
      <c r="AP363">
        <f>IFERROR(ROUND(X363/$AD363*$AE363,0),0)</f>
        <v/>
      </c>
      <c r="AQ363">
        <f>IFERROR(ROUND(Y363/$AD363*$AH363,0),0)</f>
        <v/>
      </c>
      <c r="AR363">
        <f>IFERROR(ROUND(Z363/$AD363*$AH363,0),0)</f>
        <v/>
      </c>
      <c r="AS363">
        <f>IFERROR(ROUND(AA363/$AD363*$AH363,0),0)</f>
        <v/>
      </c>
      <c r="AT363">
        <f>IFERROR(IF((AE363+AF363+AG363)&gt;13,AB363,ROUND(AB363/AD363*AH363,0)),0)</f>
        <v/>
      </c>
      <c r="AU363">
        <f>IFERROR(INDEX(ADJ!$A$1:$BZ$1000,MATCH(PAYROLL!D363,ADJ!A$1:A$500,0),MATCH(PAYROLL!AU$2,ADJ!$2:$2,0)),0)</f>
        <v/>
      </c>
      <c r="AV363">
        <f>ROUND(SUM(AN363:AU363),0)</f>
        <v/>
      </c>
      <c r="AW363">
        <f>IFERROR(INDEX(TIMESHEET!$A$1:$AI$5000,MATCH(PAYROLL!D363,TIMESHEET!A$1:A$500,0),MATCH("T620",TIMESHEET!$2:$2,0)),0)</f>
        <v/>
      </c>
      <c r="AX363">
        <f>IFERROR(INDEX(TIMESHEET!$A$1:$AI$5000,MATCH(PAYROLL!D363,TIMESHEET!A$1:A$500,0),MATCH("T601",TIMESHEET!$2:$2,0)),0)</f>
        <v/>
      </c>
      <c r="AY363">
        <f>IFERROR(INDEX(TIMESHEET!$A$1:$AI$5000,MATCH(PAYROLL!D363,TIMESHEET!A$1:A$500,0),MATCH("T602",TIMESHEET!$2:$2,0)),0)</f>
        <v/>
      </c>
      <c r="AZ363">
        <f>IFERROR(INDEX(TIMESHEET!$A$1:$AI$5000,MATCH(PAYROLL!D363,TIMESHEET!A$1:A$500,0),MATCH("T603",TIMESHEET!$2:$2,0)),0)</f>
        <v/>
      </c>
      <c r="BA363">
        <f>IFERROR(INDEX(TIMESHEET!$A$1:$AI$5000,MATCH(PAYROLL!D363,TIMESHEET!A$1:A$500,0),MATCH("T611",TIMESHEET!$2:$2,0)),0)</f>
        <v/>
      </c>
      <c r="BB363">
        <f>IFERROR(INDEX(TIMESHEET!$A$1:$AI$5000,MATCH(PAYROLL!D363,TIMESHEET!A$1:A$500,0),MATCH("T612",TIMESHEET!$2:$2,0)),0)</f>
        <v/>
      </c>
      <c r="BC363">
        <f>IFERROR(INDEX(TIMESHEET!$A$1:$AI$5000,MATCH(PAYROLL!D363,TIMESHEET!A$1:A$500,0),MATCH("T613",TIMESHEET!$2:$2,0)),0)</f>
        <v/>
      </c>
      <c r="BD363">
        <f>IFERROR(INDEX(TIMESHEET!$A$1:$AI$5000,MATCH(PAYROLL!D363,TIMESHEET!A$1:A$500,0),MATCH("T500",TIMESHEET!$2:$2,0)),0)</f>
        <v/>
      </c>
      <c r="BE363">
        <f>IFERROR(IF(LEFT(INDEX(PIS!O$1:O$500,MATCH(D363,PIS!C$1:C$500)),1)="M",T363/AD363/8*(AW363+AX363*1.5+AY363*2+AZ363*3+BA363*2.1+BB363*2.7+BC363*3.9+BD363*0.3),T363/8*(AW363+AX363*1.5+AY363*2+AZ363*3+BA363*2.1+BB363*2.7+BC363*3.9+BD363*0.3)),0)</f>
        <v/>
      </c>
      <c r="BF363">
        <f>IFERROR(INDEX(ADJ!$A$1:$BZ$1000,MATCH(PAYROLL!$D363,ADJ!A$1:A$500,0),MATCH(PAYROLL!BF$2,ADJ!$2:$2,0)),0)</f>
        <v/>
      </c>
      <c r="BG363">
        <f>IFERROR(INDEX(ADJ!$A$1:$BZ$1000,MATCH(PAYROLL!D363,ADJ!A$1:A$500,0),MATCH(PAYROLL!BG$2,ADJ!$2:$2,0)),0)</f>
        <v/>
      </c>
      <c r="BH363">
        <f>IFERROR(INDEX(ADJ!$A$1:$BZ$1000,MATCH(PAYROLL!D363,ADJ!A$1:A$500,0),MATCH(PAYROLL!BH$2,ADJ!$2:$2,0)),0)</f>
        <v/>
      </c>
      <c r="BI363">
        <f>IFERROR(INDEX(ADJ!$A$1:$BZ$1000,MATCH(PAYROLL!D363,ADJ!A$1:A$500,0),MATCH(PAYROLL!BI$2,ADJ!$2:$2,0)),0)</f>
        <v/>
      </c>
      <c r="BJ363">
        <f>IFERROR(INDEX(ADJ!$A$1:$BZ$1000,MATCH(PAYROLL!D363,ADJ!A$1:A$500,0),MATCH(PAYROLL!BJ$2,ADJ!$2:$2,0)),0)</f>
        <v/>
      </c>
      <c r="BK363">
        <f>SUM(BF363:BJ363)</f>
        <v/>
      </c>
      <c r="BL363">
        <f>IFERROR(INDEX(ADJ!$A$1:$BZ$1000,MATCH(PAYROLL!D363,ADJ!A$1:A$500,0),MATCH(PAYROLL!BL$2,ADJ!$2:$2,0)),0)</f>
        <v/>
      </c>
      <c r="BM363">
        <f>IFERROR(INDEX(ADJ!$A$1:$BZ$1000,MATCH(PAYROLL!D363,ADJ!A$1:A$500,0),MATCH(PAYROLL!BM$2,ADJ!$2:$2,0)),0)</f>
        <v/>
      </c>
      <c r="BN363">
        <f>IFERROR(INDEX(ADJ!$A$1:$BZ$1000,MATCH(PAYROLL!D363,ADJ!A$1:A$500,0),MATCH(PAYROLL!BN$2,ADJ!$2:$2,0)),0)</f>
        <v/>
      </c>
      <c r="BO363">
        <f>IFERROR(INDEX(ADJ!$A$1:$BZ$1000,MATCH(PAYROLL!D363,ADJ!A$1:A$500,0),MATCH(PAYROLL!BO$2,ADJ!$2:$2,0)),0)</f>
        <v/>
      </c>
      <c r="BP363">
        <f>SUM(AM363,AV363,BE363,BK363,BL363:BO363)</f>
        <v/>
      </c>
      <c r="BQ363">
        <f>BO363</f>
        <v/>
      </c>
      <c r="BR363">
        <f>IFERROR(ROUND(IF(LEFT(INDEX(PIS!O$1:O$500,MATCH(D363,PIS!C$1:C$500)),1)="D",T363/8*(BD363*0.3),IF(LEFT(INDEX(PIS!O$1:O$500,MATCH(D363,PIS!C$1:C$500)),1)="H",T363*($BD363*0.3),T363/$AD363/8*($BD363*0.3))),0),0)</f>
        <v/>
      </c>
      <c r="BS363">
        <f>IF(AP363&lt;1,0,MIN(AP363,730000))</f>
        <v/>
      </c>
      <c r="BT363">
        <f>IFERROR(ROUND((BE363-SUM(AW363:BC363)*T363/AD363/8),0)-BR363,0)</f>
        <v/>
      </c>
      <c r="BU363">
        <f>AO363</f>
        <v/>
      </c>
      <c r="BV363">
        <f>SUM(BQ363:BU363)</f>
        <v/>
      </c>
      <c r="BW363">
        <f>BP363-BV363</f>
        <v/>
      </c>
      <c r="BX363">
        <f>IFERROR(IF(RIGHT(INDEX(PIS!O$1:O$500,MATCH(D363,PIS!C$1:C$500)),5)="Gross",MIN(U363+V363,VLOOKUP("R700",TSC!B:C,2,0)*VLOOKUP("R101",TSC!B:C,2,0))*VLOOKUP("R701",TSC!B:C,2,0)%,0),0)</f>
        <v/>
      </c>
      <c r="BY363">
        <f>IFERROR(IF(RIGHT(INDEX(PIS!O$1:O$500,MATCH(D363,PIS!C$1:C$500)),5)="Gross",MIN(U363+V363,VLOOKUP("R700",TSC!B:C,2,0)*VLOOKUP("R101",TSC!B:C,2,0))*VLOOKUP("T704",TSC!B:C,2,0)%,0),0)</f>
        <v/>
      </c>
      <c r="BZ363">
        <f>IFERROR(IF(RIGHT(INDEX(PIS!O$1:O$500,MATCH(D363,PIS!C$1:C$500)),5)="Gross",MIN(U363+V363,VLOOKUP("R700",TSC!B:C,2,0)*VLOOKUP("1",TSC!F:G,2,0))*VLOOKUP("T705",TSC!B:C,2,0)%,0),0)</f>
        <v/>
      </c>
      <c r="CA363">
        <f>IFERROR(INDEX(ADJ!$A$1:$BZ$1000,MATCH(PAYROLL!D363,ADJ!A$1:A$500,0),MATCH(PAYROLL!CA$2,ADJ!$2:$2,0)),0)</f>
        <v/>
      </c>
      <c r="CB363">
        <f>IFERROR(INDEX(ADJ!$A$1:$BZ$1000,MATCH(PAYROLL!D363,ADJ!A$1:A$500,0),MATCH(PAYROLL!CB$2,ADJ!$2:$2,0)),0)</f>
        <v/>
      </c>
      <c r="CC363">
        <f>SUM(BX363:CB363)</f>
        <v/>
      </c>
      <c r="CD363">
        <f>IFERROR(INDEX(PIS!$A$1:$BZ$1000,MATCH(PAYROLL!D363,PIS!C$1:C$500,0),MATCH(PAYROLL!CD$1,PIS!$1:$1,0)),0)</f>
        <v/>
      </c>
      <c r="CE363">
        <f>IFERROR(IF(OR(INDEX(PIS!P$1:P$500,MATCH(D363,PIS!C$1:C$500,0))="LT2",INDEX(PIS!P$1:P$500,MATCH(D363,PIS!C$1:C$500,0))="P10"),0,SUM(CC363,CD363*VLOOKUP("R601",TSC!B:C,2,0),VLOOKUP("R602",TSC!B:C,2,0))),0)</f>
        <v/>
      </c>
      <c r="CF363">
        <f>MAX(BW363-CE363,0)</f>
        <v/>
      </c>
      <c r="CG363">
        <f>IFERROR(IF(OR(RIGHT(INDEX(PIS!P$1:P$500,MATCH(D363,PIS!C$1:C$500)),5)="P10",RIGHT(INDEX(PIS!P$1:P$500,MATCH(D363,PIS!C$1:C$500)),5)="CK"),0,IF(CF363&lt;=5000000,CF363*5%,IF(CF363&lt;=10000000,CF363*10%-250000,IF(CF363&lt;=18000000,CF363*15%-750000,IF(CF363&lt;=32000000,CF363*20%-1650000,IF(CF363&lt;=52000000,CF363*25%-3250000,IF(CF363&lt;=80000000,BH363*30%-5850000,CF363*35%-9850000))))))),0)</f>
        <v/>
      </c>
      <c r="CH363">
        <f>IFERROR(IF(OR(INDEX(PIS!P$1:P$500,MATCH(D363,PIS!C$1:C$500))="LT",INDEX(PIS!P$1:P$500,MATCH(D363,PIS!C$1:C$500))="CK"),0,IF(CF363&lt;2000000,0,CF363*10%)),0)</f>
        <v/>
      </c>
      <c r="CI363">
        <f>IFERROR(INDEX(ADJ!$A$1:$BZ$1000,MATCH(PAYROLL!D363,ADJ!A$1:A$500,0),MATCH(PAYROLL!CI$2,ADJ!$2:$2,0)),0)</f>
        <v/>
      </c>
      <c r="CJ363">
        <f>IFERROR(INDEX(ADJ!$A$1:$BZ$1000,MATCH(PAYROLL!D363,ADJ!A$1:A$500,0),MATCH(PAYROLL!CJ$2,ADJ!$2:$2,0)),0)</f>
        <v/>
      </c>
      <c r="CK363">
        <f>IFERROR(INDEX(ADJ!$A$1:$BZ$1000,MATCH(PAYROLL!D363,ADJ!A$1:A$500,0),MATCH(PAYROLL!CK$2,ADJ!$2:$2,0)),0)</f>
        <v/>
      </c>
      <c r="CL363">
        <f>SUM(CG363:CK363)</f>
        <v/>
      </c>
      <c r="CM363">
        <f>ROUND(SUM(CH363:CK363),0)</f>
        <v/>
      </c>
      <c r="CN363">
        <f>IFERROR(INDEX(CSDA!D$1:D$500,MATCH($CN$2,CSDA!C$1:C$500,0))*INDEX(PIS!V$1:V$500,MATCH(D363,PIS!C$1:C$500))+INDEX(ADJ!$A$1:$BZ$1000,MATCH(PAYROLL!D363,ADJ!A$1:A$500,0),MATCH(PAYROLL!CN$2,ADJ!$2:$2,0)),0)</f>
        <v/>
      </c>
      <c r="CO363">
        <f>IFERROR(INDEX(ADJ!$A$1:$BZ$1000,MATCH(PAYROLL!D363,ADJ!A$1:A$500,0),MATCH(PAYROLL!CO$2,ADJ!$2:$2,0)),0)</f>
        <v/>
      </c>
      <c r="CP363">
        <f>IFERROR(INDEX(ADJ!$A$1:$BZ$1000,MATCH(PAYROLL!D363,ADJ!A$1:A$500,0),MATCH(PAYROLL!CP$2,ADJ!$2:$2,0)),0)</f>
        <v/>
      </c>
      <c r="CQ363">
        <f>BP363-CL363-CI363-CM363-CN363-CO363-CP363-CC363</f>
        <v/>
      </c>
      <c r="CR363">
        <f>IFERROR(IF(RIGHT(INDEX(PIS!O$1:O$500,MATCH(D363,PIS!C$1:C$500,0)),5)="Gross",MIN(U363+V363,VLOOKUP("R700",TSC!B:C,2,0)*VLOOKUP("R101",TSC!B:C,2,0))*(VLOOKUP("T711",TSC!B:C,2,0)+VLOOKUP("T712",TSC!B:C,2,0))%,MIN(T363+V363,VLOOKUP("R700",TSC!B:C,2,0)*VLOOKUP("R101",TSC!B:C,2,0))*(VLOOKUP("T711",TSC!B:C,2,0)+VLOOKUP("T712",TSC!B:C,2,0)+VLOOKUP("R701",TSC!B:C,2,0))%),0)</f>
        <v/>
      </c>
      <c r="CS363">
        <f>IFERROR(IF(RIGHT(INDEX(PIS!O$1:O$500,MATCH(D363,PIS!C$1:C$500,0)),5)="Gross",MIN(U363+V363,VLOOKUP("R700",TSC!B:C,2,0)*VLOOKUP("R101",TSC!B:C,2,0))*(VLOOKUP("T714",TSC!B:C,2,0))%,MIN(T363+V363,VLOOKUP("R700",TSC!B:C,2,0)*VLOOKUP("R101",TSC!B:C,2,0))*(VLOOKUP("T704",TSC!B:C,2,0)+VLOOKUP("T714",TSC!B:C,2,0))%),0)</f>
        <v/>
      </c>
      <c r="CT363">
        <f>IFERROR(IF(RIGHT(INDEX(PIS!O$1:O$500,MATCH(D363,PIS!C$1:C$500,0)),5)="Gross",MIN(U363+V363,VLOOKUP("R700",TSC!B:C,2,0)*VLOOKUP("R101",TSC!B:C,2,0))*VLOOKUP("T705",TSC!B:C,2,0)%,MIN(T363+V363,VLOOKUP("R700",TSC!B:C,2,0)*VLOOKUP("R101",TSC!B:C,2,0))*VLOOKUP("T705",TSC!B:C,2,0)%),0)</f>
        <v/>
      </c>
      <c r="CU363">
        <f>IFERROR(IF(RIGHT(INDEX(PIS!O$1:O$500,MATCH(D363,PIS!C$1:C$500,0)),5)="Gross",MIN(U363+V363,VLOOKUP("R700",TSC!B:C,2,0)*VLOOKUP("R101",TSC!B:C,2,0))*(VLOOKUP("T713",TSC!B:C,2,0))%,MIN(T363+V363,VLOOKUP("R700",TSC!B:C,2,0)*VLOOKUP("R101",TSC!B:C,2,0))*(VLOOKUP("T713",TSC!B:C,2,0))%),0)</f>
        <v/>
      </c>
      <c r="CV363">
        <f>IFERROR(INDEX(ADJ!$A$1:$BZ$1000,MATCH(PAYROLL!D363,ADJ!A$1:A$500,0),MATCH(PAYROLL!CV$2,ADJ!$2:$2,0)),0)</f>
        <v/>
      </c>
      <c r="CW363">
        <f>IFERROR(INDEX(ADJ!$A$1:$BZ$1000,MATCH(PAYROLL!D363,ADJ!A$1:A$500,0),MATCH(PAYROLL!CW$2,ADJ!$2:$2,0)),0)</f>
        <v/>
      </c>
      <c r="CX363">
        <f>SUM(CR363:CW363)</f>
        <v/>
      </c>
      <c r="CY363">
        <f>ROUND(IF(CR363&gt;0,T363+V363*VLOOKUP("R202",TSC!$B$1:$C$500,2,0),0),0)</f>
        <v/>
      </c>
      <c r="CZ363">
        <f>IFERROR(INDEX(CSDA!D$1:D$500,MATCH($CZ$2,CSDA!C$1:C$500,0)),0)</f>
        <v/>
      </c>
      <c r="DA363">
        <f>ROUND(T363*0.7%,0)</f>
        <v/>
      </c>
      <c r="DB363">
        <f>ROUND(T363/12,0)</f>
        <v/>
      </c>
      <c r="DC363">
        <f ref="DC363" t="array">IFERROR(INDEX(CSDA!D$1:D$500,MATCH("Trích giữ"&amp;PAYROLL!DC$2,CSDA!A$1:A$500&amp;CSDA!C$1:C$500,0)),0)</f>
        <v/>
      </c>
      <c r="DD363">
        <f ref="DD363" t="array">IFERROR(INDEX(CSDA!D$1:D$500,MATCH("Trích giữ"&amp;PAYROLL!DD$2,CSDA!A$1:A$500&amp;CSDA!C$1:C$500,0)),0)</f>
        <v/>
      </c>
      <c r="DE363">
        <f ref="DE363" t="array">IFERROR(INDEX(CSDA!D$1:D$500,MATCH("Trích giữ"&amp;PAYROLL!DE$2,CSDA!A$1:A$500&amp;CSDA!C$1:C$500,0)),0)</f>
        <v/>
      </c>
      <c r="DF363">
        <f>IFERROR(INDEX(CSDA!D$1:D$500,MATCH(PAYROLL!DF$2,CSDA!C$1:C$500,0)),0)</f>
        <v/>
      </c>
      <c r="DG363">
        <f ref="DG363" t="array">IFERROR(INDEX(CSDA!D$1:D$500,MATCH("Trích giữ"&amp;PAYROLL!DG$2,CSDA!A$1:A$500&amp;CSDA!C$1:C$500,0)),0)</f>
        <v/>
      </c>
      <c r="DH363">
        <f>ROUND(T363/26,0)</f>
        <v/>
      </c>
      <c r="DI363">
        <f ref="DI363" t="array">IFERROR(INDEX(CSDA!D$1:D$500,MATCH("Trích giữ"&amp;PAYROLL!DI$2,CSDA!A$1:A$500&amp;CSDA!C$1:C$500,0)),0)</f>
        <v/>
      </c>
      <c r="DJ363">
        <f>IF(U363=0,T363*21.5%-BL363,0)</f>
        <v/>
      </c>
      <c r="DK363">
        <f ref="DK363" t="array">IFERROR(INDEX(CSDA!D$1:D$500,MATCH("Trích giữ"&amp;PAYROLL!DK$2,CSDA!A$1:A$500&amp;CSDA!C$1:C$500,0)),0)</f>
        <v/>
      </c>
      <c r="DL363">
        <f>IFERROR(INDEX(CSDA!D$1:D$500,MATCH(PAYROLL!DL$2,CSDA!C$1:C$500,0))/12,0)</f>
        <v/>
      </c>
      <c r="DM363">
        <f>SUM(DB363:DL363)</f>
        <v/>
      </c>
      <c r="DN363">
        <f>IFERROR(INDEX(ADJ!$A$1:$BZ$1000,MATCH(PAYROLL!D363,ADJ!A$1:A$500,0),MATCH(PAYROLL!DN$2,ADJ!$2:$2,0)),0)</f>
        <v/>
      </c>
      <c r="DO363">
        <f>IFERROR(SUM(BP363,DM363:DN363,CX363:DA363)-DT363,0)</f>
        <v/>
      </c>
      <c r="DP363">
        <f ref="DP363" t="array">SUM(BW363*IFERROR(INDEX(CSDA!D$1:D$500,MATCH(BW$2,CSDA!C$1:C$500,0)),0)%,CX363*IFERROR(INDEX(CSDA!D$1:D$500,MATCH(CX$2,CSDA!C$1:C$500,0)),0)%,DA363*IFERROR(INDEX(CSDA!D$1:D$500,MATCH(DA$2,CSDA!C$1:C$500,0)),0)%,DB363*IFERROR(INDEX(CSDA!D$1:D$500,MATCH(DB$2,CSDA!C$1:C$500,0)),0)%,DF363*IFERROR(INDEX(CSDA!D$1:D$500,MATCH("Phí dịch vụ"&amp;PAYROLL!DF$2,CSDA!A$1:A$500&amp;CSDA!C$1:C$500,0)),0)%,DC363*IFERROR(INDEX(CSDA!D$1:D$500,MATCH("Phí dịch vụ"&amp;PAYROLL!DC$2,CSDA!A$1:A$500&amp;CSDA!C$1:C$500,0)),0)%,DH363*IFERROR(INDEX(CSDA!D$1:D$500,MATCH("Phí dịch vụ"&amp;PAYROLL!DH$2,CSDA!A$1:A$500&amp;CSDA!C$1:C$500,0)),0)%,DJ363*IFERROR(INDEX(CSDA!D$1:D$500,MATCH("Phí dịch vụ"&amp;PAYROLL!DJ$2,CSDA!A$1:A$500&amp;CSDA!C$1:C$500,0)),0)%,BN363*IFERROR(INDEX(CSDA!D$1:D$500,MATCH(BN$2,CSDA!C$1:C$500,0)),0)%)-BN363*7%</f>
        <v/>
      </c>
      <c r="DQ363">
        <f>IFERROR(INDEX(ADJ!$A$1:$BZ$1000,MATCH(PAYROLL!D363,ADJ!A$1:A$500,0),MATCH(PAYROLL!DQ$2,ADJ!$2:$2,0)),0)</f>
        <v/>
      </c>
      <c r="DR363">
        <f>IFERROR(INDEX(ADJ!$A$1:$BZ$1000,MATCH(PAYROLL!D363,ADJ!A$1:A$500,0),MATCH(PAYROLL!DR$2,ADJ!$2:$2,0)),0)</f>
        <v/>
      </c>
      <c r="DS363">
        <f>SUM(DP363:DR363)</f>
        <v/>
      </c>
      <c r="DT363">
        <f>EK363</f>
        <v/>
      </c>
      <c r="DU363">
        <f>SUM(DO363:DR363)</f>
        <v/>
      </c>
      <c r="DV363">
        <f>ROUND(DU363*0.1,0)</f>
        <v/>
      </c>
      <c r="DW363">
        <f>DU363+DV363</f>
        <v/>
      </c>
      <c r="DZ363">
        <f>IFERROR(INDEX(ADJ!$A$1:$BZ$1000,MATCH(PAYROLL!$D363,ADJ!A$1:A$500,0),MATCH(PAYROLL!DZ$2,ADJ!$2:$2,0)),0)</f>
        <v/>
      </c>
      <c r="EA363">
        <f>IFERROR(INDEX(ADJ!$A$1:$BZ$1000,MATCH(PAYROLL!$D363,ADJ!A$1:A$500,0),MATCH(PAYROLL!EA$2,ADJ!$2:$2,0)),0)</f>
        <v/>
      </c>
      <c r="EB363">
        <f>IFERROR(INDEX(ADJ!$A$1:$BZ$1000,MATCH(PAYROLL!$D363,ADJ!A$1:A$500,0),MATCH(PAYROLL!EB$2,ADJ!$2:$2,0)),0)</f>
        <v/>
      </c>
      <c r="EC363">
        <f>IFERROR(INDEX(ADJ!$A$1:$BZ$1000,MATCH(PAYROLL!$D363,ADJ!A$1:A$500,0),MATCH(PAYROLL!EC$2,ADJ!$2:$2,0)),0)</f>
        <v/>
      </c>
      <c r="ED363">
        <f>IFERROR(INDEX(ADJ!$A$1:$BZ$1000,MATCH(PAYROLL!$D363,ADJ!A$1:A$500,0),MATCH(PAYROLL!ED$2,ADJ!$2:$2,0)),0)</f>
        <v/>
      </c>
      <c r="EE363">
        <f>IFERROR(INDEX(ADJ!$A$1:$BZ$1000,MATCH(PAYROLL!$D363,ADJ!A$1:A$500,0),MATCH(PAYROLL!EE$2,ADJ!$2:$2,0)),0)</f>
        <v/>
      </c>
      <c r="EF363">
        <f>IFERROR(INDEX(ADJ!$A$1:$BZ$1000,MATCH(PAYROLL!$D363,ADJ!A$1:A$500,0),MATCH(PAYROLL!EF$2,ADJ!$2:$2,0)),0)</f>
        <v/>
      </c>
      <c r="EG363">
        <f>IFERROR(INDEX(ADJ!$A$1:$BZ$1000,MATCH(PAYROLL!$D363,ADJ!A$1:A$500,0),MATCH(PAYROLL!EG$2,ADJ!$2:$2,0)),0)</f>
        <v/>
      </c>
      <c r="EH363">
        <f>IFERROR(INDEX(ADJ!$A$1:$BZ$1000,MATCH(PAYROLL!$D363,ADJ!A$1:A$500,0),MATCH(PAYROLL!EH$2,ADJ!$2:$2,0)),0)</f>
        <v/>
      </c>
      <c r="EI363">
        <f>IFERROR(INDEX(ADJ!$A$1:$BZ$1000,MATCH(PAYROLL!D363,ADJ!A$1:A$500,0),MATCH(PAYROLL!EI$2,ADJ!$2:$2,0)),0)</f>
        <v/>
      </c>
      <c r="EJ363">
        <f>IFERROR(INDEX(ADJ!$A$1:$BZ$1000,MATCH(PAYROLL!$D363,ADJ!A$1:A$500,0),MATCH(PAYROLL!EJ$2,ADJ!$2:$2,0)),0)</f>
        <v/>
      </c>
      <c r="EK363">
        <f>SUM(DZ363:EJ363)</f>
        <v/>
      </c>
    </row>
    <row r="364">
      <c r="A364" t="n">
        <v>362</v>
      </c>
      <c r="B364" t="inlineStr">
        <is>
          <t>Vi Thị Thanh Thủy</t>
        </is>
      </c>
      <c r="D364" t="inlineStr">
        <is>
          <t>159880-01</t>
        </is>
      </c>
      <c r="S364">
        <f>IFERROR(INDEX(PIS!$A$1:$BZ$1000,MATCH($D364,PIS!C$1:C$500,0),MATCH("Lương CB tháng trước",PIS!$1:$1,0)),0)</f>
        <v/>
      </c>
      <c r="T364">
        <f>IFERROR(INDEX(PIS!$A$1:$BZ$1000,MATCH($D364,PIS!C$1:C$500,0),MATCH("Lương CB hiện tại",PIS!$1:$1,0)),0)</f>
        <v/>
      </c>
      <c r="U364">
        <f>IFERROR(INDEX(PIS!$A$1:$BZ$1000,MATCH($D364,PIS!C$1:C$500,0),MATCH("Lương đóng BHBB",PIS!$1:$1,0)),0)</f>
        <v/>
      </c>
      <c r="V364">
        <f>IFERROR(INDEX(PIS!$A$1:$BZ$1000,MATCH($D364,PIS!C$1:C$500,0),MATCH(V$2,PIS!$2:$2,0)),0)</f>
        <v/>
      </c>
      <c r="W364">
        <f>IFERROR(INDEX(PIS!$A$1:$BZ$1000,MATCH($D364,PIS!C$1:C$500,0),MATCH(W$2,PIS!$2:$2,0)),0)</f>
        <v/>
      </c>
      <c r="X364">
        <f>IFERROR(INDEX(PIS!$A$1:$BZ$1000,MATCH($D364,PIS!C$1:C$500,0),MATCH(X$2,PIS!$2:$2,0)),0)</f>
        <v/>
      </c>
      <c r="Y364">
        <f>IFERROR(INDEX(PIS!$A$1:$BZ$1000,MATCH($D364,PIS!C$1:C$500,0),MATCH(Y$2,PIS!$2:$2,0)),0)</f>
        <v/>
      </c>
      <c r="Z364">
        <f>IFERROR(INDEX(PIS!$A$1:$BZ$1000,MATCH($D364,PIS!C$1:C$500,0),MATCH(Z$2,PIS!$2:$2,0)),0)</f>
        <v/>
      </c>
      <c r="AA364">
        <f>IFERROR(INDEX(PIS!$A$1:$BZ$1000,MATCH($D364,PIS!C$1:C$500,0),MATCH(AA$2,PIS!$2:$2,0)),0)</f>
        <v/>
      </c>
      <c r="AB364">
        <f>IFERROR(INDEX(PIS!$A$1:$BZ$1000,MATCH($D364,PIS!C$1:C$500,0),MATCH(AB$2,PIS!$2:$2,0)),0)</f>
        <v/>
      </c>
      <c r="AC364">
        <f>SUM(V364:AB364)</f>
        <v/>
      </c>
      <c r="AD364">
        <f>IFERROR(INDEX(TIMESHEET!$A$1:$AI$5000,MATCH($D364,TIMESHEET!A$1:A$500,0),MATCH("T100",TIMESHEET!$2:$2,0))-2,0)</f>
        <v/>
      </c>
      <c r="AE364">
        <f>IFERROR(INDEX(TIMESHEET!$A$1:$AI$5000,MATCH($D364,TIMESHEET!A$1:A$500,0),MATCH("T202",TIMESHEET!$2:$2,0)),0)</f>
        <v/>
      </c>
      <c r="AF364">
        <f>IFERROR(INDEX(TIMESHEET!$A$1:$AI$5000,MATCH($D364,TIMESHEET!A$1:A$500,0),MATCH("T302",TIMESHEET!$2:$2,0)),0)</f>
        <v/>
      </c>
      <c r="AG364">
        <f>IFERROR(INDEX(TIMESHEET!$A$1:$AI$5000,MATCH($D364,TIMESHEET!A$1:A$500,0),MATCH("T406",TIMESHEET!$2:$2,0)),0)</f>
        <v/>
      </c>
      <c r="AH364">
        <f>AE364+AG364</f>
        <v/>
      </c>
      <c r="AI364">
        <f>IFERROR(INDEX(TIMESHEET!$A$1:$AI$5000,MATCH($D364,TIMESHEET!A$1:A$500,0),MATCH("T701",TIMESHEET!$2:$2,0)),0)</f>
        <v/>
      </c>
      <c r="AJ364">
        <f>IFERROR(INDEX(TIMESHEET!$A$1:$AI$5000,MATCH($D364,TIMESHEET!B$1:B$500,0),MATCH("T320",TIMESHEET!$2:$2,0)),0)</f>
        <v/>
      </c>
      <c r="AK364">
        <f>IFERROR(IF(LEFT(INDEX(PIS!O$1:O$500,MATCH(D364,PIS!C$1:C$500)),1)="M",T364/AD364*SUM(AE364:AG364),T364*AD364),0)</f>
        <v/>
      </c>
      <c r="AL364">
        <f>IFERROR(INDEX(ADJ!$A$1:$BZ$1000,MATCH(PAYROLL!D364,ADJ!A$1:A$500,0),MATCH(PAYROLL!AL$2,ADJ!$2:$2,0)),0)</f>
        <v/>
      </c>
      <c r="AM364">
        <f>SUM(AK364:AL364)</f>
        <v/>
      </c>
      <c r="AN364">
        <f>IFERROR(ROUND(V364/$AD364*$AH364,0),0)</f>
        <v/>
      </c>
      <c r="AO364">
        <f>IFERROR(ROUND(W364/$AD364*$AH364,0),0)</f>
        <v/>
      </c>
      <c r="AP364">
        <f>IFERROR(ROUND(X364/$AD364*$AE364,0),0)</f>
        <v/>
      </c>
      <c r="AQ364">
        <f>IFERROR(ROUND(Y364/$AD364*$AH364,0),0)</f>
        <v/>
      </c>
      <c r="AR364">
        <f>IFERROR(ROUND(Z364/$AD364*$AH364,0),0)</f>
        <v/>
      </c>
      <c r="AS364">
        <f>IFERROR(ROUND(AA364/$AD364*$AH364,0),0)</f>
        <v/>
      </c>
      <c r="AT364">
        <f>IFERROR(IF((AE364+AF364+AG364)&gt;13,AB364,ROUND(AB364/AD364*AH364,0)),0)</f>
        <v/>
      </c>
      <c r="AU364">
        <f>IFERROR(INDEX(ADJ!$A$1:$BZ$1000,MATCH(PAYROLL!D364,ADJ!A$1:A$500,0),MATCH(PAYROLL!AU$2,ADJ!$2:$2,0)),0)</f>
        <v/>
      </c>
      <c r="AV364">
        <f>ROUND(SUM(AN364:AU364),0)</f>
        <v/>
      </c>
      <c r="AW364">
        <f>IFERROR(INDEX(TIMESHEET!$A$1:$AI$5000,MATCH(PAYROLL!D364,TIMESHEET!A$1:A$500,0),MATCH("T620",TIMESHEET!$2:$2,0)),0)</f>
        <v/>
      </c>
      <c r="AX364">
        <f>IFERROR(INDEX(TIMESHEET!$A$1:$AI$5000,MATCH(PAYROLL!D364,TIMESHEET!A$1:A$500,0),MATCH("T601",TIMESHEET!$2:$2,0)),0)</f>
        <v/>
      </c>
      <c r="AY364">
        <f>IFERROR(INDEX(TIMESHEET!$A$1:$AI$5000,MATCH(PAYROLL!D364,TIMESHEET!A$1:A$500,0),MATCH("T602",TIMESHEET!$2:$2,0)),0)</f>
        <v/>
      </c>
      <c r="AZ364">
        <f>IFERROR(INDEX(TIMESHEET!$A$1:$AI$5000,MATCH(PAYROLL!D364,TIMESHEET!A$1:A$500,0),MATCH("T603",TIMESHEET!$2:$2,0)),0)</f>
        <v/>
      </c>
      <c r="BA364">
        <f>IFERROR(INDEX(TIMESHEET!$A$1:$AI$5000,MATCH(PAYROLL!D364,TIMESHEET!A$1:A$500,0),MATCH("T611",TIMESHEET!$2:$2,0)),0)</f>
        <v/>
      </c>
      <c r="BB364">
        <f>IFERROR(INDEX(TIMESHEET!$A$1:$AI$5000,MATCH(PAYROLL!D364,TIMESHEET!A$1:A$500,0),MATCH("T612",TIMESHEET!$2:$2,0)),0)</f>
        <v/>
      </c>
      <c r="BC364">
        <f>IFERROR(INDEX(TIMESHEET!$A$1:$AI$5000,MATCH(PAYROLL!D364,TIMESHEET!A$1:A$500,0),MATCH("T613",TIMESHEET!$2:$2,0)),0)</f>
        <v/>
      </c>
      <c r="BD364">
        <f>IFERROR(INDEX(TIMESHEET!$A$1:$AI$5000,MATCH(PAYROLL!D364,TIMESHEET!A$1:A$500,0),MATCH("T500",TIMESHEET!$2:$2,0)),0)</f>
        <v/>
      </c>
      <c r="BE364">
        <f>IFERROR(IF(LEFT(INDEX(PIS!O$1:O$500,MATCH(D364,PIS!C$1:C$500)),1)="M",T364/AD364/8*(AW364+AX364*1.5+AY364*2+AZ364*3+BA364*2.1+BB364*2.7+BC364*3.9+BD364*0.3),T364/8*(AW364+AX364*1.5+AY364*2+AZ364*3+BA364*2.1+BB364*2.7+BC364*3.9+BD364*0.3)),0)</f>
        <v/>
      </c>
      <c r="BF364">
        <f>IFERROR(INDEX(ADJ!$A$1:$BZ$1000,MATCH(PAYROLL!$D364,ADJ!A$1:A$500,0),MATCH(PAYROLL!BF$2,ADJ!$2:$2,0)),0)</f>
        <v/>
      </c>
      <c r="BG364">
        <f>IFERROR(INDEX(ADJ!$A$1:$BZ$1000,MATCH(PAYROLL!D364,ADJ!A$1:A$500,0),MATCH(PAYROLL!BG$2,ADJ!$2:$2,0)),0)</f>
        <v/>
      </c>
      <c r="BH364">
        <f>IFERROR(INDEX(ADJ!$A$1:$BZ$1000,MATCH(PAYROLL!D364,ADJ!A$1:A$500,0),MATCH(PAYROLL!BH$2,ADJ!$2:$2,0)),0)</f>
        <v/>
      </c>
      <c r="BI364">
        <f>IFERROR(INDEX(ADJ!$A$1:$BZ$1000,MATCH(PAYROLL!D364,ADJ!A$1:A$500,0),MATCH(PAYROLL!BI$2,ADJ!$2:$2,0)),0)</f>
        <v/>
      </c>
      <c r="BJ364">
        <f>IFERROR(INDEX(ADJ!$A$1:$BZ$1000,MATCH(PAYROLL!D364,ADJ!A$1:A$500,0),MATCH(PAYROLL!BJ$2,ADJ!$2:$2,0)),0)</f>
        <v/>
      </c>
      <c r="BK364">
        <f>SUM(BF364:BJ364)</f>
        <v/>
      </c>
      <c r="BL364">
        <f>IFERROR(INDEX(ADJ!$A$1:$BZ$1000,MATCH(PAYROLL!D364,ADJ!A$1:A$500,0),MATCH(PAYROLL!BL$2,ADJ!$2:$2,0)),0)</f>
        <v/>
      </c>
      <c r="BM364">
        <f>IFERROR(INDEX(ADJ!$A$1:$BZ$1000,MATCH(PAYROLL!D364,ADJ!A$1:A$500,0),MATCH(PAYROLL!BM$2,ADJ!$2:$2,0)),0)</f>
        <v/>
      </c>
      <c r="BN364">
        <f>IFERROR(INDEX(ADJ!$A$1:$BZ$1000,MATCH(PAYROLL!D364,ADJ!A$1:A$500,0),MATCH(PAYROLL!BN$2,ADJ!$2:$2,0)),0)</f>
        <v/>
      </c>
      <c r="BO364">
        <f>IFERROR(INDEX(ADJ!$A$1:$BZ$1000,MATCH(PAYROLL!D364,ADJ!A$1:A$500,0),MATCH(PAYROLL!BO$2,ADJ!$2:$2,0)),0)</f>
        <v/>
      </c>
      <c r="BP364">
        <f>SUM(AM364,AV364,BE364,BK364,BL364:BO364)</f>
        <v/>
      </c>
      <c r="BQ364">
        <f>BO364</f>
        <v/>
      </c>
      <c r="BR364">
        <f>IFERROR(ROUND(IF(LEFT(INDEX(PIS!O$1:O$500,MATCH(D364,PIS!C$1:C$500)),1)="D",T364/8*(BD364*0.3),IF(LEFT(INDEX(PIS!O$1:O$500,MATCH(D364,PIS!C$1:C$500)),1)="H",T364*($BD364*0.3),T364/$AD364/8*($BD364*0.3))),0),0)</f>
        <v/>
      </c>
      <c r="BS364">
        <f>IF(AP364&lt;1,0,MIN(AP364,730000))</f>
        <v/>
      </c>
      <c r="BT364">
        <f>IFERROR(ROUND((BE364-SUM(AW364:BC364)*T364/AD364/8),0)-BR364,0)</f>
        <v/>
      </c>
      <c r="BU364">
        <f>AO364</f>
        <v/>
      </c>
      <c r="BV364">
        <f>SUM(BQ364:BU364)</f>
        <v/>
      </c>
      <c r="BW364">
        <f>BP364-BV364</f>
        <v/>
      </c>
      <c r="BX364">
        <f>IFERROR(IF(RIGHT(INDEX(PIS!O$1:O$500,MATCH(D364,PIS!C$1:C$500)),5)="Gross",MIN(U364+V364,VLOOKUP("R700",TSC!B:C,2,0)*VLOOKUP("R101",TSC!B:C,2,0))*VLOOKUP("R701",TSC!B:C,2,0)%,0),0)</f>
        <v/>
      </c>
      <c r="BY364">
        <f>IFERROR(IF(RIGHT(INDEX(PIS!O$1:O$500,MATCH(D364,PIS!C$1:C$500)),5)="Gross",MIN(U364+V364,VLOOKUP("R700",TSC!B:C,2,0)*VLOOKUP("R101",TSC!B:C,2,0))*VLOOKUP("T704",TSC!B:C,2,0)%,0),0)</f>
        <v/>
      </c>
      <c r="BZ364">
        <f>IFERROR(IF(RIGHT(INDEX(PIS!O$1:O$500,MATCH(D364,PIS!C$1:C$500)),5)="Gross",MIN(U364+V364,VLOOKUP("R700",TSC!B:C,2,0)*VLOOKUP("1",TSC!F:G,2,0))*VLOOKUP("T705",TSC!B:C,2,0)%,0),0)</f>
        <v/>
      </c>
      <c r="CA364">
        <f>IFERROR(INDEX(ADJ!$A$1:$BZ$1000,MATCH(PAYROLL!D364,ADJ!A$1:A$500,0),MATCH(PAYROLL!CA$2,ADJ!$2:$2,0)),0)</f>
        <v/>
      </c>
      <c r="CB364">
        <f>IFERROR(INDEX(ADJ!$A$1:$BZ$1000,MATCH(PAYROLL!D364,ADJ!A$1:A$500,0),MATCH(PAYROLL!CB$2,ADJ!$2:$2,0)),0)</f>
        <v/>
      </c>
      <c r="CC364">
        <f>SUM(BX364:CB364)</f>
        <v/>
      </c>
      <c r="CD364">
        <f>IFERROR(INDEX(PIS!$A$1:$BZ$1000,MATCH(PAYROLL!D364,PIS!C$1:C$500,0),MATCH(PAYROLL!CD$1,PIS!$1:$1,0)),0)</f>
        <v/>
      </c>
      <c r="CE364">
        <f>IFERROR(IF(OR(INDEX(PIS!P$1:P$500,MATCH(D364,PIS!C$1:C$500,0))="LT2",INDEX(PIS!P$1:P$500,MATCH(D364,PIS!C$1:C$500,0))="P10"),0,SUM(CC364,CD364*VLOOKUP("R601",TSC!B:C,2,0),VLOOKUP("R602",TSC!B:C,2,0))),0)</f>
        <v/>
      </c>
      <c r="CF364">
        <f>MAX(BW364-CE364,0)</f>
        <v/>
      </c>
      <c r="CG364">
        <f>IFERROR(IF(OR(RIGHT(INDEX(PIS!P$1:P$500,MATCH(D364,PIS!C$1:C$500)),5)="P10",RIGHT(INDEX(PIS!P$1:P$500,MATCH(D364,PIS!C$1:C$500)),5)="CK"),0,IF(CF364&lt;=5000000,CF364*5%,IF(CF364&lt;=10000000,CF364*10%-250000,IF(CF364&lt;=18000000,CF364*15%-750000,IF(CF364&lt;=32000000,CF364*20%-1650000,IF(CF364&lt;=52000000,CF364*25%-3250000,IF(CF364&lt;=80000000,BH364*30%-5850000,CF364*35%-9850000))))))),0)</f>
        <v/>
      </c>
      <c r="CH364">
        <f>IFERROR(IF(OR(INDEX(PIS!P$1:P$500,MATCH(D364,PIS!C$1:C$500))="LT",INDEX(PIS!P$1:P$500,MATCH(D364,PIS!C$1:C$500))="CK"),0,IF(CF364&lt;2000000,0,CF364*10%)),0)</f>
        <v/>
      </c>
      <c r="CI364">
        <f>IFERROR(INDEX(ADJ!$A$1:$BZ$1000,MATCH(PAYROLL!D364,ADJ!A$1:A$500,0),MATCH(PAYROLL!CI$2,ADJ!$2:$2,0)),0)</f>
        <v/>
      </c>
      <c r="CJ364">
        <f>IFERROR(INDEX(ADJ!$A$1:$BZ$1000,MATCH(PAYROLL!D364,ADJ!A$1:A$500,0),MATCH(PAYROLL!CJ$2,ADJ!$2:$2,0)),0)</f>
        <v/>
      </c>
      <c r="CK364">
        <f>IFERROR(INDEX(ADJ!$A$1:$BZ$1000,MATCH(PAYROLL!D364,ADJ!A$1:A$500,0),MATCH(PAYROLL!CK$2,ADJ!$2:$2,0)),0)</f>
        <v/>
      </c>
      <c r="CL364">
        <f>SUM(CG364:CK364)</f>
        <v/>
      </c>
      <c r="CM364">
        <f>ROUND(SUM(CH364:CK364),0)</f>
        <v/>
      </c>
      <c r="CN364">
        <f>IFERROR(INDEX(CSDA!D$1:D$500,MATCH($CN$2,CSDA!C$1:C$500,0))*INDEX(PIS!V$1:V$500,MATCH(D364,PIS!C$1:C$500))+INDEX(ADJ!$A$1:$BZ$1000,MATCH(PAYROLL!D364,ADJ!A$1:A$500,0),MATCH(PAYROLL!CN$2,ADJ!$2:$2,0)),0)</f>
        <v/>
      </c>
      <c r="CO364">
        <f>IFERROR(INDEX(ADJ!$A$1:$BZ$1000,MATCH(PAYROLL!D364,ADJ!A$1:A$500,0),MATCH(PAYROLL!CO$2,ADJ!$2:$2,0)),0)</f>
        <v/>
      </c>
      <c r="CP364">
        <f>IFERROR(INDEX(ADJ!$A$1:$BZ$1000,MATCH(PAYROLL!D364,ADJ!A$1:A$500,0),MATCH(PAYROLL!CP$2,ADJ!$2:$2,0)),0)</f>
        <v/>
      </c>
      <c r="CQ364">
        <f>BP364-CL364-CI364-CM364-CN364-CO364-CP364-CC364</f>
        <v/>
      </c>
      <c r="CR364">
        <f>IFERROR(IF(RIGHT(INDEX(PIS!O$1:O$500,MATCH(D364,PIS!C$1:C$500,0)),5)="Gross",MIN(U364+V364,VLOOKUP("R700",TSC!B:C,2,0)*VLOOKUP("R101",TSC!B:C,2,0))*(VLOOKUP("T711",TSC!B:C,2,0)+VLOOKUP("T712",TSC!B:C,2,0))%,MIN(T364+V364,VLOOKUP("R700",TSC!B:C,2,0)*VLOOKUP("R101",TSC!B:C,2,0))*(VLOOKUP("T711",TSC!B:C,2,0)+VLOOKUP("T712",TSC!B:C,2,0)+VLOOKUP("R701",TSC!B:C,2,0))%),0)</f>
        <v/>
      </c>
      <c r="CS364">
        <f>IFERROR(IF(RIGHT(INDEX(PIS!O$1:O$500,MATCH(D364,PIS!C$1:C$500,0)),5)="Gross",MIN(U364+V364,VLOOKUP("R700",TSC!B:C,2,0)*VLOOKUP("R101",TSC!B:C,2,0))*(VLOOKUP("T714",TSC!B:C,2,0))%,MIN(T364+V364,VLOOKUP("R700",TSC!B:C,2,0)*VLOOKUP("R101",TSC!B:C,2,0))*(VLOOKUP("T704",TSC!B:C,2,0)+VLOOKUP("T714",TSC!B:C,2,0))%),0)</f>
        <v/>
      </c>
      <c r="CT364">
        <f>IFERROR(IF(RIGHT(INDEX(PIS!O$1:O$500,MATCH(D364,PIS!C$1:C$500,0)),5)="Gross",MIN(U364+V364,VLOOKUP("R700",TSC!B:C,2,0)*VLOOKUP("R101",TSC!B:C,2,0))*VLOOKUP("T705",TSC!B:C,2,0)%,MIN(T364+V364,VLOOKUP("R700",TSC!B:C,2,0)*VLOOKUP("R101",TSC!B:C,2,0))*VLOOKUP("T705",TSC!B:C,2,0)%),0)</f>
        <v/>
      </c>
      <c r="CU364">
        <f>IFERROR(IF(RIGHT(INDEX(PIS!O$1:O$500,MATCH(D364,PIS!C$1:C$500,0)),5)="Gross",MIN(U364+V364,VLOOKUP("R700",TSC!B:C,2,0)*VLOOKUP("R101",TSC!B:C,2,0))*(VLOOKUP("T713",TSC!B:C,2,0))%,MIN(T364+V364,VLOOKUP("R700",TSC!B:C,2,0)*VLOOKUP("R101",TSC!B:C,2,0))*(VLOOKUP("T713",TSC!B:C,2,0))%),0)</f>
        <v/>
      </c>
      <c r="CV364">
        <f>IFERROR(INDEX(ADJ!$A$1:$BZ$1000,MATCH(PAYROLL!D364,ADJ!A$1:A$500,0),MATCH(PAYROLL!CV$2,ADJ!$2:$2,0)),0)</f>
        <v/>
      </c>
      <c r="CW364">
        <f>IFERROR(INDEX(ADJ!$A$1:$BZ$1000,MATCH(PAYROLL!D364,ADJ!A$1:A$500,0),MATCH(PAYROLL!CW$2,ADJ!$2:$2,0)),0)</f>
        <v/>
      </c>
      <c r="CX364">
        <f>SUM(CR364:CW364)</f>
        <v/>
      </c>
      <c r="CY364">
        <f>ROUND(IF(CR364&gt;0,T364+V364*VLOOKUP("R202",TSC!$B$1:$C$500,2,0),0),0)</f>
        <v/>
      </c>
      <c r="CZ364">
        <f>IFERROR(INDEX(CSDA!D$1:D$500,MATCH($CZ$2,CSDA!C$1:C$500,0)),0)</f>
        <v/>
      </c>
      <c r="DA364">
        <f>ROUND(T364*0.7%,0)</f>
        <v/>
      </c>
      <c r="DB364">
        <f>ROUND(T364/12,0)</f>
        <v/>
      </c>
      <c r="DC364">
        <f ref="DC364" t="array">IFERROR(INDEX(CSDA!D$1:D$500,MATCH("Trích giữ"&amp;PAYROLL!DC$2,CSDA!A$1:A$500&amp;CSDA!C$1:C$500,0)),0)</f>
        <v/>
      </c>
      <c r="DD364">
        <f ref="DD364" t="array">IFERROR(INDEX(CSDA!D$1:D$500,MATCH("Trích giữ"&amp;PAYROLL!DD$2,CSDA!A$1:A$500&amp;CSDA!C$1:C$500,0)),0)</f>
        <v/>
      </c>
      <c r="DE364">
        <f ref="DE364" t="array">IFERROR(INDEX(CSDA!D$1:D$500,MATCH("Trích giữ"&amp;PAYROLL!DE$2,CSDA!A$1:A$500&amp;CSDA!C$1:C$500,0)),0)</f>
        <v/>
      </c>
      <c r="DF364">
        <f>IFERROR(INDEX(CSDA!D$1:D$500,MATCH(PAYROLL!DF$2,CSDA!C$1:C$500,0)),0)</f>
        <v/>
      </c>
      <c r="DG364">
        <f ref="DG364" t="array">IFERROR(INDEX(CSDA!D$1:D$500,MATCH("Trích giữ"&amp;PAYROLL!DG$2,CSDA!A$1:A$500&amp;CSDA!C$1:C$500,0)),0)</f>
        <v/>
      </c>
      <c r="DH364">
        <f>ROUND(T364/26,0)</f>
        <v/>
      </c>
      <c r="DI364">
        <f ref="DI364" t="array">IFERROR(INDEX(CSDA!D$1:D$500,MATCH("Trích giữ"&amp;PAYROLL!DI$2,CSDA!A$1:A$500&amp;CSDA!C$1:C$500,0)),0)</f>
        <v/>
      </c>
      <c r="DJ364">
        <f>IF(U364=0,T364*21.5%-BL364,0)</f>
        <v/>
      </c>
      <c r="DK364">
        <f ref="DK364" t="array">IFERROR(INDEX(CSDA!D$1:D$500,MATCH("Trích giữ"&amp;PAYROLL!DK$2,CSDA!A$1:A$500&amp;CSDA!C$1:C$500,0)),0)</f>
        <v/>
      </c>
      <c r="DL364">
        <f>IFERROR(INDEX(CSDA!D$1:D$500,MATCH(PAYROLL!DL$2,CSDA!C$1:C$500,0))/12,0)</f>
        <v/>
      </c>
      <c r="DM364">
        <f>SUM(DB364:DL364)</f>
        <v/>
      </c>
      <c r="DN364">
        <f>IFERROR(INDEX(ADJ!$A$1:$BZ$1000,MATCH(PAYROLL!D364,ADJ!A$1:A$500,0),MATCH(PAYROLL!DN$2,ADJ!$2:$2,0)),0)</f>
        <v/>
      </c>
      <c r="DO364">
        <f>IFERROR(SUM(BP364,DM364:DN364,CX364:DA364)-DT364,0)</f>
        <v/>
      </c>
      <c r="DP364">
        <f ref="DP364" t="array">SUM(BW364*IFERROR(INDEX(CSDA!D$1:D$500,MATCH(BW$2,CSDA!C$1:C$500,0)),0)%,CX364*IFERROR(INDEX(CSDA!D$1:D$500,MATCH(CX$2,CSDA!C$1:C$500,0)),0)%,DA364*IFERROR(INDEX(CSDA!D$1:D$500,MATCH(DA$2,CSDA!C$1:C$500,0)),0)%,DB364*IFERROR(INDEX(CSDA!D$1:D$500,MATCH(DB$2,CSDA!C$1:C$500,0)),0)%,DF364*IFERROR(INDEX(CSDA!D$1:D$500,MATCH("Phí dịch vụ"&amp;PAYROLL!DF$2,CSDA!A$1:A$500&amp;CSDA!C$1:C$500,0)),0)%,DC364*IFERROR(INDEX(CSDA!D$1:D$500,MATCH("Phí dịch vụ"&amp;PAYROLL!DC$2,CSDA!A$1:A$500&amp;CSDA!C$1:C$500,0)),0)%,DH364*IFERROR(INDEX(CSDA!D$1:D$500,MATCH("Phí dịch vụ"&amp;PAYROLL!DH$2,CSDA!A$1:A$500&amp;CSDA!C$1:C$500,0)),0)%,DJ364*IFERROR(INDEX(CSDA!D$1:D$500,MATCH("Phí dịch vụ"&amp;PAYROLL!DJ$2,CSDA!A$1:A$500&amp;CSDA!C$1:C$500,0)),0)%,BN364*IFERROR(INDEX(CSDA!D$1:D$500,MATCH(BN$2,CSDA!C$1:C$500,0)),0)%)-BN364*7%</f>
        <v/>
      </c>
      <c r="DQ364">
        <f>IFERROR(INDEX(ADJ!$A$1:$BZ$1000,MATCH(PAYROLL!D364,ADJ!A$1:A$500,0),MATCH(PAYROLL!DQ$2,ADJ!$2:$2,0)),0)</f>
        <v/>
      </c>
      <c r="DR364">
        <f>IFERROR(INDEX(ADJ!$A$1:$BZ$1000,MATCH(PAYROLL!D364,ADJ!A$1:A$500,0),MATCH(PAYROLL!DR$2,ADJ!$2:$2,0)),0)</f>
        <v/>
      </c>
      <c r="DS364">
        <f>SUM(DP364:DR364)</f>
        <v/>
      </c>
      <c r="DT364">
        <f>EK364</f>
        <v/>
      </c>
      <c r="DU364">
        <f>SUM(DO364:DR364)</f>
        <v/>
      </c>
      <c r="DV364">
        <f>ROUND(DU364*0.1,0)</f>
        <v/>
      </c>
      <c r="DW364">
        <f>DU364+DV364</f>
        <v/>
      </c>
      <c r="DZ364">
        <f>IFERROR(INDEX(ADJ!$A$1:$BZ$1000,MATCH(PAYROLL!$D364,ADJ!A$1:A$500,0),MATCH(PAYROLL!DZ$2,ADJ!$2:$2,0)),0)</f>
        <v/>
      </c>
      <c r="EA364">
        <f>IFERROR(INDEX(ADJ!$A$1:$BZ$1000,MATCH(PAYROLL!$D364,ADJ!A$1:A$500,0),MATCH(PAYROLL!EA$2,ADJ!$2:$2,0)),0)</f>
        <v/>
      </c>
      <c r="EB364">
        <f>IFERROR(INDEX(ADJ!$A$1:$BZ$1000,MATCH(PAYROLL!$D364,ADJ!A$1:A$500,0),MATCH(PAYROLL!EB$2,ADJ!$2:$2,0)),0)</f>
        <v/>
      </c>
      <c r="EC364">
        <f>IFERROR(INDEX(ADJ!$A$1:$BZ$1000,MATCH(PAYROLL!$D364,ADJ!A$1:A$500,0),MATCH(PAYROLL!EC$2,ADJ!$2:$2,0)),0)</f>
        <v/>
      </c>
      <c r="ED364">
        <f>IFERROR(INDEX(ADJ!$A$1:$BZ$1000,MATCH(PAYROLL!$D364,ADJ!A$1:A$500,0),MATCH(PAYROLL!ED$2,ADJ!$2:$2,0)),0)</f>
        <v/>
      </c>
      <c r="EE364">
        <f>IFERROR(INDEX(ADJ!$A$1:$BZ$1000,MATCH(PAYROLL!$D364,ADJ!A$1:A$500,0),MATCH(PAYROLL!EE$2,ADJ!$2:$2,0)),0)</f>
        <v/>
      </c>
      <c r="EF364">
        <f>IFERROR(INDEX(ADJ!$A$1:$BZ$1000,MATCH(PAYROLL!$D364,ADJ!A$1:A$500,0),MATCH(PAYROLL!EF$2,ADJ!$2:$2,0)),0)</f>
        <v/>
      </c>
      <c r="EG364">
        <f>IFERROR(INDEX(ADJ!$A$1:$BZ$1000,MATCH(PAYROLL!$D364,ADJ!A$1:A$500,0),MATCH(PAYROLL!EG$2,ADJ!$2:$2,0)),0)</f>
        <v/>
      </c>
      <c r="EH364">
        <f>IFERROR(INDEX(ADJ!$A$1:$BZ$1000,MATCH(PAYROLL!$D364,ADJ!A$1:A$500,0),MATCH(PAYROLL!EH$2,ADJ!$2:$2,0)),0)</f>
        <v/>
      </c>
      <c r="EI364">
        <f>IFERROR(INDEX(ADJ!$A$1:$BZ$1000,MATCH(PAYROLL!D364,ADJ!A$1:A$500,0),MATCH(PAYROLL!EI$2,ADJ!$2:$2,0)),0)</f>
        <v/>
      </c>
      <c r="EJ364">
        <f>IFERROR(INDEX(ADJ!$A$1:$BZ$1000,MATCH(PAYROLL!$D364,ADJ!A$1:A$500,0),MATCH(PAYROLL!EJ$2,ADJ!$2:$2,0)),0)</f>
        <v/>
      </c>
      <c r="EK364">
        <f>SUM(DZ364:EJ364)</f>
        <v/>
      </c>
    </row>
    <row r="365">
      <c r="A365" t="n">
        <v>363</v>
      </c>
      <c r="B365" t="inlineStr">
        <is>
          <t>Vi Thị Lan Anh</t>
        </is>
      </c>
      <c r="D365" t="inlineStr">
        <is>
          <t>159720-01</t>
        </is>
      </c>
      <c r="S365">
        <f>IFERROR(INDEX(PIS!$A$1:$BZ$1000,MATCH($D365,PIS!C$1:C$500,0),MATCH("Lương CB tháng trước",PIS!$1:$1,0)),0)</f>
        <v/>
      </c>
      <c r="T365">
        <f>IFERROR(INDEX(PIS!$A$1:$BZ$1000,MATCH($D365,PIS!C$1:C$500,0),MATCH("Lương CB hiện tại",PIS!$1:$1,0)),0)</f>
        <v/>
      </c>
      <c r="U365">
        <f>IFERROR(INDEX(PIS!$A$1:$BZ$1000,MATCH($D365,PIS!C$1:C$500,0),MATCH("Lương đóng BHBB",PIS!$1:$1,0)),0)</f>
        <v/>
      </c>
      <c r="V365">
        <f>IFERROR(INDEX(PIS!$A$1:$BZ$1000,MATCH($D365,PIS!C$1:C$500,0),MATCH(V$2,PIS!$2:$2,0)),0)</f>
        <v/>
      </c>
      <c r="W365">
        <f>IFERROR(INDEX(PIS!$A$1:$BZ$1000,MATCH($D365,PIS!C$1:C$500,0),MATCH(W$2,PIS!$2:$2,0)),0)</f>
        <v/>
      </c>
      <c r="X365">
        <f>IFERROR(INDEX(PIS!$A$1:$BZ$1000,MATCH($D365,PIS!C$1:C$500,0),MATCH(X$2,PIS!$2:$2,0)),0)</f>
        <v/>
      </c>
      <c r="Y365">
        <f>IFERROR(INDEX(PIS!$A$1:$BZ$1000,MATCH($D365,PIS!C$1:C$500,0),MATCH(Y$2,PIS!$2:$2,0)),0)</f>
        <v/>
      </c>
      <c r="Z365">
        <f>IFERROR(INDEX(PIS!$A$1:$BZ$1000,MATCH($D365,PIS!C$1:C$500,0),MATCH(Z$2,PIS!$2:$2,0)),0)</f>
        <v/>
      </c>
      <c r="AA365">
        <f>IFERROR(INDEX(PIS!$A$1:$BZ$1000,MATCH($D365,PIS!C$1:C$500,0),MATCH(AA$2,PIS!$2:$2,0)),0)</f>
        <v/>
      </c>
      <c r="AB365">
        <f>IFERROR(INDEX(PIS!$A$1:$BZ$1000,MATCH($D365,PIS!C$1:C$500,0),MATCH(AB$2,PIS!$2:$2,0)),0)</f>
        <v/>
      </c>
      <c r="AC365">
        <f>SUM(V365:AB365)</f>
        <v/>
      </c>
      <c r="AD365">
        <f>IFERROR(INDEX(TIMESHEET!$A$1:$AI$5000,MATCH($D365,TIMESHEET!A$1:A$500,0),MATCH("T100",TIMESHEET!$2:$2,0))-2,0)</f>
        <v/>
      </c>
      <c r="AE365">
        <f>IFERROR(INDEX(TIMESHEET!$A$1:$AI$5000,MATCH($D365,TIMESHEET!A$1:A$500,0),MATCH("T202",TIMESHEET!$2:$2,0)),0)</f>
        <v/>
      </c>
      <c r="AF365">
        <f>IFERROR(INDEX(TIMESHEET!$A$1:$AI$5000,MATCH($D365,TIMESHEET!A$1:A$500,0),MATCH("T302",TIMESHEET!$2:$2,0)),0)</f>
        <v/>
      </c>
      <c r="AG365">
        <f>IFERROR(INDEX(TIMESHEET!$A$1:$AI$5000,MATCH($D365,TIMESHEET!A$1:A$500,0),MATCH("T406",TIMESHEET!$2:$2,0)),0)</f>
        <v/>
      </c>
      <c r="AH365">
        <f>AE365+AG365</f>
        <v/>
      </c>
      <c r="AI365">
        <f>IFERROR(INDEX(TIMESHEET!$A$1:$AI$5000,MATCH($D365,TIMESHEET!A$1:A$500,0),MATCH("T701",TIMESHEET!$2:$2,0)),0)</f>
        <v/>
      </c>
      <c r="AJ365">
        <f>IFERROR(INDEX(TIMESHEET!$A$1:$AI$5000,MATCH($D365,TIMESHEET!B$1:B$500,0),MATCH("T320",TIMESHEET!$2:$2,0)),0)</f>
        <v/>
      </c>
      <c r="AK365">
        <f>IFERROR(IF(LEFT(INDEX(PIS!O$1:O$500,MATCH(D365,PIS!C$1:C$500)),1)="M",T365/AD365*SUM(AE365:AG365),T365*AD365),0)</f>
        <v/>
      </c>
      <c r="AL365">
        <f>IFERROR(INDEX(ADJ!$A$1:$BZ$1000,MATCH(PAYROLL!D365,ADJ!A$1:A$500,0),MATCH(PAYROLL!AL$2,ADJ!$2:$2,0)),0)</f>
        <v/>
      </c>
      <c r="AM365">
        <f>SUM(AK365:AL365)</f>
        <v/>
      </c>
      <c r="AN365">
        <f>IFERROR(ROUND(V365/$AD365*$AH365,0),0)</f>
        <v/>
      </c>
      <c r="AO365">
        <f>IFERROR(ROUND(W365/$AD365*$AH365,0),0)</f>
        <v/>
      </c>
      <c r="AP365">
        <f>IFERROR(ROUND(X365/$AD365*$AE365,0),0)</f>
        <v/>
      </c>
      <c r="AQ365">
        <f>IFERROR(ROUND(Y365/$AD365*$AH365,0),0)</f>
        <v/>
      </c>
      <c r="AR365">
        <f>IFERROR(ROUND(Z365/$AD365*$AH365,0),0)</f>
        <v/>
      </c>
      <c r="AS365">
        <f>IFERROR(ROUND(AA365/$AD365*$AH365,0),0)</f>
        <v/>
      </c>
      <c r="AT365">
        <f>IFERROR(IF((AE365+AF365+AG365)&gt;13,AB365,ROUND(AB365/AD365*AH365,0)),0)</f>
        <v/>
      </c>
      <c r="AU365">
        <f>IFERROR(INDEX(ADJ!$A$1:$BZ$1000,MATCH(PAYROLL!D365,ADJ!A$1:A$500,0),MATCH(PAYROLL!AU$2,ADJ!$2:$2,0)),0)</f>
        <v/>
      </c>
      <c r="AV365">
        <f>ROUND(SUM(AN365:AU365),0)</f>
        <v/>
      </c>
      <c r="AW365">
        <f>IFERROR(INDEX(TIMESHEET!$A$1:$AI$5000,MATCH(PAYROLL!D365,TIMESHEET!A$1:A$500,0),MATCH("T620",TIMESHEET!$2:$2,0)),0)</f>
        <v/>
      </c>
      <c r="AX365">
        <f>IFERROR(INDEX(TIMESHEET!$A$1:$AI$5000,MATCH(PAYROLL!D365,TIMESHEET!A$1:A$500,0),MATCH("T601",TIMESHEET!$2:$2,0)),0)</f>
        <v/>
      </c>
      <c r="AY365">
        <f>IFERROR(INDEX(TIMESHEET!$A$1:$AI$5000,MATCH(PAYROLL!D365,TIMESHEET!A$1:A$500,0),MATCH("T602",TIMESHEET!$2:$2,0)),0)</f>
        <v/>
      </c>
      <c r="AZ365">
        <f>IFERROR(INDEX(TIMESHEET!$A$1:$AI$5000,MATCH(PAYROLL!D365,TIMESHEET!A$1:A$500,0),MATCH("T603",TIMESHEET!$2:$2,0)),0)</f>
        <v/>
      </c>
      <c r="BA365">
        <f>IFERROR(INDEX(TIMESHEET!$A$1:$AI$5000,MATCH(PAYROLL!D365,TIMESHEET!A$1:A$500,0),MATCH("T611",TIMESHEET!$2:$2,0)),0)</f>
        <v/>
      </c>
      <c r="BB365">
        <f>IFERROR(INDEX(TIMESHEET!$A$1:$AI$5000,MATCH(PAYROLL!D365,TIMESHEET!A$1:A$500,0),MATCH("T612",TIMESHEET!$2:$2,0)),0)</f>
        <v/>
      </c>
      <c r="BC365">
        <f>IFERROR(INDEX(TIMESHEET!$A$1:$AI$5000,MATCH(PAYROLL!D365,TIMESHEET!A$1:A$500,0),MATCH("T613",TIMESHEET!$2:$2,0)),0)</f>
        <v/>
      </c>
      <c r="BD365">
        <f>IFERROR(INDEX(TIMESHEET!$A$1:$AI$5000,MATCH(PAYROLL!D365,TIMESHEET!A$1:A$500,0),MATCH("T500",TIMESHEET!$2:$2,0)),0)</f>
        <v/>
      </c>
      <c r="BE365">
        <f>IFERROR(IF(LEFT(INDEX(PIS!O$1:O$500,MATCH(D365,PIS!C$1:C$500)),1)="M",T365/AD365/8*(AW365+AX365*1.5+AY365*2+AZ365*3+BA365*2.1+BB365*2.7+BC365*3.9+BD365*0.3),T365/8*(AW365+AX365*1.5+AY365*2+AZ365*3+BA365*2.1+BB365*2.7+BC365*3.9+BD365*0.3)),0)</f>
        <v/>
      </c>
      <c r="BF365">
        <f>IFERROR(INDEX(ADJ!$A$1:$BZ$1000,MATCH(PAYROLL!$D365,ADJ!A$1:A$500,0),MATCH(PAYROLL!BF$2,ADJ!$2:$2,0)),0)</f>
        <v/>
      </c>
      <c r="BG365">
        <f>IFERROR(INDEX(ADJ!$A$1:$BZ$1000,MATCH(PAYROLL!D365,ADJ!A$1:A$500,0),MATCH(PAYROLL!BG$2,ADJ!$2:$2,0)),0)</f>
        <v/>
      </c>
      <c r="BH365">
        <f>IFERROR(INDEX(ADJ!$A$1:$BZ$1000,MATCH(PAYROLL!D365,ADJ!A$1:A$500,0),MATCH(PAYROLL!BH$2,ADJ!$2:$2,0)),0)</f>
        <v/>
      </c>
      <c r="BI365">
        <f>IFERROR(INDEX(ADJ!$A$1:$BZ$1000,MATCH(PAYROLL!D365,ADJ!A$1:A$500,0),MATCH(PAYROLL!BI$2,ADJ!$2:$2,0)),0)</f>
        <v/>
      </c>
      <c r="BJ365">
        <f>IFERROR(INDEX(ADJ!$A$1:$BZ$1000,MATCH(PAYROLL!D365,ADJ!A$1:A$500,0),MATCH(PAYROLL!BJ$2,ADJ!$2:$2,0)),0)</f>
        <v/>
      </c>
      <c r="BK365">
        <f>SUM(BF365:BJ365)</f>
        <v/>
      </c>
      <c r="BL365">
        <f>IFERROR(INDEX(ADJ!$A$1:$BZ$1000,MATCH(PAYROLL!D365,ADJ!A$1:A$500,0),MATCH(PAYROLL!BL$2,ADJ!$2:$2,0)),0)</f>
        <v/>
      </c>
      <c r="BM365">
        <f>IFERROR(INDEX(ADJ!$A$1:$BZ$1000,MATCH(PAYROLL!D365,ADJ!A$1:A$500,0),MATCH(PAYROLL!BM$2,ADJ!$2:$2,0)),0)</f>
        <v/>
      </c>
      <c r="BN365">
        <f>IFERROR(INDEX(ADJ!$A$1:$BZ$1000,MATCH(PAYROLL!D365,ADJ!A$1:A$500,0),MATCH(PAYROLL!BN$2,ADJ!$2:$2,0)),0)</f>
        <v/>
      </c>
      <c r="BO365">
        <f>IFERROR(INDEX(ADJ!$A$1:$BZ$1000,MATCH(PAYROLL!D365,ADJ!A$1:A$500,0),MATCH(PAYROLL!BO$2,ADJ!$2:$2,0)),0)</f>
        <v/>
      </c>
      <c r="BP365">
        <f>SUM(AM365,AV365,BE365,BK365,BL365:BO365)</f>
        <v/>
      </c>
      <c r="BQ365">
        <f>BO365</f>
        <v/>
      </c>
      <c r="BR365">
        <f>IFERROR(ROUND(IF(LEFT(INDEX(PIS!O$1:O$500,MATCH(D365,PIS!C$1:C$500)),1)="D",T365/8*(BD365*0.3),IF(LEFT(INDEX(PIS!O$1:O$500,MATCH(D365,PIS!C$1:C$500)),1)="H",T365*($BD365*0.3),T365/$AD365/8*($BD365*0.3))),0),0)</f>
        <v/>
      </c>
      <c r="BS365">
        <f>IF(AP365&lt;1,0,MIN(AP365,730000))</f>
        <v/>
      </c>
      <c r="BT365">
        <f>IFERROR(ROUND((BE365-SUM(AW365:BC365)*T365/AD365/8),0)-BR365,0)</f>
        <v/>
      </c>
      <c r="BU365">
        <f>AO365</f>
        <v/>
      </c>
      <c r="BV365">
        <f>SUM(BQ365:BU365)</f>
        <v/>
      </c>
      <c r="BW365">
        <f>BP365-BV365</f>
        <v/>
      </c>
      <c r="BX365">
        <f>IFERROR(IF(RIGHT(INDEX(PIS!O$1:O$500,MATCH(D365,PIS!C$1:C$500)),5)="Gross",MIN(U365+V365,VLOOKUP("R700",TSC!B:C,2,0)*VLOOKUP("R101",TSC!B:C,2,0))*VLOOKUP("R701",TSC!B:C,2,0)%,0),0)</f>
        <v/>
      </c>
      <c r="BY365">
        <f>IFERROR(IF(RIGHT(INDEX(PIS!O$1:O$500,MATCH(D365,PIS!C$1:C$500)),5)="Gross",MIN(U365+V365,VLOOKUP("R700",TSC!B:C,2,0)*VLOOKUP("R101",TSC!B:C,2,0))*VLOOKUP("T704",TSC!B:C,2,0)%,0),0)</f>
        <v/>
      </c>
      <c r="BZ365">
        <f>IFERROR(IF(RIGHT(INDEX(PIS!O$1:O$500,MATCH(D365,PIS!C$1:C$500)),5)="Gross",MIN(U365+V365,VLOOKUP("R700",TSC!B:C,2,0)*VLOOKUP("1",TSC!F:G,2,0))*VLOOKUP("T705",TSC!B:C,2,0)%,0),0)</f>
        <v/>
      </c>
      <c r="CA365">
        <f>IFERROR(INDEX(ADJ!$A$1:$BZ$1000,MATCH(PAYROLL!D365,ADJ!A$1:A$500,0),MATCH(PAYROLL!CA$2,ADJ!$2:$2,0)),0)</f>
        <v/>
      </c>
      <c r="CB365">
        <f>IFERROR(INDEX(ADJ!$A$1:$BZ$1000,MATCH(PAYROLL!D365,ADJ!A$1:A$500,0),MATCH(PAYROLL!CB$2,ADJ!$2:$2,0)),0)</f>
        <v/>
      </c>
      <c r="CC365">
        <f>SUM(BX365:CB365)</f>
        <v/>
      </c>
      <c r="CD365">
        <f>IFERROR(INDEX(PIS!$A$1:$BZ$1000,MATCH(PAYROLL!D365,PIS!C$1:C$500,0),MATCH(PAYROLL!CD$1,PIS!$1:$1,0)),0)</f>
        <v/>
      </c>
      <c r="CE365">
        <f>IFERROR(IF(OR(INDEX(PIS!P$1:P$500,MATCH(D365,PIS!C$1:C$500,0))="LT2",INDEX(PIS!P$1:P$500,MATCH(D365,PIS!C$1:C$500,0))="P10"),0,SUM(CC365,CD365*VLOOKUP("R601",TSC!B:C,2,0),VLOOKUP("R602",TSC!B:C,2,0))),0)</f>
        <v/>
      </c>
      <c r="CF365">
        <f>MAX(BW365-CE365,0)</f>
        <v/>
      </c>
      <c r="CG365">
        <f>IFERROR(IF(OR(RIGHT(INDEX(PIS!P$1:P$500,MATCH(D365,PIS!C$1:C$500)),5)="P10",RIGHT(INDEX(PIS!P$1:P$500,MATCH(D365,PIS!C$1:C$500)),5)="CK"),0,IF(CF365&lt;=5000000,CF365*5%,IF(CF365&lt;=10000000,CF365*10%-250000,IF(CF365&lt;=18000000,CF365*15%-750000,IF(CF365&lt;=32000000,CF365*20%-1650000,IF(CF365&lt;=52000000,CF365*25%-3250000,IF(CF365&lt;=80000000,BH365*30%-5850000,CF365*35%-9850000))))))),0)</f>
        <v/>
      </c>
      <c r="CH365">
        <f>IFERROR(IF(OR(INDEX(PIS!P$1:P$500,MATCH(D365,PIS!C$1:C$500))="LT",INDEX(PIS!P$1:P$500,MATCH(D365,PIS!C$1:C$500))="CK"),0,IF(CF365&lt;2000000,0,CF365*10%)),0)</f>
        <v/>
      </c>
      <c r="CI365">
        <f>IFERROR(INDEX(ADJ!$A$1:$BZ$1000,MATCH(PAYROLL!D365,ADJ!A$1:A$500,0),MATCH(PAYROLL!CI$2,ADJ!$2:$2,0)),0)</f>
        <v/>
      </c>
      <c r="CJ365">
        <f>IFERROR(INDEX(ADJ!$A$1:$BZ$1000,MATCH(PAYROLL!D365,ADJ!A$1:A$500,0),MATCH(PAYROLL!CJ$2,ADJ!$2:$2,0)),0)</f>
        <v/>
      </c>
      <c r="CK365">
        <f>IFERROR(INDEX(ADJ!$A$1:$BZ$1000,MATCH(PAYROLL!D365,ADJ!A$1:A$500,0),MATCH(PAYROLL!CK$2,ADJ!$2:$2,0)),0)</f>
        <v/>
      </c>
      <c r="CL365">
        <f>SUM(CG365:CK365)</f>
        <v/>
      </c>
      <c r="CM365">
        <f>ROUND(SUM(CH365:CK365),0)</f>
        <v/>
      </c>
      <c r="CN365">
        <f>IFERROR(INDEX(CSDA!D$1:D$500,MATCH($CN$2,CSDA!C$1:C$500,0))*INDEX(PIS!V$1:V$500,MATCH(D365,PIS!C$1:C$500))+INDEX(ADJ!$A$1:$BZ$1000,MATCH(PAYROLL!D365,ADJ!A$1:A$500,0),MATCH(PAYROLL!CN$2,ADJ!$2:$2,0)),0)</f>
        <v/>
      </c>
      <c r="CO365">
        <f>IFERROR(INDEX(ADJ!$A$1:$BZ$1000,MATCH(PAYROLL!D365,ADJ!A$1:A$500,0),MATCH(PAYROLL!CO$2,ADJ!$2:$2,0)),0)</f>
        <v/>
      </c>
      <c r="CP365">
        <f>IFERROR(INDEX(ADJ!$A$1:$BZ$1000,MATCH(PAYROLL!D365,ADJ!A$1:A$500,0),MATCH(PAYROLL!CP$2,ADJ!$2:$2,0)),0)</f>
        <v/>
      </c>
      <c r="CQ365">
        <f>BP365-CL365-CI365-CM365-CN365-CO365-CP365-CC365</f>
        <v/>
      </c>
      <c r="CR365">
        <f>IFERROR(IF(RIGHT(INDEX(PIS!O$1:O$500,MATCH(D365,PIS!C$1:C$500,0)),5)="Gross",MIN(U365+V365,VLOOKUP("R700",TSC!B:C,2,0)*VLOOKUP("R101",TSC!B:C,2,0))*(VLOOKUP("T711",TSC!B:C,2,0)+VLOOKUP("T712",TSC!B:C,2,0))%,MIN(T365+V365,VLOOKUP("R700",TSC!B:C,2,0)*VLOOKUP("R101",TSC!B:C,2,0))*(VLOOKUP("T711",TSC!B:C,2,0)+VLOOKUP("T712",TSC!B:C,2,0)+VLOOKUP("R701",TSC!B:C,2,0))%),0)</f>
        <v/>
      </c>
      <c r="CS365">
        <f>IFERROR(IF(RIGHT(INDEX(PIS!O$1:O$500,MATCH(D365,PIS!C$1:C$500,0)),5)="Gross",MIN(U365+V365,VLOOKUP("R700",TSC!B:C,2,0)*VLOOKUP("R101",TSC!B:C,2,0))*(VLOOKUP("T714",TSC!B:C,2,0))%,MIN(T365+V365,VLOOKUP("R700",TSC!B:C,2,0)*VLOOKUP("R101",TSC!B:C,2,0))*(VLOOKUP("T704",TSC!B:C,2,0)+VLOOKUP("T714",TSC!B:C,2,0))%),0)</f>
        <v/>
      </c>
      <c r="CT365">
        <f>IFERROR(IF(RIGHT(INDEX(PIS!O$1:O$500,MATCH(D365,PIS!C$1:C$500,0)),5)="Gross",MIN(U365+V365,VLOOKUP("R700",TSC!B:C,2,0)*VLOOKUP("R101",TSC!B:C,2,0))*VLOOKUP("T705",TSC!B:C,2,0)%,MIN(T365+V365,VLOOKUP("R700",TSC!B:C,2,0)*VLOOKUP("R101",TSC!B:C,2,0))*VLOOKUP("T705",TSC!B:C,2,0)%),0)</f>
        <v/>
      </c>
      <c r="CU365">
        <f>IFERROR(IF(RIGHT(INDEX(PIS!O$1:O$500,MATCH(D365,PIS!C$1:C$500,0)),5)="Gross",MIN(U365+V365,VLOOKUP("R700",TSC!B:C,2,0)*VLOOKUP("R101",TSC!B:C,2,0))*(VLOOKUP("T713",TSC!B:C,2,0))%,MIN(T365+V365,VLOOKUP("R700",TSC!B:C,2,0)*VLOOKUP("R101",TSC!B:C,2,0))*(VLOOKUP("T713",TSC!B:C,2,0))%),0)</f>
        <v/>
      </c>
      <c r="CV365">
        <f>IFERROR(INDEX(ADJ!$A$1:$BZ$1000,MATCH(PAYROLL!D365,ADJ!A$1:A$500,0),MATCH(PAYROLL!CV$2,ADJ!$2:$2,0)),0)</f>
        <v/>
      </c>
      <c r="CW365">
        <f>IFERROR(INDEX(ADJ!$A$1:$BZ$1000,MATCH(PAYROLL!D365,ADJ!A$1:A$500,0),MATCH(PAYROLL!CW$2,ADJ!$2:$2,0)),0)</f>
        <v/>
      </c>
      <c r="CX365">
        <f>SUM(CR365:CW365)</f>
        <v/>
      </c>
      <c r="CY365">
        <f>ROUND(IF(CR365&gt;0,T365+V365*VLOOKUP("R202",TSC!$B$1:$C$500,2,0),0),0)</f>
        <v/>
      </c>
      <c r="CZ365">
        <f>IFERROR(INDEX(CSDA!D$1:D$500,MATCH($CZ$2,CSDA!C$1:C$500,0)),0)</f>
        <v/>
      </c>
      <c r="DA365">
        <f>ROUND(T365*0.7%,0)</f>
        <v/>
      </c>
      <c r="DB365">
        <f>ROUND(T365/12,0)</f>
        <v/>
      </c>
      <c r="DC365">
        <f ref="DC365" t="array">IFERROR(INDEX(CSDA!D$1:D$500,MATCH("Trích giữ"&amp;PAYROLL!DC$2,CSDA!A$1:A$500&amp;CSDA!C$1:C$500,0)),0)</f>
        <v/>
      </c>
      <c r="DD365">
        <f ref="DD365" t="array">IFERROR(INDEX(CSDA!D$1:D$500,MATCH("Trích giữ"&amp;PAYROLL!DD$2,CSDA!A$1:A$500&amp;CSDA!C$1:C$500,0)),0)</f>
        <v/>
      </c>
      <c r="DE365">
        <f ref="DE365" t="array">IFERROR(INDEX(CSDA!D$1:D$500,MATCH("Trích giữ"&amp;PAYROLL!DE$2,CSDA!A$1:A$500&amp;CSDA!C$1:C$500,0)),0)</f>
        <v/>
      </c>
      <c r="DF365">
        <f>IFERROR(INDEX(CSDA!D$1:D$500,MATCH(PAYROLL!DF$2,CSDA!C$1:C$500,0)),0)</f>
        <v/>
      </c>
      <c r="DG365">
        <f ref="DG365" t="array">IFERROR(INDEX(CSDA!D$1:D$500,MATCH("Trích giữ"&amp;PAYROLL!DG$2,CSDA!A$1:A$500&amp;CSDA!C$1:C$500,0)),0)</f>
        <v/>
      </c>
      <c r="DH365">
        <f>ROUND(T365/26,0)</f>
        <v/>
      </c>
      <c r="DI365">
        <f ref="DI365" t="array">IFERROR(INDEX(CSDA!D$1:D$500,MATCH("Trích giữ"&amp;PAYROLL!DI$2,CSDA!A$1:A$500&amp;CSDA!C$1:C$500,0)),0)</f>
        <v/>
      </c>
      <c r="DJ365">
        <f>IF(U365=0,T365*21.5%-BL365,0)</f>
        <v/>
      </c>
      <c r="DK365">
        <f ref="DK365" t="array">IFERROR(INDEX(CSDA!D$1:D$500,MATCH("Trích giữ"&amp;PAYROLL!DK$2,CSDA!A$1:A$500&amp;CSDA!C$1:C$500,0)),0)</f>
        <v/>
      </c>
      <c r="DL365">
        <f>IFERROR(INDEX(CSDA!D$1:D$500,MATCH(PAYROLL!DL$2,CSDA!C$1:C$500,0))/12,0)</f>
        <v/>
      </c>
      <c r="DM365">
        <f>SUM(DB365:DL365)</f>
        <v/>
      </c>
      <c r="DN365">
        <f>IFERROR(INDEX(ADJ!$A$1:$BZ$1000,MATCH(PAYROLL!D365,ADJ!A$1:A$500,0),MATCH(PAYROLL!DN$2,ADJ!$2:$2,0)),0)</f>
        <v/>
      </c>
      <c r="DO365">
        <f>IFERROR(SUM(BP365,DM365:DN365,CX365:DA365)-DT365,0)</f>
        <v/>
      </c>
      <c r="DP365">
        <f ref="DP365" t="array">SUM(BW365*IFERROR(INDEX(CSDA!D$1:D$500,MATCH(BW$2,CSDA!C$1:C$500,0)),0)%,CX365*IFERROR(INDEX(CSDA!D$1:D$500,MATCH(CX$2,CSDA!C$1:C$500,0)),0)%,DA365*IFERROR(INDEX(CSDA!D$1:D$500,MATCH(DA$2,CSDA!C$1:C$500,0)),0)%,DB365*IFERROR(INDEX(CSDA!D$1:D$500,MATCH(DB$2,CSDA!C$1:C$500,0)),0)%,DF365*IFERROR(INDEX(CSDA!D$1:D$500,MATCH("Phí dịch vụ"&amp;PAYROLL!DF$2,CSDA!A$1:A$500&amp;CSDA!C$1:C$500,0)),0)%,DC365*IFERROR(INDEX(CSDA!D$1:D$500,MATCH("Phí dịch vụ"&amp;PAYROLL!DC$2,CSDA!A$1:A$500&amp;CSDA!C$1:C$500,0)),0)%,DH365*IFERROR(INDEX(CSDA!D$1:D$500,MATCH("Phí dịch vụ"&amp;PAYROLL!DH$2,CSDA!A$1:A$500&amp;CSDA!C$1:C$500,0)),0)%,DJ365*IFERROR(INDEX(CSDA!D$1:D$500,MATCH("Phí dịch vụ"&amp;PAYROLL!DJ$2,CSDA!A$1:A$500&amp;CSDA!C$1:C$500,0)),0)%,BN365*IFERROR(INDEX(CSDA!D$1:D$500,MATCH(BN$2,CSDA!C$1:C$500,0)),0)%)-BN365*7%</f>
        <v/>
      </c>
      <c r="DQ365">
        <f>IFERROR(INDEX(ADJ!$A$1:$BZ$1000,MATCH(PAYROLL!D365,ADJ!A$1:A$500,0),MATCH(PAYROLL!DQ$2,ADJ!$2:$2,0)),0)</f>
        <v/>
      </c>
      <c r="DR365">
        <f>IFERROR(INDEX(ADJ!$A$1:$BZ$1000,MATCH(PAYROLL!D365,ADJ!A$1:A$500,0),MATCH(PAYROLL!DR$2,ADJ!$2:$2,0)),0)</f>
        <v/>
      </c>
      <c r="DS365">
        <f>SUM(DP365:DR365)</f>
        <v/>
      </c>
      <c r="DT365">
        <f>EK365</f>
        <v/>
      </c>
      <c r="DU365">
        <f>SUM(DO365:DR365)</f>
        <v/>
      </c>
      <c r="DV365">
        <f>ROUND(DU365*0.1,0)</f>
        <v/>
      </c>
      <c r="DW365">
        <f>DU365+DV365</f>
        <v/>
      </c>
      <c r="DZ365">
        <f>IFERROR(INDEX(ADJ!$A$1:$BZ$1000,MATCH(PAYROLL!$D365,ADJ!A$1:A$500,0),MATCH(PAYROLL!DZ$2,ADJ!$2:$2,0)),0)</f>
        <v/>
      </c>
      <c r="EA365">
        <f>IFERROR(INDEX(ADJ!$A$1:$BZ$1000,MATCH(PAYROLL!$D365,ADJ!A$1:A$500,0),MATCH(PAYROLL!EA$2,ADJ!$2:$2,0)),0)</f>
        <v/>
      </c>
      <c r="EB365">
        <f>IFERROR(INDEX(ADJ!$A$1:$BZ$1000,MATCH(PAYROLL!$D365,ADJ!A$1:A$500,0),MATCH(PAYROLL!EB$2,ADJ!$2:$2,0)),0)</f>
        <v/>
      </c>
      <c r="EC365">
        <f>IFERROR(INDEX(ADJ!$A$1:$BZ$1000,MATCH(PAYROLL!$D365,ADJ!A$1:A$500,0),MATCH(PAYROLL!EC$2,ADJ!$2:$2,0)),0)</f>
        <v/>
      </c>
      <c r="ED365">
        <f>IFERROR(INDEX(ADJ!$A$1:$BZ$1000,MATCH(PAYROLL!$D365,ADJ!A$1:A$500,0),MATCH(PAYROLL!ED$2,ADJ!$2:$2,0)),0)</f>
        <v/>
      </c>
      <c r="EE365">
        <f>IFERROR(INDEX(ADJ!$A$1:$BZ$1000,MATCH(PAYROLL!$D365,ADJ!A$1:A$500,0),MATCH(PAYROLL!EE$2,ADJ!$2:$2,0)),0)</f>
        <v/>
      </c>
      <c r="EF365">
        <f>IFERROR(INDEX(ADJ!$A$1:$BZ$1000,MATCH(PAYROLL!$D365,ADJ!A$1:A$500,0),MATCH(PAYROLL!EF$2,ADJ!$2:$2,0)),0)</f>
        <v/>
      </c>
      <c r="EG365">
        <f>IFERROR(INDEX(ADJ!$A$1:$BZ$1000,MATCH(PAYROLL!$D365,ADJ!A$1:A$500,0),MATCH(PAYROLL!EG$2,ADJ!$2:$2,0)),0)</f>
        <v/>
      </c>
      <c r="EH365">
        <f>IFERROR(INDEX(ADJ!$A$1:$BZ$1000,MATCH(PAYROLL!$D365,ADJ!A$1:A$500,0),MATCH(PAYROLL!EH$2,ADJ!$2:$2,0)),0)</f>
        <v/>
      </c>
      <c r="EI365">
        <f>IFERROR(INDEX(ADJ!$A$1:$BZ$1000,MATCH(PAYROLL!D365,ADJ!A$1:A$500,0),MATCH(PAYROLL!EI$2,ADJ!$2:$2,0)),0)</f>
        <v/>
      </c>
      <c r="EJ365">
        <f>IFERROR(INDEX(ADJ!$A$1:$BZ$1000,MATCH(PAYROLL!$D365,ADJ!A$1:A$500,0),MATCH(PAYROLL!EJ$2,ADJ!$2:$2,0)),0)</f>
        <v/>
      </c>
      <c r="EK365">
        <f>SUM(DZ365:EJ365)</f>
        <v/>
      </c>
    </row>
    <row r="366">
      <c r="A366" t="n">
        <v>364</v>
      </c>
      <c r="B366" t="inlineStr">
        <is>
          <t>Vi Thị Huệ</t>
        </is>
      </c>
      <c r="D366" t="inlineStr">
        <is>
          <t>157068-02</t>
        </is>
      </c>
      <c r="S366">
        <f>IFERROR(INDEX(PIS!$A$1:$BZ$1000,MATCH($D366,PIS!C$1:C$500,0),MATCH("Lương CB tháng trước",PIS!$1:$1,0)),0)</f>
        <v/>
      </c>
      <c r="T366">
        <f>IFERROR(INDEX(PIS!$A$1:$BZ$1000,MATCH($D366,PIS!C$1:C$500,0),MATCH("Lương CB hiện tại",PIS!$1:$1,0)),0)</f>
        <v/>
      </c>
      <c r="U366">
        <f>IFERROR(INDEX(PIS!$A$1:$BZ$1000,MATCH($D366,PIS!C$1:C$500,0),MATCH("Lương đóng BHBB",PIS!$1:$1,0)),0)</f>
        <v/>
      </c>
      <c r="V366">
        <f>IFERROR(INDEX(PIS!$A$1:$BZ$1000,MATCH($D366,PIS!C$1:C$500,0),MATCH(V$2,PIS!$2:$2,0)),0)</f>
        <v/>
      </c>
      <c r="W366">
        <f>IFERROR(INDEX(PIS!$A$1:$BZ$1000,MATCH($D366,PIS!C$1:C$500,0),MATCH(W$2,PIS!$2:$2,0)),0)</f>
        <v/>
      </c>
      <c r="X366">
        <f>IFERROR(INDEX(PIS!$A$1:$BZ$1000,MATCH($D366,PIS!C$1:C$500,0),MATCH(X$2,PIS!$2:$2,0)),0)</f>
        <v/>
      </c>
      <c r="Y366">
        <f>IFERROR(INDEX(PIS!$A$1:$BZ$1000,MATCH($D366,PIS!C$1:C$500,0),MATCH(Y$2,PIS!$2:$2,0)),0)</f>
        <v/>
      </c>
      <c r="Z366">
        <f>IFERROR(INDEX(PIS!$A$1:$BZ$1000,MATCH($D366,PIS!C$1:C$500,0),MATCH(Z$2,PIS!$2:$2,0)),0)</f>
        <v/>
      </c>
      <c r="AA366">
        <f>IFERROR(INDEX(PIS!$A$1:$BZ$1000,MATCH($D366,PIS!C$1:C$500,0),MATCH(AA$2,PIS!$2:$2,0)),0)</f>
        <v/>
      </c>
      <c r="AB366">
        <f>IFERROR(INDEX(PIS!$A$1:$BZ$1000,MATCH($D366,PIS!C$1:C$500,0),MATCH(AB$2,PIS!$2:$2,0)),0)</f>
        <v/>
      </c>
      <c r="AC366">
        <f>SUM(V366:AB366)</f>
        <v/>
      </c>
      <c r="AD366">
        <f>IFERROR(INDEX(TIMESHEET!$A$1:$AI$5000,MATCH($D366,TIMESHEET!A$1:A$500,0),MATCH("T100",TIMESHEET!$2:$2,0))-2,0)</f>
        <v/>
      </c>
      <c r="AE366">
        <f>IFERROR(INDEX(TIMESHEET!$A$1:$AI$5000,MATCH($D366,TIMESHEET!A$1:A$500,0),MATCH("T202",TIMESHEET!$2:$2,0)),0)</f>
        <v/>
      </c>
      <c r="AF366">
        <f>IFERROR(INDEX(TIMESHEET!$A$1:$AI$5000,MATCH($D366,TIMESHEET!A$1:A$500,0),MATCH("T302",TIMESHEET!$2:$2,0)),0)</f>
        <v/>
      </c>
      <c r="AG366">
        <f>IFERROR(INDEX(TIMESHEET!$A$1:$AI$5000,MATCH($D366,TIMESHEET!A$1:A$500,0),MATCH("T406",TIMESHEET!$2:$2,0)),0)</f>
        <v/>
      </c>
      <c r="AH366">
        <f>AE366+AG366</f>
        <v/>
      </c>
      <c r="AI366">
        <f>IFERROR(INDEX(TIMESHEET!$A$1:$AI$5000,MATCH($D366,TIMESHEET!A$1:A$500,0),MATCH("T701",TIMESHEET!$2:$2,0)),0)</f>
        <v/>
      </c>
      <c r="AJ366">
        <f>IFERROR(INDEX(TIMESHEET!$A$1:$AI$5000,MATCH($D366,TIMESHEET!B$1:B$500,0),MATCH("T320",TIMESHEET!$2:$2,0)),0)</f>
        <v/>
      </c>
      <c r="AK366">
        <f>IFERROR(IF(LEFT(INDEX(PIS!O$1:O$500,MATCH(D366,PIS!C$1:C$500)),1)="M",T366/AD366*SUM(AE366:AG366),T366*AD366),0)</f>
        <v/>
      </c>
      <c r="AL366">
        <f>IFERROR(INDEX(ADJ!$A$1:$BZ$1000,MATCH(PAYROLL!D366,ADJ!A$1:A$500,0),MATCH(PAYROLL!AL$2,ADJ!$2:$2,0)),0)</f>
        <v/>
      </c>
      <c r="AM366">
        <f>SUM(AK366:AL366)</f>
        <v/>
      </c>
      <c r="AN366">
        <f>IFERROR(ROUND(V366/$AD366*$AH366,0),0)</f>
        <v/>
      </c>
      <c r="AO366">
        <f>IFERROR(ROUND(W366/$AD366*$AH366,0),0)</f>
        <v/>
      </c>
      <c r="AP366">
        <f>IFERROR(ROUND(X366/$AD366*$AE366,0),0)</f>
        <v/>
      </c>
      <c r="AQ366">
        <f>IFERROR(ROUND(Y366/$AD366*$AH366,0),0)</f>
        <v/>
      </c>
      <c r="AR366">
        <f>IFERROR(ROUND(Z366/$AD366*$AH366,0),0)</f>
        <v/>
      </c>
      <c r="AS366">
        <f>IFERROR(ROUND(AA366/$AD366*$AH366,0),0)</f>
        <v/>
      </c>
      <c r="AT366">
        <f>IFERROR(IF((AE366+AF366+AG366)&gt;13,AB366,ROUND(AB366/AD366*AH366,0)),0)</f>
        <v/>
      </c>
      <c r="AU366">
        <f>IFERROR(INDEX(ADJ!$A$1:$BZ$1000,MATCH(PAYROLL!D366,ADJ!A$1:A$500,0),MATCH(PAYROLL!AU$2,ADJ!$2:$2,0)),0)</f>
        <v/>
      </c>
      <c r="AV366">
        <f>ROUND(SUM(AN366:AU366),0)</f>
        <v/>
      </c>
      <c r="AW366">
        <f>IFERROR(INDEX(TIMESHEET!$A$1:$AI$5000,MATCH(PAYROLL!D366,TIMESHEET!A$1:A$500,0),MATCH("T620",TIMESHEET!$2:$2,0)),0)</f>
        <v/>
      </c>
      <c r="AX366">
        <f>IFERROR(INDEX(TIMESHEET!$A$1:$AI$5000,MATCH(PAYROLL!D366,TIMESHEET!A$1:A$500,0),MATCH("T601",TIMESHEET!$2:$2,0)),0)</f>
        <v/>
      </c>
      <c r="AY366">
        <f>IFERROR(INDEX(TIMESHEET!$A$1:$AI$5000,MATCH(PAYROLL!D366,TIMESHEET!A$1:A$500,0),MATCH("T602",TIMESHEET!$2:$2,0)),0)</f>
        <v/>
      </c>
      <c r="AZ366">
        <f>IFERROR(INDEX(TIMESHEET!$A$1:$AI$5000,MATCH(PAYROLL!D366,TIMESHEET!A$1:A$500,0),MATCH("T603",TIMESHEET!$2:$2,0)),0)</f>
        <v/>
      </c>
      <c r="BA366">
        <f>IFERROR(INDEX(TIMESHEET!$A$1:$AI$5000,MATCH(PAYROLL!D366,TIMESHEET!A$1:A$500,0),MATCH("T611",TIMESHEET!$2:$2,0)),0)</f>
        <v/>
      </c>
      <c r="BB366">
        <f>IFERROR(INDEX(TIMESHEET!$A$1:$AI$5000,MATCH(PAYROLL!D366,TIMESHEET!A$1:A$500,0),MATCH("T612",TIMESHEET!$2:$2,0)),0)</f>
        <v/>
      </c>
      <c r="BC366">
        <f>IFERROR(INDEX(TIMESHEET!$A$1:$AI$5000,MATCH(PAYROLL!D366,TIMESHEET!A$1:A$500,0),MATCH("T613",TIMESHEET!$2:$2,0)),0)</f>
        <v/>
      </c>
      <c r="BD366">
        <f>IFERROR(INDEX(TIMESHEET!$A$1:$AI$5000,MATCH(PAYROLL!D366,TIMESHEET!A$1:A$500,0),MATCH("T500",TIMESHEET!$2:$2,0)),0)</f>
        <v/>
      </c>
      <c r="BE366">
        <f>IFERROR(IF(LEFT(INDEX(PIS!O$1:O$500,MATCH(D366,PIS!C$1:C$500)),1)="M",T366/AD366/8*(AW366+AX366*1.5+AY366*2+AZ366*3+BA366*2.1+BB366*2.7+BC366*3.9+BD366*0.3),T366/8*(AW366+AX366*1.5+AY366*2+AZ366*3+BA366*2.1+BB366*2.7+BC366*3.9+BD366*0.3)),0)</f>
        <v/>
      </c>
      <c r="BF366">
        <f>IFERROR(INDEX(ADJ!$A$1:$BZ$1000,MATCH(PAYROLL!$D366,ADJ!A$1:A$500,0),MATCH(PAYROLL!BF$2,ADJ!$2:$2,0)),0)</f>
        <v/>
      </c>
      <c r="BG366">
        <f>IFERROR(INDEX(ADJ!$A$1:$BZ$1000,MATCH(PAYROLL!D366,ADJ!A$1:A$500,0),MATCH(PAYROLL!BG$2,ADJ!$2:$2,0)),0)</f>
        <v/>
      </c>
      <c r="BH366">
        <f>IFERROR(INDEX(ADJ!$A$1:$BZ$1000,MATCH(PAYROLL!D366,ADJ!A$1:A$500,0),MATCH(PAYROLL!BH$2,ADJ!$2:$2,0)),0)</f>
        <v/>
      </c>
      <c r="BI366">
        <f>IFERROR(INDEX(ADJ!$A$1:$BZ$1000,MATCH(PAYROLL!D366,ADJ!A$1:A$500,0),MATCH(PAYROLL!BI$2,ADJ!$2:$2,0)),0)</f>
        <v/>
      </c>
      <c r="BJ366">
        <f>IFERROR(INDEX(ADJ!$A$1:$BZ$1000,MATCH(PAYROLL!D366,ADJ!A$1:A$500,0),MATCH(PAYROLL!BJ$2,ADJ!$2:$2,0)),0)</f>
        <v/>
      </c>
      <c r="BK366">
        <f>SUM(BF366:BJ366)</f>
        <v/>
      </c>
      <c r="BL366">
        <f>IFERROR(INDEX(ADJ!$A$1:$BZ$1000,MATCH(PAYROLL!D366,ADJ!A$1:A$500,0),MATCH(PAYROLL!BL$2,ADJ!$2:$2,0)),0)</f>
        <v/>
      </c>
      <c r="BM366">
        <f>IFERROR(INDEX(ADJ!$A$1:$BZ$1000,MATCH(PAYROLL!D366,ADJ!A$1:A$500,0),MATCH(PAYROLL!BM$2,ADJ!$2:$2,0)),0)</f>
        <v/>
      </c>
      <c r="BN366">
        <f>IFERROR(INDEX(ADJ!$A$1:$BZ$1000,MATCH(PAYROLL!D366,ADJ!A$1:A$500,0),MATCH(PAYROLL!BN$2,ADJ!$2:$2,0)),0)</f>
        <v/>
      </c>
      <c r="BO366">
        <f>IFERROR(INDEX(ADJ!$A$1:$BZ$1000,MATCH(PAYROLL!D366,ADJ!A$1:A$500,0),MATCH(PAYROLL!BO$2,ADJ!$2:$2,0)),0)</f>
        <v/>
      </c>
      <c r="BP366">
        <f>SUM(AM366,AV366,BE366,BK366,BL366:BO366)</f>
        <v/>
      </c>
      <c r="BQ366">
        <f>BO366</f>
        <v/>
      </c>
      <c r="BR366">
        <f>IFERROR(ROUND(IF(LEFT(INDEX(PIS!O$1:O$500,MATCH(D366,PIS!C$1:C$500)),1)="D",T366/8*(BD366*0.3),IF(LEFT(INDEX(PIS!O$1:O$500,MATCH(D366,PIS!C$1:C$500)),1)="H",T366*($BD366*0.3),T366/$AD366/8*($BD366*0.3))),0),0)</f>
        <v/>
      </c>
      <c r="BS366">
        <f>IF(AP366&lt;1,0,MIN(AP366,730000))</f>
        <v/>
      </c>
      <c r="BT366">
        <f>IFERROR(ROUND((BE366-SUM(AW366:BC366)*T366/AD366/8),0)-BR366,0)</f>
        <v/>
      </c>
      <c r="BU366">
        <f>AO366</f>
        <v/>
      </c>
      <c r="BV366">
        <f>SUM(BQ366:BU366)</f>
        <v/>
      </c>
      <c r="BW366">
        <f>BP366-BV366</f>
        <v/>
      </c>
      <c r="BX366">
        <f>IFERROR(IF(RIGHT(INDEX(PIS!O$1:O$500,MATCH(D366,PIS!C$1:C$500)),5)="Gross",MIN(U366+V366,VLOOKUP("R700",TSC!B:C,2,0)*VLOOKUP("R101",TSC!B:C,2,0))*VLOOKUP("R701",TSC!B:C,2,0)%,0),0)</f>
        <v/>
      </c>
      <c r="BY366">
        <f>IFERROR(IF(RIGHT(INDEX(PIS!O$1:O$500,MATCH(D366,PIS!C$1:C$500)),5)="Gross",MIN(U366+V366,VLOOKUP("R700",TSC!B:C,2,0)*VLOOKUP("R101",TSC!B:C,2,0))*VLOOKUP("T704",TSC!B:C,2,0)%,0),0)</f>
        <v/>
      </c>
      <c r="BZ366">
        <f>IFERROR(IF(RIGHT(INDEX(PIS!O$1:O$500,MATCH(D366,PIS!C$1:C$500)),5)="Gross",MIN(U366+V366,VLOOKUP("R700",TSC!B:C,2,0)*VLOOKUP("1",TSC!F:G,2,0))*VLOOKUP("T705",TSC!B:C,2,0)%,0),0)</f>
        <v/>
      </c>
      <c r="CA366">
        <f>IFERROR(INDEX(ADJ!$A$1:$BZ$1000,MATCH(PAYROLL!D366,ADJ!A$1:A$500,0),MATCH(PAYROLL!CA$2,ADJ!$2:$2,0)),0)</f>
        <v/>
      </c>
      <c r="CB366">
        <f>IFERROR(INDEX(ADJ!$A$1:$BZ$1000,MATCH(PAYROLL!D366,ADJ!A$1:A$500,0),MATCH(PAYROLL!CB$2,ADJ!$2:$2,0)),0)</f>
        <v/>
      </c>
      <c r="CC366">
        <f>SUM(BX366:CB366)</f>
        <v/>
      </c>
      <c r="CD366">
        <f>IFERROR(INDEX(PIS!$A$1:$BZ$1000,MATCH(PAYROLL!D366,PIS!C$1:C$500,0),MATCH(PAYROLL!CD$1,PIS!$1:$1,0)),0)</f>
        <v/>
      </c>
      <c r="CE366">
        <f>IFERROR(IF(OR(INDEX(PIS!P$1:P$500,MATCH(D366,PIS!C$1:C$500,0))="LT2",INDEX(PIS!P$1:P$500,MATCH(D366,PIS!C$1:C$500,0))="P10"),0,SUM(CC366,CD366*VLOOKUP("R601",TSC!B:C,2,0),VLOOKUP("R602",TSC!B:C,2,0))),0)</f>
        <v/>
      </c>
      <c r="CF366">
        <f>MAX(BW366-CE366,0)</f>
        <v/>
      </c>
      <c r="CG366">
        <f>IFERROR(IF(OR(RIGHT(INDEX(PIS!P$1:P$500,MATCH(D366,PIS!C$1:C$500)),5)="P10",RIGHT(INDEX(PIS!P$1:P$500,MATCH(D366,PIS!C$1:C$500)),5)="CK"),0,IF(CF366&lt;=5000000,CF366*5%,IF(CF366&lt;=10000000,CF366*10%-250000,IF(CF366&lt;=18000000,CF366*15%-750000,IF(CF366&lt;=32000000,CF366*20%-1650000,IF(CF366&lt;=52000000,CF366*25%-3250000,IF(CF366&lt;=80000000,BH366*30%-5850000,CF366*35%-9850000))))))),0)</f>
        <v/>
      </c>
      <c r="CH366">
        <f>IFERROR(IF(OR(INDEX(PIS!P$1:P$500,MATCH(D366,PIS!C$1:C$500))="LT",INDEX(PIS!P$1:P$500,MATCH(D366,PIS!C$1:C$500))="CK"),0,IF(CF366&lt;2000000,0,CF366*10%)),0)</f>
        <v/>
      </c>
      <c r="CI366">
        <f>IFERROR(INDEX(ADJ!$A$1:$BZ$1000,MATCH(PAYROLL!D366,ADJ!A$1:A$500,0),MATCH(PAYROLL!CI$2,ADJ!$2:$2,0)),0)</f>
        <v/>
      </c>
      <c r="CJ366">
        <f>IFERROR(INDEX(ADJ!$A$1:$BZ$1000,MATCH(PAYROLL!D366,ADJ!A$1:A$500,0),MATCH(PAYROLL!CJ$2,ADJ!$2:$2,0)),0)</f>
        <v/>
      </c>
      <c r="CK366">
        <f>IFERROR(INDEX(ADJ!$A$1:$BZ$1000,MATCH(PAYROLL!D366,ADJ!A$1:A$500,0),MATCH(PAYROLL!CK$2,ADJ!$2:$2,0)),0)</f>
        <v/>
      </c>
      <c r="CL366">
        <f>SUM(CG366:CK366)</f>
        <v/>
      </c>
      <c r="CM366">
        <f>ROUND(SUM(CH366:CK366),0)</f>
        <v/>
      </c>
      <c r="CN366">
        <f>IFERROR(INDEX(CSDA!D$1:D$500,MATCH($CN$2,CSDA!C$1:C$500,0))*INDEX(PIS!V$1:V$500,MATCH(D366,PIS!C$1:C$500))+INDEX(ADJ!$A$1:$BZ$1000,MATCH(PAYROLL!D366,ADJ!A$1:A$500,0),MATCH(PAYROLL!CN$2,ADJ!$2:$2,0)),0)</f>
        <v/>
      </c>
      <c r="CO366">
        <f>IFERROR(INDEX(ADJ!$A$1:$BZ$1000,MATCH(PAYROLL!D366,ADJ!A$1:A$500,0),MATCH(PAYROLL!CO$2,ADJ!$2:$2,0)),0)</f>
        <v/>
      </c>
      <c r="CP366">
        <f>IFERROR(INDEX(ADJ!$A$1:$BZ$1000,MATCH(PAYROLL!D366,ADJ!A$1:A$500,0),MATCH(PAYROLL!CP$2,ADJ!$2:$2,0)),0)</f>
        <v/>
      </c>
      <c r="CQ366">
        <f>BP366-CL366-CI366-CM366-CN366-CO366-CP366-CC366</f>
        <v/>
      </c>
      <c r="CR366">
        <f>IFERROR(IF(RIGHT(INDEX(PIS!O$1:O$500,MATCH(D366,PIS!C$1:C$500,0)),5)="Gross",MIN(U366+V366,VLOOKUP("R700",TSC!B:C,2,0)*VLOOKUP("R101",TSC!B:C,2,0))*(VLOOKUP("T711",TSC!B:C,2,0)+VLOOKUP("T712",TSC!B:C,2,0))%,MIN(T366+V366,VLOOKUP("R700",TSC!B:C,2,0)*VLOOKUP("R101",TSC!B:C,2,0))*(VLOOKUP("T711",TSC!B:C,2,0)+VLOOKUP("T712",TSC!B:C,2,0)+VLOOKUP("R701",TSC!B:C,2,0))%),0)</f>
        <v/>
      </c>
      <c r="CS366">
        <f>IFERROR(IF(RIGHT(INDEX(PIS!O$1:O$500,MATCH(D366,PIS!C$1:C$500,0)),5)="Gross",MIN(U366+V366,VLOOKUP("R700",TSC!B:C,2,0)*VLOOKUP("R101",TSC!B:C,2,0))*(VLOOKUP("T714",TSC!B:C,2,0))%,MIN(T366+V366,VLOOKUP("R700",TSC!B:C,2,0)*VLOOKUP("R101",TSC!B:C,2,0))*(VLOOKUP("T704",TSC!B:C,2,0)+VLOOKUP("T714",TSC!B:C,2,0))%),0)</f>
        <v/>
      </c>
      <c r="CT366">
        <f>IFERROR(IF(RIGHT(INDEX(PIS!O$1:O$500,MATCH(D366,PIS!C$1:C$500,0)),5)="Gross",MIN(U366+V366,VLOOKUP("R700",TSC!B:C,2,0)*VLOOKUP("R101",TSC!B:C,2,0))*VLOOKUP("T705",TSC!B:C,2,0)%,MIN(T366+V366,VLOOKUP("R700",TSC!B:C,2,0)*VLOOKUP("R101",TSC!B:C,2,0))*VLOOKUP("T705",TSC!B:C,2,0)%),0)</f>
        <v/>
      </c>
      <c r="CU366">
        <f>IFERROR(IF(RIGHT(INDEX(PIS!O$1:O$500,MATCH(D366,PIS!C$1:C$500,0)),5)="Gross",MIN(U366+V366,VLOOKUP("R700",TSC!B:C,2,0)*VLOOKUP("R101",TSC!B:C,2,0))*(VLOOKUP("T713",TSC!B:C,2,0))%,MIN(T366+V366,VLOOKUP("R700",TSC!B:C,2,0)*VLOOKUP("R101",TSC!B:C,2,0))*(VLOOKUP("T713",TSC!B:C,2,0))%),0)</f>
        <v/>
      </c>
      <c r="CV366">
        <f>IFERROR(INDEX(ADJ!$A$1:$BZ$1000,MATCH(PAYROLL!D366,ADJ!A$1:A$500,0),MATCH(PAYROLL!CV$2,ADJ!$2:$2,0)),0)</f>
        <v/>
      </c>
      <c r="CW366">
        <f>IFERROR(INDEX(ADJ!$A$1:$BZ$1000,MATCH(PAYROLL!D366,ADJ!A$1:A$500,0),MATCH(PAYROLL!CW$2,ADJ!$2:$2,0)),0)</f>
        <v/>
      </c>
      <c r="CX366">
        <f>SUM(CR366:CW366)</f>
        <v/>
      </c>
      <c r="CY366">
        <f>ROUND(IF(CR366&gt;0,T366+V366*VLOOKUP("R202",TSC!$B$1:$C$500,2,0),0),0)</f>
        <v/>
      </c>
      <c r="CZ366">
        <f>IFERROR(INDEX(CSDA!D$1:D$500,MATCH($CZ$2,CSDA!C$1:C$500,0)),0)</f>
        <v/>
      </c>
      <c r="DA366">
        <f>ROUND(T366*0.7%,0)</f>
        <v/>
      </c>
      <c r="DB366">
        <f>ROUND(T366/12,0)</f>
        <v/>
      </c>
      <c r="DC366">
        <f ref="DC366" t="array">IFERROR(INDEX(CSDA!D$1:D$500,MATCH("Trích giữ"&amp;PAYROLL!DC$2,CSDA!A$1:A$500&amp;CSDA!C$1:C$500,0)),0)</f>
        <v/>
      </c>
      <c r="DD366">
        <f ref="DD366" t="array">IFERROR(INDEX(CSDA!D$1:D$500,MATCH("Trích giữ"&amp;PAYROLL!DD$2,CSDA!A$1:A$500&amp;CSDA!C$1:C$500,0)),0)</f>
        <v/>
      </c>
      <c r="DE366">
        <f ref="DE366" t="array">IFERROR(INDEX(CSDA!D$1:D$500,MATCH("Trích giữ"&amp;PAYROLL!DE$2,CSDA!A$1:A$500&amp;CSDA!C$1:C$500,0)),0)</f>
        <v/>
      </c>
      <c r="DF366">
        <f>IFERROR(INDEX(CSDA!D$1:D$500,MATCH(PAYROLL!DF$2,CSDA!C$1:C$500,0)),0)</f>
        <v/>
      </c>
      <c r="DG366">
        <f ref="DG366" t="array">IFERROR(INDEX(CSDA!D$1:D$500,MATCH("Trích giữ"&amp;PAYROLL!DG$2,CSDA!A$1:A$500&amp;CSDA!C$1:C$500,0)),0)</f>
        <v/>
      </c>
      <c r="DH366">
        <f>ROUND(T366/26,0)</f>
        <v/>
      </c>
      <c r="DI366">
        <f ref="DI366" t="array">IFERROR(INDEX(CSDA!D$1:D$500,MATCH("Trích giữ"&amp;PAYROLL!DI$2,CSDA!A$1:A$500&amp;CSDA!C$1:C$500,0)),0)</f>
        <v/>
      </c>
      <c r="DJ366">
        <f>IF(U366=0,T366*21.5%-BL366,0)</f>
        <v/>
      </c>
      <c r="DK366">
        <f ref="DK366" t="array">IFERROR(INDEX(CSDA!D$1:D$500,MATCH("Trích giữ"&amp;PAYROLL!DK$2,CSDA!A$1:A$500&amp;CSDA!C$1:C$500,0)),0)</f>
        <v/>
      </c>
      <c r="DL366">
        <f>IFERROR(INDEX(CSDA!D$1:D$500,MATCH(PAYROLL!DL$2,CSDA!C$1:C$500,0))/12,0)</f>
        <v/>
      </c>
      <c r="DM366">
        <f>SUM(DB366:DL366)</f>
        <v/>
      </c>
      <c r="DN366">
        <f>IFERROR(INDEX(ADJ!$A$1:$BZ$1000,MATCH(PAYROLL!D366,ADJ!A$1:A$500,0),MATCH(PAYROLL!DN$2,ADJ!$2:$2,0)),0)</f>
        <v/>
      </c>
      <c r="DO366">
        <f>IFERROR(SUM(BP366,DM366:DN366,CX366:DA366)-DT366,0)</f>
        <v/>
      </c>
      <c r="DP366">
        <f ref="DP366" t="array">SUM(BW366*IFERROR(INDEX(CSDA!D$1:D$500,MATCH(BW$2,CSDA!C$1:C$500,0)),0)%,CX366*IFERROR(INDEX(CSDA!D$1:D$500,MATCH(CX$2,CSDA!C$1:C$500,0)),0)%,DA366*IFERROR(INDEX(CSDA!D$1:D$500,MATCH(DA$2,CSDA!C$1:C$500,0)),0)%,DB366*IFERROR(INDEX(CSDA!D$1:D$500,MATCH(DB$2,CSDA!C$1:C$500,0)),0)%,DF366*IFERROR(INDEX(CSDA!D$1:D$500,MATCH("Phí dịch vụ"&amp;PAYROLL!DF$2,CSDA!A$1:A$500&amp;CSDA!C$1:C$500,0)),0)%,DC366*IFERROR(INDEX(CSDA!D$1:D$500,MATCH("Phí dịch vụ"&amp;PAYROLL!DC$2,CSDA!A$1:A$500&amp;CSDA!C$1:C$500,0)),0)%,DH366*IFERROR(INDEX(CSDA!D$1:D$500,MATCH("Phí dịch vụ"&amp;PAYROLL!DH$2,CSDA!A$1:A$500&amp;CSDA!C$1:C$500,0)),0)%,DJ366*IFERROR(INDEX(CSDA!D$1:D$500,MATCH("Phí dịch vụ"&amp;PAYROLL!DJ$2,CSDA!A$1:A$500&amp;CSDA!C$1:C$500,0)),0)%,BN366*IFERROR(INDEX(CSDA!D$1:D$500,MATCH(BN$2,CSDA!C$1:C$500,0)),0)%)-BN366*7%</f>
        <v/>
      </c>
      <c r="DQ366">
        <f>IFERROR(INDEX(ADJ!$A$1:$BZ$1000,MATCH(PAYROLL!D366,ADJ!A$1:A$500,0),MATCH(PAYROLL!DQ$2,ADJ!$2:$2,0)),0)</f>
        <v/>
      </c>
      <c r="DR366">
        <f>IFERROR(INDEX(ADJ!$A$1:$BZ$1000,MATCH(PAYROLL!D366,ADJ!A$1:A$500,0),MATCH(PAYROLL!DR$2,ADJ!$2:$2,0)),0)</f>
        <v/>
      </c>
      <c r="DS366">
        <f>SUM(DP366:DR366)</f>
        <v/>
      </c>
      <c r="DT366">
        <f>EK366</f>
        <v/>
      </c>
      <c r="DU366">
        <f>SUM(DO366:DR366)</f>
        <v/>
      </c>
      <c r="DV366">
        <f>ROUND(DU366*0.1,0)</f>
        <v/>
      </c>
      <c r="DW366">
        <f>DU366+DV366</f>
        <v/>
      </c>
      <c r="DZ366">
        <f>IFERROR(INDEX(ADJ!$A$1:$BZ$1000,MATCH(PAYROLL!$D366,ADJ!A$1:A$500,0),MATCH(PAYROLL!DZ$2,ADJ!$2:$2,0)),0)</f>
        <v/>
      </c>
      <c r="EA366">
        <f>IFERROR(INDEX(ADJ!$A$1:$BZ$1000,MATCH(PAYROLL!$D366,ADJ!A$1:A$500,0),MATCH(PAYROLL!EA$2,ADJ!$2:$2,0)),0)</f>
        <v/>
      </c>
      <c r="EB366">
        <f>IFERROR(INDEX(ADJ!$A$1:$BZ$1000,MATCH(PAYROLL!$D366,ADJ!A$1:A$500,0),MATCH(PAYROLL!EB$2,ADJ!$2:$2,0)),0)</f>
        <v/>
      </c>
      <c r="EC366">
        <f>IFERROR(INDEX(ADJ!$A$1:$BZ$1000,MATCH(PAYROLL!$D366,ADJ!A$1:A$500,0),MATCH(PAYROLL!EC$2,ADJ!$2:$2,0)),0)</f>
        <v/>
      </c>
      <c r="ED366">
        <f>IFERROR(INDEX(ADJ!$A$1:$BZ$1000,MATCH(PAYROLL!$D366,ADJ!A$1:A$500,0),MATCH(PAYROLL!ED$2,ADJ!$2:$2,0)),0)</f>
        <v/>
      </c>
      <c r="EE366">
        <f>IFERROR(INDEX(ADJ!$A$1:$BZ$1000,MATCH(PAYROLL!$D366,ADJ!A$1:A$500,0),MATCH(PAYROLL!EE$2,ADJ!$2:$2,0)),0)</f>
        <v/>
      </c>
      <c r="EF366">
        <f>IFERROR(INDEX(ADJ!$A$1:$BZ$1000,MATCH(PAYROLL!$D366,ADJ!A$1:A$500,0),MATCH(PAYROLL!EF$2,ADJ!$2:$2,0)),0)</f>
        <v/>
      </c>
      <c r="EG366">
        <f>IFERROR(INDEX(ADJ!$A$1:$BZ$1000,MATCH(PAYROLL!$D366,ADJ!A$1:A$500,0),MATCH(PAYROLL!EG$2,ADJ!$2:$2,0)),0)</f>
        <v/>
      </c>
      <c r="EH366">
        <f>IFERROR(INDEX(ADJ!$A$1:$BZ$1000,MATCH(PAYROLL!$D366,ADJ!A$1:A$500,0),MATCH(PAYROLL!EH$2,ADJ!$2:$2,0)),0)</f>
        <v/>
      </c>
      <c r="EI366">
        <f>IFERROR(INDEX(ADJ!$A$1:$BZ$1000,MATCH(PAYROLL!D366,ADJ!A$1:A$500,0),MATCH(PAYROLL!EI$2,ADJ!$2:$2,0)),0)</f>
        <v/>
      </c>
      <c r="EJ366">
        <f>IFERROR(INDEX(ADJ!$A$1:$BZ$1000,MATCH(PAYROLL!$D366,ADJ!A$1:A$500,0),MATCH(PAYROLL!EJ$2,ADJ!$2:$2,0)),0)</f>
        <v/>
      </c>
      <c r="EK366">
        <f>SUM(DZ366:EJ366)</f>
        <v/>
      </c>
    </row>
    <row r="367">
      <c r="A367" t="n">
        <v>365</v>
      </c>
      <c r="B367" t="inlineStr">
        <is>
          <t>Vi Thanh Tùng</t>
        </is>
      </c>
      <c r="D367" t="inlineStr">
        <is>
          <t>158874-01</t>
        </is>
      </c>
      <c r="S367">
        <f>IFERROR(INDEX(PIS!$A$1:$BZ$1000,MATCH($D367,PIS!C$1:C$500,0),MATCH("Lương CB tháng trước",PIS!$1:$1,0)),0)</f>
        <v/>
      </c>
      <c r="T367">
        <f>IFERROR(INDEX(PIS!$A$1:$BZ$1000,MATCH($D367,PIS!C$1:C$500,0),MATCH("Lương CB hiện tại",PIS!$1:$1,0)),0)</f>
        <v/>
      </c>
      <c r="U367">
        <f>IFERROR(INDEX(PIS!$A$1:$BZ$1000,MATCH($D367,PIS!C$1:C$500,0),MATCH("Lương đóng BHBB",PIS!$1:$1,0)),0)</f>
        <v/>
      </c>
      <c r="V367">
        <f>IFERROR(INDEX(PIS!$A$1:$BZ$1000,MATCH($D367,PIS!C$1:C$500,0),MATCH(V$2,PIS!$2:$2,0)),0)</f>
        <v/>
      </c>
      <c r="W367">
        <f>IFERROR(INDEX(PIS!$A$1:$BZ$1000,MATCH($D367,PIS!C$1:C$500,0),MATCH(W$2,PIS!$2:$2,0)),0)</f>
        <v/>
      </c>
      <c r="X367">
        <f>IFERROR(INDEX(PIS!$A$1:$BZ$1000,MATCH($D367,PIS!C$1:C$500,0),MATCH(X$2,PIS!$2:$2,0)),0)</f>
        <v/>
      </c>
      <c r="Y367">
        <f>IFERROR(INDEX(PIS!$A$1:$BZ$1000,MATCH($D367,PIS!C$1:C$500,0),MATCH(Y$2,PIS!$2:$2,0)),0)</f>
        <v/>
      </c>
      <c r="Z367">
        <f>IFERROR(INDEX(PIS!$A$1:$BZ$1000,MATCH($D367,PIS!C$1:C$500,0),MATCH(Z$2,PIS!$2:$2,0)),0)</f>
        <v/>
      </c>
      <c r="AA367">
        <f>IFERROR(INDEX(PIS!$A$1:$BZ$1000,MATCH($D367,PIS!C$1:C$500,0),MATCH(AA$2,PIS!$2:$2,0)),0)</f>
        <v/>
      </c>
      <c r="AB367">
        <f>IFERROR(INDEX(PIS!$A$1:$BZ$1000,MATCH($D367,PIS!C$1:C$500,0),MATCH(AB$2,PIS!$2:$2,0)),0)</f>
        <v/>
      </c>
      <c r="AC367">
        <f>SUM(V367:AB367)</f>
        <v/>
      </c>
      <c r="AD367">
        <f>IFERROR(INDEX(TIMESHEET!$A$1:$AI$5000,MATCH($D367,TIMESHEET!A$1:A$500,0),MATCH("T100",TIMESHEET!$2:$2,0))-2,0)</f>
        <v/>
      </c>
      <c r="AE367">
        <f>IFERROR(INDEX(TIMESHEET!$A$1:$AI$5000,MATCH($D367,TIMESHEET!A$1:A$500,0),MATCH("T202",TIMESHEET!$2:$2,0)),0)</f>
        <v/>
      </c>
      <c r="AF367">
        <f>IFERROR(INDEX(TIMESHEET!$A$1:$AI$5000,MATCH($D367,TIMESHEET!A$1:A$500,0),MATCH("T302",TIMESHEET!$2:$2,0)),0)</f>
        <v/>
      </c>
      <c r="AG367">
        <f>IFERROR(INDEX(TIMESHEET!$A$1:$AI$5000,MATCH($D367,TIMESHEET!A$1:A$500,0),MATCH("T406",TIMESHEET!$2:$2,0)),0)</f>
        <v/>
      </c>
      <c r="AH367">
        <f>AE367+AG367</f>
        <v/>
      </c>
      <c r="AI367">
        <f>IFERROR(INDEX(TIMESHEET!$A$1:$AI$5000,MATCH($D367,TIMESHEET!A$1:A$500,0),MATCH("T701",TIMESHEET!$2:$2,0)),0)</f>
        <v/>
      </c>
      <c r="AJ367">
        <f>IFERROR(INDEX(TIMESHEET!$A$1:$AI$5000,MATCH($D367,TIMESHEET!B$1:B$500,0),MATCH("T320",TIMESHEET!$2:$2,0)),0)</f>
        <v/>
      </c>
      <c r="AK367">
        <f>IFERROR(IF(LEFT(INDEX(PIS!O$1:O$500,MATCH(D367,PIS!C$1:C$500)),1)="M",T367/AD367*SUM(AE367:AG367),T367*AD367),0)</f>
        <v/>
      </c>
      <c r="AL367">
        <f>IFERROR(INDEX(ADJ!$A$1:$BZ$1000,MATCH(PAYROLL!D367,ADJ!A$1:A$500,0),MATCH(PAYROLL!AL$2,ADJ!$2:$2,0)),0)</f>
        <v/>
      </c>
      <c r="AM367">
        <f>SUM(AK367:AL367)</f>
        <v/>
      </c>
      <c r="AN367">
        <f>IFERROR(ROUND(V367/$AD367*$AH367,0),0)</f>
        <v/>
      </c>
      <c r="AO367">
        <f>IFERROR(ROUND(W367/$AD367*$AH367,0),0)</f>
        <v/>
      </c>
      <c r="AP367">
        <f>IFERROR(ROUND(X367/$AD367*$AE367,0),0)</f>
        <v/>
      </c>
      <c r="AQ367">
        <f>IFERROR(ROUND(Y367/$AD367*$AH367,0),0)</f>
        <v/>
      </c>
      <c r="AR367">
        <f>IFERROR(ROUND(Z367/$AD367*$AH367,0),0)</f>
        <v/>
      </c>
      <c r="AS367">
        <f>IFERROR(ROUND(AA367/$AD367*$AH367,0),0)</f>
        <v/>
      </c>
      <c r="AT367">
        <f>IFERROR(IF((AE367+AF367+AG367)&gt;13,AB367,ROUND(AB367/AD367*AH367,0)),0)</f>
        <v/>
      </c>
      <c r="AU367">
        <f>IFERROR(INDEX(ADJ!$A$1:$BZ$1000,MATCH(PAYROLL!D367,ADJ!A$1:A$500,0),MATCH(PAYROLL!AU$2,ADJ!$2:$2,0)),0)</f>
        <v/>
      </c>
      <c r="AV367">
        <f>ROUND(SUM(AN367:AU367),0)</f>
        <v/>
      </c>
      <c r="AW367">
        <f>IFERROR(INDEX(TIMESHEET!$A$1:$AI$5000,MATCH(PAYROLL!D367,TIMESHEET!A$1:A$500,0),MATCH("T620",TIMESHEET!$2:$2,0)),0)</f>
        <v/>
      </c>
      <c r="AX367">
        <f>IFERROR(INDEX(TIMESHEET!$A$1:$AI$5000,MATCH(PAYROLL!D367,TIMESHEET!A$1:A$500,0),MATCH("T601",TIMESHEET!$2:$2,0)),0)</f>
        <v/>
      </c>
      <c r="AY367">
        <f>IFERROR(INDEX(TIMESHEET!$A$1:$AI$5000,MATCH(PAYROLL!D367,TIMESHEET!A$1:A$500,0),MATCH("T602",TIMESHEET!$2:$2,0)),0)</f>
        <v/>
      </c>
      <c r="AZ367">
        <f>IFERROR(INDEX(TIMESHEET!$A$1:$AI$5000,MATCH(PAYROLL!D367,TIMESHEET!A$1:A$500,0),MATCH("T603",TIMESHEET!$2:$2,0)),0)</f>
        <v/>
      </c>
      <c r="BA367">
        <f>IFERROR(INDEX(TIMESHEET!$A$1:$AI$5000,MATCH(PAYROLL!D367,TIMESHEET!A$1:A$500,0),MATCH("T611",TIMESHEET!$2:$2,0)),0)</f>
        <v/>
      </c>
      <c r="BB367">
        <f>IFERROR(INDEX(TIMESHEET!$A$1:$AI$5000,MATCH(PAYROLL!D367,TIMESHEET!A$1:A$500,0),MATCH("T612",TIMESHEET!$2:$2,0)),0)</f>
        <v/>
      </c>
      <c r="BC367">
        <f>IFERROR(INDEX(TIMESHEET!$A$1:$AI$5000,MATCH(PAYROLL!D367,TIMESHEET!A$1:A$500,0),MATCH("T613",TIMESHEET!$2:$2,0)),0)</f>
        <v/>
      </c>
      <c r="BD367">
        <f>IFERROR(INDEX(TIMESHEET!$A$1:$AI$5000,MATCH(PAYROLL!D367,TIMESHEET!A$1:A$500,0),MATCH("T500",TIMESHEET!$2:$2,0)),0)</f>
        <v/>
      </c>
      <c r="BE367">
        <f>IFERROR(IF(LEFT(INDEX(PIS!O$1:O$500,MATCH(D367,PIS!C$1:C$500)),1)="M",T367/AD367/8*(AW367+AX367*1.5+AY367*2+AZ367*3+BA367*2.1+BB367*2.7+BC367*3.9+BD367*0.3),T367/8*(AW367+AX367*1.5+AY367*2+AZ367*3+BA367*2.1+BB367*2.7+BC367*3.9+BD367*0.3)),0)</f>
        <v/>
      </c>
      <c r="BF367">
        <f>IFERROR(INDEX(ADJ!$A$1:$BZ$1000,MATCH(PAYROLL!$D367,ADJ!A$1:A$500,0),MATCH(PAYROLL!BF$2,ADJ!$2:$2,0)),0)</f>
        <v/>
      </c>
      <c r="BG367">
        <f>IFERROR(INDEX(ADJ!$A$1:$BZ$1000,MATCH(PAYROLL!D367,ADJ!A$1:A$500,0),MATCH(PAYROLL!BG$2,ADJ!$2:$2,0)),0)</f>
        <v/>
      </c>
      <c r="BH367">
        <f>IFERROR(INDEX(ADJ!$A$1:$BZ$1000,MATCH(PAYROLL!D367,ADJ!A$1:A$500,0),MATCH(PAYROLL!BH$2,ADJ!$2:$2,0)),0)</f>
        <v/>
      </c>
      <c r="BI367">
        <f>IFERROR(INDEX(ADJ!$A$1:$BZ$1000,MATCH(PAYROLL!D367,ADJ!A$1:A$500,0),MATCH(PAYROLL!BI$2,ADJ!$2:$2,0)),0)</f>
        <v/>
      </c>
      <c r="BJ367">
        <f>IFERROR(INDEX(ADJ!$A$1:$BZ$1000,MATCH(PAYROLL!D367,ADJ!A$1:A$500,0),MATCH(PAYROLL!BJ$2,ADJ!$2:$2,0)),0)</f>
        <v/>
      </c>
      <c r="BK367">
        <f>SUM(BF367:BJ367)</f>
        <v/>
      </c>
      <c r="BL367">
        <f>IFERROR(INDEX(ADJ!$A$1:$BZ$1000,MATCH(PAYROLL!D367,ADJ!A$1:A$500,0),MATCH(PAYROLL!BL$2,ADJ!$2:$2,0)),0)</f>
        <v/>
      </c>
      <c r="BM367">
        <f>IFERROR(INDEX(ADJ!$A$1:$BZ$1000,MATCH(PAYROLL!D367,ADJ!A$1:A$500,0),MATCH(PAYROLL!BM$2,ADJ!$2:$2,0)),0)</f>
        <v/>
      </c>
      <c r="BN367">
        <f>IFERROR(INDEX(ADJ!$A$1:$BZ$1000,MATCH(PAYROLL!D367,ADJ!A$1:A$500,0),MATCH(PAYROLL!BN$2,ADJ!$2:$2,0)),0)</f>
        <v/>
      </c>
      <c r="BO367">
        <f>IFERROR(INDEX(ADJ!$A$1:$BZ$1000,MATCH(PAYROLL!D367,ADJ!A$1:A$500,0),MATCH(PAYROLL!BO$2,ADJ!$2:$2,0)),0)</f>
        <v/>
      </c>
      <c r="BP367">
        <f>SUM(AM367,AV367,BE367,BK367,BL367:BO367)</f>
        <v/>
      </c>
      <c r="BQ367">
        <f>BO367</f>
        <v/>
      </c>
      <c r="BR367">
        <f>IFERROR(ROUND(IF(LEFT(INDEX(PIS!O$1:O$500,MATCH(D367,PIS!C$1:C$500)),1)="D",T367/8*(BD367*0.3),IF(LEFT(INDEX(PIS!O$1:O$500,MATCH(D367,PIS!C$1:C$500)),1)="H",T367*($BD367*0.3),T367/$AD367/8*($BD367*0.3))),0),0)</f>
        <v/>
      </c>
      <c r="BS367">
        <f>IF(AP367&lt;1,0,MIN(AP367,730000))</f>
        <v/>
      </c>
      <c r="BT367">
        <f>IFERROR(ROUND((BE367-SUM(AW367:BC367)*T367/AD367/8),0)-BR367,0)</f>
        <v/>
      </c>
      <c r="BU367">
        <f>AO367</f>
        <v/>
      </c>
      <c r="BV367">
        <f>SUM(BQ367:BU367)</f>
        <v/>
      </c>
      <c r="BW367">
        <f>BP367-BV367</f>
        <v/>
      </c>
      <c r="BX367">
        <f>IFERROR(IF(RIGHT(INDEX(PIS!O$1:O$500,MATCH(D367,PIS!C$1:C$500)),5)="Gross",MIN(U367+V367,VLOOKUP("R700",TSC!B:C,2,0)*VLOOKUP("R101",TSC!B:C,2,0))*VLOOKUP("R701",TSC!B:C,2,0)%,0),0)</f>
        <v/>
      </c>
      <c r="BY367">
        <f>IFERROR(IF(RIGHT(INDEX(PIS!O$1:O$500,MATCH(D367,PIS!C$1:C$500)),5)="Gross",MIN(U367+V367,VLOOKUP("R700",TSC!B:C,2,0)*VLOOKUP("R101",TSC!B:C,2,0))*VLOOKUP("T704",TSC!B:C,2,0)%,0),0)</f>
        <v/>
      </c>
      <c r="BZ367">
        <f>IFERROR(IF(RIGHT(INDEX(PIS!O$1:O$500,MATCH(D367,PIS!C$1:C$500)),5)="Gross",MIN(U367+V367,VLOOKUP("R700",TSC!B:C,2,0)*VLOOKUP("1",TSC!F:G,2,0))*VLOOKUP("T705",TSC!B:C,2,0)%,0),0)</f>
        <v/>
      </c>
      <c r="CA367">
        <f>IFERROR(INDEX(ADJ!$A$1:$BZ$1000,MATCH(PAYROLL!D367,ADJ!A$1:A$500,0),MATCH(PAYROLL!CA$2,ADJ!$2:$2,0)),0)</f>
        <v/>
      </c>
      <c r="CB367">
        <f>IFERROR(INDEX(ADJ!$A$1:$BZ$1000,MATCH(PAYROLL!D367,ADJ!A$1:A$500,0),MATCH(PAYROLL!CB$2,ADJ!$2:$2,0)),0)</f>
        <v/>
      </c>
      <c r="CC367">
        <f>SUM(BX367:CB367)</f>
        <v/>
      </c>
      <c r="CD367">
        <f>IFERROR(INDEX(PIS!$A$1:$BZ$1000,MATCH(PAYROLL!D367,PIS!C$1:C$500,0),MATCH(PAYROLL!CD$1,PIS!$1:$1,0)),0)</f>
        <v/>
      </c>
      <c r="CE367">
        <f>IFERROR(IF(OR(INDEX(PIS!P$1:P$500,MATCH(D367,PIS!C$1:C$500,0))="LT2",INDEX(PIS!P$1:P$500,MATCH(D367,PIS!C$1:C$500,0))="P10"),0,SUM(CC367,CD367*VLOOKUP("R601",TSC!B:C,2,0),VLOOKUP("R602",TSC!B:C,2,0))),0)</f>
        <v/>
      </c>
      <c r="CF367">
        <f>MAX(BW367-CE367,0)</f>
        <v/>
      </c>
      <c r="CG367">
        <f>IFERROR(IF(OR(RIGHT(INDEX(PIS!P$1:P$500,MATCH(D367,PIS!C$1:C$500)),5)="P10",RIGHT(INDEX(PIS!P$1:P$500,MATCH(D367,PIS!C$1:C$500)),5)="CK"),0,IF(CF367&lt;=5000000,CF367*5%,IF(CF367&lt;=10000000,CF367*10%-250000,IF(CF367&lt;=18000000,CF367*15%-750000,IF(CF367&lt;=32000000,CF367*20%-1650000,IF(CF367&lt;=52000000,CF367*25%-3250000,IF(CF367&lt;=80000000,BH367*30%-5850000,CF367*35%-9850000))))))),0)</f>
        <v/>
      </c>
      <c r="CH367">
        <f>IFERROR(IF(OR(INDEX(PIS!P$1:P$500,MATCH(D367,PIS!C$1:C$500))="LT",INDEX(PIS!P$1:P$500,MATCH(D367,PIS!C$1:C$500))="CK"),0,IF(CF367&lt;2000000,0,CF367*10%)),0)</f>
        <v/>
      </c>
      <c r="CI367">
        <f>IFERROR(INDEX(ADJ!$A$1:$BZ$1000,MATCH(PAYROLL!D367,ADJ!A$1:A$500,0),MATCH(PAYROLL!CI$2,ADJ!$2:$2,0)),0)</f>
        <v/>
      </c>
      <c r="CJ367">
        <f>IFERROR(INDEX(ADJ!$A$1:$BZ$1000,MATCH(PAYROLL!D367,ADJ!A$1:A$500,0),MATCH(PAYROLL!CJ$2,ADJ!$2:$2,0)),0)</f>
        <v/>
      </c>
      <c r="CK367">
        <f>IFERROR(INDEX(ADJ!$A$1:$BZ$1000,MATCH(PAYROLL!D367,ADJ!A$1:A$500,0),MATCH(PAYROLL!CK$2,ADJ!$2:$2,0)),0)</f>
        <v/>
      </c>
      <c r="CL367">
        <f>SUM(CG367:CK367)</f>
        <v/>
      </c>
      <c r="CM367">
        <f>ROUND(SUM(CH367:CK367),0)</f>
        <v/>
      </c>
      <c r="CN367">
        <f>IFERROR(INDEX(CSDA!D$1:D$500,MATCH($CN$2,CSDA!C$1:C$500,0))*INDEX(PIS!V$1:V$500,MATCH(D367,PIS!C$1:C$500))+INDEX(ADJ!$A$1:$BZ$1000,MATCH(PAYROLL!D367,ADJ!A$1:A$500,0),MATCH(PAYROLL!CN$2,ADJ!$2:$2,0)),0)</f>
        <v/>
      </c>
      <c r="CO367">
        <f>IFERROR(INDEX(ADJ!$A$1:$BZ$1000,MATCH(PAYROLL!D367,ADJ!A$1:A$500,0),MATCH(PAYROLL!CO$2,ADJ!$2:$2,0)),0)</f>
        <v/>
      </c>
      <c r="CP367">
        <f>IFERROR(INDEX(ADJ!$A$1:$BZ$1000,MATCH(PAYROLL!D367,ADJ!A$1:A$500,0),MATCH(PAYROLL!CP$2,ADJ!$2:$2,0)),0)</f>
        <v/>
      </c>
      <c r="CQ367">
        <f>BP367-CL367-CI367-CM367-CN367-CO367-CP367-CC367</f>
        <v/>
      </c>
      <c r="CR367">
        <f>IFERROR(IF(RIGHT(INDEX(PIS!O$1:O$500,MATCH(D367,PIS!C$1:C$500,0)),5)="Gross",MIN(U367+V367,VLOOKUP("R700",TSC!B:C,2,0)*VLOOKUP("R101",TSC!B:C,2,0))*(VLOOKUP("T711",TSC!B:C,2,0)+VLOOKUP("T712",TSC!B:C,2,0))%,MIN(T367+V367,VLOOKUP("R700",TSC!B:C,2,0)*VLOOKUP("R101",TSC!B:C,2,0))*(VLOOKUP("T711",TSC!B:C,2,0)+VLOOKUP("T712",TSC!B:C,2,0)+VLOOKUP("R701",TSC!B:C,2,0))%),0)</f>
        <v/>
      </c>
      <c r="CS367">
        <f>IFERROR(IF(RIGHT(INDEX(PIS!O$1:O$500,MATCH(D367,PIS!C$1:C$500,0)),5)="Gross",MIN(U367+V367,VLOOKUP("R700",TSC!B:C,2,0)*VLOOKUP("R101",TSC!B:C,2,0))*(VLOOKUP("T714",TSC!B:C,2,0))%,MIN(T367+V367,VLOOKUP("R700",TSC!B:C,2,0)*VLOOKUP("R101",TSC!B:C,2,0))*(VLOOKUP("T704",TSC!B:C,2,0)+VLOOKUP("T714",TSC!B:C,2,0))%),0)</f>
        <v/>
      </c>
      <c r="CT367">
        <f>IFERROR(IF(RIGHT(INDEX(PIS!O$1:O$500,MATCH(D367,PIS!C$1:C$500,0)),5)="Gross",MIN(U367+V367,VLOOKUP("R700",TSC!B:C,2,0)*VLOOKUP("R101",TSC!B:C,2,0))*VLOOKUP("T705",TSC!B:C,2,0)%,MIN(T367+V367,VLOOKUP("R700",TSC!B:C,2,0)*VLOOKUP("R101",TSC!B:C,2,0))*VLOOKUP("T705",TSC!B:C,2,0)%),0)</f>
        <v/>
      </c>
      <c r="CU367">
        <f>IFERROR(IF(RIGHT(INDEX(PIS!O$1:O$500,MATCH(D367,PIS!C$1:C$500,0)),5)="Gross",MIN(U367+V367,VLOOKUP("R700",TSC!B:C,2,0)*VLOOKUP("R101",TSC!B:C,2,0))*(VLOOKUP("T713",TSC!B:C,2,0))%,MIN(T367+V367,VLOOKUP("R700",TSC!B:C,2,0)*VLOOKUP("R101",TSC!B:C,2,0))*(VLOOKUP("T713",TSC!B:C,2,0))%),0)</f>
        <v/>
      </c>
      <c r="CV367">
        <f>IFERROR(INDEX(ADJ!$A$1:$BZ$1000,MATCH(PAYROLL!D367,ADJ!A$1:A$500,0),MATCH(PAYROLL!CV$2,ADJ!$2:$2,0)),0)</f>
        <v/>
      </c>
      <c r="CW367">
        <f>IFERROR(INDEX(ADJ!$A$1:$BZ$1000,MATCH(PAYROLL!D367,ADJ!A$1:A$500,0),MATCH(PAYROLL!CW$2,ADJ!$2:$2,0)),0)</f>
        <v/>
      </c>
      <c r="CX367">
        <f>SUM(CR367:CW367)</f>
        <v/>
      </c>
      <c r="CY367">
        <f>ROUND(IF(CR367&gt;0,T367+V367*VLOOKUP("R202",TSC!$B$1:$C$500,2,0),0),0)</f>
        <v/>
      </c>
      <c r="CZ367">
        <f>IFERROR(INDEX(CSDA!D$1:D$500,MATCH($CZ$2,CSDA!C$1:C$500,0)),0)</f>
        <v/>
      </c>
      <c r="DA367">
        <f>ROUND(T367*0.7%,0)</f>
        <v/>
      </c>
      <c r="DB367">
        <f>ROUND(T367/12,0)</f>
        <v/>
      </c>
      <c r="DC367">
        <f ref="DC367" t="array">IFERROR(INDEX(CSDA!D$1:D$500,MATCH("Trích giữ"&amp;PAYROLL!DC$2,CSDA!A$1:A$500&amp;CSDA!C$1:C$500,0)),0)</f>
        <v/>
      </c>
      <c r="DD367">
        <f ref="DD367" t="array">IFERROR(INDEX(CSDA!D$1:D$500,MATCH("Trích giữ"&amp;PAYROLL!DD$2,CSDA!A$1:A$500&amp;CSDA!C$1:C$500,0)),0)</f>
        <v/>
      </c>
      <c r="DE367">
        <f ref="DE367" t="array">IFERROR(INDEX(CSDA!D$1:D$500,MATCH("Trích giữ"&amp;PAYROLL!DE$2,CSDA!A$1:A$500&amp;CSDA!C$1:C$500,0)),0)</f>
        <v/>
      </c>
      <c r="DF367">
        <f>IFERROR(INDEX(CSDA!D$1:D$500,MATCH(PAYROLL!DF$2,CSDA!C$1:C$500,0)),0)</f>
        <v/>
      </c>
      <c r="DG367">
        <f ref="DG367" t="array">IFERROR(INDEX(CSDA!D$1:D$500,MATCH("Trích giữ"&amp;PAYROLL!DG$2,CSDA!A$1:A$500&amp;CSDA!C$1:C$500,0)),0)</f>
        <v/>
      </c>
      <c r="DH367">
        <f>ROUND(T367/26,0)</f>
        <v/>
      </c>
      <c r="DI367">
        <f ref="DI367" t="array">IFERROR(INDEX(CSDA!D$1:D$500,MATCH("Trích giữ"&amp;PAYROLL!DI$2,CSDA!A$1:A$500&amp;CSDA!C$1:C$500,0)),0)</f>
        <v/>
      </c>
      <c r="DJ367">
        <f>IF(U367=0,T367*21.5%-BL367,0)</f>
        <v/>
      </c>
      <c r="DK367">
        <f ref="DK367" t="array">IFERROR(INDEX(CSDA!D$1:D$500,MATCH("Trích giữ"&amp;PAYROLL!DK$2,CSDA!A$1:A$500&amp;CSDA!C$1:C$500,0)),0)</f>
        <v/>
      </c>
      <c r="DL367">
        <f>IFERROR(INDEX(CSDA!D$1:D$500,MATCH(PAYROLL!DL$2,CSDA!C$1:C$500,0))/12,0)</f>
        <v/>
      </c>
      <c r="DM367">
        <f>SUM(DB367:DL367)</f>
        <v/>
      </c>
      <c r="DN367">
        <f>IFERROR(INDEX(ADJ!$A$1:$BZ$1000,MATCH(PAYROLL!D367,ADJ!A$1:A$500,0),MATCH(PAYROLL!DN$2,ADJ!$2:$2,0)),0)</f>
        <v/>
      </c>
      <c r="DO367">
        <f>IFERROR(SUM(BP367,DM367:DN367,CX367:DA367)-DT367,0)</f>
        <v/>
      </c>
      <c r="DP367">
        <f ref="DP367" t="array">SUM(BW367*IFERROR(INDEX(CSDA!D$1:D$500,MATCH(BW$2,CSDA!C$1:C$500,0)),0)%,CX367*IFERROR(INDEX(CSDA!D$1:D$500,MATCH(CX$2,CSDA!C$1:C$500,0)),0)%,DA367*IFERROR(INDEX(CSDA!D$1:D$500,MATCH(DA$2,CSDA!C$1:C$500,0)),0)%,DB367*IFERROR(INDEX(CSDA!D$1:D$500,MATCH(DB$2,CSDA!C$1:C$500,0)),0)%,DF367*IFERROR(INDEX(CSDA!D$1:D$500,MATCH("Phí dịch vụ"&amp;PAYROLL!DF$2,CSDA!A$1:A$500&amp;CSDA!C$1:C$500,0)),0)%,DC367*IFERROR(INDEX(CSDA!D$1:D$500,MATCH("Phí dịch vụ"&amp;PAYROLL!DC$2,CSDA!A$1:A$500&amp;CSDA!C$1:C$500,0)),0)%,DH367*IFERROR(INDEX(CSDA!D$1:D$500,MATCH("Phí dịch vụ"&amp;PAYROLL!DH$2,CSDA!A$1:A$500&amp;CSDA!C$1:C$500,0)),0)%,DJ367*IFERROR(INDEX(CSDA!D$1:D$500,MATCH("Phí dịch vụ"&amp;PAYROLL!DJ$2,CSDA!A$1:A$500&amp;CSDA!C$1:C$500,0)),0)%,BN367*IFERROR(INDEX(CSDA!D$1:D$500,MATCH(BN$2,CSDA!C$1:C$500,0)),0)%)-BN367*7%</f>
        <v/>
      </c>
      <c r="DQ367">
        <f>IFERROR(INDEX(ADJ!$A$1:$BZ$1000,MATCH(PAYROLL!D367,ADJ!A$1:A$500,0),MATCH(PAYROLL!DQ$2,ADJ!$2:$2,0)),0)</f>
        <v/>
      </c>
      <c r="DR367">
        <f>IFERROR(INDEX(ADJ!$A$1:$BZ$1000,MATCH(PAYROLL!D367,ADJ!A$1:A$500,0),MATCH(PAYROLL!DR$2,ADJ!$2:$2,0)),0)</f>
        <v/>
      </c>
      <c r="DS367">
        <f>SUM(DP367:DR367)</f>
        <v/>
      </c>
      <c r="DT367">
        <f>EK367</f>
        <v/>
      </c>
      <c r="DU367">
        <f>SUM(DO367:DR367)</f>
        <v/>
      </c>
      <c r="DV367">
        <f>ROUND(DU367*0.1,0)</f>
        <v/>
      </c>
      <c r="DW367">
        <f>DU367+DV367</f>
        <v/>
      </c>
      <c r="DZ367">
        <f>IFERROR(INDEX(ADJ!$A$1:$BZ$1000,MATCH(PAYROLL!$D367,ADJ!A$1:A$500,0),MATCH(PAYROLL!DZ$2,ADJ!$2:$2,0)),0)</f>
        <v/>
      </c>
      <c r="EA367">
        <f>IFERROR(INDEX(ADJ!$A$1:$BZ$1000,MATCH(PAYROLL!$D367,ADJ!A$1:A$500,0),MATCH(PAYROLL!EA$2,ADJ!$2:$2,0)),0)</f>
        <v/>
      </c>
      <c r="EB367">
        <f>IFERROR(INDEX(ADJ!$A$1:$BZ$1000,MATCH(PAYROLL!$D367,ADJ!A$1:A$500,0),MATCH(PAYROLL!EB$2,ADJ!$2:$2,0)),0)</f>
        <v/>
      </c>
      <c r="EC367">
        <f>IFERROR(INDEX(ADJ!$A$1:$BZ$1000,MATCH(PAYROLL!$D367,ADJ!A$1:A$500,0),MATCH(PAYROLL!EC$2,ADJ!$2:$2,0)),0)</f>
        <v/>
      </c>
      <c r="ED367">
        <f>IFERROR(INDEX(ADJ!$A$1:$BZ$1000,MATCH(PAYROLL!$D367,ADJ!A$1:A$500,0),MATCH(PAYROLL!ED$2,ADJ!$2:$2,0)),0)</f>
        <v/>
      </c>
      <c r="EE367">
        <f>IFERROR(INDEX(ADJ!$A$1:$BZ$1000,MATCH(PAYROLL!$D367,ADJ!A$1:A$500,0),MATCH(PAYROLL!EE$2,ADJ!$2:$2,0)),0)</f>
        <v/>
      </c>
      <c r="EF367">
        <f>IFERROR(INDEX(ADJ!$A$1:$BZ$1000,MATCH(PAYROLL!$D367,ADJ!A$1:A$500,0),MATCH(PAYROLL!EF$2,ADJ!$2:$2,0)),0)</f>
        <v/>
      </c>
      <c r="EG367">
        <f>IFERROR(INDEX(ADJ!$A$1:$BZ$1000,MATCH(PAYROLL!$D367,ADJ!A$1:A$500,0),MATCH(PAYROLL!EG$2,ADJ!$2:$2,0)),0)</f>
        <v/>
      </c>
      <c r="EH367">
        <f>IFERROR(INDEX(ADJ!$A$1:$BZ$1000,MATCH(PAYROLL!$D367,ADJ!A$1:A$500,0),MATCH(PAYROLL!EH$2,ADJ!$2:$2,0)),0)</f>
        <v/>
      </c>
      <c r="EI367">
        <f>IFERROR(INDEX(ADJ!$A$1:$BZ$1000,MATCH(PAYROLL!D367,ADJ!A$1:A$500,0),MATCH(PAYROLL!EI$2,ADJ!$2:$2,0)),0)</f>
        <v/>
      </c>
      <c r="EJ367">
        <f>IFERROR(INDEX(ADJ!$A$1:$BZ$1000,MATCH(PAYROLL!$D367,ADJ!A$1:A$500,0),MATCH(PAYROLL!EJ$2,ADJ!$2:$2,0)),0)</f>
        <v/>
      </c>
      <c r="EK367">
        <f>SUM(DZ367:EJ367)</f>
        <v/>
      </c>
    </row>
    <row r="368">
      <c r="A368" t="n">
        <v>366</v>
      </c>
      <c r="B368" t="inlineStr">
        <is>
          <t>Vi Thành Tâm</t>
        </is>
      </c>
      <c r="D368" t="inlineStr">
        <is>
          <t>158885-01</t>
        </is>
      </c>
      <c r="S368">
        <f>IFERROR(INDEX(PIS!$A$1:$BZ$1000,MATCH($D368,PIS!C$1:C$500,0),MATCH("Lương CB tháng trước",PIS!$1:$1,0)),0)</f>
        <v/>
      </c>
      <c r="T368">
        <f>IFERROR(INDEX(PIS!$A$1:$BZ$1000,MATCH($D368,PIS!C$1:C$500,0),MATCH("Lương CB hiện tại",PIS!$1:$1,0)),0)</f>
        <v/>
      </c>
      <c r="U368">
        <f>IFERROR(INDEX(PIS!$A$1:$BZ$1000,MATCH($D368,PIS!C$1:C$500,0),MATCH("Lương đóng BHBB",PIS!$1:$1,0)),0)</f>
        <v/>
      </c>
      <c r="V368">
        <f>IFERROR(INDEX(PIS!$A$1:$BZ$1000,MATCH($D368,PIS!C$1:C$500,0),MATCH(V$2,PIS!$2:$2,0)),0)</f>
        <v/>
      </c>
      <c r="W368">
        <f>IFERROR(INDEX(PIS!$A$1:$BZ$1000,MATCH($D368,PIS!C$1:C$500,0),MATCH(W$2,PIS!$2:$2,0)),0)</f>
        <v/>
      </c>
      <c r="X368">
        <f>IFERROR(INDEX(PIS!$A$1:$BZ$1000,MATCH($D368,PIS!C$1:C$500,0),MATCH(X$2,PIS!$2:$2,0)),0)</f>
        <v/>
      </c>
      <c r="Y368">
        <f>IFERROR(INDEX(PIS!$A$1:$BZ$1000,MATCH($D368,PIS!C$1:C$500,0),MATCH(Y$2,PIS!$2:$2,0)),0)</f>
        <v/>
      </c>
      <c r="Z368">
        <f>IFERROR(INDEX(PIS!$A$1:$BZ$1000,MATCH($D368,PIS!C$1:C$500,0),MATCH(Z$2,PIS!$2:$2,0)),0)</f>
        <v/>
      </c>
      <c r="AA368">
        <f>IFERROR(INDEX(PIS!$A$1:$BZ$1000,MATCH($D368,PIS!C$1:C$500,0),MATCH(AA$2,PIS!$2:$2,0)),0)</f>
        <v/>
      </c>
      <c r="AB368">
        <f>IFERROR(INDEX(PIS!$A$1:$BZ$1000,MATCH($D368,PIS!C$1:C$500,0),MATCH(AB$2,PIS!$2:$2,0)),0)</f>
        <v/>
      </c>
      <c r="AC368">
        <f>SUM(V368:AB368)</f>
        <v/>
      </c>
      <c r="AD368">
        <f>IFERROR(INDEX(TIMESHEET!$A$1:$AI$5000,MATCH($D368,TIMESHEET!A$1:A$500,0),MATCH("T100",TIMESHEET!$2:$2,0))-2,0)</f>
        <v/>
      </c>
      <c r="AE368">
        <f>IFERROR(INDEX(TIMESHEET!$A$1:$AI$5000,MATCH($D368,TIMESHEET!A$1:A$500,0),MATCH("T202",TIMESHEET!$2:$2,0)),0)</f>
        <v/>
      </c>
      <c r="AF368">
        <f>IFERROR(INDEX(TIMESHEET!$A$1:$AI$5000,MATCH($D368,TIMESHEET!A$1:A$500,0),MATCH("T302",TIMESHEET!$2:$2,0)),0)</f>
        <v/>
      </c>
      <c r="AG368">
        <f>IFERROR(INDEX(TIMESHEET!$A$1:$AI$5000,MATCH($D368,TIMESHEET!A$1:A$500,0),MATCH("T406",TIMESHEET!$2:$2,0)),0)</f>
        <v/>
      </c>
      <c r="AH368">
        <f>AE368+AG368</f>
        <v/>
      </c>
      <c r="AI368">
        <f>IFERROR(INDEX(TIMESHEET!$A$1:$AI$5000,MATCH($D368,TIMESHEET!A$1:A$500,0),MATCH("T701",TIMESHEET!$2:$2,0)),0)</f>
        <v/>
      </c>
      <c r="AJ368">
        <f>IFERROR(INDEX(TIMESHEET!$A$1:$AI$5000,MATCH($D368,TIMESHEET!B$1:B$500,0),MATCH("T320",TIMESHEET!$2:$2,0)),0)</f>
        <v/>
      </c>
      <c r="AK368">
        <f>IFERROR(IF(LEFT(INDEX(PIS!O$1:O$500,MATCH(D368,PIS!C$1:C$500)),1)="M",T368/AD368*SUM(AE368:AG368),T368*AD368),0)</f>
        <v/>
      </c>
      <c r="AL368">
        <f>IFERROR(INDEX(ADJ!$A$1:$BZ$1000,MATCH(PAYROLL!D368,ADJ!A$1:A$500,0),MATCH(PAYROLL!AL$2,ADJ!$2:$2,0)),0)</f>
        <v/>
      </c>
      <c r="AM368">
        <f>SUM(AK368:AL368)</f>
        <v/>
      </c>
      <c r="AN368">
        <f>IFERROR(ROUND(V368/$AD368*$AH368,0),0)</f>
        <v/>
      </c>
      <c r="AO368">
        <f>IFERROR(ROUND(W368/$AD368*$AH368,0),0)</f>
        <v/>
      </c>
      <c r="AP368">
        <f>IFERROR(ROUND(X368/$AD368*$AE368,0),0)</f>
        <v/>
      </c>
      <c r="AQ368">
        <f>IFERROR(ROUND(Y368/$AD368*$AH368,0),0)</f>
        <v/>
      </c>
      <c r="AR368">
        <f>IFERROR(ROUND(Z368/$AD368*$AH368,0),0)</f>
        <v/>
      </c>
      <c r="AS368">
        <f>IFERROR(ROUND(AA368/$AD368*$AH368,0),0)</f>
        <v/>
      </c>
      <c r="AT368">
        <f>IFERROR(IF((AE368+AF368+AG368)&gt;13,AB368,ROUND(AB368/AD368*AH368,0)),0)</f>
        <v/>
      </c>
      <c r="AU368">
        <f>IFERROR(INDEX(ADJ!$A$1:$BZ$1000,MATCH(PAYROLL!D368,ADJ!A$1:A$500,0),MATCH(PAYROLL!AU$2,ADJ!$2:$2,0)),0)</f>
        <v/>
      </c>
      <c r="AV368">
        <f>ROUND(SUM(AN368:AU368),0)</f>
        <v/>
      </c>
      <c r="AW368">
        <f>IFERROR(INDEX(TIMESHEET!$A$1:$AI$5000,MATCH(PAYROLL!D368,TIMESHEET!A$1:A$500,0),MATCH("T620",TIMESHEET!$2:$2,0)),0)</f>
        <v/>
      </c>
      <c r="AX368">
        <f>IFERROR(INDEX(TIMESHEET!$A$1:$AI$5000,MATCH(PAYROLL!D368,TIMESHEET!A$1:A$500,0),MATCH("T601",TIMESHEET!$2:$2,0)),0)</f>
        <v/>
      </c>
      <c r="AY368">
        <f>IFERROR(INDEX(TIMESHEET!$A$1:$AI$5000,MATCH(PAYROLL!D368,TIMESHEET!A$1:A$500,0),MATCH("T602",TIMESHEET!$2:$2,0)),0)</f>
        <v/>
      </c>
      <c r="AZ368">
        <f>IFERROR(INDEX(TIMESHEET!$A$1:$AI$5000,MATCH(PAYROLL!D368,TIMESHEET!A$1:A$500,0),MATCH("T603",TIMESHEET!$2:$2,0)),0)</f>
        <v/>
      </c>
      <c r="BA368">
        <f>IFERROR(INDEX(TIMESHEET!$A$1:$AI$5000,MATCH(PAYROLL!D368,TIMESHEET!A$1:A$500,0),MATCH("T611",TIMESHEET!$2:$2,0)),0)</f>
        <v/>
      </c>
      <c r="BB368">
        <f>IFERROR(INDEX(TIMESHEET!$A$1:$AI$5000,MATCH(PAYROLL!D368,TIMESHEET!A$1:A$500,0),MATCH("T612",TIMESHEET!$2:$2,0)),0)</f>
        <v/>
      </c>
      <c r="BC368">
        <f>IFERROR(INDEX(TIMESHEET!$A$1:$AI$5000,MATCH(PAYROLL!D368,TIMESHEET!A$1:A$500,0),MATCH("T613",TIMESHEET!$2:$2,0)),0)</f>
        <v/>
      </c>
      <c r="BD368">
        <f>IFERROR(INDEX(TIMESHEET!$A$1:$AI$5000,MATCH(PAYROLL!D368,TIMESHEET!A$1:A$500,0),MATCH("T500",TIMESHEET!$2:$2,0)),0)</f>
        <v/>
      </c>
      <c r="BE368">
        <f>IFERROR(IF(LEFT(INDEX(PIS!O$1:O$500,MATCH(D368,PIS!C$1:C$500)),1)="M",T368/AD368/8*(AW368+AX368*1.5+AY368*2+AZ368*3+BA368*2.1+BB368*2.7+BC368*3.9+BD368*0.3),T368/8*(AW368+AX368*1.5+AY368*2+AZ368*3+BA368*2.1+BB368*2.7+BC368*3.9+BD368*0.3)),0)</f>
        <v/>
      </c>
      <c r="BF368">
        <f>IFERROR(INDEX(ADJ!$A$1:$BZ$1000,MATCH(PAYROLL!$D368,ADJ!A$1:A$500,0),MATCH(PAYROLL!BF$2,ADJ!$2:$2,0)),0)</f>
        <v/>
      </c>
      <c r="BG368">
        <f>IFERROR(INDEX(ADJ!$A$1:$BZ$1000,MATCH(PAYROLL!D368,ADJ!A$1:A$500,0),MATCH(PAYROLL!BG$2,ADJ!$2:$2,0)),0)</f>
        <v/>
      </c>
      <c r="BH368">
        <f>IFERROR(INDEX(ADJ!$A$1:$BZ$1000,MATCH(PAYROLL!D368,ADJ!A$1:A$500,0),MATCH(PAYROLL!BH$2,ADJ!$2:$2,0)),0)</f>
        <v/>
      </c>
      <c r="BI368">
        <f>IFERROR(INDEX(ADJ!$A$1:$BZ$1000,MATCH(PAYROLL!D368,ADJ!A$1:A$500,0),MATCH(PAYROLL!BI$2,ADJ!$2:$2,0)),0)</f>
        <v/>
      </c>
      <c r="BJ368">
        <f>IFERROR(INDEX(ADJ!$A$1:$BZ$1000,MATCH(PAYROLL!D368,ADJ!A$1:A$500,0),MATCH(PAYROLL!BJ$2,ADJ!$2:$2,0)),0)</f>
        <v/>
      </c>
      <c r="BK368">
        <f>SUM(BF368:BJ368)</f>
        <v/>
      </c>
      <c r="BL368">
        <f>IFERROR(INDEX(ADJ!$A$1:$BZ$1000,MATCH(PAYROLL!D368,ADJ!A$1:A$500,0),MATCH(PAYROLL!BL$2,ADJ!$2:$2,0)),0)</f>
        <v/>
      </c>
      <c r="BM368">
        <f>IFERROR(INDEX(ADJ!$A$1:$BZ$1000,MATCH(PAYROLL!D368,ADJ!A$1:A$500,0),MATCH(PAYROLL!BM$2,ADJ!$2:$2,0)),0)</f>
        <v/>
      </c>
      <c r="BN368">
        <f>IFERROR(INDEX(ADJ!$A$1:$BZ$1000,MATCH(PAYROLL!D368,ADJ!A$1:A$500,0),MATCH(PAYROLL!BN$2,ADJ!$2:$2,0)),0)</f>
        <v/>
      </c>
      <c r="BO368">
        <f>IFERROR(INDEX(ADJ!$A$1:$BZ$1000,MATCH(PAYROLL!D368,ADJ!A$1:A$500,0),MATCH(PAYROLL!BO$2,ADJ!$2:$2,0)),0)</f>
        <v/>
      </c>
      <c r="BP368">
        <f>SUM(AM368,AV368,BE368,BK368,BL368:BO368)</f>
        <v/>
      </c>
      <c r="BQ368">
        <f>BO368</f>
        <v/>
      </c>
      <c r="BR368">
        <f>IFERROR(ROUND(IF(LEFT(INDEX(PIS!O$1:O$500,MATCH(D368,PIS!C$1:C$500)),1)="D",T368/8*(BD368*0.3),IF(LEFT(INDEX(PIS!O$1:O$500,MATCH(D368,PIS!C$1:C$500)),1)="H",T368*($BD368*0.3),T368/$AD368/8*($BD368*0.3))),0),0)</f>
        <v/>
      </c>
      <c r="BS368">
        <f>IF(AP368&lt;1,0,MIN(AP368,730000))</f>
        <v/>
      </c>
      <c r="BT368">
        <f>IFERROR(ROUND((BE368-SUM(AW368:BC368)*T368/AD368/8),0)-BR368,0)</f>
        <v/>
      </c>
      <c r="BU368">
        <f>AO368</f>
        <v/>
      </c>
      <c r="BV368">
        <f>SUM(BQ368:BU368)</f>
        <v/>
      </c>
      <c r="BW368">
        <f>BP368-BV368</f>
        <v/>
      </c>
      <c r="BX368">
        <f>IFERROR(IF(RIGHT(INDEX(PIS!O$1:O$500,MATCH(D368,PIS!C$1:C$500)),5)="Gross",MIN(U368+V368,VLOOKUP("R700",TSC!B:C,2,0)*VLOOKUP("R101",TSC!B:C,2,0))*VLOOKUP("R701",TSC!B:C,2,0)%,0),0)</f>
        <v/>
      </c>
      <c r="BY368">
        <f>IFERROR(IF(RIGHT(INDEX(PIS!O$1:O$500,MATCH(D368,PIS!C$1:C$500)),5)="Gross",MIN(U368+V368,VLOOKUP("R700",TSC!B:C,2,0)*VLOOKUP("R101",TSC!B:C,2,0))*VLOOKUP("T704",TSC!B:C,2,0)%,0),0)</f>
        <v/>
      </c>
      <c r="BZ368">
        <f>IFERROR(IF(RIGHT(INDEX(PIS!O$1:O$500,MATCH(D368,PIS!C$1:C$500)),5)="Gross",MIN(U368+V368,VLOOKUP("R700",TSC!B:C,2,0)*VLOOKUP("1",TSC!F:G,2,0))*VLOOKUP("T705",TSC!B:C,2,0)%,0),0)</f>
        <v/>
      </c>
      <c r="CA368">
        <f>IFERROR(INDEX(ADJ!$A$1:$BZ$1000,MATCH(PAYROLL!D368,ADJ!A$1:A$500,0),MATCH(PAYROLL!CA$2,ADJ!$2:$2,0)),0)</f>
        <v/>
      </c>
      <c r="CB368">
        <f>IFERROR(INDEX(ADJ!$A$1:$BZ$1000,MATCH(PAYROLL!D368,ADJ!A$1:A$500,0),MATCH(PAYROLL!CB$2,ADJ!$2:$2,0)),0)</f>
        <v/>
      </c>
      <c r="CC368">
        <f>SUM(BX368:CB368)</f>
        <v/>
      </c>
      <c r="CD368">
        <f>IFERROR(INDEX(PIS!$A$1:$BZ$1000,MATCH(PAYROLL!D368,PIS!C$1:C$500,0),MATCH(PAYROLL!CD$1,PIS!$1:$1,0)),0)</f>
        <v/>
      </c>
      <c r="CE368">
        <f>IFERROR(IF(OR(INDEX(PIS!P$1:P$500,MATCH(D368,PIS!C$1:C$500,0))="LT2",INDEX(PIS!P$1:P$500,MATCH(D368,PIS!C$1:C$500,0))="P10"),0,SUM(CC368,CD368*VLOOKUP("R601",TSC!B:C,2,0),VLOOKUP("R602",TSC!B:C,2,0))),0)</f>
        <v/>
      </c>
      <c r="CF368">
        <f>MAX(BW368-CE368,0)</f>
        <v/>
      </c>
      <c r="CG368">
        <f>IFERROR(IF(OR(RIGHT(INDEX(PIS!P$1:P$500,MATCH(D368,PIS!C$1:C$500)),5)="P10",RIGHT(INDEX(PIS!P$1:P$500,MATCH(D368,PIS!C$1:C$500)),5)="CK"),0,IF(CF368&lt;=5000000,CF368*5%,IF(CF368&lt;=10000000,CF368*10%-250000,IF(CF368&lt;=18000000,CF368*15%-750000,IF(CF368&lt;=32000000,CF368*20%-1650000,IF(CF368&lt;=52000000,CF368*25%-3250000,IF(CF368&lt;=80000000,BH368*30%-5850000,CF368*35%-9850000))))))),0)</f>
        <v/>
      </c>
      <c r="CH368">
        <f>IFERROR(IF(OR(INDEX(PIS!P$1:P$500,MATCH(D368,PIS!C$1:C$500))="LT",INDEX(PIS!P$1:P$500,MATCH(D368,PIS!C$1:C$500))="CK"),0,IF(CF368&lt;2000000,0,CF368*10%)),0)</f>
        <v/>
      </c>
      <c r="CI368">
        <f>IFERROR(INDEX(ADJ!$A$1:$BZ$1000,MATCH(PAYROLL!D368,ADJ!A$1:A$500,0),MATCH(PAYROLL!CI$2,ADJ!$2:$2,0)),0)</f>
        <v/>
      </c>
      <c r="CJ368">
        <f>IFERROR(INDEX(ADJ!$A$1:$BZ$1000,MATCH(PAYROLL!D368,ADJ!A$1:A$500,0),MATCH(PAYROLL!CJ$2,ADJ!$2:$2,0)),0)</f>
        <v/>
      </c>
      <c r="CK368">
        <f>IFERROR(INDEX(ADJ!$A$1:$BZ$1000,MATCH(PAYROLL!D368,ADJ!A$1:A$500,0),MATCH(PAYROLL!CK$2,ADJ!$2:$2,0)),0)</f>
        <v/>
      </c>
      <c r="CL368">
        <f>SUM(CG368:CK368)</f>
        <v/>
      </c>
      <c r="CM368">
        <f>ROUND(SUM(CH368:CK368),0)</f>
        <v/>
      </c>
      <c r="CN368">
        <f>IFERROR(INDEX(CSDA!D$1:D$500,MATCH($CN$2,CSDA!C$1:C$500,0))*INDEX(PIS!V$1:V$500,MATCH(D368,PIS!C$1:C$500))+INDEX(ADJ!$A$1:$BZ$1000,MATCH(PAYROLL!D368,ADJ!A$1:A$500,0),MATCH(PAYROLL!CN$2,ADJ!$2:$2,0)),0)</f>
        <v/>
      </c>
      <c r="CO368">
        <f>IFERROR(INDEX(ADJ!$A$1:$BZ$1000,MATCH(PAYROLL!D368,ADJ!A$1:A$500,0),MATCH(PAYROLL!CO$2,ADJ!$2:$2,0)),0)</f>
        <v/>
      </c>
      <c r="CP368">
        <f>IFERROR(INDEX(ADJ!$A$1:$BZ$1000,MATCH(PAYROLL!D368,ADJ!A$1:A$500,0),MATCH(PAYROLL!CP$2,ADJ!$2:$2,0)),0)</f>
        <v/>
      </c>
      <c r="CQ368">
        <f>BP368-CL368-CI368-CM368-CN368-CO368-CP368-CC368</f>
        <v/>
      </c>
      <c r="CR368">
        <f>IFERROR(IF(RIGHT(INDEX(PIS!O$1:O$500,MATCH(D368,PIS!C$1:C$500,0)),5)="Gross",MIN(U368+V368,VLOOKUP("R700",TSC!B:C,2,0)*VLOOKUP("R101",TSC!B:C,2,0))*(VLOOKUP("T711",TSC!B:C,2,0)+VLOOKUP("T712",TSC!B:C,2,0))%,MIN(T368+V368,VLOOKUP("R700",TSC!B:C,2,0)*VLOOKUP("R101",TSC!B:C,2,0))*(VLOOKUP("T711",TSC!B:C,2,0)+VLOOKUP("T712",TSC!B:C,2,0)+VLOOKUP("R701",TSC!B:C,2,0))%),0)</f>
        <v/>
      </c>
      <c r="CS368">
        <f>IFERROR(IF(RIGHT(INDEX(PIS!O$1:O$500,MATCH(D368,PIS!C$1:C$500,0)),5)="Gross",MIN(U368+V368,VLOOKUP("R700",TSC!B:C,2,0)*VLOOKUP("R101",TSC!B:C,2,0))*(VLOOKUP("T714",TSC!B:C,2,0))%,MIN(T368+V368,VLOOKUP("R700",TSC!B:C,2,0)*VLOOKUP("R101",TSC!B:C,2,0))*(VLOOKUP("T704",TSC!B:C,2,0)+VLOOKUP("T714",TSC!B:C,2,0))%),0)</f>
        <v/>
      </c>
      <c r="CT368">
        <f>IFERROR(IF(RIGHT(INDEX(PIS!O$1:O$500,MATCH(D368,PIS!C$1:C$500,0)),5)="Gross",MIN(U368+V368,VLOOKUP("R700",TSC!B:C,2,0)*VLOOKUP("R101",TSC!B:C,2,0))*VLOOKUP("T705",TSC!B:C,2,0)%,MIN(T368+V368,VLOOKUP("R700",TSC!B:C,2,0)*VLOOKUP("R101",TSC!B:C,2,0))*VLOOKUP("T705",TSC!B:C,2,0)%),0)</f>
        <v/>
      </c>
      <c r="CU368">
        <f>IFERROR(IF(RIGHT(INDEX(PIS!O$1:O$500,MATCH(D368,PIS!C$1:C$500,0)),5)="Gross",MIN(U368+V368,VLOOKUP("R700",TSC!B:C,2,0)*VLOOKUP("R101",TSC!B:C,2,0))*(VLOOKUP("T713",TSC!B:C,2,0))%,MIN(T368+V368,VLOOKUP("R700",TSC!B:C,2,0)*VLOOKUP("R101",TSC!B:C,2,0))*(VLOOKUP("T713",TSC!B:C,2,0))%),0)</f>
        <v/>
      </c>
      <c r="CV368">
        <f>IFERROR(INDEX(ADJ!$A$1:$BZ$1000,MATCH(PAYROLL!D368,ADJ!A$1:A$500,0),MATCH(PAYROLL!CV$2,ADJ!$2:$2,0)),0)</f>
        <v/>
      </c>
      <c r="CW368">
        <f>IFERROR(INDEX(ADJ!$A$1:$BZ$1000,MATCH(PAYROLL!D368,ADJ!A$1:A$500,0),MATCH(PAYROLL!CW$2,ADJ!$2:$2,0)),0)</f>
        <v/>
      </c>
      <c r="CX368">
        <f>SUM(CR368:CW368)</f>
        <v/>
      </c>
      <c r="CY368">
        <f>ROUND(IF(CR368&gt;0,T368+V368*VLOOKUP("R202",TSC!$B$1:$C$500,2,0),0),0)</f>
        <v/>
      </c>
      <c r="CZ368">
        <f>IFERROR(INDEX(CSDA!D$1:D$500,MATCH($CZ$2,CSDA!C$1:C$500,0)),0)</f>
        <v/>
      </c>
      <c r="DA368">
        <f>ROUND(T368*0.7%,0)</f>
        <v/>
      </c>
      <c r="DB368">
        <f>ROUND(T368/12,0)</f>
        <v/>
      </c>
      <c r="DC368">
        <f ref="DC368" t="array">IFERROR(INDEX(CSDA!D$1:D$500,MATCH("Trích giữ"&amp;PAYROLL!DC$2,CSDA!A$1:A$500&amp;CSDA!C$1:C$500,0)),0)</f>
        <v/>
      </c>
      <c r="DD368">
        <f ref="DD368" t="array">IFERROR(INDEX(CSDA!D$1:D$500,MATCH("Trích giữ"&amp;PAYROLL!DD$2,CSDA!A$1:A$500&amp;CSDA!C$1:C$500,0)),0)</f>
        <v/>
      </c>
      <c r="DE368">
        <f ref="DE368" t="array">IFERROR(INDEX(CSDA!D$1:D$500,MATCH("Trích giữ"&amp;PAYROLL!DE$2,CSDA!A$1:A$500&amp;CSDA!C$1:C$500,0)),0)</f>
        <v/>
      </c>
      <c r="DF368">
        <f>IFERROR(INDEX(CSDA!D$1:D$500,MATCH(PAYROLL!DF$2,CSDA!C$1:C$500,0)),0)</f>
        <v/>
      </c>
      <c r="DG368">
        <f ref="DG368" t="array">IFERROR(INDEX(CSDA!D$1:D$500,MATCH("Trích giữ"&amp;PAYROLL!DG$2,CSDA!A$1:A$500&amp;CSDA!C$1:C$500,0)),0)</f>
        <v/>
      </c>
      <c r="DH368">
        <f>ROUND(T368/26,0)</f>
        <v/>
      </c>
      <c r="DI368">
        <f ref="DI368" t="array">IFERROR(INDEX(CSDA!D$1:D$500,MATCH("Trích giữ"&amp;PAYROLL!DI$2,CSDA!A$1:A$500&amp;CSDA!C$1:C$500,0)),0)</f>
        <v/>
      </c>
      <c r="DJ368">
        <f>IF(U368=0,T368*21.5%-BL368,0)</f>
        <v/>
      </c>
      <c r="DK368">
        <f ref="DK368" t="array">IFERROR(INDEX(CSDA!D$1:D$500,MATCH("Trích giữ"&amp;PAYROLL!DK$2,CSDA!A$1:A$500&amp;CSDA!C$1:C$500,0)),0)</f>
        <v/>
      </c>
      <c r="DL368">
        <f>IFERROR(INDEX(CSDA!D$1:D$500,MATCH(PAYROLL!DL$2,CSDA!C$1:C$500,0))/12,0)</f>
        <v/>
      </c>
      <c r="DM368">
        <f>SUM(DB368:DL368)</f>
        <v/>
      </c>
      <c r="DN368">
        <f>IFERROR(INDEX(ADJ!$A$1:$BZ$1000,MATCH(PAYROLL!D368,ADJ!A$1:A$500,0),MATCH(PAYROLL!DN$2,ADJ!$2:$2,0)),0)</f>
        <v/>
      </c>
      <c r="DO368">
        <f>IFERROR(SUM(BP368,DM368:DN368,CX368:DA368)-DT368,0)</f>
        <v/>
      </c>
      <c r="DP368">
        <f ref="DP368" t="array">SUM(BW368*IFERROR(INDEX(CSDA!D$1:D$500,MATCH(BW$2,CSDA!C$1:C$500,0)),0)%,CX368*IFERROR(INDEX(CSDA!D$1:D$500,MATCH(CX$2,CSDA!C$1:C$500,0)),0)%,DA368*IFERROR(INDEX(CSDA!D$1:D$500,MATCH(DA$2,CSDA!C$1:C$500,0)),0)%,DB368*IFERROR(INDEX(CSDA!D$1:D$500,MATCH(DB$2,CSDA!C$1:C$500,0)),0)%,DF368*IFERROR(INDEX(CSDA!D$1:D$500,MATCH("Phí dịch vụ"&amp;PAYROLL!DF$2,CSDA!A$1:A$500&amp;CSDA!C$1:C$500,0)),0)%,DC368*IFERROR(INDEX(CSDA!D$1:D$500,MATCH("Phí dịch vụ"&amp;PAYROLL!DC$2,CSDA!A$1:A$500&amp;CSDA!C$1:C$500,0)),0)%,DH368*IFERROR(INDEX(CSDA!D$1:D$500,MATCH("Phí dịch vụ"&amp;PAYROLL!DH$2,CSDA!A$1:A$500&amp;CSDA!C$1:C$500,0)),0)%,DJ368*IFERROR(INDEX(CSDA!D$1:D$500,MATCH("Phí dịch vụ"&amp;PAYROLL!DJ$2,CSDA!A$1:A$500&amp;CSDA!C$1:C$500,0)),0)%,BN368*IFERROR(INDEX(CSDA!D$1:D$500,MATCH(BN$2,CSDA!C$1:C$500,0)),0)%)-BN368*7%</f>
        <v/>
      </c>
      <c r="DQ368">
        <f>IFERROR(INDEX(ADJ!$A$1:$BZ$1000,MATCH(PAYROLL!D368,ADJ!A$1:A$500,0),MATCH(PAYROLL!DQ$2,ADJ!$2:$2,0)),0)</f>
        <v/>
      </c>
      <c r="DR368">
        <f>IFERROR(INDEX(ADJ!$A$1:$BZ$1000,MATCH(PAYROLL!D368,ADJ!A$1:A$500,0),MATCH(PAYROLL!DR$2,ADJ!$2:$2,0)),0)</f>
        <v/>
      </c>
      <c r="DS368">
        <f>SUM(DP368:DR368)</f>
        <v/>
      </c>
      <c r="DT368">
        <f>EK368</f>
        <v/>
      </c>
      <c r="DU368">
        <f>SUM(DO368:DR368)</f>
        <v/>
      </c>
      <c r="DV368">
        <f>ROUND(DU368*0.1,0)</f>
        <v/>
      </c>
      <c r="DW368">
        <f>DU368+DV368</f>
        <v/>
      </c>
      <c r="DZ368">
        <f>IFERROR(INDEX(ADJ!$A$1:$BZ$1000,MATCH(PAYROLL!$D368,ADJ!A$1:A$500,0),MATCH(PAYROLL!DZ$2,ADJ!$2:$2,0)),0)</f>
        <v/>
      </c>
      <c r="EA368">
        <f>IFERROR(INDEX(ADJ!$A$1:$BZ$1000,MATCH(PAYROLL!$D368,ADJ!A$1:A$500,0),MATCH(PAYROLL!EA$2,ADJ!$2:$2,0)),0)</f>
        <v/>
      </c>
      <c r="EB368">
        <f>IFERROR(INDEX(ADJ!$A$1:$BZ$1000,MATCH(PAYROLL!$D368,ADJ!A$1:A$500,0),MATCH(PAYROLL!EB$2,ADJ!$2:$2,0)),0)</f>
        <v/>
      </c>
      <c r="EC368">
        <f>IFERROR(INDEX(ADJ!$A$1:$BZ$1000,MATCH(PAYROLL!$D368,ADJ!A$1:A$500,0),MATCH(PAYROLL!EC$2,ADJ!$2:$2,0)),0)</f>
        <v/>
      </c>
      <c r="ED368">
        <f>IFERROR(INDEX(ADJ!$A$1:$BZ$1000,MATCH(PAYROLL!$D368,ADJ!A$1:A$500,0),MATCH(PAYROLL!ED$2,ADJ!$2:$2,0)),0)</f>
        <v/>
      </c>
      <c r="EE368">
        <f>IFERROR(INDEX(ADJ!$A$1:$BZ$1000,MATCH(PAYROLL!$D368,ADJ!A$1:A$500,0),MATCH(PAYROLL!EE$2,ADJ!$2:$2,0)),0)</f>
        <v/>
      </c>
      <c r="EF368">
        <f>IFERROR(INDEX(ADJ!$A$1:$BZ$1000,MATCH(PAYROLL!$D368,ADJ!A$1:A$500,0),MATCH(PAYROLL!EF$2,ADJ!$2:$2,0)),0)</f>
        <v/>
      </c>
      <c r="EG368">
        <f>IFERROR(INDEX(ADJ!$A$1:$BZ$1000,MATCH(PAYROLL!$D368,ADJ!A$1:A$500,0),MATCH(PAYROLL!EG$2,ADJ!$2:$2,0)),0)</f>
        <v/>
      </c>
      <c r="EH368">
        <f>IFERROR(INDEX(ADJ!$A$1:$BZ$1000,MATCH(PAYROLL!$D368,ADJ!A$1:A$500,0),MATCH(PAYROLL!EH$2,ADJ!$2:$2,0)),0)</f>
        <v/>
      </c>
      <c r="EI368">
        <f>IFERROR(INDEX(ADJ!$A$1:$BZ$1000,MATCH(PAYROLL!D368,ADJ!A$1:A$500,0),MATCH(PAYROLL!EI$2,ADJ!$2:$2,0)),0)</f>
        <v/>
      </c>
      <c r="EJ368">
        <f>IFERROR(INDEX(ADJ!$A$1:$BZ$1000,MATCH(PAYROLL!$D368,ADJ!A$1:A$500,0),MATCH(PAYROLL!EJ$2,ADJ!$2:$2,0)),0)</f>
        <v/>
      </c>
      <c r="EK368">
        <f>SUM(DZ368:EJ368)</f>
        <v/>
      </c>
    </row>
    <row r="369">
      <c r="A369" t="n">
        <v>367</v>
      </c>
      <c r="B369" t="inlineStr">
        <is>
          <t>Vi Mạnh Hùng</t>
        </is>
      </c>
      <c r="D369" t="inlineStr">
        <is>
          <t>159823-01</t>
        </is>
      </c>
      <c r="S369">
        <f>IFERROR(INDEX(PIS!$A$1:$BZ$1000,MATCH($D369,PIS!C$1:C$500,0),MATCH("Lương CB tháng trước",PIS!$1:$1,0)),0)</f>
        <v/>
      </c>
      <c r="T369">
        <f>IFERROR(INDEX(PIS!$A$1:$BZ$1000,MATCH($D369,PIS!C$1:C$500,0),MATCH("Lương CB hiện tại",PIS!$1:$1,0)),0)</f>
        <v/>
      </c>
      <c r="U369">
        <f>IFERROR(INDEX(PIS!$A$1:$BZ$1000,MATCH($D369,PIS!C$1:C$500,0),MATCH("Lương đóng BHBB",PIS!$1:$1,0)),0)</f>
        <v/>
      </c>
      <c r="V369">
        <f>IFERROR(INDEX(PIS!$A$1:$BZ$1000,MATCH($D369,PIS!C$1:C$500,0),MATCH(V$2,PIS!$2:$2,0)),0)</f>
        <v/>
      </c>
      <c r="W369">
        <f>IFERROR(INDEX(PIS!$A$1:$BZ$1000,MATCH($D369,PIS!C$1:C$500,0),MATCH(W$2,PIS!$2:$2,0)),0)</f>
        <v/>
      </c>
      <c r="X369">
        <f>IFERROR(INDEX(PIS!$A$1:$BZ$1000,MATCH($D369,PIS!C$1:C$500,0),MATCH(X$2,PIS!$2:$2,0)),0)</f>
        <v/>
      </c>
      <c r="Y369">
        <f>IFERROR(INDEX(PIS!$A$1:$BZ$1000,MATCH($D369,PIS!C$1:C$500,0),MATCH(Y$2,PIS!$2:$2,0)),0)</f>
        <v/>
      </c>
      <c r="Z369">
        <f>IFERROR(INDEX(PIS!$A$1:$BZ$1000,MATCH($D369,PIS!C$1:C$500,0),MATCH(Z$2,PIS!$2:$2,0)),0)</f>
        <v/>
      </c>
      <c r="AA369">
        <f>IFERROR(INDEX(PIS!$A$1:$BZ$1000,MATCH($D369,PIS!C$1:C$500,0),MATCH(AA$2,PIS!$2:$2,0)),0)</f>
        <v/>
      </c>
      <c r="AB369">
        <f>IFERROR(INDEX(PIS!$A$1:$BZ$1000,MATCH($D369,PIS!C$1:C$500,0),MATCH(AB$2,PIS!$2:$2,0)),0)</f>
        <v/>
      </c>
      <c r="AC369">
        <f>SUM(V369:AB369)</f>
        <v/>
      </c>
      <c r="AD369">
        <f>IFERROR(INDEX(TIMESHEET!$A$1:$AI$5000,MATCH($D369,TIMESHEET!A$1:A$500,0),MATCH("T100",TIMESHEET!$2:$2,0))-2,0)</f>
        <v/>
      </c>
      <c r="AE369">
        <f>IFERROR(INDEX(TIMESHEET!$A$1:$AI$5000,MATCH($D369,TIMESHEET!A$1:A$500,0),MATCH("T202",TIMESHEET!$2:$2,0)),0)</f>
        <v/>
      </c>
      <c r="AF369">
        <f>IFERROR(INDEX(TIMESHEET!$A$1:$AI$5000,MATCH($D369,TIMESHEET!A$1:A$500,0),MATCH("T302",TIMESHEET!$2:$2,0)),0)</f>
        <v/>
      </c>
      <c r="AG369">
        <f>IFERROR(INDEX(TIMESHEET!$A$1:$AI$5000,MATCH($D369,TIMESHEET!A$1:A$500,0),MATCH("T406",TIMESHEET!$2:$2,0)),0)</f>
        <v/>
      </c>
      <c r="AH369">
        <f>AE369+AG369</f>
        <v/>
      </c>
      <c r="AI369">
        <f>IFERROR(INDEX(TIMESHEET!$A$1:$AI$5000,MATCH($D369,TIMESHEET!A$1:A$500,0),MATCH("T701",TIMESHEET!$2:$2,0)),0)</f>
        <v/>
      </c>
      <c r="AJ369">
        <f>IFERROR(INDEX(TIMESHEET!$A$1:$AI$5000,MATCH($D369,TIMESHEET!B$1:B$500,0),MATCH("T320",TIMESHEET!$2:$2,0)),0)</f>
        <v/>
      </c>
      <c r="AK369">
        <f>IFERROR(IF(LEFT(INDEX(PIS!O$1:O$500,MATCH(D369,PIS!C$1:C$500)),1)="M",T369/AD369*SUM(AE369:AG369),T369*AD369),0)</f>
        <v/>
      </c>
      <c r="AL369">
        <f>IFERROR(INDEX(ADJ!$A$1:$BZ$1000,MATCH(PAYROLL!D369,ADJ!A$1:A$500,0),MATCH(PAYROLL!AL$2,ADJ!$2:$2,0)),0)</f>
        <v/>
      </c>
      <c r="AM369">
        <f>SUM(AK369:AL369)</f>
        <v/>
      </c>
      <c r="AN369">
        <f>IFERROR(ROUND(V369/$AD369*$AH369,0),0)</f>
        <v/>
      </c>
      <c r="AO369">
        <f>IFERROR(ROUND(W369/$AD369*$AH369,0),0)</f>
        <v/>
      </c>
      <c r="AP369">
        <f>IFERROR(ROUND(X369/$AD369*$AE369,0),0)</f>
        <v/>
      </c>
      <c r="AQ369">
        <f>IFERROR(ROUND(Y369/$AD369*$AH369,0),0)</f>
        <v/>
      </c>
      <c r="AR369">
        <f>IFERROR(ROUND(Z369/$AD369*$AH369,0),0)</f>
        <v/>
      </c>
      <c r="AS369">
        <f>IFERROR(ROUND(AA369/$AD369*$AH369,0),0)</f>
        <v/>
      </c>
      <c r="AT369">
        <f>IFERROR(IF((AE369+AF369+AG369)&gt;13,AB369,ROUND(AB369/AD369*AH369,0)),0)</f>
        <v/>
      </c>
      <c r="AU369">
        <f>IFERROR(INDEX(ADJ!$A$1:$BZ$1000,MATCH(PAYROLL!D369,ADJ!A$1:A$500,0),MATCH(PAYROLL!AU$2,ADJ!$2:$2,0)),0)</f>
        <v/>
      </c>
      <c r="AV369">
        <f>ROUND(SUM(AN369:AU369),0)</f>
        <v/>
      </c>
      <c r="AW369">
        <f>IFERROR(INDEX(TIMESHEET!$A$1:$AI$5000,MATCH(PAYROLL!D369,TIMESHEET!A$1:A$500,0),MATCH("T620",TIMESHEET!$2:$2,0)),0)</f>
        <v/>
      </c>
      <c r="AX369">
        <f>IFERROR(INDEX(TIMESHEET!$A$1:$AI$5000,MATCH(PAYROLL!D369,TIMESHEET!A$1:A$500,0),MATCH("T601",TIMESHEET!$2:$2,0)),0)</f>
        <v/>
      </c>
      <c r="AY369">
        <f>IFERROR(INDEX(TIMESHEET!$A$1:$AI$5000,MATCH(PAYROLL!D369,TIMESHEET!A$1:A$500,0),MATCH("T602",TIMESHEET!$2:$2,0)),0)</f>
        <v/>
      </c>
      <c r="AZ369">
        <f>IFERROR(INDEX(TIMESHEET!$A$1:$AI$5000,MATCH(PAYROLL!D369,TIMESHEET!A$1:A$500,0),MATCH("T603",TIMESHEET!$2:$2,0)),0)</f>
        <v/>
      </c>
      <c r="BA369">
        <f>IFERROR(INDEX(TIMESHEET!$A$1:$AI$5000,MATCH(PAYROLL!D369,TIMESHEET!A$1:A$500,0),MATCH("T611",TIMESHEET!$2:$2,0)),0)</f>
        <v/>
      </c>
      <c r="BB369">
        <f>IFERROR(INDEX(TIMESHEET!$A$1:$AI$5000,MATCH(PAYROLL!D369,TIMESHEET!A$1:A$500,0),MATCH("T612",TIMESHEET!$2:$2,0)),0)</f>
        <v/>
      </c>
      <c r="BC369">
        <f>IFERROR(INDEX(TIMESHEET!$A$1:$AI$5000,MATCH(PAYROLL!D369,TIMESHEET!A$1:A$500,0),MATCH("T613",TIMESHEET!$2:$2,0)),0)</f>
        <v/>
      </c>
      <c r="BD369">
        <f>IFERROR(INDEX(TIMESHEET!$A$1:$AI$5000,MATCH(PAYROLL!D369,TIMESHEET!A$1:A$500,0),MATCH("T500",TIMESHEET!$2:$2,0)),0)</f>
        <v/>
      </c>
      <c r="BE369">
        <f>IFERROR(IF(LEFT(INDEX(PIS!O$1:O$500,MATCH(D369,PIS!C$1:C$500)),1)="M",T369/AD369/8*(AW369+AX369*1.5+AY369*2+AZ369*3+BA369*2.1+BB369*2.7+BC369*3.9+BD369*0.3),T369/8*(AW369+AX369*1.5+AY369*2+AZ369*3+BA369*2.1+BB369*2.7+BC369*3.9+BD369*0.3)),0)</f>
        <v/>
      </c>
      <c r="BF369">
        <f>IFERROR(INDEX(ADJ!$A$1:$BZ$1000,MATCH(PAYROLL!$D369,ADJ!A$1:A$500,0),MATCH(PAYROLL!BF$2,ADJ!$2:$2,0)),0)</f>
        <v/>
      </c>
      <c r="BG369">
        <f>IFERROR(INDEX(ADJ!$A$1:$BZ$1000,MATCH(PAYROLL!D369,ADJ!A$1:A$500,0),MATCH(PAYROLL!BG$2,ADJ!$2:$2,0)),0)</f>
        <v/>
      </c>
      <c r="BH369">
        <f>IFERROR(INDEX(ADJ!$A$1:$BZ$1000,MATCH(PAYROLL!D369,ADJ!A$1:A$500,0),MATCH(PAYROLL!BH$2,ADJ!$2:$2,0)),0)</f>
        <v/>
      </c>
      <c r="BI369">
        <f>IFERROR(INDEX(ADJ!$A$1:$BZ$1000,MATCH(PAYROLL!D369,ADJ!A$1:A$500,0),MATCH(PAYROLL!BI$2,ADJ!$2:$2,0)),0)</f>
        <v/>
      </c>
      <c r="BJ369">
        <f>IFERROR(INDEX(ADJ!$A$1:$BZ$1000,MATCH(PAYROLL!D369,ADJ!A$1:A$500,0),MATCH(PAYROLL!BJ$2,ADJ!$2:$2,0)),0)</f>
        <v/>
      </c>
      <c r="BK369">
        <f>SUM(BF369:BJ369)</f>
        <v/>
      </c>
      <c r="BL369">
        <f>IFERROR(INDEX(ADJ!$A$1:$BZ$1000,MATCH(PAYROLL!D369,ADJ!A$1:A$500,0),MATCH(PAYROLL!BL$2,ADJ!$2:$2,0)),0)</f>
        <v/>
      </c>
      <c r="BM369">
        <f>IFERROR(INDEX(ADJ!$A$1:$BZ$1000,MATCH(PAYROLL!D369,ADJ!A$1:A$500,0),MATCH(PAYROLL!BM$2,ADJ!$2:$2,0)),0)</f>
        <v/>
      </c>
      <c r="BN369">
        <f>IFERROR(INDEX(ADJ!$A$1:$BZ$1000,MATCH(PAYROLL!D369,ADJ!A$1:A$500,0),MATCH(PAYROLL!BN$2,ADJ!$2:$2,0)),0)</f>
        <v/>
      </c>
      <c r="BO369">
        <f>IFERROR(INDEX(ADJ!$A$1:$BZ$1000,MATCH(PAYROLL!D369,ADJ!A$1:A$500,0),MATCH(PAYROLL!BO$2,ADJ!$2:$2,0)),0)</f>
        <v/>
      </c>
      <c r="BP369">
        <f>SUM(AM369,AV369,BE369,BK369,BL369:BO369)</f>
        <v/>
      </c>
      <c r="BQ369">
        <f>BO369</f>
        <v/>
      </c>
      <c r="BR369">
        <f>IFERROR(ROUND(IF(LEFT(INDEX(PIS!O$1:O$500,MATCH(D369,PIS!C$1:C$500)),1)="D",T369/8*(BD369*0.3),IF(LEFT(INDEX(PIS!O$1:O$500,MATCH(D369,PIS!C$1:C$500)),1)="H",T369*($BD369*0.3),T369/$AD369/8*($BD369*0.3))),0),0)</f>
        <v/>
      </c>
      <c r="BS369">
        <f>IF(AP369&lt;1,0,MIN(AP369,730000))</f>
        <v/>
      </c>
      <c r="BT369">
        <f>IFERROR(ROUND((BE369-SUM(AW369:BC369)*T369/AD369/8),0)-BR369,0)</f>
        <v/>
      </c>
      <c r="BU369">
        <f>AO369</f>
        <v/>
      </c>
      <c r="BV369">
        <f>SUM(BQ369:BU369)</f>
        <v/>
      </c>
      <c r="BW369">
        <f>BP369-BV369</f>
        <v/>
      </c>
      <c r="BX369">
        <f>IFERROR(IF(RIGHT(INDEX(PIS!O$1:O$500,MATCH(D369,PIS!C$1:C$500)),5)="Gross",MIN(U369+V369,VLOOKUP("R700",TSC!B:C,2,0)*VLOOKUP("R101",TSC!B:C,2,0))*VLOOKUP("R701",TSC!B:C,2,0)%,0),0)</f>
        <v/>
      </c>
      <c r="BY369">
        <f>IFERROR(IF(RIGHT(INDEX(PIS!O$1:O$500,MATCH(D369,PIS!C$1:C$500)),5)="Gross",MIN(U369+V369,VLOOKUP("R700",TSC!B:C,2,0)*VLOOKUP("R101",TSC!B:C,2,0))*VLOOKUP("T704",TSC!B:C,2,0)%,0),0)</f>
        <v/>
      </c>
      <c r="BZ369">
        <f>IFERROR(IF(RIGHT(INDEX(PIS!O$1:O$500,MATCH(D369,PIS!C$1:C$500)),5)="Gross",MIN(U369+V369,VLOOKUP("R700",TSC!B:C,2,0)*VLOOKUP("1",TSC!F:G,2,0))*VLOOKUP("T705",TSC!B:C,2,0)%,0),0)</f>
        <v/>
      </c>
      <c r="CA369">
        <f>IFERROR(INDEX(ADJ!$A$1:$BZ$1000,MATCH(PAYROLL!D369,ADJ!A$1:A$500,0),MATCH(PAYROLL!CA$2,ADJ!$2:$2,0)),0)</f>
        <v/>
      </c>
      <c r="CB369">
        <f>IFERROR(INDEX(ADJ!$A$1:$BZ$1000,MATCH(PAYROLL!D369,ADJ!A$1:A$500,0),MATCH(PAYROLL!CB$2,ADJ!$2:$2,0)),0)</f>
        <v/>
      </c>
      <c r="CC369">
        <f>SUM(BX369:CB369)</f>
        <v/>
      </c>
      <c r="CD369">
        <f>IFERROR(INDEX(PIS!$A$1:$BZ$1000,MATCH(PAYROLL!D369,PIS!C$1:C$500,0),MATCH(PAYROLL!CD$1,PIS!$1:$1,0)),0)</f>
        <v/>
      </c>
      <c r="CE369">
        <f>IFERROR(IF(OR(INDEX(PIS!P$1:P$500,MATCH(D369,PIS!C$1:C$500,0))="LT2",INDEX(PIS!P$1:P$500,MATCH(D369,PIS!C$1:C$500,0))="P10"),0,SUM(CC369,CD369*VLOOKUP("R601",TSC!B:C,2,0),VLOOKUP("R602",TSC!B:C,2,0))),0)</f>
        <v/>
      </c>
      <c r="CF369">
        <f>MAX(BW369-CE369,0)</f>
        <v/>
      </c>
      <c r="CG369">
        <f>IFERROR(IF(OR(RIGHT(INDEX(PIS!P$1:P$500,MATCH(D369,PIS!C$1:C$500)),5)="P10",RIGHT(INDEX(PIS!P$1:P$500,MATCH(D369,PIS!C$1:C$500)),5)="CK"),0,IF(CF369&lt;=5000000,CF369*5%,IF(CF369&lt;=10000000,CF369*10%-250000,IF(CF369&lt;=18000000,CF369*15%-750000,IF(CF369&lt;=32000000,CF369*20%-1650000,IF(CF369&lt;=52000000,CF369*25%-3250000,IF(CF369&lt;=80000000,BH369*30%-5850000,CF369*35%-9850000))))))),0)</f>
        <v/>
      </c>
      <c r="CH369">
        <f>IFERROR(IF(OR(INDEX(PIS!P$1:P$500,MATCH(D369,PIS!C$1:C$500))="LT",INDEX(PIS!P$1:P$500,MATCH(D369,PIS!C$1:C$500))="CK"),0,IF(CF369&lt;2000000,0,CF369*10%)),0)</f>
        <v/>
      </c>
      <c r="CI369">
        <f>IFERROR(INDEX(ADJ!$A$1:$BZ$1000,MATCH(PAYROLL!D369,ADJ!A$1:A$500,0),MATCH(PAYROLL!CI$2,ADJ!$2:$2,0)),0)</f>
        <v/>
      </c>
      <c r="CJ369">
        <f>IFERROR(INDEX(ADJ!$A$1:$BZ$1000,MATCH(PAYROLL!D369,ADJ!A$1:A$500,0),MATCH(PAYROLL!CJ$2,ADJ!$2:$2,0)),0)</f>
        <v/>
      </c>
      <c r="CK369">
        <f>IFERROR(INDEX(ADJ!$A$1:$BZ$1000,MATCH(PAYROLL!D369,ADJ!A$1:A$500,0),MATCH(PAYROLL!CK$2,ADJ!$2:$2,0)),0)</f>
        <v/>
      </c>
      <c r="CL369">
        <f>SUM(CG369:CK369)</f>
        <v/>
      </c>
      <c r="CM369">
        <f>ROUND(SUM(CH369:CK369),0)</f>
        <v/>
      </c>
      <c r="CN369">
        <f>IFERROR(INDEX(CSDA!D$1:D$500,MATCH($CN$2,CSDA!C$1:C$500,0))*INDEX(PIS!V$1:V$500,MATCH(D369,PIS!C$1:C$500))+INDEX(ADJ!$A$1:$BZ$1000,MATCH(PAYROLL!D369,ADJ!A$1:A$500,0),MATCH(PAYROLL!CN$2,ADJ!$2:$2,0)),0)</f>
        <v/>
      </c>
      <c r="CO369">
        <f>IFERROR(INDEX(ADJ!$A$1:$BZ$1000,MATCH(PAYROLL!D369,ADJ!A$1:A$500,0),MATCH(PAYROLL!CO$2,ADJ!$2:$2,0)),0)</f>
        <v/>
      </c>
      <c r="CP369">
        <f>IFERROR(INDEX(ADJ!$A$1:$BZ$1000,MATCH(PAYROLL!D369,ADJ!A$1:A$500,0),MATCH(PAYROLL!CP$2,ADJ!$2:$2,0)),0)</f>
        <v/>
      </c>
      <c r="CQ369">
        <f>BP369-CL369-CI369-CM369-CN369-CO369-CP369-CC369</f>
        <v/>
      </c>
      <c r="CR369">
        <f>IFERROR(IF(RIGHT(INDEX(PIS!O$1:O$500,MATCH(D369,PIS!C$1:C$500,0)),5)="Gross",MIN(U369+V369,VLOOKUP("R700",TSC!B:C,2,0)*VLOOKUP("R101",TSC!B:C,2,0))*(VLOOKUP("T711",TSC!B:C,2,0)+VLOOKUP("T712",TSC!B:C,2,0))%,MIN(T369+V369,VLOOKUP("R700",TSC!B:C,2,0)*VLOOKUP("R101",TSC!B:C,2,0))*(VLOOKUP("T711",TSC!B:C,2,0)+VLOOKUP("T712",TSC!B:C,2,0)+VLOOKUP("R701",TSC!B:C,2,0))%),0)</f>
        <v/>
      </c>
      <c r="CS369">
        <f>IFERROR(IF(RIGHT(INDEX(PIS!O$1:O$500,MATCH(D369,PIS!C$1:C$500,0)),5)="Gross",MIN(U369+V369,VLOOKUP("R700",TSC!B:C,2,0)*VLOOKUP("R101",TSC!B:C,2,0))*(VLOOKUP("T714",TSC!B:C,2,0))%,MIN(T369+V369,VLOOKUP("R700",TSC!B:C,2,0)*VLOOKUP("R101",TSC!B:C,2,0))*(VLOOKUP("T704",TSC!B:C,2,0)+VLOOKUP("T714",TSC!B:C,2,0))%),0)</f>
        <v/>
      </c>
      <c r="CT369">
        <f>IFERROR(IF(RIGHT(INDEX(PIS!O$1:O$500,MATCH(D369,PIS!C$1:C$500,0)),5)="Gross",MIN(U369+V369,VLOOKUP("R700",TSC!B:C,2,0)*VLOOKUP("R101",TSC!B:C,2,0))*VLOOKUP("T705",TSC!B:C,2,0)%,MIN(T369+V369,VLOOKUP("R700",TSC!B:C,2,0)*VLOOKUP("R101",TSC!B:C,2,0))*VLOOKUP("T705",TSC!B:C,2,0)%),0)</f>
        <v/>
      </c>
      <c r="CU369">
        <f>IFERROR(IF(RIGHT(INDEX(PIS!O$1:O$500,MATCH(D369,PIS!C$1:C$500,0)),5)="Gross",MIN(U369+V369,VLOOKUP("R700",TSC!B:C,2,0)*VLOOKUP("R101",TSC!B:C,2,0))*(VLOOKUP("T713",TSC!B:C,2,0))%,MIN(T369+V369,VLOOKUP("R700",TSC!B:C,2,0)*VLOOKUP("R101",TSC!B:C,2,0))*(VLOOKUP("T713",TSC!B:C,2,0))%),0)</f>
        <v/>
      </c>
      <c r="CV369">
        <f>IFERROR(INDEX(ADJ!$A$1:$BZ$1000,MATCH(PAYROLL!D369,ADJ!A$1:A$500,0),MATCH(PAYROLL!CV$2,ADJ!$2:$2,0)),0)</f>
        <v/>
      </c>
      <c r="CW369">
        <f>IFERROR(INDEX(ADJ!$A$1:$BZ$1000,MATCH(PAYROLL!D369,ADJ!A$1:A$500,0),MATCH(PAYROLL!CW$2,ADJ!$2:$2,0)),0)</f>
        <v/>
      </c>
      <c r="CX369">
        <f>SUM(CR369:CW369)</f>
        <v/>
      </c>
      <c r="CY369">
        <f>ROUND(IF(CR369&gt;0,T369+V369*VLOOKUP("R202",TSC!$B$1:$C$500,2,0),0),0)</f>
        <v/>
      </c>
      <c r="CZ369">
        <f>IFERROR(INDEX(CSDA!D$1:D$500,MATCH($CZ$2,CSDA!C$1:C$500,0)),0)</f>
        <v/>
      </c>
      <c r="DA369">
        <f>ROUND(T369*0.7%,0)</f>
        <v/>
      </c>
      <c r="DB369">
        <f>ROUND(T369/12,0)</f>
        <v/>
      </c>
      <c r="DC369">
        <f ref="DC369" t="array">IFERROR(INDEX(CSDA!D$1:D$500,MATCH("Trích giữ"&amp;PAYROLL!DC$2,CSDA!A$1:A$500&amp;CSDA!C$1:C$500,0)),0)</f>
        <v/>
      </c>
      <c r="DD369">
        <f ref="DD369" t="array">IFERROR(INDEX(CSDA!D$1:D$500,MATCH("Trích giữ"&amp;PAYROLL!DD$2,CSDA!A$1:A$500&amp;CSDA!C$1:C$500,0)),0)</f>
        <v/>
      </c>
      <c r="DE369">
        <f ref="DE369" t="array">IFERROR(INDEX(CSDA!D$1:D$500,MATCH("Trích giữ"&amp;PAYROLL!DE$2,CSDA!A$1:A$500&amp;CSDA!C$1:C$500,0)),0)</f>
        <v/>
      </c>
      <c r="DF369">
        <f>IFERROR(INDEX(CSDA!D$1:D$500,MATCH(PAYROLL!DF$2,CSDA!C$1:C$500,0)),0)</f>
        <v/>
      </c>
      <c r="DG369">
        <f ref="DG369" t="array">IFERROR(INDEX(CSDA!D$1:D$500,MATCH("Trích giữ"&amp;PAYROLL!DG$2,CSDA!A$1:A$500&amp;CSDA!C$1:C$500,0)),0)</f>
        <v/>
      </c>
      <c r="DH369">
        <f>ROUND(T369/26,0)</f>
        <v/>
      </c>
      <c r="DI369">
        <f ref="DI369" t="array">IFERROR(INDEX(CSDA!D$1:D$500,MATCH("Trích giữ"&amp;PAYROLL!DI$2,CSDA!A$1:A$500&amp;CSDA!C$1:C$500,0)),0)</f>
        <v/>
      </c>
      <c r="DJ369">
        <f>IF(U369=0,T369*21.5%-BL369,0)</f>
        <v/>
      </c>
      <c r="DK369">
        <f ref="DK369" t="array">IFERROR(INDEX(CSDA!D$1:D$500,MATCH("Trích giữ"&amp;PAYROLL!DK$2,CSDA!A$1:A$500&amp;CSDA!C$1:C$500,0)),0)</f>
        <v/>
      </c>
      <c r="DL369">
        <f>IFERROR(INDEX(CSDA!D$1:D$500,MATCH(PAYROLL!DL$2,CSDA!C$1:C$500,0))/12,0)</f>
        <v/>
      </c>
      <c r="DM369">
        <f>SUM(DB369:DL369)</f>
        <v/>
      </c>
      <c r="DN369">
        <f>IFERROR(INDEX(ADJ!$A$1:$BZ$1000,MATCH(PAYROLL!D369,ADJ!A$1:A$500,0),MATCH(PAYROLL!DN$2,ADJ!$2:$2,0)),0)</f>
        <v/>
      </c>
      <c r="DO369">
        <f>IFERROR(SUM(BP369,DM369:DN369,CX369:DA369)-DT369,0)</f>
        <v/>
      </c>
      <c r="DP369">
        <f ref="DP369" t="array">SUM(BW369*IFERROR(INDEX(CSDA!D$1:D$500,MATCH(BW$2,CSDA!C$1:C$500,0)),0)%,CX369*IFERROR(INDEX(CSDA!D$1:D$500,MATCH(CX$2,CSDA!C$1:C$500,0)),0)%,DA369*IFERROR(INDEX(CSDA!D$1:D$500,MATCH(DA$2,CSDA!C$1:C$500,0)),0)%,DB369*IFERROR(INDEX(CSDA!D$1:D$500,MATCH(DB$2,CSDA!C$1:C$500,0)),0)%,DF369*IFERROR(INDEX(CSDA!D$1:D$500,MATCH("Phí dịch vụ"&amp;PAYROLL!DF$2,CSDA!A$1:A$500&amp;CSDA!C$1:C$500,0)),0)%,DC369*IFERROR(INDEX(CSDA!D$1:D$500,MATCH("Phí dịch vụ"&amp;PAYROLL!DC$2,CSDA!A$1:A$500&amp;CSDA!C$1:C$500,0)),0)%,DH369*IFERROR(INDEX(CSDA!D$1:D$500,MATCH("Phí dịch vụ"&amp;PAYROLL!DH$2,CSDA!A$1:A$500&amp;CSDA!C$1:C$500,0)),0)%,DJ369*IFERROR(INDEX(CSDA!D$1:D$500,MATCH("Phí dịch vụ"&amp;PAYROLL!DJ$2,CSDA!A$1:A$500&amp;CSDA!C$1:C$500,0)),0)%,BN369*IFERROR(INDEX(CSDA!D$1:D$500,MATCH(BN$2,CSDA!C$1:C$500,0)),0)%)-BN369*7%</f>
        <v/>
      </c>
      <c r="DQ369">
        <f>IFERROR(INDEX(ADJ!$A$1:$BZ$1000,MATCH(PAYROLL!D369,ADJ!A$1:A$500,0),MATCH(PAYROLL!DQ$2,ADJ!$2:$2,0)),0)</f>
        <v/>
      </c>
      <c r="DR369">
        <f>IFERROR(INDEX(ADJ!$A$1:$BZ$1000,MATCH(PAYROLL!D369,ADJ!A$1:A$500,0),MATCH(PAYROLL!DR$2,ADJ!$2:$2,0)),0)</f>
        <v/>
      </c>
      <c r="DS369">
        <f>SUM(DP369:DR369)</f>
        <v/>
      </c>
      <c r="DT369">
        <f>EK369</f>
        <v/>
      </c>
      <c r="DU369">
        <f>SUM(DO369:DR369)</f>
        <v/>
      </c>
      <c r="DV369">
        <f>ROUND(DU369*0.1,0)</f>
        <v/>
      </c>
      <c r="DW369">
        <f>DU369+DV369</f>
        <v/>
      </c>
      <c r="DZ369">
        <f>IFERROR(INDEX(ADJ!$A$1:$BZ$1000,MATCH(PAYROLL!$D369,ADJ!A$1:A$500,0),MATCH(PAYROLL!DZ$2,ADJ!$2:$2,0)),0)</f>
        <v/>
      </c>
      <c r="EA369">
        <f>IFERROR(INDEX(ADJ!$A$1:$BZ$1000,MATCH(PAYROLL!$D369,ADJ!A$1:A$500,0),MATCH(PAYROLL!EA$2,ADJ!$2:$2,0)),0)</f>
        <v/>
      </c>
      <c r="EB369">
        <f>IFERROR(INDEX(ADJ!$A$1:$BZ$1000,MATCH(PAYROLL!$D369,ADJ!A$1:A$500,0),MATCH(PAYROLL!EB$2,ADJ!$2:$2,0)),0)</f>
        <v/>
      </c>
      <c r="EC369">
        <f>IFERROR(INDEX(ADJ!$A$1:$BZ$1000,MATCH(PAYROLL!$D369,ADJ!A$1:A$500,0),MATCH(PAYROLL!EC$2,ADJ!$2:$2,0)),0)</f>
        <v/>
      </c>
      <c r="ED369">
        <f>IFERROR(INDEX(ADJ!$A$1:$BZ$1000,MATCH(PAYROLL!$D369,ADJ!A$1:A$500,0),MATCH(PAYROLL!ED$2,ADJ!$2:$2,0)),0)</f>
        <v/>
      </c>
      <c r="EE369">
        <f>IFERROR(INDEX(ADJ!$A$1:$BZ$1000,MATCH(PAYROLL!$D369,ADJ!A$1:A$500,0),MATCH(PAYROLL!EE$2,ADJ!$2:$2,0)),0)</f>
        <v/>
      </c>
      <c r="EF369">
        <f>IFERROR(INDEX(ADJ!$A$1:$BZ$1000,MATCH(PAYROLL!$D369,ADJ!A$1:A$500,0),MATCH(PAYROLL!EF$2,ADJ!$2:$2,0)),0)</f>
        <v/>
      </c>
      <c r="EG369">
        <f>IFERROR(INDEX(ADJ!$A$1:$BZ$1000,MATCH(PAYROLL!$D369,ADJ!A$1:A$500,0),MATCH(PAYROLL!EG$2,ADJ!$2:$2,0)),0)</f>
        <v/>
      </c>
      <c r="EH369">
        <f>IFERROR(INDEX(ADJ!$A$1:$BZ$1000,MATCH(PAYROLL!$D369,ADJ!A$1:A$500,0),MATCH(PAYROLL!EH$2,ADJ!$2:$2,0)),0)</f>
        <v/>
      </c>
      <c r="EI369">
        <f>IFERROR(INDEX(ADJ!$A$1:$BZ$1000,MATCH(PAYROLL!D369,ADJ!A$1:A$500,0),MATCH(PAYROLL!EI$2,ADJ!$2:$2,0)),0)</f>
        <v/>
      </c>
      <c r="EJ369">
        <f>IFERROR(INDEX(ADJ!$A$1:$BZ$1000,MATCH(PAYROLL!$D369,ADJ!A$1:A$500,0),MATCH(PAYROLL!EJ$2,ADJ!$2:$2,0)),0)</f>
        <v/>
      </c>
      <c r="EK369">
        <f>SUM(DZ369:EJ369)</f>
        <v/>
      </c>
    </row>
    <row r="370">
      <c r="A370" t="n">
        <v>368</v>
      </c>
      <c r="B370" t="inlineStr">
        <is>
          <t>Vi Cao Thường</t>
        </is>
      </c>
      <c r="D370" t="inlineStr">
        <is>
          <t>159817-01</t>
        </is>
      </c>
      <c r="S370">
        <f>IFERROR(INDEX(PIS!$A$1:$BZ$1000,MATCH($D370,PIS!C$1:C$500,0),MATCH("Lương CB tháng trước",PIS!$1:$1,0)),0)</f>
        <v/>
      </c>
      <c r="T370">
        <f>IFERROR(INDEX(PIS!$A$1:$BZ$1000,MATCH($D370,PIS!C$1:C$500,0),MATCH("Lương CB hiện tại",PIS!$1:$1,0)),0)</f>
        <v/>
      </c>
      <c r="U370">
        <f>IFERROR(INDEX(PIS!$A$1:$BZ$1000,MATCH($D370,PIS!C$1:C$500,0),MATCH("Lương đóng BHBB",PIS!$1:$1,0)),0)</f>
        <v/>
      </c>
      <c r="V370">
        <f>IFERROR(INDEX(PIS!$A$1:$BZ$1000,MATCH($D370,PIS!C$1:C$500,0),MATCH(V$2,PIS!$2:$2,0)),0)</f>
        <v/>
      </c>
      <c r="W370">
        <f>IFERROR(INDEX(PIS!$A$1:$BZ$1000,MATCH($D370,PIS!C$1:C$500,0),MATCH(W$2,PIS!$2:$2,0)),0)</f>
        <v/>
      </c>
      <c r="X370">
        <f>IFERROR(INDEX(PIS!$A$1:$BZ$1000,MATCH($D370,PIS!C$1:C$500,0),MATCH(X$2,PIS!$2:$2,0)),0)</f>
        <v/>
      </c>
      <c r="Y370">
        <f>IFERROR(INDEX(PIS!$A$1:$BZ$1000,MATCH($D370,PIS!C$1:C$500,0),MATCH(Y$2,PIS!$2:$2,0)),0)</f>
        <v/>
      </c>
      <c r="Z370">
        <f>IFERROR(INDEX(PIS!$A$1:$BZ$1000,MATCH($D370,PIS!C$1:C$500,0),MATCH(Z$2,PIS!$2:$2,0)),0)</f>
        <v/>
      </c>
      <c r="AA370">
        <f>IFERROR(INDEX(PIS!$A$1:$BZ$1000,MATCH($D370,PIS!C$1:C$500,0),MATCH(AA$2,PIS!$2:$2,0)),0)</f>
        <v/>
      </c>
      <c r="AB370">
        <f>IFERROR(INDEX(PIS!$A$1:$BZ$1000,MATCH($D370,PIS!C$1:C$500,0),MATCH(AB$2,PIS!$2:$2,0)),0)</f>
        <v/>
      </c>
      <c r="AC370">
        <f>SUM(V370:AB370)</f>
        <v/>
      </c>
      <c r="AD370">
        <f>IFERROR(INDEX(TIMESHEET!$A$1:$AI$5000,MATCH($D370,TIMESHEET!A$1:A$500,0),MATCH("T100",TIMESHEET!$2:$2,0))-2,0)</f>
        <v/>
      </c>
      <c r="AE370">
        <f>IFERROR(INDEX(TIMESHEET!$A$1:$AI$5000,MATCH($D370,TIMESHEET!A$1:A$500,0),MATCH("T202",TIMESHEET!$2:$2,0)),0)</f>
        <v/>
      </c>
      <c r="AF370">
        <f>IFERROR(INDEX(TIMESHEET!$A$1:$AI$5000,MATCH($D370,TIMESHEET!A$1:A$500,0),MATCH("T302",TIMESHEET!$2:$2,0)),0)</f>
        <v/>
      </c>
      <c r="AG370">
        <f>IFERROR(INDEX(TIMESHEET!$A$1:$AI$5000,MATCH($D370,TIMESHEET!A$1:A$500,0),MATCH("T406",TIMESHEET!$2:$2,0)),0)</f>
        <v/>
      </c>
      <c r="AH370">
        <f>AE370+AG370</f>
        <v/>
      </c>
      <c r="AI370">
        <f>IFERROR(INDEX(TIMESHEET!$A$1:$AI$5000,MATCH($D370,TIMESHEET!A$1:A$500,0),MATCH("T701",TIMESHEET!$2:$2,0)),0)</f>
        <v/>
      </c>
      <c r="AJ370">
        <f>IFERROR(INDEX(TIMESHEET!$A$1:$AI$5000,MATCH($D370,TIMESHEET!B$1:B$500,0),MATCH("T320",TIMESHEET!$2:$2,0)),0)</f>
        <v/>
      </c>
      <c r="AK370">
        <f>IFERROR(IF(LEFT(INDEX(PIS!O$1:O$500,MATCH(D370,PIS!C$1:C$500)),1)="M",T370/AD370*SUM(AE370:AG370),T370*AD370),0)</f>
        <v/>
      </c>
      <c r="AL370">
        <f>IFERROR(INDEX(ADJ!$A$1:$BZ$1000,MATCH(PAYROLL!D370,ADJ!A$1:A$500,0),MATCH(PAYROLL!AL$2,ADJ!$2:$2,0)),0)</f>
        <v/>
      </c>
      <c r="AM370">
        <f>SUM(AK370:AL370)</f>
        <v/>
      </c>
      <c r="AN370">
        <f>IFERROR(ROUND(V370/$AD370*$AH370,0),0)</f>
        <v/>
      </c>
      <c r="AO370">
        <f>IFERROR(ROUND(W370/$AD370*$AH370,0),0)</f>
        <v/>
      </c>
      <c r="AP370">
        <f>IFERROR(ROUND(X370/$AD370*$AE370,0),0)</f>
        <v/>
      </c>
      <c r="AQ370">
        <f>IFERROR(ROUND(Y370/$AD370*$AH370,0),0)</f>
        <v/>
      </c>
      <c r="AR370">
        <f>IFERROR(ROUND(Z370/$AD370*$AH370,0),0)</f>
        <v/>
      </c>
      <c r="AS370">
        <f>IFERROR(ROUND(AA370/$AD370*$AH370,0),0)</f>
        <v/>
      </c>
      <c r="AT370">
        <f>IFERROR(IF((AE370+AF370+AG370)&gt;13,AB370,ROUND(AB370/AD370*AH370,0)),0)</f>
        <v/>
      </c>
      <c r="AU370">
        <f>IFERROR(INDEX(ADJ!$A$1:$BZ$1000,MATCH(PAYROLL!D370,ADJ!A$1:A$500,0),MATCH(PAYROLL!AU$2,ADJ!$2:$2,0)),0)</f>
        <v/>
      </c>
      <c r="AV370">
        <f>ROUND(SUM(AN370:AU370),0)</f>
        <v/>
      </c>
      <c r="AW370">
        <f>IFERROR(INDEX(TIMESHEET!$A$1:$AI$5000,MATCH(PAYROLL!D370,TIMESHEET!A$1:A$500,0),MATCH("T620",TIMESHEET!$2:$2,0)),0)</f>
        <v/>
      </c>
      <c r="AX370">
        <f>IFERROR(INDEX(TIMESHEET!$A$1:$AI$5000,MATCH(PAYROLL!D370,TIMESHEET!A$1:A$500,0),MATCH("T601",TIMESHEET!$2:$2,0)),0)</f>
        <v/>
      </c>
      <c r="AY370">
        <f>IFERROR(INDEX(TIMESHEET!$A$1:$AI$5000,MATCH(PAYROLL!D370,TIMESHEET!A$1:A$500,0),MATCH("T602",TIMESHEET!$2:$2,0)),0)</f>
        <v/>
      </c>
      <c r="AZ370">
        <f>IFERROR(INDEX(TIMESHEET!$A$1:$AI$5000,MATCH(PAYROLL!D370,TIMESHEET!A$1:A$500,0),MATCH("T603",TIMESHEET!$2:$2,0)),0)</f>
        <v/>
      </c>
      <c r="BA370">
        <f>IFERROR(INDEX(TIMESHEET!$A$1:$AI$5000,MATCH(PAYROLL!D370,TIMESHEET!A$1:A$500,0),MATCH("T611",TIMESHEET!$2:$2,0)),0)</f>
        <v/>
      </c>
      <c r="BB370">
        <f>IFERROR(INDEX(TIMESHEET!$A$1:$AI$5000,MATCH(PAYROLL!D370,TIMESHEET!A$1:A$500,0),MATCH("T612",TIMESHEET!$2:$2,0)),0)</f>
        <v/>
      </c>
      <c r="BC370">
        <f>IFERROR(INDEX(TIMESHEET!$A$1:$AI$5000,MATCH(PAYROLL!D370,TIMESHEET!A$1:A$500,0),MATCH("T613",TIMESHEET!$2:$2,0)),0)</f>
        <v/>
      </c>
      <c r="BD370">
        <f>IFERROR(INDEX(TIMESHEET!$A$1:$AI$5000,MATCH(PAYROLL!D370,TIMESHEET!A$1:A$500,0),MATCH("T500",TIMESHEET!$2:$2,0)),0)</f>
        <v/>
      </c>
      <c r="BE370">
        <f>IFERROR(IF(LEFT(INDEX(PIS!O$1:O$500,MATCH(D370,PIS!C$1:C$500)),1)="M",T370/AD370/8*(AW370+AX370*1.5+AY370*2+AZ370*3+BA370*2.1+BB370*2.7+BC370*3.9+BD370*0.3),T370/8*(AW370+AX370*1.5+AY370*2+AZ370*3+BA370*2.1+BB370*2.7+BC370*3.9+BD370*0.3)),0)</f>
        <v/>
      </c>
      <c r="BF370">
        <f>IFERROR(INDEX(ADJ!$A$1:$BZ$1000,MATCH(PAYROLL!$D370,ADJ!A$1:A$500,0),MATCH(PAYROLL!BF$2,ADJ!$2:$2,0)),0)</f>
        <v/>
      </c>
      <c r="BG370">
        <f>IFERROR(INDEX(ADJ!$A$1:$BZ$1000,MATCH(PAYROLL!D370,ADJ!A$1:A$500,0),MATCH(PAYROLL!BG$2,ADJ!$2:$2,0)),0)</f>
        <v/>
      </c>
      <c r="BH370">
        <f>IFERROR(INDEX(ADJ!$A$1:$BZ$1000,MATCH(PAYROLL!D370,ADJ!A$1:A$500,0),MATCH(PAYROLL!BH$2,ADJ!$2:$2,0)),0)</f>
        <v/>
      </c>
      <c r="BI370">
        <f>IFERROR(INDEX(ADJ!$A$1:$BZ$1000,MATCH(PAYROLL!D370,ADJ!A$1:A$500,0),MATCH(PAYROLL!BI$2,ADJ!$2:$2,0)),0)</f>
        <v/>
      </c>
      <c r="BJ370">
        <f>IFERROR(INDEX(ADJ!$A$1:$BZ$1000,MATCH(PAYROLL!D370,ADJ!A$1:A$500,0),MATCH(PAYROLL!BJ$2,ADJ!$2:$2,0)),0)</f>
        <v/>
      </c>
      <c r="BK370">
        <f>SUM(BF370:BJ370)</f>
        <v/>
      </c>
      <c r="BL370">
        <f>IFERROR(INDEX(ADJ!$A$1:$BZ$1000,MATCH(PAYROLL!D370,ADJ!A$1:A$500,0),MATCH(PAYROLL!BL$2,ADJ!$2:$2,0)),0)</f>
        <v/>
      </c>
      <c r="BM370">
        <f>IFERROR(INDEX(ADJ!$A$1:$BZ$1000,MATCH(PAYROLL!D370,ADJ!A$1:A$500,0),MATCH(PAYROLL!BM$2,ADJ!$2:$2,0)),0)</f>
        <v/>
      </c>
      <c r="BN370">
        <f>IFERROR(INDEX(ADJ!$A$1:$BZ$1000,MATCH(PAYROLL!D370,ADJ!A$1:A$500,0),MATCH(PAYROLL!BN$2,ADJ!$2:$2,0)),0)</f>
        <v/>
      </c>
      <c r="BO370">
        <f>IFERROR(INDEX(ADJ!$A$1:$BZ$1000,MATCH(PAYROLL!D370,ADJ!A$1:A$500,0),MATCH(PAYROLL!BO$2,ADJ!$2:$2,0)),0)</f>
        <v/>
      </c>
      <c r="BP370">
        <f>SUM(AM370,AV370,BE370,BK370,BL370:BO370)</f>
        <v/>
      </c>
      <c r="BQ370">
        <f>BO370</f>
        <v/>
      </c>
      <c r="BR370">
        <f>IFERROR(ROUND(IF(LEFT(INDEX(PIS!O$1:O$500,MATCH(D370,PIS!C$1:C$500)),1)="D",T370/8*(BD370*0.3),IF(LEFT(INDEX(PIS!O$1:O$500,MATCH(D370,PIS!C$1:C$500)),1)="H",T370*($BD370*0.3),T370/$AD370/8*($BD370*0.3))),0),0)</f>
        <v/>
      </c>
      <c r="BS370">
        <f>IF(AP370&lt;1,0,MIN(AP370,730000))</f>
        <v/>
      </c>
      <c r="BT370">
        <f>IFERROR(ROUND((BE370-SUM(AW370:BC370)*T370/AD370/8),0)-BR370,0)</f>
        <v/>
      </c>
      <c r="BU370">
        <f>AO370</f>
        <v/>
      </c>
      <c r="BV370">
        <f>SUM(BQ370:BU370)</f>
        <v/>
      </c>
      <c r="BW370">
        <f>BP370-BV370</f>
        <v/>
      </c>
      <c r="BX370">
        <f>IFERROR(IF(RIGHT(INDEX(PIS!O$1:O$500,MATCH(D370,PIS!C$1:C$500)),5)="Gross",MIN(U370+V370,VLOOKUP("R700",TSC!B:C,2,0)*VLOOKUP("R101",TSC!B:C,2,0))*VLOOKUP("R701",TSC!B:C,2,0)%,0),0)</f>
        <v/>
      </c>
      <c r="BY370">
        <f>IFERROR(IF(RIGHT(INDEX(PIS!O$1:O$500,MATCH(D370,PIS!C$1:C$500)),5)="Gross",MIN(U370+V370,VLOOKUP("R700",TSC!B:C,2,0)*VLOOKUP("R101",TSC!B:C,2,0))*VLOOKUP("T704",TSC!B:C,2,0)%,0),0)</f>
        <v/>
      </c>
      <c r="BZ370">
        <f>IFERROR(IF(RIGHT(INDEX(PIS!O$1:O$500,MATCH(D370,PIS!C$1:C$500)),5)="Gross",MIN(U370+V370,VLOOKUP("R700",TSC!B:C,2,0)*VLOOKUP("1",TSC!F:G,2,0))*VLOOKUP("T705",TSC!B:C,2,0)%,0),0)</f>
        <v/>
      </c>
      <c r="CA370">
        <f>IFERROR(INDEX(ADJ!$A$1:$BZ$1000,MATCH(PAYROLL!D370,ADJ!A$1:A$500,0),MATCH(PAYROLL!CA$2,ADJ!$2:$2,0)),0)</f>
        <v/>
      </c>
      <c r="CB370">
        <f>IFERROR(INDEX(ADJ!$A$1:$BZ$1000,MATCH(PAYROLL!D370,ADJ!A$1:A$500,0),MATCH(PAYROLL!CB$2,ADJ!$2:$2,0)),0)</f>
        <v/>
      </c>
      <c r="CC370">
        <f>SUM(BX370:CB370)</f>
        <v/>
      </c>
      <c r="CD370">
        <f>IFERROR(INDEX(PIS!$A$1:$BZ$1000,MATCH(PAYROLL!D370,PIS!C$1:C$500,0),MATCH(PAYROLL!CD$1,PIS!$1:$1,0)),0)</f>
        <v/>
      </c>
      <c r="CE370">
        <f>IFERROR(IF(OR(INDEX(PIS!P$1:P$500,MATCH(D370,PIS!C$1:C$500,0))="LT2",INDEX(PIS!P$1:P$500,MATCH(D370,PIS!C$1:C$500,0))="P10"),0,SUM(CC370,CD370*VLOOKUP("R601",TSC!B:C,2,0),VLOOKUP("R602",TSC!B:C,2,0))),0)</f>
        <v/>
      </c>
      <c r="CF370">
        <f>MAX(BW370-CE370,0)</f>
        <v/>
      </c>
      <c r="CG370">
        <f>IFERROR(IF(OR(RIGHT(INDEX(PIS!P$1:P$500,MATCH(D370,PIS!C$1:C$500)),5)="P10",RIGHT(INDEX(PIS!P$1:P$500,MATCH(D370,PIS!C$1:C$500)),5)="CK"),0,IF(CF370&lt;=5000000,CF370*5%,IF(CF370&lt;=10000000,CF370*10%-250000,IF(CF370&lt;=18000000,CF370*15%-750000,IF(CF370&lt;=32000000,CF370*20%-1650000,IF(CF370&lt;=52000000,CF370*25%-3250000,IF(CF370&lt;=80000000,BH370*30%-5850000,CF370*35%-9850000))))))),0)</f>
        <v/>
      </c>
      <c r="CH370">
        <f>IFERROR(IF(OR(INDEX(PIS!P$1:P$500,MATCH(D370,PIS!C$1:C$500))="LT",INDEX(PIS!P$1:P$500,MATCH(D370,PIS!C$1:C$500))="CK"),0,IF(CF370&lt;2000000,0,CF370*10%)),0)</f>
        <v/>
      </c>
      <c r="CI370">
        <f>IFERROR(INDEX(ADJ!$A$1:$BZ$1000,MATCH(PAYROLL!D370,ADJ!A$1:A$500,0),MATCH(PAYROLL!CI$2,ADJ!$2:$2,0)),0)</f>
        <v/>
      </c>
      <c r="CJ370">
        <f>IFERROR(INDEX(ADJ!$A$1:$BZ$1000,MATCH(PAYROLL!D370,ADJ!A$1:A$500,0),MATCH(PAYROLL!CJ$2,ADJ!$2:$2,0)),0)</f>
        <v/>
      </c>
      <c r="CK370">
        <f>IFERROR(INDEX(ADJ!$A$1:$BZ$1000,MATCH(PAYROLL!D370,ADJ!A$1:A$500,0),MATCH(PAYROLL!CK$2,ADJ!$2:$2,0)),0)</f>
        <v/>
      </c>
      <c r="CL370">
        <f>SUM(CG370:CK370)</f>
        <v/>
      </c>
      <c r="CM370">
        <f>ROUND(SUM(CH370:CK370),0)</f>
        <v/>
      </c>
      <c r="CN370">
        <f>IFERROR(INDEX(CSDA!D$1:D$500,MATCH($CN$2,CSDA!C$1:C$500,0))*INDEX(PIS!V$1:V$500,MATCH(D370,PIS!C$1:C$500))+INDEX(ADJ!$A$1:$BZ$1000,MATCH(PAYROLL!D370,ADJ!A$1:A$500,0),MATCH(PAYROLL!CN$2,ADJ!$2:$2,0)),0)</f>
        <v/>
      </c>
      <c r="CO370">
        <f>IFERROR(INDEX(ADJ!$A$1:$BZ$1000,MATCH(PAYROLL!D370,ADJ!A$1:A$500,0),MATCH(PAYROLL!CO$2,ADJ!$2:$2,0)),0)</f>
        <v/>
      </c>
      <c r="CP370">
        <f>IFERROR(INDEX(ADJ!$A$1:$BZ$1000,MATCH(PAYROLL!D370,ADJ!A$1:A$500,0),MATCH(PAYROLL!CP$2,ADJ!$2:$2,0)),0)</f>
        <v/>
      </c>
      <c r="CQ370">
        <f>BP370-CL370-CI370-CM370-CN370-CO370-CP370-CC370</f>
        <v/>
      </c>
      <c r="CR370">
        <f>IFERROR(IF(RIGHT(INDEX(PIS!O$1:O$500,MATCH(D370,PIS!C$1:C$500,0)),5)="Gross",MIN(U370+V370,VLOOKUP("R700",TSC!B:C,2,0)*VLOOKUP("R101",TSC!B:C,2,0))*(VLOOKUP("T711",TSC!B:C,2,0)+VLOOKUP("T712",TSC!B:C,2,0))%,MIN(T370+V370,VLOOKUP("R700",TSC!B:C,2,0)*VLOOKUP("R101",TSC!B:C,2,0))*(VLOOKUP("T711",TSC!B:C,2,0)+VLOOKUP("T712",TSC!B:C,2,0)+VLOOKUP("R701",TSC!B:C,2,0))%),0)</f>
        <v/>
      </c>
      <c r="CS370">
        <f>IFERROR(IF(RIGHT(INDEX(PIS!O$1:O$500,MATCH(D370,PIS!C$1:C$500,0)),5)="Gross",MIN(U370+V370,VLOOKUP("R700",TSC!B:C,2,0)*VLOOKUP("R101",TSC!B:C,2,0))*(VLOOKUP("T714",TSC!B:C,2,0))%,MIN(T370+V370,VLOOKUP("R700",TSC!B:C,2,0)*VLOOKUP("R101",TSC!B:C,2,0))*(VLOOKUP("T704",TSC!B:C,2,0)+VLOOKUP("T714",TSC!B:C,2,0))%),0)</f>
        <v/>
      </c>
      <c r="CT370">
        <f>IFERROR(IF(RIGHT(INDEX(PIS!O$1:O$500,MATCH(D370,PIS!C$1:C$500,0)),5)="Gross",MIN(U370+V370,VLOOKUP("R700",TSC!B:C,2,0)*VLOOKUP("R101",TSC!B:C,2,0))*VLOOKUP("T705",TSC!B:C,2,0)%,MIN(T370+V370,VLOOKUP("R700",TSC!B:C,2,0)*VLOOKUP("R101",TSC!B:C,2,0))*VLOOKUP("T705",TSC!B:C,2,0)%),0)</f>
        <v/>
      </c>
      <c r="CU370">
        <f>IFERROR(IF(RIGHT(INDEX(PIS!O$1:O$500,MATCH(D370,PIS!C$1:C$500,0)),5)="Gross",MIN(U370+V370,VLOOKUP("R700",TSC!B:C,2,0)*VLOOKUP("R101",TSC!B:C,2,0))*(VLOOKUP("T713",TSC!B:C,2,0))%,MIN(T370+V370,VLOOKUP("R700",TSC!B:C,2,0)*VLOOKUP("R101",TSC!B:C,2,0))*(VLOOKUP("T713",TSC!B:C,2,0))%),0)</f>
        <v/>
      </c>
      <c r="CV370">
        <f>IFERROR(INDEX(ADJ!$A$1:$BZ$1000,MATCH(PAYROLL!D370,ADJ!A$1:A$500,0),MATCH(PAYROLL!CV$2,ADJ!$2:$2,0)),0)</f>
        <v/>
      </c>
      <c r="CW370">
        <f>IFERROR(INDEX(ADJ!$A$1:$BZ$1000,MATCH(PAYROLL!D370,ADJ!A$1:A$500,0),MATCH(PAYROLL!CW$2,ADJ!$2:$2,0)),0)</f>
        <v/>
      </c>
      <c r="CX370">
        <f>SUM(CR370:CW370)</f>
        <v/>
      </c>
      <c r="CY370">
        <f>ROUND(IF(CR370&gt;0,T370+V370*VLOOKUP("R202",TSC!$B$1:$C$500,2,0),0),0)</f>
        <v/>
      </c>
      <c r="CZ370">
        <f>IFERROR(INDEX(CSDA!D$1:D$500,MATCH($CZ$2,CSDA!C$1:C$500,0)),0)</f>
        <v/>
      </c>
      <c r="DA370">
        <f>ROUND(T370*0.7%,0)</f>
        <v/>
      </c>
      <c r="DB370">
        <f>ROUND(T370/12,0)</f>
        <v/>
      </c>
      <c r="DC370">
        <f ref="DC370" t="array">IFERROR(INDEX(CSDA!D$1:D$500,MATCH("Trích giữ"&amp;PAYROLL!DC$2,CSDA!A$1:A$500&amp;CSDA!C$1:C$500,0)),0)</f>
        <v/>
      </c>
      <c r="DD370">
        <f ref="DD370" t="array">IFERROR(INDEX(CSDA!D$1:D$500,MATCH("Trích giữ"&amp;PAYROLL!DD$2,CSDA!A$1:A$500&amp;CSDA!C$1:C$500,0)),0)</f>
        <v/>
      </c>
      <c r="DE370">
        <f ref="DE370" t="array">IFERROR(INDEX(CSDA!D$1:D$500,MATCH("Trích giữ"&amp;PAYROLL!DE$2,CSDA!A$1:A$500&amp;CSDA!C$1:C$500,0)),0)</f>
        <v/>
      </c>
      <c r="DF370">
        <f>IFERROR(INDEX(CSDA!D$1:D$500,MATCH(PAYROLL!DF$2,CSDA!C$1:C$500,0)),0)</f>
        <v/>
      </c>
      <c r="DG370">
        <f ref="DG370" t="array">IFERROR(INDEX(CSDA!D$1:D$500,MATCH("Trích giữ"&amp;PAYROLL!DG$2,CSDA!A$1:A$500&amp;CSDA!C$1:C$500,0)),0)</f>
        <v/>
      </c>
      <c r="DH370">
        <f>ROUND(T370/26,0)</f>
        <v/>
      </c>
      <c r="DI370">
        <f ref="DI370" t="array">IFERROR(INDEX(CSDA!D$1:D$500,MATCH("Trích giữ"&amp;PAYROLL!DI$2,CSDA!A$1:A$500&amp;CSDA!C$1:C$500,0)),0)</f>
        <v/>
      </c>
      <c r="DJ370">
        <f>IF(U370=0,T370*21.5%-BL370,0)</f>
        <v/>
      </c>
      <c r="DK370">
        <f ref="DK370" t="array">IFERROR(INDEX(CSDA!D$1:D$500,MATCH("Trích giữ"&amp;PAYROLL!DK$2,CSDA!A$1:A$500&amp;CSDA!C$1:C$500,0)),0)</f>
        <v/>
      </c>
      <c r="DL370">
        <f>IFERROR(INDEX(CSDA!D$1:D$500,MATCH(PAYROLL!DL$2,CSDA!C$1:C$500,0))/12,0)</f>
        <v/>
      </c>
      <c r="DM370">
        <f>SUM(DB370:DL370)</f>
        <v/>
      </c>
      <c r="DN370">
        <f>IFERROR(INDEX(ADJ!$A$1:$BZ$1000,MATCH(PAYROLL!D370,ADJ!A$1:A$500,0),MATCH(PAYROLL!DN$2,ADJ!$2:$2,0)),0)</f>
        <v/>
      </c>
      <c r="DO370">
        <f>IFERROR(SUM(BP370,DM370:DN370,CX370:DA370)-DT370,0)</f>
        <v/>
      </c>
      <c r="DP370">
        <f ref="DP370" t="array">SUM(BW370*IFERROR(INDEX(CSDA!D$1:D$500,MATCH(BW$2,CSDA!C$1:C$500,0)),0)%,CX370*IFERROR(INDEX(CSDA!D$1:D$500,MATCH(CX$2,CSDA!C$1:C$500,0)),0)%,DA370*IFERROR(INDEX(CSDA!D$1:D$500,MATCH(DA$2,CSDA!C$1:C$500,0)),0)%,DB370*IFERROR(INDEX(CSDA!D$1:D$500,MATCH(DB$2,CSDA!C$1:C$500,0)),0)%,DF370*IFERROR(INDEX(CSDA!D$1:D$500,MATCH("Phí dịch vụ"&amp;PAYROLL!DF$2,CSDA!A$1:A$500&amp;CSDA!C$1:C$500,0)),0)%,DC370*IFERROR(INDEX(CSDA!D$1:D$500,MATCH("Phí dịch vụ"&amp;PAYROLL!DC$2,CSDA!A$1:A$500&amp;CSDA!C$1:C$500,0)),0)%,DH370*IFERROR(INDEX(CSDA!D$1:D$500,MATCH("Phí dịch vụ"&amp;PAYROLL!DH$2,CSDA!A$1:A$500&amp;CSDA!C$1:C$500,0)),0)%,DJ370*IFERROR(INDEX(CSDA!D$1:D$500,MATCH("Phí dịch vụ"&amp;PAYROLL!DJ$2,CSDA!A$1:A$500&amp;CSDA!C$1:C$500,0)),0)%,BN370*IFERROR(INDEX(CSDA!D$1:D$500,MATCH(BN$2,CSDA!C$1:C$500,0)),0)%)-BN370*7%</f>
        <v/>
      </c>
      <c r="DQ370">
        <f>IFERROR(INDEX(ADJ!$A$1:$BZ$1000,MATCH(PAYROLL!D370,ADJ!A$1:A$500,0),MATCH(PAYROLL!DQ$2,ADJ!$2:$2,0)),0)</f>
        <v/>
      </c>
      <c r="DR370">
        <f>IFERROR(INDEX(ADJ!$A$1:$BZ$1000,MATCH(PAYROLL!D370,ADJ!A$1:A$500,0),MATCH(PAYROLL!DR$2,ADJ!$2:$2,0)),0)</f>
        <v/>
      </c>
      <c r="DS370">
        <f>SUM(DP370:DR370)</f>
        <v/>
      </c>
      <c r="DT370">
        <f>EK370</f>
        <v/>
      </c>
      <c r="DU370">
        <f>SUM(DO370:DR370)</f>
        <v/>
      </c>
      <c r="DV370">
        <f>ROUND(DU370*0.1,0)</f>
        <v/>
      </c>
      <c r="DW370">
        <f>DU370+DV370</f>
        <v/>
      </c>
      <c r="DZ370">
        <f>IFERROR(INDEX(ADJ!$A$1:$BZ$1000,MATCH(PAYROLL!$D370,ADJ!A$1:A$500,0),MATCH(PAYROLL!DZ$2,ADJ!$2:$2,0)),0)</f>
        <v/>
      </c>
      <c r="EA370">
        <f>IFERROR(INDEX(ADJ!$A$1:$BZ$1000,MATCH(PAYROLL!$D370,ADJ!A$1:A$500,0),MATCH(PAYROLL!EA$2,ADJ!$2:$2,0)),0)</f>
        <v/>
      </c>
      <c r="EB370">
        <f>IFERROR(INDEX(ADJ!$A$1:$BZ$1000,MATCH(PAYROLL!$D370,ADJ!A$1:A$500,0),MATCH(PAYROLL!EB$2,ADJ!$2:$2,0)),0)</f>
        <v/>
      </c>
      <c r="EC370">
        <f>IFERROR(INDEX(ADJ!$A$1:$BZ$1000,MATCH(PAYROLL!$D370,ADJ!A$1:A$500,0),MATCH(PAYROLL!EC$2,ADJ!$2:$2,0)),0)</f>
        <v/>
      </c>
      <c r="ED370">
        <f>IFERROR(INDEX(ADJ!$A$1:$BZ$1000,MATCH(PAYROLL!$D370,ADJ!A$1:A$500,0),MATCH(PAYROLL!ED$2,ADJ!$2:$2,0)),0)</f>
        <v/>
      </c>
      <c r="EE370">
        <f>IFERROR(INDEX(ADJ!$A$1:$BZ$1000,MATCH(PAYROLL!$D370,ADJ!A$1:A$500,0),MATCH(PAYROLL!EE$2,ADJ!$2:$2,0)),0)</f>
        <v/>
      </c>
      <c r="EF370">
        <f>IFERROR(INDEX(ADJ!$A$1:$BZ$1000,MATCH(PAYROLL!$D370,ADJ!A$1:A$500,0),MATCH(PAYROLL!EF$2,ADJ!$2:$2,0)),0)</f>
        <v/>
      </c>
      <c r="EG370">
        <f>IFERROR(INDEX(ADJ!$A$1:$BZ$1000,MATCH(PAYROLL!$D370,ADJ!A$1:A$500,0),MATCH(PAYROLL!EG$2,ADJ!$2:$2,0)),0)</f>
        <v/>
      </c>
      <c r="EH370">
        <f>IFERROR(INDEX(ADJ!$A$1:$BZ$1000,MATCH(PAYROLL!$D370,ADJ!A$1:A$500,0),MATCH(PAYROLL!EH$2,ADJ!$2:$2,0)),0)</f>
        <v/>
      </c>
      <c r="EI370">
        <f>IFERROR(INDEX(ADJ!$A$1:$BZ$1000,MATCH(PAYROLL!D370,ADJ!A$1:A$500,0),MATCH(PAYROLL!EI$2,ADJ!$2:$2,0)),0)</f>
        <v/>
      </c>
      <c r="EJ370">
        <f>IFERROR(INDEX(ADJ!$A$1:$BZ$1000,MATCH(PAYROLL!$D370,ADJ!A$1:A$500,0),MATCH(PAYROLL!EJ$2,ADJ!$2:$2,0)),0)</f>
        <v/>
      </c>
      <c r="EK370">
        <f>SUM(DZ370:EJ370)</f>
        <v/>
      </c>
    </row>
    <row r="371">
      <c r="A371" t="n">
        <v>369</v>
      </c>
      <c r="B371" t="inlineStr">
        <is>
          <t>Vi Anh Vũ</t>
        </is>
      </c>
      <c r="D371" t="inlineStr">
        <is>
          <t>159820-01</t>
        </is>
      </c>
      <c r="S371">
        <f>IFERROR(INDEX(PIS!$A$1:$BZ$1000,MATCH($D371,PIS!C$1:C$500,0),MATCH("Lương CB tháng trước",PIS!$1:$1,0)),0)</f>
        <v/>
      </c>
      <c r="T371">
        <f>IFERROR(INDEX(PIS!$A$1:$BZ$1000,MATCH($D371,PIS!C$1:C$500,0),MATCH("Lương CB hiện tại",PIS!$1:$1,0)),0)</f>
        <v/>
      </c>
      <c r="U371">
        <f>IFERROR(INDEX(PIS!$A$1:$BZ$1000,MATCH($D371,PIS!C$1:C$500,0),MATCH("Lương đóng BHBB",PIS!$1:$1,0)),0)</f>
        <v/>
      </c>
      <c r="V371">
        <f>IFERROR(INDEX(PIS!$A$1:$BZ$1000,MATCH($D371,PIS!C$1:C$500,0),MATCH(V$2,PIS!$2:$2,0)),0)</f>
        <v/>
      </c>
      <c r="W371">
        <f>IFERROR(INDEX(PIS!$A$1:$BZ$1000,MATCH($D371,PIS!C$1:C$500,0),MATCH(W$2,PIS!$2:$2,0)),0)</f>
        <v/>
      </c>
      <c r="X371">
        <f>IFERROR(INDEX(PIS!$A$1:$BZ$1000,MATCH($D371,PIS!C$1:C$500,0),MATCH(X$2,PIS!$2:$2,0)),0)</f>
        <v/>
      </c>
      <c r="Y371">
        <f>IFERROR(INDEX(PIS!$A$1:$BZ$1000,MATCH($D371,PIS!C$1:C$500,0),MATCH(Y$2,PIS!$2:$2,0)),0)</f>
        <v/>
      </c>
      <c r="Z371">
        <f>IFERROR(INDEX(PIS!$A$1:$BZ$1000,MATCH($D371,PIS!C$1:C$500,0),MATCH(Z$2,PIS!$2:$2,0)),0)</f>
        <v/>
      </c>
      <c r="AA371">
        <f>IFERROR(INDEX(PIS!$A$1:$BZ$1000,MATCH($D371,PIS!C$1:C$500,0),MATCH(AA$2,PIS!$2:$2,0)),0)</f>
        <v/>
      </c>
      <c r="AB371">
        <f>IFERROR(INDEX(PIS!$A$1:$BZ$1000,MATCH($D371,PIS!C$1:C$500,0),MATCH(AB$2,PIS!$2:$2,0)),0)</f>
        <v/>
      </c>
      <c r="AC371">
        <f>SUM(V371:AB371)</f>
        <v/>
      </c>
      <c r="AD371">
        <f>IFERROR(INDEX(TIMESHEET!$A$1:$AI$5000,MATCH($D371,TIMESHEET!A$1:A$500,0),MATCH("T100",TIMESHEET!$2:$2,0))-2,0)</f>
        <v/>
      </c>
      <c r="AE371">
        <f>IFERROR(INDEX(TIMESHEET!$A$1:$AI$5000,MATCH($D371,TIMESHEET!A$1:A$500,0),MATCH("T202",TIMESHEET!$2:$2,0)),0)</f>
        <v/>
      </c>
      <c r="AF371">
        <f>IFERROR(INDEX(TIMESHEET!$A$1:$AI$5000,MATCH($D371,TIMESHEET!A$1:A$500,0),MATCH("T302",TIMESHEET!$2:$2,0)),0)</f>
        <v/>
      </c>
      <c r="AG371">
        <f>IFERROR(INDEX(TIMESHEET!$A$1:$AI$5000,MATCH($D371,TIMESHEET!A$1:A$500,0),MATCH("T406",TIMESHEET!$2:$2,0)),0)</f>
        <v/>
      </c>
      <c r="AH371">
        <f>AE371+AG371</f>
        <v/>
      </c>
      <c r="AI371">
        <f>IFERROR(INDEX(TIMESHEET!$A$1:$AI$5000,MATCH($D371,TIMESHEET!A$1:A$500,0),MATCH("T701",TIMESHEET!$2:$2,0)),0)</f>
        <v/>
      </c>
      <c r="AJ371">
        <f>IFERROR(INDEX(TIMESHEET!$A$1:$AI$5000,MATCH($D371,TIMESHEET!B$1:B$500,0),MATCH("T320",TIMESHEET!$2:$2,0)),0)</f>
        <v/>
      </c>
      <c r="AK371">
        <f>IFERROR(IF(LEFT(INDEX(PIS!O$1:O$500,MATCH(D371,PIS!C$1:C$500)),1)="M",T371/AD371*SUM(AE371:AG371),T371*AD371),0)</f>
        <v/>
      </c>
      <c r="AL371">
        <f>IFERROR(INDEX(ADJ!$A$1:$BZ$1000,MATCH(PAYROLL!D371,ADJ!A$1:A$500,0),MATCH(PAYROLL!AL$2,ADJ!$2:$2,0)),0)</f>
        <v/>
      </c>
      <c r="AM371">
        <f>SUM(AK371:AL371)</f>
        <v/>
      </c>
      <c r="AN371">
        <f>IFERROR(ROUND(V371/$AD371*$AH371,0),0)</f>
        <v/>
      </c>
      <c r="AO371">
        <f>IFERROR(ROUND(W371/$AD371*$AH371,0),0)</f>
        <v/>
      </c>
      <c r="AP371">
        <f>IFERROR(ROUND(X371/$AD371*$AE371,0),0)</f>
        <v/>
      </c>
      <c r="AQ371">
        <f>IFERROR(ROUND(Y371/$AD371*$AH371,0),0)</f>
        <v/>
      </c>
      <c r="AR371">
        <f>IFERROR(ROUND(Z371/$AD371*$AH371,0),0)</f>
        <v/>
      </c>
      <c r="AS371">
        <f>IFERROR(ROUND(AA371/$AD371*$AH371,0),0)</f>
        <v/>
      </c>
      <c r="AT371">
        <f>IFERROR(IF((AE371+AF371+AG371)&gt;13,AB371,ROUND(AB371/AD371*AH371,0)),0)</f>
        <v/>
      </c>
      <c r="AU371">
        <f>IFERROR(INDEX(ADJ!$A$1:$BZ$1000,MATCH(PAYROLL!D371,ADJ!A$1:A$500,0),MATCH(PAYROLL!AU$2,ADJ!$2:$2,0)),0)</f>
        <v/>
      </c>
      <c r="AV371">
        <f>ROUND(SUM(AN371:AU371),0)</f>
        <v/>
      </c>
      <c r="AW371">
        <f>IFERROR(INDEX(TIMESHEET!$A$1:$AI$5000,MATCH(PAYROLL!D371,TIMESHEET!A$1:A$500,0),MATCH("T620",TIMESHEET!$2:$2,0)),0)</f>
        <v/>
      </c>
      <c r="AX371">
        <f>IFERROR(INDEX(TIMESHEET!$A$1:$AI$5000,MATCH(PAYROLL!D371,TIMESHEET!A$1:A$500,0),MATCH("T601",TIMESHEET!$2:$2,0)),0)</f>
        <v/>
      </c>
      <c r="AY371">
        <f>IFERROR(INDEX(TIMESHEET!$A$1:$AI$5000,MATCH(PAYROLL!D371,TIMESHEET!A$1:A$500,0),MATCH("T602",TIMESHEET!$2:$2,0)),0)</f>
        <v/>
      </c>
      <c r="AZ371">
        <f>IFERROR(INDEX(TIMESHEET!$A$1:$AI$5000,MATCH(PAYROLL!D371,TIMESHEET!A$1:A$500,0),MATCH("T603",TIMESHEET!$2:$2,0)),0)</f>
        <v/>
      </c>
      <c r="BA371">
        <f>IFERROR(INDEX(TIMESHEET!$A$1:$AI$5000,MATCH(PAYROLL!D371,TIMESHEET!A$1:A$500,0),MATCH("T611",TIMESHEET!$2:$2,0)),0)</f>
        <v/>
      </c>
      <c r="BB371">
        <f>IFERROR(INDEX(TIMESHEET!$A$1:$AI$5000,MATCH(PAYROLL!D371,TIMESHEET!A$1:A$500,0),MATCH("T612",TIMESHEET!$2:$2,0)),0)</f>
        <v/>
      </c>
      <c r="BC371">
        <f>IFERROR(INDEX(TIMESHEET!$A$1:$AI$5000,MATCH(PAYROLL!D371,TIMESHEET!A$1:A$500,0),MATCH("T613",TIMESHEET!$2:$2,0)),0)</f>
        <v/>
      </c>
      <c r="BD371">
        <f>IFERROR(INDEX(TIMESHEET!$A$1:$AI$5000,MATCH(PAYROLL!D371,TIMESHEET!A$1:A$500,0),MATCH("T500",TIMESHEET!$2:$2,0)),0)</f>
        <v/>
      </c>
      <c r="BE371">
        <f>IFERROR(IF(LEFT(INDEX(PIS!O$1:O$500,MATCH(D371,PIS!C$1:C$500)),1)="M",T371/AD371/8*(AW371+AX371*1.5+AY371*2+AZ371*3+BA371*2.1+BB371*2.7+BC371*3.9+BD371*0.3),T371/8*(AW371+AX371*1.5+AY371*2+AZ371*3+BA371*2.1+BB371*2.7+BC371*3.9+BD371*0.3)),0)</f>
        <v/>
      </c>
      <c r="BF371">
        <f>IFERROR(INDEX(ADJ!$A$1:$BZ$1000,MATCH(PAYROLL!$D371,ADJ!A$1:A$500,0),MATCH(PAYROLL!BF$2,ADJ!$2:$2,0)),0)</f>
        <v/>
      </c>
      <c r="BG371">
        <f>IFERROR(INDEX(ADJ!$A$1:$BZ$1000,MATCH(PAYROLL!D371,ADJ!A$1:A$500,0),MATCH(PAYROLL!BG$2,ADJ!$2:$2,0)),0)</f>
        <v/>
      </c>
      <c r="BH371">
        <f>IFERROR(INDEX(ADJ!$A$1:$BZ$1000,MATCH(PAYROLL!D371,ADJ!A$1:A$500,0),MATCH(PAYROLL!BH$2,ADJ!$2:$2,0)),0)</f>
        <v/>
      </c>
      <c r="BI371">
        <f>IFERROR(INDEX(ADJ!$A$1:$BZ$1000,MATCH(PAYROLL!D371,ADJ!A$1:A$500,0),MATCH(PAYROLL!BI$2,ADJ!$2:$2,0)),0)</f>
        <v/>
      </c>
      <c r="BJ371">
        <f>IFERROR(INDEX(ADJ!$A$1:$BZ$1000,MATCH(PAYROLL!D371,ADJ!A$1:A$500,0),MATCH(PAYROLL!BJ$2,ADJ!$2:$2,0)),0)</f>
        <v/>
      </c>
      <c r="BK371">
        <f>SUM(BF371:BJ371)</f>
        <v/>
      </c>
      <c r="BL371">
        <f>IFERROR(INDEX(ADJ!$A$1:$BZ$1000,MATCH(PAYROLL!D371,ADJ!A$1:A$500,0),MATCH(PAYROLL!BL$2,ADJ!$2:$2,0)),0)</f>
        <v/>
      </c>
      <c r="BM371">
        <f>IFERROR(INDEX(ADJ!$A$1:$BZ$1000,MATCH(PAYROLL!D371,ADJ!A$1:A$500,0),MATCH(PAYROLL!BM$2,ADJ!$2:$2,0)),0)</f>
        <v/>
      </c>
      <c r="BN371">
        <f>IFERROR(INDEX(ADJ!$A$1:$BZ$1000,MATCH(PAYROLL!D371,ADJ!A$1:A$500,0),MATCH(PAYROLL!BN$2,ADJ!$2:$2,0)),0)</f>
        <v/>
      </c>
      <c r="BO371">
        <f>IFERROR(INDEX(ADJ!$A$1:$BZ$1000,MATCH(PAYROLL!D371,ADJ!A$1:A$500,0),MATCH(PAYROLL!BO$2,ADJ!$2:$2,0)),0)</f>
        <v/>
      </c>
      <c r="BP371">
        <f>SUM(AM371,AV371,BE371,BK371,BL371:BO371)</f>
        <v/>
      </c>
      <c r="BQ371">
        <f>BO371</f>
        <v/>
      </c>
      <c r="BR371">
        <f>IFERROR(ROUND(IF(LEFT(INDEX(PIS!O$1:O$500,MATCH(D371,PIS!C$1:C$500)),1)="D",T371/8*(BD371*0.3),IF(LEFT(INDEX(PIS!O$1:O$500,MATCH(D371,PIS!C$1:C$500)),1)="H",T371*($BD371*0.3),T371/$AD371/8*($BD371*0.3))),0),0)</f>
        <v/>
      </c>
      <c r="BS371">
        <f>IF(AP371&lt;1,0,MIN(AP371,730000))</f>
        <v/>
      </c>
      <c r="BT371">
        <f>IFERROR(ROUND((BE371-SUM(AW371:BC371)*T371/AD371/8),0)-BR371,0)</f>
        <v/>
      </c>
      <c r="BU371">
        <f>AO371</f>
        <v/>
      </c>
      <c r="BV371">
        <f>SUM(BQ371:BU371)</f>
        <v/>
      </c>
      <c r="BW371">
        <f>BP371-BV371</f>
        <v/>
      </c>
      <c r="BX371">
        <f>IFERROR(IF(RIGHT(INDEX(PIS!O$1:O$500,MATCH(D371,PIS!C$1:C$500)),5)="Gross",MIN(U371+V371,VLOOKUP("R700",TSC!B:C,2,0)*VLOOKUP("R101",TSC!B:C,2,0))*VLOOKUP("R701",TSC!B:C,2,0)%,0),0)</f>
        <v/>
      </c>
      <c r="BY371">
        <f>IFERROR(IF(RIGHT(INDEX(PIS!O$1:O$500,MATCH(D371,PIS!C$1:C$500)),5)="Gross",MIN(U371+V371,VLOOKUP("R700",TSC!B:C,2,0)*VLOOKUP("R101",TSC!B:C,2,0))*VLOOKUP("T704",TSC!B:C,2,0)%,0),0)</f>
        <v/>
      </c>
      <c r="BZ371">
        <f>IFERROR(IF(RIGHT(INDEX(PIS!O$1:O$500,MATCH(D371,PIS!C$1:C$500)),5)="Gross",MIN(U371+V371,VLOOKUP("R700",TSC!B:C,2,0)*VLOOKUP("1",TSC!F:G,2,0))*VLOOKUP("T705",TSC!B:C,2,0)%,0),0)</f>
        <v/>
      </c>
      <c r="CA371">
        <f>IFERROR(INDEX(ADJ!$A$1:$BZ$1000,MATCH(PAYROLL!D371,ADJ!A$1:A$500,0),MATCH(PAYROLL!CA$2,ADJ!$2:$2,0)),0)</f>
        <v/>
      </c>
      <c r="CB371">
        <f>IFERROR(INDEX(ADJ!$A$1:$BZ$1000,MATCH(PAYROLL!D371,ADJ!A$1:A$500,0),MATCH(PAYROLL!CB$2,ADJ!$2:$2,0)),0)</f>
        <v/>
      </c>
      <c r="CC371">
        <f>SUM(BX371:CB371)</f>
        <v/>
      </c>
      <c r="CD371">
        <f>IFERROR(INDEX(PIS!$A$1:$BZ$1000,MATCH(PAYROLL!D371,PIS!C$1:C$500,0),MATCH(PAYROLL!CD$1,PIS!$1:$1,0)),0)</f>
        <v/>
      </c>
      <c r="CE371">
        <f>IFERROR(IF(OR(INDEX(PIS!P$1:P$500,MATCH(D371,PIS!C$1:C$500,0))="LT2",INDEX(PIS!P$1:P$500,MATCH(D371,PIS!C$1:C$500,0))="P10"),0,SUM(CC371,CD371*VLOOKUP("R601",TSC!B:C,2,0),VLOOKUP("R602",TSC!B:C,2,0))),0)</f>
        <v/>
      </c>
      <c r="CF371">
        <f>MAX(BW371-CE371,0)</f>
        <v/>
      </c>
      <c r="CG371">
        <f>IFERROR(IF(OR(RIGHT(INDEX(PIS!P$1:P$500,MATCH(D371,PIS!C$1:C$500)),5)="P10",RIGHT(INDEX(PIS!P$1:P$500,MATCH(D371,PIS!C$1:C$500)),5)="CK"),0,IF(CF371&lt;=5000000,CF371*5%,IF(CF371&lt;=10000000,CF371*10%-250000,IF(CF371&lt;=18000000,CF371*15%-750000,IF(CF371&lt;=32000000,CF371*20%-1650000,IF(CF371&lt;=52000000,CF371*25%-3250000,IF(CF371&lt;=80000000,BH371*30%-5850000,CF371*35%-9850000))))))),0)</f>
        <v/>
      </c>
      <c r="CH371">
        <f>IFERROR(IF(OR(INDEX(PIS!P$1:P$500,MATCH(D371,PIS!C$1:C$500))="LT",INDEX(PIS!P$1:P$500,MATCH(D371,PIS!C$1:C$500))="CK"),0,IF(CF371&lt;2000000,0,CF371*10%)),0)</f>
        <v/>
      </c>
      <c r="CI371">
        <f>IFERROR(INDEX(ADJ!$A$1:$BZ$1000,MATCH(PAYROLL!D371,ADJ!A$1:A$500,0),MATCH(PAYROLL!CI$2,ADJ!$2:$2,0)),0)</f>
        <v/>
      </c>
      <c r="CJ371">
        <f>IFERROR(INDEX(ADJ!$A$1:$BZ$1000,MATCH(PAYROLL!D371,ADJ!A$1:A$500,0),MATCH(PAYROLL!CJ$2,ADJ!$2:$2,0)),0)</f>
        <v/>
      </c>
      <c r="CK371">
        <f>IFERROR(INDEX(ADJ!$A$1:$BZ$1000,MATCH(PAYROLL!D371,ADJ!A$1:A$500,0),MATCH(PAYROLL!CK$2,ADJ!$2:$2,0)),0)</f>
        <v/>
      </c>
      <c r="CL371">
        <f>SUM(CG371:CK371)</f>
        <v/>
      </c>
      <c r="CM371">
        <f>ROUND(SUM(CH371:CK371),0)</f>
        <v/>
      </c>
      <c r="CN371">
        <f>IFERROR(INDEX(CSDA!D$1:D$500,MATCH($CN$2,CSDA!C$1:C$500,0))*INDEX(PIS!V$1:V$500,MATCH(D371,PIS!C$1:C$500))+INDEX(ADJ!$A$1:$BZ$1000,MATCH(PAYROLL!D371,ADJ!A$1:A$500,0),MATCH(PAYROLL!CN$2,ADJ!$2:$2,0)),0)</f>
        <v/>
      </c>
      <c r="CO371">
        <f>IFERROR(INDEX(ADJ!$A$1:$BZ$1000,MATCH(PAYROLL!D371,ADJ!A$1:A$500,0),MATCH(PAYROLL!CO$2,ADJ!$2:$2,0)),0)</f>
        <v/>
      </c>
      <c r="CP371">
        <f>IFERROR(INDEX(ADJ!$A$1:$BZ$1000,MATCH(PAYROLL!D371,ADJ!A$1:A$500,0),MATCH(PAYROLL!CP$2,ADJ!$2:$2,0)),0)</f>
        <v/>
      </c>
      <c r="CQ371">
        <f>BP371-CL371-CI371-CM371-CN371-CO371-CP371-CC371</f>
        <v/>
      </c>
      <c r="CR371">
        <f>IFERROR(IF(RIGHT(INDEX(PIS!O$1:O$500,MATCH(D371,PIS!C$1:C$500,0)),5)="Gross",MIN(U371+V371,VLOOKUP("R700",TSC!B:C,2,0)*VLOOKUP("R101",TSC!B:C,2,0))*(VLOOKUP("T711",TSC!B:C,2,0)+VLOOKUP("T712",TSC!B:C,2,0))%,MIN(T371+V371,VLOOKUP("R700",TSC!B:C,2,0)*VLOOKUP("R101",TSC!B:C,2,0))*(VLOOKUP("T711",TSC!B:C,2,0)+VLOOKUP("T712",TSC!B:C,2,0)+VLOOKUP("R701",TSC!B:C,2,0))%),0)</f>
        <v/>
      </c>
      <c r="CS371">
        <f>IFERROR(IF(RIGHT(INDEX(PIS!O$1:O$500,MATCH(D371,PIS!C$1:C$500,0)),5)="Gross",MIN(U371+V371,VLOOKUP("R700",TSC!B:C,2,0)*VLOOKUP("R101",TSC!B:C,2,0))*(VLOOKUP("T714",TSC!B:C,2,0))%,MIN(T371+V371,VLOOKUP("R700",TSC!B:C,2,0)*VLOOKUP("R101",TSC!B:C,2,0))*(VLOOKUP("T704",TSC!B:C,2,0)+VLOOKUP("T714",TSC!B:C,2,0))%),0)</f>
        <v/>
      </c>
      <c r="CT371">
        <f>IFERROR(IF(RIGHT(INDEX(PIS!O$1:O$500,MATCH(D371,PIS!C$1:C$500,0)),5)="Gross",MIN(U371+V371,VLOOKUP("R700",TSC!B:C,2,0)*VLOOKUP("R101",TSC!B:C,2,0))*VLOOKUP("T705",TSC!B:C,2,0)%,MIN(T371+V371,VLOOKUP("R700",TSC!B:C,2,0)*VLOOKUP("R101",TSC!B:C,2,0))*VLOOKUP("T705",TSC!B:C,2,0)%),0)</f>
        <v/>
      </c>
      <c r="CU371">
        <f>IFERROR(IF(RIGHT(INDEX(PIS!O$1:O$500,MATCH(D371,PIS!C$1:C$500,0)),5)="Gross",MIN(U371+V371,VLOOKUP("R700",TSC!B:C,2,0)*VLOOKUP("R101",TSC!B:C,2,0))*(VLOOKUP("T713",TSC!B:C,2,0))%,MIN(T371+V371,VLOOKUP("R700",TSC!B:C,2,0)*VLOOKUP("R101",TSC!B:C,2,0))*(VLOOKUP("T713",TSC!B:C,2,0))%),0)</f>
        <v/>
      </c>
      <c r="CV371">
        <f>IFERROR(INDEX(ADJ!$A$1:$BZ$1000,MATCH(PAYROLL!D371,ADJ!A$1:A$500,0),MATCH(PAYROLL!CV$2,ADJ!$2:$2,0)),0)</f>
        <v/>
      </c>
      <c r="CW371">
        <f>IFERROR(INDEX(ADJ!$A$1:$BZ$1000,MATCH(PAYROLL!D371,ADJ!A$1:A$500,0),MATCH(PAYROLL!CW$2,ADJ!$2:$2,0)),0)</f>
        <v/>
      </c>
      <c r="CX371">
        <f>SUM(CR371:CW371)</f>
        <v/>
      </c>
      <c r="CY371">
        <f>ROUND(IF(CR371&gt;0,T371+V371*VLOOKUP("R202",TSC!$B$1:$C$500,2,0),0),0)</f>
        <v/>
      </c>
      <c r="CZ371">
        <f>IFERROR(INDEX(CSDA!D$1:D$500,MATCH($CZ$2,CSDA!C$1:C$500,0)),0)</f>
        <v/>
      </c>
      <c r="DA371">
        <f>ROUND(T371*0.7%,0)</f>
        <v/>
      </c>
      <c r="DB371">
        <f>ROUND(T371/12,0)</f>
        <v/>
      </c>
      <c r="DC371">
        <f ref="DC371" t="array">IFERROR(INDEX(CSDA!D$1:D$500,MATCH("Trích giữ"&amp;PAYROLL!DC$2,CSDA!A$1:A$500&amp;CSDA!C$1:C$500,0)),0)</f>
        <v/>
      </c>
      <c r="DD371">
        <f ref="DD371" t="array">IFERROR(INDEX(CSDA!D$1:D$500,MATCH("Trích giữ"&amp;PAYROLL!DD$2,CSDA!A$1:A$500&amp;CSDA!C$1:C$500,0)),0)</f>
        <v/>
      </c>
      <c r="DE371">
        <f ref="DE371" t="array">IFERROR(INDEX(CSDA!D$1:D$500,MATCH("Trích giữ"&amp;PAYROLL!DE$2,CSDA!A$1:A$500&amp;CSDA!C$1:C$500,0)),0)</f>
        <v/>
      </c>
      <c r="DF371">
        <f>IFERROR(INDEX(CSDA!D$1:D$500,MATCH(PAYROLL!DF$2,CSDA!C$1:C$500,0)),0)</f>
        <v/>
      </c>
      <c r="DG371">
        <f ref="DG371" t="array">IFERROR(INDEX(CSDA!D$1:D$500,MATCH("Trích giữ"&amp;PAYROLL!DG$2,CSDA!A$1:A$500&amp;CSDA!C$1:C$500,0)),0)</f>
        <v/>
      </c>
      <c r="DH371">
        <f>ROUND(T371/26,0)</f>
        <v/>
      </c>
      <c r="DI371">
        <f ref="DI371" t="array">IFERROR(INDEX(CSDA!D$1:D$500,MATCH("Trích giữ"&amp;PAYROLL!DI$2,CSDA!A$1:A$500&amp;CSDA!C$1:C$500,0)),0)</f>
        <v/>
      </c>
      <c r="DJ371">
        <f>IF(U371=0,T371*21.5%-BL371,0)</f>
        <v/>
      </c>
      <c r="DK371">
        <f ref="DK371" t="array">IFERROR(INDEX(CSDA!D$1:D$500,MATCH("Trích giữ"&amp;PAYROLL!DK$2,CSDA!A$1:A$500&amp;CSDA!C$1:C$500,0)),0)</f>
        <v/>
      </c>
      <c r="DL371">
        <f>IFERROR(INDEX(CSDA!D$1:D$500,MATCH(PAYROLL!DL$2,CSDA!C$1:C$500,0))/12,0)</f>
        <v/>
      </c>
      <c r="DM371">
        <f>SUM(DB371:DL371)</f>
        <v/>
      </c>
      <c r="DN371">
        <f>IFERROR(INDEX(ADJ!$A$1:$BZ$1000,MATCH(PAYROLL!D371,ADJ!A$1:A$500,0),MATCH(PAYROLL!DN$2,ADJ!$2:$2,0)),0)</f>
        <v/>
      </c>
      <c r="DO371">
        <f>IFERROR(SUM(BP371,DM371:DN371,CX371:DA371)-DT371,0)</f>
        <v/>
      </c>
      <c r="DP371">
        <f ref="DP371" t="array">SUM(BW371*IFERROR(INDEX(CSDA!D$1:D$500,MATCH(BW$2,CSDA!C$1:C$500,0)),0)%,CX371*IFERROR(INDEX(CSDA!D$1:D$500,MATCH(CX$2,CSDA!C$1:C$500,0)),0)%,DA371*IFERROR(INDEX(CSDA!D$1:D$500,MATCH(DA$2,CSDA!C$1:C$500,0)),0)%,DB371*IFERROR(INDEX(CSDA!D$1:D$500,MATCH(DB$2,CSDA!C$1:C$500,0)),0)%,DF371*IFERROR(INDEX(CSDA!D$1:D$500,MATCH("Phí dịch vụ"&amp;PAYROLL!DF$2,CSDA!A$1:A$500&amp;CSDA!C$1:C$500,0)),0)%,DC371*IFERROR(INDEX(CSDA!D$1:D$500,MATCH("Phí dịch vụ"&amp;PAYROLL!DC$2,CSDA!A$1:A$500&amp;CSDA!C$1:C$500,0)),0)%,DH371*IFERROR(INDEX(CSDA!D$1:D$500,MATCH("Phí dịch vụ"&amp;PAYROLL!DH$2,CSDA!A$1:A$500&amp;CSDA!C$1:C$500,0)),0)%,DJ371*IFERROR(INDEX(CSDA!D$1:D$500,MATCH("Phí dịch vụ"&amp;PAYROLL!DJ$2,CSDA!A$1:A$500&amp;CSDA!C$1:C$500,0)),0)%,BN371*IFERROR(INDEX(CSDA!D$1:D$500,MATCH(BN$2,CSDA!C$1:C$500,0)),0)%)-BN371*7%</f>
        <v/>
      </c>
      <c r="DQ371">
        <f>IFERROR(INDEX(ADJ!$A$1:$BZ$1000,MATCH(PAYROLL!D371,ADJ!A$1:A$500,0),MATCH(PAYROLL!DQ$2,ADJ!$2:$2,0)),0)</f>
        <v/>
      </c>
      <c r="DR371">
        <f>IFERROR(INDEX(ADJ!$A$1:$BZ$1000,MATCH(PAYROLL!D371,ADJ!A$1:A$500,0),MATCH(PAYROLL!DR$2,ADJ!$2:$2,0)),0)</f>
        <v/>
      </c>
      <c r="DS371">
        <f>SUM(DP371:DR371)</f>
        <v/>
      </c>
      <c r="DT371">
        <f>EK371</f>
        <v/>
      </c>
      <c r="DU371">
        <f>SUM(DO371:DR371)</f>
        <v/>
      </c>
      <c r="DV371">
        <f>ROUND(DU371*0.1,0)</f>
        <v/>
      </c>
      <c r="DW371">
        <f>DU371+DV371</f>
        <v/>
      </c>
      <c r="DZ371">
        <f>IFERROR(INDEX(ADJ!$A$1:$BZ$1000,MATCH(PAYROLL!$D371,ADJ!A$1:A$500,0),MATCH(PAYROLL!DZ$2,ADJ!$2:$2,0)),0)</f>
        <v/>
      </c>
      <c r="EA371">
        <f>IFERROR(INDEX(ADJ!$A$1:$BZ$1000,MATCH(PAYROLL!$D371,ADJ!A$1:A$500,0),MATCH(PAYROLL!EA$2,ADJ!$2:$2,0)),0)</f>
        <v/>
      </c>
      <c r="EB371">
        <f>IFERROR(INDEX(ADJ!$A$1:$BZ$1000,MATCH(PAYROLL!$D371,ADJ!A$1:A$500,0),MATCH(PAYROLL!EB$2,ADJ!$2:$2,0)),0)</f>
        <v/>
      </c>
      <c r="EC371">
        <f>IFERROR(INDEX(ADJ!$A$1:$BZ$1000,MATCH(PAYROLL!$D371,ADJ!A$1:A$500,0),MATCH(PAYROLL!EC$2,ADJ!$2:$2,0)),0)</f>
        <v/>
      </c>
      <c r="ED371">
        <f>IFERROR(INDEX(ADJ!$A$1:$BZ$1000,MATCH(PAYROLL!$D371,ADJ!A$1:A$500,0),MATCH(PAYROLL!ED$2,ADJ!$2:$2,0)),0)</f>
        <v/>
      </c>
      <c r="EE371">
        <f>IFERROR(INDEX(ADJ!$A$1:$BZ$1000,MATCH(PAYROLL!$D371,ADJ!A$1:A$500,0),MATCH(PAYROLL!EE$2,ADJ!$2:$2,0)),0)</f>
        <v/>
      </c>
      <c r="EF371">
        <f>IFERROR(INDEX(ADJ!$A$1:$BZ$1000,MATCH(PAYROLL!$D371,ADJ!A$1:A$500,0),MATCH(PAYROLL!EF$2,ADJ!$2:$2,0)),0)</f>
        <v/>
      </c>
      <c r="EG371">
        <f>IFERROR(INDEX(ADJ!$A$1:$BZ$1000,MATCH(PAYROLL!$D371,ADJ!A$1:A$500,0),MATCH(PAYROLL!EG$2,ADJ!$2:$2,0)),0)</f>
        <v/>
      </c>
      <c r="EH371">
        <f>IFERROR(INDEX(ADJ!$A$1:$BZ$1000,MATCH(PAYROLL!$D371,ADJ!A$1:A$500,0),MATCH(PAYROLL!EH$2,ADJ!$2:$2,0)),0)</f>
        <v/>
      </c>
      <c r="EI371">
        <f>IFERROR(INDEX(ADJ!$A$1:$BZ$1000,MATCH(PAYROLL!D371,ADJ!A$1:A$500,0),MATCH(PAYROLL!EI$2,ADJ!$2:$2,0)),0)</f>
        <v/>
      </c>
      <c r="EJ371">
        <f>IFERROR(INDEX(ADJ!$A$1:$BZ$1000,MATCH(PAYROLL!$D371,ADJ!A$1:A$500,0),MATCH(PAYROLL!EJ$2,ADJ!$2:$2,0)),0)</f>
        <v/>
      </c>
      <c r="EK371">
        <f>SUM(DZ371:EJ371)</f>
        <v/>
      </c>
    </row>
    <row r="372">
      <c r="A372" t="n">
        <v>370</v>
      </c>
      <c r="B372" t="inlineStr">
        <is>
          <t>Vi Anh Đức</t>
        </is>
      </c>
      <c r="D372" t="inlineStr">
        <is>
          <t>159027-01</t>
        </is>
      </c>
      <c r="S372">
        <f>IFERROR(INDEX(PIS!$A$1:$BZ$1000,MATCH($D372,PIS!C$1:C$500,0),MATCH("Lương CB tháng trước",PIS!$1:$1,0)),0)</f>
        <v/>
      </c>
      <c r="T372">
        <f>IFERROR(INDEX(PIS!$A$1:$BZ$1000,MATCH($D372,PIS!C$1:C$500,0),MATCH("Lương CB hiện tại",PIS!$1:$1,0)),0)</f>
        <v/>
      </c>
      <c r="U372">
        <f>IFERROR(INDEX(PIS!$A$1:$BZ$1000,MATCH($D372,PIS!C$1:C$500,0),MATCH("Lương đóng BHBB",PIS!$1:$1,0)),0)</f>
        <v/>
      </c>
      <c r="V372">
        <f>IFERROR(INDEX(PIS!$A$1:$BZ$1000,MATCH($D372,PIS!C$1:C$500,0),MATCH(V$2,PIS!$2:$2,0)),0)</f>
        <v/>
      </c>
      <c r="W372">
        <f>IFERROR(INDEX(PIS!$A$1:$BZ$1000,MATCH($D372,PIS!C$1:C$500,0),MATCH(W$2,PIS!$2:$2,0)),0)</f>
        <v/>
      </c>
      <c r="X372">
        <f>IFERROR(INDEX(PIS!$A$1:$BZ$1000,MATCH($D372,PIS!C$1:C$500,0),MATCH(X$2,PIS!$2:$2,0)),0)</f>
        <v/>
      </c>
      <c r="Y372">
        <f>IFERROR(INDEX(PIS!$A$1:$BZ$1000,MATCH($D372,PIS!C$1:C$500,0),MATCH(Y$2,PIS!$2:$2,0)),0)</f>
        <v/>
      </c>
      <c r="Z372">
        <f>IFERROR(INDEX(PIS!$A$1:$BZ$1000,MATCH($D372,PIS!C$1:C$500,0),MATCH(Z$2,PIS!$2:$2,0)),0)</f>
        <v/>
      </c>
      <c r="AA372">
        <f>IFERROR(INDEX(PIS!$A$1:$BZ$1000,MATCH($D372,PIS!C$1:C$500,0),MATCH(AA$2,PIS!$2:$2,0)),0)</f>
        <v/>
      </c>
      <c r="AB372">
        <f>IFERROR(INDEX(PIS!$A$1:$BZ$1000,MATCH($D372,PIS!C$1:C$500,0),MATCH(AB$2,PIS!$2:$2,0)),0)</f>
        <v/>
      </c>
      <c r="AC372">
        <f>SUM(V372:AB372)</f>
        <v/>
      </c>
      <c r="AD372">
        <f>IFERROR(INDEX(TIMESHEET!$A$1:$AI$5000,MATCH($D372,TIMESHEET!A$1:A$500,0),MATCH("T100",TIMESHEET!$2:$2,0))-2,0)</f>
        <v/>
      </c>
      <c r="AE372">
        <f>IFERROR(INDEX(TIMESHEET!$A$1:$AI$5000,MATCH($D372,TIMESHEET!A$1:A$500,0),MATCH("T202",TIMESHEET!$2:$2,0)),0)</f>
        <v/>
      </c>
      <c r="AF372">
        <f>IFERROR(INDEX(TIMESHEET!$A$1:$AI$5000,MATCH($D372,TIMESHEET!A$1:A$500,0),MATCH("T302",TIMESHEET!$2:$2,0)),0)</f>
        <v/>
      </c>
      <c r="AG372">
        <f>IFERROR(INDEX(TIMESHEET!$A$1:$AI$5000,MATCH($D372,TIMESHEET!A$1:A$500,0),MATCH("T406",TIMESHEET!$2:$2,0)),0)</f>
        <v/>
      </c>
      <c r="AH372">
        <f>AE372+AG372</f>
        <v/>
      </c>
      <c r="AI372">
        <f>IFERROR(INDEX(TIMESHEET!$A$1:$AI$5000,MATCH($D372,TIMESHEET!A$1:A$500,0),MATCH("T701",TIMESHEET!$2:$2,0)),0)</f>
        <v/>
      </c>
      <c r="AJ372">
        <f>IFERROR(INDEX(TIMESHEET!$A$1:$AI$5000,MATCH($D372,TIMESHEET!B$1:B$500,0),MATCH("T320",TIMESHEET!$2:$2,0)),0)</f>
        <v/>
      </c>
      <c r="AK372">
        <f>IFERROR(IF(LEFT(INDEX(PIS!O$1:O$500,MATCH(D372,PIS!C$1:C$500)),1)="M",T372/AD372*SUM(AE372:AG372),T372*AD372),0)</f>
        <v/>
      </c>
      <c r="AL372">
        <f>IFERROR(INDEX(ADJ!$A$1:$BZ$1000,MATCH(PAYROLL!D372,ADJ!A$1:A$500,0),MATCH(PAYROLL!AL$2,ADJ!$2:$2,0)),0)</f>
        <v/>
      </c>
      <c r="AM372">
        <f>SUM(AK372:AL372)</f>
        <v/>
      </c>
      <c r="AN372">
        <f>IFERROR(ROUND(V372/$AD372*$AH372,0),0)</f>
        <v/>
      </c>
      <c r="AO372">
        <f>IFERROR(ROUND(W372/$AD372*$AH372,0),0)</f>
        <v/>
      </c>
      <c r="AP372">
        <f>IFERROR(ROUND(X372/$AD372*$AE372,0),0)</f>
        <v/>
      </c>
      <c r="AQ372">
        <f>IFERROR(ROUND(Y372/$AD372*$AH372,0),0)</f>
        <v/>
      </c>
      <c r="AR372">
        <f>IFERROR(ROUND(Z372/$AD372*$AH372,0),0)</f>
        <v/>
      </c>
      <c r="AS372">
        <f>IFERROR(ROUND(AA372/$AD372*$AH372,0),0)</f>
        <v/>
      </c>
      <c r="AT372">
        <f>IFERROR(IF((AE372+AF372+AG372)&gt;13,AB372,ROUND(AB372/AD372*AH372,0)),0)</f>
        <v/>
      </c>
      <c r="AU372">
        <f>IFERROR(INDEX(ADJ!$A$1:$BZ$1000,MATCH(PAYROLL!D372,ADJ!A$1:A$500,0),MATCH(PAYROLL!AU$2,ADJ!$2:$2,0)),0)</f>
        <v/>
      </c>
      <c r="AV372">
        <f>ROUND(SUM(AN372:AU372),0)</f>
        <v/>
      </c>
      <c r="AW372">
        <f>IFERROR(INDEX(TIMESHEET!$A$1:$AI$5000,MATCH(PAYROLL!D372,TIMESHEET!A$1:A$500,0),MATCH("T620",TIMESHEET!$2:$2,0)),0)</f>
        <v/>
      </c>
      <c r="AX372">
        <f>IFERROR(INDEX(TIMESHEET!$A$1:$AI$5000,MATCH(PAYROLL!D372,TIMESHEET!A$1:A$500,0),MATCH("T601",TIMESHEET!$2:$2,0)),0)</f>
        <v/>
      </c>
      <c r="AY372">
        <f>IFERROR(INDEX(TIMESHEET!$A$1:$AI$5000,MATCH(PAYROLL!D372,TIMESHEET!A$1:A$500,0),MATCH("T602",TIMESHEET!$2:$2,0)),0)</f>
        <v/>
      </c>
      <c r="AZ372">
        <f>IFERROR(INDEX(TIMESHEET!$A$1:$AI$5000,MATCH(PAYROLL!D372,TIMESHEET!A$1:A$500,0),MATCH("T603",TIMESHEET!$2:$2,0)),0)</f>
        <v/>
      </c>
      <c r="BA372">
        <f>IFERROR(INDEX(TIMESHEET!$A$1:$AI$5000,MATCH(PAYROLL!D372,TIMESHEET!A$1:A$500,0),MATCH("T611",TIMESHEET!$2:$2,0)),0)</f>
        <v/>
      </c>
      <c r="BB372">
        <f>IFERROR(INDEX(TIMESHEET!$A$1:$AI$5000,MATCH(PAYROLL!D372,TIMESHEET!A$1:A$500,0),MATCH("T612",TIMESHEET!$2:$2,0)),0)</f>
        <v/>
      </c>
      <c r="BC372">
        <f>IFERROR(INDEX(TIMESHEET!$A$1:$AI$5000,MATCH(PAYROLL!D372,TIMESHEET!A$1:A$500,0),MATCH("T613",TIMESHEET!$2:$2,0)),0)</f>
        <v/>
      </c>
      <c r="BD372">
        <f>IFERROR(INDEX(TIMESHEET!$A$1:$AI$5000,MATCH(PAYROLL!D372,TIMESHEET!A$1:A$500,0),MATCH("T500",TIMESHEET!$2:$2,0)),0)</f>
        <v/>
      </c>
      <c r="BE372">
        <f>IFERROR(IF(LEFT(INDEX(PIS!O$1:O$500,MATCH(D372,PIS!C$1:C$500)),1)="M",T372/AD372/8*(AW372+AX372*1.5+AY372*2+AZ372*3+BA372*2.1+BB372*2.7+BC372*3.9+BD372*0.3),T372/8*(AW372+AX372*1.5+AY372*2+AZ372*3+BA372*2.1+BB372*2.7+BC372*3.9+BD372*0.3)),0)</f>
        <v/>
      </c>
      <c r="BF372">
        <f>IFERROR(INDEX(ADJ!$A$1:$BZ$1000,MATCH(PAYROLL!$D372,ADJ!A$1:A$500,0),MATCH(PAYROLL!BF$2,ADJ!$2:$2,0)),0)</f>
        <v/>
      </c>
      <c r="BG372">
        <f>IFERROR(INDEX(ADJ!$A$1:$BZ$1000,MATCH(PAYROLL!D372,ADJ!A$1:A$500,0),MATCH(PAYROLL!BG$2,ADJ!$2:$2,0)),0)</f>
        <v/>
      </c>
      <c r="BH372">
        <f>IFERROR(INDEX(ADJ!$A$1:$BZ$1000,MATCH(PAYROLL!D372,ADJ!A$1:A$500,0),MATCH(PAYROLL!BH$2,ADJ!$2:$2,0)),0)</f>
        <v/>
      </c>
      <c r="BI372">
        <f>IFERROR(INDEX(ADJ!$A$1:$BZ$1000,MATCH(PAYROLL!D372,ADJ!A$1:A$500,0),MATCH(PAYROLL!BI$2,ADJ!$2:$2,0)),0)</f>
        <v/>
      </c>
      <c r="BJ372">
        <f>IFERROR(INDEX(ADJ!$A$1:$BZ$1000,MATCH(PAYROLL!D372,ADJ!A$1:A$500,0),MATCH(PAYROLL!BJ$2,ADJ!$2:$2,0)),0)</f>
        <v/>
      </c>
      <c r="BK372">
        <f>SUM(BF372:BJ372)</f>
        <v/>
      </c>
      <c r="BL372">
        <f>IFERROR(INDEX(ADJ!$A$1:$BZ$1000,MATCH(PAYROLL!D372,ADJ!A$1:A$500,0),MATCH(PAYROLL!BL$2,ADJ!$2:$2,0)),0)</f>
        <v/>
      </c>
      <c r="BM372">
        <f>IFERROR(INDEX(ADJ!$A$1:$BZ$1000,MATCH(PAYROLL!D372,ADJ!A$1:A$500,0),MATCH(PAYROLL!BM$2,ADJ!$2:$2,0)),0)</f>
        <v/>
      </c>
      <c r="BN372">
        <f>IFERROR(INDEX(ADJ!$A$1:$BZ$1000,MATCH(PAYROLL!D372,ADJ!A$1:A$500,0),MATCH(PAYROLL!BN$2,ADJ!$2:$2,0)),0)</f>
        <v/>
      </c>
      <c r="BO372">
        <f>IFERROR(INDEX(ADJ!$A$1:$BZ$1000,MATCH(PAYROLL!D372,ADJ!A$1:A$500,0),MATCH(PAYROLL!BO$2,ADJ!$2:$2,0)),0)</f>
        <v/>
      </c>
      <c r="BP372">
        <f>SUM(AM372,AV372,BE372,BK372,BL372:BO372)</f>
        <v/>
      </c>
      <c r="BQ372">
        <f>BO372</f>
        <v/>
      </c>
      <c r="BR372">
        <f>IFERROR(ROUND(IF(LEFT(INDEX(PIS!O$1:O$500,MATCH(D372,PIS!C$1:C$500)),1)="D",T372/8*(BD372*0.3),IF(LEFT(INDEX(PIS!O$1:O$500,MATCH(D372,PIS!C$1:C$500)),1)="H",T372*($BD372*0.3),T372/$AD372/8*($BD372*0.3))),0),0)</f>
        <v/>
      </c>
      <c r="BS372">
        <f>IF(AP372&lt;1,0,MIN(AP372,730000))</f>
        <v/>
      </c>
      <c r="BT372">
        <f>IFERROR(ROUND((BE372-SUM(AW372:BC372)*T372/AD372/8),0)-BR372,0)</f>
        <v/>
      </c>
      <c r="BU372">
        <f>AO372</f>
        <v/>
      </c>
      <c r="BV372">
        <f>SUM(BQ372:BU372)</f>
        <v/>
      </c>
      <c r="BW372">
        <f>BP372-BV372</f>
        <v/>
      </c>
      <c r="BX372">
        <f>IFERROR(IF(RIGHT(INDEX(PIS!O$1:O$500,MATCH(D372,PIS!C$1:C$500)),5)="Gross",MIN(U372+V372,VLOOKUP("R700",TSC!B:C,2,0)*VLOOKUP("R101",TSC!B:C,2,0))*VLOOKUP("R701",TSC!B:C,2,0)%,0),0)</f>
        <v/>
      </c>
      <c r="BY372">
        <f>IFERROR(IF(RIGHT(INDEX(PIS!O$1:O$500,MATCH(D372,PIS!C$1:C$500)),5)="Gross",MIN(U372+V372,VLOOKUP("R700",TSC!B:C,2,0)*VLOOKUP("R101",TSC!B:C,2,0))*VLOOKUP("T704",TSC!B:C,2,0)%,0),0)</f>
        <v/>
      </c>
      <c r="BZ372">
        <f>IFERROR(IF(RIGHT(INDEX(PIS!O$1:O$500,MATCH(D372,PIS!C$1:C$500)),5)="Gross",MIN(U372+V372,VLOOKUP("R700",TSC!B:C,2,0)*VLOOKUP("1",TSC!F:G,2,0))*VLOOKUP("T705",TSC!B:C,2,0)%,0),0)</f>
        <v/>
      </c>
      <c r="CA372">
        <f>IFERROR(INDEX(ADJ!$A$1:$BZ$1000,MATCH(PAYROLL!D372,ADJ!A$1:A$500,0),MATCH(PAYROLL!CA$2,ADJ!$2:$2,0)),0)</f>
        <v/>
      </c>
      <c r="CB372">
        <f>IFERROR(INDEX(ADJ!$A$1:$BZ$1000,MATCH(PAYROLL!D372,ADJ!A$1:A$500,0),MATCH(PAYROLL!CB$2,ADJ!$2:$2,0)),0)</f>
        <v/>
      </c>
      <c r="CC372">
        <f>SUM(BX372:CB372)</f>
        <v/>
      </c>
      <c r="CD372">
        <f>IFERROR(INDEX(PIS!$A$1:$BZ$1000,MATCH(PAYROLL!D372,PIS!C$1:C$500,0),MATCH(PAYROLL!CD$1,PIS!$1:$1,0)),0)</f>
        <v/>
      </c>
      <c r="CE372">
        <f>IFERROR(IF(OR(INDEX(PIS!P$1:P$500,MATCH(D372,PIS!C$1:C$500,0))="LT2",INDEX(PIS!P$1:P$500,MATCH(D372,PIS!C$1:C$500,0))="P10"),0,SUM(CC372,CD372*VLOOKUP("R601",TSC!B:C,2,0),VLOOKUP("R602",TSC!B:C,2,0))),0)</f>
        <v/>
      </c>
      <c r="CF372">
        <f>MAX(BW372-CE372,0)</f>
        <v/>
      </c>
      <c r="CG372">
        <f>IFERROR(IF(OR(RIGHT(INDEX(PIS!P$1:P$500,MATCH(D372,PIS!C$1:C$500)),5)="P10",RIGHT(INDEX(PIS!P$1:P$500,MATCH(D372,PIS!C$1:C$500)),5)="CK"),0,IF(CF372&lt;=5000000,CF372*5%,IF(CF372&lt;=10000000,CF372*10%-250000,IF(CF372&lt;=18000000,CF372*15%-750000,IF(CF372&lt;=32000000,CF372*20%-1650000,IF(CF372&lt;=52000000,CF372*25%-3250000,IF(CF372&lt;=80000000,BH372*30%-5850000,CF372*35%-9850000))))))),0)</f>
        <v/>
      </c>
      <c r="CH372">
        <f>IFERROR(IF(OR(INDEX(PIS!P$1:P$500,MATCH(D372,PIS!C$1:C$500))="LT",INDEX(PIS!P$1:P$500,MATCH(D372,PIS!C$1:C$500))="CK"),0,IF(CF372&lt;2000000,0,CF372*10%)),0)</f>
        <v/>
      </c>
      <c r="CI372">
        <f>IFERROR(INDEX(ADJ!$A$1:$BZ$1000,MATCH(PAYROLL!D372,ADJ!A$1:A$500,0),MATCH(PAYROLL!CI$2,ADJ!$2:$2,0)),0)</f>
        <v/>
      </c>
      <c r="CJ372">
        <f>IFERROR(INDEX(ADJ!$A$1:$BZ$1000,MATCH(PAYROLL!D372,ADJ!A$1:A$500,0),MATCH(PAYROLL!CJ$2,ADJ!$2:$2,0)),0)</f>
        <v/>
      </c>
      <c r="CK372">
        <f>IFERROR(INDEX(ADJ!$A$1:$BZ$1000,MATCH(PAYROLL!D372,ADJ!A$1:A$500,0),MATCH(PAYROLL!CK$2,ADJ!$2:$2,0)),0)</f>
        <v/>
      </c>
      <c r="CL372">
        <f>SUM(CG372:CK372)</f>
        <v/>
      </c>
      <c r="CM372">
        <f>ROUND(SUM(CH372:CK372),0)</f>
        <v/>
      </c>
      <c r="CN372">
        <f>IFERROR(INDEX(CSDA!D$1:D$500,MATCH($CN$2,CSDA!C$1:C$500,0))*INDEX(PIS!V$1:V$500,MATCH(D372,PIS!C$1:C$500))+INDEX(ADJ!$A$1:$BZ$1000,MATCH(PAYROLL!D372,ADJ!A$1:A$500,0),MATCH(PAYROLL!CN$2,ADJ!$2:$2,0)),0)</f>
        <v/>
      </c>
      <c r="CO372">
        <f>IFERROR(INDEX(ADJ!$A$1:$BZ$1000,MATCH(PAYROLL!D372,ADJ!A$1:A$500,0),MATCH(PAYROLL!CO$2,ADJ!$2:$2,0)),0)</f>
        <v/>
      </c>
      <c r="CP372">
        <f>IFERROR(INDEX(ADJ!$A$1:$BZ$1000,MATCH(PAYROLL!D372,ADJ!A$1:A$500,0),MATCH(PAYROLL!CP$2,ADJ!$2:$2,0)),0)</f>
        <v/>
      </c>
      <c r="CQ372">
        <f>BP372-CL372-CI372-CM372-CN372-CO372-CP372-CC372</f>
        <v/>
      </c>
      <c r="CR372">
        <f>IFERROR(IF(RIGHT(INDEX(PIS!O$1:O$500,MATCH(D372,PIS!C$1:C$500,0)),5)="Gross",MIN(U372+V372,VLOOKUP("R700",TSC!B:C,2,0)*VLOOKUP("R101",TSC!B:C,2,0))*(VLOOKUP("T711",TSC!B:C,2,0)+VLOOKUP("T712",TSC!B:C,2,0))%,MIN(T372+V372,VLOOKUP("R700",TSC!B:C,2,0)*VLOOKUP("R101",TSC!B:C,2,0))*(VLOOKUP("T711",TSC!B:C,2,0)+VLOOKUP("T712",TSC!B:C,2,0)+VLOOKUP("R701",TSC!B:C,2,0))%),0)</f>
        <v/>
      </c>
      <c r="CS372">
        <f>IFERROR(IF(RIGHT(INDEX(PIS!O$1:O$500,MATCH(D372,PIS!C$1:C$500,0)),5)="Gross",MIN(U372+V372,VLOOKUP("R700",TSC!B:C,2,0)*VLOOKUP("R101",TSC!B:C,2,0))*(VLOOKUP("T714",TSC!B:C,2,0))%,MIN(T372+V372,VLOOKUP("R700",TSC!B:C,2,0)*VLOOKUP("R101",TSC!B:C,2,0))*(VLOOKUP("T704",TSC!B:C,2,0)+VLOOKUP("T714",TSC!B:C,2,0))%),0)</f>
        <v/>
      </c>
      <c r="CT372">
        <f>IFERROR(IF(RIGHT(INDEX(PIS!O$1:O$500,MATCH(D372,PIS!C$1:C$500,0)),5)="Gross",MIN(U372+V372,VLOOKUP("R700",TSC!B:C,2,0)*VLOOKUP("R101",TSC!B:C,2,0))*VLOOKUP("T705",TSC!B:C,2,0)%,MIN(T372+V372,VLOOKUP("R700",TSC!B:C,2,0)*VLOOKUP("R101",TSC!B:C,2,0))*VLOOKUP("T705",TSC!B:C,2,0)%),0)</f>
        <v/>
      </c>
      <c r="CU372">
        <f>IFERROR(IF(RIGHT(INDEX(PIS!O$1:O$500,MATCH(D372,PIS!C$1:C$500,0)),5)="Gross",MIN(U372+V372,VLOOKUP("R700",TSC!B:C,2,0)*VLOOKUP("R101",TSC!B:C,2,0))*(VLOOKUP("T713",TSC!B:C,2,0))%,MIN(T372+V372,VLOOKUP("R700",TSC!B:C,2,0)*VLOOKUP("R101",TSC!B:C,2,0))*(VLOOKUP("T713",TSC!B:C,2,0))%),0)</f>
        <v/>
      </c>
      <c r="CV372">
        <f>IFERROR(INDEX(ADJ!$A$1:$BZ$1000,MATCH(PAYROLL!D372,ADJ!A$1:A$500,0),MATCH(PAYROLL!CV$2,ADJ!$2:$2,0)),0)</f>
        <v/>
      </c>
      <c r="CW372">
        <f>IFERROR(INDEX(ADJ!$A$1:$BZ$1000,MATCH(PAYROLL!D372,ADJ!A$1:A$500,0),MATCH(PAYROLL!CW$2,ADJ!$2:$2,0)),0)</f>
        <v/>
      </c>
      <c r="CX372">
        <f>SUM(CR372:CW372)</f>
        <v/>
      </c>
      <c r="CY372">
        <f>ROUND(IF(CR372&gt;0,T372+V372*VLOOKUP("R202",TSC!$B$1:$C$500,2,0),0),0)</f>
        <v/>
      </c>
      <c r="CZ372">
        <f>IFERROR(INDEX(CSDA!D$1:D$500,MATCH($CZ$2,CSDA!C$1:C$500,0)),0)</f>
        <v/>
      </c>
      <c r="DA372">
        <f>ROUND(T372*0.7%,0)</f>
        <v/>
      </c>
      <c r="DB372">
        <f>ROUND(T372/12,0)</f>
        <v/>
      </c>
      <c r="DC372">
        <f ref="DC372" t="array">IFERROR(INDEX(CSDA!D$1:D$500,MATCH("Trích giữ"&amp;PAYROLL!DC$2,CSDA!A$1:A$500&amp;CSDA!C$1:C$500,0)),0)</f>
        <v/>
      </c>
      <c r="DD372">
        <f ref="DD372" t="array">IFERROR(INDEX(CSDA!D$1:D$500,MATCH("Trích giữ"&amp;PAYROLL!DD$2,CSDA!A$1:A$500&amp;CSDA!C$1:C$500,0)),0)</f>
        <v/>
      </c>
      <c r="DE372">
        <f ref="DE372" t="array">IFERROR(INDEX(CSDA!D$1:D$500,MATCH("Trích giữ"&amp;PAYROLL!DE$2,CSDA!A$1:A$500&amp;CSDA!C$1:C$500,0)),0)</f>
        <v/>
      </c>
      <c r="DF372">
        <f>IFERROR(INDEX(CSDA!D$1:D$500,MATCH(PAYROLL!DF$2,CSDA!C$1:C$500,0)),0)</f>
        <v/>
      </c>
      <c r="DG372">
        <f ref="DG372" t="array">IFERROR(INDEX(CSDA!D$1:D$500,MATCH("Trích giữ"&amp;PAYROLL!DG$2,CSDA!A$1:A$500&amp;CSDA!C$1:C$500,0)),0)</f>
        <v/>
      </c>
      <c r="DH372">
        <f>ROUND(T372/26,0)</f>
        <v/>
      </c>
      <c r="DI372">
        <f ref="DI372" t="array">IFERROR(INDEX(CSDA!D$1:D$500,MATCH("Trích giữ"&amp;PAYROLL!DI$2,CSDA!A$1:A$500&amp;CSDA!C$1:C$500,0)),0)</f>
        <v/>
      </c>
      <c r="DJ372">
        <f>IF(U372=0,T372*21.5%-BL372,0)</f>
        <v/>
      </c>
      <c r="DK372">
        <f ref="DK372" t="array">IFERROR(INDEX(CSDA!D$1:D$500,MATCH("Trích giữ"&amp;PAYROLL!DK$2,CSDA!A$1:A$500&amp;CSDA!C$1:C$500,0)),0)</f>
        <v/>
      </c>
      <c r="DL372">
        <f>IFERROR(INDEX(CSDA!D$1:D$500,MATCH(PAYROLL!DL$2,CSDA!C$1:C$500,0))/12,0)</f>
        <v/>
      </c>
      <c r="DM372">
        <f>SUM(DB372:DL372)</f>
        <v/>
      </c>
      <c r="DN372">
        <f>IFERROR(INDEX(ADJ!$A$1:$BZ$1000,MATCH(PAYROLL!D372,ADJ!A$1:A$500,0),MATCH(PAYROLL!DN$2,ADJ!$2:$2,0)),0)</f>
        <v/>
      </c>
      <c r="DO372">
        <f>IFERROR(SUM(BP372,DM372:DN372,CX372:DA372)-DT372,0)</f>
        <v/>
      </c>
      <c r="DP372">
        <f ref="DP372" t="array">SUM(BW372*IFERROR(INDEX(CSDA!D$1:D$500,MATCH(BW$2,CSDA!C$1:C$500,0)),0)%,CX372*IFERROR(INDEX(CSDA!D$1:D$500,MATCH(CX$2,CSDA!C$1:C$500,0)),0)%,DA372*IFERROR(INDEX(CSDA!D$1:D$500,MATCH(DA$2,CSDA!C$1:C$500,0)),0)%,DB372*IFERROR(INDEX(CSDA!D$1:D$500,MATCH(DB$2,CSDA!C$1:C$500,0)),0)%,DF372*IFERROR(INDEX(CSDA!D$1:D$500,MATCH("Phí dịch vụ"&amp;PAYROLL!DF$2,CSDA!A$1:A$500&amp;CSDA!C$1:C$500,0)),0)%,DC372*IFERROR(INDEX(CSDA!D$1:D$500,MATCH("Phí dịch vụ"&amp;PAYROLL!DC$2,CSDA!A$1:A$500&amp;CSDA!C$1:C$500,0)),0)%,DH372*IFERROR(INDEX(CSDA!D$1:D$500,MATCH("Phí dịch vụ"&amp;PAYROLL!DH$2,CSDA!A$1:A$500&amp;CSDA!C$1:C$500,0)),0)%,DJ372*IFERROR(INDEX(CSDA!D$1:D$500,MATCH("Phí dịch vụ"&amp;PAYROLL!DJ$2,CSDA!A$1:A$500&amp;CSDA!C$1:C$500,0)),0)%,BN372*IFERROR(INDEX(CSDA!D$1:D$500,MATCH(BN$2,CSDA!C$1:C$500,0)),0)%)-BN372*7%</f>
        <v/>
      </c>
      <c r="DQ372">
        <f>IFERROR(INDEX(ADJ!$A$1:$BZ$1000,MATCH(PAYROLL!D372,ADJ!A$1:A$500,0),MATCH(PAYROLL!DQ$2,ADJ!$2:$2,0)),0)</f>
        <v/>
      </c>
      <c r="DR372">
        <f>IFERROR(INDEX(ADJ!$A$1:$BZ$1000,MATCH(PAYROLL!D372,ADJ!A$1:A$500,0),MATCH(PAYROLL!DR$2,ADJ!$2:$2,0)),0)</f>
        <v/>
      </c>
      <c r="DS372">
        <f>SUM(DP372:DR372)</f>
        <v/>
      </c>
      <c r="DT372">
        <f>EK372</f>
        <v/>
      </c>
      <c r="DU372">
        <f>SUM(DO372:DR372)</f>
        <v/>
      </c>
      <c r="DV372">
        <f>ROUND(DU372*0.1,0)</f>
        <v/>
      </c>
      <c r="DW372">
        <f>DU372+DV372</f>
        <v/>
      </c>
      <c r="DZ372">
        <f>IFERROR(INDEX(ADJ!$A$1:$BZ$1000,MATCH(PAYROLL!$D372,ADJ!A$1:A$500,0),MATCH(PAYROLL!DZ$2,ADJ!$2:$2,0)),0)</f>
        <v/>
      </c>
      <c r="EA372">
        <f>IFERROR(INDEX(ADJ!$A$1:$BZ$1000,MATCH(PAYROLL!$D372,ADJ!A$1:A$500,0),MATCH(PAYROLL!EA$2,ADJ!$2:$2,0)),0)</f>
        <v/>
      </c>
      <c r="EB372">
        <f>IFERROR(INDEX(ADJ!$A$1:$BZ$1000,MATCH(PAYROLL!$D372,ADJ!A$1:A$500,0),MATCH(PAYROLL!EB$2,ADJ!$2:$2,0)),0)</f>
        <v/>
      </c>
      <c r="EC372">
        <f>IFERROR(INDEX(ADJ!$A$1:$BZ$1000,MATCH(PAYROLL!$D372,ADJ!A$1:A$500,0),MATCH(PAYROLL!EC$2,ADJ!$2:$2,0)),0)</f>
        <v/>
      </c>
      <c r="ED372">
        <f>IFERROR(INDEX(ADJ!$A$1:$BZ$1000,MATCH(PAYROLL!$D372,ADJ!A$1:A$500,0),MATCH(PAYROLL!ED$2,ADJ!$2:$2,0)),0)</f>
        <v/>
      </c>
      <c r="EE372">
        <f>IFERROR(INDEX(ADJ!$A$1:$BZ$1000,MATCH(PAYROLL!$D372,ADJ!A$1:A$500,0),MATCH(PAYROLL!EE$2,ADJ!$2:$2,0)),0)</f>
        <v/>
      </c>
      <c r="EF372">
        <f>IFERROR(INDEX(ADJ!$A$1:$BZ$1000,MATCH(PAYROLL!$D372,ADJ!A$1:A$500,0),MATCH(PAYROLL!EF$2,ADJ!$2:$2,0)),0)</f>
        <v/>
      </c>
      <c r="EG372">
        <f>IFERROR(INDEX(ADJ!$A$1:$BZ$1000,MATCH(PAYROLL!$D372,ADJ!A$1:A$500,0),MATCH(PAYROLL!EG$2,ADJ!$2:$2,0)),0)</f>
        <v/>
      </c>
      <c r="EH372">
        <f>IFERROR(INDEX(ADJ!$A$1:$BZ$1000,MATCH(PAYROLL!$D372,ADJ!A$1:A$500,0),MATCH(PAYROLL!EH$2,ADJ!$2:$2,0)),0)</f>
        <v/>
      </c>
      <c r="EI372">
        <f>IFERROR(INDEX(ADJ!$A$1:$BZ$1000,MATCH(PAYROLL!D372,ADJ!A$1:A$500,0),MATCH(PAYROLL!EI$2,ADJ!$2:$2,0)),0)</f>
        <v/>
      </c>
      <c r="EJ372">
        <f>IFERROR(INDEX(ADJ!$A$1:$BZ$1000,MATCH(PAYROLL!$D372,ADJ!A$1:A$500,0),MATCH(PAYROLL!EJ$2,ADJ!$2:$2,0)),0)</f>
        <v/>
      </c>
      <c r="EK372">
        <f>SUM(DZ372:EJ372)</f>
        <v/>
      </c>
    </row>
    <row r="373">
      <c r="A373" t="n">
        <v>371</v>
      </c>
      <c r="B373" t="inlineStr">
        <is>
          <t>Vàng Văn Thuật</t>
        </is>
      </c>
      <c r="D373" t="inlineStr">
        <is>
          <t>157099-01</t>
        </is>
      </c>
      <c r="S373">
        <f>IFERROR(INDEX(PIS!$A$1:$BZ$1000,MATCH($D373,PIS!C$1:C$500,0),MATCH("Lương CB tháng trước",PIS!$1:$1,0)),0)</f>
        <v/>
      </c>
      <c r="T373">
        <f>IFERROR(INDEX(PIS!$A$1:$BZ$1000,MATCH($D373,PIS!C$1:C$500,0),MATCH("Lương CB hiện tại",PIS!$1:$1,0)),0)</f>
        <v/>
      </c>
      <c r="U373">
        <f>IFERROR(INDEX(PIS!$A$1:$BZ$1000,MATCH($D373,PIS!C$1:C$500,0),MATCH("Lương đóng BHBB",PIS!$1:$1,0)),0)</f>
        <v/>
      </c>
      <c r="V373">
        <f>IFERROR(INDEX(PIS!$A$1:$BZ$1000,MATCH($D373,PIS!C$1:C$500,0),MATCH(V$2,PIS!$2:$2,0)),0)</f>
        <v/>
      </c>
      <c r="W373">
        <f>IFERROR(INDEX(PIS!$A$1:$BZ$1000,MATCH($D373,PIS!C$1:C$500,0),MATCH(W$2,PIS!$2:$2,0)),0)</f>
        <v/>
      </c>
      <c r="X373">
        <f>IFERROR(INDEX(PIS!$A$1:$BZ$1000,MATCH($D373,PIS!C$1:C$500,0),MATCH(X$2,PIS!$2:$2,0)),0)</f>
        <v/>
      </c>
      <c r="Y373">
        <f>IFERROR(INDEX(PIS!$A$1:$BZ$1000,MATCH($D373,PIS!C$1:C$500,0),MATCH(Y$2,PIS!$2:$2,0)),0)</f>
        <v/>
      </c>
      <c r="Z373">
        <f>IFERROR(INDEX(PIS!$A$1:$BZ$1000,MATCH($D373,PIS!C$1:C$500,0),MATCH(Z$2,PIS!$2:$2,0)),0)</f>
        <v/>
      </c>
      <c r="AA373">
        <f>IFERROR(INDEX(PIS!$A$1:$BZ$1000,MATCH($D373,PIS!C$1:C$500,0),MATCH(AA$2,PIS!$2:$2,0)),0)</f>
        <v/>
      </c>
      <c r="AB373">
        <f>IFERROR(INDEX(PIS!$A$1:$BZ$1000,MATCH($D373,PIS!C$1:C$500,0),MATCH(AB$2,PIS!$2:$2,0)),0)</f>
        <v/>
      </c>
      <c r="AC373">
        <f>SUM(V373:AB373)</f>
        <v/>
      </c>
      <c r="AD373">
        <f>IFERROR(INDEX(TIMESHEET!$A$1:$AI$5000,MATCH($D373,TIMESHEET!A$1:A$500,0),MATCH("T100",TIMESHEET!$2:$2,0))-2,0)</f>
        <v/>
      </c>
      <c r="AE373">
        <f>IFERROR(INDEX(TIMESHEET!$A$1:$AI$5000,MATCH($D373,TIMESHEET!A$1:A$500,0),MATCH("T202",TIMESHEET!$2:$2,0)),0)</f>
        <v/>
      </c>
      <c r="AF373">
        <f>IFERROR(INDEX(TIMESHEET!$A$1:$AI$5000,MATCH($D373,TIMESHEET!A$1:A$500,0),MATCH("T302",TIMESHEET!$2:$2,0)),0)</f>
        <v/>
      </c>
      <c r="AG373">
        <f>IFERROR(INDEX(TIMESHEET!$A$1:$AI$5000,MATCH($D373,TIMESHEET!A$1:A$500,0),MATCH("T406",TIMESHEET!$2:$2,0)),0)</f>
        <v/>
      </c>
      <c r="AH373">
        <f>AE373+AG373</f>
        <v/>
      </c>
      <c r="AI373">
        <f>IFERROR(INDEX(TIMESHEET!$A$1:$AI$5000,MATCH($D373,TIMESHEET!A$1:A$500,0),MATCH("T701",TIMESHEET!$2:$2,0)),0)</f>
        <v/>
      </c>
      <c r="AJ373">
        <f>IFERROR(INDEX(TIMESHEET!$A$1:$AI$5000,MATCH($D373,TIMESHEET!B$1:B$500,0),MATCH("T320",TIMESHEET!$2:$2,0)),0)</f>
        <v/>
      </c>
      <c r="AK373">
        <f>IFERROR(IF(LEFT(INDEX(PIS!O$1:O$500,MATCH(D373,PIS!C$1:C$500)),1)="M",T373/AD373*SUM(AE373:AG373),T373*AD373),0)</f>
        <v/>
      </c>
      <c r="AL373">
        <f>IFERROR(INDEX(ADJ!$A$1:$BZ$1000,MATCH(PAYROLL!D373,ADJ!A$1:A$500,0),MATCH(PAYROLL!AL$2,ADJ!$2:$2,0)),0)</f>
        <v/>
      </c>
      <c r="AM373">
        <f>SUM(AK373:AL373)</f>
        <v/>
      </c>
      <c r="AN373">
        <f>IFERROR(ROUND(V373/$AD373*$AH373,0),0)</f>
        <v/>
      </c>
      <c r="AO373">
        <f>IFERROR(ROUND(W373/$AD373*$AH373,0),0)</f>
        <v/>
      </c>
      <c r="AP373">
        <f>IFERROR(ROUND(X373/$AD373*$AE373,0),0)</f>
        <v/>
      </c>
      <c r="AQ373">
        <f>IFERROR(ROUND(Y373/$AD373*$AH373,0),0)</f>
        <v/>
      </c>
      <c r="AR373">
        <f>IFERROR(ROUND(Z373/$AD373*$AH373,0),0)</f>
        <v/>
      </c>
      <c r="AS373">
        <f>IFERROR(ROUND(AA373/$AD373*$AH373,0),0)</f>
        <v/>
      </c>
      <c r="AT373">
        <f>IFERROR(IF((AE373+AF373+AG373)&gt;13,AB373,ROUND(AB373/AD373*AH373,0)),0)</f>
        <v/>
      </c>
      <c r="AU373">
        <f>IFERROR(INDEX(ADJ!$A$1:$BZ$1000,MATCH(PAYROLL!D373,ADJ!A$1:A$500,0),MATCH(PAYROLL!AU$2,ADJ!$2:$2,0)),0)</f>
        <v/>
      </c>
      <c r="AV373">
        <f>ROUND(SUM(AN373:AU373),0)</f>
        <v/>
      </c>
      <c r="AW373">
        <f>IFERROR(INDEX(TIMESHEET!$A$1:$AI$5000,MATCH(PAYROLL!D373,TIMESHEET!A$1:A$500,0),MATCH("T620",TIMESHEET!$2:$2,0)),0)</f>
        <v/>
      </c>
      <c r="AX373">
        <f>IFERROR(INDEX(TIMESHEET!$A$1:$AI$5000,MATCH(PAYROLL!D373,TIMESHEET!A$1:A$500,0),MATCH("T601",TIMESHEET!$2:$2,0)),0)</f>
        <v/>
      </c>
      <c r="AY373">
        <f>IFERROR(INDEX(TIMESHEET!$A$1:$AI$5000,MATCH(PAYROLL!D373,TIMESHEET!A$1:A$500,0),MATCH("T602",TIMESHEET!$2:$2,0)),0)</f>
        <v/>
      </c>
      <c r="AZ373">
        <f>IFERROR(INDEX(TIMESHEET!$A$1:$AI$5000,MATCH(PAYROLL!D373,TIMESHEET!A$1:A$500,0),MATCH("T603",TIMESHEET!$2:$2,0)),0)</f>
        <v/>
      </c>
      <c r="BA373">
        <f>IFERROR(INDEX(TIMESHEET!$A$1:$AI$5000,MATCH(PAYROLL!D373,TIMESHEET!A$1:A$500,0),MATCH("T611",TIMESHEET!$2:$2,0)),0)</f>
        <v/>
      </c>
      <c r="BB373">
        <f>IFERROR(INDEX(TIMESHEET!$A$1:$AI$5000,MATCH(PAYROLL!D373,TIMESHEET!A$1:A$500,0),MATCH("T612",TIMESHEET!$2:$2,0)),0)</f>
        <v/>
      </c>
      <c r="BC373">
        <f>IFERROR(INDEX(TIMESHEET!$A$1:$AI$5000,MATCH(PAYROLL!D373,TIMESHEET!A$1:A$500,0),MATCH("T613",TIMESHEET!$2:$2,0)),0)</f>
        <v/>
      </c>
      <c r="BD373">
        <f>IFERROR(INDEX(TIMESHEET!$A$1:$AI$5000,MATCH(PAYROLL!D373,TIMESHEET!A$1:A$500,0),MATCH("T500",TIMESHEET!$2:$2,0)),0)</f>
        <v/>
      </c>
      <c r="BE373">
        <f>IFERROR(IF(LEFT(INDEX(PIS!O$1:O$500,MATCH(D373,PIS!C$1:C$500)),1)="M",T373/AD373/8*(AW373+AX373*1.5+AY373*2+AZ373*3+BA373*2.1+BB373*2.7+BC373*3.9+BD373*0.3),T373/8*(AW373+AX373*1.5+AY373*2+AZ373*3+BA373*2.1+BB373*2.7+BC373*3.9+BD373*0.3)),0)</f>
        <v/>
      </c>
      <c r="BF373">
        <f>IFERROR(INDEX(ADJ!$A$1:$BZ$1000,MATCH(PAYROLL!$D373,ADJ!A$1:A$500,0),MATCH(PAYROLL!BF$2,ADJ!$2:$2,0)),0)</f>
        <v/>
      </c>
      <c r="BG373">
        <f>IFERROR(INDEX(ADJ!$A$1:$BZ$1000,MATCH(PAYROLL!D373,ADJ!A$1:A$500,0),MATCH(PAYROLL!BG$2,ADJ!$2:$2,0)),0)</f>
        <v/>
      </c>
      <c r="BH373">
        <f>IFERROR(INDEX(ADJ!$A$1:$BZ$1000,MATCH(PAYROLL!D373,ADJ!A$1:A$500,0),MATCH(PAYROLL!BH$2,ADJ!$2:$2,0)),0)</f>
        <v/>
      </c>
      <c r="BI373">
        <f>IFERROR(INDEX(ADJ!$A$1:$BZ$1000,MATCH(PAYROLL!D373,ADJ!A$1:A$500,0),MATCH(PAYROLL!BI$2,ADJ!$2:$2,0)),0)</f>
        <v/>
      </c>
      <c r="BJ373">
        <f>IFERROR(INDEX(ADJ!$A$1:$BZ$1000,MATCH(PAYROLL!D373,ADJ!A$1:A$500,0),MATCH(PAYROLL!BJ$2,ADJ!$2:$2,0)),0)</f>
        <v/>
      </c>
      <c r="BK373">
        <f>SUM(BF373:BJ373)</f>
        <v/>
      </c>
      <c r="BL373">
        <f>IFERROR(INDEX(ADJ!$A$1:$BZ$1000,MATCH(PAYROLL!D373,ADJ!A$1:A$500,0),MATCH(PAYROLL!BL$2,ADJ!$2:$2,0)),0)</f>
        <v/>
      </c>
      <c r="BM373">
        <f>IFERROR(INDEX(ADJ!$A$1:$BZ$1000,MATCH(PAYROLL!D373,ADJ!A$1:A$500,0),MATCH(PAYROLL!BM$2,ADJ!$2:$2,0)),0)</f>
        <v/>
      </c>
      <c r="BN373">
        <f>IFERROR(INDEX(ADJ!$A$1:$BZ$1000,MATCH(PAYROLL!D373,ADJ!A$1:A$500,0),MATCH(PAYROLL!BN$2,ADJ!$2:$2,0)),0)</f>
        <v/>
      </c>
      <c r="BO373">
        <f>IFERROR(INDEX(ADJ!$A$1:$BZ$1000,MATCH(PAYROLL!D373,ADJ!A$1:A$500,0),MATCH(PAYROLL!BO$2,ADJ!$2:$2,0)),0)</f>
        <v/>
      </c>
      <c r="BP373">
        <f>SUM(AM373,AV373,BE373,BK373,BL373:BO373)</f>
        <v/>
      </c>
      <c r="BQ373">
        <f>BO373</f>
        <v/>
      </c>
      <c r="BR373">
        <f>IFERROR(ROUND(IF(LEFT(INDEX(PIS!O$1:O$500,MATCH(D373,PIS!C$1:C$500)),1)="D",T373/8*(BD373*0.3),IF(LEFT(INDEX(PIS!O$1:O$500,MATCH(D373,PIS!C$1:C$500)),1)="H",T373*($BD373*0.3),T373/$AD373/8*($BD373*0.3))),0),0)</f>
        <v/>
      </c>
      <c r="BS373">
        <f>IF(AP373&lt;1,0,MIN(AP373,730000))</f>
        <v/>
      </c>
      <c r="BT373">
        <f>IFERROR(ROUND((BE373-SUM(AW373:BC373)*T373/AD373/8),0)-BR373,0)</f>
        <v/>
      </c>
      <c r="BU373">
        <f>AO373</f>
        <v/>
      </c>
      <c r="BV373">
        <f>SUM(BQ373:BU373)</f>
        <v/>
      </c>
      <c r="BW373">
        <f>BP373-BV373</f>
        <v/>
      </c>
      <c r="BX373">
        <f>IFERROR(IF(RIGHT(INDEX(PIS!O$1:O$500,MATCH(D373,PIS!C$1:C$500)),5)="Gross",MIN(U373+V373,VLOOKUP("R700",TSC!B:C,2,0)*VLOOKUP("R101",TSC!B:C,2,0))*VLOOKUP("R701",TSC!B:C,2,0)%,0),0)</f>
        <v/>
      </c>
      <c r="BY373">
        <f>IFERROR(IF(RIGHT(INDEX(PIS!O$1:O$500,MATCH(D373,PIS!C$1:C$500)),5)="Gross",MIN(U373+V373,VLOOKUP("R700",TSC!B:C,2,0)*VLOOKUP("R101",TSC!B:C,2,0))*VLOOKUP("T704",TSC!B:C,2,0)%,0),0)</f>
        <v/>
      </c>
      <c r="BZ373">
        <f>IFERROR(IF(RIGHT(INDEX(PIS!O$1:O$500,MATCH(D373,PIS!C$1:C$500)),5)="Gross",MIN(U373+V373,VLOOKUP("R700",TSC!B:C,2,0)*VLOOKUP("1",TSC!F:G,2,0))*VLOOKUP("T705",TSC!B:C,2,0)%,0),0)</f>
        <v/>
      </c>
      <c r="CA373">
        <f>IFERROR(INDEX(ADJ!$A$1:$BZ$1000,MATCH(PAYROLL!D373,ADJ!A$1:A$500,0),MATCH(PAYROLL!CA$2,ADJ!$2:$2,0)),0)</f>
        <v/>
      </c>
      <c r="CB373">
        <f>IFERROR(INDEX(ADJ!$A$1:$BZ$1000,MATCH(PAYROLL!D373,ADJ!A$1:A$500,0),MATCH(PAYROLL!CB$2,ADJ!$2:$2,0)),0)</f>
        <v/>
      </c>
      <c r="CC373">
        <f>SUM(BX373:CB373)</f>
        <v/>
      </c>
      <c r="CD373">
        <f>IFERROR(INDEX(PIS!$A$1:$BZ$1000,MATCH(PAYROLL!D373,PIS!C$1:C$500,0),MATCH(PAYROLL!CD$1,PIS!$1:$1,0)),0)</f>
        <v/>
      </c>
      <c r="CE373">
        <f>IFERROR(IF(OR(INDEX(PIS!P$1:P$500,MATCH(D373,PIS!C$1:C$500,0))="LT2",INDEX(PIS!P$1:P$500,MATCH(D373,PIS!C$1:C$500,0))="P10"),0,SUM(CC373,CD373*VLOOKUP("R601",TSC!B:C,2,0),VLOOKUP("R602",TSC!B:C,2,0))),0)</f>
        <v/>
      </c>
      <c r="CF373">
        <f>MAX(BW373-CE373,0)</f>
        <v/>
      </c>
      <c r="CG373">
        <f>IFERROR(IF(OR(RIGHT(INDEX(PIS!P$1:P$500,MATCH(D373,PIS!C$1:C$500)),5)="P10",RIGHT(INDEX(PIS!P$1:P$500,MATCH(D373,PIS!C$1:C$500)),5)="CK"),0,IF(CF373&lt;=5000000,CF373*5%,IF(CF373&lt;=10000000,CF373*10%-250000,IF(CF373&lt;=18000000,CF373*15%-750000,IF(CF373&lt;=32000000,CF373*20%-1650000,IF(CF373&lt;=52000000,CF373*25%-3250000,IF(CF373&lt;=80000000,BH373*30%-5850000,CF373*35%-9850000))))))),0)</f>
        <v/>
      </c>
      <c r="CH373">
        <f>IFERROR(IF(OR(INDEX(PIS!P$1:P$500,MATCH(D373,PIS!C$1:C$500))="LT",INDEX(PIS!P$1:P$500,MATCH(D373,PIS!C$1:C$500))="CK"),0,IF(CF373&lt;2000000,0,CF373*10%)),0)</f>
        <v/>
      </c>
      <c r="CI373">
        <f>IFERROR(INDEX(ADJ!$A$1:$BZ$1000,MATCH(PAYROLL!D373,ADJ!A$1:A$500,0),MATCH(PAYROLL!CI$2,ADJ!$2:$2,0)),0)</f>
        <v/>
      </c>
      <c r="CJ373">
        <f>IFERROR(INDEX(ADJ!$A$1:$BZ$1000,MATCH(PAYROLL!D373,ADJ!A$1:A$500,0),MATCH(PAYROLL!CJ$2,ADJ!$2:$2,0)),0)</f>
        <v/>
      </c>
      <c r="CK373">
        <f>IFERROR(INDEX(ADJ!$A$1:$BZ$1000,MATCH(PAYROLL!D373,ADJ!A$1:A$500,0),MATCH(PAYROLL!CK$2,ADJ!$2:$2,0)),0)</f>
        <v/>
      </c>
      <c r="CL373">
        <f>SUM(CG373:CK373)</f>
        <v/>
      </c>
      <c r="CM373">
        <f>ROUND(SUM(CH373:CK373),0)</f>
        <v/>
      </c>
      <c r="CN373">
        <f>IFERROR(INDEX(CSDA!D$1:D$500,MATCH($CN$2,CSDA!C$1:C$500,0))*INDEX(PIS!V$1:V$500,MATCH(D373,PIS!C$1:C$500))+INDEX(ADJ!$A$1:$BZ$1000,MATCH(PAYROLL!D373,ADJ!A$1:A$500,0),MATCH(PAYROLL!CN$2,ADJ!$2:$2,0)),0)</f>
        <v/>
      </c>
      <c r="CO373">
        <f>IFERROR(INDEX(ADJ!$A$1:$BZ$1000,MATCH(PAYROLL!D373,ADJ!A$1:A$500,0),MATCH(PAYROLL!CO$2,ADJ!$2:$2,0)),0)</f>
        <v/>
      </c>
      <c r="CP373">
        <f>IFERROR(INDEX(ADJ!$A$1:$BZ$1000,MATCH(PAYROLL!D373,ADJ!A$1:A$500,0),MATCH(PAYROLL!CP$2,ADJ!$2:$2,0)),0)</f>
        <v/>
      </c>
      <c r="CQ373">
        <f>BP373-CL373-CI373-CM373-CN373-CO373-CP373-CC373</f>
        <v/>
      </c>
      <c r="CR373">
        <f>IFERROR(IF(RIGHT(INDEX(PIS!O$1:O$500,MATCH(D373,PIS!C$1:C$500,0)),5)="Gross",MIN(U373+V373,VLOOKUP("R700",TSC!B:C,2,0)*VLOOKUP("R101",TSC!B:C,2,0))*(VLOOKUP("T711",TSC!B:C,2,0)+VLOOKUP("T712",TSC!B:C,2,0))%,MIN(T373+V373,VLOOKUP("R700",TSC!B:C,2,0)*VLOOKUP("R101",TSC!B:C,2,0))*(VLOOKUP("T711",TSC!B:C,2,0)+VLOOKUP("T712",TSC!B:C,2,0)+VLOOKUP("R701",TSC!B:C,2,0))%),0)</f>
        <v/>
      </c>
      <c r="CS373">
        <f>IFERROR(IF(RIGHT(INDEX(PIS!O$1:O$500,MATCH(D373,PIS!C$1:C$500,0)),5)="Gross",MIN(U373+V373,VLOOKUP("R700",TSC!B:C,2,0)*VLOOKUP("R101",TSC!B:C,2,0))*(VLOOKUP("T714",TSC!B:C,2,0))%,MIN(T373+V373,VLOOKUP("R700",TSC!B:C,2,0)*VLOOKUP("R101",TSC!B:C,2,0))*(VLOOKUP("T704",TSC!B:C,2,0)+VLOOKUP("T714",TSC!B:C,2,0))%),0)</f>
        <v/>
      </c>
      <c r="CT373">
        <f>IFERROR(IF(RIGHT(INDEX(PIS!O$1:O$500,MATCH(D373,PIS!C$1:C$500,0)),5)="Gross",MIN(U373+V373,VLOOKUP("R700",TSC!B:C,2,0)*VLOOKUP("R101",TSC!B:C,2,0))*VLOOKUP("T705",TSC!B:C,2,0)%,MIN(T373+V373,VLOOKUP("R700",TSC!B:C,2,0)*VLOOKUP("R101",TSC!B:C,2,0))*VLOOKUP("T705",TSC!B:C,2,0)%),0)</f>
        <v/>
      </c>
      <c r="CU373">
        <f>IFERROR(IF(RIGHT(INDEX(PIS!O$1:O$500,MATCH(D373,PIS!C$1:C$500,0)),5)="Gross",MIN(U373+V373,VLOOKUP("R700",TSC!B:C,2,0)*VLOOKUP("R101",TSC!B:C,2,0))*(VLOOKUP("T713",TSC!B:C,2,0))%,MIN(T373+V373,VLOOKUP("R700",TSC!B:C,2,0)*VLOOKUP("R101",TSC!B:C,2,0))*(VLOOKUP("T713",TSC!B:C,2,0))%),0)</f>
        <v/>
      </c>
      <c r="CV373">
        <f>IFERROR(INDEX(ADJ!$A$1:$BZ$1000,MATCH(PAYROLL!D373,ADJ!A$1:A$500,0),MATCH(PAYROLL!CV$2,ADJ!$2:$2,0)),0)</f>
        <v/>
      </c>
      <c r="CW373">
        <f>IFERROR(INDEX(ADJ!$A$1:$BZ$1000,MATCH(PAYROLL!D373,ADJ!A$1:A$500,0),MATCH(PAYROLL!CW$2,ADJ!$2:$2,0)),0)</f>
        <v/>
      </c>
      <c r="CX373">
        <f>SUM(CR373:CW373)</f>
        <v/>
      </c>
      <c r="CY373">
        <f>ROUND(IF(CR373&gt;0,T373+V373*VLOOKUP("R202",TSC!$B$1:$C$500,2,0),0),0)</f>
        <v/>
      </c>
      <c r="CZ373">
        <f>IFERROR(INDEX(CSDA!D$1:D$500,MATCH($CZ$2,CSDA!C$1:C$500,0)),0)</f>
        <v/>
      </c>
      <c r="DA373">
        <f>ROUND(T373*0.7%,0)</f>
        <v/>
      </c>
      <c r="DB373">
        <f>ROUND(T373/12,0)</f>
        <v/>
      </c>
      <c r="DC373">
        <f ref="DC373" t="array">IFERROR(INDEX(CSDA!D$1:D$500,MATCH("Trích giữ"&amp;PAYROLL!DC$2,CSDA!A$1:A$500&amp;CSDA!C$1:C$500,0)),0)</f>
        <v/>
      </c>
      <c r="DD373">
        <f ref="DD373" t="array">IFERROR(INDEX(CSDA!D$1:D$500,MATCH("Trích giữ"&amp;PAYROLL!DD$2,CSDA!A$1:A$500&amp;CSDA!C$1:C$500,0)),0)</f>
        <v/>
      </c>
      <c r="DE373">
        <f ref="DE373" t="array">IFERROR(INDEX(CSDA!D$1:D$500,MATCH("Trích giữ"&amp;PAYROLL!DE$2,CSDA!A$1:A$500&amp;CSDA!C$1:C$500,0)),0)</f>
        <v/>
      </c>
      <c r="DF373">
        <f>IFERROR(INDEX(CSDA!D$1:D$500,MATCH(PAYROLL!DF$2,CSDA!C$1:C$500,0)),0)</f>
        <v/>
      </c>
      <c r="DG373">
        <f ref="DG373" t="array">IFERROR(INDEX(CSDA!D$1:D$500,MATCH("Trích giữ"&amp;PAYROLL!DG$2,CSDA!A$1:A$500&amp;CSDA!C$1:C$500,0)),0)</f>
        <v/>
      </c>
      <c r="DH373">
        <f>ROUND(T373/26,0)</f>
        <v/>
      </c>
      <c r="DI373">
        <f ref="DI373" t="array">IFERROR(INDEX(CSDA!D$1:D$500,MATCH("Trích giữ"&amp;PAYROLL!DI$2,CSDA!A$1:A$500&amp;CSDA!C$1:C$500,0)),0)</f>
        <v/>
      </c>
      <c r="DJ373">
        <f>IF(U373=0,T373*21.5%-BL373,0)</f>
        <v/>
      </c>
      <c r="DK373">
        <f ref="DK373" t="array">IFERROR(INDEX(CSDA!D$1:D$500,MATCH("Trích giữ"&amp;PAYROLL!DK$2,CSDA!A$1:A$500&amp;CSDA!C$1:C$500,0)),0)</f>
        <v/>
      </c>
      <c r="DL373">
        <f>IFERROR(INDEX(CSDA!D$1:D$500,MATCH(PAYROLL!DL$2,CSDA!C$1:C$500,0))/12,0)</f>
        <v/>
      </c>
      <c r="DM373">
        <f>SUM(DB373:DL373)</f>
        <v/>
      </c>
      <c r="DN373">
        <f>IFERROR(INDEX(ADJ!$A$1:$BZ$1000,MATCH(PAYROLL!D373,ADJ!A$1:A$500,0),MATCH(PAYROLL!DN$2,ADJ!$2:$2,0)),0)</f>
        <v/>
      </c>
      <c r="DO373">
        <f>IFERROR(SUM(BP373,DM373:DN373,CX373:DA373)-DT373,0)</f>
        <v/>
      </c>
      <c r="DP373">
        <f ref="DP373" t="array">SUM(BW373*IFERROR(INDEX(CSDA!D$1:D$500,MATCH(BW$2,CSDA!C$1:C$500,0)),0)%,CX373*IFERROR(INDEX(CSDA!D$1:D$500,MATCH(CX$2,CSDA!C$1:C$500,0)),0)%,DA373*IFERROR(INDEX(CSDA!D$1:D$500,MATCH(DA$2,CSDA!C$1:C$500,0)),0)%,DB373*IFERROR(INDEX(CSDA!D$1:D$500,MATCH(DB$2,CSDA!C$1:C$500,0)),0)%,DF373*IFERROR(INDEX(CSDA!D$1:D$500,MATCH("Phí dịch vụ"&amp;PAYROLL!DF$2,CSDA!A$1:A$500&amp;CSDA!C$1:C$500,0)),0)%,DC373*IFERROR(INDEX(CSDA!D$1:D$500,MATCH("Phí dịch vụ"&amp;PAYROLL!DC$2,CSDA!A$1:A$500&amp;CSDA!C$1:C$500,0)),0)%,DH373*IFERROR(INDEX(CSDA!D$1:D$500,MATCH("Phí dịch vụ"&amp;PAYROLL!DH$2,CSDA!A$1:A$500&amp;CSDA!C$1:C$500,0)),0)%,DJ373*IFERROR(INDEX(CSDA!D$1:D$500,MATCH("Phí dịch vụ"&amp;PAYROLL!DJ$2,CSDA!A$1:A$500&amp;CSDA!C$1:C$500,0)),0)%,BN373*IFERROR(INDEX(CSDA!D$1:D$500,MATCH(BN$2,CSDA!C$1:C$500,0)),0)%)-BN373*7%</f>
        <v/>
      </c>
      <c r="DQ373">
        <f>IFERROR(INDEX(ADJ!$A$1:$BZ$1000,MATCH(PAYROLL!D373,ADJ!A$1:A$500,0),MATCH(PAYROLL!DQ$2,ADJ!$2:$2,0)),0)</f>
        <v/>
      </c>
      <c r="DR373">
        <f>IFERROR(INDEX(ADJ!$A$1:$BZ$1000,MATCH(PAYROLL!D373,ADJ!A$1:A$500,0),MATCH(PAYROLL!DR$2,ADJ!$2:$2,0)),0)</f>
        <v/>
      </c>
      <c r="DS373">
        <f>SUM(DP373:DR373)</f>
        <v/>
      </c>
      <c r="DT373">
        <f>EK373</f>
        <v/>
      </c>
      <c r="DU373">
        <f>SUM(DO373:DR373)</f>
        <v/>
      </c>
      <c r="DV373">
        <f>ROUND(DU373*0.1,0)</f>
        <v/>
      </c>
      <c r="DW373">
        <f>DU373+DV373</f>
        <v/>
      </c>
      <c r="DZ373">
        <f>IFERROR(INDEX(ADJ!$A$1:$BZ$1000,MATCH(PAYROLL!$D373,ADJ!A$1:A$500,0),MATCH(PAYROLL!DZ$2,ADJ!$2:$2,0)),0)</f>
        <v/>
      </c>
      <c r="EA373">
        <f>IFERROR(INDEX(ADJ!$A$1:$BZ$1000,MATCH(PAYROLL!$D373,ADJ!A$1:A$500,0),MATCH(PAYROLL!EA$2,ADJ!$2:$2,0)),0)</f>
        <v/>
      </c>
      <c r="EB373">
        <f>IFERROR(INDEX(ADJ!$A$1:$BZ$1000,MATCH(PAYROLL!$D373,ADJ!A$1:A$500,0),MATCH(PAYROLL!EB$2,ADJ!$2:$2,0)),0)</f>
        <v/>
      </c>
      <c r="EC373">
        <f>IFERROR(INDEX(ADJ!$A$1:$BZ$1000,MATCH(PAYROLL!$D373,ADJ!A$1:A$500,0),MATCH(PAYROLL!EC$2,ADJ!$2:$2,0)),0)</f>
        <v/>
      </c>
      <c r="ED373">
        <f>IFERROR(INDEX(ADJ!$A$1:$BZ$1000,MATCH(PAYROLL!$D373,ADJ!A$1:A$500,0),MATCH(PAYROLL!ED$2,ADJ!$2:$2,0)),0)</f>
        <v/>
      </c>
      <c r="EE373">
        <f>IFERROR(INDEX(ADJ!$A$1:$BZ$1000,MATCH(PAYROLL!$D373,ADJ!A$1:A$500,0),MATCH(PAYROLL!EE$2,ADJ!$2:$2,0)),0)</f>
        <v/>
      </c>
      <c r="EF373">
        <f>IFERROR(INDEX(ADJ!$A$1:$BZ$1000,MATCH(PAYROLL!$D373,ADJ!A$1:A$500,0),MATCH(PAYROLL!EF$2,ADJ!$2:$2,0)),0)</f>
        <v/>
      </c>
      <c r="EG373">
        <f>IFERROR(INDEX(ADJ!$A$1:$BZ$1000,MATCH(PAYROLL!$D373,ADJ!A$1:A$500,0),MATCH(PAYROLL!EG$2,ADJ!$2:$2,0)),0)</f>
        <v/>
      </c>
      <c r="EH373">
        <f>IFERROR(INDEX(ADJ!$A$1:$BZ$1000,MATCH(PAYROLL!$D373,ADJ!A$1:A$500,0),MATCH(PAYROLL!EH$2,ADJ!$2:$2,0)),0)</f>
        <v/>
      </c>
      <c r="EI373">
        <f>IFERROR(INDEX(ADJ!$A$1:$BZ$1000,MATCH(PAYROLL!D373,ADJ!A$1:A$500,0),MATCH(PAYROLL!EI$2,ADJ!$2:$2,0)),0)</f>
        <v/>
      </c>
      <c r="EJ373">
        <f>IFERROR(INDEX(ADJ!$A$1:$BZ$1000,MATCH(PAYROLL!$D373,ADJ!A$1:A$500,0),MATCH(PAYROLL!EJ$2,ADJ!$2:$2,0)),0)</f>
        <v/>
      </c>
      <c r="EK373">
        <f>SUM(DZ373:EJ373)</f>
        <v/>
      </c>
    </row>
    <row r="374">
      <c r="A374" t="n">
        <v>372</v>
      </c>
      <c r="B374" t="inlineStr">
        <is>
          <t>Trương Xuân Trường</t>
        </is>
      </c>
      <c r="D374" t="inlineStr">
        <is>
          <t>157015-01</t>
        </is>
      </c>
      <c r="S374">
        <f>IFERROR(INDEX(PIS!$A$1:$BZ$1000,MATCH($D374,PIS!C$1:C$500,0),MATCH("Lương CB tháng trước",PIS!$1:$1,0)),0)</f>
        <v/>
      </c>
      <c r="T374">
        <f>IFERROR(INDEX(PIS!$A$1:$BZ$1000,MATCH($D374,PIS!C$1:C$500,0),MATCH("Lương CB hiện tại",PIS!$1:$1,0)),0)</f>
        <v/>
      </c>
      <c r="U374">
        <f>IFERROR(INDEX(PIS!$A$1:$BZ$1000,MATCH($D374,PIS!C$1:C$500,0),MATCH("Lương đóng BHBB",PIS!$1:$1,0)),0)</f>
        <v/>
      </c>
      <c r="V374">
        <f>IFERROR(INDEX(PIS!$A$1:$BZ$1000,MATCH($D374,PIS!C$1:C$500,0),MATCH(V$2,PIS!$2:$2,0)),0)</f>
        <v/>
      </c>
      <c r="W374">
        <f>IFERROR(INDEX(PIS!$A$1:$BZ$1000,MATCH($D374,PIS!C$1:C$500,0),MATCH(W$2,PIS!$2:$2,0)),0)</f>
        <v/>
      </c>
      <c r="X374">
        <f>IFERROR(INDEX(PIS!$A$1:$BZ$1000,MATCH($D374,PIS!C$1:C$500,0),MATCH(X$2,PIS!$2:$2,0)),0)</f>
        <v/>
      </c>
      <c r="Y374">
        <f>IFERROR(INDEX(PIS!$A$1:$BZ$1000,MATCH($D374,PIS!C$1:C$500,0),MATCH(Y$2,PIS!$2:$2,0)),0)</f>
        <v/>
      </c>
      <c r="Z374">
        <f>IFERROR(INDEX(PIS!$A$1:$BZ$1000,MATCH($D374,PIS!C$1:C$500,0),MATCH(Z$2,PIS!$2:$2,0)),0)</f>
        <v/>
      </c>
      <c r="AA374">
        <f>IFERROR(INDEX(PIS!$A$1:$BZ$1000,MATCH($D374,PIS!C$1:C$500,0),MATCH(AA$2,PIS!$2:$2,0)),0)</f>
        <v/>
      </c>
      <c r="AB374">
        <f>IFERROR(INDEX(PIS!$A$1:$BZ$1000,MATCH($D374,PIS!C$1:C$500,0),MATCH(AB$2,PIS!$2:$2,0)),0)</f>
        <v/>
      </c>
      <c r="AC374">
        <f>SUM(V374:AB374)</f>
        <v/>
      </c>
      <c r="AD374">
        <f>IFERROR(INDEX(TIMESHEET!$A$1:$AI$5000,MATCH($D374,TIMESHEET!A$1:A$500,0),MATCH("T100",TIMESHEET!$2:$2,0))-2,0)</f>
        <v/>
      </c>
      <c r="AE374">
        <f>IFERROR(INDEX(TIMESHEET!$A$1:$AI$5000,MATCH($D374,TIMESHEET!A$1:A$500,0),MATCH("T202",TIMESHEET!$2:$2,0)),0)</f>
        <v/>
      </c>
      <c r="AF374">
        <f>IFERROR(INDEX(TIMESHEET!$A$1:$AI$5000,MATCH($D374,TIMESHEET!A$1:A$500,0),MATCH("T302",TIMESHEET!$2:$2,0)),0)</f>
        <v/>
      </c>
      <c r="AG374">
        <f>IFERROR(INDEX(TIMESHEET!$A$1:$AI$5000,MATCH($D374,TIMESHEET!A$1:A$500,0),MATCH("T406",TIMESHEET!$2:$2,0)),0)</f>
        <v/>
      </c>
      <c r="AH374">
        <f>AE374+AG374</f>
        <v/>
      </c>
      <c r="AI374">
        <f>IFERROR(INDEX(TIMESHEET!$A$1:$AI$5000,MATCH($D374,TIMESHEET!A$1:A$500,0),MATCH("T701",TIMESHEET!$2:$2,0)),0)</f>
        <v/>
      </c>
      <c r="AJ374">
        <f>IFERROR(INDEX(TIMESHEET!$A$1:$AI$5000,MATCH($D374,TIMESHEET!B$1:B$500,0),MATCH("T320",TIMESHEET!$2:$2,0)),0)</f>
        <v/>
      </c>
      <c r="AK374">
        <f>IFERROR(IF(LEFT(INDEX(PIS!O$1:O$500,MATCH(D374,PIS!C$1:C$500)),1)="M",T374/AD374*SUM(AE374:AG374),T374*AD374),0)</f>
        <v/>
      </c>
      <c r="AL374">
        <f>IFERROR(INDEX(ADJ!$A$1:$BZ$1000,MATCH(PAYROLL!D374,ADJ!A$1:A$500,0),MATCH(PAYROLL!AL$2,ADJ!$2:$2,0)),0)</f>
        <v/>
      </c>
      <c r="AM374">
        <f>SUM(AK374:AL374)</f>
        <v/>
      </c>
      <c r="AN374">
        <f>IFERROR(ROUND(V374/$AD374*$AH374,0),0)</f>
        <v/>
      </c>
      <c r="AO374">
        <f>IFERROR(ROUND(W374/$AD374*$AH374,0),0)</f>
        <v/>
      </c>
      <c r="AP374">
        <f>IFERROR(ROUND(X374/$AD374*$AE374,0),0)</f>
        <v/>
      </c>
      <c r="AQ374">
        <f>IFERROR(ROUND(Y374/$AD374*$AH374,0),0)</f>
        <v/>
      </c>
      <c r="AR374">
        <f>IFERROR(ROUND(Z374/$AD374*$AH374,0),0)</f>
        <v/>
      </c>
      <c r="AS374">
        <f>IFERROR(ROUND(AA374/$AD374*$AH374,0),0)</f>
        <v/>
      </c>
      <c r="AT374">
        <f>IFERROR(IF((AE374+AF374+AG374)&gt;13,AB374,ROUND(AB374/AD374*AH374,0)),0)</f>
        <v/>
      </c>
      <c r="AU374">
        <f>IFERROR(INDEX(ADJ!$A$1:$BZ$1000,MATCH(PAYROLL!D374,ADJ!A$1:A$500,0),MATCH(PAYROLL!AU$2,ADJ!$2:$2,0)),0)</f>
        <v/>
      </c>
      <c r="AV374">
        <f>ROUND(SUM(AN374:AU374),0)</f>
        <v/>
      </c>
      <c r="AW374">
        <f>IFERROR(INDEX(TIMESHEET!$A$1:$AI$5000,MATCH(PAYROLL!D374,TIMESHEET!A$1:A$500,0),MATCH("T620",TIMESHEET!$2:$2,0)),0)</f>
        <v/>
      </c>
      <c r="AX374">
        <f>IFERROR(INDEX(TIMESHEET!$A$1:$AI$5000,MATCH(PAYROLL!D374,TIMESHEET!A$1:A$500,0),MATCH("T601",TIMESHEET!$2:$2,0)),0)</f>
        <v/>
      </c>
      <c r="AY374">
        <f>IFERROR(INDEX(TIMESHEET!$A$1:$AI$5000,MATCH(PAYROLL!D374,TIMESHEET!A$1:A$500,0),MATCH("T602",TIMESHEET!$2:$2,0)),0)</f>
        <v/>
      </c>
      <c r="AZ374">
        <f>IFERROR(INDEX(TIMESHEET!$A$1:$AI$5000,MATCH(PAYROLL!D374,TIMESHEET!A$1:A$500,0),MATCH("T603",TIMESHEET!$2:$2,0)),0)</f>
        <v/>
      </c>
      <c r="BA374">
        <f>IFERROR(INDEX(TIMESHEET!$A$1:$AI$5000,MATCH(PAYROLL!D374,TIMESHEET!A$1:A$500,0),MATCH("T611",TIMESHEET!$2:$2,0)),0)</f>
        <v/>
      </c>
      <c r="BB374">
        <f>IFERROR(INDEX(TIMESHEET!$A$1:$AI$5000,MATCH(PAYROLL!D374,TIMESHEET!A$1:A$500,0),MATCH("T612",TIMESHEET!$2:$2,0)),0)</f>
        <v/>
      </c>
      <c r="BC374">
        <f>IFERROR(INDEX(TIMESHEET!$A$1:$AI$5000,MATCH(PAYROLL!D374,TIMESHEET!A$1:A$500,0),MATCH("T613",TIMESHEET!$2:$2,0)),0)</f>
        <v/>
      </c>
      <c r="BD374">
        <f>IFERROR(INDEX(TIMESHEET!$A$1:$AI$5000,MATCH(PAYROLL!D374,TIMESHEET!A$1:A$500,0),MATCH("T500",TIMESHEET!$2:$2,0)),0)</f>
        <v/>
      </c>
      <c r="BE374">
        <f>IFERROR(IF(LEFT(INDEX(PIS!O$1:O$500,MATCH(D374,PIS!C$1:C$500)),1)="M",T374/AD374/8*(AW374+AX374*1.5+AY374*2+AZ374*3+BA374*2.1+BB374*2.7+BC374*3.9+BD374*0.3),T374/8*(AW374+AX374*1.5+AY374*2+AZ374*3+BA374*2.1+BB374*2.7+BC374*3.9+BD374*0.3)),0)</f>
        <v/>
      </c>
      <c r="BF374">
        <f>IFERROR(INDEX(ADJ!$A$1:$BZ$1000,MATCH(PAYROLL!$D374,ADJ!A$1:A$500,0),MATCH(PAYROLL!BF$2,ADJ!$2:$2,0)),0)</f>
        <v/>
      </c>
      <c r="BG374">
        <f>IFERROR(INDEX(ADJ!$A$1:$BZ$1000,MATCH(PAYROLL!D374,ADJ!A$1:A$500,0),MATCH(PAYROLL!BG$2,ADJ!$2:$2,0)),0)</f>
        <v/>
      </c>
      <c r="BH374">
        <f>IFERROR(INDEX(ADJ!$A$1:$BZ$1000,MATCH(PAYROLL!D374,ADJ!A$1:A$500,0),MATCH(PAYROLL!BH$2,ADJ!$2:$2,0)),0)</f>
        <v/>
      </c>
      <c r="BI374">
        <f>IFERROR(INDEX(ADJ!$A$1:$BZ$1000,MATCH(PAYROLL!D374,ADJ!A$1:A$500,0),MATCH(PAYROLL!BI$2,ADJ!$2:$2,0)),0)</f>
        <v/>
      </c>
      <c r="BJ374">
        <f>IFERROR(INDEX(ADJ!$A$1:$BZ$1000,MATCH(PAYROLL!D374,ADJ!A$1:A$500,0),MATCH(PAYROLL!BJ$2,ADJ!$2:$2,0)),0)</f>
        <v/>
      </c>
      <c r="BK374">
        <f>SUM(BF374:BJ374)</f>
        <v/>
      </c>
      <c r="BL374">
        <f>IFERROR(INDEX(ADJ!$A$1:$BZ$1000,MATCH(PAYROLL!D374,ADJ!A$1:A$500,0),MATCH(PAYROLL!BL$2,ADJ!$2:$2,0)),0)</f>
        <v/>
      </c>
      <c r="BM374">
        <f>IFERROR(INDEX(ADJ!$A$1:$BZ$1000,MATCH(PAYROLL!D374,ADJ!A$1:A$500,0),MATCH(PAYROLL!BM$2,ADJ!$2:$2,0)),0)</f>
        <v/>
      </c>
      <c r="BN374">
        <f>IFERROR(INDEX(ADJ!$A$1:$BZ$1000,MATCH(PAYROLL!D374,ADJ!A$1:A$500,0),MATCH(PAYROLL!BN$2,ADJ!$2:$2,0)),0)</f>
        <v/>
      </c>
      <c r="BO374">
        <f>IFERROR(INDEX(ADJ!$A$1:$BZ$1000,MATCH(PAYROLL!D374,ADJ!A$1:A$500,0),MATCH(PAYROLL!BO$2,ADJ!$2:$2,0)),0)</f>
        <v/>
      </c>
      <c r="BP374">
        <f>SUM(AM374,AV374,BE374,BK374,BL374:BO374)</f>
        <v/>
      </c>
      <c r="BQ374">
        <f>BO374</f>
        <v/>
      </c>
      <c r="BR374">
        <f>IFERROR(ROUND(IF(LEFT(INDEX(PIS!O$1:O$500,MATCH(D374,PIS!C$1:C$500)),1)="D",T374/8*(BD374*0.3),IF(LEFT(INDEX(PIS!O$1:O$500,MATCH(D374,PIS!C$1:C$500)),1)="H",T374*($BD374*0.3),T374/$AD374/8*($BD374*0.3))),0),0)</f>
        <v/>
      </c>
      <c r="BS374">
        <f>IF(AP374&lt;1,0,MIN(AP374,730000))</f>
        <v/>
      </c>
      <c r="BT374">
        <f>IFERROR(ROUND((BE374-SUM(AW374:BC374)*T374/AD374/8),0)-BR374,0)</f>
        <v/>
      </c>
      <c r="BU374">
        <f>AO374</f>
        <v/>
      </c>
      <c r="BV374">
        <f>SUM(BQ374:BU374)</f>
        <v/>
      </c>
      <c r="BW374">
        <f>BP374-BV374</f>
        <v/>
      </c>
      <c r="BX374">
        <f>IFERROR(IF(RIGHT(INDEX(PIS!O$1:O$500,MATCH(D374,PIS!C$1:C$500)),5)="Gross",MIN(U374+V374,VLOOKUP("R700",TSC!B:C,2,0)*VLOOKUP("R101",TSC!B:C,2,0))*VLOOKUP("R701",TSC!B:C,2,0)%,0),0)</f>
        <v/>
      </c>
      <c r="BY374">
        <f>IFERROR(IF(RIGHT(INDEX(PIS!O$1:O$500,MATCH(D374,PIS!C$1:C$500)),5)="Gross",MIN(U374+V374,VLOOKUP("R700",TSC!B:C,2,0)*VLOOKUP("R101",TSC!B:C,2,0))*VLOOKUP("T704",TSC!B:C,2,0)%,0),0)</f>
        <v/>
      </c>
      <c r="BZ374">
        <f>IFERROR(IF(RIGHT(INDEX(PIS!O$1:O$500,MATCH(D374,PIS!C$1:C$500)),5)="Gross",MIN(U374+V374,VLOOKUP("R700",TSC!B:C,2,0)*VLOOKUP("1",TSC!F:G,2,0))*VLOOKUP("T705",TSC!B:C,2,0)%,0),0)</f>
        <v/>
      </c>
      <c r="CA374">
        <f>IFERROR(INDEX(ADJ!$A$1:$BZ$1000,MATCH(PAYROLL!D374,ADJ!A$1:A$500,0),MATCH(PAYROLL!CA$2,ADJ!$2:$2,0)),0)</f>
        <v/>
      </c>
      <c r="CB374">
        <f>IFERROR(INDEX(ADJ!$A$1:$BZ$1000,MATCH(PAYROLL!D374,ADJ!A$1:A$500,0),MATCH(PAYROLL!CB$2,ADJ!$2:$2,0)),0)</f>
        <v/>
      </c>
      <c r="CC374">
        <f>SUM(BX374:CB374)</f>
        <v/>
      </c>
      <c r="CD374">
        <f>IFERROR(INDEX(PIS!$A$1:$BZ$1000,MATCH(PAYROLL!D374,PIS!C$1:C$500,0),MATCH(PAYROLL!CD$1,PIS!$1:$1,0)),0)</f>
        <v/>
      </c>
      <c r="CE374">
        <f>IFERROR(IF(OR(INDEX(PIS!P$1:P$500,MATCH(D374,PIS!C$1:C$500,0))="LT2",INDEX(PIS!P$1:P$500,MATCH(D374,PIS!C$1:C$500,0))="P10"),0,SUM(CC374,CD374*VLOOKUP("R601",TSC!B:C,2,0),VLOOKUP("R602",TSC!B:C,2,0))),0)</f>
        <v/>
      </c>
      <c r="CF374">
        <f>MAX(BW374-CE374,0)</f>
        <v/>
      </c>
      <c r="CG374">
        <f>IFERROR(IF(OR(RIGHT(INDEX(PIS!P$1:P$500,MATCH(D374,PIS!C$1:C$500)),5)="P10",RIGHT(INDEX(PIS!P$1:P$500,MATCH(D374,PIS!C$1:C$500)),5)="CK"),0,IF(CF374&lt;=5000000,CF374*5%,IF(CF374&lt;=10000000,CF374*10%-250000,IF(CF374&lt;=18000000,CF374*15%-750000,IF(CF374&lt;=32000000,CF374*20%-1650000,IF(CF374&lt;=52000000,CF374*25%-3250000,IF(CF374&lt;=80000000,BH374*30%-5850000,CF374*35%-9850000))))))),0)</f>
        <v/>
      </c>
      <c r="CH374">
        <f>IFERROR(IF(OR(INDEX(PIS!P$1:P$500,MATCH(D374,PIS!C$1:C$500))="LT",INDEX(PIS!P$1:P$500,MATCH(D374,PIS!C$1:C$500))="CK"),0,IF(CF374&lt;2000000,0,CF374*10%)),0)</f>
        <v/>
      </c>
      <c r="CI374">
        <f>IFERROR(INDEX(ADJ!$A$1:$BZ$1000,MATCH(PAYROLL!D374,ADJ!A$1:A$500,0),MATCH(PAYROLL!CI$2,ADJ!$2:$2,0)),0)</f>
        <v/>
      </c>
      <c r="CJ374">
        <f>IFERROR(INDEX(ADJ!$A$1:$BZ$1000,MATCH(PAYROLL!D374,ADJ!A$1:A$500,0),MATCH(PAYROLL!CJ$2,ADJ!$2:$2,0)),0)</f>
        <v/>
      </c>
      <c r="CK374">
        <f>IFERROR(INDEX(ADJ!$A$1:$BZ$1000,MATCH(PAYROLL!D374,ADJ!A$1:A$500,0),MATCH(PAYROLL!CK$2,ADJ!$2:$2,0)),0)</f>
        <v/>
      </c>
      <c r="CL374">
        <f>SUM(CG374:CK374)</f>
        <v/>
      </c>
      <c r="CM374">
        <f>ROUND(SUM(CH374:CK374),0)</f>
        <v/>
      </c>
      <c r="CN374">
        <f>IFERROR(INDEX(CSDA!D$1:D$500,MATCH($CN$2,CSDA!C$1:C$500,0))*INDEX(PIS!V$1:V$500,MATCH(D374,PIS!C$1:C$500))+INDEX(ADJ!$A$1:$BZ$1000,MATCH(PAYROLL!D374,ADJ!A$1:A$500,0),MATCH(PAYROLL!CN$2,ADJ!$2:$2,0)),0)</f>
        <v/>
      </c>
      <c r="CO374">
        <f>IFERROR(INDEX(ADJ!$A$1:$BZ$1000,MATCH(PAYROLL!D374,ADJ!A$1:A$500,0),MATCH(PAYROLL!CO$2,ADJ!$2:$2,0)),0)</f>
        <v/>
      </c>
      <c r="CP374">
        <f>IFERROR(INDEX(ADJ!$A$1:$BZ$1000,MATCH(PAYROLL!D374,ADJ!A$1:A$500,0),MATCH(PAYROLL!CP$2,ADJ!$2:$2,0)),0)</f>
        <v/>
      </c>
      <c r="CQ374">
        <f>BP374-CL374-CI374-CM374-CN374-CO374-CP374-CC374</f>
        <v/>
      </c>
      <c r="CR374">
        <f>IFERROR(IF(RIGHT(INDEX(PIS!O$1:O$500,MATCH(D374,PIS!C$1:C$500,0)),5)="Gross",MIN(U374+V374,VLOOKUP("R700",TSC!B:C,2,0)*VLOOKUP("R101",TSC!B:C,2,0))*(VLOOKUP("T711",TSC!B:C,2,0)+VLOOKUP("T712",TSC!B:C,2,0))%,MIN(T374+V374,VLOOKUP("R700",TSC!B:C,2,0)*VLOOKUP("R101",TSC!B:C,2,0))*(VLOOKUP("T711",TSC!B:C,2,0)+VLOOKUP("T712",TSC!B:C,2,0)+VLOOKUP("R701",TSC!B:C,2,0))%),0)</f>
        <v/>
      </c>
      <c r="CS374">
        <f>IFERROR(IF(RIGHT(INDEX(PIS!O$1:O$500,MATCH(D374,PIS!C$1:C$500,0)),5)="Gross",MIN(U374+V374,VLOOKUP("R700",TSC!B:C,2,0)*VLOOKUP("R101",TSC!B:C,2,0))*(VLOOKUP("T714",TSC!B:C,2,0))%,MIN(T374+V374,VLOOKUP("R700",TSC!B:C,2,0)*VLOOKUP("R101",TSC!B:C,2,0))*(VLOOKUP("T704",TSC!B:C,2,0)+VLOOKUP("T714",TSC!B:C,2,0))%),0)</f>
        <v/>
      </c>
      <c r="CT374">
        <f>IFERROR(IF(RIGHT(INDEX(PIS!O$1:O$500,MATCH(D374,PIS!C$1:C$500,0)),5)="Gross",MIN(U374+V374,VLOOKUP("R700",TSC!B:C,2,0)*VLOOKUP("R101",TSC!B:C,2,0))*VLOOKUP("T705",TSC!B:C,2,0)%,MIN(T374+V374,VLOOKUP("R700",TSC!B:C,2,0)*VLOOKUP("R101",TSC!B:C,2,0))*VLOOKUP("T705",TSC!B:C,2,0)%),0)</f>
        <v/>
      </c>
      <c r="CU374">
        <f>IFERROR(IF(RIGHT(INDEX(PIS!O$1:O$500,MATCH(D374,PIS!C$1:C$500,0)),5)="Gross",MIN(U374+V374,VLOOKUP("R700",TSC!B:C,2,0)*VLOOKUP("R101",TSC!B:C,2,0))*(VLOOKUP("T713",TSC!B:C,2,0))%,MIN(T374+V374,VLOOKUP("R700",TSC!B:C,2,0)*VLOOKUP("R101",TSC!B:C,2,0))*(VLOOKUP("T713",TSC!B:C,2,0))%),0)</f>
        <v/>
      </c>
      <c r="CV374">
        <f>IFERROR(INDEX(ADJ!$A$1:$BZ$1000,MATCH(PAYROLL!D374,ADJ!A$1:A$500,0),MATCH(PAYROLL!CV$2,ADJ!$2:$2,0)),0)</f>
        <v/>
      </c>
      <c r="CW374">
        <f>IFERROR(INDEX(ADJ!$A$1:$BZ$1000,MATCH(PAYROLL!D374,ADJ!A$1:A$500,0),MATCH(PAYROLL!CW$2,ADJ!$2:$2,0)),0)</f>
        <v/>
      </c>
      <c r="CX374">
        <f>SUM(CR374:CW374)</f>
        <v/>
      </c>
      <c r="CY374">
        <f>ROUND(IF(CR374&gt;0,T374+V374*VLOOKUP("R202",TSC!$B$1:$C$500,2,0),0),0)</f>
        <v/>
      </c>
      <c r="CZ374">
        <f>IFERROR(INDEX(CSDA!D$1:D$500,MATCH($CZ$2,CSDA!C$1:C$500,0)),0)</f>
        <v/>
      </c>
      <c r="DA374">
        <f>ROUND(T374*0.7%,0)</f>
        <v/>
      </c>
      <c r="DB374">
        <f>ROUND(T374/12,0)</f>
        <v/>
      </c>
      <c r="DC374">
        <f ref="DC374" t="array">IFERROR(INDEX(CSDA!D$1:D$500,MATCH("Trích giữ"&amp;PAYROLL!DC$2,CSDA!A$1:A$500&amp;CSDA!C$1:C$500,0)),0)</f>
        <v/>
      </c>
      <c r="DD374">
        <f ref="DD374" t="array">IFERROR(INDEX(CSDA!D$1:D$500,MATCH("Trích giữ"&amp;PAYROLL!DD$2,CSDA!A$1:A$500&amp;CSDA!C$1:C$500,0)),0)</f>
        <v/>
      </c>
      <c r="DE374">
        <f ref="DE374" t="array">IFERROR(INDEX(CSDA!D$1:D$500,MATCH("Trích giữ"&amp;PAYROLL!DE$2,CSDA!A$1:A$500&amp;CSDA!C$1:C$500,0)),0)</f>
        <v/>
      </c>
      <c r="DF374">
        <f>IFERROR(INDEX(CSDA!D$1:D$500,MATCH(PAYROLL!DF$2,CSDA!C$1:C$500,0)),0)</f>
        <v/>
      </c>
      <c r="DG374">
        <f ref="DG374" t="array">IFERROR(INDEX(CSDA!D$1:D$500,MATCH("Trích giữ"&amp;PAYROLL!DG$2,CSDA!A$1:A$500&amp;CSDA!C$1:C$500,0)),0)</f>
        <v/>
      </c>
      <c r="DH374">
        <f>ROUND(T374/26,0)</f>
        <v/>
      </c>
      <c r="DI374">
        <f ref="DI374" t="array">IFERROR(INDEX(CSDA!D$1:D$500,MATCH("Trích giữ"&amp;PAYROLL!DI$2,CSDA!A$1:A$500&amp;CSDA!C$1:C$500,0)),0)</f>
        <v/>
      </c>
      <c r="DJ374">
        <f>IF(U374=0,T374*21.5%-BL374,0)</f>
        <v/>
      </c>
      <c r="DK374">
        <f ref="DK374" t="array">IFERROR(INDEX(CSDA!D$1:D$500,MATCH("Trích giữ"&amp;PAYROLL!DK$2,CSDA!A$1:A$500&amp;CSDA!C$1:C$500,0)),0)</f>
        <v/>
      </c>
      <c r="DL374">
        <f>IFERROR(INDEX(CSDA!D$1:D$500,MATCH(PAYROLL!DL$2,CSDA!C$1:C$500,0))/12,0)</f>
        <v/>
      </c>
      <c r="DM374">
        <f>SUM(DB374:DL374)</f>
        <v/>
      </c>
      <c r="DN374">
        <f>IFERROR(INDEX(ADJ!$A$1:$BZ$1000,MATCH(PAYROLL!D374,ADJ!A$1:A$500,0),MATCH(PAYROLL!DN$2,ADJ!$2:$2,0)),0)</f>
        <v/>
      </c>
      <c r="DO374">
        <f>IFERROR(SUM(BP374,DM374:DN374,CX374:DA374)-DT374,0)</f>
        <v/>
      </c>
      <c r="DP374">
        <f ref="DP374" t="array">SUM(BW374*IFERROR(INDEX(CSDA!D$1:D$500,MATCH(BW$2,CSDA!C$1:C$500,0)),0)%,CX374*IFERROR(INDEX(CSDA!D$1:D$500,MATCH(CX$2,CSDA!C$1:C$500,0)),0)%,DA374*IFERROR(INDEX(CSDA!D$1:D$500,MATCH(DA$2,CSDA!C$1:C$500,0)),0)%,DB374*IFERROR(INDEX(CSDA!D$1:D$500,MATCH(DB$2,CSDA!C$1:C$500,0)),0)%,DF374*IFERROR(INDEX(CSDA!D$1:D$500,MATCH("Phí dịch vụ"&amp;PAYROLL!DF$2,CSDA!A$1:A$500&amp;CSDA!C$1:C$500,0)),0)%,DC374*IFERROR(INDEX(CSDA!D$1:D$500,MATCH("Phí dịch vụ"&amp;PAYROLL!DC$2,CSDA!A$1:A$500&amp;CSDA!C$1:C$500,0)),0)%,DH374*IFERROR(INDEX(CSDA!D$1:D$500,MATCH("Phí dịch vụ"&amp;PAYROLL!DH$2,CSDA!A$1:A$500&amp;CSDA!C$1:C$500,0)),0)%,DJ374*IFERROR(INDEX(CSDA!D$1:D$500,MATCH("Phí dịch vụ"&amp;PAYROLL!DJ$2,CSDA!A$1:A$500&amp;CSDA!C$1:C$500,0)),0)%,BN374*IFERROR(INDEX(CSDA!D$1:D$500,MATCH(BN$2,CSDA!C$1:C$500,0)),0)%)-BN374*7%</f>
        <v/>
      </c>
      <c r="DQ374">
        <f>IFERROR(INDEX(ADJ!$A$1:$BZ$1000,MATCH(PAYROLL!D374,ADJ!A$1:A$500,0),MATCH(PAYROLL!DQ$2,ADJ!$2:$2,0)),0)</f>
        <v/>
      </c>
      <c r="DR374">
        <f>IFERROR(INDEX(ADJ!$A$1:$BZ$1000,MATCH(PAYROLL!D374,ADJ!A$1:A$500,0),MATCH(PAYROLL!DR$2,ADJ!$2:$2,0)),0)</f>
        <v/>
      </c>
      <c r="DS374">
        <f>SUM(DP374:DR374)</f>
        <v/>
      </c>
      <c r="DT374">
        <f>EK374</f>
        <v/>
      </c>
      <c r="DU374">
        <f>SUM(DO374:DR374)</f>
        <v/>
      </c>
      <c r="DV374">
        <f>ROUND(DU374*0.1,0)</f>
        <v/>
      </c>
      <c r="DW374">
        <f>DU374+DV374</f>
        <v/>
      </c>
      <c r="DZ374">
        <f>IFERROR(INDEX(ADJ!$A$1:$BZ$1000,MATCH(PAYROLL!$D374,ADJ!A$1:A$500,0),MATCH(PAYROLL!DZ$2,ADJ!$2:$2,0)),0)</f>
        <v/>
      </c>
      <c r="EA374">
        <f>IFERROR(INDEX(ADJ!$A$1:$BZ$1000,MATCH(PAYROLL!$D374,ADJ!A$1:A$500,0),MATCH(PAYROLL!EA$2,ADJ!$2:$2,0)),0)</f>
        <v/>
      </c>
      <c r="EB374">
        <f>IFERROR(INDEX(ADJ!$A$1:$BZ$1000,MATCH(PAYROLL!$D374,ADJ!A$1:A$500,0),MATCH(PAYROLL!EB$2,ADJ!$2:$2,0)),0)</f>
        <v/>
      </c>
      <c r="EC374">
        <f>IFERROR(INDEX(ADJ!$A$1:$BZ$1000,MATCH(PAYROLL!$D374,ADJ!A$1:A$500,0),MATCH(PAYROLL!EC$2,ADJ!$2:$2,0)),0)</f>
        <v/>
      </c>
      <c r="ED374">
        <f>IFERROR(INDEX(ADJ!$A$1:$BZ$1000,MATCH(PAYROLL!$D374,ADJ!A$1:A$500,0),MATCH(PAYROLL!ED$2,ADJ!$2:$2,0)),0)</f>
        <v/>
      </c>
      <c r="EE374">
        <f>IFERROR(INDEX(ADJ!$A$1:$BZ$1000,MATCH(PAYROLL!$D374,ADJ!A$1:A$500,0),MATCH(PAYROLL!EE$2,ADJ!$2:$2,0)),0)</f>
        <v/>
      </c>
      <c r="EF374">
        <f>IFERROR(INDEX(ADJ!$A$1:$BZ$1000,MATCH(PAYROLL!$D374,ADJ!A$1:A$500,0),MATCH(PAYROLL!EF$2,ADJ!$2:$2,0)),0)</f>
        <v/>
      </c>
      <c r="EG374">
        <f>IFERROR(INDEX(ADJ!$A$1:$BZ$1000,MATCH(PAYROLL!$D374,ADJ!A$1:A$500,0),MATCH(PAYROLL!EG$2,ADJ!$2:$2,0)),0)</f>
        <v/>
      </c>
      <c r="EH374">
        <f>IFERROR(INDEX(ADJ!$A$1:$BZ$1000,MATCH(PAYROLL!$D374,ADJ!A$1:A$500,0),MATCH(PAYROLL!EH$2,ADJ!$2:$2,0)),0)</f>
        <v/>
      </c>
      <c r="EI374">
        <f>IFERROR(INDEX(ADJ!$A$1:$BZ$1000,MATCH(PAYROLL!D374,ADJ!A$1:A$500,0),MATCH(PAYROLL!EI$2,ADJ!$2:$2,0)),0)</f>
        <v/>
      </c>
      <c r="EJ374">
        <f>IFERROR(INDEX(ADJ!$A$1:$BZ$1000,MATCH(PAYROLL!$D374,ADJ!A$1:A$500,0),MATCH(PAYROLL!EJ$2,ADJ!$2:$2,0)),0)</f>
        <v/>
      </c>
      <c r="EK374">
        <f>SUM(DZ374:EJ374)</f>
        <v/>
      </c>
    </row>
    <row r="375">
      <c r="A375" t="n">
        <v>373</v>
      </c>
      <c r="B375" t="inlineStr">
        <is>
          <t>Trương Văn Diễn</t>
        </is>
      </c>
      <c r="D375" t="inlineStr">
        <is>
          <t>158976-01</t>
        </is>
      </c>
      <c r="S375">
        <f>IFERROR(INDEX(PIS!$A$1:$BZ$1000,MATCH($D375,PIS!C$1:C$500,0),MATCH("Lương CB tháng trước",PIS!$1:$1,0)),0)</f>
        <v/>
      </c>
      <c r="T375">
        <f>IFERROR(INDEX(PIS!$A$1:$BZ$1000,MATCH($D375,PIS!C$1:C$500,0),MATCH("Lương CB hiện tại",PIS!$1:$1,0)),0)</f>
        <v/>
      </c>
      <c r="U375">
        <f>IFERROR(INDEX(PIS!$A$1:$BZ$1000,MATCH($D375,PIS!C$1:C$500,0),MATCH("Lương đóng BHBB",PIS!$1:$1,0)),0)</f>
        <v/>
      </c>
      <c r="V375">
        <f>IFERROR(INDEX(PIS!$A$1:$BZ$1000,MATCH($D375,PIS!C$1:C$500,0),MATCH(V$2,PIS!$2:$2,0)),0)</f>
        <v/>
      </c>
      <c r="W375">
        <f>IFERROR(INDEX(PIS!$A$1:$BZ$1000,MATCH($D375,PIS!C$1:C$500,0),MATCH(W$2,PIS!$2:$2,0)),0)</f>
        <v/>
      </c>
      <c r="X375">
        <f>IFERROR(INDEX(PIS!$A$1:$BZ$1000,MATCH($D375,PIS!C$1:C$500,0),MATCH(X$2,PIS!$2:$2,0)),0)</f>
        <v/>
      </c>
      <c r="Y375">
        <f>IFERROR(INDEX(PIS!$A$1:$BZ$1000,MATCH($D375,PIS!C$1:C$500,0),MATCH(Y$2,PIS!$2:$2,0)),0)</f>
        <v/>
      </c>
      <c r="Z375">
        <f>IFERROR(INDEX(PIS!$A$1:$BZ$1000,MATCH($D375,PIS!C$1:C$500,0),MATCH(Z$2,PIS!$2:$2,0)),0)</f>
        <v/>
      </c>
      <c r="AA375">
        <f>IFERROR(INDEX(PIS!$A$1:$BZ$1000,MATCH($D375,PIS!C$1:C$500,0),MATCH(AA$2,PIS!$2:$2,0)),0)</f>
        <v/>
      </c>
      <c r="AB375">
        <f>IFERROR(INDEX(PIS!$A$1:$BZ$1000,MATCH($D375,PIS!C$1:C$500,0),MATCH(AB$2,PIS!$2:$2,0)),0)</f>
        <v/>
      </c>
      <c r="AC375">
        <f>SUM(V375:AB375)</f>
        <v/>
      </c>
      <c r="AD375">
        <f>IFERROR(INDEX(TIMESHEET!$A$1:$AI$5000,MATCH($D375,TIMESHEET!A$1:A$500,0),MATCH("T100",TIMESHEET!$2:$2,0))-2,0)</f>
        <v/>
      </c>
      <c r="AE375">
        <f>IFERROR(INDEX(TIMESHEET!$A$1:$AI$5000,MATCH($D375,TIMESHEET!A$1:A$500,0),MATCH("T202",TIMESHEET!$2:$2,0)),0)</f>
        <v/>
      </c>
      <c r="AF375">
        <f>IFERROR(INDEX(TIMESHEET!$A$1:$AI$5000,MATCH($D375,TIMESHEET!A$1:A$500,0),MATCH("T302",TIMESHEET!$2:$2,0)),0)</f>
        <v/>
      </c>
      <c r="AG375">
        <f>IFERROR(INDEX(TIMESHEET!$A$1:$AI$5000,MATCH($D375,TIMESHEET!A$1:A$500,0),MATCH("T406",TIMESHEET!$2:$2,0)),0)</f>
        <v/>
      </c>
      <c r="AH375">
        <f>AE375+AG375</f>
        <v/>
      </c>
      <c r="AI375">
        <f>IFERROR(INDEX(TIMESHEET!$A$1:$AI$5000,MATCH($D375,TIMESHEET!A$1:A$500,0),MATCH("T701",TIMESHEET!$2:$2,0)),0)</f>
        <v/>
      </c>
      <c r="AJ375">
        <f>IFERROR(INDEX(TIMESHEET!$A$1:$AI$5000,MATCH($D375,TIMESHEET!B$1:B$500,0),MATCH("T320",TIMESHEET!$2:$2,0)),0)</f>
        <v/>
      </c>
      <c r="AK375">
        <f>IFERROR(IF(LEFT(INDEX(PIS!O$1:O$500,MATCH(D375,PIS!C$1:C$500)),1)="M",T375/AD375*SUM(AE375:AG375),T375*AD375),0)</f>
        <v/>
      </c>
      <c r="AL375">
        <f>IFERROR(INDEX(ADJ!$A$1:$BZ$1000,MATCH(PAYROLL!D375,ADJ!A$1:A$500,0),MATCH(PAYROLL!AL$2,ADJ!$2:$2,0)),0)</f>
        <v/>
      </c>
      <c r="AM375">
        <f>SUM(AK375:AL375)</f>
        <v/>
      </c>
      <c r="AN375">
        <f>IFERROR(ROUND(V375/$AD375*$AH375,0),0)</f>
        <v/>
      </c>
      <c r="AO375">
        <f>IFERROR(ROUND(W375/$AD375*$AH375,0),0)</f>
        <v/>
      </c>
      <c r="AP375">
        <f>IFERROR(ROUND(X375/$AD375*$AE375,0),0)</f>
        <v/>
      </c>
      <c r="AQ375">
        <f>IFERROR(ROUND(Y375/$AD375*$AH375,0),0)</f>
        <v/>
      </c>
      <c r="AR375">
        <f>IFERROR(ROUND(Z375/$AD375*$AH375,0),0)</f>
        <v/>
      </c>
      <c r="AS375">
        <f>IFERROR(ROUND(AA375/$AD375*$AH375,0),0)</f>
        <v/>
      </c>
      <c r="AT375">
        <f>IFERROR(IF((AE375+AF375+AG375)&gt;13,AB375,ROUND(AB375/AD375*AH375,0)),0)</f>
        <v/>
      </c>
      <c r="AU375">
        <f>IFERROR(INDEX(ADJ!$A$1:$BZ$1000,MATCH(PAYROLL!D375,ADJ!A$1:A$500,0),MATCH(PAYROLL!AU$2,ADJ!$2:$2,0)),0)</f>
        <v/>
      </c>
      <c r="AV375">
        <f>ROUND(SUM(AN375:AU375),0)</f>
        <v/>
      </c>
      <c r="AW375">
        <f>IFERROR(INDEX(TIMESHEET!$A$1:$AI$5000,MATCH(PAYROLL!D375,TIMESHEET!A$1:A$500,0),MATCH("T620",TIMESHEET!$2:$2,0)),0)</f>
        <v/>
      </c>
      <c r="AX375">
        <f>IFERROR(INDEX(TIMESHEET!$A$1:$AI$5000,MATCH(PAYROLL!D375,TIMESHEET!A$1:A$500,0),MATCH("T601",TIMESHEET!$2:$2,0)),0)</f>
        <v/>
      </c>
      <c r="AY375">
        <f>IFERROR(INDEX(TIMESHEET!$A$1:$AI$5000,MATCH(PAYROLL!D375,TIMESHEET!A$1:A$500,0),MATCH("T602",TIMESHEET!$2:$2,0)),0)</f>
        <v/>
      </c>
      <c r="AZ375">
        <f>IFERROR(INDEX(TIMESHEET!$A$1:$AI$5000,MATCH(PAYROLL!D375,TIMESHEET!A$1:A$500,0),MATCH("T603",TIMESHEET!$2:$2,0)),0)</f>
        <v/>
      </c>
      <c r="BA375">
        <f>IFERROR(INDEX(TIMESHEET!$A$1:$AI$5000,MATCH(PAYROLL!D375,TIMESHEET!A$1:A$500,0),MATCH("T611",TIMESHEET!$2:$2,0)),0)</f>
        <v/>
      </c>
      <c r="BB375">
        <f>IFERROR(INDEX(TIMESHEET!$A$1:$AI$5000,MATCH(PAYROLL!D375,TIMESHEET!A$1:A$500,0),MATCH("T612",TIMESHEET!$2:$2,0)),0)</f>
        <v/>
      </c>
      <c r="BC375">
        <f>IFERROR(INDEX(TIMESHEET!$A$1:$AI$5000,MATCH(PAYROLL!D375,TIMESHEET!A$1:A$500,0),MATCH("T613",TIMESHEET!$2:$2,0)),0)</f>
        <v/>
      </c>
      <c r="BD375">
        <f>IFERROR(INDEX(TIMESHEET!$A$1:$AI$5000,MATCH(PAYROLL!D375,TIMESHEET!A$1:A$500,0),MATCH("T500",TIMESHEET!$2:$2,0)),0)</f>
        <v/>
      </c>
      <c r="BE375">
        <f>IFERROR(IF(LEFT(INDEX(PIS!O$1:O$500,MATCH(D375,PIS!C$1:C$500)),1)="M",T375/AD375/8*(AW375+AX375*1.5+AY375*2+AZ375*3+BA375*2.1+BB375*2.7+BC375*3.9+BD375*0.3),T375/8*(AW375+AX375*1.5+AY375*2+AZ375*3+BA375*2.1+BB375*2.7+BC375*3.9+BD375*0.3)),0)</f>
        <v/>
      </c>
      <c r="BF375">
        <f>IFERROR(INDEX(ADJ!$A$1:$BZ$1000,MATCH(PAYROLL!$D375,ADJ!A$1:A$500,0),MATCH(PAYROLL!BF$2,ADJ!$2:$2,0)),0)</f>
        <v/>
      </c>
      <c r="BG375">
        <f>IFERROR(INDEX(ADJ!$A$1:$BZ$1000,MATCH(PAYROLL!D375,ADJ!A$1:A$500,0),MATCH(PAYROLL!BG$2,ADJ!$2:$2,0)),0)</f>
        <v/>
      </c>
      <c r="BH375">
        <f>IFERROR(INDEX(ADJ!$A$1:$BZ$1000,MATCH(PAYROLL!D375,ADJ!A$1:A$500,0),MATCH(PAYROLL!BH$2,ADJ!$2:$2,0)),0)</f>
        <v/>
      </c>
      <c r="BI375">
        <f>IFERROR(INDEX(ADJ!$A$1:$BZ$1000,MATCH(PAYROLL!D375,ADJ!A$1:A$500,0),MATCH(PAYROLL!BI$2,ADJ!$2:$2,0)),0)</f>
        <v/>
      </c>
      <c r="BJ375">
        <f>IFERROR(INDEX(ADJ!$A$1:$BZ$1000,MATCH(PAYROLL!D375,ADJ!A$1:A$500,0),MATCH(PAYROLL!BJ$2,ADJ!$2:$2,0)),0)</f>
        <v/>
      </c>
      <c r="BK375">
        <f>SUM(BF375:BJ375)</f>
        <v/>
      </c>
      <c r="BL375">
        <f>IFERROR(INDEX(ADJ!$A$1:$BZ$1000,MATCH(PAYROLL!D375,ADJ!A$1:A$500,0),MATCH(PAYROLL!BL$2,ADJ!$2:$2,0)),0)</f>
        <v/>
      </c>
      <c r="BM375">
        <f>IFERROR(INDEX(ADJ!$A$1:$BZ$1000,MATCH(PAYROLL!D375,ADJ!A$1:A$500,0),MATCH(PAYROLL!BM$2,ADJ!$2:$2,0)),0)</f>
        <v/>
      </c>
      <c r="BN375">
        <f>IFERROR(INDEX(ADJ!$A$1:$BZ$1000,MATCH(PAYROLL!D375,ADJ!A$1:A$500,0),MATCH(PAYROLL!BN$2,ADJ!$2:$2,0)),0)</f>
        <v/>
      </c>
      <c r="BO375">
        <f>IFERROR(INDEX(ADJ!$A$1:$BZ$1000,MATCH(PAYROLL!D375,ADJ!A$1:A$500,0),MATCH(PAYROLL!BO$2,ADJ!$2:$2,0)),0)</f>
        <v/>
      </c>
      <c r="BP375">
        <f>SUM(AM375,AV375,BE375,BK375,BL375:BO375)</f>
        <v/>
      </c>
      <c r="BQ375">
        <f>BO375</f>
        <v/>
      </c>
      <c r="BR375">
        <f>IFERROR(ROUND(IF(LEFT(INDEX(PIS!O$1:O$500,MATCH(D375,PIS!C$1:C$500)),1)="D",T375/8*(BD375*0.3),IF(LEFT(INDEX(PIS!O$1:O$500,MATCH(D375,PIS!C$1:C$500)),1)="H",T375*($BD375*0.3),T375/$AD375/8*($BD375*0.3))),0),0)</f>
        <v/>
      </c>
      <c r="BS375">
        <f>IF(AP375&lt;1,0,MIN(AP375,730000))</f>
        <v/>
      </c>
      <c r="BT375">
        <f>IFERROR(ROUND((BE375-SUM(AW375:BC375)*T375/AD375/8),0)-BR375,0)</f>
        <v/>
      </c>
      <c r="BU375">
        <f>AO375</f>
        <v/>
      </c>
      <c r="BV375">
        <f>SUM(BQ375:BU375)</f>
        <v/>
      </c>
      <c r="BW375">
        <f>BP375-BV375</f>
        <v/>
      </c>
      <c r="BX375">
        <f>IFERROR(IF(RIGHT(INDEX(PIS!O$1:O$500,MATCH(D375,PIS!C$1:C$500)),5)="Gross",MIN(U375+V375,VLOOKUP("R700",TSC!B:C,2,0)*VLOOKUP("R101",TSC!B:C,2,0))*VLOOKUP("R701",TSC!B:C,2,0)%,0),0)</f>
        <v/>
      </c>
      <c r="BY375">
        <f>IFERROR(IF(RIGHT(INDEX(PIS!O$1:O$500,MATCH(D375,PIS!C$1:C$500)),5)="Gross",MIN(U375+V375,VLOOKUP("R700",TSC!B:C,2,0)*VLOOKUP("R101",TSC!B:C,2,0))*VLOOKUP("T704",TSC!B:C,2,0)%,0),0)</f>
        <v/>
      </c>
      <c r="BZ375">
        <f>IFERROR(IF(RIGHT(INDEX(PIS!O$1:O$500,MATCH(D375,PIS!C$1:C$500)),5)="Gross",MIN(U375+V375,VLOOKUP("R700",TSC!B:C,2,0)*VLOOKUP("1",TSC!F:G,2,0))*VLOOKUP("T705",TSC!B:C,2,0)%,0),0)</f>
        <v/>
      </c>
      <c r="CA375">
        <f>IFERROR(INDEX(ADJ!$A$1:$BZ$1000,MATCH(PAYROLL!D375,ADJ!A$1:A$500,0),MATCH(PAYROLL!CA$2,ADJ!$2:$2,0)),0)</f>
        <v/>
      </c>
      <c r="CB375">
        <f>IFERROR(INDEX(ADJ!$A$1:$BZ$1000,MATCH(PAYROLL!D375,ADJ!A$1:A$500,0),MATCH(PAYROLL!CB$2,ADJ!$2:$2,0)),0)</f>
        <v/>
      </c>
      <c r="CC375">
        <f>SUM(BX375:CB375)</f>
        <v/>
      </c>
      <c r="CD375">
        <f>IFERROR(INDEX(PIS!$A$1:$BZ$1000,MATCH(PAYROLL!D375,PIS!C$1:C$500,0),MATCH(PAYROLL!CD$1,PIS!$1:$1,0)),0)</f>
        <v/>
      </c>
      <c r="CE375">
        <f>IFERROR(IF(OR(INDEX(PIS!P$1:P$500,MATCH(D375,PIS!C$1:C$500,0))="LT2",INDEX(PIS!P$1:P$500,MATCH(D375,PIS!C$1:C$500,0))="P10"),0,SUM(CC375,CD375*VLOOKUP("R601",TSC!B:C,2,0),VLOOKUP("R602",TSC!B:C,2,0))),0)</f>
        <v/>
      </c>
      <c r="CF375">
        <f>MAX(BW375-CE375,0)</f>
        <v/>
      </c>
      <c r="CG375">
        <f>IFERROR(IF(OR(RIGHT(INDEX(PIS!P$1:P$500,MATCH(D375,PIS!C$1:C$500)),5)="P10",RIGHT(INDEX(PIS!P$1:P$500,MATCH(D375,PIS!C$1:C$500)),5)="CK"),0,IF(CF375&lt;=5000000,CF375*5%,IF(CF375&lt;=10000000,CF375*10%-250000,IF(CF375&lt;=18000000,CF375*15%-750000,IF(CF375&lt;=32000000,CF375*20%-1650000,IF(CF375&lt;=52000000,CF375*25%-3250000,IF(CF375&lt;=80000000,BH375*30%-5850000,CF375*35%-9850000))))))),0)</f>
        <v/>
      </c>
      <c r="CH375">
        <f>IFERROR(IF(OR(INDEX(PIS!P$1:P$500,MATCH(D375,PIS!C$1:C$500))="LT",INDEX(PIS!P$1:P$500,MATCH(D375,PIS!C$1:C$500))="CK"),0,IF(CF375&lt;2000000,0,CF375*10%)),0)</f>
        <v/>
      </c>
      <c r="CI375">
        <f>IFERROR(INDEX(ADJ!$A$1:$BZ$1000,MATCH(PAYROLL!D375,ADJ!A$1:A$500,0),MATCH(PAYROLL!CI$2,ADJ!$2:$2,0)),0)</f>
        <v/>
      </c>
      <c r="CJ375">
        <f>IFERROR(INDEX(ADJ!$A$1:$BZ$1000,MATCH(PAYROLL!D375,ADJ!A$1:A$500,0),MATCH(PAYROLL!CJ$2,ADJ!$2:$2,0)),0)</f>
        <v/>
      </c>
      <c r="CK375">
        <f>IFERROR(INDEX(ADJ!$A$1:$BZ$1000,MATCH(PAYROLL!D375,ADJ!A$1:A$500,0),MATCH(PAYROLL!CK$2,ADJ!$2:$2,0)),0)</f>
        <v/>
      </c>
      <c r="CL375">
        <f>SUM(CG375:CK375)</f>
        <v/>
      </c>
      <c r="CM375">
        <f>ROUND(SUM(CH375:CK375),0)</f>
        <v/>
      </c>
      <c r="CN375">
        <f>IFERROR(INDEX(CSDA!D$1:D$500,MATCH($CN$2,CSDA!C$1:C$500,0))*INDEX(PIS!V$1:V$500,MATCH(D375,PIS!C$1:C$500))+INDEX(ADJ!$A$1:$BZ$1000,MATCH(PAYROLL!D375,ADJ!A$1:A$500,0),MATCH(PAYROLL!CN$2,ADJ!$2:$2,0)),0)</f>
        <v/>
      </c>
      <c r="CO375">
        <f>IFERROR(INDEX(ADJ!$A$1:$BZ$1000,MATCH(PAYROLL!D375,ADJ!A$1:A$500,0),MATCH(PAYROLL!CO$2,ADJ!$2:$2,0)),0)</f>
        <v/>
      </c>
      <c r="CP375">
        <f>IFERROR(INDEX(ADJ!$A$1:$BZ$1000,MATCH(PAYROLL!D375,ADJ!A$1:A$500,0),MATCH(PAYROLL!CP$2,ADJ!$2:$2,0)),0)</f>
        <v/>
      </c>
      <c r="CQ375">
        <f>BP375-CL375-CI375-CM375-CN375-CO375-CP375-CC375</f>
        <v/>
      </c>
      <c r="CR375">
        <f>IFERROR(IF(RIGHT(INDEX(PIS!O$1:O$500,MATCH(D375,PIS!C$1:C$500,0)),5)="Gross",MIN(U375+V375,VLOOKUP("R700",TSC!B:C,2,0)*VLOOKUP("R101",TSC!B:C,2,0))*(VLOOKUP("T711",TSC!B:C,2,0)+VLOOKUP("T712",TSC!B:C,2,0))%,MIN(T375+V375,VLOOKUP("R700",TSC!B:C,2,0)*VLOOKUP("R101",TSC!B:C,2,0))*(VLOOKUP("T711",TSC!B:C,2,0)+VLOOKUP("T712",TSC!B:C,2,0)+VLOOKUP("R701",TSC!B:C,2,0))%),0)</f>
        <v/>
      </c>
      <c r="CS375">
        <f>IFERROR(IF(RIGHT(INDEX(PIS!O$1:O$500,MATCH(D375,PIS!C$1:C$500,0)),5)="Gross",MIN(U375+V375,VLOOKUP("R700",TSC!B:C,2,0)*VLOOKUP("R101",TSC!B:C,2,0))*(VLOOKUP("T714",TSC!B:C,2,0))%,MIN(T375+V375,VLOOKUP("R700",TSC!B:C,2,0)*VLOOKUP("R101",TSC!B:C,2,0))*(VLOOKUP("T704",TSC!B:C,2,0)+VLOOKUP("T714",TSC!B:C,2,0))%),0)</f>
        <v/>
      </c>
      <c r="CT375">
        <f>IFERROR(IF(RIGHT(INDEX(PIS!O$1:O$500,MATCH(D375,PIS!C$1:C$500,0)),5)="Gross",MIN(U375+V375,VLOOKUP("R700",TSC!B:C,2,0)*VLOOKUP("R101",TSC!B:C,2,0))*VLOOKUP("T705",TSC!B:C,2,0)%,MIN(T375+V375,VLOOKUP("R700",TSC!B:C,2,0)*VLOOKUP("R101",TSC!B:C,2,0))*VLOOKUP("T705",TSC!B:C,2,0)%),0)</f>
        <v/>
      </c>
      <c r="CU375">
        <f>IFERROR(IF(RIGHT(INDEX(PIS!O$1:O$500,MATCH(D375,PIS!C$1:C$500,0)),5)="Gross",MIN(U375+V375,VLOOKUP("R700",TSC!B:C,2,0)*VLOOKUP("R101",TSC!B:C,2,0))*(VLOOKUP("T713",TSC!B:C,2,0))%,MIN(T375+V375,VLOOKUP("R700",TSC!B:C,2,0)*VLOOKUP("R101",TSC!B:C,2,0))*(VLOOKUP("T713",TSC!B:C,2,0))%),0)</f>
        <v/>
      </c>
      <c r="CV375">
        <f>IFERROR(INDEX(ADJ!$A$1:$BZ$1000,MATCH(PAYROLL!D375,ADJ!A$1:A$500,0),MATCH(PAYROLL!CV$2,ADJ!$2:$2,0)),0)</f>
        <v/>
      </c>
      <c r="CW375">
        <f>IFERROR(INDEX(ADJ!$A$1:$BZ$1000,MATCH(PAYROLL!D375,ADJ!A$1:A$500,0),MATCH(PAYROLL!CW$2,ADJ!$2:$2,0)),0)</f>
        <v/>
      </c>
      <c r="CX375">
        <f>SUM(CR375:CW375)</f>
        <v/>
      </c>
      <c r="CY375">
        <f>ROUND(IF(CR375&gt;0,T375+V375*VLOOKUP("R202",TSC!$B$1:$C$500,2,0),0),0)</f>
        <v/>
      </c>
      <c r="CZ375">
        <f>IFERROR(INDEX(CSDA!D$1:D$500,MATCH($CZ$2,CSDA!C$1:C$500,0)),0)</f>
        <v/>
      </c>
      <c r="DA375">
        <f>ROUND(T375*0.7%,0)</f>
        <v/>
      </c>
      <c r="DB375">
        <f>ROUND(T375/12,0)</f>
        <v/>
      </c>
      <c r="DC375">
        <f ref="DC375" t="array">IFERROR(INDEX(CSDA!D$1:D$500,MATCH("Trích giữ"&amp;PAYROLL!DC$2,CSDA!A$1:A$500&amp;CSDA!C$1:C$500,0)),0)</f>
        <v/>
      </c>
      <c r="DD375">
        <f ref="DD375" t="array">IFERROR(INDEX(CSDA!D$1:D$500,MATCH("Trích giữ"&amp;PAYROLL!DD$2,CSDA!A$1:A$500&amp;CSDA!C$1:C$500,0)),0)</f>
        <v/>
      </c>
      <c r="DE375">
        <f ref="DE375" t="array">IFERROR(INDEX(CSDA!D$1:D$500,MATCH("Trích giữ"&amp;PAYROLL!DE$2,CSDA!A$1:A$500&amp;CSDA!C$1:C$500,0)),0)</f>
        <v/>
      </c>
      <c r="DF375">
        <f>IFERROR(INDEX(CSDA!D$1:D$500,MATCH(PAYROLL!DF$2,CSDA!C$1:C$500,0)),0)</f>
        <v/>
      </c>
      <c r="DG375">
        <f ref="DG375" t="array">IFERROR(INDEX(CSDA!D$1:D$500,MATCH("Trích giữ"&amp;PAYROLL!DG$2,CSDA!A$1:A$500&amp;CSDA!C$1:C$500,0)),0)</f>
        <v/>
      </c>
      <c r="DH375">
        <f>ROUND(T375/26,0)</f>
        <v/>
      </c>
      <c r="DI375">
        <f ref="DI375" t="array">IFERROR(INDEX(CSDA!D$1:D$500,MATCH("Trích giữ"&amp;PAYROLL!DI$2,CSDA!A$1:A$500&amp;CSDA!C$1:C$500,0)),0)</f>
        <v/>
      </c>
      <c r="DJ375">
        <f>IF(U375=0,T375*21.5%-BL375,0)</f>
        <v/>
      </c>
      <c r="DK375">
        <f ref="DK375" t="array">IFERROR(INDEX(CSDA!D$1:D$500,MATCH("Trích giữ"&amp;PAYROLL!DK$2,CSDA!A$1:A$500&amp;CSDA!C$1:C$500,0)),0)</f>
        <v/>
      </c>
      <c r="DL375">
        <f>IFERROR(INDEX(CSDA!D$1:D$500,MATCH(PAYROLL!DL$2,CSDA!C$1:C$500,0))/12,0)</f>
        <v/>
      </c>
      <c r="DM375">
        <f>SUM(DB375:DL375)</f>
        <v/>
      </c>
      <c r="DN375">
        <f>IFERROR(INDEX(ADJ!$A$1:$BZ$1000,MATCH(PAYROLL!D375,ADJ!A$1:A$500,0),MATCH(PAYROLL!DN$2,ADJ!$2:$2,0)),0)</f>
        <v/>
      </c>
      <c r="DO375">
        <f>IFERROR(SUM(BP375,DM375:DN375,CX375:DA375)-DT375,0)</f>
        <v/>
      </c>
      <c r="DP375">
        <f ref="DP375" t="array">SUM(BW375*IFERROR(INDEX(CSDA!D$1:D$500,MATCH(BW$2,CSDA!C$1:C$500,0)),0)%,CX375*IFERROR(INDEX(CSDA!D$1:D$500,MATCH(CX$2,CSDA!C$1:C$500,0)),0)%,DA375*IFERROR(INDEX(CSDA!D$1:D$500,MATCH(DA$2,CSDA!C$1:C$500,0)),0)%,DB375*IFERROR(INDEX(CSDA!D$1:D$500,MATCH(DB$2,CSDA!C$1:C$500,0)),0)%,DF375*IFERROR(INDEX(CSDA!D$1:D$500,MATCH("Phí dịch vụ"&amp;PAYROLL!DF$2,CSDA!A$1:A$500&amp;CSDA!C$1:C$500,0)),0)%,DC375*IFERROR(INDEX(CSDA!D$1:D$500,MATCH("Phí dịch vụ"&amp;PAYROLL!DC$2,CSDA!A$1:A$500&amp;CSDA!C$1:C$500,0)),0)%,DH375*IFERROR(INDEX(CSDA!D$1:D$500,MATCH("Phí dịch vụ"&amp;PAYROLL!DH$2,CSDA!A$1:A$500&amp;CSDA!C$1:C$500,0)),0)%,DJ375*IFERROR(INDEX(CSDA!D$1:D$500,MATCH("Phí dịch vụ"&amp;PAYROLL!DJ$2,CSDA!A$1:A$500&amp;CSDA!C$1:C$500,0)),0)%,BN375*IFERROR(INDEX(CSDA!D$1:D$500,MATCH(BN$2,CSDA!C$1:C$500,0)),0)%)-BN375*7%</f>
        <v/>
      </c>
      <c r="DQ375">
        <f>IFERROR(INDEX(ADJ!$A$1:$BZ$1000,MATCH(PAYROLL!D375,ADJ!A$1:A$500,0),MATCH(PAYROLL!DQ$2,ADJ!$2:$2,0)),0)</f>
        <v/>
      </c>
      <c r="DR375">
        <f>IFERROR(INDEX(ADJ!$A$1:$BZ$1000,MATCH(PAYROLL!D375,ADJ!A$1:A$500,0),MATCH(PAYROLL!DR$2,ADJ!$2:$2,0)),0)</f>
        <v/>
      </c>
      <c r="DS375">
        <f>SUM(DP375:DR375)</f>
        <v/>
      </c>
      <c r="DT375">
        <f>EK375</f>
        <v/>
      </c>
      <c r="DU375">
        <f>SUM(DO375:DR375)</f>
        <v/>
      </c>
      <c r="DV375">
        <f>ROUND(DU375*0.1,0)</f>
        <v/>
      </c>
      <c r="DW375">
        <f>DU375+DV375</f>
        <v/>
      </c>
      <c r="DZ375">
        <f>IFERROR(INDEX(ADJ!$A$1:$BZ$1000,MATCH(PAYROLL!$D375,ADJ!A$1:A$500,0),MATCH(PAYROLL!DZ$2,ADJ!$2:$2,0)),0)</f>
        <v/>
      </c>
      <c r="EA375">
        <f>IFERROR(INDEX(ADJ!$A$1:$BZ$1000,MATCH(PAYROLL!$D375,ADJ!A$1:A$500,0),MATCH(PAYROLL!EA$2,ADJ!$2:$2,0)),0)</f>
        <v/>
      </c>
      <c r="EB375">
        <f>IFERROR(INDEX(ADJ!$A$1:$BZ$1000,MATCH(PAYROLL!$D375,ADJ!A$1:A$500,0),MATCH(PAYROLL!EB$2,ADJ!$2:$2,0)),0)</f>
        <v/>
      </c>
      <c r="EC375">
        <f>IFERROR(INDEX(ADJ!$A$1:$BZ$1000,MATCH(PAYROLL!$D375,ADJ!A$1:A$500,0),MATCH(PAYROLL!EC$2,ADJ!$2:$2,0)),0)</f>
        <v/>
      </c>
      <c r="ED375">
        <f>IFERROR(INDEX(ADJ!$A$1:$BZ$1000,MATCH(PAYROLL!$D375,ADJ!A$1:A$500,0),MATCH(PAYROLL!ED$2,ADJ!$2:$2,0)),0)</f>
        <v/>
      </c>
      <c r="EE375">
        <f>IFERROR(INDEX(ADJ!$A$1:$BZ$1000,MATCH(PAYROLL!$D375,ADJ!A$1:A$500,0),MATCH(PAYROLL!EE$2,ADJ!$2:$2,0)),0)</f>
        <v/>
      </c>
      <c r="EF375">
        <f>IFERROR(INDEX(ADJ!$A$1:$BZ$1000,MATCH(PAYROLL!$D375,ADJ!A$1:A$500,0),MATCH(PAYROLL!EF$2,ADJ!$2:$2,0)),0)</f>
        <v/>
      </c>
      <c r="EG375">
        <f>IFERROR(INDEX(ADJ!$A$1:$BZ$1000,MATCH(PAYROLL!$D375,ADJ!A$1:A$500,0),MATCH(PAYROLL!EG$2,ADJ!$2:$2,0)),0)</f>
        <v/>
      </c>
      <c r="EH375">
        <f>IFERROR(INDEX(ADJ!$A$1:$BZ$1000,MATCH(PAYROLL!$D375,ADJ!A$1:A$500,0),MATCH(PAYROLL!EH$2,ADJ!$2:$2,0)),0)</f>
        <v/>
      </c>
      <c r="EI375">
        <f>IFERROR(INDEX(ADJ!$A$1:$BZ$1000,MATCH(PAYROLL!D375,ADJ!A$1:A$500,0),MATCH(PAYROLL!EI$2,ADJ!$2:$2,0)),0)</f>
        <v/>
      </c>
      <c r="EJ375">
        <f>IFERROR(INDEX(ADJ!$A$1:$BZ$1000,MATCH(PAYROLL!$D375,ADJ!A$1:A$500,0),MATCH(PAYROLL!EJ$2,ADJ!$2:$2,0)),0)</f>
        <v/>
      </c>
      <c r="EK375">
        <f>SUM(DZ375:EJ375)</f>
        <v/>
      </c>
    </row>
    <row r="376">
      <c r="A376" t="n">
        <v>374</v>
      </c>
      <c r="B376" t="inlineStr">
        <is>
          <t>Trương Văn Công</t>
        </is>
      </c>
      <c r="D376" t="inlineStr">
        <is>
          <t>158871-01</t>
        </is>
      </c>
      <c r="S376">
        <f>IFERROR(INDEX(PIS!$A$1:$BZ$1000,MATCH($D376,PIS!C$1:C$500,0),MATCH("Lương CB tháng trước",PIS!$1:$1,0)),0)</f>
        <v/>
      </c>
      <c r="T376">
        <f>IFERROR(INDEX(PIS!$A$1:$BZ$1000,MATCH($D376,PIS!C$1:C$500,0),MATCH("Lương CB hiện tại",PIS!$1:$1,0)),0)</f>
        <v/>
      </c>
      <c r="U376">
        <f>IFERROR(INDEX(PIS!$A$1:$BZ$1000,MATCH($D376,PIS!C$1:C$500,0),MATCH("Lương đóng BHBB",PIS!$1:$1,0)),0)</f>
        <v/>
      </c>
      <c r="V376">
        <f>IFERROR(INDEX(PIS!$A$1:$BZ$1000,MATCH($D376,PIS!C$1:C$500,0),MATCH(V$2,PIS!$2:$2,0)),0)</f>
        <v/>
      </c>
      <c r="W376">
        <f>IFERROR(INDEX(PIS!$A$1:$BZ$1000,MATCH($D376,PIS!C$1:C$500,0),MATCH(W$2,PIS!$2:$2,0)),0)</f>
        <v/>
      </c>
      <c r="X376">
        <f>IFERROR(INDEX(PIS!$A$1:$BZ$1000,MATCH($D376,PIS!C$1:C$500,0),MATCH(X$2,PIS!$2:$2,0)),0)</f>
        <v/>
      </c>
      <c r="Y376">
        <f>IFERROR(INDEX(PIS!$A$1:$BZ$1000,MATCH($D376,PIS!C$1:C$500,0),MATCH(Y$2,PIS!$2:$2,0)),0)</f>
        <v/>
      </c>
      <c r="Z376">
        <f>IFERROR(INDEX(PIS!$A$1:$BZ$1000,MATCH($D376,PIS!C$1:C$500,0),MATCH(Z$2,PIS!$2:$2,0)),0)</f>
        <v/>
      </c>
      <c r="AA376">
        <f>IFERROR(INDEX(PIS!$A$1:$BZ$1000,MATCH($D376,PIS!C$1:C$500,0),MATCH(AA$2,PIS!$2:$2,0)),0)</f>
        <v/>
      </c>
      <c r="AB376">
        <f>IFERROR(INDEX(PIS!$A$1:$BZ$1000,MATCH($D376,PIS!C$1:C$500,0),MATCH(AB$2,PIS!$2:$2,0)),0)</f>
        <v/>
      </c>
      <c r="AC376">
        <f>SUM(V376:AB376)</f>
        <v/>
      </c>
      <c r="AD376">
        <f>IFERROR(INDEX(TIMESHEET!$A$1:$AI$5000,MATCH($D376,TIMESHEET!A$1:A$500,0),MATCH("T100",TIMESHEET!$2:$2,0))-2,0)</f>
        <v/>
      </c>
      <c r="AE376">
        <f>IFERROR(INDEX(TIMESHEET!$A$1:$AI$5000,MATCH($D376,TIMESHEET!A$1:A$500,0),MATCH("T202",TIMESHEET!$2:$2,0)),0)</f>
        <v/>
      </c>
      <c r="AF376">
        <f>IFERROR(INDEX(TIMESHEET!$A$1:$AI$5000,MATCH($D376,TIMESHEET!A$1:A$500,0),MATCH("T302",TIMESHEET!$2:$2,0)),0)</f>
        <v/>
      </c>
      <c r="AG376">
        <f>IFERROR(INDEX(TIMESHEET!$A$1:$AI$5000,MATCH($D376,TIMESHEET!A$1:A$500,0),MATCH("T406",TIMESHEET!$2:$2,0)),0)</f>
        <v/>
      </c>
      <c r="AH376">
        <f>AE376+AG376</f>
        <v/>
      </c>
      <c r="AI376">
        <f>IFERROR(INDEX(TIMESHEET!$A$1:$AI$5000,MATCH($D376,TIMESHEET!A$1:A$500,0),MATCH("T701",TIMESHEET!$2:$2,0)),0)</f>
        <v/>
      </c>
      <c r="AJ376">
        <f>IFERROR(INDEX(TIMESHEET!$A$1:$AI$5000,MATCH($D376,TIMESHEET!B$1:B$500,0),MATCH("T320",TIMESHEET!$2:$2,0)),0)</f>
        <v/>
      </c>
      <c r="AK376">
        <f>IFERROR(IF(LEFT(INDEX(PIS!O$1:O$500,MATCH(D376,PIS!C$1:C$500)),1)="M",T376/AD376*SUM(AE376:AG376),T376*AD376),0)</f>
        <v/>
      </c>
      <c r="AL376">
        <f>IFERROR(INDEX(ADJ!$A$1:$BZ$1000,MATCH(PAYROLL!D376,ADJ!A$1:A$500,0),MATCH(PAYROLL!AL$2,ADJ!$2:$2,0)),0)</f>
        <v/>
      </c>
      <c r="AM376">
        <f>SUM(AK376:AL376)</f>
        <v/>
      </c>
      <c r="AN376">
        <f>IFERROR(ROUND(V376/$AD376*$AH376,0),0)</f>
        <v/>
      </c>
      <c r="AO376">
        <f>IFERROR(ROUND(W376/$AD376*$AH376,0),0)</f>
        <v/>
      </c>
      <c r="AP376">
        <f>IFERROR(ROUND(X376/$AD376*$AE376,0),0)</f>
        <v/>
      </c>
      <c r="AQ376">
        <f>IFERROR(ROUND(Y376/$AD376*$AH376,0),0)</f>
        <v/>
      </c>
      <c r="AR376">
        <f>IFERROR(ROUND(Z376/$AD376*$AH376,0),0)</f>
        <v/>
      </c>
      <c r="AS376">
        <f>IFERROR(ROUND(AA376/$AD376*$AH376,0),0)</f>
        <v/>
      </c>
      <c r="AT376">
        <f>IFERROR(IF((AE376+AF376+AG376)&gt;13,AB376,ROUND(AB376/AD376*AH376,0)),0)</f>
        <v/>
      </c>
      <c r="AU376">
        <f>IFERROR(INDEX(ADJ!$A$1:$BZ$1000,MATCH(PAYROLL!D376,ADJ!A$1:A$500,0),MATCH(PAYROLL!AU$2,ADJ!$2:$2,0)),0)</f>
        <v/>
      </c>
      <c r="AV376">
        <f>ROUND(SUM(AN376:AU376),0)</f>
        <v/>
      </c>
      <c r="AW376">
        <f>IFERROR(INDEX(TIMESHEET!$A$1:$AI$5000,MATCH(PAYROLL!D376,TIMESHEET!A$1:A$500,0),MATCH("T620",TIMESHEET!$2:$2,0)),0)</f>
        <v/>
      </c>
      <c r="AX376">
        <f>IFERROR(INDEX(TIMESHEET!$A$1:$AI$5000,MATCH(PAYROLL!D376,TIMESHEET!A$1:A$500,0),MATCH("T601",TIMESHEET!$2:$2,0)),0)</f>
        <v/>
      </c>
      <c r="AY376">
        <f>IFERROR(INDEX(TIMESHEET!$A$1:$AI$5000,MATCH(PAYROLL!D376,TIMESHEET!A$1:A$500,0),MATCH("T602",TIMESHEET!$2:$2,0)),0)</f>
        <v/>
      </c>
      <c r="AZ376">
        <f>IFERROR(INDEX(TIMESHEET!$A$1:$AI$5000,MATCH(PAYROLL!D376,TIMESHEET!A$1:A$500,0),MATCH("T603",TIMESHEET!$2:$2,0)),0)</f>
        <v/>
      </c>
      <c r="BA376">
        <f>IFERROR(INDEX(TIMESHEET!$A$1:$AI$5000,MATCH(PAYROLL!D376,TIMESHEET!A$1:A$500,0),MATCH("T611",TIMESHEET!$2:$2,0)),0)</f>
        <v/>
      </c>
      <c r="BB376">
        <f>IFERROR(INDEX(TIMESHEET!$A$1:$AI$5000,MATCH(PAYROLL!D376,TIMESHEET!A$1:A$500,0),MATCH("T612",TIMESHEET!$2:$2,0)),0)</f>
        <v/>
      </c>
      <c r="BC376">
        <f>IFERROR(INDEX(TIMESHEET!$A$1:$AI$5000,MATCH(PAYROLL!D376,TIMESHEET!A$1:A$500,0),MATCH("T613",TIMESHEET!$2:$2,0)),0)</f>
        <v/>
      </c>
      <c r="BD376">
        <f>IFERROR(INDEX(TIMESHEET!$A$1:$AI$5000,MATCH(PAYROLL!D376,TIMESHEET!A$1:A$500,0),MATCH("T500",TIMESHEET!$2:$2,0)),0)</f>
        <v/>
      </c>
      <c r="BE376">
        <f>IFERROR(IF(LEFT(INDEX(PIS!O$1:O$500,MATCH(D376,PIS!C$1:C$500)),1)="M",T376/AD376/8*(AW376+AX376*1.5+AY376*2+AZ376*3+BA376*2.1+BB376*2.7+BC376*3.9+BD376*0.3),T376/8*(AW376+AX376*1.5+AY376*2+AZ376*3+BA376*2.1+BB376*2.7+BC376*3.9+BD376*0.3)),0)</f>
        <v/>
      </c>
      <c r="BF376">
        <f>IFERROR(INDEX(ADJ!$A$1:$BZ$1000,MATCH(PAYROLL!$D376,ADJ!A$1:A$500,0),MATCH(PAYROLL!BF$2,ADJ!$2:$2,0)),0)</f>
        <v/>
      </c>
      <c r="BG376">
        <f>IFERROR(INDEX(ADJ!$A$1:$BZ$1000,MATCH(PAYROLL!D376,ADJ!A$1:A$500,0),MATCH(PAYROLL!BG$2,ADJ!$2:$2,0)),0)</f>
        <v/>
      </c>
      <c r="BH376">
        <f>IFERROR(INDEX(ADJ!$A$1:$BZ$1000,MATCH(PAYROLL!D376,ADJ!A$1:A$500,0),MATCH(PAYROLL!BH$2,ADJ!$2:$2,0)),0)</f>
        <v/>
      </c>
      <c r="BI376">
        <f>IFERROR(INDEX(ADJ!$A$1:$BZ$1000,MATCH(PAYROLL!D376,ADJ!A$1:A$500,0),MATCH(PAYROLL!BI$2,ADJ!$2:$2,0)),0)</f>
        <v/>
      </c>
      <c r="BJ376">
        <f>IFERROR(INDEX(ADJ!$A$1:$BZ$1000,MATCH(PAYROLL!D376,ADJ!A$1:A$500,0),MATCH(PAYROLL!BJ$2,ADJ!$2:$2,0)),0)</f>
        <v/>
      </c>
      <c r="BK376">
        <f>SUM(BF376:BJ376)</f>
        <v/>
      </c>
      <c r="BL376">
        <f>IFERROR(INDEX(ADJ!$A$1:$BZ$1000,MATCH(PAYROLL!D376,ADJ!A$1:A$500,0),MATCH(PAYROLL!BL$2,ADJ!$2:$2,0)),0)</f>
        <v/>
      </c>
      <c r="BM376">
        <f>IFERROR(INDEX(ADJ!$A$1:$BZ$1000,MATCH(PAYROLL!D376,ADJ!A$1:A$500,0),MATCH(PAYROLL!BM$2,ADJ!$2:$2,0)),0)</f>
        <v/>
      </c>
      <c r="BN376">
        <f>IFERROR(INDEX(ADJ!$A$1:$BZ$1000,MATCH(PAYROLL!D376,ADJ!A$1:A$500,0),MATCH(PAYROLL!BN$2,ADJ!$2:$2,0)),0)</f>
        <v/>
      </c>
      <c r="BO376">
        <f>IFERROR(INDEX(ADJ!$A$1:$BZ$1000,MATCH(PAYROLL!D376,ADJ!A$1:A$500,0),MATCH(PAYROLL!BO$2,ADJ!$2:$2,0)),0)</f>
        <v/>
      </c>
      <c r="BP376">
        <f>SUM(AM376,AV376,BE376,BK376,BL376:BO376)</f>
        <v/>
      </c>
      <c r="BQ376">
        <f>BO376</f>
        <v/>
      </c>
      <c r="BR376">
        <f>IFERROR(ROUND(IF(LEFT(INDEX(PIS!O$1:O$500,MATCH(D376,PIS!C$1:C$500)),1)="D",T376/8*(BD376*0.3),IF(LEFT(INDEX(PIS!O$1:O$500,MATCH(D376,PIS!C$1:C$500)),1)="H",T376*($BD376*0.3),T376/$AD376/8*($BD376*0.3))),0),0)</f>
        <v/>
      </c>
      <c r="BS376">
        <f>IF(AP376&lt;1,0,MIN(AP376,730000))</f>
        <v/>
      </c>
      <c r="BT376">
        <f>IFERROR(ROUND((BE376-SUM(AW376:BC376)*T376/AD376/8),0)-BR376,0)</f>
        <v/>
      </c>
      <c r="BU376">
        <f>AO376</f>
        <v/>
      </c>
      <c r="BV376">
        <f>SUM(BQ376:BU376)</f>
        <v/>
      </c>
      <c r="BW376">
        <f>BP376-BV376</f>
        <v/>
      </c>
      <c r="BX376">
        <f>IFERROR(IF(RIGHT(INDEX(PIS!O$1:O$500,MATCH(D376,PIS!C$1:C$500)),5)="Gross",MIN(U376+V376,VLOOKUP("R700",TSC!B:C,2,0)*VLOOKUP("R101",TSC!B:C,2,0))*VLOOKUP("R701",TSC!B:C,2,0)%,0),0)</f>
        <v/>
      </c>
      <c r="BY376">
        <f>IFERROR(IF(RIGHT(INDEX(PIS!O$1:O$500,MATCH(D376,PIS!C$1:C$500)),5)="Gross",MIN(U376+V376,VLOOKUP("R700",TSC!B:C,2,0)*VLOOKUP("R101",TSC!B:C,2,0))*VLOOKUP("T704",TSC!B:C,2,0)%,0),0)</f>
        <v/>
      </c>
      <c r="BZ376">
        <f>IFERROR(IF(RIGHT(INDEX(PIS!O$1:O$500,MATCH(D376,PIS!C$1:C$500)),5)="Gross",MIN(U376+V376,VLOOKUP("R700",TSC!B:C,2,0)*VLOOKUP("1",TSC!F:G,2,0))*VLOOKUP("T705",TSC!B:C,2,0)%,0),0)</f>
        <v/>
      </c>
      <c r="CA376">
        <f>IFERROR(INDEX(ADJ!$A$1:$BZ$1000,MATCH(PAYROLL!D376,ADJ!A$1:A$500,0),MATCH(PAYROLL!CA$2,ADJ!$2:$2,0)),0)</f>
        <v/>
      </c>
      <c r="CB376">
        <f>IFERROR(INDEX(ADJ!$A$1:$BZ$1000,MATCH(PAYROLL!D376,ADJ!A$1:A$500,0),MATCH(PAYROLL!CB$2,ADJ!$2:$2,0)),0)</f>
        <v/>
      </c>
      <c r="CC376">
        <f>SUM(BX376:CB376)</f>
        <v/>
      </c>
      <c r="CD376">
        <f>IFERROR(INDEX(PIS!$A$1:$BZ$1000,MATCH(PAYROLL!D376,PIS!C$1:C$500,0),MATCH(PAYROLL!CD$1,PIS!$1:$1,0)),0)</f>
        <v/>
      </c>
      <c r="CE376">
        <f>IFERROR(IF(OR(INDEX(PIS!P$1:P$500,MATCH(D376,PIS!C$1:C$500,0))="LT2",INDEX(PIS!P$1:P$500,MATCH(D376,PIS!C$1:C$500,0))="P10"),0,SUM(CC376,CD376*VLOOKUP("R601",TSC!B:C,2,0),VLOOKUP("R602",TSC!B:C,2,0))),0)</f>
        <v/>
      </c>
      <c r="CF376">
        <f>MAX(BW376-CE376,0)</f>
        <v/>
      </c>
      <c r="CG376">
        <f>IFERROR(IF(OR(RIGHT(INDEX(PIS!P$1:P$500,MATCH(D376,PIS!C$1:C$500)),5)="P10",RIGHT(INDEX(PIS!P$1:P$500,MATCH(D376,PIS!C$1:C$500)),5)="CK"),0,IF(CF376&lt;=5000000,CF376*5%,IF(CF376&lt;=10000000,CF376*10%-250000,IF(CF376&lt;=18000000,CF376*15%-750000,IF(CF376&lt;=32000000,CF376*20%-1650000,IF(CF376&lt;=52000000,CF376*25%-3250000,IF(CF376&lt;=80000000,BH376*30%-5850000,CF376*35%-9850000))))))),0)</f>
        <v/>
      </c>
      <c r="CH376">
        <f>IFERROR(IF(OR(INDEX(PIS!P$1:P$500,MATCH(D376,PIS!C$1:C$500))="LT",INDEX(PIS!P$1:P$500,MATCH(D376,PIS!C$1:C$500))="CK"),0,IF(CF376&lt;2000000,0,CF376*10%)),0)</f>
        <v/>
      </c>
      <c r="CI376">
        <f>IFERROR(INDEX(ADJ!$A$1:$BZ$1000,MATCH(PAYROLL!D376,ADJ!A$1:A$500,0),MATCH(PAYROLL!CI$2,ADJ!$2:$2,0)),0)</f>
        <v/>
      </c>
      <c r="CJ376">
        <f>IFERROR(INDEX(ADJ!$A$1:$BZ$1000,MATCH(PAYROLL!D376,ADJ!A$1:A$500,0),MATCH(PAYROLL!CJ$2,ADJ!$2:$2,0)),0)</f>
        <v/>
      </c>
      <c r="CK376">
        <f>IFERROR(INDEX(ADJ!$A$1:$BZ$1000,MATCH(PAYROLL!D376,ADJ!A$1:A$500,0),MATCH(PAYROLL!CK$2,ADJ!$2:$2,0)),0)</f>
        <v/>
      </c>
      <c r="CL376">
        <f>SUM(CG376:CK376)</f>
        <v/>
      </c>
      <c r="CM376">
        <f>ROUND(SUM(CH376:CK376),0)</f>
        <v/>
      </c>
      <c r="CN376">
        <f>IFERROR(INDEX(CSDA!D$1:D$500,MATCH($CN$2,CSDA!C$1:C$500,0))*INDEX(PIS!V$1:V$500,MATCH(D376,PIS!C$1:C$500))+INDEX(ADJ!$A$1:$BZ$1000,MATCH(PAYROLL!D376,ADJ!A$1:A$500,0),MATCH(PAYROLL!CN$2,ADJ!$2:$2,0)),0)</f>
        <v/>
      </c>
      <c r="CO376">
        <f>IFERROR(INDEX(ADJ!$A$1:$BZ$1000,MATCH(PAYROLL!D376,ADJ!A$1:A$500,0),MATCH(PAYROLL!CO$2,ADJ!$2:$2,0)),0)</f>
        <v/>
      </c>
      <c r="CP376">
        <f>IFERROR(INDEX(ADJ!$A$1:$BZ$1000,MATCH(PAYROLL!D376,ADJ!A$1:A$500,0),MATCH(PAYROLL!CP$2,ADJ!$2:$2,0)),0)</f>
        <v/>
      </c>
      <c r="CQ376">
        <f>BP376-CL376-CI376-CM376-CN376-CO376-CP376-CC376</f>
        <v/>
      </c>
      <c r="CR376">
        <f>IFERROR(IF(RIGHT(INDEX(PIS!O$1:O$500,MATCH(D376,PIS!C$1:C$500,0)),5)="Gross",MIN(U376+V376,VLOOKUP("R700",TSC!B:C,2,0)*VLOOKUP("R101",TSC!B:C,2,0))*(VLOOKUP("T711",TSC!B:C,2,0)+VLOOKUP("T712",TSC!B:C,2,0))%,MIN(T376+V376,VLOOKUP("R700",TSC!B:C,2,0)*VLOOKUP("R101",TSC!B:C,2,0))*(VLOOKUP("T711",TSC!B:C,2,0)+VLOOKUP("T712",TSC!B:C,2,0)+VLOOKUP("R701",TSC!B:C,2,0))%),0)</f>
        <v/>
      </c>
      <c r="CS376">
        <f>IFERROR(IF(RIGHT(INDEX(PIS!O$1:O$500,MATCH(D376,PIS!C$1:C$500,0)),5)="Gross",MIN(U376+V376,VLOOKUP("R700",TSC!B:C,2,0)*VLOOKUP("R101",TSC!B:C,2,0))*(VLOOKUP("T714",TSC!B:C,2,0))%,MIN(T376+V376,VLOOKUP("R700",TSC!B:C,2,0)*VLOOKUP("R101",TSC!B:C,2,0))*(VLOOKUP("T704",TSC!B:C,2,0)+VLOOKUP("T714",TSC!B:C,2,0))%),0)</f>
        <v/>
      </c>
      <c r="CT376">
        <f>IFERROR(IF(RIGHT(INDEX(PIS!O$1:O$500,MATCH(D376,PIS!C$1:C$500,0)),5)="Gross",MIN(U376+V376,VLOOKUP("R700",TSC!B:C,2,0)*VLOOKUP("R101",TSC!B:C,2,0))*VLOOKUP("T705",TSC!B:C,2,0)%,MIN(T376+V376,VLOOKUP("R700",TSC!B:C,2,0)*VLOOKUP("R101",TSC!B:C,2,0))*VLOOKUP("T705",TSC!B:C,2,0)%),0)</f>
        <v/>
      </c>
      <c r="CU376">
        <f>IFERROR(IF(RIGHT(INDEX(PIS!O$1:O$500,MATCH(D376,PIS!C$1:C$500,0)),5)="Gross",MIN(U376+V376,VLOOKUP("R700",TSC!B:C,2,0)*VLOOKUP("R101",TSC!B:C,2,0))*(VLOOKUP("T713",TSC!B:C,2,0))%,MIN(T376+V376,VLOOKUP("R700",TSC!B:C,2,0)*VLOOKUP("R101",TSC!B:C,2,0))*(VLOOKUP("T713",TSC!B:C,2,0))%),0)</f>
        <v/>
      </c>
      <c r="CV376">
        <f>IFERROR(INDEX(ADJ!$A$1:$BZ$1000,MATCH(PAYROLL!D376,ADJ!A$1:A$500,0),MATCH(PAYROLL!CV$2,ADJ!$2:$2,0)),0)</f>
        <v/>
      </c>
      <c r="CW376">
        <f>IFERROR(INDEX(ADJ!$A$1:$BZ$1000,MATCH(PAYROLL!D376,ADJ!A$1:A$500,0),MATCH(PAYROLL!CW$2,ADJ!$2:$2,0)),0)</f>
        <v/>
      </c>
      <c r="CX376">
        <f>SUM(CR376:CW376)</f>
        <v/>
      </c>
      <c r="CY376">
        <f>ROUND(IF(CR376&gt;0,T376+V376*VLOOKUP("R202",TSC!$B$1:$C$500,2,0),0),0)</f>
        <v/>
      </c>
      <c r="CZ376">
        <f>IFERROR(INDEX(CSDA!D$1:D$500,MATCH($CZ$2,CSDA!C$1:C$500,0)),0)</f>
        <v/>
      </c>
      <c r="DA376">
        <f>ROUND(T376*0.7%,0)</f>
        <v/>
      </c>
      <c r="DB376">
        <f>ROUND(T376/12,0)</f>
        <v/>
      </c>
      <c r="DC376">
        <f ref="DC376" t="array">IFERROR(INDEX(CSDA!D$1:D$500,MATCH("Trích giữ"&amp;PAYROLL!DC$2,CSDA!A$1:A$500&amp;CSDA!C$1:C$500,0)),0)</f>
        <v/>
      </c>
      <c r="DD376">
        <f ref="DD376" t="array">IFERROR(INDEX(CSDA!D$1:D$500,MATCH("Trích giữ"&amp;PAYROLL!DD$2,CSDA!A$1:A$500&amp;CSDA!C$1:C$500,0)),0)</f>
        <v/>
      </c>
      <c r="DE376">
        <f ref="DE376" t="array">IFERROR(INDEX(CSDA!D$1:D$500,MATCH("Trích giữ"&amp;PAYROLL!DE$2,CSDA!A$1:A$500&amp;CSDA!C$1:C$500,0)),0)</f>
        <v/>
      </c>
      <c r="DF376">
        <f>IFERROR(INDEX(CSDA!D$1:D$500,MATCH(PAYROLL!DF$2,CSDA!C$1:C$500,0)),0)</f>
        <v/>
      </c>
      <c r="DG376">
        <f ref="DG376" t="array">IFERROR(INDEX(CSDA!D$1:D$500,MATCH("Trích giữ"&amp;PAYROLL!DG$2,CSDA!A$1:A$500&amp;CSDA!C$1:C$500,0)),0)</f>
        <v/>
      </c>
      <c r="DH376">
        <f>ROUND(T376/26,0)</f>
        <v/>
      </c>
      <c r="DI376">
        <f ref="DI376" t="array">IFERROR(INDEX(CSDA!D$1:D$500,MATCH("Trích giữ"&amp;PAYROLL!DI$2,CSDA!A$1:A$500&amp;CSDA!C$1:C$500,0)),0)</f>
        <v/>
      </c>
      <c r="DJ376">
        <f>IF(U376=0,T376*21.5%-BL376,0)</f>
        <v/>
      </c>
      <c r="DK376">
        <f ref="DK376" t="array">IFERROR(INDEX(CSDA!D$1:D$500,MATCH("Trích giữ"&amp;PAYROLL!DK$2,CSDA!A$1:A$500&amp;CSDA!C$1:C$500,0)),0)</f>
        <v/>
      </c>
      <c r="DL376">
        <f>IFERROR(INDEX(CSDA!D$1:D$500,MATCH(PAYROLL!DL$2,CSDA!C$1:C$500,0))/12,0)</f>
        <v/>
      </c>
      <c r="DM376">
        <f>SUM(DB376:DL376)</f>
        <v/>
      </c>
      <c r="DN376">
        <f>IFERROR(INDEX(ADJ!$A$1:$BZ$1000,MATCH(PAYROLL!D376,ADJ!A$1:A$500,0),MATCH(PAYROLL!DN$2,ADJ!$2:$2,0)),0)</f>
        <v/>
      </c>
      <c r="DO376">
        <f>IFERROR(SUM(BP376,DM376:DN376,CX376:DA376)-DT376,0)</f>
        <v/>
      </c>
      <c r="DP376">
        <f ref="DP376" t="array">SUM(BW376*IFERROR(INDEX(CSDA!D$1:D$500,MATCH(BW$2,CSDA!C$1:C$500,0)),0)%,CX376*IFERROR(INDEX(CSDA!D$1:D$500,MATCH(CX$2,CSDA!C$1:C$500,0)),0)%,DA376*IFERROR(INDEX(CSDA!D$1:D$500,MATCH(DA$2,CSDA!C$1:C$500,0)),0)%,DB376*IFERROR(INDEX(CSDA!D$1:D$500,MATCH(DB$2,CSDA!C$1:C$500,0)),0)%,DF376*IFERROR(INDEX(CSDA!D$1:D$500,MATCH("Phí dịch vụ"&amp;PAYROLL!DF$2,CSDA!A$1:A$500&amp;CSDA!C$1:C$500,0)),0)%,DC376*IFERROR(INDEX(CSDA!D$1:D$500,MATCH("Phí dịch vụ"&amp;PAYROLL!DC$2,CSDA!A$1:A$500&amp;CSDA!C$1:C$500,0)),0)%,DH376*IFERROR(INDEX(CSDA!D$1:D$500,MATCH("Phí dịch vụ"&amp;PAYROLL!DH$2,CSDA!A$1:A$500&amp;CSDA!C$1:C$500,0)),0)%,DJ376*IFERROR(INDEX(CSDA!D$1:D$500,MATCH("Phí dịch vụ"&amp;PAYROLL!DJ$2,CSDA!A$1:A$500&amp;CSDA!C$1:C$500,0)),0)%,BN376*IFERROR(INDEX(CSDA!D$1:D$500,MATCH(BN$2,CSDA!C$1:C$500,0)),0)%)-BN376*7%</f>
        <v/>
      </c>
      <c r="DQ376">
        <f>IFERROR(INDEX(ADJ!$A$1:$BZ$1000,MATCH(PAYROLL!D376,ADJ!A$1:A$500,0),MATCH(PAYROLL!DQ$2,ADJ!$2:$2,0)),0)</f>
        <v/>
      </c>
      <c r="DR376">
        <f>IFERROR(INDEX(ADJ!$A$1:$BZ$1000,MATCH(PAYROLL!D376,ADJ!A$1:A$500,0),MATCH(PAYROLL!DR$2,ADJ!$2:$2,0)),0)</f>
        <v/>
      </c>
      <c r="DS376">
        <f>SUM(DP376:DR376)</f>
        <v/>
      </c>
      <c r="DT376">
        <f>EK376</f>
        <v/>
      </c>
      <c r="DU376">
        <f>SUM(DO376:DR376)</f>
        <v/>
      </c>
      <c r="DV376">
        <f>ROUND(DU376*0.1,0)</f>
        <v/>
      </c>
      <c r="DW376">
        <f>DU376+DV376</f>
        <v/>
      </c>
      <c r="DZ376">
        <f>IFERROR(INDEX(ADJ!$A$1:$BZ$1000,MATCH(PAYROLL!$D376,ADJ!A$1:A$500,0),MATCH(PAYROLL!DZ$2,ADJ!$2:$2,0)),0)</f>
        <v/>
      </c>
      <c r="EA376">
        <f>IFERROR(INDEX(ADJ!$A$1:$BZ$1000,MATCH(PAYROLL!$D376,ADJ!A$1:A$500,0),MATCH(PAYROLL!EA$2,ADJ!$2:$2,0)),0)</f>
        <v/>
      </c>
      <c r="EB376">
        <f>IFERROR(INDEX(ADJ!$A$1:$BZ$1000,MATCH(PAYROLL!$D376,ADJ!A$1:A$500,0),MATCH(PAYROLL!EB$2,ADJ!$2:$2,0)),0)</f>
        <v/>
      </c>
      <c r="EC376">
        <f>IFERROR(INDEX(ADJ!$A$1:$BZ$1000,MATCH(PAYROLL!$D376,ADJ!A$1:A$500,0),MATCH(PAYROLL!EC$2,ADJ!$2:$2,0)),0)</f>
        <v/>
      </c>
      <c r="ED376">
        <f>IFERROR(INDEX(ADJ!$A$1:$BZ$1000,MATCH(PAYROLL!$D376,ADJ!A$1:A$500,0),MATCH(PAYROLL!ED$2,ADJ!$2:$2,0)),0)</f>
        <v/>
      </c>
      <c r="EE376">
        <f>IFERROR(INDEX(ADJ!$A$1:$BZ$1000,MATCH(PAYROLL!$D376,ADJ!A$1:A$500,0),MATCH(PAYROLL!EE$2,ADJ!$2:$2,0)),0)</f>
        <v/>
      </c>
      <c r="EF376">
        <f>IFERROR(INDEX(ADJ!$A$1:$BZ$1000,MATCH(PAYROLL!$D376,ADJ!A$1:A$500,0),MATCH(PAYROLL!EF$2,ADJ!$2:$2,0)),0)</f>
        <v/>
      </c>
      <c r="EG376">
        <f>IFERROR(INDEX(ADJ!$A$1:$BZ$1000,MATCH(PAYROLL!$D376,ADJ!A$1:A$500,0),MATCH(PAYROLL!EG$2,ADJ!$2:$2,0)),0)</f>
        <v/>
      </c>
      <c r="EH376">
        <f>IFERROR(INDEX(ADJ!$A$1:$BZ$1000,MATCH(PAYROLL!$D376,ADJ!A$1:A$500,0),MATCH(PAYROLL!EH$2,ADJ!$2:$2,0)),0)</f>
        <v/>
      </c>
      <c r="EI376">
        <f>IFERROR(INDEX(ADJ!$A$1:$BZ$1000,MATCH(PAYROLL!D376,ADJ!A$1:A$500,0),MATCH(PAYROLL!EI$2,ADJ!$2:$2,0)),0)</f>
        <v/>
      </c>
      <c r="EJ376">
        <f>IFERROR(INDEX(ADJ!$A$1:$BZ$1000,MATCH(PAYROLL!$D376,ADJ!A$1:A$500,0),MATCH(PAYROLL!EJ$2,ADJ!$2:$2,0)),0)</f>
        <v/>
      </c>
      <c r="EK376">
        <f>SUM(DZ376:EJ376)</f>
        <v/>
      </c>
    </row>
    <row r="377">
      <c r="A377" t="n">
        <v>375</v>
      </c>
      <c r="B377" t="inlineStr">
        <is>
          <t>Trương Thị Thu Hà</t>
        </is>
      </c>
      <c r="D377" t="inlineStr">
        <is>
          <t>159023-01</t>
        </is>
      </c>
      <c r="S377">
        <f>IFERROR(INDEX(PIS!$A$1:$BZ$1000,MATCH($D377,PIS!C$1:C$500,0),MATCH("Lương CB tháng trước",PIS!$1:$1,0)),0)</f>
        <v/>
      </c>
      <c r="T377">
        <f>IFERROR(INDEX(PIS!$A$1:$BZ$1000,MATCH($D377,PIS!C$1:C$500,0),MATCH("Lương CB hiện tại",PIS!$1:$1,0)),0)</f>
        <v/>
      </c>
      <c r="U377">
        <f>IFERROR(INDEX(PIS!$A$1:$BZ$1000,MATCH($D377,PIS!C$1:C$500,0),MATCH("Lương đóng BHBB",PIS!$1:$1,0)),0)</f>
        <v/>
      </c>
      <c r="V377">
        <f>IFERROR(INDEX(PIS!$A$1:$BZ$1000,MATCH($D377,PIS!C$1:C$500,0),MATCH(V$2,PIS!$2:$2,0)),0)</f>
        <v/>
      </c>
      <c r="W377">
        <f>IFERROR(INDEX(PIS!$A$1:$BZ$1000,MATCH($D377,PIS!C$1:C$500,0),MATCH(W$2,PIS!$2:$2,0)),0)</f>
        <v/>
      </c>
      <c r="X377">
        <f>IFERROR(INDEX(PIS!$A$1:$BZ$1000,MATCH($D377,PIS!C$1:C$500,0),MATCH(X$2,PIS!$2:$2,0)),0)</f>
        <v/>
      </c>
      <c r="Y377">
        <f>IFERROR(INDEX(PIS!$A$1:$BZ$1000,MATCH($D377,PIS!C$1:C$500,0),MATCH(Y$2,PIS!$2:$2,0)),0)</f>
        <v/>
      </c>
      <c r="Z377">
        <f>IFERROR(INDEX(PIS!$A$1:$BZ$1000,MATCH($D377,PIS!C$1:C$500,0),MATCH(Z$2,PIS!$2:$2,0)),0)</f>
        <v/>
      </c>
      <c r="AA377">
        <f>IFERROR(INDEX(PIS!$A$1:$BZ$1000,MATCH($D377,PIS!C$1:C$500,0),MATCH(AA$2,PIS!$2:$2,0)),0)</f>
        <v/>
      </c>
      <c r="AB377">
        <f>IFERROR(INDEX(PIS!$A$1:$BZ$1000,MATCH($D377,PIS!C$1:C$500,0),MATCH(AB$2,PIS!$2:$2,0)),0)</f>
        <v/>
      </c>
      <c r="AC377">
        <f>SUM(V377:AB377)</f>
        <v/>
      </c>
      <c r="AD377">
        <f>IFERROR(INDEX(TIMESHEET!$A$1:$AI$5000,MATCH($D377,TIMESHEET!A$1:A$500,0),MATCH("T100",TIMESHEET!$2:$2,0))-2,0)</f>
        <v/>
      </c>
      <c r="AE377">
        <f>IFERROR(INDEX(TIMESHEET!$A$1:$AI$5000,MATCH($D377,TIMESHEET!A$1:A$500,0),MATCH("T202",TIMESHEET!$2:$2,0)),0)</f>
        <v/>
      </c>
      <c r="AF377">
        <f>IFERROR(INDEX(TIMESHEET!$A$1:$AI$5000,MATCH($D377,TIMESHEET!A$1:A$500,0),MATCH("T302",TIMESHEET!$2:$2,0)),0)</f>
        <v/>
      </c>
      <c r="AG377">
        <f>IFERROR(INDEX(TIMESHEET!$A$1:$AI$5000,MATCH($D377,TIMESHEET!A$1:A$500,0),MATCH("T406",TIMESHEET!$2:$2,0)),0)</f>
        <v/>
      </c>
      <c r="AH377">
        <f>AE377+AG377</f>
        <v/>
      </c>
      <c r="AI377">
        <f>IFERROR(INDEX(TIMESHEET!$A$1:$AI$5000,MATCH($D377,TIMESHEET!A$1:A$500,0),MATCH("T701",TIMESHEET!$2:$2,0)),0)</f>
        <v/>
      </c>
      <c r="AJ377">
        <f>IFERROR(INDEX(TIMESHEET!$A$1:$AI$5000,MATCH($D377,TIMESHEET!B$1:B$500,0),MATCH("T320",TIMESHEET!$2:$2,0)),0)</f>
        <v/>
      </c>
      <c r="AK377">
        <f>IFERROR(IF(LEFT(INDEX(PIS!O$1:O$500,MATCH(D377,PIS!C$1:C$500)),1)="M",T377/AD377*SUM(AE377:AG377),T377*AD377),0)</f>
        <v/>
      </c>
      <c r="AL377">
        <f>IFERROR(INDEX(ADJ!$A$1:$BZ$1000,MATCH(PAYROLL!D377,ADJ!A$1:A$500,0),MATCH(PAYROLL!AL$2,ADJ!$2:$2,0)),0)</f>
        <v/>
      </c>
      <c r="AM377">
        <f>SUM(AK377:AL377)</f>
        <v/>
      </c>
      <c r="AN377">
        <f>IFERROR(ROUND(V377/$AD377*$AH377,0),0)</f>
        <v/>
      </c>
      <c r="AO377">
        <f>IFERROR(ROUND(W377/$AD377*$AH377,0),0)</f>
        <v/>
      </c>
      <c r="AP377">
        <f>IFERROR(ROUND(X377/$AD377*$AE377,0),0)</f>
        <v/>
      </c>
      <c r="AQ377">
        <f>IFERROR(ROUND(Y377/$AD377*$AH377,0),0)</f>
        <v/>
      </c>
      <c r="AR377">
        <f>IFERROR(ROUND(Z377/$AD377*$AH377,0),0)</f>
        <v/>
      </c>
      <c r="AS377">
        <f>IFERROR(ROUND(AA377/$AD377*$AH377,0),0)</f>
        <v/>
      </c>
      <c r="AT377">
        <f>IFERROR(IF((AE377+AF377+AG377)&gt;13,AB377,ROUND(AB377/AD377*AH377,0)),0)</f>
        <v/>
      </c>
      <c r="AU377">
        <f>IFERROR(INDEX(ADJ!$A$1:$BZ$1000,MATCH(PAYROLL!D377,ADJ!A$1:A$500,0),MATCH(PAYROLL!AU$2,ADJ!$2:$2,0)),0)</f>
        <v/>
      </c>
      <c r="AV377">
        <f>ROUND(SUM(AN377:AU377),0)</f>
        <v/>
      </c>
      <c r="AW377">
        <f>IFERROR(INDEX(TIMESHEET!$A$1:$AI$5000,MATCH(PAYROLL!D377,TIMESHEET!A$1:A$500,0),MATCH("T620",TIMESHEET!$2:$2,0)),0)</f>
        <v/>
      </c>
      <c r="AX377">
        <f>IFERROR(INDEX(TIMESHEET!$A$1:$AI$5000,MATCH(PAYROLL!D377,TIMESHEET!A$1:A$500,0),MATCH("T601",TIMESHEET!$2:$2,0)),0)</f>
        <v/>
      </c>
      <c r="AY377">
        <f>IFERROR(INDEX(TIMESHEET!$A$1:$AI$5000,MATCH(PAYROLL!D377,TIMESHEET!A$1:A$500,0),MATCH("T602",TIMESHEET!$2:$2,0)),0)</f>
        <v/>
      </c>
      <c r="AZ377">
        <f>IFERROR(INDEX(TIMESHEET!$A$1:$AI$5000,MATCH(PAYROLL!D377,TIMESHEET!A$1:A$500,0),MATCH("T603",TIMESHEET!$2:$2,0)),0)</f>
        <v/>
      </c>
      <c r="BA377">
        <f>IFERROR(INDEX(TIMESHEET!$A$1:$AI$5000,MATCH(PAYROLL!D377,TIMESHEET!A$1:A$500,0),MATCH("T611",TIMESHEET!$2:$2,0)),0)</f>
        <v/>
      </c>
      <c r="BB377">
        <f>IFERROR(INDEX(TIMESHEET!$A$1:$AI$5000,MATCH(PAYROLL!D377,TIMESHEET!A$1:A$500,0),MATCH("T612",TIMESHEET!$2:$2,0)),0)</f>
        <v/>
      </c>
      <c r="BC377">
        <f>IFERROR(INDEX(TIMESHEET!$A$1:$AI$5000,MATCH(PAYROLL!D377,TIMESHEET!A$1:A$500,0),MATCH("T613",TIMESHEET!$2:$2,0)),0)</f>
        <v/>
      </c>
      <c r="BD377">
        <f>IFERROR(INDEX(TIMESHEET!$A$1:$AI$5000,MATCH(PAYROLL!D377,TIMESHEET!A$1:A$500,0),MATCH("T500",TIMESHEET!$2:$2,0)),0)</f>
        <v/>
      </c>
      <c r="BE377">
        <f>IFERROR(IF(LEFT(INDEX(PIS!O$1:O$500,MATCH(D377,PIS!C$1:C$500)),1)="M",T377/AD377/8*(AW377+AX377*1.5+AY377*2+AZ377*3+BA377*2.1+BB377*2.7+BC377*3.9+BD377*0.3),T377/8*(AW377+AX377*1.5+AY377*2+AZ377*3+BA377*2.1+BB377*2.7+BC377*3.9+BD377*0.3)),0)</f>
        <v/>
      </c>
      <c r="BF377">
        <f>IFERROR(INDEX(ADJ!$A$1:$BZ$1000,MATCH(PAYROLL!$D377,ADJ!A$1:A$500,0),MATCH(PAYROLL!BF$2,ADJ!$2:$2,0)),0)</f>
        <v/>
      </c>
      <c r="BG377">
        <f>IFERROR(INDEX(ADJ!$A$1:$BZ$1000,MATCH(PAYROLL!D377,ADJ!A$1:A$500,0),MATCH(PAYROLL!BG$2,ADJ!$2:$2,0)),0)</f>
        <v/>
      </c>
      <c r="BH377">
        <f>IFERROR(INDEX(ADJ!$A$1:$BZ$1000,MATCH(PAYROLL!D377,ADJ!A$1:A$500,0),MATCH(PAYROLL!BH$2,ADJ!$2:$2,0)),0)</f>
        <v/>
      </c>
      <c r="BI377">
        <f>IFERROR(INDEX(ADJ!$A$1:$BZ$1000,MATCH(PAYROLL!D377,ADJ!A$1:A$500,0),MATCH(PAYROLL!BI$2,ADJ!$2:$2,0)),0)</f>
        <v/>
      </c>
      <c r="BJ377">
        <f>IFERROR(INDEX(ADJ!$A$1:$BZ$1000,MATCH(PAYROLL!D377,ADJ!A$1:A$500,0),MATCH(PAYROLL!BJ$2,ADJ!$2:$2,0)),0)</f>
        <v/>
      </c>
      <c r="BK377">
        <f>SUM(BF377:BJ377)</f>
        <v/>
      </c>
      <c r="BL377">
        <f>IFERROR(INDEX(ADJ!$A$1:$BZ$1000,MATCH(PAYROLL!D377,ADJ!A$1:A$500,0),MATCH(PAYROLL!BL$2,ADJ!$2:$2,0)),0)</f>
        <v/>
      </c>
      <c r="BM377">
        <f>IFERROR(INDEX(ADJ!$A$1:$BZ$1000,MATCH(PAYROLL!D377,ADJ!A$1:A$500,0),MATCH(PAYROLL!BM$2,ADJ!$2:$2,0)),0)</f>
        <v/>
      </c>
      <c r="BN377">
        <f>IFERROR(INDEX(ADJ!$A$1:$BZ$1000,MATCH(PAYROLL!D377,ADJ!A$1:A$500,0),MATCH(PAYROLL!BN$2,ADJ!$2:$2,0)),0)</f>
        <v/>
      </c>
      <c r="BO377">
        <f>IFERROR(INDEX(ADJ!$A$1:$BZ$1000,MATCH(PAYROLL!D377,ADJ!A$1:A$500,0),MATCH(PAYROLL!BO$2,ADJ!$2:$2,0)),0)</f>
        <v/>
      </c>
      <c r="BP377">
        <f>SUM(AM377,AV377,BE377,BK377,BL377:BO377)</f>
        <v/>
      </c>
      <c r="BQ377">
        <f>BO377</f>
        <v/>
      </c>
      <c r="BR377">
        <f>IFERROR(ROUND(IF(LEFT(INDEX(PIS!O$1:O$500,MATCH(D377,PIS!C$1:C$500)),1)="D",T377/8*(BD377*0.3),IF(LEFT(INDEX(PIS!O$1:O$500,MATCH(D377,PIS!C$1:C$500)),1)="H",T377*($BD377*0.3),T377/$AD377/8*($BD377*0.3))),0),0)</f>
        <v/>
      </c>
      <c r="BS377">
        <f>IF(AP377&lt;1,0,MIN(AP377,730000))</f>
        <v/>
      </c>
      <c r="BT377">
        <f>IFERROR(ROUND((BE377-SUM(AW377:BC377)*T377/AD377/8),0)-BR377,0)</f>
        <v/>
      </c>
      <c r="BU377">
        <f>AO377</f>
        <v/>
      </c>
      <c r="BV377">
        <f>SUM(BQ377:BU377)</f>
        <v/>
      </c>
      <c r="BW377">
        <f>BP377-BV377</f>
        <v/>
      </c>
      <c r="BX377">
        <f>IFERROR(IF(RIGHT(INDEX(PIS!O$1:O$500,MATCH(D377,PIS!C$1:C$500)),5)="Gross",MIN(U377+V377,VLOOKUP("R700",TSC!B:C,2,0)*VLOOKUP("R101",TSC!B:C,2,0))*VLOOKUP("R701",TSC!B:C,2,0)%,0),0)</f>
        <v/>
      </c>
      <c r="BY377">
        <f>IFERROR(IF(RIGHT(INDEX(PIS!O$1:O$500,MATCH(D377,PIS!C$1:C$500)),5)="Gross",MIN(U377+V377,VLOOKUP("R700",TSC!B:C,2,0)*VLOOKUP("R101",TSC!B:C,2,0))*VLOOKUP("T704",TSC!B:C,2,0)%,0),0)</f>
        <v/>
      </c>
      <c r="BZ377">
        <f>IFERROR(IF(RIGHT(INDEX(PIS!O$1:O$500,MATCH(D377,PIS!C$1:C$500)),5)="Gross",MIN(U377+V377,VLOOKUP("R700",TSC!B:C,2,0)*VLOOKUP("1",TSC!F:G,2,0))*VLOOKUP("T705",TSC!B:C,2,0)%,0),0)</f>
        <v/>
      </c>
      <c r="CA377">
        <f>IFERROR(INDEX(ADJ!$A$1:$BZ$1000,MATCH(PAYROLL!D377,ADJ!A$1:A$500,0),MATCH(PAYROLL!CA$2,ADJ!$2:$2,0)),0)</f>
        <v/>
      </c>
      <c r="CB377">
        <f>IFERROR(INDEX(ADJ!$A$1:$BZ$1000,MATCH(PAYROLL!D377,ADJ!A$1:A$500,0),MATCH(PAYROLL!CB$2,ADJ!$2:$2,0)),0)</f>
        <v/>
      </c>
      <c r="CC377">
        <f>SUM(BX377:CB377)</f>
        <v/>
      </c>
      <c r="CD377">
        <f>IFERROR(INDEX(PIS!$A$1:$BZ$1000,MATCH(PAYROLL!D377,PIS!C$1:C$500,0),MATCH(PAYROLL!CD$1,PIS!$1:$1,0)),0)</f>
        <v/>
      </c>
      <c r="CE377">
        <f>IFERROR(IF(OR(INDEX(PIS!P$1:P$500,MATCH(D377,PIS!C$1:C$500,0))="LT2",INDEX(PIS!P$1:P$500,MATCH(D377,PIS!C$1:C$500,0))="P10"),0,SUM(CC377,CD377*VLOOKUP("R601",TSC!B:C,2,0),VLOOKUP("R602",TSC!B:C,2,0))),0)</f>
        <v/>
      </c>
      <c r="CF377">
        <f>MAX(BW377-CE377,0)</f>
        <v/>
      </c>
      <c r="CG377">
        <f>IFERROR(IF(OR(RIGHT(INDEX(PIS!P$1:P$500,MATCH(D377,PIS!C$1:C$500)),5)="P10",RIGHT(INDEX(PIS!P$1:P$500,MATCH(D377,PIS!C$1:C$500)),5)="CK"),0,IF(CF377&lt;=5000000,CF377*5%,IF(CF377&lt;=10000000,CF377*10%-250000,IF(CF377&lt;=18000000,CF377*15%-750000,IF(CF377&lt;=32000000,CF377*20%-1650000,IF(CF377&lt;=52000000,CF377*25%-3250000,IF(CF377&lt;=80000000,BH377*30%-5850000,CF377*35%-9850000))))))),0)</f>
        <v/>
      </c>
      <c r="CH377">
        <f>IFERROR(IF(OR(INDEX(PIS!P$1:P$500,MATCH(D377,PIS!C$1:C$500))="LT",INDEX(PIS!P$1:P$500,MATCH(D377,PIS!C$1:C$500))="CK"),0,IF(CF377&lt;2000000,0,CF377*10%)),0)</f>
        <v/>
      </c>
      <c r="CI377">
        <f>IFERROR(INDEX(ADJ!$A$1:$BZ$1000,MATCH(PAYROLL!D377,ADJ!A$1:A$500,0),MATCH(PAYROLL!CI$2,ADJ!$2:$2,0)),0)</f>
        <v/>
      </c>
      <c r="CJ377">
        <f>IFERROR(INDEX(ADJ!$A$1:$BZ$1000,MATCH(PAYROLL!D377,ADJ!A$1:A$500,0),MATCH(PAYROLL!CJ$2,ADJ!$2:$2,0)),0)</f>
        <v/>
      </c>
      <c r="CK377">
        <f>IFERROR(INDEX(ADJ!$A$1:$BZ$1000,MATCH(PAYROLL!D377,ADJ!A$1:A$500,0),MATCH(PAYROLL!CK$2,ADJ!$2:$2,0)),0)</f>
        <v/>
      </c>
      <c r="CL377">
        <f>SUM(CG377:CK377)</f>
        <v/>
      </c>
      <c r="CM377">
        <f>ROUND(SUM(CH377:CK377),0)</f>
        <v/>
      </c>
      <c r="CN377">
        <f>IFERROR(INDEX(CSDA!D$1:D$500,MATCH($CN$2,CSDA!C$1:C$500,0))*INDEX(PIS!V$1:V$500,MATCH(D377,PIS!C$1:C$500))+INDEX(ADJ!$A$1:$BZ$1000,MATCH(PAYROLL!D377,ADJ!A$1:A$500,0),MATCH(PAYROLL!CN$2,ADJ!$2:$2,0)),0)</f>
        <v/>
      </c>
      <c r="CO377">
        <f>IFERROR(INDEX(ADJ!$A$1:$BZ$1000,MATCH(PAYROLL!D377,ADJ!A$1:A$500,0),MATCH(PAYROLL!CO$2,ADJ!$2:$2,0)),0)</f>
        <v/>
      </c>
      <c r="CP377">
        <f>IFERROR(INDEX(ADJ!$A$1:$BZ$1000,MATCH(PAYROLL!D377,ADJ!A$1:A$500,0),MATCH(PAYROLL!CP$2,ADJ!$2:$2,0)),0)</f>
        <v/>
      </c>
      <c r="CQ377">
        <f>BP377-CL377-CI377-CM377-CN377-CO377-CP377-CC377</f>
        <v/>
      </c>
      <c r="CR377">
        <f>IFERROR(IF(RIGHT(INDEX(PIS!O$1:O$500,MATCH(D377,PIS!C$1:C$500,0)),5)="Gross",MIN(U377+V377,VLOOKUP("R700",TSC!B:C,2,0)*VLOOKUP("R101",TSC!B:C,2,0))*(VLOOKUP("T711",TSC!B:C,2,0)+VLOOKUP("T712",TSC!B:C,2,0))%,MIN(T377+V377,VLOOKUP("R700",TSC!B:C,2,0)*VLOOKUP("R101",TSC!B:C,2,0))*(VLOOKUP("T711",TSC!B:C,2,0)+VLOOKUP("T712",TSC!B:C,2,0)+VLOOKUP("R701",TSC!B:C,2,0))%),0)</f>
        <v/>
      </c>
      <c r="CS377">
        <f>IFERROR(IF(RIGHT(INDEX(PIS!O$1:O$500,MATCH(D377,PIS!C$1:C$500,0)),5)="Gross",MIN(U377+V377,VLOOKUP("R700",TSC!B:C,2,0)*VLOOKUP("R101",TSC!B:C,2,0))*(VLOOKUP("T714",TSC!B:C,2,0))%,MIN(T377+V377,VLOOKUP("R700",TSC!B:C,2,0)*VLOOKUP("R101",TSC!B:C,2,0))*(VLOOKUP("T704",TSC!B:C,2,0)+VLOOKUP("T714",TSC!B:C,2,0))%),0)</f>
        <v/>
      </c>
      <c r="CT377">
        <f>IFERROR(IF(RIGHT(INDEX(PIS!O$1:O$500,MATCH(D377,PIS!C$1:C$500,0)),5)="Gross",MIN(U377+V377,VLOOKUP("R700",TSC!B:C,2,0)*VLOOKUP("R101",TSC!B:C,2,0))*VLOOKUP("T705",TSC!B:C,2,0)%,MIN(T377+V377,VLOOKUP("R700",TSC!B:C,2,0)*VLOOKUP("R101",TSC!B:C,2,0))*VLOOKUP("T705",TSC!B:C,2,0)%),0)</f>
        <v/>
      </c>
      <c r="CU377">
        <f>IFERROR(IF(RIGHT(INDEX(PIS!O$1:O$500,MATCH(D377,PIS!C$1:C$500,0)),5)="Gross",MIN(U377+V377,VLOOKUP("R700",TSC!B:C,2,0)*VLOOKUP("R101",TSC!B:C,2,0))*(VLOOKUP("T713",TSC!B:C,2,0))%,MIN(T377+V377,VLOOKUP("R700",TSC!B:C,2,0)*VLOOKUP("R101",TSC!B:C,2,0))*(VLOOKUP("T713",TSC!B:C,2,0))%),0)</f>
        <v/>
      </c>
      <c r="CV377">
        <f>IFERROR(INDEX(ADJ!$A$1:$BZ$1000,MATCH(PAYROLL!D377,ADJ!A$1:A$500,0),MATCH(PAYROLL!CV$2,ADJ!$2:$2,0)),0)</f>
        <v/>
      </c>
      <c r="CW377">
        <f>IFERROR(INDEX(ADJ!$A$1:$BZ$1000,MATCH(PAYROLL!D377,ADJ!A$1:A$500,0),MATCH(PAYROLL!CW$2,ADJ!$2:$2,0)),0)</f>
        <v/>
      </c>
      <c r="CX377">
        <f>SUM(CR377:CW377)</f>
        <v/>
      </c>
      <c r="CY377">
        <f>ROUND(IF(CR377&gt;0,T377+V377*VLOOKUP("R202",TSC!$B$1:$C$500,2,0),0),0)</f>
        <v/>
      </c>
      <c r="CZ377">
        <f>IFERROR(INDEX(CSDA!D$1:D$500,MATCH($CZ$2,CSDA!C$1:C$500,0)),0)</f>
        <v/>
      </c>
      <c r="DA377">
        <f>ROUND(T377*0.7%,0)</f>
        <v/>
      </c>
      <c r="DB377">
        <f>ROUND(T377/12,0)</f>
        <v/>
      </c>
      <c r="DC377">
        <f ref="DC377" t="array">IFERROR(INDEX(CSDA!D$1:D$500,MATCH("Trích giữ"&amp;PAYROLL!DC$2,CSDA!A$1:A$500&amp;CSDA!C$1:C$500,0)),0)</f>
        <v/>
      </c>
      <c r="DD377">
        <f ref="DD377" t="array">IFERROR(INDEX(CSDA!D$1:D$500,MATCH("Trích giữ"&amp;PAYROLL!DD$2,CSDA!A$1:A$500&amp;CSDA!C$1:C$500,0)),0)</f>
        <v/>
      </c>
      <c r="DE377">
        <f ref="DE377" t="array">IFERROR(INDEX(CSDA!D$1:D$500,MATCH("Trích giữ"&amp;PAYROLL!DE$2,CSDA!A$1:A$500&amp;CSDA!C$1:C$500,0)),0)</f>
        <v/>
      </c>
      <c r="DF377">
        <f>IFERROR(INDEX(CSDA!D$1:D$500,MATCH(PAYROLL!DF$2,CSDA!C$1:C$500,0)),0)</f>
        <v/>
      </c>
      <c r="DG377">
        <f ref="DG377" t="array">IFERROR(INDEX(CSDA!D$1:D$500,MATCH("Trích giữ"&amp;PAYROLL!DG$2,CSDA!A$1:A$500&amp;CSDA!C$1:C$500,0)),0)</f>
        <v/>
      </c>
      <c r="DH377">
        <f>ROUND(T377/26,0)</f>
        <v/>
      </c>
      <c r="DI377">
        <f ref="DI377" t="array">IFERROR(INDEX(CSDA!D$1:D$500,MATCH("Trích giữ"&amp;PAYROLL!DI$2,CSDA!A$1:A$500&amp;CSDA!C$1:C$500,0)),0)</f>
        <v/>
      </c>
      <c r="DJ377">
        <f>IF(U377=0,T377*21.5%-BL377,0)</f>
        <v/>
      </c>
      <c r="DK377">
        <f ref="DK377" t="array">IFERROR(INDEX(CSDA!D$1:D$500,MATCH("Trích giữ"&amp;PAYROLL!DK$2,CSDA!A$1:A$500&amp;CSDA!C$1:C$500,0)),0)</f>
        <v/>
      </c>
      <c r="DL377">
        <f>IFERROR(INDEX(CSDA!D$1:D$500,MATCH(PAYROLL!DL$2,CSDA!C$1:C$500,0))/12,0)</f>
        <v/>
      </c>
      <c r="DM377">
        <f>SUM(DB377:DL377)</f>
        <v/>
      </c>
      <c r="DN377">
        <f>IFERROR(INDEX(ADJ!$A$1:$BZ$1000,MATCH(PAYROLL!D377,ADJ!A$1:A$500,0),MATCH(PAYROLL!DN$2,ADJ!$2:$2,0)),0)</f>
        <v/>
      </c>
      <c r="DO377">
        <f>IFERROR(SUM(BP377,DM377:DN377,CX377:DA377)-DT377,0)</f>
        <v/>
      </c>
      <c r="DP377">
        <f ref="DP377" t="array">SUM(BW377*IFERROR(INDEX(CSDA!D$1:D$500,MATCH(BW$2,CSDA!C$1:C$500,0)),0)%,CX377*IFERROR(INDEX(CSDA!D$1:D$500,MATCH(CX$2,CSDA!C$1:C$500,0)),0)%,DA377*IFERROR(INDEX(CSDA!D$1:D$500,MATCH(DA$2,CSDA!C$1:C$500,0)),0)%,DB377*IFERROR(INDEX(CSDA!D$1:D$500,MATCH(DB$2,CSDA!C$1:C$500,0)),0)%,DF377*IFERROR(INDEX(CSDA!D$1:D$500,MATCH("Phí dịch vụ"&amp;PAYROLL!DF$2,CSDA!A$1:A$500&amp;CSDA!C$1:C$500,0)),0)%,DC377*IFERROR(INDEX(CSDA!D$1:D$500,MATCH("Phí dịch vụ"&amp;PAYROLL!DC$2,CSDA!A$1:A$500&amp;CSDA!C$1:C$500,0)),0)%,DH377*IFERROR(INDEX(CSDA!D$1:D$500,MATCH("Phí dịch vụ"&amp;PAYROLL!DH$2,CSDA!A$1:A$500&amp;CSDA!C$1:C$500,0)),0)%,DJ377*IFERROR(INDEX(CSDA!D$1:D$500,MATCH("Phí dịch vụ"&amp;PAYROLL!DJ$2,CSDA!A$1:A$500&amp;CSDA!C$1:C$500,0)),0)%,BN377*IFERROR(INDEX(CSDA!D$1:D$500,MATCH(BN$2,CSDA!C$1:C$500,0)),0)%)-BN377*7%</f>
        <v/>
      </c>
      <c r="DQ377">
        <f>IFERROR(INDEX(ADJ!$A$1:$BZ$1000,MATCH(PAYROLL!D377,ADJ!A$1:A$500,0),MATCH(PAYROLL!DQ$2,ADJ!$2:$2,0)),0)</f>
        <v/>
      </c>
      <c r="DR377">
        <f>IFERROR(INDEX(ADJ!$A$1:$BZ$1000,MATCH(PAYROLL!D377,ADJ!A$1:A$500,0),MATCH(PAYROLL!DR$2,ADJ!$2:$2,0)),0)</f>
        <v/>
      </c>
      <c r="DS377">
        <f>SUM(DP377:DR377)</f>
        <v/>
      </c>
      <c r="DT377">
        <f>EK377</f>
        <v/>
      </c>
      <c r="DU377">
        <f>SUM(DO377:DR377)</f>
        <v/>
      </c>
      <c r="DV377">
        <f>ROUND(DU377*0.1,0)</f>
        <v/>
      </c>
      <c r="DW377">
        <f>DU377+DV377</f>
        <v/>
      </c>
      <c r="DZ377">
        <f>IFERROR(INDEX(ADJ!$A$1:$BZ$1000,MATCH(PAYROLL!$D377,ADJ!A$1:A$500,0),MATCH(PAYROLL!DZ$2,ADJ!$2:$2,0)),0)</f>
        <v/>
      </c>
      <c r="EA377">
        <f>IFERROR(INDEX(ADJ!$A$1:$BZ$1000,MATCH(PAYROLL!$D377,ADJ!A$1:A$500,0),MATCH(PAYROLL!EA$2,ADJ!$2:$2,0)),0)</f>
        <v/>
      </c>
      <c r="EB377">
        <f>IFERROR(INDEX(ADJ!$A$1:$BZ$1000,MATCH(PAYROLL!$D377,ADJ!A$1:A$500,0),MATCH(PAYROLL!EB$2,ADJ!$2:$2,0)),0)</f>
        <v/>
      </c>
      <c r="EC377">
        <f>IFERROR(INDEX(ADJ!$A$1:$BZ$1000,MATCH(PAYROLL!$D377,ADJ!A$1:A$500,0),MATCH(PAYROLL!EC$2,ADJ!$2:$2,0)),0)</f>
        <v/>
      </c>
      <c r="ED377">
        <f>IFERROR(INDEX(ADJ!$A$1:$BZ$1000,MATCH(PAYROLL!$D377,ADJ!A$1:A$500,0),MATCH(PAYROLL!ED$2,ADJ!$2:$2,0)),0)</f>
        <v/>
      </c>
      <c r="EE377">
        <f>IFERROR(INDEX(ADJ!$A$1:$BZ$1000,MATCH(PAYROLL!$D377,ADJ!A$1:A$500,0),MATCH(PAYROLL!EE$2,ADJ!$2:$2,0)),0)</f>
        <v/>
      </c>
      <c r="EF377">
        <f>IFERROR(INDEX(ADJ!$A$1:$BZ$1000,MATCH(PAYROLL!$D377,ADJ!A$1:A$500,0),MATCH(PAYROLL!EF$2,ADJ!$2:$2,0)),0)</f>
        <v/>
      </c>
      <c r="EG377">
        <f>IFERROR(INDEX(ADJ!$A$1:$BZ$1000,MATCH(PAYROLL!$D377,ADJ!A$1:A$500,0),MATCH(PAYROLL!EG$2,ADJ!$2:$2,0)),0)</f>
        <v/>
      </c>
      <c r="EH377">
        <f>IFERROR(INDEX(ADJ!$A$1:$BZ$1000,MATCH(PAYROLL!$D377,ADJ!A$1:A$500,0),MATCH(PAYROLL!EH$2,ADJ!$2:$2,0)),0)</f>
        <v/>
      </c>
      <c r="EI377">
        <f>IFERROR(INDEX(ADJ!$A$1:$BZ$1000,MATCH(PAYROLL!D377,ADJ!A$1:A$500,0),MATCH(PAYROLL!EI$2,ADJ!$2:$2,0)),0)</f>
        <v/>
      </c>
      <c r="EJ377">
        <f>IFERROR(INDEX(ADJ!$A$1:$BZ$1000,MATCH(PAYROLL!$D377,ADJ!A$1:A$500,0),MATCH(PAYROLL!EJ$2,ADJ!$2:$2,0)),0)</f>
        <v/>
      </c>
      <c r="EK377">
        <f>SUM(DZ377:EJ377)</f>
        <v/>
      </c>
    </row>
    <row r="378">
      <c r="A378" t="n">
        <v>376</v>
      </c>
      <c r="B378" t="inlineStr">
        <is>
          <t>Trương Thị Thư</t>
        </is>
      </c>
      <c r="D378" t="inlineStr">
        <is>
          <t>158925-01</t>
        </is>
      </c>
      <c r="S378">
        <f>IFERROR(INDEX(PIS!$A$1:$BZ$1000,MATCH($D378,PIS!C$1:C$500,0),MATCH("Lương CB tháng trước",PIS!$1:$1,0)),0)</f>
        <v/>
      </c>
      <c r="T378">
        <f>IFERROR(INDEX(PIS!$A$1:$BZ$1000,MATCH($D378,PIS!C$1:C$500,0),MATCH("Lương CB hiện tại",PIS!$1:$1,0)),0)</f>
        <v/>
      </c>
      <c r="U378">
        <f>IFERROR(INDEX(PIS!$A$1:$BZ$1000,MATCH($D378,PIS!C$1:C$500,0),MATCH("Lương đóng BHBB",PIS!$1:$1,0)),0)</f>
        <v/>
      </c>
      <c r="V378">
        <f>IFERROR(INDEX(PIS!$A$1:$BZ$1000,MATCH($D378,PIS!C$1:C$500,0),MATCH(V$2,PIS!$2:$2,0)),0)</f>
        <v/>
      </c>
      <c r="W378">
        <f>IFERROR(INDEX(PIS!$A$1:$BZ$1000,MATCH($D378,PIS!C$1:C$500,0),MATCH(W$2,PIS!$2:$2,0)),0)</f>
        <v/>
      </c>
      <c r="X378">
        <f>IFERROR(INDEX(PIS!$A$1:$BZ$1000,MATCH($D378,PIS!C$1:C$500,0),MATCH(X$2,PIS!$2:$2,0)),0)</f>
        <v/>
      </c>
      <c r="Y378">
        <f>IFERROR(INDEX(PIS!$A$1:$BZ$1000,MATCH($D378,PIS!C$1:C$500,0),MATCH(Y$2,PIS!$2:$2,0)),0)</f>
        <v/>
      </c>
      <c r="Z378">
        <f>IFERROR(INDEX(PIS!$A$1:$BZ$1000,MATCH($D378,PIS!C$1:C$500,0),MATCH(Z$2,PIS!$2:$2,0)),0)</f>
        <v/>
      </c>
      <c r="AA378">
        <f>IFERROR(INDEX(PIS!$A$1:$BZ$1000,MATCH($D378,PIS!C$1:C$500,0),MATCH(AA$2,PIS!$2:$2,0)),0)</f>
        <v/>
      </c>
      <c r="AB378">
        <f>IFERROR(INDEX(PIS!$A$1:$BZ$1000,MATCH($D378,PIS!C$1:C$500,0),MATCH(AB$2,PIS!$2:$2,0)),0)</f>
        <v/>
      </c>
      <c r="AC378">
        <f>SUM(V378:AB378)</f>
        <v/>
      </c>
      <c r="AD378">
        <f>IFERROR(INDEX(TIMESHEET!$A$1:$AI$5000,MATCH($D378,TIMESHEET!A$1:A$500,0),MATCH("T100",TIMESHEET!$2:$2,0))-2,0)</f>
        <v/>
      </c>
      <c r="AE378">
        <f>IFERROR(INDEX(TIMESHEET!$A$1:$AI$5000,MATCH($D378,TIMESHEET!A$1:A$500,0),MATCH("T202",TIMESHEET!$2:$2,0)),0)</f>
        <v/>
      </c>
      <c r="AF378">
        <f>IFERROR(INDEX(TIMESHEET!$A$1:$AI$5000,MATCH($D378,TIMESHEET!A$1:A$500,0),MATCH("T302",TIMESHEET!$2:$2,0)),0)</f>
        <v/>
      </c>
      <c r="AG378">
        <f>IFERROR(INDEX(TIMESHEET!$A$1:$AI$5000,MATCH($D378,TIMESHEET!A$1:A$500,0),MATCH("T406",TIMESHEET!$2:$2,0)),0)</f>
        <v/>
      </c>
      <c r="AH378">
        <f>AE378+AG378</f>
        <v/>
      </c>
      <c r="AI378">
        <f>IFERROR(INDEX(TIMESHEET!$A$1:$AI$5000,MATCH($D378,TIMESHEET!A$1:A$500,0),MATCH("T701",TIMESHEET!$2:$2,0)),0)</f>
        <v/>
      </c>
      <c r="AJ378">
        <f>IFERROR(INDEX(TIMESHEET!$A$1:$AI$5000,MATCH($D378,TIMESHEET!B$1:B$500,0),MATCH("T320",TIMESHEET!$2:$2,0)),0)</f>
        <v/>
      </c>
      <c r="AK378">
        <f>IFERROR(IF(LEFT(INDEX(PIS!O$1:O$500,MATCH(D378,PIS!C$1:C$500)),1)="M",T378/AD378*SUM(AE378:AG378),T378*AD378),0)</f>
        <v/>
      </c>
      <c r="AL378">
        <f>IFERROR(INDEX(ADJ!$A$1:$BZ$1000,MATCH(PAYROLL!D378,ADJ!A$1:A$500,0),MATCH(PAYROLL!AL$2,ADJ!$2:$2,0)),0)</f>
        <v/>
      </c>
      <c r="AM378">
        <f>SUM(AK378:AL378)</f>
        <v/>
      </c>
      <c r="AN378">
        <f>IFERROR(ROUND(V378/$AD378*$AH378,0),0)</f>
        <v/>
      </c>
      <c r="AO378">
        <f>IFERROR(ROUND(W378/$AD378*$AH378,0),0)</f>
        <v/>
      </c>
      <c r="AP378">
        <f>IFERROR(ROUND(X378/$AD378*$AE378,0),0)</f>
        <v/>
      </c>
      <c r="AQ378">
        <f>IFERROR(ROUND(Y378/$AD378*$AH378,0),0)</f>
        <v/>
      </c>
      <c r="AR378">
        <f>IFERROR(ROUND(Z378/$AD378*$AH378,0),0)</f>
        <v/>
      </c>
      <c r="AS378">
        <f>IFERROR(ROUND(AA378/$AD378*$AH378,0),0)</f>
        <v/>
      </c>
      <c r="AT378">
        <f>IFERROR(IF((AE378+AF378+AG378)&gt;13,AB378,ROUND(AB378/AD378*AH378,0)),0)</f>
        <v/>
      </c>
      <c r="AU378">
        <f>IFERROR(INDEX(ADJ!$A$1:$BZ$1000,MATCH(PAYROLL!D378,ADJ!A$1:A$500,0),MATCH(PAYROLL!AU$2,ADJ!$2:$2,0)),0)</f>
        <v/>
      </c>
      <c r="AV378">
        <f>ROUND(SUM(AN378:AU378),0)</f>
        <v/>
      </c>
      <c r="AW378">
        <f>IFERROR(INDEX(TIMESHEET!$A$1:$AI$5000,MATCH(PAYROLL!D378,TIMESHEET!A$1:A$500,0),MATCH("T620",TIMESHEET!$2:$2,0)),0)</f>
        <v/>
      </c>
      <c r="AX378">
        <f>IFERROR(INDEX(TIMESHEET!$A$1:$AI$5000,MATCH(PAYROLL!D378,TIMESHEET!A$1:A$500,0),MATCH("T601",TIMESHEET!$2:$2,0)),0)</f>
        <v/>
      </c>
      <c r="AY378">
        <f>IFERROR(INDEX(TIMESHEET!$A$1:$AI$5000,MATCH(PAYROLL!D378,TIMESHEET!A$1:A$500,0),MATCH("T602",TIMESHEET!$2:$2,0)),0)</f>
        <v/>
      </c>
      <c r="AZ378">
        <f>IFERROR(INDEX(TIMESHEET!$A$1:$AI$5000,MATCH(PAYROLL!D378,TIMESHEET!A$1:A$500,0),MATCH("T603",TIMESHEET!$2:$2,0)),0)</f>
        <v/>
      </c>
      <c r="BA378">
        <f>IFERROR(INDEX(TIMESHEET!$A$1:$AI$5000,MATCH(PAYROLL!D378,TIMESHEET!A$1:A$500,0),MATCH("T611",TIMESHEET!$2:$2,0)),0)</f>
        <v/>
      </c>
      <c r="BB378">
        <f>IFERROR(INDEX(TIMESHEET!$A$1:$AI$5000,MATCH(PAYROLL!D378,TIMESHEET!A$1:A$500,0),MATCH("T612",TIMESHEET!$2:$2,0)),0)</f>
        <v/>
      </c>
      <c r="BC378">
        <f>IFERROR(INDEX(TIMESHEET!$A$1:$AI$5000,MATCH(PAYROLL!D378,TIMESHEET!A$1:A$500,0),MATCH("T613",TIMESHEET!$2:$2,0)),0)</f>
        <v/>
      </c>
      <c r="BD378">
        <f>IFERROR(INDEX(TIMESHEET!$A$1:$AI$5000,MATCH(PAYROLL!D378,TIMESHEET!A$1:A$500,0),MATCH("T500",TIMESHEET!$2:$2,0)),0)</f>
        <v/>
      </c>
      <c r="BE378">
        <f>IFERROR(IF(LEFT(INDEX(PIS!O$1:O$500,MATCH(D378,PIS!C$1:C$500)),1)="M",T378/AD378/8*(AW378+AX378*1.5+AY378*2+AZ378*3+BA378*2.1+BB378*2.7+BC378*3.9+BD378*0.3),T378/8*(AW378+AX378*1.5+AY378*2+AZ378*3+BA378*2.1+BB378*2.7+BC378*3.9+BD378*0.3)),0)</f>
        <v/>
      </c>
      <c r="BF378">
        <f>IFERROR(INDEX(ADJ!$A$1:$BZ$1000,MATCH(PAYROLL!$D378,ADJ!A$1:A$500,0),MATCH(PAYROLL!BF$2,ADJ!$2:$2,0)),0)</f>
        <v/>
      </c>
      <c r="BG378">
        <f>IFERROR(INDEX(ADJ!$A$1:$BZ$1000,MATCH(PAYROLL!D378,ADJ!A$1:A$500,0),MATCH(PAYROLL!BG$2,ADJ!$2:$2,0)),0)</f>
        <v/>
      </c>
      <c r="BH378">
        <f>IFERROR(INDEX(ADJ!$A$1:$BZ$1000,MATCH(PAYROLL!D378,ADJ!A$1:A$500,0),MATCH(PAYROLL!BH$2,ADJ!$2:$2,0)),0)</f>
        <v/>
      </c>
      <c r="BI378">
        <f>IFERROR(INDEX(ADJ!$A$1:$BZ$1000,MATCH(PAYROLL!D378,ADJ!A$1:A$500,0),MATCH(PAYROLL!BI$2,ADJ!$2:$2,0)),0)</f>
        <v/>
      </c>
      <c r="BJ378">
        <f>IFERROR(INDEX(ADJ!$A$1:$BZ$1000,MATCH(PAYROLL!D378,ADJ!A$1:A$500,0),MATCH(PAYROLL!BJ$2,ADJ!$2:$2,0)),0)</f>
        <v/>
      </c>
      <c r="BK378">
        <f>SUM(BF378:BJ378)</f>
        <v/>
      </c>
      <c r="BL378">
        <f>IFERROR(INDEX(ADJ!$A$1:$BZ$1000,MATCH(PAYROLL!D378,ADJ!A$1:A$500,0),MATCH(PAYROLL!BL$2,ADJ!$2:$2,0)),0)</f>
        <v/>
      </c>
      <c r="BM378">
        <f>IFERROR(INDEX(ADJ!$A$1:$BZ$1000,MATCH(PAYROLL!D378,ADJ!A$1:A$500,0),MATCH(PAYROLL!BM$2,ADJ!$2:$2,0)),0)</f>
        <v/>
      </c>
      <c r="BN378">
        <f>IFERROR(INDEX(ADJ!$A$1:$BZ$1000,MATCH(PAYROLL!D378,ADJ!A$1:A$500,0),MATCH(PAYROLL!BN$2,ADJ!$2:$2,0)),0)</f>
        <v/>
      </c>
      <c r="BO378">
        <f>IFERROR(INDEX(ADJ!$A$1:$BZ$1000,MATCH(PAYROLL!D378,ADJ!A$1:A$500,0),MATCH(PAYROLL!BO$2,ADJ!$2:$2,0)),0)</f>
        <v/>
      </c>
      <c r="BP378">
        <f>SUM(AM378,AV378,BE378,BK378,BL378:BO378)</f>
        <v/>
      </c>
      <c r="BQ378">
        <f>BO378</f>
        <v/>
      </c>
      <c r="BR378">
        <f>IFERROR(ROUND(IF(LEFT(INDEX(PIS!O$1:O$500,MATCH(D378,PIS!C$1:C$500)),1)="D",T378/8*(BD378*0.3),IF(LEFT(INDEX(PIS!O$1:O$500,MATCH(D378,PIS!C$1:C$500)),1)="H",T378*($BD378*0.3),T378/$AD378/8*($BD378*0.3))),0),0)</f>
        <v/>
      </c>
      <c r="BS378">
        <f>IF(AP378&lt;1,0,MIN(AP378,730000))</f>
        <v/>
      </c>
      <c r="BT378">
        <f>IFERROR(ROUND((BE378-SUM(AW378:BC378)*T378/AD378/8),0)-BR378,0)</f>
        <v/>
      </c>
      <c r="BU378">
        <f>AO378</f>
        <v/>
      </c>
      <c r="BV378">
        <f>SUM(BQ378:BU378)</f>
        <v/>
      </c>
      <c r="BW378">
        <f>BP378-BV378</f>
        <v/>
      </c>
      <c r="BX378">
        <f>IFERROR(IF(RIGHT(INDEX(PIS!O$1:O$500,MATCH(D378,PIS!C$1:C$500)),5)="Gross",MIN(U378+V378,VLOOKUP("R700",TSC!B:C,2,0)*VLOOKUP("R101",TSC!B:C,2,0))*VLOOKUP("R701",TSC!B:C,2,0)%,0),0)</f>
        <v/>
      </c>
      <c r="BY378">
        <f>IFERROR(IF(RIGHT(INDEX(PIS!O$1:O$500,MATCH(D378,PIS!C$1:C$500)),5)="Gross",MIN(U378+V378,VLOOKUP("R700",TSC!B:C,2,0)*VLOOKUP("R101",TSC!B:C,2,0))*VLOOKUP("T704",TSC!B:C,2,0)%,0),0)</f>
        <v/>
      </c>
      <c r="BZ378">
        <f>IFERROR(IF(RIGHT(INDEX(PIS!O$1:O$500,MATCH(D378,PIS!C$1:C$500)),5)="Gross",MIN(U378+V378,VLOOKUP("R700",TSC!B:C,2,0)*VLOOKUP("1",TSC!F:G,2,0))*VLOOKUP("T705",TSC!B:C,2,0)%,0),0)</f>
        <v/>
      </c>
      <c r="CA378">
        <f>IFERROR(INDEX(ADJ!$A$1:$BZ$1000,MATCH(PAYROLL!D378,ADJ!A$1:A$500,0),MATCH(PAYROLL!CA$2,ADJ!$2:$2,0)),0)</f>
        <v/>
      </c>
      <c r="CB378">
        <f>IFERROR(INDEX(ADJ!$A$1:$BZ$1000,MATCH(PAYROLL!D378,ADJ!A$1:A$500,0),MATCH(PAYROLL!CB$2,ADJ!$2:$2,0)),0)</f>
        <v/>
      </c>
      <c r="CC378">
        <f>SUM(BX378:CB378)</f>
        <v/>
      </c>
      <c r="CD378">
        <f>IFERROR(INDEX(PIS!$A$1:$BZ$1000,MATCH(PAYROLL!D378,PIS!C$1:C$500,0),MATCH(PAYROLL!CD$1,PIS!$1:$1,0)),0)</f>
        <v/>
      </c>
      <c r="CE378">
        <f>IFERROR(IF(OR(INDEX(PIS!P$1:P$500,MATCH(D378,PIS!C$1:C$500,0))="LT2",INDEX(PIS!P$1:P$500,MATCH(D378,PIS!C$1:C$500,0))="P10"),0,SUM(CC378,CD378*VLOOKUP("R601",TSC!B:C,2,0),VLOOKUP("R602",TSC!B:C,2,0))),0)</f>
        <v/>
      </c>
      <c r="CF378">
        <f>MAX(BW378-CE378,0)</f>
        <v/>
      </c>
      <c r="CG378">
        <f>IFERROR(IF(OR(RIGHT(INDEX(PIS!P$1:P$500,MATCH(D378,PIS!C$1:C$500)),5)="P10",RIGHT(INDEX(PIS!P$1:P$500,MATCH(D378,PIS!C$1:C$500)),5)="CK"),0,IF(CF378&lt;=5000000,CF378*5%,IF(CF378&lt;=10000000,CF378*10%-250000,IF(CF378&lt;=18000000,CF378*15%-750000,IF(CF378&lt;=32000000,CF378*20%-1650000,IF(CF378&lt;=52000000,CF378*25%-3250000,IF(CF378&lt;=80000000,BH378*30%-5850000,CF378*35%-9850000))))))),0)</f>
        <v/>
      </c>
      <c r="CH378">
        <f>IFERROR(IF(OR(INDEX(PIS!P$1:P$500,MATCH(D378,PIS!C$1:C$500))="LT",INDEX(PIS!P$1:P$500,MATCH(D378,PIS!C$1:C$500))="CK"),0,IF(CF378&lt;2000000,0,CF378*10%)),0)</f>
        <v/>
      </c>
      <c r="CI378">
        <f>IFERROR(INDEX(ADJ!$A$1:$BZ$1000,MATCH(PAYROLL!D378,ADJ!A$1:A$500,0),MATCH(PAYROLL!CI$2,ADJ!$2:$2,0)),0)</f>
        <v/>
      </c>
      <c r="CJ378">
        <f>IFERROR(INDEX(ADJ!$A$1:$BZ$1000,MATCH(PAYROLL!D378,ADJ!A$1:A$500,0),MATCH(PAYROLL!CJ$2,ADJ!$2:$2,0)),0)</f>
        <v/>
      </c>
      <c r="CK378">
        <f>IFERROR(INDEX(ADJ!$A$1:$BZ$1000,MATCH(PAYROLL!D378,ADJ!A$1:A$500,0),MATCH(PAYROLL!CK$2,ADJ!$2:$2,0)),0)</f>
        <v/>
      </c>
      <c r="CL378">
        <f>SUM(CG378:CK378)</f>
        <v/>
      </c>
      <c r="CM378">
        <f>ROUND(SUM(CH378:CK378),0)</f>
        <v/>
      </c>
      <c r="CN378">
        <f>IFERROR(INDEX(CSDA!D$1:D$500,MATCH($CN$2,CSDA!C$1:C$500,0))*INDEX(PIS!V$1:V$500,MATCH(D378,PIS!C$1:C$500))+INDEX(ADJ!$A$1:$BZ$1000,MATCH(PAYROLL!D378,ADJ!A$1:A$500,0),MATCH(PAYROLL!CN$2,ADJ!$2:$2,0)),0)</f>
        <v/>
      </c>
      <c r="CO378">
        <f>IFERROR(INDEX(ADJ!$A$1:$BZ$1000,MATCH(PAYROLL!D378,ADJ!A$1:A$500,0),MATCH(PAYROLL!CO$2,ADJ!$2:$2,0)),0)</f>
        <v/>
      </c>
      <c r="CP378">
        <f>IFERROR(INDEX(ADJ!$A$1:$BZ$1000,MATCH(PAYROLL!D378,ADJ!A$1:A$500,0),MATCH(PAYROLL!CP$2,ADJ!$2:$2,0)),0)</f>
        <v/>
      </c>
      <c r="CQ378">
        <f>BP378-CL378-CI378-CM378-CN378-CO378-CP378-CC378</f>
        <v/>
      </c>
      <c r="CR378">
        <f>IFERROR(IF(RIGHT(INDEX(PIS!O$1:O$500,MATCH(D378,PIS!C$1:C$500,0)),5)="Gross",MIN(U378+V378,VLOOKUP("R700",TSC!B:C,2,0)*VLOOKUP("R101",TSC!B:C,2,0))*(VLOOKUP("T711",TSC!B:C,2,0)+VLOOKUP("T712",TSC!B:C,2,0))%,MIN(T378+V378,VLOOKUP("R700",TSC!B:C,2,0)*VLOOKUP("R101",TSC!B:C,2,0))*(VLOOKUP("T711",TSC!B:C,2,0)+VLOOKUP("T712",TSC!B:C,2,0)+VLOOKUP("R701",TSC!B:C,2,0))%),0)</f>
        <v/>
      </c>
      <c r="CS378">
        <f>IFERROR(IF(RIGHT(INDEX(PIS!O$1:O$500,MATCH(D378,PIS!C$1:C$500,0)),5)="Gross",MIN(U378+V378,VLOOKUP("R700",TSC!B:C,2,0)*VLOOKUP("R101",TSC!B:C,2,0))*(VLOOKUP("T714",TSC!B:C,2,0))%,MIN(T378+V378,VLOOKUP("R700",TSC!B:C,2,0)*VLOOKUP("R101",TSC!B:C,2,0))*(VLOOKUP("T704",TSC!B:C,2,0)+VLOOKUP("T714",TSC!B:C,2,0))%),0)</f>
        <v/>
      </c>
      <c r="CT378">
        <f>IFERROR(IF(RIGHT(INDEX(PIS!O$1:O$500,MATCH(D378,PIS!C$1:C$500,0)),5)="Gross",MIN(U378+V378,VLOOKUP("R700",TSC!B:C,2,0)*VLOOKUP("R101",TSC!B:C,2,0))*VLOOKUP("T705",TSC!B:C,2,0)%,MIN(T378+V378,VLOOKUP("R700",TSC!B:C,2,0)*VLOOKUP("R101",TSC!B:C,2,0))*VLOOKUP("T705",TSC!B:C,2,0)%),0)</f>
        <v/>
      </c>
      <c r="CU378">
        <f>IFERROR(IF(RIGHT(INDEX(PIS!O$1:O$500,MATCH(D378,PIS!C$1:C$500,0)),5)="Gross",MIN(U378+V378,VLOOKUP("R700",TSC!B:C,2,0)*VLOOKUP("R101",TSC!B:C,2,0))*(VLOOKUP("T713",TSC!B:C,2,0))%,MIN(T378+V378,VLOOKUP("R700",TSC!B:C,2,0)*VLOOKUP("R101",TSC!B:C,2,0))*(VLOOKUP("T713",TSC!B:C,2,0))%),0)</f>
        <v/>
      </c>
      <c r="CV378">
        <f>IFERROR(INDEX(ADJ!$A$1:$BZ$1000,MATCH(PAYROLL!D378,ADJ!A$1:A$500,0),MATCH(PAYROLL!CV$2,ADJ!$2:$2,0)),0)</f>
        <v/>
      </c>
      <c r="CW378">
        <f>IFERROR(INDEX(ADJ!$A$1:$BZ$1000,MATCH(PAYROLL!D378,ADJ!A$1:A$500,0),MATCH(PAYROLL!CW$2,ADJ!$2:$2,0)),0)</f>
        <v/>
      </c>
      <c r="CX378">
        <f>SUM(CR378:CW378)</f>
        <v/>
      </c>
      <c r="CY378">
        <f>ROUND(IF(CR378&gt;0,T378+V378*VLOOKUP("R202",TSC!$B$1:$C$500,2,0),0),0)</f>
        <v/>
      </c>
      <c r="CZ378">
        <f>IFERROR(INDEX(CSDA!D$1:D$500,MATCH($CZ$2,CSDA!C$1:C$500,0)),0)</f>
        <v/>
      </c>
      <c r="DA378">
        <f>ROUND(T378*0.7%,0)</f>
        <v/>
      </c>
      <c r="DB378">
        <f>ROUND(T378/12,0)</f>
        <v/>
      </c>
      <c r="DC378">
        <f ref="DC378" t="array">IFERROR(INDEX(CSDA!D$1:D$500,MATCH("Trích giữ"&amp;PAYROLL!DC$2,CSDA!A$1:A$500&amp;CSDA!C$1:C$500,0)),0)</f>
        <v/>
      </c>
      <c r="DD378">
        <f ref="DD378" t="array">IFERROR(INDEX(CSDA!D$1:D$500,MATCH("Trích giữ"&amp;PAYROLL!DD$2,CSDA!A$1:A$500&amp;CSDA!C$1:C$500,0)),0)</f>
        <v/>
      </c>
      <c r="DE378">
        <f ref="DE378" t="array">IFERROR(INDEX(CSDA!D$1:D$500,MATCH("Trích giữ"&amp;PAYROLL!DE$2,CSDA!A$1:A$500&amp;CSDA!C$1:C$500,0)),0)</f>
        <v/>
      </c>
      <c r="DF378">
        <f>IFERROR(INDEX(CSDA!D$1:D$500,MATCH(PAYROLL!DF$2,CSDA!C$1:C$500,0)),0)</f>
        <v/>
      </c>
      <c r="DG378">
        <f ref="DG378" t="array">IFERROR(INDEX(CSDA!D$1:D$500,MATCH("Trích giữ"&amp;PAYROLL!DG$2,CSDA!A$1:A$500&amp;CSDA!C$1:C$500,0)),0)</f>
        <v/>
      </c>
      <c r="DH378">
        <f>ROUND(T378/26,0)</f>
        <v/>
      </c>
      <c r="DI378">
        <f ref="DI378" t="array">IFERROR(INDEX(CSDA!D$1:D$500,MATCH("Trích giữ"&amp;PAYROLL!DI$2,CSDA!A$1:A$500&amp;CSDA!C$1:C$500,0)),0)</f>
        <v/>
      </c>
      <c r="DJ378">
        <f>IF(U378=0,T378*21.5%-BL378,0)</f>
        <v/>
      </c>
      <c r="DK378">
        <f ref="DK378" t="array">IFERROR(INDEX(CSDA!D$1:D$500,MATCH("Trích giữ"&amp;PAYROLL!DK$2,CSDA!A$1:A$500&amp;CSDA!C$1:C$500,0)),0)</f>
        <v/>
      </c>
      <c r="DL378">
        <f>IFERROR(INDEX(CSDA!D$1:D$500,MATCH(PAYROLL!DL$2,CSDA!C$1:C$500,0))/12,0)</f>
        <v/>
      </c>
      <c r="DM378">
        <f>SUM(DB378:DL378)</f>
        <v/>
      </c>
      <c r="DN378">
        <f>IFERROR(INDEX(ADJ!$A$1:$BZ$1000,MATCH(PAYROLL!D378,ADJ!A$1:A$500,0),MATCH(PAYROLL!DN$2,ADJ!$2:$2,0)),0)</f>
        <v/>
      </c>
      <c r="DO378">
        <f>IFERROR(SUM(BP378,DM378:DN378,CX378:DA378)-DT378,0)</f>
        <v/>
      </c>
      <c r="DP378">
        <f ref="DP378" t="array">SUM(BW378*IFERROR(INDEX(CSDA!D$1:D$500,MATCH(BW$2,CSDA!C$1:C$500,0)),0)%,CX378*IFERROR(INDEX(CSDA!D$1:D$500,MATCH(CX$2,CSDA!C$1:C$500,0)),0)%,DA378*IFERROR(INDEX(CSDA!D$1:D$500,MATCH(DA$2,CSDA!C$1:C$500,0)),0)%,DB378*IFERROR(INDEX(CSDA!D$1:D$500,MATCH(DB$2,CSDA!C$1:C$500,0)),0)%,DF378*IFERROR(INDEX(CSDA!D$1:D$500,MATCH("Phí dịch vụ"&amp;PAYROLL!DF$2,CSDA!A$1:A$500&amp;CSDA!C$1:C$500,0)),0)%,DC378*IFERROR(INDEX(CSDA!D$1:D$500,MATCH("Phí dịch vụ"&amp;PAYROLL!DC$2,CSDA!A$1:A$500&amp;CSDA!C$1:C$500,0)),0)%,DH378*IFERROR(INDEX(CSDA!D$1:D$500,MATCH("Phí dịch vụ"&amp;PAYROLL!DH$2,CSDA!A$1:A$500&amp;CSDA!C$1:C$500,0)),0)%,DJ378*IFERROR(INDEX(CSDA!D$1:D$500,MATCH("Phí dịch vụ"&amp;PAYROLL!DJ$2,CSDA!A$1:A$500&amp;CSDA!C$1:C$500,0)),0)%,BN378*IFERROR(INDEX(CSDA!D$1:D$500,MATCH(BN$2,CSDA!C$1:C$500,0)),0)%)-BN378*7%</f>
        <v/>
      </c>
      <c r="DQ378">
        <f>IFERROR(INDEX(ADJ!$A$1:$BZ$1000,MATCH(PAYROLL!D378,ADJ!A$1:A$500,0),MATCH(PAYROLL!DQ$2,ADJ!$2:$2,0)),0)</f>
        <v/>
      </c>
      <c r="DR378">
        <f>IFERROR(INDEX(ADJ!$A$1:$BZ$1000,MATCH(PAYROLL!D378,ADJ!A$1:A$500,0),MATCH(PAYROLL!DR$2,ADJ!$2:$2,0)),0)</f>
        <v/>
      </c>
      <c r="DS378">
        <f>SUM(DP378:DR378)</f>
        <v/>
      </c>
      <c r="DT378">
        <f>EK378</f>
        <v/>
      </c>
      <c r="DU378">
        <f>SUM(DO378:DR378)</f>
        <v/>
      </c>
      <c r="DV378">
        <f>ROUND(DU378*0.1,0)</f>
        <v/>
      </c>
      <c r="DW378">
        <f>DU378+DV378</f>
        <v/>
      </c>
      <c r="DZ378">
        <f>IFERROR(INDEX(ADJ!$A$1:$BZ$1000,MATCH(PAYROLL!$D378,ADJ!A$1:A$500,0),MATCH(PAYROLL!DZ$2,ADJ!$2:$2,0)),0)</f>
        <v/>
      </c>
      <c r="EA378">
        <f>IFERROR(INDEX(ADJ!$A$1:$BZ$1000,MATCH(PAYROLL!$D378,ADJ!A$1:A$500,0),MATCH(PAYROLL!EA$2,ADJ!$2:$2,0)),0)</f>
        <v/>
      </c>
      <c r="EB378">
        <f>IFERROR(INDEX(ADJ!$A$1:$BZ$1000,MATCH(PAYROLL!$D378,ADJ!A$1:A$500,0),MATCH(PAYROLL!EB$2,ADJ!$2:$2,0)),0)</f>
        <v/>
      </c>
      <c r="EC378">
        <f>IFERROR(INDEX(ADJ!$A$1:$BZ$1000,MATCH(PAYROLL!$D378,ADJ!A$1:A$500,0),MATCH(PAYROLL!EC$2,ADJ!$2:$2,0)),0)</f>
        <v/>
      </c>
      <c r="ED378">
        <f>IFERROR(INDEX(ADJ!$A$1:$BZ$1000,MATCH(PAYROLL!$D378,ADJ!A$1:A$500,0),MATCH(PAYROLL!ED$2,ADJ!$2:$2,0)),0)</f>
        <v/>
      </c>
      <c r="EE378">
        <f>IFERROR(INDEX(ADJ!$A$1:$BZ$1000,MATCH(PAYROLL!$D378,ADJ!A$1:A$500,0),MATCH(PAYROLL!EE$2,ADJ!$2:$2,0)),0)</f>
        <v/>
      </c>
      <c r="EF378">
        <f>IFERROR(INDEX(ADJ!$A$1:$BZ$1000,MATCH(PAYROLL!$D378,ADJ!A$1:A$500,0),MATCH(PAYROLL!EF$2,ADJ!$2:$2,0)),0)</f>
        <v/>
      </c>
      <c r="EG378">
        <f>IFERROR(INDEX(ADJ!$A$1:$BZ$1000,MATCH(PAYROLL!$D378,ADJ!A$1:A$500,0),MATCH(PAYROLL!EG$2,ADJ!$2:$2,0)),0)</f>
        <v/>
      </c>
      <c r="EH378">
        <f>IFERROR(INDEX(ADJ!$A$1:$BZ$1000,MATCH(PAYROLL!$D378,ADJ!A$1:A$500,0),MATCH(PAYROLL!EH$2,ADJ!$2:$2,0)),0)</f>
        <v/>
      </c>
      <c r="EI378">
        <f>IFERROR(INDEX(ADJ!$A$1:$BZ$1000,MATCH(PAYROLL!D378,ADJ!A$1:A$500,0),MATCH(PAYROLL!EI$2,ADJ!$2:$2,0)),0)</f>
        <v/>
      </c>
      <c r="EJ378">
        <f>IFERROR(INDEX(ADJ!$A$1:$BZ$1000,MATCH(PAYROLL!$D378,ADJ!A$1:A$500,0),MATCH(PAYROLL!EJ$2,ADJ!$2:$2,0)),0)</f>
        <v/>
      </c>
      <c r="EK378">
        <f>SUM(DZ378:EJ378)</f>
        <v/>
      </c>
    </row>
    <row r="379">
      <c r="A379" t="n">
        <v>377</v>
      </c>
      <c r="B379" t="inlineStr">
        <is>
          <t>Trương Thị Thu</t>
        </is>
      </c>
      <c r="D379" t="inlineStr">
        <is>
          <t>159036-01</t>
        </is>
      </c>
      <c r="S379">
        <f>IFERROR(INDEX(PIS!$A$1:$BZ$1000,MATCH($D379,PIS!C$1:C$500,0),MATCH("Lương CB tháng trước",PIS!$1:$1,0)),0)</f>
        <v/>
      </c>
      <c r="T379">
        <f>IFERROR(INDEX(PIS!$A$1:$BZ$1000,MATCH($D379,PIS!C$1:C$500,0),MATCH("Lương CB hiện tại",PIS!$1:$1,0)),0)</f>
        <v/>
      </c>
      <c r="U379">
        <f>IFERROR(INDEX(PIS!$A$1:$BZ$1000,MATCH($D379,PIS!C$1:C$500,0),MATCH("Lương đóng BHBB",PIS!$1:$1,0)),0)</f>
        <v/>
      </c>
      <c r="V379">
        <f>IFERROR(INDEX(PIS!$A$1:$BZ$1000,MATCH($D379,PIS!C$1:C$500,0),MATCH(V$2,PIS!$2:$2,0)),0)</f>
        <v/>
      </c>
      <c r="W379">
        <f>IFERROR(INDEX(PIS!$A$1:$BZ$1000,MATCH($D379,PIS!C$1:C$500,0),MATCH(W$2,PIS!$2:$2,0)),0)</f>
        <v/>
      </c>
      <c r="X379">
        <f>IFERROR(INDEX(PIS!$A$1:$BZ$1000,MATCH($D379,PIS!C$1:C$500,0),MATCH(X$2,PIS!$2:$2,0)),0)</f>
        <v/>
      </c>
      <c r="Y379">
        <f>IFERROR(INDEX(PIS!$A$1:$BZ$1000,MATCH($D379,PIS!C$1:C$500,0),MATCH(Y$2,PIS!$2:$2,0)),0)</f>
        <v/>
      </c>
      <c r="Z379">
        <f>IFERROR(INDEX(PIS!$A$1:$BZ$1000,MATCH($D379,PIS!C$1:C$500,0),MATCH(Z$2,PIS!$2:$2,0)),0)</f>
        <v/>
      </c>
      <c r="AA379">
        <f>IFERROR(INDEX(PIS!$A$1:$BZ$1000,MATCH($D379,PIS!C$1:C$500,0),MATCH(AA$2,PIS!$2:$2,0)),0)</f>
        <v/>
      </c>
      <c r="AB379">
        <f>IFERROR(INDEX(PIS!$A$1:$BZ$1000,MATCH($D379,PIS!C$1:C$500,0),MATCH(AB$2,PIS!$2:$2,0)),0)</f>
        <v/>
      </c>
      <c r="AC379">
        <f>SUM(V379:AB379)</f>
        <v/>
      </c>
      <c r="AD379">
        <f>IFERROR(INDEX(TIMESHEET!$A$1:$AI$5000,MATCH($D379,TIMESHEET!A$1:A$500,0),MATCH("T100",TIMESHEET!$2:$2,0))-2,0)</f>
        <v/>
      </c>
      <c r="AE379">
        <f>IFERROR(INDEX(TIMESHEET!$A$1:$AI$5000,MATCH($D379,TIMESHEET!A$1:A$500,0),MATCH("T202",TIMESHEET!$2:$2,0)),0)</f>
        <v/>
      </c>
      <c r="AF379">
        <f>IFERROR(INDEX(TIMESHEET!$A$1:$AI$5000,MATCH($D379,TIMESHEET!A$1:A$500,0),MATCH("T302",TIMESHEET!$2:$2,0)),0)</f>
        <v/>
      </c>
      <c r="AG379">
        <f>IFERROR(INDEX(TIMESHEET!$A$1:$AI$5000,MATCH($D379,TIMESHEET!A$1:A$500,0),MATCH("T406",TIMESHEET!$2:$2,0)),0)</f>
        <v/>
      </c>
      <c r="AH379">
        <f>AE379+AG379</f>
        <v/>
      </c>
      <c r="AI379">
        <f>IFERROR(INDEX(TIMESHEET!$A$1:$AI$5000,MATCH($D379,TIMESHEET!A$1:A$500,0),MATCH("T701",TIMESHEET!$2:$2,0)),0)</f>
        <v/>
      </c>
      <c r="AJ379">
        <f>IFERROR(INDEX(TIMESHEET!$A$1:$AI$5000,MATCH($D379,TIMESHEET!B$1:B$500,0),MATCH("T320",TIMESHEET!$2:$2,0)),0)</f>
        <v/>
      </c>
      <c r="AK379">
        <f>IFERROR(IF(LEFT(INDEX(PIS!O$1:O$500,MATCH(D379,PIS!C$1:C$500)),1)="M",T379/AD379*SUM(AE379:AG379),T379*AD379),0)</f>
        <v/>
      </c>
      <c r="AL379">
        <f>IFERROR(INDEX(ADJ!$A$1:$BZ$1000,MATCH(PAYROLL!D379,ADJ!A$1:A$500,0),MATCH(PAYROLL!AL$2,ADJ!$2:$2,0)),0)</f>
        <v/>
      </c>
      <c r="AM379">
        <f>SUM(AK379:AL379)</f>
        <v/>
      </c>
      <c r="AN379">
        <f>IFERROR(ROUND(V379/$AD379*$AH379,0),0)</f>
        <v/>
      </c>
      <c r="AO379">
        <f>IFERROR(ROUND(W379/$AD379*$AH379,0),0)</f>
        <v/>
      </c>
      <c r="AP379">
        <f>IFERROR(ROUND(X379/$AD379*$AE379,0),0)</f>
        <v/>
      </c>
      <c r="AQ379">
        <f>IFERROR(ROUND(Y379/$AD379*$AH379,0),0)</f>
        <v/>
      </c>
      <c r="AR379">
        <f>IFERROR(ROUND(Z379/$AD379*$AH379,0),0)</f>
        <v/>
      </c>
      <c r="AS379">
        <f>IFERROR(ROUND(AA379/$AD379*$AH379,0),0)</f>
        <v/>
      </c>
      <c r="AT379">
        <f>IFERROR(IF((AE379+AF379+AG379)&gt;13,AB379,ROUND(AB379/AD379*AH379,0)),0)</f>
        <v/>
      </c>
      <c r="AU379">
        <f>IFERROR(INDEX(ADJ!$A$1:$BZ$1000,MATCH(PAYROLL!D379,ADJ!A$1:A$500,0),MATCH(PAYROLL!AU$2,ADJ!$2:$2,0)),0)</f>
        <v/>
      </c>
      <c r="AV379">
        <f>ROUND(SUM(AN379:AU379),0)</f>
        <v/>
      </c>
      <c r="AW379">
        <f>IFERROR(INDEX(TIMESHEET!$A$1:$AI$5000,MATCH(PAYROLL!D379,TIMESHEET!A$1:A$500,0),MATCH("T620",TIMESHEET!$2:$2,0)),0)</f>
        <v/>
      </c>
      <c r="AX379">
        <f>IFERROR(INDEX(TIMESHEET!$A$1:$AI$5000,MATCH(PAYROLL!D379,TIMESHEET!A$1:A$500,0),MATCH("T601",TIMESHEET!$2:$2,0)),0)</f>
        <v/>
      </c>
      <c r="AY379">
        <f>IFERROR(INDEX(TIMESHEET!$A$1:$AI$5000,MATCH(PAYROLL!D379,TIMESHEET!A$1:A$500,0),MATCH("T602",TIMESHEET!$2:$2,0)),0)</f>
        <v/>
      </c>
      <c r="AZ379">
        <f>IFERROR(INDEX(TIMESHEET!$A$1:$AI$5000,MATCH(PAYROLL!D379,TIMESHEET!A$1:A$500,0),MATCH("T603",TIMESHEET!$2:$2,0)),0)</f>
        <v/>
      </c>
      <c r="BA379">
        <f>IFERROR(INDEX(TIMESHEET!$A$1:$AI$5000,MATCH(PAYROLL!D379,TIMESHEET!A$1:A$500,0),MATCH("T611",TIMESHEET!$2:$2,0)),0)</f>
        <v/>
      </c>
      <c r="BB379">
        <f>IFERROR(INDEX(TIMESHEET!$A$1:$AI$5000,MATCH(PAYROLL!D379,TIMESHEET!A$1:A$500,0),MATCH("T612",TIMESHEET!$2:$2,0)),0)</f>
        <v/>
      </c>
      <c r="BC379">
        <f>IFERROR(INDEX(TIMESHEET!$A$1:$AI$5000,MATCH(PAYROLL!D379,TIMESHEET!A$1:A$500,0),MATCH("T613",TIMESHEET!$2:$2,0)),0)</f>
        <v/>
      </c>
      <c r="BD379">
        <f>IFERROR(INDEX(TIMESHEET!$A$1:$AI$5000,MATCH(PAYROLL!D379,TIMESHEET!A$1:A$500,0),MATCH("T500",TIMESHEET!$2:$2,0)),0)</f>
        <v/>
      </c>
      <c r="BE379">
        <f>IFERROR(IF(LEFT(INDEX(PIS!O$1:O$500,MATCH(D379,PIS!C$1:C$500)),1)="M",T379/AD379/8*(AW379+AX379*1.5+AY379*2+AZ379*3+BA379*2.1+BB379*2.7+BC379*3.9+BD379*0.3),T379/8*(AW379+AX379*1.5+AY379*2+AZ379*3+BA379*2.1+BB379*2.7+BC379*3.9+BD379*0.3)),0)</f>
        <v/>
      </c>
      <c r="BF379">
        <f>IFERROR(INDEX(ADJ!$A$1:$BZ$1000,MATCH(PAYROLL!$D379,ADJ!A$1:A$500,0),MATCH(PAYROLL!BF$2,ADJ!$2:$2,0)),0)</f>
        <v/>
      </c>
      <c r="BG379">
        <f>IFERROR(INDEX(ADJ!$A$1:$BZ$1000,MATCH(PAYROLL!D379,ADJ!A$1:A$500,0),MATCH(PAYROLL!BG$2,ADJ!$2:$2,0)),0)</f>
        <v/>
      </c>
      <c r="BH379">
        <f>IFERROR(INDEX(ADJ!$A$1:$BZ$1000,MATCH(PAYROLL!D379,ADJ!A$1:A$500,0),MATCH(PAYROLL!BH$2,ADJ!$2:$2,0)),0)</f>
        <v/>
      </c>
      <c r="BI379">
        <f>IFERROR(INDEX(ADJ!$A$1:$BZ$1000,MATCH(PAYROLL!D379,ADJ!A$1:A$500,0),MATCH(PAYROLL!BI$2,ADJ!$2:$2,0)),0)</f>
        <v/>
      </c>
      <c r="BJ379">
        <f>IFERROR(INDEX(ADJ!$A$1:$BZ$1000,MATCH(PAYROLL!D379,ADJ!A$1:A$500,0),MATCH(PAYROLL!BJ$2,ADJ!$2:$2,0)),0)</f>
        <v/>
      </c>
      <c r="BK379">
        <f>SUM(BF379:BJ379)</f>
        <v/>
      </c>
      <c r="BL379">
        <f>IFERROR(INDEX(ADJ!$A$1:$BZ$1000,MATCH(PAYROLL!D379,ADJ!A$1:A$500,0),MATCH(PAYROLL!BL$2,ADJ!$2:$2,0)),0)</f>
        <v/>
      </c>
      <c r="BM379">
        <f>IFERROR(INDEX(ADJ!$A$1:$BZ$1000,MATCH(PAYROLL!D379,ADJ!A$1:A$500,0),MATCH(PAYROLL!BM$2,ADJ!$2:$2,0)),0)</f>
        <v/>
      </c>
      <c r="BN379">
        <f>IFERROR(INDEX(ADJ!$A$1:$BZ$1000,MATCH(PAYROLL!D379,ADJ!A$1:A$500,0),MATCH(PAYROLL!BN$2,ADJ!$2:$2,0)),0)</f>
        <v/>
      </c>
      <c r="BO379">
        <f>IFERROR(INDEX(ADJ!$A$1:$BZ$1000,MATCH(PAYROLL!D379,ADJ!A$1:A$500,0),MATCH(PAYROLL!BO$2,ADJ!$2:$2,0)),0)</f>
        <v/>
      </c>
      <c r="BP379">
        <f>SUM(AM379,AV379,BE379,BK379,BL379:BO379)</f>
        <v/>
      </c>
      <c r="BQ379">
        <f>BO379</f>
        <v/>
      </c>
      <c r="BR379">
        <f>IFERROR(ROUND(IF(LEFT(INDEX(PIS!O$1:O$500,MATCH(D379,PIS!C$1:C$500)),1)="D",T379/8*(BD379*0.3),IF(LEFT(INDEX(PIS!O$1:O$500,MATCH(D379,PIS!C$1:C$500)),1)="H",T379*($BD379*0.3),T379/$AD379/8*($BD379*0.3))),0),0)</f>
        <v/>
      </c>
      <c r="BS379">
        <f>IF(AP379&lt;1,0,MIN(AP379,730000))</f>
        <v/>
      </c>
      <c r="BT379">
        <f>IFERROR(ROUND((BE379-SUM(AW379:BC379)*T379/AD379/8),0)-BR379,0)</f>
        <v/>
      </c>
      <c r="BU379">
        <f>AO379</f>
        <v/>
      </c>
      <c r="BV379">
        <f>SUM(BQ379:BU379)</f>
        <v/>
      </c>
      <c r="BW379">
        <f>BP379-BV379</f>
        <v/>
      </c>
      <c r="BX379">
        <f>IFERROR(IF(RIGHT(INDEX(PIS!O$1:O$500,MATCH(D379,PIS!C$1:C$500)),5)="Gross",MIN(U379+V379,VLOOKUP("R700",TSC!B:C,2,0)*VLOOKUP("R101",TSC!B:C,2,0))*VLOOKUP("R701",TSC!B:C,2,0)%,0),0)</f>
        <v/>
      </c>
      <c r="BY379">
        <f>IFERROR(IF(RIGHT(INDEX(PIS!O$1:O$500,MATCH(D379,PIS!C$1:C$500)),5)="Gross",MIN(U379+V379,VLOOKUP("R700",TSC!B:C,2,0)*VLOOKUP("R101",TSC!B:C,2,0))*VLOOKUP("T704",TSC!B:C,2,0)%,0),0)</f>
        <v/>
      </c>
      <c r="BZ379">
        <f>IFERROR(IF(RIGHT(INDEX(PIS!O$1:O$500,MATCH(D379,PIS!C$1:C$500)),5)="Gross",MIN(U379+V379,VLOOKUP("R700",TSC!B:C,2,0)*VLOOKUP("1",TSC!F:G,2,0))*VLOOKUP("T705",TSC!B:C,2,0)%,0),0)</f>
        <v/>
      </c>
      <c r="CA379">
        <f>IFERROR(INDEX(ADJ!$A$1:$BZ$1000,MATCH(PAYROLL!D379,ADJ!A$1:A$500,0),MATCH(PAYROLL!CA$2,ADJ!$2:$2,0)),0)</f>
        <v/>
      </c>
      <c r="CB379">
        <f>IFERROR(INDEX(ADJ!$A$1:$BZ$1000,MATCH(PAYROLL!D379,ADJ!A$1:A$500,0),MATCH(PAYROLL!CB$2,ADJ!$2:$2,0)),0)</f>
        <v/>
      </c>
      <c r="CC379">
        <f>SUM(BX379:CB379)</f>
        <v/>
      </c>
      <c r="CD379">
        <f>IFERROR(INDEX(PIS!$A$1:$BZ$1000,MATCH(PAYROLL!D379,PIS!C$1:C$500,0),MATCH(PAYROLL!CD$1,PIS!$1:$1,0)),0)</f>
        <v/>
      </c>
      <c r="CE379">
        <f>IFERROR(IF(OR(INDEX(PIS!P$1:P$500,MATCH(D379,PIS!C$1:C$500,0))="LT2",INDEX(PIS!P$1:P$500,MATCH(D379,PIS!C$1:C$500,0))="P10"),0,SUM(CC379,CD379*VLOOKUP("R601",TSC!B:C,2,0),VLOOKUP("R602",TSC!B:C,2,0))),0)</f>
        <v/>
      </c>
      <c r="CF379">
        <f>MAX(BW379-CE379,0)</f>
        <v/>
      </c>
      <c r="CG379">
        <f>IFERROR(IF(OR(RIGHT(INDEX(PIS!P$1:P$500,MATCH(D379,PIS!C$1:C$500)),5)="P10",RIGHT(INDEX(PIS!P$1:P$500,MATCH(D379,PIS!C$1:C$500)),5)="CK"),0,IF(CF379&lt;=5000000,CF379*5%,IF(CF379&lt;=10000000,CF379*10%-250000,IF(CF379&lt;=18000000,CF379*15%-750000,IF(CF379&lt;=32000000,CF379*20%-1650000,IF(CF379&lt;=52000000,CF379*25%-3250000,IF(CF379&lt;=80000000,BH379*30%-5850000,CF379*35%-9850000))))))),0)</f>
        <v/>
      </c>
      <c r="CH379">
        <f>IFERROR(IF(OR(INDEX(PIS!P$1:P$500,MATCH(D379,PIS!C$1:C$500))="LT",INDEX(PIS!P$1:P$500,MATCH(D379,PIS!C$1:C$500))="CK"),0,IF(CF379&lt;2000000,0,CF379*10%)),0)</f>
        <v/>
      </c>
      <c r="CI379">
        <f>IFERROR(INDEX(ADJ!$A$1:$BZ$1000,MATCH(PAYROLL!D379,ADJ!A$1:A$500,0),MATCH(PAYROLL!CI$2,ADJ!$2:$2,0)),0)</f>
        <v/>
      </c>
      <c r="CJ379">
        <f>IFERROR(INDEX(ADJ!$A$1:$BZ$1000,MATCH(PAYROLL!D379,ADJ!A$1:A$500,0),MATCH(PAYROLL!CJ$2,ADJ!$2:$2,0)),0)</f>
        <v/>
      </c>
      <c r="CK379">
        <f>IFERROR(INDEX(ADJ!$A$1:$BZ$1000,MATCH(PAYROLL!D379,ADJ!A$1:A$500,0),MATCH(PAYROLL!CK$2,ADJ!$2:$2,0)),0)</f>
        <v/>
      </c>
      <c r="CL379">
        <f>SUM(CG379:CK379)</f>
        <v/>
      </c>
      <c r="CM379">
        <f>ROUND(SUM(CH379:CK379),0)</f>
        <v/>
      </c>
      <c r="CN379">
        <f>IFERROR(INDEX(CSDA!D$1:D$500,MATCH($CN$2,CSDA!C$1:C$500,0))*INDEX(PIS!V$1:V$500,MATCH(D379,PIS!C$1:C$500))+INDEX(ADJ!$A$1:$BZ$1000,MATCH(PAYROLL!D379,ADJ!A$1:A$500,0),MATCH(PAYROLL!CN$2,ADJ!$2:$2,0)),0)</f>
        <v/>
      </c>
      <c r="CO379">
        <f>IFERROR(INDEX(ADJ!$A$1:$BZ$1000,MATCH(PAYROLL!D379,ADJ!A$1:A$500,0),MATCH(PAYROLL!CO$2,ADJ!$2:$2,0)),0)</f>
        <v/>
      </c>
      <c r="CP379">
        <f>IFERROR(INDEX(ADJ!$A$1:$BZ$1000,MATCH(PAYROLL!D379,ADJ!A$1:A$500,0),MATCH(PAYROLL!CP$2,ADJ!$2:$2,0)),0)</f>
        <v/>
      </c>
      <c r="CQ379">
        <f>BP379-CL379-CI379-CM379-CN379-CO379-CP379-CC379</f>
        <v/>
      </c>
      <c r="CR379">
        <f>IFERROR(IF(RIGHT(INDEX(PIS!O$1:O$500,MATCH(D379,PIS!C$1:C$500,0)),5)="Gross",MIN(U379+V379,VLOOKUP("R700",TSC!B:C,2,0)*VLOOKUP("R101",TSC!B:C,2,0))*(VLOOKUP("T711",TSC!B:C,2,0)+VLOOKUP("T712",TSC!B:C,2,0))%,MIN(T379+V379,VLOOKUP("R700",TSC!B:C,2,0)*VLOOKUP("R101",TSC!B:C,2,0))*(VLOOKUP("T711",TSC!B:C,2,0)+VLOOKUP("T712",TSC!B:C,2,0)+VLOOKUP("R701",TSC!B:C,2,0))%),0)</f>
        <v/>
      </c>
      <c r="CS379">
        <f>IFERROR(IF(RIGHT(INDEX(PIS!O$1:O$500,MATCH(D379,PIS!C$1:C$500,0)),5)="Gross",MIN(U379+V379,VLOOKUP("R700",TSC!B:C,2,0)*VLOOKUP("R101",TSC!B:C,2,0))*(VLOOKUP("T714",TSC!B:C,2,0))%,MIN(T379+V379,VLOOKUP("R700",TSC!B:C,2,0)*VLOOKUP("R101",TSC!B:C,2,0))*(VLOOKUP("T704",TSC!B:C,2,0)+VLOOKUP("T714",TSC!B:C,2,0))%),0)</f>
        <v/>
      </c>
      <c r="CT379">
        <f>IFERROR(IF(RIGHT(INDEX(PIS!O$1:O$500,MATCH(D379,PIS!C$1:C$500,0)),5)="Gross",MIN(U379+V379,VLOOKUP("R700",TSC!B:C,2,0)*VLOOKUP("R101",TSC!B:C,2,0))*VLOOKUP("T705",TSC!B:C,2,0)%,MIN(T379+V379,VLOOKUP("R700",TSC!B:C,2,0)*VLOOKUP("R101",TSC!B:C,2,0))*VLOOKUP("T705",TSC!B:C,2,0)%),0)</f>
        <v/>
      </c>
      <c r="CU379">
        <f>IFERROR(IF(RIGHT(INDEX(PIS!O$1:O$500,MATCH(D379,PIS!C$1:C$500,0)),5)="Gross",MIN(U379+V379,VLOOKUP("R700",TSC!B:C,2,0)*VLOOKUP("R101",TSC!B:C,2,0))*(VLOOKUP("T713",TSC!B:C,2,0))%,MIN(T379+V379,VLOOKUP("R700",TSC!B:C,2,0)*VLOOKUP("R101",TSC!B:C,2,0))*(VLOOKUP("T713",TSC!B:C,2,0))%),0)</f>
        <v/>
      </c>
      <c r="CV379">
        <f>IFERROR(INDEX(ADJ!$A$1:$BZ$1000,MATCH(PAYROLL!D379,ADJ!A$1:A$500,0),MATCH(PAYROLL!CV$2,ADJ!$2:$2,0)),0)</f>
        <v/>
      </c>
      <c r="CW379">
        <f>IFERROR(INDEX(ADJ!$A$1:$BZ$1000,MATCH(PAYROLL!D379,ADJ!A$1:A$500,0),MATCH(PAYROLL!CW$2,ADJ!$2:$2,0)),0)</f>
        <v/>
      </c>
      <c r="CX379">
        <f>SUM(CR379:CW379)</f>
        <v/>
      </c>
      <c r="CY379">
        <f>ROUND(IF(CR379&gt;0,T379+V379*VLOOKUP("R202",TSC!$B$1:$C$500,2,0),0),0)</f>
        <v/>
      </c>
      <c r="CZ379">
        <f>IFERROR(INDEX(CSDA!D$1:D$500,MATCH($CZ$2,CSDA!C$1:C$500,0)),0)</f>
        <v/>
      </c>
      <c r="DA379">
        <f>ROUND(T379*0.7%,0)</f>
        <v/>
      </c>
      <c r="DB379">
        <f>ROUND(T379/12,0)</f>
        <v/>
      </c>
      <c r="DC379">
        <f ref="DC379" t="array">IFERROR(INDEX(CSDA!D$1:D$500,MATCH("Trích giữ"&amp;PAYROLL!DC$2,CSDA!A$1:A$500&amp;CSDA!C$1:C$500,0)),0)</f>
        <v/>
      </c>
      <c r="DD379">
        <f ref="DD379" t="array">IFERROR(INDEX(CSDA!D$1:D$500,MATCH("Trích giữ"&amp;PAYROLL!DD$2,CSDA!A$1:A$500&amp;CSDA!C$1:C$500,0)),0)</f>
        <v/>
      </c>
      <c r="DE379">
        <f ref="DE379" t="array">IFERROR(INDEX(CSDA!D$1:D$500,MATCH("Trích giữ"&amp;PAYROLL!DE$2,CSDA!A$1:A$500&amp;CSDA!C$1:C$500,0)),0)</f>
        <v/>
      </c>
      <c r="DF379">
        <f>IFERROR(INDEX(CSDA!D$1:D$500,MATCH(PAYROLL!DF$2,CSDA!C$1:C$500,0)),0)</f>
        <v/>
      </c>
      <c r="DG379">
        <f ref="DG379" t="array">IFERROR(INDEX(CSDA!D$1:D$500,MATCH("Trích giữ"&amp;PAYROLL!DG$2,CSDA!A$1:A$500&amp;CSDA!C$1:C$500,0)),0)</f>
        <v/>
      </c>
      <c r="DH379">
        <f>ROUND(T379/26,0)</f>
        <v/>
      </c>
      <c r="DI379">
        <f ref="DI379" t="array">IFERROR(INDEX(CSDA!D$1:D$500,MATCH("Trích giữ"&amp;PAYROLL!DI$2,CSDA!A$1:A$500&amp;CSDA!C$1:C$500,0)),0)</f>
        <v/>
      </c>
      <c r="DJ379">
        <f>IF(U379=0,T379*21.5%-BL379,0)</f>
        <v/>
      </c>
      <c r="DK379">
        <f ref="DK379" t="array">IFERROR(INDEX(CSDA!D$1:D$500,MATCH("Trích giữ"&amp;PAYROLL!DK$2,CSDA!A$1:A$500&amp;CSDA!C$1:C$500,0)),0)</f>
        <v/>
      </c>
      <c r="DL379">
        <f>IFERROR(INDEX(CSDA!D$1:D$500,MATCH(PAYROLL!DL$2,CSDA!C$1:C$500,0))/12,0)</f>
        <v/>
      </c>
      <c r="DM379">
        <f>SUM(DB379:DL379)</f>
        <v/>
      </c>
      <c r="DN379">
        <f>IFERROR(INDEX(ADJ!$A$1:$BZ$1000,MATCH(PAYROLL!D379,ADJ!A$1:A$500,0),MATCH(PAYROLL!DN$2,ADJ!$2:$2,0)),0)</f>
        <v/>
      </c>
      <c r="DO379">
        <f>IFERROR(SUM(BP379,DM379:DN379,CX379:DA379)-DT379,0)</f>
        <v/>
      </c>
      <c r="DP379">
        <f ref="DP379" t="array">SUM(BW379*IFERROR(INDEX(CSDA!D$1:D$500,MATCH(BW$2,CSDA!C$1:C$500,0)),0)%,CX379*IFERROR(INDEX(CSDA!D$1:D$500,MATCH(CX$2,CSDA!C$1:C$500,0)),0)%,DA379*IFERROR(INDEX(CSDA!D$1:D$500,MATCH(DA$2,CSDA!C$1:C$500,0)),0)%,DB379*IFERROR(INDEX(CSDA!D$1:D$500,MATCH(DB$2,CSDA!C$1:C$500,0)),0)%,DF379*IFERROR(INDEX(CSDA!D$1:D$500,MATCH("Phí dịch vụ"&amp;PAYROLL!DF$2,CSDA!A$1:A$500&amp;CSDA!C$1:C$500,0)),0)%,DC379*IFERROR(INDEX(CSDA!D$1:D$500,MATCH("Phí dịch vụ"&amp;PAYROLL!DC$2,CSDA!A$1:A$500&amp;CSDA!C$1:C$500,0)),0)%,DH379*IFERROR(INDEX(CSDA!D$1:D$500,MATCH("Phí dịch vụ"&amp;PAYROLL!DH$2,CSDA!A$1:A$500&amp;CSDA!C$1:C$500,0)),0)%,DJ379*IFERROR(INDEX(CSDA!D$1:D$500,MATCH("Phí dịch vụ"&amp;PAYROLL!DJ$2,CSDA!A$1:A$500&amp;CSDA!C$1:C$500,0)),0)%,BN379*IFERROR(INDEX(CSDA!D$1:D$500,MATCH(BN$2,CSDA!C$1:C$500,0)),0)%)-BN379*7%</f>
        <v/>
      </c>
      <c r="DQ379">
        <f>IFERROR(INDEX(ADJ!$A$1:$BZ$1000,MATCH(PAYROLL!D379,ADJ!A$1:A$500,0),MATCH(PAYROLL!DQ$2,ADJ!$2:$2,0)),0)</f>
        <v/>
      </c>
      <c r="DR379">
        <f>IFERROR(INDEX(ADJ!$A$1:$BZ$1000,MATCH(PAYROLL!D379,ADJ!A$1:A$500,0),MATCH(PAYROLL!DR$2,ADJ!$2:$2,0)),0)</f>
        <v/>
      </c>
      <c r="DS379">
        <f>SUM(DP379:DR379)</f>
        <v/>
      </c>
      <c r="DT379">
        <f>EK379</f>
        <v/>
      </c>
      <c r="DU379">
        <f>SUM(DO379:DR379)</f>
        <v/>
      </c>
      <c r="DV379">
        <f>ROUND(DU379*0.1,0)</f>
        <v/>
      </c>
      <c r="DW379">
        <f>DU379+DV379</f>
        <v/>
      </c>
      <c r="DZ379">
        <f>IFERROR(INDEX(ADJ!$A$1:$BZ$1000,MATCH(PAYROLL!$D379,ADJ!A$1:A$500,0),MATCH(PAYROLL!DZ$2,ADJ!$2:$2,0)),0)</f>
        <v/>
      </c>
      <c r="EA379">
        <f>IFERROR(INDEX(ADJ!$A$1:$BZ$1000,MATCH(PAYROLL!$D379,ADJ!A$1:A$500,0),MATCH(PAYROLL!EA$2,ADJ!$2:$2,0)),0)</f>
        <v/>
      </c>
      <c r="EB379">
        <f>IFERROR(INDEX(ADJ!$A$1:$BZ$1000,MATCH(PAYROLL!$D379,ADJ!A$1:A$500,0),MATCH(PAYROLL!EB$2,ADJ!$2:$2,0)),0)</f>
        <v/>
      </c>
      <c r="EC379">
        <f>IFERROR(INDEX(ADJ!$A$1:$BZ$1000,MATCH(PAYROLL!$D379,ADJ!A$1:A$500,0),MATCH(PAYROLL!EC$2,ADJ!$2:$2,0)),0)</f>
        <v/>
      </c>
      <c r="ED379">
        <f>IFERROR(INDEX(ADJ!$A$1:$BZ$1000,MATCH(PAYROLL!$D379,ADJ!A$1:A$500,0),MATCH(PAYROLL!ED$2,ADJ!$2:$2,0)),0)</f>
        <v/>
      </c>
      <c r="EE379">
        <f>IFERROR(INDEX(ADJ!$A$1:$BZ$1000,MATCH(PAYROLL!$D379,ADJ!A$1:A$500,0),MATCH(PAYROLL!EE$2,ADJ!$2:$2,0)),0)</f>
        <v/>
      </c>
      <c r="EF379">
        <f>IFERROR(INDEX(ADJ!$A$1:$BZ$1000,MATCH(PAYROLL!$D379,ADJ!A$1:A$500,0),MATCH(PAYROLL!EF$2,ADJ!$2:$2,0)),0)</f>
        <v/>
      </c>
      <c r="EG379">
        <f>IFERROR(INDEX(ADJ!$A$1:$BZ$1000,MATCH(PAYROLL!$D379,ADJ!A$1:A$500,0),MATCH(PAYROLL!EG$2,ADJ!$2:$2,0)),0)</f>
        <v/>
      </c>
      <c r="EH379">
        <f>IFERROR(INDEX(ADJ!$A$1:$BZ$1000,MATCH(PAYROLL!$D379,ADJ!A$1:A$500,0),MATCH(PAYROLL!EH$2,ADJ!$2:$2,0)),0)</f>
        <v/>
      </c>
      <c r="EI379">
        <f>IFERROR(INDEX(ADJ!$A$1:$BZ$1000,MATCH(PAYROLL!D379,ADJ!A$1:A$500,0),MATCH(PAYROLL!EI$2,ADJ!$2:$2,0)),0)</f>
        <v/>
      </c>
      <c r="EJ379">
        <f>IFERROR(INDEX(ADJ!$A$1:$BZ$1000,MATCH(PAYROLL!$D379,ADJ!A$1:A$500,0),MATCH(PAYROLL!EJ$2,ADJ!$2:$2,0)),0)</f>
        <v/>
      </c>
      <c r="EK379">
        <f>SUM(DZ379:EJ379)</f>
        <v/>
      </c>
    </row>
    <row r="380">
      <c r="A380" t="n">
        <v>378</v>
      </c>
      <c r="B380" t="inlineStr">
        <is>
          <t>Trương Thị Hiệp</t>
        </is>
      </c>
      <c r="D380" t="inlineStr">
        <is>
          <t>159032-01</t>
        </is>
      </c>
      <c r="S380">
        <f>IFERROR(INDEX(PIS!$A$1:$BZ$1000,MATCH($D380,PIS!C$1:C$500,0),MATCH("Lương CB tháng trước",PIS!$1:$1,0)),0)</f>
        <v/>
      </c>
      <c r="T380">
        <f>IFERROR(INDEX(PIS!$A$1:$BZ$1000,MATCH($D380,PIS!C$1:C$500,0),MATCH("Lương CB hiện tại",PIS!$1:$1,0)),0)</f>
        <v/>
      </c>
      <c r="U380">
        <f>IFERROR(INDEX(PIS!$A$1:$BZ$1000,MATCH($D380,PIS!C$1:C$500,0),MATCH("Lương đóng BHBB",PIS!$1:$1,0)),0)</f>
        <v/>
      </c>
      <c r="V380">
        <f>IFERROR(INDEX(PIS!$A$1:$BZ$1000,MATCH($D380,PIS!C$1:C$500,0),MATCH(V$2,PIS!$2:$2,0)),0)</f>
        <v/>
      </c>
      <c r="W380">
        <f>IFERROR(INDEX(PIS!$A$1:$BZ$1000,MATCH($D380,PIS!C$1:C$500,0),MATCH(W$2,PIS!$2:$2,0)),0)</f>
        <v/>
      </c>
      <c r="X380">
        <f>IFERROR(INDEX(PIS!$A$1:$BZ$1000,MATCH($D380,PIS!C$1:C$500,0),MATCH(X$2,PIS!$2:$2,0)),0)</f>
        <v/>
      </c>
      <c r="Y380">
        <f>IFERROR(INDEX(PIS!$A$1:$BZ$1000,MATCH($D380,PIS!C$1:C$500,0),MATCH(Y$2,PIS!$2:$2,0)),0)</f>
        <v/>
      </c>
      <c r="Z380">
        <f>IFERROR(INDEX(PIS!$A$1:$BZ$1000,MATCH($D380,PIS!C$1:C$500,0),MATCH(Z$2,PIS!$2:$2,0)),0)</f>
        <v/>
      </c>
      <c r="AA380">
        <f>IFERROR(INDEX(PIS!$A$1:$BZ$1000,MATCH($D380,PIS!C$1:C$500,0),MATCH(AA$2,PIS!$2:$2,0)),0)</f>
        <v/>
      </c>
      <c r="AB380">
        <f>IFERROR(INDEX(PIS!$A$1:$BZ$1000,MATCH($D380,PIS!C$1:C$500,0),MATCH(AB$2,PIS!$2:$2,0)),0)</f>
        <v/>
      </c>
      <c r="AC380">
        <f>SUM(V380:AB380)</f>
        <v/>
      </c>
      <c r="AD380">
        <f>IFERROR(INDEX(TIMESHEET!$A$1:$AI$5000,MATCH($D380,TIMESHEET!A$1:A$500,0),MATCH("T100",TIMESHEET!$2:$2,0))-2,0)</f>
        <v/>
      </c>
      <c r="AE380">
        <f>IFERROR(INDEX(TIMESHEET!$A$1:$AI$5000,MATCH($D380,TIMESHEET!A$1:A$500,0),MATCH("T202",TIMESHEET!$2:$2,0)),0)</f>
        <v/>
      </c>
      <c r="AF380">
        <f>IFERROR(INDEX(TIMESHEET!$A$1:$AI$5000,MATCH($D380,TIMESHEET!A$1:A$500,0),MATCH("T302",TIMESHEET!$2:$2,0)),0)</f>
        <v/>
      </c>
      <c r="AG380">
        <f>IFERROR(INDEX(TIMESHEET!$A$1:$AI$5000,MATCH($D380,TIMESHEET!A$1:A$500,0),MATCH("T406",TIMESHEET!$2:$2,0)),0)</f>
        <v/>
      </c>
      <c r="AH380">
        <f>AE380+AG380</f>
        <v/>
      </c>
      <c r="AI380">
        <f>IFERROR(INDEX(TIMESHEET!$A$1:$AI$5000,MATCH($D380,TIMESHEET!A$1:A$500,0),MATCH("T701",TIMESHEET!$2:$2,0)),0)</f>
        <v/>
      </c>
      <c r="AJ380">
        <f>IFERROR(INDEX(TIMESHEET!$A$1:$AI$5000,MATCH($D380,TIMESHEET!B$1:B$500,0),MATCH("T320",TIMESHEET!$2:$2,0)),0)</f>
        <v/>
      </c>
      <c r="AK380">
        <f>IFERROR(IF(LEFT(INDEX(PIS!O$1:O$500,MATCH(D380,PIS!C$1:C$500)),1)="M",T380/AD380*SUM(AE380:AG380),T380*AD380),0)</f>
        <v/>
      </c>
      <c r="AL380">
        <f>IFERROR(INDEX(ADJ!$A$1:$BZ$1000,MATCH(PAYROLL!D380,ADJ!A$1:A$500,0),MATCH(PAYROLL!AL$2,ADJ!$2:$2,0)),0)</f>
        <v/>
      </c>
      <c r="AM380">
        <f>SUM(AK380:AL380)</f>
        <v/>
      </c>
      <c r="AN380">
        <f>IFERROR(ROUND(V380/$AD380*$AH380,0),0)</f>
        <v/>
      </c>
      <c r="AO380">
        <f>IFERROR(ROUND(W380/$AD380*$AH380,0),0)</f>
        <v/>
      </c>
      <c r="AP380">
        <f>IFERROR(ROUND(X380/$AD380*$AE380,0),0)</f>
        <v/>
      </c>
      <c r="AQ380">
        <f>IFERROR(ROUND(Y380/$AD380*$AH380,0),0)</f>
        <v/>
      </c>
      <c r="AR380">
        <f>IFERROR(ROUND(Z380/$AD380*$AH380,0),0)</f>
        <v/>
      </c>
      <c r="AS380">
        <f>IFERROR(ROUND(AA380/$AD380*$AH380,0),0)</f>
        <v/>
      </c>
      <c r="AT380">
        <f>IFERROR(IF((AE380+AF380+AG380)&gt;13,AB380,ROUND(AB380/AD380*AH380,0)),0)</f>
        <v/>
      </c>
      <c r="AU380">
        <f>IFERROR(INDEX(ADJ!$A$1:$BZ$1000,MATCH(PAYROLL!D380,ADJ!A$1:A$500,0),MATCH(PAYROLL!AU$2,ADJ!$2:$2,0)),0)</f>
        <v/>
      </c>
      <c r="AV380">
        <f>ROUND(SUM(AN380:AU380),0)</f>
        <v/>
      </c>
      <c r="AW380">
        <f>IFERROR(INDEX(TIMESHEET!$A$1:$AI$5000,MATCH(PAYROLL!D380,TIMESHEET!A$1:A$500,0),MATCH("T620",TIMESHEET!$2:$2,0)),0)</f>
        <v/>
      </c>
      <c r="AX380">
        <f>IFERROR(INDEX(TIMESHEET!$A$1:$AI$5000,MATCH(PAYROLL!D380,TIMESHEET!A$1:A$500,0),MATCH("T601",TIMESHEET!$2:$2,0)),0)</f>
        <v/>
      </c>
      <c r="AY380">
        <f>IFERROR(INDEX(TIMESHEET!$A$1:$AI$5000,MATCH(PAYROLL!D380,TIMESHEET!A$1:A$500,0),MATCH("T602",TIMESHEET!$2:$2,0)),0)</f>
        <v/>
      </c>
      <c r="AZ380">
        <f>IFERROR(INDEX(TIMESHEET!$A$1:$AI$5000,MATCH(PAYROLL!D380,TIMESHEET!A$1:A$500,0),MATCH("T603",TIMESHEET!$2:$2,0)),0)</f>
        <v/>
      </c>
      <c r="BA380">
        <f>IFERROR(INDEX(TIMESHEET!$A$1:$AI$5000,MATCH(PAYROLL!D380,TIMESHEET!A$1:A$500,0),MATCH("T611",TIMESHEET!$2:$2,0)),0)</f>
        <v/>
      </c>
      <c r="BB380">
        <f>IFERROR(INDEX(TIMESHEET!$A$1:$AI$5000,MATCH(PAYROLL!D380,TIMESHEET!A$1:A$500,0),MATCH("T612",TIMESHEET!$2:$2,0)),0)</f>
        <v/>
      </c>
      <c r="BC380">
        <f>IFERROR(INDEX(TIMESHEET!$A$1:$AI$5000,MATCH(PAYROLL!D380,TIMESHEET!A$1:A$500,0),MATCH("T613",TIMESHEET!$2:$2,0)),0)</f>
        <v/>
      </c>
      <c r="BD380">
        <f>IFERROR(INDEX(TIMESHEET!$A$1:$AI$5000,MATCH(PAYROLL!D380,TIMESHEET!A$1:A$500,0),MATCH("T500",TIMESHEET!$2:$2,0)),0)</f>
        <v/>
      </c>
      <c r="BE380">
        <f>IFERROR(IF(LEFT(INDEX(PIS!O$1:O$500,MATCH(D380,PIS!C$1:C$500)),1)="M",T380/AD380/8*(AW380+AX380*1.5+AY380*2+AZ380*3+BA380*2.1+BB380*2.7+BC380*3.9+BD380*0.3),T380/8*(AW380+AX380*1.5+AY380*2+AZ380*3+BA380*2.1+BB380*2.7+BC380*3.9+BD380*0.3)),0)</f>
        <v/>
      </c>
      <c r="BF380">
        <f>IFERROR(INDEX(ADJ!$A$1:$BZ$1000,MATCH(PAYROLL!$D380,ADJ!A$1:A$500,0),MATCH(PAYROLL!BF$2,ADJ!$2:$2,0)),0)</f>
        <v/>
      </c>
      <c r="BG380">
        <f>IFERROR(INDEX(ADJ!$A$1:$BZ$1000,MATCH(PAYROLL!D380,ADJ!A$1:A$500,0),MATCH(PAYROLL!BG$2,ADJ!$2:$2,0)),0)</f>
        <v/>
      </c>
      <c r="BH380">
        <f>IFERROR(INDEX(ADJ!$A$1:$BZ$1000,MATCH(PAYROLL!D380,ADJ!A$1:A$500,0),MATCH(PAYROLL!BH$2,ADJ!$2:$2,0)),0)</f>
        <v/>
      </c>
      <c r="BI380">
        <f>IFERROR(INDEX(ADJ!$A$1:$BZ$1000,MATCH(PAYROLL!D380,ADJ!A$1:A$500,0),MATCH(PAYROLL!BI$2,ADJ!$2:$2,0)),0)</f>
        <v/>
      </c>
      <c r="BJ380">
        <f>IFERROR(INDEX(ADJ!$A$1:$BZ$1000,MATCH(PAYROLL!D380,ADJ!A$1:A$500,0),MATCH(PAYROLL!BJ$2,ADJ!$2:$2,0)),0)</f>
        <v/>
      </c>
      <c r="BK380">
        <f>SUM(BF380:BJ380)</f>
        <v/>
      </c>
      <c r="BL380">
        <f>IFERROR(INDEX(ADJ!$A$1:$BZ$1000,MATCH(PAYROLL!D380,ADJ!A$1:A$500,0),MATCH(PAYROLL!BL$2,ADJ!$2:$2,0)),0)</f>
        <v/>
      </c>
      <c r="BM380">
        <f>IFERROR(INDEX(ADJ!$A$1:$BZ$1000,MATCH(PAYROLL!D380,ADJ!A$1:A$500,0),MATCH(PAYROLL!BM$2,ADJ!$2:$2,0)),0)</f>
        <v/>
      </c>
      <c r="BN380">
        <f>IFERROR(INDEX(ADJ!$A$1:$BZ$1000,MATCH(PAYROLL!D380,ADJ!A$1:A$500,0),MATCH(PAYROLL!BN$2,ADJ!$2:$2,0)),0)</f>
        <v/>
      </c>
      <c r="BO380">
        <f>IFERROR(INDEX(ADJ!$A$1:$BZ$1000,MATCH(PAYROLL!D380,ADJ!A$1:A$500,0),MATCH(PAYROLL!BO$2,ADJ!$2:$2,0)),0)</f>
        <v/>
      </c>
      <c r="BP380">
        <f>SUM(AM380,AV380,BE380,BK380,BL380:BO380)</f>
        <v/>
      </c>
      <c r="BQ380">
        <f>BO380</f>
        <v/>
      </c>
      <c r="BR380">
        <f>IFERROR(ROUND(IF(LEFT(INDEX(PIS!O$1:O$500,MATCH(D380,PIS!C$1:C$500)),1)="D",T380/8*(BD380*0.3),IF(LEFT(INDEX(PIS!O$1:O$500,MATCH(D380,PIS!C$1:C$500)),1)="H",T380*($BD380*0.3),T380/$AD380/8*($BD380*0.3))),0),0)</f>
        <v/>
      </c>
      <c r="BS380">
        <f>IF(AP380&lt;1,0,MIN(AP380,730000))</f>
        <v/>
      </c>
      <c r="BT380">
        <f>IFERROR(ROUND((BE380-SUM(AW380:BC380)*T380/AD380/8),0)-BR380,0)</f>
        <v/>
      </c>
      <c r="BU380">
        <f>AO380</f>
        <v/>
      </c>
      <c r="BV380">
        <f>SUM(BQ380:BU380)</f>
        <v/>
      </c>
      <c r="BW380">
        <f>BP380-BV380</f>
        <v/>
      </c>
      <c r="BX380">
        <f>IFERROR(IF(RIGHT(INDEX(PIS!O$1:O$500,MATCH(D380,PIS!C$1:C$500)),5)="Gross",MIN(U380+V380,VLOOKUP("R700",TSC!B:C,2,0)*VLOOKUP("R101",TSC!B:C,2,0))*VLOOKUP("R701",TSC!B:C,2,0)%,0),0)</f>
        <v/>
      </c>
      <c r="BY380">
        <f>IFERROR(IF(RIGHT(INDEX(PIS!O$1:O$500,MATCH(D380,PIS!C$1:C$500)),5)="Gross",MIN(U380+V380,VLOOKUP("R700",TSC!B:C,2,0)*VLOOKUP("R101",TSC!B:C,2,0))*VLOOKUP("T704",TSC!B:C,2,0)%,0),0)</f>
        <v/>
      </c>
      <c r="BZ380">
        <f>IFERROR(IF(RIGHT(INDEX(PIS!O$1:O$500,MATCH(D380,PIS!C$1:C$500)),5)="Gross",MIN(U380+V380,VLOOKUP("R700",TSC!B:C,2,0)*VLOOKUP("1",TSC!F:G,2,0))*VLOOKUP("T705",TSC!B:C,2,0)%,0),0)</f>
        <v/>
      </c>
      <c r="CA380">
        <f>IFERROR(INDEX(ADJ!$A$1:$BZ$1000,MATCH(PAYROLL!D380,ADJ!A$1:A$500,0),MATCH(PAYROLL!CA$2,ADJ!$2:$2,0)),0)</f>
        <v/>
      </c>
      <c r="CB380">
        <f>IFERROR(INDEX(ADJ!$A$1:$BZ$1000,MATCH(PAYROLL!D380,ADJ!A$1:A$500,0),MATCH(PAYROLL!CB$2,ADJ!$2:$2,0)),0)</f>
        <v/>
      </c>
      <c r="CC380">
        <f>SUM(BX380:CB380)</f>
        <v/>
      </c>
      <c r="CD380">
        <f>IFERROR(INDEX(PIS!$A$1:$BZ$1000,MATCH(PAYROLL!D380,PIS!C$1:C$500,0),MATCH(PAYROLL!CD$1,PIS!$1:$1,0)),0)</f>
        <v/>
      </c>
      <c r="CE380">
        <f>IFERROR(IF(OR(INDEX(PIS!P$1:P$500,MATCH(D380,PIS!C$1:C$500,0))="LT2",INDEX(PIS!P$1:P$500,MATCH(D380,PIS!C$1:C$500,0))="P10"),0,SUM(CC380,CD380*VLOOKUP("R601",TSC!B:C,2,0),VLOOKUP("R602",TSC!B:C,2,0))),0)</f>
        <v/>
      </c>
      <c r="CF380">
        <f>MAX(BW380-CE380,0)</f>
        <v/>
      </c>
      <c r="CG380">
        <f>IFERROR(IF(OR(RIGHT(INDEX(PIS!P$1:P$500,MATCH(D380,PIS!C$1:C$500)),5)="P10",RIGHT(INDEX(PIS!P$1:P$500,MATCH(D380,PIS!C$1:C$500)),5)="CK"),0,IF(CF380&lt;=5000000,CF380*5%,IF(CF380&lt;=10000000,CF380*10%-250000,IF(CF380&lt;=18000000,CF380*15%-750000,IF(CF380&lt;=32000000,CF380*20%-1650000,IF(CF380&lt;=52000000,CF380*25%-3250000,IF(CF380&lt;=80000000,BH380*30%-5850000,CF380*35%-9850000))))))),0)</f>
        <v/>
      </c>
      <c r="CH380">
        <f>IFERROR(IF(OR(INDEX(PIS!P$1:P$500,MATCH(D380,PIS!C$1:C$500))="LT",INDEX(PIS!P$1:P$500,MATCH(D380,PIS!C$1:C$500))="CK"),0,IF(CF380&lt;2000000,0,CF380*10%)),0)</f>
        <v/>
      </c>
      <c r="CI380">
        <f>IFERROR(INDEX(ADJ!$A$1:$BZ$1000,MATCH(PAYROLL!D380,ADJ!A$1:A$500,0),MATCH(PAYROLL!CI$2,ADJ!$2:$2,0)),0)</f>
        <v/>
      </c>
      <c r="CJ380">
        <f>IFERROR(INDEX(ADJ!$A$1:$BZ$1000,MATCH(PAYROLL!D380,ADJ!A$1:A$500,0),MATCH(PAYROLL!CJ$2,ADJ!$2:$2,0)),0)</f>
        <v/>
      </c>
      <c r="CK380">
        <f>IFERROR(INDEX(ADJ!$A$1:$BZ$1000,MATCH(PAYROLL!D380,ADJ!A$1:A$500,0),MATCH(PAYROLL!CK$2,ADJ!$2:$2,0)),0)</f>
        <v/>
      </c>
      <c r="CL380">
        <f>SUM(CG380:CK380)</f>
        <v/>
      </c>
      <c r="CM380">
        <f>ROUND(SUM(CH380:CK380),0)</f>
        <v/>
      </c>
      <c r="CN380">
        <f>IFERROR(INDEX(CSDA!D$1:D$500,MATCH($CN$2,CSDA!C$1:C$500,0))*INDEX(PIS!V$1:V$500,MATCH(D380,PIS!C$1:C$500))+INDEX(ADJ!$A$1:$BZ$1000,MATCH(PAYROLL!D380,ADJ!A$1:A$500,0),MATCH(PAYROLL!CN$2,ADJ!$2:$2,0)),0)</f>
        <v/>
      </c>
      <c r="CO380">
        <f>IFERROR(INDEX(ADJ!$A$1:$BZ$1000,MATCH(PAYROLL!D380,ADJ!A$1:A$500,0),MATCH(PAYROLL!CO$2,ADJ!$2:$2,0)),0)</f>
        <v/>
      </c>
      <c r="CP380">
        <f>IFERROR(INDEX(ADJ!$A$1:$BZ$1000,MATCH(PAYROLL!D380,ADJ!A$1:A$500,0),MATCH(PAYROLL!CP$2,ADJ!$2:$2,0)),0)</f>
        <v/>
      </c>
      <c r="CQ380">
        <f>BP380-CL380-CI380-CM380-CN380-CO380-CP380-CC380</f>
        <v/>
      </c>
      <c r="CR380">
        <f>IFERROR(IF(RIGHT(INDEX(PIS!O$1:O$500,MATCH(D380,PIS!C$1:C$500,0)),5)="Gross",MIN(U380+V380,VLOOKUP("R700",TSC!B:C,2,0)*VLOOKUP("R101",TSC!B:C,2,0))*(VLOOKUP("T711",TSC!B:C,2,0)+VLOOKUP("T712",TSC!B:C,2,0))%,MIN(T380+V380,VLOOKUP("R700",TSC!B:C,2,0)*VLOOKUP("R101",TSC!B:C,2,0))*(VLOOKUP("T711",TSC!B:C,2,0)+VLOOKUP("T712",TSC!B:C,2,0)+VLOOKUP("R701",TSC!B:C,2,0))%),0)</f>
        <v/>
      </c>
      <c r="CS380">
        <f>IFERROR(IF(RIGHT(INDEX(PIS!O$1:O$500,MATCH(D380,PIS!C$1:C$500,0)),5)="Gross",MIN(U380+V380,VLOOKUP("R700",TSC!B:C,2,0)*VLOOKUP("R101",TSC!B:C,2,0))*(VLOOKUP("T714",TSC!B:C,2,0))%,MIN(T380+V380,VLOOKUP("R700",TSC!B:C,2,0)*VLOOKUP("R101",TSC!B:C,2,0))*(VLOOKUP("T704",TSC!B:C,2,0)+VLOOKUP("T714",TSC!B:C,2,0))%),0)</f>
        <v/>
      </c>
      <c r="CT380">
        <f>IFERROR(IF(RIGHT(INDEX(PIS!O$1:O$500,MATCH(D380,PIS!C$1:C$500,0)),5)="Gross",MIN(U380+V380,VLOOKUP("R700",TSC!B:C,2,0)*VLOOKUP("R101",TSC!B:C,2,0))*VLOOKUP("T705",TSC!B:C,2,0)%,MIN(T380+V380,VLOOKUP("R700",TSC!B:C,2,0)*VLOOKUP("R101",TSC!B:C,2,0))*VLOOKUP("T705",TSC!B:C,2,0)%),0)</f>
        <v/>
      </c>
      <c r="CU380">
        <f>IFERROR(IF(RIGHT(INDEX(PIS!O$1:O$500,MATCH(D380,PIS!C$1:C$500,0)),5)="Gross",MIN(U380+V380,VLOOKUP("R700",TSC!B:C,2,0)*VLOOKUP("R101",TSC!B:C,2,0))*(VLOOKUP("T713",TSC!B:C,2,0))%,MIN(T380+V380,VLOOKUP("R700",TSC!B:C,2,0)*VLOOKUP("R101",TSC!B:C,2,0))*(VLOOKUP("T713",TSC!B:C,2,0))%),0)</f>
        <v/>
      </c>
      <c r="CV380">
        <f>IFERROR(INDEX(ADJ!$A$1:$BZ$1000,MATCH(PAYROLL!D380,ADJ!A$1:A$500,0),MATCH(PAYROLL!CV$2,ADJ!$2:$2,0)),0)</f>
        <v/>
      </c>
      <c r="CW380">
        <f>IFERROR(INDEX(ADJ!$A$1:$BZ$1000,MATCH(PAYROLL!D380,ADJ!A$1:A$500,0),MATCH(PAYROLL!CW$2,ADJ!$2:$2,0)),0)</f>
        <v/>
      </c>
      <c r="CX380">
        <f>SUM(CR380:CW380)</f>
        <v/>
      </c>
      <c r="CY380">
        <f>ROUND(IF(CR380&gt;0,T380+V380*VLOOKUP("R202",TSC!$B$1:$C$500,2,0),0),0)</f>
        <v/>
      </c>
      <c r="CZ380">
        <f>IFERROR(INDEX(CSDA!D$1:D$500,MATCH($CZ$2,CSDA!C$1:C$500,0)),0)</f>
        <v/>
      </c>
      <c r="DA380">
        <f>ROUND(T380*0.7%,0)</f>
        <v/>
      </c>
      <c r="DB380">
        <f>ROUND(T380/12,0)</f>
        <v/>
      </c>
      <c r="DC380">
        <f ref="DC380" t="array">IFERROR(INDEX(CSDA!D$1:D$500,MATCH("Trích giữ"&amp;PAYROLL!DC$2,CSDA!A$1:A$500&amp;CSDA!C$1:C$500,0)),0)</f>
        <v/>
      </c>
      <c r="DD380">
        <f ref="DD380" t="array">IFERROR(INDEX(CSDA!D$1:D$500,MATCH("Trích giữ"&amp;PAYROLL!DD$2,CSDA!A$1:A$500&amp;CSDA!C$1:C$500,0)),0)</f>
        <v/>
      </c>
      <c r="DE380">
        <f ref="DE380" t="array">IFERROR(INDEX(CSDA!D$1:D$500,MATCH("Trích giữ"&amp;PAYROLL!DE$2,CSDA!A$1:A$500&amp;CSDA!C$1:C$500,0)),0)</f>
        <v/>
      </c>
      <c r="DF380">
        <f>IFERROR(INDEX(CSDA!D$1:D$500,MATCH(PAYROLL!DF$2,CSDA!C$1:C$500,0)),0)</f>
        <v/>
      </c>
      <c r="DG380">
        <f ref="DG380" t="array">IFERROR(INDEX(CSDA!D$1:D$500,MATCH("Trích giữ"&amp;PAYROLL!DG$2,CSDA!A$1:A$500&amp;CSDA!C$1:C$500,0)),0)</f>
        <v/>
      </c>
      <c r="DH380">
        <f>ROUND(T380/26,0)</f>
        <v/>
      </c>
      <c r="DI380">
        <f ref="DI380" t="array">IFERROR(INDEX(CSDA!D$1:D$500,MATCH("Trích giữ"&amp;PAYROLL!DI$2,CSDA!A$1:A$500&amp;CSDA!C$1:C$500,0)),0)</f>
        <v/>
      </c>
      <c r="DJ380">
        <f>IF(U380=0,T380*21.5%-BL380,0)</f>
        <v/>
      </c>
      <c r="DK380">
        <f ref="DK380" t="array">IFERROR(INDEX(CSDA!D$1:D$500,MATCH("Trích giữ"&amp;PAYROLL!DK$2,CSDA!A$1:A$500&amp;CSDA!C$1:C$500,0)),0)</f>
        <v/>
      </c>
      <c r="DL380">
        <f>IFERROR(INDEX(CSDA!D$1:D$500,MATCH(PAYROLL!DL$2,CSDA!C$1:C$500,0))/12,0)</f>
        <v/>
      </c>
      <c r="DM380">
        <f>SUM(DB380:DL380)</f>
        <v/>
      </c>
      <c r="DN380">
        <f>IFERROR(INDEX(ADJ!$A$1:$BZ$1000,MATCH(PAYROLL!D380,ADJ!A$1:A$500,0),MATCH(PAYROLL!DN$2,ADJ!$2:$2,0)),0)</f>
        <v/>
      </c>
      <c r="DO380">
        <f>IFERROR(SUM(BP380,DM380:DN380,CX380:DA380)-DT380,0)</f>
        <v/>
      </c>
      <c r="DP380">
        <f ref="DP380" t="array">SUM(BW380*IFERROR(INDEX(CSDA!D$1:D$500,MATCH(BW$2,CSDA!C$1:C$500,0)),0)%,CX380*IFERROR(INDEX(CSDA!D$1:D$500,MATCH(CX$2,CSDA!C$1:C$500,0)),0)%,DA380*IFERROR(INDEX(CSDA!D$1:D$500,MATCH(DA$2,CSDA!C$1:C$500,0)),0)%,DB380*IFERROR(INDEX(CSDA!D$1:D$500,MATCH(DB$2,CSDA!C$1:C$500,0)),0)%,DF380*IFERROR(INDEX(CSDA!D$1:D$500,MATCH("Phí dịch vụ"&amp;PAYROLL!DF$2,CSDA!A$1:A$500&amp;CSDA!C$1:C$500,0)),0)%,DC380*IFERROR(INDEX(CSDA!D$1:D$500,MATCH("Phí dịch vụ"&amp;PAYROLL!DC$2,CSDA!A$1:A$500&amp;CSDA!C$1:C$500,0)),0)%,DH380*IFERROR(INDEX(CSDA!D$1:D$500,MATCH("Phí dịch vụ"&amp;PAYROLL!DH$2,CSDA!A$1:A$500&amp;CSDA!C$1:C$500,0)),0)%,DJ380*IFERROR(INDEX(CSDA!D$1:D$500,MATCH("Phí dịch vụ"&amp;PAYROLL!DJ$2,CSDA!A$1:A$500&amp;CSDA!C$1:C$500,0)),0)%,BN380*IFERROR(INDEX(CSDA!D$1:D$500,MATCH(BN$2,CSDA!C$1:C$500,0)),0)%)-BN380*7%</f>
        <v/>
      </c>
      <c r="DQ380">
        <f>IFERROR(INDEX(ADJ!$A$1:$BZ$1000,MATCH(PAYROLL!D380,ADJ!A$1:A$500,0),MATCH(PAYROLL!DQ$2,ADJ!$2:$2,0)),0)</f>
        <v/>
      </c>
      <c r="DR380">
        <f>IFERROR(INDEX(ADJ!$A$1:$BZ$1000,MATCH(PAYROLL!D380,ADJ!A$1:A$500,0),MATCH(PAYROLL!DR$2,ADJ!$2:$2,0)),0)</f>
        <v/>
      </c>
      <c r="DS380">
        <f>SUM(DP380:DR380)</f>
        <v/>
      </c>
      <c r="DT380">
        <f>EK380</f>
        <v/>
      </c>
      <c r="DU380">
        <f>SUM(DO380:DR380)</f>
        <v/>
      </c>
      <c r="DV380">
        <f>ROUND(DU380*0.1,0)</f>
        <v/>
      </c>
      <c r="DW380">
        <f>DU380+DV380</f>
        <v/>
      </c>
      <c r="DZ380">
        <f>IFERROR(INDEX(ADJ!$A$1:$BZ$1000,MATCH(PAYROLL!$D380,ADJ!A$1:A$500,0),MATCH(PAYROLL!DZ$2,ADJ!$2:$2,0)),0)</f>
        <v/>
      </c>
      <c r="EA380">
        <f>IFERROR(INDEX(ADJ!$A$1:$BZ$1000,MATCH(PAYROLL!$D380,ADJ!A$1:A$500,0),MATCH(PAYROLL!EA$2,ADJ!$2:$2,0)),0)</f>
        <v/>
      </c>
      <c r="EB380">
        <f>IFERROR(INDEX(ADJ!$A$1:$BZ$1000,MATCH(PAYROLL!$D380,ADJ!A$1:A$500,0),MATCH(PAYROLL!EB$2,ADJ!$2:$2,0)),0)</f>
        <v/>
      </c>
      <c r="EC380">
        <f>IFERROR(INDEX(ADJ!$A$1:$BZ$1000,MATCH(PAYROLL!$D380,ADJ!A$1:A$500,0),MATCH(PAYROLL!EC$2,ADJ!$2:$2,0)),0)</f>
        <v/>
      </c>
      <c r="ED380">
        <f>IFERROR(INDEX(ADJ!$A$1:$BZ$1000,MATCH(PAYROLL!$D380,ADJ!A$1:A$500,0),MATCH(PAYROLL!ED$2,ADJ!$2:$2,0)),0)</f>
        <v/>
      </c>
      <c r="EE380">
        <f>IFERROR(INDEX(ADJ!$A$1:$BZ$1000,MATCH(PAYROLL!$D380,ADJ!A$1:A$500,0),MATCH(PAYROLL!EE$2,ADJ!$2:$2,0)),0)</f>
        <v/>
      </c>
      <c r="EF380">
        <f>IFERROR(INDEX(ADJ!$A$1:$BZ$1000,MATCH(PAYROLL!$D380,ADJ!A$1:A$500,0),MATCH(PAYROLL!EF$2,ADJ!$2:$2,0)),0)</f>
        <v/>
      </c>
      <c r="EG380">
        <f>IFERROR(INDEX(ADJ!$A$1:$BZ$1000,MATCH(PAYROLL!$D380,ADJ!A$1:A$500,0),MATCH(PAYROLL!EG$2,ADJ!$2:$2,0)),0)</f>
        <v/>
      </c>
      <c r="EH380">
        <f>IFERROR(INDEX(ADJ!$A$1:$BZ$1000,MATCH(PAYROLL!$D380,ADJ!A$1:A$500,0),MATCH(PAYROLL!EH$2,ADJ!$2:$2,0)),0)</f>
        <v/>
      </c>
      <c r="EI380">
        <f>IFERROR(INDEX(ADJ!$A$1:$BZ$1000,MATCH(PAYROLL!D380,ADJ!A$1:A$500,0),MATCH(PAYROLL!EI$2,ADJ!$2:$2,0)),0)</f>
        <v/>
      </c>
      <c r="EJ380">
        <f>IFERROR(INDEX(ADJ!$A$1:$BZ$1000,MATCH(PAYROLL!$D380,ADJ!A$1:A$500,0),MATCH(PAYROLL!EJ$2,ADJ!$2:$2,0)),0)</f>
        <v/>
      </c>
      <c r="EK380">
        <f>SUM(DZ380:EJ380)</f>
        <v/>
      </c>
    </row>
    <row r="381">
      <c r="A381" t="n">
        <v>379</v>
      </c>
      <c r="B381" t="inlineStr">
        <is>
          <t>Triệu Việt Nam</t>
        </is>
      </c>
      <c r="D381" t="inlineStr">
        <is>
          <t>158883-01</t>
        </is>
      </c>
      <c r="S381">
        <f>IFERROR(INDEX(PIS!$A$1:$BZ$1000,MATCH($D381,PIS!C$1:C$500,0),MATCH("Lương CB tháng trước",PIS!$1:$1,0)),0)</f>
        <v/>
      </c>
      <c r="T381">
        <f>IFERROR(INDEX(PIS!$A$1:$BZ$1000,MATCH($D381,PIS!C$1:C$500,0),MATCH("Lương CB hiện tại",PIS!$1:$1,0)),0)</f>
        <v/>
      </c>
      <c r="U381">
        <f>IFERROR(INDEX(PIS!$A$1:$BZ$1000,MATCH($D381,PIS!C$1:C$500,0),MATCH("Lương đóng BHBB",PIS!$1:$1,0)),0)</f>
        <v/>
      </c>
      <c r="V381">
        <f>IFERROR(INDEX(PIS!$A$1:$BZ$1000,MATCH($D381,PIS!C$1:C$500,0),MATCH(V$2,PIS!$2:$2,0)),0)</f>
        <v/>
      </c>
      <c r="W381">
        <f>IFERROR(INDEX(PIS!$A$1:$BZ$1000,MATCH($D381,PIS!C$1:C$500,0),MATCH(W$2,PIS!$2:$2,0)),0)</f>
        <v/>
      </c>
      <c r="X381">
        <f>IFERROR(INDEX(PIS!$A$1:$BZ$1000,MATCH($D381,PIS!C$1:C$500,0),MATCH(X$2,PIS!$2:$2,0)),0)</f>
        <v/>
      </c>
      <c r="Y381">
        <f>IFERROR(INDEX(PIS!$A$1:$BZ$1000,MATCH($D381,PIS!C$1:C$500,0),MATCH(Y$2,PIS!$2:$2,0)),0)</f>
        <v/>
      </c>
      <c r="Z381">
        <f>IFERROR(INDEX(PIS!$A$1:$BZ$1000,MATCH($D381,PIS!C$1:C$500,0),MATCH(Z$2,PIS!$2:$2,0)),0)</f>
        <v/>
      </c>
      <c r="AA381">
        <f>IFERROR(INDEX(PIS!$A$1:$BZ$1000,MATCH($D381,PIS!C$1:C$500,0),MATCH(AA$2,PIS!$2:$2,0)),0)</f>
        <v/>
      </c>
      <c r="AB381">
        <f>IFERROR(INDEX(PIS!$A$1:$BZ$1000,MATCH($D381,PIS!C$1:C$500,0),MATCH(AB$2,PIS!$2:$2,0)),0)</f>
        <v/>
      </c>
      <c r="AC381">
        <f>SUM(V381:AB381)</f>
        <v/>
      </c>
      <c r="AD381">
        <f>IFERROR(INDEX(TIMESHEET!$A$1:$AI$5000,MATCH($D381,TIMESHEET!A$1:A$500,0),MATCH("T100",TIMESHEET!$2:$2,0))-2,0)</f>
        <v/>
      </c>
      <c r="AE381">
        <f>IFERROR(INDEX(TIMESHEET!$A$1:$AI$5000,MATCH($D381,TIMESHEET!A$1:A$500,0),MATCH("T202",TIMESHEET!$2:$2,0)),0)</f>
        <v/>
      </c>
      <c r="AF381">
        <f>IFERROR(INDEX(TIMESHEET!$A$1:$AI$5000,MATCH($D381,TIMESHEET!A$1:A$500,0),MATCH("T302",TIMESHEET!$2:$2,0)),0)</f>
        <v/>
      </c>
      <c r="AG381">
        <f>IFERROR(INDEX(TIMESHEET!$A$1:$AI$5000,MATCH($D381,TIMESHEET!A$1:A$500,0),MATCH("T406",TIMESHEET!$2:$2,0)),0)</f>
        <v/>
      </c>
      <c r="AH381">
        <f>AE381+AG381</f>
        <v/>
      </c>
      <c r="AI381">
        <f>IFERROR(INDEX(TIMESHEET!$A$1:$AI$5000,MATCH($D381,TIMESHEET!A$1:A$500,0),MATCH("T701",TIMESHEET!$2:$2,0)),0)</f>
        <v/>
      </c>
      <c r="AJ381">
        <f>IFERROR(INDEX(TIMESHEET!$A$1:$AI$5000,MATCH($D381,TIMESHEET!B$1:B$500,0),MATCH("T320",TIMESHEET!$2:$2,0)),0)</f>
        <v/>
      </c>
      <c r="AK381">
        <f>IFERROR(IF(LEFT(INDEX(PIS!O$1:O$500,MATCH(D381,PIS!C$1:C$500)),1)="M",T381/AD381*SUM(AE381:AG381),T381*AD381),0)</f>
        <v/>
      </c>
      <c r="AL381">
        <f>IFERROR(INDEX(ADJ!$A$1:$BZ$1000,MATCH(PAYROLL!D381,ADJ!A$1:A$500,0),MATCH(PAYROLL!AL$2,ADJ!$2:$2,0)),0)</f>
        <v/>
      </c>
      <c r="AM381">
        <f>SUM(AK381:AL381)</f>
        <v/>
      </c>
      <c r="AN381">
        <f>IFERROR(ROUND(V381/$AD381*$AH381,0),0)</f>
        <v/>
      </c>
      <c r="AO381">
        <f>IFERROR(ROUND(W381/$AD381*$AH381,0),0)</f>
        <v/>
      </c>
      <c r="AP381">
        <f>IFERROR(ROUND(X381/$AD381*$AE381,0),0)</f>
        <v/>
      </c>
      <c r="AQ381">
        <f>IFERROR(ROUND(Y381/$AD381*$AH381,0),0)</f>
        <v/>
      </c>
      <c r="AR381">
        <f>IFERROR(ROUND(Z381/$AD381*$AH381,0),0)</f>
        <v/>
      </c>
      <c r="AS381">
        <f>IFERROR(ROUND(AA381/$AD381*$AH381,0),0)</f>
        <v/>
      </c>
      <c r="AT381">
        <f>IFERROR(IF((AE381+AF381+AG381)&gt;13,AB381,ROUND(AB381/AD381*AH381,0)),0)</f>
        <v/>
      </c>
      <c r="AU381">
        <f>IFERROR(INDEX(ADJ!$A$1:$BZ$1000,MATCH(PAYROLL!D381,ADJ!A$1:A$500,0),MATCH(PAYROLL!AU$2,ADJ!$2:$2,0)),0)</f>
        <v/>
      </c>
      <c r="AV381">
        <f>ROUND(SUM(AN381:AU381),0)</f>
        <v/>
      </c>
      <c r="AW381">
        <f>IFERROR(INDEX(TIMESHEET!$A$1:$AI$5000,MATCH(PAYROLL!D381,TIMESHEET!A$1:A$500,0),MATCH("T620",TIMESHEET!$2:$2,0)),0)</f>
        <v/>
      </c>
      <c r="AX381">
        <f>IFERROR(INDEX(TIMESHEET!$A$1:$AI$5000,MATCH(PAYROLL!D381,TIMESHEET!A$1:A$500,0),MATCH("T601",TIMESHEET!$2:$2,0)),0)</f>
        <v/>
      </c>
      <c r="AY381">
        <f>IFERROR(INDEX(TIMESHEET!$A$1:$AI$5000,MATCH(PAYROLL!D381,TIMESHEET!A$1:A$500,0),MATCH("T602",TIMESHEET!$2:$2,0)),0)</f>
        <v/>
      </c>
      <c r="AZ381">
        <f>IFERROR(INDEX(TIMESHEET!$A$1:$AI$5000,MATCH(PAYROLL!D381,TIMESHEET!A$1:A$500,0),MATCH("T603",TIMESHEET!$2:$2,0)),0)</f>
        <v/>
      </c>
      <c r="BA381">
        <f>IFERROR(INDEX(TIMESHEET!$A$1:$AI$5000,MATCH(PAYROLL!D381,TIMESHEET!A$1:A$500,0),MATCH("T611",TIMESHEET!$2:$2,0)),0)</f>
        <v/>
      </c>
      <c r="BB381">
        <f>IFERROR(INDEX(TIMESHEET!$A$1:$AI$5000,MATCH(PAYROLL!D381,TIMESHEET!A$1:A$500,0),MATCH("T612",TIMESHEET!$2:$2,0)),0)</f>
        <v/>
      </c>
      <c r="BC381">
        <f>IFERROR(INDEX(TIMESHEET!$A$1:$AI$5000,MATCH(PAYROLL!D381,TIMESHEET!A$1:A$500,0),MATCH("T613",TIMESHEET!$2:$2,0)),0)</f>
        <v/>
      </c>
      <c r="BD381">
        <f>IFERROR(INDEX(TIMESHEET!$A$1:$AI$5000,MATCH(PAYROLL!D381,TIMESHEET!A$1:A$500,0),MATCH("T500",TIMESHEET!$2:$2,0)),0)</f>
        <v/>
      </c>
      <c r="BE381">
        <f>IFERROR(IF(LEFT(INDEX(PIS!O$1:O$500,MATCH(D381,PIS!C$1:C$500)),1)="M",T381/AD381/8*(AW381+AX381*1.5+AY381*2+AZ381*3+BA381*2.1+BB381*2.7+BC381*3.9+BD381*0.3),T381/8*(AW381+AX381*1.5+AY381*2+AZ381*3+BA381*2.1+BB381*2.7+BC381*3.9+BD381*0.3)),0)</f>
        <v/>
      </c>
      <c r="BF381">
        <f>IFERROR(INDEX(ADJ!$A$1:$BZ$1000,MATCH(PAYROLL!$D381,ADJ!A$1:A$500,0),MATCH(PAYROLL!BF$2,ADJ!$2:$2,0)),0)</f>
        <v/>
      </c>
      <c r="BG381">
        <f>IFERROR(INDEX(ADJ!$A$1:$BZ$1000,MATCH(PAYROLL!D381,ADJ!A$1:A$500,0),MATCH(PAYROLL!BG$2,ADJ!$2:$2,0)),0)</f>
        <v/>
      </c>
      <c r="BH381">
        <f>IFERROR(INDEX(ADJ!$A$1:$BZ$1000,MATCH(PAYROLL!D381,ADJ!A$1:A$500,0),MATCH(PAYROLL!BH$2,ADJ!$2:$2,0)),0)</f>
        <v/>
      </c>
      <c r="BI381">
        <f>IFERROR(INDEX(ADJ!$A$1:$BZ$1000,MATCH(PAYROLL!D381,ADJ!A$1:A$500,0),MATCH(PAYROLL!BI$2,ADJ!$2:$2,0)),0)</f>
        <v/>
      </c>
      <c r="BJ381">
        <f>IFERROR(INDEX(ADJ!$A$1:$BZ$1000,MATCH(PAYROLL!D381,ADJ!A$1:A$500,0),MATCH(PAYROLL!BJ$2,ADJ!$2:$2,0)),0)</f>
        <v/>
      </c>
      <c r="BK381">
        <f>SUM(BF381:BJ381)</f>
        <v/>
      </c>
      <c r="BL381">
        <f>IFERROR(INDEX(ADJ!$A$1:$BZ$1000,MATCH(PAYROLL!D381,ADJ!A$1:A$500,0),MATCH(PAYROLL!BL$2,ADJ!$2:$2,0)),0)</f>
        <v/>
      </c>
      <c r="BM381">
        <f>IFERROR(INDEX(ADJ!$A$1:$BZ$1000,MATCH(PAYROLL!D381,ADJ!A$1:A$500,0),MATCH(PAYROLL!BM$2,ADJ!$2:$2,0)),0)</f>
        <v/>
      </c>
      <c r="BN381">
        <f>IFERROR(INDEX(ADJ!$A$1:$BZ$1000,MATCH(PAYROLL!D381,ADJ!A$1:A$500,0),MATCH(PAYROLL!BN$2,ADJ!$2:$2,0)),0)</f>
        <v/>
      </c>
      <c r="BO381">
        <f>IFERROR(INDEX(ADJ!$A$1:$BZ$1000,MATCH(PAYROLL!D381,ADJ!A$1:A$500,0),MATCH(PAYROLL!BO$2,ADJ!$2:$2,0)),0)</f>
        <v/>
      </c>
      <c r="BP381">
        <f>SUM(AM381,AV381,BE381,BK381,BL381:BO381)</f>
        <v/>
      </c>
      <c r="BQ381">
        <f>BO381</f>
        <v/>
      </c>
      <c r="BR381">
        <f>IFERROR(ROUND(IF(LEFT(INDEX(PIS!O$1:O$500,MATCH(D381,PIS!C$1:C$500)),1)="D",T381/8*(BD381*0.3),IF(LEFT(INDEX(PIS!O$1:O$500,MATCH(D381,PIS!C$1:C$500)),1)="H",T381*($BD381*0.3),T381/$AD381/8*($BD381*0.3))),0),0)</f>
        <v/>
      </c>
      <c r="BS381">
        <f>IF(AP381&lt;1,0,MIN(AP381,730000))</f>
        <v/>
      </c>
      <c r="BT381">
        <f>IFERROR(ROUND((BE381-SUM(AW381:BC381)*T381/AD381/8),0)-BR381,0)</f>
        <v/>
      </c>
      <c r="BU381">
        <f>AO381</f>
        <v/>
      </c>
      <c r="BV381">
        <f>SUM(BQ381:BU381)</f>
        <v/>
      </c>
      <c r="BW381">
        <f>BP381-BV381</f>
        <v/>
      </c>
      <c r="BX381">
        <f>IFERROR(IF(RIGHT(INDEX(PIS!O$1:O$500,MATCH(D381,PIS!C$1:C$500)),5)="Gross",MIN(U381+V381,VLOOKUP("R700",TSC!B:C,2,0)*VLOOKUP("R101",TSC!B:C,2,0))*VLOOKUP("R701",TSC!B:C,2,0)%,0),0)</f>
        <v/>
      </c>
      <c r="BY381">
        <f>IFERROR(IF(RIGHT(INDEX(PIS!O$1:O$500,MATCH(D381,PIS!C$1:C$500)),5)="Gross",MIN(U381+V381,VLOOKUP("R700",TSC!B:C,2,0)*VLOOKUP("R101",TSC!B:C,2,0))*VLOOKUP("T704",TSC!B:C,2,0)%,0),0)</f>
        <v/>
      </c>
      <c r="BZ381">
        <f>IFERROR(IF(RIGHT(INDEX(PIS!O$1:O$500,MATCH(D381,PIS!C$1:C$500)),5)="Gross",MIN(U381+V381,VLOOKUP("R700",TSC!B:C,2,0)*VLOOKUP("1",TSC!F:G,2,0))*VLOOKUP("T705",TSC!B:C,2,0)%,0),0)</f>
        <v/>
      </c>
      <c r="CA381">
        <f>IFERROR(INDEX(ADJ!$A$1:$BZ$1000,MATCH(PAYROLL!D381,ADJ!A$1:A$500,0),MATCH(PAYROLL!CA$2,ADJ!$2:$2,0)),0)</f>
        <v/>
      </c>
      <c r="CB381">
        <f>IFERROR(INDEX(ADJ!$A$1:$BZ$1000,MATCH(PAYROLL!D381,ADJ!A$1:A$500,0),MATCH(PAYROLL!CB$2,ADJ!$2:$2,0)),0)</f>
        <v/>
      </c>
      <c r="CC381">
        <f>SUM(BX381:CB381)</f>
        <v/>
      </c>
      <c r="CD381">
        <f>IFERROR(INDEX(PIS!$A$1:$BZ$1000,MATCH(PAYROLL!D381,PIS!C$1:C$500,0),MATCH(PAYROLL!CD$1,PIS!$1:$1,0)),0)</f>
        <v/>
      </c>
      <c r="CE381">
        <f>IFERROR(IF(OR(INDEX(PIS!P$1:P$500,MATCH(D381,PIS!C$1:C$500,0))="LT2",INDEX(PIS!P$1:P$500,MATCH(D381,PIS!C$1:C$500,0))="P10"),0,SUM(CC381,CD381*VLOOKUP("R601",TSC!B:C,2,0),VLOOKUP("R602",TSC!B:C,2,0))),0)</f>
        <v/>
      </c>
      <c r="CF381">
        <f>MAX(BW381-CE381,0)</f>
        <v/>
      </c>
      <c r="CG381">
        <f>IFERROR(IF(OR(RIGHT(INDEX(PIS!P$1:P$500,MATCH(D381,PIS!C$1:C$500)),5)="P10",RIGHT(INDEX(PIS!P$1:P$500,MATCH(D381,PIS!C$1:C$500)),5)="CK"),0,IF(CF381&lt;=5000000,CF381*5%,IF(CF381&lt;=10000000,CF381*10%-250000,IF(CF381&lt;=18000000,CF381*15%-750000,IF(CF381&lt;=32000000,CF381*20%-1650000,IF(CF381&lt;=52000000,CF381*25%-3250000,IF(CF381&lt;=80000000,BH381*30%-5850000,CF381*35%-9850000))))))),0)</f>
        <v/>
      </c>
      <c r="CH381">
        <f>IFERROR(IF(OR(INDEX(PIS!P$1:P$500,MATCH(D381,PIS!C$1:C$500))="LT",INDEX(PIS!P$1:P$500,MATCH(D381,PIS!C$1:C$500))="CK"),0,IF(CF381&lt;2000000,0,CF381*10%)),0)</f>
        <v/>
      </c>
      <c r="CI381">
        <f>IFERROR(INDEX(ADJ!$A$1:$BZ$1000,MATCH(PAYROLL!D381,ADJ!A$1:A$500,0),MATCH(PAYROLL!CI$2,ADJ!$2:$2,0)),0)</f>
        <v/>
      </c>
      <c r="CJ381">
        <f>IFERROR(INDEX(ADJ!$A$1:$BZ$1000,MATCH(PAYROLL!D381,ADJ!A$1:A$500,0),MATCH(PAYROLL!CJ$2,ADJ!$2:$2,0)),0)</f>
        <v/>
      </c>
      <c r="CK381">
        <f>IFERROR(INDEX(ADJ!$A$1:$BZ$1000,MATCH(PAYROLL!D381,ADJ!A$1:A$500,0),MATCH(PAYROLL!CK$2,ADJ!$2:$2,0)),0)</f>
        <v/>
      </c>
      <c r="CL381">
        <f>SUM(CG381:CK381)</f>
        <v/>
      </c>
      <c r="CM381">
        <f>ROUND(SUM(CH381:CK381),0)</f>
        <v/>
      </c>
      <c r="CN381">
        <f>IFERROR(INDEX(CSDA!D$1:D$500,MATCH($CN$2,CSDA!C$1:C$500,0))*INDEX(PIS!V$1:V$500,MATCH(D381,PIS!C$1:C$500))+INDEX(ADJ!$A$1:$BZ$1000,MATCH(PAYROLL!D381,ADJ!A$1:A$500,0),MATCH(PAYROLL!CN$2,ADJ!$2:$2,0)),0)</f>
        <v/>
      </c>
      <c r="CO381">
        <f>IFERROR(INDEX(ADJ!$A$1:$BZ$1000,MATCH(PAYROLL!D381,ADJ!A$1:A$500,0),MATCH(PAYROLL!CO$2,ADJ!$2:$2,0)),0)</f>
        <v/>
      </c>
      <c r="CP381">
        <f>IFERROR(INDEX(ADJ!$A$1:$BZ$1000,MATCH(PAYROLL!D381,ADJ!A$1:A$500,0),MATCH(PAYROLL!CP$2,ADJ!$2:$2,0)),0)</f>
        <v/>
      </c>
      <c r="CQ381">
        <f>BP381-CL381-CI381-CM381-CN381-CO381-CP381-CC381</f>
        <v/>
      </c>
      <c r="CR381">
        <f>IFERROR(IF(RIGHT(INDEX(PIS!O$1:O$500,MATCH(D381,PIS!C$1:C$500,0)),5)="Gross",MIN(U381+V381,VLOOKUP("R700",TSC!B:C,2,0)*VLOOKUP("R101",TSC!B:C,2,0))*(VLOOKUP("T711",TSC!B:C,2,0)+VLOOKUP("T712",TSC!B:C,2,0))%,MIN(T381+V381,VLOOKUP("R700",TSC!B:C,2,0)*VLOOKUP("R101",TSC!B:C,2,0))*(VLOOKUP("T711",TSC!B:C,2,0)+VLOOKUP("T712",TSC!B:C,2,0)+VLOOKUP("R701",TSC!B:C,2,0))%),0)</f>
        <v/>
      </c>
      <c r="CS381">
        <f>IFERROR(IF(RIGHT(INDEX(PIS!O$1:O$500,MATCH(D381,PIS!C$1:C$500,0)),5)="Gross",MIN(U381+V381,VLOOKUP("R700",TSC!B:C,2,0)*VLOOKUP("R101",TSC!B:C,2,0))*(VLOOKUP("T714",TSC!B:C,2,0))%,MIN(T381+V381,VLOOKUP("R700",TSC!B:C,2,0)*VLOOKUP("R101",TSC!B:C,2,0))*(VLOOKUP("T704",TSC!B:C,2,0)+VLOOKUP("T714",TSC!B:C,2,0))%),0)</f>
        <v/>
      </c>
      <c r="CT381">
        <f>IFERROR(IF(RIGHT(INDEX(PIS!O$1:O$500,MATCH(D381,PIS!C$1:C$500,0)),5)="Gross",MIN(U381+V381,VLOOKUP("R700",TSC!B:C,2,0)*VLOOKUP("R101",TSC!B:C,2,0))*VLOOKUP("T705",TSC!B:C,2,0)%,MIN(T381+V381,VLOOKUP("R700",TSC!B:C,2,0)*VLOOKUP("R101",TSC!B:C,2,0))*VLOOKUP("T705",TSC!B:C,2,0)%),0)</f>
        <v/>
      </c>
      <c r="CU381">
        <f>IFERROR(IF(RIGHT(INDEX(PIS!O$1:O$500,MATCH(D381,PIS!C$1:C$500,0)),5)="Gross",MIN(U381+V381,VLOOKUP("R700",TSC!B:C,2,0)*VLOOKUP("R101",TSC!B:C,2,0))*(VLOOKUP("T713",TSC!B:C,2,0))%,MIN(T381+V381,VLOOKUP("R700",TSC!B:C,2,0)*VLOOKUP("R101",TSC!B:C,2,0))*(VLOOKUP("T713",TSC!B:C,2,0))%),0)</f>
        <v/>
      </c>
      <c r="CV381">
        <f>IFERROR(INDEX(ADJ!$A$1:$BZ$1000,MATCH(PAYROLL!D381,ADJ!A$1:A$500,0),MATCH(PAYROLL!CV$2,ADJ!$2:$2,0)),0)</f>
        <v/>
      </c>
      <c r="CW381">
        <f>IFERROR(INDEX(ADJ!$A$1:$BZ$1000,MATCH(PAYROLL!D381,ADJ!A$1:A$500,0),MATCH(PAYROLL!CW$2,ADJ!$2:$2,0)),0)</f>
        <v/>
      </c>
      <c r="CX381">
        <f>SUM(CR381:CW381)</f>
        <v/>
      </c>
      <c r="CY381">
        <f>ROUND(IF(CR381&gt;0,T381+V381*VLOOKUP("R202",TSC!$B$1:$C$500,2,0),0),0)</f>
        <v/>
      </c>
      <c r="CZ381">
        <f>IFERROR(INDEX(CSDA!D$1:D$500,MATCH($CZ$2,CSDA!C$1:C$500,0)),0)</f>
        <v/>
      </c>
      <c r="DA381">
        <f>ROUND(T381*0.7%,0)</f>
        <v/>
      </c>
      <c r="DB381">
        <f>ROUND(T381/12,0)</f>
        <v/>
      </c>
      <c r="DC381">
        <f ref="DC381" t="array">IFERROR(INDEX(CSDA!D$1:D$500,MATCH("Trích giữ"&amp;PAYROLL!DC$2,CSDA!A$1:A$500&amp;CSDA!C$1:C$500,0)),0)</f>
        <v/>
      </c>
      <c r="DD381">
        <f ref="DD381" t="array">IFERROR(INDEX(CSDA!D$1:D$500,MATCH("Trích giữ"&amp;PAYROLL!DD$2,CSDA!A$1:A$500&amp;CSDA!C$1:C$500,0)),0)</f>
        <v/>
      </c>
      <c r="DE381">
        <f ref="DE381" t="array">IFERROR(INDEX(CSDA!D$1:D$500,MATCH("Trích giữ"&amp;PAYROLL!DE$2,CSDA!A$1:A$500&amp;CSDA!C$1:C$500,0)),0)</f>
        <v/>
      </c>
      <c r="DF381">
        <f>IFERROR(INDEX(CSDA!D$1:D$500,MATCH(PAYROLL!DF$2,CSDA!C$1:C$500,0)),0)</f>
        <v/>
      </c>
      <c r="DG381">
        <f ref="DG381" t="array">IFERROR(INDEX(CSDA!D$1:D$500,MATCH("Trích giữ"&amp;PAYROLL!DG$2,CSDA!A$1:A$500&amp;CSDA!C$1:C$500,0)),0)</f>
        <v/>
      </c>
      <c r="DH381">
        <f>ROUND(T381/26,0)</f>
        <v/>
      </c>
      <c r="DI381">
        <f ref="DI381" t="array">IFERROR(INDEX(CSDA!D$1:D$500,MATCH("Trích giữ"&amp;PAYROLL!DI$2,CSDA!A$1:A$500&amp;CSDA!C$1:C$500,0)),0)</f>
        <v/>
      </c>
      <c r="DJ381">
        <f>IF(U381=0,T381*21.5%-BL381,0)</f>
        <v/>
      </c>
      <c r="DK381">
        <f ref="DK381" t="array">IFERROR(INDEX(CSDA!D$1:D$500,MATCH("Trích giữ"&amp;PAYROLL!DK$2,CSDA!A$1:A$500&amp;CSDA!C$1:C$500,0)),0)</f>
        <v/>
      </c>
      <c r="DL381">
        <f>IFERROR(INDEX(CSDA!D$1:D$500,MATCH(PAYROLL!DL$2,CSDA!C$1:C$500,0))/12,0)</f>
        <v/>
      </c>
      <c r="DM381">
        <f>SUM(DB381:DL381)</f>
        <v/>
      </c>
      <c r="DN381">
        <f>IFERROR(INDEX(ADJ!$A$1:$BZ$1000,MATCH(PAYROLL!D381,ADJ!A$1:A$500,0),MATCH(PAYROLL!DN$2,ADJ!$2:$2,0)),0)</f>
        <v/>
      </c>
      <c r="DO381">
        <f>IFERROR(SUM(BP381,DM381:DN381,CX381:DA381)-DT381,0)</f>
        <v/>
      </c>
      <c r="DP381">
        <f ref="DP381" t="array">SUM(BW381*IFERROR(INDEX(CSDA!D$1:D$500,MATCH(BW$2,CSDA!C$1:C$500,0)),0)%,CX381*IFERROR(INDEX(CSDA!D$1:D$500,MATCH(CX$2,CSDA!C$1:C$500,0)),0)%,DA381*IFERROR(INDEX(CSDA!D$1:D$500,MATCH(DA$2,CSDA!C$1:C$500,0)),0)%,DB381*IFERROR(INDEX(CSDA!D$1:D$500,MATCH(DB$2,CSDA!C$1:C$500,0)),0)%,DF381*IFERROR(INDEX(CSDA!D$1:D$500,MATCH("Phí dịch vụ"&amp;PAYROLL!DF$2,CSDA!A$1:A$500&amp;CSDA!C$1:C$500,0)),0)%,DC381*IFERROR(INDEX(CSDA!D$1:D$500,MATCH("Phí dịch vụ"&amp;PAYROLL!DC$2,CSDA!A$1:A$500&amp;CSDA!C$1:C$500,0)),0)%,DH381*IFERROR(INDEX(CSDA!D$1:D$500,MATCH("Phí dịch vụ"&amp;PAYROLL!DH$2,CSDA!A$1:A$500&amp;CSDA!C$1:C$500,0)),0)%,DJ381*IFERROR(INDEX(CSDA!D$1:D$500,MATCH("Phí dịch vụ"&amp;PAYROLL!DJ$2,CSDA!A$1:A$500&amp;CSDA!C$1:C$500,0)),0)%,BN381*IFERROR(INDEX(CSDA!D$1:D$500,MATCH(BN$2,CSDA!C$1:C$500,0)),0)%)-BN381*7%</f>
        <v/>
      </c>
      <c r="DQ381">
        <f>IFERROR(INDEX(ADJ!$A$1:$BZ$1000,MATCH(PAYROLL!D381,ADJ!A$1:A$500,0),MATCH(PAYROLL!DQ$2,ADJ!$2:$2,0)),0)</f>
        <v/>
      </c>
      <c r="DR381">
        <f>IFERROR(INDEX(ADJ!$A$1:$BZ$1000,MATCH(PAYROLL!D381,ADJ!A$1:A$500,0),MATCH(PAYROLL!DR$2,ADJ!$2:$2,0)),0)</f>
        <v/>
      </c>
      <c r="DS381">
        <f>SUM(DP381:DR381)</f>
        <v/>
      </c>
      <c r="DT381">
        <f>EK381</f>
        <v/>
      </c>
      <c r="DU381">
        <f>SUM(DO381:DR381)</f>
        <v/>
      </c>
      <c r="DV381">
        <f>ROUND(DU381*0.1,0)</f>
        <v/>
      </c>
      <c r="DW381">
        <f>DU381+DV381</f>
        <v/>
      </c>
      <c r="DZ381">
        <f>IFERROR(INDEX(ADJ!$A$1:$BZ$1000,MATCH(PAYROLL!$D381,ADJ!A$1:A$500,0),MATCH(PAYROLL!DZ$2,ADJ!$2:$2,0)),0)</f>
        <v/>
      </c>
      <c r="EA381">
        <f>IFERROR(INDEX(ADJ!$A$1:$BZ$1000,MATCH(PAYROLL!$D381,ADJ!A$1:A$500,0),MATCH(PAYROLL!EA$2,ADJ!$2:$2,0)),0)</f>
        <v/>
      </c>
      <c r="EB381">
        <f>IFERROR(INDEX(ADJ!$A$1:$BZ$1000,MATCH(PAYROLL!$D381,ADJ!A$1:A$500,0),MATCH(PAYROLL!EB$2,ADJ!$2:$2,0)),0)</f>
        <v/>
      </c>
      <c r="EC381">
        <f>IFERROR(INDEX(ADJ!$A$1:$BZ$1000,MATCH(PAYROLL!$D381,ADJ!A$1:A$500,0),MATCH(PAYROLL!EC$2,ADJ!$2:$2,0)),0)</f>
        <v/>
      </c>
      <c r="ED381">
        <f>IFERROR(INDEX(ADJ!$A$1:$BZ$1000,MATCH(PAYROLL!$D381,ADJ!A$1:A$500,0),MATCH(PAYROLL!ED$2,ADJ!$2:$2,0)),0)</f>
        <v/>
      </c>
      <c r="EE381">
        <f>IFERROR(INDEX(ADJ!$A$1:$BZ$1000,MATCH(PAYROLL!$D381,ADJ!A$1:A$500,0),MATCH(PAYROLL!EE$2,ADJ!$2:$2,0)),0)</f>
        <v/>
      </c>
      <c r="EF381">
        <f>IFERROR(INDEX(ADJ!$A$1:$BZ$1000,MATCH(PAYROLL!$D381,ADJ!A$1:A$500,0),MATCH(PAYROLL!EF$2,ADJ!$2:$2,0)),0)</f>
        <v/>
      </c>
      <c r="EG381">
        <f>IFERROR(INDEX(ADJ!$A$1:$BZ$1000,MATCH(PAYROLL!$D381,ADJ!A$1:A$500,0),MATCH(PAYROLL!EG$2,ADJ!$2:$2,0)),0)</f>
        <v/>
      </c>
      <c r="EH381">
        <f>IFERROR(INDEX(ADJ!$A$1:$BZ$1000,MATCH(PAYROLL!$D381,ADJ!A$1:A$500,0),MATCH(PAYROLL!EH$2,ADJ!$2:$2,0)),0)</f>
        <v/>
      </c>
      <c r="EI381">
        <f>IFERROR(INDEX(ADJ!$A$1:$BZ$1000,MATCH(PAYROLL!D381,ADJ!A$1:A$500,0),MATCH(PAYROLL!EI$2,ADJ!$2:$2,0)),0)</f>
        <v/>
      </c>
      <c r="EJ381">
        <f>IFERROR(INDEX(ADJ!$A$1:$BZ$1000,MATCH(PAYROLL!$D381,ADJ!A$1:A$500,0),MATCH(PAYROLL!EJ$2,ADJ!$2:$2,0)),0)</f>
        <v/>
      </c>
      <c r="EK381">
        <f>SUM(DZ381:EJ381)</f>
        <v/>
      </c>
    </row>
    <row r="382">
      <c r="A382" t="n">
        <v>380</v>
      </c>
      <c r="B382" t="inlineStr">
        <is>
          <t>Triệu Tòn Phẩy</t>
        </is>
      </c>
      <c r="D382" t="inlineStr">
        <is>
          <t>158877-01</t>
        </is>
      </c>
      <c r="S382">
        <f>IFERROR(INDEX(PIS!$A$1:$BZ$1000,MATCH($D382,PIS!C$1:C$500,0),MATCH("Lương CB tháng trước",PIS!$1:$1,0)),0)</f>
        <v/>
      </c>
      <c r="T382">
        <f>IFERROR(INDEX(PIS!$A$1:$BZ$1000,MATCH($D382,PIS!C$1:C$500,0),MATCH("Lương CB hiện tại",PIS!$1:$1,0)),0)</f>
        <v/>
      </c>
      <c r="U382">
        <f>IFERROR(INDEX(PIS!$A$1:$BZ$1000,MATCH($D382,PIS!C$1:C$500,0),MATCH("Lương đóng BHBB",PIS!$1:$1,0)),0)</f>
        <v/>
      </c>
      <c r="V382">
        <f>IFERROR(INDEX(PIS!$A$1:$BZ$1000,MATCH($D382,PIS!C$1:C$500,0),MATCH(V$2,PIS!$2:$2,0)),0)</f>
        <v/>
      </c>
      <c r="W382">
        <f>IFERROR(INDEX(PIS!$A$1:$BZ$1000,MATCH($D382,PIS!C$1:C$500,0),MATCH(W$2,PIS!$2:$2,0)),0)</f>
        <v/>
      </c>
      <c r="X382">
        <f>IFERROR(INDEX(PIS!$A$1:$BZ$1000,MATCH($D382,PIS!C$1:C$500,0),MATCH(X$2,PIS!$2:$2,0)),0)</f>
        <v/>
      </c>
      <c r="Y382">
        <f>IFERROR(INDEX(PIS!$A$1:$BZ$1000,MATCH($D382,PIS!C$1:C$500,0),MATCH(Y$2,PIS!$2:$2,0)),0)</f>
        <v/>
      </c>
      <c r="Z382">
        <f>IFERROR(INDEX(PIS!$A$1:$BZ$1000,MATCH($D382,PIS!C$1:C$500,0),MATCH(Z$2,PIS!$2:$2,0)),0)</f>
        <v/>
      </c>
      <c r="AA382">
        <f>IFERROR(INDEX(PIS!$A$1:$BZ$1000,MATCH($D382,PIS!C$1:C$500,0),MATCH(AA$2,PIS!$2:$2,0)),0)</f>
        <v/>
      </c>
      <c r="AB382">
        <f>IFERROR(INDEX(PIS!$A$1:$BZ$1000,MATCH($D382,PIS!C$1:C$500,0),MATCH(AB$2,PIS!$2:$2,0)),0)</f>
        <v/>
      </c>
      <c r="AC382">
        <f>SUM(V382:AB382)</f>
        <v/>
      </c>
      <c r="AD382">
        <f>IFERROR(INDEX(TIMESHEET!$A$1:$AI$5000,MATCH($D382,TIMESHEET!A$1:A$500,0),MATCH("T100",TIMESHEET!$2:$2,0))-2,0)</f>
        <v/>
      </c>
      <c r="AE382">
        <f>IFERROR(INDEX(TIMESHEET!$A$1:$AI$5000,MATCH($D382,TIMESHEET!A$1:A$500,0),MATCH("T202",TIMESHEET!$2:$2,0)),0)</f>
        <v/>
      </c>
      <c r="AF382">
        <f>IFERROR(INDEX(TIMESHEET!$A$1:$AI$5000,MATCH($D382,TIMESHEET!A$1:A$500,0),MATCH("T302",TIMESHEET!$2:$2,0)),0)</f>
        <v/>
      </c>
      <c r="AG382">
        <f>IFERROR(INDEX(TIMESHEET!$A$1:$AI$5000,MATCH($D382,TIMESHEET!A$1:A$500,0),MATCH("T406",TIMESHEET!$2:$2,0)),0)</f>
        <v/>
      </c>
      <c r="AH382">
        <f>AE382+AG382</f>
        <v/>
      </c>
      <c r="AI382">
        <f>IFERROR(INDEX(TIMESHEET!$A$1:$AI$5000,MATCH($D382,TIMESHEET!A$1:A$500,0),MATCH("T701",TIMESHEET!$2:$2,0)),0)</f>
        <v/>
      </c>
      <c r="AJ382">
        <f>IFERROR(INDEX(TIMESHEET!$A$1:$AI$5000,MATCH($D382,TIMESHEET!B$1:B$500,0),MATCH("T320",TIMESHEET!$2:$2,0)),0)</f>
        <v/>
      </c>
      <c r="AK382">
        <f>IFERROR(IF(LEFT(INDEX(PIS!O$1:O$500,MATCH(D382,PIS!C$1:C$500)),1)="M",T382/AD382*SUM(AE382:AG382),T382*AD382),0)</f>
        <v/>
      </c>
      <c r="AL382">
        <f>IFERROR(INDEX(ADJ!$A$1:$BZ$1000,MATCH(PAYROLL!D382,ADJ!A$1:A$500,0),MATCH(PAYROLL!AL$2,ADJ!$2:$2,0)),0)</f>
        <v/>
      </c>
      <c r="AM382">
        <f>SUM(AK382:AL382)</f>
        <v/>
      </c>
      <c r="AN382">
        <f>IFERROR(ROUND(V382/$AD382*$AH382,0),0)</f>
        <v/>
      </c>
      <c r="AO382">
        <f>IFERROR(ROUND(W382/$AD382*$AH382,0),0)</f>
        <v/>
      </c>
      <c r="AP382">
        <f>IFERROR(ROUND(X382/$AD382*$AE382,0),0)</f>
        <v/>
      </c>
      <c r="AQ382">
        <f>IFERROR(ROUND(Y382/$AD382*$AH382,0),0)</f>
        <v/>
      </c>
      <c r="AR382">
        <f>IFERROR(ROUND(Z382/$AD382*$AH382,0),0)</f>
        <v/>
      </c>
      <c r="AS382">
        <f>IFERROR(ROUND(AA382/$AD382*$AH382,0),0)</f>
        <v/>
      </c>
      <c r="AT382">
        <f>IFERROR(IF((AE382+AF382+AG382)&gt;13,AB382,ROUND(AB382/AD382*AH382,0)),0)</f>
        <v/>
      </c>
      <c r="AU382">
        <f>IFERROR(INDEX(ADJ!$A$1:$BZ$1000,MATCH(PAYROLL!D382,ADJ!A$1:A$500,0),MATCH(PAYROLL!AU$2,ADJ!$2:$2,0)),0)</f>
        <v/>
      </c>
      <c r="AV382">
        <f>ROUND(SUM(AN382:AU382),0)</f>
        <v/>
      </c>
      <c r="AW382">
        <f>IFERROR(INDEX(TIMESHEET!$A$1:$AI$5000,MATCH(PAYROLL!D382,TIMESHEET!A$1:A$500,0),MATCH("T620",TIMESHEET!$2:$2,0)),0)</f>
        <v/>
      </c>
      <c r="AX382">
        <f>IFERROR(INDEX(TIMESHEET!$A$1:$AI$5000,MATCH(PAYROLL!D382,TIMESHEET!A$1:A$500,0),MATCH("T601",TIMESHEET!$2:$2,0)),0)</f>
        <v/>
      </c>
      <c r="AY382">
        <f>IFERROR(INDEX(TIMESHEET!$A$1:$AI$5000,MATCH(PAYROLL!D382,TIMESHEET!A$1:A$500,0),MATCH("T602",TIMESHEET!$2:$2,0)),0)</f>
        <v/>
      </c>
      <c r="AZ382">
        <f>IFERROR(INDEX(TIMESHEET!$A$1:$AI$5000,MATCH(PAYROLL!D382,TIMESHEET!A$1:A$500,0),MATCH("T603",TIMESHEET!$2:$2,0)),0)</f>
        <v/>
      </c>
      <c r="BA382">
        <f>IFERROR(INDEX(TIMESHEET!$A$1:$AI$5000,MATCH(PAYROLL!D382,TIMESHEET!A$1:A$500,0),MATCH("T611",TIMESHEET!$2:$2,0)),0)</f>
        <v/>
      </c>
      <c r="BB382">
        <f>IFERROR(INDEX(TIMESHEET!$A$1:$AI$5000,MATCH(PAYROLL!D382,TIMESHEET!A$1:A$500,0),MATCH("T612",TIMESHEET!$2:$2,0)),0)</f>
        <v/>
      </c>
      <c r="BC382">
        <f>IFERROR(INDEX(TIMESHEET!$A$1:$AI$5000,MATCH(PAYROLL!D382,TIMESHEET!A$1:A$500,0),MATCH("T613",TIMESHEET!$2:$2,0)),0)</f>
        <v/>
      </c>
      <c r="BD382">
        <f>IFERROR(INDEX(TIMESHEET!$A$1:$AI$5000,MATCH(PAYROLL!D382,TIMESHEET!A$1:A$500,0),MATCH("T500",TIMESHEET!$2:$2,0)),0)</f>
        <v/>
      </c>
      <c r="BE382">
        <f>IFERROR(IF(LEFT(INDEX(PIS!O$1:O$500,MATCH(D382,PIS!C$1:C$500)),1)="M",T382/AD382/8*(AW382+AX382*1.5+AY382*2+AZ382*3+BA382*2.1+BB382*2.7+BC382*3.9+BD382*0.3),T382/8*(AW382+AX382*1.5+AY382*2+AZ382*3+BA382*2.1+BB382*2.7+BC382*3.9+BD382*0.3)),0)</f>
        <v/>
      </c>
      <c r="BF382">
        <f>IFERROR(INDEX(ADJ!$A$1:$BZ$1000,MATCH(PAYROLL!$D382,ADJ!A$1:A$500,0),MATCH(PAYROLL!BF$2,ADJ!$2:$2,0)),0)</f>
        <v/>
      </c>
      <c r="BG382">
        <f>IFERROR(INDEX(ADJ!$A$1:$BZ$1000,MATCH(PAYROLL!D382,ADJ!A$1:A$500,0),MATCH(PAYROLL!BG$2,ADJ!$2:$2,0)),0)</f>
        <v/>
      </c>
      <c r="BH382">
        <f>IFERROR(INDEX(ADJ!$A$1:$BZ$1000,MATCH(PAYROLL!D382,ADJ!A$1:A$500,0),MATCH(PAYROLL!BH$2,ADJ!$2:$2,0)),0)</f>
        <v/>
      </c>
      <c r="BI382">
        <f>IFERROR(INDEX(ADJ!$A$1:$BZ$1000,MATCH(PAYROLL!D382,ADJ!A$1:A$500,0),MATCH(PAYROLL!BI$2,ADJ!$2:$2,0)),0)</f>
        <v/>
      </c>
      <c r="BJ382">
        <f>IFERROR(INDEX(ADJ!$A$1:$BZ$1000,MATCH(PAYROLL!D382,ADJ!A$1:A$500,0),MATCH(PAYROLL!BJ$2,ADJ!$2:$2,0)),0)</f>
        <v/>
      </c>
      <c r="BK382">
        <f>SUM(BF382:BJ382)</f>
        <v/>
      </c>
      <c r="BL382">
        <f>IFERROR(INDEX(ADJ!$A$1:$BZ$1000,MATCH(PAYROLL!D382,ADJ!A$1:A$500,0),MATCH(PAYROLL!BL$2,ADJ!$2:$2,0)),0)</f>
        <v/>
      </c>
      <c r="BM382">
        <f>IFERROR(INDEX(ADJ!$A$1:$BZ$1000,MATCH(PAYROLL!D382,ADJ!A$1:A$500,0),MATCH(PAYROLL!BM$2,ADJ!$2:$2,0)),0)</f>
        <v/>
      </c>
      <c r="BN382">
        <f>IFERROR(INDEX(ADJ!$A$1:$BZ$1000,MATCH(PAYROLL!D382,ADJ!A$1:A$500,0),MATCH(PAYROLL!BN$2,ADJ!$2:$2,0)),0)</f>
        <v/>
      </c>
      <c r="BO382">
        <f>IFERROR(INDEX(ADJ!$A$1:$BZ$1000,MATCH(PAYROLL!D382,ADJ!A$1:A$500,0),MATCH(PAYROLL!BO$2,ADJ!$2:$2,0)),0)</f>
        <v/>
      </c>
      <c r="BP382">
        <f>SUM(AM382,AV382,BE382,BK382,BL382:BO382)</f>
        <v/>
      </c>
      <c r="BQ382">
        <f>BO382</f>
        <v/>
      </c>
      <c r="BR382">
        <f>IFERROR(ROUND(IF(LEFT(INDEX(PIS!O$1:O$500,MATCH(D382,PIS!C$1:C$500)),1)="D",T382/8*(BD382*0.3),IF(LEFT(INDEX(PIS!O$1:O$500,MATCH(D382,PIS!C$1:C$500)),1)="H",T382*($BD382*0.3),T382/$AD382/8*($BD382*0.3))),0),0)</f>
        <v/>
      </c>
      <c r="BS382">
        <f>IF(AP382&lt;1,0,MIN(AP382,730000))</f>
        <v/>
      </c>
      <c r="BT382">
        <f>IFERROR(ROUND((BE382-SUM(AW382:BC382)*T382/AD382/8),0)-BR382,0)</f>
        <v/>
      </c>
      <c r="BU382">
        <f>AO382</f>
        <v/>
      </c>
      <c r="BV382">
        <f>SUM(BQ382:BU382)</f>
        <v/>
      </c>
      <c r="BW382">
        <f>BP382-BV382</f>
        <v/>
      </c>
      <c r="BX382">
        <f>IFERROR(IF(RIGHT(INDEX(PIS!O$1:O$500,MATCH(D382,PIS!C$1:C$500)),5)="Gross",MIN(U382+V382,VLOOKUP("R700",TSC!B:C,2,0)*VLOOKUP("R101",TSC!B:C,2,0))*VLOOKUP("R701",TSC!B:C,2,0)%,0),0)</f>
        <v/>
      </c>
      <c r="BY382">
        <f>IFERROR(IF(RIGHT(INDEX(PIS!O$1:O$500,MATCH(D382,PIS!C$1:C$500)),5)="Gross",MIN(U382+V382,VLOOKUP("R700",TSC!B:C,2,0)*VLOOKUP("R101",TSC!B:C,2,0))*VLOOKUP("T704",TSC!B:C,2,0)%,0),0)</f>
        <v/>
      </c>
      <c r="BZ382">
        <f>IFERROR(IF(RIGHT(INDEX(PIS!O$1:O$500,MATCH(D382,PIS!C$1:C$500)),5)="Gross",MIN(U382+V382,VLOOKUP("R700",TSC!B:C,2,0)*VLOOKUP("1",TSC!F:G,2,0))*VLOOKUP("T705",TSC!B:C,2,0)%,0),0)</f>
        <v/>
      </c>
      <c r="CA382">
        <f>IFERROR(INDEX(ADJ!$A$1:$BZ$1000,MATCH(PAYROLL!D382,ADJ!A$1:A$500,0),MATCH(PAYROLL!CA$2,ADJ!$2:$2,0)),0)</f>
        <v/>
      </c>
      <c r="CB382">
        <f>IFERROR(INDEX(ADJ!$A$1:$BZ$1000,MATCH(PAYROLL!D382,ADJ!A$1:A$500,0),MATCH(PAYROLL!CB$2,ADJ!$2:$2,0)),0)</f>
        <v/>
      </c>
      <c r="CC382">
        <f>SUM(BX382:CB382)</f>
        <v/>
      </c>
      <c r="CD382">
        <f>IFERROR(INDEX(PIS!$A$1:$BZ$1000,MATCH(PAYROLL!D382,PIS!C$1:C$500,0),MATCH(PAYROLL!CD$1,PIS!$1:$1,0)),0)</f>
        <v/>
      </c>
      <c r="CE382">
        <f>IFERROR(IF(OR(INDEX(PIS!P$1:P$500,MATCH(D382,PIS!C$1:C$500,0))="LT2",INDEX(PIS!P$1:P$500,MATCH(D382,PIS!C$1:C$500,0))="P10"),0,SUM(CC382,CD382*VLOOKUP("R601",TSC!B:C,2,0),VLOOKUP("R602",TSC!B:C,2,0))),0)</f>
        <v/>
      </c>
      <c r="CF382">
        <f>MAX(BW382-CE382,0)</f>
        <v/>
      </c>
      <c r="CG382">
        <f>IFERROR(IF(OR(RIGHT(INDEX(PIS!P$1:P$500,MATCH(D382,PIS!C$1:C$500)),5)="P10",RIGHT(INDEX(PIS!P$1:P$500,MATCH(D382,PIS!C$1:C$500)),5)="CK"),0,IF(CF382&lt;=5000000,CF382*5%,IF(CF382&lt;=10000000,CF382*10%-250000,IF(CF382&lt;=18000000,CF382*15%-750000,IF(CF382&lt;=32000000,CF382*20%-1650000,IF(CF382&lt;=52000000,CF382*25%-3250000,IF(CF382&lt;=80000000,BH382*30%-5850000,CF382*35%-9850000))))))),0)</f>
        <v/>
      </c>
      <c r="CH382">
        <f>IFERROR(IF(OR(INDEX(PIS!P$1:P$500,MATCH(D382,PIS!C$1:C$500))="LT",INDEX(PIS!P$1:P$500,MATCH(D382,PIS!C$1:C$500))="CK"),0,IF(CF382&lt;2000000,0,CF382*10%)),0)</f>
        <v/>
      </c>
      <c r="CI382">
        <f>IFERROR(INDEX(ADJ!$A$1:$BZ$1000,MATCH(PAYROLL!D382,ADJ!A$1:A$500,0),MATCH(PAYROLL!CI$2,ADJ!$2:$2,0)),0)</f>
        <v/>
      </c>
      <c r="CJ382">
        <f>IFERROR(INDEX(ADJ!$A$1:$BZ$1000,MATCH(PAYROLL!D382,ADJ!A$1:A$500,0),MATCH(PAYROLL!CJ$2,ADJ!$2:$2,0)),0)</f>
        <v/>
      </c>
      <c r="CK382">
        <f>IFERROR(INDEX(ADJ!$A$1:$BZ$1000,MATCH(PAYROLL!D382,ADJ!A$1:A$500,0),MATCH(PAYROLL!CK$2,ADJ!$2:$2,0)),0)</f>
        <v/>
      </c>
      <c r="CL382">
        <f>SUM(CG382:CK382)</f>
        <v/>
      </c>
      <c r="CM382">
        <f>ROUND(SUM(CH382:CK382),0)</f>
        <v/>
      </c>
      <c r="CN382">
        <f>IFERROR(INDEX(CSDA!D$1:D$500,MATCH($CN$2,CSDA!C$1:C$500,0))*INDEX(PIS!V$1:V$500,MATCH(D382,PIS!C$1:C$500))+INDEX(ADJ!$A$1:$BZ$1000,MATCH(PAYROLL!D382,ADJ!A$1:A$500,0),MATCH(PAYROLL!CN$2,ADJ!$2:$2,0)),0)</f>
        <v/>
      </c>
      <c r="CO382">
        <f>IFERROR(INDEX(ADJ!$A$1:$BZ$1000,MATCH(PAYROLL!D382,ADJ!A$1:A$500,0),MATCH(PAYROLL!CO$2,ADJ!$2:$2,0)),0)</f>
        <v/>
      </c>
      <c r="CP382">
        <f>IFERROR(INDEX(ADJ!$A$1:$BZ$1000,MATCH(PAYROLL!D382,ADJ!A$1:A$500,0),MATCH(PAYROLL!CP$2,ADJ!$2:$2,0)),0)</f>
        <v/>
      </c>
      <c r="CQ382">
        <f>BP382-CL382-CI382-CM382-CN382-CO382-CP382-CC382</f>
        <v/>
      </c>
      <c r="CR382">
        <f>IFERROR(IF(RIGHT(INDEX(PIS!O$1:O$500,MATCH(D382,PIS!C$1:C$500,0)),5)="Gross",MIN(U382+V382,VLOOKUP("R700",TSC!B:C,2,0)*VLOOKUP("R101",TSC!B:C,2,0))*(VLOOKUP("T711",TSC!B:C,2,0)+VLOOKUP("T712",TSC!B:C,2,0))%,MIN(T382+V382,VLOOKUP("R700",TSC!B:C,2,0)*VLOOKUP("R101",TSC!B:C,2,0))*(VLOOKUP("T711",TSC!B:C,2,0)+VLOOKUP("T712",TSC!B:C,2,0)+VLOOKUP("R701",TSC!B:C,2,0))%),0)</f>
        <v/>
      </c>
      <c r="CS382">
        <f>IFERROR(IF(RIGHT(INDEX(PIS!O$1:O$500,MATCH(D382,PIS!C$1:C$500,0)),5)="Gross",MIN(U382+V382,VLOOKUP("R700",TSC!B:C,2,0)*VLOOKUP("R101",TSC!B:C,2,0))*(VLOOKUP("T714",TSC!B:C,2,0))%,MIN(T382+V382,VLOOKUP("R700",TSC!B:C,2,0)*VLOOKUP("R101",TSC!B:C,2,0))*(VLOOKUP("T704",TSC!B:C,2,0)+VLOOKUP("T714",TSC!B:C,2,0))%),0)</f>
        <v/>
      </c>
      <c r="CT382">
        <f>IFERROR(IF(RIGHT(INDEX(PIS!O$1:O$500,MATCH(D382,PIS!C$1:C$500,0)),5)="Gross",MIN(U382+V382,VLOOKUP("R700",TSC!B:C,2,0)*VLOOKUP("R101",TSC!B:C,2,0))*VLOOKUP("T705",TSC!B:C,2,0)%,MIN(T382+V382,VLOOKUP("R700",TSC!B:C,2,0)*VLOOKUP("R101",TSC!B:C,2,0))*VLOOKUP("T705",TSC!B:C,2,0)%),0)</f>
        <v/>
      </c>
      <c r="CU382">
        <f>IFERROR(IF(RIGHT(INDEX(PIS!O$1:O$500,MATCH(D382,PIS!C$1:C$500,0)),5)="Gross",MIN(U382+V382,VLOOKUP("R700",TSC!B:C,2,0)*VLOOKUP("R101",TSC!B:C,2,0))*(VLOOKUP("T713",TSC!B:C,2,0))%,MIN(T382+V382,VLOOKUP("R700",TSC!B:C,2,0)*VLOOKUP("R101",TSC!B:C,2,0))*(VLOOKUP("T713",TSC!B:C,2,0))%),0)</f>
        <v/>
      </c>
      <c r="CV382">
        <f>IFERROR(INDEX(ADJ!$A$1:$BZ$1000,MATCH(PAYROLL!D382,ADJ!A$1:A$500,0),MATCH(PAYROLL!CV$2,ADJ!$2:$2,0)),0)</f>
        <v/>
      </c>
      <c r="CW382">
        <f>IFERROR(INDEX(ADJ!$A$1:$BZ$1000,MATCH(PAYROLL!D382,ADJ!A$1:A$500,0),MATCH(PAYROLL!CW$2,ADJ!$2:$2,0)),0)</f>
        <v/>
      </c>
      <c r="CX382">
        <f>SUM(CR382:CW382)</f>
        <v/>
      </c>
      <c r="CY382">
        <f>ROUND(IF(CR382&gt;0,T382+V382*VLOOKUP("R202",TSC!$B$1:$C$500,2,0),0),0)</f>
        <v/>
      </c>
      <c r="CZ382">
        <f>IFERROR(INDEX(CSDA!D$1:D$500,MATCH($CZ$2,CSDA!C$1:C$500,0)),0)</f>
        <v/>
      </c>
      <c r="DA382">
        <f>ROUND(T382*0.7%,0)</f>
        <v/>
      </c>
      <c r="DB382">
        <f>ROUND(T382/12,0)</f>
        <v/>
      </c>
      <c r="DC382">
        <f ref="DC382" t="array">IFERROR(INDEX(CSDA!D$1:D$500,MATCH("Trích giữ"&amp;PAYROLL!DC$2,CSDA!A$1:A$500&amp;CSDA!C$1:C$500,0)),0)</f>
        <v/>
      </c>
      <c r="DD382">
        <f ref="DD382" t="array">IFERROR(INDEX(CSDA!D$1:D$500,MATCH("Trích giữ"&amp;PAYROLL!DD$2,CSDA!A$1:A$500&amp;CSDA!C$1:C$500,0)),0)</f>
        <v/>
      </c>
      <c r="DE382">
        <f ref="DE382" t="array">IFERROR(INDEX(CSDA!D$1:D$500,MATCH("Trích giữ"&amp;PAYROLL!DE$2,CSDA!A$1:A$500&amp;CSDA!C$1:C$500,0)),0)</f>
        <v/>
      </c>
      <c r="DF382">
        <f>IFERROR(INDEX(CSDA!D$1:D$500,MATCH(PAYROLL!DF$2,CSDA!C$1:C$500,0)),0)</f>
        <v/>
      </c>
      <c r="DG382">
        <f ref="DG382" t="array">IFERROR(INDEX(CSDA!D$1:D$500,MATCH("Trích giữ"&amp;PAYROLL!DG$2,CSDA!A$1:A$500&amp;CSDA!C$1:C$500,0)),0)</f>
        <v/>
      </c>
      <c r="DH382">
        <f>ROUND(T382/26,0)</f>
        <v/>
      </c>
      <c r="DI382">
        <f ref="DI382" t="array">IFERROR(INDEX(CSDA!D$1:D$500,MATCH("Trích giữ"&amp;PAYROLL!DI$2,CSDA!A$1:A$500&amp;CSDA!C$1:C$500,0)),0)</f>
        <v/>
      </c>
      <c r="DJ382">
        <f>IF(U382=0,T382*21.5%-BL382,0)</f>
        <v/>
      </c>
      <c r="DK382">
        <f ref="DK382" t="array">IFERROR(INDEX(CSDA!D$1:D$500,MATCH("Trích giữ"&amp;PAYROLL!DK$2,CSDA!A$1:A$500&amp;CSDA!C$1:C$500,0)),0)</f>
        <v/>
      </c>
      <c r="DL382">
        <f>IFERROR(INDEX(CSDA!D$1:D$500,MATCH(PAYROLL!DL$2,CSDA!C$1:C$500,0))/12,0)</f>
        <v/>
      </c>
      <c r="DM382">
        <f>SUM(DB382:DL382)</f>
        <v/>
      </c>
      <c r="DN382">
        <f>IFERROR(INDEX(ADJ!$A$1:$BZ$1000,MATCH(PAYROLL!D382,ADJ!A$1:A$500,0),MATCH(PAYROLL!DN$2,ADJ!$2:$2,0)),0)</f>
        <v/>
      </c>
      <c r="DO382">
        <f>IFERROR(SUM(BP382,DM382:DN382,CX382:DA382)-DT382,0)</f>
        <v/>
      </c>
      <c r="DP382">
        <f ref="DP382" t="array">SUM(BW382*IFERROR(INDEX(CSDA!D$1:D$500,MATCH(BW$2,CSDA!C$1:C$500,0)),0)%,CX382*IFERROR(INDEX(CSDA!D$1:D$500,MATCH(CX$2,CSDA!C$1:C$500,0)),0)%,DA382*IFERROR(INDEX(CSDA!D$1:D$500,MATCH(DA$2,CSDA!C$1:C$500,0)),0)%,DB382*IFERROR(INDEX(CSDA!D$1:D$500,MATCH(DB$2,CSDA!C$1:C$500,0)),0)%,DF382*IFERROR(INDEX(CSDA!D$1:D$500,MATCH("Phí dịch vụ"&amp;PAYROLL!DF$2,CSDA!A$1:A$500&amp;CSDA!C$1:C$500,0)),0)%,DC382*IFERROR(INDEX(CSDA!D$1:D$500,MATCH("Phí dịch vụ"&amp;PAYROLL!DC$2,CSDA!A$1:A$500&amp;CSDA!C$1:C$500,0)),0)%,DH382*IFERROR(INDEX(CSDA!D$1:D$500,MATCH("Phí dịch vụ"&amp;PAYROLL!DH$2,CSDA!A$1:A$500&amp;CSDA!C$1:C$500,0)),0)%,DJ382*IFERROR(INDEX(CSDA!D$1:D$500,MATCH("Phí dịch vụ"&amp;PAYROLL!DJ$2,CSDA!A$1:A$500&amp;CSDA!C$1:C$500,0)),0)%,BN382*IFERROR(INDEX(CSDA!D$1:D$500,MATCH(BN$2,CSDA!C$1:C$500,0)),0)%)-BN382*7%</f>
        <v/>
      </c>
      <c r="DQ382">
        <f>IFERROR(INDEX(ADJ!$A$1:$BZ$1000,MATCH(PAYROLL!D382,ADJ!A$1:A$500,0),MATCH(PAYROLL!DQ$2,ADJ!$2:$2,0)),0)</f>
        <v/>
      </c>
      <c r="DR382">
        <f>IFERROR(INDEX(ADJ!$A$1:$BZ$1000,MATCH(PAYROLL!D382,ADJ!A$1:A$500,0),MATCH(PAYROLL!DR$2,ADJ!$2:$2,0)),0)</f>
        <v/>
      </c>
      <c r="DS382">
        <f>SUM(DP382:DR382)</f>
        <v/>
      </c>
      <c r="DT382">
        <f>EK382</f>
        <v/>
      </c>
      <c r="DU382">
        <f>SUM(DO382:DR382)</f>
        <v/>
      </c>
      <c r="DV382">
        <f>ROUND(DU382*0.1,0)</f>
        <v/>
      </c>
      <c r="DW382">
        <f>DU382+DV382</f>
        <v/>
      </c>
      <c r="DZ382">
        <f>IFERROR(INDEX(ADJ!$A$1:$BZ$1000,MATCH(PAYROLL!$D382,ADJ!A$1:A$500,0),MATCH(PAYROLL!DZ$2,ADJ!$2:$2,0)),0)</f>
        <v/>
      </c>
      <c r="EA382">
        <f>IFERROR(INDEX(ADJ!$A$1:$BZ$1000,MATCH(PAYROLL!$D382,ADJ!A$1:A$500,0),MATCH(PAYROLL!EA$2,ADJ!$2:$2,0)),0)</f>
        <v/>
      </c>
      <c r="EB382">
        <f>IFERROR(INDEX(ADJ!$A$1:$BZ$1000,MATCH(PAYROLL!$D382,ADJ!A$1:A$500,0),MATCH(PAYROLL!EB$2,ADJ!$2:$2,0)),0)</f>
        <v/>
      </c>
      <c r="EC382">
        <f>IFERROR(INDEX(ADJ!$A$1:$BZ$1000,MATCH(PAYROLL!$D382,ADJ!A$1:A$500,0),MATCH(PAYROLL!EC$2,ADJ!$2:$2,0)),0)</f>
        <v/>
      </c>
      <c r="ED382">
        <f>IFERROR(INDEX(ADJ!$A$1:$BZ$1000,MATCH(PAYROLL!$D382,ADJ!A$1:A$500,0),MATCH(PAYROLL!ED$2,ADJ!$2:$2,0)),0)</f>
        <v/>
      </c>
      <c r="EE382">
        <f>IFERROR(INDEX(ADJ!$A$1:$BZ$1000,MATCH(PAYROLL!$D382,ADJ!A$1:A$500,0),MATCH(PAYROLL!EE$2,ADJ!$2:$2,0)),0)</f>
        <v/>
      </c>
      <c r="EF382">
        <f>IFERROR(INDEX(ADJ!$A$1:$BZ$1000,MATCH(PAYROLL!$D382,ADJ!A$1:A$500,0),MATCH(PAYROLL!EF$2,ADJ!$2:$2,0)),0)</f>
        <v/>
      </c>
      <c r="EG382">
        <f>IFERROR(INDEX(ADJ!$A$1:$BZ$1000,MATCH(PAYROLL!$D382,ADJ!A$1:A$500,0),MATCH(PAYROLL!EG$2,ADJ!$2:$2,0)),0)</f>
        <v/>
      </c>
      <c r="EH382">
        <f>IFERROR(INDEX(ADJ!$A$1:$BZ$1000,MATCH(PAYROLL!$D382,ADJ!A$1:A$500,0),MATCH(PAYROLL!EH$2,ADJ!$2:$2,0)),0)</f>
        <v/>
      </c>
      <c r="EI382">
        <f>IFERROR(INDEX(ADJ!$A$1:$BZ$1000,MATCH(PAYROLL!D382,ADJ!A$1:A$500,0),MATCH(PAYROLL!EI$2,ADJ!$2:$2,0)),0)</f>
        <v/>
      </c>
      <c r="EJ382">
        <f>IFERROR(INDEX(ADJ!$A$1:$BZ$1000,MATCH(PAYROLL!$D382,ADJ!A$1:A$500,0),MATCH(PAYROLL!EJ$2,ADJ!$2:$2,0)),0)</f>
        <v/>
      </c>
      <c r="EK382">
        <f>SUM(DZ382:EJ382)</f>
        <v/>
      </c>
    </row>
    <row r="383">
      <c r="A383" t="n">
        <v>381</v>
      </c>
      <c r="B383" t="inlineStr">
        <is>
          <t>Triệu Thị Hiên</t>
        </is>
      </c>
      <c r="D383" t="inlineStr">
        <is>
          <t>150042-02</t>
        </is>
      </c>
      <c r="S383">
        <f>IFERROR(INDEX(PIS!$A$1:$BZ$1000,MATCH($D383,PIS!C$1:C$500,0),MATCH("Lương CB tháng trước",PIS!$1:$1,0)),0)</f>
        <v/>
      </c>
      <c r="T383">
        <f>IFERROR(INDEX(PIS!$A$1:$BZ$1000,MATCH($D383,PIS!C$1:C$500,0),MATCH("Lương CB hiện tại",PIS!$1:$1,0)),0)</f>
        <v/>
      </c>
      <c r="U383">
        <f>IFERROR(INDEX(PIS!$A$1:$BZ$1000,MATCH($D383,PIS!C$1:C$500,0),MATCH("Lương đóng BHBB",PIS!$1:$1,0)),0)</f>
        <v/>
      </c>
      <c r="V383">
        <f>IFERROR(INDEX(PIS!$A$1:$BZ$1000,MATCH($D383,PIS!C$1:C$500,0),MATCH(V$2,PIS!$2:$2,0)),0)</f>
        <v/>
      </c>
      <c r="W383">
        <f>IFERROR(INDEX(PIS!$A$1:$BZ$1000,MATCH($D383,PIS!C$1:C$500,0),MATCH(W$2,PIS!$2:$2,0)),0)</f>
        <v/>
      </c>
      <c r="X383">
        <f>IFERROR(INDEX(PIS!$A$1:$BZ$1000,MATCH($D383,PIS!C$1:C$500,0),MATCH(X$2,PIS!$2:$2,0)),0)</f>
        <v/>
      </c>
      <c r="Y383">
        <f>IFERROR(INDEX(PIS!$A$1:$BZ$1000,MATCH($D383,PIS!C$1:C$500,0),MATCH(Y$2,PIS!$2:$2,0)),0)</f>
        <v/>
      </c>
      <c r="Z383">
        <f>IFERROR(INDEX(PIS!$A$1:$BZ$1000,MATCH($D383,PIS!C$1:C$500,0),MATCH(Z$2,PIS!$2:$2,0)),0)</f>
        <v/>
      </c>
      <c r="AA383">
        <f>IFERROR(INDEX(PIS!$A$1:$BZ$1000,MATCH($D383,PIS!C$1:C$500,0),MATCH(AA$2,PIS!$2:$2,0)),0)</f>
        <v/>
      </c>
      <c r="AB383">
        <f>IFERROR(INDEX(PIS!$A$1:$BZ$1000,MATCH($D383,PIS!C$1:C$500,0),MATCH(AB$2,PIS!$2:$2,0)),0)</f>
        <v/>
      </c>
      <c r="AC383">
        <f>SUM(V383:AB383)</f>
        <v/>
      </c>
      <c r="AD383">
        <f>IFERROR(INDEX(TIMESHEET!$A$1:$AI$5000,MATCH($D383,TIMESHEET!A$1:A$500,0),MATCH("T100",TIMESHEET!$2:$2,0))-2,0)</f>
        <v/>
      </c>
      <c r="AE383">
        <f>IFERROR(INDEX(TIMESHEET!$A$1:$AI$5000,MATCH($D383,TIMESHEET!A$1:A$500,0),MATCH("T202",TIMESHEET!$2:$2,0)),0)</f>
        <v/>
      </c>
      <c r="AF383">
        <f>IFERROR(INDEX(TIMESHEET!$A$1:$AI$5000,MATCH($D383,TIMESHEET!A$1:A$500,0),MATCH("T302",TIMESHEET!$2:$2,0)),0)</f>
        <v/>
      </c>
      <c r="AG383">
        <f>IFERROR(INDEX(TIMESHEET!$A$1:$AI$5000,MATCH($D383,TIMESHEET!A$1:A$500,0),MATCH("T406",TIMESHEET!$2:$2,0)),0)</f>
        <v/>
      </c>
      <c r="AH383">
        <f>AE383+AG383</f>
        <v/>
      </c>
      <c r="AI383">
        <f>IFERROR(INDEX(TIMESHEET!$A$1:$AI$5000,MATCH($D383,TIMESHEET!A$1:A$500,0),MATCH("T701",TIMESHEET!$2:$2,0)),0)</f>
        <v/>
      </c>
      <c r="AJ383">
        <f>IFERROR(INDEX(TIMESHEET!$A$1:$AI$5000,MATCH($D383,TIMESHEET!B$1:B$500,0),MATCH("T320",TIMESHEET!$2:$2,0)),0)</f>
        <v/>
      </c>
      <c r="AK383">
        <f>IFERROR(IF(LEFT(INDEX(PIS!O$1:O$500,MATCH(D383,PIS!C$1:C$500)),1)="M",T383/AD383*SUM(AE383:AG383),T383*AD383),0)</f>
        <v/>
      </c>
      <c r="AL383">
        <f>IFERROR(INDEX(ADJ!$A$1:$BZ$1000,MATCH(PAYROLL!D383,ADJ!A$1:A$500,0),MATCH(PAYROLL!AL$2,ADJ!$2:$2,0)),0)</f>
        <v/>
      </c>
      <c r="AM383">
        <f>SUM(AK383:AL383)</f>
        <v/>
      </c>
      <c r="AN383">
        <f>IFERROR(ROUND(V383/$AD383*$AH383,0),0)</f>
        <v/>
      </c>
      <c r="AO383">
        <f>IFERROR(ROUND(W383/$AD383*$AH383,0),0)</f>
        <v/>
      </c>
      <c r="AP383">
        <f>IFERROR(ROUND(X383/$AD383*$AE383,0),0)</f>
        <v/>
      </c>
      <c r="AQ383">
        <f>IFERROR(ROUND(Y383/$AD383*$AH383,0),0)</f>
        <v/>
      </c>
      <c r="AR383">
        <f>IFERROR(ROUND(Z383/$AD383*$AH383,0),0)</f>
        <v/>
      </c>
      <c r="AS383">
        <f>IFERROR(ROUND(AA383/$AD383*$AH383,0),0)</f>
        <v/>
      </c>
      <c r="AT383">
        <f>IFERROR(IF((AE383+AF383+AG383)&gt;13,AB383,ROUND(AB383/AD383*AH383,0)),0)</f>
        <v/>
      </c>
      <c r="AU383">
        <f>IFERROR(INDEX(ADJ!$A$1:$BZ$1000,MATCH(PAYROLL!D383,ADJ!A$1:A$500,0),MATCH(PAYROLL!AU$2,ADJ!$2:$2,0)),0)</f>
        <v/>
      </c>
      <c r="AV383">
        <f>ROUND(SUM(AN383:AU383),0)</f>
        <v/>
      </c>
      <c r="AW383">
        <f>IFERROR(INDEX(TIMESHEET!$A$1:$AI$5000,MATCH(PAYROLL!D383,TIMESHEET!A$1:A$500,0),MATCH("T620",TIMESHEET!$2:$2,0)),0)</f>
        <v/>
      </c>
      <c r="AX383">
        <f>IFERROR(INDEX(TIMESHEET!$A$1:$AI$5000,MATCH(PAYROLL!D383,TIMESHEET!A$1:A$500,0),MATCH("T601",TIMESHEET!$2:$2,0)),0)</f>
        <v/>
      </c>
      <c r="AY383">
        <f>IFERROR(INDEX(TIMESHEET!$A$1:$AI$5000,MATCH(PAYROLL!D383,TIMESHEET!A$1:A$500,0),MATCH("T602",TIMESHEET!$2:$2,0)),0)</f>
        <v/>
      </c>
      <c r="AZ383">
        <f>IFERROR(INDEX(TIMESHEET!$A$1:$AI$5000,MATCH(PAYROLL!D383,TIMESHEET!A$1:A$500,0),MATCH("T603",TIMESHEET!$2:$2,0)),0)</f>
        <v/>
      </c>
      <c r="BA383">
        <f>IFERROR(INDEX(TIMESHEET!$A$1:$AI$5000,MATCH(PAYROLL!D383,TIMESHEET!A$1:A$500,0),MATCH("T611",TIMESHEET!$2:$2,0)),0)</f>
        <v/>
      </c>
      <c r="BB383">
        <f>IFERROR(INDEX(TIMESHEET!$A$1:$AI$5000,MATCH(PAYROLL!D383,TIMESHEET!A$1:A$500,0),MATCH("T612",TIMESHEET!$2:$2,0)),0)</f>
        <v/>
      </c>
      <c r="BC383">
        <f>IFERROR(INDEX(TIMESHEET!$A$1:$AI$5000,MATCH(PAYROLL!D383,TIMESHEET!A$1:A$500,0),MATCH("T613",TIMESHEET!$2:$2,0)),0)</f>
        <v/>
      </c>
      <c r="BD383">
        <f>IFERROR(INDEX(TIMESHEET!$A$1:$AI$5000,MATCH(PAYROLL!D383,TIMESHEET!A$1:A$500,0),MATCH("T500",TIMESHEET!$2:$2,0)),0)</f>
        <v/>
      </c>
      <c r="BE383">
        <f>IFERROR(IF(LEFT(INDEX(PIS!O$1:O$500,MATCH(D383,PIS!C$1:C$500)),1)="M",T383/AD383/8*(AW383+AX383*1.5+AY383*2+AZ383*3+BA383*2.1+BB383*2.7+BC383*3.9+BD383*0.3),T383/8*(AW383+AX383*1.5+AY383*2+AZ383*3+BA383*2.1+BB383*2.7+BC383*3.9+BD383*0.3)),0)</f>
        <v/>
      </c>
      <c r="BF383">
        <f>IFERROR(INDEX(ADJ!$A$1:$BZ$1000,MATCH(PAYROLL!$D383,ADJ!A$1:A$500,0),MATCH(PAYROLL!BF$2,ADJ!$2:$2,0)),0)</f>
        <v/>
      </c>
      <c r="BG383">
        <f>IFERROR(INDEX(ADJ!$A$1:$BZ$1000,MATCH(PAYROLL!D383,ADJ!A$1:A$500,0),MATCH(PAYROLL!BG$2,ADJ!$2:$2,0)),0)</f>
        <v/>
      </c>
      <c r="BH383">
        <f>IFERROR(INDEX(ADJ!$A$1:$BZ$1000,MATCH(PAYROLL!D383,ADJ!A$1:A$500,0),MATCH(PAYROLL!BH$2,ADJ!$2:$2,0)),0)</f>
        <v/>
      </c>
      <c r="BI383">
        <f>IFERROR(INDEX(ADJ!$A$1:$BZ$1000,MATCH(PAYROLL!D383,ADJ!A$1:A$500,0),MATCH(PAYROLL!BI$2,ADJ!$2:$2,0)),0)</f>
        <v/>
      </c>
      <c r="BJ383">
        <f>IFERROR(INDEX(ADJ!$A$1:$BZ$1000,MATCH(PAYROLL!D383,ADJ!A$1:A$500,0),MATCH(PAYROLL!BJ$2,ADJ!$2:$2,0)),0)</f>
        <v/>
      </c>
      <c r="BK383">
        <f>SUM(BF383:BJ383)</f>
        <v/>
      </c>
      <c r="BL383">
        <f>IFERROR(INDEX(ADJ!$A$1:$BZ$1000,MATCH(PAYROLL!D383,ADJ!A$1:A$500,0),MATCH(PAYROLL!BL$2,ADJ!$2:$2,0)),0)</f>
        <v/>
      </c>
      <c r="BM383">
        <f>IFERROR(INDEX(ADJ!$A$1:$BZ$1000,MATCH(PAYROLL!D383,ADJ!A$1:A$500,0),MATCH(PAYROLL!BM$2,ADJ!$2:$2,0)),0)</f>
        <v/>
      </c>
      <c r="BN383">
        <f>IFERROR(INDEX(ADJ!$A$1:$BZ$1000,MATCH(PAYROLL!D383,ADJ!A$1:A$500,0),MATCH(PAYROLL!BN$2,ADJ!$2:$2,0)),0)</f>
        <v/>
      </c>
      <c r="BO383">
        <f>IFERROR(INDEX(ADJ!$A$1:$BZ$1000,MATCH(PAYROLL!D383,ADJ!A$1:A$500,0),MATCH(PAYROLL!BO$2,ADJ!$2:$2,0)),0)</f>
        <v/>
      </c>
      <c r="BP383">
        <f>SUM(AM383,AV383,BE383,BK383,BL383:BO383)</f>
        <v/>
      </c>
      <c r="BQ383">
        <f>BO383</f>
        <v/>
      </c>
      <c r="BR383">
        <f>IFERROR(ROUND(IF(LEFT(INDEX(PIS!O$1:O$500,MATCH(D383,PIS!C$1:C$500)),1)="D",T383/8*(BD383*0.3),IF(LEFT(INDEX(PIS!O$1:O$500,MATCH(D383,PIS!C$1:C$500)),1)="H",T383*($BD383*0.3),T383/$AD383/8*($BD383*0.3))),0),0)</f>
        <v/>
      </c>
      <c r="BS383">
        <f>IF(AP383&lt;1,0,MIN(AP383,730000))</f>
        <v/>
      </c>
      <c r="BT383">
        <f>IFERROR(ROUND((BE383-SUM(AW383:BC383)*T383/AD383/8),0)-BR383,0)</f>
        <v/>
      </c>
      <c r="BU383">
        <f>AO383</f>
        <v/>
      </c>
      <c r="BV383">
        <f>SUM(BQ383:BU383)</f>
        <v/>
      </c>
      <c r="BW383">
        <f>BP383-BV383</f>
        <v/>
      </c>
      <c r="BX383">
        <f>IFERROR(IF(RIGHT(INDEX(PIS!O$1:O$500,MATCH(D383,PIS!C$1:C$500)),5)="Gross",MIN(U383+V383,VLOOKUP("R700",TSC!B:C,2,0)*VLOOKUP("R101",TSC!B:C,2,0))*VLOOKUP("R701",TSC!B:C,2,0)%,0),0)</f>
        <v/>
      </c>
      <c r="BY383">
        <f>IFERROR(IF(RIGHT(INDEX(PIS!O$1:O$500,MATCH(D383,PIS!C$1:C$500)),5)="Gross",MIN(U383+V383,VLOOKUP("R700",TSC!B:C,2,0)*VLOOKUP("R101",TSC!B:C,2,0))*VLOOKUP("T704",TSC!B:C,2,0)%,0),0)</f>
        <v/>
      </c>
      <c r="BZ383">
        <f>IFERROR(IF(RIGHT(INDEX(PIS!O$1:O$500,MATCH(D383,PIS!C$1:C$500)),5)="Gross",MIN(U383+V383,VLOOKUP("R700",TSC!B:C,2,0)*VLOOKUP("1",TSC!F:G,2,0))*VLOOKUP("T705",TSC!B:C,2,0)%,0),0)</f>
        <v/>
      </c>
      <c r="CA383">
        <f>IFERROR(INDEX(ADJ!$A$1:$BZ$1000,MATCH(PAYROLL!D383,ADJ!A$1:A$500,0),MATCH(PAYROLL!CA$2,ADJ!$2:$2,0)),0)</f>
        <v/>
      </c>
      <c r="CB383">
        <f>IFERROR(INDEX(ADJ!$A$1:$BZ$1000,MATCH(PAYROLL!D383,ADJ!A$1:A$500,0),MATCH(PAYROLL!CB$2,ADJ!$2:$2,0)),0)</f>
        <v/>
      </c>
      <c r="CC383">
        <f>SUM(BX383:CB383)</f>
        <v/>
      </c>
      <c r="CD383">
        <f>IFERROR(INDEX(PIS!$A$1:$BZ$1000,MATCH(PAYROLL!D383,PIS!C$1:C$500,0),MATCH(PAYROLL!CD$1,PIS!$1:$1,0)),0)</f>
        <v/>
      </c>
      <c r="CE383">
        <f>IFERROR(IF(OR(INDEX(PIS!P$1:P$500,MATCH(D383,PIS!C$1:C$500,0))="LT2",INDEX(PIS!P$1:P$500,MATCH(D383,PIS!C$1:C$500,0))="P10"),0,SUM(CC383,CD383*VLOOKUP("R601",TSC!B:C,2,0),VLOOKUP("R602",TSC!B:C,2,0))),0)</f>
        <v/>
      </c>
      <c r="CF383">
        <f>MAX(BW383-CE383,0)</f>
        <v/>
      </c>
      <c r="CG383">
        <f>IFERROR(IF(OR(RIGHT(INDEX(PIS!P$1:P$500,MATCH(D383,PIS!C$1:C$500)),5)="P10",RIGHT(INDEX(PIS!P$1:P$500,MATCH(D383,PIS!C$1:C$500)),5)="CK"),0,IF(CF383&lt;=5000000,CF383*5%,IF(CF383&lt;=10000000,CF383*10%-250000,IF(CF383&lt;=18000000,CF383*15%-750000,IF(CF383&lt;=32000000,CF383*20%-1650000,IF(CF383&lt;=52000000,CF383*25%-3250000,IF(CF383&lt;=80000000,BH383*30%-5850000,CF383*35%-9850000))))))),0)</f>
        <v/>
      </c>
      <c r="CH383">
        <f>IFERROR(IF(OR(INDEX(PIS!P$1:P$500,MATCH(D383,PIS!C$1:C$500))="LT",INDEX(PIS!P$1:P$500,MATCH(D383,PIS!C$1:C$500))="CK"),0,IF(CF383&lt;2000000,0,CF383*10%)),0)</f>
        <v/>
      </c>
      <c r="CI383">
        <f>IFERROR(INDEX(ADJ!$A$1:$BZ$1000,MATCH(PAYROLL!D383,ADJ!A$1:A$500,0),MATCH(PAYROLL!CI$2,ADJ!$2:$2,0)),0)</f>
        <v/>
      </c>
      <c r="CJ383">
        <f>IFERROR(INDEX(ADJ!$A$1:$BZ$1000,MATCH(PAYROLL!D383,ADJ!A$1:A$500,0),MATCH(PAYROLL!CJ$2,ADJ!$2:$2,0)),0)</f>
        <v/>
      </c>
      <c r="CK383">
        <f>IFERROR(INDEX(ADJ!$A$1:$BZ$1000,MATCH(PAYROLL!D383,ADJ!A$1:A$500,0),MATCH(PAYROLL!CK$2,ADJ!$2:$2,0)),0)</f>
        <v/>
      </c>
      <c r="CL383">
        <f>SUM(CG383:CK383)</f>
        <v/>
      </c>
      <c r="CM383">
        <f>ROUND(SUM(CH383:CK383),0)</f>
        <v/>
      </c>
      <c r="CN383">
        <f>IFERROR(INDEX(CSDA!D$1:D$500,MATCH($CN$2,CSDA!C$1:C$500,0))*INDEX(PIS!V$1:V$500,MATCH(D383,PIS!C$1:C$500))+INDEX(ADJ!$A$1:$BZ$1000,MATCH(PAYROLL!D383,ADJ!A$1:A$500,0),MATCH(PAYROLL!CN$2,ADJ!$2:$2,0)),0)</f>
        <v/>
      </c>
      <c r="CO383">
        <f>IFERROR(INDEX(ADJ!$A$1:$BZ$1000,MATCH(PAYROLL!D383,ADJ!A$1:A$500,0),MATCH(PAYROLL!CO$2,ADJ!$2:$2,0)),0)</f>
        <v/>
      </c>
      <c r="CP383">
        <f>IFERROR(INDEX(ADJ!$A$1:$BZ$1000,MATCH(PAYROLL!D383,ADJ!A$1:A$500,0),MATCH(PAYROLL!CP$2,ADJ!$2:$2,0)),0)</f>
        <v/>
      </c>
      <c r="CQ383">
        <f>BP383-CL383-CI383-CM383-CN383-CO383-CP383-CC383</f>
        <v/>
      </c>
      <c r="CR383">
        <f>IFERROR(IF(RIGHT(INDEX(PIS!O$1:O$500,MATCH(D383,PIS!C$1:C$500,0)),5)="Gross",MIN(U383+V383,VLOOKUP("R700",TSC!B:C,2,0)*VLOOKUP("R101",TSC!B:C,2,0))*(VLOOKUP("T711",TSC!B:C,2,0)+VLOOKUP("T712",TSC!B:C,2,0))%,MIN(T383+V383,VLOOKUP("R700",TSC!B:C,2,0)*VLOOKUP("R101",TSC!B:C,2,0))*(VLOOKUP("T711",TSC!B:C,2,0)+VLOOKUP("T712",TSC!B:C,2,0)+VLOOKUP("R701",TSC!B:C,2,0))%),0)</f>
        <v/>
      </c>
      <c r="CS383">
        <f>IFERROR(IF(RIGHT(INDEX(PIS!O$1:O$500,MATCH(D383,PIS!C$1:C$500,0)),5)="Gross",MIN(U383+V383,VLOOKUP("R700",TSC!B:C,2,0)*VLOOKUP("R101",TSC!B:C,2,0))*(VLOOKUP("T714",TSC!B:C,2,0))%,MIN(T383+V383,VLOOKUP("R700",TSC!B:C,2,0)*VLOOKUP("R101",TSC!B:C,2,0))*(VLOOKUP("T704",TSC!B:C,2,0)+VLOOKUP("T714",TSC!B:C,2,0))%),0)</f>
        <v/>
      </c>
      <c r="CT383">
        <f>IFERROR(IF(RIGHT(INDEX(PIS!O$1:O$500,MATCH(D383,PIS!C$1:C$500,0)),5)="Gross",MIN(U383+V383,VLOOKUP("R700",TSC!B:C,2,0)*VLOOKUP("R101",TSC!B:C,2,0))*VLOOKUP("T705",TSC!B:C,2,0)%,MIN(T383+V383,VLOOKUP("R700",TSC!B:C,2,0)*VLOOKUP("R101",TSC!B:C,2,0))*VLOOKUP("T705",TSC!B:C,2,0)%),0)</f>
        <v/>
      </c>
      <c r="CU383">
        <f>IFERROR(IF(RIGHT(INDEX(PIS!O$1:O$500,MATCH(D383,PIS!C$1:C$500,0)),5)="Gross",MIN(U383+V383,VLOOKUP("R700",TSC!B:C,2,0)*VLOOKUP("R101",TSC!B:C,2,0))*(VLOOKUP("T713",TSC!B:C,2,0))%,MIN(T383+V383,VLOOKUP("R700",TSC!B:C,2,0)*VLOOKUP("R101",TSC!B:C,2,0))*(VLOOKUP("T713",TSC!B:C,2,0))%),0)</f>
        <v/>
      </c>
      <c r="CV383">
        <f>IFERROR(INDEX(ADJ!$A$1:$BZ$1000,MATCH(PAYROLL!D383,ADJ!A$1:A$500,0),MATCH(PAYROLL!CV$2,ADJ!$2:$2,0)),0)</f>
        <v/>
      </c>
      <c r="CW383">
        <f>IFERROR(INDEX(ADJ!$A$1:$BZ$1000,MATCH(PAYROLL!D383,ADJ!A$1:A$500,0),MATCH(PAYROLL!CW$2,ADJ!$2:$2,0)),0)</f>
        <v/>
      </c>
      <c r="CX383">
        <f>SUM(CR383:CW383)</f>
        <v/>
      </c>
      <c r="CY383">
        <f>ROUND(IF(CR383&gt;0,T383+V383*VLOOKUP("R202",TSC!$B$1:$C$500,2,0),0),0)</f>
        <v/>
      </c>
      <c r="CZ383">
        <f>IFERROR(INDEX(CSDA!D$1:D$500,MATCH($CZ$2,CSDA!C$1:C$500,0)),0)</f>
        <v/>
      </c>
      <c r="DA383">
        <f>ROUND(T383*0.7%,0)</f>
        <v/>
      </c>
      <c r="DB383">
        <f>ROUND(T383/12,0)</f>
        <v/>
      </c>
      <c r="DC383">
        <f ref="DC383" t="array">IFERROR(INDEX(CSDA!D$1:D$500,MATCH("Trích giữ"&amp;PAYROLL!DC$2,CSDA!A$1:A$500&amp;CSDA!C$1:C$500,0)),0)</f>
        <v/>
      </c>
      <c r="DD383">
        <f ref="DD383" t="array">IFERROR(INDEX(CSDA!D$1:D$500,MATCH("Trích giữ"&amp;PAYROLL!DD$2,CSDA!A$1:A$500&amp;CSDA!C$1:C$500,0)),0)</f>
        <v/>
      </c>
      <c r="DE383">
        <f ref="DE383" t="array">IFERROR(INDEX(CSDA!D$1:D$500,MATCH("Trích giữ"&amp;PAYROLL!DE$2,CSDA!A$1:A$500&amp;CSDA!C$1:C$500,0)),0)</f>
        <v/>
      </c>
      <c r="DF383">
        <f>IFERROR(INDEX(CSDA!D$1:D$500,MATCH(PAYROLL!DF$2,CSDA!C$1:C$500,0)),0)</f>
        <v/>
      </c>
      <c r="DG383">
        <f ref="DG383" t="array">IFERROR(INDEX(CSDA!D$1:D$500,MATCH("Trích giữ"&amp;PAYROLL!DG$2,CSDA!A$1:A$500&amp;CSDA!C$1:C$500,0)),0)</f>
        <v/>
      </c>
      <c r="DH383">
        <f>ROUND(T383/26,0)</f>
        <v/>
      </c>
      <c r="DI383">
        <f ref="DI383" t="array">IFERROR(INDEX(CSDA!D$1:D$500,MATCH("Trích giữ"&amp;PAYROLL!DI$2,CSDA!A$1:A$500&amp;CSDA!C$1:C$500,0)),0)</f>
        <v/>
      </c>
      <c r="DJ383">
        <f>IF(U383=0,T383*21.5%-BL383,0)</f>
        <v/>
      </c>
      <c r="DK383">
        <f ref="DK383" t="array">IFERROR(INDEX(CSDA!D$1:D$500,MATCH("Trích giữ"&amp;PAYROLL!DK$2,CSDA!A$1:A$500&amp;CSDA!C$1:C$500,0)),0)</f>
        <v/>
      </c>
      <c r="DL383">
        <f>IFERROR(INDEX(CSDA!D$1:D$500,MATCH(PAYROLL!DL$2,CSDA!C$1:C$500,0))/12,0)</f>
        <v/>
      </c>
      <c r="DM383">
        <f>SUM(DB383:DL383)</f>
        <v/>
      </c>
      <c r="DN383">
        <f>IFERROR(INDEX(ADJ!$A$1:$BZ$1000,MATCH(PAYROLL!D383,ADJ!A$1:A$500,0),MATCH(PAYROLL!DN$2,ADJ!$2:$2,0)),0)</f>
        <v/>
      </c>
      <c r="DO383">
        <f>IFERROR(SUM(BP383,DM383:DN383,CX383:DA383)-DT383,0)</f>
        <v/>
      </c>
      <c r="DP383">
        <f ref="DP383" t="array">SUM(BW383*IFERROR(INDEX(CSDA!D$1:D$500,MATCH(BW$2,CSDA!C$1:C$500,0)),0)%,CX383*IFERROR(INDEX(CSDA!D$1:D$500,MATCH(CX$2,CSDA!C$1:C$500,0)),0)%,DA383*IFERROR(INDEX(CSDA!D$1:D$500,MATCH(DA$2,CSDA!C$1:C$500,0)),0)%,DB383*IFERROR(INDEX(CSDA!D$1:D$500,MATCH(DB$2,CSDA!C$1:C$500,0)),0)%,DF383*IFERROR(INDEX(CSDA!D$1:D$500,MATCH("Phí dịch vụ"&amp;PAYROLL!DF$2,CSDA!A$1:A$500&amp;CSDA!C$1:C$500,0)),0)%,DC383*IFERROR(INDEX(CSDA!D$1:D$500,MATCH("Phí dịch vụ"&amp;PAYROLL!DC$2,CSDA!A$1:A$500&amp;CSDA!C$1:C$500,0)),0)%,DH383*IFERROR(INDEX(CSDA!D$1:D$500,MATCH("Phí dịch vụ"&amp;PAYROLL!DH$2,CSDA!A$1:A$500&amp;CSDA!C$1:C$500,0)),0)%,DJ383*IFERROR(INDEX(CSDA!D$1:D$500,MATCH("Phí dịch vụ"&amp;PAYROLL!DJ$2,CSDA!A$1:A$500&amp;CSDA!C$1:C$500,0)),0)%,BN383*IFERROR(INDEX(CSDA!D$1:D$500,MATCH(BN$2,CSDA!C$1:C$500,0)),0)%)-BN383*7%</f>
        <v/>
      </c>
      <c r="DQ383">
        <f>IFERROR(INDEX(ADJ!$A$1:$BZ$1000,MATCH(PAYROLL!D383,ADJ!A$1:A$500,0),MATCH(PAYROLL!DQ$2,ADJ!$2:$2,0)),0)</f>
        <v/>
      </c>
      <c r="DR383">
        <f>IFERROR(INDEX(ADJ!$A$1:$BZ$1000,MATCH(PAYROLL!D383,ADJ!A$1:A$500,0),MATCH(PAYROLL!DR$2,ADJ!$2:$2,0)),0)</f>
        <v/>
      </c>
      <c r="DS383">
        <f>SUM(DP383:DR383)</f>
        <v/>
      </c>
      <c r="DT383">
        <f>EK383</f>
        <v/>
      </c>
      <c r="DU383">
        <f>SUM(DO383:DR383)</f>
        <v/>
      </c>
      <c r="DV383">
        <f>ROUND(DU383*0.1,0)</f>
        <v/>
      </c>
      <c r="DW383">
        <f>DU383+DV383</f>
        <v/>
      </c>
      <c r="DZ383">
        <f>IFERROR(INDEX(ADJ!$A$1:$BZ$1000,MATCH(PAYROLL!$D383,ADJ!A$1:A$500,0),MATCH(PAYROLL!DZ$2,ADJ!$2:$2,0)),0)</f>
        <v/>
      </c>
      <c r="EA383">
        <f>IFERROR(INDEX(ADJ!$A$1:$BZ$1000,MATCH(PAYROLL!$D383,ADJ!A$1:A$500,0),MATCH(PAYROLL!EA$2,ADJ!$2:$2,0)),0)</f>
        <v/>
      </c>
      <c r="EB383">
        <f>IFERROR(INDEX(ADJ!$A$1:$BZ$1000,MATCH(PAYROLL!$D383,ADJ!A$1:A$500,0),MATCH(PAYROLL!EB$2,ADJ!$2:$2,0)),0)</f>
        <v/>
      </c>
      <c r="EC383">
        <f>IFERROR(INDEX(ADJ!$A$1:$BZ$1000,MATCH(PAYROLL!$D383,ADJ!A$1:A$500,0),MATCH(PAYROLL!EC$2,ADJ!$2:$2,0)),0)</f>
        <v/>
      </c>
      <c r="ED383">
        <f>IFERROR(INDEX(ADJ!$A$1:$BZ$1000,MATCH(PAYROLL!$D383,ADJ!A$1:A$500,0),MATCH(PAYROLL!ED$2,ADJ!$2:$2,0)),0)</f>
        <v/>
      </c>
      <c r="EE383">
        <f>IFERROR(INDEX(ADJ!$A$1:$BZ$1000,MATCH(PAYROLL!$D383,ADJ!A$1:A$500,0),MATCH(PAYROLL!EE$2,ADJ!$2:$2,0)),0)</f>
        <v/>
      </c>
      <c r="EF383">
        <f>IFERROR(INDEX(ADJ!$A$1:$BZ$1000,MATCH(PAYROLL!$D383,ADJ!A$1:A$500,0),MATCH(PAYROLL!EF$2,ADJ!$2:$2,0)),0)</f>
        <v/>
      </c>
      <c r="EG383">
        <f>IFERROR(INDEX(ADJ!$A$1:$BZ$1000,MATCH(PAYROLL!$D383,ADJ!A$1:A$500,0),MATCH(PAYROLL!EG$2,ADJ!$2:$2,0)),0)</f>
        <v/>
      </c>
      <c r="EH383">
        <f>IFERROR(INDEX(ADJ!$A$1:$BZ$1000,MATCH(PAYROLL!$D383,ADJ!A$1:A$500,0),MATCH(PAYROLL!EH$2,ADJ!$2:$2,0)),0)</f>
        <v/>
      </c>
      <c r="EI383">
        <f>IFERROR(INDEX(ADJ!$A$1:$BZ$1000,MATCH(PAYROLL!D383,ADJ!A$1:A$500,0),MATCH(PAYROLL!EI$2,ADJ!$2:$2,0)),0)</f>
        <v/>
      </c>
      <c r="EJ383">
        <f>IFERROR(INDEX(ADJ!$A$1:$BZ$1000,MATCH(PAYROLL!$D383,ADJ!A$1:A$500,0),MATCH(PAYROLL!EJ$2,ADJ!$2:$2,0)),0)</f>
        <v/>
      </c>
      <c r="EK383">
        <f>SUM(DZ383:EJ383)</f>
        <v/>
      </c>
    </row>
    <row r="384">
      <c r="A384" t="n">
        <v>382</v>
      </c>
      <c r="B384" t="inlineStr">
        <is>
          <t>Triệu Thế Anh</t>
        </is>
      </c>
      <c r="D384" t="inlineStr">
        <is>
          <t>157713-01</t>
        </is>
      </c>
      <c r="S384">
        <f>IFERROR(INDEX(PIS!$A$1:$BZ$1000,MATCH($D384,PIS!C$1:C$500,0),MATCH("Lương CB tháng trước",PIS!$1:$1,0)),0)</f>
        <v/>
      </c>
      <c r="T384">
        <f>IFERROR(INDEX(PIS!$A$1:$BZ$1000,MATCH($D384,PIS!C$1:C$500,0),MATCH("Lương CB hiện tại",PIS!$1:$1,0)),0)</f>
        <v/>
      </c>
      <c r="U384">
        <f>IFERROR(INDEX(PIS!$A$1:$BZ$1000,MATCH($D384,PIS!C$1:C$500,0),MATCH("Lương đóng BHBB",PIS!$1:$1,0)),0)</f>
        <v/>
      </c>
      <c r="V384">
        <f>IFERROR(INDEX(PIS!$A$1:$BZ$1000,MATCH($D384,PIS!C$1:C$500,0),MATCH(V$2,PIS!$2:$2,0)),0)</f>
        <v/>
      </c>
      <c r="W384">
        <f>IFERROR(INDEX(PIS!$A$1:$BZ$1000,MATCH($D384,PIS!C$1:C$500,0),MATCH(W$2,PIS!$2:$2,0)),0)</f>
        <v/>
      </c>
      <c r="X384">
        <f>IFERROR(INDEX(PIS!$A$1:$BZ$1000,MATCH($D384,PIS!C$1:C$500,0),MATCH(X$2,PIS!$2:$2,0)),0)</f>
        <v/>
      </c>
      <c r="Y384">
        <f>IFERROR(INDEX(PIS!$A$1:$BZ$1000,MATCH($D384,PIS!C$1:C$500,0),MATCH(Y$2,PIS!$2:$2,0)),0)</f>
        <v/>
      </c>
      <c r="Z384">
        <f>IFERROR(INDEX(PIS!$A$1:$BZ$1000,MATCH($D384,PIS!C$1:C$500,0),MATCH(Z$2,PIS!$2:$2,0)),0)</f>
        <v/>
      </c>
      <c r="AA384">
        <f>IFERROR(INDEX(PIS!$A$1:$BZ$1000,MATCH($D384,PIS!C$1:C$500,0),MATCH(AA$2,PIS!$2:$2,0)),0)</f>
        <v/>
      </c>
      <c r="AB384">
        <f>IFERROR(INDEX(PIS!$A$1:$BZ$1000,MATCH($D384,PIS!C$1:C$500,0),MATCH(AB$2,PIS!$2:$2,0)),0)</f>
        <v/>
      </c>
      <c r="AC384">
        <f>SUM(V384:AB384)</f>
        <v/>
      </c>
      <c r="AD384">
        <f>IFERROR(INDEX(TIMESHEET!$A$1:$AI$5000,MATCH($D384,TIMESHEET!A$1:A$500,0),MATCH("T100",TIMESHEET!$2:$2,0))-2,0)</f>
        <v/>
      </c>
      <c r="AE384">
        <f>IFERROR(INDEX(TIMESHEET!$A$1:$AI$5000,MATCH($D384,TIMESHEET!A$1:A$500,0),MATCH("T202",TIMESHEET!$2:$2,0)),0)</f>
        <v/>
      </c>
      <c r="AF384">
        <f>IFERROR(INDEX(TIMESHEET!$A$1:$AI$5000,MATCH($D384,TIMESHEET!A$1:A$500,0),MATCH("T302",TIMESHEET!$2:$2,0)),0)</f>
        <v/>
      </c>
      <c r="AG384">
        <f>IFERROR(INDEX(TIMESHEET!$A$1:$AI$5000,MATCH($D384,TIMESHEET!A$1:A$500,0),MATCH("T406",TIMESHEET!$2:$2,0)),0)</f>
        <v/>
      </c>
      <c r="AH384">
        <f>AE384+AG384</f>
        <v/>
      </c>
      <c r="AI384">
        <f>IFERROR(INDEX(TIMESHEET!$A$1:$AI$5000,MATCH($D384,TIMESHEET!A$1:A$500,0),MATCH("T701",TIMESHEET!$2:$2,0)),0)</f>
        <v/>
      </c>
      <c r="AJ384">
        <f>IFERROR(INDEX(TIMESHEET!$A$1:$AI$5000,MATCH($D384,TIMESHEET!B$1:B$500,0),MATCH("T320",TIMESHEET!$2:$2,0)),0)</f>
        <v/>
      </c>
      <c r="AK384">
        <f>IFERROR(IF(LEFT(INDEX(PIS!O$1:O$500,MATCH(D384,PIS!C$1:C$500)),1)="M",T384/AD384*SUM(AE384:AG384),T384*AD384),0)</f>
        <v/>
      </c>
      <c r="AL384">
        <f>IFERROR(INDEX(ADJ!$A$1:$BZ$1000,MATCH(PAYROLL!D384,ADJ!A$1:A$500,0),MATCH(PAYROLL!AL$2,ADJ!$2:$2,0)),0)</f>
        <v/>
      </c>
      <c r="AM384">
        <f>SUM(AK384:AL384)</f>
        <v/>
      </c>
      <c r="AN384">
        <f>IFERROR(ROUND(V384/$AD384*$AH384,0),0)</f>
        <v/>
      </c>
      <c r="AO384">
        <f>IFERROR(ROUND(W384/$AD384*$AH384,0),0)</f>
        <v/>
      </c>
      <c r="AP384">
        <f>IFERROR(ROUND(X384/$AD384*$AE384,0),0)</f>
        <v/>
      </c>
      <c r="AQ384">
        <f>IFERROR(ROUND(Y384/$AD384*$AH384,0),0)</f>
        <v/>
      </c>
      <c r="AR384">
        <f>IFERROR(ROUND(Z384/$AD384*$AH384,0),0)</f>
        <v/>
      </c>
      <c r="AS384">
        <f>IFERROR(ROUND(AA384/$AD384*$AH384,0),0)</f>
        <v/>
      </c>
      <c r="AT384">
        <f>IFERROR(IF((AE384+AF384+AG384)&gt;13,AB384,ROUND(AB384/AD384*AH384,0)),0)</f>
        <v/>
      </c>
      <c r="AU384">
        <f>IFERROR(INDEX(ADJ!$A$1:$BZ$1000,MATCH(PAYROLL!D384,ADJ!A$1:A$500,0),MATCH(PAYROLL!AU$2,ADJ!$2:$2,0)),0)</f>
        <v/>
      </c>
      <c r="AV384">
        <f>ROUND(SUM(AN384:AU384),0)</f>
        <v/>
      </c>
      <c r="AW384">
        <f>IFERROR(INDEX(TIMESHEET!$A$1:$AI$5000,MATCH(PAYROLL!D384,TIMESHEET!A$1:A$500,0),MATCH("T620",TIMESHEET!$2:$2,0)),0)</f>
        <v/>
      </c>
      <c r="AX384">
        <f>IFERROR(INDEX(TIMESHEET!$A$1:$AI$5000,MATCH(PAYROLL!D384,TIMESHEET!A$1:A$500,0),MATCH("T601",TIMESHEET!$2:$2,0)),0)</f>
        <v/>
      </c>
      <c r="AY384">
        <f>IFERROR(INDEX(TIMESHEET!$A$1:$AI$5000,MATCH(PAYROLL!D384,TIMESHEET!A$1:A$500,0),MATCH("T602",TIMESHEET!$2:$2,0)),0)</f>
        <v/>
      </c>
      <c r="AZ384">
        <f>IFERROR(INDEX(TIMESHEET!$A$1:$AI$5000,MATCH(PAYROLL!D384,TIMESHEET!A$1:A$500,0),MATCH("T603",TIMESHEET!$2:$2,0)),0)</f>
        <v/>
      </c>
      <c r="BA384">
        <f>IFERROR(INDEX(TIMESHEET!$A$1:$AI$5000,MATCH(PAYROLL!D384,TIMESHEET!A$1:A$500,0),MATCH("T611",TIMESHEET!$2:$2,0)),0)</f>
        <v/>
      </c>
      <c r="BB384">
        <f>IFERROR(INDEX(TIMESHEET!$A$1:$AI$5000,MATCH(PAYROLL!D384,TIMESHEET!A$1:A$500,0),MATCH("T612",TIMESHEET!$2:$2,0)),0)</f>
        <v/>
      </c>
      <c r="BC384">
        <f>IFERROR(INDEX(TIMESHEET!$A$1:$AI$5000,MATCH(PAYROLL!D384,TIMESHEET!A$1:A$500,0),MATCH("T613",TIMESHEET!$2:$2,0)),0)</f>
        <v/>
      </c>
      <c r="BD384">
        <f>IFERROR(INDEX(TIMESHEET!$A$1:$AI$5000,MATCH(PAYROLL!D384,TIMESHEET!A$1:A$500,0),MATCH("T500",TIMESHEET!$2:$2,0)),0)</f>
        <v/>
      </c>
      <c r="BE384">
        <f>IFERROR(IF(LEFT(INDEX(PIS!O$1:O$500,MATCH(D384,PIS!C$1:C$500)),1)="M",T384/AD384/8*(AW384+AX384*1.5+AY384*2+AZ384*3+BA384*2.1+BB384*2.7+BC384*3.9+BD384*0.3),T384/8*(AW384+AX384*1.5+AY384*2+AZ384*3+BA384*2.1+BB384*2.7+BC384*3.9+BD384*0.3)),0)</f>
        <v/>
      </c>
      <c r="BF384">
        <f>IFERROR(INDEX(ADJ!$A$1:$BZ$1000,MATCH(PAYROLL!$D384,ADJ!A$1:A$500,0),MATCH(PAYROLL!BF$2,ADJ!$2:$2,0)),0)</f>
        <v/>
      </c>
      <c r="BG384">
        <f>IFERROR(INDEX(ADJ!$A$1:$BZ$1000,MATCH(PAYROLL!D384,ADJ!A$1:A$500,0),MATCH(PAYROLL!BG$2,ADJ!$2:$2,0)),0)</f>
        <v/>
      </c>
      <c r="BH384">
        <f>IFERROR(INDEX(ADJ!$A$1:$BZ$1000,MATCH(PAYROLL!D384,ADJ!A$1:A$500,0),MATCH(PAYROLL!BH$2,ADJ!$2:$2,0)),0)</f>
        <v/>
      </c>
      <c r="BI384">
        <f>IFERROR(INDEX(ADJ!$A$1:$BZ$1000,MATCH(PAYROLL!D384,ADJ!A$1:A$500,0),MATCH(PAYROLL!BI$2,ADJ!$2:$2,0)),0)</f>
        <v/>
      </c>
      <c r="BJ384">
        <f>IFERROR(INDEX(ADJ!$A$1:$BZ$1000,MATCH(PAYROLL!D384,ADJ!A$1:A$500,0),MATCH(PAYROLL!BJ$2,ADJ!$2:$2,0)),0)</f>
        <v/>
      </c>
      <c r="BK384">
        <f>SUM(BF384:BJ384)</f>
        <v/>
      </c>
      <c r="BL384">
        <f>IFERROR(INDEX(ADJ!$A$1:$BZ$1000,MATCH(PAYROLL!D384,ADJ!A$1:A$500,0),MATCH(PAYROLL!BL$2,ADJ!$2:$2,0)),0)</f>
        <v/>
      </c>
      <c r="BM384">
        <f>IFERROR(INDEX(ADJ!$A$1:$BZ$1000,MATCH(PAYROLL!D384,ADJ!A$1:A$500,0),MATCH(PAYROLL!BM$2,ADJ!$2:$2,0)),0)</f>
        <v/>
      </c>
      <c r="BN384">
        <f>IFERROR(INDEX(ADJ!$A$1:$BZ$1000,MATCH(PAYROLL!D384,ADJ!A$1:A$500,0),MATCH(PAYROLL!BN$2,ADJ!$2:$2,0)),0)</f>
        <v/>
      </c>
      <c r="BO384">
        <f>IFERROR(INDEX(ADJ!$A$1:$BZ$1000,MATCH(PAYROLL!D384,ADJ!A$1:A$500,0),MATCH(PAYROLL!BO$2,ADJ!$2:$2,0)),0)</f>
        <v/>
      </c>
      <c r="BP384">
        <f>SUM(AM384,AV384,BE384,BK384,BL384:BO384)</f>
        <v/>
      </c>
      <c r="BQ384">
        <f>BO384</f>
        <v/>
      </c>
      <c r="BR384">
        <f>IFERROR(ROUND(IF(LEFT(INDEX(PIS!O$1:O$500,MATCH(D384,PIS!C$1:C$500)),1)="D",T384/8*(BD384*0.3),IF(LEFT(INDEX(PIS!O$1:O$500,MATCH(D384,PIS!C$1:C$500)),1)="H",T384*($BD384*0.3),T384/$AD384/8*($BD384*0.3))),0),0)</f>
        <v/>
      </c>
      <c r="BS384">
        <f>IF(AP384&lt;1,0,MIN(AP384,730000))</f>
        <v/>
      </c>
      <c r="BT384">
        <f>IFERROR(ROUND((BE384-SUM(AW384:BC384)*T384/AD384/8),0)-BR384,0)</f>
        <v/>
      </c>
      <c r="BU384">
        <f>AO384</f>
        <v/>
      </c>
      <c r="BV384">
        <f>SUM(BQ384:BU384)</f>
        <v/>
      </c>
      <c r="BW384">
        <f>BP384-BV384</f>
        <v/>
      </c>
      <c r="BX384">
        <f>IFERROR(IF(RIGHT(INDEX(PIS!O$1:O$500,MATCH(D384,PIS!C$1:C$500)),5)="Gross",MIN(U384+V384,VLOOKUP("R700",TSC!B:C,2,0)*VLOOKUP("R101",TSC!B:C,2,0))*VLOOKUP("R701",TSC!B:C,2,0)%,0),0)</f>
        <v/>
      </c>
      <c r="BY384">
        <f>IFERROR(IF(RIGHT(INDEX(PIS!O$1:O$500,MATCH(D384,PIS!C$1:C$500)),5)="Gross",MIN(U384+V384,VLOOKUP("R700",TSC!B:C,2,0)*VLOOKUP("R101",TSC!B:C,2,0))*VLOOKUP("T704",TSC!B:C,2,0)%,0),0)</f>
        <v/>
      </c>
      <c r="BZ384">
        <f>IFERROR(IF(RIGHT(INDEX(PIS!O$1:O$500,MATCH(D384,PIS!C$1:C$500)),5)="Gross",MIN(U384+V384,VLOOKUP("R700",TSC!B:C,2,0)*VLOOKUP("1",TSC!F:G,2,0))*VLOOKUP("T705",TSC!B:C,2,0)%,0),0)</f>
        <v/>
      </c>
      <c r="CA384">
        <f>IFERROR(INDEX(ADJ!$A$1:$BZ$1000,MATCH(PAYROLL!D384,ADJ!A$1:A$500,0),MATCH(PAYROLL!CA$2,ADJ!$2:$2,0)),0)</f>
        <v/>
      </c>
      <c r="CB384">
        <f>IFERROR(INDEX(ADJ!$A$1:$BZ$1000,MATCH(PAYROLL!D384,ADJ!A$1:A$500,0),MATCH(PAYROLL!CB$2,ADJ!$2:$2,0)),0)</f>
        <v/>
      </c>
      <c r="CC384">
        <f>SUM(BX384:CB384)</f>
        <v/>
      </c>
      <c r="CD384">
        <f>IFERROR(INDEX(PIS!$A$1:$BZ$1000,MATCH(PAYROLL!D384,PIS!C$1:C$500,0),MATCH(PAYROLL!CD$1,PIS!$1:$1,0)),0)</f>
        <v/>
      </c>
      <c r="CE384">
        <f>IFERROR(IF(OR(INDEX(PIS!P$1:P$500,MATCH(D384,PIS!C$1:C$500,0))="LT2",INDEX(PIS!P$1:P$500,MATCH(D384,PIS!C$1:C$500,0))="P10"),0,SUM(CC384,CD384*VLOOKUP("R601",TSC!B:C,2,0),VLOOKUP("R602",TSC!B:C,2,0))),0)</f>
        <v/>
      </c>
      <c r="CF384">
        <f>MAX(BW384-CE384,0)</f>
        <v/>
      </c>
      <c r="CG384">
        <f>IFERROR(IF(OR(RIGHT(INDEX(PIS!P$1:P$500,MATCH(D384,PIS!C$1:C$500)),5)="P10",RIGHT(INDEX(PIS!P$1:P$500,MATCH(D384,PIS!C$1:C$500)),5)="CK"),0,IF(CF384&lt;=5000000,CF384*5%,IF(CF384&lt;=10000000,CF384*10%-250000,IF(CF384&lt;=18000000,CF384*15%-750000,IF(CF384&lt;=32000000,CF384*20%-1650000,IF(CF384&lt;=52000000,CF384*25%-3250000,IF(CF384&lt;=80000000,BH384*30%-5850000,CF384*35%-9850000))))))),0)</f>
        <v/>
      </c>
      <c r="CH384">
        <f>IFERROR(IF(OR(INDEX(PIS!P$1:P$500,MATCH(D384,PIS!C$1:C$500))="LT",INDEX(PIS!P$1:P$500,MATCH(D384,PIS!C$1:C$500))="CK"),0,IF(CF384&lt;2000000,0,CF384*10%)),0)</f>
        <v/>
      </c>
      <c r="CI384">
        <f>IFERROR(INDEX(ADJ!$A$1:$BZ$1000,MATCH(PAYROLL!D384,ADJ!A$1:A$500,0),MATCH(PAYROLL!CI$2,ADJ!$2:$2,0)),0)</f>
        <v/>
      </c>
      <c r="CJ384">
        <f>IFERROR(INDEX(ADJ!$A$1:$BZ$1000,MATCH(PAYROLL!D384,ADJ!A$1:A$500,0),MATCH(PAYROLL!CJ$2,ADJ!$2:$2,0)),0)</f>
        <v/>
      </c>
      <c r="CK384">
        <f>IFERROR(INDEX(ADJ!$A$1:$BZ$1000,MATCH(PAYROLL!D384,ADJ!A$1:A$500,0),MATCH(PAYROLL!CK$2,ADJ!$2:$2,0)),0)</f>
        <v/>
      </c>
      <c r="CL384">
        <f>SUM(CG384:CK384)</f>
        <v/>
      </c>
      <c r="CM384">
        <f>ROUND(SUM(CH384:CK384),0)</f>
        <v/>
      </c>
      <c r="CN384">
        <f>IFERROR(INDEX(CSDA!D$1:D$500,MATCH($CN$2,CSDA!C$1:C$500,0))*INDEX(PIS!V$1:V$500,MATCH(D384,PIS!C$1:C$500))+INDEX(ADJ!$A$1:$BZ$1000,MATCH(PAYROLL!D384,ADJ!A$1:A$500,0),MATCH(PAYROLL!CN$2,ADJ!$2:$2,0)),0)</f>
        <v/>
      </c>
      <c r="CO384">
        <f>IFERROR(INDEX(ADJ!$A$1:$BZ$1000,MATCH(PAYROLL!D384,ADJ!A$1:A$500,0),MATCH(PAYROLL!CO$2,ADJ!$2:$2,0)),0)</f>
        <v/>
      </c>
      <c r="CP384">
        <f>IFERROR(INDEX(ADJ!$A$1:$BZ$1000,MATCH(PAYROLL!D384,ADJ!A$1:A$500,0),MATCH(PAYROLL!CP$2,ADJ!$2:$2,0)),0)</f>
        <v/>
      </c>
      <c r="CQ384">
        <f>BP384-CL384-CI384-CM384-CN384-CO384-CP384-CC384</f>
        <v/>
      </c>
      <c r="CR384">
        <f>IFERROR(IF(RIGHT(INDEX(PIS!O$1:O$500,MATCH(D384,PIS!C$1:C$500,0)),5)="Gross",MIN(U384+V384,VLOOKUP("R700",TSC!B:C,2,0)*VLOOKUP("R101",TSC!B:C,2,0))*(VLOOKUP("T711",TSC!B:C,2,0)+VLOOKUP("T712",TSC!B:C,2,0))%,MIN(T384+V384,VLOOKUP("R700",TSC!B:C,2,0)*VLOOKUP("R101",TSC!B:C,2,0))*(VLOOKUP("T711",TSC!B:C,2,0)+VLOOKUP("T712",TSC!B:C,2,0)+VLOOKUP("R701",TSC!B:C,2,0))%),0)</f>
        <v/>
      </c>
      <c r="CS384">
        <f>IFERROR(IF(RIGHT(INDEX(PIS!O$1:O$500,MATCH(D384,PIS!C$1:C$500,0)),5)="Gross",MIN(U384+V384,VLOOKUP("R700",TSC!B:C,2,0)*VLOOKUP("R101",TSC!B:C,2,0))*(VLOOKUP("T714",TSC!B:C,2,0))%,MIN(T384+V384,VLOOKUP("R700",TSC!B:C,2,0)*VLOOKUP("R101",TSC!B:C,2,0))*(VLOOKUP("T704",TSC!B:C,2,0)+VLOOKUP("T714",TSC!B:C,2,0))%),0)</f>
        <v/>
      </c>
      <c r="CT384">
        <f>IFERROR(IF(RIGHT(INDEX(PIS!O$1:O$500,MATCH(D384,PIS!C$1:C$500,0)),5)="Gross",MIN(U384+V384,VLOOKUP("R700",TSC!B:C,2,0)*VLOOKUP("R101",TSC!B:C,2,0))*VLOOKUP("T705",TSC!B:C,2,0)%,MIN(T384+V384,VLOOKUP("R700",TSC!B:C,2,0)*VLOOKUP("R101",TSC!B:C,2,0))*VLOOKUP("T705",TSC!B:C,2,0)%),0)</f>
        <v/>
      </c>
      <c r="CU384">
        <f>IFERROR(IF(RIGHT(INDEX(PIS!O$1:O$500,MATCH(D384,PIS!C$1:C$500,0)),5)="Gross",MIN(U384+V384,VLOOKUP("R700",TSC!B:C,2,0)*VLOOKUP("R101",TSC!B:C,2,0))*(VLOOKUP("T713",TSC!B:C,2,0))%,MIN(T384+V384,VLOOKUP("R700",TSC!B:C,2,0)*VLOOKUP("R101",TSC!B:C,2,0))*(VLOOKUP("T713",TSC!B:C,2,0))%),0)</f>
        <v/>
      </c>
      <c r="CV384">
        <f>IFERROR(INDEX(ADJ!$A$1:$BZ$1000,MATCH(PAYROLL!D384,ADJ!A$1:A$500,0),MATCH(PAYROLL!CV$2,ADJ!$2:$2,0)),0)</f>
        <v/>
      </c>
      <c r="CW384">
        <f>IFERROR(INDEX(ADJ!$A$1:$BZ$1000,MATCH(PAYROLL!D384,ADJ!A$1:A$500,0),MATCH(PAYROLL!CW$2,ADJ!$2:$2,0)),0)</f>
        <v/>
      </c>
      <c r="CX384">
        <f>SUM(CR384:CW384)</f>
        <v/>
      </c>
      <c r="CY384">
        <f>ROUND(IF(CR384&gt;0,T384+V384*VLOOKUP("R202",TSC!$B$1:$C$500,2,0),0),0)</f>
        <v/>
      </c>
      <c r="CZ384">
        <f>IFERROR(INDEX(CSDA!D$1:D$500,MATCH($CZ$2,CSDA!C$1:C$500,0)),0)</f>
        <v/>
      </c>
      <c r="DA384">
        <f>ROUND(T384*0.7%,0)</f>
        <v/>
      </c>
      <c r="DB384">
        <f>ROUND(T384/12,0)</f>
        <v/>
      </c>
      <c r="DC384">
        <f ref="DC384" t="array">IFERROR(INDEX(CSDA!D$1:D$500,MATCH("Trích giữ"&amp;PAYROLL!DC$2,CSDA!A$1:A$500&amp;CSDA!C$1:C$500,0)),0)</f>
        <v/>
      </c>
      <c r="DD384">
        <f ref="DD384" t="array">IFERROR(INDEX(CSDA!D$1:D$500,MATCH("Trích giữ"&amp;PAYROLL!DD$2,CSDA!A$1:A$500&amp;CSDA!C$1:C$500,0)),0)</f>
        <v/>
      </c>
      <c r="DE384">
        <f ref="DE384" t="array">IFERROR(INDEX(CSDA!D$1:D$500,MATCH("Trích giữ"&amp;PAYROLL!DE$2,CSDA!A$1:A$500&amp;CSDA!C$1:C$500,0)),0)</f>
        <v/>
      </c>
      <c r="DF384">
        <f>IFERROR(INDEX(CSDA!D$1:D$500,MATCH(PAYROLL!DF$2,CSDA!C$1:C$500,0)),0)</f>
        <v/>
      </c>
      <c r="DG384">
        <f ref="DG384" t="array">IFERROR(INDEX(CSDA!D$1:D$500,MATCH("Trích giữ"&amp;PAYROLL!DG$2,CSDA!A$1:A$500&amp;CSDA!C$1:C$500,0)),0)</f>
        <v/>
      </c>
      <c r="DH384">
        <f>ROUND(T384/26,0)</f>
        <v/>
      </c>
      <c r="DI384">
        <f ref="DI384" t="array">IFERROR(INDEX(CSDA!D$1:D$500,MATCH("Trích giữ"&amp;PAYROLL!DI$2,CSDA!A$1:A$500&amp;CSDA!C$1:C$500,0)),0)</f>
        <v/>
      </c>
      <c r="DJ384">
        <f>IF(U384=0,T384*21.5%-BL384,0)</f>
        <v/>
      </c>
      <c r="DK384">
        <f ref="DK384" t="array">IFERROR(INDEX(CSDA!D$1:D$500,MATCH("Trích giữ"&amp;PAYROLL!DK$2,CSDA!A$1:A$500&amp;CSDA!C$1:C$500,0)),0)</f>
        <v/>
      </c>
      <c r="DL384">
        <f>IFERROR(INDEX(CSDA!D$1:D$500,MATCH(PAYROLL!DL$2,CSDA!C$1:C$500,0))/12,0)</f>
        <v/>
      </c>
      <c r="DM384">
        <f>SUM(DB384:DL384)</f>
        <v/>
      </c>
      <c r="DN384">
        <f>IFERROR(INDEX(ADJ!$A$1:$BZ$1000,MATCH(PAYROLL!D384,ADJ!A$1:A$500,0),MATCH(PAYROLL!DN$2,ADJ!$2:$2,0)),0)</f>
        <v/>
      </c>
      <c r="DO384">
        <f>IFERROR(SUM(BP384,DM384:DN384,CX384:DA384)-DT384,0)</f>
        <v/>
      </c>
      <c r="DP384">
        <f ref="DP384" t="array">SUM(BW384*IFERROR(INDEX(CSDA!D$1:D$500,MATCH(BW$2,CSDA!C$1:C$500,0)),0)%,CX384*IFERROR(INDEX(CSDA!D$1:D$500,MATCH(CX$2,CSDA!C$1:C$500,0)),0)%,DA384*IFERROR(INDEX(CSDA!D$1:D$500,MATCH(DA$2,CSDA!C$1:C$500,0)),0)%,DB384*IFERROR(INDEX(CSDA!D$1:D$500,MATCH(DB$2,CSDA!C$1:C$500,0)),0)%,DF384*IFERROR(INDEX(CSDA!D$1:D$500,MATCH("Phí dịch vụ"&amp;PAYROLL!DF$2,CSDA!A$1:A$500&amp;CSDA!C$1:C$500,0)),0)%,DC384*IFERROR(INDEX(CSDA!D$1:D$500,MATCH("Phí dịch vụ"&amp;PAYROLL!DC$2,CSDA!A$1:A$500&amp;CSDA!C$1:C$500,0)),0)%,DH384*IFERROR(INDEX(CSDA!D$1:D$500,MATCH("Phí dịch vụ"&amp;PAYROLL!DH$2,CSDA!A$1:A$500&amp;CSDA!C$1:C$500,0)),0)%,DJ384*IFERROR(INDEX(CSDA!D$1:D$500,MATCH("Phí dịch vụ"&amp;PAYROLL!DJ$2,CSDA!A$1:A$500&amp;CSDA!C$1:C$500,0)),0)%,BN384*IFERROR(INDEX(CSDA!D$1:D$500,MATCH(BN$2,CSDA!C$1:C$500,0)),0)%)-BN384*7%</f>
        <v/>
      </c>
      <c r="DQ384">
        <f>IFERROR(INDEX(ADJ!$A$1:$BZ$1000,MATCH(PAYROLL!D384,ADJ!A$1:A$500,0),MATCH(PAYROLL!DQ$2,ADJ!$2:$2,0)),0)</f>
        <v/>
      </c>
      <c r="DR384">
        <f>IFERROR(INDEX(ADJ!$A$1:$BZ$1000,MATCH(PAYROLL!D384,ADJ!A$1:A$500,0),MATCH(PAYROLL!DR$2,ADJ!$2:$2,0)),0)</f>
        <v/>
      </c>
      <c r="DS384">
        <f>SUM(DP384:DR384)</f>
        <v/>
      </c>
      <c r="DT384">
        <f>EK384</f>
        <v/>
      </c>
      <c r="DU384">
        <f>SUM(DO384:DR384)</f>
        <v/>
      </c>
      <c r="DV384">
        <f>ROUND(DU384*0.1,0)</f>
        <v/>
      </c>
      <c r="DW384">
        <f>DU384+DV384</f>
        <v/>
      </c>
      <c r="DZ384">
        <f>IFERROR(INDEX(ADJ!$A$1:$BZ$1000,MATCH(PAYROLL!$D384,ADJ!A$1:A$500,0),MATCH(PAYROLL!DZ$2,ADJ!$2:$2,0)),0)</f>
        <v/>
      </c>
      <c r="EA384">
        <f>IFERROR(INDEX(ADJ!$A$1:$BZ$1000,MATCH(PAYROLL!$D384,ADJ!A$1:A$500,0),MATCH(PAYROLL!EA$2,ADJ!$2:$2,0)),0)</f>
        <v/>
      </c>
      <c r="EB384">
        <f>IFERROR(INDEX(ADJ!$A$1:$BZ$1000,MATCH(PAYROLL!$D384,ADJ!A$1:A$500,0),MATCH(PAYROLL!EB$2,ADJ!$2:$2,0)),0)</f>
        <v/>
      </c>
      <c r="EC384">
        <f>IFERROR(INDEX(ADJ!$A$1:$BZ$1000,MATCH(PAYROLL!$D384,ADJ!A$1:A$500,0),MATCH(PAYROLL!EC$2,ADJ!$2:$2,0)),0)</f>
        <v/>
      </c>
      <c r="ED384">
        <f>IFERROR(INDEX(ADJ!$A$1:$BZ$1000,MATCH(PAYROLL!$D384,ADJ!A$1:A$500,0),MATCH(PAYROLL!ED$2,ADJ!$2:$2,0)),0)</f>
        <v/>
      </c>
      <c r="EE384">
        <f>IFERROR(INDEX(ADJ!$A$1:$BZ$1000,MATCH(PAYROLL!$D384,ADJ!A$1:A$500,0),MATCH(PAYROLL!EE$2,ADJ!$2:$2,0)),0)</f>
        <v/>
      </c>
      <c r="EF384">
        <f>IFERROR(INDEX(ADJ!$A$1:$BZ$1000,MATCH(PAYROLL!$D384,ADJ!A$1:A$500,0),MATCH(PAYROLL!EF$2,ADJ!$2:$2,0)),0)</f>
        <v/>
      </c>
      <c r="EG384">
        <f>IFERROR(INDEX(ADJ!$A$1:$BZ$1000,MATCH(PAYROLL!$D384,ADJ!A$1:A$500,0),MATCH(PAYROLL!EG$2,ADJ!$2:$2,0)),0)</f>
        <v/>
      </c>
      <c r="EH384">
        <f>IFERROR(INDEX(ADJ!$A$1:$BZ$1000,MATCH(PAYROLL!$D384,ADJ!A$1:A$500,0),MATCH(PAYROLL!EH$2,ADJ!$2:$2,0)),0)</f>
        <v/>
      </c>
      <c r="EI384">
        <f>IFERROR(INDEX(ADJ!$A$1:$BZ$1000,MATCH(PAYROLL!D384,ADJ!A$1:A$500,0),MATCH(PAYROLL!EI$2,ADJ!$2:$2,0)),0)</f>
        <v/>
      </c>
      <c r="EJ384">
        <f>IFERROR(INDEX(ADJ!$A$1:$BZ$1000,MATCH(PAYROLL!$D384,ADJ!A$1:A$500,0),MATCH(PAYROLL!EJ$2,ADJ!$2:$2,0)),0)</f>
        <v/>
      </c>
      <c r="EK384">
        <f>SUM(DZ384:EJ384)</f>
        <v/>
      </c>
    </row>
    <row r="385">
      <c r="A385" t="n">
        <v>383</v>
      </c>
      <c r="B385" t="inlineStr">
        <is>
          <t>Trần Văn Thái</t>
        </is>
      </c>
      <c r="D385" t="inlineStr">
        <is>
          <t>143380-02</t>
        </is>
      </c>
      <c r="S385">
        <f>IFERROR(INDEX(PIS!$A$1:$BZ$1000,MATCH($D385,PIS!C$1:C$500,0),MATCH("Lương CB tháng trước",PIS!$1:$1,0)),0)</f>
        <v/>
      </c>
      <c r="T385">
        <f>IFERROR(INDEX(PIS!$A$1:$BZ$1000,MATCH($D385,PIS!C$1:C$500,0),MATCH("Lương CB hiện tại",PIS!$1:$1,0)),0)</f>
        <v/>
      </c>
      <c r="U385">
        <f>IFERROR(INDEX(PIS!$A$1:$BZ$1000,MATCH($D385,PIS!C$1:C$500,0),MATCH("Lương đóng BHBB",PIS!$1:$1,0)),0)</f>
        <v/>
      </c>
      <c r="V385">
        <f>IFERROR(INDEX(PIS!$A$1:$BZ$1000,MATCH($D385,PIS!C$1:C$500,0),MATCH(V$2,PIS!$2:$2,0)),0)</f>
        <v/>
      </c>
      <c r="W385">
        <f>IFERROR(INDEX(PIS!$A$1:$BZ$1000,MATCH($D385,PIS!C$1:C$500,0),MATCH(W$2,PIS!$2:$2,0)),0)</f>
        <v/>
      </c>
      <c r="X385">
        <f>IFERROR(INDEX(PIS!$A$1:$BZ$1000,MATCH($D385,PIS!C$1:C$500,0),MATCH(X$2,PIS!$2:$2,0)),0)</f>
        <v/>
      </c>
      <c r="Y385">
        <f>IFERROR(INDEX(PIS!$A$1:$BZ$1000,MATCH($D385,PIS!C$1:C$500,0),MATCH(Y$2,PIS!$2:$2,0)),0)</f>
        <v/>
      </c>
      <c r="Z385">
        <f>IFERROR(INDEX(PIS!$A$1:$BZ$1000,MATCH($D385,PIS!C$1:C$500,0),MATCH(Z$2,PIS!$2:$2,0)),0)</f>
        <v/>
      </c>
      <c r="AA385">
        <f>IFERROR(INDEX(PIS!$A$1:$BZ$1000,MATCH($D385,PIS!C$1:C$500,0),MATCH(AA$2,PIS!$2:$2,0)),0)</f>
        <v/>
      </c>
      <c r="AB385">
        <f>IFERROR(INDEX(PIS!$A$1:$BZ$1000,MATCH($D385,PIS!C$1:C$500,0),MATCH(AB$2,PIS!$2:$2,0)),0)</f>
        <v/>
      </c>
      <c r="AC385">
        <f>SUM(V385:AB385)</f>
        <v/>
      </c>
      <c r="AD385">
        <f>IFERROR(INDEX(TIMESHEET!$A$1:$AI$5000,MATCH($D385,TIMESHEET!A$1:A$500,0),MATCH("T100",TIMESHEET!$2:$2,0))-2,0)</f>
        <v/>
      </c>
      <c r="AE385">
        <f>IFERROR(INDEX(TIMESHEET!$A$1:$AI$5000,MATCH($D385,TIMESHEET!A$1:A$500,0),MATCH("T202",TIMESHEET!$2:$2,0)),0)</f>
        <v/>
      </c>
      <c r="AF385">
        <f>IFERROR(INDEX(TIMESHEET!$A$1:$AI$5000,MATCH($D385,TIMESHEET!A$1:A$500,0),MATCH("T302",TIMESHEET!$2:$2,0)),0)</f>
        <v/>
      </c>
      <c r="AG385">
        <f>IFERROR(INDEX(TIMESHEET!$A$1:$AI$5000,MATCH($D385,TIMESHEET!A$1:A$500,0),MATCH("T406",TIMESHEET!$2:$2,0)),0)</f>
        <v/>
      </c>
      <c r="AH385">
        <f>AE385+AG385</f>
        <v/>
      </c>
      <c r="AI385">
        <f>IFERROR(INDEX(TIMESHEET!$A$1:$AI$5000,MATCH($D385,TIMESHEET!A$1:A$500,0),MATCH("T701",TIMESHEET!$2:$2,0)),0)</f>
        <v/>
      </c>
      <c r="AJ385">
        <f>IFERROR(INDEX(TIMESHEET!$A$1:$AI$5000,MATCH($D385,TIMESHEET!B$1:B$500,0),MATCH("T320",TIMESHEET!$2:$2,0)),0)</f>
        <v/>
      </c>
      <c r="AK385">
        <f>IFERROR(IF(LEFT(INDEX(PIS!O$1:O$500,MATCH(D385,PIS!C$1:C$500)),1)="M",T385/AD385*SUM(AE385:AG385),T385*AD385),0)</f>
        <v/>
      </c>
      <c r="AL385">
        <f>IFERROR(INDEX(ADJ!$A$1:$BZ$1000,MATCH(PAYROLL!D385,ADJ!A$1:A$500,0),MATCH(PAYROLL!AL$2,ADJ!$2:$2,0)),0)</f>
        <v/>
      </c>
      <c r="AM385">
        <f>SUM(AK385:AL385)</f>
        <v/>
      </c>
      <c r="AN385">
        <f>IFERROR(ROUND(V385/$AD385*$AH385,0),0)</f>
        <v/>
      </c>
      <c r="AO385">
        <f>IFERROR(ROUND(W385/$AD385*$AH385,0),0)</f>
        <v/>
      </c>
      <c r="AP385">
        <f>IFERROR(ROUND(X385/$AD385*$AE385,0),0)</f>
        <v/>
      </c>
      <c r="AQ385">
        <f>IFERROR(ROUND(Y385/$AD385*$AH385,0),0)</f>
        <v/>
      </c>
      <c r="AR385">
        <f>IFERROR(ROUND(Z385/$AD385*$AH385,0),0)</f>
        <v/>
      </c>
      <c r="AS385">
        <f>IFERROR(ROUND(AA385/$AD385*$AH385,0),0)</f>
        <v/>
      </c>
      <c r="AT385">
        <f>IFERROR(IF((AE385+AF385+AG385)&gt;13,AB385,ROUND(AB385/AD385*AH385,0)),0)</f>
        <v/>
      </c>
      <c r="AU385">
        <f>IFERROR(INDEX(ADJ!$A$1:$BZ$1000,MATCH(PAYROLL!D385,ADJ!A$1:A$500,0),MATCH(PAYROLL!AU$2,ADJ!$2:$2,0)),0)</f>
        <v/>
      </c>
      <c r="AV385">
        <f>ROUND(SUM(AN385:AU385),0)</f>
        <v/>
      </c>
      <c r="AW385">
        <f>IFERROR(INDEX(TIMESHEET!$A$1:$AI$5000,MATCH(PAYROLL!D385,TIMESHEET!A$1:A$500,0),MATCH("T620",TIMESHEET!$2:$2,0)),0)</f>
        <v/>
      </c>
      <c r="AX385">
        <f>IFERROR(INDEX(TIMESHEET!$A$1:$AI$5000,MATCH(PAYROLL!D385,TIMESHEET!A$1:A$500,0),MATCH("T601",TIMESHEET!$2:$2,0)),0)</f>
        <v/>
      </c>
      <c r="AY385">
        <f>IFERROR(INDEX(TIMESHEET!$A$1:$AI$5000,MATCH(PAYROLL!D385,TIMESHEET!A$1:A$500,0),MATCH("T602",TIMESHEET!$2:$2,0)),0)</f>
        <v/>
      </c>
      <c r="AZ385">
        <f>IFERROR(INDEX(TIMESHEET!$A$1:$AI$5000,MATCH(PAYROLL!D385,TIMESHEET!A$1:A$500,0),MATCH("T603",TIMESHEET!$2:$2,0)),0)</f>
        <v/>
      </c>
      <c r="BA385">
        <f>IFERROR(INDEX(TIMESHEET!$A$1:$AI$5000,MATCH(PAYROLL!D385,TIMESHEET!A$1:A$500,0),MATCH("T611",TIMESHEET!$2:$2,0)),0)</f>
        <v/>
      </c>
      <c r="BB385">
        <f>IFERROR(INDEX(TIMESHEET!$A$1:$AI$5000,MATCH(PAYROLL!D385,TIMESHEET!A$1:A$500,0),MATCH("T612",TIMESHEET!$2:$2,0)),0)</f>
        <v/>
      </c>
      <c r="BC385">
        <f>IFERROR(INDEX(TIMESHEET!$A$1:$AI$5000,MATCH(PAYROLL!D385,TIMESHEET!A$1:A$500,0),MATCH("T613",TIMESHEET!$2:$2,0)),0)</f>
        <v/>
      </c>
      <c r="BD385">
        <f>IFERROR(INDEX(TIMESHEET!$A$1:$AI$5000,MATCH(PAYROLL!D385,TIMESHEET!A$1:A$500,0),MATCH("T500",TIMESHEET!$2:$2,0)),0)</f>
        <v/>
      </c>
      <c r="BE385">
        <f>IFERROR(IF(LEFT(INDEX(PIS!O$1:O$500,MATCH(D385,PIS!C$1:C$500)),1)="M",T385/AD385/8*(AW385+AX385*1.5+AY385*2+AZ385*3+BA385*2.1+BB385*2.7+BC385*3.9+BD385*0.3),T385/8*(AW385+AX385*1.5+AY385*2+AZ385*3+BA385*2.1+BB385*2.7+BC385*3.9+BD385*0.3)),0)</f>
        <v/>
      </c>
      <c r="BF385">
        <f>IFERROR(INDEX(ADJ!$A$1:$BZ$1000,MATCH(PAYROLL!$D385,ADJ!A$1:A$500,0),MATCH(PAYROLL!BF$2,ADJ!$2:$2,0)),0)</f>
        <v/>
      </c>
      <c r="BG385">
        <f>IFERROR(INDEX(ADJ!$A$1:$BZ$1000,MATCH(PAYROLL!D385,ADJ!A$1:A$500,0),MATCH(PAYROLL!BG$2,ADJ!$2:$2,0)),0)</f>
        <v/>
      </c>
      <c r="BH385">
        <f>IFERROR(INDEX(ADJ!$A$1:$BZ$1000,MATCH(PAYROLL!D385,ADJ!A$1:A$500,0),MATCH(PAYROLL!BH$2,ADJ!$2:$2,0)),0)</f>
        <v/>
      </c>
      <c r="BI385">
        <f>IFERROR(INDEX(ADJ!$A$1:$BZ$1000,MATCH(PAYROLL!D385,ADJ!A$1:A$500,0),MATCH(PAYROLL!BI$2,ADJ!$2:$2,0)),0)</f>
        <v/>
      </c>
      <c r="BJ385">
        <f>IFERROR(INDEX(ADJ!$A$1:$BZ$1000,MATCH(PAYROLL!D385,ADJ!A$1:A$500,0),MATCH(PAYROLL!BJ$2,ADJ!$2:$2,0)),0)</f>
        <v/>
      </c>
      <c r="BK385">
        <f>SUM(BF385:BJ385)</f>
        <v/>
      </c>
      <c r="BL385">
        <f>IFERROR(INDEX(ADJ!$A$1:$BZ$1000,MATCH(PAYROLL!D385,ADJ!A$1:A$500,0),MATCH(PAYROLL!BL$2,ADJ!$2:$2,0)),0)</f>
        <v/>
      </c>
      <c r="BM385">
        <f>IFERROR(INDEX(ADJ!$A$1:$BZ$1000,MATCH(PAYROLL!D385,ADJ!A$1:A$500,0),MATCH(PAYROLL!BM$2,ADJ!$2:$2,0)),0)</f>
        <v/>
      </c>
      <c r="BN385">
        <f>IFERROR(INDEX(ADJ!$A$1:$BZ$1000,MATCH(PAYROLL!D385,ADJ!A$1:A$500,0),MATCH(PAYROLL!BN$2,ADJ!$2:$2,0)),0)</f>
        <v/>
      </c>
      <c r="BO385">
        <f>IFERROR(INDEX(ADJ!$A$1:$BZ$1000,MATCH(PAYROLL!D385,ADJ!A$1:A$500,0),MATCH(PAYROLL!BO$2,ADJ!$2:$2,0)),0)</f>
        <v/>
      </c>
      <c r="BP385">
        <f>SUM(AM385,AV385,BE385,BK385,BL385:BO385)</f>
        <v/>
      </c>
      <c r="BQ385">
        <f>BO385</f>
        <v/>
      </c>
      <c r="BR385">
        <f>IFERROR(ROUND(IF(LEFT(INDEX(PIS!O$1:O$500,MATCH(D385,PIS!C$1:C$500)),1)="D",T385/8*(BD385*0.3),IF(LEFT(INDEX(PIS!O$1:O$500,MATCH(D385,PIS!C$1:C$500)),1)="H",T385*($BD385*0.3),T385/$AD385/8*($BD385*0.3))),0),0)</f>
        <v/>
      </c>
      <c r="BS385">
        <f>IF(AP385&lt;1,0,MIN(AP385,730000))</f>
        <v/>
      </c>
      <c r="BT385">
        <f>IFERROR(ROUND((BE385-SUM(AW385:BC385)*T385/AD385/8),0)-BR385,0)</f>
        <v/>
      </c>
      <c r="BU385">
        <f>AO385</f>
        <v/>
      </c>
      <c r="BV385">
        <f>SUM(BQ385:BU385)</f>
        <v/>
      </c>
      <c r="BW385">
        <f>BP385-BV385</f>
        <v/>
      </c>
      <c r="BX385">
        <f>IFERROR(IF(RIGHT(INDEX(PIS!O$1:O$500,MATCH(D385,PIS!C$1:C$500)),5)="Gross",MIN(U385+V385,VLOOKUP("R700",TSC!B:C,2,0)*VLOOKUP("R101",TSC!B:C,2,0))*VLOOKUP("R701",TSC!B:C,2,0)%,0),0)</f>
        <v/>
      </c>
      <c r="BY385">
        <f>IFERROR(IF(RIGHT(INDEX(PIS!O$1:O$500,MATCH(D385,PIS!C$1:C$500)),5)="Gross",MIN(U385+V385,VLOOKUP("R700",TSC!B:C,2,0)*VLOOKUP("R101",TSC!B:C,2,0))*VLOOKUP("T704",TSC!B:C,2,0)%,0),0)</f>
        <v/>
      </c>
      <c r="BZ385">
        <f>IFERROR(IF(RIGHT(INDEX(PIS!O$1:O$500,MATCH(D385,PIS!C$1:C$500)),5)="Gross",MIN(U385+V385,VLOOKUP("R700",TSC!B:C,2,0)*VLOOKUP("1",TSC!F:G,2,0))*VLOOKUP("T705",TSC!B:C,2,0)%,0),0)</f>
        <v/>
      </c>
      <c r="CA385">
        <f>IFERROR(INDEX(ADJ!$A$1:$BZ$1000,MATCH(PAYROLL!D385,ADJ!A$1:A$500,0),MATCH(PAYROLL!CA$2,ADJ!$2:$2,0)),0)</f>
        <v/>
      </c>
      <c r="CB385">
        <f>IFERROR(INDEX(ADJ!$A$1:$BZ$1000,MATCH(PAYROLL!D385,ADJ!A$1:A$500,0),MATCH(PAYROLL!CB$2,ADJ!$2:$2,0)),0)</f>
        <v/>
      </c>
      <c r="CC385">
        <f>SUM(BX385:CB385)</f>
        <v/>
      </c>
      <c r="CD385">
        <f>IFERROR(INDEX(PIS!$A$1:$BZ$1000,MATCH(PAYROLL!D385,PIS!C$1:C$500,0),MATCH(PAYROLL!CD$1,PIS!$1:$1,0)),0)</f>
        <v/>
      </c>
      <c r="CE385">
        <f>IFERROR(IF(OR(INDEX(PIS!P$1:P$500,MATCH(D385,PIS!C$1:C$500,0))="LT2",INDEX(PIS!P$1:P$500,MATCH(D385,PIS!C$1:C$500,0))="P10"),0,SUM(CC385,CD385*VLOOKUP("R601",TSC!B:C,2,0),VLOOKUP("R602",TSC!B:C,2,0))),0)</f>
        <v/>
      </c>
      <c r="CF385">
        <f>MAX(BW385-CE385,0)</f>
        <v/>
      </c>
      <c r="CG385">
        <f>IFERROR(IF(OR(RIGHT(INDEX(PIS!P$1:P$500,MATCH(D385,PIS!C$1:C$500)),5)="P10",RIGHT(INDEX(PIS!P$1:P$500,MATCH(D385,PIS!C$1:C$500)),5)="CK"),0,IF(CF385&lt;=5000000,CF385*5%,IF(CF385&lt;=10000000,CF385*10%-250000,IF(CF385&lt;=18000000,CF385*15%-750000,IF(CF385&lt;=32000000,CF385*20%-1650000,IF(CF385&lt;=52000000,CF385*25%-3250000,IF(CF385&lt;=80000000,BH385*30%-5850000,CF385*35%-9850000))))))),0)</f>
        <v/>
      </c>
      <c r="CH385">
        <f>IFERROR(IF(OR(INDEX(PIS!P$1:P$500,MATCH(D385,PIS!C$1:C$500))="LT",INDEX(PIS!P$1:P$500,MATCH(D385,PIS!C$1:C$500))="CK"),0,IF(CF385&lt;2000000,0,CF385*10%)),0)</f>
        <v/>
      </c>
      <c r="CI385">
        <f>IFERROR(INDEX(ADJ!$A$1:$BZ$1000,MATCH(PAYROLL!D385,ADJ!A$1:A$500,0),MATCH(PAYROLL!CI$2,ADJ!$2:$2,0)),0)</f>
        <v/>
      </c>
      <c r="CJ385">
        <f>IFERROR(INDEX(ADJ!$A$1:$BZ$1000,MATCH(PAYROLL!D385,ADJ!A$1:A$500,0),MATCH(PAYROLL!CJ$2,ADJ!$2:$2,0)),0)</f>
        <v/>
      </c>
      <c r="CK385">
        <f>IFERROR(INDEX(ADJ!$A$1:$BZ$1000,MATCH(PAYROLL!D385,ADJ!A$1:A$500,0),MATCH(PAYROLL!CK$2,ADJ!$2:$2,0)),0)</f>
        <v/>
      </c>
      <c r="CL385">
        <f>SUM(CG385:CK385)</f>
        <v/>
      </c>
      <c r="CM385">
        <f>ROUND(SUM(CH385:CK385),0)</f>
        <v/>
      </c>
      <c r="CN385">
        <f>IFERROR(INDEX(CSDA!D$1:D$500,MATCH($CN$2,CSDA!C$1:C$500,0))*INDEX(PIS!V$1:V$500,MATCH(D385,PIS!C$1:C$500))+INDEX(ADJ!$A$1:$BZ$1000,MATCH(PAYROLL!D385,ADJ!A$1:A$500,0),MATCH(PAYROLL!CN$2,ADJ!$2:$2,0)),0)</f>
        <v/>
      </c>
      <c r="CO385">
        <f>IFERROR(INDEX(ADJ!$A$1:$BZ$1000,MATCH(PAYROLL!D385,ADJ!A$1:A$500,0),MATCH(PAYROLL!CO$2,ADJ!$2:$2,0)),0)</f>
        <v/>
      </c>
      <c r="CP385">
        <f>IFERROR(INDEX(ADJ!$A$1:$BZ$1000,MATCH(PAYROLL!D385,ADJ!A$1:A$500,0),MATCH(PAYROLL!CP$2,ADJ!$2:$2,0)),0)</f>
        <v/>
      </c>
      <c r="CQ385">
        <f>BP385-CL385-CI385-CM385-CN385-CO385-CP385-CC385</f>
        <v/>
      </c>
      <c r="CR385">
        <f>IFERROR(IF(RIGHT(INDEX(PIS!O$1:O$500,MATCH(D385,PIS!C$1:C$500,0)),5)="Gross",MIN(U385+V385,VLOOKUP("R700",TSC!B:C,2,0)*VLOOKUP("R101",TSC!B:C,2,0))*(VLOOKUP("T711",TSC!B:C,2,0)+VLOOKUP("T712",TSC!B:C,2,0))%,MIN(T385+V385,VLOOKUP("R700",TSC!B:C,2,0)*VLOOKUP("R101",TSC!B:C,2,0))*(VLOOKUP("T711",TSC!B:C,2,0)+VLOOKUP("T712",TSC!B:C,2,0)+VLOOKUP("R701",TSC!B:C,2,0))%),0)</f>
        <v/>
      </c>
      <c r="CS385">
        <f>IFERROR(IF(RIGHT(INDEX(PIS!O$1:O$500,MATCH(D385,PIS!C$1:C$500,0)),5)="Gross",MIN(U385+V385,VLOOKUP("R700",TSC!B:C,2,0)*VLOOKUP("R101",TSC!B:C,2,0))*(VLOOKUP("T714",TSC!B:C,2,0))%,MIN(T385+V385,VLOOKUP("R700",TSC!B:C,2,0)*VLOOKUP("R101",TSC!B:C,2,0))*(VLOOKUP("T704",TSC!B:C,2,0)+VLOOKUP("T714",TSC!B:C,2,0))%),0)</f>
        <v/>
      </c>
      <c r="CT385">
        <f>IFERROR(IF(RIGHT(INDEX(PIS!O$1:O$500,MATCH(D385,PIS!C$1:C$500,0)),5)="Gross",MIN(U385+V385,VLOOKUP("R700",TSC!B:C,2,0)*VLOOKUP("R101",TSC!B:C,2,0))*VLOOKUP("T705",TSC!B:C,2,0)%,MIN(T385+V385,VLOOKUP("R700",TSC!B:C,2,0)*VLOOKUP("R101",TSC!B:C,2,0))*VLOOKUP("T705",TSC!B:C,2,0)%),0)</f>
        <v/>
      </c>
      <c r="CU385">
        <f>IFERROR(IF(RIGHT(INDEX(PIS!O$1:O$500,MATCH(D385,PIS!C$1:C$500,0)),5)="Gross",MIN(U385+V385,VLOOKUP("R700",TSC!B:C,2,0)*VLOOKUP("R101",TSC!B:C,2,0))*(VLOOKUP("T713",TSC!B:C,2,0))%,MIN(T385+V385,VLOOKUP("R700",TSC!B:C,2,0)*VLOOKUP("R101",TSC!B:C,2,0))*(VLOOKUP("T713",TSC!B:C,2,0))%),0)</f>
        <v/>
      </c>
      <c r="CV385">
        <f>IFERROR(INDEX(ADJ!$A$1:$BZ$1000,MATCH(PAYROLL!D385,ADJ!A$1:A$500,0),MATCH(PAYROLL!CV$2,ADJ!$2:$2,0)),0)</f>
        <v/>
      </c>
      <c r="CW385">
        <f>IFERROR(INDEX(ADJ!$A$1:$BZ$1000,MATCH(PAYROLL!D385,ADJ!A$1:A$500,0),MATCH(PAYROLL!CW$2,ADJ!$2:$2,0)),0)</f>
        <v/>
      </c>
      <c r="CX385">
        <f>SUM(CR385:CW385)</f>
        <v/>
      </c>
      <c r="CY385">
        <f>ROUND(IF(CR385&gt;0,T385+V385*VLOOKUP("R202",TSC!$B$1:$C$500,2,0),0),0)</f>
        <v/>
      </c>
      <c r="CZ385">
        <f>IFERROR(INDEX(CSDA!D$1:D$500,MATCH($CZ$2,CSDA!C$1:C$500,0)),0)</f>
        <v/>
      </c>
      <c r="DA385">
        <f>ROUND(T385*0.7%,0)</f>
        <v/>
      </c>
      <c r="DB385">
        <f>ROUND(T385/12,0)</f>
        <v/>
      </c>
      <c r="DC385">
        <f ref="DC385" t="array">IFERROR(INDEX(CSDA!D$1:D$500,MATCH("Trích giữ"&amp;PAYROLL!DC$2,CSDA!A$1:A$500&amp;CSDA!C$1:C$500,0)),0)</f>
        <v/>
      </c>
      <c r="DD385">
        <f ref="DD385" t="array">IFERROR(INDEX(CSDA!D$1:D$500,MATCH("Trích giữ"&amp;PAYROLL!DD$2,CSDA!A$1:A$500&amp;CSDA!C$1:C$500,0)),0)</f>
        <v/>
      </c>
      <c r="DE385">
        <f ref="DE385" t="array">IFERROR(INDEX(CSDA!D$1:D$500,MATCH("Trích giữ"&amp;PAYROLL!DE$2,CSDA!A$1:A$500&amp;CSDA!C$1:C$500,0)),0)</f>
        <v/>
      </c>
      <c r="DF385">
        <f>IFERROR(INDEX(CSDA!D$1:D$500,MATCH(PAYROLL!DF$2,CSDA!C$1:C$500,0)),0)</f>
        <v/>
      </c>
      <c r="DG385">
        <f ref="DG385" t="array">IFERROR(INDEX(CSDA!D$1:D$500,MATCH("Trích giữ"&amp;PAYROLL!DG$2,CSDA!A$1:A$500&amp;CSDA!C$1:C$500,0)),0)</f>
        <v/>
      </c>
      <c r="DH385">
        <f>ROUND(T385/26,0)</f>
        <v/>
      </c>
      <c r="DI385">
        <f ref="DI385" t="array">IFERROR(INDEX(CSDA!D$1:D$500,MATCH("Trích giữ"&amp;PAYROLL!DI$2,CSDA!A$1:A$500&amp;CSDA!C$1:C$500,0)),0)</f>
        <v/>
      </c>
      <c r="DJ385">
        <f>IF(U385=0,T385*21.5%-BL385,0)</f>
        <v/>
      </c>
      <c r="DK385">
        <f ref="DK385" t="array">IFERROR(INDEX(CSDA!D$1:D$500,MATCH("Trích giữ"&amp;PAYROLL!DK$2,CSDA!A$1:A$500&amp;CSDA!C$1:C$500,0)),0)</f>
        <v/>
      </c>
      <c r="DL385">
        <f>IFERROR(INDEX(CSDA!D$1:D$500,MATCH(PAYROLL!DL$2,CSDA!C$1:C$500,0))/12,0)</f>
        <v/>
      </c>
      <c r="DM385">
        <f>SUM(DB385:DL385)</f>
        <v/>
      </c>
      <c r="DN385">
        <f>IFERROR(INDEX(ADJ!$A$1:$BZ$1000,MATCH(PAYROLL!D385,ADJ!A$1:A$500,0),MATCH(PAYROLL!DN$2,ADJ!$2:$2,0)),0)</f>
        <v/>
      </c>
      <c r="DO385">
        <f>IFERROR(SUM(BP385,DM385:DN385,CX385:DA385)-DT385,0)</f>
        <v/>
      </c>
      <c r="DP385">
        <f ref="DP385" t="array">SUM(BW385*IFERROR(INDEX(CSDA!D$1:D$500,MATCH(BW$2,CSDA!C$1:C$500,0)),0)%,CX385*IFERROR(INDEX(CSDA!D$1:D$500,MATCH(CX$2,CSDA!C$1:C$500,0)),0)%,DA385*IFERROR(INDEX(CSDA!D$1:D$500,MATCH(DA$2,CSDA!C$1:C$500,0)),0)%,DB385*IFERROR(INDEX(CSDA!D$1:D$500,MATCH(DB$2,CSDA!C$1:C$500,0)),0)%,DF385*IFERROR(INDEX(CSDA!D$1:D$500,MATCH("Phí dịch vụ"&amp;PAYROLL!DF$2,CSDA!A$1:A$500&amp;CSDA!C$1:C$500,0)),0)%,DC385*IFERROR(INDEX(CSDA!D$1:D$500,MATCH("Phí dịch vụ"&amp;PAYROLL!DC$2,CSDA!A$1:A$500&amp;CSDA!C$1:C$500,0)),0)%,DH385*IFERROR(INDEX(CSDA!D$1:D$500,MATCH("Phí dịch vụ"&amp;PAYROLL!DH$2,CSDA!A$1:A$500&amp;CSDA!C$1:C$500,0)),0)%,DJ385*IFERROR(INDEX(CSDA!D$1:D$500,MATCH("Phí dịch vụ"&amp;PAYROLL!DJ$2,CSDA!A$1:A$500&amp;CSDA!C$1:C$500,0)),0)%,BN385*IFERROR(INDEX(CSDA!D$1:D$500,MATCH(BN$2,CSDA!C$1:C$500,0)),0)%)-BN385*7%</f>
        <v/>
      </c>
      <c r="DQ385">
        <f>IFERROR(INDEX(ADJ!$A$1:$BZ$1000,MATCH(PAYROLL!D385,ADJ!A$1:A$500,0),MATCH(PAYROLL!DQ$2,ADJ!$2:$2,0)),0)</f>
        <v/>
      </c>
      <c r="DR385">
        <f>IFERROR(INDEX(ADJ!$A$1:$BZ$1000,MATCH(PAYROLL!D385,ADJ!A$1:A$500,0),MATCH(PAYROLL!DR$2,ADJ!$2:$2,0)),0)</f>
        <v/>
      </c>
      <c r="DS385">
        <f>SUM(DP385:DR385)</f>
        <v/>
      </c>
      <c r="DT385">
        <f>EK385</f>
        <v/>
      </c>
      <c r="DU385">
        <f>SUM(DO385:DR385)</f>
        <v/>
      </c>
      <c r="DV385">
        <f>ROUND(DU385*0.1,0)</f>
        <v/>
      </c>
      <c r="DW385">
        <f>DU385+DV385</f>
        <v/>
      </c>
      <c r="DZ385">
        <f>IFERROR(INDEX(ADJ!$A$1:$BZ$1000,MATCH(PAYROLL!$D385,ADJ!A$1:A$500,0),MATCH(PAYROLL!DZ$2,ADJ!$2:$2,0)),0)</f>
        <v/>
      </c>
      <c r="EA385">
        <f>IFERROR(INDEX(ADJ!$A$1:$BZ$1000,MATCH(PAYROLL!$D385,ADJ!A$1:A$500,0),MATCH(PAYROLL!EA$2,ADJ!$2:$2,0)),0)</f>
        <v/>
      </c>
      <c r="EB385">
        <f>IFERROR(INDEX(ADJ!$A$1:$BZ$1000,MATCH(PAYROLL!$D385,ADJ!A$1:A$500,0),MATCH(PAYROLL!EB$2,ADJ!$2:$2,0)),0)</f>
        <v/>
      </c>
      <c r="EC385">
        <f>IFERROR(INDEX(ADJ!$A$1:$BZ$1000,MATCH(PAYROLL!$D385,ADJ!A$1:A$500,0),MATCH(PAYROLL!EC$2,ADJ!$2:$2,0)),0)</f>
        <v/>
      </c>
      <c r="ED385">
        <f>IFERROR(INDEX(ADJ!$A$1:$BZ$1000,MATCH(PAYROLL!$D385,ADJ!A$1:A$500,0),MATCH(PAYROLL!ED$2,ADJ!$2:$2,0)),0)</f>
        <v/>
      </c>
      <c r="EE385">
        <f>IFERROR(INDEX(ADJ!$A$1:$BZ$1000,MATCH(PAYROLL!$D385,ADJ!A$1:A$500,0),MATCH(PAYROLL!EE$2,ADJ!$2:$2,0)),0)</f>
        <v/>
      </c>
      <c r="EF385">
        <f>IFERROR(INDEX(ADJ!$A$1:$BZ$1000,MATCH(PAYROLL!$D385,ADJ!A$1:A$500,0),MATCH(PAYROLL!EF$2,ADJ!$2:$2,0)),0)</f>
        <v/>
      </c>
      <c r="EG385">
        <f>IFERROR(INDEX(ADJ!$A$1:$BZ$1000,MATCH(PAYROLL!$D385,ADJ!A$1:A$500,0),MATCH(PAYROLL!EG$2,ADJ!$2:$2,0)),0)</f>
        <v/>
      </c>
      <c r="EH385">
        <f>IFERROR(INDEX(ADJ!$A$1:$BZ$1000,MATCH(PAYROLL!$D385,ADJ!A$1:A$500,0),MATCH(PAYROLL!EH$2,ADJ!$2:$2,0)),0)</f>
        <v/>
      </c>
      <c r="EI385">
        <f>IFERROR(INDEX(ADJ!$A$1:$BZ$1000,MATCH(PAYROLL!D385,ADJ!A$1:A$500,0),MATCH(PAYROLL!EI$2,ADJ!$2:$2,0)),0)</f>
        <v/>
      </c>
      <c r="EJ385">
        <f>IFERROR(INDEX(ADJ!$A$1:$BZ$1000,MATCH(PAYROLL!$D385,ADJ!A$1:A$500,0),MATCH(PAYROLL!EJ$2,ADJ!$2:$2,0)),0)</f>
        <v/>
      </c>
      <c r="EK385">
        <f>SUM(DZ385:EJ385)</f>
        <v/>
      </c>
    </row>
    <row r="386">
      <c r="A386" t="n">
        <v>384</v>
      </c>
      <c r="B386" t="inlineStr">
        <is>
          <t>Trần Văn Chiến</t>
        </is>
      </c>
      <c r="D386" t="inlineStr">
        <is>
          <t>158881-01</t>
        </is>
      </c>
      <c r="S386">
        <f>IFERROR(INDEX(PIS!$A$1:$BZ$1000,MATCH($D386,PIS!C$1:C$500,0),MATCH("Lương CB tháng trước",PIS!$1:$1,0)),0)</f>
        <v/>
      </c>
      <c r="T386">
        <f>IFERROR(INDEX(PIS!$A$1:$BZ$1000,MATCH($D386,PIS!C$1:C$500,0),MATCH("Lương CB hiện tại",PIS!$1:$1,0)),0)</f>
        <v/>
      </c>
      <c r="U386">
        <f>IFERROR(INDEX(PIS!$A$1:$BZ$1000,MATCH($D386,PIS!C$1:C$500,0),MATCH("Lương đóng BHBB",PIS!$1:$1,0)),0)</f>
        <v/>
      </c>
      <c r="V386">
        <f>IFERROR(INDEX(PIS!$A$1:$BZ$1000,MATCH($D386,PIS!C$1:C$500,0),MATCH(V$2,PIS!$2:$2,0)),0)</f>
        <v/>
      </c>
      <c r="W386">
        <f>IFERROR(INDEX(PIS!$A$1:$BZ$1000,MATCH($D386,PIS!C$1:C$500,0),MATCH(W$2,PIS!$2:$2,0)),0)</f>
        <v/>
      </c>
      <c r="X386">
        <f>IFERROR(INDEX(PIS!$A$1:$BZ$1000,MATCH($D386,PIS!C$1:C$500,0),MATCH(X$2,PIS!$2:$2,0)),0)</f>
        <v/>
      </c>
      <c r="Y386">
        <f>IFERROR(INDEX(PIS!$A$1:$BZ$1000,MATCH($D386,PIS!C$1:C$500,0),MATCH(Y$2,PIS!$2:$2,0)),0)</f>
        <v/>
      </c>
      <c r="Z386">
        <f>IFERROR(INDEX(PIS!$A$1:$BZ$1000,MATCH($D386,PIS!C$1:C$500,0),MATCH(Z$2,PIS!$2:$2,0)),0)</f>
        <v/>
      </c>
      <c r="AA386">
        <f>IFERROR(INDEX(PIS!$A$1:$BZ$1000,MATCH($D386,PIS!C$1:C$500,0),MATCH(AA$2,PIS!$2:$2,0)),0)</f>
        <v/>
      </c>
      <c r="AB386">
        <f>IFERROR(INDEX(PIS!$A$1:$BZ$1000,MATCH($D386,PIS!C$1:C$500,0),MATCH(AB$2,PIS!$2:$2,0)),0)</f>
        <v/>
      </c>
      <c r="AC386">
        <f>SUM(V386:AB386)</f>
        <v/>
      </c>
      <c r="AD386">
        <f>IFERROR(INDEX(TIMESHEET!$A$1:$AI$5000,MATCH($D386,TIMESHEET!A$1:A$500,0),MATCH("T100",TIMESHEET!$2:$2,0))-2,0)</f>
        <v/>
      </c>
      <c r="AE386">
        <f>IFERROR(INDEX(TIMESHEET!$A$1:$AI$5000,MATCH($D386,TIMESHEET!A$1:A$500,0),MATCH("T202",TIMESHEET!$2:$2,0)),0)</f>
        <v/>
      </c>
      <c r="AF386">
        <f>IFERROR(INDEX(TIMESHEET!$A$1:$AI$5000,MATCH($D386,TIMESHEET!A$1:A$500,0),MATCH("T302",TIMESHEET!$2:$2,0)),0)</f>
        <v/>
      </c>
      <c r="AG386">
        <f>IFERROR(INDEX(TIMESHEET!$A$1:$AI$5000,MATCH($D386,TIMESHEET!A$1:A$500,0),MATCH("T406",TIMESHEET!$2:$2,0)),0)</f>
        <v/>
      </c>
      <c r="AH386">
        <f>AE386+AG386</f>
        <v/>
      </c>
      <c r="AI386">
        <f>IFERROR(INDEX(TIMESHEET!$A$1:$AI$5000,MATCH($D386,TIMESHEET!A$1:A$500,0),MATCH("T701",TIMESHEET!$2:$2,0)),0)</f>
        <v/>
      </c>
      <c r="AJ386">
        <f>IFERROR(INDEX(TIMESHEET!$A$1:$AI$5000,MATCH($D386,TIMESHEET!B$1:B$500,0),MATCH("T320",TIMESHEET!$2:$2,0)),0)</f>
        <v/>
      </c>
      <c r="AK386">
        <f>IFERROR(IF(LEFT(INDEX(PIS!O$1:O$500,MATCH(D386,PIS!C$1:C$500)),1)="M",T386/AD386*SUM(AE386:AG386),T386*AD386),0)</f>
        <v/>
      </c>
      <c r="AL386">
        <f>IFERROR(INDEX(ADJ!$A$1:$BZ$1000,MATCH(PAYROLL!D386,ADJ!A$1:A$500,0),MATCH(PAYROLL!AL$2,ADJ!$2:$2,0)),0)</f>
        <v/>
      </c>
      <c r="AM386">
        <f>SUM(AK386:AL386)</f>
        <v/>
      </c>
      <c r="AN386">
        <f>IFERROR(ROUND(V386/$AD386*$AH386,0),0)</f>
        <v/>
      </c>
      <c r="AO386">
        <f>IFERROR(ROUND(W386/$AD386*$AH386,0),0)</f>
        <v/>
      </c>
      <c r="AP386">
        <f>IFERROR(ROUND(X386/$AD386*$AE386,0),0)</f>
        <v/>
      </c>
      <c r="AQ386">
        <f>IFERROR(ROUND(Y386/$AD386*$AH386,0),0)</f>
        <v/>
      </c>
      <c r="AR386">
        <f>IFERROR(ROUND(Z386/$AD386*$AH386,0),0)</f>
        <v/>
      </c>
      <c r="AS386">
        <f>IFERROR(ROUND(AA386/$AD386*$AH386,0),0)</f>
        <v/>
      </c>
      <c r="AT386">
        <f>IFERROR(IF((AE386+AF386+AG386)&gt;13,AB386,ROUND(AB386/AD386*AH386,0)),0)</f>
        <v/>
      </c>
      <c r="AU386">
        <f>IFERROR(INDEX(ADJ!$A$1:$BZ$1000,MATCH(PAYROLL!D386,ADJ!A$1:A$500,0),MATCH(PAYROLL!AU$2,ADJ!$2:$2,0)),0)</f>
        <v/>
      </c>
      <c r="AV386">
        <f>ROUND(SUM(AN386:AU386),0)</f>
        <v/>
      </c>
      <c r="AW386">
        <f>IFERROR(INDEX(TIMESHEET!$A$1:$AI$5000,MATCH(PAYROLL!D386,TIMESHEET!A$1:A$500,0),MATCH("T620",TIMESHEET!$2:$2,0)),0)</f>
        <v/>
      </c>
      <c r="AX386">
        <f>IFERROR(INDEX(TIMESHEET!$A$1:$AI$5000,MATCH(PAYROLL!D386,TIMESHEET!A$1:A$500,0),MATCH("T601",TIMESHEET!$2:$2,0)),0)</f>
        <v/>
      </c>
      <c r="AY386">
        <f>IFERROR(INDEX(TIMESHEET!$A$1:$AI$5000,MATCH(PAYROLL!D386,TIMESHEET!A$1:A$500,0),MATCH("T602",TIMESHEET!$2:$2,0)),0)</f>
        <v/>
      </c>
      <c r="AZ386">
        <f>IFERROR(INDEX(TIMESHEET!$A$1:$AI$5000,MATCH(PAYROLL!D386,TIMESHEET!A$1:A$500,0),MATCH("T603",TIMESHEET!$2:$2,0)),0)</f>
        <v/>
      </c>
      <c r="BA386">
        <f>IFERROR(INDEX(TIMESHEET!$A$1:$AI$5000,MATCH(PAYROLL!D386,TIMESHEET!A$1:A$500,0),MATCH("T611",TIMESHEET!$2:$2,0)),0)</f>
        <v/>
      </c>
      <c r="BB386">
        <f>IFERROR(INDEX(TIMESHEET!$A$1:$AI$5000,MATCH(PAYROLL!D386,TIMESHEET!A$1:A$500,0),MATCH("T612",TIMESHEET!$2:$2,0)),0)</f>
        <v/>
      </c>
      <c r="BC386">
        <f>IFERROR(INDEX(TIMESHEET!$A$1:$AI$5000,MATCH(PAYROLL!D386,TIMESHEET!A$1:A$500,0),MATCH("T613",TIMESHEET!$2:$2,0)),0)</f>
        <v/>
      </c>
      <c r="BD386">
        <f>IFERROR(INDEX(TIMESHEET!$A$1:$AI$5000,MATCH(PAYROLL!D386,TIMESHEET!A$1:A$500,0),MATCH("T500",TIMESHEET!$2:$2,0)),0)</f>
        <v/>
      </c>
      <c r="BE386">
        <f>IFERROR(IF(LEFT(INDEX(PIS!O$1:O$500,MATCH(D386,PIS!C$1:C$500)),1)="M",T386/AD386/8*(AW386+AX386*1.5+AY386*2+AZ386*3+BA386*2.1+BB386*2.7+BC386*3.9+BD386*0.3),T386/8*(AW386+AX386*1.5+AY386*2+AZ386*3+BA386*2.1+BB386*2.7+BC386*3.9+BD386*0.3)),0)</f>
        <v/>
      </c>
      <c r="BF386">
        <f>IFERROR(INDEX(ADJ!$A$1:$BZ$1000,MATCH(PAYROLL!$D386,ADJ!A$1:A$500,0),MATCH(PAYROLL!BF$2,ADJ!$2:$2,0)),0)</f>
        <v/>
      </c>
      <c r="BG386">
        <f>IFERROR(INDEX(ADJ!$A$1:$BZ$1000,MATCH(PAYROLL!D386,ADJ!A$1:A$500,0),MATCH(PAYROLL!BG$2,ADJ!$2:$2,0)),0)</f>
        <v/>
      </c>
      <c r="BH386">
        <f>IFERROR(INDEX(ADJ!$A$1:$BZ$1000,MATCH(PAYROLL!D386,ADJ!A$1:A$500,0),MATCH(PAYROLL!BH$2,ADJ!$2:$2,0)),0)</f>
        <v/>
      </c>
      <c r="BI386">
        <f>IFERROR(INDEX(ADJ!$A$1:$BZ$1000,MATCH(PAYROLL!D386,ADJ!A$1:A$500,0),MATCH(PAYROLL!BI$2,ADJ!$2:$2,0)),0)</f>
        <v/>
      </c>
      <c r="BJ386">
        <f>IFERROR(INDEX(ADJ!$A$1:$BZ$1000,MATCH(PAYROLL!D386,ADJ!A$1:A$500,0),MATCH(PAYROLL!BJ$2,ADJ!$2:$2,0)),0)</f>
        <v/>
      </c>
      <c r="BK386">
        <f>SUM(BF386:BJ386)</f>
        <v/>
      </c>
      <c r="BL386">
        <f>IFERROR(INDEX(ADJ!$A$1:$BZ$1000,MATCH(PAYROLL!D386,ADJ!A$1:A$500,0),MATCH(PAYROLL!BL$2,ADJ!$2:$2,0)),0)</f>
        <v/>
      </c>
      <c r="BM386">
        <f>IFERROR(INDEX(ADJ!$A$1:$BZ$1000,MATCH(PAYROLL!D386,ADJ!A$1:A$500,0),MATCH(PAYROLL!BM$2,ADJ!$2:$2,0)),0)</f>
        <v/>
      </c>
      <c r="BN386">
        <f>IFERROR(INDEX(ADJ!$A$1:$BZ$1000,MATCH(PAYROLL!D386,ADJ!A$1:A$500,0),MATCH(PAYROLL!BN$2,ADJ!$2:$2,0)),0)</f>
        <v/>
      </c>
      <c r="BO386">
        <f>IFERROR(INDEX(ADJ!$A$1:$BZ$1000,MATCH(PAYROLL!D386,ADJ!A$1:A$500,0),MATCH(PAYROLL!BO$2,ADJ!$2:$2,0)),0)</f>
        <v/>
      </c>
      <c r="BP386">
        <f>SUM(AM386,AV386,BE386,BK386,BL386:BO386)</f>
        <v/>
      </c>
      <c r="BQ386">
        <f>BO386</f>
        <v/>
      </c>
      <c r="BR386">
        <f>IFERROR(ROUND(IF(LEFT(INDEX(PIS!O$1:O$500,MATCH(D386,PIS!C$1:C$500)),1)="D",T386/8*(BD386*0.3),IF(LEFT(INDEX(PIS!O$1:O$500,MATCH(D386,PIS!C$1:C$500)),1)="H",T386*($BD386*0.3),T386/$AD386/8*($BD386*0.3))),0),0)</f>
        <v/>
      </c>
      <c r="BS386">
        <f>IF(AP386&lt;1,0,MIN(AP386,730000))</f>
        <v/>
      </c>
      <c r="BT386">
        <f>IFERROR(ROUND((BE386-SUM(AW386:BC386)*T386/AD386/8),0)-BR386,0)</f>
        <v/>
      </c>
      <c r="BU386">
        <f>AO386</f>
        <v/>
      </c>
      <c r="BV386">
        <f>SUM(BQ386:BU386)</f>
        <v/>
      </c>
      <c r="BW386">
        <f>BP386-BV386</f>
        <v/>
      </c>
      <c r="BX386">
        <f>IFERROR(IF(RIGHT(INDEX(PIS!O$1:O$500,MATCH(D386,PIS!C$1:C$500)),5)="Gross",MIN(U386+V386,VLOOKUP("R700",TSC!B:C,2,0)*VLOOKUP("R101",TSC!B:C,2,0))*VLOOKUP("R701",TSC!B:C,2,0)%,0),0)</f>
        <v/>
      </c>
      <c r="BY386">
        <f>IFERROR(IF(RIGHT(INDEX(PIS!O$1:O$500,MATCH(D386,PIS!C$1:C$500)),5)="Gross",MIN(U386+V386,VLOOKUP("R700",TSC!B:C,2,0)*VLOOKUP("R101",TSC!B:C,2,0))*VLOOKUP("T704",TSC!B:C,2,0)%,0),0)</f>
        <v/>
      </c>
      <c r="BZ386">
        <f>IFERROR(IF(RIGHT(INDEX(PIS!O$1:O$500,MATCH(D386,PIS!C$1:C$500)),5)="Gross",MIN(U386+V386,VLOOKUP("R700",TSC!B:C,2,0)*VLOOKUP("1",TSC!F:G,2,0))*VLOOKUP("T705",TSC!B:C,2,0)%,0),0)</f>
        <v/>
      </c>
      <c r="CA386">
        <f>IFERROR(INDEX(ADJ!$A$1:$BZ$1000,MATCH(PAYROLL!D386,ADJ!A$1:A$500,0),MATCH(PAYROLL!CA$2,ADJ!$2:$2,0)),0)</f>
        <v/>
      </c>
      <c r="CB386">
        <f>IFERROR(INDEX(ADJ!$A$1:$BZ$1000,MATCH(PAYROLL!D386,ADJ!A$1:A$500,0),MATCH(PAYROLL!CB$2,ADJ!$2:$2,0)),0)</f>
        <v/>
      </c>
      <c r="CC386">
        <f>SUM(BX386:CB386)</f>
        <v/>
      </c>
      <c r="CD386">
        <f>IFERROR(INDEX(PIS!$A$1:$BZ$1000,MATCH(PAYROLL!D386,PIS!C$1:C$500,0),MATCH(PAYROLL!CD$1,PIS!$1:$1,0)),0)</f>
        <v/>
      </c>
      <c r="CE386">
        <f>IFERROR(IF(OR(INDEX(PIS!P$1:P$500,MATCH(D386,PIS!C$1:C$500,0))="LT2",INDEX(PIS!P$1:P$500,MATCH(D386,PIS!C$1:C$500,0))="P10"),0,SUM(CC386,CD386*VLOOKUP("R601",TSC!B:C,2,0),VLOOKUP("R602",TSC!B:C,2,0))),0)</f>
        <v/>
      </c>
      <c r="CF386">
        <f>MAX(BW386-CE386,0)</f>
        <v/>
      </c>
      <c r="CG386">
        <f>IFERROR(IF(OR(RIGHT(INDEX(PIS!P$1:P$500,MATCH(D386,PIS!C$1:C$500)),5)="P10",RIGHT(INDEX(PIS!P$1:P$500,MATCH(D386,PIS!C$1:C$500)),5)="CK"),0,IF(CF386&lt;=5000000,CF386*5%,IF(CF386&lt;=10000000,CF386*10%-250000,IF(CF386&lt;=18000000,CF386*15%-750000,IF(CF386&lt;=32000000,CF386*20%-1650000,IF(CF386&lt;=52000000,CF386*25%-3250000,IF(CF386&lt;=80000000,BH386*30%-5850000,CF386*35%-9850000))))))),0)</f>
        <v/>
      </c>
      <c r="CH386">
        <f>IFERROR(IF(OR(INDEX(PIS!P$1:P$500,MATCH(D386,PIS!C$1:C$500))="LT",INDEX(PIS!P$1:P$500,MATCH(D386,PIS!C$1:C$500))="CK"),0,IF(CF386&lt;2000000,0,CF386*10%)),0)</f>
        <v/>
      </c>
      <c r="CI386">
        <f>IFERROR(INDEX(ADJ!$A$1:$BZ$1000,MATCH(PAYROLL!D386,ADJ!A$1:A$500,0),MATCH(PAYROLL!CI$2,ADJ!$2:$2,0)),0)</f>
        <v/>
      </c>
      <c r="CJ386">
        <f>IFERROR(INDEX(ADJ!$A$1:$BZ$1000,MATCH(PAYROLL!D386,ADJ!A$1:A$500,0),MATCH(PAYROLL!CJ$2,ADJ!$2:$2,0)),0)</f>
        <v/>
      </c>
      <c r="CK386">
        <f>IFERROR(INDEX(ADJ!$A$1:$BZ$1000,MATCH(PAYROLL!D386,ADJ!A$1:A$500,0),MATCH(PAYROLL!CK$2,ADJ!$2:$2,0)),0)</f>
        <v/>
      </c>
      <c r="CL386">
        <f>SUM(CG386:CK386)</f>
        <v/>
      </c>
      <c r="CM386">
        <f>ROUND(SUM(CH386:CK386),0)</f>
        <v/>
      </c>
      <c r="CN386">
        <f>IFERROR(INDEX(CSDA!D$1:D$500,MATCH($CN$2,CSDA!C$1:C$500,0))*INDEX(PIS!V$1:V$500,MATCH(D386,PIS!C$1:C$500))+INDEX(ADJ!$A$1:$BZ$1000,MATCH(PAYROLL!D386,ADJ!A$1:A$500,0),MATCH(PAYROLL!CN$2,ADJ!$2:$2,0)),0)</f>
        <v/>
      </c>
      <c r="CO386">
        <f>IFERROR(INDEX(ADJ!$A$1:$BZ$1000,MATCH(PAYROLL!D386,ADJ!A$1:A$500,0),MATCH(PAYROLL!CO$2,ADJ!$2:$2,0)),0)</f>
        <v/>
      </c>
      <c r="CP386">
        <f>IFERROR(INDEX(ADJ!$A$1:$BZ$1000,MATCH(PAYROLL!D386,ADJ!A$1:A$500,0),MATCH(PAYROLL!CP$2,ADJ!$2:$2,0)),0)</f>
        <v/>
      </c>
      <c r="CQ386">
        <f>BP386-CL386-CI386-CM386-CN386-CO386-CP386-CC386</f>
        <v/>
      </c>
      <c r="CR386">
        <f>IFERROR(IF(RIGHT(INDEX(PIS!O$1:O$500,MATCH(D386,PIS!C$1:C$500,0)),5)="Gross",MIN(U386+V386,VLOOKUP("R700",TSC!B:C,2,0)*VLOOKUP("R101",TSC!B:C,2,0))*(VLOOKUP("T711",TSC!B:C,2,0)+VLOOKUP("T712",TSC!B:C,2,0))%,MIN(T386+V386,VLOOKUP("R700",TSC!B:C,2,0)*VLOOKUP("R101",TSC!B:C,2,0))*(VLOOKUP("T711",TSC!B:C,2,0)+VLOOKUP("T712",TSC!B:C,2,0)+VLOOKUP("R701",TSC!B:C,2,0))%),0)</f>
        <v/>
      </c>
      <c r="CS386">
        <f>IFERROR(IF(RIGHT(INDEX(PIS!O$1:O$500,MATCH(D386,PIS!C$1:C$500,0)),5)="Gross",MIN(U386+V386,VLOOKUP("R700",TSC!B:C,2,0)*VLOOKUP("R101",TSC!B:C,2,0))*(VLOOKUP("T714",TSC!B:C,2,0))%,MIN(T386+V386,VLOOKUP("R700",TSC!B:C,2,0)*VLOOKUP("R101",TSC!B:C,2,0))*(VLOOKUP("T704",TSC!B:C,2,0)+VLOOKUP("T714",TSC!B:C,2,0))%),0)</f>
        <v/>
      </c>
      <c r="CT386">
        <f>IFERROR(IF(RIGHT(INDEX(PIS!O$1:O$500,MATCH(D386,PIS!C$1:C$500,0)),5)="Gross",MIN(U386+V386,VLOOKUP("R700",TSC!B:C,2,0)*VLOOKUP("R101",TSC!B:C,2,0))*VLOOKUP("T705",TSC!B:C,2,0)%,MIN(T386+V386,VLOOKUP("R700",TSC!B:C,2,0)*VLOOKUP("R101",TSC!B:C,2,0))*VLOOKUP("T705",TSC!B:C,2,0)%),0)</f>
        <v/>
      </c>
      <c r="CU386">
        <f>IFERROR(IF(RIGHT(INDEX(PIS!O$1:O$500,MATCH(D386,PIS!C$1:C$500,0)),5)="Gross",MIN(U386+V386,VLOOKUP("R700",TSC!B:C,2,0)*VLOOKUP("R101",TSC!B:C,2,0))*(VLOOKUP("T713",TSC!B:C,2,0))%,MIN(T386+V386,VLOOKUP("R700",TSC!B:C,2,0)*VLOOKUP("R101",TSC!B:C,2,0))*(VLOOKUP("T713",TSC!B:C,2,0))%),0)</f>
        <v/>
      </c>
      <c r="CV386">
        <f>IFERROR(INDEX(ADJ!$A$1:$BZ$1000,MATCH(PAYROLL!D386,ADJ!A$1:A$500,0),MATCH(PAYROLL!CV$2,ADJ!$2:$2,0)),0)</f>
        <v/>
      </c>
      <c r="CW386">
        <f>IFERROR(INDEX(ADJ!$A$1:$BZ$1000,MATCH(PAYROLL!D386,ADJ!A$1:A$500,0),MATCH(PAYROLL!CW$2,ADJ!$2:$2,0)),0)</f>
        <v/>
      </c>
      <c r="CX386">
        <f>SUM(CR386:CW386)</f>
        <v/>
      </c>
      <c r="CY386">
        <f>ROUND(IF(CR386&gt;0,T386+V386*VLOOKUP("R202",TSC!$B$1:$C$500,2,0),0),0)</f>
        <v/>
      </c>
      <c r="CZ386">
        <f>IFERROR(INDEX(CSDA!D$1:D$500,MATCH($CZ$2,CSDA!C$1:C$500,0)),0)</f>
        <v/>
      </c>
      <c r="DA386">
        <f>ROUND(T386*0.7%,0)</f>
        <v/>
      </c>
      <c r="DB386">
        <f>ROUND(T386/12,0)</f>
        <v/>
      </c>
      <c r="DC386">
        <f ref="DC386" t="array">IFERROR(INDEX(CSDA!D$1:D$500,MATCH("Trích giữ"&amp;PAYROLL!DC$2,CSDA!A$1:A$500&amp;CSDA!C$1:C$500,0)),0)</f>
        <v/>
      </c>
      <c r="DD386">
        <f ref="DD386" t="array">IFERROR(INDEX(CSDA!D$1:D$500,MATCH("Trích giữ"&amp;PAYROLL!DD$2,CSDA!A$1:A$500&amp;CSDA!C$1:C$500,0)),0)</f>
        <v/>
      </c>
      <c r="DE386">
        <f ref="DE386" t="array">IFERROR(INDEX(CSDA!D$1:D$500,MATCH("Trích giữ"&amp;PAYROLL!DE$2,CSDA!A$1:A$500&amp;CSDA!C$1:C$500,0)),0)</f>
        <v/>
      </c>
      <c r="DF386">
        <f>IFERROR(INDEX(CSDA!D$1:D$500,MATCH(PAYROLL!DF$2,CSDA!C$1:C$500,0)),0)</f>
        <v/>
      </c>
      <c r="DG386">
        <f ref="DG386" t="array">IFERROR(INDEX(CSDA!D$1:D$500,MATCH("Trích giữ"&amp;PAYROLL!DG$2,CSDA!A$1:A$500&amp;CSDA!C$1:C$500,0)),0)</f>
        <v/>
      </c>
      <c r="DH386">
        <f>ROUND(T386/26,0)</f>
        <v/>
      </c>
      <c r="DI386">
        <f ref="DI386" t="array">IFERROR(INDEX(CSDA!D$1:D$500,MATCH("Trích giữ"&amp;PAYROLL!DI$2,CSDA!A$1:A$500&amp;CSDA!C$1:C$500,0)),0)</f>
        <v/>
      </c>
      <c r="DJ386">
        <f>IF(U386=0,T386*21.5%-BL386,0)</f>
        <v/>
      </c>
      <c r="DK386">
        <f ref="DK386" t="array">IFERROR(INDEX(CSDA!D$1:D$500,MATCH("Trích giữ"&amp;PAYROLL!DK$2,CSDA!A$1:A$500&amp;CSDA!C$1:C$500,0)),0)</f>
        <v/>
      </c>
      <c r="DL386">
        <f>IFERROR(INDEX(CSDA!D$1:D$500,MATCH(PAYROLL!DL$2,CSDA!C$1:C$500,0))/12,0)</f>
        <v/>
      </c>
      <c r="DM386">
        <f>SUM(DB386:DL386)</f>
        <v/>
      </c>
      <c r="DN386">
        <f>IFERROR(INDEX(ADJ!$A$1:$BZ$1000,MATCH(PAYROLL!D386,ADJ!A$1:A$500,0),MATCH(PAYROLL!DN$2,ADJ!$2:$2,0)),0)</f>
        <v/>
      </c>
      <c r="DO386">
        <f>IFERROR(SUM(BP386,DM386:DN386,CX386:DA386)-DT386,0)</f>
        <v/>
      </c>
      <c r="DP386">
        <f ref="DP386" t="array">SUM(BW386*IFERROR(INDEX(CSDA!D$1:D$500,MATCH(BW$2,CSDA!C$1:C$500,0)),0)%,CX386*IFERROR(INDEX(CSDA!D$1:D$500,MATCH(CX$2,CSDA!C$1:C$500,0)),0)%,DA386*IFERROR(INDEX(CSDA!D$1:D$500,MATCH(DA$2,CSDA!C$1:C$500,0)),0)%,DB386*IFERROR(INDEX(CSDA!D$1:D$500,MATCH(DB$2,CSDA!C$1:C$500,0)),0)%,DF386*IFERROR(INDEX(CSDA!D$1:D$500,MATCH("Phí dịch vụ"&amp;PAYROLL!DF$2,CSDA!A$1:A$500&amp;CSDA!C$1:C$500,0)),0)%,DC386*IFERROR(INDEX(CSDA!D$1:D$500,MATCH("Phí dịch vụ"&amp;PAYROLL!DC$2,CSDA!A$1:A$500&amp;CSDA!C$1:C$500,0)),0)%,DH386*IFERROR(INDEX(CSDA!D$1:D$500,MATCH("Phí dịch vụ"&amp;PAYROLL!DH$2,CSDA!A$1:A$500&amp;CSDA!C$1:C$500,0)),0)%,DJ386*IFERROR(INDEX(CSDA!D$1:D$500,MATCH("Phí dịch vụ"&amp;PAYROLL!DJ$2,CSDA!A$1:A$500&amp;CSDA!C$1:C$500,0)),0)%,BN386*IFERROR(INDEX(CSDA!D$1:D$500,MATCH(BN$2,CSDA!C$1:C$500,0)),0)%)-BN386*7%</f>
        <v/>
      </c>
      <c r="DQ386">
        <f>IFERROR(INDEX(ADJ!$A$1:$BZ$1000,MATCH(PAYROLL!D386,ADJ!A$1:A$500,0),MATCH(PAYROLL!DQ$2,ADJ!$2:$2,0)),0)</f>
        <v/>
      </c>
      <c r="DR386">
        <f>IFERROR(INDEX(ADJ!$A$1:$BZ$1000,MATCH(PAYROLL!D386,ADJ!A$1:A$500,0),MATCH(PAYROLL!DR$2,ADJ!$2:$2,0)),0)</f>
        <v/>
      </c>
      <c r="DS386">
        <f>SUM(DP386:DR386)</f>
        <v/>
      </c>
      <c r="DT386">
        <f>EK386</f>
        <v/>
      </c>
      <c r="DU386">
        <f>SUM(DO386:DR386)</f>
        <v/>
      </c>
      <c r="DV386">
        <f>ROUND(DU386*0.1,0)</f>
        <v/>
      </c>
      <c r="DW386">
        <f>DU386+DV386</f>
        <v/>
      </c>
      <c r="DZ386">
        <f>IFERROR(INDEX(ADJ!$A$1:$BZ$1000,MATCH(PAYROLL!$D386,ADJ!A$1:A$500,0),MATCH(PAYROLL!DZ$2,ADJ!$2:$2,0)),0)</f>
        <v/>
      </c>
      <c r="EA386">
        <f>IFERROR(INDEX(ADJ!$A$1:$BZ$1000,MATCH(PAYROLL!$D386,ADJ!A$1:A$500,0),MATCH(PAYROLL!EA$2,ADJ!$2:$2,0)),0)</f>
        <v/>
      </c>
      <c r="EB386">
        <f>IFERROR(INDEX(ADJ!$A$1:$BZ$1000,MATCH(PAYROLL!$D386,ADJ!A$1:A$500,0),MATCH(PAYROLL!EB$2,ADJ!$2:$2,0)),0)</f>
        <v/>
      </c>
      <c r="EC386">
        <f>IFERROR(INDEX(ADJ!$A$1:$BZ$1000,MATCH(PAYROLL!$D386,ADJ!A$1:A$500,0),MATCH(PAYROLL!EC$2,ADJ!$2:$2,0)),0)</f>
        <v/>
      </c>
      <c r="ED386">
        <f>IFERROR(INDEX(ADJ!$A$1:$BZ$1000,MATCH(PAYROLL!$D386,ADJ!A$1:A$500,0),MATCH(PAYROLL!ED$2,ADJ!$2:$2,0)),0)</f>
        <v/>
      </c>
      <c r="EE386">
        <f>IFERROR(INDEX(ADJ!$A$1:$BZ$1000,MATCH(PAYROLL!$D386,ADJ!A$1:A$500,0),MATCH(PAYROLL!EE$2,ADJ!$2:$2,0)),0)</f>
        <v/>
      </c>
      <c r="EF386">
        <f>IFERROR(INDEX(ADJ!$A$1:$BZ$1000,MATCH(PAYROLL!$D386,ADJ!A$1:A$500,0),MATCH(PAYROLL!EF$2,ADJ!$2:$2,0)),0)</f>
        <v/>
      </c>
      <c r="EG386">
        <f>IFERROR(INDEX(ADJ!$A$1:$BZ$1000,MATCH(PAYROLL!$D386,ADJ!A$1:A$500,0),MATCH(PAYROLL!EG$2,ADJ!$2:$2,0)),0)</f>
        <v/>
      </c>
      <c r="EH386">
        <f>IFERROR(INDEX(ADJ!$A$1:$BZ$1000,MATCH(PAYROLL!$D386,ADJ!A$1:A$500,0),MATCH(PAYROLL!EH$2,ADJ!$2:$2,0)),0)</f>
        <v/>
      </c>
      <c r="EI386">
        <f>IFERROR(INDEX(ADJ!$A$1:$BZ$1000,MATCH(PAYROLL!D386,ADJ!A$1:A$500,0),MATCH(PAYROLL!EI$2,ADJ!$2:$2,0)),0)</f>
        <v/>
      </c>
      <c r="EJ386">
        <f>IFERROR(INDEX(ADJ!$A$1:$BZ$1000,MATCH(PAYROLL!$D386,ADJ!A$1:A$500,0),MATCH(PAYROLL!EJ$2,ADJ!$2:$2,0)),0)</f>
        <v/>
      </c>
      <c r="EK386">
        <f>SUM(DZ386:EJ386)</f>
        <v/>
      </c>
    </row>
    <row r="387">
      <c r="A387" t="n">
        <v>385</v>
      </c>
      <c r="B387" t="inlineStr">
        <is>
          <t>Trần Thúy Viễn</t>
        </is>
      </c>
      <c r="D387" t="inlineStr">
        <is>
          <t>157696-01</t>
        </is>
      </c>
      <c r="S387">
        <f>IFERROR(INDEX(PIS!$A$1:$BZ$1000,MATCH($D387,PIS!C$1:C$500,0),MATCH("Lương CB tháng trước",PIS!$1:$1,0)),0)</f>
        <v/>
      </c>
      <c r="T387">
        <f>IFERROR(INDEX(PIS!$A$1:$BZ$1000,MATCH($D387,PIS!C$1:C$500,0),MATCH("Lương CB hiện tại",PIS!$1:$1,0)),0)</f>
        <v/>
      </c>
      <c r="U387">
        <f>IFERROR(INDEX(PIS!$A$1:$BZ$1000,MATCH($D387,PIS!C$1:C$500,0),MATCH("Lương đóng BHBB",PIS!$1:$1,0)),0)</f>
        <v/>
      </c>
      <c r="V387">
        <f>IFERROR(INDEX(PIS!$A$1:$BZ$1000,MATCH($D387,PIS!C$1:C$500,0),MATCH(V$2,PIS!$2:$2,0)),0)</f>
        <v/>
      </c>
      <c r="W387">
        <f>IFERROR(INDEX(PIS!$A$1:$BZ$1000,MATCH($D387,PIS!C$1:C$500,0),MATCH(W$2,PIS!$2:$2,0)),0)</f>
        <v/>
      </c>
      <c r="X387">
        <f>IFERROR(INDEX(PIS!$A$1:$BZ$1000,MATCH($D387,PIS!C$1:C$500,0),MATCH(X$2,PIS!$2:$2,0)),0)</f>
        <v/>
      </c>
      <c r="Y387">
        <f>IFERROR(INDEX(PIS!$A$1:$BZ$1000,MATCH($D387,PIS!C$1:C$500,0),MATCH(Y$2,PIS!$2:$2,0)),0)</f>
        <v/>
      </c>
      <c r="Z387">
        <f>IFERROR(INDEX(PIS!$A$1:$BZ$1000,MATCH($D387,PIS!C$1:C$500,0),MATCH(Z$2,PIS!$2:$2,0)),0)</f>
        <v/>
      </c>
      <c r="AA387">
        <f>IFERROR(INDEX(PIS!$A$1:$BZ$1000,MATCH($D387,PIS!C$1:C$500,0),MATCH(AA$2,PIS!$2:$2,0)),0)</f>
        <v/>
      </c>
      <c r="AB387">
        <f>IFERROR(INDEX(PIS!$A$1:$BZ$1000,MATCH($D387,PIS!C$1:C$500,0),MATCH(AB$2,PIS!$2:$2,0)),0)</f>
        <v/>
      </c>
      <c r="AC387">
        <f>SUM(V387:AB387)</f>
        <v/>
      </c>
      <c r="AD387">
        <f>IFERROR(INDEX(TIMESHEET!$A$1:$AI$5000,MATCH($D387,TIMESHEET!A$1:A$500,0),MATCH("T100",TIMESHEET!$2:$2,0))-2,0)</f>
        <v/>
      </c>
      <c r="AE387">
        <f>IFERROR(INDEX(TIMESHEET!$A$1:$AI$5000,MATCH($D387,TIMESHEET!A$1:A$500,0),MATCH("T202",TIMESHEET!$2:$2,0)),0)</f>
        <v/>
      </c>
      <c r="AF387">
        <f>IFERROR(INDEX(TIMESHEET!$A$1:$AI$5000,MATCH($D387,TIMESHEET!A$1:A$500,0),MATCH("T302",TIMESHEET!$2:$2,0)),0)</f>
        <v/>
      </c>
      <c r="AG387">
        <f>IFERROR(INDEX(TIMESHEET!$A$1:$AI$5000,MATCH($D387,TIMESHEET!A$1:A$500,0),MATCH("T406",TIMESHEET!$2:$2,0)),0)</f>
        <v/>
      </c>
      <c r="AH387">
        <f>AE387+AG387</f>
        <v/>
      </c>
      <c r="AI387">
        <f>IFERROR(INDEX(TIMESHEET!$A$1:$AI$5000,MATCH($D387,TIMESHEET!A$1:A$500,0),MATCH("T701",TIMESHEET!$2:$2,0)),0)</f>
        <v/>
      </c>
      <c r="AJ387">
        <f>IFERROR(INDEX(TIMESHEET!$A$1:$AI$5000,MATCH($D387,TIMESHEET!B$1:B$500,0),MATCH("T320",TIMESHEET!$2:$2,0)),0)</f>
        <v/>
      </c>
      <c r="AK387">
        <f>IFERROR(IF(LEFT(INDEX(PIS!O$1:O$500,MATCH(D387,PIS!C$1:C$500)),1)="M",T387/AD387*SUM(AE387:AG387),T387*AD387),0)</f>
        <v/>
      </c>
      <c r="AL387">
        <f>IFERROR(INDEX(ADJ!$A$1:$BZ$1000,MATCH(PAYROLL!D387,ADJ!A$1:A$500,0),MATCH(PAYROLL!AL$2,ADJ!$2:$2,0)),0)</f>
        <v/>
      </c>
      <c r="AM387">
        <f>SUM(AK387:AL387)</f>
        <v/>
      </c>
      <c r="AN387">
        <f>IFERROR(ROUND(V387/$AD387*$AH387,0),0)</f>
        <v/>
      </c>
      <c r="AO387">
        <f>IFERROR(ROUND(W387/$AD387*$AH387,0),0)</f>
        <v/>
      </c>
      <c r="AP387">
        <f>IFERROR(ROUND(X387/$AD387*$AE387,0),0)</f>
        <v/>
      </c>
      <c r="AQ387">
        <f>IFERROR(ROUND(Y387/$AD387*$AH387,0),0)</f>
        <v/>
      </c>
      <c r="AR387">
        <f>IFERROR(ROUND(Z387/$AD387*$AH387,0),0)</f>
        <v/>
      </c>
      <c r="AS387">
        <f>IFERROR(ROUND(AA387/$AD387*$AH387,0),0)</f>
        <v/>
      </c>
      <c r="AT387">
        <f>IFERROR(IF((AE387+AF387+AG387)&gt;13,AB387,ROUND(AB387/AD387*AH387,0)),0)</f>
        <v/>
      </c>
      <c r="AU387">
        <f>IFERROR(INDEX(ADJ!$A$1:$BZ$1000,MATCH(PAYROLL!D387,ADJ!A$1:A$500,0),MATCH(PAYROLL!AU$2,ADJ!$2:$2,0)),0)</f>
        <v/>
      </c>
      <c r="AV387">
        <f>ROUND(SUM(AN387:AU387),0)</f>
        <v/>
      </c>
      <c r="AW387">
        <f>IFERROR(INDEX(TIMESHEET!$A$1:$AI$5000,MATCH(PAYROLL!D387,TIMESHEET!A$1:A$500,0),MATCH("T620",TIMESHEET!$2:$2,0)),0)</f>
        <v/>
      </c>
      <c r="AX387">
        <f>IFERROR(INDEX(TIMESHEET!$A$1:$AI$5000,MATCH(PAYROLL!D387,TIMESHEET!A$1:A$500,0),MATCH("T601",TIMESHEET!$2:$2,0)),0)</f>
        <v/>
      </c>
      <c r="AY387">
        <f>IFERROR(INDEX(TIMESHEET!$A$1:$AI$5000,MATCH(PAYROLL!D387,TIMESHEET!A$1:A$500,0),MATCH("T602",TIMESHEET!$2:$2,0)),0)</f>
        <v/>
      </c>
      <c r="AZ387">
        <f>IFERROR(INDEX(TIMESHEET!$A$1:$AI$5000,MATCH(PAYROLL!D387,TIMESHEET!A$1:A$500,0),MATCH("T603",TIMESHEET!$2:$2,0)),0)</f>
        <v/>
      </c>
      <c r="BA387">
        <f>IFERROR(INDEX(TIMESHEET!$A$1:$AI$5000,MATCH(PAYROLL!D387,TIMESHEET!A$1:A$500,0),MATCH("T611",TIMESHEET!$2:$2,0)),0)</f>
        <v/>
      </c>
      <c r="BB387">
        <f>IFERROR(INDEX(TIMESHEET!$A$1:$AI$5000,MATCH(PAYROLL!D387,TIMESHEET!A$1:A$500,0),MATCH("T612",TIMESHEET!$2:$2,0)),0)</f>
        <v/>
      </c>
      <c r="BC387">
        <f>IFERROR(INDEX(TIMESHEET!$A$1:$AI$5000,MATCH(PAYROLL!D387,TIMESHEET!A$1:A$500,0),MATCH("T613",TIMESHEET!$2:$2,0)),0)</f>
        <v/>
      </c>
      <c r="BD387">
        <f>IFERROR(INDEX(TIMESHEET!$A$1:$AI$5000,MATCH(PAYROLL!D387,TIMESHEET!A$1:A$500,0),MATCH("T500",TIMESHEET!$2:$2,0)),0)</f>
        <v/>
      </c>
      <c r="BE387">
        <f>IFERROR(IF(LEFT(INDEX(PIS!O$1:O$500,MATCH(D387,PIS!C$1:C$500)),1)="M",T387/AD387/8*(AW387+AX387*1.5+AY387*2+AZ387*3+BA387*2.1+BB387*2.7+BC387*3.9+BD387*0.3),T387/8*(AW387+AX387*1.5+AY387*2+AZ387*3+BA387*2.1+BB387*2.7+BC387*3.9+BD387*0.3)),0)</f>
        <v/>
      </c>
      <c r="BF387">
        <f>IFERROR(INDEX(ADJ!$A$1:$BZ$1000,MATCH(PAYROLL!$D387,ADJ!A$1:A$500,0),MATCH(PAYROLL!BF$2,ADJ!$2:$2,0)),0)</f>
        <v/>
      </c>
      <c r="BG387">
        <f>IFERROR(INDEX(ADJ!$A$1:$BZ$1000,MATCH(PAYROLL!D387,ADJ!A$1:A$500,0),MATCH(PAYROLL!BG$2,ADJ!$2:$2,0)),0)</f>
        <v/>
      </c>
      <c r="BH387">
        <f>IFERROR(INDEX(ADJ!$A$1:$BZ$1000,MATCH(PAYROLL!D387,ADJ!A$1:A$500,0),MATCH(PAYROLL!BH$2,ADJ!$2:$2,0)),0)</f>
        <v/>
      </c>
      <c r="BI387">
        <f>IFERROR(INDEX(ADJ!$A$1:$BZ$1000,MATCH(PAYROLL!D387,ADJ!A$1:A$500,0),MATCH(PAYROLL!BI$2,ADJ!$2:$2,0)),0)</f>
        <v/>
      </c>
      <c r="BJ387">
        <f>IFERROR(INDEX(ADJ!$A$1:$BZ$1000,MATCH(PAYROLL!D387,ADJ!A$1:A$500,0),MATCH(PAYROLL!BJ$2,ADJ!$2:$2,0)),0)</f>
        <v/>
      </c>
      <c r="BK387">
        <f>SUM(BF387:BJ387)</f>
        <v/>
      </c>
      <c r="BL387">
        <f>IFERROR(INDEX(ADJ!$A$1:$BZ$1000,MATCH(PAYROLL!D387,ADJ!A$1:A$500,0),MATCH(PAYROLL!BL$2,ADJ!$2:$2,0)),0)</f>
        <v/>
      </c>
      <c r="BM387">
        <f>IFERROR(INDEX(ADJ!$A$1:$BZ$1000,MATCH(PAYROLL!D387,ADJ!A$1:A$500,0),MATCH(PAYROLL!BM$2,ADJ!$2:$2,0)),0)</f>
        <v/>
      </c>
      <c r="BN387">
        <f>IFERROR(INDEX(ADJ!$A$1:$BZ$1000,MATCH(PAYROLL!D387,ADJ!A$1:A$500,0),MATCH(PAYROLL!BN$2,ADJ!$2:$2,0)),0)</f>
        <v/>
      </c>
      <c r="BO387">
        <f>IFERROR(INDEX(ADJ!$A$1:$BZ$1000,MATCH(PAYROLL!D387,ADJ!A$1:A$500,0),MATCH(PAYROLL!BO$2,ADJ!$2:$2,0)),0)</f>
        <v/>
      </c>
      <c r="BP387">
        <f>SUM(AM387,AV387,BE387,BK387,BL387:BO387)</f>
        <v/>
      </c>
      <c r="BQ387">
        <f>BO387</f>
        <v/>
      </c>
      <c r="BR387">
        <f>IFERROR(ROUND(IF(LEFT(INDEX(PIS!O$1:O$500,MATCH(D387,PIS!C$1:C$500)),1)="D",T387/8*(BD387*0.3),IF(LEFT(INDEX(PIS!O$1:O$500,MATCH(D387,PIS!C$1:C$500)),1)="H",T387*($BD387*0.3),T387/$AD387/8*($BD387*0.3))),0),0)</f>
        <v/>
      </c>
      <c r="BS387">
        <f>IF(AP387&lt;1,0,MIN(AP387,730000))</f>
        <v/>
      </c>
      <c r="BT387">
        <f>IFERROR(ROUND((BE387-SUM(AW387:BC387)*T387/AD387/8),0)-BR387,0)</f>
        <v/>
      </c>
      <c r="BU387">
        <f>AO387</f>
        <v/>
      </c>
      <c r="BV387">
        <f>SUM(BQ387:BU387)</f>
        <v/>
      </c>
      <c r="BW387">
        <f>BP387-BV387</f>
        <v/>
      </c>
      <c r="BX387">
        <f>IFERROR(IF(RIGHT(INDEX(PIS!O$1:O$500,MATCH(D387,PIS!C$1:C$500)),5)="Gross",MIN(U387+V387,VLOOKUP("R700",TSC!B:C,2,0)*VLOOKUP("R101",TSC!B:C,2,0))*VLOOKUP("R701",TSC!B:C,2,0)%,0),0)</f>
        <v/>
      </c>
      <c r="BY387">
        <f>IFERROR(IF(RIGHT(INDEX(PIS!O$1:O$500,MATCH(D387,PIS!C$1:C$500)),5)="Gross",MIN(U387+V387,VLOOKUP("R700",TSC!B:C,2,0)*VLOOKUP("R101",TSC!B:C,2,0))*VLOOKUP("T704",TSC!B:C,2,0)%,0),0)</f>
        <v/>
      </c>
      <c r="BZ387">
        <f>IFERROR(IF(RIGHT(INDEX(PIS!O$1:O$500,MATCH(D387,PIS!C$1:C$500)),5)="Gross",MIN(U387+V387,VLOOKUP("R700",TSC!B:C,2,0)*VLOOKUP("1",TSC!F:G,2,0))*VLOOKUP("T705",TSC!B:C,2,0)%,0),0)</f>
        <v/>
      </c>
      <c r="CA387">
        <f>IFERROR(INDEX(ADJ!$A$1:$BZ$1000,MATCH(PAYROLL!D387,ADJ!A$1:A$500,0),MATCH(PAYROLL!CA$2,ADJ!$2:$2,0)),0)</f>
        <v/>
      </c>
      <c r="CB387">
        <f>IFERROR(INDEX(ADJ!$A$1:$BZ$1000,MATCH(PAYROLL!D387,ADJ!A$1:A$500,0),MATCH(PAYROLL!CB$2,ADJ!$2:$2,0)),0)</f>
        <v/>
      </c>
      <c r="CC387">
        <f>SUM(BX387:CB387)</f>
        <v/>
      </c>
      <c r="CD387">
        <f>IFERROR(INDEX(PIS!$A$1:$BZ$1000,MATCH(PAYROLL!D387,PIS!C$1:C$500,0),MATCH(PAYROLL!CD$1,PIS!$1:$1,0)),0)</f>
        <v/>
      </c>
      <c r="CE387">
        <f>IFERROR(IF(OR(INDEX(PIS!P$1:P$500,MATCH(D387,PIS!C$1:C$500,0))="LT2",INDEX(PIS!P$1:P$500,MATCH(D387,PIS!C$1:C$500,0))="P10"),0,SUM(CC387,CD387*VLOOKUP("R601",TSC!B:C,2,0),VLOOKUP("R602",TSC!B:C,2,0))),0)</f>
        <v/>
      </c>
      <c r="CF387">
        <f>MAX(BW387-CE387,0)</f>
        <v/>
      </c>
      <c r="CG387">
        <f>IFERROR(IF(OR(RIGHT(INDEX(PIS!P$1:P$500,MATCH(D387,PIS!C$1:C$500)),5)="P10",RIGHT(INDEX(PIS!P$1:P$500,MATCH(D387,PIS!C$1:C$500)),5)="CK"),0,IF(CF387&lt;=5000000,CF387*5%,IF(CF387&lt;=10000000,CF387*10%-250000,IF(CF387&lt;=18000000,CF387*15%-750000,IF(CF387&lt;=32000000,CF387*20%-1650000,IF(CF387&lt;=52000000,CF387*25%-3250000,IF(CF387&lt;=80000000,BH387*30%-5850000,CF387*35%-9850000))))))),0)</f>
        <v/>
      </c>
      <c r="CH387">
        <f>IFERROR(IF(OR(INDEX(PIS!P$1:P$500,MATCH(D387,PIS!C$1:C$500))="LT",INDEX(PIS!P$1:P$500,MATCH(D387,PIS!C$1:C$500))="CK"),0,IF(CF387&lt;2000000,0,CF387*10%)),0)</f>
        <v/>
      </c>
      <c r="CI387">
        <f>IFERROR(INDEX(ADJ!$A$1:$BZ$1000,MATCH(PAYROLL!D387,ADJ!A$1:A$500,0),MATCH(PAYROLL!CI$2,ADJ!$2:$2,0)),0)</f>
        <v/>
      </c>
      <c r="CJ387">
        <f>IFERROR(INDEX(ADJ!$A$1:$BZ$1000,MATCH(PAYROLL!D387,ADJ!A$1:A$500,0),MATCH(PAYROLL!CJ$2,ADJ!$2:$2,0)),0)</f>
        <v/>
      </c>
      <c r="CK387">
        <f>IFERROR(INDEX(ADJ!$A$1:$BZ$1000,MATCH(PAYROLL!D387,ADJ!A$1:A$500,0),MATCH(PAYROLL!CK$2,ADJ!$2:$2,0)),0)</f>
        <v/>
      </c>
      <c r="CL387">
        <f>SUM(CG387:CK387)</f>
        <v/>
      </c>
      <c r="CM387">
        <f>ROUND(SUM(CH387:CK387),0)</f>
        <v/>
      </c>
      <c r="CN387">
        <f>IFERROR(INDEX(CSDA!D$1:D$500,MATCH($CN$2,CSDA!C$1:C$500,0))*INDEX(PIS!V$1:V$500,MATCH(D387,PIS!C$1:C$500))+INDEX(ADJ!$A$1:$BZ$1000,MATCH(PAYROLL!D387,ADJ!A$1:A$500,0),MATCH(PAYROLL!CN$2,ADJ!$2:$2,0)),0)</f>
        <v/>
      </c>
      <c r="CO387">
        <f>IFERROR(INDEX(ADJ!$A$1:$BZ$1000,MATCH(PAYROLL!D387,ADJ!A$1:A$500,0),MATCH(PAYROLL!CO$2,ADJ!$2:$2,0)),0)</f>
        <v/>
      </c>
      <c r="CP387">
        <f>IFERROR(INDEX(ADJ!$A$1:$BZ$1000,MATCH(PAYROLL!D387,ADJ!A$1:A$500,0),MATCH(PAYROLL!CP$2,ADJ!$2:$2,0)),0)</f>
        <v/>
      </c>
      <c r="CQ387">
        <f>BP387-CL387-CI387-CM387-CN387-CO387-CP387-CC387</f>
        <v/>
      </c>
      <c r="CR387">
        <f>IFERROR(IF(RIGHT(INDEX(PIS!O$1:O$500,MATCH(D387,PIS!C$1:C$500,0)),5)="Gross",MIN(U387+V387,VLOOKUP("R700",TSC!B:C,2,0)*VLOOKUP("R101",TSC!B:C,2,0))*(VLOOKUP("T711",TSC!B:C,2,0)+VLOOKUP("T712",TSC!B:C,2,0))%,MIN(T387+V387,VLOOKUP("R700",TSC!B:C,2,0)*VLOOKUP("R101",TSC!B:C,2,0))*(VLOOKUP("T711",TSC!B:C,2,0)+VLOOKUP("T712",TSC!B:C,2,0)+VLOOKUP("R701",TSC!B:C,2,0))%),0)</f>
        <v/>
      </c>
      <c r="CS387">
        <f>IFERROR(IF(RIGHT(INDEX(PIS!O$1:O$500,MATCH(D387,PIS!C$1:C$500,0)),5)="Gross",MIN(U387+V387,VLOOKUP("R700",TSC!B:C,2,0)*VLOOKUP("R101",TSC!B:C,2,0))*(VLOOKUP("T714",TSC!B:C,2,0))%,MIN(T387+V387,VLOOKUP("R700",TSC!B:C,2,0)*VLOOKUP("R101",TSC!B:C,2,0))*(VLOOKUP("T704",TSC!B:C,2,0)+VLOOKUP("T714",TSC!B:C,2,0))%),0)</f>
        <v/>
      </c>
      <c r="CT387">
        <f>IFERROR(IF(RIGHT(INDEX(PIS!O$1:O$500,MATCH(D387,PIS!C$1:C$500,0)),5)="Gross",MIN(U387+V387,VLOOKUP("R700",TSC!B:C,2,0)*VLOOKUP("R101",TSC!B:C,2,0))*VLOOKUP("T705",TSC!B:C,2,0)%,MIN(T387+V387,VLOOKUP("R700",TSC!B:C,2,0)*VLOOKUP("R101",TSC!B:C,2,0))*VLOOKUP("T705",TSC!B:C,2,0)%),0)</f>
        <v/>
      </c>
      <c r="CU387">
        <f>IFERROR(IF(RIGHT(INDEX(PIS!O$1:O$500,MATCH(D387,PIS!C$1:C$500,0)),5)="Gross",MIN(U387+V387,VLOOKUP("R700",TSC!B:C,2,0)*VLOOKUP("R101",TSC!B:C,2,0))*(VLOOKUP("T713",TSC!B:C,2,0))%,MIN(T387+V387,VLOOKUP("R700",TSC!B:C,2,0)*VLOOKUP("R101",TSC!B:C,2,0))*(VLOOKUP("T713",TSC!B:C,2,0))%),0)</f>
        <v/>
      </c>
      <c r="CV387">
        <f>IFERROR(INDEX(ADJ!$A$1:$BZ$1000,MATCH(PAYROLL!D387,ADJ!A$1:A$500,0),MATCH(PAYROLL!CV$2,ADJ!$2:$2,0)),0)</f>
        <v/>
      </c>
      <c r="CW387">
        <f>IFERROR(INDEX(ADJ!$A$1:$BZ$1000,MATCH(PAYROLL!D387,ADJ!A$1:A$500,0),MATCH(PAYROLL!CW$2,ADJ!$2:$2,0)),0)</f>
        <v/>
      </c>
      <c r="CX387">
        <f>SUM(CR387:CW387)</f>
        <v/>
      </c>
      <c r="CY387">
        <f>ROUND(IF(CR387&gt;0,T387+V387*VLOOKUP("R202",TSC!$B$1:$C$500,2,0),0),0)</f>
        <v/>
      </c>
      <c r="CZ387">
        <f>IFERROR(INDEX(CSDA!D$1:D$500,MATCH($CZ$2,CSDA!C$1:C$500,0)),0)</f>
        <v/>
      </c>
      <c r="DA387">
        <f>ROUND(T387*0.7%,0)</f>
        <v/>
      </c>
      <c r="DB387">
        <f>ROUND(T387/12,0)</f>
        <v/>
      </c>
      <c r="DC387">
        <f ref="DC387" t="array">IFERROR(INDEX(CSDA!D$1:D$500,MATCH("Trích giữ"&amp;PAYROLL!DC$2,CSDA!A$1:A$500&amp;CSDA!C$1:C$500,0)),0)</f>
        <v/>
      </c>
      <c r="DD387">
        <f ref="DD387" t="array">IFERROR(INDEX(CSDA!D$1:D$500,MATCH("Trích giữ"&amp;PAYROLL!DD$2,CSDA!A$1:A$500&amp;CSDA!C$1:C$500,0)),0)</f>
        <v/>
      </c>
      <c r="DE387">
        <f ref="DE387" t="array">IFERROR(INDEX(CSDA!D$1:D$500,MATCH("Trích giữ"&amp;PAYROLL!DE$2,CSDA!A$1:A$500&amp;CSDA!C$1:C$500,0)),0)</f>
        <v/>
      </c>
      <c r="DF387">
        <f>IFERROR(INDEX(CSDA!D$1:D$500,MATCH(PAYROLL!DF$2,CSDA!C$1:C$500,0)),0)</f>
        <v/>
      </c>
      <c r="DG387">
        <f ref="DG387" t="array">IFERROR(INDEX(CSDA!D$1:D$500,MATCH("Trích giữ"&amp;PAYROLL!DG$2,CSDA!A$1:A$500&amp;CSDA!C$1:C$500,0)),0)</f>
        <v/>
      </c>
      <c r="DH387">
        <f>ROUND(T387/26,0)</f>
        <v/>
      </c>
      <c r="DI387">
        <f ref="DI387" t="array">IFERROR(INDEX(CSDA!D$1:D$500,MATCH("Trích giữ"&amp;PAYROLL!DI$2,CSDA!A$1:A$500&amp;CSDA!C$1:C$500,0)),0)</f>
        <v/>
      </c>
      <c r="DJ387">
        <f>IF(U387=0,T387*21.5%-BL387,0)</f>
        <v/>
      </c>
      <c r="DK387">
        <f ref="DK387" t="array">IFERROR(INDEX(CSDA!D$1:D$500,MATCH("Trích giữ"&amp;PAYROLL!DK$2,CSDA!A$1:A$500&amp;CSDA!C$1:C$500,0)),0)</f>
        <v/>
      </c>
      <c r="DL387">
        <f>IFERROR(INDEX(CSDA!D$1:D$500,MATCH(PAYROLL!DL$2,CSDA!C$1:C$500,0))/12,0)</f>
        <v/>
      </c>
      <c r="DM387">
        <f>SUM(DB387:DL387)</f>
        <v/>
      </c>
      <c r="DN387">
        <f>IFERROR(INDEX(ADJ!$A$1:$BZ$1000,MATCH(PAYROLL!D387,ADJ!A$1:A$500,0),MATCH(PAYROLL!DN$2,ADJ!$2:$2,0)),0)</f>
        <v/>
      </c>
      <c r="DO387">
        <f>IFERROR(SUM(BP387,DM387:DN387,CX387:DA387)-DT387,0)</f>
        <v/>
      </c>
      <c r="DP387">
        <f ref="DP387" t="array">SUM(BW387*IFERROR(INDEX(CSDA!D$1:D$500,MATCH(BW$2,CSDA!C$1:C$500,0)),0)%,CX387*IFERROR(INDEX(CSDA!D$1:D$500,MATCH(CX$2,CSDA!C$1:C$500,0)),0)%,DA387*IFERROR(INDEX(CSDA!D$1:D$500,MATCH(DA$2,CSDA!C$1:C$500,0)),0)%,DB387*IFERROR(INDEX(CSDA!D$1:D$500,MATCH(DB$2,CSDA!C$1:C$500,0)),0)%,DF387*IFERROR(INDEX(CSDA!D$1:D$500,MATCH("Phí dịch vụ"&amp;PAYROLL!DF$2,CSDA!A$1:A$500&amp;CSDA!C$1:C$500,0)),0)%,DC387*IFERROR(INDEX(CSDA!D$1:D$500,MATCH("Phí dịch vụ"&amp;PAYROLL!DC$2,CSDA!A$1:A$500&amp;CSDA!C$1:C$500,0)),0)%,DH387*IFERROR(INDEX(CSDA!D$1:D$500,MATCH("Phí dịch vụ"&amp;PAYROLL!DH$2,CSDA!A$1:A$500&amp;CSDA!C$1:C$500,0)),0)%,DJ387*IFERROR(INDEX(CSDA!D$1:D$500,MATCH("Phí dịch vụ"&amp;PAYROLL!DJ$2,CSDA!A$1:A$500&amp;CSDA!C$1:C$500,0)),0)%,BN387*IFERROR(INDEX(CSDA!D$1:D$500,MATCH(BN$2,CSDA!C$1:C$500,0)),0)%)-BN387*7%</f>
        <v/>
      </c>
      <c r="DQ387">
        <f>IFERROR(INDEX(ADJ!$A$1:$BZ$1000,MATCH(PAYROLL!D387,ADJ!A$1:A$500,0),MATCH(PAYROLL!DQ$2,ADJ!$2:$2,0)),0)</f>
        <v/>
      </c>
      <c r="DR387">
        <f>IFERROR(INDEX(ADJ!$A$1:$BZ$1000,MATCH(PAYROLL!D387,ADJ!A$1:A$500,0),MATCH(PAYROLL!DR$2,ADJ!$2:$2,0)),0)</f>
        <v/>
      </c>
      <c r="DS387">
        <f>SUM(DP387:DR387)</f>
        <v/>
      </c>
      <c r="DT387">
        <f>EK387</f>
        <v/>
      </c>
      <c r="DU387">
        <f>SUM(DO387:DR387)</f>
        <v/>
      </c>
      <c r="DV387">
        <f>ROUND(DU387*0.1,0)</f>
        <v/>
      </c>
      <c r="DW387">
        <f>DU387+DV387</f>
        <v/>
      </c>
      <c r="DZ387">
        <f>IFERROR(INDEX(ADJ!$A$1:$BZ$1000,MATCH(PAYROLL!$D387,ADJ!A$1:A$500,0),MATCH(PAYROLL!DZ$2,ADJ!$2:$2,0)),0)</f>
        <v/>
      </c>
      <c r="EA387">
        <f>IFERROR(INDEX(ADJ!$A$1:$BZ$1000,MATCH(PAYROLL!$D387,ADJ!A$1:A$500,0),MATCH(PAYROLL!EA$2,ADJ!$2:$2,0)),0)</f>
        <v/>
      </c>
      <c r="EB387">
        <f>IFERROR(INDEX(ADJ!$A$1:$BZ$1000,MATCH(PAYROLL!$D387,ADJ!A$1:A$500,0),MATCH(PAYROLL!EB$2,ADJ!$2:$2,0)),0)</f>
        <v/>
      </c>
      <c r="EC387">
        <f>IFERROR(INDEX(ADJ!$A$1:$BZ$1000,MATCH(PAYROLL!$D387,ADJ!A$1:A$500,0),MATCH(PAYROLL!EC$2,ADJ!$2:$2,0)),0)</f>
        <v/>
      </c>
      <c r="ED387">
        <f>IFERROR(INDEX(ADJ!$A$1:$BZ$1000,MATCH(PAYROLL!$D387,ADJ!A$1:A$500,0),MATCH(PAYROLL!ED$2,ADJ!$2:$2,0)),0)</f>
        <v/>
      </c>
      <c r="EE387">
        <f>IFERROR(INDEX(ADJ!$A$1:$BZ$1000,MATCH(PAYROLL!$D387,ADJ!A$1:A$500,0),MATCH(PAYROLL!EE$2,ADJ!$2:$2,0)),0)</f>
        <v/>
      </c>
      <c r="EF387">
        <f>IFERROR(INDEX(ADJ!$A$1:$BZ$1000,MATCH(PAYROLL!$D387,ADJ!A$1:A$500,0),MATCH(PAYROLL!EF$2,ADJ!$2:$2,0)),0)</f>
        <v/>
      </c>
      <c r="EG387">
        <f>IFERROR(INDEX(ADJ!$A$1:$BZ$1000,MATCH(PAYROLL!$D387,ADJ!A$1:A$500,0),MATCH(PAYROLL!EG$2,ADJ!$2:$2,0)),0)</f>
        <v/>
      </c>
      <c r="EH387">
        <f>IFERROR(INDEX(ADJ!$A$1:$BZ$1000,MATCH(PAYROLL!$D387,ADJ!A$1:A$500,0),MATCH(PAYROLL!EH$2,ADJ!$2:$2,0)),0)</f>
        <v/>
      </c>
      <c r="EI387">
        <f>IFERROR(INDEX(ADJ!$A$1:$BZ$1000,MATCH(PAYROLL!D387,ADJ!A$1:A$500,0),MATCH(PAYROLL!EI$2,ADJ!$2:$2,0)),0)</f>
        <v/>
      </c>
      <c r="EJ387">
        <f>IFERROR(INDEX(ADJ!$A$1:$BZ$1000,MATCH(PAYROLL!$D387,ADJ!A$1:A$500,0),MATCH(PAYROLL!EJ$2,ADJ!$2:$2,0)),0)</f>
        <v/>
      </c>
      <c r="EK387">
        <f>SUM(DZ387:EJ387)</f>
        <v/>
      </c>
    </row>
    <row r="388">
      <c r="A388" t="n">
        <v>386</v>
      </c>
      <c r="B388" t="inlineStr">
        <is>
          <t>Trần Thị Uyên</t>
        </is>
      </c>
      <c r="D388" t="inlineStr">
        <is>
          <t>153651-03</t>
        </is>
      </c>
      <c r="S388">
        <f>IFERROR(INDEX(PIS!$A$1:$BZ$1000,MATCH($D388,PIS!C$1:C$500,0),MATCH("Lương CB tháng trước",PIS!$1:$1,0)),0)</f>
        <v/>
      </c>
      <c r="T388">
        <f>IFERROR(INDEX(PIS!$A$1:$BZ$1000,MATCH($D388,PIS!C$1:C$500,0),MATCH("Lương CB hiện tại",PIS!$1:$1,0)),0)</f>
        <v/>
      </c>
      <c r="U388">
        <f>IFERROR(INDEX(PIS!$A$1:$BZ$1000,MATCH($D388,PIS!C$1:C$500,0),MATCH("Lương đóng BHBB",PIS!$1:$1,0)),0)</f>
        <v/>
      </c>
      <c r="V388">
        <f>IFERROR(INDEX(PIS!$A$1:$BZ$1000,MATCH($D388,PIS!C$1:C$500,0),MATCH(V$2,PIS!$2:$2,0)),0)</f>
        <v/>
      </c>
      <c r="W388">
        <f>IFERROR(INDEX(PIS!$A$1:$BZ$1000,MATCH($D388,PIS!C$1:C$500,0),MATCH(W$2,PIS!$2:$2,0)),0)</f>
        <v/>
      </c>
      <c r="X388">
        <f>IFERROR(INDEX(PIS!$A$1:$BZ$1000,MATCH($D388,PIS!C$1:C$500,0),MATCH(X$2,PIS!$2:$2,0)),0)</f>
        <v/>
      </c>
      <c r="Y388">
        <f>IFERROR(INDEX(PIS!$A$1:$BZ$1000,MATCH($D388,PIS!C$1:C$500,0),MATCH(Y$2,PIS!$2:$2,0)),0)</f>
        <v/>
      </c>
      <c r="Z388">
        <f>IFERROR(INDEX(PIS!$A$1:$BZ$1000,MATCH($D388,PIS!C$1:C$500,0),MATCH(Z$2,PIS!$2:$2,0)),0)</f>
        <v/>
      </c>
      <c r="AA388">
        <f>IFERROR(INDEX(PIS!$A$1:$BZ$1000,MATCH($D388,PIS!C$1:C$500,0),MATCH(AA$2,PIS!$2:$2,0)),0)</f>
        <v/>
      </c>
      <c r="AB388">
        <f>IFERROR(INDEX(PIS!$A$1:$BZ$1000,MATCH($D388,PIS!C$1:C$500,0),MATCH(AB$2,PIS!$2:$2,0)),0)</f>
        <v/>
      </c>
      <c r="AC388">
        <f>SUM(V388:AB388)</f>
        <v/>
      </c>
      <c r="AD388">
        <f>IFERROR(INDEX(TIMESHEET!$A$1:$AI$5000,MATCH($D388,TIMESHEET!A$1:A$500,0),MATCH("T100",TIMESHEET!$2:$2,0))-2,0)</f>
        <v/>
      </c>
      <c r="AE388">
        <f>IFERROR(INDEX(TIMESHEET!$A$1:$AI$5000,MATCH($D388,TIMESHEET!A$1:A$500,0),MATCH("T202",TIMESHEET!$2:$2,0)),0)</f>
        <v/>
      </c>
      <c r="AF388">
        <f>IFERROR(INDEX(TIMESHEET!$A$1:$AI$5000,MATCH($D388,TIMESHEET!A$1:A$500,0),MATCH("T302",TIMESHEET!$2:$2,0)),0)</f>
        <v/>
      </c>
      <c r="AG388">
        <f>IFERROR(INDEX(TIMESHEET!$A$1:$AI$5000,MATCH($D388,TIMESHEET!A$1:A$500,0),MATCH("T406",TIMESHEET!$2:$2,0)),0)</f>
        <v/>
      </c>
      <c r="AH388">
        <f>AE388+AG388</f>
        <v/>
      </c>
      <c r="AI388">
        <f>IFERROR(INDEX(TIMESHEET!$A$1:$AI$5000,MATCH($D388,TIMESHEET!A$1:A$500,0),MATCH("T701",TIMESHEET!$2:$2,0)),0)</f>
        <v/>
      </c>
      <c r="AJ388">
        <f>IFERROR(INDEX(TIMESHEET!$A$1:$AI$5000,MATCH($D388,TIMESHEET!B$1:B$500,0),MATCH("T320",TIMESHEET!$2:$2,0)),0)</f>
        <v/>
      </c>
      <c r="AK388">
        <f>IFERROR(IF(LEFT(INDEX(PIS!O$1:O$500,MATCH(D388,PIS!C$1:C$500)),1)="M",T388/AD388*SUM(AE388:AG388),T388*AD388),0)</f>
        <v/>
      </c>
      <c r="AL388">
        <f>IFERROR(INDEX(ADJ!$A$1:$BZ$1000,MATCH(PAYROLL!D388,ADJ!A$1:A$500,0),MATCH(PAYROLL!AL$2,ADJ!$2:$2,0)),0)</f>
        <v/>
      </c>
      <c r="AM388">
        <f>SUM(AK388:AL388)</f>
        <v/>
      </c>
      <c r="AN388">
        <f>IFERROR(ROUND(V388/$AD388*$AH388,0),0)</f>
        <v/>
      </c>
      <c r="AO388">
        <f>IFERROR(ROUND(W388/$AD388*$AH388,0),0)</f>
        <v/>
      </c>
      <c r="AP388">
        <f>IFERROR(ROUND(X388/$AD388*$AE388,0),0)</f>
        <v/>
      </c>
      <c r="AQ388">
        <f>IFERROR(ROUND(Y388/$AD388*$AH388,0),0)</f>
        <v/>
      </c>
      <c r="AR388">
        <f>IFERROR(ROUND(Z388/$AD388*$AH388,0),0)</f>
        <v/>
      </c>
      <c r="AS388">
        <f>IFERROR(ROUND(AA388/$AD388*$AH388,0),0)</f>
        <v/>
      </c>
      <c r="AT388">
        <f>IFERROR(IF((AE388+AF388+AG388)&gt;13,AB388,ROUND(AB388/AD388*AH388,0)),0)</f>
        <v/>
      </c>
      <c r="AU388">
        <f>IFERROR(INDEX(ADJ!$A$1:$BZ$1000,MATCH(PAYROLL!D388,ADJ!A$1:A$500,0),MATCH(PAYROLL!AU$2,ADJ!$2:$2,0)),0)</f>
        <v/>
      </c>
      <c r="AV388">
        <f>ROUND(SUM(AN388:AU388),0)</f>
        <v/>
      </c>
      <c r="AW388">
        <f>IFERROR(INDEX(TIMESHEET!$A$1:$AI$5000,MATCH(PAYROLL!D388,TIMESHEET!A$1:A$500,0),MATCH("T620",TIMESHEET!$2:$2,0)),0)</f>
        <v/>
      </c>
      <c r="AX388">
        <f>IFERROR(INDEX(TIMESHEET!$A$1:$AI$5000,MATCH(PAYROLL!D388,TIMESHEET!A$1:A$500,0),MATCH("T601",TIMESHEET!$2:$2,0)),0)</f>
        <v/>
      </c>
      <c r="AY388">
        <f>IFERROR(INDEX(TIMESHEET!$A$1:$AI$5000,MATCH(PAYROLL!D388,TIMESHEET!A$1:A$500,0),MATCH("T602",TIMESHEET!$2:$2,0)),0)</f>
        <v/>
      </c>
      <c r="AZ388">
        <f>IFERROR(INDEX(TIMESHEET!$A$1:$AI$5000,MATCH(PAYROLL!D388,TIMESHEET!A$1:A$500,0),MATCH("T603",TIMESHEET!$2:$2,0)),0)</f>
        <v/>
      </c>
      <c r="BA388">
        <f>IFERROR(INDEX(TIMESHEET!$A$1:$AI$5000,MATCH(PAYROLL!D388,TIMESHEET!A$1:A$500,0),MATCH("T611",TIMESHEET!$2:$2,0)),0)</f>
        <v/>
      </c>
      <c r="BB388">
        <f>IFERROR(INDEX(TIMESHEET!$A$1:$AI$5000,MATCH(PAYROLL!D388,TIMESHEET!A$1:A$500,0),MATCH("T612",TIMESHEET!$2:$2,0)),0)</f>
        <v/>
      </c>
      <c r="BC388">
        <f>IFERROR(INDEX(TIMESHEET!$A$1:$AI$5000,MATCH(PAYROLL!D388,TIMESHEET!A$1:A$500,0),MATCH("T613",TIMESHEET!$2:$2,0)),0)</f>
        <v/>
      </c>
      <c r="BD388">
        <f>IFERROR(INDEX(TIMESHEET!$A$1:$AI$5000,MATCH(PAYROLL!D388,TIMESHEET!A$1:A$500,0),MATCH("T500",TIMESHEET!$2:$2,0)),0)</f>
        <v/>
      </c>
      <c r="BE388">
        <f>IFERROR(IF(LEFT(INDEX(PIS!O$1:O$500,MATCH(D388,PIS!C$1:C$500)),1)="M",T388/AD388/8*(AW388+AX388*1.5+AY388*2+AZ388*3+BA388*2.1+BB388*2.7+BC388*3.9+BD388*0.3),T388/8*(AW388+AX388*1.5+AY388*2+AZ388*3+BA388*2.1+BB388*2.7+BC388*3.9+BD388*0.3)),0)</f>
        <v/>
      </c>
      <c r="BF388">
        <f>IFERROR(INDEX(ADJ!$A$1:$BZ$1000,MATCH(PAYROLL!$D388,ADJ!A$1:A$500,0),MATCH(PAYROLL!BF$2,ADJ!$2:$2,0)),0)</f>
        <v/>
      </c>
      <c r="BG388">
        <f>IFERROR(INDEX(ADJ!$A$1:$BZ$1000,MATCH(PAYROLL!D388,ADJ!A$1:A$500,0),MATCH(PAYROLL!BG$2,ADJ!$2:$2,0)),0)</f>
        <v/>
      </c>
      <c r="BH388">
        <f>IFERROR(INDEX(ADJ!$A$1:$BZ$1000,MATCH(PAYROLL!D388,ADJ!A$1:A$500,0),MATCH(PAYROLL!BH$2,ADJ!$2:$2,0)),0)</f>
        <v/>
      </c>
      <c r="BI388">
        <f>IFERROR(INDEX(ADJ!$A$1:$BZ$1000,MATCH(PAYROLL!D388,ADJ!A$1:A$500,0),MATCH(PAYROLL!BI$2,ADJ!$2:$2,0)),0)</f>
        <v/>
      </c>
      <c r="BJ388">
        <f>IFERROR(INDEX(ADJ!$A$1:$BZ$1000,MATCH(PAYROLL!D388,ADJ!A$1:A$500,0),MATCH(PAYROLL!BJ$2,ADJ!$2:$2,0)),0)</f>
        <v/>
      </c>
      <c r="BK388">
        <f>SUM(BF388:BJ388)</f>
        <v/>
      </c>
      <c r="BL388">
        <f>IFERROR(INDEX(ADJ!$A$1:$BZ$1000,MATCH(PAYROLL!D388,ADJ!A$1:A$500,0),MATCH(PAYROLL!BL$2,ADJ!$2:$2,0)),0)</f>
        <v/>
      </c>
      <c r="BM388">
        <f>IFERROR(INDEX(ADJ!$A$1:$BZ$1000,MATCH(PAYROLL!D388,ADJ!A$1:A$500,0),MATCH(PAYROLL!BM$2,ADJ!$2:$2,0)),0)</f>
        <v/>
      </c>
      <c r="BN388">
        <f>IFERROR(INDEX(ADJ!$A$1:$BZ$1000,MATCH(PAYROLL!D388,ADJ!A$1:A$500,0),MATCH(PAYROLL!BN$2,ADJ!$2:$2,0)),0)</f>
        <v/>
      </c>
      <c r="BO388">
        <f>IFERROR(INDEX(ADJ!$A$1:$BZ$1000,MATCH(PAYROLL!D388,ADJ!A$1:A$500,0),MATCH(PAYROLL!BO$2,ADJ!$2:$2,0)),0)</f>
        <v/>
      </c>
      <c r="BP388">
        <f>SUM(AM388,AV388,BE388,BK388,BL388:BO388)</f>
        <v/>
      </c>
      <c r="BQ388">
        <f>BO388</f>
        <v/>
      </c>
      <c r="BR388">
        <f>IFERROR(ROUND(IF(LEFT(INDEX(PIS!O$1:O$500,MATCH(D388,PIS!C$1:C$500)),1)="D",T388/8*(BD388*0.3),IF(LEFT(INDEX(PIS!O$1:O$500,MATCH(D388,PIS!C$1:C$500)),1)="H",T388*($BD388*0.3),T388/$AD388/8*($BD388*0.3))),0),0)</f>
        <v/>
      </c>
      <c r="BS388">
        <f>IF(AP388&lt;1,0,MIN(AP388,730000))</f>
        <v/>
      </c>
      <c r="BT388">
        <f>IFERROR(ROUND((BE388-SUM(AW388:BC388)*T388/AD388/8),0)-BR388,0)</f>
        <v/>
      </c>
      <c r="BU388">
        <f>AO388</f>
        <v/>
      </c>
      <c r="BV388">
        <f>SUM(BQ388:BU388)</f>
        <v/>
      </c>
      <c r="BW388">
        <f>BP388-BV388</f>
        <v/>
      </c>
      <c r="BX388">
        <f>IFERROR(IF(RIGHT(INDEX(PIS!O$1:O$500,MATCH(D388,PIS!C$1:C$500)),5)="Gross",MIN(U388+V388,VLOOKUP("R700",TSC!B:C,2,0)*VLOOKUP("R101",TSC!B:C,2,0))*VLOOKUP("R701",TSC!B:C,2,0)%,0),0)</f>
        <v/>
      </c>
      <c r="BY388">
        <f>IFERROR(IF(RIGHT(INDEX(PIS!O$1:O$500,MATCH(D388,PIS!C$1:C$500)),5)="Gross",MIN(U388+V388,VLOOKUP("R700",TSC!B:C,2,0)*VLOOKUP("R101",TSC!B:C,2,0))*VLOOKUP("T704",TSC!B:C,2,0)%,0),0)</f>
        <v/>
      </c>
      <c r="BZ388">
        <f>IFERROR(IF(RIGHT(INDEX(PIS!O$1:O$500,MATCH(D388,PIS!C$1:C$500)),5)="Gross",MIN(U388+V388,VLOOKUP("R700",TSC!B:C,2,0)*VLOOKUP("1",TSC!F:G,2,0))*VLOOKUP("T705",TSC!B:C,2,0)%,0),0)</f>
        <v/>
      </c>
      <c r="CA388">
        <f>IFERROR(INDEX(ADJ!$A$1:$BZ$1000,MATCH(PAYROLL!D388,ADJ!A$1:A$500,0),MATCH(PAYROLL!CA$2,ADJ!$2:$2,0)),0)</f>
        <v/>
      </c>
      <c r="CB388">
        <f>IFERROR(INDEX(ADJ!$A$1:$BZ$1000,MATCH(PAYROLL!D388,ADJ!A$1:A$500,0),MATCH(PAYROLL!CB$2,ADJ!$2:$2,0)),0)</f>
        <v/>
      </c>
      <c r="CC388">
        <f>SUM(BX388:CB388)</f>
        <v/>
      </c>
      <c r="CD388">
        <f>IFERROR(INDEX(PIS!$A$1:$BZ$1000,MATCH(PAYROLL!D388,PIS!C$1:C$500,0),MATCH(PAYROLL!CD$1,PIS!$1:$1,0)),0)</f>
        <v/>
      </c>
      <c r="CE388">
        <f>IFERROR(IF(OR(INDEX(PIS!P$1:P$500,MATCH(D388,PIS!C$1:C$500,0))="LT2",INDEX(PIS!P$1:P$500,MATCH(D388,PIS!C$1:C$500,0))="P10"),0,SUM(CC388,CD388*VLOOKUP("R601",TSC!B:C,2,0),VLOOKUP("R602",TSC!B:C,2,0))),0)</f>
        <v/>
      </c>
      <c r="CF388">
        <f>MAX(BW388-CE388,0)</f>
        <v/>
      </c>
      <c r="CG388">
        <f>IFERROR(IF(OR(RIGHT(INDEX(PIS!P$1:P$500,MATCH(D388,PIS!C$1:C$500)),5)="P10",RIGHT(INDEX(PIS!P$1:P$500,MATCH(D388,PIS!C$1:C$500)),5)="CK"),0,IF(CF388&lt;=5000000,CF388*5%,IF(CF388&lt;=10000000,CF388*10%-250000,IF(CF388&lt;=18000000,CF388*15%-750000,IF(CF388&lt;=32000000,CF388*20%-1650000,IF(CF388&lt;=52000000,CF388*25%-3250000,IF(CF388&lt;=80000000,BH388*30%-5850000,CF388*35%-9850000))))))),0)</f>
        <v/>
      </c>
      <c r="CH388">
        <f>IFERROR(IF(OR(INDEX(PIS!P$1:P$500,MATCH(D388,PIS!C$1:C$500))="LT",INDEX(PIS!P$1:P$500,MATCH(D388,PIS!C$1:C$500))="CK"),0,IF(CF388&lt;2000000,0,CF388*10%)),0)</f>
        <v/>
      </c>
      <c r="CI388">
        <f>IFERROR(INDEX(ADJ!$A$1:$BZ$1000,MATCH(PAYROLL!D388,ADJ!A$1:A$500,0),MATCH(PAYROLL!CI$2,ADJ!$2:$2,0)),0)</f>
        <v/>
      </c>
      <c r="CJ388">
        <f>IFERROR(INDEX(ADJ!$A$1:$BZ$1000,MATCH(PAYROLL!D388,ADJ!A$1:A$500,0),MATCH(PAYROLL!CJ$2,ADJ!$2:$2,0)),0)</f>
        <v/>
      </c>
      <c r="CK388">
        <f>IFERROR(INDEX(ADJ!$A$1:$BZ$1000,MATCH(PAYROLL!D388,ADJ!A$1:A$500,0),MATCH(PAYROLL!CK$2,ADJ!$2:$2,0)),0)</f>
        <v/>
      </c>
      <c r="CL388">
        <f>SUM(CG388:CK388)</f>
        <v/>
      </c>
      <c r="CM388">
        <f>ROUND(SUM(CH388:CK388),0)</f>
        <v/>
      </c>
      <c r="CN388">
        <f>IFERROR(INDEX(CSDA!D$1:D$500,MATCH($CN$2,CSDA!C$1:C$500,0))*INDEX(PIS!V$1:V$500,MATCH(D388,PIS!C$1:C$500))+INDEX(ADJ!$A$1:$BZ$1000,MATCH(PAYROLL!D388,ADJ!A$1:A$500,0),MATCH(PAYROLL!CN$2,ADJ!$2:$2,0)),0)</f>
        <v/>
      </c>
      <c r="CO388">
        <f>IFERROR(INDEX(ADJ!$A$1:$BZ$1000,MATCH(PAYROLL!D388,ADJ!A$1:A$500,0),MATCH(PAYROLL!CO$2,ADJ!$2:$2,0)),0)</f>
        <v/>
      </c>
      <c r="CP388">
        <f>IFERROR(INDEX(ADJ!$A$1:$BZ$1000,MATCH(PAYROLL!D388,ADJ!A$1:A$500,0),MATCH(PAYROLL!CP$2,ADJ!$2:$2,0)),0)</f>
        <v/>
      </c>
      <c r="CQ388">
        <f>BP388-CL388-CI388-CM388-CN388-CO388-CP388-CC388</f>
        <v/>
      </c>
      <c r="CR388">
        <f>IFERROR(IF(RIGHT(INDEX(PIS!O$1:O$500,MATCH(D388,PIS!C$1:C$500,0)),5)="Gross",MIN(U388+V388,VLOOKUP("R700",TSC!B:C,2,0)*VLOOKUP("R101",TSC!B:C,2,0))*(VLOOKUP("T711",TSC!B:C,2,0)+VLOOKUP("T712",TSC!B:C,2,0))%,MIN(T388+V388,VLOOKUP("R700",TSC!B:C,2,0)*VLOOKUP("R101",TSC!B:C,2,0))*(VLOOKUP("T711",TSC!B:C,2,0)+VLOOKUP("T712",TSC!B:C,2,0)+VLOOKUP("R701",TSC!B:C,2,0))%),0)</f>
        <v/>
      </c>
      <c r="CS388">
        <f>IFERROR(IF(RIGHT(INDEX(PIS!O$1:O$500,MATCH(D388,PIS!C$1:C$500,0)),5)="Gross",MIN(U388+V388,VLOOKUP("R700",TSC!B:C,2,0)*VLOOKUP("R101",TSC!B:C,2,0))*(VLOOKUP("T714",TSC!B:C,2,0))%,MIN(T388+V388,VLOOKUP("R700",TSC!B:C,2,0)*VLOOKUP("R101",TSC!B:C,2,0))*(VLOOKUP("T704",TSC!B:C,2,0)+VLOOKUP("T714",TSC!B:C,2,0))%),0)</f>
        <v/>
      </c>
      <c r="CT388">
        <f>IFERROR(IF(RIGHT(INDEX(PIS!O$1:O$500,MATCH(D388,PIS!C$1:C$500,0)),5)="Gross",MIN(U388+V388,VLOOKUP("R700",TSC!B:C,2,0)*VLOOKUP("R101",TSC!B:C,2,0))*VLOOKUP("T705",TSC!B:C,2,0)%,MIN(T388+V388,VLOOKUP("R700",TSC!B:C,2,0)*VLOOKUP("R101",TSC!B:C,2,0))*VLOOKUP("T705",TSC!B:C,2,0)%),0)</f>
        <v/>
      </c>
      <c r="CU388">
        <f>IFERROR(IF(RIGHT(INDEX(PIS!O$1:O$500,MATCH(D388,PIS!C$1:C$500,0)),5)="Gross",MIN(U388+V388,VLOOKUP("R700",TSC!B:C,2,0)*VLOOKUP("R101",TSC!B:C,2,0))*(VLOOKUP("T713",TSC!B:C,2,0))%,MIN(T388+V388,VLOOKUP("R700",TSC!B:C,2,0)*VLOOKUP("R101",TSC!B:C,2,0))*(VLOOKUP("T713",TSC!B:C,2,0))%),0)</f>
        <v/>
      </c>
      <c r="CV388">
        <f>IFERROR(INDEX(ADJ!$A$1:$BZ$1000,MATCH(PAYROLL!D388,ADJ!A$1:A$500,0),MATCH(PAYROLL!CV$2,ADJ!$2:$2,0)),0)</f>
        <v/>
      </c>
      <c r="CW388">
        <f>IFERROR(INDEX(ADJ!$A$1:$BZ$1000,MATCH(PAYROLL!D388,ADJ!A$1:A$500,0),MATCH(PAYROLL!CW$2,ADJ!$2:$2,0)),0)</f>
        <v/>
      </c>
      <c r="CX388">
        <f>SUM(CR388:CW388)</f>
        <v/>
      </c>
      <c r="CY388">
        <f>ROUND(IF(CR388&gt;0,T388+V388*VLOOKUP("R202",TSC!$B$1:$C$500,2,0),0),0)</f>
        <v/>
      </c>
      <c r="CZ388">
        <f>IFERROR(INDEX(CSDA!D$1:D$500,MATCH($CZ$2,CSDA!C$1:C$500,0)),0)</f>
        <v/>
      </c>
      <c r="DA388">
        <f>ROUND(T388*0.7%,0)</f>
        <v/>
      </c>
      <c r="DB388">
        <f>ROUND(T388/12,0)</f>
        <v/>
      </c>
      <c r="DC388">
        <f ref="DC388" t="array">IFERROR(INDEX(CSDA!D$1:D$500,MATCH("Trích giữ"&amp;PAYROLL!DC$2,CSDA!A$1:A$500&amp;CSDA!C$1:C$500,0)),0)</f>
        <v/>
      </c>
      <c r="DD388">
        <f ref="DD388" t="array">IFERROR(INDEX(CSDA!D$1:D$500,MATCH("Trích giữ"&amp;PAYROLL!DD$2,CSDA!A$1:A$500&amp;CSDA!C$1:C$500,0)),0)</f>
        <v/>
      </c>
      <c r="DE388">
        <f ref="DE388" t="array">IFERROR(INDEX(CSDA!D$1:D$500,MATCH("Trích giữ"&amp;PAYROLL!DE$2,CSDA!A$1:A$500&amp;CSDA!C$1:C$500,0)),0)</f>
        <v/>
      </c>
      <c r="DF388">
        <f>IFERROR(INDEX(CSDA!D$1:D$500,MATCH(PAYROLL!DF$2,CSDA!C$1:C$500,0)),0)</f>
        <v/>
      </c>
      <c r="DG388">
        <f ref="DG388" t="array">IFERROR(INDEX(CSDA!D$1:D$500,MATCH("Trích giữ"&amp;PAYROLL!DG$2,CSDA!A$1:A$500&amp;CSDA!C$1:C$500,0)),0)</f>
        <v/>
      </c>
      <c r="DH388">
        <f>ROUND(T388/26,0)</f>
        <v/>
      </c>
      <c r="DI388">
        <f ref="DI388" t="array">IFERROR(INDEX(CSDA!D$1:D$500,MATCH("Trích giữ"&amp;PAYROLL!DI$2,CSDA!A$1:A$500&amp;CSDA!C$1:C$500,0)),0)</f>
        <v/>
      </c>
      <c r="DJ388">
        <f>IF(U388=0,T388*21.5%-BL388,0)</f>
        <v/>
      </c>
      <c r="DK388">
        <f ref="DK388" t="array">IFERROR(INDEX(CSDA!D$1:D$500,MATCH("Trích giữ"&amp;PAYROLL!DK$2,CSDA!A$1:A$500&amp;CSDA!C$1:C$500,0)),0)</f>
        <v/>
      </c>
      <c r="DL388">
        <f>IFERROR(INDEX(CSDA!D$1:D$500,MATCH(PAYROLL!DL$2,CSDA!C$1:C$500,0))/12,0)</f>
        <v/>
      </c>
      <c r="DM388">
        <f>SUM(DB388:DL388)</f>
        <v/>
      </c>
      <c r="DN388">
        <f>IFERROR(INDEX(ADJ!$A$1:$BZ$1000,MATCH(PAYROLL!D388,ADJ!A$1:A$500,0),MATCH(PAYROLL!DN$2,ADJ!$2:$2,0)),0)</f>
        <v/>
      </c>
      <c r="DO388">
        <f>IFERROR(SUM(BP388,DM388:DN388,CX388:DA388)-DT388,0)</f>
        <v/>
      </c>
      <c r="DP388">
        <f ref="DP388" t="array">SUM(BW388*IFERROR(INDEX(CSDA!D$1:D$500,MATCH(BW$2,CSDA!C$1:C$500,0)),0)%,CX388*IFERROR(INDEX(CSDA!D$1:D$500,MATCH(CX$2,CSDA!C$1:C$500,0)),0)%,DA388*IFERROR(INDEX(CSDA!D$1:D$500,MATCH(DA$2,CSDA!C$1:C$500,0)),0)%,DB388*IFERROR(INDEX(CSDA!D$1:D$500,MATCH(DB$2,CSDA!C$1:C$500,0)),0)%,DF388*IFERROR(INDEX(CSDA!D$1:D$500,MATCH("Phí dịch vụ"&amp;PAYROLL!DF$2,CSDA!A$1:A$500&amp;CSDA!C$1:C$500,0)),0)%,DC388*IFERROR(INDEX(CSDA!D$1:D$500,MATCH("Phí dịch vụ"&amp;PAYROLL!DC$2,CSDA!A$1:A$500&amp;CSDA!C$1:C$500,0)),0)%,DH388*IFERROR(INDEX(CSDA!D$1:D$500,MATCH("Phí dịch vụ"&amp;PAYROLL!DH$2,CSDA!A$1:A$500&amp;CSDA!C$1:C$500,0)),0)%,DJ388*IFERROR(INDEX(CSDA!D$1:D$500,MATCH("Phí dịch vụ"&amp;PAYROLL!DJ$2,CSDA!A$1:A$500&amp;CSDA!C$1:C$500,0)),0)%,BN388*IFERROR(INDEX(CSDA!D$1:D$500,MATCH(BN$2,CSDA!C$1:C$500,0)),0)%)-BN388*7%</f>
        <v/>
      </c>
      <c r="DQ388">
        <f>IFERROR(INDEX(ADJ!$A$1:$BZ$1000,MATCH(PAYROLL!D388,ADJ!A$1:A$500,0),MATCH(PAYROLL!DQ$2,ADJ!$2:$2,0)),0)</f>
        <v/>
      </c>
      <c r="DR388">
        <f>IFERROR(INDEX(ADJ!$A$1:$BZ$1000,MATCH(PAYROLL!D388,ADJ!A$1:A$500,0),MATCH(PAYROLL!DR$2,ADJ!$2:$2,0)),0)</f>
        <v/>
      </c>
      <c r="DS388">
        <f>SUM(DP388:DR388)</f>
        <v/>
      </c>
      <c r="DT388">
        <f>EK388</f>
        <v/>
      </c>
      <c r="DU388">
        <f>SUM(DO388:DR388)</f>
        <v/>
      </c>
      <c r="DV388">
        <f>ROUND(DU388*0.1,0)</f>
        <v/>
      </c>
      <c r="DW388">
        <f>DU388+DV388</f>
        <v/>
      </c>
      <c r="DZ388">
        <f>IFERROR(INDEX(ADJ!$A$1:$BZ$1000,MATCH(PAYROLL!$D388,ADJ!A$1:A$500,0),MATCH(PAYROLL!DZ$2,ADJ!$2:$2,0)),0)</f>
        <v/>
      </c>
      <c r="EA388">
        <f>IFERROR(INDEX(ADJ!$A$1:$BZ$1000,MATCH(PAYROLL!$D388,ADJ!A$1:A$500,0),MATCH(PAYROLL!EA$2,ADJ!$2:$2,0)),0)</f>
        <v/>
      </c>
      <c r="EB388">
        <f>IFERROR(INDEX(ADJ!$A$1:$BZ$1000,MATCH(PAYROLL!$D388,ADJ!A$1:A$500,0),MATCH(PAYROLL!EB$2,ADJ!$2:$2,0)),0)</f>
        <v/>
      </c>
      <c r="EC388">
        <f>IFERROR(INDEX(ADJ!$A$1:$BZ$1000,MATCH(PAYROLL!$D388,ADJ!A$1:A$500,0),MATCH(PAYROLL!EC$2,ADJ!$2:$2,0)),0)</f>
        <v/>
      </c>
      <c r="ED388">
        <f>IFERROR(INDEX(ADJ!$A$1:$BZ$1000,MATCH(PAYROLL!$D388,ADJ!A$1:A$500,0),MATCH(PAYROLL!ED$2,ADJ!$2:$2,0)),0)</f>
        <v/>
      </c>
      <c r="EE388">
        <f>IFERROR(INDEX(ADJ!$A$1:$BZ$1000,MATCH(PAYROLL!$D388,ADJ!A$1:A$500,0),MATCH(PAYROLL!EE$2,ADJ!$2:$2,0)),0)</f>
        <v/>
      </c>
      <c r="EF388">
        <f>IFERROR(INDEX(ADJ!$A$1:$BZ$1000,MATCH(PAYROLL!$D388,ADJ!A$1:A$500,0),MATCH(PAYROLL!EF$2,ADJ!$2:$2,0)),0)</f>
        <v/>
      </c>
      <c r="EG388">
        <f>IFERROR(INDEX(ADJ!$A$1:$BZ$1000,MATCH(PAYROLL!$D388,ADJ!A$1:A$500,0),MATCH(PAYROLL!EG$2,ADJ!$2:$2,0)),0)</f>
        <v/>
      </c>
      <c r="EH388">
        <f>IFERROR(INDEX(ADJ!$A$1:$BZ$1000,MATCH(PAYROLL!$D388,ADJ!A$1:A$500,0),MATCH(PAYROLL!EH$2,ADJ!$2:$2,0)),0)</f>
        <v/>
      </c>
      <c r="EI388">
        <f>IFERROR(INDEX(ADJ!$A$1:$BZ$1000,MATCH(PAYROLL!D388,ADJ!A$1:A$500,0),MATCH(PAYROLL!EI$2,ADJ!$2:$2,0)),0)</f>
        <v/>
      </c>
      <c r="EJ388">
        <f>IFERROR(INDEX(ADJ!$A$1:$BZ$1000,MATCH(PAYROLL!$D388,ADJ!A$1:A$500,0),MATCH(PAYROLL!EJ$2,ADJ!$2:$2,0)),0)</f>
        <v/>
      </c>
      <c r="EK388">
        <f>SUM(DZ388:EJ388)</f>
        <v/>
      </c>
    </row>
    <row r="389">
      <c r="A389" t="n">
        <v>387</v>
      </c>
      <c r="B389" t="inlineStr">
        <is>
          <t>Trần Ngọc Đăng</t>
        </is>
      </c>
      <c r="D389" t="inlineStr">
        <is>
          <t>159927-01</t>
        </is>
      </c>
      <c r="S389">
        <f>IFERROR(INDEX(PIS!$A$1:$BZ$1000,MATCH($D389,PIS!C$1:C$500,0),MATCH("Lương CB tháng trước",PIS!$1:$1,0)),0)</f>
        <v/>
      </c>
      <c r="T389">
        <f>IFERROR(INDEX(PIS!$A$1:$BZ$1000,MATCH($D389,PIS!C$1:C$500,0),MATCH("Lương CB hiện tại",PIS!$1:$1,0)),0)</f>
        <v/>
      </c>
      <c r="U389">
        <f>IFERROR(INDEX(PIS!$A$1:$BZ$1000,MATCH($D389,PIS!C$1:C$500,0),MATCH("Lương đóng BHBB",PIS!$1:$1,0)),0)</f>
        <v/>
      </c>
      <c r="V389">
        <f>IFERROR(INDEX(PIS!$A$1:$BZ$1000,MATCH($D389,PIS!C$1:C$500,0),MATCH(V$2,PIS!$2:$2,0)),0)</f>
        <v/>
      </c>
      <c r="W389">
        <f>IFERROR(INDEX(PIS!$A$1:$BZ$1000,MATCH($D389,PIS!C$1:C$500,0),MATCH(W$2,PIS!$2:$2,0)),0)</f>
        <v/>
      </c>
      <c r="X389">
        <f>IFERROR(INDEX(PIS!$A$1:$BZ$1000,MATCH($D389,PIS!C$1:C$500,0),MATCH(X$2,PIS!$2:$2,0)),0)</f>
        <v/>
      </c>
      <c r="Y389">
        <f>IFERROR(INDEX(PIS!$A$1:$BZ$1000,MATCH($D389,PIS!C$1:C$500,0),MATCH(Y$2,PIS!$2:$2,0)),0)</f>
        <v/>
      </c>
      <c r="Z389">
        <f>IFERROR(INDEX(PIS!$A$1:$BZ$1000,MATCH($D389,PIS!C$1:C$500,0),MATCH(Z$2,PIS!$2:$2,0)),0)</f>
        <v/>
      </c>
      <c r="AA389">
        <f>IFERROR(INDEX(PIS!$A$1:$BZ$1000,MATCH($D389,PIS!C$1:C$500,0),MATCH(AA$2,PIS!$2:$2,0)),0)</f>
        <v/>
      </c>
      <c r="AB389">
        <f>IFERROR(INDEX(PIS!$A$1:$BZ$1000,MATCH($D389,PIS!C$1:C$500,0),MATCH(AB$2,PIS!$2:$2,0)),0)</f>
        <v/>
      </c>
      <c r="AC389">
        <f>SUM(V389:AB389)</f>
        <v/>
      </c>
      <c r="AD389">
        <f>IFERROR(INDEX(TIMESHEET!$A$1:$AI$5000,MATCH($D389,TIMESHEET!A$1:A$500,0),MATCH("T100",TIMESHEET!$2:$2,0))-2,0)</f>
        <v/>
      </c>
      <c r="AE389">
        <f>IFERROR(INDEX(TIMESHEET!$A$1:$AI$5000,MATCH($D389,TIMESHEET!A$1:A$500,0),MATCH("T202",TIMESHEET!$2:$2,0)),0)</f>
        <v/>
      </c>
      <c r="AF389">
        <f>IFERROR(INDEX(TIMESHEET!$A$1:$AI$5000,MATCH($D389,TIMESHEET!A$1:A$500,0),MATCH("T302",TIMESHEET!$2:$2,0)),0)</f>
        <v/>
      </c>
      <c r="AG389">
        <f>IFERROR(INDEX(TIMESHEET!$A$1:$AI$5000,MATCH($D389,TIMESHEET!A$1:A$500,0),MATCH("T406",TIMESHEET!$2:$2,0)),0)</f>
        <v/>
      </c>
      <c r="AH389">
        <f>AE389+AG389</f>
        <v/>
      </c>
      <c r="AI389">
        <f>IFERROR(INDEX(TIMESHEET!$A$1:$AI$5000,MATCH($D389,TIMESHEET!A$1:A$500,0),MATCH("T701",TIMESHEET!$2:$2,0)),0)</f>
        <v/>
      </c>
      <c r="AJ389">
        <f>IFERROR(INDEX(TIMESHEET!$A$1:$AI$5000,MATCH($D389,TIMESHEET!B$1:B$500,0),MATCH("T320",TIMESHEET!$2:$2,0)),0)</f>
        <v/>
      </c>
      <c r="AK389">
        <f>IFERROR(IF(LEFT(INDEX(PIS!O$1:O$500,MATCH(D389,PIS!C$1:C$500)),1)="M",T389/AD389*SUM(AE389:AG389),T389*AD389),0)</f>
        <v/>
      </c>
      <c r="AL389">
        <f>IFERROR(INDEX(ADJ!$A$1:$BZ$1000,MATCH(PAYROLL!D389,ADJ!A$1:A$500,0),MATCH(PAYROLL!AL$2,ADJ!$2:$2,0)),0)</f>
        <v/>
      </c>
      <c r="AM389">
        <f>SUM(AK389:AL389)</f>
        <v/>
      </c>
      <c r="AN389">
        <f>IFERROR(ROUND(V389/$AD389*$AH389,0),0)</f>
        <v/>
      </c>
      <c r="AO389">
        <f>IFERROR(ROUND(W389/$AD389*$AH389,0),0)</f>
        <v/>
      </c>
      <c r="AP389">
        <f>IFERROR(ROUND(X389/$AD389*$AE389,0),0)</f>
        <v/>
      </c>
      <c r="AQ389">
        <f>IFERROR(ROUND(Y389/$AD389*$AH389,0),0)</f>
        <v/>
      </c>
      <c r="AR389">
        <f>IFERROR(ROUND(Z389/$AD389*$AH389,0),0)</f>
        <v/>
      </c>
      <c r="AS389">
        <f>IFERROR(ROUND(AA389/$AD389*$AH389,0),0)</f>
        <v/>
      </c>
      <c r="AT389">
        <f>IFERROR(IF((AE389+AF389+AG389)&gt;13,AB389,ROUND(AB389/AD389*AH389,0)),0)</f>
        <v/>
      </c>
      <c r="AU389">
        <f>IFERROR(INDEX(ADJ!$A$1:$BZ$1000,MATCH(PAYROLL!D389,ADJ!A$1:A$500,0),MATCH(PAYROLL!AU$2,ADJ!$2:$2,0)),0)</f>
        <v/>
      </c>
      <c r="AV389">
        <f>ROUND(SUM(AN389:AU389),0)</f>
        <v/>
      </c>
      <c r="AW389">
        <f>IFERROR(INDEX(TIMESHEET!$A$1:$AI$5000,MATCH(PAYROLL!D389,TIMESHEET!A$1:A$500,0),MATCH("T620",TIMESHEET!$2:$2,0)),0)</f>
        <v/>
      </c>
      <c r="AX389">
        <f>IFERROR(INDEX(TIMESHEET!$A$1:$AI$5000,MATCH(PAYROLL!D389,TIMESHEET!A$1:A$500,0),MATCH("T601",TIMESHEET!$2:$2,0)),0)</f>
        <v/>
      </c>
      <c r="AY389">
        <f>IFERROR(INDEX(TIMESHEET!$A$1:$AI$5000,MATCH(PAYROLL!D389,TIMESHEET!A$1:A$500,0),MATCH("T602",TIMESHEET!$2:$2,0)),0)</f>
        <v/>
      </c>
      <c r="AZ389">
        <f>IFERROR(INDEX(TIMESHEET!$A$1:$AI$5000,MATCH(PAYROLL!D389,TIMESHEET!A$1:A$500,0),MATCH("T603",TIMESHEET!$2:$2,0)),0)</f>
        <v/>
      </c>
      <c r="BA389">
        <f>IFERROR(INDEX(TIMESHEET!$A$1:$AI$5000,MATCH(PAYROLL!D389,TIMESHEET!A$1:A$500,0),MATCH("T611",TIMESHEET!$2:$2,0)),0)</f>
        <v/>
      </c>
      <c r="BB389">
        <f>IFERROR(INDEX(TIMESHEET!$A$1:$AI$5000,MATCH(PAYROLL!D389,TIMESHEET!A$1:A$500,0),MATCH("T612",TIMESHEET!$2:$2,0)),0)</f>
        <v/>
      </c>
      <c r="BC389">
        <f>IFERROR(INDEX(TIMESHEET!$A$1:$AI$5000,MATCH(PAYROLL!D389,TIMESHEET!A$1:A$500,0),MATCH("T613",TIMESHEET!$2:$2,0)),0)</f>
        <v/>
      </c>
      <c r="BD389">
        <f>IFERROR(INDEX(TIMESHEET!$A$1:$AI$5000,MATCH(PAYROLL!D389,TIMESHEET!A$1:A$500,0),MATCH("T500",TIMESHEET!$2:$2,0)),0)</f>
        <v/>
      </c>
      <c r="BE389">
        <f>IFERROR(IF(LEFT(INDEX(PIS!O$1:O$500,MATCH(D389,PIS!C$1:C$500)),1)="M",T389/AD389/8*(AW389+AX389*1.5+AY389*2+AZ389*3+BA389*2.1+BB389*2.7+BC389*3.9+BD389*0.3),T389/8*(AW389+AX389*1.5+AY389*2+AZ389*3+BA389*2.1+BB389*2.7+BC389*3.9+BD389*0.3)),0)</f>
        <v/>
      </c>
      <c r="BF389">
        <f>IFERROR(INDEX(ADJ!$A$1:$BZ$1000,MATCH(PAYROLL!$D389,ADJ!A$1:A$500,0),MATCH(PAYROLL!BF$2,ADJ!$2:$2,0)),0)</f>
        <v/>
      </c>
      <c r="BG389">
        <f>IFERROR(INDEX(ADJ!$A$1:$BZ$1000,MATCH(PAYROLL!D389,ADJ!A$1:A$500,0),MATCH(PAYROLL!BG$2,ADJ!$2:$2,0)),0)</f>
        <v/>
      </c>
      <c r="BH389">
        <f>IFERROR(INDEX(ADJ!$A$1:$BZ$1000,MATCH(PAYROLL!D389,ADJ!A$1:A$500,0),MATCH(PAYROLL!BH$2,ADJ!$2:$2,0)),0)</f>
        <v/>
      </c>
      <c r="BI389">
        <f>IFERROR(INDEX(ADJ!$A$1:$BZ$1000,MATCH(PAYROLL!D389,ADJ!A$1:A$500,0),MATCH(PAYROLL!BI$2,ADJ!$2:$2,0)),0)</f>
        <v/>
      </c>
      <c r="BJ389">
        <f>IFERROR(INDEX(ADJ!$A$1:$BZ$1000,MATCH(PAYROLL!D389,ADJ!A$1:A$500,0),MATCH(PAYROLL!BJ$2,ADJ!$2:$2,0)),0)</f>
        <v/>
      </c>
      <c r="BK389">
        <f>SUM(BF389:BJ389)</f>
        <v/>
      </c>
      <c r="BL389">
        <f>IFERROR(INDEX(ADJ!$A$1:$BZ$1000,MATCH(PAYROLL!D389,ADJ!A$1:A$500,0),MATCH(PAYROLL!BL$2,ADJ!$2:$2,0)),0)</f>
        <v/>
      </c>
      <c r="BM389">
        <f>IFERROR(INDEX(ADJ!$A$1:$BZ$1000,MATCH(PAYROLL!D389,ADJ!A$1:A$500,0),MATCH(PAYROLL!BM$2,ADJ!$2:$2,0)),0)</f>
        <v/>
      </c>
      <c r="BN389">
        <f>IFERROR(INDEX(ADJ!$A$1:$BZ$1000,MATCH(PAYROLL!D389,ADJ!A$1:A$500,0),MATCH(PAYROLL!BN$2,ADJ!$2:$2,0)),0)</f>
        <v/>
      </c>
      <c r="BO389">
        <f>IFERROR(INDEX(ADJ!$A$1:$BZ$1000,MATCH(PAYROLL!D389,ADJ!A$1:A$500,0),MATCH(PAYROLL!BO$2,ADJ!$2:$2,0)),0)</f>
        <v/>
      </c>
      <c r="BP389">
        <f>SUM(AM389,AV389,BE389,BK389,BL389:BO389)</f>
        <v/>
      </c>
      <c r="BQ389">
        <f>BO389</f>
        <v/>
      </c>
      <c r="BR389">
        <f>IFERROR(ROUND(IF(LEFT(INDEX(PIS!O$1:O$500,MATCH(D389,PIS!C$1:C$500)),1)="D",T389/8*(BD389*0.3),IF(LEFT(INDEX(PIS!O$1:O$500,MATCH(D389,PIS!C$1:C$500)),1)="H",T389*($BD389*0.3),T389/$AD389/8*($BD389*0.3))),0),0)</f>
        <v/>
      </c>
      <c r="BS389">
        <f>IF(AP389&lt;1,0,MIN(AP389,730000))</f>
        <v/>
      </c>
      <c r="BT389">
        <f>IFERROR(ROUND((BE389-SUM(AW389:BC389)*T389/AD389/8),0)-BR389,0)</f>
        <v/>
      </c>
      <c r="BU389">
        <f>AO389</f>
        <v/>
      </c>
      <c r="BV389">
        <f>SUM(BQ389:BU389)</f>
        <v/>
      </c>
      <c r="BW389">
        <f>BP389-BV389</f>
        <v/>
      </c>
      <c r="BX389">
        <f>IFERROR(IF(RIGHT(INDEX(PIS!O$1:O$500,MATCH(D389,PIS!C$1:C$500)),5)="Gross",MIN(U389+V389,VLOOKUP("R700",TSC!B:C,2,0)*VLOOKUP("R101",TSC!B:C,2,0))*VLOOKUP("R701",TSC!B:C,2,0)%,0),0)</f>
        <v/>
      </c>
      <c r="BY389">
        <f>IFERROR(IF(RIGHT(INDEX(PIS!O$1:O$500,MATCH(D389,PIS!C$1:C$500)),5)="Gross",MIN(U389+V389,VLOOKUP("R700",TSC!B:C,2,0)*VLOOKUP("R101",TSC!B:C,2,0))*VLOOKUP("T704",TSC!B:C,2,0)%,0),0)</f>
        <v/>
      </c>
      <c r="BZ389">
        <f>IFERROR(IF(RIGHT(INDEX(PIS!O$1:O$500,MATCH(D389,PIS!C$1:C$500)),5)="Gross",MIN(U389+V389,VLOOKUP("R700",TSC!B:C,2,0)*VLOOKUP("1",TSC!F:G,2,0))*VLOOKUP("T705",TSC!B:C,2,0)%,0),0)</f>
        <v/>
      </c>
      <c r="CA389">
        <f>IFERROR(INDEX(ADJ!$A$1:$BZ$1000,MATCH(PAYROLL!D389,ADJ!A$1:A$500,0),MATCH(PAYROLL!CA$2,ADJ!$2:$2,0)),0)</f>
        <v/>
      </c>
      <c r="CB389">
        <f>IFERROR(INDEX(ADJ!$A$1:$BZ$1000,MATCH(PAYROLL!D389,ADJ!A$1:A$500,0),MATCH(PAYROLL!CB$2,ADJ!$2:$2,0)),0)</f>
        <v/>
      </c>
      <c r="CC389">
        <f>SUM(BX389:CB389)</f>
        <v/>
      </c>
      <c r="CD389">
        <f>IFERROR(INDEX(PIS!$A$1:$BZ$1000,MATCH(PAYROLL!D389,PIS!C$1:C$500,0),MATCH(PAYROLL!CD$1,PIS!$1:$1,0)),0)</f>
        <v/>
      </c>
      <c r="CE389">
        <f>IFERROR(IF(OR(INDEX(PIS!P$1:P$500,MATCH(D389,PIS!C$1:C$500,0))="LT2",INDEX(PIS!P$1:P$500,MATCH(D389,PIS!C$1:C$500,0))="P10"),0,SUM(CC389,CD389*VLOOKUP("R601",TSC!B:C,2,0),VLOOKUP("R602",TSC!B:C,2,0))),0)</f>
        <v/>
      </c>
      <c r="CF389">
        <f>MAX(BW389-CE389,0)</f>
        <v/>
      </c>
      <c r="CG389">
        <f>IFERROR(IF(OR(RIGHT(INDEX(PIS!P$1:P$500,MATCH(D389,PIS!C$1:C$500)),5)="P10",RIGHT(INDEX(PIS!P$1:P$500,MATCH(D389,PIS!C$1:C$500)),5)="CK"),0,IF(CF389&lt;=5000000,CF389*5%,IF(CF389&lt;=10000000,CF389*10%-250000,IF(CF389&lt;=18000000,CF389*15%-750000,IF(CF389&lt;=32000000,CF389*20%-1650000,IF(CF389&lt;=52000000,CF389*25%-3250000,IF(CF389&lt;=80000000,BH389*30%-5850000,CF389*35%-9850000))))))),0)</f>
        <v/>
      </c>
      <c r="CH389">
        <f>IFERROR(IF(OR(INDEX(PIS!P$1:P$500,MATCH(D389,PIS!C$1:C$500))="LT",INDEX(PIS!P$1:P$500,MATCH(D389,PIS!C$1:C$500))="CK"),0,IF(CF389&lt;2000000,0,CF389*10%)),0)</f>
        <v/>
      </c>
      <c r="CI389">
        <f>IFERROR(INDEX(ADJ!$A$1:$BZ$1000,MATCH(PAYROLL!D389,ADJ!A$1:A$500,0),MATCH(PAYROLL!CI$2,ADJ!$2:$2,0)),0)</f>
        <v/>
      </c>
      <c r="CJ389">
        <f>IFERROR(INDEX(ADJ!$A$1:$BZ$1000,MATCH(PAYROLL!D389,ADJ!A$1:A$500,0),MATCH(PAYROLL!CJ$2,ADJ!$2:$2,0)),0)</f>
        <v/>
      </c>
      <c r="CK389">
        <f>IFERROR(INDEX(ADJ!$A$1:$BZ$1000,MATCH(PAYROLL!D389,ADJ!A$1:A$500,0),MATCH(PAYROLL!CK$2,ADJ!$2:$2,0)),0)</f>
        <v/>
      </c>
      <c r="CL389">
        <f>SUM(CG389:CK389)</f>
        <v/>
      </c>
      <c r="CM389">
        <f>ROUND(SUM(CH389:CK389),0)</f>
        <v/>
      </c>
      <c r="CN389">
        <f>IFERROR(INDEX(CSDA!D$1:D$500,MATCH($CN$2,CSDA!C$1:C$500,0))*INDEX(PIS!V$1:V$500,MATCH(D389,PIS!C$1:C$500))+INDEX(ADJ!$A$1:$BZ$1000,MATCH(PAYROLL!D389,ADJ!A$1:A$500,0),MATCH(PAYROLL!CN$2,ADJ!$2:$2,0)),0)</f>
        <v/>
      </c>
      <c r="CO389">
        <f>IFERROR(INDEX(ADJ!$A$1:$BZ$1000,MATCH(PAYROLL!D389,ADJ!A$1:A$500,0),MATCH(PAYROLL!CO$2,ADJ!$2:$2,0)),0)</f>
        <v/>
      </c>
      <c r="CP389">
        <f>IFERROR(INDEX(ADJ!$A$1:$BZ$1000,MATCH(PAYROLL!D389,ADJ!A$1:A$500,0),MATCH(PAYROLL!CP$2,ADJ!$2:$2,0)),0)</f>
        <v/>
      </c>
      <c r="CQ389">
        <f>BP389-CL389-CI389-CM389-CN389-CO389-CP389-CC389</f>
        <v/>
      </c>
      <c r="CR389">
        <f>IFERROR(IF(RIGHT(INDEX(PIS!O$1:O$500,MATCH(D389,PIS!C$1:C$500,0)),5)="Gross",MIN(U389+V389,VLOOKUP("R700",TSC!B:C,2,0)*VLOOKUP("R101",TSC!B:C,2,0))*(VLOOKUP("T711",TSC!B:C,2,0)+VLOOKUP("T712",TSC!B:C,2,0))%,MIN(T389+V389,VLOOKUP("R700",TSC!B:C,2,0)*VLOOKUP("R101",TSC!B:C,2,0))*(VLOOKUP("T711",TSC!B:C,2,0)+VLOOKUP("T712",TSC!B:C,2,0)+VLOOKUP("R701",TSC!B:C,2,0))%),0)</f>
        <v/>
      </c>
      <c r="CS389">
        <f>IFERROR(IF(RIGHT(INDEX(PIS!O$1:O$500,MATCH(D389,PIS!C$1:C$500,0)),5)="Gross",MIN(U389+V389,VLOOKUP("R700",TSC!B:C,2,0)*VLOOKUP("R101",TSC!B:C,2,0))*(VLOOKUP("T714",TSC!B:C,2,0))%,MIN(T389+V389,VLOOKUP("R700",TSC!B:C,2,0)*VLOOKUP("R101",TSC!B:C,2,0))*(VLOOKUP("T704",TSC!B:C,2,0)+VLOOKUP("T714",TSC!B:C,2,0))%),0)</f>
        <v/>
      </c>
      <c r="CT389">
        <f>IFERROR(IF(RIGHT(INDEX(PIS!O$1:O$500,MATCH(D389,PIS!C$1:C$500,0)),5)="Gross",MIN(U389+V389,VLOOKUP("R700",TSC!B:C,2,0)*VLOOKUP("R101",TSC!B:C,2,0))*VLOOKUP("T705",TSC!B:C,2,0)%,MIN(T389+V389,VLOOKUP("R700",TSC!B:C,2,0)*VLOOKUP("R101",TSC!B:C,2,0))*VLOOKUP("T705",TSC!B:C,2,0)%),0)</f>
        <v/>
      </c>
      <c r="CU389">
        <f>IFERROR(IF(RIGHT(INDEX(PIS!O$1:O$500,MATCH(D389,PIS!C$1:C$500,0)),5)="Gross",MIN(U389+V389,VLOOKUP("R700",TSC!B:C,2,0)*VLOOKUP("R101",TSC!B:C,2,0))*(VLOOKUP("T713",TSC!B:C,2,0))%,MIN(T389+V389,VLOOKUP("R700",TSC!B:C,2,0)*VLOOKUP("R101",TSC!B:C,2,0))*(VLOOKUP("T713",TSC!B:C,2,0))%),0)</f>
        <v/>
      </c>
      <c r="CV389">
        <f>IFERROR(INDEX(ADJ!$A$1:$BZ$1000,MATCH(PAYROLL!D389,ADJ!A$1:A$500,0),MATCH(PAYROLL!CV$2,ADJ!$2:$2,0)),0)</f>
        <v/>
      </c>
      <c r="CW389">
        <f>IFERROR(INDEX(ADJ!$A$1:$BZ$1000,MATCH(PAYROLL!D389,ADJ!A$1:A$500,0),MATCH(PAYROLL!CW$2,ADJ!$2:$2,0)),0)</f>
        <v/>
      </c>
      <c r="CX389">
        <f>SUM(CR389:CW389)</f>
        <v/>
      </c>
      <c r="CY389">
        <f>ROUND(IF(CR389&gt;0,T389+V389*VLOOKUP("R202",TSC!$B$1:$C$500,2,0),0),0)</f>
        <v/>
      </c>
      <c r="CZ389">
        <f>IFERROR(INDEX(CSDA!D$1:D$500,MATCH($CZ$2,CSDA!C$1:C$500,0)),0)</f>
        <v/>
      </c>
      <c r="DA389">
        <f>ROUND(T389*0.7%,0)</f>
        <v/>
      </c>
      <c r="DB389">
        <f>ROUND(T389/12,0)</f>
        <v/>
      </c>
      <c r="DC389">
        <f ref="DC389" t="array">IFERROR(INDEX(CSDA!D$1:D$500,MATCH("Trích giữ"&amp;PAYROLL!DC$2,CSDA!A$1:A$500&amp;CSDA!C$1:C$500,0)),0)</f>
        <v/>
      </c>
      <c r="DD389">
        <f ref="DD389" t="array">IFERROR(INDEX(CSDA!D$1:D$500,MATCH("Trích giữ"&amp;PAYROLL!DD$2,CSDA!A$1:A$500&amp;CSDA!C$1:C$500,0)),0)</f>
        <v/>
      </c>
      <c r="DE389">
        <f ref="DE389" t="array">IFERROR(INDEX(CSDA!D$1:D$500,MATCH("Trích giữ"&amp;PAYROLL!DE$2,CSDA!A$1:A$500&amp;CSDA!C$1:C$500,0)),0)</f>
        <v/>
      </c>
      <c r="DF389">
        <f>IFERROR(INDEX(CSDA!D$1:D$500,MATCH(PAYROLL!DF$2,CSDA!C$1:C$500,0)),0)</f>
        <v/>
      </c>
      <c r="DG389">
        <f ref="DG389" t="array">IFERROR(INDEX(CSDA!D$1:D$500,MATCH("Trích giữ"&amp;PAYROLL!DG$2,CSDA!A$1:A$500&amp;CSDA!C$1:C$500,0)),0)</f>
        <v/>
      </c>
      <c r="DH389">
        <f>ROUND(T389/26,0)</f>
        <v/>
      </c>
      <c r="DI389">
        <f ref="DI389" t="array">IFERROR(INDEX(CSDA!D$1:D$500,MATCH("Trích giữ"&amp;PAYROLL!DI$2,CSDA!A$1:A$500&amp;CSDA!C$1:C$500,0)),0)</f>
        <v/>
      </c>
      <c r="DJ389">
        <f>IF(U389=0,T389*21.5%-BL389,0)</f>
        <v/>
      </c>
      <c r="DK389">
        <f ref="DK389" t="array">IFERROR(INDEX(CSDA!D$1:D$500,MATCH("Trích giữ"&amp;PAYROLL!DK$2,CSDA!A$1:A$500&amp;CSDA!C$1:C$500,0)),0)</f>
        <v/>
      </c>
      <c r="DL389">
        <f>IFERROR(INDEX(CSDA!D$1:D$500,MATCH(PAYROLL!DL$2,CSDA!C$1:C$500,0))/12,0)</f>
        <v/>
      </c>
      <c r="DM389">
        <f>SUM(DB389:DL389)</f>
        <v/>
      </c>
      <c r="DN389">
        <f>IFERROR(INDEX(ADJ!$A$1:$BZ$1000,MATCH(PAYROLL!D389,ADJ!A$1:A$500,0),MATCH(PAYROLL!DN$2,ADJ!$2:$2,0)),0)</f>
        <v/>
      </c>
      <c r="DO389">
        <f>IFERROR(SUM(BP389,DM389:DN389,CX389:DA389)-DT389,0)</f>
        <v/>
      </c>
      <c r="DP389">
        <f ref="DP389" t="array">SUM(BW389*IFERROR(INDEX(CSDA!D$1:D$500,MATCH(BW$2,CSDA!C$1:C$500,0)),0)%,CX389*IFERROR(INDEX(CSDA!D$1:D$500,MATCH(CX$2,CSDA!C$1:C$500,0)),0)%,DA389*IFERROR(INDEX(CSDA!D$1:D$500,MATCH(DA$2,CSDA!C$1:C$500,0)),0)%,DB389*IFERROR(INDEX(CSDA!D$1:D$500,MATCH(DB$2,CSDA!C$1:C$500,0)),0)%,DF389*IFERROR(INDEX(CSDA!D$1:D$500,MATCH("Phí dịch vụ"&amp;PAYROLL!DF$2,CSDA!A$1:A$500&amp;CSDA!C$1:C$500,0)),0)%,DC389*IFERROR(INDEX(CSDA!D$1:D$500,MATCH("Phí dịch vụ"&amp;PAYROLL!DC$2,CSDA!A$1:A$500&amp;CSDA!C$1:C$500,0)),0)%,DH389*IFERROR(INDEX(CSDA!D$1:D$500,MATCH("Phí dịch vụ"&amp;PAYROLL!DH$2,CSDA!A$1:A$500&amp;CSDA!C$1:C$500,0)),0)%,DJ389*IFERROR(INDEX(CSDA!D$1:D$500,MATCH("Phí dịch vụ"&amp;PAYROLL!DJ$2,CSDA!A$1:A$500&amp;CSDA!C$1:C$500,0)),0)%,BN389*IFERROR(INDEX(CSDA!D$1:D$500,MATCH(BN$2,CSDA!C$1:C$500,0)),0)%)-BN389*7%</f>
        <v/>
      </c>
      <c r="DQ389">
        <f>IFERROR(INDEX(ADJ!$A$1:$BZ$1000,MATCH(PAYROLL!D389,ADJ!A$1:A$500,0),MATCH(PAYROLL!DQ$2,ADJ!$2:$2,0)),0)</f>
        <v/>
      </c>
      <c r="DR389">
        <f>IFERROR(INDEX(ADJ!$A$1:$BZ$1000,MATCH(PAYROLL!D389,ADJ!A$1:A$500,0),MATCH(PAYROLL!DR$2,ADJ!$2:$2,0)),0)</f>
        <v/>
      </c>
      <c r="DS389">
        <f>SUM(DP389:DR389)</f>
        <v/>
      </c>
      <c r="DT389">
        <f>EK389</f>
        <v/>
      </c>
      <c r="DU389">
        <f>SUM(DO389:DR389)</f>
        <v/>
      </c>
      <c r="DV389">
        <f>ROUND(DU389*0.1,0)</f>
        <v/>
      </c>
      <c r="DW389">
        <f>DU389+DV389</f>
        <v/>
      </c>
      <c r="DZ389">
        <f>IFERROR(INDEX(ADJ!$A$1:$BZ$1000,MATCH(PAYROLL!$D389,ADJ!A$1:A$500,0),MATCH(PAYROLL!DZ$2,ADJ!$2:$2,0)),0)</f>
        <v/>
      </c>
      <c r="EA389">
        <f>IFERROR(INDEX(ADJ!$A$1:$BZ$1000,MATCH(PAYROLL!$D389,ADJ!A$1:A$500,0),MATCH(PAYROLL!EA$2,ADJ!$2:$2,0)),0)</f>
        <v/>
      </c>
      <c r="EB389">
        <f>IFERROR(INDEX(ADJ!$A$1:$BZ$1000,MATCH(PAYROLL!$D389,ADJ!A$1:A$500,0),MATCH(PAYROLL!EB$2,ADJ!$2:$2,0)),0)</f>
        <v/>
      </c>
      <c r="EC389">
        <f>IFERROR(INDEX(ADJ!$A$1:$BZ$1000,MATCH(PAYROLL!$D389,ADJ!A$1:A$500,0),MATCH(PAYROLL!EC$2,ADJ!$2:$2,0)),0)</f>
        <v/>
      </c>
      <c r="ED389">
        <f>IFERROR(INDEX(ADJ!$A$1:$BZ$1000,MATCH(PAYROLL!$D389,ADJ!A$1:A$500,0),MATCH(PAYROLL!ED$2,ADJ!$2:$2,0)),0)</f>
        <v/>
      </c>
      <c r="EE389">
        <f>IFERROR(INDEX(ADJ!$A$1:$BZ$1000,MATCH(PAYROLL!$D389,ADJ!A$1:A$500,0),MATCH(PAYROLL!EE$2,ADJ!$2:$2,0)),0)</f>
        <v/>
      </c>
      <c r="EF389">
        <f>IFERROR(INDEX(ADJ!$A$1:$BZ$1000,MATCH(PAYROLL!$D389,ADJ!A$1:A$500,0),MATCH(PAYROLL!EF$2,ADJ!$2:$2,0)),0)</f>
        <v/>
      </c>
      <c r="EG389">
        <f>IFERROR(INDEX(ADJ!$A$1:$BZ$1000,MATCH(PAYROLL!$D389,ADJ!A$1:A$500,0),MATCH(PAYROLL!EG$2,ADJ!$2:$2,0)),0)</f>
        <v/>
      </c>
      <c r="EH389">
        <f>IFERROR(INDEX(ADJ!$A$1:$BZ$1000,MATCH(PAYROLL!$D389,ADJ!A$1:A$500,0),MATCH(PAYROLL!EH$2,ADJ!$2:$2,0)),0)</f>
        <v/>
      </c>
      <c r="EI389">
        <f>IFERROR(INDEX(ADJ!$A$1:$BZ$1000,MATCH(PAYROLL!D389,ADJ!A$1:A$500,0),MATCH(PAYROLL!EI$2,ADJ!$2:$2,0)),0)</f>
        <v/>
      </c>
      <c r="EJ389">
        <f>IFERROR(INDEX(ADJ!$A$1:$BZ$1000,MATCH(PAYROLL!$D389,ADJ!A$1:A$500,0),MATCH(PAYROLL!EJ$2,ADJ!$2:$2,0)),0)</f>
        <v/>
      </c>
      <c r="EK389">
        <f>SUM(DZ389:EJ389)</f>
        <v/>
      </c>
    </row>
    <row r="390">
      <c r="A390" t="n">
        <v>388</v>
      </c>
      <c r="B390" t="inlineStr">
        <is>
          <t>Trần Đình Tàu</t>
        </is>
      </c>
      <c r="D390" t="inlineStr">
        <is>
          <t>148808-03</t>
        </is>
      </c>
      <c r="S390">
        <f>IFERROR(INDEX(PIS!$A$1:$BZ$1000,MATCH($D390,PIS!C$1:C$500,0),MATCH("Lương CB tháng trước",PIS!$1:$1,0)),0)</f>
        <v/>
      </c>
      <c r="T390">
        <f>IFERROR(INDEX(PIS!$A$1:$BZ$1000,MATCH($D390,PIS!C$1:C$500,0),MATCH("Lương CB hiện tại",PIS!$1:$1,0)),0)</f>
        <v/>
      </c>
      <c r="U390">
        <f>IFERROR(INDEX(PIS!$A$1:$BZ$1000,MATCH($D390,PIS!C$1:C$500,0),MATCH("Lương đóng BHBB",PIS!$1:$1,0)),0)</f>
        <v/>
      </c>
      <c r="V390">
        <f>IFERROR(INDEX(PIS!$A$1:$BZ$1000,MATCH($D390,PIS!C$1:C$500,0),MATCH(V$2,PIS!$2:$2,0)),0)</f>
        <v/>
      </c>
      <c r="W390">
        <f>IFERROR(INDEX(PIS!$A$1:$BZ$1000,MATCH($D390,PIS!C$1:C$500,0),MATCH(W$2,PIS!$2:$2,0)),0)</f>
        <v/>
      </c>
      <c r="X390">
        <f>IFERROR(INDEX(PIS!$A$1:$BZ$1000,MATCH($D390,PIS!C$1:C$500,0),MATCH(X$2,PIS!$2:$2,0)),0)</f>
        <v/>
      </c>
      <c r="Y390">
        <f>IFERROR(INDEX(PIS!$A$1:$BZ$1000,MATCH($D390,PIS!C$1:C$500,0),MATCH(Y$2,PIS!$2:$2,0)),0)</f>
        <v/>
      </c>
      <c r="Z390">
        <f>IFERROR(INDEX(PIS!$A$1:$BZ$1000,MATCH($D390,PIS!C$1:C$500,0),MATCH(Z$2,PIS!$2:$2,0)),0)</f>
        <v/>
      </c>
      <c r="AA390">
        <f>IFERROR(INDEX(PIS!$A$1:$BZ$1000,MATCH($D390,PIS!C$1:C$500,0),MATCH(AA$2,PIS!$2:$2,0)),0)</f>
        <v/>
      </c>
      <c r="AB390">
        <f>IFERROR(INDEX(PIS!$A$1:$BZ$1000,MATCH($D390,PIS!C$1:C$500,0),MATCH(AB$2,PIS!$2:$2,0)),0)</f>
        <v/>
      </c>
      <c r="AC390">
        <f>SUM(V390:AB390)</f>
        <v/>
      </c>
      <c r="AD390">
        <f>IFERROR(INDEX(TIMESHEET!$A$1:$AI$5000,MATCH($D390,TIMESHEET!A$1:A$500,0),MATCH("T100",TIMESHEET!$2:$2,0))-2,0)</f>
        <v/>
      </c>
      <c r="AE390">
        <f>IFERROR(INDEX(TIMESHEET!$A$1:$AI$5000,MATCH($D390,TIMESHEET!A$1:A$500,0),MATCH("T202",TIMESHEET!$2:$2,0)),0)</f>
        <v/>
      </c>
      <c r="AF390">
        <f>IFERROR(INDEX(TIMESHEET!$A$1:$AI$5000,MATCH($D390,TIMESHEET!A$1:A$500,0),MATCH("T302",TIMESHEET!$2:$2,0)),0)</f>
        <v/>
      </c>
      <c r="AG390">
        <f>IFERROR(INDEX(TIMESHEET!$A$1:$AI$5000,MATCH($D390,TIMESHEET!A$1:A$500,0),MATCH("T406",TIMESHEET!$2:$2,0)),0)</f>
        <v/>
      </c>
      <c r="AH390">
        <f>AE390+AG390</f>
        <v/>
      </c>
      <c r="AI390">
        <f>IFERROR(INDEX(TIMESHEET!$A$1:$AI$5000,MATCH($D390,TIMESHEET!A$1:A$500,0),MATCH("T701",TIMESHEET!$2:$2,0)),0)</f>
        <v/>
      </c>
      <c r="AJ390">
        <f>IFERROR(INDEX(TIMESHEET!$A$1:$AI$5000,MATCH($D390,TIMESHEET!B$1:B$500,0),MATCH("T320",TIMESHEET!$2:$2,0)),0)</f>
        <v/>
      </c>
      <c r="AK390">
        <f>IFERROR(IF(LEFT(INDEX(PIS!O$1:O$500,MATCH(D390,PIS!C$1:C$500)),1)="M",T390/AD390*SUM(AE390:AG390),T390*AD390),0)</f>
        <v/>
      </c>
      <c r="AL390">
        <f>IFERROR(INDEX(ADJ!$A$1:$BZ$1000,MATCH(PAYROLL!D390,ADJ!A$1:A$500,0),MATCH(PAYROLL!AL$2,ADJ!$2:$2,0)),0)</f>
        <v/>
      </c>
      <c r="AM390">
        <f>SUM(AK390:AL390)</f>
        <v/>
      </c>
      <c r="AN390">
        <f>IFERROR(ROUND(V390/$AD390*$AH390,0),0)</f>
        <v/>
      </c>
      <c r="AO390">
        <f>IFERROR(ROUND(W390/$AD390*$AH390,0),0)</f>
        <v/>
      </c>
      <c r="AP390">
        <f>IFERROR(ROUND(X390/$AD390*$AE390,0),0)</f>
        <v/>
      </c>
      <c r="AQ390">
        <f>IFERROR(ROUND(Y390/$AD390*$AH390,0),0)</f>
        <v/>
      </c>
      <c r="AR390">
        <f>IFERROR(ROUND(Z390/$AD390*$AH390,0),0)</f>
        <v/>
      </c>
      <c r="AS390">
        <f>IFERROR(ROUND(AA390/$AD390*$AH390,0),0)</f>
        <v/>
      </c>
      <c r="AT390">
        <f>IFERROR(IF((AE390+AF390+AG390)&gt;13,AB390,ROUND(AB390/AD390*AH390,0)),0)</f>
        <v/>
      </c>
      <c r="AU390">
        <f>IFERROR(INDEX(ADJ!$A$1:$BZ$1000,MATCH(PAYROLL!D390,ADJ!A$1:A$500,0),MATCH(PAYROLL!AU$2,ADJ!$2:$2,0)),0)</f>
        <v/>
      </c>
      <c r="AV390">
        <f>ROUND(SUM(AN390:AU390),0)</f>
        <v/>
      </c>
      <c r="AW390">
        <f>IFERROR(INDEX(TIMESHEET!$A$1:$AI$5000,MATCH(PAYROLL!D390,TIMESHEET!A$1:A$500,0),MATCH("T620",TIMESHEET!$2:$2,0)),0)</f>
        <v/>
      </c>
      <c r="AX390">
        <f>IFERROR(INDEX(TIMESHEET!$A$1:$AI$5000,MATCH(PAYROLL!D390,TIMESHEET!A$1:A$500,0),MATCH("T601",TIMESHEET!$2:$2,0)),0)</f>
        <v/>
      </c>
      <c r="AY390">
        <f>IFERROR(INDEX(TIMESHEET!$A$1:$AI$5000,MATCH(PAYROLL!D390,TIMESHEET!A$1:A$500,0),MATCH("T602",TIMESHEET!$2:$2,0)),0)</f>
        <v/>
      </c>
      <c r="AZ390">
        <f>IFERROR(INDEX(TIMESHEET!$A$1:$AI$5000,MATCH(PAYROLL!D390,TIMESHEET!A$1:A$500,0),MATCH("T603",TIMESHEET!$2:$2,0)),0)</f>
        <v/>
      </c>
      <c r="BA390">
        <f>IFERROR(INDEX(TIMESHEET!$A$1:$AI$5000,MATCH(PAYROLL!D390,TIMESHEET!A$1:A$500,0),MATCH("T611",TIMESHEET!$2:$2,0)),0)</f>
        <v/>
      </c>
      <c r="BB390">
        <f>IFERROR(INDEX(TIMESHEET!$A$1:$AI$5000,MATCH(PAYROLL!D390,TIMESHEET!A$1:A$500,0),MATCH("T612",TIMESHEET!$2:$2,0)),0)</f>
        <v/>
      </c>
      <c r="BC390">
        <f>IFERROR(INDEX(TIMESHEET!$A$1:$AI$5000,MATCH(PAYROLL!D390,TIMESHEET!A$1:A$500,0),MATCH("T613",TIMESHEET!$2:$2,0)),0)</f>
        <v/>
      </c>
      <c r="BD390">
        <f>IFERROR(INDEX(TIMESHEET!$A$1:$AI$5000,MATCH(PAYROLL!D390,TIMESHEET!A$1:A$500,0),MATCH("T500",TIMESHEET!$2:$2,0)),0)</f>
        <v/>
      </c>
      <c r="BE390">
        <f>IFERROR(IF(LEFT(INDEX(PIS!O$1:O$500,MATCH(D390,PIS!C$1:C$500)),1)="M",T390/AD390/8*(AW390+AX390*1.5+AY390*2+AZ390*3+BA390*2.1+BB390*2.7+BC390*3.9+BD390*0.3),T390/8*(AW390+AX390*1.5+AY390*2+AZ390*3+BA390*2.1+BB390*2.7+BC390*3.9+BD390*0.3)),0)</f>
        <v/>
      </c>
      <c r="BF390">
        <f>IFERROR(INDEX(ADJ!$A$1:$BZ$1000,MATCH(PAYROLL!$D390,ADJ!A$1:A$500,0),MATCH(PAYROLL!BF$2,ADJ!$2:$2,0)),0)</f>
        <v/>
      </c>
      <c r="BG390">
        <f>IFERROR(INDEX(ADJ!$A$1:$BZ$1000,MATCH(PAYROLL!D390,ADJ!A$1:A$500,0),MATCH(PAYROLL!BG$2,ADJ!$2:$2,0)),0)</f>
        <v/>
      </c>
      <c r="BH390">
        <f>IFERROR(INDEX(ADJ!$A$1:$BZ$1000,MATCH(PAYROLL!D390,ADJ!A$1:A$500,0),MATCH(PAYROLL!BH$2,ADJ!$2:$2,0)),0)</f>
        <v/>
      </c>
      <c r="BI390">
        <f>IFERROR(INDEX(ADJ!$A$1:$BZ$1000,MATCH(PAYROLL!D390,ADJ!A$1:A$500,0),MATCH(PAYROLL!BI$2,ADJ!$2:$2,0)),0)</f>
        <v/>
      </c>
      <c r="BJ390">
        <f>IFERROR(INDEX(ADJ!$A$1:$BZ$1000,MATCH(PAYROLL!D390,ADJ!A$1:A$500,0),MATCH(PAYROLL!BJ$2,ADJ!$2:$2,0)),0)</f>
        <v/>
      </c>
      <c r="BK390">
        <f>SUM(BF390:BJ390)</f>
        <v/>
      </c>
      <c r="BL390">
        <f>IFERROR(INDEX(ADJ!$A$1:$BZ$1000,MATCH(PAYROLL!D390,ADJ!A$1:A$500,0),MATCH(PAYROLL!BL$2,ADJ!$2:$2,0)),0)</f>
        <v/>
      </c>
      <c r="BM390">
        <f>IFERROR(INDEX(ADJ!$A$1:$BZ$1000,MATCH(PAYROLL!D390,ADJ!A$1:A$500,0),MATCH(PAYROLL!BM$2,ADJ!$2:$2,0)),0)</f>
        <v/>
      </c>
      <c r="BN390">
        <f>IFERROR(INDEX(ADJ!$A$1:$BZ$1000,MATCH(PAYROLL!D390,ADJ!A$1:A$500,0),MATCH(PAYROLL!BN$2,ADJ!$2:$2,0)),0)</f>
        <v/>
      </c>
      <c r="BO390">
        <f>IFERROR(INDEX(ADJ!$A$1:$BZ$1000,MATCH(PAYROLL!D390,ADJ!A$1:A$500,0),MATCH(PAYROLL!BO$2,ADJ!$2:$2,0)),0)</f>
        <v/>
      </c>
      <c r="BP390">
        <f>SUM(AM390,AV390,BE390,BK390,BL390:BO390)</f>
        <v/>
      </c>
      <c r="BQ390">
        <f>BO390</f>
        <v/>
      </c>
      <c r="BR390">
        <f>IFERROR(ROUND(IF(LEFT(INDEX(PIS!O$1:O$500,MATCH(D390,PIS!C$1:C$500)),1)="D",T390/8*(BD390*0.3),IF(LEFT(INDEX(PIS!O$1:O$500,MATCH(D390,PIS!C$1:C$500)),1)="H",T390*($BD390*0.3),T390/$AD390/8*($BD390*0.3))),0),0)</f>
        <v/>
      </c>
      <c r="BS390">
        <f>IF(AP390&lt;1,0,MIN(AP390,730000))</f>
        <v/>
      </c>
      <c r="BT390">
        <f>IFERROR(ROUND((BE390-SUM(AW390:BC390)*T390/AD390/8),0)-BR390,0)</f>
        <v/>
      </c>
      <c r="BU390">
        <f>AO390</f>
        <v/>
      </c>
      <c r="BV390">
        <f>SUM(BQ390:BU390)</f>
        <v/>
      </c>
      <c r="BW390">
        <f>BP390-BV390</f>
        <v/>
      </c>
      <c r="BX390">
        <f>IFERROR(IF(RIGHT(INDEX(PIS!O$1:O$500,MATCH(D390,PIS!C$1:C$500)),5)="Gross",MIN(U390+V390,VLOOKUP("R700",TSC!B:C,2,0)*VLOOKUP("R101",TSC!B:C,2,0))*VLOOKUP("R701",TSC!B:C,2,0)%,0),0)</f>
        <v/>
      </c>
      <c r="BY390">
        <f>IFERROR(IF(RIGHT(INDEX(PIS!O$1:O$500,MATCH(D390,PIS!C$1:C$500)),5)="Gross",MIN(U390+V390,VLOOKUP("R700",TSC!B:C,2,0)*VLOOKUP("R101",TSC!B:C,2,0))*VLOOKUP("T704",TSC!B:C,2,0)%,0),0)</f>
        <v/>
      </c>
      <c r="BZ390">
        <f>IFERROR(IF(RIGHT(INDEX(PIS!O$1:O$500,MATCH(D390,PIS!C$1:C$500)),5)="Gross",MIN(U390+V390,VLOOKUP("R700",TSC!B:C,2,0)*VLOOKUP("1",TSC!F:G,2,0))*VLOOKUP("T705",TSC!B:C,2,0)%,0),0)</f>
        <v/>
      </c>
      <c r="CA390">
        <f>IFERROR(INDEX(ADJ!$A$1:$BZ$1000,MATCH(PAYROLL!D390,ADJ!A$1:A$500,0),MATCH(PAYROLL!CA$2,ADJ!$2:$2,0)),0)</f>
        <v/>
      </c>
      <c r="CB390">
        <f>IFERROR(INDEX(ADJ!$A$1:$BZ$1000,MATCH(PAYROLL!D390,ADJ!A$1:A$500,0),MATCH(PAYROLL!CB$2,ADJ!$2:$2,0)),0)</f>
        <v/>
      </c>
      <c r="CC390">
        <f>SUM(BX390:CB390)</f>
        <v/>
      </c>
      <c r="CD390">
        <f>IFERROR(INDEX(PIS!$A$1:$BZ$1000,MATCH(PAYROLL!D390,PIS!C$1:C$500,0),MATCH(PAYROLL!CD$1,PIS!$1:$1,0)),0)</f>
        <v/>
      </c>
      <c r="CE390">
        <f>IFERROR(IF(OR(INDEX(PIS!P$1:P$500,MATCH(D390,PIS!C$1:C$500,0))="LT2",INDEX(PIS!P$1:P$500,MATCH(D390,PIS!C$1:C$500,0))="P10"),0,SUM(CC390,CD390*VLOOKUP("R601",TSC!B:C,2,0),VLOOKUP("R602",TSC!B:C,2,0))),0)</f>
        <v/>
      </c>
      <c r="CF390">
        <f>MAX(BW390-CE390,0)</f>
        <v/>
      </c>
      <c r="CG390">
        <f>IFERROR(IF(OR(RIGHT(INDEX(PIS!P$1:P$500,MATCH(D390,PIS!C$1:C$500)),5)="P10",RIGHT(INDEX(PIS!P$1:P$500,MATCH(D390,PIS!C$1:C$500)),5)="CK"),0,IF(CF390&lt;=5000000,CF390*5%,IF(CF390&lt;=10000000,CF390*10%-250000,IF(CF390&lt;=18000000,CF390*15%-750000,IF(CF390&lt;=32000000,CF390*20%-1650000,IF(CF390&lt;=52000000,CF390*25%-3250000,IF(CF390&lt;=80000000,BH390*30%-5850000,CF390*35%-9850000))))))),0)</f>
        <v/>
      </c>
      <c r="CH390">
        <f>IFERROR(IF(OR(INDEX(PIS!P$1:P$500,MATCH(D390,PIS!C$1:C$500))="LT",INDEX(PIS!P$1:P$500,MATCH(D390,PIS!C$1:C$500))="CK"),0,IF(CF390&lt;2000000,0,CF390*10%)),0)</f>
        <v/>
      </c>
      <c r="CI390">
        <f>IFERROR(INDEX(ADJ!$A$1:$BZ$1000,MATCH(PAYROLL!D390,ADJ!A$1:A$500,0),MATCH(PAYROLL!CI$2,ADJ!$2:$2,0)),0)</f>
        <v/>
      </c>
      <c r="CJ390">
        <f>IFERROR(INDEX(ADJ!$A$1:$BZ$1000,MATCH(PAYROLL!D390,ADJ!A$1:A$500,0),MATCH(PAYROLL!CJ$2,ADJ!$2:$2,0)),0)</f>
        <v/>
      </c>
      <c r="CK390">
        <f>IFERROR(INDEX(ADJ!$A$1:$BZ$1000,MATCH(PAYROLL!D390,ADJ!A$1:A$500,0),MATCH(PAYROLL!CK$2,ADJ!$2:$2,0)),0)</f>
        <v/>
      </c>
      <c r="CL390">
        <f>SUM(CG390:CK390)</f>
        <v/>
      </c>
      <c r="CM390">
        <f>ROUND(SUM(CH390:CK390),0)</f>
        <v/>
      </c>
      <c r="CN390">
        <f>IFERROR(INDEX(CSDA!D$1:D$500,MATCH($CN$2,CSDA!C$1:C$500,0))*INDEX(PIS!V$1:V$500,MATCH(D390,PIS!C$1:C$500))+INDEX(ADJ!$A$1:$BZ$1000,MATCH(PAYROLL!D390,ADJ!A$1:A$500,0),MATCH(PAYROLL!CN$2,ADJ!$2:$2,0)),0)</f>
        <v/>
      </c>
      <c r="CO390">
        <f>IFERROR(INDEX(ADJ!$A$1:$BZ$1000,MATCH(PAYROLL!D390,ADJ!A$1:A$500,0),MATCH(PAYROLL!CO$2,ADJ!$2:$2,0)),0)</f>
        <v/>
      </c>
      <c r="CP390">
        <f>IFERROR(INDEX(ADJ!$A$1:$BZ$1000,MATCH(PAYROLL!D390,ADJ!A$1:A$500,0),MATCH(PAYROLL!CP$2,ADJ!$2:$2,0)),0)</f>
        <v/>
      </c>
      <c r="CQ390">
        <f>BP390-CL390-CI390-CM390-CN390-CO390-CP390-CC390</f>
        <v/>
      </c>
      <c r="CR390">
        <f>IFERROR(IF(RIGHT(INDEX(PIS!O$1:O$500,MATCH(D390,PIS!C$1:C$500,0)),5)="Gross",MIN(U390+V390,VLOOKUP("R700",TSC!B:C,2,0)*VLOOKUP("R101",TSC!B:C,2,0))*(VLOOKUP("T711",TSC!B:C,2,0)+VLOOKUP("T712",TSC!B:C,2,0))%,MIN(T390+V390,VLOOKUP("R700",TSC!B:C,2,0)*VLOOKUP("R101",TSC!B:C,2,0))*(VLOOKUP("T711",TSC!B:C,2,0)+VLOOKUP("T712",TSC!B:C,2,0)+VLOOKUP("R701",TSC!B:C,2,0))%),0)</f>
        <v/>
      </c>
      <c r="CS390">
        <f>IFERROR(IF(RIGHT(INDEX(PIS!O$1:O$500,MATCH(D390,PIS!C$1:C$500,0)),5)="Gross",MIN(U390+V390,VLOOKUP("R700",TSC!B:C,2,0)*VLOOKUP("R101",TSC!B:C,2,0))*(VLOOKUP("T714",TSC!B:C,2,0))%,MIN(T390+V390,VLOOKUP("R700",TSC!B:C,2,0)*VLOOKUP("R101",TSC!B:C,2,0))*(VLOOKUP("T704",TSC!B:C,2,0)+VLOOKUP("T714",TSC!B:C,2,0))%),0)</f>
        <v/>
      </c>
      <c r="CT390">
        <f>IFERROR(IF(RIGHT(INDEX(PIS!O$1:O$500,MATCH(D390,PIS!C$1:C$500,0)),5)="Gross",MIN(U390+V390,VLOOKUP("R700",TSC!B:C,2,0)*VLOOKUP("R101",TSC!B:C,2,0))*VLOOKUP("T705",TSC!B:C,2,0)%,MIN(T390+V390,VLOOKUP("R700",TSC!B:C,2,0)*VLOOKUP("R101",TSC!B:C,2,0))*VLOOKUP("T705",TSC!B:C,2,0)%),0)</f>
        <v/>
      </c>
      <c r="CU390">
        <f>IFERROR(IF(RIGHT(INDEX(PIS!O$1:O$500,MATCH(D390,PIS!C$1:C$500,0)),5)="Gross",MIN(U390+V390,VLOOKUP("R700",TSC!B:C,2,0)*VLOOKUP("R101",TSC!B:C,2,0))*(VLOOKUP("T713",TSC!B:C,2,0))%,MIN(T390+V390,VLOOKUP("R700",TSC!B:C,2,0)*VLOOKUP("R101",TSC!B:C,2,0))*(VLOOKUP("T713",TSC!B:C,2,0))%),0)</f>
        <v/>
      </c>
      <c r="CV390">
        <f>IFERROR(INDEX(ADJ!$A$1:$BZ$1000,MATCH(PAYROLL!D390,ADJ!A$1:A$500,0),MATCH(PAYROLL!CV$2,ADJ!$2:$2,0)),0)</f>
        <v/>
      </c>
      <c r="CW390">
        <f>IFERROR(INDEX(ADJ!$A$1:$BZ$1000,MATCH(PAYROLL!D390,ADJ!A$1:A$500,0),MATCH(PAYROLL!CW$2,ADJ!$2:$2,0)),0)</f>
        <v/>
      </c>
      <c r="CX390">
        <f>SUM(CR390:CW390)</f>
        <v/>
      </c>
      <c r="CY390">
        <f>ROUND(IF(CR390&gt;0,T390+V390*VLOOKUP("R202",TSC!$B$1:$C$500,2,0),0),0)</f>
        <v/>
      </c>
      <c r="CZ390">
        <f>IFERROR(INDEX(CSDA!D$1:D$500,MATCH($CZ$2,CSDA!C$1:C$500,0)),0)</f>
        <v/>
      </c>
      <c r="DA390">
        <f>ROUND(T390*0.7%,0)</f>
        <v/>
      </c>
      <c r="DB390">
        <f>ROUND(T390/12,0)</f>
        <v/>
      </c>
      <c r="DC390">
        <f ref="DC390" t="array">IFERROR(INDEX(CSDA!D$1:D$500,MATCH("Trích giữ"&amp;PAYROLL!DC$2,CSDA!A$1:A$500&amp;CSDA!C$1:C$500,0)),0)</f>
        <v/>
      </c>
      <c r="DD390">
        <f ref="DD390" t="array">IFERROR(INDEX(CSDA!D$1:D$500,MATCH("Trích giữ"&amp;PAYROLL!DD$2,CSDA!A$1:A$500&amp;CSDA!C$1:C$500,0)),0)</f>
        <v/>
      </c>
      <c r="DE390">
        <f ref="DE390" t="array">IFERROR(INDEX(CSDA!D$1:D$500,MATCH("Trích giữ"&amp;PAYROLL!DE$2,CSDA!A$1:A$500&amp;CSDA!C$1:C$500,0)),0)</f>
        <v/>
      </c>
      <c r="DF390">
        <f>IFERROR(INDEX(CSDA!D$1:D$500,MATCH(PAYROLL!DF$2,CSDA!C$1:C$500,0)),0)</f>
        <v/>
      </c>
      <c r="DG390">
        <f ref="DG390" t="array">IFERROR(INDEX(CSDA!D$1:D$500,MATCH("Trích giữ"&amp;PAYROLL!DG$2,CSDA!A$1:A$500&amp;CSDA!C$1:C$500,0)),0)</f>
        <v/>
      </c>
      <c r="DH390">
        <f>ROUND(T390/26,0)</f>
        <v/>
      </c>
      <c r="DI390">
        <f ref="DI390" t="array">IFERROR(INDEX(CSDA!D$1:D$500,MATCH("Trích giữ"&amp;PAYROLL!DI$2,CSDA!A$1:A$500&amp;CSDA!C$1:C$500,0)),0)</f>
        <v/>
      </c>
      <c r="DJ390">
        <f>IF(U390=0,T390*21.5%-BL390,0)</f>
        <v/>
      </c>
      <c r="DK390">
        <f ref="DK390" t="array">IFERROR(INDEX(CSDA!D$1:D$500,MATCH("Trích giữ"&amp;PAYROLL!DK$2,CSDA!A$1:A$500&amp;CSDA!C$1:C$500,0)),0)</f>
        <v/>
      </c>
      <c r="DL390">
        <f>IFERROR(INDEX(CSDA!D$1:D$500,MATCH(PAYROLL!DL$2,CSDA!C$1:C$500,0))/12,0)</f>
        <v/>
      </c>
      <c r="DM390">
        <f>SUM(DB390:DL390)</f>
        <v/>
      </c>
      <c r="DN390">
        <f>IFERROR(INDEX(ADJ!$A$1:$BZ$1000,MATCH(PAYROLL!D390,ADJ!A$1:A$500,0),MATCH(PAYROLL!DN$2,ADJ!$2:$2,0)),0)</f>
        <v/>
      </c>
      <c r="DO390">
        <f>IFERROR(SUM(BP390,DM390:DN390,CX390:DA390)-DT390,0)</f>
        <v/>
      </c>
      <c r="DP390">
        <f ref="DP390" t="array">SUM(BW390*IFERROR(INDEX(CSDA!D$1:D$500,MATCH(BW$2,CSDA!C$1:C$500,0)),0)%,CX390*IFERROR(INDEX(CSDA!D$1:D$500,MATCH(CX$2,CSDA!C$1:C$500,0)),0)%,DA390*IFERROR(INDEX(CSDA!D$1:D$500,MATCH(DA$2,CSDA!C$1:C$500,0)),0)%,DB390*IFERROR(INDEX(CSDA!D$1:D$500,MATCH(DB$2,CSDA!C$1:C$500,0)),0)%,DF390*IFERROR(INDEX(CSDA!D$1:D$500,MATCH("Phí dịch vụ"&amp;PAYROLL!DF$2,CSDA!A$1:A$500&amp;CSDA!C$1:C$500,0)),0)%,DC390*IFERROR(INDEX(CSDA!D$1:D$500,MATCH("Phí dịch vụ"&amp;PAYROLL!DC$2,CSDA!A$1:A$500&amp;CSDA!C$1:C$500,0)),0)%,DH390*IFERROR(INDEX(CSDA!D$1:D$500,MATCH("Phí dịch vụ"&amp;PAYROLL!DH$2,CSDA!A$1:A$500&amp;CSDA!C$1:C$500,0)),0)%,DJ390*IFERROR(INDEX(CSDA!D$1:D$500,MATCH("Phí dịch vụ"&amp;PAYROLL!DJ$2,CSDA!A$1:A$500&amp;CSDA!C$1:C$500,0)),0)%,BN390*IFERROR(INDEX(CSDA!D$1:D$500,MATCH(BN$2,CSDA!C$1:C$500,0)),0)%)-BN390*7%</f>
        <v/>
      </c>
      <c r="DQ390">
        <f>IFERROR(INDEX(ADJ!$A$1:$BZ$1000,MATCH(PAYROLL!D390,ADJ!A$1:A$500,0),MATCH(PAYROLL!DQ$2,ADJ!$2:$2,0)),0)</f>
        <v/>
      </c>
      <c r="DR390">
        <f>IFERROR(INDEX(ADJ!$A$1:$BZ$1000,MATCH(PAYROLL!D390,ADJ!A$1:A$500,0),MATCH(PAYROLL!DR$2,ADJ!$2:$2,0)),0)</f>
        <v/>
      </c>
      <c r="DS390">
        <f>SUM(DP390:DR390)</f>
        <v/>
      </c>
      <c r="DT390">
        <f>EK390</f>
        <v/>
      </c>
      <c r="DU390">
        <f>SUM(DO390:DR390)</f>
        <v/>
      </c>
      <c r="DV390">
        <f>ROUND(DU390*0.1,0)</f>
        <v/>
      </c>
      <c r="DW390">
        <f>DU390+DV390</f>
        <v/>
      </c>
      <c r="DZ390">
        <f>IFERROR(INDEX(ADJ!$A$1:$BZ$1000,MATCH(PAYROLL!$D390,ADJ!A$1:A$500,0),MATCH(PAYROLL!DZ$2,ADJ!$2:$2,0)),0)</f>
        <v/>
      </c>
      <c r="EA390">
        <f>IFERROR(INDEX(ADJ!$A$1:$BZ$1000,MATCH(PAYROLL!$D390,ADJ!A$1:A$500,0),MATCH(PAYROLL!EA$2,ADJ!$2:$2,0)),0)</f>
        <v/>
      </c>
      <c r="EB390">
        <f>IFERROR(INDEX(ADJ!$A$1:$BZ$1000,MATCH(PAYROLL!$D390,ADJ!A$1:A$500,0),MATCH(PAYROLL!EB$2,ADJ!$2:$2,0)),0)</f>
        <v/>
      </c>
      <c r="EC390">
        <f>IFERROR(INDEX(ADJ!$A$1:$BZ$1000,MATCH(PAYROLL!$D390,ADJ!A$1:A$500,0),MATCH(PAYROLL!EC$2,ADJ!$2:$2,0)),0)</f>
        <v/>
      </c>
      <c r="ED390">
        <f>IFERROR(INDEX(ADJ!$A$1:$BZ$1000,MATCH(PAYROLL!$D390,ADJ!A$1:A$500,0),MATCH(PAYROLL!ED$2,ADJ!$2:$2,0)),0)</f>
        <v/>
      </c>
      <c r="EE390">
        <f>IFERROR(INDEX(ADJ!$A$1:$BZ$1000,MATCH(PAYROLL!$D390,ADJ!A$1:A$500,0),MATCH(PAYROLL!EE$2,ADJ!$2:$2,0)),0)</f>
        <v/>
      </c>
      <c r="EF390">
        <f>IFERROR(INDEX(ADJ!$A$1:$BZ$1000,MATCH(PAYROLL!$D390,ADJ!A$1:A$500,0),MATCH(PAYROLL!EF$2,ADJ!$2:$2,0)),0)</f>
        <v/>
      </c>
      <c r="EG390">
        <f>IFERROR(INDEX(ADJ!$A$1:$BZ$1000,MATCH(PAYROLL!$D390,ADJ!A$1:A$500,0),MATCH(PAYROLL!EG$2,ADJ!$2:$2,0)),0)</f>
        <v/>
      </c>
      <c r="EH390">
        <f>IFERROR(INDEX(ADJ!$A$1:$BZ$1000,MATCH(PAYROLL!$D390,ADJ!A$1:A$500,0),MATCH(PAYROLL!EH$2,ADJ!$2:$2,0)),0)</f>
        <v/>
      </c>
      <c r="EI390">
        <f>IFERROR(INDEX(ADJ!$A$1:$BZ$1000,MATCH(PAYROLL!D390,ADJ!A$1:A$500,0),MATCH(PAYROLL!EI$2,ADJ!$2:$2,0)),0)</f>
        <v/>
      </c>
      <c r="EJ390">
        <f>IFERROR(INDEX(ADJ!$A$1:$BZ$1000,MATCH(PAYROLL!$D390,ADJ!A$1:A$500,0),MATCH(PAYROLL!EJ$2,ADJ!$2:$2,0)),0)</f>
        <v/>
      </c>
      <c r="EK390">
        <f>SUM(DZ390:EJ390)</f>
        <v/>
      </c>
    </row>
    <row r="391">
      <c r="A391" t="n">
        <v>389</v>
      </c>
      <c r="B391" t="inlineStr">
        <is>
          <t>Tống Thị San</t>
        </is>
      </c>
      <c r="D391" t="inlineStr">
        <is>
          <t>148252-03</t>
        </is>
      </c>
      <c r="S391">
        <f>IFERROR(INDEX(PIS!$A$1:$BZ$1000,MATCH($D391,PIS!C$1:C$500,0),MATCH("Lương CB tháng trước",PIS!$1:$1,0)),0)</f>
        <v/>
      </c>
      <c r="T391">
        <f>IFERROR(INDEX(PIS!$A$1:$BZ$1000,MATCH($D391,PIS!C$1:C$500,0),MATCH("Lương CB hiện tại",PIS!$1:$1,0)),0)</f>
        <v/>
      </c>
      <c r="U391">
        <f>IFERROR(INDEX(PIS!$A$1:$BZ$1000,MATCH($D391,PIS!C$1:C$500,0),MATCH("Lương đóng BHBB",PIS!$1:$1,0)),0)</f>
        <v/>
      </c>
      <c r="V391">
        <f>IFERROR(INDEX(PIS!$A$1:$BZ$1000,MATCH($D391,PIS!C$1:C$500,0),MATCH(V$2,PIS!$2:$2,0)),0)</f>
        <v/>
      </c>
      <c r="W391">
        <f>IFERROR(INDEX(PIS!$A$1:$BZ$1000,MATCH($D391,PIS!C$1:C$500,0),MATCH(W$2,PIS!$2:$2,0)),0)</f>
        <v/>
      </c>
      <c r="X391">
        <f>IFERROR(INDEX(PIS!$A$1:$BZ$1000,MATCH($D391,PIS!C$1:C$500,0),MATCH(X$2,PIS!$2:$2,0)),0)</f>
        <v/>
      </c>
      <c r="Y391">
        <f>IFERROR(INDEX(PIS!$A$1:$BZ$1000,MATCH($D391,PIS!C$1:C$500,0),MATCH(Y$2,PIS!$2:$2,0)),0)</f>
        <v/>
      </c>
      <c r="Z391">
        <f>IFERROR(INDEX(PIS!$A$1:$BZ$1000,MATCH($D391,PIS!C$1:C$500,0),MATCH(Z$2,PIS!$2:$2,0)),0)</f>
        <v/>
      </c>
      <c r="AA391">
        <f>IFERROR(INDEX(PIS!$A$1:$BZ$1000,MATCH($D391,PIS!C$1:C$500,0),MATCH(AA$2,PIS!$2:$2,0)),0)</f>
        <v/>
      </c>
      <c r="AB391">
        <f>IFERROR(INDEX(PIS!$A$1:$BZ$1000,MATCH($D391,PIS!C$1:C$500,0),MATCH(AB$2,PIS!$2:$2,0)),0)</f>
        <v/>
      </c>
      <c r="AC391">
        <f>SUM(V391:AB391)</f>
        <v/>
      </c>
      <c r="AD391">
        <f>IFERROR(INDEX(TIMESHEET!$A$1:$AI$5000,MATCH($D391,TIMESHEET!A$1:A$500,0),MATCH("T100",TIMESHEET!$2:$2,0))-2,0)</f>
        <v/>
      </c>
      <c r="AE391">
        <f>IFERROR(INDEX(TIMESHEET!$A$1:$AI$5000,MATCH($D391,TIMESHEET!A$1:A$500,0),MATCH("T202",TIMESHEET!$2:$2,0)),0)</f>
        <v/>
      </c>
      <c r="AF391">
        <f>IFERROR(INDEX(TIMESHEET!$A$1:$AI$5000,MATCH($D391,TIMESHEET!A$1:A$500,0),MATCH("T302",TIMESHEET!$2:$2,0)),0)</f>
        <v/>
      </c>
      <c r="AG391">
        <f>IFERROR(INDEX(TIMESHEET!$A$1:$AI$5000,MATCH($D391,TIMESHEET!A$1:A$500,0),MATCH("T406",TIMESHEET!$2:$2,0)),0)</f>
        <v/>
      </c>
      <c r="AH391">
        <f>AE391+AG391</f>
        <v/>
      </c>
      <c r="AI391">
        <f>IFERROR(INDEX(TIMESHEET!$A$1:$AI$5000,MATCH($D391,TIMESHEET!A$1:A$500,0),MATCH("T701",TIMESHEET!$2:$2,0)),0)</f>
        <v/>
      </c>
      <c r="AJ391">
        <f>IFERROR(INDEX(TIMESHEET!$A$1:$AI$5000,MATCH($D391,TIMESHEET!B$1:B$500,0),MATCH("T320",TIMESHEET!$2:$2,0)),0)</f>
        <v/>
      </c>
      <c r="AK391">
        <f>IFERROR(IF(LEFT(INDEX(PIS!O$1:O$500,MATCH(D391,PIS!C$1:C$500)),1)="M",T391/AD391*SUM(AE391:AG391),T391*AD391),0)</f>
        <v/>
      </c>
      <c r="AL391">
        <f>IFERROR(INDEX(ADJ!$A$1:$BZ$1000,MATCH(PAYROLL!D391,ADJ!A$1:A$500,0),MATCH(PAYROLL!AL$2,ADJ!$2:$2,0)),0)</f>
        <v/>
      </c>
      <c r="AM391">
        <f>SUM(AK391:AL391)</f>
        <v/>
      </c>
      <c r="AN391">
        <f>IFERROR(ROUND(V391/$AD391*$AH391,0),0)</f>
        <v/>
      </c>
      <c r="AO391">
        <f>IFERROR(ROUND(W391/$AD391*$AH391,0),0)</f>
        <v/>
      </c>
      <c r="AP391">
        <f>IFERROR(ROUND(X391/$AD391*$AE391,0),0)</f>
        <v/>
      </c>
      <c r="AQ391">
        <f>IFERROR(ROUND(Y391/$AD391*$AH391,0),0)</f>
        <v/>
      </c>
      <c r="AR391">
        <f>IFERROR(ROUND(Z391/$AD391*$AH391,0),0)</f>
        <v/>
      </c>
      <c r="AS391">
        <f>IFERROR(ROUND(AA391/$AD391*$AH391,0),0)</f>
        <v/>
      </c>
      <c r="AT391">
        <f>IFERROR(IF((AE391+AF391+AG391)&gt;13,AB391,ROUND(AB391/AD391*AH391,0)),0)</f>
        <v/>
      </c>
      <c r="AU391">
        <f>IFERROR(INDEX(ADJ!$A$1:$BZ$1000,MATCH(PAYROLL!D391,ADJ!A$1:A$500,0),MATCH(PAYROLL!AU$2,ADJ!$2:$2,0)),0)</f>
        <v/>
      </c>
      <c r="AV391">
        <f>ROUND(SUM(AN391:AU391),0)</f>
        <v/>
      </c>
      <c r="AW391">
        <f>IFERROR(INDEX(TIMESHEET!$A$1:$AI$5000,MATCH(PAYROLL!D391,TIMESHEET!A$1:A$500,0),MATCH("T620",TIMESHEET!$2:$2,0)),0)</f>
        <v/>
      </c>
      <c r="AX391">
        <f>IFERROR(INDEX(TIMESHEET!$A$1:$AI$5000,MATCH(PAYROLL!D391,TIMESHEET!A$1:A$500,0),MATCH("T601",TIMESHEET!$2:$2,0)),0)</f>
        <v/>
      </c>
      <c r="AY391">
        <f>IFERROR(INDEX(TIMESHEET!$A$1:$AI$5000,MATCH(PAYROLL!D391,TIMESHEET!A$1:A$500,0),MATCH("T602",TIMESHEET!$2:$2,0)),0)</f>
        <v/>
      </c>
      <c r="AZ391">
        <f>IFERROR(INDEX(TIMESHEET!$A$1:$AI$5000,MATCH(PAYROLL!D391,TIMESHEET!A$1:A$500,0),MATCH("T603",TIMESHEET!$2:$2,0)),0)</f>
        <v/>
      </c>
      <c r="BA391">
        <f>IFERROR(INDEX(TIMESHEET!$A$1:$AI$5000,MATCH(PAYROLL!D391,TIMESHEET!A$1:A$500,0),MATCH("T611",TIMESHEET!$2:$2,0)),0)</f>
        <v/>
      </c>
      <c r="BB391">
        <f>IFERROR(INDEX(TIMESHEET!$A$1:$AI$5000,MATCH(PAYROLL!D391,TIMESHEET!A$1:A$500,0),MATCH("T612",TIMESHEET!$2:$2,0)),0)</f>
        <v/>
      </c>
      <c r="BC391">
        <f>IFERROR(INDEX(TIMESHEET!$A$1:$AI$5000,MATCH(PAYROLL!D391,TIMESHEET!A$1:A$500,0),MATCH("T613",TIMESHEET!$2:$2,0)),0)</f>
        <v/>
      </c>
      <c r="BD391">
        <f>IFERROR(INDEX(TIMESHEET!$A$1:$AI$5000,MATCH(PAYROLL!D391,TIMESHEET!A$1:A$500,0),MATCH("T500",TIMESHEET!$2:$2,0)),0)</f>
        <v/>
      </c>
      <c r="BE391">
        <f>IFERROR(IF(LEFT(INDEX(PIS!O$1:O$500,MATCH(D391,PIS!C$1:C$500)),1)="M",T391/AD391/8*(AW391+AX391*1.5+AY391*2+AZ391*3+BA391*2.1+BB391*2.7+BC391*3.9+BD391*0.3),T391/8*(AW391+AX391*1.5+AY391*2+AZ391*3+BA391*2.1+BB391*2.7+BC391*3.9+BD391*0.3)),0)</f>
        <v/>
      </c>
      <c r="BF391">
        <f>IFERROR(INDEX(ADJ!$A$1:$BZ$1000,MATCH(PAYROLL!$D391,ADJ!A$1:A$500,0),MATCH(PAYROLL!BF$2,ADJ!$2:$2,0)),0)</f>
        <v/>
      </c>
      <c r="BG391">
        <f>IFERROR(INDEX(ADJ!$A$1:$BZ$1000,MATCH(PAYROLL!D391,ADJ!A$1:A$500,0),MATCH(PAYROLL!BG$2,ADJ!$2:$2,0)),0)</f>
        <v/>
      </c>
      <c r="BH391">
        <f>IFERROR(INDEX(ADJ!$A$1:$BZ$1000,MATCH(PAYROLL!D391,ADJ!A$1:A$500,0),MATCH(PAYROLL!BH$2,ADJ!$2:$2,0)),0)</f>
        <v/>
      </c>
      <c r="BI391">
        <f>IFERROR(INDEX(ADJ!$A$1:$BZ$1000,MATCH(PAYROLL!D391,ADJ!A$1:A$500,0),MATCH(PAYROLL!BI$2,ADJ!$2:$2,0)),0)</f>
        <v/>
      </c>
      <c r="BJ391">
        <f>IFERROR(INDEX(ADJ!$A$1:$BZ$1000,MATCH(PAYROLL!D391,ADJ!A$1:A$500,0),MATCH(PAYROLL!BJ$2,ADJ!$2:$2,0)),0)</f>
        <v/>
      </c>
      <c r="BK391">
        <f>SUM(BF391:BJ391)</f>
        <v/>
      </c>
      <c r="BL391">
        <f>IFERROR(INDEX(ADJ!$A$1:$BZ$1000,MATCH(PAYROLL!D391,ADJ!A$1:A$500,0),MATCH(PAYROLL!BL$2,ADJ!$2:$2,0)),0)</f>
        <v/>
      </c>
      <c r="BM391">
        <f>IFERROR(INDEX(ADJ!$A$1:$BZ$1000,MATCH(PAYROLL!D391,ADJ!A$1:A$500,0),MATCH(PAYROLL!BM$2,ADJ!$2:$2,0)),0)</f>
        <v/>
      </c>
      <c r="BN391">
        <f>IFERROR(INDEX(ADJ!$A$1:$BZ$1000,MATCH(PAYROLL!D391,ADJ!A$1:A$500,0),MATCH(PAYROLL!BN$2,ADJ!$2:$2,0)),0)</f>
        <v/>
      </c>
      <c r="BO391">
        <f>IFERROR(INDEX(ADJ!$A$1:$BZ$1000,MATCH(PAYROLL!D391,ADJ!A$1:A$500,0),MATCH(PAYROLL!BO$2,ADJ!$2:$2,0)),0)</f>
        <v/>
      </c>
      <c r="BP391">
        <f>SUM(AM391,AV391,BE391,BK391,BL391:BO391)</f>
        <v/>
      </c>
      <c r="BQ391">
        <f>BO391</f>
        <v/>
      </c>
      <c r="BR391">
        <f>IFERROR(ROUND(IF(LEFT(INDEX(PIS!O$1:O$500,MATCH(D391,PIS!C$1:C$500)),1)="D",T391/8*(BD391*0.3),IF(LEFT(INDEX(PIS!O$1:O$500,MATCH(D391,PIS!C$1:C$500)),1)="H",T391*($BD391*0.3),T391/$AD391/8*($BD391*0.3))),0),0)</f>
        <v/>
      </c>
      <c r="BS391">
        <f>IF(AP391&lt;1,0,MIN(AP391,730000))</f>
        <v/>
      </c>
      <c r="BT391">
        <f>IFERROR(ROUND((BE391-SUM(AW391:BC391)*T391/AD391/8),0)-BR391,0)</f>
        <v/>
      </c>
      <c r="BU391">
        <f>AO391</f>
        <v/>
      </c>
      <c r="BV391">
        <f>SUM(BQ391:BU391)</f>
        <v/>
      </c>
      <c r="BW391">
        <f>BP391-BV391</f>
        <v/>
      </c>
      <c r="BX391">
        <f>IFERROR(IF(RIGHT(INDEX(PIS!O$1:O$500,MATCH(D391,PIS!C$1:C$500)),5)="Gross",MIN(U391+V391,VLOOKUP("R700",TSC!B:C,2,0)*VLOOKUP("R101",TSC!B:C,2,0))*VLOOKUP("R701",TSC!B:C,2,0)%,0),0)</f>
        <v/>
      </c>
      <c r="BY391">
        <f>IFERROR(IF(RIGHT(INDEX(PIS!O$1:O$500,MATCH(D391,PIS!C$1:C$500)),5)="Gross",MIN(U391+V391,VLOOKUP("R700",TSC!B:C,2,0)*VLOOKUP("R101",TSC!B:C,2,0))*VLOOKUP("T704",TSC!B:C,2,0)%,0),0)</f>
        <v/>
      </c>
      <c r="BZ391">
        <f>IFERROR(IF(RIGHT(INDEX(PIS!O$1:O$500,MATCH(D391,PIS!C$1:C$500)),5)="Gross",MIN(U391+V391,VLOOKUP("R700",TSC!B:C,2,0)*VLOOKUP("1",TSC!F:G,2,0))*VLOOKUP("T705",TSC!B:C,2,0)%,0),0)</f>
        <v/>
      </c>
      <c r="CA391">
        <f>IFERROR(INDEX(ADJ!$A$1:$BZ$1000,MATCH(PAYROLL!D391,ADJ!A$1:A$500,0),MATCH(PAYROLL!CA$2,ADJ!$2:$2,0)),0)</f>
        <v/>
      </c>
      <c r="CB391">
        <f>IFERROR(INDEX(ADJ!$A$1:$BZ$1000,MATCH(PAYROLL!D391,ADJ!A$1:A$500,0),MATCH(PAYROLL!CB$2,ADJ!$2:$2,0)),0)</f>
        <v/>
      </c>
      <c r="CC391">
        <f>SUM(BX391:CB391)</f>
        <v/>
      </c>
      <c r="CD391">
        <f>IFERROR(INDEX(PIS!$A$1:$BZ$1000,MATCH(PAYROLL!D391,PIS!C$1:C$500,0),MATCH(PAYROLL!CD$1,PIS!$1:$1,0)),0)</f>
        <v/>
      </c>
      <c r="CE391">
        <f>IFERROR(IF(OR(INDEX(PIS!P$1:P$500,MATCH(D391,PIS!C$1:C$500,0))="LT2",INDEX(PIS!P$1:P$500,MATCH(D391,PIS!C$1:C$500,0))="P10"),0,SUM(CC391,CD391*VLOOKUP("R601",TSC!B:C,2,0),VLOOKUP("R602",TSC!B:C,2,0))),0)</f>
        <v/>
      </c>
      <c r="CF391">
        <f>MAX(BW391-CE391,0)</f>
        <v/>
      </c>
      <c r="CG391">
        <f>IFERROR(IF(OR(RIGHT(INDEX(PIS!P$1:P$500,MATCH(D391,PIS!C$1:C$500)),5)="P10",RIGHT(INDEX(PIS!P$1:P$500,MATCH(D391,PIS!C$1:C$500)),5)="CK"),0,IF(CF391&lt;=5000000,CF391*5%,IF(CF391&lt;=10000000,CF391*10%-250000,IF(CF391&lt;=18000000,CF391*15%-750000,IF(CF391&lt;=32000000,CF391*20%-1650000,IF(CF391&lt;=52000000,CF391*25%-3250000,IF(CF391&lt;=80000000,BH391*30%-5850000,CF391*35%-9850000))))))),0)</f>
        <v/>
      </c>
      <c r="CH391">
        <f>IFERROR(IF(OR(INDEX(PIS!P$1:P$500,MATCH(D391,PIS!C$1:C$500))="LT",INDEX(PIS!P$1:P$500,MATCH(D391,PIS!C$1:C$500))="CK"),0,IF(CF391&lt;2000000,0,CF391*10%)),0)</f>
        <v/>
      </c>
      <c r="CI391">
        <f>IFERROR(INDEX(ADJ!$A$1:$BZ$1000,MATCH(PAYROLL!D391,ADJ!A$1:A$500,0),MATCH(PAYROLL!CI$2,ADJ!$2:$2,0)),0)</f>
        <v/>
      </c>
      <c r="CJ391">
        <f>IFERROR(INDEX(ADJ!$A$1:$BZ$1000,MATCH(PAYROLL!D391,ADJ!A$1:A$500,0),MATCH(PAYROLL!CJ$2,ADJ!$2:$2,0)),0)</f>
        <v/>
      </c>
      <c r="CK391">
        <f>IFERROR(INDEX(ADJ!$A$1:$BZ$1000,MATCH(PAYROLL!D391,ADJ!A$1:A$500,0),MATCH(PAYROLL!CK$2,ADJ!$2:$2,0)),0)</f>
        <v/>
      </c>
      <c r="CL391">
        <f>SUM(CG391:CK391)</f>
        <v/>
      </c>
      <c r="CM391">
        <f>ROUND(SUM(CH391:CK391),0)</f>
        <v/>
      </c>
      <c r="CN391">
        <f>IFERROR(INDEX(CSDA!D$1:D$500,MATCH($CN$2,CSDA!C$1:C$500,0))*INDEX(PIS!V$1:V$500,MATCH(D391,PIS!C$1:C$500))+INDEX(ADJ!$A$1:$BZ$1000,MATCH(PAYROLL!D391,ADJ!A$1:A$500,0),MATCH(PAYROLL!CN$2,ADJ!$2:$2,0)),0)</f>
        <v/>
      </c>
      <c r="CO391">
        <f>IFERROR(INDEX(ADJ!$A$1:$BZ$1000,MATCH(PAYROLL!D391,ADJ!A$1:A$500,0),MATCH(PAYROLL!CO$2,ADJ!$2:$2,0)),0)</f>
        <v/>
      </c>
      <c r="CP391">
        <f>IFERROR(INDEX(ADJ!$A$1:$BZ$1000,MATCH(PAYROLL!D391,ADJ!A$1:A$500,0),MATCH(PAYROLL!CP$2,ADJ!$2:$2,0)),0)</f>
        <v/>
      </c>
      <c r="CQ391">
        <f>BP391-CL391-CI391-CM391-CN391-CO391-CP391-CC391</f>
        <v/>
      </c>
      <c r="CR391">
        <f>IFERROR(IF(RIGHT(INDEX(PIS!O$1:O$500,MATCH(D391,PIS!C$1:C$500,0)),5)="Gross",MIN(U391+V391,VLOOKUP("R700",TSC!B:C,2,0)*VLOOKUP("R101",TSC!B:C,2,0))*(VLOOKUP("T711",TSC!B:C,2,0)+VLOOKUP("T712",TSC!B:C,2,0))%,MIN(T391+V391,VLOOKUP("R700",TSC!B:C,2,0)*VLOOKUP("R101",TSC!B:C,2,0))*(VLOOKUP("T711",TSC!B:C,2,0)+VLOOKUP("T712",TSC!B:C,2,0)+VLOOKUP("R701",TSC!B:C,2,0))%),0)</f>
        <v/>
      </c>
      <c r="CS391">
        <f>IFERROR(IF(RIGHT(INDEX(PIS!O$1:O$500,MATCH(D391,PIS!C$1:C$500,0)),5)="Gross",MIN(U391+V391,VLOOKUP("R700",TSC!B:C,2,0)*VLOOKUP("R101",TSC!B:C,2,0))*(VLOOKUP("T714",TSC!B:C,2,0))%,MIN(T391+V391,VLOOKUP("R700",TSC!B:C,2,0)*VLOOKUP("R101",TSC!B:C,2,0))*(VLOOKUP("T704",TSC!B:C,2,0)+VLOOKUP("T714",TSC!B:C,2,0))%),0)</f>
        <v/>
      </c>
      <c r="CT391">
        <f>IFERROR(IF(RIGHT(INDEX(PIS!O$1:O$500,MATCH(D391,PIS!C$1:C$500,0)),5)="Gross",MIN(U391+V391,VLOOKUP("R700",TSC!B:C,2,0)*VLOOKUP("R101",TSC!B:C,2,0))*VLOOKUP("T705",TSC!B:C,2,0)%,MIN(T391+V391,VLOOKUP("R700",TSC!B:C,2,0)*VLOOKUP("R101",TSC!B:C,2,0))*VLOOKUP("T705",TSC!B:C,2,0)%),0)</f>
        <v/>
      </c>
      <c r="CU391">
        <f>IFERROR(IF(RIGHT(INDEX(PIS!O$1:O$500,MATCH(D391,PIS!C$1:C$500,0)),5)="Gross",MIN(U391+V391,VLOOKUP("R700",TSC!B:C,2,0)*VLOOKUP("R101",TSC!B:C,2,0))*(VLOOKUP("T713",TSC!B:C,2,0))%,MIN(T391+V391,VLOOKUP("R700",TSC!B:C,2,0)*VLOOKUP("R101",TSC!B:C,2,0))*(VLOOKUP("T713",TSC!B:C,2,0))%),0)</f>
        <v/>
      </c>
      <c r="CV391">
        <f>IFERROR(INDEX(ADJ!$A$1:$BZ$1000,MATCH(PAYROLL!D391,ADJ!A$1:A$500,0),MATCH(PAYROLL!CV$2,ADJ!$2:$2,0)),0)</f>
        <v/>
      </c>
      <c r="CW391">
        <f>IFERROR(INDEX(ADJ!$A$1:$BZ$1000,MATCH(PAYROLL!D391,ADJ!A$1:A$500,0),MATCH(PAYROLL!CW$2,ADJ!$2:$2,0)),0)</f>
        <v/>
      </c>
      <c r="CX391">
        <f>SUM(CR391:CW391)</f>
        <v/>
      </c>
      <c r="CY391">
        <f>ROUND(IF(CR391&gt;0,T391+V391*VLOOKUP("R202",TSC!$B$1:$C$500,2,0),0),0)</f>
        <v/>
      </c>
      <c r="CZ391">
        <f>IFERROR(INDEX(CSDA!D$1:D$500,MATCH($CZ$2,CSDA!C$1:C$500,0)),0)</f>
        <v/>
      </c>
      <c r="DA391">
        <f>ROUND(T391*0.7%,0)</f>
        <v/>
      </c>
      <c r="DB391">
        <f>ROUND(T391/12,0)</f>
        <v/>
      </c>
      <c r="DC391">
        <f ref="DC391" t="array">IFERROR(INDEX(CSDA!D$1:D$500,MATCH("Trích giữ"&amp;PAYROLL!DC$2,CSDA!A$1:A$500&amp;CSDA!C$1:C$500,0)),0)</f>
        <v/>
      </c>
      <c r="DD391">
        <f ref="DD391" t="array">IFERROR(INDEX(CSDA!D$1:D$500,MATCH("Trích giữ"&amp;PAYROLL!DD$2,CSDA!A$1:A$500&amp;CSDA!C$1:C$500,0)),0)</f>
        <v/>
      </c>
      <c r="DE391">
        <f ref="DE391" t="array">IFERROR(INDEX(CSDA!D$1:D$500,MATCH("Trích giữ"&amp;PAYROLL!DE$2,CSDA!A$1:A$500&amp;CSDA!C$1:C$500,0)),0)</f>
        <v/>
      </c>
      <c r="DF391">
        <f>IFERROR(INDEX(CSDA!D$1:D$500,MATCH(PAYROLL!DF$2,CSDA!C$1:C$500,0)),0)</f>
        <v/>
      </c>
      <c r="DG391">
        <f ref="DG391" t="array">IFERROR(INDEX(CSDA!D$1:D$500,MATCH("Trích giữ"&amp;PAYROLL!DG$2,CSDA!A$1:A$500&amp;CSDA!C$1:C$500,0)),0)</f>
        <v/>
      </c>
      <c r="DH391">
        <f>ROUND(T391/26,0)</f>
        <v/>
      </c>
      <c r="DI391">
        <f ref="DI391" t="array">IFERROR(INDEX(CSDA!D$1:D$500,MATCH("Trích giữ"&amp;PAYROLL!DI$2,CSDA!A$1:A$500&amp;CSDA!C$1:C$500,0)),0)</f>
        <v/>
      </c>
      <c r="DJ391">
        <f>IF(U391=0,T391*21.5%-BL391,0)</f>
        <v/>
      </c>
      <c r="DK391">
        <f ref="DK391" t="array">IFERROR(INDEX(CSDA!D$1:D$500,MATCH("Trích giữ"&amp;PAYROLL!DK$2,CSDA!A$1:A$500&amp;CSDA!C$1:C$500,0)),0)</f>
        <v/>
      </c>
      <c r="DL391">
        <f>IFERROR(INDEX(CSDA!D$1:D$500,MATCH(PAYROLL!DL$2,CSDA!C$1:C$500,0))/12,0)</f>
        <v/>
      </c>
      <c r="DM391">
        <f>SUM(DB391:DL391)</f>
        <v/>
      </c>
      <c r="DN391">
        <f>IFERROR(INDEX(ADJ!$A$1:$BZ$1000,MATCH(PAYROLL!D391,ADJ!A$1:A$500,0),MATCH(PAYROLL!DN$2,ADJ!$2:$2,0)),0)</f>
        <v/>
      </c>
      <c r="DO391">
        <f>IFERROR(SUM(BP391,DM391:DN391,CX391:DA391)-DT391,0)</f>
        <v/>
      </c>
      <c r="DP391">
        <f ref="DP391" t="array">SUM(BW391*IFERROR(INDEX(CSDA!D$1:D$500,MATCH(BW$2,CSDA!C$1:C$500,0)),0)%,CX391*IFERROR(INDEX(CSDA!D$1:D$500,MATCH(CX$2,CSDA!C$1:C$500,0)),0)%,DA391*IFERROR(INDEX(CSDA!D$1:D$500,MATCH(DA$2,CSDA!C$1:C$500,0)),0)%,DB391*IFERROR(INDEX(CSDA!D$1:D$500,MATCH(DB$2,CSDA!C$1:C$500,0)),0)%,DF391*IFERROR(INDEX(CSDA!D$1:D$500,MATCH("Phí dịch vụ"&amp;PAYROLL!DF$2,CSDA!A$1:A$500&amp;CSDA!C$1:C$500,0)),0)%,DC391*IFERROR(INDEX(CSDA!D$1:D$500,MATCH("Phí dịch vụ"&amp;PAYROLL!DC$2,CSDA!A$1:A$500&amp;CSDA!C$1:C$500,0)),0)%,DH391*IFERROR(INDEX(CSDA!D$1:D$500,MATCH("Phí dịch vụ"&amp;PAYROLL!DH$2,CSDA!A$1:A$500&amp;CSDA!C$1:C$500,0)),0)%,DJ391*IFERROR(INDEX(CSDA!D$1:D$500,MATCH("Phí dịch vụ"&amp;PAYROLL!DJ$2,CSDA!A$1:A$500&amp;CSDA!C$1:C$500,0)),0)%,BN391*IFERROR(INDEX(CSDA!D$1:D$500,MATCH(BN$2,CSDA!C$1:C$500,0)),0)%)-BN391*7%</f>
        <v/>
      </c>
      <c r="DQ391">
        <f>IFERROR(INDEX(ADJ!$A$1:$BZ$1000,MATCH(PAYROLL!D391,ADJ!A$1:A$500,0),MATCH(PAYROLL!DQ$2,ADJ!$2:$2,0)),0)</f>
        <v/>
      </c>
      <c r="DR391">
        <f>IFERROR(INDEX(ADJ!$A$1:$BZ$1000,MATCH(PAYROLL!D391,ADJ!A$1:A$500,0),MATCH(PAYROLL!DR$2,ADJ!$2:$2,0)),0)</f>
        <v/>
      </c>
      <c r="DS391">
        <f>SUM(DP391:DR391)</f>
        <v/>
      </c>
      <c r="DT391">
        <f>EK391</f>
        <v/>
      </c>
      <c r="DU391">
        <f>SUM(DO391:DR391)</f>
        <v/>
      </c>
      <c r="DV391">
        <f>ROUND(DU391*0.1,0)</f>
        <v/>
      </c>
      <c r="DW391">
        <f>DU391+DV391</f>
        <v/>
      </c>
      <c r="DZ391">
        <f>IFERROR(INDEX(ADJ!$A$1:$BZ$1000,MATCH(PAYROLL!$D391,ADJ!A$1:A$500,0),MATCH(PAYROLL!DZ$2,ADJ!$2:$2,0)),0)</f>
        <v/>
      </c>
      <c r="EA391">
        <f>IFERROR(INDEX(ADJ!$A$1:$BZ$1000,MATCH(PAYROLL!$D391,ADJ!A$1:A$500,0),MATCH(PAYROLL!EA$2,ADJ!$2:$2,0)),0)</f>
        <v/>
      </c>
      <c r="EB391">
        <f>IFERROR(INDEX(ADJ!$A$1:$BZ$1000,MATCH(PAYROLL!$D391,ADJ!A$1:A$500,0),MATCH(PAYROLL!EB$2,ADJ!$2:$2,0)),0)</f>
        <v/>
      </c>
      <c r="EC391">
        <f>IFERROR(INDEX(ADJ!$A$1:$BZ$1000,MATCH(PAYROLL!$D391,ADJ!A$1:A$500,0),MATCH(PAYROLL!EC$2,ADJ!$2:$2,0)),0)</f>
        <v/>
      </c>
      <c r="ED391">
        <f>IFERROR(INDEX(ADJ!$A$1:$BZ$1000,MATCH(PAYROLL!$D391,ADJ!A$1:A$500,0),MATCH(PAYROLL!ED$2,ADJ!$2:$2,0)),0)</f>
        <v/>
      </c>
      <c r="EE391">
        <f>IFERROR(INDEX(ADJ!$A$1:$BZ$1000,MATCH(PAYROLL!$D391,ADJ!A$1:A$500,0),MATCH(PAYROLL!EE$2,ADJ!$2:$2,0)),0)</f>
        <v/>
      </c>
      <c r="EF391">
        <f>IFERROR(INDEX(ADJ!$A$1:$BZ$1000,MATCH(PAYROLL!$D391,ADJ!A$1:A$500,0),MATCH(PAYROLL!EF$2,ADJ!$2:$2,0)),0)</f>
        <v/>
      </c>
      <c r="EG391">
        <f>IFERROR(INDEX(ADJ!$A$1:$BZ$1000,MATCH(PAYROLL!$D391,ADJ!A$1:A$500,0),MATCH(PAYROLL!EG$2,ADJ!$2:$2,0)),0)</f>
        <v/>
      </c>
      <c r="EH391">
        <f>IFERROR(INDEX(ADJ!$A$1:$BZ$1000,MATCH(PAYROLL!$D391,ADJ!A$1:A$500,0),MATCH(PAYROLL!EH$2,ADJ!$2:$2,0)),0)</f>
        <v/>
      </c>
      <c r="EI391">
        <f>IFERROR(INDEX(ADJ!$A$1:$BZ$1000,MATCH(PAYROLL!D391,ADJ!A$1:A$500,0),MATCH(PAYROLL!EI$2,ADJ!$2:$2,0)),0)</f>
        <v/>
      </c>
      <c r="EJ391">
        <f>IFERROR(INDEX(ADJ!$A$1:$BZ$1000,MATCH(PAYROLL!$D391,ADJ!A$1:A$500,0),MATCH(PAYROLL!EJ$2,ADJ!$2:$2,0)),0)</f>
        <v/>
      </c>
      <c r="EK391">
        <f>SUM(DZ391:EJ391)</f>
        <v/>
      </c>
    </row>
    <row r="392">
      <c r="A392" t="n">
        <v>390</v>
      </c>
      <c r="B392" t="inlineStr">
        <is>
          <t>Thò Mí Dình</t>
        </is>
      </c>
      <c r="D392" t="inlineStr">
        <is>
          <t>159060-01</t>
        </is>
      </c>
      <c r="S392">
        <f>IFERROR(INDEX(PIS!$A$1:$BZ$1000,MATCH($D392,PIS!C$1:C$500,0),MATCH("Lương CB tháng trước",PIS!$1:$1,0)),0)</f>
        <v/>
      </c>
      <c r="T392">
        <f>IFERROR(INDEX(PIS!$A$1:$BZ$1000,MATCH($D392,PIS!C$1:C$500,0),MATCH("Lương CB hiện tại",PIS!$1:$1,0)),0)</f>
        <v/>
      </c>
      <c r="U392">
        <f>IFERROR(INDEX(PIS!$A$1:$BZ$1000,MATCH($D392,PIS!C$1:C$500,0),MATCH("Lương đóng BHBB",PIS!$1:$1,0)),0)</f>
        <v/>
      </c>
      <c r="V392">
        <f>IFERROR(INDEX(PIS!$A$1:$BZ$1000,MATCH($D392,PIS!C$1:C$500,0),MATCH(V$2,PIS!$2:$2,0)),0)</f>
        <v/>
      </c>
      <c r="W392">
        <f>IFERROR(INDEX(PIS!$A$1:$BZ$1000,MATCH($D392,PIS!C$1:C$500,0),MATCH(W$2,PIS!$2:$2,0)),0)</f>
        <v/>
      </c>
      <c r="X392">
        <f>IFERROR(INDEX(PIS!$A$1:$BZ$1000,MATCH($D392,PIS!C$1:C$500,0),MATCH(X$2,PIS!$2:$2,0)),0)</f>
        <v/>
      </c>
      <c r="Y392">
        <f>IFERROR(INDEX(PIS!$A$1:$BZ$1000,MATCH($D392,PIS!C$1:C$500,0),MATCH(Y$2,PIS!$2:$2,0)),0)</f>
        <v/>
      </c>
      <c r="Z392">
        <f>IFERROR(INDEX(PIS!$A$1:$BZ$1000,MATCH($D392,PIS!C$1:C$500,0),MATCH(Z$2,PIS!$2:$2,0)),0)</f>
        <v/>
      </c>
      <c r="AA392">
        <f>IFERROR(INDEX(PIS!$A$1:$BZ$1000,MATCH($D392,PIS!C$1:C$500,0),MATCH(AA$2,PIS!$2:$2,0)),0)</f>
        <v/>
      </c>
      <c r="AB392">
        <f>IFERROR(INDEX(PIS!$A$1:$BZ$1000,MATCH($D392,PIS!C$1:C$500,0),MATCH(AB$2,PIS!$2:$2,0)),0)</f>
        <v/>
      </c>
      <c r="AC392">
        <f>SUM(V392:AB392)</f>
        <v/>
      </c>
      <c r="AD392">
        <f>IFERROR(INDEX(TIMESHEET!$A$1:$AI$5000,MATCH($D392,TIMESHEET!A$1:A$500,0),MATCH("T100",TIMESHEET!$2:$2,0))-2,0)</f>
        <v/>
      </c>
      <c r="AE392">
        <f>IFERROR(INDEX(TIMESHEET!$A$1:$AI$5000,MATCH($D392,TIMESHEET!A$1:A$500,0),MATCH("T202",TIMESHEET!$2:$2,0)),0)</f>
        <v/>
      </c>
      <c r="AF392">
        <f>IFERROR(INDEX(TIMESHEET!$A$1:$AI$5000,MATCH($D392,TIMESHEET!A$1:A$500,0),MATCH("T302",TIMESHEET!$2:$2,0)),0)</f>
        <v/>
      </c>
      <c r="AG392">
        <f>IFERROR(INDEX(TIMESHEET!$A$1:$AI$5000,MATCH($D392,TIMESHEET!A$1:A$500,0),MATCH("T406",TIMESHEET!$2:$2,0)),0)</f>
        <v/>
      </c>
      <c r="AH392">
        <f>AE392+AG392</f>
        <v/>
      </c>
      <c r="AI392">
        <f>IFERROR(INDEX(TIMESHEET!$A$1:$AI$5000,MATCH($D392,TIMESHEET!A$1:A$500,0),MATCH("T701",TIMESHEET!$2:$2,0)),0)</f>
        <v/>
      </c>
      <c r="AJ392">
        <f>IFERROR(INDEX(TIMESHEET!$A$1:$AI$5000,MATCH($D392,TIMESHEET!B$1:B$500,0),MATCH("T320",TIMESHEET!$2:$2,0)),0)</f>
        <v/>
      </c>
      <c r="AK392">
        <f>IFERROR(IF(LEFT(INDEX(PIS!O$1:O$500,MATCH(D392,PIS!C$1:C$500)),1)="M",T392/AD392*SUM(AE392:AG392),T392*AD392),0)</f>
        <v/>
      </c>
      <c r="AL392">
        <f>IFERROR(INDEX(ADJ!$A$1:$BZ$1000,MATCH(PAYROLL!D392,ADJ!A$1:A$500,0),MATCH(PAYROLL!AL$2,ADJ!$2:$2,0)),0)</f>
        <v/>
      </c>
      <c r="AM392">
        <f>SUM(AK392:AL392)</f>
        <v/>
      </c>
      <c r="AN392">
        <f>IFERROR(ROUND(V392/$AD392*$AH392,0),0)</f>
        <v/>
      </c>
      <c r="AO392">
        <f>IFERROR(ROUND(W392/$AD392*$AH392,0),0)</f>
        <v/>
      </c>
      <c r="AP392">
        <f>IFERROR(ROUND(X392/$AD392*$AE392,0),0)</f>
        <v/>
      </c>
      <c r="AQ392">
        <f>IFERROR(ROUND(Y392/$AD392*$AH392,0),0)</f>
        <v/>
      </c>
      <c r="AR392">
        <f>IFERROR(ROUND(Z392/$AD392*$AH392,0),0)</f>
        <v/>
      </c>
      <c r="AS392">
        <f>IFERROR(ROUND(AA392/$AD392*$AH392,0),0)</f>
        <v/>
      </c>
      <c r="AT392">
        <f>IFERROR(IF((AE392+AF392+AG392)&gt;13,AB392,ROUND(AB392/AD392*AH392,0)),0)</f>
        <v/>
      </c>
      <c r="AU392">
        <f>IFERROR(INDEX(ADJ!$A$1:$BZ$1000,MATCH(PAYROLL!D392,ADJ!A$1:A$500,0),MATCH(PAYROLL!AU$2,ADJ!$2:$2,0)),0)</f>
        <v/>
      </c>
      <c r="AV392">
        <f>ROUND(SUM(AN392:AU392),0)</f>
        <v/>
      </c>
      <c r="AW392">
        <f>IFERROR(INDEX(TIMESHEET!$A$1:$AI$5000,MATCH(PAYROLL!D392,TIMESHEET!A$1:A$500,0),MATCH("T620",TIMESHEET!$2:$2,0)),0)</f>
        <v/>
      </c>
      <c r="AX392">
        <f>IFERROR(INDEX(TIMESHEET!$A$1:$AI$5000,MATCH(PAYROLL!D392,TIMESHEET!A$1:A$500,0),MATCH("T601",TIMESHEET!$2:$2,0)),0)</f>
        <v/>
      </c>
      <c r="AY392">
        <f>IFERROR(INDEX(TIMESHEET!$A$1:$AI$5000,MATCH(PAYROLL!D392,TIMESHEET!A$1:A$500,0),MATCH("T602",TIMESHEET!$2:$2,0)),0)</f>
        <v/>
      </c>
      <c r="AZ392">
        <f>IFERROR(INDEX(TIMESHEET!$A$1:$AI$5000,MATCH(PAYROLL!D392,TIMESHEET!A$1:A$500,0),MATCH("T603",TIMESHEET!$2:$2,0)),0)</f>
        <v/>
      </c>
      <c r="BA392">
        <f>IFERROR(INDEX(TIMESHEET!$A$1:$AI$5000,MATCH(PAYROLL!D392,TIMESHEET!A$1:A$500,0),MATCH("T611",TIMESHEET!$2:$2,0)),0)</f>
        <v/>
      </c>
      <c r="BB392">
        <f>IFERROR(INDEX(TIMESHEET!$A$1:$AI$5000,MATCH(PAYROLL!D392,TIMESHEET!A$1:A$500,0),MATCH("T612",TIMESHEET!$2:$2,0)),0)</f>
        <v/>
      </c>
      <c r="BC392">
        <f>IFERROR(INDEX(TIMESHEET!$A$1:$AI$5000,MATCH(PAYROLL!D392,TIMESHEET!A$1:A$500,0),MATCH("T613",TIMESHEET!$2:$2,0)),0)</f>
        <v/>
      </c>
      <c r="BD392">
        <f>IFERROR(INDEX(TIMESHEET!$A$1:$AI$5000,MATCH(PAYROLL!D392,TIMESHEET!A$1:A$500,0),MATCH("T500",TIMESHEET!$2:$2,0)),0)</f>
        <v/>
      </c>
      <c r="BE392">
        <f>IFERROR(IF(LEFT(INDEX(PIS!O$1:O$500,MATCH(D392,PIS!C$1:C$500)),1)="M",T392/AD392/8*(AW392+AX392*1.5+AY392*2+AZ392*3+BA392*2.1+BB392*2.7+BC392*3.9+BD392*0.3),T392/8*(AW392+AX392*1.5+AY392*2+AZ392*3+BA392*2.1+BB392*2.7+BC392*3.9+BD392*0.3)),0)</f>
        <v/>
      </c>
      <c r="BF392">
        <f>IFERROR(INDEX(ADJ!$A$1:$BZ$1000,MATCH(PAYROLL!$D392,ADJ!A$1:A$500,0),MATCH(PAYROLL!BF$2,ADJ!$2:$2,0)),0)</f>
        <v/>
      </c>
      <c r="BG392">
        <f>IFERROR(INDEX(ADJ!$A$1:$BZ$1000,MATCH(PAYROLL!D392,ADJ!A$1:A$500,0),MATCH(PAYROLL!BG$2,ADJ!$2:$2,0)),0)</f>
        <v/>
      </c>
      <c r="BH392">
        <f>IFERROR(INDEX(ADJ!$A$1:$BZ$1000,MATCH(PAYROLL!D392,ADJ!A$1:A$500,0),MATCH(PAYROLL!BH$2,ADJ!$2:$2,0)),0)</f>
        <v/>
      </c>
      <c r="BI392">
        <f>IFERROR(INDEX(ADJ!$A$1:$BZ$1000,MATCH(PAYROLL!D392,ADJ!A$1:A$500,0),MATCH(PAYROLL!BI$2,ADJ!$2:$2,0)),0)</f>
        <v/>
      </c>
      <c r="BJ392">
        <f>IFERROR(INDEX(ADJ!$A$1:$BZ$1000,MATCH(PAYROLL!D392,ADJ!A$1:A$500,0),MATCH(PAYROLL!BJ$2,ADJ!$2:$2,0)),0)</f>
        <v/>
      </c>
      <c r="BK392">
        <f>SUM(BF392:BJ392)</f>
        <v/>
      </c>
      <c r="BL392">
        <f>IFERROR(INDEX(ADJ!$A$1:$BZ$1000,MATCH(PAYROLL!D392,ADJ!A$1:A$500,0),MATCH(PAYROLL!BL$2,ADJ!$2:$2,0)),0)</f>
        <v/>
      </c>
      <c r="BM392">
        <f>IFERROR(INDEX(ADJ!$A$1:$BZ$1000,MATCH(PAYROLL!D392,ADJ!A$1:A$500,0),MATCH(PAYROLL!BM$2,ADJ!$2:$2,0)),0)</f>
        <v/>
      </c>
      <c r="BN392">
        <f>IFERROR(INDEX(ADJ!$A$1:$BZ$1000,MATCH(PAYROLL!D392,ADJ!A$1:A$500,0),MATCH(PAYROLL!BN$2,ADJ!$2:$2,0)),0)</f>
        <v/>
      </c>
      <c r="BO392">
        <f>IFERROR(INDEX(ADJ!$A$1:$BZ$1000,MATCH(PAYROLL!D392,ADJ!A$1:A$500,0),MATCH(PAYROLL!BO$2,ADJ!$2:$2,0)),0)</f>
        <v/>
      </c>
      <c r="BP392">
        <f>SUM(AM392,AV392,BE392,BK392,BL392:BO392)</f>
        <v/>
      </c>
      <c r="BQ392">
        <f>BO392</f>
        <v/>
      </c>
      <c r="BR392">
        <f>IFERROR(ROUND(IF(LEFT(INDEX(PIS!O$1:O$500,MATCH(D392,PIS!C$1:C$500)),1)="D",T392/8*(BD392*0.3),IF(LEFT(INDEX(PIS!O$1:O$500,MATCH(D392,PIS!C$1:C$500)),1)="H",T392*($BD392*0.3),T392/$AD392/8*($BD392*0.3))),0),0)</f>
        <v/>
      </c>
      <c r="BS392">
        <f>IF(AP392&lt;1,0,MIN(AP392,730000))</f>
        <v/>
      </c>
      <c r="BT392">
        <f>IFERROR(ROUND((BE392-SUM(AW392:BC392)*T392/AD392/8),0)-BR392,0)</f>
        <v/>
      </c>
      <c r="BU392">
        <f>AO392</f>
        <v/>
      </c>
      <c r="BV392">
        <f>SUM(BQ392:BU392)</f>
        <v/>
      </c>
      <c r="BW392">
        <f>BP392-BV392</f>
        <v/>
      </c>
      <c r="BX392">
        <f>IFERROR(IF(RIGHT(INDEX(PIS!O$1:O$500,MATCH(D392,PIS!C$1:C$500)),5)="Gross",MIN(U392+V392,VLOOKUP("R700",TSC!B:C,2,0)*VLOOKUP("R101",TSC!B:C,2,0))*VLOOKUP("R701",TSC!B:C,2,0)%,0),0)</f>
        <v/>
      </c>
      <c r="BY392">
        <f>IFERROR(IF(RIGHT(INDEX(PIS!O$1:O$500,MATCH(D392,PIS!C$1:C$500)),5)="Gross",MIN(U392+V392,VLOOKUP("R700",TSC!B:C,2,0)*VLOOKUP("R101",TSC!B:C,2,0))*VLOOKUP("T704",TSC!B:C,2,0)%,0),0)</f>
        <v/>
      </c>
      <c r="BZ392">
        <f>IFERROR(IF(RIGHT(INDEX(PIS!O$1:O$500,MATCH(D392,PIS!C$1:C$500)),5)="Gross",MIN(U392+V392,VLOOKUP("R700",TSC!B:C,2,0)*VLOOKUP("1",TSC!F:G,2,0))*VLOOKUP("T705",TSC!B:C,2,0)%,0),0)</f>
        <v/>
      </c>
      <c r="CA392">
        <f>IFERROR(INDEX(ADJ!$A$1:$BZ$1000,MATCH(PAYROLL!D392,ADJ!A$1:A$500,0),MATCH(PAYROLL!CA$2,ADJ!$2:$2,0)),0)</f>
        <v/>
      </c>
      <c r="CB392">
        <f>IFERROR(INDEX(ADJ!$A$1:$BZ$1000,MATCH(PAYROLL!D392,ADJ!A$1:A$500,0),MATCH(PAYROLL!CB$2,ADJ!$2:$2,0)),0)</f>
        <v/>
      </c>
      <c r="CC392">
        <f>SUM(BX392:CB392)</f>
        <v/>
      </c>
      <c r="CD392">
        <f>IFERROR(INDEX(PIS!$A$1:$BZ$1000,MATCH(PAYROLL!D392,PIS!C$1:C$500,0),MATCH(PAYROLL!CD$1,PIS!$1:$1,0)),0)</f>
        <v/>
      </c>
      <c r="CE392">
        <f>IFERROR(IF(OR(INDEX(PIS!P$1:P$500,MATCH(D392,PIS!C$1:C$500,0))="LT2",INDEX(PIS!P$1:P$500,MATCH(D392,PIS!C$1:C$500,0))="P10"),0,SUM(CC392,CD392*VLOOKUP("R601",TSC!B:C,2,0),VLOOKUP("R602",TSC!B:C,2,0))),0)</f>
        <v/>
      </c>
      <c r="CF392">
        <f>MAX(BW392-CE392,0)</f>
        <v/>
      </c>
      <c r="CG392">
        <f>IFERROR(IF(OR(RIGHT(INDEX(PIS!P$1:P$500,MATCH(D392,PIS!C$1:C$500)),5)="P10",RIGHT(INDEX(PIS!P$1:P$500,MATCH(D392,PIS!C$1:C$500)),5)="CK"),0,IF(CF392&lt;=5000000,CF392*5%,IF(CF392&lt;=10000000,CF392*10%-250000,IF(CF392&lt;=18000000,CF392*15%-750000,IF(CF392&lt;=32000000,CF392*20%-1650000,IF(CF392&lt;=52000000,CF392*25%-3250000,IF(CF392&lt;=80000000,BH392*30%-5850000,CF392*35%-9850000))))))),0)</f>
        <v/>
      </c>
      <c r="CH392">
        <f>IFERROR(IF(OR(INDEX(PIS!P$1:P$500,MATCH(D392,PIS!C$1:C$500))="LT",INDEX(PIS!P$1:P$500,MATCH(D392,PIS!C$1:C$500))="CK"),0,IF(CF392&lt;2000000,0,CF392*10%)),0)</f>
        <v/>
      </c>
      <c r="CI392">
        <f>IFERROR(INDEX(ADJ!$A$1:$BZ$1000,MATCH(PAYROLL!D392,ADJ!A$1:A$500,0),MATCH(PAYROLL!CI$2,ADJ!$2:$2,0)),0)</f>
        <v/>
      </c>
      <c r="CJ392">
        <f>IFERROR(INDEX(ADJ!$A$1:$BZ$1000,MATCH(PAYROLL!D392,ADJ!A$1:A$500,0),MATCH(PAYROLL!CJ$2,ADJ!$2:$2,0)),0)</f>
        <v/>
      </c>
      <c r="CK392">
        <f>IFERROR(INDEX(ADJ!$A$1:$BZ$1000,MATCH(PAYROLL!D392,ADJ!A$1:A$500,0),MATCH(PAYROLL!CK$2,ADJ!$2:$2,0)),0)</f>
        <v/>
      </c>
      <c r="CL392">
        <f>SUM(CG392:CK392)</f>
        <v/>
      </c>
      <c r="CM392">
        <f>ROUND(SUM(CH392:CK392),0)</f>
        <v/>
      </c>
      <c r="CN392">
        <f>IFERROR(INDEX(CSDA!D$1:D$500,MATCH($CN$2,CSDA!C$1:C$500,0))*INDEX(PIS!V$1:V$500,MATCH(D392,PIS!C$1:C$500))+INDEX(ADJ!$A$1:$BZ$1000,MATCH(PAYROLL!D392,ADJ!A$1:A$500,0),MATCH(PAYROLL!CN$2,ADJ!$2:$2,0)),0)</f>
        <v/>
      </c>
      <c r="CO392">
        <f>IFERROR(INDEX(ADJ!$A$1:$BZ$1000,MATCH(PAYROLL!D392,ADJ!A$1:A$500,0),MATCH(PAYROLL!CO$2,ADJ!$2:$2,0)),0)</f>
        <v/>
      </c>
      <c r="CP392">
        <f>IFERROR(INDEX(ADJ!$A$1:$BZ$1000,MATCH(PAYROLL!D392,ADJ!A$1:A$500,0),MATCH(PAYROLL!CP$2,ADJ!$2:$2,0)),0)</f>
        <v/>
      </c>
      <c r="CQ392">
        <f>BP392-CL392-CI392-CM392-CN392-CO392-CP392-CC392</f>
        <v/>
      </c>
      <c r="CR392">
        <f>IFERROR(IF(RIGHT(INDEX(PIS!O$1:O$500,MATCH(D392,PIS!C$1:C$500,0)),5)="Gross",MIN(U392+V392,VLOOKUP("R700",TSC!B:C,2,0)*VLOOKUP("R101",TSC!B:C,2,0))*(VLOOKUP("T711",TSC!B:C,2,0)+VLOOKUP("T712",TSC!B:C,2,0))%,MIN(T392+V392,VLOOKUP("R700",TSC!B:C,2,0)*VLOOKUP("R101",TSC!B:C,2,0))*(VLOOKUP("T711",TSC!B:C,2,0)+VLOOKUP("T712",TSC!B:C,2,0)+VLOOKUP("R701",TSC!B:C,2,0))%),0)</f>
        <v/>
      </c>
      <c r="CS392">
        <f>IFERROR(IF(RIGHT(INDEX(PIS!O$1:O$500,MATCH(D392,PIS!C$1:C$500,0)),5)="Gross",MIN(U392+V392,VLOOKUP("R700",TSC!B:C,2,0)*VLOOKUP("R101",TSC!B:C,2,0))*(VLOOKUP("T714",TSC!B:C,2,0))%,MIN(T392+V392,VLOOKUP("R700",TSC!B:C,2,0)*VLOOKUP("R101",TSC!B:C,2,0))*(VLOOKUP("T704",TSC!B:C,2,0)+VLOOKUP("T714",TSC!B:C,2,0))%),0)</f>
        <v/>
      </c>
      <c r="CT392">
        <f>IFERROR(IF(RIGHT(INDEX(PIS!O$1:O$500,MATCH(D392,PIS!C$1:C$500,0)),5)="Gross",MIN(U392+V392,VLOOKUP("R700",TSC!B:C,2,0)*VLOOKUP("R101",TSC!B:C,2,0))*VLOOKUP("T705",TSC!B:C,2,0)%,MIN(T392+V392,VLOOKUP("R700",TSC!B:C,2,0)*VLOOKUP("R101",TSC!B:C,2,0))*VLOOKUP("T705",TSC!B:C,2,0)%),0)</f>
        <v/>
      </c>
      <c r="CU392">
        <f>IFERROR(IF(RIGHT(INDEX(PIS!O$1:O$500,MATCH(D392,PIS!C$1:C$500,0)),5)="Gross",MIN(U392+V392,VLOOKUP("R700",TSC!B:C,2,0)*VLOOKUP("R101",TSC!B:C,2,0))*(VLOOKUP("T713",TSC!B:C,2,0))%,MIN(T392+V392,VLOOKUP("R700",TSC!B:C,2,0)*VLOOKUP("R101",TSC!B:C,2,0))*(VLOOKUP("T713",TSC!B:C,2,0))%),0)</f>
        <v/>
      </c>
      <c r="CV392">
        <f>IFERROR(INDEX(ADJ!$A$1:$BZ$1000,MATCH(PAYROLL!D392,ADJ!A$1:A$500,0),MATCH(PAYROLL!CV$2,ADJ!$2:$2,0)),0)</f>
        <v/>
      </c>
      <c r="CW392">
        <f>IFERROR(INDEX(ADJ!$A$1:$BZ$1000,MATCH(PAYROLL!D392,ADJ!A$1:A$500,0),MATCH(PAYROLL!CW$2,ADJ!$2:$2,0)),0)</f>
        <v/>
      </c>
      <c r="CX392">
        <f>SUM(CR392:CW392)</f>
        <v/>
      </c>
      <c r="CY392">
        <f>ROUND(IF(CR392&gt;0,T392+V392*VLOOKUP("R202",TSC!$B$1:$C$500,2,0),0),0)</f>
        <v/>
      </c>
      <c r="CZ392">
        <f>IFERROR(INDEX(CSDA!D$1:D$500,MATCH($CZ$2,CSDA!C$1:C$500,0)),0)</f>
        <v/>
      </c>
      <c r="DA392">
        <f>ROUND(T392*0.7%,0)</f>
        <v/>
      </c>
      <c r="DB392">
        <f>ROUND(T392/12,0)</f>
        <v/>
      </c>
      <c r="DC392">
        <f ref="DC392" t="array">IFERROR(INDEX(CSDA!D$1:D$500,MATCH("Trích giữ"&amp;PAYROLL!DC$2,CSDA!A$1:A$500&amp;CSDA!C$1:C$500,0)),0)</f>
        <v/>
      </c>
      <c r="DD392">
        <f ref="DD392" t="array">IFERROR(INDEX(CSDA!D$1:D$500,MATCH("Trích giữ"&amp;PAYROLL!DD$2,CSDA!A$1:A$500&amp;CSDA!C$1:C$500,0)),0)</f>
        <v/>
      </c>
      <c r="DE392">
        <f ref="DE392" t="array">IFERROR(INDEX(CSDA!D$1:D$500,MATCH("Trích giữ"&amp;PAYROLL!DE$2,CSDA!A$1:A$500&amp;CSDA!C$1:C$500,0)),0)</f>
        <v/>
      </c>
      <c r="DF392">
        <f>IFERROR(INDEX(CSDA!D$1:D$500,MATCH(PAYROLL!DF$2,CSDA!C$1:C$500,0)),0)</f>
        <v/>
      </c>
      <c r="DG392">
        <f ref="DG392" t="array">IFERROR(INDEX(CSDA!D$1:D$500,MATCH("Trích giữ"&amp;PAYROLL!DG$2,CSDA!A$1:A$500&amp;CSDA!C$1:C$500,0)),0)</f>
        <v/>
      </c>
      <c r="DH392">
        <f>ROUND(T392/26,0)</f>
        <v/>
      </c>
      <c r="DI392">
        <f ref="DI392" t="array">IFERROR(INDEX(CSDA!D$1:D$500,MATCH("Trích giữ"&amp;PAYROLL!DI$2,CSDA!A$1:A$500&amp;CSDA!C$1:C$500,0)),0)</f>
        <v/>
      </c>
      <c r="DJ392">
        <f>IF(U392=0,T392*21.5%-BL392,0)</f>
        <v/>
      </c>
      <c r="DK392">
        <f ref="DK392" t="array">IFERROR(INDEX(CSDA!D$1:D$500,MATCH("Trích giữ"&amp;PAYROLL!DK$2,CSDA!A$1:A$500&amp;CSDA!C$1:C$500,0)),0)</f>
        <v/>
      </c>
      <c r="DL392">
        <f>IFERROR(INDEX(CSDA!D$1:D$500,MATCH(PAYROLL!DL$2,CSDA!C$1:C$500,0))/12,0)</f>
        <v/>
      </c>
      <c r="DM392">
        <f>SUM(DB392:DL392)</f>
        <v/>
      </c>
      <c r="DN392">
        <f>IFERROR(INDEX(ADJ!$A$1:$BZ$1000,MATCH(PAYROLL!D392,ADJ!A$1:A$500,0),MATCH(PAYROLL!DN$2,ADJ!$2:$2,0)),0)</f>
        <v/>
      </c>
      <c r="DO392">
        <f>IFERROR(SUM(BP392,DM392:DN392,CX392:DA392)-DT392,0)</f>
        <v/>
      </c>
      <c r="DP392">
        <f ref="DP392" t="array">SUM(BW392*IFERROR(INDEX(CSDA!D$1:D$500,MATCH(BW$2,CSDA!C$1:C$500,0)),0)%,CX392*IFERROR(INDEX(CSDA!D$1:D$500,MATCH(CX$2,CSDA!C$1:C$500,0)),0)%,DA392*IFERROR(INDEX(CSDA!D$1:D$500,MATCH(DA$2,CSDA!C$1:C$500,0)),0)%,DB392*IFERROR(INDEX(CSDA!D$1:D$500,MATCH(DB$2,CSDA!C$1:C$500,0)),0)%,DF392*IFERROR(INDEX(CSDA!D$1:D$500,MATCH("Phí dịch vụ"&amp;PAYROLL!DF$2,CSDA!A$1:A$500&amp;CSDA!C$1:C$500,0)),0)%,DC392*IFERROR(INDEX(CSDA!D$1:D$500,MATCH("Phí dịch vụ"&amp;PAYROLL!DC$2,CSDA!A$1:A$500&amp;CSDA!C$1:C$500,0)),0)%,DH392*IFERROR(INDEX(CSDA!D$1:D$500,MATCH("Phí dịch vụ"&amp;PAYROLL!DH$2,CSDA!A$1:A$500&amp;CSDA!C$1:C$500,0)),0)%,DJ392*IFERROR(INDEX(CSDA!D$1:D$500,MATCH("Phí dịch vụ"&amp;PAYROLL!DJ$2,CSDA!A$1:A$500&amp;CSDA!C$1:C$500,0)),0)%,BN392*IFERROR(INDEX(CSDA!D$1:D$500,MATCH(BN$2,CSDA!C$1:C$500,0)),0)%)-BN392*7%</f>
        <v/>
      </c>
      <c r="DQ392">
        <f>IFERROR(INDEX(ADJ!$A$1:$BZ$1000,MATCH(PAYROLL!D392,ADJ!A$1:A$500,0),MATCH(PAYROLL!DQ$2,ADJ!$2:$2,0)),0)</f>
        <v/>
      </c>
      <c r="DR392">
        <f>IFERROR(INDEX(ADJ!$A$1:$BZ$1000,MATCH(PAYROLL!D392,ADJ!A$1:A$500,0),MATCH(PAYROLL!DR$2,ADJ!$2:$2,0)),0)</f>
        <v/>
      </c>
      <c r="DS392">
        <f>SUM(DP392:DR392)</f>
        <v/>
      </c>
      <c r="DT392">
        <f>EK392</f>
        <v/>
      </c>
      <c r="DU392">
        <f>SUM(DO392:DR392)</f>
        <v/>
      </c>
      <c r="DV392">
        <f>ROUND(DU392*0.1,0)</f>
        <v/>
      </c>
      <c r="DW392">
        <f>DU392+DV392</f>
        <v/>
      </c>
      <c r="DZ392">
        <f>IFERROR(INDEX(ADJ!$A$1:$BZ$1000,MATCH(PAYROLL!$D392,ADJ!A$1:A$500,0),MATCH(PAYROLL!DZ$2,ADJ!$2:$2,0)),0)</f>
        <v/>
      </c>
      <c r="EA392">
        <f>IFERROR(INDEX(ADJ!$A$1:$BZ$1000,MATCH(PAYROLL!$D392,ADJ!A$1:A$500,0),MATCH(PAYROLL!EA$2,ADJ!$2:$2,0)),0)</f>
        <v/>
      </c>
      <c r="EB392">
        <f>IFERROR(INDEX(ADJ!$A$1:$BZ$1000,MATCH(PAYROLL!$D392,ADJ!A$1:A$500,0),MATCH(PAYROLL!EB$2,ADJ!$2:$2,0)),0)</f>
        <v/>
      </c>
      <c r="EC392">
        <f>IFERROR(INDEX(ADJ!$A$1:$BZ$1000,MATCH(PAYROLL!$D392,ADJ!A$1:A$500,0),MATCH(PAYROLL!EC$2,ADJ!$2:$2,0)),0)</f>
        <v/>
      </c>
      <c r="ED392">
        <f>IFERROR(INDEX(ADJ!$A$1:$BZ$1000,MATCH(PAYROLL!$D392,ADJ!A$1:A$500,0),MATCH(PAYROLL!ED$2,ADJ!$2:$2,0)),0)</f>
        <v/>
      </c>
      <c r="EE392">
        <f>IFERROR(INDEX(ADJ!$A$1:$BZ$1000,MATCH(PAYROLL!$D392,ADJ!A$1:A$500,0),MATCH(PAYROLL!EE$2,ADJ!$2:$2,0)),0)</f>
        <v/>
      </c>
      <c r="EF392">
        <f>IFERROR(INDEX(ADJ!$A$1:$BZ$1000,MATCH(PAYROLL!$D392,ADJ!A$1:A$500,0),MATCH(PAYROLL!EF$2,ADJ!$2:$2,0)),0)</f>
        <v/>
      </c>
      <c r="EG392">
        <f>IFERROR(INDEX(ADJ!$A$1:$BZ$1000,MATCH(PAYROLL!$D392,ADJ!A$1:A$500,0),MATCH(PAYROLL!EG$2,ADJ!$2:$2,0)),0)</f>
        <v/>
      </c>
      <c r="EH392">
        <f>IFERROR(INDEX(ADJ!$A$1:$BZ$1000,MATCH(PAYROLL!$D392,ADJ!A$1:A$500,0),MATCH(PAYROLL!EH$2,ADJ!$2:$2,0)),0)</f>
        <v/>
      </c>
      <c r="EI392">
        <f>IFERROR(INDEX(ADJ!$A$1:$BZ$1000,MATCH(PAYROLL!D392,ADJ!A$1:A$500,0),MATCH(PAYROLL!EI$2,ADJ!$2:$2,0)),0)</f>
        <v/>
      </c>
      <c r="EJ392">
        <f>IFERROR(INDEX(ADJ!$A$1:$BZ$1000,MATCH(PAYROLL!$D392,ADJ!A$1:A$500,0),MATCH(PAYROLL!EJ$2,ADJ!$2:$2,0)),0)</f>
        <v/>
      </c>
      <c r="EK392">
        <f>SUM(DZ392:EJ392)</f>
        <v/>
      </c>
    </row>
    <row r="393">
      <c r="A393" t="n">
        <v>391</v>
      </c>
      <c r="B393" t="inlineStr">
        <is>
          <t>Tạ Trí Cao</t>
        </is>
      </c>
      <c r="D393" t="inlineStr">
        <is>
          <t>158973-01</t>
        </is>
      </c>
      <c r="S393">
        <f>IFERROR(INDEX(PIS!$A$1:$BZ$1000,MATCH($D393,PIS!C$1:C$500,0),MATCH("Lương CB tháng trước",PIS!$1:$1,0)),0)</f>
        <v/>
      </c>
      <c r="T393">
        <f>IFERROR(INDEX(PIS!$A$1:$BZ$1000,MATCH($D393,PIS!C$1:C$500,0),MATCH("Lương CB hiện tại",PIS!$1:$1,0)),0)</f>
        <v/>
      </c>
      <c r="U393">
        <f>IFERROR(INDEX(PIS!$A$1:$BZ$1000,MATCH($D393,PIS!C$1:C$500,0),MATCH("Lương đóng BHBB",PIS!$1:$1,0)),0)</f>
        <v/>
      </c>
      <c r="V393">
        <f>IFERROR(INDEX(PIS!$A$1:$BZ$1000,MATCH($D393,PIS!C$1:C$500,0),MATCH(V$2,PIS!$2:$2,0)),0)</f>
        <v/>
      </c>
      <c r="W393">
        <f>IFERROR(INDEX(PIS!$A$1:$BZ$1000,MATCH($D393,PIS!C$1:C$500,0),MATCH(W$2,PIS!$2:$2,0)),0)</f>
        <v/>
      </c>
      <c r="X393">
        <f>IFERROR(INDEX(PIS!$A$1:$BZ$1000,MATCH($D393,PIS!C$1:C$500,0),MATCH(X$2,PIS!$2:$2,0)),0)</f>
        <v/>
      </c>
      <c r="Y393">
        <f>IFERROR(INDEX(PIS!$A$1:$BZ$1000,MATCH($D393,PIS!C$1:C$500,0),MATCH(Y$2,PIS!$2:$2,0)),0)</f>
        <v/>
      </c>
      <c r="Z393">
        <f>IFERROR(INDEX(PIS!$A$1:$BZ$1000,MATCH($D393,PIS!C$1:C$500,0),MATCH(Z$2,PIS!$2:$2,0)),0)</f>
        <v/>
      </c>
      <c r="AA393">
        <f>IFERROR(INDEX(PIS!$A$1:$BZ$1000,MATCH($D393,PIS!C$1:C$500,0),MATCH(AA$2,PIS!$2:$2,0)),0)</f>
        <v/>
      </c>
      <c r="AB393">
        <f>IFERROR(INDEX(PIS!$A$1:$BZ$1000,MATCH($D393,PIS!C$1:C$500,0),MATCH(AB$2,PIS!$2:$2,0)),0)</f>
        <v/>
      </c>
      <c r="AC393">
        <f>SUM(V393:AB393)</f>
        <v/>
      </c>
      <c r="AD393">
        <f>IFERROR(INDEX(TIMESHEET!$A$1:$AI$5000,MATCH($D393,TIMESHEET!A$1:A$500,0),MATCH("T100",TIMESHEET!$2:$2,0))-2,0)</f>
        <v/>
      </c>
      <c r="AE393">
        <f>IFERROR(INDEX(TIMESHEET!$A$1:$AI$5000,MATCH($D393,TIMESHEET!A$1:A$500,0),MATCH("T202",TIMESHEET!$2:$2,0)),0)</f>
        <v/>
      </c>
      <c r="AF393">
        <f>IFERROR(INDEX(TIMESHEET!$A$1:$AI$5000,MATCH($D393,TIMESHEET!A$1:A$500,0),MATCH("T302",TIMESHEET!$2:$2,0)),0)</f>
        <v/>
      </c>
      <c r="AG393">
        <f>IFERROR(INDEX(TIMESHEET!$A$1:$AI$5000,MATCH($D393,TIMESHEET!A$1:A$500,0),MATCH("T406",TIMESHEET!$2:$2,0)),0)</f>
        <v/>
      </c>
      <c r="AH393">
        <f>AE393+AG393</f>
        <v/>
      </c>
      <c r="AI393">
        <f>IFERROR(INDEX(TIMESHEET!$A$1:$AI$5000,MATCH($D393,TIMESHEET!A$1:A$500,0),MATCH("T701",TIMESHEET!$2:$2,0)),0)</f>
        <v/>
      </c>
      <c r="AJ393">
        <f>IFERROR(INDEX(TIMESHEET!$A$1:$AI$5000,MATCH($D393,TIMESHEET!B$1:B$500,0),MATCH("T320",TIMESHEET!$2:$2,0)),0)</f>
        <v/>
      </c>
      <c r="AK393">
        <f>IFERROR(IF(LEFT(INDEX(PIS!O$1:O$500,MATCH(D393,PIS!C$1:C$500)),1)="M",T393/AD393*SUM(AE393:AG393),T393*AD393),0)</f>
        <v/>
      </c>
      <c r="AL393">
        <f>IFERROR(INDEX(ADJ!$A$1:$BZ$1000,MATCH(PAYROLL!D393,ADJ!A$1:A$500,0),MATCH(PAYROLL!AL$2,ADJ!$2:$2,0)),0)</f>
        <v/>
      </c>
      <c r="AM393">
        <f>SUM(AK393:AL393)</f>
        <v/>
      </c>
      <c r="AN393">
        <f>IFERROR(ROUND(V393/$AD393*$AH393,0),0)</f>
        <v/>
      </c>
      <c r="AO393">
        <f>IFERROR(ROUND(W393/$AD393*$AH393,0),0)</f>
        <v/>
      </c>
      <c r="AP393">
        <f>IFERROR(ROUND(X393/$AD393*$AE393,0),0)</f>
        <v/>
      </c>
      <c r="AQ393">
        <f>IFERROR(ROUND(Y393/$AD393*$AH393,0),0)</f>
        <v/>
      </c>
      <c r="AR393">
        <f>IFERROR(ROUND(Z393/$AD393*$AH393,0),0)</f>
        <v/>
      </c>
      <c r="AS393">
        <f>IFERROR(ROUND(AA393/$AD393*$AH393,0),0)</f>
        <v/>
      </c>
      <c r="AT393">
        <f>IFERROR(IF((AE393+AF393+AG393)&gt;13,AB393,ROUND(AB393/AD393*AH393,0)),0)</f>
        <v/>
      </c>
      <c r="AU393">
        <f>IFERROR(INDEX(ADJ!$A$1:$BZ$1000,MATCH(PAYROLL!D393,ADJ!A$1:A$500,0),MATCH(PAYROLL!AU$2,ADJ!$2:$2,0)),0)</f>
        <v/>
      </c>
      <c r="AV393">
        <f>ROUND(SUM(AN393:AU393),0)</f>
        <v/>
      </c>
      <c r="AW393">
        <f>IFERROR(INDEX(TIMESHEET!$A$1:$AI$5000,MATCH(PAYROLL!D393,TIMESHEET!A$1:A$500,0),MATCH("T620",TIMESHEET!$2:$2,0)),0)</f>
        <v/>
      </c>
      <c r="AX393">
        <f>IFERROR(INDEX(TIMESHEET!$A$1:$AI$5000,MATCH(PAYROLL!D393,TIMESHEET!A$1:A$500,0),MATCH("T601",TIMESHEET!$2:$2,0)),0)</f>
        <v/>
      </c>
      <c r="AY393">
        <f>IFERROR(INDEX(TIMESHEET!$A$1:$AI$5000,MATCH(PAYROLL!D393,TIMESHEET!A$1:A$500,0),MATCH("T602",TIMESHEET!$2:$2,0)),0)</f>
        <v/>
      </c>
      <c r="AZ393">
        <f>IFERROR(INDEX(TIMESHEET!$A$1:$AI$5000,MATCH(PAYROLL!D393,TIMESHEET!A$1:A$500,0),MATCH("T603",TIMESHEET!$2:$2,0)),0)</f>
        <v/>
      </c>
      <c r="BA393">
        <f>IFERROR(INDEX(TIMESHEET!$A$1:$AI$5000,MATCH(PAYROLL!D393,TIMESHEET!A$1:A$500,0),MATCH("T611",TIMESHEET!$2:$2,0)),0)</f>
        <v/>
      </c>
      <c r="BB393">
        <f>IFERROR(INDEX(TIMESHEET!$A$1:$AI$5000,MATCH(PAYROLL!D393,TIMESHEET!A$1:A$500,0),MATCH("T612",TIMESHEET!$2:$2,0)),0)</f>
        <v/>
      </c>
      <c r="BC393">
        <f>IFERROR(INDEX(TIMESHEET!$A$1:$AI$5000,MATCH(PAYROLL!D393,TIMESHEET!A$1:A$500,0),MATCH("T613",TIMESHEET!$2:$2,0)),0)</f>
        <v/>
      </c>
      <c r="BD393">
        <f>IFERROR(INDEX(TIMESHEET!$A$1:$AI$5000,MATCH(PAYROLL!D393,TIMESHEET!A$1:A$500,0),MATCH("T500",TIMESHEET!$2:$2,0)),0)</f>
        <v/>
      </c>
      <c r="BE393">
        <f>IFERROR(IF(LEFT(INDEX(PIS!O$1:O$500,MATCH(D393,PIS!C$1:C$500)),1)="M",T393/AD393/8*(AW393+AX393*1.5+AY393*2+AZ393*3+BA393*2.1+BB393*2.7+BC393*3.9+BD393*0.3),T393/8*(AW393+AX393*1.5+AY393*2+AZ393*3+BA393*2.1+BB393*2.7+BC393*3.9+BD393*0.3)),0)</f>
        <v/>
      </c>
      <c r="BF393">
        <f>IFERROR(INDEX(ADJ!$A$1:$BZ$1000,MATCH(PAYROLL!$D393,ADJ!A$1:A$500,0),MATCH(PAYROLL!BF$2,ADJ!$2:$2,0)),0)</f>
        <v/>
      </c>
      <c r="BG393">
        <f>IFERROR(INDEX(ADJ!$A$1:$BZ$1000,MATCH(PAYROLL!D393,ADJ!A$1:A$500,0),MATCH(PAYROLL!BG$2,ADJ!$2:$2,0)),0)</f>
        <v/>
      </c>
      <c r="BH393">
        <f>IFERROR(INDEX(ADJ!$A$1:$BZ$1000,MATCH(PAYROLL!D393,ADJ!A$1:A$500,0),MATCH(PAYROLL!BH$2,ADJ!$2:$2,0)),0)</f>
        <v/>
      </c>
      <c r="BI393">
        <f>IFERROR(INDEX(ADJ!$A$1:$BZ$1000,MATCH(PAYROLL!D393,ADJ!A$1:A$500,0),MATCH(PAYROLL!BI$2,ADJ!$2:$2,0)),0)</f>
        <v/>
      </c>
      <c r="BJ393">
        <f>IFERROR(INDEX(ADJ!$A$1:$BZ$1000,MATCH(PAYROLL!D393,ADJ!A$1:A$500,0),MATCH(PAYROLL!BJ$2,ADJ!$2:$2,0)),0)</f>
        <v/>
      </c>
      <c r="BK393">
        <f>SUM(BF393:BJ393)</f>
        <v/>
      </c>
      <c r="BL393">
        <f>IFERROR(INDEX(ADJ!$A$1:$BZ$1000,MATCH(PAYROLL!D393,ADJ!A$1:A$500,0),MATCH(PAYROLL!BL$2,ADJ!$2:$2,0)),0)</f>
        <v/>
      </c>
      <c r="BM393">
        <f>IFERROR(INDEX(ADJ!$A$1:$BZ$1000,MATCH(PAYROLL!D393,ADJ!A$1:A$500,0),MATCH(PAYROLL!BM$2,ADJ!$2:$2,0)),0)</f>
        <v/>
      </c>
      <c r="BN393">
        <f>IFERROR(INDEX(ADJ!$A$1:$BZ$1000,MATCH(PAYROLL!D393,ADJ!A$1:A$500,0),MATCH(PAYROLL!BN$2,ADJ!$2:$2,0)),0)</f>
        <v/>
      </c>
      <c r="BO393">
        <f>IFERROR(INDEX(ADJ!$A$1:$BZ$1000,MATCH(PAYROLL!D393,ADJ!A$1:A$500,0),MATCH(PAYROLL!BO$2,ADJ!$2:$2,0)),0)</f>
        <v/>
      </c>
      <c r="BP393">
        <f>SUM(AM393,AV393,BE393,BK393,BL393:BO393)</f>
        <v/>
      </c>
      <c r="BQ393">
        <f>BO393</f>
        <v/>
      </c>
      <c r="BR393">
        <f>IFERROR(ROUND(IF(LEFT(INDEX(PIS!O$1:O$500,MATCH(D393,PIS!C$1:C$500)),1)="D",T393/8*(BD393*0.3),IF(LEFT(INDEX(PIS!O$1:O$500,MATCH(D393,PIS!C$1:C$500)),1)="H",T393*($BD393*0.3),T393/$AD393/8*($BD393*0.3))),0),0)</f>
        <v/>
      </c>
      <c r="BS393">
        <f>IF(AP393&lt;1,0,MIN(AP393,730000))</f>
        <v/>
      </c>
      <c r="BT393">
        <f>IFERROR(ROUND((BE393-SUM(AW393:BC393)*T393/AD393/8),0)-BR393,0)</f>
        <v/>
      </c>
      <c r="BU393">
        <f>AO393</f>
        <v/>
      </c>
      <c r="BV393">
        <f>SUM(BQ393:BU393)</f>
        <v/>
      </c>
      <c r="BW393">
        <f>BP393-BV393</f>
        <v/>
      </c>
      <c r="BX393">
        <f>IFERROR(IF(RIGHT(INDEX(PIS!O$1:O$500,MATCH(D393,PIS!C$1:C$500)),5)="Gross",MIN(U393+V393,VLOOKUP("R700",TSC!B:C,2,0)*VLOOKUP("R101",TSC!B:C,2,0))*VLOOKUP("R701",TSC!B:C,2,0)%,0),0)</f>
        <v/>
      </c>
      <c r="BY393">
        <f>IFERROR(IF(RIGHT(INDEX(PIS!O$1:O$500,MATCH(D393,PIS!C$1:C$500)),5)="Gross",MIN(U393+V393,VLOOKUP("R700",TSC!B:C,2,0)*VLOOKUP("R101",TSC!B:C,2,0))*VLOOKUP("T704",TSC!B:C,2,0)%,0),0)</f>
        <v/>
      </c>
      <c r="BZ393">
        <f>IFERROR(IF(RIGHT(INDEX(PIS!O$1:O$500,MATCH(D393,PIS!C$1:C$500)),5)="Gross",MIN(U393+V393,VLOOKUP("R700",TSC!B:C,2,0)*VLOOKUP("1",TSC!F:G,2,0))*VLOOKUP("T705",TSC!B:C,2,0)%,0),0)</f>
        <v/>
      </c>
      <c r="CA393">
        <f>IFERROR(INDEX(ADJ!$A$1:$BZ$1000,MATCH(PAYROLL!D393,ADJ!A$1:A$500,0),MATCH(PAYROLL!CA$2,ADJ!$2:$2,0)),0)</f>
        <v/>
      </c>
      <c r="CB393">
        <f>IFERROR(INDEX(ADJ!$A$1:$BZ$1000,MATCH(PAYROLL!D393,ADJ!A$1:A$500,0),MATCH(PAYROLL!CB$2,ADJ!$2:$2,0)),0)</f>
        <v/>
      </c>
      <c r="CC393">
        <f>SUM(BX393:CB393)</f>
        <v/>
      </c>
      <c r="CD393">
        <f>IFERROR(INDEX(PIS!$A$1:$BZ$1000,MATCH(PAYROLL!D393,PIS!C$1:C$500,0),MATCH(PAYROLL!CD$1,PIS!$1:$1,0)),0)</f>
        <v/>
      </c>
      <c r="CE393">
        <f>IFERROR(IF(OR(INDEX(PIS!P$1:P$500,MATCH(D393,PIS!C$1:C$500,0))="LT2",INDEX(PIS!P$1:P$500,MATCH(D393,PIS!C$1:C$500,0))="P10"),0,SUM(CC393,CD393*VLOOKUP("R601",TSC!B:C,2,0),VLOOKUP("R602",TSC!B:C,2,0))),0)</f>
        <v/>
      </c>
      <c r="CF393">
        <f>MAX(BW393-CE393,0)</f>
        <v/>
      </c>
      <c r="CG393">
        <f>IFERROR(IF(OR(RIGHT(INDEX(PIS!P$1:P$500,MATCH(D393,PIS!C$1:C$500)),5)="P10",RIGHT(INDEX(PIS!P$1:P$500,MATCH(D393,PIS!C$1:C$500)),5)="CK"),0,IF(CF393&lt;=5000000,CF393*5%,IF(CF393&lt;=10000000,CF393*10%-250000,IF(CF393&lt;=18000000,CF393*15%-750000,IF(CF393&lt;=32000000,CF393*20%-1650000,IF(CF393&lt;=52000000,CF393*25%-3250000,IF(CF393&lt;=80000000,BH393*30%-5850000,CF393*35%-9850000))))))),0)</f>
        <v/>
      </c>
      <c r="CH393">
        <f>IFERROR(IF(OR(INDEX(PIS!P$1:P$500,MATCH(D393,PIS!C$1:C$500))="LT",INDEX(PIS!P$1:P$500,MATCH(D393,PIS!C$1:C$500))="CK"),0,IF(CF393&lt;2000000,0,CF393*10%)),0)</f>
        <v/>
      </c>
      <c r="CI393">
        <f>IFERROR(INDEX(ADJ!$A$1:$BZ$1000,MATCH(PAYROLL!D393,ADJ!A$1:A$500,0),MATCH(PAYROLL!CI$2,ADJ!$2:$2,0)),0)</f>
        <v/>
      </c>
      <c r="CJ393">
        <f>IFERROR(INDEX(ADJ!$A$1:$BZ$1000,MATCH(PAYROLL!D393,ADJ!A$1:A$500,0),MATCH(PAYROLL!CJ$2,ADJ!$2:$2,0)),0)</f>
        <v/>
      </c>
      <c r="CK393">
        <f>IFERROR(INDEX(ADJ!$A$1:$BZ$1000,MATCH(PAYROLL!D393,ADJ!A$1:A$500,0),MATCH(PAYROLL!CK$2,ADJ!$2:$2,0)),0)</f>
        <v/>
      </c>
      <c r="CL393">
        <f>SUM(CG393:CK393)</f>
        <v/>
      </c>
      <c r="CM393">
        <f>ROUND(SUM(CH393:CK393),0)</f>
        <v/>
      </c>
      <c r="CN393">
        <f>IFERROR(INDEX(CSDA!D$1:D$500,MATCH($CN$2,CSDA!C$1:C$500,0))*INDEX(PIS!V$1:V$500,MATCH(D393,PIS!C$1:C$500))+INDEX(ADJ!$A$1:$BZ$1000,MATCH(PAYROLL!D393,ADJ!A$1:A$500,0),MATCH(PAYROLL!CN$2,ADJ!$2:$2,0)),0)</f>
        <v/>
      </c>
      <c r="CO393">
        <f>IFERROR(INDEX(ADJ!$A$1:$BZ$1000,MATCH(PAYROLL!D393,ADJ!A$1:A$500,0),MATCH(PAYROLL!CO$2,ADJ!$2:$2,0)),0)</f>
        <v/>
      </c>
      <c r="CP393">
        <f>IFERROR(INDEX(ADJ!$A$1:$BZ$1000,MATCH(PAYROLL!D393,ADJ!A$1:A$500,0),MATCH(PAYROLL!CP$2,ADJ!$2:$2,0)),0)</f>
        <v/>
      </c>
      <c r="CQ393">
        <f>BP393-CL393-CI393-CM393-CN393-CO393-CP393-CC393</f>
        <v/>
      </c>
      <c r="CR393">
        <f>IFERROR(IF(RIGHT(INDEX(PIS!O$1:O$500,MATCH(D393,PIS!C$1:C$500,0)),5)="Gross",MIN(U393+V393,VLOOKUP("R700",TSC!B:C,2,0)*VLOOKUP("R101",TSC!B:C,2,0))*(VLOOKUP("T711",TSC!B:C,2,0)+VLOOKUP("T712",TSC!B:C,2,0))%,MIN(T393+V393,VLOOKUP("R700",TSC!B:C,2,0)*VLOOKUP("R101",TSC!B:C,2,0))*(VLOOKUP("T711",TSC!B:C,2,0)+VLOOKUP("T712",TSC!B:C,2,0)+VLOOKUP("R701",TSC!B:C,2,0))%),0)</f>
        <v/>
      </c>
      <c r="CS393">
        <f>IFERROR(IF(RIGHT(INDEX(PIS!O$1:O$500,MATCH(D393,PIS!C$1:C$500,0)),5)="Gross",MIN(U393+V393,VLOOKUP("R700",TSC!B:C,2,0)*VLOOKUP("R101",TSC!B:C,2,0))*(VLOOKUP("T714",TSC!B:C,2,0))%,MIN(T393+V393,VLOOKUP("R700",TSC!B:C,2,0)*VLOOKUP("R101",TSC!B:C,2,0))*(VLOOKUP("T704",TSC!B:C,2,0)+VLOOKUP("T714",TSC!B:C,2,0))%),0)</f>
        <v/>
      </c>
      <c r="CT393">
        <f>IFERROR(IF(RIGHT(INDEX(PIS!O$1:O$500,MATCH(D393,PIS!C$1:C$500,0)),5)="Gross",MIN(U393+V393,VLOOKUP("R700",TSC!B:C,2,0)*VLOOKUP("R101",TSC!B:C,2,0))*VLOOKUP("T705",TSC!B:C,2,0)%,MIN(T393+V393,VLOOKUP("R700",TSC!B:C,2,0)*VLOOKUP("R101",TSC!B:C,2,0))*VLOOKUP("T705",TSC!B:C,2,0)%),0)</f>
        <v/>
      </c>
      <c r="CU393">
        <f>IFERROR(IF(RIGHT(INDEX(PIS!O$1:O$500,MATCH(D393,PIS!C$1:C$500,0)),5)="Gross",MIN(U393+V393,VLOOKUP("R700",TSC!B:C,2,0)*VLOOKUP("R101",TSC!B:C,2,0))*(VLOOKUP("T713",TSC!B:C,2,0))%,MIN(T393+V393,VLOOKUP("R700",TSC!B:C,2,0)*VLOOKUP("R101",TSC!B:C,2,0))*(VLOOKUP("T713",TSC!B:C,2,0))%),0)</f>
        <v/>
      </c>
      <c r="CV393">
        <f>IFERROR(INDEX(ADJ!$A$1:$BZ$1000,MATCH(PAYROLL!D393,ADJ!A$1:A$500,0),MATCH(PAYROLL!CV$2,ADJ!$2:$2,0)),0)</f>
        <v/>
      </c>
      <c r="CW393">
        <f>IFERROR(INDEX(ADJ!$A$1:$BZ$1000,MATCH(PAYROLL!D393,ADJ!A$1:A$500,0),MATCH(PAYROLL!CW$2,ADJ!$2:$2,0)),0)</f>
        <v/>
      </c>
      <c r="CX393">
        <f>SUM(CR393:CW393)</f>
        <v/>
      </c>
      <c r="CY393">
        <f>ROUND(IF(CR393&gt;0,T393+V393*VLOOKUP("R202",TSC!$B$1:$C$500,2,0),0),0)</f>
        <v/>
      </c>
      <c r="CZ393">
        <f>IFERROR(INDEX(CSDA!D$1:D$500,MATCH($CZ$2,CSDA!C$1:C$500,0)),0)</f>
        <v/>
      </c>
      <c r="DA393">
        <f>ROUND(T393*0.7%,0)</f>
        <v/>
      </c>
      <c r="DB393">
        <f>ROUND(T393/12,0)</f>
        <v/>
      </c>
      <c r="DC393">
        <f ref="DC393" t="array">IFERROR(INDEX(CSDA!D$1:D$500,MATCH("Trích giữ"&amp;PAYROLL!DC$2,CSDA!A$1:A$500&amp;CSDA!C$1:C$500,0)),0)</f>
        <v/>
      </c>
      <c r="DD393">
        <f ref="DD393" t="array">IFERROR(INDEX(CSDA!D$1:D$500,MATCH("Trích giữ"&amp;PAYROLL!DD$2,CSDA!A$1:A$500&amp;CSDA!C$1:C$500,0)),0)</f>
        <v/>
      </c>
      <c r="DE393">
        <f ref="DE393" t="array">IFERROR(INDEX(CSDA!D$1:D$500,MATCH("Trích giữ"&amp;PAYROLL!DE$2,CSDA!A$1:A$500&amp;CSDA!C$1:C$500,0)),0)</f>
        <v/>
      </c>
      <c r="DF393">
        <f>IFERROR(INDEX(CSDA!D$1:D$500,MATCH(PAYROLL!DF$2,CSDA!C$1:C$500,0)),0)</f>
        <v/>
      </c>
      <c r="DG393">
        <f ref="DG393" t="array">IFERROR(INDEX(CSDA!D$1:D$500,MATCH("Trích giữ"&amp;PAYROLL!DG$2,CSDA!A$1:A$500&amp;CSDA!C$1:C$500,0)),0)</f>
        <v/>
      </c>
      <c r="DH393">
        <f>ROUND(T393/26,0)</f>
        <v/>
      </c>
      <c r="DI393">
        <f ref="DI393" t="array">IFERROR(INDEX(CSDA!D$1:D$500,MATCH("Trích giữ"&amp;PAYROLL!DI$2,CSDA!A$1:A$500&amp;CSDA!C$1:C$500,0)),0)</f>
        <v/>
      </c>
      <c r="DJ393">
        <f>IF(U393=0,T393*21.5%-BL393,0)</f>
        <v/>
      </c>
      <c r="DK393">
        <f ref="DK393" t="array">IFERROR(INDEX(CSDA!D$1:D$500,MATCH("Trích giữ"&amp;PAYROLL!DK$2,CSDA!A$1:A$500&amp;CSDA!C$1:C$500,0)),0)</f>
        <v/>
      </c>
      <c r="DL393">
        <f>IFERROR(INDEX(CSDA!D$1:D$500,MATCH(PAYROLL!DL$2,CSDA!C$1:C$500,0))/12,0)</f>
        <v/>
      </c>
      <c r="DM393">
        <f>SUM(DB393:DL393)</f>
        <v/>
      </c>
      <c r="DN393">
        <f>IFERROR(INDEX(ADJ!$A$1:$BZ$1000,MATCH(PAYROLL!D393,ADJ!A$1:A$500,0),MATCH(PAYROLL!DN$2,ADJ!$2:$2,0)),0)</f>
        <v/>
      </c>
      <c r="DO393">
        <f>IFERROR(SUM(BP393,DM393:DN393,CX393:DA393)-DT393,0)</f>
        <v/>
      </c>
      <c r="DP393">
        <f ref="DP393" t="array">SUM(BW393*IFERROR(INDEX(CSDA!D$1:D$500,MATCH(BW$2,CSDA!C$1:C$500,0)),0)%,CX393*IFERROR(INDEX(CSDA!D$1:D$500,MATCH(CX$2,CSDA!C$1:C$500,0)),0)%,DA393*IFERROR(INDEX(CSDA!D$1:D$500,MATCH(DA$2,CSDA!C$1:C$500,0)),0)%,DB393*IFERROR(INDEX(CSDA!D$1:D$500,MATCH(DB$2,CSDA!C$1:C$500,0)),0)%,DF393*IFERROR(INDEX(CSDA!D$1:D$500,MATCH("Phí dịch vụ"&amp;PAYROLL!DF$2,CSDA!A$1:A$500&amp;CSDA!C$1:C$500,0)),0)%,DC393*IFERROR(INDEX(CSDA!D$1:D$500,MATCH("Phí dịch vụ"&amp;PAYROLL!DC$2,CSDA!A$1:A$500&amp;CSDA!C$1:C$500,0)),0)%,DH393*IFERROR(INDEX(CSDA!D$1:D$500,MATCH("Phí dịch vụ"&amp;PAYROLL!DH$2,CSDA!A$1:A$500&amp;CSDA!C$1:C$500,0)),0)%,DJ393*IFERROR(INDEX(CSDA!D$1:D$500,MATCH("Phí dịch vụ"&amp;PAYROLL!DJ$2,CSDA!A$1:A$500&amp;CSDA!C$1:C$500,0)),0)%,BN393*IFERROR(INDEX(CSDA!D$1:D$500,MATCH(BN$2,CSDA!C$1:C$500,0)),0)%)-BN393*7%</f>
        <v/>
      </c>
      <c r="DQ393">
        <f>IFERROR(INDEX(ADJ!$A$1:$BZ$1000,MATCH(PAYROLL!D393,ADJ!A$1:A$500,0),MATCH(PAYROLL!DQ$2,ADJ!$2:$2,0)),0)</f>
        <v/>
      </c>
      <c r="DR393">
        <f>IFERROR(INDEX(ADJ!$A$1:$BZ$1000,MATCH(PAYROLL!D393,ADJ!A$1:A$500,0),MATCH(PAYROLL!DR$2,ADJ!$2:$2,0)),0)</f>
        <v/>
      </c>
      <c r="DS393">
        <f>SUM(DP393:DR393)</f>
        <v/>
      </c>
      <c r="DT393">
        <f>EK393</f>
        <v/>
      </c>
      <c r="DU393">
        <f>SUM(DO393:DR393)</f>
        <v/>
      </c>
      <c r="DV393">
        <f>ROUND(DU393*0.1,0)</f>
        <v/>
      </c>
      <c r="DW393">
        <f>DU393+DV393</f>
        <v/>
      </c>
      <c r="DZ393">
        <f>IFERROR(INDEX(ADJ!$A$1:$BZ$1000,MATCH(PAYROLL!$D393,ADJ!A$1:A$500,0),MATCH(PAYROLL!DZ$2,ADJ!$2:$2,0)),0)</f>
        <v/>
      </c>
      <c r="EA393">
        <f>IFERROR(INDEX(ADJ!$A$1:$BZ$1000,MATCH(PAYROLL!$D393,ADJ!A$1:A$500,0),MATCH(PAYROLL!EA$2,ADJ!$2:$2,0)),0)</f>
        <v/>
      </c>
      <c r="EB393">
        <f>IFERROR(INDEX(ADJ!$A$1:$BZ$1000,MATCH(PAYROLL!$D393,ADJ!A$1:A$500,0),MATCH(PAYROLL!EB$2,ADJ!$2:$2,0)),0)</f>
        <v/>
      </c>
      <c r="EC393">
        <f>IFERROR(INDEX(ADJ!$A$1:$BZ$1000,MATCH(PAYROLL!$D393,ADJ!A$1:A$500,0),MATCH(PAYROLL!EC$2,ADJ!$2:$2,0)),0)</f>
        <v/>
      </c>
      <c r="ED393">
        <f>IFERROR(INDEX(ADJ!$A$1:$BZ$1000,MATCH(PAYROLL!$D393,ADJ!A$1:A$500,0),MATCH(PAYROLL!ED$2,ADJ!$2:$2,0)),0)</f>
        <v/>
      </c>
      <c r="EE393">
        <f>IFERROR(INDEX(ADJ!$A$1:$BZ$1000,MATCH(PAYROLL!$D393,ADJ!A$1:A$500,0),MATCH(PAYROLL!EE$2,ADJ!$2:$2,0)),0)</f>
        <v/>
      </c>
      <c r="EF393">
        <f>IFERROR(INDEX(ADJ!$A$1:$BZ$1000,MATCH(PAYROLL!$D393,ADJ!A$1:A$500,0),MATCH(PAYROLL!EF$2,ADJ!$2:$2,0)),0)</f>
        <v/>
      </c>
      <c r="EG393">
        <f>IFERROR(INDEX(ADJ!$A$1:$BZ$1000,MATCH(PAYROLL!$D393,ADJ!A$1:A$500,0),MATCH(PAYROLL!EG$2,ADJ!$2:$2,0)),0)</f>
        <v/>
      </c>
      <c r="EH393">
        <f>IFERROR(INDEX(ADJ!$A$1:$BZ$1000,MATCH(PAYROLL!$D393,ADJ!A$1:A$500,0),MATCH(PAYROLL!EH$2,ADJ!$2:$2,0)),0)</f>
        <v/>
      </c>
      <c r="EI393">
        <f>IFERROR(INDEX(ADJ!$A$1:$BZ$1000,MATCH(PAYROLL!D393,ADJ!A$1:A$500,0),MATCH(PAYROLL!EI$2,ADJ!$2:$2,0)),0)</f>
        <v/>
      </c>
      <c r="EJ393">
        <f>IFERROR(INDEX(ADJ!$A$1:$BZ$1000,MATCH(PAYROLL!$D393,ADJ!A$1:A$500,0),MATCH(PAYROLL!EJ$2,ADJ!$2:$2,0)),0)</f>
        <v/>
      </c>
      <c r="EK393">
        <f>SUM(DZ393:EJ393)</f>
        <v/>
      </c>
    </row>
    <row r="394">
      <c r="A394" t="n">
        <v>392</v>
      </c>
      <c r="B394" t="inlineStr">
        <is>
          <t>Sùng Thị Sông</t>
        </is>
      </c>
      <c r="D394" t="inlineStr">
        <is>
          <t>159785-01</t>
        </is>
      </c>
      <c r="S394">
        <f>IFERROR(INDEX(PIS!$A$1:$BZ$1000,MATCH($D394,PIS!C$1:C$500,0),MATCH("Lương CB tháng trước",PIS!$1:$1,0)),0)</f>
        <v/>
      </c>
      <c r="T394">
        <f>IFERROR(INDEX(PIS!$A$1:$BZ$1000,MATCH($D394,PIS!C$1:C$500,0),MATCH("Lương CB hiện tại",PIS!$1:$1,0)),0)</f>
        <v/>
      </c>
      <c r="U394">
        <f>IFERROR(INDEX(PIS!$A$1:$BZ$1000,MATCH($D394,PIS!C$1:C$500,0),MATCH("Lương đóng BHBB",PIS!$1:$1,0)),0)</f>
        <v/>
      </c>
      <c r="V394">
        <f>IFERROR(INDEX(PIS!$A$1:$BZ$1000,MATCH($D394,PIS!C$1:C$500,0),MATCH(V$2,PIS!$2:$2,0)),0)</f>
        <v/>
      </c>
      <c r="W394">
        <f>IFERROR(INDEX(PIS!$A$1:$BZ$1000,MATCH($D394,PIS!C$1:C$500,0),MATCH(W$2,PIS!$2:$2,0)),0)</f>
        <v/>
      </c>
      <c r="X394">
        <f>IFERROR(INDEX(PIS!$A$1:$BZ$1000,MATCH($D394,PIS!C$1:C$500,0),MATCH(X$2,PIS!$2:$2,0)),0)</f>
        <v/>
      </c>
      <c r="Y394">
        <f>IFERROR(INDEX(PIS!$A$1:$BZ$1000,MATCH($D394,PIS!C$1:C$500,0),MATCH(Y$2,PIS!$2:$2,0)),0)</f>
        <v/>
      </c>
      <c r="Z394">
        <f>IFERROR(INDEX(PIS!$A$1:$BZ$1000,MATCH($D394,PIS!C$1:C$500,0),MATCH(Z$2,PIS!$2:$2,0)),0)</f>
        <v/>
      </c>
      <c r="AA394">
        <f>IFERROR(INDEX(PIS!$A$1:$BZ$1000,MATCH($D394,PIS!C$1:C$500,0),MATCH(AA$2,PIS!$2:$2,0)),0)</f>
        <v/>
      </c>
      <c r="AB394">
        <f>IFERROR(INDEX(PIS!$A$1:$BZ$1000,MATCH($D394,PIS!C$1:C$500,0),MATCH(AB$2,PIS!$2:$2,0)),0)</f>
        <v/>
      </c>
      <c r="AC394">
        <f>SUM(V394:AB394)</f>
        <v/>
      </c>
      <c r="AD394">
        <f>IFERROR(INDEX(TIMESHEET!$A$1:$AI$5000,MATCH($D394,TIMESHEET!A$1:A$500,0),MATCH("T100",TIMESHEET!$2:$2,0))-2,0)</f>
        <v/>
      </c>
      <c r="AE394">
        <f>IFERROR(INDEX(TIMESHEET!$A$1:$AI$5000,MATCH($D394,TIMESHEET!A$1:A$500,0),MATCH("T202",TIMESHEET!$2:$2,0)),0)</f>
        <v/>
      </c>
      <c r="AF394">
        <f>IFERROR(INDEX(TIMESHEET!$A$1:$AI$5000,MATCH($D394,TIMESHEET!A$1:A$500,0),MATCH("T302",TIMESHEET!$2:$2,0)),0)</f>
        <v/>
      </c>
      <c r="AG394">
        <f>IFERROR(INDEX(TIMESHEET!$A$1:$AI$5000,MATCH($D394,TIMESHEET!A$1:A$500,0),MATCH("T406",TIMESHEET!$2:$2,0)),0)</f>
        <v/>
      </c>
      <c r="AH394">
        <f>AE394+AG394</f>
        <v/>
      </c>
      <c r="AI394">
        <f>IFERROR(INDEX(TIMESHEET!$A$1:$AI$5000,MATCH($D394,TIMESHEET!A$1:A$500,0),MATCH("T701",TIMESHEET!$2:$2,0)),0)</f>
        <v/>
      </c>
      <c r="AJ394">
        <f>IFERROR(INDEX(TIMESHEET!$A$1:$AI$5000,MATCH($D394,TIMESHEET!B$1:B$500,0),MATCH("T320",TIMESHEET!$2:$2,0)),0)</f>
        <v/>
      </c>
      <c r="AK394">
        <f>IFERROR(IF(LEFT(INDEX(PIS!O$1:O$500,MATCH(D394,PIS!C$1:C$500)),1)="M",T394/AD394*SUM(AE394:AG394),T394*AD394),0)</f>
        <v/>
      </c>
      <c r="AL394">
        <f>IFERROR(INDEX(ADJ!$A$1:$BZ$1000,MATCH(PAYROLL!D394,ADJ!A$1:A$500,0),MATCH(PAYROLL!AL$2,ADJ!$2:$2,0)),0)</f>
        <v/>
      </c>
      <c r="AM394">
        <f>SUM(AK394:AL394)</f>
        <v/>
      </c>
      <c r="AN394">
        <f>IFERROR(ROUND(V394/$AD394*$AH394,0),0)</f>
        <v/>
      </c>
      <c r="AO394">
        <f>IFERROR(ROUND(W394/$AD394*$AH394,0),0)</f>
        <v/>
      </c>
      <c r="AP394">
        <f>IFERROR(ROUND(X394/$AD394*$AE394,0),0)</f>
        <v/>
      </c>
      <c r="AQ394">
        <f>IFERROR(ROUND(Y394/$AD394*$AH394,0),0)</f>
        <v/>
      </c>
      <c r="AR394">
        <f>IFERROR(ROUND(Z394/$AD394*$AH394,0),0)</f>
        <v/>
      </c>
      <c r="AS394">
        <f>IFERROR(ROUND(AA394/$AD394*$AH394,0),0)</f>
        <v/>
      </c>
      <c r="AT394">
        <f>IFERROR(IF((AE394+AF394+AG394)&gt;13,AB394,ROUND(AB394/AD394*AH394,0)),0)</f>
        <v/>
      </c>
      <c r="AU394">
        <f>IFERROR(INDEX(ADJ!$A$1:$BZ$1000,MATCH(PAYROLL!D394,ADJ!A$1:A$500,0),MATCH(PAYROLL!AU$2,ADJ!$2:$2,0)),0)</f>
        <v/>
      </c>
      <c r="AV394">
        <f>ROUND(SUM(AN394:AU394),0)</f>
        <v/>
      </c>
      <c r="AW394">
        <f>IFERROR(INDEX(TIMESHEET!$A$1:$AI$5000,MATCH(PAYROLL!D394,TIMESHEET!A$1:A$500,0),MATCH("T620",TIMESHEET!$2:$2,0)),0)</f>
        <v/>
      </c>
      <c r="AX394">
        <f>IFERROR(INDEX(TIMESHEET!$A$1:$AI$5000,MATCH(PAYROLL!D394,TIMESHEET!A$1:A$500,0),MATCH("T601",TIMESHEET!$2:$2,0)),0)</f>
        <v/>
      </c>
      <c r="AY394">
        <f>IFERROR(INDEX(TIMESHEET!$A$1:$AI$5000,MATCH(PAYROLL!D394,TIMESHEET!A$1:A$500,0),MATCH("T602",TIMESHEET!$2:$2,0)),0)</f>
        <v/>
      </c>
      <c r="AZ394">
        <f>IFERROR(INDEX(TIMESHEET!$A$1:$AI$5000,MATCH(PAYROLL!D394,TIMESHEET!A$1:A$500,0),MATCH("T603",TIMESHEET!$2:$2,0)),0)</f>
        <v/>
      </c>
      <c r="BA394">
        <f>IFERROR(INDEX(TIMESHEET!$A$1:$AI$5000,MATCH(PAYROLL!D394,TIMESHEET!A$1:A$500,0),MATCH("T611",TIMESHEET!$2:$2,0)),0)</f>
        <v/>
      </c>
      <c r="BB394">
        <f>IFERROR(INDEX(TIMESHEET!$A$1:$AI$5000,MATCH(PAYROLL!D394,TIMESHEET!A$1:A$500,0),MATCH("T612",TIMESHEET!$2:$2,0)),0)</f>
        <v/>
      </c>
      <c r="BC394">
        <f>IFERROR(INDEX(TIMESHEET!$A$1:$AI$5000,MATCH(PAYROLL!D394,TIMESHEET!A$1:A$500,0),MATCH("T613",TIMESHEET!$2:$2,0)),0)</f>
        <v/>
      </c>
      <c r="BD394">
        <f>IFERROR(INDEX(TIMESHEET!$A$1:$AI$5000,MATCH(PAYROLL!D394,TIMESHEET!A$1:A$500,0),MATCH("T500",TIMESHEET!$2:$2,0)),0)</f>
        <v/>
      </c>
      <c r="BE394">
        <f>IFERROR(IF(LEFT(INDEX(PIS!O$1:O$500,MATCH(D394,PIS!C$1:C$500)),1)="M",T394/AD394/8*(AW394+AX394*1.5+AY394*2+AZ394*3+BA394*2.1+BB394*2.7+BC394*3.9+BD394*0.3),T394/8*(AW394+AX394*1.5+AY394*2+AZ394*3+BA394*2.1+BB394*2.7+BC394*3.9+BD394*0.3)),0)</f>
        <v/>
      </c>
      <c r="BF394">
        <f>IFERROR(INDEX(ADJ!$A$1:$BZ$1000,MATCH(PAYROLL!$D394,ADJ!A$1:A$500,0),MATCH(PAYROLL!BF$2,ADJ!$2:$2,0)),0)</f>
        <v/>
      </c>
      <c r="BG394">
        <f>IFERROR(INDEX(ADJ!$A$1:$BZ$1000,MATCH(PAYROLL!D394,ADJ!A$1:A$500,0),MATCH(PAYROLL!BG$2,ADJ!$2:$2,0)),0)</f>
        <v/>
      </c>
      <c r="BH394">
        <f>IFERROR(INDEX(ADJ!$A$1:$BZ$1000,MATCH(PAYROLL!D394,ADJ!A$1:A$500,0),MATCH(PAYROLL!BH$2,ADJ!$2:$2,0)),0)</f>
        <v/>
      </c>
      <c r="BI394">
        <f>IFERROR(INDEX(ADJ!$A$1:$BZ$1000,MATCH(PAYROLL!D394,ADJ!A$1:A$500,0),MATCH(PAYROLL!BI$2,ADJ!$2:$2,0)),0)</f>
        <v/>
      </c>
      <c r="BJ394">
        <f>IFERROR(INDEX(ADJ!$A$1:$BZ$1000,MATCH(PAYROLL!D394,ADJ!A$1:A$500,0),MATCH(PAYROLL!BJ$2,ADJ!$2:$2,0)),0)</f>
        <v/>
      </c>
      <c r="BK394">
        <f>SUM(BF394:BJ394)</f>
        <v/>
      </c>
      <c r="BL394">
        <f>IFERROR(INDEX(ADJ!$A$1:$BZ$1000,MATCH(PAYROLL!D394,ADJ!A$1:A$500,0),MATCH(PAYROLL!BL$2,ADJ!$2:$2,0)),0)</f>
        <v/>
      </c>
      <c r="BM394">
        <f>IFERROR(INDEX(ADJ!$A$1:$BZ$1000,MATCH(PAYROLL!D394,ADJ!A$1:A$500,0),MATCH(PAYROLL!BM$2,ADJ!$2:$2,0)),0)</f>
        <v/>
      </c>
      <c r="BN394">
        <f>IFERROR(INDEX(ADJ!$A$1:$BZ$1000,MATCH(PAYROLL!D394,ADJ!A$1:A$500,0),MATCH(PAYROLL!BN$2,ADJ!$2:$2,0)),0)</f>
        <v/>
      </c>
      <c r="BO394">
        <f>IFERROR(INDEX(ADJ!$A$1:$BZ$1000,MATCH(PAYROLL!D394,ADJ!A$1:A$500,0),MATCH(PAYROLL!BO$2,ADJ!$2:$2,0)),0)</f>
        <v/>
      </c>
      <c r="BP394">
        <f>SUM(AM394,AV394,BE394,BK394,BL394:BO394)</f>
        <v/>
      </c>
      <c r="BQ394">
        <f>BO394</f>
        <v/>
      </c>
      <c r="BR394">
        <f>IFERROR(ROUND(IF(LEFT(INDEX(PIS!O$1:O$500,MATCH(D394,PIS!C$1:C$500)),1)="D",T394/8*(BD394*0.3),IF(LEFT(INDEX(PIS!O$1:O$500,MATCH(D394,PIS!C$1:C$500)),1)="H",T394*($BD394*0.3),T394/$AD394/8*($BD394*0.3))),0),0)</f>
        <v/>
      </c>
      <c r="BS394">
        <f>IF(AP394&lt;1,0,MIN(AP394,730000))</f>
        <v/>
      </c>
      <c r="BT394">
        <f>IFERROR(ROUND((BE394-SUM(AW394:BC394)*T394/AD394/8),0)-BR394,0)</f>
        <v/>
      </c>
      <c r="BU394">
        <f>AO394</f>
        <v/>
      </c>
      <c r="BV394">
        <f>SUM(BQ394:BU394)</f>
        <v/>
      </c>
      <c r="BW394">
        <f>BP394-BV394</f>
        <v/>
      </c>
      <c r="BX394">
        <f>IFERROR(IF(RIGHT(INDEX(PIS!O$1:O$500,MATCH(D394,PIS!C$1:C$500)),5)="Gross",MIN(U394+V394,VLOOKUP("R700",TSC!B:C,2,0)*VLOOKUP("R101",TSC!B:C,2,0))*VLOOKUP("R701",TSC!B:C,2,0)%,0),0)</f>
        <v/>
      </c>
      <c r="BY394">
        <f>IFERROR(IF(RIGHT(INDEX(PIS!O$1:O$500,MATCH(D394,PIS!C$1:C$500)),5)="Gross",MIN(U394+V394,VLOOKUP("R700",TSC!B:C,2,0)*VLOOKUP("R101",TSC!B:C,2,0))*VLOOKUP("T704",TSC!B:C,2,0)%,0),0)</f>
        <v/>
      </c>
      <c r="BZ394">
        <f>IFERROR(IF(RIGHT(INDEX(PIS!O$1:O$500,MATCH(D394,PIS!C$1:C$500)),5)="Gross",MIN(U394+V394,VLOOKUP("R700",TSC!B:C,2,0)*VLOOKUP("1",TSC!F:G,2,0))*VLOOKUP("T705",TSC!B:C,2,0)%,0),0)</f>
        <v/>
      </c>
      <c r="CA394">
        <f>IFERROR(INDEX(ADJ!$A$1:$BZ$1000,MATCH(PAYROLL!D394,ADJ!A$1:A$500,0),MATCH(PAYROLL!CA$2,ADJ!$2:$2,0)),0)</f>
        <v/>
      </c>
      <c r="CB394">
        <f>IFERROR(INDEX(ADJ!$A$1:$BZ$1000,MATCH(PAYROLL!D394,ADJ!A$1:A$500,0),MATCH(PAYROLL!CB$2,ADJ!$2:$2,0)),0)</f>
        <v/>
      </c>
      <c r="CC394">
        <f>SUM(BX394:CB394)</f>
        <v/>
      </c>
      <c r="CD394">
        <f>IFERROR(INDEX(PIS!$A$1:$BZ$1000,MATCH(PAYROLL!D394,PIS!C$1:C$500,0),MATCH(PAYROLL!CD$1,PIS!$1:$1,0)),0)</f>
        <v/>
      </c>
      <c r="CE394">
        <f>IFERROR(IF(OR(INDEX(PIS!P$1:P$500,MATCH(D394,PIS!C$1:C$500,0))="LT2",INDEX(PIS!P$1:P$500,MATCH(D394,PIS!C$1:C$500,0))="P10"),0,SUM(CC394,CD394*VLOOKUP("R601",TSC!B:C,2,0),VLOOKUP("R602",TSC!B:C,2,0))),0)</f>
        <v/>
      </c>
      <c r="CF394">
        <f>MAX(BW394-CE394,0)</f>
        <v/>
      </c>
      <c r="CG394">
        <f>IFERROR(IF(OR(RIGHT(INDEX(PIS!P$1:P$500,MATCH(D394,PIS!C$1:C$500)),5)="P10",RIGHT(INDEX(PIS!P$1:P$500,MATCH(D394,PIS!C$1:C$500)),5)="CK"),0,IF(CF394&lt;=5000000,CF394*5%,IF(CF394&lt;=10000000,CF394*10%-250000,IF(CF394&lt;=18000000,CF394*15%-750000,IF(CF394&lt;=32000000,CF394*20%-1650000,IF(CF394&lt;=52000000,CF394*25%-3250000,IF(CF394&lt;=80000000,BH394*30%-5850000,CF394*35%-9850000))))))),0)</f>
        <v/>
      </c>
      <c r="CH394">
        <f>IFERROR(IF(OR(INDEX(PIS!P$1:P$500,MATCH(D394,PIS!C$1:C$500))="LT",INDEX(PIS!P$1:P$500,MATCH(D394,PIS!C$1:C$500))="CK"),0,IF(CF394&lt;2000000,0,CF394*10%)),0)</f>
        <v/>
      </c>
      <c r="CI394">
        <f>IFERROR(INDEX(ADJ!$A$1:$BZ$1000,MATCH(PAYROLL!D394,ADJ!A$1:A$500,0),MATCH(PAYROLL!CI$2,ADJ!$2:$2,0)),0)</f>
        <v/>
      </c>
      <c r="CJ394">
        <f>IFERROR(INDEX(ADJ!$A$1:$BZ$1000,MATCH(PAYROLL!D394,ADJ!A$1:A$500,0),MATCH(PAYROLL!CJ$2,ADJ!$2:$2,0)),0)</f>
        <v/>
      </c>
      <c r="CK394">
        <f>IFERROR(INDEX(ADJ!$A$1:$BZ$1000,MATCH(PAYROLL!D394,ADJ!A$1:A$500,0),MATCH(PAYROLL!CK$2,ADJ!$2:$2,0)),0)</f>
        <v/>
      </c>
      <c r="CL394">
        <f>SUM(CG394:CK394)</f>
        <v/>
      </c>
      <c r="CM394">
        <f>ROUND(SUM(CH394:CK394),0)</f>
        <v/>
      </c>
      <c r="CN394">
        <f>IFERROR(INDEX(CSDA!D$1:D$500,MATCH($CN$2,CSDA!C$1:C$500,0))*INDEX(PIS!V$1:V$500,MATCH(D394,PIS!C$1:C$500))+INDEX(ADJ!$A$1:$BZ$1000,MATCH(PAYROLL!D394,ADJ!A$1:A$500,0),MATCH(PAYROLL!CN$2,ADJ!$2:$2,0)),0)</f>
        <v/>
      </c>
      <c r="CO394">
        <f>IFERROR(INDEX(ADJ!$A$1:$BZ$1000,MATCH(PAYROLL!D394,ADJ!A$1:A$500,0),MATCH(PAYROLL!CO$2,ADJ!$2:$2,0)),0)</f>
        <v/>
      </c>
      <c r="CP394">
        <f>IFERROR(INDEX(ADJ!$A$1:$BZ$1000,MATCH(PAYROLL!D394,ADJ!A$1:A$500,0),MATCH(PAYROLL!CP$2,ADJ!$2:$2,0)),0)</f>
        <v/>
      </c>
      <c r="CQ394">
        <f>BP394-CL394-CI394-CM394-CN394-CO394-CP394-CC394</f>
        <v/>
      </c>
      <c r="CR394">
        <f>IFERROR(IF(RIGHT(INDEX(PIS!O$1:O$500,MATCH(D394,PIS!C$1:C$500,0)),5)="Gross",MIN(U394+V394,VLOOKUP("R700",TSC!B:C,2,0)*VLOOKUP("R101",TSC!B:C,2,0))*(VLOOKUP("T711",TSC!B:C,2,0)+VLOOKUP("T712",TSC!B:C,2,0))%,MIN(T394+V394,VLOOKUP("R700",TSC!B:C,2,0)*VLOOKUP("R101",TSC!B:C,2,0))*(VLOOKUP("T711",TSC!B:C,2,0)+VLOOKUP("T712",TSC!B:C,2,0)+VLOOKUP("R701",TSC!B:C,2,0))%),0)</f>
        <v/>
      </c>
      <c r="CS394">
        <f>IFERROR(IF(RIGHT(INDEX(PIS!O$1:O$500,MATCH(D394,PIS!C$1:C$500,0)),5)="Gross",MIN(U394+V394,VLOOKUP("R700",TSC!B:C,2,0)*VLOOKUP("R101",TSC!B:C,2,0))*(VLOOKUP("T714",TSC!B:C,2,0))%,MIN(T394+V394,VLOOKUP("R700",TSC!B:C,2,0)*VLOOKUP("R101",TSC!B:C,2,0))*(VLOOKUP("T704",TSC!B:C,2,0)+VLOOKUP("T714",TSC!B:C,2,0))%),0)</f>
        <v/>
      </c>
      <c r="CT394">
        <f>IFERROR(IF(RIGHT(INDEX(PIS!O$1:O$500,MATCH(D394,PIS!C$1:C$500,0)),5)="Gross",MIN(U394+V394,VLOOKUP("R700",TSC!B:C,2,0)*VLOOKUP("R101",TSC!B:C,2,0))*VLOOKUP("T705",TSC!B:C,2,0)%,MIN(T394+V394,VLOOKUP("R700",TSC!B:C,2,0)*VLOOKUP("R101",TSC!B:C,2,0))*VLOOKUP("T705",TSC!B:C,2,0)%),0)</f>
        <v/>
      </c>
      <c r="CU394">
        <f>IFERROR(IF(RIGHT(INDEX(PIS!O$1:O$500,MATCH(D394,PIS!C$1:C$500,0)),5)="Gross",MIN(U394+V394,VLOOKUP("R700",TSC!B:C,2,0)*VLOOKUP("R101",TSC!B:C,2,0))*(VLOOKUP("T713",TSC!B:C,2,0))%,MIN(T394+V394,VLOOKUP("R700",TSC!B:C,2,0)*VLOOKUP("R101",TSC!B:C,2,0))*(VLOOKUP("T713",TSC!B:C,2,0))%),0)</f>
        <v/>
      </c>
      <c r="CV394">
        <f>IFERROR(INDEX(ADJ!$A$1:$BZ$1000,MATCH(PAYROLL!D394,ADJ!A$1:A$500,0),MATCH(PAYROLL!CV$2,ADJ!$2:$2,0)),0)</f>
        <v/>
      </c>
      <c r="CW394">
        <f>IFERROR(INDEX(ADJ!$A$1:$BZ$1000,MATCH(PAYROLL!D394,ADJ!A$1:A$500,0),MATCH(PAYROLL!CW$2,ADJ!$2:$2,0)),0)</f>
        <v/>
      </c>
      <c r="CX394">
        <f>SUM(CR394:CW394)</f>
        <v/>
      </c>
      <c r="CY394">
        <f>ROUND(IF(CR394&gt;0,T394+V394*VLOOKUP("R202",TSC!$B$1:$C$500,2,0),0),0)</f>
        <v/>
      </c>
      <c r="CZ394">
        <f>IFERROR(INDEX(CSDA!D$1:D$500,MATCH($CZ$2,CSDA!C$1:C$500,0)),0)</f>
        <v/>
      </c>
      <c r="DA394">
        <f>ROUND(T394*0.7%,0)</f>
        <v/>
      </c>
      <c r="DB394">
        <f>ROUND(T394/12,0)</f>
        <v/>
      </c>
      <c r="DC394">
        <f ref="DC394" t="array">IFERROR(INDEX(CSDA!D$1:D$500,MATCH("Trích giữ"&amp;PAYROLL!DC$2,CSDA!A$1:A$500&amp;CSDA!C$1:C$500,0)),0)</f>
        <v/>
      </c>
      <c r="DD394">
        <f ref="DD394" t="array">IFERROR(INDEX(CSDA!D$1:D$500,MATCH("Trích giữ"&amp;PAYROLL!DD$2,CSDA!A$1:A$500&amp;CSDA!C$1:C$500,0)),0)</f>
        <v/>
      </c>
      <c r="DE394">
        <f ref="DE394" t="array">IFERROR(INDEX(CSDA!D$1:D$500,MATCH("Trích giữ"&amp;PAYROLL!DE$2,CSDA!A$1:A$500&amp;CSDA!C$1:C$500,0)),0)</f>
        <v/>
      </c>
      <c r="DF394">
        <f>IFERROR(INDEX(CSDA!D$1:D$500,MATCH(PAYROLL!DF$2,CSDA!C$1:C$500,0)),0)</f>
        <v/>
      </c>
      <c r="DG394">
        <f ref="DG394" t="array">IFERROR(INDEX(CSDA!D$1:D$500,MATCH("Trích giữ"&amp;PAYROLL!DG$2,CSDA!A$1:A$500&amp;CSDA!C$1:C$500,0)),0)</f>
        <v/>
      </c>
      <c r="DH394">
        <f>ROUND(T394/26,0)</f>
        <v/>
      </c>
      <c r="DI394">
        <f ref="DI394" t="array">IFERROR(INDEX(CSDA!D$1:D$500,MATCH("Trích giữ"&amp;PAYROLL!DI$2,CSDA!A$1:A$500&amp;CSDA!C$1:C$500,0)),0)</f>
        <v/>
      </c>
      <c r="DJ394">
        <f>IF(U394=0,T394*21.5%-BL394,0)</f>
        <v/>
      </c>
      <c r="DK394">
        <f ref="DK394" t="array">IFERROR(INDEX(CSDA!D$1:D$500,MATCH("Trích giữ"&amp;PAYROLL!DK$2,CSDA!A$1:A$500&amp;CSDA!C$1:C$500,0)),0)</f>
        <v/>
      </c>
      <c r="DL394">
        <f>IFERROR(INDEX(CSDA!D$1:D$500,MATCH(PAYROLL!DL$2,CSDA!C$1:C$500,0))/12,0)</f>
        <v/>
      </c>
      <c r="DM394">
        <f>SUM(DB394:DL394)</f>
        <v/>
      </c>
      <c r="DN394">
        <f>IFERROR(INDEX(ADJ!$A$1:$BZ$1000,MATCH(PAYROLL!D394,ADJ!A$1:A$500,0),MATCH(PAYROLL!DN$2,ADJ!$2:$2,0)),0)</f>
        <v/>
      </c>
      <c r="DO394">
        <f>IFERROR(SUM(BP394,DM394:DN394,CX394:DA394)-DT394,0)</f>
        <v/>
      </c>
      <c r="DP394">
        <f ref="DP394" t="array">SUM(BW394*IFERROR(INDEX(CSDA!D$1:D$500,MATCH(BW$2,CSDA!C$1:C$500,0)),0)%,CX394*IFERROR(INDEX(CSDA!D$1:D$500,MATCH(CX$2,CSDA!C$1:C$500,0)),0)%,DA394*IFERROR(INDEX(CSDA!D$1:D$500,MATCH(DA$2,CSDA!C$1:C$500,0)),0)%,DB394*IFERROR(INDEX(CSDA!D$1:D$500,MATCH(DB$2,CSDA!C$1:C$500,0)),0)%,DF394*IFERROR(INDEX(CSDA!D$1:D$500,MATCH("Phí dịch vụ"&amp;PAYROLL!DF$2,CSDA!A$1:A$500&amp;CSDA!C$1:C$500,0)),0)%,DC394*IFERROR(INDEX(CSDA!D$1:D$500,MATCH("Phí dịch vụ"&amp;PAYROLL!DC$2,CSDA!A$1:A$500&amp;CSDA!C$1:C$500,0)),0)%,DH394*IFERROR(INDEX(CSDA!D$1:D$500,MATCH("Phí dịch vụ"&amp;PAYROLL!DH$2,CSDA!A$1:A$500&amp;CSDA!C$1:C$500,0)),0)%,DJ394*IFERROR(INDEX(CSDA!D$1:D$500,MATCH("Phí dịch vụ"&amp;PAYROLL!DJ$2,CSDA!A$1:A$500&amp;CSDA!C$1:C$500,0)),0)%,BN394*IFERROR(INDEX(CSDA!D$1:D$500,MATCH(BN$2,CSDA!C$1:C$500,0)),0)%)-BN394*7%</f>
        <v/>
      </c>
      <c r="DQ394">
        <f>IFERROR(INDEX(ADJ!$A$1:$BZ$1000,MATCH(PAYROLL!D394,ADJ!A$1:A$500,0),MATCH(PAYROLL!DQ$2,ADJ!$2:$2,0)),0)</f>
        <v/>
      </c>
      <c r="DR394">
        <f>IFERROR(INDEX(ADJ!$A$1:$BZ$1000,MATCH(PAYROLL!D394,ADJ!A$1:A$500,0),MATCH(PAYROLL!DR$2,ADJ!$2:$2,0)),0)</f>
        <v/>
      </c>
      <c r="DS394">
        <f>SUM(DP394:DR394)</f>
        <v/>
      </c>
      <c r="DT394">
        <f>EK394</f>
        <v/>
      </c>
      <c r="DU394">
        <f>SUM(DO394:DR394)</f>
        <v/>
      </c>
      <c r="DV394">
        <f>ROUND(DU394*0.1,0)</f>
        <v/>
      </c>
      <c r="DW394">
        <f>DU394+DV394</f>
        <v/>
      </c>
      <c r="DZ394">
        <f>IFERROR(INDEX(ADJ!$A$1:$BZ$1000,MATCH(PAYROLL!$D394,ADJ!A$1:A$500,0),MATCH(PAYROLL!DZ$2,ADJ!$2:$2,0)),0)</f>
        <v/>
      </c>
      <c r="EA394">
        <f>IFERROR(INDEX(ADJ!$A$1:$BZ$1000,MATCH(PAYROLL!$D394,ADJ!A$1:A$500,0),MATCH(PAYROLL!EA$2,ADJ!$2:$2,0)),0)</f>
        <v/>
      </c>
      <c r="EB394">
        <f>IFERROR(INDEX(ADJ!$A$1:$BZ$1000,MATCH(PAYROLL!$D394,ADJ!A$1:A$500,0),MATCH(PAYROLL!EB$2,ADJ!$2:$2,0)),0)</f>
        <v/>
      </c>
      <c r="EC394">
        <f>IFERROR(INDEX(ADJ!$A$1:$BZ$1000,MATCH(PAYROLL!$D394,ADJ!A$1:A$500,0),MATCH(PAYROLL!EC$2,ADJ!$2:$2,0)),0)</f>
        <v/>
      </c>
      <c r="ED394">
        <f>IFERROR(INDEX(ADJ!$A$1:$BZ$1000,MATCH(PAYROLL!$D394,ADJ!A$1:A$500,0),MATCH(PAYROLL!ED$2,ADJ!$2:$2,0)),0)</f>
        <v/>
      </c>
      <c r="EE394">
        <f>IFERROR(INDEX(ADJ!$A$1:$BZ$1000,MATCH(PAYROLL!$D394,ADJ!A$1:A$500,0),MATCH(PAYROLL!EE$2,ADJ!$2:$2,0)),0)</f>
        <v/>
      </c>
      <c r="EF394">
        <f>IFERROR(INDEX(ADJ!$A$1:$BZ$1000,MATCH(PAYROLL!$D394,ADJ!A$1:A$500,0),MATCH(PAYROLL!EF$2,ADJ!$2:$2,0)),0)</f>
        <v/>
      </c>
      <c r="EG394">
        <f>IFERROR(INDEX(ADJ!$A$1:$BZ$1000,MATCH(PAYROLL!$D394,ADJ!A$1:A$500,0),MATCH(PAYROLL!EG$2,ADJ!$2:$2,0)),0)</f>
        <v/>
      </c>
      <c r="EH394">
        <f>IFERROR(INDEX(ADJ!$A$1:$BZ$1000,MATCH(PAYROLL!$D394,ADJ!A$1:A$500,0),MATCH(PAYROLL!EH$2,ADJ!$2:$2,0)),0)</f>
        <v/>
      </c>
      <c r="EI394">
        <f>IFERROR(INDEX(ADJ!$A$1:$BZ$1000,MATCH(PAYROLL!D394,ADJ!A$1:A$500,0),MATCH(PAYROLL!EI$2,ADJ!$2:$2,0)),0)</f>
        <v/>
      </c>
      <c r="EJ394">
        <f>IFERROR(INDEX(ADJ!$A$1:$BZ$1000,MATCH(PAYROLL!$D394,ADJ!A$1:A$500,0),MATCH(PAYROLL!EJ$2,ADJ!$2:$2,0)),0)</f>
        <v/>
      </c>
      <c r="EK394">
        <f>SUM(DZ394:EJ394)</f>
        <v/>
      </c>
    </row>
    <row r="395">
      <c r="A395" t="n">
        <v>393</v>
      </c>
      <c r="B395" t="inlineStr">
        <is>
          <t>Quang Văn Mằn</t>
        </is>
      </c>
      <c r="D395" t="inlineStr">
        <is>
          <t>158927-01</t>
        </is>
      </c>
      <c r="S395">
        <f>IFERROR(INDEX(PIS!$A$1:$BZ$1000,MATCH($D395,PIS!C$1:C$500,0),MATCH("Lương CB tháng trước",PIS!$1:$1,0)),0)</f>
        <v/>
      </c>
      <c r="T395">
        <f>IFERROR(INDEX(PIS!$A$1:$BZ$1000,MATCH($D395,PIS!C$1:C$500,0),MATCH("Lương CB hiện tại",PIS!$1:$1,0)),0)</f>
        <v/>
      </c>
      <c r="U395">
        <f>IFERROR(INDEX(PIS!$A$1:$BZ$1000,MATCH($D395,PIS!C$1:C$500,0),MATCH("Lương đóng BHBB",PIS!$1:$1,0)),0)</f>
        <v/>
      </c>
      <c r="V395">
        <f>IFERROR(INDEX(PIS!$A$1:$BZ$1000,MATCH($D395,PIS!C$1:C$500,0),MATCH(V$2,PIS!$2:$2,0)),0)</f>
        <v/>
      </c>
      <c r="W395">
        <f>IFERROR(INDEX(PIS!$A$1:$BZ$1000,MATCH($D395,PIS!C$1:C$500,0),MATCH(W$2,PIS!$2:$2,0)),0)</f>
        <v/>
      </c>
      <c r="X395">
        <f>IFERROR(INDEX(PIS!$A$1:$BZ$1000,MATCH($D395,PIS!C$1:C$500,0),MATCH(X$2,PIS!$2:$2,0)),0)</f>
        <v/>
      </c>
      <c r="Y395">
        <f>IFERROR(INDEX(PIS!$A$1:$BZ$1000,MATCH($D395,PIS!C$1:C$500,0),MATCH(Y$2,PIS!$2:$2,0)),0)</f>
        <v/>
      </c>
      <c r="Z395">
        <f>IFERROR(INDEX(PIS!$A$1:$BZ$1000,MATCH($D395,PIS!C$1:C$500,0),MATCH(Z$2,PIS!$2:$2,0)),0)</f>
        <v/>
      </c>
      <c r="AA395">
        <f>IFERROR(INDEX(PIS!$A$1:$BZ$1000,MATCH($D395,PIS!C$1:C$500,0),MATCH(AA$2,PIS!$2:$2,0)),0)</f>
        <v/>
      </c>
      <c r="AB395">
        <f>IFERROR(INDEX(PIS!$A$1:$BZ$1000,MATCH($D395,PIS!C$1:C$500,0),MATCH(AB$2,PIS!$2:$2,0)),0)</f>
        <v/>
      </c>
      <c r="AC395">
        <f>SUM(V395:AB395)</f>
        <v/>
      </c>
      <c r="AD395">
        <f>IFERROR(INDEX(TIMESHEET!$A$1:$AI$5000,MATCH($D395,TIMESHEET!A$1:A$500,0),MATCH("T100",TIMESHEET!$2:$2,0))-2,0)</f>
        <v/>
      </c>
      <c r="AE395">
        <f>IFERROR(INDEX(TIMESHEET!$A$1:$AI$5000,MATCH($D395,TIMESHEET!A$1:A$500,0),MATCH("T202",TIMESHEET!$2:$2,0)),0)</f>
        <v/>
      </c>
      <c r="AF395">
        <f>IFERROR(INDEX(TIMESHEET!$A$1:$AI$5000,MATCH($D395,TIMESHEET!A$1:A$500,0),MATCH("T302",TIMESHEET!$2:$2,0)),0)</f>
        <v/>
      </c>
      <c r="AG395">
        <f>IFERROR(INDEX(TIMESHEET!$A$1:$AI$5000,MATCH($D395,TIMESHEET!A$1:A$500,0),MATCH("T406",TIMESHEET!$2:$2,0)),0)</f>
        <v/>
      </c>
      <c r="AH395">
        <f>AE395+AG395</f>
        <v/>
      </c>
      <c r="AI395">
        <f>IFERROR(INDEX(TIMESHEET!$A$1:$AI$5000,MATCH($D395,TIMESHEET!A$1:A$500,0),MATCH("T701",TIMESHEET!$2:$2,0)),0)</f>
        <v/>
      </c>
      <c r="AJ395">
        <f>IFERROR(INDEX(TIMESHEET!$A$1:$AI$5000,MATCH($D395,TIMESHEET!B$1:B$500,0),MATCH("T320",TIMESHEET!$2:$2,0)),0)</f>
        <v/>
      </c>
      <c r="AK395">
        <f>IFERROR(IF(LEFT(INDEX(PIS!O$1:O$500,MATCH(D395,PIS!C$1:C$500)),1)="M",T395/AD395*SUM(AE395:AG395),T395*AD395),0)</f>
        <v/>
      </c>
      <c r="AL395">
        <f>IFERROR(INDEX(ADJ!$A$1:$BZ$1000,MATCH(PAYROLL!D395,ADJ!A$1:A$500,0),MATCH(PAYROLL!AL$2,ADJ!$2:$2,0)),0)</f>
        <v/>
      </c>
      <c r="AM395">
        <f>SUM(AK395:AL395)</f>
        <v/>
      </c>
      <c r="AN395">
        <f>IFERROR(ROUND(V395/$AD395*$AH395,0),0)</f>
        <v/>
      </c>
      <c r="AO395">
        <f>IFERROR(ROUND(W395/$AD395*$AH395,0),0)</f>
        <v/>
      </c>
      <c r="AP395">
        <f>IFERROR(ROUND(X395/$AD395*$AE395,0),0)</f>
        <v/>
      </c>
      <c r="AQ395">
        <f>IFERROR(ROUND(Y395/$AD395*$AH395,0),0)</f>
        <v/>
      </c>
      <c r="AR395">
        <f>IFERROR(ROUND(Z395/$AD395*$AH395,0),0)</f>
        <v/>
      </c>
      <c r="AS395">
        <f>IFERROR(ROUND(AA395/$AD395*$AH395,0),0)</f>
        <v/>
      </c>
      <c r="AT395">
        <f>IFERROR(IF((AE395+AF395+AG395)&gt;13,AB395,ROUND(AB395/AD395*AH395,0)),0)</f>
        <v/>
      </c>
      <c r="AU395">
        <f>IFERROR(INDEX(ADJ!$A$1:$BZ$1000,MATCH(PAYROLL!D395,ADJ!A$1:A$500,0),MATCH(PAYROLL!AU$2,ADJ!$2:$2,0)),0)</f>
        <v/>
      </c>
      <c r="AV395">
        <f>ROUND(SUM(AN395:AU395),0)</f>
        <v/>
      </c>
      <c r="AW395">
        <f>IFERROR(INDEX(TIMESHEET!$A$1:$AI$5000,MATCH(PAYROLL!D395,TIMESHEET!A$1:A$500,0),MATCH("T620",TIMESHEET!$2:$2,0)),0)</f>
        <v/>
      </c>
      <c r="AX395">
        <f>IFERROR(INDEX(TIMESHEET!$A$1:$AI$5000,MATCH(PAYROLL!D395,TIMESHEET!A$1:A$500,0),MATCH("T601",TIMESHEET!$2:$2,0)),0)</f>
        <v/>
      </c>
      <c r="AY395">
        <f>IFERROR(INDEX(TIMESHEET!$A$1:$AI$5000,MATCH(PAYROLL!D395,TIMESHEET!A$1:A$500,0),MATCH("T602",TIMESHEET!$2:$2,0)),0)</f>
        <v/>
      </c>
      <c r="AZ395">
        <f>IFERROR(INDEX(TIMESHEET!$A$1:$AI$5000,MATCH(PAYROLL!D395,TIMESHEET!A$1:A$500,0),MATCH("T603",TIMESHEET!$2:$2,0)),0)</f>
        <v/>
      </c>
      <c r="BA395">
        <f>IFERROR(INDEX(TIMESHEET!$A$1:$AI$5000,MATCH(PAYROLL!D395,TIMESHEET!A$1:A$500,0),MATCH("T611",TIMESHEET!$2:$2,0)),0)</f>
        <v/>
      </c>
      <c r="BB395">
        <f>IFERROR(INDEX(TIMESHEET!$A$1:$AI$5000,MATCH(PAYROLL!D395,TIMESHEET!A$1:A$500,0),MATCH("T612",TIMESHEET!$2:$2,0)),0)</f>
        <v/>
      </c>
      <c r="BC395">
        <f>IFERROR(INDEX(TIMESHEET!$A$1:$AI$5000,MATCH(PAYROLL!D395,TIMESHEET!A$1:A$500,0),MATCH("T613",TIMESHEET!$2:$2,0)),0)</f>
        <v/>
      </c>
      <c r="BD395">
        <f>IFERROR(INDEX(TIMESHEET!$A$1:$AI$5000,MATCH(PAYROLL!D395,TIMESHEET!A$1:A$500,0),MATCH("T500",TIMESHEET!$2:$2,0)),0)</f>
        <v/>
      </c>
      <c r="BE395">
        <f>IFERROR(IF(LEFT(INDEX(PIS!O$1:O$500,MATCH(D395,PIS!C$1:C$500)),1)="M",T395/AD395/8*(AW395+AX395*1.5+AY395*2+AZ395*3+BA395*2.1+BB395*2.7+BC395*3.9+BD395*0.3),T395/8*(AW395+AX395*1.5+AY395*2+AZ395*3+BA395*2.1+BB395*2.7+BC395*3.9+BD395*0.3)),0)</f>
        <v/>
      </c>
      <c r="BF395">
        <f>IFERROR(INDEX(ADJ!$A$1:$BZ$1000,MATCH(PAYROLL!$D395,ADJ!A$1:A$500,0),MATCH(PAYROLL!BF$2,ADJ!$2:$2,0)),0)</f>
        <v/>
      </c>
      <c r="BG395">
        <f>IFERROR(INDEX(ADJ!$A$1:$BZ$1000,MATCH(PAYROLL!D395,ADJ!A$1:A$500,0),MATCH(PAYROLL!BG$2,ADJ!$2:$2,0)),0)</f>
        <v/>
      </c>
      <c r="BH395">
        <f>IFERROR(INDEX(ADJ!$A$1:$BZ$1000,MATCH(PAYROLL!D395,ADJ!A$1:A$500,0),MATCH(PAYROLL!BH$2,ADJ!$2:$2,0)),0)</f>
        <v/>
      </c>
      <c r="BI395">
        <f>IFERROR(INDEX(ADJ!$A$1:$BZ$1000,MATCH(PAYROLL!D395,ADJ!A$1:A$500,0),MATCH(PAYROLL!BI$2,ADJ!$2:$2,0)),0)</f>
        <v/>
      </c>
      <c r="BJ395">
        <f>IFERROR(INDEX(ADJ!$A$1:$BZ$1000,MATCH(PAYROLL!D395,ADJ!A$1:A$500,0),MATCH(PAYROLL!BJ$2,ADJ!$2:$2,0)),0)</f>
        <v/>
      </c>
      <c r="BK395">
        <f>SUM(BF395:BJ395)</f>
        <v/>
      </c>
      <c r="BL395">
        <f>IFERROR(INDEX(ADJ!$A$1:$BZ$1000,MATCH(PAYROLL!D395,ADJ!A$1:A$500,0),MATCH(PAYROLL!BL$2,ADJ!$2:$2,0)),0)</f>
        <v/>
      </c>
      <c r="BM395">
        <f>IFERROR(INDEX(ADJ!$A$1:$BZ$1000,MATCH(PAYROLL!D395,ADJ!A$1:A$500,0),MATCH(PAYROLL!BM$2,ADJ!$2:$2,0)),0)</f>
        <v/>
      </c>
      <c r="BN395">
        <f>IFERROR(INDEX(ADJ!$A$1:$BZ$1000,MATCH(PAYROLL!D395,ADJ!A$1:A$500,0),MATCH(PAYROLL!BN$2,ADJ!$2:$2,0)),0)</f>
        <v/>
      </c>
      <c r="BO395">
        <f>IFERROR(INDEX(ADJ!$A$1:$BZ$1000,MATCH(PAYROLL!D395,ADJ!A$1:A$500,0),MATCH(PAYROLL!BO$2,ADJ!$2:$2,0)),0)</f>
        <v/>
      </c>
      <c r="BP395">
        <f>SUM(AM395,AV395,BE395,BK395,BL395:BO395)</f>
        <v/>
      </c>
      <c r="BQ395">
        <f>BO395</f>
        <v/>
      </c>
      <c r="BR395">
        <f>IFERROR(ROUND(IF(LEFT(INDEX(PIS!O$1:O$500,MATCH(D395,PIS!C$1:C$500)),1)="D",T395/8*(BD395*0.3),IF(LEFT(INDEX(PIS!O$1:O$500,MATCH(D395,PIS!C$1:C$500)),1)="H",T395*($BD395*0.3),T395/$AD395/8*($BD395*0.3))),0),0)</f>
        <v/>
      </c>
      <c r="BS395">
        <f>IF(AP395&lt;1,0,MIN(AP395,730000))</f>
        <v/>
      </c>
      <c r="BT395">
        <f>IFERROR(ROUND((BE395-SUM(AW395:BC395)*T395/AD395/8),0)-BR395,0)</f>
        <v/>
      </c>
      <c r="BU395">
        <f>AO395</f>
        <v/>
      </c>
      <c r="BV395">
        <f>SUM(BQ395:BU395)</f>
        <v/>
      </c>
      <c r="BW395">
        <f>BP395-BV395</f>
        <v/>
      </c>
      <c r="BX395">
        <f>IFERROR(IF(RIGHT(INDEX(PIS!O$1:O$500,MATCH(D395,PIS!C$1:C$500)),5)="Gross",MIN(U395+V395,VLOOKUP("R700",TSC!B:C,2,0)*VLOOKUP("R101",TSC!B:C,2,0))*VLOOKUP("R701",TSC!B:C,2,0)%,0),0)</f>
        <v/>
      </c>
      <c r="BY395">
        <f>IFERROR(IF(RIGHT(INDEX(PIS!O$1:O$500,MATCH(D395,PIS!C$1:C$500)),5)="Gross",MIN(U395+V395,VLOOKUP("R700",TSC!B:C,2,0)*VLOOKUP("R101",TSC!B:C,2,0))*VLOOKUP("T704",TSC!B:C,2,0)%,0),0)</f>
        <v/>
      </c>
      <c r="BZ395">
        <f>IFERROR(IF(RIGHT(INDEX(PIS!O$1:O$500,MATCH(D395,PIS!C$1:C$500)),5)="Gross",MIN(U395+V395,VLOOKUP("R700",TSC!B:C,2,0)*VLOOKUP("1",TSC!F:G,2,0))*VLOOKUP("T705",TSC!B:C,2,0)%,0),0)</f>
        <v/>
      </c>
      <c r="CA395">
        <f>IFERROR(INDEX(ADJ!$A$1:$BZ$1000,MATCH(PAYROLL!D395,ADJ!A$1:A$500,0),MATCH(PAYROLL!CA$2,ADJ!$2:$2,0)),0)</f>
        <v/>
      </c>
      <c r="CB395">
        <f>IFERROR(INDEX(ADJ!$A$1:$BZ$1000,MATCH(PAYROLL!D395,ADJ!A$1:A$500,0),MATCH(PAYROLL!CB$2,ADJ!$2:$2,0)),0)</f>
        <v/>
      </c>
      <c r="CC395">
        <f>SUM(BX395:CB395)</f>
        <v/>
      </c>
      <c r="CD395">
        <f>IFERROR(INDEX(PIS!$A$1:$BZ$1000,MATCH(PAYROLL!D395,PIS!C$1:C$500,0),MATCH(PAYROLL!CD$1,PIS!$1:$1,0)),0)</f>
        <v/>
      </c>
      <c r="CE395">
        <f>IFERROR(IF(OR(INDEX(PIS!P$1:P$500,MATCH(D395,PIS!C$1:C$500,0))="LT2",INDEX(PIS!P$1:P$500,MATCH(D395,PIS!C$1:C$500,0))="P10"),0,SUM(CC395,CD395*VLOOKUP("R601",TSC!B:C,2,0),VLOOKUP("R602",TSC!B:C,2,0))),0)</f>
        <v/>
      </c>
      <c r="CF395">
        <f>MAX(BW395-CE395,0)</f>
        <v/>
      </c>
      <c r="CG395">
        <f>IFERROR(IF(OR(RIGHT(INDEX(PIS!P$1:P$500,MATCH(D395,PIS!C$1:C$500)),5)="P10",RIGHT(INDEX(PIS!P$1:P$500,MATCH(D395,PIS!C$1:C$500)),5)="CK"),0,IF(CF395&lt;=5000000,CF395*5%,IF(CF395&lt;=10000000,CF395*10%-250000,IF(CF395&lt;=18000000,CF395*15%-750000,IF(CF395&lt;=32000000,CF395*20%-1650000,IF(CF395&lt;=52000000,CF395*25%-3250000,IF(CF395&lt;=80000000,BH395*30%-5850000,CF395*35%-9850000))))))),0)</f>
        <v/>
      </c>
      <c r="CH395">
        <f>IFERROR(IF(OR(INDEX(PIS!P$1:P$500,MATCH(D395,PIS!C$1:C$500))="LT",INDEX(PIS!P$1:P$500,MATCH(D395,PIS!C$1:C$500))="CK"),0,IF(CF395&lt;2000000,0,CF395*10%)),0)</f>
        <v/>
      </c>
      <c r="CI395">
        <f>IFERROR(INDEX(ADJ!$A$1:$BZ$1000,MATCH(PAYROLL!D395,ADJ!A$1:A$500,0),MATCH(PAYROLL!CI$2,ADJ!$2:$2,0)),0)</f>
        <v/>
      </c>
      <c r="CJ395">
        <f>IFERROR(INDEX(ADJ!$A$1:$BZ$1000,MATCH(PAYROLL!D395,ADJ!A$1:A$500,0),MATCH(PAYROLL!CJ$2,ADJ!$2:$2,0)),0)</f>
        <v/>
      </c>
      <c r="CK395">
        <f>IFERROR(INDEX(ADJ!$A$1:$BZ$1000,MATCH(PAYROLL!D395,ADJ!A$1:A$500,0),MATCH(PAYROLL!CK$2,ADJ!$2:$2,0)),0)</f>
        <v/>
      </c>
      <c r="CL395">
        <f>SUM(CG395:CK395)</f>
        <v/>
      </c>
      <c r="CM395">
        <f>ROUND(SUM(CH395:CK395),0)</f>
        <v/>
      </c>
      <c r="CN395">
        <f>IFERROR(INDEX(CSDA!D$1:D$500,MATCH($CN$2,CSDA!C$1:C$500,0))*INDEX(PIS!V$1:V$500,MATCH(D395,PIS!C$1:C$500))+INDEX(ADJ!$A$1:$BZ$1000,MATCH(PAYROLL!D395,ADJ!A$1:A$500,0),MATCH(PAYROLL!CN$2,ADJ!$2:$2,0)),0)</f>
        <v/>
      </c>
      <c r="CO395">
        <f>IFERROR(INDEX(ADJ!$A$1:$BZ$1000,MATCH(PAYROLL!D395,ADJ!A$1:A$500,0),MATCH(PAYROLL!CO$2,ADJ!$2:$2,0)),0)</f>
        <v/>
      </c>
      <c r="CP395">
        <f>IFERROR(INDEX(ADJ!$A$1:$BZ$1000,MATCH(PAYROLL!D395,ADJ!A$1:A$500,0),MATCH(PAYROLL!CP$2,ADJ!$2:$2,0)),0)</f>
        <v/>
      </c>
      <c r="CQ395">
        <f>BP395-CL395-CI395-CM395-CN395-CO395-CP395-CC395</f>
        <v/>
      </c>
      <c r="CR395">
        <f>IFERROR(IF(RIGHT(INDEX(PIS!O$1:O$500,MATCH(D395,PIS!C$1:C$500,0)),5)="Gross",MIN(U395+V395,VLOOKUP("R700",TSC!B:C,2,0)*VLOOKUP("R101",TSC!B:C,2,0))*(VLOOKUP("T711",TSC!B:C,2,0)+VLOOKUP("T712",TSC!B:C,2,0))%,MIN(T395+V395,VLOOKUP("R700",TSC!B:C,2,0)*VLOOKUP("R101",TSC!B:C,2,0))*(VLOOKUP("T711",TSC!B:C,2,0)+VLOOKUP("T712",TSC!B:C,2,0)+VLOOKUP("R701",TSC!B:C,2,0))%),0)</f>
        <v/>
      </c>
      <c r="CS395">
        <f>IFERROR(IF(RIGHT(INDEX(PIS!O$1:O$500,MATCH(D395,PIS!C$1:C$500,0)),5)="Gross",MIN(U395+V395,VLOOKUP("R700",TSC!B:C,2,0)*VLOOKUP("R101",TSC!B:C,2,0))*(VLOOKUP("T714",TSC!B:C,2,0))%,MIN(T395+V395,VLOOKUP("R700",TSC!B:C,2,0)*VLOOKUP("R101",TSC!B:C,2,0))*(VLOOKUP("T704",TSC!B:C,2,0)+VLOOKUP("T714",TSC!B:C,2,0))%),0)</f>
        <v/>
      </c>
      <c r="CT395">
        <f>IFERROR(IF(RIGHT(INDEX(PIS!O$1:O$500,MATCH(D395,PIS!C$1:C$500,0)),5)="Gross",MIN(U395+V395,VLOOKUP("R700",TSC!B:C,2,0)*VLOOKUP("R101",TSC!B:C,2,0))*VLOOKUP("T705",TSC!B:C,2,0)%,MIN(T395+V395,VLOOKUP("R700",TSC!B:C,2,0)*VLOOKUP("R101",TSC!B:C,2,0))*VLOOKUP("T705",TSC!B:C,2,0)%),0)</f>
        <v/>
      </c>
      <c r="CU395">
        <f>IFERROR(IF(RIGHT(INDEX(PIS!O$1:O$500,MATCH(D395,PIS!C$1:C$500,0)),5)="Gross",MIN(U395+V395,VLOOKUP("R700",TSC!B:C,2,0)*VLOOKUP("R101",TSC!B:C,2,0))*(VLOOKUP("T713",TSC!B:C,2,0))%,MIN(T395+V395,VLOOKUP("R700",TSC!B:C,2,0)*VLOOKUP("R101",TSC!B:C,2,0))*(VLOOKUP("T713",TSC!B:C,2,0))%),0)</f>
        <v/>
      </c>
      <c r="CV395">
        <f>IFERROR(INDEX(ADJ!$A$1:$BZ$1000,MATCH(PAYROLL!D395,ADJ!A$1:A$500,0),MATCH(PAYROLL!CV$2,ADJ!$2:$2,0)),0)</f>
        <v/>
      </c>
      <c r="CW395">
        <f>IFERROR(INDEX(ADJ!$A$1:$BZ$1000,MATCH(PAYROLL!D395,ADJ!A$1:A$500,0),MATCH(PAYROLL!CW$2,ADJ!$2:$2,0)),0)</f>
        <v/>
      </c>
      <c r="CX395">
        <f>SUM(CR395:CW395)</f>
        <v/>
      </c>
      <c r="CY395">
        <f>ROUND(IF(CR395&gt;0,T395+V395*VLOOKUP("R202",TSC!$B$1:$C$500,2,0),0),0)</f>
        <v/>
      </c>
      <c r="CZ395">
        <f>IFERROR(INDEX(CSDA!D$1:D$500,MATCH($CZ$2,CSDA!C$1:C$500,0)),0)</f>
        <v/>
      </c>
      <c r="DA395">
        <f>ROUND(T395*0.7%,0)</f>
        <v/>
      </c>
      <c r="DB395">
        <f>ROUND(T395/12,0)</f>
        <v/>
      </c>
      <c r="DC395">
        <f ref="DC395" t="array">IFERROR(INDEX(CSDA!D$1:D$500,MATCH("Trích giữ"&amp;PAYROLL!DC$2,CSDA!A$1:A$500&amp;CSDA!C$1:C$500,0)),0)</f>
        <v/>
      </c>
      <c r="DD395">
        <f ref="DD395" t="array">IFERROR(INDEX(CSDA!D$1:D$500,MATCH("Trích giữ"&amp;PAYROLL!DD$2,CSDA!A$1:A$500&amp;CSDA!C$1:C$500,0)),0)</f>
        <v/>
      </c>
      <c r="DE395">
        <f ref="DE395" t="array">IFERROR(INDEX(CSDA!D$1:D$500,MATCH("Trích giữ"&amp;PAYROLL!DE$2,CSDA!A$1:A$500&amp;CSDA!C$1:C$500,0)),0)</f>
        <v/>
      </c>
      <c r="DF395">
        <f>IFERROR(INDEX(CSDA!D$1:D$500,MATCH(PAYROLL!DF$2,CSDA!C$1:C$500,0)),0)</f>
        <v/>
      </c>
      <c r="DG395">
        <f ref="DG395" t="array">IFERROR(INDEX(CSDA!D$1:D$500,MATCH("Trích giữ"&amp;PAYROLL!DG$2,CSDA!A$1:A$500&amp;CSDA!C$1:C$500,0)),0)</f>
        <v/>
      </c>
      <c r="DH395">
        <f>ROUND(T395/26,0)</f>
        <v/>
      </c>
      <c r="DI395">
        <f ref="DI395" t="array">IFERROR(INDEX(CSDA!D$1:D$500,MATCH("Trích giữ"&amp;PAYROLL!DI$2,CSDA!A$1:A$500&amp;CSDA!C$1:C$500,0)),0)</f>
        <v/>
      </c>
      <c r="DJ395">
        <f>IF(U395=0,T395*21.5%-BL395,0)</f>
        <v/>
      </c>
      <c r="DK395">
        <f ref="DK395" t="array">IFERROR(INDEX(CSDA!D$1:D$500,MATCH("Trích giữ"&amp;PAYROLL!DK$2,CSDA!A$1:A$500&amp;CSDA!C$1:C$500,0)),0)</f>
        <v/>
      </c>
      <c r="DL395">
        <f>IFERROR(INDEX(CSDA!D$1:D$500,MATCH(PAYROLL!DL$2,CSDA!C$1:C$500,0))/12,0)</f>
        <v/>
      </c>
      <c r="DM395">
        <f>SUM(DB395:DL395)</f>
        <v/>
      </c>
      <c r="DN395">
        <f>IFERROR(INDEX(ADJ!$A$1:$BZ$1000,MATCH(PAYROLL!D395,ADJ!A$1:A$500,0),MATCH(PAYROLL!DN$2,ADJ!$2:$2,0)),0)</f>
        <v/>
      </c>
      <c r="DO395">
        <f>IFERROR(SUM(BP395,DM395:DN395,CX395:DA395)-DT395,0)</f>
        <v/>
      </c>
      <c r="DP395">
        <f ref="DP395" t="array">SUM(BW395*IFERROR(INDEX(CSDA!D$1:D$500,MATCH(BW$2,CSDA!C$1:C$500,0)),0)%,CX395*IFERROR(INDEX(CSDA!D$1:D$500,MATCH(CX$2,CSDA!C$1:C$500,0)),0)%,DA395*IFERROR(INDEX(CSDA!D$1:D$500,MATCH(DA$2,CSDA!C$1:C$500,0)),0)%,DB395*IFERROR(INDEX(CSDA!D$1:D$500,MATCH(DB$2,CSDA!C$1:C$500,0)),0)%,DF395*IFERROR(INDEX(CSDA!D$1:D$500,MATCH("Phí dịch vụ"&amp;PAYROLL!DF$2,CSDA!A$1:A$500&amp;CSDA!C$1:C$500,0)),0)%,DC395*IFERROR(INDEX(CSDA!D$1:D$500,MATCH("Phí dịch vụ"&amp;PAYROLL!DC$2,CSDA!A$1:A$500&amp;CSDA!C$1:C$500,0)),0)%,DH395*IFERROR(INDEX(CSDA!D$1:D$500,MATCH("Phí dịch vụ"&amp;PAYROLL!DH$2,CSDA!A$1:A$500&amp;CSDA!C$1:C$500,0)),0)%,DJ395*IFERROR(INDEX(CSDA!D$1:D$500,MATCH("Phí dịch vụ"&amp;PAYROLL!DJ$2,CSDA!A$1:A$500&amp;CSDA!C$1:C$500,0)),0)%,BN395*IFERROR(INDEX(CSDA!D$1:D$500,MATCH(BN$2,CSDA!C$1:C$500,0)),0)%)-BN395*7%</f>
        <v/>
      </c>
      <c r="DQ395">
        <f>IFERROR(INDEX(ADJ!$A$1:$BZ$1000,MATCH(PAYROLL!D395,ADJ!A$1:A$500,0),MATCH(PAYROLL!DQ$2,ADJ!$2:$2,0)),0)</f>
        <v/>
      </c>
      <c r="DR395">
        <f>IFERROR(INDEX(ADJ!$A$1:$BZ$1000,MATCH(PAYROLL!D395,ADJ!A$1:A$500,0),MATCH(PAYROLL!DR$2,ADJ!$2:$2,0)),0)</f>
        <v/>
      </c>
      <c r="DS395">
        <f>SUM(DP395:DR395)</f>
        <v/>
      </c>
      <c r="DT395">
        <f>EK395</f>
        <v/>
      </c>
      <c r="DU395">
        <f>SUM(DO395:DR395)</f>
        <v/>
      </c>
      <c r="DV395">
        <f>ROUND(DU395*0.1,0)</f>
        <v/>
      </c>
      <c r="DW395">
        <f>DU395+DV395</f>
        <v/>
      </c>
      <c r="DZ395">
        <f>IFERROR(INDEX(ADJ!$A$1:$BZ$1000,MATCH(PAYROLL!$D395,ADJ!A$1:A$500,0),MATCH(PAYROLL!DZ$2,ADJ!$2:$2,0)),0)</f>
        <v/>
      </c>
      <c r="EA395">
        <f>IFERROR(INDEX(ADJ!$A$1:$BZ$1000,MATCH(PAYROLL!$D395,ADJ!A$1:A$500,0),MATCH(PAYROLL!EA$2,ADJ!$2:$2,0)),0)</f>
        <v/>
      </c>
      <c r="EB395">
        <f>IFERROR(INDEX(ADJ!$A$1:$BZ$1000,MATCH(PAYROLL!$D395,ADJ!A$1:A$500,0),MATCH(PAYROLL!EB$2,ADJ!$2:$2,0)),0)</f>
        <v/>
      </c>
      <c r="EC395">
        <f>IFERROR(INDEX(ADJ!$A$1:$BZ$1000,MATCH(PAYROLL!$D395,ADJ!A$1:A$500,0),MATCH(PAYROLL!EC$2,ADJ!$2:$2,0)),0)</f>
        <v/>
      </c>
      <c r="ED395">
        <f>IFERROR(INDEX(ADJ!$A$1:$BZ$1000,MATCH(PAYROLL!$D395,ADJ!A$1:A$500,0),MATCH(PAYROLL!ED$2,ADJ!$2:$2,0)),0)</f>
        <v/>
      </c>
      <c r="EE395">
        <f>IFERROR(INDEX(ADJ!$A$1:$BZ$1000,MATCH(PAYROLL!$D395,ADJ!A$1:A$500,0),MATCH(PAYROLL!EE$2,ADJ!$2:$2,0)),0)</f>
        <v/>
      </c>
      <c r="EF395">
        <f>IFERROR(INDEX(ADJ!$A$1:$BZ$1000,MATCH(PAYROLL!$D395,ADJ!A$1:A$500,0),MATCH(PAYROLL!EF$2,ADJ!$2:$2,0)),0)</f>
        <v/>
      </c>
      <c r="EG395">
        <f>IFERROR(INDEX(ADJ!$A$1:$BZ$1000,MATCH(PAYROLL!$D395,ADJ!A$1:A$500,0),MATCH(PAYROLL!EG$2,ADJ!$2:$2,0)),0)</f>
        <v/>
      </c>
      <c r="EH395">
        <f>IFERROR(INDEX(ADJ!$A$1:$BZ$1000,MATCH(PAYROLL!$D395,ADJ!A$1:A$500,0),MATCH(PAYROLL!EH$2,ADJ!$2:$2,0)),0)</f>
        <v/>
      </c>
      <c r="EI395">
        <f>IFERROR(INDEX(ADJ!$A$1:$BZ$1000,MATCH(PAYROLL!D395,ADJ!A$1:A$500,0),MATCH(PAYROLL!EI$2,ADJ!$2:$2,0)),0)</f>
        <v/>
      </c>
      <c r="EJ395">
        <f>IFERROR(INDEX(ADJ!$A$1:$BZ$1000,MATCH(PAYROLL!$D395,ADJ!A$1:A$500,0),MATCH(PAYROLL!EJ$2,ADJ!$2:$2,0)),0)</f>
        <v/>
      </c>
      <c r="EK395">
        <f>SUM(DZ395:EJ395)</f>
        <v/>
      </c>
    </row>
    <row r="396">
      <c r="A396" t="n">
        <v>394</v>
      </c>
      <c r="B396" t="inlineStr">
        <is>
          <t>Quách Văn Chương</t>
        </is>
      </c>
      <c r="D396" t="inlineStr">
        <is>
          <t>159024-01</t>
        </is>
      </c>
      <c r="S396">
        <f>IFERROR(INDEX(PIS!$A$1:$BZ$1000,MATCH($D396,PIS!C$1:C$500,0),MATCH("Lương CB tháng trước",PIS!$1:$1,0)),0)</f>
        <v/>
      </c>
      <c r="T396">
        <f>IFERROR(INDEX(PIS!$A$1:$BZ$1000,MATCH($D396,PIS!C$1:C$500,0),MATCH("Lương CB hiện tại",PIS!$1:$1,0)),0)</f>
        <v/>
      </c>
      <c r="U396">
        <f>IFERROR(INDEX(PIS!$A$1:$BZ$1000,MATCH($D396,PIS!C$1:C$500,0),MATCH("Lương đóng BHBB",PIS!$1:$1,0)),0)</f>
        <v/>
      </c>
      <c r="V396">
        <f>IFERROR(INDEX(PIS!$A$1:$BZ$1000,MATCH($D396,PIS!C$1:C$500,0),MATCH(V$2,PIS!$2:$2,0)),0)</f>
        <v/>
      </c>
      <c r="W396">
        <f>IFERROR(INDEX(PIS!$A$1:$BZ$1000,MATCH($D396,PIS!C$1:C$500,0),MATCH(W$2,PIS!$2:$2,0)),0)</f>
        <v/>
      </c>
      <c r="X396">
        <f>IFERROR(INDEX(PIS!$A$1:$BZ$1000,MATCH($D396,PIS!C$1:C$500,0),MATCH(X$2,PIS!$2:$2,0)),0)</f>
        <v/>
      </c>
      <c r="Y396">
        <f>IFERROR(INDEX(PIS!$A$1:$BZ$1000,MATCH($D396,PIS!C$1:C$500,0),MATCH(Y$2,PIS!$2:$2,0)),0)</f>
        <v/>
      </c>
      <c r="Z396">
        <f>IFERROR(INDEX(PIS!$A$1:$BZ$1000,MATCH($D396,PIS!C$1:C$500,0),MATCH(Z$2,PIS!$2:$2,0)),0)</f>
        <v/>
      </c>
      <c r="AA396">
        <f>IFERROR(INDEX(PIS!$A$1:$BZ$1000,MATCH($D396,PIS!C$1:C$500,0),MATCH(AA$2,PIS!$2:$2,0)),0)</f>
        <v/>
      </c>
      <c r="AB396">
        <f>IFERROR(INDEX(PIS!$A$1:$BZ$1000,MATCH($D396,PIS!C$1:C$500,0),MATCH(AB$2,PIS!$2:$2,0)),0)</f>
        <v/>
      </c>
      <c r="AC396">
        <f>SUM(V396:AB396)</f>
        <v/>
      </c>
      <c r="AD396">
        <f>IFERROR(INDEX(TIMESHEET!$A$1:$AI$5000,MATCH($D396,TIMESHEET!A$1:A$500,0),MATCH("T100",TIMESHEET!$2:$2,0))-2,0)</f>
        <v/>
      </c>
      <c r="AE396">
        <f>IFERROR(INDEX(TIMESHEET!$A$1:$AI$5000,MATCH($D396,TIMESHEET!A$1:A$500,0),MATCH("T202",TIMESHEET!$2:$2,0)),0)</f>
        <v/>
      </c>
      <c r="AF396">
        <f>IFERROR(INDEX(TIMESHEET!$A$1:$AI$5000,MATCH($D396,TIMESHEET!A$1:A$500,0),MATCH("T302",TIMESHEET!$2:$2,0)),0)</f>
        <v/>
      </c>
      <c r="AG396">
        <f>IFERROR(INDEX(TIMESHEET!$A$1:$AI$5000,MATCH($D396,TIMESHEET!A$1:A$500,0),MATCH("T406",TIMESHEET!$2:$2,0)),0)</f>
        <v/>
      </c>
      <c r="AH396">
        <f>AE396+AG396</f>
        <v/>
      </c>
      <c r="AI396">
        <f>IFERROR(INDEX(TIMESHEET!$A$1:$AI$5000,MATCH($D396,TIMESHEET!A$1:A$500,0),MATCH("T701",TIMESHEET!$2:$2,0)),0)</f>
        <v/>
      </c>
      <c r="AJ396">
        <f>IFERROR(INDEX(TIMESHEET!$A$1:$AI$5000,MATCH($D396,TIMESHEET!B$1:B$500,0),MATCH("T320",TIMESHEET!$2:$2,0)),0)</f>
        <v/>
      </c>
      <c r="AK396">
        <f>IFERROR(IF(LEFT(INDEX(PIS!O$1:O$500,MATCH(D396,PIS!C$1:C$500)),1)="M",T396/AD396*SUM(AE396:AG396),T396*AD396),0)</f>
        <v/>
      </c>
      <c r="AL396">
        <f>IFERROR(INDEX(ADJ!$A$1:$BZ$1000,MATCH(PAYROLL!D396,ADJ!A$1:A$500,0),MATCH(PAYROLL!AL$2,ADJ!$2:$2,0)),0)</f>
        <v/>
      </c>
      <c r="AM396">
        <f>SUM(AK396:AL396)</f>
        <v/>
      </c>
      <c r="AN396">
        <f>IFERROR(ROUND(V396/$AD396*$AH396,0),0)</f>
        <v/>
      </c>
      <c r="AO396">
        <f>IFERROR(ROUND(W396/$AD396*$AH396,0),0)</f>
        <v/>
      </c>
      <c r="AP396">
        <f>IFERROR(ROUND(X396/$AD396*$AE396,0),0)</f>
        <v/>
      </c>
      <c r="AQ396">
        <f>IFERROR(ROUND(Y396/$AD396*$AH396,0),0)</f>
        <v/>
      </c>
      <c r="AR396">
        <f>IFERROR(ROUND(Z396/$AD396*$AH396,0),0)</f>
        <v/>
      </c>
      <c r="AS396">
        <f>IFERROR(ROUND(AA396/$AD396*$AH396,0),0)</f>
        <v/>
      </c>
      <c r="AT396">
        <f>IFERROR(IF((AE396+AF396+AG396)&gt;13,AB396,ROUND(AB396/AD396*AH396,0)),0)</f>
        <v/>
      </c>
      <c r="AU396">
        <f>IFERROR(INDEX(ADJ!$A$1:$BZ$1000,MATCH(PAYROLL!D396,ADJ!A$1:A$500,0),MATCH(PAYROLL!AU$2,ADJ!$2:$2,0)),0)</f>
        <v/>
      </c>
      <c r="AV396">
        <f>ROUND(SUM(AN396:AU396),0)</f>
        <v/>
      </c>
      <c r="AW396">
        <f>IFERROR(INDEX(TIMESHEET!$A$1:$AI$5000,MATCH(PAYROLL!D396,TIMESHEET!A$1:A$500,0),MATCH("T620",TIMESHEET!$2:$2,0)),0)</f>
        <v/>
      </c>
      <c r="AX396">
        <f>IFERROR(INDEX(TIMESHEET!$A$1:$AI$5000,MATCH(PAYROLL!D396,TIMESHEET!A$1:A$500,0),MATCH("T601",TIMESHEET!$2:$2,0)),0)</f>
        <v/>
      </c>
      <c r="AY396">
        <f>IFERROR(INDEX(TIMESHEET!$A$1:$AI$5000,MATCH(PAYROLL!D396,TIMESHEET!A$1:A$500,0),MATCH("T602",TIMESHEET!$2:$2,0)),0)</f>
        <v/>
      </c>
      <c r="AZ396">
        <f>IFERROR(INDEX(TIMESHEET!$A$1:$AI$5000,MATCH(PAYROLL!D396,TIMESHEET!A$1:A$500,0),MATCH("T603",TIMESHEET!$2:$2,0)),0)</f>
        <v/>
      </c>
      <c r="BA396">
        <f>IFERROR(INDEX(TIMESHEET!$A$1:$AI$5000,MATCH(PAYROLL!D396,TIMESHEET!A$1:A$500,0),MATCH("T611",TIMESHEET!$2:$2,0)),0)</f>
        <v/>
      </c>
      <c r="BB396">
        <f>IFERROR(INDEX(TIMESHEET!$A$1:$AI$5000,MATCH(PAYROLL!D396,TIMESHEET!A$1:A$500,0),MATCH("T612",TIMESHEET!$2:$2,0)),0)</f>
        <v/>
      </c>
      <c r="BC396">
        <f>IFERROR(INDEX(TIMESHEET!$A$1:$AI$5000,MATCH(PAYROLL!D396,TIMESHEET!A$1:A$500,0),MATCH("T613",TIMESHEET!$2:$2,0)),0)</f>
        <v/>
      </c>
      <c r="BD396">
        <f>IFERROR(INDEX(TIMESHEET!$A$1:$AI$5000,MATCH(PAYROLL!D396,TIMESHEET!A$1:A$500,0),MATCH("T500",TIMESHEET!$2:$2,0)),0)</f>
        <v/>
      </c>
      <c r="BE396">
        <f>IFERROR(IF(LEFT(INDEX(PIS!O$1:O$500,MATCH(D396,PIS!C$1:C$500)),1)="M",T396/AD396/8*(AW396+AX396*1.5+AY396*2+AZ396*3+BA396*2.1+BB396*2.7+BC396*3.9+BD396*0.3),T396/8*(AW396+AX396*1.5+AY396*2+AZ396*3+BA396*2.1+BB396*2.7+BC396*3.9+BD396*0.3)),0)</f>
        <v/>
      </c>
      <c r="BF396">
        <f>IFERROR(INDEX(ADJ!$A$1:$BZ$1000,MATCH(PAYROLL!$D396,ADJ!A$1:A$500,0),MATCH(PAYROLL!BF$2,ADJ!$2:$2,0)),0)</f>
        <v/>
      </c>
      <c r="BG396">
        <f>IFERROR(INDEX(ADJ!$A$1:$BZ$1000,MATCH(PAYROLL!D396,ADJ!A$1:A$500,0),MATCH(PAYROLL!BG$2,ADJ!$2:$2,0)),0)</f>
        <v/>
      </c>
      <c r="BH396">
        <f>IFERROR(INDEX(ADJ!$A$1:$BZ$1000,MATCH(PAYROLL!D396,ADJ!A$1:A$500,0),MATCH(PAYROLL!BH$2,ADJ!$2:$2,0)),0)</f>
        <v/>
      </c>
      <c r="BI396">
        <f>IFERROR(INDEX(ADJ!$A$1:$BZ$1000,MATCH(PAYROLL!D396,ADJ!A$1:A$500,0),MATCH(PAYROLL!BI$2,ADJ!$2:$2,0)),0)</f>
        <v/>
      </c>
      <c r="BJ396">
        <f>IFERROR(INDEX(ADJ!$A$1:$BZ$1000,MATCH(PAYROLL!D396,ADJ!A$1:A$500,0),MATCH(PAYROLL!BJ$2,ADJ!$2:$2,0)),0)</f>
        <v/>
      </c>
      <c r="BK396">
        <f>SUM(BF396:BJ396)</f>
        <v/>
      </c>
      <c r="BL396">
        <f>IFERROR(INDEX(ADJ!$A$1:$BZ$1000,MATCH(PAYROLL!D396,ADJ!A$1:A$500,0),MATCH(PAYROLL!BL$2,ADJ!$2:$2,0)),0)</f>
        <v/>
      </c>
      <c r="BM396">
        <f>IFERROR(INDEX(ADJ!$A$1:$BZ$1000,MATCH(PAYROLL!D396,ADJ!A$1:A$500,0),MATCH(PAYROLL!BM$2,ADJ!$2:$2,0)),0)</f>
        <v/>
      </c>
      <c r="BN396">
        <f>IFERROR(INDEX(ADJ!$A$1:$BZ$1000,MATCH(PAYROLL!D396,ADJ!A$1:A$500,0),MATCH(PAYROLL!BN$2,ADJ!$2:$2,0)),0)</f>
        <v/>
      </c>
      <c r="BO396">
        <f>IFERROR(INDEX(ADJ!$A$1:$BZ$1000,MATCH(PAYROLL!D396,ADJ!A$1:A$500,0),MATCH(PAYROLL!BO$2,ADJ!$2:$2,0)),0)</f>
        <v/>
      </c>
      <c r="BP396">
        <f>SUM(AM396,AV396,BE396,BK396,BL396:BO396)</f>
        <v/>
      </c>
      <c r="BQ396">
        <f>BO396</f>
        <v/>
      </c>
      <c r="BR396">
        <f>IFERROR(ROUND(IF(LEFT(INDEX(PIS!O$1:O$500,MATCH(D396,PIS!C$1:C$500)),1)="D",T396/8*(BD396*0.3),IF(LEFT(INDEX(PIS!O$1:O$500,MATCH(D396,PIS!C$1:C$500)),1)="H",T396*($BD396*0.3),T396/$AD396/8*($BD396*0.3))),0),0)</f>
        <v/>
      </c>
      <c r="BS396">
        <f>IF(AP396&lt;1,0,MIN(AP396,730000))</f>
        <v/>
      </c>
      <c r="BT396">
        <f>IFERROR(ROUND((BE396-SUM(AW396:BC396)*T396/AD396/8),0)-BR396,0)</f>
        <v/>
      </c>
      <c r="BU396">
        <f>AO396</f>
        <v/>
      </c>
      <c r="BV396">
        <f>SUM(BQ396:BU396)</f>
        <v/>
      </c>
      <c r="BW396">
        <f>BP396-BV396</f>
        <v/>
      </c>
      <c r="BX396">
        <f>IFERROR(IF(RIGHT(INDEX(PIS!O$1:O$500,MATCH(D396,PIS!C$1:C$500)),5)="Gross",MIN(U396+V396,VLOOKUP("R700",TSC!B:C,2,0)*VLOOKUP("R101",TSC!B:C,2,0))*VLOOKUP("R701",TSC!B:C,2,0)%,0),0)</f>
        <v/>
      </c>
      <c r="BY396">
        <f>IFERROR(IF(RIGHT(INDEX(PIS!O$1:O$500,MATCH(D396,PIS!C$1:C$500)),5)="Gross",MIN(U396+V396,VLOOKUP("R700",TSC!B:C,2,0)*VLOOKUP("R101",TSC!B:C,2,0))*VLOOKUP("T704",TSC!B:C,2,0)%,0),0)</f>
        <v/>
      </c>
      <c r="BZ396">
        <f>IFERROR(IF(RIGHT(INDEX(PIS!O$1:O$500,MATCH(D396,PIS!C$1:C$500)),5)="Gross",MIN(U396+V396,VLOOKUP("R700",TSC!B:C,2,0)*VLOOKUP("1",TSC!F:G,2,0))*VLOOKUP("T705",TSC!B:C,2,0)%,0),0)</f>
        <v/>
      </c>
      <c r="CA396">
        <f>IFERROR(INDEX(ADJ!$A$1:$BZ$1000,MATCH(PAYROLL!D396,ADJ!A$1:A$500,0),MATCH(PAYROLL!CA$2,ADJ!$2:$2,0)),0)</f>
        <v/>
      </c>
      <c r="CB396">
        <f>IFERROR(INDEX(ADJ!$A$1:$BZ$1000,MATCH(PAYROLL!D396,ADJ!A$1:A$500,0),MATCH(PAYROLL!CB$2,ADJ!$2:$2,0)),0)</f>
        <v/>
      </c>
      <c r="CC396">
        <f>SUM(BX396:CB396)</f>
        <v/>
      </c>
      <c r="CD396">
        <f>IFERROR(INDEX(PIS!$A$1:$BZ$1000,MATCH(PAYROLL!D396,PIS!C$1:C$500,0),MATCH(PAYROLL!CD$1,PIS!$1:$1,0)),0)</f>
        <v/>
      </c>
      <c r="CE396">
        <f>IFERROR(IF(OR(INDEX(PIS!P$1:P$500,MATCH(D396,PIS!C$1:C$500,0))="LT2",INDEX(PIS!P$1:P$500,MATCH(D396,PIS!C$1:C$500,0))="P10"),0,SUM(CC396,CD396*VLOOKUP("R601",TSC!B:C,2,0),VLOOKUP("R602",TSC!B:C,2,0))),0)</f>
        <v/>
      </c>
      <c r="CF396">
        <f>MAX(BW396-CE396,0)</f>
        <v/>
      </c>
      <c r="CG396">
        <f>IFERROR(IF(OR(RIGHT(INDEX(PIS!P$1:P$500,MATCH(D396,PIS!C$1:C$500)),5)="P10",RIGHT(INDEX(PIS!P$1:P$500,MATCH(D396,PIS!C$1:C$500)),5)="CK"),0,IF(CF396&lt;=5000000,CF396*5%,IF(CF396&lt;=10000000,CF396*10%-250000,IF(CF396&lt;=18000000,CF396*15%-750000,IF(CF396&lt;=32000000,CF396*20%-1650000,IF(CF396&lt;=52000000,CF396*25%-3250000,IF(CF396&lt;=80000000,BH396*30%-5850000,CF396*35%-9850000))))))),0)</f>
        <v/>
      </c>
      <c r="CH396">
        <f>IFERROR(IF(OR(INDEX(PIS!P$1:P$500,MATCH(D396,PIS!C$1:C$500))="LT",INDEX(PIS!P$1:P$500,MATCH(D396,PIS!C$1:C$500))="CK"),0,IF(CF396&lt;2000000,0,CF396*10%)),0)</f>
        <v/>
      </c>
      <c r="CI396">
        <f>IFERROR(INDEX(ADJ!$A$1:$BZ$1000,MATCH(PAYROLL!D396,ADJ!A$1:A$500,0),MATCH(PAYROLL!CI$2,ADJ!$2:$2,0)),0)</f>
        <v/>
      </c>
      <c r="CJ396">
        <f>IFERROR(INDEX(ADJ!$A$1:$BZ$1000,MATCH(PAYROLL!D396,ADJ!A$1:A$500,0),MATCH(PAYROLL!CJ$2,ADJ!$2:$2,0)),0)</f>
        <v/>
      </c>
      <c r="CK396">
        <f>IFERROR(INDEX(ADJ!$A$1:$BZ$1000,MATCH(PAYROLL!D396,ADJ!A$1:A$500,0),MATCH(PAYROLL!CK$2,ADJ!$2:$2,0)),0)</f>
        <v/>
      </c>
      <c r="CL396">
        <f>SUM(CG396:CK396)</f>
        <v/>
      </c>
      <c r="CM396">
        <f>ROUND(SUM(CH396:CK396),0)</f>
        <v/>
      </c>
      <c r="CN396">
        <f>IFERROR(INDEX(CSDA!D$1:D$500,MATCH($CN$2,CSDA!C$1:C$500,0))*INDEX(PIS!V$1:V$500,MATCH(D396,PIS!C$1:C$500))+INDEX(ADJ!$A$1:$BZ$1000,MATCH(PAYROLL!D396,ADJ!A$1:A$500,0),MATCH(PAYROLL!CN$2,ADJ!$2:$2,0)),0)</f>
        <v/>
      </c>
      <c r="CO396">
        <f>IFERROR(INDEX(ADJ!$A$1:$BZ$1000,MATCH(PAYROLL!D396,ADJ!A$1:A$500,0),MATCH(PAYROLL!CO$2,ADJ!$2:$2,0)),0)</f>
        <v/>
      </c>
      <c r="CP396">
        <f>IFERROR(INDEX(ADJ!$A$1:$BZ$1000,MATCH(PAYROLL!D396,ADJ!A$1:A$500,0),MATCH(PAYROLL!CP$2,ADJ!$2:$2,0)),0)</f>
        <v/>
      </c>
      <c r="CQ396">
        <f>BP396-CL396-CI396-CM396-CN396-CO396-CP396-CC396</f>
        <v/>
      </c>
      <c r="CR396">
        <f>IFERROR(IF(RIGHT(INDEX(PIS!O$1:O$500,MATCH(D396,PIS!C$1:C$500,0)),5)="Gross",MIN(U396+V396,VLOOKUP("R700",TSC!B:C,2,0)*VLOOKUP("R101",TSC!B:C,2,0))*(VLOOKUP("T711",TSC!B:C,2,0)+VLOOKUP("T712",TSC!B:C,2,0))%,MIN(T396+V396,VLOOKUP("R700",TSC!B:C,2,0)*VLOOKUP("R101",TSC!B:C,2,0))*(VLOOKUP("T711",TSC!B:C,2,0)+VLOOKUP("T712",TSC!B:C,2,0)+VLOOKUP("R701",TSC!B:C,2,0))%),0)</f>
        <v/>
      </c>
      <c r="CS396">
        <f>IFERROR(IF(RIGHT(INDEX(PIS!O$1:O$500,MATCH(D396,PIS!C$1:C$500,0)),5)="Gross",MIN(U396+V396,VLOOKUP("R700",TSC!B:C,2,0)*VLOOKUP("R101",TSC!B:C,2,0))*(VLOOKUP("T714",TSC!B:C,2,0))%,MIN(T396+V396,VLOOKUP("R700",TSC!B:C,2,0)*VLOOKUP("R101",TSC!B:C,2,0))*(VLOOKUP("T704",TSC!B:C,2,0)+VLOOKUP("T714",TSC!B:C,2,0))%),0)</f>
        <v/>
      </c>
      <c r="CT396">
        <f>IFERROR(IF(RIGHT(INDEX(PIS!O$1:O$500,MATCH(D396,PIS!C$1:C$500,0)),5)="Gross",MIN(U396+V396,VLOOKUP("R700",TSC!B:C,2,0)*VLOOKUP("R101",TSC!B:C,2,0))*VLOOKUP("T705",TSC!B:C,2,0)%,MIN(T396+V396,VLOOKUP("R700",TSC!B:C,2,0)*VLOOKUP("R101",TSC!B:C,2,0))*VLOOKUP("T705",TSC!B:C,2,0)%),0)</f>
        <v/>
      </c>
      <c r="CU396">
        <f>IFERROR(IF(RIGHT(INDEX(PIS!O$1:O$500,MATCH(D396,PIS!C$1:C$500,0)),5)="Gross",MIN(U396+V396,VLOOKUP("R700",TSC!B:C,2,0)*VLOOKUP("R101",TSC!B:C,2,0))*(VLOOKUP("T713",TSC!B:C,2,0))%,MIN(T396+V396,VLOOKUP("R700",TSC!B:C,2,0)*VLOOKUP("R101",TSC!B:C,2,0))*(VLOOKUP("T713",TSC!B:C,2,0))%),0)</f>
        <v/>
      </c>
      <c r="CV396">
        <f>IFERROR(INDEX(ADJ!$A$1:$BZ$1000,MATCH(PAYROLL!D396,ADJ!A$1:A$500,0),MATCH(PAYROLL!CV$2,ADJ!$2:$2,0)),0)</f>
        <v/>
      </c>
      <c r="CW396">
        <f>IFERROR(INDEX(ADJ!$A$1:$BZ$1000,MATCH(PAYROLL!D396,ADJ!A$1:A$500,0),MATCH(PAYROLL!CW$2,ADJ!$2:$2,0)),0)</f>
        <v/>
      </c>
      <c r="CX396">
        <f>SUM(CR396:CW396)</f>
        <v/>
      </c>
      <c r="CY396">
        <f>ROUND(IF(CR396&gt;0,T396+V396*VLOOKUP("R202",TSC!$B$1:$C$500,2,0),0),0)</f>
        <v/>
      </c>
      <c r="CZ396">
        <f>IFERROR(INDEX(CSDA!D$1:D$500,MATCH($CZ$2,CSDA!C$1:C$500,0)),0)</f>
        <v/>
      </c>
      <c r="DA396">
        <f>ROUND(T396*0.7%,0)</f>
        <v/>
      </c>
      <c r="DB396">
        <f>ROUND(T396/12,0)</f>
        <v/>
      </c>
      <c r="DC396">
        <f ref="DC396" t="array">IFERROR(INDEX(CSDA!D$1:D$500,MATCH("Trích giữ"&amp;PAYROLL!DC$2,CSDA!A$1:A$500&amp;CSDA!C$1:C$500,0)),0)</f>
        <v/>
      </c>
      <c r="DD396">
        <f ref="DD396" t="array">IFERROR(INDEX(CSDA!D$1:D$500,MATCH("Trích giữ"&amp;PAYROLL!DD$2,CSDA!A$1:A$500&amp;CSDA!C$1:C$500,0)),0)</f>
        <v/>
      </c>
      <c r="DE396">
        <f ref="DE396" t="array">IFERROR(INDEX(CSDA!D$1:D$500,MATCH("Trích giữ"&amp;PAYROLL!DE$2,CSDA!A$1:A$500&amp;CSDA!C$1:C$500,0)),0)</f>
        <v/>
      </c>
      <c r="DF396">
        <f>IFERROR(INDEX(CSDA!D$1:D$500,MATCH(PAYROLL!DF$2,CSDA!C$1:C$500,0)),0)</f>
        <v/>
      </c>
      <c r="DG396">
        <f ref="DG396" t="array">IFERROR(INDEX(CSDA!D$1:D$500,MATCH("Trích giữ"&amp;PAYROLL!DG$2,CSDA!A$1:A$500&amp;CSDA!C$1:C$500,0)),0)</f>
        <v/>
      </c>
      <c r="DH396">
        <f>ROUND(T396/26,0)</f>
        <v/>
      </c>
      <c r="DI396">
        <f ref="DI396" t="array">IFERROR(INDEX(CSDA!D$1:D$500,MATCH("Trích giữ"&amp;PAYROLL!DI$2,CSDA!A$1:A$500&amp;CSDA!C$1:C$500,0)),0)</f>
        <v/>
      </c>
      <c r="DJ396">
        <f>IF(U396=0,T396*21.5%-BL396,0)</f>
        <v/>
      </c>
      <c r="DK396">
        <f ref="DK396" t="array">IFERROR(INDEX(CSDA!D$1:D$500,MATCH("Trích giữ"&amp;PAYROLL!DK$2,CSDA!A$1:A$500&amp;CSDA!C$1:C$500,0)),0)</f>
        <v/>
      </c>
      <c r="DL396">
        <f>IFERROR(INDEX(CSDA!D$1:D$500,MATCH(PAYROLL!DL$2,CSDA!C$1:C$500,0))/12,0)</f>
        <v/>
      </c>
      <c r="DM396">
        <f>SUM(DB396:DL396)</f>
        <v/>
      </c>
      <c r="DN396">
        <f>IFERROR(INDEX(ADJ!$A$1:$BZ$1000,MATCH(PAYROLL!D396,ADJ!A$1:A$500,0),MATCH(PAYROLL!DN$2,ADJ!$2:$2,0)),0)</f>
        <v/>
      </c>
      <c r="DO396">
        <f>IFERROR(SUM(BP396,DM396:DN396,CX396:DA396)-DT396,0)</f>
        <v/>
      </c>
      <c r="DP396">
        <f ref="DP396" t="array">SUM(BW396*IFERROR(INDEX(CSDA!D$1:D$500,MATCH(BW$2,CSDA!C$1:C$500,0)),0)%,CX396*IFERROR(INDEX(CSDA!D$1:D$500,MATCH(CX$2,CSDA!C$1:C$500,0)),0)%,DA396*IFERROR(INDEX(CSDA!D$1:D$500,MATCH(DA$2,CSDA!C$1:C$500,0)),0)%,DB396*IFERROR(INDEX(CSDA!D$1:D$500,MATCH(DB$2,CSDA!C$1:C$500,0)),0)%,DF396*IFERROR(INDEX(CSDA!D$1:D$500,MATCH("Phí dịch vụ"&amp;PAYROLL!DF$2,CSDA!A$1:A$500&amp;CSDA!C$1:C$500,0)),0)%,DC396*IFERROR(INDEX(CSDA!D$1:D$500,MATCH("Phí dịch vụ"&amp;PAYROLL!DC$2,CSDA!A$1:A$500&amp;CSDA!C$1:C$500,0)),0)%,DH396*IFERROR(INDEX(CSDA!D$1:D$500,MATCH("Phí dịch vụ"&amp;PAYROLL!DH$2,CSDA!A$1:A$500&amp;CSDA!C$1:C$500,0)),0)%,DJ396*IFERROR(INDEX(CSDA!D$1:D$500,MATCH("Phí dịch vụ"&amp;PAYROLL!DJ$2,CSDA!A$1:A$500&amp;CSDA!C$1:C$500,0)),0)%,BN396*IFERROR(INDEX(CSDA!D$1:D$500,MATCH(BN$2,CSDA!C$1:C$500,0)),0)%)-BN396*7%</f>
        <v/>
      </c>
      <c r="DQ396">
        <f>IFERROR(INDEX(ADJ!$A$1:$BZ$1000,MATCH(PAYROLL!D396,ADJ!A$1:A$500,0),MATCH(PAYROLL!DQ$2,ADJ!$2:$2,0)),0)</f>
        <v/>
      </c>
      <c r="DR396">
        <f>IFERROR(INDEX(ADJ!$A$1:$BZ$1000,MATCH(PAYROLL!D396,ADJ!A$1:A$500,0),MATCH(PAYROLL!DR$2,ADJ!$2:$2,0)),0)</f>
        <v/>
      </c>
      <c r="DS396">
        <f>SUM(DP396:DR396)</f>
        <v/>
      </c>
      <c r="DT396">
        <f>EK396</f>
        <v/>
      </c>
      <c r="DU396">
        <f>SUM(DO396:DR396)</f>
        <v/>
      </c>
      <c r="DV396">
        <f>ROUND(DU396*0.1,0)</f>
        <v/>
      </c>
      <c r="DW396">
        <f>DU396+DV396</f>
        <v/>
      </c>
      <c r="DZ396">
        <f>IFERROR(INDEX(ADJ!$A$1:$BZ$1000,MATCH(PAYROLL!$D396,ADJ!A$1:A$500,0),MATCH(PAYROLL!DZ$2,ADJ!$2:$2,0)),0)</f>
        <v/>
      </c>
      <c r="EA396">
        <f>IFERROR(INDEX(ADJ!$A$1:$BZ$1000,MATCH(PAYROLL!$D396,ADJ!A$1:A$500,0),MATCH(PAYROLL!EA$2,ADJ!$2:$2,0)),0)</f>
        <v/>
      </c>
      <c r="EB396">
        <f>IFERROR(INDEX(ADJ!$A$1:$BZ$1000,MATCH(PAYROLL!$D396,ADJ!A$1:A$500,0),MATCH(PAYROLL!EB$2,ADJ!$2:$2,0)),0)</f>
        <v/>
      </c>
      <c r="EC396">
        <f>IFERROR(INDEX(ADJ!$A$1:$BZ$1000,MATCH(PAYROLL!$D396,ADJ!A$1:A$500,0),MATCH(PAYROLL!EC$2,ADJ!$2:$2,0)),0)</f>
        <v/>
      </c>
      <c r="ED396">
        <f>IFERROR(INDEX(ADJ!$A$1:$BZ$1000,MATCH(PAYROLL!$D396,ADJ!A$1:A$500,0),MATCH(PAYROLL!ED$2,ADJ!$2:$2,0)),0)</f>
        <v/>
      </c>
      <c r="EE396">
        <f>IFERROR(INDEX(ADJ!$A$1:$BZ$1000,MATCH(PAYROLL!$D396,ADJ!A$1:A$500,0),MATCH(PAYROLL!EE$2,ADJ!$2:$2,0)),0)</f>
        <v/>
      </c>
      <c r="EF396">
        <f>IFERROR(INDEX(ADJ!$A$1:$BZ$1000,MATCH(PAYROLL!$D396,ADJ!A$1:A$500,0),MATCH(PAYROLL!EF$2,ADJ!$2:$2,0)),0)</f>
        <v/>
      </c>
      <c r="EG396">
        <f>IFERROR(INDEX(ADJ!$A$1:$BZ$1000,MATCH(PAYROLL!$D396,ADJ!A$1:A$500,0),MATCH(PAYROLL!EG$2,ADJ!$2:$2,0)),0)</f>
        <v/>
      </c>
      <c r="EH396">
        <f>IFERROR(INDEX(ADJ!$A$1:$BZ$1000,MATCH(PAYROLL!$D396,ADJ!A$1:A$500,0),MATCH(PAYROLL!EH$2,ADJ!$2:$2,0)),0)</f>
        <v/>
      </c>
      <c r="EI396">
        <f>IFERROR(INDEX(ADJ!$A$1:$BZ$1000,MATCH(PAYROLL!D396,ADJ!A$1:A$500,0),MATCH(PAYROLL!EI$2,ADJ!$2:$2,0)),0)</f>
        <v/>
      </c>
      <c r="EJ396">
        <f>IFERROR(INDEX(ADJ!$A$1:$BZ$1000,MATCH(PAYROLL!$D396,ADJ!A$1:A$500,0),MATCH(PAYROLL!EJ$2,ADJ!$2:$2,0)),0)</f>
        <v/>
      </c>
      <c r="EK396">
        <f>SUM(DZ396:EJ396)</f>
        <v/>
      </c>
    </row>
    <row r="397">
      <c r="A397" t="n">
        <v>395</v>
      </c>
      <c r="B397" t="inlineStr">
        <is>
          <t>Quách Thị Vinh</t>
        </is>
      </c>
      <c r="D397" t="inlineStr">
        <is>
          <t>159781-01</t>
        </is>
      </c>
      <c r="S397">
        <f>IFERROR(INDEX(PIS!$A$1:$BZ$1000,MATCH($D397,PIS!C$1:C$500,0),MATCH("Lương CB tháng trước",PIS!$1:$1,0)),0)</f>
        <v/>
      </c>
      <c r="T397">
        <f>IFERROR(INDEX(PIS!$A$1:$BZ$1000,MATCH($D397,PIS!C$1:C$500,0),MATCH("Lương CB hiện tại",PIS!$1:$1,0)),0)</f>
        <v/>
      </c>
      <c r="U397">
        <f>IFERROR(INDEX(PIS!$A$1:$BZ$1000,MATCH($D397,PIS!C$1:C$500,0),MATCH("Lương đóng BHBB",PIS!$1:$1,0)),0)</f>
        <v/>
      </c>
      <c r="V397">
        <f>IFERROR(INDEX(PIS!$A$1:$BZ$1000,MATCH($D397,PIS!C$1:C$500,0),MATCH(V$2,PIS!$2:$2,0)),0)</f>
        <v/>
      </c>
      <c r="W397">
        <f>IFERROR(INDEX(PIS!$A$1:$BZ$1000,MATCH($D397,PIS!C$1:C$500,0),MATCH(W$2,PIS!$2:$2,0)),0)</f>
        <v/>
      </c>
      <c r="X397">
        <f>IFERROR(INDEX(PIS!$A$1:$BZ$1000,MATCH($D397,PIS!C$1:C$500,0),MATCH(X$2,PIS!$2:$2,0)),0)</f>
        <v/>
      </c>
      <c r="Y397">
        <f>IFERROR(INDEX(PIS!$A$1:$BZ$1000,MATCH($D397,PIS!C$1:C$500,0),MATCH(Y$2,PIS!$2:$2,0)),0)</f>
        <v/>
      </c>
      <c r="Z397">
        <f>IFERROR(INDEX(PIS!$A$1:$BZ$1000,MATCH($D397,PIS!C$1:C$500,0),MATCH(Z$2,PIS!$2:$2,0)),0)</f>
        <v/>
      </c>
      <c r="AA397">
        <f>IFERROR(INDEX(PIS!$A$1:$BZ$1000,MATCH($D397,PIS!C$1:C$500,0),MATCH(AA$2,PIS!$2:$2,0)),0)</f>
        <v/>
      </c>
      <c r="AB397">
        <f>IFERROR(INDEX(PIS!$A$1:$BZ$1000,MATCH($D397,PIS!C$1:C$500,0),MATCH(AB$2,PIS!$2:$2,0)),0)</f>
        <v/>
      </c>
      <c r="AC397">
        <f>SUM(V397:AB397)</f>
        <v/>
      </c>
      <c r="AD397">
        <f>IFERROR(INDEX(TIMESHEET!$A$1:$AI$5000,MATCH($D397,TIMESHEET!A$1:A$500,0),MATCH("T100",TIMESHEET!$2:$2,0))-2,0)</f>
        <v/>
      </c>
      <c r="AE397">
        <f>IFERROR(INDEX(TIMESHEET!$A$1:$AI$5000,MATCH($D397,TIMESHEET!A$1:A$500,0),MATCH("T202",TIMESHEET!$2:$2,0)),0)</f>
        <v/>
      </c>
      <c r="AF397">
        <f>IFERROR(INDEX(TIMESHEET!$A$1:$AI$5000,MATCH($D397,TIMESHEET!A$1:A$500,0),MATCH("T302",TIMESHEET!$2:$2,0)),0)</f>
        <v/>
      </c>
      <c r="AG397">
        <f>IFERROR(INDEX(TIMESHEET!$A$1:$AI$5000,MATCH($D397,TIMESHEET!A$1:A$500,0),MATCH("T406",TIMESHEET!$2:$2,0)),0)</f>
        <v/>
      </c>
      <c r="AH397">
        <f>AE397+AG397</f>
        <v/>
      </c>
      <c r="AI397">
        <f>IFERROR(INDEX(TIMESHEET!$A$1:$AI$5000,MATCH($D397,TIMESHEET!A$1:A$500,0),MATCH("T701",TIMESHEET!$2:$2,0)),0)</f>
        <v/>
      </c>
      <c r="AJ397">
        <f>IFERROR(INDEX(TIMESHEET!$A$1:$AI$5000,MATCH($D397,TIMESHEET!B$1:B$500,0),MATCH("T320",TIMESHEET!$2:$2,0)),0)</f>
        <v/>
      </c>
      <c r="AK397">
        <f>IFERROR(IF(LEFT(INDEX(PIS!O$1:O$500,MATCH(D397,PIS!C$1:C$500)),1)="M",T397/AD397*SUM(AE397:AG397),T397*AD397),0)</f>
        <v/>
      </c>
      <c r="AL397">
        <f>IFERROR(INDEX(ADJ!$A$1:$BZ$1000,MATCH(PAYROLL!D397,ADJ!A$1:A$500,0),MATCH(PAYROLL!AL$2,ADJ!$2:$2,0)),0)</f>
        <v/>
      </c>
      <c r="AM397">
        <f>SUM(AK397:AL397)</f>
        <v/>
      </c>
      <c r="AN397">
        <f>IFERROR(ROUND(V397/$AD397*$AH397,0),0)</f>
        <v/>
      </c>
      <c r="AO397">
        <f>IFERROR(ROUND(W397/$AD397*$AH397,0),0)</f>
        <v/>
      </c>
      <c r="AP397">
        <f>IFERROR(ROUND(X397/$AD397*$AE397,0),0)</f>
        <v/>
      </c>
      <c r="AQ397">
        <f>IFERROR(ROUND(Y397/$AD397*$AH397,0),0)</f>
        <v/>
      </c>
      <c r="AR397">
        <f>IFERROR(ROUND(Z397/$AD397*$AH397,0),0)</f>
        <v/>
      </c>
      <c r="AS397">
        <f>IFERROR(ROUND(AA397/$AD397*$AH397,0),0)</f>
        <v/>
      </c>
      <c r="AT397">
        <f>IFERROR(IF((AE397+AF397+AG397)&gt;13,AB397,ROUND(AB397/AD397*AH397,0)),0)</f>
        <v/>
      </c>
      <c r="AU397">
        <f>IFERROR(INDEX(ADJ!$A$1:$BZ$1000,MATCH(PAYROLL!D397,ADJ!A$1:A$500,0),MATCH(PAYROLL!AU$2,ADJ!$2:$2,0)),0)</f>
        <v/>
      </c>
      <c r="AV397">
        <f>ROUND(SUM(AN397:AU397),0)</f>
        <v/>
      </c>
      <c r="AW397">
        <f>IFERROR(INDEX(TIMESHEET!$A$1:$AI$5000,MATCH(PAYROLL!D397,TIMESHEET!A$1:A$500,0),MATCH("T620",TIMESHEET!$2:$2,0)),0)</f>
        <v/>
      </c>
      <c r="AX397">
        <f>IFERROR(INDEX(TIMESHEET!$A$1:$AI$5000,MATCH(PAYROLL!D397,TIMESHEET!A$1:A$500,0),MATCH("T601",TIMESHEET!$2:$2,0)),0)</f>
        <v/>
      </c>
      <c r="AY397">
        <f>IFERROR(INDEX(TIMESHEET!$A$1:$AI$5000,MATCH(PAYROLL!D397,TIMESHEET!A$1:A$500,0),MATCH("T602",TIMESHEET!$2:$2,0)),0)</f>
        <v/>
      </c>
      <c r="AZ397">
        <f>IFERROR(INDEX(TIMESHEET!$A$1:$AI$5000,MATCH(PAYROLL!D397,TIMESHEET!A$1:A$500,0),MATCH("T603",TIMESHEET!$2:$2,0)),0)</f>
        <v/>
      </c>
      <c r="BA397">
        <f>IFERROR(INDEX(TIMESHEET!$A$1:$AI$5000,MATCH(PAYROLL!D397,TIMESHEET!A$1:A$500,0),MATCH("T611",TIMESHEET!$2:$2,0)),0)</f>
        <v/>
      </c>
      <c r="BB397">
        <f>IFERROR(INDEX(TIMESHEET!$A$1:$AI$5000,MATCH(PAYROLL!D397,TIMESHEET!A$1:A$500,0),MATCH("T612",TIMESHEET!$2:$2,0)),0)</f>
        <v/>
      </c>
      <c r="BC397">
        <f>IFERROR(INDEX(TIMESHEET!$A$1:$AI$5000,MATCH(PAYROLL!D397,TIMESHEET!A$1:A$500,0),MATCH("T613",TIMESHEET!$2:$2,0)),0)</f>
        <v/>
      </c>
      <c r="BD397">
        <f>IFERROR(INDEX(TIMESHEET!$A$1:$AI$5000,MATCH(PAYROLL!D397,TIMESHEET!A$1:A$500,0),MATCH("T500",TIMESHEET!$2:$2,0)),0)</f>
        <v/>
      </c>
      <c r="BE397">
        <f>IFERROR(IF(LEFT(INDEX(PIS!O$1:O$500,MATCH(D397,PIS!C$1:C$500)),1)="M",T397/AD397/8*(AW397+AX397*1.5+AY397*2+AZ397*3+BA397*2.1+BB397*2.7+BC397*3.9+BD397*0.3),T397/8*(AW397+AX397*1.5+AY397*2+AZ397*3+BA397*2.1+BB397*2.7+BC397*3.9+BD397*0.3)),0)</f>
        <v/>
      </c>
      <c r="BF397">
        <f>IFERROR(INDEX(ADJ!$A$1:$BZ$1000,MATCH(PAYROLL!$D397,ADJ!A$1:A$500,0),MATCH(PAYROLL!BF$2,ADJ!$2:$2,0)),0)</f>
        <v/>
      </c>
      <c r="BG397">
        <f>IFERROR(INDEX(ADJ!$A$1:$BZ$1000,MATCH(PAYROLL!D397,ADJ!A$1:A$500,0),MATCH(PAYROLL!BG$2,ADJ!$2:$2,0)),0)</f>
        <v/>
      </c>
      <c r="BH397">
        <f>IFERROR(INDEX(ADJ!$A$1:$BZ$1000,MATCH(PAYROLL!D397,ADJ!A$1:A$500,0),MATCH(PAYROLL!BH$2,ADJ!$2:$2,0)),0)</f>
        <v/>
      </c>
      <c r="BI397">
        <f>IFERROR(INDEX(ADJ!$A$1:$BZ$1000,MATCH(PAYROLL!D397,ADJ!A$1:A$500,0),MATCH(PAYROLL!BI$2,ADJ!$2:$2,0)),0)</f>
        <v/>
      </c>
      <c r="BJ397">
        <f>IFERROR(INDEX(ADJ!$A$1:$BZ$1000,MATCH(PAYROLL!D397,ADJ!A$1:A$500,0),MATCH(PAYROLL!BJ$2,ADJ!$2:$2,0)),0)</f>
        <v/>
      </c>
      <c r="BK397">
        <f>SUM(BF397:BJ397)</f>
        <v/>
      </c>
      <c r="BL397">
        <f>IFERROR(INDEX(ADJ!$A$1:$BZ$1000,MATCH(PAYROLL!D397,ADJ!A$1:A$500,0),MATCH(PAYROLL!BL$2,ADJ!$2:$2,0)),0)</f>
        <v/>
      </c>
      <c r="BM397">
        <f>IFERROR(INDEX(ADJ!$A$1:$BZ$1000,MATCH(PAYROLL!D397,ADJ!A$1:A$500,0),MATCH(PAYROLL!BM$2,ADJ!$2:$2,0)),0)</f>
        <v/>
      </c>
      <c r="BN397">
        <f>IFERROR(INDEX(ADJ!$A$1:$BZ$1000,MATCH(PAYROLL!D397,ADJ!A$1:A$500,0),MATCH(PAYROLL!BN$2,ADJ!$2:$2,0)),0)</f>
        <v/>
      </c>
      <c r="BO397">
        <f>IFERROR(INDEX(ADJ!$A$1:$BZ$1000,MATCH(PAYROLL!D397,ADJ!A$1:A$500,0),MATCH(PAYROLL!BO$2,ADJ!$2:$2,0)),0)</f>
        <v/>
      </c>
      <c r="BP397">
        <f>SUM(AM397,AV397,BE397,BK397,BL397:BO397)</f>
        <v/>
      </c>
      <c r="BQ397">
        <f>BO397</f>
        <v/>
      </c>
      <c r="BR397">
        <f>IFERROR(ROUND(IF(LEFT(INDEX(PIS!O$1:O$500,MATCH(D397,PIS!C$1:C$500)),1)="D",T397/8*(BD397*0.3),IF(LEFT(INDEX(PIS!O$1:O$500,MATCH(D397,PIS!C$1:C$500)),1)="H",T397*($BD397*0.3),T397/$AD397/8*($BD397*0.3))),0),0)</f>
        <v/>
      </c>
      <c r="BS397">
        <f>IF(AP397&lt;1,0,MIN(AP397,730000))</f>
        <v/>
      </c>
      <c r="BT397">
        <f>IFERROR(ROUND((BE397-SUM(AW397:BC397)*T397/AD397/8),0)-BR397,0)</f>
        <v/>
      </c>
      <c r="BU397">
        <f>AO397</f>
        <v/>
      </c>
      <c r="BV397">
        <f>SUM(BQ397:BU397)</f>
        <v/>
      </c>
      <c r="BW397">
        <f>BP397-BV397</f>
        <v/>
      </c>
      <c r="BX397">
        <f>IFERROR(IF(RIGHT(INDEX(PIS!O$1:O$500,MATCH(D397,PIS!C$1:C$500)),5)="Gross",MIN(U397+V397,VLOOKUP("R700",TSC!B:C,2,0)*VLOOKUP("R101",TSC!B:C,2,0))*VLOOKUP("R701",TSC!B:C,2,0)%,0),0)</f>
        <v/>
      </c>
      <c r="BY397">
        <f>IFERROR(IF(RIGHT(INDEX(PIS!O$1:O$500,MATCH(D397,PIS!C$1:C$500)),5)="Gross",MIN(U397+V397,VLOOKUP("R700",TSC!B:C,2,0)*VLOOKUP("R101",TSC!B:C,2,0))*VLOOKUP("T704",TSC!B:C,2,0)%,0),0)</f>
        <v/>
      </c>
      <c r="BZ397">
        <f>IFERROR(IF(RIGHT(INDEX(PIS!O$1:O$500,MATCH(D397,PIS!C$1:C$500)),5)="Gross",MIN(U397+V397,VLOOKUP("R700",TSC!B:C,2,0)*VLOOKUP("1",TSC!F:G,2,0))*VLOOKUP("T705",TSC!B:C,2,0)%,0),0)</f>
        <v/>
      </c>
      <c r="CA397">
        <f>IFERROR(INDEX(ADJ!$A$1:$BZ$1000,MATCH(PAYROLL!D397,ADJ!A$1:A$500,0),MATCH(PAYROLL!CA$2,ADJ!$2:$2,0)),0)</f>
        <v/>
      </c>
      <c r="CB397">
        <f>IFERROR(INDEX(ADJ!$A$1:$BZ$1000,MATCH(PAYROLL!D397,ADJ!A$1:A$500,0),MATCH(PAYROLL!CB$2,ADJ!$2:$2,0)),0)</f>
        <v/>
      </c>
      <c r="CC397">
        <f>SUM(BX397:CB397)</f>
        <v/>
      </c>
      <c r="CD397">
        <f>IFERROR(INDEX(PIS!$A$1:$BZ$1000,MATCH(PAYROLL!D397,PIS!C$1:C$500,0),MATCH(PAYROLL!CD$1,PIS!$1:$1,0)),0)</f>
        <v/>
      </c>
      <c r="CE397">
        <f>IFERROR(IF(OR(INDEX(PIS!P$1:P$500,MATCH(D397,PIS!C$1:C$500,0))="LT2",INDEX(PIS!P$1:P$500,MATCH(D397,PIS!C$1:C$500,0))="P10"),0,SUM(CC397,CD397*VLOOKUP("R601",TSC!B:C,2,0),VLOOKUP("R602",TSC!B:C,2,0))),0)</f>
        <v/>
      </c>
      <c r="CF397">
        <f>MAX(BW397-CE397,0)</f>
        <v/>
      </c>
      <c r="CG397">
        <f>IFERROR(IF(OR(RIGHT(INDEX(PIS!P$1:P$500,MATCH(D397,PIS!C$1:C$500)),5)="P10",RIGHT(INDEX(PIS!P$1:P$500,MATCH(D397,PIS!C$1:C$500)),5)="CK"),0,IF(CF397&lt;=5000000,CF397*5%,IF(CF397&lt;=10000000,CF397*10%-250000,IF(CF397&lt;=18000000,CF397*15%-750000,IF(CF397&lt;=32000000,CF397*20%-1650000,IF(CF397&lt;=52000000,CF397*25%-3250000,IF(CF397&lt;=80000000,BH397*30%-5850000,CF397*35%-9850000))))))),0)</f>
        <v/>
      </c>
      <c r="CH397">
        <f>IFERROR(IF(OR(INDEX(PIS!P$1:P$500,MATCH(D397,PIS!C$1:C$500))="LT",INDEX(PIS!P$1:P$500,MATCH(D397,PIS!C$1:C$500))="CK"),0,IF(CF397&lt;2000000,0,CF397*10%)),0)</f>
        <v/>
      </c>
      <c r="CI397">
        <f>IFERROR(INDEX(ADJ!$A$1:$BZ$1000,MATCH(PAYROLL!D397,ADJ!A$1:A$500,0),MATCH(PAYROLL!CI$2,ADJ!$2:$2,0)),0)</f>
        <v/>
      </c>
      <c r="CJ397">
        <f>IFERROR(INDEX(ADJ!$A$1:$BZ$1000,MATCH(PAYROLL!D397,ADJ!A$1:A$500,0),MATCH(PAYROLL!CJ$2,ADJ!$2:$2,0)),0)</f>
        <v/>
      </c>
      <c r="CK397">
        <f>IFERROR(INDEX(ADJ!$A$1:$BZ$1000,MATCH(PAYROLL!D397,ADJ!A$1:A$500,0),MATCH(PAYROLL!CK$2,ADJ!$2:$2,0)),0)</f>
        <v/>
      </c>
      <c r="CL397">
        <f>SUM(CG397:CK397)</f>
        <v/>
      </c>
      <c r="CM397">
        <f>ROUND(SUM(CH397:CK397),0)</f>
        <v/>
      </c>
      <c r="CN397">
        <f>IFERROR(INDEX(CSDA!D$1:D$500,MATCH($CN$2,CSDA!C$1:C$500,0))*INDEX(PIS!V$1:V$500,MATCH(D397,PIS!C$1:C$500))+INDEX(ADJ!$A$1:$BZ$1000,MATCH(PAYROLL!D397,ADJ!A$1:A$500,0),MATCH(PAYROLL!CN$2,ADJ!$2:$2,0)),0)</f>
        <v/>
      </c>
      <c r="CO397">
        <f>IFERROR(INDEX(ADJ!$A$1:$BZ$1000,MATCH(PAYROLL!D397,ADJ!A$1:A$500,0),MATCH(PAYROLL!CO$2,ADJ!$2:$2,0)),0)</f>
        <v/>
      </c>
      <c r="CP397">
        <f>IFERROR(INDEX(ADJ!$A$1:$BZ$1000,MATCH(PAYROLL!D397,ADJ!A$1:A$500,0),MATCH(PAYROLL!CP$2,ADJ!$2:$2,0)),0)</f>
        <v/>
      </c>
      <c r="CQ397">
        <f>BP397-CL397-CI397-CM397-CN397-CO397-CP397-CC397</f>
        <v/>
      </c>
      <c r="CR397">
        <f>IFERROR(IF(RIGHT(INDEX(PIS!O$1:O$500,MATCH(D397,PIS!C$1:C$500,0)),5)="Gross",MIN(U397+V397,VLOOKUP("R700",TSC!B:C,2,0)*VLOOKUP("R101",TSC!B:C,2,0))*(VLOOKUP("T711",TSC!B:C,2,0)+VLOOKUP("T712",TSC!B:C,2,0))%,MIN(T397+V397,VLOOKUP("R700",TSC!B:C,2,0)*VLOOKUP("R101",TSC!B:C,2,0))*(VLOOKUP("T711",TSC!B:C,2,0)+VLOOKUP("T712",TSC!B:C,2,0)+VLOOKUP("R701",TSC!B:C,2,0))%),0)</f>
        <v/>
      </c>
      <c r="CS397">
        <f>IFERROR(IF(RIGHT(INDEX(PIS!O$1:O$500,MATCH(D397,PIS!C$1:C$500,0)),5)="Gross",MIN(U397+V397,VLOOKUP("R700",TSC!B:C,2,0)*VLOOKUP("R101",TSC!B:C,2,0))*(VLOOKUP("T714",TSC!B:C,2,0))%,MIN(T397+V397,VLOOKUP("R700",TSC!B:C,2,0)*VLOOKUP("R101",TSC!B:C,2,0))*(VLOOKUP("T704",TSC!B:C,2,0)+VLOOKUP("T714",TSC!B:C,2,0))%),0)</f>
        <v/>
      </c>
      <c r="CT397">
        <f>IFERROR(IF(RIGHT(INDEX(PIS!O$1:O$500,MATCH(D397,PIS!C$1:C$500,0)),5)="Gross",MIN(U397+V397,VLOOKUP("R700",TSC!B:C,2,0)*VLOOKUP("R101",TSC!B:C,2,0))*VLOOKUP("T705",TSC!B:C,2,0)%,MIN(T397+V397,VLOOKUP("R700",TSC!B:C,2,0)*VLOOKUP("R101",TSC!B:C,2,0))*VLOOKUP("T705",TSC!B:C,2,0)%),0)</f>
        <v/>
      </c>
      <c r="CU397">
        <f>IFERROR(IF(RIGHT(INDEX(PIS!O$1:O$500,MATCH(D397,PIS!C$1:C$500,0)),5)="Gross",MIN(U397+V397,VLOOKUP("R700",TSC!B:C,2,0)*VLOOKUP("R101",TSC!B:C,2,0))*(VLOOKUP("T713",TSC!B:C,2,0))%,MIN(T397+V397,VLOOKUP("R700",TSC!B:C,2,0)*VLOOKUP("R101",TSC!B:C,2,0))*(VLOOKUP("T713",TSC!B:C,2,0))%),0)</f>
        <v/>
      </c>
      <c r="CV397">
        <f>IFERROR(INDEX(ADJ!$A$1:$BZ$1000,MATCH(PAYROLL!D397,ADJ!A$1:A$500,0),MATCH(PAYROLL!CV$2,ADJ!$2:$2,0)),0)</f>
        <v/>
      </c>
      <c r="CW397">
        <f>IFERROR(INDEX(ADJ!$A$1:$BZ$1000,MATCH(PAYROLL!D397,ADJ!A$1:A$500,0),MATCH(PAYROLL!CW$2,ADJ!$2:$2,0)),0)</f>
        <v/>
      </c>
      <c r="CX397">
        <f>SUM(CR397:CW397)</f>
        <v/>
      </c>
      <c r="CY397">
        <f>ROUND(IF(CR397&gt;0,T397+V397*VLOOKUP("R202",TSC!$B$1:$C$500,2,0),0),0)</f>
        <v/>
      </c>
      <c r="CZ397">
        <f>IFERROR(INDEX(CSDA!D$1:D$500,MATCH($CZ$2,CSDA!C$1:C$500,0)),0)</f>
        <v/>
      </c>
      <c r="DA397">
        <f>ROUND(T397*0.7%,0)</f>
        <v/>
      </c>
      <c r="DB397">
        <f>ROUND(T397/12,0)</f>
        <v/>
      </c>
      <c r="DC397">
        <f ref="DC397" t="array">IFERROR(INDEX(CSDA!D$1:D$500,MATCH("Trích giữ"&amp;PAYROLL!DC$2,CSDA!A$1:A$500&amp;CSDA!C$1:C$500,0)),0)</f>
        <v/>
      </c>
      <c r="DD397">
        <f ref="DD397" t="array">IFERROR(INDEX(CSDA!D$1:D$500,MATCH("Trích giữ"&amp;PAYROLL!DD$2,CSDA!A$1:A$500&amp;CSDA!C$1:C$500,0)),0)</f>
        <v/>
      </c>
      <c r="DE397">
        <f ref="DE397" t="array">IFERROR(INDEX(CSDA!D$1:D$500,MATCH("Trích giữ"&amp;PAYROLL!DE$2,CSDA!A$1:A$500&amp;CSDA!C$1:C$500,0)),0)</f>
        <v/>
      </c>
      <c r="DF397">
        <f>IFERROR(INDEX(CSDA!D$1:D$500,MATCH(PAYROLL!DF$2,CSDA!C$1:C$500,0)),0)</f>
        <v/>
      </c>
      <c r="DG397">
        <f ref="DG397" t="array">IFERROR(INDEX(CSDA!D$1:D$500,MATCH("Trích giữ"&amp;PAYROLL!DG$2,CSDA!A$1:A$500&amp;CSDA!C$1:C$500,0)),0)</f>
        <v/>
      </c>
      <c r="DH397">
        <f>ROUND(T397/26,0)</f>
        <v/>
      </c>
      <c r="DI397">
        <f ref="DI397" t="array">IFERROR(INDEX(CSDA!D$1:D$500,MATCH("Trích giữ"&amp;PAYROLL!DI$2,CSDA!A$1:A$500&amp;CSDA!C$1:C$500,0)),0)</f>
        <v/>
      </c>
      <c r="DJ397">
        <f>IF(U397=0,T397*21.5%-BL397,0)</f>
        <v/>
      </c>
      <c r="DK397">
        <f ref="DK397" t="array">IFERROR(INDEX(CSDA!D$1:D$500,MATCH("Trích giữ"&amp;PAYROLL!DK$2,CSDA!A$1:A$500&amp;CSDA!C$1:C$500,0)),0)</f>
        <v/>
      </c>
      <c r="DL397">
        <f>IFERROR(INDEX(CSDA!D$1:D$500,MATCH(PAYROLL!DL$2,CSDA!C$1:C$500,0))/12,0)</f>
        <v/>
      </c>
      <c r="DM397">
        <f>SUM(DB397:DL397)</f>
        <v/>
      </c>
      <c r="DN397">
        <f>IFERROR(INDEX(ADJ!$A$1:$BZ$1000,MATCH(PAYROLL!D397,ADJ!A$1:A$500,0),MATCH(PAYROLL!DN$2,ADJ!$2:$2,0)),0)</f>
        <v/>
      </c>
      <c r="DO397">
        <f>IFERROR(SUM(BP397,DM397:DN397,CX397:DA397)-DT397,0)</f>
        <v/>
      </c>
      <c r="DP397">
        <f ref="DP397" t="array">SUM(BW397*IFERROR(INDEX(CSDA!D$1:D$500,MATCH(BW$2,CSDA!C$1:C$500,0)),0)%,CX397*IFERROR(INDEX(CSDA!D$1:D$500,MATCH(CX$2,CSDA!C$1:C$500,0)),0)%,DA397*IFERROR(INDEX(CSDA!D$1:D$500,MATCH(DA$2,CSDA!C$1:C$500,0)),0)%,DB397*IFERROR(INDEX(CSDA!D$1:D$500,MATCH(DB$2,CSDA!C$1:C$500,0)),0)%,DF397*IFERROR(INDEX(CSDA!D$1:D$500,MATCH("Phí dịch vụ"&amp;PAYROLL!DF$2,CSDA!A$1:A$500&amp;CSDA!C$1:C$500,0)),0)%,DC397*IFERROR(INDEX(CSDA!D$1:D$500,MATCH("Phí dịch vụ"&amp;PAYROLL!DC$2,CSDA!A$1:A$500&amp;CSDA!C$1:C$500,0)),0)%,DH397*IFERROR(INDEX(CSDA!D$1:D$500,MATCH("Phí dịch vụ"&amp;PAYROLL!DH$2,CSDA!A$1:A$500&amp;CSDA!C$1:C$500,0)),0)%,DJ397*IFERROR(INDEX(CSDA!D$1:D$500,MATCH("Phí dịch vụ"&amp;PAYROLL!DJ$2,CSDA!A$1:A$500&amp;CSDA!C$1:C$500,0)),0)%,BN397*IFERROR(INDEX(CSDA!D$1:D$500,MATCH(BN$2,CSDA!C$1:C$500,0)),0)%)-BN397*7%</f>
        <v/>
      </c>
      <c r="DQ397">
        <f>IFERROR(INDEX(ADJ!$A$1:$BZ$1000,MATCH(PAYROLL!D397,ADJ!A$1:A$500,0),MATCH(PAYROLL!DQ$2,ADJ!$2:$2,0)),0)</f>
        <v/>
      </c>
      <c r="DR397">
        <f>IFERROR(INDEX(ADJ!$A$1:$BZ$1000,MATCH(PAYROLL!D397,ADJ!A$1:A$500,0),MATCH(PAYROLL!DR$2,ADJ!$2:$2,0)),0)</f>
        <v/>
      </c>
      <c r="DS397">
        <f>SUM(DP397:DR397)</f>
        <v/>
      </c>
      <c r="DT397">
        <f>EK397</f>
        <v/>
      </c>
      <c r="DU397">
        <f>SUM(DO397:DR397)</f>
        <v/>
      </c>
      <c r="DV397">
        <f>ROUND(DU397*0.1,0)</f>
        <v/>
      </c>
      <c r="DW397">
        <f>DU397+DV397</f>
        <v/>
      </c>
      <c r="DZ397">
        <f>IFERROR(INDEX(ADJ!$A$1:$BZ$1000,MATCH(PAYROLL!$D397,ADJ!A$1:A$500,0),MATCH(PAYROLL!DZ$2,ADJ!$2:$2,0)),0)</f>
        <v/>
      </c>
      <c r="EA397">
        <f>IFERROR(INDEX(ADJ!$A$1:$BZ$1000,MATCH(PAYROLL!$D397,ADJ!A$1:A$500,0),MATCH(PAYROLL!EA$2,ADJ!$2:$2,0)),0)</f>
        <v/>
      </c>
      <c r="EB397">
        <f>IFERROR(INDEX(ADJ!$A$1:$BZ$1000,MATCH(PAYROLL!$D397,ADJ!A$1:A$500,0),MATCH(PAYROLL!EB$2,ADJ!$2:$2,0)),0)</f>
        <v/>
      </c>
      <c r="EC397">
        <f>IFERROR(INDEX(ADJ!$A$1:$BZ$1000,MATCH(PAYROLL!$D397,ADJ!A$1:A$500,0),MATCH(PAYROLL!EC$2,ADJ!$2:$2,0)),0)</f>
        <v/>
      </c>
      <c r="ED397">
        <f>IFERROR(INDEX(ADJ!$A$1:$BZ$1000,MATCH(PAYROLL!$D397,ADJ!A$1:A$500,0),MATCH(PAYROLL!ED$2,ADJ!$2:$2,0)),0)</f>
        <v/>
      </c>
      <c r="EE397">
        <f>IFERROR(INDEX(ADJ!$A$1:$BZ$1000,MATCH(PAYROLL!$D397,ADJ!A$1:A$500,0),MATCH(PAYROLL!EE$2,ADJ!$2:$2,0)),0)</f>
        <v/>
      </c>
      <c r="EF397">
        <f>IFERROR(INDEX(ADJ!$A$1:$BZ$1000,MATCH(PAYROLL!$D397,ADJ!A$1:A$500,0),MATCH(PAYROLL!EF$2,ADJ!$2:$2,0)),0)</f>
        <v/>
      </c>
      <c r="EG397">
        <f>IFERROR(INDEX(ADJ!$A$1:$BZ$1000,MATCH(PAYROLL!$D397,ADJ!A$1:A$500,0),MATCH(PAYROLL!EG$2,ADJ!$2:$2,0)),0)</f>
        <v/>
      </c>
      <c r="EH397">
        <f>IFERROR(INDEX(ADJ!$A$1:$BZ$1000,MATCH(PAYROLL!$D397,ADJ!A$1:A$500,0),MATCH(PAYROLL!EH$2,ADJ!$2:$2,0)),0)</f>
        <v/>
      </c>
      <c r="EI397">
        <f>IFERROR(INDEX(ADJ!$A$1:$BZ$1000,MATCH(PAYROLL!D397,ADJ!A$1:A$500,0),MATCH(PAYROLL!EI$2,ADJ!$2:$2,0)),0)</f>
        <v/>
      </c>
      <c r="EJ397">
        <f>IFERROR(INDEX(ADJ!$A$1:$BZ$1000,MATCH(PAYROLL!$D397,ADJ!A$1:A$500,0),MATCH(PAYROLL!EJ$2,ADJ!$2:$2,0)),0)</f>
        <v/>
      </c>
      <c r="EK397">
        <f>SUM(DZ397:EJ397)</f>
        <v/>
      </c>
    </row>
    <row r="398">
      <c r="A398" t="n">
        <v>396</v>
      </c>
      <c r="B398" t="inlineStr">
        <is>
          <t>Phùng Văn Khánh</t>
        </is>
      </c>
      <c r="D398" t="inlineStr">
        <is>
          <t>158994-01</t>
        </is>
      </c>
      <c r="S398">
        <f>IFERROR(INDEX(PIS!$A$1:$BZ$1000,MATCH($D398,PIS!C$1:C$500,0),MATCH("Lương CB tháng trước",PIS!$1:$1,0)),0)</f>
        <v/>
      </c>
      <c r="T398">
        <f>IFERROR(INDEX(PIS!$A$1:$BZ$1000,MATCH($D398,PIS!C$1:C$500,0),MATCH("Lương CB hiện tại",PIS!$1:$1,0)),0)</f>
        <v/>
      </c>
      <c r="U398">
        <f>IFERROR(INDEX(PIS!$A$1:$BZ$1000,MATCH($D398,PIS!C$1:C$500,0),MATCH("Lương đóng BHBB",PIS!$1:$1,0)),0)</f>
        <v/>
      </c>
      <c r="V398">
        <f>IFERROR(INDEX(PIS!$A$1:$BZ$1000,MATCH($D398,PIS!C$1:C$500,0),MATCH(V$2,PIS!$2:$2,0)),0)</f>
        <v/>
      </c>
      <c r="W398">
        <f>IFERROR(INDEX(PIS!$A$1:$BZ$1000,MATCH($D398,PIS!C$1:C$500,0),MATCH(W$2,PIS!$2:$2,0)),0)</f>
        <v/>
      </c>
      <c r="X398">
        <f>IFERROR(INDEX(PIS!$A$1:$BZ$1000,MATCH($D398,PIS!C$1:C$500,0),MATCH(X$2,PIS!$2:$2,0)),0)</f>
        <v/>
      </c>
      <c r="Y398">
        <f>IFERROR(INDEX(PIS!$A$1:$BZ$1000,MATCH($D398,PIS!C$1:C$500,0),MATCH(Y$2,PIS!$2:$2,0)),0)</f>
        <v/>
      </c>
      <c r="Z398">
        <f>IFERROR(INDEX(PIS!$A$1:$BZ$1000,MATCH($D398,PIS!C$1:C$500,0),MATCH(Z$2,PIS!$2:$2,0)),0)</f>
        <v/>
      </c>
      <c r="AA398">
        <f>IFERROR(INDEX(PIS!$A$1:$BZ$1000,MATCH($D398,PIS!C$1:C$500,0),MATCH(AA$2,PIS!$2:$2,0)),0)</f>
        <v/>
      </c>
      <c r="AB398">
        <f>IFERROR(INDEX(PIS!$A$1:$BZ$1000,MATCH($D398,PIS!C$1:C$500,0),MATCH(AB$2,PIS!$2:$2,0)),0)</f>
        <v/>
      </c>
      <c r="AC398">
        <f>SUM(V398:AB398)</f>
        <v/>
      </c>
      <c r="AD398">
        <f>IFERROR(INDEX(TIMESHEET!$A$1:$AI$5000,MATCH($D398,TIMESHEET!A$1:A$500,0),MATCH("T100",TIMESHEET!$2:$2,0))-2,0)</f>
        <v/>
      </c>
      <c r="AE398">
        <f>IFERROR(INDEX(TIMESHEET!$A$1:$AI$5000,MATCH($D398,TIMESHEET!A$1:A$500,0),MATCH("T202",TIMESHEET!$2:$2,0)),0)</f>
        <v/>
      </c>
      <c r="AF398">
        <f>IFERROR(INDEX(TIMESHEET!$A$1:$AI$5000,MATCH($D398,TIMESHEET!A$1:A$500,0),MATCH("T302",TIMESHEET!$2:$2,0)),0)</f>
        <v/>
      </c>
      <c r="AG398">
        <f>IFERROR(INDEX(TIMESHEET!$A$1:$AI$5000,MATCH($D398,TIMESHEET!A$1:A$500,0),MATCH("T406",TIMESHEET!$2:$2,0)),0)</f>
        <v/>
      </c>
      <c r="AH398">
        <f>AE398+AG398</f>
        <v/>
      </c>
      <c r="AI398">
        <f>IFERROR(INDEX(TIMESHEET!$A$1:$AI$5000,MATCH($D398,TIMESHEET!A$1:A$500,0),MATCH("T701",TIMESHEET!$2:$2,0)),0)</f>
        <v/>
      </c>
      <c r="AJ398">
        <f>IFERROR(INDEX(TIMESHEET!$A$1:$AI$5000,MATCH($D398,TIMESHEET!B$1:B$500,0),MATCH("T320",TIMESHEET!$2:$2,0)),0)</f>
        <v/>
      </c>
      <c r="AK398">
        <f>IFERROR(IF(LEFT(INDEX(PIS!O$1:O$500,MATCH(D398,PIS!C$1:C$500)),1)="M",T398/AD398*SUM(AE398:AG398),T398*AD398),0)</f>
        <v/>
      </c>
      <c r="AL398">
        <f>IFERROR(INDEX(ADJ!$A$1:$BZ$1000,MATCH(PAYROLL!D398,ADJ!A$1:A$500,0),MATCH(PAYROLL!AL$2,ADJ!$2:$2,0)),0)</f>
        <v/>
      </c>
      <c r="AM398">
        <f>SUM(AK398:AL398)</f>
        <v/>
      </c>
      <c r="AN398">
        <f>IFERROR(ROUND(V398/$AD398*$AH398,0),0)</f>
        <v/>
      </c>
      <c r="AO398">
        <f>IFERROR(ROUND(W398/$AD398*$AH398,0),0)</f>
        <v/>
      </c>
      <c r="AP398">
        <f>IFERROR(ROUND(X398/$AD398*$AE398,0),0)</f>
        <v/>
      </c>
      <c r="AQ398">
        <f>IFERROR(ROUND(Y398/$AD398*$AH398,0),0)</f>
        <v/>
      </c>
      <c r="AR398">
        <f>IFERROR(ROUND(Z398/$AD398*$AH398,0),0)</f>
        <v/>
      </c>
      <c r="AS398">
        <f>IFERROR(ROUND(AA398/$AD398*$AH398,0),0)</f>
        <v/>
      </c>
      <c r="AT398">
        <f>IFERROR(IF((AE398+AF398+AG398)&gt;13,AB398,ROUND(AB398/AD398*AH398,0)),0)</f>
        <v/>
      </c>
      <c r="AU398">
        <f>IFERROR(INDEX(ADJ!$A$1:$BZ$1000,MATCH(PAYROLL!D398,ADJ!A$1:A$500,0),MATCH(PAYROLL!AU$2,ADJ!$2:$2,0)),0)</f>
        <v/>
      </c>
      <c r="AV398">
        <f>ROUND(SUM(AN398:AU398),0)</f>
        <v/>
      </c>
      <c r="AW398">
        <f>IFERROR(INDEX(TIMESHEET!$A$1:$AI$5000,MATCH(PAYROLL!D398,TIMESHEET!A$1:A$500,0),MATCH("T620",TIMESHEET!$2:$2,0)),0)</f>
        <v/>
      </c>
      <c r="AX398">
        <f>IFERROR(INDEX(TIMESHEET!$A$1:$AI$5000,MATCH(PAYROLL!D398,TIMESHEET!A$1:A$500,0),MATCH("T601",TIMESHEET!$2:$2,0)),0)</f>
        <v/>
      </c>
      <c r="AY398">
        <f>IFERROR(INDEX(TIMESHEET!$A$1:$AI$5000,MATCH(PAYROLL!D398,TIMESHEET!A$1:A$500,0),MATCH("T602",TIMESHEET!$2:$2,0)),0)</f>
        <v/>
      </c>
      <c r="AZ398">
        <f>IFERROR(INDEX(TIMESHEET!$A$1:$AI$5000,MATCH(PAYROLL!D398,TIMESHEET!A$1:A$500,0),MATCH("T603",TIMESHEET!$2:$2,0)),0)</f>
        <v/>
      </c>
      <c r="BA398">
        <f>IFERROR(INDEX(TIMESHEET!$A$1:$AI$5000,MATCH(PAYROLL!D398,TIMESHEET!A$1:A$500,0),MATCH("T611",TIMESHEET!$2:$2,0)),0)</f>
        <v/>
      </c>
      <c r="BB398">
        <f>IFERROR(INDEX(TIMESHEET!$A$1:$AI$5000,MATCH(PAYROLL!D398,TIMESHEET!A$1:A$500,0),MATCH("T612",TIMESHEET!$2:$2,0)),0)</f>
        <v/>
      </c>
      <c r="BC398">
        <f>IFERROR(INDEX(TIMESHEET!$A$1:$AI$5000,MATCH(PAYROLL!D398,TIMESHEET!A$1:A$500,0),MATCH("T613",TIMESHEET!$2:$2,0)),0)</f>
        <v/>
      </c>
      <c r="BD398">
        <f>IFERROR(INDEX(TIMESHEET!$A$1:$AI$5000,MATCH(PAYROLL!D398,TIMESHEET!A$1:A$500,0),MATCH("T500",TIMESHEET!$2:$2,0)),0)</f>
        <v/>
      </c>
      <c r="BE398">
        <f>IFERROR(IF(LEFT(INDEX(PIS!O$1:O$500,MATCH(D398,PIS!C$1:C$500)),1)="M",T398/AD398/8*(AW398+AX398*1.5+AY398*2+AZ398*3+BA398*2.1+BB398*2.7+BC398*3.9+BD398*0.3),T398/8*(AW398+AX398*1.5+AY398*2+AZ398*3+BA398*2.1+BB398*2.7+BC398*3.9+BD398*0.3)),0)</f>
        <v/>
      </c>
      <c r="BF398">
        <f>IFERROR(INDEX(ADJ!$A$1:$BZ$1000,MATCH(PAYROLL!$D398,ADJ!A$1:A$500,0),MATCH(PAYROLL!BF$2,ADJ!$2:$2,0)),0)</f>
        <v/>
      </c>
      <c r="BG398">
        <f>IFERROR(INDEX(ADJ!$A$1:$BZ$1000,MATCH(PAYROLL!D398,ADJ!A$1:A$500,0),MATCH(PAYROLL!BG$2,ADJ!$2:$2,0)),0)</f>
        <v/>
      </c>
      <c r="BH398">
        <f>IFERROR(INDEX(ADJ!$A$1:$BZ$1000,MATCH(PAYROLL!D398,ADJ!A$1:A$500,0),MATCH(PAYROLL!BH$2,ADJ!$2:$2,0)),0)</f>
        <v/>
      </c>
      <c r="BI398">
        <f>IFERROR(INDEX(ADJ!$A$1:$BZ$1000,MATCH(PAYROLL!D398,ADJ!A$1:A$500,0),MATCH(PAYROLL!BI$2,ADJ!$2:$2,0)),0)</f>
        <v/>
      </c>
      <c r="BJ398">
        <f>IFERROR(INDEX(ADJ!$A$1:$BZ$1000,MATCH(PAYROLL!D398,ADJ!A$1:A$500,0),MATCH(PAYROLL!BJ$2,ADJ!$2:$2,0)),0)</f>
        <v/>
      </c>
      <c r="BK398">
        <f>SUM(BF398:BJ398)</f>
        <v/>
      </c>
      <c r="BL398">
        <f>IFERROR(INDEX(ADJ!$A$1:$BZ$1000,MATCH(PAYROLL!D398,ADJ!A$1:A$500,0),MATCH(PAYROLL!BL$2,ADJ!$2:$2,0)),0)</f>
        <v/>
      </c>
      <c r="BM398">
        <f>IFERROR(INDEX(ADJ!$A$1:$BZ$1000,MATCH(PAYROLL!D398,ADJ!A$1:A$500,0),MATCH(PAYROLL!BM$2,ADJ!$2:$2,0)),0)</f>
        <v/>
      </c>
      <c r="BN398">
        <f>IFERROR(INDEX(ADJ!$A$1:$BZ$1000,MATCH(PAYROLL!D398,ADJ!A$1:A$500,0),MATCH(PAYROLL!BN$2,ADJ!$2:$2,0)),0)</f>
        <v/>
      </c>
      <c r="BO398">
        <f>IFERROR(INDEX(ADJ!$A$1:$BZ$1000,MATCH(PAYROLL!D398,ADJ!A$1:A$500,0),MATCH(PAYROLL!BO$2,ADJ!$2:$2,0)),0)</f>
        <v/>
      </c>
      <c r="BP398">
        <f>SUM(AM398,AV398,BE398,BK398,BL398:BO398)</f>
        <v/>
      </c>
      <c r="BQ398">
        <f>BO398</f>
        <v/>
      </c>
      <c r="BR398">
        <f>IFERROR(ROUND(IF(LEFT(INDEX(PIS!O$1:O$500,MATCH(D398,PIS!C$1:C$500)),1)="D",T398/8*(BD398*0.3),IF(LEFT(INDEX(PIS!O$1:O$500,MATCH(D398,PIS!C$1:C$500)),1)="H",T398*($BD398*0.3),T398/$AD398/8*($BD398*0.3))),0),0)</f>
        <v/>
      </c>
      <c r="BS398">
        <f>IF(AP398&lt;1,0,MIN(AP398,730000))</f>
        <v/>
      </c>
      <c r="BT398">
        <f>IFERROR(ROUND((BE398-SUM(AW398:BC398)*T398/AD398/8),0)-BR398,0)</f>
        <v/>
      </c>
      <c r="BU398">
        <f>AO398</f>
        <v/>
      </c>
      <c r="BV398">
        <f>SUM(BQ398:BU398)</f>
        <v/>
      </c>
      <c r="BW398">
        <f>BP398-BV398</f>
        <v/>
      </c>
      <c r="BX398">
        <f>IFERROR(IF(RIGHT(INDEX(PIS!O$1:O$500,MATCH(D398,PIS!C$1:C$500)),5)="Gross",MIN(U398+V398,VLOOKUP("R700",TSC!B:C,2,0)*VLOOKUP("R101",TSC!B:C,2,0))*VLOOKUP("R701",TSC!B:C,2,0)%,0),0)</f>
        <v/>
      </c>
      <c r="BY398">
        <f>IFERROR(IF(RIGHT(INDEX(PIS!O$1:O$500,MATCH(D398,PIS!C$1:C$500)),5)="Gross",MIN(U398+V398,VLOOKUP("R700",TSC!B:C,2,0)*VLOOKUP("R101",TSC!B:C,2,0))*VLOOKUP("T704",TSC!B:C,2,0)%,0),0)</f>
        <v/>
      </c>
      <c r="BZ398">
        <f>IFERROR(IF(RIGHT(INDEX(PIS!O$1:O$500,MATCH(D398,PIS!C$1:C$500)),5)="Gross",MIN(U398+V398,VLOOKUP("R700",TSC!B:C,2,0)*VLOOKUP("1",TSC!F:G,2,0))*VLOOKUP("T705",TSC!B:C,2,0)%,0),0)</f>
        <v/>
      </c>
      <c r="CA398">
        <f>IFERROR(INDEX(ADJ!$A$1:$BZ$1000,MATCH(PAYROLL!D398,ADJ!A$1:A$500,0),MATCH(PAYROLL!CA$2,ADJ!$2:$2,0)),0)</f>
        <v/>
      </c>
      <c r="CB398">
        <f>IFERROR(INDEX(ADJ!$A$1:$BZ$1000,MATCH(PAYROLL!D398,ADJ!A$1:A$500,0),MATCH(PAYROLL!CB$2,ADJ!$2:$2,0)),0)</f>
        <v/>
      </c>
      <c r="CC398">
        <f>SUM(BX398:CB398)</f>
        <v/>
      </c>
      <c r="CD398">
        <f>IFERROR(INDEX(PIS!$A$1:$BZ$1000,MATCH(PAYROLL!D398,PIS!C$1:C$500,0),MATCH(PAYROLL!CD$1,PIS!$1:$1,0)),0)</f>
        <v/>
      </c>
      <c r="CE398">
        <f>IFERROR(IF(OR(INDEX(PIS!P$1:P$500,MATCH(D398,PIS!C$1:C$500,0))="LT2",INDEX(PIS!P$1:P$500,MATCH(D398,PIS!C$1:C$500,0))="P10"),0,SUM(CC398,CD398*VLOOKUP("R601",TSC!B:C,2,0),VLOOKUP("R602",TSC!B:C,2,0))),0)</f>
        <v/>
      </c>
      <c r="CF398">
        <f>MAX(BW398-CE398,0)</f>
        <v/>
      </c>
      <c r="CG398">
        <f>IFERROR(IF(OR(RIGHT(INDEX(PIS!P$1:P$500,MATCH(D398,PIS!C$1:C$500)),5)="P10",RIGHT(INDEX(PIS!P$1:P$500,MATCH(D398,PIS!C$1:C$500)),5)="CK"),0,IF(CF398&lt;=5000000,CF398*5%,IF(CF398&lt;=10000000,CF398*10%-250000,IF(CF398&lt;=18000000,CF398*15%-750000,IF(CF398&lt;=32000000,CF398*20%-1650000,IF(CF398&lt;=52000000,CF398*25%-3250000,IF(CF398&lt;=80000000,BH398*30%-5850000,CF398*35%-9850000))))))),0)</f>
        <v/>
      </c>
      <c r="CH398">
        <f>IFERROR(IF(OR(INDEX(PIS!P$1:P$500,MATCH(D398,PIS!C$1:C$500))="LT",INDEX(PIS!P$1:P$500,MATCH(D398,PIS!C$1:C$500))="CK"),0,IF(CF398&lt;2000000,0,CF398*10%)),0)</f>
        <v/>
      </c>
      <c r="CI398">
        <f>IFERROR(INDEX(ADJ!$A$1:$BZ$1000,MATCH(PAYROLL!D398,ADJ!A$1:A$500,0),MATCH(PAYROLL!CI$2,ADJ!$2:$2,0)),0)</f>
        <v/>
      </c>
      <c r="CJ398">
        <f>IFERROR(INDEX(ADJ!$A$1:$BZ$1000,MATCH(PAYROLL!D398,ADJ!A$1:A$500,0),MATCH(PAYROLL!CJ$2,ADJ!$2:$2,0)),0)</f>
        <v/>
      </c>
      <c r="CK398">
        <f>IFERROR(INDEX(ADJ!$A$1:$BZ$1000,MATCH(PAYROLL!D398,ADJ!A$1:A$500,0),MATCH(PAYROLL!CK$2,ADJ!$2:$2,0)),0)</f>
        <v/>
      </c>
      <c r="CL398">
        <f>SUM(CG398:CK398)</f>
        <v/>
      </c>
      <c r="CM398">
        <f>ROUND(SUM(CH398:CK398),0)</f>
        <v/>
      </c>
      <c r="CN398">
        <f>IFERROR(INDEX(CSDA!D$1:D$500,MATCH($CN$2,CSDA!C$1:C$500,0))*INDEX(PIS!V$1:V$500,MATCH(D398,PIS!C$1:C$500))+INDEX(ADJ!$A$1:$BZ$1000,MATCH(PAYROLL!D398,ADJ!A$1:A$500,0),MATCH(PAYROLL!CN$2,ADJ!$2:$2,0)),0)</f>
        <v/>
      </c>
      <c r="CO398">
        <f>IFERROR(INDEX(ADJ!$A$1:$BZ$1000,MATCH(PAYROLL!D398,ADJ!A$1:A$500,0),MATCH(PAYROLL!CO$2,ADJ!$2:$2,0)),0)</f>
        <v/>
      </c>
      <c r="CP398">
        <f>IFERROR(INDEX(ADJ!$A$1:$BZ$1000,MATCH(PAYROLL!D398,ADJ!A$1:A$500,0),MATCH(PAYROLL!CP$2,ADJ!$2:$2,0)),0)</f>
        <v/>
      </c>
      <c r="CQ398">
        <f>BP398-CL398-CI398-CM398-CN398-CO398-CP398-CC398</f>
        <v/>
      </c>
      <c r="CR398">
        <f>IFERROR(IF(RIGHT(INDEX(PIS!O$1:O$500,MATCH(D398,PIS!C$1:C$500,0)),5)="Gross",MIN(U398+V398,VLOOKUP("R700",TSC!B:C,2,0)*VLOOKUP("R101",TSC!B:C,2,0))*(VLOOKUP("T711",TSC!B:C,2,0)+VLOOKUP("T712",TSC!B:C,2,0))%,MIN(T398+V398,VLOOKUP("R700",TSC!B:C,2,0)*VLOOKUP("R101",TSC!B:C,2,0))*(VLOOKUP("T711",TSC!B:C,2,0)+VLOOKUP("T712",TSC!B:C,2,0)+VLOOKUP("R701",TSC!B:C,2,0))%),0)</f>
        <v/>
      </c>
      <c r="CS398">
        <f>IFERROR(IF(RIGHT(INDEX(PIS!O$1:O$500,MATCH(D398,PIS!C$1:C$500,0)),5)="Gross",MIN(U398+V398,VLOOKUP("R700",TSC!B:C,2,0)*VLOOKUP("R101",TSC!B:C,2,0))*(VLOOKUP("T714",TSC!B:C,2,0))%,MIN(T398+V398,VLOOKUP("R700",TSC!B:C,2,0)*VLOOKUP("R101",TSC!B:C,2,0))*(VLOOKUP("T704",TSC!B:C,2,0)+VLOOKUP("T714",TSC!B:C,2,0))%),0)</f>
        <v/>
      </c>
      <c r="CT398">
        <f>IFERROR(IF(RIGHT(INDEX(PIS!O$1:O$500,MATCH(D398,PIS!C$1:C$500,0)),5)="Gross",MIN(U398+V398,VLOOKUP("R700",TSC!B:C,2,0)*VLOOKUP("R101",TSC!B:C,2,0))*VLOOKUP("T705",TSC!B:C,2,0)%,MIN(T398+V398,VLOOKUP("R700",TSC!B:C,2,0)*VLOOKUP("R101",TSC!B:C,2,0))*VLOOKUP("T705",TSC!B:C,2,0)%),0)</f>
        <v/>
      </c>
      <c r="CU398">
        <f>IFERROR(IF(RIGHT(INDEX(PIS!O$1:O$500,MATCH(D398,PIS!C$1:C$500,0)),5)="Gross",MIN(U398+V398,VLOOKUP("R700",TSC!B:C,2,0)*VLOOKUP("R101",TSC!B:C,2,0))*(VLOOKUP("T713",TSC!B:C,2,0))%,MIN(T398+V398,VLOOKUP("R700",TSC!B:C,2,0)*VLOOKUP("R101",TSC!B:C,2,0))*(VLOOKUP("T713",TSC!B:C,2,0))%),0)</f>
        <v/>
      </c>
      <c r="CV398">
        <f>IFERROR(INDEX(ADJ!$A$1:$BZ$1000,MATCH(PAYROLL!D398,ADJ!A$1:A$500,0),MATCH(PAYROLL!CV$2,ADJ!$2:$2,0)),0)</f>
        <v/>
      </c>
      <c r="CW398">
        <f>IFERROR(INDEX(ADJ!$A$1:$BZ$1000,MATCH(PAYROLL!D398,ADJ!A$1:A$500,0),MATCH(PAYROLL!CW$2,ADJ!$2:$2,0)),0)</f>
        <v/>
      </c>
      <c r="CX398">
        <f>SUM(CR398:CW398)</f>
        <v/>
      </c>
      <c r="CY398">
        <f>ROUND(IF(CR398&gt;0,T398+V398*VLOOKUP("R202",TSC!$B$1:$C$500,2,0),0),0)</f>
        <v/>
      </c>
      <c r="CZ398">
        <f>IFERROR(INDEX(CSDA!D$1:D$500,MATCH($CZ$2,CSDA!C$1:C$500,0)),0)</f>
        <v/>
      </c>
      <c r="DA398">
        <f>ROUND(T398*0.7%,0)</f>
        <v/>
      </c>
      <c r="DB398">
        <f>ROUND(T398/12,0)</f>
        <v/>
      </c>
      <c r="DC398">
        <f ref="DC398" t="array">IFERROR(INDEX(CSDA!D$1:D$500,MATCH("Trích giữ"&amp;PAYROLL!DC$2,CSDA!A$1:A$500&amp;CSDA!C$1:C$500,0)),0)</f>
        <v/>
      </c>
      <c r="DD398">
        <f ref="DD398" t="array">IFERROR(INDEX(CSDA!D$1:D$500,MATCH("Trích giữ"&amp;PAYROLL!DD$2,CSDA!A$1:A$500&amp;CSDA!C$1:C$500,0)),0)</f>
        <v/>
      </c>
      <c r="DE398">
        <f ref="DE398" t="array">IFERROR(INDEX(CSDA!D$1:D$500,MATCH("Trích giữ"&amp;PAYROLL!DE$2,CSDA!A$1:A$500&amp;CSDA!C$1:C$500,0)),0)</f>
        <v/>
      </c>
      <c r="DF398">
        <f>IFERROR(INDEX(CSDA!D$1:D$500,MATCH(PAYROLL!DF$2,CSDA!C$1:C$500,0)),0)</f>
        <v/>
      </c>
      <c r="DG398">
        <f ref="DG398" t="array">IFERROR(INDEX(CSDA!D$1:D$500,MATCH("Trích giữ"&amp;PAYROLL!DG$2,CSDA!A$1:A$500&amp;CSDA!C$1:C$500,0)),0)</f>
        <v/>
      </c>
      <c r="DH398">
        <f>ROUND(T398/26,0)</f>
        <v/>
      </c>
      <c r="DI398">
        <f ref="DI398" t="array">IFERROR(INDEX(CSDA!D$1:D$500,MATCH("Trích giữ"&amp;PAYROLL!DI$2,CSDA!A$1:A$500&amp;CSDA!C$1:C$500,0)),0)</f>
        <v/>
      </c>
      <c r="DJ398">
        <f>IF(U398=0,T398*21.5%-BL398,0)</f>
        <v/>
      </c>
      <c r="DK398">
        <f ref="DK398" t="array">IFERROR(INDEX(CSDA!D$1:D$500,MATCH("Trích giữ"&amp;PAYROLL!DK$2,CSDA!A$1:A$500&amp;CSDA!C$1:C$500,0)),0)</f>
        <v/>
      </c>
      <c r="DL398">
        <f>IFERROR(INDEX(CSDA!D$1:D$500,MATCH(PAYROLL!DL$2,CSDA!C$1:C$500,0))/12,0)</f>
        <v/>
      </c>
      <c r="DM398">
        <f>SUM(DB398:DL398)</f>
        <v/>
      </c>
      <c r="DN398">
        <f>IFERROR(INDEX(ADJ!$A$1:$BZ$1000,MATCH(PAYROLL!D398,ADJ!A$1:A$500,0),MATCH(PAYROLL!DN$2,ADJ!$2:$2,0)),0)</f>
        <v/>
      </c>
      <c r="DO398">
        <f>IFERROR(SUM(BP398,DM398:DN398,CX398:DA398)-DT398,0)</f>
        <v/>
      </c>
      <c r="DP398">
        <f ref="DP398" t="array">SUM(BW398*IFERROR(INDEX(CSDA!D$1:D$500,MATCH(BW$2,CSDA!C$1:C$500,0)),0)%,CX398*IFERROR(INDEX(CSDA!D$1:D$500,MATCH(CX$2,CSDA!C$1:C$500,0)),0)%,DA398*IFERROR(INDEX(CSDA!D$1:D$500,MATCH(DA$2,CSDA!C$1:C$500,0)),0)%,DB398*IFERROR(INDEX(CSDA!D$1:D$500,MATCH(DB$2,CSDA!C$1:C$500,0)),0)%,DF398*IFERROR(INDEX(CSDA!D$1:D$500,MATCH("Phí dịch vụ"&amp;PAYROLL!DF$2,CSDA!A$1:A$500&amp;CSDA!C$1:C$500,0)),0)%,DC398*IFERROR(INDEX(CSDA!D$1:D$500,MATCH("Phí dịch vụ"&amp;PAYROLL!DC$2,CSDA!A$1:A$500&amp;CSDA!C$1:C$500,0)),0)%,DH398*IFERROR(INDEX(CSDA!D$1:D$500,MATCH("Phí dịch vụ"&amp;PAYROLL!DH$2,CSDA!A$1:A$500&amp;CSDA!C$1:C$500,0)),0)%,DJ398*IFERROR(INDEX(CSDA!D$1:D$500,MATCH("Phí dịch vụ"&amp;PAYROLL!DJ$2,CSDA!A$1:A$500&amp;CSDA!C$1:C$500,0)),0)%,BN398*IFERROR(INDEX(CSDA!D$1:D$500,MATCH(BN$2,CSDA!C$1:C$500,0)),0)%)-BN398*7%</f>
        <v/>
      </c>
      <c r="DQ398">
        <f>IFERROR(INDEX(ADJ!$A$1:$BZ$1000,MATCH(PAYROLL!D398,ADJ!A$1:A$500,0),MATCH(PAYROLL!DQ$2,ADJ!$2:$2,0)),0)</f>
        <v/>
      </c>
      <c r="DR398">
        <f>IFERROR(INDEX(ADJ!$A$1:$BZ$1000,MATCH(PAYROLL!D398,ADJ!A$1:A$500,0),MATCH(PAYROLL!DR$2,ADJ!$2:$2,0)),0)</f>
        <v/>
      </c>
      <c r="DS398">
        <f>SUM(DP398:DR398)</f>
        <v/>
      </c>
      <c r="DT398">
        <f>EK398</f>
        <v/>
      </c>
      <c r="DU398">
        <f>SUM(DO398:DR398)</f>
        <v/>
      </c>
      <c r="DV398">
        <f>ROUND(DU398*0.1,0)</f>
        <v/>
      </c>
      <c r="DW398">
        <f>DU398+DV398</f>
        <v/>
      </c>
      <c r="DZ398">
        <f>IFERROR(INDEX(ADJ!$A$1:$BZ$1000,MATCH(PAYROLL!$D398,ADJ!A$1:A$500,0),MATCH(PAYROLL!DZ$2,ADJ!$2:$2,0)),0)</f>
        <v/>
      </c>
      <c r="EA398">
        <f>IFERROR(INDEX(ADJ!$A$1:$BZ$1000,MATCH(PAYROLL!$D398,ADJ!A$1:A$500,0),MATCH(PAYROLL!EA$2,ADJ!$2:$2,0)),0)</f>
        <v/>
      </c>
      <c r="EB398">
        <f>IFERROR(INDEX(ADJ!$A$1:$BZ$1000,MATCH(PAYROLL!$D398,ADJ!A$1:A$500,0),MATCH(PAYROLL!EB$2,ADJ!$2:$2,0)),0)</f>
        <v/>
      </c>
      <c r="EC398">
        <f>IFERROR(INDEX(ADJ!$A$1:$BZ$1000,MATCH(PAYROLL!$D398,ADJ!A$1:A$500,0),MATCH(PAYROLL!EC$2,ADJ!$2:$2,0)),0)</f>
        <v/>
      </c>
      <c r="ED398">
        <f>IFERROR(INDEX(ADJ!$A$1:$BZ$1000,MATCH(PAYROLL!$D398,ADJ!A$1:A$500,0),MATCH(PAYROLL!ED$2,ADJ!$2:$2,0)),0)</f>
        <v/>
      </c>
      <c r="EE398">
        <f>IFERROR(INDEX(ADJ!$A$1:$BZ$1000,MATCH(PAYROLL!$D398,ADJ!A$1:A$500,0),MATCH(PAYROLL!EE$2,ADJ!$2:$2,0)),0)</f>
        <v/>
      </c>
      <c r="EF398">
        <f>IFERROR(INDEX(ADJ!$A$1:$BZ$1000,MATCH(PAYROLL!$D398,ADJ!A$1:A$500,0),MATCH(PAYROLL!EF$2,ADJ!$2:$2,0)),0)</f>
        <v/>
      </c>
      <c r="EG398">
        <f>IFERROR(INDEX(ADJ!$A$1:$BZ$1000,MATCH(PAYROLL!$D398,ADJ!A$1:A$500,0),MATCH(PAYROLL!EG$2,ADJ!$2:$2,0)),0)</f>
        <v/>
      </c>
      <c r="EH398">
        <f>IFERROR(INDEX(ADJ!$A$1:$BZ$1000,MATCH(PAYROLL!$D398,ADJ!A$1:A$500,0),MATCH(PAYROLL!EH$2,ADJ!$2:$2,0)),0)</f>
        <v/>
      </c>
      <c r="EI398">
        <f>IFERROR(INDEX(ADJ!$A$1:$BZ$1000,MATCH(PAYROLL!D398,ADJ!A$1:A$500,0),MATCH(PAYROLL!EI$2,ADJ!$2:$2,0)),0)</f>
        <v/>
      </c>
      <c r="EJ398">
        <f>IFERROR(INDEX(ADJ!$A$1:$BZ$1000,MATCH(PAYROLL!$D398,ADJ!A$1:A$500,0),MATCH(PAYROLL!EJ$2,ADJ!$2:$2,0)),0)</f>
        <v/>
      </c>
      <c r="EK398">
        <f>SUM(DZ398:EJ398)</f>
        <v/>
      </c>
    </row>
    <row r="399">
      <c r="A399" t="n">
        <v>397</v>
      </c>
      <c r="B399" t="inlineStr">
        <is>
          <t>Phùng Văn Bằng</t>
        </is>
      </c>
      <c r="D399" t="inlineStr">
        <is>
          <t>159031-01</t>
        </is>
      </c>
      <c r="S399">
        <f>IFERROR(INDEX(PIS!$A$1:$BZ$1000,MATCH($D399,PIS!C$1:C$500,0),MATCH("Lương CB tháng trước",PIS!$1:$1,0)),0)</f>
        <v/>
      </c>
      <c r="T399">
        <f>IFERROR(INDEX(PIS!$A$1:$BZ$1000,MATCH($D399,PIS!C$1:C$500,0),MATCH("Lương CB hiện tại",PIS!$1:$1,0)),0)</f>
        <v/>
      </c>
      <c r="U399">
        <f>IFERROR(INDEX(PIS!$A$1:$BZ$1000,MATCH($D399,PIS!C$1:C$500,0),MATCH("Lương đóng BHBB",PIS!$1:$1,0)),0)</f>
        <v/>
      </c>
      <c r="V399">
        <f>IFERROR(INDEX(PIS!$A$1:$BZ$1000,MATCH($D399,PIS!C$1:C$500,0),MATCH(V$2,PIS!$2:$2,0)),0)</f>
        <v/>
      </c>
      <c r="W399">
        <f>IFERROR(INDEX(PIS!$A$1:$BZ$1000,MATCH($D399,PIS!C$1:C$500,0),MATCH(W$2,PIS!$2:$2,0)),0)</f>
        <v/>
      </c>
      <c r="X399">
        <f>IFERROR(INDEX(PIS!$A$1:$BZ$1000,MATCH($D399,PIS!C$1:C$500,0),MATCH(X$2,PIS!$2:$2,0)),0)</f>
        <v/>
      </c>
      <c r="Y399">
        <f>IFERROR(INDEX(PIS!$A$1:$BZ$1000,MATCH($D399,PIS!C$1:C$500,0),MATCH(Y$2,PIS!$2:$2,0)),0)</f>
        <v/>
      </c>
      <c r="Z399">
        <f>IFERROR(INDEX(PIS!$A$1:$BZ$1000,MATCH($D399,PIS!C$1:C$500,0),MATCH(Z$2,PIS!$2:$2,0)),0)</f>
        <v/>
      </c>
      <c r="AA399">
        <f>IFERROR(INDEX(PIS!$A$1:$BZ$1000,MATCH($D399,PIS!C$1:C$500,0),MATCH(AA$2,PIS!$2:$2,0)),0)</f>
        <v/>
      </c>
      <c r="AB399">
        <f>IFERROR(INDEX(PIS!$A$1:$BZ$1000,MATCH($D399,PIS!C$1:C$500,0),MATCH(AB$2,PIS!$2:$2,0)),0)</f>
        <v/>
      </c>
      <c r="AC399">
        <f>SUM(V399:AB399)</f>
        <v/>
      </c>
      <c r="AD399">
        <f>IFERROR(INDEX(TIMESHEET!$A$1:$AI$5000,MATCH($D399,TIMESHEET!A$1:A$500,0),MATCH("T100",TIMESHEET!$2:$2,0))-2,0)</f>
        <v/>
      </c>
      <c r="AE399">
        <f>IFERROR(INDEX(TIMESHEET!$A$1:$AI$5000,MATCH($D399,TIMESHEET!A$1:A$500,0),MATCH("T202",TIMESHEET!$2:$2,0)),0)</f>
        <v/>
      </c>
      <c r="AF399">
        <f>IFERROR(INDEX(TIMESHEET!$A$1:$AI$5000,MATCH($D399,TIMESHEET!A$1:A$500,0),MATCH("T302",TIMESHEET!$2:$2,0)),0)</f>
        <v/>
      </c>
      <c r="AG399">
        <f>IFERROR(INDEX(TIMESHEET!$A$1:$AI$5000,MATCH($D399,TIMESHEET!A$1:A$500,0),MATCH("T406",TIMESHEET!$2:$2,0)),0)</f>
        <v/>
      </c>
      <c r="AH399">
        <f>AE399+AG399</f>
        <v/>
      </c>
      <c r="AI399">
        <f>IFERROR(INDEX(TIMESHEET!$A$1:$AI$5000,MATCH($D399,TIMESHEET!A$1:A$500,0),MATCH("T701",TIMESHEET!$2:$2,0)),0)</f>
        <v/>
      </c>
      <c r="AJ399">
        <f>IFERROR(INDEX(TIMESHEET!$A$1:$AI$5000,MATCH($D399,TIMESHEET!B$1:B$500,0),MATCH("T320",TIMESHEET!$2:$2,0)),0)</f>
        <v/>
      </c>
      <c r="AK399">
        <f>IFERROR(IF(LEFT(INDEX(PIS!O$1:O$500,MATCH(D399,PIS!C$1:C$500)),1)="M",T399/AD399*SUM(AE399:AG399),T399*AD399),0)</f>
        <v/>
      </c>
      <c r="AL399">
        <f>IFERROR(INDEX(ADJ!$A$1:$BZ$1000,MATCH(PAYROLL!D399,ADJ!A$1:A$500,0),MATCH(PAYROLL!AL$2,ADJ!$2:$2,0)),0)</f>
        <v/>
      </c>
      <c r="AM399">
        <f>SUM(AK399:AL399)</f>
        <v/>
      </c>
      <c r="AN399">
        <f>IFERROR(ROUND(V399/$AD399*$AH399,0),0)</f>
        <v/>
      </c>
      <c r="AO399">
        <f>IFERROR(ROUND(W399/$AD399*$AH399,0),0)</f>
        <v/>
      </c>
      <c r="AP399">
        <f>IFERROR(ROUND(X399/$AD399*$AE399,0),0)</f>
        <v/>
      </c>
      <c r="AQ399">
        <f>IFERROR(ROUND(Y399/$AD399*$AH399,0),0)</f>
        <v/>
      </c>
      <c r="AR399">
        <f>IFERROR(ROUND(Z399/$AD399*$AH399,0),0)</f>
        <v/>
      </c>
      <c r="AS399">
        <f>IFERROR(ROUND(AA399/$AD399*$AH399,0),0)</f>
        <v/>
      </c>
      <c r="AT399">
        <f>IFERROR(IF((AE399+AF399+AG399)&gt;13,AB399,ROUND(AB399/AD399*AH399,0)),0)</f>
        <v/>
      </c>
      <c r="AU399">
        <f>IFERROR(INDEX(ADJ!$A$1:$BZ$1000,MATCH(PAYROLL!D399,ADJ!A$1:A$500,0),MATCH(PAYROLL!AU$2,ADJ!$2:$2,0)),0)</f>
        <v/>
      </c>
      <c r="AV399">
        <f>ROUND(SUM(AN399:AU399),0)</f>
        <v/>
      </c>
      <c r="AW399">
        <f>IFERROR(INDEX(TIMESHEET!$A$1:$AI$5000,MATCH(PAYROLL!D399,TIMESHEET!A$1:A$500,0),MATCH("T620",TIMESHEET!$2:$2,0)),0)</f>
        <v/>
      </c>
      <c r="AX399">
        <f>IFERROR(INDEX(TIMESHEET!$A$1:$AI$5000,MATCH(PAYROLL!D399,TIMESHEET!A$1:A$500,0),MATCH("T601",TIMESHEET!$2:$2,0)),0)</f>
        <v/>
      </c>
      <c r="AY399">
        <f>IFERROR(INDEX(TIMESHEET!$A$1:$AI$5000,MATCH(PAYROLL!D399,TIMESHEET!A$1:A$500,0),MATCH("T602",TIMESHEET!$2:$2,0)),0)</f>
        <v/>
      </c>
      <c r="AZ399">
        <f>IFERROR(INDEX(TIMESHEET!$A$1:$AI$5000,MATCH(PAYROLL!D399,TIMESHEET!A$1:A$500,0),MATCH("T603",TIMESHEET!$2:$2,0)),0)</f>
        <v/>
      </c>
      <c r="BA399">
        <f>IFERROR(INDEX(TIMESHEET!$A$1:$AI$5000,MATCH(PAYROLL!D399,TIMESHEET!A$1:A$500,0),MATCH("T611",TIMESHEET!$2:$2,0)),0)</f>
        <v/>
      </c>
      <c r="BB399">
        <f>IFERROR(INDEX(TIMESHEET!$A$1:$AI$5000,MATCH(PAYROLL!D399,TIMESHEET!A$1:A$500,0),MATCH("T612",TIMESHEET!$2:$2,0)),0)</f>
        <v/>
      </c>
      <c r="BC399">
        <f>IFERROR(INDEX(TIMESHEET!$A$1:$AI$5000,MATCH(PAYROLL!D399,TIMESHEET!A$1:A$500,0),MATCH("T613",TIMESHEET!$2:$2,0)),0)</f>
        <v/>
      </c>
      <c r="BD399">
        <f>IFERROR(INDEX(TIMESHEET!$A$1:$AI$5000,MATCH(PAYROLL!D399,TIMESHEET!A$1:A$500,0),MATCH("T500",TIMESHEET!$2:$2,0)),0)</f>
        <v/>
      </c>
      <c r="BE399">
        <f>IFERROR(IF(LEFT(INDEX(PIS!O$1:O$500,MATCH(D399,PIS!C$1:C$500)),1)="M",T399/AD399/8*(AW399+AX399*1.5+AY399*2+AZ399*3+BA399*2.1+BB399*2.7+BC399*3.9+BD399*0.3),T399/8*(AW399+AX399*1.5+AY399*2+AZ399*3+BA399*2.1+BB399*2.7+BC399*3.9+BD399*0.3)),0)</f>
        <v/>
      </c>
      <c r="BF399">
        <f>IFERROR(INDEX(ADJ!$A$1:$BZ$1000,MATCH(PAYROLL!$D399,ADJ!A$1:A$500,0),MATCH(PAYROLL!BF$2,ADJ!$2:$2,0)),0)</f>
        <v/>
      </c>
      <c r="BG399">
        <f>IFERROR(INDEX(ADJ!$A$1:$BZ$1000,MATCH(PAYROLL!D399,ADJ!A$1:A$500,0),MATCH(PAYROLL!BG$2,ADJ!$2:$2,0)),0)</f>
        <v/>
      </c>
      <c r="BH399">
        <f>IFERROR(INDEX(ADJ!$A$1:$BZ$1000,MATCH(PAYROLL!D399,ADJ!A$1:A$500,0),MATCH(PAYROLL!BH$2,ADJ!$2:$2,0)),0)</f>
        <v/>
      </c>
      <c r="BI399">
        <f>IFERROR(INDEX(ADJ!$A$1:$BZ$1000,MATCH(PAYROLL!D399,ADJ!A$1:A$500,0),MATCH(PAYROLL!BI$2,ADJ!$2:$2,0)),0)</f>
        <v/>
      </c>
      <c r="BJ399">
        <f>IFERROR(INDEX(ADJ!$A$1:$BZ$1000,MATCH(PAYROLL!D399,ADJ!A$1:A$500,0),MATCH(PAYROLL!BJ$2,ADJ!$2:$2,0)),0)</f>
        <v/>
      </c>
      <c r="BK399">
        <f>SUM(BF399:BJ399)</f>
        <v/>
      </c>
      <c r="BL399">
        <f>IFERROR(INDEX(ADJ!$A$1:$BZ$1000,MATCH(PAYROLL!D399,ADJ!A$1:A$500,0),MATCH(PAYROLL!BL$2,ADJ!$2:$2,0)),0)</f>
        <v/>
      </c>
      <c r="BM399">
        <f>IFERROR(INDEX(ADJ!$A$1:$BZ$1000,MATCH(PAYROLL!D399,ADJ!A$1:A$500,0),MATCH(PAYROLL!BM$2,ADJ!$2:$2,0)),0)</f>
        <v/>
      </c>
      <c r="BN399">
        <f>IFERROR(INDEX(ADJ!$A$1:$BZ$1000,MATCH(PAYROLL!D399,ADJ!A$1:A$500,0),MATCH(PAYROLL!BN$2,ADJ!$2:$2,0)),0)</f>
        <v/>
      </c>
      <c r="BO399">
        <f>IFERROR(INDEX(ADJ!$A$1:$BZ$1000,MATCH(PAYROLL!D399,ADJ!A$1:A$500,0),MATCH(PAYROLL!BO$2,ADJ!$2:$2,0)),0)</f>
        <v/>
      </c>
      <c r="BP399">
        <f>SUM(AM399,AV399,BE399,BK399,BL399:BO399)</f>
        <v/>
      </c>
      <c r="BQ399">
        <f>BO399</f>
        <v/>
      </c>
      <c r="BR399">
        <f>IFERROR(ROUND(IF(LEFT(INDEX(PIS!O$1:O$500,MATCH(D399,PIS!C$1:C$500)),1)="D",T399/8*(BD399*0.3),IF(LEFT(INDEX(PIS!O$1:O$500,MATCH(D399,PIS!C$1:C$500)),1)="H",T399*($BD399*0.3),T399/$AD399/8*($BD399*0.3))),0),0)</f>
        <v/>
      </c>
      <c r="BS399">
        <f>IF(AP399&lt;1,0,MIN(AP399,730000))</f>
        <v/>
      </c>
      <c r="BT399">
        <f>IFERROR(ROUND((BE399-SUM(AW399:BC399)*T399/AD399/8),0)-BR399,0)</f>
        <v/>
      </c>
      <c r="BU399">
        <f>AO399</f>
        <v/>
      </c>
      <c r="BV399">
        <f>SUM(BQ399:BU399)</f>
        <v/>
      </c>
      <c r="BW399">
        <f>BP399-BV399</f>
        <v/>
      </c>
      <c r="BX399">
        <f>IFERROR(IF(RIGHT(INDEX(PIS!O$1:O$500,MATCH(D399,PIS!C$1:C$500)),5)="Gross",MIN(U399+V399,VLOOKUP("R700",TSC!B:C,2,0)*VLOOKUP("R101",TSC!B:C,2,0))*VLOOKUP("R701",TSC!B:C,2,0)%,0),0)</f>
        <v/>
      </c>
      <c r="BY399">
        <f>IFERROR(IF(RIGHT(INDEX(PIS!O$1:O$500,MATCH(D399,PIS!C$1:C$500)),5)="Gross",MIN(U399+V399,VLOOKUP("R700",TSC!B:C,2,0)*VLOOKUP("R101",TSC!B:C,2,0))*VLOOKUP("T704",TSC!B:C,2,0)%,0),0)</f>
        <v/>
      </c>
      <c r="BZ399">
        <f>IFERROR(IF(RIGHT(INDEX(PIS!O$1:O$500,MATCH(D399,PIS!C$1:C$500)),5)="Gross",MIN(U399+V399,VLOOKUP("R700",TSC!B:C,2,0)*VLOOKUP("1",TSC!F:G,2,0))*VLOOKUP("T705",TSC!B:C,2,0)%,0),0)</f>
        <v/>
      </c>
      <c r="CA399">
        <f>IFERROR(INDEX(ADJ!$A$1:$BZ$1000,MATCH(PAYROLL!D399,ADJ!A$1:A$500,0),MATCH(PAYROLL!CA$2,ADJ!$2:$2,0)),0)</f>
        <v/>
      </c>
      <c r="CB399">
        <f>IFERROR(INDEX(ADJ!$A$1:$BZ$1000,MATCH(PAYROLL!D399,ADJ!A$1:A$500,0),MATCH(PAYROLL!CB$2,ADJ!$2:$2,0)),0)</f>
        <v/>
      </c>
      <c r="CC399">
        <f>SUM(BX399:CB399)</f>
        <v/>
      </c>
      <c r="CD399">
        <f>IFERROR(INDEX(PIS!$A$1:$BZ$1000,MATCH(PAYROLL!D399,PIS!C$1:C$500,0),MATCH(PAYROLL!CD$1,PIS!$1:$1,0)),0)</f>
        <v/>
      </c>
      <c r="CE399">
        <f>IFERROR(IF(OR(INDEX(PIS!P$1:P$500,MATCH(D399,PIS!C$1:C$500,0))="LT2",INDEX(PIS!P$1:P$500,MATCH(D399,PIS!C$1:C$500,0))="P10"),0,SUM(CC399,CD399*VLOOKUP("R601",TSC!B:C,2,0),VLOOKUP("R602",TSC!B:C,2,0))),0)</f>
        <v/>
      </c>
      <c r="CF399">
        <f>MAX(BW399-CE399,0)</f>
        <v/>
      </c>
      <c r="CG399">
        <f>IFERROR(IF(OR(RIGHT(INDEX(PIS!P$1:P$500,MATCH(D399,PIS!C$1:C$500)),5)="P10",RIGHT(INDEX(PIS!P$1:P$500,MATCH(D399,PIS!C$1:C$500)),5)="CK"),0,IF(CF399&lt;=5000000,CF399*5%,IF(CF399&lt;=10000000,CF399*10%-250000,IF(CF399&lt;=18000000,CF399*15%-750000,IF(CF399&lt;=32000000,CF399*20%-1650000,IF(CF399&lt;=52000000,CF399*25%-3250000,IF(CF399&lt;=80000000,BH399*30%-5850000,CF399*35%-9850000))))))),0)</f>
        <v/>
      </c>
      <c r="CH399">
        <f>IFERROR(IF(OR(INDEX(PIS!P$1:P$500,MATCH(D399,PIS!C$1:C$500))="LT",INDEX(PIS!P$1:P$500,MATCH(D399,PIS!C$1:C$500))="CK"),0,IF(CF399&lt;2000000,0,CF399*10%)),0)</f>
        <v/>
      </c>
      <c r="CI399">
        <f>IFERROR(INDEX(ADJ!$A$1:$BZ$1000,MATCH(PAYROLL!D399,ADJ!A$1:A$500,0),MATCH(PAYROLL!CI$2,ADJ!$2:$2,0)),0)</f>
        <v/>
      </c>
      <c r="CJ399">
        <f>IFERROR(INDEX(ADJ!$A$1:$BZ$1000,MATCH(PAYROLL!D399,ADJ!A$1:A$500,0),MATCH(PAYROLL!CJ$2,ADJ!$2:$2,0)),0)</f>
        <v/>
      </c>
      <c r="CK399">
        <f>IFERROR(INDEX(ADJ!$A$1:$BZ$1000,MATCH(PAYROLL!D399,ADJ!A$1:A$500,0),MATCH(PAYROLL!CK$2,ADJ!$2:$2,0)),0)</f>
        <v/>
      </c>
      <c r="CL399">
        <f>SUM(CG399:CK399)</f>
        <v/>
      </c>
      <c r="CM399">
        <f>ROUND(SUM(CH399:CK399),0)</f>
        <v/>
      </c>
      <c r="CN399">
        <f>IFERROR(INDEX(CSDA!D$1:D$500,MATCH($CN$2,CSDA!C$1:C$500,0))*INDEX(PIS!V$1:V$500,MATCH(D399,PIS!C$1:C$500))+INDEX(ADJ!$A$1:$BZ$1000,MATCH(PAYROLL!D399,ADJ!A$1:A$500,0),MATCH(PAYROLL!CN$2,ADJ!$2:$2,0)),0)</f>
        <v/>
      </c>
      <c r="CO399">
        <f>IFERROR(INDEX(ADJ!$A$1:$BZ$1000,MATCH(PAYROLL!D399,ADJ!A$1:A$500,0),MATCH(PAYROLL!CO$2,ADJ!$2:$2,0)),0)</f>
        <v/>
      </c>
      <c r="CP399">
        <f>IFERROR(INDEX(ADJ!$A$1:$BZ$1000,MATCH(PAYROLL!D399,ADJ!A$1:A$500,0),MATCH(PAYROLL!CP$2,ADJ!$2:$2,0)),0)</f>
        <v/>
      </c>
      <c r="CQ399">
        <f>BP399-CL399-CI399-CM399-CN399-CO399-CP399-CC399</f>
        <v/>
      </c>
      <c r="CR399">
        <f>IFERROR(IF(RIGHT(INDEX(PIS!O$1:O$500,MATCH(D399,PIS!C$1:C$500,0)),5)="Gross",MIN(U399+V399,VLOOKUP("R700",TSC!B:C,2,0)*VLOOKUP("R101",TSC!B:C,2,0))*(VLOOKUP("T711",TSC!B:C,2,0)+VLOOKUP("T712",TSC!B:C,2,0))%,MIN(T399+V399,VLOOKUP("R700",TSC!B:C,2,0)*VLOOKUP("R101",TSC!B:C,2,0))*(VLOOKUP("T711",TSC!B:C,2,0)+VLOOKUP("T712",TSC!B:C,2,0)+VLOOKUP("R701",TSC!B:C,2,0))%),0)</f>
        <v/>
      </c>
      <c r="CS399">
        <f>IFERROR(IF(RIGHT(INDEX(PIS!O$1:O$500,MATCH(D399,PIS!C$1:C$500,0)),5)="Gross",MIN(U399+V399,VLOOKUP("R700",TSC!B:C,2,0)*VLOOKUP("R101",TSC!B:C,2,0))*(VLOOKUP("T714",TSC!B:C,2,0))%,MIN(T399+V399,VLOOKUP("R700",TSC!B:C,2,0)*VLOOKUP("R101",TSC!B:C,2,0))*(VLOOKUP("T704",TSC!B:C,2,0)+VLOOKUP("T714",TSC!B:C,2,0))%),0)</f>
        <v/>
      </c>
      <c r="CT399">
        <f>IFERROR(IF(RIGHT(INDEX(PIS!O$1:O$500,MATCH(D399,PIS!C$1:C$500,0)),5)="Gross",MIN(U399+V399,VLOOKUP("R700",TSC!B:C,2,0)*VLOOKUP("R101",TSC!B:C,2,0))*VLOOKUP("T705",TSC!B:C,2,0)%,MIN(T399+V399,VLOOKUP("R700",TSC!B:C,2,0)*VLOOKUP("R101",TSC!B:C,2,0))*VLOOKUP("T705",TSC!B:C,2,0)%),0)</f>
        <v/>
      </c>
      <c r="CU399">
        <f>IFERROR(IF(RIGHT(INDEX(PIS!O$1:O$500,MATCH(D399,PIS!C$1:C$500,0)),5)="Gross",MIN(U399+V399,VLOOKUP("R700",TSC!B:C,2,0)*VLOOKUP("R101",TSC!B:C,2,0))*(VLOOKUP("T713",TSC!B:C,2,0))%,MIN(T399+V399,VLOOKUP("R700",TSC!B:C,2,0)*VLOOKUP("R101",TSC!B:C,2,0))*(VLOOKUP("T713",TSC!B:C,2,0))%),0)</f>
        <v/>
      </c>
      <c r="CV399">
        <f>IFERROR(INDEX(ADJ!$A$1:$BZ$1000,MATCH(PAYROLL!D399,ADJ!A$1:A$500,0),MATCH(PAYROLL!CV$2,ADJ!$2:$2,0)),0)</f>
        <v/>
      </c>
      <c r="CW399">
        <f>IFERROR(INDEX(ADJ!$A$1:$BZ$1000,MATCH(PAYROLL!D399,ADJ!A$1:A$500,0),MATCH(PAYROLL!CW$2,ADJ!$2:$2,0)),0)</f>
        <v/>
      </c>
      <c r="CX399">
        <f>SUM(CR399:CW399)</f>
        <v/>
      </c>
      <c r="CY399">
        <f>ROUND(IF(CR399&gt;0,T399+V399*VLOOKUP("R202",TSC!$B$1:$C$500,2,0),0),0)</f>
        <v/>
      </c>
      <c r="CZ399">
        <f>IFERROR(INDEX(CSDA!D$1:D$500,MATCH($CZ$2,CSDA!C$1:C$500,0)),0)</f>
        <v/>
      </c>
      <c r="DA399">
        <f>ROUND(T399*0.7%,0)</f>
        <v/>
      </c>
      <c r="DB399">
        <f>ROUND(T399/12,0)</f>
        <v/>
      </c>
      <c r="DC399">
        <f ref="DC399" t="array">IFERROR(INDEX(CSDA!D$1:D$500,MATCH("Trích giữ"&amp;PAYROLL!DC$2,CSDA!A$1:A$500&amp;CSDA!C$1:C$500,0)),0)</f>
        <v/>
      </c>
      <c r="DD399">
        <f ref="DD399" t="array">IFERROR(INDEX(CSDA!D$1:D$500,MATCH("Trích giữ"&amp;PAYROLL!DD$2,CSDA!A$1:A$500&amp;CSDA!C$1:C$500,0)),0)</f>
        <v/>
      </c>
      <c r="DE399">
        <f ref="DE399" t="array">IFERROR(INDEX(CSDA!D$1:D$500,MATCH("Trích giữ"&amp;PAYROLL!DE$2,CSDA!A$1:A$500&amp;CSDA!C$1:C$500,0)),0)</f>
        <v/>
      </c>
      <c r="DF399">
        <f>IFERROR(INDEX(CSDA!D$1:D$500,MATCH(PAYROLL!DF$2,CSDA!C$1:C$500,0)),0)</f>
        <v/>
      </c>
      <c r="DG399">
        <f ref="DG399" t="array">IFERROR(INDEX(CSDA!D$1:D$500,MATCH("Trích giữ"&amp;PAYROLL!DG$2,CSDA!A$1:A$500&amp;CSDA!C$1:C$500,0)),0)</f>
        <v/>
      </c>
      <c r="DH399">
        <f>ROUND(T399/26,0)</f>
        <v/>
      </c>
      <c r="DI399">
        <f ref="DI399" t="array">IFERROR(INDEX(CSDA!D$1:D$500,MATCH("Trích giữ"&amp;PAYROLL!DI$2,CSDA!A$1:A$500&amp;CSDA!C$1:C$500,0)),0)</f>
        <v/>
      </c>
      <c r="DJ399">
        <f>IF(U399=0,T399*21.5%-BL399,0)</f>
        <v/>
      </c>
      <c r="DK399">
        <f ref="DK399" t="array">IFERROR(INDEX(CSDA!D$1:D$500,MATCH("Trích giữ"&amp;PAYROLL!DK$2,CSDA!A$1:A$500&amp;CSDA!C$1:C$500,0)),0)</f>
        <v/>
      </c>
      <c r="DL399">
        <f>IFERROR(INDEX(CSDA!D$1:D$500,MATCH(PAYROLL!DL$2,CSDA!C$1:C$500,0))/12,0)</f>
        <v/>
      </c>
      <c r="DM399">
        <f>SUM(DB399:DL399)</f>
        <v/>
      </c>
      <c r="DN399">
        <f>IFERROR(INDEX(ADJ!$A$1:$BZ$1000,MATCH(PAYROLL!D399,ADJ!A$1:A$500,0),MATCH(PAYROLL!DN$2,ADJ!$2:$2,0)),0)</f>
        <v/>
      </c>
      <c r="DO399">
        <f>IFERROR(SUM(BP399,DM399:DN399,CX399:DA399)-DT399,0)</f>
        <v/>
      </c>
      <c r="DP399">
        <f ref="DP399" t="array">SUM(BW399*IFERROR(INDEX(CSDA!D$1:D$500,MATCH(BW$2,CSDA!C$1:C$500,0)),0)%,CX399*IFERROR(INDEX(CSDA!D$1:D$500,MATCH(CX$2,CSDA!C$1:C$500,0)),0)%,DA399*IFERROR(INDEX(CSDA!D$1:D$500,MATCH(DA$2,CSDA!C$1:C$500,0)),0)%,DB399*IFERROR(INDEX(CSDA!D$1:D$500,MATCH(DB$2,CSDA!C$1:C$500,0)),0)%,DF399*IFERROR(INDEX(CSDA!D$1:D$500,MATCH("Phí dịch vụ"&amp;PAYROLL!DF$2,CSDA!A$1:A$500&amp;CSDA!C$1:C$500,0)),0)%,DC399*IFERROR(INDEX(CSDA!D$1:D$500,MATCH("Phí dịch vụ"&amp;PAYROLL!DC$2,CSDA!A$1:A$500&amp;CSDA!C$1:C$500,0)),0)%,DH399*IFERROR(INDEX(CSDA!D$1:D$500,MATCH("Phí dịch vụ"&amp;PAYROLL!DH$2,CSDA!A$1:A$500&amp;CSDA!C$1:C$500,0)),0)%,DJ399*IFERROR(INDEX(CSDA!D$1:D$500,MATCH("Phí dịch vụ"&amp;PAYROLL!DJ$2,CSDA!A$1:A$500&amp;CSDA!C$1:C$500,0)),0)%,BN399*IFERROR(INDEX(CSDA!D$1:D$500,MATCH(BN$2,CSDA!C$1:C$500,0)),0)%)-BN399*7%</f>
        <v/>
      </c>
      <c r="DQ399">
        <f>IFERROR(INDEX(ADJ!$A$1:$BZ$1000,MATCH(PAYROLL!D399,ADJ!A$1:A$500,0),MATCH(PAYROLL!DQ$2,ADJ!$2:$2,0)),0)</f>
        <v/>
      </c>
      <c r="DR399">
        <f>IFERROR(INDEX(ADJ!$A$1:$BZ$1000,MATCH(PAYROLL!D399,ADJ!A$1:A$500,0),MATCH(PAYROLL!DR$2,ADJ!$2:$2,0)),0)</f>
        <v/>
      </c>
      <c r="DS399">
        <f>SUM(DP399:DR399)</f>
        <v/>
      </c>
      <c r="DT399">
        <f>EK399</f>
        <v/>
      </c>
      <c r="DU399">
        <f>SUM(DO399:DR399)</f>
        <v/>
      </c>
      <c r="DV399">
        <f>ROUND(DU399*0.1,0)</f>
        <v/>
      </c>
      <c r="DW399">
        <f>DU399+DV399</f>
        <v/>
      </c>
      <c r="DZ399">
        <f>IFERROR(INDEX(ADJ!$A$1:$BZ$1000,MATCH(PAYROLL!$D399,ADJ!A$1:A$500,0),MATCH(PAYROLL!DZ$2,ADJ!$2:$2,0)),0)</f>
        <v/>
      </c>
      <c r="EA399">
        <f>IFERROR(INDEX(ADJ!$A$1:$BZ$1000,MATCH(PAYROLL!$D399,ADJ!A$1:A$500,0),MATCH(PAYROLL!EA$2,ADJ!$2:$2,0)),0)</f>
        <v/>
      </c>
      <c r="EB399">
        <f>IFERROR(INDEX(ADJ!$A$1:$BZ$1000,MATCH(PAYROLL!$D399,ADJ!A$1:A$500,0),MATCH(PAYROLL!EB$2,ADJ!$2:$2,0)),0)</f>
        <v/>
      </c>
      <c r="EC399">
        <f>IFERROR(INDEX(ADJ!$A$1:$BZ$1000,MATCH(PAYROLL!$D399,ADJ!A$1:A$500,0),MATCH(PAYROLL!EC$2,ADJ!$2:$2,0)),0)</f>
        <v/>
      </c>
      <c r="ED399">
        <f>IFERROR(INDEX(ADJ!$A$1:$BZ$1000,MATCH(PAYROLL!$D399,ADJ!A$1:A$500,0),MATCH(PAYROLL!ED$2,ADJ!$2:$2,0)),0)</f>
        <v/>
      </c>
      <c r="EE399">
        <f>IFERROR(INDEX(ADJ!$A$1:$BZ$1000,MATCH(PAYROLL!$D399,ADJ!A$1:A$500,0),MATCH(PAYROLL!EE$2,ADJ!$2:$2,0)),0)</f>
        <v/>
      </c>
      <c r="EF399">
        <f>IFERROR(INDEX(ADJ!$A$1:$BZ$1000,MATCH(PAYROLL!$D399,ADJ!A$1:A$500,0),MATCH(PAYROLL!EF$2,ADJ!$2:$2,0)),0)</f>
        <v/>
      </c>
      <c r="EG399">
        <f>IFERROR(INDEX(ADJ!$A$1:$BZ$1000,MATCH(PAYROLL!$D399,ADJ!A$1:A$500,0),MATCH(PAYROLL!EG$2,ADJ!$2:$2,0)),0)</f>
        <v/>
      </c>
      <c r="EH399">
        <f>IFERROR(INDEX(ADJ!$A$1:$BZ$1000,MATCH(PAYROLL!$D399,ADJ!A$1:A$500,0),MATCH(PAYROLL!EH$2,ADJ!$2:$2,0)),0)</f>
        <v/>
      </c>
      <c r="EI399">
        <f>IFERROR(INDEX(ADJ!$A$1:$BZ$1000,MATCH(PAYROLL!D399,ADJ!A$1:A$500,0),MATCH(PAYROLL!EI$2,ADJ!$2:$2,0)),0)</f>
        <v/>
      </c>
      <c r="EJ399">
        <f>IFERROR(INDEX(ADJ!$A$1:$BZ$1000,MATCH(PAYROLL!$D399,ADJ!A$1:A$500,0),MATCH(PAYROLL!EJ$2,ADJ!$2:$2,0)),0)</f>
        <v/>
      </c>
      <c r="EK399">
        <f>SUM(DZ399:EJ399)</f>
        <v/>
      </c>
    </row>
    <row r="400">
      <c r="A400" t="n">
        <v>398</v>
      </c>
      <c r="B400" t="inlineStr">
        <is>
          <t>Phùng Trương Đăng</t>
        </is>
      </c>
      <c r="D400" t="inlineStr">
        <is>
          <t>158995-01</t>
        </is>
      </c>
      <c r="S400">
        <f>IFERROR(INDEX(PIS!$A$1:$BZ$1000,MATCH($D400,PIS!C$1:C$500,0),MATCH("Lương CB tháng trước",PIS!$1:$1,0)),0)</f>
        <v/>
      </c>
      <c r="T400">
        <f>IFERROR(INDEX(PIS!$A$1:$BZ$1000,MATCH($D400,PIS!C$1:C$500,0),MATCH("Lương CB hiện tại",PIS!$1:$1,0)),0)</f>
        <v/>
      </c>
      <c r="U400">
        <f>IFERROR(INDEX(PIS!$A$1:$BZ$1000,MATCH($D400,PIS!C$1:C$500,0),MATCH("Lương đóng BHBB",PIS!$1:$1,0)),0)</f>
        <v/>
      </c>
      <c r="V400">
        <f>IFERROR(INDEX(PIS!$A$1:$BZ$1000,MATCH($D400,PIS!C$1:C$500,0),MATCH(V$2,PIS!$2:$2,0)),0)</f>
        <v/>
      </c>
      <c r="W400">
        <f>IFERROR(INDEX(PIS!$A$1:$BZ$1000,MATCH($D400,PIS!C$1:C$500,0),MATCH(W$2,PIS!$2:$2,0)),0)</f>
        <v/>
      </c>
      <c r="X400">
        <f>IFERROR(INDEX(PIS!$A$1:$BZ$1000,MATCH($D400,PIS!C$1:C$500,0),MATCH(X$2,PIS!$2:$2,0)),0)</f>
        <v/>
      </c>
      <c r="Y400">
        <f>IFERROR(INDEX(PIS!$A$1:$BZ$1000,MATCH($D400,PIS!C$1:C$500,0),MATCH(Y$2,PIS!$2:$2,0)),0)</f>
        <v/>
      </c>
      <c r="Z400">
        <f>IFERROR(INDEX(PIS!$A$1:$BZ$1000,MATCH($D400,PIS!C$1:C$500,0),MATCH(Z$2,PIS!$2:$2,0)),0)</f>
        <v/>
      </c>
      <c r="AA400">
        <f>IFERROR(INDEX(PIS!$A$1:$BZ$1000,MATCH($D400,PIS!C$1:C$500,0),MATCH(AA$2,PIS!$2:$2,0)),0)</f>
        <v/>
      </c>
      <c r="AB400">
        <f>IFERROR(INDEX(PIS!$A$1:$BZ$1000,MATCH($D400,PIS!C$1:C$500,0),MATCH(AB$2,PIS!$2:$2,0)),0)</f>
        <v/>
      </c>
      <c r="AC400">
        <f>SUM(V400:AB400)</f>
        <v/>
      </c>
      <c r="AD400">
        <f>IFERROR(INDEX(TIMESHEET!$A$1:$AI$5000,MATCH($D400,TIMESHEET!A$1:A$500,0),MATCH("T100",TIMESHEET!$2:$2,0))-2,0)</f>
        <v/>
      </c>
      <c r="AE400">
        <f>IFERROR(INDEX(TIMESHEET!$A$1:$AI$5000,MATCH($D400,TIMESHEET!A$1:A$500,0),MATCH("T202",TIMESHEET!$2:$2,0)),0)</f>
        <v/>
      </c>
      <c r="AF400">
        <f>IFERROR(INDEX(TIMESHEET!$A$1:$AI$5000,MATCH($D400,TIMESHEET!A$1:A$500,0),MATCH("T302",TIMESHEET!$2:$2,0)),0)</f>
        <v/>
      </c>
      <c r="AG400">
        <f>IFERROR(INDEX(TIMESHEET!$A$1:$AI$5000,MATCH($D400,TIMESHEET!A$1:A$500,0),MATCH("T406",TIMESHEET!$2:$2,0)),0)</f>
        <v/>
      </c>
      <c r="AH400">
        <f>AE400+AG400</f>
        <v/>
      </c>
      <c r="AI400">
        <f>IFERROR(INDEX(TIMESHEET!$A$1:$AI$5000,MATCH($D400,TIMESHEET!A$1:A$500,0),MATCH("T701",TIMESHEET!$2:$2,0)),0)</f>
        <v/>
      </c>
      <c r="AJ400">
        <f>IFERROR(INDEX(TIMESHEET!$A$1:$AI$5000,MATCH($D400,TIMESHEET!B$1:B$500,0),MATCH("T320",TIMESHEET!$2:$2,0)),0)</f>
        <v/>
      </c>
      <c r="AK400">
        <f>IFERROR(IF(LEFT(INDEX(PIS!O$1:O$500,MATCH(D400,PIS!C$1:C$500)),1)="M",T400/AD400*SUM(AE400:AG400),T400*AD400),0)</f>
        <v/>
      </c>
      <c r="AL400">
        <f>IFERROR(INDEX(ADJ!$A$1:$BZ$1000,MATCH(PAYROLL!D400,ADJ!A$1:A$500,0),MATCH(PAYROLL!AL$2,ADJ!$2:$2,0)),0)</f>
        <v/>
      </c>
      <c r="AM400">
        <f>SUM(AK400:AL400)</f>
        <v/>
      </c>
      <c r="AN400">
        <f>IFERROR(ROUND(V400/$AD400*$AH400,0),0)</f>
        <v/>
      </c>
      <c r="AO400">
        <f>IFERROR(ROUND(W400/$AD400*$AH400,0),0)</f>
        <v/>
      </c>
      <c r="AP400">
        <f>IFERROR(ROUND(X400/$AD400*$AE400,0),0)</f>
        <v/>
      </c>
      <c r="AQ400">
        <f>IFERROR(ROUND(Y400/$AD400*$AH400,0),0)</f>
        <v/>
      </c>
      <c r="AR400">
        <f>IFERROR(ROUND(Z400/$AD400*$AH400,0),0)</f>
        <v/>
      </c>
      <c r="AS400">
        <f>IFERROR(ROUND(AA400/$AD400*$AH400,0),0)</f>
        <v/>
      </c>
      <c r="AT400">
        <f>IFERROR(IF((AE400+AF400+AG400)&gt;13,AB400,ROUND(AB400/AD400*AH400,0)),0)</f>
        <v/>
      </c>
      <c r="AU400">
        <f>IFERROR(INDEX(ADJ!$A$1:$BZ$1000,MATCH(PAYROLL!D400,ADJ!A$1:A$500,0),MATCH(PAYROLL!AU$2,ADJ!$2:$2,0)),0)</f>
        <v/>
      </c>
      <c r="AV400">
        <f>ROUND(SUM(AN400:AU400),0)</f>
        <v/>
      </c>
      <c r="AW400">
        <f>IFERROR(INDEX(TIMESHEET!$A$1:$AI$5000,MATCH(PAYROLL!D400,TIMESHEET!A$1:A$500,0),MATCH("T620",TIMESHEET!$2:$2,0)),0)</f>
        <v/>
      </c>
      <c r="AX400">
        <f>IFERROR(INDEX(TIMESHEET!$A$1:$AI$5000,MATCH(PAYROLL!D400,TIMESHEET!A$1:A$500,0),MATCH("T601",TIMESHEET!$2:$2,0)),0)</f>
        <v/>
      </c>
      <c r="AY400">
        <f>IFERROR(INDEX(TIMESHEET!$A$1:$AI$5000,MATCH(PAYROLL!D400,TIMESHEET!A$1:A$500,0),MATCH("T602",TIMESHEET!$2:$2,0)),0)</f>
        <v/>
      </c>
      <c r="AZ400">
        <f>IFERROR(INDEX(TIMESHEET!$A$1:$AI$5000,MATCH(PAYROLL!D400,TIMESHEET!A$1:A$500,0),MATCH("T603",TIMESHEET!$2:$2,0)),0)</f>
        <v/>
      </c>
      <c r="BA400">
        <f>IFERROR(INDEX(TIMESHEET!$A$1:$AI$5000,MATCH(PAYROLL!D400,TIMESHEET!A$1:A$500,0),MATCH("T611",TIMESHEET!$2:$2,0)),0)</f>
        <v/>
      </c>
      <c r="BB400">
        <f>IFERROR(INDEX(TIMESHEET!$A$1:$AI$5000,MATCH(PAYROLL!D400,TIMESHEET!A$1:A$500,0),MATCH("T612",TIMESHEET!$2:$2,0)),0)</f>
        <v/>
      </c>
      <c r="BC400">
        <f>IFERROR(INDEX(TIMESHEET!$A$1:$AI$5000,MATCH(PAYROLL!D400,TIMESHEET!A$1:A$500,0),MATCH("T613",TIMESHEET!$2:$2,0)),0)</f>
        <v/>
      </c>
      <c r="BD400">
        <f>IFERROR(INDEX(TIMESHEET!$A$1:$AI$5000,MATCH(PAYROLL!D400,TIMESHEET!A$1:A$500,0),MATCH("T500",TIMESHEET!$2:$2,0)),0)</f>
        <v/>
      </c>
      <c r="BE400">
        <f>IFERROR(IF(LEFT(INDEX(PIS!O$1:O$500,MATCH(D400,PIS!C$1:C$500)),1)="M",T400/AD400/8*(AW400+AX400*1.5+AY400*2+AZ400*3+BA400*2.1+BB400*2.7+BC400*3.9+BD400*0.3),T400/8*(AW400+AX400*1.5+AY400*2+AZ400*3+BA400*2.1+BB400*2.7+BC400*3.9+BD400*0.3)),0)</f>
        <v/>
      </c>
      <c r="BF400">
        <f>IFERROR(INDEX(ADJ!$A$1:$BZ$1000,MATCH(PAYROLL!$D400,ADJ!A$1:A$500,0),MATCH(PAYROLL!BF$2,ADJ!$2:$2,0)),0)</f>
        <v/>
      </c>
      <c r="BG400">
        <f>IFERROR(INDEX(ADJ!$A$1:$BZ$1000,MATCH(PAYROLL!D400,ADJ!A$1:A$500,0),MATCH(PAYROLL!BG$2,ADJ!$2:$2,0)),0)</f>
        <v/>
      </c>
      <c r="BH400">
        <f>IFERROR(INDEX(ADJ!$A$1:$BZ$1000,MATCH(PAYROLL!D400,ADJ!A$1:A$500,0),MATCH(PAYROLL!BH$2,ADJ!$2:$2,0)),0)</f>
        <v/>
      </c>
      <c r="BI400">
        <f>IFERROR(INDEX(ADJ!$A$1:$BZ$1000,MATCH(PAYROLL!D400,ADJ!A$1:A$500,0),MATCH(PAYROLL!BI$2,ADJ!$2:$2,0)),0)</f>
        <v/>
      </c>
      <c r="BJ400">
        <f>IFERROR(INDEX(ADJ!$A$1:$BZ$1000,MATCH(PAYROLL!D400,ADJ!A$1:A$500,0),MATCH(PAYROLL!BJ$2,ADJ!$2:$2,0)),0)</f>
        <v/>
      </c>
      <c r="BK400">
        <f>SUM(BF400:BJ400)</f>
        <v/>
      </c>
      <c r="BL400">
        <f>IFERROR(INDEX(ADJ!$A$1:$BZ$1000,MATCH(PAYROLL!D400,ADJ!A$1:A$500,0),MATCH(PAYROLL!BL$2,ADJ!$2:$2,0)),0)</f>
        <v/>
      </c>
      <c r="BM400">
        <f>IFERROR(INDEX(ADJ!$A$1:$BZ$1000,MATCH(PAYROLL!D400,ADJ!A$1:A$500,0),MATCH(PAYROLL!BM$2,ADJ!$2:$2,0)),0)</f>
        <v/>
      </c>
      <c r="BN400">
        <f>IFERROR(INDEX(ADJ!$A$1:$BZ$1000,MATCH(PAYROLL!D400,ADJ!A$1:A$500,0),MATCH(PAYROLL!BN$2,ADJ!$2:$2,0)),0)</f>
        <v/>
      </c>
      <c r="BO400">
        <f>IFERROR(INDEX(ADJ!$A$1:$BZ$1000,MATCH(PAYROLL!D400,ADJ!A$1:A$500,0),MATCH(PAYROLL!BO$2,ADJ!$2:$2,0)),0)</f>
        <v/>
      </c>
      <c r="BP400">
        <f>SUM(AM400,AV400,BE400,BK400,BL400:BO400)</f>
        <v/>
      </c>
      <c r="BQ400">
        <f>BO400</f>
        <v/>
      </c>
      <c r="BR400">
        <f>IFERROR(ROUND(IF(LEFT(INDEX(PIS!O$1:O$500,MATCH(D400,PIS!C$1:C$500)),1)="D",T400/8*(BD400*0.3),IF(LEFT(INDEX(PIS!O$1:O$500,MATCH(D400,PIS!C$1:C$500)),1)="H",T400*($BD400*0.3),T400/$AD400/8*($BD400*0.3))),0),0)</f>
        <v/>
      </c>
      <c r="BS400">
        <f>IF(AP400&lt;1,0,MIN(AP400,730000))</f>
        <v/>
      </c>
      <c r="BT400">
        <f>IFERROR(ROUND((BE400-SUM(AW400:BC400)*T400/AD400/8),0)-BR400,0)</f>
        <v/>
      </c>
      <c r="BU400">
        <f>AO400</f>
        <v/>
      </c>
      <c r="BV400">
        <f>SUM(BQ400:BU400)</f>
        <v/>
      </c>
      <c r="BW400">
        <f>BP400-BV400</f>
        <v/>
      </c>
      <c r="BX400">
        <f>IFERROR(IF(RIGHT(INDEX(PIS!O$1:O$500,MATCH(D400,PIS!C$1:C$500)),5)="Gross",MIN(U400+V400,VLOOKUP("R700",TSC!B:C,2,0)*VLOOKUP("R101",TSC!B:C,2,0))*VLOOKUP("R701",TSC!B:C,2,0)%,0),0)</f>
        <v/>
      </c>
      <c r="BY400">
        <f>IFERROR(IF(RIGHT(INDEX(PIS!O$1:O$500,MATCH(D400,PIS!C$1:C$500)),5)="Gross",MIN(U400+V400,VLOOKUP("R700",TSC!B:C,2,0)*VLOOKUP("R101",TSC!B:C,2,0))*VLOOKUP("T704",TSC!B:C,2,0)%,0),0)</f>
        <v/>
      </c>
      <c r="BZ400">
        <f>IFERROR(IF(RIGHT(INDEX(PIS!O$1:O$500,MATCH(D400,PIS!C$1:C$500)),5)="Gross",MIN(U400+V400,VLOOKUP("R700",TSC!B:C,2,0)*VLOOKUP("1",TSC!F:G,2,0))*VLOOKUP("T705",TSC!B:C,2,0)%,0),0)</f>
        <v/>
      </c>
      <c r="CA400">
        <f>IFERROR(INDEX(ADJ!$A$1:$BZ$1000,MATCH(PAYROLL!D400,ADJ!A$1:A$500,0),MATCH(PAYROLL!CA$2,ADJ!$2:$2,0)),0)</f>
        <v/>
      </c>
      <c r="CB400">
        <f>IFERROR(INDEX(ADJ!$A$1:$BZ$1000,MATCH(PAYROLL!D400,ADJ!A$1:A$500,0),MATCH(PAYROLL!CB$2,ADJ!$2:$2,0)),0)</f>
        <v/>
      </c>
      <c r="CC400">
        <f>SUM(BX400:CB400)</f>
        <v/>
      </c>
      <c r="CD400">
        <f>IFERROR(INDEX(PIS!$A$1:$BZ$1000,MATCH(PAYROLL!D400,PIS!C$1:C$500,0),MATCH(PAYROLL!CD$1,PIS!$1:$1,0)),0)</f>
        <v/>
      </c>
      <c r="CE400">
        <f>IFERROR(IF(OR(INDEX(PIS!P$1:P$500,MATCH(D400,PIS!C$1:C$500,0))="LT2",INDEX(PIS!P$1:P$500,MATCH(D400,PIS!C$1:C$500,0))="P10"),0,SUM(CC400,CD400*VLOOKUP("R601",TSC!B:C,2,0),VLOOKUP("R602",TSC!B:C,2,0))),0)</f>
        <v/>
      </c>
      <c r="CF400">
        <f>MAX(BW400-CE400,0)</f>
        <v/>
      </c>
      <c r="CG400">
        <f>IFERROR(IF(OR(RIGHT(INDEX(PIS!P$1:P$500,MATCH(D400,PIS!C$1:C$500)),5)="P10",RIGHT(INDEX(PIS!P$1:P$500,MATCH(D400,PIS!C$1:C$500)),5)="CK"),0,IF(CF400&lt;=5000000,CF400*5%,IF(CF400&lt;=10000000,CF400*10%-250000,IF(CF400&lt;=18000000,CF400*15%-750000,IF(CF400&lt;=32000000,CF400*20%-1650000,IF(CF400&lt;=52000000,CF400*25%-3250000,IF(CF400&lt;=80000000,BH400*30%-5850000,CF400*35%-9850000))))))),0)</f>
        <v/>
      </c>
      <c r="CH400">
        <f>IFERROR(IF(OR(INDEX(PIS!P$1:P$500,MATCH(D400,PIS!C$1:C$500))="LT",INDEX(PIS!P$1:P$500,MATCH(D400,PIS!C$1:C$500))="CK"),0,IF(CF400&lt;2000000,0,CF400*10%)),0)</f>
        <v/>
      </c>
      <c r="CI400">
        <f>IFERROR(INDEX(ADJ!$A$1:$BZ$1000,MATCH(PAYROLL!D400,ADJ!A$1:A$500,0),MATCH(PAYROLL!CI$2,ADJ!$2:$2,0)),0)</f>
        <v/>
      </c>
      <c r="CJ400">
        <f>IFERROR(INDEX(ADJ!$A$1:$BZ$1000,MATCH(PAYROLL!D400,ADJ!A$1:A$500,0),MATCH(PAYROLL!CJ$2,ADJ!$2:$2,0)),0)</f>
        <v/>
      </c>
      <c r="CK400">
        <f>IFERROR(INDEX(ADJ!$A$1:$BZ$1000,MATCH(PAYROLL!D400,ADJ!A$1:A$500,0),MATCH(PAYROLL!CK$2,ADJ!$2:$2,0)),0)</f>
        <v/>
      </c>
      <c r="CL400">
        <f>SUM(CG400:CK400)</f>
        <v/>
      </c>
      <c r="CM400">
        <f>ROUND(SUM(CH400:CK400),0)</f>
        <v/>
      </c>
      <c r="CN400">
        <f>IFERROR(INDEX(CSDA!D$1:D$500,MATCH($CN$2,CSDA!C$1:C$500,0))*INDEX(PIS!V$1:V$500,MATCH(D400,PIS!C$1:C$500))+INDEX(ADJ!$A$1:$BZ$1000,MATCH(PAYROLL!D400,ADJ!A$1:A$500,0),MATCH(PAYROLL!CN$2,ADJ!$2:$2,0)),0)</f>
        <v/>
      </c>
      <c r="CO400">
        <f>IFERROR(INDEX(ADJ!$A$1:$BZ$1000,MATCH(PAYROLL!D400,ADJ!A$1:A$500,0),MATCH(PAYROLL!CO$2,ADJ!$2:$2,0)),0)</f>
        <v/>
      </c>
      <c r="CP400">
        <f>IFERROR(INDEX(ADJ!$A$1:$BZ$1000,MATCH(PAYROLL!D400,ADJ!A$1:A$500,0),MATCH(PAYROLL!CP$2,ADJ!$2:$2,0)),0)</f>
        <v/>
      </c>
      <c r="CQ400">
        <f>BP400-CL400-CI400-CM400-CN400-CO400-CP400-CC400</f>
        <v/>
      </c>
      <c r="CR400">
        <f>IFERROR(IF(RIGHT(INDEX(PIS!O$1:O$500,MATCH(D400,PIS!C$1:C$500,0)),5)="Gross",MIN(U400+V400,VLOOKUP("R700",TSC!B:C,2,0)*VLOOKUP("R101",TSC!B:C,2,0))*(VLOOKUP("T711",TSC!B:C,2,0)+VLOOKUP("T712",TSC!B:C,2,0))%,MIN(T400+V400,VLOOKUP("R700",TSC!B:C,2,0)*VLOOKUP("R101",TSC!B:C,2,0))*(VLOOKUP("T711",TSC!B:C,2,0)+VLOOKUP("T712",TSC!B:C,2,0)+VLOOKUP("R701",TSC!B:C,2,0))%),0)</f>
        <v/>
      </c>
      <c r="CS400">
        <f>IFERROR(IF(RIGHT(INDEX(PIS!O$1:O$500,MATCH(D400,PIS!C$1:C$500,0)),5)="Gross",MIN(U400+V400,VLOOKUP("R700",TSC!B:C,2,0)*VLOOKUP("R101",TSC!B:C,2,0))*(VLOOKUP("T714",TSC!B:C,2,0))%,MIN(T400+V400,VLOOKUP("R700",TSC!B:C,2,0)*VLOOKUP("R101",TSC!B:C,2,0))*(VLOOKUP("T704",TSC!B:C,2,0)+VLOOKUP("T714",TSC!B:C,2,0))%),0)</f>
        <v/>
      </c>
      <c r="CT400">
        <f>IFERROR(IF(RIGHT(INDEX(PIS!O$1:O$500,MATCH(D400,PIS!C$1:C$500,0)),5)="Gross",MIN(U400+V400,VLOOKUP("R700",TSC!B:C,2,0)*VLOOKUP("R101",TSC!B:C,2,0))*VLOOKUP("T705",TSC!B:C,2,0)%,MIN(T400+V400,VLOOKUP("R700",TSC!B:C,2,0)*VLOOKUP("R101",TSC!B:C,2,0))*VLOOKUP("T705",TSC!B:C,2,0)%),0)</f>
        <v/>
      </c>
      <c r="CU400">
        <f>IFERROR(IF(RIGHT(INDEX(PIS!O$1:O$500,MATCH(D400,PIS!C$1:C$500,0)),5)="Gross",MIN(U400+V400,VLOOKUP("R700",TSC!B:C,2,0)*VLOOKUP("R101",TSC!B:C,2,0))*(VLOOKUP("T713",TSC!B:C,2,0))%,MIN(T400+V400,VLOOKUP("R700",TSC!B:C,2,0)*VLOOKUP("R101",TSC!B:C,2,0))*(VLOOKUP("T713",TSC!B:C,2,0))%),0)</f>
        <v/>
      </c>
      <c r="CV400">
        <f>IFERROR(INDEX(ADJ!$A$1:$BZ$1000,MATCH(PAYROLL!D400,ADJ!A$1:A$500,0),MATCH(PAYROLL!CV$2,ADJ!$2:$2,0)),0)</f>
        <v/>
      </c>
      <c r="CW400">
        <f>IFERROR(INDEX(ADJ!$A$1:$BZ$1000,MATCH(PAYROLL!D400,ADJ!A$1:A$500,0),MATCH(PAYROLL!CW$2,ADJ!$2:$2,0)),0)</f>
        <v/>
      </c>
      <c r="CX400">
        <f>SUM(CR400:CW400)</f>
        <v/>
      </c>
      <c r="CY400">
        <f>ROUND(IF(CR400&gt;0,T400+V400*VLOOKUP("R202",TSC!$B$1:$C$500,2,0),0),0)</f>
        <v/>
      </c>
      <c r="CZ400">
        <f>IFERROR(INDEX(CSDA!D$1:D$500,MATCH($CZ$2,CSDA!C$1:C$500,0)),0)</f>
        <v/>
      </c>
      <c r="DA400">
        <f>ROUND(T400*0.7%,0)</f>
        <v/>
      </c>
      <c r="DB400">
        <f>ROUND(T400/12,0)</f>
        <v/>
      </c>
      <c r="DC400">
        <f ref="DC400" t="array">IFERROR(INDEX(CSDA!D$1:D$500,MATCH("Trích giữ"&amp;PAYROLL!DC$2,CSDA!A$1:A$500&amp;CSDA!C$1:C$500,0)),0)</f>
        <v/>
      </c>
      <c r="DD400">
        <f ref="DD400" t="array">IFERROR(INDEX(CSDA!D$1:D$500,MATCH("Trích giữ"&amp;PAYROLL!DD$2,CSDA!A$1:A$500&amp;CSDA!C$1:C$500,0)),0)</f>
        <v/>
      </c>
      <c r="DE400">
        <f ref="DE400" t="array">IFERROR(INDEX(CSDA!D$1:D$500,MATCH("Trích giữ"&amp;PAYROLL!DE$2,CSDA!A$1:A$500&amp;CSDA!C$1:C$500,0)),0)</f>
        <v/>
      </c>
      <c r="DF400">
        <f>IFERROR(INDEX(CSDA!D$1:D$500,MATCH(PAYROLL!DF$2,CSDA!C$1:C$500,0)),0)</f>
        <v/>
      </c>
      <c r="DG400">
        <f ref="DG400" t="array">IFERROR(INDEX(CSDA!D$1:D$500,MATCH("Trích giữ"&amp;PAYROLL!DG$2,CSDA!A$1:A$500&amp;CSDA!C$1:C$500,0)),0)</f>
        <v/>
      </c>
      <c r="DH400">
        <f>ROUND(T400/26,0)</f>
        <v/>
      </c>
      <c r="DI400">
        <f ref="DI400" t="array">IFERROR(INDEX(CSDA!D$1:D$500,MATCH("Trích giữ"&amp;PAYROLL!DI$2,CSDA!A$1:A$500&amp;CSDA!C$1:C$500,0)),0)</f>
        <v/>
      </c>
      <c r="DJ400">
        <f>IF(U400=0,T400*21.5%-BL400,0)</f>
        <v/>
      </c>
      <c r="DK400">
        <f ref="DK400" t="array">IFERROR(INDEX(CSDA!D$1:D$500,MATCH("Trích giữ"&amp;PAYROLL!DK$2,CSDA!A$1:A$500&amp;CSDA!C$1:C$500,0)),0)</f>
        <v/>
      </c>
      <c r="DL400">
        <f>IFERROR(INDEX(CSDA!D$1:D$500,MATCH(PAYROLL!DL$2,CSDA!C$1:C$500,0))/12,0)</f>
        <v/>
      </c>
      <c r="DM400">
        <f>SUM(DB400:DL400)</f>
        <v/>
      </c>
      <c r="DN400">
        <f>IFERROR(INDEX(ADJ!$A$1:$BZ$1000,MATCH(PAYROLL!D400,ADJ!A$1:A$500,0),MATCH(PAYROLL!DN$2,ADJ!$2:$2,0)),0)</f>
        <v/>
      </c>
      <c r="DO400">
        <f>IFERROR(SUM(BP400,DM400:DN400,CX400:DA400)-DT400,0)</f>
        <v/>
      </c>
      <c r="DP400">
        <f ref="DP400" t="array">SUM(BW400*IFERROR(INDEX(CSDA!D$1:D$500,MATCH(BW$2,CSDA!C$1:C$500,0)),0)%,CX400*IFERROR(INDEX(CSDA!D$1:D$500,MATCH(CX$2,CSDA!C$1:C$500,0)),0)%,DA400*IFERROR(INDEX(CSDA!D$1:D$500,MATCH(DA$2,CSDA!C$1:C$500,0)),0)%,DB400*IFERROR(INDEX(CSDA!D$1:D$500,MATCH(DB$2,CSDA!C$1:C$500,0)),0)%,DF400*IFERROR(INDEX(CSDA!D$1:D$500,MATCH("Phí dịch vụ"&amp;PAYROLL!DF$2,CSDA!A$1:A$500&amp;CSDA!C$1:C$500,0)),0)%,DC400*IFERROR(INDEX(CSDA!D$1:D$500,MATCH("Phí dịch vụ"&amp;PAYROLL!DC$2,CSDA!A$1:A$500&amp;CSDA!C$1:C$500,0)),0)%,DH400*IFERROR(INDEX(CSDA!D$1:D$500,MATCH("Phí dịch vụ"&amp;PAYROLL!DH$2,CSDA!A$1:A$500&amp;CSDA!C$1:C$500,0)),0)%,DJ400*IFERROR(INDEX(CSDA!D$1:D$500,MATCH("Phí dịch vụ"&amp;PAYROLL!DJ$2,CSDA!A$1:A$500&amp;CSDA!C$1:C$500,0)),0)%,BN400*IFERROR(INDEX(CSDA!D$1:D$500,MATCH(BN$2,CSDA!C$1:C$500,0)),0)%)-BN400*7%</f>
        <v/>
      </c>
      <c r="DQ400">
        <f>IFERROR(INDEX(ADJ!$A$1:$BZ$1000,MATCH(PAYROLL!D400,ADJ!A$1:A$500,0),MATCH(PAYROLL!DQ$2,ADJ!$2:$2,0)),0)</f>
        <v/>
      </c>
      <c r="DR400">
        <f>IFERROR(INDEX(ADJ!$A$1:$BZ$1000,MATCH(PAYROLL!D400,ADJ!A$1:A$500,0),MATCH(PAYROLL!DR$2,ADJ!$2:$2,0)),0)</f>
        <v/>
      </c>
      <c r="DS400">
        <f>SUM(DP400:DR400)</f>
        <v/>
      </c>
      <c r="DT400">
        <f>EK400</f>
        <v/>
      </c>
      <c r="DU400">
        <f>SUM(DO400:DR400)</f>
        <v/>
      </c>
      <c r="DV400">
        <f>ROUND(DU400*0.1,0)</f>
        <v/>
      </c>
      <c r="DW400">
        <f>DU400+DV400</f>
        <v/>
      </c>
      <c r="DZ400">
        <f>IFERROR(INDEX(ADJ!$A$1:$BZ$1000,MATCH(PAYROLL!$D400,ADJ!A$1:A$500,0),MATCH(PAYROLL!DZ$2,ADJ!$2:$2,0)),0)</f>
        <v/>
      </c>
      <c r="EA400">
        <f>IFERROR(INDEX(ADJ!$A$1:$BZ$1000,MATCH(PAYROLL!$D400,ADJ!A$1:A$500,0),MATCH(PAYROLL!EA$2,ADJ!$2:$2,0)),0)</f>
        <v/>
      </c>
      <c r="EB400">
        <f>IFERROR(INDEX(ADJ!$A$1:$BZ$1000,MATCH(PAYROLL!$D400,ADJ!A$1:A$500,0),MATCH(PAYROLL!EB$2,ADJ!$2:$2,0)),0)</f>
        <v/>
      </c>
      <c r="EC400">
        <f>IFERROR(INDEX(ADJ!$A$1:$BZ$1000,MATCH(PAYROLL!$D400,ADJ!A$1:A$500,0),MATCH(PAYROLL!EC$2,ADJ!$2:$2,0)),0)</f>
        <v/>
      </c>
      <c r="ED400">
        <f>IFERROR(INDEX(ADJ!$A$1:$BZ$1000,MATCH(PAYROLL!$D400,ADJ!A$1:A$500,0),MATCH(PAYROLL!ED$2,ADJ!$2:$2,0)),0)</f>
        <v/>
      </c>
      <c r="EE400">
        <f>IFERROR(INDEX(ADJ!$A$1:$BZ$1000,MATCH(PAYROLL!$D400,ADJ!A$1:A$500,0),MATCH(PAYROLL!EE$2,ADJ!$2:$2,0)),0)</f>
        <v/>
      </c>
      <c r="EF400">
        <f>IFERROR(INDEX(ADJ!$A$1:$BZ$1000,MATCH(PAYROLL!$D400,ADJ!A$1:A$500,0),MATCH(PAYROLL!EF$2,ADJ!$2:$2,0)),0)</f>
        <v/>
      </c>
      <c r="EG400">
        <f>IFERROR(INDEX(ADJ!$A$1:$BZ$1000,MATCH(PAYROLL!$D400,ADJ!A$1:A$500,0),MATCH(PAYROLL!EG$2,ADJ!$2:$2,0)),0)</f>
        <v/>
      </c>
      <c r="EH400">
        <f>IFERROR(INDEX(ADJ!$A$1:$BZ$1000,MATCH(PAYROLL!$D400,ADJ!A$1:A$500,0),MATCH(PAYROLL!EH$2,ADJ!$2:$2,0)),0)</f>
        <v/>
      </c>
      <c r="EI400">
        <f>IFERROR(INDEX(ADJ!$A$1:$BZ$1000,MATCH(PAYROLL!D400,ADJ!A$1:A$500,0),MATCH(PAYROLL!EI$2,ADJ!$2:$2,0)),0)</f>
        <v/>
      </c>
      <c r="EJ400">
        <f>IFERROR(INDEX(ADJ!$A$1:$BZ$1000,MATCH(PAYROLL!$D400,ADJ!A$1:A$500,0),MATCH(PAYROLL!EJ$2,ADJ!$2:$2,0)),0)</f>
        <v/>
      </c>
      <c r="EK400">
        <f>SUM(DZ400:EJ400)</f>
        <v/>
      </c>
    </row>
    <row r="401">
      <c r="A401" t="n">
        <v>399</v>
      </c>
      <c r="B401" t="inlineStr">
        <is>
          <t>Quang Thị Thu Nguyệt</t>
        </is>
      </c>
      <c r="D401" t="inlineStr">
        <is>
          <t>158888-01</t>
        </is>
      </c>
      <c r="S401">
        <f>IFERROR(INDEX(PIS!$A$1:$BZ$1000,MATCH($D401,PIS!C$1:C$500,0),MATCH("Lương CB tháng trước",PIS!$1:$1,0)),0)</f>
        <v/>
      </c>
      <c r="T401">
        <f>IFERROR(INDEX(PIS!$A$1:$BZ$1000,MATCH($D401,PIS!C$1:C$500,0),MATCH("Lương CB hiện tại",PIS!$1:$1,0)),0)</f>
        <v/>
      </c>
      <c r="U401">
        <f>IFERROR(INDEX(PIS!$A$1:$BZ$1000,MATCH($D401,PIS!C$1:C$500,0),MATCH("Lương đóng BHBB",PIS!$1:$1,0)),0)</f>
        <v/>
      </c>
      <c r="V401">
        <f>IFERROR(INDEX(PIS!$A$1:$BZ$1000,MATCH($D401,PIS!C$1:C$500,0),MATCH(V$2,PIS!$2:$2,0)),0)</f>
        <v/>
      </c>
      <c r="W401">
        <f>IFERROR(INDEX(PIS!$A$1:$BZ$1000,MATCH($D401,PIS!C$1:C$500,0),MATCH(W$2,PIS!$2:$2,0)),0)</f>
        <v/>
      </c>
      <c r="X401">
        <f>IFERROR(INDEX(PIS!$A$1:$BZ$1000,MATCH($D401,PIS!C$1:C$500,0),MATCH(X$2,PIS!$2:$2,0)),0)</f>
        <v/>
      </c>
      <c r="Y401">
        <f>IFERROR(INDEX(PIS!$A$1:$BZ$1000,MATCH($D401,PIS!C$1:C$500,0),MATCH(Y$2,PIS!$2:$2,0)),0)</f>
        <v/>
      </c>
      <c r="Z401">
        <f>IFERROR(INDEX(PIS!$A$1:$BZ$1000,MATCH($D401,PIS!C$1:C$500,0),MATCH(Z$2,PIS!$2:$2,0)),0)</f>
        <v/>
      </c>
      <c r="AA401">
        <f>IFERROR(INDEX(PIS!$A$1:$BZ$1000,MATCH($D401,PIS!C$1:C$500,0),MATCH(AA$2,PIS!$2:$2,0)),0)</f>
        <v/>
      </c>
      <c r="AB401">
        <f>IFERROR(INDEX(PIS!$A$1:$BZ$1000,MATCH($D401,PIS!C$1:C$500,0),MATCH(AB$2,PIS!$2:$2,0)),0)</f>
        <v/>
      </c>
      <c r="AC401">
        <f>SUM(V401:AB401)</f>
        <v/>
      </c>
      <c r="AD401">
        <f>IFERROR(INDEX(TIMESHEET!$A$1:$AI$5000,MATCH($D401,TIMESHEET!A$1:A$500,0),MATCH("T100",TIMESHEET!$2:$2,0))-2,0)</f>
        <v/>
      </c>
      <c r="AE401">
        <f>IFERROR(INDEX(TIMESHEET!$A$1:$AI$5000,MATCH($D401,TIMESHEET!A$1:A$500,0),MATCH("T202",TIMESHEET!$2:$2,0)),0)</f>
        <v/>
      </c>
      <c r="AF401">
        <f>IFERROR(INDEX(TIMESHEET!$A$1:$AI$5000,MATCH($D401,TIMESHEET!A$1:A$500,0),MATCH("T302",TIMESHEET!$2:$2,0)),0)</f>
        <v/>
      </c>
      <c r="AG401">
        <f>IFERROR(INDEX(TIMESHEET!$A$1:$AI$5000,MATCH($D401,TIMESHEET!A$1:A$500,0),MATCH("T406",TIMESHEET!$2:$2,0)),0)</f>
        <v/>
      </c>
      <c r="AH401">
        <f>AE401+AG401</f>
        <v/>
      </c>
      <c r="AI401">
        <f>IFERROR(INDEX(TIMESHEET!$A$1:$AI$5000,MATCH($D401,TIMESHEET!A$1:A$500,0),MATCH("T701",TIMESHEET!$2:$2,0)),0)</f>
        <v/>
      </c>
      <c r="AJ401">
        <f>IFERROR(INDEX(TIMESHEET!$A$1:$AI$5000,MATCH($D401,TIMESHEET!B$1:B$500,0),MATCH("T320",TIMESHEET!$2:$2,0)),0)</f>
        <v/>
      </c>
      <c r="AK401">
        <f>IFERROR(IF(LEFT(INDEX(PIS!O$1:O$500,MATCH(D401,PIS!C$1:C$500)),1)="M",T401/AD401*SUM(AE401:AG401),T401*AD401),0)</f>
        <v/>
      </c>
      <c r="AL401">
        <f>IFERROR(INDEX(ADJ!$A$1:$BZ$1000,MATCH(PAYROLL!D401,ADJ!A$1:A$500,0),MATCH(PAYROLL!AL$2,ADJ!$2:$2,0)),0)</f>
        <v/>
      </c>
      <c r="AM401">
        <f>SUM(AK401:AL401)</f>
        <v/>
      </c>
      <c r="AN401">
        <f>IFERROR(ROUND(V401/$AD401*$AH401,0),0)</f>
        <v/>
      </c>
      <c r="AO401">
        <f>IFERROR(ROUND(W401/$AD401*$AH401,0),0)</f>
        <v/>
      </c>
      <c r="AP401">
        <f>IFERROR(ROUND(X401/$AD401*$AE401,0),0)</f>
        <v/>
      </c>
      <c r="AQ401">
        <f>IFERROR(ROUND(Y401/$AD401*$AH401,0),0)</f>
        <v/>
      </c>
      <c r="AR401">
        <f>IFERROR(ROUND(Z401/$AD401*$AH401,0),0)</f>
        <v/>
      </c>
      <c r="AS401">
        <f>IFERROR(ROUND(AA401/$AD401*$AH401,0),0)</f>
        <v/>
      </c>
      <c r="AT401">
        <f>IFERROR(IF((AE401+AF401+AG401)&gt;13,AB401,ROUND(AB401/AD401*AH401,0)),0)</f>
        <v/>
      </c>
      <c r="AU401">
        <f>IFERROR(INDEX(ADJ!$A$1:$BZ$1000,MATCH(PAYROLL!D401,ADJ!A$1:A$500,0),MATCH(PAYROLL!AU$2,ADJ!$2:$2,0)),0)</f>
        <v/>
      </c>
      <c r="AV401">
        <f>ROUND(SUM(AN401:AU401),0)</f>
        <v/>
      </c>
      <c r="AW401">
        <f>IFERROR(INDEX(TIMESHEET!$A$1:$AI$5000,MATCH(PAYROLL!D401,TIMESHEET!A$1:A$500,0),MATCH("T620",TIMESHEET!$2:$2,0)),0)</f>
        <v/>
      </c>
      <c r="AX401">
        <f>IFERROR(INDEX(TIMESHEET!$A$1:$AI$5000,MATCH(PAYROLL!D401,TIMESHEET!A$1:A$500,0),MATCH("T601",TIMESHEET!$2:$2,0)),0)</f>
        <v/>
      </c>
      <c r="AY401">
        <f>IFERROR(INDEX(TIMESHEET!$A$1:$AI$5000,MATCH(PAYROLL!D401,TIMESHEET!A$1:A$500,0),MATCH("T602",TIMESHEET!$2:$2,0)),0)</f>
        <v/>
      </c>
      <c r="AZ401">
        <f>IFERROR(INDEX(TIMESHEET!$A$1:$AI$5000,MATCH(PAYROLL!D401,TIMESHEET!A$1:A$500,0),MATCH("T603",TIMESHEET!$2:$2,0)),0)</f>
        <v/>
      </c>
      <c r="BA401">
        <f>IFERROR(INDEX(TIMESHEET!$A$1:$AI$5000,MATCH(PAYROLL!D401,TIMESHEET!A$1:A$500,0),MATCH("T611",TIMESHEET!$2:$2,0)),0)</f>
        <v/>
      </c>
      <c r="BB401">
        <f>IFERROR(INDEX(TIMESHEET!$A$1:$AI$5000,MATCH(PAYROLL!D401,TIMESHEET!A$1:A$500,0),MATCH("T612",TIMESHEET!$2:$2,0)),0)</f>
        <v/>
      </c>
      <c r="BC401">
        <f>IFERROR(INDEX(TIMESHEET!$A$1:$AI$5000,MATCH(PAYROLL!D401,TIMESHEET!A$1:A$500,0),MATCH("T613",TIMESHEET!$2:$2,0)),0)</f>
        <v/>
      </c>
      <c r="BD401">
        <f>IFERROR(INDEX(TIMESHEET!$A$1:$AI$5000,MATCH(PAYROLL!D401,TIMESHEET!A$1:A$500,0),MATCH("T500",TIMESHEET!$2:$2,0)),0)</f>
        <v/>
      </c>
      <c r="BE401">
        <f>IFERROR(IF(LEFT(INDEX(PIS!O$1:O$500,MATCH(D401,PIS!C$1:C$500)),1)="M",T401/AD401/8*(AW401+AX401*1.5+AY401*2+AZ401*3+BA401*2.1+BB401*2.7+BC401*3.9+BD401*0.3),T401/8*(AW401+AX401*1.5+AY401*2+AZ401*3+BA401*2.1+BB401*2.7+BC401*3.9+BD401*0.3)),0)</f>
        <v/>
      </c>
      <c r="BF401">
        <f>IFERROR(INDEX(ADJ!$A$1:$BZ$1000,MATCH(PAYROLL!$D401,ADJ!A$1:A$500,0),MATCH(PAYROLL!BF$2,ADJ!$2:$2,0)),0)</f>
        <v/>
      </c>
      <c r="BG401">
        <f>IFERROR(INDEX(ADJ!$A$1:$BZ$1000,MATCH(PAYROLL!D401,ADJ!A$1:A$500,0),MATCH(PAYROLL!BG$2,ADJ!$2:$2,0)),0)</f>
        <v/>
      </c>
      <c r="BH401">
        <f>IFERROR(INDEX(ADJ!$A$1:$BZ$1000,MATCH(PAYROLL!D401,ADJ!A$1:A$500,0),MATCH(PAYROLL!BH$2,ADJ!$2:$2,0)),0)</f>
        <v/>
      </c>
      <c r="BI401">
        <f>IFERROR(INDEX(ADJ!$A$1:$BZ$1000,MATCH(PAYROLL!D401,ADJ!A$1:A$500,0),MATCH(PAYROLL!BI$2,ADJ!$2:$2,0)),0)</f>
        <v/>
      </c>
      <c r="BJ401">
        <f>IFERROR(INDEX(ADJ!$A$1:$BZ$1000,MATCH(PAYROLL!D401,ADJ!A$1:A$500,0),MATCH(PAYROLL!BJ$2,ADJ!$2:$2,0)),0)</f>
        <v/>
      </c>
      <c r="BK401">
        <f>SUM(BF401:BJ401)</f>
        <v/>
      </c>
      <c r="BL401">
        <f>IFERROR(INDEX(ADJ!$A$1:$BZ$1000,MATCH(PAYROLL!D401,ADJ!A$1:A$500,0),MATCH(PAYROLL!BL$2,ADJ!$2:$2,0)),0)</f>
        <v/>
      </c>
      <c r="BM401">
        <f>IFERROR(INDEX(ADJ!$A$1:$BZ$1000,MATCH(PAYROLL!D401,ADJ!A$1:A$500,0),MATCH(PAYROLL!BM$2,ADJ!$2:$2,0)),0)</f>
        <v/>
      </c>
      <c r="BN401">
        <f>IFERROR(INDEX(ADJ!$A$1:$BZ$1000,MATCH(PAYROLL!D401,ADJ!A$1:A$500,0),MATCH(PAYROLL!BN$2,ADJ!$2:$2,0)),0)</f>
        <v/>
      </c>
      <c r="BO401">
        <f>IFERROR(INDEX(ADJ!$A$1:$BZ$1000,MATCH(PAYROLL!D401,ADJ!A$1:A$500,0),MATCH(PAYROLL!BO$2,ADJ!$2:$2,0)),0)</f>
        <v/>
      </c>
      <c r="BP401">
        <f>SUM(AM401,AV401,BE401,BK401,BL401:BO401)</f>
        <v/>
      </c>
      <c r="BQ401">
        <f>BO401</f>
        <v/>
      </c>
      <c r="BR401">
        <f>IFERROR(ROUND(IF(LEFT(INDEX(PIS!O$1:O$500,MATCH(D401,PIS!C$1:C$500)),1)="D",T401/8*(BD401*0.3),IF(LEFT(INDEX(PIS!O$1:O$500,MATCH(D401,PIS!C$1:C$500)),1)="H",T401*($BD401*0.3),T401/$AD401/8*($BD401*0.3))),0),0)</f>
        <v/>
      </c>
      <c r="BS401">
        <f>IF(AP401&lt;1,0,MIN(AP401,730000))</f>
        <v/>
      </c>
      <c r="BT401">
        <f>IFERROR(ROUND((BE401-SUM(AW401:BC401)*T401/AD401/8),0)-BR401,0)</f>
        <v/>
      </c>
      <c r="BU401">
        <f>AO401</f>
        <v/>
      </c>
      <c r="BV401">
        <f>SUM(BQ401:BU401)</f>
        <v/>
      </c>
      <c r="BW401">
        <f>BP401-BV401</f>
        <v/>
      </c>
      <c r="BX401">
        <f>IFERROR(IF(RIGHT(INDEX(PIS!O$1:O$500,MATCH(D401,PIS!C$1:C$500)),5)="Gross",MIN(U401+V401,VLOOKUP("R700",TSC!B:C,2,0)*VLOOKUP("R101",TSC!B:C,2,0))*VLOOKUP("R701",TSC!B:C,2,0)%,0),0)</f>
        <v/>
      </c>
      <c r="BY401">
        <f>IFERROR(IF(RIGHT(INDEX(PIS!O$1:O$500,MATCH(D401,PIS!C$1:C$500)),5)="Gross",MIN(U401+V401,VLOOKUP("R700",TSC!B:C,2,0)*VLOOKUP("R101",TSC!B:C,2,0))*VLOOKUP("T704",TSC!B:C,2,0)%,0),0)</f>
        <v/>
      </c>
      <c r="BZ401">
        <f>IFERROR(IF(RIGHT(INDEX(PIS!O$1:O$500,MATCH(D401,PIS!C$1:C$500)),5)="Gross",MIN(U401+V401,VLOOKUP("R700",TSC!B:C,2,0)*VLOOKUP("1",TSC!F:G,2,0))*VLOOKUP("T705",TSC!B:C,2,0)%,0),0)</f>
        <v/>
      </c>
      <c r="CA401">
        <f>IFERROR(INDEX(ADJ!$A$1:$BZ$1000,MATCH(PAYROLL!D401,ADJ!A$1:A$500,0),MATCH(PAYROLL!CA$2,ADJ!$2:$2,0)),0)</f>
        <v/>
      </c>
      <c r="CB401">
        <f>IFERROR(INDEX(ADJ!$A$1:$BZ$1000,MATCH(PAYROLL!D401,ADJ!A$1:A$500,0),MATCH(PAYROLL!CB$2,ADJ!$2:$2,0)),0)</f>
        <v/>
      </c>
      <c r="CC401">
        <f>SUM(BX401:CB401)</f>
        <v/>
      </c>
      <c r="CD401">
        <f>IFERROR(INDEX(PIS!$A$1:$BZ$1000,MATCH(PAYROLL!D401,PIS!C$1:C$500,0),MATCH(PAYROLL!CD$1,PIS!$1:$1,0)),0)</f>
        <v/>
      </c>
      <c r="CE401">
        <f>IFERROR(IF(OR(INDEX(PIS!P$1:P$500,MATCH(D401,PIS!C$1:C$500,0))="LT2",INDEX(PIS!P$1:P$500,MATCH(D401,PIS!C$1:C$500,0))="P10"),0,SUM(CC401,CD401*VLOOKUP("R601",TSC!B:C,2,0),VLOOKUP("R602",TSC!B:C,2,0))),0)</f>
        <v/>
      </c>
      <c r="CF401">
        <f>MAX(BW401-CE401,0)</f>
        <v/>
      </c>
      <c r="CG401">
        <f>IFERROR(IF(OR(RIGHT(INDEX(PIS!P$1:P$500,MATCH(D401,PIS!C$1:C$500)),5)="P10",RIGHT(INDEX(PIS!P$1:P$500,MATCH(D401,PIS!C$1:C$500)),5)="CK"),0,IF(CF401&lt;=5000000,CF401*5%,IF(CF401&lt;=10000000,CF401*10%-250000,IF(CF401&lt;=18000000,CF401*15%-750000,IF(CF401&lt;=32000000,CF401*20%-1650000,IF(CF401&lt;=52000000,CF401*25%-3250000,IF(CF401&lt;=80000000,BH401*30%-5850000,CF401*35%-9850000))))))),0)</f>
        <v/>
      </c>
      <c r="CH401">
        <f>IFERROR(IF(OR(INDEX(PIS!P$1:P$500,MATCH(D401,PIS!C$1:C$500))="LT",INDEX(PIS!P$1:P$500,MATCH(D401,PIS!C$1:C$500))="CK"),0,IF(CF401&lt;2000000,0,CF401*10%)),0)</f>
        <v/>
      </c>
      <c r="CI401">
        <f>IFERROR(INDEX(ADJ!$A$1:$BZ$1000,MATCH(PAYROLL!D401,ADJ!A$1:A$500,0),MATCH(PAYROLL!CI$2,ADJ!$2:$2,0)),0)</f>
        <v/>
      </c>
      <c r="CJ401">
        <f>IFERROR(INDEX(ADJ!$A$1:$BZ$1000,MATCH(PAYROLL!D401,ADJ!A$1:A$500,0),MATCH(PAYROLL!CJ$2,ADJ!$2:$2,0)),0)</f>
        <v/>
      </c>
      <c r="CK401">
        <f>IFERROR(INDEX(ADJ!$A$1:$BZ$1000,MATCH(PAYROLL!D401,ADJ!A$1:A$500,0),MATCH(PAYROLL!CK$2,ADJ!$2:$2,0)),0)</f>
        <v/>
      </c>
      <c r="CL401">
        <f>SUM(CG401:CK401)</f>
        <v/>
      </c>
      <c r="CM401">
        <f>ROUND(SUM(CH401:CK401),0)</f>
        <v/>
      </c>
      <c r="CN401">
        <f>IFERROR(INDEX(CSDA!D$1:D$500,MATCH($CN$2,CSDA!C$1:C$500,0))*INDEX(PIS!V$1:V$500,MATCH(D401,PIS!C$1:C$500))+INDEX(ADJ!$A$1:$BZ$1000,MATCH(PAYROLL!D401,ADJ!A$1:A$500,0),MATCH(PAYROLL!CN$2,ADJ!$2:$2,0)),0)</f>
        <v/>
      </c>
      <c r="CO401">
        <f>IFERROR(INDEX(ADJ!$A$1:$BZ$1000,MATCH(PAYROLL!D401,ADJ!A$1:A$500,0),MATCH(PAYROLL!CO$2,ADJ!$2:$2,0)),0)</f>
        <v/>
      </c>
      <c r="CP401">
        <f>IFERROR(INDEX(ADJ!$A$1:$BZ$1000,MATCH(PAYROLL!D401,ADJ!A$1:A$500,0),MATCH(PAYROLL!CP$2,ADJ!$2:$2,0)),0)</f>
        <v/>
      </c>
      <c r="CQ401">
        <f>BP401-CL401-CI401-CM401-CN401-CO401-CP401-CC401</f>
        <v/>
      </c>
      <c r="CR401">
        <f>IFERROR(IF(RIGHT(INDEX(PIS!O$1:O$500,MATCH(D401,PIS!C$1:C$500,0)),5)="Gross",MIN(U401+V401,VLOOKUP("R700",TSC!B:C,2,0)*VLOOKUP("R101",TSC!B:C,2,0))*(VLOOKUP("T711",TSC!B:C,2,0)+VLOOKUP("T712",TSC!B:C,2,0))%,MIN(T401+V401,VLOOKUP("R700",TSC!B:C,2,0)*VLOOKUP("R101",TSC!B:C,2,0))*(VLOOKUP("T711",TSC!B:C,2,0)+VLOOKUP("T712",TSC!B:C,2,0)+VLOOKUP("R701",TSC!B:C,2,0))%),0)</f>
        <v/>
      </c>
      <c r="CS401">
        <f>IFERROR(IF(RIGHT(INDEX(PIS!O$1:O$500,MATCH(D401,PIS!C$1:C$500,0)),5)="Gross",MIN(U401+V401,VLOOKUP("R700",TSC!B:C,2,0)*VLOOKUP("R101",TSC!B:C,2,0))*(VLOOKUP("T714",TSC!B:C,2,0))%,MIN(T401+V401,VLOOKUP("R700",TSC!B:C,2,0)*VLOOKUP("R101",TSC!B:C,2,0))*(VLOOKUP("T704",TSC!B:C,2,0)+VLOOKUP("T714",TSC!B:C,2,0))%),0)</f>
        <v/>
      </c>
      <c r="CT401">
        <f>IFERROR(IF(RIGHT(INDEX(PIS!O$1:O$500,MATCH(D401,PIS!C$1:C$500,0)),5)="Gross",MIN(U401+V401,VLOOKUP("R700",TSC!B:C,2,0)*VLOOKUP("R101",TSC!B:C,2,0))*VLOOKUP("T705",TSC!B:C,2,0)%,MIN(T401+V401,VLOOKUP("R700",TSC!B:C,2,0)*VLOOKUP("R101",TSC!B:C,2,0))*VLOOKUP("T705",TSC!B:C,2,0)%),0)</f>
        <v/>
      </c>
      <c r="CU401">
        <f>IFERROR(IF(RIGHT(INDEX(PIS!O$1:O$500,MATCH(D401,PIS!C$1:C$500,0)),5)="Gross",MIN(U401+V401,VLOOKUP("R700",TSC!B:C,2,0)*VLOOKUP("R101",TSC!B:C,2,0))*(VLOOKUP("T713",TSC!B:C,2,0))%,MIN(T401+V401,VLOOKUP("R700",TSC!B:C,2,0)*VLOOKUP("R101",TSC!B:C,2,0))*(VLOOKUP("T713",TSC!B:C,2,0))%),0)</f>
        <v/>
      </c>
      <c r="CV401">
        <f>IFERROR(INDEX(ADJ!$A$1:$BZ$1000,MATCH(PAYROLL!D401,ADJ!A$1:A$500,0),MATCH(PAYROLL!CV$2,ADJ!$2:$2,0)),0)</f>
        <v/>
      </c>
      <c r="CW401">
        <f>IFERROR(INDEX(ADJ!$A$1:$BZ$1000,MATCH(PAYROLL!D401,ADJ!A$1:A$500,0),MATCH(PAYROLL!CW$2,ADJ!$2:$2,0)),0)</f>
        <v/>
      </c>
      <c r="CX401">
        <f>SUM(CR401:CW401)</f>
        <v/>
      </c>
      <c r="CY401">
        <f>ROUND(IF(CR401&gt;0,T401+V401*VLOOKUP("R202",TSC!$B$1:$C$500,2,0),0),0)</f>
        <v/>
      </c>
      <c r="CZ401">
        <f>IFERROR(INDEX(CSDA!D$1:D$500,MATCH($CZ$2,CSDA!C$1:C$500,0)),0)</f>
        <v/>
      </c>
      <c r="DA401">
        <f>ROUND(T401*0.7%,0)</f>
        <v/>
      </c>
      <c r="DB401">
        <f>ROUND(T401/12,0)</f>
        <v/>
      </c>
      <c r="DC401">
        <f ref="DC401" t="array">IFERROR(INDEX(CSDA!D$1:D$500,MATCH("Trích giữ"&amp;PAYROLL!DC$2,CSDA!A$1:A$500&amp;CSDA!C$1:C$500,0)),0)</f>
        <v/>
      </c>
      <c r="DD401">
        <f ref="DD401" t="array">IFERROR(INDEX(CSDA!D$1:D$500,MATCH("Trích giữ"&amp;PAYROLL!DD$2,CSDA!A$1:A$500&amp;CSDA!C$1:C$500,0)),0)</f>
        <v/>
      </c>
      <c r="DE401">
        <f ref="DE401" t="array">IFERROR(INDEX(CSDA!D$1:D$500,MATCH("Trích giữ"&amp;PAYROLL!DE$2,CSDA!A$1:A$500&amp;CSDA!C$1:C$500,0)),0)</f>
        <v/>
      </c>
      <c r="DF401">
        <f>IFERROR(INDEX(CSDA!D$1:D$500,MATCH(PAYROLL!DF$2,CSDA!C$1:C$500,0)),0)</f>
        <v/>
      </c>
      <c r="DG401">
        <f ref="DG401" t="array">IFERROR(INDEX(CSDA!D$1:D$500,MATCH("Trích giữ"&amp;PAYROLL!DG$2,CSDA!A$1:A$500&amp;CSDA!C$1:C$500,0)),0)</f>
        <v/>
      </c>
      <c r="DH401">
        <f>ROUND(T401/26,0)</f>
        <v/>
      </c>
      <c r="DI401">
        <f ref="DI401" t="array">IFERROR(INDEX(CSDA!D$1:D$500,MATCH("Trích giữ"&amp;PAYROLL!DI$2,CSDA!A$1:A$500&amp;CSDA!C$1:C$500,0)),0)</f>
        <v/>
      </c>
      <c r="DJ401">
        <f>IF(U401=0,T401*21.5%-BL401,0)</f>
        <v/>
      </c>
      <c r="DK401">
        <f ref="DK401" t="array">IFERROR(INDEX(CSDA!D$1:D$500,MATCH("Trích giữ"&amp;PAYROLL!DK$2,CSDA!A$1:A$500&amp;CSDA!C$1:C$500,0)),0)</f>
        <v/>
      </c>
      <c r="DL401">
        <f>IFERROR(INDEX(CSDA!D$1:D$500,MATCH(PAYROLL!DL$2,CSDA!C$1:C$500,0))/12,0)</f>
        <v/>
      </c>
      <c r="DM401">
        <f>SUM(DB401:DL401)</f>
        <v/>
      </c>
      <c r="DN401">
        <f>IFERROR(INDEX(ADJ!$A$1:$BZ$1000,MATCH(PAYROLL!D401,ADJ!A$1:A$500,0),MATCH(PAYROLL!DN$2,ADJ!$2:$2,0)),0)</f>
        <v/>
      </c>
      <c r="DO401">
        <f>IFERROR(SUM(BP401,DM401:DN401,CX401:DA401)-DT401,0)</f>
        <v/>
      </c>
      <c r="DP401">
        <f ref="DP401" t="array">SUM(BW401*IFERROR(INDEX(CSDA!D$1:D$500,MATCH(BW$2,CSDA!C$1:C$500,0)),0)%,CX401*IFERROR(INDEX(CSDA!D$1:D$500,MATCH(CX$2,CSDA!C$1:C$500,0)),0)%,DA401*IFERROR(INDEX(CSDA!D$1:D$500,MATCH(DA$2,CSDA!C$1:C$500,0)),0)%,DB401*IFERROR(INDEX(CSDA!D$1:D$500,MATCH(DB$2,CSDA!C$1:C$500,0)),0)%,DF401*IFERROR(INDEX(CSDA!D$1:D$500,MATCH("Phí dịch vụ"&amp;PAYROLL!DF$2,CSDA!A$1:A$500&amp;CSDA!C$1:C$500,0)),0)%,DC401*IFERROR(INDEX(CSDA!D$1:D$500,MATCH("Phí dịch vụ"&amp;PAYROLL!DC$2,CSDA!A$1:A$500&amp;CSDA!C$1:C$500,0)),0)%,DH401*IFERROR(INDEX(CSDA!D$1:D$500,MATCH("Phí dịch vụ"&amp;PAYROLL!DH$2,CSDA!A$1:A$500&amp;CSDA!C$1:C$500,0)),0)%,DJ401*IFERROR(INDEX(CSDA!D$1:D$500,MATCH("Phí dịch vụ"&amp;PAYROLL!DJ$2,CSDA!A$1:A$500&amp;CSDA!C$1:C$500,0)),0)%,BN401*IFERROR(INDEX(CSDA!D$1:D$500,MATCH(BN$2,CSDA!C$1:C$500,0)),0)%)-BN401*7%</f>
        <v/>
      </c>
      <c r="DQ401">
        <f>IFERROR(INDEX(ADJ!$A$1:$BZ$1000,MATCH(PAYROLL!D401,ADJ!A$1:A$500,0),MATCH(PAYROLL!DQ$2,ADJ!$2:$2,0)),0)</f>
        <v/>
      </c>
      <c r="DR401">
        <f>IFERROR(INDEX(ADJ!$A$1:$BZ$1000,MATCH(PAYROLL!D401,ADJ!A$1:A$500,0),MATCH(PAYROLL!DR$2,ADJ!$2:$2,0)),0)</f>
        <v/>
      </c>
      <c r="DS401">
        <f>SUM(DP401:DR401)</f>
        <v/>
      </c>
      <c r="DT401">
        <f>EK401</f>
        <v/>
      </c>
      <c r="DU401">
        <f>SUM(DO401:DR401)</f>
        <v/>
      </c>
      <c r="DV401">
        <f>ROUND(DU401*0.1,0)</f>
        <v/>
      </c>
      <c r="DW401">
        <f>DU401+DV401</f>
        <v/>
      </c>
      <c r="DZ401">
        <f>IFERROR(INDEX(ADJ!$A$1:$BZ$1000,MATCH(PAYROLL!$D401,ADJ!A$1:A$500,0),MATCH(PAYROLL!DZ$2,ADJ!$2:$2,0)),0)</f>
        <v/>
      </c>
      <c r="EA401">
        <f>IFERROR(INDEX(ADJ!$A$1:$BZ$1000,MATCH(PAYROLL!$D401,ADJ!A$1:A$500,0),MATCH(PAYROLL!EA$2,ADJ!$2:$2,0)),0)</f>
        <v/>
      </c>
      <c r="EB401">
        <f>IFERROR(INDEX(ADJ!$A$1:$BZ$1000,MATCH(PAYROLL!$D401,ADJ!A$1:A$500,0),MATCH(PAYROLL!EB$2,ADJ!$2:$2,0)),0)</f>
        <v/>
      </c>
      <c r="EC401">
        <f>IFERROR(INDEX(ADJ!$A$1:$BZ$1000,MATCH(PAYROLL!$D401,ADJ!A$1:A$500,0),MATCH(PAYROLL!EC$2,ADJ!$2:$2,0)),0)</f>
        <v/>
      </c>
      <c r="ED401">
        <f>IFERROR(INDEX(ADJ!$A$1:$BZ$1000,MATCH(PAYROLL!$D401,ADJ!A$1:A$500,0),MATCH(PAYROLL!ED$2,ADJ!$2:$2,0)),0)</f>
        <v/>
      </c>
      <c r="EE401">
        <f>IFERROR(INDEX(ADJ!$A$1:$BZ$1000,MATCH(PAYROLL!$D401,ADJ!A$1:A$500,0),MATCH(PAYROLL!EE$2,ADJ!$2:$2,0)),0)</f>
        <v/>
      </c>
      <c r="EF401">
        <f>IFERROR(INDEX(ADJ!$A$1:$BZ$1000,MATCH(PAYROLL!$D401,ADJ!A$1:A$500,0),MATCH(PAYROLL!EF$2,ADJ!$2:$2,0)),0)</f>
        <v/>
      </c>
      <c r="EG401">
        <f>IFERROR(INDEX(ADJ!$A$1:$BZ$1000,MATCH(PAYROLL!$D401,ADJ!A$1:A$500,0),MATCH(PAYROLL!EG$2,ADJ!$2:$2,0)),0)</f>
        <v/>
      </c>
      <c r="EH401">
        <f>IFERROR(INDEX(ADJ!$A$1:$BZ$1000,MATCH(PAYROLL!$D401,ADJ!A$1:A$500,0),MATCH(PAYROLL!EH$2,ADJ!$2:$2,0)),0)</f>
        <v/>
      </c>
      <c r="EI401">
        <f>IFERROR(INDEX(ADJ!$A$1:$BZ$1000,MATCH(PAYROLL!D401,ADJ!A$1:A$500,0),MATCH(PAYROLL!EI$2,ADJ!$2:$2,0)),0)</f>
        <v/>
      </c>
      <c r="EJ401">
        <f>IFERROR(INDEX(ADJ!$A$1:$BZ$1000,MATCH(PAYROLL!$D401,ADJ!A$1:A$500,0),MATCH(PAYROLL!EJ$2,ADJ!$2:$2,0)),0)</f>
        <v/>
      </c>
      <c r="EK401">
        <f>SUM(DZ401:EJ401)</f>
        <v/>
      </c>
    </row>
    <row r="402">
      <c r="A402" t="n">
        <v>400</v>
      </c>
      <c r="B402" t="inlineStr">
        <is>
          <t>Phan Thị Lụa</t>
        </is>
      </c>
      <c r="D402" t="inlineStr">
        <is>
          <t>157037-01</t>
        </is>
      </c>
      <c r="S402">
        <f>IFERROR(INDEX(PIS!$A$1:$BZ$1000,MATCH($D402,PIS!C$1:C$500,0),MATCH("Lương CB tháng trước",PIS!$1:$1,0)),0)</f>
        <v/>
      </c>
      <c r="T402">
        <f>IFERROR(INDEX(PIS!$A$1:$BZ$1000,MATCH($D402,PIS!C$1:C$500,0),MATCH("Lương CB hiện tại",PIS!$1:$1,0)),0)</f>
        <v/>
      </c>
      <c r="U402">
        <f>IFERROR(INDEX(PIS!$A$1:$BZ$1000,MATCH($D402,PIS!C$1:C$500,0),MATCH("Lương đóng BHBB",PIS!$1:$1,0)),0)</f>
        <v/>
      </c>
      <c r="V402">
        <f>IFERROR(INDEX(PIS!$A$1:$BZ$1000,MATCH($D402,PIS!C$1:C$500,0),MATCH(V$2,PIS!$2:$2,0)),0)</f>
        <v/>
      </c>
      <c r="W402">
        <f>IFERROR(INDEX(PIS!$A$1:$BZ$1000,MATCH($D402,PIS!C$1:C$500,0),MATCH(W$2,PIS!$2:$2,0)),0)</f>
        <v/>
      </c>
      <c r="X402">
        <f>IFERROR(INDEX(PIS!$A$1:$BZ$1000,MATCH($D402,PIS!C$1:C$500,0),MATCH(X$2,PIS!$2:$2,0)),0)</f>
        <v/>
      </c>
      <c r="Y402">
        <f>IFERROR(INDEX(PIS!$A$1:$BZ$1000,MATCH($D402,PIS!C$1:C$500,0),MATCH(Y$2,PIS!$2:$2,0)),0)</f>
        <v/>
      </c>
      <c r="Z402">
        <f>IFERROR(INDEX(PIS!$A$1:$BZ$1000,MATCH($D402,PIS!C$1:C$500,0),MATCH(Z$2,PIS!$2:$2,0)),0)</f>
        <v/>
      </c>
      <c r="AA402">
        <f>IFERROR(INDEX(PIS!$A$1:$BZ$1000,MATCH($D402,PIS!C$1:C$500,0),MATCH(AA$2,PIS!$2:$2,0)),0)</f>
        <v/>
      </c>
      <c r="AB402">
        <f>IFERROR(INDEX(PIS!$A$1:$BZ$1000,MATCH($D402,PIS!C$1:C$500,0),MATCH(AB$2,PIS!$2:$2,0)),0)</f>
        <v/>
      </c>
      <c r="AC402">
        <f>SUM(V402:AB402)</f>
        <v/>
      </c>
      <c r="AD402">
        <f>IFERROR(INDEX(TIMESHEET!$A$1:$AI$5000,MATCH($D402,TIMESHEET!A$1:A$500,0),MATCH("T100",TIMESHEET!$2:$2,0))-2,0)</f>
        <v/>
      </c>
      <c r="AE402">
        <f>IFERROR(INDEX(TIMESHEET!$A$1:$AI$5000,MATCH($D402,TIMESHEET!A$1:A$500,0),MATCH("T202",TIMESHEET!$2:$2,0)),0)</f>
        <v/>
      </c>
      <c r="AF402">
        <f>IFERROR(INDEX(TIMESHEET!$A$1:$AI$5000,MATCH($D402,TIMESHEET!A$1:A$500,0),MATCH("T302",TIMESHEET!$2:$2,0)),0)</f>
        <v/>
      </c>
      <c r="AG402">
        <f>IFERROR(INDEX(TIMESHEET!$A$1:$AI$5000,MATCH($D402,TIMESHEET!A$1:A$500,0),MATCH("T406",TIMESHEET!$2:$2,0)),0)</f>
        <v/>
      </c>
      <c r="AH402">
        <f>AE402+AG402</f>
        <v/>
      </c>
      <c r="AI402">
        <f>IFERROR(INDEX(TIMESHEET!$A$1:$AI$5000,MATCH($D402,TIMESHEET!A$1:A$500,0),MATCH("T701",TIMESHEET!$2:$2,0)),0)</f>
        <v/>
      </c>
      <c r="AJ402">
        <f>IFERROR(INDEX(TIMESHEET!$A$1:$AI$5000,MATCH($D402,TIMESHEET!B$1:B$500,0),MATCH("T320",TIMESHEET!$2:$2,0)),0)</f>
        <v/>
      </c>
      <c r="AK402">
        <f>IFERROR(IF(LEFT(INDEX(PIS!O$1:O$500,MATCH(D402,PIS!C$1:C$500)),1)="M",T402/AD402*SUM(AE402:AG402),T402*AD402),0)</f>
        <v/>
      </c>
      <c r="AL402">
        <f>IFERROR(INDEX(ADJ!$A$1:$BZ$1000,MATCH(PAYROLL!D402,ADJ!A$1:A$500,0),MATCH(PAYROLL!AL$2,ADJ!$2:$2,0)),0)</f>
        <v/>
      </c>
      <c r="AM402">
        <f>SUM(AK402:AL402)</f>
        <v/>
      </c>
      <c r="AN402">
        <f>IFERROR(ROUND(V402/$AD402*$AH402,0),0)</f>
        <v/>
      </c>
      <c r="AO402">
        <f>IFERROR(ROUND(W402/$AD402*$AH402,0),0)</f>
        <v/>
      </c>
      <c r="AP402">
        <f>IFERROR(ROUND(X402/$AD402*$AE402,0),0)</f>
        <v/>
      </c>
      <c r="AQ402">
        <f>IFERROR(ROUND(Y402/$AD402*$AH402,0),0)</f>
        <v/>
      </c>
      <c r="AR402">
        <f>IFERROR(ROUND(Z402/$AD402*$AH402,0),0)</f>
        <v/>
      </c>
      <c r="AS402">
        <f>IFERROR(ROUND(AA402/$AD402*$AH402,0),0)</f>
        <v/>
      </c>
      <c r="AT402">
        <f>IFERROR(IF((AE402+AF402+AG402)&gt;13,AB402,ROUND(AB402/AD402*AH402,0)),0)</f>
        <v/>
      </c>
      <c r="AU402">
        <f>IFERROR(INDEX(ADJ!$A$1:$BZ$1000,MATCH(PAYROLL!D402,ADJ!A$1:A$500,0),MATCH(PAYROLL!AU$2,ADJ!$2:$2,0)),0)</f>
        <v/>
      </c>
      <c r="AV402">
        <f>ROUND(SUM(AN402:AU402),0)</f>
        <v/>
      </c>
      <c r="AW402">
        <f>IFERROR(INDEX(TIMESHEET!$A$1:$AI$5000,MATCH(PAYROLL!D402,TIMESHEET!A$1:A$500,0),MATCH("T620",TIMESHEET!$2:$2,0)),0)</f>
        <v/>
      </c>
      <c r="AX402">
        <f>IFERROR(INDEX(TIMESHEET!$A$1:$AI$5000,MATCH(PAYROLL!D402,TIMESHEET!A$1:A$500,0),MATCH("T601",TIMESHEET!$2:$2,0)),0)</f>
        <v/>
      </c>
      <c r="AY402">
        <f>IFERROR(INDEX(TIMESHEET!$A$1:$AI$5000,MATCH(PAYROLL!D402,TIMESHEET!A$1:A$500,0),MATCH("T602",TIMESHEET!$2:$2,0)),0)</f>
        <v/>
      </c>
      <c r="AZ402">
        <f>IFERROR(INDEX(TIMESHEET!$A$1:$AI$5000,MATCH(PAYROLL!D402,TIMESHEET!A$1:A$500,0),MATCH("T603",TIMESHEET!$2:$2,0)),0)</f>
        <v/>
      </c>
      <c r="BA402">
        <f>IFERROR(INDEX(TIMESHEET!$A$1:$AI$5000,MATCH(PAYROLL!D402,TIMESHEET!A$1:A$500,0),MATCH("T611",TIMESHEET!$2:$2,0)),0)</f>
        <v/>
      </c>
      <c r="BB402">
        <f>IFERROR(INDEX(TIMESHEET!$A$1:$AI$5000,MATCH(PAYROLL!D402,TIMESHEET!A$1:A$500,0),MATCH("T612",TIMESHEET!$2:$2,0)),0)</f>
        <v/>
      </c>
      <c r="BC402">
        <f>IFERROR(INDEX(TIMESHEET!$A$1:$AI$5000,MATCH(PAYROLL!D402,TIMESHEET!A$1:A$500,0),MATCH("T613",TIMESHEET!$2:$2,0)),0)</f>
        <v/>
      </c>
      <c r="BD402">
        <f>IFERROR(INDEX(TIMESHEET!$A$1:$AI$5000,MATCH(PAYROLL!D402,TIMESHEET!A$1:A$500,0),MATCH("T500",TIMESHEET!$2:$2,0)),0)</f>
        <v/>
      </c>
      <c r="BE402">
        <f>IFERROR(IF(LEFT(INDEX(PIS!O$1:O$500,MATCH(D402,PIS!C$1:C$500)),1)="M",T402/AD402/8*(AW402+AX402*1.5+AY402*2+AZ402*3+BA402*2.1+BB402*2.7+BC402*3.9+BD402*0.3),T402/8*(AW402+AX402*1.5+AY402*2+AZ402*3+BA402*2.1+BB402*2.7+BC402*3.9+BD402*0.3)),0)</f>
        <v/>
      </c>
      <c r="BF402">
        <f>IFERROR(INDEX(ADJ!$A$1:$BZ$1000,MATCH(PAYROLL!$D402,ADJ!A$1:A$500,0),MATCH(PAYROLL!BF$2,ADJ!$2:$2,0)),0)</f>
        <v/>
      </c>
      <c r="BG402">
        <f>IFERROR(INDEX(ADJ!$A$1:$BZ$1000,MATCH(PAYROLL!D402,ADJ!A$1:A$500,0),MATCH(PAYROLL!BG$2,ADJ!$2:$2,0)),0)</f>
        <v/>
      </c>
      <c r="BH402">
        <f>IFERROR(INDEX(ADJ!$A$1:$BZ$1000,MATCH(PAYROLL!D402,ADJ!A$1:A$500,0),MATCH(PAYROLL!BH$2,ADJ!$2:$2,0)),0)</f>
        <v/>
      </c>
      <c r="BI402">
        <f>IFERROR(INDEX(ADJ!$A$1:$BZ$1000,MATCH(PAYROLL!D402,ADJ!A$1:A$500,0),MATCH(PAYROLL!BI$2,ADJ!$2:$2,0)),0)</f>
        <v/>
      </c>
      <c r="BJ402">
        <f>IFERROR(INDEX(ADJ!$A$1:$BZ$1000,MATCH(PAYROLL!D402,ADJ!A$1:A$500,0),MATCH(PAYROLL!BJ$2,ADJ!$2:$2,0)),0)</f>
        <v/>
      </c>
      <c r="BK402">
        <f>SUM(BF402:BJ402)</f>
        <v/>
      </c>
      <c r="BL402">
        <f>IFERROR(INDEX(ADJ!$A$1:$BZ$1000,MATCH(PAYROLL!D402,ADJ!A$1:A$500,0),MATCH(PAYROLL!BL$2,ADJ!$2:$2,0)),0)</f>
        <v/>
      </c>
      <c r="BM402">
        <f>IFERROR(INDEX(ADJ!$A$1:$BZ$1000,MATCH(PAYROLL!D402,ADJ!A$1:A$500,0),MATCH(PAYROLL!BM$2,ADJ!$2:$2,0)),0)</f>
        <v/>
      </c>
      <c r="BN402">
        <f>IFERROR(INDEX(ADJ!$A$1:$BZ$1000,MATCH(PAYROLL!D402,ADJ!A$1:A$500,0),MATCH(PAYROLL!BN$2,ADJ!$2:$2,0)),0)</f>
        <v/>
      </c>
      <c r="BO402">
        <f>IFERROR(INDEX(ADJ!$A$1:$BZ$1000,MATCH(PAYROLL!D402,ADJ!A$1:A$500,0),MATCH(PAYROLL!BO$2,ADJ!$2:$2,0)),0)</f>
        <v/>
      </c>
      <c r="BP402">
        <f>SUM(AM402,AV402,BE402,BK402,BL402:BO402)</f>
        <v/>
      </c>
      <c r="BQ402">
        <f>BO402</f>
        <v/>
      </c>
      <c r="BR402">
        <f>IFERROR(ROUND(IF(LEFT(INDEX(PIS!O$1:O$500,MATCH(D402,PIS!C$1:C$500)),1)="D",T402/8*(BD402*0.3),IF(LEFT(INDEX(PIS!O$1:O$500,MATCH(D402,PIS!C$1:C$500)),1)="H",T402*($BD402*0.3),T402/$AD402/8*($BD402*0.3))),0),0)</f>
        <v/>
      </c>
      <c r="BS402">
        <f>IF(AP402&lt;1,0,MIN(AP402,730000))</f>
        <v/>
      </c>
      <c r="BT402">
        <f>IFERROR(ROUND((BE402-SUM(AW402:BC402)*T402/AD402/8),0)-BR402,0)</f>
        <v/>
      </c>
      <c r="BU402">
        <f>AO402</f>
        <v/>
      </c>
      <c r="BV402">
        <f>SUM(BQ402:BU402)</f>
        <v/>
      </c>
      <c r="BW402">
        <f>BP402-BV402</f>
        <v/>
      </c>
      <c r="BX402">
        <f>IFERROR(IF(RIGHT(INDEX(PIS!O$1:O$500,MATCH(D402,PIS!C$1:C$500)),5)="Gross",MIN(U402+V402,VLOOKUP("R700",TSC!B:C,2,0)*VLOOKUP("R101",TSC!B:C,2,0))*VLOOKUP("R701",TSC!B:C,2,0)%,0),0)</f>
        <v/>
      </c>
      <c r="BY402">
        <f>IFERROR(IF(RIGHT(INDEX(PIS!O$1:O$500,MATCH(D402,PIS!C$1:C$500)),5)="Gross",MIN(U402+V402,VLOOKUP("R700",TSC!B:C,2,0)*VLOOKUP("R101",TSC!B:C,2,0))*VLOOKUP("T704",TSC!B:C,2,0)%,0),0)</f>
        <v/>
      </c>
      <c r="BZ402">
        <f>IFERROR(IF(RIGHT(INDEX(PIS!O$1:O$500,MATCH(D402,PIS!C$1:C$500)),5)="Gross",MIN(U402+V402,VLOOKUP("R700",TSC!B:C,2,0)*VLOOKUP("1",TSC!F:G,2,0))*VLOOKUP("T705",TSC!B:C,2,0)%,0),0)</f>
        <v/>
      </c>
      <c r="CA402">
        <f>IFERROR(INDEX(ADJ!$A$1:$BZ$1000,MATCH(PAYROLL!D402,ADJ!A$1:A$500,0),MATCH(PAYROLL!CA$2,ADJ!$2:$2,0)),0)</f>
        <v/>
      </c>
      <c r="CB402">
        <f>IFERROR(INDEX(ADJ!$A$1:$BZ$1000,MATCH(PAYROLL!D402,ADJ!A$1:A$500,0),MATCH(PAYROLL!CB$2,ADJ!$2:$2,0)),0)</f>
        <v/>
      </c>
      <c r="CC402">
        <f>SUM(BX402:CB402)</f>
        <v/>
      </c>
      <c r="CD402">
        <f>IFERROR(INDEX(PIS!$A$1:$BZ$1000,MATCH(PAYROLL!D402,PIS!C$1:C$500,0),MATCH(PAYROLL!CD$1,PIS!$1:$1,0)),0)</f>
        <v/>
      </c>
      <c r="CE402">
        <f>IFERROR(IF(OR(INDEX(PIS!P$1:P$500,MATCH(D402,PIS!C$1:C$500,0))="LT2",INDEX(PIS!P$1:P$500,MATCH(D402,PIS!C$1:C$500,0))="P10"),0,SUM(CC402,CD402*VLOOKUP("R601",TSC!B:C,2,0),VLOOKUP("R602",TSC!B:C,2,0))),0)</f>
        <v/>
      </c>
      <c r="CF402">
        <f>MAX(BW402-CE402,0)</f>
        <v/>
      </c>
      <c r="CG402">
        <f>IFERROR(IF(OR(RIGHT(INDEX(PIS!P$1:P$500,MATCH(D402,PIS!C$1:C$500)),5)="P10",RIGHT(INDEX(PIS!P$1:P$500,MATCH(D402,PIS!C$1:C$500)),5)="CK"),0,IF(CF402&lt;=5000000,CF402*5%,IF(CF402&lt;=10000000,CF402*10%-250000,IF(CF402&lt;=18000000,CF402*15%-750000,IF(CF402&lt;=32000000,CF402*20%-1650000,IF(CF402&lt;=52000000,CF402*25%-3250000,IF(CF402&lt;=80000000,BH402*30%-5850000,CF402*35%-9850000))))))),0)</f>
        <v/>
      </c>
      <c r="CH402">
        <f>IFERROR(IF(OR(INDEX(PIS!P$1:P$500,MATCH(D402,PIS!C$1:C$500))="LT",INDEX(PIS!P$1:P$500,MATCH(D402,PIS!C$1:C$500))="CK"),0,IF(CF402&lt;2000000,0,CF402*10%)),0)</f>
        <v/>
      </c>
      <c r="CI402">
        <f>IFERROR(INDEX(ADJ!$A$1:$BZ$1000,MATCH(PAYROLL!D402,ADJ!A$1:A$500,0),MATCH(PAYROLL!CI$2,ADJ!$2:$2,0)),0)</f>
        <v/>
      </c>
      <c r="CJ402">
        <f>IFERROR(INDEX(ADJ!$A$1:$BZ$1000,MATCH(PAYROLL!D402,ADJ!A$1:A$500,0),MATCH(PAYROLL!CJ$2,ADJ!$2:$2,0)),0)</f>
        <v/>
      </c>
      <c r="CK402">
        <f>IFERROR(INDEX(ADJ!$A$1:$BZ$1000,MATCH(PAYROLL!D402,ADJ!A$1:A$500,0),MATCH(PAYROLL!CK$2,ADJ!$2:$2,0)),0)</f>
        <v/>
      </c>
      <c r="CL402">
        <f>SUM(CG402:CK402)</f>
        <v/>
      </c>
      <c r="CM402">
        <f>ROUND(SUM(CH402:CK402),0)</f>
        <v/>
      </c>
      <c r="CN402">
        <f>IFERROR(INDEX(CSDA!D$1:D$500,MATCH($CN$2,CSDA!C$1:C$500,0))*INDEX(PIS!V$1:V$500,MATCH(D402,PIS!C$1:C$500))+INDEX(ADJ!$A$1:$BZ$1000,MATCH(PAYROLL!D402,ADJ!A$1:A$500,0),MATCH(PAYROLL!CN$2,ADJ!$2:$2,0)),0)</f>
        <v/>
      </c>
      <c r="CO402">
        <f>IFERROR(INDEX(ADJ!$A$1:$BZ$1000,MATCH(PAYROLL!D402,ADJ!A$1:A$500,0),MATCH(PAYROLL!CO$2,ADJ!$2:$2,0)),0)</f>
        <v/>
      </c>
      <c r="CP402">
        <f>IFERROR(INDEX(ADJ!$A$1:$BZ$1000,MATCH(PAYROLL!D402,ADJ!A$1:A$500,0),MATCH(PAYROLL!CP$2,ADJ!$2:$2,0)),0)</f>
        <v/>
      </c>
      <c r="CQ402">
        <f>BP402-CL402-CI402-CM402-CN402-CO402-CP402-CC402</f>
        <v/>
      </c>
      <c r="CR402">
        <f>IFERROR(IF(RIGHT(INDEX(PIS!O$1:O$500,MATCH(D402,PIS!C$1:C$500,0)),5)="Gross",MIN(U402+V402,VLOOKUP("R700",TSC!B:C,2,0)*VLOOKUP("R101",TSC!B:C,2,0))*(VLOOKUP("T711",TSC!B:C,2,0)+VLOOKUP("T712",TSC!B:C,2,0))%,MIN(T402+V402,VLOOKUP("R700",TSC!B:C,2,0)*VLOOKUP("R101",TSC!B:C,2,0))*(VLOOKUP("T711",TSC!B:C,2,0)+VLOOKUP("T712",TSC!B:C,2,0)+VLOOKUP("R701",TSC!B:C,2,0))%),0)</f>
        <v/>
      </c>
      <c r="CS402">
        <f>IFERROR(IF(RIGHT(INDEX(PIS!O$1:O$500,MATCH(D402,PIS!C$1:C$500,0)),5)="Gross",MIN(U402+V402,VLOOKUP("R700",TSC!B:C,2,0)*VLOOKUP("R101",TSC!B:C,2,0))*(VLOOKUP("T714",TSC!B:C,2,0))%,MIN(T402+V402,VLOOKUP("R700",TSC!B:C,2,0)*VLOOKUP("R101",TSC!B:C,2,0))*(VLOOKUP("T704",TSC!B:C,2,0)+VLOOKUP("T714",TSC!B:C,2,0))%),0)</f>
        <v/>
      </c>
      <c r="CT402">
        <f>IFERROR(IF(RIGHT(INDEX(PIS!O$1:O$500,MATCH(D402,PIS!C$1:C$500,0)),5)="Gross",MIN(U402+V402,VLOOKUP("R700",TSC!B:C,2,0)*VLOOKUP("R101",TSC!B:C,2,0))*VLOOKUP("T705",TSC!B:C,2,0)%,MIN(T402+V402,VLOOKUP("R700",TSC!B:C,2,0)*VLOOKUP("R101",TSC!B:C,2,0))*VLOOKUP("T705",TSC!B:C,2,0)%),0)</f>
        <v/>
      </c>
      <c r="CU402">
        <f>IFERROR(IF(RIGHT(INDEX(PIS!O$1:O$500,MATCH(D402,PIS!C$1:C$500,0)),5)="Gross",MIN(U402+V402,VLOOKUP("R700",TSC!B:C,2,0)*VLOOKUP("R101",TSC!B:C,2,0))*(VLOOKUP("T713",TSC!B:C,2,0))%,MIN(T402+V402,VLOOKUP("R700",TSC!B:C,2,0)*VLOOKUP("R101",TSC!B:C,2,0))*(VLOOKUP("T713",TSC!B:C,2,0))%),0)</f>
        <v/>
      </c>
      <c r="CV402">
        <f>IFERROR(INDEX(ADJ!$A$1:$BZ$1000,MATCH(PAYROLL!D402,ADJ!A$1:A$500,0),MATCH(PAYROLL!CV$2,ADJ!$2:$2,0)),0)</f>
        <v/>
      </c>
      <c r="CW402">
        <f>IFERROR(INDEX(ADJ!$A$1:$BZ$1000,MATCH(PAYROLL!D402,ADJ!A$1:A$500,0),MATCH(PAYROLL!CW$2,ADJ!$2:$2,0)),0)</f>
        <v/>
      </c>
      <c r="CX402">
        <f>SUM(CR402:CW402)</f>
        <v/>
      </c>
      <c r="CY402">
        <f>ROUND(IF(CR402&gt;0,T402+V402*VLOOKUP("R202",TSC!$B$1:$C$500,2,0),0),0)</f>
        <v/>
      </c>
      <c r="CZ402">
        <f>IFERROR(INDEX(CSDA!D$1:D$500,MATCH($CZ$2,CSDA!C$1:C$500,0)),0)</f>
        <v/>
      </c>
      <c r="DA402">
        <f>ROUND(T402*0.7%,0)</f>
        <v/>
      </c>
      <c r="DB402">
        <f>ROUND(T402/12,0)</f>
        <v/>
      </c>
      <c r="DC402">
        <f ref="DC402" t="array">IFERROR(INDEX(CSDA!D$1:D$500,MATCH("Trích giữ"&amp;PAYROLL!DC$2,CSDA!A$1:A$500&amp;CSDA!C$1:C$500,0)),0)</f>
        <v/>
      </c>
      <c r="DD402">
        <f ref="DD402" t="array">IFERROR(INDEX(CSDA!D$1:D$500,MATCH("Trích giữ"&amp;PAYROLL!DD$2,CSDA!A$1:A$500&amp;CSDA!C$1:C$500,0)),0)</f>
        <v/>
      </c>
      <c r="DE402">
        <f ref="DE402" t="array">IFERROR(INDEX(CSDA!D$1:D$500,MATCH("Trích giữ"&amp;PAYROLL!DE$2,CSDA!A$1:A$500&amp;CSDA!C$1:C$500,0)),0)</f>
        <v/>
      </c>
      <c r="DF402">
        <f>IFERROR(INDEX(CSDA!D$1:D$500,MATCH(PAYROLL!DF$2,CSDA!C$1:C$500,0)),0)</f>
        <v/>
      </c>
      <c r="DG402">
        <f ref="DG402" t="array">IFERROR(INDEX(CSDA!D$1:D$500,MATCH("Trích giữ"&amp;PAYROLL!DG$2,CSDA!A$1:A$500&amp;CSDA!C$1:C$500,0)),0)</f>
        <v/>
      </c>
      <c r="DH402">
        <f>ROUND(T402/26,0)</f>
        <v/>
      </c>
      <c r="DI402">
        <f ref="DI402" t="array">IFERROR(INDEX(CSDA!D$1:D$500,MATCH("Trích giữ"&amp;PAYROLL!DI$2,CSDA!A$1:A$500&amp;CSDA!C$1:C$500,0)),0)</f>
        <v/>
      </c>
      <c r="DJ402">
        <f>IF(U402=0,T402*21.5%-BL402,0)</f>
        <v/>
      </c>
      <c r="DK402">
        <f ref="DK402" t="array">IFERROR(INDEX(CSDA!D$1:D$500,MATCH("Trích giữ"&amp;PAYROLL!DK$2,CSDA!A$1:A$500&amp;CSDA!C$1:C$500,0)),0)</f>
        <v/>
      </c>
      <c r="DL402">
        <f>IFERROR(INDEX(CSDA!D$1:D$500,MATCH(PAYROLL!DL$2,CSDA!C$1:C$500,0))/12,0)</f>
        <v/>
      </c>
      <c r="DM402">
        <f>SUM(DB402:DL402)</f>
        <v/>
      </c>
      <c r="DN402">
        <f>IFERROR(INDEX(ADJ!$A$1:$BZ$1000,MATCH(PAYROLL!D402,ADJ!A$1:A$500,0),MATCH(PAYROLL!DN$2,ADJ!$2:$2,0)),0)</f>
        <v/>
      </c>
      <c r="DO402">
        <f>IFERROR(SUM(BP402,DM402:DN402,CX402:DA402)-DT402,0)</f>
        <v/>
      </c>
      <c r="DP402">
        <f ref="DP402" t="array">SUM(BW402*IFERROR(INDEX(CSDA!D$1:D$500,MATCH(BW$2,CSDA!C$1:C$500,0)),0)%,CX402*IFERROR(INDEX(CSDA!D$1:D$500,MATCH(CX$2,CSDA!C$1:C$500,0)),0)%,DA402*IFERROR(INDEX(CSDA!D$1:D$500,MATCH(DA$2,CSDA!C$1:C$500,0)),0)%,DB402*IFERROR(INDEX(CSDA!D$1:D$500,MATCH(DB$2,CSDA!C$1:C$500,0)),0)%,DF402*IFERROR(INDEX(CSDA!D$1:D$500,MATCH("Phí dịch vụ"&amp;PAYROLL!DF$2,CSDA!A$1:A$500&amp;CSDA!C$1:C$500,0)),0)%,DC402*IFERROR(INDEX(CSDA!D$1:D$500,MATCH("Phí dịch vụ"&amp;PAYROLL!DC$2,CSDA!A$1:A$500&amp;CSDA!C$1:C$500,0)),0)%,DH402*IFERROR(INDEX(CSDA!D$1:D$500,MATCH("Phí dịch vụ"&amp;PAYROLL!DH$2,CSDA!A$1:A$500&amp;CSDA!C$1:C$500,0)),0)%,DJ402*IFERROR(INDEX(CSDA!D$1:D$500,MATCH("Phí dịch vụ"&amp;PAYROLL!DJ$2,CSDA!A$1:A$500&amp;CSDA!C$1:C$500,0)),0)%,BN402*IFERROR(INDEX(CSDA!D$1:D$500,MATCH(BN$2,CSDA!C$1:C$500,0)),0)%)-BN402*7%</f>
        <v/>
      </c>
      <c r="DQ402">
        <f>IFERROR(INDEX(ADJ!$A$1:$BZ$1000,MATCH(PAYROLL!D402,ADJ!A$1:A$500,0),MATCH(PAYROLL!DQ$2,ADJ!$2:$2,0)),0)</f>
        <v/>
      </c>
      <c r="DR402">
        <f>IFERROR(INDEX(ADJ!$A$1:$BZ$1000,MATCH(PAYROLL!D402,ADJ!A$1:A$500,0),MATCH(PAYROLL!DR$2,ADJ!$2:$2,0)),0)</f>
        <v/>
      </c>
      <c r="DS402">
        <f>SUM(DP402:DR402)</f>
        <v/>
      </c>
      <c r="DT402">
        <f>EK402</f>
        <v/>
      </c>
      <c r="DU402">
        <f>SUM(DO402:DR402)</f>
        <v/>
      </c>
      <c r="DV402">
        <f>ROUND(DU402*0.1,0)</f>
        <v/>
      </c>
      <c r="DW402">
        <f>DU402+DV402</f>
        <v/>
      </c>
      <c r="DZ402">
        <f>IFERROR(INDEX(ADJ!$A$1:$BZ$1000,MATCH(PAYROLL!$D402,ADJ!A$1:A$500,0),MATCH(PAYROLL!DZ$2,ADJ!$2:$2,0)),0)</f>
        <v/>
      </c>
      <c r="EA402">
        <f>IFERROR(INDEX(ADJ!$A$1:$BZ$1000,MATCH(PAYROLL!$D402,ADJ!A$1:A$500,0),MATCH(PAYROLL!EA$2,ADJ!$2:$2,0)),0)</f>
        <v/>
      </c>
      <c r="EB402">
        <f>IFERROR(INDEX(ADJ!$A$1:$BZ$1000,MATCH(PAYROLL!$D402,ADJ!A$1:A$500,0),MATCH(PAYROLL!EB$2,ADJ!$2:$2,0)),0)</f>
        <v/>
      </c>
      <c r="EC402">
        <f>IFERROR(INDEX(ADJ!$A$1:$BZ$1000,MATCH(PAYROLL!$D402,ADJ!A$1:A$500,0),MATCH(PAYROLL!EC$2,ADJ!$2:$2,0)),0)</f>
        <v/>
      </c>
      <c r="ED402">
        <f>IFERROR(INDEX(ADJ!$A$1:$BZ$1000,MATCH(PAYROLL!$D402,ADJ!A$1:A$500,0),MATCH(PAYROLL!ED$2,ADJ!$2:$2,0)),0)</f>
        <v/>
      </c>
      <c r="EE402">
        <f>IFERROR(INDEX(ADJ!$A$1:$BZ$1000,MATCH(PAYROLL!$D402,ADJ!A$1:A$500,0),MATCH(PAYROLL!EE$2,ADJ!$2:$2,0)),0)</f>
        <v/>
      </c>
      <c r="EF402">
        <f>IFERROR(INDEX(ADJ!$A$1:$BZ$1000,MATCH(PAYROLL!$D402,ADJ!A$1:A$500,0),MATCH(PAYROLL!EF$2,ADJ!$2:$2,0)),0)</f>
        <v/>
      </c>
      <c r="EG402">
        <f>IFERROR(INDEX(ADJ!$A$1:$BZ$1000,MATCH(PAYROLL!$D402,ADJ!A$1:A$500,0),MATCH(PAYROLL!EG$2,ADJ!$2:$2,0)),0)</f>
        <v/>
      </c>
      <c r="EH402">
        <f>IFERROR(INDEX(ADJ!$A$1:$BZ$1000,MATCH(PAYROLL!$D402,ADJ!A$1:A$500,0),MATCH(PAYROLL!EH$2,ADJ!$2:$2,0)),0)</f>
        <v/>
      </c>
      <c r="EI402">
        <f>IFERROR(INDEX(ADJ!$A$1:$BZ$1000,MATCH(PAYROLL!D402,ADJ!A$1:A$500,0),MATCH(PAYROLL!EI$2,ADJ!$2:$2,0)),0)</f>
        <v/>
      </c>
      <c r="EJ402">
        <f>IFERROR(INDEX(ADJ!$A$1:$BZ$1000,MATCH(PAYROLL!$D402,ADJ!A$1:A$500,0),MATCH(PAYROLL!EJ$2,ADJ!$2:$2,0)),0)</f>
        <v/>
      </c>
      <c r="EK402">
        <f>SUM(DZ402:EJ402)</f>
        <v/>
      </c>
    </row>
    <row r="403">
      <c r="A403" t="n">
        <v>401</v>
      </c>
      <c r="B403" t="inlineStr">
        <is>
          <t>Phàn Sun Hoa</t>
        </is>
      </c>
      <c r="D403" t="inlineStr">
        <is>
          <t>159877-01</t>
        </is>
      </c>
      <c r="S403">
        <f>IFERROR(INDEX(PIS!$A$1:$BZ$1000,MATCH($D403,PIS!C$1:C$500,0),MATCH("Lương CB tháng trước",PIS!$1:$1,0)),0)</f>
        <v/>
      </c>
      <c r="T403">
        <f>IFERROR(INDEX(PIS!$A$1:$BZ$1000,MATCH($D403,PIS!C$1:C$500,0),MATCH("Lương CB hiện tại",PIS!$1:$1,0)),0)</f>
        <v/>
      </c>
      <c r="U403">
        <f>IFERROR(INDEX(PIS!$A$1:$BZ$1000,MATCH($D403,PIS!C$1:C$500,0),MATCH("Lương đóng BHBB",PIS!$1:$1,0)),0)</f>
        <v/>
      </c>
      <c r="V403">
        <f>IFERROR(INDEX(PIS!$A$1:$BZ$1000,MATCH($D403,PIS!C$1:C$500,0),MATCH(V$2,PIS!$2:$2,0)),0)</f>
        <v/>
      </c>
      <c r="W403">
        <f>IFERROR(INDEX(PIS!$A$1:$BZ$1000,MATCH($D403,PIS!C$1:C$500,0),MATCH(W$2,PIS!$2:$2,0)),0)</f>
        <v/>
      </c>
      <c r="X403">
        <f>IFERROR(INDEX(PIS!$A$1:$BZ$1000,MATCH($D403,PIS!C$1:C$500,0),MATCH(X$2,PIS!$2:$2,0)),0)</f>
        <v/>
      </c>
      <c r="Y403">
        <f>IFERROR(INDEX(PIS!$A$1:$BZ$1000,MATCH($D403,PIS!C$1:C$500,0),MATCH(Y$2,PIS!$2:$2,0)),0)</f>
        <v/>
      </c>
      <c r="Z403">
        <f>IFERROR(INDEX(PIS!$A$1:$BZ$1000,MATCH($D403,PIS!C$1:C$500,0),MATCH(Z$2,PIS!$2:$2,0)),0)</f>
        <v/>
      </c>
      <c r="AA403">
        <f>IFERROR(INDEX(PIS!$A$1:$BZ$1000,MATCH($D403,PIS!C$1:C$500,0),MATCH(AA$2,PIS!$2:$2,0)),0)</f>
        <v/>
      </c>
      <c r="AB403">
        <f>IFERROR(INDEX(PIS!$A$1:$BZ$1000,MATCH($D403,PIS!C$1:C$500,0),MATCH(AB$2,PIS!$2:$2,0)),0)</f>
        <v/>
      </c>
      <c r="AC403">
        <f>SUM(V403:AB403)</f>
        <v/>
      </c>
      <c r="AD403">
        <f>IFERROR(INDEX(TIMESHEET!$A$1:$AI$5000,MATCH($D403,TIMESHEET!A$1:A$500,0),MATCH("T100",TIMESHEET!$2:$2,0))-2,0)</f>
        <v/>
      </c>
      <c r="AE403">
        <f>IFERROR(INDEX(TIMESHEET!$A$1:$AI$5000,MATCH($D403,TIMESHEET!A$1:A$500,0),MATCH("T202",TIMESHEET!$2:$2,0)),0)</f>
        <v/>
      </c>
      <c r="AF403">
        <f>IFERROR(INDEX(TIMESHEET!$A$1:$AI$5000,MATCH($D403,TIMESHEET!A$1:A$500,0),MATCH("T302",TIMESHEET!$2:$2,0)),0)</f>
        <v/>
      </c>
      <c r="AG403">
        <f>IFERROR(INDEX(TIMESHEET!$A$1:$AI$5000,MATCH($D403,TIMESHEET!A$1:A$500,0),MATCH("T406",TIMESHEET!$2:$2,0)),0)</f>
        <v/>
      </c>
      <c r="AH403">
        <f>AE403+AG403</f>
        <v/>
      </c>
      <c r="AI403">
        <f>IFERROR(INDEX(TIMESHEET!$A$1:$AI$5000,MATCH($D403,TIMESHEET!A$1:A$500,0),MATCH("T701",TIMESHEET!$2:$2,0)),0)</f>
        <v/>
      </c>
      <c r="AJ403">
        <f>IFERROR(INDEX(TIMESHEET!$A$1:$AI$5000,MATCH($D403,TIMESHEET!B$1:B$500,0),MATCH("T320",TIMESHEET!$2:$2,0)),0)</f>
        <v/>
      </c>
      <c r="AK403">
        <f>IFERROR(IF(LEFT(INDEX(PIS!O$1:O$500,MATCH(D403,PIS!C$1:C$500)),1)="M",T403/AD403*SUM(AE403:AG403),T403*AD403),0)</f>
        <v/>
      </c>
      <c r="AL403">
        <f>IFERROR(INDEX(ADJ!$A$1:$BZ$1000,MATCH(PAYROLL!D403,ADJ!A$1:A$500,0),MATCH(PAYROLL!AL$2,ADJ!$2:$2,0)),0)</f>
        <v/>
      </c>
      <c r="AM403">
        <f>SUM(AK403:AL403)</f>
        <v/>
      </c>
      <c r="AN403">
        <f>IFERROR(ROUND(V403/$AD403*$AH403,0),0)</f>
        <v/>
      </c>
      <c r="AO403">
        <f>IFERROR(ROUND(W403/$AD403*$AH403,0),0)</f>
        <v/>
      </c>
      <c r="AP403">
        <f>IFERROR(ROUND(X403/$AD403*$AE403,0),0)</f>
        <v/>
      </c>
      <c r="AQ403">
        <f>IFERROR(ROUND(Y403/$AD403*$AH403,0),0)</f>
        <v/>
      </c>
      <c r="AR403">
        <f>IFERROR(ROUND(Z403/$AD403*$AH403,0),0)</f>
        <v/>
      </c>
      <c r="AS403">
        <f>IFERROR(ROUND(AA403/$AD403*$AH403,0),0)</f>
        <v/>
      </c>
      <c r="AT403">
        <f>IFERROR(IF((AE403+AF403+AG403)&gt;13,AB403,ROUND(AB403/AD403*AH403,0)),0)</f>
        <v/>
      </c>
      <c r="AU403">
        <f>IFERROR(INDEX(ADJ!$A$1:$BZ$1000,MATCH(PAYROLL!D403,ADJ!A$1:A$500,0),MATCH(PAYROLL!AU$2,ADJ!$2:$2,0)),0)</f>
        <v/>
      </c>
      <c r="AV403">
        <f>ROUND(SUM(AN403:AU403),0)</f>
        <v/>
      </c>
      <c r="AW403">
        <f>IFERROR(INDEX(TIMESHEET!$A$1:$AI$5000,MATCH(PAYROLL!D403,TIMESHEET!A$1:A$500,0),MATCH("T620",TIMESHEET!$2:$2,0)),0)</f>
        <v/>
      </c>
      <c r="AX403">
        <f>IFERROR(INDEX(TIMESHEET!$A$1:$AI$5000,MATCH(PAYROLL!D403,TIMESHEET!A$1:A$500,0),MATCH("T601",TIMESHEET!$2:$2,0)),0)</f>
        <v/>
      </c>
      <c r="AY403">
        <f>IFERROR(INDEX(TIMESHEET!$A$1:$AI$5000,MATCH(PAYROLL!D403,TIMESHEET!A$1:A$500,0),MATCH("T602",TIMESHEET!$2:$2,0)),0)</f>
        <v/>
      </c>
      <c r="AZ403">
        <f>IFERROR(INDEX(TIMESHEET!$A$1:$AI$5000,MATCH(PAYROLL!D403,TIMESHEET!A$1:A$500,0),MATCH("T603",TIMESHEET!$2:$2,0)),0)</f>
        <v/>
      </c>
      <c r="BA403">
        <f>IFERROR(INDEX(TIMESHEET!$A$1:$AI$5000,MATCH(PAYROLL!D403,TIMESHEET!A$1:A$500,0),MATCH("T611",TIMESHEET!$2:$2,0)),0)</f>
        <v/>
      </c>
      <c r="BB403">
        <f>IFERROR(INDEX(TIMESHEET!$A$1:$AI$5000,MATCH(PAYROLL!D403,TIMESHEET!A$1:A$500,0),MATCH("T612",TIMESHEET!$2:$2,0)),0)</f>
        <v/>
      </c>
      <c r="BC403">
        <f>IFERROR(INDEX(TIMESHEET!$A$1:$AI$5000,MATCH(PAYROLL!D403,TIMESHEET!A$1:A$500,0),MATCH("T613",TIMESHEET!$2:$2,0)),0)</f>
        <v/>
      </c>
      <c r="BD403">
        <f>IFERROR(INDEX(TIMESHEET!$A$1:$AI$5000,MATCH(PAYROLL!D403,TIMESHEET!A$1:A$500,0),MATCH("T500",TIMESHEET!$2:$2,0)),0)</f>
        <v/>
      </c>
      <c r="BE403">
        <f>IFERROR(IF(LEFT(INDEX(PIS!O$1:O$500,MATCH(D403,PIS!C$1:C$500)),1)="M",T403/AD403/8*(AW403+AX403*1.5+AY403*2+AZ403*3+BA403*2.1+BB403*2.7+BC403*3.9+BD403*0.3),T403/8*(AW403+AX403*1.5+AY403*2+AZ403*3+BA403*2.1+BB403*2.7+BC403*3.9+BD403*0.3)),0)</f>
        <v/>
      </c>
      <c r="BF403">
        <f>IFERROR(INDEX(ADJ!$A$1:$BZ$1000,MATCH(PAYROLL!$D403,ADJ!A$1:A$500,0),MATCH(PAYROLL!BF$2,ADJ!$2:$2,0)),0)</f>
        <v/>
      </c>
      <c r="BG403">
        <f>IFERROR(INDEX(ADJ!$A$1:$BZ$1000,MATCH(PAYROLL!D403,ADJ!A$1:A$500,0),MATCH(PAYROLL!BG$2,ADJ!$2:$2,0)),0)</f>
        <v/>
      </c>
      <c r="BH403">
        <f>IFERROR(INDEX(ADJ!$A$1:$BZ$1000,MATCH(PAYROLL!D403,ADJ!A$1:A$500,0),MATCH(PAYROLL!BH$2,ADJ!$2:$2,0)),0)</f>
        <v/>
      </c>
      <c r="BI403">
        <f>IFERROR(INDEX(ADJ!$A$1:$BZ$1000,MATCH(PAYROLL!D403,ADJ!A$1:A$500,0),MATCH(PAYROLL!BI$2,ADJ!$2:$2,0)),0)</f>
        <v/>
      </c>
      <c r="BJ403">
        <f>IFERROR(INDEX(ADJ!$A$1:$BZ$1000,MATCH(PAYROLL!D403,ADJ!A$1:A$500,0),MATCH(PAYROLL!BJ$2,ADJ!$2:$2,0)),0)</f>
        <v/>
      </c>
      <c r="BK403">
        <f>SUM(BF403:BJ403)</f>
        <v/>
      </c>
      <c r="BL403">
        <f>IFERROR(INDEX(ADJ!$A$1:$BZ$1000,MATCH(PAYROLL!D403,ADJ!A$1:A$500,0),MATCH(PAYROLL!BL$2,ADJ!$2:$2,0)),0)</f>
        <v/>
      </c>
      <c r="BM403">
        <f>IFERROR(INDEX(ADJ!$A$1:$BZ$1000,MATCH(PAYROLL!D403,ADJ!A$1:A$500,0),MATCH(PAYROLL!BM$2,ADJ!$2:$2,0)),0)</f>
        <v/>
      </c>
      <c r="BN403">
        <f>IFERROR(INDEX(ADJ!$A$1:$BZ$1000,MATCH(PAYROLL!D403,ADJ!A$1:A$500,0),MATCH(PAYROLL!BN$2,ADJ!$2:$2,0)),0)</f>
        <v/>
      </c>
      <c r="BO403">
        <f>IFERROR(INDEX(ADJ!$A$1:$BZ$1000,MATCH(PAYROLL!D403,ADJ!A$1:A$500,0),MATCH(PAYROLL!BO$2,ADJ!$2:$2,0)),0)</f>
        <v/>
      </c>
      <c r="BP403">
        <f>SUM(AM403,AV403,BE403,BK403,BL403:BO403)</f>
        <v/>
      </c>
      <c r="BQ403">
        <f>BO403</f>
        <v/>
      </c>
      <c r="BR403">
        <f>IFERROR(ROUND(IF(LEFT(INDEX(PIS!O$1:O$500,MATCH(D403,PIS!C$1:C$500)),1)="D",T403/8*(BD403*0.3),IF(LEFT(INDEX(PIS!O$1:O$500,MATCH(D403,PIS!C$1:C$500)),1)="H",T403*($BD403*0.3),T403/$AD403/8*($BD403*0.3))),0),0)</f>
        <v/>
      </c>
      <c r="BS403">
        <f>IF(AP403&lt;1,0,MIN(AP403,730000))</f>
        <v/>
      </c>
      <c r="BT403">
        <f>IFERROR(ROUND((BE403-SUM(AW403:BC403)*T403/AD403/8),0)-BR403,0)</f>
        <v/>
      </c>
      <c r="BU403">
        <f>AO403</f>
        <v/>
      </c>
      <c r="BV403">
        <f>SUM(BQ403:BU403)</f>
        <v/>
      </c>
      <c r="BW403">
        <f>BP403-BV403</f>
        <v/>
      </c>
      <c r="BX403">
        <f>IFERROR(IF(RIGHT(INDEX(PIS!O$1:O$500,MATCH(D403,PIS!C$1:C$500)),5)="Gross",MIN(U403+V403,VLOOKUP("R700",TSC!B:C,2,0)*VLOOKUP("R101",TSC!B:C,2,0))*VLOOKUP("R701",TSC!B:C,2,0)%,0),0)</f>
        <v/>
      </c>
      <c r="BY403">
        <f>IFERROR(IF(RIGHT(INDEX(PIS!O$1:O$500,MATCH(D403,PIS!C$1:C$500)),5)="Gross",MIN(U403+V403,VLOOKUP("R700",TSC!B:C,2,0)*VLOOKUP("R101",TSC!B:C,2,0))*VLOOKUP("T704",TSC!B:C,2,0)%,0),0)</f>
        <v/>
      </c>
      <c r="BZ403">
        <f>IFERROR(IF(RIGHT(INDEX(PIS!O$1:O$500,MATCH(D403,PIS!C$1:C$500)),5)="Gross",MIN(U403+V403,VLOOKUP("R700",TSC!B:C,2,0)*VLOOKUP("1",TSC!F:G,2,0))*VLOOKUP("T705",TSC!B:C,2,0)%,0),0)</f>
        <v/>
      </c>
      <c r="CA403">
        <f>IFERROR(INDEX(ADJ!$A$1:$BZ$1000,MATCH(PAYROLL!D403,ADJ!A$1:A$500,0),MATCH(PAYROLL!CA$2,ADJ!$2:$2,0)),0)</f>
        <v/>
      </c>
      <c r="CB403">
        <f>IFERROR(INDEX(ADJ!$A$1:$BZ$1000,MATCH(PAYROLL!D403,ADJ!A$1:A$500,0),MATCH(PAYROLL!CB$2,ADJ!$2:$2,0)),0)</f>
        <v/>
      </c>
      <c r="CC403">
        <f>SUM(BX403:CB403)</f>
        <v/>
      </c>
      <c r="CD403">
        <f>IFERROR(INDEX(PIS!$A$1:$BZ$1000,MATCH(PAYROLL!D403,PIS!C$1:C$500,0),MATCH(PAYROLL!CD$1,PIS!$1:$1,0)),0)</f>
        <v/>
      </c>
      <c r="CE403">
        <f>IFERROR(IF(OR(INDEX(PIS!P$1:P$500,MATCH(D403,PIS!C$1:C$500,0))="LT2",INDEX(PIS!P$1:P$500,MATCH(D403,PIS!C$1:C$500,0))="P10"),0,SUM(CC403,CD403*VLOOKUP("R601",TSC!B:C,2,0),VLOOKUP("R602",TSC!B:C,2,0))),0)</f>
        <v/>
      </c>
      <c r="CF403">
        <f>MAX(BW403-CE403,0)</f>
        <v/>
      </c>
      <c r="CG403">
        <f>IFERROR(IF(OR(RIGHT(INDEX(PIS!P$1:P$500,MATCH(D403,PIS!C$1:C$500)),5)="P10",RIGHT(INDEX(PIS!P$1:P$500,MATCH(D403,PIS!C$1:C$500)),5)="CK"),0,IF(CF403&lt;=5000000,CF403*5%,IF(CF403&lt;=10000000,CF403*10%-250000,IF(CF403&lt;=18000000,CF403*15%-750000,IF(CF403&lt;=32000000,CF403*20%-1650000,IF(CF403&lt;=52000000,CF403*25%-3250000,IF(CF403&lt;=80000000,BH403*30%-5850000,CF403*35%-9850000))))))),0)</f>
        <v/>
      </c>
      <c r="CH403">
        <f>IFERROR(IF(OR(INDEX(PIS!P$1:P$500,MATCH(D403,PIS!C$1:C$500))="LT",INDEX(PIS!P$1:P$500,MATCH(D403,PIS!C$1:C$500))="CK"),0,IF(CF403&lt;2000000,0,CF403*10%)),0)</f>
        <v/>
      </c>
      <c r="CI403">
        <f>IFERROR(INDEX(ADJ!$A$1:$BZ$1000,MATCH(PAYROLL!D403,ADJ!A$1:A$500,0),MATCH(PAYROLL!CI$2,ADJ!$2:$2,0)),0)</f>
        <v/>
      </c>
      <c r="CJ403">
        <f>IFERROR(INDEX(ADJ!$A$1:$BZ$1000,MATCH(PAYROLL!D403,ADJ!A$1:A$500,0),MATCH(PAYROLL!CJ$2,ADJ!$2:$2,0)),0)</f>
        <v/>
      </c>
      <c r="CK403">
        <f>IFERROR(INDEX(ADJ!$A$1:$BZ$1000,MATCH(PAYROLL!D403,ADJ!A$1:A$500,0),MATCH(PAYROLL!CK$2,ADJ!$2:$2,0)),0)</f>
        <v/>
      </c>
      <c r="CL403">
        <f>SUM(CG403:CK403)</f>
        <v/>
      </c>
      <c r="CM403">
        <f>ROUND(SUM(CH403:CK403),0)</f>
        <v/>
      </c>
      <c r="CN403">
        <f>IFERROR(INDEX(CSDA!D$1:D$500,MATCH($CN$2,CSDA!C$1:C$500,0))*INDEX(PIS!V$1:V$500,MATCH(D403,PIS!C$1:C$500))+INDEX(ADJ!$A$1:$BZ$1000,MATCH(PAYROLL!D403,ADJ!A$1:A$500,0),MATCH(PAYROLL!CN$2,ADJ!$2:$2,0)),0)</f>
        <v/>
      </c>
      <c r="CO403">
        <f>IFERROR(INDEX(ADJ!$A$1:$BZ$1000,MATCH(PAYROLL!D403,ADJ!A$1:A$500,0),MATCH(PAYROLL!CO$2,ADJ!$2:$2,0)),0)</f>
        <v/>
      </c>
      <c r="CP403">
        <f>IFERROR(INDEX(ADJ!$A$1:$BZ$1000,MATCH(PAYROLL!D403,ADJ!A$1:A$500,0),MATCH(PAYROLL!CP$2,ADJ!$2:$2,0)),0)</f>
        <v/>
      </c>
      <c r="CQ403">
        <f>BP403-CL403-CI403-CM403-CN403-CO403-CP403-CC403</f>
        <v/>
      </c>
      <c r="CR403">
        <f>IFERROR(IF(RIGHT(INDEX(PIS!O$1:O$500,MATCH(D403,PIS!C$1:C$500,0)),5)="Gross",MIN(U403+V403,VLOOKUP("R700",TSC!B:C,2,0)*VLOOKUP("R101",TSC!B:C,2,0))*(VLOOKUP("T711",TSC!B:C,2,0)+VLOOKUP("T712",TSC!B:C,2,0))%,MIN(T403+V403,VLOOKUP("R700",TSC!B:C,2,0)*VLOOKUP("R101",TSC!B:C,2,0))*(VLOOKUP("T711",TSC!B:C,2,0)+VLOOKUP("T712",TSC!B:C,2,0)+VLOOKUP("R701",TSC!B:C,2,0))%),0)</f>
        <v/>
      </c>
      <c r="CS403">
        <f>IFERROR(IF(RIGHT(INDEX(PIS!O$1:O$500,MATCH(D403,PIS!C$1:C$500,0)),5)="Gross",MIN(U403+V403,VLOOKUP("R700",TSC!B:C,2,0)*VLOOKUP("R101",TSC!B:C,2,0))*(VLOOKUP("T714",TSC!B:C,2,0))%,MIN(T403+V403,VLOOKUP("R700",TSC!B:C,2,0)*VLOOKUP("R101",TSC!B:C,2,0))*(VLOOKUP("T704",TSC!B:C,2,0)+VLOOKUP("T714",TSC!B:C,2,0))%),0)</f>
        <v/>
      </c>
      <c r="CT403">
        <f>IFERROR(IF(RIGHT(INDEX(PIS!O$1:O$500,MATCH(D403,PIS!C$1:C$500,0)),5)="Gross",MIN(U403+V403,VLOOKUP("R700",TSC!B:C,2,0)*VLOOKUP("R101",TSC!B:C,2,0))*VLOOKUP("T705",TSC!B:C,2,0)%,MIN(T403+V403,VLOOKUP("R700",TSC!B:C,2,0)*VLOOKUP("R101",TSC!B:C,2,0))*VLOOKUP("T705",TSC!B:C,2,0)%),0)</f>
        <v/>
      </c>
      <c r="CU403">
        <f>IFERROR(IF(RIGHT(INDEX(PIS!O$1:O$500,MATCH(D403,PIS!C$1:C$500,0)),5)="Gross",MIN(U403+V403,VLOOKUP("R700",TSC!B:C,2,0)*VLOOKUP("R101",TSC!B:C,2,0))*(VLOOKUP("T713",TSC!B:C,2,0))%,MIN(T403+V403,VLOOKUP("R700",TSC!B:C,2,0)*VLOOKUP("R101",TSC!B:C,2,0))*(VLOOKUP("T713",TSC!B:C,2,0))%),0)</f>
        <v/>
      </c>
      <c r="CV403">
        <f>IFERROR(INDEX(ADJ!$A$1:$BZ$1000,MATCH(PAYROLL!D403,ADJ!A$1:A$500,0),MATCH(PAYROLL!CV$2,ADJ!$2:$2,0)),0)</f>
        <v/>
      </c>
      <c r="CW403">
        <f>IFERROR(INDEX(ADJ!$A$1:$BZ$1000,MATCH(PAYROLL!D403,ADJ!A$1:A$500,0),MATCH(PAYROLL!CW$2,ADJ!$2:$2,0)),0)</f>
        <v/>
      </c>
      <c r="CX403">
        <f>SUM(CR403:CW403)</f>
        <v/>
      </c>
      <c r="CY403">
        <f>ROUND(IF(CR403&gt;0,T403+V403*VLOOKUP("R202",TSC!$B$1:$C$500,2,0),0),0)</f>
        <v/>
      </c>
      <c r="CZ403">
        <f>IFERROR(INDEX(CSDA!D$1:D$500,MATCH($CZ$2,CSDA!C$1:C$500,0)),0)</f>
        <v/>
      </c>
      <c r="DA403">
        <f>ROUND(T403*0.7%,0)</f>
        <v/>
      </c>
      <c r="DB403">
        <f>ROUND(T403/12,0)</f>
        <v/>
      </c>
      <c r="DC403">
        <f ref="DC403" t="array">IFERROR(INDEX(CSDA!D$1:D$500,MATCH("Trích giữ"&amp;PAYROLL!DC$2,CSDA!A$1:A$500&amp;CSDA!C$1:C$500,0)),0)</f>
        <v/>
      </c>
      <c r="DD403">
        <f ref="DD403" t="array">IFERROR(INDEX(CSDA!D$1:D$500,MATCH("Trích giữ"&amp;PAYROLL!DD$2,CSDA!A$1:A$500&amp;CSDA!C$1:C$500,0)),0)</f>
        <v/>
      </c>
      <c r="DE403">
        <f ref="DE403" t="array">IFERROR(INDEX(CSDA!D$1:D$500,MATCH("Trích giữ"&amp;PAYROLL!DE$2,CSDA!A$1:A$500&amp;CSDA!C$1:C$500,0)),0)</f>
        <v/>
      </c>
      <c r="DF403">
        <f>IFERROR(INDEX(CSDA!D$1:D$500,MATCH(PAYROLL!DF$2,CSDA!C$1:C$500,0)),0)</f>
        <v/>
      </c>
      <c r="DG403">
        <f ref="DG403" t="array">IFERROR(INDEX(CSDA!D$1:D$500,MATCH("Trích giữ"&amp;PAYROLL!DG$2,CSDA!A$1:A$500&amp;CSDA!C$1:C$500,0)),0)</f>
        <v/>
      </c>
      <c r="DH403">
        <f>ROUND(T403/26,0)</f>
        <v/>
      </c>
      <c r="DI403">
        <f ref="DI403" t="array">IFERROR(INDEX(CSDA!D$1:D$500,MATCH("Trích giữ"&amp;PAYROLL!DI$2,CSDA!A$1:A$500&amp;CSDA!C$1:C$500,0)),0)</f>
        <v/>
      </c>
      <c r="DJ403">
        <f>IF(U403=0,T403*21.5%-BL403,0)</f>
        <v/>
      </c>
      <c r="DK403">
        <f ref="DK403" t="array">IFERROR(INDEX(CSDA!D$1:D$500,MATCH("Trích giữ"&amp;PAYROLL!DK$2,CSDA!A$1:A$500&amp;CSDA!C$1:C$500,0)),0)</f>
        <v/>
      </c>
      <c r="DL403">
        <f>IFERROR(INDEX(CSDA!D$1:D$500,MATCH(PAYROLL!DL$2,CSDA!C$1:C$500,0))/12,0)</f>
        <v/>
      </c>
      <c r="DM403">
        <f>SUM(DB403:DL403)</f>
        <v/>
      </c>
      <c r="DN403">
        <f>IFERROR(INDEX(ADJ!$A$1:$BZ$1000,MATCH(PAYROLL!D403,ADJ!A$1:A$500,0),MATCH(PAYROLL!DN$2,ADJ!$2:$2,0)),0)</f>
        <v/>
      </c>
      <c r="DO403">
        <f>IFERROR(SUM(BP403,DM403:DN403,CX403:DA403)-DT403,0)</f>
        <v/>
      </c>
      <c r="DP403">
        <f ref="DP403" t="array">SUM(BW403*IFERROR(INDEX(CSDA!D$1:D$500,MATCH(BW$2,CSDA!C$1:C$500,0)),0)%,CX403*IFERROR(INDEX(CSDA!D$1:D$500,MATCH(CX$2,CSDA!C$1:C$500,0)),0)%,DA403*IFERROR(INDEX(CSDA!D$1:D$500,MATCH(DA$2,CSDA!C$1:C$500,0)),0)%,DB403*IFERROR(INDEX(CSDA!D$1:D$500,MATCH(DB$2,CSDA!C$1:C$500,0)),0)%,DF403*IFERROR(INDEX(CSDA!D$1:D$500,MATCH("Phí dịch vụ"&amp;PAYROLL!DF$2,CSDA!A$1:A$500&amp;CSDA!C$1:C$500,0)),0)%,DC403*IFERROR(INDEX(CSDA!D$1:D$500,MATCH("Phí dịch vụ"&amp;PAYROLL!DC$2,CSDA!A$1:A$500&amp;CSDA!C$1:C$500,0)),0)%,DH403*IFERROR(INDEX(CSDA!D$1:D$500,MATCH("Phí dịch vụ"&amp;PAYROLL!DH$2,CSDA!A$1:A$500&amp;CSDA!C$1:C$500,0)),0)%,DJ403*IFERROR(INDEX(CSDA!D$1:D$500,MATCH("Phí dịch vụ"&amp;PAYROLL!DJ$2,CSDA!A$1:A$500&amp;CSDA!C$1:C$500,0)),0)%,BN403*IFERROR(INDEX(CSDA!D$1:D$500,MATCH(BN$2,CSDA!C$1:C$500,0)),0)%)-BN403*7%</f>
        <v/>
      </c>
      <c r="DQ403">
        <f>IFERROR(INDEX(ADJ!$A$1:$BZ$1000,MATCH(PAYROLL!D403,ADJ!A$1:A$500,0),MATCH(PAYROLL!DQ$2,ADJ!$2:$2,0)),0)</f>
        <v/>
      </c>
      <c r="DR403">
        <f>IFERROR(INDEX(ADJ!$A$1:$BZ$1000,MATCH(PAYROLL!D403,ADJ!A$1:A$500,0),MATCH(PAYROLL!DR$2,ADJ!$2:$2,0)),0)</f>
        <v/>
      </c>
      <c r="DS403">
        <f>SUM(DP403:DR403)</f>
        <v/>
      </c>
      <c r="DT403">
        <f>EK403</f>
        <v/>
      </c>
      <c r="DU403">
        <f>SUM(DO403:DR403)</f>
        <v/>
      </c>
      <c r="DV403">
        <f>ROUND(DU403*0.1,0)</f>
        <v/>
      </c>
      <c r="DW403">
        <f>DU403+DV403</f>
        <v/>
      </c>
      <c r="DZ403">
        <f>IFERROR(INDEX(ADJ!$A$1:$BZ$1000,MATCH(PAYROLL!$D403,ADJ!A$1:A$500,0),MATCH(PAYROLL!DZ$2,ADJ!$2:$2,0)),0)</f>
        <v/>
      </c>
      <c r="EA403">
        <f>IFERROR(INDEX(ADJ!$A$1:$BZ$1000,MATCH(PAYROLL!$D403,ADJ!A$1:A$500,0),MATCH(PAYROLL!EA$2,ADJ!$2:$2,0)),0)</f>
        <v/>
      </c>
      <c r="EB403">
        <f>IFERROR(INDEX(ADJ!$A$1:$BZ$1000,MATCH(PAYROLL!$D403,ADJ!A$1:A$500,0),MATCH(PAYROLL!EB$2,ADJ!$2:$2,0)),0)</f>
        <v/>
      </c>
      <c r="EC403">
        <f>IFERROR(INDEX(ADJ!$A$1:$BZ$1000,MATCH(PAYROLL!$D403,ADJ!A$1:A$500,0),MATCH(PAYROLL!EC$2,ADJ!$2:$2,0)),0)</f>
        <v/>
      </c>
      <c r="ED403">
        <f>IFERROR(INDEX(ADJ!$A$1:$BZ$1000,MATCH(PAYROLL!$D403,ADJ!A$1:A$500,0),MATCH(PAYROLL!ED$2,ADJ!$2:$2,0)),0)</f>
        <v/>
      </c>
      <c r="EE403">
        <f>IFERROR(INDEX(ADJ!$A$1:$BZ$1000,MATCH(PAYROLL!$D403,ADJ!A$1:A$500,0),MATCH(PAYROLL!EE$2,ADJ!$2:$2,0)),0)</f>
        <v/>
      </c>
      <c r="EF403">
        <f>IFERROR(INDEX(ADJ!$A$1:$BZ$1000,MATCH(PAYROLL!$D403,ADJ!A$1:A$500,0),MATCH(PAYROLL!EF$2,ADJ!$2:$2,0)),0)</f>
        <v/>
      </c>
      <c r="EG403">
        <f>IFERROR(INDEX(ADJ!$A$1:$BZ$1000,MATCH(PAYROLL!$D403,ADJ!A$1:A$500,0),MATCH(PAYROLL!EG$2,ADJ!$2:$2,0)),0)</f>
        <v/>
      </c>
      <c r="EH403">
        <f>IFERROR(INDEX(ADJ!$A$1:$BZ$1000,MATCH(PAYROLL!$D403,ADJ!A$1:A$500,0),MATCH(PAYROLL!EH$2,ADJ!$2:$2,0)),0)</f>
        <v/>
      </c>
      <c r="EI403">
        <f>IFERROR(INDEX(ADJ!$A$1:$BZ$1000,MATCH(PAYROLL!D403,ADJ!A$1:A$500,0),MATCH(PAYROLL!EI$2,ADJ!$2:$2,0)),0)</f>
        <v/>
      </c>
      <c r="EJ403">
        <f>IFERROR(INDEX(ADJ!$A$1:$BZ$1000,MATCH(PAYROLL!$D403,ADJ!A$1:A$500,0),MATCH(PAYROLL!EJ$2,ADJ!$2:$2,0)),0)</f>
        <v/>
      </c>
      <c r="EK403">
        <f>SUM(DZ403:EJ403)</f>
        <v/>
      </c>
    </row>
    <row r="404">
      <c r="A404" t="n">
        <v>402</v>
      </c>
      <c r="B404" t="inlineStr">
        <is>
          <t>Phạm Văn Vũ</t>
        </is>
      </c>
      <c r="D404" t="inlineStr">
        <is>
          <t>158978-01</t>
        </is>
      </c>
      <c r="S404">
        <f>IFERROR(INDEX(PIS!$A$1:$BZ$1000,MATCH($D404,PIS!C$1:C$500,0),MATCH("Lương CB tháng trước",PIS!$1:$1,0)),0)</f>
        <v/>
      </c>
      <c r="T404">
        <f>IFERROR(INDEX(PIS!$A$1:$BZ$1000,MATCH($D404,PIS!C$1:C$500,0),MATCH("Lương CB hiện tại",PIS!$1:$1,0)),0)</f>
        <v/>
      </c>
      <c r="U404">
        <f>IFERROR(INDEX(PIS!$A$1:$BZ$1000,MATCH($D404,PIS!C$1:C$500,0),MATCH("Lương đóng BHBB",PIS!$1:$1,0)),0)</f>
        <v/>
      </c>
      <c r="V404">
        <f>IFERROR(INDEX(PIS!$A$1:$BZ$1000,MATCH($D404,PIS!C$1:C$500,0),MATCH(V$2,PIS!$2:$2,0)),0)</f>
        <v/>
      </c>
      <c r="W404">
        <f>IFERROR(INDEX(PIS!$A$1:$BZ$1000,MATCH($D404,PIS!C$1:C$500,0),MATCH(W$2,PIS!$2:$2,0)),0)</f>
        <v/>
      </c>
      <c r="X404">
        <f>IFERROR(INDEX(PIS!$A$1:$BZ$1000,MATCH($D404,PIS!C$1:C$500,0),MATCH(X$2,PIS!$2:$2,0)),0)</f>
        <v/>
      </c>
      <c r="Y404">
        <f>IFERROR(INDEX(PIS!$A$1:$BZ$1000,MATCH($D404,PIS!C$1:C$500,0),MATCH(Y$2,PIS!$2:$2,0)),0)</f>
        <v/>
      </c>
      <c r="Z404">
        <f>IFERROR(INDEX(PIS!$A$1:$BZ$1000,MATCH($D404,PIS!C$1:C$500,0),MATCH(Z$2,PIS!$2:$2,0)),0)</f>
        <v/>
      </c>
      <c r="AA404">
        <f>IFERROR(INDEX(PIS!$A$1:$BZ$1000,MATCH($D404,PIS!C$1:C$500,0),MATCH(AA$2,PIS!$2:$2,0)),0)</f>
        <v/>
      </c>
      <c r="AB404">
        <f>IFERROR(INDEX(PIS!$A$1:$BZ$1000,MATCH($D404,PIS!C$1:C$500,0),MATCH(AB$2,PIS!$2:$2,0)),0)</f>
        <v/>
      </c>
      <c r="AC404">
        <f>SUM(V404:AB404)</f>
        <v/>
      </c>
      <c r="AD404">
        <f>IFERROR(INDEX(TIMESHEET!$A$1:$AI$5000,MATCH($D404,TIMESHEET!A$1:A$500,0),MATCH("T100",TIMESHEET!$2:$2,0))-2,0)</f>
        <v/>
      </c>
      <c r="AE404">
        <f>IFERROR(INDEX(TIMESHEET!$A$1:$AI$5000,MATCH($D404,TIMESHEET!A$1:A$500,0),MATCH("T202",TIMESHEET!$2:$2,0)),0)</f>
        <v/>
      </c>
      <c r="AF404">
        <f>IFERROR(INDEX(TIMESHEET!$A$1:$AI$5000,MATCH($D404,TIMESHEET!A$1:A$500,0),MATCH("T302",TIMESHEET!$2:$2,0)),0)</f>
        <v/>
      </c>
      <c r="AG404">
        <f>IFERROR(INDEX(TIMESHEET!$A$1:$AI$5000,MATCH($D404,TIMESHEET!A$1:A$500,0),MATCH("T406",TIMESHEET!$2:$2,0)),0)</f>
        <v/>
      </c>
      <c r="AH404">
        <f>AE404+AG404</f>
        <v/>
      </c>
      <c r="AI404">
        <f>IFERROR(INDEX(TIMESHEET!$A$1:$AI$5000,MATCH($D404,TIMESHEET!A$1:A$500,0),MATCH("T701",TIMESHEET!$2:$2,0)),0)</f>
        <v/>
      </c>
      <c r="AJ404">
        <f>IFERROR(INDEX(TIMESHEET!$A$1:$AI$5000,MATCH($D404,TIMESHEET!B$1:B$500,0),MATCH("T320",TIMESHEET!$2:$2,0)),0)</f>
        <v/>
      </c>
      <c r="AK404">
        <f>IFERROR(IF(LEFT(INDEX(PIS!O$1:O$500,MATCH(D404,PIS!C$1:C$500)),1)="M",T404/AD404*SUM(AE404:AG404),T404*AD404),0)</f>
        <v/>
      </c>
      <c r="AL404">
        <f>IFERROR(INDEX(ADJ!$A$1:$BZ$1000,MATCH(PAYROLL!D404,ADJ!A$1:A$500,0),MATCH(PAYROLL!AL$2,ADJ!$2:$2,0)),0)</f>
        <v/>
      </c>
      <c r="AM404">
        <f>SUM(AK404:AL404)</f>
        <v/>
      </c>
      <c r="AN404">
        <f>IFERROR(ROUND(V404/$AD404*$AH404,0),0)</f>
        <v/>
      </c>
      <c r="AO404">
        <f>IFERROR(ROUND(W404/$AD404*$AH404,0),0)</f>
        <v/>
      </c>
      <c r="AP404">
        <f>IFERROR(ROUND(X404/$AD404*$AE404,0),0)</f>
        <v/>
      </c>
      <c r="AQ404">
        <f>IFERROR(ROUND(Y404/$AD404*$AH404,0),0)</f>
        <v/>
      </c>
      <c r="AR404">
        <f>IFERROR(ROUND(Z404/$AD404*$AH404,0),0)</f>
        <v/>
      </c>
      <c r="AS404">
        <f>IFERROR(ROUND(AA404/$AD404*$AH404,0),0)</f>
        <v/>
      </c>
      <c r="AT404">
        <f>IFERROR(IF((AE404+AF404+AG404)&gt;13,AB404,ROUND(AB404/AD404*AH404,0)),0)</f>
        <v/>
      </c>
      <c r="AU404">
        <f>IFERROR(INDEX(ADJ!$A$1:$BZ$1000,MATCH(PAYROLL!D404,ADJ!A$1:A$500,0),MATCH(PAYROLL!AU$2,ADJ!$2:$2,0)),0)</f>
        <v/>
      </c>
      <c r="AV404">
        <f>ROUND(SUM(AN404:AU404),0)</f>
        <v/>
      </c>
      <c r="AW404">
        <f>IFERROR(INDEX(TIMESHEET!$A$1:$AI$5000,MATCH(PAYROLL!D404,TIMESHEET!A$1:A$500,0),MATCH("T620",TIMESHEET!$2:$2,0)),0)</f>
        <v/>
      </c>
      <c r="AX404">
        <f>IFERROR(INDEX(TIMESHEET!$A$1:$AI$5000,MATCH(PAYROLL!D404,TIMESHEET!A$1:A$500,0),MATCH("T601",TIMESHEET!$2:$2,0)),0)</f>
        <v/>
      </c>
      <c r="AY404">
        <f>IFERROR(INDEX(TIMESHEET!$A$1:$AI$5000,MATCH(PAYROLL!D404,TIMESHEET!A$1:A$500,0),MATCH("T602",TIMESHEET!$2:$2,0)),0)</f>
        <v/>
      </c>
      <c r="AZ404">
        <f>IFERROR(INDEX(TIMESHEET!$A$1:$AI$5000,MATCH(PAYROLL!D404,TIMESHEET!A$1:A$500,0),MATCH("T603",TIMESHEET!$2:$2,0)),0)</f>
        <v/>
      </c>
      <c r="BA404">
        <f>IFERROR(INDEX(TIMESHEET!$A$1:$AI$5000,MATCH(PAYROLL!D404,TIMESHEET!A$1:A$500,0),MATCH("T611",TIMESHEET!$2:$2,0)),0)</f>
        <v/>
      </c>
      <c r="BB404">
        <f>IFERROR(INDEX(TIMESHEET!$A$1:$AI$5000,MATCH(PAYROLL!D404,TIMESHEET!A$1:A$500,0),MATCH("T612",TIMESHEET!$2:$2,0)),0)</f>
        <v/>
      </c>
      <c r="BC404">
        <f>IFERROR(INDEX(TIMESHEET!$A$1:$AI$5000,MATCH(PAYROLL!D404,TIMESHEET!A$1:A$500,0),MATCH("T613",TIMESHEET!$2:$2,0)),0)</f>
        <v/>
      </c>
      <c r="BD404">
        <f>IFERROR(INDEX(TIMESHEET!$A$1:$AI$5000,MATCH(PAYROLL!D404,TIMESHEET!A$1:A$500,0),MATCH("T500",TIMESHEET!$2:$2,0)),0)</f>
        <v/>
      </c>
      <c r="BE404">
        <f>IFERROR(IF(LEFT(INDEX(PIS!O$1:O$500,MATCH(D404,PIS!C$1:C$500)),1)="M",T404/AD404/8*(AW404+AX404*1.5+AY404*2+AZ404*3+BA404*2.1+BB404*2.7+BC404*3.9+BD404*0.3),T404/8*(AW404+AX404*1.5+AY404*2+AZ404*3+BA404*2.1+BB404*2.7+BC404*3.9+BD404*0.3)),0)</f>
        <v/>
      </c>
      <c r="BF404">
        <f>IFERROR(INDEX(ADJ!$A$1:$BZ$1000,MATCH(PAYROLL!$D404,ADJ!A$1:A$500,0),MATCH(PAYROLL!BF$2,ADJ!$2:$2,0)),0)</f>
        <v/>
      </c>
      <c r="BG404">
        <f>IFERROR(INDEX(ADJ!$A$1:$BZ$1000,MATCH(PAYROLL!D404,ADJ!A$1:A$500,0),MATCH(PAYROLL!BG$2,ADJ!$2:$2,0)),0)</f>
        <v/>
      </c>
      <c r="BH404">
        <f>IFERROR(INDEX(ADJ!$A$1:$BZ$1000,MATCH(PAYROLL!D404,ADJ!A$1:A$500,0),MATCH(PAYROLL!BH$2,ADJ!$2:$2,0)),0)</f>
        <v/>
      </c>
      <c r="BI404">
        <f>IFERROR(INDEX(ADJ!$A$1:$BZ$1000,MATCH(PAYROLL!D404,ADJ!A$1:A$500,0),MATCH(PAYROLL!BI$2,ADJ!$2:$2,0)),0)</f>
        <v/>
      </c>
      <c r="BJ404">
        <f>IFERROR(INDEX(ADJ!$A$1:$BZ$1000,MATCH(PAYROLL!D404,ADJ!A$1:A$500,0),MATCH(PAYROLL!BJ$2,ADJ!$2:$2,0)),0)</f>
        <v/>
      </c>
      <c r="BK404">
        <f>SUM(BF404:BJ404)</f>
        <v/>
      </c>
      <c r="BL404">
        <f>IFERROR(INDEX(ADJ!$A$1:$BZ$1000,MATCH(PAYROLL!D404,ADJ!A$1:A$500,0),MATCH(PAYROLL!BL$2,ADJ!$2:$2,0)),0)</f>
        <v/>
      </c>
      <c r="BM404">
        <f>IFERROR(INDEX(ADJ!$A$1:$BZ$1000,MATCH(PAYROLL!D404,ADJ!A$1:A$500,0),MATCH(PAYROLL!BM$2,ADJ!$2:$2,0)),0)</f>
        <v/>
      </c>
      <c r="BN404">
        <f>IFERROR(INDEX(ADJ!$A$1:$BZ$1000,MATCH(PAYROLL!D404,ADJ!A$1:A$500,0),MATCH(PAYROLL!BN$2,ADJ!$2:$2,0)),0)</f>
        <v/>
      </c>
      <c r="BO404">
        <f>IFERROR(INDEX(ADJ!$A$1:$BZ$1000,MATCH(PAYROLL!D404,ADJ!A$1:A$500,0),MATCH(PAYROLL!BO$2,ADJ!$2:$2,0)),0)</f>
        <v/>
      </c>
      <c r="BP404">
        <f>SUM(AM404,AV404,BE404,BK404,BL404:BO404)</f>
        <v/>
      </c>
      <c r="BQ404">
        <f>BO404</f>
        <v/>
      </c>
      <c r="BR404">
        <f>IFERROR(ROUND(IF(LEFT(INDEX(PIS!O$1:O$500,MATCH(D404,PIS!C$1:C$500)),1)="D",T404/8*(BD404*0.3),IF(LEFT(INDEX(PIS!O$1:O$500,MATCH(D404,PIS!C$1:C$500)),1)="H",T404*($BD404*0.3),T404/$AD404/8*($BD404*0.3))),0),0)</f>
        <v/>
      </c>
      <c r="BS404">
        <f>IF(AP404&lt;1,0,MIN(AP404,730000))</f>
        <v/>
      </c>
      <c r="BT404">
        <f>IFERROR(ROUND((BE404-SUM(AW404:BC404)*T404/AD404/8),0)-BR404,0)</f>
        <v/>
      </c>
      <c r="BU404">
        <f>AO404</f>
        <v/>
      </c>
      <c r="BV404">
        <f>SUM(BQ404:BU404)</f>
        <v/>
      </c>
      <c r="BW404">
        <f>BP404-BV404</f>
        <v/>
      </c>
      <c r="BX404">
        <f>IFERROR(IF(RIGHT(INDEX(PIS!O$1:O$500,MATCH(D404,PIS!C$1:C$500)),5)="Gross",MIN(U404+V404,VLOOKUP("R700",TSC!B:C,2,0)*VLOOKUP("R101",TSC!B:C,2,0))*VLOOKUP("R701",TSC!B:C,2,0)%,0),0)</f>
        <v/>
      </c>
      <c r="BY404">
        <f>IFERROR(IF(RIGHT(INDEX(PIS!O$1:O$500,MATCH(D404,PIS!C$1:C$500)),5)="Gross",MIN(U404+V404,VLOOKUP("R700",TSC!B:C,2,0)*VLOOKUP("R101",TSC!B:C,2,0))*VLOOKUP("T704",TSC!B:C,2,0)%,0),0)</f>
        <v/>
      </c>
      <c r="BZ404">
        <f>IFERROR(IF(RIGHT(INDEX(PIS!O$1:O$500,MATCH(D404,PIS!C$1:C$500)),5)="Gross",MIN(U404+V404,VLOOKUP("R700",TSC!B:C,2,0)*VLOOKUP("1",TSC!F:G,2,0))*VLOOKUP("T705",TSC!B:C,2,0)%,0),0)</f>
        <v/>
      </c>
      <c r="CA404">
        <f>IFERROR(INDEX(ADJ!$A$1:$BZ$1000,MATCH(PAYROLL!D404,ADJ!A$1:A$500,0),MATCH(PAYROLL!CA$2,ADJ!$2:$2,0)),0)</f>
        <v/>
      </c>
      <c r="CB404">
        <f>IFERROR(INDEX(ADJ!$A$1:$BZ$1000,MATCH(PAYROLL!D404,ADJ!A$1:A$500,0),MATCH(PAYROLL!CB$2,ADJ!$2:$2,0)),0)</f>
        <v/>
      </c>
      <c r="CC404">
        <f>SUM(BX404:CB404)</f>
        <v/>
      </c>
      <c r="CD404">
        <f>IFERROR(INDEX(PIS!$A$1:$BZ$1000,MATCH(PAYROLL!D404,PIS!C$1:C$500,0),MATCH(PAYROLL!CD$1,PIS!$1:$1,0)),0)</f>
        <v/>
      </c>
      <c r="CE404">
        <f>IFERROR(IF(OR(INDEX(PIS!P$1:P$500,MATCH(D404,PIS!C$1:C$500,0))="LT2",INDEX(PIS!P$1:P$500,MATCH(D404,PIS!C$1:C$500,0))="P10"),0,SUM(CC404,CD404*VLOOKUP("R601",TSC!B:C,2,0),VLOOKUP("R602",TSC!B:C,2,0))),0)</f>
        <v/>
      </c>
      <c r="CF404">
        <f>MAX(BW404-CE404,0)</f>
        <v/>
      </c>
      <c r="CG404">
        <f>IFERROR(IF(OR(RIGHT(INDEX(PIS!P$1:P$500,MATCH(D404,PIS!C$1:C$500)),5)="P10",RIGHT(INDEX(PIS!P$1:P$500,MATCH(D404,PIS!C$1:C$500)),5)="CK"),0,IF(CF404&lt;=5000000,CF404*5%,IF(CF404&lt;=10000000,CF404*10%-250000,IF(CF404&lt;=18000000,CF404*15%-750000,IF(CF404&lt;=32000000,CF404*20%-1650000,IF(CF404&lt;=52000000,CF404*25%-3250000,IF(CF404&lt;=80000000,BH404*30%-5850000,CF404*35%-9850000))))))),0)</f>
        <v/>
      </c>
      <c r="CH404">
        <f>IFERROR(IF(OR(INDEX(PIS!P$1:P$500,MATCH(D404,PIS!C$1:C$500))="LT",INDEX(PIS!P$1:P$500,MATCH(D404,PIS!C$1:C$500))="CK"),0,IF(CF404&lt;2000000,0,CF404*10%)),0)</f>
        <v/>
      </c>
      <c r="CI404">
        <f>IFERROR(INDEX(ADJ!$A$1:$BZ$1000,MATCH(PAYROLL!D404,ADJ!A$1:A$500,0),MATCH(PAYROLL!CI$2,ADJ!$2:$2,0)),0)</f>
        <v/>
      </c>
      <c r="CJ404">
        <f>IFERROR(INDEX(ADJ!$A$1:$BZ$1000,MATCH(PAYROLL!D404,ADJ!A$1:A$500,0),MATCH(PAYROLL!CJ$2,ADJ!$2:$2,0)),0)</f>
        <v/>
      </c>
      <c r="CK404">
        <f>IFERROR(INDEX(ADJ!$A$1:$BZ$1000,MATCH(PAYROLL!D404,ADJ!A$1:A$500,0),MATCH(PAYROLL!CK$2,ADJ!$2:$2,0)),0)</f>
        <v/>
      </c>
      <c r="CL404">
        <f>SUM(CG404:CK404)</f>
        <v/>
      </c>
      <c r="CM404">
        <f>ROUND(SUM(CH404:CK404),0)</f>
        <v/>
      </c>
      <c r="CN404">
        <f>IFERROR(INDEX(CSDA!D$1:D$500,MATCH($CN$2,CSDA!C$1:C$500,0))*INDEX(PIS!V$1:V$500,MATCH(D404,PIS!C$1:C$500))+INDEX(ADJ!$A$1:$BZ$1000,MATCH(PAYROLL!D404,ADJ!A$1:A$500,0),MATCH(PAYROLL!CN$2,ADJ!$2:$2,0)),0)</f>
        <v/>
      </c>
      <c r="CO404">
        <f>IFERROR(INDEX(ADJ!$A$1:$BZ$1000,MATCH(PAYROLL!D404,ADJ!A$1:A$500,0),MATCH(PAYROLL!CO$2,ADJ!$2:$2,0)),0)</f>
        <v/>
      </c>
      <c r="CP404">
        <f>IFERROR(INDEX(ADJ!$A$1:$BZ$1000,MATCH(PAYROLL!D404,ADJ!A$1:A$500,0),MATCH(PAYROLL!CP$2,ADJ!$2:$2,0)),0)</f>
        <v/>
      </c>
      <c r="CQ404">
        <f>BP404-CL404-CI404-CM404-CN404-CO404-CP404-CC404</f>
        <v/>
      </c>
      <c r="CR404">
        <f>IFERROR(IF(RIGHT(INDEX(PIS!O$1:O$500,MATCH(D404,PIS!C$1:C$500,0)),5)="Gross",MIN(U404+V404,VLOOKUP("R700",TSC!B:C,2,0)*VLOOKUP("R101",TSC!B:C,2,0))*(VLOOKUP("T711",TSC!B:C,2,0)+VLOOKUP("T712",TSC!B:C,2,0))%,MIN(T404+V404,VLOOKUP("R700",TSC!B:C,2,0)*VLOOKUP("R101",TSC!B:C,2,0))*(VLOOKUP("T711",TSC!B:C,2,0)+VLOOKUP("T712",TSC!B:C,2,0)+VLOOKUP("R701",TSC!B:C,2,0))%),0)</f>
        <v/>
      </c>
      <c r="CS404">
        <f>IFERROR(IF(RIGHT(INDEX(PIS!O$1:O$500,MATCH(D404,PIS!C$1:C$500,0)),5)="Gross",MIN(U404+V404,VLOOKUP("R700",TSC!B:C,2,0)*VLOOKUP("R101",TSC!B:C,2,0))*(VLOOKUP("T714",TSC!B:C,2,0))%,MIN(T404+V404,VLOOKUP("R700",TSC!B:C,2,0)*VLOOKUP("R101",TSC!B:C,2,0))*(VLOOKUP("T704",TSC!B:C,2,0)+VLOOKUP("T714",TSC!B:C,2,0))%),0)</f>
        <v/>
      </c>
      <c r="CT404">
        <f>IFERROR(IF(RIGHT(INDEX(PIS!O$1:O$500,MATCH(D404,PIS!C$1:C$500,0)),5)="Gross",MIN(U404+V404,VLOOKUP("R700",TSC!B:C,2,0)*VLOOKUP("R101",TSC!B:C,2,0))*VLOOKUP("T705",TSC!B:C,2,0)%,MIN(T404+V404,VLOOKUP("R700",TSC!B:C,2,0)*VLOOKUP("R101",TSC!B:C,2,0))*VLOOKUP("T705",TSC!B:C,2,0)%),0)</f>
        <v/>
      </c>
      <c r="CU404">
        <f>IFERROR(IF(RIGHT(INDEX(PIS!O$1:O$500,MATCH(D404,PIS!C$1:C$500,0)),5)="Gross",MIN(U404+V404,VLOOKUP("R700",TSC!B:C,2,0)*VLOOKUP("R101",TSC!B:C,2,0))*(VLOOKUP("T713",TSC!B:C,2,0))%,MIN(T404+V404,VLOOKUP("R700",TSC!B:C,2,0)*VLOOKUP("R101",TSC!B:C,2,0))*(VLOOKUP("T713",TSC!B:C,2,0))%),0)</f>
        <v/>
      </c>
      <c r="CV404">
        <f>IFERROR(INDEX(ADJ!$A$1:$BZ$1000,MATCH(PAYROLL!D404,ADJ!A$1:A$500,0),MATCH(PAYROLL!CV$2,ADJ!$2:$2,0)),0)</f>
        <v/>
      </c>
      <c r="CW404">
        <f>IFERROR(INDEX(ADJ!$A$1:$BZ$1000,MATCH(PAYROLL!D404,ADJ!A$1:A$500,0),MATCH(PAYROLL!CW$2,ADJ!$2:$2,0)),0)</f>
        <v/>
      </c>
      <c r="CX404">
        <f>SUM(CR404:CW404)</f>
        <v/>
      </c>
      <c r="CY404">
        <f>ROUND(IF(CR404&gt;0,T404+V404*VLOOKUP("R202",TSC!$B$1:$C$500,2,0),0),0)</f>
        <v/>
      </c>
      <c r="CZ404">
        <f>IFERROR(INDEX(CSDA!D$1:D$500,MATCH($CZ$2,CSDA!C$1:C$500,0)),0)</f>
        <v/>
      </c>
      <c r="DA404">
        <f>ROUND(T404*0.7%,0)</f>
        <v/>
      </c>
      <c r="DB404">
        <f>ROUND(T404/12,0)</f>
        <v/>
      </c>
      <c r="DC404">
        <f ref="DC404" t="array">IFERROR(INDEX(CSDA!D$1:D$500,MATCH("Trích giữ"&amp;PAYROLL!DC$2,CSDA!A$1:A$500&amp;CSDA!C$1:C$500,0)),0)</f>
        <v/>
      </c>
      <c r="DD404">
        <f ref="DD404" t="array">IFERROR(INDEX(CSDA!D$1:D$500,MATCH("Trích giữ"&amp;PAYROLL!DD$2,CSDA!A$1:A$500&amp;CSDA!C$1:C$500,0)),0)</f>
        <v/>
      </c>
      <c r="DE404">
        <f ref="DE404" t="array">IFERROR(INDEX(CSDA!D$1:D$500,MATCH("Trích giữ"&amp;PAYROLL!DE$2,CSDA!A$1:A$500&amp;CSDA!C$1:C$500,0)),0)</f>
        <v/>
      </c>
      <c r="DF404">
        <f>IFERROR(INDEX(CSDA!D$1:D$500,MATCH(PAYROLL!DF$2,CSDA!C$1:C$500,0)),0)</f>
        <v/>
      </c>
      <c r="DG404">
        <f ref="DG404" t="array">IFERROR(INDEX(CSDA!D$1:D$500,MATCH("Trích giữ"&amp;PAYROLL!DG$2,CSDA!A$1:A$500&amp;CSDA!C$1:C$500,0)),0)</f>
        <v/>
      </c>
      <c r="DH404">
        <f>ROUND(T404/26,0)</f>
        <v/>
      </c>
      <c r="DI404">
        <f ref="DI404" t="array">IFERROR(INDEX(CSDA!D$1:D$500,MATCH("Trích giữ"&amp;PAYROLL!DI$2,CSDA!A$1:A$500&amp;CSDA!C$1:C$500,0)),0)</f>
        <v/>
      </c>
      <c r="DJ404">
        <f>IF(U404=0,T404*21.5%-BL404,0)</f>
        <v/>
      </c>
      <c r="DK404">
        <f ref="DK404" t="array">IFERROR(INDEX(CSDA!D$1:D$500,MATCH("Trích giữ"&amp;PAYROLL!DK$2,CSDA!A$1:A$500&amp;CSDA!C$1:C$500,0)),0)</f>
        <v/>
      </c>
      <c r="DL404">
        <f>IFERROR(INDEX(CSDA!D$1:D$500,MATCH(PAYROLL!DL$2,CSDA!C$1:C$500,0))/12,0)</f>
        <v/>
      </c>
      <c r="DM404">
        <f>SUM(DB404:DL404)</f>
        <v/>
      </c>
      <c r="DN404">
        <f>IFERROR(INDEX(ADJ!$A$1:$BZ$1000,MATCH(PAYROLL!D404,ADJ!A$1:A$500,0),MATCH(PAYROLL!DN$2,ADJ!$2:$2,0)),0)</f>
        <v/>
      </c>
      <c r="DO404">
        <f>IFERROR(SUM(BP404,DM404:DN404,CX404:DA404)-DT404,0)</f>
        <v/>
      </c>
      <c r="DP404">
        <f ref="DP404" t="array">SUM(BW404*IFERROR(INDEX(CSDA!D$1:D$500,MATCH(BW$2,CSDA!C$1:C$500,0)),0)%,CX404*IFERROR(INDEX(CSDA!D$1:D$500,MATCH(CX$2,CSDA!C$1:C$500,0)),0)%,DA404*IFERROR(INDEX(CSDA!D$1:D$500,MATCH(DA$2,CSDA!C$1:C$500,0)),0)%,DB404*IFERROR(INDEX(CSDA!D$1:D$500,MATCH(DB$2,CSDA!C$1:C$500,0)),0)%,DF404*IFERROR(INDEX(CSDA!D$1:D$500,MATCH("Phí dịch vụ"&amp;PAYROLL!DF$2,CSDA!A$1:A$500&amp;CSDA!C$1:C$500,0)),0)%,DC404*IFERROR(INDEX(CSDA!D$1:D$500,MATCH("Phí dịch vụ"&amp;PAYROLL!DC$2,CSDA!A$1:A$500&amp;CSDA!C$1:C$500,0)),0)%,DH404*IFERROR(INDEX(CSDA!D$1:D$500,MATCH("Phí dịch vụ"&amp;PAYROLL!DH$2,CSDA!A$1:A$500&amp;CSDA!C$1:C$500,0)),0)%,DJ404*IFERROR(INDEX(CSDA!D$1:D$500,MATCH("Phí dịch vụ"&amp;PAYROLL!DJ$2,CSDA!A$1:A$500&amp;CSDA!C$1:C$500,0)),0)%,BN404*IFERROR(INDEX(CSDA!D$1:D$500,MATCH(BN$2,CSDA!C$1:C$500,0)),0)%)-BN404*7%</f>
        <v/>
      </c>
      <c r="DQ404">
        <f>IFERROR(INDEX(ADJ!$A$1:$BZ$1000,MATCH(PAYROLL!D404,ADJ!A$1:A$500,0),MATCH(PAYROLL!DQ$2,ADJ!$2:$2,0)),0)</f>
        <v/>
      </c>
      <c r="DR404">
        <f>IFERROR(INDEX(ADJ!$A$1:$BZ$1000,MATCH(PAYROLL!D404,ADJ!A$1:A$500,0),MATCH(PAYROLL!DR$2,ADJ!$2:$2,0)),0)</f>
        <v/>
      </c>
      <c r="DS404">
        <f>SUM(DP404:DR404)</f>
        <v/>
      </c>
      <c r="DT404">
        <f>EK404</f>
        <v/>
      </c>
      <c r="DU404">
        <f>SUM(DO404:DR404)</f>
        <v/>
      </c>
      <c r="DV404">
        <f>ROUND(DU404*0.1,0)</f>
        <v/>
      </c>
      <c r="DW404">
        <f>DU404+DV404</f>
        <v/>
      </c>
      <c r="DZ404">
        <f>IFERROR(INDEX(ADJ!$A$1:$BZ$1000,MATCH(PAYROLL!$D404,ADJ!A$1:A$500,0),MATCH(PAYROLL!DZ$2,ADJ!$2:$2,0)),0)</f>
        <v/>
      </c>
      <c r="EA404">
        <f>IFERROR(INDEX(ADJ!$A$1:$BZ$1000,MATCH(PAYROLL!$D404,ADJ!A$1:A$500,0),MATCH(PAYROLL!EA$2,ADJ!$2:$2,0)),0)</f>
        <v/>
      </c>
      <c r="EB404">
        <f>IFERROR(INDEX(ADJ!$A$1:$BZ$1000,MATCH(PAYROLL!$D404,ADJ!A$1:A$500,0),MATCH(PAYROLL!EB$2,ADJ!$2:$2,0)),0)</f>
        <v/>
      </c>
      <c r="EC404">
        <f>IFERROR(INDEX(ADJ!$A$1:$BZ$1000,MATCH(PAYROLL!$D404,ADJ!A$1:A$500,0),MATCH(PAYROLL!EC$2,ADJ!$2:$2,0)),0)</f>
        <v/>
      </c>
      <c r="ED404">
        <f>IFERROR(INDEX(ADJ!$A$1:$BZ$1000,MATCH(PAYROLL!$D404,ADJ!A$1:A$500,0),MATCH(PAYROLL!ED$2,ADJ!$2:$2,0)),0)</f>
        <v/>
      </c>
      <c r="EE404">
        <f>IFERROR(INDEX(ADJ!$A$1:$BZ$1000,MATCH(PAYROLL!$D404,ADJ!A$1:A$500,0),MATCH(PAYROLL!EE$2,ADJ!$2:$2,0)),0)</f>
        <v/>
      </c>
      <c r="EF404">
        <f>IFERROR(INDEX(ADJ!$A$1:$BZ$1000,MATCH(PAYROLL!$D404,ADJ!A$1:A$500,0),MATCH(PAYROLL!EF$2,ADJ!$2:$2,0)),0)</f>
        <v/>
      </c>
      <c r="EG404">
        <f>IFERROR(INDEX(ADJ!$A$1:$BZ$1000,MATCH(PAYROLL!$D404,ADJ!A$1:A$500,0),MATCH(PAYROLL!EG$2,ADJ!$2:$2,0)),0)</f>
        <v/>
      </c>
      <c r="EH404">
        <f>IFERROR(INDEX(ADJ!$A$1:$BZ$1000,MATCH(PAYROLL!$D404,ADJ!A$1:A$500,0),MATCH(PAYROLL!EH$2,ADJ!$2:$2,0)),0)</f>
        <v/>
      </c>
      <c r="EI404">
        <f>IFERROR(INDEX(ADJ!$A$1:$BZ$1000,MATCH(PAYROLL!D404,ADJ!A$1:A$500,0),MATCH(PAYROLL!EI$2,ADJ!$2:$2,0)),0)</f>
        <v/>
      </c>
      <c r="EJ404">
        <f>IFERROR(INDEX(ADJ!$A$1:$BZ$1000,MATCH(PAYROLL!$D404,ADJ!A$1:A$500,0),MATCH(PAYROLL!EJ$2,ADJ!$2:$2,0)),0)</f>
        <v/>
      </c>
      <c r="EK404">
        <f>SUM(DZ404:EJ404)</f>
        <v/>
      </c>
    </row>
    <row r="405">
      <c r="A405" t="n">
        <v>403</v>
      </c>
      <c r="B405" t="inlineStr">
        <is>
          <t>Phạm Văn Trung</t>
        </is>
      </c>
      <c r="D405" t="inlineStr">
        <is>
          <t>159893-01</t>
        </is>
      </c>
      <c r="S405">
        <f>IFERROR(INDEX(PIS!$A$1:$BZ$1000,MATCH($D405,PIS!C$1:C$500,0),MATCH("Lương CB tháng trước",PIS!$1:$1,0)),0)</f>
        <v/>
      </c>
      <c r="T405">
        <f>IFERROR(INDEX(PIS!$A$1:$BZ$1000,MATCH($D405,PIS!C$1:C$500,0),MATCH("Lương CB hiện tại",PIS!$1:$1,0)),0)</f>
        <v/>
      </c>
      <c r="U405">
        <f>IFERROR(INDEX(PIS!$A$1:$BZ$1000,MATCH($D405,PIS!C$1:C$500,0),MATCH("Lương đóng BHBB",PIS!$1:$1,0)),0)</f>
        <v/>
      </c>
      <c r="V405">
        <f>IFERROR(INDEX(PIS!$A$1:$BZ$1000,MATCH($D405,PIS!C$1:C$500,0),MATCH(V$2,PIS!$2:$2,0)),0)</f>
        <v/>
      </c>
      <c r="W405">
        <f>IFERROR(INDEX(PIS!$A$1:$BZ$1000,MATCH($D405,PIS!C$1:C$500,0),MATCH(W$2,PIS!$2:$2,0)),0)</f>
        <v/>
      </c>
      <c r="X405">
        <f>IFERROR(INDEX(PIS!$A$1:$BZ$1000,MATCH($D405,PIS!C$1:C$500,0),MATCH(X$2,PIS!$2:$2,0)),0)</f>
        <v/>
      </c>
      <c r="Y405">
        <f>IFERROR(INDEX(PIS!$A$1:$BZ$1000,MATCH($D405,PIS!C$1:C$500,0),MATCH(Y$2,PIS!$2:$2,0)),0)</f>
        <v/>
      </c>
      <c r="Z405">
        <f>IFERROR(INDEX(PIS!$A$1:$BZ$1000,MATCH($D405,PIS!C$1:C$500,0),MATCH(Z$2,PIS!$2:$2,0)),0)</f>
        <v/>
      </c>
      <c r="AA405">
        <f>IFERROR(INDEX(PIS!$A$1:$BZ$1000,MATCH($D405,PIS!C$1:C$500,0),MATCH(AA$2,PIS!$2:$2,0)),0)</f>
        <v/>
      </c>
      <c r="AB405">
        <f>IFERROR(INDEX(PIS!$A$1:$BZ$1000,MATCH($D405,PIS!C$1:C$500,0),MATCH(AB$2,PIS!$2:$2,0)),0)</f>
        <v/>
      </c>
      <c r="AC405">
        <f>SUM(V405:AB405)</f>
        <v/>
      </c>
      <c r="AD405">
        <f>IFERROR(INDEX(TIMESHEET!$A$1:$AI$5000,MATCH($D405,TIMESHEET!A$1:A$500,0),MATCH("T100",TIMESHEET!$2:$2,0))-2,0)</f>
        <v/>
      </c>
      <c r="AE405">
        <f>IFERROR(INDEX(TIMESHEET!$A$1:$AI$5000,MATCH($D405,TIMESHEET!A$1:A$500,0),MATCH("T202",TIMESHEET!$2:$2,0)),0)</f>
        <v/>
      </c>
      <c r="AF405">
        <f>IFERROR(INDEX(TIMESHEET!$A$1:$AI$5000,MATCH($D405,TIMESHEET!A$1:A$500,0),MATCH("T302",TIMESHEET!$2:$2,0)),0)</f>
        <v/>
      </c>
      <c r="AG405">
        <f>IFERROR(INDEX(TIMESHEET!$A$1:$AI$5000,MATCH($D405,TIMESHEET!A$1:A$500,0),MATCH("T406",TIMESHEET!$2:$2,0)),0)</f>
        <v/>
      </c>
      <c r="AH405">
        <f>AE405+AG405</f>
        <v/>
      </c>
      <c r="AI405">
        <f>IFERROR(INDEX(TIMESHEET!$A$1:$AI$5000,MATCH($D405,TIMESHEET!A$1:A$500,0),MATCH("T701",TIMESHEET!$2:$2,0)),0)</f>
        <v/>
      </c>
      <c r="AJ405">
        <f>IFERROR(INDEX(TIMESHEET!$A$1:$AI$5000,MATCH($D405,TIMESHEET!B$1:B$500,0),MATCH("T320",TIMESHEET!$2:$2,0)),0)</f>
        <v/>
      </c>
      <c r="AK405">
        <f>IFERROR(IF(LEFT(INDEX(PIS!O$1:O$500,MATCH(D405,PIS!C$1:C$500)),1)="M",T405/AD405*SUM(AE405:AG405),T405*AD405),0)</f>
        <v/>
      </c>
      <c r="AL405">
        <f>IFERROR(INDEX(ADJ!$A$1:$BZ$1000,MATCH(PAYROLL!D405,ADJ!A$1:A$500,0),MATCH(PAYROLL!AL$2,ADJ!$2:$2,0)),0)</f>
        <v/>
      </c>
      <c r="AM405">
        <f>SUM(AK405:AL405)</f>
        <v/>
      </c>
      <c r="AN405">
        <f>IFERROR(ROUND(V405/$AD405*$AH405,0),0)</f>
        <v/>
      </c>
      <c r="AO405">
        <f>IFERROR(ROUND(W405/$AD405*$AH405,0),0)</f>
        <v/>
      </c>
      <c r="AP405">
        <f>IFERROR(ROUND(X405/$AD405*$AE405,0),0)</f>
        <v/>
      </c>
      <c r="AQ405">
        <f>IFERROR(ROUND(Y405/$AD405*$AH405,0),0)</f>
        <v/>
      </c>
      <c r="AR405">
        <f>IFERROR(ROUND(Z405/$AD405*$AH405,0),0)</f>
        <v/>
      </c>
      <c r="AS405">
        <f>IFERROR(ROUND(AA405/$AD405*$AH405,0),0)</f>
        <v/>
      </c>
      <c r="AT405">
        <f>IFERROR(IF((AE405+AF405+AG405)&gt;13,AB405,ROUND(AB405/AD405*AH405,0)),0)</f>
        <v/>
      </c>
      <c r="AU405">
        <f>IFERROR(INDEX(ADJ!$A$1:$BZ$1000,MATCH(PAYROLL!D405,ADJ!A$1:A$500,0),MATCH(PAYROLL!AU$2,ADJ!$2:$2,0)),0)</f>
        <v/>
      </c>
      <c r="AV405">
        <f>ROUND(SUM(AN405:AU405),0)</f>
        <v/>
      </c>
      <c r="AW405">
        <f>IFERROR(INDEX(TIMESHEET!$A$1:$AI$5000,MATCH(PAYROLL!D405,TIMESHEET!A$1:A$500,0),MATCH("T620",TIMESHEET!$2:$2,0)),0)</f>
        <v/>
      </c>
      <c r="AX405">
        <f>IFERROR(INDEX(TIMESHEET!$A$1:$AI$5000,MATCH(PAYROLL!D405,TIMESHEET!A$1:A$500,0),MATCH("T601",TIMESHEET!$2:$2,0)),0)</f>
        <v/>
      </c>
      <c r="AY405">
        <f>IFERROR(INDEX(TIMESHEET!$A$1:$AI$5000,MATCH(PAYROLL!D405,TIMESHEET!A$1:A$500,0),MATCH("T602",TIMESHEET!$2:$2,0)),0)</f>
        <v/>
      </c>
      <c r="AZ405">
        <f>IFERROR(INDEX(TIMESHEET!$A$1:$AI$5000,MATCH(PAYROLL!D405,TIMESHEET!A$1:A$500,0),MATCH("T603",TIMESHEET!$2:$2,0)),0)</f>
        <v/>
      </c>
      <c r="BA405">
        <f>IFERROR(INDEX(TIMESHEET!$A$1:$AI$5000,MATCH(PAYROLL!D405,TIMESHEET!A$1:A$500,0),MATCH("T611",TIMESHEET!$2:$2,0)),0)</f>
        <v/>
      </c>
      <c r="BB405">
        <f>IFERROR(INDEX(TIMESHEET!$A$1:$AI$5000,MATCH(PAYROLL!D405,TIMESHEET!A$1:A$500,0),MATCH("T612",TIMESHEET!$2:$2,0)),0)</f>
        <v/>
      </c>
      <c r="BC405">
        <f>IFERROR(INDEX(TIMESHEET!$A$1:$AI$5000,MATCH(PAYROLL!D405,TIMESHEET!A$1:A$500,0),MATCH("T613",TIMESHEET!$2:$2,0)),0)</f>
        <v/>
      </c>
      <c r="BD405">
        <f>IFERROR(INDEX(TIMESHEET!$A$1:$AI$5000,MATCH(PAYROLL!D405,TIMESHEET!A$1:A$500,0),MATCH("T500",TIMESHEET!$2:$2,0)),0)</f>
        <v/>
      </c>
      <c r="BE405">
        <f>IFERROR(IF(LEFT(INDEX(PIS!O$1:O$500,MATCH(D405,PIS!C$1:C$500)),1)="M",T405/AD405/8*(AW405+AX405*1.5+AY405*2+AZ405*3+BA405*2.1+BB405*2.7+BC405*3.9+BD405*0.3),T405/8*(AW405+AX405*1.5+AY405*2+AZ405*3+BA405*2.1+BB405*2.7+BC405*3.9+BD405*0.3)),0)</f>
        <v/>
      </c>
      <c r="BF405">
        <f>IFERROR(INDEX(ADJ!$A$1:$BZ$1000,MATCH(PAYROLL!$D405,ADJ!A$1:A$500,0),MATCH(PAYROLL!BF$2,ADJ!$2:$2,0)),0)</f>
        <v/>
      </c>
      <c r="BG405">
        <f>IFERROR(INDEX(ADJ!$A$1:$BZ$1000,MATCH(PAYROLL!D405,ADJ!A$1:A$500,0),MATCH(PAYROLL!BG$2,ADJ!$2:$2,0)),0)</f>
        <v/>
      </c>
      <c r="BH405">
        <f>IFERROR(INDEX(ADJ!$A$1:$BZ$1000,MATCH(PAYROLL!D405,ADJ!A$1:A$500,0),MATCH(PAYROLL!BH$2,ADJ!$2:$2,0)),0)</f>
        <v/>
      </c>
      <c r="BI405">
        <f>IFERROR(INDEX(ADJ!$A$1:$BZ$1000,MATCH(PAYROLL!D405,ADJ!A$1:A$500,0),MATCH(PAYROLL!BI$2,ADJ!$2:$2,0)),0)</f>
        <v/>
      </c>
      <c r="BJ405">
        <f>IFERROR(INDEX(ADJ!$A$1:$BZ$1000,MATCH(PAYROLL!D405,ADJ!A$1:A$500,0),MATCH(PAYROLL!BJ$2,ADJ!$2:$2,0)),0)</f>
        <v/>
      </c>
      <c r="BK405">
        <f>SUM(BF405:BJ405)</f>
        <v/>
      </c>
      <c r="BL405">
        <f>IFERROR(INDEX(ADJ!$A$1:$BZ$1000,MATCH(PAYROLL!D405,ADJ!A$1:A$500,0),MATCH(PAYROLL!BL$2,ADJ!$2:$2,0)),0)</f>
        <v/>
      </c>
      <c r="BM405">
        <f>IFERROR(INDEX(ADJ!$A$1:$BZ$1000,MATCH(PAYROLL!D405,ADJ!A$1:A$500,0),MATCH(PAYROLL!BM$2,ADJ!$2:$2,0)),0)</f>
        <v/>
      </c>
      <c r="BN405">
        <f>IFERROR(INDEX(ADJ!$A$1:$BZ$1000,MATCH(PAYROLL!D405,ADJ!A$1:A$500,0),MATCH(PAYROLL!BN$2,ADJ!$2:$2,0)),0)</f>
        <v/>
      </c>
      <c r="BO405">
        <f>IFERROR(INDEX(ADJ!$A$1:$BZ$1000,MATCH(PAYROLL!D405,ADJ!A$1:A$500,0),MATCH(PAYROLL!BO$2,ADJ!$2:$2,0)),0)</f>
        <v/>
      </c>
      <c r="BP405">
        <f>SUM(AM405,AV405,BE405,BK405,BL405:BO405)</f>
        <v/>
      </c>
      <c r="BQ405">
        <f>BO405</f>
        <v/>
      </c>
      <c r="BR405">
        <f>IFERROR(ROUND(IF(LEFT(INDEX(PIS!O$1:O$500,MATCH(D405,PIS!C$1:C$500)),1)="D",T405/8*(BD405*0.3),IF(LEFT(INDEX(PIS!O$1:O$500,MATCH(D405,PIS!C$1:C$500)),1)="H",T405*($BD405*0.3),T405/$AD405/8*($BD405*0.3))),0),0)</f>
        <v/>
      </c>
      <c r="BS405">
        <f>IF(AP405&lt;1,0,MIN(AP405,730000))</f>
        <v/>
      </c>
      <c r="BT405">
        <f>IFERROR(ROUND((BE405-SUM(AW405:BC405)*T405/AD405/8),0)-BR405,0)</f>
        <v/>
      </c>
      <c r="BU405">
        <f>AO405</f>
        <v/>
      </c>
      <c r="BV405">
        <f>SUM(BQ405:BU405)</f>
        <v/>
      </c>
      <c r="BW405">
        <f>BP405-BV405</f>
        <v/>
      </c>
      <c r="BX405">
        <f>IFERROR(IF(RIGHT(INDEX(PIS!O$1:O$500,MATCH(D405,PIS!C$1:C$500)),5)="Gross",MIN(U405+V405,VLOOKUP("R700",TSC!B:C,2,0)*VLOOKUP("R101",TSC!B:C,2,0))*VLOOKUP("R701",TSC!B:C,2,0)%,0),0)</f>
        <v/>
      </c>
      <c r="BY405">
        <f>IFERROR(IF(RIGHT(INDEX(PIS!O$1:O$500,MATCH(D405,PIS!C$1:C$500)),5)="Gross",MIN(U405+V405,VLOOKUP("R700",TSC!B:C,2,0)*VLOOKUP("R101",TSC!B:C,2,0))*VLOOKUP("T704",TSC!B:C,2,0)%,0),0)</f>
        <v/>
      </c>
      <c r="BZ405">
        <f>IFERROR(IF(RIGHT(INDEX(PIS!O$1:O$500,MATCH(D405,PIS!C$1:C$500)),5)="Gross",MIN(U405+V405,VLOOKUP("R700",TSC!B:C,2,0)*VLOOKUP("1",TSC!F:G,2,0))*VLOOKUP("T705",TSC!B:C,2,0)%,0),0)</f>
        <v/>
      </c>
      <c r="CA405">
        <f>IFERROR(INDEX(ADJ!$A$1:$BZ$1000,MATCH(PAYROLL!D405,ADJ!A$1:A$500,0),MATCH(PAYROLL!CA$2,ADJ!$2:$2,0)),0)</f>
        <v/>
      </c>
      <c r="CB405">
        <f>IFERROR(INDEX(ADJ!$A$1:$BZ$1000,MATCH(PAYROLL!D405,ADJ!A$1:A$500,0),MATCH(PAYROLL!CB$2,ADJ!$2:$2,0)),0)</f>
        <v/>
      </c>
      <c r="CC405">
        <f>SUM(BX405:CB405)</f>
        <v/>
      </c>
      <c r="CD405">
        <f>IFERROR(INDEX(PIS!$A$1:$BZ$1000,MATCH(PAYROLL!D405,PIS!C$1:C$500,0),MATCH(PAYROLL!CD$1,PIS!$1:$1,0)),0)</f>
        <v/>
      </c>
      <c r="CE405">
        <f>IFERROR(IF(OR(INDEX(PIS!P$1:P$500,MATCH(D405,PIS!C$1:C$500,0))="LT2",INDEX(PIS!P$1:P$500,MATCH(D405,PIS!C$1:C$500,0))="P10"),0,SUM(CC405,CD405*VLOOKUP("R601",TSC!B:C,2,0),VLOOKUP("R602",TSC!B:C,2,0))),0)</f>
        <v/>
      </c>
      <c r="CF405">
        <f>MAX(BW405-CE405,0)</f>
        <v/>
      </c>
      <c r="CG405">
        <f>IFERROR(IF(OR(RIGHT(INDEX(PIS!P$1:P$500,MATCH(D405,PIS!C$1:C$500)),5)="P10",RIGHT(INDEX(PIS!P$1:P$500,MATCH(D405,PIS!C$1:C$500)),5)="CK"),0,IF(CF405&lt;=5000000,CF405*5%,IF(CF405&lt;=10000000,CF405*10%-250000,IF(CF405&lt;=18000000,CF405*15%-750000,IF(CF405&lt;=32000000,CF405*20%-1650000,IF(CF405&lt;=52000000,CF405*25%-3250000,IF(CF405&lt;=80000000,BH405*30%-5850000,CF405*35%-9850000))))))),0)</f>
        <v/>
      </c>
      <c r="CH405">
        <f>IFERROR(IF(OR(INDEX(PIS!P$1:P$500,MATCH(D405,PIS!C$1:C$500))="LT",INDEX(PIS!P$1:P$500,MATCH(D405,PIS!C$1:C$500))="CK"),0,IF(CF405&lt;2000000,0,CF405*10%)),0)</f>
        <v/>
      </c>
      <c r="CI405">
        <f>IFERROR(INDEX(ADJ!$A$1:$BZ$1000,MATCH(PAYROLL!D405,ADJ!A$1:A$500,0),MATCH(PAYROLL!CI$2,ADJ!$2:$2,0)),0)</f>
        <v/>
      </c>
      <c r="CJ405">
        <f>IFERROR(INDEX(ADJ!$A$1:$BZ$1000,MATCH(PAYROLL!D405,ADJ!A$1:A$500,0),MATCH(PAYROLL!CJ$2,ADJ!$2:$2,0)),0)</f>
        <v/>
      </c>
      <c r="CK405">
        <f>IFERROR(INDEX(ADJ!$A$1:$BZ$1000,MATCH(PAYROLL!D405,ADJ!A$1:A$500,0),MATCH(PAYROLL!CK$2,ADJ!$2:$2,0)),0)</f>
        <v/>
      </c>
      <c r="CL405">
        <f>SUM(CG405:CK405)</f>
        <v/>
      </c>
      <c r="CM405">
        <f>ROUND(SUM(CH405:CK405),0)</f>
        <v/>
      </c>
      <c r="CN405">
        <f>IFERROR(INDEX(CSDA!D$1:D$500,MATCH($CN$2,CSDA!C$1:C$500,0))*INDEX(PIS!V$1:V$500,MATCH(D405,PIS!C$1:C$500))+INDEX(ADJ!$A$1:$BZ$1000,MATCH(PAYROLL!D405,ADJ!A$1:A$500,0),MATCH(PAYROLL!CN$2,ADJ!$2:$2,0)),0)</f>
        <v/>
      </c>
      <c r="CO405">
        <f>IFERROR(INDEX(ADJ!$A$1:$BZ$1000,MATCH(PAYROLL!D405,ADJ!A$1:A$500,0),MATCH(PAYROLL!CO$2,ADJ!$2:$2,0)),0)</f>
        <v/>
      </c>
      <c r="CP405">
        <f>IFERROR(INDEX(ADJ!$A$1:$BZ$1000,MATCH(PAYROLL!D405,ADJ!A$1:A$500,0),MATCH(PAYROLL!CP$2,ADJ!$2:$2,0)),0)</f>
        <v/>
      </c>
      <c r="CQ405">
        <f>BP405-CL405-CI405-CM405-CN405-CO405-CP405-CC405</f>
        <v/>
      </c>
      <c r="CR405">
        <f>IFERROR(IF(RIGHT(INDEX(PIS!O$1:O$500,MATCH(D405,PIS!C$1:C$500,0)),5)="Gross",MIN(U405+V405,VLOOKUP("R700",TSC!B:C,2,0)*VLOOKUP("R101",TSC!B:C,2,0))*(VLOOKUP("T711",TSC!B:C,2,0)+VLOOKUP("T712",TSC!B:C,2,0))%,MIN(T405+V405,VLOOKUP("R700",TSC!B:C,2,0)*VLOOKUP("R101",TSC!B:C,2,0))*(VLOOKUP("T711",TSC!B:C,2,0)+VLOOKUP("T712",TSC!B:C,2,0)+VLOOKUP("R701",TSC!B:C,2,0))%),0)</f>
        <v/>
      </c>
      <c r="CS405">
        <f>IFERROR(IF(RIGHT(INDEX(PIS!O$1:O$500,MATCH(D405,PIS!C$1:C$500,0)),5)="Gross",MIN(U405+V405,VLOOKUP("R700",TSC!B:C,2,0)*VLOOKUP("R101",TSC!B:C,2,0))*(VLOOKUP("T714",TSC!B:C,2,0))%,MIN(T405+V405,VLOOKUP("R700",TSC!B:C,2,0)*VLOOKUP("R101",TSC!B:C,2,0))*(VLOOKUP("T704",TSC!B:C,2,0)+VLOOKUP("T714",TSC!B:C,2,0))%),0)</f>
        <v/>
      </c>
      <c r="CT405">
        <f>IFERROR(IF(RIGHT(INDEX(PIS!O$1:O$500,MATCH(D405,PIS!C$1:C$500,0)),5)="Gross",MIN(U405+V405,VLOOKUP("R700",TSC!B:C,2,0)*VLOOKUP("R101",TSC!B:C,2,0))*VLOOKUP("T705",TSC!B:C,2,0)%,MIN(T405+V405,VLOOKUP("R700",TSC!B:C,2,0)*VLOOKUP("R101",TSC!B:C,2,0))*VLOOKUP("T705",TSC!B:C,2,0)%),0)</f>
        <v/>
      </c>
      <c r="CU405">
        <f>IFERROR(IF(RIGHT(INDEX(PIS!O$1:O$500,MATCH(D405,PIS!C$1:C$500,0)),5)="Gross",MIN(U405+V405,VLOOKUP("R700",TSC!B:C,2,0)*VLOOKUP("R101",TSC!B:C,2,0))*(VLOOKUP("T713",TSC!B:C,2,0))%,MIN(T405+V405,VLOOKUP("R700",TSC!B:C,2,0)*VLOOKUP("R101",TSC!B:C,2,0))*(VLOOKUP("T713",TSC!B:C,2,0))%),0)</f>
        <v/>
      </c>
      <c r="CV405">
        <f>IFERROR(INDEX(ADJ!$A$1:$BZ$1000,MATCH(PAYROLL!D405,ADJ!A$1:A$500,0),MATCH(PAYROLL!CV$2,ADJ!$2:$2,0)),0)</f>
        <v/>
      </c>
      <c r="CW405">
        <f>IFERROR(INDEX(ADJ!$A$1:$BZ$1000,MATCH(PAYROLL!D405,ADJ!A$1:A$500,0),MATCH(PAYROLL!CW$2,ADJ!$2:$2,0)),0)</f>
        <v/>
      </c>
      <c r="CX405">
        <f>SUM(CR405:CW405)</f>
        <v/>
      </c>
      <c r="CY405">
        <f>ROUND(IF(CR405&gt;0,T405+V405*VLOOKUP("R202",TSC!$B$1:$C$500,2,0),0),0)</f>
        <v/>
      </c>
      <c r="CZ405">
        <f>IFERROR(INDEX(CSDA!D$1:D$500,MATCH($CZ$2,CSDA!C$1:C$500,0)),0)</f>
        <v/>
      </c>
      <c r="DA405">
        <f>ROUND(T405*0.7%,0)</f>
        <v/>
      </c>
      <c r="DB405">
        <f>ROUND(T405/12,0)</f>
        <v/>
      </c>
      <c r="DC405">
        <f ref="DC405" t="array">IFERROR(INDEX(CSDA!D$1:D$500,MATCH("Trích giữ"&amp;PAYROLL!DC$2,CSDA!A$1:A$500&amp;CSDA!C$1:C$500,0)),0)</f>
        <v/>
      </c>
      <c r="DD405">
        <f ref="DD405" t="array">IFERROR(INDEX(CSDA!D$1:D$500,MATCH("Trích giữ"&amp;PAYROLL!DD$2,CSDA!A$1:A$500&amp;CSDA!C$1:C$500,0)),0)</f>
        <v/>
      </c>
      <c r="DE405">
        <f ref="DE405" t="array">IFERROR(INDEX(CSDA!D$1:D$500,MATCH("Trích giữ"&amp;PAYROLL!DE$2,CSDA!A$1:A$500&amp;CSDA!C$1:C$500,0)),0)</f>
        <v/>
      </c>
      <c r="DF405">
        <f>IFERROR(INDEX(CSDA!D$1:D$500,MATCH(PAYROLL!DF$2,CSDA!C$1:C$500,0)),0)</f>
        <v/>
      </c>
      <c r="DG405">
        <f ref="DG405" t="array">IFERROR(INDEX(CSDA!D$1:D$500,MATCH("Trích giữ"&amp;PAYROLL!DG$2,CSDA!A$1:A$500&amp;CSDA!C$1:C$500,0)),0)</f>
        <v/>
      </c>
      <c r="DH405">
        <f>ROUND(T405/26,0)</f>
        <v/>
      </c>
      <c r="DI405">
        <f ref="DI405" t="array">IFERROR(INDEX(CSDA!D$1:D$500,MATCH("Trích giữ"&amp;PAYROLL!DI$2,CSDA!A$1:A$500&amp;CSDA!C$1:C$500,0)),0)</f>
        <v/>
      </c>
      <c r="DJ405">
        <f>IF(U405=0,T405*21.5%-BL405,0)</f>
        <v/>
      </c>
      <c r="DK405">
        <f ref="DK405" t="array">IFERROR(INDEX(CSDA!D$1:D$500,MATCH("Trích giữ"&amp;PAYROLL!DK$2,CSDA!A$1:A$500&amp;CSDA!C$1:C$500,0)),0)</f>
        <v/>
      </c>
      <c r="DL405">
        <f>IFERROR(INDEX(CSDA!D$1:D$500,MATCH(PAYROLL!DL$2,CSDA!C$1:C$500,0))/12,0)</f>
        <v/>
      </c>
      <c r="DM405">
        <f>SUM(DB405:DL405)</f>
        <v/>
      </c>
      <c r="DN405">
        <f>IFERROR(INDEX(ADJ!$A$1:$BZ$1000,MATCH(PAYROLL!D405,ADJ!A$1:A$500,0),MATCH(PAYROLL!DN$2,ADJ!$2:$2,0)),0)</f>
        <v/>
      </c>
      <c r="DO405">
        <f>IFERROR(SUM(BP405,DM405:DN405,CX405:DA405)-DT405,0)</f>
        <v/>
      </c>
      <c r="DP405">
        <f ref="DP405" t="array">SUM(BW405*IFERROR(INDEX(CSDA!D$1:D$500,MATCH(BW$2,CSDA!C$1:C$500,0)),0)%,CX405*IFERROR(INDEX(CSDA!D$1:D$500,MATCH(CX$2,CSDA!C$1:C$500,0)),0)%,DA405*IFERROR(INDEX(CSDA!D$1:D$500,MATCH(DA$2,CSDA!C$1:C$500,0)),0)%,DB405*IFERROR(INDEX(CSDA!D$1:D$500,MATCH(DB$2,CSDA!C$1:C$500,0)),0)%,DF405*IFERROR(INDEX(CSDA!D$1:D$500,MATCH("Phí dịch vụ"&amp;PAYROLL!DF$2,CSDA!A$1:A$500&amp;CSDA!C$1:C$500,0)),0)%,DC405*IFERROR(INDEX(CSDA!D$1:D$500,MATCH("Phí dịch vụ"&amp;PAYROLL!DC$2,CSDA!A$1:A$500&amp;CSDA!C$1:C$500,0)),0)%,DH405*IFERROR(INDEX(CSDA!D$1:D$500,MATCH("Phí dịch vụ"&amp;PAYROLL!DH$2,CSDA!A$1:A$500&amp;CSDA!C$1:C$500,0)),0)%,DJ405*IFERROR(INDEX(CSDA!D$1:D$500,MATCH("Phí dịch vụ"&amp;PAYROLL!DJ$2,CSDA!A$1:A$500&amp;CSDA!C$1:C$500,0)),0)%,BN405*IFERROR(INDEX(CSDA!D$1:D$500,MATCH(BN$2,CSDA!C$1:C$500,0)),0)%)-BN405*7%</f>
        <v/>
      </c>
      <c r="DQ405">
        <f>IFERROR(INDEX(ADJ!$A$1:$BZ$1000,MATCH(PAYROLL!D405,ADJ!A$1:A$500,0),MATCH(PAYROLL!DQ$2,ADJ!$2:$2,0)),0)</f>
        <v/>
      </c>
      <c r="DR405">
        <f>IFERROR(INDEX(ADJ!$A$1:$BZ$1000,MATCH(PAYROLL!D405,ADJ!A$1:A$500,0),MATCH(PAYROLL!DR$2,ADJ!$2:$2,0)),0)</f>
        <v/>
      </c>
      <c r="DS405">
        <f>SUM(DP405:DR405)</f>
        <v/>
      </c>
      <c r="DT405">
        <f>EK405</f>
        <v/>
      </c>
      <c r="DU405">
        <f>SUM(DO405:DR405)</f>
        <v/>
      </c>
      <c r="DV405">
        <f>ROUND(DU405*0.1,0)</f>
        <v/>
      </c>
      <c r="DW405">
        <f>DU405+DV405</f>
        <v/>
      </c>
      <c r="DZ405">
        <f>IFERROR(INDEX(ADJ!$A$1:$BZ$1000,MATCH(PAYROLL!$D405,ADJ!A$1:A$500,0),MATCH(PAYROLL!DZ$2,ADJ!$2:$2,0)),0)</f>
        <v/>
      </c>
      <c r="EA405">
        <f>IFERROR(INDEX(ADJ!$A$1:$BZ$1000,MATCH(PAYROLL!$D405,ADJ!A$1:A$500,0),MATCH(PAYROLL!EA$2,ADJ!$2:$2,0)),0)</f>
        <v/>
      </c>
      <c r="EB405">
        <f>IFERROR(INDEX(ADJ!$A$1:$BZ$1000,MATCH(PAYROLL!$D405,ADJ!A$1:A$500,0),MATCH(PAYROLL!EB$2,ADJ!$2:$2,0)),0)</f>
        <v/>
      </c>
      <c r="EC405">
        <f>IFERROR(INDEX(ADJ!$A$1:$BZ$1000,MATCH(PAYROLL!$D405,ADJ!A$1:A$500,0),MATCH(PAYROLL!EC$2,ADJ!$2:$2,0)),0)</f>
        <v/>
      </c>
      <c r="ED405">
        <f>IFERROR(INDEX(ADJ!$A$1:$BZ$1000,MATCH(PAYROLL!$D405,ADJ!A$1:A$500,0),MATCH(PAYROLL!ED$2,ADJ!$2:$2,0)),0)</f>
        <v/>
      </c>
      <c r="EE405">
        <f>IFERROR(INDEX(ADJ!$A$1:$BZ$1000,MATCH(PAYROLL!$D405,ADJ!A$1:A$500,0),MATCH(PAYROLL!EE$2,ADJ!$2:$2,0)),0)</f>
        <v/>
      </c>
      <c r="EF405">
        <f>IFERROR(INDEX(ADJ!$A$1:$BZ$1000,MATCH(PAYROLL!$D405,ADJ!A$1:A$500,0),MATCH(PAYROLL!EF$2,ADJ!$2:$2,0)),0)</f>
        <v/>
      </c>
      <c r="EG405">
        <f>IFERROR(INDEX(ADJ!$A$1:$BZ$1000,MATCH(PAYROLL!$D405,ADJ!A$1:A$500,0),MATCH(PAYROLL!EG$2,ADJ!$2:$2,0)),0)</f>
        <v/>
      </c>
      <c r="EH405">
        <f>IFERROR(INDEX(ADJ!$A$1:$BZ$1000,MATCH(PAYROLL!$D405,ADJ!A$1:A$500,0),MATCH(PAYROLL!EH$2,ADJ!$2:$2,0)),0)</f>
        <v/>
      </c>
      <c r="EI405">
        <f>IFERROR(INDEX(ADJ!$A$1:$BZ$1000,MATCH(PAYROLL!D405,ADJ!A$1:A$500,0),MATCH(PAYROLL!EI$2,ADJ!$2:$2,0)),0)</f>
        <v/>
      </c>
      <c r="EJ405">
        <f>IFERROR(INDEX(ADJ!$A$1:$BZ$1000,MATCH(PAYROLL!$D405,ADJ!A$1:A$500,0),MATCH(PAYROLL!EJ$2,ADJ!$2:$2,0)),0)</f>
        <v/>
      </c>
      <c r="EK405">
        <f>SUM(DZ405:EJ405)</f>
        <v/>
      </c>
    </row>
    <row r="406">
      <c r="A406" t="n">
        <v>404</v>
      </c>
      <c r="B406" t="inlineStr">
        <is>
          <t>Phạm Văn Cường</t>
        </is>
      </c>
      <c r="D406" t="inlineStr">
        <is>
          <t>159928-01</t>
        </is>
      </c>
      <c r="S406">
        <f>IFERROR(INDEX(PIS!$A$1:$BZ$1000,MATCH($D406,PIS!C$1:C$500,0),MATCH("Lương CB tháng trước",PIS!$1:$1,0)),0)</f>
        <v/>
      </c>
      <c r="T406">
        <f>IFERROR(INDEX(PIS!$A$1:$BZ$1000,MATCH($D406,PIS!C$1:C$500,0),MATCH("Lương CB hiện tại",PIS!$1:$1,0)),0)</f>
        <v/>
      </c>
      <c r="U406">
        <f>IFERROR(INDEX(PIS!$A$1:$BZ$1000,MATCH($D406,PIS!C$1:C$500,0),MATCH("Lương đóng BHBB",PIS!$1:$1,0)),0)</f>
        <v/>
      </c>
      <c r="V406">
        <f>IFERROR(INDEX(PIS!$A$1:$BZ$1000,MATCH($D406,PIS!C$1:C$500,0),MATCH(V$2,PIS!$2:$2,0)),0)</f>
        <v/>
      </c>
      <c r="W406">
        <f>IFERROR(INDEX(PIS!$A$1:$BZ$1000,MATCH($D406,PIS!C$1:C$500,0),MATCH(W$2,PIS!$2:$2,0)),0)</f>
        <v/>
      </c>
      <c r="X406">
        <f>IFERROR(INDEX(PIS!$A$1:$BZ$1000,MATCH($D406,PIS!C$1:C$500,0),MATCH(X$2,PIS!$2:$2,0)),0)</f>
        <v/>
      </c>
      <c r="Y406">
        <f>IFERROR(INDEX(PIS!$A$1:$BZ$1000,MATCH($D406,PIS!C$1:C$500,0),MATCH(Y$2,PIS!$2:$2,0)),0)</f>
        <v/>
      </c>
      <c r="Z406">
        <f>IFERROR(INDEX(PIS!$A$1:$BZ$1000,MATCH($D406,PIS!C$1:C$500,0),MATCH(Z$2,PIS!$2:$2,0)),0)</f>
        <v/>
      </c>
      <c r="AA406">
        <f>IFERROR(INDEX(PIS!$A$1:$BZ$1000,MATCH($D406,PIS!C$1:C$500,0),MATCH(AA$2,PIS!$2:$2,0)),0)</f>
        <v/>
      </c>
      <c r="AB406">
        <f>IFERROR(INDEX(PIS!$A$1:$BZ$1000,MATCH($D406,PIS!C$1:C$500,0),MATCH(AB$2,PIS!$2:$2,0)),0)</f>
        <v/>
      </c>
      <c r="AC406">
        <f>SUM(V406:AB406)</f>
        <v/>
      </c>
      <c r="AD406">
        <f>IFERROR(INDEX(TIMESHEET!$A$1:$AI$5000,MATCH($D406,TIMESHEET!A$1:A$500,0),MATCH("T100",TIMESHEET!$2:$2,0))-2,0)</f>
        <v/>
      </c>
      <c r="AE406">
        <f>IFERROR(INDEX(TIMESHEET!$A$1:$AI$5000,MATCH($D406,TIMESHEET!A$1:A$500,0),MATCH("T202",TIMESHEET!$2:$2,0)),0)</f>
        <v/>
      </c>
      <c r="AF406">
        <f>IFERROR(INDEX(TIMESHEET!$A$1:$AI$5000,MATCH($D406,TIMESHEET!A$1:A$500,0),MATCH("T302",TIMESHEET!$2:$2,0)),0)</f>
        <v/>
      </c>
      <c r="AG406">
        <f>IFERROR(INDEX(TIMESHEET!$A$1:$AI$5000,MATCH($D406,TIMESHEET!A$1:A$500,0),MATCH("T406",TIMESHEET!$2:$2,0)),0)</f>
        <v/>
      </c>
      <c r="AH406">
        <f>AE406+AG406</f>
        <v/>
      </c>
      <c r="AI406">
        <f>IFERROR(INDEX(TIMESHEET!$A$1:$AI$5000,MATCH($D406,TIMESHEET!A$1:A$500,0),MATCH("T701",TIMESHEET!$2:$2,0)),0)</f>
        <v/>
      </c>
      <c r="AJ406">
        <f>IFERROR(INDEX(TIMESHEET!$A$1:$AI$5000,MATCH($D406,TIMESHEET!B$1:B$500,0),MATCH("T320",TIMESHEET!$2:$2,0)),0)</f>
        <v/>
      </c>
      <c r="AK406">
        <f>IFERROR(IF(LEFT(INDEX(PIS!O$1:O$500,MATCH(D406,PIS!C$1:C$500)),1)="M",T406/AD406*SUM(AE406:AG406),T406*AD406),0)</f>
        <v/>
      </c>
      <c r="AL406">
        <f>IFERROR(INDEX(ADJ!$A$1:$BZ$1000,MATCH(PAYROLL!D406,ADJ!A$1:A$500,0),MATCH(PAYROLL!AL$2,ADJ!$2:$2,0)),0)</f>
        <v/>
      </c>
      <c r="AM406">
        <f>SUM(AK406:AL406)</f>
        <v/>
      </c>
      <c r="AN406">
        <f>IFERROR(ROUND(V406/$AD406*$AH406,0),0)</f>
        <v/>
      </c>
      <c r="AO406">
        <f>IFERROR(ROUND(W406/$AD406*$AH406,0),0)</f>
        <v/>
      </c>
      <c r="AP406">
        <f>IFERROR(ROUND(X406/$AD406*$AE406,0),0)</f>
        <v/>
      </c>
      <c r="AQ406">
        <f>IFERROR(ROUND(Y406/$AD406*$AH406,0),0)</f>
        <v/>
      </c>
      <c r="AR406">
        <f>IFERROR(ROUND(Z406/$AD406*$AH406,0),0)</f>
        <v/>
      </c>
      <c r="AS406">
        <f>IFERROR(ROUND(AA406/$AD406*$AH406,0),0)</f>
        <v/>
      </c>
      <c r="AT406">
        <f>IFERROR(IF((AE406+AF406+AG406)&gt;13,AB406,ROUND(AB406/AD406*AH406,0)),0)</f>
        <v/>
      </c>
      <c r="AU406">
        <f>IFERROR(INDEX(ADJ!$A$1:$BZ$1000,MATCH(PAYROLL!D406,ADJ!A$1:A$500,0),MATCH(PAYROLL!AU$2,ADJ!$2:$2,0)),0)</f>
        <v/>
      </c>
      <c r="AV406">
        <f>ROUND(SUM(AN406:AU406),0)</f>
        <v/>
      </c>
      <c r="AW406">
        <f>IFERROR(INDEX(TIMESHEET!$A$1:$AI$5000,MATCH(PAYROLL!D406,TIMESHEET!A$1:A$500,0),MATCH("T620",TIMESHEET!$2:$2,0)),0)</f>
        <v/>
      </c>
      <c r="AX406">
        <f>IFERROR(INDEX(TIMESHEET!$A$1:$AI$5000,MATCH(PAYROLL!D406,TIMESHEET!A$1:A$500,0),MATCH("T601",TIMESHEET!$2:$2,0)),0)</f>
        <v/>
      </c>
      <c r="AY406">
        <f>IFERROR(INDEX(TIMESHEET!$A$1:$AI$5000,MATCH(PAYROLL!D406,TIMESHEET!A$1:A$500,0),MATCH("T602",TIMESHEET!$2:$2,0)),0)</f>
        <v/>
      </c>
      <c r="AZ406">
        <f>IFERROR(INDEX(TIMESHEET!$A$1:$AI$5000,MATCH(PAYROLL!D406,TIMESHEET!A$1:A$500,0),MATCH("T603",TIMESHEET!$2:$2,0)),0)</f>
        <v/>
      </c>
      <c r="BA406">
        <f>IFERROR(INDEX(TIMESHEET!$A$1:$AI$5000,MATCH(PAYROLL!D406,TIMESHEET!A$1:A$500,0),MATCH("T611",TIMESHEET!$2:$2,0)),0)</f>
        <v/>
      </c>
      <c r="BB406">
        <f>IFERROR(INDEX(TIMESHEET!$A$1:$AI$5000,MATCH(PAYROLL!D406,TIMESHEET!A$1:A$500,0),MATCH("T612",TIMESHEET!$2:$2,0)),0)</f>
        <v/>
      </c>
      <c r="BC406">
        <f>IFERROR(INDEX(TIMESHEET!$A$1:$AI$5000,MATCH(PAYROLL!D406,TIMESHEET!A$1:A$500,0),MATCH("T613",TIMESHEET!$2:$2,0)),0)</f>
        <v/>
      </c>
      <c r="BD406">
        <f>IFERROR(INDEX(TIMESHEET!$A$1:$AI$5000,MATCH(PAYROLL!D406,TIMESHEET!A$1:A$500,0),MATCH("T500",TIMESHEET!$2:$2,0)),0)</f>
        <v/>
      </c>
      <c r="BE406">
        <f>IFERROR(IF(LEFT(INDEX(PIS!O$1:O$500,MATCH(D406,PIS!C$1:C$500)),1)="M",T406/AD406/8*(AW406+AX406*1.5+AY406*2+AZ406*3+BA406*2.1+BB406*2.7+BC406*3.9+BD406*0.3),T406/8*(AW406+AX406*1.5+AY406*2+AZ406*3+BA406*2.1+BB406*2.7+BC406*3.9+BD406*0.3)),0)</f>
        <v/>
      </c>
      <c r="BF406">
        <f>IFERROR(INDEX(ADJ!$A$1:$BZ$1000,MATCH(PAYROLL!$D406,ADJ!A$1:A$500,0),MATCH(PAYROLL!BF$2,ADJ!$2:$2,0)),0)</f>
        <v/>
      </c>
      <c r="BG406">
        <f>IFERROR(INDEX(ADJ!$A$1:$BZ$1000,MATCH(PAYROLL!D406,ADJ!A$1:A$500,0),MATCH(PAYROLL!BG$2,ADJ!$2:$2,0)),0)</f>
        <v/>
      </c>
      <c r="BH406">
        <f>IFERROR(INDEX(ADJ!$A$1:$BZ$1000,MATCH(PAYROLL!D406,ADJ!A$1:A$500,0),MATCH(PAYROLL!BH$2,ADJ!$2:$2,0)),0)</f>
        <v/>
      </c>
      <c r="BI406">
        <f>IFERROR(INDEX(ADJ!$A$1:$BZ$1000,MATCH(PAYROLL!D406,ADJ!A$1:A$500,0),MATCH(PAYROLL!BI$2,ADJ!$2:$2,0)),0)</f>
        <v/>
      </c>
      <c r="BJ406">
        <f>IFERROR(INDEX(ADJ!$A$1:$BZ$1000,MATCH(PAYROLL!D406,ADJ!A$1:A$500,0),MATCH(PAYROLL!BJ$2,ADJ!$2:$2,0)),0)</f>
        <v/>
      </c>
      <c r="BK406">
        <f>SUM(BF406:BJ406)</f>
        <v/>
      </c>
      <c r="BL406">
        <f>IFERROR(INDEX(ADJ!$A$1:$BZ$1000,MATCH(PAYROLL!D406,ADJ!A$1:A$500,0),MATCH(PAYROLL!BL$2,ADJ!$2:$2,0)),0)</f>
        <v/>
      </c>
      <c r="BM406">
        <f>IFERROR(INDEX(ADJ!$A$1:$BZ$1000,MATCH(PAYROLL!D406,ADJ!A$1:A$500,0),MATCH(PAYROLL!BM$2,ADJ!$2:$2,0)),0)</f>
        <v/>
      </c>
      <c r="BN406">
        <f>IFERROR(INDEX(ADJ!$A$1:$BZ$1000,MATCH(PAYROLL!D406,ADJ!A$1:A$500,0),MATCH(PAYROLL!BN$2,ADJ!$2:$2,0)),0)</f>
        <v/>
      </c>
      <c r="BO406">
        <f>IFERROR(INDEX(ADJ!$A$1:$BZ$1000,MATCH(PAYROLL!D406,ADJ!A$1:A$500,0),MATCH(PAYROLL!BO$2,ADJ!$2:$2,0)),0)</f>
        <v/>
      </c>
      <c r="BP406">
        <f>SUM(AM406,AV406,BE406,BK406,BL406:BO406)</f>
        <v/>
      </c>
      <c r="BQ406">
        <f>BO406</f>
        <v/>
      </c>
      <c r="BR406">
        <f>IFERROR(ROUND(IF(LEFT(INDEX(PIS!O$1:O$500,MATCH(D406,PIS!C$1:C$500)),1)="D",T406/8*(BD406*0.3),IF(LEFT(INDEX(PIS!O$1:O$500,MATCH(D406,PIS!C$1:C$500)),1)="H",T406*($BD406*0.3),T406/$AD406/8*($BD406*0.3))),0),0)</f>
        <v/>
      </c>
      <c r="BS406">
        <f>IF(AP406&lt;1,0,MIN(AP406,730000))</f>
        <v/>
      </c>
      <c r="BT406">
        <f>IFERROR(ROUND((BE406-SUM(AW406:BC406)*T406/AD406/8),0)-BR406,0)</f>
        <v/>
      </c>
      <c r="BU406">
        <f>AO406</f>
        <v/>
      </c>
      <c r="BV406">
        <f>SUM(BQ406:BU406)</f>
        <v/>
      </c>
      <c r="BW406">
        <f>BP406-BV406</f>
        <v/>
      </c>
      <c r="BX406">
        <f>IFERROR(IF(RIGHT(INDEX(PIS!O$1:O$500,MATCH(D406,PIS!C$1:C$500)),5)="Gross",MIN(U406+V406,VLOOKUP("R700",TSC!B:C,2,0)*VLOOKUP("R101",TSC!B:C,2,0))*VLOOKUP("R701",TSC!B:C,2,0)%,0),0)</f>
        <v/>
      </c>
      <c r="BY406">
        <f>IFERROR(IF(RIGHT(INDEX(PIS!O$1:O$500,MATCH(D406,PIS!C$1:C$500)),5)="Gross",MIN(U406+V406,VLOOKUP("R700",TSC!B:C,2,0)*VLOOKUP("R101",TSC!B:C,2,0))*VLOOKUP("T704",TSC!B:C,2,0)%,0),0)</f>
        <v/>
      </c>
      <c r="BZ406">
        <f>IFERROR(IF(RIGHT(INDEX(PIS!O$1:O$500,MATCH(D406,PIS!C$1:C$500)),5)="Gross",MIN(U406+V406,VLOOKUP("R700",TSC!B:C,2,0)*VLOOKUP("1",TSC!F:G,2,0))*VLOOKUP("T705",TSC!B:C,2,0)%,0),0)</f>
        <v/>
      </c>
      <c r="CA406">
        <f>IFERROR(INDEX(ADJ!$A$1:$BZ$1000,MATCH(PAYROLL!D406,ADJ!A$1:A$500,0),MATCH(PAYROLL!CA$2,ADJ!$2:$2,0)),0)</f>
        <v/>
      </c>
      <c r="CB406">
        <f>IFERROR(INDEX(ADJ!$A$1:$BZ$1000,MATCH(PAYROLL!D406,ADJ!A$1:A$500,0),MATCH(PAYROLL!CB$2,ADJ!$2:$2,0)),0)</f>
        <v/>
      </c>
      <c r="CC406">
        <f>SUM(BX406:CB406)</f>
        <v/>
      </c>
      <c r="CD406">
        <f>IFERROR(INDEX(PIS!$A$1:$BZ$1000,MATCH(PAYROLL!D406,PIS!C$1:C$500,0),MATCH(PAYROLL!CD$1,PIS!$1:$1,0)),0)</f>
        <v/>
      </c>
      <c r="CE406">
        <f>IFERROR(IF(OR(INDEX(PIS!P$1:P$500,MATCH(D406,PIS!C$1:C$500,0))="LT2",INDEX(PIS!P$1:P$500,MATCH(D406,PIS!C$1:C$500,0))="P10"),0,SUM(CC406,CD406*VLOOKUP("R601",TSC!B:C,2,0),VLOOKUP("R602",TSC!B:C,2,0))),0)</f>
        <v/>
      </c>
      <c r="CF406">
        <f>MAX(BW406-CE406,0)</f>
        <v/>
      </c>
      <c r="CG406">
        <f>IFERROR(IF(OR(RIGHT(INDEX(PIS!P$1:P$500,MATCH(D406,PIS!C$1:C$500)),5)="P10",RIGHT(INDEX(PIS!P$1:P$500,MATCH(D406,PIS!C$1:C$500)),5)="CK"),0,IF(CF406&lt;=5000000,CF406*5%,IF(CF406&lt;=10000000,CF406*10%-250000,IF(CF406&lt;=18000000,CF406*15%-750000,IF(CF406&lt;=32000000,CF406*20%-1650000,IF(CF406&lt;=52000000,CF406*25%-3250000,IF(CF406&lt;=80000000,BH406*30%-5850000,CF406*35%-9850000))))))),0)</f>
        <v/>
      </c>
      <c r="CH406">
        <f>IFERROR(IF(OR(INDEX(PIS!P$1:P$500,MATCH(D406,PIS!C$1:C$500))="LT",INDEX(PIS!P$1:P$500,MATCH(D406,PIS!C$1:C$500))="CK"),0,IF(CF406&lt;2000000,0,CF406*10%)),0)</f>
        <v/>
      </c>
      <c r="CI406">
        <f>IFERROR(INDEX(ADJ!$A$1:$BZ$1000,MATCH(PAYROLL!D406,ADJ!A$1:A$500,0),MATCH(PAYROLL!CI$2,ADJ!$2:$2,0)),0)</f>
        <v/>
      </c>
      <c r="CJ406">
        <f>IFERROR(INDEX(ADJ!$A$1:$BZ$1000,MATCH(PAYROLL!D406,ADJ!A$1:A$500,0),MATCH(PAYROLL!CJ$2,ADJ!$2:$2,0)),0)</f>
        <v/>
      </c>
      <c r="CK406">
        <f>IFERROR(INDEX(ADJ!$A$1:$BZ$1000,MATCH(PAYROLL!D406,ADJ!A$1:A$500,0),MATCH(PAYROLL!CK$2,ADJ!$2:$2,0)),0)</f>
        <v/>
      </c>
      <c r="CL406">
        <f>SUM(CG406:CK406)</f>
        <v/>
      </c>
      <c r="CM406">
        <f>ROUND(SUM(CH406:CK406),0)</f>
        <v/>
      </c>
      <c r="CN406">
        <f>IFERROR(INDEX(CSDA!D$1:D$500,MATCH($CN$2,CSDA!C$1:C$500,0))*INDEX(PIS!V$1:V$500,MATCH(D406,PIS!C$1:C$500))+INDEX(ADJ!$A$1:$BZ$1000,MATCH(PAYROLL!D406,ADJ!A$1:A$500,0),MATCH(PAYROLL!CN$2,ADJ!$2:$2,0)),0)</f>
        <v/>
      </c>
      <c r="CO406">
        <f>IFERROR(INDEX(ADJ!$A$1:$BZ$1000,MATCH(PAYROLL!D406,ADJ!A$1:A$500,0),MATCH(PAYROLL!CO$2,ADJ!$2:$2,0)),0)</f>
        <v/>
      </c>
      <c r="CP406">
        <f>IFERROR(INDEX(ADJ!$A$1:$BZ$1000,MATCH(PAYROLL!D406,ADJ!A$1:A$500,0),MATCH(PAYROLL!CP$2,ADJ!$2:$2,0)),0)</f>
        <v/>
      </c>
      <c r="CQ406">
        <f>BP406-CL406-CI406-CM406-CN406-CO406-CP406-CC406</f>
        <v/>
      </c>
      <c r="CR406">
        <f>IFERROR(IF(RIGHT(INDEX(PIS!O$1:O$500,MATCH(D406,PIS!C$1:C$500,0)),5)="Gross",MIN(U406+V406,VLOOKUP("R700",TSC!B:C,2,0)*VLOOKUP("R101",TSC!B:C,2,0))*(VLOOKUP("T711",TSC!B:C,2,0)+VLOOKUP("T712",TSC!B:C,2,0))%,MIN(T406+V406,VLOOKUP("R700",TSC!B:C,2,0)*VLOOKUP("R101",TSC!B:C,2,0))*(VLOOKUP("T711",TSC!B:C,2,0)+VLOOKUP("T712",TSC!B:C,2,0)+VLOOKUP("R701",TSC!B:C,2,0))%),0)</f>
        <v/>
      </c>
      <c r="CS406">
        <f>IFERROR(IF(RIGHT(INDEX(PIS!O$1:O$500,MATCH(D406,PIS!C$1:C$500,0)),5)="Gross",MIN(U406+V406,VLOOKUP("R700",TSC!B:C,2,0)*VLOOKUP("R101",TSC!B:C,2,0))*(VLOOKUP("T714",TSC!B:C,2,0))%,MIN(T406+V406,VLOOKUP("R700",TSC!B:C,2,0)*VLOOKUP("R101",TSC!B:C,2,0))*(VLOOKUP("T704",TSC!B:C,2,0)+VLOOKUP("T714",TSC!B:C,2,0))%),0)</f>
        <v/>
      </c>
      <c r="CT406">
        <f>IFERROR(IF(RIGHT(INDEX(PIS!O$1:O$500,MATCH(D406,PIS!C$1:C$500,0)),5)="Gross",MIN(U406+V406,VLOOKUP("R700",TSC!B:C,2,0)*VLOOKUP("R101",TSC!B:C,2,0))*VLOOKUP("T705",TSC!B:C,2,0)%,MIN(T406+V406,VLOOKUP("R700",TSC!B:C,2,0)*VLOOKUP("R101",TSC!B:C,2,0))*VLOOKUP("T705",TSC!B:C,2,0)%),0)</f>
        <v/>
      </c>
      <c r="CU406">
        <f>IFERROR(IF(RIGHT(INDEX(PIS!O$1:O$500,MATCH(D406,PIS!C$1:C$500,0)),5)="Gross",MIN(U406+V406,VLOOKUP("R700",TSC!B:C,2,0)*VLOOKUP("R101",TSC!B:C,2,0))*(VLOOKUP("T713",TSC!B:C,2,0))%,MIN(T406+V406,VLOOKUP("R700",TSC!B:C,2,0)*VLOOKUP("R101",TSC!B:C,2,0))*(VLOOKUP("T713",TSC!B:C,2,0))%),0)</f>
        <v/>
      </c>
      <c r="CV406">
        <f>IFERROR(INDEX(ADJ!$A$1:$BZ$1000,MATCH(PAYROLL!D406,ADJ!A$1:A$500,0),MATCH(PAYROLL!CV$2,ADJ!$2:$2,0)),0)</f>
        <v/>
      </c>
      <c r="CW406">
        <f>IFERROR(INDEX(ADJ!$A$1:$BZ$1000,MATCH(PAYROLL!D406,ADJ!A$1:A$500,0),MATCH(PAYROLL!CW$2,ADJ!$2:$2,0)),0)</f>
        <v/>
      </c>
      <c r="CX406">
        <f>SUM(CR406:CW406)</f>
        <v/>
      </c>
      <c r="CY406">
        <f>ROUND(IF(CR406&gt;0,T406+V406*VLOOKUP("R202",TSC!$B$1:$C$500,2,0),0),0)</f>
        <v/>
      </c>
      <c r="CZ406">
        <f>IFERROR(INDEX(CSDA!D$1:D$500,MATCH($CZ$2,CSDA!C$1:C$500,0)),0)</f>
        <v/>
      </c>
      <c r="DA406">
        <f>ROUND(T406*0.7%,0)</f>
        <v/>
      </c>
      <c r="DB406">
        <f>ROUND(T406/12,0)</f>
        <v/>
      </c>
      <c r="DC406">
        <f ref="DC406" t="array">IFERROR(INDEX(CSDA!D$1:D$500,MATCH("Trích giữ"&amp;PAYROLL!DC$2,CSDA!A$1:A$500&amp;CSDA!C$1:C$500,0)),0)</f>
        <v/>
      </c>
      <c r="DD406">
        <f ref="DD406" t="array">IFERROR(INDEX(CSDA!D$1:D$500,MATCH("Trích giữ"&amp;PAYROLL!DD$2,CSDA!A$1:A$500&amp;CSDA!C$1:C$500,0)),0)</f>
        <v/>
      </c>
      <c r="DE406">
        <f ref="DE406" t="array">IFERROR(INDEX(CSDA!D$1:D$500,MATCH("Trích giữ"&amp;PAYROLL!DE$2,CSDA!A$1:A$500&amp;CSDA!C$1:C$500,0)),0)</f>
        <v/>
      </c>
      <c r="DF406">
        <f>IFERROR(INDEX(CSDA!D$1:D$500,MATCH(PAYROLL!DF$2,CSDA!C$1:C$500,0)),0)</f>
        <v/>
      </c>
      <c r="DG406">
        <f ref="DG406" t="array">IFERROR(INDEX(CSDA!D$1:D$500,MATCH("Trích giữ"&amp;PAYROLL!DG$2,CSDA!A$1:A$500&amp;CSDA!C$1:C$500,0)),0)</f>
        <v/>
      </c>
      <c r="DH406">
        <f>ROUND(T406/26,0)</f>
        <v/>
      </c>
      <c r="DI406">
        <f ref="DI406" t="array">IFERROR(INDEX(CSDA!D$1:D$500,MATCH("Trích giữ"&amp;PAYROLL!DI$2,CSDA!A$1:A$500&amp;CSDA!C$1:C$500,0)),0)</f>
        <v/>
      </c>
      <c r="DJ406">
        <f>IF(U406=0,T406*21.5%-BL406,0)</f>
        <v/>
      </c>
      <c r="DK406">
        <f ref="DK406" t="array">IFERROR(INDEX(CSDA!D$1:D$500,MATCH("Trích giữ"&amp;PAYROLL!DK$2,CSDA!A$1:A$500&amp;CSDA!C$1:C$500,0)),0)</f>
        <v/>
      </c>
      <c r="DL406">
        <f>IFERROR(INDEX(CSDA!D$1:D$500,MATCH(PAYROLL!DL$2,CSDA!C$1:C$500,0))/12,0)</f>
        <v/>
      </c>
      <c r="DM406">
        <f>SUM(DB406:DL406)</f>
        <v/>
      </c>
      <c r="DN406">
        <f>IFERROR(INDEX(ADJ!$A$1:$BZ$1000,MATCH(PAYROLL!D406,ADJ!A$1:A$500,0),MATCH(PAYROLL!DN$2,ADJ!$2:$2,0)),0)</f>
        <v/>
      </c>
      <c r="DO406">
        <f>IFERROR(SUM(BP406,DM406:DN406,CX406:DA406)-DT406,0)</f>
        <v/>
      </c>
      <c r="DP406">
        <f ref="DP406" t="array">SUM(BW406*IFERROR(INDEX(CSDA!D$1:D$500,MATCH(BW$2,CSDA!C$1:C$500,0)),0)%,CX406*IFERROR(INDEX(CSDA!D$1:D$500,MATCH(CX$2,CSDA!C$1:C$500,0)),0)%,DA406*IFERROR(INDEX(CSDA!D$1:D$500,MATCH(DA$2,CSDA!C$1:C$500,0)),0)%,DB406*IFERROR(INDEX(CSDA!D$1:D$500,MATCH(DB$2,CSDA!C$1:C$500,0)),0)%,DF406*IFERROR(INDEX(CSDA!D$1:D$500,MATCH("Phí dịch vụ"&amp;PAYROLL!DF$2,CSDA!A$1:A$500&amp;CSDA!C$1:C$500,0)),0)%,DC406*IFERROR(INDEX(CSDA!D$1:D$500,MATCH("Phí dịch vụ"&amp;PAYROLL!DC$2,CSDA!A$1:A$500&amp;CSDA!C$1:C$500,0)),0)%,DH406*IFERROR(INDEX(CSDA!D$1:D$500,MATCH("Phí dịch vụ"&amp;PAYROLL!DH$2,CSDA!A$1:A$500&amp;CSDA!C$1:C$500,0)),0)%,DJ406*IFERROR(INDEX(CSDA!D$1:D$500,MATCH("Phí dịch vụ"&amp;PAYROLL!DJ$2,CSDA!A$1:A$500&amp;CSDA!C$1:C$500,0)),0)%,BN406*IFERROR(INDEX(CSDA!D$1:D$500,MATCH(BN$2,CSDA!C$1:C$500,0)),0)%)-BN406*7%</f>
        <v/>
      </c>
      <c r="DQ406">
        <f>IFERROR(INDEX(ADJ!$A$1:$BZ$1000,MATCH(PAYROLL!D406,ADJ!A$1:A$500,0),MATCH(PAYROLL!DQ$2,ADJ!$2:$2,0)),0)</f>
        <v/>
      </c>
      <c r="DR406">
        <f>IFERROR(INDEX(ADJ!$A$1:$BZ$1000,MATCH(PAYROLL!D406,ADJ!A$1:A$500,0),MATCH(PAYROLL!DR$2,ADJ!$2:$2,0)),0)</f>
        <v/>
      </c>
      <c r="DS406">
        <f>SUM(DP406:DR406)</f>
        <v/>
      </c>
      <c r="DT406">
        <f>EK406</f>
        <v/>
      </c>
      <c r="DU406">
        <f>SUM(DO406:DR406)</f>
        <v/>
      </c>
      <c r="DV406">
        <f>ROUND(DU406*0.1,0)</f>
        <v/>
      </c>
      <c r="DW406">
        <f>DU406+DV406</f>
        <v/>
      </c>
      <c r="DZ406">
        <f>IFERROR(INDEX(ADJ!$A$1:$BZ$1000,MATCH(PAYROLL!$D406,ADJ!A$1:A$500,0),MATCH(PAYROLL!DZ$2,ADJ!$2:$2,0)),0)</f>
        <v/>
      </c>
      <c r="EA406">
        <f>IFERROR(INDEX(ADJ!$A$1:$BZ$1000,MATCH(PAYROLL!$D406,ADJ!A$1:A$500,0),MATCH(PAYROLL!EA$2,ADJ!$2:$2,0)),0)</f>
        <v/>
      </c>
      <c r="EB406">
        <f>IFERROR(INDEX(ADJ!$A$1:$BZ$1000,MATCH(PAYROLL!$D406,ADJ!A$1:A$500,0),MATCH(PAYROLL!EB$2,ADJ!$2:$2,0)),0)</f>
        <v/>
      </c>
      <c r="EC406">
        <f>IFERROR(INDEX(ADJ!$A$1:$BZ$1000,MATCH(PAYROLL!$D406,ADJ!A$1:A$500,0),MATCH(PAYROLL!EC$2,ADJ!$2:$2,0)),0)</f>
        <v/>
      </c>
      <c r="ED406">
        <f>IFERROR(INDEX(ADJ!$A$1:$BZ$1000,MATCH(PAYROLL!$D406,ADJ!A$1:A$500,0),MATCH(PAYROLL!ED$2,ADJ!$2:$2,0)),0)</f>
        <v/>
      </c>
      <c r="EE406">
        <f>IFERROR(INDEX(ADJ!$A$1:$BZ$1000,MATCH(PAYROLL!$D406,ADJ!A$1:A$500,0),MATCH(PAYROLL!EE$2,ADJ!$2:$2,0)),0)</f>
        <v/>
      </c>
      <c r="EF406">
        <f>IFERROR(INDEX(ADJ!$A$1:$BZ$1000,MATCH(PAYROLL!$D406,ADJ!A$1:A$500,0),MATCH(PAYROLL!EF$2,ADJ!$2:$2,0)),0)</f>
        <v/>
      </c>
      <c r="EG406">
        <f>IFERROR(INDEX(ADJ!$A$1:$BZ$1000,MATCH(PAYROLL!$D406,ADJ!A$1:A$500,0),MATCH(PAYROLL!EG$2,ADJ!$2:$2,0)),0)</f>
        <v/>
      </c>
      <c r="EH406">
        <f>IFERROR(INDEX(ADJ!$A$1:$BZ$1000,MATCH(PAYROLL!$D406,ADJ!A$1:A$500,0),MATCH(PAYROLL!EH$2,ADJ!$2:$2,0)),0)</f>
        <v/>
      </c>
      <c r="EI406">
        <f>IFERROR(INDEX(ADJ!$A$1:$BZ$1000,MATCH(PAYROLL!D406,ADJ!A$1:A$500,0),MATCH(PAYROLL!EI$2,ADJ!$2:$2,0)),0)</f>
        <v/>
      </c>
      <c r="EJ406">
        <f>IFERROR(INDEX(ADJ!$A$1:$BZ$1000,MATCH(PAYROLL!$D406,ADJ!A$1:A$500,0),MATCH(PAYROLL!EJ$2,ADJ!$2:$2,0)),0)</f>
        <v/>
      </c>
      <c r="EK406">
        <f>SUM(DZ406:EJ406)</f>
        <v/>
      </c>
    </row>
    <row r="407">
      <c r="A407" t="n">
        <v>405</v>
      </c>
      <c r="B407" t="inlineStr">
        <is>
          <t>Phạm Thu Thủy</t>
        </is>
      </c>
      <c r="D407" t="inlineStr">
        <is>
          <t>159923-01</t>
        </is>
      </c>
      <c r="S407">
        <f>IFERROR(INDEX(PIS!$A$1:$BZ$1000,MATCH($D407,PIS!C$1:C$500,0),MATCH("Lương CB tháng trước",PIS!$1:$1,0)),0)</f>
        <v/>
      </c>
      <c r="T407">
        <f>IFERROR(INDEX(PIS!$A$1:$BZ$1000,MATCH($D407,PIS!C$1:C$500,0),MATCH("Lương CB hiện tại",PIS!$1:$1,0)),0)</f>
        <v/>
      </c>
      <c r="U407">
        <f>IFERROR(INDEX(PIS!$A$1:$BZ$1000,MATCH($D407,PIS!C$1:C$500,0),MATCH("Lương đóng BHBB",PIS!$1:$1,0)),0)</f>
        <v/>
      </c>
      <c r="V407">
        <f>IFERROR(INDEX(PIS!$A$1:$BZ$1000,MATCH($D407,PIS!C$1:C$500,0),MATCH(V$2,PIS!$2:$2,0)),0)</f>
        <v/>
      </c>
      <c r="W407">
        <f>IFERROR(INDEX(PIS!$A$1:$BZ$1000,MATCH($D407,PIS!C$1:C$500,0),MATCH(W$2,PIS!$2:$2,0)),0)</f>
        <v/>
      </c>
      <c r="X407">
        <f>IFERROR(INDEX(PIS!$A$1:$BZ$1000,MATCH($D407,PIS!C$1:C$500,0),MATCH(X$2,PIS!$2:$2,0)),0)</f>
        <v/>
      </c>
      <c r="Y407">
        <f>IFERROR(INDEX(PIS!$A$1:$BZ$1000,MATCH($D407,PIS!C$1:C$500,0),MATCH(Y$2,PIS!$2:$2,0)),0)</f>
        <v/>
      </c>
      <c r="Z407">
        <f>IFERROR(INDEX(PIS!$A$1:$BZ$1000,MATCH($D407,PIS!C$1:C$500,0),MATCH(Z$2,PIS!$2:$2,0)),0)</f>
        <v/>
      </c>
      <c r="AA407">
        <f>IFERROR(INDEX(PIS!$A$1:$BZ$1000,MATCH($D407,PIS!C$1:C$500,0),MATCH(AA$2,PIS!$2:$2,0)),0)</f>
        <v/>
      </c>
      <c r="AB407">
        <f>IFERROR(INDEX(PIS!$A$1:$BZ$1000,MATCH($D407,PIS!C$1:C$500,0),MATCH(AB$2,PIS!$2:$2,0)),0)</f>
        <v/>
      </c>
      <c r="AC407">
        <f>SUM(V407:AB407)</f>
        <v/>
      </c>
      <c r="AD407">
        <f>IFERROR(INDEX(TIMESHEET!$A$1:$AI$5000,MATCH($D407,TIMESHEET!A$1:A$500,0),MATCH("T100",TIMESHEET!$2:$2,0))-2,0)</f>
        <v/>
      </c>
      <c r="AE407">
        <f>IFERROR(INDEX(TIMESHEET!$A$1:$AI$5000,MATCH($D407,TIMESHEET!A$1:A$500,0),MATCH("T202",TIMESHEET!$2:$2,0)),0)</f>
        <v/>
      </c>
      <c r="AF407">
        <f>IFERROR(INDEX(TIMESHEET!$A$1:$AI$5000,MATCH($D407,TIMESHEET!A$1:A$500,0),MATCH("T302",TIMESHEET!$2:$2,0)),0)</f>
        <v/>
      </c>
      <c r="AG407">
        <f>IFERROR(INDEX(TIMESHEET!$A$1:$AI$5000,MATCH($D407,TIMESHEET!A$1:A$500,0),MATCH("T406",TIMESHEET!$2:$2,0)),0)</f>
        <v/>
      </c>
      <c r="AH407">
        <f>AE407+AG407</f>
        <v/>
      </c>
      <c r="AI407">
        <f>IFERROR(INDEX(TIMESHEET!$A$1:$AI$5000,MATCH($D407,TIMESHEET!A$1:A$500,0),MATCH("T701",TIMESHEET!$2:$2,0)),0)</f>
        <v/>
      </c>
      <c r="AJ407">
        <f>IFERROR(INDEX(TIMESHEET!$A$1:$AI$5000,MATCH($D407,TIMESHEET!B$1:B$500,0),MATCH("T320",TIMESHEET!$2:$2,0)),0)</f>
        <v/>
      </c>
      <c r="AK407">
        <f>IFERROR(IF(LEFT(INDEX(PIS!O$1:O$500,MATCH(D407,PIS!C$1:C$500)),1)="M",T407/AD407*SUM(AE407:AG407),T407*AD407),0)</f>
        <v/>
      </c>
      <c r="AL407">
        <f>IFERROR(INDEX(ADJ!$A$1:$BZ$1000,MATCH(PAYROLL!D407,ADJ!A$1:A$500,0),MATCH(PAYROLL!AL$2,ADJ!$2:$2,0)),0)</f>
        <v/>
      </c>
      <c r="AM407">
        <f>SUM(AK407:AL407)</f>
        <v/>
      </c>
      <c r="AN407">
        <f>IFERROR(ROUND(V407/$AD407*$AH407,0),0)</f>
        <v/>
      </c>
      <c r="AO407">
        <f>IFERROR(ROUND(W407/$AD407*$AH407,0),0)</f>
        <v/>
      </c>
      <c r="AP407">
        <f>IFERROR(ROUND(X407/$AD407*$AE407,0),0)</f>
        <v/>
      </c>
      <c r="AQ407">
        <f>IFERROR(ROUND(Y407/$AD407*$AH407,0),0)</f>
        <v/>
      </c>
      <c r="AR407">
        <f>IFERROR(ROUND(Z407/$AD407*$AH407,0),0)</f>
        <v/>
      </c>
      <c r="AS407">
        <f>IFERROR(ROUND(AA407/$AD407*$AH407,0),0)</f>
        <v/>
      </c>
      <c r="AT407">
        <f>IFERROR(IF((AE407+AF407+AG407)&gt;13,AB407,ROUND(AB407/AD407*AH407,0)),0)</f>
        <v/>
      </c>
      <c r="AU407">
        <f>IFERROR(INDEX(ADJ!$A$1:$BZ$1000,MATCH(PAYROLL!D407,ADJ!A$1:A$500,0),MATCH(PAYROLL!AU$2,ADJ!$2:$2,0)),0)</f>
        <v/>
      </c>
      <c r="AV407">
        <f>ROUND(SUM(AN407:AU407),0)</f>
        <v/>
      </c>
      <c r="AW407">
        <f>IFERROR(INDEX(TIMESHEET!$A$1:$AI$5000,MATCH(PAYROLL!D407,TIMESHEET!A$1:A$500,0),MATCH("T620",TIMESHEET!$2:$2,0)),0)</f>
        <v/>
      </c>
      <c r="AX407">
        <f>IFERROR(INDEX(TIMESHEET!$A$1:$AI$5000,MATCH(PAYROLL!D407,TIMESHEET!A$1:A$500,0),MATCH("T601",TIMESHEET!$2:$2,0)),0)</f>
        <v/>
      </c>
      <c r="AY407">
        <f>IFERROR(INDEX(TIMESHEET!$A$1:$AI$5000,MATCH(PAYROLL!D407,TIMESHEET!A$1:A$500,0),MATCH("T602",TIMESHEET!$2:$2,0)),0)</f>
        <v/>
      </c>
      <c r="AZ407">
        <f>IFERROR(INDEX(TIMESHEET!$A$1:$AI$5000,MATCH(PAYROLL!D407,TIMESHEET!A$1:A$500,0),MATCH("T603",TIMESHEET!$2:$2,0)),0)</f>
        <v/>
      </c>
      <c r="BA407">
        <f>IFERROR(INDEX(TIMESHEET!$A$1:$AI$5000,MATCH(PAYROLL!D407,TIMESHEET!A$1:A$500,0),MATCH("T611",TIMESHEET!$2:$2,0)),0)</f>
        <v/>
      </c>
      <c r="BB407">
        <f>IFERROR(INDEX(TIMESHEET!$A$1:$AI$5000,MATCH(PAYROLL!D407,TIMESHEET!A$1:A$500,0),MATCH("T612",TIMESHEET!$2:$2,0)),0)</f>
        <v/>
      </c>
      <c r="BC407">
        <f>IFERROR(INDEX(TIMESHEET!$A$1:$AI$5000,MATCH(PAYROLL!D407,TIMESHEET!A$1:A$500,0),MATCH("T613",TIMESHEET!$2:$2,0)),0)</f>
        <v/>
      </c>
      <c r="BD407">
        <f>IFERROR(INDEX(TIMESHEET!$A$1:$AI$5000,MATCH(PAYROLL!D407,TIMESHEET!A$1:A$500,0),MATCH("T500",TIMESHEET!$2:$2,0)),0)</f>
        <v/>
      </c>
      <c r="BE407">
        <f>IFERROR(IF(LEFT(INDEX(PIS!O$1:O$500,MATCH(D407,PIS!C$1:C$500)),1)="M",T407/AD407/8*(AW407+AX407*1.5+AY407*2+AZ407*3+BA407*2.1+BB407*2.7+BC407*3.9+BD407*0.3),T407/8*(AW407+AX407*1.5+AY407*2+AZ407*3+BA407*2.1+BB407*2.7+BC407*3.9+BD407*0.3)),0)</f>
        <v/>
      </c>
      <c r="BF407">
        <f>IFERROR(INDEX(ADJ!$A$1:$BZ$1000,MATCH(PAYROLL!$D407,ADJ!A$1:A$500,0),MATCH(PAYROLL!BF$2,ADJ!$2:$2,0)),0)</f>
        <v/>
      </c>
      <c r="BG407">
        <f>IFERROR(INDEX(ADJ!$A$1:$BZ$1000,MATCH(PAYROLL!D407,ADJ!A$1:A$500,0),MATCH(PAYROLL!BG$2,ADJ!$2:$2,0)),0)</f>
        <v/>
      </c>
      <c r="BH407">
        <f>IFERROR(INDEX(ADJ!$A$1:$BZ$1000,MATCH(PAYROLL!D407,ADJ!A$1:A$500,0),MATCH(PAYROLL!BH$2,ADJ!$2:$2,0)),0)</f>
        <v/>
      </c>
      <c r="BI407">
        <f>IFERROR(INDEX(ADJ!$A$1:$BZ$1000,MATCH(PAYROLL!D407,ADJ!A$1:A$500,0),MATCH(PAYROLL!BI$2,ADJ!$2:$2,0)),0)</f>
        <v/>
      </c>
      <c r="BJ407">
        <f>IFERROR(INDEX(ADJ!$A$1:$BZ$1000,MATCH(PAYROLL!D407,ADJ!A$1:A$500,0),MATCH(PAYROLL!BJ$2,ADJ!$2:$2,0)),0)</f>
        <v/>
      </c>
      <c r="BK407">
        <f>SUM(BF407:BJ407)</f>
        <v/>
      </c>
      <c r="BL407">
        <f>IFERROR(INDEX(ADJ!$A$1:$BZ$1000,MATCH(PAYROLL!D407,ADJ!A$1:A$500,0),MATCH(PAYROLL!BL$2,ADJ!$2:$2,0)),0)</f>
        <v/>
      </c>
      <c r="BM407">
        <f>IFERROR(INDEX(ADJ!$A$1:$BZ$1000,MATCH(PAYROLL!D407,ADJ!A$1:A$500,0),MATCH(PAYROLL!BM$2,ADJ!$2:$2,0)),0)</f>
        <v/>
      </c>
      <c r="BN407">
        <f>IFERROR(INDEX(ADJ!$A$1:$BZ$1000,MATCH(PAYROLL!D407,ADJ!A$1:A$500,0),MATCH(PAYROLL!BN$2,ADJ!$2:$2,0)),0)</f>
        <v/>
      </c>
      <c r="BO407">
        <f>IFERROR(INDEX(ADJ!$A$1:$BZ$1000,MATCH(PAYROLL!D407,ADJ!A$1:A$500,0),MATCH(PAYROLL!BO$2,ADJ!$2:$2,0)),0)</f>
        <v/>
      </c>
      <c r="BP407">
        <f>SUM(AM407,AV407,BE407,BK407,BL407:BO407)</f>
        <v/>
      </c>
      <c r="BQ407">
        <f>BO407</f>
        <v/>
      </c>
      <c r="BR407">
        <f>IFERROR(ROUND(IF(LEFT(INDEX(PIS!O$1:O$500,MATCH(D407,PIS!C$1:C$500)),1)="D",T407/8*(BD407*0.3),IF(LEFT(INDEX(PIS!O$1:O$500,MATCH(D407,PIS!C$1:C$500)),1)="H",T407*($BD407*0.3),T407/$AD407/8*($BD407*0.3))),0),0)</f>
        <v/>
      </c>
      <c r="BS407">
        <f>IF(AP407&lt;1,0,MIN(AP407,730000))</f>
        <v/>
      </c>
      <c r="BT407">
        <f>IFERROR(ROUND((BE407-SUM(AW407:BC407)*T407/AD407/8),0)-BR407,0)</f>
        <v/>
      </c>
      <c r="BU407">
        <f>AO407</f>
        <v/>
      </c>
      <c r="BV407">
        <f>SUM(BQ407:BU407)</f>
        <v/>
      </c>
      <c r="BW407">
        <f>BP407-BV407</f>
        <v/>
      </c>
      <c r="BX407">
        <f>IFERROR(IF(RIGHT(INDEX(PIS!O$1:O$500,MATCH(D407,PIS!C$1:C$500)),5)="Gross",MIN(U407+V407,VLOOKUP("R700",TSC!B:C,2,0)*VLOOKUP("R101",TSC!B:C,2,0))*VLOOKUP("R701",TSC!B:C,2,0)%,0),0)</f>
        <v/>
      </c>
      <c r="BY407">
        <f>IFERROR(IF(RIGHT(INDEX(PIS!O$1:O$500,MATCH(D407,PIS!C$1:C$500)),5)="Gross",MIN(U407+V407,VLOOKUP("R700",TSC!B:C,2,0)*VLOOKUP("R101",TSC!B:C,2,0))*VLOOKUP("T704",TSC!B:C,2,0)%,0),0)</f>
        <v/>
      </c>
      <c r="BZ407">
        <f>IFERROR(IF(RIGHT(INDEX(PIS!O$1:O$500,MATCH(D407,PIS!C$1:C$500)),5)="Gross",MIN(U407+V407,VLOOKUP("R700",TSC!B:C,2,0)*VLOOKUP("1",TSC!F:G,2,0))*VLOOKUP("T705",TSC!B:C,2,0)%,0),0)</f>
        <v/>
      </c>
      <c r="CA407">
        <f>IFERROR(INDEX(ADJ!$A$1:$BZ$1000,MATCH(PAYROLL!D407,ADJ!A$1:A$500,0),MATCH(PAYROLL!CA$2,ADJ!$2:$2,0)),0)</f>
        <v/>
      </c>
      <c r="CB407">
        <f>IFERROR(INDEX(ADJ!$A$1:$BZ$1000,MATCH(PAYROLL!D407,ADJ!A$1:A$500,0),MATCH(PAYROLL!CB$2,ADJ!$2:$2,0)),0)</f>
        <v/>
      </c>
      <c r="CC407">
        <f>SUM(BX407:CB407)</f>
        <v/>
      </c>
      <c r="CD407">
        <f>IFERROR(INDEX(PIS!$A$1:$BZ$1000,MATCH(PAYROLL!D407,PIS!C$1:C$500,0),MATCH(PAYROLL!CD$1,PIS!$1:$1,0)),0)</f>
        <v/>
      </c>
      <c r="CE407">
        <f>IFERROR(IF(OR(INDEX(PIS!P$1:P$500,MATCH(D407,PIS!C$1:C$500,0))="LT2",INDEX(PIS!P$1:P$500,MATCH(D407,PIS!C$1:C$500,0))="P10"),0,SUM(CC407,CD407*VLOOKUP("R601",TSC!B:C,2,0),VLOOKUP("R602",TSC!B:C,2,0))),0)</f>
        <v/>
      </c>
      <c r="CF407">
        <f>MAX(BW407-CE407,0)</f>
        <v/>
      </c>
      <c r="CG407">
        <f>IFERROR(IF(OR(RIGHT(INDEX(PIS!P$1:P$500,MATCH(D407,PIS!C$1:C$500)),5)="P10",RIGHT(INDEX(PIS!P$1:P$500,MATCH(D407,PIS!C$1:C$500)),5)="CK"),0,IF(CF407&lt;=5000000,CF407*5%,IF(CF407&lt;=10000000,CF407*10%-250000,IF(CF407&lt;=18000000,CF407*15%-750000,IF(CF407&lt;=32000000,CF407*20%-1650000,IF(CF407&lt;=52000000,CF407*25%-3250000,IF(CF407&lt;=80000000,BH407*30%-5850000,CF407*35%-9850000))))))),0)</f>
        <v/>
      </c>
      <c r="CH407">
        <f>IFERROR(IF(OR(INDEX(PIS!P$1:P$500,MATCH(D407,PIS!C$1:C$500))="LT",INDEX(PIS!P$1:P$500,MATCH(D407,PIS!C$1:C$500))="CK"),0,IF(CF407&lt;2000000,0,CF407*10%)),0)</f>
        <v/>
      </c>
      <c r="CI407">
        <f>IFERROR(INDEX(ADJ!$A$1:$BZ$1000,MATCH(PAYROLL!D407,ADJ!A$1:A$500,0),MATCH(PAYROLL!CI$2,ADJ!$2:$2,0)),0)</f>
        <v/>
      </c>
      <c r="CJ407">
        <f>IFERROR(INDEX(ADJ!$A$1:$BZ$1000,MATCH(PAYROLL!D407,ADJ!A$1:A$500,0),MATCH(PAYROLL!CJ$2,ADJ!$2:$2,0)),0)</f>
        <v/>
      </c>
      <c r="CK407">
        <f>IFERROR(INDEX(ADJ!$A$1:$BZ$1000,MATCH(PAYROLL!D407,ADJ!A$1:A$500,0),MATCH(PAYROLL!CK$2,ADJ!$2:$2,0)),0)</f>
        <v/>
      </c>
      <c r="CL407">
        <f>SUM(CG407:CK407)</f>
        <v/>
      </c>
      <c r="CM407">
        <f>ROUND(SUM(CH407:CK407),0)</f>
        <v/>
      </c>
      <c r="CN407">
        <f>IFERROR(INDEX(CSDA!D$1:D$500,MATCH($CN$2,CSDA!C$1:C$500,0))*INDEX(PIS!V$1:V$500,MATCH(D407,PIS!C$1:C$500))+INDEX(ADJ!$A$1:$BZ$1000,MATCH(PAYROLL!D407,ADJ!A$1:A$500,0),MATCH(PAYROLL!CN$2,ADJ!$2:$2,0)),0)</f>
        <v/>
      </c>
      <c r="CO407">
        <f>IFERROR(INDEX(ADJ!$A$1:$BZ$1000,MATCH(PAYROLL!D407,ADJ!A$1:A$500,0),MATCH(PAYROLL!CO$2,ADJ!$2:$2,0)),0)</f>
        <v/>
      </c>
      <c r="CP407">
        <f>IFERROR(INDEX(ADJ!$A$1:$BZ$1000,MATCH(PAYROLL!D407,ADJ!A$1:A$500,0),MATCH(PAYROLL!CP$2,ADJ!$2:$2,0)),0)</f>
        <v/>
      </c>
      <c r="CQ407">
        <f>BP407-CL407-CI407-CM407-CN407-CO407-CP407-CC407</f>
        <v/>
      </c>
      <c r="CR407">
        <f>IFERROR(IF(RIGHT(INDEX(PIS!O$1:O$500,MATCH(D407,PIS!C$1:C$500,0)),5)="Gross",MIN(U407+V407,VLOOKUP("R700",TSC!B:C,2,0)*VLOOKUP("R101",TSC!B:C,2,0))*(VLOOKUP("T711",TSC!B:C,2,0)+VLOOKUP("T712",TSC!B:C,2,0))%,MIN(T407+V407,VLOOKUP("R700",TSC!B:C,2,0)*VLOOKUP("R101",TSC!B:C,2,0))*(VLOOKUP("T711",TSC!B:C,2,0)+VLOOKUP("T712",TSC!B:C,2,0)+VLOOKUP("R701",TSC!B:C,2,0))%),0)</f>
        <v/>
      </c>
      <c r="CS407">
        <f>IFERROR(IF(RIGHT(INDEX(PIS!O$1:O$500,MATCH(D407,PIS!C$1:C$500,0)),5)="Gross",MIN(U407+V407,VLOOKUP("R700",TSC!B:C,2,0)*VLOOKUP("R101",TSC!B:C,2,0))*(VLOOKUP("T714",TSC!B:C,2,0))%,MIN(T407+V407,VLOOKUP("R700",TSC!B:C,2,0)*VLOOKUP("R101",TSC!B:C,2,0))*(VLOOKUP("T704",TSC!B:C,2,0)+VLOOKUP("T714",TSC!B:C,2,0))%),0)</f>
        <v/>
      </c>
      <c r="CT407">
        <f>IFERROR(IF(RIGHT(INDEX(PIS!O$1:O$500,MATCH(D407,PIS!C$1:C$500,0)),5)="Gross",MIN(U407+V407,VLOOKUP("R700",TSC!B:C,2,0)*VLOOKUP("R101",TSC!B:C,2,0))*VLOOKUP("T705",TSC!B:C,2,0)%,MIN(T407+V407,VLOOKUP("R700",TSC!B:C,2,0)*VLOOKUP("R101",TSC!B:C,2,0))*VLOOKUP("T705",TSC!B:C,2,0)%),0)</f>
        <v/>
      </c>
      <c r="CU407">
        <f>IFERROR(IF(RIGHT(INDEX(PIS!O$1:O$500,MATCH(D407,PIS!C$1:C$500,0)),5)="Gross",MIN(U407+V407,VLOOKUP("R700",TSC!B:C,2,0)*VLOOKUP("R101",TSC!B:C,2,0))*(VLOOKUP("T713",TSC!B:C,2,0))%,MIN(T407+V407,VLOOKUP("R700",TSC!B:C,2,0)*VLOOKUP("R101",TSC!B:C,2,0))*(VLOOKUP("T713",TSC!B:C,2,0))%),0)</f>
        <v/>
      </c>
      <c r="CV407">
        <f>IFERROR(INDEX(ADJ!$A$1:$BZ$1000,MATCH(PAYROLL!D407,ADJ!A$1:A$500,0),MATCH(PAYROLL!CV$2,ADJ!$2:$2,0)),0)</f>
        <v/>
      </c>
      <c r="CW407">
        <f>IFERROR(INDEX(ADJ!$A$1:$BZ$1000,MATCH(PAYROLL!D407,ADJ!A$1:A$500,0),MATCH(PAYROLL!CW$2,ADJ!$2:$2,0)),0)</f>
        <v/>
      </c>
      <c r="CX407">
        <f>SUM(CR407:CW407)</f>
        <v/>
      </c>
      <c r="CY407">
        <f>ROUND(IF(CR407&gt;0,T407+V407*VLOOKUP("R202",TSC!$B$1:$C$500,2,0),0),0)</f>
        <v/>
      </c>
      <c r="CZ407">
        <f>IFERROR(INDEX(CSDA!D$1:D$500,MATCH($CZ$2,CSDA!C$1:C$500,0)),0)</f>
        <v/>
      </c>
      <c r="DA407">
        <f>ROUND(T407*0.7%,0)</f>
        <v/>
      </c>
      <c r="DB407">
        <f>ROUND(T407/12,0)</f>
        <v/>
      </c>
      <c r="DC407">
        <f ref="DC407" t="array">IFERROR(INDEX(CSDA!D$1:D$500,MATCH("Trích giữ"&amp;PAYROLL!DC$2,CSDA!A$1:A$500&amp;CSDA!C$1:C$500,0)),0)</f>
        <v/>
      </c>
      <c r="DD407">
        <f ref="DD407" t="array">IFERROR(INDEX(CSDA!D$1:D$500,MATCH("Trích giữ"&amp;PAYROLL!DD$2,CSDA!A$1:A$500&amp;CSDA!C$1:C$500,0)),0)</f>
        <v/>
      </c>
      <c r="DE407">
        <f ref="DE407" t="array">IFERROR(INDEX(CSDA!D$1:D$500,MATCH("Trích giữ"&amp;PAYROLL!DE$2,CSDA!A$1:A$500&amp;CSDA!C$1:C$500,0)),0)</f>
        <v/>
      </c>
      <c r="DF407">
        <f>IFERROR(INDEX(CSDA!D$1:D$500,MATCH(PAYROLL!DF$2,CSDA!C$1:C$500,0)),0)</f>
        <v/>
      </c>
      <c r="DG407">
        <f ref="DG407" t="array">IFERROR(INDEX(CSDA!D$1:D$500,MATCH("Trích giữ"&amp;PAYROLL!DG$2,CSDA!A$1:A$500&amp;CSDA!C$1:C$500,0)),0)</f>
        <v/>
      </c>
      <c r="DH407">
        <f>ROUND(T407/26,0)</f>
        <v/>
      </c>
      <c r="DI407">
        <f ref="DI407" t="array">IFERROR(INDEX(CSDA!D$1:D$500,MATCH("Trích giữ"&amp;PAYROLL!DI$2,CSDA!A$1:A$500&amp;CSDA!C$1:C$500,0)),0)</f>
        <v/>
      </c>
      <c r="DJ407">
        <f>IF(U407=0,T407*21.5%-BL407,0)</f>
        <v/>
      </c>
      <c r="DK407">
        <f ref="DK407" t="array">IFERROR(INDEX(CSDA!D$1:D$500,MATCH("Trích giữ"&amp;PAYROLL!DK$2,CSDA!A$1:A$500&amp;CSDA!C$1:C$500,0)),0)</f>
        <v/>
      </c>
      <c r="DL407">
        <f>IFERROR(INDEX(CSDA!D$1:D$500,MATCH(PAYROLL!DL$2,CSDA!C$1:C$500,0))/12,0)</f>
        <v/>
      </c>
      <c r="DM407">
        <f>SUM(DB407:DL407)</f>
        <v/>
      </c>
      <c r="DN407">
        <f>IFERROR(INDEX(ADJ!$A$1:$BZ$1000,MATCH(PAYROLL!D407,ADJ!A$1:A$500,0),MATCH(PAYROLL!DN$2,ADJ!$2:$2,0)),0)</f>
        <v/>
      </c>
      <c r="DO407">
        <f>IFERROR(SUM(BP407,DM407:DN407,CX407:DA407)-DT407,0)</f>
        <v/>
      </c>
      <c r="DP407">
        <f ref="DP407" t="array">SUM(BW407*IFERROR(INDEX(CSDA!D$1:D$500,MATCH(BW$2,CSDA!C$1:C$500,0)),0)%,CX407*IFERROR(INDEX(CSDA!D$1:D$500,MATCH(CX$2,CSDA!C$1:C$500,0)),0)%,DA407*IFERROR(INDEX(CSDA!D$1:D$500,MATCH(DA$2,CSDA!C$1:C$500,0)),0)%,DB407*IFERROR(INDEX(CSDA!D$1:D$500,MATCH(DB$2,CSDA!C$1:C$500,0)),0)%,DF407*IFERROR(INDEX(CSDA!D$1:D$500,MATCH("Phí dịch vụ"&amp;PAYROLL!DF$2,CSDA!A$1:A$500&amp;CSDA!C$1:C$500,0)),0)%,DC407*IFERROR(INDEX(CSDA!D$1:D$500,MATCH("Phí dịch vụ"&amp;PAYROLL!DC$2,CSDA!A$1:A$500&amp;CSDA!C$1:C$500,0)),0)%,DH407*IFERROR(INDEX(CSDA!D$1:D$500,MATCH("Phí dịch vụ"&amp;PAYROLL!DH$2,CSDA!A$1:A$500&amp;CSDA!C$1:C$500,0)),0)%,DJ407*IFERROR(INDEX(CSDA!D$1:D$500,MATCH("Phí dịch vụ"&amp;PAYROLL!DJ$2,CSDA!A$1:A$500&amp;CSDA!C$1:C$500,0)),0)%,BN407*IFERROR(INDEX(CSDA!D$1:D$500,MATCH(BN$2,CSDA!C$1:C$500,0)),0)%)-BN407*7%</f>
        <v/>
      </c>
      <c r="DQ407">
        <f>IFERROR(INDEX(ADJ!$A$1:$BZ$1000,MATCH(PAYROLL!D407,ADJ!A$1:A$500,0),MATCH(PAYROLL!DQ$2,ADJ!$2:$2,0)),0)</f>
        <v/>
      </c>
      <c r="DR407">
        <f>IFERROR(INDEX(ADJ!$A$1:$BZ$1000,MATCH(PAYROLL!D407,ADJ!A$1:A$500,0),MATCH(PAYROLL!DR$2,ADJ!$2:$2,0)),0)</f>
        <v/>
      </c>
      <c r="DS407">
        <f>SUM(DP407:DR407)</f>
        <v/>
      </c>
      <c r="DT407">
        <f>EK407</f>
        <v/>
      </c>
      <c r="DU407">
        <f>SUM(DO407:DR407)</f>
        <v/>
      </c>
      <c r="DV407">
        <f>ROUND(DU407*0.1,0)</f>
        <v/>
      </c>
      <c r="DW407">
        <f>DU407+DV407</f>
        <v/>
      </c>
      <c r="DZ407">
        <f>IFERROR(INDEX(ADJ!$A$1:$BZ$1000,MATCH(PAYROLL!$D407,ADJ!A$1:A$500,0),MATCH(PAYROLL!DZ$2,ADJ!$2:$2,0)),0)</f>
        <v/>
      </c>
      <c r="EA407">
        <f>IFERROR(INDEX(ADJ!$A$1:$BZ$1000,MATCH(PAYROLL!$D407,ADJ!A$1:A$500,0),MATCH(PAYROLL!EA$2,ADJ!$2:$2,0)),0)</f>
        <v/>
      </c>
      <c r="EB407">
        <f>IFERROR(INDEX(ADJ!$A$1:$BZ$1000,MATCH(PAYROLL!$D407,ADJ!A$1:A$500,0),MATCH(PAYROLL!EB$2,ADJ!$2:$2,0)),0)</f>
        <v/>
      </c>
      <c r="EC407">
        <f>IFERROR(INDEX(ADJ!$A$1:$BZ$1000,MATCH(PAYROLL!$D407,ADJ!A$1:A$500,0),MATCH(PAYROLL!EC$2,ADJ!$2:$2,0)),0)</f>
        <v/>
      </c>
      <c r="ED407">
        <f>IFERROR(INDEX(ADJ!$A$1:$BZ$1000,MATCH(PAYROLL!$D407,ADJ!A$1:A$500,0),MATCH(PAYROLL!ED$2,ADJ!$2:$2,0)),0)</f>
        <v/>
      </c>
      <c r="EE407">
        <f>IFERROR(INDEX(ADJ!$A$1:$BZ$1000,MATCH(PAYROLL!$D407,ADJ!A$1:A$500,0),MATCH(PAYROLL!EE$2,ADJ!$2:$2,0)),0)</f>
        <v/>
      </c>
      <c r="EF407">
        <f>IFERROR(INDEX(ADJ!$A$1:$BZ$1000,MATCH(PAYROLL!$D407,ADJ!A$1:A$500,0),MATCH(PAYROLL!EF$2,ADJ!$2:$2,0)),0)</f>
        <v/>
      </c>
      <c r="EG407">
        <f>IFERROR(INDEX(ADJ!$A$1:$BZ$1000,MATCH(PAYROLL!$D407,ADJ!A$1:A$500,0),MATCH(PAYROLL!EG$2,ADJ!$2:$2,0)),0)</f>
        <v/>
      </c>
      <c r="EH407">
        <f>IFERROR(INDEX(ADJ!$A$1:$BZ$1000,MATCH(PAYROLL!$D407,ADJ!A$1:A$500,0),MATCH(PAYROLL!EH$2,ADJ!$2:$2,0)),0)</f>
        <v/>
      </c>
      <c r="EI407">
        <f>IFERROR(INDEX(ADJ!$A$1:$BZ$1000,MATCH(PAYROLL!D407,ADJ!A$1:A$500,0),MATCH(PAYROLL!EI$2,ADJ!$2:$2,0)),0)</f>
        <v/>
      </c>
      <c r="EJ407">
        <f>IFERROR(INDEX(ADJ!$A$1:$BZ$1000,MATCH(PAYROLL!$D407,ADJ!A$1:A$500,0),MATCH(PAYROLL!EJ$2,ADJ!$2:$2,0)),0)</f>
        <v/>
      </c>
      <c r="EK407">
        <f>SUM(DZ407:EJ407)</f>
        <v/>
      </c>
    </row>
    <row r="408">
      <c r="A408" t="n">
        <v>406</v>
      </c>
      <c r="B408" t="inlineStr">
        <is>
          <t>Phạm Minh Kiên</t>
        </is>
      </c>
      <c r="D408" t="inlineStr">
        <is>
          <t>152745-02</t>
        </is>
      </c>
      <c r="S408">
        <f>IFERROR(INDEX(PIS!$A$1:$BZ$1000,MATCH($D408,PIS!C$1:C$500,0),MATCH("Lương CB tháng trước",PIS!$1:$1,0)),0)</f>
        <v/>
      </c>
      <c r="T408">
        <f>IFERROR(INDEX(PIS!$A$1:$BZ$1000,MATCH($D408,PIS!C$1:C$500,0),MATCH("Lương CB hiện tại",PIS!$1:$1,0)),0)</f>
        <v/>
      </c>
      <c r="U408">
        <f>IFERROR(INDEX(PIS!$A$1:$BZ$1000,MATCH($D408,PIS!C$1:C$500,0),MATCH("Lương đóng BHBB",PIS!$1:$1,0)),0)</f>
        <v/>
      </c>
      <c r="V408">
        <f>IFERROR(INDEX(PIS!$A$1:$BZ$1000,MATCH($D408,PIS!C$1:C$500,0),MATCH(V$2,PIS!$2:$2,0)),0)</f>
        <v/>
      </c>
      <c r="W408">
        <f>IFERROR(INDEX(PIS!$A$1:$BZ$1000,MATCH($D408,PIS!C$1:C$500,0),MATCH(W$2,PIS!$2:$2,0)),0)</f>
        <v/>
      </c>
      <c r="X408">
        <f>IFERROR(INDEX(PIS!$A$1:$BZ$1000,MATCH($D408,PIS!C$1:C$500,0),MATCH(X$2,PIS!$2:$2,0)),0)</f>
        <v/>
      </c>
      <c r="Y408">
        <f>IFERROR(INDEX(PIS!$A$1:$BZ$1000,MATCH($D408,PIS!C$1:C$500,0),MATCH(Y$2,PIS!$2:$2,0)),0)</f>
        <v/>
      </c>
      <c r="Z408">
        <f>IFERROR(INDEX(PIS!$A$1:$BZ$1000,MATCH($D408,PIS!C$1:C$500,0),MATCH(Z$2,PIS!$2:$2,0)),0)</f>
        <v/>
      </c>
      <c r="AA408">
        <f>IFERROR(INDEX(PIS!$A$1:$BZ$1000,MATCH($D408,PIS!C$1:C$500,0),MATCH(AA$2,PIS!$2:$2,0)),0)</f>
        <v/>
      </c>
      <c r="AB408">
        <f>IFERROR(INDEX(PIS!$A$1:$BZ$1000,MATCH($D408,PIS!C$1:C$500,0),MATCH(AB$2,PIS!$2:$2,0)),0)</f>
        <v/>
      </c>
      <c r="AC408">
        <f>SUM(V408:AB408)</f>
        <v/>
      </c>
      <c r="AD408">
        <f>IFERROR(INDEX(TIMESHEET!$A$1:$AI$5000,MATCH($D408,TIMESHEET!A$1:A$500,0),MATCH("T100",TIMESHEET!$2:$2,0))-2,0)</f>
        <v/>
      </c>
      <c r="AE408">
        <f>IFERROR(INDEX(TIMESHEET!$A$1:$AI$5000,MATCH($D408,TIMESHEET!A$1:A$500,0),MATCH("T202",TIMESHEET!$2:$2,0)),0)</f>
        <v/>
      </c>
      <c r="AF408">
        <f>IFERROR(INDEX(TIMESHEET!$A$1:$AI$5000,MATCH($D408,TIMESHEET!A$1:A$500,0),MATCH("T302",TIMESHEET!$2:$2,0)),0)</f>
        <v/>
      </c>
      <c r="AG408">
        <f>IFERROR(INDEX(TIMESHEET!$A$1:$AI$5000,MATCH($D408,TIMESHEET!A$1:A$500,0),MATCH("T406",TIMESHEET!$2:$2,0)),0)</f>
        <v/>
      </c>
      <c r="AH408">
        <f>AE408+AG408</f>
        <v/>
      </c>
      <c r="AI408">
        <f>IFERROR(INDEX(TIMESHEET!$A$1:$AI$5000,MATCH($D408,TIMESHEET!A$1:A$500,0),MATCH("T701",TIMESHEET!$2:$2,0)),0)</f>
        <v/>
      </c>
      <c r="AJ408">
        <f>IFERROR(INDEX(TIMESHEET!$A$1:$AI$5000,MATCH($D408,TIMESHEET!B$1:B$500,0),MATCH("T320",TIMESHEET!$2:$2,0)),0)</f>
        <v/>
      </c>
      <c r="AK408">
        <f>IFERROR(IF(LEFT(INDEX(PIS!O$1:O$500,MATCH(D408,PIS!C$1:C$500)),1)="M",T408/AD408*SUM(AE408:AG408),T408*AD408),0)</f>
        <v/>
      </c>
      <c r="AL408">
        <f>IFERROR(INDEX(ADJ!$A$1:$BZ$1000,MATCH(PAYROLL!D408,ADJ!A$1:A$500,0),MATCH(PAYROLL!AL$2,ADJ!$2:$2,0)),0)</f>
        <v/>
      </c>
      <c r="AM408">
        <f>SUM(AK408:AL408)</f>
        <v/>
      </c>
      <c r="AN408">
        <f>IFERROR(ROUND(V408/$AD408*$AH408,0),0)</f>
        <v/>
      </c>
      <c r="AO408">
        <f>IFERROR(ROUND(W408/$AD408*$AH408,0),0)</f>
        <v/>
      </c>
      <c r="AP408">
        <f>IFERROR(ROUND(X408/$AD408*$AE408,0),0)</f>
        <v/>
      </c>
      <c r="AQ408">
        <f>IFERROR(ROUND(Y408/$AD408*$AH408,0),0)</f>
        <v/>
      </c>
      <c r="AR408">
        <f>IFERROR(ROUND(Z408/$AD408*$AH408,0),0)</f>
        <v/>
      </c>
      <c r="AS408">
        <f>IFERROR(ROUND(AA408/$AD408*$AH408,0),0)</f>
        <v/>
      </c>
      <c r="AT408">
        <f>IFERROR(IF((AE408+AF408+AG408)&gt;13,AB408,ROUND(AB408/AD408*AH408,0)),0)</f>
        <v/>
      </c>
      <c r="AU408">
        <f>IFERROR(INDEX(ADJ!$A$1:$BZ$1000,MATCH(PAYROLL!D408,ADJ!A$1:A$500,0),MATCH(PAYROLL!AU$2,ADJ!$2:$2,0)),0)</f>
        <v/>
      </c>
      <c r="AV408">
        <f>ROUND(SUM(AN408:AU408),0)</f>
        <v/>
      </c>
      <c r="AW408">
        <f>IFERROR(INDEX(TIMESHEET!$A$1:$AI$5000,MATCH(PAYROLL!D408,TIMESHEET!A$1:A$500,0),MATCH("T620",TIMESHEET!$2:$2,0)),0)</f>
        <v/>
      </c>
      <c r="AX408">
        <f>IFERROR(INDEX(TIMESHEET!$A$1:$AI$5000,MATCH(PAYROLL!D408,TIMESHEET!A$1:A$500,0),MATCH("T601",TIMESHEET!$2:$2,0)),0)</f>
        <v/>
      </c>
      <c r="AY408">
        <f>IFERROR(INDEX(TIMESHEET!$A$1:$AI$5000,MATCH(PAYROLL!D408,TIMESHEET!A$1:A$500,0),MATCH("T602",TIMESHEET!$2:$2,0)),0)</f>
        <v/>
      </c>
      <c r="AZ408">
        <f>IFERROR(INDEX(TIMESHEET!$A$1:$AI$5000,MATCH(PAYROLL!D408,TIMESHEET!A$1:A$500,0),MATCH("T603",TIMESHEET!$2:$2,0)),0)</f>
        <v/>
      </c>
      <c r="BA408">
        <f>IFERROR(INDEX(TIMESHEET!$A$1:$AI$5000,MATCH(PAYROLL!D408,TIMESHEET!A$1:A$500,0),MATCH("T611",TIMESHEET!$2:$2,0)),0)</f>
        <v/>
      </c>
      <c r="BB408">
        <f>IFERROR(INDEX(TIMESHEET!$A$1:$AI$5000,MATCH(PAYROLL!D408,TIMESHEET!A$1:A$500,0),MATCH("T612",TIMESHEET!$2:$2,0)),0)</f>
        <v/>
      </c>
      <c r="BC408">
        <f>IFERROR(INDEX(TIMESHEET!$A$1:$AI$5000,MATCH(PAYROLL!D408,TIMESHEET!A$1:A$500,0),MATCH("T613",TIMESHEET!$2:$2,0)),0)</f>
        <v/>
      </c>
      <c r="BD408">
        <f>IFERROR(INDEX(TIMESHEET!$A$1:$AI$5000,MATCH(PAYROLL!D408,TIMESHEET!A$1:A$500,0),MATCH("T500",TIMESHEET!$2:$2,0)),0)</f>
        <v/>
      </c>
      <c r="BE408">
        <f>IFERROR(IF(LEFT(INDEX(PIS!O$1:O$500,MATCH(D408,PIS!C$1:C$500)),1)="M",T408/AD408/8*(AW408+AX408*1.5+AY408*2+AZ408*3+BA408*2.1+BB408*2.7+BC408*3.9+BD408*0.3),T408/8*(AW408+AX408*1.5+AY408*2+AZ408*3+BA408*2.1+BB408*2.7+BC408*3.9+BD408*0.3)),0)</f>
        <v/>
      </c>
      <c r="BF408">
        <f>IFERROR(INDEX(ADJ!$A$1:$BZ$1000,MATCH(PAYROLL!$D408,ADJ!A$1:A$500,0),MATCH(PAYROLL!BF$2,ADJ!$2:$2,0)),0)</f>
        <v/>
      </c>
      <c r="BG408">
        <f>IFERROR(INDEX(ADJ!$A$1:$BZ$1000,MATCH(PAYROLL!D408,ADJ!A$1:A$500,0),MATCH(PAYROLL!BG$2,ADJ!$2:$2,0)),0)</f>
        <v/>
      </c>
      <c r="BH408">
        <f>IFERROR(INDEX(ADJ!$A$1:$BZ$1000,MATCH(PAYROLL!D408,ADJ!A$1:A$500,0),MATCH(PAYROLL!BH$2,ADJ!$2:$2,0)),0)</f>
        <v/>
      </c>
      <c r="BI408">
        <f>IFERROR(INDEX(ADJ!$A$1:$BZ$1000,MATCH(PAYROLL!D408,ADJ!A$1:A$500,0),MATCH(PAYROLL!BI$2,ADJ!$2:$2,0)),0)</f>
        <v/>
      </c>
      <c r="BJ408">
        <f>IFERROR(INDEX(ADJ!$A$1:$BZ$1000,MATCH(PAYROLL!D408,ADJ!A$1:A$500,0),MATCH(PAYROLL!BJ$2,ADJ!$2:$2,0)),0)</f>
        <v/>
      </c>
      <c r="BK408">
        <f>SUM(BF408:BJ408)</f>
        <v/>
      </c>
      <c r="BL408">
        <f>IFERROR(INDEX(ADJ!$A$1:$BZ$1000,MATCH(PAYROLL!D408,ADJ!A$1:A$500,0),MATCH(PAYROLL!BL$2,ADJ!$2:$2,0)),0)</f>
        <v/>
      </c>
      <c r="BM408">
        <f>IFERROR(INDEX(ADJ!$A$1:$BZ$1000,MATCH(PAYROLL!D408,ADJ!A$1:A$500,0),MATCH(PAYROLL!BM$2,ADJ!$2:$2,0)),0)</f>
        <v/>
      </c>
      <c r="BN408">
        <f>IFERROR(INDEX(ADJ!$A$1:$BZ$1000,MATCH(PAYROLL!D408,ADJ!A$1:A$500,0),MATCH(PAYROLL!BN$2,ADJ!$2:$2,0)),0)</f>
        <v/>
      </c>
      <c r="BO408">
        <f>IFERROR(INDEX(ADJ!$A$1:$BZ$1000,MATCH(PAYROLL!D408,ADJ!A$1:A$500,0),MATCH(PAYROLL!BO$2,ADJ!$2:$2,0)),0)</f>
        <v/>
      </c>
      <c r="BP408">
        <f>SUM(AM408,AV408,BE408,BK408,BL408:BO408)</f>
        <v/>
      </c>
      <c r="BQ408">
        <f>BO408</f>
        <v/>
      </c>
      <c r="BR408">
        <f>IFERROR(ROUND(IF(LEFT(INDEX(PIS!O$1:O$500,MATCH(D408,PIS!C$1:C$500)),1)="D",T408/8*(BD408*0.3),IF(LEFT(INDEX(PIS!O$1:O$500,MATCH(D408,PIS!C$1:C$500)),1)="H",T408*($BD408*0.3),T408/$AD408/8*($BD408*0.3))),0),0)</f>
        <v/>
      </c>
      <c r="BS408">
        <f>IF(AP408&lt;1,0,MIN(AP408,730000))</f>
        <v/>
      </c>
      <c r="BT408">
        <f>IFERROR(ROUND((BE408-SUM(AW408:BC408)*T408/AD408/8),0)-BR408,0)</f>
        <v/>
      </c>
      <c r="BU408">
        <f>AO408</f>
        <v/>
      </c>
      <c r="BV408">
        <f>SUM(BQ408:BU408)</f>
        <v/>
      </c>
      <c r="BW408">
        <f>BP408-BV408</f>
        <v/>
      </c>
      <c r="BX408">
        <f>IFERROR(IF(RIGHT(INDEX(PIS!O$1:O$500,MATCH(D408,PIS!C$1:C$500)),5)="Gross",MIN(U408+V408,VLOOKUP("R700",TSC!B:C,2,0)*VLOOKUP("R101",TSC!B:C,2,0))*VLOOKUP("R701",TSC!B:C,2,0)%,0),0)</f>
        <v/>
      </c>
      <c r="BY408">
        <f>IFERROR(IF(RIGHT(INDEX(PIS!O$1:O$500,MATCH(D408,PIS!C$1:C$500)),5)="Gross",MIN(U408+V408,VLOOKUP("R700",TSC!B:C,2,0)*VLOOKUP("R101",TSC!B:C,2,0))*VLOOKUP("T704",TSC!B:C,2,0)%,0),0)</f>
        <v/>
      </c>
      <c r="BZ408">
        <f>IFERROR(IF(RIGHT(INDEX(PIS!O$1:O$500,MATCH(D408,PIS!C$1:C$500)),5)="Gross",MIN(U408+V408,VLOOKUP("R700",TSC!B:C,2,0)*VLOOKUP("1",TSC!F:G,2,0))*VLOOKUP("T705",TSC!B:C,2,0)%,0),0)</f>
        <v/>
      </c>
      <c r="CA408">
        <f>IFERROR(INDEX(ADJ!$A$1:$BZ$1000,MATCH(PAYROLL!D408,ADJ!A$1:A$500,0),MATCH(PAYROLL!CA$2,ADJ!$2:$2,0)),0)</f>
        <v/>
      </c>
      <c r="CB408">
        <f>IFERROR(INDEX(ADJ!$A$1:$BZ$1000,MATCH(PAYROLL!D408,ADJ!A$1:A$500,0),MATCH(PAYROLL!CB$2,ADJ!$2:$2,0)),0)</f>
        <v/>
      </c>
      <c r="CC408">
        <f>SUM(BX408:CB408)</f>
        <v/>
      </c>
      <c r="CD408">
        <f>IFERROR(INDEX(PIS!$A$1:$BZ$1000,MATCH(PAYROLL!D408,PIS!C$1:C$500,0),MATCH(PAYROLL!CD$1,PIS!$1:$1,0)),0)</f>
        <v/>
      </c>
      <c r="CE408">
        <f>IFERROR(IF(OR(INDEX(PIS!P$1:P$500,MATCH(D408,PIS!C$1:C$500,0))="LT2",INDEX(PIS!P$1:P$500,MATCH(D408,PIS!C$1:C$500,0))="P10"),0,SUM(CC408,CD408*VLOOKUP("R601",TSC!B:C,2,0),VLOOKUP("R602",TSC!B:C,2,0))),0)</f>
        <v/>
      </c>
      <c r="CF408">
        <f>MAX(BW408-CE408,0)</f>
        <v/>
      </c>
      <c r="CG408">
        <f>IFERROR(IF(OR(RIGHT(INDEX(PIS!P$1:P$500,MATCH(D408,PIS!C$1:C$500)),5)="P10",RIGHT(INDEX(PIS!P$1:P$500,MATCH(D408,PIS!C$1:C$500)),5)="CK"),0,IF(CF408&lt;=5000000,CF408*5%,IF(CF408&lt;=10000000,CF408*10%-250000,IF(CF408&lt;=18000000,CF408*15%-750000,IF(CF408&lt;=32000000,CF408*20%-1650000,IF(CF408&lt;=52000000,CF408*25%-3250000,IF(CF408&lt;=80000000,BH408*30%-5850000,CF408*35%-9850000))))))),0)</f>
        <v/>
      </c>
      <c r="CH408">
        <f>IFERROR(IF(OR(INDEX(PIS!P$1:P$500,MATCH(D408,PIS!C$1:C$500))="LT",INDEX(PIS!P$1:P$500,MATCH(D408,PIS!C$1:C$500))="CK"),0,IF(CF408&lt;2000000,0,CF408*10%)),0)</f>
        <v/>
      </c>
      <c r="CI408">
        <f>IFERROR(INDEX(ADJ!$A$1:$BZ$1000,MATCH(PAYROLL!D408,ADJ!A$1:A$500,0),MATCH(PAYROLL!CI$2,ADJ!$2:$2,0)),0)</f>
        <v/>
      </c>
      <c r="CJ408">
        <f>IFERROR(INDEX(ADJ!$A$1:$BZ$1000,MATCH(PAYROLL!D408,ADJ!A$1:A$500,0),MATCH(PAYROLL!CJ$2,ADJ!$2:$2,0)),0)</f>
        <v/>
      </c>
      <c r="CK408">
        <f>IFERROR(INDEX(ADJ!$A$1:$BZ$1000,MATCH(PAYROLL!D408,ADJ!A$1:A$500,0),MATCH(PAYROLL!CK$2,ADJ!$2:$2,0)),0)</f>
        <v/>
      </c>
      <c r="CL408">
        <f>SUM(CG408:CK408)</f>
        <v/>
      </c>
      <c r="CM408">
        <f>ROUND(SUM(CH408:CK408),0)</f>
        <v/>
      </c>
      <c r="CN408">
        <f>IFERROR(INDEX(CSDA!D$1:D$500,MATCH($CN$2,CSDA!C$1:C$500,0))*INDEX(PIS!V$1:V$500,MATCH(D408,PIS!C$1:C$500))+INDEX(ADJ!$A$1:$BZ$1000,MATCH(PAYROLL!D408,ADJ!A$1:A$500,0),MATCH(PAYROLL!CN$2,ADJ!$2:$2,0)),0)</f>
        <v/>
      </c>
      <c r="CO408">
        <f>IFERROR(INDEX(ADJ!$A$1:$BZ$1000,MATCH(PAYROLL!D408,ADJ!A$1:A$500,0),MATCH(PAYROLL!CO$2,ADJ!$2:$2,0)),0)</f>
        <v/>
      </c>
      <c r="CP408">
        <f>IFERROR(INDEX(ADJ!$A$1:$BZ$1000,MATCH(PAYROLL!D408,ADJ!A$1:A$500,0),MATCH(PAYROLL!CP$2,ADJ!$2:$2,0)),0)</f>
        <v/>
      </c>
      <c r="CQ408">
        <f>BP408-CL408-CI408-CM408-CN408-CO408-CP408-CC408</f>
        <v/>
      </c>
      <c r="CR408">
        <f>IFERROR(IF(RIGHT(INDEX(PIS!O$1:O$500,MATCH(D408,PIS!C$1:C$500,0)),5)="Gross",MIN(U408+V408,VLOOKUP("R700",TSC!B:C,2,0)*VLOOKUP("R101",TSC!B:C,2,0))*(VLOOKUP("T711",TSC!B:C,2,0)+VLOOKUP("T712",TSC!B:C,2,0))%,MIN(T408+V408,VLOOKUP("R700",TSC!B:C,2,0)*VLOOKUP("R101",TSC!B:C,2,0))*(VLOOKUP("T711",TSC!B:C,2,0)+VLOOKUP("T712",TSC!B:C,2,0)+VLOOKUP("R701",TSC!B:C,2,0))%),0)</f>
        <v/>
      </c>
      <c r="CS408">
        <f>IFERROR(IF(RIGHT(INDEX(PIS!O$1:O$500,MATCH(D408,PIS!C$1:C$500,0)),5)="Gross",MIN(U408+V408,VLOOKUP("R700",TSC!B:C,2,0)*VLOOKUP("R101",TSC!B:C,2,0))*(VLOOKUP("T714",TSC!B:C,2,0))%,MIN(T408+V408,VLOOKUP("R700",TSC!B:C,2,0)*VLOOKUP("R101",TSC!B:C,2,0))*(VLOOKUP("T704",TSC!B:C,2,0)+VLOOKUP("T714",TSC!B:C,2,0))%),0)</f>
        <v/>
      </c>
      <c r="CT408">
        <f>IFERROR(IF(RIGHT(INDEX(PIS!O$1:O$500,MATCH(D408,PIS!C$1:C$500,0)),5)="Gross",MIN(U408+V408,VLOOKUP("R700",TSC!B:C,2,0)*VLOOKUP("R101",TSC!B:C,2,0))*VLOOKUP("T705",TSC!B:C,2,0)%,MIN(T408+V408,VLOOKUP("R700",TSC!B:C,2,0)*VLOOKUP("R101",TSC!B:C,2,0))*VLOOKUP("T705",TSC!B:C,2,0)%),0)</f>
        <v/>
      </c>
      <c r="CU408">
        <f>IFERROR(IF(RIGHT(INDEX(PIS!O$1:O$500,MATCH(D408,PIS!C$1:C$500,0)),5)="Gross",MIN(U408+V408,VLOOKUP("R700",TSC!B:C,2,0)*VLOOKUP("R101",TSC!B:C,2,0))*(VLOOKUP("T713",TSC!B:C,2,0))%,MIN(T408+V408,VLOOKUP("R700",TSC!B:C,2,0)*VLOOKUP("R101",TSC!B:C,2,0))*(VLOOKUP("T713",TSC!B:C,2,0))%),0)</f>
        <v/>
      </c>
      <c r="CV408">
        <f>IFERROR(INDEX(ADJ!$A$1:$BZ$1000,MATCH(PAYROLL!D408,ADJ!A$1:A$500,0),MATCH(PAYROLL!CV$2,ADJ!$2:$2,0)),0)</f>
        <v/>
      </c>
      <c r="CW408">
        <f>IFERROR(INDEX(ADJ!$A$1:$BZ$1000,MATCH(PAYROLL!D408,ADJ!A$1:A$500,0),MATCH(PAYROLL!CW$2,ADJ!$2:$2,0)),0)</f>
        <v/>
      </c>
      <c r="CX408">
        <f>SUM(CR408:CW408)</f>
        <v/>
      </c>
      <c r="CY408">
        <f>ROUND(IF(CR408&gt;0,T408+V408*VLOOKUP("R202",TSC!$B$1:$C$500,2,0),0),0)</f>
        <v/>
      </c>
      <c r="CZ408">
        <f>IFERROR(INDEX(CSDA!D$1:D$500,MATCH($CZ$2,CSDA!C$1:C$500,0)),0)</f>
        <v/>
      </c>
      <c r="DA408">
        <f>ROUND(T408*0.7%,0)</f>
        <v/>
      </c>
      <c r="DB408">
        <f>ROUND(T408/12,0)</f>
        <v/>
      </c>
      <c r="DC408">
        <f ref="DC408" t="array">IFERROR(INDEX(CSDA!D$1:D$500,MATCH("Trích giữ"&amp;PAYROLL!DC$2,CSDA!A$1:A$500&amp;CSDA!C$1:C$500,0)),0)</f>
        <v/>
      </c>
      <c r="DD408">
        <f ref="DD408" t="array">IFERROR(INDEX(CSDA!D$1:D$500,MATCH("Trích giữ"&amp;PAYROLL!DD$2,CSDA!A$1:A$500&amp;CSDA!C$1:C$500,0)),0)</f>
        <v/>
      </c>
      <c r="DE408">
        <f ref="DE408" t="array">IFERROR(INDEX(CSDA!D$1:D$500,MATCH("Trích giữ"&amp;PAYROLL!DE$2,CSDA!A$1:A$500&amp;CSDA!C$1:C$500,0)),0)</f>
        <v/>
      </c>
      <c r="DF408">
        <f>IFERROR(INDEX(CSDA!D$1:D$500,MATCH(PAYROLL!DF$2,CSDA!C$1:C$500,0)),0)</f>
        <v/>
      </c>
      <c r="DG408">
        <f ref="DG408" t="array">IFERROR(INDEX(CSDA!D$1:D$500,MATCH("Trích giữ"&amp;PAYROLL!DG$2,CSDA!A$1:A$500&amp;CSDA!C$1:C$500,0)),0)</f>
        <v/>
      </c>
      <c r="DH408">
        <f>ROUND(T408/26,0)</f>
        <v/>
      </c>
      <c r="DI408">
        <f ref="DI408" t="array">IFERROR(INDEX(CSDA!D$1:D$500,MATCH("Trích giữ"&amp;PAYROLL!DI$2,CSDA!A$1:A$500&amp;CSDA!C$1:C$500,0)),0)</f>
        <v/>
      </c>
      <c r="DJ408">
        <f>IF(U408=0,T408*21.5%-BL408,0)</f>
        <v/>
      </c>
      <c r="DK408">
        <f ref="DK408" t="array">IFERROR(INDEX(CSDA!D$1:D$500,MATCH("Trích giữ"&amp;PAYROLL!DK$2,CSDA!A$1:A$500&amp;CSDA!C$1:C$500,0)),0)</f>
        <v/>
      </c>
      <c r="DL408">
        <f>IFERROR(INDEX(CSDA!D$1:D$500,MATCH(PAYROLL!DL$2,CSDA!C$1:C$500,0))/12,0)</f>
        <v/>
      </c>
      <c r="DM408">
        <f>SUM(DB408:DL408)</f>
        <v/>
      </c>
      <c r="DN408">
        <f>IFERROR(INDEX(ADJ!$A$1:$BZ$1000,MATCH(PAYROLL!D408,ADJ!A$1:A$500,0),MATCH(PAYROLL!DN$2,ADJ!$2:$2,0)),0)</f>
        <v/>
      </c>
      <c r="DO408">
        <f>IFERROR(SUM(BP408,DM408:DN408,CX408:DA408)-DT408,0)</f>
        <v/>
      </c>
      <c r="DP408">
        <f ref="DP408" t="array">SUM(BW408*IFERROR(INDEX(CSDA!D$1:D$500,MATCH(BW$2,CSDA!C$1:C$500,0)),0)%,CX408*IFERROR(INDEX(CSDA!D$1:D$500,MATCH(CX$2,CSDA!C$1:C$500,0)),0)%,DA408*IFERROR(INDEX(CSDA!D$1:D$500,MATCH(DA$2,CSDA!C$1:C$500,0)),0)%,DB408*IFERROR(INDEX(CSDA!D$1:D$500,MATCH(DB$2,CSDA!C$1:C$500,0)),0)%,DF408*IFERROR(INDEX(CSDA!D$1:D$500,MATCH("Phí dịch vụ"&amp;PAYROLL!DF$2,CSDA!A$1:A$500&amp;CSDA!C$1:C$500,0)),0)%,DC408*IFERROR(INDEX(CSDA!D$1:D$500,MATCH("Phí dịch vụ"&amp;PAYROLL!DC$2,CSDA!A$1:A$500&amp;CSDA!C$1:C$500,0)),0)%,DH408*IFERROR(INDEX(CSDA!D$1:D$500,MATCH("Phí dịch vụ"&amp;PAYROLL!DH$2,CSDA!A$1:A$500&amp;CSDA!C$1:C$500,0)),0)%,DJ408*IFERROR(INDEX(CSDA!D$1:D$500,MATCH("Phí dịch vụ"&amp;PAYROLL!DJ$2,CSDA!A$1:A$500&amp;CSDA!C$1:C$500,0)),0)%,BN408*IFERROR(INDEX(CSDA!D$1:D$500,MATCH(BN$2,CSDA!C$1:C$500,0)),0)%)-BN408*7%</f>
        <v/>
      </c>
      <c r="DQ408">
        <f>IFERROR(INDEX(ADJ!$A$1:$BZ$1000,MATCH(PAYROLL!D408,ADJ!A$1:A$500,0),MATCH(PAYROLL!DQ$2,ADJ!$2:$2,0)),0)</f>
        <v/>
      </c>
      <c r="DR408">
        <f>IFERROR(INDEX(ADJ!$A$1:$BZ$1000,MATCH(PAYROLL!D408,ADJ!A$1:A$500,0),MATCH(PAYROLL!DR$2,ADJ!$2:$2,0)),0)</f>
        <v/>
      </c>
      <c r="DS408">
        <f>SUM(DP408:DR408)</f>
        <v/>
      </c>
      <c r="DT408">
        <f>EK408</f>
        <v/>
      </c>
      <c r="DU408">
        <f>SUM(DO408:DR408)</f>
        <v/>
      </c>
      <c r="DV408">
        <f>ROUND(DU408*0.1,0)</f>
        <v/>
      </c>
      <c r="DW408">
        <f>DU408+DV408</f>
        <v/>
      </c>
      <c r="DZ408">
        <f>IFERROR(INDEX(ADJ!$A$1:$BZ$1000,MATCH(PAYROLL!$D408,ADJ!A$1:A$500,0),MATCH(PAYROLL!DZ$2,ADJ!$2:$2,0)),0)</f>
        <v/>
      </c>
      <c r="EA408">
        <f>IFERROR(INDEX(ADJ!$A$1:$BZ$1000,MATCH(PAYROLL!$D408,ADJ!A$1:A$500,0),MATCH(PAYROLL!EA$2,ADJ!$2:$2,0)),0)</f>
        <v/>
      </c>
      <c r="EB408">
        <f>IFERROR(INDEX(ADJ!$A$1:$BZ$1000,MATCH(PAYROLL!$D408,ADJ!A$1:A$500,0),MATCH(PAYROLL!EB$2,ADJ!$2:$2,0)),0)</f>
        <v/>
      </c>
      <c r="EC408">
        <f>IFERROR(INDEX(ADJ!$A$1:$BZ$1000,MATCH(PAYROLL!$D408,ADJ!A$1:A$500,0),MATCH(PAYROLL!EC$2,ADJ!$2:$2,0)),0)</f>
        <v/>
      </c>
      <c r="ED408">
        <f>IFERROR(INDEX(ADJ!$A$1:$BZ$1000,MATCH(PAYROLL!$D408,ADJ!A$1:A$500,0),MATCH(PAYROLL!ED$2,ADJ!$2:$2,0)),0)</f>
        <v/>
      </c>
      <c r="EE408">
        <f>IFERROR(INDEX(ADJ!$A$1:$BZ$1000,MATCH(PAYROLL!$D408,ADJ!A$1:A$500,0),MATCH(PAYROLL!EE$2,ADJ!$2:$2,0)),0)</f>
        <v/>
      </c>
      <c r="EF408">
        <f>IFERROR(INDEX(ADJ!$A$1:$BZ$1000,MATCH(PAYROLL!$D408,ADJ!A$1:A$500,0),MATCH(PAYROLL!EF$2,ADJ!$2:$2,0)),0)</f>
        <v/>
      </c>
      <c r="EG408">
        <f>IFERROR(INDEX(ADJ!$A$1:$BZ$1000,MATCH(PAYROLL!$D408,ADJ!A$1:A$500,0),MATCH(PAYROLL!EG$2,ADJ!$2:$2,0)),0)</f>
        <v/>
      </c>
      <c r="EH408">
        <f>IFERROR(INDEX(ADJ!$A$1:$BZ$1000,MATCH(PAYROLL!$D408,ADJ!A$1:A$500,0),MATCH(PAYROLL!EH$2,ADJ!$2:$2,0)),0)</f>
        <v/>
      </c>
      <c r="EI408">
        <f>IFERROR(INDEX(ADJ!$A$1:$BZ$1000,MATCH(PAYROLL!D408,ADJ!A$1:A$500,0),MATCH(PAYROLL!EI$2,ADJ!$2:$2,0)),0)</f>
        <v/>
      </c>
      <c r="EJ408">
        <f>IFERROR(INDEX(ADJ!$A$1:$BZ$1000,MATCH(PAYROLL!$D408,ADJ!A$1:A$500,0),MATCH(PAYROLL!EJ$2,ADJ!$2:$2,0)),0)</f>
        <v/>
      </c>
      <c r="EK408">
        <f>SUM(DZ408:EJ408)</f>
        <v/>
      </c>
    </row>
    <row r="409">
      <c r="A409" t="n">
        <v>407</v>
      </c>
      <c r="B409" t="inlineStr">
        <is>
          <t>Phạm Đình Cường</t>
        </is>
      </c>
      <c r="D409" t="inlineStr">
        <is>
          <t>148805-03</t>
        </is>
      </c>
      <c r="S409">
        <f>IFERROR(INDEX(PIS!$A$1:$BZ$1000,MATCH($D409,PIS!C$1:C$500,0),MATCH("Lương CB tháng trước",PIS!$1:$1,0)),0)</f>
        <v/>
      </c>
      <c r="T409">
        <f>IFERROR(INDEX(PIS!$A$1:$BZ$1000,MATCH($D409,PIS!C$1:C$500,0),MATCH("Lương CB hiện tại",PIS!$1:$1,0)),0)</f>
        <v/>
      </c>
      <c r="U409">
        <f>IFERROR(INDEX(PIS!$A$1:$BZ$1000,MATCH($D409,PIS!C$1:C$500,0),MATCH("Lương đóng BHBB",PIS!$1:$1,0)),0)</f>
        <v/>
      </c>
      <c r="V409">
        <f>IFERROR(INDEX(PIS!$A$1:$BZ$1000,MATCH($D409,PIS!C$1:C$500,0),MATCH(V$2,PIS!$2:$2,0)),0)</f>
        <v/>
      </c>
      <c r="W409">
        <f>IFERROR(INDEX(PIS!$A$1:$BZ$1000,MATCH($D409,PIS!C$1:C$500,0),MATCH(W$2,PIS!$2:$2,0)),0)</f>
        <v/>
      </c>
      <c r="X409">
        <f>IFERROR(INDEX(PIS!$A$1:$BZ$1000,MATCH($D409,PIS!C$1:C$500,0),MATCH(X$2,PIS!$2:$2,0)),0)</f>
        <v/>
      </c>
      <c r="Y409">
        <f>IFERROR(INDEX(PIS!$A$1:$BZ$1000,MATCH($D409,PIS!C$1:C$500,0),MATCH(Y$2,PIS!$2:$2,0)),0)</f>
        <v/>
      </c>
      <c r="Z409">
        <f>IFERROR(INDEX(PIS!$A$1:$BZ$1000,MATCH($D409,PIS!C$1:C$500,0),MATCH(Z$2,PIS!$2:$2,0)),0)</f>
        <v/>
      </c>
      <c r="AA409">
        <f>IFERROR(INDEX(PIS!$A$1:$BZ$1000,MATCH($D409,PIS!C$1:C$500,0),MATCH(AA$2,PIS!$2:$2,0)),0)</f>
        <v/>
      </c>
      <c r="AB409">
        <f>IFERROR(INDEX(PIS!$A$1:$BZ$1000,MATCH($D409,PIS!C$1:C$500,0),MATCH(AB$2,PIS!$2:$2,0)),0)</f>
        <v/>
      </c>
      <c r="AC409">
        <f>SUM(V409:AB409)</f>
        <v/>
      </c>
      <c r="AD409">
        <f>IFERROR(INDEX(TIMESHEET!$A$1:$AI$5000,MATCH($D409,TIMESHEET!A$1:A$500,0),MATCH("T100",TIMESHEET!$2:$2,0))-2,0)</f>
        <v/>
      </c>
      <c r="AE409">
        <f>IFERROR(INDEX(TIMESHEET!$A$1:$AI$5000,MATCH($D409,TIMESHEET!A$1:A$500,0),MATCH("T202",TIMESHEET!$2:$2,0)),0)</f>
        <v/>
      </c>
      <c r="AF409">
        <f>IFERROR(INDEX(TIMESHEET!$A$1:$AI$5000,MATCH($D409,TIMESHEET!A$1:A$500,0),MATCH("T302",TIMESHEET!$2:$2,0)),0)</f>
        <v/>
      </c>
      <c r="AG409">
        <f>IFERROR(INDEX(TIMESHEET!$A$1:$AI$5000,MATCH($D409,TIMESHEET!A$1:A$500,0),MATCH("T406",TIMESHEET!$2:$2,0)),0)</f>
        <v/>
      </c>
      <c r="AH409">
        <f>AE409+AG409</f>
        <v/>
      </c>
      <c r="AI409">
        <f>IFERROR(INDEX(TIMESHEET!$A$1:$AI$5000,MATCH($D409,TIMESHEET!A$1:A$500,0),MATCH("T701",TIMESHEET!$2:$2,0)),0)</f>
        <v/>
      </c>
      <c r="AJ409">
        <f>IFERROR(INDEX(TIMESHEET!$A$1:$AI$5000,MATCH($D409,TIMESHEET!B$1:B$500,0),MATCH("T320",TIMESHEET!$2:$2,0)),0)</f>
        <v/>
      </c>
      <c r="AK409">
        <f>IFERROR(IF(LEFT(INDEX(PIS!O$1:O$500,MATCH(D409,PIS!C$1:C$500)),1)="M",T409/AD409*SUM(AE409:AG409),T409*AD409),0)</f>
        <v/>
      </c>
      <c r="AL409">
        <f>IFERROR(INDEX(ADJ!$A$1:$BZ$1000,MATCH(PAYROLL!D409,ADJ!A$1:A$500,0),MATCH(PAYROLL!AL$2,ADJ!$2:$2,0)),0)</f>
        <v/>
      </c>
      <c r="AM409">
        <f>SUM(AK409:AL409)</f>
        <v/>
      </c>
      <c r="AN409">
        <f>IFERROR(ROUND(V409/$AD409*$AH409,0),0)</f>
        <v/>
      </c>
      <c r="AO409">
        <f>IFERROR(ROUND(W409/$AD409*$AH409,0),0)</f>
        <v/>
      </c>
      <c r="AP409">
        <f>IFERROR(ROUND(X409/$AD409*$AE409,0),0)</f>
        <v/>
      </c>
      <c r="AQ409">
        <f>IFERROR(ROUND(Y409/$AD409*$AH409,0),0)</f>
        <v/>
      </c>
      <c r="AR409">
        <f>IFERROR(ROUND(Z409/$AD409*$AH409,0),0)</f>
        <v/>
      </c>
      <c r="AS409">
        <f>IFERROR(ROUND(AA409/$AD409*$AH409,0),0)</f>
        <v/>
      </c>
      <c r="AT409">
        <f>IFERROR(IF((AE409+AF409+AG409)&gt;13,AB409,ROUND(AB409/AD409*AH409,0)),0)</f>
        <v/>
      </c>
      <c r="AU409">
        <f>IFERROR(INDEX(ADJ!$A$1:$BZ$1000,MATCH(PAYROLL!D409,ADJ!A$1:A$500,0),MATCH(PAYROLL!AU$2,ADJ!$2:$2,0)),0)</f>
        <v/>
      </c>
      <c r="AV409">
        <f>ROUND(SUM(AN409:AU409),0)</f>
        <v/>
      </c>
      <c r="AW409">
        <f>IFERROR(INDEX(TIMESHEET!$A$1:$AI$5000,MATCH(PAYROLL!D409,TIMESHEET!A$1:A$500,0),MATCH("T620",TIMESHEET!$2:$2,0)),0)</f>
        <v/>
      </c>
      <c r="AX409">
        <f>IFERROR(INDEX(TIMESHEET!$A$1:$AI$5000,MATCH(PAYROLL!D409,TIMESHEET!A$1:A$500,0),MATCH("T601",TIMESHEET!$2:$2,0)),0)</f>
        <v/>
      </c>
      <c r="AY409">
        <f>IFERROR(INDEX(TIMESHEET!$A$1:$AI$5000,MATCH(PAYROLL!D409,TIMESHEET!A$1:A$500,0),MATCH("T602",TIMESHEET!$2:$2,0)),0)</f>
        <v/>
      </c>
      <c r="AZ409">
        <f>IFERROR(INDEX(TIMESHEET!$A$1:$AI$5000,MATCH(PAYROLL!D409,TIMESHEET!A$1:A$500,0),MATCH("T603",TIMESHEET!$2:$2,0)),0)</f>
        <v/>
      </c>
      <c r="BA409">
        <f>IFERROR(INDEX(TIMESHEET!$A$1:$AI$5000,MATCH(PAYROLL!D409,TIMESHEET!A$1:A$500,0),MATCH("T611",TIMESHEET!$2:$2,0)),0)</f>
        <v/>
      </c>
      <c r="BB409">
        <f>IFERROR(INDEX(TIMESHEET!$A$1:$AI$5000,MATCH(PAYROLL!D409,TIMESHEET!A$1:A$500,0),MATCH("T612",TIMESHEET!$2:$2,0)),0)</f>
        <v/>
      </c>
      <c r="BC409">
        <f>IFERROR(INDEX(TIMESHEET!$A$1:$AI$5000,MATCH(PAYROLL!D409,TIMESHEET!A$1:A$500,0),MATCH("T613",TIMESHEET!$2:$2,0)),0)</f>
        <v/>
      </c>
      <c r="BD409">
        <f>IFERROR(INDEX(TIMESHEET!$A$1:$AI$5000,MATCH(PAYROLL!D409,TIMESHEET!A$1:A$500,0),MATCH("T500",TIMESHEET!$2:$2,0)),0)</f>
        <v/>
      </c>
      <c r="BE409">
        <f>IFERROR(IF(LEFT(INDEX(PIS!O$1:O$500,MATCH(D409,PIS!C$1:C$500)),1)="M",T409/AD409/8*(AW409+AX409*1.5+AY409*2+AZ409*3+BA409*2.1+BB409*2.7+BC409*3.9+BD409*0.3),T409/8*(AW409+AX409*1.5+AY409*2+AZ409*3+BA409*2.1+BB409*2.7+BC409*3.9+BD409*0.3)),0)</f>
        <v/>
      </c>
      <c r="BF409">
        <f>IFERROR(INDEX(ADJ!$A$1:$BZ$1000,MATCH(PAYROLL!$D409,ADJ!A$1:A$500,0),MATCH(PAYROLL!BF$2,ADJ!$2:$2,0)),0)</f>
        <v/>
      </c>
      <c r="BG409">
        <f>IFERROR(INDEX(ADJ!$A$1:$BZ$1000,MATCH(PAYROLL!D409,ADJ!A$1:A$500,0),MATCH(PAYROLL!BG$2,ADJ!$2:$2,0)),0)</f>
        <v/>
      </c>
      <c r="BH409">
        <f>IFERROR(INDEX(ADJ!$A$1:$BZ$1000,MATCH(PAYROLL!D409,ADJ!A$1:A$500,0),MATCH(PAYROLL!BH$2,ADJ!$2:$2,0)),0)</f>
        <v/>
      </c>
      <c r="BI409">
        <f>IFERROR(INDEX(ADJ!$A$1:$BZ$1000,MATCH(PAYROLL!D409,ADJ!A$1:A$500,0),MATCH(PAYROLL!BI$2,ADJ!$2:$2,0)),0)</f>
        <v/>
      </c>
      <c r="BJ409">
        <f>IFERROR(INDEX(ADJ!$A$1:$BZ$1000,MATCH(PAYROLL!D409,ADJ!A$1:A$500,0),MATCH(PAYROLL!BJ$2,ADJ!$2:$2,0)),0)</f>
        <v/>
      </c>
      <c r="BK409">
        <f>SUM(BF409:BJ409)</f>
        <v/>
      </c>
      <c r="BL409">
        <f>IFERROR(INDEX(ADJ!$A$1:$BZ$1000,MATCH(PAYROLL!D409,ADJ!A$1:A$500,0),MATCH(PAYROLL!BL$2,ADJ!$2:$2,0)),0)</f>
        <v/>
      </c>
      <c r="BM409">
        <f>IFERROR(INDEX(ADJ!$A$1:$BZ$1000,MATCH(PAYROLL!D409,ADJ!A$1:A$500,0),MATCH(PAYROLL!BM$2,ADJ!$2:$2,0)),0)</f>
        <v/>
      </c>
      <c r="BN409">
        <f>IFERROR(INDEX(ADJ!$A$1:$BZ$1000,MATCH(PAYROLL!D409,ADJ!A$1:A$500,0),MATCH(PAYROLL!BN$2,ADJ!$2:$2,0)),0)</f>
        <v/>
      </c>
      <c r="BO409">
        <f>IFERROR(INDEX(ADJ!$A$1:$BZ$1000,MATCH(PAYROLL!D409,ADJ!A$1:A$500,0),MATCH(PAYROLL!BO$2,ADJ!$2:$2,0)),0)</f>
        <v/>
      </c>
      <c r="BP409">
        <f>SUM(AM409,AV409,BE409,BK409,BL409:BO409)</f>
        <v/>
      </c>
      <c r="BQ409">
        <f>BO409</f>
        <v/>
      </c>
      <c r="BR409">
        <f>IFERROR(ROUND(IF(LEFT(INDEX(PIS!O$1:O$500,MATCH(D409,PIS!C$1:C$500)),1)="D",T409/8*(BD409*0.3),IF(LEFT(INDEX(PIS!O$1:O$500,MATCH(D409,PIS!C$1:C$500)),1)="H",T409*($BD409*0.3),T409/$AD409/8*($BD409*0.3))),0),0)</f>
        <v/>
      </c>
      <c r="BS409">
        <f>IF(AP409&lt;1,0,MIN(AP409,730000))</f>
        <v/>
      </c>
      <c r="BT409">
        <f>IFERROR(ROUND((BE409-SUM(AW409:BC409)*T409/AD409/8),0)-BR409,0)</f>
        <v/>
      </c>
      <c r="BU409">
        <f>AO409</f>
        <v/>
      </c>
      <c r="BV409">
        <f>SUM(BQ409:BU409)</f>
        <v/>
      </c>
      <c r="BW409">
        <f>BP409-BV409</f>
        <v/>
      </c>
      <c r="BX409">
        <f>IFERROR(IF(RIGHT(INDEX(PIS!O$1:O$500,MATCH(D409,PIS!C$1:C$500)),5)="Gross",MIN(U409+V409,VLOOKUP("R700",TSC!B:C,2,0)*VLOOKUP("R101",TSC!B:C,2,0))*VLOOKUP("R701",TSC!B:C,2,0)%,0),0)</f>
        <v/>
      </c>
      <c r="BY409">
        <f>IFERROR(IF(RIGHT(INDEX(PIS!O$1:O$500,MATCH(D409,PIS!C$1:C$500)),5)="Gross",MIN(U409+V409,VLOOKUP("R700",TSC!B:C,2,0)*VLOOKUP("R101",TSC!B:C,2,0))*VLOOKUP("T704",TSC!B:C,2,0)%,0),0)</f>
        <v/>
      </c>
      <c r="BZ409">
        <f>IFERROR(IF(RIGHT(INDEX(PIS!O$1:O$500,MATCH(D409,PIS!C$1:C$500)),5)="Gross",MIN(U409+V409,VLOOKUP("R700",TSC!B:C,2,0)*VLOOKUP("1",TSC!F:G,2,0))*VLOOKUP("T705",TSC!B:C,2,0)%,0),0)</f>
        <v/>
      </c>
      <c r="CA409">
        <f>IFERROR(INDEX(ADJ!$A$1:$BZ$1000,MATCH(PAYROLL!D409,ADJ!A$1:A$500,0),MATCH(PAYROLL!CA$2,ADJ!$2:$2,0)),0)</f>
        <v/>
      </c>
      <c r="CB409">
        <f>IFERROR(INDEX(ADJ!$A$1:$BZ$1000,MATCH(PAYROLL!D409,ADJ!A$1:A$500,0),MATCH(PAYROLL!CB$2,ADJ!$2:$2,0)),0)</f>
        <v/>
      </c>
      <c r="CC409">
        <f>SUM(BX409:CB409)</f>
        <v/>
      </c>
      <c r="CD409">
        <f>IFERROR(INDEX(PIS!$A$1:$BZ$1000,MATCH(PAYROLL!D409,PIS!C$1:C$500,0),MATCH(PAYROLL!CD$1,PIS!$1:$1,0)),0)</f>
        <v/>
      </c>
      <c r="CE409">
        <f>IFERROR(IF(OR(INDEX(PIS!P$1:P$500,MATCH(D409,PIS!C$1:C$500,0))="LT2",INDEX(PIS!P$1:P$500,MATCH(D409,PIS!C$1:C$500,0))="P10"),0,SUM(CC409,CD409*VLOOKUP("R601",TSC!B:C,2,0),VLOOKUP("R602",TSC!B:C,2,0))),0)</f>
        <v/>
      </c>
      <c r="CF409">
        <f>MAX(BW409-CE409,0)</f>
        <v/>
      </c>
      <c r="CG409">
        <f>IFERROR(IF(OR(RIGHT(INDEX(PIS!P$1:P$500,MATCH(D409,PIS!C$1:C$500)),5)="P10",RIGHT(INDEX(PIS!P$1:P$500,MATCH(D409,PIS!C$1:C$500)),5)="CK"),0,IF(CF409&lt;=5000000,CF409*5%,IF(CF409&lt;=10000000,CF409*10%-250000,IF(CF409&lt;=18000000,CF409*15%-750000,IF(CF409&lt;=32000000,CF409*20%-1650000,IF(CF409&lt;=52000000,CF409*25%-3250000,IF(CF409&lt;=80000000,BH409*30%-5850000,CF409*35%-9850000))))))),0)</f>
        <v/>
      </c>
      <c r="CH409">
        <f>IFERROR(IF(OR(INDEX(PIS!P$1:P$500,MATCH(D409,PIS!C$1:C$500))="LT",INDEX(PIS!P$1:P$500,MATCH(D409,PIS!C$1:C$500))="CK"),0,IF(CF409&lt;2000000,0,CF409*10%)),0)</f>
        <v/>
      </c>
      <c r="CI409">
        <f>IFERROR(INDEX(ADJ!$A$1:$BZ$1000,MATCH(PAYROLL!D409,ADJ!A$1:A$500,0),MATCH(PAYROLL!CI$2,ADJ!$2:$2,0)),0)</f>
        <v/>
      </c>
      <c r="CJ409">
        <f>IFERROR(INDEX(ADJ!$A$1:$BZ$1000,MATCH(PAYROLL!D409,ADJ!A$1:A$500,0),MATCH(PAYROLL!CJ$2,ADJ!$2:$2,0)),0)</f>
        <v/>
      </c>
      <c r="CK409">
        <f>IFERROR(INDEX(ADJ!$A$1:$BZ$1000,MATCH(PAYROLL!D409,ADJ!A$1:A$500,0),MATCH(PAYROLL!CK$2,ADJ!$2:$2,0)),0)</f>
        <v/>
      </c>
      <c r="CL409">
        <f>SUM(CG409:CK409)</f>
        <v/>
      </c>
      <c r="CM409">
        <f>ROUND(SUM(CH409:CK409),0)</f>
        <v/>
      </c>
      <c r="CN409">
        <f>IFERROR(INDEX(CSDA!D$1:D$500,MATCH($CN$2,CSDA!C$1:C$500,0))*INDEX(PIS!V$1:V$500,MATCH(D409,PIS!C$1:C$500))+INDEX(ADJ!$A$1:$BZ$1000,MATCH(PAYROLL!D409,ADJ!A$1:A$500,0),MATCH(PAYROLL!CN$2,ADJ!$2:$2,0)),0)</f>
        <v/>
      </c>
      <c r="CO409">
        <f>IFERROR(INDEX(ADJ!$A$1:$BZ$1000,MATCH(PAYROLL!D409,ADJ!A$1:A$500,0),MATCH(PAYROLL!CO$2,ADJ!$2:$2,0)),0)</f>
        <v/>
      </c>
      <c r="CP409">
        <f>IFERROR(INDEX(ADJ!$A$1:$BZ$1000,MATCH(PAYROLL!D409,ADJ!A$1:A$500,0),MATCH(PAYROLL!CP$2,ADJ!$2:$2,0)),0)</f>
        <v/>
      </c>
      <c r="CQ409">
        <f>BP409-CL409-CI409-CM409-CN409-CO409-CP409-CC409</f>
        <v/>
      </c>
      <c r="CR409">
        <f>IFERROR(IF(RIGHT(INDEX(PIS!O$1:O$500,MATCH(D409,PIS!C$1:C$500,0)),5)="Gross",MIN(U409+V409,VLOOKUP("R700",TSC!B:C,2,0)*VLOOKUP("R101",TSC!B:C,2,0))*(VLOOKUP("T711",TSC!B:C,2,0)+VLOOKUP("T712",TSC!B:C,2,0))%,MIN(T409+V409,VLOOKUP("R700",TSC!B:C,2,0)*VLOOKUP("R101",TSC!B:C,2,0))*(VLOOKUP("T711",TSC!B:C,2,0)+VLOOKUP("T712",TSC!B:C,2,0)+VLOOKUP("R701",TSC!B:C,2,0))%),0)</f>
        <v/>
      </c>
      <c r="CS409">
        <f>IFERROR(IF(RIGHT(INDEX(PIS!O$1:O$500,MATCH(D409,PIS!C$1:C$500,0)),5)="Gross",MIN(U409+V409,VLOOKUP("R700",TSC!B:C,2,0)*VLOOKUP("R101",TSC!B:C,2,0))*(VLOOKUP("T714",TSC!B:C,2,0))%,MIN(T409+V409,VLOOKUP("R700",TSC!B:C,2,0)*VLOOKUP("R101",TSC!B:C,2,0))*(VLOOKUP("T704",TSC!B:C,2,0)+VLOOKUP("T714",TSC!B:C,2,0))%),0)</f>
        <v/>
      </c>
      <c r="CT409">
        <f>IFERROR(IF(RIGHT(INDEX(PIS!O$1:O$500,MATCH(D409,PIS!C$1:C$500,0)),5)="Gross",MIN(U409+V409,VLOOKUP("R700",TSC!B:C,2,0)*VLOOKUP("R101",TSC!B:C,2,0))*VLOOKUP("T705",TSC!B:C,2,0)%,MIN(T409+V409,VLOOKUP("R700",TSC!B:C,2,0)*VLOOKUP("R101",TSC!B:C,2,0))*VLOOKUP("T705",TSC!B:C,2,0)%),0)</f>
        <v/>
      </c>
      <c r="CU409">
        <f>IFERROR(IF(RIGHT(INDEX(PIS!O$1:O$500,MATCH(D409,PIS!C$1:C$500,0)),5)="Gross",MIN(U409+V409,VLOOKUP("R700",TSC!B:C,2,0)*VLOOKUP("R101",TSC!B:C,2,0))*(VLOOKUP("T713",TSC!B:C,2,0))%,MIN(T409+V409,VLOOKUP("R700",TSC!B:C,2,0)*VLOOKUP("R101",TSC!B:C,2,0))*(VLOOKUP("T713",TSC!B:C,2,0))%),0)</f>
        <v/>
      </c>
      <c r="CV409">
        <f>IFERROR(INDEX(ADJ!$A$1:$BZ$1000,MATCH(PAYROLL!D409,ADJ!A$1:A$500,0),MATCH(PAYROLL!CV$2,ADJ!$2:$2,0)),0)</f>
        <v/>
      </c>
      <c r="CW409">
        <f>IFERROR(INDEX(ADJ!$A$1:$BZ$1000,MATCH(PAYROLL!D409,ADJ!A$1:A$500,0),MATCH(PAYROLL!CW$2,ADJ!$2:$2,0)),0)</f>
        <v/>
      </c>
      <c r="CX409">
        <f>SUM(CR409:CW409)</f>
        <v/>
      </c>
      <c r="CY409">
        <f>ROUND(IF(CR409&gt;0,T409+V409*VLOOKUP("R202",TSC!$B$1:$C$500,2,0),0),0)</f>
        <v/>
      </c>
      <c r="CZ409">
        <f>IFERROR(INDEX(CSDA!D$1:D$500,MATCH($CZ$2,CSDA!C$1:C$500,0)),0)</f>
        <v/>
      </c>
      <c r="DA409">
        <f>ROUND(T409*0.7%,0)</f>
        <v/>
      </c>
      <c r="DB409">
        <f>ROUND(T409/12,0)</f>
        <v/>
      </c>
      <c r="DC409">
        <f ref="DC409" t="array">IFERROR(INDEX(CSDA!D$1:D$500,MATCH("Trích giữ"&amp;PAYROLL!DC$2,CSDA!A$1:A$500&amp;CSDA!C$1:C$500,0)),0)</f>
        <v/>
      </c>
      <c r="DD409">
        <f ref="DD409" t="array">IFERROR(INDEX(CSDA!D$1:D$500,MATCH("Trích giữ"&amp;PAYROLL!DD$2,CSDA!A$1:A$500&amp;CSDA!C$1:C$500,0)),0)</f>
        <v/>
      </c>
      <c r="DE409">
        <f ref="DE409" t="array">IFERROR(INDEX(CSDA!D$1:D$500,MATCH("Trích giữ"&amp;PAYROLL!DE$2,CSDA!A$1:A$500&amp;CSDA!C$1:C$500,0)),0)</f>
        <v/>
      </c>
      <c r="DF409">
        <f>IFERROR(INDEX(CSDA!D$1:D$500,MATCH(PAYROLL!DF$2,CSDA!C$1:C$500,0)),0)</f>
        <v/>
      </c>
      <c r="DG409">
        <f ref="DG409" t="array">IFERROR(INDEX(CSDA!D$1:D$500,MATCH("Trích giữ"&amp;PAYROLL!DG$2,CSDA!A$1:A$500&amp;CSDA!C$1:C$500,0)),0)</f>
        <v/>
      </c>
      <c r="DH409">
        <f>ROUND(T409/26,0)</f>
        <v/>
      </c>
      <c r="DI409">
        <f ref="DI409" t="array">IFERROR(INDEX(CSDA!D$1:D$500,MATCH("Trích giữ"&amp;PAYROLL!DI$2,CSDA!A$1:A$500&amp;CSDA!C$1:C$500,0)),0)</f>
        <v/>
      </c>
      <c r="DJ409">
        <f>IF(U409=0,T409*21.5%-BL409,0)</f>
        <v/>
      </c>
      <c r="DK409">
        <f ref="DK409" t="array">IFERROR(INDEX(CSDA!D$1:D$500,MATCH("Trích giữ"&amp;PAYROLL!DK$2,CSDA!A$1:A$500&amp;CSDA!C$1:C$500,0)),0)</f>
        <v/>
      </c>
      <c r="DL409">
        <f>IFERROR(INDEX(CSDA!D$1:D$500,MATCH(PAYROLL!DL$2,CSDA!C$1:C$500,0))/12,0)</f>
        <v/>
      </c>
      <c r="DM409">
        <f>SUM(DB409:DL409)</f>
        <v/>
      </c>
      <c r="DN409">
        <f>IFERROR(INDEX(ADJ!$A$1:$BZ$1000,MATCH(PAYROLL!D409,ADJ!A$1:A$500,0),MATCH(PAYROLL!DN$2,ADJ!$2:$2,0)),0)</f>
        <v/>
      </c>
      <c r="DO409">
        <f>IFERROR(SUM(BP409,DM409:DN409,CX409:DA409)-DT409,0)</f>
        <v/>
      </c>
      <c r="DP409">
        <f ref="DP409" t="array">SUM(BW409*IFERROR(INDEX(CSDA!D$1:D$500,MATCH(BW$2,CSDA!C$1:C$500,0)),0)%,CX409*IFERROR(INDEX(CSDA!D$1:D$500,MATCH(CX$2,CSDA!C$1:C$500,0)),0)%,DA409*IFERROR(INDEX(CSDA!D$1:D$500,MATCH(DA$2,CSDA!C$1:C$500,0)),0)%,DB409*IFERROR(INDEX(CSDA!D$1:D$500,MATCH(DB$2,CSDA!C$1:C$500,0)),0)%,DF409*IFERROR(INDEX(CSDA!D$1:D$500,MATCH("Phí dịch vụ"&amp;PAYROLL!DF$2,CSDA!A$1:A$500&amp;CSDA!C$1:C$500,0)),0)%,DC409*IFERROR(INDEX(CSDA!D$1:D$500,MATCH("Phí dịch vụ"&amp;PAYROLL!DC$2,CSDA!A$1:A$500&amp;CSDA!C$1:C$500,0)),0)%,DH409*IFERROR(INDEX(CSDA!D$1:D$500,MATCH("Phí dịch vụ"&amp;PAYROLL!DH$2,CSDA!A$1:A$500&amp;CSDA!C$1:C$500,0)),0)%,DJ409*IFERROR(INDEX(CSDA!D$1:D$500,MATCH("Phí dịch vụ"&amp;PAYROLL!DJ$2,CSDA!A$1:A$500&amp;CSDA!C$1:C$500,0)),0)%,BN409*IFERROR(INDEX(CSDA!D$1:D$500,MATCH(BN$2,CSDA!C$1:C$500,0)),0)%)-BN409*7%</f>
        <v/>
      </c>
      <c r="DQ409">
        <f>IFERROR(INDEX(ADJ!$A$1:$BZ$1000,MATCH(PAYROLL!D409,ADJ!A$1:A$500,0),MATCH(PAYROLL!DQ$2,ADJ!$2:$2,0)),0)</f>
        <v/>
      </c>
      <c r="DR409">
        <f>IFERROR(INDEX(ADJ!$A$1:$BZ$1000,MATCH(PAYROLL!D409,ADJ!A$1:A$500,0),MATCH(PAYROLL!DR$2,ADJ!$2:$2,0)),0)</f>
        <v/>
      </c>
      <c r="DS409">
        <f>SUM(DP409:DR409)</f>
        <v/>
      </c>
      <c r="DT409">
        <f>EK409</f>
        <v/>
      </c>
      <c r="DU409">
        <f>SUM(DO409:DR409)</f>
        <v/>
      </c>
      <c r="DV409">
        <f>ROUND(DU409*0.1,0)</f>
        <v/>
      </c>
      <c r="DW409">
        <f>DU409+DV409</f>
        <v/>
      </c>
      <c r="DZ409">
        <f>IFERROR(INDEX(ADJ!$A$1:$BZ$1000,MATCH(PAYROLL!$D409,ADJ!A$1:A$500,0),MATCH(PAYROLL!DZ$2,ADJ!$2:$2,0)),0)</f>
        <v/>
      </c>
      <c r="EA409">
        <f>IFERROR(INDEX(ADJ!$A$1:$BZ$1000,MATCH(PAYROLL!$D409,ADJ!A$1:A$500,0),MATCH(PAYROLL!EA$2,ADJ!$2:$2,0)),0)</f>
        <v/>
      </c>
      <c r="EB409">
        <f>IFERROR(INDEX(ADJ!$A$1:$BZ$1000,MATCH(PAYROLL!$D409,ADJ!A$1:A$500,0),MATCH(PAYROLL!EB$2,ADJ!$2:$2,0)),0)</f>
        <v/>
      </c>
      <c r="EC409">
        <f>IFERROR(INDEX(ADJ!$A$1:$BZ$1000,MATCH(PAYROLL!$D409,ADJ!A$1:A$500,0),MATCH(PAYROLL!EC$2,ADJ!$2:$2,0)),0)</f>
        <v/>
      </c>
      <c r="ED409">
        <f>IFERROR(INDEX(ADJ!$A$1:$BZ$1000,MATCH(PAYROLL!$D409,ADJ!A$1:A$500,0),MATCH(PAYROLL!ED$2,ADJ!$2:$2,0)),0)</f>
        <v/>
      </c>
      <c r="EE409">
        <f>IFERROR(INDEX(ADJ!$A$1:$BZ$1000,MATCH(PAYROLL!$D409,ADJ!A$1:A$500,0),MATCH(PAYROLL!EE$2,ADJ!$2:$2,0)),0)</f>
        <v/>
      </c>
      <c r="EF409">
        <f>IFERROR(INDEX(ADJ!$A$1:$BZ$1000,MATCH(PAYROLL!$D409,ADJ!A$1:A$500,0),MATCH(PAYROLL!EF$2,ADJ!$2:$2,0)),0)</f>
        <v/>
      </c>
      <c r="EG409">
        <f>IFERROR(INDEX(ADJ!$A$1:$BZ$1000,MATCH(PAYROLL!$D409,ADJ!A$1:A$500,0),MATCH(PAYROLL!EG$2,ADJ!$2:$2,0)),0)</f>
        <v/>
      </c>
      <c r="EH409">
        <f>IFERROR(INDEX(ADJ!$A$1:$BZ$1000,MATCH(PAYROLL!$D409,ADJ!A$1:A$500,0),MATCH(PAYROLL!EH$2,ADJ!$2:$2,0)),0)</f>
        <v/>
      </c>
      <c r="EI409">
        <f>IFERROR(INDEX(ADJ!$A$1:$BZ$1000,MATCH(PAYROLL!D409,ADJ!A$1:A$500,0),MATCH(PAYROLL!EI$2,ADJ!$2:$2,0)),0)</f>
        <v/>
      </c>
      <c r="EJ409">
        <f>IFERROR(INDEX(ADJ!$A$1:$BZ$1000,MATCH(PAYROLL!$D409,ADJ!A$1:A$500,0),MATCH(PAYROLL!EJ$2,ADJ!$2:$2,0)),0)</f>
        <v/>
      </c>
      <c r="EK409">
        <f>SUM(DZ409:EJ409)</f>
        <v/>
      </c>
    </row>
    <row r="410">
      <c r="A410" t="n">
        <v>408</v>
      </c>
      <c r="B410" t="inlineStr">
        <is>
          <t>Nông Văn Nam</t>
        </is>
      </c>
      <c r="D410" t="inlineStr">
        <is>
          <t>159002-01</t>
        </is>
      </c>
      <c r="S410">
        <f>IFERROR(INDEX(PIS!$A$1:$BZ$1000,MATCH($D410,PIS!C$1:C$500,0),MATCH("Lương CB tháng trước",PIS!$1:$1,0)),0)</f>
        <v/>
      </c>
      <c r="T410">
        <f>IFERROR(INDEX(PIS!$A$1:$BZ$1000,MATCH($D410,PIS!C$1:C$500,0),MATCH("Lương CB hiện tại",PIS!$1:$1,0)),0)</f>
        <v/>
      </c>
      <c r="U410">
        <f>IFERROR(INDEX(PIS!$A$1:$BZ$1000,MATCH($D410,PIS!C$1:C$500,0),MATCH("Lương đóng BHBB",PIS!$1:$1,0)),0)</f>
        <v/>
      </c>
      <c r="V410">
        <f>IFERROR(INDEX(PIS!$A$1:$BZ$1000,MATCH($D410,PIS!C$1:C$500,0),MATCH(V$2,PIS!$2:$2,0)),0)</f>
        <v/>
      </c>
      <c r="W410">
        <f>IFERROR(INDEX(PIS!$A$1:$BZ$1000,MATCH($D410,PIS!C$1:C$500,0),MATCH(W$2,PIS!$2:$2,0)),0)</f>
        <v/>
      </c>
      <c r="X410">
        <f>IFERROR(INDEX(PIS!$A$1:$BZ$1000,MATCH($D410,PIS!C$1:C$500,0),MATCH(X$2,PIS!$2:$2,0)),0)</f>
        <v/>
      </c>
      <c r="Y410">
        <f>IFERROR(INDEX(PIS!$A$1:$BZ$1000,MATCH($D410,PIS!C$1:C$500,0),MATCH(Y$2,PIS!$2:$2,0)),0)</f>
        <v/>
      </c>
      <c r="Z410">
        <f>IFERROR(INDEX(PIS!$A$1:$BZ$1000,MATCH($D410,PIS!C$1:C$500,0),MATCH(Z$2,PIS!$2:$2,0)),0)</f>
        <v/>
      </c>
      <c r="AA410">
        <f>IFERROR(INDEX(PIS!$A$1:$BZ$1000,MATCH($D410,PIS!C$1:C$500,0),MATCH(AA$2,PIS!$2:$2,0)),0)</f>
        <v/>
      </c>
      <c r="AB410">
        <f>IFERROR(INDEX(PIS!$A$1:$BZ$1000,MATCH($D410,PIS!C$1:C$500,0),MATCH(AB$2,PIS!$2:$2,0)),0)</f>
        <v/>
      </c>
      <c r="AC410">
        <f>SUM(V410:AB410)</f>
        <v/>
      </c>
      <c r="AD410">
        <f>IFERROR(INDEX(TIMESHEET!$A$1:$AI$5000,MATCH($D410,TIMESHEET!A$1:A$500,0),MATCH("T100",TIMESHEET!$2:$2,0))-2,0)</f>
        <v/>
      </c>
      <c r="AE410">
        <f>IFERROR(INDEX(TIMESHEET!$A$1:$AI$5000,MATCH($D410,TIMESHEET!A$1:A$500,0),MATCH("T202",TIMESHEET!$2:$2,0)),0)</f>
        <v/>
      </c>
      <c r="AF410">
        <f>IFERROR(INDEX(TIMESHEET!$A$1:$AI$5000,MATCH($D410,TIMESHEET!A$1:A$500,0),MATCH("T302",TIMESHEET!$2:$2,0)),0)</f>
        <v/>
      </c>
      <c r="AG410">
        <f>IFERROR(INDEX(TIMESHEET!$A$1:$AI$5000,MATCH($D410,TIMESHEET!A$1:A$500,0),MATCH("T406",TIMESHEET!$2:$2,0)),0)</f>
        <v/>
      </c>
      <c r="AH410">
        <f>AE410+AG410</f>
        <v/>
      </c>
      <c r="AI410">
        <f>IFERROR(INDEX(TIMESHEET!$A$1:$AI$5000,MATCH($D410,TIMESHEET!A$1:A$500,0),MATCH("T701",TIMESHEET!$2:$2,0)),0)</f>
        <v/>
      </c>
      <c r="AJ410">
        <f>IFERROR(INDEX(TIMESHEET!$A$1:$AI$5000,MATCH($D410,TIMESHEET!B$1:B$500,0),MATCH("T320",TIMESHEET!$2:$2,0)),0)</f>
        <v/>
      </c>
      <c r="AK410">
        <f>IFERROR(IF(LEFT(INDEX(PIS!O$1:O$500,MATCH(D410,PIS!C$1:C$500)),1)="M",T410/AD410*SUM(AE410:AG410),T410*AD410),0)</f>
        <v/>
      </c>
      <c r="AL410">
        <f>IFERROR(INDEX(ADJ!$A$1:$BZ$1000,MATCH(PAYROLL!D410,ADJ!A$1:A$500,0),MATCH(PAYROLL!AL$2,ADJ!$2:$2,0)),0)</f>
        <v/>
      </c>
      <c r="AM410">
        <f>SUM(AK410:AL410)</f>
        <v/>
      </c>
      <c r="AN410">
        <f>IFERROR(ROUND(V410/$AD410*$AH410,0),0)</f>
        <v/>
      </c>
      <c r="AO410">
        <f>IFERROR(ROUND(W410/$AD410*$AH410,0),0)</f>
        <v/>
      </c>
      <c r="AP410">
        <f>IFERROR(ROUND(X410/$AD410*$AE410,0),0)</f>
        <v/>
      </c>
      <c r="AQ410">
        <f>IFERROR(ROUND(Y410/$AD410*$AH410,0),0)</f>
        <v/>
      </c>
      <c r="AR410">
        <f>IFERROR(ROUND(Z410/$AD410*$AH410,0),0)</f>
        <v/>
      </c>
      <c r="AS410">
        <f>IFERROR(ROUND(AA410/$AD410*$AH410,0),0)</f>
        <v/>
      </c>
      <c r="AT410">
        <f>IFERROR(IF((AE410+AF410+AG410)&gt;13,AB410,ROUND(AB410/AD410*AH410,0)),0)</f>
        <v/>
      </c>
      <c r="AU410">
        <f>IFERROR(INDEX(ADJ!$A$1:$BZ$1000,MATCH(PAYROLL!D410,ADJ!A$1:A$500,0),MATCH(PAYROLL!AU$2,ADJ!$2:$2,0)),0)</f>
        <v/>
      </c>
      <c r="AV410">
        <f>ROUND(SUM(AN410:AU410),0)</f>
        <v/>
      </c>
      <c r="AW410">
        <f>IFERROR(INDEX(TIMESHEET!$A$1:$AI$5000,MATCH(PAYROLL!D410,TIMESHEET!A$1:A$500,0),MATCH("T620",TIMESHEET!$2:$2,0)),0)</f>
        <v/>
      </c>
      <c r="AX410">
        <f>IFERROR(INDEX(TIMESHEET!$A$1:$AI$5000,MATCH(PAYROLL!D410,TIMESHEET!A$1:A$500,0),MATCH("T601",TIMESHEET!$2:$2,0)),0)</f>
        <v/>
      </c>
      <c r="AY410">
        <f>IFERROR(INDEX(TIMESHEET!$A$1:$AI$5000,MATCH(PAYROLL!D410,TIMESHEET!A$1:A$500,0),MATCH("T602",TIMESHEET!$2:$2,0)),0)</f>
        <v/>
      </c>
      <c r="AZ410">
        <f>IFERROR(INDEX(TIMESHEET!$A$1:$AI$5000,MATCH(PAYROLL!D410,TIMESHEET!A$1:A$500,0),MATCH("T603",TIMESHEET!$2:$2,0)),0)</f>
        <v/>
      </c>
      <c r="BA410">
        <f>IFERROR(INDEX(TIMESHEET!$A$1:$AI$5000,MATCH(PAYROLL!D410,TIMESHEET!A$1:A$500,0),MATCH("T611",TIMESHEET!$2:$2,0)),0)</f>
        <v/>
      </c>
      <c r="BB410">
        <f>IFERROR(INDEX(TIMESHEET!$A$1:$AI$5000,MATCH(PAYROLL!D410,TIMESHEET!A$1:A$500,0),MATCH("T612",TIMESHEET!$2:$2,0)),0)</f>
        <v/>
      </c>
      <c r="BC410">
        <f>IFERROR(INDEX(TIMESHEET!$A$1:$AI$5000,MATCH(PAYROLL!D410,TIMESHEET!A$1:A$500,0),MATCH("T613",TIMESHEET!$2:$2,0)),0)</f>
        <v/>
      </c>
      <c r="BD410">
        <f>IFERROR(INDEX(TIMESHEET!$A$1:$AI$5000,MATCH(PAYROLL!D410,TIMESHEET!A$1:A$500,0),MATCH("T500",TIMESHEET!$2:$2,0)),0)</f>
        <v/>
      </c>
      <c r="BE410">
        <f>IFERROR(IF(LEFT(INDEX(PIS!O$1:O$500,MATCH(D410,PIS!C$1:C$500)),1)="M",T410/AD410/8*(AW410+AX410*1.5+AY410*2+AZ410*3+BA410*2.1+BB410*2.7+BC410*3.9+BD410*0.3),T410/8*(AW410+AX410*1.5+AY410*2+AZ410*3+BA410*2.1+BB410*2.7+BC410*3.9+BD410*0.3)),0)</f>
        <v/>
      </c>
      <c r="BF410">
        <f>IFERROR(INDEX(ADJ!$A$1:$BZ$1000,MATCH(PAYROLL!$D410,ADJ!A$1:A$500,0),MATCH(PAYROLL!BF$2,ADJ!$2:$2,0)),0)</f>
        <v/>
      </c>
      <c r="BG410">
        <f>IFERROR(INDEX(ADJ!$A$1:$BZ$1000,MATCH(PAYROLL!D410,ADJ!A$1:A$500,0),MATCH(PAYROLL!BG$2,ADJ!$2:$2,0)),0)</f>
        <v/>
      </c>
      <c r="BH410">
        <f>IFERROR(INDEX(ADJ!$A$1:$BZ$1000,MATCH(PAYROLL!D410,ADJ!A$1:A$500,0),MATCH(PAYROLL!BH$2,ADJ!$2:$2,0)),0)</f>
        <v/>
      </c>
      <c r="BI410">
        <f>IFERROR(INDEX(ADJ!$A$1:$BZ$1000,MATCH(PAYROLL!D410,ADJ!A$1:A$500,0),MATCH(PAYROLL!BI$2,ADJ!$2:$2,0)),0)</f>
        <v/>
      </c>
      <c r="BJ410">
        <f>IFERROR(INDEX(ADJ!$A$1:$BZ$1000,MATCH(PAYROLL!D410,ADJ!A$1:A$500,0),MATCH(PAYROLL!BJ$2,ADJ!$2:$2,0)),0)</f>
        <v/>
      </c>
      <c r="BK410">
        <f>SUM(BF410:BJ410)</f>
        <v/>
      </c>
      <c r="BL410">
        <f>IFERROR(INDEX(ADJ!$A$1:$BZ$1000,MATCH(PAYROLL!D410,ADJ!A$1:A$500,0),MATCH(PAYROLL!BL$2,ADJ!$2:$2,0)),0)</f>
        <v/>
      </c>
      <c r="BM410">
        <f>IFERROR(INDEX(ADJ!$A$1:$BZ$1000,MATCH(PAYROLL!D410,ADJ!A$1:A$500,0),MATCH(PAYROLL!BM$2,ADJ!$2:$2,0)),0)</f>
        <v/>
      </c>
      <c r="BN410">
        <f>IFERROR(INDEX(ADJ!$A$1:$BZ$1000,MATCH(PAYROLL!D410,ADJ!A$1:A$500,0),MATCH(PAYROLL!BN$2,ADJ!$2:$2,0)),0)</f>
        <v/>
      </c>
      <c r="BO410">
        <f>IFERROR(INDEX(ADJ!$A$1:$BZ$1000,MATCH(PAYROLL!D410,ADJ!A$1:A$500,0),MATCH(PAYROLL!BO$2,ADJ!$2:$2,0)),0)</f>
        <v/>
      </c>
      <c r="BP410">
        <f>SUM(AM410,AV410,BE410,BK410,BL410:BO410)</f>
        <v/>
      </c>
      <c r="BQ410">
        <f>BO410</f>
        <v/>
      </c>
      <c r="BR410">
        <f>IFERROR(ROUND(IF(LEFT(INDEX(PIS!O$1:O$500,MATCH(D410,PIS!C$1:C$500)),1)="D",T410/8*(BD410*0.3),IF(LEFT(INDEX(PIS!O$1:O$500,MATCH(D410,PIS!C$1:C$500)),1)="H",T410*($BD410*0.3),T410/$AD410/8*($BD410*0.3))),0),0)</f>
        <v/>
      </c>
      <c r="BS410">
        <f>IF(AP410&lt;1,0,MIN(AP410,730000))</f>
        <v/>
      </c>
      <c r="BT410">
        <f>IFERROR(ROUND((BE410-SUM(AW410:BC410)*T410/AD410/8),0)-BR410,0)</f>
        <v/>
      </c>
      <c r="BU410">
        <f>AO410</f>
        <v/>
      </c>
      <c r="BV410">
        <f>SUM(BQ410:BU410)</f>
        <v/>
      </c>
      <c r="BW410">
        <f>BP410-BV410</f>
        <v/>
      </c>
      <c r="BX410">
        <f>IFERROR(IF(RIGHT(INDEX(PIS!O$1:O$500,MATCH(D410,PIS!C$1:C$500)),5)="Gross",MIN(U410+V410,VLOOKUP("R700",TSC!B:C,2,0)*VLOOKUP("R101",TSC!B:C,2,0))*VLOOKUP("R701",TSC!B:C,2,0)%,0),0)</f>
        <v/>
      </c>
      <c r="BY410">
        <f>IFERROR(IF(RIGHT(INDEX(PIS!O$1:O$500,MATCH(D410,PIS!C$1:C$500)),5)="Gross",MIN(U410+V410,VLOOKUP("R700",TSC!B:C,2,0)*VLOOKUP("R101",TSC!B:C,2,0))*VLOOKUP("T704",TSC!B:C,2,0)%,0),0)</f>
        <v/>
      </c>
      <c r="BZ410">
        <f>IFERROR(IF(RIGHT(INDEX(PIS!O$1:O$500,MATCH(D410,PIS!C$1:C$500)),5)="Gross",MIN(U410+V410,VLOOKUP("R700",TSC!B:C,2,0)*VLOOKUP("1",TSC!F:G,2,0))*VLOOKUP("T705",TSC!B:C,2,0)%,0),0)</f>
        <v/>
      </c>
      <c r="CA410">
        <f>IFERROR(INDEX(ADJ!$A$1:$BZ$1000,MATCH(PAYROLL!D410,ADJ!A$1:A$500,0),MATCH(PAYROLL!CA$2,ADJ!$2:$2,0)),0)</f>
        <v/>
      </c>
      <c r="CB410">
        <f>IFERROR(INDEX(ADJ!$A$1:$BZ$1000,MATCH(PAYROLL!D410,ADJ!A$1:A$500,0),MATCH(PAYROLL!CB$2,ADJ!$2:$2,0)),0)</f>
        <v/>
      </c>
      <c r="CC410">
        <f>SUM(BX410:CB410)</f>
        <v/>
      </c>
      <c r="CD410">
        <f>IFERROR(INDEX(PIS!$A$1:$BZ$1000,MATCH(PAYROLL!D410,PIS!C$1:C$500,0),MATCH(PAYROLL!CD$1,PIS!$1:$1,0)),0)</f>
        <v/>
      </c>
      <c r="CE410">
        <f>IFERROR(IF(OR(INDEX(PIS!P$1:P$500,MATCH(D410,PIS!C$1:C$500,0))="LT2",INDEX(PIS!P$1:P$500,MATCH(D410,PIS!C$1:C$500,0))="P10"),0,SUM(CC410,CD410*VLOOKUP("R601",TSC!B:C,2,0),VLOOKUP("R602",TSC!B:C,2,0))),0)</f>
        <v/>
      </c>
      <c r="CF410">
        <f>MAX(BW410-CE410,0)</f>
        <v/>
      </c>
      <c r="CG410">
        <f>IFERROR(IF(OR(RIGHT(INDEX(PIS!P$1:P$500,MATCH(D410,PIS!C$1:C$500)),5)="P10",RIGHT(INDEX(PIS!P$1:P$500,MATCH(D410,PIS!C$1:C$500)),5)="CK"),0,IF(CF410&lt;=5000000,CF410*5%,IF(CF410&lt;=10000000,CF410*10%-250000,IF(CF410&lt;=18000000,CF410*15%-750000,IF(CF410&lt;=32000000,CF410*20%-1650000,IF(CF410&lt;=52000000,CF410*25%-3250000,IF(CF410&lt;=80000000,BH410*30%-5850000,CF410*35%-9850000))))))),0)</f>
        <v/>
      </c>
      <c r="CH410">
        <f>IFERROR(IF(OR(INDEX(PIS!P$1:P$500,MATCH(D410,PIS!C$1:C$500))="LT",INDEX(PIS!P$1:P$500,MATCH(D410,PIS!C$1:C$500))="CK"),0,IF(CF410&lt;2000000,0,CF410*10%)),0)</f>
        <v/>
      </c>
      <c r="CI410">
        <f>IFERROR(INDEX(ADJ!$A$1:$BZ$1000,MATCH(PAYROLL!D410,ADJ!A$1:A$500,0),MATCH(PAYROLL!CI$2,ADJ!$2:$2,0)),0)</f>
        <v/>
      </c>
      <c r="CJ410">
        <f>IFERROR(INDEX(ADJ!$A$1:$BZ$1000,MATCH(PAYROLL!D410,ADJ!A$1:A$500,0),MATCH(PAYROLL!CJ$2,ADJ!$2:$2,0)),0)</f>
        <v/>
      </c>
      <c r="CK410">
        <f>IFERROR(INDEX(ADJ!$A$1:$BZ$1000,MATCH(PAYROLL!D410,ADJ!A$1:A$500,0),MATCH(PAYROLL!CK$2,ADJ!$2:$2,0)),0)</f>
        <v/>
      </c>
      <c r="CL410">
        <f>SUM(CG410:CK410)</f>
        <v/>
      </c>
      <c r="CM410">
        <f>ROUND(SUM(CH410:CK410),0)</f>
        <v/>
      </c>
      <c r="CN410">
        <f>IFERROR(INDEX(CSDA!D$1:D$500,MATCH($CN$2,CSDA!C$1:C$500,0))*INDEX(PIS!V$1:V$500,MATCH(D410,PIS!C$1:C$500))+INDEX(ADJ!$A$1:$BZ$1000,MATCH(PAYROLL!D410,ADJ!A$1:A$500,0),MATCH(PAYROLL!CN$2,ADJ!$2:$2,0)),0)</f>
        <v/>
      </c>
      <c r="CO410">
        <f>IFERROR(INDEX(ADJ!$A$1:$BZ$1000,MATCH(PAYROLL!D410,ADJ!A$1:A$500,0),MATCH(PAYROLL!CO$2,ADJ!$2:$2,0)),0)</f>
        <v/>
      </c>
      <c r="CP410">
        <f>IFERROR(INDEX(ADJ!$A$1:$BZ$1000,MATCH(PAYROLL!D410,ADJ!A$1:A$500,0),MATCH(PAYROLL!CP$2,ADJ!$2:$2,0)),0)</f>
        <v/>
      </c>
      <c r="CQ410">
        <f>BP410-CL410-CI410-CM410-CN410-CO410-CP410-CC410</f>
        <v/>
      </c>
      <c r="CR410">
        <f>IFERROR(IF(RIGHT(INDEX(PIS!O$1:O$500,MATCH(D410,PIS!C$1:C$500,0)),5)="Gross",MIN(U410+V410,VLOOKUP("R700",TSC!B:C,2,0)*VLOOKUP("R101",TSC!B:C,2,0))*(VLOOKUP("T711",TSC!B:C,2,0)+VLOOKUP("T712",TSC!B:C,2,0))%,MIN(T410+V410,VLOOKUP("R700",TSC!B:C,2,0)*VLOOKUP("R101",TSC!B:C,2,0))*(VLOOKUP("T711",TSC!B:C,2,0)+VLOOKUP("T712",TSC!B:C,2,0)+VLOOKUP("R701",TSC!B:C,2,0))%),0)</f>
        <v/>
      </c>
      <c r="CS410">
        <f>IFERROR(IF(RIGHT(INDEX(PIS!O$1:O$500,MATCH(D410,PIS!C$1:C$500,0)),5)="Gross",MIN(U410+V410,VLOOKUP("R700",TSC!B:C,2,0)*VLOOKUP("R101",TSC!B:C,2,0))*(VLOOKUP("T714",TSC!B:C,2,0))%,MIN(T410+V410,VLOOKUP("R700",TSC!B:C,2,0)*VLOOKUP("R101",TSC!B:C,2,0))*(VLOOKUP("T704",TSC!B:C,2,0)+VLOOKUP("T714",TSC!B:C,2,0))%),0)</f>
        <v/>
      </c>
      <c r="CT410">
        <f>IFERROR(IF(RIGHT(INDEX(PIS!O$1:O$500,MATCH(D410,PIS!C$1:C$500,0)),5)="Gross",MIN(U410+V410,VLOOKUP("R700",TSC!B:C,2,0)*VLOOKUP("R101",TSC!B:C,2,0))*VLOOKUP("T705",TSC!B:C,2,0)%,MIN(T410+V410,VLOOKUP("R700",TSC!B:C,2,0)*VLOOKUP("R101",TSC!B:C,2,0))*VLOOKUP("T705",TSC!B:C,2,0)%),0)</f>
        <v/>
      </c>
      <c r="CU410">
        <f>IFERROR(IF(RIGHT(INDEX(PIS!O$1:O$500,MATCH(D410,PIS!C$1:C$500,0)),5)="Gross",MIN(U410+V410,VLOOKUP("R700",TSC!B:C,2,0)*VLOOKUP("R101",TSC!B:C,2,0))*(VLOOKUP("T713",TSC!B:C,2,0))%,MIN(T410+V410,VLOOKUP("R700",TSC!B:C,2,0)*VLOOKUP("R101",TSC!B:C,2,0))*(VLOOKUP("T713",TSC!B:C,2,0))%),0)</f>
        <v/>
      </c>
      <c r="CV410">
        <f>IFERROR(INDEX(ADJ!$A$1:$BZ$1000,MATCH(PAYROLL!D410,ADJ!A$1:A$500,0),MATCH(PAYROLL!CV$2,ADJ!$2:$2,0)),0)</f>
        <v/>
      </c>
      <c r="CW410">
        <f>IFERROR(INDEX(ADJ!$A$1:$BZ$1000,MATCH(PAYROLL!D410,ADJ!A$1:A$500,0),MATCH(PAYROLL!CW$2,ADJ!$2:$2,0)),0)</f>
        <v/>
      </c>
      <c r="CX410">
        <f>SUM(CR410:CW410)</f>
        <v/>
      </c>
      <c r="CY410">
        <f>ROUND(IF(CR410&gt;0,T410+V410*VLOOKUP("R202",TSC!$B$1:$C$500,2,0),0),0)</f>
        <v/>
      </c>
      <c r="CZ410">
        <f>IFERROR(INDEX(CSDA!D$1:D$500,MATCH($CZ$2,CSDA!C$1:C$500,0)),0)</f>
        <v/>
      </c>
      <c r="DA410">
        <f>ROUND(T410*0.7%,0)</f>
        <v/>
      </c>
      <c r="DB410">
        <f>ROUND(T410/12,0)</f>
        <v/>
      </c>
      <c r="DC410">
        <f ref="DC410" t="array">IFERROR(INDEX(CSDA!D$1:D$500,MATCH("Trích giữ"&amp;PAYROLL!DC$2,CSDA!A$1:A$500&amp;CSDA!C$1:C$500,0)),0)</f>
        <v/>
      </c>
      <c r="DD410">
        <f ref="DD410" t="array">IFERROR(INDEX(CSDA!D$1:D$500,MATCH("Trích giữ"&amp;PAYROLL!DD$2,CSDA!A$1:A$500&amp;CSDA!C$1:C$500,0)),0)</f>
        <v/>
      </c>
      <c r="DE410">
        <f ref="DE410" t="array">IFERROR(INDEX(CSDA!D$1:D$500,MATCH("Trích giữ"&amp;PAYROLL!DE$2,CSDA!A$1:A$500&amp;CSDA!C$1:C$500,0)),0)</f>
        <v/>
      </c>
      <c r="DF410">
        <f>IFERROR(INDEX(CSDA!D$1:D$500,MATCH(PAYROLL!DF$2,CSDA!C$1:C$500,0)),0)</f>
        <v/>
      </c>
      <c r="DG410">
        <f ref="DG410" t="array">IFERROR(INDEX(CSDA!D$1:D$500,MATCH("Trích giữ"&amp;PAYROLL!DG$2,CSDA!A$1:A$500&amp;CSDA!C$1:C$500,0)),0)</f>
        <v/>
      </c>
      <c r="DH410">
        <f>ROUND(T410/26,0)</f>
        <v/>
      </c>
      <c r="DI410">
        <f ref="DI410" t="array">IFERROR(INDEX(CSDA!D$1:D$500,MATCH("Trích giữ"&amp;PAYROLL!DI$2,CSDA!A$1:A$500&amp;CSDA!C$1:C$500,0)),0)</f>
        <v/>
      </c>
      <c r="DJ410">
        <f>IF(U410=0,T410*21.5%-BL410,0)</f>
        <v/>
      </c>
      <c r="DK410">
        <f ref="DK410" t="array">IFERROR(INDEX(CSDA!D$1:D$500,MATCH("Trích giữ"&amp;PAYROLL!DK$2,CSDA!A$1:A$500&amp;CSDA!C$1:C$500,0)),0)</f>
        <v/>
      </c>
      <c r="DL410">
        <f>IFERROR(INDEX(CSDA!D$1:D$500,MATCH(PAYROLL!DL$2,CSDA!C$1:C$500,0))/12,0)</f>
        <v/>
      </c>
      <c r="DM410">
        <f>SUM(DB410:DL410)</f>
        <v/>
      </c>
      <c r="DN410">
        <f>IFERROR(INDEX(ADJ!$A$1:$BZ$1000,MATCH(PAYROLL!D410,ADJ!A$1:A$500,0),MATCH(PAYROLL!DN$2,ADJ!$2:$2,0)),0)</f>
        <v/>
      </c>
      <c r="DO410">
        <f>IFERROR(SUM(BP410,DM410:DN410,CX410:DA410)-DT410,0)</f>
        <v/>
      </c>
      <c r="DP410">
        <f ref="DP410" t="array">SUM(BW410*IFERROR(INDEX(CSDA!D$1:D$500,MATCH(BW$2,CSDA!C$1:C$500,0)),0)%,CX410*IFERROR(INDEX(CSDA!D$1:D$500,MATCH(CX$2,CSDA!C$1:C$500,0)),0)%,DA410*IFERROR(INDEX(CSDA!D$1:D$500,MATCH(DA$2,CSDA!C$1:C$500,0)),0)%,DB410*IFERROR(INDEX(CSDA!D$1:D$500,MATCH(DB$2,CSDA!C$1:C$500,0)),0)%,DF410*IFERROR(INDEX(CSDA!D$1:D$500,MATCH("Phí dịch vụ"&amp;PAYROLL!DF$2,CSDA!A$1:A$500&amp;CSDA!C$1:C$500,0)),0)%,DC410*IFERROR(INDEX(CSDA!D$1:D$500,MATCH("Phí dịch vụ"&amp;PAYROLL!DC$2,CSDA!A$1:A$500&amp;CSDA!C$1:C$500,0)),0)%,DH410*IFERROR(INDEX(CSDA!D$1:D$500,MATCH("Phí dịch vụ"&amp;PAYROLL!DH$2,CSDA!A$1:A$500&amp;CSDA!C$1:C$500,0)),0)%,DJ410*IFERROR(INDEX(CSDA!D$1:D$500,MATCH("Phí dịch vụ"&amp;PAYROLL!DJ$2,CSDA!A$1:A$500&amp;CSDA!C$1:C$500,0)),0)%,BN410*IFERROR(INDEX(CSDA!D$1:D$500,MATCH(BN$2,CSDA!C$1:C$500,0)),0)%)-BN410*7%</f>
        <v/>
      </c>
      <c r="DQ410">
        <f>IFERROR(INDEX(ADJ!$A$1:$BZ$1000,MATCH(PAYROLL!D410,ADJ!A$1:A$500,0),MATCH(PAYROLL!DQ$2,ADJ!$2:$2,0)),0)</f>
        <v/>
      </c>
      <c r="DR410">
        <f>IFERROR(INDEX(ADJ!$A$1:$BZ$1000,MATCH(PAYROLL!D410,ADJ!A$1:A$500,0),MATCH(PAYROLL!DR$2,ADJ!$2:$2,0)),0)</f>
        <v/>
      </c>
      <c r="DS410">
        <f>SUM(DP410:DR410)</f>
        <v/>
      </c>
      <c r="DT410">
        <f>EK410</f>
        <v/>
      </c>
      <c r="DU410">
        <f>SUM(DO410:DR410)</f>
        <v/>
      </c>
      <c r="DV410">
        <f>ROUND(DU410*0.1,0)</f>
        <v/>
      </c>
      <c r="DW410">
        <f>DU410+DV410</f>
        <v/>
      </c>
      <c r="DZ410">
        <f>IFERROR(INDEX(ADJ!$A$1:$BZ$1000,MATCH(PAYROLL!$D410,ADJ!A$1:A$500,0),MATCH(PAYROLL!DZ$2,ADJ!$2:$2,0)),0)</f>
        <v/>
      </c>
      <c r="EA410">
        <f>IFERROR(INDEX(ADJ!$A$1:$BZ$1000,MATCH(PAYROLL!$D410,ADJ!A$1:A$500,0),MATCH(PAYROLL!EA$2,ADJ!$2:$2,0)),0)</f>
        <v/>
      </c>
      <c r="EB410">
        <f>IFERROR(INDEX(ADJ!$A$1:$BZ$1000,MATCH(PAYROLL!$D410,ADJ!A$1:A$500,0),MATCH(PAYROLL!EB$2,ADJ!$2:$2,0)),0)</f>
        <v/>
      </c>
      <c r="EC410">
        <f>IFERROR(INDEX(ADJ!$A$1:$BZ$1000,MATCH(PAYROLL!$D410,ADJ!A$1:A$500,0),MATCH(PAYROLL!EC$2,ADJ!$2:$2,0)),0)</f>
        <v/>
      </c>
      <c r="ED410">
        <f>IFERROR(INDEX(ADJ!$A$1:$BZ$1000,MATCH(PAYROLL!$D410,ADJ!A$1:A$500,0),MATCH(PAYROLL!ED$2,ADJ!$2:$2,0)),0)</f>
        <v/>
      </c>
      <c r="EE410">
        <f>IFERROR(INDEX(ADJ!$A$1:$BZ$1000,MATCH(PAYROLL!$D410,ADJ!A$1:A$500,0),MATCH(PAYROLL!EE$2,ADJ!$2:$2,0)),0)</f>
        <v/>
      </c>
      <c r="EF410">
        <f>IFERROR(INDEX(ADJ!$A$1:$BZ$1000,MATCH(PAYROLL!$D410,ADJ!A$1:A$500,0),MATCH(PAYROLL!EF$2,ADJ!$2:$2,0)),0)</f>
        <v/>
      </c>
      <c r="EG410">
        <f>IFERROR(INDEX(ADJ!$A$1:$BZ$1000,MATCH(PAYROLL!$D410,ADJ!A$1:A$500,0),MATCH(PAYROLL!EG$2,ADJ!$2:$2,0)),0)</f>
        <v/>
      </c>
      <c r="EH410">
        <f>IFERROR(INDEX(ADJ!$A$1:$BZ$1000,MATCH(PAYROLL!$D410,ADJ!A$1:A$500,0),MATCH(PAYROLL!EH$2,ADJ!$2:$2,0)),0)</f>
        <v/>
      </c>
      <c r="EI410">
        <f>IFERROR(INDEX(ADJ!$A$1:$BZ$1000,MATCH(PAYROLL!D410,ADJ!A$1:A$500,0),MATCH(PAYROLL!EI$2,ADJ!$2:$2,0)),0)</f>
        <v/>
      </c>
      <c r="EJ410">
        <f>IFERROR(INDEX(ADJ!$A$1:$BZ$1000,MATCH(PAYROLL!$D410,ADJ!A$1:A$500,0),MATCH(PAYROLL!EJ$2,ADJ!$2:$2,0)),0)</f>
        <v/>
      </c>
      <c r="EK410">
        <f>SUM(DZ410:EJ410)</f>
        <v/>
      </c>
    </row>
    <row r="411">
      <c r="A411" t="n">
        <v>409</v>
      </c>
      <c r="B411" t="inlineStr">
        <is>
          <t>Nông Văn Cầu</t>
        </is>
      </c>
      <c r="D411" t="inlineStr">
        <is>
          <t>158977-01</t>
        </is>
      </c>
      <c r="S411">
        <f>IFERROR(INDEX(PIS!$A$1:$BZ$1000,MATCH($D411,PIS!C$1:C$500,0),MATCH("Lương CB tháng trước",PIS!$1:$1,0)),0)</f>
        <v/>
      </c>
      <c r="T411">
        <f>IFERROR(INDEX(PIS!$A$1:$BZ$1000,MATCH($D411,PIS!C$1:C$500,0),MATCH("Lương CB hiện tại",PIS!$1:$1,0)),0)</f>
        <v/>
      </c>
      <c r="U411">
        <f>IFERROR(INDEX(PIS!$A$1:$BZ$1000,MATCH($D411,PIS!C$1:C$500,0),MATCH("Lương đóng BHBB",PIS!$1:$1,0)),0)</f>
        <v/>
      </c>
      <c r="V411">
        <f>IFERROR(INDEX(PIS!$A$1:$BZ$1000,MATCH($D411,PIS!C$1:C$500,0),MATCH(V$2,PIS!$2:$2,0)),0)</f>
        <v/>
      </c>
      <c r="W411">
        <f>IFERROR(INDEX(PIS!$A$1:$BZ$1000,MATCH($D411,PIS!C$1:C$500,0),MATCH(W$2,PIS!$2:$2,0)),0)</f>
        <v/>
      </c>
      <c r="X411">
        <f>IFERROR(INDEX(PIS!$A$1:$BZ$1000,MATCH($D411,PIS!C$1:C$500,0),MATCH(X$2,PIS!$2:$2,0)),0)</f>
        <v/>
      </c>
      <c r="Y411">
        <f>IFERROR(INDEX(PIS!$A$1:$BZ$1000,MATCH($D411,PIS!C$1:C$500,0),MATCH(Y$2,PIS!$2:$2,0)),0)</f>
        <v/>
      </c>
      <c r="Z411">
        <f>IFERROR(INDEX(PIS!$A$1:$BZ$1000,MATCH($D411,PIS!C$1:C$500,0),MATCH(Z$2,PIS!$2:$2,0)),0)</f>
        <v/>
      </c>
      <c r="AA411">
        <f>IFERROR(INDEX(PIS!$A$1:$BZ$1000,MATCH($D411,PIS!C$1:C$500,0),MATCH(AA$2,PIS!$2:$2,0)),0)</f>
        <v/>
      </c>
      <c r="AB411">
        <f>IFERROR(INDEX(PIS!$A$1:$BZ$1000,MATCH($D411,PIS!C$1:C$500,0),MATCH(AB$2,PIS!$2:$2,0)),0)</f>
        <v/>
      </c>
      <c r="AC411">
        <f>SUM(V411:AB411)</f>
        <v/>
      </c>
      <c r="AD411">
        <f>IFERROR(INDEX(TIMESHEET!$A$1:$AI$5000,MATCH($D411,TIMESHEET!A$1:A$500,0),MATCH("T100",TIMESHEET!$2:$2,0))-2,0)</f>
        <v/>
      </c>
      <c r="AE411">
        <f>IFERROR(INDEX(TIMESHEET!$A$1:$AI$5000,MATCH($D411,TIMESHEET!A$1:A$500,0),MATCH("T202",TIMESHEET!$2:$2,0)),0)</f>
        <v/>
      </c>
      <c r="AF411">
        <f>IFERROR(INDEX(TIMESHEET!$A$1:$AI$5000,MATCH($D411,TIMESHEET!A$1:A$500,0),MATCH("T302",TIMESHEET!$2:$2,0)),0)</f>
        <v/>
      </c>
      <c r="AG411">
        <f>IFERROR(INDEX(TIMESHEET!$A$1:$AI$5000,MATCH($D411,TIMESHEET!A$1:A$500,0),MATCH("T406",TIMESHEET!$2:$2,0)),0)</f>
        <v/>
      </c>
      <c r="AH411">
        <f>AE411+AG411</f>
        <v/>
      </c>
      <c r="AI411">
        <f>IFERROR(INDEX(TIMESHEET!$A$1:$AI$5000,MATCH($D411,TIMESHEET!A$1:A$500,0),MATCH("T701",TIMESHEET!$2:$2,0)),0)</f>
        <v/>
      </c>
      <c r="AJ411">
        <f>IFERROR(INDEX(TIMESHEET!$A$1:$AI$5000,MATCH($D411,TIMESHEET!B$1:B$500,0),MATCH("T320",TIMESHEET!$2:$2,0)),0)</f>
        <v/>
      </c>
      <c r="AK411">
        <f>IFERROR(IF(LEFT(INDEX(PIS!O$1:O$500,MATCH(D411,PIS!C$1:C$500)),1)="M",T411/AD411*SUM(AE411:AG411),T411*AD411),0)</f>
        <v/>
      </c>
      <c r="AL411">
        <f>IFERROR(INDEX(ADJ!$A$1:$BZ$1000,MATCH(PAYROLL!D411,ADJ!A$1:A$500,0),MATCH(PAYROLL!AL$2,ADJ!$2:$2,0)),0)</f>
        <v/>
      </c>
      <c r="AM411">
        <f>SUM(AK411:AL411)</f>
        <v/>
      </c>
      <c r="AN411">
        <f>IFERROR(ROUND(V411/$AD411*$AH411,0),0)</f>
        <v/>
      </c>
      <c r="AO411">
        <f>IFERROR(ROUND(W411/$AD411*$AH411,0),0)</f>
        <v/>
      </c>
      <c r="AP411">
        <f>IFERROR(ROUND(X411/$AD411*$AE411,0),0)</f>
        <v/>
      </c>
      <c r="AQ411">
        <f>IFERROR(ROUND(Y411/$AD411*$AH411,0),0)</f>
        <v/>
      </c>
      <c r="AR411">
        <f>IFERROR(ROUND(Z411/$AD411*$AH411,0),0)</f>
        <v/>
      </c>
      <c r="AS411">
        <f>IFERROR(ROUND(AA411/$AD411*$AH411,0),0)</f>
        <v/>
      </c>
      <c r="AT411">
        <f>IFERROR(IF((AE411+AF411+AG411)&gt;13,AB411,ROUND(AB411/AD411*AH411,0)),0)</f>
        <v/>
      </c>
      <c r="AU411">
        <f>IFERROR(INDEX(ADJ!$A$1:$BZ$1000,MATCH(PAYROLL!D411,ADJ!A$1:A$500,0),MATCH(PAYROLL!AU$2,ADJ!$2:$2,0)),0)</f>
        <v/>
      </c>
      <c r="AV411">
        <f>ROUND(SUM(AN411:AU411),0)</f>
        <v/>
      </c>
      <c r="AW411">
        <f>IFERROR(INDEX(TIMESHEET!$A$1:$AI$5000,MATCH(PAYROLL!D411,TIMESHEET!A$1:A$500,0),MATCH("T620",TIMESHEET!$2:$2,0)),0)</f>
        <v/>
      </c>
      <c r="AX411">
        <f>IFERROR(INDEX(TIMESHEET!$A$1:$AI$5000,MATCH(PAYROLL!D411,TIMESHEET!A$1:A$500,0),MATCH("T601",TIMESHEET!$2:$2,0)),0)</f>
        <v/>
      </c>
      <c r="AY411">
        <f>IFERROR(INDEX(TIMESHEET!$A$1:$AI$5000,MATCH(PAYROLL!D411,TIMESHEET!A$1:A$500,0),MATCH("T602",TIMESHEET!$2:$2,0)),0)</f>
        <v/>
      </c>
      <c r="AZ411">
        <f>IFERROR(INDEX(TIMESHEET!$A$1:$AI$5000,MATCH(PAYROLL!D411,TIMESHEET!A$1:A$500,0),MATCH("T603",TIMESHEET!$2:$2,0)),0)</f>
        <v/>
      </c>
      <c r="BA411">
        <f>IFERROR(INDEX(TIMESHEET!$A$1:$AI$5000,MATCH(PAYROLL!D411,TIMESHEET!A$1:A$500,0),MATCH("T611",TIMESHEET!$2:$2,0)),0)</f>
        <v/>
      </c>
      <c r="BB411">
        <f>IFERROR(INDEX(TIMESHEET!$A$1:$AI$5000,MATCH(PAYROLL!D411,TIMESHEET!A$1:A$500,0),MATCH("T612",TIMESHEET!$2:$2,0)),0)</f>
        <v/>
      </c>
      <c r="BC411">
        <f>IFERROR(INDEX(TIMESHEET!$A$1:$AI$5000,MATCH(PAYROLL!D411,TIMESHEET!A$1:A$500,0),MATCH("T613",TIMESHEET!$2:$2,0)),0)</f>
        <v/>
      </c>
      <c r="BD411">
        <f>IFERROR(INDEX(TIMESHEET!$A$1:$AI$5000,MATCH(PAYROLL!D411,TIMESHEET!A$1:A$500,0),MATCH("T500",TIMESHEET!$2:$2,0)),0)</f>
        <v/>
      </c>
      <c r="BE411">
        <f>IFERROR(IF(LEFT(INDEX(PIS!O$1:O$500,MATCH(D411,PIS!C$1:C$500)),1)="M",T411/AD411/8*(AW411+AX411*1.5+AY411*2+AZ411*3+BA411*2.1+BB411*2.7+BC411*3.9+BD411*0.3),T411/8*(AW411+AX411*1.5+AY411*2+AZ411*3+BA411*2.1+BB411*2.7+BC411*3.9+BD411*0.3)),0)</f>
        <v/>
      </c>
      <c r="BF411">
        <f>IFERROR(INDEX(ADJ!$A$1:$BZ$1000,MATCH(PAYROLL!$D411,ADJ!A$1:A$500,0),MATCH(PAYROLL!BF$2,ADJ!$2:$2,0)),0)</f>
        <v/>
      </c>
      <c r="BG411">
        <f>IFERROR(INDEX(ADJ!$A$1:$BZ$1000,MATCH(PAYROLL!D411,ADJ!A$1:A$500,0),MATCH(PAYROLL!BG$2,ADJ!$2:$2,0)),0)</f>
        <v/>
      </c>
      <c r="BH411">
        <f>IFERROR(INDEX(ADJ!$A$1:$BZ$1000,MATCH(PAYROLL!D411,ADJ!A$1:A$500,0),MATCH(PAYROLL!BH$2,ADJ!$2:$2,0)),0)</f>
        <v/>
      </c>
      <c r="BI411">
        <f>IFERROR(INDEX(ADJ!$A$1:$BZ$1000,MATCH(PAYROLL!D411,ADJ!A$1:A$500,0),MATCH(PAYROLL!BI$2,ADJ!$2:$2,0)),0)</f>
        <v/>
      </c>
      <c r="BJ411">
        <f>IFERROR(INDEX(ADJ!$A$1:$BZ$1000,MATCH(PAYROLL!D411,ADJ!A$1:A$500,0),MATCH(PAYROLL!BJ$2,ADJ!$2:$2,0)),0)</f>
        <v/>
      </c>
      <c r="BK411">
        <f>SUM(BF411:BJ411)</f>
        <v/>
      </c>
      <c r="BL411">
        <f>IFERROR(INDEX(ADJ!$A$1:$BZ$1000,MATCH(PAYROLL!D411,ADJ!A$1:A$500,0),MATCH(PAYROLL!BL$2,ADJ!$2:$2,0)),0)</f>
        <v/>
      </c>
      <c r="BM411">
        <f>IFERROR(INDEX(ADJ!$A$1:$BZ$1000,MATCH(PAYROLL!D411,ADJ!A$1:A$500,0),MATCH(PAYROLL!BM$2,ADJ!$2:$2,0)),0)</f>
        <v/>
      </c>
      <c r="BN411">
        <f>IFERROR(INDEX(ADJ!$A$1:$BZ$1000,MATCH(PAYROLL!D411,ADJ!A$1:A$500,0),MATCH(PAYROLL!BN$2,ADJ!$2:$2,0)),0)</f>
        <v/>
      </c>
      <c r="BO411">
        <f>IFERROR(INDEX(ADJ!$A$1:$BZ$1000,MATCH(PAYROLL!D411,ADJ!A$1:A$500,0),MATCH(PAYROLL!BO$2,ADJ!$2:$2,0)),0)</f>
        <v/>
      </c>
      <c r="BP411">
        <f>SUM(AM411,AV411,BE411,BK411,BL411:BO411)</f>
        <v/>
      </c>
      <c r="BQ411">
        <f>BO411</f>
        <v/>
      </c>
      <c r="BR411">
        <f>IFERROR(ROUND(IF(LEFT(INDEX(PIS!O$1:O$500,MATCH(D411,PIS!C$1:C$500)),1)="D",T411/8*(BD411*0.3),IF(LEFT(INDEX(PIS!O$1:O$500,MATCH(D411,PIS!C$1:C$500)),1)="H",T411*($BD411*0.3),T411/$AD411/8*($BD411*0.3))),0),0)</f>
        <v/>
      </c>
      <c r="BS411">
        <f>IF(AP411&lt;1,0,MIN(AP411,730000))</f>
        <v/>
      </c>
      <c r="BT411">
        <f>IFERROR(ROUND((BE411-SUM(AW411:BC411)*T411/AD411/8),0)-BR411,0)</f>
        <v/>
      </c>
      <c r="BU411">
        <f>AO411</f>
        <v/>
      </c>
      <c r="BV411">
        <f>SUM(BQ411:BU411)</f>
        <v/>
      </c>
      <c r="BW411">
        <f>BP411-BV411</f>
        <v/>
      </c>
      <c r="BX411">
        <f>IFERROR(IF(RIGHT(INDEX(PIS!O$1:O$500,MATCH(D411,PIS!C$1:C$500)),5)="Gross",MIN(U411+V411,VLOOKUP("R700",TSC!B:C,2,0)*VLOOKUP("R101",TSC!B:C,2,0))*VLOOKUP("R701",TSC!B:C,2,0)%,0),0)</f>
        <v/>
      </c>
      <c r="BY411">
        <f>IFERROR(IF(RIGHT(INDEX(PIS!O$1:O$500,MATCH(D411,PIS!C$1:C$500)),5)="Gross",MIN(U411+V411,VLOOKUP("R700",TSC!B:C,2,0)*VLOOKUP("R101",TSC!B:C,2,0))*VLOOKUP("T704",TSC!B:C,2,0)%,0),0)</f>
        <v/>
      </c>
      <c r="BZ411">
        <f>IFERROR(IF(RIGHT(INDEX(PIS!O$1:O$500,MATCH(D411,PIS!C$1:C$500)),5)="Gross",MIN(U411+V411,VLOOKUP("R700",TSC!B:C,2,0)*VLOOKUP("1",TSC!F:G,2,0))*VLOOKUP("T705",TSC!B:C,2,0)%,0),0)</f>
        <v/>
      </c>
      <c r="CA411">
        <f>IFERROR(INDEX(ADJ!$A$1:$BZ$1000,MATCH(PAYROLL!D411,ADJ!A$1:A$500,0),MATCH(PAYROLL!CA$2,ADJ!$2:$2,0)),0)</f>
        <v/>
      </c>
      <c r="CB411">
        <f>IFERROR(INDEX(ADJ!$A$1:$BZ$1000,MATCH(PAYROLL!D411,ADJ!A$1:A$500,0),MATCH(PAYROLL!CB$2,ADJ!$2:$2,0)),0)</f>
        <v/>
      </c>
      <c r="CC411">
        <f>SUM(BX411:CB411)</f>
        <v/>
      </c>
      <c r="CD411">
        <f>IFERROR(INDEX(PIS!$A$1:$BZ$1000,MATCH(PAYROLL!D411,PIS!C$1:C$500,0),MATCH(PAYROLL!CD$1,PIS!$1:$1,0)),0)</f>
        <v/>
      </c>
      <c r="CE411">
        <f>IFERROR(IF(OR(INDEX(PIS!P$1:P$500,MATCH(D411,PIS!C$1:C$500,0))="LT2",INDEX(PIS!P$1:P$500,MATCH(D411,PIS!C$1:C$500,0))="P10"),0,SUM(CC411,CD411*VLOOKUP("R601",TSC!B:C,2,0),VLOOKUP("R602",TSC!B:C,2,0))),0)</f>
        <v/>
      </c>
      <c r="CF411">
        <f>MAX(BW411-CE411,0)</f>
        <v/>
      </c>
      <c r="CG411">
        <f>IFERROR(IF(OR(RIGHT(INDEX(PIS!P$1:P$500,MATCH(D411,PIS!C$1:C$500)),5)="P10",RIGHT(INDEX(PIS!P$1:P$500,MATCH(D411,PIS!C$1:C$500)),5)="CK"),0,IF(CF411&lt;=5000000,CF411*5%,IF(CF411&lt;=10000000,CF411*10%-250000,IF(CF411&lt;=18000000,CF411*15%-750000,IF(CF411&lt;=32000000,CF411*20%-1650000,IF(CF411&lt;=52000000,CF411*25%-3250000,IF(CF411&lt;=80000000,BH411*30%-5850000,CF411*35%-9850000))))))),0)</f>
        <v/>
      </c>
      <c r="CH411">
        <f>IFERROR(IF(OR(INDEX(PIS!P$1:P$500,MATCH(D411,PIS!C$1:C$500))="LT",INDEX(PIS!P$1:P$500,MATCH(D411,PIS!C$1:C$500))="CK"),0,IF(CF411&lt;2000000,0,CF411*10%)),0)</f>
        <v/>
      </c>
      <c r="CI411">
        <f>IFERROR(INDEX(ADJ!$A$1:$BZ$1000,MATCH(PAYROLL!D411,ADJ!A$1:A$500,0),MATCH(PAYROLL!CI$2,ADJ!$2:$2,0)),0)</f>
        <v/>
      </c>
      <c r="CJ411">
        <f>IFERROR(INDEX(ADJ!$A$1:$BZ$1000,MATCH(PAYROLL!D411,ADJ!A$1:A$500,0),MATCH(PAYROLL!CJ$2,ADJ!$2:$2,0)),0)</f>
        <v/>
      </c>
      <c r="CK411">
        <f>IFERROR(INDEX(ADJ!$A$1:$BZ$1000,MATCH(PAYROLL!D411,ADJ!A$1:A$500,0),MATCH(PAYROLL!CK$2,ADJ!$2:$2,0)),0)</f>
        <v/>
      </c>
      <c r="CL411">
        <f>SUM(CG411:CK411)</f>
        <v/>
      </c>
      <c r="CM411">
        <f>ROUND(SUM(CH411:CK411),0)</f>
        <v/>
      </c>
      <c r="CN411">
        <f>IFERROR(INDEX(CSDA!D$1:D$500,MATCH($CN$2,CSDA!C$1:C$500,0))*INDEX(PIS!V$1:V$500,MATCH(D411,PIS!C$1:C$500))+INDEX(ADJ!$A$1:$BZ$1000,MATCH(PAYROLL!D411,ADJ!A$1:A$500,0),MATCH(PAYROLL!CN$2,ADJ!$2:$2,0)),0)</f>
        <v/>
      </c>
      <c r="CO411">
        <f>IFERROR(INDEX(ADJ!$A$1:$BZ$1000,MATCH(PAYROLL!D411,ADJ!A$1:A$500,0),MATCH(PAYROLL!CO$2,ADJ!$2:$2,0)),0)</f>
        <v/>
      </c>
      <c r="CP411">
        <f>IFERROR(INDEX(ADJ!$A$1:$BZ$1000,MATCH(PAYROLL!D411,ADJ!A$1:A$500,0),MATCH(PAYROLL!CP$2,ADJ!$2:$2,0)),0)</f>
        <v/>
      </c>
      <c r="CQ411">
        <f>BP411-CL411-CI411-CM411-CN411-CO411-CP411-CC411</f>
        <v/>
      </c>
      <c r="CR411">
        <f>IFERROR(IF(RIGHT(INDEX(PIS!O$1:O$500,MATCH(D411,PIS!C$1:C$500,0)),5)="Gross",MIN(U411+V411,VLOOKUP("R700",TSC!B:C,2,0)*VLOOKUP("R101",TSC!B:C,2,0))*(VLOOKUP("T711",TSC!B:C,2,0)+VLOOKUP("T712",TSC!B:C,2,0))%,MIN(T411+V411,VLOOKUP("R700",TSC!B:C,2,0)*VLOOKUP("R101",TSC!B:C,2,0))*(VLOOKUP("T711",TSC!B:C,2,0)+VLOOKUP("T712",TSC!B:C,2,0)+VLOOKUP("R701",TSC!B:C,2,0))%),0)</f>
        <v/>
      </c>
      <c r="CS411">
        <f>IFERROR(IF(RIGHT(INDEX(PIS!O$1:O$500,MATCH(D411,PIS!C$1:C$500,0)),5)="Gross",MIN(U411+V411,VLOOKUP("R700",TSC!B:C,2,0)*VLOOKUP("R101",TSC!B:C,2,0))*(VLOOKUP("T714",TSC!B:C,2,0))%,MIN(T411+V411,VLOOKUP("R700",TSC!B:C,2,0)*VLOOKUP("R101",TSC!B:C,2,0))*(VLOOKUP("T704",TSC!B:C,2,0)+VLOOKUP("T714",TSC!B:C,2,0))%),0)</f>
        <v/>
      </c>
      <c r="CT411">
        <f>IFERROR(IF(RIGHT(INDEX(PIS!O$1:O$500,MATCH(D411,PIS!C$1:C$500,0)),5)="Gross",MIN(U411+V411,VLOOKUP("R700",TSC!B:C,2,0)*VLOOKUP("R101",TSC!B:C,2,0))*VLOOKUP("T705",TSC!B:C,2,0)%,MIN(T411+V411,VLOOKUP("R700",TSC!B:C,2,0)*VLOOKUP("R101",TSC!B:C,2,0))*VLOOKUP("T705",TSC!B:C,2,0)%),0)</f>
        <v/>
      </c>
      <c r="CU411">
        <f>IFERROR(IF(RIGHT(INDEX(PIS!O$1:O$500,MATCH(D411,PIS!C$1:C$500,0)),5)="Gross",MIN(U411+V411,VLOOKUP("R700",TSC!B:C,2,0)*VLOOKUP("R101",TSC!B:C,2,0))*(VLOOKUP("T713",TSC!B:C,2,0))%,MIN(T411+V411,VLOOKUP("R700",TSC!B:C,2,0)*VLOOKUP("R101",TSC!B:C,2,0))*(VLOOKUP("T713",TSC!B:C,2,0))%),0)</f>
        <v/>
      </c>
      <c r="CV411">
        <f>IFERROR(INDEX(ADJ!$A$1:$BZ$1000,MATCH(PAYROLL!D411,ADJ!A$1:A$500,0),MATCH(PAYROLL!CV$2,ADJ!$2:$2,0)),0)</f>
        <v/>
      </c>
      <c r="CW411">
        <f>IFERROR(INDEX(ADJ!$A$1:$BZ$1000,MATCH(PAYROLL!D411,ADJ!A$1:A$500,0),MATCH(PAYROLL!CW$2,ADJ!$2:$2,0)),0)</f>
        <v/>
      </c>
      <c r="CX411">
        <f>SUM(CR411:CW411)</f>
        <v/>
      </c>
      <c r="CY411">
        <f>ROUND(IF(CR411&gt;0,T411+V411*VLOOKUP("R202",TSC!$B$1:$C$500,2,0),0),0)</f>
        <v/>
      </c>
      <c r="CZ411">
        <f>IFERROR(INDEX(CSDA!D$1:D$500,MATCH($CZ$2,CSDA!C$1:C$500,0)),0)</f>
        <v/>
      </c>
      <c r="DA411">
        <f>ROUND(T411*0.7%,0)</f>
        <v/>
      </c>
      <c r="DB411">
        <f>ROUND(T411/12,0)</f>
        <v/>
      </c>
      <c r="DC411">
        <f ref="DC411" t="array">IFERROR(INDEX(CSDA!D$1:D$500,MATCH("Trích giữ"&amp;PAYROLL!DC$2,CSDA!A$1:A$500&amp;CSDA!C$1:C$500,0)),0)</f>
        <v/>
      </c>
      <c r="DD411">
        <f ref="DD411" t="array">IFERROR(INDEX(CSDA!D$1:D$500,MATCH("Trích giữ"&amp;PAYROLL!DD$2,CSDA!A$1:A$500&amp;CSDA!C$1:C$500,0)),0)</f>
        <v/>
      </c>
      <c r="DE411">
        <f ref="DE411" t="array">IFERROR(INDEX(CSDA!D$1:D$500,MATCH("Trích giữ"&amp;PAYROLL!DE$2,CSDA!A$1:A$500&amp;CSDA!C$1:C$500,0)),0)</f>
        <v/>
      </c>
      <c r="DF411">
        <f>IFERROR(INDEX(CSDA!D$1:D$500,MATCH(PAYROLL!DF$2,CSDA!C$1:C$500,0)),0)</f>
        <v/>
      </c>
      <c r="DG411">
        <f ref="DG411" t="array">IFERROR(INDEX(CSDA!D$1:D$500,MATCH("Trích giữ"&amp;PAYROLL!DG$2,CSDA!A$1:A$500&amp;CSDA!C$1:C$500,0)),0)</f>
        <v/>
      </c>
      <c r="DH411">
        <f>ROUND(T411/26,0)</f>
        <v/>
      </c>
      <c r="DI411">
        <f ref="DI411" t="array">IFERROR(INDEX(CSDA!D$1:D$500,MATCH("Trích giữ"&amp;PAYROLL!DI$2,CSDA!A$1:A$500&amp;CSDA!C$1:C$500,0)),0)</f>
        <v/>
      </c>
      <c r="DJ411">
        <f>IF(U411=0,T411*21.5%-BL411,0)</f>
        <v/>
      </c>
      <c r="DK411">
        <f ref="DK411" t="array">IFERROR(INDEX(CSDA!D$1:D$500,MATCH("Trích giữ"&amp;PAYROLL!DK$2,CSDA!A$1:A$500&amp;CSDA!C$1:C$500,0)),0)</f>
        <v/>
      </c>
      <c r="DL411">
        <f>IFERROR(INDEX(CSDA!D$1:D$500,MATCH(PAYROLL!DL$2,CSDA!C$1:C$500,0))/12,0)</f>
        <v/>
      </c>
      <c r="DM411">
        <f>SUM(DB411:DL411)</f>
        <v/>
      </c>
      <c r="DN411">
        <f>IFERROR(INDEX(ADJ!$A$1:$BZ$1000,MATCH(PAYROLL!D411,ADJ!A$1:A$500,0),MATCH(PAYROLL!DN$2,ADJ!$2:$2,0)),0)</f>
        <v/>
      </c>
      <c r="DO411">
        <f>IFERROR(SUM(BP411,DM411:DN411,CX411:DA411)-DT411,0)</f>
        <v/>
      </c>
      <c r="DP411">
        <f ref="DP411" t="array">SUM(BW411*IFERROR(INDEX(CSDA!D$1:D$500,MATCH(BW$2,CSDA!C$1:C$500,0)),0)%,CX411*IFERROR(INDEX(CSDA!D$1:D$500,MATCH(CX$2,CSDA!C$1:C$500,0)),0)%,DA411*IFERROR(INDEX(CSDA!D$1:D$500,MATCH(DA$2,CSDA!C$1:C$500,0)),0)%,DB411*IFERROR(INDEX(CSDA!D$1:D$500,MATCH(DB$2,CSDA!C$1:C$500,0)),0)%,DF411*IFERROR(INDEX(CSDA!D$1:D$500,MATCH("Phí dịch vụ"&amp;PAYROLL!DF$2,CSDA!A$1:A$500&amp;CSDA!C$1:C$500,0)),0)%,DC411*IFERROR(INDEX(CSDA!D$1:D$500,MATCH("Phí dịch vụ"&amp;PAYROLL!DC$2,CSDA!A$1:A$500&amp;CSDA!C$1:C$500,0)),0)%,DH411*IFERROR(INDEX(CSDA!D$1:D$500,MATCH("Phí dịch vụ"&amp;PAYROLL!DH$2,CSDA!A$1:A$500&amp;CSDA!C$1:C$500,0)),0)%,DJ411*IFERROR(INDEX(CSDA!D$1:D$500,MATCH("Phí dịch vụ"&amp;PAYROLL!DJ$2,CSDA!A$1:A$500&amp;CSDA!C$1:C$500,0)),0)%,BN411*IFERROR(INDEX(CSDA!D$1:D$500,MATCH(BN$2,CSDA!C$1:C$500,0)),0)%)-BN411*7%</f>
        <v/>
      </c>
      <c r="DQ411">
        <f>IFERROR(INDEX(ADJ!$A$1:$BZ$1000,MATCH(PAYROLL!D411,ADJ!A$1:A$500,0),MATCH(PAYROLL!DQ$2,ADJ!$2:$2,0)),0)</f>
        <v/>
      </c>
      <c r="DR411">
        <f>IFERROR(INDEX(ADJ!$A$1:$BZ$1000,MATCH(PAYROLL!D411,ADJ!A$1:A$500,0),MATCH(PAYROLL!DR$2,ADJ!$2:$2,0)),0)</f>
        <v/>
      </c>
      <c r="DS411">
        <f>SUM(DP411:DR411)</f>
        <v/>
      </c>
      <c r="DT411">
        <f>EK411</f>
        <v/>
      </c>
      <c r="DU411">
        <f>SUM(DO411:DR411)</f>
        <v/>
      </c>
      <c r="DV411">
        <f>ROUND(DU411*0.1,0)</f>
        <v/>
      </c>
      <c r="DW411">
        <f>DU411+DV411</f>
        <v/>
      </c>
      <c r="DZ411">
        <f>IFERROR(INDEX(ADJ!$A$1:$BZ$1000,MATCH(PAYROLL!$D411,ADJ!A$1:A$500,0),MATCH(PAYROLL!DZ$2,ADJ!$2:$2,0)),0)</f>
        <v/>
      </c>
      <c r="EA411">
        <f>IFERROR(INDEX(ADJ!$A$1:$BZ$1000,MATCH(PAYROLL!$D411,ADJ!A$1:A$500,0),MATCH(PAYROLL!EA$2,ADJ!$2:$2,0)),0)</f>
        <v/>
      </c>
      <c r="EB411">
        <f>IFERROR(INDEX(ADJ!$A$1:$BZ$1000,MATCH(PAYROLL!$D411,ADJ!A$1:A$500,0),MATCH(PAYROLL!EB$2,ADJ!$2:$2,0)),0)</f>
        <v/>
      </c>
      <c r="EC411">
        <f>IFERROR(INDEX(ADJ!$A$1:$BZ$1000,MATCH(PAYROLL!$D411,ADJ!A$1:A$500,0),MATCH(PAYROLL!EC$2,ADJ!$2:$2,0)),0)</f>
        <v/>
      </c>
      <c r="ED411">
        <f>IFERROR(INDEX(ADJ!$A$1:$BZ$1000,MATCH(PAYROLL!$D411,ADJ!A$1:A$500,0),MATCH(PAYROLL!ED$2,ADJ!$2:$2,0)),0)</f>
        <v/>
      </c>
      <c r="EE411">
        <f>IFERROR(INDEX(ADJ!$A$1:$BZ$1000,MATCH(PAYROLL!$D411,ADJ!A$1:A$500,0),MATCH(PAYROLL!EE$2,ADJ!$2:$2,0)),0)</f>
        <v/>
      </c>
      <c r="EF411">
        <f>IFERROR(INDEX(ADJ!$A$1:$BZ$1000,MATCH(PAYROLL!$D411,ADJ!A$1:A$500,0),MATCH(PAYROLL!EF$2,ADJ!$2:$2,0)),0)</f>
        <v/>
      </c>
      <c r="EG411">
        <f>IFERROR(INDEX(ADJ!$A$1:$BZ$1000,MATCH(PAYROLL!$D411,ADJ!A$1:A$500,0),MATCH(PAYROLL!EG$2,ADJ!$2:$2,0)),0)</f>
        <v/>
      </c>
      <c r="EH411">
        <f>IFERROR(INDEX(ADJ!$A$1:$BZ$1000,MATCH(PAYROLL!$D411,ADJ!A$1:A$500,0),MATCH(PAYROLL!EH$2,ADJ!$2:$2,0)),0)</f>
        <v/>
      </c>
      <c r="EI411">
        <f>IFERROR(INDEX(ADJ!$A$1:$BZ$1000,MATCH(PAYROLL!D411,ADJ!A$1:A$500,0),MATCH(PAYROLL!EI$2,ADJ!$2:$2,0)),0)</f>
        <v/>
      </c>
      <c r="EJ411">
        <f>IFERROR(INDEX(ADJ!$A$1:$BZ$1000,MATCH(PAYROLL!$D411,ADJ!A$1:A$500,0),MATCH(PAYROLL!EJ$2,ADJ!$2:$2,0)),0)</f>
        <v/>
      </c>
      <c r="EK411">
        <f>SUM(DZ411:EJ411)</f>
        <v/>
      </c>
    </row>
    <row r="412">
      <c r="A412" t="n">
        <v>410</v>
      </c>
      <c r="B412" t="inlineStr">
        <is>
          <t>Nông Thị Lý</t>
        </is>
      </c>
      <c r="D412" t="inlineStr">
        <is>
          <t>153235-03</t>
        </is>
      </c>
      <c r="S412">
        <f>IFERROR(INDEX(PIS!$A$1:$BZ$1000,MATCH($D412,PIS!C$1:C$500,0),MATCH("Lương CB tháng trước",PIS!$1:$1,0)),0)</f>
        <v/>
      </c>
      <c r="T412">
        <f>IFERROR(INDEX(PIS!$A$1:$BZ$1000,MATCH($D412,PIS!C$1:C$500,0),MATCH("Lương CB hiện tại",PIS!$1:$1,0)),0)</f>
        <v/>
      </c>
      <c r="U412">
        <f>IFERROR(INDEX(PIS!$A$1:$BZ$1000,MATCH($D412,PIS!C$1:C$500,0),MATCH("Lương đóng BHBB",PIS!$1:$1,0)),0)</f>
        <v/>
      </c>
      <c r="V412">
        <f>IFERROR(INDEX(PIS!$A$1:$BZ$1000,MATCH($D412,PIS!C$1:C$500,0),MATCH(V$2,PIS!$2:$2,0)),0)</f>
        <v/>
      </c>
      <c r="W412">
        <f>IFERROR(INDEX(PIS!$A$1:$BZ$1000,MATCH($D412,PIS!C$1:C$500,0),MATCH(W$2,PIS!$2:$2,0)),0)</f>
        <v/>
      </c>
      <c r="X412">
        <f>IFERROR(INDEX(PIS!$A$1:$BZ$1000,MATCH($D412,PIS!C$1:C$500,0),MATCH(X$2,PIS!$2:$2,0)),0)</f>
        <v/>
      </c>
      <c r="Y412">
        <f>IFERROR(INDEX(PIS!$A$1:$BZ$1000,MATCH($D412,PIS!C$1:C$500,0),MATCH(Y$2,PIS!$2:$2,0)),0)</f>
        <v/>
      </c>
      <c r="Z412">
        <f>IFERROR(INDEX(PIS!$A$1:$BZ$1000,MATCH($D412,PIS!C$1:C$500,0),MATCH(Z$2,PIS!$2:$2,0)),0)</f>
        <v/>
      </c>
      <c r="AA412">
        <f>IFERROR(INDEX(PIS!$A$1:$BZ$1000,MATCH($D412,PIS!C$1:C$500,0),MATCH(AA$2,PIS!$2:$2,0)),0)</f>
        <v/>
      </c>
      <c r="AB412">
        <f>IFERROR(INDEX(PIS!$A$1:$BZ$1000,MATCH($D412,PIS!C$1:C$500,0),MATCH(AB$2,PIS!$2:$2,0)),0)</f>
        <v/>
      </c>
      <c r="AC412">
        <f>SUM(V412:AB412)</f>
        <v/>
      </c>
      <c r="AD412">
        <f>IFERROR(INDEX(TIMESHEET!$A$1:$AI$5000,MATCH($D412,TIMESHEET!A$1:A$500,0),MATCH("T100",TIMESHEET!$2:$2,0))-2,0)</f>
        <v/>
      </c>
      <c r="AE412">
        <f>IFERROR(INDEX(TIMESHEET!$A$1:$AI$5000,MATCH($D412,TIMESHEET!A$1:A$500,0),MATCH("T202",TIMESHEET!$2:$2,0)),0)</f>
        <v/>
      </c>
      <c r="AF412">
        <f>IFERROR(INDEX(TIMESHEET!$A$1:$AI$5000,MATCH($D412,TIMESHEET!A$1:A$500,0),MATCH("T302",TIMESHEET!$2:$2,0)),0)</f>
        <v/>
      </c>
      <c r="AG412">
        <f>IFERROR(INDEX(TIMESHEET!$A$1:$AI$5000,MATCH($D412,TIMESHEET!A$1:A$500,0),MATCH("T406",TIMESHEET!$2:$2,0)),0)</f>
        <v/>
      </c>
      <c r="AH412">
        <f>AE412+AG412</f>
        <v/>
      </c>
      <c r="AI412">
        <f>IFERROR(INDEX(TIMESHEET!$A$1:$AI$5000,MATCH($D412,TIMESHEET!A$1:A$500,0),MATCH("T701",TIMESHEET!$2:$2,0)),0)</f>
        <v/>
      </c>
      <c r="AJ412">
        <f>IFERROR(INDEX(TIMESHEET!$A$1:$AI$5000,MATCH($D412,TIMESHEET!B$1:B$500,0),MATCH("T320",TIMESHEET!$2:$2,0)),0)</f>
        <v/>
      </c>
      <c r="AK412">
        <f>IFERROR(IF(LEFT(INDEX(PIS!O$1:O$500,MATCH(D412,PIS!C$1:C$500)),1)="M",T412/AD412*SUM(AE412:AG412),T412*AD412),0)</f>
        <v/>
      </c>
      <c r="AL412">
        <f>IFERROR(INDEX(ADJ!$A$1:$BZ$1000,MATCH(PAYROLL!D412,ADJ!A$1:A$500,0),MATCH(PAYROLL!AL$2,ADJ!$2:$2,0)),0)</f>
        <v/>
      </c>
      <c r="AM412">
        <f>SUM(AK412:AL412)</f>
        <v/>
      </c>
      <c r="AN412">
        <f>IFERROR(ROUND(V412/$AD412*$AH412,0),0)</f>
        <v/>
      </c>
      <c r="AO412">
        <f>IFERROR(ROUND(W412/$AD412*$AH412,0),0)</f>
        <v/>
      </c>
      <c r="AP412">
        <f>IFERROR(ROUND(X412/$AD412*$AE412,0),0)</f>
        <v/>
      </c>
      <c r="AQ412">
        <f>IFERROR(ROUND(Y412/$AD412*$AH412,0),0)</f>
        <v/>
      </c>
      <c r="AR412">
        <f>IFERROR(ROUND(Z412/$AD412*$AH412,0),0)</f>
        <v/>
      </c>
      <c r="AS412">
        <f>IFERROR(ROUND(AA412/$AD412*$AH412,0),0)</f>
        <v/>
      </c>
      <c r="AT412">
        <f>IFERROR(IF((AE412+AF412+AG412)&gt;13,AB412,ROUND(AB412/AD412*AH412,0)),0)</f>
        <v/>
      </c>
      <c r="AU412">
        <f>IFERROR(INDEX(ADJ!$A$1:$BZ$1000,MATCH(PAYROLL!D412,ADJ!A$1:A$500,0),MATCH(PAYROLL!AU$2,ADJ!$2:$2,0)),0)</f>
        <v/>
      </c>
      <c r="AV412">
        <f>ROUND(SUM(AN412:AU412),0)</f>
        <v/>
      </c>
      <c r="AW412">
        <f>IFERROR(INDEX(TIMESHEET!$A$1:$AI$5000,MATCH(PAYROLL!D412,TIMESHEET!A$1:A$500,0),MATCH("T620",TIMESHEET!$2:$2,0)),0)</f>
        <v/>
      </c>
      <c r="AX412">
        <f>IFERROR(INDEX(TIMESHEET!$A$1:$AI$5000,MATCH(PAYROLL!D412,TIMESHEET!A$1:A$500,0),MATCH("T601",TIMESHEET!$2:$2,0)),0)</f>
        <v/>
      </c>
      <c r="AY412">
        <f>IFERROR(INDEX(TIMESHEET!$A$1:$AI$5000,MATCH(PAYROLL!D412,TIMESHEET!A$1:A$500,0),MATCH("T602",TIMESHEET!$2:$2,0)),0)</f>
        <v/>
      </c>
      <c r="AZ412">
        <f>IFERROR(INDEX(TIMESHEET!$A$1:$AI$5000,MATCH(PAYROLL!D412,TIMESHEET!A$1:A$500,0),MATCH("T603",TIMESHEET!$2:$2,0)),0)</f>
        <v/>
      </c>
      <c r="BA412">
        <f>IFERROR(INDEX(TIMESHEET!$A$1:$AI$5000,MATCH(PAYROLL!D412,TIMESHEET!A$1:A$500,0),MATCH("T611",TIMESHEET!$2:$2,0)),0)</f>
        <v/>
      </c>
      <c r="BB412">
        <f>IFERROR(INDEX(TIMESHEET!$A$1:$AI$5000,MATCH(PAYROLL!D412,TIMESHEET!A$1:A$500,0),MATCH("T612",TIMESHEET!$2:$2,0)),0)</f>
        <v/>
      </c>
      <c r="BC412">
        <f>IFERROR(INDEX(TIMESHEET!$A$1:$AI$5000,MATCH(PAYROLL!D412,TIMESHEET!A$1:A$500,0),MATCH("T613",TIMESHEET!$2:$2,0)),0)</f>
        <v/>
      </c>
      <c r="BD412">
        <f>IFERROR(INDEX(TIMESHEET!$A$1:$AI$5000,MATCH(PAYROLL!D412,TIMESHEET!A$1:A$500,0),MATCH("T500",TIMESHEET!$2:$2,0)),0)</f>
        <v/>
      </c>
      <c r="BE412">
        <f>IFERROR(IF(LEFT(INDEX(PIS!O$1:O$500,MATCH(D412,PIS!C$1:C$500)),1)="M",T412/AD412/8*(AW412+AX412*1.5+AY412*2+AZ412*3+BA412*2.1+BB412*2.7+BC412*3.9+BD412*0.3),T412/8*(AW412+AX412*1.5+AY412*2+AZ412*3+BA412*2.1+BB412*2.7+BC412*3.9+BD412*0.3)),0)</f>
        <v/>
      </c>
      <c r="BF412">
        <f>IFERROR(INDEX(ADJ!$A$1:$BZ$1000,MATCH(PAYROLL!$D412,ADJ!A$1:A$500,0),MATCH(PAYROLL!BF$2,ADJ!$2:$2,0)),0)</f>
        <v/>
      </c>
      <c r="BG412">
        <f>IFERROR(INDEX(ADJ!$A$1:$BZ$1000,MATCH(PAYROLL!D412,ADJ!A$1:A$500,0),MATCH(PAYROLL!BG$2,ADJ!$2:$2,0)),0)</f>
        <v/>
      </c>
      <c r="BH412">
        <f>IFERROR(INDEX(ADJ!$A$1:$BZ$1000,MATCH(PAYROLL!D412,ADJ!A$1:A$500,0),MATCH(PAYROLL!BH$2,ADJ!$2:$2,0)),0)</f>
        <v/>
      </c>
      <c r="BI412">
        <f>IFERROR(INDEX(ADJ!$A$1:$BZ$1000,MATCH(PAYROLL!D412,ADJ!A$1:A$500,0),MATCH(PAYROLL!BI$2,ADJ!$2:$2,0)),0)</f>
        <v/>
      </c>
      <c r="BJ412">
        <f>IFERROR(INDEX(ADJ!$A$1:$BZ$1000,MATCH(PAYROLL!D412,ADJ!A$1:A$500,0),MATCH(PAYROLL!BJ$2,ADJ!$2:$2,0)),0)</f>
        <v/>
      </c>
      <c r="BK412">
        <f>SUM(BF412:BJ412)</f>
        <v/>
      </c>
      <c r="BL412">
        <f>IFERROR(INDEX(ADJ!$A$1:$BZ$1000,MATCH(PAYROLL!D412,ADJ!A$1:A$500,0),MATCH(PAYROLL!BL$2,ADJ!$2:$2,0)),0)</f>
        <v/>
      </c>
      <c r="BM412">
        <f>IFERROR(INDEX(ADJ!$A$1:$BZ$1000,MATCH(PAYROLL!D412,ADJ!A$1:A$500,0),MATCH(PAYROLL!BM$2,ADJ!$2:$2,0)),0)</f>
        <v/>
      </c>
      <c r="BN412">
        <f>IFERROR(INDEX(ADJ!$A$1:$BZ$1000,MATCH(PAYROLL!D412,ADJ!A$1:A$500,0),MATCH(PAYROLL!BN$2,ADJ!$2:$2,0)),0)</f>
        <v/>
      </c>
      <c r="BO412">
        <f>IFERROR(INDEX(ADJ!$A$1:$BZ$1000,MATCH(PAYROLL!D412,ADJ!A$1:A$500,0),MATCH(PAYROLL!BO$2,ADJ!$2:$2,0)),0)</f>
        <v/>
      </c>
      <c r="BP412">
        <f>SUM(AM412,AV412,BE412,BK412,BL412:BO412)</f>
        <v/>
      </c>
      <c r="BQ412">
        <f>BO412</f>
        <v/>
      </c>
      <c r="BR412">
        <f>IFERROR(ROUND(IF(LEFT(INDEX(PIS!O$1:O$500,MATCH(D412,PIS!C$1:C$500)),1)="D",T412/8*(BD412*0.3),IF(LEFT(INDEX(PIS!O$1:O$500,MATCH(D412,PIS!C$1:C$500)),1)="H",T412*($BD412*0.3),T412/$AD412/8*($BD412*0.3))),0),0)</f>
        <v/>
      </c>
      <c r="BS412">
        <f>IF(AP412&lt;1,0,MIN(AP412,730000))</f>
        <v/>
      </c>
      <c r="BT412">
        <f>IFERROR(ROUND((BE412-SUM(AW412:BC412)*T412/AD412/8),0)-BR412,0)</f>
        <v/>
      </c>
      <c r="BU412">
        <f>AO412</f>
        <v/>
      </c>
      <c r="BV412">
        <f>SUM(BQ412:BU412)</f>
        <v/>
      </c>
      <c r="BW412">
        <f>BP412-BV412</f>
        <v/>
      </c>
      <c r="BX412">
        <f>IFERROR(IF(RIGHT(INDEX(PIS!O$1:O$500,MATCH(D412,PIS!C$1:C$500)),5)="Gross",MIN(U412+V412,VLOOKUP("R700",TSC!B:C,2,0)*VLOOKUP("R101",TSC!B:C,2,0))*VLOOKUP("R701",TSC!B:C,2,0)%,0),0)</f>
        <v/>
      </c>
      <c r="BY412">
        <f>IFERROR(IF(RIGHT(INDEX(PIS!O$1:O$500,MATCH(D412,PIS!C$1:C$500)),5)="Gross",MIN(U412+V412,VLOOKUP("R700",TSC!B:C,2,0)*VLOOKUP("R101",TSC!B:C,2,0))*VLOOKUP("T704",TSC!B:C,2,0)%,0),0)</f>
        <v/>
      </c>
      <c r="BZ412">
        <f>IFERROR(IF(RIGHT(INDEX(PIS!O$1:O$500,MATCH(D412,PIS!C$1:C$500)),5)="Gross",MIN(U412+V412,VLOOKUP("R700",TSC!B:C,2,0)*VLOOKUP("1",TSC!F:G,2,0))*VLOOKUP("T705",TSC!B:C,2,0)%,0),0)</f>
        <v/>
      </c>
      <c r="CA412">
        <f>IFERROR(INDEX(ADJ!$A$1:$BZ$1000,MATCH(PAYROLL!D412,ADJ!A$1:A$500,0),MATCH(PAYROLL!CA$2,ADJ!$2:$2,0)),0)</f>
        <v/>
      </c>
      <c r="CB412">
        <f>IFERROR(INDEX(ADJ!$A$1:$BZ$1000,MATCH(PAYROLL!D412,ADJ!A$1:A$500,0),MATCH(PAYROLL!CB$2,ADJ!$2:$2,0)),0)</f>
        <v/>
      </c>
      <c r="CC412">
        <f>SUM(BX412:CB412)</f>
        <v/>
      </c>
      <c r="CD412">
        <f>IFERROR(INDEX(PIS!$A$1:$BZ$1000,MATCH(PAYROLL!D412,PIS!C$1:C$500,0),MATCH(PAYROLL!CD$1,PIS!$1:$1,0)),0)</f>
        <v/>
      </c>
      <c r="CE412">
        <f>IFERROR(IF(OR(INDEX(PIS!P$1:P$500,MATCH(D412,PIS!C$1:C$500,0))="LT2",INDEX(PIS!P$1:P$500,MATCH(D412,PIS!C$1:C$500,0))="P10"),0,SUM(CC412,CD412*VLOOKUP("R601",TSC!B:C,2,0),VLOOKUP("R602",TSC!B:C,2,0))),0)</f>
        <v/>
      </c>
      <c r="CF412">
        <f>MAX(BW412-CE412,0)</f>
        <v/>
      </c>
      <c r="CG412">
        <f>IFERROR(IF(OR(RIGHT(INDEX(PIS!P$1:P$500,MATCH(D412,PIS!C$1:C$500)),5)="P10",RIGHT(INDEX(PIS!P$1:P$500,MATCH(D412,PIS!C$1:C$500)),5)="CK"),0,IF(CF412&lt;=5000000,CF412*5%,IF(CF412&lt;=10000000,CF412*10%-250000,IF(CF412&lt;=18000000,CF412*15%-750000,IF(CF412&lt;=32000000,CF412*20%-1650000,IF(CF412&lt;=52000000,CF412*25%-3250000,IF(CF412&lt;=80000000,BH412*30%-5850000,CF412*35%-9850000))))))),0)</f>
        <v/>
      </c>
      <c r="CH412">
        <f>IFERROR(IF(OR(INDEX(PIS!P$1:P$500,MATCH(D412,PIS!C$1:C$500))="LT",INDEX(PIS!P$1:P$500,MATCH(D412,PIS!C$1:C$500))="CK"),0,IF(CF412&lt;2000000,0,CF412*10%)),0)</f>
        <v/>
      </c>
      <c r="CI412">
        <f>IFERROR(INDEX(ADJ!$A$1:$BZ$1000,MATCH(PAYROLL!D412,ADJ!A$1:A$500,0),MATCH(PAYROLL!CI$2,ADJ!$2:$2,0)),0)</f>
        <v/>
      </c>
      <c r="CJ412">
        <f>IFERROR(INDEX(ADJ!$A$1:$BZ$1000,MATCH(PAYROLL!D412,ADJ!A$1:A$500,0),MATCH(PAYROLL!CJ$2,ADJ!$2:$2,0)),0)</f>
        <v/>
      </c>
      <c r="CK412">
        <f>IFERROR(INDEX(ADJ!$A$1:$BZ$1000,MATCH(PAYROLL!D412,ADJ!A$1:A$500,0),MATCH(PAYROLL!CK$2,ADJ!$2:$2,0)),0)</f>
        <v/>
      </c>
      <c r="CL412">
        <f>SUM(CG412:CK412)</f>
        <v/>
      </c>
      <c r="CM412">
        <f>ROUND(SUM(CH412:CK412),0)</f>
        <v/>
      </c>
      <c r="CN412">
        <f>IFERROR(INDEX(CSDA!D$1:D$500,MATCH($CN$2,CSDA!C$1:C$500,0))*INDEX(PIS!V$1:V$500,MATCH(D412,PIS!C$1:C$500))+INDEX(ADJ!$A$1:$BZ$1000,MATCH(PAYROLL!D412,ADJ!A$1:A$500,0),MATCH(PAYROLL!CN$2,ADJ!$2:$2,0)),0)</f>
        <v/>
      </c>
      <c r="CO412">
        <f>IFERROR(INDEX(ADJ!$A$1:$BZ$1000,MATCH(PAYROLL!D412,ADJ!A$1:A$500,0),MATCH(PAYROLL!CO$2,ADJ!$2:$2,0)),0)</f>
        <v/>
      </c>
      <c r="CP412">
        <f>IFERROR(INDEX(ADJ!$A$1:$BZ$1000,MATCH(PAYROLL!D412,ADJ!A$1:A$500,0),MATCH(PAYROLL!CP$2,ADJ!$2:$2,0)),0)</f>
        <v/>
      </c>
      <c r="CQ412">
        <f>BP412-CL412-CI412-CM412-CN412-CO412-CP412-CC412</f>
        <v/>
      </c>
      <c r="CR412">
        <f>IFERROR(IF(RIGHT(INDEX(PIS!O$1:O$500,MATCH(D412,PIS!C$1:C$500,0)),5)="Gross",MIN(U412+V412,VLOOKUP("R700",TSC!B:C,2,0)*VLOOKUP("R101",TSC!B:C,2,0))*(VLOOKUP("T711",TSC!B:C,2,0)+VLOOKUP("T712",TSC!B:C,2,0))%,MIN(T412+V412,VLOOKUP("R700",TSC!B:C,2,0)*VLOOKUP("R101",TSC!B:C,2,0))*(VLOOKUP("T711",TSC!B:C,2,0)+VLOOKUP("T712",TSC!B:C,2,0)+VLOOKUP("R701",TSC!B:C,2,0))%),0)</f>
        <v/>
      </c>
      <c r="CS412">
        <f>IFERROR(IF(RIGHT(INDEX(PIS!O$1:O$500,MATCH(D412,PIS!C$1:C$500,0)),5)="Gross",MIN(U412+V412,VLOOKUP("R700",TSC!B:C,2,0)*VLOOKUP("R101",TSC!B:C,2,0))*(VLOOKUP("T714",TSC!B:C,2,0))%,MIN(T412+V412,VLOOKUP("R700",TSC!B:C,2,0)*VLOOKUP("R101",TSC!B:C,2,0))*(VLOOKUP("T704",TSC!B:C,2,0)+VLOOKUP("T714",TSC!B:C,2,0))%),0)</f>
        <v/>
      </c>
      <c r="CT412">
        <f>IFERROR(IF(RIGHT(INDEX(PIS!O$1:O$500,MATCH(D412,PIS!C$1:C$500,0)),5)="Gross",MIN(U412+V412,VLOOKUP("R700",TSC!B:C,2,0)*VLOOKUP("R101",TSC!B:C,2,0))*VLOOKUP("T705",TSC!B:C,2,0)%,MIN(T412+V412,VLOOKUP("R700",TSC!B:C,2,0)*VLOOKUP("R101",TSC!B:C,2,0))*VLOOKUP("T705",TSC!B:C,2,0)%),0)</f>
        <v/>
      </c>
      <c r="CU412">
        <f>IFERROR(IF(RIGHT(INDEX(PIS!O$1:O$500,MATCH(D412,PIS!C$1:C$500,0)),5)="Gross",MIN(U412+V412,VLOOKUP("R700",TSC!B:C,2,0)*VLOOKUP("R101",TSC!B:C,2,0))*(VLOOKUP("T713",TSC!B:C,2,0))%,MIN(T412+V412,VLOOKUP("R700",TSC!B:C,2,0)*VLOOKUP("R101",TSC!B:C,2,0))*(VLOOKUP("T713",TSC!B:C,2,0))%),0)</f>
        <v/>
      </c>
      <c r="CV412">
        <f>IFERROR(INDEX(ADJ!$A$1:$BZ$1000,MATCH(PAYROLL!D412,ADJ!A$1:A$500,0),MATCH(PAYROLL!CV$2,ADJ!$2:$2,0)),0)</f>
        <v/>
      </c>
      <c r="CW412">
        <f>IFERROR(INDEX(ADJ!$A$1:$BZ$1000,MATCH(PAYROLL!D412,ADJ!A$1:A$500,0),MATCH(PAYROLL!CW$2,ADJ!$2:$2,0)),0)</f>
        <v/>
      </c>
      <c r="CX412">
        <f>SUM(CR412:CW412)</f>
        <v/>
      </c>
      <c r="CY412">
        <f>ROUND(IF(CR412&gt;0,T412+V412*VLOOKUP("R202",TSC!$B$1:$C$500,2,0),0),0)</f>
        <v/>
      </c>
      <c r="CZ412">
        <f>IFERROR(INDEX(CSDA!D$1:D$500,MATCH($CZ$2,CSDA!C$1:C$500,0)),0)</f>
        <v/>
      </c>
      <c r="DA412">
        <f>ROUND(T412*0.7%,0)</f>
        <v/>
      </c>
      <c r="DB412">
        <f>ROUND(T412/12,0)</f>
        <v/>
      </c>
      <c r="DC412">
        <f ref="DC412" t="array">IFERROR(INDEX(CSDA!D$1:D$500,MATCH("Trích giữ"&amp;PAYROLL!DC$2,CSDA!A$1:A$500&amp;CSDA!C$1:C$500,0)),0)</f>
        <v/>
      </c>
      <c r="DD412">
        <f ref="DD412" t="array">IFERROR(INDEX(CSDA!D$1:D$500,MATCH("Trích giữ"&amp;PAYROLL!DD$2,CSDA!A$1:A$500&amp;CSDA!C$1:C$500,0)),0)</f>
        <v/>
      </c>
      <c r="DE412">
        <f ref="DE412" t="array">IFERROR(INDEX(CSDA!D$1:D$500,MATCH("Trích giữ"&amp;PAYROLL!DE$2,CSDA!A$1:A$500&amp;CSDA!C$1:C$500,0)),0)</f>
        <v/>
      </c>
      <c r="DF412">
        <f>IFERROR(INDEX(CSDA!D$1:D$500,MATCH(PAYROLL!DF$2,CSDA!C$1:C$500,0)),0)</f>
        <v/>
      </c>
      <c r="DG412">
        <f ref="DG412" t="array">IFERROR(INDEX(CSDA!D$1:D$500,MATCH("Trích giữ"&amp;PAYROLL!DG$2,CSDA!A$1:A$500&amp;CSDA!C$1:C$500,0)),0)</f>
        <v/>
      </c>
      <c r="DH412">
        <f>ROUND(T412/26,0)</f>
        <v/>
      </c>
      <c r="DI412">
        <f ref="DI412" t="array">IFERROR(INDEX(CSDA!D$1:D$500,MATCH("Trích giữ"&amp;PAYROLL!DI$2,CSDA!A$1:A$500&amp;CSDA!C$1:C$500,0)),0)</f>
        <v/>
      </c>
      <c r="DJ412">
        <f>IF(U412=0,T412*21.5%-BL412,0)</f>
        <v/>
      </c>
      <c r="DK412">
        <f ref="DK412" t="array">IFERROR(INDEX(CSDA!D$1:D$500,MATCH("Trích giữ"&amp;PAYROLL!DK$2,CSDA!A$1:A$500&amp;CSDA!C$1:C$500,0)),0)</f>
        <v/>
      </c>
      <c r="DL412">
        <f>IFERROR(INDEX(CSDA!D$1:D$500,MATCH(PAYROLL!DL$2,CSDA!C$1:C$500,0))/12,0)</f>
        <v/>
      </c>
      <c r="DM412">
        <f>SUM(DB412:DL412)</f>
        <v/>
      </c>
      <c r="DN412">
        <f>IFERROR(INDEX(ADJ!$A$1:$BZ$1000,MATCH(PAYROLL!D412,ADJ!A$1:A$500,0),MATCH(PAYROLL!DN$2,ADJ!$2:$2,0)),0)</f>
        <v/>
      </c>
      <c r="DO412">
        <f>IFERROR(SUM(BP412,DM412:DN412,CX412:DA412)-DT412,0)</f>
        <v/>
      </c>
      <c r="DP412">
        <f ref="DP412" t="array">SUM(BW412*IFERROR(INDEX(CSDA!D$1:D$500,MATCH(BW$2,CSDA!C$1:C$500,0)),0)%,CX412*IFERROR(INDEX(CSDA!D$1:D$500,MATCH(CX$2,CSDA!C$1:C$500,0)),0)%,DA412*IFERROR(INDEX(CSDA!D$1:D$500,MATCH(DA$2,CSDA!C$1:C$500,0)),0)%,DB412*IFERROR(INDEX(CSDA!D$1:D$500,MATCH(DB$2,CSDA!C$1:C$500,0)),0)%,DF412*IFERROR(INDEX(CSDA!D$1:D$500,MATCH("Phí dịch vụ"&amp;PAYROLL!DF$2,CSDA!A$1:A$500&amp;CSDA!C$1:C$500,0)),0)%,DC412*IFERROR(INDEX(CSDA!D$1:D$500,MATCH("Phí dịch vụ"&amp;PAYROLL!DC$2,CSDA!A$1:A$500&amp;CSDA!C$1:C$500,0)),0)%,DH412*IFERROR(INDEX(CSDA!D$1:D$500,MATCH("Phí dịch vụ"&amp;PAYROLL!DH$2,CSDA!A$1:A$500&amp;CSDA!C$1:C$500,0)),0)%,DJ412*IFERROR(INDEX(CSDA!D$1:D$500,MATCH("Phí dịch vụ"&amp;PAYROLL!DJ$2,CSDA!A$1:A$500&amp;CSDA!C$1:C$500,0)),0)%,BN412*IFERROR(INDEX(CSDA!D$1:D$500,MATCH(BN$2,CSDA!C$1:C$500,0)),0)%)-BN412*7%</f>
        <v/>
      </c>
      <c r="DQ412">
        <f>IFERROR(INDEX(ADJ!$A$1:$BZ$1000,MATCH(PAYROLL!D412,ADJ!A$1:A$500,0),MATCH(PAYROLL!DQ$2,ADJ!$2:$2,0)),0)</f>
        <v/>
      </c>
      <c r="DR412">
        <f>IFERROR(INDEX(ADJ!$A$1:$BZ$1000,MATCH(PAYROLL!D412,ADJ!A$1:A$500,0),MATCH(PAYROLL!DR$2,ADJ!$2:$2,0)),0)</f>
        <v/>
      </c>
      <c r="DS412">
        <f>SUM(DP412:DR412)</f>
        <v/>
      </c>
      <c r="DT412">
        <f>EK412</f>
        <v/>
      </c>
      <c r="DU412">
        <f>SUM(DO412:DR412)</f>
        <v/>
      </c>
      <c r="DV412">
        <f>ROUND(DU412*0.1,0)</f>
        <v/>
      </c>
      <c r="DW412">
        <f>DU412+DV412</f>
        <v/>
      </c>
      <c r="DZ412">
        <f>IFERROR(INDEX(ADJ!$A$1:$BZ$1000,MATCH(PAYROLL!$D412,ADJ!A$1:A$500,0),MATCH(PAYROLL!DZ$2,ADJ!$2:$2,0)),0)</f>
        <v/>
      </c>
      <c r="EA412">
        <f>IFERROR(INDEX(ADJ!$A$1:$BZ$1000,MATCH(PAYROLL!$D412,ADJ!A$1:A$500,0),MATCH(PAYROLL!EA$2,ADJ!$2:$2,0)),0)</f>
        <v/>
      </c>
      <c r="EB412">
        <f>IFERROR(INDEX(ADJ!$A$1:$BZ$1000,MATCH(PAYROLL!$D412,ADJ!A$1:A$500,0),MATCH(PAYROLL!EB$2,ADJ!$2:$2,0)),0)</f>
        <v/>
      </c>
      <c r="EC412">
        <f>IFERROR(INDEX(ADJ!$A$1:$BZ$1000,MATCH(PAYROLL!$D412,ADJ!A$1:A$500,0),MATCH(PAYROLL!EC$2,ADJ!$2:$2,0)),0)</f>
        <v/>
      </c>
      <c r="ED412">
        <f>IFERROR(INDEX(ADJ!$A$1:$BZ$1000,MATCH(PAYROLL!$D412,ADJ!A$1:A$500,0),MATCH(PAYROLL!ED$2,ADJ!$2:$2,0)),0)</f>
        <v/>
      </c>
      <c r="EE412">
        <f>IFERROR(INDEX(ADJ!$A$1:$BZ$1000,MATCH(PAYROLL!$D412,ADJ!A$1:A$500,0),MATCH(PAYROLL!EE$2,ADJ!$2:$2,0)),0)</f>
        <v/>
      </c>
      <c r="EF412">
        <f>IFERROR(INDEX(ADJ!$A$1:$BZ$1000,MATCH(PAYROLL!$D412,ADJ!A$1:A$500,0),MATCH(PAYROLL!EF$2,ADJ!$2:$2,0)),0)</f>
        <v/>
      </c>
      <c r="EG412">
        <f>IFERROR(INDEX(ADJ!$A$1:$BZ$1000,MATCH(PAYROLL!$D412,ADJ!A$1:A$500,0),MATCH(PAYROLL!EG$2,ADJ!$2:$2,0)),0)</f>
        <v/>
      </c>
      <c r="EH412">
        <f>IFERROR(INDEX(ADJ!$A$1:$BZ$1000,MATCH(PAYROLL!$D412,ADJ!A$1:A$500,0),MATCH(PAYROLL!EH$2,ADJ!$2:$2,0)),0)</f>
        <v/>
      </c>
      <c r="EI412">
        <f>IFERROR(INDEX(ADJ!$A$1:$BZ$1000,MATCH(PAYROLL!D412,ADJ!A$1:A$500,0),MATCH(PAYROLL!EI$2,ADJ!$2:$2,0)),0)</f>
        <v/>
      </c>
      <c r="EJ412">
        <f>IFERROR(INDEX(ADJ!$A$1:$BZ$1000,MATCH(PAYROLL!$D412,ADJ!A$1:A$500,0),MATCH(PAYROLL!EJ$2,ADJ!$2:$2,0)),0)</f>
        <v/>
      </c>
      <c r="EK412">
        <f>SUM(DZ412:EJ412)</f>
        <v/>
      </c>
    </row>
    <row r="413">
      <c r="A413" t="n">
        <v>411</v>
      </c>
      <c r="B413" t="inlineStr">
        <is>
          <t>Nông Thị Duyên</t>
        </is>
      </c>
      <c r="D413" t="inlineStr">
        <is>
          <t>159062-01</t>
        </is>
      </c>
      <c r="S413">
        <f>IFERROR(INDEX(PIS!$A$1:$BZ$1000,MATCH($D413,PIS!C$1:C$500,0),MATCH("Lương CB tháng trước",PIS!$1:$1,0)),0)</f>
        <v/>
      </c>
      <c r="T413">
        <f>IFERROR(INDEX(PIS!$A$1:$BZ$1000,MATCH($D413,PIS!C$1:C$500,0),MATCH("Lương CB hiện tại",PIS!$1:$1,0)),0)</f>
        <v/>
      </c>
      <c r="U413">
        <f>IFERROR(INDEX(PIS!$A$1:$BZ$1000,MATCH($D413,PIS!C$1:C$500,0),MATCH("Lương đóng BHBB",PIS!$1:$1,0)),0)</f>
        <v/>
      </c>
      <c r="V413">
        <f>IFERROR(INDEX(PIS!$A$1:$BZ$1000,MATCH($D413,PIS!C$1:C$500,0),MATCH(V$2,PIS!$2:$2,0)),0)</f>
        <v/>
      </c>
      <c r="W413">
        <f>IFERROR(INDEX(PIS!$A$1:$BZ$1000,MATCH($D413,PIS!C$1:C$500,0),MATCH(W$2,PIS!$2:$2,0)),0)</f>
        <v/>
      </c>
      <c r="X413">
        <f>IFERROR(INDEX(PIS!$A$1:$BZ$1000,MATCH($D413,PIS!C$1:C$500,0),MATCH(X$2,PIS!$2:$2,0)),0)</f>
        <v/>
      </c>
      <c r="Y413">
        <f>IFERROR(INDEX(PIS!$A$1:$BZ$1000,MATCH($D413,PIS!C$1:C$500,0),MATCH(Y$2,PIS!$2:$2,0)),0)</f>
        <v/>
      </c>
      <c r="Z413">
        <f>IFERROR(INDEX(PIS!$A$1:$BZ$1000,MATCH($D413,PIS!C$1:C$500,0),MATCH(Z$2,PIS!$2:$2,0)),0)</f>
        <v/>
      </c>
      <c r="AA413">
        <f>IFERROR(INDEX(PIS!$A$1:$BZ$1000,MATCH($D413,PIS!C$1:C$500,0),MATCH(AA$2,PIS!$2:$2,0)),0)</f>
        <v/>
      </c>
      <c r="AB413">
        <f>IFERROR(INDEX(PIS!$A$1:$BZ$1000,MATCH($D413,PIS!C$1:C$500,0),MATCH(AB$2,PIS!$2:$2,0)),0)</f>
        <v/>
      </c>
      <c r="AC413">
        <f>SUM(V413:AB413)</f>
        <v/>
      </c>
      <c r="AD413">
        <f>IFERROR(INDEX(TIMESHEET!$A$1:$AI$5000,MATCH($D413,TIMESHEET!A$1:A$500,0),MATCH("T100",TIMESHEET!$2:$2,0))-2,0)</f>
        <v/>
      </c>
      <c r="AE413">
        <f>IFERROR(INDEX(TIMESHEET!$A$1:$AI$5000,MATCH($D413,TIMESHEET!A$1:A$500,0),MATCH("T202",TIMESHEET!$2:$2,0)),0)</f>
        <v/>
      </c>
      <c r="AF413">
        <f>IFERROR(INDEX(TIMESHEET!$A$1:$AI$5000,MATCH($D413,TIMESHEET!A$1:A$500,0),MATCH("T302",TIMESHEET!$2:$2,0)),0)</f>
        <v/>
      </c>
      <c r="AG413">
        <f>IFERROR(INDEX(TIMESHEET!$A$1:$AI$5000,MATCH($D413,TIMESHEET!A$1:A$500,0),MATCH("T406",TIMESHEET!$2:$2,0)),0)</f>
        <v/>
      </c>
      <c r="AH413">
        <f>AE413+AG413</f>
        <v/>
      </c>
      <c r="AI413">
        <f>IFERROR(INDEX(TIMESHEET!$A$1:$AI$5000,MATCH($D413,TIMESHEET!A$1:A$500,0),MATCH("T701",TIMESHEET!$2:$2,0)),0)</f>
        <v/>
      </c>
      <c r="AJ413">
        <f>IFERROR(INDEX(TIMESHEET!$A$1:$AI$5000,MATCH($D413,TIMESHEET!B$1:B$500,0),MATCH("T320",TIMESHEET!$2:$2,0)),0)</f>
        <v/>
      </c>
      <c r="AK413">
        <f>IFERROR(IF(LEFT(INDEX(PIS!O$1:O$500,MATCH(D413,PIS!C$1:C$500)),1)="M",T413/AD413*SUM(AE413:AG413),T413*AD413),0)</f>
        <v/>
      </c>
      <c r="AL413">
        <f>IFERROR(INDEX(ADJ!$A$1:$BZ$1000,MATCH(PAYROLL!D413,ADJ!A$1:A$500,0),MATCH(PAYROLL!AL$2,ADJ!$2:$2,0)),0)</f>
        <v/>
      </c>
      <c r="AM413">
        <f>SUM(AK413:AL413)</f>
        <v/>
      </c>
      <c r="AN413">
        <f>IFERROR(ROUND(V413/$AD413*$AH413,0),0)</f>
        <v/>
      </c>
      <c r="AO413">
        <f>IFERROR(ROUND(W413/$AD413*$AH413,0),0)</f>
        <v/>
      </c>
      <c r="AP413">
        <f>IFERROR(ROUND(X413/$AD413*$AE413,0),0)</f>
        <v/>
      </c>
      <c r="AQ413">
        <f>IFERROR(ROUND(Y413/$AD413*$AH413,0),0)</f>
        <v/>
      </c>
      <c r="AR413">
        <f>IFERROR(ROUND(Z413/$AD413*$AH413,0),0)</f>
        <v/>
      </c>
      <c r="AS413">
        <f>IFERROR(ROUND(AA413/$AD413*$AH413,0),0)</f>
        <v/>
      </c>
      <c r="AT413">
        <f>IFERROR(IF((AE413+AF413+AG413)&gt;13,AB413,ROUND(AB413/AD413*AH413,0)),0)</f>
        <v/>
      </c>
      <c r="AU413">
        <f>IFERROR(INDEX(ADJ!$A$1:$BZ$1000,MATCH(PAYROLL!D413,ADJ!A$1:A$500,0),MATCH(PAYROLL!AU$2,ADJ!$2:$2,0)),0)</f>
        <v/>
      </c>
      <c r="AV413">
        <f>ROUND(SUM(AN413:AU413),0)</f>
        <v/>
      </c>
      <c r="AW413">
        <f>IFERROR(INDEX(TIMESHEET!$A$1:$AI$5000,MATCH(PAYROLL!D413,TIMESHEET!A$1:A$500,0),MATCH("T620",TIMESHEET!$2:$2,0)),0)</f>
        <v/>
      </c>
      <c r="AX413">
        <f>IFERROR(INDEX(TIMESHEET!$A$1:$AI$5000,MATCH(PAYROLL!D413,TIMESHEET!A$1:A$500,0),MATCH("T601",TIMESHEET!$2:$2,0)),0)</f>
        <v/>
      </c>
      <c r="AY413">
        <f>IFERROR(INDEX(TIMESHEET!$A$1:$AI$5000,MATCH(PAYROLL!D413,TIMESHEET!A$1:A$500,0),MATCH("T602",TIMESHEET!$2:$2,0)),0)</f>
        <v/>
      </c>
      <c r="AZ413">
        <f>IFERROR(INDEX(TIMESHEET!$A$1:$AI$5000,MATCH(PAYROLL!D413,TIMESHEET!A$1:A$500,0),MATCH("T603",TIMESHEET!$2:$2,0)),0)</f>
        <v/>
      </c>
      <c r="BA413">
        <f>IFERROR(INDEX(TIMESHEET!$A$1:$AI$5000,MATCH(PAYROLL!D413,TIMESHEET!A$1:A$500,0),MATCH("T611",TIMESHEET!$2:$2,0)),0)</f>
        <v/>
      </c>
      <c r="BB413">
        <f>IFERROR(INDEX(TIMESHEET!$A$1:$AI$5000,MATCH(PAYROLL!D413,TIMESHEET!A$1:A$500,0),MATCH("T612",TIMESHEET!$2:$2,0)),0)</f>
        <v/>
      </c>
      <c r="BC413">
        <f>IFERROR(INDEX(TIMESHEET!$A$1:$AI$5000,MATCH(PAYROLL!D413,TIMESHEET!A$1:A$500,0),MATCH("T613",TIMESHEET!$2:$2,0)),0)</f>
        <v/>
      </c>
      <c r="BD413">
        <f>IFERROR(INDEX(TIMESHEET!$A$1:$AI$5000,MATCH(PAYROLL!D413,TIMESHEET!A$1:A$500,0),MATCH("T500",TIMESHEET!$2:$2,0)),0)</f>
        <v/>
      </c>
      <c r="BE413">
        <f>IFERROR(IF(LEFT(INDEX(PIS!O$1:O$500,MATCH(D413,PIS!C$1:C$500)),1)="M",T413/AD413/8*(AW413+AX413*1.5+AY413*2+AZ413*3+BA413*2.1+BB413*2.7+BC413*3.9+BD413*0.3),T413/8*(AW413+AX413*1.5+AY413*2+AZ413*3+BA413*2.1+BB413*2.7+BC413*3.9+BD413*0.3)),0)</f>
        <v/>
      </c>
      <c r="BF413">
        <f>IFERROR(INDEX(ADJ!$A$1:$BZ$1000,MATCH(PAYROLL!$D413,ADJ!A$1:A$500,0),MATCH(PAYROLL!BF$2,ADJ!$2:$2,0)),0)</f>
        <v/>
      </c>
      <c r="BG413">
        <f>IFERROR(INDEX(ADJ!$A$1:$BZ$1000,MATCH(PAYROLL!D413,ADJ!A$1:A$500,0),MATCH(PAYROLL!BG$2,ADJ!$2:$2,0)),0)</f>
        <v/>
      </c>
      <c r="BH413">
        <f>IFERROR(INDEX(ADJ!$A$1:$BZ$1000,MATCH(PAYROLL!D413,ADJ!A$1:A$500,0),MATCH(PAYROLL!BH$2,ADJ!$2:$2,0)),0)</f>
        <v/>
      </c>
      <c r="BI413">
        <f>IFERROR(INDEX(ADJ!$A$1:$BZ$1000,MATCH(PAYROLL!D413,ADJ!A$1:A$500,0),MATCH(PAYROLL!BI$2,ADJ!$2:$2,0)),0)</f>
        <v/>
      </c>
      <c r="BJ413">
        <f>IFERROR(INDEX(ADJ!$A$1:$BZ$1000,MATCH(PAYROLL!D413,ADJ!A$1:A$500,0),MATCH(PAYROLL!BJ$2,ADJ!$2:$2,0)),0)</f>
        <v/>
      </c>
      <c r="BK413">
        <f>SUM(BF413:BJ413)</f>
        <v/>
      </c>
      <c r="BL413">
        <f>IFERROR(INDEX(ADJ!$A$1:$BZ$1000,MATCH(PAYROLL!D413,ADJ!A$1:A$500,0),MATCH(PAYROLL!BL$2,ADJ!$2:$2,0)),0)</f>
        <v/>
      </c>
      <c r="BM413">
        <f>IFERROR(INDEX(ADJ!$A$1:$BZ$1000,MATCH(PAYROLL!D413,ADJ!A$1:A$500,0),MATCH(PAYROLL!BM$2,ADJ!$2:$2,0)),0)</f>
        <v/>
      </c>
      <c r="BN413">
        <f>IFERROR(INDEX(ADJ!$A$1:$BZ$1000,MATCH(PAYROLL!D413,ADJ!A$1:A$500,0),MATCH(PAYROLL!BN$2,ADJ!$2:$2,0)),0)</f>
        <v/>
      </c>
      <c r="BO413">
        <f>IFERROR(INDEX(ADJ!$A$1:$BZ$1000,MATCH(PAYROLL!D413,ADJ!A$1:A$500,0),MATCH(PAYROLL!BO$2,ADJ!$2:$2,0)),0)</f>
        <v/>
      </c>
      <c r="BP413">
        <f>SUM(AM413,AV413,BE413,BK413,BL413:BO413)</f>
        <v/>
      </c>
      <c r="BQ413">
        <f>BO413</f>
        <v/>
      </c>
      <c r="BR413">
        <f>IFERROR(ROUND(IF(LEFT(INDEX(PIS!O$1:O$500,MATCH(D413,PIS!C$1:C$500)),1)="D",T413/8*(BD413*0.3),IF(LEFT(INDEX(PIS!O$1:O$500,MATCH(D413,PIS!C$1:C$500)),1)="H",T413*($BD413*0.3),T413/$AD413/8*($BD413*0.3))),0),0)</f>
        <v/>
      </c>
      <c r="BS413">
        <f>IF(AP413&lt;1,0,MIN(AP413,730000))</f>
        <v/>
      </c>
      <c r="BT413">
        <f>IFERROR(ROUND((BE413-SUM(AW413:BC413)*T413/AD413/8),0)-BR413,0)</f>
        <v/>
      </c>
      <c r="BU413">
        <f>AO413</f>
        <v/>
      </c>
      <c r="BV413">
        <f>SUM(BQ413:BU413)</f>
        <v/>
      </c>
      <c r="BW413">
        <f>BP413-BV413</f>
        <v/>
      </c>
      <c r="BX413">
        <f>IFERROR(IF(RIGHT(INDEX(PIS!O$1:O$500,MATCH(D413,PIS!C$1:C$500)),5)="Gross",MIN(U413+V413,VLOOKUP("R700",TSC!B:C,2,0)*VLOOKUP("R101",TSC!B:C,2,0))*VLOOKUP("R701",TSC!B:C,2,0)%,0),0)</f>
        <v/>
      </c>
      <c r="BY413">
        <f>IFERROR(IF(RIGHT(INDEX(PIS!O$1:O$500,MATCH(D413,PIS!C$1:C$500)),5)="Gross",MIN(U413+V413,VLOOKUP("R700",TSC!B:C,2,0)*VLOOKUP("R101",TSC!B:C,2,0))*VLOOKUP("T704",TSC!B:C,2,0)%,0),0)</f>
        <v/>
      </c>
      <c r="BZ413">
        <f>IFERROR(IF(RIGHT(INDEX(PIS!O$1:O$500,MATCH(D413,PIS!C$1:C$500)),5)="Gross",MIN(U413+V413,VLOOKUP("R700",TSC!B:C,2,0)*VLOOKUP("1",TSC!F:G,2,0))*VLOOKUP("T705",TSC!B:C,2,0)%,0),0)</f>
        <v/>
      </c>
      <c r="CA413">
        <f>IFERROR(INDEX(ADJ!$A$1:$BZ$1000,MATCH(PAYROLL!D413,ADJ!A$1:A$500,0),MATCH(PAYROLL!CA$2,ADJ!$2:$2,0)),0)</f>
        <v/>
      </c>
      <c r="CB413">
        <f>IFERROR(INDEX(ADJ!$A$1:$BZ$1000,MATCH(PAYROLL!D413,ADJ!A$1:A$500,0),MATCH(PAYROLL!CB$2,ADJ!$2:$2,0)),0)</f>
        <v/>
      </c>
      <c r="CC413">
        <f>SUM(BX413:CB413)</f>
        <v/>
      </c>
      <c r="CD413">
        <f>IFERROR(INDEX(PIS!$A$1:$BZ$1000,MATCH(PAYROLL!D413,PIS!C$1:C$500,0),MATCH(PAYROLL!CD$1,PIS!$1:$1,0)),0)</f>
        <v/>
      </c>
      <c r="CE413">
        <f>IFERROR(IF(OR(INDEX(PIS!P$1:P$500,MATCH(D413,PIS!C$1:C$500,0))="LT2",INDEX(PIS!P$1:P$500,MATCH(D413,PIS!C$1:C$500,0))="P10"),0,SUM(CC413,CD413*VLOOKUP("R601",TSC!B:C,2,0),VLOOKUP("R602",TSC!B:C,2,0))),0)</f>
        <v/>
      </c>
      <c r="CF413">
        <f>MAX(BW413-CE413,0)</f>
        <v/>
      </c>
      <c r="CG413">
        <f>IFERROR(IF(OR(RIGHT(INDEX(PIS!P$1:P$500,MATCH(D413,PIS!C$1:C$500)),5)="P10",RIGHT(INDEX(PIS!P$1:P$500,MATCH(D413,PIS!C$1:C$500)),5)="CK"),0,IF(CF413&lt;=5000000,CF413*5%,IF(CF413&lt;=10000000,CF413*10%-250000,IF(CF413&lt;=18000000,CF413*15%-750000,IF(CF413&lt;=32000000,CF413*20%-1650000,IF(CF413&lt;=52000000,CF413*25%-3250000,IF(CF413&lt;=80000000,BH413*30%-5850000,CF413*35%-9850000))))))),0)</f>
        <v/>
      </c>
      <c r="CH413">
        <f>IFERROR(IF(OR(INDEX(PIS!P$1:P$500,MATCH(D413,PIS!C$1:C$500))="LT",INDEX(PIS!P$1:P$500,MATCH(D413,PIS!C$1:C$500))="CK"),0,IF(CF413&lt;2000000,0,CF413*10%)),0)</f>
        <v/>
      </c>
      <c r="CI413">
        <f>IFERROR(INDEX(ADJ!$A$1:$BZ$1000,MATCH(PAYROLL!D413,ADJ!A$1:A$500,0),MATCH(PAYROLL!CI$2,ADJ!$2:$2,0)),0)</f>
        <v/>
      </c>
      <c r="CJ413">
        <f>IFERROR(INDEX(ADJ!$A$1:$BZ$1000,MATCH(PAYROLL!D413,ADJ!A$1:A$500,0),MATCH(PAYROLL!CJ$2,ADJ!$2:$2,0)),0)</f>
        <v/>
      </c>
      <c r="CK413">
        <f>IFERROR(INDEX(ADJ!$A$1:$BZ$1000,MATCH(PAYROLL!D413,ADJ!A$1:A$500,0),MATCH(PAYROLL!CK$2,ADJ!$2:$2,0)),0)</f>
        <v/>
      </c>
      <c r="CL413">
        <f>SUM(CG413:CK413)</f>
        <v/>
      </c>
      <c r="CM413">
        <f>ROUND(SUM(CH413:CK413),0)</f>
        <v/>
      </c>
      <c r="CN413">
        <f>IFERROR(INDEX(CSDA!D$1:D$500,MATCH($CN$2,CSDA!C$1:C$500,0))*INDEX(PIS!V$1:V$500,MATCH(D413,PIS!C$1:C$500))+INDEX(ADJ!$A$1:$BZ$1000,MATCH(PAYROLL!D413,ADJ!A$1:A$500,0),MATCH(PAYROLL!CN$2,ADJ!$2:$2,0)),0)</f>
        <v/>
      </c>
      <c r="CO413">
        <f>IFERROR(INDEX(ADJ!$A$1:$BZ$1000,MATCH(PAYROLL!D413,ADJ!A$1:A$500,0),MATCH(PAYROLL!CO$2,ADJ!$2:$2,0)),0)</f>
        <v/>
      </c>
      <c r="CP413">
        <f>IFERROR(INDEX(ADJ!$A$1:$BZ$1000,MATCH(PAYROLL!D413,ADJ!A$1:A$500,0),MATCH(PAYROLL!CP$2,ADJ!$2:$2,0)),0)</f>
        <v/>
      </c>
      <c r="CQ413">
        <f>BP413-CL413-CI413-CM413-CN413-CO413-CP413-CC413</f>
        <v/>
      </c>
      <c r="CR413">
        <f>IFERROR(IF(RIGHT(INDEX(PIS!O$1:O$500,MATCH(D413,PIS!C$1:C$500,0)),5)="Gross",MIN(U413+V413,VLOOKUP("R700",TSC!B:C,2,0)*VLOOKUP("R101",TSC!B:C,2,0))*(VLOOKUP("T711",TSC!B:C,2,0)+VLOOKUP("T712",TSC!B:C,2,0))%,MIN(T413+V413,VLOOKUP("R700",TSC!B:C,2,0)*VLOOKUP("R101",TSC!B:C,2,0))*(VLOOKUP("T711",TSC!B:C,2,0)+VLOOKUP("T712",TSC!B:C,2,0)+VLOOKUP("R701",TSC!B:C,2,0))%),0)</f>
        <v/>
      </c>
      <c r="CS413">
        <f>IFERROR(IF(RIGHT(INDEX(PIS!O$1:O$500,MATCH(D413,PIS!C$1:C$500,0)),5)="Gross",MIN(U413+V413,VLOOKUP("R700",TSC!B:C,2,0)*VLOOKUP("R101",TSC!B:C,2,0))*(VLOOKUP("T714",TSC!B:C,2,0))%,MIN(T413+V413,VLOOKUP("R700",TSC!B:C,2,0)*VLOOKUP("R101",TSC!B:C,2,0))*(VLOOKUP("T704",TSC!B:C,2,0)+VLOOKUP("T714",TSC!B:C,2,0))%),0)</f>
        <v/>
      </c>
      <c r="CT413">
        <f>IFERROR(IF(RIGHT(INDEX(PIS!O$1:O$500,MATCH(D413,PIS!C$1:C$500,0)),5)="Gross",MIN(U413+V413,VLOOKUP("R700",TSC!B:C,2,0)*VLOOKUP("R101",TSC!B:C,2,0))*VLOOKUP("T705",TSC!B:C,2,0)%,MIN(T413+V413,VLOOKUP("R700",TSC!B:C,2,0)*VLOOKUP("R101",TSC!B:C,2,0))*VLOOKUP("T705",TSC!B:C,2,0)%),0)</f>
        <v/>
      </c>
      <c r="CU413">
        <f>IFERROR(IF(RIGHT(INDEX(PIS!O$1:O$500,MATCH(D413,PIS!C$1:C$500,0)),5)="Gross",MIN(U413+V413,VLOOKUP("R700",TSC!B:C,2,0)*VLOOKUP("R101",TSC!B:C,2,0))*(VLOOKUP("T713",TSC!B:C,2,0))%,MIN(T413+V413,VLOOKUP("R700",TSC!B:C,2,0)*VLOOKUP("R101",TSC!B:C,2,0))*(VLOOKUP("T713",TSC!B:C,2,0))%),0)</f>
        <v/>
      </c>
      <c r="CV413">
        <f>IFERROR(INDEX(ADJ!$A$1:$BZ$1000,MATCH(PAYROLL!D413,ADJ!A$1:A$500,0),MATCH(PAYROLL!CV$2,ADJ!$2:$2,0)),0)</f>
        <v/>
      </c>
      <c r="CW413">
        <f>IFERROR(INDEX(ADJ!$A$1:$BZ$1000,MATCH(PAYROLL!D413,ADJ!A$1:A$500,0),MATCH(PAYROLL!CW$2,ADJ!$2:$2,0)),0)</f>
        <v/>
      </c>
      <c r="CX413">
        <f>SUM(CR413:CW413)</f>
        <v/>
      </c>
      <c r="CY413">
        <f>ROUND(IF(CR413&gt;0,T413+V413*VLOOKUP("R202",TSC!$B$1:$C$500,2,0),0),0)</f>
        <v/>
      </c>
      <c r="CZ413">
        <f>IFERROR(INDEX(CSDA!D$1:D$500,MATCH($CZ$2,CSDA!C$1:C$500,0)),0)</f>
        <v/>
      </c>
      <c r="DA413">
        <f>ROUND(T413*0.7%,0)</f>
        <v/>
      </c>
      <c r="DB413">
        <f>ROUND(T413/12,0)</f>
        <v/>
      </c>
      <c r="DC413">
        <f ref="DC413" t="array">IFERROR(INDEX(CSDA!D$1:D$500,MATCH("Trích giữ"&amp;PAYROLL!DC$2,CSDA!A$1:A$500&amp;CSDA!C$1:C$500,0)),0)</f>
        <v/>
      </c>
      <c r="DD413">
        <f ref="DD413" t="array">IFERROR(INDEX(CSDA!D$1:D$500,MATCH("Trích giữ"&amp;PAYROLL!DD$2,CSDA!A$1:A$500&amp;CSDA!C$1:C$500,0)),0)</f>
        <v/>
      </c>
      <c r="DE413">
        <f ref="DE413" t="array">IFERROR(INDEX(CSDA!D$1:D$500,MATCH("Trích giữ"&amp;PAYROLL!DE$2,CSDA!A$1:A$500&amp;CSDA!C$1:C$500,0)),0)</f>
        <v/>
      </c>
      <c r="DF413">
        <f>IFERROR(INDEX(CSDA!D$1:D$500,MATCH(PAYROLL!DF$2,CSDA!C$1:C$500,0)),0)</f>
        <v/>
      </c>
      <c r="DG413">
        <f ref="DG413" t="array">IFERROR(INDEX(CSDA!D$1:D$500,MATCH("Trích giữ"&amp;PAYROLL!DG$2,CSDA!A$1:A$500&amp;CSDA!C$1:C$500,0)),0)</f>
        <v/>
      </c>
      <c r="DH413">
        <f>ROUND(T413/26,0)</f>
        <v/>
      </c>
      <c r="DI413">
        <f ref="DI413" t="array">IFERROR(INDEX(CSDA!D$1:D$500,MATCH("Trích giữ"&amp;PAYROLL!DI$2,CSDA!A$1:A$500&amp;CSDA!C$1:C$500,0)),0)</f>
        <v/>
      </c>
      <c r="DJ413">
        <f>IF(U413=0,T413*21.5%-BL413,0)</f>
        <v/>
      </c>
      <c r="DK413">
        <f ref="DK413" t="array">IFERROR(INDEX(CSDA!D$1:D$500,MATCH("Trích giữ"&amp;PAYROLL!DK$2,CSDA!A$1:A$500&amp;CSDA!C$1:C$500,0)),0)</f>
        <v/>
      </c>
      <c r="DL413">
        <f>IFERROR(INDEX(CSDA!D$1:D$500,MATCH(PAYROLL!DL$2,CSDA!C$1:C$500,0))/12,0)</f>
        <v/>
      </c>
      <c r="DM413">
        <f>SUM(DB413:DL413)</f>
        <v/>
      </c>
      <c r="DN413">
        <f>IFERROR(INDEX(ADJ!$A$1:$BZ$1000,MATCH(PAYROLL!D413,ADJ!A$1:A$500,0),MATCH(PAYROLL!DN$2,ADJ!$2:$2,0)),0)</f>
        <v/>
      </c>
      <c r="DO413">
        <f>IFERROR(SUM(BP413,DM413:DN413,CX413:DA413)-DT413,0)</f>
        <v/>
      </c>
      <c r="DP413">
        <f ref="DP413" t="array">SUM(BW413*IFERROR(INDEX(CSDA!D$1:D$500,MATCH(BW$2,CSDA!C$1:C$500,0)),0)%,CX413*IFERROR(INDEX(CSDA!D$1:D$500,MATCH(CX$2,CSDA!C$1:C$500,0)),0)%,DA413*IFERROR(INDEX(CSDA!D$1:D$500,MATCH(DA$2,CSDA!C$1:C$500,0)),0)%,DB413*IFERROR(INDEX(CSDA!D$1:D$500,MATCH(DB$2,CSDA!C$1:C$500,0)),0)%,DF413*IFERROR(INDEX(CSDA!D$1:D$500,MATCH("Phí dịch vụ"&amp;PAYROLL!DF$2,CSDA!A$1:A$500&amp;CSDA!C$1:C$500,0)),0)%,DC413*IFERROR(INDEX(CSDA!D$1:D$500,MATCH("Phí dịch vụ"&amp;PAYROLL!DC$2,CSDA!A$1:A$500&amp;CSDA!C$1:C$500,0)),0)%,DH413*IFERROR(INDEX(CSDA!D$1:D$500,MATCH("Phí dịch vụ"&amp;PAYROLL!DH$2,CSDA!A$1:A$500&amp;CSDA!C$1:C$500,0)),0)%,DJ413*IFERROR(INDEX(CSDA!D$1:D$500,MATCH("Phí dịch vụ"&amp;PAYROLL!DJ$2,CSDA!A$1:A$500&amp;CSDA!C$1:C$500,0)),0)%,BN413*IFERROR(INDEX(CSDA!D$1:D$500,MATCH(BN$2,CSDA!C$1:C$500,0)),0)%)-BN413*7%</f>
        <v/>
      </c>
      <c r="DQ413">
        <f>IFERROR(INDEX(ADJ!$A$1:$BZ$1000,MATCH(PAYROLL!D413,ADJ!A$1:A$500,0),MATCH(PAYROLL!DQ$2,ADJ!$2:$2,0)),0)</f>
        <v/>
      </c>
      <c r="DR413">
        <f>IFERROR(INDEX(ADJ!$A$1:$BZ$1000,MATCH(PAYROLL!D413,ADJ!A$1:A$500,0),MATCH(PAYROLL!DR$2,ADJ!$2:$2,0)),0)</f>
        <v/>
      </c>
      <c r="DS413">
        <f>SUM(DP413:DR413)</f>
        <v/>
      </c>
      <c r="DT413">
        <f>EK413</f>
        <v/>
      </c>
      <c r="DU413">
        <f>SUM(DO413:DR413)</f>
        <v/>
      </c>
      <c r="DV413">
        <f>ROUND(DU413*0.1,0)</f>
        <v/>
      </c>
      <c r="DW413">
        <f>DU413+DV413</f>
        <v/>
      </c>
      <c r="DZ413">
        <f>IFERROR(INDEX(ADJ!$A$1:$BZ$1000,MATCH(PAYROLL!$D413,ADJ!A$1:A$500,0),MATCH(PAYROLL!DZ$2,ADJ!$2:$2,0)),0)</f>
        <v/>
      </c>
      <c r="EA413">
        <f>IFERROR(INDEX(ADJ!$A$1:$BZ$1000,MATCH(PAYROLL!$D413,ADJ!A$1:A$500,0),MATCH(PAYROLL!EA$2,ADJ!$2:$2,0)),0)</f>
        <v/>
      </c>
      <c r="EB413">
        <f>IFERROR(INDEX(ADJ!$A$1:$BZ$1000,MATCH(PAYROLL!$D413,ADJ!A$1:A$500,0),MATCH(PAYROLL!EB$2,ADJ!$2:$2,0)),0)</f>
        <v/>
      </c>
      <c r="EC413">
        <f>IFERROR(INDEX(ADJ!$A$1:$BZ$1000,MATCH(PAYROLL!$D413,ADJ!A$1:A$500,0),MATCH(PAYROLL!EC$2,ADJ!$2:$2,0)),0)</f>
        <v/>
      </c>
      <c r="ED413">
        <f>IFERROR(INDEX(ADJ!$A$1:$BZ$1000,MATCH(PAYROLL!$D413,ADJ!A$1:A$500,0),MATCH(PAYROLL!ED$2,ADJ!$2:$2,0)),0)</f>
        <v/>
      </c>
      <c r="EE413">
        <f>IFERROR(INDEX(ADJ!$A$1:$BZ$1000,MATCH(PAYROLL!$D413,ADJ!A$1:A$500,0),MATCH(PAYROLL!EE$2,ADJ!$2:$2,0)),0)</f>
        <v/>
      </c>
      <c r="EF413">
        <f>IFERROR(INDEX(ADJ!$A$1:$BZ$1000,MATCH(PAYROLL!$D413,ADJ!A$1:A$500,0),MATCH(PAYROLL!EF$2,ADJ!$2:$2,0)),0)</f>
        <v/>
      </c>
      <c r="EG413">
        <f>IFERROR(INDEX(ADJ!$A$1:$BZ$1000,MATCH(PAYROLL!$D413,ADJ!A$1:A$500,0),MATCH(PAYROLL!EG$2,ADJ!$2:$2,0)),0)</f>
        <v/>
      </c>
      <c r="EH413">
        <f>IFERROR(INDEX(ADJ!$A$1:$BZ$1000,MATCH(PAYROLL!$D413,ADJ!A$1:A$500,0),MATCH(PAYROLL!EH$2,ADJ!$2:$2,0)),0)</f>
        <v/>
      </c>
      <c r="EI413">
        <f>IFERROR(INDEX(ADJ!$A$1:$BZ$1000,MATCH(PAYROLL!D413,ADJ!A$1:A$500,0),MATCH(PAYROLL!EI$2,ADJ!$2:$2,0)),0)</f>
        <v/>
      </c>
      <c r="EJ413">
        <f>IFERROR(INDEX(ADJ!$A$1:$BZ$1000,MATCH(PAYROLL!$D413,ADJ!A$1:A$500,0),MATCH(PAYROLL!EJ$2,ADJ!$2:$2,0)),0)</f>
        <v/>
      </c>
      <c r="EK413">
        <f>SUM(DZ413:EJ413)</f>
        <v/>
      </c>
    </row>
    <row r="414">
      <c r="A414" t="n">
        <v>412</v>
      </c>
      <c r="B414" t="inlineStr">
        <is>
          <t>Nguyễn Văn Tùng</t>
        </is>
      </c>
      <c r="D414" t="inlineStr">
        <is>
          <t>158916-01</t>
        </is>
      </c>
      <c r="S414">
        <f>IFERROR(INDEX(PIS!$A$1:$BZ$1000,MATCH($D414,PIS!C$1:C$500,0),MATCH("Lương CB tháng trước",PIS!$1:$1,0)),0)</f>
        <v/>
      </c>
      <c r="T414">
        <f>IFERROR(INDEX(PIS!$A$1:$BZ$1000,MATCH($D414,PIS!C$1:C$500,0),MATCH("Lương CB hiện tại",PIS!$1:$1,0)),0)</f>
        <v/>
      </c>
      <c r="U414">
        <f>IFERROR(INDEX(PIS!$A$1:$BZ$1000,MATCH($D414,PIS!C$1:C$500,0),MATCH("Lương đóng BHBB",PIS!$1:$1,0)),0)</f>
        <v/>
      </c>
      <c r="V414">
        <f>IFERROR(INDEX(PIS!$A$1:$BZ$1000,MATCH($D414,PIS!C$1:C$500,0),MATCH(V$2,PIS!$2:$2,0)),0)</f>
        <v/>
      </c>
      <c r="W414">
        <f>IFERROR(INDEX(PIS!$A$1:$BZ$1000,MATCH($D414,PIS!C$1:C$500,0),MATCH(W$2,PIS!$2:$2,0)),0)</f>
        <v/>
      </c>
      <c r="X414">
        <f>IFERROR(INDEX(PIS!$A$1:$BZ$1000,MATCH($D414,PIS!C$1:C$500,0),MATCH(X$2,PIS!$2:$2,0)),0)</f>
        <v/>
      </c>
      <c r="Y414">
        <f>IFERROR(INDEX(PIS!$A$1:$BZ$1000,MATCH($D414,PIS!C$1:C$500,0),MATCH(Y$2,PIS!$2:$2,0)),0)</f>
        <v/>
      </c>
      <c r="Z414">
        <f>IFERROR(INDEX(PIS!$A$1:$BZ$1000,MATCH($D414,PIS!C$1:C$500,0),MATCH(Z$2,PIS!$2:$2,0)),0)</f>
        <v/>
      </c>
      <c r="AA414">
        <f>IFERROR(INDEX(PIS!$A$1:$BZ$1000,MATCH($D414,PIS!C$1:C$500,0),MATCH(AA$2,PIS!$2:$2,0)),0)</f>
        <v/>
      </c>
      <c r="AB414">
        <f>IFERROR(INDEX(PIS!$A$1:$BZ$1000,MATCH($D414,PIS!C$1:C$500,0),MATCH(AB$2,PIS!$2:$2,0)),0)</f>
        <v/>
      </c>
      <c r="AC414">
        <f>SUM(V414:AB414)</f>
        <v/>
      </c>
      <c r="AD414">
        <f>IFERROR(INDEX(TIMESHEET!$A$1:$AI$5000,MATCH($D414,TIMESHEET!A$1:A$500,0),MATCH("T100",TIMESHEET!$2:$2,0))-2,0)</f>
        <v/>
      </c>
      <c r="AE414">
        <f>IFERROR(INDEX(TIMESHEET!$A$1:$AI$5000,MATCH($D414,TIMESHEET!A$1:A$500,0),MATCH("T202",TIMESHEET!$2:$2,0)),0)</f>
        <v/>
      </c>
      <c r="AF414">
        <f>IFERROR(INDEX(TIMESHEET!$A$1:$AI$5000,MATCH($D414,TIMESHEET!A$1:A$500,0),MATCH("T302",TIMESHEET!$2:$2,0)),0)</f>
        <v/>
      </c>
      <c r="AG414">
        <f>IFERROR(INDEX(TIMESHEET!$A$1:$AI$5000,MATCH($D414,TIMESHEET!A$1:A$500,0),MATCH("T406",TIMESHEET!$2:$2,0)),0)</f>
        <v/>
      </c>
      <c r="AH414">
        <f>AE414+AG414</f>
        <v/>
      </c>
      <c r="AI414">
        <f>IFERROR(INDEX(TIMESHEET!$A$1:$AI$5000,MATCH($D414,TIMESHEET!A$1:A$500,0),MATCH("T701",TIMESHEET!$2:$2,0)),0)</f>
        <v/>
      </c>
      <c r="AJ414">
        <f>IFERROR(INDEX(TIMESHEET!$A$1:$AI$5000,MATCH($D414,TIMESHEET!B$1:B$500,0),MATCH("T320",TIMESHEET!$2:$2,0)),0)</f>
        <v/>
      </c>
      <c r="AK414">
        <f>IFERROR(IF(LEFT(INDEX(PIS!O$1:O$500,MATCH(D414,PIS!C$1:C$500)),1)="M",T414/AD414*SUM(AE414:AG414),T414*AD414),0)</f>
        <v/>
      </c>
      <c r="AL414">
        <f>IFERROR(INDEX(ADJ!$A$1:$BZ$1000,MATCH(PAYROLL!D414,ADJ!A$1:A$500,0),MATCH(PAYROLL!AL$2,ADJ!$2:$2,0)),0)</f>
        <v/>
      </c>
      <c r="AM414">
        <f>SUM(AK414:AL414)</f>
        <v/>
      </c>
      <c r="AN414">
        <f>IFERROR(ROUND(V414/$AD414*$AH414,0),0)</f>
        <v/>
      </c>
      <c r="AO414">
        <f>IFERROR(ROUND(W414/$AD414*$AH414,0),0)</f>
        <v/>
      </c>
      <c r="AP414">
        <f>IFERROR(ROUND(X414/$AD414*$AE414,0),0)</f>
        <v/>
      </c>
      <c r="AQ414">
        <f>IFERROR(ROUND(Y414/$AD414*$AH414,0),0)</f>
        <v/>
      </c>
      <c r="AR414">
        <f>IFERROR(ROUND(Z414/$AD414*$AH414,0),0)</f>
        <v/>
      </c>
      <c r="AS414">
        <f>IFERROR(ROUND(AA414/$AD414*$AH414,0),0)</f>
        <v/>
      </c>
      <c r="AT414">
        <f>IFERROR(IF((AE414+AF414+AG414)&gt;13,AB414,ROUND(AB414/AD414*AH414,0)),0)</f>
        <v/>
      </c>
      <c r="AU414">
        <f>IFERROR(INDEX(ADJ!$A$1:$BZ$1000,MATCH(PAYROLL!D414,ADJ!A$1:A$500,0),MATCH(PAYROLL!AU$2,ADJ!$2:$2,0)),0)</f>
        <v/>
      </c>
      <c r="AV414">
        <f>ROUND(SUM(AN414:AU414),0)</f>
        <v/>
      </c>
      <c r="AW414">
        <f>IFERROR(INDEX(TIMESHEET!$A$1:$AI$5000,MATCH(PAYROLL!D414,TIMESHEET!A$1:A$500,0),MATCH("T620",TIMESHEET!$2:$2,0)),0)</f>
        <v/>
      </c>
      <c r="AX414">
        <f>IFERROR(INDEX(TIMESHEET!$A$1:$AI$5000,MATCH(PAYROLL!D414,TIMESHEET!A$1:A$500,0),MATCH("T601",TIMESHEET!$2:$2,0)),0)</f>
        <v/>
      </c>
      <c r="AY414">
        <f>IFERROR(INDEX(TIMESHEET!$A$1:$AI$5000,MATCH(PAYROLL!D414,TIMESHEET!A$1:A$500,0),MATCH("T602",TIMESHEET!$2:$2,0)),0)</f>
        <v/>
      </c>
      <c r="AZ414">
        <f>IFERROR(INDEX(TIMESHEET!$A$1:$AI$5000,MATCH(PAYROLL!D414,TIMESHEET!A$1:A$500,0),MATCH("T603",TIMESHEET!$2:$2,0)),0)</f>
        <v/>
      </c>
      <c r="BA414">
        <f>IFERROR(INDEX(TIMESHEET!$A$1:$AI$5000,MATCH(PAYROLL!D414,TIMESHEET!A$1:A$500,0),MATCH("T611",TIMESHEET!$2:$2,0)),0)</f>
        <v/>
      </c>
      <c r="BB414">
        <f>IFERROR(INDEX(TIMESHEET!$A$1:$AI$5000,MATCH(PAYROLL!D414,TIMESHEET!A$1:A$500,0),MATCH("T612",TIMESHEET!$2:$2,0)),0)</f>
        <v/>
      </c>
      <c r="BC414">
        <f>IFERROR(INDEX(TIMESHEET!$A$1:$AI$5000,MATCH(PAYROLL!D414,TIMESHEET!A$1:A$500,0),MATCH("T613",TIMESHEET!$2:$2,0)),0)</f>
        <v/>
      </c>
      <c r="BD414">
        <f>IFERROR(INDEX(TIMESHEET!$A$1:$AI$5000,MATCH(PAYROLL!D414,TIMESHEET!A$1:A$500,0),MATCH("T500",TIMESHEET!$2:$2,0)),0)</f>
        <v/>
      </c>
      <c r="BE414">
        <f>IFERROR(IF(LEFT(INDEX(PIS!O$1:O$500,MATCH(D414,PIS!C$1:C$500)),1)="M",T414/AD414/8*(AW414+AX414*1.5+AY414*2+AZ414*3+BA414*2.1+BB414*2.7+BC414*3.9+BD414*0.3),T414/8*(AW414+AX414*1.5+AY414*2+AZ414*3+BA414*2.1+BB414*2.7+BC414*3.9+BD414*0.3)),0)</f>
        <v/>
      </c>
      <c r="BF414">
        <f>IFERROR(INDEX(ADJ!$A$1:$BZ$1000,MATCH(PAYROLL!$D414,ADJ!A$1:A$500,0),MATCH(PAYROLL!BF$2,ADJ!$2:$2,0)),0)</f>
        <v/>
      </c>
      <c r="BG414">
        <f>IFERROR(INDEX(ADJ!$A$1:$BZ$1000,MATCH(PAYROLL!D414,ADJ!A$1:A$500,0),MATCH(PAYROLL!BG$2,ADJ!$2:$2,0)),0)</f>
        <v/>
      </c>
      <c r="BH414">
        <f>IFERROR(INDEX(ADJ!$A$1:$BZ$1000,MATCH(PAYROLL!D414,ADJ!A$1:A$500,0),MATCH(PAYROLL!BH$2,ADJ!$2:$2,0)),0)</f>
        <v/>
      </c>
      <c r="BI414">
        <f>IFERROR(INDEX(ADJ!$A$1:$BZ$1000,MATCH(PAYROLL!D414,ADJ!A$1:A$500,0),MATCH(PAYROLL!BI$2,ADJ!$2:$2,0)),0)</f>
        <v/>
      </c>
      <c r="BJ414">
        <f>IFERROR(INDEX(ADJ!$A$1:$BZ$1000,MATCH(PAYROLL!D414,ADJ!A$1:A$500,0),MATCH(PAYROLL!BJ$2,ADJ!$2:$2,0)),0)</f>
        <v/>
      </c>
      <c r="BK414">
        <f>SUM(BF414:BJ414)</f>
        <v/>
      </c>
      <c r="BL414">
        <f>IFERROR(INDEX(ADJ!$A$1:$BZ$1000,MATCH(PAYROLL!D414,ADJ!A$1:A$500,0),MATCH(PAYROLL!BL$2,ADJ!$2:$2,0)),0)</f>
        <v/>
      </c>
      <c r="BM414">
        <f>IFERROR(INDEX(ADJ!$A$1:$BZ$1000,MATCH(PAYROLL!D414,ADJ!A$1:A$500,0),MATCH(PAYROLL!BM$2,ADJ!$2:$2,0)),0)</f>
        <v/>
      </c>
      <c r="BN414">
        <f>IFERROR(INDEX(ADJ!$A$1:$BZ$1000,MATCH(PAYROLL!D414,ADJ!A$1:A$500,0),MATCH(PAYROLL!BN$2,ADJ!$2:$2,0)),0)</f>
        <v/>
      </c>
      <c r="BO414">
        <f>IFERROR(INDEX(ADJ!$A$1:$BZ$1000,MATCH(PAYROLL!D414,ADJ!A$1:A$500,0),MATCH(PAYROLL!BO$2,ADJ!$2:$2,0)),0)</f>
        <v/>
      </c>
      <c r="BP414">
        <f>SUM(AM414,AV414,BE414,BK414,BL414:BO414)</f>
        <v/>
      </c>
      <c r="BQ414">
        <f>BO414</f>
        <v/>
      </c>
      <c r="BR414">
        <f>IFERROR(ROUND(IF(LEFT(INDEX(PIS!O$1:O$500,MATCH(D414,PIS!C$1:C$500)),1)="D",T414/8*(BD414*0.3),IF(LEFT(INDEX(PIS!O$1:O$500,MATCH(D414,PIS!C$1:C$500)),1)="H",T414*($BD414*0.3),T414/$AD414/8*($BD414*0.3))),0),0)</f>
        <v/>
      </c>
      <c r="BS414">
        <f>IF(AP414&lt;1,0,MIN(AP414,730000))</f>
        <v/>
      </c>
      <c r="BT414">
        <f>IFERROR(ROUND((BE414-SUM(AW414:BC414)*T414/AD414/8),0)-BR414,0)</f>
        <v/>
      </c>
      <c r="BU414">
        <f>AO414</f>
        <v/>
      </c>
      <c r="BV414">
        <f>SUM(BQ414:BU414)</f>
        <v/>
      </c>
      <c r="BW414">
        <f>BP414-BV414</f>
        <v/>
      </c>
      <c r="BX414">
        <f>IFERROR(IF(RIGHT(INDEX(PIS!O$1:O$500,MATCH(D414,PIS!C$1:C$500)),5)="Gross",MIN(U414+V414,VLOOKUP("R700",TSC!B:C,2,0)*VLOOKUP("R101",TSC!B:C,2,0))*VLOOKUP("R701",TSC!B:C,2,0)%,0),0)</f>
        <v/>
      </c>
      <c r="BY414">
        <f>IFERROR(IF(RIGHT(INDEX(PIS!O$1:O$500,MATCH(D414,PIS!C$1:C$500)),5)="Gross",MIN(U414+V414,VLOOKUP("R700",TSC!B:C,2,0)*VLOOKUP("R101",TSC!B:C,2,0))*VLOOKUP("T704",TSC!B:C,2,0)%,0),0)</f>
        <v/>
      </c>
      <c r="BZ414">
        <f>IFERROR(IF(RIGHT(INDEX(PIS!O$1:O$500,MATCH(D414,PIS!C$1:C$500)),5)="Gross",MIN(U414+V414,VLOOKUP("R700",TSC!B:C,2,0)*VLOOKUP("1",TSC!F:G,2,0))*VLOOKUP("T705",TSC!B:C,2,0)%,0),0)</f>
        <v/>
      </c>
      <c r="CA414">
        <f>IFERROR(INDEX(ADJ!$A$1:$BZ$1000,MATCH(PAYROLL!D414,ADJ!A$1:A$500,0),MATCH(PAYROLL!CA$2,ADJ!$2:$2,0)),0)</f>
        <v/>
      </c>
      <c r="CB414">
        <f>IFERROR(INDEX(ADJ!$A$1:$BZ$1000,MATCH(PAYROLL!D414,ADJ!A$1:A$500,0),MATCH(PAYROLL!CB$2,ADJ!$2:$2,0)),0)</f>
        <v/>
      </c>
      <c r="CC414">
        <f>SUM(BX414:CB414)</f>
        <v/>
      </c>
      <c r="CD414">
        <f>IFERROR(INDEX(PIS!$A$1:$BZ$1000,MATCH(PAYROLL!D414,PIS!C$1:C$500,0),MATCH(PAYROLL!CD$1,PIS!$1:$1,0)),0)</f>
        <v/>
      </c>
      <c r="CE414">
        <f>IFERROR(IF(OR(INDEX(PIS!P$1:P$500,MATCH(D414,PIS!C$1:C$500,0))="LT2",INDEX(PIS!P$1:P$500,MATCH(D414,PIS!C$1:C$500,0))="P10"),0,SUM(CC414,CD414*VLOOKUP("R601",TSC!B:C,2,0),VLOOKUP("R602",TSC!B:C,2,0))),0)</f>
        <v/>
      </c>
      <c r="CF414">
        <f>MAX(BW414-CE414,0)</f>
        <v/>
      </c>
      <c r="CG414">
        <f>IFERROR(IF(OR(RIGHT(INDEX(PIS!P$1:P$500,MATCH(D414,PIS!C$1:C$500)),5)="P10",RIGHT(INDEX(PIS!P$1:P$500,MATCH(D414,PIS!C$1:C$500)),5)="CK"),0,IF(CF414&lt;=5000000,CF414*5%,IF(CF414&lt;=10000000,CF414*10%-250000,IF(CF414&lt;=18000000,CF414*15%-750000,IF(CF414&lt;=32000000,CF414*20%-1650000,IF(CF414&lt;=52000000,CF414*25%-3250000,IF(CF414&lt;=80000000,BH414*30%-5850000,CF414*35%-9850000))))))),0)</f>
        <v/>
      </c>
      <c r="CH414">
        <f>IFERROR(IF(OR(INDEX(PIS!P$1:P$500,MATCH(D414,PIS!C$1:C$500))="LT",INDEX(PIS!P$1:P$500,MATCH(D414,PIS!C$1:C$500))="CK"),0,IF(CF414&lt;2000000,0,CF414*10%)),0)</f>
        <v/>
      </c>
      <c r="CI414">
        <f>IFERROR(INDEX(ADJ!$A$1:$BZ$1000,MATCH(PAYROLL!D414,ADJ!A$1:A$500,0),MATCH(PAYROLL!CI$2,ADJ!$2:$2,0)),0)</f>
        <v/>
      </c>
      <c r="CJ414">
        <f>IFERROR(INDEX(ADJ!$A$1:$BZ$1000,MATCH(PAYROLL!D414,ADJ!A$1:A$500,0),MATCH(PAYROLL!CJ$2,ADJ!$2:$2,0)),0)</f>
        <v/>
      </c>
      <c r="CK414">
        <f>IFERROR(INDEX(ADJ!$A$1:$BZ$1000,MATCH(PAYROLL!D414,ADJ!A$1:A$500,0),MATCH(PAYROLL!CK$2,ADJ!$2:$2,0)),0)</f>
        <v/>
      </c>
      <c r="CL414">
        <f>SUM(CG414:CK414)</f>
        <v/>
      </c>
      <c r="CM414">
        <f>ROUND(SUM(CH414:CK414),0)</f>
        <v/>
      </c>
      <c r="CN414">
        <f>IFERROR(INDEX(CSDA!D$1:D$500,MATCH($CN$2,CSDA!C$1:C$500,0))*INDEX(PIS!V$1:V$500,MATCH(D414,PIS!C$1:C$500))+INDEX(ADJ!$A$1:$BZ$1000,MATCH(PAYROLL!D414,ADJ!A$1:A$500,0),MATCH(PAYROLL!CN$2,ADJ!$2:$2,0)),0)</f>
        <v/>
      </c>
      <c r="CO414">
        <f>IFERROR(INDEX(ADJ!$A$1:$BZ$1000,MATCH(PAYROLL!D414,ADJ!A$1:A$500,0),MATCH(PAYROLL!CO$2,ADJ!$2:$2,0)),0)</f>
        <v/>
      </c>
      <c r="CP414">
        <f>IFERROR(INDEX(ADJ!$A$1:$BZ$1000,MATCH(PAYROLL!D414,ADJ!A$1:A$500,0),MATCH(PAYROLL!CP$2,ADJ!$2:$2,0)),0)</f>
        <v/>
      </c>
      <c r="CQ414">
        <f>BP414-CL414-CI414-CM414-CN414-CO414-CP414-CC414</f>
        <v/>
      </c>
      <c r="CR414">
        <f>IFERROR(IF(RIGHT(INDEX(PIS!O$1:O$500,MATCH(D414,PIS!C$1:C$500,0)),5)="Gross",MIN(U414+V414,VLOOKUP("R700",TSC!B:C,2,0)*VLOOKUP("R101",TSC!B:C,2,0))*(VLOOKUP("T711",TSC!B:C,2,0)+VLOOKUP("T712",TSC!B:C,2,0))%,MIN(T414+V414,VLOOKUP("R700",TSC!B:C,2,0)*VLOOKUP("R101",TSC!B:C,2,0))*(VLOOKUP("T711",TSC!B:C,2,0)+VLOOKUP("T712",TSC!B:C,2,0)+VLOOKUP("R701",TSC!B:C,2,0))%),0)</f>
        <v/>
      </c>
      <c r="CS414">
        <f>IFERROR(IF(RIGHT(INDEX(PIS!O$1:O$500,MATCH(D414,PIS!C$1:C$500,0)),5)="Gross",MIN(U414+V414,VLOOKUP("R700",TSC!B:C,2,0)*VLOOKUP("R101",TSC!B:C,2,0))*(VLOOKUP("T714",TSC!B:C,2,0))%,MIN(T414+V414,VLOOKUP("R700",TSC!B:C,2,0)*VLOOKUP("R101",TSC!B:C,2,0))*(VLOOKUP("T704",TSC!B:C,2,0)+VLOOKUP("T714",TSC!B:C,2,0))%),0)</f>
        <v/>
      </c>
      <c r="CT414">
        <f>IFERROR(IF(RIGHT(INDEX(PIS!O$1:O$500,MATCH(D414,PIS!C$1:C$500,0)),5)="Gross",MIN(U414+V414,VLOOKUP("R700",TSC!B:C,2,0)*VLOOKUP("R101",TSC!B:C,2,0))*VLOOKUP("T705",TSC!B:C,2,0)%,MIN(T414+V414,VLOOKUP("R700",TSC!B:C,2,0)*VLOOKUP("R101",TSC!B:C,2,0))*VLOOKUP("T705",TSC!B:C,2,0)%),0)</f>
        <v/>
      </c>
      <c r="CU414">
        <f>IFERROR(IF(RIGHT(INDEX(PIS!O$1:O$500,MATCH(D414,PIS!C$1:C$500,0)),5)="Gross",MIN(U414+V414,VLOOKUP("R700",TSC!B:C,2,0)*VLOOKUP("R101",TSC!B:C,2,0))*(VLOOKUP("T713",TSC!B:C,2,0))%,MIN(T414+V414,VLOOKUP("R700",TSC!B:C,2,0)*VLOOKUP("R101",TSC!B:C,2,0))*(VLOOKUP("T713",TSC!B:C,2,0))%),0)</f>
        <v/>
      </c>
      <c r="CV414">
        <f>IFERROR(INDEX(ADJ!$A$1:$BZ$1000,MATCH(PAYROLL!D414,ADJ!A$1:A$500,0),MATCH(PAYROLL!CV$2,ADJ!$2:$2,0)),0)</f>
        <v/>
      </c>
      <c r="CW414">
        <f>IFERROR(INDEX(ADJ!$A$1:$BZ$1000,MATCH(PAYROLL!D414,ADJ!A$1:A$500,0),MATCH(PAYROLL!CW$2,ADJ!$2:$2,0)),0)</f>
        <v/>
      </c>
      <c r="CX414">
        <f>SUM(CR414:CW414)</f>
        <v/>
      </c>
      <c r="CY414">
        <f>ROUND(IF(CR414&gt;0,T414+V414*VLOOKUP("R202",TSC!$B$1:$C$500,2,0),0),0)</f>
        <v/>
      </c>
      <c r="CZ414">
        <f>IFERROR(INDEX(CSDA!D$1:D$500,MATCH($CZ$2,CSDA!C$1:C$500,0)),0)</f>
        <v/>
      </c>
      <c r="DA414">
        <f>ROUND(T414*0.7%,0)</f>
        <v/>
      </c>
      <c r="DB414">
        <f>ROUND(T414/12,0)</f>
        <v/>
      </c>
      <c r="DC414">
        <f ref="DC414" t="array">IFERROR(INDEX(CSDA!D$1:D$500,MATCH("Trích giữ"&amp;PAYROLL!DC$2,CSDA!A$1:A$500&amp;CSDA!C$1:C$500,0)),0)</f>
        <v/>
      </c>
      <c r="DD414">
        <f ref="DD414" t="array">IFERROR(INDEX(CSDA!D$1:D$500,MATCH("Trích giữ"&amp;PAYROLL!DD$2,CSDA!A$1:A$500&amp;CSDA!C$1:C$500,0)),0)</f>
        <v/>
      </c>
      <c r="DE414">
        <f ref="DE414" t="array">IFERROR(INDEX(CSDA!D$1:D$500,MATCH("Trích giữ"&amp;PAYROLL!DE$2,CSDA!A$1:A$500&amp;CSDA!C$1:C$500,0)),0)</f>
        <v/>
      </c>
      <c r="DF414">
        <f>IFERROR(INDEX(CSDA!D$1:D$500,MATCH(PAYROLL!DF$2,CSDA!C$1:C$500,0)),0)</f>
        <v/>
      </c>
      <c r="DG414">
        <f ref="DG414" t="array">IFERROR(INDEX(CSDA!D$1:D$500,MATCH("Trích giữ"&amp;PAYROLL!DG$2,CSDA!A$1:A$500&amp;CSDA!C$1:C$500,0)),0)</f>
        <v/>
      </c>
      <c r="DH414">
        <f>ROUND(T414/26,0)</f>
        <v/>
      </c>
      <c r="DI414">
        <f ref="DI414" t="array">IFERROR(INDEX(CSDA!D$1:D$500,MATCH("Trích giữ"&amp;PAYROLL!DI$2,CSDA!A$1:A$500&amp;CSDA!C$1:C$500,0)),0)</f>
        <v/>
      </c>
      <c r="DJ414">
        <f>IF(U414=0,T414*21.5%-BL414,0)</f>
        <v/>
      </c>
      <c r="DK414">
        <f ref="DK414" t="array">IFERROR(INDEX(CSDA!D$1:D$500,MATCH("Trích giữ"&amp;PAYROLL!DK$2,CSDA!A$1:A$500&amp;CSDA!C$1:C$500,0)),0)</f>
        <v/>
      </c>
      <c r="DL414">
        <f>IFERROR(INDEX(CSDA!D$1:D$500,MATCH(PAYROLL!DL$2,CSDA!C$1:C$500,0))/12,0)</f>
        <v/>
      </c>
      <c r="DM414">
        <f>SUM(DB414:DL414)</f>
        <v/>
      </c>
      <c r="DN414">
        <f>IFERROR(INDEX(ADJ!$A$1:$BZ$1000,MATCH(PAYROLL!D414,ADJ!A$1:A$500,0),MATCH(PAYROLL!DN$2,ADJ!$2:$2,0)),0)</f>
        <v/>
      </c>
      <c r="DO414">
        <f>IFERROR(SUM(BP414,DM414:DN414,CX414:DA414)-DT414,0)</f>
        <v/>
      </c>
      <c r="DP414">
        <f ref="DP414" t="array">SUM(BW414*IFERROR(INDEX(CSDA!D$1:D$500,MATCH(BW$2,CSDA!C$1:C$500,0)),0)%,CX414*IFERROR(INDEX(CSDA!D$1:D$500,MATCH(CX$2,CSDA!C$1:C$500,0)),0)%,DA414*IFERROR(INDEX(CSDA!D$1:D$500,MATCH(DA$2,CSDA!C$1:C$500,0)),0)%,DB414*IFERROR(INDEX(CSDA!D$1:D$500,MATCH(DB$2,CSDA!C$1:C$500,0)),0)%,DF414*IFERROR(INDEX(CSDA!D$1:D$500,MATCH("Phí dịch vụ"&amp;PAYROLL!DF$2,CSDA!A$1:A$500&amp;CSDA!C$1:C$500,0)),0)%,DC414*IFERROR(INDEX(CSDA!D$1:D$500,MATCH("Phí dịch vụ"&amp;PAYROLL!DC$2,CSDA!A$1:A$500&amp;CSDA!C$1:C$500,0)),0)%,DH414*IFERROR(INDEX(CSDA!D$1:D$500,MATCH("Phí dịch vụ"&amp;PAYROLL!DH$2,CSDA!A$1:A$500&amp;CSDA!C$1:C$500,0)),0)%,DJ414*IFERROR(INDEX(CSDA!D$1:D$500,MATCH("Phí dịch vụ"&amp;PAYROLL!DJ$2,CSDA!A$1:A$500&amp;CSDA!C$1:C$500,0)),0)%,BN414*IFERROR(INDEX(CSDA!D$1:D$500,MATCH(BN$2,CSDA!C$1:C$500,0)),0)%)-BN414*7%</f>
        <v/>
      </c>
      <c r="DQ414">
        <f>IFERROR(INDEX(ADJ!$A$1:$BZ$1000,MATCH(PAYROLL!D414,ADJ!A$1:A$500,0),MATCH(PAYROLL!DQ$2,ADJ!$2:$2,0)),0)</f>
        <v/>
      </c>
      <c r="DR414">
        <f>IFERROR(INDEX(ADJ!$A$1:$BZ$1000,MATCH(PAYROLL!D414,ADJ!A$1:A$500,0),MATCH(PAYROLL!DR$2,ADJ!$2:$2,0)),0)</f>
        <v/>
      </c>
      <c r="DS414">
        <f>SUM(DP414:DR414)</f>
        <v/>
      </c>
      <c r="DT414">
        <f>EK414</f>
        <v/>
      </c>
      <c r="DU414">
        <f>SUM(DO414:DR414)</f>
        <v/>
      </c>
      <c r="DV414">
        <f>ROUND(DU414*0.1,0)</f>
        <v/>
      </c>
      <c r="DW414">
        <f>DU414+DV414</f>
        <v/>
      </c>
      <c r="DZ414">
        <f>IFERROR(INDEX(ADJ!$A$1:$BZ$1000,MATCH(PAYROLL!$D414,ADJ!A$1:A$500,0),MATCH(PAYROLL!DZ$2,ADJ!$2:$2,0)),0)</f>
        <v/>
      </c>
      <c r="EA414">
        <f>IFERROR(INDEX(ADJ!$A$1:$BZ$1000,MATCH(PAYROLL!$D414,ADJ!A$1:A$500,0),MATCH(PAYROLL!EA$2,ADJ!$2:$2,0)),0)</f>
        <v/>
      </c>
      <c r="EB414">
        <f>IFERROR(INDEX(ADJ!$A$1:$BZ$1000,MATCH(PAYROLL!$D414,ADJ!A$1:A$500,0),MATCH(PAYROLL!EB$2,ADJ!$2:$2,0)),0)</f>
        <v/>
      </c>
      <c r="EC414">
        <f>IFERROR(INDEX(ADJ!$A$1:$BZ$1000,MATCH(PAYROLL!$D414,ADJ!A$1:A$500,0),MATCH(PAYROLL!EC$2,ADJ!$2:$2,0)),0)</f>
        <v/>
      </c>
      <c r="ED414">
        <f>IFERROR(INDEX(ADJ!$A$1:$BZ$1000,MATCH(PAYROLL!$D414,ADJ!A$1:A$500,0),MATCH(PAYROLL!ED$2,ADJ!$2:$2,0)),0)</f>
        <v/>
      </c>
      <c r="EE414">
        <f>IFERROR(INDEX(ADJ!$A$1:$BZ$1000,MATCH(PAYROLL!$D414,ADJ!A$1:A$500,0),MATCH(PAYROLL!EE$2,ADJ!$2:$2,0)),0)</f>
        <v/>
      </c>
      <c r="EF414">
        <f>IFERROR(INDEX(ADJ!$A$1:$BZ$1000,MATCH(PAYROLL!$D414,ADJ!A$1:A$500,0),MATCH(PAYROLL!EF$2,ADJ!$2:$2,0)),0)</f>
        <v/>
      </c>
      <c r="EG414">
        <f>IFERROR(INDEX(ADJ!$A$1:$BZ$1000,MATCH(PAYROLL!$D414,ADJ!A$1:A$500,0),MATCH(PAYROLL!EG$2,ADJ!$2:$2,0)),0)</f>
        <v/>
      </c>
      <c r="EH414">
        <f>IFERROR(INDEX(ADJ!$A$1:$BZ$1000,MATCH(PAYROLL!$D414,ADJ!A$1:A$500,0),MATCH(PAYROLL!EH$2,ADJ!$2:$2,0)),0)</f>
        <v/>
      </c>
      <c r="EI414">
        <f>IFERROR(INDEX(ADJ!$A$1:$BZ$1000,MATCH(PAYROLL!D414,ADJ!A$1:A$500,0),MATCH(PAYROLL!EI$2,ADJ!$2:$2,0)),0)</f>
        <v/>
      </c>
      <c r="EJ414">
        <f>IFERROR(INDEX(ADJ!$A$1:$BZ$1000,MATCH(PAYROLL!$D414,ADJ!A$1:A$500,0),MATCH(PAYROLL!EJ$2,ADJ!$2:$2,0)),0)</f>
        <v/>
      </c>
      <c r="EK414">
        <f>SUM(DZ414:EJ414)</f>
        <v/>
      </c>
    </row>
    <row r="415">
      <c r="A415" t="n">
        <v>413</v>
      </c>
      <c r="B415" t="inlineStr">
        <is>
          <t>Nguyễn Văn Thắng</t>
        </is>
      </c>
      <c r="D415" t="inlineStr">
        <is>
          <t>148285-02</t>
        </is>
      </c>
      <c r="S415">
        <f>IFERROR(INDEX(PIS!$A$1:$BZ$1000,MATCH($D415,PIS!C$1:C$500,0),MATCH("Lương CB tháng trước",PIS!$1:$1,0)),0)</f>
        <v/>
      </c>
      <c r="T415">
        <f>IFERROR(INDEX(PIS!$A$1:$BZ$1000,MATCH($D415,PIS!C$1:C$500,0),MATCH("Lương CB hiện tại",PIS!$1:$1,0)),0)</f>
        <v/>
      </c>
      <c r="U415">
        <f>IFERROR(INDEX(PIS!$A$1:$BZ$1000,MATCH($D415,PIS!C$1:C$500,0),MATCH("Lương đóng BHBB",PIS!$1:$1,0)),0)</f>
        <v/>
      </c>
      <c r="V415">
        <f>IFERROR(INDEX(PIS!$A$1:$BZ$1000,MATCH($D415,PIS!C$1:C$500,0),MATCH(V$2,PIS!$2:$2,0)),0)</f>
        <v/>
      </c>
      <c r="W415">
        <f>IFERROR(INDEX(PIS!$A$1:$BZ$1000,MATCH($D415,PIS!C$1:C$500,0),MATCH(W$2,PIS!$2:$2,0)),0)</f>
        <v/>
      </c>
      <c r="X415">
        <f>IFERROR(INDEX(PIS!$A$1:$BZ$1000,MATCH($D415,PIS!C$1:C$500,0),MATCH(X$2,PIS!$2:$2,0)),0)</f>
        <v/>
      </c>
      <c r="Y415">
        <f>IFERROR(INDEX(PIS!$A$1:$BZ$1000,MATCH($D415,PIS!C$1:C$500,0),MATCH(Y$2,PIS!$2:$2,0)),0)</f>
        <v/>
      </c>
      <c r="Z415">
        <f>IFERROR(INDEX(PIS!$A$1:$BZ$1000,MATCH($D415,PIS!C$1:C$500,0),MATCH(Z$2,PIS!$2:$2,0)),0)</f>
        <v/>
      </c>
      <c r="AA415">
        <f>IFERROR(INDEX(PIS!$A$1:$BZ$1000,MATCH($D415,PIS!C$1:C$500,0),MATCH(AA$2,PIS!$2:$2,0)),0)</f>
        <v/>
      </c>
      <c r="AB415">
        <f>IFERROR(INDEX(PIS!$A$1:$BZ$1000,MATCH($D415,PIS!C$1:C$500,0),MATCH(AB$2,PIS!$2:$2,0)),0)</f>
        <v/>
      </c>
      <c r="AC415">
        <f>SUM(V415:AB415)</f>
        <v/>
      </c>
      <c r="AD415">
        <f>IFERROR(INDEX(TIMESHEET!$A$1:$AI$5000,MATCH($D415,TIMESHEET!A$1:A$500,0),MATCH("T100",TIMESHEET!$2:$2,0))-2,0)</f>
        <v/>
      </c>
      <c r="AE415">
        <f>IFERROR(INDEX(TIMESHEET!$A$1:$AI$5000,MATCH($D415,TIMESHEET!A$1:A$500,0),MATCH("T202",TIMESHEET!$2:$2,0)),0)</f>
        <v/>
      </c>
      <c r="AF415">
        <f>IFERROR(INDEX(TIMESHEET!$A$1:$AI$5000,MATCH($D415,TIMESHEET!A$1:A$500,0),MATCH("T302",TIMESHEET!$2:$2,0)),0)</f>
        <v/>
      </c>
      <c r="AG415">
        <f>IFERROR(INDEX(TIMESHEET!$A$1:$AI$5000,MATCH($D415,TIMESHEET!A$1:A$500,0),MATCH("T406",TIMESHEET!$2:$2,0)),0)</f>
        <v/>
      </c>
      <c r="AH415">
        <f>AE415+AG415</f>
        <v/>
      </c>
      <c r="AI415">
        <f>IFERROR(INDEX(TIMESHEET!$A$1:$AI$5000,MATCH($D415,TIMESHEET!A$1:A$500,0),MATCH("T701",TIMESHEET!$2:$2,0)),0)</f>
        <v/>
      </c>
      <c r="AJ415">
        <f>IFERROR(INDEX(TIMESHEET!$A$1:$AI$5000,MATCH($D415,TIMESHEET!B$1:B$500,0),MATCH("T320",TIMESHEET!$2:$2,0)),0)</f>
        <v/>
      </c>
      <c r="AK415">
        <f>IFERROR(IF(LEFT(INDEX(PIS!O$1:O$500,MATCH(D415,PIS!C$1:C$500)),1)="M",T415/AD415*SUM(AE415:AG415),T415*AD415),0)</f>
        <v/>
      </c>
      <c r="AL415">
        <f>IFERROR(INDEX(ADJ!$A$1:$BZ$1000,MATCH(PAYROLL!D415,ADJ!A$1:A$500,0),MATCH(PAYROLL!AL$2,ADJ!$2:$2,0)),0)</f>
        <v/>
      </c>
      <c r="AM415">
        <f>SUM(AK415:AL415)</f>
        <v/>
      </c>
      <c r="AN415">
        <f>IFERROR(ROUND(V415/$AD415*$AH415,0),0)</f>
        <v/>
      </c>
      <c r="AO415">
        <f>IFERROR(ROUND(W415/$AD415*$AH415,0),0)</f>
        <v/>
      </c>
      <c r="AP415">
        <f>IFERROR(ROUND(X415/$AD415*$AE415,0),0)</f>
        <v/>
      </c>
      <c r="AQ415">
        <f>IFERROR(ROUND(Y415/$AD415*$AH415,0),0)</f>
        <v/>
      </c>
      <c r="AR415">
        <f>IFERROR(ROUND(Z415/$AD415*$AH415,0),0)</f>
        <v/>
      </c>
      <c r="AS415">
        <f>IFERROR(ROUND(AA415/$AD415*$AH415,0),0)</f>
        <v/>
      </c>
      <c r="AT415">
        <f>IFERROR(IF((AE415+AF415+AG415)&gt;13,AB415,ROUND(AB415/AD415*AH415,0)),0)</f>
        <v/>
      </c>
      <c r="AU415">
        <f>IFERROR(INDEX(ADJ!$A$1:$BZ$1000,MATCH(PAYROLL!D415,ADJ!A$1:A$500,0),MATCH(PAYROLL!AU$2,ADJ!$2:$2,0)),0)</f>
        <v/>
      </c>
      <c r="AV415">
        <f>ROUND(SUM(AN415:AU415),0)</f>
        <v/>
      </c>
      <c r="AW415">
        <f>IFERROR(INDEX(TIMESHEET!$A$1:$AI$5000,MATCH(PAYROLL!D415,TIMESHEET!A$1:A$500,0),MATCH("T620",TIMESHEET!$2:$2,0)),0)</f>
        <v/>
      </c>
      <c r="AX415">
        <f>IFERROR(INDEX(TIMESHEET!$A$1:$AI$5000,MATCH(PAYROLL!D415,TIMESHEET!A$1:A$500,0),MATCH("T601",TIMESHEET!$2:$2,0)),0)</f>
        <v/>
      </c>
      <c r="AY415">
        <f>IFERROR(INDEX(TIMESHEET!$A$1:$AI$5000,MATCH(PAYROLL!D415,TIMESHEET!A$1:A$500,0),MATCH("T602",TIMESHEET!$2:$2,0)),0)</f>
        <v/>
      </c>
      <c r="AZ415">
        <f>IFERROR(INDEX(TIMESHEET!$A$1:$AI$5000,MATCH(PAYROLL!D415,TIMESHEET!A$1:A$500,0),MATCH("T603",TIMESHEET!$2:$2,0)),0)</f>
        <v/>
      </c>
      <c r="BA415">
        <f>IFERROR(INDEX(TIMESHEET!$A$1:$AI$5000,MATCH(PAYROLL!D415,TIMESHEET!A$1:A$500,0),MATCH("T611",TIMESHEET!$2:$2,0)),0)</f>
        <v/>
      </c>
      <c r="BB415">
        <f>IFERROR(INDEX(TIMESHEET!$A$1:$AI$5000,MATCH(PAYROLL!D415,TIMESHEET!A$1:A$500,0),MATCH("T612",TIMESHEET!$2:$2,0)),0)</f>
        <v/>
      </c>
      <c r="BC415">
        <f>IFERROR(INDEX(TIMESHEET!$A$1:$AI$5000,MATCH(PAYROLL!D415,TIMESHEET!A$1:A$500,0),MATCH("T613",TIMESHEET!$2:$2,0)),0)</f>
        <v/>
      </c>
      <c r="BD415">
        <f>IFERROR(INDEX(TIMESHEET!$A$1:$AI$5000,MATCH(PAYROLL!D415,TIMESHEET!A$1:A$500,0),MATCH("T500",TIMESHEET!$2:$2,0)),0)</f>
        <v/>
      </c>
      <c r="BE415">
        <f>IFERROR(IF(LEFT(INDEX(PIS!O$1:O$500,MATCH(D415,PIS!C$1:C$500)),1)="M",T415/AD415/8*(AW415+AX415*1.5+AY415*2+AZ415*3+BA415*2.1+BB415*2.7+BC415*3.9+BD415*0.3),T415/8*(AW415+AX415*1.5+AY415*2+AZ415*3+BA415*2.1+BB415*2.7+BC415*3.9+BD415*0.3)),0)</f>
        <v/>
      </c>
      <c r="BF415">
        <f>IFERROR(INDEX(ADJ!$A$1:$BZ$1000,MATCH(PAYROLL!$D415,ADJ!A$1:A$500,0),MATCH(PAYROLL!BF$2,ADJ!$2:$2,0)),0)</f>
        <v/>
      </c>
      <c r="BG415">
        <f>IFERROR(INDEX(ADJ!$A$1:$BZ$1000,MATCH(PAYROLL!D415,ADJ!A$1:A$500,0),MATCH(PAYROLL!BG$2,ADJ!$2:$2,0)),0)</f>
        <v/>
      </c>
      <c r="BH415">
        <f>IFERROR(INDEX(ADJ!$A$1:$BZ$1000,MATCH(PAYROLL!D415,ADJ!A$1:A$500,0),MATCH(PAYROLL!BH$2,ADJ!$2:$2,0)),0)</f>
        <v/>
      </c>
      <c r="BI415">
        <f>IFERROR(INDEX(ADJ!$A$1:$BZ$1000,MATCH(PAYROLL!D415,ADJ!A$1:A$500,0),MATCH(PAYROLL!BI$2,ADJ!$2:$2,0)),0)</f>
        <v/>
      </c>
      <c r="BJ415">
        <f>IFERROR(INDEX(ADJ!$A$1:$BZ$1000,MATCH(PAYROLL!D415,ADJ!A$1:A$500,0),MATCH(PAYROLL!BJ$2,ADJ!$2:$2,0)),0)</f>
        <v/>
      </c>
      <c r="BK415">
        <f>SUM(BF415:BJ415)</f>
        <v/>
      </c>
      <c r="BL415">
        <f>IFERROR(INDEX(ADJ!$A$1:$BZ$1000,MATCH(PAYROLL!D415,ADJ!A$1:A$500,0),MATCH(PAYROLL!BL$2,ADJ!$2:$2,0)),0)</f>
        <v/>
      </c>
      <c r="BM415">
        <f>IFERROR(INDEX(ADJ!$A$1:$BZ$1000,MATCH(PAYROLL!D415,ADJ!A$1:A$500,0),MATCH(PAYROLL!BM$2,ADJ!$2:$2,0)),0)</f>
        <v/>
      </c>
      <c r="BN415">
        <f>IFERROR(INDEX(ADJ!$A$1:$BZ$1000,MATCH(PAYROLL!D415,ADJ!A$1:A$500,0),MATCH(PAYROLL!BN$2,ADJ!$2:$2,0)),0)</f>
        <v/>
      </c>
      <c r="BO415">
        <f>IFERROR(INDEX(ADJ!$A$1:$BZ$1000,MATCH(PAYROLL!D415,ADJ!A$1:A$500,0),MATCH(PAYROLL!BO$2,ADJ!$2:$2,0)),0)</f>
        <v/>
      </c>
      <c r="BP415">
        <f>SUM(AM415,AV415,BE415,BK415,BL415:BO415)</f>
        <v/>
      </c>
      <c r="BQ415">
        <f>BO415</f>
        <v/>
      </c>
      <c r="BR415">
        <f>IFERROR(ROUND(IF(LEFT(INDEX(PIS!O$1:O$500,MATCH(D415,PIS!C$1:C$500)),1)="D",T415/8*(BD415*0.3),IF(LEFT(INDEX(PIS!O$1:O$500,MATCH(D415,PIS!C$1:C$500)),1)="H",T415*($BD415*0.3),T415/$AD415/8*($BD415*0.3))),0),0)</f>
        <v/>
      </c>
      <c r="BS415">
        <f>IF(AP415&lt;1,0,MIN(AP415,730000))</f>
        <v/>
      </c>
      <c r="BT415">
        <f>IFERROR(ROUND((BE415-SUM(AW415:BC415)*T415/AD415/8),0)-BR415,0)</f>
        <v/>
      </c>
      <c r="BU415">
        <f>AO415</f>
        <v/>
      </c>
      <c r="BV415">
        <f>SUM(BQ415:BU415)</f>
        <v/>
      </c>
      <c r="BW415">
        <f>BP415-BV415</f>
        <v/>
      </c>
      <c r="BX415">
        <f>IFERROR(IF(RIGHT(INDEX(PIS!O$1:O$500,MATCH(D415,PIS!C$1:C$500)),5)="Gross",MIN(U415+V415,VLOOKUP("R700",TSC!B:C,2,0)*VLOOKUP("R101",TSC!B:C,2,0))*VLOOKUP("R701",TSC!B:C,2,0)%,0),0)</f>
        <v/>
      </c>
      <c r="BY415">
        <f>IFERROR(IF(RIGHT(INDEX(PIS!O$1:O$500,MATCH(D415,PIS!C$1:C$500)),5)="Gross",MIN(U415+V415,VLOOKUP("R700",TSC!B:C,2,0)*VLOOKUP("R101",TSC!B:C,2,0))*VLOOKUP("T704",TSC!B:C,2,0)%,0),0)</f>
        <v/>
      </c>
      <c r="BZ415">
        <f>IFERROR(IF(RIGHT(INDEX(PIS!O$1:O$500,MATCH(D415,PIS!C$1:C$500)),5)="Gross",MIN(U415+V415,VLOOKUP("R700",TSC!B:C,2,0)*VLOOKUP("1",TSC!F:G,2,0))*VLOOKUP("T705",TSC!B:C,2,0)%,0),0)</f>
        <v/>
      </c>
      <c r="CA415">
        <f>IFERROR(INDEX(ADJ!$A$1:$BZ$1000,MATCH(PAYROLL!D415,ADJ!A$1:A$500,0),MATCH(PAYROLL!CA$2,ADJ!$2:$2,0)),0)</f>
        <v/>
      </c>
      <c r="CB415">
        <f>IFERROR(INDEX(ADJ!$A$1:$BZ$1000,MATCH(PAYROLL!D415,ADJ!A$1:A$500,0),MATCH(PAYROLL!CB$2,ADJ!$2:$2,0)),0)</f>
        <v/>
      </c>
      <c r="CC415">
        <f>SUM(BX415:CB415)</f>
        <v/>
      </c>
      <c r="CD415">
        <f>IFERROR(INDEX(PIS!$A$1:$BZ$1000,MATCH(PAYROLL!D415,PIS!C$1:C$500,0),MATCH(PAYROLL!CD$1,PIS!$1:$1,0)),0)</f>
        <v/>
      </c>
      <c r="CE415">
        <f>IFERROR(IF(OR(INDEX(PIS!P$1:P$500,MATCH(D415,PIS!C$1:C$500,0))="LT2",INDEX(PIS!P$1:P$500,MATCH(D415,PIS!C$1:C$500,0))="P10"),0,SUM(CC415,CD415*VLOOKUP("R601",TSC!B:C,2,0),VLOOKUP("R602",TSC!B:C,2,0))),0)</f>
        <v/>
      </c>
      <c r="CF415">
        <f>MAX(BW415-CE415,0)</f>
        <v/>
      </c>
      <c r="CG415">
        <f>IFERROR(IF(OR(RIGHT(INDEX(PIS!P$1:P$500,MATCH(D415,PIS!C$1:C$500)),5)="P10",RIGHT(INDEX(PIS!P$1:P$500,MATCH(D415,PIS!C$1:C$500)),5)="CK"),0,IF(CF415&lt;=5000000,CF415*5%,IF(CF415&lt;=10000000,CF415*10%-250000,IF(CF415&lt;=18000000,CF415*15%-750000,IF(CF415&lt;=32000000,CF415*20%-1650000,IF(CF415&lt;=52000000,CF415*25%-3250000,IF(CF415&lt;=80000000,BH415*30%-5850000,CF415*35%-9850000))))))),0)</f>
        <v/>
      </c>
      <c r="CH415">
        <f>IFERROR(IF(OR(INDEX(PIS!P$1:P$500,MATCH(D415,PIS!C$1:C$500))="LT",INDEX(PIS!P$1:P$500,MATCH(D415,PIS!C$1:C$500))="CK"),0,IF(CF415&lt;2000000,0,CF415*10%)),0)</f>
        <v/>
      </c>
      <c r="CI415">
        <f>IFERROR(INDEX(ADJ!$A$1:$BZ$1000,MATCH(PAYROLL!D415,ADJ!A$1:A$500,0),MATCH(PAYROLL!CI$2,ADJ!$2:$2,0)),0)</f>
        <v/>
      </c>
      <c r="CJ415">
        <f>IFERROR(INDEX(ADJ!$A$1:$BZ$1000,MATCH(PAYROLL!D415,ADJ!A$1:A$500,0),MATCH(PAYROLL!CJ$2,ADJ!$2:$2,0)),0)</f>
        <v/>
      </c>
      <c r="CK415">
        <f>IFERROR(INDEX(ADJ!$A$1:$BZ$1000,MATCH(PAYROLL!D415,ADJ!A$1:A$500,0),MATCH(PAYROLL!CK$2,ADJ!$2:$2,0)),0)</f>
        <v/>
      </c>
      <c r="CL415">
        <f>SUM(CG415:CK415)</f>
        <v/>
      </c>
      <c r="CM415">
        <f>ROUND(SUM(CH415:CK415),0)</f>
        <v/>
      </c>
      <c r="CN415">
        <f>IFERROR(INDEX(CSDA!D$1:D$500,MATCH($CN$2,CSDA!C$1:C$500,0))*INDEX(PIS!V$1:V$500,MATCH(D415,PIS!C$1:C$500))+INDEX(ADJ!$A$1:$BZ$1000,MATCH(PAYROLL!D415,ADJ!A$1:A$500,0),MATCH(PAYROLL!CN$2,ADJ!$2:$2,0)),0)</f>
        <v/>
      </c>
      <c r="CO415">
        <f>IFERROR(INDEX(ADJ!$A$1:$BZ$1000,MATCH(PAYROLL!D415,ADJ!A$1:A$500,0),MATCH(PAYROLL!CO$2,ADJ!$2:$2,0)),0)</f>
        <v/>
      </c>
      <c r="CP415">
        <f>IFERROR(INDEX(ADJ!$A$1:$BZ$1000,MATCH(PAYROLL!D415,ADJ!A$1:A$500,0),MATCH(PAYROLL!CP$2,ADJ!$2:$2,0)),0)</f>
        <v/>
      </c>
      <c r="CQ415">
        <f>BP415-CL415-CI415-CM415-CN415-CO415-CP415-CC415</f>
        <v/>
      </c>
      <c r="CR415">
        <f>IFERROR(IF(RIGHT(INDEX(PIS!O$1:O$500,MATCH(D415,PIS!C$1:C$500,0)),5)="Gross",MIN(U415+V415,VLOOKUP("R700",TSC!B:C,2,0)*VLOOKUP("R101",TSC!B:C,2,0))*(VLOOKUP("T711",TSC!B:C,2,0)+VLOOKUP("T712",TSC!B:C,2,0))%,MIN(T415+V415,VLOOKUP("R700",TSC!B:C,2,0)*VLOOKUP("R101",TSC!B:C,2,0))*(VLOOKUP("T711",TSC!B:C,2,0)+VLOOKUP("T712",TSC!B:C,2,0)+VLOOKUP("R701",TSC!B:C,2,0))%),0)</f>
        <v/>
      </c>
      <c r="CS415">
        <f>IFERROR(IF(RIGHT(INDEX(PIS!O$1:O$500,MATCH(D415,PIS!C$1:C$500,0)),5)="Gross",MIN(U415+V415,VLOOKUP("R700",TSC!B:C,2,0)*VLOOKUP("R101",TSC!B:C,2,0))*(VLOOKUP("T714",TSC!B:C,2,0))%,MIN(T415+V415,VLOOKUP("R700",TSC!B:C,2,0)*VLOOKUP("R101",TSC!B:C,2,0))*(VLOOKUP("T704",TSC!B:C,2,0)+VLOOKUP("T714",TSC!B:C,2,0))%),0)</f>
        <v/>
      </c>
      <c r="CT415">
        <f>IFERROR(IF(RIGHT(INDEX(PIS!O$1:O$500,MATCH(D415,PIS!C$1:C$500,0)),5)="Gross",MIN(U415+V415,VLOOKUP("R700",TSC!B:C,2,0)*VLOOKUP("R101",TSC!B:C,2,0))*VLOOKUP("T705",TSC!B:C,2,0)%,MIN(T415+V415,VLOOKUP("R700",TSC!B:C,2,0)*VLOOKUP("R101",TSC!B:C,2,0))*VLOOKUP("T705",TSC!B:C,2,0)%),0)</f>
        <v/>
      </c>
      <c r="CU415">
        <f>IFERROR(IF(RIGHT(INDEX(PIS!O$1:O$500,MATCH(D415,PIS!C$1:C$500,0)),5)="Gross",MIN(U415+V415,VLOOKUP("R700",TSC!B:C,2,0)*VLOOKUP("R101",TSC!B:C,2,0))*(VLOOKUP("T713",TSC!B:C,2,0))%,MIN(T415+V415,VLOOKUP("R700",TSC!B:C,2,0)*VLOOKUP("R101",TSC!B:C,2,0))*(VLOOKUP("T713",TSC!B:C,2,0))%),0)</f>
        <v/>
      </c>
      <c r="CV415">
        <f>IFERROR(INDEX(ADJ!$A$1:$BZ$1000,MATCH(PAYROLL!D415,ADJ!A$1:A$500,0),MATCH(PAYROLL!CV$2,ADJ!$2:$2,0)),0)</f>
        <v/>
      </c>
      <c r="CW415">
        <f>IFERROR(INDEX(ADJ!$A$1:$BZ$1000,MATCH(PAYROLL!D415,ADJ!A$1:A$500,0),MATCH(PAYROLL!CW$2,ADJ!$2:$2,0)),0)</f>
        <v/>
      </c>
      <c r="CX415">
        <f>SUM(CR415:CW415)</f>
        <v/>
      </c>
      <c r="CY415">
        <f>ROUND(IF(CR415&gt;0,T415+V415*VLOOKUP("R202",TSC!$B$1:$C$500,2,0),0),0)</f>
        <v/>
      </c>
      <c r="CZ415">
        <f>IFERROR(INDEX(CSDA!D$1:D$500,MATCH($CZ$2,CSDA!C$1:C$500,0)),0)</f>
        <v/>
      </c>
      <c r="DA415">
        <f>ROUND(T415*0.7%,0)</f>
        <v/>
      </c>
      <c r="DB415">
        <f>ROUND(T415/12,0)</f>
        <v/>
      </c>
      <c r="DC415">
        <f ref="DC415" t="array">IFERROR(INDEX(CSDA!D$1:D$500,MATCH("Trích giữ"&amp;PAYROLL!DC$2,CSDA!A$1:A$500&amp;CSDA!C$1:C$500,0)),0)</f>
        <v/>
      </c>
      <c r="DD415">
        <f ref="DD415" t="array">IFERROR(INDEX(CSDA!D$1:D$500,MATCH("Trích giữ"&amp;PAYROLL!DD$2,CSDA!A$1:A$500&amp;CSDA!C$1:C$500,0)),0)</f>
        <v/>
      </c>
      <c r="DE415">
        <f ref="DE415" t="array">IFERROR(INDEX(CSDA!D$1:D$500,MATCH("Trích giữ"&amp;PAYROLL!DE$2,CSDA!A$1:A$500&amp;CSDA!C$1:C$500,0)),0)</f>
        <v/>
      </c>
      <c r="DF415">
        <f>IFERROR(INDEX(CSDA!D$1:D$500,MATCH(PAYROLL!DF$2,CSDA!C$1:C$500,0)),0)</f>
        <v/>
      </c>
      <c r="DG415">
        <f ref="DG415" t="array">IFERROR(INDEX(CSDA!D$1:D$500,MATCH("Trích giữ"&amp;PAYROLL!DG$2,CSDA!A$1:A$500&amp;CSDA!C$1:C$500,0)),0)</f>
        <v/>
      </c>
      <c r="DH415">
        <f>ROUND(T415/26,0)</f>
        <v/>
      </c>
      <c r="DI415">
        <f ref="DI415" t="array">IFERROR(INDEX(CSDA!D$1:D$500,MATCH("Trích giữ"&amp;PAYROLL!DI$2,CSDA!A$1:A$500&amp;CSDA!C$1:C$500,0)),0)</f>
        <v/>
      </c>
      <c r="DJ415">
        <f>IF(U415=0,T415*21.5%-BL415,0)</f>
        <v/>
      </c>
      <c r="DK415">
        <f ref="DK415" t="array">IFERROR(INDEX(CSDA!D$1:D$500,MATCH("Trích giữ"&amp;PAYROLL!DK$2,CSDA!A$1:A$500&amp;CSDA!C$1:C$500,0)),0)</f>
        <v/>
      </c>
      <c r="DL415">
        <f>IFERROR(INDEX(CSDA!D$1:D$500,MATCH(PAYROLL!DL$2,CSDA!C$1:C$500,0))/12,0)</f>
        <v/>
      </c>
      <c r="DM415">
        <f>SUM(DB415:DL415)</f>
        <v/>
      </c>
      <c r="DN415">
        <f>IFERROR(INDEX(ADJ!$A$1:$BZ$1000,MATCH(PAYROLL!D415,ADJ!A$1:A$500,0),MATCH(PAYROLL!DN$2,ADJ!$2:$2,0)),0)</f>
        <v/>
      </c>
      <c r="DO415">
        <f>IFERROR(SUM(BP415,DM415:DN415,CX415:DA415)-DT415,0)</f>
        <v/>
      </c>
      <c r="DP415">
        <f ref="DP415" t="array">SUM(BW415*IFERROR(INDEX(CSDA!D$1:D$500,MATCH(BW$2,CSDA!C$1:C$500,0)),0)%,CX415*IFERROR(INDEX(CSDA!D$1:D$500,MATCH(CX$2,CSDA!C$1:C$500,0)),0)%,DA415*IFERROR(INDEX(CSDA!D$1:D$500,MATCH(DA$2,CSDA!C$1:C$500,0)),0)%,DB415*IFERROR(INDEX(CSDA!D$1:D$500,MATCH(DB$2,CSDA!C$1:C$500,0)),0)%,DF415*IFERROR(INDEX(CSDA!D$1:D$500,MATCH("Phí dịch vụ"&amp;PAYROLL!DF$2,CSDA!A$1:A$500&amp;CSDA!C$1:C$500,0)),0)%,DC415*IFERROR(INDEX(CSDA!D$1:D$500,MATCH("Phí dịch vụ"&amp;PAYROLL!DC$2,CSDA!A$1:A$500&amp;CSDA!C$1:C$500,0)),0)%,DH415*IFERROR(INDEX(CSDA!D$1:D$500,MATCH("Phí dịch vụ"&amp;PAYROLL!DH$2,CSDA!A$1:A$500&amp;CSDA!C$1:C$500,0)),0)%,DJ415*IFERROR(INDEX(CSDA!D$1:D$500,MATCH("Phí dịch vụ"&amp;PAYROLL!DJ$2,CSDA!A$1:A$500&amp;CSDA!C$1:C$500,0)),0)%,BN415*IFERROR(INDEX(CSDA!D$1:D$500,MATCH(BN$2,CSDA!C$1:C$500,0)),0)%)-BN415*7%</f>
        <v/>
      </c>
      <c r="DQ415">
        <f>IFERROR(INDEX(ADJ!$A$1:$BZ$1000,MATCH(PAYROLL!D415,ADJ!A$1:A$500,0),MATCH(PAYROLL!DQ$2,ADJ!$2:$2,0)),0)</f>
        <v/>
      </c>
      <c r="DR415">
        <f>IFERROR(INDEX(ADJ!$A$1:$BZ$1000,MATCH(PAYROLL!D415,ADJ!A$1:A$500,0),MATCH(PAYROLL!DR$2,ADJ!$2:$2,0)),0)</f>
        <v/>
      </c>
      <c r="DS415">
        <f>SUM(DP415:DR415)</f>
        <v/>
      </c>
      <c r="DT415">
        <f>EK415</f>
        <v/>
      </c>
      <c r="DU415">
        <f>SUM(DO415:DR415)</f>
        <v/>
      </c>
      <c r="DV415">
        <f>ROUND(DU415*0.1,0)</f>
        <v/>
      </c>
      <c r="DW415">
        <f>DU415+DV415</f>
        <v/>
      </c>
      <c r="DZ415">
        <f>IFERROR(INDEX(ADJ!$A$1:$BZ$1000,MATCH(PAYROLL!$D415,ADJ!A$1:A$500,0),MATCH(PAYROLL!DZ$2,ADJ!$2:$2,0)),0)</f>
        <v/>
      </c>
      <c r="EA415">
        <f>IFERROR(INDEX(ADJ!$A$1:$BZ$1000,MATCH(PAYROLL!$D415,ADJ!A$1:A$500,0),MATCH(PAYROLL!EA$2,ADJ!$2:$2,0)),0)</f>
        <v/>
      </c>
      <c r="EB415">
        <f>IFERROR(INDEX(ADJ!$A$1:$BZ$1000,MATCH(PAYROLL!$D415,ADJ!A$1:A$500,0),MATCH(PAYROLL!EB$2,ADJ!$2:$2,0)),0)</f>
        <v/>
      </c>
      <c r="EC415">
        <f>IFERROR(INDEX(ADJ!$A$1:$BZ$1000,MATCH(PAYROLL!$D415,ADJ!A$1:A$500,0),MATCH(PAYROLL!EC$2,ADJ!$2:$2,0)),0)</f>
        <v/>
      </c>
      <c r="ED415">
        <f>IFERROR(INDEX(ADJ!$A$1:$BZ$1000,MATCH(PAYROLL!$D415,ADJ!A$1:A$500,0),MATCH(PAYROLL!ED$2,ADJ!$2:$2,0)),0)</f>
        <v/>
      </c>
      <c r="EE415">
        <f>IFERROR(INDEX(ADJ!$A$1:$BZ$1000,MATCH(PAYROLL!$D415,ADJ!A$1:A$500,0),MATCH(PAYROLL!EE$2,ADJ!$2:$2,0)),0)</f>
        <v/>
      </c>
      <c r="EF415">
        <f>IFERROR(INDEX(ADJ!$A$1:$BZ$1000,MATCH(PAYROLL!$D415,ADJ!A$1:A$500,0),MATCH(PAYROLL!EF$2,ADJ!$2:$2,0)),0)</f>
        <v/>
      </c>
      <c r="EG415">
        <f>IFERROR(INDEX(ADJ!$A$1:$BZ$1000,MATCH(PAYROLL!$D415,ADJ!A$1:A$500,0),MATCH(PAYROLL!EG$2,ADJ!$2:$2,0)),0)</f>
        <v/>
      </c>
      <c r="EH415">
        <f>IFERROR(INDEX(ADJ!$A$1:$BZ$1000,MATCH(PAYROLL!$D415,ADJ!A$1:A$500,0),MATCH(PAYROLL!EH$2,ADJ!$2:$2,0)),0)</f>
        <v/>
      </c>
      <c r="EI415">
        <f>IFERROR(INDEX(ADJ!$A$1:$BZ$1000,MATCH(PAYROLL!D415,ADJ!A$1:A$500,0),MATCH(PAYROLL!EI$2,ADJ!$2:$2,0)),0)</f>
        <v/>
      </c>
      <c r="EJ415">
        <f>IFERROR(INDEX(ADJ!$A$1:$BZ$1000,MATCH(PAYROLL!$D415,ADJ!A$1:A$500,0),MATCH(PAYROLL!EJ$2,ADJ!$2:$2,0)),0)</f>
        <v/>
      </c>
      <c r="EK415">
        <f>SUM(DZ415:EJ415)</f>
        <v/>
      </c>
    </row>
    <row r="416">
      <c r="A416" t="n">
        <v>414</v>
      </c>
      <c r="B416" t="inlineStr">
        <is>
          <t>Nguyễn Văn Dũng</t>
        </is>
      </c>
      <c r="D416" t="inlineStr">
        <is>
          <t>148851-03</t>
        </is>
      </c>
      <c r="S416">
        <f>IFERROR(INDEX(PIS!$A$1:$BZ$1000,MATCH($D416,PIS!C$1:C$500,0),MATCH("Lương CB tháng trước",PIS!$1:$1,0)),0)</f>
        <v/>
      </c>
      <c r="T416">
        <f>IFERROR(INDEX(PIS!$A$1:$BZ$1000,MATCH($D416,PIS!C$1:C$500,0),MATCH("Lương CB hiện tại",PIS!$1:$1,0)),0)</f>
        <v/>
      </c>
      <c r="U416">
        <f>IFERROR(INDEX(PIS!$A$1:$BZ$1000,MATCH($D416,PIS!C$1:C$500,0),MATCH("Lương đóng BHBB",PIS!$1:$1,0)),0)</f>
        <v/>
      </c>
      <c r="V416">
        <f>IFERROR(INDEX(PIS!$A$1:$BZ$1000,MATCH($D416,PIS!C$1:C$500,0),MATCH(V$2,PIS!$2:$2,0)),0)</f>
        <v/>
      </c>
      <c r="W416">
        <f>IFERROR(INDEX(PIS!$A$1:$BZ$1000,MATCH($D416,PIS!C$1:C$500,0),MATCH(W$2,PIS!$2:$2,0)),0)</f>
        <v/>
      </c>
      <c r="X416">
        <f>IFERROR(INDEX(PIS!$A$1:$BZ$1000,MATCH($D416,PIS!C$1:C$500,0),MATCH(X$2,PIS!$2:$2,0)),0)</f>
        <v/>
      </c>
      <c r="Y416">
        <f>IFERROR(INDEX(PIS!$A$1:$BZ$1000,MATCH($D416,PIS!C$1:C$500,0),MATCH(Y$2,PIS!$2:$2,0)),0)</f>
        <v/>
      </c>
      <c r="Z416">
        <f>IFERROR(INDEX(PIS!$A$1:$BZ$1000,MATCH($D416,PIS!C$1:C$500,0),MATCH(Z$2,PIS!$2:$2,0)),0)</f>
        <v/>
      </c>
      <c r="AA416">
        <f>IFERROR(INDEX(PIS!$A$1:$BZ$1000,MATCH($D416,PIS!C$1:C$500,0),MATCH(AA$2,PIS!$2:$2,0)),0)</f>
        <v/>
      </c>
      <c r="AB416">
        <f>IFERROR(INDEX(PIS!$A$1:$BZ$1000,MATCH($D416,PIS!C$1:C$500,0),MATCH(AB$2,PIS!$2:$2,0)),0)</f>
        <v/>
      </c>
      <c r="AC416">
        <f>SUM(V416:AB416)</f>
        <v/>
      </c>
      <c r="AD416">
        <f>IFERROR(INDEX(TIMESHEET!$A$1:$AI$5000,MATCH($D416,TIMESHEET!A$1:A$500,0),MATCH("T100",TIMESHEET!$2:$2,0))-2,0)</f>
        <v/>
      </c>
      <c r="AE416">
        <f>IFERROR(INDEX(TIMESHEET!$A$1:$AI$5000,MATCH($D416,TIMESHEET!A$1:A$500,0),MATCH("T202",TIMESHEET!$2:$2,0)),0)</f>
        <v/>
      </c>
      <c r="AF416">
        <f>IFERROR(INDEX(TIMESHEET!$A$1:$AI$5000,MATCH($D416,TIMESHEET!A$1:A$500,0),MATCH("T302",TIMESHEET!$2:$2,0)),0)</f>
        <v/>
      </c>
      <c r="AG416">
        <f>IFERROR(INDEX(TIMESHEET!$A$1:$AI$5000,MATCH($D416,TIMESHEET!A$1:A$500,0),MATCH("T406",TIMESHEET!$2:$2,0)),0)</f>
        <v/>
      </c>
      <c r="AH416">
        <f>AE416+AG416</f>
        <v/>
      </c>
      <c r="AI416">
        <f>IFERROR(INDEX(TIMESHEET!$A$1:$AI$5000,MATCH($D416,TIMESHEET!A$1:A$500,0),MATCH("T701",TIMESHEET!$2:$2,0)),0)</f>
        <v/>
      </c>
      <c r="AJ416">
        <f>IFERROR(INDEX(TIMESHEET!$A$1:$AI$5000,MATCH($D416,TIMESHEET!B$1:B$500,0),MATCH("T320",TIMESHEET!$2:$2,0)),0)</f>
        <v/>
      </c>
      <c r="AK416">
        <f>IFERROR(IF(LEFT(INDEX(PIS!O$1:O$500,MATCH(D416,PIS!C$1:C$500)),1)="M",T416/AD416*SUM(AE416:AG416),T416*AD416),0)</f>
        <v/>
      </c>
      <c r="AL416">
        <f>IFERROR(INDEX(ADJ!$A$1:$BZ$1000,MATCH(PAYROLL!D416,ADJ!A$1:A$500,0),MATCH(PAYROLL!AL$2,ADJ!$2:$2,0)),0)</f>
        <v/>
      </c>
      <c r="AM416">
        <f>SUM(AK416:AL416)</f>
        <v/>
      </c>
      <c r="AN416">
        <f>IFERROR(ROUND(V416/$AD416*$AH416,0),0)</f>
        <v/>
      </c>
      <c r="AO416">
        <f>IFERROR(ROUND(W416/$AD416*$AH416,0),0)</f>
        <v/>
      </c>
      <c r="AP416">
        <f>IFERROR(ROUND(X416/$AD416*$AE416,0),0)</f>
        <v/>
      </c>
      <c r="AQ416">
        <f>IFERROR(ROUND(Y416/$AD416*$AH416,0),0)</f>
        <v/>
      </c>
      <c r="AR416">
        <f>IFERROR(ROUND(Z416/$AD416*$AH416,0),0)</f>
        <v/>
      </c>
      <c r="AS416">
        <f>IFERROR(ROUND(AA416/$AD416*$AH416,0),0)</f>
        <v/>
      </c>
      <c r="AT416">
        <f>IFERROR(IF((AE416+AF416+AG416)&gt;13,AB416,ROUND(AB416/AD416*AH416,0)),0)</f>
        <v/>
      </c>
      <c r="AU416">
        <f>IFERROR(INDEX(ADJ!$A$1:$BZ$1000,MATCH(PAYROLL!D416,ADJ!A$1:A$500,0),MATCH(PAYROLL!AU$2,ADJ!$2:$2,0)),0)</f>
        <v/>
      </c>
      <c r="AV416">
        <f>ROUND(SUM(AN416:AU416),0)</f>
        <v/>
      </c>
      <c r="AW416">
        <f>IFERROR(INDEX(TIMESHEET!$A$1:$AI$5000,MATCH(PAYROLL!D416,TIMESHEET!A$1:A$500,0),MATCH("T620",TIMESHEET!$2:$2,0)),0)</f>
        <v/>
      </c>
      <c r="AX416">
        <f>IFERROR(INDEX(TIMESHEET!$A$1:$AI$5000,MATCH(PAYROLL!D416,TIMESHEET!A$1:A$500,0),MATCH("T601",TIMESHEET!$2:$2,0)),0)</f>
        <v/>
      </c>
      <c r="AY416">
        <f>IFERROR(INDEX(TIMESHEET!$A$1:$AI$5000,MATCH(PAYROLL!D416,TIMESHEET!A$1:A$500,0),MATCH("T602",TIMESHEET!$2:$2,0)),0)</f>
        <v/>
      </c>
      <c r="AZ416">
        <f>IFERROR(INDEX(TIMESHEET!$A$1:$AI$5000,MATCH(PAYROLL!D416,TIMESHEET!A$1:A$500,0),MATCH("T603",TIMESHEET!$2:$2,0)),0)</f>
        <v/>
      </c>
      <c r="BA416">
        <f>IFERROR(INDEX(TIMESHEET!$A$1:$AI$5000,MATCH(PAYROLL!D416,TIMESHEET!A$1:A$500,0),MATCH("T611",TIMESHEET!$2:$2,0)),0)</f>
        <v/>
      </c>
      <c r="BB416">
        <f>IFERROR(INDEX(TIMESHEET!$A$1:$AI$5000,MATCH(PAYROLL!D416,TIMESHEET!A$1:A$500,0),MATCH("T612",TIMESHEET!$2:$2,0)),0)</f>
        <v/>
      </c>
      <c r="BC416">
        <f>IFERROR(INDEX(TIMESHEET!$A$1:$AI$5000,MATCH(PAYROLL!D416,TIMESHEET!A$1:A$500,0),MATCH("T613",TIMESHEET!$2:$2,0)),0)</f>
        <v/>
      </c>
      <c r="BD416">
        <f>IFERROR(INDEX(TIMESHEET!$A$1:$AI$5000,MATCH(PAYROLL!D416,TIMESHEET!A$1:A$500,0),MATCH("T500",TIMESHEET!$2:$2,0)),0)</f>
        <v/>
      </c>
      <c r="BE416">
        <f>IFERROR(IF(LEFT(INDEX(PIS!O$1:O$500,MATCH(D416,PIS!C$1:C$500)),1)="M",T416/AD416/8*(AW416+AX416*1.5+AY416*2+AZ416*3+BA416*2.1+BB416*2.7+BC416*3.9+BD416*0.3),T416/8*(AW416+AX416*1.5+AY416*2+AZ416*3+BA416*2.1+BB416*2.7+BC416*3.9+BD416*0.3)),0)</f>
        <v/>
      </c>
      <c r="BF416">
        <f>IFERROR(INDEX(ADJ!$A$1:$BZ$1000,MATCH(PAYROLL!$D416,ADJ!A$1:A$500,0),MATCH(PAYROLL!BF$2,ADJ!$2:$2,0)),0)</f>
        <v/>
      </c>
      <c r="BG416">
        <f>IFERROR(INDEX(ADJ!$A$1:$BZ$1000,MATCH(PAYROLL!D416,ADJ!A$1:A$500,0),MATCH(PAYROLL!BG$2,ADJ!$2:$2,0)),0)</f>
        <v/>
      </c>
      <c r="BH416">
        <f>IFERROR(INDEX(ADJ!$A$1:$BZ$1000,MATCH(PAYROLL!D416,ADJ!A$1:A$500,0),MATCH(PAYROLL!BH$2,ADJ!$2:$2,0)),0)</f>
        <v/>
      </c>
      <c r="BI416">
        <f>IFERROR(INDEX(ADJ!$A$1:$BZ$1000,MATCH(PAYROLL!D416,ADJ!A$1:A$500,0),MATCH(PAYROLL!BI$2,ADJ!$2:$2,0)),0)</f>
        <v/>
      </c>
      <c r="BJ416">
        <f>IFERROR(INDEX(ADJ!$A$1:$BZ$1000,MATCH(PAYROLL!D416,ADJ!A$1:A$500,0),MATCH(PAYROLL!BJ$2,ADJ!$2:$2,0)),0)</f>
        <v/>
      </c>
      <c r="BK416">
        <f>SUM(BF416:BJ416)</f>
        <v/>
      </c>
      <c r="BL416">
        <f>IFERROR(INDEX(ADJ!$A$1:$BZ$1000,MATCH(PAYROLL!D416,ADJ!A$1:A$500,0),MATCH(PAYROLL!BL$2,ADJ!$2:$2,0)),0)</f>
        <v/>
      </c>
      <c r="BM416">
        <f>IFERROR(INDEX(ADJ!$A$1:$BZ$1000,MATCH(PAYROLL!D416,ADJ!A$1:A$500,0),MATCH(PAYROLL!BM$2,ADJ!$2:$2,0)),0)</f>
        <v/>
      </c>
      <c r="BN416">
        <f>IFERROR(INDEX(ADJ!$A$1:$BZ$1000,MATCH(PAYROLL!D416,ADJ!A$1:A$500,0),MATCH(PAYROLL!BN$2,ADJ!$2:$2,0)),0)</f>
        <v/>
      </c>
      <c r="BO416">
        <f>IFERROR(INDEX(ADJ!$A$1:$BZ$1000,MATCH(PAYROLL!D416,ADJ!A$1:A$500,0),MATCH(PAYROLL!BO$2,ADJ!$2:$2,0)),0)</f>
        <v/>
      </c>
      <c r="BP416">
        <f>SUM(AM416,AV416,BE416,BK416,BL416:BO416)</f>
        <v/>
      </c>
      <c r="BQ416">
        <f>BO416</f>
        <v/>
      </c>
      <c r="BR416">
        <f>IFERROR(ROUND(IF(LEFT(INDEX(PIS!O$1:O$500,MATCH(D416,PIS!C$1:C$500)),1)="D",T416/8*(BD416*0.3),IF(LEFT(INDEX(PIS!O$1:O$500,MATCH(D416,PIS!C$1:C$500)),1)="H",T416*($BD416*0.3),T416/$AD416/8*($BD416*0.3))),0),0)</f>
        <v/>
      </c>
      <c r="BS416">
        <f>IF(AP416&lt;1,0,MIN(AP416,730000))</f>
        <v/>
      </c>
      <c r="BT416">
        <f>IFERROR(ROUND((BE416-SUM(AW416:BC416)*T416/AD416/8),0)-BR416,0)</f>
        <v/>
      </c>
      <c r="BU416">
        <f>AO416</f>
        <v/>
      </c>
      <c r="BV416">
        <f>SUM(BQ416:BU416)</f>
        <v/>
      </c>
      <c r="BW416">
        <f>BP416-BV416</f>
        <v/>
      </c>
      <c r="BX416">
        <f>IFERROR(IF(RIGHT(INDEX(PIS!O$1:O$500,MATCH(D416,PIS!C$1:C$500)),5)="Gross",MIN(U416+V416,VLOOKUP("R700",TSC!B:C,2,0)*VLOOKUP("R101",TSC!B:C,2,0))*VLOOKUP("R701",TSC!B:C,2,0)%,0),0)</f>
        <v/>
      </c>
      <c r="BY416">
        <f>IFERROR(IF(RIGHT(INDEX(PIS!O$1:O$500,MATCH(D416,PIS!C$1:C$500)),5)="Gross",MIN(U416+V416,VLOOKUP("R700",TSC!B:C,2,0)*VLOOKUP("R101",TSC!B:C,2,0))*VLOOKUP("T704",TSC!B:C,2,0)%,0),0)</f>
        <v/>
      </c>
      <c r="BZ416">
        <f>IFERROR(IF(RIGHT(INDEX(PIS!O$1:O$500,MATCH(D416,PIS!C$1:C$500)),5)="Gross",MIN(U416+V416,VLOOKUP("R700",TSC!B:C,2,0)*VLOOKUP("1",TSC!F:G,2,0))*VLOOKUP("T705",TSC!B:C,2,0)%,0),0)</f>
        <v/>
      </c>
      <c r="CA416">
        <f>IFERROR(INDEX(ADJ!$A$1:$BZ$1000,MATCH(PAYROLL!D416,ADJ!A$1:A$500,0),MATCH(PAYROLL!CA$2,ADJ!$2:$2,0)),0)</f>
        <v/>
      </c>
      <c r="CB416">
        <f>IFERROR(INDEX(ADJ!$A$1:$BZ$1000,MATCH(PAYROLL!D416,ADJ!A$1:A$500,0),MATCH(PAYROLL!CB$2,ADJ!$2:$2,0)),0)</f>
        <v/>
      </c>
      <c r="CC416">
        <f>SUM(BX416:CB416)</f>
        <v/>
      </c>
      <c r="CD416">
        <f>IFERROR(INDEX(PIS!$A$1:$BZ$1000,MATCH(PAYROLL!D416,PIS!C$1:C$500,0),MATCH(PAYROLL!CD$1,PIS!$1:$1,0)),0)</f>
        <v/>
      </c>
      <c r="CE416">
        <f>IFERROR(IF(OR(INDEX(PIS!P$1:P$500,MATCH(D416,PIS!C$1:C$500,0))="LT2",INDEX(PIS!P$1:P$500,MATCH(D416,PIS!C$1:C$500,0))="P10"),0,SUM(CC416,CD416*VLOOKUP("R601",TSC!B:C,2,0),VLOOKUP("R602",TSC!B:C,2,0))),0)</f>
        <v/>
      </c>
      <c r="CF416">
        <f>MAX(BW416-CE416,0)</f>
        <v/>
      </c>
      <c r="CG416">
        <f>IFERROR(IF(OR(RIGHT(INDEX(PIS!P$1:P$500,MATCH(D416,PIS!C$1:C$500)),5)="P10",RIGHT(INDEX(PIS!P$1:P$500,MATCH(D416,PIS!C$1:C$500)),5)="CK"),0,IF(CF416&lt;=5000000,CF416*5%,IF(CF416&lt;=10000000,CF416*10%-250000,IF(CF416&lt;=18000000,CF416*15%-750000,IF(CF416&lt;=32000000,CF416*20%-1650000,IF(CF416&lt;=52000000,CF416*25%-3250000,IF(CF416&lt;=80000000,BH416*30%-5850000,CF416*35%-9850000))))))),0)</f>
        <v/>
      </c>
      <c r="CH416">
        <f>IFERROR(IF(OR(INDEX(PIS!P$1:P$500,MATCH(D416,PIS!C$1:C$500))="LT",INDEX(PIS!P$1:P$500,MATCH(D416,PIS!C$1:C$500))="CK"),0,IF(CF416&lt;2000000,0,CF416*10%)),0)</f>
        <v/>
      </c>
      <c r="CI416">
        <f>IFERROR(INDEX(ADJ!$A$1:$BZ$1000,MATCH(PAYROLL!D416,ADJ!A$1:A$500,0),MATCH(PAYROLL!CI$2,ADJ!$2:$2,0)),0)</f>
        <v/>
      </c>
      <c r="CJ416">
        <f>IFERROR(INDEX(ADJ!$A$1:$BZ$1000,MATCH(PAYROLL!D416,ADJ!A$1:A$500,0),MATCH(PAYROLL!CJ$2,ADJ!$2:$2,0)),0)</f>
        <v/>
      </c>
      <c r="CK416">
        <f>IFERROR(INDEX(ADJ!$A$1:$BZ$1000,MATCH(PAYROLL!D416,ADJ!A$1:A$500,0),MATCH(PAYROLL!CK$2,ADJ!$2:$2,0)),0)</f>
        <v/>
      </c>
      <c r="CL416">
        <f>SUM(CG416:CK416)</f>
        <v/>
      </c>
      <c r="CM416">
        <f>ROUND(SUM(CH416:CK416),0)</f>
        <v/>
      </c>
      <c r="CN416">
        <f>IFERROR(INDEX(CSDA!D$1:D$500,MATCH($CN$2,CSDA!C$1:C$500,0))*INDEX(PIS!V$1:V$500,MATCH(D416,PIS!C$1:C$500))+INDEX(ADJ!$A$1:$BZ$1000,MATCH(PAYROLL!D416,ADJ!A$1:A$500,0),MATCH(PAYROLL!CN$2,ADJ!$2:$2,0)),0)</f>
        <v/>
      </c>
      <c r="CO416">
        <f>IFERROR(INDEX(ADJ!$A$1:$BZ$1000,MATCH(PAYROLL!D416,ADJ!A$1:A$500,0),MATCH(PAYROLL!CO$2,ADJ!$2:$2,0)),0)</f>
        <v/>
      </c>
      <c r="CP416">
        <f>IFERROR(INDEX(ADJ!$A$1:$BZ$1000,MATCH(PAYROLL!D416,ADJ!A$1:A$500,0),MATCH(PAYROLL!CP$2,ADJ!$2:$2,0)),0)</f>
        <v/>
      </c>
      <c r="CQ416">
        <f>BP416-CL416-CI416-CM416-CN416-CO416-CP416-CC416</f>
        <v/>
      </c>
      <c r="CR416">
        <f>IFERROR(IF(RIGHT(INDEX(PIS!O$1:O$500,MATCH(D416,PIS!C$1:C$500,0)),5)="Gross",MIN(U416+V416,VLOOKUP("R700",TSC!B:C,2,0)*VLOOKUP("R101",TSC!B:C,2,0))*(VLOOKUP("T711",TSC!B:C,2,0)+VLOOKUP("T712",TSC!B:C,2,0))%,MIN(T416+V416,VLOOKUP("R700",TSC!B:C,2,0)*VLOOKUP("R101",TSC!B:C,2,0))*(VLOOKUP("T711",TSC!B:C,2,0)+VLOOKUP("T712",TSC!B:C,2,0)+VLOOKUP("R701",TSC!B:C,2,0))%),0)</f>
        <v/>
      </c>
      <c r="CS416">
        <f>IFERROR(IF(RIGHT(INDEX(PIS!O$1:O$500,MATCH(D416,PIS!C$1:C$500,0)),5)="Gross",MIN(U416+V416,VLOOKUP("R700",TSC!B:C,2,0)*VLOOKUP("R101",TSC!B:C,2,0))*(VLOOKUP("T714",TSC!B:C,2,0))%,MIN(T416+V416,VLOOKUP("R700",TSC!B:C,2,0)*VLOOKUP("R101",TSC!B:C,2,0))*(VLOOKUP("T704",TSC!B:C,2,0)+VLOOKUP("T714",TSC!B:C,2,0))%),0)</f>
        <v/>
      </c>
      <c r="CT416">
        <f>IFERROR(IF(RIGHT(INDEX(PIS!O$1:O$500,MATCH(D416,PIS!C$1:C$500,0)),5)="Gross",MIN(U416+V416,VLOOKUP("R700",TSC!B:C,2,0)*VLOOKUP("R101",TSC!B:C,2,0))*VLOOKUP("T705",TSC!B:C,2,0)%,MIN(T416+V416,VLOOKUP("R700",TSC!B:C,2,0)*VLOOKUP("R101",TSC!B:C,2,0))*VLOOKUP("T705",TSC!B:C,2,0)%),0)</f>
        <v/>
      </c>
      <c r="CU416">
        <f>IFERROR(IF(RIGHT(INDEX(PIS!O$1:O$500,MATCH(D416,PIS!C$1:C$500,0)),5)="Gross",MIN(U416+V416,VLOOKUP("R700",TSC!B:C,2,0)*VLOOKUP("R101",TSC!B:C,2,0))*(VLOOKUP("T713",TSC!B:C,2,0))%,MIN(T416+V416,VLOOKUP("R700",TSC!B:C,2,0)*VLOOKUP("R101",TSC!B:C,2,0))*(VLOOKUP("T713",TSC!B:C,2,0))%),0)</f>
        <v/>
      </c>
      <c r="CV416">
        <f>IFERROR(INDEX(ADJ!$A$1:$BZ$1000,MATCH(PAYROLL!D416,ADJ!A$1:A$500,0),MATCH(PAYROLL!CV$2,ADJ!$2:$2,0)),0)</f>
        <v/>
      </c>
      <c r="CW416">
        <f>IFERROR(INDEX(ADJ!$A$1:$BZ$1000,MATCH(PAYROLL!D416,ADJ!A$1:A$500,0),MATCH(PAYROLL!CW$2,ADJ!$2:$2,0)),0)</f>
        <v/>
      </c>
      <c r="CX416">
        <f>SUM(CR416:CW416)</f>
        <v/>
      </c>
      <c r="CY416">
        <f>ROUND(IF(CR416&gt;0,T416+V416*VLOOKUP("R202",TSC!$B$1:$C$500,2,0),0),0)</f>
        <v/>
      </c>
      <c r="CZ416">
        <f>IFERROR(INDEX(CSDA!D$1:D$500,MATCH($CZ$2,CSDA!C$1:C$500,0)),0)</f>
        <v/>
      </c>
      <c r="DA416">
        <f>ROUND(T416*0.7%,0)</f>
        <v/>
      </c>
      <c r="DB416">
        <f>ROUND(T416/12,0)</f>
        <v/>
      </c>
      <c r="DC416">
        <f ref="DC416" t="array">IFERROR(INDEX(CSDA!D$1:D$500,MATCH("Trích giữ"&amp;PAYROLL!DC$2,CSDA!A$1:A$500&amp;CSDA!C$1:C$500,0)),0)</f>
        <v/>
      </c>
      <c r="DD416">
        <f ref="DD416" t="array">IFERROR(INDEX(CSDA!D$1:D$500,MATCH("Trích giữ"&amp;PAYROLL!DD$2,CSDA!A$1:A$500&amp;CSDA!C$1:C$500,0)),0)</f>
        <v/>
      </c>
      <c r="DE416">
        <f ref="DE416" t="array">IFERROR(INDEX(CSDA!D$1:D$500,MATCH("Trích giữ"&amp;PAYROLL!DE$2,CSDA!A$1:A$500&amp;CSDA!C$1:C$500,0)),0)</f>
        <v/>
      </c>
      <c r="DF416">
        <f>IFERROR(INDEX(CSDA!D$1:D$500,MATCH(PAYROLL!DF$2,CSDA!C$1:C$500,0)),0)</f>
        <v/>
      </c>
      <c r="DG416">
        <f ref="DG416" t="array">IFERROR(INDEX(CSDA!D$1:D$500,MATCH("Trích giữ"&amp;PAYROLL!DG$2,CSDA!A$1:A$500&amp;CSDA!C$1:C$500,0)),0)</f>
        <v/>
      </c>
      <c r="DH416">
        <f>ROUND(T416/26,0)</f>
        <v/>
      </c>
      <c r="DI416">
        <f ref="DI416" t="array">IFERROR(INDEX(CSDA!D$1:D$500,MATCH("Trích giữ"&amp;PAYROLL!DI$2,CSDA!A$1:A$500&amp;CSDA!C$1:C$500,0)),0)</f>
        <v/>
      </c>
      <c r="DJ416">
        <f>IF(U416=0,T416*21.5%-BL416,0)</f>
        <v/>
      </c>
      <c r="DK416">
        <f ref="DK416" t="array">IFERROR(INDEX(CSDA!D$1:D$500,MATCH("Trích giữ"&amp;PAYROLL!DK$2,CSDA!A$1:A$500&amp;CSDA!C$1:C$500,0)),0)</f>
        <v/>
      </c>
      <c r="DL416">
        <f>IFERROR(INDEX(CSDA!D$1:D$500,MATCH(PAYROLL!DL$2,CSDA!C$1:C$500,0))/12,0)</f>
        <v/>
      </c>
      <c r="DM416">
        <f>SUM(DB416:DL416)</f>
        <v/>
      </c>
      <c r="DN416">
        <f>IFERROR(INDEX(ADJ!$A$1:$BZ$1000,MATCH(PAYROLL!D416,ADJ!A$1:A$500,0),MATCH(PAYROLL!DN$2,ADJ!$2:$2,0)),0)</f>
        <v/>
      </c>
      <c r="DO416">
        <f>IFERROR(SUM(BP416,DM416:DN416,CX416:DA416)-DT416,0)</f>
        <v/>
      </c>
      <c r="DP416">
        <f ref="DP416" t="array">SUM(BW416*IFERROR(INDEX(CSDA!D$1:D$500,MATCH(BW$2,CSDA!C$1:C$500,0)),0)%,CX416*IFERROR(INDEX(CSDA!D$1:D$500,MATCH(CX$2,CSDA!C$1:C$500,0)),0)%,DA416*IFERROR(INDEX(CSDA!D$1:D$500,MATCH(DA$2,CSDA!C$1:C$500,0)),0)%,DB416*IFERROR(INDEX(CSDA!D$1:D$500,MATCH(DB$2,CSDA!C$1:C$500,0)),0)%,DF416*IFERROR(INDEX(CSDA!D$1:D$500,MATCH("Phí dịch vụ"&amp;PAYROLL!DF$2,CSDA!A$1:A$500&amp;CSDA!C$1:C$500,0)),0)%,DC416*IFERROR(INDEX(CSDA!D$1:D$500,MATCH("Phí dịch vụ"&amp;PAYROLL!DC$2,CSDA!A$1:A$500&amp;CSDA!C$1:C$500,0)),0)%,DH416*IFERROR(INDEX(CSDA!D$1:D$500,MATCH("Phí dịch vụ"&amp;PAYROLL!DH$2,CSDA!A$1:A$500&amp;CSDA!C$1:C$500,0)),0)%,DJ416*IFERROR(INDEX(CSDA!D$1:D$500,MATCH("Phí dịch vụ"&amp;PAYROLL!DJ$2,CSDA!A$1:A$500&amp;CSDA!C$1:C$500,0)),0)%,BN416*IFERROR(INDEX(CSDA!D$1:D$500,MATCH(BN$2,CSDA!C$1:C$500,0)),0)%)-BN416*7%</f>
        <v/>
      </c>
      <c r="DQ416">
        <f>IFERROR(INDEX(ADJ!$A$1:$BZ$1000,MATCH(PAYROLL!D416,ADJ!A$1:A$500,0),MATCH(PAYROLL!DQ$2,ADJ!$2:$2,0)),0)</f>
        <v/>
      </c>
      <c r="DR416">
        <f>IFERROR(INDEX(ADJ!$A$1:$BZ$1000,MATCH(PAYROLL!D416,ADJ!A$1:A$500,0),MATCH(PAYROLL!DR$2,ADJ!$2:$2,0)),0)</f>
        <v/>
      </c>
      <c r="DS416">
        <f>SUM(DP416:DR416)</f>
        <v/>
      </c>
      <c r="DT416">
        <f>EK416</f>
        <v/>
      </c>
      <c r="DU416">
        <f>SUM(DO416:DR416)</f>
        <v/>
      </c>
      <c r="DV416">
        <f>ROUND(DU416*0.1,0)</f>
        <v/>
      </c>
      <c r="DW416">
        <f>DU416+DV416</f>
        <v/>
      </c>
      <c r="DZ416">
        <f>IFERROR(INDEX(ADJ!$A$1:$BZ$1000,MATCH(PAYROLL!$D416,ADJ!A$1:A$500,0),MATCH(PAYROLL!DZ$2,ADJ!$2:$2,0)),0)</f>
        <v/>
      </c>
      <c r="EA416">
        <f>IFERROR(INDEX(ADJ!$A$1:$BZ$1000,MATCH(PAYROLL!$D416,ADJ!A$1:A$500,0),MATCH(PAYROLL!EA$2,ADJ!$2:$2,0)),0)</f>
        <v/>
      </c>
      <c r="EB416">
        <f>IFERROR(INDEX(ADJ!$A$1:$BZ$1000,MATCH(PAYROLL!$D416,ADJ!A$1:A$500,0),MATCH(PAYROLL!EB$2,ADJ!$2:$2,0)),0)</f>
        <v/>
      </c>
      <c r="EC416">
        <f>IFERROR(INDEX(ADJ!$A$1:$BZ$1000,MATCH(PAYROLL!$D416,ADJ!A$1:A$500,0),MATCH(PAYROLL!EC$2,ADJ!$2:$2,0)),0)</f>
        <v/>
      </c>
      <c r="ED416">
        <f>IFERROR(INDEX(ADJ!$A$1:$BZ$1000,MATCH(PAYROLL!$D416,ADJ!A$1:A$500,0),MATCH(PAYROLL!ED$2,ADJ!$2:$2,0)),0)</f>
        <v/>
      </c>
      <c r="EE416">
        <f>IFERROR(INDEX(ADJ!$A$1:$BZ$1000,MATCH(PAYROLL!$D416,ADJ!A$1:A$500,0),MATCH(PAYROLL!EE$2,ADJ!$2:$2,0)),0)</f>
        <v/>
      </c>
      <c r="EF416">
        <f>IFERROR(INDEX(ADJ!$A$1:$BZ$1000,MATCH(PAYROLL!$D416,ADJ!A$1:A$500,0),MATCH(PAYROLL!EF$2,ADJ!$2:$2,0)),0)</f>
        <v/>
      </c>
      <c r="EG416">
        <f>IFERROR(INDEX(ADJ!$A$1:$BZ$1000,MATCH(PAYROLL!$D416,ADJ!A$1:A$500,0),MATCH(PAYROLL!EG$2,ADJ!$2:$2,0)),0)</f>
        <v/>
      </c>
      <c r="EH416">
        <f>IFERROR(INDEX(ADJ!$A$1:$BZ$1000,MATCH(PAYROLL!$D416,ADJ!A$1:A$500,0),MATCH(PAYROLL!EH$2,ADJ!$2:$2,0)),0)</f>
        <v/>
      </c>
      <c r="EI416">
        <f>IFERROR(INDEX(ADJ!$A$1:$BZ$1000,MATCH(PAYROLL!D416,ADJ!A$1:A$500,0),MATCH(PAYROLL!EI$2,ADJ!$2:$2,0)),0)</f>
        <v/>
      </c>
      <c r="EJ416">
        <f>IFERROR(INDEX(ADJ!$A$1:$BZ$1000,MATCH(PAYROLL!$D416,ADJ!A$1:A$500,0),MATCH(PAYROLL!EJ$2,ADJ!$2:$2,0)),0)</f>
        <v/>
      </c>
      <c r="EK416">
        <f>SUM(DZ416:EJ416)</f>
        <v/>
      </c>
    </row>
    <row r="417">
      <c r="A417" t="n">
        <v>415</v>
      </c>
      <c r="B417" t="inlineStr">
        <is>
          <t>Nguyễn Văn Đức</t>
        </is>
      </c>
      <c r="D417" t="inlineStr">
        <is>
          <t>138405-05</t>
        </is>
      </c>
      <c r="S417">
        <f>IFERROR(INDEX(PIS!$A$1:$BZ$1000,MATCH($D417,PIS!C$1:C$500,0),MATCH("Lương CB tháng trước",PIS!$1:$1,0)),0)</f>
        <v/>
      </c>
      <c r="T417">
        <f>IFERROR(INDEX(PIS!$A$1:$BZ$1000,MATCH($D417,PIS!C$1:C$500,0),MATCH("Lương CB hiện tại",PIS!$1:$1,0)),0)</f>
        <v/>
      </c>
      <c r="U417">
        <f>IFERROR(INDEX(PIS!$A$1:$BZ$1000,MATCH($D417,PIS!C$1:C$500,0),MATCH("Lương đóng BHBB",PIS!$1:$1,0)),0)</f>
        <v/>
      </c>
      <c r="V417">
        <f>IFERROR(INDEX(PIS!$A$1:$BZ$1000,MATCH($D417,PIS!C$1:C$500,0),MATCH(V$2,PIS!$2:$2,0)),0)</f>
        <v/>
      </c>
      <c r="W417">
        <f>IFERROR(INDEX(PIS!$A$1:$BZ$1000,MATCH($D417,PIS!C$1:C$500,0),MATCH(W$2,PIS!$2:$2,0)),0)</f>
        <v/>
      </c>
      <c r="X417">
        <f>IFERROR(INDEX(PIS!$A$1:$BZ$1000,MATCH($D417,PIS!C$1:C$500,0),MATCH(X$2,PIS!$2:$2,0)),0)</f>
        <v/>
      </c>
      <c r="Y417">
        <f>IFERROR(INDEX(PIS!$A$1:$BZ$1000,MATCH($D417,PIS!C$1:C$500,0),MATCH(Y$2,PIS!$2:$2,0)),0)</f>
        <v/>
      </c>
      <c r="Z417">
        <f>IFERROR(INDEX(PIS!$A$1:$BZ$1000,MATCH($D417,PIS!C$1:C$500,0),MATCH(Z$2,PIS!$2:$2,0)),0)</f>
        <v/>
      </c>
      <c r="AA417">
        <f>IFERROR(INDEX(PIS!$A$1:$BZ$1000,MATCH($D417,PIS!C$1:C$500,0),MATCH(AA$2,PIS!$2:$2,0)),0)</f>
        <v/>
      </c>
      <c r="AB417">
        <f>IFERROR(INDEX(PIS!$A$1:$BZ$1000,MATCH($D417,PIS!C$1:C$500,0),MATCH(AB$2,PIS!$2:$2,0)),0)</f>
        <v/>
      </c>
      <c r="AC417">
        <f>SUM(V417:AB417)</f>
        <v/>
      </c>
      <c r="AD417">
        <f>IFERROR(INDEX(TIMESHEET!$A$1:$AI$5000,MATCH($D417,TIMESHEET!A$1:A$500,0),MATCH("T100",TIMESHEET!$2:$2,0))-2,0)</f>
        <v/>
      </c>
      <c r="AE417">
        <f>IFERROR(INDEX(TIMESHEET!$A$1:$AI$5000,MATCH($D417,TIMESHEET!A$1:A$500,0),MATCH("T202",TIMESHEET!$2:$2,0)),0)</f>
        <v/>
      </c>
      <c r="AF417">
        <f>IFERROR(INDEX(TIMESHEET!$A$1:$AI$5000,MATCH($D417,TIMESHEET!A$1:A$500,0),MATCH("T302",TIMESHEET!$2:$2,0)),0)</f>
        <v/>
      </c>
      <c r="AG417">
        <f>IFERROR(INDEX(TIMESHEET!$A$1:$AI$5000,MATCH($D417,TIMESHEET!A$1:A$500,0),MATCH("T406",TIMESHEET!$2:$2,0)),0)</f>
        <v/>
      </c>
      <c r="AH417">
        <f>AE417+AG417</f>
        <v/>
      </c>
      <c r="AI417">
        <f>IFERROR(INDEX(TIMESHEET!$A$1:$AI$5000,MATCH($D417,TIMESHEET!A$1:A$500,0),MATCH("T701",TIMESHEET!$2:$2,0)),0)</f>
        <v/>
      </c>
      <c r="AJ417">
        <f>IFERROR(INDEX(TIMESHEET!$A$1:$AI$5000,MATCH($D417,TIMESHEET!B$1:B$500,0),MATCH("T320",TIMESHEET!$2:$2,0)),0)</f>
        <v/>
      </c>
      <c r="AK417">
        <f>IFERROR(IF(LEFT(INDEX(PIS!O$1:O$500,MATCH(D417,PIS!C$1:C$500)),1)="M",T417/AD417*SUM(AE417:AG417),T417*AD417),0)</f>
        <v/>
      </c>
      <c r="AL417">
        <f>IFERROR(INDEX(ADJ!$A$1:$BZ$1000,MATCH(PAYROLL!D417,ADJ!A$1:A$500,0),MATCH(PAYROLL!AL$2,ADJ!$2:$2,0)),0)</f>
        <v/>
      </c>
      <c r="AM417">
        <f>SUM(AK417:AL417)</f>
        <v/>
      </c>
      <c r="AN417">
        <f>IFERROR(ROUND(V417/$AD417*$AH417,0),0)</f>
        <v/>
      </c>
      <c r="AO417">
        <f>IFERROR(ROUND(W417/$AD417*$AH417,0),0)</f>
        <v/>
      </c>
      <c r="AP417">
        <f>IFERROR(ROUND(X417/$AD417*$AE417,0),0)</f>
        <v/>
      </c>
      <c r="AQ417">
        <f>IFERROR(ROUND(Y417/$AD417*$AH417,0),0)</f>
        <v/>
      </c>
      <c r="AR417">
        <f>IFERROR(ROUND(Z417/$AD417*$AH417,0),0)</f>
        <v/>
      </c>
      <c r="AS417">
        <f>IFERROR(ROUND(AA417/$AD417*$AH417,0),0)</f>
        <v/>
      </c>
      <c r="AT417">
        <f>IFERROR(IF((AE417+AF417+AG417)&gt;13,AB417,ROUND(AB417/AD417*AH417,0)),0)</f>
        <v/>
      </c>
      <c r="AU417">
        <f>IFERROR(INDEX(ADJ!$A$1:$BZ$1000,MATCH(PAYROLL!D417,ADJ!A$1:A$500,0),MATCH(PAYROLL!AU$2,ADJ!$2:$2,0)),0)</f>
        <v/>
      </c>
      <c r="AV417">
        <f>ROUND(SUM(AN417:AU417),0)</f>
        <v/>
      </c>
      <c r="AW417">
        <f>IFERROR(INDEX(TIMESHEET!$A$1:$AI$5000,MATCH(PAYROLL!D417,TIMESHEET!A$1:A$500,0),MATCH("T620",TIMESHEET!$2:$2,0)),0)</f>
        <v/>
      </c>
      <c r="AX417">
        <f>IFERROR(INDEX(TIMESHEET!$A$1:$AI$5000,MATCH(PAYROLL!D417,TIMESHEET!A$1:A$500,0),MATCH("T601",TIMESHEET!$2:$2,0)),0)</f>
        <v/>
      </c>
      <c r="AY417">
        <f>IFERROR(INDEX(TIMESHEET!$A$1:$AI$5000,MATCH(PAYROLL!D417,TIMESHEET!A$1:A$500,0),MATCH("T602",TIMESHEET!$2:$2,0)),0)</f>
        <v/>
      </c>
      <c r="AZ417">
        <f>IFERROR(INDEX(TIMESHEET!$A$1:$AI$5000,MATCH(PAYROLL!D417,TIMESHEET!A$1:A$500,0),MATCH("T603",TIMESHEET!$2:$2,0)),0)</f>
        <v/>
      </c>
      <c r="BA417">
        <f>IFERROR(INDEX(TIMESHEET!$A$1:$AI$5000,MATCH(PAYROLL!D417,TIMESHEET!A$1:A$500,0),MATCH("T611",TIMESHEET!$2:$2,0)),0)</f>
        <v/>
      </c>
      <c r="BB417">
        <f>IFERROR(INDEX(TIMESHEET!$A$1:$AI$5000,MATCH(PAYROLL!D417,TIMESHEET!A$1:A$500,0),MATCH("T612",TIMESHEET!$2:$2,0)),0)</f>
        <v/>
      </c>
      <c r="BC417">
        <f>IFERROR(INDEX(TIMESHEET!$A$1:$AI$5000,MATCH(PAYROLL!D417,TIMESHEET!A$1:A$500,0),MATCH("T613",TIMESHEET!$2:$2,0)),0)</f>
        <v/>
      </c>
      <c r="BD417">
        <f>IFERROR(INDEX(TIMESHEET!$A$1:$AI$5000,MATCH(PAYROLL!D417,TIMESHEET!A$1:A$500,0),MATCH("T500",TIMESHEET!$2:$2,0)),0)</f>
        <v/>
      </c>
      <c r="BE417">
        <f>IFERROR(IF(LEFT(INDEX(PIS!O$1:O$500,MATCH(D417,PIS!C$1:C$500)),1)="M",T417/AD417/8*(AW417+AX417*1.5+AY417*2+AZ417*3+BA417*2.1+BB417*2.7+BC417*3.9+BD417*0.3),T417/8*(AW417+AX417*1.5+AY417*2+AZ417*3+BA417*2.1+BB417*2.7+BC417*3.9+BD417*0.3)),0)</f>
        <v/>
      </c>
      <c r="BF417">
        <f>IFERROR(INDEX(ADJ!$A$1:$BZ$1000,MATCH(PAYROLL!$D417,ADJ!A$1:A$500,0),MATCH(PAYROLL!BF$2,ADJ!$2:$2,0)),0)</f>
        <v/>
      </c>
      <c r="BG417">
        <f>IFERROR(INDEX(ADJ!$A$1:$BZ$1000,MATCH(PAYROLL!D417,ADJ!A$1:A$500,0),MATCH(PAYROLL!BG$2,ADJ!$2:$2,0)),0)</f>
        <v/>
      </c>
      <c r="BH417">
        <f>IFERROR(INDEX(ADJ!$A$1:$BZ$1000,MATCH(PAYROLL!D417,ADJ!A$1:A$500,0),MATCH(PAYROLL!BH$2,ADJ!$2:$2,0)),0)</f>
        <v/>
      </c>
      <c r="BI417">
        <f>IFERROR(INDEX(ADJ!$A$1:$BZ$1000,MATCH(PAYROLL!D417,ADJ!A$1:A$500,0),MATCH(PAYROLL!BI$2,ADJ!$2:$2,0)),0)</f>
        <v/>
      </c>
      <c r="BJ417">
        <f>IFERROR(INDEX(ADJ!$A$1:$BZ$1000,MATCH(PAYROLL!D417,ADJ!A$1:A$500,0),MATCH(PAYROLL!BJ$2,ADJ!$2:$2,0)),0)</f>
        <v/>
      </c>
      <c r="BK417">
        <f>SUM(BF417:BJ417)</f>
        <v/>
      </c>
      <c r="BL417">
        <f>IFERROR(INDEX(ADJ!$A$1:$BZ$1000,MATCH(PAYROLL!D417,ADJ!A$1:A$500,0),MATCH(PAYROLL!BL$2,ADJ!$2:$2,0)),0)</f>
        <v/>
      </c>
      <c r="BM417">
        <f>IFERROR(INDEX(ADJ!$A$1:$BZ$1000,MATCH(PAYROLL!D417,ADJ!A$1:A$500,0),MATCH(PAYROLL!BM$2,ADJ!$2:$2,0)),0)</f>
        <v/>
      </c>
      <c r="BN417">
        <f>IFERROR(INDEX(ADJ!$A$1:$BZ$1000,MATCH(PAYROLL!D417,ADJ!A$1:A$500,0),MATCH(PAYROLL!BN$2,ADJ!$2:$2,0)),0)</f>
        <v/>
      </c>
      <c r="BO417">
        <f>IFERROR(INDEX(ADJ!$A$1:$BZ$1000,MATCH(PAYROLL!D417,ADJ!A$1:A$500,0),MATCH(PAYROLL!BO$2,ADJ!$2:$2,0)),0)</f>
        <v/>
      </c>
      <c r="BP417">
        <f>SUM(AM417,AV417,BE417,BK417,BL417:BO417)</f>
        <v/>
      </c>
      <c r="BQ417">
        <f>BO417</f>
        <v/>
      </c>
      <c r="BR417">
        <f>IFERROR(ROUND(IF(LEFT(INDEX(PIS!O$1:O$500,MATCH(D417,PIS!C$1:C$500)),1)="D",T417/8*(BD417*0.3),IF(LEFT(INDEX(PIS!O$1:O$500,MATCH(D417,PIS!C$1:C$500)),1)="H",T417*($BD417*0.3),T417/$AD417/8*($BD417*0.3))),0),0)</f>
        <v/>
      </c>
      <c r="BS417">
        <f>IF(AP417&lt;1,0,MIN(AP417,730000))</f>
        <v/>
      </c>
      <c r="BT417">
        <f>IFERROR(ROUND((BE417-SUM(AW417:BC417)*T417/AD417/8),0)-BR417,0)</f>
        <v/>
      </c>
      <c r="BU417">
        <f>AO417</f>
        <v/>
      </c>
      <c r="BV417">
        <f>SUM(BQ417:BU417)</f>
        <v/>
      </c>
      <c r="BW417">
        <f>BP417-BV417</f>
        <v/>
      </c>
      <c r="BX417">
        <f>IFERROR(IF(RIGHT(INDEX(PIS!O$1:O$500,MATCH(D417,PIS!C$1:C$500)),5)="Gross",MIN(U417+V417,VLOOKUP("R700",TSC!B:C,2,0)*VLOOKUP("R101",TSC!B:C,2,0))*VLOOKUP("R701",TSC!B:C,2,0)%,0),0)</f>
        <v/>
      </c>
      <c r="BY417">
        <f>IFERROR(IF(RIGHT(INDEX(PIS!O$1:O$500,MATCH(D417,PIS!C$1:C$500)),5)="Gross",MIN(U417+V417,VLOOKUP("R700",TSC!B:C,2,0)*VLOOKUP("R101",TSC!B:C,2,0))*VLOOKUP("T704",TSC!B:C,2,0)%,0),0)</f>
        <v/>
      </c>
      <c r="BZ417">
        <f>IFERROR(IF(RIGHT(INDEX(PIS!O$1:O$500,MATCH(D417,PIS!C$1:C$500)),5)="Gross",MIN(U417+V417,VLOOKUP("R700",TSC!B:C,2,0)*VLOOKUP("1",TSC!F:G,2,0))*VLOOKUP("T705",TSC!B:C,2,0)%,0),0)</f>
        <v/>
      </c>
      <c r="CA417">
        <f>IFERROR(INDEX(ADJ!$A$1:$BZ$1000,MATCH(PAYROLL!D417,ADJ!A$1:A$500,0),MATCH(PAYROLL!CA$2,ADJ!$2:$2,0)),0)</f>
        <v/>
      </c>
      <c r="CB417">
        <f>IFERROR(INDEX(ADJ!$A$1:$BZ$1000,MATCH(PAYROLL!D417,ADJ!A$1:A$500,0),MATCH(PAYROLL!CB$2,ADJ!$2:$2,0)),0)</f>
        <v/>
      </c>
      <c r="CC417">
        <f>SUM(BX417:CB417)</f>
        <v/>
      </c>
      <c r="CD417">
        <f>IFERROR(INDEX(PIS!$A$1:$BZ$1000,MATCH(PAYROLL!D417,PIS!C$1:C$500,0),MATCH(PAYROLL!CD$1,PIS!$1:$1,0)),0)</f>
        <v/>
      </c>
      <c r="CE417">
        <f>IFERROR(IF(OR(INDEX(PIS!P$1:P$500,MATCH(D417,PIS!C$1:C$500,0))="LT2",INDEX(PIS!P$1:P$500,MATCH(D417,PIS!C$1:C$500,0))="P10"),0,SUM(CC417,CD417*VLOOKUP("R601",TSC!B:C,2,0),VLOOKUP("R602",TSC!B:C,2,0))),0)</f>
        <v/>
      </c>
      <c r="CF417">
        <f>MAX(BW417-CE417,0)</f>
        <v/>
      </c>
      <c r="CG417">
        <f>IFERROR(IF(OR(RIGHT(INDEX(PIS!P$1:P$500,MATCH(D417,PIS!C$1:C$500)),5)="P10",RIGHT(INDEX(PIS!P$1:P$500,MATCH(D417,PIS!C$1:C$500)),5)="CK"),0,IF(CF417&lt;=5000000,CF417*5%,IF(CF417&lt;=10000000,CF417*10%-250000,IF(CF417&lt;=18000000,CF417*15%-750000,IF(CF417&lt;=32000000,CF417*20%-1650000,IF(CF417&lt;=52000000,CF417*25%-3250000,IF(CF417&lt;=80000000,BH417*30%-5850000,CF417*35%-9850000))))))),0)</f>
        <v/>
      </c>
      <c r="CH417">
        <f>IFERROR(IF(OR(INDEX(PIS!P$1:P$500,MATCH(D417,PIS!C$1:C$500))="LT",INDEX(PIS!P$1:P$500,MATCH(D417,PIS!C$1:C$500))="CK"),0,IF(CF417&lt;2000000,0,CF417*10%)),0)</f>
        <v/>
      </c>
      <c r="CI417">
        <f>IFERROR(INDEX(ADJ!$A$1:$BZ$1000,MATCH(PAYROLL!D417,ADJ!A$1:A$500,0),MATCH(PAYROLL!CI$2,ADJ!$2:$2,0)),0)</f>
        <v/>
      </c>
      <c r="CJ417">
        <f>IFERROR(INDEX(ADJ!$A$1:$BZ$1000,MATCH(PAYROLL!D417,ADJ!A$1:A$500,0),MATCH(PAYROLL!CJ$2,ADJ!$2:$2,0)),0)</f>
        <v/>
      </c>
      <c r="CK417">
        <f>IFERROR(INDEX(ADJ!$A$1:$BZ$1000,MATCH(PAYROLL!D417,ADJ!A$1:A$500,0),MATCH(PAYROLL!CK$2,ADJ!$2:$2,0)),0)</f>
        <v/>
      </c>
      <c r="CL417">
        <f>SUM(CG417:CK417)</f>
        <v/>
      </c>
      <c r="CM417">
        <f>ROUND(SUM(CH417:CK417),0)</f>
        <v/>
      </c>
      <c r="CN417">
        <f>IFERROR(INDEX(CSDA!D$1:D$500,MATCH($CN$2,CSDA!C$1:C$500,0))*INDEX(PIS!V$1:V$500,MATCH(D417,PIS!C$1:C$500))+INDEX(ADJ!$A$1:$BZ$1000,MATCH(PAYROLL!D417,ADJ!A$1:A$500,0),MATCH(PAYROLL!CN$2,ADJ!$2:$2,0)),0)</f>
        <v/>
      </c>
      <c r="CO417">
        <f>IFERROR(INDEX(ADJ!$A$1:$BZ$1000,MATCH(PAYROLL!D417,ADJ!A$1:A$500,0),MATCH(PAYROLL!CO$2,ADJ!$2:$2,0)),0)</f>
        <v/>
      </c>
      <c r="CP417">
        <f>IFERROR(INDEX(ADJ!$A$1:$BZ$1000,MATCH(PAYROLL!D417,ADJ!A$1:A$500,0),MATCH(PAYROLL!CP$2,ADJ!$2:$2,0)),0)</f>
        <v/>
      </c>
      <c r="CQ417">
        <f>BP417-CL417-CI417-CM417-CN417-CO417-CP417-CC417</f>
        <v/>
      </c>
      <c r="CR417">
        <f>IFERROR(IF(RIGHT(INDEX(PIS!O$1:O$500,MATCH(D417,PIS!C$1:C$500,0)),5)="Gross",MIN(U417+V417,VLOOKUP("R700",TSC!B:C,2,0)*VLOOKUP("R101",TSC!B:C,2,0))*(VLOOKUP("T711",TSC!B:C,2,0)+VLOOKUP("T712",TSC!B:C,2,0))%,MIN(T417+V417,VLOOKUP("R700",TSC!B:C,2,0)*VLOOKUP("R101",TSC!B:C,2,0))*(VLOOKUP("T711",TSC!B:C,2,0)+VLOOKUP("T712",TSC!B:C,2,0)+VLOOKUP("R701",TSC!B:C,2,0))%),0)</f>
        <v/>
      </c>
      <c r="CS417">
        <f>IFERROR(IF(RIGHT(INDEX(PIS!O$1:O$500,MATCH(D417,PIS!C$1:C$500,0)),5)="Gross",MIN(U417+V417,VLOOKUP("R700",TSC!B:C,2,0)*VLOOKUP("R101",TSC!B:C,2,0))*(VLOOKUP("T714",TSC!B:C,2,0))%,MIN(T417+V417,VLOOKUP("R700",TSC!B:C,2,0)*VLOOKUP("R101",TSC!B:C,2,0))*(VLOOKUP("T704",TSC!B:C,2,0)+VLOOKUP("T714",TSC!B:C,2,0))%),0)</f>
        <v/>
      </c>
      <c r="CT417">
        <f>IFERROR(IF(RIGHT(INDEX(PIS!O$1:O$500,MATCH(D417,PIS!C$1:C$500,0)),5)="Gross",MIN(U417+V417,VLOOKUP("R700",TSC!B:C,2,0)*VLOOKUP("R101",TSC!B:C,2,0))*VLOOKUP("T705",TSC!B:C,2,0)%,MIN(T417+V417,VLOOKUP("R700",TSC!B:C,2,0)*VLOOKUP("R101",TSC!B:C,2,0))*VLOOKUP("T705",TSC!B:C,2,0)%),0)</f>
        <v/>
      </c>
      <c r="CU417">
        <f>IFERROR(IF(RIGHT(INDEX(PIS!O$1:O$500,MATCH(D417,PIS!C$1:C$500,0)),5)="Gross",MIN(U417+V417,VLOOKUP("R700",TSC!B:C,2,0)*VLOOKUP("R101",TSC!B:C,2,0))*(VLOOKUP("T713",TSC!B:C,2,0))%,MIN(T417+V417,VLOOKUP("R700",TSC!B:C,2,0)*VLOOKUP("R101",TSC!B:C,2,0))*(VLOOKUP("T713",TSC!B:C,2,0))%),0)</f>
        <v/>
      </c>
      <c r="CV417">
        <f>IFERROR(INDEX(ADJ!$A$1:$BZ$1000,MATCH(PAYROLL!D417,ADJ!A$1:A$500,0),MATCH(PAYROLL!CV$2,ADJ!$2:$2,0)),0)</f>
        <v/>
      </c>
      <c r="CW417">
        <f>IFERROR(INDEX(ADJ!$A$1:$BZ$1000,MATCH(PAYROLL!D417,ADJ!A$1:A$500,0),MATCH(PAYROLL!CW$2,ADJ!$2:$2,0)),0)</f>
        <v/>
      </c>
      <c r="CX417">
        <f>SUM(CR417:CW417)</f>
        <v/>
      </c>
      <c r="CY417">
        <f>ROUND(IF(CR417&gt;0,T417+V417*VLOOKUP("R202",TSC!$B$1:$C$500,2,0),0),0)</f>
        <v/>
      </c>
      <c r="CZ417">
        <f>IFERROR(INDEX(CSDA!D$1:D$500,MATCH($CZ$2,CSDA!C$1:C$500,0)),0)</f>
        <v/>
      </c>
      <c r="DA417">
        <f>ROUND(T417*0.7%,0)</f>
        <v/>
      </c>
      <c r="DB417">
        <f>ROUND(T417/12,0)</f>
        <v/>
      </c>
      <c r="DC417">
        <f ref="DC417" t="array">IFERROR(INDEX(CSDA!D$1:D$500,MATCH("Trích giữ"&amp;PAYROLL!DC$2,CSDA!A$1:A$500&amp;CSDA!C$1:C$500,0)),0)</f>
        <v/>
      </c>
      <c r="DD417">
        <f ref="DD417" t="array">IFERROR(INDEX(CSDA!D$1:D$500,MATCH("Trích giữ"&amp;PAYROLL!DD$2,CSDA!A$1:A$500&amp;CSDA!C$1:C$500,0)),0)</f>
        <v/>
      </c>
      <c r="DE417">
        <f ref="DE417" t="array">IFERROR(INDEX(CSDA!D$1:D$500,MATCH("Trích giữ"&amp;PAYROLL!DE$2,CSDA!A$1:A$500&amp;CSDA!C$1:C$500,0)),0)</f>
        <v/>
      </c>
      <c r="DF417">
        <f>IFERROR(INDEX(CSDA!D$1:D$500,MATCH(PAYROLL!DF$2,CSDA!C$1:C$500,0)),0)</f>
        <v/>
      </c>
      <c r="DG417">
        <f ref="DG417" t="array">IFERROR(INDEX(CSDA!D$1:D$500,MATCH("Trích giữ"&amp;PAYROLL!DG$2,CSDA!A$1:A$500&amp;CSDA!C$1:C$500,0)),0)</f>
        <v/>
      </c>
      <c r="DH417">
        <f>ROUND(T417/26,0)</f>
        <v/>
      </c>
      <c r="DI417">
        <f ref="DI417" t="array">IFERROR(INDEX(CSDA!D$1:D$500,MATCH("Trích giữ"&amp;PAYROLL!DI$2,CSDA!A$1:A$500&amp;CSDA!C$1:C$500,0)),0)</f>
        <v/>
      </c>
      <c r="DJ417">
        <f>IF(U417=0,T417*21.5%-BL417,0)</f>
        <v/>
      </c>
      <c r="DK417">
        <f ref="DK417" t="array">IFERROR(INDEX(CSDA!D$1:D$500,MATCH("Trích giữ"&amp;PAYROLL!DK$2,CSDA!A$1:A$500&amp;CSDA!C$1:C$500,0)),0)</f>
        <v/>
      </c>
      <c r="DL417">
        <f>IFERROR(INDEX(CSDA!D$1:D$500,MATCH(PAYROLL!DL$2,CSDA!C$1:C$500,0))/12,0)</f>
        <v/>
      </c>
      <c r="DM417">
        <f>SUM(DB417:DL417)</f>
        <v/>
      </c>
      <c r="DN417">
        <f>IFERROR(INDEX(ADJ!$A$1:$BZ$1000,MATCH(PAYROLL!D417,ADJ!A$1:A$500,0),MATCH(PAYROLL!DN$2,ADJ!$2:$2,0)),0)</f>
        <v/>
      </c>
      <c r="DO417">
        <f>IFERROR(SUM(BP417,DM417:DN417,CX417:DA417)-DT417,0)</f>
        <v/>
      </c>
      <c r="DP417">
        <f ref="DP417" t="array">SUM(BW417*IFERROR(INDEX(CSDA!D$1:D$500,MATCH(BW$2,CSDA!C$1:C$500,0)),0)%,CX417*IFERROR(INDEX(CSDA!D$1:D$500,MATCH(CX$2,CSDA!C$1:C$500,0)),0)%,DA417*IFERROR(INDEX(CSDA!D$1:D$500,MATCH(DA$2,CSDA!C$1:C$500,0)),0)%,DB417*IFERROR(INDEX(CSDA!D$1:D$500,MATCH(DB$2,CSDA!C$1:C$500,0)),0)%,DF417*IFERROR(INDEX(CSDA!D$1:D$500,MATCH("Phí dịch vụ"&amp;PAYROLL!DF$2,CSDA!A$1:A$500&amp;CSDA!C$1:C$500,0)),0)%,DC417*IFERROR(INDEX(CSDA!D$1:D$500,MATCH("Phí dịch vụ"&amp;PAYROLL!DC$2,CSDA!A$1:A$500&amp;CSDA!C$1:C$500,0)),0)%,DH417*IFERROR(INDEX(CSDA!D$1:D$500,MATCH("Phí dịch vụ"&amp;PAYROLL!DH$2,CSDA!A$1:A$500&amp;CSDA!C$1:C$500,0)),0)%,DJ417*IFERROR(INDEX(CSDA!D$1:D$500,MATCH("Phí dịch vụ"&amp;PAYROLL!DJ$2,CSDA!A$1:A$500&amp;CSDA!C$1:C$500,0)),0)%,BN417*IFERROR(INDEX(CSDA!D$1:D$500,MATCH(BN$2,CSDA!C$1:C$500,0)),0)%)-BN417*7%</f>
        <v/>
      </c>
      <c r="DQ417">
        <f>IFERROR(INDEX(ADJ!$A$1:$BZ$1000,MATCH(PAYROLL!D417,ADJ!A$1:A$500,0),MATCH(PAYROLL!DQ$2,ADJ!$2:$2,0)),0)</f>
        <v/>
      </c>
      <c r="DR417">
        <f>IFERROR(INDEX(ADJ!$A$1:$BZ$1000,MATCH(PAYROLL!D417,ADJ!A$1:A$500,0),MATCH(PAYROLL!DR$2,ADJ!$2:$2,0)),0)</f>
        <v/>
      </c>
      <c r="DS417">
        <f>SUM(DP417:DR417)</f>
        <v/>
      </c>
      <c r="DT417">
        <f>EK417</f>
        <v/>
      </c>
      <c r="DU417">
        <f>SUM(DO417:DR417)</f>
        <v/>
      </c>
      <c r="DV417">
        <f>ROUND(DU417*0.1,0)</f>
        <v/>
      </c>
      <c r="DW417">
        <f>DU417+DV417</f>
        <v/>
      </c>
      <c r="DZ417">
        <f>IFERROR(INDEX(ADJ!$A$1:$BZ$1000,MATCH(PAYROLL!$D417,ADJ!A$1:A$500,0),MATCH(PAYROLL!DZ$2,ADJ!$2:$2,0)),0)</f>
        <v/>
      </c>
      <c r="EA417">
        <f>IFERROR(INDEX(ADJ!$A$1:$BZ$1000,MATCH(PAYROLL!$D417,ADJ!A$1:A$500,0),MATCH(PAYROLL!EA$2,ADJ!$2:$2,0)),0)</f>
        <v/>
      </c>
      <c r="EB417">
        <f>IFERROR(INDEX(ADJ!$A$1:$BZ$1000,MATCH(PAYROLL!$D417,ADJ!A$1:A$500,0),MATCH(PAYROLL!EB$2,ADJ!$2:$2,0)),0)</f>
        <v/>
      </c>
      <c r="EC417">
        <f>IFERROR(INDEX(ADJ!$A$1:$BZ$1000,MATCH(PAYROLL!$D417,ADJ!A$1:A$500,0),MATCH(PAYROLL!EC$2,ADJ!$2:$2,0)),0)</f>
        <v/>
      </c>
      <c r="ED417">
        <f>IFERROR(INDEX(ADJ!$A$1:$BZ$1000,MATCH(PAYROLL!$D417,ADJ!A$1:A$500,0),MATCH(PAYROLL!ED$2,ADJ!$2:$2,0)),0)</f>
        <v/>
      </c>
      <c r="EE417">
        <f>IFERROR(INDEX(ADJ!$A$1:$BZ$1000,MATCH(PAYROLL!$D417,ADJ!A$1:A$500,0),MATCH(PAYROLL!EE$2,ADJ!$2:$2,0)),0)</f>
        <v/>
      </c>
      <c r="EF417">
        <f>IFERROR(INDEX(ADJ!$A$1:$BZ$1000,MATCH(PAYROLL!$D417,ADJ!A$1:A$500,0),MATCH(PAYROLL!EF$2,ADJ!$2:$2,0)),0)</f>
        <v/>
      </c>
      <c r="EG417">
        <f>IFERROR(INDEX(ADJ!$A$1:$BZ$1000,MATCH(PAYROLL!$D417,ADJ!A$1:A$500,0),MATCH(PAYROLL!EG$2,ADJ!$2:$2,0)),0)</f>
        <v/>
      </c>
      <c r="EH417">
        <f>IFERROR(INDEX(ADJ!$A$1:$BZ$1000,MATCH(PAYROLL!$D417,ADJ!A$1:A$500,0),MATCH(PAYROLL!EH$2,ADJ!$2:$2,0)),0)</f>
        <v/>
      </c>
      <c r="EI417">
        <f>IFERROR(INDEX(ADJ!$A$1:$BZ$1000,MATCH(PAYROLL!D417,ADJ!A$1:A$500,0),MATCH(PAYROLL!EI$2,ADJ!$2:$2,0)),0)</f>
        <v/>
      </c>
      <c r="EJ417">
        <f>IFERROR(INDEX(ADJ!$A$1:$BZ$1000,MATCH(PAYROLL!$D417,ADJ!A$1:A$500,0),MATCH(PAYROLL!EJ$2,ADJ!$2:$2,0)),0)</f>
        <v/>
      </c>
      <c r="EK417">
        <f>SUM(DZ417:EJ417)</f>
        <v/>
      </c>
    </row>
    <row r="418">
      <c r="A418" t="n">
        <v>416</v>
      </c>
      <c r="B418" t="inlineStr">
        <is>
          <t>Nguyễn Văn Đông</t>
        </is>
      </c>
      <c r="D418" t="inlineStr">
        <is>
          <t>159787-01</t>
        </is>
      </c>
      <c r="S418">
        <f>IFERROR(INDEX(PIS!$A$1:$BZ$1000,MATCH($D418,PIS!C$1:C$500,0),MATCH("Lương CB tháng trước",PIS!$1:$1,0)),0)</f>
        <v/>
      </c>
      <c r="T418">
        <f>IFERROR(INDEX(PIS!$A$1:$BZ$1000,MATCH($D418,PIS!C$1:C$500,0),MATCH("Lương CB hiện tại",PIS!$1:$1,0)),0)</f>
        <v/>
      </c>
      <c r="U418">
        <f>IFERROR(INDEX(PIS!$A$1:$BZ$1000,MATCH($D418,PIS!C$1:C$500,0),MATCH("Lương đóng BHBB",PIS!$1:$1,0)),0)</f>
        <v/>
      </c>
      <c r="V418">
        <f>IFERROR(INDEX(PIS!$A$1:$BZ$1000,MATCH($D418,PIS!C$1:C$500,0),MATCH(V$2,PIS!$2:$2,0)),0)</f>
        <v/>
      </c>
      <c r="W418">
        <f>IFERROR(INDEX(PIS!$A$1:$BZ$1000,MATCH($D418,PIS!C$1:C$500,0),MATCH(W$2,PIS!$2:$2,0)),0)</f>
        <v/>
      </c>
      <c r="X418">
        <f>IFERROR(INDEX(PIS!$A$1:$BZ$1000,MATCH($D418,PIS!C$1:C$500,0),MATCH(X$2,PIS!$2:$2,0)),0)</f>
        <v/>
      </c>
      <c r="Y418">
        <f>IFERROR(INDEX(PIS!$A$1:$BZ$1000,MATCH($D418,PIS!C$1:C$500,0),MATCH(Y$2,PIS!$2:$2,0)),0)</f>
        <v/>
      </c>
      <c r="Z418">
        <f>IFERROR(INDEX(PIS!$A$1:$BZ$1000,MATCH($D418,PIS!C$1:C$500,0),MATCH(Z$2,PIS!$2:$2,0)),0)</f>
        <v/>
      </c>
      <c r="AA418">
        <f>IFERROR(INDEX(PIS!$A$1:$BZ$1000,MATCH($D418,PIS!C$1:C$500,0),MATCH(AA$2,PIS!$2:$2,0)),0)</f>
        <v/>
      </c>
      <c r="AB418">
        <f>IFERROR(INDEX(PIS!$A$1:$BZ$1000,MATCH($D418,PIS!C$1:C$500,0),MATCH(AB$2,PIS!$2:$2,0)),0)</f>
        <v/>
      </c>
      <c r="AC418">
        <f>SUM(V418:AB418)</f>
        <v/>
      </c>
      <c r="AD418">
        <f>IFERROR(INDEX(TIMESHEET!$A$1:$AI$5000,MATCH($D418,TIMESHEET!A$1:A$500,0),MATCH("T100",TIMESHEET!$2:$2,0))-2,0)</f>
        <v/>
      </c>
      <c r="AE418">
        <f>IFERROR(INDEX(TIMESHEET!$A$1:$AI$5000,MATCH($D418,TIMESHEET!A$1:A$500,0),MATCH("T202",TIMESHEET!$2:$2,0)),0)</f>
        <v/>
      </c>
      <c r="AF418">
        <f>IFERROR(INDEX(TIMESHEET!$A$1:$AI$5000,MATCH($D418,TIMESHEET!A$1:A$500,0),MATCH("T302",TIMESHEET!$2:$2,0)),0)</f>
        <v/>
      </c>
      <c r="AG418">
        <f>IFERROR(INDEX(TIMESHEET!$A$1:$AI$5000,MATCH($D418,TIMESHEET!A$1:A$500,0),MATCH("T406",TIMESHEET!$2:$2,0)),0)</f>
        <v/>
      </c>
      <c r="AH418">
        <f>AE418+AG418</f>
        <v/>
      </c>
      <c r="AI418">
        <f>IFERROR(INDEX(TIMESHEET!$A$1:$AI$5000,MATCH($D418,TIMESHEET!A$1:A$500,0),MATCH("T701",TIMESHEET!$2:$2,0)),0)</f>
        <v/>
      </c>
      <c r="AJ418">
        <f>IFERROR(INDEX(TIMESHEET!$A$1:$AI$5000,MATCH($D418,TIMESHEET!B$1:B$500,0),MATCH("T320",TIMESHEET!$2:$2,0)),0)</f>
        <v/>
      </c>
      <c r="AK418">
        <f>IFERROR(IF(LEFT(INDEX(PIS!O$1:O$500,MATCH(D418,PIS!C$1:C$500)),1)="M",T418/AD418*SUM(AE418:AG418),T418*AD418),0)</f>
        <v/>
      </c>
      <c r="AL418">
        <f>IFERROR(INDEX(ADJ!$A$1:$BZ$1000,MATCH(PAYROLL!D418,ADJ!A$1:A$500,0),MATCH(PAYROLL!AL$2,ADJ!$2:$2,0)),0)</f>
        <v/>
      </c>
      <c r="AM418">
        <f>SUM(AK418:AL418)</f>
        <v/>
      </c>
      <c r="AN418">
        <f>IFERROR(ROUND(V418/$AD418*$AH418,0),0)</f>
        <v/>
      </c>
      <c r="AO418">
        <f>IFERROR(ROUND(W418/$AD418*$AH418,0),0)</f>
        <v/>
      </c>
      <c r="AP418">
        <f>IFERROR(ROUND(X418/$AD418*$AE418,0),0)</f>
        <v/>
      </c>
      <c r="AQ418">
        <f>IFERROR(ROUND(Y418/$AD418*$AH418,0),0)</f>
        <v/>
      </c>
      <c r="AR418">
        <f>IFERROR(ROUND(Z418/$AD418*$AH418,0),0)</f>
        <v/>
      </c>
      <c r="AS418">
        <f>IFERROR(ROUND(AA418/$AD418*$AH418,0),0)</f>
        <v/>
      </c>
      <c r="AT418">
        <f>IFERROR(IF((AE418+AF418+AG418)&gt;13,AB418,ROUND(AB418/AD418*AH418,0)),0)</f>
        <v/>
      </c>
      <c r="AU418">
        <f>IFERROR(INDEX(ADJ!$A$1:$BZ$1000,MATCH(PAYROLL!D418,ADJ!A$1:A$500,0),MATCH(PAYROLL!AU$2,ADJ!$2:$2,0)),0)</f>
        <v/>
      </c>
      <c r="AV418">
        <f>ROUND(SUM(AN418:AU418),0)</f>
        <v/>
      </c>
      <c r="AW418">
        <f>IFERROR(INDEX(TIMESHEET!$A$1:$AI$5000,MATCH(PAYROLL!D418,TIMESHEET!A$1:A$500,0),MATCH("T620",TIMESHEET!$2:$2,0)),0)</f>
        <v/>
      </c>
      <c r="AX418">
        <f>IFERROR(INDEX(TIMESHEET!$A$1:$AI$5000,MATCH(PAYROLL!D418,TIMESHEET!A$1:A$500,0),MATCH("T601",TIMESHEET!$2:$2,0)),0)</f>
        <v/>
      </c>
      <c r="AY418">
        <f>IFERROR(INDEX(TIMESHEET!$A$1:$AI$5000,MATCH(PAYROLL!D418,TIMESHEET!A$1:A$500,0),MATCH("T602",TIMESHEET!$2:$2,0)),0)</f>
        <v/>
      </c>
      <c r="AZ418">
        <f>IFERROR(INDEX(TIMESHEET!$A$1:$AI$5000,MATCH(PAYROLL!D418,TIMESHEET!A$1:A$500,0),MATCH("T603",TIMESHEET!$2:$2,0)),0)</f>
        <v/>
      </c>
      <c r="BA418">
        <f>IFERROR(INDEX(TIMESHEET!$A$1:$AI$5000,MATCH(PAYROLL!D418,TIMESHEET!A$1:A$500,0),MATCH("T611",TIMESHEET!$2:$2,0)),0)</f>
        <v/>
      </c>
      <c r="BB418">
        <f>IFERROR(INDEX(TIMESHEET!$A$1:$AI$5000,MATCH(PAYROLL!D418,TIMESHEET!A$1:A$500,0),MATCH("T612",TIMESHEET!$2:$2,0)),0)</f>
        <v/>
      </c>
      <c r="BC418">
        <f>IFERROR(INDEX(TIMESHEET!$A$1:$AI$5000,MATCH(PAYROLL!D418,TIMESHEET!A$1:A$500,0),MATCH("T613",TIMESHEET!$2:$2,0)),0)</f>
        <v/>
      </c>
      <c r="BD418">
        <f>IFERROR(INDEX(TIMESHEET!$A$1:$AI$5000,MATCH(PAYROLL!D418,TIMESHEET!A$1:A$500,0),MATCH("T500",TIMESHEET!$2:$2,0)),0)</f>
        <v/>
      </c>
      <c r="BE418">
        <f>IFERROR(IF(LEFT(INDEX(PIS!O$1:O$500,MATCH(D418,PIS!C$1:C$500)),1)="M",T418/AD418/8*(AW418+AX418*1.5+AY418*2+AZ418*3+BA418*2.1+BB418*2.7+BC418*3.9+BD418*0.3),T418/8*(AW418+AX418*1.5+AY418*2+AZ418*3+BA418*2.1+BB418*2.7+BC418*3.9+BD418*0.3)),0)</f>
        <v/>
      </c>
      <c r="BF418">
        <f>IFERROR(INDEX(ADJ!$A$1:$BZ$1000,MATCH(PAYROLL!$D418,ADJ!A$1:A$500,0),MATCH(PAYROLL!BF$2,ADJ!$2:$2,0)),0)</f>
        <v/>
      </c>
      <c r="BG418">
        <f>IFERROR(INDEX(ADJ!$A$1:$BZ$1000,MATCH(PAYROLL!D418,ADJ!A$1:A$500,0),MATCH(PAYROLL!BG$2,ADJ!$2:$2,0)),0)</f>
        <v/>
      </c>
      <c r="BH418">
        <f>IFERROR(INDEX(ADJ!$A$1:$BZ$1000,MATCH(PAYROLL!D418,ADJ!A$1:A$500,0),MATCH(PAYROLL!BH$2,ADJ!$2:$2,0)),0)</f>
        <v/>
      </c>
      <c r="BI418">
        <f>IFERROR(INDEX(ADJ!$A$1:$BZ$1000,MATCH(PAYROLL!D418,ADJ!A$1:A$500,0),MATCH(PAYROLL!BI$2,ADJ!$2:$2,0)),0)</f>
        <v/>
      </c>
      <c r="BJ418">
        <f>IFERROR(INDEX(ADJ!$A$1:$BZ$1000,MATCH(PAYROLL!D418,ADJ!A$1:A$500,0),MATCH(PAYROLL!BJ$2,ADJ!$2:$2,0)),0)</f>
        <v/>
      </c>
      <c r="BK418">
        <f>SUM(BF418:BJ418)</f>
        <v/>
      </c>
      <c r="BL418">
        <f>IFERROR(INDEX(ADJ!$A$1:$BZ$1000,MATCH(PAYROLL!D418,ADJ!A$1:A$500,0),MATCH(PAYROLL!BL$2,ADJ!$2:$2,0)),0)</f>
        <v/>
      </c>
      <c r="BM418">
        <f>IFERROR(INDEX(ADJ!$A$1:$BZ$1000,MATCH(PAYROLL!D418,ADJ!A$1:A$500,0),MATCH(PAYROLL!BM$2,ADJ!$2:$2,0)),0)</f>
        <v/>
      </c>
      <c r="BN418">
        <f>IFERROR(INDEX(ADJ!$A$1:$BZ$1000,MATCH(PAYROLL!D418,ADJ!A$1:A$500,0),MATCH(PAYROLL!BN$2,ADJ!$2:$2,0)),0)</f>
        <v/>
      </c>
      <c r="BO418">
        <f>IFERROR(INDEX(ADJ!$A$1:$BZ$1000,MATCH(PAYROLL!D418,ADJ!A$1:A$500,0),MATCH(PAYROLL!BO$2,ADJ!$2:$2,0)),0)</f>
        <v/>
      </c>
      <c r="BP418">
        <f>SUM(AM418,AV418,BE418,BK418,BL418:BO418)</f>
        <v/>
      </c>
      <c r="BQ418">
        <f>BO418</f>
        <v/>
      </c>
      <c r="BR418">
        <f>IFERROR(ROUND(IF(LEFT(INDEX(PIS!O$1:O$500,MATCH(D418,PIS!C$1:C$500)),1)="D",T418/8*(BD418*0.3),IF(LEFT(INDEX(PIS!O$1:O$500,MATCH(D418,PIS!C$1:C$500)),1)="H",T418*($BD418*0.3),T418/$AD418/8*($BD418*0.3))),0),0)</f>
        <v/>
      </c>
      <c r="BS418">
        <f>IF(AP418&lt;1,0,MIN(AP418,730000))</f>
        <v/>
      </c>
      <c r="BT418">
        <f>IFERROR(ROUND((BE418-SUM(AW418:BC418)*T418/AD418/8),0)-BR418,0)</f>
        <v/>
      </c>
      <c r="BU418">
        <f>AO418</f>
        <v/>
      </c>
      <c r="BV418">
        <f>SUM(BQ418:BU418)</f>
        <v/>
      </c>
      <c r="BW418">
        <f>BP418-BV418</f>
        <v/>
      </c>
      <c r="BX418">
        <f>IFERROR(IF(RIGHT(INDEX(PIS!O$1:O$500,MATCH(D418,PIS!C$1:C$500)),5)="Gross",MIN(U418+V418,VLOOKUP("R700",TSC!B:C,2,0)*VLOOKUP("R101",TSC!B:C,2,0))*VLOOKUP("R701",TSC!B:C,2,0)%,0),0)</f>
        <v/>
      </c>
      <c r="BY418">
        <f>IFERROR(IF(RIGHT(INDEX(PIS!O$1:O$500,MATCH(D418,PIS!C$1:C$500)),5)="Gross",MIN(U418+V418,VLOOKUP("R700",TSC!B:C,2,0)*VLOOKUP("R101",TSC!B:C,2,0))*VLOOKUP("T704",TSC!B:C,2,0)%,0),0)</f>
        <v/>
      </c>
      <c r="BZ418">
        <f>IFERROR(IF(RIGHT(INDEX(PIS!O$1:O$500,MATCH(D418,PIS!C$1:C$500)),5)="Gross",MIN(U418+V418,VLOOKUP("R700",TSC!B:C,2,0)*VLOOKUP("1",TSC!F:G,2,0))*VLOOKUP("T705",TSC!B:C,2,0)%,0),0)</f>
        <v/>
      </c>
      <c r="CA418">
        <f>IFERROR(INDEX(ADJ!$A$1:$BZ$1000,MATCH(PAYROLL!D418,ADJ!A$1:A$500,0),MATCH(PAYROLL!CA$2,ADJ!$2:$2,0)),0)</f>
        <v/>
      </c>
      <c r="CB418">
        <f>IFERROR(INDEX(ADJ!$A$1:$BZ$1000,MATCH(PAYROLL!D418,ADJ!A$1:A$500,0),MATCH(PAYROLL!CB$2,ADJ!$2:$2,0)),0)</f>
        <v/>
      </c>
      <c r="CC418">
        <f>SUM(BX418:CB418)</f>
        <v/>
      </c>
      <c r="CD418">
        <f>IFERROR(INDEX(PIS!$A$1:$BZ$1000,MATCH(PAYROLL!D418,PIS!C$1:C$500,0),MATCH(PAYROLL!CD$1,PIS!$1:$1,0)),0)</f>
        <v/>
      </c>
      <c r="CE418">
        <f>IFERROR(IF(OR(INDEX(PIS!P$1:P$500,MATCH(D418,PIS!C$1:C$500,0))="LT2",INDEX(PIS!P$1:P$500,MATCH(D418,PIS!C$1:C$500,0))="P10"),0,SUM(CC418,CD418*VLOOKUP("R601",TSC!B:C,2,0),VLOOKUP("R602",TSC!B:C,2,0))),0)</f>
        <v/>
      </c>
      <c r="CF418">
        <f>MAX(BW418-CE418,0)</f>
        <v/>
      </c>
      <c r="CG418">
        <f>IFERROR(IF(OR(RIGHT(INDEX(PIS!P$1:P$500,MATCH(D418,PIS!C$1:C$500)),5)="P10",RIGHT(INDEX(PIS!P$1:P$500,MATCH(D418,PIS!C$1:C$500)),5)="CK"),0,IF(CF418&lt;=5000000,CF418*5%,IF(CF418&lt;=10000000,CF418*10%-250000,IF(CF418&lt;=18000000,CF418*15%-750000,IF(CF418&lt;=32000000,CF418*20%-1650000,IF(CF418&lt;=52000000,CF418*25%-3250000,IF(CF418&lt;=80000000,BH418*30%-5850000,CF418*35%-9850000))))))),0)</f>
        <v/>
      </c>
      <c r="CH418">
        <f>IFERROR(IF(OR(INDEX(PIS!P$1:P$500,MATCH(D418,PIS!C$1:C$500))="LT",INDEX(PIS!P$1:P$500,MATCH(D418,PIS!C$1:C$500))="CK"),0,IF(CF418&lt;2000000,0,CF418*10%)),0)</f>
        <v/>
      </c>
      <c r="CI418">
        <f>IFERROR(INDEX(ADJ!$A$1:$BZ$1000,MATCH(PAYROLL!D418,ADJ!A$1:A$500,0),MATCH(PAYROLL!CI$2,ADJ!$2:$2,0)),0)</f>
        <v/>
      </c>
      <c r="CJ418">
        <f>IFERROR(INDEX(ADJ!$A$1:$BZ$1000,MATCH(PAYROLL!D418,ADJ!A$1:A$500,0),MATCH(PAYROLL!CJ$2,ADJ!$2:$2,0)),0)</f>
        <v/>
      </c>
      <c r="CK418">
        <f>IFERROR(INDEX(ADJ!$A$1:$BZ$1000,MATCH(PAYROLL!D418,ADJ!A$1:A$500,0),MATCH(PAYROLL!CK$2,ADJ!$2:$2,0)),0)</f>
        <v/>
      </c>
      <c r="CL418">
        <f>SUM(CG418:CK418)</f>
        <v/>
      </c>
      <c r="CM418">
        <f>ROUND(SUM(CH418:CK418),0)</f>
        <v/>
      </c>
      <c r="CN418">
        <f>IFERROR(INDEX(CSDA!D$1:D$500,MATCH($CN$2,CSDA!C$1:C$500,0))*INDEX(PIS!V$1:V$500,MATCH(D418,PIS!C$1:C$500))+INDEX(ADJ!$A$1:$BZ$1000,MATCH(PAYROLL!D418,ADJ!A$1:A$500,0),MATCH(PAYROLL!CN$2,ADJ!$2:$2,0)),0)</f>
        <v/>
      </c>
      <c r="CO418">
        <f>IFERROR(INDEX(ADJ!$A$1:$BZ$1000,MATCH(PAYROLL!D418,ADJ!A$1:A$500,0),MATCH(PAYROLL!CO$2,ADJ!$2:$2,0)),0)</f>
        <v/>
      </c>
      <c r="CP418">
        <f>IFERROR(INDEX(ADJ!$A$1:$BZ$1000,MATCH(PAYROLL!D418,ADJ!A$1:A$500,0),MATCH(PAYROLL!CP$2,ADJ!$2:$2,0)),0)</f>
        <v/>
      </c>
      <c r="CQ418">
        <f>BP418-CL418-CI418-CM418-CN418-CO418-CP418-CC418</f>
        <v/>
      </c>
      <c r="CR418">
        <f>IFERROR(IF(RIGHT(INDEX(PIS!O$1:O$500,MATCH(D418,PIS!C$1:C$500,0)),5)="Gross",MIN(U418+V418,VLOOKUP("R700",TSC!B:C,2,0)*VLOOKUP("R101",TSC!B:C,2,0))*(VLOOKUP("T711",TSC!B:C,2,0)+VLOOKUP("T712",TSC!B:C,2,0))%,MIN(T418+V418,VLOOKUP("R700",TSC!B:C,2,0)*VLOOKUP("R101",TSC!B:C,2,0))*(VLOOKUP("T711",TSC!B:C,2,0)+VLOOKUP("T712",TSC!B:C,2,0)+VLOOKUP("R701",TSC!B:C,2,0))%),0)</f>
        <v/>
      </c>
      <c r="CS418">
        <f>IFERROR(IF(RIGHT(INDEX(PIS!O$1:O$500,MATCH(D418,PIS!C$1:C$500,0)),5)="Gross",MIN(U418+V418,VLOOKUP("R700",TSC!B:C,2,0)*VLOOKUP("R101",TSC!B:C,2,0))*(VLOOKUP("T714",TSC!B:C,2,0))%,MIN(T418+V418,VLOOKUP("R700",TSC!B:C,2,0)*VLOOKUP("R101",TSC!B:C,2,0))*(VLOOKUP("T704",TSC!B:C,2,0)+VLOOKUP("T714",TSC!B:C,2,0))%),0)</f>
        <v/>
      </c>
      <c r="CT418">
        <f>IFERROR(IF(RIGHT(INDEX(PIS!O$1:O$500,MATCH(D418,PIS!C$1:C$500,0)),5)="Gross",MIN(U418+V418,VLOOKUP("R700",TSC!B:C,2,0)*VLOOKUP("R101",TSC!B:C,2,0))*VLOOKUP("T705",TSC!B:C,2,0)%,MIN(T418+V418,VLOOKUP("R700",TSC!B:C,2,0)*VLOOKUP("R101",TSC!B:C,2,0))*VLOOKUP("T705",TSC!B:C,2,0)%),0)</f>
        <v/>
      </c>
      <c r="CU418">
        <f>IFERROR(IF(RIGHT(INDEX(PIS!O$1:O$500,MATCH(D418,PIS!C$1:C$500,0)),5)="Gross",MIN(U418+V418,VLOOKUP("R700",TSC!B:C,2,0)*VLOOKUP("R101",TSC!B:C,2,0))*(VLOOKUP("T713",TSC!B:C,2,0))%,MIN(T418+V418,VLOOKUP("R700",TSC!B:C,2,0)*VLOOKUP("R101",TSC!B:C,2,0))*(VLOOKUP("T713",TSC!B:C,2,0))%),0)</f>
        <v/>
      </c>
      <c r="CV418">
        <f>IFERROR(INDEX(ADJ!$A$1:$BZ$1000,MATCH(PAYROLL!D418,ADJ!A$1:A$500,0),MATCH(PAYROLL!CV$2,ADJ!$2:$2,0)),0)</f>
        <v/>
      </c>
      <c r="CW418">
        <f>IFERROR(INDEX(ADJ!$A$1:$BZ$1000,MATCH(PAYROLL!D418,ADJ!A$1:A$500,0),MATCH(PAYROLL!CW$2,ADJ!$2:$2,0)),0)</f>
        <v/>
      </c>
      <c r="CX418">
        <f>SUM(CR418:CW418)</f>
        <v/>
      </c>
      <c r="CY418">
        <f>ROUND(IF(CR418&gt;0,T418+V418*VLOOKUP("R202",TSC!$B$1:$C$500,2,0),0),0)</f>
        <v/>
      </c>
      <c r="CZ418">
        <f>IFERROR(INDEX(CSDA!D$1:D$500,MATCH($CZ$2,CSDA!C$1:C$500,0)),0)</f>
        <v/>
      </c>
      <c r="DA418">
        <f>ROUND(T418*0.7%,0)</f>
        <v/>
      </c>
      <c r="DB418">
        <f>ROUND(T418/12,0)</f>
        <v/>
      </c>
      <c r="DC418">
        <f ref="DC418" t="array">IFERROR(INDEX(CSDA!D$1:D$500,MATCH("Trích giữ"&amp;PAYROLL!DC$2,CSDA!A$1:A$500&amp;CSDA!C$1:C$500,0)),0)</f>
        <v/>
      </c>
      <c r="DD418">
        <f ref="DD418" t="array">IFERROR(INDEX(CSDA!D$1:D$500,MATCH("Trích giữ"&amp;PAYROLL!DD$2,CSDA!A$1:A$500&amp;CSDA!C$1:C$500,0)),0)</f>
        <v/>
      </c>
      <c r="DE418">
        <f ref="DE418" t="array">IFERROR(INDEX(CSDA!D$1:D$500,MATCH("Trích giữ"&amp;PAYROLL!DE$2,CSDA!A$1:A$500&amp;CSDA!C$1:C$500,0)),0)</f>
        <v/>
      </c>
      <c r="DF418">
        <f>IFERROR(INDEX(CSDA!D$1:D$500,MATCH(PAYROLL!DF$2,CSDA!C$1:C$500,0)),0)</f>
        <v/>
      </c>
      <c r="DG418">
        <f ref="DG418" t="array">IFERROR(INDEX(CSDA!D$1:D$500,MATCH("Trích giữ"&amp;PAYROLL!DG$2,CSDA!A$1:A$500&amp;CSDA!C$1:C$500,0)),0)</f>
        <v/>
      </c>
      <c r="DH418">
        <f>ROUND(T418/26,0)</f>
        <v/>
      </c>
      <c r="DI418">
        <f ref="DI418" t="array">IFERROR(INDEX(CSDA!D$1:D$500,MATCH("Trích giữ"&amp;PAYROLL!DI$2,CSDA!A$1:A$500&amp;CSDA!C$1:C$500,0)),0)</f>
        <v/>
      </c>
      <c r="DJ418">
        <f>IF(U418=0,T418*21.5%-BL418,0)</f>
        <v/>
      </c>
      <c r="DK418">
        <f ref="DK418" t="array">IFERROR(INDEX(CSDA!D$1:D$500,MATCH("Trích giữ"&amp;PAYROLL!DK$2,CSDA!A$1:A$500&amp;CSDA!C$1:C$500,0)),0)</f>
        <v/>
      </c>
      <c r="DL418">
        <f>IFERROR(INDEX(CSDA!D$1:D$500,MATCH(PAYROLL!DL$2,CSDA!C$1:C$500,0))/12,0)</f>
        <v/>
      </c>
      <c r="DM418">
        <f>SUM(DB418:DL418)</f>
        <v/>
      </c>
      <c r="DN418">
        <f>IFERROR(INDEX(ADJ!$A$1:$BZ$1000,MATCH(PAYROLL!D418,ADJ!A$1:A$500,0),MATCH(PAYROLL!DN$2,ADJ!$2:$2,0)),0)</f>
        <v/>
      </c>
      <c r="DO418">
        <f>IFERROR(SUM(BP418,DM418:DN418,CX418:DA418)-DT418,0)</f>
        <v/>
      </c>
      <c r="DP418">
        <f ref="DP418" t="array">SUM(BW418*IFERROR(INDEX(CSDA!D$1:D$500,MATCH(BW$2,CSDA!C$1:C$500,0)),0)%,CX418*IFERROR(INDEX(CSDA!D$1:D$500,MATCH(CX$2,CSDA!C$1:C$500,0)),0)%,DA418*IFERROR(INDEX(CSDA!D$1:D$500,MATCH(DA$2,CSDA!C$1:C$500,0)),0)%,DB418*IFERROR(INDEX(CSDA!D$1:D$500,MATCH(DB$2,CSDA!C$1:C$500,0)),0)%,DF418*IFERROR(INDEX(CSDA!D$1:D$500,MATCH("Phí dịch vụ"&amp;PAYROLL!DF$2,CSDA!A$1:A$500&amp;CSDA!C$1:C$500,0)),0)%,DC418*IFERROR(INDEX(CSDA!D$1:D$500,MATCH("Phí dịch vụ"&amp;PAYROLL!DC$2,CSDA!A$1:A$500&amp;CSDA!C$1:C$500,0)),0)%,DH418*IFERROR(INDEX(CSDA!D$1:D$500,MATCH("Phí dịch vụ"&amp;PAYROLL!DH$2,CSDA!A$1:A$500&amp;CSDA!C$1:C$500,0)),0)%,DJ418*IFERROR(INDEX(CSDA!D$1:D$500,MATCH("Phí dịch vụ"&amp;PAYROLL!DJ$2,CSDA!A$1:A$500&amp;CSDA!C$1:C$500,0)),0)%,BN418*IFERROR(INDEX(CSDA!D$1:D$500,MATCH(BN$2,CSDA!C$1:C$500,0)),0)%)-BN418*7%</f>
        <v/>
      </c>
      <c r="DQ418">
        <f>IFERROR(INDEX(ADJ!$A$1:$BZ$1000,MATCH(PAYROLL!D418,ADJ!A$1:A$500,0),MATCH(PAYROLL!DQ$2,ADJ!$2:$2,0)),0)</f>
        <v/>
      </c>
      <c r="DR418">
        <f>IFERROR(INDEX(ADJ!$A$1:$BZ$1000,MATCH(PAYROLL!D418,ADJ!A$1:A$500,0),MATCH(PAYROLL!DR$2,ADJ!$2:$2,0)),0)</f>
        <v/>
      </c>
      <c r="DS418">
        <f>SUM(DP418:DR418)</f>
        <v/>
      </c>
      <c r="DT418">
        <f>EK418</f>
        <v/>
      </c>
      <c r="DU418">
        <f>SUM(DO418:DR418)</f>
        <v/>
      </c>
      <c r="DV418">
        <f>ROUND(DU418*0.1,0)</f>
        <v/>
      </c>
      <c r="DW418">
        <f>DU418+DV418</f>
        <v/>
      </c>
      <c r="DZ418">
        <f>IFERROR(INDEX(ADJ!$A$1:$BZ$1000,MATCH(PAYROLL!$D418,ADJ!A$1:A$500,0),MATCH(PAYROLL!DZ$2,ADJ!$2:$2,0)),0)</f>
        <v/>
      </c>
      <c r="EA418">
        <f>IFERROR(INDEX(ADJ!$A$1:$BZ$1000,MATCH(PAYROLL!$D418,ADJ!A$1:A$500,0),MATCH(PAYROLL!EA$2,ADJ!$2:$2,0)),0)</f>
        <v/>
      </c>
      <c r="EB418">
        <f>IFERROR(INDEX(ADJ!$A$1:$BZ$1000,MATCH(PAYROLL!$D418,ADJ!A$1:A$500,0),MATCH(PAYROLL!EB$2,ADJ!$2:$2,0)),0)</f>
        <v/>
      </c>
      <c r="EC418">
        <f>IFERROR(INDEX(ADJ!$A$1:$BZ$1000,MATCH(PAYROLL!$D418,ADJ!A$1:A$500,0),MATCH(PAYROLL!EC$2,ADJ!$2:$2,0)),0)</f>
        <v/>
      </c>
      <c r="ED418">
        <f>IFERROR(INDEX(ADJ!$A$1:$BZ$1000,MATCH(PAYROLL!$D418,ADJ!A$1:A$500,0),MATCH(PAYROLL!ED$2,ADJ!$2:$2,0)),0)</f>
        <v/>
      </c>
      <c r="EE418">
        <f>IFERROR(INDEX(ADJ!$A$1:$BZ$1000,MATCH(PAYROLL!$D418,ADJ!A$1:A$500,0),MATCH(PAYROLL!EE$2,ADJ!$2:$2,0)),0)</f>
        <v/>
      </c>
      <c r="EF418">
        <f>IFERROR(INDEX(ADJ!$A$1:$BZ$1000,MATCH(PAYROLL!$D418,ADJ!A$1:A$500,0),MATCH(PAYROLL!EF$2,ADJ!$2:$2,0)),0)</f>
        <v/>
      </c>
      <c r="EG418">
        <f>IFERROR(INDEX(ADJ!$A$1:$BZ$1000,MATCH(PAYROLL!$D418,ADJ!A$1:A$500,0),MATCH(PAYROLL!EG$2,ADJ!$2:$2,0)),0)</f>
        <v/>
      </c>
      <c r="EH418">
        <f>IFERROR(INDEX(ADJ!$A$1:$BZ$1000,MATCH(PAYROLL!$D418,ADJ!A$1:A$500,0),MATCH(PAYROLL!EH$2,ADJ!$2:$2,0)),0)</f>
        <v/>
      </c>
      <c r="EI418">
        <f>IFERROR(INDEX(ADJ!$A$1:$BZ$1000,MATCH(PAYROLL!D418,ADJ!A$1:A$500,0),MATCH(PAYROLL!EI$2,ADJ!$2:$2,0)),0)</f>
        <v/>
      </c>
      <c r="EJ418">
        <f>IFERROR(INDEX(ADJ!$A$1:$BZ$1000,MATCH(PAYROLL!$D418,ADJ!A$1:A$500,0),MATCH(PAYROLL!EJ$2,ADJ!$2:$2,0)),0)</f>
        <v/>
      </c>
      <c r="EK418">
        <f>SUM(DZ418:EJ418)</f>
        <v/>
      </c>
    </row>
    <row r="419">
      <c r="A419" t="n">
        <v>417</v>
      </c>
      <c r="B419" t="inlineStr">
        <is>
          <t>Nguyễn Trọng Thắng</t>
        </is>
      </c>
      <c r="D419" t="inlineStr">
        <is>
          <t>159028-01</t>
        </is>
      </c>
      <c r="S419">
        <f>IFERROR(INDEX(PIS!$A$1:$BZ$1000,MATCH($D419,PIS!C$1:C$500,0),MATCH("Lương CB tháng trước",PIS!$1:$1,0)),0)</f>
        <v/>
      </c>
      <c r="T419">
        <f>IFERROR(INDEX(PIS!$A$1:$BZ$1000,MATCH($D419,PIS!C$1:C$500,0),MATCH("Lương CB hiện tại",PIS!$1:$1,0)),0)</f>
        <v/>
      </c>
      <c r="U419">
        <f>IFERROR(INDEX(PIS!$A$1:$BZ$1000,MATCH($D419,PIS!C$1:C$500,0),MATCH("Lương đóng BHBB",PIS!$1:$1,0)),0)</f>
        <v/>
      </c>
      <c r="V419">
        <f>IFERROR(INDEX(PIS!$A$1:$BZ$1000,MATCH($D419,PIS!C$1:C$500,0),MATCH(V$2,PIS!$2:$2,0)),0)</f>
        <v/>
      </c>
      <c r="W419">
        <f>IFERROR(INDEX(PIS!$A$1:$BZ$1000,MATCH($D419,PIS!C$1:C$500,0),MATCH(W$2,PIS!$2:$2,0)),0)</f>
        <v/>
      </c>
      <c r="X419">
        <f>IFERROR(INDEX(PIS!$A$1:$BZ$1000,MATCH($D419,PIS!C$1:C$500,0),MATCH(X$2,PIS!$2:$2,0)),0)</f>
        <v/>
      </c>
      <c r="Y419">
        <f>IFERROR(INDEX(PIS!$A$1:$BZ$1000,MATCH($D419,PIS!C$1:C$500,0),MATCH(Y$2,PIS!$2:$2,0)),0)</f>
        <v/>
      </c>
      <c r="Z419">
        <f>IFERROR(INDEX(PIS!$A$1:$BZ$1000,MATCH($D419,PIS!C$1:C$500,0),MATCH(Z$2,PIS!$2:$2,0)),0)</f>
        <v/>
      </c>
      <c r="AA419">
        <f>IFERROR(INDEX(PIS!$A$1:$BZ$1000,MATCH($D419,PIS!C$1:C$500,0),MATCH(AA$2,PIS!$2:$2,0)),0)</f>
        <v/>
      </c>
      <c r="AB419">
        <f>IFERROR(INDEX(PIS!$A$1:$BZ$1000,MATCH($D419,PIS!C$1:C$500,0),MATCH(AB$2,PIS!$2:$2,0)),0)</f>
        <v/>
      </c>
      <c r="AC419">
        <f>SUM(V419:AB419)</f>
        <v/>
      </c>
      <c r="AD419">
        <f>IFERROR(INDEX(TIMESHEET!$A$1:$AI$5000,MATCH($D419,TIMESHEET!A$1:A$500,0),MATCH("T100",TIMESHEET!$2:$2,0))-2,0)</f>
        <v/>
      </c>
      <c r="AE419">
        <f>IFERROR(INDEX(TIMESHEET!$A$1:$AI$5000,MATCH($D419,TIMESHEET!A$1:A$500,0),MATCH("T202",TIMESHEET!$2:$2,0)),0)</f>
        <v/>
      </c>
      <c r="AF419">
        <f>IFERROR(INDEX(TIMESHEET!$A$1:$AI$5000,MATCH($D419,TIMESHEET!A$1:A$500,0),MATCH("T302",TIMESHEET!$2:$2,0)),0)</f>
        <v/>
      </c>
      <c r="AG419">
        <f>IFERROR(INDEX(TIMESHEET!$A$1:$AI$5000,MATCH($D419,TIMESHEET!A$1:A$500,0),MATCH("T406",TIMESHEET!$2:$2,0)),0)</f>
        <v/>
      </c>
      <c r="AH419">
        <f>AE419+AG419</f>
        <v/>
      </c>
      <c r="AI419">
        <f>IFERROR(INDEX(TIMESHEET!$A$1:$AI$5000,MATCH($D419,TIMESHEET!A$1:A$500,0),MATCH("T701",TIMESHEET!$2:$2,0)),0)</f>
        <v/>
      </c>
      <c r="AJ419">
        <f>IFERROR(INDEX(TIMESHEET!$A$1:$AI$5000,MATCH($D419,TIMESHEET!B$1:B$500,0),MATCH("T320",TIMESHEET!$2:$2,0)),0)</f>
        <v/>
      </c>
      <c r="AK419">
        <f>IFERROR(IF(LEFT(INDEX(PIS!O$1:O$500,MATCH(D419,PIS!C$1:C$500)),1)="M",T419/AD419*SUM(AE419:AG419),T419*AD419),0)</f>
        <v/>
      </c>
      <c r="AL419">
        <f>IFERROR(INDEX(ADJ!$A$1:$BZ$1000,MATCH(PAYROLL!D419,ADJ!A$1:A$500,0),MATCH(PAYROLL!AL$2,ADJ!$2:$2,0)),0)</f>
        <v/>
      </c>
      <c r="AM419">
        <f>SUM(AK419:AL419)</f>
        <v/>
      </c>
      <c r="AN419">
        <f>IFERROR(ROUND(V419/$AD419*$AH419,0),0)</f>
        <v/>
      </c>
      <c r="AO419">
        <f>IFERROR(ROUND(W419/$AD419*$AH419,0),0)</f>
        <v/>
      </c>
      <c r="AP419">
        <f>IFERROR(ROUND(X419/$AD419*$AE419,0),0)</f>
        <v/>
      </c>
      <c r="AQ419">
        <f>IFERROR(ROUND(Y419/$AD419*$AH419,0),0)</f>
        <v/>
      </c>
      <c r="AR419">
        <f>IFERROR(ROUND(Z419/$AD419*$AH419,0),0)</f>
        <v/>
      </c>
      <c r="AS419">
        <f>IFERROR(ROUND(AA419/$AD419*$AH419,0),0)</f>
        <v/>
      </c>
      <c r="AT419">
        <f>IFERROR(IF((AE419+AF419+AG419)&gt;13,AB419,ROUND(AB419/AD419*AH419,0)),0)</f>
        <v/>
      </c>
      <c r="AU419">
        <f>IFERROR(INDEX(ADJ!$A$1:$BZ$1000,MATCH(PAYROLL!D419,ADJ!A$1:A$500,0),MATCH(PAYROLL!AU$2,ADJ!$2:$2,0)),0)</f>
        <v/>
      </c>
      <c r="AV419">
        <f>ROUND(SUM(AN419:AU419),0)</f>
        <v/>
      </c>
      <c r="AW419">
        <f>IFERROR(INDEX(TIMESHEET!$A$1:$AI$5000,MATCH(PAYROLL!D419,TIMESHEET!A$1:A$500,0),MATCH("T620",TIMESHEET!$2:$2,0)),0)</f>
        <v/>
      </c>
      <c r="AX419">
        <f>IFERROR(INDEX(TIMESHEET!$A$1:$AI$5000,MATCH(PAYROLL!D419,TIMESHEET!A$1:A$500,0),MATCH("T601",TIMESHEET!$2:$2,0)),0)</f>
        <v/>
      </c>
      <c r="AY419">
        <f>IFERROR(INDEX(TIMESHEET!$A$1:$AI$5000,MATCH(PAYROLL!D419,TIMESHEET!A$1:A$500,0),MATCH("T602",TIMESHEET!$2:$2,0)),0)</f>
        <v/>
      </c>
      <c r="AZ419">
        <f>IFERROR(INDEX(TIMESHEET!$A$1:$AI$5000,MATCH(PAYROLL!D419,TIMESHEET!A$1:A$500,0),MATCH("T603",TIMESHEET!$2:$2,0)),0)</f>
        <v/>
      </c>
      <c r="BA419">
        <f>IFERROR(INDEX(TIMESHEET!$A$1:$AI$5000,MATCH(PAYROLL!D419,TIMESHEET!A$1:A$500,0),MATCH("T611",TIMESHEET!$2:$2,0)),0)</f>
        <v/>
      </c>
      <c r="BB419">
        <f>IFERROR(INDEX(TIMESHEET!$A$1:$AI$5000,MATCH(PAYROLL!D419,TIMESHEET!A$1:A$500,0),MATCH("T612",TIMESHEET!$2:$2,0)),0)</f>
        <v/>
      </c>
      <c r="BC419">
        <f>IFERROR(INDEX(TIMESHEET!$A$1:$AI$5000,MATCH(PAYROLL!D419,TIMESHEET!A$1:A$500,0),MATCH("T613",TIMESHEET!$2:$2,0)),0)</f>
        <v/>
      </c>
      <c r="BD419">
        <f>IFERROR(INDEX(TIMESHEET!$A$1:$AI$5000,MATCH(PAYROLL!D419,TIMESHEET!A$1:A$500,0),MATCH("T500",TIMESHEET!$2:$2,0)),0)</f>
        <v/>
      </c>
      <c r="BE419">
        <f>IFERROR(IF(LEFT(INDEX(PIS!O$1:O$500,MATCH(D419,PIS!C$1:C$500)),1)="M",T419/AD419/8*(AW419+AX419*1.5+AY419*2+AZ419*3+BA419*2.1+BB419*2.7+BC419*3.9+BD419*0.3),T419/8*(AW419+AX419*1.5+AY419*2+AZ419*3+BA419*2.1+BB419*2.7+BC419*3.9+BD419*0.3)),0)</f>
        <v/>
      </c>
      <c r="BF419">
        <f>IFERROR(INDEX(ADJ!$A$1:$BZ$1000,MATCH(PAYROLL!$D419,ADJ!A$1:A$500,0),MATCH(PAYROLL!BF$2,ADJ!$2:$2,0)),0)</f>
        <v/>
      </c>
      <c r="BG419">
        <f>IFERROR(INDEX(ADJ!$A$1:$BZ$1000,MATCH(PAYROLL!D419,ADJ!A$1:A$500,0),MATCH(PAYROLL!BG$2,ADJ!$2:$2,0)),0)</f>
        <v/>
      </c>
      <c r="BH419">
        <f>IFERROR(INDEX(ADJ!$A$1:$BZ$1000,MATCH(PAYROLL!D419,ADJ!A$1:A$500,0),MATCH(PAYROLL!BH$2,ADJ!$2:$2,0)),0)</f>
        <v/>
      </c>
      <c r="BI419">
        <f>IFERROR(INDEX(ADJ!$A$1:$BZ$1000,MATCH(PAYROLL!D419,ADJ!A$1:A$500,0),MATCH(PAYROLL!BI$2,ADJ!$2:$2,0)),0)</f>
        <v/>
      </c>
      <c r="BJ419">
        <f>IFERROR(INDEX(ADJ!$A$1:$BZ$1000,MATCH(PAYROLL!D419,ADJ!A$1:A$500,0),MATCH(PAYROLL!BJ$2,ADJ!$2:$2,0)),0)</f>
        <v/>
      </c>
      <c r="BK419">
        <f>SUM(BF419:BJ419)</f>
        <v/>
      </c>
      <c r="BL419">
        <f>IFERROR(INDEX(ADJ!$A$1:$BZ$1000,MATCH(PAYROLL!D419,ADJ!A$1:A$500,0),MATCH(PAYROLL!BL$2,ADJ!$2:$2,0)),0)</f>
        <v/>
      </c>
      <c r="BM419">
        <f>IFERROR(INDEX(ADJ!$A$1:$BZ$1000,MATCH(PAYROLL!D419,ADJ!A$1:A$500,0),MATCH(PAYROLL!BM$2,ADJ!$2:$2,0)),0)</f>
        <v/>
      </c>
      <c r="BN419">
        <f>IFERROR(INDEX(ADJ!$A$1:$BZ$1000,MATCH(PAYROLL!D419,ADJ!A$1:A$500,0),MATCH(PAYROLL!BN$2,ADJ!$2:$2,0)),0)</f>
        <v/>
      </c>
      <c r="BO419">
        <f>IFERROR(INDEX(ADJ!$A$1:$BZ$1000,MATCH(PAYROLL!D419,ADJ!A$1:A$500,0),MATCH(PAYROLL!BO$2,ADJ!$2:$2,0)),0)</f>
        <v/>
      </c>
      <c r="BP419">
        <f>SUM(AM419,AV419,BE419,BK419,BL419:BO419)</f>
        <v/>
      </c>
      <c r="BQ419">
        <f>BO419</f>
        <v/>
      </c>
      <c r="BR419">
        <f>IFERROR(ROUND(IF(LEFT(INDEX(PIS!O$1:O$500,MATCH(D419,PIS!C$1:C$500)),1)="D",T419/8*(BD419*0.3),IF(LEFT(INDEX(PIS!O$1:O$500,MATCH(D419,PIS!C$1:C$500)),1)="H",T419*($BD419*0.3),T419/$AD419/8*($BD419*0.3))),0),0)</f>
        <v/>
      </c>
      <c r="BS419">
        <f>IF(AP419&lt;1,0,MIN(AP419,730000))</f>
        <v/>
      </c>
      <c r="BT419">
        <f>IFERROR(ROUND((BE419-SUM(AW419:BC419)*T419/AD419/8),0)-BR419,0)</f>
        <v/>
      </c>
      <c r="BU419">
        <f>AO419</f>
        <v/>
      </c>
      <c r="BV419">
        <f>SUM(BQ419:BU419)</f>
        <v/>
      </c>
      <c r="BW419">
        <f>BP419-BV419</f>
        <v/>
      </c>
      <c r="BX419">
        <f>IFERROR(IF(RIGHT(INDEX(PIS!O$1:O$500,MATCH(D419,PIS!C$1:C$500)),5)="Gross",MIN(U419+V419,VLOOKUP("R700",TSC!B:C,2,0)*VLOOKUP("R101",TSC!B:C,2,0))*VLOOKUP("R701",TSC!B:C,2,0)%,0),0)</f>
        <v/>
      </c>
      <c r="BY419">
        <f>IFERROR(IF(RIGHT(INDEX(PIS!O$1:O$500,MATCH(D419,PIS!C$1:C$500)),5)="Gross",MIN(U419+V419,VLOOKUP("R700",TSC!B:C,2,0)*VLOOKUP("R101",TSC!B:C,2,0))*VLOOKUP("T704",TSC!B:C,2,0)%,0),0)</f>
        <v/>
      </c>
      <c r="BZ419">
        <f>IFERROR(IF(RIGHT(INDEX(PIS!O$1:O$500,MATCH(D419,PIS!C$1:C$500)),5)="Gross",MIN(U419+V419,VLOOKUP("R700",TSC!B:C,2,0)*VLOOKUP("1",TSC!F:G,2,0))*VLOOKUP("T705",TSC!B:C,2,0)%,0),0)</f>
        <v/>
      </c>
      <c r="CA419">
        <f>IFERROR(INDEX(ADJ!$A$1:$BZ$1000,MATCH(PAYROLL!D419,ADJ!A$1:A$500,0),MATCH(PAYROLL!CA$2,ADJ!$2:$2,0)),0)</f>
        <v/>
      </c>
      <c r="CB419">
        <f>IFERROR(INDEX(ADJ!$A$1:$BZ$1000,MATCH(PAYROLL!D419,ADJ!A$1:A$500,0),MATCH(PAYROLL!CB$2,ADJ!$2:$2,0)),0)</f>
        <v/>
      </c>
      <c r="CC419">
        <f>SUM(BX419:CB419)</f>
        <v/>
      </c>
      <c r="CD419">
        <f>IFERROR(INDEX(PIS!$A$1:$BZ$1000,MATCH(PAYROLL!D419,PIS!C$1:C$500,0),MATCH(PAYROLL!CD$1,PIS!$1:$1,0)),0)</f>
        <v/>
      </c>
      <c r="CE419">
        <f>IFERROR(IF(OR(INDEX(PIS!P$1:P$500,MATCH(D419,PIS!C$1:C$500,0))="LT2",INDEX(PIS!P$1:P$500,MATCH(D419,PIS!C$1:C$500,0))="P10"),0,SUM(CC419,CD419*VLOOKUP("R601",TSC!B:C,2,0),VLOOKUP("R602",TSC!B:C,2,0))),0)</f>
        <v/>
      </c>
      <c r="CF419">
        <f>MAX(BW419-CE419,0)</f>
        <v/>
      </c>
      <c r="CG419">
        <f>IFERROR(IF(OR(RIGHT(INDEX(PIS!P$1:P$500,MATCH(D419,PIS!C$1:C$500)),5)="P10",RIGHT(INDEX(PIS!P$1:P$500,MATCH(D419,PIS!C$1:C$500)),5)="CK"),0,IF(CF419&lt;=5000000,CF419*5%,IF(CF419&lt;=10000000,CF419*10%-250000,IF(CF419&lt;=18000000,CF419*15%-750000,IF(CF419&lt;=32000000,CF419*20%-1650000,IF(CF419&lt;=52000000,CF419*25%-3250000,IF(CF419&lt;=80000000,BH419*30%-5850000,CF419*35%-9850000))))))),0)</f>
        <v/>
      </c>
      <c r="CH419">
        <f>IFERROR(IF(OR(INDEX(PIS!P$1:P$500,MATCH(D419,PIS!C$1:C$500))="LT",INDEX(PIS!P$1:P$500,MATCH(D419,PIS!C$1:C$500))="CK"),0,IF(CF419&lt;2000000,0,CF419*10%)),0)</f>
        <v/>
      </c>
      <c r="CI419">
        <f>IFERROR(INDEX(ADJ!$A$1:$BZ$1000,MATCH(PAYROLL!D419,ADJ!A$1:A$500,0),MATCH(PAYROLL!CI$2,ADJ!$2:$2,0)),0)</f>
        <v/>
      </c>
      <c r="CJ419">
        <f>IFERROR(INDEX(ADJ!$A$1:$BZ$1000,MATCH(PAYROLL!D419,ADJ!A$1:A$500,0),MATCH(PAYROLL!CJ$2,ADJ!$2:$2,0)),0)</f>
        <v/>
      </c>
      <c r="CK419">
        <f>IFERROR(INDEX(ADJ!$A$1:$BZ$1000,MATCH(PAYROLL!D419,ADJ!A$1:A$500,0),MATCH(PAYROLL!CK$2,ADJ!$2:$2,0)),0)</f>
        <v/>
      </c>
      <c r="CL419">
        <f>SUM(CG419:CK419)</f>
        <v/>
      </c>
      <c r="CM419">
        <f>ROUND(SUM(CH419:CK419),0)</f>
        <v/>
      </c>
      <c r="CN419">
        <f>IFERROR(INDEX(CSDA!D$1:D$500,MATCH($CN$2,CSDA!C$1:C$500,0))*INDEX(PIS!V$1:V$500,MATCH(D419,PIS!C$1:C$500))+INDEX(ADJ!$A$1:$BZ$1000,MATCH(PAYROLL!D419,ADJ!A$1:A$500,0),MATCH(PAYROLL!CN$2,ADJ!$2:$2,0)),0)</f>
        <v/>
      </c>
      <c r="CO419">
        <f>IFERROR(INDEX(ADJ!$A$1:$BZ$1000,MATCH(PAYROLL!D419,ADJ!A$1:A$500,0),MATCH(PAYROLL!CO$2,ADJ!$2:$2,0)),0)</f>
        <v/>
      </c>
      <c r="CP419">
        <f>IFERROR(INDEX(ADJ!$A$1:$BZ$1000,MATCH(PAYROLL!D419,ADJ!A$1:A$500,0),MATCH(PAYROLL!CP$2,ADJ!$2:$2,0)),0)</f>
        <v/>
      </c>
      <c r="CQ419">
        <f>BP419-CL419-CI419-CM419-CN419-CO419-CP419-CC419</f>
        <v/>
      </c>
      <c r="CR419">
        <f>IFERROR(IF(RIGHT(INDEX(PIS!O$1:O$500,MATCH(D419,PIS!C$1:C$500,0)),5)="Gross",MIN(U419+V419,VLOOKUP("R700",TSC!B:C,2,0)*VLOOKUP("R101",TSC!B:C,2,0))*(VLOOKUP("T711",TSC!B:C,2,0)+VLOOKUP("T712",TSC!B:C,2,0))%,MIN(T419+V419,VLOOKUP("R700",TSC!B:C,2,0)*VLOOKUP("R101",TSC!B:C,2,0))*(VLOOKUP("T711",TSC!B:C,2,0)+VLOOKUP("T712",TSC!B:C,2,0)+VLOOKUP("R701",TSC!B:C,2,0))%),0)</f>
        <v/>
      </c>
      <c r="CS419">
        <f>IFERROR(IF(RIGHT(INDEX(PIS!O$1:O$500,MATCH(D419,PIS!C$1:C$500,0)),5)="Gross",MIN(U419+V419,VLOOKUP("R700",TSC!B:C,2,0)*VLOOKUP("R101",TSC!B:C,2,0))*(VLOOKUP("T714",TSC!B:C,2,0))%,MIN(T419+V419,VLOOKUP("R700",TSC!B:C,2,0)*VLOOKUP("R101",TSC!B:C,2,0))*(VLOOKUP("T704",TSC!B:C,2,0)+VLOOKUP("T714",TSC!B:C,2,0))%),0)</f>
        <v/>
      </c>
      <c r="CT419">
        <f>IFERROR(IF(RIGHT(INDEX(PIS!O$1:O$500,MATCH(D419,PIS!C$1:C$500,0)),5)="Gross",MIN(U419+V419,VLOOKUP("R700",TSC!B:C,2,0)*VLOOKUP("R101",TSC!B:C,2,0))*VLOOKUP("T705",TSC!B:C,2,0)%,MIN(T419+V419,VLOOKUP("R700",TSC!B:C,2,0)*VLOOKUP("R101",TSC!B:C,2,0))*VLOOKUP("T705",TSC!B:C,2,0)%),0)</f>
        <v/>
      </c>
      <c r="CU419">
        <f>IFERROR(IF(RIGHT(INDEX(PIS!O$1:O$500,MATCH(D419,PIS!C$1:C$500,0)),5)="Gross",MIN(U419+V419,VLOOKUP("R700",TSC!B:C,2,0)*VLOOKUP("R101",TSC!B:C,2,0))*(VLOOKUP("T713",TSC!B:C,2,0))%,MIN(T419+V419,VLOOKUP("R700",TSC!B:C,2,0)*VLOOKUP("R101",TSC!B:C,2,0))*(VLOOKUP("T713",TSC!B:C,2,0))%),0)</f>
        <v/>
      </c>
      <c r="CV419">
        <f>IFERROR(INDEX(ADJ!$A$1:$BZ$1000,MATCH(PAYROLL!D419,ADJ!A$1:A$500,0),MATCH(PAYROLL!CV$2,ADJ!$2:$2,0)),0)</f>
        <v/>
      </c>
      <c r="CW419">
        <f>IFERROR(INDEX(ADJ!$A$1:$BZ$1000,MATCH(PAYROLL!D419,ADJ!A$1:A$500,0),MATCH(PAYROLL!CW$2,ADJ!$2:$2,0)),0)</f>
        <v/>
      </c>
      <c r="CX419">
        <f>SUM(CR419:CW419)</f>
        <v/>
      </c>
      <c r="CY419">
        <f>ROUND(IF(CR419&gt;0,T419+V419*VLOOKUP("R202",TSC!$B$1:$C$500,2,0),0),0)</f>
        <v/>
      </c>
      <c r="CZ419">
        <f>IFERROR(INDEX(CSDA!D$1:D$500,MATCH($CZ$2,CSDA!C$1:C$500,0)),0)</f>
        <v/>
      </c>
      <c r="DA419">
        <f>ROUND(T419*0.7%,0)</f>
        <v/>
      </c>
      <c r="DB419">
        <f>ROUND(T419/12,0)</f>
        <v/>
      </c>
      <c r="DC419">
        <f ref="DC419" t="array">IFERROR(INDEX(CSDA!D$1:D$500,MATCH("Trích giữ"&amp;PAYROLL!DC$2,CSDA!A$1:A$500&amp;CSDA!C$1:C$500,0)),0)</f>
        <v/>
      </c>
      <c r="DD419">
        <f ref="DD419" t="array">IFERROR(INDEX(CSDA!D$1:D$500,MATCH("Trích giữ"&amp;PAYROLL!DD$2,CSDA!A$1:A$500&amp;CSDA!C$1:C$500,0)),0)</f>
        <v/>
      </c>
      <c r="DE419">
        <f ref="DE419" t="array">IFERROR(INDEX(CSDA!D$1:D$500,MATCH("Trích giữ"&amp;PAYROLL!DE$2,CSDA!A$1:A$500&amp;CSDA!C$1:C$500,0)),0)</f>
        <v/>
      </c>
      <c r="DF419">
        <f>IFERROR(INDEX(CSDA!D$1:D$500,MATCH(PAYROLL!DF$2,CSDA!C$1:C$500,0)),0)</f>
        <v/>
      </c>
      <c r="DG419">
        <f ref="DG419" t="array">IFERROR(INDEX(CSDA!D$1:D$500,MATCH("Trích giữ"&amp;PAYROLL!DG$2,CSDA!A$1:A$500&amp;CSDA!C$1:C$500,0)),0)</f>
        <v/>
      </c>
      <c r="DH419">
        <f>ROUND(T419/26,0)</f>
        <v/>
      </c>
      <c r="DI419">
        <f ref="DI419" t="array">IFERROR(INDEX(CSDA!D$1:D$500,MATCH("Trích giữ"&amp;PAYROLL!DI$2,CSDA!A$1:A$500&amp;CSDA!C$1:C$500,0)),0)</f>
        <v/>
      </c>
      <c r="DJ419">
        <f>IF(U419=0,T419*21.5%-BL419,0)</f>
        <v/>
      </c>
      <c r="DK419">
        <f ref="DK419" t="array">IFERROR(INDEX(CSDA!D$1:D$500,MATCH("Trích giữ"&amp;PAYROLL!DK$2,CSDA!A$1:A$500&amp;CSDA!C$1:C$500,0)),0)</f>
        <v/>
      </c>
      <c r="DL419">
        <f>IFERROR(INDEX(CSDA!D$1:D$500,MATCH(PAYROLL!DL$2,CSDA!C$1:C$500,0))/12,0)</f>
        <v/>
      </c>
      <c r="DM419">
        <f>SUM(DB419:DL419)</f>
        <v/>
      </c>
      <c r="DN419">
        <f>IFERROR(INDEX(ADJ!$A$1:$BZ$1000,MATCH(PAYROLL!D419,ADJ!A$1:A$500,0),MATCH(PAYROLL!DN$2,ADJ!$2:$2,0)),0)</f>
        <v/>
      </c>
      <c r="DO419">
        <f>IFERROR(SUM(BP419,DM419:DN419,CX419:DA419)-DT419,0)</f>
        <v/>
      </c>
      <c r="DP419">
        <f ref="DP419" t="array">SUM(BW419*IFERROR(INDEX(CSDA!D$1:D$500,MATCH(BW$2,CSDA!C$1:C$500,0)),0)%,CX419*IFERROR(INDEX(CSDA!D$1:D$500,MATCH(CX$2,CSDA!C$1:C$500,0)),0)%,DA419*IFERROR(INDEX(CSDA!D$1:D$500,MATCH(DA$2,CSDA!C$1:C$500,0)),0)%,DB419*IFERROR(INDEX(CSDA!D$1:D$500,MATCH(DB$2,CSDA!C$1:C$500,0)),0)%,DF419*IFERROR(INDEX(CSDA!D$1:D$500,MATCH("Phí dịch vụ"&amp;PAYROLL!DF$2,CSDA!A$1:A$500&amp;CSDA!C$1:C$500,0)),0)%,DC419*IFERROR(INDEX(CSDA!D$1:D$500,MATCH("Phí dịch vụ"&amp;PAYROLL!DC$2,CSDA!A$1:A$500&amp;CSDA!C$1:C$500,0)),0)%,DH419*IFERROR(INDEX(CSDA!D$1:D$500,MATCH("Phí dịch vụ"&amp;PAYROLL!DH$2,CSDA!A$1:A$500&amp;CSDA!C$1:C$500,0)),0)%,DJ419*IFERROR(INDEX(CSDA!D$1:D$500,MATCH("Phí dịch vụ"&amp;PAYROLL!DJ$2,CSDA!A$1:A$500&amp;CSDA!C$1:C$500,0)),0)%,BN419*IFERROR(INDEX(CSDA!D$1:D$500,MATCH(BN$2,CSDA!C$1:C$500,0)),0)%)-BN419*7%</f>
        <v/>
      </c>
      <c r="DQ419">
        <f>IFERROR(INDEX(ADJ!$A$1:$BZ$1000,MATCH(PAYROLL!D419,ADJ!A$1:A$500,0),MATCH(PAYROLL!DQ$2,ADJ!$2:$2,0)),0)</f>
        <v/>
      </c>
      <c r="DR419">
        <f>IFERROR(INDEX(ADJ!$A$1:$BZ$1000,MATCH(PAYROLL!D419,ADJ!A$1:A$500,0),MATCH(PAYROLL!DR$2,ADJ!$2:$2,0)),0)</f>
        <v/>
      </c>
      <c r="DS419">
        <f>SUM(DP419:DR419)</f>
        <v/>
      </c>
      <c r="DT419">
        <f>EK419</f>
        <v/>
      </c>
      <c r="DU419">
        <f>SUM(DO419:DR419)</f>
        <v/>
      </c>
      <c r="DV419">
        <f>ROUND(DU419*0.1,0)</f>
        <v/>
      </c>
      <c r="DW419">
        <f>DU419+DV419</f>
        <v/>
      </c>
      <c r="DZ419">
        <f>IFERROR(INDEX(ADJ!$A$1:$BZ$1000,MATCH(PAYROLL!$D419,ADJ!A$1:A$500,0),MATCH(PAYROLL!DZ$2,ADJ!$2:$2,0)),0)</f>
        <v/>
      </c>
      <c r="EA419">
        <f>IFERROR(INDEX(ADJ!$A$1:$BZ$1000,MATCH(PAYROLL!$D419,ADJ!A$1:A$500,0),MATCH(PAYROLL!EA$2,ADJ!$2:$2,0)),0)</f>
        <v/>
      </c>
      <c r="EB419">
        <f>IFERROR(INDEX(ADJ!$A$1:$BZ$1000,MATCH(PAYROLL!$D419,ADJ!A$1:A$500,0),MATCH(PAYROLL!EB$2,ADJ!$2:$2,0)),0)</f>
        <v/>
      </c>
      <c r="EC419">
        <f>IFERROR(INDEX(ADJ!$A$1:$BZ$1000,MATCH(PAYROLL!$D419,ADJ!A$1:A$500,0),MATCH(PAYROLL!EC$2,ADJ!$2:$2,0)),0)</f>
        <v/>
      </c>
      <c r="ED419">
        <f>IFERROR(INDEX(ADJ!$A$1:$BZ$1000,MATCH(PAYROLL!$D419,ADJ!A$1:A$500,0),MATCH(PAYROLL!ED$2,ADJ!$2:$2,0)),0)</f>
        <v/>
      </c>
      <c r="EE419">
        <f>IFERROR(INDEX(ADJ!$A$1:$BZ$1000,MATCH(PAYROLL!$D419,ADJ!A$1:A$500,0),MATCH(PAYROLL!EE$2,ADJ!$2:$2,0)),0)</f>
        <v/>
      </c>
      <c r="EF419">
        <f>IFERROR(INDEX(ADJ!$A$1:$BZ$1000,MATCH(PAYROLL!$D419,ADJ!A$1:A$500,0),MATCH(PAYROLL!EF$2,ADJ!$2:$2,0)),0)</f>
        <v/>
      </c>
      <c r="EG419">
        <f>IFERROR(INDEX(ADJ!$A$1:$BZ$1000,MATCH(PAYROLL!$D419,ADJ!A$1:A$500,0),MATCH(PAYROLL!EG$2,ADJ!$2:$2,0)),0)</f>
        <v/>
      </c>
      <c r="EH419">
        <f>IFERROR(INDEX(ADJ!$A$1:$BZ$1000,MATCH(PAYROLL!$D419,ADJ!A$1:A$500,0),MATCH(PAYROLL!EH$2,ADJ!$2:$2,0)),0)</f>
        <v/>
      </c>
      <c r="EI419">
        <f>IFERROR(INDEX(ADJ!$A$1:$BZ$1000,MATCH(PAYROLL!D419,ADJ!A$1:A$500,0),MATCH(PAYROLL!EI$2,ADJ!$2:$2,0)),0)</f>
        <v/>
      </c>
      <c r="EJ419">
        <f>IFERROR(INDEX(ADJ!$A$1:$BZ$1000,MATCH(PAYROLL!$D419,ADJ!A$1:A$500,0),MATCH(PAYROLL!EJ$2,ADJ!$2:$2,0)),0)</f>
        <v/>
      </c>
      <c r="EK419">
        <f>SUM(DZ419:EJ419)</f>
        <v/>
      </c>
    </row>
    <row r="420">
      <c r="A420" t="n">
        <v>418</v>
      </c>
      <c r="B420" t="inlineStr">
        <is>
          <t>Nguyễn Trọng Đức</t>
        </is>
      </c>
      <c r="D420" t="inlineStr">
        <is>
          <t>159890-01</t>
        </is>
      </c>
      <c r="S420">
        <f>IFERROR(INDEX(PIS!$A$1:$BZ$1000,MATCH($D420,PIS!C$1:C$500,0),MATCH("Lương CB tháng trước",PIS!$1:$1,0)),0)</f>
        <v/>
      </c>
      <c r="T420">
        <f>IFERROR(INDEX(PIS!$A$1:$BZ$1000,MATCH($D420,PIS!C$1:C$500,0),MATCH("Lương CB hiện tại",PIS!$1:$1,0)),0)</f>
        <v/>
      </c>
      <c r="U420">
        <f>IFERROR(INDEX(PIS!$A$1:$BZ$1000,MATCH($D420,PIS!C$1:C$500,0),MATCH("Lương đóng BHBB",PIS!$1:$1,0)),0)</f>
        <v/>
      </c>
      <c r="V420">
        <f>IFERROR(INDEX(PIS!$A$1:$BZ$1000,MATCH($D420,PIS!C$1:C$500,0),MATCH(V$2,PIS!$2:$2,0)),0)</f>
        <v/>
      </c>
      <c r="W420">
        <f>IFERROR(INDEX(PIS!$A$1:$BZ$1000,MATCH($D420,PIS!C$1:C$500,0),MATCH(W$2,PIS!$2:$2,0)),0)</f>
        <v/>
      </c>
      <c r="X420">
        <f>IFERROR(INDEX(PIS!$A$1:$BZ$1000,MATCH($D420,PIS!C$1:C$500,0),MATCH(X$2,PIS!$2:$2,0)),0)</f>
        <v/>
      </c>
      <c r="Y420">
        <f>IFERROR(INDEX(PIS!$A$1:$BZ$1000,MATCH($D420,PIS!C$1:C$500,0),MATCH(Y$2,PIS!$2:$2,0)),0)</f>
        <v/>
      </c>
      <c r="Z420">
        <f>IFERROR(INDEX(PIS!$A$1:$BZ$1000,MATCH($D420,PIS!C$1:C$500,0),MATCH(Z$2,PIS!$2:$2,0)),0)</f>
        <v/>
      </c>
      <c r="AA420">
        <f>IFERROR(INDEX(PIS!$A$1:$BZ$1000,MATCH($D420,PIS!C$1:C$500,0),MATCH(AA$2,PIS!$2:$2,0)),0)</f>
        <v/>
      </c>
      <c r="AB420">
        <f>IFERROR(INDEX(PIS!$A$1:$BZ$1000,MATCH($D420,PIS!C$1:C$500,0),MATCH(AB$2,PIS!$2:$2,0)),0)</f>
        <v/>
      </c>
      <c r="AC420">
        <f>SUM(V420:AB420)</f>
        <v/>
      </c>
      <c r="AD420">
        <f>IFERROR(INDEX(TIMESHEET!$A$1:$AI$5000,MATCH($D420,TIMESHEET!A$1:A$500,0),MATCH("T100",TIMESHEET!$2:$2,0))-2,0)</f>
        <v/>
      </c>
      <c r="AE420">
        <f>IFERROR(INDEX(TIMESHEET!$A$1:$AI$5000,MATCH($D420,TIMESHEET!A$1:A$500,0),MATCH("T202",TIMESHEET!$2:$2,0)),0)</f>
        <v/>
      </c>
      <c r="AF420">
        <f>IFERROR(INDEX(TIMESHEET!$A$1:$AI$5000,MATCH($D420,TIMESHEET!A$1:A$500,0),MATCH("T302",TIMESHEET!$2:$2,0)),0)</f>
        <v/>
      </c>
      <c r="AG420">
        <f>IFERROR(INDEX(TIMESHEET!$A$1:$AI$5000,MATCH($D420,TIMESHEET!A$1:A$500,0),MATCH("T406",TIMESHEET!$2:$2,0)),0)</f>
        <v/>
      </c>
      <c r="AH420">
        <f>AE420+AG420</f>
        <v/>
      </c>
      <c r="AI420">
        <f>IFERROR(INDEX(TIMESHEET!$A$1:$AI$5000,MATCH($D420,TIMESHEET!A$1:A$500,0),MATCH("T701",TIMESHEET!$2:$2,0)),0)</f>
        <v/>
      </c>
      <c r="AJ420">
        <f>IFERROR(INDEX(TIMESHEET!$A$1:$AI$5000,MATCH($D420,TIMESHEET!B$1:B$500,0),MATCH("T320",TIMESHEET!$2:$2,0)),0)</f>
        <v/>
      </c>
      <c r="AK420">
        <f>IFERROR(IF(LEFT(INDEX(PIS!O$1:O$500,MATCH(D420,PIS!C$1:C$500)),1)="M",T420/AD420*SUM(AE420:AG420),T420*AD420),0)</f>
        <v/>
      </c>
      <c r="AL420">
        <f>IFERROR(INDEX(ADJ!$A$1:$BZ$1000,MATCH(PAYROLL!D420,ADJ!A$1:A$500,0),MATCH(PAYROLL!AL$2,ADJ!$2:$2,0)),0)</f>
        <v/>
      </c>
      <c r="AM420">
        <f>SUM(AK420:AL420)</f>
        <v/>
      </c>
      <c r="AN420">
        <f>IFERROR(ROUND(V420/$AD420*$AH420,0),0)</f>
        <v/>
      </c>
      <c r="AO420">
        <f>IFERROR(ROUND(W420/$AD420*$AH420,0),0)</f>
        <v/>
      </c>
      <c r="AP420">
        <f>IFERROR(ROUND(X420/$AD420*$AE420,0),0)</f>
        <v/>
      </c>
      <c r="AQ420">
        <f>IFERROR(ROUND(Y420/$AD420*$AH420,0),0)</f>
        <v/>
      </c>
      <c r="AR420">
        <f>IFERROR(ROUND(Z420/$AD420*$AH420,0),0)</f>
        <v/>
      </c>
      <c r="AS420">
        <f>IFERROR(ROUND(AA420/$AD420*$AH420,0),0)</f>
        <v/>
      </c>
      <c r="AT420">
        <f>IFERROR(IF((AE420+AF420+AG420)&gt;13,AB420,ROUND(AB420/AD420*AH420,0)),0)</f>
        <v/>
      </c>
      <c r="AU420">
        <f>IFERROR(INDEX(ADJ!$A$1:$BZ$1000,MATCH(PAYROLL!D420,ADJ!A$1:A$500,0),MATCH(PAYROLL!AU$2,ADJ!$2:$2,0)),0)</f>
        <v/>
      </c>
      <c r="AV420">
        <f>ROUND(SUM(AN420:AU420),0)</f>
        <v/>
      </c>
      <c r="AW420">
        <f>IFERROR(INDEX(TIMESHEET!$A$1:$AI$5000,MATCH(PAYROLL!D420,TIMESHEET!A$1:A$500,0),MATCH("T620",TIMESHEET!$2:$2,0)),0)</f>
        <v/>
      </c>
      <c r="AX420">
        <f>IFERROR(INDEX(TIMESHEET!$A$1:$AI$5000,MATCH(PAYROLL!D420,TIMESHEET!A$1:A$500,0),MATCH("T601",TIMESHEET!$2:$2,0)),0)</f>
        <v/>
      </c>
      <c r="AY420">
        <f>IFERROR(INDEX(TIMESHEET!$A$1:$AI$5000,MATCH(PAYROLL!D420,TIMESHEET!A$1:A$500,0),MATCH("T602",TIMESHEET!$2:$2,0)),0)</f>
        <v/>
      </c>
      <c r="AZ420">
        <f>IFERROR(INDEX(TIMESHEET!$A$1:$AI$5000,MATCH(PAYROLL!D420,TIMESHEET!A$1:A$500,0),MATCH("T603",TIMESHEET!$2:$2,0)),0)</f>
        <v/>
      </c>
      <c r="BA420">
        <f>IFERROR(INDEX(TIMESHEET!$A$1:$AI$5000,MATCH(PAYROLL!D420,TIMESHEET!A$1:A$500,0),MATCH("T611",TIMESHEET!$2:$2,0)),0)</f>
        <v/>
      </c>
      <c r="BB420">
        <f>IFERROR(INDEX(TIMESHEET!$A$1:$AI$5000,MATCH(PAYROLL!D420,TIMESHEET!A$1:A$500,0),MATCH("T612",TIMESHEET!$2:$2,0)),0)</f>
        <v/>
      </c>
      <c r="BC420">
        <f>IFERROR(INDEX(TIMESHEET!$A$1:$AI$5000,MATCH(PAYROLL!D420,TIMESHEET!A$1:A$500,0),MATCH("T613",TIMESHEET!$2:$2,0)),0)</f>
        <v/>
      </c>
      <c r="BD420">
        <f>IFERROR(INDEX(TIMESHEET!$A$1:$AI$5000,MATCH(PAYROLL!D420,TIMESHEET!A$1:A$500,0),MATCH("T500",TIMESHEET!$2:$2,0)),0)</f>
        <v/>
      </c>
      <c r="BE420">
        <f>IFERROR(IF(LEFT(INDEX(PIS!O$1:O$500,MATCH(D420,PIS!C$1:C$500)),1)="M",T420/AD420/8*(AW420+AX420*1.5+AY420*2+AZ420*3+BA420*2.1+BB420*2.7+BC420*3.9+BD420*0.3),T420/8*(AW420+AX420*1.5+AY420*2+AZ420*3+BA420*2.1+BB420*2.7+BC420*3.9+BD420*0.3)),0)</f>
        <v/>
      </c>
      <c r="BF420">
        <f>IFERROR(INDEX(ADJ!$A$1:$BZ$1000,MATCH(PAYROLL!$D420,ADJ!A$1:A$500,0),MATCH(PAYROLL!BF$2,ADJ!$2:$2,0)),0)</f>
        <v/>
      </c>
      <c r="BG420">
        <f>IFERROR(INDEX(ADJ!$A$1:$BZ$1000,MATCH(PAYROLL!D420,ADJ!A$1:A$500,0),MATCH(PAYROLL!BG$2,ADJ!$2:$2,0)),0)</f>
        <v/>
      </c>
      <c r="BH420">
        <f>IFERROR(INDEX(ADJ!$A$1:$BZ$1000,MATCH(PAYROLL!D420,ADJ!A$1:A$500,0),MATCH(PAYROLL!BH$2,ADJ!$2:$2,0)),0)</f>
        <v/>
      </c>
      <c r="BI420">
        <f>IFERROR(INDEX(ADJ!$A$1:$BZ$1000,MATCH(PAYROLL!D420,ADJ!A$1:A$500,0),MATCH(PAYROLL!BI$2,ADJ!$2:$2,0)),0)</f>
        <v/>
      </c>
      <c r="BJ420">
        <f>IFERROR(INDEX(ADJ!$A$1:$BZ$1000,MATCH(PAYROLL!D420,ADJ!A$1:A$500,0),MATCH(PAYROLL!BJ$2,ADJ!$2:$2,0)),0)</f>
        <v/>
      </c>
      <c r="BK420">
        <f>SUM(BF420:BJ420)</f>
        <v/>
      </c>
      <c r="BL420">
        <f>IFERROR(INDEX(ADJ!$A$1:$BZ$1000,MATCH(PAYROLL!D420,ADJ!A$1:A$500,0),MATCH(PAYROLL!BL$2,ADJ!$2:$2,0)),0)</f>
        <v/>
      </c>
      <c r="BM420">
        <f>IFERROR(INDEX(ADJ!$A$1:$BZ$1000,MATCH(PAYROLL!D420,ADJ!A$1:A$500,0),MATCH(PAYROLL!BM$2,ADJ!$2:$2,0)),0)</f>
        <v/>
      </c>
      <c r="BN420">
        <f>IFERROR(INDEX(ADJ!$A$1:$BZ$1000,MATCH(PAYROLL!D420,ADJ!A$1:A$500,0),MATCH(PAYROLL!BN$2,ADJ!$2:$2,0)),0)</f>
        <v/>
      </c>
      <c r="BO420">
        <f>IFERROR(INDEX(ADJ!$A$1:$BZ$1000,MATCH(PAYROLL!D420,ADJ!A$1:A$500,0),MATCH(PAYROLL!BO$2,ADJ!$2:$2,0)),0)</f>
        <v/>
      </c>
      <c r="BP420">
        <f>SUM(AM420,AV420,BE420,BK420,BL420:BO420)</f>
        <v/>
      </c>
      <c r="BQ420">
        <f>BO420</f>
        <v/>
      </c>
      <c r="BR420">
        <f>IFERROR(ROUND(IF(LEFT(INDEX(PIS!O$1:O$500,MATCH(D420,PIS!C$1:C$500)),1)="D",T420/8*(BD420*0.3),IF(LEFT(INDEX(PIS!O$1:O$500,MATCH(D420,PIS!C$1:C$500)),1)="H",T420*($BD420*0.3),T420/$AD420/8*($BD420*0.3))),0),0)</f>
        <v/>
      </c>
      <c r="BS420">
        <f>IF(AP420&lt;1,0,MIN(AP420,730000))</f>
        <v/>
      </c>
      <c r="BT420">
        <f>IFERROR(ROUND((BE420-SUM(AW420:BC420)*T420/AD420/8),0)-BR420,0)</f>
        <v/>
      </c>
      <c r="BU420">
        <f>AO420</f>
        <v/>
      </c>
      <c r="BV420">
        <f>SUM(BQ420:BU420)</f>
        <v/>
      </c>
      <c r="BW420">
        <f>BP420-BV420</f>
        <v/>
      </c>
      <c r="BX420">
        <f>IFERROR(IF(RIGHT(INDEX(PIS!O$1:O$500,MATCH(D420,PIS!C$1:C$500)),5)="Gross",MIN(U420+V420,VLOOKUP("R700",TSC!B:C,2,0)*VLOOKUP("R101",TSC!B:C,2,0))*VLOOKUP("R701",TSC!B:C,2,0)%,0),0)</f>
        <v/>
      </c>
      <c r="BY420">
        <f>IFERROR(IF(RIGHT(INDEX(PIS!O$1:O$500,MATCH(D420,PIS!C$1:C$500)),5)="Gross",MIN(U420+V420,VLOOKUP("R700",TSC!B:C,2,0)*VLOOKUP("R101",TSC!B:C,2,0))*VLOOKUP("T704",TSC!B:C,2,0)%,0),0)</f>
        <v/>
      </c>
      <c r="BZ420">
        <f>IFERROR(IF(RIGHT(INDEX(PIS!O$1:O$500,MATCH(D420,PIS!C$1:C$500)),5)="Gross",MIN(U420+V420,VLOOKUP("R700",TSC!B:C,2,0)*VLOOKUP("1",TSC!F:G,2,0))*VLOOKUP("T705",TSC!B:C,2,0)%,0),0)</f>
        <v/>
      </c>
      <c r="CA420">
        <f>IFERROR(INDEX(ADJ!$A$1:$BZ$1000,MATCH(PAYROLL!D420,ADJ!A$1:A$500,0),MATCH(PAYROLL!CA$2,ADJ!$2:$2,0)),0)</f>
        <v/>
      </c>
      <c r="CB420">
        <f>IFERROR(INDEX(ADJ!$A$1:$BZ$1000,MATCH(PAYROLL!D420,ADJ!A$1:A$500,0),MATCH(PAYROLL!CB$2,ADJ!$2:$2,0)),0)</f>
        <v/>
      </c>
      <c r="CC420">
        <f>SUM(BX420:CB420)</f>
        <v/>
      </c>
      <c r="CD420">
        <f>IFERROR(INDEX(PIS!$A$1:$BZ$1000,MATCH(PAYROLL!D420,PIS!C$1:C$500,0),MATCH(PAYROLL!CD$1,PIS!$1:$1,0)),0)</f>
        <v/>
      </c>
      <c r="CE420">
        <f>IFERROR(IF(OR(INDEX(PIS!P$1:P$500,MATCH(D420,PIS!C$1:C$500,0))="LT2",INDEX(PIS!P$1:P$500,MATCH(D420,PIS!C$1:C$500,0))="P10"),0,SUM(CC420,CD420*VLOOKUP("R601",TSC!B:C,2,0),VLOOKUP("R602",TSC!B:C,2,0))),0)</f>
        <v/>
      </c>
      <c r="CF420">
        <f>MAX(BW420-CE420,0)</f>
        <v/>
      </c>
      <c r="CG420">
        <f>IFERROR(IF(OR(RIGHT(INDEX(PIS!P$1:P$500,MATCH(D420,PIS!C$1:C$500)),5)="P10",RIGHT(INDEX(PIS!P$1:P$500,MATCH(D420,PIS!C$1:C$500)),5)="CK"),0,IF(CF420&lt;=5000000,CF420*5%,IF(CF420&lt;=10000000,CF420*10%-250000,IF(CF420&lt;=18000000,CF420*15%-750000,IF(CF420&lt;=32000000,CF420*20%-1650000,IF(CF420&lt;=52000000,CF420*25%-3250000,IF(CF420&lt;=80000000,BH420*30%-5850000,CF420*35%-9850000))))))),0)</f>
        <v/>
      </c>
      <c r="CH420">
        <f>IFERROR(IF(OR(INDEX(PIS!P$1:P$500,MATCH(D420,PIS!C$1:C$500))="LT",INDEX(PIS!P$1:P$500,MATCH(D420,PIS!C$1:C$500))="CK"),0,IF(CF420&lt;2000000,0,CF420*10%)),0)</f>
        <v/>
      </c>
      <c r="CI420">
        <f>IFERROR(INDEX(ADJ!$A$1:$BZ$1000,MATCH(PAYROLL!D420,ADJ!A$1:A$500,0),MATCH(PAYROLL!CI$2,ADJ!$2:$2,0)),0)</f>
        <v/>
      </c>
      <c r="CJ420">
        <f>IFERROR(INDEX(ADJ!$A$1:$BZ$1000,MATCH(PAYROLL!D420,ADJ!A$1:A$500,0),MATCH(PAYROLL!CJ$2,ADJ!$2:$2,0)),0)</f>
        <v/>
      </c>
      <c r="CK420">
        <f>IFERROR(INDEX(ADJ!$A$1:$BZ$1000,MATCH(PAYROLL!D420,ADJ!A$1:A$500,0),MATCH(PAYROLL!CK$2,ADJ!$2:$2,0)),0)</f>
        <v/>
      </c>
      <c r="CL420">
        <f>SUM(CG420:CK420)</f>
        <v/>
      </c>
      <c r="CM420">
        <f>ROUND(SUM(CH420:CK420),0)</f>
        <v/>
      </c>
      <c r="CN420">
        <f>IFERROR(INDEX(CSDA!D$1:D$500,MATCH($CN$2,CSDA!C$1:C$500,0))*INDEX(PIS!V$1:V$500,MATCH(D420,PIS!C$1:C$500))+INDEX(ADJ!$A$1:$BZ$1000,MATCH(PAYROLL!D420,ADJ!A$1:A$500,0),MATCH(PAYROLL!CN$2,ADJ!$2:$2,0)),0)</f>
        <v/>
      </c>
      <c r="CO420">
        <f>IFERROR(INDEX(ADJ!$A$1:$BZ$1000,MATCH(PAYROLL!D420,ADJ!A$1:A$500,0),MATCH(PAYROLL!CO$2,ADJ!$2:$2,0)),0)</f>
        <v/>
      </c>
      <c r="CP420">
        <f>IFERROR(INDEX(ADJ!$A$1:$BZ$1000,MATCH(PAYROLL!D420,ADJ!A$1:A$500,0),MATCH(PAYROLL!CP$2,ADJ!$2:$2,0)),0)</f>
        <v/>
      </c>
      <c r="CQ420">
        <f>BP420-CL420-CI420-CM420-CN420-CO420-CP420-CC420</f>
        <v/>
      </c>
      <c r="CR420">
        <f>IFERROR(IF(RIGHT(INDEX(PIS!O$1:O$500,MATCH(D420,PIS!C$1:C$500,0)),5)="Gross",MIN(U420+V420,VLOOKUP("R700",TSC!B:C,2,0)*VLOOKUP("R101",TSC!B:C,2,0))*(VLOOKUP("T711",TSC!B:C,2,0)+VLOOKUP("T712",TSC!B:C,2,0))%,MIN(T420+V420,VLOOKUP("R700",TSC!B:C,2,0)*VLOOKUP("R101",TSC!B:C,2,0))*(VLOOKUP("T711",TSC!B:C,2,0)+VLOOKUP("T712",TSC!B:C,2,0)+VLOOKUP("R701",TSC!B:C,2,0))%),0)</f>
        <v/>
      </c>
      <c r="CS420">
        <f>IFERROR(IF(RIGHT(INDEX(PIS!O$1:O$500,MATCH(D420,PIS!C$1:C$500,0)),5)="Gross",MIN(U420+V420,VLOOKUP("R700",TSC!B:C,2,0)*VLOOKUP("R101",TSC!B:C,2,0))*(VLOOKUP("T714",TSC!B:C,2,0))%,MIN(T420+V420,VLOOKUP("R700",TSC!B:C,2,0)*VLOOKUP("R101",TSC!B:C,2,0))*(VLOOKUP("T704",TSC!B:C,2,0)+VLOOKUP("T714",TSC!B:C,2,0))%),0)</f>
        <v/>
      </c>
      <c r="CT420">
        <f>IFERROR(IF(RIGHT(INDEX(PIS!O$1:O$500,MATCH(D420,PIS!C$1:C$500,0)),5)="Gross",MIN(U420+V420,VLOOKUP("R700",TSC!B:C,2,0)*VLOOKUP("R101",TSC!B:C,2,0))*VLOOKUP("T705",TSC!B:C,2,0)%,MIN(T420+V420,VLOOKUP("R700",TSC!B:C,2,0)*VLOOKUP("R101",TSC!B:C,2,0))*VLOOKUP("T705",TSC!B:C,2,0)%),0)</f>
        <v/>
      </c>
      <c r="CU420">
        <f>IFERROR(IF(RIGHT(INDEX(PIS!O$1:O$500,MATCH(D420,PIS!C$1:C$500,0)),5)="Gross",MIN(U420+V420,VLOOKUP("R700",TSC!B:C,2,0)*VLOOKUP("R101",TSC!B:C,2,0))*(VLOOKUP("T713",TSC!B:C,2,0))%,MIN(T420+V420,VLOOKUP("R700",TSC!B:C,2,0)*VLOOKUP("R101",TSC!B:C,2,0))*(VLOOKUP("T713",TSC!B:C,2,0))%),0)</f>
        <v/>
      </c>
      <c r="CV420">
        <f>IFERROR(INDEX(ADJ!$A$1:$BZ$1000,MATCH(PAYROLL!D420,ADJ!A$1:A$500,0),MATCH(PAYROLL!CV$2,ADJ!$2:$2,0)),0)</f>
        <v/>
      </c>
      <c r="CW420">
        <f>IFERROR(INDEX(ADJ!$A$1:$BZ$1000,MATCH(PAYROLL!D420,ADJ!A$1:A$500,0),MATCH(PAYROLL!CW$2,ADJ!$2:$2,0)),0)</f>
        <v/>
      </c>
      <c r="CX420">
        <f>SUM(CR420:CW420)</f>
        <v/>
      </c>
      <c r="CY420">
        <f>ROUND(IF(CR420&gt;0,T420+V420*VLOOKUP("R202",TSC!$B$1:$C$500,2,0),0),0)</f>
        <v/>
      </c>
      <c r="CZ420">
        <f>IFERROR(INDEX(CSDA!D$1:D$500,MATCH($CZ$2,CSDA!C$1:C$500,0)),0)</f>
        <v/>
      </c>
      <c r="DA420">
        <f>ROUND(T420*0.7%,0)</f>
        <v/>
      </c>
      <c r="DB420">
        <f>ROUND(T420/12,0)</f>
        <v/>
      </c>
      <c r="DC420">
        <f ref="DC420" t="array">IFERROR(INDEX(CSDA!D$1:D$500,MATCH("Trích giữ"&amp;PAYROLL!DC$2,CSDA!A$1:A$500&amp;CSDA!C$1:C$500,0)),0)</f>
        <v/>
      </c>
      <c r="DD420">
        <f ref="DD420" t="array">IFERROR(INDEX(CSDA!D$1:D$500,MATCH("Trích giữ"&amp;PAYROLL!DD$2,CSDA!A$1:A$500&amp;CSDA!C$1:C$500,0)),0)</f>
        <v/>
      </c>
      <c r="DE420">
        <f ref="DE420" t="array">IFERROR(INDEX(CSDA!D$1:D$500,MATCH("Trích giữ"&amp;PAYROLL!DE$2,CSDA!A$1:A$500&amp;CSDA!C$1:C$500,0)),0)</f>
        <v/>
      </c>
      <c r="DF420">
        <f>IFERROR(INDEX(CSDA!D$1:D$500,MATCH(PAYROLL!DF$2,CSDA!C$1:C$500,0)),0)</f>
        <v/>
      </c>
      <c r="DG420">
        <f ref="DG420" t="array">IFERROR(INDEX(CSDA!D$1:D$500,MATCH("Trích giữ"&amp;PAYROLL!DG$2,CSDA!A$1:A$500&amp;CSDA!C$1:C$500,0)),0)</f>
        <v/>
      </c>
      <c r="DH420">
        <f>ROUND(T420/26,0)</f>
        <v/>
      </c>
      <c r="DI420">
        <f ref="DI420" t="array">IFERROR(INDEX(CSDA!D$1:D$500,MATCH("Trích giữ"&amp;PAYROLL!DI$2,CSDA!A$1:A$500&amp;CSDA!C$1:C$500,0)),0)</f>
        <v/>
      </c>
      <c r="DJ420">
        <f>IF(U420=0,T420*21.5%-BL420,0)</f>
        <v/>
      </c>
      <c r="DK420">
        <f ref="DK420" t="array">IFERROR(INDEX(CSDA!D$1:D$500,MATCH("Trích giữ"&amp;PAYROLL!DK$2,CSDA!A$1:A$500&amp;CSDA!C$1:C$500,0)),0)</f>
        <v/>
      </c>
      <c r="DL420">
        <f>IFERROR(INDEX(CSDA!D$1:D$500,MATCH(PAYROLL!DL$2,CSDA!C$1:C$500,0))/12,0)</f>
        <v/>
      </c>
      <c r="DM420">
        <f>SUM(DB420:DL420)</f>
        <v/>
      </c>
      <c r="DN420">
        <f>IFERROR(INDEX(ADJ!$A$1:$BZ$1000,MATCH(PAYROLL!D420,ADJ!A$1:A$500,0),MATCH(PAYROLL!DN$2,ADJ!$2:$2,0)),0)</f>
        <v/>
      </c>
      <c r="DO420">
        <f>IFERROR(SUM(BP420,DM420:DN420,CX420:DA420)-DT420,0)</f>
        <v/>
      </c>
      <c r="DP420">
        <f ref="DP420" t="array">SUM(BW420*IFERROR(INDEX(CSDA!D$1:D$500,MATCH(BW$2,CSDA!C$1:C$500,0)),0)%,CX420*IFERROR(INDEX(CSDA!D$1:D$500,MATCH(CX$2,CSDA!C$1:C$500,0)),0)%,DA420*IFERROR(INDEX(CSDA!D$1:D$500,MATCH(DA$2,CSDA!C$1:C$500,0)),0)%,DB420*IFERROR(INDEX(CSDA!D$1:D$500,MATCH(DB$2,CSDA!C$1:C$500,0)),0)%,DF420*IFERROR(INDEX(CSDA!D$1:D$500,MATCH("Phí dịch vụ"&amp;PAYROLL!DF$2,CSDA!A$1:A$500&amp;CSDA!C$1:C$500,0)),0)%,DC420*IFERROR(INDEX(CSDA!D$1:D$500,MATCH("Phí dịch vụ"&amp;PAYROLL!DC$2,CSDA!A$1:A$500&amp;CSDA!C$1:C$500,0)),0)%,DH420*IFERROR(INDEX(CSDA!D$1:D$500,MATCH("Phí dịch vụ"&amp;PAYROLL!DH$2,CSDA!A$1:A$500&amp;CSDA!C$1:C$500,0)),0)%,DJ420*IFERROR(INDEX(CSDA!D$1:D$500,MATCH("Phí dịch vụ"&amp;PAYROLL!DJ$2,CSDA!A$1:A$500&amp;CSDA!C$1:C$500,0)),0)%,BN420*IFERROR(INDEX(CSDA!D$1:D$500,MATCH(BN$2,CSDA!C$1:C$500,0)),0)%)-BN420*7%</f>
        <v/>
      </c>
      <c r="DQ420">
        <f>IFERROR(INDEX(ADJ!$A$1:$BZ$1000,MATCH(PAYROLL!D420,ADJ!A$1:A$500,0),MATCH(PAYROLL!DQ$2,ADJ!$2:$2,0)),0)</f>
        <v/>
      </c>
      <c r="DR420">
        <f>IFERROR(INDEX(ADJ!$A$1:$BZ$1000,MATCH(PAYROLL!D420,ADJ!A$1:A$500,0),MATCH(PAYROLL!DR$2,ADJ!$2:$2,0)),0)</f>
        <v/>
      </c>
      <c r="DS420">
        <f>SUM(DP420:DR420)</f>
        <v/>
      </c>
      <c r="DT420">
        <f>EK420</f>
        <v/>
      </c>
      <c r="DU420">
        <f>SUM(DO420:DR420)</f>
        <v/>
      </c>
      <c r="DV420">
        <f>ROUND(DU420*0.1,0)</f>
        <v/>
      </c>
      <c r="DW420">
        <f>DU420+DV420</f>
        <v/>
      </c>
      <c r="DZ420">
        <f>IFERROR(INDEX(ADJ!$A$1:$BZ$1000,MATCH(PAYROLL!$D420,ADJ!A$1:A$500,0),MATCH(PAYROLL!DZ$2,ADJ!$2:$2,0)),0)</f>
        <v/>
      </c>
      <c r="EA420">
        <f>IFERROR(INDEX(ADJ!$A$1:$BZ$1000,MATCH(PAYROLL!$D420,ADJ!A$1:A$500,0),MATCH(PAYROLL!EA$2,ADJ!$2:$2,0)),0)</f>
        <v/>
      </c>
      <c r="EB420">
        <f>IFERROR(INDEX(ADJ!$A$1:$BZ$1000,MATCH(PAYROLL!$D420,ADJ!A$1:A$500,0),MATCH(PAYROLL!EB$2,ADJ!$2:$2,0)),0)</f>
        <v/>
      </c>
      <c r="EC420">
        <f>IFERROR(INDEX(ADJ!$A$1:$BZ$1000,MATCH(PAYROLL!$D420,ADJ!A$1:A$500,0),MATCH(PAYROLL!EC$2,ADJ!$2:$2,0)),0)</f>
        <v/>
      </c>
      <c r="ED420">
        <f>IFERROR(INDEX(ADJ!$A$1:$BZ$1000,MATCH(PAYROLL!$D420,ADJ!A$1:A$500,0),MATCH(PAYROLL!ED$2,ADJ!$2:$2,0)),0)</f>
        <v/>
      </c>
      <c r="EE420">
        <f>IFERROR(INDEX(ADJ!$A$1:$BZ$1000,MATCH(PAYROLL!$D420,ADJ!A$1:A$500,0),MATCH(PAYROLL!EE$2,ADJ!$2:$2,0)),0)</f>
        <v/>
      </c>
      <c r="EF420">
        <f>IFERROR(INDEX(ADJ!$A$1:$BZ$1000,MATCH(PAYROLL!$D420,ADJ!A$1:A$500,0),MATCH(PAYROLL!EF$2,ADJ!$2:$2,0)),0)</f>
        <v/>
      </c>
      <c r="EG420">
        <f>IFERROR(INDEX(ADJ!$A$1:$BZ$1000,MATCH(PAYROLL!$D420,ADJ!A$1:A$500,0),MATCH(PAYROLL!EG$2,ADJ!$2:$2,0)),0)</f>
        <v/>
      </c>
      <c r="EH420">
        <f>IFERROR(INDEX(ADJ!$A$1:$BZ$1000,MATCH(PAYROLL!$D420,ADJ!A$1:A$500,0),MATCH(PAYROLL!EH$2,ADJ!$2:$2,0)),0)</f>
        <v/>
      </c>
      <c r="EI420">
        <f>IFERROR(INDEX(ADJ!$A$1:$BZ$1000,MATCH(PAYROLL!D420,ADJ!A$1:A$500,0),MATCH(PAYROLL!EI$2,ADJ!$2:$2,0)),0)</f>
        <v/>
      </c>
      <c r="EJ420">
        <f>IFERROR(INDEX(ADJ!$A$1:$BZ$1000,MATCH(PAYROLL!$D420,ADJ!A$1:A$500,0),MATCH(PAYROLL!EJ$2,ADJ!$2:$2,0)),0)</f>
        <v/>
      </c>
      <c r="EK420">
        <f>SUM(DZ420:EJ420)</f>
        <v/>
      </c>
    </row>
    <row r="421">
      <c r="A421" t="n">
        <v>419</v>
      </c>
      <c r="B421" t="inlineStr">
        <is>
          <t>Nông Quang Tú</t>
        </is>
      </c>
      <c r="D421" t="inlineStr">
        <is>
          <t>159903-01</t>
        </is>
      </c>
      <c r="S421">
        <f>IFERROR(INDEX(PIS!$A$1:$BZ$1000,MATCH($D421,PIS!C$1:C$500,0),MATCH("Lương CB tháng trước",PIS!$1:$1,0)),0)</f>
        <v/>
      </c>
      <c r="T421">
        <f>IFERROR(INDEX(PIS!$A$1:$BZ$1000,MATCH($D421,PIS!C$1:C$500,0),MATCH("Lương CB hiện tại",PIS!$1:$1,0)),0)</f>
        <v/>
      </c>
      <c r="U421">
        <f>IFERROR(INDEX(PIS!$A$1:$BZ$1000,MATCH($D421,PIS!C$1:C$500,0),MATCH("Lương đóng BHBB",PIS!$1:$1,0)),0)</f>
        <v/>
      </c>
      <c r="V421">
        <f>IFERROR(INDEX(PIS!$A$1:$BZ$1000,MATCH($D421,PIS!C$1:C$500,0),MATCH(V$2,PIS!$2:$2,0)),0)</f>
        <v/>
      </c>
      <c r="W421">
        <f>IFERROR(INDEX(PIS!$A$1:$BZ$1000,MATCH($D421,PIS!C$1:C$500,0),MATCH(W$2,PIS!$2:$2,0)),0)</f>
        <v/>
      </c>
      <c r="X421">
        <f>IFERROR(INDEX(PIS!$A$1:$BZ$1000,MATCH($D421,PIS!C$1:C$500,0),MATCH(X$2,PIS!$2:$2,0)),0)</f>
        <v/>
      </c>
      <c r="Y421">
        <f>IFERROR(INDEX(PIS!$A$1:$BZ$1000,MATCH($D421,PIS!C$1:C$500,0),MATCH(Y$2,PIS!$2:$2,0)),0)</f>
        <v/>
      </c>
      <c r="Z421">
        <f>IFERROR(INDEX(PIS!$A$1:$BZ$1000,MATCH($D421,PIS!C$1:C$500,0),MATCH(Z$2,PIS!$2:$2,0)),0)</f>
        <v/>
      </c>
      <c r="AA421">
        <f>IFERROR(INDEX(PIS!$A$1:$BZ$1000,MATCH($D421,PIS!C$1:C$500,0),MATCH(AA$2,PIS!$2:$2,0)),0)</f>
        <v/>
      </c>
      <c r="AB421">
        <f>IFERROR(INDEX(PIS!$A$1:$BZ$1000,MATCH($D421,PIS!C$1:C$500,0),MATCH(AB$2,PIS!$2:$2,0)),0)</f>
        <v/>
      </c>
      <c r="AC421">
        <f>SUM(V421:AB421)</f>
        <v/>
      </c>
      <c r="AD421">
        <f>IFERROR(INDEX(TIMESHEET!$A$1:$AI$5000,MATCH($D421,TIMESHEET!A$1:A$500,0),MATCH("T100",TIMESHEET!$2:$2,0))-2,0)</f>
        <v/>
      </c>
      <c r="AE421">
        <f>IFERROR(INDEX(TIMESHEET!$A$1:$AI$5000,MATCH($D421,TIMESHEET!A$1:A$500,0),MATCH("T202",TIMESHEET!$2:$2,0)),0)</f>
        <v/>
      </c>
      <c r="AF421">
        <f>IFERROR(INDEX(TIMESHEET!$A$1:$AI$5000,MATCH($D421,TIMESHEET!A$1:A$500,0),MATCH("T302",TIMESHEET!$2:$2,0)),0)</f>
        <v/>
      </c>
      <c r="AG421">
        <f>IFERROR(INDEX(TIMESHEET!$A$1:$AI$5000,MATCH($D421,TIMESHEET!A$1:A$500,0),MATCH("T406",TIMESHEET!$2:$2,0)),0)</f>
        <v/>
      </c>
      <c r="AH421">
        <f>AE421+AG421</f>
        <v/>
      </c>
      <c r="AI421">
        <f>IFERROR(INDEX(TIMESHEET!$A$1:$AI$5000,MATCH($D421,TIMESHEET!A$1:A$500,0),MATCH("T701",TIMESHEET!$2:$2,0)),0)</f>
        <v/>
      </c>
      <c r="AJ421">
        <f>IFERROR(INDEX(TIMESHEET!$A$1:$AI$5000,MATCH($D421,TIMESHEET!B$1:B$500,0),MATCH("T320",TIMESHEET!$2:$2,0)),0)</f>
        <v/>
      </c>
      <c r="AK421">
        <f>IFERROR(IF(LEFT(INDEX(PIS!O$1:O$500,MATCH(D421,PIS!C$1:C$500)),1)="M",T421/AD421*SUM(AE421:AG421),T421*AD421),0)</f>
        <v/>
      </c>
      <c r="AL421">
        <f>IFERROR(INDEX(ADJ!$A$1:$BZ$1000,MATCH(PAYROLL!D421,ADJ!A$1:A$500,0),MATCH(PAYROLL!AL$2,ADJ!$2:$2,0)),0)</f>
        <v/>
      </c>
      <c r="AM421">
        <f>SUM(AK421:AL421)</f>
        <v/>
      </c>
      <c r="AN421">
        <f>IFERROR(ROUND(V421/$AD421*$AH421,0),0)</f>
        <v/>
      </c>
      <c r="AO421">
        <f>IFERROR(ROUND(W421/$AD421*$AH421,0),0)</f>
        <v/>
      </c>
      <c r="AP421">
        <f>IFERROR(ROUND(X421/$AD421*$AE421,0),0)</f>
        <v/>
      </c>
      <c r="AQ421">
        <f>IFERROR(ROUND(Y421/$AD421*$AH421,0),0)</f>
        <v/>
      </c>
      <c r="AR421">
        <f>IFERROR(ROUND(Z421/$AD421*$AH421,0),0)</f>
        <v/>
      </c>
      <c r="AS421">
        <f>IFERROR(ROUND(AA421/$AD421*$AH421,0),0)</f>
        <v/>
      </c>
      <c r="AT421">
        <f>IFERROR(IF((AE421+AF421+AG421)&gt;13,AB421,ROUND(AB421/AD421*AH421,0)),0)</f>
        <v/>
      </c>
      <c r="AU421">
        <f>IFERROR(INDEX(ADJ!$A$1:$BZ$1000,MATCH(PAYROLL!D421,ADJ!A$1:A$500,0),MATCH(PAYROLL!AU$2,ADJ!$2:$2,0)),0)</f>
        <v/>
      </c>
      <c r="AV421">
        <f>ROUND(SUM(AN421:AU421),0)</f>
        <v/>
      </c>
      <c r="AW421">
        <f>IFERROR(INDEX(TIMESHEET!$A$1:$AI$5000,MATCH(PAYROLL!D421,TIMESHEET!A$1:A$500,0),MATCH("T620",TIMESHEET!$2:$2,0)),0)</f>
        <v/>
      </c>
      <c r="AX421">
        <f>IFERROR(INDEX(TIMESHEET!$A$1:$AI$5000,MATCH(PAYROLL!D421,TIMESHEET!A$1:A$500,0),MATCH("T601",TIMESHEET!$2:$2,0)),0)</f>
        <v/>
      </c>
      <c r="AY421">
        <f>IFERROR(INDEX(TIMESHEET!$A$1:$AI$5000,MATCH(PAYROLL!D421,TIMESHEET!A$1:A$500,0),MATCH("T602",TIMESHEET!$2:$2,0)),0)</f>
        <v/>
      </c>
      <c r="AZ421">
        <f>IFERROR(INDEX(TIMESHEET!$A$1:$AI$5000,MATCH(PAYROLL!D421,TIMESHEET!A$1:A$500,0),MATCH("T603",TIMESHEET!$2:$2,0)),0)</f>
        <v/>
      </c>
      <c r="BA421">
        <f>IFERROR(INDEX(TIMESHEET!$A$1:$AI$5000,MATCH(PAYROLL!D421,TIMESHEET!A$1:A$500,0),MATCH("T611",TIMESHEET!$2:$2,0)),0)</f>
        <v/>
      </c>
      <c r="BB421">
        <f>IFERROR(INDEX(TIMESHEET!$A$1:$AI$5000,MATCH(PAYROLL!D421,TIMESHEET!A$1:A$500,0),MATCH("T612",TIMESHEET!$2:$2,0)),0)</f>
        <v/>
      </c>
      <c r="BC421">
        <f>IFERROR(INDEX(TIMESHEET!$A$1:$AI$5000,MATCH(PAYROLL!D421,TIMESHEET!A$1:A$500,0),MATCH("T613",TIMESHEET!$2:$2,0)),0)</f>
        <v/>
      </c>
      <c r="BD421">
        <f>IFERROR(INDEX(TIMESHEET!$A$1:$AI$5000,MATCH(PAYROLL!D421,TIMESHEET!A$1:A$500,0),MATCH("T500",TIMESHEET!$2:$2,0)),0)</f>
        <v/>
      </c>
      <c r="BE421">
        <f>IFERROR(IF(LEFT(INDEX(PIS!O$1:O$500,MATCH(D421,PIS!C$1:C$500)),1)="M",T421/AD421/8*(AW421+AX421*1.5+AY421*2+AZ421*3+BA421*2.1+BB421*2.7+BC421*3.9+BD421*0.3),T421/8*(AW421+AX421*1.5+AY421*2+AZ421*3+BA421*2.1+BB421*2.7+BC421*3.9+BD421*0.3)),0)</f>
        <v/>
      </c>
      <c r="BF421">
        <f>IFERROR(INDEX(ADJ!$A$1:$BZ$1000,MATCH(PAYROLL!$D421,ADJ!A$1:A$500,0),MATCH(PAYROLL!BF$2,ADJ!$2:$2,0)),0)</f>
        <v/>
      </c>
      <c r="BG421">
        <f>IFERROR(INDEX(ADJ!$A$1:$BZ$1000,MATCH(PAYROLL!D421,ADJ!A$1:A$500,0),MATCH(PAYROLL!BG$2,ADJ!$2:$2,0)),0)</f>
        <v/>
      </c>
      <c r="BH421">
        <f>IFERROR(INDEX(ADJ!$A$1:$BZ$1000,MATCH(PAYROLL!D421,ADJ!A$1:A$500,0),MATCH(PAYROLL!BH$2,ADJ!$2:$2,0)),0)</f>
        <v/>
      </c>
      <c r="BI421">
        <f>IFERROR(INDEX(ADJ!$A$1:$BZ$1000,MATCH(PAYROLL!D421,ADJ!A$1:A$500,0),MATCH(PAYROLL!BI$2,ADJ!$2:$2,0)),0)</f>
        <v/>
      </c>
      <c r="BJ421">
        <f>IFERROR(INDEX(ADJ!$A$1:$BZ$1000,MATCH(PAYROLL!D421,ADJ!A$1:A$500,0),MATCH(PAYROLL!BJ$2,ADJ!$2:$2,0)),0)</f>
        <v/>
      </c>
      <c r="BK421">
        <f>SUM(BF421:BJ421)</f>
        <v/>
      </c>
      <c r="BL421">
        <f>IFERROR(INDEX(ADJ!$A$1:$BZ$1000,MATCH(PAYROLL!D421,ADJ!A$1:A$500,0),MATCH(PAYROLL!BL$2,ADJ!$2:$2,0)),0)</f>
        <v/>
      </c>
      <c r="BM421">
        <f>IFERROR(INDEX(ADJ!$A$1:$BZ$1000,MATCH(PAYROLL!D421,ADJ!A$1:A$500,0),MATCH(PAYROLL!BM$2,ADJ!$2:$2,0)),0)</f>
        <v/>
      </c>
      <c r="BN421">
        <f>IFERROR(INDEX(ADJ!$A$1:$BZ$1000,MATCH(PAYROLL!D421,ADJ!A$1:A$500,0),MATCH(PAYROLL!BN$2,ADJ!$2:$2,0)),0)</f>
        <v/>
      </c>
      <c r="BO421">
        <f>IFERROR(INDEX(ADJ!$A$1:$BZ$1000,MATCH(PAYROLL!D421,ADJ!A$1:A$500,0),MATCH(PAYROLL!BO$2,ADJ!$2:$2,0)),0)</f>
        <v/>
      </c>
      <c r="BP421">
        <f>SUM(AM421,AV421,BE421,BK421,BL421:BO421)</f>
        <v/>
      </c>
      <c r="BQ421">
        <f>BO421</f>
        <v/>
      </c>
      <c r="BR421">
        <f>IFERROR(ROUND(IF(LEFT(INDEX(PIS!O$1:O$500,MATCH(D421,PIS!C$1:C$500)),1)="D",T421/8*(BD421*0.3),IF(LEFT(INDEX(PIS!O$1:O$500,MATCH(D421,PIS!C$1:C$500)),1)="H",T421*($BD421*0.3),T421/$AD421/8*($BD421*0.3))),0),0)</f>
        <v/>
      </c>
      <c r="BS421">
        <f>IF(AP421&lt;1,0,MIN(AP421,730000))</f>
        <v/>
      </c>
      <c r="BT421">
        <f>IFERROR(ROUND((BE421-SUM(AW421:BC421)*T421/AD421/8),0)-BR421,0)</f>
        <v/>
      </c>
      <c r="BU421">
        <f>AO421</f>
        <v/>
      </c>
      <c r="BV421">
        <f>SUM(BQ421:BU421)</f>
        <v/>
      </c>
      <c r="BW421">
        <f>BP421-BV421</f>
        <v/>
      </c>
      <c r="BX421">
        <f>IFERROR(IF(RIGHT(INDEX(PIS!O$1:O$500,MATCH(D421,PIS!C$1:C$500)),5)="Gross",MIN(U421+V421,VLOOKUP("R700",TSC!B:C,2,0)*VLOOKUP("R101",TSC!B:C,2,0))*VLOOKUP("R701",TSC!B:C,2,0)%,0),0)</f>
        <v/>
      </c>
      <c r="BY421">
        <f>IFERROR(IF(RIGHT(INDEX(PIS!O$1:O$500,MATCH(D421,PIS!C$1:C$500)),5)="Gross",MIN(U421+V421,VLOOKUP("R700",TSC!B:C,2,0)*VLOOKUP("R101",TSC!B:C,2,0))*VLOOKUP("T704",TSC!B:C,2,0)%,0),0)</f>
        <v/>
      </c>
      <c r="BZ421">
        <f>IFERROR(IF(RIGHT(INDEX(PIS!O$1:O$500,MATCH(D421,PIS!C$1:C$500)),5)="Gross",MIN(U421+V421,VLOOKUP("R700",TSC!B:C,2,0)*VLOOKUP("1",TSC!F:G,2,0))*VLOOKUP("T705",TSC!B:C,2,0)%,0),0)</f>
        <v/>
      </c>
      <c r="CA421">
        <f>IFERROR(INDEX(ADJ!$A$1:$BZ$1000,MATCH(PAYROLL!D421,ADJ!A$1:A$500,0),MATCH(PAYROLL!CA$2,ADJ!$2:$2,0)),0)</f>
        <v/>
      </c>
      <c r="CB421">
        <f>IFERROR(INDEX(ADJ!$A$1:$BZ$1000,MATCH(PAYROLL!D421,ADJ!A$1:A$500,0),MATCH(PAYROLL!CB$2,ADJ!$2:$2,0)),0)</f>
        <v/>
      </c>
      <c r="CC421">
        <f>SUM(BX421:CB421)</f>
        <v/>
      </c>
      <c r="CD421">
        <f>IFERROR(INDEX(PIS!$A$1:$BZ$1000,MATCH(PAYROLL!D421,PIS!C$1:C$500,0),MATCH(PAYROLL!CD$1,PIS!$1:$1,0)),0)</f>
        <v/>
      </c>
      <c r="CE421">
        <f>IFERROR(IF(OR(INDEX(PIS!P$1:P$500,MATCH(D421,PIS!C$1:C$500,0))="LT2",INDEX(PIS!P$1:P$500,MATCH(D421,PIS!C$1:C$500,0))="P10"),0,SUM(CC421,CD421*VLOOKUP("R601",TSC!B:C,2,0),VLOOKUP("R602",TSC!B:C,2,0))),0)</f>
        <v/>
      </c>
      <c r="CF421">
        <f>MAX(BW421-CE421,0)</f>
        <v/>
      </c>
      <c r="CG421">
        <f>IFERROR(IF(OR(RIGHT(INDEX(PIS!P$1:P$500,MATCH(D421,PIS!C$1:C$500)),5)="P10",RIGHT(INDEX(PIS!P$1:P$500,MATCH(D421,PIS!C$1:C$500)),5)="CK"),0,IF(CF421&lt;=5000000,CF421*5%,IF(CF421&lt;=10000000,CF421*10%-250000,IF(CF421&lt;=18000000,CF421*15%-750000,IF(CF421&lt;=32000000,CF421*20%-1650000,IF(CF421&lt;=52000000,CF421*25%-3250000,IF(CF421&lt;=80000000,BH421*30%-5850000,CF421*35%-9850000))))))),0)</f>
        <v/>
      </c>
      <c r="CH421">
        <f>IFERROR(IF(OR(INDEX(PIS!P$1:P$500,MATCH(D421,PIS!C$1:C$500))="LT",INDEX(PIS!P$1:P$500,MATCH(D421,PIS!C$1:C$500))="CK"),0,IF(CF421&lt;2000000,0,CF421*10%)),0)</f>
        <v/>
      </c>
      <c r="CI421">
        <f>IFERROR(INDEX(ADJ!$A$1:$BZ$1000,MATCH(PAYROLL!D421,ADJ!A$1:A$500,0),MATCH(PAYROLL!CI$2,ADJ!$2:$2,0)),0)</f>
        <v/>
      </c>
      <c r="CJ421">
        <f>IFERROR(INDEX(ADJ!$A$1:$BZ$1000,MATCH(PAYROLL!D421,ADJ!A$1:A$500,0),MATCH(PAYROLL!CJ$2,ADJ!$2:$2,0)),0)</f>
        <v/>
      </c>
      <c r="CK421">
        <f>IFERROR(INDEX(ADJ!$A$1:$BZ$1000,MATCH(PAYROLL!D421,ADJ!A$1:A$500,0),MATCH(PAYROLL!CK$2,ADJ!$2:$2,0)),0)</f>
        <v/>
      </c>
      <c r="CL421">
        <f>SUM(CG421:CK421)</f>
        <v/>
      </c>
      <c r="CM421">
        <f>ROUND(SUM(CH421:CK421),0)</f>
        <v/>
      </c>
      <c r="CN421">
        <f>IFERROR(INDEX(CSDA!D$1:D$500,MATCH($CN$2,CSDA!C$1:C$500,0))*INDEX(PIS!V$1:V$500,MATCH(D421,PIS!C$1:C$500))+INDEX(ADJ!$A$1:$BZ$1000,MATCH(PAYROLL!D421,ADJ!A$1:A$500,0),MATCH(PAYROLL!CN$2,ADJ!$2:$2,0)),0)</f>
        <v/>
      </c>
      <c r="CO421">
        <f>IFERROR(INDEX(ADJ!$A$1:$BZ$1000,MATCH(PAYROLL!D421,ADJ!A$1:A$500,0),MATCH(PAYROLL!CO$2,ADJ!$2:$2,0)),0)</f>
        <v/>
      </c>
      <c r="CP421">
        <f>IFERROR(INDEX(ADJ!$A$1:$BZ$1000,MATCH(PAYROLL!D421,ADJ!A$1:A$500,0),MATCH(PAYROLL!CP$2,ADJ!$2:$2,0)),0)</f>
        <v/>
      </c>
      <c r="CQ421">
        <f>BP421-CL421-CI421-CM421-CN421-CO421-CP421-CC421</f>
        <v/>
      </c>
      <c r="CR421">
        <f>IFERROR(IF(RIGHT(INDEX(PIS!O$1:O$500,MATCH(D421,PIS!C$1:C$500,0)),5)="Gross",MIN(U421+V421,VLOOKUP("R700",TSC!B:C,2,0)*VLOOKUP("R101",TSC!B:C,2,0))*(VLOOKUP("T711",TSC!B:C,2,0)+VLOOKUP("T712",TSC!B:C,2,0))%,MIN(T421+V421,VLOOKUP("R700",TSC!B:C,2,0)*VLOOKUP("R101",TSC!B:C,2,0))*(VLOOKUP("T711",TSC!B:C,2,0)+VLOOKUP("T712",TSC!B:C,2,0)+VLOOKUP("R701",TSC!B:C,2,0))%),0)</f>
        <v/>
      </c>
      <c r="CS421">
        <f>IFERROR(IF(RIGHT(INDEX(PIS!O$1:O$500,MATCH(D421,PIS!C$1:C$500,0)),5)="Gross",MIN(U421+V421,VLOOKUP("R700",TSC!B:C,2,0)*VLOOKUP("R101",TSC!B:C,2,0))*(VLOOKUP("T714",TSC!B:C,2,0))%,MIN(T421+V421,VLOOKUP("R700",TSC!B:C,2,0)*VLOOKUP("R101",TSC!B:C,2,0))*(VLOOKUP("T704",TSC!B:C,2,0)+VLOOKUP("T714",TSC!B:C,2,0))%),0)</f>
        <v/>
      </c>
      <c r="CT421">
        <f>IFERROR(IF(RIGHT(INDEX(PIS!O$1:O$500,MATCH(D421,PIS!C$1:C$500,0)),5)="Gross",MIN(U421+V421,VLOOKUP("R700",TSC!B:C,2,0)*VLOOKUP("R101",TSC!B:C,2,0))*VLOOKUP("T705",TSC!B:C,2,0)%,MIN(T421+V421,VLOOKUP("R700",TSC!B:C,2,0)*VLOOKUP("R101",TSC!B:C,2,0))*VLOOKUP("T705",TSC!B:C,2,0)%),0)</f>
        <v/>
      </c>
      <c r="CU421">
        <f>IFERROR(IF(RIGHT(INDEX(PIS!O$1:O$500,MATCH(D421,PIS!C$1:C$500,0)),5)="Gross",MIN(U421+V421,VLOOKUP("R700",TSC!B:C,2,0)*VLOOKUP("R101",TSC!B:C,2,0))*(VLOOKUP("T713",TSC!B:C,2,0))%,MIN(T421+V421,VLOOKUP("R700",TSC!B:C,2,0)*VLOOKUP("R101",TSC!B:C,2,0))*(VLOOKUP("T713",TSC!B:C,2,0))%),0)</f>
        <v/>
      </c>
      <c r="CV421">
        <f>IFERROR(INDEX(ADJ!$A$1:$BZ$1000,MATCH(PAYROLL!D421,ADJ!A$1:A$500,0),MATCH(PAYROLL!CV$2,ADJ!$2:$2,0)),0)</f>
        <v/>
      </c>
      <c r="CW421">
        <f>IFERROR(INDEX(ADJ!$A$1:$BZ$1000,MATCH(PAYROLL!D421,ADJ!A$1:A$500,0),MATCH(PAYROLL!CW$2,ADJ!$2:$2,0)),0)</f>
        <v/>
      </c>
      <c r="CX421">
        <f>SUM(CR421:CW421)</f>
        <v/>
      </c>
      <c r="CY421">
        <f>ROUND(IF(CR421&gt;0,T421+V421*VLOOKUP("R202",TSC!$B$1:$C$500,2,0),0),0)</f>
        <v/>
      </c>
      <c r="CZ421">
        <f>IFERROR(INDEX(CSDA!D$1:D$500,MATCH($CZ$2,CSDA!C$1:C$500,0)),0)</f>
        <v/>
      </c>
      <c r="DA421">
        <f>ROUND(T421*0.7%,0)</f>
        <v/>
      </c>
      <c r="DB421">
        <f>ROUND(T421/12,0)</f>
        <v/>
      </c>
      <c r="DC421">
        <f ref="DC421" t="array">IFERROR(INDEX(CSDA!D$1:D$500,MATCH("Trích giữ"&amp;PAYROLL!DC$2,CSDA!A$1:A$500&amp;CSDA!C$1:C$500,0)),0)</f>
        <v/>
      </c>
      <c r="DD421">
        <f ref="DD421" t="array">IFERROR(INDEX(CSDA!D$1:D$500,MATCH("Trích giữ"&amp;PAYROLL!DD$2,CSDA!A$1:A$500&amp;CSDA!C$1:C$500,0)),0)</f>
        <v/>
      </c>
      <c r="DE421">
        <f ref="DE421" t="array">IFERROR(INDEX(CSDA!D$1:D$500,MATCH("Trích giữ"&amp;PAYROLL!DE$2,CSDA!A$1:A$500&amp;CSDA!C$1:C$500,0)),0)</f>
        <v/>
      </c>
      <c r="DF421">
        <f>IFERROR(INDEX(CSDA!D$1:D$500,MATCH(PAYROLL!DF$2,CSDA!C$1:C$500,0)),0)</f>
        <v/>
      </c>
      <c r="DG421">
        <f ref="DG421" t="array">IFERROR(INDEX(CSDA!D$1:D$500,MATCH("Trích giữ"&amp;PAYROLL!DG$2,CSDA!A$1:A$500&amp;CSDA!C$1:C$500,0)),0)</f>
        <v/>
      </c>
      <c r="DH421">
        <f>ROUND(T421/26,0)</f>
        <v/>
      </c>
      <c r="DI421">
        <f ref="DI421" t="array">IFERROR(INDEX(CSDA!D$1:D$500,MATCH("Trích giữ"&amp;PAYROLL!DI$2,CSDA!A$1:A$500&amp;CSDA!C$1:C$500,0)),0)</f>
        <v/>
      </c>
      <c r="DJ421">
        <f>IF(U421=0,T421*21.5%-BL421,0)</f>
        <v/>
      </c>
      <c r="DK421">
        <f ref="DK421" t="array">IFERROR(INDEX(CSDA!D$1:D$500,MATCH("Trích giữ"&amp;PAYROLL!DK$2,CSDA!A$1:A$500&amp;CSDA!C$1:C$500,0)),0)</f>
        <v/>
      </c>
      <c r="DL421">
        <f>IFERROR(INDEX(CSDA!D$1:D$500,MATCH(PAYROLL!DL$2,CSDA!C$1:C$500,0))/12,0)</f>
        <v/>
      </c>
      <c r="DM421">
        <f>SUM(DB421:DL421)</f>
        <v/>
      </c>
      <c r="DN421">
        <f>IFERROR(INDEX(ADJ!$A$1:$BZ$1000,MATCH(PAYROLL!D421,ADJ!A$1:A$500,0),MATCH(PAYROLL!DN$2,ADJ!$2:$2,0)),0)</f>
        <v/>
      </c>
      <c r="DO421">
        <f>IFERROR(SUM(BP421,DM421:DN421,CX421:DA421)-DT421,0)</f>
        <v/>
      </c>
      <c r="DP421">
        <f ref="DP421" t="array">SUM(BW421*IFERROR(INDEX(CSDA!D$1:D$500,MATCH(BW$2,CSDA!C$1:C$500,0)),0)%,CX421*IFERROR(INDEX(CSDA!D$1:D$500,MATCH(CX$2,CSDA!C$1:C$500,0)),0)%,DA421*IFERROR(INDEX(CSDA!D$1:D$500,MATCH(DA$2,CSDA!C$1:C$500,0)),0)%,DB421*IFERROR(INDEX(CSDA!D$1:D$500,MATCH(DB$2,CSDA!C$1:C$500,0)),0)%,DF421*IFERROR(INDEX(CSDA!D$1:D$500,MATCH("Phí dịch vụ"&amp;PAYROLL!DF$2,CSDA!A$1:A$500&amp;CSDA!C$1:C$500,0)),0)%,DC421*IFERROR(INDEX(CSDA!D$1:D$500,MATCH("Phí dịch vụ"&amp;PAYROLL!DC$2,CSDA!A$1:A$500&amp;CSDA!C$1:C$500,0)),0)%,DH421*IFERROR(INDEX(CSDA!D$1:D$500,MATCH("Phí dịch vụ"&amp;PAYROLL!DH$2,CSDA!A$1:A$500&amp;CSDA!C$1:C$500,0)),0)%,DJ421*IFERROR(INDEX(CSDA!D$1:D$500,MATCH("Phí dịch vụ"&amp;PAYROLL!DJ$2,CSDA!A$1:A$500&amp;CSDA!C$1:C$500,0)),0)%,BN421*IFERROR(INDEX(CSDA!D$1:D$500,MATCH(BN$2,CSDA!C$1:C$500,0)),0)%)-BN421*7%</f>
        <v/>
      </c>
      <c r="DQ421">
        <f>IFERROR(INDEX(ADJ!$A$1:$BZ$1000,MATCH(PAYROLL!D421,ADJ!A$1:A$500,0),MATCH(PAYROLL!DQ$2,ADJ!$2:$2,0)),0)</f>
        <v/>
      </c>
      <c r="DR421">
        <f>IFERROR(INDEX(ADJ!$A$1:$BZ$1000,MATCH(PAYROLL!D421,ADJ!A$1:A$500,0),MATCH(PAYROLL!DR$2,ADJ!$2:$2,0)),0)</f>
        <v/>
      </c>
      <c r="DS421">
        <f>SUM(DP421:DR421)</f>
        <v/>
      </c>
      <c r="DT421">
        <f>EK421</f>
        <v/>
      </c>
      <c r="DU421">
        <f>SUM(DO421:DR421)</f>
        <v/>
      </c>
      <c r="DV421">
        <f>ROUND(DU421*0.1,0)</f>
        <v/>
      </c>
      <c r="DW421">
        <f>DU421+DV421</f>
        <v/>
      </c>
      <c r="DZ421">
        <f>IFERROR(INDEX(ADJ!$A$1:$BZ$1000,MATCH(PAYROLL!$D421,ADJ!A$1:A$500,0),MATCH(PAYROLL!DZ$2,ADJ!$2:$2,0)),0)</f>
        <v/>
      </c>
      <c r="EA421">
        <f>IFERROR(INDEX(ADJ!$A$1:$BZ$1000,MATCH(PAYROLL!$D421,ADJ!A$1:A$500,0),MATCH(PAYROLL!EA$2,ADJ!$2:$2,0)),0)</f>
        <v/>
      </c>
      <c r="EB421">
        <f>IFERROR(INDEX(ADJ!$A$1:$BZ$1000,MATCH(PAYROLL!$D421,ADJ!A$1:A$500,0),MATCH(PAYROLL!EB$2,ADJ!$2:$2,0)),0)</f>
        <v/>
      </c>
      <c r="EC421">
        <f>IFERROR(INDEX(ADJ!$A$1:$BZ$1000,MATCH(PAYROLL!$D421,ADJ!A$1:A$500,0),MATCH(PAYROLL!EC$2,ADJ!$2:$2,0)),0)</f>
        <v/>
      </c>
      <c r="ED421">
        <f>IFERROR(INDEX(ADJ!$A$1:$BZ$1000,MATCH(PAYROLL!$D421,ADJ!A$1:A$500,0),MATCH(PAYROLL!ED$2,ADJ!$2:$2,0)),0)</f>
        <v/>
      </c>
      <c r="EE421">
        <f>IFERROR(INDEX(ADJ!$A$1:$BZ$1000,MATCH(PAYROLL!$D421,ADJ!A$1:A$500,0),MATCH(PAYROLL!EE$2,ADJ!$2:$2,0)),0)</f>
        <v/>
      </c>
      <c r="EF421">
        <f>IFERROR(INDEX(ADJ!$A$1:$BZ$1000,MATCH(PAYROLL!$D421,ADJ!A$1:A$500,0),MATCH(PAYROLL!EF$2,ADJ!$2:$2,0)),0)</f>
        <v/>
      </c>
      <c r="EG421">
        <f>IFERROR(INDEX(ADJ!$A$1:$BZ$1000,MATCH(PAYROLL!$D421,ADJ!A$1:A$500,0),MATCH(PAYROLL!EG$2,ADJ!$2:$2,0)),0)</f>
        <v/>
      </c>
      <c r="EH421">
        <f>IFERROR(INDEX(ADJ!$A$1:$BZ$1000,MATCH(PAYROLL!$D421,ADJ!A$1:A$500,0),MATCH(PAYROLL!EH$2,ADJ!$2:$2,0)),0)</f>
        <v/>
      </c>
      <c r="EI421">
        <f>IFERROR(INDEX(ADJ!$A$1:$BZ$1000,MATCH(PAYROLL!D421,ADJ!A$1:A$500,0),MATCH(PAYROLL!EI$2,ADJ!$2:$2,0)),0)</f>
        <v/>
      </c>
      <c r="EJ421">
        <f>IFERROR(INDEX(ADJ!$A$1:$BZ$1000,MATCH(PAYROLL!$D421,ADJ!A$1:A$500,0),MATCH(PAYROLL!EJ$2,ADJ!$2:$2,0)),0)</f>
        <v/>
      </c>
      <c r="EK421">
        <f>SUM(DZ421:EJ421)</f>
        <v/>
      </c>
    </row>
    <row r="422">
      <c r="A422" t="n">
        <v>420</v>
      </c>
      <c r="B422" t="inlineStr">
        <is>
          <t>Nguyễn Thụy Ngọc Lan</t>
        </is>
      </c>
      <c r="D422" t="inlineStr">
        <is>
          <t>150349-03</t>
        </is>
      </c>
      <c r="S422">
        <f>IFERROR(INDEX(PIS!$A$1:$BZ$1000,MATCH($D422,PIS!C$1:C$500,0),MATCH("Lương CB tháng trước",PIS!$1:$1,0)),0)</f>
        <v/>
      </c>
      <c r="T422">
        <f>IFERROR(INDEX(PIS!$A$1:$BZ$1000,MATCH($D422,PIS!C$1:C$500,0),MATCH("Lương CB hiện tại",PIS!$1:$1,0)),0)</f>
        <v/>
      </c>
      <c r="U422">
        <f>IFERROR(INDEX(PIS!$A$1:$BZ$1000,MATCH($D422,PIS!C$1:C$500,0),MATCH("Lương đóng BHBB",PIS!$1:$1,0)),0)</f>
        <v/>
      </c>
      <c r="V422">
        <f>IFERROR(INDEX(PIS!$A$1:$BZ$1000,MATCH($D422,PIS!C$1:C$500,0),MATCH(V$2,PIS!$2:$2,0)),0)</f>
        <v/>
      </c>
      <c r="W422">
        <f>IFERROR(INDEX(PIS!$A$1:$BZ$1000,MATCH($D422,PIS!C$1:C$500,0),MATCH(W$2,PIS!$2:$2,0)),0)</f>
        <v/>
      </c>
      <c r="X422">
        <f>IFERROR(INDEX(PIS!$A$1:$BZ$1000,MATCH($D422,PIS!C$1:C$500,0),MATCH(X$2,PIS!$2:$2,0)),0)</f>
        <v/>
      </c>
      <c r="Y422">
        <f>IFERROR(INDEX(PIS!$A$1:$BZ$1000,MATCH($D422,PIS!C$1:C$500,0),MATCH(Y$2,PIS!$2:$2,0)),0)</f>
        <v/>
      </c>
      <c r="Z422">
        <f>IFERROR(INDEX(PIS!$A$1:$BZ$1000,MATCH($D422,PIS!C$1:C$500,0),MATCH(Z$2,PIS!$2:$2,0)),0)</f>
        <v/>
      </c>
      <c r="AA422">
        <f>IFERROR(INDEX(PIS!$A$1:$BZ$1000,MATCH($D422,PIS!C$1:C$500,0),MATCH(AA$2,PIS!$2:$2,0)),0)</f>
        <v/>
      </c>
      <c r="AB422">
        <f>IFERROR(INDEX(PIS!$A$1:$BZ$1000,MATCH($D422,PIS!C$1:C$500,0),MATCH(AB$2,PIS!$2:$2,0)),0)</f>
        <v/>
      </c>
      <c r="AC422">
        <f>SUM(V422:AB422)</f>
        <v/>
      </c>
      <c r="AD422">
        <f>IFERROR(INDEX(TIMESHEET!$A$1:$AI$5000,MATCH($D422,TIMESHEET!A$1:A$500,0),MATCH("T100",TIMESHEET!$2:$2,0))-2,0)</f>
        <v/>
      </c>
      <c r="AE422">
        <f>IFERROR(INDEX(TIMESHEET!$A$1:$AI$5000,MATCH($D422,TIMESHEET!A$1:A$500,0),MATCH("T202",TIMESHEET!$2:$2,0)),0)</f>
        <v/>
      </c>
      <c r="AF422">
        <f>IFERROR(INDEX(TIMESHEET!$A$1:$AI$5000,MATCH($D422,TIMESHEET!A$1:A$500,0),MATCH("T302",TIMESHEET!$2:$2,0)),0)</f>
        <v/>
      </c>
      <c r="AG422">
        <f>IFERROR(INDEX(TIMESHEET!$A$1:$AI$5000,MATCH($D422,TIMESHEET!A$1:A$500,0),MATCH("T406",TIMESHEET!$2:$2,0)),0)</f>
        <v/>
      </c>
      <c r="AH422">
        <f>AE422+AG422</f>
        <v/>
      </c>
      <c r="AI422">
        <f>IFERROR(INDEX(TIMESHEET!$A$1:$AI$5000,MATCH($D422,TIMESHEET!A$1:A$500,0),MATCH("T701",TIMESHEET!$2:$2,0)),0)</f>
        <v/>
      </c>
      <c r="AJ422">
        <f>IFERROR(INDEX(TIMESHEET!$A$1:$AI$5000,MATCH($D422,TIMESHEET!B$1:B$500,0),MATCH("T320",TIMESHEET!$2:$2,0)),0)</f>
        <v/>
      </c>
      <c r="AK422">
        <f>IFERROR(IF(LEFT(INDEX(PIS!O$1:O$500,MATCH(D422,PIS!C$1:C$500)),1)="M",T422/AD422*SUM(AE422:AG422),T422*AD422),0)</f>
        <v/>
      </c>
      <c r="AL422">
        <f>IFERROR(INDEX(ADJ!$A$1:$BZ$1000,MATCH(PAYROLL!D422,ADJ!A$1:A$500,0),MATCH(PAYROLL!AL$2,ADJ!$2:$2,0)),0)</f>
        <v/>
      </c>
      <c r="AM422">
        <f>SUM(AK422:AL422)</f>
        <v/>
      </c>
      <c r="AN422">
        <f>IFERROR(ROUND(V422/$AD422*$AH422,0),0)</f>
        <v/>
      </c>
      <c r="AO422">
        <f>IFERROR(ROUND(W422/$AD422*$AH422,0),0)</f>
        <v/>
      </c>
      <c r="AP422">
        <f>IFERROR(ROUND(X422/$AD422*$AE422,0),0)</f>
        <v/>
      </c>
      <c r="AQ422">
        <f>IFERROR(ROUND(Y422/$AD422*$AH422,0),0)</f>
        <v/>
      </c>
      <c r="AR422">
        <f>IFERROR(ROUND(Z422/$AD422*$AH422,0),0)</f>
        <v/>
      </c>
      <c r="AS422">
        <f>IFERROR(ROUND(AA422/$AD422*$AH422,0),0)</f>
        <v/>
      </c>
      <c r="AT422">
        <f>IFERROR(IF((AE422+AF422+AG422)&gt;13,AB422,ROUND(AB422/AD422*AH422,0)),0)</f>
        <v/>
      </c>
      <c r="AU422">
        <f>IFERROR(INDEX(ADJ!$A$1:$BZ$1000,MATCH(PAYROLL!D422,ADJ!A$1:A$500,0),MATCH(PAYROLL!AU$2,ADJ!$2:$2,0)),0)</f>
        <v/>
      </c>
      <c r="AV422">
        <f>ROUND(SUM(AN422:AU422),0)</f>
        <v/>
      </c>
      <c r="AW422">
        <f>IFERROR(INDEX(TIMESHEET!$A$1:$AI$5000,MATCH(PAYROLL!D422,TIMESHEET!A$1:A$500,0),MATCH("T620",TIMESHEET!$2:$2,0)),0)</f>
        <v/>
      </c>
      <c r="AX422">
        <f>IFERROR(INDEX(TIMESHEET!$A$1:$AI$5000,MATCH(PAYROLL!D422,TIMESHEET!A$1:A$500,0),MATCH("T601",TIMESHEET!$2:$2,0)),0)</f>
        <v/>
      </c>
      <c r="AY422">
        <f>IFERROR(INDEX(TIMESHEET!$A$1:$AI$5000,MATCH(PAYROLL!D422,TIMESHEET!A$1:A$500,0),MATCH("T602",TIMESHEET!$2:$2,0)),0)</f>
        <v/>
      </c>
      <c r="AZ422">
        <f>IFERROR(INDEX(TIMESHEET!$A$1:$AI$5000,MATCH(PAYROLL!D422,TIMESHEET!A$1:A$500,0),MATCH("T603",TIMESHEET!$2:$2,0)),0)</f>
        <v/>
      </c>
      <c r="BA422">
        <f>IFERROR(INDEX(TIMESHEET!$A$1:$AI$5000,MATCH(PAYROLL!D422,TIMESHEET!A$1:A$500,0),MATCH("T611",TIMESHEET!$2:$2,0)),0)</f>
        <v/>
      </c>
      <c r="BB422">
        <f>IFERROR(INDEX(TIMESHEET!$A$1:$AI$5000,MATCH(PAYROLL!D422,TIMESHEET!A$1:A$500,0),MATCH("T612",TIMESHEET!$2:$2,0)),0)</f>
        <v/>
      </c>
      <c r="BC422">
        <f>IFERROR(INDEX(TIMESHEET!$A$1:$AI$5000,MATCH(PAYROLL!D422,TIMESHEET!A$1:A$500,0),MATCH("T613",TIMESHEET!$2:$2,0)),0)</f>
        <v/>
      </c>
      <c r="BD422">
        <f>IFERROR(INDEX(TIMESHEET!$A$1:$AI$5000,MATCH(PAYROLL!D422,TIMESHEET!A$1:A$500,0),MATCH("T500",TIMESHEET!$2:$2,0)),0)</f>
        <v/>
      </c>
      <c r="BE422">
        <f>IFERROR(IF(LEFT(INDEX(PIS!O$1:O$500,MATCH(D422,PIS!C$1:C$500)),1)="M",T422/AD422/8*(AW422+AX422*1.5+AY422*2+AZ422*3+BA422*2.1+BB422*2.7+BC422*3.9+BD422*0.3),T422/8*(AW422+AX422*1.5+AY422*2+AZ422*3+BA422*2.1+BB422*2.7+BC422*3.9+BD422*0.3)),0)</f>
        <v/>
      </c>
      <c r="BF422">
        <f>IFERROR(INDEX(ADJ!$A$1:$BZ$1000,MATCH(PAYROLL!$D422,ADJ!A$1:A$500,0),MATCH(PAYROLL!BF$2,ADJ!$2:$2,0)),0)</f>
        <v/>
      </c>
      <c r="BG422">
        <f>IFERROR(INDEX(ADJ!$A$1:$BZ$1000,MATCH(PAYROLL!D422,ADJ!A$1:A$500,0),MATCH(PAYROLL!BG$2,ADJ!$2:$2,0)),0)</f>
        <v/>
      </c>
      <c r="BH422">
        <f>IFERROR(INDEX(ADJ!$A$1:$BZ$1000,MATCH(PAYROLL!D422,ADJ!A$1:A$500,0),MATCH(PAYROLL!BH$2,ADJ!$2:$2,0)),0)</f>
        <v/>
      </c>
      <c r="BI422">
        <f>IFERROR(INDEX(ADJ!$A$1:$BZ$1000,MATCH(PAYROLL!D422,ADJ!A$1:A$500,0),MATCH(PAYROLL!BI$2,ADJ!$2:$2,0)),0)</f>
        <v/>
      </c>
      <c r="BJ422">
        <f>IFERROR(INDEX(ADJ!$A$1:$BZ$1000,MATCH(PAYROLL!D422,ADJ!A$1:A$500,0),MATCH(PAYROLL!BJ$2,ADJ!$2:$2,0)),0)</f>
        <v/>
      </c>
      <c r="BK422">
        <f>SUM(BF422:BJ422)</f>
        <v/>
      </c>
      <c r="BL422">
        <f>IFERROR(INDEX(ADJ!$A$1:$BZ$1000,MATCH(PAYROLL!D422,ADJ!A$1:A$500,0),MATCH(PAYROLL!BL$2,ADJ!$2:$2,0)),0)</f>
        <v/>
      </c>
      <c r="BM422">
        <f>IFERROR(INDEX(ADJ!$A$1:$BZ$1000,MATCH(PAYROLL!D422,ADJ!A$1:A$500,0),MATCH(PAYROLL!BM$2,ADJ!$2:$2,0)),0)</f>
        <v/>
      </c>
      <c r="BN422">
        <f>IFERROR(INDEX(ADJ!$A$1:$BZ$1000,MATCH(PAYROLL!D422,ADJ!A$1:A$500,0),MATCH(PAYROLL!BN$2,ADJ!$2:$2,0)),0)</f>
        <v/>
      </c>
      <c r="BO422">
        <f>IFERROR(INDEX(ADJ!$A$1:$BZ$1000,MATCH(PAYROLL!D422,ADJ!A$1:A$500,0),MATCH(PAYROLL!BO$2,ADJ!$2:$2,0)),0)</f>
        <v/>
      </c>
      <c r="BP422">
        <f>SUM(AM422,AV422,BE422,BK422,BL422:BO422)</f>
        <v/>
      </c>
      <c r="BQ422">
        <f>BO422</f>
        <v/>
      </c>
      <c r="BR422">
        <f>IFERROR(ROUND(IF(LEFT(INDEX(PIS!O$1:O$500,MATCH(D422,PIS!C$1:C$500)),1)="D",T422/8*(BD422*0.3),IF(LEFT(INDEX(PIS!O$1:O$500,MATCH(D422,PIS!C$1:C$500)),1)="H",T422*($BD422*0.3),T422/$AD422/8*($BD422*0.3))),0),0)</f>
        <v/>
      </c>
      <c r="BS422">
        <f>IF(AP422&lt;1,0,MIN(AP422,730000))</f>
        <v/>
      </c>
      <c r="BT422">
        <f>IFERROR(ROUND((BE422-SUM(AW422:BC422)*T422/AD422/8),0)-BR422,0)</f>
        <v/>
      </c>
      <c r="BU422">
        <f>AO422</f>
        <v/>
      </c>
      <c r="BV422">
        <f>SUM(BQ422:BU422)</f>
        <v/>
      </c>
      <c r="BW422">
        <f>BP422-BV422</f>
        <v/>
      </c>
      <c r="BX422">
        <f>IFERROR(IF(RIGHT(INDEX(PIS!O$1:O$500,MATCH(D422,PIS!C$1:C$500)),5)="Gross",MIN(U422+V422,VLOOKUP("R700",TSC!B:C,2,0)*VLOOKUP("R101",TSC!B:C,2,0))*VLOOKUP("R701",TSC!B:C,2,0)%,0),0)</f>
        <v/>
      </c>
      <c r="BY422">
        <f>IFERROR(IF(RIGHT(INDEX(PIS!O$1:O$500,MATCH(D422,PIS!C$1:C$500)),5)="Gross",MIN(U422+V422,VLOOKUP("R700",TSC!B:C,2,0)*VLOOKUP("R101",TSC!B:C,2,0))*VLOOKUP("T704",TSC!B:C,2,0)%,0),0)</f>
        <v/>
      </c>
      <c r="BZ422">
        <f>IFERROR(IF(RIGHT(INDEX(PIS!O$1:O$500,MATCH(D422,PIS!C$1:C$500)),5)="Gross",MIN(U422+V422,VLOOKUP("R700",TSC!B:C,2,0)*VLOOKUP("1",TSC!F:G,2,0))*VLOOKUP("T705",TSC!B:C,2,0)%,0),0)</f>
        <v/>
      </c>
      <c r="CA422">
        <f>IFERROR(INDEX(ADJ!$A$1:$BZ$1000,MATCH(PAYROLL!D422,ADJ!A$1:A$500,0),MATCH(PAYROLL!CA$2,ADJ!$2:$2,0)),0)</f>
        <v/>
      </c>
      <c r="CB422">
        <f>IFERROR(INDEX(ADJ!$A$1:$BZ$1000,MATCH(PAYROLL!D422,ADJ!A$1:A$500,0),MATCH(PAYROLL!CB$2,ADJ!$2:$2,0)),0)</f>
        <v/>
      </c>
      <c r="CC422">
        <f>SUM(BX422:CB422)</f>
        <v/>
      </c>
      <c r="CD422">
        <f>IFERROR(INDEX(PIS!$A$1:$BZ$1000,MATCH(PAYROLL!D422,PIS!C$1:C$500,0),MATCH(PAYROLL!CD$1,PIS!$1:$1,0)),0)</f>
        <v/>
      </c>
      <c r="CE422">
        <f>IFERROR(IF(OR(INDEX(PIS!P$1:P$500,MATCH(D422,PIS!C$1:C$500,0))="LT2",INDEX(PIS!P$1:P$500,MATCH(D422,PIS!C$1:C$500,0))="P10"),0,SUM(CC422,CD422*VLOOKUP("R601",TSC!B:C,2,0),VLOOKUP("R602",TSC!B:C,2,0))),0)</f>
        <v/>
      </c>
      <c r="CF422">
        <f>MAX(BW422-CE422,0)</f>
        <v/>
      </c>
      <c r="CG422">
        <f>IFERROR(IF(OR(RIGHT(INDEX(PIS!P$1:P$500,MATCH(D422,PIS!C$1:C$500)),5)="P10",RIGHT(INDEX(PIS!P$1:P$500,MATCH(D422,PIS!C$1:C$500)),5)="CK"),0,IF(CF422&lt;=5000000,CF422*5%,IF(CF422&lt;=10000000,CF422*10%-250000,IF(CF422&lt;=18000000,CF422*15%-750000,IF(CF422&lt;=32000000,CF422*20%-1650000,IF(CF422&lt;=52000000,CF422*25%-3250000,IF(CF422&lt;=80000000,BH422*30%-5850000,CF422*35%-9850000))))))),0)</f>
        <v/>
      </c>
      <c r="CH422">
        <f>IFERROR(IF(OR(INDEX(PIS!P$1:P$500,MATCH(D422,PIS!C$1:C$500))="LT",INDEX(PIS!P$1:P$500,MATCH(D422,PIS!C$1:C$500))="CK"),0,IF(CF422&lt;2000000,0,CF422*10%)),0)</f>
        <v/>
      </c>
      <c r="CI422">
        <f>IFERROR(INDEX(ADJ!$A$1:$BZ$1000,MATCH(PAYROLL!D422,ADJ!A$1:A$500,0),MATCH(PAYROLL!CI$2,ADJ!$2:$2,0)),0)</f>
        <v/>
      </c>
      <c r="CJ422">
        <f>IFERROR(INDEX(ADJ!$A$1:$BZ$1000,MATCH(PAYROLL!D422,ADJ!A$1:A$500,0),MATCH(PAYROLL!CJ$2,ADJ!$2:$2,0)),0)</f>
        <v/>
      </c>
      <c r="CK422">
        <f>IFERROR(INDEX(ADJ!$A$1:$BZ$1000,MATCH(PAYROLL!D422,ADJ!A$1:A$500,0),MATCH(PAYROLL!CK$2,ADJ!$2:$2,0)),0)</f>
        <v/>
      </c>
      <c r="CL422">
        <f>SUM(CG422:CK422)</f>
        <v/>
      </c>
      <c r="CM422">
        <f>ROUND(SUM(CH422:CK422),0)</f>
        <v/>
      </c>
      <c r="CN422">
        <f>IFERROR(INDEX(CSDA!D$1:D$500,MATCH($CN$2,CSDA!C$1:C$500,0))*INDEX(PIS!V$1:V$500,MATCH(D422,PIS!C$1:C$500))+INDEX(ADJ!$A$1:$BZ$1000,MATCH(PAYROLL!D422,ADJ!A$1:A$500,0),MATCH(PAYROLL!CN$2,ADJ!$2:$2,0)),0)</f>
        <v/>
      </c>
      <c r="CO422">
        <f>IFERROR(INDEX(ADJ!$A$1:$BZ$1000,MATCH(PAYROLL!D422,ADJ!A$1:A$500,0),MATCH(PAYROLL!CO$2,ADJ!$2:$2,0)),0)</f>
        <v/>
      </c>
      <c r="CP422">
        <f>IFERROR(INDEX(ADJ!$A$1:$BZ$1000,MATCH(PAYROLL!D422,ADJ!A$1:A$500,0),MATCH(PAYROLL!CP$2,ADJ!$2:$2,0)),0)</f>
        <v/>
      </c>
      <c r="CQ422">
        <f>BP422-CL422-CI422-CM422-CN422-CO422-CP422-CC422</f>
        <v/>
      </c>
      <c r="CR422">
        <f>IFERROR(IF(RIGHT(INDEX(PIS!O$1:O$500,MATCH(D422,PIS!C$1:C$500,0)),5)="Gross",MIN(U422+V422,VLOOKUP("R700",TSC!B:C,2,0)*VLOOKUP("R101",TSC!B:C,2,0))*(VLOOKUP("T711",TSC!B:C,2,0)+VLOOKUP("T712",TSC!B:C,2,0))%,MIN(T422+V422,VLOOKUP("R700",TSC!B:C,2,0)*VLOOKUP("R101",TSC!B:C,2,0))*(VLOOKUP("T711",TSC!B:C,2,0)+VLOOKUP("T712",TSC!B:C,2,0)+VLOOKUP("R701",TSC!B:C,2,0))%),0)</f>
        <v/>
      </c>
      <c r="CS422">
        <f>IFERROR(IF(RIGHT(INDEX(PIS!O$1:O$500,MATCH(D422,PIS!C$1:C$500,0)),5)="Gross",MIN(U422+V422,VLOOKUP("R700",TSC!B:C,2,0)*VLOOKUP("R101",TSC!B:C,2,0))*(VLOOKUP("T714",TSC!B:C,2,0))%,MIN(T422+V422,VLOOKUP("R700",TSC!B:C,2,0)*VLOOKUP("R101",TSC!B:C,2,0))*(VLOOKUP("T704",TSC!B:C,2,0)+VLOOKUP("T714",TSC!B:C,2,0))%),0)</f>
        <v/>
      </c>
      <c r="CT422">
        <f>IFERROR(IF(RIGHT(INDEX(PIS!O$1:O$500,MATCH(D422,PIS!C$1:C$500,0)),5)="Gross",MIN(U422+V422,VLOOKUP("R700",TSC!B:C,2,0)*VLOOKUP("R101",TSC!B:C,2,0))*VLOOKUP("T705",TSC!B:C,2,0)%,MIN(T422+V422,VLOOKUP("R700",TSC!B:C,2,0)*VLOOKUP("R101",TSC!B:C,2,0))*VLOOKUP("T705",TSC!B:C,2,0)%),0)</f>
        <v/>
      </c>
      <c r="CU422">
        <f>IFERROR(IF(RIGHT(INDEX(PIS!O$1:O$500,MATCH(D422,PIS!C$1:C$500,0)),5)="Gross",MIN(U422+V422,VLOOKUP("R700",TSC!B:C,2,0)*VLOOKUP("R101",TSC!B:C,2,0))*(VLOOKUP("T713",TSC!B:C,2,0))%,MIN(T422+V422,VLOOKUP("R700",TSC!B:C,2,0)*VLOOKUP("R101",TSC!B:C,2,0))*(VLOOKUP("T713",TSC!B:C,2,0))%),0)</f>
        <v/>
      </c>
      <c r="CV422">
        <f>IFERROR(INDEX(ADJ!$A$1:$BZ$1000,MATCH(PAYROLL!D422,ADJ!A$1:A$500,0),MATCH(PAYROLL!CV$2,ADJ!$2:$2,0)),0)</f>
        <v/>
      </c>
      <c r="CW422">
        <f>IFERROR(INDEX(ADJ!$A$1:$BZ$1000,MATCH(PAYROLL!D422,ADJ!A$1:A$500,0),MATCH(PAYROLL!CW$2,ADJ!$2:$2,0)),0)</f>
        <v/>
      </c>
      <c r="CX422">
        <f>SUM(CR422:CW422)</f>
        <v/>
      </c>
      <c r="CY422">
        <f>ROUND(IF(CR422&gt;0,T422+V422*VLOOKUP("R202",TSC!$B$1:$C$500,2,0),0),0)</f>
        <v/>
      </c>
      <c r="CZ422">
        <f>IFERROR(INDEX(CSDA!D$1:D$500,MATCH($CZ$2,CSDA!C$1:C$500,0)),0)</f>
        <v/>
      </c>
      <c r="DA422">
        <f>ROUND(T422*0.7%,0)</f>
        <v/>
      </c>
      <c r="DB422">
        <f>ROUND(T422/12,0)</f>
        <v/>
      </c>
      <c r="DC422">
        <f ref="DC422" t="array">IFERROR(INDEX(CSDA!D$1:D$500,MATCH("Trích giữ"&amp;PAYROLL!DC$2,CSDA!A$1:A$500&amp;CSDA!C$1:C$500,0)),0)</f>
        <v/>
      </c>
      <c r="DD422">
        <f ref="DD422" t="array">IFERROR(INDEX(CSDA!D$1:D$500,MATCH("Trích giữ"&amp;PAYROLL!DD$2,CSDA!A$1:A$500&amp;CSDA!C$1:C$500,0)),0)</f>
        <v/>
      </c>
      <c r="DE422">
        <f ref="DE422" t="array">IFERROR(INDEX(CSDA!D$1:D$500,MATCH("Trích giữ"&amp;PAYROLL!DE$2,CSDA!A$1:A$500&amp;CSDA!C$1:C$500,0)),0)</f>
        <v/>
      </c>
      <c r="DF422">
        <f>IFERROR(INDEX(CSDA!D$1:D$500,MATCH(PAYROLL!DF$2,CSDA!C$1:C$500,0)),0)</f>
        <v/>
      </c>
      <c r="DG422">
        <f ref="DG422" t="array">IFERROR(INDEX(CSDA!D$1:D$500,MATCH("Trích giữ"&amp;PAYROLL!DG$2,CSDA!A$1:A$500&amp;CSDA!C$1:C$500,0)),0)</f>
        <v/>
      </c>
      <c r="DH422">
        <f>ROUND(T422/26,0)</f>
        <v/>
      </c>
      <c r="DI422">
        <f ref="DI422" t="array">IFERROR(INDEX(CSDA!D$1:D$500,MATCH("Trích giữ"&amp;PAYROLL!DI$2,CSDA!A$1:A$500&amp;CSDA!C$1:C$500,0)),0)</f>
        <v/>
      </c>
      <c r="DJ422">
        <f>IF(U422=0,T422*21.5%-BL422,0)</f>
        <v/>
      </c>
      <c r="DK422">
        <f ref="DK422" t="array">IFERROR(INDEX(CSDA!D$1:D$500,MATCH("Trích giữ"&amp;PAYROLL!DK$2,CSDA!A$1:A$500&amp;CSDA!C$1:C$500,0)),0)</f>
        <v/>
      </c>
      <c r="DL422">
        <f>IFERROR(INDEX(CSDA!D$1:D$500,MATCH(PAYROLL!DL$2,CSDA!C$1:C$500,0))/12,0)</f>
        <v/>
      </c>
      <c r="DM422">
        <f>SUM(DB422:DL422)</f>
        <v/>
      </c>
      <c r="DN422">
        <f>IFERROR(INDEX(ADJ!$A$1:$BZ$1000,MATCH(PAYROLL!D422,ADJ!A$1:A$500,0),MATCH(PAYROLL!DN$2,ADJ!$2:$2,0)),0)</f>
        <v/>
      </c>
      <c r="DO422">
        <f>IFERROR(SUM(BP422,DM422:DN422,CX422:DA422)-DT422,0)</f>
        <v/>
      </c>
      <c r="DP422">
        <f ref="DP422" t="array">SUM(BW422*IFERROR(INDEX(CSDA!D$1:D$500,MATCH(BW$2,CSDA!C$1:C$500,0)),0)%,CX422*IFERROR(INDEX(CSDA!D$1:D$500,MATCH(CX$2,CSDA!C$1:C$500,0)),0)%,DA422*IFERROR(INDEX(CSDA!D$1:D$500,MATCH(DA$2,CSDA!C$1:C$500,0)),0)%,DB422*IFERROR(INDEX(CSDA!D$1:D$500,MATCH(DB$2,CSDA!C$1:C$500,0)),0)%,DF422*IFERROR(INDEX(CSDA!D$1:D$500,MATCH("Phí dịch vụ"&amp;PAYROLL!DF$2,CSDA!A$1:A$500&amp;CSDA!C$1:C$500,0)),0)%,DC422*IFERROR(INDEX(CSDA!D$1:D$500,MATCH("Phí dịch vụ"&amp;PAYROLL!DC$2,CSDA!A$1:A$500&amp;CSDA!C$1:C$500,0)),0)%,DH422*IFERROR(INDEX(CSDA!D$1:D$500,MATCH("Phí dịch vụ"&amp;PAYROLL!DH$2,CSDA!A$1:A$500&amp;CSDA!C$1:C$500,0)),0)%,DJ422*IFERROR(INDEX(CSDA!D$1:D$500,MATCH("Phí dịch vụ"&amp;PAYROLL!DJ$2,CSDA!A$1:A$500&amp;CSDA!C$1:C$500,0)),0)%,BN422*IFERROR(INDEX(CSDA!D$1:D$500,MATCH(BN$2,CSDA!C$1:C$500,0)),0)%)-BN422*7%</f>
        <v/>
      </c>
      <c r="DQ422">
        <f>IFERROR(INDEX(ADJ!$A$1:$BZ$1000,MATCH(PAYROLL!D422,ADJ!A$1:A$500,0),MATCH(PAYROLL!DQ$2,ADJ!$2:$2,0)),0)</f>
        <v/>
      </c>
      <c r="DR422">
        <f>IFERROR(INDEX(ADJ!$A$1:$BZ$1000,MATCH(PAYROLL!D422,ADJ!A$1:A$500,0),MATCH(PAYROLL!DR$2,ADJ!$2:$2,0)),0)</f>
        <v/>
      </c>
      <c r="DS422">
        <f>SUM(DP422:DR422)</f>
        <v/>
      </c>
      <c r="DT422">
        <f>EK422</f>
        <v/>
      </c>
      <c r="DU422">
        <f>SUM(DO422:DR422)</f>
        <v/>
      </c>
      <c r="DV422">
        <f>ROUND(DU422*0.1,0)</f>
        <v/>
      </c>
      <c r="DW422">
        <f>DU422+DV422</f>
        <v/>
      </c>
      <c r="DZ422">
        <f>IFERROR(INDEX(ADJ!$A$1:$BZ$1000,MATCH(PAYROLL!$D422,ADJ!A$1:A$500,0),MATCH(PAYROLL!DZ$2,ADJ!$2:$2,0)),0)</f>
        <v/>
      </c>
      <c r="EA422">
        <f>IFERROR(INDEX(ADJ!$A$1:$BZ$1000,MATCH(PAYROLL!$D422,ADJ!A$1:A$500,0),MATCH(PAYROLL!EA$2,ADJ!$2:$2,0)),0)</f>
        <v/>
      </c>
      <c r="EB422">
        <f>IFERROR(INDEX(ADJ!$A$1:$BZ$1000,MATCH(PAYROLL!$D422,ADJ!A$1:A$500,0),MATCH(PAYROLL!EB$2,ADJ!$2:$2,0)),0)</f>
        <v/>
      </c>
      <c r="EC422">
        <f>IFERROR(INDEX(ADJ!$A$1:$BZ$1000,MATCH(PAYROLL!$D422,ADJ!A$1:A$500,0),MATCH(PAYROLL!EC$2,ADJ!$2:$2,0)),0)</f>
        <v/>
      </c>
      <c r="ED422">
        <f>IFERROR(INDEX(ADJ!$A$1:$BZ$1000,MATCH(PAYROLL!$D422,ADJ!A$1:A$500,0),MATCH(PAYROLL!ED$2,ADJ!$2:$2,0)),0)</f>
        <v/>
      </c>
      <c r="EE422">
        <f>IFERROR(INDEX(ADJ!$A$1:$BZ$1000,MATCH(PAYROLL!$D422,ADJ!A$1:A$500,0),MATCH(PAYROLL!EE$2,ADJ!$2:$2,0)),0)</f>
        <v/>
      </c>
      <c r="EF422">
        <f>IFERROR(INDEX(ADJ!$A$1:$BZ$1000,MATCH(PAYROLL!$D422,ADJ!A$1:A$500,0),MATCH(PAYROLL!EF$2,ADJ!$2:$2,0)),0)</f>
        <v/>
      </c>
      <c r="EG422">
        <f>IFERROR(INDEX(ADJ!$A$1:$BZ$1000,MATCH(PAYROLL!$D422,ADJ!A$1:A$500,0),MATCH(PAYROLL!EG$2,ADJ!$2:$2,0)),0)</f>
        <v/>
      </c>
      <c r="EH422">
        <f>IFERROR(INDEX(ADJ!$A$1:$BZ$1000,MATCH(PAYROLL!$D422,ADJ!A$1:A$500,0),MATCH(PAYROLL!EH$2,ADJ!$2:$2,0)),0)</f>
        <v/>
      </c>
      <c r="EI422">
        <f>IFERROR(INDEX(ADJ!$A$1:$BZ$1000,MATCH(PAYROLL!D422,ADJ!A$1:A$500,0),MATCH(PAYROLL!EI$2,ADJ!$2:$2,0)),0)</f>
        <v/>
      </c>
      <c r="EJ422">
        <f>IFERROR(INDEX(ADJ!$A$1:$BZ$1000,MATCH(PAYROLL!$D422,ADJ!A$1:A$500,0),MATCH(PAYROLL!EJ$2,ADJ!$2:$2,0)),0)</f>
        <v/>
      </c>
      <c r="EK422">
        <f>SUM(DZ422:EJ422)</f>
        <v/>
      </c>
    </row>
    <row r="423">
      <c r="A423" t="n">
        <v>421</v>
      </c>
      <c r="B423" t="inlineStr">
        <is>
          <t>Nguyễn Thị Quý</t>
        </is>
      </c>
      <c r="D423" t="inlineStr">
        <is>
          <t>158910-01</t>
        </is>
      </c>
      <c r="S423">
        <f>IFERROR(INDEX(PIS!$A$1:$BZ$1000,MATCH($D423,PIS!C$1:C$500,0),MATCH("Lương CB tháng trước",PIS!$1:$1,0)),0)</f>
        <v/>
      </c>
      <c r="T423">
        <f>IFERROR(INDEX(PIS!$A$1:$BZ$1000,MATCH($D423,PIS!C$1:C$500,0),MATCH("Lương CB hiện tại",PIS!$1:$1,0)),0)</f>
        <v/>
      </c>
      <c r="U423">
        <f>IFERROR(INDEX(PIS!$A$1:$BZ$1000,MATCH($D423,PIS!C$1:C$500,0),MATCH("Lương đóng BHBB",PIS!$1:$1,0)),0)</f>
        <v/>
      </c>
      <c r="V423">
        <f>IFERROR(INDEX(PIS!$A$1:$BZ$1000,MATCH($D423,PIS!C$1:C$500,0),MATCH(V$2,PIS!$2:$2,0)),0)</f>
        <v/>
      </c>
      <c r="W423">
        <f>IFERROR(INDEX(PIS!$A$1:$BZ$1000,MATCH($D423,PIS!C$1:C$500,0),MATCH(W$2,PIS!$2:$2,0)),0)</f>
        <v/>
      </c>
      <c r="X423">
        <f>IFERROR(INDEX(PIS!$A$1:$BZ$1000,MATCH($D423,PIS!C$1:C$500,0),MATCH(X$2,PIS!$2:$2,0)),0)</f>
        <v/>
      </c>
      <c r="Y423">
        <f>IFERROR(INDEX(PIS!$A$1:$BZ$1000,MATCH($D423,PIS!C$1:C$500,0),MATCH(Y$2,PIS!$2:$2,0)),0)</f>
        <v/>
      </c>
      <c r="Z423">
        <f>IFERROR(INDEX(PIS!$A$1:$BZ$1000,MATCH($D423,PIS!C$1:C$500,0),MATCH(Z$2,PIS!$2:$2,0)),0)</f>
        <v/>
      </c>
      <c r="AA423">
        <f>IFERROR(INDEX(PIS!$A$1:$BZ$1000,MATCH($D423,PIS!C$1:C$500,0),MATCH(AA$2,PIS!$2:$2,0)),0)</f>
        <v/>
      </c>
      <c r="AB423">
        <f>IFERROR(INDEX(PIS!$A$1:$BZ$1000,MATCH($D423,PIS!C$1:C$500,0),MATCH(AB$2,PIS!$2:$2,0)),0)</f>
        <v/>
      </c>
      <c r="AC423">
        <f>SUM(V423:AB423)</f>
        <v/>
      </c>
      <c r="AD423">
        <f>IFERROR(INDEX(TIMESHEET!$A$1:$AI$5000,MATCH($D423,TIMESHEET!A$1:A$500,0),MATCH("T100",TIMESHEET!$2:$2,0))-2,0)</f>
        <v/>
      </c>
      <c r="AE423">
        <f>IFERROR(INDEX(TIMESHEET!$A$1:$AI$5000,MATCH($D423,TIMESHEET!A$1:A$500,0),MATCH("T202",TIMESHEET!$2:$2,0)),0)</f>
        <v/>
      </c>
      <c r="AF423">
        <f>IFERROR(INDEX(TIMESHEET!$A$1:$AI$5000,MATCH($D423,TIMESHEET!A$1:A$500,0),MATCH("T302",TIMESHEET!$2:$2,0)),0)</f>
        <v/>
      </c>
      <c r="AG423">
        <f>IFERROR(INDEX(TIMESHEET!$A$1:$AI$5000,MATCH($D423,TIMESHEET!A$1:A$500,0),MATCH("T406",TIMESHEET!$2:$2,0)),0)</f>
        <v/>
      </c>
      <c r="AH423">
        <f>AE423+AG423</f>
        <v/>
      </c>
      <c r="AI423">
        <f>IFERROR(INDEX(TIMESHEET!$A$1:$AI$5000,MATCH($D423,TIMESHEET!A$1:A$500,0),MATCH("T701",TIMESHEET!$2:$2,0)),0)</f>
        <v/>
      </c>
      <c r="AJ423">
        <f>IFERROR(INDEX(TIMESHEET!$A$1:$AI$5000,MATCH($D423,TIMESHEET!B$1:B$500,0),MATCH("T320",TIMESHEET!$2:$2,0)),0)</f>
        <v/>
      </c>
      <c r="AK423">
        <f>IFERROR(IF(LEFT(INDEX(PIS!O$1:O$500,MATCH(D423,PIS!C$1:C$500)),1)="M",T423/AD423*SUM(AE423:AG423),T423*AD423),0)</f>
        <v/>
      </c>
      <c r="AL423">
        <f>IFERROR(INDEX(ADJ!$A$1:$BZ$1000,MATCH(PAYROLL!D423,ADJ!A$1:A$500,0),MATCH(PAYROLL!AL$2,ADJ!$2:$2,0)),0)</f>
        <v/>
      </c>
      <c r="AM423">
        <f>SUM(AK423:AL423)</f>
        <v/>
      </c>
      <c r="AN423">
        <f>IFERROR(ROUND(V423/$AD423*$AH423,0),0)</f>
        <v/>
      </c>
      <c r="AO423">
        <f>IFERROR(ROUND(W423/$AD423*$AH423,0),0)</f>
        <v/>
      </c>
      <c r="AP423">
        <f>IFERROR(ROUND(X423/$AD423*$AE423,0),0)</f>
        <v/>
      </c>
      <c r="AQ423">
        <f>IFERROR(ROUND(Y423/$AD423*$AH423,0),0)</f>
        <v/>
      </c>
      <c r="AR423">
        <f>IFERROR(ROUND(Z423/$AD423*$AH423,0),0)</f>
        <v/>
      </c>
      <c r="AS423">
        <f>IFERROR(ROUND(AA423/$AD423*$AH423,0),0)</f>
        <v/>
      </c>
      <c r="AT423">
        <f>IFERROR(IF((AE423+AF423+AG423)&gt;13,AB423,ROUND(AB423/AD423*AH423,0)),0)</f>
        <v/>
      </c>
      <c r="AU423">
        <f>IFERROR(INDEX(ADJ!$A$1:$BZ$1000,MATCH(PAYROLL!D423,ADJ!A$1:A$500,0),MATCH(PAYROLL!AU$2,ADJ!$2:$2,0)),0)</f>
        <v/>
      </c>
      <c r="AV423">
        <f>ROUND(SUM(AN423:AU423),0)</f>
        <v/>
      </c>
      <c r="AW423">
        <f>IFERROR(INDEX(TIMESHEET!$A$1:$AI$5000,MATCH(PAYROLL!D423,TIMESHEET!A$1:A$500,0),MATCH("T620",TIMESHEET!$2:$2,0)),0)</f>
        <v/>
      </c>
      <c r="AX423">
        <f>IFERROR(INDEX(TIMESHEET!$A$1:$AI$5000,MATCH(PAYROLL!D423,TIMESHEET!A$1:A$500,0),MATCH("T601",TIMESHEET!$2:$2,0)),0)</f>
        <v/>
      </c>
      <c r="AY423">
        <f>IFERROR(INDEX(TIMESHEET!$A$1:$AI$5000,MATCH(PAYROLL!D423,TIMESHEET!A$1:A$500,0),MATCH("T602",TIMESHEET!$2:$2,0)),0)</f>
        <v/>
      </c>
      <c r="AZ423">
        <f>IFERROR(INDEX(TIMESHEET!$A$1:$AI$5000,MATCH(PAYROLL!D423,TIMESHEET!A$1:A$500,0),MATCH("T603",TIMESHEET!$2:$2,0)),0)</f>
        <v/>
      </c>
      <c r="BA423">
        <f>IFERROR(INDEX(TIMESHEET!$A$1:$AI$5000,MATCH(PAYROLL!D423,TIMESHEET!A$1:A$500,0),MATCH("T611",TIMESHEET!$2:$2,0)),0)</f>
        <v/>
      </c>
      <c r="BB423">
        <f>IFERROR(INDEX(TIMESHEET!$A$1:$AI$5000,MATCH(PAYROLL!D423,TIMESHEET!A$1:A$500,0),MATCH("T612",TIMESHEET!$2:$2,0)),0)</f>
        <v/>
      </c>
      <c r="BC423">
        <f>IFERROR(INDEX(TIMESHEET!$A$1:$AI$5000,MATCH(PAYROLL!D423,TIMESHEET!A$1:A$500,0),MATCH("T613",TIMESHEET!$2:$2,0)),0)</f>
        <v/>
      </c>
      <c r="BD423">
        <f>IFERROR(INDEX(TIMESHEET!$A$1:$AI$5000,MATCH(PAYROLL!D423,TIMESHEET!A$1:A$500,0),MATCH("T500",TIMESHEET!$2:$2,0)),0)</f>
        <v/>
      </c>
      <c r="BE423">
        <f>IFERROR(IF(LEFT(INDEX(PIS!O$1:O$500,MATCH(D423,PIS!C$1:C$500)),1)="M",T423/AD423/8*(AW423+AX423*1.5+AY423*2+AZ423*3+BA423*2.1+BB423*2.7+BC423*3.9+BD423*0.3),T423/8*(AW423+AX423*1.5+AY423*2+AZ423*3+BA423*2.1+BB423*2.7+BC423*3.9+BD423*0.3)),0)</f>
        <v/>
      </c>
      <c r="BF423">
        <f>IFERROR(INDEX(ADJ!$A$1:$BZ$1000,MATCH(PAYROLL!$D423,ADJ!A$1:A$500,0),MATCH(PAYROLL!BF$2,ADJ!$2:$2,0)),0)</f>
        <v/>
      </c>
      <c r="BG423">
        <f>IFERROR(INDEX(ADJ!$A$1:$BZ$1000,MATCH(PAYROLL!D423,ADJ!A$1:A$500,0),MATCH(PAYROLL!BG$2,ADJ!$2:$2,0)),0)</f>
        <v/>
      </c>
      <c r="BH423">
        <f>IFERROR(INDEX(ADJ!$A$1:$BZ$1000,MATCH(PAYROLL!D423,ADJ!A$1:A$500,0),MATCH(PAYROLL!BH$2,ADJ!$2:$2,0)),0)</f>
        <v/>
      </c>
      <c r="BI423">
        <f>IFERROR(INDEX(ADJ!$A$1:$BZ$1000,MATCH(PAYROLL!D423,ADJ!A$1:A$500,0),MATCH(PAYROLL!BI$2,ADJ!$2:$2,0)),0)</f>
        <v/>
      </c>
      <c r="BJ423">
        <f>IFERROR(INDEX(ADJ!$A$1:$BZ$1000,MATCH(PAYROLL!D423,ADJ!A$1:A$500,0),MATCH(PAYROLL!BJ$2,ADJ!$2:$2,0)),0)</f>
        <v/>
      </c>
      <c r="BK423">
        <f>SUM(BF423:BJ423)</f>
        <v/>
      </c>
      <c r="BL423">
        <f>IFERROR(INDEX(ADJ!$A$1:$BZ$1000,MATCH(PAYROLL!D423,ADJ!A$1:A$500,0),MATCH(PAYROLL!BL$2,ADJ!$2:$2,0)),0)</f>
        <v/>
      </c>
      <c r="BM423">
        <f>IFERROR(INDEX(ADJ!$A$1:$BZ$1000,MATCH(PAYROLL!D423,ADJ!A$1:A$500,0),MATCH(PAYROLL!BM$2,ADJ!$2:$2,0)),0)</f>
        <v/>
      </c>
      <c r="BN423">
        <f>IFERROR(INDEX(ADJ!$A$1:$BZ$1000,MATCH(PAYROLL!D423,ADJ!A$1:A$500,0),MATCH(PAYROLL!BN$2,ADJ!$2:$2,0)),0)</f>
        <v/>
      </c>
      <c r="BO423">
        <f>IFERROR(INDEX(ADJ!$A$1:$BZ$1000,MATCH(PAYROLL!D423,ADJ!A$1:A$500,0),MATCH(PAYROLL!BO$2,ADJ!$2:$2,0)),0)</f>
        <v/>
      </c>
      <c r="BP423">
        <f>SUM(AM423,AV423,BE423,BK423,BL423:BO423)</f>
        <v/>
      </c>
      <c r="BQ423">
        <f>BO423</f>
        <v/>
      </c>
      <c r="BR423">
        <f>IFERROR(ROUND(IF(LEFT(INDEX(PIS!O$1:O$500,MATCH(D423,PIS!C$1:C$500)),1)="D",T423/8*(BD423*0.3),IF(LEFT(INDEX(PIS!O$1:O$500,MATCH(D423,PIS!C$1:C$500)),1)="H",T423*($BD423*0.3),T423/$AD423/8*($BD423*0.3))),0),0)</f>
        <v/>
      </c>
      <c r="BS423">
        <f>IF(AP423&lt;1,0,MIN(AP423,730000))</f>
        <v/>
      </c>
      <c r="BT423">
        <f>IFERROR(ROUND((BE423-SUM(AW423:BC423)*T423/AD423/8),0)-BR423,0)</f>
        <v/>
      </c>
      <c r="BU423">
        <f>AO423</f>
        <v/>
      </c>
      <c r="BV423">
        <f>SUM(BQ423:BU423)</f>
        <v/>
      </c>
      <c r="BW423">
        <f>BP423-BV423</f>
        <v/>
      </c>
      <c r="BX423">
        <f>IFERROR(IF(RIGHT(INDEX(PIS!O$1:O$500,MATCH(D423,PIS!C$1:C$500)),5)="Gross",MIN(U423+V423,VLOOKUP("R700",TSC!B:C,2,0)*VLOOKUP("R101",TSC!B:C,2,0))*VLOOKUP("R701",TSC!B:C,2,0)%,0),0)</f>
        <v/>
      </c>
      <c r="BY423">
        <f>IFERROR(IF(RIGHT(INDEX(PIS!O$1:O$500,MATCH(D423,PIS!C$1:C$500)),5)="Gross",MIN(U423+V423,VLOOKUP("R700",TSC!B:C,2,0)*VLOOKUP("R101",TSC!B:C,2,0))*VLOOKUP("T704",TSC!B:C,2,0)%,0),0)</f>
        <v/>
      </c>
      <c r="BZ423">
        <f>IFERROR(IF(RIGHT(INDEX(PIS!O$1:O$500,MATCH(D423,PIS!C$1:C$500)),5)="Gross",MIN(U423+V423,VLOOKUP("R700",TSC!B:C,2,0)*VLOOKUP("1",TSC!F:G,2,0))*VLOOKUP("T705",TSC!B:C,2,0)%,0),0)</f>
        <v/>
      </c>
      <c r="CA423">
        <f>IFERROR(INDEX(ADJ!$A$1:$BZ$1000,MATCH(PAYROLL!D423,ADJ!A$1:A$500,0),MATCH(PAYROLL!CA$2,ADJ!$2:$2,0)),0)</f>
        <v/>
      </c>
      <c r="CB423">
        <f>IFERROR(INDEX(ADJ!$A$1:$BZ$1000,MATCH(PAYROLL!D423,ADJ!A$1:A$500,0),MATCH(PAYROLL!CB$2,ADJ!$2:$2,0)),0)</f>
        <v/>
      </c>
      <c r="CC423">
        <f>SUM(BX423:CB423)</f>
        <v/>
      </c>
      <c r="CD423">
        <f>IFERROR(INDEX(PIS!$A$1:$BZ$1000,MATCH(PAYROLL!D423,PIS!C$1:C$500,0),MATCH(PAYROLL!CD$1,PIS!$1:$1,0)),0)</f>
        <v/>
      </c>
      <c r="CE423">
        <f>IFERROR(IF(OR(INDEX(PIS!P$1:P$500,MATCH(D423,PIS!C$1:C$500,0))="LT2",INDEX(PIS!P$1:P$500,MATCH(D423,PIS!C$1:C$500,0))="P10"),0,SUM(CC423,CD423*VLOOKUP("R601",TSC!B:C,2,0),VLOOKUP("R602",TSC!B:C,2,0))),0)</f>
        <v/>
      </c>
      <c r="CF423">
        <f>MAX(BW423-CE423,0)</f>
        <v/>
      </c>
      <c r="CG423">
        <f>IFERROR(IF(OR(RIGHT(INDEX(PIS!P$1:P$500,MATCH(D423,PIS!C$1:C$500)),5)="P10",RIGHT(INDEX(PIS!P$1:P$500,MATCH(D423,PIS!C$1:C$500)),5)="CK"),0,IF(CF423&lt;=5000000,CF423*5%,IF(CF423&lt;=10000000,CF423*10%-250000,IF(CF423&lt;=18000000,CF423*15%-750000,IF(CF423&lt;=32000000,CF423*20%-1650000,IF(CF423&lt;=52000000,CF423*25%-3250000,IF(CF423&lt;=80000000,BH423*30%-5850000,CF423*35%-9850000))))))),0)</f>
        <v/>
      </c>
      <c r="CH423">
        <f>IFERROR(IF(OR(INDEX(PIS!P$1:P$500,MATCH(D423,PIS!C$1:C$500))="LT",INDEX(PIS!P$1:P$500,MATCH(D423,PIS!C$1:C$500))="CK"),0,IF(CF423&lt;2000000,0,CF423*10%)),0)</f>
        <v/>
      </c>
      <c r="CI423">
        <f>IFERROR(INDEX(ADJ!$A$1:$BZ$1000,MATCH(PAYROLL!D423,ADJ!A$1:A$500,0),MATCH(PAYROLL!CI$2,ADJ!$2:$2,0)),0)</f>
        <v/>
      </c>
      <c r="CJ423">
        <f>IFERROR(INDEX(ADJ!$A$1:$BZ$1000,MATCH(PAYROLL!D423,ADJ!A$1:A$500,0),MATCH(PAYROLL!CJ$2,ADJ!$2:$2,0)),0)</f>
        <v/>
      </c>
      <c r="CK423">
        <f>IFERROR(INDEX(ADJ!$A$1:$BZ$1000,MATCH(PAYROLL!D423,ADJ!A$1:A$500,0),MATCH(PAYROLL!CK$2,ADJ!$2:$2,0)),0)</f>
        <v/>
      </c>
      <c r="CL423">
        <f>SUM(CG423:CK423)</f>
        <v/>
      </c>
      <c r="CM423">
        <f>ROUND(SUM(CH423:CK423),0)</f>
        <v/>
      </c>
      <c r="CN423">
        <f>IFERROR(INDEX(CSDA!D$1:D$500,MATCH($CN$2,CSDA!C$1:C$500,0))*INDEX(PIS!V$1:V$500,MATCH(D423,PIS!C$1:C$500))+INDEX(ADJ!$A$1:$BZ$1000,MATCH(PAYROLL!D423,ADJ!A$1:A$500,0),MATCH(PAYROLL!CN$2,ADJ!$2:$2,0)),0)</f>
        <v/>
      </c>
      <c r="CO423">
        <f>IFERROR(INDEX(ADJ!$A$1:$BZ$1000,MATCH(PAYROLL!D423,ADJ!A$1:A$500,0),MATCH(PAYROLL!CO$2,ADJ!$2:$2,0)),0)</f>
        <v/>
      </c>
      <c r="CP423">
        <f>IFERROR(INDEX(ADJ!$A$1:$BZ$1000,MATCH(PAYROLL!D423,ADJ!A$1:A$500,0),MATCH(PAYROLL!CP$2,ADJ!$2:$2,0)),0)</f>
        <v/>
      </c>
      <c r="CQ423">
        <f>BP423-CL423-CI423-CM423-CN423-CO423-CP423-CC423</f>
        <v/>
      </c>
      <c r="CR423">
        <f>IFERROR(IF(RIGHT(INDEX(PIS!O$1:O$500,MATCH(D423,PIS!C$1:C$500,0)),5)="Gross",MIN(U423+V423,VLOOKUP("R700",TSC!B:C,2,0)*VLOOKUP("R101",TSC!B:C,2,0))*(VLOOKUP("T711",TSC!B:C,2,0)+VLOOKUP("T712",TSC!B:C,2,0))%,MIN(T423+V423,VLOOKUP("R700",TSC!B:C,2,0)*VLOOKUP("R101",TSC!B:C,2,0))*(VLOOKUP("T711",TSC!B:C,2,0)+VLOOKUP("T712",TSC!B:C,2,0)+VLOOKUP("R701",TSC!B:C,2,0))%),0)</f>
        <v/>
      </c>
      <c r="CS423">
        <f>IFERROR(IF(RIGHT(INDEX(PIS!O$1:O$500,MATCH(D423,PIS!C$1:C$500,0)),5)="Gross",MIN(U423+V423,VLOOKUP("R700",TSC!B:C,2,0)*VLOOKUP("R101",TSC!B:C,2,0))*(VLOOKUP("T714",TSC!B:C,2,0))%,MIN(T423+V423,VLOOKUP("R700",TSC!B:C,2,0)*VLOOKUP("R101",TSC!B:C,2,0))*(VLOOKUP("T704",TSC!B:C,2,0)+VLOOKUP("T714",TSC!B:C,2,0))%),0)</f>
        <v/>
      </c>
      <c r="CT423">
        <f>IFERROR(IF(RIGHT(INDEX(PIS!O$1:O$500,MATCH(D423,PIS!C$1:C$500,0)),5)="Gross",MIN(U423+V423,VLOOKUP("R700",TSC!B:C,2,0)*VLOOKUP("R101",TSC!B:C,2,0))*VLOOKUP("T705",TSC!B:C,2,0)%,MIN(T423+V423,VLOOKUP("R700",TSC!B:C,2,0)*VLOOKUP("R101",TSC!B:C,2,0))*VLOOKUP("T705",TSC!B:C,2,0)%),0)</f>
        <v/>
      </c>
      <c r="CU423">
        <f>IFERROR(IF(RIGHT(INDEX(PIS!O$1:O$500,MATCH(D423,PIS!C$1:C$500,0)),5)="Gross",MIN(U423+V423,VLOOKUP("R700",TSC!B:C,2,0)*VLOOKUP("R101",TSC!B:C,2,0))*(VLOOKUP("T713",TSC!B:C,2,0))%,MIN(T423+V423,VLOOKUP("R700",TSC!B:C,2,0)*VLOOKUP("R101",TSC!B:C,2,0))*(VLOOKUP("T713",TSC!B:C,2,0))%),0)</f>
        <v/>
      </c>
      <c r="CV423">
        <f>IFERROR(INDEX(ADJ!$A$1:$BZ$1000,MATCH(PAYROLL!D423,ADJ!A$1:A$500,0),MATCH(PAYROLL!CV$2,ADJ!$2:$2,0)),0)</f>
        <v/>
      </c>
      <c r="CW423">
        <f>IFERROR(INDEX(ADJ!$A$1:$BZ$1000,MATCH(PAYROLL!D423,ADJ!A$1:A$500,0),MATCH(PAYROLL!CW$2,ADJ!$2:$2,0)),0)</f>
        <v/>
      </c>
      <c r="CX423">
        <f>SUM(CR423:CW423)</f>
        <v/>
      </c>
      <c r="CY423">
        <f>ROUND(IF(CR423&gt;0,T423+V423*VLOOKUP("R202",TSC!$B$1:$C$500,2,0),0),0)</f>
        <v/>
      </c>
      <c r="CZ423">
        <f>IFERROR(INDEX(CSDA!D$1:D$500,MATCH($CZ$2,CSDA!C$1:C$500,0)),0)</f>
        <v/>
      </c>
      <c r="DA423">
        <f>ROUND(T423*0.7%,0)</f>
        <v/>
      </c>
      <c r="DB423">
        <f>ROUND(T423/12,0)</f>
        <v/>
      </c>
      <c r="DC423">
        <f ref="DC423" t="array">IFERROR(INDEX(CSDA!D$1:D$500,MATCH("Trích giữ"&amp;PAYROLL!DC$2,CSDA!A$1:A$500&amp;CSDA!C$1:C$500,0)),0)</f>
        <v/>
      </c>
      <c r="DD423">
        <f ref="DD423" t="array">IFERROR(INDEX(CSDA!D$1:D$500,MATCH("Trích giữ"&amp;PAYROLL!DD$2,CSDA!A$1:A$500&amp;CSDA!C$1:C$500,0)),0)</f>
        <v/>
      </c>
      <c r="DE423">
        <f ref="DE423" t="array">IFERROR(INDEX(CSDA!D$1:D$500,MATCH("Trích giữ"&amp;PAYROLL!DE$2,CSDA!A$1:A$500&amp;CSDA!C$1:C$500,0)),0)</f>
        <v/>
      </c>
      <c r="DF423">
        <f>IFERROR(INDEX(CSDA!D$1:D$500,MATCH(PAYROLL!DF$2,CSDA!C$1:C$500,0)),0)</f>
        <v/>
      </c>
      <c r="DG423">
        <f ref="DG423" t="array">IFERROR(INDEX(CSDA!D$1:D$500,MATCH("Trích giữ"&amp;PAYROLL!DG$2,CSDA!A$1:A$500&amp;CSDA!C$1:C$500,0)),0)</f>
        <v/>
      </c>
      <c r="DH423">
        <f>ROUND(T423/26,0)</f>
        <v/>
      </c>
      <c r="DI423">
        <f ref="DI423" t="array">IFERROR(INDEX(CSDA!D$1:D$500,MATCH("Trích giữ"&amp;PAYROLL!DI$2,CSDA!A$1:A$500&amp;CSDA!C$1:C$500,0)),0)</f>
        <v/>
      </c>
      <c r="DJ423">
        <f>IF(U423=0,T423*21.5%-BL423,0)</f>
        <v/>
      </c>
      <c r="DK423">
        <f ref="DK423" t="array">IFERROR(INDEX(CSDA!D$1:D$500,MATCH("Trích giữ"&amp;PAYROLL!DK$2,CSDA!A$1:A$500&amp;CSDA!C$1:C$500,0)),0)</f>
        <v/>
      </c>
      <c r="DL423">
        <f>IFERROR(INDEX(CSDA!D$1:D$500,MATCH(PAYROLL!DL$2,CSDA!C$1:C$500,0))/12,0)</f>
        <v/>
      </c>
      <c r="DM423">
        <f>SUM(DB423:DL423)</f>
        <v/>
      </c>
      <c r="DN423">
        <f>IFERROR(INDEX(ADJ!$A$1:$BZ$1000,MATCH(PAYROLL!D423,ADJ!A$1:A$500,0),MATCH(PAYROLL!DN$2,ADJ!$2:$2,0)),0)</f>
        <v/>
      </c>
      <c r="DO423">
        <f>IFERROR(SUM(BP423,DM423:DN423,CX423:DA423)-DT423,0)</f>
        <v/>
      </c>
      <c r="DP423">
        <f ref="DP423" t="array">SUM(BW423*IFERROR(INDEX(CSDA!D$1:D$500,MATCH(BW$2,CSDA!C$1:C$500,0)),0)%,CX423*IFERROR(INDEX(CSDA!D$1:D$500,MATCH(CX$2,CSDA!C$1:C$500,0)),0)%,DA423*IFERROR(INDEX(CSDA!D$1:D$500,MATCH(DA$2,CSDA!C$1:C$500,0)),0)%,DB423*IFERROR(INDEX(CSDA!D$1:D$500,MATCH(DB$2,CSDA!C$1:C$500,0)),0)%,DF423*IFERROR(INDEX(CSDA!D$1:D$500,MATCH("Phí dịch vụ"&amp;PAYROLL!DF$2,CSDA!A$1:A$500&amp;CSDA!C$1:C$500,0)),0)%,DC423*IFERROR(INDEX(CSDA!D$1:D$500,MATCH("Phí dịch vụ"&amp;PAYROLL!DC$2,CSDA!A$1:A$500&amp;CSDA!C$1:C$500,0)),0)%,DH423*IFERROR(INDEX(CSDA!D$1:D$500,MATCH("Phí dịch vụ"&amp;PAYROLL!DH$2,CSDA!A$1:A$500&amp;CSDA!C$1:C$500,0)),0)%,DJ423*IFERROR(INDEX(CSDA!D$1:D$500,MATCH("Phí dịch vụ"&amp;PAYROLL!DJ$2,CSDA!A$1:A$500&amp;CSDA!C$1:C$500,0)),0)%,BN423*IFERROR(INDEX(CSDA!D$1:D$500,MATCH(BN$2,CSDA!C$1:C$500,0)),0)%)-BN423*7%</f>
        <v/>
      </c>
      <c r="DQ423">
        <f>IFERROR(INDEX(ADJ!$A$1:$BZ$1000,MATCH(PAYROLL!D423,ADJ!A$1:A$500,0),MATCH(PAYROLL!DQ$2,ADJ!$2:$2,0)),0)</f>
        <v/>
      </c>
      <c r="DR423">
        <f>IFERROR(INDEX(ADJ!$A$1:$BZ$1000,MATCH(PAYROLL!D423,ADJ!A$1:A$500,0),MATCH(PAYROLL!DR$2,ADJ!$2:$2,0)),0)</f>
        <v/>
      </c>
      <c r="DS423">
        <f>SUM(DP423:DR423)</f>
        <v/>
      </c>
      <c r="DT423">
        <f>EK423</f>
        <v/>
      </c>
      <c r="DU423">
        <f>SUM(DO423:DR423)</f>
        <v/>
      </c>
      <c r="DV423">
        <f>ROUND(DU423*0.1,0)</f>
        <v/>
      </c>
      <c r="DW423">
        <f>DU423+DV423</f>
        <v/>
      </c>
      <c r="DZ423">
        <f>IFERROR(INDEX(ADJ!$A$1:$BZ$1000,MATCH(PAYROLL!$D423,ADJ!A$1:A$500,0),MATCH(PAYROLL!DZ$2,ADJ!$2:$2,0)),0)</f>
        <v/>
      </c>
      <c r="EA423">
        <f>IFERROR(INDEX(ADJ!$A$1:$BZ$1000,MATCH(PAYROLL!$D423,ADJ!A$1:A$500,0),MATCH(PAYROLL!EA$2,ADJ!$2:$2,0)),0)</f>
        <v/>
      </c>
      <c r="EB423">
        <f>IFERROR(INDEX(ADJ!$A$1:$BZ$1000,MATCH(PAYROLL!$D423,ADJ!A$1:A$500,0),MATCH(PAYROLL!EB$2,ADJ!$2:$2,0)),0)</f>
        <v/>
      </c>
      <c r="EC423">
        <f>IFERROR(INDEX(ADJ!$A$1:$BZ$1000,MATCH(PAYROLL!$D423,ADJ!A$1:A$500,0),MATCH(PAYROLL!EC$2,ADJ!$2:$2,0)),0)</f>
        <v/>
      </c>
      <c r="ED423">
        <f>IFERROR(INDEX(ADJ!$A$1:$BZ$1000,MATCH(PAYROLL!$D423,ADJ!A$1:A$500,0),MATCH(PAYROLL!ED$2,ADJ!$2:$2,0)),0)</f>
        <v/>
      </c>
      <c r="EE423">
        <f>IFERROR(INDEX(ADJ!$A$1:$BZ$1000,MATCH(PAYROLL!$D423,ADJ!A$1:A$500,0),MATCH(PAYROLL!EE$2,ADJ!$2:$2,0)),0)</f>
        <v/>
      </c>
      <c r="EF423">
        <f>IFERROR(INDEX(ADJ!$A$1:$BZ$1000,MATCH(PAYROLL!$D423,ADJ!A$1:A$500,0),MATCH(PAYROLL!EF$2,ADJ!$2:$2,0)),0)</f>
        <v/>
      </c>
      <c r="EG423">
        <f>IFERROR(INDEX(ADJ!$A$1:$BZ$1000,MATCH(PAYROLL!$D423,ADJ!A$1:A$500,0),MATCH(PAYROLL!EG$2,ADJ!$2:$2,0)),0)</f>
        <v/>
      </c>
      <c r="EH423">
        <f>IFERROR(INDEX(ADJ!$A$1:$BZ$1000,MATCH(PAYROLL!$D423,ADJ!A$1:A$500,0),MATCH(PAYROLL!EH$2,ADJ!$2:$2,0)),0)</f>
        <v/>
      </c>
      <c r="EI423">
        <f>IFERROR(INDEX(ADJ!$A$1:$BZ$1000,MATCH(PAYROLL!D423,ADJ!A$1:A$500,0),MATCH(PAYROLL!EI$2,ADJ!$2:$2,0)),0)</f>
        <v/>
      </c>
      <c r="EJ423">
        <f>IFERROR(INDEX(ADJ!$A$1:$BZ$1000,MATCH(PAYROLL!$D423,ADJ!A$1:A$500,0),MATCH(PAYROLL!EJ$2,ADJ!$2:$2,0)),0)</f>
        <v/>
      </c>
      <c r="EK423">
        <f>SUM(DZ423:EJ423)</f>
        <v/>
      </c>
    </row>
    <row r="424">
      <c r="A424" t="n">
        <v>422</v>
      </c>
      <c r="B424" t="inlineStr">
        <is>
          <t>Nguyễn Thị Ngọc</t>
        </is>
      </c>
      <c r="D424" t="inlineStr">
        <is>
          <t>158999-01</t>
        </is>
      </c>
      <c r="S424">
        <f>IFERROR(INDEX(PIS!$A$1:$BZ$1000,MATCH($D424,PIS!C$1:C$500,0),MATCH("Lương CB tháng trước",PIS!$1:$1,0)),0)</f>
        <v/>
      </c>
      <c r="T424">
        <f>IFERROR(INDEX(PIS!$A$1:$BZ$1000,MATCH($D424,PIS!C$1:C$500,0),MATCH("Lương CB hiện tại",PIS!$1:$1,0)),0)</f>
        <v/>
      </c>
      <c r="U424">
        <f>IFERROR(INDEX(PIS!$A$1:$BZ$1000,MATCH($D424,PIS!C$1:C$500,0),MATCH("Lương đóng BHBB",PIS!$1:$1,0)),0)</f>
        <v/>
      </c>
      <c r="V424">
        <f>IFERROR(INDEX(PIS!$A$1:$BZ$1000,MATCH($D424,PIS!C$1:C$500,0),MATCH(V$2,PIS!$2:$2,0)),0)</f>
        <v/>
      </c>
      <c r="W424">
        <f>IFERROR(INDEX(PIS!$A$1:$BZ$1000,MATCH($D424,PIS!C$1:C$500,0),MATCH(W$2,PIS!$2:$2,0)),0)</f>
        <v/>
      </c>
      <c r="X424">
        <f>IFERROR(INDEX(PIS!$A$1:$BZ$1000,MATCH($D424,PIS!C$1:C$500,0),MATCH(X$2,PIS!$2:$2,0)),0)</f>
        <v/>
      </c>
      <c r="Y424">
        <f>IFERROR(INDEX(PIS!$A$1:$BZ$1000,MATCH($D424,PIS!C$1:C$500,0),MATCH(Y$2,PIS!$2:$2,0)),0)</f>
        <v/>
      </c>
      <c r="Z424">
        <f>IFERROR(INDEX(PIS!$A$1:$BZ$1000,MATCH($D424,PIS!C$1:C$500,0),MATCH(Z$2,PIS!$2:$2,0)),0)</f>
        <v/>
      </c>
      <c r="AA424">
        <f>IFERROR(INDEX(PIS!$A$1:$BZ$1000,MATCH($D424,PIS!C$1:C$500,0),MATCH(AA$2,PIS!$2:$2,0)),0)</f>
        <v/>
      </c>
      <c r="AB424">
        <f>IFERROR(INDEX(PIS!$A$1:$BZ$1000,MATCH($D424,PIS!C$1:C$500,0),MATCH(AB$2,PIS!$2:$2,0)),0)</f>
        <v/>
      </c>
      <c r="AC424">
        <f>SUM(V424:AB424)</f>
        <v/>
      </c>
      <c r="AD424">
        <f>IFERROR(INDEX(TIMESHEET!$A$1:$AI$5000,MATCH($D424,TIMESHEET!A$1:A$500,0),MATCH("T100",TIMESHEET!$2:$2,0))-2,0)</f>
        <v/>
      </c>
      <c r="AE424">
        <f>IFERROR(INDEX(TIMESHEET!$A$1:$AI$5000,MATCH($D424,TIMESHEET!A$1:A$500,0),MATCH("T202",TIMESHEET!$2:$2,0)),0)</f>
        <v/>
      </c>
      <c r="AF424">
        <f>IFERROR(INDEX(TIMESHEET!$A$1:$AI$5000,MATCH($D424,TIMESHEET!A$1:A$500,0),MATCH("T302",TIMESHEET!$2:$2,0)),0)</f>
        <v/>
      </c>
      <c r="AG424">
        <f>IFERROR(INDEX(TIMESHEET!$A$1:$AI$5000,MATCH($D424,TIMESHEET!A$1:A$500,0),MATCH("T406",TIMESHEET!$2:$2,0)),0)</f>
        <v/>
      </c>
      <c r="AH424">
        <f>AE424+AG424</f>
        <v/>
      </c>
      <c r="AI424">
        <f>IFERROR(INDEX(TIMESHEET!$A$1:$AI$5000,MATCH($D424,TIMESHEET!A$1:A$500,0),MATCH("T701",TIMESHEET!$2:$2,0)),0)</f>
        <v/>
      </c>
      <c r="AJ424">
        <f>IFERROR(INDEX(TIMESHEET!$A$1:$AI$5000,MATCH($D424,TIMESHEET!B$1:B$500,0),MATCH("T320",TIMESHEET!$2:$2,0)),0)</f>
        <v/>
      </c>
      <c r="AK424">
        <f>IFERROR(IF(LEFT(INDEX(PIS!O$1:O$500,MATCH(D424,PIS!C$1:C$500)),1)="M",T424/AD424*SUM(AE424:AG424),T424*AD424),0)</f>
        <v/>
      </c>
      <c r="AL424">
        <f>IFERROR(INDEX(ADJ!$A$1:$BZ$1000,MATCH(PAYROLL!D424,ADJ!A$1:A$500,0),MATCH(PAYROLL!AL$2,ADJ!$2:$2,0)),0)</f>
        <v/>
      </c>
      <c r="AM424">
        <f>SUM(AK424:AL424)</f>
        <v/>
      </c>
      <c r="AN424">
        <f>IFERROR(ROUND(V424/$AD424*$AH424,0),0)</f>
        <v/>
      </c>
      <c r="AO424">
        <f>IFERROR(ROUND(W424/$AD424*$AH424,0),0)</f>
        <v/>
      </c>
      <c r="AP424">
        <f>IFERROR(ROUND(X424/$AD424*$AE424,0),0)</f>
        <v/>
      </c>
      <c r="AQ424">
        <f>IFERROR(ROUND(Y424/$AD424*$AH424,0),0)</f>
        <v/>
      </c>
      <c r="AR424">
        <f>IFERROR(ROUND(Z424/$AD424*$AH424,0),0)</f>
        <v/>
      </c>
      <c r="AS424">
        <f>IFERROR(ROUND(AA424/$AD424*$AH424,0),0)</f>
        <v/>
      </c>
      <c r="AT424">
        <f>IFERROR(IF((AE424+AF424+AG424)&gt;13,AB424,ROUND(AB424/AD424*AH424,0)),0)</f>
        <v/>
      </c>
      <c r="AU424">
        <f>IFERROR(INDEX(ADJ!$A$1:$BZ$1000,MATCH(PAYROLL!D424,ADJ!A$1:A$500,0),MATCH(PAYROLL!AU$2,ADJ!$2:$2,0)),0)</f>
        <v/>
      </c>
      <c r="AV424">
        <f>ROUND(SUM(AN424:AU424),0)</f>
        <v/>
      </c>
      <c r="AW424">
        <f>IFERROR(INDEX(TIMESHEET!$A$1:$AI$5000,MATCH(PAYROLL!D424,TIMESHEET!A$1:A$500,0),MATCH("T620",TIMESHEET!$2:$2,0)),0)</f>
        <v/>
      </c>
      <c r="AX424">
        <f>IFERROR(INDEX(TIMESHEET!$A$1:$AI$5000,MATCH(PAYROLL!D424,TIMESHEET!A$1:A$500,0),MATCH("T601",TIMESHEET!$2:$2,0)),0)</f>
        <v/>
      </c>
      <c r="AY424">
        <f>IFERROR(INDEX(TIMESHEET!$A$1:$AI$5000,MATCH(PAYROLL!D424,TIMESHEET!A$1:A$500,0),MATCH("T602",TIMESHEET!$2:$2,0)),0)</f>
        <v/>
      </c>
      <c r="AZ424">
        <f>IFERROR(INDEX(TIMESHEET!$A$1:$AI$5000,MATCH(PAYROLL!D424,TIMESHEET!A$1:A$500,0),MATCH("T603",TIMESHEET!$2:$2,0)),0)</f>
        <v/>
      </c>
      <c r="BA424">
        <f>IFERROR(INDEX(TIMESHEET!$A$1:$AI$5000,MATCH(PAYROLL!D424,TIMESHEET!A$1:A$500,0),MATCH("T611",TIMESHEET!$2:$2,0)),0)</f>
        <v/>
      </c>
      <c r="BB424">
        <f>IFERROR(INDEX(TIMESHEET!$A$1:$AI$5000,MATCH(PAYROLL!D424,TIMESHEET!A$1:A$500,0),MATCH("T612",TIMESHEET!$2:$2,0)),0)</f>
        <v/>
      </c>
      <c r="BC424">
        <f>IFERROR(INDEX(TIMESHEET!$A$1:$AI$5000,MATCH(PAYROLL!D424,TIMESHEET!A$1:A$500,0),MATCH("T613",TIMESHEET!$2:$2,0)),0)</f>
        <v/>
      </c>
      <c r="BD424">
        <f>IFERROR(INDEX(TIMESHEET!$A$1:$AI$5000,MATCH(PAYROLL!D424,TIMESHEET!A$1:A$500,0),MATCH("T500",TIMESHEET!$2:$2,0)),0)</f>
        <v/>
      </c>
      <c r="BE424">
        <f>IFERROR(IF(LEFT(INDEX(PIS!O$1:O$500,MATCH(D424,PIS!C$1:C$500)),1)="M",T424/AD424/8*(AW424+AX424*1.5+AY424*2+AZ424*3+BA424*2.1+BB424*2.7+BC424*3.9+BD424*0.3),T424/8*(AW424+AX424*1.5+AY424*2+AZ424*3+BA424*2.1+BB424*2.7+BC424*3.9+BD424*0.3)),0)</f>
        <v/>
      </c>
      <c r="BF424">
        <f>IFERROR(INDEX(ADJ!$A$1:$BZ$1000,MATCH(PAYROLL!$D424,ADJ!A$1:A$500,0),MATCH(PAYROLL!BF$2,ADJ!$2:$2,0)),0)</f>
        <v/>
      </c>
      <c r="BG424">
        <f>IFERROR(INDEX(ADJ!$A$1:$BZ$1000,MATCH(PAYROLL!D424,ADJ!A$1:A$500,0),MATCH(PAYROLL!BG$2,ADJ!$2:$2,0)),0)</f>
        <v/>
      </c>
      <c r="BH424">
        <f>IFERROR(INDEX(ADJ!$A$1:$BZ$1000,MATCH(PAYROLL!D424,ADJ!A$1:A$500,0),MATCH(PAYROLL!BH$2,ADJ!$2:$2,0)),0)</f>
        <v/>
      </c>
      <c r="BI424">
        <f>IFERROR(INDEX(ADJ!$A$1:$BZ$1000,MATCH(PAYROLL!D424,ADJ!A$1:A$500,0),MATCH(PAYROLL!BI$2,ADJ!$2:$2,0)),0)</f>
        <v/>
      </c>
      <c r="BJ424">
        <f>IFERROR(INDEX(ADJ!$A$1:$BZ$1000,MATCH(PAYROLL!D424,ADJ!A$1:A$500,0),MATCH(PAYROLL!BJ$2,ADJ!$2:$2,0)),0)</f>
        <v/>
      </c>
      <c r="BK424">
        <f>SUM(BF424:BJ424)</f>
        <v/>
      </c>
      <c r="BL424">
        <f>IFERROR(INDEX(ADJ!$A$1:$BZ$1000,MATCH(PAYROLL!D424,ADJ!A$1:A$500,0),MATCH(PAYROLL!BL$2,ADJ!$2:$2,0)),0)</f>
        <v/>
      </c>
      <c r="BM424">
        <f>IFERROR(INDEX(ADJ!$A$1:$BZ$1000,MATCH(PAYROLL!D424,ADJ!A$1:A$500,0),MATCH(PAYROLL!BM$2,ADJ!$2:$2,0)),0)</f>
        <v/>
      </c>
      <c r="BN424">
        <f>IFERROR(INDEX(ADJ!$A$1:$BZ$1000,MATCH(PAYROLL!D424,ADJ!A$1:A$500,0),MATCH(PAYROLL!BN$2,ADJ!$2:$2,0)),0)</f>
        <v/>
      </c>
      <c r="BO424">
        <f>IFERROR(INDEX(ADJ!$A$1:$BZ$1000,MATCH(PAYROLL!D424,ADJ!A$1:A$500,0),MATCH(PAYROLL!BO$2,ADJ!$2:$2,0)),0)</f>
        <v/>
      </c>
      <c r="BP424">
        <f>SUM(AM424,AV424,BE424,BK424,BL424:BO424)</f>
        <v/>
      </c>
      <c r="BQ424">
        <f>BO424</f>
        <v/>
      </c>
      <c r="BR424">
        <f>IFERROR(ROUND(IF(LEFT(INDEX(PIS!O$1:O$500,MATCH(D424,PIS!C$1:C$500)),1)="D",T424/8*(BD424*0.3),IF(LEFT(INDEX(PIS!O$1:O$500,MATCH(D424,PIS!C$1:C$500)),1)="H",T424*($BD424*0.3),T424/$AD424/8*($BD424*0.3))),0),0)</f>
        <v/>
      </c>
      <c r="BS424">
        <f>IF(AP424&lt;1,0,MIN(AP424,730000))</f>
        <v/>
      </c>
      <c r="BT424">
        <f>IFERROR(ROUND((BE424-SUM(AW424:BC424)*T424/AD424/8),0)-BR424,0)</f>
        <v/>
      </c>
      <c r="BU424">
        <f>AO424</f>
        <v/>
      </c>
      <c r="BV424">
        <f>SUM(BQ424:BU424)</f>
        <v/>
      </c>
      <c r="BW424">
        <f>BP424-BV424</f>
        <v/>
      </c>
      <c r="BX424">
        <f>IFERROR(IF(RIGHT(INDEX(PIS!O$1:O$500,MATCH(D424,PIS!C$1:C$500)),5)="Gross",MIN(U424+V424,VLOOKUP("R700",TSC!B:C,2,0)*VLOOKUP("R101",TSC!B:C,2,0))*VLOOKUP("R701",TSC!B:C,2,0)%,0),0)</f>
        <v/>
      </c>
      <c r="BY424">
        <f>IFERROR(IF(RIGHT(INDEX(PIS!O$1:O$500,MATCH(D424,PIS!C$1:C$500)),5)="Gross",MIN(U424+V424,VLOOKUP("R700",TSC!B:C,2,0)*VLOOKUP("R101",TSC!B:C,2,0))*VLOOKUP("T704",TSC!B:C,2,0)%,0),0)</f>
        <v/>
      </c>
      <c r="BZ424">
        <f>IFERROR(IF(RIGHT(INDEX(PIS!O$1:O$500,MATCH(D424,PIS!C$1:C$500)),5)="Gross",MIN(U424+V424,VLOOKUP("R700",TSC!B:C,2,0)*VLOOKUP("1",TSC!F:G,2,0))*VLOOKUP("T705",TSC!B:C,2,0)%,0),0)</f>
        <v/>
      </c>
      <c r="CA424">
        <f>IFERROR(INDEX(ADJ!$A$1:$BZ$1000,MATCH(PAYROLL!D424,ADJ!A$1:A$500,0),MATCH(PAYROLL!CA$2,ADJ!$2:$2,0)),0)</f>
        <v/>
      </c>
      <c r="CB424">
        <f>IFERROR(INDEX(ADJ!$A$1:$BZ$1000,MATCH(PAYROLL!D424,ADJ!A$1:A$500,0),MATCH(PAYROLL!CB$2,ADJ!$2:$2,0)),0)</f>
        <v/>
      </c>
      <c r="CC424">
        <f>SUM(BX424:CB424)</f>
        <v/>
      </c>
      <c r="CD424">
        <f>IFERROR(INDEX(PIS!$A$1:$BZ$1000,MATCH(PAYROLL!D424,PIS!C$1:C$500,0),MATCH(PAYROLL!CD$1,PIS!$1:$1,0)),0)</f>
        <v/>
      </c>
      <c r="CE424">
        <f>IFERROR(IF(OR(INDEX(PIS!P$1:P$500,MATCH(D424,PIS!C$1:C$500,0))="LT2",INDEX(PIS!P$1:P$500,MATCH(D424,PIS!C$1:C$500,0))="P10"),0,SUM(CC424,CD424*VLOOKUP("R601",TSC!B:C,2,0),VLOOKUP("R602",TSC!B:C,2,0))),0)</f>
        <v/>
      </c>
      <c r="CF424">
        <f>MAX(BW424-CE424,0)</f>
        <v/>
      </c>
      <c r="CG424">
        <f>IFERROR(IF(OR(RIGHT(INDEX(PIS!P$1:P$500,MATCH(D424,PIS!C$1:C$500)),5)="P10",RIGHT(INDEX(PIS!P$1:P$500,MATCH(D424,PIS!C$1:C$500)),5)="CK"),0,IF(CF424&lt;=5000000,CF424*5%,IF(CF424&lt;=10000000,CF424*10%-250000,IF(CF424&lt;=18000000,CF424*15%-750000,IF(CF424&lt;=32000000,CF424*20%-1650000,IF(CF424&lt;=52000000,CF424*25%-3250000,IF(CF424&lt;=80000000,BH424*30%-5850000,CF424*35%-9850000))))))),0)</f>
        <v/>
      </c>
      <c r="CH424">
        <f>IFERROR(IF(OR(INDEX(PIS!P$1:P$500,MATCH(D424,PIS!C$1:C$500))="LT",INDEX(PIS!P$1:P$500,MATCH(D424,PIS!C$1:C$500))="CK"),0,IF(CF424&lt;2000000,0,CF424*10%)),0)</f>
        <v/>
      </c>
      <c r="CI424">
        <f>IFERROR(INDEX(ADJ!$A$1:$BZ$1000,MATCH(PAYROLL!D424,ADJ!A$1:A$500,0),MATCH(PAYROLL!CI$2,ADJ!$2:$2,0)),0)</f>
        <v/>
      </c>
      <c r="CJ424">
        <f>IFERROR(INDEX(ADJ!$A$1:$BZ$1000,MATCH(PAYROLL!D424,ADJ!A$1:A$500,0),MATCH(PAYROLL!CJ$2,ADJ!$2:$2,0)),0)</f>
        <v/>
      </c>
      <c r="CK424">
        <f>IFERROR(INDEX(ADJ!$A$1:$BZ$1000,MATCH(PAYROLL!D424,ADJ!A$1:A$500,0),MATCH(PAYROLL!CK$2,ADJ!$2:$2,0)),0)</f>
        <v/>
      </c>
      <c r="CL424">
        <f>SUM(CG424:CK424)</f>
        <v/>
      </c>
      <c r="CM424">
        <f>ROUND(SUM(CH424:CK424),0)</f>
        <v/>
      </c>
      <c r="CN424">
        <f>IFERROR(INDEX(CSDA!D$1:D$500,MATCH($CN$2,CSDA!C$1:C$500,0))*INDEX(PIS!V$1:V$500,MATCH(D424,PIS!C$1:C$500))+INDEX(ADJ!$A$1:$BZ$1000,MATCH(PAYROLL!D424,ADJ!A$1:A$500,0),MATCH(PAYROLL!CN$2,ADJ!$2:$2,0)),0)</f>
        <v/>
      </c>
      <c r="CO424">
        <f>IFERROR(INDEX(ADJ!$A$1:$BZ$1000,MATCH(PAYROLL!D424,ADJ!A$1:A$500,0),MATCH(PAYROLL!CO$2,ADJ!$2:$2,0)),0)</f>
        <v/>
      </c>
      <c r="CP424">
        <f>IFERROR(INDEX(ADJ!$A$1:$BZ$1000,MATCH(PAYROLL!D424,ADJ!A$1:A$500,0),MATCH(PAYROLL!CP$2,ADJ!$2:$2,0)),0)</f>
        <v/>
      </c>
      <c r="CQ424">
        <f>BP424-CL424-CI424-CM424-CN424-CO424-CP424-CC424</f>
        <v/>
      </c>
      <c r="CR424">
        <f>IFERROR(IF(RIGHT(INDEX(PIS!O$1:O$500,MATCH(D424,PIS!C$1:C$500,0)),5)="Gross",MIN(U424+V424,VLOOKUP("R700",TSC!B:C,2,0)*VLOOKUP("R101",TSC!B:C,2,0))*(VLOOKUP("T711",TSC!B:C,2,0)+VLOOKUP("T712",TSC!B:C,2,0))%,MIN(T424+V424,VLOOKUP("R700",TSC!B:C,2,0)*VLOOKUP("R101",TSC!B:C,2,0))*(VLOOKUP("T711",TSC!B:C,2,0)+VLOOKUP("T712",TSC!B:C,2,0)+VLOOKUP("R701",TSC!B:C,2,0))%),0)</f>
        <v/>
      </c>
      <c r="CS424">
        <f>IFERROR(IF(RIGHT(INDEX(PIS!O$1:O$500,MATCH(D424,PIS!C$1:C$500,0)),5)="Gross",MIN(U424+V424,VLOOKUP("R700",TSC!B:C,2,0)*VLOOKUP("R101",TSC!B:C,2,0))*(VLOOKUP("T714",TSC!B:C,2,0))%,MIN(T424+V424,VLOOKUP("R700",TSC!B:C,2,0)*VLOOKUP("R101",TSC!B:C,2,0))*(VLOOKUP("T704",TSC!B:C,2,0)+VLOOKUP("T714",TSC!B:C,2,0))%),0)</f>
        <v/>
      </c>
      <c r="CT424">
        <f>IFERROR(IF(RIGHT(INDEX(PIS!O$1:O$500,MATCH(D424,PIS!C$1:C$500,0)),5)="Gross",MIN(U424+V424,VLOOKUP("R700",TSC!B:C,2,0)*VLOOKUP("R101",TSC!B:C,2,0))*VLOOKUP("T705",TSC!B:C,2,0)%,MIN(T424+V424,VLOOKUP("R700",TSC!B:C,2,0)*VLOOKUP("R101",TSC!B:C,2,0))*VLOOKUP("T705",TSC!B:C,2,0)%),0)</f>
        <v/>
      </c>
      <c r="CU424">
        <f>IFERROR(IF(RIGHT(INDEX(PIS!O$1:O$500,MATCH(D424,PIS!C$1:C$500,0)),5)="Gross",MIN(U424+V424,VLOOKUP("R700",TSC!B:C,2,0)*VLOOKUP("R101",TSC!B:C,2,0))*(VLOOKUP("T713",TSC!B:C,2,0))%,MIN(T424+V424,VLOOKUP("R700",TSC!B:C,2,0)*VLOOKUP("R101",TSC!B:C,2,0))*(VLOOKUP("T713",TSC!B:C,2,0))%),0)</f>
        <v/>
      </c>
      <c r="CV424">
        <f>IFERROR(INDEX(ADJ!$A$1:$BZ$1000,MATCH(PAYROLL!D424,ADJ!A$1:A$500,0),MATCH(PAYROLL!CV$2,ADJ!$2:$2,0)),0)</f>
        <v/>
      </c>
      <c r="CW424">
        <f>IFERROR(INDEX(ADJ!$A$1:$BZ$1000,MATCH(PAYROLL!D424,ADJ!A$1:A$500,0),MATCH(PAYROLL!CW$2,ADJ!$2:$2,0)),0)</f>
        <v/>
      </c>
      <c r="CX424">
        <f>SUM(CR424:CW424)</f>
        <v/>
      </c>
      <c r="CY424">
        <f>ROUND(IF(CR424&gt;0,T424+V424*VLOOKUP("R202",TSC!$B$1:$C$500,2,0),0),0)</f>
        <v/>
      </c>
      <c r="CZ424">
        <f>IFERROR(INDEX(CSDA!D$1:D$500,MATCH($CZ$2,CSDA!C$1:C$500,0)),0)</f>
        <v/>
      </c>
      <c r="DA424">
        <f>ROUND(T424*0.7%,0)</f>
        <v/>
      </c>
      <c r="DB424">
        <f>ROUND(T424/12,0)</f>
        <v/>
      </c>
      <c r="DC424">
        <f ref="DC424" t="array">IFERROR(INDEX(CSDA!D$1:D$500,MATCH("Trích giữ"&amp;PAYROLL!DC$2,CSDA!A$1:A$500&amp;CSDA!C$1:C$500,0)),0)</f>
        <v/>
      </c>
      <c r="DD424">
        <f ref="DD424" t="array">IFERROR(INDEX(CSDA!D$1:D$500,MATCH("Trích giữ"&amp;PAYROLL!DD$2,CSDA!A$1:A$500&amp;CSDA!C$1:C$500,0)),0)</f>
        <v/>
      </c>
      <c r="DE424">
        <f ref="DE424" t="array">IFERROR(INDEX(CSDA!D$1:D$500,MATCH("Trích giữ"&amp;PAYROLL!DE$2,CSDA!A$1:A$500&amp;CSDA!C$1:C$500,0)),0)</f>
        <v/>
      </c>
      <c r="DF424">
        <f>IFERROR(INDEX(CSDA!D$1:D$500,MATCH(PAYROLL!DF$2,CSDA!C$1:C$500,0)),0)</f>
        <v/>
      </c>
      <c r="DG424">
        <f ref="DG424" t="array">IFERROR(INDEX(CSDA!D$1:D$500,MATCH("Trích giữ"&amp;PAYROLL!DG$2,CSDA!A$1:A$500&amp;CSDA!C$1:C$500,0)),0)</f>
        <v/>
      </c>
      <c r="DH424">
        <f>ROUND(T424/26,0)</f>
        <v/>
      </c>
      <c r="DI424">
        <f ref="DI424" t="array">IFERROR(INDEX(CSDA!D$1:D$500,MATCH("Trích giữ"&amp;PAYROLL!DI$2,CSDA!A$1:A$500&amp;CSDA!C$1:C$500,0)),0)</f>
        <v/>
      </c>
      <c r="DJ424">
        <f>IF(U424=0,T424*21.5%-BL424,0)</f>
        <v/>
      </c>
      <c r="DK424">
        <f ref="DK424" t="array">IFERROR(INDEX(CSDA!D$1:D$500,MATCH("Trích giữ"&amp;PAYROLL!DK$2,CSDA!A$1:A$500&amp;CSDA!C$1:C$500,0)),0)</f>
        <v/>
      </c>
      <c r="DL424">
        <f>IFERROR(INDEX(CSDA!D$1:D$500,MATCH(PAYROLL!DL$2,CSDA!C$1:C$500,0))/12,0)</f>
        <v/>
      </c>
      <c r="DM424">
        <f>SUM(DB424:DL424)</f>
        <v/>
      </c>
      <c r="DN424">
        <f>IFERROR(INDEX(ADJ!$A$1:$BZ$1000,MATCH(PAYROLL!D424,ADJ!A$1:A$500,0),MATCH(PAYROLL!DN$2,ADJ!$2:$2,0)),0)</f>
        <v/>
      </c>
      <c r="DO424">
        <f>IFERROR(SUM(BP424,DM424:DN424,CX424:DA424)-DT424,0)</f>
        <v/>
      </c>
      <c r="DP424">
        <f ref="DP424" t="array">SUM(BW424*IFERROR(INDEX(CSDA!D$1:D$500,MATCH(BW$2,CSDA!C$1:C$500,0)),0)%,CX424*IFERROR(INDEX(CSDA!D$1:D$500,MATCH(CX$2,CSDA!C$1:C$500,0)),0)%,DA424*IFERROR(INDEX(CSDA!D$1:D$500,MATCH(DA$2,CSDA!C$1:C$500,0)),0)%,DB424*IFERROR(INDEX(CSDA!D$1:D$500,MATCH(DB$2,CSDA!C$1:C$500,0)),0)%,DF424*IFERROR(INDEX(CSDA!D$1:D$500,MATCH("Phí dịch vụ"&amp;PAYROLL!DF$2,CSDA!A$1:A$500&amp;CSDA!C$1:C$500,0)),0)%,DC424*IFERROR(INDEX(CSDA!D$1:D$500,MATCH("Phí dịch vụ"&amp;PAYROLL!DC$2,CSDA!A$1:A$500&amp;CSDA!C$1:C$500,0)),0)%,DH424*IFERROR(INDEX(CSDA!D$1:D$500,MATCH("Phí dịch vụ"&amp;PAYROLL!DH$2,CSDA!A$1:A$500&amp;CSDA!C$1:C$500,0)),0)%,DJ424*IFERROR(INDEX(CSDA!D$1:D$500,MATCH("Phí dịch vụ"&amp;PAYROLL!DJ$2,CSDA!A$1:A$500&amp;CSDA!C$1:C$500,0)),0)%,BN424*IFERROR(INDEX(CSDA!D$1:D$500,MATCH(BN$2,CSDA!C$1:C$500,0)),0)%)-BN424*7%</f>
        <v/>
      </c>
      <c r="DQ424">
        <f>IFERROR(INDEX(ADJ!$A$1:$BZ$1000,MATCH(PAYROLL!D424,ADJ!A$1:A$500,0),MATCH(PAYROLL!DQ$2,ADJ!$2:$2,0)),0)</f>
        <v/>
      </c>
      <c r="DR424">
        <f>IFERROR(INDEX(ADJ!$A$1:$BZ$1000,MATCH(PAYROLL!D424,ADJ!A$1:A$500,0),MATCH(PAYROLL!DR$2,ADJ!$2:$2,0)),0)</f>
        <v/>
      </c>
      <c r="DS424">
        <f>SUM(DP424:DR424)</f>
        <v/>
      </c>
      <c r="DT424">
        <f>EK424</f>
        <v/>
      </c>
      <c r="DU424">
        <f>SUM(DO424:DR424)</f>
        <v/>
      </c>
      <c r="DV424">
        <f>ROUND(DU424*0.1,0)</f>
        <v/>
      </c>
      <c r="DW424">
        <f>DU424+DV424</f>
        <v/>
      </c>
      <c r="DZ424">
        <f>IFERROR(INDEX(ADJ!$A$1:$BZ$1000,MATCH(PAYROLL!$D424,ADJ!A$1:A$500,0),MATCH(PAYROLL!DZ$2,ADJ!$2:$2,0)),0)</f>
        <v/>
      </c>
      <c r="EA424">
        <f>IFERROR(INDEX(ADJ!$A$1:$BZ$1000,MATCH(PAYROLL!$D424,ADJ!A$1:A$500,0),MATCH(PAYROLL!EA$2,ADJ!$2:$2,0)),0)</f>
        <v/>
      </c>
      <c r="EB424">
        <f>IFERROR(INDEX(ADJ!$A$1:$BZ$1000,MATCH(PAYROLL!$D424,ADJ!A$1:A$500,0),MATCH(PAYROLL!EB$2,ADJ!$2:$2,0)),0)</f>
        <v/>
      </c>
      <c r="EC424">
        <f>IFERROR(INDEX(ADJ!$A$1:$BZ$1000,MATCH(PAYROLL!$D424,ADJ!A$1:A$500,0),MATCH(PAYROLL!EC$2,ADJ!$2:$2,0)),0)</f>
        <v/>
      </c>
      <c r="ED424">
        <f>IFERROR(INDEX(ADJ!$A$1:$BZ$1000,MATCH(PAYROLL!$D424,ADJ!A$1:A$500,0),MATCH(PAYROLL!ED$2,ADJ!$2:$2,0)),0)</f>
        <v/>
      </c>
      <c r="EE424">
        <f>IFERROR(INDEX(ADJ!$A$1:$BZ$1000,MATCH(PAYROLL!$D424,ADJ!A$1:A$500,0),MATCH(PAYROLL!EE$2,ADJ!$2:$2,0)),0)</f>
        <v/>
      </c>
      <c r="EF424">
        <f>IFERROR(INDEX(ADJ!$A$1:$BZ$1000,MATCH(PAYROLL!$D424,ADJ!A$1:A$500,0),MATCH(PAYROLL!EF$2,ADJ!$2:$2,0)),0)</f>
        <v/>
      </c>
      <c r="EG424">
        <f>IFERROR(INDEX(ADJ!$A$1:$BZ$1000,MATCH(PAYROLL!$D424,ADJ!A$1:A$500,0),MATCH(PAYROLL!EG$2,ADJ!$2:$2,0)),0)</f>
        <v/>
      </c>
      <c r="EH424">
        <f>IFERROR(INDEX(ADJ!$A$1:$BZ$1000,MATCH(PAYROLL!$D424,ADJ!A$1:A$500,0),MATCH(PAYROLL!EH$2,ADJ!$2:$2,0)),0)</f>
        <v/>
      </c>
      <c r="EI424">
        <f>IFERROR(INDEX(ADJ!$A$1:$BZ$1000,MATCH(PAYROLL!D424,ADJ!A$1:A$500,0),MATCH(PAYROLL!EI$2,ADJ!$2:$2,0)),0)</f>
        <v/>
      </c>
      <c r="EJ424">
        <f>IFERROR(INDEX(ADJ!$A$1:$BZ$1000,MATCH(PAYROLL!$D424,ADJ!A$1:A$500,0),MATCH(PAYROLL!EJ$2,ADJ!$2:$2,0)),0)</f>
        <v/>
      </c>
      <c r="EK424">
        <f>SUM(DZ424:EJ424)</f>
        <v/>
      </c>
    </row>
    <row r="425">
      <c r="A425" t="n">
        <v>423</v>
      </c>
      <c r="B425" t="inlineStr">
        <is>
          <t>Nguyễn Thị Huyền Thương</t>
        </is>
      </c>
      <c r="D425" t="inlineStr">
        <is>
          <t>156956-01</t>
        </is>
      </c>
      <c r="S425">
        <f>IFERROR(INDEX(PIS!$A$1:$BZ$1000,MATCH($D425,PIS!C$1:C$500,0),MATCH("Lương CB tháng trước",PIS!$1:$1,0)),0)</f>
        <v/>
      </c>
      <c r="T425">
        <f>IFERROR(INDEX(PIS!$A$1:$BZ$1000,MATCH($D425,PIS!C$1:C$500,0),MATCH("Lương CB hiện tại",PIS!$1:$1,0)),0)</f>
        <v/>
      </c>
      <c r="U425">
        <f>IFERROR(INDEX(PIS!$A$1:$BZ$1000,MATCH($D425,PIS!C$1:C$500,0),MATCH("Lương đóng BHBB",PIS!$1:$1,0)),0)</f>
        <v/>
      </c>
      <c r="V425">
        <f>IFERROR(INDEX(PIS!$A$1:$BZ$1000,MATCH($D425,PIS!C$1:C$500,0),MATCH(V$2,PIS!$2:$2,0)),0)</f>
        <v/>
      </c>
      <c r="W425">
        <f>IFERROR(INDEX(PIS!$A$1:$BZ$1000,MATCH($D425,PIS!C$1:C$500,0),MATCH(W$2,PIS!$2:$2,0)),0)</f>
        <v/>
      </c>
      <c r="X425">
        <f>IFERROR(INDEX(PIS!$A$1:$BZ$1000,MATCH($D425,PIS!C$1:C$500,0),MATCH(X$2,PIS!$2:$2,0)),0)</f>
        <v/>
      </c>
      <c r="Y425">
        <f>IFERROR(INDEX(PIS!$A$1:$BZ$1000,MATCH($D425,PIS!C$1:C$500,0),MATCH(Y$2,PIS!$2:$2,0)),0)</f>
        <v/>
      </c>
      <c r="Z425">
        <f>IFERROR(INDEX(PIS!$A$1:$BZ$1000,MATCH($D425,PIS!C$1:C$500,0),MATCH(Z$2,PIS!$2:$2,0)),0)</f>
        <v/>
      </c>
      <c r="AA425">
        <f>IFERROR(INDEX(PIS!$A$1:$BZ$1000,MATCH($D425,PIS!C$1:C$500,0),MATCH(AA$2,PIS!$2:$2,0)),0)</f>
        <v/>
      </c>
      <c r="AB425">
        <f>IFERROR(INDEX(PIS!$A$1:$BZ$1000,MATCH($D425,PIS!C$1:C$500,0),MATCH(AB$2,PIS!$2:$2,0)),0)</f>
        <v/>
      </c>
      <c r="AC425">
        <f>SUM(V425:AB425)</f>
        <v/>
      </c>
      <c r="AD425">
        <f>IFERROR(INDEX(TIMESHEET!$A$1:$AI$5000,MATCH($D425,TIMESHEET!A$1:A$500,0),MATCH("T100",TIMESHEET!$2:$2,0))-2,0)</f>
        <v/>
      </c>
      <c r="AE425">
        <f>IFERROR(INDEX(TIMESHEET!$A$1:$AI$5000,MATCH($D425,TIMESHEET!A$1:A$500,0),MATCH("T202",TIMESHEET!$2:$2,0)),0)</f>
        <v/>
      </c>
      <c r="AF425">
        <f>IFERROR(INDEX(TIMESHEET!$A$1:$AI$5000,MATCH($D425,TIMESHEET!A$1:A$500,0),MATCH("T302",TIMESHEET!$2:$2,0)),0)</f>
        <v/>
      </c>
      <c r="AG425">
        <f>IFERROR(INDEX(TIMESHEET!$A$1:$AI$5000,MATCH($D425,TIMESHEET!A$1:A$500,0),MATCH("T406",TIMESHEET!$2:$2,0)),0)</f>
        <v/>
      </c>
      <c r="AH425">
        <f>AE425+AG425</f>
        <v/>
      </c>
      <c r="AI425">
        <f>IFERROR(INDEX(TIMESHEET!$A$1:$AI$5000,MATCH($D425,TIMESHEET!A$1:A$500,0),MATCH("T701",TIMESHEET!$2:$2,0)),0)</f>
        <v/>
      </c>
      <c r="AJ425">
        <f>IFERROR(INDEX(TIMESHEET!$A$1:$AI$5000,MATCH($D425,TIMESHEET!B$1:B$500,0),MATCH("T320",TIMESHEET!$2:$2,0)),0)</f>
        <v/>
      </c>
      <c r="AK425">
        <f>IFERROR(IF(LEFT(INDEX(PIS!O$1:O$500,MATCH(D425,PIS!C$1:C$500)),1)="M",T425/AD425*SUM(AE425:AG425),T425*AD425),0)</f>
        <v/>
      </c>
      <c r="AL425">
        <f>IFERROR(INDEX(ADJ!$A$1:$BZ$1000,MATCH(PAYROLL!D425,ADJ!A$1:A$500,0),MATCH(PAYROLL!AL$2,ADJ!$2:$2,0)),0)</f>
        <v/>
      </c>
      <c r="AM425">
        <f>SUM(AK425:AL425)</f>
        <v/>
      </c>
      <c r="AN425">
        <f>IFERROR(ROUND(V425/$AD425*$AH425,0),0)</f>
        <v/>
      </c>
      <c r="AO425">
        <f>IFERROR(ROUND(W425/$AD425*$AH425,0),0)</f>
        <v/>
      </c>
      <c r="AP425">
        <f>IFERROR(ROUND(X425/$AD425*$AE425,0),0)</f>
        <v/>
      </c>
      <c r="AQ425">
        <f>IFERROR(ROUND(Y425/$AD425*$AH425,0),0)</f>
        <v/>
      </c>
      <c r="AR425">
        <f>IFERROR(ROUND(Z425/$AD425*$AH425,0),0)</f>
        <v/>
      </c>
      <c r="AS425">
        <f>IFERROR(ROUND(AA425/$AD425*$AH425,0),0)</f>
        <v/>
      </c>
      <c r="AT425">
        <f>IFERROR(IF((AE425+AF425+AG425)&gt;13,AB425,ROUND(AB425/AD425*AH425,0)),0)</f>
        <v/>
      </c>
      <c r="AU425">
        <f>IFERROR(INDEX(ADJ!$A$1:$BZ$1000,MATCH(PAYROLL!D425,ADJ!A$1:A$500,0),MATCH(PAYROLL!AU$2,ADJ!$2:$2,0)),0)</f>
        <v/>
      </c>
      <c r="AV425">
        <f>ROUND(SUM(AN425:AU425),0)</f>
        <v/>
      </c>
      <c r="AW425">
        <f>IFERROR(INDEX(TIMESHEET!$A$1:$AI$5000,MATCH(PAYROLL!D425,TIMESHEET!A$1:A$500,0),MATCH("T620",TIMESHEET!$2:$2,0)),0)</f>
        <v/>
      </c>
      <c r="AX425">
        <f>IFERROR(INDEX(TIMESHEET!$A$1:$AI$5000,MATCH(PAYROLL!D425,TIMESHEET!A$1:A$500,0),MATCH("T601",TIMESHEET!$2:$2,0)),0)</f>
        <v/>
      </c>
      <c r="AY425">
        <f>IFERROR(INDEX(TIMESHEET!$A$1:$AI$5000,MATCH(PAYROLL!D425,TIMESHEET!A$1:A$500,0),MATCH("T602",TIMESHEET!$2:$2,0)),0)</f>
        <v/>
      </c>
      <c r="AZ425">
        <f>IFERROR(INDEX(TIMESHEET!$A$1:$AI$5000,MATCH(PAYROLL!D425,TIMESHEET!A$1:A$500,0),MATCH("T603",TIMESHEET!$2:$2,0)),0)</f>
        <v/>
      </c>
      <c r="BA425">
        <f>IFERROR(INDEX(TIMESHEET!$A$1:$AI$5000,MATCH(PAYROLL!D425,TIMESHEET!A$1:A$500,0),MATCH("T611",TIMESHEET!$2:$2,0)),0)</f>
        <v/>
      </c>
      <c r="BB425">
        <f>IFERROR(INDEX(TIMESHEET!$A$1:$AI$5000,MATCH(PAYROLL!D425,TIMESHEET!A$1:A$500,0),MATCH("T612",TIMESHEET!$2:$2,0)),0)</f>
        <v/>
      </c>
      <c r="BC425">
        <f>IFERROR(INDEX(TIMESHEET!$A$1:$AI$5000,MATCH(PAYROLL!D425,TIMESHEET!A$1:A$500,0),MATCH("T613",TIMESHEET!$2:$2,0)),0)</f>
        <v/>
      </c>
      <c r="BD425">
        <f>IFERROR(INDEX(TIMESHEET!$A$1:$AI$5000,MATCH(PAYROLL!D425,TIMESHEET!A$1:A$500,0),MATCH("T500",TIMESHEET!$2:$2,0)),0)</f>
        <v/>
      </c>
      <c r="BE425">
        <f>IFERROR(IF(LEFT(INDEX(PIS!O$1:O$500,MATCH(D425,PIS!C$1:C$500)),1)="M",T425/AD425/8*(AW425+AX425*1.5+AY425*2+AZ425*3+BA425*2.1+BB425*2.7+BC425*3.9+BD425*0.3),T425/8*(AW425+AX425*1.5+AY425*2+AZ425*3+BA425*2.1+BB425*2.7+BC425*3.9+BD425*0.3)),0)</f>
        <v/>
      </c>
      <c r="BF425">
        <f>IFERROR(INDEX(ADJ!$A$1:$BZ$1000,MATCH(PAYROLL!$D425,ADJ!A$1:A$500,0),MATCH(PAYROLL!BF$2,ADJ!$2:$2,0)),0)</f>
        <v/>
      </c>
      <c r="BG425">
        <f>IFERROR(INDEX(ADJ!$A$1:$BZ$1000,MATCH(PAYROLL!D425,ADJ!A$1:A$500,0),MATCH(PAYROLL!BG$2,ADJ!$2:$2,0)),0)</f>
        <v/>
      </c>
      <c r="BH425">
        <f>IFERROR(INDEX(ADJ!$A$1:$BZ$1000,MATCH(PAYROLL!D425,ADJ!A$1:A$500,0),MATCH(PAYROLL!BH$2,ADJ!$2:$2,0)),0)</f>
        <v/>
      </c>
      <c r="BI425">
        <f>IFERROR(INDEX(ADJ!$A$1:$BZ$1000,MATCH(PAYROLL!D425,ADJ!A$1:A$500,0),MATCH(PAYROLL!BI$2,ADJ!$2:$2,0)),0)</f>
        <v/>
      </c>
      <c r="BJ425">
        <f>IFERROR(INDEX(ADJ!$A$1:$BZ$1000,MATCH(PAYROLL!D425,ADJ!A$1:A$500,0),MATCH(PAYROLL!BJ$2,ADJ!$2:$2,0)),0)</f>
        <v/>
      </c>
      <c r="BK425">
        <f>SUM(BF425:BJ425)</f>
        <v/>
      </c>
      <c r="BL425">
        <f>IFERROR(INDEX(ADJ!$A$1:$BZ$1000,MATCH(PAYROLL!D425,ADJ!A$1:A$500,0),MATCH(PAYROLL!BL$2,ADJ!$2:$2,0)),0)</f>
        <v/>
      </c>
      <c r="BM425">
        <f>IFERROR(INDEX(ADJ!$A$1:$BZ$1000,MATCH(PAYROLL!D425,ADJ!A$1:A$500,0),MATCH(PAYROLL!BM$2,ADJ!$2:$2,0)),0)</f>
        <v/>
      </c>
      <c r="BN425">
        <f>IFERROR(INDEX(ADJ!$A$1:$BZ$1000,MATCH(PAYROLL!D425,ADJ!A$1:A$500,0),MATCH(PAYROLL!BN$2,ADJ!$2:$2,0)),0)</f>
        <v/>
      </c>
      <c r="BO425">
        <f>IFERROR(INDEX(ADJ!$A$1:$BZ$1000,MATCH(PAYROLL!D425,ADJ!A$1:A$500,0),MATCH(PAYROLL!BO$2,ADJ!$2:$2,0)),0)</f>
        <v/>
      </c>
      <c r="BP425">
        <f>SUM(AM425,AV425,BE425,BK425,BL425:BO425)</f>
        <v/>
      </c>
      <c r="BQ425">
        <f>BO425</f>
        <v/>
      </c>
      <c r="BR425">
        <f>IFERROR(ROUND(IF(LEFT(INDEX(PIS!O$1:O$500,MATCH(D425,PIS!C$1:C$500)),1)="D",T425/8*(BD425*0.3),IF(LEFT(INDEX(PIS!O$1:O$500,MATCH(D425,PIS!C$1:C$500)),1)="H",T425*($BD425*0.3),T425/$AD425/8*($BD425*0.3))),0),0)</f>
        <v/>
      </c>
      <c r="BS425">
        <f>IF(AP425&lt;1,0,MIN(AP425,730000))</f>
        <v/>
      </c>
      <c r="BT425">
        <f>IFERROR(ROUND((BE425-SUM(AW425:BC425)*T425/AD425/8),0)-BR425,0)</f>
        <v/>
      </c>
      <c r="BU425">
        <f>AO425</f>
        <v/>
      </c>
      <c r="BV425">
        <f>SUM(BQ425:BU425)</f>
        <v/>
      </c>
      <c r="BW425">
        <f>BP425-BV425</f>
        <v/>
      </c>
      <c r="BX425">
        <f>IFERROR(IF(RIGHT(INDEX(PIS!O$1:O$500,MATCH(D425,PIS!C$1:C$500)),5)="Gross",MIN(U425+V425,VLOOKUP("R700",TSC!B:C,2,0)*VLOOKUP("R101",TSC!B:C,2,0))*VLOOKUP("R701",TSC!B:C,2,0)%,0),0)</f>
        <v/>
      </c>
      <c r="BY425">
        <f>IFERROR(IF(RIGHT(INDEX(PIS!O$1:O$500,MATCH(D425,PIS!C$1:C$500)),5)="Gross",MIN(U425+V425,VLOOKUP("R700",TSC!B:C,2,0)*VLOOKUP("R101",TSC!B:C,2,0))*VLOOKUP("T704",TSC!B:C,2,0)%,0),0)</f>
        <v/>
      </c>
      <c r="BZ425">
        <f>IFERROR(IF(RIGHT(INDEX(PIS!O$1:O$500,MATCH(D425,PIS!C$1:C$500)),5)="Gross",MIN(U425+V425,VLOOKUP("R700",TSC!B:C,2,0)*VLOOKUP("1",TSC!F:G,2,0))*VLOOKUP("T705",TSC!B:C,2,0)%,0),0)</f>
        <v/>
      </c>
      <c r="CA425">
        <f>IFERROR(INDEX(ADJ!$A$1:$BZ$1000,MATCH(PAYROLL!D425,ADJ!A$1:A$500,0),MATCH(PAYROLL!CA$2,ADJ!$2:$2,0)),0)</f>
        <v/>
      </c>
      <c r="CB425">
        <f>IFERROR(INDEX(ADJ!$A$1:$BZ$1000,MATCH(PAYROLL!D425,ADJ!A$1:A$500,0),MATCH(PAYROLL!CB$2,ADJ!$2:$2,0)),0)</f>
        <v/>
      </c>
      <c r="CC425">
        <f>SUM(BX425:CB425)</f>
        <v/>
      </c>
      <c r="CD425">
        <f>IFERROR(INDEX(PIS!$A$1:$BZ$1000,MATCH(PAYROLL!D425,PIS!C$1:C$500,0),MATCH(PAYROLL!CD$1,PIS!$1:$1,0)),0)</f>
        <v/>
      </c>
      <c r="CE425">
        <f>IFERROR(IF(OR(INDEX(PIS!P$1:P$500,MATCH(D425,PIS!C$1:C$500,0))="LT2",INDEX(PIS!P$1:P$500,MATCH(D425,PIS!C$1:C$500,0))="P10"),0,SUM(CC425,CD425*VLOOKUP("R601",TSC!B:C,2,0),VLOOKUP("R602",TSC!B:C,2,0))),0)</f>
        <v/>
      </c>
      <c r="CF425">
        <f>MAX(BW425-CE425,0)</f>
        <v/>
      </c>
      <c r="CG425">
        <f>IFERROR(IF(OR(RIGHT(INDEX(PIS!P$1:P$500,MATCH(D425,PIS!C$1:C$500)),5)="P10",RIGHT(INDEX(PIS!P$1:P$500,MATCH(D425,PIS!C$1:C$500)),5)="CK"),0,IF(CF425&lt;=5000000,CF425*5%,IF(CF425&lt;=10000000,CF425*10%-250000,IF(CF425&lt;=18000000,CF425*15%-750000,IF(CF425&lt;=32000000,CF425*20%-1650000,IF(CF425&lt;=52000000,CF425*25%-3250000,IF(CF425&lt;=80000000,BH425*30%-5850000,CF425*35%-9850000))))))),0)</f>
        <v/>
      </c>
      <c r="CH425">
        <f>IFERROR(IF(OR(INDEX(PIS!P$1:P$500,MATCH(D425,PIS!C$1:C$500))="LT",INDEX(PIS!P$1:P$500,MATCH(D425,PIS!C$1:C$500))="CK"),0,IF(CF425&lt;2000000,0,CF425*10%)),0)</f>
        <v/>
      </c>
      <c r="CI425">
        <f>IFERROR(INDEX(ADJ!$A$1:$BZ$1000,MATCH(PAYROLL!D425,ADJ!A$1:A$500,0),MATCH(PAYROLL!CI$2,ADJ!$2:$2,0)),0)</f>
        <v/>
      </c>
      <c r="CJ425">
        <f>IFERROR(INDEX(ADJ!$A$1:$BZ$1000,MATCH(PAYROLL!D425,ADJ!A$1:A$500,0),MATCH(PAYROLL!CJ$2,ADJ!$2:$2,0)),0)</f>
        <v/>
      </c>
      <c r="CK425">
        <f>IFERROR(INDEX(ADJ!$A$1:$BZ$1000,MATCH(PAYROLL!D425,ADJ!A$1:A$500,0),MATCH(PAYROLL!CK$2,ADJ!$2:$2,0)),0)</f>
        <v/>
      </c>
      <c r="CL425">
        <f>SUM(CG425:CK425)</f>
        <v/>
      </c>
      <c r="CM425">
        <f>ROUND(SUM(CH425:CK425),0)</f>
        <v/>
      </c>
      <c r="CN425">
        <f>IFERROR(INDEX(CSDA!D$1:D$500,MATCH($CN$2,CSDA!C$1:C$500,0))*INDEX(PIS!V$1:V$500,MATCH(D425,PIS!C$1:C$500))+INDEX(ADJ!$A$1:$BZ$1000,MATCH(PAYROLL!D425,ADJ!A$1:A$500,0),MATCH(PAYROLL!CN$2,ADJ!$2:$2,0)),0)</f>
        <v/>
      </c>
      <c r="CO425">
        <f>IFERROR(INDEX(ADJ!$A$1:$BZ$1000,MATCH(PAYROLL!D425,ADJ!A$1:A$500,0),MATCH(PAYROLL!CO$2,ADJ!$2:$2,0)),0)</f>
        <v/>
      </c>
      <c r="CP425">
        <f>IFERROR(INDEX(ADJ!$A$1:$BZ$1000,MATCH(PAYROLL!D425,ADJ!A$1:A$500,0),MATCH(PAYROLL!CP$2,ADJ!$2:$2,0)),0)</f>
        <v/>
      </c>
      <c r="CQ425">
        <f>BP425-CL425-CI425-CM425-CN425-CO425-CP425-CC425</f>
        <v/>
      </c>
      <c r="CR425">
        <f>IFERROR(IF(RIGHT(INDEX(PIS!O$1:O$500,MATCH(D425,PIS!C$1:C$500,0)),5)="Gross",MIN(U425+V425,VLOOKUP("R700",TSC!B:C,2,0)*VLOOKUP("R101",TSC!B:C,2,0))*(VLOOKUP("T711",TSC!B:C,2,0)+VLOOKUP("T712",TSC!B:C,2,0))%,MIN(T425+V425,VLOOKUP("R700",TSC!B:C,2,0)*VLOOKUP("R101",TSC!B:C,2,0))*(VLOOKUP("T711",TSC!B:C,2,0)+VLOOKUP("T712",TSC!B:C,2,0)+VLOOKUP("R701",TSC!B:C,2,0))%),0)</f>
        <v/>
      </c>
      <c r="CS425">
        <f>IFERROR(IF(RIGHT(INDEX(PIS!O$1:O$500,MATCH(D425,PIS!C$1:C$500,0)),5)="Gross",MIN(U425+V425,VLOOKUP("R700",TSC!B:C,2,0)*VLOOKUP("R101",TSC!B:C,2,0))*(VLOOKUP("T714",TSC!B:C,2,0))%,MIN(T425+V425,VLOOKUP("R700",TSC!B:C,2,0)*VLOOKUP("R101",TSC!B:C,2,0))*(VLOOKUP("T704",TSC!B:C,2,0)+VLOOKUP("T714",TSC!B:C,2,0))%),0)</f>
        <v/>
      </c>
      <c r="CT425">
        <f>IFERROR(IF(RIGHT(INDEX(PIS!O$1:O$500,MATCH(D425,PIS!C$1:C$500,0)),5)="Gross",MIN(U425+V425,VLOOKUP("R700",TSC!B:C,2,0)*VLOOKUP("R101",TSC!B:C,2,0))*VLOOKUP("T705",TSC!B:C,2,0)%,MIN(T425+V425,VLOOKUP("R700",TSC!B:C,2,0)*VLOOKUP("R101",TSC!B:C,2,0))*VLOOKUP("T705",TSC!B:C,2,0)%),0)</f>
        <v/>
      </c>
      <c r="CU425">
        <f>IFERROR(IF(RIGHT(INDEX(PIS!O$1:O$500,MATCH(D425,PIS!C$1:C$500,0)),5)="Gross",MIN(U425+V425,VLOOKUP("R700",TSC!B:C,2,0)*VLOOKUP("R101",TSC!B:C,2,0))*(VLOOKUP("T713",TSC!B:C,2,0))%,MIN(T425+V425,VLOOKUP("R700",TSC!B:C,2,0)*VLOOKUP("R101",TSC!B:C,2,0))*(VLOOKUP("T713",TSC!B:C,2,0))%),0)</f>
        <v/>
      </c>
      <c r="CV425">
        <f>IFERROR(INDEX(ADJ!$A$1:$BZ$1000,MATCH(PAYROLL!D425,ADJ!A$1:A$500,0),MATCH(PAYROLL!CV$2,ADJ!$2:$2,0)),0)</f>
        <v/>
      </c>
      <c r="CW425">
        <f>IFERROR(INDEX(ADJ!$A$1:$BZ$1000,MATCH(PAYROLL!D425,ADJ!A$1:A$500,0),MATCH(PAYROLL!CW$2,ADJ!$2:$2,0)),0)</f>
        <v/>
      </c>
      <c r="CX425">
        <f>SUM(CR425:CW425)</f>
        <v/>
      </c>
      <c r="CY425">
        <f>ROUND(IF(CR425&gt;0,T425+V425*VLOOKUP("R202",TSC!$B$1:$C$500,2,0),0),0)</f>
        <v/>
      </c>
      <c r="CZ425">
        <f>IFERROR(INDEX(CSDA!D$1:D$500,MATCH($CZ$2,CSDA!C$1:C$500,0)),0)</f>
        <v/>
      </c>
      <c r="DA425">
        <f>ROUND(T425*0.7%,0)</f>
        <v/>
      </c>
      <c r="DB425">
        <f>ROUND(T425/12,0)</f>
        <v/>
      </c>
      <c r="DC425">
        <f ref="DC425" t="array">IFERROR(INDEX(CSDA!D$1:D$500,MATCH("Trích giữ"&amp;PAYROLL!DC$2,CSDA!A$1:A$500&amp;CSDA!C$1:C$500,0)),0)</f>
        <v/>
      </c>
      <c r="DD425">
        <f ref="DD425" t="array">IFERROR(INDEX(CSDA!D$1:D$500,MATCH("Trích giữ"&amp;PAYROLL!DD$2,CSDA!A$1:A$500&amp;CSDA!C$1:C$500,0)),0)</f>
        <v/>
      </c>
      <c r="DE425">
        <f ref="DE425" t="array">IFERROR(INDEX(CSDA!D$1:D$500,MATCH("Trích giữ"&amp;PAYROLL!DE$2,CSDA!A$1:A$500&amp;CSDA!C$1:C$500,0)),0)</f>
        <v/>
      </c>
      <c r="DF425">
        <f>IFERROR(INDEX(CSDA!D$1:D$500,MATCH(PAYROLL!DF$2,CSDA!C$1:C$500,0)),0)</f>
        <v/>
      </c>
      <c r="DG425">
        <f ref="DG425" t="array">IFERROR(INDEX(CSDA!D$1:D$500,MATCH("Trích giữ"&amp;PAYROLL!DG$2,CSDA!A$1:A$500&amp;CSDA!C$1:C$500,0)),0)</f>
        <v/>
      </c>
      <c r="DH425">
        <f>ROUND(T425/26,0)</f>
        <v/>
      </c>
      <c r="DI425">
        <f ref="DI425" t="array">IFERROR(INDEX(CSDA!D$1:D$500,MATCH("Trích giữ"&amp;PAYROLL!DI$2,CSDA!A$1:A$500&amp;CSDA!C$1:C$500,0)),0)</f>
        <v/>
      </c>
      <c r="DJ425">
        <f>IF(U425=0,T425*21.5%-BL425,0)</f>
        <v/>
      </c>
      <c r="DK425">
        <f ref="DK425" t="array">IFERROR(INDEX(CSDA!D$1:D$500,MATCH("Trích giữ"&amp;PAYROLL!DK$2,CSDA!A$1:A$500&amp;CSDA!C$1:C$500,0)),0)</f>
        <v/>
      </c>
      <c r="DL425">
        <f>IFERROR(INDEX(CSDA!D$1:D$500,MATCH(PAYROLL!DL$2,CSDA!C$1:C$500,0))/12,0)</f>
        <v/>
      </c>
      <c r="DM425">
        <f>SUM(DB425:DL425)</f>
        <v/>
      </c>
      <c r="DN425">
        <f>IFERROR(INDEX(ADJ!$A$1:$BZ$1000,MATCH(PAYROLL!D425,ADJ!A$1:A$500,0),MATCH(PAYROLL!DN$2,ADJ!$2:$2,0)),0)</f>
        <v/>
      </c>
      <c r="DO425">
        <f>IFERROR(SUM(BP425,DM425:DN425,CX425:DA425)-DT425,0)</f>
        <v/>
      </c>
      <c r="DP425">
        <f ref="DP425" t="array">SUM(BW425*IFERROR(INDEX(CSDA!D$1:D$500,MATCH(BW$2,CSDA!C$1:C$500,0)),0)%,CX425*IFERROR(INDEX(CSDA!D$1:D$500,MATCH(CX$2,CSDA!C$1:C$500,0)),0)%,DA425*IFERROR(INDEX(CSDA!D$1:D$500,MATCH(DA$2,CSDA!C$1:C$500,0)),0)%,DB425*IFERROR(INDEX(CSDA!D$1:D$500,MATCH(DB$2,CSDA!C$1:C$500,0)),0)%,DF425*IFERROR(INDEX(CSDA!D$1:D$500,MATCH("Phí dịch vụ"&amp;PAYROLL!DF$2,CSDA!A$1:A$500&amp;CSDA!C$1:C$500,0)),0)%,DC425*IFERROR(INDEX(CSDA!D$1:D$500,MATCH("Phí dịch vụ"&amp;PAYROLL!DC$2,CSDA!A$1:A$500&amp;CSDA!C$1:C$500,0)),0)%,DH425*IFERROR(INDEX(CSDA!D$1:D$500,MATCH("Phí dịch vụ"&amp;PAYROLL!DH$2,CSDA!A$1:A$500&amp;CSDA!C$1:C$500,0)),0)%,DJ425*IFERROR(INDEX(CSDA!D$1:D$500,MATCH("Phí dịch vụ"&amp;PAYROLL!DJ$2,CSDA!A$1:A$500&amp;CSDA!C$1:C$500,0)),0)%,BN425*IFERROR(INDEX(CSDA!D$1:D$500,MATCH(BN$2,CSDA!C$1:C$500,0)),0)%)-BN425*7%</f>
        <v/>
      </c>
      <c r="DQ425">
        <f>IFERROR(INDEX(ADJ!$A$1:$BZ$1000,MATCH(PAYROLL!D425,ADJ!A$1:A$500,0),MATCH(PAYROLL!DQ$2,ADJ!$2:$2,0)),0)</f>
        <v/>
      </c>
      <c r="DR425">
        <f>IFERROR(INDEX(ADJ!$A$1:$BZ$1000,MATCH(PAYROLL!D425,ADJ!A$1:A$500,0),MATCH(PAYROLL!DR$2,ADJ!$2:$2,0)),0)</f>
        <v/>
      </c>
      <c r="DS425">
        <f>SUM(DP425:DR425)</f>
        <v/>
      </c>
      <c r="DT425">
        <f>EK425</f>
        <v/>
      </c>
      <c r="DU425">
        <f>SUM(DO425:DR425)</f>
        <v/>
      </c>
      <c r="DV425">
        <f>ROUND(DU425*0.1,0)</f>
        <v/>
      </c>
      <c r="DW425">
        <f>DU425+DV425</f>
        <v/>
      </c>
      <c r="DZ425">
        <f>IFERROR(INDEX(ADJ!$A$1:$BZ$1000,MATCH(PAYROLL!$D425,ADJ!A$1:A$500,0),MATCH(PAYROLL!DZ$2,ADJ!$2:$2,0)),0)</f>
        <v/>
      </c>
      <c r="EA425">
        <f>IFERROR(INDEX(ADJ!$A$1:$BZ$1000,MATCH(PAYROLL!$D425,ADJ!A$1:A$500,0),MATCH(PAYROLL!EA$2,ADJ!$2:$2,0)),0)</f>
        <v/>
      </c>
      <c r="EB425">
        <f>IFERROR(INDEX(ADJ!$A$1:$BZ$1000,MATCH(PAYROLL!$D425,ADJ!A$1:A$500,0),MATCH(PAYROLL!EB$2,ADJ!$2:$2,0)),0)</f>
        <v/>
      </c>
      <c r="EC425">
        <f>IFERROR(INDEX(ADJ!$A$1:$BZ$1000,MATCH(PAYROLL!$D425,ADJ!A$1:A$500,0),MATCH(PAYROLL!EC$2,ADJ!$2:$2,0)),0)</f>
        <v/>
      </c>
      <c r="ED425">
        <f>IFERROR(INDEX(ADJ!$A$1:$BZ$1000,MATCH(PAYROLL!$D425,ADJ!A$1:A$500,0),MATCH(PAYROLL!ED$2,ADJ!$2:$2,0)),0)</f>
        <v/>
      </c>
      <c r="EE425">
        <f>IFERROR(INDEX(ADJ!$A$1:$BZ$1000,MATCH(PAYROLL!$D425,ADJ!A$1:A$500,0),MATCH(PAYROLL!EE$2,ADJ!$2:$2,0)),0)</f>
        <v/>
      </c>
      <c r="EF425">
        <f>IFERROR(INDEX(ADJ!$A$1:$BZ$1000,MATCH(PAYROLL!$D425,ADJ!A$1:A$500,0),MATCH(PAYROLL!EF$2,ADJ!$2:$2,0)),0)</f>
        <v/>
      </c>
      <c r="EG425">
        <f>IFERROR(INDEX(ADJ!$A$1:$BZ$1000,MATCH(PAYROLL!$D425,ADJ!A$1:A$500,0),MATCH(PAYROLL!EG$2,ADJ!$2:$2,0)),0)</f>
        <v/>
      </c>
      <c r="EH425">
        <f>IFERROR(INDEX(ADJ!$A$1:$BZ$1000,MATCH(PAYROLL!$D425,ADJ!A$1:A$500,0),MATCH(PAYROLL!EH$2,ADJ!$2:$2,0)),0)</f>
        <v/>
      </c>
      <c r="EI425">
        <f>IFERROR(INDEX(ADJ!$A$1:$BZ$1000,MATCH(PAYROLL!D425,ADJ!A$1:A$500,0),MATCH(PAYROLL!EI$2,ADJ!$2:$2,0)),0)</f>
        <v/>
      </c>
      <c r="EJ425">
        <f>IFERROR(INDEX(ADJ!$A$1:$BZ$1000,MATCH(PAYROLL!$D425,ADJ!A$1:A$500,0),MATCH(PAYROLL!EJ$2,ADJ!$2:$2,0)),0)</f>
        <v/>
      </c>
      <c r="EK425">
        <f>SUM(DZ425:EJ425)</f>
        <v/>
      </c>
    </row>
    <row r="426">
      <c r="A426" t="n">
        <v>424</v>
      </c>
      <c r="B426" t="inlineStr">
        <is>
          <t>Nguyễn Thị Huyền</t>
        </is>
      </c>
      <c r="D426" t="inlineStr">
        <is>
          <t>159886-01</t>
        </is>
      </c>
      <c r="S426">
        <f>IFERROR(INDEX(PIS!$A$1:$BZ$1000,MATCH($D426,PIS!C$1:C$500,0),MATCH("Lương CB tháng trước",PIS!$1:$1,0)),0)</f>
        <v/>
      </c>
      <c r="T426">
        <f>IFERROR(INDEX(PIS!$A$1:$BZ$1000,MATCH($D426,PIS!C$1:C$500,0),MATCH("Lương CB hiện tại",PIS!$1:$1,0)),0)</f>
        <v/>
      </c>
      <c r="U426">
        <f>IFERROR(INDEX(PIS!$A$1:$BZ$1000,MATCH($D426,PIS!C$1:C$500,0),MATCH("Lương đóng BHBB",PIS!$1:$1,0)),0)</f>
        <v/>
      </c>
      <c r="V426">
        <f>IFERROR(INDEX(PIS!$A$1:$BZ$1000,MATCH($D426,PIS!C$1:C$500,0),MATCH(V$2,PIS!$2:$2,0)),0)</f>
        <v/>
      </c>
      <c r="W426">
        <f>IFERROR(INDEX(PIS!$A$1:$BZ$1000,MATCH($D426,PIS!C$1:C$500,0),MATCH(W$2,PIS!$2:$2,0)),0)</f>
        <v/>
      </c>
      <c r="X426">
        <f>IFERROR(INDEX(PIS!$A$1:$BZ$1000,MATCH($D426,PIS!C$1:C$500,0),MATCH(X$2,PIS!$2:$2,0)),0)</f>
        <v/>
      </c>
      <c r="Y426">
        <f>IFERROR(INDEX(PIS!$A$1:$BZ$1000,MATCH($D426,PIS!C$1:C$500,0),MATCH(Y$2,PIS!$2:$2,0)),0)</f>
        <v/>
      </c>
      <c r="Z426">
        <f>IFERROR(INDEX(PIS!$A$1:$BZ$1000,MATCH($D426,PIS!C$1:C$500,0),MATCH(Z$2,PIS!$2:$2,0)),0)</f>
        <v/>
      </c>
      <c r="AA426">
        <f>IFERROR(INDEX(PIS!$A$1:$BZ$1000,MATCH($D426,PIS!C$1:C$500,0),MATCH(AA$2,PIS!$2:$2,0)),0)</f>
        <v/>
      </c>
      <c r="AB426">
        <f>IFERROR(INDEX(PIS!$A$1:$BZ$1000,MATCH($D426,PIS!C$1:C$500,0),MATCH(AB$2,PIS!$2:$2,0)),0)</f>
        <v/>
      </c>
      <c r="AC426">
        <f>SUM(V426:AB426)</f>
        <v/>
      </c>
      <c r="AD426">
        <f>IFERROR(INDEX(TIMESHEET!$A$1:$AI$5000,MATCH($D426,TIMESHEET!A$1:A$500,0),MATCH("T100",TIMESHEET!$2:$2,0))-2,0)</f>
        <v/>
      </c>
      <c r="AE426">
        <f>IFERROR(INDEX(TIMESHEET!$A$1:$AI$5000,MATCH($D426,TIMESHEET!A$1:A$500,0),MATCH("T202",TIMESHEET!$2:$2,0)),0)</f>
        <v/>
      </c>
      <c r="AF426">
        <f>IFERROR(INDEX(TIMESHEET!$A$1:$AI$5000,MATCH($D426,TIMESHEET!A$1:A$500,0),MATCH("T302",TIMESHEET!$2:$2,0)),0)</f>
        <v/>
      </c>
      <c r="AG426">
        <f>IFERROR(INDEX(TIMESHEET!$A$1:$AI$5000,MATCH($D426,TIMESHEET!A$1:A$500,0),MATCH("T406",TIMESHEET!$2:$2,0)),0)</f>
        <v/>
      </c>
      <c r="AH426">
        <f>AE426+AG426</f>
        <v/>
      </c>
      <c r="AI426">
        <f>IFERROR(INDEX(TIMESHEET!$A$1:$AI$5000,MATCH($D426,TIMESHEET!A$1:A$500,0),MATCH("T701",TIMESHEET!$2:$2,0)),0)</f>
        <v/>
      </c>
      <c r="AJ426">
        <f>IFERROR(INDEX(TIMESHEET!$A$1:$AI$5000,MATCH($D426,TIMESHEET!B$1:B$500,0),MATCH("T320",TIMESHEET!$2:$2,0)),0)</f>
        <v/>
      </c>
      <c r="AK426">
        <f>IFERROR(IF(LEFT(INDEX(PIS!O$1:O$500,MATCH(D426,PIS!C$1:C$500)),1)="M",T426/AD426*SUM(AE426:AG426),T426*AD426),0)</f>
        <v/>
      </c>
      <c r="AL426">
        <f>IFERROR(INDEX(ADJ!$A$1:$BZ$1000,MATCH(PAYROLL!D426,ADJ!A$1:A$500,0),MATCH(PAYROLL!AL$2,ADJ!$2:$2,0)),0)</f>
        <v/>
      </c>
      <c r="AM426">
        <f>SUM(AK426:AL426)</f>
        <v/>
      </c>
      <c r="AN426">
        <f>IFERROR(ROUND(V426/$AD426*$AH426,0),0)</f>
        <v/>
      </c>
      <c r="AO426">
        <f>IFERROR(ROUND(W426/$AD426*$AH426,0),0)</f>
        <v/>
      </c>
      <c r="AP426">
        <f>IFERROR(ROUND(X426/$AD426*$AE426,0),0)</f>
        <v/>
      </c>
      <c r="AQ426">
        <f>IFERROR(ROUND(Y426/$AD426*$AH426,0),0)</f>
        <v/>
      </c>
      <c r="AR426">
        <f>IFERROR(ROUND(Z426/$AD426*$AH426,0),0)</f>
        <v/>
      </c>
      <c r="AS426">
        <f>IFERROR(ROUND(AA426/$AD426*$AH426,0),0)</f>
        <v/>
      </c>
      <c r="AT426">
        <f>IFERROR(IF((AE426+AF426+AG426)&gt;13,AB426,ROUND(AB426/AD426*AH426,0)),0)</f>
        <v/>
      </c>
      <c r="AU426">
        <f>IFERROR(INDEX(ADJ!$A$1:$BZ$1000,MATCH(PAYROLL!D426,ADJ!A$1:A$500,0),MATCH(PAYROLL!AU$2,ADJ!$2:$2,0)),0)</f>
        <v/>
      </c>
      <c r="AV426">
        <f>ROUND(SUM(AN426:AU426),0)</f>
        <v/>
      </c>
      <c r="AW426">
        <f>IFERROR(INDEX(TIMESHEET!$A$1:$AI$5000,MATCH(PAYROLL!D426,TIMESHEET!A$1:A$500,0),MATCH("T620",TIMESHEET!$2:$2,0)),0)</f>
        <v/>
      </c>
      <c r="AX426">
        <f>IFERROR(INDEX(TIMESHEET!$A$1:$AI$5000,MATCH(PAYROLL!D426,TIMESHEET!A$1:A$500,0),MATCH("T601",TIMESHEET!$2:$2,0)),0)</f>
        <v/>
      </c>
      <c r="AY426">
        <f>IFERROR(INDEX(TIMESHEET!$A$1:$AI$5000,MATCH(PAYROLL!D426,TIMESHEET!A$1:A$500,0),MATCH("T602",TIMESHEET!$2:$2,0)),0)</f>
        <v/>
      </c>
      <c r="AZ426">
        <f>IFERROR(INDEX(TIMESHEET!$A$1:$AI$5000,MATCH(PAYROLL!D426,TIMESHEET!A$1:A$500,0),MATCH("T603",TIMESHEET!$2:$2,0)),0)</f>
        <v/>
      </c>
      <c r="BA426">
        <f>IFERROR(INDEX(TIMESHEET!$A$1:$AI$5000,MATCH(PAYROLL!D426,TIMESHEET!A$1:A$500,0),MATCH("T611",TIMESHEET!$2:$2,0)),0)</f>
        <v/>
      </c>
      <c r="BB426">
        <f>IFERROR(INDEX(TIMESHEET!$A$1:$AI$5000,MATCH(PAYROLL!D426,TIMESHEET!A$1:A$500,0),MATCH("T612",TIMESHEET!$2:$2,0)),0)</f>
        <v/>
      </c>
      <c r="BC426">
        <f>IFERROR(INDEX(TIMESHEET!$A$1:$AI$5000,MATCH(PAYROLL!D426,TIMESHEET!A$1:A$500,0),MATCH("T613",TIMESHEET!$2:$2,0)),0)</f>
        <v/>
      </c>
      <c r="BD426">
        <f>IFERROR(INDEX(TIMESHEET!$A$1:$AI$5000,MATCH(PAYROLL!D426,TIMESHEET!A$1:A$500,0),MATCH("T500",TIMESHEET!$2:$2,0)),0)</f>
        <v/>
      </c>
      <c r="BE426">
        <f>IFERROR(IF(LEFT(INDEX(PIS!O$1:O$500,MATCH(D426,PIS!C$1:C$500)),1)="M",T426/AD426/8*(AW426+AX426*1.5+AY426*2+AZ426*3+BA426*2.1+BB426*2.7+BC426*3.9+BD426*0.3),T426/8*(AW426+AX426*1.5+AY426*2+AZ426*3+BA426*2.1+BB426*2.7+BC426*3.9+BD426*0.3)),0)</f>
        <v/>
      </c>
      <c r="BF426">
        <f>IFERROR(INDEX(ADJ!$A$1:$BZ$1000,MATCH(PAYROLL!$D426,ADJ!A$1:A$500,0),MATCH(PAYROLL!BF$2,ADJ!$2:$2,0)),0)</f>
        <v/>
      </c>
      <c r="BG426">
        <f>IFERROR(INDEX(ADJ!$A$1:$BZ$1000,MATCH(PAYROLL!D426,ADJ!A$1:A$500,0),MATCH(PAYROLL!BG$2,ADJ!$2:$2,0)),0)</f>
        <v/>
      </c>
      <c r="BH426">
        <f>IFERROR(INDEX(ADJ!$A$1:$BZ$1000,MATCH(PAYROLL!D426,ADJ!A$1:A$500,0),MATCH(PAYROLL!BH$2,ADJ!$2:$2,0)),0)</f>
        <v/>
      </c>
      <c r="BI426">
        <f>IFERROR(INDEX(ADJ!$A$1:$BZ$1000,MATCH(PAYROLL!D426,ADJ!A$1:A$500,0),MATCH(PAYROLL!BI$2,ADJ!$2:$2,0)),0)</f>
        <v/>
      </c>
      <c r="BJ426">
        <f>IFERROR(INDEX(ADJ!$A$1:$BZ$1000,MATCH(PAYROLL!D426,ADJ!A$1:A$500,0),MATCH(PAYROLL!BJ$2,ADJ!$2:$2,0)),0)</f>
        <v/>
      </c>
      <c r="BK426">
        <f>SUM(BF426:BJ426)</f>
        <v/>
      </c>
      <c r="BL426">
        <f>IFERROR(INDEX(ADJ!$A$1:$BZ$1000,MATCH(PAYROLL!D426,ADJ!A$1:A$500,0),MATCH(PAYROLL!BL$2,ADJ!$2:$2,0)),0)</f>
        <v/>
      </c>
      <c r="BM426">
        <f>IFERROR(INDEX(ADJ!$A$1:$BZ$1000,MATCH(PAYROLL!D426,ADJ!A$1:A$500,0),MATCH(PAYROLL!BM$2,ADJ!$2:$2,0)),0)</f>
        <v/>
      </c>
      <c r="BN426">
        <f>IFERROR(INDEX(ADJ!$A$1:$BZ$1000,MATCH(PAYROLL!D426,ADJ!A$1:A$500,0),MATCH(PAYROLL!BN$2,ADJ!$2:$2,0)),0)</f>
        <v/>
      </c>
      <c r="BO426">
        <f>IFERROR(INDEX(ADJ!$A$1:$BZ$1000,MATCH(PAYROLL!D426,ADJ!A$1:A$500,0),MATCH(PAYROLL!BO$2,ADJ!$2:$2,0)),0)</f>
        <v/>
      </c>
      <c r="BP426">
        <f>SUM(AM426,AV426,BE426,BK426,BL426:BO426)</f>
        <v/>
      </c>
      <c r="BQ426">
        <f>BO426</f>
        <v/>
      </c>
      <c r="BR426">
        <f>IFERROR(ROUND(IF(LEFT(INDEX(PIS!O$1:O$500,MATCH(D426,PIS!C$1:C$500)),1)="D",T426/8*(BD426*0.3),IF(LEFT(INDEX(PIS!O$1:O$500,MATCH(D426,PIS!C$1:C$500)),1)="H",T426*($BD426*0.3),T426/$AD426/8*($BD426*0.3))),0),0)</f>
        <v/>
      </c>
      <c r="BS426">
        <f>IF(AP426&lt;1,0,MIN(AP426,730000))</f>
        <v/>
      </c>
      <c r="BT426">
        <f>IFERROR(ROUND((BE426-SUM(AW426:BC426)*T426/AD426/8),0)-BR426,0)</f>
        <v/>
      </c>
      <c r="BU426">
        <f>AO426</f>
        <v/>
      </c>
      <c r="BV426">
        <f>SUM(BQ426:BU426)</f>
        <v/>
      </c>
      <c r="BW426">
        <f>BP426-BV426</f>
        <v/>
      </c>
      <c r="BX426">
        <f>IFERROR(IF(RIGHT(INDEX(PIS!O$1:O$500,MATCH(D426,PIS!C$1:C$500)),5)="Gross",MIN(U426+V426,VLOOKUP("R700",TSC!B:C,2,0)*VLOOKUP("R101",TSC!B:C,2,0))*VLOOKUP("R701",TSC!B:C,2,0)%,0),0)</f>
        <v/>
      </c>
      <c r="BY426">
        <f>IFERROR(IF(RIGHT(INDEX(PIS!O$1:O$500,MATCH(D426,PIS!C$1:C$500)),5)="Gross",MIN(U426+V426,VLOOKUP("R700",TSC!B:C,2,0)*VLOOKUP("R101",TSC!B:C,2,0))*VLOOKUP("T704",TSC!B:C,2,0)%,0),0)</f>
        <v/>
      </c>
      <c r="BZ426">
        <f>IFERROR(IF(RIGHT(INDEX(PIS!O$1:O$500,MATCH(D426,PIS!C$1:C$500)),5)="Gross",MIN(U426+V426,VLOOKUP("R700",TSC!B:C,2,0)*VLOOKUP("1",TSC!F:G,2,0))*VLOOKUP("T705",TSC!B:C,2,0)%,0),0)</f>
        <v/>
      </c>
      <c r="CA426">
        <f>IFERROR(INDEX(ADJ!$A$1:$BZ$1000,MATCH(PAYROLL!D426,ADJ!A$1:A$500,0),MATCH(PAYROLL!CA$2,ADJ!$2:$2,0)),0)</f>
        <v/>
      </c>
      <c r="CB426">
        <f>IFERROR(INDEX(ADJ!$A$1:$BZ$1000,MATCH(PAYROLL!D426,ADJ!A$1:A$500,0),MATCH(PAYROLL!CB$2,ADJ!$2:$2,0)),0)</f>
        <v/>
      </c>
      <c r="CC426">
        <f>SUM(BX426:CB426)</f>
        <v/>
      </c>
      <c r="CD426">
        <f>IFERROR(INDEX(PIS!$A$1:$BZ$1000,MATCH(PAYROLL!D426,PIS!C$1:C$500,0),MATCH(PAYROLL!CD$1,PIS!$1:$1,0)),0)</f>
        <v/>
      </c>
      <c r="CE426">
        <f>IFERROR(IF(OR(INDEX(PIS!P$1:P$500,MATCH(D426,PIS!C$1:C$500,0))="LT2",INDEX(PIS!P$1:P$500,MATCH(D426,PIS!C$1:C$500,0))="P10"),0,SUM(CC426,CD426*VLOOKUP("R601",TSC!B:C,2,0),VLOOKUP("R602",TSC!B:C,2,0))),0)</f>
        <v/>
      </c>
      <c r="CF426">
        <f>MAX(BW426-CE426,0)</f>
        <v/>
      </c>
      <c r="CG426">
        <f>IFERROR(IF(OR(RIGHT(INDEX(PIS!P$1:P$500,MATCH(D426,PIS!C$1:C$500)),5)="P10",RIGHT(INDEX(PIS!P$1:P$500,MATCH(D426,PIS!C$1:C$500)),5)="CK"),0,IF(CF426&lt;=5000000,CF426*5%,IF(CF426&lt;=10000000,CF426*10%-250000,IF(CF426&lt;=18000000,CF426*15%-750000,IF(CF426&lt;=32000000,CF426*20%-1650000,IF(CF426&lt;=52000000,CF426*25%-3250000,IF(CF426&lt;=80000000,BH426*30%-5850000,CF426*35%-9850000))))))),0)</f>
        <v/>
      </c>
      <c r="CH426">
        <f>IFERROR(IF(OR(INDEX(PIS!P$1:P$500,MATCH(D426,PIS!C$1:C$500))="LT",INDEX(PIS!P$1:P$500,MATCH(D426,PIS!C$1:C$500))="CK"),0,IF(CF426&lt;2000000,0,CF426*10%)),0)</f>
        <v/>
      </c>
      <c r="CI426">
        <f>IFERROR(INDEX(ADJ!$A$1:$BZ$1000,MATCH(PAYROLL!D426,ADJ!A$1:A$500,0),MATCH(PAYROLL!CI$2,ADJ!$2:$2,0)),0)</f>
        <v/>
      </c>
      <c r="CJ426">
        <f>IFERROR(INDEX(ADJ!$A$1:$BZ$1000,MATCH(PAYROLL!D426,ADJ!A$1:A$500,0),MATCH(PAYROLL!CJ$2,ADJ!$2:$2,0)),0)</f>
        <v/>
      </c>
      <c r="CK426">
        <f>IFERROR(INDEX(ADJ!$A$1:$BZ$1000,MATCH(PAYROLL!D426,ADJ!A$1:A$500,0),MATCH(PAYROLL!CK$2,ADJ!$2:$2,0)),0)</f>
        <v/>
      </c>
      <c r="CL426">
        <f>SUM(CG426:CK426)</f>
        <v/>
      </c>
      <c r="CM426">
        <f>ROUND(SUM(CH426:CK426),0)</f>
        <v/>
      </c>
      <c r="CN426">
        <f>IFERROR(INDEX(CSDA!D$1:D$500,MATCH($CN$2,CSDA!C$1:C$500,0))*INDEX(PIS!V$1:V$500,MATCH(D426,PIS!C$1:C$500))+INDEX(ADJ!$A$1:$BZ$1000,MATCH(PAYROLL!D426,ADJ!A$1:A$500,0),MATCH(PAYROLL!CN$2,ADJ!$2:$2,0)),0)</f>
        <v/>
      </c>
      <c r="CO426">
        <f>IFERROR(INDEX(ADJ!$A$1:$BZ$1000,MATCH(PAYROLL!D426,ADJ!A$1:A$500,0),MATCH(PAYROLL!CO$2,ADJ!$2:$2,0)),0)</f>
        <v/>
      </c>
      <c r="CP426">
        <f>IFERROR(INDEX(ADJ!$A$1:$BZ$1000,MATCH(PAYROLL!D426,ADJ!A$1:A$500,0),MATCH(PAYROLL!CP$2,ADJ!$2:$2,0)),0)</f>
        <v/>
      </c>
      <c r="CQ426">
        <f>BP426-CL426-CI426-CM426-CN426-CO426-CP426-CC426</f>
        <v/>
      </c>
      <c r="CR426">
        <f>IFERROR(IF(RIGHT(INDEX(PIS!O$1:O$500,MATCH(D426,PIS!C$1:C$500,0)),5)="Gross",MIN(U426+V426,VLOOKUP("R700",TSC!B:C,2,0)*VLOOKUP("R101",TSC!B:C,2,0))*(VLOOKUP("T711",TSC!B:C,2,0)+VLOOKUP("T712",TSC!B:C,2,0))%,MIN(T426+V426,VLOOKUP("R700",TSC!B:C,2,0)*VLOOKUP("R101",TSC!B:C,2,0))*(VLOOKUP("T711",TSC!B:C,2,0)+VLOOKUP("T712",TSC!B:C,2,0)+VLOOKUP("R701",TSC!B:C,2,0))%),0)</f>
        <v/>
      </c>
      <c r="CS426">
        <f>IFERROR(IF(RIGHT(INDEX(PIS!O$1:O$500,MATCH(D426,PIS!C$1:C$500,0)),5)="Gross",MIN(U426+V426,VLOOKUP("R700",TSC!B:C,2,0)*VLOOKUP("R101",TSC!B:C,2,0))*(VLOOKUP("T714",TSC!B:C,2,0))%,MIN(T426+V426,VLOOKUP("R700",TSC!B:C,2,0)*VLOOKUP("R101",TSC!B:C,2,0))*(VLOOKUP("T704",TSC!B:C,2,0)+VLOOKUP("T714",TSC!B:C,2,0))%),0)</f>
        <v/>
      </c>
      <c r="CT426">
        <f>IFERROR(IF(RIGHT(INDEX(PIS!O$1:O$500,MATCH(D426,PIS!C$1:C$500,0)),5)="Gross",MIN(U426+V426,VLOOKUP("R700",TSC!B:C,2,0)*VLOOKUP("R101",TSC!B:C,2,0))*VLOOKUP("T705",TSC!B:C,2,0)%,MIN(T426+V426,VLOOKUP("R700",TSC!B:C,2,0)*VLOOKUP("R101",TSC!B:C,2,0))*VLOOKUP("T705",TSC!B:C,2,0)%),0)</f>
        <v/>
      </c>
      <c r="CU426">
        <f>IFERROR(IF(RIGHT(INDEX(PIS!O$1:O$500,MATCH(D426,PIS!C$1:C$500,0)),5)="Gross",MIN(U426+V426,VLOOKUP("R700",TSC!B:C,2,0)*VLOOKUP("R101",TSC!B:C,2,0))*(VLOOKUP("T713",TSC!B:C,2,0))%,MIN(T426+V426,VLOOKUP("R700",TSC!B:C,2,0)*VLOOKUP("R101",TSC!B:C,2,0))*(VLOOKUP("T713",TSC!B:C,2,0))%),0)</f>
        <v/>
      </c>
      <c r="CV426">
        <f>IFERROR(INDEX(ADJ!$A$1:$BZ$1000,MATCH(PAYROLL!D426,ADJ!A$1:A$500,0),MATCH(PAYROLL!CV$2,ADJ!$2:$2,0)),0)</f>
        <v/>
      </c>
      <c r="CW426">
        <f>IFERROR(INDEX(ADJ!$A$1:$BZ$1000,MATCH(PAYROLL!D426,ADJ!A$1:A$500,0),MATCH(PAYROLL!CW$2,ADJ!$2:$2,0)),0)</f>
        <v/>
      </c>
      <c r="CX426">
        <f>SUM(CR426:CW426)</f>
        <v/>
      </c>
      <c r="CY426">
        <f>ROUND(IF(CR426&gt;0,T426+V426*VLOOKUP("R202",TSC!$B$1:$C$500,2,0),0),0)</f>
        <v/>
      </c>
      <c r="CZ426">
        <f>IFERROR(INDEX(CSDA!D$1:D$500,MATCH($CZ$2,CSDA!C$1:C$500,0)),0)</f>
        <v/>
      </c>
      <c r="DA426">
        <f>ROUND(T426*0.7%,0)</f>
        <v/>
      </c>
      <c r="DB426">
        <f>ROUND(T426/12,0)</f>
        <v/>
      </c>
      <c r="DC426">
        <f ref="DC426" t="array">IFERROR(INDEX(CSDA!D$1:D$500,MATCH("Trích giữ"&amp;PAYROLL!DC$2,CSDA!A$1:A$500&amp;CSDA!C$1:C$500,0)),0)</f>
        <v/>
      </c>
      <c r="DD426">
        <f ref="DD426" t="array">IFERROR(INDEX(CSDA!D$1:D$500,MATCH("Trích giữ"&amp;PAYROLL!DD$2,CSDA!A$1:A$500&amp;CSDA!C$1:C$500,0)),0)</f>
        <v/>
      </c>
      <c r="DE426">
        <f ref="DE426" t="array">IFERROR(INDEX(CSDA!D$1:D$500,MATCH("Trích giữ"&amp;PAYROLL!DE$2,CSDA!A$1:A$500&amp;CSDA!C$1:C$500,0)),0)</f>
        <v/>
      </c>
      <c r="DF426">
        <f>IFERROR(INDEX(CSDA!D$1:D$500,MATCH(PAYROLL!DF$2,CSDA!C$1:C$500,0)),0)</f>
        <v/>
      </c>
      <c r="DG426">
        <f ref="DG426" t="array">IFERROR(INDEX(CSDA!D$1:D$500,MATCH("Trích giữ"&amp;PAYROLL!DG$2,CSDA!A$1:A$500&amp;CSDA!C$1:C$500,0)),0)</f>
        <v/>
      </c>
      <c r="DH426">
        <f>ROUND(T426/26,0)</f>
        <v/>
      </c>
      <c r="DI426">
        <f ref="DI426" t="array">IFERROR(INDEX(CSDA!D$1:D$500,MATCH("Trích giữ"&amp;PAYROLL!DI$2,CSDA!A$1:A$500&amp;CSDA!C$1:C$500,0)),0)</f>
        <v/>
      </c>
      <c r="DJ426">
        <f>IF(U426=0,T426*21.5%-BL426,0)</f>
        <v/>
      </c>
      <c r="DK426">
        <f ref="DK426" t="array">IFERROR(INDEX(CSDA!D$1:D$500,MATCH("Trích giữ"&amp;PAYROLL!DK$2,CSDA!A$1:A$500&amp;CSDA!C$1:C$500,0)),0)</f>
        <v/>
      </c>
      <c r="DL426">
        <f>IFERROR(INDEX(CSDA!D$1:D$500,MATCH(PAYROLL!DL$2,CSDA!C$1:C$500,0))/12,0)</f>
        <v/>
      </c>
      <c r="DM426">
        <f>SUM(DB426:DL426)</f>
        <v/>
      </c>
      <c r="DN426">
        <f>IFERROR(INDEX(ADJ!$A$1:$BZ$1000,MATCH(PAYROLL!D426,ADJ!A$1:A$500,0),MATCH(PAYROLL!DN$2,ADJ!$2:$2,0)),0)</f>
        <v/>
      </c>
      <c r="DO426">
        <f>IFERROR(SUM(BP426,DM426:DN426,CX426:DA426)-DT426,0)</f>
        <v/>
      </c>
      <c r="DP426">
        <f ref="DP426" t="array">SUM(BW426*IFERROR(INDEX(CSDA!D$1:D$500,MATCH(BW$2,CSDA!C$1:C$500,0)),0)%,CX426*IFERROR(INDEX(CSDA!D$1:D$500,MATCH(CX$2,CSDA!C$1:C$500,0)),0)%,DA426*IFERROR(INDEX(CSDA!D$1:D$500,MATCH(DA$2,CSDA!C$1:C$500,0)),0)%,DB426*IFERROR(INDEX(CSDA!D$1:D$500,MATCH(DB$2,CSDA!C$1:C$500,0)),0)%,DF426*IFERROR(INDEX(CSDA!D$1:D$500,MATCH("Phí dịch vụ"&amp;PAYROLL!DF$2,CSDA!A$1:A$500&amp;CSDA!C$1:C$500,0)),0)%,DC426*IFERROR(INDEX(CSDA!D$1:D$500,MATCH("Phí dịch vụ"&amp;PAYROLL!DC$2,CSDA!A$1:A$500&amp;CSDA!C$1:C$500,0)),0)%,DH426*IFERROR(INDEX(CSDA!D$1:D$500,MATCH("Phí dịch vụ"&amp;PAYROLL!DH$2,CSDA!A$1:A$500&amp;CSDA!C$1:C$500,0)),0)%,DJ426*IFERROR(INDEX(CSDA!D$1:D$500,MATCH("Phí dịch vụ"&amp;PAYROLL!DJ$2,CSDA!A$1:A$500&amp;CSDA!C$1:C$500,0)),0)%,BN426*IFERROR(INDEX(CSDA!D$1:D$500,MATCH(BN$2,CSDA!C$1:C$500,0)),0)%)-BN426*7%</f>
        <v/>
      </c>
      <c r="DQ426">
        <f>IFERROR(INDEX(ADJ!$A$1:$BZ$1000,MATCH(PAYROLL!D426,ADJ!A$1:A$500,0),MATCH(PAYROLL!DQ$2,ADJ!$2:$2,0)),0)</f>
        <v/>
      </c>
      <c r="DR426">
        <f>IFERROR(INDEX(ADJ!$A$1:$BZ$1000,MATCH(PAYROLL!D426,ADJ!A$1:A$500,0),MATCH(PAYROLL!DR$2,ADJ!$2:$2,0)),0)</f>
        <v/>
      </c>
      <c r="DS426">
        <f>SUM(DP426:DR426)</f>
        <v/>
      </c>
      <c r="DT426">
        <f>EK426</f>
        <v/>
      </c>
      <c r="DU426">
        <f>SUM(DO426:DR426)</f>
        <v/>
      </c>
      <c r="DV426">
        <f>ROUND(DU426*0.1,0)</f>
        <v/>
      </c>
      <c r="DW426">
        <f>DU426+DV426</f>
        <v/>
      </c>
      <c r="DZ426">
        <f>IFERROR(INDEX(ADJ!$A$1:$BZ$1000,MATCH(PAYROLL!$D426,ADJ!A$1:A$500,0),MATCH(PAYROLL!DZ$2,ADJ!$2:$2,0)),0)</f>
        <v/>
      </c>
      <c r="EA426">
        <f>IFERROR(INDEX(ADJ!$A$1:$BZ$1000,MATCH(PAYROLL!$D426,ADJ!A$1:A$500,0),MATCH(PAYROLL!EA$2,ADJ!$2:$2,0)),0)</f>
        <v/>
      </c>
      <c r="EB426">
        <f>IFERROR(INDEX(ADJ!$A$1:$BZ$1000,MATCH(PAYROLL!$D426,ADJ!A$1:A$500,0),MATCH(PAYROLL!EB$2,ADJ!$2:$2,0)),0)</f>
        <v/>
      </c>
      <c r="EC426">
        <f>IFERROR(INDEX(ADJ!$A$1:$BZ$1000,MATCH(PAYROLL!$D426,ADJ!A$1:A$500,0),MATCH(PAYROLL!EC$2,ADJ!$2:$2,0)),0)</f>
        <v/>
      </c>
      <c r="ED426">
        <f>IFERROR(INDEX(ADJ!$A$1:$BZ$1000,MATCH(PAYROLL!$D426,ADJ!A$1:A$500,0),MATCH(PAYROLL!ED$2,ADJ!$2:$2,0)),0)</f>
        <v/>
      </c>
      <c r="EE426">
        <f>IFERROR(INDEX(ADJ!$A$1:$BZ$1000,MATCH(PAYROLL!$D426,ADJ!A$1:A$500,0),MATCH(PAYROLL!EE$2,ADJ!$2:$2,0)),0)</f>
        <v/>
      </c>
      <c r="EF426">
        <f>IFERROR(INDEX(ADJ!$A$1:$BZ$1000,MATCH(PAYROLL!$D426,ADJ!A$1:A$500,0),MATCH(PAYROLL!EF$2,ADJ!$2:$2,0)),0)</f>
        <v/>
      </c>
      <c r="EG426">
        <f>IFERROR(INDEX(ADJ!$A$1:$BZ$1000,MATCH(PAYROLL!$D426,ADJ!A$1:A$500,0),MATCH(PAYROLL!EG$2,ADJ!$2:$2,0)),0)</f>
        <v/>
      </c>
      <c r="EH426">
        <f>IFERROR(INDEX(ADJ!$A$1:$BZ$1000,MATCH(PAYROLL!$D426,ADJ!A$1:A$500,0),MATCH(PAYROLL!EH$2,ADJ!$2:$2,0)),0)</f>
        <v/>
      </c>
      <c r="EI426">
        <f>IFERROR(INDEX(ADJ!$A$1:$BZ$1000,MATCH(PAYROLL!D426,ADJ!A$1:A$500,0),MATCH(PAYROLL!EI$2,ADJ!$2:$2,0)),0)</f>
        <v/>
      </c>
      <c r="EJ426">
        <f>IFERROR(INDEX(ADJ!$A$1:$BZ$1000,MATCH(PAYROLL!$D426,ADJ!A$1:A$500,0),MATCH(PAYROLL!EJ$2,ADJ!$2:$2,0)),0)</f>
        <v/>
      </c>
      <c r="EK426">
        <f>SUM(DZ426:EJ426)</f>
        <v/>
      </c>
    </row>
    <row r="427">
      <c r="A427" t="n">
        <v>425</v>
      </c>
      <c r="B427" t="inlineStr">
        <is>
          <t>Nguyễn Thị Huyền</t>
        </is>
      </c>
      <c r="D427" t="inlineStr">
        <is>
          <t>143505-03</t>
        </is>
      </c>
      <c r="S427">
        <f>IFERROR(INDEX(PIS!$A$1:$BZ$1000,MATCH($D427,PIS!C$1:C$500,0),MATCH("Lương CB tháng trước",PIS!$1:$1,0)),0)</f>
        <v/>
      </c>
      <c r="T427">
        <f>IFERROR(INDEX(PIS!$A$1:$BZ$1000,MATCH($D427,PIS!C$1:C$500,0),MATCH("Lương CB hiện tại",PIS!$1:$1,0)),0)</f>
        <v/>
      </c>
      <c r="U427">
        <f>IFERROR(INDEX(PIS!$A$1:$BZ$1000,MATCH($D427,PIS!C$1:C$500,0),MATCH("Lương đóng BHBB",PIS!$1:$1,0)),0)</f>
        <v/>
      </c>
      <c r="V427">
        <f>IFERROR(INDEX(PIS!$A$1:$BZ$1000,MATCH($D427,PIS!C$1:C$500,0),MATCH(V$2,PIS!$2:$2,0)),0)</f>
        <v/>
      </c>
      <c r="W427">
        <f>IFERROR(INDEX(PIS!$A$1:$BZ$1000,MATCH($D427,PIS!C$1:C$500,0),MATCH(W$2,PIS!$2:$2,0)),0)</f>
        <v/>
      </c>
      <c r="X427">
        <f>IFERROR(INDEX(PIS!$A$1:$BZ$1000,MATCH($D427,PIS!C$1:C$500,0),MATCH(X$2,PIS!$2:$2,0)),0)</f>
        <v/>
      </c>
      <c r="Y427">
        <f>IFERROR(INDEX(PIS!$A$1:$BZ$1000,MATCH($D427,PIS!C$1:C$500,0),MATCH(Y$2,PIS!$2:$2,0)),0)</f>
        <v/>
      </c>
      <c r="Z427">
        <f>IFERROR(INDEX(PIS!$A$1:$BZ$1000,MATCH($D427,PIS!C$1:C$500,0),MATCH(Z$2,PIS!$2:$2,0)),0)</f>
        <v/>
      </c>
      <c r="AA427">
        <f>IFERROR(INDEX(PIS!$A$1:$BZ$1000,MATCH($D427,PIS!C$1:C$500,0),MATCH(AA$2,PIS!$2:$2,0)),0)</f>
        <v/>
      </c>
      <c r="AB427">
        <f>IFERROR(INDEX(PIS!$A$1:$BZ$1000,MATCH($D427,PIS!C$1:C$500,0),MATCH(AB$2,PIS!$2:$2,0)),0)</f>
        <v/>
      </c>
      <c r="AC427">
        <f>SUM(V427:AB427)</f>
        <v/>
      </c>
      <c r="AD427">
        <f>IFERROR(INDEX(TIMESHEET!$A$1:$AI$5000,MATCH($D427,TIMESHEET!A$1:A$500,0),MATCH("T100",TIMESHEET!$2:$2,0))-2,0)</f>
        <v/>
      </c>
      <c r="AE427">
        <f>IFERROR(INDEX(TIMESHEET!$A$1:$AI$5000,MATCH($D427,TIMESHEET!A$1:A$500,0),MATCH("T202",TIMESHEET!$2:$2,0)),0)</f>
        <v/>
      </c>
      <c r="AF427">
        <f>IFERROR(INDEX(TIMESHEET!$A$1:$AI$5000,MATCH($D427,TIMESHEET!A$1:A$500,0),MATCH("T302",TIMESHEET!$2:$2,0)),0)</f>
        <v/>
      </c>
      <c r="AG427">
        <f>IFERROR(INDEX(TIMESHEET!$A$1:$AI$5000,MATCH($D427,TIMESHEET!A$1:A$500,0),MATCH("T406",TIMESHEET!$2:$2,0)),0)</f>
        <v/>
      </c>
      <c r="AH427">
        <f>AE427+AG427</f>
        <v/>
      </c>
      <c r="AI427">
        <f>IFERROR(INDEX(TIMESHEET!$A$1:$AI$5000,MATCH($D427,TIMESHEET!A$1:A$500,0),MATCH("T701",TIMESHEET!$2:$2,0)),0)</f>
        <v/>
      </c>
      <c r="AJ427">
        <f>IFERROR(INDEX(TIMESHEET!$A$1:$AI$5000,MATCH($D427,TIMESHEET!B$1:B$500,0),MATCH("T320",TIMESHEET!$2:$2,0)),0)</f>
        <v/>
      </c>
      <c r="AK427">
        <f>IFERROR(IF(LEFT(INDEX(PIS!O$1:O$500,MATCH(D427,PIS!C$1:C$500)),1)="M",T427/AD427*SUM(AE427:AG427),T427*AD427),0)</f>
        <v/>
      </c>
      <c r="AL427">
        <f>IFERROR(INDEX(ADJ!$A$1:$BZ$1000,MATCH(PAYROLL!D427,ADJ!A$1:A$500,0),MATCH(PAYROLL!AL$2,ADJ!$2:$2,0)),0)</f>
        <v/>
      </c>
      <c r="AM427">
        <f>SUM(AK427:AL427)</f>
        <v/>
      </c>
      <c r="AN427">
        <f>IFERROR(ROUND(V427/$AD427*$AH427,0),0)</f>
        <v/>
      </c>
      <c r="AO427">
        <f>IFERROR(ROUND(W427/$AD427*$AH427,0),0)</f>
        <v/>
      </c>
      <c r="AP427">
        <f>IFERROR(ROUND(X427/$AD427*$AE427,0),0)</f>
        <v/>
      </c>
      <c r="AQ427">
        <f>IFERROR(ROUND(Y427/$AD427*$AH427,0),0)</f>
        <v/>
      </c>
      <c r="AR427">
        <f>IFERROR(ROUND(Z427/$AD427*$AH427,0),0)</f>
        <v/>
      </c>
      <c r="AS427">
        <f>IFERROR(ROUND(AA427/$AD427*$AH427,0),0)</f>
        <v/>
      </c>
      <c r="AT427">
        <f>IFERROR(IF((AE427+AF427+AG427)&gt;13,AB427,ROUND(AB427/AD427*AH427,0)),0)</f>
        <v/>
      </c>
      <c r="AU427">
        <f>IFERROR(INDEX(ADJ!$A$1:$BZ$1000,MATCH(PAYROLL!D427,ADJ!A$1:A$500,0),MATCH(PAYROLL!AU$2,ADJ!$2:$2,0)),0)</f>
        <v/>
      </c>
      <c r="AV427">
        <f>ROUND(SUM(AN427:AU427),0)</f>
        <v/>
      </c>
      <c r="AW427">
        <f>IFERROR(INDEX(TIMESHEET!$A$1:$AI$5000,MATCH(PAYROLL!D427,TIMESHEET!A$1:A$500,0),MATCH("T620",TIMESHEET!$2:$2,0)),0)</f>
        <v/>
      </c>
      <c r="AX427">
        <f>IFERROR(INDEX(TIMESHEET!$A$1:$AI$5000,MATCH(PAYROLL!D427,TIMESHEET!A$1:A$500,0),MATCH("T601",TIMESHEET!$2:$2,0)),0)</f>
        <v/>
      </c>
      <c r="AY427">
        <f>IFERROR(INDEX(TIMESHEET!$A$1:$AI$5000,MATCH(PAYROLL!D427,TIMESHEET!A$1:A$500,0),MATCH("T602",TIMESHEET!$2:$2,0)),0)</f>
        <v/>
      </c>
      <c r="AZ427">
        <f>IFERROR(INDEX(TIMESHEET!$A$1:$AI$5000,MATCH(PAYROLL!D427,TIMESHEET!A$1:A$500,0),MATCH("T603",TIMESHEET!$2:$2,0)),0)</f>
        <v/>
      </c>
      <c r="BA427">
        <f>IFERROR(INDEX(TIMESHEET!$A$1:$AI$5000,MATCH(PAYROLL!D427,TIMESHEET!A$1:A$500,0),MATCH("T611",TIMESHEET!$2:$2,0)),0)</f>
        <v/>
      </c>
      <c r="BB427">
        <f>IFERROR(INDEX(TIMESHEET!$A$1:$AI$5000,MATCH(PAYROLL!D427,TIMESHEET!A$1:A$500,0),MATCH("T612",TIMESHEET!$2:$2,0)),0)</f>
        <v/>
      </c>
      <c r="BC427">
        <f>IFERROR(INDEX(TIMESHEET!$A$1:$AI$5000,MATCH(PAYROLL!D427,TIMESHEET!A$1:A$500,0),MATCH("T613",TIMESHEET!$2:$2,0)),0)</f>
        <v/>
      </c>
      <c r="BD427">
        <f>IFERROR(INDEX(TIMESHEET!$A$1:$AI$5000,MATCH(PAYROLL!D427,TIMESHEET!A$1:A$500,0),MATCH("T500",TIMESHEET!$2:$2,0)),0)</f>
        <v/>
      </c>
      <c r="BE427">
        <f>IFERROR(IF(LEFT(INDEX(PIS!O$1:O$500,MATCH(D427,PIS!C$1:C$500)),1)="M",T427/AD427/8*(AW427+AX427*1.5+AY427*2+AZ427*3+BA427*2.1+BB427*2.7+BC427*3.9+BD427*0.3),T427/8*(AW427+AX427*1.5+AY427*2+AZ427*3+BA427*2.1+BB427*2.7+BC427*3.9+BD427*0.3)),0)</f>
        <v/>
      </c>
      <c r="BF427">
        <f>IFERROR(INDEX(ADJ!$A$1:$BZ$1000,MATCH(PAYROLL!$D427,ADJ!A$1:A$500,0),MATCH(PAYROLL!BF$2,ADJ!$2:$2,0)),0)</f>
        <v/>
      </c>
      <c r="BG427">
        <f>IFERROR(INDEX(ADJ!$A$1:$BZ$1000,MATCH(PAYROLL!D427,ADJ!A$1:A$500,0),MATCH(PAYROLL!BG$2,ADJ!$2:$2,0)),0)</f>
        <v/>
      </c>
      <c r="BH427">
        <f>IFERROR(INDEX(ADJ!$A$1:$BZ$1000,MATCH(PAYROLL!D427,ADJ!A$1:A$500,0),MATCH(PAYROLL!BH$2,ADJ!$2:$2,0)),0)</f>
        <v/>
      </c>
      <c r="BI427">
        <f>IFERROR(INDEX(ADJ!$A$1:$BZ$1000,MATCH(PAYROLL!D427,ADJ!A$1:A$500,0),MATCH(PAYROLL!BI$2,ADJ!$2:$2,0)),0)</f>
        <v/>
      </c>
      <c r="BJ427">
        <f>IFERROR(INDEX(ADJ!$A$1:$BZ$1000,MATCH(PAYROLL!D427,ADJ!A$1:A$500,0),MATCH(PAYROLL!BJ$2,ADJ!$2:$2,0)),0)</f>
        <v/>
      </c>
      <c r="BK427">
        <f>SUM(BF427:BJ427)</f>
        <v/>
      </c>
      <c r="BL427">
        <f>IFERROR(INDEX(ADJ!$A$1:$BZ$1000,MATCH(PAYROLL!D427,ADJ!A$1:A$500,0),MATCH(PAYROLL!BL$2,ADJ!$2:$2,0)),0)</f>
        <v/>
      </c>
      <c r="BM427">
        <f>IFERROR(INDEX(ADJ!$A$1:$BZ$1000,MATCH(PAYROLL!D427,ADJ!A$1:A$500,0),MATCH(PAYROLL!BM$2,ADJ!$2:$2,0)),0)</f>
        <v/>
      </c>
      <c r="BN427">
        <f>IFERROR(INDEX(ADJ!$A$1:$BZ$1000,MATCH(PAYROLL!D427,ADJ!A$1:A$500,0),MATCH(PAYROLL!BN$2,ADJ!$2:$2,0)),0)</f>
        <v/>
      </c>
      <c r="BO427">
        <f>IFERROR(INDEX(ADJ!$A$1:$BZ$1000,MATCH(PAYROLL!D427,ADJ!A$1:A$500,0),MATCH(PAYROLL!BO$2,ADJ!$2:$2,0)),0)</f>
        <v/>
      </c>
      <c r="BP427">
        <f>SUM(AM427,AV427,BE427,BK427,BL427:BO427)</f>
        <v/>
      </c>
      <c r="BQ427">
        <f>BO427</f>
        <v/>
      </c>
      <c r="BR427">
        <f>IFERROR(ROUND(IF(LEFT(INDEX(PIS!O$1:O$500,MATCH(D427,PIS!C$1:C$500)),1)="D",T427/8*(BD427*0.3),IF(LEFT(INDEX(PIS!O$1:O$500,MATCH(D427,PIS!C$1:C$500)),1)="H",T427*($BD427*0.3),T427/$AD427/8*($BD427*0.3))),0),0)</f>
        <v/>
      </c>
      <c r="BS427">
        <f>IF(AP427&lt;1,0,MIN(AP427,730000))</f>
        <v/>
      </c>
      <c r="BT427">
        <f>IFERROR(ROUND((BE427-SUM(AW427:BC427)*T427/AD427/8),0)-BR427,0)</f>
        <v/>
      </c>
      <c r="BU427">
        <f>AO427</f>
        <v/>
      </c>
      <c r="BV427">
        <f>SUM(BQ427:BU427)</f>
        <v/>
      </c>
      <c r="BW427">
        <f>BP427-BV427</f>
        <v/>
      </c>
      <c r="BX427">
        <f>IFERROR(IF(RIGHT(INDEX(PIS!O$1:O$500,MATCH(D427,PIS!C$1:C$500)),5)="Gross",MIN(U427+V427,VLOOKUP("R700",TSC!B:C,2,0)*VLOOKUP("R101",TSC!B:C,2,0))*VLOOKUP("R701",TSC!B:C,2,0)%,0),0)</f>
        <v/>
      </c>
      <c r="BY427">
        <f>IFERROR(IF(RIGHT(INDEX(PIS!O$1:O$500,MATCH(D427,PIS!C$1:C$500)),5)="Gross",MIN(U427+V427,VLOOKUP("R700",TSC!B:C,2,0)*VLOOKUP("R101",TSC!B:C,2,0))*VLOOKUP("T704",TSC!B:C,2,0)%,0),0)</f>
        <v/>
      </c>
      <c r="BZ427">
        <f>IFERROR(IF(RIGHT(INDEX(PIS!O$1:O$500,MATCH(D427,PIS!C$1:C$500)),5)="Gross",MIN(U427+V427,VLOOKUP("R700",TSC!B:C,2,0)*VLOOKUP("1",TSC!F:G,2,0))*VLOOKUP("T705",TSC!B:C,2,0)%,0),0)</f>
        <v/>
      </c>
      <c r="CA427">
        <f>IFERROR(INDEX(ADJ!$A$1:$BZ$1000,MATCH(PAYROLL!D427,ADJ!A$1:A$500,0),MATCH(PAYROLL!CA$2,ADJ!$2:$2,0)),0)</f>
        <v/>
      </c>
      <c r="CB427">
        <f>IFERROR(INDEX(ADJ!$A$1:$BZ$1000,MATCH(PAYROLL!D427,ADJ!A$1:A$500,0),MATCH(PAYROLL!CB$2,ADJ!$2:$2,0)),0)</f>
        <v/>
      </c>
      <c r="CC427">
        <f>SUM(BX427:CB427)</f>
        <v/>
      </c>
      <c r="CD427">
        <f>IFERROR(INDEX(PIS!$A$1:$BZ$1000,MATCH(PAYROLL!D427,PIS!C$1:C$500,0),MATCH(PAYROLL!CD$1,PIS!$1:$1,0)),0)</f>
        <v/>
      </c>
      <c r="CE427">
        <f>IFERROR(IF(OR(INDEX(PIS!P$1:P$500,MATCH(D427,PIS!C$1:C$500,0))="LT2",INDEX(PIS!P$1:P$500,MATCH(D427,PIS!C$1:C$500,0))="P10"),0,SUM(CC427,CD427*VLOOKUP("R601",TSC!B:C,2,0),VLOOKUP("R602",TSC!B:C,2,0))),0)</f>
        <v/>
      </c>
      <c r="CF427">
        <f>MAX(BW427-CE427,0)</f>
        <v/>
      </c>
      <c r="CG427">
        <f>IFERROR(IF(OR(RIGHT(INDEX(PIS!P$1:P$500,MATCH(D427,PIS!C$1:C$500)),5)="P10",RIGHT(INDEX(PIS!P$1:P$500,MATCH(D427,PIS!C$1:C$500)),5)="CK"),0,IF(CF427&lt;=5000000,CF427*5%,IF(CF427&lt;=10000000,CF427*10%-250000,IF(CF427&lt;=18000000,CF427*15%-750000,IF(CF427&lt;=32000000,CF427*20%-1650000,IF(CF427&lt;=52000000,CF427*25%-3250000,IF(CF427&lt;=80000000,BH427*30%-5850000,CF427*35%-9850000))))))),0)</f>
        <v/>
      </c>
      <c r="CH427">
        <f>IFERROR(IF(OR(INDEX(PIS!P$1:P$500,MATCH(D427,PIS!C$1:C$500))="LT",INDEX(PIS!P$1:P$500,MATCH(D427,PIS!C$1:C$500))="CK"),0,IF(CF427&lt;2000000,0,CF427*10%)),0)</f>
        <v/>
      </c>
      <c r="CI427">
        <f>IFERROR(INDEX(ADJ!$A$1:$BZ$1000,MATCH(PAYROLL!D427,ADJ!A$1:A$500,0),MATCH(PAYROLL!CI$2,ADJ!$2:$2,0)),0)</f>
        <v/>
      </c>
      <c r="CJ427">
        <f>IFERROR(INDEX(ADJ!$A$1:$BZ$1000,MATCH(PAYROLL!D427,ADJ!A$1:A$500,0),MATCH(PAYROLL!CJ$2,ADJ!$2:$2,0)),0)</f>
        <v/>
      </c>
      <c r="CK427">
        <f>IFERROR(INDEX(ADJ!$A$1:$BZ$1000,MATCH(PAYROLL!D427,ADJ!A$1:A$500,0),MATCH(PAYROLL!CK$2,ADJ!$2:$2,0)),0)</f>
        <v/>
      </c>
      <c r="CL427">
        <f>SUM(CG427:CK427)</f>
        <v/>
      </c>
      <c r="CM427">
        <f>ROUND(SUM(CH427:CK427),0)</f>
        <v/>
      </c>
      <c r="CN427">
        <f>IFERROR(INDEX(CSDA!D$1:D$500,MATCH($CN$2,CSDA!C$1:C$500,0))*INDEX(PIS!V$1:V$500,MATCH(D427,PIS!C$1:C$500))+INDEX(ADJ!$A$1:$BZ$1000,MATCH(PAYROLL!D427,ADJ!A$1:A$500,0),MATCH(PAYROLL!CN$2,ADJ!$2:$2,0)),0)</f>
        <v/>
      </c>
      <c r="CO427">
        <f>IFERROR(INDEX(ADJ!$A$1:$BZ$1000,MATCH(PAYROLL!D427,ADJ!A$1:A$500,0),MATCH(PAYROLL!CO$2,ADJ!$2:$2,0)),0)</f>
        <v/>
      </c>
      <c r="CP427">
        <f>IFERROR(INDEX(ADJ!$A$1:$BZ$1000,MATCH(PAYROLL!D427,ADJ!A$1:A$500,0),MATCH(PAYROLL!CP$2,ADJ!$2:$2,0)),0)</f>
        <v/>
      </c>
      <c r="CQ427">
        <f>BP427-CL427-CI427-CM427-CN427-CO427-CP427-CC427</f>
        <v/>
      </c>
      <c r="CR427">
        <f>IFERROR(IF(RIGHT(INDEX(PIS!O$1:O$500,MATCH(D427,PIS!C$1:C$500,0)),5)="Gross",MIN(U427+V427,VLOOKUP("R700",TSC!B:C,2,0)*VLOOKUP("R101",TSC!B:C,2,0))*(VLOOKUP("T711",TSC!B:C,2,0)+VLOOKUP("T712",TSC!B:C,2,0))%,MIN(T427+V427,VLOOKUP("R700",TSC!B:C,2,0)*VLOOKUP("R101",TSC!B:C,2,0))*(VLOOKUP("T711",TSC!B:C,2,0)+VLOOKUP("T712",TSC!B:C,2,0)+VLOOKUP("R701",TSC!B:C,2,0))%),0)</f>
        <v/>
      </c>
      <c r="CS427">
        <f>IFERROR(IF(RIGHT(INDEX(PIS!O$1:O$500,MATCH(D427,PIS!C$1:C$500,0)),5)="Gross",MIN(U427+V427,VLOOKUP("R700",TSC!B:C,2,0)*VLOOKUP("R101",TSC!B:C,2,0))*(VLOOKUP("T714",TSC!B:C,2,0))%,MIN(T427+V427,VLOOKUP("R700",TSC!B:C,2,0)*VLOOKUP("R101",TSC!B:C,2,0))*(VLOOKUP("T704",TSC!B:C,2,0)+VLOOKUP("T714",TSC!B:C,2,0))%),0)</f>
        <v/>
      </c>
      <c r="CT427">
        <f>IFERROR(IF(RIGHT(INDEX(PIS!O$1:O$500,MATCH(D427,PIS!C$1:C$500,0)),5)="Gross",MIN(U427+V427,VLOOKUP("R700",TSC!B:C,2,0)*VLOOKUP("R101",TSC!B:C,2,0))*VLOOKUP("T705",TSC!B:C,2,0)%,MIN(T427+V427,VLOOKUP("R700",TSC!B:C,2,0)*VLOOKUP("R101",TSC!B:C,2,0))*VLOOKUP("T705",TSC!B:C,2,0)%),0)</f>
        <v/>
      </c>
      <c r="CU427">
        <f>IFERROR(IF(RIGHT(INDEX(PIS!O$1:O$500,MATCH(D427,PIS!C$1:C$500,0)),5)="Gross",MIN(U427+V427,VLOOKUP("R700",TSC!B:C,2,0)*VLOOKUP("R101",TSC!B:C,2,0))*(VLOOKUP("T713",TSC!B:C,2,0))%,MIN(T427+V427,VLOOKUP("R700",TSC!B:C,2,0)*VLOOKUP("R101",TSC!B:C,2,0))*(VLOOKUP("T713",TSC!B:C,2,0))%),0)</f>
        <v/>
      </c>
      <c r="CV427">
        <f>IFERROR(INDEX(ADJ!$A$1:$BZ$1000,MATCH(PAYROLL!D427,ADJ!A$1:A$500,0),MATCH(PAYROLL!CV$2,ADJ!$2:$2,0)),0)</f>
        <v/>
      </c>
      <c r="CW427">
        <f>IFERROR(INDEX(ADJ!$A$1:$BZ$1000,MATCH(PAYROLL!D427,ADJ!A$1:A$500,0),MATCH(PAYROLL!CW$2,ADJ!$2:$2,0)),0)</f>
        <v/>
      </c>
      <c r="CX427">
        <f>SUM(CR427:CW427)</f>
        <v/>
      </c>
      <c r="CY427">
        <f>ROUND(IF(CR427&gt;0,T427+V427*VLOOKUP("R202",TSC!$B$1:$C$500,2,0),0),0)</f>
        <v/>
      </c>
      <c r="CZ427">
        <f>IFERROR(INDEX(CSDA!D$1:D$500,MATCH($CZ$2,CSDA!C$1:C$500,0)),0)</f>
        <v/>
      </c>
      <c r="DA427">
        <f>ROUND(T427*0.7%,0)</f>
        <v/>
      </c>
      <c r="DB427">
        <f>ROUND(T427/12,0)</f>
        <v/>
      </c>
      <c r="DC427">
        <f ref="DC427" t="array">IFERROR(INDEX(CSDA!D$1:D$500,MATCH("Trích giữ"&amp;PAYROLL!DC$2,CSDA!A$1:A$500&amp;CSDA!C$1:C$500,0)),0)</f>
        <v/>
      </c>
      <c r="DD427">
        <f ref="DD427" t="array">IFERROR(INDEX(CSDA!D$1:D$500,MATCH("Trích giữ"&amp;PAYROLL!DD$2,CSDA!A$1:A$500&amp;CSDA!C$1:C$500,0)),0)</f>
        <v/>
      </c>
      <c r="DE427">
        <f ref="DE427" t="array">IFERROR(INDEX(CSDA!D$1:D$500,MATCH("Trích giữ"&amp;PAYROLL!DE$2,CSDA!A$1:A$500&amp;CSDA!C$1:C$500,0)),0)</f>
        <v/>
      </c>
      <c r="DF427">
        <f>IFERROR(INDEX(CSDA!D$1:D$500,MATCH(PAYROLL!DF$2,CSDA!C$1:C$500,0)),0)</f>
        <v/>
      </c>
      <c r="DG427">
        <f ref="DG427" t="array">IFERROR(INDEX(CSDA!D$1:D$500,MATCH("Trích giữ"&amp;PAYROLL!DG$2,CSDA!A$1:A$500&amp;CSDA!C$1:C$500,0)),0)</f>
        <v/>
      </c>
      <c r="DH427">
        <f>ROUND(T427/26,0)</f>
        <v/>
      </c>
      <c r="DI427">
        <f ref="DI427" t="array">IFERROR(INDEX(CSDA!D$1:D$500,MATCH("Trích giữ"&amp;PAYROLL!DI$2,CSDA!A$1:A$500&amp;CSDA!C$1:C$500,0)),0)</f>
        <v/>
      </c>
      <c r="DJ427">
        <f>IF(U427=0,T427*21.5%-BL427,0)</f>
        <v/>
      </c>
      <c r="DK427">
        <f ref="DK427" t="array">IFERROR(INDEX(CSDA!D$1:D$500,MATCH("Trích giữ"&amp;PAYROLL!DK$2,CSDA!A$1:A$500&amp;CSDA!C$1:C$500,0)),0)</f>
        <v/>
      </c>
      <c r="DL427">
        <f>IFERROR(INDEX(CSDA!D$1:D$500,MATCH(PAYROLL!DL$2,CSDA!C$1:C$500,0))/12,0)</f>
        <v/>
      </c>
      <c r="DM427">
        <f>SUM(DB427:DL427)</f>
        <v/>
      </c>
      <c r="DN427">
        <f>IFERROR(INDEX(ADJ!$A$1:$BZ$1000,MATCH(PAYROLL!D427,ADJ!A$1:A$500,0),MATCH(PAYROLL!DN$2,ADJ!$2:$2,0)),0)</f>
        <v/>
      </c>
      <c r="DO427">
        <f>IFERROR(SUM(BP427,DM427:DN427,CX427:DA427)-DT427,0)</f>
        <v/>
      </c>
      <c r="DP427">
        <f ref="DP427" t="array">SUM(BW427*IFERROR(INDEX(CSDA!D$1:D$500,MATCH(BW$2,CSDA!C$1:C$500,0)),0)%,CX427*IFERROR(INDEX(CSDA!D$1:D$500,MATCH(CX$2,CSDA!C$1:C$500,0)),0)%,DA427*IFERROR(INDEX(CSDA!D$1:D$500,MATCH(DA$2,CSDA!C$1:C$500,0)),0)%,DB427*IFERROR(INDEX(CSDA!D$1:D$500,MATCH(DB$2,CSDA!C$1:C$500,0)),0)%,DF427*IFERROR(INDEX(CSDA!D$1:D$500,MATCH("Phí dịch vụ"&amp;PAYROLL!DF$2,CSDA!A$1:A$500&amp;CSDA!C$1:C$500,0)),0)%,DC427*IFERROR(INDEX(CSDA!D$1:D$500,MATCH("Phí dịch vụ"&amp;PAYROLL!DC$2,CSDA!A$1:A$500&amp;CSDA!C$1:C$500,0)),0)%,DH427*IFERROR(INDEX(CSDA!D$1:D$500,MATCH("Phí dịch vụ"&amp;PAYROLL!DH$2,CSDA!A$1:A$500&amp;CSDA!C$1:C$500,0)),0)%,DJ427*IFERROR(INDEX(CSDA!D$1:D$500,MATCH("Phí dịch vụ"&amp;PAYROLL!DJ$2,CSDA!A$1:A$500&amp;CSDA!C$1:C$500,0)),0)%,BN427*IFERROR(INDEX(CSDA!D$1:D$500,MATCH(BN$2,CSDA!C$1:C$500,0)),0)%)-BN427*7%</f>
        <v/>
      </c>
      <c r="DQ427">
        <f>IFERROR(INDEX(ADJ!$A$1:$BZ$1000,MATCH(PAYROLL!D427,ADJ!A$1:A$500,0),MATCH(PAYROLL!DQ$2,ADJ!$2:$2,0)),0)</f>
        <v/>
      </c>
      <c r="DR427">
        <f>IFERROR(INDEX(ADJ!$A$1:$BZ$1000,MATCH(PAYROLL!D427,ADJ!A$1:A$500,0),MATCH(PAYROLL!DR$2,ADJ!$2:$2,0)),0)</f>
        <v/>
      </c>
      <c r="DS427">
        <f>SUM(DP427:DR427)</f>
        <v/>
      </c>
      <c r="DT427">
        <f>EK427</f>
        <v/>
      </c>
      <c r="DU427">
        <f>SUM(DO427:DR427)</f>
        <v/>
      </c>
      <c r="DV427">
        <f>ROUND(DU427*0.1,0)</f>
        <v/>
      </c>
      <c r="DW427">
        <f>DU427+DV427</f>
        <v/>
      </c>
      <c r="DZ427">
        <f>IFERROR(INDEX(ADJ!$A$1:$BZ$1000,MATCH(PAYROLL!$D427,ADJ!A$1:A$500,0),MATCH(PAYROLL!DZ$2,ADJ!$2:$2,0)),0)</f>
        <v/>
      </c>
      <c r="EA427">
        <f>IFERROR(INDEX(ADJ!$A$1:$BZ$1000,MATCH(PAYROLL!$D427,ADJ!A$1:A$500,0),MATCH(PAYROLL!EA$2,ADJ!$2:$2,0)),0)</f>
        <v/>
      </c>
      <c r="EB427">
        <f>IFERROR(INDEX(ADJ!$A$1:$BZ$1000,MATCH(PAYROLL!$D427,ADJ!A$1:A$500,0),MATCH(PAYROLL!EB$2,ADJ!$2:$2,0)),0)</f>
        <v/>
      </c>
      <c r="EC427">
        <f>IFERROR(INDEX(ADJ!$A$1:$BZ$1000,MATCH(PAYROLL!$D427,ADJ!A$1:A$500,0),MATCH(PAYROLL!EC$2,ADJ!$2:$2,0)),0)</f>
        <v/>
      </c>
      <c r="ED427">
        <f>IFERROR(INDEX(ADJ!$A$1:$BZ$1000,MATCH(PAYROLL!$D427,ADJ!A$1:A$500,0),MATCH(PAYROLL!ED$2,ADJ!$2:$2,0)),0)</f>
        <v/>
      </c>
      <c r="EE427">
        <f>IFERROR(INDEX(ADJ!$A$1:$BZ$1000,MATCH(PAYROLL!$D427,ADJ!A$1:A$500,0),MATCH(PAYROLL!EE$2,ADJ!$2:$2,0)),0)</f>
        <v/>
      </c>
      <c r="EF427">
        <f>IFERROR(INDEX(ADJ!$A$1:$BZ$1000,MATCH(PAYROLL!$D427,ADJ!A$1:A$500,0),MATCH(PAYROLL!EF$2,ADJ!$2:$2,0)),0)</f>
        <v/>
      </c>
      <c r="EG427">
        <f>IFERROR(INDEX(ADJ!$A$1:$BZ$1000,MATCH(PAYROLL!$D427,ADJ!A$1:A$500,0),MATCH(PAYROLL!EG$2,ADJ!$2:$2,0)),0)</f>
        <v/>
      </c>
      <c r="EH427">
        <f>IFERROR(INDEX(ADJ!$A$1:$BZ$1000,MATCH(PAYROLL!$D427,ADJ!A$1:A$500,0),MATCH(PAYROLL!EH$2,ADJ!$2:$2,0)),0)</f>
        <v/>
      </c>
      <c r="EI427">
        <f>IFERROR(INDEX(ADJ!$A$1:$BZ$1000,MATCH(PAYROLL!D427,ADJ!A$1:A$500,0),MATCH(PAYROLL!EI$2,ADJ!$2:$2,0)),0)</f>
        <v/>
      </c>
      <c r="EJ427">
        <f>IFERROR(INDEX(ADJ!$A$1:$BZ$1000,MATCH(PAYROLL!$D427,ADJ!A$1:A$500,0),MATCH(PAYROLL!EJ$2,ADJ!$2:$2,0)),0)</f>
        <v/>
      </c>
      <c r="EK427">
        <f>SUM(DZ427:EJ427)</f>
        <v/>
      </c>
    </row>
    <row r="428">
      <c r="A428" t="n">
        <v>426</v>
      </c>
      <c r="B428" t="inlineStr">
        <is>
          <t>Nguyễn Thị Hòa</t>
        </is>
      </c>
      <c r="D428" t="inlineStr">
        <is>
          <t>157047-02</t>
        </is>
      </c>
      <c r="S428">
        <f>IFERROR(INDEX(PIS!$A$1:$BZ$1000,MATCH($D428,PIS!C$1:C$500,0),MATCH("Lương CB tháng trước",PIS!$1:$1,0)),0)</f>
        <v/>
      </c>
      <c r="T428">
        <f>IFERROR(INDEX(PIS!$A$1:$BZ$1000,MATCH($D428,PIS!C$1:C$500,0),MATCH("Lương CB hiện tại",PIS!$1:$1,0)),0)</f>
        <v/>
      </c>
      <c r="U428">
        <f>IFERROR(INDEX(PIS!$A$1:$BZ$1000,MATCH($D428,PIS!C$1:C$500,0),MATCH("Lương đóng BHBB",PIS!$1:$1,0)),0)</f>
        <v/>
      </c>
      <c r="V428">
        <f>IFERROR(INDEX(PIS!$A$1:$BZ$1000,MATCH($D428,PIS!C$1:C$500,0),MATCH(V$2,PIS!$2:$2,0)),0)</f>
        <v/>
      </c>
      <c r="W428">
        <f>IFERROR(INDEX(PIS!$A$1:$BZ$1000,MATCH($D428,PIS!C$1:C$500,0),MATCH(W$2,PIS!$2:$2,0)),0)</f>
        <v/>
      </c>
      <c r="X428">
        <f>IFERROR(INDEX(PIS!$A$1:$BZ$1000,MATCH($D428,PIS!C$1:C$500,0),MATCH(X$2,PIS!$2:$2,0)),0)</f>
        <v/>
      </c>
      <c r="Y428">
        <f>IFERROR(INDEX(PIS!$A$1:$BZ$1000,MATCH($D428,PIS!C$1:C$500,0),MATCH(Y$2,PIS!$2:$2,0)),0)</f>
        <v/>
      </c>
      <c r="Z428">
        <f>IFERROR(INDEX(PIS!$A$1:$BZ$1000,MATCH($D428,PIS!C$1:C$500,0),MATCH(Z$2,PIS!$2:$2,0)),0)</f>
        <v/>
      </c>
      <c r="AA428">
        <f>IFERROR(INDEX(PIS!$A$1:$BZ$1000,MATCH($D428,PIS!C$1:C$500,0),MATCH(AA$2,PIS!$2:$2,0)),0)</f>
        <v/>
      </c>
      <c r="AB428">
        <f>IFERROR(INDEX(PIS!$A$1:$BZ$1000,MATCH($D428,PIS!C$1:C$500,0),MATCH(AB$2,PIS!$2:$2,0)),0)</f>
        <v/>
      </c>
      <c r="AC428">
        <f>SUM(V428:AB428)</f>
        <v/>
      </c>
      <c r="AD428">
        <f>IFERROR(INDEX(TIMESHEET!$A$1:$AI$5000,MATCH($D428,TIMESHEET!A$1:A$500,0),MATCH("T100",TIMESHEET!$2:$2,0))-2,0)</f>
        <v/>
      </c>
      <c r="AE428">
        <f>IFERROR(INDEX(TIMESHEET!$A$1:$AI$5000,MATCH($D428,TIMESHEET!A$1:A$500,0),MATCH("T202",TIMESHEET!$2:$2,0)),0)</f>
        <v/>
      </c>
      <c r="AF428">
        <f>IFERROR(INDEX(TIMESHEET!$A$1:$AI$5000,MATCH($D428,TIMESHEET!A$1:A$500,0),MATCH("T302",TIMESHEET!$2:$2,0)),0)</f>
        <v/>
      </c>
      <c r="AG428">
        <f>IFERROR(INDEX(TIMESHEET!$A$1:$AI$5000,MATCH($D428,TIMESHEET!A$1:A$500,0),MATCH("T406",TIMESHEET!$2:$2,0)),0)</f>
        <v/>
      </c>
      <c r="AH428">
        <f>AE428+AG428</f>
        <v/>
      </c>
      <c r="AI428">
        <f>IFERROR(INDEX(TIMESHEET!$A$1:$AI$5000,MATCH($D428,TIMESHEET!A$1:A$500,0),MATCH("T701",TIMESHEET!$2:$2,0)),0)</f>
        <v/>
      </c>
      <c r="AJ428">
        <f>IFERROR(INDEX(TIMESHEET!$A$1:$AI$5000,MATCH($D428,TIMESHEET!B$1:B$500,0),MATCH("T320",TIMESHEET!$2:$2,0)),0)</f>
        <v/>
      </c>
      <c r="AK428">
        <f>IFERROR(IF(LEFT(INDEX(PIS!O$1:O$500,MATCH(D428,PIS!C$1:C$500)),1)="M",T428/AD428*SUM(AE428:AG428),T428*AD428),0)</f>
        <v/>
      </c>
      <c r="AL428">
        <f>IFERROR(INDEX(ADJ!$A$1:$BZ$1000,MATCH(PAYROLL!D428,ADJ!A$1:A$500,0),MATCH(PAYROLL!AL$2,ADJ!$2:$2,0)),0)</f>
        <v/>
      </c>
      <c r="AM428">
        <f>SUM(AK428:AL428)</f>
        <v/>
      </c>
      <c r="AN428">
        <f>IFERROR(ROUND(V428/$AD428*$AH428,0),0)</f>
        <v/>
      </c>
      <c r="AO428">
        <f>IFERROR(ROUND(W428/$AD428*$AH428,0),0)</f>
        <v/>
      </c>
      <c r="AP428">
        <f>IFERROR(ROUND(X428/$AD428*$AE428,0),0)</f>
        <v/>
      </c>
      <c r="AQ428">
        <f>IFERROR(ROUND(Y428/$AD428*$AH428,0),0)</f>
        <v/>
      </c>
      <c r="AR428">
        <f>IFERROR(ROUND(Z428/$AD428*$AH428,0),0)</f>
        <v/>
      </c>
      <c r="AS428">
        <f>IFERROR(ROUND(AA428/$AD428*$AH428,0),0)</f>
        <v/>
      </c>
      <c r="AT428">
        <f>IFERROR(IF((AE428+AF428+AG428)&gt;13,AB428,ROUND(AB428/AD428*AH428,0)),0)</f>
        <v/>
      </c>
      <c r="AU428">
        <f>IFERROR(INDEX(ADJ!$A$1:$BZ$1000,MATCH(PAYROLL!D428,ADJ!A$1:A$500,0),MATCH(PAYROLL!AU$2,ADJ!$2:$2,0)),0)</f>
        <v/>
      </c>
      <c r="AV428">
        <f>ROUND(SUM(AN428:AU428),0)</f>
        <v/>
      </c>
      <c r="AW428">
        <f>IFERROR(INDEX(TIMESHEET!$A$1:$AI$5000,MATCH(PAYROLL!D428,TIMESHEET!A$1:A$500,0),MATCH("T620",TIMESHEET!$2:$2,0)),0)</f>
        <v/>
      </c>
      <c r="AX428">
        <f>IFERROR(INDEX(TIMESHEET!$A$1:$AI$5000,MATCH(PAYROLL!D428,TIMESHEET!A$1:A$500,0),MATCH("T601",TIMESHEET!$2:$2,0)),0)</f>
        <v/>
      </c>
      <c r="AY428">
        <f>IFERROR(INDEX(TIMESHEET!$A$1:$AI$5000,MATCH(PAYROLL!D428,TIMESHEET!A$1:A$500,0),MATCH("T602",TIMESHEET!$2:$2,0)),0)</f>
        <v/>
      </c>
      <c r="AZ428">
        <f>IFERROR(INDEX(TIMESHEET!$A$1:$AI$5000,MATCH(PAYROLL!D428,TIMESHEET!A$1:A$500,0),MATCH("T603",TIMESHEET!$2:$2,0)),0)</f>
        <v/>
      </c>
      <c r="BA428">
        <f>IFERROR(INDEX(TIMESHEET!$A$1:$AI$5000,MATCH(PAYROLL!D428,TIMESHEET!A$1:A$500,0),MATCH("T611",TIMESHEET!$2:$2,0)),0)</f>
        <v/>
      </c>
      <c r="BB428">
        <f>IFERROR(INDEX(TIMESHEET!$A$1:$AI$5000,MATCH(PAYROLL!D428,TIMESHEET!A$1:A$500,0),MATCH("T612",TIMESHEET!$2:$2,0)),0)</f>
        <v/>
      </c>
      <c r="BC428">
        <f>IFERROR(INDEX(TIMESHEET!$A$1:$AI$5000,MATCH(PAYROLL!D428,TIMESHEET!A$1:A$500,0),MATCH("T613",TIMESHEET!$2:$2,0)),0)</f>
        <v/>
      </c>
      <c r="BD428">
        <f>IFERROR(INDEX(TIMESHEET!$A$1:$AI$5000,MATCH(PAYROLL!D428,TIMESHEET!A$1:A$500,0),MATCH("T500",TIMESHEET!$2:$2,0)),0)</f>
        <v/>
      </c>
      <c r="BE428">
        <f>IFERROR(IF(LEFT(INDEX(PIS!O$1:O$500,MATCH(D428,PIS!C$1:C$500)),1)="M",T428/AD428/8*(AW428+AX428*1.5+AY428*2+AZ428*3+BA428*2.1+BB428*2.7+BC428*3.9+BD428*0.3),T428/8*(AW428+AX428*1.5+AY428*2+AZ428*3+BA428*2.1+BB428*2.7+BC428*3.9+BD428*0.3)),0)</f>
        <v/>
      </c>
      <c r="BF428">
        <f>IFERROR(INDEX(ADJ!$A$1:$BZ$1000,MATCH(PAYROLL!$D428,ADJ!A$1:A$500,0),MATCH(PAYROLL!BF$2,ADJ!$2:$2,0)),0)</f>
        <v/>
      </c>
      <c r="BG428">
        <f>IFERROR(INDEX(ADJ!$A$1:$BZ$1000,MATCH(PAYROLL!D428,ADJ!A$1:A$500,0),MATCH(PAYROLL!BG$2,ADJ!$2:$2,0)),0)</f>
        <v/>
      </c>
      <c r="BH428">
        <f>IFERROR(INDEX(ADJ!$A$1:$BZ$1000,MATCH(PAYROLL!D428,ADJ!A$1:A$500,0),MATCH(PAYROLL!BH$2,ADJ!$2:$2,0)),0)</f>
        <v/>
      </c>
      <c r="BI428">
        <f>IFERROR(INDEX(ADJ!$A$1:$BZ$1000,MATCH(PAYROLL!D428,ADJ!A$1:A$500,0),MATCH(PAYROLL!BI$2,ADJ!$2:$2,0)),0)</f>
        <v/>
      </c>
      <c r="BJ428">
        <f>IFERROR(INDEX(ADJ!$A$1:$BZ$1000,MATCH(PAYROLL!D428,ADJ!A$1:A$500,0),MATCH(PAYROLL!BJ$2,ADJ!$2:$2,0)),0)</f>
        <v/>
      </c>
      <c r="BK428">
        <f>SUM(BF428:BJ428)</f>
        <v/>
      </c>
      <c r="BL428">
        <f>IFERROR(INDEX(ADJ!$A$1:$BZ$1000,MATCH(PAYROLL!D428,ADJ!A$1:A$500,0),MATCH(PAYROLL!BL$2,ADJ!$2:$2,0)),0)</f>
        <v/>
      </c>
      <c r="BM428">
        <f>IFERROR(INDEX(ADJ!$A$1:$BZ$1000,MATCH(PAYROLL!D428,ADJ!A$1:A$500,0),MATCH(PAYROLL!BM$2,ADJ!$2:$2,0)),0)</f>
        <v/>
      </c>
      <c r="BN428">
        <f>IFERROR(INDEX(ADJ!$A$1:$BZ$1000,MATCH(PAYROLL!D428,ADJ!A$1:A$500,0),MATCH(PAYROLL!BN$2,ADJ!$2:$2,0)),0)</f>
        <v/>
      </c>
      <c r="BO428">
        <f>IFERROR(INDEX(ADJ!$A$1:$BZ$1000,MATCH(PAYROLL!D428,ADJ!A$1:A$500,0),MATCH(PAYROLL!BO$2,ADJ!$2:$2,0)),0)</f>
        <v/>
      </c>
      <c r="BP428">
        <f>SUM(AM428,AV428,BE428,BK428,BL428:BO428)</f>
        <v/>
      </c>
      <c r="BQ428">
        <f>BO428</f>
        <v/>
      </c>
      <c r="BR428">
        <f>IFERROR(ROUND(IF(LEFT(INDEX(PIS!O$1:O$500,MATCH(D428,PIS!C$1:C$500)),1)="D",T428/8*(BD428*0.3),IF(LEFT(INDEX(PIS!O$1:O$500,MATCH(D428,PIS!C$1:C$500)),1)="H",T428*($BD428*0.3),T428/$AD428/8*($BD428*0.3))),0),0)</f>
        <v/>
      </c>
      <c r="BS428">
        <f>IF(AP428&lt;1,0,MIN(AP428,730000))</f>
        <v/>
      </c>
      <c r="BT428">
        <f>IFERROR(ROUND((BE428-SUM(AW428:BC428)*T428/AD428/8),0)-BR428,0)</f>
        <v/>
      </c>
      <c r="BU428">
        <f>AO428</f>
        <v/>
      </c>
      <c r="BV428">
        <f>SUM(BQ428:BU428)</f>
        <v/>
      </c>
      <c r="BW428">
        <f>BP428-BV428</f>
        <v/>
      </c>
      <c r="BX428">
        <f>IFERROR(IF(RIGHT(INDEX(PIS!O$1:O$500,MATCH(D428,PIS!C$1:C$500)),5)="Gross",MIN(U428+V428,VLOOKUP("R700",TSC!B:C,2,0)*VLOOKUP("R101",TSC!B:C,2,0))*VLOOKUP("R701",TSC!B:C,2,0)%,0),0)</f>
        <v/>
      </c>
      <c r="BY428">
        <f>IFERROR(IF(RIGHT(INDEX(PIS!O$1:O$500,MATCH(D428,PIS!C$1:C$500)),5)="Gross",MIN(U428+V428,VLOOKUP("R700",TSC!B:C,2,0)*VLOOKUP("R101",TSC!B:C,2,0))*VLOOKUP("T704",TSC!B:C,2,0)%,0),0)</f>
        <v/>
      </c>
      <c r="BZ428">
        <f>IFERROR(IF(RIGHT(INDEX(PIS!O$1:O$500,MATCH(D428,PIS!C$1:C$500)),5)="Gross",MIN(U428+V428,VLOOKUP("R700",TSC!B:C,2,0)*VLOOKUP("1",TSC!F:G,2,0))*VLOOKUP("T705",TSC!B:C,2,0)%,0),0)</f>
        <v/>
      </c>
      <c r="CA428">
        <f>IFERROR(INDEX(ADJ!$A$1:$BZ$1000,MATCH(PAYROLL!D428,ADJ!A$1:A$500,0),MATCH(PAYROLL!CA$2,ADJ!$2:$2,0)),0)</f>
        <v/>
      </c>
      <c r="CB428">
        <f>IFERROR(INDEX(ADJ!$A$1:$BZ$1000,MATCH(PAYROLL!D428,ADJ!A$1:A$500,0),MATCH(PAYROLL!CB$2,ADJ!$2:$2,0)),0)</f>
        <v/>
      </c>
      <c r="CC428">
        <f>SUM(BX428:CB428)</f>
        <v/>
      </c>
      <c r="CD428">
        <f>IFERROR(INDEX(PIS!$A$1:$BZ$1000,MATCH(PAYROLL!D428,PIS!C$1:C$500,0),MATCH(PAYROLL!CD$1,PIS!$1:$1,0)),0)</f>
        <v/>
      </c>
      <c r="CE428">
        <f>IFERROR(IF(OR(INDEX(PIS!P$1:P$500,MATCH(D428,PIS!C$1:C$500,0))="LT2",INDEX(PIS!P$1:P$500,MATCH(D428,PIS!C$1:C$500,0))="P10"),0,SUM(CC428,CD428*VLOOKUP("R601",TSC!B:C,2,0),VLOOKUP("R602",TSC!B:C,2,0))),0)</f>
        <v/>
      </c>
      <c r="CF428">
        <f>MAX(BW428-CE428,0)</f>
        <v/>
      </c>
      <c r="CG428">
        <f>IFERROR(IF(OR(RIGHT(INDEX(PIS!P$1:P$500,MATCH(D428,PIS!C$1:C$500)),5)="P10",RIGHT(INDEX(PIS!P$1:P$500,MATCH(D428,PIS!C$1:C$500)),5)="CK"),0,IF(CF428&lt;=5000000,CF428*5%,IF(CF428&lt;=10000000,CF428*10%-250000,IF(CF428&lt;=18000000,CF428*15%-750000,IF(CF428&lt;=32000000,CF428*20%-1650000,IF(CF428&lt;=52000000,CF428*25%-3250000,IF(CF428&lt;=80000000,BH428*30%-5850000,CF428*35%-9850000))))))),0)</f>
        <v/>
      </c>
      <c r="CH428">
        <f>IFERROR(IF(OR(INDEX(PIS!P$1:P$500,MATCH(D428,PIS!C$1:C$500))="LT",INDEX(PIS!P$1:P$500,MATCH(D428,PIS!C$1:C$500))="CK"),0,IF(CF428&lt;2000000,0,CF428*10%)),0)</f>
        <v/>
      </c>
      <c r="CI428">
        <f>IFERROR(INDEX(ADJ!$A$1:$BZ$1000,MATCH(PAYROLL!D428,ADJ!A$1:A$500,0),MATCH(PAYROLL!CI$2,ADJ!$2:$2,0)),0)</f>
        <v/>
      </c>
      <c r="CJ428">
        <f>IFERROR(INDEX(ADJ!$A$1:$BZ$1000,MATCH(PAYROLL!D428,ADJ!A$1:A$500,0),MATCH(PAYROLL!CJ$2,ADJ!$2:$2,0)),0)</f>
        <v/>
      </c>
      <c r="CK428">
        <f>IFERROR(INDEX(ADJ!$A$1:$BZ$1000,MATCH(PAYROLL!D428,ADJ!A$1:A$500,0),MATCH(PAYROLL!CK$2,ADJ!$2:$2,0)),0)</f>
        <v/>
      </c>
      <c r="CL428">
        <f>SUM(CG428:CK428)</f>
        <v/>
      </c>
      <c r="CM428">
        <f>ROUND(SUM(CH428:CK428),0)</f>
        <v/>
      </c>
      <c r="CN428">
        <f>IFERROR(INDEX(CSDA!D$1:D$500,MATCH($CN$2,CSDA!C$1:C$500,0))*INDEX(PIS!V$1:V$500,MATCH(D428,PIS!C$1:C$500))+INDEX(ADJ!$A$1:$BZ$1000,MATCH(PAYROLL!D428,ADJ!A$1:A$500,0),MATCH(PAYROLL!CN$2,ADJ!$2:$2,0)),0)</f>
        <v/>
      </c>
      <c r="CO428">
        <f>IFERROR(INDEX(ADJ!$A$1:$BZ$1000,MATCH(PAYROLL!D428,ADJ!A$1:A$500,0),MATCH(PAYROLL!CO$2,ADJ!$2:$2,0)),0)</f>
        <v/>
      </c>
      <c r="CP428">
        <f>IFERROR(INDEX(ADJ!$A$1:$BZ$1000,MATCH(PAYROLL!D428,ADJ!A$1:A$500,0),MATCH(PAYROLL!CP$2,ADJ!$2:$2,0)),0)</f>
        <v/>
      </c>
      <c r="CQ428">
        <f>BP428-CL428-CI428-CM428-CN428-CO428-CP428-CC428</f>
        <v/>
      </c>
      <c r="CR428">
        <f>IFERROR(IF(RIGHT(INDEX(PIS!O$1:O$500,MATCH(D428,PIS!C$1:C$500,0)),5)="Gross",MIN(U428+V428,VLOOKUP("R700",TSC!B:C,2,0)*VLOOKUP("R101",TSC!B:C,2,0))*(VLOOKUP("T711",TSC!B:C,2,0)+VLOOKUP("T712",TSC!B:C,2,0))%,MIN(T428+V428,VLOOKUP("R700",TSC!B:C,2,0)*VLOOKUP("R101",TSC!B:C,2,0))*(VLOOKUP("T711",TSC!B:C,2,0)+VLOOKUP("T712",TSC!B:C,2,0)+VLOOKUP("R701",TSC!B:C,2,0))%),0)</f>
        <v/>
      </c>
      <c r="CS428">
        <f>IFERROR(IF(RIGHT(INDEX(PIS!O$1:O$500,MATCH(D428,PIS!C$1:C$500,0)),5)="Gross",MIN(U428+V428,VLOOKUP("R700",TSC!B:C,2,0)*VLOOKUP("R101",TSC!B:C,2,0))*(VLOOKUP("T714",TSC!B:C,2,0))%,MIN(T428+V428,VLOOKUP("R700",TSC!B:C,2,0)*VLOOKUP("R101",TSC!B:C,2,0))*(VLOOKUP("T704",TSC!B:C,2,0)+VLOOKUP("T714",TSC!B:C,2,0))%),0)</f>
        <v/>
      </c>
      <c r="CT428">
        <f>IFERROR(IF(RIGHT(INDEX(PIS!O$1:O$500,MATCH(D428,PIS!C$1:C$500,0)),5)="Gross",MIN(U428+V428,VLOOKUP("R700",TSC!B:C,2,0)*VLOOKUP("R101",TSC!B:C,2,0))*VLOOKUP("T705",TSC!B:C,2,0)%,MIN(T428+V428,VLOOKUP("R700",TSC!B:C,2,0)*VLOOKUP("R101",TSC!B:C,2,0))*VLOOKUP("T705",TSC!B:C,2,0)%),0)</f>
        <v/>
      </c>
      <c r="CU428">
        <f>IFERROR(IF(RIGHT(INDEX(PIS!O$1:O$500,MATCH(D428,PIS!C$1:C$500,0)),5)="Gross",MIN(U428+V428,VLOOKUP("R700",TSC!B:C,2,0)*VLOOKUP("R101",TSC!B:C,2,0))*(VLOOKUP("T713",TSC!B:C,2,0))%,MIN(T428+V428,VLOOKUP("R700",TSC!B:C,2,0)*VLOOKUP("R101",TSC!B:C,2,0))*(VLOOKUP("T713",TSC!B:C,2,0))%),0)</f>
        <v/>
      </c>
      <c r="CV428">
        <f>IFERROR(INDEX(ADJ!$A$1:$BZ$1000,MATCH(PAYROLL!D428,ADJ!A$1:A$500,0),MATCH(PAYROLL!CV$2,ADJ!$2:$2,0)),0)</f>
        <v/>
      </c>
      <c r="CW428">
        <f>IFERROR(INDEX(ADJ!$A$1:$BZ$1000,MATCH(PAYROLL!D428,ADJ!A$1:A$500,0),MATCH(PAYROLL!CW$2,ADJ!$2:$2,0)),0)</f>
        <v/>
      </c>
      <c r="CX428">
        <f>SUM(CR428:CW428)</f>
        <v/>
      </c>
      <c r="CY428">
        <f>ROUND(IF(CR428&gt;0,T428+V428*VLOOKUP("R202",TSC!$B$1:$C$500,2,0),0),0)</f>
        <v/>
      </c>
      <c r="CZ428">
        <f>IFERROR(INDEX(CSDA!D$1:D$500,MATCH($CZ$2,CSDA!C$1:C$500,0)),0)</f>
        <v/>
      </c>
      <c r="DA428">
        <f>ROUND(T428*0.7%,0)</f>
        <v/>
      </c>
      <c r="DB428">
        <f>ROUND(T428/12,0)</f>
        <v/>
      </c>
      <c r="DC428">
        <f ref="DC428" t="array">IFERROR(INDEX(CSDA!D$1:D$500,MATCH("Trích giữ"&amp;PAYROLL!DC$2,CSDA!A$1:A$500&amp;CSDA!C$1:C$500,0)),0)</f>
        <v/>
      </c>
      <c r="DD428">
        <f ref="DD428" t="array">IFERROR(INDEX(CSDA!D$1:D$500,MATCH("Trích giữ"&amp;PAYROLL!DD$2,CSDA!A$1:A$500&amp;CSDA!C$1:C$500,0)),0)</f>
        <v/>
      </c>
      <c r="DE428">
        <f ref="DE428" t="array">IFERROR(INDEX(CSDA!D$1:D$500,MATCH("Trích giữ"&amp;PAYROLL!DE$2,CSDA!A$1:A$500&amp;CSDA!C$1:C$500,0)),0)</f>
        <v/>
      </c>
      <c r="DF428">
        <f>IFERROR(INDEX(CSDA!D$1:D$500,MATCH(PAYROLL!DF$2,CSDA!C$1:C$500,0)),0)</f>
        <v/>
      </c>
      <c r="DG428">
        <f ref="DG428" t="array">IFERROR(INDEX(CSDA!D$1:D$500,MATCH("Trích giữ"&amp;PAYROLL!DG$2,CSDA!A$1:A$500&amp;CSDA!C$1:C$500,0)),0)</f>
        <v/>
      </c>
      <c r="DH428">
        <f>ROUND(T428/26,0)</f>
        <v/>
      </c>
      <c r="DI428">
        <f ref="DI428" t="array">IFERROR(INDEX(CSDA!D$1:D$500,MATCH("Trích giữ"&amp;PAYROLL!DI$2,CSDA!A$1:A$500&amp;CSDA!C$1:C$500,0)),0)</f>
        <v/>
      </c>
      <c r="DJ428">
        <f>IF(U428=0,T428*21.5%-BL428,0)</f>
        <v/>
      </c>
      <c r="DK428">
        <f ref="DK428" t="array">IFERROR(INDEX(CSDA!D$1:D$500,MATCH("Trích giữ"&amp;PAYROLL!DK$2,CSDA!A$1:A$500&amp;CSDA!C$1:C$500,0)),0)</f>
        <v/>
      </c>
      <c r="DL428">
        <f>IFERROR(INDEX(CSDA!D$1:D$500,MATCH(PAYROLL!DL$2,CSDA!C$1:C$500,0))/12,0)</f>
        <v/>
      </c>
      <c r="DM428">
        <f>SUM(DB428:DL428)</f>
        <v/>
      </c>
      <c r="DN428">
        <f>IFERROR(INDEX(ADJ!$A$1:$BZ$1000,MATCH(PAYROLL!D428,ADJ!A$1:A$500,0),MATCH(PAYROLL!DN$2,ADJ!$2:$2,0)),0)</f>
        <v/>
      </c>
      <c r="DO428">
        <f>IFERROR(SUM(BP428,DM428:DN428,CX428:DA428)-DT428,0)</f>
        <v/>
      </c>
      <c r="DP428">
        <f ref="DP428" t="array">SUM(BW428*IFERROR(INDEX(CSDA!D$1:D$500,MATCH(BW$2,CSDA!C$1:C$500,0)),0)%,CX428*IFERROR(INDEX(CSDA!D$1:D$500,MATCH(CX$2,CSDA!C$1:C$500,0)),0)%,DA428*IFERROR(INDEX(CSDA!D$1:D$500,MATCH(DA$2,CSDA!C$1:C$500,0)),0)%,DB428*IFERROR(INDEX(CSDA!D$1:D$500,MATCH(DB$2,CSDA!C$1:C$500,0)),0)%,DF428*IFERROR(INDEX(CSDA!D$1:D$500,MATCH("Phí dịch vụ"&amp;PAYROLL!DF$2,CSDA!A$1:A$500&amp;CSDA!C$1:C$500,0)),0)%,DC428*IFERROR(INDEX(CSDA!D$1:D$500,MATCH("Phí dịch vụ"&amp;PAYROLL!DC$2,CSDA!A$1:A$500&amp;CSDA!C$1:C$500,0)),0)%,DH428*IFERROR(INDEX(CSDA!D$1:D$500,MATCH("Phí dịch vụ"&amp;PAYROLL!DH$2,CSDA!A$1:A$500&amp;CSDA!C$1:C$500,0)),0)%,DJ428*IFERROR(INDEX(CSDA!D$1:D$500,MATCH("Phí dịch vụ"&amp;PAYROLL!DJ$2,CSDA!A$1:A$500&amp;CSDA!C$1:C$500,0)),0)%,BN428*IFERROR(INDEX(CSDA!D$1:D$500,MATCH(BN$2,CSDA!C$1:C$500,0)),0)%)-BN428*7%</f>
        <v/>
      </c>
      <c r="DQ428">
        <f>IFERROR(INDEX(ADJ!$A$1:$BZ$1000,MATCH(PAYROLL!D428,ADJ!A$1:A$500,0),MATCH(PAYROLL!DQ$2,ADJ!$2:$2,0)),0)</f>
        <v/>
      </c>
      <c r="DR428">
        <f>IFERROR(INDEX(ADJ!$A$1:$BZ$1000,MATCH(PAYROLL!D428,ADJ!A$1:A$500,0),MATCH(PAYROLL!DR$2,ADJ!$2:$2,0)),0)</f>
        <v/>
      </c>
      <c r="DS428">
        <f>SUM(DP428:DR428)</f>
        <v/>
      </c>
      <c r="DT428">
        <f>EK428</f>
        <v/>
      </c>
      <c r="DU428">
        <f>SUM(DO428:DR428)</f>
        <v/>
      </c>
      <c r="DV428">
        <f>ROUND(DU428*0.1,0)</f>
        <v/>
      </c>
      <c r="DW428">
        <f>DU428+DV428</f>
        <v/>
      </c>
      <c r="DZ428">
        <f>IFERROR(INDEX(ADJ!$A$1:$BZ$1000,MATCH(PAYROLL!$D428,ADJ!A$1:A$500,0),MATCH(PAYROLL!DZ$2,ADJ!$2:$2,0)),0)</f>
        <v/>
      </c>
      <c r="EA428">
        <f>IFERROR(INDEX(ADJ!$A$1:$BZ$1000,MATCH(PAYROLL!$D428,ADJ!A$1:A$500,0),MATCH(PAYROLL!EA$2,ADJ!$2:$2,0)),0)</f>
        <v/>
      </c>
      <c r="EB428">
        <f>IFERROR(INDEX(ADJ!$A$1:$BZ$1000,MATCH(PAYROLL!$D428,ADJ!A$1:A$500,0),MATCH(PAYROLL!EB$2,ADJ!$2:$2,0)),0)</f>
        <v/>
      </c>
      <c r="EC428">
        <f>IFERROR(INDEX(ADJ!$A$1:$BZ$1000,MATCH(PAYROLL!$D428,ADJ!A$1:A$500,0),MATCH(PAYROLL!EC$2,ADJ!$2:$2,0)),0)</f>
        <v/>
      </c>
      <c r="ED428">
        <f>IFERROR(INDEX(ADJ!$A$1:$BZ$1000,MATCH(PAYROLL!$D428,ADJ!A$1:A$500,0),MATCH(PAYROLL!ED$2,ADJ!$2:$2,0)),0)</f>
        <v/>
      </c>
      <c r="EE428">
        <f>IFERROR(INDEX(ADJ!$A$1:$BZ$1000,MATCH(PAYROLL!$D428,ADJ!A$1:A$500,0),MATCH(PAYROLL!EE$2,ADJ!$2:$2,0)),0)</f>
        <v/>
      </c>
      <c r="EF428">
        <f>IFERROR(INDEX(ADJ!$A$1:$BZ$1000,MATCH(PAYROLL!$D428,ADJ!A$1:A$500,0),MATCH(PAYROLL!EF$2,ADJ!$2:$2,0)),0)</f>
        <v/>
      </c>
      <c r="EG428">
        <f>IFERROR(INDEX(ADJ!$A$1:$BZ$1000,MATCH(PAYROLL!$D428,ADJ!A$1:A$500,0),MATCH(PAYROLL!EG$2,ADJ!$2:$2,0)),0)</f>
        <v/>
      </c>
      <c r="EH428">
        <f>IFERROR(INDEX(ADJ!$A$1:$BZ$1000,MATCH(PAYROLL!$D428,ADJ!A$1:A$500,0),MATCH(PAYROLL!EH$2,ADJ!$2:$2,0)),0)</f>
        <v/>
      </c>
      <c r="EI428">
        <f>IFERROR(INDEX(ADJ!$A$1:$BZ$1000,MATCH(PAYROLL!D428,ADJ!A$1:A$500,0),MATCH(PAYROLL!EI$2,ADJ!$2:$2,0)),0)</f>
        <v/>
      </c>
      <c r="EJ428">
        <f>IFERROR(INDEX(ADJ!$A$1:$BZ$1000,MATCH(PAYROLL!$D428,ADJ!A$1:A$500,0),MATCH(PAYROLL!EJ$2,ADJ!$2:$2,0)),0)</f>
        <v/>
      </c>
      <c r="EK428">
        <f>SUM(DZ428:EJ428)</f>
        <v/>
      </c>
    </row>
    <row r="429">
      <c r="A429" t="n">
        <v>427</v>
      </c>
      <c r="B429" t="inlineStr">
        <is>
          <t>Nguyễn Thị Lan Phương</t>
        </is>
      </c>
      <c r="D429" t="inlineStr">
        <is>
          <t>159044-01</t>
        </is>
      </c>
      <c r="S429">
        <f>IFERROR(INDEX(PIS!$A$1:$BZ$1000,MATCH($D429,PIS!C$1:C$500,0),MATCH("Lương CB tháng trước",PIS!$1:$1,0)),0)</f>
        <v/>
      </c>
      <c r="T429">
        <f>IFERROR(INDEX(PIS!$A$1:$BZ$1000,MATCH($D429,PIS!C$1:C$500,0),MATCH("Lương CB hiện tại",PIS!$1:$1,0)),0)</f>
        <v/>
      </c>
      <c r="U429">
        <f>IFERROR(INDEX(PIS!$A$1:$BZ$1000,MATCH($D429,PIS!C$1:C$500,0),MATCH("Lương đóng BHBB",PIS!$1:$1,0)),0)</f>
        <v/>
      </c>
      <c r="V429">
        <f>IFERROR(INDEX(PIS!$A$1:$BZ$1000,MATCH($D429,PIS!C$1:C$500,0),MATCH(V$2,PIS!$2:$2,0)),0)</f>
        <v/>
      </c>
      <c r="W429">
        <f>IFERROR(INDEX(PIS!$A$1:$BZ$1000,MATCH($D429,PIS!C$1:C$500,0),MATCH(W$2,PIS!$2:$2,0)),0)</f>
        <v/>
      </c>
      <c r="X429">
        <f>IFERROR(INDEX(PIS!$A$1:$BZ$1000,MATCH($D429,PIS!C$1:C$500,0),MATCH(X$2,PIS!$2:$2,0)),0)</f>
        <v/>
      </c>
      <c r="Y429">
        <f>IFERROR(INDEX(PIS!$A$1:$BZ$1000,MATCH($D429,PIS!C$1:C$500,0),MATCH(Y$2,PIS!$2:$2,0)),0)</f>
        <v/>
      </c>
      <c r="Z429">
        <f>IFERROR(INDEX(PIS!$A$1:$BZ$1000,MATCH($D429,PIS!C$1:C$500,0),MATCH(Z$2,PIS!$2:$2,0)),0)</f>
        <v/>
      </c>
      <c r="AA429">
        <f>IFERROR(INDEX(PIS!$A$1:$BZ$1000,MATCH($D429,PIS!C$1:C$500,0),MATCH(AA$2,PIS!$2:$2,0)),0)</f>
        <v/>
      </c>
      <c r="AB429">
        <f>IFERROR(INDEX(PIS!$A$1:$BZ$1000,MATCH($D429,PIS!C$1:C$500,0),MATCH(AB$2,PIS!$2:$2,0)),0)</f>
        <v/>
      </c>
      <c r="AC429">
        <f>SUM(V429:AB429)</f>
        <v/>
      </c>
      <c r="AD429">
        <f>IFERROR(INDEX(TIMESHEET!$A$1:$AI$5000,MATCH($D429,TIMESHEET!A$1:A$500,0),MATCH("T100",TIMESHEET!$2:$2,0))-2,0)</f>
        <v/>
      </c>
      <c r="AE429">
        <f>IFERROR(INDEX(TIMESHEET!$A$1:$AI$5000,MATCH($D429,TIMESHEET!A$1:A$500,0),MATCH("T202",TIMESHEET!$2:$2,0)),0)</f>
        <v/>
      </c>
      <c r="AF429">
        <f>IFERROR(INDEX(TIMESHEET!$A$1:$AI$5000,MATCH($D429,TIMESHEET!A$1:A$500,0),MATCH("T302",TIMESHEET!$2:$2,0)),0)</f>
        <v/>
      </c>
      <c r="AG429">
        <f>IFERROR(INDEX(TIMESHEET!$A$1:$AI$5000,MATCH($D429,TIMESHEET!A$1:A$500,0),MATCH("T406",TIMESHEET!$2:$2,0)),0)</f>
        <v/>
      </c>
      <c r="AH429">
        <f>AE429+AG429</f>
        <v/>
      </c>
      <c r="AI429">
        <f>IFERROR(INDEX(TIMESHEET!$A$1:$AI$5000,MATCH($D429,TIMESHEET!A$1:A$500,0),MATCH("T701",TIMESHEET!$2:$2,0)),0)</f>
        <v/>
      </c>
      <c r="AJ429">
        <f>IFERROR(INDEX(TIMESHEET!$A$1:$AI$5000,MATCH($D429,TIMESHEET!B$1:B$500,0),MATCH("T320",TIMESHEET!$2:$2,0)),0)</f>
        <v/>
      </c>
      <c r="AK429">
        <f>IFERROR(IF(LEFT(INDEX(PIS!O$1:O$500,MATCH(D429,PIS!C$1:C$500)),1)="M",T429/AD429*SUM(AE429:AG429),T429*AD429),0)</f>
        <v/>
      </c>
      <c r="AL429">
        <f>IFERROR(INDEX(ADJ!$A$1:$BZ$1000,MATCH(PAYROLL!D429,ADJ!A$1:A$500,0),MATCH(PAYROLL!AL$2,ADJ!$2:$2,0)),0)</f>
        <v/>
      </c>
      <c r="AM429">
        <f>SUM(AK429:AL429)</f>
        <v/>
      </c>
      <c r="AN429">
        <f>IFERROR(ROUND(V429/$AD429*$AH429,0),0)</f>
        <v/>
      </c>
      <c r="AO429">
        <f>IFERROR(ROUND(W429/$AD429*$AH429,0),0)</f>
        <v/>
      </c>
      <c r="AP429">
        <f>IFERROR(ROUND(X429/$AD429*$AE429,0),0)</f>
        <v/>
      </c>
      <c r="AQ429">
        <f>IFERROR(ROUND(Y429/$AD429*$AH429,0),0)</f>
        <v/>
      </c>
      <c r="AR429">
        <f>IFERROR(ROUND(Z429/$AD429*$AH429,0),0)</f>
        <v/>
      </c>
      <c r="AS429">
        <f>IFERROR(ROUND(AA429/$AD429*$AH429,0),0)</f>
        <v/>
      </c>
      <c r="AT429">
        <f>IFERROR(IF((AE429+AF429+AG429)&gt;13,AB429,ROUND(AB429/AD429*AH429,0)),0)</f>
        <v/>
      </c>
      <c r="AU429">
        <f>IFERROR(INDEX(ADJ!$A$1:$BZ$1000,MATCH(PAYROLL!D429,ADJ!A$1:A$500,0),MATCH(PAYROLL!AU$2,ADJ!$2:$2,0)),0)</f>
        <v/>
      </c>
      <c r="AV429">
        <f>ROUND(SUM(AN429:AU429),0)</f>
        <v/>
      </c>
      <c r="AW429">
        <f>IFERROR(INDEX(TIMESHEET!$A$1:$AI$5000,MATCH(PAYROLL!D429,TIMESHEET!A$1:A$500,0),MATCH("T620",TIMESHEET!$2:$2,0)),0)</f>
        <v/>
      </c>
      <c r="AX429">
        <f>IFERROR(INDEX(TIMESHEET!$A$1:$AI$5000,MATCH(PAYROLL!D429,TIMESHEET!A$1:A$500,0),MATCH("T601",TIMESHEET!$2:$2,0)),0)</f>
        <v/>
      </c>
      <c r="AY429">
        <f>IFERROR(INDEX(TIMESHEET!$A$1:$AI$5000,MATCH(PAYROLL!D429,TIMESHEET!A$1:A$500,0),MATCH("T602",TIMESHEET!$2:$2,0)),0)</f>
        <v/>
      </c>
      <c r="AZ429">
        <f>IFERROR(INDEX(TIMESHEET!$A$1:$AI$5000,MATCH(PAYROLL!D429,TIMESHEET!A$1:A$500,0),MATCH("T603",TIMESHEET!$2:$2,0)),0)</f>
        <v/>
      </c>
      <c r="BA429">
        <f>IFERROR(INDEX(TIMESHEET!$A$1:$AI$5000,MATCH(PAYROLL!D429,TIMESHEET!A$1:A$500,0),MATCH("T611",TIMESHEET!$2:$2,0)),0)</f>
        <v/>
      </c>
      <c r="BB429">
        <f>IFERROR(INDEX(TIMESHEET!$A$1:$AI$5000,MATCH(PAYROLL!D429,TIMESHEET!A$1:A$500,0),MATCH("T612",TIMESHEET!$2:$2,0)),0)</f>
        <v/>
      </c>
      <c r="BC429">
        <f>IFERROR(INDEX(TIMESHEET!$A$1:$AI$5000,MATCH(PAYROLL!D429,TIMESHEET!A$1:A$500,0),MATCH("T613",TIMESHEET!$2:$2,0)),0)</f>
        <v/>
      </c>
      <c r="BD429">
        <f>IFERROR(INDEX(TIMESHEET!$A$1:$AI$5000,MATCH(PAYROLL!D429,TIMESHEET!A$1:A$500,0),MATCH("T500",TIMESHEET!$2:$2,0)),0)</f>
        <v/>
      </c>
      <c r="BE429">
        <f>IFERROR(IF(LEFT(INDEX(PIS!O$1:O$500,MATCH(D429,PIS!C$1:C$500)),1)="M",T429/AD429/8*(AW429+AX429*1.5+AY429*2+AZ429*3+BA429*2.1+BB429*2.7+BC429*3.9+BD429*0.3),T429/8*(AW429+AX429*1.5+AY429*2+AZ429*3+BA429*2.1+BB429*2.7+BC429*3.9+BD429*0.3)),0)</f>
        <v/>
      </c>
      <c r="BF429">
        <f>IFERROR(INDEX(ADJ!$A$1:$BZ$1000,MATCH(PAYROLL!$D429,ADJ!A$1:A$500,0),MATCH(PAYROLL!BF$2,ADJ!$2:$2,0)),0)</f>
        <v/>
      </c>
      <c r="BG429">
        <f>IFERROR(INDEX(ADJ!$A$1:$BZ$1000,MATCH(PAYROLL!D429,ADJ!A$1:A$500,0),MATCH(PAYROLL!BG$2,ADJ!$2:$2,0)),0)</f>
        <v/>
      </c>
      <c r="BH429">
        <f>IFERROR(INDEX(ADJ!$A$1:$BZ$1000,MATCH(PAYROLL!D429,ADJ!A$1:A$500,0),MATCH(PAYROLL!BH$2,ADJ!$2:$2,0)),0)</f>
        <v/>
      </c>
      <c r="BI429">
        <f>IFERROR(INDEX(ADJ!$A$1:$BZ$1000,MATCH(PAYROLL!D429,ADJ!A$1:A$500,0),MATCH(PAYROLL!BI$2,ADJ!$2:$2,0)),0)</f>
        <v/>
      </c>
      <c r="BJ429">
        <f>IFERROR(INDEX(ADJ!$A$1:$BZ$1000,MATCH(PAYROLL!D429,ADJ!A$1:A$500,0),MATCH(PAYROLL!BJ$2,ADJ!$2:$2,0)),0)</f>
        <v/>
      </c>
      <c r="BK429">
        <f>SUM(BF429:BJ429)</f>
        <v/>
      </c>
      <c r="BL429">
        <f>IFERROR(INDEX(ADJ!$A$1:$BZ$1000,MATCH(PAYROLL!D429,ADJ!A$1:A$500,0),MATCH(PAYROLL!BL$2,ADJ!$2:$2,0)),0)</f>
        <v/>
      </c>
      <c r="BM429">
        <f>IFERROR(INDEX(ADJ!$A$1:$BZ$1000,MATCH(PAYROLL!D429,ADJ!A$1:A$500,0),MATCH(PAYROLL!BM$2,ADJ!$2:$2,0)),0)</f>
        <v/>
      </c>
      <c r="BN429">
        <f>IFERROR(INDEX(ADJ!$A$1:$BZ$1000,MATCH(PAYROLL!D429,ADJ!A$1:A$500,0),MATCH(PAYROLL!BN$2,ADJ!$2:$2,0)),0)</f>
        <v/>
      </c>
      <c r="BO429">
        <f>IFERROR(INDEX(ADJ!$A$1:$BZ$1000,MATCH(PAYROLL!D429,ADJ!A$1:A$500,0),MATCH(PAYROLL!BO$2,ADJ!$2:$2,0)),0)</f>
        <v/>
      </c>
      <c r="BP429">
        <f>SUM(AM429,AV429,BE429,BK429,BL429:BO429)</f>
        <v/>
      </c>
      <c r="BQ429">
        <f>BO429</f>
        <v/>
      </c>
      <c r="BR429">
        <f>IFERROR(ROUND(IF(LEFT(INDEX(PIS!O$1:O$500,MATCH(D429,PIS!C$1:C$500)),1)="D",T429/8*(BD429*0.3),IF(LEFT(INDEX(PIS!O$1:O$500,MATCH(D429,PIS!C$1:C$500)),1)="H",T429*($BD429*0.3),T429/$AD429/8*($BD429*0.3))),0),0)</f>
        <v/>
      </c>
      <c r="BS429">
        <f>IF(AP429&lt;1,0,MIN(AP429,730000))</f>
        <v/>
      </c>
      <c r="BT429">
        <f>IFERROR(ROUND((BE429-SUM(AW429:BC429)*T429/AD429/8),0)-BR429,0)</f>
        <v/>
      </c>
      <c r="BU429">
        <f>AO429</f>
        <v/>
      </c>
      <c r="BV429">
        <f>SUM(BQ429:BU429)</f>
        <v/>
      </c>
      <c r="BW429">
        <f>BP429-BV429</f>
        <v/>
      </c>
      <c r="BX429">
        <f>IFERROR(IF(RIGHT(INDEX(PIS!O$1:O$500,MATCH(D429,PIS!C$1:C$500)),5)="Gross",MIN(U429+V429,VLOOKUP("R700",TSC!B:C,2,0)*VLOOKUP("R101",TSC!B:C,2,0))*VLOOKUP("R701",TSC!B:C,2,0)%,0),0)</f>
        <v/>
      </c>
      <c r="BY429">
        <f>IFERROR(IF(RIGHT(INDEX(PIS!O$1:O$500,MATCH(D429,PIS!C$1:C$500)),5)="Gross",MIN(U429+V429,VLOOKUP("R700",TSC!B:C,2,0)*VLOOKUP("R101",TSC!B:C,2,0))*VLOOKUP("T704",TSC!B:C,2,0)%,0),0)</f>
        <v/>
      </c>
      <c r="BZ429">
        <f>IFERROR(IF(RIGHT(INDEX(PIS!O$1:O$500,MATCH(D429,PIS!C$1:C$500)),5)="Gross",MIN(U429+V429,VLOOKUP("R700",TSC!B:C,2,0)*VLOOKUP("1",TSC!F:G,2,0))*VLOOKUP("T705",TSC!B:C,2,0)%,0),0)</f>
        <v/>
      </c>
      <c r="CA429">
        <f>IFERROR(INDEX(ADJ!$A$1:$BZ$1000,MATCH(PAYROLL!D429,ADJ!A$1:A$500,0),MATCH(PAYROLL!CA$2,ADJ!$2:$2,0)),0)</f>
        <v/>
      </c>
      <c r="CB429">
        <f>IFERROR(INDEX(ADJ!$A$1:$BZ$1000,MATCH(PAYROLL!D429,ADJ!A$1:A$500,0),MATCH(PAYROLL!CB$2,ADJ!$2:$2,0)),0)</f>
        <v/>
      </c>
      <c r="CC429">
        <f>SUM(BX429:CB429)</f>
        <v/>
      </c>
      <c r="CD429">
        <f>IFERROR(INDEX(PIS!$A$1:$BZ$1000,MATCH(PAYROLL!D429,PIS!C$1:C$500,0),MATCH(PAYROLL!CD$1,PIS!$1:$1,0)),0)</f>
        <v/>
      </c>
      <c r="CE429">
        <f>IFERROR(IF(OR(INDEX(PIS!P$1:P$500,MATCH(D429,PIS!C$1:C$500,0))="LT2",INDEX(PIS!P$1:P$500,MATCH(D429,PIS!C$1:C$500,0))="P10"),0,SUM(CC429,CD429*VLOOKUP("R601",TSC!B:C,2,0),VLOOKUP("R602",TSC!B:C,2,0))),0)</f>
        <v/>
      </c>
      <c r="CF429">
        <f>MAX(BW429-CE429,0)</f>
        <v/>
      </c>
      <c r="CG429">
        <f>IFERROR(IF(OR(RIGHT(INDEX(PIS!P$1:P$500,MATCH(D429,PIS!C$1:C$500)),5)="P10",RIGHT(INDEX(PIS!P$1:P$500,MATCH(D429,PIS!C$1:C$500)),5)="CK"),0,IF(CF429&lt;=5000000,CF429*5%,IF(CF429&lt;=10000000,CF429*10%-250000,IF(CF429&lt;=18000000,CF429*15%-750000,IF(CF429&lt;=32000000,CF429*20%-1650000,IF(CF429&lt;=52000000,CF429*25%-3250000,IF(CF429&lt;=80000000,BH429*30%-5850000,CF429*35%-9850000))))))),0)</f>
        <v/>
      </c>
      <c r="CH429">
        <f>IFERROR(IF(OR(INDEX(PIS!P$1:P$500,MATCH(D429,PIS!C$1:C$500))="LT",INDEX(PIS!P$1:P$500,MATCH(D429,PIS!C$1:C$500))="CK"),0,IF(CF429&lt;2000000,0,CF429*10%)),0)</f>
        <v/>
      </c>
      <c r="CI429">
        <f>IFERROR(INDEX(ADJ!$A$1:$BZ$1000,MATCH(PAYROLL!D429,ADJ!A$1:A$500,0),MATCH(PAYROLL!CI$2,ADJ!$2:$2,0)),0)</f>
        <v/>
      </c>
      <c r="CJ429">
        <f>IFERROR(INDEX(ADJ!$A$1:$BZ$1000,MATCH(PAYROLL!D429,ADJ!A$1:A$500,0),MATCH(PAYROLL!CJ$2,ADJ!$2:$2,0)),0)</f>
        <v/>
      </c>
      <c r="CK429">
        <f>IFERROR(INDEX(ADJ!$A$1:$BZ$1000,MATCH(PAYROLL!D429,ADJ!A$1:A$500,0),MATCH(PAYROLL!CK$2,ADJ!$2:$2,0)),0)</f>
        <v/>
      </c>
      <c r="CL429">
        <f>SUM(CG429:CK429)</f>
        <v/>
      </c>
      <c r="CM429">
        <f>ROUND(SUM(CH429:CK429),0)</f>
        <v/>
      </c>
      <c r="CN429">
        <f>IFERROR(INDEX(CSDA!D$1:D$500,MATCH($CN$2,CSDA!C$1:C$500,0))*INDEX(PIS!V$1:V$500,MATCH(D429,PIS!C$1:C$500))+INDEX(ADJ!$A$1:$BZ$1000,MATCH(PAYROLL!D429,ADJ!A$1:A$500,0),MATCH(PAYROLL!CN$2,ADJ!$2:$2,0)),0)</f>
        <v/>
      </c>
      <c r="CO429">
        <f>IFERROR(INDEX(ADJ!$A$1:$BZ$1000,MATCH(PAYROLL!D429,ADJ!A$1:A$500,0),MATCH(PAYROLL!CO$2,ADJ!$2:$2,0)),0)</f>
        <v/>
      </c>
      <c r="CP429">
        <f>IFERROR(INDEX(ADJ!$A$1:$BZ$1000,MATCH(PAYROLL!D429,ADJ!A$1:A$500,0),MATCH(PAYROLL!CP$2,ADJ!$2:$2,0)),0)</f>
        <v/>
      </c>
      <c r="CQ429">
        <f>BP429-CL429-CI429-CM429-CN429-CO429-CP429-CC429</f>
        <v/>
      </c>
      <c r="CR429">
        <f>IFERROR(IF(RIGHT(INDEX(PIS!O$1:O$500,MATCH(D429,PIS!C$1:C$500,0)),5)="Gross",MIN(U429+V429,VLOOKUP("R700",TSC!B:C,2,0)*VLOOKUP("R101",TSC!B:C,2,0))*(VLOOKUP("T711",TSC!B:C,2,0)+VLOOKUP("T712",TSC!B:C,2,0))%,MIN(T429+V429,VLOOKUP("R700",TSC!B:C,2,0)*VLOOKUP("R101",TSC!B:C,2,0))*(VLOOKUP("T711",TSC!B:C,2,0)+VLOOKUP("T712",TSC!B:C,2,0)+VLOOKUP("R701",TSC!B:C,2,0))%),0)</f>
        <v/>
      </c>
      <c r="CS429">
        <f>IFERROR(IF(RIGHT(INDEX(PIS!O$1:O$500,MATCH(D429,PIS!C$1:C$500,0)),5)="Gross",MIN(U429+V429,VLOOKUP("R700",TSC!B:C,2,0)*VLOOKUP("R101",TSC!B:C,2,0))*(VLOOKUP("T714",TSC!B:C,2,0))%,MIN(T429+V429,VLOOKUP("R700",TSC!B:C,2,0)*VLOOKUP("R101",TSC!B:C,2,0))*(VLOOKUP("T704",TSC!B:C,2,0)+VLOOKUP("T714",TSC!B:C,2,0))%),0)</f>
        <v/>
      </c>
      <c r="CT429">
        <f>IFERROR(IF(RIGHT(INDEX(PIS!O$1:O$500,MATCH(D429,PIS!C$1:C$500,0)),5)="Gross",MIN(U429+V429,VLOOKUP("R700",TSC!B:C,2,0)*VLOOKUP("R101",TSC!B:C,2,0))*VLOOKUP("T705",TSC!B:C,2,0)%,MIN(T429+V429,VLOOKUP("R700",TSC!B:C,2,0)*VLOOKUP("R101",TSC!B:C,2,0))*VLOOKUP("T705",TSC!B:C,2,0)%),0)</f>
        <v/>
      </c>
      <c r="CU429">
        <f>IFERROR(IF(RIGHT(INDEX(PIS!O$1:O$500,MATCH(D429,PIS!C$1:C$500,0)),5)="Gross",MIN(U429+V429,VLOOKUP("R700",TSC!B:C,2,0)*VLOOKUP("R101",TSC!B:C,2,0))*(VLOOKUP("T713",TSC!B:C,2,0))%,MIN(T429+V429,VLOOKUP("R700",TSC!B:C,2,0)*VLOOKUP("R101",TSC!B:C,2,0))*(VLOOKUP("T713",TSC!B:C,2,0))%),0)</f>
        <v/>
      </c>
      <c r="CV429">
        <f>IFERROR(INDEX(ADJ!$A$1:$BZ$1000,MATCH(PAYROLL!D429,ADJ!A$1:A$500,0),MATCH(PAYROLL!CV$2,ADJ!$2:$2,0)),0)</f>
        <v/>
      </c>
      <c r="CW429">
        <f>IFERROR(INDEX(ADJ!$A$1:$BZ$1000,MATCH(PAYROLL!D429,ADJ!A$1:A$500,0),MATCH(PAYROLL!CW$2,ADJ!$2:$2,0)),0)</f>
        <v/>
      </c>
      <c r="CX429">
        <f>SUM(CR429:CW429)</f>
        <v/>
      </c>
      <c r="CY429">
        <f>ROUND(IF(CR429&gt;0,T429+V429*VLOOKUP("R202",TSC!$B$1:$C$500,2,0),0),0)</f>
        <v/>
      </c>
      <c r="CZ429">
        <f>IFERROR(INDEX(CSDA!D$1:D$500,MATCH($CZ$2,CSDA!C$1:C$500,0)),0)</f>
        <v/>
      </c>
      <c r="DA429">
        <f>ROUND(T429*0.7%,0)</f>
        <v/>
      </c>
      <c r="DB429">
        <f>ROUND(T429/12,0)</f>
        <v/>
      </c>
      <c r="DC429">
        <f ref="DC429" t="array">IFERROR(INDEX(CSDA!D$1:D$500,MATCH("Trích giữ"&amp;PAYROLL!DC$2,CSDA!A$1:A$500&amp;CSDA!C$1:C$500,0)),0)</f>
        <v/>
      </c>
      <c r="DD429">
        <f ref="DD429" t="array">IFERROR(INDEX(CSDA!D$1:D$500,MATCH("Trích giữ"&amp;PAYROLL!DD$2,CSDA!A$1:A$500&amp;CSDA!C$1:C$500,0)),0)</f>
        <v/>
      </c>
      <c r="DE429">
        <f ref="DE429" t="array">IFERROR(INDEX(CSDA!D$1:D$500,MATCH("Trích giữ"&amp;PAYROLL!DE$2,CSDA!A$1:A$500&amp;CSDA!C$1:C$500,0)),0)</f>
        <v/>
      </c>
      <c r="DF429">
        <f>IFERROR(INDEX(CSDA!D$1:D$500,MATCH(PAYROLL!DF$2,CSDA!C$1:C$500,0)),0)</f>
        <v/>
      </c>
      <c r="DG429">
        <f ref="DG429" t="array">IFERROR(INDEX(CSDA!D$1:D$500,MATCH("Trích giữ"&amp;PAYROLL!DG$2,CSDA!A$1:A$500&amp;CSDA!C$1:C$500,0)),0)</f>
        <v/>
      </c>
      <c r="DH429">
        <f>ROUND(T429/26,0)</f>
        <v/>
      </c>
      <c r="DI429">
        <f ref="DI429" t="array">IFERROR(INDEX(CSDA!D$1:D$500,MATCH("Trích giữ"&amp;PAYROLL!DI$2,CSDA!A$1:A$500&amp;CSDA!C$1:C$500,0)),0)</f>
        <v/>
      </c>
      <c r="DJ429">
        <f>IF(U429=0,T429*21.5%-BL429,0)</f>
        <v/>
      </c>
      <c r="DK429">
        <f ref="DK429" t="array">IFERROR(INDEX(CSDA!D$1:D$500,MATCH("Trích giữ"&amp;PAYROLL!DK$2,CSDA!A$1:A$500&amp;CSDA!C$1:C$500,0)),0)</f>
        <v/>
      </c>
      <c r="DL429">
        <f>IFERROR(INDEX(CSDA!D$1:D$500,MATCH(PAYROLL!DL$2,CSDA!C$1:C$500,0))/12,0)</f>
        <v/>
      </c>
      <c r="DM429">
        <f>SUM(DB429:DL429)</f>
        <v/>
      </c>
      <c r="DN429">
        <f>IFERROR(INDEX(ADJ!$A$1:$BZ$1000,MATCH(PAYROLL!D429,ADJ!A$1:A$500,0),MATCH(PAYROLL!DN$2,ADJ!$2:$2,0)),0)</f>
        <v/>
      </c>
      <c r="DO429">
        <f>IFERROR(SUM(BP429,DM429:DN429,CX429:DA429)-DT429,0)</f>
        <v/>
      </c>
      <c r="DP429">
        <f ref="DP429" t="array">SUM(BW429*IFERROR(INDEX(CSDA!D$1:D$500,MATCH(BW$2,CSDA!C$1:C$500,0)),0)%,CX429*IFERROR(INDEX(CSDA!D$1:D$500,MATCH(CX$2,CSDA!C$1:C$500,0)),0)%,DA429*IFERROR(INDEX(CSDA!D$1:D$500,MATCH(DA$2,CSDA!C$1:C$500,0)),0)%,DB429*IFERROR(INDEX(CSDA!D$1:D$500,MATCH(DB$2,CSDA!C$1:C$500,0)),0)%,DF429*IFERROR(INDEX(CSDA!D$1:D$500,MATCH("Phí dịch vụ"&amp;PAYROLL!DF$2,CSDA!A$1:A$500&amp;CSDA!C$1:C$500,0)),0)%,DC429*IFERROR(INDEX(CSDA!D$1:D$500,MATCH("Phí dịch vụ"&amp;PAYROLL!DC$2,CSDA!A$1:A$500&amp;CSDA!C$1:C$500,0)),0)%,DH429*IFERROR(INDEX(CSDA!D$1:D$500,MATCH("Phí dịch vụ"&amp;PAYROLL!DH$2,CSDA!A$1:A$500&amp;CSDA!C$1:C$500,0)),0)%,DJ429*IFERROR(INDEX(CSDA!D$1:D$500,MATCH("Phí dịch vụ"&amp;PAYROLL!DJ$2,CSDA!A$1:A$500&amp;CSDA!C$1:C$500,0)),0)%,BN429*IFERROR(INDEX(CSDA!D$1:D$500,MATCH(BN$2,CSDA!C$1:C$500,0)),0)%)-BN429*7%</f>
        <v/>
      </c>
      <c r="DQ429">
        <f>IFERROR(INDEX(ADJ!$A$1:$BZ$1000,MATCH(PAYROLL!D429,ADJ!A$1:A$500,0),MATCH(PAYROLL!DQ$2,ADJ!$2:$2,0)),0)</f>
        <v/>
      </c>
      <c r="DR429">
        <f>IFERROR(INDEX(ADJ!$A$1:$BZ$1000,MATCH(PAYROLL!D429,ADJ!A$1:A$500,0),MATCH(PAYROLL!DR$2,ADJ!$2:$2,0)),0)</f>
        <v/>
      </c>
      <c r="DS429">
        <f>SUM(DP429:DR429)</f>
        <v/>
      </c>
      <c r="DT429">
        <f>EK429</f>
        <v/>
      </c>
      <c r="DU429">
        <f>SUM(DO429:DR429)</f>
        <v/>
      </c>
      <c r="DV429">
        <f>ROUND(DU429*0.1,0)</f>
        <v/>
      </c>
      <c r="DW429">
        <f>DU429+DV429</f>
        <v/>
      </c>
      <c r="DZ429">
        <f>IFERROR(INDEX(ADJ!$A$1:$BZ$1000,MATCH(PAYROLL!$D429,ADJ!A$1:A$500,0),MATCH(PAYROLL!DZ$2,ADJ!$2:$2,0)),0)</f>
        <v/>
      </c>
      <c r="EA429">
        <f>IFERROR(INDEX(ADJ!$A$1:$BZ$1000,MATCH(PAYROLL!$D429,ADJ!A$1:A$500,0),MATCH(PAYROLL!EA$2,ADJ!$2:$2,0)),0)</f>
        <v/>
      </c>
      <c r="EB429">
        <f>IFERROR(INDEX(ADJ!$A$1:$BZ$1000,MATCH(PAYROLL!$D429,ADJ!A$1:A$500,0),MATCH(PAYROLL!EB$2,ADJ!$2:$2,0)),0)</f>
        <v/>
      </c>
      <c r="EC429">
        <f>IFERROR(INDEX(ADJ!$A$1:$BZ$1000,MATCH(PAYROLL!$D429,ADJ!A$1:A$500,0),MATCH(PAYROLL!EC$2,ADJ!$2:$2,0)),0)</f>
        <v/>
      </c>
      <c r="ED429">
        <f>IFERROR(INDEX(ADJ!$A$1:$BZ$1000,MATCH(PAYROLL!$D429,ADJ!A$1:A$500,0),MATCH(PAYROLL!ED$2,ADJ!$2:$2,0)),0)</f>
        <v/>
      </c>
      <c r="EE429">
        <f>IFERROR(INDEX(ADJ!$A$1:$BZ$1000,MATCH(PAYROLL!$D429,ADJ!A$1:A$500,0),MATCH(PAYROLL!EE$2,ADJ!$2:$2,0)),0)</f>
        <v/>
      </c>
      <c r="EF429">
        <f>IFERROR(INDEX(ADJ!$A$1:$BZ$1000,MATCH(PAYROLL!$D429,ADJ!A$1:A$500,0),MATCH(PAYROLL!EF$2,ADJ!$2:$2,0)),0)</f>
        <v/>
      </c>
      <c r="EG429">
        <f>IFERROR(INDEX(ADJ!$A$1:$BZ$1000,MATCH(PAYROLL!$D429,ADJ!A$1:A$500,0),MATCH(PAYROLL!EG$2,ADJ!$2:$2,0)),0)</f>
        <v/>
      </c>
      <c r="EH429">
        <f>IFERROR(INDEX(ADJ!$A$1:$BZ$1000,MATCH(PAYROLL!$D429,ADJ!A$1:A$500,0),MATCH(PAYROLL!EH$2,ADJ!$2:$2,0)),0)</f>
        <v/>
      </c>
      <c r="EI429">
        <f>IFERROR(INDEX(ADJ!$A$1:$BZ$1000,MATCH(PAYROLL!D429,ADJ!A$1:A$500,0),MATCH(PAYROLL!EI$2,ADJ!$2:$2,0)),0)</f>
        <v/>
      </c>
      <c r="EJ429">
        <f>IFERROR(INDEX(ADJ!$A$1:$BZ$1000,MATCH(PAYROLL!$D429,ADJ!A$1:A$500,0),MATCH(PAYROLL!EJ$2,ADJ!$2:$2,0)),0)</f>
        <v/>
      </c>
      <c r="EK429">
        <f>SUM(DZ429:EJ429)</f>
        <v/>
      </c>
    </row>
    <row r="430">
      <c r="A430" t="n">
        <v>428</v>
      </c>
      <c r="B430" t="inlineStr">
        <is>
          <t>Nguyễn Thế Đức</t>
        </is>
      </c>
      <c r="D430" t="inlineStr">
        <is>
          <t>158882-01</t>
        </is>
      </c>
      <c r="S430">
        <f>IFERROR(INDEX(PIS!$A$1:$BZ$1000,MATCH($D430,PIS!C$1:C$500,0),MATCH("Lương CB tháng trước",PIS!$1:$1,0)),0)</f>
        <v/>
      </c>
      <c r="T430">
        <f>IFERROR(INDEX(PIS!$A$1:$BZ$1000,MATCH($D430,PIS!C$1:C$500,0),MATCH("Lương CB hiện tại",PIS!$1:$1,0)),0)</f>
        <v/>
      </c>
      <c r="U430">
        <f>IFERROR(INDEX(PIS!$A$1:$BZ$1000,MATCH($D430,PIS!C$1:C$500,0),MATCH("Lương đóng BHBB",PIS!$1:$1,0)),0)</f>
        <v/>
      </c>
      <c r="V430">
        <f>IFERROR(INDEX(PIS!$A$1:$BZ$1000,MATCH($D430,PIS!C$1:C$500,0),MATCH(V$2,PIS!$2:$2,0)),0)</f>
        <v/>
      </c>
      <c r="W430">
        <f>IFERROR(INDEX(PIS!$A$1:$BZ$1000,MATCH($D430,PIS!C$1:C$500,0),MATCH(W$2,PIS!$2:$2,0)),0)</f>
        <v/>
      </c>
      <c r="X430">
        <f>IFERROR(INDEX(PIS!$A$1:$BZ$1000,MATCH($D430,PIS!C$1:C$500,0),MATCH(X$2,PIS!$2:$2,0)),0)</f>
        <v/>
      </c>
      <c r="Y430">
        <f>IFERROR(INDEX(PIS!$A$1:$BZ$1000,MATCH($D430,PIS!C$1:C$500,0),MATCH(Y$2,PIS!$2:$2,0)),0)</f>
        <v/>
      </c>
      <c r="Z430">
        <f>IFERROR(INDEX(PIS!$A$1:$BZ$1000,MATCH($D430,PIS!C$1:C$500,0),MATCH(Z$2,PIS!$2:$2,0)),0)</f>
        <v/>
      </c>
      <c r="AA430">
        <f>IFERROR(INDEX(PIS!$A$1:$BZ$1000,MATCH($D430,PIS!C$1:C$500,0),MATCH(AA$2,PIS!$2:$2,0)),0)</f>
        <v/>
      </c>
      <c r="AB430">
        <f>IFERROR(INDEX(PIS!$A$1:$BZ$1000,MATCH($D430,PIS!C$1:C$500,0),MATCH(AB$2,PIS!$2:$2,0)),0)</f>
        <v/>
      </c>
      <c r="AC430">
        <f>SUM(V430:AB430)</f>
        <v/>
      </c>
      <c r="AD430">
        <f>IFERROR(INDEX(TIMESHEET!$A$1:$AI$5000,MATCH($D430,TIMESHEET!A$1:A$500,0),MATCH("T100",TIMESHEET!$2:$2,0))-2,0)</f>
        <v/>
      </c>
      <c r="AE430">
        <f>IFERROR(INDEX(TIMESHEET!$A$1:$AI$5000,MATCH($D430,TIMESHEET!A$1:A$500,0),MATCH("T202",TIMESHEET!$2:$2,0)),0)</f>
        <v/>
      </c>
      <c r="AF430">
        <f>IFERROR(INDEX(TIMESHEET!$A$1:$AI$5000,MATCH($D430,TIMESHEET!A$1:A$500,0),MATCH("T302",TIMESHEET!$2:$2,0)),0)</f>
        <v/>
      </c>
      <c r="AG430">
        <f>IFERROR(INDEX(TIMESHEET!$A$1:$AI$5000,MATCH($D430,TIMESHEET!A$1:A$500,0),MATCH("T406",TIMESHEET!$2:$2,0)),0)</f>
        <v/>
      </c>
      <c r="AH430">
        <f>AE430+AG430</f>
        <v/>
      </c>
      <c r="AI430">
        <f>IFERROR(INDEX(TIMESHEET!$A$1:$AI$5000,MATCH($D430,TIMESHEET!A$1:A$500,0),MATCH("T701",TIMESHEET!$2:$2,0)),0)</f>
        <v/>
      </c>
      <c r="AJ430">
        <f>IFERROR(INDEX(TIMESHEET!$A$1:$AI$5000,MATCH($D430,TIMESHEET!B$1:B$500,0),MATCH("T320",TIMESHEET!$2:$2,0)),0)</f>
        <v/>
      </c>
      <c r="AK430">
        <f>IFERROR(IF(LEFT(INDEX(PIS!O$1:O$500,MATCH(D430,PIS!C$1:C$500)),1)="M",T430/AD430*SUM(AE430:AG430),T430*AD430),0)</f>
        <v/>
      </c>
      <c r="AL430">
        <f>IFERROR(INDEX(ADJ!$A$1:$BZ$1000,MATCH(PAYROLL!D430,ADJ!A$1:A$500,0),MATCH(PAYROLL!AL$2,ADJ!$2:$2,0)),0)</f>
        <v/>
      </c>
      <c r="AM430">
        <f>SUM(AK430:AL430)</f>
        <v/>
      </c>
      <c r="AN430">
        <f>IFERROR(ROUND(V430/$AD430*$AH430,0),0)</f>
        <v/>
      </c>
      <c r="AO430">
        <f>IFERROR(ROUND(W430/$AD430*$AH430,0),0)</f>
        <v/>
      </c>
      <c r="AP430">
        <f>IFERROR(ROUND(X430/$AD430*$AE430,0),0)</f>
        <v/>
      </c>
      <c r="AQ430">
        <f>IFERROR(ROUND(Y430/$AD430*$AH430,0),0)</f>
        <v/>
      </c>
      <c r="AR430">
        <f>IFERROR(ROUND(Z430/$AD430*$AH430,0),0)</f>
        <v/>
      </c>
      <c r="AS430">
        <f>IFERROR(ROUND(AA430/$AD430*$AH430,0),0)</f>
        <v/>
      </c>
      <c r="AT430">
        <f>IFERROR(IF((AE430+AF430+AG430)&gt;13,AB430,ROUND(AB430/AD430*AH430,0)),0)</f>
        <v/>
      </c>
      <c r="AU430">
        <f>IFERROR(INDEX(ADJ!$A$1:$BZ$1000,MATCH(PAYROLL!D430,ADJ!A$1:A$500,0),MATCH(PAYROLL!AU$2,ADJ!$2:$2,0)),0)</f>
        <v/>
      </c>
      <c r="AV430">
        <f>ROUND(SUM(AN430:AU430),0)</f>
        <v/>
      </c>
      <c r="AW430">
        <f>IFERROR(INDEX(TIMESHEET!$A$1:$AI$5000,MATCH(PAYROLL!D430,TIMESHEET!A$1:A$500,0),MATCH("T620",TIMESHEET!$2:$2,0)),0)</f>
        <v/>
      </c>
      <c r="AX430">
        <f>IFERROR(INDEX(TIMESHEET!$A$1:$AI$5000,MATCH(PAYROLL!D430,TIMESHEET!A$1:A$500,0),MATCH("T601",TIMESHEET!$2:$2,0)),0)</f>
        <v/>
      </c>
      <c r="AY430">
        <f>IFERROR(INDEX(TIMESHEET!$A$1:$AI$5000,MATCH(PAYROLL!D430,TIMESHEET!A$1:A$500,0),MATCH("T602",TIMESHEET!$2:$2,0)),0)</f>
        <v/>
      </c>
      <c r="AZ430">
        <f>IFERROR(INDEX(TIMESHEET!$A$1:$AI$5000,MATCH(PAYROLL!D430,TIMESHEET!A$1:A$500,0),MATCH("T603",TIMESHEET!$2:$2,0)),0)</f>
        <v/>
      </c>
      <c r="BA430">
        <f>IFERROR(INDEX(TIMESHEET!$A$1:$AI$5000,MATCH(PAYROLL!D430,TIMESHEET!A$1:A$500,0),MATCH("T611",TIMESHEET!$2:$2,0)),0)</f>
        <v/>
      </c>
      <c r="BB430">
        <f>IFERROR(INDEX(TIMESHEET!$A$1:$AI$5000,MATCH(PAYROLL!D430,TIMESHEET!A$1:A$500,0),MATCH("T612",TIMESHEET!$2:$2,0)),0)</f>
        <v/>
      </c>
      <c r="BC430">
        <f>IFERROR(INDEX(TIMESHEET!$A$1:$AI$5000,MATCH(PAYROLL!D430,TIMESHEET!A$1:A$500,0),MATCH("T613",TIMESHEET!$2:$2,0)),0)</f>
        <v/>
      </c>
      <c r="BD430">
        <f>IFERROR(INDEX(TIMESHEET!$A$1:$AI$5000,MATCH(PAYROLL!D430,TIMESHEET!A$1:A$500,0),MATCH("T500",TIMESHEET!$2:$2,0)),0)</f>
        <v/>
      </c>
      <c r="BE430">
        <f>IFERROR(IF(LEFT(INDEX(PIS!O$1:O$500,MATCH(D430,PIS!C$1:C$500)),1)="M",T430/AD430/8*(AW430+AX430*1.5+AY430*2+AZ430*3+BA430*2.1+BB430*2.7+BC430*3.9+BD430*0.3),T430/8*(AW430+AX430*1.5+AY430*2+AZ430*3+BA430*2.1+BB430*2.7+BC430*3.9+BD430*0.3)),0)</f>
        <v/>
      </c>
      <c r="BF430">
        <f>IFERROR(INDEX(ADJ!$A$1:$BZ$1000,MATCH(PAYROLL!$D430,ADJ!A$1:A$500,0),MATCH(PAYROLL!BF$2,ADJ!$2:$2,0)),0)</f>
        <v/>
      </c>
      <c r="BG430">
        <f>IFERROR(INDEX(ADJ!$A$1:$BZ$1000,MATCH(PAYROLL!D430,ADJ!A$1:A$500,0),MATCH(PAYROLL!BG$2,ADJ!$2:$2,0)),0)</f>
        <v/>
      </c>
      <c r="BH430">
        <f>IFERROR(INDEX(ADJ!$A$1:$BZ$1000,MATCH(PAYROLL!D430,ADJ!A$1:A$500,0),MATCH(PAYROLL!BH$2,ADJ!$2:$2,0)),0)</f>
        <v/>
      </c>
      <c r="BI430">
        <f>IFERROR(INDEX(ADJ!$A$1:$BZ$1000,MATCH(PAYROLL!D430,ADJ!A$1:A$500,0),MATCH(PAYROLL!BI$2,ADJ!$2:$2,0)),0)</f>
        <v/>
      </c>
      <c r="BJ430">
        <f>IFERROR(INDEX(ADJ!$A$1:$BZ$1000,MATCH(PAYROLL!D430,ADJ!A$1:A$500,0),MATCH(PAYROLL!BJ$2,ADJ!$2:$2,0)),0)</f>
        <v/>
      </c>
      <c r="BK430">
        <f>SUM(BF430:BJ430)</f>
        <v/>
      </c>
      <c r="BL430">
        <f>IFERROR(INDEX(ADJ!$A$1:$BZ$1000,MATCH(PAYROLL!D430,ADJ!A$1:A$500,0),MATCH(PAYROLL!BL$2,ADJ!$2:$2,0)),0)</f>
        <v/>
      </c>
      <c r="BM430">
        <f>IFERROR(INDEX(ADJ!$A$1:$BZ$1000,MATCH(PAYROLL!D430,ADJ!A$1:A$500,0),MATCH(PAYROLL!BM$2,ADJ!$2:$2,0)),0)</f>
        <v/>
      </c>
      <c r="BN430">
        <f>IFERROR(INDEX(ADJ!$A$1:$BZ$1000,MATCH(PAYROLL!D430,ADJ!A$1:A$500,0),MATCH(PAYROLL!BN$2,ADJ!$2:$2,0)),0)</f>
        <v/>
      </c>
      <c r="BO430">
        <f>IFERROR(INDEX(ADJ!$A$1:$BZ$1000,MATCH(PAYROLL!D430,ADJ!A$1:A$500,0),MATCH(PAYROLL!BO$2,ADJ!$2:$2,0)),0)</f>
        <v/>
      </c>
      <c r="BP430">
        <f>SUM(AM430,AV430,BE430,BK430,BL430:BO430)</f>
        <v/>
      </c>
      <c r="BQ430">
        <f>BO430</f>
        <v/>
      </c>
      <c r="BR430">
        <f>IFERROR(ROUND(IF(LEFT(INDEX(PIS!O$1:O$500,MATCH(D430,PIS!C$1:C$500)),1)="D",T430/8*(BD430*0.3),IF(LEFT(INDEX(PIS!O$1:O$500,MATCH(D430,PIS!C$1:C$500)),1)="H",T430*($BD430*0.3),T430/$AD430/8*($BD430*0.3))),0),0)</f>
        <v/>
      </c>
      <c r="BS430">
        <f>IF(AP430&lt;1,0,MIN(AP430,730000))</f>
        <v/>
      </c>
      <c r="BT430">
        <f>IFERROR(ROUND((BE430-SUM(AW430:BC430)*T430/AD430/8),0)-BR430,0)</f>
        <v/>
      </c>
      <c r="BU430">
        <f>AO430</f>
        <v/>
      </c>
      <c r="BV430">
        <f>SUM(BQ430:BU430)</f>
        <v/>
      </c>
      <c r="BW430">
        <f>BP430-BV430</f>
        <v/>
      </c>
      <c r="BX430">
        <f>IFERROR(IF(RIGHT(INDEX(PIS!O$1:O$500,MATCH(D430,PIS!C$1:C$500)),5)="Gross",MIN(U430+V430,VLOOKUP("R700",TSC!B:C,2,0)*VLOOKUP("R101",TSC!B:C,2,0))*VLOOKUP("R701",TSC!B:C,2,0)%,0),0)</f>
        <v/>
      </c>
      <c r="BY430">
        <f>IFERROR(IF(RIGHT(INDEX(PIS!O$1:O$500,MATCH(D430,PIS!C$1:C$500)),5)="Gross",MIN(U430+V430,VLOOKUP("R700",TSC!B:C,2,0)*VLOOKUP("R101",TSC!B:C,2,0))*VLOOKUP("T704",TSC!B:C,2,0)%,0),0)</f>
        <v/>
      </c>
      <c r="BZ430">
        <f>IFERROR(IF(RIGHT(INDEX(PIS!O$1:O$500,MATCH(D430,PIS!C$1:C$500)),5)="Gross",MIN(U430+V430,VLOOKUP("R700",TSC!B:C,2,0)*VLOOKUP("1",TSC!F:G,2,0))*VLOOKUP("T705",TSC!B:C,2,0)%,0),0)</f>
        <v/>
      </c>
      <c r="CA430">
        <f>IFERROR(INDEX(ADJ!$A$1:$BZ$1000,MATCH(PAYROLL!D430,ADJ!A$1:A$500,0),MATCH(PAYROLL!CA$2,ADJ!$2:$2,0)),0)</f>
        <v/>
      </c>
      <c r="CB430">
        <f>IFERROR(INDEX(ADJ!$A$1:$BZ$1000,MATCH(PAYROLL!D430,ADJ!A$1:A$500,0),MATCH(PAYROLL!CB$2,ADJ!$2:$2,0)),0)</f>
        <v/>
      </c>
      <c r="CC430">
        <f>SUM(BX430:CB430)</f>
        <v/>
      </c>
      <c r="CD430">
        <f>IFERROR(INDEX(PIS!$A$1:$BZ$1000,MATCH(PAYROLL!D430,PIS!C$1:C$500,0),MATCH(PAYROLL!CD$1,PIS!$1:$1,0)),0)</f>
        <v/>
      </c>
      <c r="CE430">
        <f>IFERROR(IF(OR(INDEX(PIS!P$1:P$500,MATCH(D430,PIS!C$1:C$500,0))="LT2",INDEX(PIS!P$1:P$500,MATCH(D430,PIS!C$1:C$500,0))="P10"),0,SUM(CC430,CD430*VLOOKUP("R601",TSC!B:C,2,0),VLOOKUP("R602",TSC!B:C,2,0))),0)</f>
        <v/>
      </c>
      <c r="CF430">
        <f>MAX(BW430-CE430,0)</f>
        <v/>
      </c>
      <c r="CG430">
        <f>IFERROR(IF(OR(RIGHT(INDEX(PIS!P$1:P$500,MATCH(D430,PIS!C$1:C$500)),5)="P10",RIGHT(INDEX(PIS!P$1:P$500,MATCH(D430,PIS!C$1:C$500)),5)="CK"),0,IF(CF430&lt;=5000000,CF430*5%,IF(CF430&lt;=10000000,CF430*10%-250000,IF(CF430&lt;=18000000,CF430*15%-750000,IF(CF430&lt;=32000000,CF430*20%-1650000,IF(CF430&lt;=52000000,CF430*25%-3250000,IF(CF430&lt;=80000000,BH430*30%-5850000,CF430*35%-9850000))))))),0)</f>
        <v/>
      </c>
      <c r="CH430">
        <f>IFERROR(IF(OR(INDEX(PIS!P$1:P$500,MATCH(D430,PIS!C$1:C$500))="LT",INDEX(PIS!P$1:P$500,MATCH(D430,PIS!C$1:C$500))="CK"),0,IF(CF430&lt;2000000,0,CF430*10%)),0)</f>
        <v/>
      </c>
      <c r="CI430">
        <f>IFERROR(INDEX(ADJ!$A$1:$BZ$1000,MATCH(PAYROLL!D430,ADJ!A$1:A$500,0),MATCH(PAYROLL!CI$2,ADJ!$2:$2,0)),0)</f>
        <v/>
      </c>
      <c r="CJ430">
        <f>IFERROR(INDEX(ADJ!$A$1:$BZ$1000,MATCH(PAYROLL!D430,ADJ!A$1:A$500,0),MATCH(PAYROLL!CJ$2,ADJ!$2:$2,0)),0)</f>
        <v/>
      </c>
      <c r="CK430">
        <f>IFERROR(INDEX(ADJ!$A$1:$BZ$1000,MATCH(PAYROLL!D430,ADJ!A$1:A$500,0),MATCH(PAYROLL!CK$2,ADJ!$2:$2,0)),0)</f>
        <v/>
      </c>
      <c r="CL430">
        <f>SUM(CG430:CK430)</f>
        <v/>
      </c>
      <c r="CM430">
        <f>ROUND(SUM(CH430:CK430),0)</f>
        <v/>
      </c>
      <c r="CN430">
        <f>IFERROR(INDEX(CSDA!D$1:D$500,MATCH($CN$2,CSDA!C$1:C$500,0))*INDEX(PIS!V$1:V$500,MATCH(D430,PIS!C$1:C$500))+INDEX(ADJ!$A$1:$BZ$1000,MATCH(PAYROLL!D430,ADJ!A$1:A$500,0),MATCH(PAYROLL!CN$2,ADJ!$2:$2,0)),0)</f>
        <v/>
      </c>
      <c r="CO430">
        <f>IFERROR(INDEX(ADJ!$A$1:$BZ$1000,MATCH(PAYROLL!D430,ADJ!A$1:A$500,0),MATCH(PAYROLL!CO$2,ADJ!$2:$2,0)),0)</f>
        <v/>
      </c>
      <c r="CP430">
        <f>IFERROR(INDEX(ADJ!$A$1:$BZ$1000,MATCH(PAYROLL!D430,ADJ!A$1:A$500,0),MATCH(PAYROLL!CP$2,ADJ!$2:$2,0)),0)</f>
        <v/>
      </c>
      <c r="CQ430">
        <f>BP430-CL430-CI430-CM430-CN430-CO430-CP430-CC430</f>
        <v/>
      </c>
      <c r="CR430">
        <f>IFERROR(IF(RIGHT(INDEX(PIS!O$1:O$500,MATCH(D430,PIS!C$1:C$500,0)),5)="Gross",MIN(U430+V430,VLOOKUP("R700",TSC!B:C,2,0)*VLOOKUP("R101",TSC!B:C,2,0))*(VLOOKUP("T711",TSC!B:C,2,0)+VLOOKUP("T712",TSC!B:C,2,0))%,MIN(T430+V430,VLOOKUP("R700",TSC!B:C,2,0)*VLOOKUP("R101",TSC!B:C,2,0))*(VLOOKUP("T711",TSC!B:C,2,0)+VLOOKUP("T712",TSC!B:C,2,0)+VLOOKUP("R701",TSC!B:C,2,0))%),0)</f>
        <v/>
      </c>
      <c r="CS430">
        <f>IFERROR(IF(RIGHT(INDEX(PIS!O$1:O$500,MATCH(D430,PIS!C$1:C$500,0)),5)="Gross",MIN(U430+V430,VLOOKUP("R700",TSC!B:C,2,0)*VLOOKUP("R101",TSC!B:C,2,0))*(VLOOKUP("T714",TSC!B:C,2,0))%,MIN(T430+V430,VLOOKUP("R700",TSC!B:C,2,0)*VLOOKUP("R101",TSC!B:C,2,0))*(VLOOKUP("T704",TSC!B:C,2,0)+VLOOKUP("T714",TSC!B:C,2,0))%),0)</f>
        <v/>
      </c>
      <c r="CT430">
        <f>IFERROR(IF(RIGHT(INDEX(PIS!O$1:O$500,MATCH(D430,PIS!C$1:C$500,0)),5)="Gross",MIN(U430+V430,VLOOKUP("R700",TSC!B:C,2,0)*VLOOKUP("R101",TSC!B:C,2,0))*VLOOKUP("T705",TSC!B:C,2,0)%,MIN(T430+V430,VLOOKUP("R700",TSC!B:C,2,0)*VLOOKUP("R101",TSC!B:C,2,0))*VLOOKUP("T705",TSC!B:C,2,0)%),0)</f>
        <v/>
      </c>
      <c r="CU430">
        <f>IFERROR(IF(RIGHT(INDEX(PIS!O$1:O$500,MATCH(D430,PIS!C$1:C$500,0)),5)="Gross",MIN(U430+V430,VLOOKUP("R700",TSC!B:C,2,0)*VLOOKUP("R101",TSC!B:C,2,0))*(VLOOKUP("T713",TSC!B:C,2,0))%,MIN(T430+V430,VLOOKUP("R700",TSC!B:C,2,0)*VLOOKUP("R101",TSC!B:C,2,0))*(VLOOKUP("T713",TSC!B:C,2,0))%),0)</f>
        <v/>
      </c>
      <c r="CV430">
        <f>IFERROR(INDEX(ADJ!$A$1:$BZ$1000,MATCH(PAYROLL!D430,ADJ!A$1:A$500,0),MATCH(PAYROLL!CV$2,ADJ!$2:$2,0)),0)</f>
        <v/>
      </c>
      <c r="CW430">
        <f>IFERROR(INDEX(ADJ!$A$1:$BZ$1000,MATCH(PAYROLL!D430,ADJ!A$1:A$500,0),MATCH(PAYROLL!CW$2,ADJ!$2:$2,0)),0)</f>
        <v/>
      </c>
      <c r="CX430">
        <f>SUM(CR430:CW430)</f>
        <v/>
      </c>
      <c r="CY430">
        <f>ROUND(IF(CR430&gt;0,T430+V430*VLOOKUP("R202",TSC!$B$1:$C$500,2,0),0),0)</f>
        <v/>
      </c>
      <c r="CZ430">
        <f>IFERROR(INDEX(CSDA!D$1:D$500,MATCH($CZ$2,CSDA!C$1:C$500,0)),0)</f>
        <v/>
      </c>
      <c r="DA430">
        <f>ROUND(T430*0.7%,0)</f>
        <v/>
      </c>
      <c r="DB430">
        <f>ROUND(T430/12,0)</f>
        <v/>
      </c>
      <c r="DC430">
        <f ref="DC430" t="array">IFERROR(INDEX(CSDA!D$1:D$500,MATCH("Trích giữ"&amp;PAYROLL!DC$2,CSDA!A$1:A$500&amp;CSDA!C$1:C$500,0)),0)</f>
        <v/>
      </c>
      <c r="DD430">
        <f ref="DD430" t="array">IFERROR(INDEX(CSDA!D$1:D$500,MATCH("Trích giữ"&amp;PAYROLL!DD$2,CSDA!A$1:A$500&amp;CSDA!C$1:C$500,0)),0)</f>
        <v/>
      </c>
      <c r="DE430">
        <f ref="DE430" t="array">IFERROR(INDEX(CSDA!D$1:D$500,MATCH("Trích giữ"&amp;PAYROLL!DE$2,CSDA!A$1:A$500&amp;CSDA!C$1:C$500,0)),0)</f>
        <v/>
      </c>
      <c r="DF430">
        <f>IFERROR(INDEX(CSDA!D$1:D$500,MATCH(PAYROLL!DF$2,CSDA!C$1:C$500,0)),0)</f>
        <v/>
      </c>
      <c r="DG430">
        <f ref="DG430" t="array">IFERROR(INDEX(CSDA!D$1:D$500,MATCH("Trích giữ"&amp;PAYROLL!DG$2,CSDA!A$1:A$500&amp;CSDA!C$1:C$500,0)),0)</f>
        <v/>
      </c>
      <c r="DH430">
        <f>ROUND(T430/26,0)</f>
        <v/>
      </c>
      <c r="DI430">
        <f ref="DI430" t="array">IFERROR(INDEX(CSDA!D$1:D$500,MATCH("Trích giữ"&amp;PAYROLL!DI$2,CSDA!A$1:A$500&amp;CSDA!C$1:C$500,0)),0)</f>
        <v/>
      </c>
      <c r="DJ430">
        <f>IF(U430=0,T430*21.5%-BL430,0)</f>
        <v/>
      </c>
      <c r="DK430">
        <f ref="DK430" t="array">IFERROR(INDEX(CSDA!D$1:D$500,MATCH("Trích giữ"&amp;PAYROLL!DK$2,CSDA!A$1:A$500&amp;CSDA!C$1:C$500,0)),0)</f>
        <v/>
      </c>
      <c r="DL430">
        <f>IFERROR(INDEX(CSDA!D$1:D$500,MATCH(PAYROLL!DL$2,CSDA!C$1:C$500,0))/12,0)</f>
        <v/>
      </c>
      <c r="DM430">
        <f>SUM(DB430:DL430)</f>
        <v/>
      </c>
      <c r="DN430">
        <f>IFERROR(INDEX(ADJ!$A$1:$BZ$1000,MATCH(PAYROLL!D430,ADJ!A$1:A$500,0),MATCH(PAYROLL!DN$2,ADJ!$2:$2,0)),0)</f>
        <v/>
      </c>
      <c r="DO430">
        <f>IFERROR(SUM(BP430,DM430:DN430,CX430:DA430)-DT430,0)</f>
        <v/>
      </c>
      <c r="DP430">
        <f ref="DP430" t="array">SUM(BW430*IFERROR(INDEX(CSDA!D$1:D$500,MATCH(BW$2,CSDA!C$1:C$500,0)),0)%,CX430*IFERROR(INDEX(CSDA!D$1:D$500,MATCH(CX$2,CSDA!C$1:C$500,0)),0)%,DA430*IFERROR(INDEX(CSDA!D$1:D$500,MATCH(DA$2,CSDA!C$1:C$500,0)),0)%,DB430*IFERROR(INDEX(CSDA!D$1:D$500,MATCH(DB$2,CSDA!C$1:C$500,0)),0)%,DF430*IFERROR(INDEX(CSDA!D$1:D$500,MATCH("Phí dịch vụ"&amp;PAYROLL!DF$2,CSDA!A$1:A$500&amp;CSDA!C$1:C$500,0)),0)%,DC430*IFERROR(INDEX(CSDA!D$1:D$500,MATCH("Phí dịch vụ"&amp;PAYROLL!DC$2,CSDA!A$1:A$500&amp;CSDA!C$1:C$500,0)),0)%,DH430*IFERROR(INDEX(CSDA!D$1:D$500,MATCH("Phí dịch vụ"&amp;PAYROLL!DH$2,CSDA!A$1:A$500&amp;CSDA!C$1:C$500,0)),0)%,DJ430*IFERROR(INDEX(CSDA!D$1:D$500,MATCH("Phí dịch vụ"&amp;PAYROLL!DJ$2,CSDA!A$1:A$500&amp;CSDA!C$1:C$500,0)),0)%,BN430*IFERROR(INDEX(CSDA!D$1:D$500,MATCH(BN$2,CSDA!C$1:C$500,0)),0)%)-BN430*7%</f>
        <v/>
      </c>
      <c r="DQ430">
        <f>IFERROR(INDEX(ADJ!$A$1:$BZ$1000,MATCH(PAYROLL!D430,ADJ!A$1:A$500,0),MATCH(PAYROLL!DQ$2,ADJ!$2:$2,0)),0)</f>
        <v/>
      </c>
      <c r="DR430">
        <f>IFERROR(INDEX(ADJ!$A$1:$BZ$1000,MATCH(PAYROLL!D430,ADJ!A$1:A$500,0),MATCH(PAYROLL!DR$2,ADJ!$2:$2,0)),0)</f>
        <v/>
      </c>
      <c r="DS430">
        <f>SUM(DP430:DR430)</f>
        <v/>
      </c>
      <c r="DT430">
        <f>EK430</f>
        <v/>
      </c>
      <c r="DU430">
        <f>SUM(DO430:DR430)</f>
        <v/>
      </c>
      <c r="DV430">
        <f>ROUND(DU430*0.1,0)</f>
        <v/>
      </c>
      <c r="DW430">
        <f>DU430+DV430</f>
        <v/>
      </c>
      <c r="DZ430">
        <f>IFERROR(INDEX(ADJ!$A$1:$BZ$1000,MATCH(PAYROLL!$D430,ADJ!A$1:A$500,0),MATCH(PAYROLL!DZ$2,ADJ!$2:$2,0)),0)</f>
        <v/>
      </c>
      <c r="EA430">
        <f>IFERROR(INDEX(ADJ!$A$1:$BZ$1000,MATCH(PAYROLL!$D430,ADJ!A$1:A$500,0),MATCH(PAYROLL!EA$2,ADJ!$2:$2,0)),0)</f>
        <v/>
      </c>
      <c r="EB430">
        <f>IFERROR(INDEX(ADJ!$A$1:$BZ$1000,MATCH(PAYROLL!$D430,ADJ!A$1:A$500,0),MATCH(PAYROLL!EB$2,ADJ!$2:$2,0)),0)</f>
        <v/>
      </c>
      <c r="EC430">
        <f>IFERROR(INDEX(ADJ!$A$1:$BZ$1000,MATCH(PAYROLL!$D430,ADJ!A$1:A$500,0),MATCH(PAYROLL!EC$2,ADJ!$2:$2,0)),0)</f>
        <v/>
      </c>
      <c r="ED430">
        <f>IFERROR(INDEX(ADJ!$A$1:$BZ$1000,MATCH(PAYROLL!$D430,ADJ!A$1:A$500,0),MATCH(PAYROLL!ED$2,ADJ!$2:$2,0)),0)</f>
        <v/>
      </c>
      <c r="EE430">
        <f>IFERROR(INDEX(ADJ!$A$1:$BZ$1000,MATCH(PAYROLL!$D430,ADJ!A$1:A$500,0),MATCH(PAYROLL!EE$2,ADJ!$2:$2,0)),0)</f>
        <v/>
      </c>
      <c r="EF430">
        <f>IFERROR(INDEX(ADJ!$A$1:$BZ$1000,MATCH(PAYROLL!$D430,ADJ!A$1:A$500,0),MATCH(PAYROLL!EF$2,ADJ!$2:$2,0)),0)</f>
        <v/>
      </c>
      <c r="EG430">
        <f>IFERROR(INDEX(ADJ!$A$1:$BZ$1000,MATCH(PAYROLL!$D430,ADJ!A$1:A$500,0),MATCH(PAYROLL!EG$2,ADJ!$2:$2,0)),0)</f>
        <v/>
      </c>
      <c r="EH430">
        <f>IFERROR(INDEX(ADJ!$A$1:$BZ$1000,MATCH(PAYROLL!$D430,ADJ!A$1:A$500,0),MATCH(PAYROLL!EH$2,ADJ!$2:$2,0)),0)</f>
        <v/>
      </c>
      <c r="EI430">
        <f>IFERROR(INDEX(ADJ!$A$1:$BZ$1000,MATCH(PAYROLL!D430,ADJ!A$1:A$500,0),MATCH(PAYROLL!EI$2,ADJ!$2:$2,0)),0)</f>
        <v/>
      </c>
      <c r="EJ430">
        <f>IFERROR(INDEX(ADJ!$A$1:$BZ$1000,MATCH(PAYROLL!$D430,ADJ!A$1:A$500,0),MATCH(PAYROLL!EJ$2,ADJ!$2:$2,0)),0)</f>
        <v/>
      </c>
      <c r="EK430">
        <f>SUM(DZ430:EJ430)</f>
        <v/>
      </c>
    </row>
    <row r="431">
      <c r="A431" t="n">
        <v>429</v>
      </c>
      <c r="B431" t="inlineStr">
        <is>
          <t>Nguyễn Sinh Sắc</t>
        </is>
      </c>
      <c r="D431" t="inlineStr">
        <is>
          <t>159020-01</t>
        </is>
      </c>
      <c r="S431">
        <f>IFERROR(INDEX(PIS!$A$1:$BZ$1000,MATCH($D431,PIS!C$1:C$500,0),MATCH("Lương CB tháng trước",PIS!$1:$1,0)),0)</f>
        <v/>
      </c>
      <c r="T431">
        <f>IFERROR(INDEX(PIS!$A$1:$BZ$1000,MATCH($D431,PIS!C$1:C$500,0),MATCH("Lương CB hiện tại",PIS!$1:$1,0)),0)</f>
        <v/>
      </c>
      <c r="U431">
        <f>IFERROR(INDEX(PIS!$A$1:$BZ$1000,MATCH($D431,PIS!C$1:C$500,0),MATCH("Lương đóng BHBB",PIS!$1:$1,0)),0)</f>
        <v/>
      </c>
      <c r="V431">
        <f>IFERROR(INDEX(PIS!$A$1:$BZ$1000,MATCH($D431,PIS!C$1:C$500,0),MATCH(V$2,PIS!$2:$2,0)),0)</f>
        <v/>
      </c>
      <c r="W431">
        <f>IFERROR(INDEX(PIS!$A$1:$BZ$1000,MATCH($D431,PIS!C$1:C$500,0),MATCH(W$2,PIS!$2:$2,0)),0)</f>
        <v/>
      </c>
      <c r="X431">
        <f>IFERROR(INDEX(PIS!$A$1:$BZ$1000,MATCH($D431,PIS!C$1:C$500,0),MATCH(X$2,PIS!$2:$2,0)),0)</f>
        <v/>
      </c>
      <c r="Y431">
        <f>IFERROR(INDEX(PIS!$A$1:$BZ$1000,MATCH($D431,PIS!C$1:C$500,0),MATCH(Y$2,PIS!$2:$2,0)),0)</f>
        <v/>
      </c>
      <c r="Z431">
        <f>IFERROR(INDEX(PIS!$A$1:$BZ$1000,MATCH($D431,PIS!C$1:C$500,0),MATCH(Z$2,PIS!$2:$2,0)),0)</f>
        <v/>
      </c>
      <c r="AA431">
        <f>IFERROR(INDEX(PIS!$A$1:$BZ$1000,MATCH($D431,PIS!C$1:C$500,0),MATCH(AA$2,PIS!$2:$2,0)),0)</f>
        <v/>
      </c>
      <c r="AB431">
        <f>IFERROR(INDEX(PIS!$A$1:$BZ$1000,MATCH($D431,PIS!C$1:C$500,0),MATCH(AB$2,PIS!$2:$2,0)),0)</f>
        <v/>
      </c>
      <c r="AC431">
        <f>SUM(V431:AB431)</f>
        <v/>
      </c>
      <c r="AD431">
        <f>IFERROR(INDEX(TIMESHEET!$A$1:$AI$5000,MATCH($D431,TIMESHEET!A$1:A$500,0),MATCH("T100",TIMESHEET!$2:$2,0))-2,0)</f>
        <v/>
      </c>
      <c r="AE431">
        <f>IFERROR(INDEX(TIMESHEET!$A$1:$AI$5000,MATCH($D431,TIMESHEET!A$1:A$500,0),MATCH("T202",TIMESHEET!$2:$2,0)),0)</f>
        <v/>
      </c>
      <c r="AF431">
        <f>IFERROR(INDEX(TIMESHEET!$A$1:$AI$5000,MATCH($D431,TIMESHEET!A$1:A$500,0),MATCH("T302",TIMESHEET!$2:$2,0)),0)</f>
        <v/>
      </c>
      <c r="AG431">
        <f>IFERROR(INDEX(TIMESHEET!$A$1:$AI$5000,MATCH($D431,TIMESHEET!A$1:A$500,0),MATCH("T406",TIMESHEET!$2:$2,0)),0)</f>
        <v/>
      </c>
      <c r="AH431">
        <f>AE431+AG431</f>
        <v/>
      </c>
      <c r="AI431">
        <f>IFERROR(INDEX(TIMESHEET!$A$1:$AI$5000,MATCH($D431,TIMESHEET!A$1:A$500,0),MATCH("T701",TIMESHEET!$2:$2,0)),0)</f>
        <v/>
      </c>
      <c r="AJ431">
        <f>IFERROR(INDEX(TIMESHEET!$A$1:$AI$5000,MATCH($D431,TIMESHEET!B$1:B$500,0),MATCH("T320",TIMESHEET!$2:$2,0)),0)</f>
        <v/>
      </c>
      <c r="AK431">
        <f>IFERROR(IF(LEFT(INDEX(PIS!O$1:O$500,MATCH(D431,PIS!C$1:C$500)),1)="M",T431/AD431*SUM(AE431:AG431),T431*AD431),0)</f>
        <v/>
      </c>
      <c r="AL431">
        <f>IFERROR(INDEX(ADJ!$A$1:$BZ$1000,MATCH(PAYROLL!D431,ADJ!A$1:A$500,0),MATCH(PAYROLL!AL$2,ADJ!$2:$2,0)),0)</f>
        <v/>
      </c>
      <c r="AM431">
        <f>SUM(AK431:AL431)</f>
        <v/>
      </c>
      <c r="AN431">
        <f>IFERROR(ROUND(V431/$AD431*$AH431,0),0)</f>
        <v/>
      </c>
      <c r="AO431">
        <f>IFERROR(ROUND(W431/$AD431*$AH431,0),0)</f>
        <v/>
      </c>
      <c r="AP431">
        <f>IFERROR(ROUND(X431/$AD431*$AE431,0),0)</f>
        <v/>
      </c>
      <c r="AQ431">
        <f>IFERROR(ROUND(Y431/$AD431*$AH431,0),0)</f>
        <v/>
      </c>
      <c r="AR431">
        <f>IFERROR(ROUND(Z431/$AD431*$AH431,0),0)</f>
        <v/>
      </c>
      <c r="AS431">
        <f>IFERROR(ROUND(AA431/$AD431*$AH431,0),0)</f>
        <v/>
      </c>
      <c r="AT431">
        <f>IFERROR(IF((AE431+AF431+AG431)&gt;13,AB431,ROUND(AB431/AD431*AH431,0)),0)</f>
        <v/>
      </c>
      <c r="AU431">
        <f>IFERROR(INDEX(ADJ!$A$1:$BZ$1000,MATCH(PAYROLL!D431,ADJ!A$1:A$500,0),MATCH(PAYROLL!AU$2,ADJ!$2:$2,0)),0)</f>
        <v/>
      </c>
      <c r="AV431">
        <f>ROUND(SUM(AN431:AU431),0)</f>
        <v/>
      </c>
      <c r="AW431">
        <f>IFERROR(INDEX(TIMESHEET!$A$1:$AI$5000,MATCH(PAYROLL!D431,TIMESHEET!A$1:A$500,0),MATCH("T620",TIMESHEET!$2:$2,0)),0)</f>
        <v/>
      </c>
      <c r="AX431">
        <f>IFERROR(INDEX(TIMESHEET!$A$1:$AI$5000,MATCH(PAYROLL!D431,TIMESHEET!A$1:A$500,0),MATCH("T601",TIMESHEET!$2:$2,0)),0)</f>
        <v/>
      </c>
      <c r="AY431">
        <f>IFERROR(INDEX(TIMESHEET!$A$1:$AI$5000,MATCH(PAYROLL!D431,TIMESHEET!A$1:A$500,0),MATCH("T602",TIMESHEET!$2:$2,0)),0)</f>
        <v/>
      </c>
      <c r="AZ431">
        <f>IFERROR(INDEX(TIMESHEET!$A$1:$AI$5000,MATCH(PAYROLL!D431,TIMESHEET!A$1:A$500,0),MATCH("T603",TIMESHEET!$2:$2,0)),0)</f>
        <v/>
      </c>
      <c r="BA431">
        <f>IFERROR(INDEX(TIMESHEET!$A$1:$AI$5000,MATCH(PAYROLL!D431,TIMESHEET!A$1:A$500,0),MATCH("T611",TIMESHEET!$2:$2,0)),0)</f>
        <v/>
      </c>
      <c r="BB431">
        <f>IFERROR(INDEX(TIMESHEET!$A$1:$AI$5000,MATCH(PAYROLL!D431,TIMESHEET!A$1:A$500,0),MATCH("T612",TIMESHEET!$2:$2,0)),0)</f>
        <v/>
      </c>
      <c r="BC431">
        <f>IFERROR(INDEX(TIMESHEET!$A$1:$AI$5000,MATCH(PAYROLL!D431,TIMESHEET!A$1:A$500,0),MATCH("T613",TIMESHEET!$2:$2,0)),0)</f>
        <v/>
      </c>
      <c r="BD431">
        <f>IFERROR(INDEX(TIMESHEET!$A$1:$AI$5000,MATCH(PAYROLL!D431,TIMESHEET!A$1:A$500,0),MATCH("T500",TIMESHEET!$2:$2,0)),0)</f>
        <v/>
      </c>
      <c r="BE431">
        <f>IFERROR(IF(LEFT(INDEX(PIS!O$1:O$500,MATCH(D431,PIS!C$1:C$500)),1)="M",T431/AD431/8*(AW431+AX431*1.5+AY431*2+AZ431*3+BA431*2.1+BB431*2.7+BC431*3.9+BD431*0.3),T431/8*(AW431+AX431*1.5+AY431*2+AZ431*3+BA431*2.1+BB431*2.7+BC431*3.9+BD431*0.3)),0)</f>
        <v/>
      </c>
      <c r="BF431">
        <f>IFERROR(INDEX(ADJ!$A$1:$BZ$1000,MATCH(PAYROLL!$D431,ADJ!A$1:A$500,0),MATCH(PAYROLL!BF$2,ADJ!$2:$2,0)),0)</f>
        <v/>
      </c>
      <c r="BG431">
        <f>IFERROR(INDEX(ADJ!$A$1:$BZ$1000,MATCH(PAYROLL!D431,ADJ!A$1:A$500,0),MATCH(PAYROLL!BG$2,ADJ!$2:$2,0)),0)</f>
        <v/>
      </c>
      <c r="BH431">
        <f>IFERROR(INDEX(ADJ!$A$1:$BZ$1000,MATCH(PAYROLL!D431,ADJ!A$1:A$500,0),MATCH(PAYROLL!BH$2,ADJ!$2:$2,0)),0)</f>
        <v/>
      </c>
      <c r="BI431">
        <f>IFERROR(INDEX(ADJ!$A$1:$BZ$1000,MATCH(PAYROLL!D431,ADJ!A$1:A$500,0),MATCH(PAYROLL!BI$2,ADJ!$2:$2,0)),0)</f>
        <v/>
      </c>
      <c r="BJ431">
        <f>IFERROR(INDEX(ADJ!$A$1:$BZ$1000,MATCH(PAYROLL!D431,ADJ!A$1:A$500,0),MATCH(PAYROLL!BJ$2,ADJ!$2:$2,0)),0)</f>
        <v/>
      </c>
      <c r="BK431">
        <f>SUM(BF431:BJ431)</f>
        <v/>
      </c>
      <c r="BL431">
        <f>IFERROR(INDEX(ADJ!$A$1:$BZ$1000,MATCH(PAYROLL!D431,ADJ!A$1:A$500,0),MATCH(PAYROLL!BL$2,ADJ!$2:$2,0)),0)</f>
        <v/>
      </c>
      <c r="BM431">
        <f>IFERROR(INDEX(ADJ!$A$1:$BZ$1000,MATCH(PAYROLL!D431,ADJ!A$1:A$500,0),MATCH(PAYROLL!BM$2,ADJ!$2:$2,0)),0)</f>
        <v/>
      </c>
      <c r="BN431">
        <f>IFERROR(INDEX(ADJ!$A$1:$BZ$1000,MATCH(PAYROLL!D431,ADJ!A$1:A$500,0),MATCH(PAYROLL!BN$2,ADJ!$2:$2,0)),0)</f>
        <v/>
      </c>
      <c r="BO431">
        <f>IFERROR(INDEX(ADJ!$A$1:$BZ$1000,MATCH(PAYROLL!D431,ADJ!A$1:A$500,0),MATCH(PAYROLL!BO$2,ADJ!$2:$2,0)),0)</f>
        <v/>
      </c>
      <c r="BP431">
        <f>SUM(AM431,AV431,BE431,BK431,BL431:BO431)</f>
        <v/>
      </c>
      <c r="BQ431">
        <f>BO431</f>
        <v/>
      </c>
      <c r="BR431">
        <f>IFERROR(ROUND(IF(LEFT(INDEX(PIS!O$1:O$500,MATCH(D431,PIS!C$1:C$500)),1)="D",T431/8*(BD431*0.3),IF(LEFT(INDEX(PIS!O$1:O$500,MATCH(D431,PIS!C$1:C$500)),1)="H",T431*($BD431*0.3),T431/$AD431/8*($BD431*0.3))),0),0)</f>
        <v/>
      </c>
      <c r="BS431">
        <f>IF(AP431&lt;1,0,MIN(AP431,730000))</f>
        <v/>
      </c>
      <c r="BT431">
        <f>IFERROR(ROUND((BE431-SUM(AW431:BC431)*T431/AD431/8),0)-BR431,0)</f>
        <v/>
      </c>
      <c r="BU431">
        <f>AO431</f>
        <v/>
      </c>
      <c r="BV431">
        <f>SUM(BQ431:BU431)</f>
        <v/>
      </c>
      <c r="BW431">
        <f>BP431-BV431</f>
        <v/>
      </c>
      <c r="BX431">
        <f>IFERROR(IF(RIGHT(INDEX(PIS!O$1:O$500,MATCH(D431,PIS!C$1:C$500)),5)="Gross",MIN(U431+V431,VLOOKUP("R700",TSC!B:C,2,0)*VLOOKUP("R101",TSC!B:C,2,0))*VLOOKUP("R701",TSC!B:C,2,0)%,0),0)</f>
        <v/>
      </c>
      <c r="BY431">
        <f>IFERROR(IF(RIGHT(INDEX(PIS!O$1:O$500,MATCH(D431,PIS!C$1:C$500)),5)="Gross",MIN(U431+V431,VLOOKUP("R700",TSC!B:C,2,0)*VLOOKUP("R101",TSC!B:C,2,0))*VLOOKUP("T704",TSC!B:C,2,0)%,0),0)</f>
        <v/>
      </c>
      <c r="BZ431">
        <f>IFERROR(IF(RIGHT(INDEX(PIS!O$1:O$500,MATCH(D431,PIS!C$1:C$500)),5)="Gross",MIN(U431+V431,VLOOKUP("R700",TSC!B:C,2,0)*VLOOKUP("1",TSC!F:G,2,0))*VLOOKUP("T705",TSC!B:C,2,0)%,0),0)</f>
        <v/>
      </c>
      <c r="CA431">
        <f>IFERROR(INDEX(ADJ!$A$1:$BZ$1000,MATCH(PAYROLL!D431,ADJ!A$1:A$500,0),MATCH(PAYROLL!CA$2,ADJ!$2:$2,0)),0)</f>
        <v/>
      </c>
      <c r="CB431">
        <f>IFERROR(INDEX(ADJ!$A$1:$BZ$1000,MATCH(PAYROLL!D431,ADJ!A$1:A$500,0),MATCH(PAYROLL!CB$2,ADJ!$2:$2,0)),0)</f>
        <v/>
      </c>
      <c r="CC431">
        <f>SUM(BX431:CB431)</f>
        <v/>
      </c>
      <c r="CD431">
        <f>IFERROR(INDEX(PIS!$A$1:$BZ$1000,MATCH(PAYROLL!D431,PIS!C$1:C$500,0),MATCH(PAYROLL!CD$1,PIS!$1:$1,0)),0)</f>
        <v/>
      </c>
      <c r="CE431">
        <f>IFERROR(IF(OR(INDEX(PIS!P$1:P$500,MATCH(D431,PIS!C$1:C$500,0))="LT2",INDEX(PIS!P$1:P$500,MATCH(D431,PIS!C$1:C$500,0))="P10"),0,SUM(CC431,CD431*VLOOKUP("R601",TSC!B:C,2,0),VLOOKUP("R602",TSC!B:C,2,0))),0)</f>
        <v/>
      </c>
      <c r="CF431">
        <f>MAX(BW431-CE431,0)</f>
        <v/>
      </c>
      <c r="CG431">
        <f>IFERROR(IF(OR(RIGHT(INDEX(PIS!P$1:P$500,MATCH(D431,PIS!C$1:C$500)),5)="P10",RIGHT(INDEX(PIS!P$1:P$500,MATCH(D431,PIS!C$1:C$500)),5)="CK"),0,IF(CF431&lt;=5000000,CF431*5%,IF(CF431&lt;=10000000,CF431*10%-250000,IF(CF431&lt;=18000000,CF431*15%-750000,IF(CF431&lt;=32000000,CF431*20%-1650000,IF(CF431&lt;=52000000,CF431*25%-3250000,IF(CF431&lt;=80000000,BH431*30%-5850000,CF431*35%-9850000))))))),0)</f>
        <v/>
      </c>
      <c r="CH431">
        <f>IFERROR(IF(OR(INDEX(PIS!P$1:P$500,MATCH(D431,PIS!C$1:C$500))="LT",INDEX(PIS!P$1:P$500,MATCH(D431,PIS!C$1:C$500))="CK"),0,IF(CF431&lt;2000000,0,CF431*10%)),0)</f>
        <v/>
      </c>
      <c r="CI431">
        <f>IFERROR(INDEX(ADJ!$A$1:$BZ$1000,MATCH(PAYROLL!D431,ADJ!A$1:A$500,0),MATCH(PAYROLL!CI$2,ADJ!$2:$2,0)),0)</f>
        <v/>
      </c>
      <c r="CJ431">
        <f>IFERROR(INDEX(ADJ!$A$1:$BZ$1000,MATCH(PAYROLL!D431,ADJ!A$1:A$500,0),MATCH(PAYROLL!CJ$2,ADJ!$2:$2,0)),0)</f>
        <v/>
      </c>
      <c r="CK431">
        <f>IFERROR(INDEX(ADJ!$A$1:$BZ$1000,MATCH(PAYROLL!D431,ADJ!A$1:A$500,0),MATCH(PAYROLL!CK$2,ADJ!$2:$2,0)),0)</f>
        <v/>
      </c>
      <c r="CL431">
        <f>SUM(CG431:CK431)</f>
        <v/>
      </c>
      <c r="CM431">
        <f>ROUND(SUM(CH431:CK431),0)</f>
        <v/>
      </c>
      <c r="CN431">
        <f>IFERROR(INDEX(CSDA!D$1:D$500,MATCH($CN$2,CSDA!C$1:C$500,0))*INDEX(PIS!V$1:V$500,MATCH(D431,PIS!C$1:C$500))+INDEX(ADJ!$A$1:$BZ$1000,MATCH(PAYROLL!D431,ADJ!A$1:A$500,0),MATCH(PAYROLL!CN$2,ADJ!$2:$2,0)),0)</f>
        <v/>
      </c>
      <c r="CO431">
        <f>IFERROR(INDEX(ADJ!$A$1:$BZ$1000,MATCH(PAYROLL!D431,ADJ!A$1:A$500,0),MATCH(PAYROLL!CO$2,ADJ!$2:$2,0)),0)</f>
        <v/>
      </c>
      <c r="CP431">
        <f>IFERROR(INDEX(ADJ!$A$1:$BZ$1000,MATCH(PAYROLL!D431,ADJ!A$1:A$500,0),MATCH(PAYROLL!CP$2,ADJ!$2:$2,0)),0)</f>
        <v/>
      </c>
      <c r="CQ431">
        <f>BP431-CL431-CI431-CM431-CN431-CO431-CP431-CC431</f>
        <v/>
      </c>
      <c r="CR431">
        <f>IFERROR(IF(RIGHT(INDEX(PIS!O$1:O$500,MATCH(D431,PIS!C$1:C$500,0)),5)="Gross",MIN(U431+V431,VLOOKUP("R700",TSC!B:C,2,0)*VLOOKUP("R101",TSC!B:C,2,0))*(VLOOKUP("T711",TSC!B:C,2,0)+VLOOKUP("T712",TSC!B:C,2,0))%,MIN(T431+V431,VLOOKUP("R700",TSC!B:C,2,0)*VLOOKUP("R101",TSC!B:C,2,0))*(VLOOKUP("T711",TSC!B:C,2,0)+VLOOKUP("T712",TSC!B:C,2,0)+VLOOKUP("R701",TSC!B:C,2,0))%),0)</f>
        <v/>
      </c>
      <c r="CS431">
        <f>IFERROR(IF(RIGHT(INDEX(PIS!O$1:O$500,MATCH(D431,PIS!C$1:C$500,0)),5)="Gross",MIN(U431+V431,VLOOKUP("R700",TSC!B:C,2,0)*VLOOKUP("R101",TSC!B:C,2,0))*(VLOOKUP("T714",TSC!B:C,2,0))%,MIN(T431+V431,VLOOKUP("R700",TSC!B:C,2,0)*VLOOKUP("R101",TSC!B:C,2,0))*(VLOOKUP("T704",TSC!B:C,2,0)+VLOOKUP("T714",TSC!B:C,2,0))%),0)</f>
        <v/>
      </c>
      <c r="CT431">
        <f>IFERROR(IF(RIGHT(INDEX(PIS!O$1:O$500,MATCH(D431,PIS!C$1:C$500,0)),5)="Gross",MIN(U431+V431,VLOOKUP("R700",TSC!B:C,2,0)*VLOOKUP("R101",TSC!B:C,2,0))*VLOOKUP("T705",TSC!B:C,2,0)%,MIN(T431+V431,VLOOKUP("R700",TSC!B:C,2,0)*VLOOKUP("R101",TSC!B:C,2,0))*VLOOKUP("T705",TSC!B:C,2,0)%),0)</f>
        <v/>
      </c>
      <c r="CU431">
        <f>IFERROR(IF(RIGHT(INDEX(PIS!O$1:O$500,MATCH(D431,PIS!C$1:C$500,0)),5)="Gross",MIN(U431+V431,VLOOKUP("R700",TSC!B:C,2,0)*VLOOKUP("R101",TSC!B:C,2,0))*(VLOOKUP("T713",TSC!B:C,2,0))%,MIN(T431+V431,VLOOKUP("R700",TSC!B:C,2,0)*VLOOKUP("R101",TSC!B:C,2,0))*(VLOOKUP("T713",TSC!B:C,2,0))%),0)</f>
        <v/>
      </c>
      <c r="CV431">
        <f>IFERROR(INDEX(ADJ!$A$1:$BZ$1000,MATCH(PAYROLL!D431,ADJ!A$1:A$500,0),MATCH(PAYROLL!CV$2,ADJ!$2:$2,0)),0)</f>
        <v/>
      </c>
      <c r="CW431">
        <f>IFERROR(INDEX(ADJ!$A$1:$BZ$1000,MATCH(PAYROLL!D431,ADJ!A$1:A$500,0),MATCH(PAYROLL!CW$2,ADJ!$2:$2,0)),0)</f>
        <v/>
      </c>
      <c r="CX431">
        <f>SUM(CR431:CW431)</f>
        <v/>
      </c>
      <c r="CY431">
        <f>ROUND(IF(CR431&gt;0,T431+V431*VLOOKUP("R202",TSC!$B$1:$C$500,2,0),0),0)</f>
        <v/>
      </c>
      <c r="CZ431">
        <f>IFERROR(INDEX(CSDA!D$1:D$500,MATCH($CZ$2,CSDA!C$1:C$500,0)),0)</f>
        <v/>
      </c>
      <c r="DA431">
        <f>ROUND(T431*0.7%,0)</f>
        <v/>
      </c>
      <c r="DB431">
        <f>ROUND(T431/12,0)</f>
        <v/>
      </c>
      <c r="DC431">
        <f ref="DC431" t="array">IFERROR(INDEX(CSDA!D$1:D$500,MATCH("Trích giữ"&amp;PAYROLL!DC$2,CSDA!A$1:A$500&amp;CSDA!C$1:C$500,0)),0)</f>
        <v/>
      </c>
      <c r="DD431">
        <f ref="DD431" t="array">IFERROR(INDEX(CSDA!D$1:D$500,MATCH("Trích giữ"&amp;PAYROLL!DD$2,CSDA!A$1:A$500&amp;CSDA!C$1:C$500,0)),0)</f>
        <v/>
      </c>
      <c r="DE431">
        <f ref="DE431" t="array">IFERROR(INDEX(CSDA!D$1:D$500,MATCH("Trích giữ"&amp;PAYROLL!DE$2,CSDA!A$1:A$500&amp;CSDA!C$1:C$500,0)),0)</f>
        <v/>
      </c>
      <c r="DF431">
        <f>IFERROR(INDEX(CSDA!D$1:D$500,MATCH(PAYROLL!DF$2,CSDA!C$1:C$500,0)),0)</f>
        <v/>
      </c>
      <c r="DG431">
        <f ref="DG431" t="array">IFERROR(INDEX(CSDA!D$1:D$500,MATCH("Trích giữ"&amp;PAYROLL!DG$2,CSDA!A$1:A$500&amp;CSDA!C$1:C$500,0)),0)</f>
        <v/>
      </c>
      <c r="DH431">
        <f>ROUND(T431/26,0)</f>
        <v/>
      </c>
      <c r="DI431">
        <f ref="DI431" t="array">IFERROR(INDEX(CSDA!D$1:D$500,MATCH("Trích giữ"&amp;PAYROLL!DI$2,CSDA!A$1:A$500&amp;CSDA!C$1:C$500,0)),0)</f>
        <v/>
      </c>
      <c r="DJ431">
        <f>IF(U431=0,T431*21.5%-BL431,0)</f>
        <v/>
      </c>
      <c r="DK431">
        <f ref="DK431" t="array">IFERROR(INDEX(CSDA!D$1:D$500,MATCH("Trích giữ"&amp;PAYROLL!DK$2,CSDA!A$1:A$500&amp;CSDA!C$1:C$500,0)),0)</f>
        <v/>
      </c>
      <c r="DL431">
        <f>IFERROR(INDEX(CSDA!D$1:D$500,MATCH(PAYROLL!DL$2,CSDA!C$1:C$500,0))/12,0)</f>
        <v/>
      </c>
      <c r="DM431">
        <f>SUM(DB431:DL431)</f>
        <v/>
      </c>
      <c r="DN431">
        <f>IFERROR(INDEX(ADJ!$A$1:$BZ$1000,MATCH(PAYROLL!D431,ADJ!A$1:A$500,0),MATCH(PAYROLL!DN$2,ADJ!$2:$2,0)),0)</f>
        <v/>
      </c>
      <c r="DO431">
        <f>IFERROR(SUM(BP431,DM431:DN431,CX431:DA431)-DT431,0)</f>
        <v/>
      </c>
      <c r="DP431">
        <f ref="DP431" t="array">SUM(BW431*IFERROR(INDEX(CSDA!D$1:D$500,MATCH(BW$2,CSDA!C$1:C$500,0)),0)%,CX431*IFERROR(INDEX(CSDA!D$1:D$500,MATCH(CX$2,CSDA!C$1:C$500,0)),0)%,DA431*IFERROR(INDEX(CSDA!D$1:D$500,MATCH(DA$2,CSDA!C$1:C$500,0)),0)%,DB431*IFERROR(INDEX(CSDA!D$1:D$500,MATCH(DB$2,CSDA!C$1:C$500,0)),0)%,DF431*IFERROR(INDEX(CSDA!D$1:D$500,MATCH("Phí dịch vụ"&amp;PAYROLL!DF$2,CSDA!A$1:A$500&amp;CSDA!C$1:C$500,0)),0)%,DC431*IFERROR(INDEX(CSDA!D$1:D$500,MATCH("Phí dịch vụ"&amp;PAYROLL!DC$2,CSDA!A$1:A$500&amp;CSDA!C$1:C$500,0)),0)%,DH431*IFERROR(INDEX(CSDA!D$1:D$500,MATCH("Phí dịch vụ"&amp;PAYROLL!DH$2,CSDA!A$1:A$500&amp;CSDA!C$1:C$500,0)),0)%,DJ431*IFERROR(INDEX(CSDA!D$1:D$500,MATCH("Phí dịch vụ"&amp;PAYROLL!DJ$2,CSDA!A$1:A$500&amp;CSDA!C$1:C$500,0)),0)%,BN431*IFERROR(INDEX(CSDA!D$1:D$500,MATCH(BN$2,CSDA!C$1:C$500,0)),0)%)-BN431*7%</f>
        <v/>
      </c>
      <c r="DQ431">
        <f>IFERROR(INDEX(ADJ!$A$1:$BZ$1000,MATCH(PAYROLL!D431,ADJ!A$1:A$500,0),MATCH(PAYROLL!DQ$2,ADJ!$2:$2,0)),0)</f>
        <v/>
      </c>
      <c r="DR431">
        <f>IFERROR(INDEX(ADJ!$A$1:$BZ$1000,MATCH(PAYROLL!D431,ADJ!A$1:A$500,0),MATCH(PAYROLL!DR$2,ADJ!$2:$2,0)),0)</f>
        <v/>
      </c>
      <c r="DS431">
        <f>SUM(DP431:DR431)</f>
        <v/>
      </c>
      <c r="DT431">
        <f>EK431</f>
        <v/>
      </c>
      <c r="DU431">
        <f>SUM(DO431:DR431)</f>
        <v/>
      </c>
      <c r="DV431">
        <f>ROUND(DU431*0.1,0)</f>
        <v/>
      </c>
      <c r="DW431">
        <f>DU431+DV431</f>
        <v/>
      </c>
      <c r="DZ431">
        <f>IFERROR(INDEX(ADJ!$A$1:$BZ$1000,MATCH(PAYROLL!$D431,ADJ!A$1:A$500,0),MATCH(PAYROLL!DZ$2,ADJ!$2:$2,0)),0)</f>
        <v/>
      </c>
      <c r="EA431">
        <f>IFERROR(INDEX(ADJ!$A$1:$BZ$1000,MATCH(PAYROLL!$D431,ADJ!A$1:A$500,0),MATCH(PAYROLL!EA$2,ADJ!$2:$2,0)),0)</f>
        <v/>
      </c>
      <c r="EB431">
        <f>IFERROR(INDEX(ADJ!$A$1:$BZ$1000,MATCH(PAYROLL!$D431,ADJ!A$1:A$500,0),MATCH(PAYROLL!EB$2,ADJ!$2:$2,0)),0)</f>
        <v/>
      </c>
      <c r="EC431">
        <f>IFERROR(INDEX(ADJ!$A$1:$BZ$1000,MATCH(PAYROLL!$D431,ADJ!A$1:A$500,0),MATCH(PAYROLL!EC$2,ADJ!$2:$2,0)),0)</f>
        <v/>
      </c>
      <c r="ED431">
        <f>IFERROR(INDEX(ADJ!$A$1:$BZ$1000,MATCH(PAYROLL!$D431,ADJ!A$1:A$500,0),MATCH(PAYROLL!ED$2,ADJ!$2:$2,0)),0)</f>
        <v/>
      </c>
      <c r="EE431">
        <f>IFERROR(INDEX(ADJ!$A$1:$BZ$1000,MATCH(PAYROLL!$D431,ADJ!A$1:A$500,0),MATCH(PAYROLL!EE$2,ADJ!$2:$2,0)),0)</f>
        <v/>
      </c>
      <c r="EF431">
        <f>IFERROR(INDEX(ADJ!$A$1:$BZ$1000,MATCH(PAYROLL!$D431,ADJ!A$1:A$500,0),MATCH(PAYROLL!EF$2,ADJ!$2:$2,0)),0)</f>
        <v/>
      </c>
      <c r="EG431">
        <f>IFERROR(INDEX(ADJ!$A$1:$BZ$1000,MATCH(PAYROLL!$D431,ADJ!A$1:A$500,0),MATCH(PAYROLL!EG$2,ADJ!$2:$2,0)),0)</f>
        <v/>
      </c>
      <c r="EH431">
        <f>IFERROR(INDEX(ADJ!$A$1:$BZ$1000,MATCH(PAYROLL!$D431,ADJ!A$1:A$500,0),MATCH(PAYROLL!EH$2,ADJ!$2:$2,0)),0)</f>
        <v/>
      </c>
      <c r="EI431">
        <f>IFERROR(INDEX(ADJ!$A$1:$BZ$1000,MATCH(PAYROLL!D431,ADJ!A$1:A$500,0),MATCH(PAYROLL!EI$2,ADJ!$2:$2,0)),0)</f>
        <v/>
      </c>
      <c r="EJ431">
        <f>IFERROR(INDEX(ADJ!$A$1:$BZ$1000,MATCH(PAYROLL!$D431,ADJ!A$1:A$500,0),MATCH(PAYROLL!EJ$2,ADJ!$2:$2,0)),0)</f>
        <v/>
      </c>
      <c r="EK431">
        <f>SUM(DZ431:EJ431)</f>
        <v/>
      </c>
    </row>
    <row r="432">
      <c r="A432" t="n">
        <v>430</v>
      </c>
      <c r="B432" t="inlineStr">
        <is>
          <t>Nguyễn Minh Trí</t>
        </is>
      </c>
      <c r="D432" t="inlineStr">
        <is>
          <t>150503-02</t>
        </is>
      </c>
      <c r="S432">
        <f>IFERROR(INDEX(PIS!$A$1:$BZ$1000,MATCH($D432,PIS!C$1:C$500,0),MATCH("Lương CB tháng trước",PIS!$1:$1,0)),0)</f>
        <v/>
      </c>
      <c r="T432">
        <f>IFERROR(INDEX(PIS!$A$1:$BZ$1000,MATCH($D432,PIS!C$1:C$500,0),MATCH("Lương CB hiện tại",PIS!$1:$1,0)),0)</f>
        <v/>
      </c>
      <c r="U432">
        <f>IFERROR(INDEX(PIS!$A$1:$BZ$1000,MATCH($D432,PIS!C$1:C$500,0),MATCH("Lương đóng BHBB",PIS!$1:$1,0)),0)</f>
        <v/>
      </c>
      <c r="V432">
        <f>IFERROR(INDEX(PIS!$A$1:$BZ$1000,MATCH($D432,PIS!C$1:C$500,0),MATCH(V$2,PIS!$2:$2,0)),0)</f>
        <v/>
      </c>
      <c r="W432">
        <f>IFERROR(INDEX(PIS!$A$1:$BZ$1000,MATCH($D432,PIS!C$1:C$500,0),MATCH(W$2,PIS!$2:$2,0)),0)</f>
        <v/>
      </c>
      <c r="X432">
        <f>IFERROR(INDEX(PIS!$A$1:$BZ$1000,MATCH($D432,PIS!C$1:C$500,0),MATCH(X$2,PIS!$2:$2,0)),0)</f>
        <v/>
      </c>
      <c r="Y432">
        <f>IFERROR(INDEX(PIS!$A$1:$BZ$1000,MATCH($D432,PIS!C$1:C$500,0),MATCH(Y$2,PIS!$2:$2,0)),0)</f>
        <v/>
      </c>
      <c r="Z432">
        <f>IFERROR(INDEX(PIS!$A$1:$BZ$1000,MATCH($D432,PIS!C$1:C$500,0),MATCH(Z$2,PIS!$2:$2,0)),0)</f>
        <v/>
      </c>
      <c r="AA432">
        <f>IFERROR(INDEX(PIS!$A$1:$BZ$1000,MATCH($D432,PIS!C$1:C$500,0),MATCH(AA$2,PIS!$2:$2,0)),0)</f>
        <v/>
      </c>
      <c r="AB432">
        <f>IFERROR(INDEX(PIS!$A$1:$BZ$1000,MATCH($D432,PIS!C$1:C$500,0),MATCH(AB$2,PIS!$2:$2,0)),0)</f>
        <v/>
      </c>
      <c r="AC432">
        <f>SUM(V432:AB432)</f>
        <v/>
      </c>
      <c r="AD432">
        <f>IFERROR(INDEX(TIMESHEET!$A$1:$AI$5000,MATCH($D432,TIMESHEET!A$1:A$500,0),MATCH("T100",TIMESHEET!$2:$2,0))-2,0)</f>
        <v/>
      </c>
      <c r="AE432">
        <f>IFERROR(INDEX(TIMESHEET!$A$1:$AI$5000,MATCH($D432,TIMESHEET!A$1:A$500,0),MATCH("T202",TIMESHEET!$2:$2,0)),0)</f>
        <v/>
      </c>
      <c r="AF432">
        <f>IFERROR(INDEX(TIMESHEET!$A$1:$AI$5000,MATCH($D432,TIMESHEET!A$1:A$500,0),MATCH("T302",TIMESHEET!$2:$2,0)),0)</f>
        <v/>
      </c>
      <c r="AG432">
        <f>IFERROR(INDEX(TIMESHEET!$A$1:$AI$5000,MATCH($D432,TIMESHEET!A$1:A$500,0),MATCH("T406",TIMESHEET!$2:$2,0)),0)</f>
        <v/>
      </c>
      <c r="AH432">
        <f>AE432+AG432</f>
        <v/>
      </c>
      <c r="AI432">
        <f>IFERROR(INDEX(TIMESHEET!$A$1:$AI$5000,MATCH($D432,TIMESHEET!A$1:A$500,0),MATCH("T701",TIMESHEET!$2:$2,0)),0)</f>
        <v/>
      </c>
      <c r="AJ432">
        <f>IFERROR(INDEX(TIMESHEET!$A$1:$AI$5000,MATCH($D432,TIMESHEET!B$1:B$500,0),MATCH("T320",TIMESHEET!$2:$2,0)),0)</f>
        <v/>
      </c>
      <c r="AK432">
        <f>IFERROR(IF(LEFT(INDEX(PIS!O$1:O$500,MATCH(D432,PIS!C$1:C$500)),1)="M",T432/AD432*SUM(AE432:AG432),T432*AD432),0)</f>
        <v/>
      </c>
      <c r="AL432">
        <f>IFERROR(INDEX(ADJ!$A$1:$BZ$1000,MATCH(PAYROLL!D432,ADJ!A$1:A$500,0),MATCH(PAYROLL!AL$2,ADJ!$2:$2,0)),0)</f>
        <v/>
      </c>
      <c r="AM432">
        <f>SUM(AK432:AL432)</f>
        <v/>
      </c>
      <c r="AN432">
        <f>IFERROR(ROUND(V432/$AD432*$AH432,0),0)</f>
        <v/>
      </c>
      <c r="AO432">
        <f>IFERROR(ROUND(W432/$AD432*$AH432,0),0)</f>
        <v/>
      </c>
      <c r="AP432">
        <f>IFERROR(ROUND(X432/$AD432*$AE432,0),0)</f>
        <v/>
      </c>
      <c r="AQ432">
        <f>IFERROR(ROUND(Y432/$AD432*$AH432,0),0)</f>
        <v/>
      </c>
      <c r="AR432">
        <f>IFERROR(ROUND(Z432/$AD432*$AH432,0),0)</f>
        <v/>
      </c>
      <c r="AS432">
        <f>IFERROR(ROUND(AA432/$AD432*$AH432,0),0)</f>
        <v/>
      </c>
      <c r="AT432">
        <f>IFERROR(IF((AE432+AF432+AG432)&gt;13,AB432,ROUND(AB432/AD432*AH432,0)),0)</f>
        <v/>
      </c>
      <c r="AU432">
        <f>IFERROR(INDEX(ADJ!$A$1:$BZ$1000,MATCH(PAYROLL!D432,ADJ!A$1:A$500,0),MATCH(PAYROLL!AU$2,ADJ!$2:$2,0)),0)</f>
        <v/>
      </c>
      <c r="AV432">
        <f>ROUND(SUM(AN432:AU432),0)</f>
        <v/>
      </c>
      <c r="AW432">
        <f>IFERROR(INDEX(TIMESHEET!$A$1:$AI$5000,MATCH(PAYROLL!D432,TIMESHEET!A$1:A$500,0),MATCH("T620",TIMESHEET!$2:$2,0)),0)</f>
        <v/>
      </c>
      <c r="AX432">
        <f>IFERROR(INDEX(TIMESHEET!$A$1:$AI$5000,MATCH(PAYROLL!D432,TIMESHEET!A$1:A$500,0),MATCH("T601",TIMESHEET!$2:$2,0)),0)</f>
        <v/>
      </c>
      <c r="AY432">
        <f>IFERROR(INDEX(TIMESHEET!$A$1:$AI$5000,MATCH(PAYROLL!D432,TIMESHEET!A$1:A$500,0),MATCH("T602",TIMESHEET!$2:$2,0)),0)</f>
        <v/>
      </c>
      <c r="AZ432">
        <f>IFERROR(INDEX(TIMESHEET!$A$1:$AI$5000,MATCH(PAYROLL!D432,TIMESHEET!A$1:A$500,0),MATCH("T603",TIMESHEET!$2:$2,0)),0)</f>
        <v/>
      </c>
      <c r="BA432">
        <f>IFERROR(INDEX(TIMESHEET!$A$1:$AI$5000,MATCH(PAYROLL!D432,TIMESHEET!A$1:A$500,0),MATCH("T611",TIMESHEET!$2:$2,0)),0)</f>
        <v/>
      </c>
      <c r="BB432">
        <f>IFERROR(INDEX(TIMESHEET!$A$1:$AI$5000,MATCH(PAYROLL!D432,TIMESHEET!A$1:A$500,0),MATCH("T612",TIMESHEET!$2:$2,0)),0)</f>
        <v/>
      </c>
      <c r="BC432">
        <f>IFERROR(INDEX(TIMESHEET!$A$1:$AI$5000,MATCH(PAYROLL!D432,TIMESHEET!A$1:A$500,0),MATCH("T613",TIMESHEET!$2:$2,0)),0)</f>
        <v/>
      </c>
      <c r="BD432">
        <f>IFERROR(INDEX(TIMESHEET!$A$1:$AI$5000,MATCH(PAYROLL!D432,TIMESHEET!A$1:A$500,0),MATCH("T500",TIMESHEET!$2:$2,0)),0)</f>
        <v/>
      </c>
      <c r="BE432">
        <f>IFERROR(IF(LEFT(INDEX(PIS!O$1:O$500,MATCH(D432,PIS!C$1:C$500)),1)="M",T432/AD432/8*(AW432+AX432*1.5+AY432*2+AZ432*3+BA432*2.1+BB432*2.7+BC432*3.9+BD432*0.3),T432/8*(AW432+AX432*1.5+AY432*2+AZ432*3+BA432*2.1+BB432*2.7+BC432*3.9+BD432*0.3)),0)</f>
        <v/>
      </c>
      <c r="BF432">
        <f>IFERROR(INDEX(ADJ!$A$1:$BZ$1000,MATCH(PAYROLL!$D432,ADJ!A$1:A$500,0),MATCH(PAYROLL!BF$2,ADJ!$2:$2,0)),0)</f>
        <v/>
      </c>
      <c r="BG432">
        <f>IFERROR(INDEX(ADJ!$A$1:$BZ$1000,MATCH(PAYROLL!D432,ADJ!A$1:A$500,0),MATCH(PAYROLL!BG$2,ADJ!$2:$2,0)),0)</f>
        <v/>
      </c>
      <c r="BH432">
        <f>IFERROR(INDEX(ADJ!$A$1:$BZ$1000,MATCH(PAYROLL!D432,ADJ!A$1:A$500,0),MATCH(PAYROLL!BH$2,ADJ!$2:$2,0)),0)</f>
        <v/>
      </c>
      <c r="BI432">
        <f>IFERROR(INDEX(ADJ!$A$1:$BZ$1000,MATCH(PAYROLL!D432,ADJ!A$1:A$500,0),MATCH(PAYROLL!BI$2,ADJ!$2:$2,0)),0)</f>
        <v/>
      </c>
      <c r="BJ432">
        <f>IFERROR(INDEX(ADJ!$A$1:$BZ$1000,MATCH(PAYROLL!D432,ADJ!A$1:A$500,0),MATCH(PAYROLL!BJ$2,ADJ!$2:$2,0)),0)</f>
        <v/>
      </c>
      <c r="BK432">
        <f>SUM(BF432:BJ432)</f>
        <v/>
      </c>
      <c r="BL432">
        <f>IFERROR(INDEX(ADJ!$A$1:$BZ$1000,MATCH(PAYROLL!D432,ADJ!A$1:A$500,0),MATCH(PAYROLL!BL$2,ADJ!$2:$2,0)),0)</f>
        <v/>
      </c>
      <c r="BM432">
        <f>IFERROR(INDEX(ADJ!$A$1:$BZ$1000,MATCH(PAYROLL!D432,ADJ!A$1:A$500,0),MATCH(PAYROLL!BM$2,ADJ!$2:$2,0)),0)</f>
        <v/>
      </c>
      <c r="BN432">
        <f>IFERROR(INDEX(ADJ!$A$1:$BZ$1000,MATCH(PAYROLL!D432,ADJ!A$1:A$500,0),MATCH(PAYROLL!BN$2,ADJ!$2:$2,0)),0)</f>
        <v/>
      </c>
      <c r="BO432">
        <f>IFERROR(INDEX(ADJ!$A$1:$BZ$1000,MATCH(PAYROLL!D432,ADJ!A$1:A$500,0),MATCH(PAYROLL!BO$2,ADJ!$2:$2,0)),0)</f>
        <v/>
      </c>
      <c r="BP432">
        <f>SUM(AM432,AV432,BE432,BK432,BL432:BO432)</f>
        <v/>
      </c>
      <c r="BQ432">
        <f>BO432</f>
        <v/>
      </c>
      <c r="BR432">
        <f>IFERROR(ROUND(IF(LEFT(INDEX(PIS!O$1:O$500,MATCH(D432,PIS!C$1:C$500)),1)="D",T432/8*(BD432*0.3),IF(LEFT(INDEX(PIS!O$1:O$500,MATCH(D432,PIS!C$1:C$500)),1)="H",T432*($BD432*0.3),T432/$AD432/8*($BD432*0.3))),0),0)</f>
        <v/>
      </c>
      <c r="BS432">
        <f>IF(AP432&lt;1,0,MIN(AP432,730000))</f>
        <v/>
      </c>
      <c r="BT432">
        <f>IFERROR(ROUND((BE432-SUM(AW432:BC432)*T432/AD432/8),0)-BR432,0)</f>
        <v/>
      </c>
      <c r="BU432">
        <f>AO432</f>
        <v/>
      </c>
      <c r="BV432">
        <f>SUM(BQ432:BU432)</f>
        <v/>
      </c>
      <c r="BW432">
        <f>BP432-BV432</f>
        <v/>
      </c>
      <c r="BX432">
        <f>IFERROR(IF(RIGHT(INDEX(PIS!O$1:O$500,MATCH(D432,PIS!C$1:C$500)),5)="Gross",MIN(U432+V432,VLOOKUP("R700",TSC!B:C,2,0)*VLOOKUP("R101",TSC!B:C,2,0))*VLOOKUP("R701",TSC!B:C,2,0)%,0),0)</f>
        <v/>
      </c>
      <c r="BY432">
        <f>IFERROR(IF(RIGHT(INDEX(PIS!O$1:O$500,MATCH(D432,PIS!C$1:C$500)),5)="Gross",MIN(U432+V432,VLOOKUP("R700",TSC!B:C,2,0)*VLOOKUP("R101",TSC!B:C,2,0))*VLOOKUP("T704",TSC!B:C,2,0)%,0),0)</f>
        <v/>
      </c>
      <c r="BZ432">
        <f>IFERROR(IF(RIGHT(INDEX(PIS!O$1:O$500,MATCH(D432,PIS!C$1:C$500)),5)="Gross",MIN(U432+V432,VLOOKUP("R700",TSC!B:C,2,0)*VLOOKUP("1",TSC!F:G,2,0))*VLOOKUP("T705",TSC!B:C,2,0)%,0),0)</f>
        <v/>
      </c>
      <c r="CA432">
        <f>IFERROR(INDEX(ADJ!$A$1:$BZ$1000,MATCH(PAYROLL!D432,ADJ!A$1:A$500,0),MATCH(PAYROLL!CA$2,ADJ!$2:$2,0)),0)</f>
        <v/>
      </c>
      <c r="CB432">
        <f>IFERROR(INDEX(ADJ!$A$1:$BZ$1000,MATCH(PAYROLL!D432,ADJ!A$1:A$500,0),MATCH(PAYROLL!CB$2,ADJ!$2:$2,0)),0)</f>
        <v/>
      </c>
      <c r="CC432">
        <f>SUM(BX432:CB432)</f>
        <v/>
      </c>
      <c r="CD432">
        <f>IFERROR(INDEX(PIS!$A$1:$BZ$1000,MATCH(PAYROLL!D432,PIS!C$1:C$500,0),MATCH(PAYROLL!CD$1,PIS!$1:$1,0)),0)</f>
        <v/>
      </c>
      <c r="CE432">
        <f>IFERROR(IF(OR(INDEX(PIS!P$1:P$500,MATCH(D432,PIS!C$1:C$500,0))="LT2",INDEX(PIS!P$1:P$500,MATCH(D432,PIS!C$1:C$500,0))="P10"),0,SUM(CC432,CD432*VLOOKUP("R601",TSC!B:C,2,0),VLOOKUP("R602",TSC!B:C,2,0))),0)</f>
        <v/>
      </c>
      <c r="CF432">
        <f>MAX(BW432-CE432,0)</f>
        <v/>
      </c>
      <c r="CG432">
        <f>IFERROR(IF(OR(RIGHT(INDEX(PIS!P$1:P$500,MATCH(D432,PIS!C$1:C$500)),5)="P10",RIGHT(INDEX(PIS!P$1:P$500,MATCH(D432,PIS!C$1:C$500)),5)="CK"),0,IF(CF432&lt;=5000000,CF432*5%,IF(CF432&lt;=10000000,CF432*10%-250000,IF(CF432&lt;=18000000,CF432*15%-750000,IF(CF432&lt;=32000000,CF432*20%-1650000,IF(CF432&lt;=52000000,CF432*25%-3250000,IF(CF432&lt;=80000000,BH432*30%-5850000,CF432*35%-9850000))))))),0)</f>
        <v/>
      </c>
      <c r="CH432">
        <f>IFERROR(IF(OR(INDEX(PIS!P$1:P$500,MATCH(D432,PIS!C$1:C$500))="LT",INDEX(PIS!P$1:P$500,MATCH(D432,PIS!C$1:C$500))="CK"),0,IF(CF432&lt;2000000,0,CF432*10%)),0)</f>
        <v/>
      </c>
      <c r="CI432">
        <f>IFERROR(INDEX(ADJ!$A$1:$BZ$1000,MATCH(PAYROLL!D432,ADJ!A$1:A$500,0),MATCH(PAYROLL!CI$2,ADJ!$2:$2,0)),0)</f>
        <v/>
      </c>
      <c r="CJ432">
        <f>IFERROR(INDEX(ADJ!$A$1:$BZ$1000,MATCH(PAYROLL!D432,ADJ!A$1:A$500,0),MATCH(PAYROLL!CJ$2,ADJ!$2:$2,0)),0)</f>
        <v/>
      </c>
      <c r="CK432">
        <f>IFERROR(INDEX(ADJ!$A$1:$BZ$1000,MATCH(PAYROLL!D432,ADJ!A$1:A$500,0),MATCH(PAYROLL!CK$2,ADJ!$2:$2,0)),0)</f>
        <v/>
      </c>
      <c r="CL432">
        <f>SUM(CG432:CK432)</f>
        <v/>
      </c>
      <c r="CM432">
        <f>ROUND(SUM(CH432:CK432),0)</f>
        <v/>
      </c>
      <c r="CN432">
        <f>IFERROR(INDEX(CSDA!D$1:D$500,MATCH($CN$2,CSDA!C$1:C$500,0))*INDEX(PIS!V$1:V$500,MATCH(D432,PIS!C$1:C$500))+INDEX(ADJ!$A$1:$BZ$1000,MATCH(PAYROLL!D432,ADJ!A$1:A$500,0),MATCH(PAYROLL!CN$2,ADJ!$2:$2,0)),0)</f>
        <v/>
      </c>
      <c r="CO432">
        <f>IFERROR(INDEX(ADJ!$A$1:$BZ$1000,MATCH(PAYROLL!D432,ADJ!A$1:A$500,0),MATCH(PAYROLL!CO$2,ADJ!$2:$2,0)),0)</f>
        <v/>
      </c>
      <c r="CP432">
        <f>IFERROR(INDEX(ADJ!$A$1:$BZ$1000,MATCH(PAYROLL!D432,ADJ!A$1:A$500,0),MATCH(PAYROLL!CP$2,ADJ!$2:$2,0)),0)</f>
        <v/>
      </c>
      <c r="CQ432">
        <f>BP432-CL432-CI432-CM432-CN432-CO432-CP432-CC432</f>
        <v/>
      </c>
      <c r="CR432">
        <f>IFERROR(IF(RIGHT(INDEX(PIS!O$1:O$500,MATCH(D432,PIS!C$1:C$500,0)),5)="Gross",MIN(U432+V432,VLOOKUP("R700",TSC!B:C,2,0)*VLOOKUP("R101",TSC!B:C,2,0))*(VLOOKUP("T711",TSC!B:C,2,0)+VLOOKUP("T712",TSC!B:C,2,0))%,MIN(T432+V432,VLOOKUP("R700",TSC!B:C,2,0)*VLOOKUP("R101",TSC!B:C,2,0))*(VLOOKUP("T711",TSC!B:C,2,0)+VLOOKUP("T712",TSC!B:C,2,0)+VLOOKUP("R701",TSC!B:C,2,0))%),0)</f>
        <v/>
      </c>
      <c r="CS432">
        <f>IFERROR(IF(RIGHT(INDEX(PIS!O$1:O$500,MATCH(D432,PIS!C$1:C$500,0)),5)="Gross",MIN(U432+V432,VLOOKUP("R700",TSC!B:C,2,0)*VLOOKUP("R101",TSC!B:C,2,0))*(VLOOKUP("T714",TSC!B:C,2,0))%,MIN(T432+V432,VLOOKUP("R700",TSC!B:C,2,0)*VLOOKUP("R101",TSC!B:C,2,0))*(VLOOKUP("T704",TSC!B:C,2,0)+VLOOKUP("T714",TSC!B:C,2,0))%),0)</f>
        <v/>
      </c>
      <c r="CT432">
        <f>IFERROR(IF(RIGHT(INDEX(PIS!O$1:O$500,MATCH(D432,PIS!C$1:C$500,0)),5)="Gross",MIN(U432+V432,VLOOKUP("R700",TSC!B:C,2,0)*VLOOKUP("R101",TSC!B:C,2,0))*VLOOKUP("T705",TSC!B:C,2,0)%,MIN(T432+V432,VLOOKUP("R700",TSC!B:C,2,0)*VLOOKUP("R101",TSC!B:C,2,0))*VLOOKUP("T705",TSC!B:C,2,0)%),0)</f>
        <v/>
      </c>
      <c r="CU432">
        <f>IFERROR(IF(RIGHT(INDEX(PIS!O$1:O$500,MATCH(D432,PIS!C$1:C$500,0)),5)="Gross",MIN(U432+V432,VLOOKUP("R700",TSC!B:C,2,0)*VLOOKUP("R101",TSC!B:C,2,0))*(VLOOKUP("T713",TSC!B:C,2,0))%,MIN(T432+V432,VLOOKUP("R700",TSC!B:C,2,0)*VLOOKUP("R101",TSC!B:C,2,0))*(VLOOKUP("T713",TSC!B:C,2,0))%),0)</f>
        <v/>
      </c>
      <c r="CV432">
        <f>IFERROR(INDEX(ADJ!$A$1:$BZ$1000,MATCH(PAYROLL!D432,ADJ!A$1:A$500,0),MATCH(PAYROLL!CV$2,ADJ!$2:$2,0)),0)</f>
        <v/>
      </c>
      <c r="CW432">
        <f>IFERROR(INDEX(ADJ!$A$1:$BZ$1000,MATCH(PAYROLL!D432,ADJ!A$1:A$500,0),MATCH(PAYROLL!CW$2,ADJ!$2:$2,0)),0)</f>
        <v/>
      </c>
      <c r="CX432">
        <f>SUM(CR432:CW432)</f>
        <v/>
      </c>
      <c r="CY432">
        <f>ROUND(IF(CR432&gt;0,T432+V432*VLOOKUP("R202",TSC!$B$1:$C$500,2,0),0),0)</f>
        <v/>
      </c>
      <c r="CZ432">
        <f>IFERROR(INDEX(CSDA!D$1:D$500,MATCH($CZ$2,CSDA!C$1:C$500,0)),0)</f>
        <v/>
      </c>
      <c r="DA432">
        <f>ROUND(T432*0.7%,0)</f>
        <v/>
      </c>
      <c r="DB432">
        <f>ROUND(T432/12,0)</f>
        <v/>
      </c>
      <c r="DC432">
        <f ref="DC432" t="array">IFERROR(INDEX(CSDA!D$1:D$500,MATCH("Trích giữ"&amp;PAYROLL!DC$2,CSDA!A$1:A$500&amp;CSDA!C$1:C$500,0)),0)</f>
        <v/>
      </c>
      <c r="DD432">
        <f ref="DD432" t="array">IFERROR(INDEX(CSDA!D$1:D$500,MATCH("Trích giữ"&amp;PAYROLL!DD$2,CSDA!A$1:A$500&amp;CSDA!C$1:C$500,0)),0)</f>
        <v/>
      </c>
      <c r="DE432">
        <f ref="DE432" t="array">IFERROR(INDEX(CSDA!D$1:D$500,MATCH("Trích giữ"&amp;PAYROLL!DE$2,CSDA!A$1:A$500&amp;CSDA!C$1:C$500,0)),0)</f>
        <v/>
      </c>
      <c r="DF432">
        <f>IFERROR(INDEX(CSDA!D$1:D$500,MATCH(PAYROLL!DF$2,CSDA!C$1:C$500,0)),0)</f>
        <v/>
      </c>
      <c r="DG432">
        <f ref="DG432" t="array">IFERROR(INDEX(CSDA!D$1:D$500,MATCH("Trích giữ"&amp;PAYROLL!DG$2,CSDA!A$1:A$500&amp;CSDA!C$1:C$500,0)),0)</f>
        <v/>
      </c>
      <c r="DH432">
        <f>ROUND(T432/26,0)</f>
        <v/>
      </c>
      <c r="DI432">
        <f ref="DI432" t="array">IFERROR(INDEX(CSDA!D$1:D$500,MATCH("Trích giữ"&amp;PAYROLL!DI$2,CSDA!A$1:A$500&amp;CSDA!C$1:C$500,0)),0)</f>
        <v/>
      </c>
      <c r="DJ432">
        <f>IF(U432=0,T432*21.5%-BL432,0)</f>
        <v/>
      </c>
      <c r="DK432">
        <f ref="DK432" t="array">IFERROR(INDEX(CSDA!D$1:D$500,MATCH("Trích giữ"&amp;PAYROLL!DK$2,CSDA!A$1:A$500&amp;CSDA!C$1:C$500,0)),0)</f>
        <v/>
      </c>
      <c r="DL432">
        <f>IFERROR(INDEX(CSDA!D$1:D$500,MATCH(PAYROLL!DL$2,CSDA!C$1:C$500,0))/12,0)</f>
        <v/>
      </c>
      <c r="DM432">
        <f>SUM(DB432:DL432)</f>
        <v/>
      </c>
      <c r="DN432">
        <f>IFERROR(INDEX(ADJ!$A$1:$BZ$1000,MATCH(PAYROLL!D432,ADJ!A$1:A$500,0),MATCH(PAYROLL!DN$2,ADJ!$2:$2,0)),0)</f>
        <v/>
      </c>
      <c r="DO432">
        <f>IFERROR(SUM(BP432,DM432:DN432,CX432:DA432)-DT432,0)</f>
        <v/>
      </c>
      <c r="DP432">
        <f ref="DP432" t="array">SUM(BW432*IFERROR(INDEX(CSDA!D$1:D$500,MATCH(BW$2,CSDA!C$1:C$500,0)),0)%,CX432*IFERROR(INDEX(CSDA!D$1:D$500,MATCH(CX$2,CSDA!C$1:C$500,0)),0)%,DA432*IFERROR(INDEX(CSDA!D$1:D$500,MATCH(DA$2,CSDA!C$1:C$500,0)),0)%,DB432*IFERROR(INDEX(CSDA!D$1:D$500,MATCH(DB$2,CSDA!C$1:C$500,0)),0)%,DF432*IFERROR(INDEX(CSDA!D$1:D$500,MATCH("Phí dịch vụ"&amp;PAYROLL!DF$2,CSDA!A$1:A$500&amp;CSDA!C$1:C$500,0)),0)%,DC432*IFERROR(INDEX(CSDA!D$1:D$500,MATCH("Phí dịch vụ"&amp;PAYROLL!DC$2,CSDA!A$1:A$500&amp;CSDA!C$1:C$500,0)),0)%,DH432*IFERROR(INDEX(CSDA!D$1:D$500,MATCH("Phí dịch vụ"&amp;PAYROLL!DH$2,CSDA!A$1:A$500&amp;CSDA!C$1:C$500,0)),0)%,DJ432*IFERROR(INDEX(CSDA!D$1:D$500,MATCH("Phí dịch vụ"&amp;PAYROLL!DJ$2,CSDA!A$1:A$500&amp;CSDA!C$1:C$500,0)),0)%,BN432*IFERROR(INDEX(CSDA!D$1:D$500,MATCH(BN$2,CSDA!C$1:C$500,0)),0)%)-BN432*7%</f>
        <v/>
      </c>
      <c r="DQ432">
        <f>IFERROR(INDEX(ADJ!$A$1:$BZ$1000,MATCH(PAYROLL!D432,ADJ!A$1:A$500,0),MATCH(PAYROLL!DQ$2,ADJ!$2:$2,0)),0)</f>
        <v/>
      </c>
      <c r="DR432">
        <f>IFERROR(INDEX(ADJ!$A$1:$BZ$1000,MATCH(PAYROLL!D432,ADJ!A$1:A$500,0),MATCH(PAYROLL!DR$2,ADJ!$2:$2,0)),0)</f>
        <v/>
      </c>
      <c r="DS432">
        <f>SUM(DP432:DR432)</f>
        <v/>
      </c>
      <c r="DT432">
        <f>EK432</f>
        <v/>
      </c>
      <c r="DU432">
        <f>SUM(DO432:DR432)</f>
        <v/>
      </c>
      <c r="DV432">
        <f>ROUND(DU432*0.1,0)</f>
        <v/>
      </c>
      <c r="DW432">
        <f>DU432+DV432</f>
        <v/>
      </c>
      <c r="DZ432">
        <f>IFERROR(INDEX(ADJ!$A$1:$BZ$1000,MATCH(PAYROLL!$D432,ADJ!A$1:A$500,0),MATCH(PAYROLL!DZ$2,ADJ!$2:$2,0)),0)</f>
        <v/>
      </c>
      <c r="EA432">
        <f>IFERROR(INDEX(ADJ!$A$1:$BZ$1000,MATCH(PAYROLL!$D432,ADJ!A$1:A$500,0),MATCH(PAYROLL!EA$2,ADJ!$2:$2,0)),0)</f>
        <v/>
      </c>
      <c r="EB432">
        <f>IFERROR(INDEX(ADJ!$A$1:$BZ$1000,MATCH(PAYROLL!$D432,ADJ!A$1:A$500,0),MATCH(PAYROLL!EB$2,ADJ!$2:$2,0)),0)</f>
        <v/>
      </c>
      <c r="EC432">
        <f>IFERROR(INDEX(ADJ!$A$1:$BZ$1000,MATCH(PAYROLL!$D432,ADJ!A$1:A$500,0),MATCH(PAYROLL!EC$2,ADJ!$2:$2,0)),0)</f>
        <v/>
      </c>
      <c r="ED432">
        <f>IFERROR(INDEX(ADJ!$A$1:$BZ$1000,MATCH(PAYROLL!$D432,ADJ!A$1:A$500,0),MATCH(PAYROLL!ED$2,ADJ!$2:$2,0)),0)</f>
        <v/>
      </c>
      <c r="EE432">
        <f>IFERROR(INDEX(ADJ!$A$1:$BZ$1000,MATCH(PAYROLL!$D432,ADJ!A$1:A$500,0),MATCH(PAYROLL!EE$2,ADJ!$2:$2,0)),0)</f>
        <v/>
      </c>
      <c r="EF432">
        <f>IFERROR(INDEX(ADJ!$A$1:$BZ$1000,MATCH(PAYROLL!$D432,ADJ!A$1:A$500,0),MATCH(PAYROLL!EF$2,ADJ!$2:$2,0)),0)</f>
        <v/>
      </c>
      <c r="EG432">
        <f>IFERROR(INDEX(ADJ!$A$1:$BZ$1000,MATCH(PAYROLL!$D432,ADJ!A$1:A$500,0),MATCH(PAYROLL!EG$2,ADJ!$2:$2,0)),0)</f>
        <v/>
      </c>
      <c r="EH432">
        <f>IFERROR(INDEX(ADJ!$A$1:$BZ$1000,MATCH(PAYROLL!$D432,ADJ!A$1:A$500,0),MATCH(PAYROLL!EH$2,ADJ!$2:$2,0)),0)</f>
        <v/>
      </c>
      <c r="EI432">
        <f>IFERROR(INDEX(ADJ!$A$1:$BZ$1000,MATCH(PAYROLL!D432,ADJ!A$1:A$500,0),MATCH(PAYROLL!EI$2,ADJ!$2:$2,0)),0)</f>
        <v/>
      </c>
      <c r="EJ432">
        <f>IFERROR(INDEX(ADJ!$A$1:$BZ$1000,MATCH(PAYROLL!$D432,ADJ!A$1:A$500,0),MATCH(PAYROLL!EJ$2,ADJ!$2:$2,0)),0)</f>
        <v/>
      </c>
      <c r="EK432">
        <f>SUM(DZ432:EJ432)</f>
        <v/>
      </c>
    </row>
    <row r="433">
      <c r="A433" t="n">
        <v>431</v>
      </c>
      <c r="B433" t="inlineStr">
        <is>
          <t>Nguyễn Mạnh An</t>
        </is>
      </c>
      <c r="D433" t="inlineStr">
        <is>
          <t>148929-03</t>
        </is>
      </c>
      <c r="S433">
        <f>IFERROR(INDEX(PIS!$A$1:$BZ$1000,MATCH($D433,PIS!C$1:C$500,0),MATCH("Lương CB tháng trước",PIS!$1:$1,0)),0)</f>
        <v/>
      </c>
      <c r="T433">
        <f>IFERROR(INDEX(PIS!$A$1:$BZ$1000,MATCH($D433,PIS!C$1:C$500,0),MATCH("Lương CB hiện tại",PIS!$1:$1,0)),0)</f>
        <v/>
      </c>
      <c r="U433">
        <f>IFERROR(INDEX(PIS!$A$1:$BZ$1000,MATCH($D433,PIS!C$1:C$500,0),MATCH("Lương đóng BHBB",PIS!$1:$1,0)),0)</f>
        <v/>
      </c>
      <c r="V433">
        <f>IFERROR(INDEX(PIS!$A$1:$BZ$1000,MATCH($D433,PIS!C$1:C$500,0),MATCH(V$2,PIS!$2:$2,0)),0)</f>
        <v/>
      </c>
      <c r="W433">
        <f>IFERROR(INDEX(PIS!$A$1:$BZ$1000,MATCH($D433,PIS!C$1:C$500,0),MATCH(W$2,PIS!$2:$2,0)),0)</f>
        <v/>
      </c>
      <c r="X433">
        <f>IFERROR(INDEX(PIS!$A$1:$BZ$1000,MATCH($D433,PIS!C$1:C$500,0),MATCH(X$2,PIS!$2:$2,0)),0)</f>
        <v/>
      </c>
      <c r="Y433">
        <f>IFERROR(INDEX(PIS!$A$1:$BZ$1000,MATCH($D433,PIS!C$1:C$500,0),MATCH(Y$2,PIS!$2:$2,0)),0)</f>
        <v/>
      </c>
      <c r="Z433">
        <f>IFERROR(INDEX(PIS!$A$1:$BZ$1000,MATCH($D433,PIS!C$1:C$500,0),MATCH(Z$2,PIS!$2:$2,0)),0)</f>
        <v/>
      </c>
      <c r="AA433">
        <f>IFERROR(INDEX(PIS!$A$1:$BZ$1000,MATCH($D433,PIS!C$1:C$500,0),MATCH(AA$2,PIS!$2:$2,0)),0)</f>
        <v/>
      </c>
      <c r="AB433">
        <f>IFERROR(INDEX(PIS!$A$1:$BZ$1000,MATCH($D433,PIS!C$1:C$500,0),MATCH(AB$2,PIS!$2:$2,0)),0)</f>
        <v/>
      </c>
      <c r="AC433">
        <f>SUM(V433:AB433)</f>
        <v/>
      </c>
      <c r="AD433">
        <f>IFERROR(INDEX(TIMESHEET!$A$1:$AI$5000,MATCH($D433,TIMESHEET!A$1:A$500,0),MATCH("T100",TIMESHEET!$2:$2,0))-2,0)</f>
        <v/>
      </c>
      <c r="AE433">
        <f>IFERROR(INDEX(TIMESHEET!$A$1:$AI$5000,MATCH($D433,TIMESHEET!A$1:A$500,0),MATCH("T202",TIMESHEET!$2:$2,0)),0)</f>
        <v/>
      </c>
      <c r="AF433">
        <f>IFERROR(INDEX(TIMESHEET!$A$1:$AI$5000,MATCH($D433,TIMESHEET!A$1:A$500,0),MATCH("T302",TIMESHEET!$2:$2,0)),0)</f>
        <v/>
      </c>
      <c r="AG433">
        <f>IFERROR(INDEX(TIMESHEET!$A$1:$AI$5000,MATCH($D433,TIMESHEET!A$1:A$500,0),MATCH("T406",TIMESHEET!$2:$2,0)),0)</f>
        <v/>
      </c>
      <c r="AH433">
        <f>AE433+AG433</f>
        <v/>
      </c>
      <c r="AI433">
        <f>IFERROR(INDEX(TIMESHEET!$A$1:$AI$5000,MATCH($D433,TIMESHEET!A$1:A$500,0),MATCH("T701",TIMESHEET!$2:$2,0)),0)</f>
        <v/>
      </c>
      <c r="AJ433">
        <f>IFERROR(INDEX(TIMESHEET!$A$1:$AI$5000,MATCH($D433,TIMESHEET!B$1:B$500,0),MATCH("T320",TIMESHEET!$2:$2,0)),0)</f>
        <v/>
      </c>
      <c r="AK433">
        <f>IFERROR(IF(LEFT(INDEX(PIS!O$1:O$500,MATCH(D433,PIS!C$1:C$500)),1)="M",T433/AD433*SUM(AE433:AG433),T433*AD433),0)</f>
        <v/>
      </c>
      <c r="AL433">
        <f>IFERROR(INDEX(ADJ!$A$1:$BZ$1000,MATCH(PAYROLL!D433,ADJ!A$1:A$500,0),MATCH(PAYROLL!AL$2,ADJ!$2:$2,0)),0)</f>
        <v/>
      </c>
      <c r="AM433">
        <f>SUM(AK433:AL433)</f>
        <v/>
      </c>
      <c r="AN433">
        <f>IFERROR(ROUND(V433/$AD433*$AH433,0),0)</f>
        <v/>
      </c>
      <c r="AO433">
        <f>IFERROR(ROUND(W433/$AD433*$AH433,0),0)</f>
        <v/>
      </c>
      <c r="AP433">
        <f>IFERROR(ROUND(X433/$AD433*$AE433,0),0)</f>
        <v/>
      </c>
      <c r="AQ433">
        <f>IFERROR(ROUND(Y433/$AD433*$AH433,0),0)</f>
        <v/>
      </c>
      <c r="AR433">
        <f>IFERROR(ROUND(Z433/$AD433*$AH433,0),0)</f>
        <v/>
      </c>
      <c r="AS433">
        <f>IFERROR(ROUND(AA433/$AD433*$AH433,0),0)</f>
        <v/>
      </c>
      <c r="AT433">
        <f>IFERROR(IF((AE433+AF433+AG433)&gt;13,AB433,ROUND(AB433/AD433*AH433,0)),0)</f>
        <v/>
      </c>
      <c r="AU433">
        <f>IFERROR(INDEX(ADJ!$A$1:$BZ$1000,MATCH(PAYROLL!D433,ADJ!A$1:A$500,0),MATCH(PAYROLL!AU$2,ADJ!$2:$2,0)),0)</f>
        <v/>
      </c>
      <c r="AV433">
        <f>ROUND(SUM(AN433:AU433),0)</f>
        <v/>
      </c>
      <c r="AW433">
        <f>IFERROR(INDEX(TIMESHEET!$A$1:$AI$5000,MATCH(PAYROLL!D433,TIMESHEET!A$1:A$500,0),MATCH("T620",TIMESHEET!$2:$2,0)),0)</f>
        <v/>
      </c>
      <c r="AX433">
        <f>IFERROR(INDEX(TIMESHEET!$A$1:$AI$5000,MATCH(PAYROLL!D433,TIMESHEET!A$1:A$500,0),MATCH("T601",TIMESHEET!$2:$2,0)),0)</f>
        <v/>
      </c>
      <c r="AY433">
        <f>IFERROR(INDEX(TIMESHEET!$A$1:$AI$5000,MATCH(PAYROLL!D433,TIMESHEET!A$1:A$500,0),MATCH("T602",TIMESHEET!$2:$2,0)),0)</f>
        <v/>
      </c>
      <c r="AZ433">
        <f>IFERROR(INDEX(TIMESHEET!$A$1:$AI$5000,MATCH(PAYROLL!D433,TIMESHEET!A$1:A$500,0),MATCH("T603",TIMESHEET!$2:$2,0)),0)</f>
        <v/>
      </c>
      <c r="BA433">
        <f>IFERROR(INDEX(TIMESHEET!$A$1:$AI$5000,MATCH(PAYROLL!D433,TIMESHEET!A$1:A$500,0),MATCH("T611",TIMESHEET!$2:$2,0)),0)</f>
        <v/>
      </c>
      <c r="BB433">
        <f>IFERROR(INDEX(TIMESHEET!$A$1:$AI$5000,MATCH(PAYROLL!D433,TIMESHEET!A$1:A$500,0),MATCH("T612",TIMESHEET!$2:$2,0)),0)</f>
        <v/>
      </c>
      <c r="BC433">
        <f>IFERROR(INDEX(TIMESHEET!$A$1:$AI$5000,MATCH(PAYROLL!D433,TIMESHEET!A$1:A$500,0),MATCH("T613",TIMESHEET!$2:$2,0)),0)</f>
        <v/>
      </c>
      <c r="BD433">
        <f>IFERROR(INDEX(TIMESHEET!$A$1:$AI$5000,MATCH(PAYROLL!D433,TIMESHEET!A$1:A$500,0),MATCH("T500",TIMESHEET!$2:$2,0)),0)</f>
        <v/>
      </c>
      <c r="BE433">
        <f>IFERROR(IF(LEFT(INDEX(PIS!O$1:O$500,MATCH(D433,PIS!C$1:C$500)),1)="M",T433/AD433/8*(AW433+AX433*1.5+AY433*2+AZ433*3+BA433*2.1+BB433*2.7+BC433*3.9+BD433*0.3),T433/8*(AW433+AX433*1.5+AY433*2+AZ433*3+BA433*2.1+BB433*2.7+BC433*3.9+BD433*0.3)),0)</f>
        <v/>
      </c>
      <c r="BF433">
        <f>IFERROR(INDEX(ADJ!$A$1:$BZ$1000,MATCH(PAYROLL!$D433,ADJ!A$1:A$500,0),MATCH(PAYROLL!BF$2,ADJ!$2:$2,0)),0)</f>
        <v/>
      </c>
      <c r="BG433">
        <f>IFERROR(INDEX(ADJ!$A$1:$BZ$1000,MATCH(PAYROLL!D433,ADJ!A$1:A$500,0),MATCH(PAYROLL!BG$2,ADJ!$2:$2,0)),0)</f>
        <v/>
      </c>
      <c r="BH433">
        <f>IFERROR(INDEX(ADJ!$A$1:$BZ$1000,MATCH(PAYROLL!D433,ADJ!A$1:A$500,0),MATCH(PAYROLL!BH$2,ADJ!$2:$2,0)),0)</f>
        <v/>
      </c>
      <c r="BI433">
        <f>IFERROR(INDEX(ADJ!$A$1:$BZ$1000,MATCH(PAYROLL!D433,ADJ!A$1:A$500,0),MATCH(PAYROLL!BI$2,ADJ!$2:$2,0)),0)</f>
        <v/>
      </c>
      <c r="BJ433">
        <f>IFERROR(INDEX(ADJ!$A$1:$BZ$1000,MATCH(PAYROLL!D433,ADJ!A$1:A$500,0),MATCH(PAYROLL!BJ$2,ADJ!$2:$2,0)),0)</f>
        <v/>
      </c>
      <c r="BK433">
        <f>SUM(BF433:BJ433)</f>
        <v/>
      </c>
      <c r="BL433">
        <f>IFERROR(INDEX(ADJ!$A$1:$BZ$1000,MATCH(PAYROLL!D433,ADJ!A$1:A$500,0),MATCH(PAYROLL!BL$2,ADJ!$2:$2,0)),0)</f>
        <v/>
      </c>
      <c r="BM433">
        <f>IFERROR(INDEX(ADJ!$A$1:$BZ$1000,MATCH(PAYROLL!D433,ADJ!A$1:A$500,0),MATCH(PAYROLL!BM$2,ADJ!$2:$2,0)),0)</f>
        <v/>
      </c>
      <c r="BN433">
        <f>IFERROR(INDEX(ADJ!$A$1:$BZ$1000,MATCH(PAYROLL!D433,ADJ!A$1:A$500,0),MATCH(PAYROLL!BN$2,ADJ!$2:$2,0)),0)</f>
        <v/>
      </c>
      <c r="BO433">
        <f>IFERROR(INDEX(ADJ!$A$1:$BZ$1000,MATCH(PAYROLL!D433,ADJ!A$1:A$500,0),MATCH(PAYROLL!BO$2,ADJ!$2:$2,0)),0)</f>
        <v/>
      </c>
      <c r="BP433">
        <f>SUM(AM433,AV433,BE433,BK433,BL433:BO433)</f>
        <v/>
      </c>
      <c r="BQ433">
        <f>BO433</f>
        <v/>
      </c>
      <c r="BR433">
        <f>IFERROR(ROUND(IF(LEFT(INDEX(PIS!O$1:O$500,MATCH(D433,PIS!C$1:C$500)),1)="D",T433/8*(BD433*0.3),IF(LEFT(INDEX(PIS!O$1:O$500,MATCH(D433,PIS!C$1:C$500)),1)="H",T433*($BD433*0.3),T433/$AD433/8*($BD433*0.3))),0),0)</f>
        <v/>
      </c>
      <c r="BS433">
        <f>IF(AP433&lt;1,0,MIN(AP433,730000))</f>
        <v/>
      </c>
      <c r="BT433">
        <f>IFERROR(ROUND((BE433-SUM(AW433:BC433)*T433/AD433/8),0)-BR433,0)</f>
        <v/>
      </c>
      <c r="BU433">
        <f>AO433</f>
        <v/>
      </c>
      <c r="BV433">
        <f>SUM(BQ433:BU433)</f>
        <v/>
      </c>
      <c r="BW433">
        <f>BP433-BV433</f>
        <v/>
      </c>
      <c r="BX433">
        <f>IFERROR(IF(RIGHT(INDEX(PIS!O$1:O$500,MATCH(D433,PIS!C$1:C$500)),5)="Gross",MIN(U433+V433,VLOOKUP("R700",TSC!B:C,2,0)*VLOOKUP("R101",TSC!B:C,2,0))*VLOOKUP("R701",TSC!B:C,2,0)%,0),0)</f>
        <v/>
      </c>
      <c r="BY433">
        <f>IFERROR(IF(RIGHT(INDEX(PIS!O$1:O$500,MATCH(D433,PIS!C$1:C$500)),5)="Gross",MIN(U433+V433,VLOOKUP("R700",TSC!B:C,2,0)*VLOOKUP("R101",TSC!B:C,2,0))*VLOOKUP("T704",TSC!B:C,2,0)%,0),0)</f>
        <v/>
      </c>
      <c r="BZ433">
        <f>IFERROR(IF(RIGHT(INDEX(PIS!O$1:O$500,MATCH(D433,PIS!C$1:C$500)),5)="Gross",MIN(U433+V433,VLOOKUP("R700",TSC!B:C,2,0)*VLOOKUP("1",TSC!F:G,2,0))*VLOOKUP("T705",TSC!B:C,2,0)%,0),0)</f>
        <v/>
      </c>
      <c r="CA433">
        <f>IFERROR(INDEX(ADJ!$A$1:$BZ$1000,MATCH(PAYROLL!D433,ADJ!A$1:A$500,0),MATCH(PAYROLL!CA$2,ADJ!$2:$2,0)),0)</f>
        <v/>
      </c>
      <c r="CB433">
        <f>IFERROR(INDEX(ADJ!$A$1:$BZ$1000,MATCH(PAYROLL!D433,ADJ!A$1:A$500,0),MATCH(PAYROLL!CB$2,ADJ!$2:$2,0)),0)</f>
        <v/>
      </c>
      <c r="CC433">
        <f>SUM(BX433:CB433)</f>
        <v/>
      </c>
      <c r="CD433">
        <f>IFERROR(INDEX(PIS!$A$1:$BZ$1000,MATCH(PAYROLL!D433,PIS!C$1:C$500,0),MATCH(PAYROLL!CD$1,PIS!$1:$1,0)),0)</f>
        <v/>
      </c>
      <c r="CE433">
        <f>IFERROR(IF(OR(INDEX(PIS!P$1:P$500,MATCH(D433,PIS!C$1:C$500,0))="LT2",INDEX(PIS!P$1:P$500,MATCH(D433,PIS!C$1:C$500,0))="P10"),0,SUM(CC433,CD433*VLOOKUP("R601",TSC!B:C,2,0),VLOOKUP("R602",TSC!B:C,2,0))),0)</f>
        <v/>
      </c>
      <c r="CF433">
        <f>MAX(BW433-CE433,0)</f>
        <v/>
      </c>
      <c r="CG433">
        <f>IFERROR(IF(OR(RIGHT(INDEX(PIS!P$1:P$500,MATCH(D433,PIS!C$1:C$500)),5)="P10",RIGHT(INDEX(PIS!P$1:P$500,MATCH(D433,PIS!C$1:C$500)),5)="CK"),0,IF(CF433&lt;=5000000,CF433*5%,IF(CF433&lt;=10000000,CF433*10%-250000,IF(CF433&lt;=18000000,CF433*15%-750000,IF(CF433&lt;=32000000,CF433*20%-1650000,IF(CF433&lt;=52000000,CF433*25%-3250000,IF(CF433&lt;=80000000,BH433*30%-5850000,CF433*35%-9850000))))))),0)</f>
        <v/>
      </c>
      <c r="CH433">
        <f>IFERROR(IF(OR(INDEX(PIS!P$1:P$500,MATCH(D433,PIS!C$1:C$500))="LT",INDEX(PIS!P$1:P$500,MATCH(D433,PIS!C$1:C$500))="CK"),0,IF(CF433&lt;2000000,0,CF433*10%)),0)</f>
        <v/>
      </c>
      <c r="CI433">
        <f>IFERROR(INDEX(ADJ!$A$1:$BZ$1000,MATCH(PAYROLL!D433,ADJ!A$1:A$500,0),MATCH(PAYROLL!CI$2,ADJ!$2:$2,0)),0)</f>
        <v/>
      </c>
      <c r="CJ433">
        <f>IFERROR(INDEX(ADJ!$A$1:$BZ$1000,MATCH(PAYROLL!D433,ADJ!A$1:A$500,0),MATCH(PAYROLL!CJ$2,ADJ!$2:$2,0)),0)</f>
        <v/>
      </c>
      <c r="CK433">
        <f>IFERROR(INDEX(ADJ!$A$1:$BZ$1000,MATCH(PAYROLL!D433,ADJ!A$1:A$500,0),MATCH(PAYROLL!CK$2,ADJ!$2:$2,0)),0)</f>
        <v/>
      </c>
      <c r="CL433">
        <f>SUM(CG433:CK433)</f>
        <v/>
      </c>
      <c r="CM433">
        <f>ROUND(SUM(CH433:CK433),0)</f>
        <v/>
      </c>
      <c r="CN433">
        <f>IFERROR(INDEX(CSDA!D$1:D$500,MATCH($CN$2,CSDA!C$1:C$500,0))*INDEX(PIS!V$1:V$500,MATCH(D433,PIS!C$1:C$500))+INDEX(ADJ!$A$1:$BZ$1000,MATCH(PAYROLL!D433,ADJ!A$1:A$500,0),MATCH(PAYROLL!CN$2,ADJ!$2:$2,0)),0)</f>
        <v/>
      </c>
      <c r="CO433">
        <f>IFERROR(INDEX(ADJ!$A$1:$BZ$1000,MATCH(PAYROLL!D433,ADJ!A$1:A$500,0),MATCH(PAYROLL!CO$2,ADJ!$2:$2,0)),0)</f>
        <v/>
      </c>
      <c r="CP433">
        <f>IFERROR(INDEX(ADJ!$A$1:$BZ$1000,MATCH(PAYROLL!D433,ADJ!A$1:A$500,0),MATCH(PAYROLL!CP$2,ADJ!$2:$2,0)),0)</f>
        <v/>
      </c>
      <c r="CQ433">
        <f>BP433-CL433-CI433-CM433-CN433-CO433-CP433-CC433</f>
        <v/>
      </c>
      <c r="CR433">
        <f>IFERROR(IF(RIGHT(INDEX(PIS!O$1:O$500,MATCH(D433,PIS!C$1:C$500,0)),5)="Gross",MIN(U433+V433,VLOOKUP("R700",TSC!B:C,2,0)*VLOOKUP("R101",TSC!B:C,2,0))*(VLOOKUP("T711",TSC!B:C,2,0)+VLOOKUP("T712",TSC!B:C,2,0))%,MIN(T433+V433,VLOOKUP("R700",TSC!B:C,2,0)*VLOOKUP("R101",TSC!B:C,2,0))*(VLOOKUP("T711",TSC!B:C,2,0)+VLOOKUP("T712",TSC!B:C,2,0)+VLOOKUP("R701",TSC!B:C,2,0))%),0)</f>
        <v/>
      </c>
      <c r="CS433">
        <f>IFERROR(IF(RIGHT(INDEX(PIS!O$1:O$500,MATCH(D433,PIS!C$1:C$500,0)),5)="Gross",MIN(U433+V433,VLOOKUP("R700",TSC!B:C,2,0)*VLOOKUP("R101",TSC!B:C,2,0))*(VLOOKUP("T714",TSC!B:C,2,0))%,MIN(T433+V433,VLOOKUP("R700",TSC!B:C,2,0)*VLOOKUP("R101",TSC!B:C,2,0))*(VLOOKUP("T704",TSC!B:C,2,0)+VLOOKUP("T714",TSC!B:C,2,0))%),0)</f>
        <v/>
      </c>
      <c r="CT433">
        <f>IFERROR(IF(RIGHT(INDEX(PIS!O$1:O$500,MATCH(D433,PIS!C$1:C$500,0)),5)="Gross",MIN(U433+V433,VLOOKUP("R700",TSC!B:C,2,0)*VLOOKUP("R101",TSC!B:C,2,0))*VLOOKUP("T705",TSC!B:C,2,0)%,MIN(T433+V433,VLOOKUP("R700",TSC!B:C,2,0)*VLOOKUP("R101",TSC!B:C,2,0))*VLOOKUP("T705",TSC!B:C,2,0)%),0)</f>
        <v/>
      </c>
      <c r="CU433">
        <f>IFERROR(IF(RIGHT(INDEX(PIS!O$1:O$500,MATCH(D433,PIS!C$1:C$500,0)),5)="Gross",MIN(U433+V433,VLOOKUP("R700",TSC!B:C,2,0)*VLOOKUP("R101",TSC!B:C,2,0))*(VLOOKUP("T713",TSC!B:C,2,0))%,MIN(T433+V433,VLOOKUP("R700",TSC!B:C,2,0)*VLOOKUP("R101",TSC!B:C,2,0))*(VLOOKUP("T713",TSC!B:C,2,0))%),0)</f>
        <v/>
      </c>
      <c r="CV433">
        <f>IFERROR(INDEX(ADJ!$A$1:$BZ$1000,MATCH(PAYROLL!D433,ADJ!A$1:A$500,0),MATCH(PAYROLL!CV$2,ADJ!$2:$2,0)),0)</f>
        <v/>
      </c>
      <c r="CW433">
        <f>IFERROR(INDEX(ADJ!$A$1:$BZ$1000,MATCH(PAYROLL!D433,ADJ!A$1:A$500,0),MATCH(PAYROLL!CW$2,ADJ!$2:$2,0)),0)</f>
        <v/>
      </c>
      <c r="CX433">
        <f>SUM(CR433:CW433)</f>
        <v/>
      </c>
      <c r="CY433">
        <f>ROUND(IF(CR433&gt;0,T433+V433*VLOOKUP("R202",TSC!$B$1:$C$500,2,0),0),0)</f>
        <v/>
      </c>
      <c r="CZ433">
        <f>IFERROR(INDEX(CSDA!D$1:D$500,MATCH($CZ$2,CSDA!C$1:C$500,0)),0)</f>
        <v/>
      </c>
      <c r="DA433">
        <f>ROUND(T433*0.7%,0)</f>
        <v/>
      </c>
      <c r="DB433">
        <f>ROUND(T433/12,0)</f>
        <v/>
      </c>
      <c r="DC433">
        <f ref="DC433" t="array">IFERROR(INDEX(CSDA!D$1:D$500,MATCH("Trích giữ"&amp;PAYROLL!DC$2,CSDA!A$1:A$500&amp;CSDA!C$1:C$500,0)),0)</f>
        <v/>
      </c>
      <c r="DD433">
        <f ref="DD433" t="array">IFERROR(INDEX(CSDA!D$1:D$500,MATCH("Trích giữ"&amp;PAYROLL!DD$2,CSDA!A$1:A$500&amp;CSDA!C$1:C$500,0)),0)</f>
        <v/>
      </c>
      <c r="DE433">
        <f ref="DE433" t="array">IFERROR(INDEX(CSDA!D$1:D$500,MATCH("Trích giữ"&amp;PAYROLL!DE$2,CSDA!A$1:A$500&amp;CSDA!C$1:C$500,0)),0)</f>
        <v/>
      </c>
      <c r="DF433">
        <f>IFERROR(INDEX(CSDA!D$1:D$500,MATCH(PAYROLL!DF$2,CSDA!C$1:C$500,0)),0)</f>
        <v/>
      </c>
      <c r="DG433">
        <f ref="DG433" t="array">IFERROR(INDEX(CSDA!D$1:D$500,MATCH("Trích giữ"&amp;PAYROLL!DG$2,CSDA!A$1:A$500&amp;CSDA!C$1:C$500,0)),0)</f>
        <v/>
      </c>
      <c r="DH433">
        <f>ROUND(T433/26,0)</f>
        <v/>
      </c>
      <c r="DI433">
        <f ref="DI433" t="array">IFERROR(INDEX(CSDA!D$1:D$500,MATCH("Trích giữ"&amp;PAYROLL!DI$2,CSDA!A$1:A$500&amp;CSDA!C$1:C$500,0)),0)</f>
        <v/>
      </c>
      <c r="DJ433">
        <f>IF(U433=0,T433*21.5%-BL433,0)</f>
        <v/>
      </c>
      <c r="DK433">
        <f ref="DK433" t="array">IFERROR(INDEX(CSDA!D$1:D$500,MATCH("Trích giữ"&amp;PAYROLL!DK$2,CSDA!A$1:A$500&amp;CSDA!C$1:C$500,0)),0)</f>
        <v/>
      </c>
      <c r="DL433">
        <f>IFERROR(INDEX(CSDA!D$1:D$500,MATCH(PAYROLL!DL$2,CSDA!C$1:C$500,0))/12,0)</f>
        <v/>
      </c>
      <c r="DM433">
        <f>SUM(DB433:DL433)</f>
        <v/>
      </c>
      <c r="DN433">
        <f>IFERROR(INDEX(ADJ!$A$1:$BZ$1000,MATCH(PAYROLL!D433,ADJ!A$1:A$500,0),MATCH(PAYROLL!DN$2,ADJ!$2:$2,0)),0)</f>
        <v/>
      </c>
      <c r="DO433">
        <f>IFERROR(SUM(BP433,DM433:DN433,CX433:DA433)-DT433,0)</f>
        <v/>
      </c>
      <c r="DP433">
        <f ref="DP433" t="array">SUM(BW433*IFERROR(INDEX(CSDA!D$1:D$500,MATCH(BW$2,CSDA!C$1:C$500,0)),0)%,CX433*IFERROR(INDEX(CSDA!D$1:D$500,MATCH(CX$2,CSDA!C$1:C$500,0)),0)%,DA433*IFERROR(INDEX(CSDA!D$1:D$500,MATCH(DA$2,CSDA!C$1:C$500,0)),0)%,DB433*IFERROR(INDEX(CSDA!D$1:D$500,MATCH(DB$2,CSDA!C$1:C$500,0)),0)%,DF433*IFERROR(INDEX(CSDA!D$1:D$500,MATCH("Phí dịch vụ"&amp;PAYROLL!DF$2,CSDA!A$1:A$500&amp;CSDA!C$1:C$500,0)),0)%,DC433*IFERROR(INDEX(CSDA!D$1:D$500,MATCH("Phí dịch vụ"&amp;PAYROLL!DC$2,CSDA!A$1:A$500&amp;CSDA!C$1:C$500,0)),0)%,DH433*IFERROR(INDEX(CSDA!D$1:D$500,MATCH("Phí dịch vụ"&amp;PAYROLL!DH$2,CSDA!A$1:A$500&amp;CSDA!C$1:C$500,0)),0)%,DJ433*IFERROR(INDEX(CSDA!D$1:D$500,MATCH("Phí dịch vụ"&amp;PAYROLL!DJ$2,CSDA!A$1:A$500&amp;CSDA!C$1:C$500,0)),0)%,BN433*IFERROR(INDEX(CSDA!D$1:D$500,MATCH(BN$2,CSDA!C$1:C$500,0)),0)%)-BN433*7%</f>
        <v/>
      </c>
      <c r="DQ433">
        <f>IFERROR(INDEX(ADJ!$A$1:$BZ$1000,MATCH(PAYROLL!D433,ADJ!A$1:A$500,0),MATCH(PAYROLL!DQ$2,ADJ!$2:$2,0)),0)</f>
        <v/>
      </c>
      <c r="DR433">
        <f>IFERROR(INDEX(ADJ!$A$1:$BZ$1000,MATCH(PAYROLL!D433,ADJ!A$1:A$500,0),MATCH(PAYROLL!DR$2,ADJ!$2:$2,0)),0)</f>
        <v/>
      </c>
      <c r="DS433">
        <f>SUM(DP433:DR433)</f>
        <v/>
      </c>
      <c r="DT433">
        <f>EK433</f>
        <v/>
      </c>
      <c r="DU433">
        <f>SUM(DO433:DR433)</f>
        <v/>
      </c>
      <c r="DV433">
        <f>ROUND(DU433*0.1,0)</f>
        <v/>
      </c>
      <c r="DW433">
        <f>DU433+DV433</f>
        <v/>
      </c>
      <c r="DZ433">
        <f>IFERROR(INDEX(ADJ!$A$1:$BZ$1000,MATCH(PAYROLL!$D433,ADJ!A$1:A$500,0),MATCH(PAYROLL!DZ$2,ADJ!$2:$2,0)),0)</f>
        <v/>
      </c>
      <c r="EA433">
        <f>IFERROR(INDEX(ADJ!$A$1:$BZ$1000,MATCH(PAYROLL!$D433,ADJ!A$1:A$500,0),MATCH(PAYROLL!EA$2,ADJ!$2:$2,0)),0)</f>
        <v/>
      </c>
      <c r="EB433">
        <f>IFERROR(INDEX(ADJ!$A$1:$BZ$1000,MATCH(PAYROLL!$D433,ADJ!A$1:A$500,0),MATCH(PAYROLL!EB$2,ADJ!$2:$2,0)),0)</f>
        <v/>
      </c>
      <c r="EC433">
        <f>IFERROR(INDEX(ADJ!$A$1:$BZ$1000,MATCH(PAYROLL!$D433,ADJ!A$1:A$500,0),MATCH(PAYROLL!EC$2,ADJ!$2:$2,0)),0)</f>
        <v/>
      </c>
      <c r="ED433">
        <f>IFERROR(INDEX(ADJ!$A$1:$BZ$1000,MATCH(PAYROLL!$D433,ADJ!A$1:A$500,0),MATCH(PAYROLL!ED$2,ADJ!$2:$2,0)),0)</f>
        <v/>
      </c>
      <c r="EE433">
        <f>IFERROR(INDEX(ADJ!$A$1:$BZ$1000,MATCH(PAYROLL!$D433,ADJ!A$1:A$500,0),MATCH(PAYROLL!EE$2,ADJ!$2:$2,0)),0)</f>
        <v/>
      </c>
      <c r="EF433">
        <f>IFERROR(INDEX(ADJ!$A$1:$BZ$1000,MATCH(PAYROLL!$D433,ADJ!A$1:A$500,0),MATCH(PAYROLL!EF$2,ADJ!$2:$2,0)),0)</f>
        <v/>
      </c>
      <c r="EG433">
        <f>IFERROR(INDEX(ADJ!$A$1:$BZ$1000,MATCH(PAYROLL!$D433,ADJ!A$1:A$500,0),MATCH(PAYROLL!EG$2,ADJ!$2:$2,0)),0)</f>
        <v/>
      </c>
      <c r="EH433">
        <f>IFERROR(INDEX(ADJ!$A$1:$BZ$1000,MATCH(PAYROLL!$D433,ADJ!A$1:A$500,0),MATCH(PAYROLL!EH$2,ADJ!$2:$2,0)),0)</f>
        <v/>
      </c>
      <c r="EI433">
        <f>IFERROR(INDEX(ADJ!$A$1:$BZ$1000,MATCH(PAYROLL!D433,ADJ!A$1:A$500,0),MATCH(PAYROLL!EI$2,ADJ!$2:$2,0)),0)</f>
        <v/>
      </c>
      <c r="EJ433">
        <f>IFERROR(INDEX(ADJ!$A$1:$BZ$1000,MATCH(PAYROLL!$D433,ADJ!A$1:A$500,0),MATCH(PAYROLL!EJ$2,ADJ!$2:$2,0)),0)</f>
        <v/>
      </c>
      <c r="EK433">
        <f>SUM(DZ433:EJ433)</f>
        <v/>
      </c>
    </row>
    <row r="434">
      <c r="A434" t="n">
        <v>432</v>
      </c>
      <c r="B434" t="inlineStr">
        <is>
          <t>Nguyễn Khắc Tỉnh</t>
        </is>
      </c>
      <c r="D434" t="inlineStr">
        <is>
          <t>148051-03</t>
        </is>
      </c>
      <c r="S434">
        <f>IFERROR(INDEX(PIS!$A$1:$BZ$1000,MATCH($D434,PIS!C$1:C$500,0),MATCH("Lương CB tháng trước",PIS!$1:$1,0)),0)</f>
        <v/>
      </c>
      <c r="T434">
        <f>IFERROR(INDEX(PIS!$A$1:$BZ$1000,MATCH($D434,PIS!C$1:C$500,0),MATCH("Lương CB hiện tại",PIS!$1:$1,0)),0)</f>
        <v/>
      </c>
      <c r="U434">
        <f>IFERROR(INDEX(PIS!$A$1:$BZ$1000,MATCH($D434,PIS!C$1:C$500,0),MATCH("Lương đóng BHBB",PIS!$1:$1,0)),0)</f>
        <v/>
      </c>
      <c r="V434">
        <f>IFERROR(INDEX(PIS!$A$1:$BZ$1000,MATCH($D434,PIS!C$1:C$500,0),MATCH(V$2,PIS!$2:$2,0)),0)</f>
        <v/>
      </c>
      <c r="W434">
        <f>IFERROR(INDEX(PIS!$A$1:$BZ$1000,MATCH($D434,PIS!C$1:C$500,0),MATCH(W$2,PIS!$2:$2,0)),0)</f>
        <v/>
      </c>
      <c r="X434">
        <f>IFERROR(INDEX(PIS!$A$1:$BZ$1000,MATCH($D434,PIS!C$1:C$500,0),MATCH(X$2,PIS!$2:$2,0)),0)</f>
        <v/>
      </c>
      <c r="Y434">
        <f>IFERROR(INDEX(PIS!$A$1:$BZ$1000,MATCH($D434,PIS!C$1:C$500,0),MATCH(Y$2,PIS!$2:$2,0)),0)</f>
        <v/>
      </c>
      <c r="Z434">
        <f>IFERROR(INDEX(PIS!$A$1:$BZ$1000,MATCH($D434,PIS!C$1:C$500,0),MATCH(Z$2,PIS!$2:$2,0)),0)</f>
        <v/>
      </c>
      <c r="AA434">
        <f>IFERROR(INDEX(PIS!$A$1:$BZ$1000,MATCH($D434,PIS!C$1:C$500,0),MATCH(AA$2,PIS!$2:$2,0)),0)</f>
        <v/>
      </c>
      <c r="AB434">
        <f>IFERROR(INDEX(PIS!$A$1:$BZ$1000,MATCH($D434,PIS!C$1:C$500,0),MATCH(AB$2,PIS!$2:$2,0)),0)</f>
        <v/>
      </c>
      <c r="AC434">
        <f>SUM(V434:AB434)</f>
        <v/>
      </c>
      <c r="AD434">
        <f>IFERROR(INDEX(TIMESHEET!$A$1:$AI$5000,MATCH($D434,TIMESHEET!A$1:A$500,0),MATCH("T100",TIMESHEET!$2:$2,0))-2,0)</f>
        <v/>
      </c>
      <c r="AE434">
        <f>IFERROR(INDEX(TIMESHEET!$A$1:$AI$5000,MATCH($D434,TIMESHEET!A$1:A$500,0),MATCH("T202",TIMESHEET!$2:$2,0)),0)</f>
        <v/>
      </c>
      <c r="AF434">
        <f>IFERROR(INDEX(TIMESHEET!$A$1:$AI$5000,MATCH($D434,TIMESHEET!A$1:A$500,0),MATCH("T302",TIMESHEET!$2:$2,0)),0)</f>
        <v/>
      </c>
      <c r="AG434">
        <f>IFERROR(INDEX(TIMESHEET!$A$1:$AI$5000,MATCH($D434,TIMESHEET!A$1:A$500,0),MATCH("T406",TIMESHEET!$2:$2,0)),0)</f>
        <v/>
      </c>
      <c r="AH434">
        <f>AE434+AG434</f>
        <v/>
      </c>
      <c r="AI434">
        <f>IFERROR(INDEX(TIMESHEET!$A$1:$AI$5000,MATCH($D434,TIMESHEET!A$1:A$500,0),MATCH("T701",TIMESHEET!$2:$2,0)),0)</f>
        <v/>
      </c>
      <c r="AJ434">
        <f>IFERROR(INDEX(TIMESHEET!$A$1:$AI$5000,MATCH($D434,TIMESHEET!B$1:B$500,0),MATCH("T320",TIMESHEET!$2:$2,0)),0)</f>
        <v/>
      </c>
      <c r="AK434">
        <f>IFERROR(IF(LEFT(INDEX(PIS!O$1:O$500,MATCH(D434,PIS!C$1:C$500)),1)="M",T434/AD434*SUM(AE434:AG434),T434*AD434),0)</f>
        <v/>
      </c>
      <c r="AL434">
        <f>IFERROR(INDEX(ADJ!$A$1:$BZ$1000,MATCH(PAYROLL!D434,ADJ!A$1:A$500,0),MATCH(PAYROLL!AL$2,ADJ!$2:$2,0)),0)</f>
        <v/>
      </c>
      <c r="AM434">
        <f>SUM(AK434:AL434)</f>
        <v/>
      </c>
      <c r="AN434">
        <f>IFERROR(ROUND(V434/$AD434*$AH434,0),0)</f>
        <v/>
      </c>
      <c r="AO434">
        <f>IFERROR(ROUND(W434/$AD434*$AH434,0),0)</f>
        <v/>
      </c>
      <c r="AP434">
        <f>IFERROR(ROUND(X434/$AD434*$AE434,0),0)</f>
        <v/>
      </c>
      <c r="AQ434">
        <f>IFERROR(ROUND(Y434/$AD434*$AH434,0),0)</f>
        <v/>
      </c>
      <c r="AR434">
        <f>IFERROR(ROUND(Z434/$AD434*$AH434,0),0)</f>
        <v/>
      </c>
      <c r="AS434">
        <f>IFERROR(ROUND(AA434/$AD434*$AH434,0),0)</f>
        <v/>
      </c>
      <c r="AT434">
        <f>IFERROR(IF((AE434+AF434+AG434)&gt;13,AB434,ROUND(AB434/AD434*AH434,0)),0)</f>
        <v/>
      </c>
      <c r="AU434">
        <f>IFERROR(INDEX(ADJ!$A$1:$BZ$1000,MATCH(PAYROLL!D434,ADJ!A$1:A$500,0),MATCH(PAYROLL!AU$2,ADJ!$2:$2,0)),0)</f>
        <v/>
      </c>
      <c r="AV434">
        <f>ROUND(SUM(AN434:AU434),0)</f>
        <v/>
      </c>
      <c r="AW434">
        <f>IFERROR(INDEX(TIMESHEET!$A$1:$AI$5000,MATCH(PAYROLL!D434,TIMESHEET!A$1:A$500,0),MATCH("T620",TIMESHEET!$2:$2,0)),0)</f>
        <v/>
      </c>
      <c r="AX434">
        <f>IFERROR(INDEX(TIMESHEET!$A$1:$AI$5000,MATCH(PAYROLL!D434,TIMESHEET!A$1:A$500,0),MATCH("T601",TIMESHEET!$2:$2,0)),0)</f>
        <v/>
      </c>
      <c r="AY434">
        <f>IFERROR(INDEX(TIMESHEET!$A$1:$AI$5000,MATCH(PAYROLL!D434,TIMESHEET!A$1:A$500,0),MATCH("T602",TIMESHEET!$2:$2,0)),0)</f>
        <v/>
      </c>
      <c r="AZ434">
        <f>IFERROR(INDEX(TIMESHEET!$A$1:$AI$5000,MATCH(PAYROLL!D434,TIMESHEET!A$1:A$500,0),MATCH("T603",TIMESHEET!$2:$2,0)),0)</f>
        <v/>
      </c>
      <c r="BA434">
        <f>IFERROR(INDEX(TIMESHEET!$A$1:$AI$5000,MATCH(PAYROLL!D434,TIMESHEET!A$1:A$500,0),MATCH("T611",TIMESHEET!$2:$2,0)),0)</f>
        <v/>
      </c>
      <c r="BB434">
        <f>IFERROR(INDEX(TIMESHEET!$A$1:$AI$5000,MATCH(PAYROLL!D434,TIMESHEET!A$1:A$500,0),MATCH("T612",TIMESHEET!$2:$2,0)),0)</f>
        <v/>
      </c>
      <c r="BC434">
        <f>IFERROR(INDEX(TIMESHEET!$A$1:$AI$5000,MATCH(PAYROLL!D434,TIMESHEET!A$1:A$500,0),MATCH("T613",TIMESHEET!$2:$2,0)),0)</f>
        <v/>
      </c>
      <c r="BD434">
        <f>IFERROR(INDEX(TIMESHEET!$A$1:$AI$5000,MATCH(PAYROLL!D434,TIMESHEET!A$1:A$500,0),MATCH("T500",TIMESHEET!$2:$2,0)),0)</f>
        <v/>
      </c>
      <c r="BE434">
        <f>IFERROR(IF(LEFT(INDEX(PIS!O$1:O$500,MATCH(D434,PIS!C$1:C$500)),1)="M",T434/AD434/8*(AW434+AX434*1.5+AY434*2+AZ434*3+BA434*2.1+BB434*2.7+BC434*3.9+BD434*0.3),T434/8*(AW434+AX434*1.5+AY434*2+AZ434*3+BA434*2.1+BB434*2.7+BC434*3.9+BD434*0.3)),0)</f>
        <v/>
      </c>
      <c r="BF434">
        <f>IFERROR(INDEX(ADJ!$A$1:$BZ$1000,MATCH(PAYROLL!$D434,ADJ!A$1:A$500,0),MATCH(PAYROLL!BF$2,ADJ!$2:$2,0)),0)</f>
        <v/>
      </c>
      <c r="BG434">
        <f>IFERROR(INDEX(ADJ!$A$1:$BZ$1000,MATCH(PAYROLL!D434,ADJ!A$1:A$500,0),MATCH(PAYROLL!BG$2,ADJ!$2:$2,0)),0)</f>
        <v/>
      </c>
      <c r="BH434">
        <f>IFERROR(INDEX(ADJ!$A$1:$BZ$1000,MATCH(PAYROLL!D434,ADJ!A$1:A$500,0),MATCH(PAYROLL!BH$2,ADJ!$2:$2,0)),0)</f>
        <v/>
      </c>
      <c r="BI434">
        <f>IFERROR(INDEX(ADJ!$A$1:$BZ$1000,MATCH(PAYROLL!D434,ADJ!A$1:A$500,0),MATCH(PAYROLL!BI$2,ADJ!$2:$2,0)),0)</f>
        <v/>
      </c>
      <c r="BJ434">
        <f>IFERROR(INDEX(ADJ!$A$1:$BZ$1000,MATCH(PAYROLL!D434,ADJ!A$1:A$500,0),MATCH(PAYROLL!BJ$2,ADJ!$2:$2,0)),0)</f>
        <v/>
      </c>
      <c r="BK434">
        <f>SUM(BF434:BJ434)</f>
        <v/>
      </c>
      <c r="BL434">
        <f>IFERROR(INDEX(ADJ!$A$1:$BZ$1000,MATCH(PAYROLL!D434,ADJ!A$1:A$500,0),MATCH(PAYROLL!BL$2,ADJ!$2:$2,0)),0)</f>
        <v/>
      </c>
      <c r="BM434">
        <f>IFERROR(INDEX(ADJ!$A$1:$BZ$1000,MATCH(PAYROLL!D434,ADJ!A$1:A$500,0),MATCH(PAYROLL!BM$2,ADJ!$2:$2,0)),0)</f>
        <v/>
      </c>
      <c r="BN434">
        <f>IFERROR(INDEX(ADJ!$A$1:$BZ$1000,MATCH(PAYROLL!D434,ADJ!A$1:A$500,0),MATCH(PAYROLL!BN$2,ADJ!$2:$2,0)),0)</f>
        <v/>
      </c>
      <c r="BO434">
        <f>IFERROR(INDEX(ADJ!$A$1:$BZ$1000,MATCH(PAYROLL!D434,ADJ!A$1:A$500,0),MATCH(PAYROLL!BO$2,ADJ!$2:$2,0)),0)</f>
        <v/>
      </c>
      <c r="BP434">
        <f>SUM(AM434,AV434,BE434,BK434,BL434:BO434)</f>
        <v/>
      </c>
      <c r="BQ434">
        <f>BO434</f>
        <v/>
      </c>
      <c r="BR434">
        <f>IFERROR(ROUND(IF(LEFT(INDEX(PIS!O$1:O$500,MATCH(D434,PIS!C$1:C$500)),1)="D",T434/8*(BD434*0.3),IF(LEFT(INDEX(PIS!O$1:O$500,MATCH(D434,PIS!C$1:C$500)),1)="H",T434*($BD434*0.3),T434/$AD434/8*($BD434*0.3))),0),0)</f>
        <v/>
      </c>
      <c r="BS434">
        <f>IF(AP434&lt;1,0,MIN(AP434,730000))</f>
        <v/>
      </c>
      <c r="BT434">
        <f>IFERROR(ROUND((BE434-SUM(AW434:BC434)*T434/AD434/8),0)-BR434,0)</f>
        <v/>
      </c>
      <c r="BU434">
        <f>AO434</f>
        <v/>
      </c>
      <c r="BV434">
        <f>SUM(BQ434:BU434)</f>
        <v/>
      </c>
      <c r="BW434">
        <f>BP434-BV434</f>
        <v/>
      </c>
      <c r="BX434">
        <f>IFERROR(IF(RIGHT(INDEX(PIS!O$1:O$500,MATCH(D434,PIS!C$1:C$500)),5)="Gross",MIN(U434+V434,VLOOKUP("R700",TSC!B:C,2,0)*VLOOKUP("R101",TSC!B:C,2,0))*VLOOKUP("R701",TSC!B:C,2,0)%,0),0)</f>
        <v/>
      </c>
      <c r="BY434">
        <f>IFERROR(IF(RIGHT(INDEX(PIS!O$1:O$500,MATCH(D434,PIS!C$1:C$500)),5)="Gross",MIN(U434+V434,VLOOKUP("R700",TSC!B:C,2,0)*VLOOKUP("R101",TSC!B:C,2,0))*VLOOKUP("T704",TSC!B:C,2,0)%,0),0)</f>
        <v/>
      </c>
      <c r="BZ434">
        <f>IFERROR(IF(RIGHT(INDEX(PIS!O$1:O$500,MATCH(D434,PIS!C$1:C$500)),5)="Gross",MIN(U434+V434,VLOOKUP("R700",TSC!B:C,2,0)*VLOOKUP("1",TSC!F:G,2,0))*VLOOKUP("T705",TSC!B:C,2,0)%,0),0)</f>
        <v/>
      </c>
      <c r="CA434">
        <f>IFERROR(INDEX(ADJ!$A$1:$BZ$1000,MATCH(PAYROLL!D434,ADJ!A$1:A$500,0),MATCH(PAYROLL!CA$2,ADJ!$2:$2,0)),0)</f>
        <v/>
      </c>
      <c r="CB434">
        <f>IFERROR(INDEX(ADJ!$A$1:$BZ$1000,MATCH(PAYROLL!D434,ADJ!A$1:A$500,0),MATCH(PAYROLL!CB$2,ADJ!$2:$2,0)),0)</f>
        <v/>
      </c>
      <c r="CC434">
        <f>SUM(BX434:CB434)</f>
        <v/>
      </c>
      <c r="CD434">
        <f>IFERROR(INDEX(PIS!$A$1:$BZ$1000,MATCH(PAYROLL!D434,PIS!C$1:C$500,0),MATCH(PAYROLL!CD$1,PIS!$1:$1,0)),0)</f>
        <v/>
      </c>
      <c r="CE434">
        <f>IFERROR(IF(OR(INDEX(PIS!P$1:P$500,MATCH(D434,PIS!C$1:C$500,0))="LT2",INDEX(PIS!P$1:P$500,MATCH(D434,PIS!C$1:C$500,0))="P10"),0,SUM(CC434,CD434*VLOOKUP("R601",TSC!B:C,2,0),VLOOKUP("R602",TSC!B:C,2,0))),0)</f>
        <v/>
      </c>
      <c r="CF434">
        <f>MAX(BW434-CE434,0)</f>
        <v/>
      </c>
      <c r="CG434">
        <f>IFERROR(IF(OR(RIGHT(INDEX(PIS!P$1:P$500,MATCH(D434,PIS!C$1:C$500)),5)="P10",RIGHT(INDEX(PIS!P$1:P$500,MATCH(D434,PIS!C$1:C$500)),5)="CK"),0,IF(CF434&lt;=5000000,CF434*5%,IF(CF434&lt;=10000000,CF434*10%-250000,IF(CF434&lt;=18000000,CF434*15%-750000,IF(CF434&lt;=32000000,CF434*20%-1650000,IF(CF434&lt;=52000000,CF434*25%-3250000,IF(CF434&lt;=80000000,BH434*30%-5850000,CF434*35%-9850000))))))),0)</f>
        <v/>
      </c>
      <c r="CH434">
        <f>IFERROR(IF(OR(INDEX(PIS!P$1:P$500,MATCH(D434,PIS!C$1:C$500))="LT",INDEX(PIS!P$1:P$500,MATCH(D434,PIS!C$1:C$500))="CK"),0,IF(CF434&lt;2000000,0,CF434*10%)),0)</f>
        <v/>
      </c>
      <c r="CI434">
        <f>IFERROR(INDEX(ADJ!$A$1:$BZ$1000,MATCH(PAYROLL!D434,ADJ!A$1:A$500,0),MATCH(PAYROLL!CI$2,ADJ!$2:$2,0)),0)</f>
        <v/>
      </c>
      <c r="CJ434">
        <f>IFERROR(INDEX(ADJ!$A$1:$BZ$1000,MATCH(PAYROLL!D434,ADJ!A$1:A$500,0),MATCH(PAYROLL!CJ$2,ADJ!$2:$2,0)),0)</f>
        <v/>
      </c>
      <c r="CK434">
        <f>IFERROR(INDEX(ADJ!$A$1:$BZ$1000,MATCH(PAYROLL!D434,ADJ!A$1:A$500,0),MATCH(PAYROLL!CK$2,ADJ!$2:$2,0)),0)</f>
        <v/>
      </c>
      <c r="CL434">
        <f>SUM(CG434:CK434)</f>
        <v/>
      </c>
      <c r="CM434">
        <f>ROUND(SUM(CH434:CK434),0)</f>
        <v/>
      </c>
      <c r="CN434">
        <f>IFERROR(INDEX(CSDA!D$1:D$500,MATCH($CN$2,CSDA!C$1:C$500,0))*INDEX(PIS!V$1:V$500,MATCH(D434,PIS!C$1:C$500))+INDEX(ADJ!$A$1:$BZ$1000,MATCH(PAYROLL!D434,ADJ!A$1:A$500,0),MATCH(PAYROLL!CN$2,ADJ!$2:$2,0)),0)</f>
        <v/>
      </c>
      <c r="CO434">
        <f>IFERROR(INDEX(ADJ!$A$1:$BZ$1000,MATCH(PAYROLL!D434,ADJ!A$1:A$500,0),MATCH(PAYROLL!CO$2,ADJ!$2:$2,0)),0)</f>
        <v/>
      </c>
      <c r="CP434">
        <f>IFERROR(INDEX(ADJ!$A$1:$BZ$1000,MATCH(PAYROLL!D434,ADJ!A$1:A$500,0),MATCH(PAYROLL!CP$2,ADJ!$2:$2,0)),0)</f>
        <v/>
      </c>
      <c r="CQ434">
        <f>BP434-CL434-CI434-CM434-CN434-CO434-CP434-CC434</f>
        <v/>
      </c>
      <c r="CR434">
        <f>IFERROR(IF(RIGHT(INDEX(PIS!O$1:O$500,MATCH(D434,PIS!C$1:C$500,0)),5)="Gross",MIN(U434+V434,VLOOKUP("R700",TSC!B:C,2,0)*VLOOKUP("R101",TSC!B:C,2,0))*(VLOOKUP("T711",TSC!B:C,2,0)+VLOOKUP("T712",TSC!B:C,2,0))%,MIN(T434+V434,VLOOKUP("R700",TSC!B:C,2,0)*VLOOKUP("R101",TSC!B:C,2,0))*(VLOOKUP("T711",TSC!B:C,2,0)+VLOOKUP("T712",TSC!B:C,2,0)+VLOOKUP("R701",TSC!B:C,2,0))%),0)</f>
        <v/>
      </c>
      <c r="CS434">
        <f>IFERROR(IF(RIGHT(INDEX(PIS!O$1:O$500,MATCH(D434,PIS!C$1:C$500,0)),5)="Gross",MIN(U434+V434,VLOOKUP("R700",TSC!B:C,2,0)*VLOOKUP("R101",TSC!B:C,2,0))*(VLOOKUP("T714",TSC!B:C,2,0))%,MIN(T434+V434,VLOOKUP("R700",TSC!B:C,2,0)*VLOOKUP("R101",TSC!B:C,2,0))*(VLOOKUP("T704",TSC!B:C,2,0)+VLOOKUP("T714",TSC!B:C,2,0))%),0)</f>
        <v/>
      </c>
      <c r="CT434">
        <f>IFERROR(IF(RIGHT(INDEX(PIS!O$1:O$500,MATCH(D434,PIS!C$1:C$500,0)),5)="Gross",MIN(U434+V434,VLOOKUP("R700",TSC!B:C,2,0)*VLOOKUP("R101",TSC!B:C,2,0))*VLOOKUP("T705",TSC!B:C,2,0)%,MIN(T434+V434,VLOOKUP("R700",TSC!B:C,2,0)*VLOOKUP("R101",TSC!B:C,2,0))*VLOOKUP("T705",TSC!B:C,2,0)%),0)</f>
        <v/>
      </c>
      <c r="CU434">
        <f>IFERROR(IF(RIGHT(INDEX(PIS!O$1:O$500,MATCH(D434,PIS!C$1:C$500,0)),5)="Gross",MIN(U434+V434,VLOOKUP("R700",TSC!B:C,2,0)*VLOOKUP("R101",TSC!B:C,2,0))*(VLOOKUP("T713",TSC!B:C,2,0))%,MIN(T434+V434,VLOOKUP("R700",TSC!B:C,2,0)*VLOOKUP("R101",TSC!B:C,2,0))*(VLOOKUP("T713",TSC!B:C,2,0))%),0)</f>
        <v/>
      </c>
      <c r="CV434">
        <f>IFERROR(INDEX(ADJ!$A$1:$BZ$1000,MATCH(PAYROLL!D434,ADJ!A$1:A$500,0),MATCH(PAYROLL!CV$2,ADJ!$2:$2,0)),0)</f>
        <v/>
      </c>
      <c r="CW434">
        <f>IFERROR(INDEX(ADJ!$A$1:$BZ$1000,MATCH(PAYROLL!D434,ADJ!A$1:A$500,0),MATCH(PAYROLL!CW$2,ADJ!$2:$2,0)),0)</f>
        <v/>
      </c>
      <c r="CX434">
        <f>SUM(CR434:CW434)</f>
        <v/>
      </c>
      <c r="CY434">
        <f>ROUND(IF(CR434&gt;0,T434+V434*VLOOKUP("R202",TSC!$B$1:$C$500,2,0),0),0)</f>
        <v/>
      </c>
      <c r="CZ434">
        <f>IFERROR(INDEX(CSDA!D$1:D$500,MATCH($CZ$2,CSDA!C$1:C$500,0)),0)</f>
        <v/>
      </c>
      <c r="DA434">
        <f>ROUND(T434*0.7%,0)</f>
        <v/>
      </c>
      <c r="DB434">
        <f>ROUND(T434/12,0)</f>
        <v/>
      </c>
      <c r="DC434">
        <f ref="DC434" t="array">IFERROR(INDEX(CSDA!D$1:D$500,MATCH("Trích giữ"&amp;PAYROLL!DC$2,CSDA!A$1:A$500&amp;CSDA!C$1:C$500,0)),0)</f>
        <v/>
      </c>
      <c r="DD434">
        <f ref="DD434" t="array">IFERROR(INDEX(CSDA!D$1:D$500,MATCH("Trích giữ"&amp;PAYROLL!DD$2,CSDA!A$1:A$500&amp;CSDA!C$1:C$500,0)),0)</f>
        <v/>
      </c>
      <c r="DE434">
        <f ref="DE434" t="array">IFERROR(INDEX(CSDA!D$1:D$500,MATCH("Trích giữ"&amp;PAYROLL!DE$2,CSDA!A$1:A$500&amp;CSDA!C$1:C$500,0)),0)</f>
        <v/>
      </c>
      <c r="DF434">
        <f>IFERROR(INDEX(CSDA!D$1:D$500,MATCH(PAYROLL!DF$2,CSDA!C$1:C$500,0)),0)</f>
        <v/>
      </c>
      <c r="DG434">
        <f ref="DG434" t="array">IFERROR(INDEX(CSDA!D$1:D$500,MATCH("Trích giữ"&amp;PAYROLL!DG$2,CSDA!A$1:A$500&amp;CSDA!C$1:C$500,0)),0)</f>
        <v/>
      </c>
      <c r="DH434">
        <f>ROUND(T434/26,0)</f>
        <v/>
      </c>
      <c r="DI434">
        <f ref="DI434" t="array">IFERROR(INDEX(CSDA!D$1:D$500,MATCH("Trích giữ"&amp;PAYROLL!DI$2,CSDA!A$1:A$500&amp;CSDA!C$1:C$500,0)),0)</f>
        <v/>
      </c>
      <c r="DJ434">
        <f>IF(U434=0,T434*21.5%-BL434,0)</f>
        <v/>
      </c>
      <c r="DK434">
        <f ref="DK434" t="array">IFERROR(INDEX(CSDA!D$1:D$500,MATCH("Trích giữ"&amp;PAYROLL!DK$2,CSDA!A$1:A$500&amp;CSDA!C$1:C$500,0)),0)</f>
        <v/>
      </c>
      <c r="DL434">
        <f>IFERROR(INDEX(CSDA!D$1:D$500,MATCH(PAYROLL!DL$2,CSDA!C$1:C$500,0))/12,0)</f>
        <v/>
      </c>
      <c r="DM434">
        <f>SUM(DB434:DL434)</f>
        <v/>
      </c>
      <c r="DN434">
        <f>IFERROR(INDEX(ADJ!$A$1:$BZ$1000,MATCH(PAYROLL!D434,ADJ!A$1:A$500,0),MATCH(PAYROLL!DN$2,ADJ!$2:$2,0)),0)</f>
        <v/>
      </c>
      <c r="DO434">
        <f>IFERROR(SUM(BP434,DM434:DN434,CX434:DA434)-DT434,0)</f>
        <v/>
      </c>
      <c r="DP434">
        <f ref="DP434" t="array">SUM(BW434*IFERROR(INDEX(CSDA!D$1:D$500,MATCH(BW$2,CSDA!C$1:C$500,0)),0)%,CX434*IFERROR(INDEX(CSDA!D$1:D$500,MATCH(CX$2,CSDA!C$1:C$500,0)),0)%,DA434*IFERROR(INDEX(CSDA!D$1:D$500,MATCH(DA$2,CSDA!C$1:C$500,0)),0)%,DB434*IFERROR(INDEX(CSDA!D$1:D$500,MATCH(DB$2,CSDA!C$1:C$500,0)),0)%,DF434*IFERROR(INDEX(CSDA!D$1:D$500,MATCH("Phí dịch vụ"&amp;PAYROLL!DF$2,CSDA!A$1:A$500&amp;CSDA!C$1:C$500,0)),0)%,DC434*IFERROR(INDEX(CSDA!D$1:D$500,MATCH("Phí dịch vụ"&amp;PAYROLL!DC$2,CSDA!A$1:A$500&amp;CSDA!C$1:C$500,0)),0)%,DH434*IFERROR(INDEX(CSDA!D$1:D$500,MATCH("Phí dịch vụ"&amp;PAYROLL!DH$2,CSDA!A$1:A$500&amp;CSDA!C$1:C$500,0)),0)%,DJ434*IFERROR(INDEX(CSDA!D$1:D$500,MATCH("Phí dịch vụ"&amp;PAYROLL!DJ$2,CSDA!A$1:A$500&amp;CSDA!C$1:C$500,0)),0)%,BN434*IFERROR(INDEX(CSDA!D$1:D$500,MATCH(BN$2,CSDA!C$1:C$500,0)),0)%)-BN434*7%</f>
        <v/>
      </c>
      <c r="DQ434">
        <f>IFERROR(INDEX(ADJ!$A$1:$BZ$1000,MATCH(PAYROLL!D434,ADJ!A$1:A$500,0),MATCH(PAYROLL!DQ$2,ADJ!$2:$2,0)),0)</f>
        <v/>
      </c>
      <c r="DR434">
        <f>IFERROR(INDEX(ADJ!$A$1:$BZ$1000,MATCH(PAYROLL!D434,ADJ!A$1:A$500,0),MATCH(PAYROLL!DR$2,ADJ!$2:$2,0)),0)</f>
        <v/>
      </c>
      <c r="DS434">
        <f>SUM(DP434:DR434)</f>
        <v/>
      </c>
      <c r="DT434">
        <f>EK434</f>
        <v/>
      </c>
      <c r="DU434">
        <f>SUM(DO434:DR434)</f>
        <v/>
      </c>
      <c r="DV434">
        <f>ROUND(DU434*0.1,0)</f>
        <v/>
      </c>
      <c r="DW434">
        <f>DU434+DV434</f>
        <v/>
      </c>
      <c r="DZ434">
        <f>IFERROR(INDEX(ADJ!$A$1:$BZ$1000,MATCH(PAYROLL!$D434,ADJ!A$1:A$500,0),MATCH(PAYROLL!DZ$2,ADJ!$2:$2,0)),0)</f>
        <v/>
      </c>
      <c r="EA434">
        <f>IFERROR(INDEX(ADJ!$A$1:$BZ$1000,MATCH(PAYROLL!$D434,ADJ!A$1:A$500,0),MATCH(PAYROLL!EA$2,ADJ!$2:$2,0)),0)</f>
        <v/>
      </c>
      <c r="EB434">
        <f>IFERROR(INDEX(ADJ!$A$1:$BZ$1000,MATCH(PAYROLL!$D434,ADJ!A$1:A$500,0),MATCH(PAYROLL!EB$2,ADJ!$2:$2,0)),0)</f>
        <v/>
      </c>
      <c r="EC434">
        <f>IFERROR(INDEX(ADJ!$A$1:$BZ$1000,MATCH(PAYROLL!$D434,ADJ!A$1:A$500,0),MATCH(PAYROLL!EC$2,ADJ!$2:$2,0)),0)</f>
        <v/>
      </c>
      <c r="ED434">
        <f>IFERROR(INDEX(ADJ!$A$1:$BZ$1000,MATCH(PAYROLL!$D434,ADJ!A$1:A$500,0),MATCH(PAYROLL!ED$2,ADJ!$2:$2,0)),0)</f>
        <v/>
      </c>
      <c r="EE434">
        <f>IFERROR(INDEX(ADJ!$A$1:$BZ$1000,MATCH(PAYROLL!$D434,ADJ!A$1:A$500,0),MATCH(PAYROLL!EE$2,ADJ!$2:$2,0)),0)</f>
        <v/>
      </c>
      <c r="EF434">
        <f>IFERROR(INDEX(ADJ!$A$1:$BZ$1000,MATCH(PAYROLL!$D434,ADJ!A$1:A$500,0),MATCH(PAYROLL!EF$2,ADJ!$2:$2,0)),0)</f>
        <v/>
      </c>
      <c r="EG434">
        <f>IFERROR(INDEX(ADJ!$A$1:$BZ$1000,MATCH(PAYROLL!$D434,ADJ!A$1:A$500,0),MATCH(PAYROLL!EG$2,ADJ!$2:$2,0)),0)</f>
        <v/>
      </c>
      <c r="EH434">
        <f>IFERROR(INDEX(ADJ!$A$1:$BZ$1000,MATCH(PAYROLL!$D434,ADJ!A$1:A$500,0),MATCH(PAYROLL!EH$2,ADJ!$2:$2,0)),0)</f>
        <v/>
      </c>
      <c r="EI434">
        <f>IFERROR(INDEX(ADJ!$A$1:$BZ$1000,MATCH(PAYROLL!D434,ADJ!A$1:A$500,0),MATCH(PAYROLL!EI$2,ADJ!$2:$2,0)),0)</f>
        <v/>
      </c>
      <c r="EJ434">
        <f>IFERROR(INDEX(ADJ!$A$1:$BZ$1000,MATCH(PAYROLL!$D434,ADJ!A$1:A$500,0),MATCH(PAYROLL!EJ$2,ADJ!$2:$2,0)),0)</f>
        <v/>
      </c>
      <c r="EK434">
        <f>SUM(DZ434:EJ434)</f>
        <v/>
      </c>
    </row>
    <row r="435">
      <c r="A435" t="n">
        <v>433</v>
      </c>
      <c r="B435" t="inlineStr">
        <is>
          <t>Nguyễn Hồng Đăng</t>
        </is>
      </c>
      <c r="D435" t="inlineStr">
        <is>
          <t>148241-03</t>
        </is>
      </c>
      <c r="S435">
        <f>IFERROR(INDEX(PIS!$A$1:$BZ$1000,MATCH($D435,PIS!C$1:C$500,0),MATCH("Lương CB tháng trước",PIS!$1:$1,0)),0)</f>
        <v/>
      </c>
      <c r="T435">
        <f>IFERROR(INDEX(PIS!$A$1:$BZ$1000,MATCH($D435,PIS!C$1:C$500,0),MATCH("Lương CB hiện tại",PIS!$1:$1,0)),0)</f>
        <v/>
      </c>
      <c r="U435">
        <f>IFERROR(INDEX(PIS!$A$1:$BZ$1000,MATCH($D435,PIS!C$1:C$500,0),MATCH("Lương đóng BHBB",PIS!$1:$1,0)),0)</f>
        <v/>
      </c>
      <c r="V435">
        <f>IFERROR(INDEX(PIS!$A$1:$BZ$1000,MATCH($D435,PIS!C$1:C$500,0),MATCH(V$2,PIS!$2:$2,0)),0)</f>
        <v/>
      </c>
      <c r="W435">
        <f>IFERROR(INDEX(PIS!$A$1:$BZ$1000,MATCH($D435,PIS!C$1:C$500,0),MATCH(W$2,PIS!$2:$2,0)),0)</f>
        <v/>
      </c>
      <c r="X435">
        <f>IFERROR(INDEX(PIS!$A$1:$BZ$1000,MATCH($D435,PIS!C$1:C$500,0),MATCH(X$2,PIS!$2:$2,0)),0)</f>
        <v/>
      </c>
      <c r="Y435">
        <f>IFERROR(INDEX(PIS!$A$1:$BZ$1000,MATCH($D435,PIS!C$1:C$500,0),MATCH(Y$2,PIS!$2:$2,0)),0)</f>
        <v/>
      </c>
      <c r="Z435">
        <f>IFERROR(INDEX(PIS!$A$1:$BZ$1000,MATCH($D435,PIS!C$1:C$500,0),MATCH(Z$2,PIS!$2:$2,0)),0)</f>
        <v/>
      </c>
      <c r="AA435">
        <f>IFERROR(INDEX(PIS!$A$1:$BZ$1000,MATCH($D435,PIS!C$1:C$500,0),MATCH(AA$2,PIS!$2:$2,0)),0)</f>
        <v/>
      </c>
      <c r="AB435">
        <f>IFERROR(INDEX(PIS!$A$1:$BZ$1000,MATCH($D435,PIS!C$1:C$500,0),MATCH(AB$2,PIS!$2:$2,0)),0)</f>
        <v/>
      </c>
      <c r="AC435">
        <f>SUM(V435:AB435)</f>
        <v/>
      </c>
      <c r="AD435">
        <f>IFERROR(INDEX(TIMESHEET!$A$1:$AI$5000,MATCH($D435,TIMESHEET!A$1:A$500,0),MATCH("T100",TIMESHEET!$2:$2,0))-2,0)</f>
        <v/>
      </c>
      <c r="AE435">
        <f>IFERROR(INDEX(TIMESHEET!$A$1:$AI$5000,MATCH($D435,TIMESHEET!A$1:A$500,0),MATCH("T202",TIMESHEET!$2:$2,0)),0)</f>
        <v/>
      </c>
      <c r="AF435">
        <f>IFERROR(INDEX(TIMESHEET!$A$1:$AI$5000,MATCH($D435,TIMESHEET!A$1:A$500,0),MATCH("T302",TIMESHEET!$2:$2,0)),0)</f>
        <v/>
      </c>
      <c r="AG435">
        <f>IFERROR(INDEX(TIMESHEET!$A$1:$AI$5000,MATCH($D435,TIMESHEET!A$1:A$500,0),MATCH("T406",TIMESHEET!$2:$2,0)),0)</f>
        <v/>
      </c>
      <c r="AH435">
        <f>AE435+AG435</f>
        <v/>
      </c>
      <c r="AI435">
        <f>IFERROR(INDEX(TIMESHEET!$A$1:$AI$5000,MATCH($D435,TIMESHEET!A$1:A$500,0),MATCH("T701",TIMESHEET!$2:$2,0)),0)</f>
        <v/>
      </c>
      <c r="AJ435">
        <f>IFERROR(INDEX(TIMESHEET!$A$1:$AI$5000,MATCH($D435,TIMESHEET!B$1:B$500,0),MATCH("T320",TIMESHEET!$2:$2,0)),0)</f>
        <v/>
      </c>
      <c r="AK435">
        <f>IFERROR(IF(LEFT(INDEX(PIS!O$1:O$500,MATCH(D435,PIS!C$1:C$500)),1)="M",T435/AD435*SUM(AE435:AG435),T435*AD435),0)</f>
        <v/>
      </c>
      <c r="AL435">
        <f>IFERROR(INDEX(ADJ!$A$1:$BZ$1000,MATCH(PAYROLL!D435,ADJ!A$1:A$500,0),MATCH(PAYROLL!AL$2,ADJ!$2:$2,0)),0)</f>
        <v/>
      </c>
      <c r="AM435">
        <f>SUM(AK435:AL435)</f>
        <v/>
      </c>
      <c r="AN435">
        <f>IFERROR(ROUND(V435/$AD435*$AH435,0),0)</f>
        <v/>
      </c>
      <c r="AO435">
        <f>IFERROR(ROUND(W435/$AD435*$AH435,0),0)</f>
        <v/>
      </c>
      <c r="AP435">
        <f>IFERROR(ROUND(X435/$AD435*$AE435,0),0)</f>
        <v/>
      </c>
      <c r="AQ435">
        <f>IFERROR(ROUND(Y435/$AD435*$AH435,0),0)</f>
        <v/>
      </c>
      <c r="AR435">
        <f>IFERROR(ROUND(Z435/$AD435*$AH435,0),0)</f>
        <v/>
      </c>
      <c r="AS435">
        <f>IFERROR(ROUND(AA435/$AD435*$AH435,0),0)</f>
        <v/>
      </c>
      <c r="AT435">
        <f>IFERROR(IF((AE435+AF435+AG435)&gt;13,AB435,ROUND(AB435/AD435*AH435,0)),0)</f>
        <v/>
      </c>
      <c r="AU435">
        <f>IFERROR(INDEX(ADJ!$A$1:$BZ$1000,MATCH(PAYROLL!D435,ADJ!A$1:A$500,0),MATCH(PAYROLL!AU$2,ADJ!$2:$2,0)),0)</f>
        <v/>
      </c>
      <c r="AV435">
        <f>ROUND(SUM(AN435:AU435),0)</f>
        <v/>
      </c>
      <c r="AW435">
        <f>IFERROR(INDEX(TIMESHEET!$A$1:$AI$5000,MATCH(PAYROLL!D435,TIMESHEET!A$1:A$500,0),MATCH("T620",TIMESHEET!$2:$2,0)),0)</f>
        <v/>
      </c>
      <c r="AX435">
        <f>IFERROR(INDEX(TIMESHEET!$A$1:$AI$5000,MATCH(PAYROLL!D435,TIMESHEET!A$1:A$500,0),MATCH("T601",TIMESHEET!$2:$2,0)),0)</f>
        <v/>
      </c>
      <c r="AY435">
        <f>IFERROR(INDEX(TIMESHEET!$A$1:$AI$5000,MATCH(PAYROLL!D435,TIMESHEET!A$1:A$500,0),MATCH("T602",TIMESHEET!$2:$2,0)),0)</f>
        <v/>
      </c>
      <c r="AZ435">
        <f>IFERROR(INDEX(TIMESHEET!$A$1:$AI$5000,MATCH(PAYROLL!D435,TIMESHEET!A$1:A$500,0),MATCH("T603",TIMESHEET!$2:$2,0)),0)</f>
        <v/>
      </c>
      <c r="BA435">
        <f>IFERROR(INDEX(TIMESHEET!$A$1:$AI$5000,MATCH(PAYROLL!D435,TIMESHEET!A$1:A$500,0),MATCH("T611",TIMESHEET!$2:$2,0)),0)</f>
        <v/>
      </c>
      <c r="BB435">
        <f>IFERROR(INDEX(TIMESHEET!$A$1:$AI$5000,MATCH(PAYROLL!D435,TIMESHEET!A$1:A$500,0),MATCH("T612",TIMESHEET!$2:$2,0)),0)</f>
        <v/>
      </c>
      <c r="BC435">
        <f>IFERROR(INDEX(TIMESHEET!$A$1:$AI$5000,MATCH(PAYROLL!D435,TIMESHEET!A$1:A$500,0),MATCH("T613",TIMESHEET!$2:$2,0)),0)</f>
        <v/>
      </c>
      <c r="BD435">
        <f>IFERROR(INDEX(TIMESHEET!$A$1:$AI$5000,MATCH(PAYROLL!D435,TIMESHEET!A$1:A$500,0),MATCH("T500",TIMESHEET!$2:$2,0)),0)</f>
        <v/>
      </c>
      <c r="BE435">
        <f>IFERROR(IF(LEFT(INDEX(PIS!O$1:O$500,MATCH(D435,PIS!C$1:C$500)),1)="M",T435/AD435/8*(AW435+AX435*1.5+AY435*2+AZ435*3+BA435*2.1+BB435*2.7+BC435*3.9+BD435*0.3),T435/8*(AW435+AX435*1.5+AY435*2+AZ435*3+BA435*2.1+BB435*2.7+BC435*3.9+BD435*0.3)),0)</f>
        <v/>
      </c>
      <c r="BF435">
        <f>IFERROR(INDEX(ADJ!$A$1:$BZ$1000,MATCH(PAYROLL!$D435,ADJ!A$1:A$500,0),MATCH(PAYROLL!BF$2,ADJ!$2:$2,0)),0)</f>
        <v/>
      </c>
      <c r="BG435">
        <f>IFERROR(INDEX(ADJ!$A$1:$BZ$1000,MATCH(PAYROLL!D435,ADJ!A$1:A$500,0),MATCH(PAYROLL!BG$2,ADJ!$2:$2,0)),0)</f>
        <v/>
      </c>
      <c r="BH435">
        <f>IFERROR(INDEX(ADJ!$A$1:$BZ$1000,MATCH(PAYROLL!D435,ADJ!A$1:A$500,0),MATCH(PAYROLL!BH$2,ADJ!$2:$2,0)),0)</f>
        <v/>
      </c>
      <c r="BI435">
        <f>IFERROR(INDEX(ADJ!$A$1:$BZ$1000,MATCH(PAYROLL!D435,ADJ!A$1:A$500,0),MATCH(PAYROLL!BI$2,ADJ!$2:$2,0)),0)</f>
        <v/>
      </c>
      <c r="BJ435">
        <f>IFERROR(INDEX(ADJ!$A$1:$BZ$1000,MATCH(PAYROLL!D435,ADJ!A$1:A$500,0),MATCH(PAYROLL!BJ$2,ADJ!$2:$2,0)),0)</f>
        <v/>
      </c>
      <c r="BK435">
        <f>SUM(BF435:BJ435)</f>
        <v/>
      </c>
      <c r="BL435">
        <f>IFERROR(INDEX(ADJ!$A$1:$BZ$1000,MATCH(PAYROLL!D435,ADJ!A$1:A$500,0),MATCH(PAYROLL!BL$2,ADJ!$2:$2,0)),0)</f>
        <v/>
      </c>
      <c r="BM435">
        <f>IFERROR(INDEX(ADJ!$A$1:$BZ$1000,MATCH(PAYROLL!D435,ADJ!A$1:A$500,0),MATCH(PAYROLL!BM$2,ADJ!$2:$2,0)),0)</f>
        <v/>
      </c>
      <c r="BN435">
        <f>IFERROR(INDEX(ADJ!$A$1:$BZ$1000,MATCH(PAYROLL!D435,ADJ!A$1:A$500,0),MATCH(PAYROLL!BN$2,ADJ!$2:$2,0)),0)</f>
        <v/>
      </c>
      <c r="BO435">
        <f>IFERROR(INDEX(ADJ!$A$1:$BZ$1000,MATCH(PAYROLL!D435,ADJ!A$1:A$500,0),MATCH(PAYROLL!BO$2,ADJ!$2:$2,0)),0)</f>
        <v/>
      </c>
      <c r="BP435">
        <f>SUM(AM435,AV435,BE435,BK435,BL435:BO435)</f>
        <v/>
      </c>
      <c r="BQ435">
        <f>BO435</f>
        <v/>
      </c>
      <c r="BR435">
        <f>IFERROR(ROUND(IF(LEFT(INDEX(PIS!O$1:O$500,MATCH(D435,PIS!C$1:C$500)),1)="D",T435/8*(BD435*0.3),IF(LEFT(INDEX(PIS!O$1:O$500,MATCH(D435,PIS!C$1:C$500)),1)="H",T435*($BD435*0.3),T435/$AD435/8*($BD435*0.3))),0),0)</f>
        <v/>
      </c>
      <c r="BS435">
        <f>IF(AP435&lt;1,0,MIN(AP435,730000))</f>
        <v/>
      </c>
      <c r="BT435">
        <f>IFERROR(ROUND((BE435-SUM(AW435:BC435)*T435/AD435/8),0)-BR435,0)</f>
        <v/>
      </c>
      <c r="BU435">
        <f>AO435</f>
        <v/>
      </c>
      <c r="BV435">
        <f>SUM(BQ435:BU435)</f>
        <v/>
      </c>
      <c r="BW435">
        <f>BP435-BV435</f>
        <v/>
      </c>
      <c r="BX435">
        <f>IFERROR(IF(RIGHT(INDEX(PIS!O$1:O$500,MATCH(D435,PIS!C$1:C$500)),5)="Gross",MIN(U435+V435,VLOOKUP("R700",TSC!B:C,2,0)*VLOOKUP("R101",TSC!B:C,2,0))*VLOOKUP("R701",TSC!B:C,2,0)%,0),0)</f>
        <v/>
      </c>
      <c r="BY435">
        <f>IFERROR(IF(RIGHT(INDEX(PIS!O$1:O$500,MATCH(D435,PIS!C$1:C$500)),5)="Gross",MIN(U435+V435,VLOOKUP("R700",TSC!B:C,2,0)*VLOOKUP("R101",TSC!B:C,2,0))*VLOOKUP("T704",TSC!B:C,2,0)%,0),0)</f>
        <v/>
      </c>
      <c r="BZ435">
        <f>IFERROR(IF(RIGHT(INDEX(PIS!O$1:O$500,MATCH(D435,PIS!C$1:C$500)),5)="Gross",MIN(U435+V435,VLOOKUP("R700",TSC!B:C,2,0)*VLOOKUP("1",TSC!F:G,2,0))*VLOOKUP("T705",TSC!B:C,2,0)%,0),0)</f>
        <v/>
      </c>
      <c r="CA435">
        <f>IFERROR(INDEX(ADJ!$A$1:$BZ$1000,MATCH(PAYROLL!D435,ADJ!A$1:A$500,0),MATCH(PAYROLL!CA$2,ADJ!$2:$2,0)),0)</f>
        <v/>
      </c>
      <c r="CB435">
        <f>IFERROR(INDEX(ADJ!$A$1:$BZ$1000,MATCH(PAYROLL!D435,ADJ!A$1:A$500,0),MATCH(PAYROLL!CB$2,ADJ!$2:$2,0)),0)</f>
        <v/>
      </c>
      <c r="CC435">
        <f>SUM(BX435:CB435)</f>
        <v/>
      </c>
      <c r="CD435">
        <f>IFERROR(INDEX(PIS!$A$1:$BZ$1000,MATCH(PAYROLL!D435,PIS!C$1:C$500,0),MATCH(PAYROLL!CD$1,PIS!$1:$1,0)),0)</f>
        <v/>
      </c>
      <c r="CE435">
        <f>IFERROR(IF(OR(INDEX(PIS!P$1:P$500,MATCH(D435,PIS!C$1:C$500,0))="LT2",INDEX(PIS!P$1:P$500,MATCH(D435,PIS!C$1:C$500,0))="P10"),0,SUM(CC435,CD435*VLOOKUP("R601",TSC!B:C,2,0),VLOOKUP("R602",TSC!B:C,2,0))),0)</f>
        <v/>
      </c>
      <c r="CF435">
        <f>MAX(BW435-CE435,0)</f>
        <v/>
      </c>
      <c r="CG435">
        <f>IFERROR(IF(OR(RIGHT(INDEX(PIS!P$1:P$500,MATCH(D435,PIS!C$1:C$500)),5)="P10",RIGHT(INDEX(PIS!P$1:P$500,MATCH(D435,PIS!C$1:C$500)),5)="CK"),0,IF(CF435&lt;=5000000,CF435*5%,IF(CF435&lt;=10000000,CF435*10%-250000,IF(CF435&lt;=18000000,CF435*15%-750000,IF(CF435&lt;=32000000,CF435*20%-1650000,IF(CF435&lt;=52000000,CF435*25%-3250000,IF(CF435&lt;=80000000,BH435*30%-5850000,CF435*35%-9850000))))))),0)</f>
        <v/>
      </c>
      <c r="CH435">
        <f>IFERROR(IF(OR(INDEX(PIS!P$1:P$500,MATCH(D435,PIS!C$1:C$500))="LT",INDEX(PIS!P$1:P$500,MATCH(D435,PIS!C$1:C$500))="CK"),0,IF(CF435&lt;2000000,0,CF435*10%)),0)</f>
        <v/>
      </c>
      <c r="CI435">
        <f>IFERROR(INDEX(ADJ!$A$1:$BZ$1000,MATCH(PAYROLL!D435,ADJ!A$1:A$500,0),MATCH(PAYROLL!CI$2,ADJ!$2:$2,0)),0)</f>
        <v/>
      </c>
      <c r="CJ435">
        <f>IFERROR(INDEX(ADJ!$A$1:$BZ$1000,MATCH(PAYROLL!D435,ADJ!A$1:A$500,0),MATCH(PAYROLL!CJ$2,ADJ!$2:$2,0)),0)</f>
        <v/>
      </c>
      <c r="CK435">
        <f>IFERROR(INDEX(ADJ!$A$1:$BZ$1000,MATCH(PAYROLL!D435,ADJ!A$1:A$500,0),MATCH(PAYROLL!CK$2,ADJ!$2:$2,0)),0)</f>
        <v/>
      </c>
      <c r="CL435">
        <f>SUM(CG435:CK435)</f>
        <v/>
      </c>
      <c r="CM435">
        <f>ROUND(SUM(CH435:CK435),0)</f>
        <v/>
      </c>
      <c r="CN435">
        <f>IFERROR(INDEX(CSDA!D$1:D$500,MATCH($CN$2,CSDA!C$1:C$500,0))*INDEX(PIS!V$1:V$500,MATCH(D435,PIS!C$1:C$500))+INDEX(ADJ!$A$1:$BZ$1000,MATCH(PAYROLL!D435,ADJ!A$1:A$500,0),MATCH(PAYROLL!CN$2,ADJ!$2:$2,0)),0)</f>
        <v/>
      </c>
      <c r="CO435">
        <f>IFERROR(INDEX(ADJ!$A$1:$BZ$1000,MATCH(PAYROLL!D435,ADJ!A$1:A$500,0),MATCH(PAYROLL!CO$2,ADJ!$2:$2,0)),0)</f>
        <v/>
      </c>
      <c r="CP435">
        <f>IFERROR(INDEX(ADJ!$A$1:$BZ$1000,MATCH(PAYROLL!D435,ADJ!A$1:A$500,0),MATCH(PAYROLL!CP$2,ADJ!$2:$2,0)),0)</f>
        <v/>
      </c>
      <c r="CQ435">
        <f>BP435-CL435-CI435-CM435-CN435-CO435-CP435-CC435</f>
        <v/>
      </c>
      <c r="CR435">
        <f>IFERROR(IF(RIGHT(INDEX(PIS!O$1:O$500,MATCH(D435,PIS!C$1:C$500,0)),5)="Gross",MIN(U435+V435,VLOOKUP("R700",TSC!B:C,2,0)*VLOOKUP("R101",TSC!B:C,2,0))*(VLOOKUP("T711",TSC!B:C,2,0)+VLOOKUP("T712",TSC!B:C,2,0))%,MIN(T435+V435,VLOOKUP("R700",TSC!B:C,2,0)*VLOOKUP("R101",TSC!B:C,2,0))*(VLOOKUP("T711",TSC!B:C,2,0)+VLOOKUP("T712",TSC!B:C,2,0)+VLOOKUP("R701",TSC!B:C,2,0))%),0)</f>
        <v/>
      </c>
      <c r="CS435">
        <f>IFERROR(IF(RIGHT(INDEX(PIS!O$1:O$500,MATCH(D435,PIS!C$1:C$500,0)),5)="Gross",MIN(U435+V435,VLOOKUP("R700",TSC!B:C,2,0)*VLOOKUP("R101",TSC!B:C,2,0))*(VLOOKUP("T714",TSC!B:C,2,0))%,MIN(T435+V435,VLOOKUP("R700",TSC!B:C,2,0)*VLOOKUP("R101",TSC!B:C,2,0))*(VLOOKUP("T704",TSC!B:C,2,0)+VLOOKUP("T714",TSC!B:C,2,0))%),0)</f>
        <v/>
      </c>
      <c r="CT435">
        <f>IFERROR(IF(RIGHT(INDEX(PIS!O$1:O$500,MATCH(D435,PIS!C$1:C$500,0)),5)="Gross",MIN(U435+V435,VLOOKUP("R700",TSC!B:C,2,0)*VLOOKUP("R101",TSC!B:C,2,0))*VLOOKUP("T705",TSC!B:C,2,0)%,MIN(T435+V435,VLOOKUP("R700",TSC!B:C,2,0)*VLOOKUP("R101",TSC!B:C,2,0))*VLOOKUP("T705",TSC!B:C,2,0)%),0)</f>
        <v/>
      </c>
      <c r="CU435">
        <f>IFERROR(IF(RIGHT(INDEX(PIS!O$1:O$500,MATCH(D435,PIS!C$1:C$500,0)),5)="Gross",MIN(U435+V435,VLOOKUP("R700",TSC!B:C,2,0)*VLOOKUP("R101",TSC!B:C,2,0))*(VLOOKUP("T713",TSC!B:C,2,0))%,MIN(T435+V435,VLOOKUP("R700",TSC!B:C,2,0)*VLOOKUP("R101",TSC!B:C,2,0))*(VLOOKUP("T713",TSC!B:C,2,0))%),0)</f>
        <v/>
      </c>
      <c r="CV435">
        <f>IFERROR(INDEX(ADJ!$A$1:$BZ$1000,MATCH(PAYROLL!D435,ADJ!A$1:A$500,0),MATCH(PAYROLL!CV$2,ADJ!$2:$2,0)),0)</f>
        <v/>
      </c>
      <c r="CW435">
        <f>IFERROR(INDEX(ADJ!$A$1:$BZ$1000,MATCH(PAYROLL!D435,ADJ!A$1:A$500,0),MATCH(PAYROLL!CW$2,ADJ!$2:$2,0)),0)</f>
        <v/>
      </c>
      <c r="CX435">
        <f>SUM(CR435:CW435)</f>
        <v/>
      </c>
      <c r="CY435">
        <f>ROUND(IF(CR435&gt;0,T435+V435*VLOOKUP("R202",TSC!$B$1:$C$500,2,0),0),0)</f>
        <v/>
      </c>
      <c r="CZ435">
        <f>IFERROR(INDEX(CSDA!D$1:D$500,MATCH($CZ$2,CSDA!C$1:C$500,0)),0)</f>
        <v/>
      </c>
      <c r="DA435">
        <f>ROUND(T435*0.7%,0)</f>
        <v/>
      </c>
      <c r="DB435">
        <f>ROUND(T435/12,0)</f>
        <v/>
      </c>
      <c r="DC435">
        <f ref="DC435" t="array">IFERROR(INDEX(CSDA!D$1:D$500,MATCH("Trích giữ"&amp;PAYROLL!DC$2,CSDA!A$1:A$500&amp;CSDA!C$1:C$500,0)),0)</f>
        <v/>
      </c>
      <c r="DD435">
        <f ref="DD435" t="array">IFERROR(INDEX(CSDA!D$1:D$500,MATCH("Trích giữ"&amp;PAYROLL!DD$2,CSDA!A$1:A$500&amp;CSDA!C$1:C$500,0)),0)</f>
        <v/>
      </c>
      <c r="DE435">
        <f ref="DE435" t="array">IFERROR(INDEX(CSDA!D$1:D$500,MATCH("Trích giữ"&amp;PAYROLL!DE$2,CSDA!A$1:A$500&amp;CSDA!C$1:C$500,0)),0)</f>
        <v/>
      </c>
      <c r="DF435">
        <f>IFERROR(INDEX(CSDA!D$1:D$500,MATCH(PAYROLL!DF$2,CSDA!C$1:C$500,0)),0)</f>
        <v/>
      </c>
      <c r="DG435">
        <f ref="DG435" t="array">IFERROR(INDEX(CSDA!D$1:D$500,MATCH("Trích giữ"&amp;PAYROLL!DG$2,CSDA!A$1:A$500&amp;CSDA!C$1:C$500,0)),0)</f>
        <v/>
      </c>
      <c r="DH435">
        <f>ROUND(T435/26,0)</f>
        <v/>
      </c>
      <c r="DI435">
        <f ref="DI435" t="array">IFERROR(INDEX(CSDA!D$1:D$500,MATCH("Trích giữ"&amp;PAYROLL!DI$2,CSDA!A$1:A$500&amp;CSDA!C$1:C$500,0)),0)</f>
        <v/>
      </c>
      <c r="DJ435">
        <f>IF(U435=0,T435*21.5%-BL435,0)</f>
        <v/>
      </c>
      <c r="DK435">
        <f ref="DK435" t="array">IFERROR(INDEX(CSDA!D$1:D$500,MATCH("Trích giữ"&amp;PAYROLL!DK$2,CSDA!A$1:A$500&amp;CSDA!C$1:C$500,0)),0)</f>
        <v/>
      </c>
      <c r="DL435">
        <f>IFERROR(INDEX(CSDA!D$1:D$500,MATCH(PAYROLL!DL$2,CSDA!C$1:C$500,0))/12,0)</f>
        <v/>
      </c>
      <c r="DM435">
        <f>SUM(DB435:DL435)</f>
        <v/>
      </c>
      <c r="DN435">
        <f>IFERROR(INDEX(ADJ!$A$1:$BZ$1000,MATCH(PAYROLL!D435,ADJ!A$1:A$500,0),MATCH(PAYROLL!DN$2,ADJ!$2:$2,0)),0)</f>
        <v/>
      </c>
      <c r="DO435">
        <f>IFERROR(SUM(BP435,DM435:DN435,CX435:DA435)-DT435,0)</f>
        <v/>
      </c>
      <c r="DP435">
        <f ref="DP435" t="array">SUM(BW435*IFERROR(INDEX(CSDA!D$1:D$500,MATCH(BW$2,CSDA!C$1:C$500,0)),0)%,CX435*IFERROR(INDEX(CSDA!D$1:D$500,MATCH(CX$2,CSDA!C$1:C$500,0)),0)%,DA435*IFERROR(INDEX(CSDA!D$1:D$500,MATCH(DA$2,CSDA!C$1:C$500,0)),0)%,DB435*IFERROR(INDEX(CSDA!D$1:D$500,MATCH(DB$2,CSDA!C$1:C$500,0)),0)%,DF435*IFERROR(INDEX(CSDA!D$1:D$500,MATCH("Phí dịch vụ"&amp;PAYROLL!DF$2,CSDA!A$1:A$500&amp;CSDA!C$1:C$500,0)),0)%,DC435*IFERROR(INDEX(CSDA!D$1:D$500,MATCH("Phí dịch vụ"&amp;PAYROLL!DC$2,CSDA!A$1:A$500&amp;CSDA!C$1:C$500,0)),0)%,DH435*IFERROR(INDEX(CSDA!D$1:D$500,MATCH("Phí dịch vụ"&amp;PAYROLL!DH$2,CSDA!A$1:A$500&amp;CSDA!C$1:C$500,0)),0)%,DJ435*IFERROR(INDEX(CSDA!D$1:D$500,MATCH("Phí dịch vụ"&amp;PAYROLL!DJ$2,CSDA!A$1:A$500&amp;CSDA!C$1:C$500,0)),0)%,BN435*IFERROR(INDEX(CSDA!D$1:D$500,MATCH(BN$2,CSDA!C$1:C$500,0)),0)%)-BN435*7%</f>
        <v/>
      </c>
      <c r="DQ435">
        <f>IFERROR(INDEX(ADJ!$A$1:$BZ$1000,MATCH(PAYROLL!D435,ADJ!A$1:A$500,0),MATCH(PAYROLL!DQ$2,ADJ!$2:$2,0)),0)</f>
        <v/>
      </c>
      <c r="DR435">
        <f>IFERROR(INDEX(ADJ!$A$1:$BZ$1000,MATCH(PAYROLL!D435,ADJ!A$1:A$500,0),MATCH(PAYROLL!DR$2,ADJ!$2:$2,0)),0)</f>
        <v/>
      </c>
      <c r="DS435">
        <f>SUM(DP435:DR435)</f>
        <v/>
      </c>
      <c r="DT435">
        <f>EK435</f>
        <v/>
      </c>
      <c r="DU435">
        <f>SUM(DO435:DR435)</f>
        <v/>
      </c>
      <c r="DV435">
        <f>ROUND(DU435*0.1,0)</f>
        <v/>
      </c>
      <c r="DW435">
        <f>DU435+DV435</f>
        <v/>
      </c>
      <c r="DZ435">
        <f>IFERROR(INDEX(ADJ!$A$1:$BZ$1000,MATCH(PAYROLL!$D435,ADJ!A$1:A$500,0),MATCH(PAYROLL!DZ$2,ADJ!$2:$2,0)),0)</f>
        <v/>
      </c>
      <c r="EA435">
        <f>IFERROR(INDEX(ADJ!$A$1:$BZ$1000,MATCH(PAYROLL!$D435,ADJ!A$1:A$500,0),MATCH(PAYROLL!EA$2,ADJ!$2:$2,0)),0)</f>
        <v/>
      </c>
      <c r="EB435">
        <f>IFERROR(INDEX(ADJ!$A$1:$BZ$1000,MATCH(PAYROLL!$D435,ADJ!A$1:A$500,0),MATCH(PAYROLL!EB$2,ADJ!$2:$2,0)),0)</f>
        <v/>
      </c>
      <c r="EC435">
        <f>IFERROR(INDEX(ADJ!$A$1:$BZ$1000,MATCH(PAYROLL!$D435,ADJ!A$1:A$500,0),MATCH(PAYROLL!EC$2,ADJ!$2:$2,0)),0)</f>
        <v/>
      </c>
      <c r="ED435">
        <f>IFERROR(INDEX(ADJ!$A$1:$BZ$1000,MATCH(PAYROLL!$D435,ADJ!A$1:A$500,0),MATCH(PAYROLL!ED$2,ADJ!$2:$2,0)),0)</f>
        <v/>
      </c>
      <c r="EE435">
        <f>IFERROR(INDEX(ADJ!$A$1:$BZ$1000,MATCH(PAYROLL!$D435,ADJ!A$1:A$500,0),MATCH(PAYROLL!EE$2,ADJ!$2:$2,0)),0)</f>
        <v/>
      </c>
      <c r="EF435">
        <f>IFERROR(INDEX(ADJ!$A$1:$BZ$1000,MATCH(PAYROLL!$D435,ADJ!A$1:A$500,0),MATCH(PAYROLL!EF$2,ADJ!$2:$2,0)),0)</f>
        <v/>
      </c>
      <c r="EG435">
        <f>IFERROR(INDEX(ADJ!$A$1:$BZ$1000,MATCH(PAYROLL!$D435,ADJ!A$1:A$500,0),MATCH(PAYROLL!EG$2,ADJ!$2:$2,0)),0)</f>
        <v/>
      </c>
      <c r="EH435">
        <f>IFERROR(INDEX(ADJ!$A$1:$BZ$1000,MATCH(PAYROLL!$D435,ADJ!A$1:A$500,0),MATCH(PAYROLL!EH$2,ADJ!$2:$2,0)),0)</f>
        <v/>
      </c>
      <c r="EI435">
        <f>IFERROR(INDEX(ADJ!$A$1:$BZ$1000,MATCH(PAYROLL!D435,ADJ!A$1:A$500,0),MATCH(PAYROLL!EI$2,ADJ!$2:$2,0)),0)</f>
        <v/>
      </c>
      <c r="EJ435">
        <f>IFERROR(INDEX(ADJ!$A$1:$BZ$1000,MATCH(PAYROLL!$D435,ADJ!A$1:A$500,0),MATCH(PAYROLL!EJ$2,ADJ!$2:$2,0)),0)</f>
        <v/>
      </c>
      <c r="EK435">
        <f>SUM(DZ435:EJ435)</f>
        <v/>
      </c>
    </row>
    <row r="436">
      <c r="A436" t="n">
        <v>434</v>
      </c>
      <c r="B436" t="inlineStr">
        <is>
          <t>Nguyễn Đăng Ngọc Anh</t>
        </is>
      </c>
      <c r="D436" t="inlineStr">
        <is>
          <t>158844-01</t>
        </is>
      </c>
      <c r="S436">
        <f>IFERROR(INDEX(PIS!$A$1:$BZ$1000,MATCH($D436,PIS!C$1:C$500,0),MATCH("Lương CB tháng trước",PIS!$1:$1,0)),0)</f>
        <v/>
      </c>
      <c r="T436">
        <f>IFERROR(INDEX(PIS!$A$1:$BZ$1000,MATCH($D436,PIS!C$1:C$500,0),MATCH("Lương CB hiện tại",PIS!$1:$1,0)),0)</f>
        <v/>
      </c>
      <c r="U436">
        <f>IFERROR(INDEX(PIS!$A$1:$BZ$1000,MATCH($D436,PIS!C$1:C$500,0),MATCH("Lương đóng BHBB",PIS!$1:$1,0)),0)</f>
        <v/>
      </c>
      <c r="V436">
        <f>IFERROR(INDEX(PIS!$A$1:$BZ$1000,MATCH($D436,PIS!C$1:C$500,0),MATCH(V$2,PIS!$2:$2,0)),0)</f>
        <v/>
      </c>
      <c r="W436">
        <f>IFERROR(INDEX(PIS!$A$1:$BZ$1000,MATCH($D436,PIS!C$1:C$500,0),MATCH(W$2,PIS!$2:$2,0)),0)</f>
        <v/>
      </c>
      <c r="X436">
        <f>IFERROR(INDEX(PIS!$A$1:$BZ$1000,MATCH($D436,PIS!C$1:C$500,0),MATCH(X$2,PIS!$2:$2,0)),0)</f>
        <v/>
      </c>
      <c r="Y436">
        <f>IFERROR(INDEX(PIS!$A$1:$BZ$1000,MATCH($D436,PIS!C$1:C$500,0),MATCH(Y$2,PIS!$2:$2,0)),0)</f>
        <v/>
      </c>
      <c r="Z436">
        <f>IFERROR(INDEX(PIS!$A$1:$BZ$1000,MATCH($D436,PIS!C$1:C$500,0),MATCH(Z$2,PIS!$2:$2,0)),0)</f>
        <v/>
      </c>
      <c r="AA436">
        <f>IFERROR(INDEX(PIS!$A$1:$BZ$1000,MATCH($D436,PIS!C$1:C$500,0),MATCH(AA$2,PIS!$2:$2,0)),0)</f>
        <v/>
      </c>
      <c r="AB436">
        <f>IFERROR(INDEX(PIS!$A$1:$BZ$1000,MATCH($D436,PIS!C$1:C$500,0),MATCH(AB$2,PIS!$2:$2,0)),0)</f>
        <v/>
      </c>
      <c r="AC436">
        <f>SUM(V436:AB436)</f>
        <v/>
      </c>
      <c r="AD436">
        <f>IFERROR(INDEX(TIMESHEET!$A$1:$AI$5000,MATCH($D436,TIMESHEET!A$1:A$500,0),MATCH("T100",TIMESHEET!$2:$2,0))-2,0)</f>
        <v/>
      </c>
      <c r="AE436">
        <f>IFERROR(INDEX(TIMESHEET!$A$1:$AI$5000,MATCH($D436,TIMESHEET!A$1:A$500,0),MATCH("T202",TIMESHEET!$2:$2,0)),0)</f>
        <v/>
      </c>
      <c r="AF436">
        <f>IFERROR(INDEX(TIMESHEET!$A$1:$AI$5000,MATCH($D436,TIMESHEET!A$1:A$500,0),MATCH("T302",TIMESHEET!$2:$2,0)),0)</f>
        <v/>
      </c>
      <c r="AG436">
        <f>IFERROR(INDEX(TIMESHEET!$A$1:$AI$5000,MATCH($D436,TIMESHEET!A$1:A$500,0),MATCH("T406",TIMESHEET!$2:$2,0)),0)</f>
        <v/>
      </c>
      <c r="AH436">
        <f>AE436+AG436</f>
        <v/>
      </c>
      <c r="AI436">
        <f>IFERROR(INDEX(TIMESHEET!$A$1:$AI$5000,MATCH($D436,TIMESHEET!A$1:A$500,0),MATCH("T701",TIMESHEET!$2:$2,0)),0)</f>
        <v/>
      </c>
      <c r="AJ436">
        <f>IFERROR(INDEX(TIMESHEET!$A$1:$AI$5000,MATCH($D436,TIMESHEET!B$1:B$500,0),MATCH("T320",TIMESHEET!$2:$2,0)),0)</f>
        <v/>
      </c>
      <c r="AK436">
        <f>IFERROR(IF(LEFT(INDEX(PIS!O$1:O$500,MATCH(D436,PIS!C$1:C$500)),1)="M",T436/AD436*SUM(AE436:AG436),T436*AD436),0)</f>
        <v/>
      </c>
      <c r="AL436">
        <f>IFERROR(INDEX(ADJ!$A$1:$BZ$1000,MATCH(PAYROLL!D436,ADJ!A$1:A$500,0),MATCH(PAYROLL!AL$2,ADJ!$2:$2,0)),0)</f>
        <v/>
      </c>
      <c r="AM436">
        <f>SUM(AK436:AL436)</f>
        <v/>
      </c>
      <c r="AN436">
        <f>IFERROR(ROUND(V436/$AD436*$AH436,0),0)</f>
        <v/>
      </c>
      <c r="AO436">
        <f>IFERROR(ROUND(W436/$AD436*$AH436,0),0)</f>
        <v/>
      </c>
      <c r="AP436">
        <f>IFERROR(ROUND(X436/$AD436*$AE436,0),0)</f>
        <v/>
      </c>
      <c r="AQ436">
        <f>IFERROR(ROUND(Y436/$AD436*$AH436,0),0)</f>
        <v/>
      </c>
      <c r="AR436">
        <f>IFERROR(ROUND(Z436/$AD436*$AH436,0),0)</f>
        <v/>
      </c>
      <c r="AS436">
        <f>IFERROR(ROUND(AA436/$AD436*$AH436,0),0)</f>
        <v/>
      </c>
      <c r="AT436">
        <f>IFERROR(IF((AE436+AF436+AG436)&gt;13,AB436,ROUND(AB436/AD436*AH436,0)),0)</f>
        <v/>
      </c>
      <c r="AU436">
        <f>IFERROR(INDEX(ADJ!$A$1:$BZ$1000,MATCH(PAYROLL!D436,ADJ!A$1:A$500,0),MATCH(PAYROLL!AU$2,ADJ!$2:$2,0)),0)</f>
        <v/>
      </c>
      <c r="AV436">
        <f>ROUND(SUM(AN436:AU436),0)</f>
        <v/>
      </c>
      <c r="AW436">
        <f>IFERROR(INDEX(TIMESHEET!$A$1:$AI$5000,MATCH(PAYROLL!D436,TIMESHEET!A$1:A$500,0),MATCH("T620",TIMESHEET!$2:$2,0)),0)</f>
        <v/>
      </c>
      <c r="AX436">
        <f>IFERROR(INDEX(TIMESHEET!$A$1:$AI$5000,MATCH(PAYROLL!D436,TIMESHEET!A$1:A$500,0),MATCH("T601",TIMESHEET!$2:$2,0)),0)</f>
        <v/>
      </c>
      <c r="AY436">
        <f>IFERROR(INDEX(TIMESHEET!$A$1:$AI$5000,MATCH(PAYROLL!D436,TIMESHEET!A$1:A$500,0),MATCH("T602",TIMESHEET!$2:$2,0)),0)</f>
        <v/>
      </c>
      <c r="AZ436">
        <f>IFERROR(INDEX(TIMESHEET!$A$1:$AI$5000,MATCH(PAYROLL!D436,TIMESHEET!A$1:A$500,0),MATCH("T603",TIMESHEET!$2:$2,0)),0)</f>
        <v/>
      </c>
      <c r="BA436">
        <f>IFERROR(INDEX(TIMESHEET!$A$1:$AI$5000,MATCH(PAYROLL!D436,TIMESHEET!A$1:A$500,0),MATCH("T611",TIMESHEET!$2:$2,0)),0)</f>
        <v/>
      </c>
      <c r="BB436">
        <f>IFERROR(INDEX(TIMESHEET!$A$1:$AI$5000,MATCH(PAYROLL!D436,TIMESHEET!A$1:A$500,0),MATCH("T612",TIMESHEET!$2:$2,0)),0)</f>
        <v/>
      </c>
      <c r="BC436">
        <f>IFERROR(INDEX(TIMESHEET!$A$1:$AI$5000,MATCH(PAYROLL!D436,TIMESHEET!A$1:A$500,0),MATCH("T613",TIMESHEET!$2:$2,0)),0)</f>
        <v/>
      </c>
      <c r="BD436">
        <f>IFERROR(INDEX(TIMESHEET!$A$1:$AI$5000,MATCH(PAYROLL!D436,TIMESHEET!A$1:A$500,0),MATCH("T500",TIMESHEET!$2:$2,0)),0)</f>
        <v/>
      </c>
      <c r="BE436">
        <f>IFERROR(IF(LEFT(INDEX(PIS!O$1:O$500,MATCH(D436,PIS!C$1:C$500)),1)="M",T436/AD436/8*(AW436+AX436*1.5+AY436*2+AZ436*3+BA436*2.1+BB436*2.7+BC436*3.9+BD436*0.3),T436/8*(AW436+AX436*1.5+AY436*2+AZ436*3+BA436*2.1+BB436*2.7+BC436*3.9+BD436*0.3)),0)</f>
        <v/>
      </c>
      <c r="BF436">
        <f>IFERROR(INDEX(ADJ!$A$1:$BZ$1000,MATCH(PAYROLL!$D436,ADJ!A$1:A$500,0),MATCH(PAYROLL!BF$2,ADJ!$2:$2,0)),0)</f>
        <v/>
      </c>
      <c r="BG436">
        <f>IFERROR(INDEX(ADJ!$A$1:$BZ$1000,MATCH(PAYROLL!D436,ADJ!A$1:A$500,0),MATCH(PAYROLL!BG$2,ADJ!$2:$2,0)),0)</f>
        <v/>
      </c>
      <c r="BH436">
        <f>IFERROR(INDEX(ADJ!$A$1:$BZ$1000,MATCH(PAYROLL!D436,ADJ!A$1:A$500,0),MATCH(PAYROLL!BH$2,ADJ!$2:$2,0)),0)</f>
        <v/>
      </c>
      <c r="BI436">
        <f>IFERROR(INDEX(ADJ!$A$1:$BZ$1000,MATCH(PAYROLL!D436,ADJ!A$1:A$500,0),MATCH(PAYROLL!BI$2,ADJ!$2:$2,0)),0)</f>
        <v/>
      </c>
      <c r="BJ436">
        <f>IFERROR(INDEX(ADJ!$A$1:$BZ$1000,MATCH(PAYROLL!D436,ADJ!A$1:A$500,0),MATCH(PAYROLL!BJ$2,ADJ!$2:$2,0)),0)</f>
        <v/>
      </c>
      <c r="BK436">
        <f>SUM(BF436:BJ436)</f>
        <v/>
      </c>
      <c r="BL436">
        <f>IFERROR(INDEX(ADJ!$A$1:$BZ$1000,MATCH(PAYROLL!D436,ADJ!A$1:A$500,0),MATCH(PAYROLL!BL$2,ADJ!$2:$2,0)),0)</f>
        <v/>
      </c>
      <c r="BM436">
        <f>IFERROR(INDEX(ADJ!$A$1:$BZ$1000,MATCH(PAYROLL!D436,ADJ!A$1:A$500,0),MATCH(PAYROLL!BM$2,ADJ!$2:$2,0)),0)</f>
        <v/>
      </c>
      <c r="BN436">
        <f>IFERROR(INDEX(ADJ!$A$1:$BZ$1000,MATCH(PAYROLL!D436,ADJ!A$1:A$500,0),MATCH(PAYROLL!BN$2,ADJ!$2:$2,0)),0)</f>
        <v/>
      </c>
      <c r="BO436">
        <f>IFERROR(INDEX(ADJ!$A$1:$BZ$1000,MATCH(PAYROLL!D436,ADJ!A$1:A$500,0),MATCH(PAYROLL!BO$2,ADJ!$2:$2,0)),0)</f>
        <v/>
      </c>
      <c r="BP436">
        <f>SUM(AM436,AV436,BE436,BK436,BL436:BO436)</f>
        <v/>
      </c>
      <c r="BQ436">
        <f>BO436</f>
        <v/>
      </c>
      <c r="BR436">
        <f>IFERROR(ROUND(IF(LEFT(INDEX(PIS!O$1:O$500,MATCH(D436,PIS!C$1:C$500)),1)="D",T436/8*(BD436*0.3),IF(LEFT(INDEX(PIS!O$1:O$500,MATCH(D436,PIS!C$1:C$500)),1)="H",T436*($BD436*0.3),T436/$AD436/8*($BD436*0.3))),0),0)</f>
        <v/>
      </c>
      <c r="BS436">
        <f>IF(AP436&lt;1,0,MIN(AP436,730000))</f>
        <v/>
      </c>
      <c r="BT436">
        <f>IFERROR(ROUND((BE436-SUM(AW436:BC436)*T436/AD436/8),0)-BR436,0)</f>
        <v/>
      </c>
      <c r="BU436">
        <f>AO436</f>
        <v/>
      </c>
      <c r="BV436">
        <f>SUM(BQ436:BU436)</f>
        <v/>
      </c>
      <c r="BW436">
        <f>BP436-BV436</f>
        <v/>
      </c>
      <c r="BX436">
        <f>IFERROR(IF(RIGHT(INDEX(PIS!O$1:O$500,MATCH(D436,PIS!C$1:C$500)),5)="Gross",MIN(U436+V436,VLOOKUP("R700",TSC!B:C,2,0)*VLOOKUP("R101",TSC!B:C,2,0))*VLOOKUP("R701",TSC!B:C,2,0)%,0),0)</f>
        <v/>
      </c>
      <c r="BY436">
        <f>IFERROR(IF(RIGHT(INDEX(PIS!O$1:O$500,MATCH(D436,PIS!C$1:C$500)),5)="Gross",MIN(U436+V436,VLOOKUP("R700",TSC!B:C,2,0)*VLOOKUP("R101",TSC!B:C,2,0))*VLOOKUP("T704",TSC!B:C,2,0)%,0),0)</f>
        <v/>
      </c>
      <c r="BZ436">
        <f>IFERROR(IF(RIGHT(INDEX(PIS!O$1:O$500,MATCH(D436,PIS!C$1:C$500)),5)="Gross",MIN(U436+V436,VLOOKUP("R700",TSC!B:C,2,0)*VLOOKUP("1",TSC!F:G,2,0))*VLOOKUP("T705",TSC!B:C,2,0)%,0),0)</f>
        <v/>
      </c>
      <c r="CA436">
        <f>IFERROR(INDEX(ADJ!$A$1:$BZ$1000,MATCH(PAYROLL!D436,ADJ!A$1:A$500,0),MATCH(PAYROLL!CA$2,ADJ!$2:$2,0)),0)</f>
        <v/>
      </c>
      <c r="CB436">
        <f>IFERROR(INDEX(ADJ!$A$1:$BZ$1000,MATCH(PAYROLL!D436,ADJ!A$1:A$500,0),MATCH(PAYROLL!CB$2,ADJ!$2:$2,0)),0)</f>
        <v/>
      </c>
      <c r="CC436">
        <f>SUM(BX436:CB436)</f>
        <v/>
      </c>
      <c r="CD436">
        <f>IFERROR(INDEX(PIS!$A$1:$BZ$1000,MATCH(PAYROLL!D436,PIS!C$1:C$500,0),MATCH(PAYROLL!CD$1,PIS!$1:$1,0)),0)</f>
        <v/>
      </c>
      <c r="CE436">
        <f>IFERROR(IF(OR(INDEX(PIS!P$1:P$500,MATCH(D436,PIS!C$1:C$500,0))="LT2",INDEX(PIS!P$1:P$500,MATCH(D436,PIS!C$1:C$500,0))="P10"),0,SUM(CC436,CD436*VLOOKUP("R601",TSC!B:C,2,0),VLOOKUP("R602",TSC!B:C,2,0))),0)</f>
        <v/>
      </c>
      <c r="CF436">
        <f>MAX(BW436-CE436,0)</f>
        <v/>
      </c>
      <c r="CG436">
        <f>IFERROR(IF(OR(RIGHT(INDEX(PIS!P$1:P$500,MATCH(D436,PIS!C$1:C$500)),5)="P10",RIGHT(INDEX(PIS!P$1:P$500,MATCH(D436,PIS!C$1:C$500)),5)="CK"),0,IF(CF436&lt;=5000000,CF436*5%,IF(CF436&lt;=10000000,CF436*10%-250000,IF(CF436&lt;=18000000,CF436*15%-750000,IF(CF436&lt;=32000000,CF436*20%-1650000,IF(CF436&lt;=52000000,CF436*25%-3250000,IF(CF436&lt;=80000000,BH436*30%-5850000,CF436*35%-9850000))))))),0)</f>
        <v/>
      </c>
      <c r="CH436">
        <f>IFERROR(IF(OR(INDEX(PIS!P$1:P$500,MATCH(D436,PIS!C$1:C$500))="LT",INDEX(PIS!P$1:P$500,MATCH(D436,PIS!C$1:C$500))="CK"),0,IF(CF436&lt;2000000,0,CF436*10%)),0)</f>
        <v/>
      </c>
      <c r="CI436">
        <f>IFERROR(INDEX(ADJ!$A$1:$BZ$1000,MATCH(PAYROLL!D436,ADJ!A$1:A$500,0),MATCH(PAYROLL!CI$2,ADJ!$2:$2,0)),0)</f>
        <v/>
      </c>
      <c r="CJ436">
        <f>IFERROR(INDEX(ADJ!$A$1:$BZ$1000,MATCH(PAYROLL!D436,ADJ!A$1:A$500,0),MATCH(PAYROLL!CJ$2,ADJ!$2:$2,0)),0)</f>
        <v/>
      </c>
      <c r="CK436">
        <f>IFERROR(INDEX(ADJ!$A$1:$BZ$1000,MATCH(PAYROLL!D436,ADJ!A$1:A$500,0),MATCH(PAYROLL!CK$2,ADJ!$2:$2,0)),0)</f>
        <v/>
      </c>
      <c r="CL436">
        <f>SUM(CG436:CK436)</f>
        <v/>
      </c>
      <c r="CM436">
        <f>ROUND(SUM(CH436:CK436),0)</f>
        <v/>
      </c>
      <c r="CN436">
        <f>IFERROR(INDEX(CSDA!D$1:D$500,MATCH($CN$2,CSDA!C$1:C$500,0))*INDEX(PIS!V$1:V$500,MATCH(D436,PIS!C$1:C$500))+INDEX(ADJ!$A$1:$BZ$1000,MATCH(PAYROLL!D436,ADJ!A$1:A$500,0),MATCH(PAYROLL!CN$2,ADJ!$2:$2,0)),0)</f>
        <v/>
      </c>
      <c r="CO436">
        <f>IFERROR(INDEX(ADJ!$A$1:$BZ$1000,MATCH(PAYROLL!D436,ADJ!A$1:A$500,0),MATCH(PAYROLL!CO$2,ADJ!$2:$2,0)),0)</f>
        <v/>
      </c>
      <c r="CP436">
        <f>IFERROR(INDEX(ADJ!$A$1:$BZ$1000,MATCH(PAYROLL!D436,ADJ!A$1:A$500,0),MATCH(PAYROLL!CP$2,ADJ!$2:$2,0)),0)</f>
        <v/>
      </c>
      <c r="CQ436">
        <f>BP436-CL436-CI436-CM436-CN436-CO436-CP436-CC436</f>
        <v/>
      </c>
      <c r="CR436">
        <f>IFERROR(IF(RIGHT(INDEX(PIS!O$1:O$500,MATCH(D436,PIS!C$1:C$500,0)),5)="Gross",MIN(U436+V436,VLOOKUP("R700",TSC!B:C,2,0)*VLOOKUP("R101",TSC!B:C,2,0))*(VLOOKUP("T711",TSC!B:C,2,0)+VLOOKUP("T712",TSC!B:C,2,0))%,MIN(T436+V436,VLOOKUP("R700",TSC!B:C,2,0)*VLOOKUP("R101",TSC!B:C,2,0))*(VLOOKUP("T711",TSC!B:C,2,0)+VLOOKUP("T712",TSC!B:C,2,0)+VLOOKUP("R701",TSC!B:C,2,0))%),0)</f>
        <v/>
      </c>
      <c r="CS436">
        <f>IFERROR(IF(RIGHT(INDEX(PIS!O$1:O$500,MATCH(D436,PIS!C$1:C$500,0)),5)="Gross",MIN(U436+V436,VLOOKUP("R700",TSC!B:C,2,0)*VLOOKUP("R101",TSC!B:C,2,0))*(VLOOKUP("T714",TSC!B:C,2,0))%,MIN(T436+V436,VLOOKUP("R700",TSC!B:C,2,0)*VLOOKUP("R101",TSC!B:C,2,0))*(VLOOKUP("T704",TSC!B:C,2,0)+VLOOKUP("T714",TSC!B:C,2,0))%),0)</f>
        <v/>
      </c>
      <c r="CT436">
        <f>IFERROR(IF(RIGHT(INDEX(PIS!O$1:O$500,MATCH(D436,PIS!C$1:C$500,0)),5)="Gross",MIN(U436+V436,VLOOKUP("R700",TSC!B:C,2,0)*VLOOKUP("R101",TSC!B:C,2,0))*VLOOKUP("T705",TSC!B:C,2,0)%,MIN(T436+V436,VLOOKUP("R700",TSC!B:C,2,0)*VLOOKUP("R101",TSC!B:C,2,0))*VLOOKUP("T705",TSC!B:C,2,0)%),0)</f>
        <v/>
      </c>
      <c r="CU436">
        <f>IFERROR(IF(RIGHT(INDEX(PIS!O$1:O$500,MATCH(D436,PIS!C$1:C$500,0)),5)="Gross",MIN(U436+V436,VLOOKUP("R700",TSC!B:C,2,0)*VLOOKUP("R101",TSC!B:C,2,0))*(VLOOKUP("T713",TSC!B:C,2,0))%,MIN(T436+V436,VLOOKUP("R700",TSC!B:C,2,0)*VLOOKUP("R101",TSC!B:C,2,0))*(VLOOKUP("T713",TSC!B:C,2,0))%),0)</f>
        <v/>
      </c>
      <c r="CV436">
        <f>IFERROR(INDEX(ADJ!$A$1:$BZ$1000,MATCH(PAYROLL!D436,ADJ!A$1:A$500,0),MATCH(PAYROLL!CV$2,ADJ!$2:$2,0)),0)</f>
        <v/>
      </c>
      <c r="CW436">
        <f>IFERROR(INDEX(ADJ!$A$1:$BZ$1000,MATCH(PAYROLL!D436,ADJ!A$1:A$500,0),MATCH(PAYROLL!CW$2,ADJ!$2:$2,0)),0)</f>
        <v/>
      </c>
      <c r="CX436">
        <f>SUM(CR436:CW436)</f>
        <v/>
      </c>
      <c r="CY436">
        <f>ROUND(IF(CR436&gt;0,T436+V436*VLOOKUP("R202",TSC!$B$1:$C$500,2,0),0),0)</f>
        <v/>
      </c>
      <c r="CZ436">
        <f>IFERROR(INDEX(CSDA!D$1:D$500,MATCH($CZ$2,CSDA!C$1:C$500,0)),0)</f>
        <v/>
      </c>
      <c r="DA436">
        <f>ROUND(T436*0.7%,0)</f>
        <v/>
      </c>
      <c r="DB436">
        <f>ROUND(T436/12,0)</f>
        <v/>
      </c>
      <c r="DC436">
        <f ref="DC436" t="array">IFERROR(INDEX(CSDA!D$1:D$500,MATCH("Trích giữ"&amp;PAYROLL!DC$2,CSDA!A$1:A$500&amp;CSDA!C$1:C$500,0)),0)</f>
        <v/>
      </c>
      <c r="DD436">
        <f ref="DD436" t="array">IFERROR(INDEX(CSDA!D$1:D$500,MATCH("Trích giữ"&amp;PAYROLL!DD$2,CSDA!A$1:A$500&amp;CSDA!C$1:C$500,0)),0)</f>
        <v/>
      </c>
      <c r="DE436">
        <f ref="DE436" t="array">IFERROR(INDEX(CSDA!D$1:D$500,MATCH("Trích giữ"&amp;PAYROLL!DE$2,CSDA!A$1:A$500&amp;CSDA!C$1:C$500,0)),0)</f>
        <v/>
      </c>
      <c r="DF436">
        <f>IFERROR(INDEX(CSDA!D$1:D$500,MATCH(PAYROLL!DF$2,CSDA!C$1:C$500,0)),0)</f>
        <v/>
      </c>
      <c r="DG436">
        <f ref="DG436" t="array">IFERROR(INDEX(CSDA!D$1:D$500,MATCH("Trích giữ"&amp;PAYROLL!DG$2,CSDA!A$1:A$500&amp;CSDA!C$1:C$500,0)),0)</f>
        <v/>
      </c>
      <c r="DH436">
        <f>ROUND(T436/26,0)</f>
        <v/>
      </c>
      <c r="DI436">
        <f ref="DI436" t="array">IFERROR(INDEX(CSDA!D$1:D$500,MATCH("Trích giữ"&amp;PAYROLL!DI$2,CSDA!A$1:A$500&amp;CSDA!C$1:C$500,0)),0)</f>
        <v/>
      </c>
      <c r="DJ436">
        <f>IF(U436=0,T436*21.5%-BL436,0)</f>
        <v/>
      </c>
      <c r="DK436">
        <f ref="DK436" t="array">IFERROR(INDEX(CSDA!D$1:D$500,MATCH("Trích giữ"&amp;PAYROLL!DK$2,CSDA!A$1:A$500&amp;CSDA!C$1:C$500,0)),0)</f>
        <v/>
      </c>
      <c r="DL436">
        <f>IFERROR(INDEX(CSDA!D$1:D$500,MATCH(PAYROLL!DL$2,CSDA!C$1:C$500,0))/12,0)</f>
        <v/>
      </c>
      <c r="DM436">
        <f>SUM(DB436:DL436)</f>
        <v/>
      </c>
      <c r="DN436">
        <f>IFERROR(INDEX(ADJ!$A$1:$BZ$1000,MATCH(PAYROLL!D436,ADJ!A$1:A$500,0),MATCH(PAYROLL!DN$2,ADJ!$2:$2,0)),0)</f>
        <v/>
      </c>
      <c r="DO436">
        <f>IFERROR(SUM(BP436,DM436:DN436,CX436:DA436)-DT436,0)</f>
        <v/>
      </c>
      <c r="DP436">
        <f ref="DP436" t="array">SUM(BW436*IFERROR(INDEX(CSDA!D$1:D$500,MATCH(BW$2,CSDA!C$1:C$500,0)),0)%,CX436*IFERROR(INDEX(CSDA!D$1:D$500,MATCH(CX$2,CSDA!C$1:C$500,0)),0)%,DA436*IFERROR(INDEX(CSDA!D$1:D$500,MATCH(DA$2,CSDA!C$1:C$500,0)),0)%,DB436*IFERROR(INDEX(CSDA!D$1:D$500,MATCH(DB$2,CSDA!C$1:C$500,0)),0)%,DF436*IFERROR(INDEX(CSDA!D$1:D$500,MATCH("Phí dịch vụ"&amp;PAYROLL!DF$2,CSDA!A$1:A$500&amp;CSDA!C$1:C$500,0)),0)%,DC436*IFERROR(INDEX(CSDA!D$1:D$500,MATCH("Phí dịch vụ"&amp;PAYROLL!DC$2,CSDA!A$1:A$500&amp;CSDA!C$1:C$500,0)),0)%,DH436*IFERROR(INDEX(CSDA!D$1:D$500,MATCH("Phí dịch vụ"&amp;PAYROLL!DH$2,CSDA!A$1:A$500&amp;CSDA!C$1:C$500,0)),0)%,DJ436*IFERROR(INDEX(CSDA!D$1:D$500,MATCH("Phí dịch vụ"&amp;PAYROLL!DJ$2,CSDA!A$1:A$500&amp;CSDA!C$1:C$500,0)),0)%,BN436*IFERROR(INDEX(CSDA!D$1:D$500,MATCH(BN$2,CSDA!C$1:C$500,0)),0)%)-BN436*7%</f>
        <v/>
      </c>
      <c r="DQ436">
        <f>IFERROR(INDEX(ADJ!$A$1:$BZ$1000,MATCH(PAYROLL!D436,ADJ!A$1:A$500,0),MATCH(PAYROLL!DQ$2,ADJ!$2:$2,0)),0)</f>
        <v/>
      </c>
      <c r="DR436">
        <f>IFERROR(INDEX(ADJ!$A$1:$BZ$1000,MATCH(PAYROLL!D436,ADJ!A$1:A$500,0),MATCH(PAYROLL!DR$2,ADJ!$2:$2,0)),0)</f>
        <v/>
      </c>
      <c r="DS436">
        <f>SUM(DP436:DR436)</f>
        <v/>
      </c>
      <c r="DT436">
        <f>EK436</f>
        <v/>
      </c>
      <c r="DU436">
        <f>SUM(DO436:DR436)</f>
        <v/>
      </c>
      <c r="DV436">
        <f>ROUND(DU436*0.1,0)</f>
        <v/>
      </c>
      <c r="DW436">
        <f>DU436+DV436</f>
        <v/>
      </c>
      <c r="DZ436">
        <f>IFERROR(INDEX(ADJ!$A$1:$BZ$1000,MATCH(PAYROLL!$D436,ADJ!A$1:A$500,0),MATCH(PAYROLL!DZ$2,ADJ!$2:$2,0)),0)</f>
        <v/>
      </c>
      <c r="EA436">
        <f>IFERROR(INDEX(ADJ!$A$1:$BZ$1000,MATCH(PAYROLL!$D436,ADJ!A$1:A$500,0),MATCH(PAYROLL!EA$2,ADJ!$2:$2,0)),0)</f>
        <v/>
      </c>
      <c r="EB436">
        <f>IFERROR(INDEX(ADJ!$A$1:$BZ$1000,MATCH(PAYROLL!$D436,ADJ!A$1:A$500,0),MATCH(PAYROLL!EB$2,ADJ!$2:$2,0)),0)</f>
        <v/>
      </c>
      <c r="EC436">
        <f>IFERROR(INDEX(ADJ!$A$1:$BZ$1000,MATCH(PAYROLL!$D436,ADJ!A$1:A$500,0),MATCH(PAYROLL!EC$2,ADJ!$2:$2,0)),0)</f>
        <v/>
      </c>
      <c r="ED436">
        <f>IFERROR(INDEX(ADJ!$A$1:$BZ$1000,MATCH(PAYROLL!$D436,ADJ!A$1:A$500,0),MATCH(PAYROLL!ED$2,ADJ!$2:$2,0)),0)</f>
        <v/>
      </c>
      <c r="EE436">
        <f>IFERROR(INDEX(ADJ!$A$1:$BZ$1000,MATCH(PAYROLL!$D436,ADJ!A$1:A$500,0),MATCH(PAYROLL!EE$2,ADJ!$2:$2,0)),0)</f>
        <v/>
      </c>
      <c r="EF436">
        <f>IFERROR(INDEX(ADJ!$A$1:$BZ$1000,MATCH(PAYROLL!$D436,ADJ!A$1:A$500,0),MATCH(PAYROLL!EF$2,ADJ!$2:$2,0)),0)</f>
        <v/>
      </c>
      <c r="EG436">
        <f>IFERROR(INDEX(ADJ!$A$1:$BZ$1000,MATCH(PAYROLL!$D436,ADJ!A$1:A$500,0),MATCH(PAYROLL!EG$2,ADJ!$2:$2,0)),0)</f>
        <v/>
      </c>
      <c r="EH436">
        <f>IFERROR(INDEX(ADJ!$A$1:$BZ$1000,MATCH(PAYROLL!$D436,ADJ!A$1:A$500,0),MATCH(PAYROLL!EH$2,ADJ!$2:$2,0)),0)</f>
        <v/>
      </c>
      <c r="EI436">
        <f>IFERROR(INDEX(ADJ!$A$1:$BZ$1000,MATCH(PAYROLL!D436,ADJ!A$1:A$500,0),MATCH(PAYROLL!EI$2,ADJ!$2:$2,0)),0)</f>
        <v/>
      </c>
      <c r="EJ436">
        <f>IFERROR(INDEX(ADJ!$A$1:$BZ$1000,MATCH(PAYROLL!$D436,ADJ!A$1:A$500,0),MATCH(PAYROLL!EJ$2,ADJ!$2:$2,0)),0)</f>
        <v/>
      </c>
      <c r="EK436">
        <f>SUM(DZ436:EJ436)</f>
        <v/>
      </c>
    </row>
    <row r="437">
      <c r="A437" t="n">
        <v>435</v>
      </c>
      <c r="B437" t="inlineStr">
        <is>
          <t>Nguyễn Anh Tứ</t>
        </is>
      </c>
      <c r="D437" t="inlineStr">
        <is>
          <t>159819-01</t>
        </is>
      </c>
      <c r="S437">
        <f>IFERROR(INDEX(PIS!$A$1:$BZ$1000,MATCH($D437,PIS!C$1:C$500,0),MATCH("Lương CB tháng trước",PIS!$1:$1,0)),0)</f>
        <v/>
      </c>
      <c r="T437">
        <f>IFERROR(INDEX(PIS!$A$1:$BZ$1000,MATCH($D437,PIS!C$1:C$500,0),MATCH("Lương CB hiện tại",PIS!$1:$1,0)),0)</f>
        <v/>
      </c>
      <c r="U437">
        <f>IFERROR(INDEX(PIS!$A$1:$BZ$1000,MATCH($D437,PIS!C$1:C$500,0),MATCH("Lương đóng BHBB",PIS!$1:$1,0)),0)</f>
        <v/>
      </c>
      <c r="V437">
        <f>IFERROR(INDEX(PIS!$A$1:$BZ$1000,MATCH($D437,PIS!C$1:C$500,0),MATCH(V$2,PIS!$2:$2,0)),0)</f>
        <v/>
      </c>
      <c r="W437">
        <f>IFERROR(INDEX(PIS!$A$1:$BZ$1000,MATCH($D437,PIS!C$1:C$500,0),MATCH(W$2,PIS!$2:$2,0)),0)</f>
        <v/>
      </c>
      <c r="X437">
        <f>IFERROR(INDEX(PIS!$A$1:$BZ$1000,MATCH($D437,PIS!C$1:C$500,0),MATCH(X$2,PIS!$2:$2,0)),0)</f>
        <v/>
      </c>
      <c r="Y437">
        <f>IFERROR(INDEX(PIS!$A$1:$BZ$1000,MATCH($D437,PIS!C$1:C$500,0),MATCH(Y$2,PIS!$2:$2,0)),0)</f>
        <v/>
      </c>
      <c r="Z437">
        <f>IFERROR(INDEX(PIS!$A$1:$BZ$1000,MATCH($D437,PIS!C$1:C$500,0),MATCH(Z$2,PIS!$2:$2,0)),0)</f>
        <v/>
      </c>
      <c r="AA437">
        <f>IFERROR(INDEX(PIS!$A$1:$BZ$1000,MATCH($D437,PIS!C$1:C$500,0),MATCH(AA$2,PIS!$2:$2,0)),0)</f>
        <v/>
      </c>
      <c r="AB437">
        <f>IFERROR(INDEX(PIS!$A$1:$BZ$1000,MATCH($D437,PIS!C$1:C$500,0),MATCH(AB$2,PIS!$2:$2,0)),0)</f>
        <v/>
      </c>
      <c r="AC437">
        <f>SUM(V437:AB437)</f>
        <v/>
      </c>
      <c r="AD437">
        <f>IFERROR(INDEX(TIMESHEET!$A$1:$AI$5000,MATCH($D437,TIMESHEET!A$1:A$500,0),MATCH("T100",TIMESHEET!$2:$2,0))-2,0)</f>
        <v/>
      </c>
      <c r="AE437">
        <f>IFERROR(INDEX(TIMESHEET!$A$1:$AI$5000,MATCH($D437,TIMESHEET!A$1:A$500,0),MATCH("T202",TIMESHEET!$2:$2,0)),0)</f>
        <v/>
      </c>
      <c r="AF437">
        <f>IFERROR(INDEX(TIMESHEET!$A$1:$AI$5000,MATCH($D437,TIMESHEET!A$1:A$500,0),MATCH("T302",TIMESHEET!$2:$2,0)),0)</f>
        <v/>
      </c>
      <c r="AG437">
        <f>IFERROR(INDEX(TIMESHEET!$A$1:$AI$5000,MATCH($D437,TIMESHEET!A$1:A$500,0),MATCH("T406",TIMESHEET!$2:$2,0)),0)</f>
        <v/>
      </c>
      <c r="AH437">
        <f>AE437+AG437</f>
        <v/>
      </c>
      <c r="AI437">
        <f>IFERROR(INDEX(TIMESHEET!$A$1:$AI$5000,MATCH($D437,TIMESHEET!A$1:A$500,0),MATCH("T701",TIMESHEET!$2:$2,0)),0)</f>
        <v/>
      </c>
      <c r="AJ437">
        <f>IFERROR(INDEX(TIMESHEET!$A$1:$AI$5000,MATCH($D437,TIMESHEET!B$1:B$500,0),MATCH("T320",TIMESHEET!$2:$2,0)),0)</f>
        <v/>
      </c>
      <c r="AK437">
        <f>IFERROR(IF(LEFT(INDEX(PIS!O$1:O$500,MATCH(D437,PIS!C$1:C$500)),1)="M",T437/AD437*SUM(AE437:AG437),T437*AD437),0)</f>
        <v/>
      </c>
      <c r="AL437">
        <f>IFERROR(INDEX(ADJ!$A$1:$BZ$1000,MATCH(PAYROLL!D437,ADJ!A$1:A$500,0),MATCH(PAYROLL!AL$2,ADJ!$2:$2,0)),0)</f>
        <v/>
      </c>
      <c r="AM437">
        <f>SUM(AK437:AL437)</f>
        <v/>
      </c>
      <c r="AN437">
        <f>IFERROR(ROUND(V437/$AD437*$AH437,0),0)</f>
        <v/>
      </c>
      <c r="AO437">
        <f>IFERROR(ROUND(W437/$AD437*$AH437,0),0)</f>
        <v/>
      </c>
      <c r="AP437">
        <f>IFERROR(ROUND(X437/$AD437*$AE437,0),0)</f>
        <v/>
      </c>
      <c r="AQ437">
        <f>IFERROR(ROUND(Y437/$AD437*$AH437,0),0)</f>
        <v/>
      </c>
      <c r="AR437">
        <f>IFERROR(ROUND(Z437/$AD437*$AH437,0),0)</f>
        <v/>
      </c>
      <c r="AS437">
        <f>IFERROR(ROUND(AA437/$AD437*$AH437,0),0)</f>
        <v/>
      </c>
      <c r="AT437">
        <f>IFERROR(IF((AE437+AF437+AG437)&gt;13,AB437,ROUND(AB437/AD437*AH437,0)),0)</f>
        <v/>
      </c>
      <c r="AU437">
        <f>IFERROR(INDEX(ADJ!$A$1:$BZ$1000,MATCH(PAYROLL!D437,ADJ!A$1:A$500,0),MATCH(PAYROLL!AU$2,ADJ!$2:$2,0)),0)</f>
        <v/>
      </c>
      <c r="AV437">
        <f>ROUND(SUM(AN437:AU437),0)</f>
        <v/>
      </c>
      <c r="AW437">
        <f>IFERROR(INDEX(TIMESHEET!$A$1:$AI$5000,MATCH(PAYROLL!D437,TIMESHEET!A$1:A$500,0),MATCH("T620",TIMESHEET!$2:$2,0)),0)</f>
        <v/>
      </c>
      <c r="AX437">
        <f>IFERROR(INDEX(TIMESHEET!$A$1:$AI$5000,MATCH(PAYROLL!D437,TIMESHEET!A$1:A$500,0),MATCH("T601",TIMESHEET!$2:$2,0)),0)</f>
        <v/>
      </c>
      <c r="AY437">
        <f>IFERROR(INDEX(TIMESHEET!$A$1:$AI$5000,MATCH(PAYROLL!D437,TIMESHEET!A$1:A$500,0),MATCH("T602",TIMESHEET!$2:$2,0)),0)</f>
        <v/>
      </c>
      <c r="AZ437">
        <f>IFERROR(INDEX(TIMESHEET!$A$1:$AI$5000,MATCH(PAYROLL!D437,TIMESHEET!A$1:A$500,0),MATCH("T603",TIMESHEET!$2:$2,0)),0)</f>
        <v/>
      </c>
      <c r="BA437">
        <f>IFERROR(INDEX(TIMESHEET!$A$1:$AI$5000,MATCH(PAYROLL!D437,TIMESHEET!A$1:A$500,0),MATCH("T611",TIMESHEET!$2:$2,0)),0)</f>
        <v/>
      </c>
      <c r="BB437">
        <f>IFERROR(INDEX(TIMESHEET!$A$1:$AI$5000,MATCH(PAYROLL!D437,TIMESHEET!A$1:A$500,0),MATCH("T612",TIMESHEET!$2:$2,0)),0)</f>
        <v/>
      </c>
      <c r="BC437">
        <f>IFERROR(INDEX(TIMESHEET!$A$1:$AI$5000,MATCH(PAYROLL!D437,TIMESHEET!A$1:A$500,0),MATCH("T613",TIMESHEET!$2:$2,0)),0)</f>
        <v/>
      </c>
      <c r="BD437">
        <f>IFERROR(INDEX(TIMESHEET!$A$1:$AI$5000,MATCH(PAYROLL!D437,TIMESHEET!A$1:A$500,0),MATCH("T500",TIMESHEET!$2:$2,0)),0)</f>
        <v/>
      </c>
      <c r="BE437">
        <f>IFERROR(IF(LEFT(INDEX(PIS!O$1:O$500,MATCH(D437,PIS!C$1:C$500)),1)="M",T437/AD437/8*(AW437+AX437*1.5+AY437*2+AZ437*3+BA437*2.1+BB437*2.7+BC437*3.9+BD437*0.3),T437/8*(AW437+AX437*1.5+AY437*2+AZ437*3+BA437*2.1+BB437*2.7+BC437*3.9+BD437*0.3)),0)</f>
        <v/>
      </c>
      <c r="BF437">
        <f>IFERROR(INDEX(ADJ!$A$1:$BZ$1000,MATCH(PAYROLL!$D437,ADJ!A$1:A$500,0),MATCH(PAYROLL!BF$2,ADJ!$2:$2,0)),0)</f>
        <v/>
      </c>
      <c r="BG437">
        <f>IFERROR(INDEX(ADJ!$A$1:$BZ$1000,MATCH(PAYROLL!D437,ADJ!A$1:A$500,0),MATCH(PAYROLL!BG$2,ADJ!$2:$2,0)),0)</f>
        <v/>
      </c>
      <c r="BH437">
        <f>IFERROR(INDEX(ADJ!$A$1:$BZ$1000,MATCH(PAYROLL!D437,ADJ!A$1:A$500,0),MATCH(PAYROLL!BH$2,ADJ!$2:$2,0)),0)</f>
        <v/>
      </c>
      <c r="BI437">
        <f>IFERROR(INDEX(ADJ!$A$1:$BZ$1000,MATCH(PAYROLL!D437,ADJ!A$1:A$500,0),MATCH(PAYROLL!BI$2,ADJ!$2:$2,0)),0)</f>
        <v/>
      </c>
      <c r="BJ437">
        <f>IFERROR(INDEX(ADJ!$A$1:$BZ$1000,MATCH(PAYROLL!D437,ADJ!A$1:A$500,0),MATCH(PAYROLL!BJ$2,ADJ!$2:$2,0)),0)</f>
        <v/>
      </c>
      <c r="BK437">
        <f>SUM(BF437:BJ437)</f>
        <v/>
      </c>
      <c r="BL437">
        <f>IFERROR(INDEX(ADJ!$A$1:$BZ$1000,MATCH(PAYROLL!D437,ADJ!A$1:A$500,0),MATCH(PAYROLL!BL$2,ADJ!$2:$2,0)),0)</f>
        <v/>
      </c>
      <c r="BM437">
        <f>IFERROR(INDEX(ADJ!$A$1:$BZ$1000,MATCH(PAYROLL!D437,ADJ!A$1:A$500,0),MATCH(PAYROLL!BM$2,ADJ!$2:$2,0)),0)</f>
        <v/>
      </c>
      <c r="BN437">
        <f>IFERROR(INDEX(ADJ!$A$1:$BZ$1000,MATCH(PAYROLL!D437,ADJ!A$1:A$500,0),MATCH(PAYROLL!BN$2,ADJ!$2:$2,0)),0)</f>
        <v/>
      </c>
      <c r="BO437">
        <f>IFERROR(INDEX(ADJ!$A$1:$BZ$1000,MATCH(PAYROLL!D437,ADJ!A$1:A$500,0),MATCH(PAYROLL!BO$2,ADJ!$2:$2,0)),0)</f>
        <v/>
      </c>
      <c r="BP437">
        <f>SUM(AM437,AV437,BE437,BK437,BL437:BO437)</f>
        <v/>
      </c>
      <c r="BQ437">
        <f>BO437</f>
        <v/>
      </c>
      <c r="BR437">
        <f>IFERROR(ROUND(IF(LEFT(INDEX(PIS!O$1:O$500,MATCH(D437,PIS!C$1:C$500)),1)="D",T437/8*(BD437*0.3),IF(LEFT(INDEX(PIS!O$1:O$500,MATCH(D437,PIS!C$1:C$500)),1)="H",T437*($BD437*0.3),T437/$AD437/8*($BD437*0.3))),0),0)</f>
        <v/>
      </c>
      <c r="BS437">
        <f>IF(AP437&lt;1,0,MIN(AP437,730000))</f>
        <v/>
      </c>
      <c r="BT437">
        <f>IFERROR(ROUND((BE437-SUM(AW437:BC437)*T437/AD437/8),0)-BR437,0)</f>
        <v/>
      </c>
      <c r="BU437">
        <f>AO437</f>
        <v/>
      </c>
      <c r="BV437">
        <f>SUM(BQ437:BU437)</f>
        <v/>
      </c>
      <c r="BW437">
        <f>BP437-BV437</f>
        <v/>
      </c>
      <c r="BX437">
        <f>IFERROR(IF(RIGHT(INDEX(PIS!O$1:O$500,MATCH(D437,PIS!C$1:C$500)),5)="Gross",MIN(U437+V437,VLOOKUP("R700",TSC!B:C,2,0)*VLOOKUP("R101",TSC!B:C,2,0))*VLOOKUP("R701",TSC!B:C,2,0)%,0),0)</f>
        <v/>
      </c>
      <c r="BY437">
        <f>IFERROR(IF(RIGHT(INDEX(PIS!O$1:O$500,MATCH(D437,PIS!C$1:C$500)),5)="Gross",MIN(U437+V437,VLOOKUP("R700",TSC!B:C,2,0)*VLOOKUP("R101",TSC!B:C,2,0))*VLOOKUP("T704",TSC!B:C,2,0)%,0),0)</f>
        <v/>
      </c>
      <c r="BZ437">
        <f>IFERROR(IF(RIGHT(INDEX(PIS!O$1:O$500,MATCH(D437,PIS!C$1:C$500)),5)="Gross",MIN(U437+V437,VLOOKUP("R700",TSC!B:C,2,0)*VLOOKUP("1",TSC!F:G,2,0))*VLOOKUP("T705",TSC!B:C,2,0)%,0),0)</f>
        <v/>
      </c>
      <c r="CA437">
        <f>IFERROR(INDEX(ADJ!$A$1:$BZ$1000,MATCH(PAYROLL!D437,ADJ!A$1:A$500,0),MATCH(PAYROLL!CA$2,ADJ!$2:$2,0)),0)</f>
        <v/>
      </c>
      <c r="CB437">
        <f>IFERROR(INDEX(ADJ!$A$1:$BZ$1000,MATCH(PAYROLL!D437,ADJ!A$1:A$500,0),MATCH(PAYROLL!CB$2,ADJ!$2:$2,0)),0)</f>
        <v/>
      </c>
      <c r="CC437">
        <f>SUM(BX437:CB437)</f>
        <v/>
      </c>
      <c r="CD437">
        <f>IFERROR(INDEX(PIS!$A$1:$BZ$1000,MATCH(PAYROLL!D437,PIS!C$1:C$500,0),MATCH(PAYROLL!CD$1,PIS!$1:$1,0)),0)</f>
        <v/>
      </c>
      <c r="CE437">
        <f>IFERROR(IF(OR(INDEX(PIS!P$1:P$500,MATCH(D437,PIS!C$1:C$500,0))="LT2",INDEX(PIS!P$1:P$500,MATCH(D437,PIS!C$1:C$500,0))="P10"),0,SUM(CC437,CD437*VLOOKUP("R601",TSC!B:C,2,0),VLOOKUP("R602",TSC!B:C,2,0))),0)</f>
        <v/>
      </c>
      <c r="CF437">
        <f>MAX(BW437-CE437,0)</f>
        <v/>
      </c>
      <c r="CG437">
        <f>IFERROR(IF(OR(RIGHT(INDEX(PIS!P$1:P$500,MATCH(D437,PIS!C$1:C$500)),5)="P10",RIGHT(INDEX(PIS!P$1:P$500,MATCH(D437,PIS!C$1:C$500)),5)="CK"),0,IF(CF437&lt;=5000000,CF437*5%,IF(CF437&lt;=10000000,CF437*10%-250000,IF(CF437&lt;=18000000,CF437*15%-750000,IF(CF437&lt;=32000000,CF437*20%-1650000,IF(CF437&lt;=52000000,CF437*25%-3250000,IF(CF437&lt;=80000000,BH437*30%-5850000,CF437*35%-9850000))))))),0)</f>
        <v/>
      </c>
      <c r="CH437">
        <f>IFERROR(IF(OR(INDEX(PIS!P$1:P$500,MATCH(D437,PIS!C$1:C$500))="LT",INDEX(PIS!P$1:P$500,MATCH(D437,PIS!C$1:C$500))="CK"),0,IF(CF437&lt;2000000,0,CF437*10%)),0)</f>
        <v/>
      </c>
      <c r="CI437">
        <f>IFERROR(INDEX(ADJ!$A$1:$BZ$1000,MATCH(PAYROLL!D437,ADJ!A$1:A$500,0),MATCH(PAYROLL!CI$2,ADJ!$2:$2,0)),0)</f>
        <v/>
      </c>
      <c r="CJ437">
        <f>IFERROR(INDEX(ADJ!$A$1:$BZ$1000,MATCH(PAYROLL!D437,ADJ!A$1:A$500,0),MATCH(PAYROLL!CJ$2,ADJ!$2:$2,0)),0)</f>
        <v/>
      </c>
      <c r="CK437">
        <f>IFERROR(INDEX(ADJ!$A$1:$BZ$1000,MATCH(PAYROLL!D437,ADJ!A$1:A$500,0),MATCH(PAYROLL!CK$2,ADJ!$2:$2,0)),0)</f>
        <v/>
      </c>
      <c r="CL437">
        <f>SUM(CG437:CK437)</f>
        <v/>
      </c>
      <c r="CM437">
        <f>ROUND(SUM(CH437:CK437),0)</f>
        <v/>
      </c>
      <c r="CN437">
        <f>IFERROR(INDEX(CSDA!D$1:D$500,MATCH($CN$2,CSDA!C$1:C$500,0))*INDEX(PIS!V$1:V$500,MATCH(D437,PIS!C$1:C$500))+INDEX(ADJ!$A$1:$BZ$1000,MATCH(PAYROLL!D437,ADJ!A$1:A$500,0),MATCH(PAYROLL!CN$2,ADJ!$2:$2,0)),0)</f>
        <v/>
      </c>
      <c r="CO437">
        <f>IFERROR(INDEX(ADJ!$A$1:$BZ$1000,MATCH(PAYROLL!D437,ADJ!A$1:A$500,0),MATCH(PAYROLL!CO$2,ADJ!$2:$2,0)),0)</f>
        <v/>
      </c>
      <c r="CP437">
        <f>IFERROR(INDEX(ADJ!$A$1:$BZ$1000,MATCH(PAYROLL!D437,ADJ!A$1:A$500,0),MATCH(PAYROLL!CP$2,ADJ!$2:$2,0)),0)</f>
        <v/>
      </c>
      <c r="CQ437">
        <f>BP437-CL437-CI437-CM437-CN437-CO437-CP437-CC437</f>
        <v/>
      </c>
      <c r="CR437">
        <f>IFERROR(IF(RIGHT(INDEX(PIS!O$1:O$500,MATCH(D437,PIS!C$1:C$500,0)),5)="Gross",MIN(U437+V437,VLOOKUP("R700",TSC!B:C,2,0)*VLOOKUP("R101",TSC!B:C,2,0))*(VLOOKUP("T711",TSC!B:C,2,0)+VLOOKUP("T712",TSC!B:C,2,0))%,MIN(T437+V437,VLOOKUP("R700",TSC!B:C,2,0)*VLOOKUP("R101",TSC!B:C,2,0))*(VLOOKUP("T711",TSC!B:C,2,0)+VLOOKUP("T712",TSC!B:C,2,0)+VLOOKUP("R701",TSC!B:C,2,0))%),0)</f>
        <v/>
      </c>
      <c r="CS437">
        <f>IFERROR(IF(RIGHT(INDEX(PIS!O$1:O$500,MATCH(D437,PIS!C$1:C$500,0)),5)="Gross",MIN(U437+V437,VLOOKUP("R700",TSC!B:C,2,0)*VLOOKUP("R101",TSC!B:C,2,0))*(VLOOKUP("T714",TSC!B:C,2,0))%,MIN(T437+V437,VLOOKUP("R700",TSC!B:C,2,0)*VLOOKUP("R101",TSC!B:C,2,0))*(VLOOKUP("T704",TSC!B:C,2,0)+VLOOKUP("T714",TSC!B:C,2,0))%),0)</f>
        <v/>
      </c>
      <c r="CT437">
        <f>IFERROR(IF(RIGHT(INDEX(PIS!O$1:O$500,MATCH(D437,PIS!C$1:C$500,0)),5)="Gross",MIN(U437+V437,VLOOKUP("R700",TSC!B:C,2,0)*VLOOKUP("R101",TSC!B:C,2,0))*VLOOKUP("T705",TSC!B:C,2,0)%,MIN(T437+V437,VLOOKUP("R700",TSC!B:C,2,0)*VLOOKUP("R101",TSC!B:C,2,0))*VLOOKUP("T705",TSC!B:C,2,0)%),0)</f>
        <v/>
      </c>
      <c r="CU437">
        <f>IFERROR(IF(RIGHT(INDEX(PIS!O$1:O$500,MATCH(D437,PIS!C$1:C$500,0)),5)="Gross",MIN(U437+V437,VLOOKUP("R700",TSC!B:C,2,0)*VLOOKUP("R101",TSC!B:C,2,0))*(VLOOKUP("T713",TSC!B:C,2,0))%,MIN(T437+V437,VLOOKUP("R700",TSC!B:C,2,0)*VLOOKUP("R101",TSC!B:C,2,0))*(VLOOKUP("T713",TSC!B:C,2,0))%),0)</f>
        <v/>
      </c>
      <c r="CV437">
        <f>IFERROR(INDEX(ADJ!$A$1:$BZ$1000,MATCH(PAYROLL!D437,ADJ!A$1:A$500,0),MATCH(PAYROLL!CV$2,ADJ!$2:$2,0)),0)</f>
        <v/>
      </c>
      <c r="CW437">
        <f>IFERROR(INDEX(ADJ!$A$1:$BZ$1000,MATCH(PAYROLL!D437,ADJ!A$1:A$500,0),MATCH(PAYROLL!CW$2,ADJ!$2:$2,0)),0)</f>
        <v/>
      </c>
      <c r="CX437">
        <f>SUM(CR437:CW437)</f>
        <v/>
      </c>
      <c r="CY437">
        <f>ROUND(IF(CR437&gt;0,T437+V437*VLOOKUP("R202",TSC!$B$1:$C$500,2,0),0),0)</f>
        <v/>
      </c>
      <c r="CZ437">
        <f>IFERROR(INDEX(CSDA!D$1:D$500,MATCH($CZ$2,CSDA!C$1:C$500,0)),0)</f>
        <v/>
      </c>
      <c r="DA437">
        <f>ROUND(T437*0.7%,0)</f>
        <v/>
      </c>
      <c r="DB437">
        <f>ROUND(T437/12,0)</f>
        <v/>
      </c>
      <c r="DC437">
        <f ref="DC437" t="array">IFERROR(INDEX(CSDA!D$1:D$500,MATCH("Trích giữ"&amp;PAYROLL!DC$2,CSDA!A$1:A$500&amp;CSDA!C$1:C$500,0)),0)</f>
        <v/>
      </c>
      <c r="DD437">
        <f ref="DD437" t="array">IFERROR(INDEX(CSDA!D$1:D$500,MATCH("Trích giữ"&amp;PAYROLL!DD$2,CSDA!A$1:A$500&amp;CSDA!C$1:C$500,0)),0)</f>
        <v/>
      </c>
      <c r="DE437">
        <f ref="DE437" t="array">IFERROR(INDEX(CSDA!D$1:D$500,MATCH("Trích giữ"&amp;PAYROLL!DE$2,CSDA!A$1:A$500&amp;CSDA!C$1:C$500,0)),0)</f>
        <v/>
      </c>
      <c r="DF437">
        <f>IFERROR(INDEX(CSDA!D$1:D$500,MATCH(PAYROLL!DF$2,CSDA!C$1:C$500,0)),0)</f>
        <v/>
      </c>
      <c r="DG437">
        <f ref="DG437" t="array">IFERROR(INDEX(CSDA!D$1:D$500,MATCH("Trích giữ"&amp;PAYROLL!DG$2,CSDA!A$1:A$500&amp;CSDA!C$1:C$500,0)),0)</f>
        <v/>
      </c>
      <c r="DH437">
        <f>ROUND(T437/26,0)</f>
        <v/>
      </c>
      <c r="DI437">
        <f ref="DI437" t="array">IFERROR(INDEX(CSDA!D$1:D$500,MATCH("Trích giữ"&amp;PAYROLL!DI$2,CSDA!A$1:A$500&amp;CSDA!C$1:C$500,0)),0)</f>
        <v/>
      </c>
      <c r="DJ437">
        <f>IF(U437=0,T437*21.5%-BL437,0)</f>
        <v/>
      </c>
      <c r="DK437">
        <f ref="DK437" t="array">IFERROR(INDEX(CSDA!D$1:D$500,MATCH("Trích giữ"&amp;PAYROLL!DK$2,CSDA!A$1:A$500&amp;CSDA!C$1:C$500,0)),0)</f>
        <v/>
      </c>
      <c r="DL437">
        <f>IFERROR(INDEX(CSDA!D$1:D$500,MATCH(PAYROLL!DL$2,CSDA!C$1:C$500,0))/12,0)</f>
        <v/>
      </c>
      <c r="DM437">
        <f>SUM(DB437:DL437)</f>
        <v/>
      </c>
      <c r="DN437">
        <f>IFERROR(INDEX(ADJ!$A$1:$BZ$1000,MATCH(PAYROLL!D437,ADJ!A$1:A$500,0),MATCH(PAYROLL!DN$2,ADJ!$2:$2,0)),0)</f>
        <v/>
      </c>
      <c r="DO437">
        <f>IFERROR(SUM(BP437,DM437:DN437,CX437:DA437)-DT437,0)</f>
        <v/>
      </c>
      <c r="DP437">
        <f ref="DP437" t="array">SUM(BW437*IFERROR(INDEX(CSDA!D$1:D$500,MATCH(BW$2,CSDA!C$1:C$500,0)),0)%,CX437*IFERROR(INDEX(CSDA!D$1:D$500,MATCH(CX$2,CSDA!C$1:C$500,0)),0)%,DA437*IFERROR(INDEX(CSDA!D$1:D$500,MATCH(DA$2,CSDA!C$1:C$500,0)),0)%,DB437*IFERROR(INDEX(CSDA!D$1:D$500,MATCH(DB$2,CSDA!C$1:C$500,0)),0)%,DF437*IFERROR(INDEX(CSDA!D$1:D$500,MATCH("Phí dịch vụ"&amp;PAYROLL!DF$2,CSDA!A$1:A$500&amp;CSDA!C$1:C$500,0)),0)%,DC437*IFERROR(INDEX(CSDA!D$1:D$500,MATCH("Phí dịch vụ"&amp;PAYROLL!DC$2,CSDA!A$1:A$500&amp;CSDA!C$1:C$500,0)),0)%,DH437*IFERROR(INDEX(CSDA!D$1:D$500,MATCH("Phí dịch vụ"&amp;PAYROLL!DH$2,CSDA!A$1:A$500&amp;CSDA!C$1:C$500,0)),0)%,DJ437*IFERROR(INDEX(CSDA!D$1:D$500,MATCH("Phí dịch vụ"&amp;PAYROLL!DJ$2,CSDA!A$1:A$500&amp;CSDA!C$1:C$500,0)),0)%,BN437*IFERROR(INDEX(CSDA!D$1:D$500,MATCH(BN$2,CSDA!C$1:C$500,0)),0)%)-BN437*7%</f>
        <v/>
      </c>
      <c r="DQ437">
        <f>IFERROR(INDEX(ADJ!$A$1:$BZ$1000,MATCH(PAYROLL!D437,ADJ!A$1:A$500,0),MATCH(PAYROLL!DQ$2,ADJ!$2:$2,0)),0)</f>
        <v/>
      </c>
      <c r="DR437">
        <f>IFERROR(INDEX(ADJ!$A$1:$BZ$1000,MATCH(PAYROLL!D437,ADJ!A$1:A$500,0),MATCH(PAYROLL!DR$2,ADJ!$2:$2,0)),0)</f>
        <v/>
      </c>
      <c r="DS437">
        <f>SUM(DP437:DR437)</f>
        <v/>
      </c>
      <c r="DT437">
        <f>EK437</f>
        <v/>
      </c>
      <c r="DU437">
        <f>SUM(DO437:DR437)</f>
        <v/>
      </c>
      <c r="DV437">
        <f>ROUND(DU437*0.1,0)</f>
        <v/>
      </c>
      <c r="DW437">
        <f>DU437+DV437</f>
        <v/>
      </c>
      <c r="DZ437">
        <f>IFERROR(INDEX(ADJ!$A$1:$BZ$1000,MATCH(PAYROLL!$D437,ADJ!A$1:A$500,0),MATCH(PAYROLL!DZ$2,ADJ!$2:$2,0)),0)</f>
        <v/>
      </c>
      <c r="EA437">
        <f>IFERROR(INDEX(ADJ!$A$1:$BZ$1000,MATCH(PAYROLL!$D437,ADJ!A$1:A$500,0),MATCH(PAYROLL!EA$2,ADJ!$2:$2,0)),0)</f>
        <v/>
      </c>
      <c r="EB437">
        <f>IFERROR(INDEX(ADJ!$A$1:$BZ$1000,MATCH(PAYROLL!$D437,ADJ!A$1:A$500,0),MATCH(PAYROLL!EB$2,ADJ!$2:$2,0)),0)</f>
        <v/>
      </c>
      <c r="EC437">
        <f>IFERROR(INDEX(ADJ!$A$1:$BZ$1000,MATCH(PAYROLL!$D437,ADJ!A$1:A$500,0),MATCH(PAYROLL!EC$2,ADJ!$2:$2,0)),0)</f>
        <v/>
      </c>
      <c r="ED437">
        <f>IFERROR(INDEX(ADJ!$A$1:$BZ$1000,MATCH(PAYROLL!$D437,ADJ!A$1:A$500,0),MATCH(PAYROLL!ED$2,ADJ!$2:$2,0)),0)</f>
        <v/>
      </c>
      <c r="EE437">
        <f>IFERROR(INDEX(ADJ!$A$1:$BZ$1000,MATCH(PAYROLL!$D437,ADJ!A$1:A$500,0),MATCH(PAYROLL!EE$2,ADJ!$2:$2,0)),0)</f>
        <v/>
      </c>
      <c r="EF437">
        <f>IFERROR(INDEX(ADJ!$A$1:$BZ$1000,MATCH(PAYROLL!$D437,ADJ!A$1:A$500,0),MATCH(PAYROLL!EF$2,ADJ!$2:$2,0)),0)</f>
        <v/>
      </c>
      <c r="EG437">
        <f>IFERROR(INDEX(ADJ!$A$1:$BZ$1000,MATCH(PAYROLL!$D437,ADJ!A$1:A$500,0),MATCH(PAYROLL!EG$2,ADJ!$2:$2,0)),0)</f>
        <v/>
      </c>
      <c r="EH437">
        <f>IFERROR(INDEX(ADJ!$A$1:$BZ$1000,MATCH(PAYROLL!$D437,ADJ!A$1:A$500,0),MATCH(PAYROLL!EH$2,ADJ!$2:$2,0)),0)</f>
        <v/>
      </c>
      <c r="EI437">
        <f>IFERROR(INDEX(ADJ!$A$1:$BZ$1000,MATCH(PAYROLL!D437,ADJ!A$1:A$500,0),MATCH(PAYROLL!EI$2,ADJ!$2:$2,0)),0)</f>
        <v/>
      </c>
      <c r="EJ437">
        <f>IFERROR(INDEX(ADJ!$A$1:$BZ$1000,MATCH(PAYROLL!$D437,ADJ!A$1:A$500,0),MATCH(PAYROLL!EJ$2,ADJ!$2:$2,0)),0)</f>
        <v/>
      </c>
      <c r="EK437">
        <f>SUM(DZ437:EJ437)</f>
        <v/>
      </c>
    </row>
    <row r="438">
      <c r="A438" t="n">
        <v>436</v>
      </c>
      <c r="B438" t="inlineStr">
        <is>
          <t>Ngô Đức Huyên</t>
        </is>
      </c>
      <c r="D438" t="inlineStr">
        <is>
          <t>158876-01</t>
        </is>
      </c>
      <c r="S438">
        <f>IFERROR(INDEX(PIS!$A$1:$BZ$1000,MATCH($D438,PIS!C$1:C$500,0),MATCH("Lương CB tháng trước",PIS!$1:$1,0)),0)</f>
        <v/>
      </c>
      <c r="T438">
        <f>IFERROR(INDEX(PIS!$A$1:$BZ$1000,MATCH($D438,PIS!C$1:C$500,0),MATCH("Lương CB hiện tại",PIS!$1:$1,0)),0)</f>
        <v/>
      </c>
      <c r="U438">
        <f>IFERROR(INDEX(PIS!$A$1:$BZ$1000,MATCH($D438,PIS!C$1:C$500,0),MATCH("Lương đóng BHBB",PIS!$1:$1,0)),0)</f>
        <v/>
      </c>
      <c r="V438">
        <f>IFERROR(INDEX(PIS!$A$1:$BZ$1000,MATCH($D438,PIS!C$1:C$500,0),MATCH(V$2,PIS!$2:$2,0)),0)</f>
        <v/>
      </c>
      <c r="W438">
        <f>IFERROR(INDEX(PIS!$A$1:$BZ$1000,MATCH($D438,PIS!C$1:C$500,0),MATCH(W$2,PIS!$2:$2,0)),0)</f>
        <v/>
      </c>
      <c r="X438">
        <f>IFERROR(INDEX(PIS!$A$1:$BZ$1000,MATCH($D438,PIS!C$1:C$500,0),MATCH(X$2,PIS!$2:$2,0)),0)</f>
        <v/>
      </c>
      <c r="Y438">
        <f>IFERROR(INDEX(PIS!$A$1:$BZ$1000,MATCH($D438,PIS!C$1:C$500,0),MATCH(Y$2,PIS!$2:$2,0)),0)</f>
        <v/>
      </c>
      <c r="Z438">
        <f>IFERROR(INDEX(PIS!$A$1:$BZ$1000,MATCH($D438,PIS!C$1:C$500,0),MATCH(Z$2,PIS!$2:$2,0)),0)</f>
        <v/>
      </c>
      <c r="AA438">
        <f>IFERROR(INDEX(PIS!$A$1:$BZ$1000,MATCH($D438,PIS!C$1:C$500,0),MATCH(AA$2,PIS!$2:$2,0)),0)</f>
        <v/>
      </c>
      <c r="AB438">
        <f>IFERROR(INDEX(PIS!$A$1:$BZ$1000,MATCH($D438,PIS!C$1:C$500,0),MATCH(AB$2,PIS!$2:$2,0)),0)</f>
        <v/>
      </c>
      <c r="AC438">
        <f>SUM(V438:AB438)</f>
        <v/>
      </c>
      <c r="AD438">
        <f>IFERROR(INDEX(TIMESHEET!$A$1:$AI$5000,MATCH($D438,TIMESHEET!A$1:A$500,0),MATCH("T100",TIMESHEET!$2:$2,0))-2,0)</f>
        <v/>
      </c>
      <c r="AE438">
        <f>IFERROR(INDEX(TIMESHEET!$A$1:$AI$5000,MATCH($D438,TIMESHEET!A$1:A$500,0),MATCH("T202",TIMESHEET!$2:$2,0)),0)</f>
        <v/>
      </c>
      <c r="AF438">
        <f>IFERROR(INDEX(TIMESHEET!$A$1:$AI$5000,MATCH($D438,TIMESHEET!A$1:A$500,0),MATCH("T302",TIMESHEET!$2:$2,0)),0)</f>
        <v/>
      </c>
      <c r="AG438">
        <f>IFERROR(INDEX(TIMESHEET!$A$1:$AI$5000,MATCH($D438,TIMESHEET!A$1:A$500,0),MATCH("T406",TIMESHEET!$2:$2,0)),0)</f>
        <v/>
      </c>
      <c r="AH438">
        <f>AE438+AG438</f>
        <v/>
      </c>
      <c r="AI438">
        <f>IFERROR(INDEX(TIMESHEET!$A$1:$AI$5000,MATCH($D438,TIMESHEET!A$1:A$500,0),MATCH("T701",TIMESHEET!$2:$2,0)),0)</f>
        <v/>
      </c>
      <c r="AJ438">
        <f>IFERROR(INDEX(TIMESHEET!$A$1:$AI$5000,MATCH($D438,TIMESHEET!B$1:B$500,0),MATCH("T320",TIMESHEET!$2:$2,0)),0)</f>
        <v/>
      </c>
      <c r="AK438">
        <f>IFERROR(IF(LEFT(INDEX(PIS!O$1:O$500,MATCH(D438,PIS!C$1:C$500)),1)="M",T438/AD438*SUM(AE438:AG438),T438*AD438),0)</f>
        <v/>
      </c>
      <c r="AL438">
        <f>IFERROR(INDEX(ADJ!$A$1:$BZ$1000,MATCH(PAYROLL!D438,ADJ!A$1:A$500,0),MATCH(PAYROLL!AL$2,ADJ!$2:$2,0)),0)</f>
        <v/>
      </c>
      <c r="AM438">
        <f>SUM(AK438:AL438)</f>
        <v/>
      </c>
      <c r="AN438">
        <f>IFERROR(ROUND(V438/$AD438*$AH438,0),0)</f>
        <v/>
      </c>
      <c r="AO438">
        <f>IFERROR(ROUND(W438/$AD438*$AH438,0),0)</f>
        <v/>
      </c>
      <c r="AP438">
        <f>IFERROR(ROUND(X438/$AD438*$AE438,0),0)</f>
        <v/>
      </c>
      <c r="AQ438">
        <f>IFERROR(ROUND(Y438/$AD438*$AH438,0),0)</f>
        <v/>
      </c>
      <c r="AR438">
        <f>IFERROR(ROUND(Z438/$AD438*$AH438,0),0)</f>
        <v/>
      </c>
      <c r="AS438">
        <f>IFERROR(ROUND(AA438/$AD438*$AH438,0),0)</f>
        <v/>
      </c>
      <c r="AT438">
        <f>IFERROR(IF((AE438+AF438+AG438)&gt;13,AB438,ROUND(AB438/AD438*AH438,0)),0)</f>
        <v/>
      </c>
      <c r="AU438">
        <f>IFERROR(INDEX(ADJ!$A$1:$BZ$1000,MATCH(PAYROLL!D438,ADJ!A$1:A$500,0),MATCH(PAYROLL!AU$2,ADJ!$2:$2,0)),0)</f>
        <v/>
      </c>
      <c r="AV438">
        <f>ROUND(SUM(AN438:AU438),0)</f>
        <v/>
      </c>
      <c r="AW438">
        <f>IFERROR(INDEX(TIMESHEET!$A$1:$AI$5000,MATCH(PAYROLL!D438,TIMESHEET!A$1:A$500,0),MATCH("T620",TIMESHEET!$2:$2,0)),0)</f>
        <v/>
      </c>
      <c r="AX438">
        <f>IFERROR(INDEX(TIMESHEET!$A$1:$AI$5000,MATCH(PAYROLL!D438,TIMESHEET!A$1:A$500,0),MATCH("T601",TIMESHEET!$2:$2,0)),0)</f>
        <v/>
      </c>
      <c r="AY438">
        <f>IFERROR(INDEX(TIMESHEET!$A$1:$AI$5000,MATCH(PAYROLL!D438,TIMESHEET!A$1:A$500,0),MATCH("T602",TIMESHEET!$2:$2,0)),0)</f>
        <v/>
      </c>
      <c r="AZ438">
        <f>IFERROR(INDEX(TIMESHEET!$A$1:$AI$5000,MATCH(PAYROLL!D438,TIMESHEET!A$1:A$500,0),MATCH("T603",TIMESHEET!$2:$2,0)),0)</f>
        <v/>
      </c>
      <c r="BA438">
        <f>IFERROR(INDEX(TIMESHEET!$A$1:$AI$5000,MATCH(PAYROLL!D438,TIMESHEET!A$1:A$500,0),MATCH("T611",TIMESHEET!$2:$2,0)),0)</f>
        <v/>
      </c>
      <c r="BB438">
        <f>IFERROR(INDEX(TIMESHEET!$A$1:$AI$5000,MATCH(PAYROLL!D438,TIMESHEET!A$1:A$500,0),MATCH("T612",TIMESHEET!$2:$2,0)),0)</f>
        <v/>
      </c>
      <c r="BC438">
        <f>IFERROR(INDEX(TIMESHEET!$A$1:$AI$5000,MATCH(PAYROLL!D438,TIMESHEET!A$1:A$500,0),MATCH("T613",TIMESHEET!$2:$2,0)),0)</f>
        <v/>
      </c>
      <c r="BD438">
        <f>IFERROR(INDEX(TIMESHEET!$A$1:$AI$5000,MATCH(PAYROLL!D438,TIMESHEET!A$1:A$500,0),MATCH("T500",TIMESHEET!$2:$2,0)),0)</f>
        <v/>
      </c>
      <c r="BE438">
        <f>IFERROR(IF(LEFT(INDEX(PIS!O$1:O$500,MATCH(D438,PIS!C$1:C$500)),1)="M",T438/AD438/8*(AW438+AX438*1.5+AY438*2+AZ438*3+BA438*2.1+BB438*2.7+BC438*3.9+BD438*0.3),T438/8*(AW438+AX438*1.5+AY438*2+AZ438*3+BA438*2.1+BB438*2.7+BC438*3.9+BD438*0.3)),0)</f>
        <v/>
      </c>
      <c r="BF438">
        <f>IFERROR(INDEX(ADJ!$A$1:$BZ$1000,MATCH(PAYROLL!$D438,ADJ!A$1:A$500,0),MATCH(PAYROLL!BF$2,ADJ!$2:$2,0)),0)</f>
        <v/>
      </c>
      <c r="BG438">
        <f>IFERROR(INDEX(ADJ!$A$1:$BZ$1000,MATCH(PAYROLL!D438,ADJ!A$1:A$500,0),MATCH(PAYROLL!BG$2,ADJ!$2:$2,0)),0)</f>
        <v/>
      </c>
      <c r="BH438">
        <f>IFERROR(INDEX(ADJ!$A$1:$BZ$1000,MATCH(PAYROLL!D438,ADJ!A$1:A$500,0),MATCH(PAYROLL!BH$2,ADJ!$2:$2,0)),0)</f>
        <v/>
      </c>
      <c r="BI438">
        <f>IFERROR(INDEX(ADJ!$A$1:$BZ$1000,MATCH(PAYROLL!D438,ADJ!A$1:A$500,0),MATCH(PAYROLL!BI$2,ADJ!$2:$2,0)),0)</f>
        <v/>
      </c>
      <c r="BJ438">
        <f>IFERROR(INDEX(ADJ!$A$1:$BZ$1000,MATCH(PAYROLL!D438,ADJ!A$1:A$500,0),MATCH(PAYROLL!BJ$2,ADJ!$2:$2,0)),0)</f>
        <v/>
      </c>
      <c r="BK438">
        <f>SUM(BF438:BJ438)</f>
        <v/>
      </c>
      <c r="BL438">
        <f>IFERROR(INDEX(ADJ!$A$1:$BZ$1000,MATCH(PAYROLL!D438,ADJ!A$1:A$500,0),MATCH(PAYROLL!BL$2,ADJ!$2:$2,0)),0)</f>
        <v/>
      </c>
      <c r="BM438">
        <f>IFERROR(INDEX(ADJ!$A$1:$BZ$1000,MATCH(PAYROLL!D438,ADJ!A$1:A$500,0),MATCH(PAYROLL!BM$2,ADJ!$2:$2,0)),0)</f>
        <v/>
      </c>
      <c r="BN438">
        <f>IFERROR(INDEX(ADJ!$A$1:$BZ$1000,MATCH(PAYROLL!D438,ADJ!A$1:A$500,0),MATCH(PAYROLL!BN$2,ADJ!$2:$2,0)),0)</f>
        <v/>
      </c>
      <c r="BO438">
        <f>IFERROR(INDEX(ADJ!$A$1:$BZ$1000,MATCH(PAYROLL!D438,ADJ!A$1:A$500,0),MATCH(PAYROLL!BO$2,ADJ!$2:$2,0)),0)</f>
        <v/>
      </c>
      <c r="BP438">
        <f>SUM(AM438,AV438,BE438,BK438,BL438:BO438)</f>
        <v/>
      </c>
      <c r="BQ438">
        <f>BO438</f>
        <v/>
      </c>
      <c r="BR438">
        <f>IFERROR(ROUND(IF(LEFT(INDEX(PIS!O$1:O$500,MATCH(D438,PIS!C$1:C$500)),1)="D",T438/8*(BD438*0.3),IF(LEFT(INDEX(PIS!O$1:O$500,MATCH(D438,PIS!C$1:C$500)),1)="H",T438*($BD438*0.3),T438/$AD438/8*($BD438*0.3))),0),0)</f>
        <v/>
      </c>
      <c r="BS438">
        <f>IF(AP438&lt;1,0,MIN(AP438,730000))</f>
        <v/>
      </c>
      <c r="BT438">
        <f>IFERROR(ROUND((BE438-SUM(AW438:BC438)*T438/AD438/8),0)-BR438,0)</f>
        <v/>
      </c>
      <c r="BU438">
        <f>AO438</f>
        <v/>
      </c>
      <c r="BV438">
        <f>SUM(BQ438:BU438)</f>
        <v/>
      </c>
      <c r="BW438">
        <f>BP438-BV438</f>
        <v/>
      </c>
      <c r="BX438">
        <f>IFERROR(IF(RIGHT(INDEX(PIS!O$1:O$500,MATCH(D438,PIS!C$1:C$500)),5)="Gross",MIN(U438+V438,VLOOKUP("R700",TSC!B:C,2,0)*VLOOKUP("R101",TSC!B:C,2,0))*VLOOKUP("R701",TSC!B:C,2,0)%,0),0)</f>
        <v/>
      </c>
      <c r="BY438">
        <f>IFERROR(IF(RIGHT(INDEX(PIS!O$1:O$500,MATCH(D438,PIS!C$1:C$500)),5)="Gross",MIN(U438+V438,VLOOKUP("R700",TSC!B:C,2,0)*VLOOKUP("R101",TSC!B:C,2,0))*VLOOKUP("T704",TSC!B:C,2,0)%,0),0)</f>
        <v/>
      </c>
      <c r="BZ438">
        <f>IFERROR(IF(RIGHT(INDEX(PIS!O$1:O$500,MATCH(D438,PIS!C$1:C$500)),5)="Gross",MIN(U438+V438,VLOOKUP("R700",TSC!B:C,2,0)*VLOOKUP("1",TSC!F:G,2,0))*VLOOKUP("T705",TSC!B:C,2,0)%,0),0)</f>
        <v/>
      </c>
      <c r="CA438">
        <f>IFERROR(INDEX(ADJ!$A$1:$BZ$1000,MATCH(PAYROLL!D438,ADJ!A$1:A$500,0),MATCH(PAYROLL!CA$2,ADJ!$2:$2,0)),0)</f>
        <v/>
      </c>
      <c r="CB438">
        <f>IFERROR(INDEX(ADJ!$A$1:$BZ$1000,MATCH(PAYROLL!D438,ADJ!A$1:A$500,0),MATCH(PAYROLL!CB$2,ADJ!$2:$2,0)),0)</f>
        <v/>
      </c>
      <c r="CC438">
        <f>SUM(BX438:CB438)</f>
        <v/>
      </c>
      <c r="CD438">
        <f>IFERROR(INDEX(PIS!$A$1:$BZ$1000,MATCH(PAYROLL!D438,PIS!C$1:C$500,0),MATCH(PAYROLL!CD$1,PIS!$1:$1,0)),0)</f>
        <v/>
      </c>
      <c r="CE438">
        <f>IFERROR(IF(OR(INDEX(PIS!P$1:P$500,MATCH(D438,PIS!C$1:C$500,0))="LT2",INDEX(PIS!P$1:P$500,MATCH(D438,PIS!C$1:C$500,0))="P10"),0,SUM(CC438,CD438*VLOOKUP("R601",TSC!B:C,2,0),VLOOKUP("R602",TSC!B:C,2,0))),0)</f>
        <v/>
      </c>
      <c r="CF438">
        <f>MAX(BW438-CE438,0)</f>
        <v/>
      </c>
      <c r="CG438">
        <f>IFERROR(IF(OR(RIGHT(INDEX(PIS!P$1:P$500,MATCH(D438,PIS!C$1:C$500)),5)="P10",RIGHT(INDEX(PIS!P$1:P$500,MATCH(D438,PIS!C$1:C$500)),5)="CK"),0,IF(CF438&lt;=5000000,CF438*5%,IF(CF438&lt;=10000000,CF438*10%-250000,IF(CF438&lt;=18000000,CF438*15%-750000,IF(CF438&lt;=32000000,CF438*20%-1650000,IF(CF438&lt;=52000000,CF438*25%-3250000,IF(CF438&lt;=80000000,BH438*30%-5850000,CF438*35%-9850000))))))),0)</f>
        <v/>
      </c>
      <c r="CH438">
        <f>IFERROR(IF(OR(INDEX(PIS!P$1:P$500,MATCH(D438,PIS!C$1:C$500))="LT",INDEX(PIS!P$1:P$500,MATCH(D438,PIS!C$1:C$500))="CK"),0,IF(CF438&lt;2000000,0,CF438*10%)),0)</f>
        <v/>
      </c>
      <c r="CI438">
        <f>IFERROR(INDEX(ADJ!$A$1:$BZ$1000,MATCH(PAYROLL!D438,ADJ!A$1:A$500,0),MATCH(PAYROLL!CI$2,ADJ!$2:$2,0)),0)</f>
        <v/>
      </c>
      <c r="CJ438">
        <f>IFERROR(INDEX(ADJ!$A$1:$BZ$1000,MATCH(PAYROLL!D438,ADJ!A$1:A$500,0),MATCH(PAYROLL!CJ$2,ADJ!$2:$2,0)),0)</f>
        <v/>
      </c>
      <c r="CK438">
        <f>IFERROR(INDEX(ADJ!$A$1:$BZ$1000,MATCH(PAYROLL!D438,ADJ!A$1:A$500,0),MATCH(PAYROLL!CK$2,ADJ!$2:$2,0)),0)</f>
        <v/>
      </c>
      <c r="CL438">
        <f>SUM(CG438:CK438)</f>
        <v/>
      </c>
      <c r="CM438">
        <f>ROUND(SUM(CH438:CK438),0)</f>
        <v/>
      </c>
      <c r="CN438">
        <f>IFERROR(INDEX(CSDA!D$1:D$500,MATCH($CN$2,CSDA!C$1:C$500,0))*INDEX(PIS!V$1:V$500,MATCH(D438,PIS!C$1:C$500))+INDEX(ADJ!$A$1:$BZ$1000,MATCH(PAYROLL!D438,ADJ!A$1:A$500,0),MATCH(PAYROLL!CN$2,ADJ!$2:$2,0)),0)</f>
        <v/>
      </c>
      <c r="CO438">
        <f>IFERROR(INDEX(ADJ!$A$1:$BZ$1000,MATCH(PAYROLL!D438,ADJ!A$1:A$500,0),MATCH(PAYROLL!CO$2,ADJ!$2:$2,0)),0)</f>
        <v/>
      </c>
      <c r="CP438">
        <f>IFERROR(INDEX(ADJ!$A$1:$BZ$1000,MATCH(PAYROLL!D438,ADJ!A$1:A$500,0),MATCH(PAYROLL!CP$2,ADJ!$2:$2,0)),0)</f>
        <v/>
      </c>
      <c r="CQ438">
        <f>BP438-CL438-CI438-CM438-CN438-CO438-CP438-CC438</f>
        <v/>
      </c>
      <c r="CR438">
        <f>IFERROR(IF(RIGHT(INDEX(PIS!O$1:O$500,MATCH(D438,PIS!C$1:C$500,0)),5)="Gross",MIN(U438+V438,VLOOKUP("R700",TSC!B:C,2,0)*VLOOKUP("R101",TSC!B:C,2,0))*(VLOOKUP("T711",TSC!B:C,2,0)+VLOOKUP("T712",TSC!B:C,2,0))%,MIN(T438+V438,VLOOKUP("R700",TSC!B:C,2,0)*VLOOKUP("R101",TSC!B:C,2,0))*(VLOOKUP("T711",TSC!B:C,2,0)+VLOOKUP("T712",TSC!B:C,2,0)+VLOOKUP("R701",TSC!B:C,2,0))%),0)</f>
        <v/>
      </c>
      <c r="CS438">
        <f>IFERROR(IF(RIGHT(INDEX(PIS!O$1:O$500,MATCH(D438,PIS!C$1:C$500,0)),5)="Gross",MIN(U438+V438,VLOOKUP("R700",TSC!B:C,2,0)*VLOOKUP("R101",TSC!B:C,2,0))*(VLOOKUP("T714",TSC!B:C,2,0))%,MIN(T438+V438,VLOOKUP("R700",TSC!B:C,2,0)*VLOOKUP("R101",TSC!B:C,2,0))*(VLOOKUP("T704",TSC!B:C,2,0)+VLOOKUP("T714",TSC!B:C,2,0))%),0)</f>
        <v/>
      </c>
      <c r="CT438">
        <f>IFERROR(IF(RIGHT(INDEX(PIS!O$1:O$500,MATCH(D438,PIS!C$1:C$500,0)),5)="Gross",MIN(U438+V438,VLOOKUP("R700",TSC!B:C,2,0)*VLOOKUP("R101",TSC!B:C,2,0))*VLOOKUP("T705",TSC!B:C,2,0)%,MIN(T438+V438,VLOOKUP("R700",TSC!B:C,2,0)*VLOOKUP("R101",TSC!B:C,2,0))*VLOOKUP("T705",TSC!B:C,2,0)%),0)</f>
        <v/>
      </c>
      <c r="CU438">
        <f>IFERROR(IF(RIGHT(INDEX(PIS!O$1:O$500,MATCH(D438,PIS!C$1:C$500,0)),5)="Gross",MIN(U438+V438,VLOOKUP("R700",TSC!B:C,2,0)*VLOOKUP("R101",TSC!B:C,2,0))*(VLOOKUP("T713",TSC!B:C,2,0))%,MIN(T438+V438,VLOOKUP("R700",TSC!B:C,2,0)*VLOOKUP("R101",TSC!B:C,2,0))*(VLOOKUP("T713",TSC!B:C,2,0))%),0)</f>
        <v/>
      </c>
      <c r="CV438">
        <f>IFERROR(INDEX(ADJ!$A$1:$BZ$1000,MATCH(PAYROLL!D438,ADJ!A$1:A$500,0),MATCH(PAYROLL!CV$2,ADJ!$2:$2,0)),0)</f>
        <v/>
      </c>
      <c r="CW438">
        <f>IFERROR(INDEX(ADJ!$A$1:$BZ$1000,MATCH(PAYROLL!D438,ADJ!A$1:A$500,0),MATCH(PAYROLL!CW$2,ADJ!$2:$2,0)),0)</f>
        <v/>
      </c>
      <c r="CX438">
        <f>SUM(CR438:CW438)</f>
        <v/>
      </c>
      <c r="CY438">
        <f>ROUND(IF(CR438&gt;0,T438+V438*VLOOKUP("R202",TSC!$B$1:$C$500,2,0),0),0)</f>
        <v/>
      </c>
      <c r="CZ438">
        <f>IFERROR(INDEX(CSDA!D$1:D$500,MATCH($CZ$2,CSDA!C$1:C$500,0)),0)</f>
        <v/>
      </c>
      <c r="DA438">
        <f>ROUND(T438*0.7%,0)</f>
        <v/>
      </c>
      <c r="DB438">
        <f>ROUND(T438/12,0)</f>
        <v/>
      </c>
      <c r="DC438">
        <f ref="DC438" t="array">IFERROR(INDEX(CSDA!D$1:D$500,MATCH("Trích giữ"&amp;PAYROLL!DC$2,CSDA!A$1:A$500&amp;CSDA!C$1:C$500,0)),0)</f>
        <v/>
      </c>
      <c r="DD438">
        <f ref="DD438" t="array">IFERROR(INDEX(CSDA!D$1:D$500,MATCH("Trích giữ"&amp;PAYROLL!DD$2,CSDA!A$1:A$500&amp;CSDA!C$1:C$500,0)),0)</f>
        <v/>
      </c>
      <c r="DE438">
        <f ref="DE438" t="array">IFERROR(INDEX(CSDA!D$1:D$500,MATCH("Trích giữ"&amp;PAYROLL!DE$2,CSDA!A$1:A$500&amp;CSDA!C$1:C$500,0)),0)</f>
        <v/>
      </c>
      <c r="DF438">
        <f>IFERROR(INDEX(CSDA!D$1:D$500,MATCH(PAYROLL!DF$2,CSDA!C$1:C$500,0)),0)</f>
        <v/>
      </c>
      <c r="DG438">
        <f ref="DG438" t="array">IFERROR(INDEX(CSDA!D$1:D$500,MATCH("Trích giữ"&amp;PAYROLL!DG$2,CSDA!A$1:A$500&amp;CSDA!C$1:C$500,0)),0)</f>
        <v/>
      </c>
      <c r="DH438">
        <f>ROUND(T438/26,0)</f>
        <v/>
      </c>
      <c r="DI438">
        <f ref="DI438" t="array">IFERROR(INDEX(CSDA!D$1:D$500,MATCH("Trích giữ"&amp;PAYROLL!DI$2,CSDA!A$1:A$500&amp;CSDA!C$1:C$500,0)),0)</f>
        <v/>
      </c>
      <c r="DJ438">
        <f>IF(U438=0,T438*21.5%-BL438,0)</f>
        <v/>
      </c>
      <c r="DK438">
        <f ref="DK438" t="array">IFERROR(INDEX(CSDA!D$1:D$500,MATCH("Trích giữ"&amp;PAYROLL!DK$2,CSDA!A$1:A$500&amp;CSDA!C$1:C$500,0)),0)</f>
        <v/>
      </c>
      <c r="DL438">
        <f>IFERROR(INDEX(CSDA!D$1:D$500,MATCH(PAYROLL!DL$2,CSDA!C$1:C$500,0))/12,0)</f>
        <v/>
      </c>
      <c r="DM438">
        <f>SUM(DB438:DL438)</f>
        <v/>
      </c>
      <c r="DN438">
        <f>IFERROR(INDEX(ADJ!$A$1:$BZ$1000,MATCH(PAYROLL!D438,ADJ!A$1:A$500,0),MATCH(PAYROLL!DN$2,ADJ!$2:$2,0)),0)</f>
        <v/>
      </c>
      <c r="DO438">
        <f>IFERROR(SUM(BP438,DM438:DN438,CX438:DA438)-DT438,0)</f>
        <v/>
      </c>
      <c r="DP438">
        <f ref="DP438" t="array">SUM(BW438*IFERROR(INDEX(CSDA!D$1:D$500,MATCH(BW$2,CSDA!C$1:C$500,0)),0)%,CX438*IFERROR(INDEX(CSDA!D$1:D$500,MATCH(CX$2,CSDA!C$1:C$500,0)),0)%,DA438*IFERROR(INDEX(CSDA!D$1:D$500,MATCH(DA$2,CSDA!C$1:C$500,0)),0)%,DB438*IFERROR(INDEX(CSDA!D$1:D$500,MATCH(DB$2,CSDA!C$1:C$500,0)),0)%,DF438*IFERROR(INDEX(CSDA!D$1:D$500,MATCH("Phí dịch vụ"&amp;PAYROLL!DF$2,CSDA!A$1:A$500&amp;CSDA!C$1:C$500,0)),0)%,DC438*IFERROR(INDEX(CSDA!D$1:D$500,MATCH("Phí dịch vụ"&amp;PAYROLL!DC$2,CSDA!A$1:A$500&amp;CSDA!C$1:C$500,0)),0)%,DH438*IFERROR(INDEX(CSDA!D$1:D$500,MATCH("Phí dịch vụ"&amp;PAYROLL!DH$2,CSDA!A$1:A$500&amp;CSDA!C$1:C$500,0)),0)%,DJ438*IFERROR(INDEX(CSDA!D$1:D$500,MATCH("Phí dịch vụ"&amp;PAYROLL!DJ$2,CSDA!A$1:A$500&amp;CSDA!C$1:C$500,0)),0)%,BN438*IFERROR(INDEX(CSDA!D$1:D$500,MATCH(BN$2,CSDA!C$1:C$500,0)),0)%)-BN438*7%</f>
        <v/>
      </c>
      <c r="DQ438">
        <f>IFERROR(INDEX(ADJ!$A$1:$BZ$1000,MATCH(PAYROLL!D438,ADJ!A$1:A$500,0),MATCH(PAYROLL!DQ$2,ADJ!$2:$2,0)),0)</f>
        <v/>
      </c>
      <c r="DR438">
        <f>IFERROR(INDEX(ADJ!$A$1:$BZ$1000,MATCH(PAYROLL!D438,ADJ!A$1:A$500,0),MATCH(PAYROLL!DR$2,ADJ!$2:$2,0)),0)</f>
        <v/>
      </c>
      <c r="DS438">
        <f>SUM(DP438:DR438)</f>
        <v/>
      </c>
      <c r="DT438">
        <f>EK438</f>
        <v/>
      </c>
      <c r="DU438">
        <f>SUM(DO438:DR438)</f>
        <v/>
      </c>
      <c r="DV438">
        <f>ROUND(DU438*0.1,0)</f>
        <v/>
      </c>
      <c r="DW438">
        <f>DU438+DV438</f>
        <v/>
      </c>
      <c r="DZ438">
        <f>IFERROR(INDEX(ADJ!$A$1:$BZ$1000,MATCH(PAYROLL!$D438,ADJ!A$1:A$500,0),MATCH(PAYROLL!DZ$2,ADJ!$2:$2,0)),0)</f>
        <v/>
      </c>
      <c r="EA438">
        <f>IFERROR(INDEX(ADJ!$A$1:$BZ$1000,MATCH(PAYROLL!$D438,ADJ!A$1:A$500,0),MATCH(PAYROLL!EA$2,ADJ!$2:$2,0)),0)</f>
        <v/>
      </c>
      <c r="EB438">
        <f>IFERROR(INDEX(ADJ!$A$1:$BZ$1000,MATCH(PAYROLL!$D438,ADJ!A$1:A$500,0),MATCH(PAYROLL!EB$2,ADJ!$2:$2,0)),0)</f>
        <v/>
      </c>
      <c r="EC438">
        <f>IFERROR(INDEX(ADJ!$A$1:$BZ$1000,MATCH(PAYROLL!$D438,ADJ!A$1:A$500,0),MATCH(PAYROLL!EC$2,ADJ!$2:$2,0)),0)</f>
        <v/>
      </c>
      <c r="ED438">
        <f>IFERROR(INDEX(ADJ!$A$1:$BZ$1000,MATCH(PAYROLL!$D438,ADJ!A$1:A$500,0),MATCH(PAYROLL!ED$2,ADJ!$2:$2,0)),0)</f>
        <v/>
      </c>
      <c r="EE438">
        <f>IFERROR(INDEX(ADJ!$A$1:$BZ$1000,MATCH(PAYROLL!$D438,ADJ!A$1:A$500,0),MATCH(PAYROLL!EE$2,ADJ!$2:$2,0)),0)</f>
        <v/>
      </c>
      <c r="EF438">
        <f>IFERROR(INDEX(ADJ!$A$1:$BZ$1000,MATCH(PAYROLL!$D438,ADJ!A$1:A$500,0),MATCH(PAYROLL!EF$2,ADJ!$2:$2,0)),0)</f>
        <v/>
      </c>
      <c r="EG438">
        <f>IFERROR(INDEX(ADJ!$A$1:$BZ$1000,MATCH(PAYROLL!$D438,ADJ!A$1:A$500,0),MATCH(PAYROLL!EG$2,ADJ!$2:$2,0)),0)</f>
        <v/>
      </c>
      <c r="EH438">
        <f>IFERROR(INDEX(ADJ!$A$1:$BZ$1000,MATCH(PAYROLL!$D438,ADJ!A$1:A$500,0),MATCH(PAYROLL!EH$2,ADJ!$2:$2,0)),0)</f>
        <v/>
      </c>
      <c r="EI438">
        <f>IFERROR(INDEX(ADJ!$A$1:$BZ$1000,MATCH(PAYROLL!D438,ADJ!A$1:A$500,0),MATCH(PAYROLL!EI$2,ADJ!$2:$2,0)),0)</f>
        <v/>
      </c>
      <c r="EJ438">
        <f>IFERROR(INDEX(ADJ!$A$1:$BZ$1000,MATCH(PAYROLL!$D438,ADJ!A$1:A$500,0),MATCH(PAYROLL!EJ$2,ADJ!$2:$2,0)),0)</f>
        <v/>
      </c>
      <c r="EK438">
        <f>SUM(DZ438:EJ438)</f>
        <v/>
      </c>
    </row>
    <row r="439">
      <c r="A439" t="n">
        <v>437</v>
      </c>
      <c r="B439" t="inlineStr">
        <is>
          <t>Ngọc Thị Loan</t>
        </is>
      </c>
      <c r="D439" t="inlineStr">
        <is>
          <t>158836-01</t>
        </is>
      </c>
      <c r="S439">
        <f>IFERROR(INDEX(PIS!$A$1:$BZ$1000,MATCH($D439,PIS!C$1:C$500,0),MATCH("Lương CB tháng trước",PIS!$1:$1,0)),0)</f>
        <v/>
      </c>
      <c r="T439">
        <f>IFERROR(INDEX(PIS!$A$1:$BZ$1000,MATCH($D439,PIS!C$1:C$500,0),MATCH("Lương CB hiện tại",PIS!$1:$1,0)),0)</f>
        <v/>
      </c>
      <c r="U439">
        <f>IFERROR(INDEX(PIS!$A$1:$BZ$1000,MATCH($D439,PIS!C$1:C$500,0),MATCH("Lương đóng BHBB",PIS!$1:$1,0)),0)</f>
        <v/>
      </c>
      <c r="V439">
        <f>IFERROR(INDEX(PIS!$A$1:$BZ$1000,MATCH($D439,PIS!C$1:C$500,0),MATCH(V$2,PIS!$2:$2,0)),0)</f>
        <v/>
      </c>
      <c r="W439">
        <f>IFERROR(INDEX(PIS!$A$1:$BZ$1000,MATCH($D439,PIS!C$1:C$500,0),MATCH(W$2,PIS!$2:$2,0)),0)</f>
        <v/>
      </c>
      <c r="X439">
        <f>IFERROR(INDEX(PIS!$A$1:$BZ$1000,MATCH($D439,PIS!C$1:C$500,0),MATCH(X$2,PIS!$2:$2,0)),0)</f>
        <v/>
      </c>
      <c r="Y439">
        <f>IFERROR(INDEX(PIS!$A$1:$BZ$1000,MATCH($D439,PIS!C$1:C$500,0),MATCH(Y$2,PIS!$2:$2,0)),0)</f>
        <v/>
      </c>
      <c r="Z439">
        <f>IFERROR(INDEX(PIS!$A$1:$BZ$1000,MATCH($D439,PIS!C$1:C$500,0),MATCH(Z$2,PIS!$2:$2,0)),0)</f>
        <v/>
      </c>
      <c r="AA439">
        <f>IFERROR(INDEX(PIS!$A$1:$BZ$1000,MATCH($D439,PIS!C$1:C$500,0),MATCH(AA$2,PIS!$2:$2,0)),0)</f>
        <v/>
      </c>
      <c r="AB439">
        <f>IFERROR(INDEX(PIS!$A$1:$BZ$1000,MATCH($D439,PIS!C$1:C$500,0),MATCH(AB$2,PIS!$2:$2,0)),0)</f>
        <v/>
      </c>
      <c r="AC439">
        <f>SUM(V439:AB439)</f>
        <v/>
      </c>
      <c r="AD439">
        <f>IFERROR(INDEX(TIMESHEET!$A$1:$AI$5000,MATCH($D439,TIMESHEET!A$1:A$500,0),MATCH("T100",TIMESHEET!$2:$2,0))-2,0)</f>
        <v/>
      </c>
      <c r="AE439">
        <f>IFERROR(INDEX(TIMESHEET!$A$1:$AI$5000,MATCH($D439,TIMESHEET!A$1:A$500,0),MATCH("T202",TIMESHEET!$2:$2,0)),0)</f>
        <v/>
      </c>
      <c r="AF439">
        <f>IFERROR(INDEX(TIMESHEET!$A$1:$AI$5000,MATCH($D439,TIMESHEET!A$1:A$500,0),MATCH("T302",TIMESHEET!$2:$2,0)),0)</f>
        <v/>
      </c>
      <c r="AG439">
        <f>IFERROR(INDEX(TIMESHEET!$A$1:$AI$5000,MATCH($D439,TIMESHEET!A$1:A$500,0),MATCH("T406",TIMESHEET!$2:$2,0)),0)</f>
        <v/>
      </c>
      <c r="AH439">
        <f>AE439+AG439</f>
        <v/>
      </c>
      <c r="AI439">
        <f>IFERROR(INDEX(TIMESHEET!$A$1:$AI$5000,MATCH($D439,TIMESHEET!A$1:A$500,0),MATCH("T701",TIMESHEET!$2:$2,0)),0)</f>
        <v/>
      </c>
      <c r="AJ439">
        <f>IFERROR(INDEX(TIMESHEET!$A$1:$AI$5000,MATCH($D439,TIMESHEET!B$1:B$500,0),MATCH("T320",TIMESHEET!$2:$2,0)),0)</f>
        <v/>
      </c>
      <c r="AK439">
        <f>IFERROR(IF(LEFT(INDEX(PIS!O$1:O$500,MATCH(D439,PIS!C$1:C$500)),1)="M",T439/AD439*SUM(AE439:AG439),T439*AD439),0)</f>
        <v/>
      </c>
      <c r="AL439">
        <f>IFERROR(INDEX(ADJ!$A$1:$BZ$1000,MATCH(PAYROLL!D439,ADJ!A$1:A$500,0),MATCH(PAYROLL!AL$2,ADJ!$2:$2,0)),0)</f>
        <v/>
      </c>
      <c r="AM439">
        <f>SUM(AK439:AL439)</f>
        <v/>
      </c>
      <c r="AN439">
        <f>IFERROR(ROUND(V439/$AD439*$AH439,0),0)</f>
        <v/>
      </c>
      <c r="AO439">
        <f>IFERROR(ROUND(W439/$AD439*$AH439,0),0)</f>
        <v/>
      </c>
      <c r="AP439">
        <f>IFERROR(ROUND(X439/$AD439*$AE439,0),0)</f>
        <v/>
      </c>
      <c r="AQ439">
        <f>IFERROR(ROUND(Y439/$AD439*$AH439,0),0)</f>
        <v/>
      </c>
      <c r="AR439">
        <f>IFERROR(ROUND(Z439/$AD439*$AH439,0),0)</f>
        <v/>
      </c>
      <c r="AS439">
        <f>IFERROR(ROUND(AA439/$AD439*$AH439,0),0)</f>
        <v/>
      </c>
      <c r="AT439">
        <f>IFERROR(IF((AE439+AF439+AG439)&gt;13,AB439,ROUND(AB439/AD439*AH439,0)),0)</f>
        <v/>
      </c>
      <c r="AU439">
        <f>IFERROR(INDEX(ADJ!$A$1:$BZ$1000,MATCH(PAYROLL!D439,ADJ!A$1:A$500,0),MATCH(PAYROLL!AU$2,ADJ!$2:$2,0)),0)</f>
        <v/>
      </c>
      <c r="AV439">
        <f>ROUND(SUM(AN439:AU439),0)</f>
        <v/>
      </c>
      <c r="AW439">
        <f>IFERROR(INDEX(TIMESHEET!$A$1:$AI$5000,MATCH(PAYROLL!D439,TIMESHEET!A$1:A$500,0),MATCH("T620",TIMESHEET!$2:$2,0)),0)</f>
        <v/>
      </c>
      <c r="AX439">
        <f>IFERROR(INDEX(TIMESHEET!$A$1:$AI$5000,MATCH(PAYROLL!D439,TIMESHEET!A$1:A$500,0),MATCH("T601",TIMESHEET!$2:$2,0)),0)</f>
        <v/>
      </c>
      <c r="AY439">
        <f>IFERROR(INDEX(TIMESHEET!$A$1:$AI$5000,MATCH(PAYROLL!D439,TIMESHEET!A$1:A$500,0),MATCH("T602",TIMESHEET!$2:$2,0)),0)</f>
        <v/>
      </c>
      <c r="AZ439">
        <f>IFERROR(INDEX(TIMESHEET!$A$1:$AI$5000,MATCH(PAYROLL!D439,TIMESHEET!A$1:A$500,0),MATCH("T603",TIMESHEET!$2:$2,0)),0)</f>
        <v/>
      </c>
      <c r="BA439">
        <f>IFERROR(INDEX(TIMESHEET!$A$1:$AI$5000,MATCH(PAYROLL!D439,TIMESHEET!A$1:A$500,0),MATCH("T611",TIMESHEET!$2:$2,0)),0)</f>
        <v/>
      </c>
      <c r="BB439">
        <f>IFERROR(INDEX(TIMESHEET!$A$1:$AI$5000,MATCH(PAYROLL!D439,TIMESHEET!A$1:A$500,0),MATCH("T612",TIMESHEET!$2:$2,0)),0)</f>
        <v/>
      </c>
      <c r="BC439">
        <f>IFERROR(INDEX(TIMESHEET!$A$1:$AI$5000,MATCH(PAYROLL!D439,TIMESHEET!A$1:A$500,0),MATCH("T613",TIMESHEET!$2:$2,0)),0)</f>
        <v/>
      </c>
      <c r="BD439">
        <f>IFERROR(INDEX(TIMESHEET!$A$1:$AI$5000,MATCH(PAYROLL!D439,TIMESHEET!A$1:A$500,0),MATCH("T500",TIMESHEET!$2:$2,0)),0)</f>
        <v/>
      </c>
      <c r="BE439">
        <f>IFERROR(IF(LEFT(INDEX(PIS!O$1:O$500,MATCH(D439,PIS!C$1:C$500)),1)="M",T439/AD439/8*(AW439+AX439*1.5+AY439*2+AZ439*3+BA439*2.1+BB439*2.7+BC439*3.9+BD439*0.3),T439/8*(AW439+AX439*1.5+AY439*2+AZ439*3+BA439*2.1+BB439*2.7+BC439*3.9+BD439*0.3)),0)</f>
        <v/>
      </c>
      <c r="BF439">
        <f>IFERROR(INDEX(ADJ!$A$1:$BZ$1000,MATCH(PAYROLL!$D439,ADJ!A$1:A$500,0),MATCH(PAYROLL!BF$2,ADJ!$2:$2,0)),0)</f>
        <v/>
      </c>
      <c r="BG439">
        <f>IFERROR(INDEX(ADJ!$A$1:$BZ$1000,MATCH(PAYROLL!D439,ADJ!A$1:A$500,0),MATCH(PAYROLL!BG$2,ADJ!$2:$2,0)),0)</f>
        <v/>
      </c>
      <c r="BH439">
        <f>IFERROR(INDEX(ADJ!$A$1:$BZ$1000,MATCH(PAYROLL!D439,ADJ!A$1:A$500,0),MATCH(PAYROLL!BH$2,ADJ!$2:$2,0)),0)</f>
        <v/>
      </c>
      <c r="BI439">
        <f>IFERROR(INDEX(ADJ!$A$1:$BZ$1000,MATCH(PAYROLL!D439,ADJ!A$1:A$500,0),MATCH(PAYROLL!BI$2,ADJ!$2:$2,0)),0)</f>
        <v/>
      </c>
      <c r="BJ439">
        <f>IFERROR(INDEX(ADJ!$A$1:$BZ$1000,MATCH(PAYROLL!D439,ADJ!A$1:A$500,0),MATCH(PAYROLL!BJ$2,ADJ!$2:$2,0)),0)</f>
        <v/>
      </c>
      <c r="BK439">
        <f>SUM(BF439:BJ439)</f>
        <v/>
      </c>
      <c r="BL439">
        <f>IFERROR(INDEX(ADJ!$A$1:$BZ$1000,MATCH(PAYROLL!D439,ADJ!A$1:A$500,0),MATCH(PAYROLL!BL$2,ADJ!$2:$2,0)),0)</f>
        <v/>
      </c>
      <c r="BM439">
        <f>IFERROR(INDEX(ADJ!$A$1:$BZ$1000,MATCH(PAYROLL!D439,ADJ!A$1:A$500,0),MATCH(PAYROLL!BM$2,ADJ!$2:$2,0)),0)</f>
        <v/>
      </c>
      <c r="BN439">
        <f>IFERROR(INDEX(ADJ!$A$1:$BZ$1000,MATCH(PAYROLL!D439,ADJ!A$1:A$500,0),MATCH(PAYROLL!BN$2,ADJ!$2:$2,0)),0)</f>
        <v/>
      </c>
      <c r="BO439">
        <f>IFERROR(INDEX(ADJ!$A$1:$BZ$1000,MATCH(PAYROLL!D439,ADJ!A$1:A$500,0),MATCH(PAYROLL!BO$2,ADJ!$2:$2,0)),0)</f>
        <v/>
      </c>
      <c r="BP439">
        <f>SUM(AM439,AV439,BE439,BK439,BL439:BO439)</f>
        <v/>
      </c>
      <c r="BQ439">
        <f>BO439</f>
        <v/>
      </c>
      <c r="BR439">
        <f>IFERROR(ROUND(IF(LEFT(INDEX(PIS!O$1:O$500,MATCH(D439,PIS!C$1:C$500)),1)="D",T439/8*(BD439*0.3),IF(LEFT(INDEX(PIS!O$1:O$500,MATCH(D439,PIS!C$1:C$500)),1)="H",T439*($BD439*0.3),T439/$AD439/8*($BD439*0.3))),0),0)</f>
        <v/>
      </c>
      <c r="BS439">
        <f>IF(AP439&lt;1,0,MIN(AP439,730000))</f>
        <v/>
      </c>
      <c r="BT439">
        <f>IFERROR(ROUND((BE439-SUM(AW439:BC439)*T439/AD439/8),0)-BR439,0)</f>
        <v/>
      </c>
      <c r="BU439">
        <f>AO439</f>
        <v/>
      </c>
      <c r="BV439">
        <f>SUM(BQ439:BU439)</f>
        <v/>
      </c>
      <c r="BW439">
        <f>BP439-BV439</f>
        <v/>
      </c>
      <c r="BX439">
        <f>IFERROR(IF(RIGHT(INDEX(PIS!O$1:O$500,MATCH(D439,PIS!C$1:C$500)),5)="Gross",MIN(U439+V439,VLOOKUP("R700",TSC!B:C,2,0)*VLOOKUP("R101",TSC!B:C,2,0))*VLOOKUP("R701",TSC!B:C,2,0)%,0),0)</f>
        <v/>
      </c>
      <c r="BY439">
        <f>IFERROR(IF(RIGHT(INDEX(PIS!O$1:O$500,MATCH(D439,PIS!C$1:C$500)),5)="Gross",MIN(U439+V439,VLOOKUP("R700",TSC!B:C,2,0)*VLOOKUP("R101",TSC!B:C,2,0))*VLOOKUP("T704",TSC!B:C,2,0)%,0),0)</f>
        <v/>
      </c>
      <c r="BZ439">
        <f>IFERROR(IF(RIGHT(INDEX(PIS!O$1:O$500,MATCH(D439,PIS!C$1:C$500)),5)="Gross",MIN(U439+V439,VLOOKUP("R700",TSC!B:C,2,0)*VLOOKUP("1",TSC!F:G,2,0))*VLOOKUP("T705",TSC!B:C,2,0)%,0),0)</f>
        <v/>
      </c>
      <c r="CA439">
        <f>IFERROR(INDEX(ADJ!$A$1:$BZ$1000,MATCH(PAYROLL!D439,ADJ!A$1:A$500,0),MATCH(PAYROLL!CA$2,ADJ!$2:$2,0)),0)</f>
        <v/>
      </c>
      <c r="CB439">
        <f>IFERROR(INDEX(ADJ!$A$1:$BZ$1000,MATCH(PAYROLL!D439,ADJ!A$1:A$500,0),MATCH(PAYROLL!CB$2,ADJ!$2:$2,0)),0)</f>
        <v/>
      </c>
      <c r="CC439">
        <f>SUM(BX439:CB439)</f>
        <v/>
      </c>
      <c r="CD439">
        <f>IFERROR(INDEX(PIS!$A$1:$BZ$1000,MATCH(PAYROLL!D439,PIS!C$1:C$500,0),MATCH(PAYROLL!CD$1,PIS!$1:$1,0)),0)</f>
        <v/>
      </c>
      <c r="CE439">
        <f>IFERROR(IF(OR(INDEX(PIS!P$1:P$500,MATCH(D439,PIS!C$1:C$500,0))="LT2",INDEX(PIS!P$1:P$500,MATCH(D439,PIS!C$1:C$500,0))="P10"),0,SUM(CC439,CD439*VLOOKUP("R601",TSC!B:C,2,0),VLOOKUP("R602",TSC!B:C,2,0))),0)</f>
        <v/>
      </c>
      <c r="CF439">
        <f>MAX(BW439-CE439,0)</f>
        <v/>
      </c>
      <c r="CG439">
        <f>IFERROR(IF(OR(RIGHT(INDEX(PIS!P$1:P$500,MATCH(D439,PIS!C$1:C$500)),5)="P10",RIGHT(INDEX(PIS!P$1:P$500,MATCH(D439,PIS!C$1:C$500)),5)="CK"),0,IF(CF439&lt;=5000000,CF439*5%,IF(CF439&lt;=10000000,CF439*10%-250000,IF(CF439&lt;=18000000,CF439*15%-750000,IF(CF439&lt;=32000000,CF439*20%-1650000,IF(CF439&lt;=52000000,CF439*25%-3250000,IF(CF439&lt;=80000000,BH439*30%-5850000,CF439*35%-9850000))))))),0)</f>
        <v/>
      </c>
      <c r="CH439">
        <f>IFERROR(IF(OR(INDEX(PIS!P$1:P$500,MATCH(D439,PIS!C$1:C$500))="LT",INDEX(PIS!P$1:P$500,MATCH(D439,PIS!C$1:C$500))="CK"),0,IF(CF439&lt;2000000,0,CF439*10%)),0)</f>
        <v/>
      </c>
      <c r="CI439">
        <f>IFERROR(INDEX(ADJ!$A$1:$BZ$1000,MATCH(PAYROLL!D439,ADJ!A$1:A$500,0),MATCH(PAYROLL!CI$2,ADJ!$2:$2,0)),0)</f>
        <v/>
      </c>
      <c r="CJ439">
        <f>IFERROR(INDEX(ADJ!$A$1:$BZ$1000,MATCH(PAYROLL!D439,ADJ!A$1:A$500,0),MATCH(PAYROLL!CJ$2,ADJ!$2:$2,0)),0)</f>
        <v/>
      </c>
      <c r="CK439">
        <f>IFERROR(INDEX(ADJ!$A$1:$BZ$1000,MATCH(PAYROLL!D439,ADJ!A$1:A$500,0),MATCH(PAYROLL!CK$2,ADJ!$2:$2,0)),0)</f>
        <v/>
      </c>
      <c r="CL439">
        <f>SUM(CG439:CK439)</f>
        <v/>
      </c>
      <c r="CM439">
        <f>ROUND(SUM(CH439:CK439),0)</f>
        <v/>
      </c>
      <c r="CN439">
        <f>IFERROR(INDEX(CSDA!D$1:D$500,MATCH($CN$2,CSDA!C$1:C$500,0))*INDEX(PIS!V$1:V$500,MATCH(D439,PIS!C$1:C$500))+INDEX(ADJ!$A$1:$BZ$1000,MATCH(PAYROLL!D439,ADJ!A$1:A$500,0),MATCH(PAYROLL!CN$2,ADJ!$2:$2,0)),0)</f>
        <v/>
      </c>
      <c r="CO439">
        <f>IFERROR(INDEX(ADJ!$A$1:$BZ$1000,MATCH(PAYROLL!D439,ADJ!A$1:A$500,0),MATCH(PAYROLL!CO$2,ADJ!$2:$2,0)),0)</f>
        <v/>
      </c>
      <c r="CP439">
        <f>IFERROR(INDEX(ADJ!$A$1:$BZ$1000,MATCH(PAYROLL!D439,ADJ!A$1:A$500,0),MATCH(PAYROLL!CP$2,ADJ!$2:$2,0)),0)</f>
        <v/>
      </c>
      <c r="CQ439">
        <f>BP439-CL439-CI439-CM439-CN439-CO439-CP439-CC439</f>
        <v/>
      </c>
      <c r="CR439">
        <f>IFERROR(IF(RIGHT(INDEX(PIS!O$1:O$500,MATCH(D439,PIS!C$1:C$500,0)),5)="Gross",MIN(U439+V439,VLOOKUP("R700",TSC!B:C,2,0)*VLOOKUP("R101",TSC!B:C,2,0))*(VLOOKUP("T711",TSC!B:C,2,0)+VLOOKUP("T712",TSC!B:C,2,0))%,MIN(T439+V439,VLOOKUP("R700",TSC!B:C,2,0)*VLOOKUP("R101",TSC!B:C,2,0))*(VLOOKUP("T711",TSC!B:C,2,0)+VLOOKUP("T712",TSC!B:C,2,0)+VLOOKUP("R701",TSC!B:C,2,0))%),0)</f>
        <v/>
      </c>
      <c r="CS439">
        <f>IFERROR(IF(RIGHT(INDEX(PIS!O$1:O$500,MATCH(D439,PIS!C$1:C$500,0)),5)="Gross",MIN(U439+V439,VLOOKUP("R700",TSC!B:C,2,0)*VLOOKUP("R101",TSC!B:C,2,0))*(VLOOKUP("T714",TSC!B:C,2,0))%,MIN(T439+V439,VLOOKUP("R700",TSC!B:C,2,0)*VLOOKUP("R101",TSC!B:C,2,0))*(VLOOKUP("T704",TSC!B:C,2,0)+VLOOKUP("T714",TSC!B:C,2,0))%),0)</f>
        <v/>
      </c>
      <c r="CT439">
        <f>IFERROR(IF(RIGHT(INDEX(PIS!O$1:O$500,MATCH(D439,PIS!C$1:C$500,0)),5)="Gross",MIN(U439+V439,VLOOKUP("R700",TSC!B:C,2,0)*VLOOKUP("R101",TSC!B:C,2,0))*VLOOKUP("T705",TSC!B:C,2,0)%,MIN(T439+V439,VLOOKUP("R700",TSC!B:C,2,0)*VLOOKUP("R101",TSC!B:C,2,0))*VLOOKUP("T705",TSC!B:C,2,0)%),0)</f>
        <v/>
      </c>
      <c r="CU439">
        <f>IFERROR(IF(RIGHT(INDEX(PIS!O$1:O$500,MATCH(D439,PIS!C$1:C$500,0)),5)="Gross",MIN(U439+V439,VLOOKUP("R700",TSC!B:C,2,0)*VLOOKUP("R101",TSC!B:C,2,0))*(VLOOKUP("T713",TSC!B:C,2,0))%,MIN(T439+V439,VLOOKUP("R700",TSC!B:C,2,0)*VLOOKUP("R101",TSC!B:C,2,0))*(VLOOKUP("T713",TSC!B:C,2,0))%),0)</f>
        <v/>
      </c>
      <c r="CV439">
        <f>IFERROR(INDEX(ADJ!$A$1:$BZ$1000,MATCH(PAYROLL!D439,ADJ!A$1:A$500,0),MATCH(PAYROLL!CV$2,ADJ!$2:$2,0)),0)</f>
        <v/>
      </c>
      <c r="CW439">
        <f>IFERROR(INDEX(ADJ!$A$1:$BZ$1000,MATCH(PAYROLL!D439,ADJ!A$1:A$500,0),MATCH(PAYROLL!CW$2,ADJ!$2:$2,0)),0)</f>
        <v/>
      </c>
      <c r="CX439">
        <f>SUM(CR439:CW439)</f>
        <v/>
      </c>
      <c r="CY439">
        <f>ROUND(IF(CR439&gt;0,T439+V439*VLOOKUP("R202",TSC!$B$1:$C$500,2,0),0),0)</f>
        <v/>
      </c>
      <c r="CZ439">
        <f>IFERROR(INDEX(CSDA!D$1:D$500,MATCH($CZ$2,CSDA!C$1:C$500,0)),0)</f>
        <v/>
      </c>
      <c r="DA439">
        <f>ROUND(T439*0.7%,0)</f>
        <v/>
      </c>
      <c r="DB439">
        <f>ROUND(T439/12,0)</f>
        <v/>
      </c>
      <c r="DC439">
        <f ref="DC439" t="array">IFERROR(INDEX(CSDA!D$1:D$500,MATCH("Trích giữ"&amp;PAYROLL!DC$2,CSDA!A$1:A$500&amp;CSDA!C$1:C$500,0)),0)</f>
        <v/>
      </c>
      <c r="DD439">
        <f ref="DD439" t="array">IFERROR(INDEX(CSDA!D$1:D$500,MATCH("Trích giữ"&amp;PAYROLL!DD$2,CSDA!A$1:A$500&amp;CSDA!C$1:C$500,0)),0)</f>
        <v/>
      </c>
      <c r="DE439">
        <f ref="DE439" t="array">IFERROR(INDEX(CSDA!D$1:D$500,MATCH("Trích giữ"&amp;PAYROLL!DE$2,CSDA!A$1:A$500&amp;CSDA!C$1:C$500,0)),0)</f>
        <v/>
      </c>
      <c r="DF439">
        <f>IFERROR(INDEX(CSDA!D$1:D$500,MATCH(PAYROLL!DF$2,CSDA!C$1:C$500,0)),0)</f>
        <v/>
      </c>
      <c r="DG439">
        <f ref="DG439" t="array">IFERROR(INDEX(CSDA!D$1:D$500,MATCH("Trích giữ"&amp;PAYROLL!DG$2,CSDA!A$1:A$500&amp;CSDA!C$1:C$500,0)),0)</f>
        <v/>
      </c>
      <c r="DH439">
        <f>ROUND(T439/26,0)</f>
        <v/>
      </c>
      <c r="DI439">
        <f ref="DI439" t="array">IFERROR(INDEX(CSDA!D$1:D$500,MATCH("Trích giữ"&amp;PAYROLL!DI$2,CSDA!A$1:A$500&amp;CSDA!C$1:C$500,0)),0)</f>
        <v/>
      </c>
      <c r="DJ439">
        <f>IF(U439=0,T439*21.5%-BL439,0)</f>
        <v/>
      </c>
      <c r="DK439">
        <f ref="DK439" t="array">IFERROR(INDEX(CSDA!D$1:D$500,MATCH("Trích giữ"&amp;PAYROLL!DK$2,CSDA!A$1:A$500&amp;CSDA!C$1:C$500,0)),0)</f>
        <v/>
      </c>
      <c r="DL439">
        <f>IFERROR(INDEX(CSDA!D$1:D$500,MATCH(PAYROLL!DL$2,CSDA!C$1:C$500,0))/12,0)</f>
        <v/>
      </c>
      <c r="DM439">
        <f>SUM(DB439:DL439)</f>
        <v/>
      </c>
      <c r="DN439">
        <f>IFERROR(INDEX(ADJ!$A$1:$BZ$1000,MATCH(PAYROLL!D439,ADJ!A$1:A$500,0),MATCH(PAYROLL!DN$2,ADJ!$2:$2,0)),0)</f>
        <v/>
      </c>
      <c r="DO439">
        <f>IFERROR(SUM(BP439,DM439:DN439,CX439:DA439)-DT439,0)</f>
        <v/>
      </c>
      <c r="DP439">
        <f ref="DP439" t="array">SUM(BW439*IFERROR(INDEX(CSDA!D$1:D$500,MATCH(BW$2,CSDA!C$1:C$500,0)),0)%,CX439*IFERROR(INDEX(CSDA!D$1:D$500,MATCH(CX$2,CSDA!C$1:C$500,0)),0)%,DA439*IFERROR(INDEX(CSDA!D$1:D$500,MATCH(DA$2,CSDA!C$1:C$500,0)),0)%,DB439*IFERROR(INDEX(CSDA!D$1:D$500,MATCH(DB$2,CSDA!C$1:C$500,0)),0)%,DF439*IFERROR(INDEX(CSDA!D$1:D$500,MATCH("Phí dịch vụ"&amp;PAYROLL!DF$2,CSDA!A$1:A$500&amp;CSDA!C$1:C$500,0)),0)%,DC439*IFERROR(INDEX(CSDA!D$1:D$500,MATCH("Phí dịch vụ"&amp;PAYROLL!DC$2,CSDA!A$1:A$500&amp;CSDA!C$1:C$500,0)),0)%,DH439*IFERROR(INDEX(CSDA!D$1:D$500,MATCH("Phí dịch vụ"&amp;PAYROLL!DH$2,CSDA!A$1:A$500&amp;CSDA!C$1:C$500,0)),0)%,DJ439*IFERROR(INDEX(CSDA!D$1:D$500,MATCH("Phí dịch vụ"&amp;PAYROLL!DJ$2,CSDA!A$1:A$500&amp;CSDA!C$1:C$500,0)),0)%,BN439*IFERROR(INDEX(CSDA!D$1:D$500,MATCH(BN$2,CSDA!C$1:C$500,0)),0)%)-BN439*7%</f>
        <v/>
      </c>
      <c r="DQ439">
        <f>IFERROR(INDEX(ADJ!$A$1:$BZ$1000,MATCH(PAYROLL!D439,ADJ!A$1:A$500,0),MATCH(PAYROLL!DQ$2,ADJ!$2:$2,0)),0)</f>
        <v/>
      </c>
      <c r="DR439">
        <f>IFERROR(INDEX(ADJ!$A$1:$BZ$1000,MATCH(PAYROLL!D439,ADJ!A$1:A$500,0),MATCH(PAYROLL!DR$2,ADJ!$2:$2,0)),0)</f>
        <v/>
      </c>
      <c r="DS439">
        <f>SUM(DP439:DR439)</f>
        <v/>
      </c>
      <c r="DT439">
        <f>EK439</f>
        <v/>
      </c>
      <c r="DU439">
        <f>SUM(DO439:DR439)</f>
        <v/>
      </c>
      <c r="DV439">
        <f>ROUND(DU439*0.1,0)</f>
        <v/>
      </c>
      <c r="DW439">
        <f>DU439+DV439</f>
        <v/>
      </c>
      <c r="DZ439">
        <f>IFERROR(INDEX(ADJ!$A$1:$BZ$1000,MATCH(PAYROLL!$D439,ADJ!A$1:A$500,0),MATCH(PAYROLL!DZ$2,ADJ!$2:$2,0)),0)</f>
        <v/>
      </c>
      <c r="EA439">
        <f>IFERROR(INDEX(ADJ!$A$1:$BZ$1000,MATCH(PAYROLL!$D439,ADJ!A$1:A$500,0),MATCH(PAYROLL!EA$2,ADJ!$2:$2,0)),0)</f>
        <v/>
      </c>
      <c r="EB439">
        <f>IFERROR(INDEX(ADJ!$A$1:$BZ$1000,MATCH(PAYROLL!$D439,ADJ!A$1:A$500,0),MATCH(PAYROLL!EB$2,ADJ!$2:$2,0)),0)</f>
        <v/>
      </c>
      <c r="EC439">
        <f>IFERROR(INDEX(ADJ!$A$1:$BZ$1000,MATCH(PAYROLL!$D439,ADJ!A$1:A$500,0),MATCH(PAYROLL!EC$2,ADJ!$2:$2,0)),0)</f>
        <v/>
      </c>
      <c r="ED439">
        <f>IFERROR(INDEX(ADJ!$A$1:$BZ$1000,MATCH(PAYROLL!$D439,ADJ!A$1:A$500,0),MATCH(PAYROLL!ED$2,ADJ!$2:$2,0)),0)</f>
        <v/>
      </c>
      <c r="EE439">
        <f>IFERROR(INDEX(ADJ!$A$1:$BZ$1000,MATCH(PAYROLL!$D439,ADJ!A$1:A$500,0),MATCH(PAYROLL!EE$2,ADJ!$2:$2,0)),0)</f>
        <v/>
      </c>
      <c r="EF439">
        <f>IFERROR(INDEX(ADJ!$A$1:$BZ$1000,MATCH(PAYROLL!$D439,ADJ!A$1:A$500,0),MATCH(PAYROLL!EF$2,ADJ!$2:$2,0)),0)</f>
        <v/>
      </c>
      <c r="EG439">
        <f>IFERROR(INDEX(ADJ!$A$1:$BZ$1000,MATCH(PAYROLL!$D439,ADJ!A$1:A$500,0),MATCH(PAYROLL!EG$2,ADJ!$2:$2,0)),0)</f>
        <v/>
      </c>
      <c r="EH439">
        <f>IFERROR(INDEX(ADJ!$A$1:$BZ$1000,MATCH(PAYROLL!$D439,ADJ!A$1:A$500,0),MATCH(PAYROLL!EH$2,ADJ!$2:$2,0)),0)</f>
        <v/>
      </c>
      <c r="EI439">
        <f>IFERROR(INDEX(ADJ!$A$1:$BZ$1000,MATCH(PAYROLL!D439,ADJ!A$1:A$500,0),MATCH(PAYROLL!EI$2,ADJ!$2:$2,0)),0)</f>
        <v/>
      </c>
      <c r="EJ439">
        <f>IFERROR(INDEX(ADJ!$A$1:$BZ$1000,MATCH(PAYROLL!$D439,ADJ!A$1:A$500,0),MATCH(PAYROLL!EJ$2,ADJ!$2:$2,0)),0)</f>
        <v/>
      </c>
      <c r="EK439">
        <f>SUM(DZ439:EJ439)</f>
        <v/>
      </c>
    </row>
    <row r="440">
      <c r="A440" t="n">
        <v>438</v>
      </c>
      <c r="B440" t="inlineStr">
        <is>
          <t>Nga Văn Tùng</t>
        </is>
      </c>
      <c r="D440" t="inlineStr">
        <is>
          <t>158993-01</t>
        </is>
      </c>
      <c r="S440">
        <f>IFERROR(INDEX(PIS!$A$1:$BZ$1000,MATCH($D440,PIS!C$1:C$500,0),MATCH("Lương CB tháng trước",PIS!$1:$1,0)),0)</f>
        <v/>
      </c>
      <c r="T440">
        <f>IFERROR(INDEX(PIS!$A$1:$BZ$1000,MATCH($D440,PIS!C$1:C$500,0),MATCH("Lương CB hiện tại",PIS!$1:$1,0)),0)</f>
        <v/>
      </c>
      <c r="U440">
        <f>IFERROR(INDEX(PIS!$A$1:$BZ$1000,MATCH($D440,PIS!C$1:C$500,0),MATCH("Lương đóng BHBB",PIS!$1:$1,0)),0)</f>
        <v/>
      </c>
      <c r="V440">
        <f>IFERROR(INDEX(PIS!$A$1:$BZ$1000,MATCH($D440,PIS!C$1:C$500,0),MATCH(V$2,PIS!$2:$2,0)),0)</f>
        <v/>
      </c>
      <c r="W440">
        <f>IFERROR(INDEX(PIS!$A$1:$BZ$1000,MATCH($D440,PIS!C$1:C$500,0),MATCH(W$2,PIS!$2:$2,0)),0)</f>
        <v/>
      </c>
      <c r="X440">
        <f>IFERROR(INDEX(PIS!$A$1:$BZ$1000,MATCH($D440,PIS!C$1:C$500,0),MATCH(X$2,PIS!$2:$2,0)),0)</f>
        <v/>
      </c>
      <c r="Y440">
        <f>IFERROR(INDEX(PIS!$A$1:$BZ$1000,MATCH($D440,PIS!C$1:C$500,0),MATCH(Y$2,PIS!$2:$2,0)),0)</f>
        <v/>
      </c>
      <c r="Z440">
        <f>IFERROR(INDEX(PIS!$A$1:$BZ$1000,MATCH($D440,PIS!C$1:C$500,0),MATCH(Z$2,PIS!$2:$2,0)),0)</f>
        <v/>
      </c>
      <c r="AA440">
        <f>IFERROR(INDEX(PIS!$A$1:$BZ$1000,MATCH($D440,PIS!C$1:C$500,0),MATCH(AA$2,PIS!$2:$2,0)),0)</f>
        <v/>
      </c>
      <c r="AB440">
        <f>IFERROR(INDEX(PIS!$A$1:$BZ$1000,MATCH($D440,PIS!C$1:C$500,0),MATCH(AB$2,PIS!$2:$2,0)),0)</f>
        <v/>
      </c>
      <c r="AC440">
        <f>SUM(V440:AB440)</f>
        <v/>
      </c>
      <c r="AD440">
        <f>IFERROR(INDEX(TIMESHEET!$A$1:$AI$5000,MATCH($D440,TIMESHEET!A$1:A$500,0),MATCH("T100",TIMESHEET!$2:$2,0))-2,0)</f>
        <v/>
      </c>
      <c r="AE440">
        <f>IFERROR(INDEX(TIMESHEET!$A$1:$AI$5000,MATCH($D440,TIMESHEET!A$1:A$500,0),MATCH("T202",TIMESHEET!$2:$2,0)),0)</f>
        <v/>
      </c>
      <c r="AF440">
        <f>IFERROR(INDEX(TIMESHEET!$A$1:$AI$5000,MATCH($D440,TIMESHEET!A$1:A$500,0),MATCH("T302",TIMESHEET!$2:$2,0)),0)</f>
        <v/>
      </c>
      <c r="AG440">
        <f>IFERROR(INDEX(TIMESHEET!$A$1:$AI$5000,MATCH($D440,TIMESHEET!A$1:A$500,0),MATCH("T406",TIMESHEET!$2:$2,0)),0)</f>
        <v/>
      </c>
      <c r="AH440">
        <f>AE440+AG440</f>
        <v/>
      </c>
      <c r="AI440">
        <f>IFERROR(INDEX(TIMESHEET!$A$1:$AI$5000,MATCH($D440,TIMESHEET!A$1:A$500,0),MATCH("T701",TIMESHEET!$2:$2,0)),0)</f>
        <v/>
      </c>
      <c r="AJ440">
        <f>IFERROR(INDEX(TIMESHEET!$A$1:$AI$5000,MATCH($D440,TIMESHEET!B$1:B$500,0),MATCH("T320",TIMESHEET!$2:$2,0)),0)</f>
        <v/>
      </c>
      <c r="AK440">
        <f>IFERROR(IF(LEFT(INDEX(PIS!O$1:O$500,MATCH(D440,PIS!C$1:C$500)),1)="M",T440/AD440*SUM(AE440:AG440),T440*AD440),0)</f>
        <v/>
      </c>
      <c r="AL440">
        <f>IFERROR(INDEX(ADJ!$A$1:$BZ$1000,MATCH(PAYROLL!D440,ADJ!A$1:A$500,0),MATCH(PAYROLL!AL$2,ADJ!$2:$2,0)),0)</f>
        <v/>
      </c>
      <c r="AM440">
        <f>SUM(AK440:AL440)</f>
        <v/>
      </c>
      <c r="AN440">
        <f>IFERROR(ROUND(V440/$AD440*$AH440,0),0)</f>
        <v/>
      </c>
      <c r="AO440">
        <f>IFERROR(ROUND(W440/$AD440*$AH440,0),0)</f>
        <v/>
      </c>
      <c r="AP440">
        <f>IFERROR(ROUND(X440/$AD440*$AE440,0),0)</f>
        <v/>
      </c>
      <c r="AQ440">
        <f>IFERROR(ROUND(Y440/$AD440*$AH440,0),0)</f>
        <v/>
      </c>
      <c r="AR440">
        <f>IFERROR(ROUND(Z440/$AD440*$AH440,0),0)</f>
        <v/>
      </c>
      <c r="AS440">
        <f>IFERROR(ROUND(AA440/$AD440*$AH440,0),0)</f>
        <v/>
      </c>
      <c r="AT440">
        <f>IFERROR(IF((AE440+AF440+AG440)&gt;13,AB440,ROUND(AB440/AD440*AH440,0)),0)</f>
        <v/>
      </c>
      <c r="AU440">
        <f>IFERROR(INDEX(ADJ!$A$1:$BZ$1000,MATCH(PAYROLL!D440,ADJ!A$1:A$500,0),MATCH(PAYROLL!AU$2,ADJ!$2:$2,0)),0)</f>
        <v/>
      </c>
      <c r="AV440">
        <f>ROUND(SUM(AN440:AU440),0)</f>
        <v/>
      </c>
      <c r="AW440">
        <f>IFERROR(INDEX(TIMESHEET!$A$1:$AI$5000,MATCH(PAYROLL!D440,TIMESHEET!A$1:A$500,0),MATCH("T620",TIMESHEET!$2:$2,0)),0)</f>
        <v/>
      </c>
      <c r="AX440">
        <f>IFERROR(INDEX(TIMESHEET!$A$1:$AI$5000,MATCH(PAYROLL!D440,TIMESHEET!A$1:A$500,0),MATCH("T601",TIMESHEET!$2:$2,0)),0)</f>
        <v/>
      </c>
      <c r="AY440">
        <f>IFERROR(INDEX(TIMESHEET!$A$1:$AI$5000,MATCH(PAYROLL!D440,TIMESHEET!A$1:A$500,0),MATCH("T602",TIMESHEET!$2:$2,0)),0)</f>
        <v/>
      </c>
      <c r="AZ440">
        <f>IFERROR(INDEX(TIMESHEET!$A$1:$AI$5000,MATCH(PAYROLL!D440,TIMESHEET!A$1:A$500,0),MATCH("T603",TIMESHEET!$2:$2,0)),0)</f>
        <v/>
      </c>
      <c r="BA440">
        <f>IFERROR(INDEX(TIMESHEET!$A$1:$AI$5000,MATCH(PAYROLL!D440,TIMESHEET!A$1:A$500,0),MATCH("T611",TIMESHEET!$2:$2,0)),0)</f>
        <v/>
      </c>
      <c r="BB440">
        <f>IFERROR(INDEX(TIMESHEET!$A$1:$AI$5000,MATCH(PAYROLL!D440,TIMESHEET!A$1:A$500,0),MATCH("T612",TIMESHEET!$2:$2,0)),0)</f>
        <v/>
      </c>
      <c r="BC440">
        <f>IFERROR(INDEX(TIMESHEET!$A$1:$AI$5000,MATCH(PAYROLL!D440,TIMESHEET!A$1:A$500,0),MATCH("T613",TIMESHEET!$2:$2,0)),0)</f>
        <v/>
      </c>
      <c r="BD440">
        <f>IFERROR(INDEX(TIMESHEET!$A$1:$AI$5000,MATCH(PAYROLL!D440,TIMESHEET!A$1:A$500,0),MATCH("T500",TIMESHEET!$2:$2,0)),0)</f>
        <v/>
      </c>
      <c r="BE440">
        <f>IFERROR(IF(LEFT(INDEX(PIS!O$1:O$500,MATCH(D440,PIS!C$1:C$500)),1)="M",T440/AD440/8*(AW440+AX440*1.5+AY440*2+AZ440*3+BA440*2.1+BB440*2.7+BC440*3.9+BD440*0.3),T440/8*(AW440+AX440*1.5+AY440*2+AZ440*3+BA440*2.1+BB440*2.7+BC440*3.9+BD440*0.3)),0)</f>
        <v/>
      </c>
      <c r="BF440">
        <f>IFERROR(INDEX(ADJ!$A$1:$BZ$1000,MATCH(PAYROLL!$D440,ADJ!A$1:A$500,0),MATCH(PAYROLL!BF$2,ADJ!$2:$2,0)),0)</f>
        <v/>
      </c>
      <c r="BG440">
        <f>IFERROR(INDEX(ADJ!$A$1:$BZ$1000,MATCH(PAYROLL!D440,ADJ!A$1:A$500,0),MATCH(PAYROLL!BG$2,ADJ!$2:$2,0)),0)</f>
        <v/>
      </c>
      <c r="BH440">
        <f>IFERROR(INDEX(ADJ!$A$1:$BZ$1000,MATCH(PAYROLL!D440,ADJ!A$1:A$500,0),MATCH(PAYROLL!BH$2,ADJ!$2:$2,0)),0)</f>
        <v/>
      </c>
      <c r="BI440">
        <f>IFERROR(INDEX(ADJ!$A$1:$BZ$1000,MATCH(PAYROLL!D440,ADJ!A$1:A$500,0),MATCH(PAYROLL!BI$2,ADJ!$2:$2,0)),0)</f>
        <v/>
      </c>
      <c r="BJ440">
        <f>IFERROR(INDEX(ADJ!$A$1:$BZ$1000,MATCH(PAYROLL!D440,ADJ!A$1:A$500,0),MATCH(PAYROLL!BJ$2,ADJ!$2:$2,0)),0)</f>
        <v/>
      </c>
      <c r="BK440">
        <f>SUM(BF440:BJ440)</f>
        <v/>
      </c>
      <c r="BL440">
        <f>IFERROR(INDEX(ADJ!$A$1:$BZ$1000,MATCH(PAYROLL!D440,ADJ!A$1:A$500,0),MATCH(PAYROLL!BL$2,ADJ!$2:$2,0)),0)</f>
        <v/>
      </c>
      <c r="BM440">
        <f>IFERROR(INDEX(ADJ!$A$1:$BZ$1000,MATCH(PAYROLL!D440,ADJ!A$1:A$500,0),MATCH(PAYROLL!BM$2,ADJ!$2:$2,0)),0)</f>
        <v/>
      </c>
      <c r="BN440">
        <f>IFERROR(INDEX(ADJ!$A$1:$BZ$1000,MATCH(PAYROLL!D440,ADJ!A$1:A$500,0),MATCH(PAYROLL!BN$2,ADJ!$2:$2,0)),0)</f>
        <v/>
      </c>
      <c r="BO440">
        <f>IFERROR(INDEX(ADJ!$A$1:$BZ$1000,MATCH(PAYROLL!D440,ADJ!A$1:A$500,0),MATCH(PAYROLL!BO$2,ADJ!$2:$2,0)),0)</f>
        <v/>
      </c>
      <c r="BP440">
        <f>SUM(AM440,AV440,BE440,BK440,BL440:BO440)</f>
        <v/>
      </c>
      <c r="BQ440">
        <f>BO440</f>
        <v/>
      </c>
      <c r="BR440">
        <f>IFERROR(ROUND(IF(LEFT(INDEX(PIS!O$1:O$500,MATCH(D440,PIS!C$1:C$500)),1)="D",T440/8*(BD440*0.3),IF(LEFT(INDEX(PIS!O$1:O$500,MATCH(D440,PIS!C$1:C$500)),1)="H",T440*($BD440*0.3),T440/$AD440/8*($BD440*0.3))),0),0)</f>
        <v/>
      </c>
      <c r="BS440">
        <f>IF(AP440&lt;1,0,MIN(AP440,730000))</f>
        <v/>
      </c>
      <c r="BT440">
        <f>IFERROR(ROUND((BE440-SUM(AW440:BC440)*T440/AD440/8),0)-BR440,0)</f>
        <v/>
      </c>
      <c r="BU440">
        <f>AO440</f>
        <v/>
      </c>
      <c r="BV440">
        <f>SUM(BQ440:BU440)</f>
        <v/>
      </c>
      <c r="BW440">
        <f>BP440-BV440</f>
        <v/>
      </c>
      <c r="BX440">
        <f>IFERROR(IF(RIGHT(INDEX(PIS!O$1:O$500,MATCH(D440,PIS!C$1:C$500)),5)="Gross",MIN(U440+V440,VLOOKUP("R700",TSC!B:C,2,0)*VLOOKUP("R101",TSC!B:C,2,0))*VLOOKUP("R701",TSC!B:C,2,0)%,0),0)</f>
        <v/>
      </c>
      <c r="BY440">
        <f>IFERROR(IF(RIGHT(INDEX(PIS!O$1:O$500,MATCH(D440,PIS!C$1:C$500)),5)="Gross",MIN(U440+V440,VLOOKUP("R700",TSC!B:C,2,0)*VLOOKUP("R101",TSC!B:C,2,0))*VLOOKUP("T704",TSC!B:C,2,0)%,0),0)</f>
        <v/>
      </c>
      <c r="BZ440">
        <f>IFERROR(IF(RIGHT(INDEX(PIS!O$1:O$500,MATCH(D440,PIS!C$1:C$500)),5)="Gross",MIN(U440+V440,VLOOKUP("R700",TSC!B:C,2,0)*VLOOKUP("1",TSC!F:G,2,0))*VLOOKUP("T705",TSC!B:C,2,0)%,0),0)</f>
        <v/>
      </c>
      <c r="CA440">
        <f>IFERROR(INDEX(ADJ!$A$1:$BZ$1000,MATCH(PAYROLL!D440,ADJ!A$1:A$500,0),MATCH(PAYROLL!CA$2,ADJ!$2:$2,0)),0)</f>
        <v/>
      </c>
      <c r="CB440">
        <f>IFERROR(INDEX(ADJ!$A$1:$BZ$1000,MATCH(PAYROLL!D440,ADJ!A$1:A$500,0),MATCH(PAYROLL!CB$2,ADJ!$2:$2,0)),0)</f>
        <v/>
      </c>
      <c r="CC440">
        <f>SUM(BX440:CB440)</f>
        <v/>
      </c>
      <c r="CD440">
        <f>IFERROR(INDEX(PIS!$A$1:$BZ$1000,MATCH(PAYROLL!D440,PIS!C$1:C$500,0),MATCH(PAYROLL!CD$1,PIS!$1:$1,0)),0)</f>
        <v/>
      </c>
      <c r="CE440">
        <f>IFERROR(IF(OR(INDEX(PIS!P$1:P$500,MATCH(D440,PIS!C$1:C$500,0))="LT2",INDEX(PIS!P$1:P$500,MATCH(D440,PIS!C$1:C$500,0))="P10"),0,SUM(CC440,CD440*VLOOKUP("R601",TSC!B:C,2,0),VLOOKUP("R602",TSC!B:C,2,0))),0)</f>
        <v/>
      </c>
      <c r="CF440">
        <f>MAX(BW440-CE440,0)</f>
        <v/>
      </c>
      <c r="CG440">
        <f>IFERROR(IF(OR(RIGHT(INDEX(PIS!P$1:P$500,MATCH(D440,PIS!C$1:C$500)),5)="P10",RIGHT(INDEX(PIS!P$1:P$500,MATCH(D440,PIS!C$1:C$500)),5)="CK"),0,IF(CF440&lt;=5000000,CF440*5%,IF(CF440&lt;=10000000,CF440*10%-250000,IF(CF440&lt;=18000000,CF440*15%-750000,IF(CF440&lt;=32000000,CF440*20%-1650000,IF(CF440&lt;=52000000,CF440*25%-3250000,IF(CF440&lt;=80000000,BH440*30%-5850000,CF440*35%-9850000))))))),0)</f>
        <v/>
      </c>
      <c r="CH440">
        <f>IFERROR(IF(OR(INDEX(PIS!P$1:P$500,MATCH(D440,PIS!C$1:C$500))="LT",INDEX(PIS!P$1:P$500,MATCH(D440,PIS!C$1:C$500))="CK"),0,IF(CF440&lt;2000000,0,CF440*10%)),0)</f>
        <v/>
      </c>
      <c r="CI440">
        <f>IFERROR(INDEX(ADJ!$A$1:$BZ$1000,MATCH(PAYROLL!D440,ADJ!A$1:A$500,0),MATCH(PAYROLL!CI$2,ADJ!$2:$2,0)),0)</f>
        <v/>
      </c>
      <c r="CJ440">
        <f>IFERROR(INDEX(ADJ!$A$1:$BZ$1000,MATCH(PAYROLL!D440,ADJ!A$1:A$500,0),MATCH(PAYROLL!CJ$2,ADJ!$2:$2,0)),0)</f>
        <v/>
      </c>
      <c r="CK440">
        <f>IFERROR(INDEX(ADJ!$A$1:$BZ$1000,MATCH(PAYROLL!D440,ADJ!A$1:A$500,0),MATCH(PAYROLL!CK$2,ADJ!$2:$2,0)),0)</f>
        <v/>
      </c>
      <c r="CL440">
        <f>SUM(CG440:CK440)</f>
        <v/>
      </c>
      <c r="CM440">
        <f>ROUND(SUM(CH440:CK440),0)</f>
        <v/>
      </c>
      <c r="CN440">
        <f>IFERROR(INDEX(CSDA!D$1:D$500,MATCH($CN$2,CSDA!C$1:C$500,0))*INDEX(PIS!V$1:V$500,MATCH(D440,PIS!C$1:C$500))+INDEX(ADJ!$A$1:$BZ$1000,MATCH(PAYROLL!D440,ADJ!A$1:A$500,0),MATCH(PAYROLL!CN$2,ADJ!$2:$2,0)),0)</f>
        <v/>
      </c>
      <c r="CO440">
        <f>IFERROR(INDEX(ADJ!$A$1:$BZ$1000,MATCH(PAYROLL!D440,ADJ!A$1:A$500,0),MATCH(PAYROLL!CO$2,ADJ!$2:$2,0)),0)</f>
        <v/>
      </c>
      <c r="CP440">
        <f>IFERROR(INDEX(ADJ!$A$1:$BZ$1000,MATCH(PAYROLL!D440,ADJ!A$1:A$500,0),MATCH(PAYROLL!CP$2,ADJ!$2:$2,0)),0)</f>
        <v/>
      </c>
      <c r="CQ440">
        <f>BP440-CL440-CI440-CM440-CN440-CO440-CP440-CC440</f>
        <v/>
      </c>
      <c r="CR440">
        <f>IFERROR(IF(RIGHT(INDEX(PIS!O$1:O$500,MATCH(D440,PIS!C$1:C$500,0)),5)="Gross",MIN(U440+V440,VLOOKUP("R700",TSC!B:C,2,0)*VLOOKUP("R101",TSC!B:C,2,0))*(VLOOKUP("T711",TSC!B:C,2,0)+VLOOKUP("T712",TSC!B:C,2,0))%,MIN(T440+V440,VLOOKUP("R700",TSC!B:C,2,0)*VLOOKUP("R101",TSC!B:C,2,0))*(VLOOKUP("T711",TSC!B:C,2,0)+VLOOKUP("T712",TSC!B:C,2,0)+VLOOKUP("R701",TSC!B:C,2,0))%),0)</f>
        <v/>
      </c>
      <c r="CS440">
        <f>IFERROR(IF(RIGHT(INDEX(PIS!O$1:O$500,MATCH(D440,PIS!C$1:C$500,0)),5)="Gross",MIN(U440+V440,VLOOKUP("R700",TSC!B:C,2,0)*VLOOKUP("R101",TSC!B:C,2,0))*(VLOOKUP("T714",TSC!B:C,2,0))%,MIN(T440+V440,VLOOKUP("R700",TSC!B:C,2,0)*VLOOKUP("R101",TSC!B:C,2,0))*(VLOOKUP("T704",TSC!B:C,2,0)+VLOOKUP("T714",TSC!B:C,2,0))%),0)</f>
        <v/>
      </c>
      <c r="CT440">
        <f>IFERROR(IF(RIGHT(INDEX(PIS!O$1:O$500,MATCH(D440,PIS!C$1:C$500,0)),5)="Gross",MIN(U440+V440,VLOOKUP("R700",TSC!B:C,2,0)*VLOOKUP("R101",TSC!B:C,2,0))*VLOOKUP("T705",TSC!B:C,2,0)%,MIN(T440+V440,VLOOKUP("R700",TSC!B:C,2,0)*VLOOKUP("R101",TSC!B:C,2,0))*VLOOKUP("T705",TSC!B:C,2,0)%),0)</f>
        <v/>
      </c>
      <c r="CU440">
        <f>IFERROR(IF(RIGHT(INDEX(PIS!O$1:O$500,MATCH(D440,PIS!C$1:C$500,0)),5)="Gross",MIN(U440+V440,VLOOKUP("R700",TSC!B:C,2,0)*VLOOKUP("R101",TSC!B:C,2,0))*(VLOOKUP("T713",TSC!B:C,2,0))%,MIN(T440+V440,VLOOKUP("R700",TSC!B:C,2,0)*VLOOKUP("R101",TSC!B:C,2,0))*(VLOOKUP("T713",TSC!B:C,2,0))%),0)</f>
        <v/>
      </c>
      <c r="CV440">
        <f>IFERROR(INDEX(ADJ!$A$1:$BZ$1000,MATCH(PAYROLL!D440,ADJ!A$1:A$500,0),MATCH(PAYROLL!CV$2,ADJ!$2:$2,0)),0)</f>
        <v/>
      </c>
      <c r="CW440">
        <f>IFERROR(INDEX(ADJ!$A$1:$BZ$1000,MATCH(PAYROLL!D440,ADJ!A$1:A$500,0),MATCH(PAYROLL!CW$2,ADJ!$2:$2,0)),0)</f>
        <v/>
      </c>
      <c r="CX440">
        <f>SUM(CR440:CW440)</f>
        <v/>
      </c>
      <c r="CY440">
        <f>ROUND(IF(CR440&gt;0,T440+V440*VLOOKUP("R202",TSC!$B$1:$C$500,2,0),0),0)</f>
        <v/>
      </c>
      <c r="CZ440">
        <f>IFERROR(INDEX(CSDA!D$1:D$500,MATCH($CZ$2,CSDA!C$1:C$500,0)),0)</f>
        <v/>
      </c>
      <c r="DA440">
        <f>ROUND(T440*0.7%,0)</f>
        <v/>
      </c>
      <c r="DB440">
        <f>ROUND(T440/12,0)</f>
        <v/>
      </c>
      <c r="DC440">
        <f ref="DC440" t="array">IFERROR(INDEX(CSDA!D$1:D$500,MATCH("Trích giữ"&amp;PAYROLL!DC$2,CSDA!A$1:A$500&amp;CSDA!C$1:C$500,0)),0)</f>
        <v/>
      </c>
      <c r="DD440">
        <f ref="DD440" t="array">IFERROR(INDEX(CSDA!D$1:D$500,MATCH("Trích giữ"&amp;PAYROLL!DD$2,CSDA!A$1:A$500&amp;CSDA!C$1:C$500,0)),0)</f>
        <v/>
      </c>
      <c r="DE440">
        <f ref="DE440" t="array">IFERROR(INDEX(CSDA!D$1:D$500,MATCH("Trích giữ"&amp;PAYROLL!DE$2,CSDA!A$1:A$500&amp;CSDA!C$1:C$500,0)),0)</f>
        <v/>
      </c>
      <c r="DF440">
        <f>IFERROR(INDEX(CSDA!D$1:D$500,MATCH(PAYROLL!DF$2,CSDA!C$1:C$500,0)),0)</f>
        <v/>
      </c>
      <c r="DG440">
        <f ref="DG440" t="array">IFERROR(INDEX(CSDA!D$1:D$500,MATCH("Trích giữ"&amp;PAYROLL!DG$2,CSDA!A$1:A$500&amp;CSDA!C$1:C$500,0)),0)</f>
        <v/>
      </c>
      <c r="DH440">
        <f>ROUND(T440/26,0)</f>
        <v/>
      </c>
      <c r="DI440">
        <f ref="DI440" t="array">IFERROR(INDEX(CSDA!D$1:D$500,MATCH("Trích giữ"&amp;PAYROLL!DI$2,CSDA!A$1:A$500&amp;CSDA!C$1:C$500,0)),0)</f>
        <v/>
      </c>
      <c r="DJ440">
        <f>IF(U440=0,T440*21.5%-BL440,0)</f>
        <v/>
      </c>
      <c r="DK440">
        <f ref="DK440" t="array">IFERROR(INDEX(CSDA!D$1:D$500,MATCH("Trích giữ"&amp;PAYROLL!DK$2,CSDA!A$1:A$500&amp;CSDA!C$1:C$500,0)),0)</f>
        <v/>
      </c>
      <c r="DL440">
        <f>IFERROR(INDEX(CSDA!D$1:D$500,MATCH(PAYROLL!DL$2,CSDA!C$1:C$500,0))/12,0)</f>
        <v/>
      </c>
      <c r="DM440">
        <f>SUM(DB440:DL440)</f>
        <v/>
      </c>
      <c r="DN440">
        <f>IFERROR(INDEX(ADJ!$A$1:$BZ$1000,MATCH(PAYROLL!D440,ADJ!A$1:A$500,0),MATCH(PAYROLL!DN$2,ADJ!$2:$2,0)),0)</f>
        <v/>
      </c>
      <c r="DO440">
        <f>IFERROR(SUM(BP440,DM440:DN440,CX440:DA440)-DT440,0)</f>
        <v/>
      </c>
      <c r="DP440">
        <f ref="DP440" t="array">SUM(BW440*IFERROR(INDEX(CSDA!D$1:D$500,MATCH(BW$2,CSDA!C$1:C$500,0)),0)%,CX440*IFERROR(INDEX(CSDA!D$1:D$500,MATCH(CX$2,CSDA!C$1:C$500,0)),0)%,DA440*IFERROR(INDEX(CSDA!D$1:D$500,MATCH(DA$2,CSDA!C$1:C$500,0)),0)%,DB440*IFERROR(INDEX(CSDA!D$1:D$500,MATCH(DB$2,CSDA!C$1:C$500,0)),0)%,DF440*IFERROR(INDEX(CSDA!D$1:D$500,MATCH("Phí dịch vụ"&amp;PAYROLL!DF$2,CSDA!A$1:A$500&amp;CSDA!C$1:C$500,0)),0)%,DC440*IFERROR(INDEX(CSDA!D$1:D$500,MATCH("Phí dịch vụ"&amp;PAYROLL!DC$2,CSDA!A$1:A$500&amp;CSDA!C$1:C$500,0)),0)%,DH440*IFERROR(INDEX(CSDA!D$1:D$500,MATCH("Phí dịch vụ"&amp;PAYROLL!DH$2,CSDA!A$1:A$500&amp;CSDA!C$1:C$500,0)),0)%,DJ440*IFERROR(INDEX(CSDA!D$1:D$500,MATCH("Phí dịch vụ"&amp;PAYROLL!DJ$2,CSDA!A$1:A$500&amp;CSDA!C$1:C$500,0)),0)%,BN440*IFERROR(INDEX(CSDA!D$1:D$500,MATCH(BN$2,CSDA!C$1:C$500,0)),0)%)-BN440*7%</f>
        <v/>
      </c>
      <c r="DQ440">
        <f>IFERROR(INDEX(ADJ!$A$1:$BZ$1000,MATCH(PAYROLL!D440,ADJ!A$1:A$500,0),MATCH(PAYROLL!DQ$2,ADJ!$2:$2,0)),0)</f>
        <v/>
      </c>
      <c r="DR440">
        <f>IFERROR(INDEX(ADJ!$A$1:$BZ$1000,MATCH(PAYROLL!D440,ADJ!A$1:A$500,0),MATCH(PAYROLL!DR$2,ADJ!$2:$2,0)),0)</f>
        <v/>
      </c>
      <c r="DS440">
        <f>SUM(DP440:DR440)</f>
        <v/>
      </c>
      <c r="DT440">
        <f>EK440</f>
        <v/>
      </c>
      <c r="DU440">
        <f>SUM(DO440:DR440)</f>
        <v/>
      </c>
      <c r="DV440">
        <f>ROUND(DU440*0.1,0)</f>
        <v/>
      </c>
      <c r="DW440">
        <f>DU440+DV440</f>
        <v/>
      </c>
      <c r="DZ440">
        <f>IFERROR(INDEX(ADJ!$A$1:$BZ$1000,MATCH(PAYROLL!$D440,ADJ!A$1:A$500,0),MATCH(PAYROLL!DZ$2,ADJ!$2:$2,0)),0)</f>
        <v/>
      </c>
      <c r="EA440">
        <f>IFERROR(INDEX(ADJ!$A$1:$BZ$1000,MATCH(PAYROLL!$D440,ADJ!A$1:A$500,0),MATCH(PAYROLL!EA$2,ADJ!$2:$2,0)),0)</f>
        <v/>
      </c>
      <c r="EB440">
        <f>IFERROR(INDEX(ADJ!$A$1:$BZ$1000,MATCH(PAYROLL!$D440,ADJ!A$1:A$500,0),MATCH(PAYROLL!EB$2,ADJ!$2:$2,0)),0)</f>
        <v/>
      </c>
      <c r="EC440">
        <f>IFERROR(INDEX(ADJ!$A$1:$BZ$1000,MATCH(PAYROLL!$D440,ADJ!A$1:A$500,0),MATCH(PAYROLL!EC$2,ADJ!$2:$2,0)),0)</f>
        <v/>
      </c>
      <c r="ED440">
        <f>IFERROR(INDEX(ADJ!$A$1:$BZ$1000,MATCH(PAYROLL!$D440,ADJ!A$1:A$500,0),MATCH(PAYROLL!ED$2,ADJ!$2:$2,0)),0)</f>
        <v/>
      </c>
      <c r="EE440">
        <f>IFERROR(INDEX(ADJ!$A$1:$BZ$1000,MATCH(PAYROLL!$D440,ADJ!A$1:A$500,0),MATCH(PAYROLL!EE$2,ADJ!$2:$2,0)),0)</f>
        <v/>
      </c>
      <c r="EF440">
        <f>IFERROR(INDEX(ADJ!$A$1:$BZ$1000,MATCH(PAYROLL!$D440,ADJ!A$1:A$500,0),MATCH(PAYROLL!EF$2,ADJ!$2:$2,0)),0)</f>
        <v/>
      </c>
      <c r="EG440">
        <f>IFERROR(INDEX(ADJ!$A$1:$BZ$1000,MATCH(PAYROLL!$D440,ADJ!A$1:A$500,0),MATCH(PAYROLL!EG$2,ADJ!$2:$2,0)),0)</f>
        <v/>
      </c>
      <c r="EH440">
        <f>IFERROR(INDEX(ADJ!$A$1:$BZ$1000,MATCH(PAYROLL!$D440,ADJ!A$1:A$500,0),MATCH(PAYROLL!EH$2,ADJ!$2:$2,0)),0)</f>
        <v/>
      </c>
      <c r="EI440">
        <f>IFERROR(INDEX(ADJ!$A$1:$BZ$1000,MATCH(PAYROLL!D440,ADJ!A$1:A$500,0),MATCH(PAYROLL!EI$2,ADJ!$2:$2,0)),0)</f>
        <v/>
      </c>
      <c r="EJ440">
        <f>IFERROR(INDEX(ADJ!$A$1:$BZ$1000,MATCH(PAYROLL!$D440,ADJ!A$1:A$500,0),MATCH(PAYROLL!EJ$2,ADJ!$2:$2,0)),0)</f>
        <v/>
      </c>
      <c r="EK440">
        <f>SUM(DZ440:EJ440)</f>
        <v/>
      </c>
    </row>
    <row r="441">
      <c r="A441" t="n">
        <v>439</v>
      </c>
      <c r="B441" t="inlineStr">
        <is>
          <t>Ma Việt An</t>
        </is>
      </c>
      <c r="D441" t="inlineStr">
        <is>
          <t>159021-01</t>
        </is>
      </c>
      <c r="S441">
        <f>IFERROR(INDEX(PIS!$A$1:$BZ$1000,MATCH($D441,PIS!C$1:C$500,0),MATCH("Lương CB tháng trước",PIS!$1:$1,0)),0)</f>
        <v/>
      </c>
      <c r="T441">
        <f>IFERROR(INDEX(PIS!$A$1:$BZ$1000,MATCH($D441,PIS!C$1:C$500,0),MATCH("Lương CB hiện tại",PIS!$1:$1,0)),0)</f>
        <v/>
      </c>
      <c r="U441">
        <f>IFERROR(INDEX(PIS!$A$1:$BZ$1000,MATCH($D441,PIS!C$1:C$500,0),MATCH("Lương đóng BHBB",PIS!$1:$1,0)),0)</f>
        <v/>
      </c>
      <c r="V441">
        <f>IFERROR(INDEX(PIS!$A$1:$BZ$1000,MATCH($D441,PIS!C$1:C$500,0),MATCH(V$2,PIS!$2:$2,0)),0)</f>
        <v/>
      </c>
      <c r="W441">
        <f>IFERROR(INDEX(PIS!$A$1:$BZ$1000,MATCH($D441,PIS!C$1:C$500,0),MATCH(W$2,PIS!$2:$2,0)),0)</f>
        <v/>
      </c>
      <c r="X441">
        <f>IFERROR(INDEX(PIS!$A$1:$BZ$1000,MATCH($D441,PIS!C$1:C$500,0),MATCH(X$2,PIS!$2:$2,0)),0)</f>
        <v/>
      </c>
      <c r="Y441">
        <f>IFERROR(INDEX(PIS!$A$1:$BZ$1000,MATCH($D441,PIS!C$1:C$500,0),MATCH(Y$2,PIS!$2:$2,0)),0)</f>
        <v/>
      </c>
      <c r="Z441">
        <f>IFERROR(INDEX(PIS!$A$1:$BZ$1000,MATCH($D441,PIS!C$1:C$500,0),MATCH(Z$2,PIS!$2:$2,0)),0)</f>
        <v/>
      </c>
      <c r="AA441">
        <f>IFERROR(INDEX(PIS!$A$1:$BZ$1000,MATCH($D441,PIS!C$1:C$500,0),MATCH(AA$2,PIS!$2:$2,0)),0)</f>
        <v/>
      </c>
      <c r="AB441">
        <f>IFERROR(INDEX(PIS!$A$1:$BZ$1000,MATCH($D441,PIS!C$1:C$500,0),MATCH(AB$2,PIS!$2:$2,0)),0)</f>
        <v/>
      </c>
      <c r="AC441">
        <f>SUM(V441:AB441)</f>
        <v/>
      </c>
      <c r="AD441">
        <f>IFERROR(INDEX(TIMESHEET!$A$1:$AI$5000,MATCH($D441,TIMESHEET!A$1:A$500,0),MATCH("T100",TIMESHEET!$2:$2,0))-2,0)</f>
        <v/>
      </c>
      <c r="AE441">
        <f>IFERROR(INDEX(TIMESHEET!$A$1:$AI$5000,MATCH($D441,TIMESHEET!A$1:A$500,0),MATCH("T202",TIMESHEET!$2:$2,0)),0)</f>
        <v/>
      </c>
      <c r="AF441">
        <f>IFERROR(INDEX(TIMESHEET!$A$1:$AI$5000,MATCH($D441,TIMESHEET!A$1:A$500,0),MATCH("T302",TIMESHEET!$2:$2,0)),0)</f>
        <v/>
      </c>
      <c r="AG441">
        <f>IFERROR(INDEX(TIMESHEET!$A$1:$AI$5000,MATCH($D441,TIMESHEET!A$1:A$500,0),MATCH("T406",TIMESHEET!$2:$2,0)),0)</f>
        <v/>
      </c>
      <c r="AH441">
        <f>AE441+AG441</f>
        <v/>
      </c>
      <c r="AI441">
        <f>IFERROR(INDEX(TIMESHEET!$A$1:$AI$5000,MATCH($D441,TIMESHEET!A$1:A$500,0),MATCH("T701",TIMESHEET!$2:$2,0)),0)</f>
        <v/>
      </c>
      <c r="AJ441">
        <f>IFERROR(INDEX(TIMESHEET!$A$1:$AI$5000,MATCH($D441,TIMESHEET!B$1:B$500,0),MATCH("T320",TIMESHEET!$2:$2,0)),0)</f>
        <v/>
      </c>
      <c r="AK441">
        <f>IFERROR(IF(LEFT(INDEX(PIS!O$1:O$500,MATCH(D441,PIS!C$1:C$500)),1)="M",T441/AD441*SUM(AE441:AG441),T441*AD441),0)</f>
        <v/>
      </c>
      <c r="AL441">
        <f>IFERROR(INDEX(ADJ!$A$1:$BZ$1000,MATCH(PAYROLL!D441,ADJ!A$1:A$500,0),MATCH(PAYROLL!AL$2,ADJ!$2:$2,0)),0)</f>
        <v/>
      </c>
      <c r="AM441">
        <f>SUM(AK441:AL441)</f>
        <v/>
      </c>
      <c r="AN441">
        <f>IFERROR(ROUND(V441/$AD441*$AH441,0),0)</f>
        <v/>
      </c>
      <c r="AO441">
        <f>IFERROR(ROUND(W441/$AD441*$AH441,0),0)</f>
        <v/>
      </c>
      <c r="AP441">
        <f>IFERROR(ROUND(X441/$AD441*$AE441,0),0)</f>
        <v/>
      </c>
      <c r="AQ441">
        <f>IFERROR(ROUND(Y441/$AD441*$AH441,0),0)</f>
        <v/>
      </c>
      <c r="AR441">
        <f>IFERROR(ROUND(Z441/$AD441*$AH441,0),0)</f>
        <v/>
      </c>
      <c r="AS441">
        <f>IFERROR(ROUND(AA441/$AD441*$AH441,0),0)</f>
        <v/>
      </c>
      <c r="AT441">
        <f>IFERROR(IF((AE441+AF441+AG441)&gt;13,AB441,ROUND(AB441/AD441*AH441,0)),0)</f>
        <v/>
      </c>
      <c r="AU441">
        <f>IFERROR(INDEX(ADJ!$A$1:$BZ$1000,MATCH(PAYROLL!D441,ADJ!A$1:A$500,0),MATCH(PAYROLL!AU$2,ADJ!$2:$2,0)),0)</f>
        <v/>
      </c>
      <c r="AV441">
        <f>ROUND(SUM(AN441:AU441),0)</f>
        <v/>
      </c>
      <c r="AW441">
        <f>IFERROR(INDEX(TIMESHEET!$A$1:$AI$5000,MATCH(PAYROLL!D441,TIMESHEET!A$1:A$500,0),MATCH("T620",TIMESHEET!$2:$2,0)),0)</f>
        <v/>
      </c>
      <c r="AX441">
        <f>IFERROR(INDEX(TIMESHEET!$A$1:$AI$5000,MATCH(PAYROLL!D441,TIMESHEET!A$1:A$500,0),MATCH("T601",TIMESHEET!$2:$2,0)),0)</f>
        <v/>
      </c>
      <c r="AY441">
        <f>IFERROR(INDEX(TIMESHEET!$A$1:$AI$5000,MATCH(PAYROLL!D441,TIMESHEET!A$1:A$500,0),MATCH("T602",TIMESHEET!$2:$2,0)),0)</f>
        <v/>
      </c>
      <c r="AZ441">
        <f>IFERROR(INDEX(TIMESHEET!$A$1:$AI$5000,MATCH(PAYROLL!D441,TIMESHEET!A$1:A$500,0),MATCH("T603",TIMESHEET!$2:$2,0)),0)</f>
        <v/>
      </c>
      <c r="BA441">
        <f>IFERROR(INDEX(TIMESHEET!$A$1:$AI$5000,MATCH(PAYROLL!D441,TIMESHEET!A$1:A$500,0),MATCH("T611",TIMESHEET!$2:$2,0)),0)</f>
        <v/>
      </c>
      <c r="BB441">
        <f>IFERROR(INDEX(TIMESHEET!$A$1:$AI$5000,MATCH(PAYROLL!D441,TIMESHEET!A$1:A$500,0),MATCH("T612",TIMESHEET!$2:$2,0)),0)</f>
        <v/>
      </c>
      <c r="BC441">
        <f>IFERROR(INDEX(TIMESHEET!$A$1:$AI$5000,MATCH(PAYROLL!D441,TIMESHEET!A$1:A$500,0),MATCH("T613",TIMESHEET!$2:$2,0)),0)</f>
        <v/>
      </c>
      <c r="BD441">
        <f>IFERROR(INDEX(TIMESHEET!$A$1:$AI$5000,MATCH(PAYROLL!D441,TIMESHEET!A$1:A$500,0),MATCH("T500",TIMESHEET!$2:$2,0)),0)</f>
        <v/>
      </c>
      <c r="BE441">
        <f>IFERROR(IF(LEFT(INDEX(PIS!O$1:O$500,MATCH(D441,PIS!C$1:C$500)),1)="M",T441/AD441/8*(AW441+AX441*1.5+AY441*2+AZ441*3+BA441*2.1+BB441*2.7+BC441*3.9+BD441*0.3),T441/8*(AW441+AX441*1.5+AY441*2+AZ441*3+BA441*2.1+BB441*2.7+BC441*3.9+BD441*0.3)),0)</f>
        <v/>
      </c>
      <c r="BF441">
        <f>IFERROR(INDEX(ADJ!$A$1:$BZ$1000,MATCH(PAYROLL!$D441,ADJ!A$1:A$500,0),MATCH(PAYROLL!BF$2,ADJ!$2:$2,0)),0)</f>
        <v/>
      </c>
      <c r="BG441">
        <f>IFERROR(INDEX(ADJ!$A$1:$BZ$1000,MATCH(PAYROLL!D441,ADJ!A$1:A$500,0),MATCH(PAYROLL!BG$2,ADJ!$2:$2,0)),0)</f>
        <v/>
      </c>
      <c r="BH441">
        <f>IFERROR(INDEX(ADJ!$A$1:$BZ$1000,MATCH(PAYROLL!D441,ADJ!A$1:A$500,0),MATCH(PAYROLL!BH$2,ADJ!$2:$2,0)),0)</f>
        <v/>
      </c>
      <c r="BI441">
        <f>IFERROR(INDEX(ADJ!$A$1:$BZ$1000,MATCH(PAYROLL!D441,ADJ!A$1:A$500,0),MATCH(PAYROLL!BI$2,ADJ!$2:$2,0)),0)</f>
        <v/>
      </c>
      <c r="BJ441">
        <f>IFERROR(INDEX(ADJ!$A$1:$BZ$1000,MATCH(PAYROLL!D441,ADJ!A$1:A$500,0),MATCH(PAYROLL!BJ$2,ADJ!$2:$2,0)),0)</f>
        <v/>
      </c>
      <c r="BK441">
        <f>SUM(BF441:BJ441)</f>
        <v/>
      </c>
      <c r="BL441">
        <f>IFERROR(INDEX(ADJ!$A$1:$BZ$1000,MATCH(PAYROLL!D441,ADJ!A$1:A$500,0),MATCH(PAYROLL!BL$2,ADJ!$2:$2,0)),0)</f>
        <v/>
      </c>
      <c r="BM441">
        <f>IFERROR(INDEX(ADJ!$A$1:$BZ$1000,MATCH(PAYROLL!D441,ADJ!A$1:A$500,0),MATCH(PAYROLL!BM$2,ADJ!$2:$2,0)),0)</f>
        <v/>
      </c>
      <c r="BN441">
        <f>IFERROR(INDEX(ADJ!$A$1:$BZ$1000,MATCH(PAYROLL!D441,ADJ!A$1:A$500,0),MATCH(PAYROLL!BN$2,ADJ!$2:$2,0)),0)</f>
        <v/>
      </c>
      <c r="BO441">
        <f>IFERROR(INDEX(ADJ!$A$1:$BZ$1000,MATCH(PAYROLL!D441,ADJ!A$1:A$500,0),MATCH(PAYROLL!BO$2,ADJ!$2:$2,0)),0)</f>
        <v/>
      </c>
      <c r="BP441">
        <f>SUM(AM441,AV441,BE441,BK441,BL441:BO441)</f>
        <v/>
      </c>
      <c r="BQ441">
        <f>BO441</f>
        <v/>
      </c>
      <c r="BR441">
        <f>IFERROR(ROUND(IF(LEFT(INDEX(PIS!O$1:O$500,MATCH(D441,PIS!C$1:C$500)),1)="D",T441/8*(BD441*0.3),IF(LEFT(INDEX(PIS!O$1:O$500,MATCH(D441,PIS!C$1:C$500)),1)="H",T441*($BD441*0.3),T441/$AD441/8*($BD441*0.3))),0),0)</f>
        <v/>
      </c>
      <c r="BS441">
        <f>IF(AP441&lt;1,0,MIN(AP441,730000))</f>
        <v/>
      </c>
      <c r="BT441">
        <f>IFERROR(ROUND((BE441-SUM(AW441:BC441)*T441/AD441/8),0)-BR441,0)</f>
        <v/>
      </c>
      <c r="BU441">
        <f>AO441</f>
        <v/>
      </c>
      <c r="BV441">
        <f>SUM(BQ441:BU441)</f>
        <v/>
      </c>
      <c r="BW441">
        <f>BP441-BV441</f>
        <v/>
      </c>
      <c r="BX441">
        <f>IFERROR(IF(RIGHT(INDEX(PIS!O$1:O$500,MATCH(D441,PIS!C$1:C$500)),5)="Gross",MIN(U441+V441,VLOOKUP("R700",TSC!B:C,2,0)*VLOOKUP("R101",TSC!B:C,2,0))*VLOOKUP("R701",TSC!B:C,2,0)%,0),0)</f>
        <v/>
      </c>
      <c r="BY441">
        <f>IFERROR(IF(RIGHT(INDEX(PIS!O$1:O$500,MATCH(D441,PIS!C$1:C$500)),5)="Gross",MIN(U441+V441,VLOOKUP("R700",TSC!B:C,2,0)*VLOOKUP("R101",TSC!B:C,2,0))*VLOOKUP("T704",TSC!B:C,2,0)%,0),0)</f>
        <v/>
      </c>
      <c r="BZ441">
        <f>IFERROR(IF(RIGHT(INDEX(PIS!O$1:O$500,MATCH(D441,PIS!C$1:C$500)),5)="Gross",MIN(U441+V441,VLOOKUP("R700",TSC!B:C,2,0)*VLOOKUP("1",TSC!F:G,2,0))*VLOOKUP("T705",TSC!B:C,2,0)%,0),0)</f>
        <v/>
      </c>
      <c r="CA441">
        <f>IFERROR(INDEX(ADJ!$A$1:$BZ$1000,MATCH(PAYROLL!D441,ADJ!A$1:A$500,0),MATCH(PAYROLL!CA$2,ADJ!$2:$2,0)),0)</f>
        <v/>
      </c>
      <c r="CB441">
        <f>IFERROR(INDEX(ADJ!$A$1:$BZ$1000,MATCH(PAYROLL!D441,ADJ!A$1:A$500,0),MATCH(PAYROLL!CB$2,ADJ!$2:$2,0)),0)</f>
        <v/>
      </c>
      <c r="CC441">
        <f>SUM(BX441:CB441)</f>
        <v/>
      </c>
      <c r="CD441">
        <f>IFERROR(INDEX(PIS!$A$1:$BZ$1000,MATCH(PAYROLL!D441,PIS!C$1:C$500,0),MATCH(PAYROLL!CD$1,PIS!$1:$1,0)),0)</f>
        <v/>
      </c>
      <c r="CE441">
        <f>IFERROR(IF(OR(INDEX(PIS!P$1:P$500,MATCH(D441,PIS!C$1:C$500,0))="LT2",INDEX(PIS!P$1:P$500,MATCH(D441,PIS!C$1:C$500,0))="P10"),0,SUM(CC441,CD441*VLOOKUP("R601",TSC!B:C,2,0),VLOOKUP("R602",TSC!B:C,2,0))),0)</f>
        <v/>
      </c>
      <c r="CF441">
        <f>MAX(BW441-CE441,0)</f>
        <v/>
      </c>
      <c r="CG441">
        <f>IFERROR(IF(OR(RIGHT(INDEX(PIS!P$1:P$500,MATCH(D441,PIS!C$1:C$500)),5)="P10",RIGHT(INDEX(PIS!P$1:P$500,MATCH(D441,PIS!C$1:C$500)),5)="CK"),0,IF(CF441&lt;=5000000,CF441*5%,IF(CF441&lt;=10000000,CF441*10%-250000,IF(CF441&lt;=18000000,CF441*15%-750000,IF(CF441&lt;=32000000,CF441*20%-1650000,IF(CF441&lt;=52000000,CF441*25%-3250000,IF(CF441&lt;=80000000,BH441*30%-5850000,CF441*35%-9850000))))))),0)</f>
        <v/>
      </c>
      <c r="CH441">
        <f>IFERROR(IF(OR(INDEX(PIS!P$1:P$500,MATCH(D441,PIS!C$1:C$500))="LT",INDEX(PIS!P$1:P$500,MATCH(D441,PIS!C$1:C$500))="CK"),0,IF(CF441&lt;2000000,0,CF441*10%)),0)</f>
        <v/>
      </c>
      <c r="CI441">
        <f>IFERROR(INDEX(ADJ!$A$1:$BZ$1000,MATCH(PAYROLL!D441,ADJ!A$1:A$500,0),MATCH(PAYROLL!CI$2,ADJ!$2:$2,0)),0)</f>
        <v/>
      </c>
      <c r="CJ441">
        <f>IFERROR(INDEX(ADJ!$A$1:$BZ$1000,MATCH(PAYROLL!D441,ADJ!A$1:A$500,0),MATCH(PAYROLL!CJ$2,ADJ!$2:$2,0)),0)</f>
        <v/>
      </c>
      <c r="CK441">
        <f>IFERROR(INDEX(ADJ!$A$1:$BZ$1000,MATCH(PAYROLL!D441,ADJ!A$1:A$500,0),MATCH(PAYROLL!CK$2,ADJ!$2:$2,0)),0)</f>
        <v/>
      </c>
      <c r="CL441">
        <f>SUM(CG441:CK441)</f>
        <v/>
      </c>
      <c r="CM441">
        <f>ROUND(SUM(CH441:CK441),0)</f>
        <v/>
      </c>
      <c r="CN441">
        <f>IFERROR(INDEX(CSDA!D$1:D$500,MATCH($CN$2,CSDA!C$1:C$500,0))*INDEX(PIS!V$1:V$500,MATCH(D441,PIS!C$1:C$500))+INDEX(ADJ!$A$1:$BZ$1000,MATCH(PAYROLL!D441,ADJ!A$1:A$500,0),MATCH(PAYROLL!CN$2,ADJ!$2:$2,0)),0)</f>
        <v/>
      </c>
      <c r="CO441">
        <f>IFERROR(INDEX(ADJ!$A$1:$BZ$1000,MATCH(PAYROLL!D441,ADJ!A$1:A$500,0),MATCH(PAYROLL!CO$2,ADJ!$2:$2,0)),0)</f>
        <v/>
      </c>
      <c r="CP441">
        <f>IFERROR(INDEX(ADJ!$A$1:$BZ$1000,MATCH(PAYROLL!D441,ADJ!A$1:A$500,0),MATCH(PAYROLL!CP$2,ADJ!$2:$2,0)),0)</f>
        <v/>
      </c>
      <c r="CQ441">
        <f>BP441-CL441-CI441-CM441-CN441-CO441-CP441-CC441</f>
        <v/>
      </c>
      <c r="CR441">
        <f>IFERROR(IF(RIGHT(INDEX(PIS!O$1:O$500,MATCH(D441,PIS!C$1:C$500,0)),5)="Gross",MIN(U441+V441,VLOOKUP("R700",TSC!B:C,2,0)*VLOOKUP("R101",TSC!B:C,2,0))*(VLOOKUP("T711",TSC!B:C,2,0)+VLOOKUP("T712",TSC!B:C,2,0))%,MIN(T441+V441,VLOOKUP("R700",TSC!B:C,2,0)*VLOOKUP("R101",TSC!B:C,2,0))*(VLOOKUP("T711",TSC!B:C,2,0)+VLOOKUP("T712",TSC!B:C,2,0)+VLOOKUP("R701",TSC!B:C,2,0))%),0)</f>
        <v/>
      </c>
      <c r="CS441">
        <f>IFERROR(IF(RIGHT(INDEX(PIS!O$1:O$500,MATCH(D441,PIS!C$1:C$500,0)),5)="Gross",MIN(U441+V441,VLOOKUP("R700",TSC!B:C,2,0)*VLOOKUP("R101",TSC!B:C,2,0))*(VLOOKUP("T714",TSC!B:C,2,0))%,MIN(T441+V441,VLOOKUP("R700",TSC!B:C,2,0)*VLOOKUP("R101",TSC!B:C,2,0))*(VLOOKUP("T704",TSC!B:C,2,0)+VLOOKUP("T714",TSC!B:C,2,0))%),0)</f>
        <v/>
      </c>
      <c r="CT441">
        <f>IFERROR(IF(RIGHT(INDEX(PIS!O$1:O$500,MATCH(D441,PIS!C$1:C$500,0)),5)="Gross",MIN(U441+V441,VLOOKUP("R700",TSC!B:C,2,0)*VLOOKUP("R101",TSC!B:C,2,0))*VLOOKUP("T705",TSC!B:C,2,0)%,MIN(T441+V441,VLOOKUP("R700",TSC!B:C,2,0)*VLOOKUP("R101",TSC!B:C,2,0))*VLOOKUP("T705",TSC!B:C,2,0)%),0)</f>
        <v/>
      </c>
      <c r="CU441">
        <f>IFERROR(IF(RIGHT(INDEX(PIS!O$1:O$500,MATCH(D441,PIS!C$1:C$500,0)),5)="Gross",MIN(U441+V441,VLOOKUP("R700",TSC!B:C,2,0)*VLOOKUP("R101",TSC!B:C,2,0))*(VLOOKUP("T713",TSC!B:C,2,0))%,MIN(T441+V441,VLOOKUP("R700",TSC!B:C,2,0)*VLOOKUP("R101",TSC!B:C,2,0))*(VLOOKUP("T713",TSC!B:C,2,0))%),0)</f>
        <v/>
      </c>
      <c r="CV441">
        <f>IFERROR(INDEX(ADJ!$A$1:$BZ$1000,MATCH(PAYROLL!D441,ADJ!A$1:A$500,0),MATCH(PAYROLL!CV$2,ADJ!$2:$2,0)),0)</f>
        <v/>
      </c>
      <c r="CW441">
        <f>IFERROR(INDEX(ADJ!$A$1:$BZ$1000,MATCH(PAYROLL!D441,ADJ!A$1:A$500,0),MATCH(PAYROLL!CW$2,ADJ!$2:$2,0)),0)</f>
        <v/>
      </c>
      <c r="CX441">
        <f>SUM(CR441:CW441)</f>
        <v/>
      </c>
      <c r="CY441">
        <f>ROUND(IF(CR441&gt;0,T441+V441*VLOOKUP("R202",TSC!$B$1:$C$500,2,0),0),0)</f>
        <v/>
      </c>
      <c r="CZ441">
        <f>IFERROR(INDEX(CSDA!D$1:D$500,MATCH($CZ$2,CSDA!C$1:C$500,0)),0)</f>
        <v/>
      </c>
      <c r="DA441">
        <f>ROUND(T441*0.7%,0)</f>
        <v/>
      </c>
      <c r="DB441">
        <f>ROUND(T441/12,0)</f>
        <v/>
      </c>
      <c r="DC441">
        <f ref="DC441" t="array">IFERROR(INDEX(CSDA!D$1:D$500,MATCH("Trích giữ"&amp;PAYROLL!DC$2,CSDA!A$1:A$500&amp;CSDA!C$1:C$500,0)),0)</f>
        <v/>
      </c>
      <c r="DD441">
        <f ref="DD441" t="array">IFERROR(INDEX(CSDA!D$1:D$500,MATCH("Trích giữ"&amp;PAYROLL!DD$2,CSDA!A$1:A$500&amp;CSDA!C$1:C$500,0)),0)</f>
        <v/>
      </c>
      <c r="DE441">
        <f ref="DE441" t="array">IFERROR(INDEX(CSDA!D$1:D$500,MATCH("Trích giữ"&amp;PAYROLL!DE$2,CSDA!A$1:A$500&amp;CSDA!C$1:C$500,0)),0)</f>
        <v/>
      </c>
      <c r="DF441">
        <f>IFERROR(INDEX(CSDA!D$1:D$500,MATCH(PAYROLL!DF$2,CSDA!C$1:C$500,0)),0)</f>
        <v/>
      </c>
      <c r="DG441">
        <f ref="DG441" t="array">IFERROR(INDEX(CSDA!D$1:D$500,MATCH("Trích giữ"&amp;PAYROLL!DG$2,CSDA!A$1:A$500&amp;CSDA!C$1:C$500,0)),0)</f>
        <v/>
      </c>
      <c r="DH441">
        <f>ROUND(T441/26,0)</f>
        <v/>
      </c>
      <c r="DI441">
        <f ref="DI441" t="array">IFERROR(INDEX(CSDA!D$1:D$500,MATCH("Trích giữ"&amp;PAYROLL!DI$2,CSDA!A$1:A$500&amp;CSDA!C$1:C$500,0)),0)</f>
        <v/>
      </c>
      <c r="DJ441">
        <f>IF(U441=0,T441*21.5%-BL441,0)</f>
        <v/>
      </c>
      <c r="DK441">
        <f ref="DK441" t="array">IFERROR(INDEX(CSDA!D$1:D$500,MATCH("Trích giữ"&amp;PAYROLL!DK$2,CSDA!A$1:A$500&amp;CSDA!C$1:C$500,0)),0)</f>
        <v/>
      </c>
      <c r="DL441">
        <f>IFERROR(INDEX(CSDA!D$1:D$500,MATCH(PAYROLL!DL$2,CSDA!C$1:C$500,0))/12,0)</f>
        <v/>
      </c>
      <c r="DM441">
        <f>SUM(DB441:DL441)</f>
        <v/>
      </c>
      <c r="DN441">
        <f>IFERROR(INDEX(ADJ!$A$1:$BZ$1000,MATCH(PAYROLL!D441,ADJ!A$1:A$500,0),MATCH(PAYROLL!DN$2,ADJ!$2:$2,0)),0)</f>
        <v/>
      </c>
      <c r="DO441">
        <f>IFERROR(SUM(BP441,DM441:DN441,CX441:DA441)-DT441,0)</f>
        <v/>
      </c>
      <c r="DP441">
        <f ref="DP441" t="array">SUM(BW441*IFERROR(INDEX(CSDA!D$1:D$500,MATCH(BW$2,CSDA!C$1:C$500,0)),0)%,CX441*IFERROR(INDEX(CSDA!D$1:D$500,MATCH(CX$2,CSDA!C$1:C$500,0)),0)%,DA441*IFERROR(INDEX(CSDA!D$1:D$500,MATCH(DA$2,CSDA!C$1:C$500,0)),0)%,DB441*IFERROR(INDEX(CSDA!D$1:D$500,MATCH(DB$2,CSDA!C$1:C$500,0)),0)%,DF441*IFERROR(INDEX(CSDA!D$1:D$500,MATCH("Phí dịch vụ"&amp;PAYROLL!DF$2,CSDA!A$1:A$500&amp;CSDA!C$1:C$500,0)),0)%,DC441*IFERROR(INDEX(CSDA!D$1:D$500,MATCH("Phí dịch vụ"&amp;PAYROLL!DC$2,CSDA!A$1:A$500&amp;CSDA!C$1:C$500,0)),0)%,DH441*IFERROR(INDEX(CSDA!D$1:D$500,MATCH("Phí dịch vụ"&amp;PAYROLL!DH$2,CSDA!A$1:A$500&amp;CSDA!C$1:C$500,0)),0)%,DJ441*IFERROR(INDEX(CSDA!D$1:D$500,MATCH("Phí dịch vụ"&amp;PAYROLL!DJ$2,CSDA!A$1:A$500&amp;CSDA!C$1:C$500,0)),0)%,BN441*IFERROR(INDEX(CSDA!D$1:D$500,MATCH(BN$2,CSDA!C$1:C$500,0)),0)%)-BN441*7%</f>
        <v/>
      </c>
      <c r="DQ441">
        <f>IFERROR(INDEX(ADJ!$A$1:$BZ$1000,MATCH(PAYROLL!D441,ADJ!A$1:A$500,0),MATCH(PAYROLL!DQ$2,ADJ!$2:$2,0)),0)</f>
        <v/>
      </c>
      <c r="DR441">
        <f>IFERROR(INDEX(ADJ!$A$1:$BZ$1000,MATCH(PAYROLL!D441,ADJ!A$1:A$500,0),MATCH(PAYROLL!DR$2,ADJ!$2:$2,0)),0)</f>
        <v/>
      </c>
      <c r="DS441">
        <f>SUM(DP441:DR441)</f>
        <v/>
      </c>
      <c r="DT441">
        <f>EK441</f>
        <v/>
      </c>
      <c r="DU441">
        <f>SUM(DO441:DR441)</f>
        <v/>
      </c>
      <c r="DV441">
        <f>ROUND(DU441*0.1,0)</f>
        <v/>
      </c>
      <c r="DW441">
        <f>DU441+DV441</f>
        <v/>
      </c>
      <c r="DZ441">
        <f>IFERROR(INDEX(ADJ!$A$1:$BZ$1000,MATCH(PAYROLL!$D441,ADJ!A$1:A$500,0),MATCH(PAYROLL!DZ$2,ADJ!$2:$2,0)),0)</f>
        <v/>
      </c>
      <c r="EA441">
        <f>IFERROR(INDEX(ADJ!$A$1:$BZ$1000,MATCH(PAYROLL!$D441,ADJ!A$1:A$500,0),MATCH(PAYROLL!EA$2,ADJ!$2:$2,0)),0)</f>
        <v/>
      </c>
      <c r="EB441">
        <f>IFERROR(INDEX(ADJ!$A$1:$BZ$1000,MATCH(PAYROLL!$D441,ADJ!A$1:A$500,0),MATCH(PAYROLL!EB$2,ADJ!$2:$2,0)),0)</f>
        <v/>
      </c>
      <c r="EC441">
        <f>IFERROR(INDEX(ADJ!$A$1:$BZ$1000,MATCH(PAYROLL!$D441,ADJ!A$1:A$500,0),MATCH(PAYROLL!EC$2,ADJ!$2:$2,0)),0)</f>
        <v/>
      </c>
      <c r="ED441">
        <f>IFERROR(INDEX(ADJ!$A$1:$BZ$1000,MATCH(PAYROLL!$D441,ADJ!A$1:A$500,0),MATCH(PAYROLL!ED$2,ADJ!$2:$2,0)),0)</f>
        <v/>
      </c>
      <c r="EE441">
        <f>IFERROR(INDEX(ADJ!$A$1:$BZ$1000,MATCH(PAYROLL!$D441,ADJ!A$1:A$500,0),MATCH(PAYROLL!EE$2,ADJ!$2:$2,0)),0)</f>
        <v/>
      </c>
      <c r="EF441">
        <f>IFERROR(INDEX(ADJ!$A$1:$BZ$1000,MATCH(PAYROLL!$D441,ADJ!A$1:A$500,0),MATCH(PAYROLL!EF$2,ADJ!$2:$2,0)),0)</f>
        <v/>
      </c>
      <c r="EG441">
        <f>IFERROR(INDEX(ADJ!$A$1:$BZ$1000,MATCH(PAYROLL!$D441,ADJ!A$1:A$500,0),MATCH(PAYROLL!EG$2,ADJ!$2:$2,0)),0)</f>
        <v/>
      </c>
      <c r="EH441">
        <f>IFERROR(INDEX(ADJ!$A$1:$BZ$1000,MATCH(PAYROLL!$D441,ADJ!A$1:A$500,0),MATCH(PAYROLL!EH$2,ADJ!$2:$2,0)),0)</f>
        <v/>
      </c>
      <c r="EI441">
        <f>IFERROR(INDEX(ADJ!$A$1:$BZ$1000,MATCH(PAYROLL!D441,ADJ!A$1:A$500,0),MATCH(PAYROLL!EI$2,ADJ!$2:$2,0)),0)</f>
        <v/>
      </c>
      <c r="EJ441">
        <f>IFERROR(INDEX(ADJ!$A$1:$BZ$1000,MATCH(PAYROLL!$D441,ADJ!A$1:A$500,0),MATCH(PAYROLL!EJ$2,ADJ!$2:$2,0)),0)</f>
        <v/>
      </c>
      <c r="EK441">
        <f>SUM(DZ441:EJ441)</f>
        <v/>
      </c>
    </row>
    <row r="442">
      <c r="A442" t="n">
        <v>440</v>
      </c>
      <c r="B442" t="inlineStr">
        <is>
          <t>Ma Văn Duy</t>
        </is>
      </c>
      <c r="D442" t="inlineStr">
        <is>
          <t>158913-01</t>
        </is>
      </c>
      <c r="S442">
        <f>IFERROR(INDEX(PIS!$A$1:$BZ$1000,MATCH($D442,PIS!C$1:C$500,0),MATCH("Lương CB tháng trước",PIS!$1:$1,0)),0)</f>
        <v/>
      </c>
      <c r="T442">
        <f>IFERROR(INDEX(PIS!$A$1:$BZ$1000,MATCH($D442,PIS!C$1:C$500,0),MATCH("Lương CB hiện tại",PIS!$1:$1,0)),0)</f>
        <v/>
      </c>
      <c r="U442">
        <f>IFERROR(INDEX(PIS!$A$1:$BZ$1000,MATCH($D442,PIS!C$1:C$500,0),MATCH("Lương đóng BHBB",PIS!$1:$1,0)),0)</f>
        <v/>
      </c>
      <c r="V442">
        <f>IFERROR(INDEX(PIS!$A$1:$BZ$1000,MATCH($D442,PIS!C$1:C$500,0),MATCH(V$2,PIS!$2:$2,0)),0)</f>
        <v/>
      </c>
      <c r="W442">
        <f>IFERROR(INDEX(PIS!$A$1:$BZ$1000,MATCH($D442,PIS!C$1:C$500,0),MATCH(W$2,PIS!$2:$2,0)),0)</f>
        <v/>
      </c>
      <c r="X442">
        <f>IFERROR(INDEX(PIS!$A$1:$BZ$1000,MATCH($D442,PIS!C$1:C$500,0),MATCH(X$2,PIS!$2:$2,0)),0)</f>
        <v/>
      </c>
      <c r="Y442">
        <f>IFERROR(INDEX(PIS!$A$1:$BZ$1000,MATCH($D442,PIS!C$1:C$500,0),MATCH(Y$2,PIS!$2:$2,0)),0)</f>
        <v/>
      </c>
      <c r="Z442">
        <f>IFERROR(INDEX(PIS!$A$1:$BZ$1000,MATCH($D442,PIS!C$1:C$500,0),MATCH(Z$2,PIS!$2:$2,0)),0)</f>
        <v/>
      </c>
      <c r="AA442">
        <f>IFERROR(INDEX(PIS!$A$1:$BZ$1000,MATCH($D442,PIS!C$1:C$500,0),MATCH(AA$2,PIS!$2:$2,0)),0)</f>
        <v/>
      </c>
      <c r="AB442">
        <f>IFERROR(INDEX(PIS!$A$1:$BZ$1000,MATCH($D442,PIS!C$1:C$500,0),MATCH(AB$2,PIS!$2:$2,0)),0)</f>
        <v/>
      </c>
      <c r="AC442">
        <f>SUM(V442:AB442)</f>
        <v/>
      </c>
      <c r="AD442">
        <f>IFERROR(INDEX(TIMESHEET!$A$1:$AI$5000,MATCH($D442,TIMESHEET!A$1:A$500,0),MATCH("T100",TIMESHEET!$2:$2,0))-2,0)</f>
        <v/>
      </c>
      <c r="AE442">
        <f>IFERROR(INDEX(TIMESHEET!$A$1:$AI$5000,MATCH($D442,TIMESHEET!A$1:A$500,0),MATCH("T202",TIMESHEET!$2:$2,0)),0)</f>
        <v/>
      </c>
      <c r="AF442">
        <f>IFERROR(INDEX(TIMESHEET!$A$1:$AI$5000,MATCH($D442,TIMESHEET!A$1:A$500,0),MATCH("T302",TIMESHEET!$2:$2,0)),0)</f>
        <v/>
      </c>
      <c r="AG442">
        <f>IFERROR(INDEX(TIMESHEET!$A$1:$AI$5000,MATCH($D442,TIMESHEET!A$1:A$500,0),MATCH("T406",TIMESHEET!$2:$2,0)),0)</f>
        <v/>
      </c>
      <c r="AH442">
        <f>AE442+AG442</f>
        <v/>
      </c>
      <c r="AI442">
        <f>IFERROR(INDEX(TIMESHEET!$A$1:$AI$5000,MATCH($D442,TIMESHEET!A$1:A$500,0),MATCH("T701",TIMESHEET!$2:$2,0)),0)</f>
        <v/>
      </c>
      <c r="AJ442">
        <f>IFERROR(INDEX(TIMESHEET!$A$1:$AI$5000,MATCH($D442,TIMESHEET!B$1:B$500,0),MATCH("T320",TIMESHEET!$2:$2,0)),0)</f>
        <v/>
      </c>
      <c r="AK442">
        <f>IFERROR(IF(LEFT(INDEX(PIS!O$1:O$500,MATCH(D442,PIS!C$1:C$500)),1)="M",T442/AD442*SUM(AE442:AG442),T442*AD442),0)</f>
        <v/>
      </c>
      <c r="AL442">
        <f>IFERROR(INDEX(ADJ!$A$1:$BZ$1000,MATCH(PAYROLL!D442,ADJ!A$1:A$500,0),MATCH(PAYROLL!AL$2,ADJ!$2:$2,0)),0)</f>
        <v/>
      </c>
      <c r="AM442">
        <f>SUM(AK442:AL442)</f>
        <v/>
      </c>
      <c r="AN442">
        <f>IFERROR(ROUND(V442/$AD442*$AH442,0),0)</f>
        <v/>
      </c>
      <c r="AO442">
        <f>IFERROR(ROUND(W442/$AD442*$AH442,0),0)</f>
        <v/>
      </c>
      <c r="AP442">
        <f>IFERROR(ROUND(X442/$AD442*$AE442,0),0)</f>
        <v/>
      </c>
      <c r="AQ442">
        <f>IFERROR(ROUND(Y442/$AD442*$AH442,0),0)</f>
        <v/>
      </c>
      <c r="AR442">
        <f>IFERROR(ROUND(Z442/$AD442*$AH442,0),0)</f>
        <v/>
      </c>
      <c r="AS442">
        <f>IFERROR(ROUND(AA442/$AD442*$AH442,0),0)</f>
        <v/>
      </c>
      <c r="AT442">
        <f>IFERROR(IF((AE442+AF442+AG442)&gt;13,AB442,ROUND(AB442/AD442*AH442,0)),0)</f>
        <v/>
      </c>
      <c r="AU442">
        <f>IFERROR(INDEX(ADJ!$A$1:$BZ$1000,MATCH(PAYROLL!D442,ADJ!A$1:A$500,0),MATCH(PAYROLL!AU$2,ADJ!$2:$2,0)),0)</f>
        <v/>
      </c>
      <c r="AV442">
        <f>ROUND(SUM(AN442:AU442),0)</f>
        <v/>
      </c>
      <c r="AW442">
        <f>IFERROR(INDEX(TIMESHEET!$A$1:$AI$5000,MATCH(PAYROLL!D442,TIMESHEET!A$1:A$500,0),MATCH("T620",TIMESHEET!$2:$2,0)),0)</f>
        <v/>
      </c>
      <c r="AX442">
        <f>IFERROR(INDEX(TIMESHEET!$A$1:$AI$5000,MATCH(PAYROLL!D442,TIMESHEET!A$1:A$500,0),MATCH("T601",TIMESHEET!$2:$2,0)),0)</f>
        <v/>
      </c>
      <c r="AY442">
        <f>IFERROR(INDEX(TIMESHEET!$A$1:$AI$5000,MATCH(PAYROLL!D442,TIMESHEET!A$1:A$500,0),MATCH("T602",TIMESHEET!$2:$2,0)),0)</f>
        <v/>
      </c>
      <c r="AZ442">
        <f>IFERROR(INDEX(TIMESHEET!$A$1:$AI$5000,MATCH(PAYROLL!D442,TIMESHEET!A$1:A$500,0),MATCH("T603",TIMESHEET!$2:$2,0)),0)</f>
        <v/>
      </c>
      <c r="BA442">
        <f>IFERROR(INDEX(TIMESHEET!$A$1:$AI$5000,MATCH(PAYROLL!D442,TIMESHEET!A$1:A$500,0),MATCH("T611",TIMESHEET!$2:$2,0)),0)</f>
        <v/>
      </c>
      <c r="BB442">
        <f>IFERROR(INDEX(TIMESHEET!$A$1:$AI$5000,MATCH(PAYROLL!D442,TIMESHEET!A$1:A$500,0),MATCH("T612",TIMESHEET!$2:$2,0)),0)</f>
        <v/>
      </c>
      <c r="BC442">
        <f>IFERROR(INDEX(TIMESHEET!$A$1:$AI$5000,MATCH(PAYROLL!D442,TIMESHEET!A$1:A$500,0),MATCH("T613",TIMESHEET!$2:$2,0)),0)</f>
        <v/>
      </c>
      <c r="BD442">
        <f>IFERROR(INDEX(TIMESHEET!$A$1:$AI$5000,MATCH(PAYROLL!D442,TIMESHEET!A$1:A$500,0),MATCH("T500",TIMESHEET!$2:$2,0)),0)</f>
        <v/>
      </c>
      <c r="BE442">
        <f>IFERROR(IF(LEFT(INDEX(PIS!O$1:O$500,MATCH(D442,PIS!C$1:C$500)),1)="M",T442/AD442/8*(AW442+AX442*1.5+AY442*2+AZ442*3+BA442*2.1+BB442*2.7+BC442*3.9+BD442*0.3),T442/8*(AW442+AX442*1.5+AY442*2+AZ442*3+BA442*2.1+BB442*2.7+BC442*3.9+BD442*0.3)),0)</f>
        <v/>
      </c>
      <c r="BF442">
        <f>IFERROR(INDEX(ADJ!$A$1:$BZ$1000,MATCH(PAYROLL!$D442,ADJ!A$1:A$500,0),MATCH(PAYROLL!BF$2,ADJ!$2:$2,0)),0)</f>
        <v/>
      </c>
      <c r="BG442">
        <f>IFERROR(INDEX(ADJ!$A$1:$BZ$1000,MATCH(PAYROLL!D442,ADJ!A$1:A$500,0),MATCH(PAYROLL!BG$2,ADJ!$2:$2,0)),0)</f>
        <v/>
      </c>
      <c r="BH442">
        <f>IFERROR(INDEX(ADJ!$A$1:$BZ$1000,MATCH(PAYROLL!D442,ADJ!A$1:A$500,0),MATCH(PAYROLL!BH$2,ADJ!$2:$2,0)),0)</f>
        <v/>
      </c>
      <c r="BI442">
        <f>IFERROR(INDEX(ADJ!$A$1:$BZ$1000,MATCH(PAYROLL!D442,ADJ!A$1:A$500,0),MATCH(PAYROLL!BI$2,ADJ!$2:$2,0)),0)</f>
        <v/>
      </c>
      <c r="BJ442">
        <f>IFERROR(INDEX(ADJ!$A$1:$BZ$1000,MATCH(PAYROLL!D442,ADJ!A$1:A$500,0),MATCH(PAYROLL!BJ$2,ADJ!$2:$2,0)),0)</f>
        <v/>
      </c>
      <c r="BK442">
        <f>SUM(BF442:BJ442)</f>
        <v/>
      </c>
      <c r="BL442">
        <f>IFERROR(INDEX(ADJ!$A$1:$BZ$1000,MATCH(PAYROLL!D442,ADJ!A$1:A$500,0),MATCH(PAYROLL!BL$2,ADJ!$2:$2,0)),0)</f>
        <v/>
      </c>
      <c r="BM442">
        <f>IFERROR(INDEX(ADJ!$A$1:$BZ$1000,MATCH(PAYROLL!D442,ADJ!A$1:A$500,0),MATCH(PAYROLL!BM$2,ADJ!$2:$2,0)),0)</f>
        <v/>
      </c>
      <c r="BN442">
        <f>IFERROR(INDEX(ADJ!$A$1:$BZ$1000,MATCH(PAYROLL!D442,ADJ!A$1:A$500,0),MATCH(PAYROLL!BN$2,ADJ!$2:$2,0)),0)</f>
        <v/>
      </c>
      <c r="BO442">
        <f>IFERROR(INDEX(ADJ!$A$1:$BZ$1000,MATCH(PAYROLL!D442,ADJ!A$1:A$500,0),MATCH(PAYROLL!BO$2,ADJ!$2:$2,0)),0)</f>
        <v/>
      </c>
      <c r="BP442">
        <f>SUM(AM442,AV442,BE442,BK442,BL442:BO442)</f>
        <v/>
      </c>
      <c r="BQ442">
        <f>BO442</f>
        <v/>
      </c>
      <c r="BR442">
        <f>IFERROR(ROUND(IF(LEFT(INDEX(PIS!O$1:O$500,MATCH(D442,PIS!C$1:C$500)),1)="D",T442/8*(BD442*0.3),IF(LEFT(INDEX(PIS!O$1:O$500,MATCH(D442,PIS!C$1:C$500)),1)="H",T442*($BD442*0.3),T442/$AD442/8*($BD442*0.3))),0),0)</f>
        <v/>
      </c>
      <c r="BS442">
        <f>IF(AP442&lt;1,0,MIN(AP442,730000))</f>
        <v/>
      </c>
      <c r="BT442">
        <f>IFERROR(ROUND((BE442-SUM(AW442:BC442)*T442/AD442/8),0)-BR442,0)</f>
        <v/>
      </c>
      <c r="BU442">
        <f>AO442</f>
        <v/>
      </c>
      <c r="BV442">
        <f>SUM(BQ442:BU442)</f>
        <v/>
      </c>
      <c r="BW442">
        <f>BP442-BV442</f>
        <v/>
      </c>
      <c r="BX442">
        <f>IFERROR(IF(RIGHT(INDEX(PIS!O$1:O$500,MATCH(D442,PIS!C$1:C$500)),5)="Gross",MIN(U442+V442,VLOOKUP("R700",TSC!B:C,2,0)*VLOOKUP("R101",TSC!B:C,2,0))*VLOOKUP("R701",TSC!B:C,2,0)%,0),0)</f>
        <v/>
      </c>
      <c r="BY442">
        <f>IFERROR(IF(RIGHT(INDEX(PIS!O$1:O$500,MATCH(D442,PIS!C$1:C$500)),5)="Gross",MIN(U442+V442,VLOOKUP("R700",TSC!B:C,2,0)*VLOOKUP("R101",TSC!B:C,2,0))*VLOOKUP("T704",TSC!B:C,2,0)%,0),0)</f>
        <v/>
      </c>
      <c r="BZ442">
        <f>IFERROR(IF(RIGHT(INDEX(PIS!O$1:O$500,MATCH(D442,PIS!C$1:C$500)),5)="Gross",MIN(U442+V442,VLOOKUP("R700",TSC!B:C,2,0)*VLOOKUP("1",TSC!F:G,2,0))*VLOOKUP("T705",TSC!B:C,2,0)%,0),0)</f>
        <v/>
      </c>
      <c r="CA442">
        <f>IFERROR(INDEX(ADJ!$A$1:$BZ$1000,MATCH(PAYROLL!D442,ADJ!A$1:A$500,0),MATCH(PAYROLL!CA$2,ADJ!$2:$2,0)),0)</f>
        <v/>
      </c>
      <c r="CB442">
        <f>IFERROR(INDEX(ADJ!$A$1:$BZ$1000,MATCH(PAYROLL!D442,ADJ!A$1:A$500,0),MATCH(PAYROLL!CB$2,ADJ!$2:$2,0)),0)</f>
        <v/>
      </c>
      <c r="CC442">
        <f>SUM(BX442:CB442)</f>
        <v/>
      </c>
      <c r="CD442">
        <f>IFERROR(INDEX(PIS!$A$1:$BZ$1000,MATCH(PAYROLL!D442,PIS!C$1:C$500,0),MATCH(PAYROLL!CD$1,PIS!$1:$1,0)),0)</f>
        <v/>
      </c>
      <c r="CE442">
        <f>IFERROR(IF(OR(INDEX(PIS!P$1:P$500,MATCH(D442,PIS!C$1:C$500,0))="LT2",INDEX(PIS!P$1:P$500,MATCH(D442,PIS!C$1:C$500,0))="P10"),0,SUM(CC442,CD442*VLOOKUP("R601",TSC!B:C,2,0),VLOOKUP("R602",TSC!B:C,2,0))),0)</f>
        <v/>
      </c>
      <c r="CF442">
        <f>MAX(BW442-CE442,0)</f>
        <v/>
      </c>
      <c r="CG442">
        <f>IFERROR(IF(OR(RIGHT(INDEX(PIS!P$1:P$500,MATCH(D442,PIS!C$1:C$500)),5)="P10",RIGHT(INDEX(PIS!P$1:P$500,MATCH(D442,PIS!C$1:C$500)),5)="CK"),0,IF(CF442&lt;=5000000,CF442*5%,IF(CF442&lt;=10000000,CF442*10%-250000,IF(CF442&lt;=18000000,CF442*15%-750000,IF(CF442&lt;=32000000,CF442*20%-1650000,IF(CF442&lt;=52000000,CF442*25%-3250000,IF(CF442&lt;=80000000,BH442*30%-5850000,CF442*35%-9850000))))))),0)</f>
        <v/>
      </c>
      <c r="CH442">
        <f>IFERROR(IF(OR(INDEX(PIS!P$1:P$500,MATCH(D442,PIS!C$1:C$500))="LT",INDEX(PIS!P$1:P$500,MATCH(D442,PIS!C$1:C$500))="CK"),0,IF(CF442&lt;2000000,0,CF442*10%)),0)</f>
        <v/>
      </c>
      <c r="CI442">
        <f>IFERROR(INDEX(ADJ!$A$1:$BZ$1000,MATCH(PAYROLL!D442,ADJ!A$1:A$500,0),MATCH(PAYROLL!CI$2,ADJ!$2:$2,0)),0)</f>
        <v/>
      </c>
      <c r="CJ442">
        <f>IFERROR(INDEX(ADJ!$A$1:$BZ$1000,MATCH(PAYROLL!D442,ADJ!A$1:A$500,0),MATCH(PAYROLL!CJ$2,ADJ!$2:$2,0)),0)</f>
        <v/>
      </c>
      <c r="CK442">
        <f>IFERROR(INDEX(ADJ!$A$1:$BZ$1000,MATCH(PAYROLL!D442,ADJ!A$1:A$500,0),MATCH(PAYROLL!CK$2,ADJ!$2:$2,0)),0)</f>
        <v/>
      </c>
      <c r="CL442">
        <f>SUM(CG442:CK442)</f>
        <v/>
      </c>
      <c r="CM442">
        <f>ROUND(SUM(CH442:CK442),0)</f>
        <v/>
      </c>
      <c r="CN442">
        <f>IFERROR(INDEX(CSDA!D$1:D$500,MATCH($CN$2,CSDA!C$1:C$500,0))*INDEX(PIS!V$1:V$500,MATCH(D442,PIS!C$1:C$500))+INDEX(ADJ!$A$1:$BZ$1000,MATCH(PAYROLL!D442,ADJ!A$1:A$500,0),MATCH(PAYROLL!CN$2,ADJ!$2:$2,0)),0)</f>
        <v/>
      </c>
      <c r="CO442">
        <f>IFERROR(INDEX(ADJ!$A$1:$BZ$1000,MATCH(PAYROLL!D442,ADJ!A$1:A$500,0),MATCH(PAYROLL!CO$2,ADJ!$2:$2,0)),0)</f>
        <v/>
      </c>
      <c r="CP442">
        <f>IFERROR(INDEX(ADJ!$A$1:$BZ$1000,MATCH(PAYROLL!D442,ADJ!A$1:A$500,0),MATCH(PAYROLL!CP$2,ADJ!$2:$2,0)),0)</f>
        <v/>
      </c>
      <c r="CQ442">
        <f>BP442-CL442-CI442-CM442-CN442-CO442-CP442-CC442</f>
        <v/>
      </c>
      <c r="CR442">
        <f>IFERROR(IF(RIGHT(INDEX(PIS!O$1:O$500,MATCH(D442,PIS!C$1:C$500,0)),5)="Gross",MIN(U442+V442,VLOOKUP("R700",TSC!B:C,2,0)*VLOOKUP("R101",TSC!B:C,2,0))*(VLOOKUP("T711",TSC!B:C,2,0)+VLOOKUP("T712",TSC!B:C,2,0))%,MIN(T442+V442,VLOOKUP("R700",TSC!B:C,2,0)*VLOOKUP("R101",TSC!B:C,2,0))*(VLOOKUP("T711",TSC!B:C,2,0)+VLOOKUP("T712",TSC!B:C,2,0)+VLOOKUP("R701",TSC!B:C,2,0))%),0)</f>
        <v/>
      </c>
      <c r="CS442">
        <f>IFERROR(IF(RIGHT(INDEX(PIS!O$1:O$500,MATCH(D442,PIS!C$1:C$500,0)),5)="Gross",MIN(U442+V442,VLOOKUP("R700",TSC!B:C,2,0)*VLOOKUP("R101",TSC!B:C,2,0))*(VLOOKUP("T714",TSC!B:C,2,0))%,MIN(T442+V442,VLOOKUP("R700",TSC!B:C,2,0)*VLOOKUP("R101",TSC!B:C,2,0))*(VLOOKUP("T704",TSC!B:C,2,0)+VLOOKUP("T714",TSC!B:C,2,0))%),0)</f>
        <v/>
      </c>
      <c r="CT442">
        <f>IFERROR(IF(RIGHT(INDEX(PIS!O$1:O$500,MATCH(D442,PIS!C$1:C$500,0)),5)="Gross",MIN(U442+V442,VLOOKUP("R700",TSC!B:C,2,0)*VLOOKUP("R101",TSC!B:C,2,0))*VLOOKUP("T705",TSC!B:C,2,0)%,MIN(T442+V442,VLOOKUP("R700",TSC!B:C,2,0)*VLOOKUP("R101",TSC!B:C,2,0))*VLOOKUP("T705",TSC!B:C,2,0)%),0)</f>
        <v/>
      </c>
      <c r="CU442">
        <f>IFERROR(IF(RIGHT(INDEX(PIS!O$1:O$500,MATCH(D442,PIS!C$1:C$500,0)),5)="Gross",MIN(U442+V442,VLOOKUP("R700",TSC!B:C,2,0)*VLOOKUP("R101",TSC!B:C,2,0))*(VLOOKUP("T713",TSC!B:C,2,0))%,MIN(T442+V442,VLOOKUP("R700",TSC!B:C,2,0)*VLOOKUP("R101",TSC!B:C,2,0))*(VLOOKUP("T713",TSC!B:C,2,0))%),0)</f>
        <v/>
      </c>
      <c r="CV442">
        <f>IFERROR(INDEX(ADJ!$A$1:$BZ$1000,MATCH(PAYROLL!D442,ADJ!A$1:A$500,0),MATCH(PAYROLL!CV$2,ADJ!$2:$2,0)),0)</f>
        <v/>
      </c>
      <c r="CW442">
        <f>IFERROR(INDEX(ADJ!$A$1:$BZ$1000,MATCH(PAYROLL!D442,ADJ!A$1:A$500,0),MATCH(PAYROLL!CW$2,ADJ!$2:$2,0)),0)</f>
        <v/>
      </c>
      <c r="CX442">
        <f>SUM(CR442:CW442)</f>
        <v/>
      </c>
      <c r="CY442">
        <f>ROUND(IF(CR442&gt;0,T442+V442*VLOOKUP("R202",TSC!$B$1:$C$500,2,0),0),0)</f>
        <v/>
      </c>
      <c r="CZ442">
        <f>IFERROR(INDEX(CSDA!D$1:D$500,MATCH($CZ$2,CSDA!C$1:C$500,0)),0)</f>
        <v/>
      </c>
      <c r="DA442">
        <f>ROUND(T442*0.7%,0)</f>
        <v/>
      </c>
      <c r="DB442">
        <f>ROUND(T442/12,0)</f>
        <v/>
      </c>
      <c r="DC442">
        <f ref="DC442" t="array">IFERROR(INDEX(CSDA!D$1:D$500,MATCH("Trích giữ"&amp;PAYROLL!DC$2,CSDA!A$1:A$500&amp;CSDA!C$1:C$500,0)),0)</f>
        <v/>
      </c>
      <c r="DD442">
        <f ref="DD442" t="array">IFERROR(INDEX(CSDA!D$1:D$500,MATCH("Trích giữ"&amp;PAYROLL!DD$2,CSDA!A$1:A$500&amp;CSDA!C$1:C$500,0)),0)</f>
        <v/>
      </c>
      <c r="DE442">
        <f ref="DE442" t="array">IFERROR(INDEX(CSDA!D$1:D$500,MATCH("Trích giữ"&amp;PAYROLL!DE$2,CSDA!A$1:A$500&amp;CSDA!C$1:C$500,0)),0)</f>
        <v/>
      </c>
      <c r="DF442">
        <f>IFERROR(INDEX(CSDA!D$1:D$500,MATCH(PAYROLL!DF$2,CSDA!C$1:C$500,0)),0)</f>
        <v/>
      </c>
      <c r="DG442">
        <f ref="DG442" t="array">IFERROR(INDEX(CSDA!D$1:D$500,MATCH("Trích giữ"&amp;PAYROLL!DG$2,CSDA!A$1:A$500&amp;CSDA!C$1:C$500,0)),0)</f>
        <v/>
      </c>
      <c r="DH442">
        <f>ROUND(T442/26,0)</f>
        <v/>
      </c>
      <c r="DI442">
        <f ref="DI442" t="array">IFERROR(INDEX(CSDA!D$1:D$500,MATCH("Trích giữ"&amp;PAYROLL!DI$2,CSDA!A$1:A$500&amp;CSDA!C$1:C$500,0)),0)</f>
        <v/>
      </c>
      <c r="DJ442">
        <f>IF(U442=0,T442*21.5%-BL442,0)</f>
        <v/>
      </c>
      <c r="DK442">
        <f ref="DK442" t="array">IFERROR(INDEX(CSDA!D$1:D$500,MATCH("Trích giữ"&amp;PAYROLL!DK$2,CSDA!A$1:A$500&amp;CSDA!C$1:C$500,0)),0)</f>
        <v/>
      </c>
      <c r="DL442">
        <f>IFERROR(INDEX(CSDA!D$1:D$500,MATCH(PAYROLL!DL$2,CSDA!C$1:C$500,0))/12,0)</f>
        <v/>
      </c>
      <c r="DM442">
        <f>SUM(DB442:DL442)</f>
        <v/>
      </c>
      <c r="DN442">
        <f>IFERROR(INDEX(ADJ!$A$1:$BZ$1000,MATCH(PAYROLL!D442,ADJ!A$1:A$500,0),MATCH(PAYROLL!DN$2,ADJ!$2:$2,0)),0)</f>
        <v/>
      </c>
      <c r="DO442">
        <f>IFERROR(SUM(BP442,DM442:DN442,CX442:DA442)-DT442,0)</f>
        <v/>
      </c>
      <c r="DP442">
        <f ref="DP442" t="array">SUM(BW442*IFERROR(INDEX(CSDA!D$1:D$500,MATCH(BW$2,CSDA!C$1:C$500,0)),0)%,CX442*IFERROR(INDEX(CSDA!D$1:D$500,MATCH(CX$2,CSDA!C$1:C$500,0)),0)%,DA442*IFERROR(INDEX(CSDA!D$1:D$500,MATCH(DA$2,CSDA!C$1:C$500,0)),0)%,DB442*IFERROR(INDEX(CSDA!D$1:D$500,MATCH(DB$2,CSDA!C$1:C$500,0)),0)%,DF442*IFERROR(INDEX(CSDA!D$1:D$500,MATCH("Phí dịch vụ"&amp;PAYROLL!DF$2,CSDA!A$1:A$500&amp;CSDA!C$1:C$500,0)),0)%,DC442*IFERROR(INDEX(CSDA!D$1:D$500,MATCH("Phí dịch vụ"&amp;PAYROLL!DC$2,CSDA!A$1:A$500&amp;CSDA!C$1:C$500,0)),0)%,DH442*IFERROR(INDEX(CSDA!D$1:D$500,MATCH("Phí dịch vụ"&amp;PAYROLL!DH$2,CSDA!A$1:A$500&amp;CSDA!C$1:C$500,0)),0)%,DJ442*IFERROR(INDEX(CSDA!D$1:D$500,MATCH("Phí dịch vụ"&amp;PAYROLL!DJ$2,CSDA!A$1:A$500&amp;CSDA!C$1:C$500,0)),0)%,BN442*IFERROR(INDEX(CSDA!D$1:D$500,MATCH(BN$2,CSDA!C$1:C$500,0)),0)%)-BN442*7%</f>
        <v/>
      </c>
      <c r="DQ442">
        <f>IFERROR(INDEX(ADJ!$A$1:$BZ$1000,MATCH(PAYROLL!D442,ADJ!A$1:A$500,0),MATCH(PAYROLL!DQ$2,ADJ!$2:$2,0)),0)</f>
        <v/>
      </c>
      <c r="DR442">
        <f>IFERROR(INDEX(ADJ!$A$1:$BZ$1000,MATCH(PAYROLL!D442,ADJ!A$1:A$500,0),MATCH(PAYROLL!DR$2,ADJ!$2:$2,0)),0)</f>
        <v/>
      </c>
      <c r="DS442">
        <f>SUM(DP442:DR442)</f>
        <v/>
      </c>
      <c r="DT442">
        <f>EK442</f>
        <v/>
      </c>
      <c r="DU442">
        <f>SUM(DO442:DR442)</f>
        <v/>
      </c>
      <c r="DV442">
        <f>ROUND(DU442*0.1,0)</f>
        <v/>
      </c>
      <c r="DW442">
        <f>DU442+DV442</f>
        <v/>
      </c>
      <c r="DZ442">
        <f>IFERROR(INDEX(ADJ!$A$1:$BZ$1000,MATCH(PAYROLL!$D442,ADJ!A$1:A$500,0),MATCH(PAYROLL!DZ$2,ADJ!$2:$2,0)),0)</f>
        <v/>
      </c>
      <c r="EA442">
        <f>IFERROR(INDEX(ADJ!$A$1:$BZ$1000,MATCH(PAYROLL!$D442,ADJ!A$1:A$500,0),MATCH(PAYROLL!EA$2,ADJ!$2:$2,0)),0)</f>
        <v/>
      </c>
      <c r="EB442">
        <f>IFERROR(INDEX(ADJ!$A$1:$BZ$1000,MATCH(PAYROLL!$D442,ADJ!A$1:A$500,0),MATCH(PAYROLL!EB$2,ADJ!$2:$2,0)),0)</f>
        <v/>
      </c>
      <c r="EC442">
        <f>IFERROR(INDEX(ADJ!$A$1:$BZ$1000,MATCH(PAYROLL!$D442,ADJ!A$1:A$500,0),MATCH(PAYROLL!EC$2,ADJ!$2:$2,0)),0)</f>
        <v/>
      </c>
      <c r="ED442">
        <f>IFERROR(INDEX(ADJ!$A$1:$BZ$1000,MATCH(PAYROLL!$D442,ADJ!A$1:A$500,0),MATCH(PAYROLL!ED$2,ADJ!$2:$2,0)),0)</f>
        <v/>
      </c>
      <c r="EE442">
        <f>IFERROR(INDEX(ADJ!$A$1:$BZ$1000,MATCH(PAYROLL!$D442,ADJ!A$1:A$500,0),MATCH(PAYROLL!EE$2,ADJ!$2:$2,0)),0)</f>
        <v/>
      </c>
      <c r="EF442">
        <f>IFERROR(INDEX(ADJ!$A$1:$BZ$1000,MATCH(PAYROLL!$D442,ADJ!A$1:A$500,0),MATCH(PAYROLL!EF$2,ADJ!$2:$2,0)),0)</f>
        <v/>
      </c>
      <c r="EG442">
        <f>IFERROR(INDEX(ADJ!$A$1:$BZ$1000,MATCH(PAYROLL!$D442,ADJ!A$1:A$500,0),MATCH(PAYROLL!EG$2,ADJ!$2:$2,0)),0)</f>
        <v/>
      </c>
      <c r="EH442">
        <f>IFERROR(INDEX(ADJ!$A$1:$BZ$1000,MATCH(PAYROLL!$D442,ADJ!A$1:A$500,0),MATCH(PAYROLL!EH$2,ADJ!$2:$2,0)),0)</f>
        <v/>
      </c>
      <c r="EI442">
        <f>IFERROR(INDEX(ADJ!$A$1:$BZ$1000,MATCH(PAYROLL!D442,ADJ!A$1:A$500,0),MATCH(PAYROLL!EI$2,ADJ!$2:$2,0)),0)</f>
        <v/>
      </c>
      <c r="EJ442">
        <f>IFERROR(INDEX(ADJ!$A$1:$BZ$1000,MATCH(PAYROLL!$D442,ADJ!A$1:A$500,0),MATCH(PAYROLL!EJ$2,ADJ!$2:$2,0)),0)</f>
        <v/>
      </c>
      <c r="EK442">
        <f>SUM(DZ442:EJ442)</f>
        <v/>
      </c>
    </row>
    <row r="443">
      <c r="A443" t="n">
        <v>441</v>
      </c>
      <c r="B443" t="inlineStr">
        <is>
          <t>Mạc Tuấn Phương</t>
        </is>
      </c>
      <c r="D443" t="inlineStr">
        <is>
          <t>154158-02</t>
        </is>
      </c>
      <c r="S443">
        <f>IFERROR(INDEX(PIS!$A$1:$BZ$1000,MATCH($D443,PIS!C$1:C$500,0),MATCH("Lương CB tháng trước",PIS!$1:$1,0)),0)</f>
        <v/>
      </c>
      <c r="T443">
        <f>IFERROR(INDEX(PIS!$A$1:$BZ$1000,MATCH($D443,PIS!C$1:C$500,0),MATCH("Lương CB hiện tại",PIS!$1:$1,0)),0)</f>
        <v/>
      </c>
      <c r="U443">
        <f>IFERROR(INDEX(PIS!$A$1:$BZ$1000,MATCH($D443,PIS!C$1:C$500,0),MATCH("Lương đóng BHBB",PIS!$1:$1,0)),0)</f>
        <v/>
      </c>
      <c r="V443">
        <f>IFERROR(INDEX(PIS!$A$1:$BZ$1000,MATCH($D443,PIS!C$1:C$500,0),MATCH(V$2,PIS!$2:$2,0)),0)</f>
        <v/>
      </c>
      <c r="W443">
        <f>IFERROR(INDEX(PIS!$A$1:$BZ$1000,MATCH($D443,PIS!C$1:C$500,0),MATCH(W$2,PIS!$2:$2,0)),0)</f>
        <v/>
      </c>
      <c r="X443">
        <f>IFERROR(INDEX(PIS!$A$1:$BZ$1000,MATCH($D443,PIS!C$1:C$500,0),MATCH(X$2,PIS!$2:$2,0)),0)</f>
        <v/>
      </c>
      <c r="Y443">
        <f>IFERROR(INDEX(PIS!$A$1:$BZ$1000,MATCH($D443,PIS!C$1:C$500,0),MATCH(Y$2,PIS!$2:$2,0)),0)</f>
        <v/>
      </c>
      <c r="Z443">
        <f>IFERROR(INDEX(PIS!$A$1:$BZ$1000,MATCH($D443,PIS!C$1:C$500,0),MATCH(Z$2,PIS!$2:$2,0)),0)</f>
        <v/>
      </c>
      <c r="AA443">
        <f>IFERROR(INDEX(PIS!$A$1:$BZ$1000,MATCH($D443,PIS!C$1:C$500,0),MATCH(AA$2,PIS!$2:$2,0)),0)</f>
        <v/>
      </c>
      <c r="AB443">
        <f>IFERROR(INDEX(PIS!$A$1:$BZ$1000,MATCH($D443,PIS!C$1:C$500,0),MATCH(AB$2,PIS!$2:$2,0)),0)</f>
        <v/>
      </c>
      <c r="AC443">
        <f>SUM(V443:AB443)</f>
        <v/>
      </c>
      <c r="AD443">
        <f>IFERROR(INDEX(TIMESHEET!$A$1:$AI$5000,MATCH($D443,TIMESHEET!A$1:A$500,0),MATCH("T100",TIMESHEET!$2:$2,0))-2,0)</f>
        <v/>
      </c>
      <c r="AE443">
        <f>IFERROR(INDEX(TIMESHEET!$A$1:$AI$5000,MATCH($D443,TIMESHEET!A$1:A$500,0),MATCH("T202",TIMESHEET!$2:$2,0)),0)</f>
        <v/>
      </c>
      <c r="AF443">
        <f>IFERROR(INDEX(TIMESHEET!$A$1:$AI$5000,MATCH($D443,TIMESHEET!A$1:A$500,0),MATCH("T302",TIMESHEET!$2:$2,0)),0)</f>
        <v/>
      </c>
      <c r="AG443">
        <f>IFERROR(INDEX(TIMESHEET!$A$1:$AI$5000,MATCH($D443,TIMESHEET!A$1:A$500,0),MATCH("T406",TIMESHEET!$2:$2,0)),0)</f>
        <v/>
      </c>
      <c r="AH443">
        <f>AE443+AG443</f>
        <v/>
      </c>
      <c r="AI443">
        <f>IFERROR(INDEX(TIMESHEET!$A$1:$AI$5000,MATCH($D443,TIMESHEET!A$1:A$500,0),MATCH("T701",TIMESHEET!$2:$2,0)),0)</f>
        <v/>
      </c>
      <c r="AJ443">
        <f>IFERROR(INDEX(TIMESHEET!$A$1:$AI$5000,MATCH($D443,TIMESHEET!B$1:B$500,0),MATCH("T320",TIMESHEET!$2:$2,0)),0)</f>
        <v/>
      </c>
      <c r="AK443">
        <f>IFERROR(IF(LEFT(INDEX(PIS!O$1:O$500,MATCH(D443,PIS!C$1:C$500)),1)="M",T443/AD443*SUM(AE443:AG443),T443*AD443),0)</f>
        <v/>
      </c>
      <c r="AL443">
        <f>IFERROR(INDEX(ADJ!$A$1:$BZ$1000,MATCH(PAYROLL!D443,ADJ!A$1:A$500,0),MATCH(PAYROLL!AL$2,ADJ!$2:$2,0)),0)</f>
        <v/>
      </c>
      <c r="AM443">
        <f>SUM(AK443:AL443)</f>
        <v/>
      </c>
      <c r="AN443">
        <f>IFERROR(ROUND(V443/$AD443*$AH443,0),0)</f>
        <v/>
      </c>
      <c r="AO443">
        <f>IFERROR(ROUND(W443/$AD443*$AH443,0),0)</f>
        <v/>
      </c>
      <c r="AP443">
        <f>IFERROR(ROUND(X443/$AD443*$AE443,0),0)</f>
        <v/>
      </c>
      <c r="AQ443">
        <f>IFERROR(ROUND(Y443/$AD443*$AH443,0),0)</f>
        <v/>
      </c>
      <c r="AR443">
        <f>IFERROR(ROUND(Z443/$AD443*$AH443,0),0)</f>
        <v/>
      </c>
      <c r="AS443">
        <f>IFERROR(ROUND(AA443/$AD443*$AH443,0),0)</f>
        <v/>
      </c>
      <c r="AT443">
        <f>IFERROR(IF((AE443+AF443+AG443)&gt;13,AB443,ROUND(AB443/AD443*AH443,0)),0)</f>
        <v/>
      </c>
      <c r="AU443">
        <f>IFERROR(INDEX(ADJ!$A$1:$BZ$1000,MATCH(PAYROLL!D443,ADJ!A$1:A$500,0),MATCH(PAYROLL!AU$2,ADJ!$2:$2,0)),0)</f>
        <v/>
      </c>
      <c r="AV443">
        <f>ROUND(SUM(AN443:AU443),0)</f>
        <v/>
      </c>
      <c r="AW443">
        <f>IFERROR(INDEX(TIMESHEET!$A$1:$AI$5000,MATCH(PAYROLL!D443,TIMESHEET!A$1:A$500,0),MATCH("T620",TIMESHEET!$2:$2,0)),0)</f>
        <v/>
      </c>
      <c r="AX443">
        <f>IFERROR(INDEX(TIMESHEET!$A$1:$AI$5000,MATCH(PAYROLL!D443,TIMESHEET!A$1:A$500,0),MATCH("T601",TIMESHEET!$2:$2,0)),0)</f>
        <v/>
      </c>
      <c r="AY443">
        <f>IFERROR(INDEX(TIMESHEET!$A$1:$AI$5000,MATCH(PAYROLL!D443,TIMESHEET!A$1:A$500,0),MATCH("T602",TIMESHEET!$2:$2,0)),0)</f>
        <v/>
      </c>
      <c r="AZ443">
        <f>IFERROR(INDEX(TIMESHEET!$A$1:$AI$5000,MATCH(PAYROLL!D443,TIMESHEET!A$1:A$500,0),MATCH("T603",TIMESHEET!$2:$2,0)),0)</f>
        <v/>
      </c>
      <c r="BA443">
        <f>IFERROR(INDEX(TIMESHEET!$A$1:$AI$5000,MATCH(PAYROLL!D443,TIMESHEET!A$1:A$500,0),MATCH("T611",TIMESHEET!$2:$2,0)),0)</f>
        <v/>
      </c>
      <c r="BB443">
        <f>IFERROR(INDEX(TIMESHEET!$A$1:$AI$5000,MATCH(PAYROLL!D443,TIMESHEET!A$1:A$500,0),MATCH("T612",TIMESHEET!$2:$2,0)),0)</f>
        <v/>
      </c>
      <c r="BC443">
        <f>IFERROR(INDEX(TIMESHEET!$A$1:$AI$5000,MATCH(PAYROLL!D443,TIMESHEET!A$1:A$500,0),MATCH("T613",TIMESHEET!$2:$2,0)),0)</f>
        <v/>
      </c>
      <c r="BD443">
        <f>IFERROR(INDEX(TIMESHEET!$A$1:$AI$5000,MATCH(PAYROLL!D443,TIMESHEET!A$1:A$500,0),MATCH("T500",TIMESHEET!$2:$2,0)),0)</f>
        <v/>
      </c>
      <c r="BE443">
        <f>IFERROR(IF(LEFT(INDEX(PIS!O$1:O$500,MATCH(D443,PIS!C$1:C$500)),1)="M",T443/AD443/8*(AW443+AX443*1.5+AY443*2+AZ443*3+BA443*2.1+BB443*2.7+BC443*3.9+BD443*0.3),T443/8*(AW443+AX443*1.5+AY443*2+AZ443*3+BA443*2.1+BB443*2.7+BC443*3.9+BD443*0.3)),0)</f>
        <v/>
      </c>
      <c r="BF443">
        <f>IFERROR(INDEX(ADJ!$A$1:$BZ$1000,MATCH(PAYROLL!$D443,ADJ!A$1:A$500,0),MATCH(PAYROLL!BF$2,ADJ!$2:$2,0)),0)</f>
        <v/>
      </c>
      <c r="BG443">
        <f>IFERROR(INDEX(ADJ!$A$1:$BZ$1000,MATCH(PAYROLL!D443,ADJ!A$1:A$500,0),MATCH(PAYROLL!BG$2,ADJ!$2:$2,0)),0)</f>
        <v/>
      </c>
      <c r="BH443">
        <f>IFERROR(INDEX(ADJ!$A$1:$BZ$1000,MATCH(PAYROLL!D443,ADJ!A$1:A$500,0),MATCH(PAYROLL!BH$2,ADJ!$2:$2,0)),0)</f>
        <v/>
      </c>
      <c r="BI443">
        <f>IFERROR(INDEX(ADJ!$A$1:$BZ$1000,MATCH(PAYROLL!D443,ADJ!A$1:A$500,0),MATCH(PAYROLL!BI$2,ADJ!$2:$2,0)),0)</f>
        <v/>
      </c>
      <c r="BJ443">
        <f>IFERROR(INDEX(ADJ!$A$1:$BZ$1000,MATCH(PAYROLL!D443,ADJ!A$1:A$500,0),MATCH(PAYROLL!BJ$2,ADJ!$2:$2,0)),0)</f>
        <v/>
      </c>
      <c r="BK443">
        <f>SUM(BF443:BJ443)</f>
        <v/>
      </c>
      <c r="BL443">
        <f>IFERROR(INDEX(ADJ!$A$1:$BZ$1000,MATCH(PAYROLL!D443,ADJ!A$1:A$500,0),MATCH(PAYROLL!BL$2,ADJ!$2:$2,0)),0)</f>
        <v/>
      </c>
      <c r="BM443">
        <f>IFERROR(INDEX(ADJ!$A$1:$BZ$1000,MATCH(PAYROLL!D443,ADJ!A$1:A$500,0),MATCH(PAYROLL!BM$2,ADJ!$2:$2,0)),0)</f>
        <v/>
      </c>
      <c r="BN443">
        <f>IFERROR(INDEX(ADJ!$A$1:$BZ$1000,MATCH(PAYROLL!D443,ADJ!A$1:A$500,0),MATCH(PAYROLL!BN$2,ADJ!$2:$2,0)),0)</f>
        <v/>
      </c>
      <c r="BO443">
        <f>IFERROR(INDEX(ADJ!$A$1:$BZ$1000,MATCH(PAYROLL!D443,ADJ!A$1:A$500,0),MATCH(PAYROLL!BO$2,ADJ!$2:$2,0)),0)</f>
        <v/>
      </c>
      <c r="BP443">
        <f>SUM(AM443,AV443,BE443,BK443,BL443:BO443)</f>
        <v/>
      </c>
      <c r="BQ443">
        <f>BO443</f>
        <v/>
      </c>
      <c r="BR443">
        <f>IFERROR(ROUND(IF(LEFT(INDEX(PIS!O$1:O$500,MATCH(D443,PIS!C$1:C$500)),1)="D",T443/8*(BD443*0.3),IF(LEFT(INDEX(PIS!O$1:O$500,MATCH(D443,PIS!C$1:C$500)),1)="H",T443*($BD443*0.3),T443/$AD443/8*($BD443*0.3))),0),0)</f>
        <v/>
      </c>
      <c r="BS443">
        <f>IF(AP443&lt;1,0,MIN(AP443,730000))</f>
        <v/>
      </c>
      <c r="BT443">
        <f>IFERROR(ROUND((BE443-SUM(AW443:BC443)*T443/AD443/8),0)-BR443,0)</f>
        <v/>
      </c>
      <c r="BU443">
        <f>AO443</f>
        <v/>
      </c>
      <c r="BV443">
        <f>SUM(BQ443:BU443)</f>
        <v/>
      </c>
      <c r="BW443">
        <f>BP443-BV443</f>
        <v/>
      </c>
      <c r="BX443">
        <f>IFERROR(IF(RIGHT(INDEX(PIS!O$1:O$500,MATCH(D443,PIS!C$1:C$500)),5)="Gross",MIN(U443+V443,VLOOKUP("R700",TSC!B:C,2,0)*VLOOKUP("R101",TSC!B:C,2,0))*VLOOKUP("R701",TSC!B:C,2,0)%,0),0)</f>
        <v/>
      </c>
      <c r="BY443">
        <f>IFERROR(IF(RIGHT(INDEX(PIS!O$1:O$500,MATCH(D443,PIS!C$1:C$500)),5)="Gross",MIN(U443+V443,VLOOKUP("R700",TSC!B:C,2,0)*VLOOKUP("R101",TSC!B:C,2,0))*VLOOKUP("T704",TSC!B:C,2,0)%,0),0)</f>
        <v/>
      </c>
      <c r="BZ443">
        <f>IFERROR(IF(RIGHT(INDEX(PIS!O$1:O$500,MATCH(D443,PIS!C$1:C$500)),5)="Gross",MIN(U443+V443,VLOOKUP("R700",TSC!B:C,2,0)*VLOOKUP("1",TSC!F:G,2,0))*VLOOKUP("T705",TSC!B:C,2,0)%,0),0)</f>
        <v/>
      </c>
      <c r="CA443">
        <f>IFERROR(INDEX(ADJ!$A$1:$BZ$1000,MATCH(PAYROLL!D443,ADJ!A$1:A$500,0),MATCH(PAYROLL!CA$2,ADJ!$2:$2,0)),0)</f>
        <v/>
      </c>
      <c r="CB443">
        <f>IFERROR(INDEX(ADJ!$A$1:$BZ$1000,MATCH(PAYROLL!D443,ADJ!A$1:A$500,0),MATCH(PAYROLL!CB$2,ADJ!$2:$2,0)),0)</f>
        <v/>
      </c>
      <c r="CC443">
        <f>SUM(BX443:CB443)</f>
        <v/>
      </c>
      <c r="CD443">
        <f>IFERROR(INDEX(PIS!$A$1:$BZ$1000,MATCH(PAYROLL!D443,PIS!C$1:C$500,0),MATCH(PAYROLL!CD$1,PIS!$1:$1,0)),0)</f>
        <v/>
      </c>
      <c r="CE443">
        <f>IFERROR(IF(OR(INDEX(PIS!P$1:P$500,MATCH(D443,PIS!C$1:C$500,0))="LT2",INDEX(PIS!P$1:P$500,MATCH(D443,PIS!C$1:C$500,0))="P10"),0,SUM(CC443,CD443*VLOOKUP("R601",TSC!B:C,2,0),VLOOKUP("R602",TSC!B:C,2,0))),0)</f>
        <v/>
      </c>
      <c r="CF443">
        <f>MAX(BW443-CE443,0)</f>
        <v/>
      </c>
      <c r="CG443">
        <f>IFERROR(IF(OR(RIGHT(INDEX(PIS!P$1:P$500,MATCH(D443,PIS!C$1:C$500)),5)="P10",RIGHT(INDEX(PIS!P$1:P$500,MATCH(D443,PIS!C$1:C$500)),5)="CK"),0,IF(CF443&lt;=5000000,CF443*5%,IF(CF443&lt;=10000000,CF443*10%-250000,IF(CF443&lt;=18000000,CF443*15%-750000,IF(CF443&lt;=32000000,CF443*20%-1650000,IF(CF443&lt;=52000000,CF443*25%-3250000,IF(CF443&lt;=80000000,BH443*30%-5850000,CF443*35%-9850000))))))),0)</f>
        <v/>
      </c>
      <c r="CH443">
        <f>IFERROR(IF(OR(INDEX(PIS!P$1:P$500,MATCH(D443,PIS!C$1:C$500))="LT",INDEX(PIS!P$1:P$500,MATCH(D443,PIS!C$1:C$500))="CK"),0,IF(CF443&lt;2000000,0,CF443*10%)),0)</f>
        <v/>
      </c>
      <c r="CI443">
        <f>IFERROR(INDEX(ADJ!$A$1:$BZ$1000,MATCH(PAYROLL!D443,ADJ!A$1:A$500,0),MATCH(PAYROLL!CI$2,ADJ!$2:$2,0)),0)</f>
        <v/>
      </c>
      <c r="CJ443">
        <f>IFERROR(INDEX(ADJ!$A$1:$BZ$1000,MATCH(PAYROLL!D443,ADJ!A$1:A$500,0),MATCH(PAYROLL!CJ$2,ADJ!$2:$2,0)),0)</f>
        <v/>
      </c>
      <c r="CK443">
        <f>IFERROR(INDEX(ADJ!$A$1:$BZ$1000,MATCH(PAYROLL!D443,ADJ!A$1:A$500,0),MATCH(PAYROLL!CK$2,ADJ!$2:$2,0)),0)</f>
        <v/>
      </c>
      <c r="CL443">
        <f>SUM(CG443:CK443)</f>
        <v/>
      </c>
      <c r="CM443">
        <f>ROUND(SUM(CH443:CK443),0)</f>
        <v/>
      </c>
      <c r="CN443">
        <f>IFERROR(INDEX(CSDA!D$1:D$500,MATCH($CN$2,CSDA!C$1:C$500,0))*INDEX(PIS!V$1:V$500,MATCH(D443,PIS!C$1:C$500))+INDEX(ADJ!$A$1:$BZ$1000,MATCH(PAYROLL!D443,ADJ!A$1:A$500,0),MATCH(PAYROLL!CN$2,ADJ!$2:$2,0)),0)</f>
        <v/>
      </c>
      <c r="CO443">
        <f>IFERROR(INDEX(ADJ!$A$1:$BZ$1000,MATCH(PAYROLL!D443,ADJ!A$1:A$500,0),MATCH(PAYROLL!CO$2,ADJ!$2:$2,0)),0)</f>
        <v/>
      </c>
      <c r="CP443">
        <f>IFERROR(INDEX(ADJ!$A$1:$BZ$1000,MATCH(PAYROLL!D443,ADJ!A$1:A$500,0),MATCH(PAYROLL!CP$2,ADJ!$2:$2,0)),0)</f>
        <v/>
      </c>
      <c r="CQ443">
        <f>BP443-CL443-CI443-CM443-CN443-CO443-CP443-CC443</f>
        <v/>
      </c>
      <c r="CR443">
        <f>IFERROR(IF(RIGHT(INDEX(PIS!O$1:O$500,MATCH(D443,PIS!C$1:C$500,0)),5)="Gross",MIN(U443+V443,VLOOKUP("R700",TSC!B:C,2,0)*VLOOKUP("R101",TSC!B:C,2,0))*(VLOOKUP("T711",TSC!B:C,2,0)+VLOOKUP("T712",TSC!B:C,2,0))%,MIN(T443+V443,VLOOKUP("R700",TSC!B:C,2,0)*VLOOKUP("R101",TSC!B:C,2,0))*(VLOOKUP("T711",TSC!B:C,2,0)+VLOOKUP("T712",TSC!B:C,2,0)+VLOOKUP("R701",TSC!B:C,2,0))%),0)</f>
        <v/>
      </c>
      <c r="CS443">
        <f>IFERROR(IF(RIGHT(INDEX(PIS!O$1:O$500,MATCH(D443,PIS!C$1:C$500,0)),5)="Gross",MIN(U443+V443,VLOOKUP("R700",TSC!B:C,2,0)*VLOOKUP("R101",TSC!B:C,2,0))*(VLOOKUP("T714",TSC!B:C,2,0))%,MIN(T443+V443,VLOOKUP("R700",TSC!B:C,2,0)*VLOOKUP("R101",TSC!B:C,2,0))*(VLOOKUP("T704",TSC!B:C,2,0)+VLOOKUP("T714",TSC!B:C,2,0))%),0)</f>
        <v/>
      </c>
      <c r="CT443">
        <f>IFERROR(IF(RIGHT(INDEX(PIS!O$1:O$500,MATCH(D443,PIS!C$1:C$500,0)),5)="Gross",MIN(U443+V443,VLOOKUP("R700",TSC!B:C,2,0)*VLOOKUP("R101",TSC!B:C,2,0))*VLOOKUP("T705",TSC!B:C,2,0)%,MIN(T443+V443,VLOOKUP("R700",TSC!B:C,2,0)*VLOOKUP("R101",TSC!B:C,2,0))*VLOOKUP("T705",TSC!B:C,2,0)%),0)</f>
        <v/>
      </c>
      <c r="CU443">
        <f>IFERROR(IF(RIGHT(INDEX(PIS!O$1:O$500,MATCH(D443,PIS!C$1:C$500,0)),5)="Gross",MIN(U443+V443,VLOOKUP("R700",TSC!B:C,2,0)*VLOOKUP("R101",TSC!B:C,2,0))*(VLOOKUP("T713",TSC!B:C,2,0))%,MIN(T443+V443,VLOOKUP("R700",TSC!B:C,2,0)*VLOOKUP("R101",TSC!B:C,2,0))*(VLOOKUP("T713",TSC!B:C,2,0))%),0)</f>
        <v/>
      </c>
      <c r="CV443">
        <f>IFERROR(INDEX(ADJ!$A$1:$BZ$1000,MATCH(PAYROLL!D443,ADJ!A$1:A$500,0),MATCH(PAYROLL!CV$2,ADJ!$2:$2,0)),0)</f>
        <v/>
      </c>
      <c r="CW443">
        <f>IFERROR(INDEX(ADJ!$A$1:$BZ$1000,MATCH(PAYROLL!D443,ADJ!A$1:A$500,0),MATCH(PAYROLL!CW$2,ADJ!$2:$2,0)),0)</f>
        <v/>
      </c>
      <c r="CX443">
        <f>SUM(CR443:CW443)</f>
        <v/>
      </c>
      <c r="CY443">
        <f>ROUND(IF(CR443&gt;0,T443+V443*VLOOKUP("R202",TSC!$B$1:$C$500,2,0),0),0)</f>
        <v/>
      </c>
      <c r="CZ443">
        <f>IFERROR(INDEX(CSDA!D$1:D$500,MATCH($CZ$2,CSDA!C$1:C$500,0)),0)</f>
        <v/>
      </c>
      <c r="DA443">
        <f>ROUND(T443*0.7%,0)</f>
        <v/>
      </c>
      <c r="DB443">
        <f>ROUND(T443/12,0)</f>
        <v/>
      </c>
      <c r="DC443">
        <f ref="DC443" t="array">IFERROR(INDEX(CSDA!D$1:D$500,MATCH("Trích giữ"&amp;PAYROLL!DC$2,CSDA!A$1:A$500&amp;CSDA!C$1:C$500,0)),0)</f>
        <v/>
      </c>
      <c r="DD443">
        <f ref="DD443" t="array">IFERROR(INDEX(CSDA!D$1:D$500,MATCH("Trích giữ"&amp;PAYROLL!DD$2,CSDA!A$1:A$500&amp;CSDA!C$1:C$500,0)),0)</f>
        <v/>
      </c>
      <c r="DE443">
        <f ref="DE443" t="array">IFERROR(INDEX(CSDA!D$1:D$500,MATCH("Trích giữ"&amp;PAYROLL!DE$2,CSDA!A$1:A$500&amp;CSDA!C$1:C$500,0)),0)</f>
        <v/>
      </c>
      <c r="DF443">
        <f>IFERROR(INDEX(CSDA!D$1:D$500,MATCH(PAYROLL!DF$2,CSDA!C$1:C$500,0)),0)</f>
        <v/>
      </c>
      <c r="DG443">
        <f ref="DG443" t="array">IFERROR(INDEX(CSDA!D$1:D$500,MATCH("Trích giữ"&amp;PAYROLL!DG$2,CSDA!A$1:A$500&amp;CSDA!C$1:C$500,0)),0)</f>
        <v/>
      </c>
      <c r="DH443">
        <f>ROUND(T443/26,0)</f>
        <v/>
      </c>
      <c r="DI443">
        <f ref="DI443" t="array">IFERROR(INDEX(CSDA!D$1:D$500,MATCH("Trích giữ"&amp;PAYROLL!DI$2,CSDA!A$1:A$500&amp;CSDA!C$1:C$500,0)),0)</f>
        <v/>
      </c>
      <c r="DJ443">
        <f>IF(U443=0,T443*21.5%-BL443,0)</f>
        <v/>
      </c>
      <c r="DK443">
        <f ref="DK443" t="array">IFERROR(INDEX(CSDA!D$1:D$500,MATCH("Trích giữ"&amp;PAYROLL!DK$2,CSDA!A$1:A$500&amp;CSDA!C$1:C$500,0)),0)</f>
        <v/>
      </c>
      <c r="DL443">
        <f>IFERROR(INDEX(CSDA!D$1:D$500,MATCH(PAYROLL!DL$2,CSDA!C$1:C$500,0))/12,0)</f>
        <v/>
      </c>
      <c r="DM443">
        <f>SUM(DB443:DL443)</f>
        <v/>
      </c>
      <c r="DN443">
        <f>IFERROR(INDEX(ADJ!$A$1:$BZ$1000,MATCH(PAYROLL!D443,ADJ!A$1:A$500,0),MATCH(PAYROLL!DN$2,ADJ!$2:$2,0)),0)</f>
        <v/>
      </c>
      <c r="DO443">
        <f>IFERROR(SUM(BP443,DM443:DN443,CX443:DA443)-DT443,0)</f>
        <v/>
      </c>
      <c r="DP443">
        <f ref="DP443" t="array">SUM(BW443*IFERROR(INDEX(CSDA!D$1:D$500,MATCH(BW$2,CSDA!C$1:C$500,0)),0)%,CX443*IFERROR(INDEX(CSDA!D$1:D$500,MATCH(CX$2,CSDA!C$1:C$500,0)),0)%,DA443*IFERROR(INDEX(CSDA!D$1:D$500,MATCH(DA$2,CSDA!C$1:C$500,0)),0)%,DB443*IFERROR(INDEX(CSDA!D$1:D$500,MATCH(DB$2,CSDA!C$1:C$500,0)),0)%,DF443*IFERROR(INDEX(CSDA!D$1:D$500,MATCH("Phí dịch vụ"&amp;PAYROLL!DF$2,CSDA!A$1:A$500&amp;CSDA!C$1:C$500,0)),0)%,DC443*IFERROR(INDEX(CSDA!D$1:D$500,MATCH("Phí dịch vụ"&amp;PAYROLL!DC$2,CSDA!A$1:A$500&amp;CSDA!C$1:C$500,0)),0)%,DH443*IFERROR(INDEX(CSDA!D$1:D$500,MATCH("Phí dịch vụ"&amp;PAYROLL!DH$2,CSDA!A$1:A$500&amp;CSDA!C$1:C$500,0)),0)%,DJ443*IFERROR(INDEX(CSDA!D$1:D$500,MATCH("Phí dịch vụ"&amp;PAYROLL!DJ$2,CSDA!A$1:A$500&amp;CSDA!C$1:C$500,0)),0)%,BN443*IFERROR(INDEX(CSDA!D$1:D$500,MATCH(BN$2,CSDA!C$1:C$500,0)),0)%)-BN443*7%</f>
        <v/>
      </c>
      <c r="DQ443">
        <f>IFERROR(INDEX(ADJ!$A$1:$BZ$1000,MATCH(PAYROLL!D443,ADJ!A$1:A$500,0),MATCH(PAYROLL!DQ$2,ADJ!$2:$2,0)),0)</f>
        <v/>
      </c>
      <c r="DR443">
        <f>IFERROR(INDEX(ADJ!$A$1:$BZ$1000,MATCH(PAYROLL!D443,ADJ!A$1:A$500,0),MATCH(PAYROLL!DR$2,ADJ!$2:$2,0)),0)</f>
        <v/>
      </c>
      <c r="DS443">
        <f>SUM(DP443:DR443)</f>
        <v/>
      </c>
      <c r="DT443">
        <f>EK443</f>
        <v/>
      </c>
      <c r="DU443">
        <f>SUM(DO443:DR443)</f>
        <v/>
      </c>
      <c r="DV443">
        <f>ROUND(DU443*0.1,0)</f>
        <v/>
      </c>
      <c r="DW443">
        <f>DU443+DV443</f>
        <v/>
      </c>
      <c r="DZ443">
        <f>IFERROR(INDEX(ADJ!$A$1:$BZ$1000,MATCH(PAYROLL!$D443,ADJ!A$1:A$500,0),MATCH(PAYROLL!DZ$2,ADJ!$2:$2,0)),0)</f>
        <v/>
      </c>
      <c r="EA443">
        <f>IFERROR(INDEX(ADJ!$A$1:$BZ$1000,MATCH(PAYROLL!$D443,ADJ!A$1:A$500,0),MATCH(PAYROLL!EA$2,ADJ!$2:$2,0)),0)</f>
        <v/>
      </c>
      <c r="EB443">
        <f>IFERROR(INDEX(ADJ!$A$1:$BZ$1000,MATCH(PAYROLL!$D443,ADJ!A$1:A$500,0),MATCH(PAYROLL!EB$2,ADJ!$2:$2,0)),0)</f>
        <v/>
      </c>
      <c r="EC443">
        <f>IFERROR(INDEX(ADJ!$A$1:$BZ$1000,MATCH(PAYROLL!$D443,ADJ!A$1:A$500,0),MATCH(PAYROLL!EC$2,ADJ!$2:$2,0)),0)</f>
        <v/>
      </c>
      <c r="ED443">
        <f>IFERROR(INDEX(ADJ!$A$1:$BZ$1000,MATCH(PAYROLL!$D443,ADJ!A$1:A$500,0),MATCH(PAYROLL!ED$2,ADJ!$2:$2,0)),0)</f>
        <v/>
      </c>
      <c r="EE443">
        <f>IFERROR(INDEX(ADJ!$A$1:$BZ$1000,MATCH(PAYROLL!$D443,ADJ!A$1:A$500,0),MATCH(PAYROLL!EE$2,ADJ!$2:$2,0)),0)</f>
        <v/>
      </c>
      <c r="EF443">
        <f>IFERROR(INDEX(ADJ!$A$1:$BZ$1000,MATCH(PAYROLL!$D443,ADJ!A$1:A$500,0),MATCH(PAYROLL!EF$2,ADJ!$2:$2,0)),0)</f>
        <v/>
      </c>
      <c r="EG443">
        <f>IFERROR(INDEX(ADJ!$A$1:$BZ$1000,MATCH(PAYROLL!$D443,ADJ!A$1:A$500,0),MATCH(PAYROLL!EG$2,ADJ!$2:$2,0)),0)</f>
        <v/>
      </c>
      <c r="EH443">
        <f>IFERROR(INDEX(ADJ!$A$1:$BZ$1000,MATCH(PAYROLL!$D443,ADJ!A$1:A$500,0),MATCH(PAYROLL!EH$2,ADJ!$2:$2,0)),0)</f>
        <v/>
      </c>
      <c r="EI443">
        <f>IFERROR(INDEX(ADJ!$A$1:$BZ$1000,MATCH(PAYROLL!D443,ADJ!A$1:A$500,0),MATCH(PAYROLL!EI$2,ADJ!$2:$2,0)),0)</f>
        <v/>
      </c>
      <c r="EJ443">
        <f>IFERROR(INDEX(ADJ!$A$1:$BZ$1000,MATCH(PAYROLL!$D443,ADJ!A$1:A$500,0),MATCH(PAYROLL!EJ$2,ADJ!$2:$2,0)),0)</f>
        <v/>
      </c>
      <c r="EK443">
        <f>SUM(DZ443:EJ443)</f>
        <v/>
      </c>
    </row>
    <row r="444">
      <c r="A444" t="n">
        <v>442</v>
      </c>
      <c r="B444" t="inlineStr">
        <is>
          <t>Ma Công Vệ</t>
        </is>
      </c>
      <c r="D444" t="inlineStr">
        <is>
          <t>158911-01</t>
        </is>
      </c>
      <c r="S444">
        <f>IFERROR(INDEX(PIS!$A$1:$BZ$1000,MATCH($D444,PIS!C$1:C$500,0),MATCH("Lương CB tháng trước",PIS!$1:$1,0)),0)</f>
        <v/>
      </c>
      <c r="T444">
        <f>IFERROR(INDEX(PIS!$A$1:$BZ$1000,MATCH($D444,PIS!C$1:C$500,0),MATCH("Lương CB hiện tại",PIS!$1:$1,0)),0)</f>
        <v/>
      </c>
      <c r="U444">
        <f>IFERROR(INDEX(PIS!$A$1:$BZ$1000,MATCH($D444,PIS!C$1:C$500,0),MATCH("Lương đóng BHBB",PIS!$1:$1,0)),0)</f>
        <v/>
      </c>
      <c r="V444">
        <f>IFERROR(INDEX(PIS!$A$1:$BZ$1000,MATCH($D444,PIS!C$1:C$500,0),MATCH(V$2,PIS!$2:$2,0)),0)</f>
        <v/>
      </c>
      <c r="W444">
        <f>IFERROR(INDEX(PIS!$A$1:$BZ$1000,MATCH($D444,PIS!C$1:C$500,0),MATCH(W$2,PIS!$2:$2,0)),0)</f>
        <v/>
      </c>
      <c r="X444">
        <f>IFERROR(INDEX(PIS!$A$1:$BZ$1000,MATCH($D444,PIS!C$1:C$500,0),MATCH(X$2,PIS!$2:$2,0)),0)</f>
        <v/>
      </c>
      <c r="Y444">
        <f>IFERROR(INDEX(PIS!$A$1:$BZ$1000,MATCH($D444,PIS!C$1:C$500,0),MATCH(Y$2,PIS!$2:$2,0)),0)</f>
        <v/>
      </c>
      <c r="Z444">
        <f>IFERROR(INDEX(PIS!$A$1:$BZ$1000,MATCH($D444,PIS!C$1:C$500,0),MATCH(Z$2,PIS!$2:$2,0)),0)</f>
        <v/>
      </c>
      <c r="AA444">
        <f>IFERROR(INDEX(PIS!$A$1:$BZ$1000,MATCH($D444,PIS!C$1:C$500,0),MATCH(AA$2,PIS!$2:$2,0)),0)</f>
        <v/>
      </c>
      <c r="AB444">
        <f>IFERROR(INDEX(PIS!$A$1:$BZ$1000,MATCH($D444,PIS!C$1:C$500,0),MATCH(AB$2,PIS!$2:$2,0)),0)</f>
        <v/>
      </c>
      <c r="AC444">
        <f>SUM(V444:AB444)</f>
        <v/>
      </c>
      <c r="AD444">
        <f>IFERROR(INDEX(TIMESHEET!$A$1:$AI$5000,MATCH($D444,TIMESHEET!A$1:A$500,0),MATCH("T100",TIMESHEET!$2:$2,0))-2,0)</f>
        <v/>
      </c>
      <c r="AE444">
        <f>IFERROR(INDEX(TIMESHEET!$A$1:$AI$5000,MATCH($D444,TIMESHEET!A$1:A$500,0),MATCH("T202",TIMESHEET!$2:$2,0)),0)</f>
        <v/>
      </c>
      <c r="AF444">
        <f>IFERROR(INDEX(TIMESHEET!$A$1:$AI$5000,MATCH($D444,TIMESHEET!A$1:A$500,0),MATCH("T302",TIMESHEET!$2:$2,0)),0)</f>
        <v/>
      </c>
      <c r="AG444">
        <f>IFERROR(INDEX(TIMESHEET!$A$1:$AI$5000,MATCH($D444,TIMESHEET!A$1:A$500,0),MATCH("T406",TIMESHEET!$2:$2,0)),0)</f>
        <v/>
      </c>
      <c r="AH444">
        <f>AE444+AG444</f>
        <v/>
      </c>
      <c r="AI444">
        <f>IFERROR(INDEX(TIMESHEET!$A$1:$AI$5000,MATCH($D444,TIMESHEET!A$1:A$500,0),MATCH("T701",TIMESHEET!$2:$2,0)),0)</f>
        <v/>
      </c>
      <c r="AJ444">
        <f>IFERROR(INDEX(TIMESHEET!$A$1:$AI$5000,MATCH($D444,TIMESHEET!B$1:B$500,0),MATCH("T320",TIMESHEET!$2:$2,0)),0)</f>
        <v/>
      </c>
      <c r="AK444">
        <f>IFERROR(IF(LEFT(INDEX(PIS!O$1:O$500,MATCH(D444,PIS!C$1:C$500)),1)="M",T444/AD444*SUM(AE444:AG444),T444*AD444),0)</f>
        <v/>
      </c>
      <c r="AL444">
        <f>IFERROR(INDEX(ADJ!$A$1:$BZ$1000,MATCH(PAYROLL!D444,ADJ!A$1:A$500,0),MATCH(PAYROLL!AL$2,ADJ!$2:$2,0)),0)</f>
        <v/>
      </c>
      <c r="AM444">
        <f>SUM(AK444:AL444)</f>
        <v/>
      </c>
      <c r="AN444">
        <f>IFERROR(ROUND(V444/$AD444*$AH444,0),0)</f>
        <v/>
      </c>
      <c r="AO444">
        <f>IFERROR(ROUND(W444/$AD444*$AH444,0),0)</f>
        <v/>
      </c>
      <c r="AP444">
        <f>IFERROR(ROUND(X444/$AD444*$AE444,0),0)</f>
        <v/>
      </c>
      <c r="AQ444">
        <f>IFERROR(ROUND(Y444/$AD444*$AH444,0),0)</f>
        <v/>
      </c>
      <c r="AR444">
        <f>IFERROR(ROUND(Z444/$AD444*$AH444,0),0)</f>
        <v/>
      </c>
      <c r="AS444">
        <f>IFERROR(ROUND(AA444/$AD444*$AH444,0),0)</f>
        <v/>
      </c>
      <c r="AT444">
        <f>IFERROR(IF((AE444+AF444+AG444)&gt;13,AB444,ROUND(AB444/AD444*AH444,0)),0)</f>
        <v/>
      </c>
      <c r="AU444">
        <f>IFERROR(INDEX(ADJ!$A$1:$BZ$1000,MATCH(PAYROLL!D444,ADJ!A$1:A$500,0),MATCH(PAYROLL!AU$2,ADJ!$2:$2,0)),0)</f>
        <v/>
      </c>
      <c r="AV444">
        <f>ROUND(SUM(AN444:AU444),0)</f>
        <v/>
      </c>
      <c r="AW444">
        <f>IFERROR(INDEX(TIMESHEET!$A$1:$AI$5000,MATCH(PAYROLL!D444,TIMESHEET!A$1:A$500,0),MATCH("T620",TIMESHEET!$2:$2,0)),0)</f>
        <v/>
      </c>
      <c r="AX444">
        <f>IFERROR(INDEX(TIMESHEET!$A$1:$AI$5000,MATCH(PAYROLL!D444,TIMESHEET!A$1:A$500,0),MATCH("T601",TIMESHEET!$2:$2,0)),0)</f>
        <v/>
      </c>
      <c r="AY444">
        <f>IFERROR(INDEX(TIMESHEET!$A$1:$AI$5000,MATCH(PAYROLL!D444,TIMESHEET!A$1:A$500,0),MATCH("T602",TIMESHEET!$2:$2,0)),0)</f>
        <v/>
      </c>
      <c r="AZ444">
        <f>IFERROR(INDEX(TIMESHEET!$A$1:$AI$5000,MATCH(PAYROLL!D444,TIMESHEET!A$1:A$500,0),MATCH("T603",TIMESHEET!$2:$2,0)),0)</f>
        <v/>
      </c>
      <c r="BA444">
        <f>IFERROR(INDEX(TIMESHEET!$A$1:$AI$5000,MATCH(PAYROLL!D444,TIMESHEET!A$1:A$500,0),MATCH("T611",TIMESHEET!$2:$2,0)),0)</f>
        <v/>
      </c>
      <c r="BB444">
        <f>IFERROR(INDEX(TIMESHEET!$A$1:$AI$5000,MATCH(PAYROLL!D444,TIMESHEET!A$1:A$500,0),MATCH("T612",TIMESHEET!$2:$2,0)),0)</f>
        <v/>
      </c>
      <c r="BC444">
        <f>IFERROR(INDEX(TIMESHEET!$A$1:$AI$5000,MATCH(PAYROLL!D444,TIMESHEET!A$1:A$500,0),MATCH("T613",TIMESHEET!$2:$2,0)),0)</f>
        <v/>
      </c>
      <c r="BD444">
        <f>IFERROR(INDEX(TIMESHEET!$A$1:$AI$5000,MATCH(PAYROLL!D444,TIMESHEET!A$1:A$500,0),MATCH("T500",TIMESHEET!$2:$2,0)),0)</f>
        <v/>
      </c>
      <c r="BE444">
        <f>IFERROR(IF(LEFT(INDEX(PIS!O$1:O$500,MATCH(D444,PIS!C$1:C$500)),1)="M",T444/AD444/8*(AW444+AX444*1.5+AY444*2+AZ444*3+BA444*2.1+BB444*2.7+BC444*3.9+BD444*0.3),T444/8*(AW444+AX444*1.5+AY444*2+AZ444*3+BA444*2.1+BB444*2.7+BC444*3.9+BD444*0.3)),0)</f>
        <v/>
      </c>
      <c r="BF444">
        <f>IFERROR(INDEX(ADJ!$A$1:$BZ$1000,MATCH(PAYROLL!$D444,ADJ!A$1:A$500,0),MATCH(PAYROLL!BF$2,ADJ!$2:$2,0)),0)</f>
        <v/>
      </c>
      <c r="BG444">
        <f>IFERROR(INDEX(ADJ!$A$1:$BZ$1000,MATCH(PAYROLL!D444,ADJ!A$1:A$500,0),MATCH(PAYROLL!BG$2,ADJ!$2:$2,0)),0)</f>
        <v/>
      </c>
      <c r="BH444">
        <f>IFERROR(INDEX(ADJ!$A$1:$BZ$1000,MATCH(PAYROLL!D444,ADJ!A$1:A$500,0),MATCH(PAYROLL!BH$2,ADJ!$2:$2,0)),0)</f>
        <v/>
      </c>
      <c r="BI444">
        <f>IFERROR(INDEX(ADJ!$A$1:$BZ$1000,MATCH(PAYROLL!D444,ADJ!A$1:A$500,0),MATCH(PAYROLL!BI$2,ADJ!$2:$2,0)),0)</f>
        <v/>
      </c>
      <c r="BJ444">
        <f>IFERROR(INDEX(ADJ!$A$1:$BZ$1000,MATCH(PAYROLL!D444,ADJ!A$1:A$500,0),MATCH(PAYROLL!BJ$2,ADJ!$2:$2,0)),0)</f>
        <v/>
      </c>
      <c r="BK444">
        <f>SUM(BF444:BJ444)</f>
        <v/>
      </c>
      <c r="BL444">
        <f>IFERROR(INDEX(ADJ!$A$1:$BZ$1000,MATCH(PAYROLL!D444,ADJ!A$1:A$500,0),MATCH(PAYROLL!BL$2,ADJ!$2:$2,0)),0)</f>
        <v/>
      </c>
      <c r="BM444">
        <f>IFERROR(INDEX(ADJ!$A$1:$BZ$1000,MATCH(PAYROLL!D444,ADJ!A$1:A$500,0),MATCH(PAYROLL!BM$2,ADJ!$2:$2,0)),0)</f>
        <v/>
      </c>
      <c r="BN444">
        <f>IFERROR(INDEX(ADJ!$A$1:$BZ$1000,MATCH(PAYROLL!D444,ADJ!A$1:A$500,0),MATCH(PAYROLL!BN$2,ADJ!$2:$2,0)),0)</f>
        <v/>
      </c>
      <c r="BO444">
        <f>IFERROR(INDEX(ADJ!$A$1:$BZ$1000,MATCH(PAYROLL!D444,ADJ!A$1:A$500,0),MATCH(PAYROLL!BO$2,ADJ!$2:$2,0)),0)</f>
        <v/>
      </c>
      <c r="BP444">
        <f>SUM(AM444,AV444,BE444,BK444,BL444:BO444)</f>
        <v/>
      </c>
      <c r="BQ444">
        <f>BO444</f>
        <v/>
      </c>
      <c r="BR444">
        <f>IFERROR(ROUND(IF(LEFT(INDEX(PIS!O$1:O$500,MATCH(D444,PIS!C$1:C$500)),1)="D",T444/8*(BD444*0.3),IF(LEFT(INDEX(PIS!O$1:O$500,MATCH(D444,PIS!C$1:C$500)),1)="H",T444*($BD444*0.3),T444/$AD444/8*($BD444*0.3))),0),0)</f>
        <v/>
      </c>
      <c r="BS444">
        <f>IF(AP444&lt;1,0,MIN(AP444,730000))</f>
        <v/>
      </c>
      <c r="BT444">
        <f>IFERROR(ROUND((BE444-SUM(AW444:BC444)*T444/AD444/8),0)-BR444,0)</f>
        <v/>
      </c>
      <c r="BU444">
        <f>AO444</f>
        <v/>
      </c>
      <c r="BV444">
        <f>SUM(BQ444:BU444)</f>
        <v/>
      </c>
      <c r="BW444">
        <f>BP444-BV444</f>
        <v/>
      </c>
      <c r="BX444">
        <f>IFERROR(IF(RIGHT(INDEX(PIS!O$1:O$500,MATCH(D444,PIS!C$1:C$500)),5)="Gross",MIN(U444+V444,VLOOKUP("R700",TSC!B:C,2,0)*VLOOKUP("R101",TSC!B:C,2,0))*VLOOKUP("R701",TSC!B:C,2,0)%,0),0)</f>
        <v/>
      </c>
      <c r="BY444">
        <f>IFERROR(IF(RIGHT(INDEX(PIS!O$1:O$500,MATCH(D444,PIS!C$1:C$500)),5)="Gross",MIN(U444+V444,VLOOKUP("R700",TSC!B:C,2,0)*VLOOKUP("R101",TSC!B:C,2,0))*VLOOKUP("T704",TSC!B:C,2,0)%,0),0)</f>
        <v/>
      </c>
      <c r="BZ444">
        <f>IFERROR(IF(RIGHT(INDEX(PIS!O$1:O$500,MATCH(D444,PIS!C$1:C$500)),5)="Gross",MIN(U444+V444,VLOOKUP("R700",TSC!B:C,2,0)*VLOOKUP("1",TSC!F:G,2,0))*VLOOKUP("T705",TSC!B:C,2,0)%,0),0)</f>
        <v/>
      </c>
      <c r="CA444">
        <f>IFERROR(INDEX(ADJ!$A$1:$BZ$1000,MATCH(PAYROLL!D444,ADJ!A$1:A$500,0),MATCH(PAYROLL!CA$2,ADJ!$2:$2,0)),0)</f>
        <v/>
      </c>
      <c r="CB444">
        <f>IFERROR(INDEX(ADJ!$A$1:$BZ$1000,MATCH(PAYROLL!D444,ADJ!A$1:A$500,0),MATCH(PAYROLL!CB$2,ADJ!$2:$2,0)),0)</f>
        <v/>
      </c>
      <c r="CC444">
        <f>SUM(BX444:CB444)</f>
        <v/>
      </c>
      <c r="CD444">
        <f>IFERROR(INDEX(PIS!$A$1:$BZ$1000,MATCH(PAYROLL!D444,PIS!C$1:C$500,0),MATCH(PAYROLL!CD$1,PIS!$1:$1,0)),0)</f>
        <v/>
      </c>
      <c r="CE444">
        <f>IFERROR(IF(OR(INDEX(PIS!P$1:P$500,MATCH(D444,PIS!C$1:C$500,0))="LT2",INDEX(PIS!P$1:P$500,MATCH(D444,PIS!C$1:C$500,0))="P10"),0,SUM(CC444,CD444*VLOOKUP("R601",TSC!B:C,2,0),VLOOKUP("R602",TSC!B:C,2,0))),0)</f>
        <v/>
      </c>
      <c r="CF444">
        <f>MAX(BW444-CE444,0)</f>
        <v/>
      </c>
      <c r="CG444">
        <f>IFERROR(IF(OR(RIGHT(INDEX(PIS!P$1:P$500,MATCH(D444,PIS!C$1:C$500)),5)="P10",RIGHT(INDEX(PIS!P$1:P$500,MATCH(D444,PIS!C$1:C$500)),5)="CK"),0,IF(CF444&lt;=5000000,CF444*5%,IF(CF444&lt;=10000000,CF444*10%-250000,IF(CF444&lt;=18000000,CF444*15%-750000,IF(CF444&lt;=32000000,CF444*20%-1650000,IF(CF444&lt;=52000000,CF444*25%-3250000,IF(CF444&lt;=80000000,BH444*30%-5850000,CF444*35%-9850000))))))),0)</f>
        <v/>
      </c>
      <c r="CH444">
        <f>IFERROR(IF(OR(INDEX(PIS!P$1:P$500,MATCH(D444,PIS!C$1:C$500))="LT",INDEX(PIS!P$1:P$500,MATCH(D444,PIS!C$1:C$500))="CK"),0,IF(CF444&lt;2000000,0,CF444*10%)),0)</f>
        <v/>
      </c>
      <c r="CI444">
        <f>IFERROR(INDEX(ADJ!$A$1:$BZ$1000,MATCH(PAYROLL!D444,ADJ!A$1:A$500,0),MATCH(PAYROLL!CI$2,ADJ!$2:$2,0)),0)</f>
        <v/>
      </c>
      <c r="CJ444">
        <f>IFERROR(INDEX(ADJ!$A$1:$BZ$1000,MATCH(PAYROLL!D444,ADJ!A$1:A$500,0),MATCH(PAYROLL!CJ$2,ADJ!$2:$2,0)),0)</f>
        <v/>
      </c>
      <c r="CK444">
        <f>IFERROR(INDEX(ADJ!$A$1:$BZ$1000,MATCH(PAYROLL!D444,ADJ!A$1:A$500,0),MATCH(PAYROLL!CK$2,ADJ!$2:$2,0)),0)</f>
        <v/>
      </c>
      <c r="CL444">
        <f>SUM(CG444:CK444)</f>
        <v/>
      </c>
      <c r="CM444">
        <f>ROUND(SUM(CH444:CK444),0)</f>
        <v/>
      </c>
      <c r="CN444">
        <f>IFERROR(INDEX(CSDA!D$1:D$500,MATCH($CN$2,CSDA!C$1:C$500,0))*INDEX(PIS!V$1:V$500,MATCH(D444,PIS!C$1:C$500))+INDEX(ADJ!$A$1:$BZ$1000,MATCH(PAYROLL!D444,ADJ!A$1:A$500,0),MATCH(PAYROLL!CN$2,ADJ!$2:$2,0)),0)</f>
        <v/>
      </c>
      <c r="CO444">
        <f>IFERROR(INDEX(ADJ!$A$1:$BZ$1000,MATCH(PAYROLL!D444,ADJ!A$1:A$500,0),MATCH(PAYROLL!CO$2,ADJ!$2:$2,0)),0)</f>
        <v/>
      </c>
      <c r="CP444">
        <f>IFERROR(INDEX(ADJ!$A$1:$BZ$1000,MATCH(PAYROLL!D444,ADJ!A$1:A$500,0),MATCH(PAYROLL!CP$2,ADJ!$2:$2,0)),0)</f>
        <v/>
      </c>
      <c r="CQ444">
        <f>BP444-CL444-CI444-CM444-CN444-CO444-CP444-CC444</f>
        <v/>
      </c>
      <c r="CR444">
        <f>IFERROR(IF(RIGHT(INDEX(PIS!O$1:O$500,MATCH(D444,PIS!C$1:C$500,0)),5)="Gross",MIN(U444+V444,VLOOKUP("R700",TSC!B:C,2,0)*VLOOKUP("R101",TSC!B:C,2,0))*(VLOOKUP("T711",TSC!B:C,2,0)+VLOOKUP("T712",TSC!B:C,2,0))%,MIN(T444+V444,VLOOKUP("R700",TSC!B:C,2,0)*VLOOKUP("R101",TSC!B:C,2,0))*(VLOOKUP("T711",TSC!B:C,2,0)+VLOOKUP("T712",TSC!B:C,2,0)+VLOOKUP("R701",TSC!B:C,2,0))%),0)</f>
        <v/>
      </c>
      <c r="CS444">
        <f>IFERROR(IF(RIGHT(INDEX(PIS!O$1:O$500,MATCH(D444,PIS!C$1:C$500,0)),5)="Gross",MIN(U444+V444,VLOOKUP("R700",TSC!B:C,2,0)*VLOOKUP("R101",TSC!B:C,2,0))*(VLOOKUP("T714",TSC!B:C,2,0))%,MIN(T444+V444,VLOOKUP("R700",TSC!B:C,2,0)*VLOOKUP("R101",TSC!B:C,2,0))*(VLOOKUP("T704",TSC!B:C,2,0)+VLOOKUP("T714",TSC!B:C,2,0))%),0)</f>
        <v/>
      </c>
      <c r="CT444">
        <f>IFERROR(IF(RIGHT(INDEX(PIS!O$1:O$500,MATCH(D444,PIS!C$1:C$500,0)),5)="Gross",MIN(U444+V444,VLOOKUP("R700",TSC!B:C,2,0)*VLOOKUP("R101",TSC!B:C,2,0))*VLOOKUP("T705",TSC!B:C,2,0)%,MIN(T444+V444,VLOOKUP("R700",TSC!B:C,2,0)*VLOOKUP("R101",TSC!B:C,2,0))*VLOOKUP("T705",TSC!B:C,2,0)%),0)</f>
        <v/>
      </c>
      <c r="CU444">
        <f>IFERROR(IF(RIGHT(INDEX(PIS!O$1:O$500,MATCH(D444,PIS!C$1:C$500,0)),5)="Gross",MIN(U444+V444,VLOOKUP("R700",TSC!B:C,2,0)*VLOOKUP("R101",TSC!B:C,2,0))*(VLOOKUP("T713",TSC!B:C,2,0))%,MIN(T444+V444,VLOOKUP("R700",TSC!B:C,2,0)*VLOOKUP("R101",TSC!B:C,2,0))*(VLOOKUP("T713",TSC!B:C,2,0))%),0)</f>
        <v/>
      </c>
      <c r="CV444">
        <f>IFERROR(INDEX(ADJ!$A$1:$BZ$1000,MATCH(PAYROLL!D444,ADJ!A$1:A$500,0),MATCH(PAYROLL!CV$2,ADJ!$2:$2,0)),0)</f>
        <v/>
      </c>
      <c r="CW444">
        <f>IFERROR(INDEX(ADJ!$A$1:$BZ$1000,MATCH(PAYROLL!D444,ADJ!A$1:A$500,0),MATCH(PAYROLL!CW$2,ADJ!$2:$2,0)),0)</f>
        <v/>
      </c>
      <c r="CX444">
        <f>SUM(CR444:CW444)</f>
        <v/>
      </c>
      <c r="CY444">
        <f>ROUND(IF(CR444&gt;0,T444+V444*VLOOKUP("R202",TSC!$B$1:$C$500,2,0),0),0)</f>
        <v/>
      </c>
      <c r="CZ444">
        <f>IFERROR(INDEX(CSDA!D$1:D$500,MATCH($CZ$2,CSDA!C$1:C$500,0)),0)</f>
        <v/>
      </c>
      <c r="DA444">
        <f>ROUND(T444*0.7%,0)</f>
        <v/>
      </c>
      <c r="DB444">
        <f>ROUND(T444/12,0)</f>
        <v/>
      </c>
      <c r="DC444">
        <f ref="DC444" t="array">IFERROR(INDEX(CSDA!D$1:D$500,MATCH("Trích giữ"&amp;PAYROLL!DC$2,CSDA!A$1:A$500&amp;CSDA!C$1:C$500,0)),0)</f>
        <v/>
      </c>
      <c r="DD444">
        <f ref="DD444" t="array">IFERROR(INDEX(CSDA!D$1:D$500,MATCH("Trích giữ"&amp;PAYROLL!DD$2,CSDA!A$1:A$500&amp;CSDA!C$1:C$500,0)),0)</f>
        <v/>
      </c>
      <c r="DE444">
        <f ref="DE444" t="array">IFERROR(INDEX(CSDA!D$1:D$500,MATCH("Trích giữ"&amp;PAYROLL!DE$2,CSDA!A$1:A$500&amp;CSDA!C$1:C$500,0)),0)</f>
        <v/>
      </c>
      <c r="DF444">
        <f>IFERROR(INDEX(CSDA!D$1:D$500,MATCH(PAYROLL!DF$2,CSDA!C$1:C$500,0)),0)</f>
        <v/>
      </c>
      <c r="DG444">
        <f ref="DG444" t="array">IFERROR(INDEX(CSDA!D$1:D$500,MATCH("Trích giữ"&amp;PAYROLL!DG$2,CSDA!A$1:A$500&amp;CSDA!C$1:C$500,0)),0)</f>
        <v/>
      </c>
      <c r="DH444">
        <f>ROUND(T444/26,0)</f>
        <v/>
      </c>
      <c r="DI444">
        <f ref="DI444" t="array">IFERROR(INDEX(CSDA!D$1:D$500,MATCH("Trích giữ"&amp;PAYROLL!DI$2,CSDA!A$1:A$500&amp;CSDA!C$1:C$500,0)),0)</f>
        <v/>
      </c>
      <c r="DJ444">
        <f>IF(U444=0,T444*21.5%-BL444,0)</f>
        <v/>
      </c>
      <c r="DK444">
        <f ref="DK444" t="array">IFERROR(INDEX(CSDA!D$1:D$500,MATCH("Trích giữ"&amp;PAYROLL!DK$2,CSDA!A$1:A$500&amp;CSDA!C$1:C$500,0)),0)</f>
        <v/>
      </c>
      <c r="DL444">
        <f>IFERROR(INDEX(CSDA!D$1:D$500,MATCH(PAYROLL!DL$2,CSDA!C$1:C$500,0))/12,0)</f>
        <v/>
      </c>
      <c r="DM444">
        <f>SUM(DB444:DL444)</f>
        <v/>
      </c>
      <c r="DN444">
        <f>IFERROR(INDEX(ADJ!$A$1:$BZ$1000,MATCH(PAYROLL!D444,ADJ!A$1:A$500,0),MATCH(PAYROLL!DN$2,ADJ!$2:$2,0)),0)</f>
        <v/>
      </c>
      <c r="DO444">
        <f>IFERROR(SUM(BP444,DM444:DN444,CX444:DA444)-DT444,0)</f>
        <v/>
      </c>
      <c r="DP444">
        <f ref="DP444" t="array">SUM(BW444*IFERROR(INDEX(CSDA!D$1:D$500,MATCH(BW$2,CSDA!C$1:C$500,0)),0)%,CX444*IFERROR(INDEX(CSDA!D$1:D$500,MATCH(CX$2,CSDA!C$1:C$500,0)),0)%,DA444*IFERROR(INDEX(CSDA!D$1:D$500,MATCH(DA$2,CSDA!C$1:C$500,0)),0)%,DB444*IFERROR(INDEX(CSDA!D$1:D$500,MATCH(DB$2,CSDA!C$1:C$500,0)),0)%,DF444*IFERROR(INDEX(CSDA!D$1:D$500,MATCH("Phí dịch vụ"&amp;PAYROLL!DF$2,CSDA!A$1:A$500&amp;CSDA!C$1:C$500,0)),0)%,DC444*IFERROR(INDEX(CSDA!D$1:D$500,MATCH("Phí dịch vụ"&amp;PAYROLL!DC$2,CSDA!A$1:A$500&amp;CSDA!C$1:C$500,0)),0)%,DH444*IFERROR(INDEX(CSDA!D$1:D$500,MATCH("Phí dịch vụ"&amp;PAYROLL!DH$2,CSDA!A$1:A$500&amp;CSDA!C$1:C$500,0)),0)%,DJ444*IFERROR(INDEX(CSDA!D$1:D$500,MATCH("Phí dịch vụ"&amp;PAYROLL!DJ$2,CSDA!A$1:A$500&amp;CSDA!C$1:C$500,0)),0)%,BN444*IFERROR(INDEX(CSDA!D$1:D$500,MATCH(BN$2,CSDA!C$1:C$500,0)),0)%)-BN444*7%</f>
        <v/>
      </c>
      <c r="DQ444">
        <f>IFERROR(INDEX(ADJ!$A$1:$BZ$1000,MATCH(PAYROLL!D444,ADJ!A$1:A$500,0),MATCH(PAYROLL!DQ$2,ADJ!$2:$2,0)),0)</f>
        <v/>
      </c>
      <c r="DR444">
        <f>IFERROR(INDEX(ADJ!$A$1:$BZ$1000,MATCH(PAYROLL!D444,ADJ!A$1:A$500,0),MATCH(PAYROLL!DR$2,ADJ!$2:$2,0)),0)</f>
        <v/>
      </c>
      <c r="DS444">
        <f>SUM(DP444:DR444)</f>
        <v/>
      </c>
      <c r="DT444">
        <f>EK444</f>
        <v/>
      </c>
      <c r="DU444">
        <f>SUM(DO444:DR444)</f>
        <v/>
      </c>
      <c r="DV444">
        <f>ROUND(DU444*0.1,0)</f>
        <v/>
      </c>
      <c r="DW444">
        <f>DU444+DV444</f>
        <v/>
      </c>
      <c r="DZ444">
        <f>IFERROR(INDEX(ADJ!$A$1:$BZ$1000,MATCH(PAYROLL!$D444,ADJ!A$1:A$500,0),MATCH(PAYROLL!DZ$2,ADJ!$2:$2,0)),0)</f>
        <v/>
      </c>
      <c r="EA444">
        <f>IFERROR(INDEX(ADJ!$A$1:$BZ$1000,MATCH(PAYROLL!$D444,ADJ!A$1:A$500,0),MATCH(PAYROLL!EA$2,ADJ!$2:$2,0)),0)</f>
        <v/>
      </c>
      <c r="EB444">
        <f>IFERROR(INDEX(ADJ!$A$1:$BZ$1000,MATCH(PAYROLL!$D444,ADJ!A$1:A$500,0),MATCH(PAYROLL!EB$2,ADJ!$2:$2,0)),0)</f>
        <v/>
      </c>
      <c r="EC444">
        <f>IFERROR(INDEX(ADJ!$A$1:$BZ$1000,MATCH(PAYROLL!$D444,ADJ!A$1:A$500,0),MATCH(PAYROLL!EC$2,ADJ!$2:$2,0)),0)</f>
        <v/>
      </c>
      <c r="ED444">
        <f>IFERROR(INDEX(ADJ!$A$1:$BZ$1000,MATCH(PAYROLL!$D444,ADJ!A$1:A$500,0),MATCH(PAYROLL!ED$2,ADJ!$2:$2,0)),0)</f>
        <v/>
      </c>
      <c r="EE444">
        <f>IFERROR(INDEX(ADJ!$A$1:$BZ$1000,MATCH(PAYROLL!$D444,ADJ!A$1:A$500,0),MATCH(PAYROLL!EE$2,ADJ!$2:$2,0)),0)</f>
        <v/>
      </c>
      <c r="EF444">
        <f>IFERROR(INDEX(ADJ!$A$1:$BZ$1000,MATCH(PAYROLL!$D444,ADJ!A$1:A$500,0),MATCH(PAYROLL!EF$2,ADJ!$2:$2,0)),0)</f>
        <v/>
      </c>
      <c r="EG444">
        <f>IFERROR(INDEX(ADJ!$A$1:$BZ$1000,MATCH(PAYROLL!$D444,ADJ!A$1:A$500,0),MATCH(PAYROLL!EG$2,ADJ!$2:$2,0)),0)</f>
        <v/>
      </c>
      <c r="EH444">
        <f>IFERROR(INDEX(ADJ!$A$1:$BZ$1000,MATCH(PAYROLL!$D444,ADJ!A$1:A$500,0),MATCH(PAYROLL!EH$2,ADJ!$2:$2,0)),0)</f>
        <v/>
      </c>
      <c r="EI444">
        <f>IFERROR(INDEX(ADJ!$A$1:$BZ$1000,MATCH(PAYROLL!D444,ADJ!A$1:A$500,0),MATCH(PAYROLL!EI$2,ADJ!$2:$2,0)),0)</f>
        <v/>
      </c>
      <c r="EJ444">
        <f>IFERROR(INDEX(ADJ!$A$1:$BZ$1000,MATCH(PAYROLL!$D444,ADJ!A$1:A$500,0),MATCH(PAYROLL!EJ$2,ADJ!$2:$2,0)),0)</f>
        <v/>
      </c>
      <c r="EK444">
        <f>SUM(DZ444:EJ444)</f>
        <v/>
      </c>
    </row>
    <row r="445">
      <c r="A445" t="n">
        <v>443</v>
      </c>
      <c r="B445" t="inlineStr">
        <is>
          <t>Lý Tiến Quỳnh</t>
        </is>
      </c>
      <c r="D445" t="inlineStr">
        <is>
          <t>155507-02</t>
        </is>
      </c>
      <c r="S445">
        <f>IFERROR(INDEX(PIS!$A$1:$BZ$1000,MATCH($D445,PIS!C$1:C$500,0),MATCH("Lương CB tháng trước",PIS!$1:$1,0)),0)</f>
        <v/>
      </c>
      <c r="T445">
        <f>IFERROR(INDEX(PIS!$A$1:$BZ$1000,MATCH($D445,PIS!C$1:C$500,0),MATCH("Lương CB hiện tại",PIS!$1:$1,0)),0)</f>
        <v/>
      </c>
      <c r="U445">
        <f>IFERROR(INDEX(PIS!$A$1:$BZ$1000,MATCH($D445,PIS!C$1:C$500,0),MATCH("Lương đóng BHBB",PIS!$1:$1,0)),0)</f>
        <v/>
      </c>
      <c r="V445">
        <f>IFERROR(INDEX(PIS!$A$1:$BZ$1000,MATCH($D445,PIS!C$1:C$500,0),MATCH(V$2,PIS!$2:$2,0)),0)</f>
        <v/>
      </c>
      <c r="W445">
        <f>IFERROR(INDEX(PIS!$A$1:$BZ$1000,MATCH($D445,PIS!C$1:C$500,0),MATCH(W$2,PIS!$2:$2,0)),0)</f>
        <v/>
      </c>
      <c r="X445">
        <f>IFERROR(INDEX(PIS!$A$1:$BZ$1000,MATCH($D445,PIS!C$1:C$500,0),MATCH(X$2,PIS!$2:$2,0)),0)</f>
        <v/>
      </c>
      <c r="Y445">
        <f>IFERROR(INDEX(PIS!$A$1:$BZ$1000,MATCH($D445,PIS!C$1:C$500,0),MATCH(Y$2,PIS!$2:$2,0)),0)</f>
        <v/>
      </c>
      <c r="Z445">
        <f>IFERROR(INDEX(PIS!$A$1:$BZ$1000,MATCH($D445,PIS!C$1:C$500,0),MATCH(Z$2,PIS!$2:$2,0)),0)</f>
        <v/>
      </c>
      <c r="AA445">
        <f>IFERROR(INDEX(PIS!$A$1:$BZ$1000,MATCH($D445,PIS!C$1:C$500,0),MATCH(AA$2,PIS!$2:$2,0)),0)</f>
        <v/>
      </c>
      <c r="AB445">
        <f>IFERROR(INDEX(PIS!$A$1:$BZ$1000,MATCH($D445,PIS!C$1:C$500,0),MATCH(AB$2,PIS!$2:$2,0)),0)</f>
        <v/>
      </c>
      <c r="AC445">
        <f>SUM(V445:AB445)</f>
        <v/>
      </c>
      <c r="AD445">
        <f>IFERROR(INDEX(TIMESHEET!$A$1:$AI$5000,MATCH($D445,TIMESHEET!A$1:A$500,0),MATCH("T100",TIMESHEET!$2:$2,0))-2,0)</f>
        <v/>
      </c>
      <c r="AE445">
        <f>IFERROR(INDEX(TIMESHEET!$A$1:$AI$5000,MATCH($D445,TIMESHEET!A$1:A$500,0),MATCH("T202",TIMESHEET!$2:$2,0)),0)</f>
        <v/>
      </c>
      <c r="AF445">
        <f>IFERROR(INDEX(TIMESHEET!$A$1:$AI$5000,MATCH($D445,TIMESHEET!A$1:A$500,0),MATCH("T302",TIMESHEET!$2:$2,0)),0)</f>
        <v/>
      </c>
      <c r="AG445">
        <f>IFERROR(INDEX(TIMESHEET!$A$1:$AI$5000,MATCH($D445,TIMESHEET!A$1:A$500,0),MATCH("T406",TIMESHEET!$2:$2,0)),0)</f>
        <v/>
      </c>
      <c r="AH445">
        <f>AE445+AG445</f>
        <v/>
      </c>
      <c r="AI445">
        <f>IFERROR(INDEX(TIMESHEET!$A$1:$AI$5000,MATCH($D445,TIMESHEET!A$1:A$500,0),MATCH("T701",TIMESHEET!$2:$2,0)),0)</f>
        <v/>
      </c>
      <c r="AJ445">
        <f>IFERROR(INDEX(TIMESHEET!$A$1:$AI$5000,MATCH($D445,TIMESHEET!B$1:B$500,0),MATCH("T320",TIMESHEET!$2:$2,0)),0)</f>
        <v/>
      </c>
      <c r="AK445">
        <f>IFERROR(IF(LEFT(INDEX(PIS!O$1:O$500,MATCH(D445,PIS!C$1:C$500)),1)="M",T445/AD445*SUM(AE445:AG445),T445*AD445),0)</f>
        <v/>
      </c>
      <c r="AL445">
        <f>IFERROR(INDEX(ADJ!$A$1:$BZ$1000,MATCH(PAYROLL!D445,ADJ!A$1:A$500,0),MATCH(PAYROLL!AL$2,ADJ!$2:$2,0)),0)</f>
        <v/>
      </c>
      <c r="AM445">
        <f>SUM(AK445:AL445)</f>
        <v/>
      </c>
      <c r="AN445">
        <f>IFERROR(ROUND(V445/$AD445*$AH445,0),0)</f>
        <v/>
      </c>
      <c r="AO445">
        <f>IFERROR(ROUND(W445/$AD445*$AH445,0),0)</f>
        <v/>
      </c>
      <c r="AP445">
        <f>IFERROR(ROUND(X445/$AD445*$AE445,0),0)</f>
        <v/>
      </c>
      <c r="AQ445">
        <f>IFERROR(ROUND(Y445/$AD445*$AH445,0),0)</f>
        <v/>
      </c>
      <c r="AR445">
        <f>IFERROR(ROUND(Z445/$AD445*$AH445,0),0)</f>
        <v/>
      </c>
      <c r="AS445">
        <f>IFERROR(ROUND(AA445/$AD445*$AH445,0),0)</f>
        <v/>
      </c>
      <c r="AT445">
        <f>IFERROR(IF((AE445+AF445+AG445)&gt;13,AB445,ROUND(AB445/AD445*AH445,0)),0)</f>
        <v/>
      </c>
      <c r="AU445">
        <f>IFERROR(INDEX(ADJ!$A$1:$BZ$1000,MATCH(PAYROLL!D445,ADJ!A$1:A$500,0),MATCH(PAYROLL!AU$2,ADJ!$2:$2,0)),0)</f>
        <v/>
      </c>
      <c r="AV445">
        <f>ROUND(SUM(AN445:AU445),0)</f>
        <v/>
      </c>
      <c r="AW445">
        <f>IFERROR(INDEX(TIMESHEET!$A$1:$AI$5000,MATCH(PAYROLL!D445,TIMESHEET!A$1:A$500,0),MATCH("T620",TIMESHEET!$2:$2,0)),0)</f>
        <v/>
      </c>
      <c r="AX445">
        <f>IFERROR(INDEX(TIMESHEET!$A$1:$AI$5000,MATCH(PAYROLL!D445,TIMESHEET!A$1:A$500,0),MATCH("T601",TIMESHEET!$2:$2,0)),0)</f>
        <v/>
      </c>
      <c r="AY445">
        <f>IFERROR(INDEX(TIMESHEET!$A$1:$AI$5000,MATCH(PAYROLL!D445,TIMESHEET!A$1:A$500,0),MATCH("T602",TIMESHEET!$2:$2,0)),0)</f>
        <v/>
      </c>
      <c r="AZ445">
        <f>IFERROR(INDEX(TIMESHEET!$A$1:$AI$5000,MATCH(PAYROLL!D445,TIMESHEET!A$1:A$500,0),MATCH("T603",TIMESHEET!$2:$2,0)),0)</f>
        <v/>
      </c>
      <c r="BA445">
        <f>IFERROR(INDEX(TIMESHEET!$A$1:$AI$5000,MATCH(PAYROLL!D445,TIMESHEET!A$1:A$500,0),MATCH("T611",TIMESHEET!$2:$2,0)),0)</f>
        <v/>
      </c>
      <c r="BB445">
        <f>IFERROR(INDEX(TIMESHEET!$A$1:$AI$5000,MATCH(PAYROLL!D445,TIMESHEET!A$1:A$500,0),MATCH("T612",TIMESHEET!$2:$2,0)),0)</f>
        <v/>
      </c>
      <c r="BC445">
        <f>IFERROR(INDEX(TIMESHEET!$A$1:$AI$5000,MATCH(PAYROLL!D445,TIMESHEET!A$1:A$500,0),MATCH("T613",TIMESHEET!$2:$2,0)),0)</f>
        <v/>
      </c>
      <c r="BD445">
        <f>IFERROR(INDEX(TIMESHEET!$A$1:$AI$5000,MATCH(PAYROLL!D445,TIMESHEET!A$1:A$500,0),MATCH("T500",TIMESHEET!$2:$2,0)),0)</f>
        <v/>
      </c>
      <c r="BE445">
        <f>IFERROR(IF(LEFT(INDEX(PIS!O$1:O$500,MATCH(D445,PIS!C$1:C$500)),1)="M",T445/AD445/8*(AW445+AX445*1.5+AY445*2+AZ445*3+BA445*2.1+BB445*2.7+BC445*3.9+BD445*0.3),T445/8*(AW445+AX445*1.5+AY445*2+AZ445*3+BA445*2.1+BB445*2.7+BC445*3.9+BD445*0.3)),0)</f>
        <v/>
      </c>
      <c r="BF445">
        <f>IFERROR(INDEX(ADJ!$A$1:$BZ$1000,MATCH(PAYROLL!$D445,ADJ!A$1:A$500,0),MATCH(PAYROLL!BF$2,ADJ!$2:$2,0)),0)</f>
        <v/>
      </c>
      <c r="BG445">
        <f>IFERROR(INDEX(ADJ!$A$1:$BZ$1000,MATCH(PAYROLL!D445,ADJ!A$1:A$500,0),MATCH(PAYROLL!BG$2,ADJ!$2:$2,0)),0)</f>
        <v/>
      </c>
      <c r="BH445">
        <f>IFERROR(INDEX(ADJ!$A$1:$BZ$1000,MATCH(PAYROLL!D445,ADJ!A$1:A$500,0),MATCH(PAYROLL!BH$2,ADJ!$2:$2,0)),0)</f>
        <v/>
      </c>
      <c r="BI445">
        <f>IFERROR(INDEX(ADJ!$A$1:$BZ$1000,MATCH(PAYROLL!D445,ADJ!A$1:A$500,0),MATCH(PAYROLL!BI$2,ADJ!$2:$2,0)),0)</f>
        <v/>
      </c>
      <c r="BJ445">
        <f>IFERROR(INDEX(ADJ!$A$1:$BZ$1000,MATCH(PAYROLL!D445,ADJ!A$1:A$500,0),MATCH(PAYROLL!BJ$2,ADJ!$2:$2,0)),0)</f>
        <v/>
      </c>
      <c r="BK445">
        <f>SUM(BF445:BJ445)</f>
        <v/>
      </c>
      <c r="BL445">
        <f>IFERROR(INDEX(ADJ!$A$1:$BZ$1000,MATCH(PAYROLL!D445,ADJ!A$1:A$500,0),MATCH(PAYROLL!BL$2,ADJ!$2:$2,0)),0)</f>
        <v/>
      </c>
      <c r="BM445">
        <f>IFERROR(INDEX(ADJ!$A$1:$BZ$1000,MATCH(PAYROLL!D445,ADJ!A$1:A$500,0),MATCH(PAYROLL!BM$2,ADJ!$2:$2,0)),0)</f>
        <v/>
      </c>
      <c r="BN445">
        <f>IFERROR(INDEX(ADJ!$A$1:$BZ$1000,MATCH(PAYROLL!D445,ADJ!A$1:A$500,0),MATCH(PAYROLL!BN$2,ADJ!$2:$2,0)),0)</f>
        <v/>
      </c>
      <c r="BO445">
        <f>IFERROR(INDEX(ADJ!$A$1:$BZ$1000,MATCH(PAYROLL!D445,ADJ!A$1:A$500,0),MATCH(PAYROLL!BO$2,ADJ!$2:$2,0)),0)</f>
        <v/>
      </c>
      <c r="BP445">
        <f>SUM(AM445,AV445,BE445,BK445,BL445:BO445)</f>
        <v/>
      </c>
      <c r="BQ445">
        <f>BO445</f>
        <v/>
      </c>
      <c r="BR445">
        <f>IFERROR(ROUND(IF(LEFT(INDEX(PIS!O$1:O$500,MATCH(D445,PIS!C$1:C$500)),1)="D",T445/8*(BD445*0.3),IF(LEFT(INDEX(PIS!O$1:O$500,MATCH(D445,PIS!C$1:C$500)),1)="H",T445*($BD445*0.3),T445/$AD445/8*($BD445*0.3))),0),0)</f>
        <v/>
      </c>
      <c r="BS445">
        <f>IF(AP445&lt;1,0,MIN(AP445,730000))</f>
        <v/>
      </c>
      <c r="BT445">
        <f>IFERROR(ROUND((BE445-SUM(AW445:BC445)*T445/AD445/8),0)-BR445,0)</f>
        <v/>
      </c>
      <c r="BU445">
        <f>AO445</f>
        <v/>
      </c>
      <c r="BV445">
        <f>SUM(BQ445:BU445)</f>
        <v/>
      </c>
      <c r="BW445">
        <f>BP445-BV445</f>
        <v/>
      </c>
      <c r="BX445">
        <f>IFERROR(IF(RIGHT(INDEX(PIS!O$1:O$500,MATCH(D445,PIS!C$1:C$500)),5)="Gross",MIN(U445+V445,VLOOKUP("R700",TSC!B:C,2,0)*VLOOKUP("R101",TSC!B:C,2,0))*VLOOKUP("R701",TSC!B:C,2,0)%,0),0)</f>
        <v/>
      </c>
      <c r="BY445">
        <f>IFERROR(IF(RIGHT(INDEX(PIS!O$1:O$500,MATCH(D445,PIS!C$1:C$500)),5)="Gross",MIN(U445+V445,VLOOKUP("R700",TSC!B:C,2,0)*VLOOKUP("R101",TSC!B:C,2,0))*VLOOKUP("T704",TSC!B:C,2,0)%,0),0)</f>
        <v/>
      </c>
      <c r="BZ445">
        <f>IFERROR(IF(RIGHT(INDEX(PIS!O$1:O$500,MATCH(D445,PIS!C$1:C$500)),5)="Gross",MIN(U445+V445,VLOOKUP("R700",TSC!B:C,2,0)*VLOOKUP("1",TSC!F:G,2,0))*VLOOKUP("T705",TSC!B:C,2,0)%,0),0)</f>
        <v/>
      </c>
      <c r="CA445">
        <f>IFERROR(INDEX(ADJ!$A$1:$BZ$1000,MATCH(PAYROLL!D445,ADJ!A$1:A$500,0),MATCH(PAYROLL!CA$2,ADJ!$2:$2,0)),0)</f>
        <v/>
      </c>
      <c r="CB445">
        <f>IFERROR(INDEX(ADJ!$A$1:$BZ$1000,MATCH(PAYROLL!D445,ADJ!A$1:A$500,0),MATCH(PAYROLL!CB$2,ADJ!$2:$2,0)),0)</f>
        <v/>
      </c>
      <c r="CC445">
        <f>SUM(BX445:CB445)</f>
        <v/>
      </c>
      <c r="CD445">
        <f>IFERROR(INDEX(PIS!$A$1:$BZ$1000,MATCH(PAYROLL!D445,PIS!C$1:C$500,0),MATCH(PAYROLL!CD$1,PIS!$1:$1,0)),0)</f>
        <v/>
      </c>
      <c r="CE445">
        <f>IFERROR(IF(OR(INDEX(PIS!P$1:P$500,MATCH(D445,PIS!C$1:C$500,0))="LT2",INDEX(PIS!P$1:P$500,MATCH(D445,PIS!C$1:C$500,0))="P10"),0,SUM(CC445,CD445*VLOOKUP("R601",TSC!B:C,2,0),VLOOKUP("R602",TSC!B:C,2,0))),0)</f>
        <v/>
      </c>
      <c r="CF445">
        <f>MAX(BW445-CE445,0)</f>
        <v/>
      </c>
      <c r="CG445">
        <f>IFERROR(IF(OR(RIGHT(INDEX(PIS!P$1:P$500,MATCH(D445,PIS!C$1:C$500)),5)="P10",RIGHT(INDEX(PIS!P$1:P$500,MATCH(D445,PIS!C$1:C$500)),5)="CK"),0,IF(CF445&lt;=5000000,CF445*5%,IF(CF445&lt;=10000000,CF445*10%-250000,IF(CF445&lt;=18000000,CF445*15%-750000,IF(CF445&lt;=32000000,CF445*20%-1650000,IF(CF445&lt;=52000000,CF445*25%-3250000,IF(CF445&lt;=80000000,BH445*30%-5850000,CF445*35%-9850000))))))),0)</f>
        <v/>
      </c>
      <c r="CH445">
        <f>IFERROR(IF(OR(INDEX(PIS!P$1:P$500,MATCH(D445,PIS!C$1:C$500))="LT",INDEX(PIS!P$1:P$500,MATCH(D445,PIS!C$1:C$500))="CK"),0,IF(CF445&lt;2000000,0,CF445*10%)),0)</f>
        <v/>
      </c>
      <c r="CI445">
        <f>IFERROR(INDEX(ADJ!$A$1:$BZ$1000,MATCH(PAYROLL!D445,ADJ!A$1:A$500,0),MATCH(PAYROLL!CI$2,ADJ!$2:$2,0)),0)</f>
        <v/>
      </c>
      <c r="CJ445">
        <f>IFERROR(INDEX(ADJ!$A$1:$BZ$1000,MATCH(PAYROLL!D445,ADJ!A$1:A$500,0),MATCH(PAYROLL!CJ$2,ADJ!$2:$2,0)),0)</f>
        <v/>
      </c>
      <c r="CK445">
        <f>IFERROR(INDEX(ADJ!$A$1:$BZ$1000,MATCH(PAYROLL!D445,ADJ!A$1:A$500,0),MATCH(PAYROLL!CK$2,ADJ!$2:$2,0)),0)</f>
        <v/>
      </c>
      <c r="CL445">
        <f>SUM(CG445:CK445)</f>
        <v/>
      </c>
      <c r="CM445">
        <f>ROUND(SUM(CH445:CK445),0)</f>
        <v/>
      </c>
      <c r="CN445">
        <f>IFERROR(INDEX(CSDA!D$1:D$500,MATCH($CN$2,CSDA!C$1:C$500,0))*INDEX(PIS!V$1:V$500,MATCH(D445,PIS!C$1:C$500))+INDEX(ADJ!$A$1:$BZ$1000,MATCH(PAYROLL!D445,ADJ!A$1:A$500,0),MATCH(PAYROLL!CN$2,ADJ!$2:$2,0)),0)</f>
        <v/>
      </c>
      <c r="CO445">
        <f>IFERROR(INDEX(ADJ!$A$1:$BZ$1000,MATCH(PAYROLL!D445,ADJ!A$1:A$500,0),MATCH(PAYROLL!CO$2,ADJ!$2:$2,0)),0)</f>
        <v/>
      </c>
      <c r="CP445">
        <f>IFERROR(INDEX(ADJ!$A$1:$BZ$1000,MATCH(PAYROLL!D445,ADJ!A$1:A$500,0),MATCH(PAYROLL!CP$2,ADJ!$2:$2,0)),0)</f>
        <v/>
      </c>
      <c r="CQ445">
        <f>BP445-CL445-CI445-CM445-CN445-CO445-CP445-CC445</f>
        <v/>
      </c>
      <c r="CR445">
        <f>IFERROR(IF(RIGHT(INDEX(PIS!O$1:O$500,MATCH(D445,PIS!C$1:C$500,0)),5)="Gross",MIN(U445+V445,VLOOKUP("R700",TSC!B:C,2,0)*VLOOKUP("R101",TSC!B:C,2,0))*(VLOOKUP("T711",TSC!B:C,2,0)+VLOOKUP("T712",TSC!B:C,2,0))%,MIN(T445+V445,VLOOKUP("R700",TSC!B:C,2,0)*VLOOKUP("R101",TSC!B:C,2,0))*(VLOOKUP("T711",TSC!B:C,2,0)+VLOOKUP("T712",TSC!B:C,2,0)+VLOOKUP("R701",TSC!B:C,2,0))%),0)</f>
        <v/>
      </c>
      <c r="CS445">
        <f>IFERROR(IF(RIGHT(INDEX(PIS!O$1:O$500,MATCH(D445,PIS!C$1:C$500,0)),5)="Gross",MIN(U445+V445,VLOOKUP("R700",TSC!B:C,2,0)*VLOOKUP("R101",TSC!B:C,2,0))*(VLOOKUP("T714",TSC!B:C,2,0))%,MIN(T445+V445,VLOOKUP("R700",TSC!B:C,2,0)*VLOOKUP("R101",TSC!B:C,2,0))*(VLOOKUP("T704",TSC!B:C,2,0)+VLOOKUP("T714",TSC!B:C,2,0))%),0)</f>
        <v/>
      </c>
      <c r="CT445">
        <f>IFERROR(IF(RIGHT(INDEX(PIS!O$1:O$500,MATCH(D445,PIS!C$1:C$500,0)),5)="Gross",MIN(U445+V445,VLOOKUP("R700",TSC!B:C,2,0)*VLOOKUP("R101",TSC!B:C,2,0))*VLOOKUP("T705",TSC!B:C,2,0)%,MIN(T445+V445,VLOOKUP("R700",TSC!B:C,2,0)*VLOOKUP("R101",TSC!B:C,2,0))*VLOOKUP("T705",TSC!B:C,2,0)%),0)</f>
        <v/>
      </c>
      <c r="CU445">
        <f>IFERROR(IF(RIGHT(INDEX(PIS!O$1:O$500,MATCH(D445,PIS!C$1:C$500,0)),5)="Gross",MIN(U445+V445,VLOOKUP("R700",TSC!B:C,2,0)*VLOOKUP("R101",TSC!B:C,2,0))*(VLOOKUP("T713",TSC!B:C,2,0))%,MIN(T445+V445,VLOOKUP("R700",TSC!B:C,2,0)*VLOOKUP("R101",TSC!B:C,2,0))*(VLOOKUP("T713",TSC!B:C,2,0))%),0)</f>
        <v/>
      </c>
      <c r="CV445">
        <f>IFERROR(INDEX(ADJ!$A$1:$BZ$1000,MATCH(PAYROLL!D445,ADJ!A$1:A$500,0),MATCH(PAYROLL!CV$2,ADJ!$2:$2,0)),0)</f>
        <v/>
      </c>
      <c r="CW445">
        <f>IFERROR(INDEX(ADJ!$A$1:$BZ$1000,MATCH(PAYROLL!D445,ADJ!A$1:A$500,0),MATCH(PAYROLL!CW$2,ADJ!$2:$2,0)),0)</f>
        <v/>
      </c>
      <c r="CX445">
        <f>SUM(CR445:CW445)</f>
        <v/>
      </c>
      <c r="CY445">
        <f>ROUND(IF(CR445&gt;0,T445+V445*VLOOKUP("R202",TSC!$B$1:$C$500,2,0),0),0)</f>
        <v/>
      </c>
      <c r="CZ445">
        <f>IFERROR(INDEX(CSDA!D$1:D$500,MATCH($CZ$2,CSDA!C$1:C$500,0)),0)</f>
        <v/>
      </c>
      <c r="DA445">
        <f>ROUND(T445*0.7%,0)</f>
        <v/>
      </c>
      <c r="DB445">
        <f>ROUND(T445/12,0)</f>
        <v/>
      </c>
      <c r="DC445">
        <f ref="DC445" t="array">IFERROR(INDEX(CSDA!D$1:D$500,MATCH("Trích giữ"&amp;PAYROLL!DC$2,CSDA!A$1:A$500&amp;CSDA!C$1:C$500,0)),0)</f>
        <v/>
      </c>
      <c r="DD445">
        <f ref="DD445" t="array">IFERROR(INDEX(CSDA!D$1:D$500,MATCH("Trích giữ"&amp;PAYROLL!DD$2,CSDA!A$1:A$500&amp;CSDA!C$1:C$500,0)),0)</f>
        <v/>
      </c>
      <c r="DE445">
        <f ref="DE445" t="array">IFERROR(INDEX(CSDA!D$1:D$500,MATCH("Trích giữ"&amp;PAYROLL!DE$2,CSDA!A$1:A$500&amp;CSDA!C$1:C$500,0)),0)</f>
        <v/>
      </c>
      <c r="DF445">
        <f>IFERROR(INDEX(CSDA!D$1:D$500,MATCH(PAYROLL!DF$2,CSDA!C$1:C$500,0)),0)</f>
        <v/>
      </c>
      <c r="DG445">
        <f ref="DG445" t="array">IFERROR(INDEX(CSDA!D$1:D$500,MATCH("Trích giữ"&amp;PAYROLL!DG$2,CSDA!A$1:A$500&amp;CSDA!C$1:C$500,0)),0)</f>
        <v/>
      </c>
      <c r="DH445">
        <f>ROUND(T445/26,0)</f>
        <v/>
      </c>
      <c r="DI445">
        <f ref="DI445" t="array">IFERROR(INDEX(CSDA!D$1:D$500,MATCH("Trích giữ"&amp;PAYROLL!DI$2,CSDA!A$1:A$500&amp;CSDA!C$1:C$500,0)),0)</f>
        <v/>
      </c>
      <c r="DJ445">
        <f>IF(U445=0,T445*21.5%-BL445,0)</f>
        <v/>
      </c>
      <c r="DK445">
        <f ref="DK445" t="array">IFERROR(INDEX(CSDA!D$1:D$500,MATCH("Trích giữ"&amp;PAYROLL!DK$2,CSDA!A$1:A$500&amp;CSDA!C$1:C$500,0)),0)</f>
        <v/>
      </c>
      <c r="DL445">
        <f>IFERROR(INDEX(CSDA!D$1:D$500,MATCH(PAYROLL!DL$2,CSDA!C$1:C$500,0))/12,0)</f>
        <v/>
      </c>
      <c r="DM445">
        <f>SUM(DB445:DL445)</f>
        <v/>
      </c>
      <c r="DN445">
        <f>IFERROR(INDEX(ADJ!$A$1:$BZ$1000,MATCH(PAYROLL!D445,ADJ!A$1:A$500,0),MATCH(PAYROLL!DN$2,ADJ!$2:$2,0)),0)</f>
        <v/>
      </c>
      <c r="DO445">
        <f>IFERROR(SUM(BP445,DM445:DN445,CX445:DA445)-DT445,0)</f>
        <v/>
      </c>
      <c r="DP445">
        <f ref="DP445" t="array">SUM(BW445*IFERROR(INDEX(CSDA!D$1:D$500,MATCH(BW$2,CSDA!C$1:C$500,0)),0)%,CX445*IFERROR(INDEX(CSDA!D$1:D$500,MATCH(CX$2,CSDA!C$1:C$500,0)),0)%,DA445*IFERROR(INDEX(CSDA!D$1:D$500,MATCH(DA$2,CSDA!C$1:C$500,0)),0)%,DB445*IFERROR(INDEX(CSDA!D$1:D$500,MATCH(DB$2,CSDA!C$1:C$500,0)),0)%,DF445*IFERROR(INDEX(CSDA!D$1:D$500,MATCH("Phí dịch vụ"&amp;PAYROLL!DF$2,CSDA!A$1:A$500&amp;CSDA!C$1:C$500,0)),0)%,DC445*IFERROR(INDEX(CSDA!D$1:D$500,MATCH("Phí dịch vụ"&amp;PAYROLL!DC$2,CSDA!A$1:A$500&amp;CSDA!C$1:C$500,0)),0)%,DH445*IFERROR(INDEX(CSDA!D$1:D$500,MATCH("Phí dịch vụ"&amp;PAYROLL!DH$2,CSDA!A$1:A$500&amp;CSDA!C$1:C$500,0)),0)%,DJ445*IFERROR(INDEX(CSDA!D$1:D$500,MATCH("Phí dịch vụ"&amp;PAYROLL!DJ$2,CSDA!A$1:A$500&amp;CSDA!C$1:C$500,0)),0)%,BN445*IFERROR(INDEX(CSDA!D$1:D$500,MATCH(BN$2,CSDA!C$1:C$500,0)),0)%)-BN445*7%</f>
        <v/>
      </c>
      <c r="DQ445">
        <f>IFERROR(INDEX(ADJ!$A$1:$BZ$1000,MATCH(PAYROLL!D445,ADJ!A$1:A$500,0),MATCH(PAYROLL!DQ$2,ADJ!$2:$2,0)),0)</f>
        <v/>
      </c>
      <c r="DR445">
        <f>IFERROR(INDEX(ADJ!$A$1:$BZ$1000,MATCH(PAYROLL!D445,ADJ!A$1:A$500,0),MATCH(PAYROLL!DR$2,ADJ!$2:$2,0)),0)</f>
        <v/>
      </c>
      <c r="DS445">
        <f>SUM(DP445:DR445)</f>
        <v/>
      </c>
      <c r="DT445">
        <f>EK445</f>
        <v/>
      </c>
      <c r="DU445">
        <f>SUM(DO445:DR445)</f>
        <v/>
      </c>
      <c r="DV445">
        <f>ROUND(DU445*0.1,0)</f>
        <v/>
      </c>
      <c r="DW445">
        <f>DU445+DV445</f>
        <v/>
      </c>
      <c r="DZ445">
        <f>IFERROR(INDEX(ADJ!$A$1:$BZ$1000,MATCH(PAYROLL!$D445,ADJ!A$1:A$500,0),MATCH(PAYROLL!DZ$2,ADJ!$2:$2,0)),0)</f>
        <v/>
      </c>
      <c r="EA445">
        <f>IFERROR(INDEX(ADJ!$A$1:$BZ$1000,MATCH(PAYROLL!$D445,ADJ!A$1:A$500,0),MATCH(PAYROLL!EA$2,ADJ!$2:$2,0)),0)</f>
        <v/>
      </c>
      <c r="EB445">
        <f>IFERROR(INDEX(ADJ!$A$1:$BZ$1000,MATCH(PAYROLL!$D445,ADJ!A$1:A$500,0),MATCH(PAYROLL!EB$2,ADJ!$2:$2,0)),0)</f>
        <v/>
      </c>
      <c r="EC445">
        <f>IFERROR(INDEX(ADJ!$A$1:$BZ$1000,MATCH(PAYROLL!$D445,ADJ!A$1:A$500,0),MATCH(PAYROLL!EC$2,ADJ!$2:$2,0)),0)</f>
        <v/>
      </c>
      <c r="ED445">
        <f>IFERROR(INDEX(ADJ!$A$1:$BZ$1000,MATCH(PAYROLL!$D445,ADJ!A$1:A$500,0),MATCH(PAYROLL!ED$2,ADJ!$2:$2,0)),0)</f>
        <v/>
      </c>
      <c r="EE445">
        <f>IFERROR(INDEX(ADJ!$A$1:$BZ$1000,MATCH(PAYROLL!$D445,ADJ!A$1:A$500,0),MATCH(PAYROLL!EE$2,ADJ!$2:$2,0)),0)</f>
        <v/>
      </c>
      <c r="EF445">
        <f>IFERROR(INDEX(ADJ!$A$1:$BZ$1000,MATCH(PAYROLL!$D445,ADJ!A$1:A$500,0),MATCH(PAYROLL!EF$2,ADJ!$2:$2,0)),0)</f>
        <v/>
      </c>
      <c r="EG445">
        <f>IFERROR(INDEX(ADJ!$A$1:$BZ$1000,MATCH(PAYROLL!$D445,ADJ!A$1:A$500,0),MATCH(PAYROLL!EG$2,ADJ!$2:$2,0)),0)</f>
        <v/>
      </c>
      <c r="EH445">
        <f>IFERROR(INDEX(ADJ!$A$1:$BZ$1000,MATCH(PAYROLL!$D445,ADJ!A$1:A$500,0),MATCH(PAYROLL!EH$2,ADJ!$2:$2,0)),0)</f>
        <v/>
      </c>
      <c r="EI445">
        <f>IFERROR(INDEX(ADJ!$A$1:$BZ$1000,MATCH(PAYROLL!D445,ADJ!A$1:A$500,0),MATCH(PAYROLL!EI$2,ADJ!$2:$2,0)),0)</f>
        <v/>
      </c>
      <c r="EJ445">
        <f>IFERROR(INDEX(ADJ!$A$1:$BZ$1000,MATCH(PAYROLL!$D445,ADJ!A$1:A$500,0),MATCH(PAYROLL!EJ$2,ADJ!$2:$2,0)),0)</f>
        <v/>
      </c>
      <c r="EK445">
        <f>SUM(DZ445:EJ445)</f>
        <v/>
      </c>
    </row>
    <row r="446">
      <c r="A446" t="n">
        <v>444</v>
      </c>
      <c r="B446" t="inlineStr">
        <is>
          <t>Lưu Ngọc Thanh</t>
        </is>
      </c>
      <c r="D446" t="inlineStr">
        <is>
          <t>149684-03</t>
        </is>
      </c>
      <c r="S446">
        <f>IFERROR(INDEX(PIS!$A$1:$BZ$1000,MATCH($D446,PIS!C$1:C$500,0),MATCH("Lương CB tháng trước",PIS!$1:$1,0)),0)</f>
        <v/>
      </c>
      <c r="T446">
        <f>IFERROR(INDEX(PIS!$A$1:$BZ$1000,MATCH($D446,PIS!C$1:C$500,0),MATCH("Lương CB hiện tại",PIS!$1:$1,0)),0)</f>
        <v/>
      </c>
      <c r="U446">
        <f>IFERROR(INDEX(PIS!$A$1:$BZ$1000,MATCH($D446,PIS!C$1:C$500,0),MATCH("Lương đóng BHBB",PIS!$1:$1,0)),0)</f>
        <v/>
      </c>
      <c r="V446">
        <f>IFERROR(INDEX(PIS!$A$1:$BZ$1000,MATCH($D446,PIS!C$1:C$500,0),MATCH(V$2,PIS!$2:$2,0)),0)</f>
        <v/>
      </c>
      <c r="W446">
        <f>IFERROR(INDEX(PIS!$A$1:$BZ$1000,MATCH($D446,PIS!C$1:C$500,0),MATCH(W$2,PIS!$2:$2,0)),0)</f>
        <v/>
      </c>
      <c r="X446">
        <f>IFERROR(INDEX(PIS!$A$1:$BZ$1000,MATCH($D446,PIS!C$1:C$500,0),MATCH(X$2,PIS!$2:$2,0)),0)</f>
        <v/>
      </c>
      <c r="Y446">
        <f>IFERROR(INDEX(PIS!$A$1:$BZ$1000,MATCH($D446,PIS!C$1:C$500,0),MATCH(Y$2,PIS!$2:$2,0)),0)</f>
        <v/>
      </c>
      <c r="Z446">
        <f>IFERROR(INDEX(PIS!$A$1:$BZ$1000,MATCH($D446,PIS!C$1:C$500,0),MATCH(Z$2,PIS!$2:$2,0)),0)</f>
        <v/>
      </c>
      <c r="AA446">
        <f>IFERROR(INDEX(PIS!$A$1:$BZ$1000,MATCH($D446,PIS!C$1:C$500,0),MATCH(AA$2,PIS!$2:$2,0)),0)</f>
        <v/>
      </c>
      <c r="AB446">
        <f>IFERROR(INDEX(PIS!$A$1:$BZ$1000,MATCH($D446,PIS!C$1:C$500,0),MATCH(AB$2,PIS!$2:$2,0)),0)</f>
        <v/>
      </c>
      <c r="AC446">
        <f>SUM(V446:AB446)</f>
        <v/>
      </c>
      <c r="AD446">
        <f>IFERROR(INDEX(TIMESHEET!$A$1:$AI$5000,MATCH($D446,TIMESHEET!A$1:A$500,0),MATCH("T100",TIMESHEET!$2:$2,0))-2,0)</f>
        <v/>
      </c>
      <c r="AE446">
        <f>IFERROR(INDEX(TIMESHEET!$A$1:$AI$5000,MATCH($D446,TIMESHEET!A$1:A$500,0),MATCH("T202",TIMESHEET!$2:$2,0)),0)</f>
        <v/>
      </c>
      <c r="AF446">
        <f>IFERROR(INDEX(TIMESHEET!$A$1:$AI$5000,MATCH($D446,TIMESHEET!A$1:A$500,0),MATCH("T302",TIMESHEET!$2:$2,0)),0)</f>
        <v/>
      </c>
      <c r="AG446">
        <f>IFERROR(INDEX(TIMESHEET!$A$1:$AI$5000,MATCH($D446,TIMESHEET!A$1:A$500,0),MATCH("T406",TIMESHEET!$2:$2,0)),0)</f>
        <v/>
      </c>
      <c r="AH446">
        <f>AE446+AG446</f>
        <v/>
      </c>
      <c r="AI446">
        <f>IFERROR(INDEX(TIMESHEET!$A$1:$AI$5000,MATCH($D446,TIMESHEET!A$1:A$500,0),MATCH("T701",TIMESHEET!$2:$2,0)),0)</f>
        <v/>
      </c>
      <c r="AJ446">
        <f>IFERROR(INDEX(TIMESHEET!$A$1:$AI$5000,MATCH($D446,TIMESHEET!B$1:B$500,0),MATCH("T320",TIMESHEET!$2:$2,0)),0)</f>
        <v/>
      </c>
      <c r="AK446">
        <f>IFERROR(IF(LEFT(INDEX(PIS!O$1:O$500,MATCH(D446,PIS!C$1:C$500)),1)="M",T446/AD446*SUM(AE446:AG446),T446*AD446),0)</f>
        <v/>
      </c>
      <c r="AL446">
        <f>IFERROR(INDEX(ADJ!$A$1:$BZ$1000,MATCH(PAYROLL!D446,ADJ!A$1:A$500,0),MATCH(PAYROLL!AL$2,ADJ!$2:$2,0)),0)</f>
        <v/>
      </c>
      <c r="AM446">
        <f>SUM(AK446:AL446)</f>
        <v/>
      </c>
      <c r="AN446">
        <f>IFERROR(ROUND(V446/$AD446*$AH446,0),0)</f>
        <v/>
      </c>
      <c r="AO446">
        <f>IFERROR(ROUND(W446/$AD446*$AH446,0),0)</f>
        <v/>
      </c>
      <c r="AP446">
        <f>IFERROR(ROUND(X446/$AD446*$AE446,0),0)</f>
        <v/>
      </c>
      <c r="AQ446">
        <f>IFERROR(ROUND(Y446/$AD446*$AH446,0),0)</f>
        <v/>
      </c>
      <c r="AR446">
        <f>IFERROR(ROUND(Z446/$AD446*$AH446,0),0)</f>
        <v/>
      </c>
      <c r="AS446">
        <f>IFERROR(ROUND(AA446/$AD446*$AH446,0),0)</f>
        <v/>
      </c>
      <c r="AT446">
        <f>IFERROR(IF((AE446+AF446+AG446)&gt;13,AB446,ROUND(AB446/AD446*AH446,0)),0)</f>
        <v/>
      </c>
      <c r="AU446">
        <f>IFERROR(INDEX(ADJ!$A$1:$BZ$1000,MATCH(PAYROLL!D446,ADJ!A$1:A$500,0),MATCH(PAYROLL!AU$2,ADJ!$2:$2,0)),0)</f>
        <v/>
      </c>
      <c r="AV446">
        <f>ROUND(SUM(AN446:AU446),0)</f>
        <v/>
      </c>
      <c r="AW446">
        <f>IFERROR(INDEX(TIMESHEET!$A$1:$AI$5000,MATCH(PAYROLL!D446,TIMESHEET!A$1:A$500,0),MATCH("T620",TIMESHEET!$2:$2,0)),0)</f>
        <v/>
      </c>
      <c r="AX446">
        <f>IFERROR(INDEX(TIMESHEET!$A$1:$AI$5000,MATCH(PAYROLL!D446,TIMESHEET!A$1:A$500,0),MATCH("T601",TIMESHEET!$2:$2,0)),0)</f>
        <v/>
      </c>
      <c r="AY446">
        <f>IFERROR(INDEX(TIMESHEET!$A$1:$AI$5000,MATCH(PAYROLL!D446,TIMESHEET!A$1:A$500,0),MATCH("T602",TIMESHEET!$2:$2,0)),0)</f>
        <v/>
      </c>
      <c r="AZ446">
        <f>IFERROR(INDEX(TIMESHEET!$A$1:$AI$5000,MATCH(PAYROLL!D446,TIMESHEET!A$1:A$500,0),MATCH("T603",TIMESHEET!$2:$2,0)),0)</f>
        <v/>
      </c>
      <c r="BA446">
        <f>IFERROR(INDEX(TIMESHEET!$A$1:$AI$5000,MATCH(PAYROLL!D446,TIMESHEET!A$1:A$500,0),MATCH("T611",TIMESHEET!$2:$2,0)),0)</f>
        <v/>
      </c>
      <c r="BB446">
        <f>IFERROR(INDEX(TIMESHEET!$A$1:$AI$5000,MATCH(PAYROLL!D446,TIMESHEET!A$1:A$500,0),MATCH("T612",TIMESHEET!$2:$2,0)),0)</f>
        <v/>
      </c>
      <c r="BC446">
        <f>IFERROR(INDEX(TIMESHEET!$A$1:$AI$5000,MATCH(PAYROLL!D446,TIMESHEET!A$1:A$500,0),MATCH("T613",TIMESHEET!$2:$2,0)),0)</f>
        <v/>
      </c>
      <c r="BD446">
        <f>IFERROR(INDEX(TIMESHEET!$A$1:$AI$5000,MATCH(PAYROLL!D446,TIMESHEET!A$1:A$500,0),MATCH("T500",TIMESHEET!$2:$2,0)),0)</f>
        <v/>
      </c>
      <c r="BE446">
        <f>IFERROR(IF(LEFT(INDEX(PIS!O$1:O$500,MATCH(D446,PIS!C$1:C$500)),1)="M",T446/AD446/8*(AW446+AX446*1.5+AY446*2+AZ446*3+BA446*2.1+BB446*2.7+BC446*3.9+BD446*0.3),T446/8*(AW446+AX446*1.5+AY446*2+AZ446*3+BA446*2.1+BB446*2.7+BC446*3.9+BD446*0.3)),0)</f>
        <v/>
      </c>
      <c r="BF446">
        <f>IFERROR(INDEX(ADJ!$A$1:$BZ$1000,MATCH(PAYROLL!$D446,ADJ!A$1:A$500,0),MATCH(PAYROLL!BF$2,ADJ!$2:$2,0)),0)</f>
        <v/>
      </c>
      <c r="BG446">
        <f>IFERROR(INDEX(ADJ!$A$1:$BZ$1000,MATCH(PAYROLL!D446,ADJ!A$1:A$500,0),MATCH(PAYROLL!BG$2,ADJ!$2:$2,0)),0)</f>
        <v/>
      </c>
      <c r="BH446">
        <f>IFERROR(INDEX(ADJ!$A$1:$BZ$1000,MATCH(PAYROLL!D446,ADJ!A$1:A$500,0),MATCH(PAYROLL!BH$2,ADJ!$2:$2,0)),0)</f>
        <v/>
      </c>
      <c r="BI446">
        <f>IFERROR(INDEX(ADJ!$A$1:$BZ$1000,MATCH(PAYROLL!D446,ADJ!A$1:A$500,0),MATCH(PAYROLL!BI$2,ADJ!$2:$2,0)),0)</f>
        <v/>
      </c>
      <c r="BJ446">
        <f>IFERROR(INDEX(ADJ!$A$1:$BZ$1000,MATCH(PAYROLL!D446,ADJ!A$1:A$500,0),MATCH(PAYROLL!BJ$2,ADJ!$2:$2,0)),0)</f>
        <v/>
      </c>
      <c r="BK446">
        <f>SUM(BF446:BJ446)</f>
        <v/>
      </c>
      <c r="BL446">
        <f>IFERROR(INDEX(ADJ!$A$1:$BZ$1000,MATCH(PAYROLL!D446,ADJ!A$1:A$500,0),MATCH(PAYROLL!BL$2,ADJ!$2:$2,0)),0)</f>
        <v/>
      </c>
      <c r="BM446">
        <f>IFERROR(INDEX(ADJ!$A$1:$BZ$1000,MATCH(PAYROLL!D446,ADJ!A$1:A$500,0),MATCH(PAYROLL!BM$2,ADJ!$2:$2,0)),0)</f>
        <v/>
      </c>
      <c r="BN446">
        <f>IFERROR(INDEX(ADJ!$A$1:$BZ$1000,MATCH(PAYROLL!D446,ADJ!A$1:A$500,0),MATCH(PAYROLL!BN$2,ADJ!$2:$2,0)),0)</f>
        <v/>
      </c>
      <c r="BO446">
        <f>IFERROR(INDEX(ADJ!$A$1:$BZ$1000,MATCH(PAYROLL!D446,ADJ!A$1:A$500,0),MATCH(PAYROLL!BO$2,ADJ!$2:$2,0)),0)</f>
        <v/>
      </c>
      <c r="BP446">
        <f>SUM(AM446,AV446,BE446,BK446,BL446:BO446)</f>
        <v/>
      </c>
      <c r="BQ446">
        <f>BO446</f>
        <v/>
      </c>
      <c r="BR446">
        <f>IFERROR(ROUND(IF(LEFT(INDEX(PIS!O$1:O$500,MATCH(D446,PIS!C$1:C$500)),1)="D",T446/8*(BD446*0.3),IF(LEFT(INDEX(PIS!O$1:O$500,MATCH(D446,PIS!C$1:C$500)),1)="H",T446*($BD446*0.3),T446/$AD446/8*($BD446*0.3))),0),0)</f>
        <v/>
      </c>
      <c r="BS446">
        <f>IF(AP446&lt;1,0,MIN(AP446,730000))</f>
        <v/>
      </c>
      <c r="BT446">
        <f>IFERROR(ROUND((BE446-SUM(AW446:BC446)*T446/AD446/8),0)-BR446,0)</f>
        <v/>
      </c>
      <c r="BU446">
        <f>AO446</f>
        <v/>
      </c>
      <c r="BV446">
        <f>SUM(BQ446:BU446)</f>
        <v/>
      </c>
      <c r="BW446">
        <f>BP446-BV446</f>
        <v/>
      </c>
      <c r="BX446">
        <f>IFERROR(IF(RIGHT(INDEX(PIS!O$1:O$500,MATCH(D446,PIS!C$1:C$500)),5)="Gross",MIN(U446+V446,VLOOKUP("R700",TSC!B:C,2,0)*VLOOKUP("R101",TSC!B:C,2,0))*VLOOKUP("R701",TSC!B:C,2,0)%,0),0)</f>
        <v/>
      </c>
      <c r="BY446">
        <f>IFERROR(IF(RIGHT(INDEX(PIS!O$1:O$500,MATCH(D446,PIS!C$1:C$500)),5)="Gross",MIN(U446+V446,VLOOKUP("R700",TSC!B:C,2,0)*VLOOKUP("R101",TSC!B:C,2,0))*VLOOKUP("T704",TSC!B:C,2,0)%,0),0)</f>
        <v/>
      </c>
      <c r="BZ446">
        <f>IFERROR(IF(RIGHT(INDEX(PIS!O$1:O$500,MATCH(D446,PIS!C$1:C$500)),5)="Gross",MIN(U446+V446,VLOOKUP("R700",TSC!B:C,2,0)*VLOOKUP("1",TSC!F:G,2,0))*VLOOKUP("T705",TSC!B:C,2,0)%,0),0)</f>
        <v/>
      </c>
      <c r="CA446">
        <f>IFERROR(INDEX(ADJ!$A$1:$BZ$1000,MATCH(PAYROLL!D446,ADJ!A$1:A$500,0),MATCH(PAYROLL!CA$2,ADJ!$2:$2,0)),0)</f>
        <v/>
      </c>
      <c r="CB446">
        <f>IFERROR(INDEX(ADJ!$A$1:$BZ$1000,MATCH(PAYROLL!D446,ADJ!A$1:A$500,0),MATCH(PAYROLL!CB$2,ADJ!$2:$2,0)),0)</f>
        <v/>
      </c>
      <c r="CC446">
        <f>SUM(BX446:CB446)</f>
        <v/>
      </c>
      <c r="CD446">
        <f>IFERROR(INDEX(PIS!$A$1:$BZ$1000,MATCH(PAYROLL!D446,PIS!C$1:C$500,0),MATCH(PAYROLL!CD$1,PIS!$1:$1,0)),0)</f>
        <v/>
      </c>
      <c r="CE446">
        <f>IFERROR(IF(OR(INDEX(PIS!P$1:P$500,MATCH(D446,PIS!C$1:C$500,0))="LT2",INDEX(PIS!P$1:P$500,MATCH(D446,PIS!C$1:C$500,0))="P10"),0,SUM(CC446,CD446*VLOOKUP("R601",TSC!B:C,2,0),VLOOKUP("R602",TSC!B:C,2,0))),0)</f>
        <v/>
      </c>
      <c r="CF446">
        <f>MAX(BW446-CE446,0)</f>
        <v/>
      </c>
      <c r="CG446">
        <f>IFERROR(IF(OR(RIGHT(INDEX(PIS!P$1:P$500,MATCH(D446,PIS!C$1:C$500)),5)="P10",RIGHT(INDEX(PIS!P$1:P$500,MATCH(D446,PIS!C$1:C$500)),5)="CK"),0,IF(CF446&lt;=5000000,CF446*5%,IF(CF446&lt;=10000000,CF446*10%-250000,IF(CF446&lt;=18000000,CF446*15%-750000,IF(CF446&lt;=32000000,CF446*20%-1650000,IF(CF446&lt;=52000000,CF446*25%-3250000,IF(CF446&lt;=80000000,BH446*30%-5850000,CF446*35%-9850000))))))),0)</f>
        <v/>
      </c>
      <c r="CH446">
        <f>IFERROR(IF(OR(INDEX(PIS!P$1:P$500,MATCH(D446,PIS!C$1:C$500))="LT",INDEX(PIS!P$1:P$500,MATCH(D446,PIS!C$1:C$500))="CK"),0,IF(CF446&lt;2000000,0,CF446*10%)),0)</f>
        <v/>
      </c>
      <c r="CI446">
        <f>IFERROR(INDEX(ADJ!$A$1:$BZ$1000,MATCH(PAYROLL!D446,ADJ!A$1:A$500,0),MATCH(PAYROLL!CI$2,ADJ!$2:$2,0)),0)</f>
        <v/>
      </c>
      <c r="CJ446">
        <f>IFERROR(INDEX(ADJ!$A$1:$BZ$1000,MATCH(PAYROLL!D446,ADJ!A$1:A$500,0),MATCH(PAYROLL!CJ$2,ADJ!$2:$2,0)),0)</f>
        <v/>
      </c>
      <c r="CK446">
        <f>IFERROR(INDEX(ADJ!$A$1:$BZ$1000,MATCH(PAYROLL!D446,ADJ!A$1:A$500,0),MATCH(PAYROLL!CK$2,ADJ!$2:$2,0)),0)</f>
        <v/>
      </c>
      <c r="CL446">
        <f>SUM(CG446:CK446)</f>
        <v/>
      </c>
      <c r="CM446">
        <f>ROUND(SUM(CH446:CK446),0)</f>
        <v/>
      </c>
      <c r="CN446">
        <f>IFERROR(INDEX(CSDA!D$1:D$500,MATCH($CN$2,CSDA!C$1:C$500,0))*INDEX(PIS!V$1:V$500,MATCH(D446,PIS!C$1:C$500))+INDEX(ADJ!$A$1:$BZ$1000,MATCH(PAYROLL!D446,ADJ!A$1:A$500,0),MATCH(PAYROLL!CN$2,ADJ!$2:$2,0)),0)</f>
        <v/>
      </c>
      <c r="CO446">
        <f>IFERROR(INDEX(ADJ!$A$1:$BZ$1000,MATCH(PAYROLL!D446,ADJ!A$1:A$500,0),MATCH(PAYROLL!CO$2,ADJ!$2:$2,0)),0)</f>
        <v/>
      </c>
      <c r="CP446">
        <f>IFERROR(INDEX(ADJ!$A$1:$BZ$1000,MATCH(PAYROLL!D446,ADJ!A$1:A$500,0),MATCH(PAYROLL!CP$2,ADJ!$2:$2,0)),0)</f>
        <v/>
      </c>
      <c r="CQ446">
        <f>BP446-CL446-CI446-CM446-CN446-CO446-CP446-CC446</f>
        <v/>
      </c>
      <c r="CR446">
        <f>IFERROR(IF(RIGHT(INDEX(PIS!O$1:O$500,MATCH(D446,PIS!C$1:C$500,0)),5)="Gross",MIN(U446+V446,VLOOKUP("R700",TSC!B:C,2,0)*VLOOKUP("R101",TSC!B:C,2,0))*(VLOOKUP("T711",TSC!B:C,2,0)+VLOOKUP("T712",TSC!B:C,2,0))%,MIN(T446+V446,VLOOKUP("R700",TSC!B:C,2,0)*VLOOKUP("R101",TSC!B:C,2,0))*(VLOOKUP("T711",TSC!B:C,2,0)+VLOOKUP("T712",TSC!B:C,2,0)+VLOOKUP("R701",TSC!B:C,2,0))%),0)</f>
        <v/>
      </c>
      <c r="CS446">
        <f>IFERROR(IF(RIGHT(INDEX(PIS!O$1:O$500,MATCH(D446,PIS!C$1:C$500,0)),5)="Gross",MIN(U446+V446,VLOOKUP("R700",TSC!B:C,2,0)*VLOOKUP("R101",TSC!B:C,2,0))*(VLOOKUP("T714",TSC!B:C,2,0))%,MIN(T446+V446,VLOOKUP("R700",TSC!B:C,2,0)*VLOOKUP("R101",TSC!B:C,2,0))*(VLOOKUP("T704",TSC!B:C,2,0)+VLOOKUP("T714",TSC!B:C,2,0))%),0)</f>
        <v/>
      </c>
      <c r="CT446">
        <f>IFERROR(IF(RIGHT(INDEX(PIS!O$1:O$500,MATCH(D446,PIS!C$1:C$500,0)),5)="Gross",MIN(U446+V446,VLOOKUP("R700",TSC!B:C,2,0)*VLOOKUP("R101",TSC!B:C,2,0))*VLOOKUP("T705",TSC!B:C,2,0)%,MIN(T446+V446,VLOOKUP("R700",TSC!B:C,2,0)*VLOOKUP("R101",TSC!B:C,2,0))*VLOOKUP("T705",TSC!B:C,2,0)%),0)</f>
        <v/>
      </c>
      <c r="CU446">
        <f>IFERROR(IF(RIGHT(INDEX(PIS!O$1:O$500,MATCH(D446,PIS!C$1:C$500,0)),5)="Gross",MIN(U446+V446,VLOOKUP("R700",TSC!B:C,2,0)*VLOOKUP("R101",TSC!B:C,2,0))*(VLOOKUP("T713",TSC!B:C,2,0))%,MIN(T446+V446,VLOOKUP("R700",TSC!B:C,2,0)*VLOOKUP("R101",TSC!B:C,2,0))*(VLOOKUP("T713",TSC!B:C,2,0))%),0)</f>
        <v/>
      </c>
      <c r="CV446">
        <f>IFERROR(INDEX(ADJ!$A$1:$BZ$1000,MATCH(PAYROLL!D446,ADJ!A$1:A$500,0),MATCH(PAYROLL!CV$2,ADJ!$2:$2,0)),0)</f>
        <v/>
      </c>
      <c r="CW446">
        <f>IFERROR(INDEX(ADJ!$A$1:$BZ$1000,MATCH(PAYROLL!D446,ADJ!A$1:A$500,0),MATCH(PAYROLL!CW$2,ADJ!$2:$2,0)),0)</f>
        <v/>
      </c>
      <c r="CX446">
        <f>SUM(CR446:CW446)</f>
        <v/>
      </c>
      <c r="CY446">
        <f>ROUND(IF(CR446&gt;0,T446+V446*VLOOKUP("R202",TSC!$B$1:$C$500,2,0),0),0)</f>
        <v/>
      </c>
      <c r="CZ446">
        <f>IFERROR(INDEX(CSDA!D$1:D$500,MATCH($CZ$2,CSDA!C$1:C$500,0)),0)</f>
        <v/>
      </c>
      <c r="DA446">
        <f>ROUND(T446*0.7%,0)</f>
        <v/>
      </c>
      <c r="DB446">
        <f>ROUND(T446/12,0)</f>
        <v/>
      </c>
      <c r="DC446">
        <f ref="DC446" t="array">IFERROR(INDEX(CSDA!D$1:D$500,MATCH("Trích giữ"&amp;PAYROLL!DC$2,CSDA!A$1:A$500&amp;CSDA!C$1:C$500,0)),0)</f>
        <v/>
      </c>
      <c r="DD446">
        <f ref="DD446" t="array">IFERROR(INDEX(CSDA!D$1:D$500,MATCH("Trích giữ"&amp;PAYROLL!DD$2,CSDA!A$1:A$500&amp;CSDA!C$1:C$500,0)),0)</f>
        <v/>
      </c>
      <c r="DE446">
        <f ref="DE446" t="array">IFERROR(INDEX(CSDA!D$1:D$500,MATCH("Trích giữ"&amp;PAYROLL!DE$2,CSDA!A$1:A$500&amp;CSDA!C$1:C$500,0)),0)</f>
        <v/>
      </c>
      <c r="DF446">
        <f>IFERROR(INDEX(CSDA!D$1:D$500,MATCH(PAYROLL!DF$2,CSDA!C$1:C$500,0)),0)</f>
        <v/>
      </c>
      <c r="DG446">
        <f ref="DG446" t="array">IFERROR(INDEX(CSDA!D$1:D$500,MATCH("Trích giữ"&amp;PAYROLL!DG$2,CSDA!A$1:A$500&amp;CSDA!C$1:C$500,0)),0)</f>
        <v/>
      </c>
      <c r="DH446">
        <f>ROUND(T446/26,0)</f>
        <v/>
      </c>
      <c r="DI446">
        <f ref="DI446" t="array">IFERROR(INDEX(CSDA!D$1:D$500,MATCH("Trích giữ"&amp;PAYROLL!DI$2,CSDA!A$1:A$500&amp;CSDA!C$1:C$500,0)),0)</f>
        <v/>
      </c>
      <c r="DJ446">
        <f>IF(U446=0,T446*21.5%-BL446,0)</f>
        <v/>
      </c>
      <c r="DK446">
        <f ref="DK446" t="array">IFERROR(INDEX(CSDA!D$1:D$500,MATCH("Trích giữ"&amp;PAYROLL!DK$2,CSDA!A$1:A$500&amp;CSDA!C$1:C$500,0)),0)</f>
        <v/>
      </c>
      <c r="DL446">
        <f>IFERROR(INDEX(CSDA!D$1:D$500,MATCH(PAYROLL!DL$2,CSDA!C$1:C$500,0))/12,0)</f>
        <v/>
      </c>
      <c r="DM446">
        <f>SUM(DB446:DL446)</f>
        <v/>
      </c>
      <c r="DN446">
        <f>IFERROR(INDEX(ADJ!$A$1:$BZ$1000,MATCH(PAYROLL!D446,ADJ!A$1:A$500,0),MATCH(PAYROLL!DN$2,ADJ!$2:$2,0)),0)</f>
        <v/>
      </c>
      <c r="DO446">
        <f>IFERROR(SUM(BP446,DM446:DN446,CX446:DA446)-DT446,0)</f>
        <v/>
      </c>
      <c r="DP446">
        <f ref="DP446" t="array">SUM(BW446*IFERROR(INDEX(CSDA!D$1:D$500,MATCH(BW$2,CSDA!C$1:C$500,0)),0)%,CX446*IFERROR(INDEX(CSDA!D$1:D$500,MATCH(CX$2,CSDA!C$1:C$500,0)),0)%,DA446*IFERROR(INDEX(CSDA!D$1:D$500,MATCH(DA$2,CSDA!C$1:C$500,0)),0)%,DB446*IFERROR(INDEX(CSDA!D$1:D$500,MATCH(DB$2,CSDA!C$1:C$500,0)),0)%,DF446*IFERROR(INDEX(CSDA!D$1:D$500,MATCH("Phí dịch vụ"&amp;PAYROLL!DF$2,CSDA!A$1:A$500&amp;CSDA!C$1:C$500,0)),0)%,DC446*IFERROR(INDEX(CSDA!D$1:D$500,MATCH("Phí dịch vụ"&amp;PAYROLL!DC$2,CSDA!A$1:A$500&amp;CSDA!C$1:C$500,0)),0)%,DH446*IFERROR(INDEX(CSDA!D$1:D$500,MATCH("Phí dịch vụ"&amp;PAYROLL!DH$2,CSDA!A$1:A$500&amp;CSDA!C$1:C$500,0)),0)%,DJ446*IFERROR(INDEX(CSDA!D$1:D$500,MATCH("Phí dịch vụ"&amp;PAYROLL!DJ$2,CSDA!A$1:A$500&amp;CSDA!C$1:C$500,0)),0)%,BN446*IFERROR(INDEX(CSDA!D$1:D$500,MATCH(BN$2,CSDA!C$1:C$500,0)),0)%)-BN446*7%</f>
        <v/>
      </c>
      <c r="DQ446">
        <f>IFERROR(INDEX(ADJ!$A$1:$BZ$1000,MATCH(PAYROLL!D446,ADJ!A$1:A$500,0),MATCH(PAYROLL!DQ$2,ADJ!$2:$2,0)),0)</f>
        <v/>
      </c>
      <c r="DR446">
        <f>IFERROR(INDEX(ADJ!$A$1:$BZ$1000,MATCH(PAYROLL!D446,ADJ!A$1:A$500,0),MATCH(PAYROLL!DR$2,ADJ!$2:$2,0)),0)</f>
        <v/>
      </c>
      <c r="DS446">
        <f>SUM(DP446:DR446)</f>
        <v/>
      </c>
      <c r="DT446">
        <f>EK446</f>
        <v/>
      </c>
      <c r="DU446">
        <f>SUM(DO446:DR446)</f>
        <v/>
      </c>
      <c r="DV446">
        <f>ROUND(DU446*0.1,0)</f>
        <v/>
      </c>
      <c r="DW446">
        <f>DU446+DV446</f>
        <v/>
      </c>
      <c r="DZ446">
        <f>IFERROR(INDEX(ADJ!$A$1:$BZ$1000,MATCH(PAYROLL!$D446,ADJ!A$1:A$500,0),MATCH(PAYROLL!DZ$2,ADJ!$2:$2,0)),0)</f>
        <v/>
      </c>
      <c r="EA446">
        <f>IFERROR(INDEX(ADJ!$A$1:$BZ$1000,MATCH(PAYROLL!$D446,ADJ!A$1:A$500,0),MATCH(PAYROLL!EA$2,ADJ!$2:$2,0)),0)</f>
        <v/>
      </c>
      <c r="EB446">
        <f>IFERROR(INDEX(ADJ!$A$1:$BZ$1000,MATCH(PAYROLL!$D446,ADJ!A$1:A$500,0),MATCH(PAYROLL!EB$2,ADJ!$2:$2,0)),0)</f>
        <v/>
      </c>
      <c r="EC446">
        <f>IFERROR(INDEX(ADJ!$A$1:$BZ$1000,MATCH(PAYROLL!$D446,ADJ!A$1:A$500,0),MATCH(PAYROLL!EC$2,ADJ!$2:$2,0)),0)</f>
        <v/>
      </c>
      <c r="ED446">
        <f>IFERROR(INDEX(ADJ!$A$1:$BZ$1000,MATCH(PAYROLL!$D446,ADJ!A$1:A$500,0),MATCH(PAYROLL!ED$2,ADJ!$2:$2,0)),0)</f>
        <v/>
      </c>
      <c r="EE446">
        <f>IFERROR(INDEX(ADJ!$A$1:$BZ$1000,MATCH(PAYROLL!$D446,ADJ!A$1:A$500,0),MATCH(PAYROLL!EE$2,ADJ!$2:$2,0)),0)</f>
        <v/>
      </c>
      <c r="EF446">
        <f>IFERROR(INDEX(ADJ!$A$1:$BZ$1000,MATCH(PAYROLL!$D446,ADJ!A$1:A$500,0),MATCH(PAYROLL!EF$2,ADJ!$2:$2,0)),0)</f>
        <v/>
      </c>
      <c r="EG446">
        <f>IFERROR(INDEX(ADJ!$A$1:$BZ$1000,MATCH(PAYROLL!$D446,ADJ!A$1:A$500,0),MATCH(PAYROLL!EG$2,ADJ!$2:$2,0)),0)</f>
        <v/>
      </c>
      <c r="EH446">
        <f>IFERROR(INDEX(ADJ!$A$1:$BZ$1000,MATCH(PAYROLL!$D446,ADJ!A$1:A$500,0),MATCH(PAYROLL!EH$2,ADJ!$2:$2,0)),0)</f>
        <v/>
      </c>
      <c r="EI446">
        <f>IFERROR(INDEX(ADJ!$A$1:$BZ$1000,MATCH(PAYROLL!D446,ADJ!A$1:A$500,0),MATCH(PAYROLL!EI$2,ADJ!$2:$2,0)),0)</f>
        <v/>
      </c>
      <c r="EJ446">
        <f>IFERROR(INDEX(ADJ!$A$1:$BZ$1000,MATCH(PAYROLL!$D446,ADJ!A$1:A$500,0),MATCH(PAYROLL!EJ$2,ADJ!$2:$2,0)),0)</f>
        <v/>
      </c>
      <c r="EK446">
        <f>SUM(DZ446:EJ446)</f>
        <v/>
      </c>
    </row>
    <row r="447">
      <c r="A447" t="n">
        <v>445</v>
      </c>
      <c r="B447" t="inlineStr">
        <is>
          <t>Ly Văn Thơi</t>
        </is>
      </c>
      <c r="D447" t="inlineStr">
        <is>
          <t>148040-03</t>
        </is>
      </c>
      <c r="S447">
        <f>IFERROR(INDEX(PIS!$A$1:$BZ$1000,MATCH($D447,PIS!C$1:C$500,0),MATCH("Lương CB tháng trước",PIS!$1:$1,0)),0)</f>
        <v/>
      </c>
      <c r="T447">
        <f>IFERROR(INDEX(PIS!$A$1:$BZ$1000,MATCH($D447,PIS!C$1:C$500,0),MATCH("Lương CB hiện tại",PIS!$1:$1,0)),0)</f>
        <v/>
      </c>
      <c r="U447">
        <f>IFERROR(INDEX(PIS!$A$1:$BZ$1000,MATCH($D447,PIS!C$1:C$500,0),MATCH("Lương đóng BHBB",PIS!$1:$1,0)),0)</f>
        <v/>
      </c>
      <c r="V447">
        <f>IFERROR(INDEX(PIS!$A$1:$BZ$1000,MATCH($D447,PIS!C$1:C$500,0),MATCH(V$2,PIS!$2:$2,0)),0)</f>
        <v/>
      </c>
      <c r="W447">
        <f>IFERROR(INDEX(PIS!$A$1:$BZ$1000,MATCH($D447,PIS!C$1:C$500,0),MATCH(W$2,PIS!$2:$2,0)),0)</f>
        <v/>
      </c>
      <c r="X447">
        <f>IFERROR(INDEX(PIS!$A$1:$BZ$1000,MATCH($D447,PIS!C$1:C$500,0),MATCH(X$2,PIS!$2:$2,0)),0)</f>
        <v/>
      </c>
      <c r="Y447">
        <f>IFERROR(INDEX(PIS!$A$1:$BZ$1000,MATCH($D447,PIS!C$1:C$500,0),MATCH(Y$2,PIS!$2:$2,0)),0)</f>
        <v/>
      </c>
      <c r="Z447">
        <f>IFERROR(INDEX(PIS!$A$1:$BZ$1000,MATCH($D447,PIS!C$1:C$500,0),MATCH(Z$2,PIS!$2:$2,0)),0)</f>
        <v/>
      </c>
      <c r="AA447">
        <f>IFERROR(INDEX(PIS!$A$1:$BZ$1000,MATCH($D447,PIS!C$1:C$500,0),MATCH(AA$2,PIS!$2:$2,0)),0)</f>
        <v/>
      </c>
      <c r="AB447">
        <f>IFERROR(INDEX(PIS!$A$1:$BZ$1000,MATCH($D447,PIS!C$1:C$500,0),MATCH(AB$2,PIS!$2:$2,0)),0)</f>
        <v/>
      </c>
      <c r="AC447">
        <f>SUM(V447:AB447)</f>
        <v/>
      </c>
      <c r="AD447">
        <f>IFERROR(INDEX(TIMESHEET!$A$1:$AI$5000,MATCH($D447,TIMESHEET!A$1:A$500,0),MATCH("T100",TIMESHEET!$2:$2,0))-2,0)</f>
        <v/>
      </c>
      <c r="AE447">
        <f>IFERROR(INDEX(TIMESHEET!$A$1:$AI$5000,MATCH($D447,TIMESHEET!A$1:A$500,0),MATCH("T202",TIMESHEET!$2:$2,0)),0)</f>
        <v/>
      </c>
      <c r="AF447">
        <f>IFERROR(INDEX(TIMESHEET!$A$1:$AI$5000,MATCH($D447,TIMESHEET!A$1:A$500,0),MATCH("T302",TIMESHEET!$2:$2,0)),0)</f>
        <v/>
      </c>
      <c r="AG447">
        <f>IFERROR(INDEX(TIMESHEET!$A$1:$AI$5000,MATCH($D447,TIMESHEET!A$1:A$500,0),MATCH("T406",TIMESHEET!$2:$2,0)),0)</f>
        <v/>
      </c>
      <c r="AH447">
        <f>AE447+AG447</f>
        <v/>
      </c>
      <c r="AI447">
        <f>IFERROR(INDEX(TIMESHEET!$A$1:$AI$5000,MATCH($D447,TIMESHEET!A$1:A$500,0),MATCH("T701",TIMESHEET!$2:$2,0)),0)</f>
        <v/>
      </c>
      <c r="AJ447">
        <f>IFERROR(INDEX(TIMESHEET!$A$1:$AI$5000,MATCH($D447,TIMESHEET!B$1:B$500,0),MATCH("T320",TIMESHEET!$2:$2,0)),0)</f>
        <v/>
      </c>
      <c r="AK447">
        <f>IFERROR(IF(LEFT(INDEX(PIS!O$1:O$500,MATCH(D447,PIS!C$1:C$500)),1)="M",T447/AD447*SUM(AE447:AG447),T447*AD447),0)</f>
        <v/>
      </c>
      <c r="AL447">
        <f>IFERROR(INDEX(ADJ!$A$1:$BZ$1000,MATCH(PAYROLL!D447,ADJ!A$1:A$500,0),MATCH(PAYROLL!AL$2,ADJ!$2:$2,0)),0)</f>
        <v/>
      </c>
      <c r="AM447">
        <f>SUM(AK447:AL447)</f>
        <v/>
      </c>
      <c r="AN447">
        <f>IFERROR(ROUND(V447/$AD447*$AH447,0),0)</f>
        <v/>
      </c>
      <c r="AO447">
        <f>IFERROR(ROUND(W447/$AD447*$AH447,0),0)</f>
        <v/>
      </c>
      <c r="AP447">
        <f>IFERROR(ROUND(X447/$AD447*$AE447,0),0)</f>
        <v/>
      </c>
      <c r="AQ447">
        <f>IFERROR(ROUND(Y447/$AD447*$AH447,0),0)</f>
        <v/>
      </c>
      <c r="AR447">
        <f>IFERROR(ROUND(Z447/$AD447*$AH447,0),0)</f>
        <v/>
      </c>
      <c r="AS447">
        <f>IFERROR(ROUND(AA447/$AD447*$AH447,0),0)</f>
        <v/>
      </c>
      <c r="AT447">
        <f>IFERROR(IF((AE447+AF447+AG447)&gt;13,AB447,ROUND(AB447/AD447*AH447,0)),0)</f>
        <v/>
      </c>
      <c r="AU447">
        <f>IFERROR(INDEX(ADJ!$A$1:$BZ$1000,MATCH(PAYROLL!D447,ADJ!A$1:A$500,0),MATCH(PAYROLL!AU$2,ADJ!$2:$2,0)),0)</f>
        <v/>
      </c>
      <c r="AV447">
        <f>ROUND(SUM(AN447:AU447),0)</f>
        <v/>
      </c>
      <c r="AW447">
        <f>IFERROR(INDEX(TIMESHEET!$A$1:$AI$5000,MATCH(PAYROLL!D447,TIMESHEET!A$1:A$500,0),MATCH("T620",TIMESHEET!$2:$2,0)),0)</f>
        <v/>
      </c>
      <c r="AX447">
        <f>IFERROR(INDEX(TIMESHEET!$A$1:$AI$5000,MATCH(PAYROLL!D447,TIMESHEET!A$1:A$500,0),MATCH("T601",TIMESHEET!$2:$2,0)),0)</f>
        <v/>
      </c>
      <c r="AY447">
        <f>IFERROR(INDEX(TIMESHEET!$A$1:$AI$5000,MATCH(PAYROLL!D447,TIMESHEET!A$1:A$500,0),MATCH("T602",TIMESHEET!$2:$2,0)),0)</f>
        <v/>
      </c>
      <c r="AZ447">
        <f>IFERROR(INDEX(TIMESHEET!$A$1:$AI$5000,MATCH(PAYROLL!D447,TIMESHEET!A$1:A$500,0),MATCH("T603",TIMESHEET!$2:$2,0)),0)</f>
        <v/>
      </c>
      <c r="BA447">
        <f>IFERROR(INDEX(TIMESHEET!$A$1:$AI$5000,MATCH(PAYROLL!D447,TIMESHEET!A$1:A$500,0),MATCH("T611",TIMESHEET!$2:$2,0)),0)</f>
        <v/>
      </c>
      <c r="BB447">
        <f>IFERROR(INDEX(TIMESHEET!$A$1:$AI$5000,MATCH(PAYROLL!D447,TIMESHEET!A$1:A$500,0),MATCH("T612",TIMESHEET!$2:$2,0)),0)</f>
        <v/>
      </c>
      <c r="BC447">
        <f>IFERROR(INDEX(TIMESHEET!$A$1:$AI$5000,MATCH(PAYROLL!D447,TIMESHEET!A$1:A$500,0),MATCH("T613",TIMESHEET!$2:$2,0)),0)</f>
        <v/>
      </c>
      <c r="BD447">
        <f>IFERROR(INDEX(TIMESHEET!$A$1:$AI$5000,MATCH(PAYROLL!D447,TIMESHEET!A$1:A$500,0),MATCH("T500",TIMESHEET!$2:$2,0)),0)</f>
        <v/>
      </c>
      <c r="BE447">
        <f>IFERROR(IF(LEFT(INDEX(PIS!O$1:O$500,MATCH(D447,PIS!C$1:C$500)),1)="M",T447/AD447/8*(AW447+AX447*1.5+AY447*2+AZ447*3+BA447*2.1+BB447*2.7+BC447*3.9+BD447*0.3),T447/8*(AW447+AX447*1.5+AY447*2+AZ447*3+BA447*2.1+BB447*2.7+BC447*3.9+BD447*0.3)),0)</f>
        <v/>
      </c>
      <c r="BF447">
        <f>IFERROR(INDEX(ADJ!$A$1:$BZ$1000,MATCH(PAYROLL!$D447,ADJ!A$1:A$500,0),MATCH(PAYROLL!BF$2,ADJ!$2:$2,0)),0)</f>
        <v/>
      </c>
      <c r="BG447">
        <f>IFERROR(INDEX(ADJ!$A$1:$BZ$1000,MATCH(PAYROLL!D447,ADJ!A$1:A$500,0),MATCH(PAYROLL!BG$2,ADJ!$2:$2,0)),0)</f>
        <v/>
      </c>
      <c r="BH447">
        <f>IFERROR(INDEX(ADJ!$A$1:$BZ$1000,MATCH(PAYROLL!D447,ADJ!A$1:A$500,0),MATCH(PAYROLL!BH$2,ADJ!$2:$2,0)),0)</f>
        <v/>
      </c>
      <c r="BI447">
        <f>IFERROR(INDEX(ADJ!$A$1:$BZ$1000,MATCH(PAYROLL!D447,ADJ!A$1:A$500,0),MATCH(PAYROLL!BI$2,ADJ!$2:$2,0)),0)</f>
        <v/>
      </c>
      <c r="BJ447">
        <f>IFERROR(INDEX(ADJ!$A$1:$BZ$1000,MATCH(PAYROLL!D447,ADJ!A$1:A$500,0),MATCH(PAYROLL!BJ$2,ADJ!$2:$2,0)),0)</f>
        <v/>
      </c>
      <c r="BK447">
        <f>SUM(BF447:BJ447)</f>
        <v/>
      </c>
      <c r="BL447">
        <f>IFERROR(INDEX(ADJ!$A$1:$BZ$1000,MATCH(PAYROLL!D447,ADJ!A$1:A$500,0),MATCH(PAYROLL!BL$2,ADJ!$2:$2,0)),0)</f>
        <v/>
      </c>
      <c r="BM447">
        <f>IFERROR(INDEX(ADJ!$A$1:$BZ$1000,MATCH(PAYROLL!D447,ADJ!A$1:A$500,0),MATCH(PAYROLL!BM$2,ADJ!$2:$2,0)),0)</f>
        <v/>
      </c>
      <c r="BN447">
        <f>IFERROR(INDEX(ADJ!$A$1:$BZ$1000,MATCH(PAYROLL!D447,ADJ!A$1:A$500,0),MATCH(PAYROLL!BN$2,ADJ!$2:$2,0)),0)</f>
        <v/>
      </c>
      <c r="BO447">
        <f>IFERROR(INDEX(ADJ!$A$1:$BZ$1000,MATCH(PAYROLL!D447,ADJ!A$1:A$500,0),MATCH(PAYROLL!BO$2,ADJ!$2:$2,0)),0)</f>
        <v/>
      </c>
      <c r="BP447">
        <f>SUM(AM447,AV447,BE447,BK447,BL447:BO447)</f>
        <v/>
      </c>
      <c r="BQ447">
        <f>BO447</f>
        <v/>
      </c>
      <c r="BR447">
        <f>IFERROR(ROUND(IF(LEFT(INDEX(PIS!O$1:O$500,MATCH(D447,PIS!C$1:C$500)),1)="D",T447/8*(BD447*0.3),IF(LEFT(INDEX(PIS!O$1:O$500,MATCH(D447,PIS!C$1:C$500)),1)="H",T447*($BD447*0.3),T447/$AD447/8*($BD447*0.3))),0),0)</f>
        <v/>
      </c>
      <c r="BS447">
        <f>IF(AP447&lt;1,0,MIN(AP447,730000))</f>
        <v/>
      </c>
      <c r="BT447">
        <f>IFERROR(ROUND((BE447-SUM(AW447:BC447)*T447/AD447/8),0)-BR447,0)</f>
        <v/>
      </c>
      <c r="BU447">
        <f>AO447</f>
        <v/>
      </c>
      <c r="BV447">
        <f>SUM(BQ447:BU447)</f>
        <v/>
      </c>
      <c r="BW447">
        <f>BP447-BV447</f>
        <v/>
      </c>
      <c r="BX447">
        <f>IFERROR(IF(RIGHT(INDEX(PIS!O$1:O$500,MATCH(D447,PIS!C$1:C$500)),5)="Gross",MIN(U447+V447,VLOOKUP("R700",TSC!B:C,2,0)*VLOOKUP("R101",TSC!B:C,2,0))*VLOOKUP("R701",TSC!B:C,2,0)%,0),0)</f>
        <v/>
      </c>
      <c r="BY447">
        <f>IFERROR(IF(RIGHT(INDEX(PIS!O$1:O$500,MATCH(D447,PIS!C$1:C$500)),5)="Gross",MIN(U447+V447,VLOOKUP("R700",TSC!B:C,2,0)*VLOOKUP("R101",TSC!B:C,2,0))*VLOOKUP("T704",TSC!B:C,2,0)%,0),0)</f>
        <v/>
      </c>
      <c r="BZ447">
        <f>IFERROR(IF(RIGHT(INDEX(PIS!O$1:O$500,MATCH(D447,PIS!C$1:C$500)),5)="Gross",MIN(U447+V447,VLOOKUP("R700",TSC!B:C,2,0)*VLOOKUP("1",TSC!F:G,2,0))*VLOOKUP("T705",TSC!B:C,2,0)%,0),0)</f>
        <v/>
      </c>
      <c r="CA447">
        <f>IFERROR(INDEX(ADJ!$A$1:$BZ$1000,MATCH(PAYROLL!D447,ADJ!A$1:A$500,0),MATCH(PAYROLL!CA$2,ADJ!$2:$2,0)),0)</f>
        <v/>
      </c>
      <c r="CB447">
        <f>IFERROR(INDEX(ADJ!$A$1:$BZ$1000,MATCH(PAYROLL!D447,ADJ!A$1:A$500,0),MATCH(PAYROLL!CB$2,ADJ!$2:$2,0)),0)</f>
        <v/>
      </c>
      <c r="CC447">
        <f>SUM(BX447:CB447)</f>
        <v/>
      </c>
      <c r="CD447">
        <f>IFERROR(INDEX(PIS!$A$1:$BZ$1000,MATCH(PAYROLL!D447,PIS!C$1:C$500,0),MATCH(PAYROLL!CD$1,PIS!$1:$1,0)),0)</f>
        <v/>
      </c>
      <c r="CE447">
        <f>IFERROR(IF(OR(INDEX(PIS!P$1:P$500,MATCH(D447,PIS!C$1:C$500,0))="LT2",INDEX(PIS!P$1:P$500,MATCH(D447,PIS!C$1:C$500,0))="P10"),0,SUM(CC447,CD447*VLOOKUP("R601",TSC!B:C,2,0),VLOOKUP("R602",TSC!B:C,2,0))),0)</f>
        <v/>
      </c>
      <c r="CF447">
        <f>MAX(BW447-CE447,0)</f>
        <v/>
      </c>
      <c r="CG447">
        <f>IFERROR(IF(OR(RIGHT(INDEX(PIS!P$1:P$500,MATCH(D447,PIS!C$1:C$500)),5)="P10",RIGHT(INDEX(PIS!P$1:P$500,MATCH(D447,PIS!C$1:C$500)),5)="CK"),0,IF(CF447&lt;=5000000,CF447*5%,IF(CF447&lt;=10000000,CF447*10%-250000,IF(CF447&lt;=18000000,CF447*15%-750000,IF(CF447&lt;=32000000,CF447*20%-1650000,IF(CF447&lt;=52000000,CF447*25%-3250000,IF(CF447&lt;=80000000,BH447*30%-5850000,CF447*35%-9850000))))))),0)</f>
        <v/>
      </c>
      <c r="CH447">
        <f>IFERROR(IF(OR(INDEX(PIS!P$1:P$500,MATCH(D447,PIS!C$1:C$500))="LT",INDEX(PIS!P$1:P$500,MATCH(D447,PIS!C$1:C$500))="CK"),0,IF(CF447&lt;2000000,0,CF447*10%)),0)</f>
        <v/>
      </c>
      <c r="CI447">
        <f>IFERROR(INDEX(ADJ!$A$1:$BZ$1000,MATCH(PAYROLL!D447,ADJ!A$1:A$500,0),MATCH(PAYROLL!CI$2,ADJ!$2:$2,0)),0)</f>
        <v/>
      </c>
      <c r="CJ447">
        <f>IFERROR(INDEX(ADJ!$A$1:$BZ$1000,MATCH(PAYROLL!D447,ADJ!A$1:A$500,0),MATCH(PAYROLL!CJ$2,ADJ!$2:$2,0)),0)</f>
        <v/>
      </c>
      <c r="CK447">
        <f>IFERROR(INDEX(ADJ!$A$1:$BZ$1000,MATCH(PAYROLL!D447,ADJ!A$1:A$500,0),MATCH(PAYROLL!CK$2,ADJ!$2:$2,0)),0)</f>
        <v/>
      </c>
      <c r="CL447">
        <f>SUM(CG447:CK447)</f>
        <v/>
      </c>
      <c r="CM447">
        <f>ROUND(SUM(CH447:CK447),0)</f>
        <v/>
      </c>
      <c r="CN447">
        <f>IFERROR(INDEX(CSDA!D$1:D$500,MATCH($CN$2,CSDA!C$1:C$500,0))*INDEX(PIS!V$1:V$500,MATCH(D447,PIS!C$1:C$500))+INDEX(ADJ!$A$1:$BZ$1000,MATCH(PAYROLL!D447,ADJ!A$1:A$500,0),MATCH(PAYROLL!CN$2,ADJ!$2:$2,0)),0)</f>
        <v/>
      </c>
      <c r="CO447">
        <f>IFERROR(INDEX(ADJ!$A$1:$BZ$1000,MATCH(PAYROLL!D447,ADJ!A$1:A$500,0),MATCH(PAYROLL!CO$2,ADJ!$2:$2,0)),0)</f>
        <v/>
      </c>
      <c r="CP447">
        <f>IFERROR(INDEX(ADJ!$A$1:$BZ$1000,MATCH(PAYROLL!D447,ADJ!A$1:A$500,0),MATCH(PAYROLL!CP$2,ADJ!$2:$2,0)),0)</f>
        <v/>
      </c>
      <c r="CQ447">
        <f>BP447-CL447-CI447-CM447-CN447-CO447-CP447-CC447</f>
        <v/>
      </c>
      <c r="CR447">
        <f>IFERROR(IF(RIGHT(INDEX(PIS!O$1:O$500,MATCH(D447,PIS!C$1:C$500,0)),5)="Gross",MIN(U447+V447,VLOOKUP("R700",TSC!B:C,2,0)*VLOOKUP("R101",TSC!B:C,2,0))*(VLOOKUP("T711",TSC!B:C,2,0)+VLOOKUP("T712",TSC!B:C,2,0))%,MIN(T447+V447,VLOOKUP("R700",TSC!B:C,2,0)*VLOOKUP("R101",TSC!B:C,2,0))*(VLOOKUP("T711",TSC!B:C,2,0)+VLOOKUP("T712",TSC!B:C,2,0)+VLOOKUP("R701",TSC!B:C,2,0))%),0)</f>
        <v/>
      </c>
      <c r="CS447">
        <f>IFERROR(IF(RIGHT(INDEX(PIS!O$1:O$500,MATCH(D447,PIS!C$1:C$500,0)),5)="Gross",MIN(U447+V447,VLOOKUP("R700",TSC!B:C,2,0)*VLOOKUP("R101",TSC!B:C,2,0))*(VLOOKUP("T714",TSC!B:C,2,0))%,MIN(T447+V447,VLOOKUP("R700",TSC!B:C,2,0)*VLOOKUP("R101",TSC!B:C,2,0))*(VLOOKUP("T704",TSC!B:C,2,0)+VLOOKUP("T714",TSC!B:C,2,0))%),0)</f>
        <v/>
      </c>
      <c r="CT447">
        <f>IFERROR(IF(RIGHT(INDEX(PIS!O$1:O$500,MATCH(D447,PIS!C$1:C$500,0)),5)="Gross",MIN(U447+V447,VLOOKUP("R700",TSC!B:C,2,0)*VLOOKUP("R101",TSC!B:C,2,0))*VLOOKUP("T705",TSC!B:C,2,0)%,MIN(T447+V447,VLOOKUP("R700",TSC!B:C,2,0)*VLOOKUP("R101",TSC!B:C,2,0))*VLOOKUP("T705",TSC!B:C,2,0)%),0)</f>
        <v/>
      </c>
      <c r="CU447">
        <f>IFERROR(IF(RIGHT(INDEX(PIS!O$1:O$500,MATCH(D447,PIS!C$1:C$500,0)),5)="Gross",MIN(U447+V447,VLOOKUP("R700",TSC!B:C,2,0)*VLOOKUP("R101",TSC!B:C,2,0))*(VLOOKUP("T713",TSC!B:C,2,0))%,MIN(T447+V447,VLOOKUP("R700",TSC!B:C,2,0)*VLOOKUP("R101",TSC!B:C,2,0))*(VLOOKUP("T713",TSC!B:C,2,0))%),0)</f>
        <v/>
      </c>
      <c r="CV447">
        <f>IFERROR(INDEX(ADJ!$A$1:$BZ$1000,MATCH(PAYROLL!D447,ADJ!A$1:A$500,0),MATCH(PAYROLL!CV$2,ADJ!$2:$2,0)),0)</f>
        <v/>
      </c>
      <c r="CW447">
        <f>IFERROR(INDEX(ADJ!$A$1:$BZ$1000,MATCH(PAYROLL!D447,ADJ!A$1:A$500,0),MATCH(PAYROLL!CW$2,ADJ!$2:$2,0)),0)</f>
        <v/>
      </c>
      <c r="CX447">
        <f>SUM(CR447:CW447)</f>
        <v/>
      </c>
      <c r="CY447">
        <f>ROUND(IF(CR447&gt;0,T447+V447*VLOOKUP("R202",TSC!$B$1:$C$500,2,0),0),0)</f>
        <v/>
      </c>
      <c r="CZ447">
        <f>IFERROR(INDEX(CSDA!D$1:D$500,MATCH($CZ$2,CSDA!C$1:C$500,0)),0)</f>
        <v/>
      </c>
      <c r="DA447">
        <f>ROUND(T447*0.7%,0)</f>
        <v/>
      </c>
      <c r="DB447">
        <f>ROUND(T447/12,0)</f>
        <v/>
      </c>
      <c r="DC447">
        <f ref="DC447" t="array">IFERROR(INDEX(CSDA!D$1:D$500,MATCH("Trích giữ"&amp;PAYROLL!DC$2,CSDA!A$1:A$500&amp;CSDA!C$1:C$500,0)),0)</f>
        <v/>
      </c>
      <c r="DD447">
        <f ref="DD447" t="array">IFERROR(INDEX(CSDA!D$1:D$500,MATCH("Trích giữ"&amp;PAYROLL!DD$2,CSDA!A$1:A$500&amp;CSDA!C$1:C$500,0)),0)</f>
        <v/>
      </c>
      <c r="DE447">
        <f ref="DE447" t="array">IFERROR(INDEX(CSDA!D$1:D$500,MATCH("Trích giữ"&amp;PAYROLL!DE$2,CSDA!A$1:A$500&amp;CSDA!C$1:C$500,0)),0)</f>
        <v/>
      </c>
      <c r="DF447">
        <f>IFERROR(INDEX(CSDA!D$1:D$500,MATCH(PAYROLL!DF$2,CSDA!C$1:C$500,0)),0)</f>
        <v/>
      </c>
      <c r="DG447">
        <f ref="DG447" t="array">IFERROR(INDEX(CSDA!D$1:D$500,MATCH("Trích giữ"&amp;PAYROLL!DG$2,CSDA!A$1:A$500&amp;CSDA!C$1:C$500,0)),0)</f>
        <v/>
      </c>
      <c r="DH447">
        <f>ROUND(T447/26,0)</f>
        <v/>
      </c>
      <c r="DI447">
        <f ref="DI447" t="array">IFERROR(INDEX(CSDA!D$1:D$500,MATCH("Trích giữ"&amp;PAYROLL!DI$2,CSDA!A$1:A$500&amp;CSDA!C$1:C$500,0)),0)</f>
        <v/>
      </c>
      <c r="DJ447">
        <f>IF(U447=0,T447*21.5%-BL447,0)</f>
        <v/>
      </c>
      <c r="DK447">
        <f ref="DK447" t="array">IFERROR(INDEX(CSDA!D$1:D$500,MATCH("Trích giữ"&amp;PAYROLL!DK$2,CSDA!A$1:A$500&amp;CSDA!C$1:C$500,0)),0)</f>
        <v/>
      </c>
      <c r="DL447">
        <f>IFERROR(INDEX(CSDA!D$1:D$500,MATCH(PAYROLL!DL$2,CSDA!C$1:C$500,0))/12,0)</f>
        <v/>
      </c>
      <c r="DM447">
        <f>SUM(DB447:DL447)</f>
        <v/>
      </c>
      <c r="DN447">
        <f>IFERROR(INDEX(ADJ!$A$1:$BZ$1000,MATCH(PAYROLL!D447,ADJ!A$1:A$500,0),MATCH(PAYROLL!DN$2,ADJ!$2:$2,0)),0)</f>
        <v/>
      </c>
      <c r="DO447">
        <f>IFERROR(SUM(BP447,DM447:DN447,CX447:DA447)-DT447,0)</f>
        <v/>
      </c>
      <c r="DP447">
        <f ref="DP447" t="array">SUM(BW447*IFERROR(INDEX(CSDA!D$1:D$500,MATCH(BW$2,CSDA!C$1:C$500,0)),0)%,CX447*IFERROR(INDEX(CSDA!D$1:D$500,MATCH(CX$2,CSDA!C$1:C$500,0)),0)%,DA447*IFERROR(INDEX(CSDA!D$1:D$500,MATCH(DA$2,CSDA!C$1:C$500,0)),0)%,DB447*IFERROR(INDEX(CSDA!D$1:D$500,MATCH(DB$2,CSDA!C$1:C$500,0)),0)%,DF447*IFERROR(INDEX(CSDA!D$1:D$500,MATCH("Phí dịch vụ"&amp;PAYROLL!DF$2,CSDA!A$1:A$500&amp;CSDA!C$1:C$500,0)),0)%,DC447*IFERROR(INDEX(CSDA!D$1:D$500,MATCH("Phí dịch vụ"&amp;PAYROLL!DC$2,CSDA!A$1:A$500&amp;CSDA!C$1:C$500,0)),0)%,DH447*IFERROR(INDEX(CSDA!D$1:D$500,MATCH("Phí dịch vụ"&amp;PAYROLL!DH$2,CSDA!A$1:A$500&amp;CSDA!C$1:C$500,0)),0)%,DJ447*IFERROR(INDEX(CSDA!D$1:D$500,MATCH("Phí dịch vụ"&amp;PAYROLL!DJ$2,CSDA!A$1:A$500&amp;CSDA!C$1:C$500,0)),0)%,BN447*IFERROR(INDEX(CSDA!D$1:D$500,MATCH(BN$2,CSDA!C$1:C$500,0)),0)%)-BN447*7%</f>
        <v/>
      </c>
      <c r="DQ447">
        <f>IFERROR(INDEX(ADJ!$A$1:$BZ$1000,MATCH(PAYROLL!D447,ADJ!A$1:A$500,0),MATCH(PAYROLL!DQ$2,ADJ!$2:$2,0)),0)</f>
        <v/>
      </c>
      <c r="DR447">
        <f>IFERROR(INDEX(ADJ!$A$1:$BZ$1000,MATCH(PAYROLL!D447,ADJ!A$1:A$500,0),MATCH(PAYROLL!DR$2,ADJ!$2:$2,0)),0)</f>
        <v/>
      </c>
      <c r="DS447">
        <f>SUM(DP447:DR447)</f>
        <v/>
      </c>
      <c r="DT447">
        <f>EK447</f>
        <v/>
      </c>
      <c r="DU447">
        <f>SUM(DO447:DR447)</f>
        <v/>
      </c>
      <c r="DV447">
        <f>ROUND(DU447*0.1,0)</f>
        <v/>
      </c>
      <c r="DW447">
        <f>DU447+DV447</f>
        <v/>
      </c>
      <c r="DZ447">
        <f>IFERROR(INDEX(ADJ!$A$1:$BZ$1000,MATCH(PAYROLL!$D447,ADJ!A$1:A$500,0),MATCH(PAYROLL!DZ$2,ADJ!$2:$2,0)),0)</f>
        <v/>
      </c>
      <c r="EA447">
        <f>IFERROR(INDEX(ADJ!$A$1:$BZ$1000,MATCH(PAYROLL!$D447,ADJ!A$1:A$500,0),MATCH(PAYROLL!EA$2,ADJ!$2:$2,0)),0)</f>
        <v/>
      </c>
      <c r="EB447">
        <f>IFERROR(INDEX(ADJ!$A$1:$BZ$1000,MATCH(PAYROLL!$D447,ADJ!A$1:A$500,0),MATCH(PAYROLL!EB$2,ADJ!$2:$2,0)),0)</f>
        <v/>
      </c>
      <c r="EC447">
        <f>IFERROR(INDEX(ADJ!$A$1:$BZ$1000,MATCH(PAYROLL!$D447,ADJ!A$1:A$500,0),MATCH(PAYROLL!EC$2,ADJ!$2:$2,0)),0)</f>
        <v/>
      </c>
      <c r="ED447">
        <f>IFERROR(INDEX(ADJ!$A$1:$BZ$1000,MATCH(PAYROLL!$D447,ADJ!A$1:A$500,0),MATCH(PAYROLL!ED$2,ADJ!$2:$2,0)),0)</f>
        <v/>
      </c>
      <c r="EE447">
        <f>IFERROR(INDEX(ADJ!$A$1:$BZ$1000,MATCH(PAYROLL!$D447,ADJ!A$1:A$500,0),MATCH(PAYROLL!EE$2,ADJ!$2:$2,0)),0)</f>
        <v/>
      </c>
      <c r="EF447">
        <f>IFERROR(INDEX(ADJ!$A$1:$BZ$1000,MATCH(PAYROLL!$D447,ADJ!A$1:A$500,0),MATCH(PAYROLL!EF$2,ADJ!$2:$2,0)),0)</f>
        <v/>
      </c>
      <c r="EG447">
        <f>IFERROR(INDEX(ADJ!$A$1:$BZ$1000,MATCH(PAYROLL!$D447,ADJ!A$1:A$500,0),MATCH(PAYROLL!EG$2,ADJ!$2:$2,0)),0)</f>
        <v/>
      </c>
      <c r="EH447">
        <f>IFERROR(INDEX(ADJ!$A$1:$BZ$1000,MATCH(PAYROLL!$D447,ADJ!A$1:A$500,0),MATCH(PAYROLL!EH$2,ADJ!$2:$2,0)),0)</f>
        <v/>
      </c>
      <c r="EI447">
        <f>IFERROR(INDEX(ADJ!$A$1:$BZ$1000,MATCH(PAYROLL!D447,ADJ!A$1:A$500,0),MATCH(PAYROLL!EI$2,ADJ!$2:$2,0)),0)</f>
        <v/>
      </c>
      <c r="EJ447">
        <f>IFERROR(INDEX(ADJ!$A$1:$BZ$1000,MATCH(PAYROLL!$D447,ADJ!A$1:A$500,0),MATCH(PAYROLL!EJ$2,ADJ!$2:$2,0)),0)</f>
        <v/>
      </c>
      <c r="EK447">
        <f>SUM(DZ447:EJ447)</f>
        <v/>
      </c>
    </row>
    <row r="448">
      <c r="A448" t="n">
        <v>446</v>
      </c>
      <c r="B448" t="inlineStr">
        <is>
          <t>Lương Văn Thành</t>
        </is>
      </c>
      <c r="D448" t="inlineStr">
        <is>
          <t>152802-02</t>
        </is>
      </c>
      <c r="S448">
        <f>IFERROR(INDEX(PIS!$A$1:$BZ$1000,MATCH($D448,PIS!C$1:C$500,0),MATCH("Lương CB tháng trước",PIS!$1:$1,0)),0)</f>
        <v/>
      </c>
      <c r="T448">
        <f>IFERROR(INDEX(PIS!$A$1:$BZ$1000,MATCH($D448,PIS!C$1:C$500,0),MATCH("Lương CB hiện tại",PIS!$1:$1,0)),0)</f>
        <v/>
      </c>
      <c r="U448">
        <f>IFERROR(INDEX(PIS!$A$1:$BZ$1000,MATCH($D448,PIS!C$1:C$500,0),MATCH("Lương đóng BHBB",PIS!$1:$1,0)),0)</f>
        <v/>
      </c>
      <c r="V448">
        <f>IFERROR(INDEX(PIS!$A$1:$BZ$1000,MATCH($D448,PIS!C$1:C$500,0),MATCH(V$2,PIS!$2:$2,0)),0)</f>
        <v/>
      </c>
      <c r="W448">
        <f>IFERROR(INDEX(PIS!$A$1:$BZ$1000,MATCH($D448,PIS!C$1:C$500,0),MATCH(W$2,PIS!$2:$2,0)),0)</f>
        <v/>
      </c>
      <c r="X448">
        <f>IFERROR(INDEX(PIS!$A$1:$BZ$1000,MATCH($D448,PIS!C$1:C$500,0),MATCH(X$2,PIS!$2:$2,0)),0)</f>
        <v/>
      </c>
      <c r="Y448">
        <f>IFERROR(INDEX(PIS!$A$1:$BZ$1000,MATCH($D448,PIS!C$1:C$500,0),MATCH(Y$2,PIS!$2:$2,0)),0)</f>
        <v/>
      </c>
      <c r="Z448">
        <f>IFERROR(INDEX(PIS!$A$1:$BZ$1000,MATCH($D448,PIS!C$1:C$500,0),MATCH(Z$2,PIS!$2:$2,0)),0)</f>
        <v/>
      </c>
      <c r="AA448">
        <f>IFERROR(INDEX(PIS!$A$1:$BZ$1000,MATCH($D448,PIS!C$1:C$500,0),MATCH(AA$2,PIS!$2:$2,0)),0)</f>
        <v/>
      </c>
      <c r="AB448">
        <f>IFERROR(INDEX(PIS!$A$1:$BZ$1000,MATCH($D448,PIS!C$1:C$500,0),MATCH(AB$2,PIS!$2:$2,0)),0)</f>
        <v/>
      </c>
      <c r="AC448">
        <f>SUM(V448:AB448)</f>
        <v/>
      </c>
      <c r="AD448">
        <f>IFERROR(INDEX(TIMESHEET!$A$1:$AI$5000,MATCH($D448,TIMESHEET!A$1:A$500,0),MATCH("T100",TIMESHEET!$2:$2,0))-2,0)</f>
        <v/>
      </c>
      <c r="AE448">
        <f>IFERROR(INDEX(TIMESHEET!$A$1:$AI$5000,MATCH($D448,TIMESHEET!A$1:A$500,0),MATCH("T202",TIMESHEET!$2:$2,0)),0)</f>
        <v/>
      </c>
      <c r="AF448">
        <f>IFERROR(INDEX(TIMESHEET!$A$1:$AI$5000,MATCH($D448,TIMESHEET!A$1:A$500,0),MATCH("T302",TIMESHEET!$2:$2,0)),0)</f>
        <v/>
      </c>
      <c r="AG448">
        <f>IFERROR(INDEX(TIMESHEET!$A$1:$AI$5000,MATCH($D448,TIMESHEET!A$1:A$500,0),MATCH("T406",TIMESHEET!$2:$2,0)),0)</f>
        <v/>
      </c>
      <c r="AH448">
        <f>AE448+AG448</f>
        <v/>
      </c>
      <c r="AI448">
        <f>IFERROR(INDEX(TIMESHEET!$A$1:$AI$5000,MATCH($D448,TIMESHEET!A$1:A$500,0),MATCH("T701",TIMESHEET!$2:$2,0)),0)</f>
        <v/>
      </c>
      <c r="AJ448">
        <f>IFERROR(INDEX(TIMESHEET!$A$1:$AI$5000,MATCH($D448,TIMESHEET!B$1:B$500,0),MATCH("T320",TIMESHEET!$2:$2,0)),0)</f>
        <v/>
      </c>
      <c r="AK448">
        <f>IFERROR(IF(LEFT(INDEX(PIS!O$1:O$500,MATCH(D448,PIS!C$1:C$500)),1)="M",T448/AD448*SUM(AE448:AG448),T448*AD448),0)</f>
        <v/>
      </c>
      <c r="AL448">
        <f>IFERROR(INDEX(ADJ!$A$1:$BZ$1000,MATCH(PAYROLL!D448,ADJ!A$1:A$500,0),MATCH(PAYROLL!AL$2,ADJ!$2:$2,0)),0)</f>
        <v/>
      </c>
      <c r="AM448">
        <f>SUM(AK448:AL448)</f>
        <v/>
      </c>
      <c r="AN448">
        <f>IFERROR(ROUND(V448/$AD448*$AH448,0),0)</f>
        <v/>
      </c>
      <c r="AO448">
        <f>IFERROR(ROUND(W448/$AD448*$AH448,0),0)</f>
        <v/>
      </c>
      <c r="AP448">
        <f>IFERROR(ROUND(X448/$AD448*$AE448,0),0)</f>
        <v/>
      </c>
      <c r="AQ448">
        <f>IFERROR(ROUND(Y448/$AD448*$AH448,0),0)</f>
        <v/>
      </c>
      <c r="AR448">
        <f>IFERROR(ROUND(Z448/$AD448*$AH448,0),0)</f>
        <v/>
      </c>
      <c r="AS448">
        <f>IFERROR(ROUND(AA448/$AD448*$AH448,0),0)</f>
        <v/>
      </c>
      <c r="AT448">
        <f>IFERROR(IF((AE448+AF448+AG448)&gt;13,AB448,ROUND(AB448/AD448*AH448,0)),0)</f>
        <v/>
      </c>
      <c r="AU448">
        <f>IFERROR(INDEX(ADJ!$A$1:$BZ$1000,MATCH(PAYROLL!D448,ADJ!A$1:A$500,0),MATCH(PAYROLL!AU$2,ADJ!$2:$2,0)),0)</f>
        <v/>
      </c>
      <c r="AV448">
        <f>ROUND(SUM(AN448:AU448),0)</f>
        <v/>
      </c>
      <c r="AW448">
        <f>IFERROR(INDEX(TIMESHEET!$A$1:$AI$5000,MATCH(PAYROLL!D448,TIMESHEET!A$1:A$500,0),MATCH("T620",TIMESHEET!$2:$2,0)),0)</f>
        <v/>
      </c>
      <c r="AX448">
        <f>IFERROR(INDEX(TIMESHEET!$A$1:$AI$5000,MATCH(PAYROLL!D448,TIMESHEET!A$1:A$500,0),MATCH("T601",TIMESHEET!$2:$2,0)),0)</f>
        <v/>
      </c>
      <c r="AY448">
        <f>IFERROR(INDEX(TIMESHEET!$A$1:$AI$5000,MATCH(PAYROLL!D448,TIMESHEET!A$1:A$500,0),MATCH("T602",TIMESHEET!$2:$2,0)),0)</f>
        <v/>
      </c>
      <c r="AZ448">
        <f>IFERROR(INDEX(TIMESHEET!$A$1:$AI$5000,MATCH(PAYROLL!D448,TIMESHEET!A$1:A$500,0),MATCH("T603",TIMESHEET!$2:$2,0)),0)</f>
        <v/>
      </c>
      <c r="BA448">
        <f>IFERROR(INDEX(TIMESHEET!$A$1:$AI$5000,MATCH(PAYROLL!D448,TIMESHEET!A$1:A$500,0),MATCH("T611",TIMESHEET!$2:$2,0)),0)</f>
        <v/>
      </c>
      <c r="BB448">
        <f>IFERROR(INDEX(TIMESHEET!$A$1:$AI$5000,MATCH(PAYROLL!D448,TIMESHEET!A$1:A$500,0),MATCH("T612",TIMESHEET!$2:$2,0)),0)</f>
        <v/>
      </c>
      <c r="BC448">
        <f>IFERROR(INDEX(TIMESHEET!$A$1:$AI$5000,MATCH(PAYROLL!D448,TIMESHEET!A$1:A$500,0),MATCH("T613",TIMESHEET!$2:$2,0)),0)</f>
        <v/>
      </c>
      <c r="BD448">
        <f>IFERROR(INDEX(TIMESHEET!$A$1:$AI$5000,MATCH(PAYROLL!D448,TIMESHEET!A$1:A$500,0),MATCH("T500",TIMESHEET!$2:$2,0)),0)</f>
        <v/>
      </c>
      <c r="BE448">
        <f>IFERROR(IF(LEFT(INDEX(PIS!O$1:O$500,MATCH(D448,PIS!C$1:C$500)),1)="M",T448/AD448/8*(AW448+AX448*1.5+AY448*2+AZ448*3+BA448*2.1+BB448*2.7+BC448*3.9+BD448*0.3),T448/8*(AW448+AX448*1.5+AY448*2+AZ448*3+BA448*2.1+BB448*2.7+BC448*3.9+BD448*0.3)),0)</f>
        <v/>
      </c>
      <c r="BF448">
        <f>IFERROR(INDEX(ADJ!$A$1:$BZ$1000,MATCH(PAYROLL!$D448,ADJ!A$1:A$500,0),MATCH(PAYROLL!BF$2,ADJ!$2:$2,0)),0)</f>
        <v/>
      </c>
      <c r="BG448">
        <f>IFERROR(INDEX(ADJ!$A$1:$BZ$1000,MATCH(PAYROLL!D448,ADJ!A$1:A$500,0),MATCH(PAYROLL!BG$2,ADJ!$2:$2,0)),0)</f>
        <v/>
      </c>
      <c r="BH448">
        <f>IFERROR(INDEX(ADJ!$A$1:$BZ$1000,MATCH(PAYROLL!D448,ADJ!A$1:A$500,0),MATCH(PAYROLL!BH$2,ADJ!$2:$2,0)),0)</f>
        <v/>
      </c>
      <c r="BI448">
        <f>IFERROR(INDEX(ADJ!$A$1:$BZ$1000,MATCH(PAYROLL!D448,ADJ!A$1:A$500,0),MATCH(PAYROLL!BI$2,ADJ!$2:$2,0)),0)</f>
        <v/>
      </c>
      <c r="BJ448">
        <f>IFERROR(INDEX(ADJ!$A$1:$BZ$1000,MATCH(PAYROLL!D448,ADJ!A$1:A$500,0),MATCH(PAYROLL!BJ$2,ADJ!$2:$2,0)),0)</f>
        <v/>
      </c>
      <c r="BK448">
        <f>SUM(BF448:BJ448)</f>
        <v/>
      </c>
      <c r="BL448">
        <f>IFERROR(INDEX(ADJ!$A$1:$BZ$1000,MATCH(PAYROLL!D448,ADJ!A$1:A$500,0),MATCH(PAYROLL!BL$2,ADJ!$2:$2,0)),0)</f>
        <v/>
      </c>
      <c r="BM448">
        <f>IFERROR(INDEX(ADJ!$A$1:$BZ$1000,MATCH(PAYROLL!D448,ADJ!A$1:A$500,0),MATCH(PAYROLL!BM$2,ADJ!$2:$2,0)),0)</f>
        <v/>
      </c>
      <c r="BN448">
        <f>IFERROR(INDEX(ADJ!$A$1:$BZ$1000,MATCH(PAYROLL!D448,ADJ!A$1:A$500,0),MATCH(PAYROLL!BN$2,ADJ!$2:$2,0)),0)</f>
        <v/>
      </c>
      <c r="BO448">
        <f>IFERROR(INDEX(ADJ!$A$1:$BZ$1000,MATCH(PAYROLL!D448,ADJ!A$1:A$500,0),MATCH(PAYROLL!BO$2,ADJ!$2:$2,0)),0)</f>
        <v/>
      </c>
      <c r="BP448">
        <f>SUM(AM448,AV448,BE448,BK448,BL448:BO448)</f>
        <v/>
      </c>
      <c r="BQ448">
        <f>BO448</f>
        <v/>
      </c>
      <c r="BR448">
        <f>IFERROR(ROUND(IF(LEFT(INDEX(PIS!O$1:O$500,MATCH(D448,PIS!C$1:C$500)),1)="D",T448/8*(BD448*0.3),IF(LEFT(INDEX(PIS!O$1:O$500,MATCH(D448,PIS!C$1:C$500)),1)="H",T448*($BD448*0.3),T448/$AD448/8*($BD448*0.3))),0),0)</f>
        <v/>
      </c>
      <c r="BS448">
        <f>IF(AP448&lt;1,0,MIN(AP448,730000))</f>
        <v/>
      </c>
      <c r="BT448">
        <f>IFERROR(ROUND((BE448-SUM(AW448:BC448)*T448/AD448/8),0)-BR448,0)</f>
        <v/>
      </c>
      <c r="BU448">
        <f>AO448</f>
        <v/>
      </c>
      <c r="BV448">
        <f>SUM(BQ448:BU448)</f>
        <v/>
      </c>
      <c r="BW448">
        <f>BP448-BV448</f>
        <v/>
      </c>
      <c r="BX448">
        <f>IFERROR(IF(RIGHT(INDEX(PIS!O$1:O$500,MATCH(D448,PIS!C$1:C$500)),5)="Gross",MIN(U448+V448,VLOOKUP("R700",TSC!B:C,2,0)*VLOOKUP("R101",TSC!B:C,2,0))*VLOOKUP("R701",TSC!B:C,2,0)%,0),0)</f>
        <v/>
      </c>
      <c r="BY448">
        <f>IFERROR(IF(RIGHT(INDEX(PIS!O$1:O$500,MATCH(D448,PIS!C$1:C$500)),5)="Gross",MIN(U448+V448,VLOOKUP("R700",TSC!B:C,2,0)*VLOOKUP("R101",TSC!B:C,2,0))*VLOOKUP("T704",TSC!B:C,2,0)%,0),0)</f>
        <v/>
      </c>
      <c r="BZ448">
        <f>IFERROR(IF(RIGHT(INDEX(PIS!O$1:O$500,MATCH(D448,PIS!C$1:C$500)),5)="Gross",MIN(U448+V448,VLOOKUP("R700",TSC!B:C,2,0)*VLOOKUP("1",TSC!F:G,2,0))*VLOOKUP("T705",TSC!B:C,2,0)%,0),0)</f>
        <v/>
      </c>
      <c r="CA448">
        <f>IFERROR(INDEX(ADJ!$A$1:$BZ$1000,MATCH(PAYROLL!D448,ADJ!A$1:A$500,0),MATCH(PAYROLL!CA$2,ADJ!$2:$2,0)),0)</f>
        <v/>
      </c>
      <c r="CB448">
        <f>IFERROR(INDEX(ADJ!$A$1:$BZ$1000,MATCH(PAYROLL!D448,ADJ!A$1:A$500,0),MATCH(PAYROLL!CB$2,ADJ!$2:$2,0)),0)</f>
        <v/>
      </c>
      <c r="CC448">
        <f>SUM(BX448:CB448)</f>
        <v/>
      </c>
      <c r="CD448">
        <f>IFERROR(INDEX(PIS!$A$1:$BZ$1000,MATCH(PAYROLL!D448,PIS!C$1:C$500,0),MATCH(PAYROLL!CD$1,PIS!$1:$1,0)),0)</f>
        <v/>
      </c>
      <c r="CE448">
        <f>IFERROR(IF(OR(INDEX(PIS!P$1:P$500,MATCH(D448,PIS!C$1:C$500,0))="LT2",INDEX(PIS!P$1:P$500,MATCH(D448,PIS!C$1:C$500,0))="P10"),0,SUM(CC448,CD448*VLOOKUP("R601",TSC!B:C,2,0),VLOOKUP("R602",TSC!B:C,2,0))),0)</f>
        <v/>
      </c>
      <c r="CF448">
        <f>MAX(BW448-CE448,0)</f>
        <v/>
      </c>
      <c r="CG448">
        <f>IFERROR(IF(OR(RIGHT(INDEX(PIS!P$1:P$500,MATCH(D448,PIS!C$1:C$500)),5)="P10",RIGHT(INDEX(PIS!P$1:P$500,MATCH(D448,PIS!C$1:C$500)),5)="CK"),0,IF(CF448&lt;=5000000,CF448*5%,IF(CF448&lt;=10000000,CF448*10%-250000,IF(CF448&lt;=18000000,CF448*15%-750000,IF(CF448&lt;=32000000,CF448*20%-1650000,IF(CF448&lt;=52000000,CF448*25%-3250000,IF(CF448&lt;=80000000,BH448*30%-5850000,CF448*35%-9850000))))))),0)</f>
        <v/>
      </c>
      <c r="CH448">
        <f>IFERROR(IF(OR(INDEX(PIS!P$1:P$500,MATCH(D448,PIS!C$1:C$500))="LT",INDEX(PIS!P$1:P$500,MATCH(D448,PIS!C$1:C$500))="CK"),0,IF(CF448&lt;2000000,0,CF448*10%)),0)</f>
        <v/>
      </c>
      <c r="CI448">
        <f>IFERROR(INDEX(ADJ!$A$1:$BZ$1000,MATCH(PAYROLL!D448,ADJ!A$1:A$500,0),MATCH(PAYROLL!CI$2,ADJ!$2:$2,0)),0)</f>
        <v/>
      </c>
      <c r="CJ448">
        <f>IFERROR(INDEX(ADJ!$A$1:$BZ$1000,MATCH(PAYROLL!D448,ADJ!A$1:A$500,0),MATCH(PAYROLL!CJ$2,ADJ!$2:$2,0)),0)</f>
        <v/>
      </c>
      <c r="CK448">
        <f>IFERROR(INDEX(ADJ!$A$1:$BZ$1000,MATCH(PAYROLL!D448,ADJ!A$1:A$500,0),MATCH(PAYROLL!CK$2,ADJ!$2:$2,0)),0)</f>
        <v/>
      </c>
      <c r="CL448">
        <f>SUM(CG448:CK448)</f>
        <v/>
      </c>
      <c r="CM448">
        <f>ROUND(SUM(CH448:CK448),0)</f>
        <v/>
      </c>
      <c r="CN448">
        <f>IFERROR(INDEX(CSDA!D$1:D$500,MATCH($CN$2,CSDA!C$1:C$500,0))*INDEX(PIS!V$1:V$500,MATCH(D448,PIS!C$1:C$500))+INDEX(ADJ!$A$1:$BZ$1000,MATCH(PAYROLL!D448,ADJ!A$1:A$500,0),MATCH(PAYROLL!CN$2,ADJ!$2:$2,0)),0)</f>
        <v/>
      </c>
      <c r="CO448">
        <f>IFERROR(INDEX(ADJ!$A$1:$BZ$1000,MATCH(PAYROLL!D448,ADJ!A$1:A$500,0),MATCH(PAYROLL!CO$2,ADJ!$2:$2,0)),0)</f>
        <v/>
      </c>
      <c r="CP448">
        <f>IFERROR(INDEX(ADJ!$A$1:$BZ$1000,MATCH(PAYROLL!D448,ADJ!A$1:A$500,0),MATCH(PAYROLL!CP$2,ADJ!$2:$2,0)),0)</f>
        <v/>
      </c>
      <c r="CQ448">
        <f>BP448-CL448-CI448-CM448-CN448-CO448-CP448-CC448</f>
        <v/>
      </c>
      <c r="CR448">
        <f>IFERROR(IF(RIGHT(INDEX(PIS!O$1:O$500,MATCH(D448,PIS!C$1:C$500,0)),5)="Gross",MIN(U448+V448,VLOOKUP("R700",TSC!B:C,2,0)*VLOOKUP("R101",TSC!B:C,2,0))*(VLOOKUP("T711",TSC!B:C,2,0)+VLOOKUP("T712",TSC!B:C,2,0))%,MIN(T448+V448,VLOOKUP("R700",TSC!B:C,2,0)*VLOOKUP("R101",TSC!B:C,2,0))*(VLOOKUP("T711",TSC!B:C,2,0)+VLOOKUP("T712",TSC!B:C,2,0)+VLOOKUP("R701",TSC!B:C,2,0))%),0)</f>
        <v/>
      </c>
      <c r="CS448">
        <f>IFERROR(IF(RIGHT(INDEX(PIS!O$1:O$500,MATCH(D448,PIS!C$1:C$500,0)),5)="Gross",MIN(U448+V448,VLOOKUP("R700",TSC!B:C,2,0)*VLOOKUP("R101",TSC!B:C,2,0))*(VLOOKUP("T714",TSC!B:C,2,0))%,MIN(T448+V448,VLOOKUP("R700",TSC!B:C,2,0)*VLOOKUP("R101",TSC!B:C,2,0))*(VLOOKUP("T704",TSC!B:C,2,0)+VLOOKUP("T714",TSC!B:C,2,0))%),0)</f>
        <v/>
      </c>
      <c r="CT448">
        <f>IFERROR(IF(RIGHT(INDEX(PIS!O$1:O$500,MATCH(D448,PIS!C$1:C$500,0)),5)="Gross",MIN(U448+V448,VLOOKUP("R700",TSC!B:C,2,0)*VLOOKUP("R101",TSC!B:C,2,0))*VLOOKUP("T705",TSC!B:C,2,0)%,MIN(T448+V448,VLOOKUP("R700",TSC!B:C,2,0)*VLOOKUP("R101",TSC!B:C,2,0))*VLOOKUP("T705",TSC!B:C,2,0)%),0)</f>
        <v/>
      </c>
      <c r="CU448">
        <f>IFERROR(IF(RIGHT(INDEX(PIS!O$1:O$500,MATCH(D448,PIS!C$1:C$500,0)),5)="Gross",MIN(U448+V448,VLOOKUP("R700",TSC!B:C,2,0)*VLOOKUP("R101",TSC!B:C,2,0))*(VLOOKUP("T713",TSC!B:C,2,0))%,MIN(T448+V448,VLOOKUP("R700",TSC!B:C,2,0)*VLOOKUP("R101",TSC!B:C,2,0))*(VLOOKUP("T713",TSC!B:C,2,0))%),0)</f>
        <v/>
      </c>
      <c r="CV448">
        <f>IFERROR(INDEX(ADJ!$A$1:$BZ$1000,MATCH(PAYROLL!D448,ADJ!A$1:A$500,0),MATCH(PAYROLL!CV$2,ADJ!$2:$2,0)),0)</f>
        <v/>
      </c>
      <c r="CW448">
        <f>IFERROR(INDEX(ADJ!$A$1:$BZ$1000,MATCH(PAYROLL!D448,ADJ!A$1:A$500,0),MATCH(PAYROLL!CW$2,ADJ!$2:$2,0)),0)</f>
        <v/>
      </c>
      <c r="CX448">
        <f>SUM(CR448:CW448)</f>
        <v/>
      </c>
      <c r="CY448">
        <f>ROUND(IF(CR448&gt;0,T448+V448*VLOOKUP("R202",TSC!$B$1:$C$500,2,0),0),0)</f>
        <v/>
      </c>
      <c r="CZ448">
        <f>IFERROR(INDEX(CSDA!D$1:D$500,MATCH($CZ$2,CSDA!C$1:C$500,0)),0)</f>
        <v/>
      </c>
      <c r="DA448">
        <f>ROUND(T448*0.7%,0)</f>
        <v/>
      </c>
      <c r="DB448">
        <f>ROUND(T448/12,0)</f>
        <v/>
      </c>
      <c r="DC448">
        <f ref="DC448" t="array">IFERROR(INDEX(CSDA!D$1:D$500,MATCH("Trích giữ"&amp;PAYROLL!DC$2,CSDA!A$1:A$500&amp;CSDA!C$1:C$500,0)),0)</f>
        <v/>
      </c>
      <c r="DD448">
        <f ref="DD448" t="array">IFERROR(INDEX(CSDA!D$1:D$500,MATCH("Trích giữ"&amp;PAYROLL!DD$2,CSDA!A$1:A$500&amp;CSDA!C$1:C$500,0)),0)</f>
        <v/>
      </c>
      <c r="DE448">
        <f ref="DE448" t="array">IFERROR(INDEX(CSDA!D$1:D$500,MATCH("Trích giữ"&amp;PAYROLL!DE$2,CSDA!A$1:A$500&amp;CSDA!C$1:C$500,0)),0)</f>
        <v/>
      </c>
      <c r="DF448">
        <f>IFERROR(INDEX(CSDA!D$1:D$500,MATCH(PAYROLL!DF$2,CSDA!C$1:C$500,0)),0)</f>
        <v/>
      </c>
      <c r="DG448">
        <f ref="DG448" t="array">IFERROR(INDEX(CSDA!D$1:D$500,MATCH("Trích giữ"&amp;PAYROLL!DG$2,CSDA!A$1:A$500&amp;CSDA!C$1:C$500,0)),0)</f>
        <v/>
      </c>
      <c r="DH448">
        <f>ROUND(T448/26,0)</f>
        <v/>
      </c>
      <c r="DI448">
        <f ref="DI448" t="array">IFERROR(INDEX(CSDA!D$1:D$500,MATCH("Trích giữ"&amp;PAYROLL!DI$2,CSDA!A$1:A$500&amp;CSDA!C$1:C$500,0)),0)</f>
        <v/>
      </c>
      <c r="DJ448">
        <f>IF(U448=0,T448*21.5%-BL448,0)</f>
        <v/>
      </c>
      <c r="DK448">
        <f ref="DK448" t="array">IFERROR(INDEX(CSDA!D$1:D$500,MATCH("Trích giữ"&amp;PAYROLL!DK$2,CSDA!A$1:A$500&amp;CSDA!C$1:C$500,0)),0)</f>
        <v/>
      </c>
      <c r="DL448">
        <f>IFERROR(INDEX(CSDA!D$1:D$500,MATCH(PAYROLL!DL$2,CSDA!C$1:C$500,0))/12,0)</f>
        <v/>
      </c>
      <c r="DM448">
        <f>SUM(DB448:DL448)</f>
        <v/>
      </c>
      <c r="DN448">
        <f>IFERROR(INDEX(ADJ!$A$1:$BZ$1000,MATCH(PAYROLL!D448,ADJ!A$1:A$500,0),MATCH(PAYROLL!DN$2,ADJ!$2:$2,0)),0)</f>
        <v/>
      </c>
      <c r="DO448">
        <f>IFERROR(SUM(BP448,DM448:DN448,CX448:DA448)-DT448,0)</f>
        <v/>
      </c>
      <c r="DP448">
        <f ref="DP448" t="array">SUM(BW448*IFERROR(INDEX(CSDA!D$1:D$500,MATCH(BW$2,CSDA!C$1:C$500,0)),0)%,CX448*IFERROR(INDEX(CSDA!D$1:D$500,MATCH(CX$2,CSDA!C$1:C$500,0)),0)%,DA448*IFERROR(INDEX(CSDA!D$1:D$500,MATCH(DA$2,CSDA!C$1:C$500,0)),0)%,DB448*IFERROR(INDEX(CSDA!D$1:D$500,MATCH(DB$2,CSDA!C$1:C$500,0)),0)%,DF448*IFERROR(INDEX(CSDA!D$1:D$500,MATCH("Phí dịch vụ"&amp;PAYROLL!DF$2,CSDA!A$1:A$500&amp;CSDA!C$1:C$500,0)),0)%,DC448*IFERROR(INDEX(CSDA!D$1:D$500,MATCH("Phí dịch vụ"&amp;PAYROLL!DC$2,CSDA!A$1:A$500&amp;CSDA!C$1:C$500,0)),0)%,DH448*IFERROR(INDEX(CSDA!D$1:D$500,MATCH("Phí dịch vụ"&amp;PAYROLL!DH$2,CSDA!A$1:A$500&amp;CSDA!C$1:C$500,0)),0)%,DJ448*IFERROR(INDEX(CSDA!D$1:D$500,MATCH("Phí dịch vụ"&amp;PAYROLL!DJ$2,CSDA!A$1:A$500&amp;CSDA!C$1:C$500,0)),0)%,BN448*IFERROR(INDEX(CSDA!D$1:D$500,MATCH(BN$2,CSDA!C$1:C$500,0)),0)%)-BN448*7%</f>
        <v/>
      </c>
      <c r="DQ448">
        <f>IFERROR(INDEX(ADJ!$A$1:$BZ$1000,MATCH(PAYROLL!D448,ADJ!A$1:A$500,0),MATCH(PAYROLL!DQ$2,ADJ!$2:$2,0)),0)</f>
        <v/>
      </c>
      <c r="DR448">
        <f>IFERROR(INDEX(ADJ!$A$1:$BZ$1000,MATCH(PAYROLL!D448,ADJ!A$1:A$500,0),MATCH(PAYROLL!DR$2,ADJ!$2:$2,0)),0)</f>
        <v/>
      </c>
      <c r="DS448">
        <f>SUM(DP448:DR448)</f>
        <v/>
      </c>
      <c r="DT448">
        <f>EK448</f>
        <v/>
      </c>
      <c r="DU448">
        <f>SUM(DO448:DR448)</f>
        <v/>
      </c>
      <c r="DV448">
        <f>ROUND(DU448*0.1,0)</f>
        <v/>
      </c>
      <c r="DW448">
        <f>DU448+DV448</f>
        <v/>
      </c>
      <c r="DZ448">
        <f>IFERROR(INDEX(ADJ!$A$1:$BZ$1000,MATCH(PAYROLL!$D448,ADJ!A$1:A$500,0),MATCH(PAYROLL!DZ$2,ADJ!$2:$2,0)),0)</f>
        <v/>
      </c>
      <c r="EA448">
        <f>IFERROR(INDEX(ADJ!$A$1:$BZ$1000,MATCH(PAYROLL!$D448,ADJ!A$1:A$500,0),MATCH(PAYROLL!EA$2,ADJ!$2:$2,0)),0)</f>
        <v/>
      </c>
      <c r="EB448">
        <f>IFERROR(INDEX(ADJ!$A$1:$BZ$1000,MATCH(PAYROLL!$D448,ADJ!A$1:A$500,0),MATCH(PAYROLL!EB$2,ADJ!$2:$2,0)),0)</f>
        <v/>
      </c>
      <c r="EC448">
        <f>IFERROR(INDEX(ADJ!$A$1:$BZ$1000,MATCH(PAYROLL!$D448,ADJ!A$1:A$500,0),MATCH(PAYROLL!EC$2,ADJ!$2:$2,0)),0)</f>
        <v/>
      </c>
      <c r="ED448">
        <f>IFERROR(INDEX(ADJ!$A$1:$BZ$1000,MATCH(PAYROLL!$D448,ADJ!A$1:A$500,0),MATCH(PAYROLL!ED$2,ADJ!$2:$2,0)),0)</f>
        <v/>
      </c>
      <c r="EE448">
        <f>IFERROR(INDEX(ADJ!$A$1:$BZ$1000,MATCH(PAYROLL!$D448,ADJ!A$1:A$500,0),MATCH(PAYROLL!EE$2,ADJ!$2:$2,0)),0)</f>
        <v/>
      </c>
      <c r="EF448">
        <f>IFERROR(INDEX(ADJ!$A$1:$BZ$1000,MATCH(PAYROLL!$D448,ADJ!A$1:A$500,0),MATCH(PAYROLL!EF$2,ADJ!$2:$2,0)),0)</f>
        <v/>
      </c>
      <c r="EG448">
        <f>IFERROR(INDEX(ADJ!$A$1:$BZ$1000,MATCH(PAYROLL!$D448,ADJ!A$1:A$500,0),MATCH(PAYROLL!EG$2,ADJ!$2:$2,0)),0)</f>
        <v/>
      </c>
      <c r="EH448">
        <f>IFERROR(INDEX(ADJ!$A$1:$BZ$1000,MATCH(PAYROLL!$D448,ADJ!A$1:A$500,0),MATCH(PAYROLL!EH$2,ADJ!$2:$2,0)),0)</f>
        <v/>
      </c>
      <c r="EI448">
        <f>IFERROR(INDEX(ADJ!$A$1:$BZ$1000,MATCH(PAYROLL!D448,ADJ!A$1:A$500,0),MATCH(PAYROLL!EI$2,ADJ!$2:$2,0)),0)</f>
        <v/>
      </c>
      <c r="EJ448">
        <f>IFERROR(INDEX(ADJ!$A$1:$BZ$1000,MATCH(PAYROLL!$D448,ADJ!A$1:A$500,0),MATCH(PAYROLL!EJ$2,ADJ!$2:$2,0)),0)</f>
        <v/>
      </c>
      <c r="EK448">
        <f>SUM(DZ448:EJ448)</f>
        <v/>
      </c>
    </row>
    <row r="449">
      <c r="A449" t="n">
        <v>447</v>
      </c>
      <c r="B449" t="inlineStr">
        <is>
          <t>Lương Văn Thanh</t>
        </is>
      </c>
      <c r="D449" t="inlineStr">
        <is>
          <t>157058-01</t>
        </is>
      </c>
      <c r="S449">
        <f>IFERROR(INDEX(PIS!$A$1:$BZ$1000,MATCH($D449,PIS!C$1:C$500,0),MATCH("Lương CB tháng trước",PIS!$1:$1,0)),0)</f>
        <v/>
      </c>
      <c r="T449">
        <f>IFERROR(INDEX(PIS!$A$1:$BZ$1000,MATCH($D449,PIS!C$1:C$500,0),MATCH("Lương CB hiện tại",PIS!$1:$1,0)),0)</f>
        <v/>
      </c>
      <c r="U449">
        <f>IFERROR(INDEX(PIS!$A$1:$BZ$1000,MATCH($D449,PIS!C$1:C$500,0),MATCH("Lương đóng BHBB",PIS!$1:$1,0)),0)</f>
        <v/>
      </c>
      <c r="V449">
        <f>IFERROR(INDEX(PIS!$A$1:$BZ$1000,MATCH($D449,PIS!C$1:C$500,0),MATCH(V$2,PIS!$2:$2,0)),0)</f>
        <v/>
      </c>
      <c r="W449">
        <f>IFERROR(INDEX(PIS!$A$1:$BZ$1000,MATCH($D449,PIS!C$1:C$500,0),MATCH(W$2,PIS!$2:$2,0)),0)</f>
        <v/>
      </c>
      <c r="X449">
        <f>IFERROR(INDEX(PIS!$A$1:$BZ$1000,MATCH($D449,PIS!C$1:C$500,0),MATCH(X$2,PIS!$2:$2,0)),0)</f>
        <v/>
      </c>
      <c r="Y449">
        <f>IFERROR(INDEX(PIS!$A$1:$BZ$1000,MATCH($D449,PIS!C$1:C$500,0),MATCH(Y$2,PIS!$2:$2,0)),0)</f>
        <v/>
      </c>
      <c r="Z449">
        <f>IFERROR(INDEX(PIS!$A$1:$BZ$1000,MATCH($D449,PIS!C$1:C$500,0),MATCH(Z$2,PIS!$2:$2,0)),0)</f>
        <v/>
      </c>
      <c r="AA449">
        <f>IFERROR(INDEX(PIS!$A$1:$BZ$1000,MATCH($D449,PIS!C$1:C$500,0),MATCH(AA$2,PIS!$2:$2,0)),0)</f>
        <v/>
      </c>
      <c r="AB449">
        <f>IFERROR(INDEX(PIS!$A$1:$BZ$1000,MATCH($D449,PIS!C$1:C$500,0),MATCH(AB$2,PIS!$2:$2,0)),0)</f>
        <v/>
      </c>
      <c r="AC449">
        <f>SUM(V449:AB449)</f>
        <v/>
      </c>
      <c r="AD449">
        <f>IFERROR(INDEX(TIMESHEET!$A$1:$AI$5000,MATCH($D449,TIMESHEET!A$1:A$500,0),MATCH("T100",TIMESHEET!$2:$2,0))-2,0)</f>
        <v/>
      </c>
      <c r="AE449">
        <f>IFERROR(INDEX(TIMESHEET!$A$1:$AI$5000,MATCH($D449,TIMESHEET!A$1:A$500,0),MATCH("T202",TIMESHEET!$2:$2,0)),0)</f>
        <v/>
      </c>
      <c r="AF449">
        <f>IFERROR(INDEX(TIMESHEET!$A$1:$AI$5000,MATCH($D449,TIMESHEET!A$1:A$500,0),MATCH("T302",TIMESHEET!$2:$2,0)),0)</f>
        <v/>
      </c>
      <c r="AG449">
        <f>IFERROR(INDEX(TIMESHEET!$A$1:$AI$5000,MATCH($D449,TIMESHEET!A$1:A$500,0),MATCH("T406",TIMESHEET!$2:$2,0)),0)</f>
        <v/>
      </c>
      <c r="AH449">
        <f>AE449+AG449</f>
        <v/>
      </c>
      <c r="AI449">
        <f>IFERROR(INDEX(TIMESHEET!$A$1:$AI$5000,MATCH($D449,TIMESHEET!A$1:A$500,0),MATCH("T701",TIMESHEET!$2:$2,0)),0)</f>
        <v/>
      </c>
      <c r="AJ449">
        <f>IFERROR(INDEX(TIMESHEET!$A$1:$AI$5000,MATCH($D449,TIMESHEET!B$1:B$500,0),MATCH("T320",TIMESHEET!$2:$2,0)),0)</f>
        <v/>
      </c>
      <c r="AK449">
        <f>IFERROR(IF(LEFT(INDEX(PIS!O$1:O$500,MATCH(D449,PIS!C$1:C$500)),1)="M",T449/AD449*SUM(AE449:AG449),T449*AD449),0)</f>
        <v/>
      </c>
      <c r="AL449">
        <f>IFERROR(INDEX(ADJ!$A$1:$BZ$1000,MATCH(PAYROLL!D449,ADJ!A$1:A$500,0),MATCH(PAYROLL!AL$2,ADJ!$2:$2,0)),0)</f>
        <v/>
      </c>
      <c r="AM449">
        <f>SUM(AK449:AL449)</f>
        <v/>
      </c>
      <c r="AN449">
        <f>IFERROR(ROUND(V449/$AD449*$AH449,0),0)</f>
        <v/>
      </c>
      <c r="AO449">
        <f>IFERROR(ROUND(W449/$AD449*$AH449,0),0)</f>
        <v/>
      </c>
      <c r="AP449">
        <f>IFERROR(ROUND(X449/$AD449*$AE449,0),0)</f>
        <v/>
      </c>
      <c r="AQ449">
        <f>IFERROR(ROUND(Y449/$AD449*$AH449,0),0)</f>
        <v/>
      </c>
      <c r="AR449">
        <f>IFERROR(ROUND(Z449/$AD449*$AH449,0),0)</f>
        <v/>
      </c>
      <c r="AS449">
        <f>IFERROR(ROUND(AA449/$AD449*$AH449,0),0)</f>
        <v/>
      </c>
      <c r="AT449">
        <f>IFERROR(IF((AE449+AF449+AG449)&gt;13,AB449,ROUND(AB449/AD449*AH449,0)),0)</f>
        <v/>
      </c>
      <c r="AU449">
        <f>IFERROR(INDEX(ADJ!$A$1:$BZ$1000,MATCH(PAYROLL!D449,ADJ!A$1:A$500,0),MATCH(PAYROLL!AU$2,ADJ!$2:$2,0)),0)</f>
        <v/>
      </c>
      <c r="AV449">
        <f>ROUND(SUM(AN449:AU449),0)</f>
        <v/>
      </c>
      <c r="AW449">
        <f>IFERROR(INDEX(TIMESHEET!$A$1:$AI$5000,MATCH(PAYROLL!D449,TIMESHEET!A$1:A$500,0),MATCH("T620",TIMESHEET!$2:$2,0)),0)</f>
        <v/>
      </c>
      <c r="AX449">
        <f>IFERROR(INDEX(TIMESHEET!$A$1:$AI$5000,MATCH(PAYROLL!D449,TIMESHEET!A$1:A$500,0),MATCH("T601",TIMESHEET!$2:$2,0)),0)</f>
        <v/>
      </c>
      <c r="AY449">
        <f>IFERROR(INDEX(TIMESHEET!$A$1:$AI$5000,MATCH(PAYROLL!D449,TIMESHEET!A$1:A$500,0),MATCH("T602",TIMESHEET!$2:$2,0)),0)</f>
        <v/>
      </c>
      <c r="AZ449">
        <f>IFERROR(INDEX(TIMESHEET!$A$1:$AI$5000,MATCH(PAYROLL!D449,TIMESHEET!A$1:A$500,0),MATCH("T603",TIMESHEET!$2:$2,0)),0)</f>
        <v/>
      </c>
      <c r="BA449">
        <f>IFERROR(INDEX(TIMESHEET!$A$1:$AI$5000,MATCH(PAYROLL!D449,TIMESHEET!A$1:A$500,0),MATCH("T611",TIMESHEET!$2:$2,0)),0)</f>
        <v/>
      </c>
      <c r="BB449">
        <f>IFERROR(INDEX(TIMESHEET!$A$1:$AI$5000,MATCH(PAYROLL!D449,TIMESHEET!A$1:A$500,0),MATCH("T612",TIMESHEET!$2:$2,0)),0)</f>
        <v/>
      </c>
      <c r="BC449">
        <f>IFERROR(INDEX(TIMESHEET!$A$1:$AI$5000,MATCH(PAYROLL!D449,TIMESHEET!A$1:A$500,0),MATCH("T613",TIMESHEET!$2:$2,0)),0)</f>
        <v/>
      </c>
      <c r="BD449">
        <f>IFERROR(INDEX(TIMESHEET!$A$1:$AI$5000,MATCH(PAYROLL!D449,TIMESHEET!A$1:A$500,0),MATCH("T500",TIMESHEET!$2:$2,0)),0)</f>
        <v/>
      </c>
      <c r="BE449">
        <f>IFERROR(IF(LEFT(INDEX(PIS!O$1:O$500,MATCH(D449,PIS!C$1:C$500)),1)="M",T449/AD449/8*(AW449+AX449*1.5+AY449*2+AZ449*3+BA449*2.1+BB449*2.7+BC449*3.9+BD449*0.3),T449/8*(AW449+AX449*1.5+AY449*2+AZ449*3+BA449*2.1+BB449*2.7+BC449*3.9+BD449*0.3)),0)</f>
        <v/>
      </c>
      <c r="BF449">
        <f>IFERROR(INDEX(ADJ!$A$1:$BZ$1000,MATCH(PAYROLL!$D449,ADJ!A$1:A$500,0),MATCH(PAYROLL!BF$2,ADJ!$2:$2,0)),0)</f>
        <v/>
      </c>
      <c r="BG449">
        <f>IFERROR(INDEX(ADJ!$A$1:$BZ$1000,MATCH(PAYROLL!D449,ADJ!A$1:A$500,0),MATCH(PAYROLL!BG$2,ADJ!$2:$2,0)),0)</f>
        <v/>
      </c>
      <c r="BH449">
        <f>IFERROR(INDEX(ADJ!$A$1:$BZ$1000,MATCH(PAYROLL!D449,ADJ!A$1:A$500,0),MATCH(PAYROLL!BH$2,ADJ!$2:$2,0)),0)</f>
        <v/>
      </c>
      <c r="BI449">
        <f>IFERROR(INDEX(ADJ!$A$1:$BZ$1000,MATCH(PAYROLL!D449,ADJ!A$1:A$500,0),MATCH(PAYROLL!BI$2,ADJ!$2:$2,0)),0)</f>
        <v/>
      </c>
      <c r="BJ449">
        <f>IFERROR(INDEX(ADJ!$A$1:$BZ$1000,MATCH(PAYROLL!D449,ADJ!A$1:A$500,0),MATCH(PAYROLL!BJ$2,ADJ!$2:$2,0)),0)</f>
        <v/>
      </c>
      <c r="BK449">
        <f>SUM(BF449:BJ449)</f>
        <v/>
      </c>
      <c r="BL449">
        <f>IFERROR(INDEX(ADJ!$A$1:$BZ$1000,MATCH(PAYROLL!D449,ADJ!A$1:A$500,0),MATCH(PAYROLL!BL$2,ADJ!$2:$2,0)),0)</f>
        <v/>
      </c>
      <c r="BM449">
        <f>IFERROR(INDEX(ADJ!$A$1:$BZ$1000,MATCH(PAYROLL!D449,ADJ!A$1:A$500,0),MATCH(PAYROLL!BM$2,ADJ!$2:$2,0)),0)</f>
        <v/>
      </c>
      <c r="BN449">
        <f>IFERROR(INDEX(ADJ!$A$1:$BZ$1000,MATCH(PAYROLL!D449,ADJ!A$1:A$500,0),MATCH(PAYROLL!BN$2,ADJ!$2:$2,0)),0)</f>
        <v/>
      </c>
      <c r="BO449">
        <f>IFERROR(INDEX(ADJ!$A$1:$BZ$1000,MATCH(PAYROLL!D449,ADJ!A$1:A$500,0),MATCH(PAYROLL!BO$2,ADJ!$2:$2,0)),0)</f>
        <v/>
      </c>
      <c r="BP449">
        <f>SUM(AM449,AV449,BE449,BK449,BL449:BO449)</f>
        <v/>
      </c>
      <c r="BQ449">
        <f>BO449</f>
        <v/>
      </c>
      <c r="BR449">
        <f>IFERROR(ROUND(IF(LEFT(INDEX(PIS!O$1:O$500,MATCH(D449,PIS!C$1:C$500)),1)="D",T449/8*(BD449*0.3),IF(LEFT(INDEX(PIS!O$1:O$500,MATCH(D449,PIS!C$1:C$500)),1)="H",T449*($BD449*0.3),T449/$AD449/8*($BD449*0.3))),0),0)</f>
        <v/>
      </c>
      <c r="BS449">
        <f>IF(AP449&lt;1,0,MIN(AP449,730000))</f>
        <v/>
      </c>
      <c r="BT449">
        <f>IFERROR(ROUND((BE449-SUM(AW449:BC449)*T449/AD449/8),0)-BR449,0)</f>
        <v/>
      </c>
      <c r="BU449">
        <f>AO449</f>
        <v/>
      </c>
      <c r="BV449">
        <f>SUM(BQ449:BU449)</f>
        <v/>
      </c>
      <c r="BW449">
        <f>BP449-BV449</f>
        <v/>
      </c>
      <c r="BX449">
        <f>IFERROR(IF(RIGHT(INDEX(PIS!O$1:O$500,MATCH(D449,PIS!C$1:C$500)),5)="Gross",MIN(U449+V449,VLOOKUP("R700",TSC!B:C,2,0)*VLOOKUP("R101",TSC!B:C,2,0))*VLOOKUP("R701",TSC!B:C,2,0)%,0),0)</f>
        <v/>
      </c>
      <c r="BY449">
        <f>IFERROR(IF(RIGHT(INDEX(PIS!O$1:O$500,MATCH(D449,PIS!C$1:C$500)),5)="Gross",MIN(U449+V449,VLOOKUP("R700",TSC!B:C,2,0)*VLOOKUP("R101",TSC!B:C,2,0))*VLOOKUP("T704",TSC!B:C,2,0)%,0),0)</f>
        <v/>
      </c>
      <c r="BZ449">
        <f>IFERROR(IF(RIGHT(INDEX(PIS!O$1:O$500,MATCH(D449,PIS!C$1:C$500)),5)="Gross",MIN(U449+V449,VLOOKUP("R700",TSC!B:C,2,0)*VLOOKUP("1",TSC!F:G,2,0))*VLOOKUP("T705",TSC!B:C,2,0)%,0),0)</f>
        <v/>
      </c>
      <c r="CA449">
        <f>IFERROR(INDEX(ADJ!$A$1:$BZ$1000,MATCH(PAYROLL!D449,ADJ!A$1:A$500,0),MATCH(PAYROLL!CA$2,ADJ!$2:$2,0)),0)</f>
        <v/>
      </c>
      <c r="CB449">
        <f>IFERROR(INDEX(ADJ!$A$1:$BZ$1000,MATCH(PAYROLL!D449,ADJ!A$1:A$500,0),MATCH(PAYROLL!CB$2,ADJ!$2:$2,0)),0)</f>
        <v/>
      </c>
      <c r="CC449">
        <f>SUM(BX449:CB449)</f>
        <v/>
      </c>
      <c r="CD449">
        <f>IFERROR(INDEX(PIS!$A$1:$BZ$1000,MATCH(PAYROLL!D449,PIS!C$1:C$500,0),MATCH(PAYROLL!CD$1,PIS!$1:$1,0)),0)</f>
        <v/>
      </c>
      <c r="CE449">
        <f>IFERROR(IF(OR(INDEX(PIS!P$1:P$500,MATCH(D449,PIS!C$1:C$500,0))="LT2",INDEX(PIS!P$1:P$500,MATCH(D449,PIS!C$1:C$500,0))="P10"),0,SUM(CC449,CD449*VLOOKUP("R601",TSC!B:C,2,0),VLOOKUP("R602",TSC!B:C,2,0))),0)</f>
        <v/>
      </c>
      <c r="CF449">
        <f>MAX(BW449-CE449,0)</f>
        <v/>
      </c>
      <c r="CG449">
        <f>IFERROR(IF(OR(RIGHT(INDEX(PIS!P$1:P$500,MATCH(D449,PIS!C$1:C$500)),5)="P10",RIGHT(INDEX(PIS!P$1:P$500,MATCH(D449,PIS!C$1:C$500)),5)="CK"),0,IF(CF449&lt;=5000000,CF449*5%,IF(CF449&lt;=10000000,CF449*10%-250000,IF(CF449&lt;=18000000,CF449*15%-750000,IF(CF449&lt;=32000000,CF449*20%-1650000,IF(CF449&lt;=52000000,CF449*25%-3250000,IF(CF449&lt;=80000000,BH449*30%-5850000,CF449*35%-9850000))))))),0)</f>
        <v/>
      </c>
      <c r="CH449">
        <f>IFERROR(IF(OR(INDEX(PIS!P$1:P$500,MATCH(D449,PIS!C$1:C$500))="LT",INDEX(PIS!P$1:P$500,MATCH(D449,PIS!C$1:C$500))="CK"),0,IF(CF449&lt;2000000,0,CF449*10%)),0)</f>
        <v/>
      </c>
      <c r="CI449">
        <f>IFERROR(INDEX(ADJ!$A$1:$BZ$1000,MATCH(PAYROLL!D449,ADJ!A$1:A$500,0),MATCH(PAYROLL!CI$2,ADJ!$2:$2,0)),0)</f>
        <v/>
      </c>
      <c r="CJ449">
        <f>IFERROR(INDEX(ADJ!$A$1:$BZ$1000,MATCH(PAYROLL!D449,ADJ!A$1:A$500,0),MATCH(PAYROLL!CJ$2,ADJ!$2:$2,0)),0)</f>
        <v/>
      </c>
      <c r="CK449">
        <f>IFERROR(INDEX(ADJ!$A$1:$BZ$1000,MATCH(PAYROLL!D449,ADJ!A$1:A$500,0),MATCH(PAYROLL!CK$2,ADJ!$2:$2,0)),0)</f>
        <v/>
      </c>
      <c r="CL449">
        <f>SUM(CG449:CK449)</f>
        <v/>
      </c>
      <c r="CM449">
        <f>ROUND(SUM(CH449:CK449),0)</f>
        <v/>
      </c>
      <c r="CN449">
        <f>IFERROR(INDEX(CSDA!D$1:D$500,MATCH($CN$2,CSDA!C$1:C$500,0))*INDEX(PIS!V$1:V$500,MATCH(D449,PIS!C$1:C$500))+INDEX(ADJ!$A$1:$BZ$1000,MATCH(PAYROLL!D449,ADJ!A$1:A$500,0),MATCH(PAYROLL!CN$2,ADJ!$2:$2,0)),0)</f>
        <v/>
      </c>
      <c r="CO449">
        <f>IFERROR(INDEX(ADJ!$A$1:$BZ$1000,MATCH(PAYROLL!D449,ADJ!A$1:A$500,0),MATCH(PAYROLL!CO$2,ADJ!$2:$2,0)),0)</f>
        <v/>
      </c>
      <c r="CP449">
        <f>IFERROR(INDEX(ADJ!$A$1:$BZ$1000,MATCH(PAYROLL!D449,ADJ!A$1:A$500,0),MATCH(PAYROLL!CP$2,ADJ!$2:$2,0)),0)</f>
        <v/>
      </c>
      <c r="CQ449">
        <f>BP449-CL449-CI449-CM449-CN449-CO449-CP449-CC449</f>
        <v/>
      </c>
      <c r="CR449">
        <f>IFERROR(IF(RIGHT(INDEX(PIS!O$1:O$500,MATCH(D449,PIS!C$1:C$500,0)),5)="Gross",MIN(U449+V449,VLOOKUP("R700",TSC!B:C,2,0)*VLOOKUP("R101",TSC!B:C,2,0))*(VLOOKUP("T711",TSC!B:C,2,0)+VLOOKUP("T712",TSC!B:C,2,0))%,MIN(T449+V449,VLOOKUP("R700",TSC!B:C,2,0)*VLOOKUP("R101",TSC!B:C,2,0))*(VLOOKUP("T711",TSC!B:C,2,0)+VLOOKUP("T712",TSC!B:C,2,0)+VLOOKUP("R701",TSC!B:C,2,0))%),0)</f>
        <v/>
      </c>
      <c r="CS449">
        <f>IFERROR(IF(RIGHT(INDEX(PIS!O$1:O$500,MATCH(D449,PIS!C$1:C$500,0)),5)="Gross",MIN(U449+V449,VLOOKUP("R700",TSC!B:C,2,0)*VLOOKUP("R101",TSC!B:C,2,0))*(VLOOKUP("T714",TSC!B:C,2,0))%,MIN(T449+V449,VLOOKUP("R700",TSC!B:C,2,0)*VLOOKUP("R101",TSC!B:C,2,0))*(VLOOKUP("T704",TSC!B:C,2,0)+VLOOKUP("T714",TSC!B:C,2,0))%),0)</f>
        <v/>
      </c>
      <c r="CT449">
        <f>IFERROR(IF(RIGHT(INDEX(PIS!O$1:O$500,MATCH(D449,PIS!C$1:C$500,0)),5)="Gross",MIN(U449+V449,VLOOKUP("R700",TSC!B:C,2,0)*VLOOKUP("R101",TSC!B:C,2,0))*VLOOKUP("T705",TSC!B:C,2,0)%,MIN(T449+V449,VLOOKUP("R700",TSC!B:C,2,0)*VLOOKUP("R101",TSC!B:C,2,0))*VLOOKUP("T705",TSC!B:C,2,0)%),0)</f>
        <v/>
      </c>
      <c r="CU449">
        <f>IFERROR(IF(RIGHT(INDEX(PIS!O$1:O$500,MATCH(D449,PIS!C$1:C$500,0)),5)="Gross",MIN(U449+V449,VLOOKUP("R700",TSC!B:C,2,0)*VLOOKUP("R101",TSC!B:C,2,0))*(VLOOKUP("T713",TSC!B:C,2,0))%,MIN(T449+V449,VLOOKUP("R700",TSC!B:C,2,0)*VLOOKUP("R101",TSC!B:C,2,0))*(VLOOKUP("T713",TSC!B:C,2,0))%),0)</f>
        <v/>
      </c>
      <c r="CV449">
        <f>IFERROR(INDEX(ADJ!$A$1:$BZ$1000,MATCH(PAYROLL!D449,ADJ!A$1:A$500,0),MATCH(PAYROLL!CV$2,ADJ!$2:$2,0)),0)</f>
        <v/>
      </c>
      <c r="CW449">
        <f>IFERROR(INDEX(ADJ!$A$1:$BZ$1000,MATCH(PAYROLL!D449,ADJ!A$1:A$500,0),MATCH(PAYROLL!CW$2,ADJ!$2:$2,0)),0)</f>
        <v/>
      </c>
      <c r="CX449">
        <f>SUM(CR449:CW449)</f>
        <v/>
      </c>
      <c r="CY449">
        <f>ROUND(IF(CR449&gt;0,T449+V449*VLOOKUP("R202",TSC!$B$1:$C$500,2,0),0),0)</f>
        <v/>
      </c>
      <c r="CZ449">
        <f>IFERROR(INDEX(CSDA!D$1:D$500,MATCH($CZ$2,CSDA!C$1:C$500,0)),0)</f>
        <v/>
      </c>
      <c r="DA449">
        <f>ROUND(T449*0.7%,0)</f>
        <v/>
      </c>
      <c r="DB449">
        <f>ROUND(T449/12,0)</f>
        <v/>
      </c>
      <c r="DC449">
        <f ref="DC449" t="array">IFERROR(INDEX(CSDA!D$1:D$500,MATCH("Trích giữ"&amp;PAYROLL!DC$2,CSDA!A$1:A$500&amp;CSDA!C$1:C$500,0)),0)</f>
        <v/>
      </c>
      <c r="DD449">
        <f ref="DD449" t="array">IFERROR(INDEX(CSDA!D$1:D$500,MATCH("Trích giữ"&amp;PAYROLL!DD$2,CSDA!A$1:A$500&amp;CSDA!C$1:C$500,0)),0)</f>
        <v/>
      </c>
      <c r="DE449">
        <f ref="DE449" t="array">IFERROR(INDEX(CSDA!D$1:D$500,MATCH("Trích giữ"&amp;PAYROLL!DE$2,CSDA!A$1:A$500&amp;CSDA!C$1:C$500,0)),0)</f>
        <v/>
      </c>
      <c r="DF449">
        <f>IFERROR(INDEX(CSDA!D$1:D$500,MATCH(PAYROLL!DF$2,CSDA!C$1:C$500,0)),0)</f>
        <v/>
      </c>
      <c r="DG449">
        <f ref="DG449" t="array">IFERROR(INDEX(CSDA!D$1:D$500,MATCH("Trích giữ"&amp;PAYROLL!DG$2,CSDA!A$1:A$500&amp;CSDA!C$1:C$500,0)),0)</f>
        <v/>
      </c>
      <c r="DH449">
        <f>ROUND(T449/26,0)</f>
        <v/>
      </c>
      <c r="DI449">
        <f ref="DI449" t="array">IFERROR(INDEX(CSDA!D$1:D$500,MATCH("Trích giữ"&amp;PAYROLL!DI$2,CSDA!A$1:A$500&amp;CSDA!C$1:C$500,0)),0)</f>
        <v/>
      </c>
      <c r="DJ449">
        <f>IF(U449=0,T449*21.5%-BL449,0)</f>
        <v/>
      </c>
      <c r="DK449">
        <f ref="DK449" t="array">IFERROR(INDEX(CSDA!D$1:D$500,MATCH("Trích giữ"&amp;PAYROLL!DK$2,CSDA!A$1:A$500&amp;CSDA!C$1:C$500,0)),0)</f>
        <v/>
      </c>
      <c r="DL449">
        <f>IFERROR(INDEX(CSDA!D$1:D$500,MATCH(PAYROLL!DL$2,CSDA!C$1:C$500,0))/12,0)</f>
        <v/>
      </c>
      <c r="DM449">
        <f>SUM(DB449:DL449)</f>
        <v/>
      </c>
      <c r="DN449">
        <f>IFERROR(INDEX(ADJ!$A$1:$BZ$1000,MATCH(PAYROLL!D449,ADJ!A$1:A$500,0),MATCH(PAYROLL!DN$2,ADJ!$2:$2,0)),0)</f>
        <v/>
      </c>
      <c r="DO449">
        <f>IFERROR(SUM(BP449,DM449:DN449,CX449:DA449)-DT449,0)</f>
        <v/>
      </c>
      <c r="DP449">
        <f ref="DP449" t="array">SUM(BW449*IFERROR(INDEX(CSDA!D$1:D$500,MATCH(BW$2,CSDA!C$1:C$500,0)),0)%,CX449*IFERROR(INDEX(CSDA!D$1:D$500,MATCH(CX$2,CSDA!C$1:C$500,0)),0)%,DA449*IFERROR(INDEX(CSDA!D$1:D$500,MATCH(DA$2,CSDA!C$1:C$500,0)),0)%,DB449*IFERROR(INDEX(CSDA!D$1:D$500,MATCH(DB$2,CSDA!C$1:C$500,0)),0)%,DF449*IFERROR(INDEX(CSDA!D$1:D$500,MATCH("Phí dịch vụ"&amp;PAYROLL!DF$2,CSDA!A$1:A$500&amp;CSDA!C$1:C$500,0)),0)%,DC449*IFERROR(INDEX(CSDA!D$1:D$500,MATCH("Phí dịch vụ"&amp;PAYROLL!DC$2,CSDA!A$1:A$500&amp;CSDA!C$1:C$500,0)),0)%,DH449*IFERROR(INDEX(CSDA!D$1:D$500,MATCH("Phí dịch vụ"&amp;PAYROLL!DH$2,CSDA!A$1:A$500&amp;CSDA!C$1:C$500,0)),0)%,DJ449*IFERROR(INDEX(CSDA!D$1:D$500,MATCH("Phí dịch vụ"&amp;PAYROLL!DJ$2,CSDA!A$1:A$500&amp;CSDA!C$1:C$500,0)),0)%,BN449*IFERROR(INDEX(CSDA!D$1:D$500,MATCH(BN$2,CSDA!C$1:C$500,0)),0)%)-BN449*7%</f>
        <v/>
      </c>
      <c r="DQ449">
        <f>IFERROR(INDEX(ADJ!$A$1:$BZ$1000,MATCH(PAYROLL!D449,ADJ!A$1:A$500,0),MATCH(PAYROLL!DQ$2,ADJ!$2:$2,0)),0)</f>
        <v/>
      </c>
      <c r="DR449">
        <f>IFERROR(INDEX(ADJ!$A$1:$BZ$1000,MATCH(PAYROLL!D449,ADJ!A$1:A$500,0),MATCH(PAYROLL!DR$2,ADJ!$2:$2,0)),0)</f>
        <v/>
      </c>
      <c r="DS449">
        <f>SUM(DP449:DR449)</f>
        <v/>
      </c>
      <c r="DT449">
        <f>EK449</f>
        <v/>
      </c>
      <c r="DU449">
        <f>SUM(DO449:DR449)</f>
        <v/>
      </c>
      <c r="DV449">
        <f>ROUND(DU449*0.1,0)</f>
        <v/>
      </c>
      <c r="DW449">
        <f>DU449+DV449</f>
        <v/>
      </c>
      <c r="DZ449">
        <f>IFERROR(INDEX(ADJ!$A$1:$BZ$1000,MATCH(PAYROLL!$D449,ADJ!A$1:A$500,0),MATCH(PAYROLL!DZ$2,ADJ!$2:$2,0)),0)</f>
        <v/>
      </c>
      <c r="EA449">
        <f>IFERROR(INDEX(ADJ!$A$1:$BZ$1000,MATCH(PAYROLL!$D449,ADJ!A$1:A$500,0),MATCH(PAYROLL!EA$2,ADJ!$2:$2,0)),0)</f>
        <v/>
      </c>
      <c r="EB449">
        <f>IFERROR(INDEX(ADJ!$A$1:$BZ$1000,MATCH(PAYROLL!$D449,ADJ!A$1:A$500,0),MATCH(PAYROLL!EB$2,ADJ!$2:$2,0)),0)</f>
        <v/>
      </c>
      <c r="EC449">
        <f>IFERROR(INDEX(ADJ!$A$1:$BZ$1000,MATCH(PAYROLL!$D449,ADJ!A$1:A$500,0),MATCH(PAYROLL!EC$2,ADJ!$2:$2,0)),0)</f>
        <v/>
      </c>
      <c r="ED449">
        <f>IFERROR(INDEX(ADJ!$A$1:$BZ$1000,MATCH(PAYROLL!$D449,ADJ!A$1:A$500,0),MATCH(PAYROLL!ED$2,ADJ!$2:$2,0)),0)</f>
        <v/>
      </c>
      <c r="EE449">
        <f>IFERROR(INDEX(ADJ!$A$1:$BZ$1000,MATCH(PAYROLL!$D449,ADJ!A$1:A$500,0),MATCH(PAYROLL!EE$2,ADJ!$2:$2,0)),0)</f>
        <v/>
      </c>
      <c r="EF449">
        <f>IFERROR(INDEX(ADJ!$A$1:$BZ$1000,MATCH(PAYROLL!$D449,ADJ!A$1:A$500,0),MATCH(PAYROLL!EF$2,ADJ!$2:$2,0)),0)</f>
        <v/>
      </c>
      <c r="EG449">
        <f>IFERROR(INDEX(ADJ!$A$1:$BZ$1000,MATCH(PAYROLL!$D449,ADJ!A$1:A$500,0),MATCH(PAYROLL!EG$2,ADJ!$2:$2,0)),0)</f>
        <v/>
      </c>
      <c r="EH449">
        <f>IFERROR(INDEX(ADJ!$A$1:$BZ$1000,MATCH(PAYROLL!$D449,ADJ!A$1:A$500,0),MATCH(PAYROLL!EH$2,ADJ!$2:$2,0)),0)</f>
        <v/>
      </c>
      <c r="EI449">
        <f>IFERROR(INDEX(ADJ!$A$1:$BZ$1000,MATCH(PAYROLL!D449,ADJ!A$1:A$500,0),MATCH(PAYROLL!EI$2,ADJ!$2:$2,0)),0)</f>
        <v/>
      </c>
      <c r="EJ449">
        <f>IFERROR(INDEX(ADJ!$A$1:$BZ$1000,MATCH(PAYROLL!$D449,ADJ!A$1:A$500,0),MATCH(PAYROLL!EJ$2,ADJ!$2:$2,0)),0)</f>
        <v/>
      </c>
      <c r="EK449">
        <f>SUM(DZ449:EJ449)</f>
        <v/>
      </c>
    </row>
    <row r="450">
      <c r="A450" t="n">
        <v>448</v>
      </c>
      <c r="B450" t="inlineStr">
        <is>
          <t>Lương Văn Sơn</t>
        </is>
      </c>
      <c r="D450" t="inlineStr">
        <is>
          <t>144845-02</t>
        </is>
      </c>
      <c r="S450">
        <f>IFERROR(INDEX(PIS!$A$1:$BZ$1000,MATCH($D450,PIS!C$1:C$500,0),MATCH("Lương CB tháng trước",PIS!$1:$1,0)),0)</f>
        <v/>
      </c>
      <c r="T450">
        <f>IFERROR(INDEX(PIS!$A$1:$BZ$1000,MATCH($D450,PIS!C$1:C$500,0),MATCH("Lương CB hiện tại",PIS!$1:$1,0)),0)</f>
        <v/>
      </c>
      <c r="U450">
        <f>IFERROR(INDEX(PIS!$A$1:$BZ$1000,MATCH($D450,PIS!C$1:C$500,0),MATCH("Lương đóng BHBB",PIS!$1:$1,0)),0)</f>
        <v/>
      </c>
      <c r="V450">
        <f>IFERROR(INDEX(PIS!$A$1:$BZ$1000,MATCH($D450,PIS!C$1:C$500,0),MATCH(V$2,PIS!$2:$2,0)),0)</f>
        <v/>
      </c>
      <c r="W450">
        <f>IFERROR(INDEX(PIS!$A$1:$BZ$1000,MATCH($D450,PIS!C$1:C$500,0),MATCH(W$2,PIS!$2:$2,0)),0)</f>
        <v/>
      </c>
      <c r="X450">
        <f>IFERROR(INDEX(PIS!$A$1:$BZ$1000,MATCH($D450,PIS!C$1:C$500,0),MATCH(X$2,PIS!$2:$2,0)),0)</f>
        <v/>
      </c>
      <c r="Y450">
        <f>IFERROR(INDEX(PIS!$A$1:$BZ$1000,MATCH($D450,PIS!C$1:C$500,0),MATCH(Y$2,PIS!$2:$2,0)),0)</f>
        <v/>
      </c>
      <c r="Z450">
        <f>IFERROR(INDEX(PIS!$A$1:$BZ$1000,MATCH($D450,PIS!C$1:C$500,0),MATCH(Z$2,PIS!$2:$2,0)),0)</f>
        <v/>
      </c>
      <c r="AA450">
        <f>IFERROR(INDEX(PIS!$A$1:$BZ$1000,MATCH($D450,PIS!C$1:C$500,0),MATCH(AA$2,PIS!$2:$2,0)),0)</f>
        <v/>
      </c>
      <c r="AB450">
        <f>IFERROR(INDEX(PIS!$A$1:$BZ$1000,MATCH($D450,PIS!C$1:C$500,0),MATCH(AB$2,PIS!$2:$2,0)),0)</f>
        <v/>
      </c>
      <c r="AC450">
        <f>SUM(V450:AB450)</f>
        <v/>
      </c>
      <c r="AD450">
        <f>IFERROR(INDEX(TIMESHEET!$A$1:$AI$5000,MATCH($D450,TIMESHEET!A$1:A$500,0),MATCH("T100",TIMESHEET!$2:$2,0))-2,0)</f>
        <v/>
      </c>
      <c r="AE450">
        <f>IFERROR(INDEX(TIMESHEET!$A$1:$AI$5000,MATCH($D450,TIMESHEET!A$1:A$500,0),MATCH("T202",TIMESHEET!$2:$2,0)),0)</f>
        <v/>
      </c>
      <c r="AF450">
        <f>IFERROR(INDEX(TIMESHEET!$A$1:$AI$5000,MATCH($D450,TIMESHEET!A$1:A$500,0),MATCH("T302",TIMESHEET!$2:$2,0)),0)</f>
        <v/>
      </c>
      <c r="AG450">
        <f>IFERROR(INDEX(TIMESHEET!$A$1:$AI$5000,MATCH($D450,TIMESHEET!A$1:A$500,0),MATCH("T406",TIMESHEET!$2:$2,0)),0)</f>
        <v/>
      </c>
      <c r="AH450">
        <f>AE450+AG450</f>
        <v/>
      </c>
      <c r="AI450">
        <f>IFERROR(INDEX(TIMESHEET!$A$1:$AI$5000,MATCH($D450,TIMESHEET!A$1:A$500,0),MATCH("T701",TIMESHEET!$2:$2,0)),0)</f>
        <v/>
      </c>
      <c r="AJ450">
        <f>IFERROR(INDEX(TIMESHEET!$A$1:$AI$5000,MATCH($D450,TIMESHEET!B$1:B$500,0),MATCH("T320",TIMESHEET!$2:$2,0)),0)</f>
        <v/>
      </c>
      <c r="AK450">
        <f>IFERROR(IF(LEFT(INDEX(PIS!O$1:O$500,MATCH(D450,PIS!C$1:C$500)),1)="M",T450/AD450*SUM(AE450:AG450),T450*AD450),0)</f>
        <v/>
      </c>
      <c r="AL450">
        <f>IFERROR(INDEX(ADJ!$A$1:$BZ$1000,MATCH(PAYROLL!D450,ADJ!A$1:A$500,0),MATCH(PAYROLL!AL$2,ADJ!$2:$2,0)),0)</f>
        <v/>
      </c>
      <c r="AM450">
        <f>SUM(AK450:AL450)</f>
        <v/>
      </c>
      <c r="AN450">
        <f>IFERROR(ROUND(V450/$AD450*$AH450,0),0)</f>
        <v/>
      </c>
      <c r="AO450">
        <f>IFERROR(ROUND(W450/$AD450*$AH450,0),0)</f>
        <v/>
      </c>
      <c r="AP450">
        <f>IFERROR(ROUND(X450/$AD450*$AE450,0),0)</f>
        <v/>
      </c>
      <c r="AQ450">
        <f>IFERROR(ROUND(Y450/$AD450*$AH450,0),0)</f>
        <v/>
      </c>
      <c r="AR450">
        <f>IFERROR(ROUND(Z450/$AD450*$AH450,0),0)</f>
        <v/>
      </c>
      <c r="AS450">
        <f>IFERROR(ROUND(AA450/$AD450*$AH450,0),0)</f>
        <v/>
      </c>
      <c r="AT450">
        <f>IFERROR(IF((AE450+AF450+AG450)&gt;13,AB450,ROUND(AB450/AD450*AH450,0)),0)</f>
        <v/>
      </c>
      <c r="AU450">
        <f>IFERROR(INDEX(ADJ!$A$1:$BZ$1000,MATCH(PAYROLL!D450,ADJ!A$1:A$500,0),MATCH(PAYROLL!AU$2,ADJ!$2:$2,0)),0)</f>
        <v/>
      </c>
      <c r="AV450">
        <f>ROUND(SUM(AN450:AU450),0)</f>
        <v/>
      </c>
      <c r="AW450">
        <f>IFERROR(INDEX(TIMESHEET!$A$1:$AI$5000,MATCH(PAYROLL!D450,TIMESHEET!A$1:A$500,0),MATCH("T620",TIMESHEET!$2:$2,0)),0)</f>
        <v/>
      </c>
      <c r="AX450">
        <f>IFERROR(INDEX(TIMESHEET!$A$1:$AI$5000,MATCH(PAYROLL!D450,TIMESHEET!A$1:A$500,0),MATCH("T601",TIMESHEET!$2:$2,0)),0)</f>
        <v/>
      </c>
      <c r="AY450">
        <f>IFERROR(INDEX(TIMESHEET!$A$1:$AI$5000,MATCH(PAYROLL!D450,TIMESHEET!A$1:A$500,0),MATCH("T602",TIMESHEET!$2:$2,0)),0)</f>
        <v/>
      </c>
      <c r="AZ450">
        <f>IFERROR(INDEX(TIMESHEET!$A$1:$AI$5000,MATCH(PAYROLL!D450,TIMESHEET!A$1:A$500,0),MATCH("T603",TIMESHEET!$2:$2,0)),0)</f>
        <v/>
      </c>
      <c r="BA450">
        <f>IFERROR(INDEX(TIMESHEET!$A$1:$AI$5000,MATCH(PAYROLL!D450,TIMESHEET!A$1:A$500,0),MATCH("T611",TIMESHEET!$2:$2,0)),0)</f>
        <v/>
      </c>
      <c r="BB450">
        <f>IFERROR(INDEX(TIMESHEET!$A$1:$AI$5000,MATCH(PAYROLL!D450,TIMESHEET!A$1:A$500,0),MATCH("T612",TIMESHEET!$2:$2,0)),0)</f>
        <v/>
      </c>
      <c r="BC450">
        <f>IFERROR(INDEX(TIMESHEET!$A$1:$AI$5000,MATCH(PAYROLL!D450,TIMESHEET!A$1:A$500,0),MATCH("T613",TIMESHEET!$2:$2,0)),0)</f>
        <v/>
      </c>
      <c r="BD450">
        <f>IFERROR(INDEX(TIMESHEET!$A$1:$AI$5000,MATCH(PAYROLL!D450,TIMESHEET!A$1:A$500,0),MATCH("T500",TIMESHEET!$2:$2,0)),0)</f>
        <v/>
      </c>
      <c r="BE450">
        <f>IFERROR(IF(LEFT(INDEX(PIS!O$1:O$500,MATCH(D450,PIS!C$1:C$500)),1)="M",T450/AD450/8*(AW450+AX450*1.5+AY450*2+AZ450*3+BA450*2.1+BB450*2.7+BC450*3.9+BD450*0.3),T450/8*(AW450+AX450*1.5+AY450*2+AZ450*3+BA450*2.1+BB450*2.7+BC450*3.9+BD450*0.3)),0)</f>
        <v/>
      </c>
      <c r="BF450">
        <f>IFERROR(INDEX(ADJ!$A$1:$BZ$1000,MATCH(PAYROLL!$D450,ADJ!A$1:A$500,0),MATCH(PAYROLL!BF$2,ADJ!$2:$2,0)),0)</f>
        <v/>
      </c>
      <c r="BG450">
        <f>IFERROR(INDEX(ADJ!$A$1:$BZ$1000,MATCH(PAYROLL!D450,ADJ!A$1:A$500,0),MATCH(PAYROLL!BG$2,ADJ!$2:$2,0)),0)</f>
        <v/>
      </c>
      <c r="BH450">
        <f>IFERROR(INDEX(ADJ!$A$1:$BZ$1000,MATCH(PAYROLL!D450,ADJ!A$1:A$500,0),MATCH(PAYROLL!BH$2,ADJ!$2:$2,0)),0)</f>
        <v/>
      </c>
      <c r="BI450">
        <f>IFERROR(INDEX(ADJ!$A$1:$BZ$1000,MATCH(PAYROLL!D450,ADJ!A$1:A$500,0),MATCH(PAYROLL!BI$2,ADJ!$2:$2,0)),0)</f>
        <v/>
      </c>
      <c r="BJ450">
        <f>IFERROR(INDEX(ADJ!$A$1:$BZ$1000,MATCH(PAYROLL!D450,ADJ!A$1:A$500,0),MATCH(PAYROLL!BJ$2,ADJ!$2:$2,0)),0)</f>
        <v/>
      </c>
      <c r="BK450">
        <f>SUM(BF450:BJ450)</f>
        <v/>
      </c>
      <c r="BL450">
        <f>IFERROR(INDEX(ADJ!$A$1:$BZ$1000,MATCH(PAYROLL!D450,ADJ!A$1:A$500,0),MATCH(PAYROLL!BL$2,ADJ!$2:$2,0)),0)</f>
        <v/>
      </c>
      <c r="BM450">
        <f>IFERROR(INDEX(ADJ!$A$1:$BZ$1000,MATCH(PAYROLL!D450,ADJ!A$1:A$500,0),MATCH(PAYROLL!BM$2,ADJ!$2:$2,0)),0)</f>
        <v/>
      </c>
      <c r="BN450">
        <f>IFERROR(INDEX(ADJ!$A$1:$BZ$1000,MATCH(PAYROLL!D450,ADJ!A$1:A$500,0),MATCH(PAYROLL!BN$2,ADJ!$2:$2,0)),0)</f>
        <v/>
      </c>
      <c r="BO450">
        <f>IFERROR(INDEX(ADJ!$A$1:$BZ$1000,MATCH(PAYROLL!D450,ADJ!A$1:A$500,0),MATCH(PAYROLL!BO$2,ADJ!$2:$2,0)),0)</f>
        <v/>
      </c>
      <c r="BP450">
        <f>SUM(AM450,AV450,BE450,BK450,BL450:BO450)</f>
        <v/>
      </c>
      <c r="BQ450">
        <f>BO450</f>
        <v/>
      </c>
      <c r="BR450">
        <f>IFERROR(ROUND(IF(LEFT(INDEX(PIS!O$1:O$500,MATCH(D450,PIS!C$1:C$500)),1)="D",T450/8*(BD450*0.3),IF(LEFT(INDEX(PIS!O$1:O$500,MATCH(D450,PIS!C$1:C$500)),1)="H",T450*($BD450*0.3),T450/$AD450/8*($BD450*0.3))),0),0)</f>
        <v/>
      </c>
      <c r="BS450">
        <f>IF(AP450&lt;1,0,MIN(AP450,730000))</f>
        <v/>
      </c>
      <c r="BT450">
        <f>IFERROR(ROUND((BE450-SUM(AW450:BC450)*T450/AD450/8),0)-BR450,0)</f>
        <v/>
      </c>
      <c r="BU450">
        <f>AO450</f>
        <v/>
      </c>
      <c r="BV450">
        <f>SUM(BQ450:BU450)</f>
        <v/>
      </c>
      <c r="BW450">
        <f>BP450-BV450</f>
        <v/>
      </c>
      <c r="BX450">
        <f>IFERROR(IF(RIGHT(INDEX(PIS!O$1:O$500,MATCH(D450,PIS!C$1:C$500)),5)="Gross",MIN(U450+V450,VLOOKUP("R700",TSC!B:C,2,0)*VLOOKUP("R101",TSC!B:C,2,0))*VLOOKUP("R701",TSC!B:C,2,0)%,0),0)</f>
        <v/>
      </c>
      <c r="BY450">
        <f>IFERROR(IF(RIGHT(INDEX(PIS!O$1:O$500,MATCH(D450,PIS!C$1:C$500)),5)="Gross",MIN(U450+V450,VLOOKUP("R700",TSC!B:C,2,0)*VLOOKUP("R101",TSC!B:C,2,0))*VLOOKUP("T704",TSC!B:C,2,0)%,0),0)</f>
        <v/>
      </c>
      <c r="BZ450">
        <f>IFERROR(IF(RIGHT(INDEX(PIS!O$1:O$500,MATCH(D450,PIS!C$1:C$500)),5)="Gross",MIN(U450+V450,VLOOKUP("R700",TSC!B:C,2,0)*VLOOKUP("1",TSC!F:G,2,0))*VLOOKUP("T705",TSC!B:C,2,0)%,0),0)</f>
        <v/>
      </c>
      <c r="CA450">
        <f>IFERROR(INDEX(ADJ!$A$1:$BZ$1000,MATCH(PAYROLL!D450,ADJ!A$1:A$500,0),MATCH(PAYROLL!CA$2,ADJ!$2:$2,0)),0)</f>
        <v/>
      </c>
      <c r="CB450">
        <f>IFERROR(INDEX(ADJ!$A$1:$BZ$1000,MATCH(PAYROLL!D450,ADJ!A$1:A$500,0),MATCH(PAYROLL!CB$2,ADJ!$2:$2,0)),0)</f>
        <v/>
      </c>
      <c r="CC450">
        <f>SUM(BX450:CB450)</f>
        <v/>
      </c>
      <c r="CD450">
        <f>IFERROR(INDEX(PIS!$A$1:$BZ$1000,MATCH(PAYROLL!D450,PIS!C$1:C$500,0),MATCH(PAYROLL!CD$1,PIS!$1:$1,0)),0)</f>
        <v/>
      </c>
      <c r="CE450">
        <f>IFERROR(IF(OR(INDEX(PIS!P$1:P$500,MATCH(D450,PIS!C$1:C$500,0))="LT2",INDEX(PIS!P$1:P$500,MATCH(D450,PIS!C$1:C$500,0))="P10"),0,SUM(CC450,CD450*VLOOKUP("R601",TSC!B:C,2,0),VLOOKUP("R602",TSC!B:C,2,0))),0)</f>
        <v/>
      </c>
      <c r="CF450">
        <f>MAX(BW450-CE450,0)</f>
        <v/>
      </c>
      <c r="CG450">
        <f>IFERROR(IF(OR(RIGHT(INDEX(PIS!P$1:P$500,MATCH(D450,PIS!C$1:C$500)),5)="P10",RIGHT(INDEX(PIS!P$1:P$500,MATCH(D450,PIS!C$1:C$500)),5)="CK"),0,IF(CF450&lt;=5000000,CF450*5%,IF(CF450&lt;=10000000,CF450*10%-250000,IF(CF450&lt;=18000000,CF450*15%-750000,IF(CF450&lt;=32000000,CF450*20%-1650000,IF(CF450&lt;=52000000,CF450*25%-3250000,IF(CF450&lt;=80000000,BH450*30%-5850000,CF450*35%-9850000))))))),0)</f>
        <v/>
      </c>
      <c r="CH450">
        <f>IFERROR(IF(OR(INDEX(PIS!P$1:P$500,MATCH(D450,PIS!C$1:C$500))="LT",INDEX(PIS!P$1:P$500,MATCH(D450,PIS!C$1:C$500))="CK"),0,IF(CF450&lt;2000000,0,CF450*10%)),0)</f>
        <v/>
      </c>
      <c r="CI450">
        <f>IFERROR(INDEX(ADJ!$A$1:$BZ$1000,MATCH(PAYROLL!D450,ADJ!A$1:A$500,0),MATCH(PAYROLL!CI$2,ADJ!$2:$2,0)),0)</f>
        <v/>
      </c>
      <c r="CJ450">
        <f>IFERROR(INDEX(ADJ!$A$1:$BZ$1000,MATCH(PAYROLL!D450,ADJ!A$1:A$500,0),MATCH(PAYROLL!CJ$2,ADJ!$2:$2,0)),0)</f>
        <v/>
      </c>
      <c r="CK450">
        <f>IFERROR(INDEX(ADJ!$A$1:$BZ$1000,MATCH(PAYROLL!D450,ADJ!A$1:A$500,0),MATCH(PAYROLL!CK$2,ADJ!$2:$2,0)),0)</f>
        <v/>
      </c>
      <c r="CL450">
        <f>SUM(CG450:CK450)</f>
        <v/>
      </c>
      <c r="CM450">
        <f>ROUND(SUM(CH450:CK450),0)</f>
        <v/>
      </c>
      <c r="CN450">
        <f>IFERROR(INDEX(CSDA!D$1:D$500,MATCH($CN$2,CSDA!C$1:C$500,0))*INDEX(PIS!V$1:V$500,MATCH(D450,PIS!C$1:C$500))+INDEX(ADJ!$A$1:$BZ$1000,MATCH(PAYROLL!D450,ADJ!A$1:A$500,0),MATCH(PAYROLL!CN$2,ADJ!$2:$2,0)),0)</f>
        <v/>
      </c>
      <c r="CO450">
        <f>IFERROR(INDEX(ADJ!$A$1:$BZ$1000,MATCH(PAYROLL!D450,ADJ!A$1:A$500,0),MATCH(PAYROLL!CO$2,ADJ!$2:$2,0)),0)</f>
        <v/>
      </c>
      <c r="CP450">
        <f>IFERROR(INDEX(ADJ!$A$1:$BZ$1000,MATCH(PAYROLL!D450,ADJ!A$1:A$500,0),MATCH(PAYROLL!CP$2,ADJ!$2:$2,0)),0)</f>
        <v/>
      </c>
      <c r="CQ450">
        <f>BP450-CL450-CI450-CM450-CN450-CO450-CP450-CC450</f>
        <v/>
      </c>
      <c r="CR450">
        <f>IFERROR(IF(RIGHT(INDEX(PIS!O$1:O$500,MATCH(D450,PIS!C$1:C$500,0)),5)="Gross",MIN(U450+V450,VLOOKUP("R700",TSC!B:C,2,0)*VLOOKUP("R101",TSC!B:C,2,0))*(VLOOKUP("T711",TSC!B:C,2,0)+VLOOKUP("T712",TSC!B:C,2,0))%,MIN(T450+V450,VLOOKUP("R700",TSC!B:C,2,0)*VLOOKUP("R101",TSC!B:C,2,0))*(VLOOKUP("T711",TSC!B:C,2,0)+VLOOKUP("T712",TSC!B:C,2,0)+VLOOKUP("R701",TSC!B:C,2,0))%),0)</f>
        <v/>
      </c>
      <c r="CS450">
        <f>IFERROR(IF(RIGHT(INDEX(PIS!O$1:O$500,MATCH(D450,PIS!C$1:C$500,0)),5)="Gross",MIN(U450+V450,VLOOKUP("R700",TSC!B:C,2,0)*VLOOKUP("R101",TSC!B:C,2,0))*(VLOOKUP("T714",TSC!B:C,2,0))%,MIN(T450+V450,VLOOKUP("R700",TSC!B:C,2,0)*VLOOKUP("R101",TSC!B:C,2,0))*(VLOOKUP("T704",TSC!B:C,2,0)+VLOOKUP("T714",TSC!B:C,2,0))%),0)</f>
        <v/>
      </c>
      <c r="CT450">
        <f>IFERROR(IF(RIGHT(INDEX(PIS!O$1:O$500,MATCH(D450,PIS!C$1:C$500,0)),5)="Gross",MIN(U450+V450,VLOOKUP("R700",TSC!B:C,2,0)*VLOOKUP("R101",TSC!B:C,2,0))*VLOOKUP("T705",TSC!B:C,2,0)%,MIN(T450+V450,VLOOKUP("R700",TSC!B:C,2,0)*VLOOKUP("R101",TSC!B:C,2,0))*VLOOKUP("T705",TSC!B:C,2,0)%),0)</f>
        <v/>
      </c>
      <c r="CU450">
        <f>IFERROR(IF(RIGHT(INDEX(PIS!O$1:O$500,MATCH(D450,PIS!C$1:C$500,0)),5)="Gross",MIN(U450+V450,VLOOKUP("R700",TSC!B:C,2,0)*VLOOKUP("R101",TSC!B:C,2,0))*(VLOOKUP("T713",TSC!B:C,2,0))%,MIN(T450+V450,VLOOKUP("R700",TSC!B:C,2,0)*VLOOKUP("R101",TSC!B:C,2,0))*(VLOOKUP("T713",TSC!B:C,2,0))%),0)</f>
        <v/>
      </c>
      <c r="CV450">
        <f>IFERROR(INDEX(ADJ!$A$1:$BZ$1000,MATCH(PAYROLL!D450,ADJ!A$1:A$500,0),MATCH(PAYROLL!CV$2,ADJ!$2:$2,0)),0)</f>
        <v/>
      </c>
      <c r="CW450">
        <f>IFERROR(INDEX(ADJ!$A$1:$BZ$1000,MATCH(PAYROLL!D450,ADJ!A$1:A$500,0),MATCH(PAYROLL!CW$2,ADJ!$2:$2,0)),0)</f>
        <v/>
      </c>
      <c r="CX450">
        <f>SUM(CR450:CW450)</f>
        <v/>
      </c>
      <c r="CY450">
        <f>ROUND(IF(CR450&gt;0,T450+V450*VLOOKUP("R202",TSC!$B$1:$C$500,2,0),0),0)</f>
        <v/>
      </c>
      <c r="CZ450">
        <f>IFERROR(INDEX(CSDA!D$1:D$500,MATCH($CZ$2,CSDA!C$1:C$500,0)),0)</f>
        <v/>
      </c>
      <c r="DA450">
        <f>ROUND(T450*0.7%,0)</f>
        <v/>
      </c>
      <c r="DB450">
        <f>ROUND(T450/12,0)</f>
        <v/>
      </c>
      <c r="DC450">
        <f ref="DC450" t="array">IFERROR(INDEX(CSDA!D$1:D$500,MATCH("Trích giữ"&amp;PAYROLL!DC$2,CSDA!A$1:A$500&amp;CSDA!C$1:C$500,0)),0)</f>
        <v/>
      </c>
      <c r="DD450">
        <f ref="DD450" t="array">IFERROR(INDEX(CSDA!D$1:D$500,MATCH("Trích giữ"&amp;PAYROLL!DD$2,CSDA!A$1:A$500&amp;CSDA!C$1:C$500,0)),0)</f>
        <v/>
      </c>
      <c r="DE450">
        <f ref="DE450" t="array">IFERROR(INDEX(CSDA!D$1:D$500,MATCH("Trích giữ"&amp;PAYROLL!DE$2,CSDA!A$1:A$500&amp;CSDA!C$1:C$500,0)),0)</f>
        <v/>
      </c>
      <c r="DF450">
        <f>IFERROR(INDEX(CSDA!D$1:D$500,MATCH(PAYROLL!DF$2,CSDA!C$1:C$500,0)),0)</f>
        <v/>
      </c>
      <c r="DG450">
        <f ref="DG450" t="array">IFERROR(INDEX(CSDA!D$1:D$500,MATCH("Trích giữ"&amp;PAYROLL!DG$2,CSDA!A$1:A$500&amp;CSDA!C$1:C$500,0)),0)</f>
        <v/>
      </c>
      <c r="DH450">
        <f>ROUND(T450/26,0)</f>
        <v/>
      </c>
      <c r="DI450">
        <f ref="DI450" t="array">IFERROR(INDEX(CSDA!D$1:D$500,MATCH("Trích giữ"&amp;PAYROLL!DI$2,CSDA!A$1:A$500&amp;CSDA!C$1:C$500,0)),0)</f>
        <v/>
      </c>
      <c r="DJ450">
        <f>IF(U450=0,T450*21.5%-BL450,0)</f>
        <v/>
      </c>
      <c r="DK450">
        <f ref="DK450" t="array">IFERROR(INDEX(CSDA!D$1:D$500,MATCH("Trích giữ"&amp;PAYROLL!DK$2,CSDA!A$1:A$500&amp;CSDA!C$1:C$500,0)),0)</f>
        <v/>
      </c>
      <c r="DL450">
        <f>IFERROR(INDEX(CSDA!D$1:D$500,MATCH(PAYROLL!DL$2,CSDA!C$1:C$500,0))/12,0)</f>
        <v/>
      </c>
      <c r="DM450">
        <f>SUM(DB450:DL450)</f>
        <v/>
      </c>
      <c r="DN450">
        <f>IFERROR(INDEX(ADJ!$A$1:$BZ$1000,MATCH(PAYROLL!D450,ADJ!A$1:A$500,0),MATCH(PAYROLL!DN$2,ADJ!$2:$2,0)),0)</f>
        <v/>
      </c>
      <c r="DO450">
        <f>IFERROR(SUM(BP450,DM450:DN450,CX450:DA450)-DT450,0)</f>
        <v/>
      </c>
      <c r="DP450">
        <f ref="DP450" t="array">SUM(BW450*IFERROR(INDEX(CSDA!D$1:D$500,MATCH(BW$2,CSDA!C$1:C$500,0)),0)%,CX450*IFERROR(INDEX(CSDA!D$1:D$500,MATCH(CX$2,CSDA!C$1:C$500,0)),0)%,DA450*IFERROR(INDEX(CSDA!D$1:D$500,MATCH(DA$2,CSDA!C$1:C$500,0)),0)%,DB450*IFERROR(INDEX(CSDA!D$1:D$500,MATCH(DB$2,CSDA!C$1:C$500,0)),0)%,DF450*IFERROR(INDEX(CSDA!D$1:D$500,MATCH("Phí dịch vụ"&amp;PAYROLL!DF$2,CSDA!A$1:A$500&amp;CSDA!C$1:C$500,0)),0)%,DC450*IFERROR(INDEX(CSDA!D$1:D$500,MATCH("Phí dịch vụ"&amp;PAYROLL!DC$2,CSDA!A$1:A$500&amp;CSDA!C$1:C$500,0)),0)%,DH450*IFERROR(INDEX(CSDA!D$1:D$500,MATCH("Phí dịch vụ"&amp;PAYROLL!DH$2,CSDA!A$1:A$500&amp;CSDA!C$1:C$500,0)),0)%,DJ450*IFERROR(INDEX(CSDA!D$1:D$500,MATCH("Phí dịch vụ"&amp;PAYROLL!DJ$2,CSDA!A$1:A$500&amp;CSDA!C$1:C$500,0)),0)%,BN450*IFERROR(INDEX(CSDA!D$1:D$500,MATCH(BN$2,CSDA!C$1:C$500,0)),0)%)-BN450*7%</f>
        <v/>
      </c>
      <c r="DQ450">
        <f>IFERROR(INDEX(ADJ!$A$1:$BZ$1000,MATCH(PAYROLL!D450,ADJ!A$1:A$500,0),MATCH(PAYROLL!DQ$2,ADJ!$2:$2,0)),0)</f>
        <v/>
      </c>
      <c r="DR450">
        <f>IFERROR(INDEX(ADJ!$A$1:$BZ$1000,MATCH(PAYROLL!D450,ADJ!A$1:A$500,0),MATCH(PAYROLL!DR$2,ADJ!$2:$2,0)),0)</f>
        <v/>
      </c>
      <c r="DS450">
        <f>SUM(DP450:DR450)</f>
        <v/>
      </c>
      <c r="DT450">
        <f>EK450</f>
        <v/>
      </c>
      <c r="DU450">
        <f>SUM(DO450:DR450)</f>
        <v/>
      </c>
      <c r="DV450">
        <f>ROUND(DU450*0.1,0)</f>
        <v/>
      </c>
      <c r="DW450">
        <f>DU450+DV450</f>
        <v/>
      </c>
      <c r="DZ450">
        <f>IFERROR(INDEX(ADJ!$A$1:$BZ$1000,MATCH(PAYROLL!$D450,ADJ!A$1:A$500,0),MATCH(PAYROLL!DZ$2,ADJ!$2:$2,0)),0)</f>
        <v/>
      </c>
      <c r="EA450">
        <f>IFERROR(INDEX(ADJ!$A$1:$BZ$1000,MATCH(PAYROLL!$D450,ADJ!A$1:A$500,0),MATCH(PAYROLL!EA$2,ADJ!$2:$2,0)),0)</f>
        <v/>
      </c>
      <c r="EB450">
        <f>IFERROR(INDEX(ADJ!$A$1:$BZ$1000,MATCH(PAYROLL!$D450,ADJ!A$1:A$500,0),MATCH(PAYROLL!EB$2,ADJ!$2:$2,0)),0)</f>
        <v/>
      </c>
      <c r="EC450">
        <f>IFERROR(INDEX(ADJ!$A$1:$BZ$1000,MATCH(PAYROLL!$D450,ADJ!A$1:A$500,0),MATCH(PAYROLL!EC$2,ADJ!$2:$2,0)),0)</f>
        <v/>
      </c>
      <c r="ED450">
        <f>IFERROR(INDEX(ADJ!$A$1:$BZ$1000,MATCH(PAYROLL!$D450,ADJ!A$1:A$500,0),MATCH(PAYROLL!ED$2,ADJ!$2:$2,0)),0)</f>
        <v/>
      </c>
      <c r="EE450">
        <f>IFERROR(INDEX(ADJ!$A$1:$BZ$1000,MATCH(PAYROLL!$D450,ADJ!A$1:A$500,0),MATCH(PAYROLL!EE$2,ADJ!$2:$2,0)),0)</f>
        <v/>
      </c>
      <c r="EF450">
        <f>IFERROR(INDEX(ADJ!$A$1:$BZ$1000,MATCH(PAYROLL!$D450,ADJ!A$1:A$500,0),MATCH(PAYROLL!EF$2,ADJ!$2:$2,0)),0)</f>
        <v/>
      </c>
      <c r="EG450">
        <f>IFERROR(INDEX(ADJ!$A$1:$BZ$1000,MATCH(PAYROLL!$D450,ADJ!A$1:A$500,0),MATCH(PAYROLL!EG$2,ADJ!$2:$2,0)),0)</f>
        <v/>
      </c>
      <c r="EH450">
        <f>IFERROR(INDEX(ADJ!$A$1:$BZ$1000,MATCH(PAYROLL!$D450,ADJ!A$1:A$500,0),MATCH(PAYROLL!EH$2,ADJ!$2:$2,0)),0)</f>
        <v/>
      </c>
      <c r="EI450">
        <f>IFERROR(INDEX(ADJ!$A$1:$BZ$1000,MATCH(PAYROLL!D450,ADJ!A$1:A$500,0),MATCH(PAYROLL!EI$2,ADJ!$2:$2,0)),0)</f>
        <v/>
      </c>
      <c r="EJ450">
        <f>IFERROR(INDEX(ADJ!$A$1:$BZ$1000,MATCH(PAYROLL!$D450,ADJ!A$1:A$500,0),MATCH(PAYROLL!EJ$2,ADJ!$2:$2,0)),0)</f>
        <v/>
      </c>
      <c r="EK450">
        <f>SUM(DZ450:EJ450)</f>
        <v/>
      </c>
    </row>
    <row r="451">
      <c r="A451" t="n">
        <v>449</v>
      </c>
      <c r="B451" t="inlineStr">
        <is>
          <t>Lương Văn Kỳ</t>
        </is>
      </c>
      <c r="D451" t="inlineStr">
        <is>
          <t>158928-01</t>
        </is>
      </c>
      <c r="S451">
        <f>IFERROR(INDEX(PIS!$A$1:$BZ$1000,MATCH($D451,PIS!C$1:C$500,0),MATCH("Lương CB tháng trước",PIS!$1:$1,0)),0)</f>
        <v/>
      </c>
      <c r="T451">
        <f>IFERROR(INDEX(PIS!$A$1:$BZ$1000,MATCH($D451,PIS!C$1:C$500,0),MATCH("Lương CB hiện tại",PIS!$1:$1,0)),0)</f>
        <v/>
      </c>
      <c r="U451">
        <f>IFERROR(INDEX(PIS!$A$1:$BZ$1000,MATCH($D451,PIS!C$1:C$500,0),MATCH("Lương đóng BHBB",PIS!$1:$1,0)),0)</f>
        <v/>
      </c>
      <c r="V451">
        <f>IFERROR(INDEX(PIS!$A$1:$BZ$1000,MATCH($D451,PIS!C$1:C$500,0),MATCH(V$2,PIS!$2:$2,0)),0)</f>
        <v/>
      </c>
      <c r="W451">
        <f>IFERROR(INDEX(PIS!$A$1:$BZ$1000,MATCH($D451,PIS!C$1:C$500,0),MATCH(W$2,PIS!$2:$2,0)),0)</f>
        <v/>
      </c>
      <c r="X451">
        <f>IFERROR(INDEX(PIS!$A$1:$BZ$1000,MATCH($D451,PIS!C$1:C$500,0),MATCH(X$2,PIS!$2:$2,0)),0)</f>
        <v/>
      </c>
      <c r="Y451">
        <f>IFERROR(INDEX(PIS!$A$1:$BZ$1000,MATCH($D451,PIS!C$1:C$500,0),MATCH(Y$2,PIS!$2:$2,0)),0)</f>
        <v/>
      </c>
      <c r="Z451">
        <f>IFERROR(INDEX(PIS!$A$1:$BZ$1000,MATCH($D451,PIS!C$1:C$500,0),MATCH(Z$2,PIS!$2:$2,0)),0)</f>
        <v/>
      </c>
      <c r="AA451">
        <f>IFERROR(INDEX(PIS!$A$1:$BZ$1000,MATCH($D451,PIS!C$1:C$500,0),MATCH(AA$2,PIS!$2:$2,0)),0)</f>
        <v/>
      </c>
      <c r="AB451">
        <f>IFERROR(INDEX(PIS!$A$1:$BZ$1000,MATCH($D451,PIS!C$1:C$500,0),MATCH(AB$2,PIS!$2:$2,0)),0)</f>
        <v/>
      </c>
      <c r="AC451">
        <f>SUM(V451:AB451)</f>
        <v/>
      </c>
      <c r="AD451">
        <f>IFERROR(INDEX(TIMESHEET!$A$1:$AI$5000,MATCH($D451,TIMESHEET!A$1:A$500,0),MATCH("T100",TIMESHEET!$2:$2,0))-2,0)</f>
        <v/>
      </c>
      <c r="AE451">
        <f>IFERROR(INDEX(TIMESHEET!$A$1:$AI$5000,MATCH($D451,TIMESHEET!A$1:A$500,0),MATCH("T202",TIMESHEET!$2:$2,0)),0)</f>
        <v/>
      </c>
      <c r="AF451">
        <f>IFERROR(INDEX(TIMESHEET!$A$1:$AI$5000,MATCH($D451,TIMESHEET!A$1:A$500,0),MATCH("T302",TIMESHEET!$2:$2,0)),0)</f>
        <v/>
      </c>
      <c r="AG451">
        <f>IFERROR(INDEX(TIMESHEET!$A$1:$AI$5000,MATCH($D451,TIMESHEET!A$1:A$500,0),MATCH("T406",TIMESHEET!$2:$2,0)),0)</f>
        <v/>
      </c>
      <c r="AH451">
        <f>AE451+AG451</f>
        <v/>
      </c>
      <c r="AI451">
        <f>IFERROR(INDEX(TIMESHEET!$A$1:$AI$5000,MATCH($D451,TIMESHEET!A$1:A$500,0),MATCH("T701",TIMESHEET!$2:$2,0)),0)</f>
        <v/>
      </c>
      <c r="AJ451">
        <f>IFERROR(INDEX(TIMESHEET!$A$1:$AI$5000,MATCH($D451,TIMESHEET!B$1:B$500,0),MATCH("T320",TIMESHEET!$2:$2,0)),0)</f>
        <v/>
      </c>
      <c r="AK451">
        <f>IFERROR(IF(LEFT(INDEX(PIS!O$1:O$500,MATCH(D451,PIS!C$1:C$500)),1)="M",T451/AD451*SUM(AE451:AG451),T451*AD451),0)</f>
        <v/>
      </c>
      <c r="AL451">
        <f>IFERROR(INDEX(ADJ!$A$1:$BZ$1000,MATCH(PAYROLL!D451,ADJ!A$1:A$500,0),MATCH(PAYROLL!AL$2,ADJ!$2:$2,0)),0)</f>
        <v/>
      </c>
      <c r="AM451">
        <f>SUM(AK451:AL451)</f>
        <v/>
      </c>
      <c r="AN451">
        <f>IFERROR(ROUND(V451/$AD451*$AH451,0),0)</f>
        <v/>
      </c>
      <c r="AO451">
        <f>IFERROR(ROUND(W451/$AD451*$AH451,0),0)</f>
        <v/>
      </c>
      <c r="AP451">
        <f>IFERROR(ROUND(X451/$AD451*$AE451,0),0)</f>
        <v/>
      </c>
      <c r="AQ451">
        <f>IFERROR(ROUND(Y451/$AD451*$AH451,0),0)</f>
        <v/>
      </c>
      <c r="AR451">
        <f>IFERROR(ROUND(Z451/$AD451*$AH451,0),0)</f>
        <v/>
      </c>
      <c r="AS451">
        <f>IFERROR(ROUND(AA451/$AD451*$AH451,0),0)</f>
        <v/>
      </c>
      <c r="AT451">
        <f>IFERROR(IF((AE451+AF451+AG451)&gt;13,AB451,ROUND(AB451/AD451*AH451,0)),0)</f>
        <v/>
      </c>
      <c r="AU451">
        <f>IFERROR(INDEX(ADJ!$A$1:$BZ$1000,MATCH(PAYROLL!D451,ADJ!A$1:A$500,0),MATCH(PAYROLL!AU$2,ADJ!$2:$2,0)),0)</f>
        <v/>
      </c>
      <c r="AV451">
        <f>ROUND(SUM(AN451:AU451),0)</f>
        <v/>
      </c>
      <c r="AW451">
        <f>IFERROR(INDEX(TIMESHEET!$A$1:$AI$5000,MATCH(PAYROLL!D451,TIMESHEET!A$1:A$500,0),MATCH("T620",TIMESHEET!$2:$2,0)),0)</f>
        <v/>
      </c>
      <c r="AX451">
        <f>IFERROR(INDEX(TIMESHEET!$A$1:$AI$5000,MATCH(PAYROLL!D451,TIMESHEET!A$1:A$500,0),MATCH("T601",TIMESHEET!$2:$2,0)),0)</f>
        <v/>
      </c>
      <c r="AY451">
        <f>IFERROR(INDEX(TIMESHEET!$A$1:$AI$5000,MATCH(PAYROLL!D451,TIMESHEET!A$1:A$500,0),MATCH("T602",TIMESHEET!$2:$2,0)),0)</f>
        <v/>
      </c>
      <c r="AZ451">
        <f>IFERROR(INDEX(TIMESHEET!$A$1:$AI$5000,MATCH(PAYROLL!D451,TIMESHEET!A$1:A$500,0),MATCH("T603",TIMESHEET!$2:$2,0)),0)</f>
        <v/>
      </c>
      <c r="BA451">
        <f>IFERROR(INDEX(TIMESHEET!$A$1:$AI$5000,MATCH(PAYROLL!D451,TIMESHEET!A$1:A$500,0),MATCH("T611",TIMESHEET!$2:$2,0)),0)</f>
        <v/>
      </c>
      <c r="BB451">
        <f>IFERROR(INDEX(TIMESHEET!$A$1:$AI$5000,MATCH(PAYROLL!D451,TIMESHEET!A$1:A$500,0),MATCH("T612",TIMESHEET!$2:$2,0)),0)</f>
        <v/>
      </c>
      <c r="BC451">
        <f>IFERROR(INDEX(TIMESHEET!$A$1:$AI$5000,MATCH(PAYROLL!D451,TIMESHEET!A$1:A$500,0),MATCH("T613",TIMESHEET!$2:$2,0)),0)</f>
        <v/>
      </c>
      <c r="BD451">
        <f>IFERROR(INDEX(TIMESHEET!$A$1:$AI$5000,MATCH(PAYROLL!D451,TIMESHEET!A$1:A$500,0),MATCH("T500",TIMESHEET!$2:$2,0)),0)</f>
        <v/>
      </c>
      <c r="BE451">
        <f>IFERROR(IF(LEFT(INDEX(PIS!O$1:O$500,MATCH(D451,PIS!C$1:C$500)),1)="M",T451/AD451/8*(AW451+AX451*1.5+AY451*2+AZ451*3+BA451*2.1+BB451*2.7+BC451*3.9+BD451*0.3),T451/8*(AW451+AX451*1.5+AY451*2+AZ451*3+BA451*2.1+BB451*2.7+BC451*3.9+BD451*0.3)),0)</f>
        <v/>
      </c>
      <c r="BF451">
        <f>IFERROR(INDEX(ADJ!$A$1:$BZ$1000,MATCH(PAYROLL!$D451,ADJ!A$1:A$500,0),MATCH(PAYROLL!BF$2,ADJ!$2:$2,0)),0)</f>
        <v/>
      </c>
      <c r="BG451">
        <f>IFERROR(INDEX(ADJ!$A$1:$BZ$1000,MATCH(PAYROLL!D451,ADJ!A$1:A$500,0),MATCH(PAYROLL!BG$2,ADJ!$2:$2,0)),0)</f>
        <v/>
      </c>
      <c r="BH451">
        <f>IFERROR(INDEX(ADJ!$A$1:$BZ$1000,MATCH(PAYROLL!D451,ADJ!A$1:A$500,0),MATCH(PAYROLL!BH$2,ADJ!$2:$2,0)),0)</f>
        <v/>
      </c>
      <c r="BI451">
        <f>IFERROR(INDEX(ADJ!$A$1:$BZ$1000,MATCH(PAYROLL!D451,ADJ!A$1:A$500,0),MATCH(PAYROLL!BI$2,ADJ!$2:$2,0)),0)</f>
        <v/>
      </c>
      <c r="BJ451">
        <f>IFERROR(INDEX(ADJ!$A$1:$BZ$1000,MATCH(PAYROLL!D451,ADJ!A$1:A$500,0),MATCH(PAYROLL!BJ$2,ADJ!$2:$2,0)),0)</f>
        <v/>
      </c>
      <c r="BK451">
        <f>SUM(BF451:BJ451)</f>
        <v/>
      </c>
      <c r="BL451">
        <f>IFERROR(INDEX(ADJ!$A$1:$BZ$1000,MATCH(PAYROLL!D451,ADJ!A$1:A$500,0),MATCH(PAYROLL!BL$2,ADJ!$2:$2,0)),0)</f>
        <v/>
      </c>
      <c r="BM451">
        <f>IFERROR(INDEX(ADJ!$A$1:$BZ$1000,MATCH(PAYROLL!D451,ADJ!A$1:A$500,0),MATCH(PAYROLL!BM$2,ADJ!$2:$2,0)),0)</f>
        <v/>
      </c>
      <c r="BN451">
        <f>IFERROR(INDEX(ADJ!$A$1:$BZ$1000,MATCH(PAYROLL!D451,ADJ!A$1:A$500,0),MATCH(PAYROLL!BN$2,ADJ!$2:$2,0)),0)</f>
        <v/>
      </c>
      <c r="BO451">
        <f>IFERROR(INDEX(ADJ!$A$1:$BZ$1000,MATCH(PAYROLL!D451,ADJ!A$1:A$500,0),MATCH(PAYROLL!BO$2,ADJ!$2:$2,0)),0)</f>
        <v/>
      </c>
      <c r="BP451">
        <f>SUM(AM451,AV451,BE451,BK451,BL451:BO451)</f>
        <v/>
      </c>
      <c r="BQ451">
        <f>BO451</f>
        <v/>
      </c>
      <c r="BR451">
        <f>IFERROR(ROUND(IF(LEFT(INDEX(PIS!O$1:O$500,MATCH(D451,PIS!C$1:C$500)),1)="D",T451/8*(BD451*0.3),IF(LEFT(INDEX(PIS!O$1:O$500,MATCH(D451,PIS!C$1:C$500)),1)="H",T451*($BD451*0.3),T451/$AD451/8*($BD451*0.3))),0),0)</f>
        <v/>
      </c>
      <c r="BS451">
        <f>IF(AP451&lt;1,0,MIN(AP451,730000))</f>
        <v/>
      </c>
      <c r="BT451">
        <f>IFERROR(ROUND((BE451-SUM(AW451:BC451)*T451/AD451/8),0)-BR451,0)</f>
        <v/>
      </c>
      <c r="BU451">
        <f>AO451</f>
        <v/>
      </c>
      <c r="BV451">
        <f>SUM(BQ451:BU451)</f>
        <v/>
      </c>
      <c r="BW451">
        <f>BP451-BV451</f>
        <v/>
      </c>
      <c r="BX451">
        <f>IFERROR(IF(RIGHT(INDEX(PIS!O$1:O$500,MATCH(D451,PIS!C$1:C$500)),5)="Gross",MIN(U451+V451,VLOOKUP("R700",TSC!B:C,2,0)*VLOOKUP("R101",TSC!B:C,2,0))*VLOOKUP("R701",TSC!B:C,2,0)%,0),0)</f>
        <v/>
      </c>
      <c r="BY451">
        <f>IFERROR(IF(RIGHT(INDEX(PIS!O$1:O$500,MATCH(D451,PIS!C$1:C$500)),5)="Gross",MIN(U451+V451,VLOOKUP("R700",TSC!B:C,2,0)*VLOOKUP("R101",TSC!B:C,2,0))*VLOOKUP("T704",TSC!B:C,2,0)%,0),0)</f>
        <v/>
      </c>
      <c r="BZ451">
        <f>IFERROR(IF(RIGHT(INDEX(PIS!O$1:O$500,MATCH(D451,PIS!C$1:C$500)),5)="Gross",MIN(U451+V451,VLOOKUP("R700",TSC!B:C,2,0)*VLOOKUP("1",TSC!F:G,2,0))*VLOOKUP("T705",TSC!B:C,2,0)%,0),0)</f>
        <v/>
      </c>
      <c r="CA451">
        <f>IFERROR(INDEX(ADJ!$A$1:$BZ$1000,MATCH(PAYROLL!D451,ADJ!A$1:A$500,0),MATCH(PAYROLL!CA$2,ADJ!$2:$2,0)),0)</f>
        <v/>
      </c>
      <c r="CB451">
        <f>IFERROR(INDEX(ADJ!$A$1:$BZ$1000,MATCH(PAYROLL!D451,ADJ!A$1:A$500,0),MATCH(PAYROLL!CB$2,ADJ!$2:$2,0)),0)</f>
        <v/>
      </c>
      <c r="CC451">
        <f>SUM(BX451:CB451)</f>
        <v/>
      </c>
      <c r="CD451">
        <f>IFERROR(INDEX(PIS!$A$1:$BZ$1000,MATCH(PAYROLL!D451,PIS!C$1:C$500,0),MATCH(PAYROLL!CD$1,PIS!$1:$1,0)),0)</f>
        <v/>
      </c>
      <c r="CE451">
        <f>IFERROR(IF(OR(INDEX(PIS!P$1:P$500,MATCH(D451,PIS!C$1:C$500,0))="LT2",INDEX(PIS!P$1:P$500,MATCH(D451,PIS!C$1:C$500,0))="P10"),0,SUM(CC451,CD451*VLOOKUP("R601",TSC!B:C,2,0),VLOOKUP("R602",TSC!B:C,2,0))),0)</f>
        <v/>
      </c>
      <c r="CF451">
        <f>MAX(BW451-CE451,0)</f>
        <v/>
      </c>
      <c r="CG451">
        <f>IFERROR(IF(OR(RIGHT(INDEX(PIS!P$1:P$500,MATCH(D451,PIS!C$1:C$500)),5)="P10",RIGHT(INDEX(PIS!P$1:P$500,MATCH(D451,PIS!C$1:C$500)),5)="CK"),0,IF(CF451&lt;=5000000,CF451*5%,IF(CF451&lt;=10000000,CF451*10%-250000,IF(CF451&lt;=18000000,CF451*15%-750000,IF(CF451&lt;=32000000,CF451*20%-1650000,IF(CF451&lt;=52000000,CF451*25%-3250000,IF(CF451&lt;=80000000,BH451*30%-5850000,CF451*35%-9850000))))))),0)</f>
        <v/>
      </c>
      <c r="CH451">
        <f>IFERROR(IF(OR(INDEX(PIS!P$1:P$500,MATCH(D451,PIS!C$1:C$500))="LT",INDEX(PIS!P$1:P$500,MATCH(D451,PIS!C$1:C$500))="CK"),0,IF(CF451&lt;2000000,0,CF451*10%)),0)</f>
        <v/>
      </c>
      <c r="CI451">
        <f>IFERROR(INDEX(ADJ!$A$1:$BZ$1000,MATCH(PAYROLL!D451,ADJ!A$1:A$500,0),MATCH(PAYROLL!CI$2,ADJ!$2:$2,0)),0)</f>
        <v/>
      </c>
      <c r="CJ451">
        <f>IFERROR(INDEX(ADJ!$A$1:$BZ$1000,MATCH(PAYROLL!D451,ADJ!A$1:A$500,0),MATCH(PAYROLL!CJ$2,ADJ!$2:$2,0)),0)</f>
        <v/>
      </c>
      <c r="CK451">
        <f>IFERROR(INDEX(ADJ!$A$1:$BZ$1000,MATCH(PAYROLL!D451,ADJ!A$1:A$500,0),MATCH(PAYROLL!CK$2,ADJ!$2:$2,0)),0)</f>
        <v/>
      </c>
      <c r="CL451">
        <f>SUM(CG451:CK451)</f>
        <v/>
      </c>
      <c r="CM451">
        <f>ROUND(SUM(CH451:CK451),0)</f>
        <v/>
      </c>
      <c r="CN451">
        <f>IFERROR(INDEX(CSDA!D$1:D$500,MATCH($CN$2,CSDA!C$1:C$500,0))*INDEX(PIS!V$1:V$500,MATCH(D451,PIS!C$1:C$500))+INDEX(ADJ!$A$1:$BZ$1000,MATCH(PAYROLL!D451,ADJ!A$1:A$500,0),MATCH(PAYROLL!CN$2,ADJ!$2:$2,0)),0)</f>
        <v/>
      </c>
      <c r="CO451">
        <f>IFERROR(INDEX(ADJ!$A$1:$BZ$1000,MATCH(PAYROLL!D451,ADJ!A$1:A$500,0),MATCH(PAYROLL!CO$2,ADJ!$2:$2,0)),0)</f>
        <v/>
      </c>
      <c r="CP451">
        <f>IFERROR(INDEX(ADJ!$A$1:$BZ$1000,MATCH(PAYROLL!D451,ADJ!A$1:A$500,0),MATCH(PAYROLL!CP$2,ADJ!$2:$2,0)),0)</f>
        <v/>
      </c>
      <c r="CQ451">
        <f>BP451-CL451-CI451-CM451-CN451-CO451-CP451-CC451</f>
        <v/>
      </c>
      <c r="CR451">
        <f>IFERROR(IF(RIGHT(INDEX(PIS!O$1:O$500,MATCH(D451,PIS!C$1:C$500,0)),5)="Gross",MIN(U451+V451,VLOOKUP("R700",TSC!B:C,2,0)*VLOOKUP("R101",TSC!B:C,2,0))*(VLOOKUP("T711",TSC!B:C,2,0)+VLOOKUP("T712",TSC!B:C,2,0))%,MIN(T451+V451,VLOOKUP("R700",TSC!B:C,2,0)*VLOOKUP("R101",TSC!B:C,2,0))*(VLOOKUP("T711",TSC!B:C,2,0)+VLOOKUP("T712",TSC!B:C,2,0)+VLOOKUP("R701",TSC!B:C,2,0))%),0)</f>
        <v/>
      </c>
      <c r="CS451">
        <f>IFERROR(IF(RIGHT(INDEX(PIS!O$1:O$500,MATCH(D451,PIS!C$1:C$500,0)),5)="Gross",MIN(U451+V451,VLOOKUP("R700",TSC!B:C,2,0)*VLOOKUP("R101",TSC!B:C,2,0))*(VLOOKUP("T714",TSC!B:C,2,0))%,MIN(T451+V451,VLOOKUP("R700",TSC!B:C,2,0)*VLOOKUP("R101",TSC!B:C,2,0))*(VLOOKUP("T704",TSC!B:C,2,0)+VLOOKUP("T714",TSC!B:C,2,0))%),0)</f>
        <v/>
      </c>
      <c r="CT451">
        <f>IFERROR(IF(RIGHT(INDEX(PIS!O$1:O$500,MATCH(D451,PIS!C$1:C$500,0)),5)="Gross",MIN(U451+V451,VLOOKUP("R700",TSC!B:C,2,0)*VLOOKUP("R101",TSC!B:C,2,0))*VLOOKUP("T705",TSC!B:C,2,0)%,MIN(T451+V451,VLOOKUP("R700",TSC!B:C,2,0)*VLOOKUP("R101",TSC!B:C,2,0))*VLOOKUP("T705",TSC!B:C,2,0)%),0)</f>
        <v/>
      </c>
      <c r="CU451">
        <f>IFERROR(IF(RIGHT(INDEX(PIS!O$1:O$500,MATCH(D451,PIS!C$1:C$500,0)),5)="Gross",MIN(U451+V451,VLOOKUP("R700",TSC!B:C,2,0)*VLOOKUP("R101",TSC!B:C,2,0))*(VLOOKUP("T713",TSC!B:C,2,0))%,MIN(T451+V451,VLOOKUP("R700",TSC!B:C,2,0)*VLOOKUP("R101",TSC!B:C,2,0))*(VLOOKUP("T713",TSC!B:C,2,0))%),0)</f>
        <v/>
      </c>
      <c r="CV451">
        <f>IFERROR(INDEX(ADJ!$A$1:$BZ$1000,MATCH(PAYROLL!D451,ADJ!A$1:A$500,0),MATCH(PAYROLL!CV$2,ADJ!$2:$2,0)),0)</f>
        <v/>
      </c>
      <c r="CW451">
        <f>IFERROR(INDEX(ADJ!$A$1:$BZ$1000,MATCH(PAYROLL!D451,ADJ!A$1:A$500,0),MATCH(PAYROLL!CW$2,ADJ!$2:$2,0)),0)</f>
        <v/>
      </c>
      <c r="CX451">
        <f>SUM(CR451:CW451)</f>
        <v/>
      </c>
      <c r="CY451">
        <f>ROUND(IF(CR451&gt;0,T451+V451*VLOOKUP("R202",TSC!$B$1:$C$500,2,0),0),0)</f>
        <v/>
      </c>
      <c r="CZ451">
        <f>IFERROR(INDEX(CSDA!D$1:D$500,MATCH($CZ$2,CSDA!C$1:C$500,0)),0)</f>
        <v/>
      </c>
      <c r="DA451">
        <f>ROUND(T451*0.7%,0)</f>
        <v/>
      </c>
      <c r="DB451">
        <f>ROUND(T451/12,0)</f>
        <v/>
      </c>
      <c r="DC451">
        <f ref="DC451" t="array">IFERROR(INDEX(CSDA!D$1:D$500,MATCH("Trích giữ"&amp;PAYROLL!DC$2,CSDA!A$1:A$500&amp;CSDA!C$1:C$500,0)),0)</f>
        <v/>
      </c>
      <c r="DD451">
        <f ref="DD451" t="array">IFERROR(INDEX(CSDA!D$1:D$500,MATCH("Trích giữ"&amp;PAYROLL!DD$2,CSDA!A$1:A$500&amp;CSDA!C$1:C$500,0)),0)</f>
        <v/>
      </c>
      <c r="DE451">
        <f ref="DE451" t="array">IFERROR(INDEX(CSDA!D$1:D$500,MATCH("Trích giữ"&amp;PAYROLL!DE$2,CSDA!A$1:A$500&amp;CSDA!C$1:C$500,0)),0)</f>
        <v/>
      </c>
      <c r="DF451">
        <f>IFERROR(INDEX(CSDA!D$1:D$500,MATCH(PAYROLL!DF$2,CSDA!C$1:C$500,0)),0)</f>
        <v/>
      </c>
      <c r="DG451">
        <f ref="DG451" t="array">IFERROR(INDEX(CSDA!D$1:D$500,MATCH("Trích giữ"&amp;PAYROLL!DG$2,CSDA!A$1:A$500&amp;CSDA!C$1:C$500,0)),0)</f>
        <v/>
      </c>
      <c r="DH451">
        <f>ROUND(T451/26,0)</f>
        <v/>
      </c>
      <c r="DI451">
        <f ref="DI451" t="array">IFERROR(INDEX(CSDA!D$1:D$500,MATCH("Trích giữ"&amp;PAYROLL!DI$2,CSDA!A$1:A$500&amp;CSDA!C$1:C$500,0)),0)</f>
        <v/>
      </c>
      <c r="DJ451">
        <f>IF(U451=0,T451*21.5%-BL451,0)</f>
        <v/>
      </c>
      <c r="DK451">
        <f ref="DK451" t="array">IFERROR(INDEX(CSDA!D$1:D$500,MATCH("Trích giữ"&amp;PAYROLL!DK$2,CSDA!A$1:A$500&amp;CSDA!C$1:C$500,0)),0)</f>
        <v/>
      </c>
      <c r="DL451">
        <f>IFERROR(INDEX(CSDA!D$1:D$500,MATCH(PAYROLL!DL$2,CSDA!C$1:C$500,0))/12,0)</f>
        <v/>
      </c>
      <c r="DM451">
        <f>SUM(DB451:DL451)</f>
        <v/>
      </c>
      <c r="DN451">
        <f>IFERROR(INDEX(ADJ!$A$1:$BZ$1000,MATCH(PAYROLL!D451,ADJ!A$1:A$500,0),MATCH(PAYROLL!DN$2,ADJ!$2:$2,0)),0)</f>
        <v/>
      </c>
      <c r="DO451">
        <f>IFERROR(SUM(BP451,DM451:DN451,CX451:DA451)-DT451,0)</f>
        <v/>
      </c>
      <c r="DP451">
        <f ref="DP451" t="array">SUM(BW451*IFERROR(INDEX(CSDA!D$1:D$500,MATCH(BW$2,CSDA!C$1:C$500,0)),0)%,CX451*IFERROR(INDEX(CSDA!D$1:D$500,MATCH(CX$2,CSDA!C$1:C$500,0)),0)%,DA451*IFERROR(INDEX(CSDA!D$1:D$500,MATCH(DA$2,CSDA!C$1:C$500,0)),0)%,DB451*IFERROR(INDEX(CSDA!D$1:D$500,MATCH(DB$2,CSDA!C$1:C$500,0)),0)%,DF451*IFERROR(INDEX(CSDA!D$1:D$500,MATCH("Phí dịch vụ"&amp;PAYROLL!DF$2,CSDA!A$1:A$500&amp;CSDA!C$1:C$500,0)),0)%,DC451*IFERROR(INDEX(CSDA!D$1:D$500,MATCH("Phí dịch vụ"&amp;PAYROLL!DC$2,CSDA!A$1:A$500&amp;CSDA!C$1:C$500,0)),0)%,DH451*IFERROR(INDEX(CSDA!D$1:D$500,MATCH("Phí dịch vụ"&amp;PAYROLL!DH$2,CSDA!A$1:A$500&amp;CSDA!C$1:C$500,0)),0)%,DJ451*IFERROR(INDEX(CSDA!D$1:D$500,MATCH("Phí dịch vụ"&amp;PAYROLL!DJ$2,CSDA!A$1:A$500&amp;CSDA!C$1:C$500,0)),0)%,BN451*IFERROR(INDEX(CSDA!D$1:D$500,MATCH(BN$2,CSDA!C$1:C$500,0)),0)%)-BN451*7%</f>
        <v/>
      </c>
      <c r="DQ451">
        <f>IFERROR(INDEX(ADJ!$A$1:$BZ$1000,MATCH(PAYROLL!D451,ADJ!A$1:A$500,0),MATCH(PAYROLL!DQ$2,ADJ!$2:$2,0)),0)</f>
        <v/>
      </c>
      <c r="DR451">
        <f>IFERROR(INDEX(ADJ!$A$1:$BZ$1000,MATCH(PAYROLL!D451,ADJ!A$1:A$500,0),MATCH(PAYROLL!DR$2,ADJ!$2:$2,0)),0)</f>
        <v/>
      </c>
      <c r="DS451">
        <f>SUM(DP451:DR451)</f>
        <v/>
      </c>
      <c r="DT451">
        <f>EK451</f>
        <v/>
      </c>
      <c r="DU451">
        <f>SUM(DO451:DR451)</f>
        <v/>
      </c>
      <c r="DV451">
        <f>ROUND(DU451*0.1,0)</f>
        <v/>
      </c>
      <c r="DW451">
        <f>DU451+DV451</f>
        <v/>
      </c>
      <c r="DZ451">
        <f>IFERROR(INDEX(ADJ!$A$1:$BZ$1000,MATCH(PAYROLL!$D451,ADJ!A$1:A$500,0),MATCH(PAYROLL!DZ$2,ADJ!$2:$2,0)),0)</f>
        <v/>
      </c>
      <c r="EA451">
        <f>IFERROR(INDEX(ADJ!$A$1:$BZ$1000,MATCH(PAYROLL!$D451,ADJ!A$1:A$500,0),MATCH(PAYROLL!EA$2,ADJ!$2:$2,0)),0)</f>
        <v/>
      </c>
      <c r="EB451">
        <f>IFERROR(INDEX(ADJ!$A$1:$BZ$1000,MATCH(PAYROLL!$D451,ADJ!A$1:A$500,0),MATCH(PAYROLL!EB$2,ADJ!$2:$2,0)),0)</f>
        <v/>
      </c>
      <c r="EC451">
        <f>IFERROR(INDEX(ADJ!$A$1:$BZ$1000,MATCH(PAYROLL!$D451,ADJ!A$1:A$500,0),MATCH(PAYROLL!EC$2,ADJ!$2:$2,0)),0)</f>
        <v/>
      </c>
      <c r="ED451">
        <f>IFERROR(INDEX(ADJ!$A$1:$BZ$1000,MATCH(PAYROLL!$D451,ADJ!A$1:A$500,0),MATCH(PAYROLL!ED$2,ADJ!$2:$2,0)),0)</f>
        <v/>
      </c>
      <c r="EE451">
        <f>IFERROR(INDEX(ADJ!$A$1:$BZ$1000,MATCH(PAYROLL!$D451,ADJ!A$1:A$500,0),MATCH(PAYROLL!EE$2,ADJ!$2:$2,0)),0)</f>
        <v/>
      </c>
      <c r="EF451">
        <f>IFERROR(INDEX(ADJ!$A$1:$BZ$1000,MATCH(PAYROLL!$D451,ADJ!A$1:A$500,0),MATCH(PAYROLL!EF$2,ADJ!$2:$2,0)),0)</f>
        <v/>
      </c>
      <c r="EG451">
        <f>IFERROR(INDEX(ADJ!$A$1:$BZ$1000,MATCH(PAYROLL!$D451,ADJ!A$1:A$500,0),MATCH(PAYROLL!EG$2,ADJ!$2:$2,0)),0)</f>
        <v/>
      </c>
      <c r="EH451">
        <f>IFERROR(INDEX(ADJ!$A$1:$BZ$1000,MATCH(PAYROLL!$D451,ADJ!A$1:A$500,0),MATCH(PAYROLL!EH$2,ADJ!$2:$2,0)),0)</f>
        <v/>
      </c>
      <c r="EI451">
        <f>IFERROR(INDEX(ADJ!$A$1:$BZ$1000,MATCH(PAYROLL!D451,ADJ!A$1:A$500,0),MATCH(PAYROLL!EI$2,ADJ!$2:$2,0)),0)</f>
        <v/>
      </c>
      <c r="EJ451">
        <f>IFERROR(INDEX(ADJ!$A$1:$BZ$1000,MATCH(PAYROLL!$D451,ADJ!A$1:A$500,0),MATCH(PAYROLL!EJ$2,ADJ!$2:$2,0)),0)</f>
        <v/>
      </c>
      <c r="EK451">
        <f>SUM(DZ451:EJ451)</f>
        <v/>
      </c>
    </row>
    <row r="452">
      <c r="A452" t="n">
        <v>450</v>
      </c>
      <c r="B452" t="inlineStr">
        <is>
          <t>Lương Văn Đạt</t>
        </is>
      </c>
      <c r="D452" t="inlineStr">
        <is>
          <t>158846-01</t>
        </is>
      </c>
      <c r="S452">
        <f>IFERROR(INDEX(PIS!$A$1:$BZ$1000,MATCH($D452,PIS!C$1:C$500,0),MATCH("Lương CB tháng trước",PIS!$1:$1,0)),0)</f>
        <v/>
      </c>
      <c r="T452">
        <f>IFERROR(INDEX(PIS!$A$1:$BZ$1000,MATCH($D452,PIS!C$1:C$500,0),MATCH("Lương CB hiện tại",PIS!$1:$1,0)),0)</f>
        <v/>
      </c>
      <c r="U452">
        <f>IFERROR(INDEX(PIS!$A$1:$BZ$1000,MATCH($D452,PIS!C$1:C$500,0),MATCH("Lương đóng BHBB",PIS!$1:$1,0)),0)</f>
        <v/>
      </c>
      <c r="V452">
        <f>IFERROR(INDEX(PIS!$A$1:$BZ$1000,MATCH($D452,PIS!C$1:C$500,0),MATCH(V$2,PIS!$2:$2,0)),0)</f>
        <v/>
      </c>
      <c r="W452">
        <f>IFERROR(INDEX(PIS!$A$1:$BZ$1000,MATCH($D452,PIS!C$1:C$500,0),MATCH(W$2,PIS!$2:$2,0)),0)</f>
        <v/>
      </c>
      <c r="X452">
        <f>IFERROR(INDEX(PIS!$A$1:$BZ$1000,MATCH($D452,PIS!C$1:C$500,0),MATCH(X$2,PIS!$2:$2,0)),0)</f>
        <v/>
      </c>
      <c r="Y452">
        <f>IFERROR(INDEX(PIS!$A$1:$BZ$1000,MATCH($D452,PIS!C$1:C$500,0),MATCH(Y$2,PIS!$2:$2,0)),0)</f>
        <v/>
      </c>
      <c r="Z452">
        <f>IFERROR(INDEX(PIS!$A$1:$BZ$1000,MATCH($D452,PIS!C$1:C$500,0),MATCH(Z$2,PIS!$2:$2,0)),0)</f>
        <v/>
      </c>
      <c r="AA452">
        <f>IFERROR(INDEX(PIS!$A$1:$BZ$1000,MATCH($D452,PIS!C$1:C$500,0),MATCH(AA$2,PIS!$2:$2,0)),0)</f>
        <v/>
      </c>
      <c r="AB452">
        <f>IFERROR(INDEX(PIS!$A$1:$BZ$1000,MATCH($D452,PIS!C$1:C$500,0),MATCH(AB$2,PIS!$2:$2,0)),0)</f>
        <v/>
      </c>
      <c r="AC452">
        <f>SUM(V452:AB452)</f>
        <v/>
      </c>
      <c r="AD452">
        <f>IFERROR(INDEX(TIMESHEET!$A$1:$AI$5000,MATCH($D452,TIMESHEET!A$1:A$500,0),MATCH("T100",TIMESHEET!$2:$2,0))-2,0)</f>
        <v/>
      </c>
      <c r="AE452">
        <f>IFERROR(INDEX(TIMESHEET!$A$1:$AI$5000,MATCH($D452,TIMESHEET!A$1:A$500,0),MATCH("T202",TIMESHEET!$2:$2,0)),0)</f>
        <v/>
      </c>
      <c r="AF452">
        <f>IFERROR(INDEX(TIMESHEET!$A$1:$AI$5000,MATCH($D452,TIMESHEET!A$1:A$500,0),MATCH("T302",TIMESHEET!$2:$2,0)),0)</f>
        <v/>
      </c>
      <c r="AG452">
        <f>IFERROR(INDEX(TIMESHEET!$A$1:$AI$5000,MATCH($D452,TIMESHEET!A$1:A$500,0),MATCH("T406",TIMESHEET!$2:$2,0)),0)</f>
        <v/>
      </c>
      <c r="AH452">
        <f>AE452+AG452</f>
        <v/>
      </c>
      <c r="AI452">
        <f>IFERROR(INDEX(TIMESHEET!$A$1:$AI$5000,MATCH($D452,TIMESHEET!A$1:A$500,0),MATCH("T701",TIMESHEET!$2:$2,0)),0)</f>
        <v/>
      </c>
      <c r="AJ452">
        <f>IFERROR(INDEX(TIMESHEET!$A$1:$AI$5000,MATCH($D452,TIMESHEET!B$1:B$500,0),MATCH("T320",TIMESHEET!$2:$2,0)),0)</f>
        <v/>
      </c>
      <c r="AK452">
        <f>IFERROR(IF(LEFT(INDEX(PIS!O$1:O$500,MATCH(D452,PIS!C$1:C$500)),1)="M",T452/AD452*SUM(AE452:AG452),T452*AD452),0)</f>
        <v/>
      </c>
      <c r="AL452">
        <f>IFERROR(INDEX(ADJ!$A$1:$BZ$1000,MATCH(PAYROLL!D452,ADJ!A$1:A$500,0),MATCH(PAYROLL!AL$2,ADJ!$2:$2,0)),0)</f>
        <v/>
      </c>
      <c r="AM452">
        <f>SUM(AK452:AL452)</f>
        <v/>
      </c>
      <c r="AN452">
        <f>IFERROR(ROUND(V452/$AD452*$AH452,0),0)</f>
        <v/>
      </c>
      <c r="AO452">
        <f>IFERROR(ROUND(W452/$AD452*$AH452,0),0)</f>
        <v/>
      </c>
      <c r="AP452">
        <f>IFERROR(ROUND(X452/$AD452*$AE452,0),0)</f>
        <v/>
      </c>
      <c r="AQ452">
        <f>IFERROR(ROUND(Y452/$AD452*$AH452,0),0)</f>
        <v/>
      </c>
      <c r="AR452">
        <f>IFERROR(ROUND(Z452/$AD452*$AH452,0),0)</f>
        <v/>
      </c>
      <c r="AS452">
        <f>IFERROR(ROUND(AA452/$AD452*$AH452,0),0)</f>
        <v/>
      </c>
      <c r="AT452">
        <f>IFERROR(IF((AE452+AF452+AG452)&gt;13,AB452,ROUND(AB452/AD452*AH452,0)),0)</f>
        <v/>
      </c>
      <c r="AU452">
        <f>IFERROR(INDEX(ADJ!$A$1:$BZ$1000,MATCH(PAYROLL!D452,ADJ!A$1:A$500,0),MATCH(PAYROLL!AU$2,ADJ!$2:$2,0)),0)</f>
        <v/>
      </c>
      <c r="AV452">
        <f>ROUND(SUM(AN452:AU452),0)</f>
        <v/>
      </c>
      <c r="AW452">
        <f>IFERROR(INDEX(TIMESHEET!$A$1:$AI$5000,MATCH(PAYROLL!D452,TIMESHEET!A$1:A$500,0),MATCH("T620",TIMESHEET!$2:$2,0)),0)</f>
        <v/>
      </c>
      <c r="AX452">
        <f>IFERROR(INDEX(TIMESHEET!$A$1:$AI$5000,MATCH(PAYROLL!D452,TIMESHEET!A$1:A$500,0),MATCH("T601",TIMESHEET!$2:$2,0)),0)</f>
        <v/>
      </c>
      <c r="AY452">
        <f>IFERROR(INDEX(TIMESHEET!$A$1:$AI$5000,MATCH(PAYROLL!D452,TIMESHEET!A$1:A$500,0),MATCH("T602",TIMESHEET!$2:$2,0)),0)</f>
        <v/>
      </c>
      <c r="AZ452">
        <f>IFERROR(INDEX(TIMESHEET!$A$1:$AI$5000,MATCH(PAYROLL!D452,TIMESHEET!A$1:A$500,0),MATCH("T603",TIMESHEET!$2:$2,0)),0)</f>
        <v/>
      </c>
      <c r="BA452">
        <f>IFERROR(INDEX(TIMESHEET!$A$1:$AI$5000,MATCH(PAYROLL!D452,TIMESHEET!A$1:A$500,0),MATCH("T611",TIMESHEET!$2:$2,0)),0)</f>
        <v/>
      </c>
      <c r="BB452">
        <f>IFERROR(INDEX(TIMESHEET!$A$1:$AI$5000,MATCH(PAYROLL!D452,TIMESHEET!A$1:A$500,0),MATCH("T612",TIMESHEET!$2:$2,0)),0)</f>
        <v/>
      </c>
      <c r="BC452">
        <f>IFERROR(INDEX(TIMESHEET!$A$1:$AI$5000,MATCH(PAYROLL!D452,TIMESHEET!A$1:A$500,0),MATCH("T613",TIMESHEET!$2:$2,0)),0)</f>
        <v/>
      </c>
      <c r="BD452">
        <f>IFERROR(INDEX(TIMESHEET!$A$1:$AI$5000,MATCH(PAYROLL!D452,TIMESHEET!A$1:A$500,0),MATCH("T500",TIMESHEET!$2:$2,0)),0)</f>
        <v/>
      </c>
      <c r="BE452">
        <f>IFERROR(IF(LEFT(INDEX(PIS!O$1:O$500,MATCH(D452,PIS!C$1:C$500)),1)="M",T452/AD452/8*(AW452+AX452*1.5+AY452*2+AZ452*3+BA452*2.1+BB452*2.7+BC452*3.9+BD452*0.3),T452/8*(AW452+AX452*1.5+AY452*2+AZ452*3+BA452*2.1+BB452*2.7+BC452*3.9+BD452*0.3)),0)</f>
        <v/>
      </c>
      <c r="BF452">
        <f>IFERROR(INDEX(ADJ!$A$1:$BZ$1000,MATCH(PAYROLL!$D452,ADJ!A$1:A$500,0),MATCH(PAYROLL!BF$2,ADJ!$2:$2,0)),0)</f>
        <v/>
      </c>
      <c r="BG452">
        <f>IFERROR(INDEX(ADJ!$A$1:$BZ$1000,MATCH(PAYROLL!D452,ADJ!A$1:A$500,0),MATCH(PAYROLL!BG$2,ADJ!$2:$2,0)),0)</f>
        <v/>
      </c>
      <c r="BH452">
        <f>IFERROR(INDEX(ADJ!$A$1:$BZ$1000,MATCH(PAYROLL!D452,ADJ!A$1:A$500,0),MATCH(PAYROLL!BH$2,ADJ!$2:$2,0)),0)</f>
        <v/>
      </c>
      <c r="BI452">
        <f>IFERROR(INDEX(ADJ!$A$1:$BZ$1000,MATCH(PAYROLL!D452,ADJ!A$1:A$500,0),MATCH(PAYROLL!BI$2,ADJ!$2:$2,0)),0)</f>
        <v/>
      </c>
      <c r="BJ452">
        <f>IFERROR(INDEX(ADJ!$A$1:$BZ$1000,MATCH(PAYROLL!D452,ADJ!A$1:A$500,0),MATCH(PAYROLL!BJ$2,ADJ!$2:$2,0)),0)</f>
        <v/>
      </c>
      <c r="BK452">
        <f>SUM(BF452:BJ452)</f>
        <v/>
      </c>
      <c r="BL452">
        <f>IFERROR(INDEX(ADJ!$A$1:$BZ$1000,MATCH(PAYROLL!D452,ADJ!A$1:A$500,0),MATCH(PAYROLL!BL$2,ADJ!$2:$2,0)),0)</f>
        <v/>
      </c>
      <c r="BM452">
        <f>IFERROR(INDEX(ADJ!$A$1:$BZ$1000,MATCH(PAYROLL!D452,ADJ!A$1:A$500,0),MATCH(PAYROLL!BM$2,ADJ!$2:$2,0)),0)</f>
        <v/>
      </c>
      <c r="BN452">
        <f>IFERROR(INDEX(ADJ!$A$1:$BZ$1000,MATCH(PAYROLL!D452,ADJ!A$1:A$500,0),MATCH(PAYROLL!BN$2,ADJ!$2:$2,0)),0)</f>
        <v/>
      </c>
      <c r="BO452">
        <f>IFERROR(INDEX(ADJ!$A$1:$BZ$1000,MATCH(PAYROLL!D452,ADJ!A$1:A$500,0),MATCH(PAYROLL!BO$2,ADJ!$2:$2,0)),0)</f>
        <v/>
      </c>
      <c r="BP452">
        <f>SUM(AM452,AV452,BE452,BK452,BL452:BO452)</f>
        <v/>
      </c>
      <c r="BQ452">
        <f>BO452</f>
        <v/>
      </c>
      <c r="BR452">
        <f>IFERROR(ROUND(IF(LEFT(INDEX(PIS!O$1:O$500,MATCH(D452,PIS!C$1:C$500)),1)="D",T452/8*(BD452*0.3),IF(LEFT(INDEX(PIS!O$1:O$500,MATCH(D452,PIS!C$1:C$500)),1)="H",T452*($BD452*0.3),T452/$AD452/8*($BD452*0.3))),0),0)</f>
        <v/>
      </c>
      <c r="BS452">
        <f>IF(AP452&lt;1,0,MIN(AP452,730000))</f>
        <v/>
      </c>
      <c r="BT452">
        <f>IFERROR(ROUND((BE452-SUM(AW452:BC452)*T452/AD452/8),0)-BR452,0)</f>
        <v/>
      </c>
      <c r="BU452">
        <f>AO452</f>
        <v/>
      </c>
      <c r="BV452">
        <f>SUM(BQ452:BU452)</f>
        <v/>
      </c>
      <c r="BW452">
        <f>BP452-BV452</f>
        <v/>
      </c>
      <c r="BX452">
        <f>IFERROR(IF(RIGHT(INDEX(PIS!O$1:O$500,MATCH(D452,PIS!C$1:C$500)),5)="Gross",MIN(U452+V452,VLOOKUP("R700",TSC!B:C,2,0)*VLOOKUP("R101",TSC!B:C,2,0))*VLOOKUP("R701",TSC!B:C,2,0)%,0),0)</f>
        <v/>
      </c>
      <c r="BY452">
        <f>IFERROR(IF(RIGHT(INDEX(PIS!O$1:O$500,MATCH(D452,PIS!C$1:C$500)),5)="Gross",MIN(U452+V452,VLOOKUP("R700",TSC!B:C,2,0)*VLOOKUP("R101",TSC!B:C,2,0))*VLOOKUP("T704",TSC!B:C,2,0)%,0),0)</f>
        <v/>
      </c>
      <c r="BZ452">
        <f>IFERROR(IF(RIGHT(INDEX(PIS!O$1:O$500,MATCH(D452,PIS!C$1:C$500)),5)="Gross",MIN(U452+V452,VLOOKUP("R700",TSC!B:C,2,0)*VLOOKUP("1",TSC!F:G,2,0))*VLOOKUP("T705",TSC!B:C,2,0)%,0),0)</f>
        <v/>
      </c>
      <c r="CA452">
        <f>IFERROR(INDEX(ADJ!$A$1:$BZ$1000,MATCH(PAYROLL!D452,ADJ!A$1:A$500,0),MATCH(PAYROLL!CA$2,ADJ!$2:$2,0)),0)</f>
        <v/>
      </c>
      <c r="CB452">
        <f>IFERROR(INDEX(ADJ!$A$1:$BZ$1000,MATCH(PAYROLL!D452,ADJ!A$1:A$500,0),MATCH(PAYROLL!CB$2,ADJ!$2:$2,0)),0)</f>
        <v/>
      </c>
      <c r="CC452">
        <f>SUM(BX452:CB452)</f>
        <v/>
      </c>
      <c r="CD452">
        <f>IFERROR(INDEX(PIS!$A$1:$BZ$1000,MATCH(PAYROLL!D452,PIS!C$1:C$500,0),MATCH(PAYROLL!CD$1,PIS!$1:$1,0)),0)</f>
        <v/>
      </c>
      <c r="CE452">
        <f>IFERROR(IF(OR(INDEX(PIS!P$1:P$500,MATCH(D452,PIS!C$1:C$500,0))="LT2",INDEX(PIS!P$1:P$500,MATCH(D452,PIS!C$1:C$500,0))="P10"),0,SUM(CC452,CD452*VLOOKUP("R601",TSC!B:C,2,0),VLOOKUP("R602",TSC!B:C,2,0))),0)</f>
        <v/>
      </c>
      <c r="CF452">
        <f>MAX(BW452-CE452,0)</f>
        <v/>
      </c>
      <c r="CG452">
        <f>IFERROR(IF(OR(RIGHT(INDEX(PIS!P$1:P$500,MATCH(D452,PIS!C$1:C$500)),5)="P10",RIGHT(INDEX(PIS!P$1:P$500,MATCH(D452,PIS!C$1:C$500)),5)="CK"),0,IF(CF452&lt;=5000000,CF452*5%,IF(CF452&lt;=10000000,CF452*10%-250000,IF(CF452&lt;=18000000,CF452*15%-750000,IF(CF452&lt;=32000000,CF452*20%-1650000,IF(CF452&lt;=52000000,CF452*25%-3250000,IF(CF452&lt;=80000000,BH452*30%-5850000,CF452*35%-9850000))))))),0)</f>
        <v/>
      </c>
      <c r="CH452">
        <f>IFERROR(IF(OR(INDEX(PIS!P$1:P$500,MATCH(D452,PIS!C$1:C$500))="LT",INDEX(PIS!P$1:P$500,MATCH(D452,PIS!C$1:C$500))="CK"),0,IF(CF452&lt;2000000,0,CF452*10%)),0)</f>
        <v/>
      </c>
      <c r="CI452">
        <f>IFERROR(INDEX(ADJ!$A$1:$BZ$1000,MATCH(PAYROLL!D452,ADJ!A$1:A$500,0),MATCH(PAYROLL!CI$2,ADJ!$2:$2,0)),0)</f>
        <v/>
      </c>
      <c r="CJ452">
        <f>IFERROR(INDEX(ADJ!$A$1:$BZ$1000,MATCH(PAYROLL!D452,ADJ!A$1:A$500,0),MATCH(PAYROLL!CJ$2,ADJ!$2:$2,0)),0)</f>
        <v/>
      </c>
      <c r="CK452">
        <f>IFERROR(INDEX(ADJ!$A$1:$BZ$1000,MATCH(PAYROLL!D452,ADJ!A$1:A$500,0),MATCH(PAYROLL!CK$2,ADJ!$2:$2,0)),0)</f>
        <v/>
      </c>
      <c r="CL452">
        <f>SUM(CG452:CK452)</f>
        <v/>
      </c>
      <c r="CM452">
        <f>ROUND(SUM(CH452:CK452),0)</f>
        <v/>
      </c>
      <c r="CN452">
        <f>IFERROR(INDEX(CSDA!D$1:D$500,MATCH($CN$2,CSDA!C$1:C$500,0))*INDEX(PIS!V$1:V$500,MATCH(D452,PIS!C$1:C$500))+INDEX(ADJ!$A$1:$BZ$1000,MATCH(PAYROLL!D452,ADJ!A$1:A$500,0),MATCH(PAYROLL!CN$2,ADJ!$2:$2,0)),0)</f>
        <v/>
      </c>
      <c r="CO452">
        <f>IFERROR(INDEX(ADJ!$A$1:$BZ$1000,MATCH(PAYROLL!D452,ADJ!A$1:A$500,0),MATCH(PAYROLL!CO$2,ADJ!$2:$2,0)),0)</f>
        <v/>
      </c>
      <c r="CP452">
        <f>IFERROR(INDEX(ADJ!$A$1:$BZ$1000,MATCH(PAYROLL!D452,ADJ!A$1:A$500,0),MATCH(PAYROLL!CP$2,ADJ!$2:$2,0)),0)</f>
        <v/>
      </c>
      <c r="CQ452">
        <f>BP452-CL452-CI452-CM452-CN452-CO452-CP452-CC452</f>
        <v/>
      </c>
      <c r="CR452">
        <f>IFERROR(IF(RIGHT(INDEX(PIS!O$1:O$500,MATCH(D452,PIS!C$1:C$500,0)),5)="Gross",MIN(U452+V452,VLOOKUP("R700",TSC!B:C,2,0)*VLOOKUP("R101",TSC!B:C,2,0))*(VLOOKUP("T711",TSC!B:C,2,0)+VLOOKUP("T712",TSC!B:C,2,0))%,MIN(T452+V452,VLOOKUP("R700",TSC!B:C,2,0)*VLOOKUP("R101",TSC!B:C,2,0))*(VLOOKUP("T711",TSC!B:C,2,0)+VLOOKUP("T712",TSC!B:C,2,0)+VLOOKUP("R701",TSC!B:C,2,0))%),0)</f>
        <v/>
      </c>
      <c r="CS452">
        <f>IFERROR(IF(RIGHT(INDEX(PIS!O$1:O$500,MATCH(D452,PIS!C$1:C$500,0)),5)="Gross",MIN(U452+V452,VLOOKUP("R700",TSC!B:C,2,0)*VLOOKUP("R101",TSC!B:C,2,0))*(VLOOKUP("T714",TSC!B:C,2,0))%,MIN(T452+V452,VLOOKUP("R700",TSC!B:C,2,0)*VLOOKUP("R101",TSC!B:C,2,0))*(VLOOKUP("T704",TSC!B:C,2,0)+VLOOKUP("T714",TSC!B:C,2,0))%),0)</f>
        <v/>
      </c>
      <c r="CT452">
        <f>IFERROR(IF(RIGHT(INDEX(PIS!O$1:O$500,MATCH(D452,PIS!C$1:C$500,0)),5)="Gross",MIN(U452+V452,VLOOKUP("R700",TSC!B:C,2,0)*VLOOKUP("R101",TSC!B:C,2,0))*VLOOKUP("T705",TSC!B:C,2,0)%,MIN(T452+V452,VLOOKUP("R700",TSC!B:C,2,0)*VLOOKUP("R101",TSC!B:C,2,0))*VLOOKUP("T705",TSC!B:C,2,0)%),0)</f>
        <v/>
      </c>
      <c r="CU452">
        <f>IFERROR(IF(RIGHT(INDEX(PIS!O$1:O$500,MATCH(D452,PIS!C$1:C$500,0)),5)="Gross",MIN(U452+V452,VLOOKUP("R700",TSC!B:C,2,0)*VLOOKUP("R101",TSC!B:C,2,0))*(VLOOKUP("T713",TSC!B:C,2,0))%,MIN(T452+V452,VLOOKUP("R700",TSC!B:C,2,0)*VLOOKUP("R101",TSC!B:C,2,0))*(VLOOKUP("T713",TSC!B:C,2,0))%),0)</f>
        <v/>
      </c>
      <c r="CV452">
        <f>IFERROR(INDEX(ADJ!$A$1:$BZ$1000,MATCH(PAYROLL!D452,ADJ!A$1:A$500,0),MATCH(PAYROLL!CV$2,ADJ!$2:$2,0)),0)</f>
        <v/>
      </c>
      <c r="CW452">
        <f>IFERROR(INDEX(ADJ!$A$1:$BZ$1000,MATCH(PAYROLL!D452,ADJ!A$1:A$500,0),MATCH(PAYROLL!CW$2,ADJ!$2:$2,0)),0)</f>
        <v/>
      </c>
      <c r="CX452">
        <f>SUM(CR452:CW452)</f>
        <v/>
      </c>
      <c r="CY452">
        <f>ROUND(IF(CR452&gt;0,T452+V452*VLOOKUP("R202",TSC!$B$1:$C$500,2,0),0),0)</f>
        <v/>
      </c>
      <c r="CZ452">
        <f>IFERROR(INDEX(CSDA!D$1:D$500,MATCH($CZ$2,CSDA!C$1:C$500,0)),0)</f>
        <v/>
      </c>
      <c r="DA452">
        <f>ROUND(T452*0.7%,0)</f>
        <v/>
      </c>
      <c r="DB452">
        <f>ROUND(T452/12,0)</f>
        <v/>
      </c>
      <c r="DC452">
        <f ref="DC452" t="array">IFERROR(INDEX(CSDA!D$1:D$500,MATCH("Trích giữ"&amp;PAYROLL!DC$2,CSDA!A$1:A$500&amp;CSDA!C$1:C$500,0)),0)</f>
        <v/>
      </c>
      <c r="DD452">
        <f ref="DD452" t="array">IFERROR(INDEX(CSDA!D$1:D$500,MATCH("Trích giữ"&amp;PAYROLL!DD$2,CSDA!A$1:A$500&amp;CSDA!C$1:C$500,0)),0)</f>
        <v/>
      </c>
      <c r="DE452">
        <f ref="DE452" t="array">IFERROR(INDEX(CSDA!D$1:D$500,MATCH("Trích giữ"&amp;PAYROLL!DE$2,CSDA!A$1:A$500&amp;CSDA!C$1:C$500,0)),0)</f>
        <v/>
      </c>
      <c r="DF452">
        <f>IFERROR(INDEX(CSDA!D$1:D$500,MATCH(PAYROLL!DF$2,CSDA!C$1:C$500,0)),0)</f>
        <v/>
      </c>
      <c r="DG452">
        <f ref="DG452" t="array">IFERROR(INDEX(CSDA!D$1:D$500,MATCH("Trích giữ"&amp;PAYROLL!DG$2,CSDA!A$1:A$500&amp;CSDA!C$1:C$500,0)),0)</f>
        <v/>
      </c>
      <c r="DH452">
        <f>ROUND(T452/26,0)</f>
        <v/>
      </c>
      <c r="DI452">
        <f ref="DI452" t="array">IFERROR(INDEX(CSDA!D$1:D$500,MATCH("Trích giữ"&amp;PAYROLL!DI$2,CSDA!A$1:A$500&amp;CSDA!C$1:C$500,0)),0)</f>
        <v/>
      </c>
      <c r="DJ452">
        <f>IF(U452=0,T452*21.5%-BL452,0)</f>
        <v/>
      </c>
      <c r="DK452">
        <f ref="DK452" t="array">IFERROR(INDEX(CSDA!D$1:D$500,MATCH("Trích giữ"&amp;PAYROLL!DK$2,CSDA!A$1:A$500&amp;CSDA!C$1:C$500,0)),0)</f>
        <v/>
      </c>
      <c r="DL452">
        <f>IFERROR(INDEX(CSDA!D$1:D$500,MATCH(PAYROLL!DL$2,CSDA!C$1:C$500,0))/12,0)</f>
        <v/>
      </c>
      <c r="DM452">
        <f>SUM(DB452:DL452)</f>
        <v/>
      </c>
      <c r="DN452">
        <f>IFERROR(INDEX(ADJ!$A$1:$BZ$1000,MATCH(PAYROLL!D452,ADJ!A$1:A$500,0),MATCH(PAYROLL!DN$2,ADJ!$2:$2,0)),0)</f>
        <v/>
      </c>
      <c r="DO452">
        <f>IFERROR(SUM(BP452,DM452:DN452,CX452:DA452)-DT452,0)</f>
        <v/>
      </c>
      <c r="DP452">
        <f ref="DP452" t="array">SUM(BW452*IFERROR(INDEX(CSDA!D$1:D$500,MATCH(BW$2,CSDA!C$1:C$500,0)),0)%,CX452*IFERROR(INDEX(CSDA!D$1:D$500,MATCH(CX$2,CSDA!C$1:C$500,0)),0)%,DA452*IFERROR(INDEX(CSDA!D$1:D$500,MATCH(DA$2,CSDA!C$1:C$500,0)),0)%,DB452*IFERROR(INDEX(CSDA!D$1:D$500,MATCH(DB$2,CSDA!C$1:C$500,0)),0)%,DF452*IFERROR(INDEX(CSDA!D$1:D$500,MATCH("Phí dịch vụ"&amp;PAYROLL!DF$2,CSDA!A$1:A$500&amp;CSDA!C$1:C$500,0)),0)%,DC452*IFERROR(INDEX(CSDA!D$1:D$500,MATCH("Phí dịch vụ"&amp;PAYROLL!DC$2,CSDA!A$1:A$500&amp;CSDA!C$1:C$500,0)),0)%,DH452*IFERROR(INDEX(CSDA!D$1:D$500,MATCH("Phí dịch vụ"&amp;PAYROLL!DH$2,CSDA!A$1:A$500&amp;CSDA!C$1:C$500,0)),0)%,DJ452*IFERROR(INDEX(CSDA!D$1:D$500,MATCH("Phí dịch vụ"&amp;PAYROLL!DJ$2,CSDA!A$1:A$500&amp;CSDA!C$1:C$500,0)),0)%,BN452*IFERROR(INDEX(CSDA!D$1:D$500,MATCH(BN$2,CSDA!C$1:C$500,0)),0)%)-BN452*7%</f>
        <v/>
      </c>
      <c r="DQ452">
        <f>IFERROR(INDEX(ADJ!$A$1:$BZ$1000,MATCH(PAYROLL!D452,ADJ!A$1:A$500,0),MATCH(PAYROLL!DQ$2,ADJ!$2:$2,0)),0)</f>
        <v/>
      </c>
      <c r="DR452">
        <f>IFERROR(INDEX(ADJ!$A$1:$BZ$1000,MATCH(PAYROLL!D452,ADJ!A$1:A$500,0),MATCH(PAYROLL!DR$2,ADJ!$2:$2,0)),0)</f>
        <v/>
      </c>
      <c r="DS452">
        <f>SUM(DP452:DR452)</f>
        <v/>
      </c>
      <c r="DT452">
        <f>EK452</f>
        <v/>
      </c>
      <c r="DU452">
        <f>SUM(DO452:DR452)</f>
        <v/>
      </c>
      <c r="DV452">
        <f>ROUND(DU452*0.1,0)</f>
        <v/>
      </c>
      <c r="DW452">
        <f>DU452+DV452</f>
        <v/>
      </c>
      <c r="DZ452">
        <f>IFERROR(INDEX(ADJ!$A$1:$BZ$1000,MATCH(PAYROLL!$D452,ADJ!A$1:A$500,0),MATCH(PAYROLL!DZ$2,ADJ!$2:$2,0)),0)</f>
        <v/>
      </c>
      <c r="EA452">
        <f>IFERROR(INDEX(ADJ!$A$1:$BZ$1000,MATCH(PAYROLL!$D452,ADJ!A$1:A$500,0),MATCH(PAYROLL!EA$2,ADJ!$2:$2,0)),0)</f>
        <v/>
      </c>
      <c r="EB452">
        <f>IFERROR(INDEX(ADJ!$A$1:$BZ$1000,MATCH(PAYROLL!$D452,ADJ!A$1:A$500,0),MATCH(PAYROLL!EB$2,ADJ!$2:$2,0)),0)</f>
        <v/>
      </c>
      <c r="EC452">
        <f>IFERROR(INDEX(ADJ!$A$1:$BZ$1000,MATCH(PAYROLL!$D452,ADJ!A$1:A$500,0),MATCH(PAYROLL!EC$2,ADJ!$2:$2,0)),0)</f>
        <v/>
      </c>
      <c r="ED452">
        <f>IFERROR(INDEX(ADJ!$A$1:$BZ$1000,MATCH(PAYROLL!$D452,ADJ!A$1:A$500,0),MATCH(PAYROLL!ED$2,ADJ!$2:$2,0)),0)</f>
        <v/>
      </c>
      <c r="EE452">
        <f>IFERROR(INDEX(ADJ!$A$1:$BZ$1000,MATCH(PAYROLL!$D452,ADJ!A$1:A$500,0),MATCH(PAYROLL!EE$2,ADJ!$2:$2,0)),0)</f>
        <v/>
      </c>
      <c r="EF452">
        <f>IFERROR(INDEX(ADJ!$A$1:$BZ$1000,MATCH(PAYROLL!$D452,ADJ!A$1:A$500,0),MATCH(PAYROLL!EF$2,ADJ!$2:$2,0)),0)</f>
        <v/>
      </c>
      <c r="EG452">
        <f>IFERROR(INDEX(ADJ!$A$1:$BZ$1000,MATCH(PAYROLL!$D452,ADJ!A$1:A$500,0),MATCH(PAYROLL!EG$2,ADJ!$2:$2,0)),0)</f>
        <v/>
      </c>
      <c r="EH452">
        <f>IFERROR(INDEX(ADJ!$A$1:$BZ$1000,MATCH(PAYROLL!$D452,ADJ!A$1:A$500,0),MATCH(PAYROLL!EH$2,ADJ!$2:$2,0)),0)</f>
        <v/>
      </c>
      <c r="EI452">
        <f>IFERROR(INDEX(ADJ!$A$1:$BZ$1000,MATCH(PAYROLL!D452,ADJ!A$1:A$500,0),MATCH(PAYROLL!EI$2,ADJ!$2:$2,0)),0)</f>
        <v/>
      </c>
      <c r="EJ452">
        <f>IFERROR(INDEX(ADJ!$A$1:$BZ$1000,MATCH(PAYROLL!$D452,ADJ!A$1:A$500,0),MATCH(PAYROLL!EJ$2,ADJ!$2:$2,0)),0)</f>
        <v/>
      </c>
      <c r="EK452">
        <f>SUM(DZ452:EJ452)</f>
        <v/>
      </c>
    </row>
    <row r="453">
      <c r="A453" t="n">
        <v>451</v>
      </c>
      <c r="B453" t="inlineStr">
        <is>
          <t>Lương Thị Tiện</t>
        </is>
      </c>
      <c r="D453" t="inlineStr">
        <is>
          <t>158919-01</t>
        </is>
      </c>
      <c r="S453">
        <f>IFERROR(INDEX(PIS!$A$1:$BZ$1000,MATCH($D453,PIS!C$1:C$500,0),MATCH("Lương CB tháng trước",PIS!$1:$1,0)),0)</f>
        <v/>
      </c>
      <c r="T453">
        <f>IFERROR(INDEX(PIS!$A$1:$BZ$1000,MATCH($D453,PIS!C$1:C$500,0),MATCH("Lương CB hiện tại",PIS!$1:$1,0)),0)</f>
        <v/>
      </c>
      <c r="U453">
        <f>IFERROR(INDEX(PIS!$A$1:$BZ$1000,MATCH($D453,PIS!C$1:C$500,0),MATCH("Lương đóng BHBB",PIS!$1:$1,0)),0)</f>
        <v/>
      </c>
      <c r="V453">
        <f>IFERROR(INDEX(PIS!$A$1:$BZ$1000,MATCH($D453,PIS!C$1:C$500,0),MATCH(V$2,PIS!$2:$2,0)),0)</f>
        <v/>
      </c>
      <c r="W453">
        <f>IFERROR(INDEX(PIS!$A$1:$BZ$1000,MATCH($D453,PIS!C$1:C$500,0),MATCH(W$2,PIS!$2:$2,0)),0)</f>
        <v/>
      </c>
      <c r="X453">
        <f>IFERROR(INDEX(PIS!$A$1:$BZ$1000,MATCH($D453,PIS!C$1:C$500,0),MATCH(X$2,PIS!$2:$2,0)),0)</f>
        <v/>
      </c>
      <c r="Y453">
        <f>IFERROR(INDEX(PIS!$A$1:$BZ$1000,MATCH($D453,PIS!C$1:C$500,0),MATCH(Y$2,PIS!$2:$2,0)),0)</f>
        <v/>
      </c>
      <c r="Z453">
        <f>IFERROR(INDEX(PIS!$A$1:$BZ$1000,MATCH($D453,PIS!C$1:C$500,0),MATCH(Z$2,PIS!$2:$2,0)),0)</f>
        <v/>
      </c>
      <c r="AA453">
        <f>IFERROR(INDEX(PIS!$A$1:$BZ$1000,MATCH($D453,PIS!C$1:C$500,0),MATCH(AA$2,PIS!$2:$2,0)),0)</f>
        <v/>
      </c>
      <c r="AB453">
        <f>IFERROR(INDEX(PIS!$A$1:$BZ$1000,MATCH($D453,PIS!C$1:C$500,0),MATCH(AB$2,PIS!$2:$2,0)),0)</f>
        <v/>
      </c>
      <c r="AC453">
        <f>SUM(V453:AB453)</f>
        <v/>
      </c>
      <c r="AD453">
        <f>IFERROR(INDEX(TIMESHEET!$A$1:$AI$5000,MATCH($D453,TIMESHEET!A$1:A$500,0),MATCH("T100",TIMESHEET!$2:$2,0))-2,0)</f>
        <v/>
      </c>
      <c r="AE453">
        <f>IFERROR(INDEX(TIMESHEET!$A$1:$AI$5000,MATCH($D453,TIMESHEET!A$1:A$500,0),MATCH("T202",TIMESHEET!$2:$2,0)),0)</f>
        <v/>
      </c>
      <c r="AF453">
        <f>IFERROR(INDEX(TIMESHEET!$A$1:$AI$5000,MATCH($D453,TIMESHEET!A$1:A$500,0),MATCH("T302",TIMESHEET!$2:$2,0)),0)</f>
        <v/>
      </c>
      <c r="AG453">
        <f>IFERROR(INDEX(TIMESHEET!$A$1:$AI$5000,MATCH($D453,TIMESHEET!A$1:A$500,0),MATCH("T406",TIMESHEET!$2:$2,0)),0)</f>
        <v/>
      </c>
      <c r="AH453">
        <f>AE453+AG453</f>
        <v/>
      </c>
      <c r="AI453">
        <f>IFERROR(INDEX(TIMESHEET!$A$1:$AI$5000,MATCH($D453,TIMESHEET!A$1:A$500,0),MATCH("T701",TIMESHEET!$2:$2,0)),0)</f>
        <v/>
      </c>
      <c r="AJ453">
        <f>IFERROR(INDEX(TIMESHEET!$A$1:$AI$5000,MATCH($D453,TIMESHEET!B$1:B$500,0),MATCH("T320",TIMESHEET!$2:$2,0)),0)</f>
        <v/>
      </c>
      <c r="AK453">
        <f>IFERROR(IF(LEFT(INDEX(PIS!O$1:O$500,MATCH(D453,PIS!C$1:C$500)),1)="M",T453/AD453*SUM(AE453:AG453),T453*AD453),0)</f>
        <v/>
      </c>
      <c r="AL453">
        <f>IFERROR(INDEX(ADJ!$A$1:$BZ$1000,MATCH(PAYROLL!D453,ADJ!A$1:A$500,0),MATCH(PAYROLL!AL$2,ADJ!$2:$2,0)),0)</f>
        <v/>
      </c>
      <c r="AM453">
        <f>SUM(AK453:AL453)</f>
        <v/>
      </c>
      <c r="AN453">
        <f>IFERROR(ROUND(V453/$AD453*$AH453,0),0)</f>
        <v/>
      </c>
      <c r="AO453">
        <f>IFERROR(ROUND(W453/$AD453*$AH453,0),0)</f>
        <v/>
      </c>
      <c r="AP453">
        <f>IFERROR(ROUND(X453/$AD453*$AE453,0),0)</f>
        <v/>
      </c>
      <c r="AQ453">
        <f>IFERROR(ROUND(Y453/$AD453*$AH453,0),0)</f>
        <v/>
      </c>
      <c r="AR453">
        <f>IFERROR(ROUND(Z453/$AD453*$AH453,0),0)</f>
        <v/>
      </c>
      <c r="AS453">
        <f>IFERROR(ROUND(AA453/$AD453*$AH453,0),0)</f>
        <v/>
      </c>
      <c r="AT453">
        <f>IFERROR(IF((AE453+AF453+AG453)&gt;13,AB453,ROUND(AB453/AD453*AH453,0)),0)</f>
        <v/>
      </c>
      <c r="AU453">
        <f>IFERROR(INDEX(ADJ!$A$1:$BZ$1000,MATCH(PAYROLL!D453,ADJ!A$1:A$500,0),MATCH(PAYROLL!AU$2,ADJ!$2:$2,0)),0)</f>
        <v/>
      </c>
      <c r="AV453">
        <f>ROUND(SUM(AN453:AU453),0)</f>
        <v/>
      </c>
      <c r="AW453">
        <f>IFERROR(INDEX(TIMESHEET!$A$1:$AI$5000,MATCH(PAYROLL!D453,TIMESHEET!A$1:A$500,0),MATCH("T620",TIMESHEET!$2:$2,0)),0)</f>
        <v/>
      </c>
      <c r="AX453">
        <f>IFERROR(INDEX(TIMESHEET!$A$1:$AI$5000,MATCH(PAYROLL!D453,TIMESHEET!A$1:A$500,0),MATCH("T601",TIMESHEET!$2:$2,0)),0)</f>
        <v/>
      </c>
      <c r="AY453">
        <f>IFERROR(INDEX(TIMESHEET!$A$1:$AI$5000,MATCH(PAYROLL!D453,TIMESHEET!A$1:A$500,0),MATCH("T602",TIMESHEET!$2:$2,0)),0)</f>
        <v/>
      </c>
      <c r="AZ453">
        <f>IFERROR(INDEX(TIMESHEET!$A$1:$AI$5000,MATCH(PAYROLL!D453,TIMESHEET!A$1:A$500,0),MATCH("T603",TIMESHEET!$2:$2,0)),0)</f>
        <v/>
      </c>
      <c r="BA453">
        <f>IFERROR(INDEX(TIMESHEET!$A$1:$AI$5000,MATCH(PAYROLL!D453,TIMESHEET!A$1:A$500,0),MATCH("T611",TIMESHEET!$2:$2,0)),0)</f>
        <v/>
      </c>
      <c r="BB453">
        <f>IFERROR(INDEX(TIMESHEET!$A$1:$AI$5000,MATCH(PAYROLL!D453,TIMESHEET!A$1:A$500,0),MATCH("T612",TIMESHEET!$2:$2,0)),0)</f>
        <v/>
      </c>
      <c r="BC453">
        <f>IFERROR(INDEX(TIMESHEET!$A$1:$AI$5000,MATCH(PAYROLL!D453,TIMESHEET!A$1:A$500,0),MATCH("T613",TIMESHEET!$2:$2,0)),0)</f>
        <v/>
      </c>
      <c r="BD453">
        <f>IFERROR(INDEX(TIMESHEET!$A$1:$AI$5000,MATCH(PAYROLL!D453,TIMESHEET!A$1:A$500,0),MATCH("T500",TIMESHEET!$2:$2,0)),0)</f>
        <v/>
      </c>
      <c r="BE453">
        <f>IFERROR(IF(LEFT(INDEX(PIS!O$1:O$500,MATCH(D453,PIS!C$1:C$500)),1)="M",T453/AD453/8*(AW453+AX453*1.5+AY453*2+AZ453*3+BA453*2.1+BB453*2.7+BC453*3.9+BD453*0.3),T453/8*(AW453+AX453*1.5+AY453*2+AZ453*3+BA453*2.1+BB453*2.7+BC453*3.9+BD453*0.3)),0)</f>
        <v/>
      </c>
      <c r="BF453">
        <f>IFERROR(INDEX(ADJ!$A$1:$BZ$1000,MATCH(PAYROLL!$D453,ADJ!A$1:A$500,0),MATCH(PAYROLL!BF$2,ADJ!$2:$2,0)),0)</f>
        <v/>
      </c>
      <c r="BG453">
        <f>IFERROR(INDEX(ADJ!$A$1:$BZ$1000,MATCH(PAYROLL!D453,ADJ!A$1:A$500,0),MATCH(PAYROLL!BG$2,ADJ!$2:$2,0)),0)</f>
        <v/>
      </c>
      <c r="BH453">
        <f>IFERROR(INDEX(ADJ!$A$1:$BZ$1000,MATCH(PAYROLL!D453,ADJ!A$1:A$500,0),MATCH(PAYROLL!BH$2,ADJ!$2:$2,0)),0)</f>
        <v/>
      </c>
      <c r="BI453">
        <f>IFERROR(INDEX(ADJ!$A$1:$BZ$1000,MATCH(PAYROLL!D453,ADJ!A$1:A$500,0),MATCH(PAYROLL!BI$2,ADJ!$2:$2,0)),0)</f>
        <v/>
      </c>
      <c r="BJ453">
        <f>IFERROR(INDEX(ADJ!$A$1:$BZ$1000,MATCH(PAYROLL!D453,ADJ!A$1:A$500,0),MATCH(PAYROLL!BJ$2,ADJ!$2:$2,0)),0)</f>
        <v/>
      </c>
      <c r="BK453">
        <f>SUM(BF453:BJ453)</f>
        <v/>
      </c>
      <c r="BL453">
        <f>IFERROR(INDEX(ADJ!$A$1:$BZ$1000,MATCH(PAYROLL!D453,ADJ!A$1:A$500,0),MATCH(PAYROLL!BL$2,ADJ!$2:$2,0)),0)</f>
        <v/>
      </c>
      <c r="BM453">
        <f>IFERROR(INDEX(ADJ!$A$1:$BZ$1000,MATCH(PAYROLL!D453,ADJ!A$1:A$500,0),MATCH(PAYROLL!BM$2,ADJ!$2:$2,0)),0)</f>
        <v/>
      </c>
      <c r="BN453">
        <f>IFERROR(INDEX(ADJ!$A$1:$BZ$1000,MATCH(PAYROLL!D453,ADJ!A$1:A$500,0),MATCH(PAYROLL!BN$2,ADJ!$2:$2,0)),0)</f>
        <v/>
      </c>
      <c r="BO453">
        <f>IFERROR(INDEX(ADJ!$A$1:$BZ$1000,MATCH(PAYROLL!D453,ADJ!A$1:A$500,0),MATCH(PAYROLL!BO$2,ADJ!$2:$2,0)),0)</f>
        <v/>
      </c>
      <c r="BP453">
        <f>SUM(AM453,AV453,BE453,BK453,BL453:BO453)</f>
        <v/>
      </c>
      <c r="BQ453">
        <f>BO453</f>
        <v/>
      </c>
      <c r="BR453">
        <f>IFERROR(ROUND(IF(LEFT(INDEX(PIS!O$1:O$500,MATCH(D453,PIS!C$1:C$500)),1)="D",T453/8*(BD453*0.3),IF(LEFT(INDEX(PIS!O$1:O$500,MATCH(D453,PIS!C$1:C$500)),1)="H",T453*($BD453*0.3),T453/$AD453/8*($BD453*0.3))),0),0)</f>
        <v/>
      </c>
      <c r="BS453">
        <f>IF(AP453&lt;1,0,MIN(AP453,730000))</f>
        <v/>
      </c>
      <c r="BT453">
        <f>IFERROR(ROUND((BE453-SUM(AW453:BC453)*T453/AD453/8),0)-BR453,0)</f>
        <v/>
      </c>
      <c r="BU453">
        <f>AO453</f>
        <v/>
      </c>
      <c r="BV453">
        <f>SUM(BQ453:BU453)</f>
        <v/>
      </c>
      <c r="BW453">
        <f>BP453-BV453</f>
        <v/>
      </c>
      <c r="BX453">
        <f>IFERROR(IF(RIGHT(INDEX(PIS!O$1:O$500,MATCH(D453,PIS!C$1:C$500)),5)="Gross",MIN(U453+V453,VLOOKUP("R700",TSC!B:C,2,0)*VLOOKUP("R101",TSC!B:C,2,0))*VLOOKUP("R701",TSC!B:C,2,0)%,0),0)</f>
        <v/>
      </c>
      <c r="BY453">
        <f>IFERROR(IF(RIGHT(INDEX(PIS!O$1:O$500,MATCH(D453,PIS!C$1:C$500)),5)="Gross",MIN(U453+V453,VLOOKUP("R700",TSC!B:C,2,0)*VLOOKUP("R101",TSC!B:C,2,0))*VLOOKUP("T704",TSC!B:C,2,0)%,0),0)</f>
        <v/>
      </c>
      <c r="BZ453">
        <f>IFERROR(IF(RIGHT(INDEX(PIS!O$1:O$500,MATCH(D453,PIS!C$1:C$500)),5)="Gross",MIN(U453+V453,VLOOKUP("R700",TSC!B:C,2,0)*VLOOKUP("1",TSC!F:G,2,0))*VLOOKUP("T705",TSC!B:C,2,0)%,0),0)</f>
        <v/>
      </c>
      <c r="CA453">
        <f>IFERROR(INDEX(ADJ!$A$1:$BZ$1000,MATCH(PAYROLL!D453,ADJ!A$1:A$500,0),MATCH(PAYROLL!CA$2,ADJ!$2:$2,0)),0)</f>
        <v/>
      </c>
      <c r="CB453">
        <f>IFERROR(INDEX(ADJ!$A$1:$BZ$1000,MATCH(PAYROLL!D453,ADJ!A$1:A$500,0),MATCH(PAYROLL!CB$2,ADJ!$2:$2,0)),0)</f>
        <v/>
      </c>
      <c r="CC453">
        <f>SUM(BX453:CB453)</f>
        <v/>
      </c>
      <c r="CD453">
        <f>IFERROR(INDEX(PIS!$A$1:$BZ$1000,MATCH(PAYROLL!D453,PIS!C$1:C$500,0),MATCH(PAYROLL!CD$1,PIS!$1:$1,0)),0)</f>
        <v/>
      </c>
      <c r="CE453">
        <f>IFERROR(IF(OR(INDEX(PIS!P$1:P$500,MATCH(D453,PIS!C$1:C$500,0))="LT2",INDEX(PIS!P$1:P$500,MATCH(D453,PIS!C$1:C$500,0))="P10"),0,SUM(CC453,CD453*VLOOKUP("R601",TSC!B:C,2,0),VLOOKUP("R602",TSC!B:C,2,0))),0)</f>
        <v/>
      </c>
      <c r="CF453">
        <f>MAX(BW453-CE453,0)</f>
        <v/>
      </c>
      <c r="CG453">
        <f>IFERROR(IF(OR(RIGHT(INDEX(PIS!P$1:P$500,MATCH(D453,PIS!C$1:C$500)),5)="P10",RIGHT(INDEX(PIS!P$1:P$500,MATCH(D453,PIS!C$1:C$500)),5)="CK"),0,IF(CF453&lt;=5000000,CF453*5%,IF(CF453&lt;=10000000,CF453*10%-250000,IF(CF453&lt;=18000000,CF453*15%-750000,IF(CF453&lt;=32000000,CF453*20%-1650000,IF(CF453&lt;=52000000,CF453*25%-3250000,IF(CF453&lt;=80000000,BH453*30%-5850000,CF453*35%-9850000))))))),0)</f>
        <v/>
      </c>
      <c r="CH453">
        <f>IFERROR(IF(OR(INDEX(PIS!P$1:P$500,MATCH(D453,PIS!C$1:C$500))="LT",INDEX(PIS!P$1:P$500,MATCH(D453,PIS!C$1:C$500))="CK"),0,IF(CF453&lt;2000000,0,CF453*10%)),0)</f>
        <v/>
      </c>
      <c r="CI453">
        <f>IFERROR(INDEX(ADJ!$A$1:$BZ$1000,MATCH(PAYROLL!D453,ADJ!A$1:A$500,0),MATCH(PAYROLL!CI$2,ADJ!$2:$2,0)),0)</f>
        <v/>
      </c>
      <c r="CJ453">
        <f>IFERROR(INDEX(ADJ!$A$1:$BZ$1000,MATCH(PAYROLL!D453,ADJ!A$1:A$500,0),MATCH(PAYROLL!CJ$2,ADJ!$2:$2,0)),0)</f>
        <v/>
      </c>
      <c r="CK453">
        <f>IFERROR(INDEX(ADJ!$A$1:$BZ$1000,MATCH(PAYROLL!D453,ADJ!A$1:A$500,0),MATCH(PAYROLL!CK$2,ADJ!$2:$2,0)),0)</f>
        <v/>
      </c>
      <c r="CL453">
        <f>SUM(CG453:CK453)</f>
        <v/>
      </c>
      <c r="CM453">
        <f>ROUND(SUM(CH453:CK453),0)</f>
        <v/>
      </c>
      <c r="CN453">
        <f>IFERROR(INDEX(CSDA!D$1:D$500,MATCH($CN$2,CSDA!C$1:C$500,0))*INDEX(PIS!V$1:V$500,MATCH(D453,PIS!C$1:C$500))+INDEX(ADJ!$A$1:$BZ$1000,MATCH(PAYROLL!D453,ADJ!A$1:A$500,0),MATCH(PAYROLL!CN$2,ADJ!$2:$2,0)),0)</f>
        <v/>
      </c>
      <c r="CO453">
        <f>IFERROR(INDEX(ADJ!$A$1:$BZ$1000,MATCH(PAYROLL!D453,ADJ!A$1:A$500,0),MATCH(PAYROLL!CO$2,ADJ!$2:$2,0)),0)</f>
        <v/>
      </c>
      <c r="CP453">
        <f>IFERROR(INDEX(ADJ!$A$1:$BZ$1000,MATCH(PAYROLL!D453,ADJ!A$1:A$500,0),MATCH(PAYROLL!CP$2,ADJ!$2:$2,0)),0)</f>
        <v/>
      </c>
      <c r="CQ453">
        <f>BP453-CL453-CI453-CM453-CN453-CO453-CP453-CC453</f>
        <v/>
      </c>
      <c r="CR453">
        <f>IFERROR(IF(RIGHT(INDEX(PIS!O$1:O$500,MATCH(D453,PIS!C$1:C$500,0)),5)="Gross",MIN(U453+V453,VLOOKUP("R700",TSC!B:C,2,0)*VLOOKUP("R101",TSC!B:C,2,0))*(VLOOKUP("T711",TSC!B:C,2,0)+VLOOKUP("T712",TSC!B:C,2,0))%,MIN(T453+V453,VLOOKUP("R700",TSC!B:C,2,0)*VLOOKUP("R101",TSC!B:C,2,0))*(VLOOKUP("T711",TSC!B:C,2,0)+VLOOKUP("T712",TSC!B:C,2,0)+VLOOKUP("R701",TSC!B:C,2,0))%),0)</f>
        <v/>
      </c>
      <c r="CS453">
        <f>IFERROR(IF(RIGHT(INDEX(PIS!O$1:O$500,MATCH(D453,PIS!C$1:C$500,0)),5)="Gross",MIN(U453+V453,VLOOKUP("R700",TSC!B:C,2,0)*VLOOKUP("R101",TSC!B:C,2,0))*(VLOOKUP("T714",TSC!B:C,2,0))%,MIN(T453+V453,VLOOKUP("R700",TSC!B:C,2,0)*VLOOKUP("R101",TSC!B:C,2,0))*(VLOOKUP("T704",TSC!B:C,2,0)+VLOOKUP("T714",TSC!B:C,2,0))%),0)</f>
        <v/>
      </c>
      <c r="CT453">
        <f>IFERROR(IF(RIGHT(INDEX(PIS!O$1:O$500,MATCH(D453,PIS!C$1:C$500,0)),5)="Gross",MIN(U453+V453,VLOOKUP("R700",TSC!B:C,2,0)*VLOOKUP("R101",TSC!B:C,2,0))*VLOOKUP("T705",TSC!B:C,2,0)%,MIN(T453+V453,VLOOKUP("R700",TSC!B:C,2,0)*VLOOKUP("R101",TSC!B:C,2,0))*VLOOKUP("T705",TSC!B:C,2,0)%),0)</f>
        <v/>
      </c>
      <c r="CU453">
        <f>IFERROR(IF(RIGHT(INDEX(PIS!O$1:O$500,MATCH(D453,PIS!C$1:C$500,0)),5)="Gross",MIN(U453+V453,VLOOKUP("R700",TSC!B:C,2,0)*VLOOKUP("R101",TSC!B:C,2,0))*(VLOOKUP("T713",TSC!B:C,2,0))%,MIN(T453+V453,VLOOKUP("R700",TSC!B:C,2,0)*VLOOKUP("R101",TSC!B:C,2,0))*(VLOOKUP("T713",TSC!B:C,2,0))%),0)</f>
        <v/>
      </c>
      <c r="CV453">
        <f>IFERROR(INDEX(ADJ!$A$1:$BZ$1000,MATCH(PAYROLL!D453,ADJ!A$1:A$500,0),MATCH(PAYROLL!CV$2,ADJ!$2:$2,0)),0)</f>
        <v/>
      </c>
      <c r="CW453">
        <f>IFERROR(INDEX(ADJ!$A$1:$BZ$1000,MATCH(PAYROLL!D453,ADJ!A$1:A$500,0),MATCH(PAYROLL!CW$2,ADJ!$2:$2,0)),0)</f>
        <v/>
      </c>
      <c r="CX453">
        <f>SUM(CR453:CW453)</f>
        <v/>
      </c>
      <c r="CY453">
        <f>ROUND(IF(CR453&gt;0,T453+V453*VLOOKUP("R202",TSC!$B$1:$C$500,2,0),0),0)</f>
        <v/>
      </c>
      <c r="CZ453">
        <f>IFERROR(INDEX(CSDA!D$1:D$500,MATCH($CZ$2,CSDA!C$1:C$500,0)),0)</f>
        <v/>
      </c>
      <c r="DA453">
        <f>ROUND(T453*0.7%,0)</f>
        <v/>
      </c>
      <c r="DB453">
        <f>ROUND(T453/12,0)</f>
        <v/>
      </c>
      <c r="DC453">
        <f ref="DC453" t="array">IFERROR(INDEX(CSDA!D$1:D$500,MATCH("Trích giữ"&amp;PAYROLL!DC$2,CSDA!A$1:A$500&amp;CSDA!C$1:C$500,0)),0)</f>
        <v/>
      </c>
      <c r="DD453">
        <f ref="DD453" t="array">IFERROR(INDEX(CSDA!D$1:D$500,MATCH("Trích giữ"&amp;PAYROLL!DD$2,CSDA!A$1:A$500&amp;CSDA!C$1:C$500,0)),0)</f>
        <v/>
      </c>
      <c r="DE453">
        <f ref="DE453" t="array">IFERROR(INDEX(CSDA!D$1:D$500,MATCH("Trích giữ"&amp;PAYROLL!DE$2,CSDA!A$1:A$500&amp;CSDA!C$1:C$500,0)),0)</f>
        <v/>
      </c>
      <c r="DF453">
        <f>IFERROR(INDEX(CSDA!D$1:D$500,MATCH(PAYROLL!DF$2,CSDA!C$1:C$500,0)),0)</f>
        <v/>
      </c>
      <c r="DG453">
        <f ref="DG453" t="array">IFERROR(INDEX(CSDA!D$1:D$500,MATCH("Trích giữ"&amp;PAYROLL!DG$2,CSDA!A$1:A$500&amp;CSDA!C$1:C$500,0)),0)</f>
        <v/>
      </c>
      <c r="DH453">
        <f>ROUND(T453/26,0)</f>
        <v/>
      </c>
      <c r="DI453">
        <f ref="DI453" t="array">IFERROR(INDEX(CSDA!D$1:D$500,MATCH("Trích giữ"&amp;PAYROLL!DI$2,CSDA!A$1:A$500&amp;CSDA!C$1:C$500,0)),0)</f>
        <v/>
      </c>
      <c r="DJ453">
        <f>IF(U453=0,T453*21.5%-BL453,0)</f>
        <v/>
      </c>
      <c r="DK453">
        <f ref="DK453" t="array">IFERROR(INDEX(CSDA!D$1:D$500,MATCH("Trích giữ"&amp;PAYROLL!DK$2,CSDA!A$1:A$500&amp;CSDA!C$1:C$500,0)),0)</f>
        <v/>
      </c>
      <c r="DL453">
        <f>IFERROR(INDEX(CSDA!D$1:D$500,MATCH(PAYROLL!DL$2,CSDA!C$1:C$500,0))/12,0)</f>
        <v/>
      </c>
      <c r="DM453">
        <f>SUM(DB453:DL453)</f>
        <v/>
      </c>
      <c r="DN453">
        <f>IFERROR(INDEX(ADJ!$A$1:$BZ$1000,MATCH(PAYROLL!D453,ADJ!A$1:A$500,0),MATCH(PAYROLL!DN$2,ADJ!$2:$2,0)),0)</f>
        <v/>
      </c>
      <c r="DO453">
        <f>IFERROR(SUM(BP453,DM453:DN453,CX453:DA453)-DT453,0)</f>
        <v/>
      </c>
      <c r="DP453">
        <f ref="DP453" t="array">SUM(BW453*IFERROR(INDEX(CSDA!D$1:D$500,MATCH(BW$2,CSDA!C$1:C$500,0)),0)%,CX453*IFERROR(INDEX(CSDA!D$1:D$500,MATCH(CX$2,CSDA!C$1:C$500,0)),0)%,DA453*IFERROR(INDEX(CSDA!D$1:D$500,MATCH(DA$2,CSDA!C$1:C$500,0)),0)%,DB453*IFERROR(INDEX(CSDA!D$1:D$500,MATCH(DB$2,CSDA!C$1:C$500,0)),0)%,DF453*IFERROR(INDEX(CSDA!D$1:D$500,MATCH("Phí dịch vụ"&amp;PAYROLL!DF$2,CSDA!A$1:A$500&amp;CSDA!C$1:C$500,0)),0)%,DC453*IFERROR(INDEX(CSDA!D$1:D$500,MATCH("Phí dịch vụ"&amp;PAYROLL!DC$2,CSDA!A$1:A$500&amp;CSDA!C$1:C$500,0)),0)%,DH453*IFERROR(INDEX(CSDA!D$1:D$500,MATCH("Phí dịch vụ"&amp;PAYROLL!DH$2,CSDA!A$1:A$500&amp;CSDA!C$1:C$500,0)),0)%,DJ453*IFERROR(INDEX(CSDA!D$1:D$500,MATCH("Phí dịch vụ"&amp;PAYROLL!DJ$2,CSDA!A$1:A$500&amp;CSDA!C$1:C$500,0)),0)%,BN453*IFERROR(INDEX(CSDA!D$1:D$500,MATCH(BN$2,CSDA!C$1:C$500,0)),0)%)-BN453*7%</f>
        <v/>
      </c>
      <c r="DQ453">
        <f>IFERROR(INDEX(ADJ!$A$1:$BZ$1000,MATCH(PAYROLL!D453,ADJ!A$1:A$500,0),MATCH(PAYROLL!DQ$2,ADJ!$2:$2,0)),0)</f>
        <v/>
      </c>
      <c r="DR453">
        <f>IFERROR(INDEX(ADJ!$A$1:$BZ$1000,MATCH(PAYROLL!D453,ADJ!A$1:A$500,0),MATCH(PAYROLL!DR$2,ADJ!$2:$2,0)),0)</f>
        <v/>
      </c>
      <c r="DS453">
        <f>SUM(DP453:DR453)</f>
        <v/>
      </c>
      <c r="DT453">
        <f>EK453</f>
        <v/>
      </c>
      <c r="DU453">
        <f>SUM(DO453:DR453)</f>
        <v/>
      </c>
      <c r="DV453">
        <f>ROUND(DU453*0.1,0)</f>
        <v/>
      </c>
      <c r="DW453">
        <f>DU453+DV453</f>
        <v/>
      </c>
      <c r="DZ453">
        <f>IFERROR(INDEX(ADJ!$A$1:$BZ$1000,MATCH(PAYROLL!$D453,ADJ!A$1:A$500,0),MATCH(PAYROLL!DZ$2,ADJ!$2:$2,0)),0)</f>
        <v/>
      </c>
      <c r="EA453">
        <f>IFERROR(INDEX(ADJ!$A$1:$BZ$1000,MATCH(PAYROLL!$D453,ADJ!A$1:A$500,0),MATCH(PAYROLL!EA$2,ADJ!$2:$2,0)),0)</f>
        <v/>
      </c>
      <c r="EB453">
        <f>IFERROR(INDEX(ADJ!$A$1:$BZ$1000,MATCH(PAYROLL!$D453,ADJ!A$1:A$500,0),MATCH(PAYROLL!EB$2,ADJ!$2:$2,0)),0)</f>
        <v/>
      </c>
      <c r="EC453">
        <f>IFERROR(INDEX(ADJ!$A$1:$BZ$1000,MATCH(PAYROLL!$D453,ADJ!A$1:A$500,0),MATCH(PAYROLL!EC$2,ADJ!$2:$2,0)),0)</f>
        <v/>
      </c>
      <c r="ED453">
        <f>IFERROR(INDEX(ADJ!$A$1:$BZ$1000,MATCH(PAYROLL!$D453,ADJ!A$1:A$500,0),MATCH(PAYROLL!ED$2,ADJ!$2:$2,0)),0)</f>
        <v/>
      </c>
      <c r="EE453">
        <f>IFERROR(INDEX(ADJ!$A$1:$BZ$1000,MATCH(PAYROLL!$D453,ADJ!A$1:A$500,0),MATCH(PAYROLL!EE$2,ADJ!$2:$2,0)),0)</f>
        <v/>
      </c>
      <c r="EF453">
        <f>IFERROR(INDEX(ADJ!$A$1:$BZ$1000,MATCH(PAYROLL!$D453,ADJ!A$1:A$500,0),MATCH(PAYROLL!EF$2,ADJ!$2:$2,0)),0)</f>
        <v/>
      </c>
      <c r="EG453">
        <f>IFERROR(INDEX(ADJ!$A$1:$BZ$1000,MATCH(PAYROLL!$D453,ADJ!A$1:A$500,0),MATCH(PAYROLL!EG$2,ADJ!$2:$2,0)),0)</f>
        <v/>
      </c>
      <c r="EH453">
        <f>IFERROR(INDEX(ADJ!$A$1:$BZ$1000,MATCH(PAYROLL!$D453,ADJ!A$1:A$500,0),MATCH(PAYROLL!EH$2,ADJ!$2:$2,0)),0)</f>
        <v/>
      </c>
      <c r="EI453">
        <f>IFERROR(INDEX(ADJ!$A$1:$BZ$1000,MATCH(PAYROLL!D453,ADJ!A$1:A$500,0),MATCH(PAYROLL!EI$2,ADJ!$2:$2,0)),0)</f>
        <v/>
      </c>
      <c r="EJ453">
        <f>IFERROR(INDEX(ADJ!$A$1:$BZ$1000,MATCH(PAYROLL!$D453,ADJ!A$1:A$500,0),MATCH(PAYROLL!EJ$2,ADJ!$2:$2,0)),0)</f>
        <v/>
      </c>
      <c r="EK453">
        <f>SUM(DZ453:EJ453)</f>
        <v/>
      </c>
    </row>
    <row r="454">
      <c r="A454" t="n">
        <v>452</v>
      </c>
      <c r="B454" t="inlineStr">
        <is>
          <t>Lương Thị Rớm</t>
        </is>
      </c>
      <c r="D454" t="inlineStr">
        <is>
          <t>126162-03</t>
        </is>
      </c>
      <c r="S454">
        <f>IFERROR(INDEX(PIS!$A$1:$BZ$1000,MATCH($D454,PIS!C$1:C$500,0),MATCH("Lương CB tháng trước",PIS!$1:$1,0)),0)</f>
        <v/>
      </c>
      <c r="T454">
        <f>IFERROR(INDEX(PIS!$A$1:$BZ$1000,MATCH($D454,PIS!C$1:C$500,0),MATCH("Lương CB hiện tại",PIS!$1:$1,0)),0)</f>
        <v/>
      </c>
      <c r="U454">
        <f>IFERROR(INDEX(PIS!$A$1:$BZ$1000,MATCH($D454,PIS!C$1:C$500,0),MATCH("Lương đóng BHBB",PIS!$1:$1,0)),0)</f>
        <v/>
      </c>
      <c r="V454">
        <f>IFERROR(INDEX(PIS!$A$1:$BZ$1000,MATCH($D454,PIS!C$1:C$500,0),MATCH(V$2,PIS!$2:$2,0)),0)</f>
        <v/>
      </c>
      <c r="W454">
        <f>IFERROR(INDEX(PIS!$A$1:$BZ$1000,MATCH($D454,PIS!C$1:C$500,0),MATCH(W$2,PIS!$2:$2,0)),0)</f>
        <v/>
      </c>
      <c r="X454">
        <f>IFERROR(INDEX(PIS!$A$1:$BZ$1000,MATCH($D454,PIS!C$1:C$500,0),MATCH(X$2,PIS!$2:$2,0)),0)</f>
        <v/>
      </c>
      <c r="Y454">
        <f>IFERROR(INDEX(PIS!$A$1:$BZ$1000,MATCH($D454,PIS!C$1:C$500,0),MATCH(Y$2,PIS!$2:$2,0)),0)</f>
        <v/>
      </c>
      <c r="Z454">
        <f>IFERROR(INDEX(PIS!$A$1:$BZ$1000,MATCH($D454,PIS!C$1:C$500,0),MATCH(Z$2,PIS!$2:$2,0)),0)</f>
        <v/>
      </c>
      <c r="AA454">
        <f>IFERROR(INDEX(PIS!$A$1:$BZ$1000,MATCH($D454,PIS!C$1:C$500,0),MATCH(AA$2,PIS!$2:$2,0)),0)</f>
        <v/>
      </c>
      <c r="AB454">
        <f>IFERROR(INDEX(PIS!$A$1:$BZ$1000,MATCH($D454,PIS!C$1:C$500,0),MATCH(AB$2,PIS!$2:$2,0)),0)</f>
        <v/>
      </c>
      <c r="AC454">
        <f>SUM(V454:AB454)</f>
        <v/>
      </c>
      <c r="AD454">
        <f>IFERROR(INDEX(TIMESHEET!$A$1:$AI$5000,MATCH($D454,TIMESHEET!A$1:A$500,0),MATCH("T100",TIMESHEET!$2:$2,0))-2,0)</f>
        <v/>
      </c>
      <c r="AE454">
        <f>IFERROR(INDEX(TIMESHEET!$A$1:$AI$5000,MATCH($D454,TIMESHEET!A$1:A$500,0),MATCH("T202",TIMESHEET!$2:$2,0)),0)</f>
        <v/>
      </c>
      <c r="AF454">
        <f>IFERROR(INDEX(TIMESHEET!$A$1:$AI$5000,MATCH($D454,TIMESHEET!A$1:A$500,0),MATCH("T302",TIMESHEET!$2:$2,0)),0)</f>
        <v/>
      </c>
      <c r="AG454">
        <f>IFERROR(INDEX(TIMESHEET!$A$1:$AI$5000,MATCH($D454,TIMESHEET!A$1:A$500,0),MATCH("T406",TIMESHEET!$2:$2,0)),0)</f>
        <v/>
      </c>
      <c r="AH454">
        <f>AE454+AG454</f>
        <v/>
      </c>
      <c r="AI454">
        <f>IFERROR(INDEX(TIMESHEET!$A$1:$AI$5000,MATCH($D454,TIMESHEET!A$1:A$500,0),MATCH("T701",TIMESHEET!$2:$2,0)),0)</f>
        <v/>
      </c>
      <c r="AJ454">
        <f>IFERROR(INDEX(TIMESHEET!$A$1:$AI$5000,MATCH($D454,TIMESHEET!B$1:B$500,0),MATCH("T320",TIMESHEET!$2:$2,0)),0)</f>
        <v/>
      </c>
      <c r="AK454">
        <f>IFERROR(IF(LEFT(INDEX(PIS!O$1:O$500,MATCH(D454,PIS!C$1:C$500)),1)="M",T454/AD454*SUM(AE454:AG454),T454*AD454),0)</f>
        <v/>
      </c>
      <c r="AL454">
        <f>IFERROR(INDEX(ADJ!$A$1:$BZ$1000,MATCH(PAYROLL!D454,ADJ!A$1:A$500,0),MATCH(PAYROLL!AL$2,ADJ!$2:$2,0)),0)</f>
        <v/>
      </c>
      <c r="AM454">
        <f>SUM(AK454:AL454)</f>
        <v/>
      </c>
      <c r="AN454">
        <f>IFERROR(ROUND(V454/$AD454*$AH454,0),0)</f>
        <v/>
      </c>
      <c r="AO454">
        <f>IFERROR(ROUND(W454/$AD454*$AH454,0),0)</f>
        <v/>
      </c>
      <c r="AP454">
        <f>IFERROR(ROUND(X454/$AD454*$AE454,0),0)</f>
        <v/>
      </c>
      <c r="AQ454">
        <f>IFERROR(ROUND(Y454/$AD454*$AH454,0),0)</f>
        <v/>
      </c>
      <c r="AR454">
        <f>IFERROR(ROUND(Z454/$AD454*$AH454,0),0)</f>
        <v/>
      </c>
      <c r="AS454">
        <f>IFERROR(ROUND(AA454/$AD454*$AH454,0),0)</f>
        <v/>
      </c>
      <c r="AT454">
        <f>IFERROR(IF((AE454+AF454+AG454)&gt;13,AB454,ROUND(AB454/AD454*AH454,0)),0)</f>
        <v/>
      </c>
      <c r="AU454">
        <f>IFERROR(INDEX(ADJ!$A$1:$BZ$1000,MATCH(PAYROLL!D454,ADJ!A$1:A$500,0),MATCH(PAYROLL!AU$2,ADJ!$2:$2,0)),0)</f>
        <v/>
      </c>
      <c r="AV454">
        <f>ROUND(SUM(AN454:AU454),0)</f>
        <v/>
      </c>
      <c r="AW454">
        <f>IFERROR(INDEX(TIMESHEET!$A$1:$AI$5000,MATCH(PAYROLL!D454,TIMESHEET!A$1:A$500,0),MATCH("T620",TIMESHEET!$2:$2,0)),0)</f>
        <v/>
      </c>
      <c r="AX454">
        <f>IFERROR(INDEX(TIMESHEET!$A$1:$AI$5000,MATCH(PAYROLL!D454,TIMESHEET!A$1:A$500,0),MATCH("T601",TIMESHEET!$2:$2,0)),0)</f>
        <v/>
      </c>
      <c r="AY454">
        <f>IFERROR(INDEX(TIMESHEET!$A$1:$AI$5000,MATCH(PAYROLL!D454,TIMESHEET!A$1:A$500,0),MATCH("T602",TIMESHEET!$2:$2,0)),0)</f>
        <v/>
      </c>
      <c r="AZ454">
        <f>IFERROR(INDEX(TIMESHEET!$A$1:$AI$5000,MATCH(PAYROLL!D454,TIMESHEET!A$1:A$500,0),MATCH("T603",TIMESHEET!$2:$2,0)),0)</f>
        <v/>
      </c>
      <c r="BA454">
        <f>IFERROR(INDEX(TIMESHEET!$A$1:$AI$5000,MATCH(PAYROLL!D454,TIMESHEET!A$1:A$500,0),MATCH("T611",TIMESHEET!$2:$2,0)),0)</f>
        <v/>
      </c>
      <c r="BB454">
        <f>IFERROR(INDEX(TIMESHEET!$A$1:$AI$5000,MATCH(PAYROLL!D454,TIMESHEET!A$1:A$500,0),MATCH("T612",TIMESHEET!$2:$2,0)),0)</f>
        <v/>
      </c>
      <c r="BC454">
        <f>IFERROR(INDEX(TIMESHEET!$A$1:$AI$5000,MATCH(PAYROLL!D454,TIMESHEET!A$1:A$500,0),MATCH("T613",TIMESHEET!$2:$2,0)),0)</f>
        <v/>
      </c>
      <c r="BD454">
        <f>IFERROR(INDEX(TIMESHEET!$A$1:$AI$5000,MATCH(PAYROLL!D454,TIMESHEET!A$1:A$500,0),MATCH("T500",TIMESHEET!$2:$2,0)),0)</f>
        <v/>
      </c>
      <c r="BE454">
        <f>IFERROR(IF(LEFT(INDEX(PIS!O$1:O$500,MATCH(D454,PIS!C$1:C$500)),1)="M",T454/AD454/8*(AW454+AX454*1.5+AY454*2+AZ454*3+BA454*2.1+BB454*2.7+BC454*3.9+BD454*0.3),T454/8*(AW454+AX454*1.5+AY454*2+AZ454*3+BA454*2.1+BB454*2.7+BC454*3.9+BD454*0.3)),0)</f>
        <v/>
      </c>
      <c r="BF454">
        <f>IFERROR(INDEX(ADJ!$A$1:$BZ$1000,MATCH(PAYROLL!$D454,ADJ!A$1:A$500,0),MATCH(PAYROLL!BF$2,ADJ!$2:$2,0)),0)</f>
        <v/>
      </c>
      <c r="BG454">
        <f>IFERROR(INDEX(ADJ!$A$1:$BZ$1000,MATCH(PAYROLL!D454,ADJ!A$1:A$500,0),MATCH(PAYROLL!BG$2,ADJ!$2:$2,0)),0)</f>
        <v/>
      </c>
      <c r="BH454">
        <f>IFERROR(INDEX(ADJ!$A$1:$BZ$1000,MATCH(PAYROLL!D454,ADJ!A$1:A$500,0),MATCH(PAYROLL!BH$2,ADJ!$2:$2,0)),0)</f>
        <v/>
      </c>
      <c r="BI454">
        <f>IFERROR(INDEX(ADJ!$A$1:$BZ$1000,MATCH(PAYROLL!D454,ADJ!A$1:A$500,0),MATCH(PAYROLL!BI$2,ADJ!$2:$2,0)),0)</f>
        <v/>
      </c>
      <c r="BJ454">
        <f>IFERROR(INDEX(ADJ!$A$1:$BZ$1000,MATCH(PAYROLL!D454,ADJ!A$1:A$500,0),MATCH(PAYROLL!BJ$2,ADJ!$2:$2,0)),0)</f>
        <v/>
      </c>
      <c r="BK454">
        <f>SUM(BF454:BJ454)</f>
        <v/>
      </c>
      <c r="BL454">
        <f>IFERROR(INDEX(ADJ!$A$1:$BZ$1000,MATCH(PAYROLL!D454,ADJ!A$1:A$500,0),MATCH(PAYROLL!BL$2,ADJ!$2:$2,0)),0)</f>
        <v/>
      </c>
      <c r="BM454">
        <f>IFERROR(INDEX(ADJ!$A$1:$BZ$1000,MATCH(PAYROLL!D454,ADJ!A$1:A$500,0),MATCH(PAYROLL!BM$2,ADJ!$2:$2,0)),0)</f>
        <v/>
      </c>
      <c r="BN454">
        <f>IFERROR(INDEX(ADJ!$A$1:$BZ$1000,MATCH(PAYROLL!D454,ADJ!A$1:A$500,0),MATCH(PAYROLL!BN$2,ADJ!$2:$2,0)),0)</f>
        <v/>
      </c>
      <c r="BO454">
        <f>IFERROR(INDEX(ADJ!$A$1:$BZ$1000,MATCH(PAYROLL!D454,ADJ!A$1:A$500,0),MATCH(PAYROLL!BO$2,ADJ!$2:$2,0)),0)</f>
        <v/>
      </c>
      <c r="BP454">
        <f>SUM(AM454,AV454,BE454,BK454,BL454:BO454)</f>
        <v/>
      </c>
      <c r="BQ454">
        <f>BO454</f>
        <v/>
      </c>
      <c r="BR454">
        <f>IFERROR(ROUND(IF(LEFT(INDEX(PIS!O$1:O$500,MATCH(D454,PIS!C$1:C$500)),1)="D",T454/8*(BD454*0.3),IF(LEFT(INDEX(PIS!O$1:O$500,MATCH(D454,PIS!C$1:C$500)),1)="H",T454*($BD454*0.3),T454/$AD454/8*($BD454*0.3))),0),0)</f>
        <v/>
      </c>
      <c r="BS454">
        <f>IF(AP454&lt;1,0,MIN(AP454,730000))</f>
        <v/>
      </c>
      <c r="BT454">
        <f>IFERROR(ROUND((BE454-SUM(AW454:BC454)*T454/AD454/8),0)-BR454,0)</f>
        <v/>
      </c>
      <c r="BU454">
        <f>AO454</f>
        <v/>
      </c>
      <c r="BV454">
        <f>SUM(BQ454:BU454)</f>
        <v/>
      </c>
      <c r="BW454">
        <f>BP454-BV454</f>
        <v/>
      </c>
      <c r="BX454">
        <f>IFERROR(IF(RIGHT(INDEX(PIS!O$1:O$500,MATCH(D454,PIS!C$1:C$500)),5)="Gross",MIN(U454+V454,VLOOKUP("R700",TSC!B:C,2,0)*VLOOKUP("R101",TSC!B:C,2,0))*VLOOKUP("R701",TSC!B:C,2,0)%,0),0)</f>
        <v/>
      </c>
      <c r="BY454">
        <f>IFERROR(IF(RIGHT(INDEX(PIS!O$1:O$500,MATCH(D454,PIS!C$1:C$500)),5)="Gross",MIN(U454+V454,VLOOKUP("R700",TSC!B:C,2,0)*VLOOKUP("R101",TSC!B:C,2,0))*VLOOKUP("T704",TSC!B:C,2,0)%,0),0)</f>
        <v/>
      </c>
      <c r="BZ454">
        <f>IFERROR(IF(RIGHT(INDEX(PIS!O$1:O$500,MATCH(D454,PIS!C$1:C$500)),5)="Gross",MIN(U454+V454,VLOOKUP("R700",TSC!B:C,2,0)*VLOOKUP("1",TSC!F:G,2,0))*VLOOKUP("T705",TSC!B:C,2,0)%,0),0)</f>
        <v/>
      </c>
      <c r="CA454">
        <f>IFERROR(INDEX(ADJ!$A$1:$BZ$1000,MATCH(PAYROLL!D454,ADJ!A$1:A$500,0),MATCH(PAYROLL!CA$2,ADJ!$2:$2,0)),0)</f>
        <v/>
      </c>
      <c r="CB454">
        <f>IFERROR(INDEX(ADJ!$A$1:$BZ$1000,MATCH(PAYROLL!D454,ADJ!A$1:A$500,0),MATCH(PAYROLL!CB$2,ADJ!$2:$2,0)),0)</f>
        <v/>
      </c>
      <c r="CC454">
        <f>SUM(BX454:CB454)</f>
        <v/>
      </c>
      <c r="CD454">
        <f>IFERROR(INDEX(PIS!$A$1:$BZ$1000,MATCH(PAYROLL!D454,PIS!C$1:C$500,0),MATCH(PAYROLL!CD$1,PIS!$1:$1,0)),0)</f>
        <v/>
      </c>
      <c r="CE454">
        <f>IFERROR(IF(OR(INDEX(PIS!P$1:P$500,MATCH(D454,PIS!C$1:C$500,0))="LT2",INDEX(PIS!P$1:P$500,MATCH(D454,PIS!C$1:C$500,0))="P10"),0,SUM(CC454,CD454*VLOOKUP("R601",TSC!B:C,2,0),VLOOKUP("R602",TSC!B:C,2,0))),0)</f>
        <v/>
      </c>
      <c r="CF454">
        <f>MAX(BW454-CE454,0)</f>
        <v/>
      </c>
      <c r="CG454">
        <f>IFERROR(IF(OR(RIGHT(INDEX(PIS!P$1:P$500,MATCH(D454,PIS!C$1:C$500)),5)="P10",RIGHT(INDEX(PIS!P$1:P$500,MATCH(D454,PIS!C$1:C$500)),5)="CK"),0,IF(CF454&lt;=5000000,CF454*5%,IF(CF454&lt;=10000000,CF454*10%-250000,IF(CF454&lt;=18000000,CF454*15%-750000,IF(CF454&lt;=32000000,CF454*20%-1650000,IF(CF454&lt;=52000000,CF454*25%-3250000,IF(CF454&lt;=80000000,BH454*30%-5850000,CF454*35%-9850000))))))),0)</f>
        <v/>
      </c>
      <c r="CH454">
        <f>IFERROR(IF(OR(INDEX(PIS!P$1:P$500,MATCH(D454,PIS!C$1:C$500))="LT",INDEX(PIS!P$1:P$500,MATCH(D454,PIS!C$1:C$500))="CK"),0,IF(CF454&lt;2000000,0,CF454*10%)),0)</f>
        <v/>
      </c>
      <c r="CI454">
        <f>IFERROR(INDEX(ADJ!$A$1:$BZ$1000,MATCH(PAYROLL!D454,ADJ!A$1:A$500,0),MATCH(PAYROLL!CI$2,ADJ!$2:$2,0)),0)</f>
        <v/>
      </c>
      <c r="CJ454">
        <f>IFERROR(INDEX(ADJ!$A$1:$BZ$1000,MATCH(PAYROLL!D454,ADJ!A$1:A$500,0),MATCH(PAYROLL!CJ$2,ADJ!$2:$2,0)),0)</f>
        <v/>
      </c>
      <c r="CK454">
        <f>IFERROR(INDEX(ADJ!$A$1:$BZ$1000,MATCH(PAYROLL!D454,ADJ!A$1:A$500,0),MATCH(PAYROLL!CK$2,ADJ!$2:$2,0)),0)</f>
        <v/>
      </c>
      <c r="CL454">
        <f>SUM(CG454:CK454)</f>
        <v/>
      </c>
      <c r="CM454">
        <f>ROUND(SUM(CH454:CK454),0)</f>
        <v/>
      </c>
      <c r="CN454">
        <f>IFERROR(INDEX(CSDA!D$1:D$500,MATCH($CN$2,CSDA!C$1:C$500,0))*INDEX(PIS!V$1:V$500,MATCH(D454,PIS!C$1:C$500))+INDEX(ADJ!$A$1:$BZ$1000,MATCH(PAYROLL!D454,ADJ!A$1:A$500,0),MATCH(PAYROLL!CN$2,ADJ!$2:$2,0)),0)</f>
        <v/>
      </c>
      <c r="CO454">
        <f>IFERROR(INDEX(ADJ!$A$1:$BZ$1000,MATCH(PAYROLL!D454,ADJ!A$1:A$500,0),MATCH(PAYROLL!CO$2,ADJ!$2:$2,0)),0)</f>
        <v/>
      </c>
      <c r="CP454">
        <f>IFERROR(INDEX(ADJ!$A$1:$BZ$1000,MATCH(PAYROLL!D454,ADJ!A$1:A$500,0),MATCH(PAYROLL!CP$2,ADJ!$2:$2,0)),0)</f>
        <v/>
      </c>
      <c r="CQ454">
        <f>BP454-CL454-CI454-CM454-CN454-CO454-CP454-CC454</f>
        <v/>
      </c>
      <c r="CR454">
        <f>IFERROR(IF(RIGHT(INDEX(PIS!O$1:O$500,MATCH(D454,PIS!C$1:C$500,0)),5)="Gross",MIN(U454+V454,VLOOKUP("R700",TSC!B:C,2,0)*VLOOKUP("R101",TSC!B:C,2,0))*(VLOOKUP("T711",TSC!B:C,2,0)+VLOOKUP("T712",TSC!B:C,2,0))%,MIN(T454+V454,VLOOKUP("R700",TSC!B:C,2,0)*VLOOKUP("R101",TSC!B:C,2,0))*(VLOOKUP("T711",TSC!B:C,2,0)+VLOOKUP("T712",TSC!B:C,2,0)+VLOOKUP("R701",TSC!B:C,2,0))%),0)</f>
        <v/>
      </c>
      <c r="CS454">
        <f>IFERROR(IF(RIGHT(INDEX(PIS!O$1:O$500,MATCH(D454,PIS!C$1:C$500,0)),5)="Gross",MIN(U454+V454,VLOOKUP("R700",TSC!B:C,2,0)*VLOOKUP("R101",TSC!B:C,2,0))*(VLOOKUP("T714",TSC!B:C,2,0))%,MIN(T454+V454,VLOOKUP("R700",TSC!B:C,2,0)*VLOOKUP("R101",TSC!B:C,2,0))*(VLOOKUP("T704",TSC!B:C,2,0)+VLOOKUP("T714",TSC!B:C,2,0))%),0)</f>
        <v/>
      </c>
      <c r="CT454">
        <f>IFERROR(IF(RIGHT(INDEX(PIS!O$1:O$500,MATCH(D454,PIS!C$1:C$500,0)),5)="Gross",MIN(U454+V454,VLOOKUP("R700",TSC!B:C,2,0)*VLOOKUP("R101",TSC!B:C,2,0))*VLOOKUP("T705",TSC!B:C,2,0)%,MIN(T454+V454,VLOOKUP("R700",TSC!B:C,2,0)*VLOOKUP("R101",TSC!B:C,2,0))*VLOOKUP("T705",TSC!B:C,2,0)%),0)</f>
        <v/>
      </c>
      <c r="CU454">
        <f>IFERROR(IF(RIGHT(INDEX(PIS!O$1:O$500,MATCH(D454,PIS!C$1:C$500,0)),5)="Gross",MIN(U454+V454,VLOOKUP("R700",TSC!B:C,2,0)*VLOOKUP("R101",TSC!B:C,2,0))*(VLOOKUP("T713",TSC!B:C,2,0))%,MIN(T454+V454,VLOOKUP("R700",TSC!B:C,2,0)*VLOOKUP("R101",TSC!B:C,2,0))*(VLOOKUP("T713",TSC!B:C,2,0))%),0)</f>
        <v/>
      </c>
      <c r="CV454">
        <f>IFERROR(INDEX(ADJ!$A$1:$BZ$1000,MATCH(PAYROLL!D454,ADJ!A$1:A$500,0),MATCH(PAYROLL!CV$2,ADJ!$2:$2,0)),0)</f>
        <v/>
      </c>
      <c r="CW454">
        <f>IFERROR(INDEX(ADJ!$A$1:$BZ$1000,MATCH(PAYROLL!D454,ADJ!A$1:A$500,0),MATCH(PAYROLL!CW$2,ADJ!$2:$2,0)),0)</f>
        <v/>
      </c>
      <c r="CX454">
        <f>SUM(CR454:CW454)</f>
        <v/>
      </c>
      <c r="CY454">
        <f>ROUND(IF(CR454&gt;0,T454+V454*VLOOKUP("R202",TSC!$B$1:$C$500,2,0),0),0)</f>
        <v/>
      </c>
      <c r="CZ454">
        <f>IFERROR(INDEX(CSDA!D$1:D$500,MATCH($CZ$2,CSDA!C$1:C$500,0)),0)</f>
        <v/>
      </c>
      <c r="DA454">
        <f>ROUND(T454*0.7%,0)</f>
        <v/>
      </c>
      <c r="DB454">
        <f>ROUND(T454/12,0)</f>
        <v/>
      </c>
      <c r="DC454">
        <f ref="DC454" t="array">IFERROR(INDEX(CSDA!D$1:D$500,MATCH("Trích giữ"&amp;PAYROLL!DC$2,CSDA!A$1:A$500&amp;CSDA!C$1:C$500,0)),0)</f>
        <v/>
      </c>
      <c r="DD454">
        <f ref="DD454" t="array">IFERROR(INDEX(CSDA!D$1:D$500,MATCH("Trích giữ"&amp;PAYROLL!DD$2,CSDA!A$1:A$500&amp;CSDA!C$1:C$500,0)),0)</f>
        <v/>
      </c>
      <c r="DE454">
        <f ref="DE454" t="array">IFERROR(INDEX(CSDA!D$1:D$500,MATCH("Trích giữ"&amp;PAYROLL!DE$2,CSDA!A$1:A$500&amp;CSDA!C$1:C$500,0)),0)</f>
        <v/>
      </c>
      <c r="DF454">
        <f>IFERROR(INDEX(CSDA!D$1:D$500,MATCH(PAYROLL!DF$2,CSDA!C$1:C$500,0)),0)</f>
        <v/>
      </c>
      <c r="DG454">
        <f ref="DG454" t="array">IFERROR(INDEX(CSDA!D$1:D$500,MATCH("Trích giữ"&amp;PAYROLL!DG$2,CSDA!A$1:A$500&amp;CSDA!C$1:C$500,0)),0)</f>
        <v/>
      </c>
      <c r="DH454">
        <f>ROUND(T454/26,0)</f>
        <v/>
      </c>
      <c r="DI454">
        <f ref="DI454" t="array">IFERROR(INDEX(CSDA!D$1:D$500,MATCH("Trích giữ"&amp;PAYROLL!DI$2,CSDA!A$1:A$500&amp;CSDA!C$1:C$500,0)),0)</f>
        <v/>
      </c>
      <c r="DJ454">
        <f>IF(U454=0,T454*21.5%-BL454,0)</f>
        <v/>
      </c>
      <c r="DK454">
        <f ref="DK454" t="array">IFERROR(INDEX(CSDA!D$1:D$500,MATCH("Trích giữ"&amp;PAYROLL!DK$2,CSDA!A$1:A$500&amp;CSDA!C$1:C$500,0)),0)</f>
        <v/>
      </c>
      <c r="DL454">
        <f>IFERROR(INDEX(CSDA!D$1:D$500,MATCH(PAYROLL!DL$2,CSDA!C$1:C$500,0))/12,0)</f>
        <v/>
      </c>
      <c r="DM454">
        <f>SUM(DB454:DL454)</f>
        <v/>
      </c>
      <c r="DN454">
        <f>IFERROR(INDEX(ADJ!$A$1:$BZ$1000,MATCH(PAYROLL!D454,ADJ!A$1:A$500,0),MATCH(PAYROLL!DN$2,ADJ!$2:$2,0)),0)</f>
        <v/>
      </c>
      <c r="DO454">
        <f>IFERROR(SUM(BP454,DM454:DN454,CX454:DA454)-DT454,0)</f>
        <v/>
      </c>
      <c r="DP454">
        <f ref="DP454" t="array">SUM(BW454*IFERROR(INDEX(CSDA!D$1:D$500,MATCH(BW$2,CSDA!C$1:C$500,0)),0)%,CX454*IFERROR(INDEX(CSDA!D$1:D$500,MATCH(CX$2,CSDA!C$1:C$500,0)),0)%,DA454*IFERROR(INDEX(CSDA!D$1:D$500,MATCH(DA$2,CSDA!C$1:C$500,0)),0)%,DB454*IFERROR(INDEX(CSDA!D$1:D$500,MATCH(DB$2,CSDA!C$1:C$500,0)),0)%,DF454*IFERROR(INDEX(CSDA!D$1:D$500,MATCH("Phí dịch vụ"&amp;PAYROLL!DF$2,CSDA!A$1:A$500&amp;CSDA!C$1:C$500,0)),0)%,DC454*IFERROR(INDEX(CSDA!D$1:D$500,MATCH("Phí dịch vụ"&amp;PAYROLL!DC$2,CSDA!A$1:A$500&amp;CSDA!C$1:C$500,0)),0)%,DH454*IFERROR(INDEX(CSDA!D$1:D$500,MATCH("Phí dịch vụ"&amp;PAYROLL!DH$2,CSDA!A$1:A$500&amp;CSDA!C$1:C$500,0)),0)%,DJ454*IFERROR(INDEX(CSDA!D$1:D$500,MATCH("Phí dịch vụ"&amp;PAYROLL!DJ$2,CSDA!A$1:A$500&amp;CSDA!C$1:C$500,0)),0)%,BN454*IFERROR(INDEX(CSDA!D$1:D$500,MATCH(BN$2,CSDA!C$1:C$500,0)),0)%)-BN454*7%</f>
        <v/>
      </c>
      <c r="DQ454">
        <f>IFERROR(INDEX(ADJ!$A$1:$BZ$1000,MATCH(PAYROLL!D454,ADJ!A$1:A$500,0),MATCH(PAYROLL!DQ$2,ADJ!$2:$2,0)),0)</f>
        <v/>
      </c>
      <c r="DR454">
        <f>IFERROR(INDEX(ADJ!$A$1:$BZ$1000,MATCH(PAYROLL!D454,ADJ!A$1:A$500,0),MATCH(PAYROLL!DR$2,ADJ!$2:$2,0)),0)</f>
        <v/>
      </c>
      <c r="DS454">
        <f>SUM(DP454:DR454)</f>
        <v/>
      </c>
      <c r="DT454">
        <f>EK454</f>
        <v/>
      </c>
      <c r="DU454">
        <f>SUM(DO454:DR454)</f>
        <v/>
      </c>
      <c r="DV454">
        <f>ROUND(DU454*0.1,0)</f>
        <v/>
      </c>
      <c r="DW454">
        <f>DU454+DV454</f>
        <v/>
      </c>
      <c r="DZ454">
        <f>IFERROR(INDEX(ADJ!$A$1:$BZ$1000,MATCH(PAYROLL!$D454,ADJ!A$1:A$500,0),MATCH(PAYROLL!DZ$2,ADJ!$2:$2,0)),0)</f>
        <v/>
      </c>
      <c r="EA454">
        <f>IFERROR(INDEX(ADJ!$A$1:$BZ$1000,MATCH(PAYROLL!$D454,ADJ!A$1:A$500,0),MATCH(PAYROLL!EA$2,ADJ!$2:$2,0)),0)</f>
        <v/>
      </c>
      <c r="EB454">
        <f>IFERROR(INDEX(ADJ!$A$1:$BZ$1000,MATCH(PAYROLL!$D454,ADJ!A$1:A$500,0),MATCH(PAYROLL!EB$2,ADJ!$2:$2,0)),0)</f>
        <v/>
      </c>
      <c r="EC454">
        <f>IFERROR(INDEX(ADJ!$A$1:$BZ$1000,MATCH(PAYROLL!$D454,ADJ!A$1:A$500,0),MATCH(PAYROLL!EC$2,ADJ!$2:$2,0)),0)</f>
        <v/>
      </c>
      <c r="ED454">
        <f>IFERROR(INDEX(ADJ!$A$1:$BZ$1000,MATCH(PAYROLL!$D454,ADJ!A$1:A$500,0),MATCH(PAYROLL!ED$2,ADJ!$2:$2,0)),0)</f>
        <v/>
      </c>
      <c r="EE454">
        <f>IFERROR(INDEX(ADJ!$A$1:$BZ$1000,MATCH(PAYROLL!$D454,ADJ!A$1:A$500,0),MATCH(PAYROLL!EE$2,ADJ!$2:$2,0)),0)</f>
        <v/>
      </c>
      <c r="EF454">
        <f>IFERROR(INDEX(ADJ!$A$1:$BZ$1000,MATCH(PAYROLL!$D454,ADJ!A$1:A$500,0),MATCH(PAYROLL!EF$2,ADJ!$2:$2,0)),0)</f>
        <v/>
      </c>
      <c r="EG454">
        <f>IFERROR(INDEX(ADJ!$A$1:$BZ$1000,MATCH(PAYROLL!$D454,ADJ!A$1:A$500,0),MATCH(PAYROLL!EG$2,ADJ!$2:$2,0)),0)</f>
        <v/>
      </c>
      <c r="EH454">
        <f>IFERROR(INDEX(ADJ!$A$1:$BZ$1000,MATCH(PAYROLL!$D454,ADJ!A$1:A$500,0),MATCH(PAYROLL!EH$2,ADJ!$2:$2,0)),0)</f>
        <v/>
      </c>
      <c r="EI454">
        <f>IFERROR(INDEX(ADJ!$A$1:$BZ$1000,MATCH(PAYROLL!D454,ADJ!A$1:A$500,0),MATCH(PAYROLL!EI$2,ADJ!$2:$2,0)),0)</f>
        <v/>
      </c>
      <c r="EJ454">
        <f>IFERROR(INDEX(ADJ!$A$1:$BZ$1000,MATCH(PAYROLL!$D454,ADJ!A$1:A$500,0),MATCH(PAYROLL!EJ$2,ADJ!$2:$2,0)),0)</f>
        <v/>
      </c>
      <c r="EK454">
        <f>SUM(DZ454:EJ454)</f>
        <v/>
      </c>
    </row>
    <row r="455">
      <c r="A455" t="n">
        <v>453</v>
      </c>
      <c r="B455" t="inlineStr">
        <is>
          <t>Lương Thị Pắn</t>
        </is>
      </c>
      <c r="D455" t="inlineStr">
        <is>
          <t>159001-01</t>
        </is>
      </c>
      <c r="S455">
        <f>IFERROR(INDEX(PIS!$A$1:$BZ$1000,MATCH($D455,PIS!C$1:C$500,0),MATCH("Lương CB tháng trước",PIS!$1:$1,0)),0)</f>
        <v/>
      </c>
      <c r="T455">
        <f>IFERROR(INDEX(PIS!$A$1:$BZ$1000,MATCH($D455,PIS!C$1:C$500,0),MATCH("Lương CB hiện tại",PIS!$1:$1,0)),0)</f>
        <v/>
      </c>
      <c r="U455">
        <f>IFERROR(INDEX(PIS!$A$1:$BZ$1000,MATCH($D455,PIS!C$1:C$500,0),MATCH("Lương đóng BHBB",PIS!$1:$1,0)),0)</f>
        <v/>
      </c>
      <c r="V455">
        <f>IFERROR(INDEX(PIS!$A$1:$BZ$1000,MATCH($D455,PIS!C$1:C$500,0),MATCH(V$2,PIS!$2:$2,0)),0)</f>
        <v/>
      </c>
      <c r="W455">
        <f>IFERROR(INDEX(PIS!$A$1:$BZ$1000,MATCH($D455,PIS!C$1:C$500,0),MATCH(W$2,PIS!$2:$2,0)),0)</f>
        <v/>
      </c>
      <c r="X455">
        <f>IFERROR(INDEX(PIS!$A$1:$BZ$1000,MATCH($D455,PIS!C$1:C$500,0),MATCH(X$2,PIS!$2:$2,0)),0)</f>
        <v/>
      </c>
      <c r="Y455">
        <f>IFERROR(INDEX(PIS!$A$1:$BZ$1000,MATCH($D455,PIS!C$1:C$500,0),MATCH(Y$2,PIS!$2:$2,0)),0)</f>
        <v/>
      </c>
      <c r="Z455">
        <f>IFERROR(INDEX(PIS!$A$1:$BZ$1000,MATCH($D455,PIS!C$1:C$500,0),MATCH(Z$2,PIS!$2:$2,0)),0)</f>
        <v/>
      </c>
      <c r="AA455">
        <f>IFERROR(INDEX(PIS!$A$1:$BZ$1000,MATCH($D455,PIS!C$1:C$500,0),MATCH(AA$2,PIS!$2:$2,0)),0)</f>
        <v/>
      </c>
      <c r="AB455">
        <f>IFERROR(INDEX(PIS!$A$1:$BZ$1000,MATCH($D455,PIS!C$1:C$500,0),MATCH(AB$2,PIS!$2:$2,0)),0)</f>
        <v/>
      </c>
      <c r="AC455">
        <f>SUM(V455:AB455)</f>
        <v/>
      </c>
      <c r="AD455">
        <f>IFERROR(INDEX(TIMESHEET!$A$1:$AI$5000,MATCH($D455,TIMESHEET!A$1:A$500,0),MATCH("T100",TIMESHEET!$2:$2,0))-2,0)</f>
        <v/>
      </c>
      <c r="AE455">
        <f>IFERROR(INDEX(TIMESHEET!$A$1:$AI$5000,MATCH($D455,TIMESHEET!A$1:A$500,0),MATCH("T202",TIMESHEET!$2:$2,0)),0)</f>
        <v/>
      </c>
      <c r="AF455">
        <f>IFERROR(INDEX(TIMESHEET!$A$1:$AI$5000,MATCH($D455,TIMESHEET!A$1:A$500,0),MATCH("T302",TIMESHEET!$2:$2,0)),0)</f>
        <v/>
      </c>
      <c r="AG455">
        <f>IFERROR(INDEX(TIMESHEET!$A$1:$AI$5000,MATCH($D455,TIMESHEET!A$1:A$500,0),MATCH("T406",TIMESHEET!$2:$2,0)),0)</f>
        <v/>
      </c>
      <c r="AH455">
        <f>AE455+AG455</f>
        <v/>
      </c>
      <c r="AI455">
        <f>IFERROR(INDEX(TIMESHEET!$A$1:$AI$5000,MATCH($D455,TIMESHEET!A$1:A$500,0),MATCH("T701",TIMESHEET!$2:$2,0)),0)</f>
        <v/>
      </c>
      <c r="AJ455">
        <f>IFERROR(INDEX(TIMESHEET!$A$1:$AI$5000,MATCH($D455,TIMESHEET!B$1:B$500,0),MATCH("T320",TIMESHEET!$2:$2,0)),0)</f>
        <v/>
      </c>
      <c r="AK455">
        <f>IFERROR(IF(LEFT(INDEX(PIS!O$1:O$500,MATCH(D455,PIS!C$1:C$500)),1)="M",T455/AD455*SUM(AE455:AG455),T455*AD455),0)</f>
        <v/>
      </c>
      <c r="AL455">
        <f>IFERROR(INDEX(ADJ!$A$1:$BZ$1000,MATCH(PAYROLL!D455,ADJ!A$1:A$500,0),MATCH(PAYROLL!AL$2,ADJ!$2:$2,0)),0)</f>
        <v/>
      </c>
      <c r="AM455">
        <f>SUM(AK455:AL455)</f>
        <v/>
      </c>
      <c r="AN455">
        <f>IFERROR(ROUND(V455/$AD455*$AH455,0),0)</f>
        <v/>
      </c>
      <c r="AO455">
        <f>IFERROR(ROUND(W455/$AD455*$AH455,0),0)</f>
        <v/>
      </c>
      <c r="AP455">
        <f>IFERROR(ROUND(X455/$AD455*$AE455,0),0)</f>
        <v/>
      </c>
      <c r="AQ455">
        <f>IFERROR(ROUND(Y455/$AD455*$AH455,0),0)</f>
        <v/>
      </c>
      <c r="AR455">
        <f>IFERROR(ROUND(Z455/$AD455*$AH455,0),0)</f>
        <v/>
      </c>
      <c r="AS455">
        <f>IFERROR(ROUND(AA455/$AD455*$AH455,0),0)</f>
        <v/>
      </c>
      <c r="AT455">
        <f>IFERROR(IF((AE455+AF455+AG455)&gt;13,AB455,ROUND(AB455/AD455*AH455,0)),0)</f>
        <v/>
      </c>
      <c r="AU455">
        <f>IFERROR(INDEX(ADJ!$A$1:$BZ$1000,MATCH(PAYROLL!D455,ADJ!A$1:A$500,0),MATCH(PAYROLL!AU$2,ADJ!$2:$2,0)),0)</f>
        <v/>
      </c>
      <c r="AV455">
        <f>ROUND(SUM(AN455:AU455),0)</f>
        <v/>
      </c>
      <c r="AW455">
        <f>IFERROR(INDEX(TIMESHEET!$A$1:$AI$5000,MATCH(PAYROLL!D455,TIMESHEET!A$1:A$500,0),MATCH("T620",TIMESHEET!$2:$2,0)),0)</f>
        <v/>
      </c>
      <c r="AX455">
        <f>IFERROR(INDEX(TIMESHEET!$A$1:$AI$5000,MATCH(PAYROLL!D455,TIMESHEET!A$1:A$500,0),MATCH("T601",TIMESHEET!$2:$2,0)),0)</f>
        <v/>
      </c>
      <c r="AY455">
        <f>IFERROR(INDEX(TIMESHEET!$A$1:$AI$5000,MATCH(PAYROLL!D455,TIMESHEET!A$1:A$500,0),MATCH("T602",TIMESHEET!$2:$2,0)),0)</f>
        <v/>
      </c>
      <c r="AZ455">
        <f>IFERROR(INDEX(TIMESHEET!$A$1:$AI$5000,MATCH(PAYROLL!D455,TIMESHEET!A$1:A$500,0),MATCH("T603",TIMESHEET!$2:$2,0)),0)</f>
        <v/>
      </c>
      <c r="BA455">
        <f>IFERROR(INDEX(TIMESHEET!$A$1:$AI$5000,MATCH(PAYROLL!D455,TIMESHEET!A$1:A$500,0),MATCH("T611",TIMESHEET!$2:$2,0)),0)</f>
        <v/>
      </c>
      <c r="BB455">
        <f>IFERROR(INDEX(TIMESHEET!$A$1:$AI$5000,MATCH(PAYROLL!D455,TIMESHEET!A$1:A$500,0),MATCH("T612",TIMESHEET!$2:$2,0)),0)</f>
        <v/>
      </c>
      <c r="BC455">
        <f>IFERROR(INDEX(TIMESHEET!$A$1:$AI$5000,MATCH(PAYROLL!D455,TIMESHEET!A$1:A$500,0),MATCH("T613",TIMESHEET!$2:$2,0)),0)</f>
        <v/>
      </c>
      <c r="BD455">
        <f>IFERROR(INDEX(TIMESHEET!$A$1:$AI$5000,MATCH(PAYROLL!D455,TIMESHEET!A$1:A$500,0),MATCH("T500",TIMESHEET!$2:$2,0)),0)</f>
        <v/>
      </c>
      <c r="BE455">
        <f>IFERROR(IF(LEFT(INDEX(PIS!O$1:O$500,MATCH(D455,PIS!C$1:C$500)),1)="M",T455/AD455/8*(AW455+AX455*1.5+AY455*2+AZ455*3+BA455*2.1+BB455*2.7+BC455*3.9+BD455*0.3),T455/8*(AW455+AX455*1.5+AY455*2+AZ455*3+BA455*2.1+BB455*2.7+BC455*3.9+BD455*0.3)),0)</f>
        <v/>
      </c>
      <c r="BF455">
        <f>IFERROR(INDEX(ADJ!$A$1:$BZ$1000,MATCH(PAYROLL!$D455,ADJ!A$1:A$500,0),MATCH(PAYROLL!BF$2,ADJ!$2:$2,0)),0)</f>
        <v/>
      </c>
      <c r="BG455">
        <f>IFERROR(INDEX(ADJ!$A$1:$BZ$1000,MATCH(PAYROLL!D455,ADJ!A$1:A$500,0),MATCH(PAYROLL!BG$2,ADJ!$2:$2,0)),0)</f>
        <v/>
      </c>
      <c r="BH455">
        <f>IFERROR(INDEX(ADJ!$A$1:$BZ$1000,MATCH(PAYROLL!D455,ADJ!A$1:A$500,0),MATCH(PAYROLL!BH$2,ADJ!$2:$2,0)),0)</f>
        <v/>
      </c>
      <c r="BI455">
        <f>IFERROR(INDEX(ADJ!$A$1:$BZ$1000,MATCH(PAYROLL!D455,ADJ!A$1:A$500,0),MATCH(PAYROLL!BI$2,ADJ!$2:$2,0)),0)</f>
        <v/>
      </c>
      <c r="BJ455">
        <f>IFERROR(INDEX(ADJ!$A$1:$BZ$1000,MATCH(PAYROLL!D455,ADJ!A$1:A$500,0),MATCH(PAYROLL!BJ$2,ADJ!$2:$2,0)),0)</f>
        <v/>
      </c>
      <c r="BK455">
        <f>SUM(BF455:BJ455)</f>
        <v/>
      </c>
      <c r="BL455">
        <f>IFERROR(INDEX(ADJ!$A$1:$BZ$1000,MATCH(PAYROLL!D455,ADJ!A$1:A$500,0),MATCH(PAYROLL!BL$2,ADJ!$2:$2,0)),0)</f>
        <v/>
      </c>
      <c r="BM455">
        <f>IFERROR(INDEX(ADJ!$A$1:$BZ$1000,MATCH(PAYROLL!D455,ADJ!A$1:A$500,0),MATCH(PAYROLL!BM$2,ADJ!$2:$2,0)),0)</f>
        <v/>
      </c>
      <c r="BN455">
        <f>IFERROR(INDEX(ADJ!$A$1:$BZ$1000,MATCH(PAYROLL!D455,ADJ!A$1:A$500,0),MATCH(PAYROLL!BN$2,ADJ!$2:$2,0)),0)</f>
        <v/>
      </c>
      <c r="BO455">
        <f>IFERROR(INDEX(ADJ!$A$1:$BZ$1000,MATCH(PAYROLL!D455,ADJ!A$1:A$500,0),MATCH(PAYROLL!BO$2,ADJ!$2:$2,0)),0)</f>
        <v/>
      </c>
      <c r="BP455">
        <f>SUM(AM455,AV455,BE455,BK455,BL455:BO455)</f>
        <v/>
      </c>
      <c r="BQ455">
        <f>BO455</f>
        <v/>
      </c>
      <c r="BR455">
        <f>IFERROR(ROUND(IF(LEFT(INDEX(PIS!O$1:O$500,MATCH(D455,PIS!C$1:C$500)),1)="D",T455/8*(BD455*0.3),IF(LEFT(INDEX(PIS!O$1:O$500,MATCH(D455,PIS!C$1:C$500)),1)="H",T455*($BD455*0.3),T455/$AD455/8*($BD455*0.3))),0),0)</f>
        <v/>
      </c>
      <c r="BS455">
        <f>IF(AP455&lt;1,0,MIN(AP455,730000))</f>
        <v/>
      </c>
      <c r="BT455">
        <f>IFERROR(ROUND((BE455-SUM(AW455:BC455)*T455/AD455/8),0)-BR455,0)</f>
        <v/>
      </c>
      <c r="BU455">
        <f>AO455</f>
        <v/>
      </c>
      <c r="BV455">
        <f>SUM(BQ455:BU455)</f>
        <v/>
      </c>
      <c r="BW455">
        <f>BP455-BV455</f>
        <v/>
      </c>
      <c r="BX455">
        <f>IFERROR(IF(RIGHT(INDEX(PIS!O$1:O$500,MATCH(D455,PIS!C$1:C$500)),5)="Gross",MIN(U455+V455,VLOOKUP("R700",TSC!B:C,2,0)*VLOOKUP("R101",TSC!B:C,2,0))*VLOOKUP("R701",TSC!B:C,2,0)%,0),0)</f>
        <v/>
      </c>
      <c r="BY455">
        <f>IFERROR(IF(RIGHT(INDEX(PIS!O$1:O$500,MATCH(D455,PIS!C$1:C$500)),5)="Gross",MIN(U455+V455,VLOOKUP("R700",TSC!B:C,2,0)*VLOOKUP("R101",TSC!B:C,2,0))*VLOOKUP("T704",TSC!B:C,2,0)%,0),0)</f>
        <v/>
      </c>
      <c r="BZ455">
        <f>IFERROR(IF(RIGHT(INDEX(PIS!O$1:O$500,MATCH(D455,PIS!C$1:C$500)),5)="Gross",MIN(U455+V455,VLOOKUP("R700",TSC!B:C,2,0)*VLOOKUP("1",TSC!F:G,2,0))*VLOOKUP("T705",TSC!B:C,2,0)%,0),0)</f>
        <v/>
      </c>
      <c r="CA455">
        <f>IFERROR(INDEX(ADJ!$A$1:$BZ$1000,MATCH(PAYROLL!D455,ADJ!A$1:A$500,0),MATCH(PAYROLL!CA$2,ADJ!$2:$2,0)),0)</f>
        <v/>
      </c>
      <c r="CB455">
        <f>IFERROR(INDEX(ADJ!$A$1:$BZ$1000,MATCH(PAYROLL!D455,ADJ!A$1:A$500,0),MATCH(PAYROLL!CB$2,ADJ!$2:$2,0)),0)</f>
        <v/>
      </c>
      <c r="CC455">
        <f>SUM(BX455:CB455)</f>
        <v/>
      </c>
      <c r="CD455">
        <f>IFERROR(INDEX(PIS!$A$1:$BZ$1000,MATCH(PAYROLL!D455,PIS!C$1:C$500,0),MATCH(PAYROLL!CD$1,PIS!$1:$1,0)),0)</f>
        <v/>
      </c>
      <c r="CE455">
        <f>IFERROR(IF(OR(INDEX(PIS!P$1:P$500,MATCH(D455,PIS!C$1:C$500,0))="LT2",INDEX(PIS!P$1:P$500,MATCH(D455,PIS!C$1:C$500,0))="P10"),0,SUM(CC455,CD455*VLOOKUP("R601",TSC!B:C,2,0),VLOOKUP("R602",TSC!B:C,2,0))),0)</f>
        <v/>
      </c>
      <c r="CF455">
        <f>MAX(BW455-CE455,0)</f>
        <v/>
      </c>
      <c r="CG455">
        <f>IFERROR(IF(OR(RIGHT(INDEX(PIS!P$1:P$500,MATCH(D455,PIS!C$1:C$500)),5)="P10",RIGHT(INDEX(PIS!P$1:P$500,MATCH(D455,PIS!C$1:C$500)),5)="CK"),0,IF(CF455&lt;=5000000,CF455*5%,IF(CF455&lt;=10000000,CF455*10%-250000,IF(CF455&lt;=18000000,CF455*15%-750000,IF(CF455&lt;=32000000,CF455*20%-1650000,IF(CF455&lt;=52000000,CF455*25%-3250000,IF(CF455&lt;=80000000,BH455*30%-5850000,CF455*35%-9850000))))))),0)</f>
        <v/>
      </c>
      <c r="CH455">
        <f>IFERROR(IF(OR(INDEX(PIS!P$1:P$500,MATCH(D455,PIS!C$1:C$500))="LT",INDEX(PIS!P$1:P$500,MATCH(D455,PIS!C$1:C$500))="CK"),0,IF(CF455&lt;2000000,0,CF455*10%)),0)</f>
        <v/>
      </c>
      <c r="CI455">
        <f>IFERROR(INDEX(ADJ!$A$1:$BZ$1000,MATCH(PAYROLL!D455,ADJ!A$1:A$500,0),MATCH(PAYROLL!CI$2,ADJ!$2:$2,0)),0)</f>
        <v/>
      </c>
      <c r="CJ455">
        <f>IFERROR(INDEX(ADJ!$A$1:$BZ$1000,MATCH(PAYROLL!D455,ADJ!A$1:A$500,0),MATCH(PAYROLL!CJ$2,ADJ!$2:$2,0)),0)</f>
        <v/>
      </c>
      <c r="CK455">
        <f>IFERROR(INDEX(ADJ!$A$1:$BZ$1000,MATCH(PAYROLL!D455,ADJ!A$1:A$500,0),MATCH(PAYROLL!CK$2,ADJ!$2:$2,0)),0)</f>
        <v/>
      </c>
      <c r="CL455">
        <f>SUM(CG455:CK455)</f>
        <v/>
      </c>
      <c r="CM455">
        <f>ROUND(SUM(CH455:CK455),0)</f>
        <v/>
      </c>
      <c r="CN455">
        <f>IFERROR(INDEX(CSDA!D$1:D$500,MATCH($CN$2,CSDA!C$1:C$500,0))*INDEX(PIS!V$1:V$500,MATCH(D455,PIS!C$1:C$500))+INDEX(ADJ!$A$1:$BZ$1000,MATCH(PAYROLL!D455,ADJ!A$1:A$500,0),MATCH(PAYROLL!CN$2,ADJ!$2:$2,0)),0)</f>
        <v/>
      </c>
      <c r="CO455">
        <f>IFERROR(INDEX(ADJ!$A$1:$BZ$1000,MATCH(PAYROLL!D455,ADJ!A$1:A$500,0),MATCH(PAYROLL!CO$2,ADJ!$2:$2,0)),0)</f>
        <v/>
      </c>
      <c r="CP455">
        <f>IFERROR(INDEX(ADJ!$A$1:$BZ$1000,MATCH(PAYROLL!D455,ADJ!A$1:A$500,0),MATCH(PAYROLL!CP$2,ADJ!$2:$2,0)),0)</f>
        <v/>
      </c>
      <c r="CQ455">
        <f>BP455-CL455-CI455-CM455-CN455-CO455-CP455-CC455</f>
        <v/>
      </c>
      <c r="CR455">
        <f>IFERROR(IF(RIGHT(INDEX(PIS!O$1:O$500,MATCH(D455,PIS!C$1:C$500,0)),5)="Gross",MIN(U455+V455,VLOOKUP("R700",TSC!B:C,2,0)*VLOOKUP("R101",TSC!B:C,2,0))*(VLOOKUP("T711",TSC!B:C,2,0)+VLOOKUP("T712",TSC!B:C,2,0))%,MIN(T455+V455,VLOOKUP("R700",TSC!B:C,2,0)*VLOOKUP("R101",TSC!B:C,2,0))*(VLOOKUP("T711",TSC!B:C,2,0)+VLOOKUP("T712",TSC!B:C,2,0)+VLOOKUP("R701",TSC!B:C,2,0))%),0)</f>
        <v/>
      </c>
      <c r="CS455">
        <f>IFERROR(IF(RIGHT(INDEX(PIS!O$1:O$500,MATCH(D455,PIS!C$1:C$500,0)),5)="Gross",MIN(U455+V455,VLOOKUP("R700",TSC!B:C,2,0)*VLOOKUP("R101",TSC!B:C,2,0))*(VLOOKUP("T714",TSC!B:C,2,0))%,MIN(T455+V455,VLOOKUP("R700",TSC!B:C,2,0)*VLOOKUP("R101",TSC!B:C,2,0))*(VLOOKUP("T704",TSC!B:C,2,0)+VLOOKUP("T714",TSC!B:C,2,0))%),0)</f>
        <v/>
      </c>
      <c r="CT455">
        <f>IFERROR(IF(RIGHT(INDEX(PIS!O$1:O$500,MATCH(D455,PIS!C$1:C$500,0)),5)="Gross",MIN(U455+V455,VLOOKUP("R700",TSC!B:C,2,0)*VLOOKUP("R101",TSC!B:C,2,0))*VLOOKUP("T705",TSC!B:C,2,0)%,MIN(T455+V455,VLOOKUP("R700",TSC!B:C,2,0)*VLOOKUP("R101",TSC!B:C,2,0))*VLOOKUP("T705",TSC!B:C,2,0)%),0)</f>
        <v/>
      </c>
      <c r="CU455">
        <f>IFERROR(IF(RIGHT(INDEX(PIS!O$1:O$500,MATCH(D455,PIS!C$1:C$500,0)),5)="Gross",MIN(U455+V455,VLOOKUP("R700",TSC!B:C,2,0)*VLOOKUP("R101",TSC!B:C,2,0))*(VLOOKUP("T713",TSC!B:C,2,0))%,MIN(T455+V455,VLOOKUP("R700",TSC!B:C,2,0)*VLOOKUP("R101",TSC!B:C,2,0))*(VLOOKUP("T713",TSC!B:C,2,0))%),0)</f>
        <v/>
      </c>
      <c r="CV455">
        <f>IFERROR(INDEX(ADJ!$A$1:$BZ$1000,MATCH(PAYROLL!D455,ADJ!A$1:A$500,0),MATCH(PAYROLL!CV$2,ADJ!$2:$2,0)),0)</f>
        <v/>
      </c>
      <c r="CW455">
        <f>IFERROR(INDEX(ADJ!$A$1:$BZ$1000,MATCH(PAYROLL!D455,ADJ!A$1:A$500,0),MATCH(PAYROLL!CW$2,ADJ!$2:$2,0)),0)</f>
        <v/>
      </c>
      <c r="CX455">
        <f>SUM(CR455:CW455)</f>
        <v/>
      </c>
      <c r="CY455">
        <f>ROUND(IF(CR455&gt;0,T455+V455*VLOOKUP("R202",TSC!$B$1:$C$500,2,0),0),0)</f>
        <v/>
      </c>
      <c r="CZ455">
        <f>IFERROR(INDEX(CSDA!D$1:D$500,MATCH($CZ$2,CSDA!C$1:C$500,0)),0)</f>
        <v/>
      </c>
      <c r="DA455">
        <f>ROUND(T455*0.7%,0)</f>
        <v/>
      </c>
      <c r="DB455">
        <f>ROUND(T455/12,0)</f>
        <v/>
      </c>
      <c r="DC455">
        <f ref="DC455" t="array">IFERROR(INDEX(CSDA!D$1:D$500,MATCH("Trích giữ"&amp;PAYROLL!DC$2,CSDA!A$1:A$500&amp;CSDA!C$1:C$500,0)),0)</f>
        <v/>
      </c>
      <c r="DD455">
        <f ref="DD455" t="array">IFERROR(INDEX(CSDA!D$1:D$500,MATCH("Trích giữ"&amp;PAYROLL!DD$2,CSDA!A$1:A$500&amp;CSDA!C$1:C$500,0)),0)</f>
        <v/>
      </c>
      <c r="DE455">
        <f ref="DE455" t="array">IFERROR(INDEX(CSDA!D$1:D$500,MATCH("Trích giữ"&amp;PAYROLL!DE$2,CSDA!A$1:A$500&amp;CSDA!C$1:C$500,0)),0)</f>
        <v/>
      </c>
      <c r="DF455">
        <f>IFERROR(INDEX(CSDA!D$1:D$500,MATCH(PAYROLL!DF$2,CSDA!C$1:C$500,0)),0)</f>
        <v/>
      </c>
      <c r="DG455">
        <f ref="DG455" t="array">IFERROR(INDEX(CSDA!D$1:D$500,MATCH("Trích giữ"&amp;PAYROLL!DG$2,CSDA!A$1:A$500&amp;CSDA!C$1:C$500,0)),0)</f>
        <v/>
      </c>
      <c r="DH455">
        <f>ROUND(T455/26,0)</f>
        <v/>
      </c>
      <c r="DI455">
        <f ref="DI455" t="array">IFERROR(INDEX(CSDA!D$1:D$500,MATCH("Trích giữ"&amp;PAYROLL!DI$2,CSDA!A$1:A$500&amp;CSDA!C$1:C$500,0)),0)</f>
        <v/>
      </c>
      <c r="DJ455">
        <f>IF(U455=0,T455*21.5%-BL455,0)</f>
        <v/>
      </c>
      <c r="DK455">
        <f ref="DK455" t="array">IFERROR(INDEX(CSDA!D$1:D$500,MATCH("Trích giữ"&amp;PAYROLL!DK$2,CSDA!A$1:A$500&amp;CSDA!C$1:C$500,0)),0)</f>
        <v/>
      </c>
      <c r="DL455">
        <f>IFERROR(INDEX(CSDA!D$1:D$500,MATCH(PAYROLL!DL$2,CSDA!C$1:C$500,0))/12,0)</f>
        <v/>
      </c>
      <c r="DM455">
        <f>SUM(DB455:DL455)</f>
        <v/>
      </c>
      <c r="DN455">
        <f>IFERROR(INDEX(ADJ!$A$1:$BZ$1000,MATCH(PAYROLL!D455,ADJ!A$1:A$500,0),MATCH(PAYROLL!DN$2,ADJ!$2:$2,0)),0)</f>
        <v/>
      </c>
      <c r="DO455">
        <f>IFERROR(SUM(BP455,DM455:DN455,CX455:DA455)-DT455,0)</f>
        <v/>
      </c>
      <c r="DP455">
        <f ref="DP455" t="array">SUM(BW455*IFERROR(INDEX(CSDA!D$1:D$500,MATCH(BW$2,CSDA!C$1:C$500,0)),0)%,CX455*IFERROR(INDEX(CSDA!D$1:D$500,MATCH(CX$2,CSDA!C$1:C$500,0)),0)%,DA455*IFERROR(INDEX(CSDA!D$1:D$500,MATCH(DA$2,CSDA!C$1:C$500,0)),0)%,DB455*IFERROR(INDEX(CSDA!D$1:D$500,MATCH(DB$2,CSDA!C$1:C$500,0)),0)%,DF455*IFERROR(INDEX(CSDA!D$1:D$500,MATCH("Phí dịch vụ"&amp;PAYROLL!DF$2,CSDA!A$1:A$500&amp;CSDA!C$1:C$500,0)),0)%,DC455*IFERROR(INDEX(CSDA!D$1:D$500,MATCH("Phí dịch vụ"&amp;PAYROLL!DC$2,CSDA!A$1:A$500&amp;CSDA!C$1:C$500,0)),0)%,DH455*IFERROR(INDEX(CSDA!D$1:D$500,MATCH("Phí dịch vụ"&amp;PAYROLL!DH$2,CSDA!A$1:A$500&amp;CSDA!C$1:C$500,0)),0)%,DJ455*IFERROR(INDEX(CSDA!D$1:D$500,MATCH("Phí dịch vụ"&amp;PAYROLL!DJ$2,CSDA!A$1:A$500&amp;CSDA!C$1:C$500,0)),0)%,BN455*IFERROR(INDEX(CSDA!D$1:D$500,MATCH(BN$2,CSDA!C$1:C$500,0)),0)%)-BN455*7%</f>
        <v/>
      </c>
      <c r="DQ455">
        <f>IFERROR(INDEX(ADJ!$A$1:$BZ$1000,MATCH(PAYROLL!D455,ADJ!A$1:A$500,0),MATCH(PAYROLL!DQ$2,ADJ!$2:$2,0)),0)</f>
        <v/>
      </c>
      <c r="DR455">
        <f>IFERROR(INDEX(ADJ!$A$1:$BZ$1000,MATCH(PAYROLL!D455,ADJ!A$1:A$500,0),MATCH(PAYROLL!DR$2,ADJ!$2:$2,0)),0)</f>
        <v/>
      </c>
      <c r="DS455">
        <f>SUM(DP455:DR455)</f>
        <v/>
      </c>
      <c r="DT455">
        <f>EK455</f>
        <v/>
      </c>
      <c r="DU455">
        <f>SUM(DO455:DR455)</f>
        <v/>
      </c>
      <c r="DV455">
        <f>ROUND(DU455*0.1,0)</f>
        <v/>
      </c>
      <c r="DW455">
        <f>DU455+DV455</f>
        <v/>
      </c>
      <c r="DZ455">
        <f>IFERROR(INDEX(ADJ!$A$1:$BZ$1000,MATCH(PAYROLL!$D455,ADJ!A$1:A$500,0),MATCH(PAYROLL!DZ$2,ADJ!$2:$2,0)),0)</f>
        <v/>
      </c>
      <c r="EA455">
        <f>IFERROR(INDEX(ADJ!$A$1:$BZ$1000,MATCH(PAYROLL!$D455,ADJ!A$1:A$500,0),MATCH(PAYROLL!EA$2,ADJ!$2:$2,0)),0)</f>
        <v/>
      </c>
      <c r="EB455">
        <f>IFERROR(INDEX(ADJ!$A$1:$BZ$1000,MATCH(PAYROLL!$D455,ADJ!A$1:A$500,0),MATCH(PAYROLL!EB$2,ADJ!$2:$2,0)),0)</f>
        <v/>
      </c>
      <c r="EC455">
        <f>IFERROR(INDEX(ADJ!$A$1:$BZ$1000,MATCH(PAYROLL!$D455,ADJ!A$1:A$500,0),MATCH(PAYROLL!EC$2,ADJ!$2:$2,0)),0)</f>
        <v/>
      </c>
      <c r="ED455">
        <f>IFERROR(INDEX(ADJ!$A$1:$BZ$1000,MATCH(PAYROLL!$D455,ADJ!A$1:A$500,0),MATCH(PAYROLL!ED$2,ADJ!$2:$2,0)),0)</f>
        <v/>
      </c>
      <c r="EE455">
        <f>IFERROR(INDEX(ADJ!$A$1:$BZ$1000,MATCH(PAYROLL!$D455,ADJ!A$1:A$500,0),MATCH(PAYROLL!EE$2,ADJ!$2:$2,0)),0)</f>
        <v/>
      </c>
      <c r="EF455">
        <f>IFERROR(INDEX(ADJ!$A$1:$BZ$1000,MATCH(PAYROLL!$D455,ADJ!A$1:A$500,0),MATCH(PAYROLL!EF$2,ADJ!$2:$2,0)),0)</f>
        <v/>
      </c>
      <c r="EG455">
        <f>IFERROR(INDEX(ADJ!$A$1:$BZ$1000,MATCH(PAYROLL!$D455,ADJ!A$1:A$500,0),MATCH(PAYROLL!EG$2,ADJ!$2:$2,0)),0)</f>
        <v/>
      </c>
      <c r="EH455">
        <f>IFERROR(INDEX(ADJ!$A$1:$BZ$1000,MATCH(PAYROLL!$D455,ADJ!A$1:A$500,0),MATCH(PAYROLL!EH$2,ADJ!$2:$2,0)),0)</f>
        <v/>
      </c>
      <c r="EI455">
        <f>IFERROR(INDEX(ADJ!$A$1:$BZ$1000,MATCH(PAYROLL!D455,ADJ!A$1:A$500,0),MATCH(PAYROLL!EI$2,ADJ!$2:$2,0)),0)</f>
        <v/>
      </c>
      <c r="EJ455">
        <f>IFERROR(INDEX(ADJ!$A$1:$BZ$1000,MATCH(PAYROLL!$D455,ADJ!A$1:A$500,0),MATCH(PAYROLL!EJ$2,ADJ!$2:$2,0)),0)</f>
        <v/>
      </c>
      <c r="EK455">
        <f>SUM(DZ455:EJ455)</f>
        <v/>
      </c>
    </row>
    <row r="456">
      <c r="A456" t="n">
        <v>454</v>
      </c>
      <c r="B456" t="inlineStr">
        <is>
          <t>Lương Thị Diệp</t>
        </is>
      </c>
      <c r="D456" t="inlineStr">
        <is>
          <t>159910-01</t>
        </is>
      </c>
      <c r="S456">
        <f>IFERROR(INDEX(PIS!$A$1:$BZ$1000,MATCH($D456,PIS!C$1:C$500,0),MATCH("Lương CB tháng trước",PIS!$1:$1,0)),0)</f>
        <v/>
      </c>
      <c r="T456">
        <f>IFERROR(INDEX(PIS!$A$1:$BZ$1000,MATCH($D456,PIS!C$1:C$500,0),MATCH("Lương CB hiện tại",PIS!$1:$1,0)),0)</f>
        <v/>
      </c>
      <c r="U456">
        <f>IFERROR(INDEX(PIS!$A$1:$BZ$1000,MATCH($D456,PIS!C$1:C$500,0),MATCH("Lương đóng BHBB",PIS!$1:$1,0)),0)</f>
        <v/>
      </c>
      <c r="V456">
        <f>IFERROR(INDEX(PIS!$A$1:$BZ$1000,MATCH($D456,PIS!C$1:C$500,0),MATCH(V$2,PIS!$2:$2,0)),0)</f>
        <v/>
      </c>
      <c r="W456">
        <f>IFERROR(INDEX(PIS!$A$1:$BZ$1000,MATCH($D456,PIS!C$1:C$500,0),MATCH(W$2,PIS!$2:$2,0)),0)</f>
        <v/>
      </c>
      <c r="X456">
        <f>IFERROR(INDEX(PIS!$A$1:$BZ$1000,MATCH($D456,PIS!C$1:C$500,0),MATCH(X$2,PIS!$2:$2,0)),0)</f>
        <v/>
      </c>
      <c r="Y456">
        <f>IFERROR(INDEX(PIS!$A$1:$BZ$1000,MATCH($D456,PIS!C$1:C$500,0),MATCH(Y$2,PIS!$2:$2,0)),0)</f>
        <v/>
      </c>
      <c r="Z456">
        <f>IFERROR(INDEX(PIS!$A$1:$BZ$1000,MATCH($D456,PIS!C$1:C$500,0),MATCH(Z$2,PIS!$2:$2,0)),0)</f>
        <v/>
      </c>
      <c r="AA456">
        <f>IFERROR(INDEX(PIS!$A$1:$BZ$1000,MATCH($D456,PIS!C$1:C$500,0),MATCH(AA$2,PIS!$2:$2,0)),0)</f>
        <v/>
      </c>
      <c r="AB456">
        <f>IFERROR(INDEX(PIS!$A$1:$BZ$1000,MATCH($D456,PIS!C$1:C$500,0),MATCH(AB$2,PIS!$2:$2,0)),0)</f>
        <v/>
      </c>
      <c r="AC456">
        <f>SUM(V456:AB456)</f>
        <v/>
      </c>
      <c r="AD456">
        <f>IFERROR(INDEX(TIMESHEET!$A$1:$AI$5000,MATCH($D456,TIMESHEET!A$1:A$500,0),MATCH("T100",TIMESHEET!$2:$2,0))-2,0)</f>
        <v/>
      </c>
      <c r="AE456">
        <f>IFERROR(INDEX(TIMESHEET!$A$1:$AI$5000,MATCH($D456,TIMESHEET!A$1:A$500,0),MATCH("T202",TIMESHEET!$2:$2,0)),0)</f>
        <v/>
      </c>
      <c r="AF456">
        <f>IFERROR(INDEX(TIMESHEET!$A$1:$AI$5000,MATCH($D456,TIMESHEET!A$1:A$500,0),MATCH("T302",TIMESHEET!$2:$2,0)),0)</f>
        <v/>
      </c>
      <c r="AG456">
        <f>IFERROR(INDEX(TIMESHEET!$A$1:$AI$5000,MATCH($D456,TIMESHEET!A$1:A$500,0),MATCH("T406",TIMESHEET!$2:$2,0)),0)</f>
        <v/>
      </c>
      <c r="AH456">
        <f>AE456+AG456</f>
        <v/>
      </c>
      <c r="AI456">
        <f>IFERROR(INDEX(TIMESHEET!$A$1:$AI$5000,MATCH($D456,TIMESHEET!A$1:A$500,0),MATCH("T701",TIMESHEET!$2:$2,0)),0)</f>
        <v/>
      </c>
      <c r="AJ456">
        <f>IFERROR(INDEX(TIMESHEET!$A$1:$AI$5000,MATCH($D456,TIMESHEET!B$1:B$500,0),MATCH("T320",TIMESHEET!$2:$2,0)),0)</f>
        <v/>
      </c>
      <c r="AK456">
        <f>IFERROR(IF(LEFT(INDEX(PIS!O$1:O$500,MATCH(D456,PIS!C$1:C$500)),1)="M",T456/AD456*SUM(AE456:AG456),T456*AD456),0)</f>
        <v/>
      </c>
      <c r="AL456">
        <f>IFERROR(INDEX(ADJ!$A$1:$BZ$1000,MATCH(PAYROLL!D456,ADJ!A$1:A$500,0),MATCH(PAYROLL!AL$2,ADJ!$2:$2,0)),0)</f>
        <v/>
      </c>
      <c r="AM456">
        <f>SUM(AK456:AL456)</f>
        <v/>
      </c>
      <c r="AN456">
        <f>IFERROR(ROUND(V456/$AD456*$AH456,0),0)</f>
        <v/>
      </c>
      <c r="AO456">
        <f>IFERROR(ROUND(W456/$AD456*$AH456,0),0)</f>
        <v/>
      </c>
      <c r="AP456">
        <f>IFERROR(ROUND(X456/$AD456*$AE456,0),0)</f>
        <v/>
      </c>
      <c r="AQ456">
        <f>IFERROR(ROUND(Y456/$AD456*$AH456,0),0)</f>
        <v/>
      </c>
      <c r="AR456">
        <f>IFERROR(ROUND(Z456/$AD456*$AH456,0),0)</f>
        <v/>
      </c>
      <c r="AS456">
        <f>IFERROR(ROUND(AA456/$AD456*$AH456,0),0)</f>
        <v/>
      </c>
      <c r="AT456">
        <f>IFERROR(IF((AE456+AF456+AG456)&gt;13,AB456,ROUND(AB456/AD456*AH456,0)),0)</f>
        <v/>
      </c>
      <c r="AU456">
        <f>IFERROR(INDEX(ADJ!$A$1:$BZ$1000,MATCH(PAYROLL!D456,ADJ!A$1:A$500,0),MATCH(PAYROLL!AU$2,ADJ!$2:$2,0)),0)</f>
        <v/>
      </c>
      <c r="AV456">
        <f>ROUND(SUM(AN456:AU456),0)</f>
        <v/>
      </c>
      <c r="AW456">
        <f>IFERROR(INDEX(TIMESHEET!$A$1:$AI$5000,MATCH(PAYROLL!D456,TIMESHEET!A$1:A$500,0),MATCH("T620",TIMESHEET!$2:$2,0)),0)</f>
        <v/>
      </c>
      <c r="AX456">
        <f>IFERROR(INDEX(TIMESHEET!$A$1:$AI$5000,MATCH(PAYROLL!D456,TIMESHEET!A$1:A$500,0),MATCH("T601",TIMESHEET!$2:$2,0)),0)</f>
        <v/>
      </c>
      <c r="AY456">
        <f>IFERROR(INDEX(TIMESHEET!$A$1:$AI$5000,MATCH(PAYROLL!D456,TIMESHEET!A$1:A$500,0),MATCH("T602",TIMESHEET!$2:$2,0)),0)</f>
        <v/>
      </c>
      <c r="AZ456">
        <f>IFERROR(INDEX(TIMESHEET!$A$1:$AI$5000,MATCH(PAYROLL!D456,TIMESHEET!A$1:A$500,0),MATCH("T603",TIMESHEET!$2:$2,0)),0)</f>
        <v/>
      </c>
      <c r="BA456">
        <f>IFERROR(INDEX(TIMESHEET!$A$1:$AI$5000,MATCH(PAYROLL!D456,TIMESHEET!A$1:A$500,0),MATCH("T611",TIMESHEET!$2:$2,0)),0)</f>
        <v/>
      </c>
      <c r="BB456">
        <f>IFERROR(INDEX(TIMESHEET!$A$1:$AI$5000,MATCH(PAYROLL!D456,TIMESHEET!A$1:A$500,0),MATCH("T612",TIMESHEET!$2:$2,0)),0)</f>
        <v/>
      </c>
      <c r="BC456">
        <f>IFERROR(INDEX(TIMESHEET!$A$1:$AI$5000,MATCH(PAYROLL!D456,TIMESHEET!A$1:A$500,0),MATCH("T613",TIMESHEET!$2:$2,0)),0)</f>
        <v/>
      </c>
      <c r="BD456">
        <f>IFERROR(INDEX(TIMESHEET!$A$1:$AI$5000,MATCH(PAYROLL!D456,TIMESHEET!A$1:A$500,0),MATCH("T500",TIMESHEET!$2:$2,0)),0)</f>
        <v/>
      </c>
      <c r="BE456">
        <f>IFERROR(IF(LEFT(INDEX(PIS!O$1:O$500,MATCH(D456,PIS!C$1:C$500)),1)="M",T456/AD456/8*(AW456+AX456*1.5+AY456*2+AZ456*3+BA456*2.1+BB456*2.7+BC456*3.9+BD456*0.3),T456/8*(AW456+AX456*1.5+AY456*2+AZ456*3+BA456*2.1+BB456*2.7+BC456*3.9+BD456*0.3)),0)</f>
        <v/>
      </c>
      <c r="BF456">
        <f>IFERROR(INDEX(ADJ!$A$1:$BZ$1000,MATCH(PAYROLL!$D456,ADJ!A$1:A$500,0),MATCH(PAYROLL!BF$2,ADJ!$2:$2,0)),0)</f>
        <v/>
      </c>
      <c r="BG456">
        <f>IFERROR(INDEX(ADJ!$A$1:$BZ$1000,MATCH(PAYROLL!D456,ADJ!A$1:A$500,0),MATCH(PAYROLL!BG$2,ADJ!$2:$2,0)),0)</f>
        <v/>
      </c>
      <c r="BH456">
        <f>IFERROR(INDEX(ADJ!$A$1:$BZ$1000,MATCH(PAYROLL!D456,ADJ!A$1:A$500,0),MATCH(PAYROLL!BH$2,ADJ!$2:$2,0)),0)</f>
        <v/>
      </c>
      <c r="BI456">
        <f>IFERROR(INDEX(ADJ!$A$1:$BZ$1000,MATCH(PAYROLL!D456,ADJ!A$1:A$500,0),MATCH(PAYROLL!BI$2,ADJ!$2:$2,0)),0)</f>
        <v/>
      </c>
      <c r="BJ456">
        <f>IFERROR(INDEX(ADJ!$A$1:$BZ$1000,MATCH(PAYROLL!D456,ADJ!A$1:A$500,0),MATCH(PAYROLL!BJ$2,ADJ!$2:$2,0)),0)</f>
        <v/>
      </c>
      <c r="BK456">
        <f>SUM(BF456:BJ456)</f>
        <v/>
      </c>
      <c r="BL456">
        <f>IFERROR(INDEX(ADJ!$A$1:$BZ$1000,MATCH(PAYROLL!D456,ADJ!A$1:A$500,0),MATCH(PAYROLL!BL$2,ADJ!$2:$2,0)),0)</f>
        <v/>
      </c>
      <c r="BM456">
        <f>IFERROR(INDEX(ADJ!$A$1:$BZ$1000,MATCH(PAYROLL!D456,ADJ!A$1:A$500,0),MATCH(PAYROLL!BM$2,ADJ!$2:$2,0)),0)</f>
        <v/>
      </c>
      <c r="BN456">
        <f>IFERROR(INDEX(ADJ!$A$1:$BZ$1000,MATCH(PAYROLL!D456,ADJ!A$1:A$500,0),MATCH(PAYROLL!BN$2,ADJ!$2:$2,0)),0)</f>
        <v/>
      </c>
      <c r="BO456">
        <f>IFERROR(INDEX(ADJ!$A$1:$BZ$1000,MATCH(PAYROLL!D456,ADJ!A$1:A$500,0),MATCH(PAYROLL!BO$2,ADJ!$2:$2,0)),0)</f>
        <v/>
      </c>
      <c r="BP456">
        <f>SUM(AM456,AV456,BE456,BK456,BL456:BO456)</f>
        <v/>
      </c>
      <c r="BQ456">
        <f>BO456</f>
        <v/>
      </c>
      <c r="BR456">
        <f>IFERROR(ROUND(IF(LEFT(INDEX(PIS!O$1:O$500,MATCH(D456,PIS!C$1:C$500)),1)="D",T456/8*(BD456*0.3),IF(LEFT(INDEX(PIS!O$1:O$500,MATCH(D456,PIS!C$1:C$500)),1)="H",T456*($BD456*0.3),T456/$AD456/8*($BD456*0.3))),0),0)</f>
        <v/>
      </c>
      <c r="BS456">
        <f>IF(AP456&lt;1,0,MIN(AP456,730000))</f>
        <v/>
      </c>
      <c r="BT456">
        <f>IFERROR(ROUND((BE456-SUM(AW456:BC456)*T456/AD456/8),0)-BR456,0)</f>
        <v/>
      </c>
      <c r="BU456">
        <f>AO456</f>
        <v/>
      </c>
      <c r="BV456">
        <f>SUM(BQ456:BU456)</f>
        <v/>
      </c>
      <c r="BW456">
        <f>BP456-BV456</f>
        <v/>
      </c>
      <c r="BX456">
        <f>IFERROR(IF(RIGHT(INDEX(PIS!O$1:O$500,MATCH(D456,PIS!C$1:C$500)),5)="Gross",MIN(U456+V456,VLOOKUP("R700",TSC!B:C,2,0)*VLOOKUP("R101",TSC!B:C,2,0))*VLOOKUP("R701",TSC!B:C,2,0)%,0),0)</f>
        <v/>
      </c>
      <c r="BY456">
        <f>IFERROR(IF(RIGHT(INDEX(PIS!O$1:O$500,MATCH(D456,PIS!C$1:C$500)),5)="Gross",MIN(U456+V456,VLOOKUP("R700",TSC!B:C,2,0)*VLOOKUP("R101",TSC!B:C,2,0))*VLOOKUP("T704",TSC!B:C,2,0)%,0),0)</f>
        <v/>
      </c>
      <c r="BZ456">
        <f>IFERROR(IF(RIGHT(INDEX(PIS!O$1:O$500,MATCH(D456,PIS!C$1:C$500)),5)="Gross",MIN(U456+V456,VLOOKUP("R700",TSC!B:C,2,0)*VLOOKUP("1",TSC!F:G,2,0))*VLOOKUP("T705",TSC!B:C,2,0)%,0),0)</f>
        <v/>
      </c>
      <c r="CA456">
        <f>IFERROR(INDEX(ADJ!$A$1:$BZ$1000,MATCH(PAYROLL!D456,ADJ!A$1:A$500,0),MATCH(PAYROLL!CA$2,ADJ!$2:$2,0)),0)</f>
        <v/>
      </c>
      <c r="CB456">
        <f>IFERROR(INDEX(ADJ!$A$1:$BZ$1000,MATCH(PAYROLL!D456,ADJ!A$1:A$500,0),MATCH(PAYROLL!CB$2,ADJ!$2:$2,0)),0)</f>
        <v/>
      </c>
      <c r="CC456">
        <f>SUM(BX456:CB456)</f>
        <v/>
      </c>
      <c r="CD456">
        <f>IFERROR(INDEX(PIS!$A$1:$BZ$1000,MATCH(PAYROLL!D456,PIS!C$1:C$500,0),MATCH(PAYROLL!CD$1,PIS!$1:$1,0)),0)</f>
        <v/>
      </c>
      <c r="CE456">
        <f>IFERROR(IF(OR(INDEX(PIS!P$1:P$500,MATCH(D456,PIS!C$1:C$500,0))="LT2",INDEX(PIS!P$1:P$500,MATCH(D456,PIS!C$1:C$500,0))="P10"),0,SUM(CC456,CD456*VLOOKUP("R601",TSC!B:C,2,0),VLOOKUP("R602",TSC!B:C,2,0))),0)</f>
        <v/>
      </c>
      <c r="CF456">
        <f>MAX(BW456-CE456,0)</f>
        <v/>
      </c>
      <c r="CG456">
        <f>IFERROR(IF(OR(RIGHT(INDEX(PIS!P$1:P$500,MATCH(D456,PIS!C$1:C$500)),5)="P10",RIGHT(INDEX(PIS!P$1:P$500,MATCH(D456,PIS!C$1:C$500)),5)="CK"),0,IF(CF456&lt;=5000000,CF456*5%,IF(CF456&lt;=10000000,CF456*10%-250000,IF(CF456&lt;=18000000,CF456*15%-750000,IF(CF456&lt;=32000000,CF456*20%-1650000,IF(CF456&lt;=52000000,CF456*25%-3250000,IF(CF456&lt;=80000000,BH456*30%-5850000,CF456*35%-9850000))))))),0)</f>
        <v/>
      </c>
      <c r="CH456">
        <f>IFERROR(IF(OR(INDEX(PIS!P$1:P$500,MATCH(D456,PIS!C$1:C$500))="LT",INDEX(PIS!P$1:P$500,MATCH(D456,PIS!C$1:C$500))="CK"),0,IF(CF456&lt;2000000,0,CF456*10%)),0)</f>
        <v/>
      </c>
      <c r="CI456">
        <f>IFERROR(INDEX(ADJ!$A$1:$BZ$1000,MATCH(PAYROLL!D456,ADJ!A$1:A$500,0),MATCH(PAYROLL!CI$2,ADJ!$2:$2,0)),0)</f>
        <v/>
      </c>
      <c r="CJ456">
        <f>IFERROR(INDEX(ADJ!$A$1:$BZ$1000,MATCH(PAYROLL!D456,ADJ!A$1:A$500,0),MATCH(PAYROLL!CJ$2,ADJ!$2:$2,0)),0)</f>
        <v/>
      </c>
      <c r="CK456">
        <f>IFERROR(INDEX(ADJ!$A$1:$BZ$1000,MATCH(PAYROLL!D456,ADJ!A$1:A$500,0),MATCH(PAYROLL!CK$2,ADJ!$2:$2,0)),0)</f>
        <v/>
      </c>
      <c r="CL456">
        <f>SUM(CG456:CK456)</f>
        <v/>
      </c>
      <c r="CM456">
        <f>ROUND(SUM(CH456:CK456),0)</f>
        <v/>
      </c>
      <c r="CN456">
        <f>IFERROR(INDEX(CSDA!D$1:D$500,MATCH($CN$2,CSDA!C$1:C$500,0))*INDEX(PIS!V$1:V$500,MATCH(D456,PIS!C$1:C$500))+INDEX(ADJ!$A$1:$BZ$1000,MATCH(PAYROLL!D456,ADJ!A$1:A$500,0),MATCH(PAYROLL!CN$2,ADJ!$2:$2,0)),0)</f>
        <v/>
      </c>
      <c r="CO456">
        <f>IFERROR(INDEX(ADJ!$A$1:$BZ$1000,MATCH(PAYROLL!D456,ADJ!A$1:A$500,0),MATCH(PAYROLL!CO$2,ADJ!$2:$2,0)),0)</f>
        <v/>
      </c>
      <c r="CP456">
        <f>IFERROR(INDEX(ADJ!$A$1:$BZ$1000,MATCH(PAYROLL!D456,ADJ!A$1:A$500,0),MATCH(PAYROLL!CP$2,ADJ!$2:$2,0)),0)</f>
        <v/>
      </c>
      <c r="CQ456">
        <f>BP456-CL456-CI456-CM456-CN456-CO456-CP456-CC456</f>
        <v/>
      </c>
      <c r="CR456">
        <f>IFERROR(IF(RIGHT(INDEX(PIS!O$1:O$500,MATCH(D456,PIS!C$1:C$500,0)),5)="Gross",MIN(U456+V456,VLOOKUP("R700",TSC!B:C,2,0)*VLOOKUP("R101",TSC!B:C,2,0))*(VLOOKUP("T711",TSC!B:C,2,0)+VLOOKUP("T712",TSC!B:C,2,0))%,MIN(T456+V456,VLOOKUP("R700",TSC!B:C,2,0)*VLOOKUP("R101",TSC!B:C,2,0))*(VLOOKUP("T711",TSC!B:C,2,0)+VLOOKUP("T712",TSC!B:C,2,0)+VLOOKUP("R701",TSC!B:C,2,0))%),0)</f>
        <v/>
      </c>
      <c r="CS456">
        <f>IFERROR(IF(RIGHT(INDEX(PIS!O$1:O$500,MATCH(D456,PIS!C$1:C$500,0)),5)="Gross",MIN(U456+V456,VLOOKUP("R700",TSC!B:C,2,0)*VLOOKUP("R101",TSC!B:C,2,0))*(VLOOKUP("T714",TSC!B:C,2,0))%,MIN(T456+V456,VLOOKUP("R700",TSC!B:C,2,0)*VLOOKUP("R101",TSC!B:C,2,0))*(VLOOKUP("T704",TSC!B:C,2,0)+VLOOKUP("T714",TSC!B:C,2,0))%),0)</f>
        <v/>
      </c>
      <c r="CT456">
        <f>IFERROR(IF(RIGHT(INDEX(PIS!O$1:O$500,MATCH(D456,PIS!C$1:C$500,0)),5)="Gross",MIN(U456+V456,VLOOKUP("R700",TSC!B:C,2,0)*VLOOKUP("R101",TSC!B:C,2,0))*VLOOKUP("T705",TSC!B:C,2,0)%,MIN(T456+V456,VLOOKUP("R700",TSC!B:C,2,0)*VLOOKUP("R101",TSC!B:C,2,0))*VLOOKUP("T705",TSC!B:C,2,0)%),0)</f>
        <v/>
      </c>
      <c r="CU456">
        <f>IFERROR(IF(RIGHT(INDEX(PIS!O$1:O$500,MATCH(D456,PIS!C$1:C$500,0)),5)="Gross",MIN(U456+V456,VLOOKUP("R700",TSC!B:C,2,0)*VLOOKUP("R101",TSC!B:C,2,0))*(VLOOKUP("T713",TSC!B:C,2,0))%,MIN(T456+V456,VLOOKUP("R700",TSC!B:C,2,0)*VLOOKUP("R101",TSC!B:C,2,0))*(VLOOKUP("T713",TSC!B:C,2,0))%),0)</f>
        <v/>
      </c>
      <c r="CV456">
        <f>IFERROR(INDEX(ADJ!$A$1:$BZ$1000,MATCH(PAYROLL!D456,ADJ!A$1:A$500,0),MATCH(PAYROLL!CV$2,ADJ!$2:$2,0)),0)</f>
        <v/>
      </c>
      <c r="CW456">
        <f>IFERROR(INDEX(ADJ!$A$1:$BZ$1000,MATCH(PAYROLL!D456,ADJ!A$1:A$500,0),MATCH(PAYROLL!CW$2,ADJ!$2:$2,0)),0)</f>
        <v/>
      </c>
      <c r="CX456">
        <f>SUM(CR456:CW456)</f>
        <v/>
      </c>
      <c r="CY456">
        <f>ROUND(IF(CR456&gt;0,T456+V456*VLOOKUP("R202",TSC!$B$1:$C$500,2,0),0),0)</f>
        <v/>
      </c>
      <c r="CZ456">
        <f>IFERROR(INDEX(CSDA!D$1:D$500,MATCH($CZ$2,CSDA!C$1:C$500,0)),0)</f>
        <v/>
      </c>
      <c r="DA456">
        <f>ROUND(T456*0.7%,0)</f>
        <v/>
      </c>
      <c r="DB456">
        <f>ROUND(T456/12,0)</f>
        <v/>
      </c>
      <c r="DC456">
        <f ref="DC456" t="array">IFERROR(INDEX(CSDA!D$1:D$500,MATCH("Trích giữ"&amp;PAYROLL!DC$2,CSDA!A$1:A$500&amp;CSDA!C$1:C$500,0)),0)</f>
        <v/>
      </c>
      <c r="DD456">
        <f ref="DD456" t="array">IFERROR(INDEX(CSDA!D$1:D$500,MATCH("Trích giữ"&amp;PAYROLL!DD$2,CSDA!A$1:A$500&amp;CSDA!C$1:C$500,0)),0)</f>
        <v/>
      </c>
      <c r="DE456">
        <f ref="DE456" t="array">IFERROR(INDEX(CSDA!D$1:D$500,MATCH("Trích giữ"&amp;PAYROLL!DE$2,CSDA!A$1:A$500&amp;CSDA!C$1:C$500,0)),0)</f>
        <v/>
      </c>
      <c r="DF456">
        <f>IFERROR(INDEX(CSDA!D$1:D$500,MATCH(PAYROLL!DF$2,CSDA!C$1:C$500,0)),0)</f>
        <v/>
      </c>
      <c r="DG456">
        <f ref="DG456" t="array">IFERROR(INDEX(CSDA!D$1:D$500,MATCH("Trích giữ"&amp;PAYROLL!DG$2,CSDA!A$1:A$500&amp;CSDA!C$1:C$500,0)),0)</f>
        <v/>
      </c>
      <c r="DH456">
        <f>ROUND(T456/26,0)</f>
        <v/>
      </c>
      <c r="DI456">
        <f ref="DI456" t="array">IFERROR(INDEX(CSDA!D$1:D$500,MATCH("Trích giữ"&amp;PAYROLL!DI$2,CSDA!A$1:A$500&amp;CSDA!C$1:C$500,0)),0)</f>
        <v/>
      </c>
      <c r="DJ456">
        <f>IF(U456=0,T456*21.5%-BL456,0)</f>
        <v/>
      </c>
      <c r="DK456">
        <f ref="DK456" t="array">IFERROR(INDEX(CSDA!D$1:D$500,MATCH("Trích giữ"&amp;PAYROLL!DK$2,CSDA!A$1:A$500&amp;CSDA!C$1:C$500,0)),0)</f>
        <v/>
      </c>
      <c r="DL456">
        <f>IFERROR(INDEX(CSDA!D$1:D$500,MATCH(PAYROLL!DL$2,CSDA!C$1:C$500,0))/12,0)</f>
        <v/>
      </c>
      <c r="DM456">
        <f>SUM(DB456:DL456)</f>
        <v/>
      </c>
      <c r="DN456">
        <f>IFERROR(INDEX(ADJ!$A$1:$BZ$1000,MATCH(PAYROLL!D456,ADJ!A$1:A$500,0),MATCH(PAYROLL!DN$2,ADJ!$2:$2,0)),0)</f>
        <v/>
      </c>
      <c r="DO456">
        <f>IFERROR(SUM(BP456,DM456:DN456,CX456:DA456)-DT456,0)</f>
        <v/>
      </c>
      <c r="DP456">
        <f ref="DP456" t="array">SUM(BW456*IFERROR(INDEX(CSDA!D$1:D$500,MATCH(BW$2,CSDA!C$1:C$500,0)),0)%,CX456*IFERROR(INDEX(CSDA!D$1:D$500,MATCH(CX$2,CSDA!C$1:C$500,0)),0)%,DA456*IFERROR(INDEX(CSDA!D$1:D$500,MATCH(DA$2,CSDA!C$1:C$500,0)),0)%,DB456*IFERROR(INDEX(CSDA!D$1:D$500,MATCH(DB$2,CSDA!C$1:C$500,0)),0)%,DF456*IFERROR(INDEX(CSDA!D$1:D$500,MATCH("Phí dịch vụ"&amp;PAYROLL!DF$2,CSDA!A$1:A$500&amp;CSDA!C$1:C$500,0)),0)%,DC456*IFERROR(INDEX(CSDA!D$1:D$500,MATCH("Phí dịch vụ"&amp;PAYROLL!DC$2,CSDA!A$1:A$500&amp;CSDA!C$1:C$500,0)),0)%,DH456*IFERROR(INDEX(CSDA!D$1:D$500,MATCH("Phí dịch vụ"&amp;PAYROLL!DH$2,CSDA!A$1:A$500&amp;CSDA!C$1:C$500,0)),0)%,DJ456*IFERROR(INDEX(CSDA!D$1:D$500,MATCH("Phí dịch vụ"&amp;PAYROLL!DJ$2,CSDA!A$1:A$500&amp;CSDA!C$1:C$500,0)),0)%,BN456*IFERROR(INDEX(CSDA!D$1:D$500,MATCH(BN$2,CSDA!C$1:C$500,0)),0)%)-BN456*7%</f>
        <v/>
      </c>
      <c r="DQ456">
        <f>IFERROR(INDEX(ADJ!$A$1:$BZ$1000,MATCH(PAYROLL!D456,ADJ!A$1:A$500,0),MATCH(PAYROLL!DQ$2,ADJ!$2:$2,0)),0)</f>
        <v/>
      </c>
      <c r="DR456">
        <f>IFERROR(INDEX(ADJ!$A$1:$BZ$1000,MATCH(PAYROLL!D456,ADJ!A$1:A$500,0),MATCH(PAYROLL!DR$2,ADJ!$2:$2,0)),0)</f>
        <v/>
      </c>
      <c r="DS456">
        <f>SUM(DP456:DR456)</f>
        <v/>
      </c>
      <c r="DT456">
        <f>EK456</f>
        <v/>
      </c>
      <c r="DU456">
        <f>SUM(DO456:DR456)</f>
        <v/>
      </c>
      <c r="DV456">
        <f>ROUND(DU456*0.1,0)</f>
        <v/>
      </c>
      <c r="DW456">
        <f>DU456+DV456</f>
        <v/>
      </c>
      <c r="DZ456">
        <f>IFERROR(INDEX(ADJ!$A$1:$BZ$1000,MATCH(PAYROLL!$D456,ADJ!A$1:A$500,0),MATCH(PAYROLL!DZ$2,ADJ!$2:$2,0)),0)</f>
        <v/>
      </c>
      <c r="EA456">
        <f>IFERROR(INDEX(ADJ!$A$1:$BZ$1000,MATCH(PAYROLL!$D456,ADJ!A$1:A$500,0),MATCH(PAYROLL!EA$2,ADJ!$2:$2,0)),0)</f>
        <v/>
      </c>
      <c r="EB456">
        <f>IFERROR(INDEX(ADJ!$A$1:$BZ$1000,MATCH(PAYROLL!$D456,ADJ!A$1:A$500,0),MATCH(PAYROLL!EB$2,ADJ!$2:$2,0)),0)</f>
        <v/>
      </c>
      <c r="EC456">
        <f>IFERROR(INDEX(ADJ!$A$1:$BZ$1000,MATCH(PAYROLL!$D456,ADJ!A$1:A$500,0),MATCH(PAYROLL!EC$2,ADJ!$2:$2,0)),0)</f>
        <v/>
      </c>
      <c r="ED456">
        <f>IFERROR(INDEX(ADJ!$A$1:$BZ$1000,MATCH(PAYROLL!$D456,ADJ!A$1:A$500,0),MATCH(PAYROLL!ED$2,ADJ!$2:$2,0)),0)</f>
        <v/>
      </c>
      <c r="EE456">
        <f>IFERROR(INDEX(ADJ!$A$1:$BZ$1000,MATCH(PAYROLL!$D456,ADJ!A$1:A$500,0),MATCH(PAYROLL!EE$2,ADJ!$2:$2,0)),0)</f>
        <v/>
      </c>
      <c r="EF456">
        <f>IFERROR(INDEX(ADJ!$A$1:$BZ$1000,MATCH(PAYROLL!$D456,ADJ!A$1:A$500,0),MATCH(PAYROLL!EF$2,ADJ!$2:$2,0)),0)</f>
        <v/>
      </c>
      <c r="EG456">
        <f>IFERROR(INDEX(ADJ!$A$1:$BZ$1000,MATCH(PAYROLL!$D456,ADJ!A$1:A$500,0),MATCH(PAYROLL!EG$2,ADJ!$2:$2,0)),0)</f>
        <v/>
      </c>
      <c r="EH456">
        <f>IFERROR(INDEX(ADJ!$A$1:$BZ$1000,MATCH(PAYROLL!$D456,ADJ!A$1:A$500,0),MATCH(PAYROLL!EH$2,ADJ!$2:$2,0)),0)</f>
        <v/>
      </c>
      <c r="EI456">
        <f>IFERROR(INDEX(ADJ!$A$1:$BZ$1000,MATCH(PAYROLL!D456,ADJ!A$1:A$500,0),MATCH(PAYROLL!EI$2,ADJ!$2:$2,0)),0)</f>
        <v/>
      </c>
      <c r="EJ456">
        <f>IFERROR(INDEX(ADJ!$A$1:$BZ$1000,MATCH(PAYROLL!$D456,ADJ!A$1:A$500,0),MATCH(PAYROLL!EJ$2,ADJ!$2:$2,0)),0)</f>
        <v/>
      </c>
      <c r="EK456">
        <f>SUM(DZ456:EJ456)</f>
        <v/>
      </c>
    </row>
    <row r="457">
      <c r="A457" t="n">
        <v>455</v>
      </c>
      <c r="B457" t="inlineStr">
        <is>
          <t>Lý Thị Khách</t>
        </is>
      </c>
      <c r="D457" t="inlineStr">
        <is>
          <t>159815-02</t>
        </is>
      </c>
      <c r="S457">
        <f>IFERROR(INDEX(PIS!$A$1:$BZ$1000,MATCH($D457,PIS!C$1:C$500,0),MATCH("Lương CB tháng trước",PIS!$1:$1,0)),0)</f>
        <v/>
      </c>
      <c r="T457">
        <f>IFERROR(INDEX(PIS!$A$1:$BZ$1000,MATCH($D457,PIS!C$1:C$500,0),MATCH("Lương CB hiện tại",PIS!$1:$1,0)),0)</f>
        <v/>
      </c>
      <c r="U457">
        <f>IFERROR(INDEX(PIS!$A$1:$BZ$1000,MATCH($D457,PIS!C$1:C$500,0),MATCH("Lương đóng BHBB",PIS!$1:$1,0)),0)</f>
        <v/>
      </c>
      <c r="V457">
        <f>IFERROR(INDEX(PIS!$A$1:$BZ$1000,MATCH($D457,PIS!C$1:C$500,0),MATCH(V$2,PIS!$2:$2,0)),0)</f>
        <v/>
      </c>
      <c r="W457">
        <f>IFERROR(INDEX(PIS!$A$1:$BZ$1000,MATCH($D457,PIS!C$1:C$500,0),MATCH(W$2,PIS!$2:$2,0)),0)</f>
        <v/>
      </c>
      <c r="X457">
        <f>IFERROR(INDEX(PIS!$A$1:$BZ$1000,MATCH($D457,PIS!C$1:C$500,0),MATCH(X$2,PIS!$2:$2,0)),0)</f>
        <v/>
      </c>
      <c r="Y457">
        <f>IFERROR(INDEX(PIS!$A$1:$BZ$1000,MATCH($D457,PIS!C$1:C$500,0),MATCH(Y$2,PIS!$2:$2,0)),0)</f>
        <v/>
      </c>
      <c r="Z457">
        <f>IFERROR(INDEX(PIS!$A$1:$BZ$1000,MATCH($D457,PIS!C$1:C$500,0),MATCH(Z$2,PIS!$2:$2,0)),0)</f>
        <v/>
      </c>
      <c r="AA457">
        <f>IFERROR(INDEX(PIS!$A$1:$BZ$1000,MATCH($D457,PIS!C$1:C$500,0),MATCH(AA$2,PIS!$2:$2,0)),0)</f>
        <v/>
      </c>
      <c r="AB457">
        <f>IFERROR(INDEX(PIS!$A$1:$BZ$1000,MATCH($D457,PIS!C$1:C$500,0),MATCH(AB$2,PIS!$2:$2,0)),0)</f>
        <v/>
      </c>
      <c r="AC457">
        <f>SUM(V457:AB457)</f>
        <v/>
      </c>
      <c r="AD457">
        <f>IFERROR(INDEX(TIMESHEET!$A$1:$AI$5000,MATCH($D457,TIMESHEET!A$1:A$500,0),MATCH("T100",TIMESHEET!$2:$2,0))-2,0)</f>
        <v/>
      </c>
      <c r="AE457">
        <f>IFERROR(INDEX(TIMESHEET!$A$1:$AI$5000,MATCH($D457,TIMESHEET!A$1:A$500,0),MATCH("T202",TIMESHEET!$2:$2,0)),0)</f>
        <v/>
      </c>
      <c r="AF457">
        <f>IFERROR(INDEX(TIMESHEET!$A$1:$AI$5000,MATCH($D457,TIMESHEET!A$1:A$500,0),MATCH("T302",TIMESHEET!$2:$2,0)),0)</f>
        <v/>
      </c>
      <c r="AG457">
        <f>IFERROR(INDEX(TIMESHEET!$A$1:$AI$5000,MATCH($D457,TIMESHEET!A$1:A$500,0),MATCH("T406",TIMESHEET!$2:$2,0)),0)</f>
        <v/>
      </c>
      <c r="AH457">
        <f>AE457+AG457</f>
        <v/>
      </c>
      <c r="AI457">
        <f>IFERROR(INDEX(TIMESHEET!$A$1:$AI$5000,MATCH($D457,TIMESHEET!A$1:A$500,0),MATCH("T701",TIMESHEET!$2:$2,0)),0)</f>
        <v/>
      </c>
      <c r="AJ457">
        <f>IFERROR(INDEX(TIMESHEET!$A$1:$AI$5000,MATCH($D457,TIMESHEET!B$1:B$500,0),MATCH("T320",TIMESHEET!$2:$2,0)),0)</f>
        <v/>
      </c>
      <c r="AK457">
        <f>IFERROR(IF(LEFT(INDEX(PIS!O$1:O$500,MATCH(D457,PIS!C$1:C$500)),1)="M",T457/AD457*SUM(AE457:AG457),T457*AD457),0)</f>
        <v/>
      </c>
      <c r="AL457">
        <f>IFERROR(INDEX(ADJ!$A$1:$BZ$1000,MATCH(PAYROLL!D457,ADJ!A$1:A$500,0),MATCH(PAYROLL!AL$2,ADJ!$2:$2,0)),0)</f>
        <v/>
      </c>
      <c r="AM457">
        <f>SUM(AK457:AL457)</f>
        <v/>
      </c>
      <c r="AN457">
        <f>IFERROR(ROUND(V457/$AD457*$AH457,0),0)</f>
        <v/>
      </c>
      <c r="AO457">
        <f>IFERROR(ROUND(W457/$AD457*$AH457,0),0)</f>
        <v/>
      </c>
      <c r="AP457">
        <f>IFERROR(ROUND(X457/$AD457*$AE457,0),0)</f>
        <v/>
      </c>
      <c r="AQ457">
        <f>IFERROR(ROUND(Y457/$AD457*$AH457,0),0)</f>
        <v/>
      </c>
      <c r="AR457">
        <f>IFERROR(ROUND(Z457/$AD457*$AH457,0),0)</f>
        <v/>
      </c>
      <c r="AS457">
        <f>IFERROR(ROUND(AA457/$AD457*$AH457,0),0)</f>
        <v/>
      </c>
      <c r="AT457">
        <f>IFERROR(IF((AE457+AF457+AG457)&gt;13,AB457,ROUND(AB457/AD457*AH457,0)),0)</f>
        <v/>
      </c>
      <c r="AU457">
        <f>IFERROR(INDEX(ADJ!$A$1:$BZ$1000,MATCH(PAYROLL!D457,ADJ!A$1:A$500,0),MATCH(PAYROLL!AU$2,ADJ!$2:$2,0)),0)</f>
        <v/>
      </c>
      <c r="AV457">
        <f>ROUND(SUM(AN457:AU457),0)</f>
        <v/>
      </c>
      <c r="AW457">
        <f>IFERROR(INDEX(TIMESHEET!$A$1:$AI$5000,MATCH(PAYROLL!D457,TIMESHEET!A$1:A$500,0),MATCH("T620",TIMESHEET!$2:$2,0)),0)</f>
        <v/>
      </c>
      <c r="AX457">
        <f>IFERROR(INDEX(TIMESHEET!$A$1:$AI$5000,MATCH(PAYROLL!D457,TIMESHEET!A$1:A$500,0),MATCH("T601",TIMESHEET!$2:$2,0)),0)</f>
        <v/>
      </c>
      <c r="AY457">
        <f>IFERROR(INDEX(TIMESHEET!$A$1:$AI$5000,MATCH(PAYROLL!D457,TIMESHEET!A$1:A$500,0),MATCH("T602",TIMESHEET!$2:$2,0)),0)</f>
        <v/>
      </c>
      <c r="AZ457">
        <f>IFERROR(INDEX(TIMESHEET!$A$1:$AI$5000,MATCH(PAYROLL!D457,TIMESHEET!A$1:A$500,0),MATCH("T603",TIMESHEET!$2:$2,0)),0)</f>
        <v/>
      </c>
      <c r="BA457">
        <f>IFERROR(INDEX(TIMESHEET!$A$1:$AI$5000,MATCH(PAYROLL!D457,TIMESHEET!A$1:A$500,0),MATCH("T611",TIMESHEET!$2:$2,0)),0)</f>
        <v/>
      </c>
      <c r="BB457">
        <f>IFERROR(INDEX(TIMESHEET!$A$1:$AI$5000,MATCH(PAYROLL!D457,TIMESHEET!A$1:A$500,0),MATCH("T612",TIMESHEET!$2:$2,0)),0)</f>
        <v/>
      </c>
      <c r="BC457">
        <f>IFERROR(INDEX(TIMESHEET!$A$1:$AI$5000,MATCH(PAYROLL!D457,TIMESHEET!A$1:A$500,0),MATCH("T613",TIMESHEET!$2:$2,0)),0)</f>
        <v/>
      </c>
      <c r="BD457">
        <f>IFERROR(INDEX(TIMESHEET!$A$1:$AI$5000,MATCH(PAYROLL!D457,TIMESHEET!A$1:A$500,0),MATCH("T500",TIMESHEET!$2:$2,0)),0)</f>
        <v/>
      </c>
      <c r="BE457">
        <f>IFERROR(IF(LEFT(INDEX(PIS!O$1:O$500,MATCH(D457,PIS!C$1:C$500)),1)="M",T457/AD457/8*(AW457+AX457*1.5+AY457*2+AZ457*3+BA457*2.1+BB457*2.7+BC457*3.9+BD457*0.3),T457/8*(AW457+AX457*1.5+AY457*2+AZ457*3+BA457*2.1+BB457*2.7+BC457*3.9+BD457*0.3)),0)</f>
        <v/>
      </c>
      <c r="BF457">
        <f>IFERROR(INDEX(ADJ!$A$1:$BZ$1000,MATCH(PAYROLL!$D457,ADJ!A$1:A$500,0),MATCH(PAYROLL!BF$2,ADJ!$2:$2,0)),0)</f>
        <v/>
      </c>
      <c r="BG457">
        <f>IFERROR(INDEX(ADJ!$A$1:$BZ$1000,MATCH(PAYROLL!D457,ADJ!A$1:A$500,0),MATCH(PAYROLL!BG$2,ADJ!$2:$2,0)),0)</f>
        <v/>
      </c>
      <c r="BH457">
        <f>IFERROR(INDEX(ADJ!$A$1:$BZ$1000,MATCH(PAYROLL!D457,ADJ!A$1:A$500,0),MATCH(PAYROLL!BH$2,ADJ!$2:$2,0)),0)</f>
        <v/>
      </c>
      <c r="BI457">
        <f>IFERROR(INDEX(ADJ!$A$1:$BZ$1000,MATCH(PAYROLL!D457,ADJ!A$1:A$500,0),MATCH(PAYROLL!BI$2,ADJ!$2:$2,0)),0)</f>
        <v/>
      </c>
      <c r="BJ457">
        <f>IFERROR(INDEX(ADJ!$A$1:$BZ$1000,MATCH(PAYROLL!D457,ADJ!A$1:A$500,0),MATCH(PAYROLL!BJ$2,ADJ!$2:$2,0)),0)</f>
        <v/>
      </c>
      <c r="BK457">
        <f>SUM(BF457:BJ457)</f>
        <v/>
      </c>
      <c r="BL457">
        <f>IFERROR(INDEX(ADJ!$A$1:$BZ$1000,MATCH(PAYROLL!D457,ADJ!A$1:A$500,0),MATCH(PAYROLL!BL$2,ADJ!$2:$2,0)),0)</f>
        <v/>
      </c>
      <c r="BM457">
        <f>IFERROR(INDEX(ADJ!$A$1:$BZ$1000,MATCH(PAYROLL!D457,ADJ!A$1:A$500,0),MATCH(PAYROLL!BM$2,ADJ!$2:$2,0)),0)</f>
        <v/>
      </c>
      <c r="BN457">
        <f>IFERROR(INDEX(ADJ!$A$1:$BZ$1000,MATCH(PAYROLL!D457,ADJ!A$1:A$500,0),MATCH(PAYROLL!BN$2,ADJ!$2:$2,0)),0)</f>
        <v/>
      </c>
      <c r="BO457">
        <f>IFERROR(INDEX(ADJ!$A$1:$BZ$1000,MATCH(PAYROLL!D457,ADJ!A$1:A$500,0),MATCH(PAYROLL!BO$2,ADJ!$2:$2,0)),0)</f>
        <v/>
      </c>
      <c r="BP457">
        <f>SUM(AM457,AV457,BE457,BK457,BL457:BO457)</f>
        <v/>
      </c>
      <c r="BQ457">
        <f>BO457</f>
        <v/>
      </c>
      <c r="BR457">
        <f>IFERROR(ROUND(IF(LEFT(INDEX(PIS!O$1:O$500,MATCH(D457,PIS!C$1:C$500)),1)="D",T457/8*(BD457*0.3),IF(LEFT(INDEX(PIS!O$1:O$500,MATCH(D457,PIS!C$1:C$500)),1)="H",T457*($BD457*0.3),T457/$AD457/8*($BD457*0.3))),0),0)</f>
        <v/>
      </c>
      <c r="BS457">
        <f>IF(AP457&lt;1,0,MIN(AP457,730000))</f>
        <v/>
      </c>
      <c r="BT457">
        <f>IFERROR(ROUND((BE457-SUM(AW457:BC457)*T457/AD457/8),0)-BR457,0)</f>
        <v/>
      </c>
      <c r="BU457">
        <f>AO457</f>
        <v/>
      </c>
      <c r="BV457">
        <f>SUM(BQ457:BU457)</f>
        <v/>
      </c>
      <c r="BW457">
        <f>BP457-BV457</f>
        <v/>
      </c>
      <c r="BX457">
        <f>IFERROR(IF(RIGHT(INDEX(PIS!O$1:O$500,MATCH(D457,PIS!C$1:C$500)),5)="Gross",MIN(U457+V457,VLOOKUP("R700",TSC!B:C,2,0)*VLOOKUP("R101",TSC!B:C,2,0))*VLOOKUP("R701",TSC!B:C,2,0)%,0),0)</f>
        <v/>
      </c>
      <c r="BY457">
        <f>IFERROR(IF(RIGHT(INDEX(PIS!O$1:O$500,MATCH(D457,PIS!C$1:C$500)),5)="Gross",MIN(U457+V457,VLOOKUP("R700",TSC!B:C,2,0)*VLOOKUP("R101",TSC!B:C,2,0))*VLOOKUP("T704",TSC!B:C,2,0)%,0),0)</f>
        <v/>
      </c>
      <c r="BZ457">
        <f>IFERROR(IF(RIGHT(INDEX(PIS!O$1:O$500,MATCH(D457,PIS!C$1:C$500)),5)="Gross",MIN(U457+V457,VLOOKUP("R700",TSC!B:C,2,0)*VLOOKUP("1",TSC!F:G,2,0))*VLOOKUP("T705",TSC!B:C,2,0)%,0),0)</f>
        <v/>
      </c>
      <c r="CA457">
        <f>IFERROR(INDEX(ADJ!$A$1:$BZ$1000,MATCH(PAYROLL!D457,ADJ!A$1:A$500,0),MATCH(PAYROLL!CA$2,ADJ!$2:$2,0)),0)</f>
        <v/>
      </c>
      <c r="CB457">
        <f>IFERROR(INDEX(ADJ!$A$1:$BZ$1000,MATCH(PAYROLL!D457,ADJ!A$1:A$500,0),MATCH(PAYROLL!CB$2,ADJ!$2:$2,0)),0)</f>
        <v/>
      </c>
      <c r="CC457">
        <f>SUM(BX457:CB457)</f>
        <v/>
      </c>
      <c r="CD457">
        <f>IFERROR(INDEX(PIS!$A$1:$BZ$1000,MATCH(PAYROLL!D457,PIS!C$1:C$500,0),MATCH(PAYROLL!CD$1,PIS!$1:$1,0)),0)</f>
        <v/>
      </c>
      <c r="CE457">
        <f>IFERROR(IF(OR(INDEX(PIS!P$1:P$500,MATCH(D457,PIS!C$1:C$500,0))="LT2",INDEX(PIS!P$1:P$500,MATCH(D457,PIS!C$1:C$500,0))="P10"),0,SUM(CC457,CD457*VLOOKUP("R601",TSC!B:C,2,0),VLOOKUP("R602",TSC!B:C,2,0))),0)</f>
        <v/>
      </c>
      <c r="CF457">
        <f>MAX(BW457-CE457,0)</f>
        <v/>
      </c>
      <c r="CG457">
        <f>IFERROR(IF(OR(RIGHT(INDEX(PIS!P$1:P$500,MATCH(D457,PIS!C$1:C$500)),5)="P10",RIGHT(INDEX(PIS!P$1:P$500,MATCH(D457,PIS!C$1:C$500)),5)="CK"),0,IF(CF457&lt;=5000000,CF457*5%,IF(CF457&lt;=10000000,CF457*10%-250000,IF(CF457&lt;=18000000,CF457*15%-750000,IF(CF457&lt;=32000000,CF457*20%-1650000,IF(CF457&lt;=52000000,CF457*25%-3250000,IF(CF457&lt;=80000000,BH457*30%-5850000,CF457*35%-9850000))))))),0)</f>
        <v/>
      </c>
      <c r="CH457">
        <f>IFERROR(IF(OR(INDEX(PIS!P$1:P$500,MATCH(D457,PIS!C$1:C$500))="LT",INDEX(PIS!P$1:P$500,MATCH(D457,PIS!C$1:C$500))="CK"),0,IF(CF457&lt;2000000,0,CF457*10%)),0)</f>
        <v/>
      </c>
      <c r="CI457">
        <f>IFERROR(INDEX(ADJ!$A$1:$BZ$1000,MATCH(PAYROLL!D457,ADJ!A$1:A$500,0),MATCH(PAYROLL!CI$2,ADJ!$2:$2,0)),0)</f>
        <v/>
      </c>
      <c r="CJ457">
        <f>IFERROR(INDEX(ADJ!$A$1:$BZ$1000,MATCH(PAYROLL!D457,ADJ!A$1:A$500,0),MATCH(PAYROLL!CJ$2,ADJ!$2:$2,0)),0)</f>
        <v/>
      </c>
      <c r="CK457">
        <f>IFERROR(INDEX(ADJ!$A$1:$BZ$1000,MATCH(PAYROLL!D457,ADJ!A$1:A$500,0),MATCH(PAYROLL!CK$2,ADJ!$2:$2,0)),0)</f>
        <v/>
      </c>
      <c r="CL457">
        <f>SUM(CG457:CK457)</f>
        <v/>
      </c>
      <c r="CM457">
        <f>ROUND(SUM(CH457:CK457),0)</f>
        <v/>
      </c>
      <c r="CN457">
        <f>IFERROR(INDEX(CSDA!D$1:D$500,MATCH($CN$2,CSDA!C$1:C$500,0))*INDEX(PIS!V$1:V$500,MATCH(D457,PIS!C$1:C$500))+INDEX(ADJ!$A$1:$BZ$1000,MATCH(PAYROLL!D457,ADJ!A$1:A$500,0),MATCH(PAYROLL!CN$2,ADJ!$2:$2,0)),0)</f>
        <v/>
      </c>
      <c r="CO457">
        <f>IFERROR(INDEX(ADJ!$A$1:$BZ$1000,MATCH(PAYROLL!D457,ADJ!A$1:A$500,0),MATCH(PAYROLL!CO$2,ADJ!$2:$2,0)),0)</f>
        <v/>
      </c>
      <c r="CP457">
        <f>IFERROR(INDEX(ADJ!$A$1:$BZ$1000,MATCH(PAYROLL!D457,ADJ!A$1:A$500,0),MATCH(PAYROLL!CP$2,ADJ!$2:$2,0)),0)</f>
        <v/>
      </c>
      <c r="CQ457">
        <f>BP457-CL457-CI457-CM457-CN457-CO457-CP457-CC457</f>
        <v/>
      </c>
      <c r="CR457">
        <f>IFERROR(IF(RIGHT(INDEX(PIS!O$1:O$500,MATCH(D457,PIS!C$1:C$500,0)),5)="Gross",MIN(U457+V457,VLOOKUP("R700",TSC!B:C,2,0)*VLOOKUP("R101",TSC!B:C,2,0))*(VLOOKUP("T711",TSC!B:C,2,0)+VLOOKUP("T712",TSC!B:C,2,0))%,MIN(T457+V457,VLOOKUP("R700",TSC!B:C,2,0)*VLOOKUP("R101",TSC!B:C,2,0))*(VLOOKUP("T711",TSC!B:C,2,0)+VLOOKUP("T712",TSC!B:C,2,0)+VLOOKUP("R701",TSC!B:C,2,0))%),0)</f>
        <v/>
      </c>
      <c r="CS457">
        <f>IFERROR(IF(RIGHT(INDEX(PIS!O$1:O$500,MATCH(D457,PIS!C$1:C$500,0)),5)="Gross",MIN(U457+V457,VLOOKUP("R700",TSC!B:C,2,0)*VLOOKUP("R101",TSC!B:C,2,0))*(VLOOKUP("T714",TSC!B:C,2,0))%,MIN(T457+V457,VLOOKUP("R700",TSC!B:C,2,0)*VLOOKUP("R101",TSC!B:C,2,0))*(VLOOKUP("T704",TSC!B:C,2,0)+VLOOKUP("T714",TSC!B:C,2,0))%),0)</f>
        <v/>
      </c>
      <c r="CT457">
        <f>IFERROR(IF(RIGHT(INDEX(PIS!O$1:O$500,MATCH(D457,PIS!C$1:C$500,0)),5)="Gross",MIN(U457+V457,VLOOKUP("R700",TSC!B:C,2,0)*VLOOKUP("R101",TSC!B:C,2,0))*VLOOKUP("T705",TSC!B:C,2,0)%,MIN(T457+V457,VLOOKUP("R700",TSC!B:C,2,0)*VLOOKUP("R101",TSC!B:C,2,0))*VLOOKUP("T705",TSC!B:C,2,0)%),0)</f>
        <v/>
      </c>
      <c r="CU457">
        <f>IFERROR(IF(RIGHT(INDEX(PIS!O$1:O$500,MATCH(D457,PIS!C$1:C$500,0)),5)="Gross",MIN(U457+V457,VLOOKUP("R700",TSC!B:C,2,0)*VLOOKUP("R101",TSC!B:C,2,0))*(VLOOKUP("T713",TSC!B:C,2,0))%,MIN(T457+V457,VLOOKUP("R700",TSC!B:C,2,0)*VLOOKUP("R101",TSC!B:C,2,0))*(VLOOKUP("T713",TSC!B:C,2,0))%),0)</f>
        <v/>
      </c>
      <c r="CV457">
        <f>IFERROR(INDEX(ADJ!$A$1:$BZ$1000,MATCH(PAYROLL!D457,ADJ!A$1:A$500,0),MATCH(PAYROLL!CV$2,ADJ!$2:$2,0)),0)</f>
        <v/>
      </c>
      <c r="CW457">
        <f>IFERROR(INDEX(ADJ!$A$1:$BZ$1000,MATCH(PAYROLL!D457,ADJ!A$1:A$500,0),MATCH(PAYROLL!CW$2,ADJ!$2:$2,0)),0)</f>
        <v/>
      </c>
      <c r="CX457">
        <f>SUM(CR457:CW457)</f>
        <v/>
      </c>
      <c r="CY457">
        <f>ROUND(IF(CR457&gt;0,T457+V457*VLOOKUP("R202",TSC!$B$1:$C$500,2,0),0),0)</f>
        <v/>
      </c>
      <c r="CZ457">
        <f>IFERROR(INDEX(CSDA!D$1:D$500,MATCH($CZ$2,CSDA!C$1:C$500,0)),0)</f>
        <v/>
      </c>
      <c r="DA457">
        <f>ROUND(T457*0.7%,0)</f>
        <v/>
      </c>
      <c r="DB457">
        <f>ROUND(T457/12,0)</f>
        <v/>
      </c>
      <c r="DC457">
        <f ref="DC457" t="array">IFERROR(INDEX(CSDA!D$1:D$500,MATCH("Trích giữ"&amp;PAYROLL!DC$2,CSDA!A$1:A$500&amp;CSDA!C$1:C$500,0)),0)</f>
        <v/>
      </c>
      <c r="DD457">
        <f ref="DD457" t="array">IFERROR(INDEX(CSDA!D$1:D$500,MATCH("Trích giữ"&amp;PAYROLL!DD$2,CSDA!A$1:A$500&amp;CSDA!C$1:C$500,0)),0)</f>
        <v/>
      </c>
      <c r="DE457">
        <f ref="DE457" t="array">IFERROR(INDEX(CSDA!D$1:D$500,MATCH("Trích giữ"&amp;PAYROLL!DE$2,CSDA!A$1:A$500&amp;CSDA!C$1:C$500,0)),0)</f>
        <v/>
      </c>
      <c r="DF457">
        <f>IFERROR(INDEX(CSDA!D$1:D$500,MATCH(PAYROLL!DF$2,CSDA!C$1:C$500,0)),0)</f>
        <v/>
      </c>
      <c r="DG457">
        <f ref="DG457" t="array">IFERROR(INDEX(CSDA!D$1:D$500,MATCH("Trích giữ"&amp;PAYROLL!DG$2,CSDA!A$1:A$500&amp;CSDA!C$1:C$500,0)),0)</f>
        <v/>
      </c>
      <c r="DH457">
        <f>ROUND(T457/26,0)</f>
        <v/>
      </c>
      <c r="DI457">
        <f ref="DI457" t="array">IFERROR(INDEX(CSDA!D$1:D$500,MATCH("Trích giữ"&amp;PAYROLL!DI$2,CSDA!A$1:A$500&amp;CSDA!C$1:C$500,0)),0)</f>
        <v/>
      </c>
      <c r="DJ457">
        <f>IF(U457=0,T457*21.5%-BL457,0)</f>
        <v/>
      </c>
      <c r="DK457">
        <f ref="DK457" t="array">IFERROR(INDEX(CSDA!D$1:D$500,MATCH("Trích giữ"&amp;PAYROLL!DK$2,CSDA!A$1:A$500&amp;CSDA!C$1:C$500,0)),0)</f>
        <v/>
      </c>
      <c r="DL457">
        <f>IFERROR(INDEX(CSDA!D$1:D$500,MATCH(PAYROLL!DL$2,CSDA!C$1:C$500,0))/12,0)</f>
        <v/>
      </c>
      <c r="DM457">
        <f>SUM(DB457:DL457)</f>
        <v/>
      </c>
      <c r="DN457">
        <f>IFERROR(INDEX(ADJ!$A$1:$BZ$1000,MATCH(PAYROLL!D457,ADJ!A$1:A$500,0),MATCH(PAYROLL!DN$2,ADJ!$2:$2,0)),0)</f>
        <v/>
      </c>
      <c r="DO457">
        <f>IFERROR(SUM(BP457,DM457:DN457,CX457:DA457)-DT457,0)</f>
        <v/>
      </c>
      <c r="DP457">
        <f ref="DP457" t="array">SUM(BW457*IFERROR(INDEX(CSDA!D$1:D$500,MATCH(BW$2,CSDA!C$1:C$500,0)),0)%,CX457*IFERROR(INDEX(CSDA!D$1:D$500,MATCH(CX$2,CSDA!C$1:C$500,0)),0)%,DA457*IFERROR(INDEX(CSDA!D$1:D$500,MATCH(DA$2,CSDA!C$1:C$500,0)),0)%,DB457*IFERROR(INDEX(CSDA!D$1:D$500,MATCH(DB$2,CSDA!C$1:C$500,0)),0)%,DF457*IFERROR(INDEX(CSDA!D$1:D$500,MATCH("Phí dịch vụ"&amp;PAYROLL!DF$2,CSDA!A$1:A$500&amp;CSDA!C$1:C$500,0)),0)%,DC457*IFERROR(INDEX(CSDA!D$1:D$500,MATCH("Phí dịch vụ"&amp;PAYROLL!DC$2,CSDA!A$1:A$500&amp;CSDA!C$1:C$500,0)),0)%,DH457*IFERROR(INDEX(CSDA!D$1:D$500,MATCH("Phí dịch vụ"&amp;PAYROLL!DH$2,CSDA!A$1:A$500&amp;CSDA!C$1:C$500,0)),0)%,DJ457*IFERROR(INDEX(CSDA!D$1:D$500,MATCH("Phí dịch vụ"&amp;PAYROLL!DJ$2,CSDA!A$1:A$500&amp;CSDA!C$1:C$500,0)),0)%,BN457*IFERROR(INDEX(CSDA!D$1:D$500,MATCH(BN$2,CSDA!C$1:C$500,0)),0)%)-BN457*7%</f>
        <v/>
      </c>
      <c r="DQ457">
        <f>IFERROR(INDEX(ADJ!$A$1:$BZ$1000,MATCH(PAYROLL!D457,ADJ!A$1:A$500,0),MATCH(PAYROLL!DQ$2,ADJ!$2:$2,0)),0)</f>
        <v/>
      </c>
      <c r="DR457">
        <f>IFERROR(INDEX(ADJ!$A$1:$BZ$1000,MATCH(PAYROLL!D457,ADJ!A$1:A$500,0),MATCH(PAYROLL!DR$2,ADJ!$2:$2,0)),0)</f>
        <v/>
      </c>
      <c r="DS457">
        <f>SUM(DP457:DR457)</f>
        <v/>
      </c>
      <c r="DT457">
        <f>EK457</f>
        <v/>
      </c>
      <c r="DU457">
        <f>SUM(DO457:DR457)</f>
        <v/>
      </c>
      <c r="DV457">
        <f>ROUND(DU457*0.1,0)</f>
        <v/>
      </c>
      <c r="DW457">
        <f>DU457+DV457</f>
        <v/>
      </c>
      <c r="DZ457">
        <f>IFERROR(INDEX(ADJ!$A$1:$BZ$1000,MATCH(PAYROLL!$D457,ADJ!A$1:A$500,0),MATCH(PAYROLL!DZ$2,ADJ!$2:$2,0)),0)</f>
        <v/>
      </c>
      <c r="EA457">
        <f>IFERROR(INDEX(ADJ!$A$1:$BZ$1000,MATCH(PAYROLL!$D457,ADJ!A$1:A$500,0),MATCH(PAYROLL!EA$2,ADJ!$2:$2,0)),0)</f>
        <v/>
      </c>
      <c r="EB457">
        <f>IFERROR(INDEX(ADJ!$A$1:$BZ$1000,MATCH(PAYROLL!$D457,ADJ!A$1:A$500,0),MATCH(PAYROLL!EB$2,ADJ!$2:$2,0)),0)</f>
        <v/>
      </c>
      <c r="EC457">
        <f>IFERROR(INDEX(ADJ!$A$1:$BZ$1000,MATCH(PAYROLL!$D457,ADJ!A$1:A$500,0),MATCH(PAYROLL!EC$2,ADJ!$2:$2,0)),0)</f>
        <v/>
      </c>
      <c r="ED457">
        <f>IFERROR(INDEX(ADJ!$A$1:$BZ$1000,MATCH(PAYROLL!$D457,ADJ!A$1:A$500,0),MATCH(PAYROLL!ED$2,ADJ!$2:$2,0)),0)</f>
        <v/>
      </c>
      <c r="EE457">
        <f>IFERROR(INDEX(ADJ!$A$1:$BZ$1000,MATCH(PAYROLL!$D457,ADJ!A$1:A$500,0),MATCH(PAYROLL!EE$2,ADJ!$2:$2,0)),0)</f>
        <v/>
      </c>
      <c r="EF457">
        <f>IFERROR(INDEX(ADJ!$A$1:$BZ$1000,MATCH(PAYROLL!$D457,ADJ!A$1:A$500,0),MATCH(PAYROLL!EF$2,ADJ!$2:$2,0)),0)</f>
        <v/>
      </c>
      <c r="EG457">
        <f>IFERROR(INDEX(ADJ!$A$1:$BZ$1000,MATCH(PAYROLL!$D457,ADJ!A$1:A$500,0),MATCH(PAYROLL!EG$2,ADJ!$2:$2,0)),0)</f>
        <v/>
      </c>
      <c r="EH457">
        <f>IFERROR(INDEX(ADJ!$A$1:$BZ$1000,MATCH(PAYROLL!$D457,ADJ!A$1:A$500,0),MATCH(PAYROLL!EH$2,ADJ!$2:$2,0)),0)</f>
        <v/>
      </c>
      <c r="EI457">
        <f>IFERROR(INDEX(ADJ!$A$1:$BZ$1000,MATCH(PAYROLL!D457,ADJ!A$1:A$500,0),MATCH(PAYROLL!EI$2,ADJ!$2:$2,0)),0)</f>
        <v/>
      </c>
      <c r="EJ457">
        <f>IFERROR(INDEX(ADJ!$A$1:$BZ$1000,MATCH(PAYROLL!$D457,ADJ!A$1:A$500,0),MATCH(PAYROLL!EJ$2,ADJ!$2:$2,0)),0)</f>
        <v/>
      </c>
      <c r="EK457">
        <f>SUM(DZ457:EJ457)</f>
        <v/>
      </c>
    </row>
    <row r="458">
      <c r="A458" t="n">
        <v>456</v>
      </c>
      <c r="B458" t="inlineStr">
        <is>
          <t>Phạm Thị Lan Anh</t>
        </is>
      </c>
      <c r="D458" t="inlineStr">
        <is>
          <t>159816-02</t>
        </is>
      </c>
      <c r="S458">
        <f>IFERROR(INDEX(PIS!$A$1:$BZ$1000,MATCH($D458,PIS!C$1:C$500,0),MATCH("Lương CB tháng trước",PIS!$1:$1,0)),0)</f>
        <v/>
      </c>
      <c r="T458">
        <f>IFERROR(INDEX(PIS!$A$1:$BZ$1000,MATCH($D458,PIS!C$1:C$500,0),MATCH("Lương CB hiện tại",PIS!$1:$1,0)),0)</f>
        <v/>
      </c>
      <c r="U458">
        <f>IFERROR(INDEX(PIS!$A$1:$BZ$1000,MATCH($D458,PIS!C$1:C$500,0),MATCH("Lương đóng BHBB",PIS!$1:$1,0)),0)</f>
        <v/>
      </c>
      <c r="V458">
        <f>IFERROR(INDEX(PIS!$A$1:$BZ$1000,MATCH($D458,PIS!C$1:C$500,0),MATCH(V$2,PIS!$2:$2,0)),0)</f>
        <v/>
      </c>
      <c r="W458">
        <f>IFERROR(INDEX(PIS!$A$1:$BZ$1000,MATCH($D458,PIS!C$1:C$500,0),MATCH(W$2,PIS!$2:$2,0)),0)</f>
        <v/>
      </c>
      <c r="X458">
        <f>IFERROR(INDEX(PIS!$A$1:$BZ$1000,MATCH($D458,PIS!C$1:C$500,0),MATCH(X$2,PIS!$2:$2,0)),0)</f>
        <v/>
      </c>
      <c r="Y458">
        <f>IFERROR(INDEX(PIS!$A$1:$BZ$1000,MATCH($D458,PIS!C$1:C$500,0),MATCH(Y$2,PIS!$2:$2,0)),0)</f>
        <v/>
      </c>
      <c r="Z458">
        <f>IFERROR(INDEX(PIS!$A$1:$BZ$1000,MATCH($D458,PIS!C$1:C$500,0),MATCH(Z$2,PIS!$2:$2,0)),0)</f>
        <v/>
      </c>
      <c r="AA458">
        <f>IFERROR(INDEX(PIS!$A$1:$BZ$1000,MATCH($D458,PIS!C$1:C$500,0),MATCH(AA$2,PIS!$2:$2,0)),0)</f>
        <v/>
      </c>
      <c r="AB458">
        <f>IFERROR(INDEX(PIS!$A$1:$BZ$1000,MATCH($D458,PIS!C$1:C$500,0),MATCH(AB$2,PIS!$2:$2,0)),0)</f>
        <v/>
      </c>
      <c r="AC458">
        <f>SUM(V458:AB458)</f>
        <v/>
      </c>
      <c r="AD458">
        <f>IFERROR(INDEX(TIMESHEET!$A$1:$AI$5000,MATCH($D458,TIMESHEET!A$1:A$500,0),MATCH("T100",TIMESHEET!$2:$2,0))-2,0)</f>
        <v/>
      </c>
      <c r="AE458">
        <f>IFERROR(INDEX(TIMESHEET!$A$1:$AI$5000,MATCH($D458,TIMESHEET!A$1:A$500,0),MATCH("T202",TIMESHEET!$2:$2,0)),0)</f>
        <v/>
      </c>
      <c r="AF458">
        <f>IFERROR(INDEX(TIMESHEET!$A$1:$AI$5000,MATCH($D458,TIMESHEET!A$1:A$500,0),MATCH("T302",TIMESHEET!$2:$2,0)),0)</f>
        <v/>
      </c>
      <c r="AG458">
        <f>IFERROR(INDEX(TIMESHEET!$A$1:$AI$5000,MATCH($D458,TIMESHEET!A$1:A$500,0),MATCH("T406",TIMESHEET!$2:$2,0)),0)</f>
        <v/>
      </c>
      <c r="AH458">
        <f>AE458+AG458</f>
        <v/>
      </c>
      <c r="AI458">
        <f>IFERROR(INDEX(TIMESHEET!$A$1:$AI$5000,MATCH($D458,TIMESHEET!A$1:A$500,0),MATCH("T701",TIMESHEET!$2:$2,0)),0)</f>
        <v/>
      </c>
      <c r="AJ458">
        <f>IFERROR(INDEX(TIMESHEET!$A$1:$AI$5000,MATCH($D458,TIMESHEET!B$1:B$500,0),MATCH("T320",TIMESHEET!$2:$2,0)),0)</f>
        <v/>
      </c>
      <c r="AK458">
        <f>IFERROR(IF(LEFT(INDEX(PIS!O$1:O$500,MATCH(D458,PIS!C$1:C$500)),1)="M",T458/AD458*SUM(AE458:AG458),T458*AD458),0)</f>
        <v/>
      </c>
      <c r="AL458">
        <f>IFERROR(INDEX(ADJ!$A$1:$BZ$1000,MATCH(PAYROLL!D458,ADJ!A$1:A$500,0),MATCH(PAYROLL!AL$2,ADJ!$2:$2,0)),0)</f>
        <v/>
      </c>
      <c r="AM458">
        <f>SUM(AK458:AL458)</f>
        <v/>
      </c>
      <c r="AN458">
        <f>IFERROR(ROUND(V458/$AD458*$AH458,0),0)</f>
        <v/>
      </c>
      <c r="AO458">
        <f>IFERROR(ROUND(W458/$AD458*$AH458,0),0)</f>
        <v/>
      </c>
      <c r="AP458">
        <f>IFERROR(ROUND(X458/$AD458*$AE458,0),0)</f>
        <v/>
      </c>
      <c r="AQ458">
        <f>IFERROR(ROUND(Y458/$AD458*$AH458,0),0)</f>
        <v/>
      </c>
      <c r="AR458">
        <f>IFERROR(ROUND(Z458/$AD458*$AH458,0),0)</f>
        <v/>
      </c>
      <c r="AS458">
        <f>IFERROR(ROUND(AA458/$AD458*$AH458,0),0)</f>
        <v/>
      </c>
      <c r="AT458">
        <f>IFERROR(IF((AE458+AF458+AG458)&gt;13,AB458,ROUND(AB458/AD458*AH458,0)),0)</f>
        <v/>
      </c>
      <c r="AU458">
        <f>IFERROR(INDEX(ADJ!$A$1:$BZ$1000,MATCH(PAYROLL!D458,ADJ!A$1:A$500,0),MATCH(PAYROLL!AU$2,ADJ!$2:$2,0)),0)</f>
        <v/>
      </c>
      <c r="AV458">
        <f>ROUND(SUM(AN458:AU458),0)</f>
        <v/>
      </c>
      <c r="AW458">
        <f>IFERROR(INDEX(TIMESHEET!$A$1:$AI$5000,MATCH(PAYROLL!D458,TIMESHEET!A$1:A$500,0),MATCH("T620",TIMESHEET!$2:$2,0)),0)</f>
        <v/>
      </c>
      <c r="AX458">
        <f>IFERROR(INDEX(TIMESHEET!$A$1:$AI$5000,MATCH(PAYROLL!D458,TIMESHEET!A$1:A$500,0),MATCH("T601",TIMESHEET!$2:$2,0)),0)</f>
        <v/>
      </c>
      <c r="AY458">
        <f>IFERROR(INDEX(TIMESHEET!$A$1:$AI$5000,MATCH(PAYROLL!D458,TIMESHEET!A$1:A$500,0),MATCH("T602",TIMESHEET!$2:$2,0)),0)</f>
        <v/>
      </c>
      <c r="AZ458">
        <f>IFERROR(INDEX(TIMESHEET!$A$1:$AI$5000,MATCH(PAYROLL!D458,TIMESHEET!A$1:A$500,0),MATCH("T603",TIMESHEET!$2:$2,0)),0)</f>
        <v/>
      </c>
      <c r="BA458">
        <f>IFERROR(INDEX(TIMESHEET!$A$1:$AI$5000,MATCH(PAYROLL!D458,TIMESHEET!A$1:A$500,0),MATCH("T611",TIMESHEET!$2:$2,0)),0)</f>
        <v/>
      </c>
      <c r="BB458">
        <f>IFERROR(INDEX(TIMESHEET!$A$1:$AI$5000,MATCH(PAYROLL!D458,TIMESHEET!A$1:A$500,0),MATCH("T612",TIMESHEET!$2:$2,0)),0)</f>
        <v/>
      </c>
      <c r="BC458">
        <f>IFERROR(INDEX(TIMESHEET!$A$1:$AI$5000,MATCH(PAYROLL!D458,TIMESHEET!A$1:A$500,0),MATCH("T613",TIMESHEET!$2:$2,0)),0)</f>
        <v/>
      </c>
      <c r="BD458">
        <f>IFERROR(INDEX(TIMESHEET!$A$1:$AI$5000,MATCH(PAYROLL!D458,TIMESHEET!A$1:A$500,0),MATCH("T500",TIMESHEET!$2:$2,0)),0)</f>
        <v/>
      </c>
      <c r="BE458">
        <f>IFERROR(IF(LEFT(INDEX(PIS!O$1:O$500,MATCH(D458,PIS!C$1:C$500)),1)="M",T458/AD458/8*(AW458+AX458*1.5+AY458*2+AZ458*3+BA458*2.1+BB458*2.7+BC458*3.9+BD458*0.3),T458/8*(AW458+AX458*1.5+AY458*2+AZ458*3+BA458*2.1+BB458*2.7+BC458*3.9+BD458*0.3)),0)</f>
        <v/>
      </c>
      <c r="BF458">
        <f>IFERROR(INDEX(ADJ!$A$1:$BZ$1000,MATCH(PAYROLL!$D458,ADJ!A$1:A$500,0),MATCH(PAYROLL!BF$2,ADJ!$2:$2,0)),0)</f>
        <v/>
      </c>
      <c r="BG458">
        <f>IFERROR(INDEX(ADJ!$A$1:$BZ$1000,MATCH(PAYROLL!D458,ADJ!A$1:A$500,0),MATCH(PAYROLL!BG$2,ADJ!$2:$2,0)),0)</f>
        <v/>
      </c>
      <c r="BH458">
        <f>IFERROR(INDEX(ADJ!$A$1:$BZ$1000,MATCH(PAYROLL!D458,ADJ!A$1:A$500,0),MATCH(PAYROLL!BH$2,ADJ!$2:$2,0)),0)</f>
        <v/>
      </c>
      <c r="BI458">
        <f>IFERROR(INDEX(ADJ!$A$1:$BZ$1000,MATCH(PAYROLL!D458,ADJ!A$1:A$500,0),MATCH(PAYROLL!BI$2,ADJ!$2:$2,0)),0)</f>
        <v/>
      </c>
      <c r="BJ458">
        <f>IFERROR(INDEX(ADJ!$A$1:$BZ$1000,MATCH(PAYROLL!D458,ADJ!A$1:A$500,0),MATCH(PAYROLL!BJ$2,ADJ!$2:$2,0)),0)</f>
        <v/>
      </c>
      <c r="BK458">
        <f>SUM(BF458:BJ458)</f>
        <v/>
      </c>
      <c r="BL458">
        <f>IFERROR(INDEX(ADJ!$A$1:$BZ$1000,MATCH(PAYROLL!D458,ADJ!A$1:A$500,0),MATCH(PAYROLL!BL$2,ADJ!$2:$2,0)),0)</f>
        <v/>
      </c>
      <c r="BM458">
        <f>IFERROR(INDEX(ADJ!$A$1:$BZ$1000,MATCH(PAYROLL!D458,ADJ!A$1:A$500,0),MATCH(PAYROLL!BM$2,ADJ!$2:$2,0)),0)</f>
        <v/>
      </c>
      <c r="BN458">
        <f>IFERROR(INDEX(ADJ!$A$1:$BZ$1000,MATCH(PAYROLL!D458,ADJ!A$1:A$500,0),MATCH(PAYROLL!BN$2,ADJ!$2:$2,0)),0)</f>
        <v/>
      </c>
      <c r="BO458">
        <f>IFERROR(INDEX(ADJ!$A$1:$BZ$1000,MATCH(PAYROLL!D458,ADJ!A$1:A$500,0),MATCH(PAYROLL!BO$2,ADJ!$2:$2,0)),0)</f>
        <v/>
      </c>
      <c r="BP458">
        <f>SUM(AM458,AV458,BE458,BK458,BL458:BO458)</f>
        <v/>
      </c>
      <c r="BQ458">
        <f>BO458</f>
        <v/>
      </c>
      <c r="BR458">
        <f>IFERROR(ROUND(IF(LEFT(INDEX(PIS!O$1:O$500,MATCH(D458,PIS!C$1:C$500)),1)="D",T458/8*(BD458*0.3),IF(LEFT(INDEX(PIS!O$1:O$500,MATCH(D458,PIS!C$1:C$500)),1)="H",T458*($BD458*0.3),T458/$AD458/8*($BD458*0.3))),0),0)</f>
        <v/>
      </c>
      <c r="BS458">
        <f>IF(AP458&lt;1,0,MIN(AP458,730000))</f>
        <v/>
      </c>
      <c r="BT458">
        <f>IFERROR(ROUND((BE458-SUM(AW458:BC458)*T458/AD458/8),0)-BR458,0)</f>
        <v/>
      </c>
      <c r="BU458">
        <f>AO458</f>
        <v/>
      </c>
      <c r="BV458">
        <f>SUM(BQ458:BU458)</f>
        <v/>
      </c>
      <c r="BW458">
        <f>BP458-BV458</f>
        <v/>
      </c>
      <c r="BX458">
        <f>IFERROR(IF(RIGHT(INDEX(PIS!O$1:O$500,MATCH(D458,PIS!C$1:C$500)),5)="Gross",MIN(U458+V458,VLOOKUP("R700",TSC!B:C,2,0)*VLOOKUP("R101",TSC!B:C,2,0))*VLOOKUP("R701",TSC!B:C,2,0)%,0),0)</f>
        <v/>
      </c>
      <c r="BY458">
        <f>IFERROR(IF(RIGHT(INDEX(PIS!O$1:O$500,MATCH(D458,PIS!C$1:C$500)),5)="Gross",MIN(U458+V458,VLOOKUP("R700",TSC!B:C,2,0)*VLOOKUP("R101",TSC!B:C,2,0))*VLOOKUP("T704",TSC!B:C,2,0)%,0),0)</f>
        <v/>
      </c>
      <c r="BZ458">
        <f>IFERROR(IF(RIGHT(INDEX(PIS!O$1:O$500,MATCH(D458,PIS!C$1:C$500)),5)="Gross",MIN(U458+V458,VLOOKUP("R700",TSC!B:C,2,0)*VLOOKUP("1",TSC!F:G,2,0))*VLOOKUP("T705",TSC!B:C,2,0)%,0),0)</f>
        <v/>
      </c>
      <c r="CA458">
        <f>IFERROR(INDEX(ADJ!$A$1:$BZ$1000,MATCH(PAYROLL!D458,ADJ!A$1:A$500,0),MATCH(PAYROLL!CA$2,ADJ!$2:$2,0)),0)</f>
        <v/>
      </c>
      <c r="CB458">
        <f>IFERROR(INDEX(ADJ!$A$1:$BZ$1000,MATCH(PAYROLL!D458,ADJ!A$1:A$500,0),MATCH(PAYROLL!CB$2,ADJ!$2:$2,0)),0)</f>
        <v/>
      </c>
      <c r="CC458">
        <f>SUM(BX458:CB458)</f>
        <v/>
      </c>
      <c r="CD458">
        <f>IFERROR(INDEX(PIS!$A$1:$BZ$1000,MATCH(PAYROLL!D458,PIS!C$1:C$500,0),MATCH(PAYROLL!CD$1,PIS!$1:$1,0)),0)</f>
        <v/>
      </c>
      <c r="CE458">
        <f>IFERROR(IF(OR(INDEX(PIS!P$1:P$500,MATCH(D458,PIS!C$1:C$500,0))="LT2",INDEX(PIS!P$1:P$500,MATCH(D458,PIS!C$1:C$500,0))="P10"),0,SUM(CC458,CD458*VLOOKUP("R601",TSC!B:C,2,0),VLOOKUP("R602",TSC!B:C,2,0))),0)</f>
        <v/>
      </c>
      <c r="CF458">
        <f>MAX(BW458-CE458,0)</f>
        <v/>
      </c>
      <c r="CG458">
        <f>IFERROR(IF(OR(RIGHT(INDEX(PIS!P$1:P$500,MATCH(D458,PIS!C$1:C$500)),5)="P10",RIGHT(INDEX(PIS!P$1:P$500,MATCH(D458,PIS!C$1:C$500)),5)="CK"),0,IF(CF458&lt;=5000000,CF458*5%,IF(CF458&lt;=10000000,CF458*10%-250000,IF(CF458&lt;=18000000,CF458*15%-750000,IF(CF458&lt;=32000000,CF458*20%-1650000,IF(CF458&lt;=52000000,CF458*25%-3250000,IF(CF458&lt;=80000000,BH458*30%-5850000,CF458*35%-9850000))))))),0)</f>
        <v/>
      </c>
      <c r="CH458">
        <f>IFERROR(IF(OR(INDEX(PIS!P$1:P$500,MATCH(D458,PIS!C$1:C$500))="LT",INDEX(PIS!P$1:P$500,MATCH(D458,PIS!C$1:C$500))="CK"),0,IF(CF458&lt;2000000,0,CF458*10%)),0)</f>
        <v/>
      </c>
      <c r="CI458">
        <f>IFERROR(INDEX(ADJ!$A$1:$BZ$1000,MATCH(PAYROLL!D458,ADJ!A$1:A$500,0),MATCH(PAYROLL!CI$2,ADJ!$2:$2,0)),0)</f>
        <v/>
      </c>
      <c r="CJ458">
        <f>IFERROR(INDEX(ADJ!$A$1:$BZ$1000,MATCH(PAYROLL!D458,ADJ!A$1:A$500,0),MATCH(PAYROLL!CJ$2,ADJ!$2:$2,0)),0)</f>
        <v/>
      </c>
      <c r="CK458">
        <f>IFERROR(INDEX(ADJ!$A$1:$BZ$1000,MATCH(PAYROLL!D458,ADJ!A$1:A$500,0),MATCH(PAYROLL!CK$2,ADJ!$2:$2,0)),0)</f>
        <v/>
      </c>
      <c r="CL458">
        <f>SUM(CG458:CK458)</f>
        <v/>
      </c>
      <c r="CM458">
        <f>ROUND(SUM(CH458:CK458),0)</f>
        <v/>
      </c>
      <c r="CN458">
        <f>IFERROR(INDEX(CSDA!D$1:D$500,MATCH($CN$2,CSDA!C$1:C$500,0))*INDEX(PIS!V$1:V$500,MATCH(D458,PIS!C$1:C$500))+INDEX(ADJ!$A$1:$BZ$1000,MATCH(PAYROLL!D458,ADJ!A$1:A$500,0),MATCH(PAYROLL!CN$2,ADJ!$2:$2,0)),0)</f>
        <v/>
      </c>
      <c r="CO458">
        <f>IFERROR(INDEX(ADJ!$A$1:$BZ$1000,MATCH(PAYROLL!D458,ADJ!A$1:A$500,0),MATCH(PAYROLL!CO$2,ADJ!$2:$2,0)),0)</f>
        <v/>
      </c>
      <c r="CP458">
        <f>IFERROR(INDEX(ADJ!$A$1:$BZ$1000,MATCH(PAYROLL!D458,ADJ!A$1:A$500,0),MATCH(PAYROLL!CP$2,ADJ!$2:$2,0)),0)</f>
        <v/>
      </c>
      <c r="CQ458">
        <f>BP458-CL458-CI458-CM458-CN458-CO458-CP458-CC458</f>
        <v/>
      </c>
      <c r="CR458">
        <f>IFERROR(IF(RIGHT(INDEX(PIS!O$1:O$500,MATCH(D458,PIS!C$1:C$500,0)),5)="Gross",MIN(U458+V458,VLOOKUP("R700",TSC!B:C,2,0)*VLOOKUP("R101",TSC!B:C,2,0))*(VLOOKUP("T711",TSC!B:C,2,0)+VLOOKUP("T712",TSC!B:C,2,0))%,MIN(T458+V458,VLOOKUP("R700",TSC!B:C,2,0)*VLOOKUP("R101",TSC!B:C,2,0))*(VLOOKUP("T711",TSC!B:C,2,0)+VLOOKUP("T712",TSC!B:C,2,0)+VLOOKUP("R701",TSC!B:C,2,0))%),0)</f>
        <v/>
      </c>
      <c r="CS458">
        <f>IFERROR(IF(RIGHT(INDEX(PIS!O$1:O$500,MATCH(D458,PIS!C$1:C$500,0)),5)="Gross",MIN(U458+V458,VLOOKUP("R700",TSC!B:C,2,0)*VLOOKUP("R101",TSC!B:C,2,0))*(VLOOKUP("T714",TSC!B:C,2,0))%,MIN(T458+V458,VLOOKUP("R700",TSC!B:C,2,0)*VLOOKUP("R101",TSC!B:C,2,0))*(VLOOKUP("T704",TSC!B:C,2,0)+VLOOKUP("T714",TSC!B:C,2,0))%),0)</f>
        <v/>
      </c>
      <c r="CT458">
        <f>IFERROR(IF(RIGHT(INDEX(PIS!O$1:O$500,MATCH(D458,PIS!C$1:C$500,0)),5)="Gross",MIN(U458+V458,VLOOKUP("R700",TSC!B:C,2,0)*VLOOKUP("R101",TSC!B:C,2,0))*VLOOKUP("T705",TSC!B:C,2,0)%,MIN(T458+V458,VLOOKUP("R700",TSC!B:C,2,0)*VLOOKUP("R101",TSC!B:C,2,0))*VLOOKUP("T705",TSC!B:C,2,0)%),0)</f>
        <v/>
      </c>
      <c r="CU458">
        <f>IFERROR(IF(RIGHT(INDEX(PIS!O$1:O$500,MATCH(D458,PIS!C$1:C$500,0)),5)="Gross",MIN(U458+V458,VLOOKUP("R700",TSC!B:C,2,0)*VLOOKUP("R101",TSC!B:C,2,0))*(VLOOKUP("T713",TSC!B:C,2,0))%,MIN(T458+V458,VLOOKUP("R700",TSC!B:C,2,0)*VLOOKUP("R101",TSC!B:C,2,0))*(VLOOKUP("T713",TSC!B:C,2,0))%),0)</f>
        <v/>
      </c>
      <c r="CV458">
        <f>IFERROR(INDEX(ADJ!$A$1:$BZ$1000,MATCH(PAYROLL!D458,ADJ!A$1:A$500,0),MATCH(PAYROLL!CV$2,ADJ!$2:$2,0)),0)</f>
        <v/>
      </c>
      <c r="CW458">
        <f>IFERROR(INDEX(ADJ!$A$1:$BZ$1000,MATCH(PAYROLL!D458,ADJ!A$1:A$500,0),MATCH(PAYROLL!CW$2,ADJ!$2:$2,0)),0)</f>
        <v/>
      </c>
      <c r="CX458">
        <f>SUM(CR458:CW458)</f>
        <v/>
      </c>
      <c r="CY458">
        <f>ROUND(IF(CR458&gt;0,T458+V458*VLOOKUP("R202",TSC!$B$1:$C$500,2,0),0),0)</f>
        <v/>
      </c>
      <c r="CZ458">
        <f>IFERROR(INDEX(CSDA!D$1:D$500,MATCH($CZ$2,CSDA!C$1:C$500,0)),0)</f>
        <v/>
      </c>
      <c r="DA458">
        <f>ROUND(T458*0.7%,0)</f>
        <v/>
      </c>
      <c r="DB458">
        <f>ROUND(T458/12,0)</f>
        <v/>
      </c>
      <c r="DC458">
        <f ref="DC458" t="array">IFERROR(INDEX(CSDA!D$1:D$500,MATCH("Trích giữ"&amp;PAYROLL!DC$2,CSDA!A$1:A$500&amp;CSDA!C$1:C$500,0)),0)</f>
        <v/>
      </c>
      <c r="DD458">
        <f ref="DD458" t="array">IFERROR(INDEX(CSDA!D$1:D$500,MATCH("Trích giữ"&amp;PAYROLL!DD$2,CSDA!A$1:A$500&amp;CSDA!C$1:C$500,0)),0)</f>
        <v/>
      </c>
      <c r="DE458">
        <f ref="DE458" t="array">IFERROR(INDEX(CSDA!D$1:D$500,MATCH("Trích giữ"&amp;PAYROLL!DE$2,CSDA!A$1:A$500&amp;CSDA!C$1:C$500,0)),0)</f>
        <v/>
      </c>
      <c r="DF458">
        <f>IFERROR(INDEX(CSDA!D$1:D$500,MATCH(PAYROLL!DF$2,CSDA!C$1:C$500,0)),0)</f>
        <v/>
      </c>
      <c r="DG458">
        <f ref="DG458" t="array">IFERROR(INDEX(CSDA!D$1:D$500,MATCH("Trích giữ"&amp;PAYROLL!DG$2,CSDA!A$1:A$500&amp;CSDA!C$1:C$500,0)),0)</f>
        <v/>
      </c>
      <c r="DH458">
        <f>ROUND(T458/26,0)</f>
        <v/>
      </c>
      <c r="DI458">
        <f ref="DI458" t="array">IFERROR(INDEX(CSDA!D$1:D$500,MATCH("Trích giữ"&amp;PAYROLL!DI$2,CSDA!A$1:A$500&amp;CSDA!C$1:C$500,0)),0)</f>
        <v/>
      </c>
      <c r="DJ458">
        <f>IF(U458=0,T458*21.5%-BL458,0)</f>
        <v/>
      </c>
      <c r="DK458">
        <f ref="DK458" t="array">IFERROR(INDEX(CSDA!D$1:D$500,MATCH("Trích giữ"&amp;PAYROLL!DK$2,CSDA!A$1:A$500&amp;CSDA!C$1:C$500,0)),0)</f>
        <v/>
      </c>
      <c r="DL458">
        <f>IFERROR(INDEX(CSDA!D$1:D$500,MATCH(PAYROLL!DL$2,CSDA!C$1:C$500,0))/12,0)</f>
        <v/>
      </c>
      <c r="DM458">
        <f>SUM(DB458:DL458)</f>
        <v/>
      </c>
      <c r="DN458">
        <f>IFERROR(INDEX(ADJ!$A$1:$BZ$1000,MATCH(PAYROLL!D458,ADJ!A$1:A$500,0),MATCH(PAYROLL!DN$2,ADJ!$2:$2,0)),0)</f>
        <v/>
      </c>
      <c r="DO458">
        <f>IFERROR(SUM(BP458,DM458:DN458,CX458:DA458)-DT458,0)</f>
        <v/>
      </c>
      <c r="DP458">
        <f ref="DP458" t="array">SUM(BW458*IFERROR(INDEX(CSDA!D$1:D$500,MATCH(BW$2,CSDA!C$1:C$500,0)),0)%,CX458*IFERROR(INDEX(CSDA!D$1:D$500,MATCH(CX$2,CSDA!C$1:C$500,0)),0)%,DA458*IFERROR(INDEX(CSDA!D$1:D$500,MATCH(DA$2,CSDA!C$1:C$500,0)),0)%,DB458*IFERROR(INDEX(CSDA!D$1:D$500,MATCH(DB$2,CSDA!C$1:C$500,0)),0)%,DF458*IFERROR(INDEX(CSDA!D$1:D$500,MATCH("Phí dịch vụ"&amp;PAYROLL!DF$2,CSDA!A$1:A$500&amp;CSDA!C$1:C$500,0)),0)%,DC458*IFERROR(INDEX(CSDA!D$1:D$500,MATCH("Phí dịch vụ"&amp;PAYROLL!DC$2,CSDA!A$1:A$500&amp;CSDA!C$1:C$500,0)),0)%,DH458*IFERROR(INDEX(CSDA!D$1:D$500,MATCH("Phí dịch vụ"&amp;PAYROLL!DH$2,CSDA!A$1:A$500&amp;CSDA!C$1:C$500,0)),0)%,DJ458*IFERROR(INDEX(CSDA!D$1:D$500,MATCH("Phí dịch vụ"&amp;PAYROLL!DJ$2,CSDA!A$1:A$500&amp;CSDA!C$1:C$500,0)),0)%,BN458*IFERROR(INDEX(CSDA!D$1:D$500,MATCH(BN$2,CSDA!C$1:C$500,0)),0)%)-BN458*7%</f>
        <v/>
      </c>
      <c r="DQ458">
        <f>IFERROR(INDEX(ADJ!$A$1:$BZ$1000,MATCH(PAYROLL!D458,ADJ!A$1:A$500,0),MATCH(PAYROLL!DQ$2,ADJ!$2:$2,0)),0)</f>
        <v/>
      </c>
      <c r="DR458">
        <f>IFERROR(INDEX(ADJ!$A$1:$BZ$1000,MATCH(PAYROLL!D458,ADJ!A$1:A$500,0),MATCH(PAYROLL!DR$2,ADJ!$2:$2,0)),0)</f>
        <v/>
      </c>
      <c r="DS458">
        <f>SUM(DP458:DR458)</f>
        <v/>
      </c>
      <c r="DT458">
        <f>EK458</f>
        <v/>
      </c>
      <c r="DU458">
        <f>SUM(DO458:DR458)</f>
        <v/>
      </c>
      <c r="DV458">
        <f>ROUND(DU458*0.1,0)</f>
        <v/>
      </c>
      <c r="DW458">
        <f>DU458+DV458</f>
        <v/>
      </c>
      <c r="DZ458">
        <f>IFERROR(INDEX(ADJ!$A$1:$BZ$1000,MATCH(PAYROLL!$D458,ADJ!A$1:A$500,0),MATCH(PAYROLL!DZ$2,ADJ!$2:$2,0)),0)</f>
        <v/>
      </c>
      <c r="EA458">
        <f>IFERROR(INDEX(ADJ!$A$1:$BZ$1000,MATCH(PAYROLL!$D458,ADJ!A$1:A$500,0),MATCH(PAYROLL!EA$2,ADJ!$2:$2,0)),0)</f>
        <v/>
      </c>
      <c r="EB458">
        <f>IFERROR(INDEX(ADJ!$A$1:$BZ$1000,MATCH(PAYROLL!$D458,ADJ!A$1:A$500,0),MATCH(PAYROLL!EB$2,ADJ!$2:$2,0)),0)</f>
        <v/>
      </c>
      <c r="EC458">
        <f>IFERROR(INDEX(ADJ!$A$1:$BZ$1000,MATCH(PAYROLL!$D458,ADJ!A$1:A$500,0),MATCH(PAYROLL!EC$2,ADJ!$2:$2,0)),0)</f>
        <v/>
      </c>
      <c r="ED458">
        <f>IFERROR(INDEX(ADJ!$A$1:$BZ$1000,MATCH(PAYROLL!$D458,ADJ!A$1:A$500,0),MATCH(PAYROLL!ED$2,ADJ!$2:$2,0)),0)</f>
        <v/>
      </c>
      <c r="EE458">
        <f>IFERROR(INDEX(ADJ!$A$1:$BZ$1000,MATCH(PAYROLL!$D458,ADJ!A$1:A$500,0),MATCH(PAYROLL!EE$2,ADJ!$2:$2,0)),0)</f>
        <v/>
      </c>
      <c r="EF458">
        <f>IFERROR(INDEX(ADJ!$A$1:$BZ$1000,MATCH(PAYROLL!$D458,ADJ!A$1:A$500,0),MATCH(PAYROLL!EF$2,ADJ!$2:$2,0)),0)</f>
        <v/>
      </c>
      <c r="EG458">
        <f>IFERROR(INDEX(ADJ!$A$1:$BZ$1000,MATCH(PAYROLL!$D458,ADJ!A$1:A$500,0),MATCH(PAYROLL!EG$2,ADJ!$2:$2,0)),0)</f>
        <v/>
      </c>
      <c r="EH458">
        <f>IFERROR(INDEX(ADJ!$A$1:$BZ$1000,MATCH(PAYROLL!$D458,ADJ!A$1:A$500,0),MATCH(PAYROLL!EH$2,ADJ!$2:$2,0)),0)</f>
        <v/>
      </c>
      <c r="EI458">
        <f>IFERROR(INDEX(ADJ!$A$1:$BZ$1000,MATCH(PAYROLL!D458,ADJ!A$1:A$500,0),MATCH(PAYROLL!EI$2,ADJ!$2:$2,0)),0)</f>
        <v/>
      </c>
      <c r="EJ458">
        <f>IFERROR(INDEX(ADJ!$A$1:$BZ$1000,MATCH(PAYROLL!$D458,ADJ!A$1:A$500,0),MATCH(PAYROLL!EJ$2,ADJ!$2:$2,0)),0)</f>
        <v/>
      </c>
      <c r="EK458">
        <f>SUM(DZ458:EJ458)</f>
        <v/>
      </c>
    </row>
    <row r="459">
      <c r="A459" t="n">
        <v>457</v>
      </c>
      <c r="B459" t="inlineStr">
        <is>
          <t>Vàng Thị Mai Phương</t>
        </is>
      </c>
      <c r="D459" t="inlineStr">
        <is>
          <t>159814-02</t>
        </is>
      </c>
      <c r="S459">
        <f>IFERROR(INDEX(PIS!$A$1:$BZ$1000,MATCH($D459,PIS!C$1:C$500,0),MATCH("Lương CB tháng trước",PIS!$1:$1,0)),0)</f>
        <v/>
      </c>
      <c r="T459">
        <f>IFERROR(INDEX(PIS!$A$1:$BZ$1000,MATCH($D459,PIS!C$1:C$500,0),MATCH("Lương CB hiện tại",PIS!$1:$1,0)),0)</f>
        <v/>
      </c>
      <c r="U459">
        <f>IFERROR(INDEX(PIS!$A$1:$BZ$1000,MATCH($D459,PIS!C$1:C$500,0),MATCH("Lương đóng BHBB",PIS!$1:$1,0)),0)</f>
        <v/>
      </c>
      <c r="V459">
        <f>IFERROR(INDEX(PIS!$A$1:$BZ$1000,MATCH($D459,PIS!C$1:C$500,0),MATCH(V$2,PIS!$2:$2,0)),0)</f>
        <v/>
      </c>
      <c r="W459">
        <f>IFERROR(INDEX(PIS!$A$1:$BZ$1000,MATCH($D459,PIS!C$1:C$500,0),MATCH(W$2,PIS!$2:$2,0)),0)</f>
        <v/>
      </c>
      <c r="X459">
        <f>IFERROR(INDEX(PIS!$A$1:$BZ$1000,MATCH($D459,PIS!C$1:C$500,0),MATCH(X$2,PIS!$2:$2,0)),0)</f>
        <v/>
      </c>
      <c r="Y459">
        <f>IFERROR(INDEX(PIS!$A$1:$BZ$1000,MATCH($D459,PIS!C$1:C$500,0),MATCH(Y$2,PIS!$2:$2,0)),0)</f>
        <v/>
      </c>
      <c r="Z459">
        <f>IFERROR(INDEX(PIS!$A$1:$BZ$1000,MATCH($D459,PIS!C$1:C$500,0),MATCH(Z$2,PIS!$2:$2,0)),0)</f>
        <v/>
      </c>
      <c r="AA459">
        <f>IFERROR(INDEX(PIS!$A$1:$BZ$1000,MATCH($D459,PIS!C$1:C$500,0),MATCH(AA$2,PIS!$2:$2,0)),0)</f>
        <v/>
      </c>
      <c r="AB459">
        <f>IFERROR(INDEX(PIS!$A$1:$BZ$1000,MATCH($D459,PIS!C$1:C$500,0),MATCH(AB$2,PIS!$2:$2,0)),0)</f>
        <v/>
      </c>
      <c r="AC459">
        <f>SUM(V459:AB459)</f>
        <v/>
      </c>
      <c r="AD459">
        <f>IFERROR(INDEX(TIMESHEET!$A$1:$AI$5000,MATCH($D459,TIMESHEET!A$1:A$500,0),MATCH("T100",TIMESHEET!$2:$2,0))-2,0)</f>
        <v/>
      </c>
      <c r="AE459">
        <f>IFERROR(INDEX(TIMESHEET!$A$1:$AI$5000,MATCH($D459,TIMESHEET!A$1:A$500,0),MATCH("T202",TIMESHEET!$2:$2,0)),0)</f>
        <v/>
      </c>
      <c r="AF459">
        <f>IFERROR(INDEX(TIMESHEET!$A$1:$AI$5000,MATCH($D459,TIMESHEET!A$1:A$500,0),MATCH("T302",TIMESHEET!$2:$2,0)),0)</f>
        <v/>
      </c>
      <c r="AG459">
        <f>IFERROR(INDEX(TIMESHEET!$A$1:$AI$5000,MATCH($D459,TIMESHEET!A$1:A$500,0),MATCH("T406",TIMESHEET!$2:$2,0)),0)</f>
        <v/>
      </c>
      <c r="AH459">
        <f>AE459+AG459</f>
        <v/>
      </c>
      <c r="AI459">
        <f>IFERROR(INDEX(TIMESHEET!$A$1:$AI$5000,MATCH($D459,TIMESHEET!A$1:A$500,0),MATCH("T701",TIMESHEET!$2:$2,0)),0)</f>
        <v/>
      </c>
      <c r="AJ459">
        <f>IFERROR(INDEX(TIMESHEET!$A$1:$AI$5000,MATCH($D459,TIMESHEET!B$1:B$500,0),MATCH("T320",TIMESHEET!$2:$2,0)),0)</f>
        <v/>
      </c>
      <c r="AK459">
        <f>IFERROR(IF(LEFT(INDEX(PIS!O$1:O$500,MATCH(D459,PIS!C$1:C$500)),1)="M",T459/AD459*SUM(AE459:AG459),T459*AD459),0)</f>
        <v/>
      </c>
      <c r="AL459">
        <f>IFERROR(INDEX(ADJ!$A$1:$BZ$1000,MATCH(PAYROLL!D459,ADJ!A$1:A$500,0),MATCH(PAYROLL!AL$2,ADJ!$2:$2,0)),0)</f>
        <v/>
      </c>
      <c r="AM459">
        <f>SUM(AK459:AL459)</f>
        <v/>
      </c>
      <c r="AN459">
        <f>IFERROR(ROUND(V459/$AD459*$AH459,0),0)</f>
        <v/>
      </c>
      <c r="AO459">
        <f>IFERROR(ROUND(W459/$AD459*$AH459,0),0)</f>
        <v/>
      </c>
      <c r="AP459">
        <f>IFERROR(ROUND(X459/$AD459*$AE459,0),0)</f>
        <v/>
      </c>
      <c r="AQ459">
        <f>IFERROR(ROUND(Y459/$AD459*$AH459,0),0)</f>
        <v/>
      </c>
      <c r="AR459">
        <f>IFERROR(ROUND(Z459/$AD459*$AH459,0),0)</f>
        <v/>
      </c>
      <c r="AS459">
        <f>IFERROR(ROUND(AA459/$AD459*$AH459,0),0)</f>
        <v/>
      </c>
      <c r="AT459">
        <f>IFERROR(IF((AE459+AF459+AG459)&gt;13,AB459,ROUND(AB459/AD459*AH459,0)),0)</f>
        <v/>
      </c>
      <c r="AU459">
        <f>IFERROR(INDEX(ADJ!$A$1:$BZ$1000,MATCH(PAYROLL!D459,ADJ!A$1:A$500,0),MATCH(PAYROLL!AU$2,ADJ!$2:$2,0)),0)</f>
        <v/>
      </c>
      <c r="AV459">
        <f>ROUND(SUM(AN459:AU459),0)</f>
        <v/>
      </c>
      <c r="AW459">
        <f>IFERROR(INDEX(TIMESHEET!$A$1:$AI$5000,MATCH(PAYROLL!D459,TIMESHEET!A$1:A$500,0),MATCH("T620",TIMESHEET!$2:$2,0)),0)</f>
        <v/>
      </c>
      <c r="AX459">
        <f>IFERROR(INDEX(TIMESHEET!$A$1:$AI$5000,MATCH(PAYROLL!D459,TIMESHEET!A$1:A$500,0),MATCH("T601",TIMESHEET!$2:$2,0)),0)</f>
        <v/>
      </c>
      <c r="AY459">
        <f>IFERROR(INDEX(TIMESHEET!$A$1:$AI$5000,MATCH(PAYROLL!D459,TIMESHEET!A$1:A$500,0),MATCH("T602",TIMESHEET!$2:$2,0)),0)</f>
        <v/>
      </c>
      <c r="AZ459">
        <f>IFERROR(INDEX(TIMESHEET!$A$1:$AI$5000,MATCH(PAYROLL!D459,TIMESHEET!A$1:A$500,0),MATCH("T603",TIMESHEET!$2:$2,0)),0)</f>
        <v/>
      </c>
      <c r="BA459">
        <f>IFERROR(INDEX(TIMESHEET!$A$1:$AI$5000,MATCH(PAYROLL!D459,TIMESHEET!A$1:A$500,0),MATCH("T611",TIMESHEET!$2:$2,0)),0)</f>
        <v/>
      </c>
      <c r="BB459">
        <f>IFERROR(INDEX(TIMESHEET!$A$1:$AI$5000,MATCH(PAYROLL!D459,TIMESHEET!A$1:A$500,0),MATCH("T612",TIMESHEET!$2:$2,0)),0)</f>
        <v/>
      </c>
      <c r="BC459">
        <f>IFERROR(INDEX(TIMESHEET!$A$1:$AI$5000,MATCH(PAYROLL!D459,TIMESHEET!A$1:A$500,0),MATCH("T613",TIMESHEET!$2:$2,0)),0)</f>
        <v/>
      </c>
      <c r="BD459">
        <f>IFERROR(INDEX(TIMESHEET!$A$1:$AI$5000,MATCH(PAYROLL!D459,TIMESHEET!A$1:A$500,0),MATCH("T500",TIMESHEET!$2:$2,0)),0)</f>
        <v/>
      </c>
      <c r="BE459">
        <f>IFERROR(IF(LEFT(INDEX(PIS!O$1:O$500,MATCH(D459,PIS!C$1:C$500)),1)="M",T459/AD459/8*(AW459+AX459*1.5+AY459*2+AZ459*3+BA459*2.1+BB459*2.7+BC459*3.9+BD459*0.3),T459/8*(AW459+AX459*1.5+AY459*2+AZ459*3+BA459*2.1+BB459*2.7+BC459*3.9+BD459*0.3)),0)</f>
        <v/>
      </c>
      <c r="BF459">
        <f>IFERROR(INDEX(ADJ!$A$1:$BZ$1000,MATCH(PAYROLL!$D459,ADJ!A$1:A$500,0),MATCH(PAYROLL!BF$2,ADJ!$2:$2,0)),0)</f>
        <v/>
      </c>
      <c r="BG459">
        <f>IFERROR(INDEX(ADJ!$A$1:$BZ$1000,MATCH(PAYROLL!D459,ADJ!A$1:A$500,0),MATCH(PAYROLL!BG$2,ADJ!$2:$2,0)),0)</f>
        <v/>
      </c>
      <c r="BH459">
        <f>IFERROR(INDEX(ADJ!$A$1:$BZ$1000,MATCH(PAYROLL!D459,ADJ!A$1:A$500,0),MATCH(PAYROLL!BH$2,ADJ!$2:$2,0)),0)</f>
        <v/>
      </c>
      <c r="BI459">
        <f>IFERROR(INDEX(ADJ!$A$1:$BZ$1000,MATCH(PAYROLL!D459,ADJ!A$1:A$500,0),MATCH(PAYROLL!BI$2,ADJ!$2:$2,0)),0)</f>
        <v/>
      </c>
      <c r="BJ459">
        <f>IFERROR(INDEX(ADJ!$A$1:$BZ$1000,MATCH(PAYROLL!D459,ADJ!A$1:A$500,0),MATCH(PAYROLL!BJ$2,ADJ!$2:$2,0)),0)</f>
        <v/>
      </c>
      <c r="BK459">
        <f>SUM(BF459:BJ459)</f>
        <v/>
      </c>
      <c r="BL459">
        <f>IFERROR(INDEX(ADJ!$A$1:$BZ$1000,MATCH(PAYROLL!D459,ADJ!A$1:A$500,0),MATCH(PAYROLL!BL$2,ADJ!$2:$2,0)),0)</f>
        <v/>
      </c>
      <c r="BM459">
        <f>IFERROR(INDEX(ADJ!$A$1:$BZ$1000,MATCH(PAYROLL!D459,ADJ!A$1:A$500,0),MATCH(PAYROLL!BM$2,ADJ!$2:$2,0)),0)</f>
        <v/>
      </c>
      <c r="BN459">
        <f>IFERROR(INDEX(ADJ!$A$1:$BZ$1000,MATCH(PAYROLL!D459,ADJ!A$1:A$500,0),MATCH(PAYROLL!BN$2,ADJ!$2:$2,0)),0)</f>
        <v/>
      </c>
      <c r="BO459">
        <f>IFERROR(INDEX(ADJ!$A$1:$BZ$1000,MATCH(PAYROLL!D459,ADJ!A$1:A$500,0),MATCH(PAYROLL!BO$2,ADJ!$2:$2,0)),0)</f>
        <v/>
      </c>
      <c r="BP459">
        <f>SUM(AM459,AV459,BE459,BK459,BL459:BO459)</f>
        <v/>
      </c>
      <c r="BQ459">
        <f>BO459</f>
        <v/>
      </c>
      <c r="BR459">
        <f>IFERROR(ROUND(IF(LEFT(INDEX(PIS!O$1:O$500,MATCH(D459,PIS!C$1:C$500)),1)="D",T459/8*(BD459*0.3),IF(LEFT(INDEX(PIS!O$1:O$500,MATCH(D459,PIS!C$1:C$500)),1)="H",T459*($BD459*0.3),T459/$AD459/8*($BD459*0.3))),0),0)</f>
        <v/>
      </c>
      <c r="BS459">
        <f>IF(AP459&lt;1,0,MIN(AP459,730000))</f>
        <v/>
      </c>
      <c r="BT459">
        <f>IFERROR(ROUND((BE459-SUM(AW459:BC459)*T459/AD459/8),0)-BR459,0)</f>
        <v/>
      </c>
      <c r="BU459">
        <f>AO459</f>
        <v/>
      </c>
      <c r="BV459">
        <f>SUM(BQ459:BU459)</f>
        <v/>
      </c>
      <c r="BW459">
        <f>BP459-BV459</f>
        <v/>
      </c>
      <c r="BX459">
        <f>IFERROR(IF(RIGHT(INDEX(PIS!O$1:O$500,MATCH(D459,PIS!C$1:C$500)),5)="Gross",MIN(U459+V459,VLOOKUP("R700",TSC!B:C,2,0)*VLOOKUP("R101",TSC!B:C,2,0))*VLOOKUP("R701",TSC!B:C,2,0)%,0),0)</f>
        <v/>
      </c>
      <c r="BY459">
        <f>IFERROR(IF(RIGHT(INDEX(PIS!O$1:O$500,MATCH(D459,PIS!C$1:C$500)),5)="Gross",MIN(U459+V459,VLOOKUP("R700",TSC!B:C,2,0)*VLOOKUP("R101",TSC!B:C,2,0))*VLOOKUP("T704",TSC!B:C,2,0)%,0),0)</f>
        <v/>
      </c>
      <c r="BZ459">
        <f>IFERROR(IF(RIGHT(INDEX(PIS!O$1:O$500,MATCH(D459,PIS!C$1:C$500)),5)="Gross",MIN(U459+V459,VLOOKUP("R700",TSC!B:C,2,0)*VLOOKUP("1",TSC!F:G,2,0))*VLOOKUP("T705",TSC!B:C,2,0)%,0),0)</f>
        <v/>
      </c>
      <c r="CA459">
        <f>IFERROR(INDEX(ADJ!$A$1:$BZ$1000,MATCH(PAYROLL!D459,ADJ!A$1:A$500,0),MATCH(PAYROLL!CA$2,ADJ!$2:$2,0)),0)</f>
        <v/>
      </c>
      <c r="CB459">
        <f>IFERROR(INDEX(ADJ!$A$1:$BZ$1000,MATCH(PAYROLL!D459,ADJ!A$1:A$500,0),MATCH(PAYROLL!CB$2,ADJ!$2:$2,0)),0)</f>
        <v/>
      </c>
      <c r="CC459">
        <f>SUM(BX459:CB459)</f>
        <v/>
      </c>
      <c r="CD459">
        <f>IFERROR(INDEX(PIS!$A$1:$BZ$1000,MATCH(PAYROLL!D459,PIS!C$1:C$500,0),MATCH(PAYROLL!CD$1,PIS!$1:$1,0)),0)</f>
        <v/>
      </c>
      <c r="CE459">
        <f>IFERROR(IF(OR(INDEX(PIS!P$1:P$500,MATCH(D459,PIS!C$1:C$500,0))="LT2",INDEX(PIS!P$1:P$500,MATCH(D459,PIS!C$1:C$500,0))="P10"),0,SUM(CC459,CD459*VLOOKUP("R601",TSC!B:C,2,0),VLOOKUP("R602",TSC!B:C,2,0))),0)</f>
        <v/>
      </c>
      <c r="CF459">
        <f>MAX(BW459-CE459,0)</f>
        <v/>
      </c>
      <c r="CG459">
        <f>IFERROR(IF(OR(RIGHT(INDEX(PIS!P$1:P$500,MATCH(D459,PIS!C$1:C$500)),5)="P10",RIGHT(INDEX(PIS!P$1:P$500,MATCH(D459,PIS!C$1:C$500)),5)="CK"),0,IF(CF459&lt;=5000000,CF459*5%,IF(CF459&lt;=10000000,CF459*10%-250000,IF(CF459&lt;=18000000,CF459*15%-750000,IF(CF459&lt;=32000000,CF459*20%-1650000,IF(CF459&lt;=52000000,CF459*25%-3250000,IF(CF459&lt;=80000000,BH459*30%-5850000,CF459*35%-9850000))))))),0)</f>
        <v/>
      </c>
      <c r="CH459">
        <f>IFERROR(IF(OR(INDEX(PIS!P$1:P$500,MATCH(D459,PIS!C$1:C$500))="LT",INDEX(PIS!P$1:P$500,MATCH(D459,PIS!C$1:C$500))="CK"),0,IF(CF459&lt;2000000,0,CF459*10%)),0)</f>
        <v/>
      </c>
      <c r="CI459">
        <f>IFERROR(INDEX(ADJ!$A$1:$BZ$1000,MATCH(PAYROLL!D459,ADJ!A$1:A$500,0),MATCH(PAYROLL!CI$2,ADJ!$2:$2,0)),0)</f>
        <v/>
      </c>
      <c r="CJ459">
        <f>IFERROR(INDEX(ADJ!$A$1:$BZ$1000,MATCH(PAYROLL!D459,ADJ!A$1:A$500,0),MATCH(PAYROLL!CJ$2,ADJ!$2:$2,0)),0)</f>
        <v/>
      </c>
      <c r="CK459">
        <f>IFERROR(INDEX(ADJ!$A$1:$BZ$1000,MATCH(PAYROLL!D459,ADJ!A$1:A$500,0),MATCH(PAYROLL!CK$2,ADJ!$2:$2,0)),0)</f>
        <v/>
      </c>
      <c r="CL459">
        <f>SUM(CG459:CK459)</f>
        <v/>
      </c>
      <c r="CM459">
        <f>ROUND(SUM(CH459:CK459),0)</f>
        <v/>
      </c>
      <c r="CN459">
        <f>IFERROR(INDEX(CSDA!D$1:D$500,MATCH($CN$2,CSDA!C$1:C$500,0))*INDEX(PIS!V$1:V$500,MATCH(D459,PIS!C$1:C$500))+INDEX(ADJ!$A$1:$BZ$1000,MATCH(PAYROLL!D459,ADJ!A$1:A$500,0),MATCH(PAYROLL!CN$2,ADJ!$2:$2,0)),0)</f>
        <v/>
      </c>
      <c r="CO459">
        <f>IFERROR(INDEX(ADJ!$A$1:$BZ$1000,MATCH(PAYROLL!D459,ADJ!A$1:A$500,0),MATCH(PAYROLL!CO$2,ADJ!$2:$2,0)),0)</f>
        <v/>
      </c>
      <c r="CP459">
        <f>IFERROR(INDEX(ADJ!$A$1:$BZ$1000,MATCH(PAYROLL!D459,ADJ!A$1:A$500,0),MATCH(PAYROLL!CP$2,ADJ!$2:$2,0)),0)</f>
        <v/>
      </c>
      <c r="CQ459">
        <f>BP459-CL459-CI459-CM459-CN459-CO459-CP459-CC459</f>
        <v/>
      </c>
      <c r="CR459">
        <f>IFERROR(IF(RIGHT(INDEX(PIS!O$1:O$500,MATCH(D459,PIS!C$1:C$500,0)),5)="Gross",MIN(U459+V459,VLOOKUP("R700",TSC!B:C,2,0)*VLOOKUP("R101",TSC!B:C,2,0))*(VLOOKUP("T711",TSC!B:C,2,0)+VLOOKUP("T712",TSC!B:C,2,0))%,MIN(T459+V459,VLOOKUP("R700",TSC!B:C,2,0)*VLOOKUP("R101",TSC!B:C,2,0))*(VLOOKUP("T711",TSC!B:C,2,0)+VLOOKUP("T712",TSC!B:C,2,0)+VLOOKUP("R701",TSC!B:C,2,0))%),0)</f>
        <v/>
      </c>
      <c r="CS459">
        <f>IFERROR(IF(RIGHT(INDEX(PIS!O$1:O$500,MATCH(D459,PIS!C$1:C$500,0)),5)="Gross",MIN(U459+V459,VLOOKUP("R700",TSC!B:C,2,0)*VLOOKUP("R101",TSC!B:C,2,0))*(VLOOKUP("T714",TSC!B:C,2,0))%,MIN(T459+V459,VLOOKUP("R700",TSC!B:C,2,0)*VLOOKUP("R101",TSC!B:C,2,0))*(VLOOKUP("T704",TSC!B:C,2,0)+VLOOKUP("T714",TSC!B:C,2,0))%),0)</f>
        <v/>
      </c>
      <c r="CT459">
        <f>IFERROR(IF(RIGHT(INDEX(PIS!O$1:O$500,MATCH(D459,PIS!C$1:C$500,0)),5)="Gross",MIN(U459+V459,VLOOKUP("R700",TSC!B:C,2,0)*VLOOKUP("R101",TSC!B:C,2,0))*VLOOKUP("T705",TSC!B:C,2,0)%,MIN(T459+V459,VLOOKUP("R700",TSC!B:C,2,0)*VLOOKUP("R101",TSC!B:C,2,0))*VLOOKUP("T705",TSC!B:C,2,0)%),0)</f>
        <v/>
      </c>
      <c r="CU459">
        <f>IFERROR(IF(RIGHT(INDEX(PIS!O$1:O$500,MATCH(D459,PIS!C$1:C$500,0)),5)="Gross",MIN(U459+V459,VLOOKUP("R700",TSC!B:C,2,0)*VLOOKUP("R101",TSC!B:C,2,0))*(VLOOKUP("T713",TSC!B:C,2,0))%,MIN(T459+V459,VLOOKUP("R700",TSC!B:C,2,0)*VLOOKUP("R101",TSC!B:C,2,0))*(VLOOKUP("T713",TSC!B:C,2,0))%),0)</f>
        <v/>
      </c>
      <c r="CV459">
        <f>IFERROR(INDEX(ADJ!$A$1:$BZ$1000,MATCH(PAYROLL!D459,ADJ!A$1:A$500,0),MATCH(PAYROLL!CV$2,ADJ!$2:$2,0)),0)</f>
        <v/>
      </c>
      <c r="CW459">
        <f>IFERROR(INDEX(ADJ!$A$1:$BZ$1000,MATCH(PAYROLL!D459,ADJ!A$1:A$500,0),MATCH(PAYROLL!CW$2,ADJ!$2:$2,0)),0)</f>
        <v/>
      </c>
      <c r="CX459">
        <f>SUM(CR459:CW459)</f>
        <v/>
      </c>
      <c r="CY459">
        <f>ROUND(IF(CR459&gt;0,T459+V459*VLOOKUP("R202",TSC!$B$1:$C$500,2,0),0),0)</f>
        <v/>
      </c>
      <c r="CZ459">
        <f>IFERROR(INDEX(CSDA!D$1:D$500,MATCH($CZ$2,CSDA!C$1:C$500,0)),0)</f>
        <v/>
      </c>
      <c r="DA459">
        <f>ROUND(T459*0.7%,0)</f>
        <v/>
      </c>
      <c r="DB459">
        <f>ROUND(T459/12,0)</f>
        <v/>
      </c>
      <c r="DC459">
        <f ref="DC459" t="array">IFERROR(INDEX(CSDA!D$1:D$500,MATCH("Trích giữ"&amp;PAYROLL!DC$2,CSDA!A$1:A$500&amp;CSDA!C$1:C$500,0)),0)</f>
        <v/>
      </c>
      <c r="DD459">
        <f ref="DD459" t="array">IFERROR(INDEX(CSDA!D$1:D$500,MATCH("Trích giữ"&amp;PAYROLL!DD$2,CSDA!A$1:A$500&amp;CSDA!C$1:C$500,0)),0)</f>
        <v/>
      </c>
      <c r="DE459">
        <f ref="DE459" t="array">IFERROR(INDEX(CSDA!D$1:D$500,MATCH("Trích giữ"&amp;PAYROLL!DE$2,CSDA!A$1:A$500&amp;CSDA!C$1:C$500,0)),0)</f>
        <v/>
      </c>
      <c r="DF459">
        <f>IFERROR(INDEX(CSDA!D$1:D$500,MATCH(PAYROLL!DF$2,CSDA!C$1:C$500,0)),0)</f>
        <v/>
      </c>
      <c r="DG459">
        <f ref="DG459" t="array">IFERROR(INDEX(CSDA!D$1:D$500,MATCH("Trích giữ"&amp;PAYROLL!DG$2,CSDA!A$1:A$500&amp;CSDA!C$1:C$500,0)),0)</f>
        <v/>
      </c>
      <c r="DH459">
        <f>ROUND(T459/26,0)</f>
        <v/>
      </c>
      <c r="DI459">
        <f ref="DI459" t="array">IFERROR(INDEX(CSDA!D$1:D$500,MATCH("Trích giữ"&amp;PAYROLL!DI$2,CSDA!A$1:A$500&amp;CSDA!C$1:C$500,0)),0)</f>
        <v/>
      </c>
      <c r="DJ459">
        <f>IF(U459=0,T459*21.5%-BL459,0)</f>
        <v/>
      </c>
      <c r="DK459">
        <f ref="DK459" t="array">IFERROR(INDEX(CSDA!D$1:D$500,MATCH("Trích giữ"&amp;PAYROLL!DK$2,CSDA!A$1:A$500&amp;CSDA!C$1:C$500,0)),0)</f>
        <v/>
      </c>
      <c r="DL459">
        <f>IFERROR(INDEX(CSDA!D$1:D$500,MATCH(PAYROLL!DL$2,CSDA!C$1:C$500,0))/12,0)</f>
        <v/>
      </c>
      <c r="DM459">
        <f>SUM(DB459:DL459)</f>
        <v/>
      </c>
      <c r="DN459">
        <f>IFERROR(INDEX(ADJ!$A$1:$BZ$1000,MATCH(PAYROLL!D459,ADJ!A$1:A$500,0),MATCH(PAYROLL!DN$2,ADJ!$2:$2,0)),0)</f>
        <v/>
      </c>
      <c r="DO459">
        <f>IFERROR(SUM(BP459,DM459:DN459,CX459:DA459)-DT459,0)</f>
        <v/>
      </c>
      <c r="DP459">
        <f ref="DP459" t="array">SUM(BW459*IFERROR(INDEX(CSDA!D$1:D$500,MATCH(BW$2,CSDA!C$1:C$500,0)),0)%,CX459*IFERROR(INDEX(CSDA!D$1:D$500,MATCH(CX$2,CSDA!C$1:C$500,0)),0)%,DA459*IFERROR(INDEX(CSDA!D$1:D$500,MATCH(DA$2,CSDA!C$1:C$500,0)),0)%,DB459*IFERROR(INDEX(CSDA!D$1:D$500,MATCH(DB$2,CSDA!C$1:C$500,0)),0)%,DF459*IFERROR(INDEX(CSDA!D$1:D$500,MATCH("Phí dịch vụ"&amp;PAYROLL!DF$2,CSDA!A$1:A$500&amp;CSDA!C$1:C$500,0)),0)%,DC459*IFERROR(INDEX(CSDA!D$1:D$500,MATCH("Phí dịch vụ"&amp;PAYROLL!DC$2,CSDA!A$1:A$500&amp;CSDA!C$1:C$500,0)),0)%,DH459*IFERROR(INDEX(CSDA!D$1:D$500,MATCH("Phí dịch vụ"&amp;PAYROLL!DH$2,CSDA!A$1:A$500&amp;CSDA!C$1:C$500,0)),0)%,DJ459*IFERROR(INDEX(CSDA!D$1:D$500,MATCH("Phí dịch vụ"&amp;PAYROLL!DJ$2,CSDA!A$1:A$500&amp;CSDA!C$1:C$500,0)),0)%,BN459*IFERROR(INDEX(CSDA!D$1:D$500,MATCH(BN$2,CSDA!C$1:C$500,0)),0)%)-BN459*7%</f>
        <v/>
      </c>
      <c r="DQ459">
        <f>IFERROR(INDEX(ADJ!$A$1:$BZ$1000,MATCH(PAYROLL!D459,ADJ!A$1:A$500,0),MATCH(PAYROLL!DQ$2,ADJ!$2:$2,0)),0)</f>
        <v/>
      </c>
      <c r="DR459">
        <f>IFERROR(INDEX(ADJ!$A$1:$BZ$1000,MATCH(PAYROLL!D459,ADJ!A$1:A$500,0),MATCH(PAYROLL!DR$2,ADJ!$2:$2,0)),0)</f>
        <v/>
      </c>
      <c r="DS459">
        <f>SUM(DP459:DR459)</f>
        <v/>
      </c>
      <c r="DT459">
        <f>EK459</f>
        <v/>
      </c>
      <c r="DU459">
        <f>SUM(DO459:DR459)</f>
        <v/>
      </c>
      <c r="DV459">
        <f>ROUND(DU459*0.1,0)</f>
        <v/>
      </c>
      <c r="DW459">
        <f>DU459+DV459</f>
        <v/>
      </c>
      <c r="DZ459">
        <f>IFERROR(INDEX(ADJ!$A$1:$BZ$1000,MATCH(PAYROLL!$D459,ADJ!A$1:A$500,0),MATCH(PAYROLL!DZ$2,ADJ!$2:$2,0)),0)</f>
        <v/>
      </c>
      <c r="EA459">
        <f>IFERROR(INDEX(ADJ!$A$1:$BZ$1000,MATCH(PAYROLL!$D459,ADJ!A$1:A$500,0),MATCH(PAYROLL!EA$2,ADJ!$2:$2,0)),0)</f>
        <v/>
      </c>
      <c r="EB459">
        <f>IFERROR(INDEX(ADJ!$A$1:$BZ$1000,MATCH(PAYROLL!$D459,ADJ!A$1:A$500,0),MATCH(PAYROLL!EB$2,ADJ!$2:$2,0)),0)</f>
        <v/>
      </c>
      <c r="EC459">
        <f>IFERROR(INDEX(ADJ!$A$1:$BZ$1000,MATCH(PAYROLL!$D459,ADJ!A$1:A$500,0),MATCH(PAYROLL!EC$2,ADJ!$2:$2,0)),0)</f>
        <v/>
      </c>
      <c r="ED459">
        <f>IFERROR(INDEX(ADJ!$A$1:$BZ$1000,MATCH(PAYROLL!$D459,ADJ!A$1:A$500,0),MATCH(PAYROLL!ED$2,ADJ!$2:$2,0)),0)</f>
        <v/>
      </c>
      <c r="EE459">
        <f>IFERROR(INDEX(ADJ!$A$1:$BZ$1000,MATCH(PAYROLL!$D459,ADJ!A$1:A$500,0),MATCH(PAYROLL!EE$2,ADJ!$2:$2,0)),0)</f>
        <v/>
      </c>
      <c r="EF459">
        <f>IFERROR(INDEX(ADJ!$A$1:$BZ$1000,MATCH(PAYROLL!$D459,ADJ!A$1:A$500,0),MATCH(PAYROLL!EF$2,ADJ!$2:$2,0)),0)</f>
        <v/>
      </c>
      <c r="EG459">
        <f>IFERROR(INDEX(ADJ!$A$1:$BZ$1000,MATCH(PAYROLL!$D459,ADJ!A$1:A$500,0),MATCH(PAYROLL!EG$2,ADJ!$2:$2,0)),0)</f>
        <v/>
      </c>
      <c r="EH459">
        <f>IFERROR(INDEX(ADJ!$A$1:$BZ$1000,MATCH(PAYROLL!$D459,ADJ!A$1:A$500,0),MATCH(PAYROLL!EH$2,ADJ!$2:$2,0)),0)</f>
        <v/>
      </c>
      <c r="EI459">
        <f>IFERROR(INDEX(ADJ!$A$1:$BZ$1000,MATCH(PAYROLL!D459,ADJ!A$1:A$500,0),MATCH(PAYROLL!EI$2,ADJ!$2:$2,0)),0)</f>
        <v/>
      </c>
      <c r="EJ459">
        <f>IFERROR(INDEX(ADJ!$A$1:$BZ$1000,MATCH(PAYROLL!$D459,ADJ!A$1:A$500,0),MATCH(PAYROLL!EJ$2,ADJ!$2:$2,0)),0)</f>
        <v/>
      </c>
      <c r="EK459">
        <f>SUM(DZ459:EJ459)</f>
        <v/>
      </c>
    </row>
    <row r="460">
      <c r="A460" t="n">
        <v>458</v>
      </c>
      <c r="B460" t="inlineStr">
        <is>
          <t>Cao Xuân Cường</t>
        </is>
      </c>
      <c r="D460" t="inlineStr">
        <is>
          <t>159889-01</t>
        </is>
      </c>
      <c r="S460">
        <f>IFERROR(INDEX(PIS!$A$1:$BZ$1000,MATCH($D460,PIS!C$1:C$500,0),MATCH("Lương CB tháng trước",PIS!$1:$1,0)),0)</f>
        <v/>
      </c>
      <c r="T460">
        <f>IFERROR(INDEX(PIS!$A$1:$BZ$1000,MATCH($D460,PIS!C$1:C$500,0),MATCH("Lương CB hiện tại",PIS!$1:$1,0)),0)</f>
        <v/>
      </c>
      <c r="U460">
        <f>IFERROR(INDEX(PIS!$A$1:$BZ$1000,MATCH($D460,PIS!C$1:C$500,0),MATCH("Lương đóng BHBB",PIS!$1:$1,0)),0)</f>
        <v/>
      </c>
      <c r="V460">
        <f>IFERROR(INDEX(PIS!$A$1:$BZ$1000,MATCH($D460,PIS!C$1:C$500,0),MATCH(V$2,PIS!$2:$2,0)),0)</f>
        <v/>
      </c>
      <c r="W460">
        <f>IFERROR(INDEX(PIS!$A$1:$BZ$1000,MATCH($D460,PIS!C$1:C$500,0),MATCH(W$2,PIS!$2:$2,0)),0)</f>
        <v/>
      </c>
      <c r="X460">
        <f>IFERROR(INDEX(PIS!$A$1:$BZ$1000,MATCH($D460,PIS!C$1:C$500,0),MATCH(X$2,PIS!$2:$2,0)),0)</f>
        <v/>
      </c>
      <c r="Y460">
        <f>IFERROR(INDEX(PIS!$A$1:$BZ$1000,MATCH($D460,PIS!C$1:C$500,0),MATCH(Y$2,PIS!$2:$2,0)),0)</f>
        <v/>
      </c>
      <c r="Z460">
        <f>IFERROR(INDEX(PIS!$A$1:$BZ$1000,MATCH($D460,PIS!C$1:C$500,0),MATCH(Z$2,PIS!$2:$2,0)),0)</f>
        <v/>
      </c>
      <c r="AA460">
        <f>IFERROR(INDEX(PIS!$A$1:$BZ$1000,MATCH($D460,PIS!C$1:C$500,0),MATCH(AA$2,PIS!$2:$2,0)),0)</f>
        <v/>
      </c>
      <c r="AB460">
        <f>IFERROR(INDEX(PIS!$A$1:$BZ$1000,MATCH($D460,PIS!C$1:C$500,0),MATCH(AB$2,PIS!$2:$2,0)),0)</f>
        <v/>
      </c>
      <c r="AC460">
        <f>SUM(V460:AB460)</f>
        <v/>
      </c>
      <c r="AD460">
        <f>IFERROR(INDEX(TIMESHEET!$A$1:$AI$5000,MATCH($D460,TIMESHEET!A$1:A$500,0),MATCH("T100",TIMESHEET!$2:$2,0))-2,0)</f>
        <v/>
      </c>
      <c r="AE460">
        <f>IFERROR(INDEX(TIMESHEET!$A$1:$AI$5000,MATCH($D460,TIMESHEET!A$1:A$500,0),MATCH("T202",TIMESHEET!$2:$2,0)),0)</f>
        <v/>
      </c>
      <c r="AF460">
        <f>IFERROR(INDEX(TIMESHEET!$A$1:$AI$5000,MATCH($D460,TIMESHEET!A$1:A$500,0),MATCH("T302",TIMESHEET!$2:$2,0)),0)</f>
        <v/>
      </c>
      <c r="AG460">
        <f>IFERROR(INDEX(TIMESHEET!$A$1:$AI$5000,MATCH($D460,TIMESHEET!A$1:A$500,0),MATCH("T406",TIMESHEET!$2:$2,0)),0)</f>
        <v/>
      </c>
      <c r="AH460">
        <f>AE460+AG460</f>
        <v/>
      </c>
      <c r="AI460">
        <f>IFERROR(INDEX(TIMESHEET!$A$1:$AI$5000,MATCH($D460,TIMESHEET!A$1:A$500,0),MATCH("T701",TIMESHEET!$2:$2,0)),0)</f>
        <v/>
      </c>
      <c r="AJ460">
        <f>IFERROR(INDEX(TIMESHEET!$A$1:$AI$5000,MATCH($D460,TIMESHEET!B$1:B$500,0),MATCH("T320",TIMESHEET!$2:$2,0)),0)</f>
        <v/>
      </c>
      <c r="AK460">
        <f>IFERROR(IF(LEFT(INDEX(PIS!O$1:O$500,MATCH(D460,PIS!C$1:C$500)),1)="M",T460/AD460*SUM(AE460:AG460),T460*AD460),0)</f>
        <v/>
      </c>
      <c r="AL460">
        <f>IFERROR(INDEX(ADJ!$A$1:$BZ$1000,MATCH(PAYROLL!D460,ADJ!A$1:A$500,0),MATCH(PAYROLL!AL$2,ADJ!$2:$2,0)),0)</f>
        <v/>
      </c>
      <c r="AM460">
        <f>SUM(AK460:AL460)</f>
        <v/>
      </c>
      <c r="AN460">
        <f>IFERROR(ROUND(V460/$AD460*$AH460,0),0)</f>
        <v/>
      </c>
      <c r="AO460">
        <f>IFERROR(ROUND(W460/$AD460*$AH460,0),0)</f>
        <v/>
      </c>
      <c r="AP460">
        <f>IFERROR(ROUND(X460/$AD460*$AE460,0),0)</f>
        <v/>
      </c>
      <c r="AQ460">
        <f>IFERROR(ROUND(Y460/$AD460*$AH460,0),0)</f>
        <v/>
      </c>
      <c r="AR460">
        <f>IFERROR(ROUND(Z460/$AD460*$AH460,0),0)</f>
        <v/>
      </c>
      <c r="AS460">
        <f>IFERROR(ROUND(AA460/$AD460*$AH460,0),0)</f>
        <v/>
      </c>
      <c r="AT460">
        <f>IFERROR(IF((AE460+AF460+AG460)&gt;13,AB460,ROUND(AB460/AD460*AH460,0)),0)</f>
        <v/>
      </c>
      <c r="AU460">
        <f>IFERROR(INDEX(ADJ!$A$1:$BZ$1000,MATCH(PAYROLL!D460,ADJ!A$1:A$500,0),MATCH(PAYROLL!AU$2,ADJ!$2:$2,0)),0)</f>
        <v/>
      </c>
      <c r="AV460">
        <f>ROUND(SUM(AN460:AU460),0)</f>
        <v/>
      </c>
      <c r="AW460">
        <f>IFERROR(INDEX(TIMESHEET!$A$1:$AI$5000,MATCH(PAYROLL!D460,TIMESHEET!A$1:A$500,0),MATCH("T620",TIMESHEET!$2:$2,0)),0)</f>
        <v/>
      </c>
      <c r="AX460">
        <f>IFERROR(INDEX(TIMESHEET!$A$1:$AI$5000,MATCH(PAYROLL!D460,TIMESHEET!A$1:A$500,0),MATCH("T601",TIMESHEET!$2:$2,0)),0)</f>
        <v/>
      </c>
      <c r="AY460">
        <f>IFERROR(INDEX(TIMESHEET!$A$1:$AI$5000,MATCH(PAYROLL!D460,TIMESHEET!A$1:A$500,0),MATCH("T602",TIMESHEET!$2:$2,0)),0)</f>
        <v/>
      </c>
      <c r="AZ460">
        <f>IFERROR(INDEX(TIMESHEET!$A$1:$AI$5000,MATCH(PAYROLL!D460,TIMESHEET!A$1:A$500,0),MATCH("T603",TIMESHEET!$2:$2,0)),0)</f>
        <v/>
      </c>
      <c r="BA460">
        <f>IFERROR(INDEX(TIMESHEET!$A$1:$AI$5000,MATCH(PAYROLL!D460,TIMESHEET!A$1:A$500,0),MATCH("T611",TIMESHEET!$2:$2,0)),0)</f>
        <v/>
      </c>
      <c r="BB460">
        <f>IFERROR(INDEX(TIMESHEET!$A$1:$AI$5000,MATCH(PAYROLL!D460,TIMESHEET!A$1:A$500,0),MATCH("T612",TIMESHEET!$2:$2,0)),0)</f>
        <v/>
      </c>
      <c r="BC460">
        <f>IFERROR(INDEX(TIMESHEET!$A$1:$AI$5000,MATCH(PAYROLL!D460,TIMESHEET!A$1:A$500,0),MATCH("T613",TIMESHEET!$2:$2,0)),0)</f>
        <v/>
      </c>
      <c r="BD460">
        <f>IFERROR(INDEX(TIMESHEET!$A$1:$AI$5000,MATCH(PAYROLL!D460,TIMESHEET!A$1:A$500,0),MATCH("T500",TIMESHEET!$2:$2,0)),0)</f>
        <v/>
      </c>
      <c r="BE460">
        <f>IFERROR(IF(LEFT(INDEX(PIS!O$1:O$500,MATCH(D460,PIS!C$1:C$500)),1)="M",T460/AD460/8*(AW460+AX460*1.5+AY460*2+AZ460*3+BA460*2.1+BB460*2.7+BC460*3.9+BD460*0.3),T460/8*(AW460+AX460*1.5+AY460*2+AZ460*3+BA460*2.1+BB460*2.7+BC460*3.9+BD460*0.3)),0)</f>
        <v/>
      </c>
      <c r="BF460">
        <f>IFERROR(INDEX(ADJ!$A$1:$BZ$1000,MATCH(PAYROLL!$D460,ADJ!A$1:A$500,0),MATCH(PAYROLL!BF$2,ADJ!$2:$2,0)),0)</f>
        <v/>
      </c>
      <c r="BG460">
        <f>IFERROR(INDEX(ADJ!$A$1:$BZ$1000,MATCH(PAYROLL!D460,ADJ!A$1:A$500,0),MATCH(PAYROLL!BG$2,ADJ!$2:$2,0)),0)</f>
        <v/>
      </c>
      <c r="BH460">
        <f>IFERROR(INDEX(ADJ!$A$1:$BZ$1000,MATCH(PAYROLL!D460,ADJ!A$1:A$500,0),MATCH(PAYROLL!BH$2,ADJ!$2:$2,0)),0)</f>
        <v/>
      </c>
      <c r="BI460">
        <f>IFERROR(INDEX(ADJ!$A$1:$BZ$1000,MATCH(PAYROLL!D460,ADJ!A$1:A$500,0),MATCH(PAYROLL!BI$2,ADJ!$2:$2,0)),0)</f>
        <v/>
      </c>
      <c r="BJ460">
        <f>IFERROR(INDEX(ADJ!$A$1:$BZ$1000,MATCH(PAYROLL!D460,ADJ!A$1:A$500,0),MATCH(PAYROLL!BJ$2,ADJ!$2:$2,0)),0)</f>
        <v/>
      </c>
      <c r="BK460">
        <f>SUM(BF460:BJ460)</f>
        <v/>
      </c>
      <c r="BL460">
        <f>IFERROR(INDEX(ADJ!$A$1:$BZ$1000,MATCH(PAYROLL!D460,ADJ!A$1:A$500,0),MATCH(PAYROLL!BL$2,ADJ!$2:$2,0)),0)</f>
        <v/>
      </c>
      <c r="BM460">
        <f>IFERROR(INDEX(ADJ!$A$1:$BZ$1000,MATCH(PAYROLL!D460,ADJ!A$1:A$500,0),MATCH(PAYROLL!BM$2,ADJ!$2:$2,0)),0)</f>
        <v/>
      </c>
      <c r="BN460">
        <f>IFERROR(INDEX(ADJ!$A$1:$BZ$1000,MATCH(PAYROLL!D460,ADJ!A$1:A$500,0),MATCH(PAYROLL!BN$2,ADJ!$2:$2,0)),0)</f>
        <v/>
      </c>
      <c r="BO460">
        <f>IFERROR(INDEX(ADJ!$A$1:$BZ$1000,MATCH(PAYROLL!D460,ADJ!A$1:A$500,0),MATCH(PAYROLL!BO$2,ADJ!$2:$2,0)),0)</f>
        <v/>
      </c>
      <c r="BP460">
        <f>SUM(AM460,AV460,BE460,BK460,BL460:BO460)</f>
        <v/>
      </c>
      <c r="BQ460">
        <f>BO460</f>
        <v/>
      </c>
      <c r="BR460">
        <f>IFERROR(ROUND(IF(LEFT(INDEX(PIS!O$1:O$500,MATCH(D460,PIS!C$1:C$500)),1)="D",T460/8*(BD460*0.3),IF(LEFT(INDEX(PIS!O$1:O$500,MATCH(D460,PIS!C$1:C$500)),1)="H",T460*($BD460*0.3),T460/$AD460/8*($BD460*0.3))),0),0)</f>
        <v/>
      </c>
      <c r="BS460">
        <f>IF(AP460&lt;1,0,MIN(AP460,730000))</f>
        <v/>
      </c>
      <c r="BT460">
        <f>IFERROR(ROUND((BE460-SUM(AW460:BC460)*T460/AD460/8),0)-BR460,0)</f>
        <v/>
      </c>
      <c r="BU460">
        <f>AO460</f>
        <v/>
      </c>
      <c r="BV460">
        <f>SUM(BQ460:BU460)</f>
        <v/>
      </c>
      <c r="BW460">
        <f>BP460-BV460</f>
        <v/>
      </c>
      <c r="BX460">
        <f>IFERROR(IF(RIGHT(INDEX(PIS!O$1:O$500,MATCH(D460,PIS!C$1:C$500)),5)="Gross",MIN(U460+V460,VLOOKUP("R700",TSC!B:C,2,0)*VLOOKUP("R101",TSC!B:C,2,0))*VLOOKUP("R701",TSC!B:C,2,0)%,0),0)</f>
        <v/>
      </c>
      <c r="BY460">
        <f>IFERROR(IF(RIGHT(INDEX(PIS!O$1:O$500,MATCH(D460,PIS!C$1:C$500)),5)="Gross",MIN(U460+V460,VLOOKUP("R700",TSC!B:C,2,0)*VLOOKUP("R101",TSC!B:C,2,0))*VLOOKUP("T704",TSC!B:C,2,0)%,0),0)</f>
        <v/>
      </c>
      <c r="BZ460">
        <f>IFERROR(IF(RIGHT(INDEX(PIS!O$1:O$500,MATCH(D460,PIS!C$1:C$500)),5)="Gross",MIN(U460+V460,VLOOKUP("R700",TSC!B:C,2,0)*VLOOKUP("1",TSC!F:G,2,0))*VLOOKUP("T705",TSC!B:C,2,0)%,0),0)</f>
        <v/>
      </c>
      <c r="CA460">
        <f>IFERROR(INDEX(ADJ!$A$1:$BZ$1000,MATCH(PAYROLL!D460,ADJ!A$1:A$500,0),MATCH(PAYROLL!CA$2,ADJ!$2:$2,0)),0)</f>
        <v/>
      </c>
      <c r="CB460">
        <f>IFERROR(INDEX(ADJ!$A$1:$BZ$1000,MATCH(PAYROLL!D460,ADJ!A$1:A$500,0),MATCH(PAYROLL!CB$2,ADJ!$2:$2,0)),0)</f>
        <v/>
      </c>
      <c r="CC460">
        <f>SUM(BX460:CB460)</f>
        <v/>
      </c>
      <c r="CD460">
        <f>IFERROR(INDEX(PIS!$A$1:$BZ$1000,MATCH(PAYROLL!D460,PIS!C$1:C$500,0),MATCH(PAYROLL!CD$1,PIS!$1:$1,0)),0)</f>
        <v/>
      </c>
      <c r="CE460">
        <f>IFERROR(IF(OR(INDEX(PIS!P$1:P$500,MATCH(D460,PIS!C$1:C$500,0))="LT2",INDEX(PIS!P$1:P$500,MATCH(D460,PIS!C$1:C$500,0))="P10"),0,SUM(CC460,CD460*VLOOKUP("R601",TSC!B:C,2,0),VLOOKUP("R602",TSC!B:C,2,0))),0)</f>
        <v/>
      </c>
      <c r="CF460">
        <f>MAX(BW460-CE460,0)</f>
        <v/>
      </c>
      <c r="CG460">
        <f>IFERROR(IF(OR(RIGHT(INDEX(PIS!P$1:P$500,MATCH(D460,PIS!C$1:C$500)),5)="P10",RIGHT(INDEX(PIS!P$1:P$500,MATCH(D460,PIS!C$1:C$500)),5)="CK"),0,IF(CF460&lt;=5000000,CF460*5%,IF(CF460&lt;=10000000,CF460*10%-250000,IF(CF460&lt;=18000000,CF460*15%-750000,IF(CF460&lt;=32000000,CF460*20%-1650000,IF(CF460&lt;=52000000,CF460*25%-3250000,IF(CF460&lt;=80000000,BH460*30%-5850000,CF460*35%-9850000))))))),0)</f>
        <v/>
      </c>
      <c r="CH460">
        <f>IFERROR(IF(OR(INDEX(PIS!P$1:P$500,MATCH(D460,PIS!C$1:C$500))="LT",INDEX(PIS!P$1:P$500,MATCH(D460,PIS!C$1:C$500))="CK"),0,IF(CF460&lt;2000000,0,CF460*10%)),0)</f>
        <v/>
      </c>
      <c r="CI460">
        <f>IFERROR(INDEX(ADJ!$A$1:$BZ$1000,MATCH(PAYROLL!D460,ADJ!A$1:A$500,0),MATCH(PAYROLL!CI$2,ADJ!$2:$2,0)),0)</f>
        <v/>
      </c>
      <c r="CJ460">
        <f>IFERROR(INDEX(ADJ!$A$1:$BZ$1000,MATCH(PAYROLL!D460,ADJ!A$1:A$500,0),MATCH(PAYROLL!CJ$2,ADJ!$2:$2,0)),0)</f>
        <v/>
      </c>
      <c r="CK460">
        <f>IFERROR(INDEX(ADJ!$A$1:$BZ$1000,MATCH(PAYROLL!D460,ADJ!A$1:A$500,0),MATCH(PAYROLL!CK$2,ADJ!$2:$2,0)),0)</f>
        <v/>
      </c>
      <c r="CL460">
        <f>SUM(CG460:CK460)</f>
        <v/>
      </c>
      <c r="CM460">
        <f>ROUND(SUM(CH460:CK460),0)</f>
        <v/>
      </c>
      <c r="CN460">
        <f>IFERROR(INDEX(CSDA!D$1:D$500,MATCH($CN$2,CSDA!C$1:C$500,0))*INDEX(PIS!V$1:V$500,MATCH(D460,PIS!C$1:C$500))+INDEX(ADJ!$A$1:$BZ$1000,MATCH(PAYROLL!D460,ADJ!A$1:A$500,0),MATCH(PAYROLL!CN$2,ADJ!$2:$2,0)),0)</f>
        <v/>
      </c>
      <c r="CO460">
        <f>IFERROR(INDEX(ADJ!$A$1:$BZ$1000,MATCH(PAYROLL!D460,ADJ!A$1:A$500,0),MATCH(PAYROLL!CO$2,ADJ!$2:$2,0)),0)</f>
        <v/>
      </c>
      <c r="CP460">
        <f>IFERROR(INDEX(ADJ!$A$1:$BZ$1000,MATCH(PAYROLL!D460,ADJ!A$1:A$500,0),MATCH(PAYROLL!CP$2,ADJ!$2:$2,0)),0)</f>
        <v/>
      </c>
      <c r="CQ460">
        <f>BP460-CL460-CI460-CM460-CN460-CO460-CP460-CC460</f>
        <v/>
      </c>
      <c r="CR460">
        <f>IFERROR(IF(RIGHT(INDEX(PIS!O$1:O$500,MATCH(D460,PIS!C$1:C$500,0)),5)="Gross",MIN(U460+V460,VLOOKUP("R700",TSC!B:C,2,0)*VLOOKUP("R101",TSC!B:C,2,0))*(VLOOKUP("T711",TSC!B:C,2,0)+VLOOKUP("T712",TSC!B:C,2,0))%,MIN(T460+V460,VLOOKUP("R700",TSC!B:C,2,0)*VLOOKUP("R101",TSC!B:C,2,0))*(VLOOKUP("T711",TSC!B:C,2,0)+VLOOKUP("T712",TSC!B:C,2,0)+VLOOKUP("R701",TSC!B:C,2,0))%),0)</f>
        <v/>
      </c>
      <c r="CS460">
        <f>IFERROR(IF(RIGHT(INDEX(PIS!O$1:O$500,MATCH(D460,PIS!C$1:C$500,0)),5)="Gross",MIN(U460+V460,VLOOKUP("R700",TSC!B:C,2,0)*VLOOKUP("R101",TSC!B:C,2,0))*(VLOOKUP("T714",TSC!B:C,2,0))%,MIN(T460+V460,VLOOKUP("R700",TSC!B:C,2,0)*VLOOKUP("R101",TSC!B:C,2,0))*(VLOOKUP("T704",TSC!B:C,2,0)+VLOOKUP("T714",TSC!B:C,2,0))%),0)</f>
        <v/>
      </c>
      <c r="CT460">
        <f>IFERROR(IF(RIGHT(INDEX(PIS!O$1:O$500,MATCH(D460,PIS!C$1:C$500,0)),5)="Gross",MIN(U460+V460,VLOOKUP("R700",TSC!B:C,2,0)*VLOOKUP("R101",TSC!B:C,2,0))*VLOOKUP("T705",TSC!B:C,2,0)%,MIN(T460+V460,VLOOKUP("R700",TSC!B:C,2,0)*VLOOKUP("R101",TSC!B:C,2,0))*VLOOKUP("T705",TSC!B:C,2,0)%),0)</f>
        <v/>
      </c>
      <c r="CU460">
        <f>IFERROR(IF(RIGHT(INDEX(PIS!O$1:O$500,MATCH(D460,PIS!C$1:C$500,0)),5)="Gross",MIN(U460+V460,VLOOKUP("R700",TSC!B:C,2,0)*VLOOKUP("R101",TSC!B:C,2,0))*(VLOOKUP("T713",TSC!B:C,2,0))%,MIN(T460+V460,VLOOKUP("R700",TSC!B:C,2,0)*VLOOKUP("R101",TSC!B:C,2,0))*(VLOOKUP("T713",TSC!B:C,2,0))%),0)</f>
        <v/>
      </c>
      <c r="CV460">
        <f>IFERROR(INDEX(ADJ!$A$1:$BZ$1000,MATCH(PAYROLL!D460,ADJ!A$1:A$500,0),MATCH(PAYROLL!CV$2,ADJ!$2:$2,0)),0)</f>
        <v/>
      </c>
      <c r="CW460">
        <f>IFERROR(INDEX(ADJ!$A$1:$BZ$1000,MATCH(PAYROLL!D460,ADJ!A$1:A$500,0),MATCH(PAYROLL!CW$2,ADJ!$2:$2,0)),0)</f>
        <v/>
      </c>
      <c r="CX460">
        <f>SUM(CR460:CW460)</f>
        <v/>
      </c>
      <c r="CY460">
        <f>ROUND(IF(CR460&gt;0,T460+V460*VLOOKUP("R202",TSC!$B$1:$C$500,2,0),0),0)</f>
        <v/>
      </c>
      <c r="CZ460">
        <f>IFERROR(INDEX(CSDA!D$1:D$500,MATCH($CZ$2,CSDA!C$1:C$500,0)),0)</f>
        <v/>
      </c>
      <c r="DA460">
        <f>ROUND(T460*0.7%,0)</f>
        <v/>
      </c>
      <c r="DB460">
        <f>ROUND(T460/12,0)</f>
        <v/>
      </c>
      <c r="DC460">
        <f ref="DC460" t="array">IFERROR(INDEX(CSDA!D$1:D$500,MATCH("Trích giữ"&amp;PAYROLL!DC$2,CSDA!A$1:A$500&amp;CSDA!C$1:C$500,0)),0)</f>
        <v/>
      </c>
      <c r="DD460">
        <f ref="DD460" t="array">IFERROR(INDEX(CSDA!D$1:D$500,MATCH("Trích giữ"&amp;PAYROLL!DD$2,CSDA!A$1:A$500&amp;CSDA!C$1:C$500,0)),0)</f>
        <v/>
      </c>
      <c r="DE460">
        <f ref="DE460" t="array">IFERROR(INDEX(CSDA!D$1:D$500,MATCH("Trích giữ"&amp;PAYROLL!DE$2,CSDA!A$1:A$500&amp;CSDA!C$1:C$500,0)),0)</f>
        <v/>
      </c>
      <c r="DF460">
        <f>IFERROR(INDEX(CSDA!D$1:D$500,MATCH(PAYROLL!DF$2,CSDA!C$1:C$500,0)),0)</f>
        <v/>
      </c>
      <c r="DG460">
        <f ref="DG460" t="array">IFERROR(INDEX(CSDA!D$1:D$500,MATCH("Trích giữ"&amp;PAYROLL!DG$2,CSDA!A$1:A$500&amp;CSDA!C$1:C$500,0)),0)</f>
        <v/>
      </c>
      <c r="DH460">
        <f>ROUND(T460/26,0)</f>
        <v/>
      </c>
      <c r="DI460">
        <f ref="DI460" t="array">IFERROR(INDEX(CSDA!D$1:D$500,MATCH("Trích giữ"&amp;PAYROLL!DI$2,CSDA!A$1:A$500&amp;CSDA!C$1:C$500,0)),0)</f>
        <v/>
      </c>
      <c r="DJ460">
        <f>IF(U460=0,T460*21.5%-BL460,0)</f>
        <v/>
      </c>
      <c r="DK460">
        <f ref="DK460" t="array">IFERROR(INDEX(CSDA!D$1:D$500,MATCH("Trích giữ"&amp;PAYROLL!DK$2,CSDA!A$1:A$500&amp;CSDA!C$1:C$500,0)),0)</f>
        <v/>
      </c>
      <c r="DL460">
        <f>IFERROR(INDEX(CSDA!D$1:D$500,MATCH(PAYROLL!DL$2,CSDA!C$1:C$500,0))/12,0)</f>
        <v/>
      </c>
      <c r="DM460">
        <f>SUM(DB460:DL460)</f>
        <v/>
      </c>
      <c r="DN460">
        <f>IFERROR(INDEX(ADJ!$A$1:$BZ$1000,MATCH(PAYROLL!D460,ADJ!A$1:A$500,0),MATCH(PAYROLL!DN$2,ADJ!$2:$2,0)),0)</f>
        <v/>
      </c>
      <c r="DO460">
        <f>IFERROR(SUM(BP460,DM460:DN460,CX460:DA460)-DT460,0)</f>
        <v/>
      </c>
      <c r="DP460">
        <f ref="DP460" t="array">SUM(BW460*IFERROR(INDEX(CSDA!D$1:D$500,MATCH(BW$2,CSDA!C$1:C$500,0)),0)%,CX460*IFERROR(INDEX(CSDA!D$1:D$500,MATCH(CX$2,CSDA!C$1:C$500,0)),0)%,DA460*IFERROR(INDEX(CSDA!D$1:D$500,MATCH(DA$2,CSDA!C$1:C$500,0)),0)%,DB460*IFERROR(INDEX(CSDA!D$1:D$500,MATCH(DB$2,CSDA!C$1:C$500,0)),0)%,DF460*IFERROR(INDEX(CSDA!D$1:D$500,MATCH("Phí dịch vụ"&amp;PAYROLL!DF$2,CSDA!A$1:A$500&amp;CSDA!C$1:C$500,0)),0)%,DC460*IFERROR(INDEX(CSDA!D$1:D$500,MATCH("Phí dịch vụ"&amp;PAYROLL!DC$2,CSDA!A$1:A$500&amp;CSDA!C$1:C$500,0)),0)%,DH460*IFERROR(INDEX(CSDA!D$1:D$500,MATCH("Phí dịch vụ"&amp;PAYROLL!DH$2,CSDA!A$1:A$500&amp;CSDA!C$1:C$500,0)),0)%,DJ460*IFERROR(INDEX(CSDA!D$1:D$500,MATCH("Phí dịch vụ"&amp;PAYROLL!DJ$2,CSDA!A$1:A$500&amp;CSDA!C$1:C$500,0)),0)%,BN460*IFERROR(INDEX(CSDA!D$1:D$500,MATCH(BN$2,CSDA!C$1:C$500,0)),0)%)-BN460*7%</f>
        <v/>
      </c>
      <c r="DQ460">
        <f>IFERROR(INDEX(ADJ!$A$1:$BZ$1000,MATCH(PAYROLL!D460,ADJ!A$1:A$500,0),MATCH(PAYROLL!DQ$2,ADJ!$2:$2,0)),0)</f>
        <v/>
      </c>
      <c r="DR460">
        <f>IFERROR(INDEX(ADJ!$A$1:$BZ$1000,MATCH(PAYROLL!D460,ADJ!A$1:A$500,0),MATCH(PAYROLL!DR$2,ADJ!$2:$2,0)),0)</f>
        <v/>
      </c>
      <c r="DS460">
        <f>SUM(DP460:DR460)</f>
        <v/>
      </c>
      <c r="DT460">
        <f>EK460</f>
        <v/>
      </c>
      <c r="DU460">
        <f>SUM(DO460:DR460)</f>
        <v/>
      </c>
      <c r="DV460">
        <f>ROUND(DU460*0.1,0)</f>
        <v/>
      </c>
      <c r="DW460">
        <f>DU460+DV460</f>
        <v/>
      </c>
      <c r="DZ460">
        <f>IFERROR(INDEX(ADJ!$A$1:$BZ$1000,MATCH(PAYROLL!$D460,ADJ!A$1:A$500,0),MATCH(PAYROLL!DZ$2,ADJ!$2:$2,0)),0)</f>
        <v/>
      </c>
      <c r="EA460">
        <f>IFERROR(INDEX(ADJ!$A$1:$BZ$1000,MATCH(PAYROLL!$D460,ADJ!A$1:A$500,0),MATCH(PAYROLL!EA$2,ADJ!$2:$2,0)),0)</f>
        <v/>
      </c>
      <c r="EB460">
        <f>IFERROR(INDEX(ADJ!$A$1:$BZ$1000,MATCH(PAYROLL!$D460,ADJ!A$1:A$500,0),MATCH(PAYROLL!EB$2,ADJ!$2:$2,0)),0)</f>
        <v/>
      </c>
      <c r="EC460">
        <f>IFERROR(INDEX(ADJ!$A$1:$BZ$1000,MATCH(PAYROLL!$D460,ADJ!A$1:A$500,0),MATCH(PAYROLL!EC$2,ADJ!$2:$2,0)),0)</f>
        <v/>
      </c>
      <c r="ED460">
        <f>IFERROR(INDEX(ADJ!$A$1:$BZ$1000,MATCH(PAYROLL!$D460,ADJ!A$1:A$500,0),MATCH(PAYROLL!ED$2,ADJ!$2:$2,0)),0)</f>
        <v/>
      </c>
      <c r="EE460">
        <f>IFERROR(INDEX(ADJ!$A$1:$BZ$1000,MATCH(PAYROLL!$D460,ADJ!A$1:A$500,0),MATCH(PAYROLL!EE$2,ADJ!$2:$2,0)),0)</f>
        <v/>
      </c>
      <c r="EF460">
        <f>IFERROR(INDEX(ADJ!$A$1:$BZ$1000,MATCH(PAYROLL!$D460,ADJ!A$1:A$500,0),MATCH(PAYROLL!EF$2,ADJ!$2:$2,0)),0)</f>
        <v/>
      </c>
      <c r="EG460">
        <f>IFERROR(INDEX(ADJ!$A$1:$BZ$1000,MATCH(PAYROLL!$D460,ADJ!A$1:A$500,0),MATCH(PAYROLL!EG$2,ADJ!$2:$2,0)),0)</f>
        <v/>
      </c>
      <c r="EH460">
        <f>IFERROR(INDEX(ADJ!$A$1:$BZ$1000,MATCH(PAYROLL!$D460,ADJ!A$1:A$500,0),MATCH(PAYROLL!EH$2,ADJ!$2:$2,0)),0)</f>
        <v/>
      </c>
      <c r="EI460">
        <f>IFERROR(INDEX(ADJ!$A$1:$BZ$1000,MATCH(PAYROLL!D460,ADJ!A$1:A$500,0),MATCH(PAYROLL!EI$2,ADJ!$2:$2,0)),0)</f>
        <v/>
      </c>
      <c r="EJ460">
        <f>IFERROR(INDEX(ADJ!$A$1:$BZ$1000,MATCH(PAYROLL!$D460,ADJ!A$1:A$500,0),MATCH(PAYROLL!EJ$2,ADJ!$2:$2,0)),0)</f>
        <v/>
      </c>
      <c r="EK460">
        <f>SUM(DZ460:EJ460)</f>
        <v/>
      </c>
    </row>
    <row r="461">
      <c r="A461" t="n">
        <v>459</v>
      </c>
      <c r="B461" t="inlineStr">
        <is>
          <t>Nguyễn Ngọc Bảo Trâm</t>
        </is>
      </c>
      <c r="D461" t="inlineStr">
        <is>
          <t>157694-01</t>
        </is>
      </c>
      <c r="S461">
        <f>IFERROR(INDEX(PIS!$A$1:$BZ$1000,MATCH($D461,PIS!C$1:C$500,0),MATCH("Lương CB tháng trước",PIS!$1:$1,0)),0)</f>
        <v/>
      </c>
      <c r="T461">
        <f>IFERROR(INDEX(PIS!$A$1:$BZ$1000,MATCH($D461,PIS!C$1:C$500,0),MATCH("Lương CB hiện tại",PIS!$1:$1,0)),0)</f>
        <v/>
      </c>
      <c r="U461">
        <f>IFERROR(INDEX(PIS!$A$1:$BZ$1000,MATCH($D461,PIS!C$1:C$500,0),MATCH("Lương đóng BHBB",PIS!$1:$1,0)),0)</f>
        <v/>
      </c>
      <c r="V461">
        <f>IFERROR(INDEX(PIS!$A$1:$BZ$1000,MATCH($D461,PIS!C$1:C$500,0),MATCH(V$2,PIS!$2:$2,0)),0)</f>
        <v/>
      </c>
      <c r="W461">
        <f>IFERROR(INDEX(PIS!$A$1:$BZ$1000,MATCH($D461,PIS!C$1:C$500,0),MATCH(W$2,PIS!$2:$2,0)),0)</f>
        <v/>
      </c>
      <c r="X461">
        <f>IFERROR(INDEX(PIS!$A$1:$BZ$1000,MATCH($D461,PIS!C$1:C$500,0),MATCH(X$2,PIS!$2:$2,0)),0)</f>
        <v/>
      </c>
      <c r="Y461">
        <f>IFERROR(INDEX(PIS!$A$1:$BZ$1000,MATCH($D461,PIS!C$1:C$500,0),MATCH(Y$2,PIS!$2:$2,0)),0)</f>
        <v/>
      </c>
      <c r="Z461">
        <f>IFERROR(INDEX(PIS!$A$1:$BZ$1000,MATCH($D461,PIS!C$1:C$500,0),MATCH(Z$2,PIS!$2:$2,0)),0)</f>
        <v/>
      </c>
      <c r="AA461">
        <f>IFERROR(INDEX(PIS!$A$1:$BZ$1000,MATCH($D461,PIS!C$1:C$500,0),MATCH(AA$2,PIS!$2:$2,0)),0)</f>
        <v/>
      </c>
      <c r="AB461">
        <f>IFERROR(INDEX(PIS!$A$1:$BZ$1000,MATCH($D461,PIS!C$1:C$500,0),MATCH(AB$2,PIS!$2:$2,0)),0)</f>
        <v/>
      </c>
      <c r="AC461">
        <f>SUM(V461:AB461)</f>
        <v/>
      </c>
      <c r="AD461">
        <f>IFERROR(INDEX(TIMESHEET!$A$1:$AI$5000,MATCH($D461,TIMESHEET!A$1:A$500,0),MATCH("T100",TIMESHEET!$2:$2,0))-2,0)</f>
        <v/>
      </c>
      <c r="AE461">
        <f>IFERROR(INDEX(TIMESHEET!$A$1:$AI$5000,MATCH($D461,TIMESHEET!A$1:A$500,0),MATCH("T202",TIMESHEET!$2:$2,0)),0)</f>
        <v/>
      </c>
      <c r="AF461">
        <f>IFERROR(INDEX(TIMESHEET!$A$1:$AI$5000,MATCH($D461,TIMESHEET!A$1:A$500,0),MATCH("T302",TIMESHEET!$2:$2,0)),0)</f>
        <v/>
      </c>
      <c r="AG461">
        <f>IFERROR(INDEX(TIMESHEET!$A$1:$AI$5000,MATCH($D461,TIMESHEET!A$1:A$500,0),MATCH("T406",TIMESHEET!$2:$2,0)),0)</f>
        <v/>
      </c>
      <c r="AH461">
        <f>AE461+AG461</f>
        <v/>
      </c>
      <c r="AI461">
        <f>IFERROR(INDEX(TIMESHEET!$A$1:$AI$5000,MATCH($D461,TIMESHEET!A$1:A$500,0),MATCH("T701",TIMESHEET!$2:$2,0)),0)</f>
        <v/>
      </c>
      <c r="AJ461">
        <f>IFERROR(INDEX(TIMESHEET!$A$1:$AI$5000,MATCH($D461,TIMESHEET!B$1:B$500,0),MATCH("T320",TIMESHEET!$2:$2,0)),0)</f>
        <v/>
      </c>
      <c r="AK461">
        <f>IFERROR(IF(LEFT(INDEX(PIS!O$1:O$500,MATCH(D461,PIS!C$1:C$500)),1)="M",T461/AD461*SUM(AE461:AG461),T461*AD461),0)</f>
        <v/>
      </c>
      <c r="AL461">
        <f>IFERROR(INDEX(ADJ!$A$1:$BZ$1000,MATCH(PAYROLL!D461,ADJ!A$1:A$500,0),MATCH(PAYROLL!AL$2,ADJ!$2:$2,0)),0)</f>
        <v/>
      </c>
      <c r="AM461">
        <f>SUM(AK461:AL461)</f>
        <v/>
      </c>
      <c r="AN461">
        <f>IFERROR(ROUND(V461/$AD461*$AH461,0),0)</f>
        <v/>
      </c>
      <c r="AO461">
        <f>IFERROR(ROUND(W461/$AD461*$AH461,0),0)</f>
        <v/>
      </c>
      <c r="AP461">
        <f>IFERROR(ROUND(X461/$AD461*$AE461,0),0)</f>
        <v/>
      </c>
      <c r="AQ461">
        <f>IFERROR(ROUND(Y461/$AD461*$AH461,0),0)</f>
        <v/>
      </c>
      <c r="AR461">
        <f>IFERROR(ROUND(Z461/$AD461*$AH461,0),0)</f>
        <v/>
      </c>
      <c r="AS461">
        <f>IFERROR(ROUND(AA461/$AD461*$AH461,0),0)</f>
        <v/>
      </c>
      <c r="AT461">
        <f>IFERROR(IF((AE461+AF461+AG461)&gt;13,AB461,ROUND(AB461/AD461*AH461,0)),0)</f>
        <v/>
      </c>
      <c r="AU461">
        <f>IFERROR(INDEX(ADJ!$A$1:$BZ$1000,MATCH(PAYROLL!D461,ADJ!A$1:A$500,0),MATCH(PAYROLL!AU$2,ADJ!$2:$2,0)),0)</f>
        <v/>
      </c>
      <c r="AV461">
        <f>ROUND(SUM(AN461:AU461),0)</f>
        <v/>
      </c>
      <c r="AW461">
        <f>IFERROR(INDEX(TIMESHEET!$A$1:$AI$5000,MATCH(PAYROLL!D461,TIMESHEET!A$1:A$500,0),MATCH("T620",TIMESHEET!$2:$2,0)),0)</f>
        <v/>
      </c>
      <c r="AX461">
        <f>IFERROR(INDEX(TIMESHEET!$A$1:$AI$5000,MATCH(PAYROLL!D461,TIMESHEET!A$1:A$500,0),MATCH("T601",TIMESHEET!$2:$2,0)),0)</f>
        <v/>
      </c>
      <c r="AY461">
        <f>IFERROR(INDEX(TIMESHEET!$A$1:$AI$5000,MATCH(PAYROLL!D461,TIMESHEET!A$1:A$500,0),MATCH("T602",TIMESHEET!$2:$2,0)),0)</f>
        <v/>
      </c>
      <c r="AZ461">
        <f>IFERROR(INDEX(TIMESHEET!$A$1:$AI$5000,MATCH(PAYROLL!D461,TIMESHEET!A$1:A$500,0),MATCH("T603",TIMESHEET!$2:$2,0)),0)</f>
        <v/>
      </c>
      <c r="BA461">
        <f>IFERROR(INDEX(TIMESHEET!$A$1:$AI$5000,MATCH(PAYROLL!D461,TIMESHEET!A$1:A$500,0),MATCH("T611",TIMESHEET!$2:$2,0)),0)</f>
        <v/>
      </c>
      <c r="BB461">
        <f>IFERROR(INDEX(TIMESHEET!$A$1:$AI$5000,MATCH(PAYROLL!D461,TIMESHEET!A$1:A$500,0),MATCH("T612",TIMESHEET!$2:$2,0)),0)</f>
        <v/>
      </c>
      <c r="BC461">
        <f>IFERROR(INDEX(TIMESHEET!$A$1:$AI$5000,MATCH(PAYROLL!D461,TIMESHEET!A$1:A$500,0),MATCH("T613",TIMESHEET!$2:$2,0)),0)</f>
        <v/>
      </c>
      <c r="BD461">
        <f>IFERROR(INDEX(TIMESHEET!$A$1:$AI$5000,MATCH(PAYROLL!D461,TIMESHEET!A$1:A$500,0),MATCH("T500",TIMESHEET!$2:$2,0)),0)</f>
        <v/>
      </c>
      <c r="BE461">
        <f>IFERROR(IF(LEFT(INDEX(PIS!O$1:O$500,MATCH(D461,PIS!C$1:C$500)),1)="M",T461/AD461/8*(AW461+AX461*1.5+AY461*2+AZ461*3+BA461*2.1+BB461*2.7+BC461*3.9+BD461*0.3),T461/8*(AW461+AX461*1.5+AY461*2+AZ461*3+BA461*2.1+BB461*2.7+BC461*3.9+BD461*0.3)),0)</f>
        <v/>
      </c>
      <c r="BF461">
        <f>IFERROR(INDEX(ADJ!$A$1:$BZ$1000,MATCH(PAYROLL!$D461,ADJ!A$1:A$500,0),MATCH(PAYROLL!BF$2,ADJ!$2:$2,0)),0)</f>
        <v/>
      </c>
      <c r="BG461">
        <f>IFERROR(INDEX(ADJ!$A$1:$BZ$1000,MATCH(PAYROLL!D461,ADJ!A$1:A$500,0),MATCH(PAYROLL!BG$2,ADJ!$2:$2,0)),0)</f>
        <v/>
      </c>
      <c r="BH461">
        <f>IFERROR(INDEX(ADJ!$A$1:$BZ$1000,MATCH(PAYROLL!D461,ADJ!A$1:A$500,0),MATCH(PAYROLL!BH$2,ADJ!$2:$2,0)),0)</f>
        <v/>
      </c>
      <c r="BI461">
        <f>IFERROR(INDEX(ADJ!$A$1:$BZ$1000,MATCH(PAYROLL!D461,ADJ!A$1:A$500,0),MATCH(PAYROLL!BI$2,ADJ!$2:$2,0)),0)</f>
        <v/>
      </c>
      <c r="BJ461">
        <f>IFERROR(INDEX(ADJ!$A$1:$BZ$1000,MATCH(PAYROLL!D461,ADJ!A$1:A$500,0),MATCH(PAYROLL!BJ$2,ADJ!$2:$2,0)),0)</f>
        <v/>
      </c>
      <c r="BK461">
        <f>SUM(BF461:BJ461)</f>
        <v/>
      </c>
      <c r="BL461">
        <f>IFERROR(INDEX(ADJ!$A$1:$BZ$1000,MATCH(PAYROLL!D461,ADJ!A$1:A$500,0),MATCH(PAYROLL!BL$2,ADJ!$2:$2,0)),0)</f>
        <v/>
      </c>
      <c r="BM461">
        <f>IFERROR(INDEX(ADJ!$A$1:$BZ$1000,MATCH(PAYROLL!D461,ADJ!A$1:A$500,0),MATCH(PAYROLL!BM$2,ADJ!$2:$2,0)),0)</f>
        <v/>
      </c>
      <c r="BN461">
        <f>IFERROR(INDEX(ADJ!$A$1:$BZ$1000,MATCH(PAYROLL!D461,ADJ!A$1:A$500,0),MATCH(PAYROLL!BN$2,ADJ!$2:$2,0)),0)</f>
        <v/>
      </c>
      <c r="BO461">
        <f>IFERROR(INDEX(ADJ!$A$1:$BZ$1000,MATCH(PAYROLL!D461,ADJ!A$1:A$500,0),MATCH(PAYROLL!BO$2,ADJ!$2:$2,0)),0)</f>
        <v/>
      </c>
      <c r="BP461">
        <f>SUM(AM461,AV461,BE461,BK461,BL461:BO461)</f>
        <v/>
      </c>
      <c r="BQ461">
        <f>BO461</f>
        <v/>
      </c>
      <c r="BR461">
        <f>IFERROR(ROUND(IF(LEFT(INDEX(PIS!O$1:O$500,MATCH(D461,PIS!C$1:C$500)),1)="D",T461/8*(BD461*0.3),IF(LEFT(INDEX(PIS!O$1:O$500,MATCH(D461,PIS!C$1:C$500)),1)="H",T461*($BD461*0.3),T461/$AD461/8*($BD461*0.3))),0),0)</f>
        <v/>
      </c>
      <c r="BS461">
        <f>IF(AP461&lt;1,0,MIN(AP461,730000))</f>
        <v/>
      </c>
      <c r="BT461">
        <f>IFERROR(ROUND((BE461-SUM(AW461:BC461)*T461/AD461/8),0)-BR461,0)</f>
        <v/>
      </c>
      <c r="BU461">
        <f>AO461</f>
        <v/>
      </c>
      <c r="BV461">
        <f>SUM(BQ461:BU461)</f>
        <v/>
      </c>
      <c r="BW461">
        <f>BP461-BV461</f>
        <v/>
      </c>
      <c r="BX461">
        <f>IFERROR(IF(RIGHT(INDEX(PIS!O$1:O$500,MATCH(D461,PIS!C$1:C$500)),5)="Gross",MIN(U461+V461,VLOOKUP("R700",TSC!B:C,2,0)*VLOOKUP("R101",TSC!B:C,2,0))*VLOOKUP("R701",TSC!B:C,2,0)%,0),0)</f>
        <v/>
      </c>
      <c r="BY461">
        <f>IFERROR(IF(RIGHT(INDEX(PIS!O$1:O$500,MATCH(D461,PIS!C$1:C$500)),5)="Gross",MIN(U461+V461,VLOOKUP("R700",TSC!B:C,2,0)*VLOOKUP("R101",TSC!B:C,2,0))*VLOOKUP("T704",TSC!B:C,2,0)%,0),0)</f>
        <v/>
      </c>
      <c r="BZ461">
        <f>IFERROR(IF(RIGHT(INDEX(PIS!O$1:O$500,MATCH(D461,PIS!C$1:C$500)),5)="Gross",MIN(U461+V461,VLOOKUP("R700",TSC!B:C,2,0)*VLOOKUP("1",TSC!F:G,2,0))*VLOOKUP("T705",TSC!B:C,2,0)%,0),0)</f>
        <v/>
      </c>
      <c r="CA461">
        <f>IFERROR(INDEX(ADJ!$A$1:$BZ$1000,MATCH(PAYROLL!D461,ADJ!A$1:A$500,0),MATCH(PAYROLL!CA$2,ADJ!$2:$2,0)),0)</f>
        <v/>
      </c>
      <c r="CB461">
        <f>IFERROR(INDEX(ADJ!$A$1:$BZ$1000,MATCH(PAYROLL!D461,ADJ!A$1:A$500,0),MATCH(PAYROLL!CB$2,ADJ!$2:$2,0)),0)</f>
        <v/>
      </c>
      <c r="CC461">
        <f>SUM(BX461:CB461)</f>
        <v/>
      </c>
      <c r="CD461">
        <f>IFERROR(INDEX(PIS!$A$1:$BZ$1000,MATCH(PAYROLL!D461,PIS!C$1:C$500,0),MATCH(PAYROLL!CD$1,PIS!$1:$1,0)),0)</f>
        <v/>
      </c>
      <c r="CE461">
        <f>IFERROR(IF(OR(INDEX(PIS!P$1:P$500,MATCH(D461,PIS!C$1:C$500,0))="LT2",INDEX(PIS!P$1:P$500,MATCH(D461,PIS!C$1:C$500,0))="P10"),0,SUM(CC461,CD461*VLOOKUP("R601",TSC!B:C,2,0),VLOOKUP("R602",TSC!B:C,2,0))),0)</f>
        <v/>
      </c>
      <c r="CF461">
        <f>MAX(BW461-CE461,0)</f>
        <v/>
      </c>
      <c r="CG461">
        <f>IFERROR(IF(OR(RIGHT(INDEX(PIS!P$1:P$500,MATCH(D461,PIS!C$1:C$500)),5)="P10",RIGHT(INDEX(PIS!P$1:P$500,MATCH(D461,PIS!C$1:C$500)),5)="CK"),0,IF(CF461&lt;=5000000,CF461*5%,IF(CF461&lt;=10000000,CF461*10%-250000,IF(CF461&lt;=18000000,CF461*15%-750000,IF(CF461&lt;=32000000,CF461*20%-1650000,IF(CF461&lt;=52000000,CF461*25%-3250000,IF(CF461&lt;=80000000,BH461*30%-5850000,CF461*35%-9850000))))))),0)</f>
        <v/>
      </c>
      <c r="CH461">
        <f>IFERROR(IF(OR(INDEX(PIS!P$1:P$500,MATCH(D461,PIS!C$1:C$500))="LT",INDEX(PIS!P$1:P$500,MATCH(D461,PIS!C$1:C$500))="CK"),0,IF(CF461&lt;2000000,0,CF461*10%)),0)</f>
        <v/>
      </c>
      <c r="CI461">
        <f>IFERROR(INDEX(ADJ!$A$1:$BZ$1000,MATCH(PAYROLL!D461,ADJ!A$1:A$500,0),MATCH(PAYROLL!CI$2,ADJ!$2:$2,0)),0)</f>
        <v/>
      </c>
      <c r="CJ461">
        <f>IFERROR(INDEX(ADJ!$A$1:$BZ$1000,MATCH(PAYROLL!D461,ADJ!A$1:A$500,0),MATCH(PAYROLL!CJ$2,ADJ!$2:$2,0)),0)</f>
        <v/>
      </c>
      <c r="CK461">
        <f>IFERROR(INDEX(ADJ!$A$1:$BZ$1000,MATCH(PAYROLL!D461,ADJ!A$1:A$500,0),MATCH(PAYROLL!CK$2,ADJ!$2:$2,0)),0)</f>
        <v/>
      </c>
      <c r="CL461">
        <f>SUM(CG461:CK461)</f>
        <v/>
      </c>
      <c r="CM461">
        <f>ROUND(SUM(CH461:CK461),0)</f>
        <v/>
      </c>
      <c r="CN461">
        <f>IFERROR(INDEX(CSDA!D$1:D$500,MATCH($CN$2,CSDA!C$1:C$500,0))*INDEX(PIS!V$1:V$500,MATCH(D461,PIS!C$1:C$500))+INDEX(ADJ!$A$1:$BZ$1000,MATCH(PAYROLL!D461,ADJ!A$1:A$500,0),MATCH(PAYROLL!CN$2,ADJ!$2:$2,0)),0)</f>
        <v/>
      </c>
      <c r="CO461">
        <f>IFERROR(INDEX(ADJ!$A$1:$BZ$1000,MATCH(PAYROLL!D461,ADJ!A$1:A$500,0),MATCH(PAYROLL!CO$2,ADJ!$2:$2,0)),0)</f>
        <v/>
      </c>
      <c r="CP461">
        <f>IFERROR(INDEX(ADJ!$A$1:$BZ$1000,MATCH(PAYROLL!D461,ADJ!A$1:A$500,0),MATCH(PAYROLL!CP$2,ADJ!$2:$2,0)),0)</f>
        <v/>
      </c>
      <c r="CQ461">
        <f>BP461-CL461-CI461-CM461-CN461-CO461-CP461-CC461</f>
        <v/>
      </c>
      <c r="CR461">
        <f>IFERROR(IF(RIGHT(INDEX(PIS!O$1:O$500,MATCH(D461,PIS!C$1:C$500,0)),5)="Gross",MIN(U461+V461,VLOOKUP("R700",TSC!B:C,2,0)*VLOOKUP("R101",TSC!B:C,2,0))*(VLOOKUP("T711",TSC!B:C,2,0)+VLOOKUP("T712",TSC!B:C,2,0))%,MIN(T461+V461,VLOOKUP("R700",TSC!B:C,2,0)*VLOOKUP("R101",TSC!B:C,2,0))*(VLOOKUP("T711",TSC!B:C,2,0)+VLOOKUP("T712",TSC!B:C,2,0)+VLOOKUP("R701",TSC!B:C,2,0))%),0)</f>
        <v/>
      </c>
      <c r="CS461">
        <f>IFERROR(IF(RIGHT(INDEX(PIS!O$1:O$500,MATCH(D461,PIS!C$1:C$500,0)),5)="Gross",MIN(U461+V461,VLOOKUP("R700",TSC!B:C,2,0)*VLOOKUP("R101",TSC!B:C,2,0))*(VLOOKUP("T714",TSC!B:C,2,0))%,MIN(T461+V461,VLOOKUP("R700",TSC!B:C,2,0)*VLOOKUP("R101",TSC!B:C,2,0))*(VLOOKUP("T704",TSC!B:C,2,0)+VLOOKUP("T714",TSC!B:C,2,0))%),0)</f>
        <v/>
      </c>
      <c r="CT461">
        <f>IFERROR(IF(RIGHT(INDEX(PIS!O$1:O$500,MATCH(D461,PIS!C$1:C$500,0)),5)="Gross",MIN(U461+V461,VLOOKUP("R700",TSC!B:C,2,0)*VLOOKUP("R101",TSC!B:C,2,0))*VLOOKUP("T705",TSC!B:C,2,0)%,MIN(T461+V461,VLOOKUP("R700",TSC!B:C,2,0)*VLOOKUP("R101",TSC!B:C,2,0))*VLOOKUP("T705",TSC!B:C,2,0)%),0)</f>
        <v/>
      </c>
      <c r="CU461">
        <f>IFERROR(IF(RIGHT(INDEX(PIS!O$1:O$500,MATCH(D461,PIS!C$1:C$500,0)),5)="Gross",MIN(U461+V461,VLOOKUP("R700",TSC!B:C,2,0)*VLOOKUP("R101",TSC!B:C,2,0))*(VLOOKUP("T713",TSC!B:C,2,0))%,MIN(T461+V461,VLOOKUP("R700",TSC!B:C,2,0)*VLOOKUP("R101",TSC!B:C,2,0))*(VLOOKUP("T713",TSC!B:C,2,0))%),0)</f>
        <v/>
      </c>
      <c r="CV461">
        <f>IFERROR(INDEX(ADJ!$A$1:$BZ$1000,MATCH(PAYROLL!D461,ADJ!A$1:A$500,0),MATCH(PAYROLL!CV$2,ADJ!$2:$2,0)),0)</f>
        <v/>
      </c>
      <c r="CW461">
        <f>IFERROR(INDEX(ADJ!$A$1:$BZ$1000,MATCH(PAYROLL!D461,ADJ!A$1:A$500,0),MATCH(PAYROLL!CW$2,ADJ!$2:$2,0)),0)</f>
        <v/>
      </c>
      <c r="CX461">
        <f>SUM(CR461:CW461)</f>
        <v/>
      </c>
      <c r="CY461">
        <f>ROUND(IF(CR461&gt;0,T461+V461*VLOOKUP("R202",TSC!$B$1:$C$500,2,0),0),0)</f>
        <v/>
      </c>
      <c r="CZ461">
        <f>IFERROR(INDEX(CSDA!D$1:D$500,MATCH($CZ$2,CSDA!C$1:C$500,0)),0)</f>
        <v/>
      </c>
      <c r="DA461">
        <f>ROUND(T461*0.7%,0)</f>
        <v/>
      </c>
      <c r="DB461">
        <f>ROUND(T461/12,0)</f>
        <v/>
      </c>
      <c r="DC461">
        <f ref="DC461" t="array">IFERROR(INDEX(CSDA!D$1:D$500,MATCH("Trích giữ"&amp;PAYROLL!DC$2,CSDA!A$1:A$500&amp;CSDA!C$1:C$500,0)),0)</f>
        <v/>
      </c>
      <c r="DD461">
        <f ref="DD461" t="array">IFERROR(INDEX(CSDA!D$1:D$500,MATCH("Trích giữ"&amp;PAYROLL!DD$2,CSDA!A$1:A$500&amp;CSDA!C$1:C$500,0)),0)</f>
        <v/>
      </c>
      <c r="DE461">
        <f ref="DE461" t="array">IFERROR(INDEX(CSDA!D$1:D$500,MATCH("Trích giữ"&amp;PAYROLL!DE$2,CSDA!A$1:A$500&amp;CSDA!C$1:C$500,0)),0)</f>
        <v/>
      </c>
      <c r="DF461">
        <f>IFERROR(INDEX(CSDA!D$1:D$500,MATCH(PAYROLL!DF$2,CSDA!C$1:C$500,0)),0)</f>
        <v/>
      </c>
      <c r="DG461">
        <f ref="DG461" t="array">IFERROR(INDEX(CSDA!D$1:D$500,MATCH("Trích giữ"&amp;PAYROLL!DG$2,CSDA!A$1:A$500&amp;CSDA!C$1:C$500,0)),0)</f>
        <v/>
      </c>
      <c r="DH461">
        <f>ROUND(T461/26,0)</f>
        <v/>
      </c>
      <c r="DI461">
        <f ref="DI461" t="array">IFERROR(INDEX(CSDA!D$1:D$500,MATCH("Trích giữ"&amp;PAYROLL!DI$2,CSDA!A$1:A$500&amp;CSDA!C$1:C$500,0)),0)</f>
        <v/>
      </c>
      <c r="DJ461">
        <f>IF(U461=0,T461*21.5%-BL461,0)</f>
        <v/>
      </c>
      <c r="DK461">
        <f ref="DK461" t="array">IFERROR(INDEX(CSDA!D$1:D$500,MATCH("Trích giữ"&amp;PAYROLL!DK$2,CSDA!A$1:A$500&amp;CSDA!C$1:C$500,0)),0)</f>
        <v/>
      </c>
      <c r="DL461">
        <f>IFERROR(INDEX(CSDA!D$1:D$500,MATCH(PAYROLL!DL$2,CSDA!C$1:C$500,0))/12,0)</f>
        <v/>
      </c>
      <c r="DM461">
        <f>SUM(DB461:DL461)</f>
        <v/>
      </c>
      <c r="DN461">
        <f>IFERROR(INDEX(ADJ!$A$1:$BZ$1000,MATCH(PAYROLL!D461,ADJ!A$1:A$500,0),MATCH(PAYROLL!DN$2,ADJ!$2:$2,0)),0)</f>
        <v/>
      </c>
      <c r="DO461">
        <f>IFERROR(SUM(BP461,DM461:DN461,CX461:DA461)-DT461,0)</f>
        <v/>
      </c>
      <c r="DP461">
        <f ref="DP461" t="array">SUM(BW461*IFERROR(INDEX(CSDA!D$1:D$500,MATCH(BW$2,CSDA!C$1:C$500,0)),0)%,CX461*IFERROR(INDEX(CSDA!D$1:D$500,MATCH(CX$2,CSDA!C$1:C$500,0)),0)%,DA461*IFERROR(INDEX(CSDA!D$1:D$500,MATCH(DA$2,CSDA!C$1:C$500,0)),0)%,DB461*IFERROR(INDEX(CSDA!D$1:D$500,MATCH(DB$2,CSDA!C$1:C$500,0)),0)%,DF461*IFERROR(INDEX(CSDA!D$1:D$500,MATCH("Phí dịch vụ"&amp;PAYROLL!DF$2,CSDA!A$1:A$500&amp;CSDA!C$1:C$500,0)),0)%,DC461*IFERROR(INDEX(CSDA!D$1:D$500,MATCH("Phí dịch vụ"&amp;PAYROLL!DC$2,CSDA!A$1:A$500&amp;CSDA!C$1:C$500,0)),0)%,DH461*IFERROR(INDEX(CSDA!D$1:D$500,MATCH("Phí dịch vụ"&amp;PAYROLL!DH$2,CSDA!A$1:A$500&amp;CSDA!C$1:C$500,0)),0)%,DJ461*IFERROR(INDEX(CSDA!D$1:D$500,MATCH("Phí dịch vụ"&amp;PAYROLL!DJ$2,CSDA!A$1:A$500&amp;CSDA!C$1:C$500,0)),0)%,BN461*IFERROR(INDEX(CSDA!D$1:D$500,MATCH(BN$2,CSDA!C$1:C$500,0)),0)%)-BN461*7%</f>
        <v/>
      </c>
      <c r="DQ461">
        <f>IFERROR(INDEX(ADJ!$A$1:$BZ$1000,MATCH(PAYROLL!D461,ADJ!A$1:A$500,0),MATCH(PAYROLL!DQ$2,ADJ!$2:$2,0)),0)</f>
        <v/>
      </c>
      <c r="DR461">
        <f>IFERROR(INDEX(ADJ!$A$1:$BZ$1000,MATCH(PAYROLL!D461,ADJ!A$1:A$500,0),MATCH(PAYROLL!DR$2,ADJ!$2:$2,0)),0)</f>
        <v/>
      </c>
      <c r="DS461">
        <f>SUM(DP461:DR461)</f>
        <v/>
      </c>
      <c r="DT461">
        <f>EK461</f>
        <v/>
      </c>
      <c r="DU461">
        <f>SUM(DO461:DR461)</f>
        <v/>
      </c>
      <c r="DV461">
        <f>ROUND(DU461*0.1,0)</f>
        <v/>
      </c>
      <c r="DW461">
        <f>DU461+DV461</f>
        <v/>
      </c>
      <c r="DZ461">
        <f>IFERROR(INDEX(ADJ!$A$1:$BZ$1000,MATCH(PAYROLL!$D461,ADJ!A$1:A$500,0),MATCH(PAYROLL!DZ$2,ADJ!$2:$2,0)),0)</f>
        <v/>
      </c>
      <c r="EA461">
        <f>IFERROR(INDEX(ADJ!$A$1:$BZ$1000,MATCH(PAYROLL!$D461,ADJ!A$1:A$500,0),MATCH(PAYROLL!EA$2,ADJ!$2:$2,0)),0)</f>
        <v/>
      </c>
      <c r="EB461">
        <f>IFERROR(INDEX(ADJ!$A$1:$BZ$1000,MATCH(PAYROLL!$D461,ADJ!A$1:A$500,0),MATCH(PAYROLL!EB$2,ADJ!$2:$2,0)),0)</f>
        <v/>
      </c>
      <c r="EC461">
        <f>IFERROR(INDEX(ADJ!$A$1:$BZ$1000,MATCH(PAYROLL!$D461,ADJ!A$1:A$500,0),MATCH(PAYROLL!EC$2,ADJ!$2:$2,0)),0)</f>
        <v/>
      </c>
      <c r="ED461">
        <f>IFERROR(INDEX(ADJ!$A$1:$BZ$1000,MATCH(PAYROLL!$D461,ADJ!A$1:A$500,0),MATCH(PAYROLL!ED$2,ADJ!$2:$2,0)),0)</f>
        <v/>
      </c>
      <c r="EE461">
        <f>IFERROR(INDEX(ADJ!$A$1:$BZ$1000,MATCH(PAYROLL!$D461,ADJ!A$1:A$500,0),MATCH(PAYROLL!EE$2,ADJ!$2:$2,0)),0)</f>
        <v/>
      </c>
      <c r="EF461">
        <f>IFERROR(INDEX(ADJ!$A$1:$BZ$1000,MATCH(PAYROLL!$D461,ADJ!A$1:A$500,0),MATCH(PAYROLL!EF$2,ADJ!$2:$2,0)),0)</f>
        <v/>
      </c>
      <c r="EG461">
        <f>IFERROR(INDEX(ADJ!$A$1:$BZ$1000,MATCH(PAYROLL!$D461,ADJ!A$1:A$500,0),MATCH(PAYROLL!EG$2,ADJ!$2:$2,0)),0)</f>
        <v/>
      </c>
      <c r="EH461">
        <f>IFERROR(INDEX(ADJ!$A$1:$BZ$1000,MATCH(PAYROLL!$D461,ADJ!A$1:A$500,0),MATCH(PAYROLL!EH$2,ADJ!$2:$2,0)),0)</f>
        <v/>
      </c>
      <c r="EI461">
        <f>IFERROR(INDEX(ADJ!$A$1:$BZ$1000,MATCH(PAYROLL!D461,ADJ!A$1:A$500,0),MATCH(PAYROLL!EI$2,ADJ!$2:$2,0)),0)</f>
        <v/>
      </c>
      <c r="EJ461">
        <f>IFERROR(INDEX(ADJ!$A$1:$BZ$1000,MATCH(PAYROLL!$D461,ADJ!A$1:A$500,0),MATCH(PAYROLL!EJ$2,ADJ!$2:$2,0)),0)</f>
        <v/>
      </c>
      <c r="EK461">
        <f>SUM(DZ461:EJ461)</f>
        <v/>
      </c>
    </row>
    <row r="462">
      <c r="A462" t="n">
        <v>460</v>
      </c>
      <c r="B462" t="inlineStr">
        <is>
          <t>Lê Văn Ánh</t>
        </is>
      </c>
      <c r="D462" t="inlineStr">
        <is>
          <t>157746-01</t>
        </is>
      </c>
      <c r="S462">
        <f>IFERROR(INDEX(PIS!$A$1:$BZ$1000,MATCH($D462,PIS!C$1:C$500,0),MATCH("Lương CB tháng trước",PIS!$1:$1,0)),0)</f>
        <v/>
      </c>
      <c r="T462">
        <f>IFERROR(INDEX(PIS!$A$1:$BZ$1000,MATCH($D462,PIS!C$1:C$500,0),MATCH("Lương CB hiện tại",PIS!$1:$1,0)),0)</f>
        <v/>
      </c>
      <c r="U462">
        <f>IFERROR(INDEX(PIS!$A$1:$BZ$1000,MATCH($D462,PIS!C$1:C$500,0),MATCH("Lương đóng BHBB",PIS!$1:$1,0)),0)</f>
        <v/>
      </c>
      <c r="V462">
        <f>IFERROR(INDEX(PIS!$A$1:$BZ$1000,MATCH($D462,PIS!C$1:C$500,0),MATCH(V$2,PIS!$2:$2,0)),0)</f>
        <v/>
      </c>
      <c r="W462">
        <f>IFERROR(INDEX(PIS!$A$1:$BZ$1000,MATCH($D462,PIS!C$1:C$500,0),MATCH(W$2,PIS!$2:$2,0)),0)</f>
        <v/>
      </c>
      <c r="X462">
        <f>IFERROR(INDEX(PIS!$A$1:$BZ$1000,MATCH($D462,PIS!C$1:C$500,0),MATCH(X$2,PIS!$2:$2,0)),0)</f>
        <v/>
      </c>
      <c r="Y462">
        <f>IFERROR(INDEX(PIS!$A$1:$BZ$1000,MATCH($D462,PIS!C$1:C$500,0),MATCH(Y$2,PIS!$2:$2,0)),0)</f>
        <v/>
      </c>
      <c r="Z462">
        <f>IFERROR(INDEX(PIS!$A$1:$BZ$1000,MATCH($D462,PIS!C$1:C$500,0),MATCH(Z$2,PIS!$2:$2,0)),0)</f>
        <v/>
      </c>
      <c r="AA462">
        <f>IFERROR(INDEX(PIS!$A$1:$BZ$1000,MATCH($D462,PIS!C$1:C$500,0),MATCH(AA$2,PIS!$2:$2,0)),0)</f>
        <v/>
      </c>
      <c r="AB462">
        <f>IFERROR(INDEX(PIS!$A$1:$BZ$1000,MATCH($D462,PIS!C$1:C$500,0),MATCH(AB$2,PIS!$2:$2,0)),0)</f>
        <v/>
      </c>
      <c r="AC462">
        <f>SUM(V462:AB462)</f>
        <v/>
      </c>
      <c r="AD462">
        <f>IFERROR(INDEX(TIMESHEET!$A$1:$AI$5000,MATCH($D462,TIMESHEET!A$1:A$500,0),MATCH("T100",TIMESHEET!$2:$2,0))-2,0)</f>
        <v/>
      </c>
      <c r="AE462">
        <f>IFERROR(INDEX(TIMESHEET!$A$1:$AI$5000,MATCH($D462,TIMESHEET!A$1:A$500,0),MATCH("T202",TIMESHEET!$2:$2,0)),0)</f>
        <v/>
      </c>
      <c r="AF462">
        <f>IFERROR(INDEX(TIMESHEET!$A$1:$AI$5000,MATCH($D462,TIMESHEET!A$1:A$500,0),MATCH("T302",TIMESHEET!$2:$2,0)),0)</f>
        <v/>
      </c>
      <c r="AG462">
        <f>IFERROR(INDEX(TIMESHEET!$A$1:$AI$5000,MATCH($D462,TIMESHEET!A$1:A$500,0),MATCH("T406",TIMESHEET!$2:$2,0)),0)</f>
        <v/>
      </c>
      <c r="AH462">
        <f>AE462+AG462</f>
        <v/>
      </c>
      <c r="AI462">
        <f>IFERROR(INDEX(TIMESHEET!$A$1:$AI$5000,MATCH($D462,TIMESHEET!A$1:A$500,0),MATCH("T701",TIMESHEET!$2:$2,0)),0)</f>
        <v/>
      </c>
      <c r="AJ462">
        <f>IFERROR(INDEX(TIMESHEET!$A$1:$AI$5000,MATCH($D462,TIMESHEET!B$1:B$500,0),MATCH("T320",TIMESHEET!$2:$2,0)),0)</f>
        <v/>
      </c>
      <c r="AK462">
        <f>IFERROR(IF(LEFT(INDEX(PIS!O$1:O$500,MATCH(D462,PIS!C$1:C$500)),1)="M",T462/AD462*SUM(AE462:AG462),T462*AD462),0)</f>
        <v/>
      </c>
      <c r="AL462">
        <f>IFERROR(INDEX(ADJ!$A$1:$BZ$1000,MATCH(PAYROLL!D462,ADJ!A$1:A$500,0),MATCH(PAYROLL!AL$2,ADJ!$2:$2,0)),0)</f>
        <v/>
      </c>
      <c r="AM462">
        <f>SUM(AK462:AL462)</f>
        <v/>
      </c>
      <c r="AN462">
        <f>IFERROR(ROUND(V462/$AD462*$AH462,0),0)</f>
        <v/>
      </c>
      <c r="AO462">
        <f>IFERROR(ROUND(W462/$AD462*$AH462,0),0)</f>
        <v/>
      </c>
      <c r="AP462">
        <f>IFERROR(ROUND(X462/$AD462*$AE462,0),0)</f>
        <v/>
      </c>
      <c r="AQ462">
        <f>IFERROR(ROUND(Y462/$AD462*$AH462,0),0)</f>
        <v/>
      </c>
      <c r="AR462">
        <f>IFERROR(ROUND(Z462/$AD462*$AH462,0),0)</f>
        <v/>
      </c>
      <c r="AS462">
        <f>IFERROR(ROUND(AA462/$AD462*$AH462,0),0)</f>
        <v/>
      </c>
      <c r="AT462">
        <f>IFERROR(IF((AE462+AF462+AG462)&gt;13,AB462,ROUND(AB462/AD462*AH462,0)),0)</f>
        <v/>
      </c>
      <c r="AU462">
        <f>IFERROR(INDEX(ADJ!$A$1:$BZ$1000,MATCH(PAYROLL!D462,ADJ!A$1:A$500,0),MATCH(PAYROLL!AU$2,ADJ!$2:$2,0)),0)</f>
        <v/>
      </c>
      <c r="AV462">
        <f>ROUND(SUM(AN462:AU462),0)</f>
        <v/>
      </c>
      <c r="AW462">
        <f>IFERROR(INDEX(TIMESHEET!$A$1:$AI$5000,MATCH(PAYROLL!D462,TIMESHEET!A$1:A$500,0),MATCH("T620",TIMESHEET!$2:$2,0)),0)</f>
        <v/>
      </c>
      <c r="AX462">
        <f>IFERROR(INDEX(TIMESHEET!$A$1:$AI$5000,MATCH(PAYROLL!D462,TIMESHEET!A$1:A$500,0),MATCH("T601",TIMESHEET!$2:$2,0)),0)</f>
        <v/>
      </c>
      <c r="AY462">
        <f>IFERROR(INDEX(TIMESHEET!$A$1:$AI$5000,MATCH(PAYROLL!D462,TIMESHEET!A$1:A$500,0),MATCH("T602",TIMESHEET!$2:$2,0)),0)</f>
        <v/>
      </c>
      <c r="AZ462">
        <f>IFERROR(INDEX(TIMESHEET!$A$1:$AI$5000,MATCH(PAYROLL!D462,TIMESHEET!A$1:A$500,0),MATCH("T603",TIMESHEET!$2:$2,0)),0)</f>
        <v/>
      </c>
      <c r="BA462">
        <f>IFERROR(INDEX(TIMESHEET!$A$1:$AI$5000,MATCH(PAYROLL!D462,TIMESHEET!A$1:A$500,0),MATCH("T611",TIMESHEET!$2:$2,0)),0)</f>
        <v/>
      </c>
      <c r="BB462">
        <f>IFERROR(INDEX(TIMESHEET!$A$1:$AI$5000,MATCH(PAYROLL!D462,TIMESHEET!A$1:A$500,0),MATCH("T612",TIMESHEET!$2:$2,0)),0)</f>
        <v/>
      </c>
      <c r="BC462">
        <f>IFERROR(INDEX(TIMESHEET!$A$1:$AI$5000,MATCH(PAYROLL!D462,TIMESHEET!A$1:A$500,0),MATCH("T613",TIMESHEET!$2:$2,0)),0)</f>
        <v/>
      </c>
      <c r="BD462">
        <f>IFERROR(INDEX(TIMESHEET!$A$1:$AI$5000,MATCH(PAYROLL!D462,TIMESHEET!A$1:A$500,0),MATCH("T500",TIMESHEET!$2:$2,0)),0)</f>
        <v/>
      </c>
      <c r="BE462">
        <f>IFERROR(IF(LEFT(INDEX(PIS!O$1:O$500,MATCH(D462,PIS!C$1:C$500)),1)="M",T462/AD462/8*(AW462+AX462*1.5+AY462*2+AZ462*3+BA462*2.1+BB462*2.7+BC462*3.9+BD462*0.3),T462/8*(AW462+AX462*1.5+AY462*2+AZ462*3+BA462*2.1+BB462*2.7+BC462*3.9+BD462*0.3)),0)</f>
        <v/>
      </c>
      <c r="BF462">
        <f>IFERROR(INDEX(ADJ!$A$1:$BZ$1000,MATCH(PAYROLL!$D462,ADJ!A$1:A$500,0),MATCH(PAYROLL!BF$2,ADJ!$2:$2,0)),0)</f>
        <v/>
      </c>
      <c r="BG462">
        <f>IFERROR(INDEX(ADJ!$A$1:$BZ$1000,MATCH(PAYROLL!D462,ADJ!A$1:A$500,0),MATCH(PAYROLL!BG$2,ADJ!$2:$2,0)),0)</f>
        <v/>
      </c>
      <c r="BH462">
        <f>IFERROR(INDEX(ADJ!$A$1:$BZ$1000,MATCH(PAYROLL!D462,ADJ!A$1:A$500,0),MATCH(PAYROLL!BH$2,ADJ!$2:$2,0)),0)</f>
        <v/>
      </c>
      <c r="BI462">
        <f>IFERROR(INDEX(ADJ!$A$1:$BZ$1000,MATCH(PAYROLL!D462,ADJ!A$1:A$500,0),MATCH(PAYROLL!BI$2,ADJ!$2:$2,0)),0)</f>
        <v/>
      </c>
      <c r="BJ462">
        <f>IFERROR(INDEX(ADJ!$A$1:$BZ$1000,MATCH(PAYROLL!D462,ADJ!A$1:A$500,0),MATCH(PAYROLL!BJ$2,ADJ!$2:$2,0)),0)</f>
        <v/>
      </c>
      <c r="BK462">
        <f>SUM(BF462:BJ462)</f>
        <v/>
      </c>
      <c r="BL462">
        <f>IFERROR(INDEX(ADJ!$A$1:$BZ$1000,MATCH(PAYROLL!D462,ADJ!A$1:A$500,0),MATCH(PAYROLL!BL$2,ADJ!$2:$2,0)),0)</f>
        <v/>
      </c>
      <c r="BM462">
        <f>IFERROR(INDEX(ADJ!$A$1:$BZ$1000,MATCH(PAYROLL!D462,ADJ!A$1:A$500,0),MATCH(PAYROLL!BM$2,ADJ!$2:$2,0)),0)</f>
        <v/>
      </c>
      <c r="BN462">
        <f>IFERROR(INDEX(ADJ!$A$1:$BZ$1000,MATCH(PAYROLL!D462,ADJ!A$1:A$500,0),MATCH(PAYROLL!BN$2,ADJ!$2:$2,0)),0)</f>
        <v/>
      </c>
      <c r="BO462">
        <f>IFERROR(INDEX(ADJ!$A$1:$BZ$1000,MATCH(PAYROLL!D462,ADJ!A$1:A$500,0),MATCH(PAYROLL!BO$2,ADJ!$2:$2,0)),0)</f>
        <v/>
      </c>
      <c r="BP462">
        <f>SUM(AM462,AV462,BE462,BK462,BL462:BO462)</f>
        <v/>
      </c>
      <c r="BQ462">
        <f>BO462</f>
        <v/>
      </c>
      <c r="BR462">
        <f>IFERROR(ROUND(IF(LEFT(INDEX(PIS!O$1:O$500,MATCH(D462,PIS!C$1:C$500)),1)="D",T462/8*(BD462*0.3),IF(LEFT(INDEX(PIS!O$1:O$500,MATCH(D462,PIS!C$1:C$500)),1)="H",T462*($BD462*0.3),T462/$AD462/8*($BD462*0.3))),0),0)</f>
        <v/>
      </c>
      <c r="BS462">
        <f>IF(AP462&lt;1,0,MIN(AP462,730000))</f>
        <v/>
      </c>
      <c r="BT462">
        <f>IFERROR(ROUND((BE462-SUM(AW462:BC462)*T462/AD462/8),0)-BR462,0)</f>
        <v/>
      </c>
      <c r="BU462">
        <f>AO462</f>
        <v/>
      </c>
      <c r="BV462">
        <f>SUM(BQ462:BU462)</f>
        <v/>
      </c>
      <c r="BW462">
        <f>BP462-BV462</f>
        <v/>
      </c>
      <c r="BX462">
        <f>IFERROR(IF(RIGHT(INDEX(PIS!O$1:O$500,MATCH(D462,PIS!C$1:C$500)),5)="Gross",MIN(U462+V462,VLOOKUP("R700",TSC!B:C,2,0)*VLOOKUP("R101",TSC!B:C,2,0))*VLOOKUP("R701",TSC!B:C,2,0)%,0),0)</f>
        <v/>
      </c>
      <c r="BY462">
        <f>IFERROR(IF(RIGHT(INDEX(PIS!O$1:O$500,MATCH(D462,PIS!C$1:C$500)),5)="Gross",MIN(U462+V462,VLOOKUP("R700",TSC!B:C,2,0)*VLOOKUP("R101",TSC!B:C,2,0))*VLOOKUP("T704",TSC!B:C,2,0)%,0),0)</f>
        <v/>
      </c>
      <c r="BZ462">
        <f>IFERROR(IF(RIGHT(INDEX(PIS!O$1:O$500,MATCH(D462,PIS!C$1:C$500)),5)="Gross",MIN(U462+V462,VLOOKUP("R700",TSC!B:C,2,0)*VLOOKUP("1",TSC!F:G,2,0))*VLOOKUP("T705",TSC!B:C,2,0)%,0),0)</f>
        <v/>
      </c>
      <c r="CA462">
        <f>IFERROR(INDEX(ADJ!$A$1:$BZ$1000,MATCH(PAYROLL!D462,ADJ!A$1:A$500,0),MATCH(PAYROLL!CA$2,ADJ!$2:$2,0)),0)</f>
        <v/>
      </c>
      <c r="CB462">
        <f>IFERROR(INDEX(ADJ!$A$1:$BZ$1000,MATCH(PAYROLL!D462,ADJ!A$1:A$500,0),MATCH(PAYROLL!CB$2,ADJ!$2:$2,0)),0)</f>
        <v/>
      </c>
      <c r="CC462">
        <f>SUM(BX462:CB462)</f>
        <v/>
      </c>
      <c r="CD462">
        <f>IFERROR(INDEX(PIS!$A$1:$BZ$1000,MATCH(PAYROLL!D462,PIS!C$1:C$500,0),MATCH(PAYROLL!CD$1,PIS!$1:$1,0)),0)</f>
        <v/>
      </c>
      <c r="CE462">
        <f>IFERROR(IF(OR(INDEX(PIS!P$1:P$500,MATCH(D462,PIS!C$1:C$500,0))="LT2",INDEX(PIS!P$1:P$500,MATCH(D462,PIS!C$1:C$500,0))="P10"),0,SUM(CC462,CD462*VLOOKUP("R601",TSC!B:C,2,0),VLOOKUP("R602",TSC!B:C,2,0))),0)</f>
        <v/>
      </c>
      <c r="CF462">
        <f>MAX(BW462-CE462,0)</f>
        <v/>
      </c>
      <c r="CG462">
        <f>IFERROR(IF(OR(RIGHT(INDEX(PIS!P$1:P$500,MATCH(D462,PIS!C$1:C$500)),5)="P10",RIGHT(INDEX(PIS!P$1:P$500,MATCH(D462,PIS!C$1:C$500)),5)="CK"),0,IF(CF462&lt;=5000000,CF462*5%,IF(CF462&lt;=10000000,CF462*10%-250000,IF(CF462&lt;=18000000,CF462*15%-750000,IF(CF462&lt;=32000000,CF462*20%-1650000,IF(CF462&lt;=52000000,CF462*25%-3250000,IF(CF462&lt;=80000000,BH462*30%-5850000,CF462*35%-9850000))))))),0)</f>
        <v/>
      </c>
      <c r="CH462">
        <f>IFERROR(IF(OR(INDEX(PIS!P$1:P$500,MATCH(D462,PIS!C$1:C$500))="LT",INDEX(PIS!P$1:P$500,MATCH(D462,PIS!C$1:C$500))="CK"),0,IF(CF462&lt;2000000,0,CF462*10%)),0)</f>
        <v/>
      </c>
      <c r="CI462">
        <f>IFERROR(INDEX(ADJ!$A$1:$BZ$1000,MATCH(PAYROLL!D462,ADJ!A$1:A$500,0),MATCH(PAYROLL!CI$2,ADJ!$2:$2,0)),0)</f>
        <v/>
      </c>
      <c r="CJ462">
        <f>IFERROR(INDEX(ADJ!$A$1:$BZ$1000,MATCH(PAYROLL!D462,ADJ!A$1:A$500,0),MATCH(PAYROLL!CJ$2,ADJ!$2:$2,0)),0)</f>
        <v/>
      </c>
      <c r="CK462">
        <f>IFERROR(INDEX(ADJ!$A$1:$BZ$1000,MATCH(PAYROLL!D462,ADJ!A$1:A$500,0),MATCH(PAYROLL!CK$2,ADJ!$2:$2,0)),0)</f>
        <v/>
      </c>
      <c r="CL462">
        <f>SUM(CG462:CK462)</f>
        <v/>
      </c>
      <c r="CM462">
        <f>ROUND(SUM(CH462:CK462),0)</f>
        <v/>
      </c>
      <c r="CN462">
        <f>IFERROR(INDEX(CSDA!D$1:D$500,MATCH($CN$2,CSDA!C$1:C$500,0))*INDEX(PIS!V$1:V$500,MATCH(D462,PIS!C$1:C$500))+INDEX(ADJ!$A$1:$BZ$1000,MATCH(PAYROLL!D462,ADJ!A$1:A$500,0),MATCH(PAYROLL!CN$2,ADJ!$2:$2,0)),0)</f>
        <v/>
      </c>
      <c r="CO462">
        <f>IFERROR(INDEX(ADJ!$A$1:$BZ$1000,MATCH(PAYROLL!D462,ADJ!A$1:A$500,0),MATCH(PAYROLL!CO$2,ADJ!$2:$2,0)),0)</f>
        <v/>
      </c>
      <c r="CP462">
        <f>IFERROR(INDEX(ADJ!$A$1:$BZ$1000,MATCH(PAYROLL!D462,ADJ!A$1:A$500,0),MATCH(PAYROLL!CP$2,ADJ!$2:$2,0)),0)</f>
        <v/>
      </c>
      <c r="CQ462">
        <f>BP462-CL462-CI462-CM462-CN462-CO462-CP462-CC462</f>
        <v/>
      </c>
      <c r="CR462">
        <f>IFERROR(IF(RIGHT(INDEX(PIS!O$1:O$500,MATCH(D462,PIS!C$1:C$500,0)),5)="Gross",MIN(U462+V462,VLOOKUP("R700",TSC!B:C,2,0)*VLOOKUP("R101",TSC!B:C,2,0))*(VLOOKUP("T711",TSC!B:C,2,0)+VLOOKUP("T712",TSC!B:C,2,0))%,MIN(T462+V462,VLOOKUP("R700",TSC!B:C,2,0)*VLOOKUP("R101",TSC!B:C,2,0))*(VLOOKUP("T711",TSC!B:C,2,0)+VLOOKUP("T712",TSC!B:C,2,0)+VLOOKUP("R701",TSC!B:C,2,0))%),0)</f>
        <v/>
      </c>
      <c r="CS462">
        <f>IFERROR(IF(RIGHT(INDEX(PIS!O$1:O$500,MATCH(D462,PIS!C$1:C$500,0)),5)="Gross",MIN(U462+V462,VLOOKUP("R700",TSC!B:C,2,0)*VLOOKUP("R101",TSC!B:C,2,0))*(VLOOKUP("T714",TSC!B:C,2,0))%,MIN(T462+V462,VLOOKUP("R700",TSC!B:C,2,0)*VLOOKUP("R101",TSC!B:C,2,0))*(VLOOKUP("T704",TSC!B:C,2,0)+VLOOKUP("T714",TSC!B:C,2,0))%),0)</f>
        <v/>
      </c>
      <c r="CT462">
        <f>IFERROR(IF(RIGHT(INDEX(PIS!O$1:O$500,MATCH(D462,PIS!C$1:C$500,0)),5)="Gross",MIN(U462+V462,VLOOKUP("R700",TSC!B:C,2,0)*VLOOKUP("R101",TSC!B:C,2,0))*VLOOKUP("T705",TSC!B:C,2,0)%,MIN(T462+V462,VLOOKUP("R700",TSC!B:C,2,0)*VLOOKUP("R101",TSC!B:C,2,0))*VLOOKUP("T705",TSC!B:C,2,0)%),0)</f>
        <v/>
      </c>
      <c r="CU462">
        <f>IFERROR(IF(RIGHT(INDEX(PIS!O$1:O$500,MATCH(D462,PIS!C$1:C$500,0)),5)="Gross",MIN(U462+V462,VLOOKUP("R700",TSC!B:C,2,0)*VLOOKUP("R101",TSC!B:C,2,0))*(VLOOKUP("T713",TSC!B:C,2,0))%,MIN(T462+V462,VLOOKUP("R700",TSC!B:C,2,0)*VLOOKUP("R101",TSC!B:C,2,0))*(VLOOKUP("T713",TSC!B:C,2,0))%),0)</f>
        <v/>
      </c>
      <c r="CV462">
        <f>IFERROR(INDEX(ADJ!$A$1:$BZ$1000,MATCH(PAYROLL!D462,ADJ!A$1:A$500,0),MATCH(PAYROLL!CV$2,ADJ!$2:$2,0)),0)</f>
        <v/>
      </c>
      <c r="CW462">
        <f>IFERROR(INDEX(ADJ!$A$1:$BZ$1000,MATCH(PAYROLL!D462,ADJ!A$1:A$500,0),MATCH(PAYROLL!CW$2,ADJ!$2:$2,0)),0)</f>
        <v/>
      </c>
      <c r="CX462">
        <f>SUM(CR462:CW462)</f>
        <v/>
      </c>
      <c r="CY462">
        <f>ROUND(IF(CR462&gt;0,T462+V462*VLOOKUP("R202",TSC!$B$1:$C$500,2,0),0),0)</f>
        <v/>
      </c>
      <c r="CZ462">
        <f>IFERROR(INDEX(CSDA!D$1:D$500,MATCH($CZ$2,CSDA!C$1:C$500,0)),0)</f>
        <v/>
      </c>
      <c r="DA462">
        <f>ROUND(T462*0.7%,0)</f>
        <v/>
      </c>
      <c r="DB462">
        <f>ROUND(T462/12,0)</f>
        <v/>
      </c>
      <c r="DC462">
        <f ref="DC462" t="array">IFERROR(INDEX(CSDA!D$1:D$500,MATCH("Trích giữ"&amp;PAYROLL!DC$2,CSDA!A$1:A$500&amp;CSDA!C$1:C$500,0)),0)</f>
        <v/>
      </c>
      <c r="DD462">
        <f ref="DD462" t="array">IFERROR(INDEX(CSDA!D$1:D$500,MATCH("Trích giữ"&amp;PAYROLL!DD$2,CSDA!A$1:A$500&amp;CSDA!C$1:C$500,0)),0)</f>
        <v/>
      </c>
      <c r="DE462">
        <f ref="DE462" t="array">IFERROR(INDEX(CSDA!D$1:D$500,MATCH("Trích giữ"&amp;PAYROLL!DE$2,CSDA!A$1:A$500&amp;CSDA!C$1:C$500,0)),0)</f>
        <v/>
      </c>
      <c r="DF462">
        <f>IFERROR(INDEX(CSDA!D$1:D$500,MATCH(PAYROLL!DF$2,CSDA!C$1:C$500,0)),0)</f>
        <v/>
      </c>
      <c r="DG462">
        <f ref="DG462" t="array">IFERROR(INDEX(CSDA!D$1:D$500,MATCH("Trích giữ"&amp;PAYROLL!DG$2,CSDA!A$1:A$500&amp;CSDA!C$1:C$500,0)),0)</f>
        <v/>
      </c>
      <c r="DH462">
        <f>ROUND(T462/26,0)</f>
        <v/>
      </c>
      <c r="DI462">
        <f ref="DI462" t="array">IFERROR(INDEX(CSDA!D$1:D$500,MATCH("Trích giữ"&amp;PAYROLL!DI$2,CSDA!A$1:A$500&amp;CSDA!C$1:C$500,0)),0)</f>
        <v/>
      </c>
      <c r="DJ462">
        <f>IF(U462=0,T462*21.5%-BL462,0)</f>
        <v/>
      </c>
      <c r="DK462">
        <f ref="DK462" t="array">IFERROR(INDEX(CSDA!D$1:D$500,MATCH("Trích giữ"&amp;PAYROLL!DK$2,CSDA!A$1:A$500&amp;CSDA!C$1:C$500,0)),0)</f>
        <v/>
      </c>
      <c r="DL462">
        <f>IFERROR(INDEX(CSDA!D$1:D$500,MATCH(PAYROLL!DL$2,CSDA!C$1:C$500,0))/12,0)</f>
        <v/>
      </c>
      <c r="DM462">
        <f>SUM(DB462:DL462)</f>
        <v/>
      </c>
      <c r="DN462">
        <f>IFERROR(INDEX(ADJ!$A$1:$BZ$1000,MATCH(PAYROLL!D462,ADJ!A$1:A$500,0),MATCH(PAYROLL!DN$2,ADJ!$2:$2,0)),0)</f>
        <v/>
      </c>
      <c r="DO462">
        <f>IFERROR(SUM(BP462,DM462:DN462,CX462:DA462)-DT462,0)</f>
        <v/>
      </c>
      <c r="DP462">
        <f ref="DP462" t="array">SUM(BW462*IFERROR(INDEX(CSDA!D$1:D$500,MATCH(BW$2,CSDA!C$1:C$500,0)),0)%,CX462*IFERROR(INDEX(CSDA!D$1:D$500,MATCH(CX$2,CSDA!C$1:C$500,0)),0)%,DA462*IFERROR(INDEX(CSDA!D$1:D$500,MATCH(DA$2,CSDA!C$1:C$500,0)),0)%,DB462*IFERROR(INDEX(CSDA!D$1:D$500,MATCH(DB$2,CSDA!C$1:C$500,0)),0)%,DF462*IFERROR(INDEX(CSDA!D$1:D$500,MATCH("Phí dịch vụ"&amp;PAYROLL!DF$2,CSDA!A$1:A$500&amp;CSDA!C$1:C$500,0)),0)%,DC462*IFERROR(INDEX(CSDA!D$1:D$500,MATCH("Phí dịch vụ"&amp;PAYROLL!DC$2,CSDA!A$1:A$500&amp;CSDA!C$1:C$500,0)),0)%,DH462*IFERROR(INDEX(CSDA!D$1:D$500,MATCH("Phí dịch vụ"&amp;PAYROLL!DH$2,CSDA!A$1:A$500&amp;CSDA!C$1:C$500,0)),0)%,DJ462*IFERROR(INDEX(CSDA!D$1:D$500,MATCH("Phí dịch vụ"&amp;PAYROLL!DJ$2,CSDA!A$1:A$500&amp;CSDA!C$1:C$500,0)),0)%,BN462*IFERROR(INDEX(CSDA!D$1:D$500,MATCH(BN$2,CSDA!C$1:C$500,0)),0)%)-BN462*7%</f>
        <v/>
      </c>
      <c r="DQ462">
        <f>IFERROR(INDEX(ADJ!$A$1:$BZ$1000,MATCH(PAYROLL!D462,ADJ!A$1:A$500,0),MATCH(PAYROLL!DQ$2,ADJ!$2:$2,0)),0)</f>
        <v/>
      </c>
      <c r="DR462">
        <f>IFERROR(INDEX(ADJ!$A$1:$BZ$1000,MATCH(PAYROLL!D462,ADJ!A$1:A$500,0),MATCH(PAYROLL!DR$2,ADJ!$2:$2,0)),0)</f>
        <v/>
      </c>
      <c r="DS462">
        <f>SUM(DP462:DR462)</f>
        <v/>
      </c>
      <c r="DT462">
        <f>EK462</f>
        <v/>
      </c>
      <c r="DU462">
        <f>SUM(DO462:DR462)</f>
        <v/>
      </c>
      <c r="DV462">
        <f>ROUND(DU462*0.1,0)</f>
        <v/>
      </c>
      <c r="DW462">
        <f>DU462+DV462</f>
        <v/>
      </c>
      <c r="DZ462">
        <f>IFERROR(INDEX(ADJ!$A$1:$BZ$1000,MATCH(PAYROLL!$D462,ADJ!A$1:A$500,0),MATCH(PAYROLL!DZ$2,ADJ!$2:$2,0)),0)</f>
        <v/>
      </c>
      <c r="EA462">
        <f>IFERROR(INDEX(ADJ!$A$1:$BZ$1000,MATCH(PAYROLL!$D462,ADJ!A$1:A$500,0),MATCH(PAYROLL!EA$2,ADJ!$2:$2,0)),0)</f>
        <v/>
      </c>
      <c r="EB462">
        <f>IFERROR(INDEX(ADJ!$A$1:$BZ$1000,MATCH(PAYROLL!$D462,ADJ!A$1:A$500,0),MATCH(PAYROLL!EB$2,ADJ!$2:$2,0)),0)</f>
        <v/>
      </c>
      <c r="EC462">
        <f>IFERROR(INDEX(ADJ!$A$1:$BZ$1000,MATCH(PAYROLL!$D462,ADJ!A$1:A$500,0),MATCH(PAYROLL!EC$2,ADJ!$2:$2,0)),0)</f>
        <v/>
      </c>
      <c r="ED462">
        <f>IFERROR(INDEX(ADJ!$A$1:$BZ$1000,MATCH(PAYROLL!$D462,ADJ!A$1:A$500,0),MATCH(PAYROLL!ED$2,ADJ!$2:$2,0)),0)</f>
        <v/>
      </c>
      <c r="EE462">
        <f>IFERROR(INDEX(ADJ!$A$1:$BZ$1000,MATCH(PAYROLL!$D462,ADJ!A$1:A$500,0),MATCH(PAYROLL!EE$2,ADJ!$2:$2,0)),0)</f>
        <v/>
      </c>
      <c r="EF462">
        <f>IFERROR(INDEX(ADJ!$A$1:$BZ$1000,MATCH(PAYROLL!$D462,ADJ!A$1:A$500,0),MATCH(PAYROLL!EF$2,ADJ!$2:$2,0)),0)</f>
        <v/>
      </c>
      <c r="EG462">
        <f>IFERROR(INDEX(ADJ!$A$1:$BZ$1000,MATCH(PAYROLL!$D462,ADJ!A$1:A$500,0),MATCH(PAYROLL!EG$2,ADJ!$2:$2,0)),0)</f>
        <v/>
      </c>
      <c r="EH462">
        <f>IFERROR(INDEX(ADJ!$A$1:$BZ$1000,MATCH(PAYROLL!$D462,ADJ!A$1:A$500,0),MATCH(PAYROLL!EH$2,ADJ!$2:$2,0)),0)</f>
        <v/>
      </c>
      <c r="EI462">
        <f>IFERROR(INDEX(ADJ!$A$1:$BZ$1000,MATCH(PAYROLL!D462,ADJ!A$1:A$500,0),MATCH(PAYROLL!EI$2,ADJ!$2:$2,0)),0)</f>
        <v/>
      </c>
      <c r="EJ462">
        <f>IFERROR(INDEX(ADJ!$A$1:$BZ$1000,MATCH(PAYROLL!$D462,ADJ!A$1:A$500,0),MATCH(PAYROLL!EJ$2,ADJ!$2:$2,0)),0)</f>
        <v/>
      </c>
      <c r="EK462">
        <f>SUM(DZ462:EJ462)</f>
        <v/>
      </c>
    </row>
    <row r="463">
      <c r="A463" t="n">
        <v>461</v>
      </c>
      <c r="B463" t="inlineStr">
        <is>
          <t>Phạm Văn Mạnh</t>
        </is>
      </c>
      <c r="D463" t="inlineStr">
        <is>
          <t>157702-01</t>
        </is>
      </c>
      <c r="S463">
        <f>IFERROR(INDEX(PIS!$A$1:$BZ$1000,MATCH($D463,PIS!C$1:C$500,0),MATCH("Lương CB tháng trước",PIS!$1:$1,0)),0)</f>
        <v/>
      </c>
      <c r="T463">
        <f>IFERROR(INDEX(PIS!$A$1:$BZ$1000,MATCH($D463,PIS!C$1:C$500,0),MATCH("Lương CB hiện tại",PIS!$1:$1,0)),0)</f>
        <v/>
      </c>
      <c r="U463">
        <f>IFERROR(INDEX(PIS!$A$1:$BZ$1000,MATCH($D463,PIS!C$1:C$500,0),MATCH("Lương đóng BHBB",PIS!$1:$1,0)),0)</f>
        <v/>
      </c>
      <c r="V463">
        <f>IFERROR(INDEX(PIS!$A$1:$BZ$1000,MATCH($D463,PIS!C$1:C$500,0),MATCH(V$2,PIS!$2:$2,0)),0)</f>
        <v/>
      </c>
      <c r="W463">
        <f>IFERROR(INDEX(PIS!$A$1:$BZ$1000,MATCH($D463,PIS!C$1:C$500,0),MATCH(W$2,PIS!$2:$2,0)),0)</f>
        <v/>
      </c>
      <c r="X463">
        <f>IFERROR(INDEX(PIS!$A$1:$BZ$1000,MATCH($D463,PIS!C$1:C$500,0),MATCH(X$2,PIS!$2:$2,0)),0)</f>
        <v/>
      </c>
      <c r="Y463">
        <f>IFERROR(INDEX(PIS!$A$1:$BZ$1000,MATCH($D463,PIS!C$1:C$500,0),MATCH(Y$2,PIS!$2:$2,0)),0)</f>
        <v/>
      </c>
      <c r="Z463">
        <f>IFERROR(INDEX(PIS!$A$1:$BZ$1000,MATCH($D463,PIS!C$1:C$500,0),MATCH(Z$2,PIS!$2:$2,0)),0)</f>
        <v/>
      </c>
      <c r="AA463">
        <f>IFERROR(INDEX(PIS!$A$1:$BZ$1000,MATCH($D463,PIS!C$1:C$500,0),MATCH(AA$2,PIS!$2:$2,0)),0)</f>
        <v/>
      </c>
      <c r="AB463">
        <f>IFERROR(INDEX(PIS!$A$1:$BZ$1000,MATCH($D463,PIS!C$1:C$500,0),MATCH(AB$2,PIS!$2:$2,0)),0)</f>
        <v/>
      </c>
      <c r="AC463">
        <f>SUM(V463:AB463)</f>
        <v/>
      </c>
      <c r="AD463">
        <f>IFERROR(INDEX(TIMESHEET!$A$1:$AI$5000,MATCH($D463,TIMESHEET!A$1:A$500,0),MATCH("T100",TIMESHEET!$2:$2,0))-2,0)</f>
        <v/>
      </c>
      <c r="AE463">
        <f>IFERROR(INDEX(TIMESHEET!$A$1:$AI$5000,MATCH($D463,TIMESHEET!A$1:A$500,0),MATCH("T202",TIMESHEET!$2:$2,0)),0)</f>
        <v/>
      </c>
      <c r="AF463">
        <f>IFERROR(INDEX(TIMESHEET!$A$1:$AI$5000,MATCH($D463,TIMESHEET!A$1:A$500,0),MATCH("T302",TIMESHEET!$2:$2,0)),0)</f>
        <v/>
      </c>
      <c r="AG463">
        <f>IFERROR(INDEX(TIMESHEET!$A$1:$AI$5000,MATCH($D463,TIMESHEET!A$1:A$500,0),MATCH("T406",TIMESHEET!$2:$2,0)),0)</f>
        <v/>
      </c>
      <c r="AH463">
        <f>AE463+AG463</f>
        <v/>
      </c>
      <c r="AI463">
        <f>IFERROR(INDEX(TIMESHEET!$A$1:$AI$5000,MATCH($D463,TIMESHEET!A$1:A$500,0),MATCH("T701",TIMESHEET!$2:$2,0)),0)</f>
        <v/>
      </c>
      <c r="AJ463">
        <f>IFERROR(INDEX(TIMESHEET!$A$1:$AI$5000,MATCH($D463,TIMESHEET!B$1:B$500,0),MATCH("T320",TIMESHEET!$2:$2,0)),0)</f>
        <v/>
      </c>
      <c r="AK463">
        <f>IFERROR(IF(LEFT(INDEX(PIS!O$1:O$500,MATCH(D463,PIS!C$1:C$500)),1)="M",T463/AD463*SUM(AE463:AG463),T463*AD463),0)</f>
        <v/>
      </c>
      <c r="AL463">
        <f>IFERROR(INDEX(ADJ!$A$1:$BZ$1000,MATCH(PAYROLL!D463,ADJ!A$1:A$500,0),MATCH(PAYROLL!AL$2,ADJ!$2:$2,0)),0)</f>
        <v/>
      </c>
      <c r="AM463">
        <f>SUM(AK463:AL463)</f>
        <v/>
      </c>
      <c r="AN463">
        <f>IFERROR(ROUND(V463/$AD463*$AH463,0),0)</f>
        <v/>
      </c>
      <c r="AO463">
        <f>IFERROR(ROUND(W463/$AD463*$AH463,0),0)</f>
        <v/>
      </c>
      <c r="AP463">
        <f>IFERROR(ROUND(X463/$AD463*$AE463,0),0)</f>
        <v/>
      </c>
      <c r="AQ463">
        <f>IFERROR(ROUND(Y463/$AD463*$AH463,0),0)</f>
        <v/>
      </c>
      <c r="AR463">
        <f>IFERROR(ROUND(Z463/$AD463*$AH463,0),0)</f>
        <v/>
      </c>
      <c r="AS463">
        <f>IFERROR(ROUND(AA463/$AD463*$AH463,0),0)</f>
        <v/>
      </c>
      <c r="AT463">
        <f>IFERROR(IF((AE463+AF463+AG463)&gt;13,AB463,ROUND(AB463/AD463*AH463,0)),0)</f>
        <v/>
      </c>
      <c r="AU463">
        <f>IFERROR(INDEX(ADJ!$A$1:$BZ$1000,MATCH(PAYROLL!D463,ADJ!A$1:A$500,0),MATCH(PAYROLL!AU$2,ADJ!$2:$2,0)),0)</f>
        <v/>
      </c>
      <c r="AV463">
        <f>ROUND(SUM(AN463:AU463),0)</f>
        <v/>
      </c>
      <c r="AW463">
        <f>IFERROR(INDEX(TIMESHEET!$A$1:$AI$5000,MATCH(PAYROLL!D463,TIMESHEET!A$1:A$500,0),MATCH("T620",TIMESHEET!$2:$2,0)),0)</f>
        <v/>
      </c>
      <c r="AX463">
        <f>IFERROR(INDEX(TIMESHEET!$A$1:$AI$5000,MATCH(PAYROLL!D463,TIMESHEET!A$1:A$500,0),MATCH("T601",TIMESHEET!$2:$2,0)),0)</f>
        <v/>
      </c>
      <c r="AY463">
        <f>IFERROR(INDEX(TIMESHEET!$A$1:$AI$5000,MATCH(PAYROLL!D463,TIMESHEET!A$1:A$500,0),MATCH("T602",TIMESHEET!$2:$2,0)),0)</f>
        <v/>
      </c>
      <c r="AZ463">
        <f>IFERROR(INDEX(TIMESHEET!$A$1:$AI$5000,MATCH(PAYROLL!D463,TIMESHEET!A$1:A$500,0),MATCH("T603",TIMESHEET!$2:$2,0)),0)</f>
        <v/>
      </c>
      <c r="BA463">
        <f>IFERROR(INDEX(TIMESHEET!$A$1:$AI$5000,MATCH(PAYROLL!D463,TIMESHEET!A$1:A$500,0),MATCH("T611",TIMESHEET!$2:$2,0)),0)</f>
        <v/>
      </c>
      <c r="BB463">
        <f>IFERROR(INDEX(TIMESHEET!$A$1:$AI$5000,MATCH(PAYROLL!D463,TIMESHEET!A$1:A$500,0),MATCH("T612",TIMESHEET!$2:$2,0)),0)</f>
        <v/>
      </c>
      <c r="BC463">
        <f>IFERROR(INDEX(TIMESHEET!$A$1:$AI$5000,MATCH(PAYROLL!D463,TIMESHEET!A$1:A$500,0),MATCH("T613",TIMESHEET!$2:$2,0)),0)</f>
        <v/>
      </c>
      <c r="BD463">
        <f>IFERROR(INDEX(TIMESHEET!$A$1:$AI$5000,MATCH(PAYROLL!D463,TIMESHEET!A$1:A$500,0),MATCH("T500",TIMESHEET!$2:$2,0)),0)</f>
        <v/>
      </c>
      <c r="BE463">
        <f>IFERROR(IF(LEFT(INDEX(PIS!O$1:O$500,MATCH(D463,PIS!C$1:C$500)),1)="M",T463/AD463/8*(AW463+AX463*1.5+AY463*2+AZ463*3+BA463*2.1+BB463*2.7+BC463*3.9+BD463*0.3),T463/8*(AW463+AX463*1.5+AY463*2+AZ463*3+BA463*2.1+BB463*2.7+BC463*3.9+BD463*0.3)),0)</f>
        <v/>
      </c>
      <c r="BF463">
        <f>IFERROR(INDEX(ADJ!$A$1:$BZ$1000,MATCH(PAYROLL!$D463,ADJ!A$1:A$500,0),MATCH(PAYROLL!BF$2,ADJ!$2:$2,0)),0)</f>
        <v/>
      </c>
      <c r="BG463">
        <f>IFERROR(INDEX(ADJ!$A$1:$BZ$1000,MATCH(PAYROLL!D463,ADJ!A$1:A$500,0),MATCH(PAYROLL!BG$2,ADJ!$2:$2,0)),0)</f>
        <v/>
      </c>
      <c r="BH463">
        <f>IFERROR(INDEX(ADJ!$A$1:$BZ$1000,MATCH(PAYROLL!D463,ADJ!A$1:A$500,0),MATCH(PAYROLL!BH$2,ADJ!$2:$2,0)),0)</f>
        <v/>
      </c>
      <c r="BI463">
        <f>IFERROR(INDEX(ADJ!$A$1:$BZ$1000,MATCH(PAYROLL!D463,ADJ!A$1:A$500,0),MATCH(PAYROLL!BI$2,ADJ!$2:$2,0)),0)</f>
        <v/>
      </c>
      <c r="BJ463">
        <f>IFERROR(INDEX(ADJ!$A$1:$BZ$1000,MATCH(PAYROLL!D463,ADJ!A$1:A$500,0),MATCH(PAYROLL!BJ$2,ADJ!$2:$2,0)),0)</f>
        <v/>
      </c>
      <c r="BK463">
        <f>SUM(BF463:BJ463)</f>
        <v/>
      </c>
      <c r="BL463">
        <f>IFERROR(INDEX(ADJ!$A$1:$BZ$1000,MATCH(PAYROLL!D463,ADJ!A$1:A$500,0),MATCH(PAYROLL!BL$2,ADJ!$2:$2,0)),0)</f>
        <v/>
      </c>
      <c r="BM463">
        <f>IFERROR(INDEX(ADJ!$A$1:$BZ$1000,MATCH(PAYROLL!D463,ADJ!A$1:A$500,0),MATCH(PAYROLL!BM$2,ADJ!$2:$2,0)),0)</f>
        <v/>
      </c>
      <c r="BN463">
        <f>IFERROR(INDEX(ADJ!$A$1:$BZ$1000,MATCH(PAYROLL!D463,ADJ!A$1:A$500,0),MATCH(PAYROLL!BN$2,ADJ!$2:$2,0)),0)</f>
        <v/>
      </c>
      <c r="BO463">
        <f>IFERROR(INDEX(ADJ!$A$1:$BZ$1000,MATCH(PAYROLL!D463,ADJ!A$1:A$500,0),MATCH(PAYROLL!BO$2,ADJ!$2:$2,0)),0)</f>
        <v/>
      </c>
      <c r="BP463">
        <f>SUM(AM463,AV463,BE463,BK463,BL463:BO463)</f>
        <v/>
      </c>
      <c r="BQ463">
        <f>BO463</f>
        <v/>
      </c>
      <c r="BR463">
        <f>IFERROR(ROUND(IF(LEFT(INDEX(PIS!O$1:O$500,MATCH(D463,PIS!C$1:C$500)),1)="D",T463/8*(BD463*0.3),IF(LEFT(INDEX(PIS!O$1:O$500,MATCH(D463,PIS!C$1:C$500)),1)="H",T463*($BD463*0.3),T463/$AD463/8*($BD463*0.3))),0),0)</f>
        <v/>
      </c>
      <c r="BS463">
        <f>IF(AP463&lt;1,0,MIN(AP463,730000))</f>
        <v/>
      </c>
      <c r="BT463">
        <f>IFERROR(ROUND((BE463-SUM(AW463:BC463)*T463/AD463/8),0)-BR463,0)</f>
        <v/>
      </c>
      <c r="BU463">
        <f>AO463</f>
        <v/>
      </c>
      <c r="BV463">
        <f>SUM(BQ463:BU463)</f>
        <v/>
      </c>
      <c r="BW463">
        <f>BP463-BV463</f>
        <v/>
      </c>
      <c r="BX463">
        <f>IFERROR(IF(RIGHT(INDEX(PIS!O$1:O$500,MATCH(D463,PIS!C$1:C$500)),5)="Gross",MIN(U463+V463,VLOOKUP("R700",TSC!B:C,2,0)*VLOOKUP("R101",TSC!B:C,2,0))*VLOOKUP("R701",TSC!B:C,2,0)%,0),0)</f>
        <v/>
      </c>
      <c r="BY463">
        <f>IFERROR(IF(RIGHT(INDEX(PIS!O$1:O$500,MATCH(D463,PIS!C$1:C$500)),5)="Gross",MIN(U463+V463,VLOOKUP("R700",TSC!B:C,2,0)*VLOOKUP("R101",TSC!B:C,2,0))*VLOOKUP("T704",TSC!B:C,2,0)%,0),0)</f>
        <v/>
      </c>
      <c r="BZ463">
        <f>IFERROR(IF(RIGHT(INDEX(PIS!O$1:O$500,MATCH(D463,PIS!C$1:C$500)),5)="Gross",MIN(U463+V463,VLOOKUP("R700",TSC!B:C,2,0)*VLOOKUP("1",TSC!F:G,2,0))*VLOOKUP("T705",TSC!B:C,2,0)%,0),0)</f>
        <v/>
      </c>
      <c r="CA463">
        <f>IFERROR(INDEX(ADJ!$A$1:$BZ$1000,MATCH(PAYROLL!D463,ADJ!A$1:A$500,0),MATCH(PAYROLL!CA$2,ADJ!$2:$2,0)),0)</f>
        <v/>
      </c>
      <c r="CB463">
        <f>IFERROR(INDEX(ADJ!$A$1:$BZ$1000,MATCH(PAYROLL!D463,ADJ!A$1:A$500,0),MATCH(PAYROLL!CB$2,ADJ!$2:$2,0)),0)</f>
        <v/>
      </c>
      <c r="CC463">
        <f>SUM(BX463:CB463)</f>
        <v/>
      </c>
      <c r="CD463">
        <f>IFERROR(INDEX(PIS!$A$1:$BZ$1000,MATCH(PAYROLL!D463,PIS!C$1:C$500,0),MATCH(PAYROLL!CD$1,PIS!$1:$1,0)),0)</f>
        <v/>
      </c>
      <c r="CE463">
        <f>IFERROR(IF(OR(INDEX(PIS!P$1:P$500,MATCH(D463,PIS!C$1:C$500,0))="LT2",INDEX(PIS!P$1:P$500,MATCH(D463,PIS!C$1:C$500,0))="P10"),0,SUM(CC463,CD463*VLOOKUP("R601",TSC!B:C,2,0),VLOOKUP("R602",TSC!B:C,2,0))),0)</f>
        <v/>
      </c>
      <c r="CF463">
        <f>MAX(BW463-CE463,0)</f>
        <v/>
      </c>
      <c r="CG463">
        <f>IFERROR(IF(OR(RIGHT(INDEX(PIS!P$1:P$500,MATCH(D463,PIS!C$1:C$500)),5)="P10",RIGHT(INDEX(PIS!P$1:P$500,MATCH(D463,PIS!C$1:C$500)),5)="CK"),0,IF(CF463&lt;=5000000,CF463*5%,IF(CF463&lt;=10000000,CF463*10%-250000,IF(CF463&lt;=18000000,CF463*15%-750000,IF(CF463&lt;=32000000,CF463*20%-1650000,IF(CF463&lt;=52000000,CF463*25%-3250000,IF(CF463&lt;=80000000,BH463*30%-5850000,CF463*35%-9850000))))))),0)</f>
        <v/>
      </c>
      <c r="CH463">
        <f>IFERROR(IF(OR(INDEX(PIS!P$1:P$500,MATCH(D463,PIS!C$1:C$500))="LT",INDEX(PIS!P$1:P$500,MATCH(D463,PIS!C$1:C$500))="CK"),0,IF(CF463&lt;2000000,0,CF463*10%)),0)</f>
        <v/>
      </c>
      <c r="CI463">
        <f>IFERROR(INDEX(ADJ!$A$1:$BZ$1000,MATCH(PAYROLL!D463,ADJ!A$1:A$500,0),MATCH(PAYROLL!CI$2,ADJ!$2:$2,0)),0)</f>
        <v/>
      </c>
      <c r="CJ463">
        <f>IFERROR(INDEX(ADJ!$A$1:$BZ$1000,MATCH(PAYROLL!D463,ADJ!A$1:A$500,0),MATCH(PAYROLL!CJ$2,ADJ!$2:$2,0)),0)</f>
        <v/>
      </c>
      <c r="CK463">
        <f>IFERROR(INDEX(ADJ!$A$1:$BZ$1000,MATCH(PAYROLL!D463,ADJ!A$1:A$500,0),MATCH(PAYROLL!CK$2,ADJ!$2:$2,0)),0)</f>
        <v/>
      </c>
      <c r="CL463">
        <f>SUM(CG463:CK463)</f>
        <v/>
      </c>
      <c r="CM463">
        <f>ROUND(SUM(CH463:CK463),0)</f>
        <v/>
      </c>
      <c r="CN463">
        <f>IFERROR(INDEX(CSDA!D$1:D$500,MATCH($CN$2,CSDA!C$1:C$500,0))*INDEX(PIS!V$1:V$500,MATCH(D463,PIS!C$1:C$500))+INDEX(ADJ!$A$1:$BZ$1000,MATCH(PAYROLL!D463,ADJ!A$1:A$500,0),MATCH(PAYROLL!CN$2,ADJ!$2:$2,0)),0)</f>
        <v/>
      </c>
      <c r="CO463">
        <f>IFERROR(INDEX(ADJ!$A$1:$BZ$1000,MATCH(PAYROLL!D463,ADJ!A$1:A$500,0),MATCH(PAYROLL!CO$2,ADJ!$2:$2,0)),0)</f>
        <v/>
      </c>
      <c r="CP463">
        <f>IFERROR(INDEX(ADJ!$A$1:$BZ$1000,MATCH(PAYROLL!D463,ADJ!A$1:A$500,0),MATCH(PAYROLL!CP$2,ADJ!$2:$2,0)),0)</f>
        <v/>
      </c>
      <c r="CQ463">
        <f>BP463-CL463-CI463-CM463-CN463-CO463-CP463-CC463</f>
        <v/>
      </c>
      <c r="CR463">
        <f>IFERROR(IF(RIGHT(INDEX(PIS!O$1:O$500,MATCH(D463,PIS!C$1:C$500,0)),5)="Gross",MIN(U463+V463,VLOOKUP("R700",TSC!B:C,2,0)*VLOOKUP("R101",TSC!B:C,2,0))*(VLOOKUP("T711",TSC!B:C,2,0)+VLOOKUP("T712",TSC!B:C,2,0))%,MIN(T463+V463,VLOOKUP("R700",TSC!B:C,2,0)*VLOOKUP("R101",TSC!B:C,2,0))*(VLOOKUP("T711",TSC!B:C,2,0)+VLOOKUP("T712",TSC!B:C,2,0)+VLOOKUP("R701",TSC!B:C,2,0))%),0)</f>
        <v/>
      </c>
      <c r="CS463">
        <f>IFERROR(IF(RIGHT(INDEX(PIS!O$1:O$500,MATCH(D463,PIS!C$1:C$500,0)),5)="Gross",MIN(U463+V463,VLOOKUP("R700",TSC!B:C,2,0)*VLOOKUP("R101",TSC!B:C,2,0))*(VLOOKUP("T714",TSC!B:C,2,0))%,MIN(T463+V463,VLOOKUP("R700",TSC!B:C,2,0)*VLOOKUP("R101",TSC!B:C,2,0))*(VLOOKUP("T704",TSC!B:C,2,0)+VLOOKUP("T714",TSC!B:C,2,0))%),0)</f>
        <v/>
      </c>
      <c r="CT463">
        <f>IFERROR(IF(RIGHT(INDEX(PIS!O$1:O$500,MATCH(D463,PIS!C$1:C$500,0)),5)="Gross",MIN(U463+V463,VLOOKUP("R700",TSC!B:C,2,0)*VLOOKUP("R101",TSC!B:C,2,0))*VLOOKUP("T705",TSC!B:C,2,0)%,MIN(T463+V463,VLOOKUP("R700",TSC!B:C,2,0)*VLOOKUP("R101",TSC!B:C,2,0))*VLOOKUP("T705",TSC!B:C,2,0)%),0)</f>
        <v/>
      </c>
      <c r="CU463">
        <f>IFERROR(IF(RIGHT(INDEX(PIS!O$1:O$500,MATCH(D463,PIS!C$1:C$500,0)),5)="Gross",MIN(U463+V463,VLOOKUP("R700",TSC!B:C,2,0)*VLOOKUP("R101",TSC!B:C,2,0))*(VLOOKUP("T713",TSC!B:C,2,0))%,MIN(T463+V463,VLOOKUP("R700",TSC!B:C,2,0)*VLOOKUP("R101",TSC!B:C,2,0))*(VLOOKUP("T713",TSC!B:C,2,0))%),0)</f>
        <v/>
      </c>
      <c r="CV463">
        <f>IFERROR(INDEX(ADJ!$A$1:$BZ$1000,MATCH(PAYROLL!D463,ADJ!A$1:A$500,0),MATCH(PAYROLL!CV$2,ADJ!$2:$2,0)),0)</f>
        <v/>
      </c>
      <c r="CW463">
        <f>IFERROR(INDEX(ADJ!$A$1:$BZ$1000,MATCH(PAYROLL!D463,ADJ!A$1:A$500,0),MATCH(PAYROLL!CW$2,ADJ!$2:$2,0)),0)</f>
        <v/>
      </c>
      <c r="CX463">
        <f>SUM(CR463:CW463)</f>
        <v/>
      </c>
      <c r="CY463">
        <f>ROUND(IF(CR463&gt;0,T463+V463*VLOOKUP("R202",TSC!$B$1:$C$500,2,0),0),0)</f>
        <v/>
      </c>
      <c r="CZ463">
        <f>IFERROR(INDEX(CSDA!D$1:D$500,MATCH($CZ$2,CSDA!C$1:C$500,0)),0)</f>
        <v/>
      </c>
      <c r="DA463">
        <f>ROUND(T463*0.7%,0)</f>
        <v/>
      </c>
      <c r="DB463">
        <f>ROUND(T463/12,0)</f>
        <v/>
      </c>
      <c r="DC463">
        <f ref="DC463" t="array">IFERROR(INDEX(CSDA!D$1:D$500,MATCH("Trích giữ"&amp;PAYROLL!DC$2,CSDA!A$1:A$500&amp;CSDA!C$1:C$500,0)),0)</f>
        <v/>
      </c>
      <c r="DD463">
        <f ref="DD463" t="array">IFERROR(INDEX(CSDA!D$1:D$500,MATCH("Trích giữ"&amp;PAYROLL!DD$2,CSDA!A$1:A$500&amp;CSDA!C$1:C$500,0)),0)</f>
        <v/>
      </c>
      <c r="DE463">
        <f ref="DE463" t="array">IFERROR(INDEX(CSDA!D$1:D$500,MATCH("Trích giữ"&amp;PAYROLL!DE$2,CSDA!A$1:A$500&amp;CSDA!C$1:C$500,0)),0)</f>
        <v/>
      </c>
      <c r="DF463">
        <f>IFERROR(INDEX(CSDA!D$1:D$500,MATCH(PAYROLL!DF$2,CSDA!C$1:C$500,0)),0)</f>
        <v/>
      </c>
      <c r="DG463">
        <f ref="DG463" t="array">IFERROR(INDEX(CSDA!D$1:D$500,MATCH("Trích giữ"&amp;PAYROLL!DG$2,CSDA!A$1:A$500&amp;CSDA!C$1:C$500,0)),0)</f>
        <v/>
      </c>
      <c r="DH463">
        <f>ROUND(T463/26,0)</f>
        <v/>
      </c>
      <c r="DI463">
        <f ref="DI463" t="array">IFERROR(INDEX(CSDA!D$1:D$500,MATCH("Trích giữ"&amp;PAYROLL!DI$2,CSDA!A$1:A$500&amp;CSDA!C$1:C$500,0)),0)</f>
        <v/>
      </c>
      <c r="DJ463">
        <f>IF(U463=0,T463*21.5%-BL463,0)</f>
        <v/>
      </c>
      <c r="DK463">
        <f ref="DK463" t="array">IFERROR(INDEX(CSDA!D$1:D$500,MATCH("Trích giữ"&amp;PAYROLL!DK$2,CSDA!A$1:A$500&amp;CSDA!C$1:C$500,0)),0)</f>
        <v/>
      </c>
      <c r="DL463">
        <f>IFERROR(INDEX(CSDA!D$1:D$500,MATCH(PAYROLL!DL$2,CSDA!C$1:C$500,0))/12,0)</f>
        <v/>
      </c>
      <c r="DM463">
        <f>SUM(DB463:DL463)</f>
        <v/>
      </c>
      <c r="DN463">
        <f>IFERROR(INDEX(ADJ!$A$1:$BZ$1000,MATCH(PAYROLL!D463,ADJ!A$1:A$500,0),MATCH(PAYROLL!DN$2,ADJ!$2:$2,0)),0)</f>
        <v/>
      </c>
      <c r="DO463">
        <f>IFERROR(SUM(BP463,DM463:DN463,CX463:DA463)-DT463,0)</f>
        <v/>
      </c>
      <c r="DP463">
        <f ref="DP463" t="array">SUM(BW463*IFERROR(INDEX(CSDA!D$1:D$500,MATCH(BW$2,CSDA!C$1:C$500,0)),0)%,CX463*IFERROR(INDEX(CSDA!D$1:D$500,MATCH(CX$2,CSDA!C$1:C$500,0)),0)%,DA463*IFERROR(INDEX(CSDA!D$1:D$500,MATCH(DA$2,CSDA!C$1:C$500,0)),0)%,DB463*IFERROR(INDEX(CSDA!D$1:D$500,MATCH(DB$2,CSDA!C$1:C$500,0)),0)%,DF463*IFERROR(INDEX(CSDA!D$1:D$500,MATCH("Phí dịch vụ"&amp;PAYROLL!DF$2,CSDA!A$1:A$500&amp;CSDA!C$1:C$500,0)),0)%,DC463*IFERROR(INDEX(CSDA!D$1:D$500,MATCH("Phí dịch vụ"&amp;PAYROLL!DC$2,CSDA!A$1:A$500&amp;CSDA!C$1:C$500,0)),0)%,DH463*IFERROR(INDEX(CSDA!D$1:D$500,MATCH("Phí dịch vụ"&amp;PAYROLL!DH$2,CSDA!A$1:A$500&amp;CSDA!C$1:C$500,0)),0)%,DJ463*IFERROR(INDEX(CSDA!D$1:D$500,MATCH("Phí dịch vụ"&amp;PAYROLL!DJ$2,CSDA!A$1:A$500&amp;CSDA!C$1:C$500,0)),0)%,BN463*IFERROR(INDEX(CSDA!D$1:D$500,MATCH(BN$2,CSDA!C$1:C$500,0)),0)%)-BN463*7%</f>
        <v/>
      </c>
      <c r="DQ463">
        <f>IFERROR(INDEX(ADJ!$A$1:$BZ$1000,MATCH(PAYROLL!D463,ADJ!A$1:A$500,0),MATCH(PAYROLL!DQ$2,ADJ!$2:$2,0)),0)</f>
        <v/>
      </c>
      <c r="DR463">
        <f>IFERROR(INDEX(ADJ!$A$1:$BZ$1000,MATCH(PAYROLL!D463,ADJ!A$1:A$500,0),MATCH(PAYROLL!DR$2,ADJ!$2:$2,0)),0)</f>
        <v/>
      </c>
      <c r="DS463">
        <f>SUM(DP463:DR463)</f>
        <v/>
      </c>
      <c r="DT463">
        <f>EK463</f>
        <v/>
      </c>
      <c r="DU463">
        <f>SUM(DO463:DR463)</f>
        <v/>
      </c>
      <c r="DV463">
        <f>ROUND(DU463*0.1,0)</f>
        <v/>
      </c>
      <c r="DW463">
        <f>DU463+DV463</f>
        <v/>
      </c>
      <c r="DZ463">
        <f>IFERROR(INDEX(ADJ!$A$1:$BZ$1000,MATCH(PAYROLL!$D463,ADJ!A$1:A$500,0),MATCH(PAYROLL!DZ$2,ADJ!$2:$2,0)),0)</f>
        <v/>
      </c>
      <c r="EA463">
        <f>IFERROR(INDEX(ADJ!$A$1:$BZ$1000,MATCH(PAYROLL!$D463,ADJ!A$1:A$500,0),MATCH(PAYROLL!EA$2,ADJ!$2:$2,0)),0)</f>
        <v/>
      </c>
      <c r="EB463">
        <f>IFERROR(INDEX(ADJ!$A$1:$BZ$1000,MATCH(PAYROLL!$D463,ADJ!A$1:A$500,0),MATCH(PAYROLL!EB$2,ADJ!$2:$2,0)),0)</f>
        <v/>
      </c>
      <c r="EC463">
        <f>IFERROR(INDEX(ADJ!$A$1:$BZ$1000,MATCH(PAYROLL!$D463,ADJ!A$1:A$500,0),MATCH(PAYROLL!EC$2,ADJ!$2:$2,0)),0)</f>
        <v/>
      </c>
      <c r="ED463">
        <f>IFERROR(INDEX(ADJ!$A$1:$BZ$1000,MATCH(PAYROLL!$D463,ADJ!A$1:A$500,0),MATCH(PAYROLL!ED$2,ADJ!$2:$2,0)),0)</f>
        <v/>
      </c>
      <c r="EE463">
        <f>IFERROR(INDEX(ADJ!$A$1:$BZ$1000,MATCH(PAYROLL!$D463,ADJ!A$1:A$500,0),MATCH(PAYROLL!EE$2,ADJ!$2:$2,0)),0)</f>
        <v/>
      </c>
      <c r="EF463">
        <f>IFERROR(INDEX(ADJ!$A$1:$BZ$1000,MATCH(PAYROLL!$D463,ADJ!A$1:A$500,0),MATCH(PAYROLL!EF$2,ADJ!$2:$2,0)),0)</f>
        <v/>
      </c>
      <c r="EG463">
        <f>IFERROR(INDEX(ADJ!$A$1:$BZ$1000,MATCH(PAYROLL!$D463,ADJ!A$1:A$500,0),MATCH(PAYROLL!EG$2,ADJ!$2:$2,0)),0)</f>
        <v/>
      </c>
      <c r="EH463">
        <f>IFERROR(INDEX(ADJ!$A$1:$BZ$1000,MATCH(PAYROLL!$D463,ADJ!A$1:A$500,0),MATCH(PAYROLL!EH$2,ADJ!$2:$2,0)),0)</f>
        <v/>
      </c>
      <c r="EI463">
        <f>IFERROR(INDEX(ADJ!$A$1:$BZ$1000,MATCH(PAYROLL!D463,ADJ!A$1:A$500,0),MATCH(PAYROLL!EI$2,ADJ!$2:$2,0)),0)</f>
        <v/>
      </c>
      <c r="EJ463">
        <f>IFERROR(INDEX(ADJ!$A$1:$BZ$1000,MATCH(PAYROLL!$D463,ADJ!A$1:A$500,0),MATCH(PAYROLL!EJ$2,ADJ!$2:$2,0)),0)</f>
        <v/>
      </c>
      <c r="EK463">
        <f>SUM(DZ463:EJ463)</f>
        <v/>
      </c>
    </row>
    <row r="464">
      <c r="A464" t="n">
        <v>462</v>
      </c>
      <c r="B464" t="inlineStr">
        <is>
          <t>Lang Văn Ngọ</t>
        </is>
      </c>
      <c r="D464" t="inlineStr">
        <is>
          <t>159010-01</t>
        </is>
      </c>
      <c r="S464">
        <f>IFERROR(INDEX(PIS!$A$1:$BZ$1000,MATCH($D464,PIS!C$1:C$500,0),MATCH("Lương CB tháng trước",PIS!$1:$1,0)),0)</f>
        <v/>
      </c>
      <c r="T464">
        <f>IFERROR(INDEX(PIS!$A$1:$BZ$1000,MATCH($D464,PIS!C$1:C$500,0),MATCH("Lương CB hiện tại",PIS!$1:$1,0)),0)</f>
        <v/>
      </c>
      <c r="U464">
        <f>IFERROR(INDEX(PIS!$A$1:$BZ$1000,MATCH($D464,PIS!C$1:C$500,0),MATCH("Lương đóng BHBB",PIS!$1:$1,0)),0)</f>
        <v/>
      </c>
      <c r="V464">
        <f>IFERROR(INDEX(PIS!$A$1:$BZ$1000,MATCH($D464,PIS!C$1:C$500,0),MATCH(V$2,PIS!$2:$2,0)),0)</f>
        <v/>
      </c>
      <c r="W464">
        <f>IFERROR(INDEX(PIS!$A$1:$BZ$1000,MATCH($D464,PIS!C$1:C$500,0),MATCH(W$2,PIS!$2:$2,0)),0)</f>
        <v/>
      </c>
      <c r="X464">
        <f>IFERROR(INDEX(PIS!$A$1:$BZ$1000,MATCH($D464,PIS!C$1:C$500,0),MATCH(X$2,PIS!$2:$2,0)),0)</f>
        <v/>
      </c>
      <c r="Y464">
        <f>IFERROR(INDEX(PIS!$A$1:$BZ$1000,MATCH($D464,PIS!C$1:C$500,0),MATCH(Y$2,PIS!$2:$2,0)),0)</f>
        <v/>
      </c>
      <c r="Z464">
        <f>IFERROR(INDEX(PIS!$A$1:$BZ$1000,MATCH($D464,PIS!C$1:C$500,0),MATCH(Z$2,PIS!$2:$2,0)),0)</f>
        <v/>
      </c>
      <c r="AA464">
        <f>IFERROR(INDEX(PIS!$A$1:$BZ$1000,MATCH($D464,PIS!C$1:C$500,0),MATCH(AA$2,PIS!$2:$2,0)),0)</f>
        <v/>
      </c>
      <c r="AB464">
        <f>IFERROR(INDEX(PIS!$A$1:$BZ$1000,MATCH($D464,PIS!C$1:C$500,0),MATCH(AB$2,PIS!$2:$2,0)),0)</f>
        <v/>
      </c>
      <c r="AC464">
        <f>SUM(V464:AB464)</f>
        <v/>
      </c>
      <c r="AD464">
        <f>IFERROR(INDEX(TIMESHEET!$A$1:$AI$5000,MATCH($D464,TIMESHEET!A$1:A$500,0),MATCH("T100",TIMESHEET!$2:$2,0))-2,0)</f>
        <v/>
      </c>
      <c r="AE464">
        <f>IFERROR(INDEX(TIMESHEET!$A$1:$AI$5000,MATCH($D464,TIMESHEET!A$1:A$500,0),MATCH("T202",TIMESHEET!$2:$2,0)),0)</f>
        <v/>
      </c>
      <c r="AF464">
        <f>IFERROR(INDEX(TIMESHEET!$A$1:$AI$5000,MATCH($D464,TIMESHEET!A$1:A$500,0),MATCH("T302",TIMESHEET!$2:$2,0)),0)</f>
        <v/>
      </c>
      <c r="AG464">
        <f>IFERROR(INDEX(TIMESHEET!$A$1:$AI$5000,MATCH($D464,TIMESHEET!A$1:A$500,0),MATCH("T406",TIMESHEET!$2:$2,0)),0)</f>
        <v/>
      </c>
      <c r="AH464">
        <f>AE464+AG464</f>
        <v/>
      </c>
      <c r="AI464">
        <f>IFERROR(INDEX(TIMESHEET!$A$1:$AI$5000,MATCH($D464,TIMESHEET!A$1:A$500,0),MATCH("T701",TIMESHEET!$2:$2,0)),0)</f>
        <v/>
      </c>
      <c r="AJ464">
        <f>IFERROR(INDEX(TIMESHEET!$A$1:$AI$5000,MATCH($D464,TIMESHEET!B$1:B$500,0),MATCH("T320",TIMESHEET!$2:$2,0)),0)</f>
        <v/>
      </c>
      <c r="AK464">
        <f>IFERROR(IF(LEFT(INDEX(PIS!O$1:O$500,MATCH(D464,PIS!C$1:C$500)),1)="M",T464/AD464*SUM(AE464:AG464),T464*AD464),0)</f>
        <v/>
      </c>
      <c r="AL464">
        <f>IFERROR(INDEX(ADJ!$A$1:$BZ$1000,MATCH(PAYROLL!D464,ADJ!A$1:A$500,0),MATCH(PAYROLL!AL$2,ADJ!$2:$2,0)),0)</f>
        <v/>
      </c>
      <c r="AM464">
        <f>SUM(AK464:AL464)</f>
        <v/>
      </c>
      <c r="AN464">
        <f>IFERROR(ROUND(V464/$AD464*$AH464,0),0)</f>
        <v/>
      </c>
      <c r="AO464">
        <f>IFERROR(ROUND(W464/$AD464*$AH464,0),0)</f>
        <v/>
      </c>
      <c r="AP464">
        <f>IFERROR(ROUND(X464/$AD464*$AE464,0),0)</f>
        <v/>
      </c>
      <c r="AQ464">
        <f>IFERROR(ROUND(Y464/$AD464*$AH464,0),0)</f>
        <v/>
      </c>
      <c r="AR464">
        <f>IFERROR(ROUND(Z464/$AD464*$AH464,0),0)</f>
        <v/>
      </c>
      <c r="AS464">
        <f>IFERROR(ROUND(AA464/$AD464*$AH464,0),0)</f>
        <v/>
      </c>
      <c r="AT464">
        <f>IFERROR(IF((AE464+AF464+AG464)&gt;13,AB464,ROUND(AB464/AD464*AH464,0)),0)</f>
        <v/>
      </c>
      <c r="AU464">
        <f>IFERROR(INDEX(ADJ!$A$1:$BZ$1000,MATCH(PAYROLL!D464,ADJ!A$1:A$500,0),MATCH(PAYROLL!AU$2,ADJ!$2:$2,0)),0)</f>
        <v/>
      </c>
      <c r="AV464">
        <f>ROUND(SUM(AN464:AU464),0)</f>
        <v/>
      </c>
      <c r="AW464">
        <f>IFERROR(INDEX(TIMESHEET!$A$1:$AI$5000,MATCH(PAYROLL!D464,TIMESHEET!A$1:A$500,0),MATCH("T620",TIMESHEET!$2:$2,0)),0)</f>
        <v/>
      </c>
      <c r="AX464">
        <f>IFERROR(INDEX(TIMESHEET!$A$1:$AI$5000,MATCH(PAYROLL!D464,TIMESHEET!A$1:A$500,0),MATCH("T601",TIMESHEET!$2:$2,0)),0)</f>
        <v/>
      </c>
      <c r="AY464">
        <f>IFERROR(INDEX(TIMESHEET!$A$1:$AI$5000,MATCH(PAYROLL!D464,TIMESHEET!A$1:A$500,0),MATCH("T602",TIMESHEET!$2:$2,0)),0)</f>
        <v/>
      </c>
      <c r="AZ464">
        <f>IFERROR(INDEX(TIMESHEET!$A$1:$AI$5000,MATCH(PAYROLL!D464,TIMESHEET!A$1:A$500,0),MATCH("T603",TIMESHEET!$2:$2,0)),0)</f>
        <v/>
      </c>
      <c r="BA464">
        <f>IFERROR(INDEX(TIMESHEET!$A$1:$AI$5000,MATCH(PAYROLL!D464,TIMESHEET!A$1:A$500,0),MATCH("T611",TIMESHEET!$2:$2,0)),0)</f>
        <v/>
      </c>
      <c r="BB464">
        <f>IFERROR(INDEX(TIMESHEET!$A$1:$AI$5000,MATCH(PAYROLL!D464,TIMESHEET!A$1:A$500,0),MATCH("T612",TIMESHEET!$2:$2,0)),0)</f>
        <v/>
      </c>
      <c r="BC464">
        <f>IFERROR(INDEX(TIMESHEET!$A$1:$AI$5000,MATCH(PAYROLL!D464,TIMESHEET!A$1:A$500,0),MATCH("T613",TIMESHEET!$2:$2,0)),0)</f>
        <v/>
      </c>
      <c r="BD464">
        <f>IFERROR(INDEX(TIMESHEET!$A$1:$AI$5000,MATCH(PAYROLL!D464,TIMESHEET!A$1:A$500,0),MATCH("T500",TIMESHEET!$2:$2,0)),0)</f>
        <v/>
      </c>
      <c r="BE464">
        <f>IFERROR(IF(LEFT(INDEX(PIS!O$1:O$500,MATCH(D464,PIS!C$1:C$500)),1)="M",T464/AD464/8*(AW464+AX464*1.5+AY464*2+AZ464*3+BA464*2.1+BB464*2.7+BC464*3.9+BD464*0.3),T464/8*(AW464+AX464*1.5+AY464*2+AZ464*3+BA464*2.1+BB464*2.7+BC464*3.9+BD464*0.3)),0)</f>
        <v/>
      </c>
      <c r="BF464">
        <f>IFERROR(INDEX(ADJ!$A$1:$BZ$1000,MATCH(PAYROLL!$D464,ADJ!A$1:A$500,0),MATCH(PAYROLL!BF$2,ADJ!$2:$2,0)),0)</f>
        <v/>
      </c>
      <c r="BG464">
        <f>IFERROR(INDEX(ADJ!$A$1:$BZ$1000,MATCH(PAYROLL!D464,ADJ!A$1:A$500,0),MATCH(PAYROLL!BG$2,ADJ!$2:$2,0)),0)</f>
        <v/>
      </c>
      <c r="BH464">
        <f>IFERROR(INDEX(ADJ!$A$1:$BZ$1000,MATCH(PAYROLL!D464,ADJ!A$1:A$500,0),MATCH(PAYROLL!BH$2,ADJ!$2:$2,0)),0)</f>
        <v/>
      </c>
      <c r="BI464">
        <f>IFERROR(INDEX(ADJ!$A$1:$BZ$1000,MATCH(PAYROLL!D464,ADJ!A$1:A$500,0),MATCH(PAYROLL!BI$2,ADJ!$2:$2,0)),0)</f>
        <v/>
      </c>
      <c r="BJ464">
        <f>IFERROR(INDEX(ADJ!$A$1:$BZ$1000,MATCH(PAYROLL!D464,ADJ!A$1:A$500,0),MATCH(PAYROLL!BJ$2,ADJ!$2:$2,0)),0)</f>
        <v/>
      </c>
      <c r="BK464">
        <f>SUM(BF464:BJ464)</f>
        <v/>
      </c>
      <c r="BL464">
        <f>IFERROR(INDEX(ADJ!$A$1:$BZ$1000,MATCH(PAYROLL!D464,ADJ!A$1:A$500,0),MATCH(PAYROLL!BL$2,ADJ!$2:$2,0)),0)</f>
        <v/>
      </c>
      <c r="BM464">
        <f>IFERROR(INDEX(ADJ!$A$1:$BZ$1000,MATCH(PAYROLL!D464,ADJ!A$1:A$500,0),MATCH(PAYROLL!BM$2,ADJ!$2:$2,0)),0)</f>
        <v/>
      </c>
      <c r="BN464">
        <f>IFERROR(INDEX(ADJ!$A$1:$BZ$1000,MATCH(PAYROLL!D464,ADJ!A$1:A$500,0),MATCH(PAYROLL!BN$2,ADJ!$2:$2,0)),0)</f>
        <v/>
      </c>
      <c r="BO464">
        <f>IFERROR(INDEX(ADJ!$A$1:$BZ$1000,MATCH(PAYROLL!D464,ADJ!A$1:A$500,0),MATCH(PAYROLL!BO$2,ADJ!$2:$2,0)),0)</f>
        <v/>
      </c>
      <c r="BP464">
        <f>SUM(AM464,AV464,BE464,BK464,BL464:BO464)</f>
        <v/>
      </c>
      <c r="BQ464">
        <f>BO464</f>
        <v/>
      </c>
      <c r="BR464">
        <f>IFERROR(ROUND(IF(LEFT(INDEX(PIS!O$1:O$500,MATCH(D464,PIS!C$1:C$500)),1)="D",T464/8*(BD464*0.3),IF(LEFT(INDEX(PIS!O$1:O$500,MATCH(D464,PIS!C$1:C$500)),1)="H",T464*($BD464*0.3),T464/$AD464/8*($BD464*0.3))),0),0)</f>
        <v/>
      </c>
      <c r="BS464">
        <f>IF(AP464&lt;1,0,MIN(AP464,730000))</f>
        <v/>
      </c>
      <c r="BT464">
        <f>IFERROR(ROUND((BE464-SUM(AW464:BC464)*T464/AD464/8),0)-BR464,0)</f>
        <v/>
      </c>
      <c r="BU464">
        <f>AO464</f>
        <v/>
      </c>
      <c r="BV464">
        <f>SUM(BQ464:BU464)</f>
        <v/>
      </c>
      <c r="BW464">
        <f>BP464-BV464</f>
        <v/>
      </c>
      <c r="BX464">
        <f>IFERROR(IF(RIGHT(INDEX(PIS!O$1:O$500,MATCH(D464,PIS!C$1:C$500)),5)="Gross",MIN(U464+V464,VLOOKUP("R700",TSC!B:C,2,0)*VLOOKUP("R101",TSC!B:C,2,0))*VLOOKUP("R701",TSC!B:C,2,0)%,0),0)</f>
        <v/>
      </c>
      <c r="BY464">
        <f>IFERROR(IF(RIGHT(INDEX(PIS!O$1:O$500,MATCH(D464,PIS!C$1:C$500)),5)="Gross",MIN(U464+V464,VLOOKUP("R700",TSC!B:C,2,0)*VLOOKUP("R101",TSC!B:C,2,0))*VLOOKUP("T704",TSC!B:C,2,0)%,0),0)</f>
        <v/>
      </c>
      <c r="BZ464">
        <f>IFERROR(IF(RIGHT(INDEX(PIS!O$1:O$500,MATCH(D464,PIS!C$1:C$500)),5)="Gross",MIN(U464+V464,VLOOKUP("R700",TSC!B:C,2,0)*VLOOKUP("1",TSC!F:G,2,0))*VLOOKUP("T705",TSC!B:C,2,0)%,0),0)</f>
        <v/>
      </c>
      <c r="CA464">
        <f>IFERROR(INDEX(ADJ!$A$1:$BZ$1000,MATCH(PAYROLL!D464,ADJ!A$1:A$500,0),MATCH(PAYROLL!CA$2,ADJ!$2:$2,0)),0)</f>
        <v/>
      </c>
      <c r="CB464">
        <f>IFERROR(INDEX(ADJ!$A$1:$BZ$1000,MATCH(PAYROLL!D464,ADJ!A$1:A$500,0),MATCH(PAYROLL!CB$2,ADJ!$2:$2,0)),0)</f>
        <v/>
      </c>
      <c r="CC464">
        <f>SUM(BX464:CB464)</f>
        <v/>
      </c>
      <c r="CD464">
        <f>IFERROR(INDEX(PIS!$A$1:$BZ$1000,MATCH(PAYROLL!D464,PIS!C$1:C$500,0),MATCH(PAYROLL!CD$1,PIS!$1:$1,0)),0)</f>
        <v/>
      </c>
      <c r="CE464">
        <f>IFERROR(IF(OR(INDEX(PIS!P$1:P$500,MATCH(D464,PIS!C$1:C$500,0))="LT2",INDEX(PIS!P$1:P$500,MATCH(D464,PIS!C$1:C$500,0))="P10"),0,SUM(CC464,CD464*VLOOKUP("R601",TSC!B:C,2,0),VLOOKUP("R602",TSC!B:C,2,0))),0)</f>
        <v/>
      </c>
      <c r="CF464">
        <f>MAX(BW464-CE464,0)</f>
        <v/>
      </c>
      <c r="CG464">
        <f>IFERROR(IF(OR(RIGHT(INDEX(PIS!P$1:P$500,MATCH(D464,PIS!C$1:C$500)),5)="P10",RIGHT(INDEX(PIS!P$1:P$500,MATCH(D464,PIS!C$1:C$500)),5)="CK"),0,IF(CF464&lt;=5000000,CF464*5%,IF(CF464&lt;=10000000,CF464*10%-250000,IF(CF464&lt;=18000000,CF464*15%-750000,IF(CF464&lt;=32000000,CF464*20%-1650000,IF(CF464&lt;=52000000,CF464*25%-3250000,IF(CF464&lt;=80000000,BH464*30%-5850000,CF464*35%-9850000))))))),0)</f>
        <v/>
      </c>
      <c r="CH464">
        <f>IFERROR(IF(OR(INDEX(PIS!P$1:P$500,MATCH(D464,PIS!C$1:C$500))="LT",INDEX(PIS!P$1:P$500,MATCH(D464,PIS!C$1:C$500))="CK"),0,IF(CF464&lt;2000000,0,CF464*10%)),0)</f>
        <v/>
      </c>
      <c r="CI464">
        <f>IFERROR(INDEX(ADJ!$A$1:$BZ$1000,MATCH(PAYROLL!D464,ADJ!A$1:A$500,0),MATCH(PAYROLL!CI$2,ADJ!$2:$2,0)),0)</f>
        <v/>
      </c>
      <c r="CJ464">
        <f>IFERROR(INDEX(ADJ!$A$1:$BZ$1000,MATCH(PAYROLL!D464,ADJ!A$1:A$500,0),MATCH(PAYROLL!CJ$2,ADJ!$2:$2,0)),0)</f>
        <v/>
      </c>
      <c r="CK464">
        <f>IFERROR(INDEX(ADJ!$A$1:$BZ$1000,MATCH(PAYROLL!D464,ADJ!A$1:A$500,0),MATCH(PAYROLL!CK$2,ADJ!$2:$2,0)),0)</f>
        <v/>
      </c>
      <c r="CL464">
        <f>SUM(CG464:CK464)</f>
        <v/>
      </c>
      <c r="CM464">
        <f>ROUND(SUM(CH464:CK464),0)</f>
        <v/>
      </c>
      <c r="CN464">
        <f>IFERROR(INDEX(CSDA!D$1:D$500,MATCH($CN$2,CSDA!C$1:C$500,0))*INDEX(PIS!V$1:V$500,MATCH(D464,PIS!C$1:C$500))+INDEX(ADJ!$A$1:$BZ$1000,MATCH(PAYROLL!D464,ADJ!A$1:A$500,0),MATCH(PAYROLL!CN$2,ADJ!$2:$2,0)),0)</f>
        <v/>
      </c>
      <c r="CO464">
        <f>IFERROR(INDEX(ADJ!$A$1:$BZ$1000,MATCH(PAYROLL!D464,ADJ!A$1:A$500,0),MATCH(PAYROLL!CO$2,ADJ!$2:$2,0)),0)</f>
        <v/>
      </c>
      <c r="CP464">
        <f>IFERROR(INDEX(ADJ!$A$1:$BZ$1000,MATCH(PAYROLL!D464,ADJ!A$1:A$500,0),MATCH(PAYROLL!CP$2,ADJ!$2:$2,0)),0)</f>
        <v/>
      </c>
      <c r="CQ464">
        <f>BP464-CL464-CI464-CM464-CN464-CO464-CP464-CC464</f>
        <v/>
      </c>
      <c r="CR464">
        <f>IFERROR(IF(RIGHT(INDEX(PIS!O$1:O$500,MATCH(D464,PIS!C$1:C$500,0)),5)="Gross",MIN(U464+V464,VLOOKUP("R700",TSC!B:C,2,0)*VLOOKUP("R101",TSC!B:C,2,0))*(VLOOKUP("T711",TSC!B:C,2,0)+VLOOKUP("T712",TSC!B:C,2,0))%,MIN(T464+V464,VLOOKUP("R700",TSC!B:C,2,0)*VLOOKUP("R101",TSC!B:C,2,0))*(VLOOKUP("T711",TSC!B:C,2,0)+VLOOKUP("T712",TSC!B:C,2,0)+VLOOKUP("R701",TSC!B:C,2,0))%),0)</f>
        <v/>
      </c>
      <c r="CS464">
        <f>IFERROR(IF(RIGHT(INDEX(PIS!O$1:O$500,MATCH(D464,PIS!C$1:C$500,0)),5)="Gross",MIN(U464+V464,VLOOKUP("R700",TSC!B:C,2,0)*VLOOKUP("R101",TSC!B:C,2,0))*(VLOOKUP("T714",TSC!B:C,2,0))%,MIN(T464+V464,VLOOKUP("R700",TSC!B:C,2,0)*VLOOKUP("R101",TSC!B:C,2,0))*(VLOOKUP("T704",TSC!B:C,2,0)+VLOOKUP("T714",TSC!B:C,2,0))%),0)</f>
        <v/>
      </c>
      <c r="CT464">
        <f>IFERROR(IF(RIGHT(INDEX(PIS!O$1:O$500,MATCH(D464,PIS!C$1:C$500,0)),5)="Gross",MIN(U464+V464,VLOOKUP("R700",TSC!B:C,2,0)*VLOOKUP("R101",TSC!B:C,2,0))*VLOOKUP("T705",TSC!B:C,2,0)%,MIN(T464+V464,VLOOKUP("R700",TSC!B:C,2,0)*VLOOKUP("R101",TSC!B:C,2,0))*VLOOKUP("T705",TSC!B:C,2,0)%),0)</f>
        <v/>
      </c>
      <c r="CU464">
        <f>IFERROR(IF(RIGHT(INDEX(PIS!O$1:O$500,MATCH(D464,PIS!C$1:C$500,0)),5)="Gross",MIN(U464+V464,VLOOKUP("R700",TSC!B:C,2,0)*VLOOKUP("R101",TSC!B:C,2,0))*(VLOOKUP("T713",TSC!B:C,2,0))%,MIN(T464+V464,VLOOKUP("R700",TSC!B:C,2,0)*VLOOKUP("R101",TSC!B:C,2,0))*(VLOOKUP("T713",TSC!B:C,2,0))%),0)</f>
        <v/>
      </c>
      <c r="CV464">
        <f>IFERROR(INDEX(ADJ!$A$1:$BZ$1000,MATCH(PAYROLL!D464,ADJ!A$1:A$500,0),MATCH(PAYROLL!CV$2,ADJ!$2:$2,0)),0)</f>
        <v/>
      </c>
      <c r="CW464">
        <f>IFERROR(INDEX(ADJ!$A$1:$BZ$1000,MATCH(PAYROLL!D464,ADJ!A$1:A$500,0),MATCH(PAYROLL!CW$2,ADJ!$2:$2,0)),0)</f>
        <v/>
      </c>
      <c r="CX464">
        <f>SUM(CR464:CW464)</f>
        <v/>
      </c>
      <c r="CY464">
        <f>ROUND(IF(CR464&gt;0,T464+V464*VLOOKUP("R202",TSC!$B$1:$C$500,2,0),0),0)</f>
        <v/>
      </c>
      <c r="CZ464">
        <f>IFERROR(INDEX(CSDA!D$1:D$500,MATCH($CZ$2,CSDA!C$1:C$500,0)),0)</f>
        <v/>
      </c>
      <c r="DA464">
        <f>ROUND(T464*0.7%,0)</f>
        <v/>
      </c>
      <c r="DB464">
        <f>ROUND(T464/12,0)</f>
        <v/>
      </c>
      <c r="DC464">
        <f ref="DC464" t="array">IFERROR(INDEX(CSDA!D$1:D$500,MATCH("Trích giữ"&amp;PAYROLL!DC$2,CSDA!A$1:A$500&amp;CSDA!C$1:C$500,0)),0)</f>
        <v/>
      </c>
      <c r="DD464">
        <f ref="DD464" t="array">IFERROR(INDEX(CSDA!D$1:D$500,MATCH("Trích giữ"&amp;PAYROLL!DD$2,CSDA!A$1:A$500&amp;CSDA!C$1:C$500,0)),0)</f>
        <v/>
      </c>
      <c r="DE464">
        <f ref="DE464" t="array">IFERROR(INDEX(CSDA!D$1:D$500,MATCH("Trích giữ"&amp;PAYROLL!DE$2,CSDA!A$1:A$500&amp;CSDA!C$1:C$500,0)),0)</f>
        <v/>
      </c>
      <c r="DF464">
        <f>IFERROR(INDEX(CSDA!D$1:D$500,MATCH(PAYROLL!DF$2,CSDA!C$1:C$500,0)),0)</f>
        <v/>
      </c>
      <c r="DG464">
        <f ref="DG464" t="array">IFERROR(INDEX(CSDA!D$1:D$500,MATCH("Trích giữ"&amp;PAYROLL!DG$2,CSDA!A$1:A$500&amp;CSDA!C$1:C$500,0)),0)</f>
        <v/>
      </c>
      <c r="DH464">
        <f>ROUND(T464/26,0)</f>
        <v/>
      </c>
      <c r="DI464">
        <f ref="DI464" t="array">IFERROR(INDEX(CSDA!D$1:D$500,MATCH("Trích giữ"&amp;PAYROLL!DI$2,CSDA!A$1:A$500&amp;CSDA!C$1:C$500,0)),0)</f>
        <v/>
      </c>
      <c r="DJ464">
        <f>IF(U464=0,T464*21.5%-BL464,0)</f>
        <v/>
      </c>
      <c r="DK464">
        <f ref="DK464" t="array">IFERROR(INDEX(CSDA!D$1:D$500,MATCH("Trích giữ"&amp;PAYROLL!DK$2,CSDA!A$1:A$500&amp;CSDA!C$1:C$500,0)),0)</f>
        <v/>
      </c>
      <c r="DL464">
        <f>IFERROR(INDEX(CSDA!D$1:D$500,MATCH(PAYROLL!DL$2,CSDA!C$1:C$500,0))/12,0)</f>
        <v/>
      </c>
      <c r="DM464">
        <f>SUM(DB464:DL464)</f>
        <v/>
      </c>
      <c r="DN464">
        <f>IFERROR(INDEX(ADJ!$A$1:$BZ$1000,MATCH(PAYROLL!D464,ADJ!A$1:A$500,0),MATCH(PAYROLL!DN$2,ADJ!$2:$2,0)),0)</f>
        <v/>
      </c>
      <c r="DO464">
        <f>IFERROR(SUM(BP464,DM464:DN464,CX464:DA464)-DT464,0)</f>
        <v/>
      </c>
      <c r="DP464">
        <f ref="DP464" t="array">SUM(BW464*IFERROR(INDEX(CSDA!D$1:D$500,MATCH(BW$2,CSDA!C$1:C$500,0)),0)%,CX464*IFERROR(INDEX(CSDA!D$1:D$500,MATCH(CX$2,CSDA!C$1:C$500,0)),0)%,DA464*IFERROR(INDEX(CSDA!D$1:D$500,MATCH(DA$2,CSDA!C$1:C$500,0)),0)%,DB464*IFERROR(INDEX(CSDA!D$1:D$500,MATCH(DB$2,CSDA!C$1:C$500,0)),0)%,DF464*IFERROR(INDEX(CSDA!D$1:D$500,MATCH("Phí dịch vụ"&amp;PAYROLL!DF$2,CSDA!A$1:A$500&amp;CSDA!C$1:C$500,0)),0)%,DC464*IFERROR(INDEX(CSDA!D$1:D$500,MATCH("Phí dịch vụ"&amp;PAYROLL!DC$2,CSDA!A$1:A$500&amp;CSDA!C$1:C$500,0)),0)%,DH464*IFERROR(INDEX(CSDA!D$1:D$500,MATCH("Phí dịch vụ"&amp;PAYROLL!DH$2,CSDA!A$1:A$500&amp;CSDA!C$1:C$500,0)),0)%,DJ464*IFERROR(INDEX(CSDA!D$1:D$500,MATCH("Phí dịch vụ"&amp;PAYROLL!DJ$2,CSDA!A$1:A$500&amp;CSDA!C$1:C$500,0)),0)%,BN464*IFERROR(INDEX(CSDA!D$1:D$500,MATCH(BN$2,CSDA!C$1:C$500,0)),0)%)-BN464*7%</f>
        <v/>
      </c>
      <c r="DQ464">
        <f>IFERROR(INDEX(ADJ!$A$1:$BZ$1000,MATCH(PAYROLL!D464,ADJ!A$1:A$500,0),MATCH(PAYROLL!DQ$2,ADJ!$2:$2,0)),0)</f>
        <v/>
      </c>
      <c r="DR464">
        <f>IFERROR(INDEX(ADJ!$A$1:$BZ$1000,MATCH(PAYROLL!D464,ADJ!A$1:A$500,0),MATCH(PAYROLL!DR$2,ADJ!$2:$2,0)),0)</f>
        <v/>
      </c>
      <c r="DS464">
        <f>SUM(DP464:DR464)</f>
        <v/>
      </c>
      <c r="DT464">
        <f>EK464</f>
        <v/>
      </c>
      <c r="DU464">
        <f>SUM(DO464:DR464)</f>
        <v/>
      </c>
      <c r="DV464">
        <f>ROUND(DU464*0.1,0)</f>
        <v/>
      </c>
      <c r="DW464">
        <f>DU464+DV464</f>
        <v/>
      </c>
      <c r="DZ464">
        <f>IFERROR(INDEX(ADJ!$A$1:$BZ$1000,MATCH(PAYROLL!$D464,ADJ!A$1:A$500,0),MATCH(PAYROLL!DZ$2,ADJ!$2:$2,0)),0)</f>
        <v/>
      </c>
      <c r="EA464">
        <f>IFERROR(INDEX(ADJ!$A$1:$BZ$1000,MATCH(PAYROLL!$D464,ADJ!A$1:A$500,0),MATCH(PAYROLL!EA$2,ADJ!$2:$2,0)),0)</f>
        <v/>
      </c>
      <c r="EB464">
        <f>IFERROR(INDEX(ADJ!$A$1:$BZ$1000,MATCH(PAYROLL!$D464,ADJ!A$1:A$500,0),MATCH(PAYROLL!EB$2,ADJ!$2:$2,0)),0)</f>
        <v/>
      </c>
      <c r="EC464">
        <f>IFERROR(INDEX(ADJ!$A$1:$BZ$1000,MATCH(PAYROLL!$D464,ADJ!A$1:A$500,0),MATCH(PAYROLL!EC$2,ADJ!$2:$2,0)),0)</f>
        <v/>
      </c>
      <c r="ED464">
        <f>IFERROR(INDEX(ADJ!$A$1:$BZ$1000,MATCH(PAYROLL!$D464,ADJ!A$1:A$500,0),MATCH(PAYROLL!ED$2,ADJ!$2:$2,0)),0)</f>
        <v/>
      </c>
      <c r="EE464">
        <f>IFERROR(INDEX(ADJ!$A$1:$BZ$1000,MATCH(PAYROLL!$D464,ADJ!A$1:A$500,0),MATCH(PAYROLL!EE$2,ADJ!$2:$2,0)),0)</f>
        <v/>
      </c>
      <c r="EF464">
        <f>IFERROR(INDEX(ADJ!$A$1:$BZ$1000,MATCH(PAYROLL!$D464,ADJ!A$1:A$500,0),MATCH(PAYROLL!EF$2,ADJ!$2:$2,0)),0)</f>
        <v/>
      </c>
      <c r="EG464">
        <f>IFERROR(INDEX(ADJ!$A$1:$BZ$1000,MATCH(PAYROLL!$D464,ADJ!A$1:A$500,0),MATCH(PAYROLL!EG$2,ADJ!$2:$2,0)),0)</f>
        <v/>
      </c>
      <c r="EH464">
        <f>IFERROR(INDEX(ADJ!$A$1:$BZ$1000,MATCH(PAYROLL!$D464,ADJ!A$1:A$500,0),MATCH(PAYROLL!EH$2,ADJ!$2:$2,0)),0)</f>
        <v/>
      </c>
      <c r="EI464">
        <f>IFERROR(INDEX(ADJ!$A$1:$BZ$1000,MATCH(PAYROLL!D464,ADJ!A$1:A$500,0),MATCH(PAYROLL!EI$2,ADJ!$2:$2,0)),0)</f>
        <v/>
      </c>
      <c r="EJ464">
        <f>IFERROR(INDEX(ADJ!$A$1:$BZ$1000,MATCH(PAYROLL!$D464,ADJ!A$1:A$500,0),MATCH(PAYROLL!EJ$2,ADJ!$2:$2,0)),0)</f>
        <v/>
      </c>
      <c r="EK464">
        <f>SUM(DZ464:EJ464)</f>
        <v/>
      </c>
    </row>
    <row r="465">
      <c r="A465" t="n">
        <v>463</v>
      </c>
      <c r="B465" t="inlineStr">
        <is>
          <t>Đàm Thị Thu</t>
        </is>
      </c>
      <c r="D465" t="inlineStr">
        <is>
          <t>157579-01</t>
        </is>
      </c>
      <c r="S465">
        <f>IFERROR(INDEX(PIS!$A$1:$BZ$1000,MATCH($D465,PIS!C$1:C$500,0),MATCH("Lương CB tháng trước",PIS!$1:$1,0)),0)</f>
        <v/>
      </c>
      <c r="T465">
        <f>IFERROR(INDEX(PIS!$A$1:$BZ$1000,MATCH($D465,PIS!C$1:C$500,0),MATCH("Lương CB hiện tại",PIS!$1:$1,0)),0)</f>
        <v/>
      </c>
      <c r="U465">
        <f>IFERROR(INDEX(PIS!$A$1:$BZ$1000,MATCH($D465,PIS!C$1:C$500,0),MATCH("Lương đóng BHBB",PIS!$1:$1,0)),0)</f>
        <v/>
      </c>
      <c r="V465">
        <f>IFERROR(INDEX(PIS!$A$1:$BZ$1000,MATCH($D465,PIS!C$1:C$500,0),MATCH(V$2,PIS!$2:$2,0)),0)</f>
        <v/>
      </c>
      <c r="W465">
        <f>IFERROR(INDEX(PIS!$A$1:$BZ$1000,MATCH($D465,PIS!C$1:C$500,0),MATCH(W$2,PIS!$2:$2,0)),0)</f>
        <v/>
      </c>
      <c r="X465">
        <f>IFERROR(INDEX(PIS!$A$1:$BZ$1000,MATCH($D465,PIS!C$1:C$500,0),MATCH(X$2,PIS!$2:$2,0)),0)</f>
        <v/>
      </c>
      <c r="Y465">
        <f>IFERROR(INDEX(PIS!$A$1:$BZ$1000,MATCH($D465,PIS!C$1:C$500,0),MATCH(Y$2,PIS!$2:$2,0)),0)</f>
        <v/>
      </c>
      <c r="Z465">
        <f>IFERROR(INDEX(PIS!$A$1:$BZ$1000,MATCH($D465,PIS!C$1:C$500,0),MATCH(Z$2,PIS!$2:$2,0)),0)</f>
        <v/>
      </c>
      <c r="AA465">
        <f>IFERROR(INDEX(PIS!$A$1:$BZ$1000,MATCH($D465,PIS!C$1:C$500,0),MATCH(AA$2,PIS!$2:$2,0)),0)</f>
        <v/>
      </c>
      <c r="AB465">
        <f>IFERROR(INDEX(PIS!$A$1:$BZ$1000,MATCH($D465,PIS!C$1:C$500,0),MATCH(AB$2,PIS!$2:$2,0)),0)</f>
        <v/>
      </c>
      <c r="AC465">
        <f>SUM(V465:AB465)</f>
        <v/>
      </c>
      <c r="AD465">
        <f>IFERROR(INDEX(TIMESHEET!$A$1:$AI$5000,MATCH($D465,TIMESHEET!A$1:A$500,0),MATCH("T100",TIMESHEET!$2:$2,0))-2,0)</f>
        <v/>
      </c>
      <c r="AE465">
        <f>IFERROR(INDEX(TIMESHEET!$A$1:$AI$5000,MATCH($D465,TIMESHEET!A$1:A$500,0),MATCH("T202",TIMESHEET!$2:$2,0)),0)</f>
        <v/>
      </c>
      <c r="AF465">
        <f>IFERROR(INDEX(TIMESHEET!$A$1:$AI$5000,MATCH($D465,TIMESHEET!A$1:A$500,0),MATCH("T302",TIMESHEET!$2:$2,0)),0)</f>
        <v/>
      </c>
      <c r="AG465">
        <f>IFERROR(INDEX(TIMESHEET!$A$1:$AI$5000,MATCH($D465,TIMESHEET!A$1:A$500,0),MATCH("T406",TIMESHEET!$2:$2,0)),0)</f>
        <v/>
      </c>
      <c r="AH465">
        <f>AE465+AG465</f>
        <v/>
      </c>
      <c r="AI465">
        <f>IFERROR(INDEX(TIMESHEET!$A$1:$AI$5000,MATCH($D465,TIMESHEET!A$1:A$500,0),MATCH("T701",TIMESHEET!$2:$2,0)),0)</f>
        <v/>
      </c>
      <c r="AJ465">
        <f>IFERROR(INDEX(TIMESHEET!$A$1:$AI$5000,MATCH($D465,TIMESHEET!B$1:B$500,0),MATCH("T320",TIMESHEET!$2:$2,0)),0)</f>
        <v/>
      </c>
      <c r="AK465">
        <f>IFERROR(IF(LEFT(INDEX(PIS!O$1:O$500,MATCH(D465,PIS!C$1:C$500)),1)="M",T465/AD465*SUM(AE465:AG465),T465*AD465),0)</f>
        <v/>
      </c>
      <c r="AL465">
        <f>IFERROR(INDEX(ADJ!$A$1:$BZ$1000,MATCH(PAYROLL!D465,ADJ!A$1:A$500,0),MATCH(PAYROLL!AL$2,ADJ!$2:$2,0)),0)</f>
        <v/>
      </c>
      <c r="AM465">
        <f>SUM(AK465:AL465)</f>
        <v/>
      </c>
      <c r="AN465">
        <f>IFERROR(ROUND(V465/$AD465*$AH465,0),0)</f>
        <v/>
      </c>
      <c r="AO465">
        <f>IFERROR(ROUND(W465/$AD465*$AH465,0),0)</f>
        <v/>
      </c>
      <c r="AP465">
        <f>IFERROR(ROUND(X465/$AD465*$AE465,0),0)</f>
        <v/>
      </c>
      <c r="AQ465">
        <f>IFERROR(ROUND(Y465/$AD465*$AH465,0),0)</f>
        <v/>
      </c>
      <c r="AR465">
        <f>IFERROR(ROUND(Z465/$AD465*$AH465,0),0)</f>
        <v/>
      </c>
      <c r="AS465">
        <f>IFERROR(ROUND(AA465/$AD465*$AH465,0),0)</f>
        <v/>
      </c>
      <c r="AT465">
        <f>IFERROR(IF((AE465+AF465+AG465)&gt;13,AB465,ROUND(AB465/AD465*AH465,0)),0)</f>
        <v/>
      </c>
      <c r="AU465">
        <f>IFERROR(INDEX(ADJ!$A$1:$BZ$1000,MATCH(PAYROLL!D465,ADJ!A$1:A$500,0),MATCH(PAYROLL!AU$2,ADJ!$2:$2,0)),0)</f>
        <v/>
      </c>
      <c r="AV465">
        <f>ROUND(SUM(AN465:AU465),0)</f>
        <v/>
      </c>
      <c r="AW465">
        <f>IFERROR(INDEX(TIMESHEET!$A$1:$AI$5000,MATCH(PAYROLL!D465,TIMESHEET!A$1:A$500,0),MATCH("T620",TIMESHEET!$2:$2,0)),0)</f>
        <v/>
      </c>
      <c r="AX465">
        <f>IFERROR(INDEX(TIMESHEET!$A$1:$AI$5000,MATCH(PAYROLL!D465,TIMESHEET!A$1:A$500,0),MATCH("T601",TIMESHEET!$2:$2,0)),0)</f>
        <v/>
      </c>
      <c r="AY465">
        <f>IFERROR(INDEX(TIMESHEET!$A$1:$AI$5000,MATCH(PAYROLL!D465,TIMESHEET!A$1:A$500,0),MATCH("T602",TIMESHEET!$2:$2,0)),0)</f>
        <v/>
      </c>
      <c r="AZ465">
        <f>IFERROR(INDEX(TIMESHEET!$A$1:$AI$5000,MATCH(PAYROLL!D465,TIMESHEET!A$1:A$500,0),MATCH("T603",TIMESHEET!$2:$2,0)),0)</f>
        <v/>
      </c>
      <c r="BA465">
        <f>IFERROR(INDEX(TIMESHEET!$A$1:$AI$5000,MATCH(PAYROLL!D465,TIMESHEET!A$1:A$500,0),MATCH("T611",TIMESHEET!$2:$2,0)),0)</f>
        <v/>
      </c>
      <c r="BB465">
        <f>IFERROR(INDEX(TIMESHEET!$A$1:$AI$5000,MATCH(PAYROLL!D465,TIMESHEET!A$1:A$500,0),MATCH("T612",TIMESHEET!$2:$2,0)),0)</f>
        <v/>
      </c>
      <c r="BC465">
        <f>IFERROR(INDEX(TIMESHEET!$A$1:$AI$5000,MATCH(PAYROLL!D465,TIMESHEET!A$1:A$500,0),MATCH("T613",TIMESHEET!$2:$2,0)),0)</f>
        <v/>
      </c>
      <c r="BD465">
        <f>IFERROR(INDEX(TIMESHEET!$A$1:$AI$5000,MATCH(PAYROLL!D465,TIMESHEET!A$1:A$500,0),MATCH("T500",TIMESHEET!$2:$2,0)),0)</f>
        <v/>
      </c>
      <c r="BE465">
        <f>IFERROR(IF(LEFT(INDEX(PIS!O$1:O$500,MATCH(D465,PIS!C$1:C$500)),1)="M",T465/AD465/8*(AW465+AX465*1.5+AY465*2+AZ465*3+BA465*2.1+BB465*2.7+BC465*3.9+BD465*0.3),T465/8*(AW465+AX465*1.5+AY465*2+AZ465*3+BA465*2.1+BB465*2.7+BC465*3.9+BD465*0.3)),0)</f>
        <v/>
      </c>
      <c r="BF465">
        <f>IFERROR(INDEX(ADJ!$A$1:$BZ$1000,MATCH(PAYROLL!$D465,ADJ!A$1:A$500,0),MATCH(PAYROLL!BF$2,ADJ!$2:$2,0)),0)</f>
        <v/>
      </c>
      <c r="BG465">
        <f>IFERROR(INDEX(ADJ!$A$1:$BZ$1000,MATCH(PAYROLL!D465,ADJ!A$1:A$500,0),MATCH(PAYROLL!BG$2,ADJ!$2:$2,0)),0)</f>
        <v/>
      </c>
      <c r="BH465">
        <f>IFERROR(INDEX(ADJ!$A$1:$BZ$1000,MATCH(PAYROLL!D465,ADJ!A$1:A$500,0),MATCH(PAYROLL!BH$2,ADJ!$2:$2,0)),0)</f>
        <v/>
      </c>
      <c r="BI465">
        <f>IFERROR(INDEX(ADJ!$A$1:$BZ$1000,MATCH(PAYROLL!D465,ADJ!A$1:A$500,0),MATCH(PAYROLL!BI$2,ADJ!$2:$2,0)),0)</f>
        <v/>
      </c>
      <c r="BJ465">
        <f>IFERROR(INDEX(ADJ!$A$1:$BZ$1000,MATCH(PAYROLL!D465,ADJ!A$1:A$500,0),MATCH(PAYROLL!BJ$2,ADJ!$2:$2,0)),0)</f>
        <v/>
      </c>
      <c r="BK465">
        <f>SUM(BF465:BJ465)</f>
        <v/>
      </c>
      <c r="BL465">
        <f>IFERROR(INDEX(ADJ!$A$1:$BZ$1000,MATCH(PAYROLL!D465,ADJ!A$1:A$500,0),MATCH(PAYROLL!BL$2,ADJ!$2:$2,0)),0)</f>
        <v/>
      </c>
      <c r="BM465">
        <f>IFERROR(INDEX(ADJ!$A$1:$BZ$1000,MATCH(PAYROLL!D465,ADJ!A$1:A$500,0),MATCH(PAYROLL!BM$2,ADJ!$2:$2,0)),0)</f>
        <v/>
      </c>
      <c r="BN465">
        <f>IFERROR(INDEX(ADJ!$A$1:$BZ$1000,MATCH(PAYROLL!D465,ADJ!A$1:A$500,0),MATCH(PAYROLL!BN$2,ADJ!$2:$2,0)),0)</f>
        <v/>
      </c>
      <c r="BO465">
        <f>IFERROR(INDEX(ADJ!$A$1:$BZ$1000,MATCH(PAYROLL!D465,ADJ!A$1:A$500,0),MATCH(PAYROLL!BO$2,ADJ!$2:$2,0)),0)</f>
        <v/>
      </c>
      <c r="BP465">
        <f>SUM(AM465,AV465,BE465,BK465,BL465:BO465)</f>
        <v/>
      </c>
      <c r="BQ465">
        <f>BO465</f>
        <v/>
      </c>
      <c r="BR465">
        <f>IFERROR(ROUND(IF(LEFT(INDEX(PIS!O$1:O$500,MATCH(D465,PIS!C$1:C$500)),1)="D",T465/8*(BD465*0.3),IF(LEFT(INDEX(PIS!O$1:O$500,MATCH(D465,PIS!C$1:C$500)),1)="H",T465*($BD465*0.3),T465/$AD465/8*($BD465*0.3))),0),0)</f>
        <v/>
      </c>
      <c r="BS465">
        <f>IF(AP465&lt;1,0,MIN(AP465,730000))</f>
        <v/>
      </c>
      <c r="BT465">
        <f>IFERROR(ROUND((BE465-SUM(AW465:BC465)*T465/AD465/8),0)-BR465,0)</f>
        <v/>
      </c>
      <c r="BU465">
        <f>AO465</f>
        <v/>
      </c>
      <c r="BV465">
        <f>SUM(BQ465:BU465)</f>
        <v/>
      </c>
      <c r="BW465">
        <f>BP465-BV465</f>
        <v/>
      </c>
      <c r="BX465">
        <f>IFERROR(IF(RIGHT(INDEX(PIS!O$1:O$500,MATCH(D465,PIS!C$1:C$500)),5)="Gross",MIN(U465+V465,VLOOKUP("R700",TSC!B:C,2,0)*VLOOKUP("R101",TSC!B:C,2,0))*VLOOKUP("R701",TSC!B:C,2,0)%,0),0)</f>
        <v/>
      </c>
      <c r="BY465">
        <f>IFERROR(IF(RIGHT(INDEX(PIS!O$1:O$500,MATCH(D465,PIS!C$1:C$500)),5)="Gross",MIN(U465+V465,VLOOKUP("R700",TSC!B:C,2,0)*VLOOKUP("R101",TSC!B:C,2,0))*VLOOKUP("T704",TSC!B:C,2,0)%,0),0)</f>
        <v/>
      </c>
      <c r="BZ465">
        <f>IFERROR(IF(RIGHT(INDEX(PIS!O$1:O$500,MATCH(D465,PIS!C$1:C$500)),5)="Gross",MIN(U465+V465,VLOOKUP("R700",TSC!B:C,2,0)*VLOOKUP("1",TSC!F:G,2,0))*VLOOKUP("T705",TSC!B:C,2,0)%,0),0)</f>
        <v/>
      </c>
      <c r="CA465">
        <f>IFERROR(INDEX(ADJ!$A$1:$BZ$1000,MATCH(PAYROLL!D465,ADJ!A$1:A$500,0),MATCH(PAYROLL!CA$2,ADJ!$2:$2,0)),0)</f>
        <v/>
      </c>
      <c r="CB465">
        <f>IFERROR(INDEX(ADJ!$A$1:$BZ$1000,MATCH(PAYROLL!D465,ADJ!A$1:A$500,0),MATCH(PAYROLL!CB$2,ADJ!$2:$2,0)),0)</f>
        <v/>
      </c>
      <c r="CC465">
        <f>SUM(BX465:CB465)</f>
        <v/>
      </c>
      <c r="CD465">
        <f>IFERROR(INDEX(PIS!$A$1:$BZ$1000,MATCH(PAYROLL!D465,PIS!C$1:C$500,0),MATCH(PAYROLL!CD$1,PIS!$1:$1,0)),0)</f>
        <v/>
      </c>
      <c r="CE465">
        <f>IFERROR(IF(OR(INDEX(PIS!P$1:P$500,MATCH(D465,PIS!C$1:C$500,0))="LT2",INDEX(PIS!P$1:P$500,MATCH(D465,PIS!C$1:C$500,0))="P10"),0,SUM(CC465,CD465*VLOOKUP("R601",TSC!B:C,2,0),VLOOKUP("R602",TSC!B:C,2,0))),0)</f>
        <v/>
      </c>
      <c r="CF465">
        <f>MAX(BW465-CE465,0)</f>
        <v/>
      </c>
      <c r="CG465">
        <f>IFERROR(IF(OR(RIGHT(INDEX(PIS!P$1:P$500,MATCH(D465,PIS!C$1:C$500)),5)="P10",RIGHT(INDEX(PIS!P$1:P$500,MATCH(D465,PIS!C$1:C$500)),5)="CK"),0,IF(CF465&lt;=5000000,CF465*5%,IF(CF465&lt;=10000000,CF465*10%-250000,IF(CF465&lt;=18000000,CF465*15%-750000,IF(CF465&lt;=32000000,CF465*20%-1650000,IF(CF465&lt;=52000000,CF465*25%-3250000,IF(CF465&lt;=80000000,BH465*30%-5850000,CF465*35%-9850000))))))),0)</f>
        <v/>
      </c>
      <c r="CH465">
        <f>IFERROR(IF(OR(INDEX(PIS!P$1:P$500,MATCH(D465,PIS!C$1:C$500))="LT",INDEX(PIS!P$1:P$500,MATCH(D465,PIS!C$1:C$500))="CK"),0,IF(CF465&lt;2000000,0,CF465*10%)),0)</f>
        <v/>
      </c>
      <c r="CI465">
        <f>IFERROR(INDEX(ADJ!$A$1:$BZ$1000,MATCH(PAYROLL!D465,ADJ!A$1:A$500,0),MATCH(PAYROLL!CI$2,ADJ!$2:$2,0)),0)</f>
        <v/>
      </c>
      <c r="CJ465">
        <f>IFERROR(INDEX(ADJ!$A$1:$BZ$1000,MATCH(PAYROLL!D465,ADJ!A$1:A$500,0),MATCH(PAYROLL!CJ$2,ADJ!$2:$2,0)),0)</f>
        <v/>
      </c>
      <c r="CK465">
        <f>IFERROR(INDEX(ADJ!$A$1:$BZ$1000,MATCH(PAYROLL!D465,ADJ!A$1:A$500,0),MATCH(PAYROLL!CK$2,ADJ!$2:$2,0)),0)</f>
        <v/>
      </c>
      <c r="CL465">
        <f>SUM(CG465:CK465)</f>
        <v/>
      </c>
      <c r="CM465">
        <f>ROUND(SUM(CH465:CK465),0)</f>
        <v/>
      </c>
      <c r="CN465">
        <f>IFERROR(INDEX(CSDA!D$1:D$500,MATCH($CN$2,CSDA!C$1:C$500,0))*INDEX(PIS!V$1:V$500,MATCH(D465,PIS!C$1:C$500))+INDEX(ADJ!$A$1:$BZ$1000,MATCH(PAYROLL!D465,ADJ!A$1:A$500,0),MATCH(PAYROLL!CN$2,ADJ!$2:$2,0)),0)</f>
        <v/>
      </c>
      <c r="CO465">
        <f>IFERROR(INDEX(ADJ!$A$1:$BZ$1000,MATCH(PAYROLL!D465,ADJ!A$1:A$500,0),MATCH(PAYROLL!CO$2,ADJ!$2:$2,0)),0)</f>
        <v/>
      </c>
      <c r="CP465">
        <f>IFERROR(INDEX(ADJ!$A$1:$BZ$1000,MATCH(PAYROLL!D465,ADJ!A$1:A$500,0),MATCH(PAYROLL!CP$2,ADJ!$2:$2,0)),0)</f>
        <v/>
      </c>
      <c r="CQ465">
        <f>BP465-CL465-CI465-CM465-CN465-CO465-CP465-CC465</f>
        <v/>
      </c>
      <c r="CR465">
        <f>IFERROR(IF(RIGHT(INDEX(PIS!O$1:O$500,MATCH(D465,PIS!C$1:C$500,0)),5)="Gross",MIN(U465+V465,VLOOKUP("R700",TSC!B:C,2,0)*VLOOKUP("R101",TSC!B:C,2,0))*(VLOOKUP("T711",TSC!B:C,2,0)+VLOOKUP("T712",TSC!B:C,2,0))%,MIN(T465+V465,VLOOKUP("R700",TSC!B:C,2,0)*VLOOKUP("R101",TSC!B:C,2,0))*(VLOOKUP("T711",TSC!B:C,2,0)+VLOOKUP("T712",TSC!B:C,2,0)+VLOOKUP("R701",TSC!B:C,2,0))%),0)</f>
        <v/>
      </c>
      <c r="CS465">
        <f>IFERROR(IF(RIGHT(INDEX(PIS!O$1:O$500,MATCH(D465,PIS!C$1:C$500,0)),5)="Gross",MIN(U465+V465,VLOOKUP("R700",TSC!B:C,2,0)*VLOOKUP("R101",TSC!B:C,2,0))*(VLOOKUP("T714",TSC!B:C,2,0))%,MIN(T465+V465,VLOOKUP("R700",TSC!B:C,2,0)*VLOOKUP("R101",TSC!B:C,2,0))*(VLOOKUP("T704",TSC!B:C,2,0)+VLOOKUP("T714",TSC!B:C,2,0))%),0)</f>
        <v/>
      </c>
      <c r="CT465">
        <f>IFERROR(IF(RIGHT(INDEX(PIS!O$1:O$500,MATCH(D465,PIS!C$1:C$500,0)),5)="Gross",MIN(U465+V465,VLOOKUP("R700",TSC!B:C,2,0)*VLOOKUP("R101",TSC!B:C,2,0))*VLOOKUP("T705",TSC!B:C,2,0)%,MIN(T465+V465,VLOOKUP("R700",TSC!B:C,2,0)*VLOOKUP("R101",TSC!B:C,2,0))*VLOOKUP("T705",TSC!B:C,2,0)%),0)</f>
        <v/>
      </c>
      <c r="CU465">
        <f>IFERROR(IF(RIGHT(INDEX(PIS!O$1:O$500,MATCH(D465,PIS!C$1:C$500,0)),5)="Gross",MIN(U465+V465,VLOOKUP("R700",TSC!B:C,2,0)*VLOOKUP("R101",TSC!B:C,2,0))*(VLOOKUP("T713",TSC!B:C,2,0))%,MIN(T465+V465,VLOOKUP("R700",TSC!B:C,2,0)*VLOOKUP("R101",TSC!B:C,2,0))*(VLOOKUP("T713",TSC!B:C,2,0))%),0)</f>
        <v/>
      </c>
      <c r="CV465">
        <f>IFERROR(INDEX(ADJ!$A$1:$BZ$1000,MATCH(PAYROLL!D465,ADJ!A$1:A$500,0),MATCH(PAYROLL!CV$2,ADJ!$2:$2,0)),0)</f>
        <v/>
      </c>
      <c r="CW465">
        <f>IFERROR(INDEX(ADJ!$A$1:$BZ$1000,MATCH(PAYROLL!D465,ADJ!A$1:A$500,0),MATCH(PAYROLL!CW$2,ADJ!$2:$2,0)),0)</f>
        <v/>
      </c>
      <c r="CX465">
        <f>SUM(CR465:CW465)</f>
        <v/>
      </c>
      <c r="CY465">
        <f>ROUND(IF(CR465&gt;0,T465+V465*VLOOKUP("R202",TSC!$B$1:$C$500,2,0),0),0)</f>
        <v/>
      </c>
      <c r="CZ465">
        <f>IFERROR(INDEX(CSDA!D$1:D$500,MATCH($CZ$2,CSDA!C$1:C$500,0)),0)</f>
        <v/>
      </c>
      <c r="DA465">
        <f>ROUND(T465*0.7%,0)</f>
        <v/>
      </c>
      <c r="DB465">
        <f>ROUND(T465/12,0)</f>
        <v/>
      </c>
      <c r="DC465">
        <f ref="DC465" t="array">IFERROR(INDEX(CSDA!D$1:D$500,MATCH("Trích giữ"&amp;PAYROLL!DC$2,CSDA!A$1:A$500&amp;CSDA!C$1:C$500,0)),0)</f>
        <v/>
      </c>
      <c r="DD465">
        <f ref="DD465" t="array">IFERROR(INDEX(CSDA!D$1:D$500,MATCH("Trích giữ"&amp;PAYROLL!DD$2,CSDA!A$1:A$500&amp;CSDA!C$1:C$500,0)),0)</f>
        <v/>
      </c>
      <c r="DE465">
        <f ref="DE465" t="array">IFERROR(INDEX(CSDA!D$1:D$500,MATCH("Trích giữ"&amp;PAYROLL!DE$2,CSDA!A$1:A$500&amp;CSDA!C$1:C$500,0)),0)</f>
        <v/>
      </c>
      <c r="DF465">
        <f>IFERROR(INDEX(CSDA!D$1:D$500,MATCH(PAYROLL!DF$2,CSDA!C$1:C$500,0)),0)</f>
        <v/>
      </c>
      <c r="DG465">
        <f ref="DG465" t="array">IFERROR(INDEX(CSDA!D$1:D$500,MATCH("Trích giữ"&amp;PAYROLL!DG$2,CSDA!A$1:A$500&amp;CSDA!C$1:C$500,0)),0)</f>
        <v/>
      </c>
      <c r="DH465">
        <f>ROUND(T465/26,0)</f>
        <v/>
      </c>
      <c r="DI465">
        <f ref="DI465" t="array">IFERROR(INDEX(CSDA!D$1:D$500,MATCH("Trích giữ"&amp;PAYROLL!DI$2,CSDA!A$1:A$500&amp;CSDA!C$1:C$500,0)),0)</f>
        <v/>
      </c>
      <c r="DJ465">
        <f>IF(U465=0,T465*21.5%-BL465,0)</f>
        <v/>
      </c>
      <c r="DK465">
        <f ref="DK465" t="array">IFERROR(INDEX(CSDA!D$1:D$500,MATCH("Trích giữ"&amp;PAYROLL!DK$2,CSDA!A$1:A$500&amp;CSDA!C$1:C$500,0)),0)</f>
        <v/>
      </c>
      <c r="DL465">
        <f>IFERROR(INDEX(CSDA!D$1:D$500,MATCH(PAYROLL!DL$2,CSDA!C$1:C$500,0))/12,0)</f>
        <v/>
      </c>
      <c r="DM465">
        <f>SUM(DB465:DL465)</f>
        <v/>
      </c>
      <c r="DN465">
        <f>IFERROR(INDEX(ADJ!$A$1:$BZ$1000,MATCH(PAYROLL!D465,ADJ!A$1:A$500,0),MATCH(PAYROLL!DN$2,ADJ!$2:$2,0)),0)</f>
        <v/>
      </c>
      <c r="DO465">
        <f>IFERROR(SUM(BP465,DM465:DN465,CX465:DA465)-DT465,0)</f>
        <v/>
      </c>
      <c r="DP465">
        <f ref="DP465" t="array">SUM(BW465*IFERROR(INDEX(CSDA!D$1:D$500,MATCH(BW$2,CSDA!C$1:C$500,0)),0)%,CX465*IFERROR(INDEX(CSDA!D$1:D$500,MATCH(CX$2,CSDA!C$1:C$500,0)),0)%,DA465*IFERROR(INDEX(CSDA!D$1:D$500,MATCH(DA$2,CSDA!C$1:C$500,0)),0)%,DB465*IFERROR(INDEX(CSDA!D$1:D$500,MATCH(DB$2,CSDA!C$1:C$500,0)),0)%,DF465*IFERROR(INDEX(CSDA!D$1:D$500,MATCH("Phí dịch vụ"&amp;PAYROLL!DF$2,CSDA!A$1:A$500&amp;CSDA!C$1:C$500,0)),0)%,DC465*IFERROR(INDEX(CSDA!D$1:D$500,MATCH("Phí dịch vụ"&amp;PAYROLL!DC$2,CSDA!A$1:A$500&amp;CSDA!C$1:C$500,0)),0)%,DH465*IFERROR(INDEX(CSDA!D$1:D$500,MATCH("Phí dịch vụ"&amp;PAYROLL!DH$2,CSDA!A$1:A$500&amp;CSDA!C$1:C$500,0)),0)%,DJ465*IFERROR(INDEX(CSDA!D$1:D$500,MATCH("Phí dịch vụ"&amp;PAYROLL!DJ$2,CSDA!A$1:A$500&amp;CSDA!C$1:C$500,0)),0)%,BN465*IFERROR(INDEX(CSDA!D$1:D$500,MATCH(BN$2,CSDA!C$1:C$500,0)),0)%)-BN465*7%</f>
        <v/>
      </c>
      <c r="DQ465">
        <f>IFERROR(INDEX(ADJ!$A$1:$BZ$1000,MATCH(PAYROLL!D465,ADJ!A$1:A$500,0),MATCH(PAYROLL!DQ$2,ADJ!$2:$2,0)),0)</f>
        <v/>
      </c>
      <c r="DR465">
        <f>IFERROR(INDEX(ADJ!$A$1:$BZ$1000,MATCH(PAYROLL!D465,ADJ!A$1:A$500,0),MATCH(PAYROLL!DR$2,ADJ!$2:$2,0)),0)</f>
        <v/>
      </c>
      <c r="DS465">
        <f>SUM(DP465:DR465)</f>
        <v/>
      </c>
      <c r="DT465">
        <f>EK465</f>
        <v/>
      </c>
      <c r="DU465">
        <f>SUM(DO465:DR465)</f>
        <v/>
      </c>
      <c r="DV465">
        <f>ROUND(DU465*0.1,0)</f>
        <v/>
      </c>
      <c r="DW465">
        <f>DU465+DV465</f>
        <v/>
      </c>
      <c r="DZ465">
        <f>IFERROR(INDEX(ADJ!$A$1:$BZ$1000,MATCH(PAYROLL!$D465,ADJ!A$1:A$500,0),MATCH(PAYROLL!DZ$2,ADJ!$2:$2,0)),0)</f>
        <v/>
      </c>
      <c r="EA465">
        <f>IFERROR(INDEX(ADJ!$A$1:$BZ$1000,MATCH(PAYROLL!$D465,ADJ!A$1:A$500,0),MATCH(PAYROLL!EA$2,ADJ!$2:$2,0)),0)</f>
        <v/>
      </c>
      <c r="EB465">
        <f>IFERROR(INDEX(ADJ!$A$1:$BZ$1000,MATCH(PAYROLL!$D465,ADJ!A$1:A$500,0),MATCH(PAYROLL!EB$2,ADJ!$2:$2,0)),0)</f>
        <v/>
      </c>
      <c r="EC465">
        <f>IFERROR(INDEX(ADJ!$A$1:$BZ$1000,MATCH(PAYROLL!$D465,ADJ!A$1:A$500,0),MATCH(PAYROLL!EC$2,ADJ!$2:$2,0)),0)</f>
        <v/>
      </c>
      <c r="ED465">
        <f>IFERROR(INDEX(ADJ!$A$1:$BZ$1000,MATCH(PAYROLL!$D465,ADJ!A$1:A$500,0),MATCH(PAYROLL!ED$2,ADJ!$2:$2,0)),0)</f>
        <v/>
      </c>
      <c r="EE465">
        <f>IFERROR(INDEX(ADJ!$A$1:$BZ$1000,MATCH(PAYROLL!$D465,ADJ!A$1:A$500,0),MATCH(PAYROLL!EE$2,ADJ!$2:$2,0)),0)</f>
        <v/>
      </c>
      <c r="EF465">
        <f>IFERROR(INDEX(ADJ!$A$1:$BZ$1000,MATCH(PAYROLL!$D465,ADJ!A$1:A$500,0),MATCH(PAYROLL!EF$2,ADJ!$2:$2,0)),0)</f>
        <v/>
      </c>
      <c r="EG465">
        <f>IFERROR(INDEX(ADJ!$A$1:$BZ$1000,MATCH(PAYROLL!$D465,ADJ!A$1:A$500,0),MATCH(PAYROLL!EG$2,ADJ!$2:$2,0)),0)</f>
        <v/>
      </c>
      <c r="EH465">
        <f>IFERROR(INDEX(ADJ!$A$1:$BZ$1000,MATCH(PAYROLL!$D465,ADJ!A$1:A$500,0),MATCH(PAYROLL!EH$2,ADJ!$2:$2,0)),0)</f>
        <v/>
      </c>
      <c r="EI465">
        <f>IFERROR(INDEX(ADJ!$A$1:$BZ$1000,MATCH(PAYROLL!D465,ADJ!A$1:A$500,0),MATCH(PAYROLL!EI$2,ADJ!$2:$2,0)),0)</f>
        <v/>
      </c>
      <c r="EJ465">
        <f>IFERROR(INDEX(ADJ!$A$1:$BZ$1000,MATCH(PAYROLL!$D465,ADJ!A$1:A$500,0),MATCH(PAYROLL!EJ$2,ADJ!$2:$2,0)),0)</f>
        <v/>
      </c>
      <c r="EK465">
        <f>SUM(DZ465:EJ465)</f>
        <v/>
      </c>
    </row>
    <row r="466">
      <c r="A466" t="n">
        <v>464</v>
      </c>
      <c r="B466" t="inlineStr">
        <is>
          <t>Nguyễn Thị Hiền</t>
        </is>
      </c>
      <c r="D466" t="inlineStr">
        <is>
          <t>122524-02</t>
        </is>
      </c>
      <c r="S466">
        <f>IFERROR(INDEX(PIS!$A$1:$BZ$1000,MATCH($D466,PIS!C$1:C$500,0),MATCH("Lương CB tháng trước",PIS!$1:$1,0)),0)</f>
        <v/>
      </c>
      <c r="T466">
        <f>IFERROR(INDEX(PIS!$A$1:$BZ$1000,MATCH($D466,PIS!C$1:C$500,0),MATCH("Lương CB hiện tại",PIS!$1:$1,0)),0)</f>
        <v/>
      </c>
      <c r="U466">
        <f>IFERROR(INDEX(PIS!$A$1:$BZ$1000,MATCH($D466,PIS!C$1:C$500,0),MATCH("Lương đóng BHBB",PIS!$1:$1,0)),0)</f>
        <v/>
      </c>
      <c r="V466">
        <f>IFERROR(INDEX(PIS!$A$1:$BZ$1000,MATCH($D466,PIS!C$1:C$500,0),MATCH(V$2,PIS!$2:$2,0)),0)</f>
        <v/>
      </c>
      <c r="W466">
        <f>IFERROR(INDEX(PIS!$A$1:$BZ$1000,MATCH($D466,PIS!C$1:C$500,0),MATCH(W$2,PIS!$2:$2,0)),0)</f>
        <v/>
      </c>
      <c r="X466">
        <f>IFERROR(INDEX(PIS!$A$1:$BZ$1000,MATCH($D466,PIS!C$1:C$500,0),MATCH(X$2,PIS!$2:$2,0)),0)</f>
        <v/>
      </c>
      <c r="Y466">
        <f>IFERROR(INDEX(PIS!$A$1:$BZ$1000,MATCH($D466,PIS!C$1:C$500,0),MATCH(Y$2,PIS!$2:$2,0)),0)</f>
        <v/>
      </c>
      <c r="Z466">
        <f>IFERROR(INDEX(PIS!$A$1:$BZ$1000,MATCH($D466,PIS!C$1:C$500,0),MATCH(Z$2,PIS!$2:$2,0)),0)</f>
        <v/>
      </c>
      <c r="AA466">
        <f>IFERROR(INDEX(PIS!$A$1:$BZ$1000,MATCH($D466,PIS!C$1:C$500,0),MATCH(AA$2,PIS!$2:$2,0)),0)</f>
        <v/>
      </c>
      <c r="AB466">
        <f>IFERROR(INDEX(PIS!$A$1:$BZ$1000,MATCH($D466,PIS!C$1:C$500,0),MATCH(AB$2,PIS!$2:$2,0)),0)</f>
        <v/>
      </c>
      <c r="AC466">
        <f>SUM(V466:AB466)</f>
        <v/>
      </c>
      <c r="AD466">
        <f>IFERROR(INDEX(TIMESHEET!$A$1:$AI$5000,MATCH($D466,TIMESHEET!A$1:A$500,0),MATCH("T100",TIMESHEET!$2:$2,0))-2,0)</f>
        <v/>
      </c>
      <c r="AE466">
        <f>IFERROR(INDEX(TIMESHEET!$A$1:$AI$5000,MATCH($D466,TIMESHEET!A$1:A$500,0),MATCH("T202",TIMESHEET!$2:$2,0)),0)</f>
        <v/>
      </c>
      <c r="AF466">
        <f>IFERROR(INDEX(TIMESHEET!$A$1:$AI$5000,MATCH($D466,TIMESHEET!A$1:A$500,0),MATCH("T302",TIMESHEET!$2:$2,0)),0)</f>
        <v/>
      </c>
      <c r="AG466">
        <f>IFERROR(INDEX(TIMESHEET!$A$1:$AI$5000,MATCH($D466,TIMESHEET!A$1:A$500,0),MATCH("T406",TIMESHEET!$2:$2,0)),0)</f>
        <v/>
      </c>
      <c r="AH466">
        <f>AE466+AG466</f>
        <v/>
      </c>
      <c r="AI466">
        <f>IFERROR(INDEX(TIMESHEET!$A$1:$AI$5000,MATCH($D466,TIMESHEET!A$1:A$500,0),MATCH("T701",TIMESHEET!$2:$2,0)),0)</f>
        <v/>
      </c>
      <c r="AJ466">
        <f>IFERROR(INDEX(TIMESHEET!$A$1:$AI$5000,MATCH($D466,TIMESHEET!B$1:B$500,0),MATCH("T320",TIMESHEET!$2:$2,0)),0)</f>
        <v/>
      </c>
      <c r="AK466">
        <f>IFERROR(IF(LEFT(INDEX(PIS!O$1:O$500,MATCH(D466,PIS!C$1:C$500)),1)="M",T466/AD466*SUM(AE466:AG466),T466*AD466),0)</f>
        <v/>
      </c>
      <c r="AL466">
        <f>IFERROR(INDEX(ADJ!$A$1:$BZ$1000,MATCH(PAYROLL!D466,ADJ!A$1:A$500,0),MATCH(PAYROLL!AL$2,ADJ!$2:$2,0)),0)</f>
        <v/>
      </c>
      <c r="AM466">
        <f>SUM(AK466:AL466)</f>
        <v/>
      </c>
      <c r="AN466">
        <f>IFERROR(ROUND(V466/$AD466*$AH466,0),0)</f>
        <v/>
      </c>
      <c r="AO466">
        <f>IFERROR(ROUND(W466/$AD466*$AH466,0),0)</f>
        <v/>
      </c>
      <c r="AP466">
        <f>IFERROR(ROUND(X466/$AD466*$AE466,0),0)</f>
        <v/>
      </c>
      <c r="AQ466">
        <f>IFERROR(ROUND(Y466/$AD466*$AH466,0),0)</f>
        <v/>
      </c>
      <c r="AR466">
        <f>IFERROR(ROUND(Z466/$AD466*$AH466,0),0)</f>
        <v/>
      </c>
      <c r="AS466">
        <f>IFERROR(ROUND(AA466/$AD466*$AH466,0),0)</f>
        <v/>
      </c>
      <c r="AT466">
        <f>IFERROR(IF((AE466+AF466+AG466)&gt;13,AB466,ROUND(AB466/AD466*AH466,0)),0)</f>
        <v/>
      </c>
      <c r="AU466">
        <f>IFERROR(INDEX(ADJ!$A$1:$BZ$1000,MATCH(PAYROLL!D466,ADJ!A$1:A$500,0),MATCH(PAYROLL!AU$2,ADJ!$2:$2,0)),0)</f>
        <v/>
      </c>
      <c r="AV466">
        <f>ROUND(SUM(AN466:AU466),0)</f>
        <v/>
      </c>
      <c r="AW466">
        <f>IFERROR(INDEX(TIMESHEET!$A$1:$AI$5000,MATCH(PAYROLL!D466,TIMESHEET!A$1:A$500,0),MATCH("T620",TIMESHEET!$2:$2,0)),0)</f>
        <v/>
      </c>
      <c r="AX466">
        <f>IFERROR(INDEX(TIMESHEET!$A$1:$AI$5000,MATCH(PAYROLL!D466,TIMESHEET!A$1:A$500,0),MATCH("T601",TIMESHEET!$2:$2,0)),0)</f>
        <v/>
      </c>
      <c r="AY466">
        <f>IFERROR(INDEX(TIMESHEET!$A$1:$AI$5000,MATCH(PAYROLL!D466,TIMESHEET!A$1:A$500,0),MATCH("T602",TIMESHEET!$2:$2,0)),0)</f>
        <v/>
      </c>
      <c r="AZ466">
        <f>IFERROR(INDEX(TIMESHEET!$A$1:$AI$5000,MATCH(PAYROLL!D466,TIMESHEET!A$1:A$500,0),MATCH("T603",TIMESHEET!$2:$2,0)),0)</f>
        <v/>
      </c>
      <c r="BA466">
        <f>IFERROR(INDEX(TIMESHEET!$A$1:$AI$5000,MATCH(PAYROLL!D466,TIMESHEET!A$1:A$500,0),MATCH("T611",TIMESHEET!$2:$2,0)),0)</f>
        <v/>
      </c>
      <c r="BB466">
        <f>IFERROR(INDEX(TIMESHEET!$A$1:$AI$5000,MATCH(PAYROLL!D466,TIMESHEET!A$1:A$500,0),MATCH("T612",TIMESHEET!$2:$2,0)),0)</f>
        <v/>
      </c>
      <c r="BC466">
        <f>IFERROR(INDEX(TIMESHEET!$A$1:$AI$5000,MATCH(PAYROLL!D466,TIMESHEET!A$1:A$500,0),MATCH("T613",TIMESHEET!$2:$2,0)),0)</f>
        <v/>
      </c>
      <c r="BD466">
        <f>IFERROR(INDEX(TIMESHEET!$A$1:$AI$5000,MATCH(PAYROLL!D466,TIMESHEET!A$1:A$500,0),MATCH("T500",TIMESHEET!$2:$2,0)),0)</f>
        <v/>
      </c>
      <c r="BE466">
        <f>IFERROR(IF(LEFT(INDEX(PIS!O$1:O$500,MATCH(D466,PIS!C$1:C$500)),1)="M",T466/AD466/8*(AW466+AX466*1.5+AY466*2+AZ466*3+BA466*2.1+BB466*2.7+BC466*3.9+BD466*0.3),T466/8*(AW466+AX466*1.5+AY466*2+AZ466*3+BA466*2.1+BB466*2.7+BC466*3.9+BD466*0.3)),0)</f>
        <v/>
      </c>
      <c r="BF466">
        <f>IFERROR(INDEX(ADJ!$A$1:$BZ$1000,MATCH(PAYROLL!$D466,ADJ!A$1:A$500,0),MATCH(PAYROLL!BF$2,ADJ!$2:$2,0)),0)</f>
        <v/>
      </c>
      <c r="BG466">
        <f>IFERROR(INDEX(ADJ!$A$1:$BZ$1000,MATCH(PAYROLL!D466,ADJ!A$1:A$500,0),MATCH(PAYROLL!BG$2,ADJ!$2:$2,0)),0)</f>
        <v/>
      </c>
      <c r="BH466">
        <f>IFERROR(INDEX(ADJ!$A$1:$BZ$1000,MATCH(PAYROLL!D466,ADJ!A$1:A$500,0),MATCH(PAYROLL!BH$2,ADJ!$2:$2,0)),0)</f>
        <v/>
      </c>
      <c r="BI466">
        <f>IFERROR(INDEX(ADJ!$A$1:$BZ$1000,MATCH(PAYROLL!D466,ADJ!A$1:A$500,0),MATCH(PAYROLL!BI$2,ADJ!$2:$2,0)),0)</f>
        <v/>
      </c>
      <c r="BJ466">
        <f>IFERROR(INDEX(ADJ!$A$1:$BZ$1000,MATCH(PAYROLL!D466,ADJ!A$1:A$500,0),MATCH(PAYROLL!BJ$2,ADJ!$2:$2,0)),0)</f>
        <v/>
      </c>
      <c r="BK466">
        <f>SUM(BF466:BJ466)</f>
        <v/>
      </c>
      <c r="BL466">
        <f>IFERROR(INDEX(ADJ!$A$1:$BZ$1000,MATCH(PAYROLL!D466,ADJ!A$1:A$500,0),MATCH(PAYROLL!BL$2,ADJ!$2:$2,0)),0)</f>
        <v/>
      </c>
      <c r="BM466">
        <f>IFERROR(INDEX(ADJ!$A$1:$BZ$1000,MATCH(PAYROLL!D466,ADJ!A$1:A$500,0),MATCH(PAYROLL!BM$2,ADJ!$2:$2,0)),0)</f>
        <v/>
      </c>
      <c r="BN466">
        <f>IFERROR(INDEX(ADJ!$A$1:$BZ$1000,MATCH(PAYROLL!D466,ADJ!A$1:A$500,0),MATCH(PAYROLL!BN$2,ADJ!$2:$2,0)),0)</f>
        <v/>
      </c>
      <c r="BO466">
        <f>IFERROR(INDEX(ADJ!$A$1:$BZ$1000,MATCH(PAYROLL!D466,ADJ!A$1:A$500,0),MATCH(PAYROLL!BO$2,ADJ!$2:$2,0)),0)</f>
        <v/>
      </c>
      <c r="BP466">
        <f>SUM(AM466,AV466,BE466,BK466,BL466:BO466)</f>
        <v/>
      </c>
      <c r="BQ466">
        <f>BO466</f>
        <v/>
      </c>
      <c r="BR466">
        <f>IFERROR(ROUND(IF(LEFT(INDEX(PIS!O$1:O$500,MATCH(D466,PIS!C$1:C$500)),1)="D",T466/8*(BD466*0.3),IF(LEFT(INDEX(PIS!O$1:O$500,MATCH(D466,PIS!C$1:C$500)),1)="H",T466*($BD466*0.3),T466/$AD466/8*($BD466*0.3))),0),0)</f>
        <v/>
      </c>
      <c r="BS466">
        <f>IF(AP466&lt;1,0,MIN(AP466,730000))</f>
        <v/>
      </c>
      <c r="BT466">
        <f>IFERROR(ROUND((BE466-SUM(AW466:BC466)*T466/AD466/8),0)-BR466,0)</f>
        <v/>
      </c>
      <c r="BU466">
        <f>AO466</f>
        <v/>
      </c>
      <c r="BV466">
        <f>SUM(BQ466:BU466)</f>
        <v/>
      </c>
      <c r="BW466">
        <f>BP466-BV466</f>
        <v/>
      </c>
      <c r="BX466">
        <f>IFERROR(IF(RIGHT(INDEX(PIS!O$1:O$500,MATCH(D466,PIS!C$1:C$500)),5)="Gross",MIN(U466+V466,VLOOKUP("R700",TSC!B:C,2,0)*VLOOKUP("R101",TSC!B:C,2,0))*VLOOKUP("R701",TSC!B:C,2,0)%,0),0)</f>
        <v/>
      </c>
      <c r="BY466">
        <f>IFERROR(IF(RIGHT(INDEX(PIS!O$1:O$500,MATCH(D466,PIS!C$1:C$500)),5)="Gross",MIN(U466+V466,VLOOKUP("R700",TSC!B:C,2,0)*VLOOKUP("R101",TSC!B:C,2,0))*VLOOKUP("T704",TSC!B:C,2,0)%,0),0)</f>
        <v/>
      </c>
      <c r="BZ466">
        <f>IFERROR(IF(RIGHT(INDEX(PIS!O$1:O$500,MATCH(D466,PIS!C$1:C$500)),5)="Gross",MIN(U466+V466,VLOOKUP("R700",TSC!B:C,2,0)*VLOOKUP("1",TSC!F:G,2,0))*VLOOKUP("T705",TSC!B:C,2,0)%,0),0)</f>
        <v/>
      </c>
      <c r="CA466">
        <f>IFERROR(INDEX(ADJ!$A$1:$BZ$1000,MATCH(PAYROLL!D466,ADJ!A$1:A$500,0),MATCH(PAYROLL!CA$2,ADJ!$2:$2,0)),0)</f>
        <v/>
      </c>
      <c r="CB466">
        <f>IFERROR(INDEX(ADJ!$A$1:$BZ$1000,MATCH(PAYROLL!D466,ADJ!A$1:A$500,0),MATCH(PAYROLL!CB$2,ADJ!$2:$2,0)),0)</f>
        <v/>
      </c>
      <c r="CC466">
        <f>SUM(BX466:CB466)</f>
        <v/>
      </c>
      <c r="CD466">
        <f>IFERROR(INDEX(PIS!$A$1:$BZ$1000,MATCH(PAYROLL!D466,PIS!C$1:C$500,0),MATCH(PAYROLL!CD$1,PIS!$1:$1,0)),0)</f>
        <v/>
      </c>
      <c r="CE466">
        <f>IFERROR(IF(OR(INDEX(PIS!P$1:P$500,MATCH(D466,PIS!C$1:C$500,0))="LT2",INDEX(PIS!P$1:P$500,MATCH(D466,PIS!C$1:C$500,0))="P10"),0,SUM(CC466,CD466*VLOOKUP("R601",TSC!B:C,2,0),VLOOKUP("R602",TSC!B:C,2,0))),0)</f>
        <v/>
      </c>
      <c r="CF466">
        <f>MAX(BW466-CE466,0)</f>
        <v/>
      </c>
      <c r="CG466">
        <f>IFERROR(IF(OR(RIGHT(INDEX(PIS!P$1:P$500,MATCH(D466,PIS!C$1:C$500)),5)="P10",RIGHT(INDEX(PIS!P$1:P$500,MATCH(D466,PIS!C$1:C$500)),5)="CK"),0,IF(CF466&lt;=5000000,CF466*5%,IF(CF466&lt;=10000000,CF466*10%-250000,IF(CF466&lt;=18000000,CF466*15%-750000,IF(CF466&lt;=32000000,CF466*20%-1650000,IF(CF466&lt;=52000000,CF466*25%-3250000,IF(CF466&lt;=80000000,BH466*30%-5850000,CF466*35%-9850000))))))),0)</f>
        <v/>
      </c>
      <c r="CH466">
        <f>IFERROR(IF(OR(INDEX(PIS!P$1:P$500,MATCH(D466,PIS!C$1:C$500))="LT",INDEX(PIS!P$1:P$500,MATCH(D466,PIS!C$1:C$500))="CK"),0,IF(CF466&lt;2000000,0,CF466*10%)),0)</f>
        <v/>
      </c>
      <c r="CI466">
        <f>IFERROR(INDEX(ADJ!$A$1:$BZ$1000,MATCH(PAYROLL!D466,ADJ!A$1:A$500,0),MATCH(PAYROLL!CI$2,ADJ!$2:$2,0)),0)</f>
        <v/>
      </c>
      <c r="CJ466">
        <f>IFERROR(INDEX(ADJ!$A$1:$BZ$1000,MATCH(PAYROLL!D466,ADJ!A$1:A$500,0),MATCH(PAYROLL!CJ$2,ADJ!$2:$2,0)),0)</f>
        <v/>
      </c>
      <c r="CK466">
        <f>IFERROR(INDEX(ADJ!$A$1:$BZ$1000,MATCH(PAYROLL!D466,ADJ!A$1:A$500,0),MATCH(PAYROLL!CK$2,ADJ!$2:$2,0)),0)</f>
        <v/>
      </c>
      <c r="CL466">
        <f>SUM(CG466:CK466)</f>
        <v/>
      </c>
      <c r="CM466">
        <f>ROUND(SUM(CH466:CK466),0)</f>
        <v/>
      </c>
      <c r="CN466">
        <f>IFERROR(INDEX(CSDA!D$1:D$500,MATCH($CN$2,CSDA!C$1:C$500,0))*INDEX(PIS!V$1:V$500,MATCH(D466,PIS!C$1:C$500))+INDEX(ADJ!$A$1:$BZ$1000,MATCH(PAYROLL!D466,ADJ!A$1:A$500,0),MATCH(PAYROLL!CN$2,ADJ!$2:$2,0)),0)</f>
        <v/>
      </c>
      <c r="CO466">
        <f>IFERROR(INDEX(ADJ!$A$1:$BZ$1000,MATCH(PAYROLL!D466,ADJ!A$1:A$500,0),MATCH(PAYROLL!CO$2,ADJ!$2:$2,0)),0)</f>
        <v/>
      </c>
      <c r="CP466">
        <f>IFERROR(INDEX(ADJ!$A$1:$BZ$1000,MATCH(PAYROLL!D466,ADJ!A$1:A$500,0),MATCH(PAYROLL!CP$2,ADJ!$2:$2,0)),0)</f>
        <v/>
      </c>
      <c r="CQ466">
        <f>BP466-CL466-CI466-CM466-CN466-CO466-CP466-CC466</f>
        <v/>
      </c>
      <c r="CR466">
        <f>IFERROR(IF(RIGHT(INDEX(PIS!O$1:O$500,MATCH(D466,PIS!C$1:C$500,0)),5)="Gross",MIN(U466+V466,VLOOKUP("R700",TSC!B:C,2,0)*VLOOKUP("R101",TSC!B:C,2,0))*(VLOOKUP("T711",TSC!B:C,2,0)+VLOOKUP("T712",TSC!B:C,2,0))%,MIN(T466+V466,VLOOKUP("R700",TSC!B:C,2,0)*VLOOKUP("R101",TSC!B:C,2,0))*(VLOOKUP("T711",TSC!B:C,2,0)+VLOOKUP("T712",TSC!B:C,2,0)+VLOOKUP("R701",TSC!B:C,2,0))%),0)</f>
        <v/>
      </c>
      <c r="CS466">
        <f>IFERROR(IF(RIGHT(INDEX(PIS!O$1:O$500,MATCH(D466,PIS!C$1:C$500,0)),5)="Gross",MIN(U466+V466,VLOOKUP("R700",TSC!B:C,2,0)*VLOOKUP("R101",TSC!B:C,2,0))*(VLOOKUP("T714",TSC!B:C,2,0))%,MIN(T466+V466,VLOOKUP("R700",TSC!B:C,2,0)*VLOOKUP("R101",TSC!B:C,2,0))*(VLOOKUP("T704",TSC!B:C,2,0)+VLOOKUP("T714",TSC!B:C,2,0))%),0)</f>
        <v/>
      </c>
      <c r="CT466">
        <f>IFERROR(IF(RIGHT(INDEX(PIS!O$1:O$500,MATCH(D466,PIS!C$1:C$500,0)),5)="Gross",MIN(U466+V466,VLOOKUP("R700",TSC!B:C,2,0)*VLOOKUP("R101",TSC!B:C,2,0))*VLOOKUP("T705",TSC!B:C,2,0)%,MIN(T466+V466,VLOOKUP("R700",TSC!B:C,2,0)*VLOOKUP("R101",TSC!B:C,2,0))*VLOOKUP("T705",TSC!B:C,2,0)%),0)</f>
        <v/>
      </c>
      <c r="CU466">
        <f>IFERROR(IF(RIGHT(INDEX(PIS!O$1:O$500,MATCH(D466,PIS!C$1:C$500,0)),5)="Gross",MIN(U466+V466,VLOOKUP("R700",TSC!B:C,2,0)*VLOOKUP("R101",TSC!B:C,2,0))*(VLOOKUP("T713",TSC!B:C,2,0))%,MIN(T466+V466,VLOOKUP("R700",TSC!B:C,2,0)*VLOOKUP("R101",TSC!B:C,2,0))*(VLOOKUP("T713",TSC!B:C,2,0))%),0)</f>
        <v/>
      </c>
      <c r="CV466">
        <f>IFERROR(INDEX(ADJ!$A$1:$BZ$1000,MATCH(PAYROLL!D466,ADJ!A$1:A$500,0),MATCH(PAYROLL!CV$2,ADJ!$2:$2,0)),0)</f>
        <v/>
      </c>
      <c r="CW466">
        <f>IFERROR(INDEX(ADJ!$A$1:$BZ$1000,MATCH(PAYROLL!D466,ADJ!A$1:A$500,0),MATCH(PAYROLL!CW$2,ADJ!$2:$2,0)),0)</f>
        <v/>
      </c>
      <c r="CX466">
        <f>SUM(CR466:CW466)</f>
        <v/>
      </c>
      <c r="CY466">
        <f>ROUND(IF(CR466&gt;0,T466+V466*VLOOKUP("R202",TSC!$B$1:$C$500,2,0),0),0)</f>
        <v/>
      </c>
      <c r="CZ466">
        <f>IFERROR(INDEX(CSDA!D$1:D$500,MATCH($CZ$2,CSDA!C$1:C$500,0)),0)</f>
        <v/>
      </c>
      <c r="DA466">
        <f>ROUND(T466*0.7%,0)</f>
        <v/>
      </c>
      <c r="DB466">
        <f>ROUND(T466/12,0)</f>
        <v/>
      </c>
      <c r="DC466">
        <f ref="DC466" t="array">IFERROR(INDEX(CSDA!D$1:D$500,MATCH("Trích giữ"&amp;PAYROLL!DC$2,CSDA!A$1:A$500&amp;CSDA!C$1:C$500,0)),0)</f>
        <v/>
      </c>
      <c r="DD466">
        <f ref="DD466" t="array">IFERROR(INDEX(CSDA!D$1:D$500,MATCH("Trích giữ"&amp;PAYROLL!DD$2,CSDA!A$1:A$500&amp;CSDA!C$1:C$500,0)),0)</f>
        <v/>
      </c>
      <c r="DE466">
        <f ref="DE466" t="array">IFERROR(INDEX(CSDA!D$1:D$500,MATCH("Trích giữ"&amp;PAYROLL!DE$2,CSDA!A$1:A$500&amp;CSDA!C$1:C$500,0)),0)</f>
        <v/>
      </c>
      <c r="DF466">
        <f>IFERROR(INDEX(CSDA!D$1:D$500,MATCH(PAYROLL!DF$2,CSDA!C$1:C$500,0)),0)</f>
        <v/>
      </c>
      <c r="DG466">
        <f ref="DG466" t="array">IFERROR(INDEX(CSDA!D$1:D$500,MATCH("Trích giữ"&amp;PAYROLL!DG$2,CSDA!A$1:A$500&amp;CSDA!C$1:C$500,0)),0)</f>
        <v/>
      </c>
      <c r="DH466">
        <f>ROUND(T466/26,0)</f>
        <v/>
      </c>
      <c r="DI466">
        <f ref="DI466" t="array">IFERROR(INDEX(CSDA!D$1:D$500,MATCH("Trích giữ"&amp;PAYROLL!DI$2,CSDA!A$1:A$500&amp;CSDA!C$1:C$500,0)),0)</f>
        <v/>
      </c>
      <c r="DJ466">
        <f>IF(U466=0,T466*21.5%-BL466,0)</f>
        <v/>
      </c>
      <c r="DK466">
        <f ref="DK466" t="array">IFERROR(INDEX(CSDA!D$1:D$500,MATCH("Trích giữ"&amp;PAYROLL!DK$2,CSDA!A$1:A$500&amp;CSDA!C$1:C$500,0)),0)</f>
        <v/>
      </c>
      <c r="DL466">
        <f>IFERROR(INDEX(CSDA!D$1:D$500,MATCH(PAYROLL!DL$2,CSDA!C$1:C$500,0))/12,0)</f>
        <v/>
      </c>
      <c r="DM466">
        <f>SUM(DB466:DL466)</f>
        <v/>
      </c>
      <c r="DN466">
        <f>IFERROR(INDEX(ADJ!$A$1:$BZ$1000,MATCH(PAYROLL!D466,ADJ!A$1:A$500,0),MATCH(PAYROLL!DN$2,ADJ!$2:$2,0)),0)</f>
        <v/>
      </c>
      <c r="DO466">
        <f>IFERROR(SUM(BP466,DM466:DN466,CX466:DA466)-DT466,0)</f>
        <v/>
      </c>
      <c r="DP466">
        <f ref="DP466" t="array">SUM(BW466*IFERROR(INDEX(CSDA!D$1:D$500,MATCH(BW$2,CSDA!C$1:C$500,0)),0)%,CX466*IFERROR(INDEX(CSDA!D$1:D$500,MATCH(CX$2,CSDA!C$1:C$500,0)),0)%,DA466*IFERROR(INDEX(CSDA!D$1:D$500,MATCH(DA$2,CSDA!C$1:C$500,0)),0)%,DB466*IFERROR(INDEX(CSDA!D$1:D$500,MATCH(DB$2,CSDA!C$1:C$500,0)),0)%,DF466*IFERROR(INDEX(CSDA!D$1:D$500,MATCH("Phí dịch vụ"&amp;PAYROLL!DF$2,CSDA!A$1:A$500&amp;CSDA!C$1:C$500,0)),0)%,DC466*IFERROR(INDEX(CSDA!D$1:D$500,MATCH("Phí dịch vụ"&amp;PAYROLL!DC$2,CSDA!A$1:A$500&amp;CSDA!C$1:C$500,0)),0)%,DH466*IFERROR(INDEX(CSDA!D$1:D$500,MATCH("Phí dịch vụ"&amp;PAYROLL!DH$2,CSDA!A$1:A$500&amp;CSDA!C$1:C$500,0)),0)%,DJ466*IFERROR(INDEX(CSDA!D$1:D$500,MATCH("Phí dịch vụ"&amp;PAYROLL!DJ$2,CSDA!A$1:A$500&amp;CSDA!C$1:C$500,0)),0)%,BN466*IFERROR(INDEX(CSDA!D$1:D$500,MATCH(BN$2,CSDA!C$1:C$500,0)),0)%)-BN466*7%</f>
        <v/>
      </c>
      <c r="DQ466">
        <f>IFERROR(INDEX(ADJ!$A$1:$BZ$1000,MATCH(PAYROLL!D466,ADJ!A$1:A$500,0),MATCH(PAYROLL!DQ$2,ADJ!$2:$2,0)),0)</f>
        <v/>
      </c>
      <c r="DR466">
        <f>IFERROR(INDEX(ADJ!$A$1:$BZ$1000,MATCH(PAYROLL!D466,ADJ!A$1:A$500,0),MATCH(PAYROLL!DR$2,ADJ!$2:$2,0)),0)</f>
        <v/>
      </c>
      <c r="DS466">
        <f>SUM(DP466:DR466)</f>
        <v/>
      </c>
      <c r="DT466">
        <f>EK466</f>
        <v/>
      </c>
      <c r="DU466">
        <f>SUM(DO466:DR466)</f>
        <v/>
      </c>
      <c r="DV466">
        <f>ROUND(DU466*0.1,0)</f>
        <v/>
      </c>
      <c r="DW466">
        <f>DU466+DV466</f>
        <v/>
      </c>
      <c r="DZ466">
        <f>IFERROR(INDEX(ADJ!$A$1:$BZ$1000,MATCH(PAYROLL!$D466,ADJ!A$1:A$500,0),MATCH(PAYROLL!DZ$2,ADJ!$2:$2,0)),0)</f>
        <v/>
      </c>
      <c r="EA466">
        <f>IFERROR(INDEX(ADJ!$A$1:$BZ$1000,MATCH(PAYROLL!$D466,ADJ!A$1:A$500,0),MATCH(PAYROLL!EA$2,ADJ!$2:$2,0)),0)</f>
        <v/>
      </c>
      <c r="EB466">
        <f>IFERROR(INDEX(ADJ!$A$1:$BZ$1000,MATCH(PAYROLL!$D466,ADJ!A$1:A$500,0),MATCH(PAYROLL!EB$2,ADJ!$2:$2,0)),0)</f>
        <v/>
      </c>
      <c r="EC466">
        <f>IFERROR(INDEX(ADJ!$A$1:$BZ$1000,MATCH(PAYROLL!$D466,ADJ!A$1:A$500,0),MATCH(PAYROLL!EC$2,ADJ!$2:$2,0)),0)</f>
        <v/>
      </c>
      <c r="ED466">
        <f>IFERROR(INDEX(ADJ!$A$1:$BZ$1000,MATCH(PAYROLL!$D466,ADJ!A$1:A$500,0),MATCH(PAYROLL!ED$2,ADJ!$2:$2,0)),0)</f>
        <v/>
      </c>
      <c r="EE466">
        <f>IFERROR(INDEX(ADJ!$A$1:$BZ$1000,MATCH(PAYROLL!$D466,ADJ!A$1:A$500,0),MATCH(PAYROLL!EE$2,ADJ!$2:$2,0)),0)</f>
        <v/>
      </c>
      <c r="EF466">
        <f>IFERROR(INDEX(ADJ!$A$1:$BZ$1000,MATCH(PAYROLL!$D466,ADJ!A$1:A$500,0),MATCH(PAYROLL!EF$2,ADJ!$2:$2,0)),0)</f>
        <v/>
      </c>
      <c r="EG466">
        <f>IFERROR(INDEX(ADJ!$A$1:$BZ$1000,MATCH(PAYROLL!$D466,ADJ!A$1:A$500,0),MATCH(PAYROLL!EG$2,ADJ!$2:$2,0)),0)</f>
        <v/>
      </c>
      <c r="EH466">
        <f>IFERROR(INDEX(ADJ!$A$1:$BZ$1000,MATCH(PAYROLL!$D466,ADJ!A$1:A$500,0),MATCH(PAYROLL!EH$2,ADJ!$2:$2,0)),0)</f>
        <v/>
      </c>
      <c r="EI466">
        <f>IFERROR(INDEX(ADJ!$A$1:$BZ$1000,MATCH(PAYROLL!D466,ADJ!A$1:A$500,0),MATCH(PAYROLL!EI$2,ADJ!$2:$2,0)),0)</f>
        <v/>
      </c>
      <c r="EJ466">
        <f>IFERROR(INDEX(ADJ!$A$1:$BZ$1000,MATCH(PAYROLL!$D466,ADJ!A$1:A$500,0),MATCH(PAYROLL!EJ$2,ADJ!$2:$2,0)),0)</f>
        <v/>
      </c>
      <c r="EK466">
        <f>SUM(DZ466:EJ466)</f>
        <v/>
      </c>
    </row>
    <row r="467">
      <c r="A467" t="n">
        <v>465</v>
      </c>
      <c r="B467" t="inlineStr">
        <is>
          <t>Lữ Thị Ánh Xuân</t>
        </is>
      </c>
      <c r="D467" t="inlineStr">
        <is>
          <t>152956-02</t>
        </is>
      </c>
      <c r="S467">
        <f>IFERROR(INDEX(PIS!$A$1:$BZ$1000,MATCH($D467,PIS!C$1:C$500,0),MATCH("Lương CB tháng trước",PIS!$1:$1,0)),0)</f>
        <v/>
      </c>
      <c r="T467">
        <f>IFERROR(INDEX(PIS!$A$1:$BZ$1000,MATCH($D467,PIS!C$1:C$500,0),MATCH("Lương CB hiện tại",PIS!$1:$1,0)),0)</f>
        <v/>
      </c>
      <c r="U467">
        <f>IFERROR(INDEX(PIS!$A$1:$BZ$1000,MATCH($D467,PIS!C$1:C$500,0),MATCH("Lương đóng BHBB",PIS!$1:$1,0)),0)</f>
        <v/>
      </c>
      <c r="V467">
        <f>IFERROR(INDEX(PIS!$A$1:$BZ$1000,MATCH($D467,PIS!C$1:C$500,0),MATCH(V$2,PIS!$2:$2,0)),0)</f>
        <v/>
      </c>
      <c r="W467">
        <f>IFERROR(INDEX(PIS!$A$1:$BZ$1000,MATCH($D467,PIS!C$1:C$500,0),MATCH(W$2,PIS!$2:$2,0)),0)</f>
        <v/>
      </c>
      <c r="X467">
        <f>IFERROR(INDEX(PIS!$A$1:$BZ$1000,MATCH($D467,PIS!C$1:C$500,0),MATCH(X$2,PIS!$2:$2,0)),0)</f>
        <v/>
      </c>
      <c r="Y467">
        <f>IFERROR(INDEX(PIS!$A$1:$BZ$1000,MATCH($D467,PIS!C$1:C$500,0),MATCH(Y$2,PIS!$2:$2,0)),0)</f>
        <v/>
      </c>
      <c r="Z467">
        <f>IFERROR(INDEX(PIS!$A$1:$BZ$1000,MATCH($D467,PIS!C$1:C$500,0),MATCH(Z$2,PIS!$2:$2,0)),0)</f>
        <v/>
      </c>
      <c r="AA467">
        <f>IFERROR(INDEX(PIS!$A$1:$BZ$1000,MATCH($D467,PIS!C$1:C$500,0),MATCH(AA$2,PIS!$2:$2,0)),0)</f>
        <v/>
      </c>
      <c r="AB467">
        <f>IFERROR(INDEX(PIS!$A$1:$BZ$1000,MATCH($D467,PIS!C$1:C$500,0),MATCH(AB$2,PIS!$2:$2,0)),0)</f>
        <v/>
      </c>
      <c r="AC467">
        <f>SUM(V467:AB467)</f>
        <v/>
      </c>
      <c r="AD467">
        <f>IFERROR(INDEX(TIMESHEET!$A$1:$AI$5000,MATCH($D467,TIMESHEET!A$1:A$500,0),MATCH("T100",TIMESHEET!$2:$2,0))-2,0)</f>
        <v/>
      </c>
      <c r="AE467">
        <f>IFERROR(INDEX(TIMESHEET!$A$1:$AI$5000,MATCH($D467,TIMESHEET!A$1:A$500,0),MATCH("T202",TIMESHEET!$2:$2,0)),0)</f>
        <v/>
      </c>
      <c r="AF467">
        <f>IFERROR(INDEX(TIMESHEET!$A$1:$AI$5000,MATCH($D467,TIMESHEET!A$1:A$500,0),MATCH("T302",TIMESHEET!$2:$2,0)),0)</f>
        <v/>
      </c>
      <c r="AG467">
        <f>IFERROR(INDEX(TIMESHEET!$A$1:$AI$5000,MATCH($D467,TIMESHEET!A$1:A$500,0),MATCH("T406",TIMESHEET!$2:$2,0)),0)</f>
        <v/>
      </c>
      <c r="AH467">
        <f>AE467+AG467</f>
        <v/>
      </c>
      <c r="AI467">
        <f>IFERROR(INDEX(TIMESHEET!$A$1:$AI$5000,MATCH($D467,TIMESHEET!A$1:A$500,0),MATCH("T701",TIMESHEET!$2:$2,0)),0)</f>
        <v/>
      </c>
      <c r="AJ467">
        <f>IFERROR(INDEX(TIMESHEET!$A$1:$AI$5000,MATCH($D467,TIMESHEET!B$1:B$500,0),MATCH("T320",TIMESHEET!$2:$2,0)),0)</f>
        <v/>
      </c>
      <c r="AK467">
        <f>IFERROR(IF(LEFT(INDEX(PIS!O$1:O$500,MATCH(D467,PIS!C$1:C$500)),1)="M",T467/AD467*SUM(AE467:AG467),T467*AD467),0)</f>
        <v/>
      </c>
      <c r="AL467">
        <f>IFERROR(INDEX(ADJ!$A$1:$BZ$1000,MATCH(PAYROLL!D467,ADJ!A$1:A$500,0),MATCH(PAYROLL!AL$2,ADJ!$2:$2,0)),0)</f>
        <v/>
      </c>
      <c r="AM467">
        <f>SUM(AK467:AL467)</f>
        <v/>
      </c>
      <c r="AN467">
        <f>IFERROR(ROUND(V467/$AD467*$AH467,0),0)</f>
        <v/>
      </c>
      <c r="AO467">
        <f>IFERROR(ROUND(W467/$AD467*$AH467,0),0)</f>
        <v/>
      </c>
      <c r="AP467">
        <f>IFERROR(ROUND(X467/$AD467*$AE467,0),0)</f>
        <v/>
      </c>
      <c r="AQ467">
        <f>IFERROR(ROUND(Y467/$AD467*$AH467,0),0)</f>
        <v/>
      </c>
      <c r="AR467">
        <f>IFERROR(ROUND(Z467/$AD467*$AH467,0),0)</f>
        <v/>
      </c>
      <c r="AS467">
        <f>IFERROR(ROUND(AA467/$AD467*$AH467,0),0)</f>
        <v/>
      </c>
      <c r="AT467">
        <f>IFERROR(IF((AE467+AF467+AG467)&gt;13,AB467,ROUND(AB467/AD467*AH467,0)),0)</f>
        <v/>
      </c>
      <c r="AU467">
        <f>IFERROR(INDEX(ADJ!$A$1:$BZ$1000,MATCH(PAYROLL!D467,ADJ!A$1:A$500,0),MATCH(PAYROLL!AU$2,ADJ!$2:$2,0)),0)</f>
        <v/>
      </c>
      <c r="AV467">
        <f>ROUND(SUM(AN467:AU467),0)</f>
        <v/>
      </c>
      <c r="AW467">
        <f>IFERROR(INDEX(TIMESHEET!$A$1:$AI$5000,MATCH(PAYROLL!D467,TIMESHEET!A$1:A$500,0),MATCH("T620",TIMESHEET!$2:$2,0)),0)</f>
        <v/>
      </c>
      <c r="AX467">
        <f>IFERROR(INDEX(TIMESHEET!$A$1:$AI$5000,MATCH(PAYROLL!D467,TIMESHEET!A$1:A$500,0),MATCH("T601",TIMESHEET!$2:$2,0)),0)</f>
        <v/>
      </c>
      <c r="AY467">
        <f>IFERROR(INDEX(TIMESHEET!$A$1:$AI$5000,MATCH(PAYROLL!D467,TIMESHEET!A$1:A$500,0),MATCH("T602",TIMESHEET!$2:$2,0)),0)</f>
        <v/>
      </c>
      <c r="AZ467">
        <f>IFERROR(INDEX(TIMESHEET!$A$1:$AI$5000,MATCH(PAYROLL!D467,TIMESHEET!A$1:A$500,0),MATCH("T603",TIMESHEET!$2:$2,0)),0)</f>
        <v/>
      </c>
      <c r="BA467">
        <f>IFERROR(INDEX(TIMESHEET!$A$1:$AI$5000,MATCH(PAYROLL!D467,TIMESHEET!A$1:A$500,0),MATCH("T611",TIMESHEET!$2:$2,0)),0)</f>
        <v/>
      </c>
      <c r="BB467">
        <f>IFERROR(INDEX(TIMESHEET!$A$1:$AI$5000,MATCH(PAYROLL!D467,TIMESHEET!A$1:A$500,0),MATCH("T612",TIMESHEET!$2:$2,0)),0)</f>
        <v/>
      </c>
      <c r="BC467">
        <f>IFERROR(INDEX(TIMESHEET!$A$1:$AI$5000,MATCH(PAYROLL!D467,TIMESHEET!A$1:A$500,0),MATCH("T613",TIMESHEET!$2:$2,0)),0)</f>
        <v/>
      </c>
      <c r="BD467">
        <f>IFERROR(INDEX(TIMESHEET!$A$1:$AI$5000,MATCH(PAYROLL!D467,TIMESHEET!A$1:A$500,0),MATCH("T500",TIMESHEET!$2:$2,0)),0)</f>
        <v/>
      </c>
      <c r="BE467">
        <f>IFERROR(IF(LEFT(INDEX(PIS!O$1:O$500,MATCH(D467,PIS!C$1:C$500)),1)="M",T467/AD467/8*(AW467+AX467*1.5+AY467*2+AZ467*3+BA467*2.1+BB467*2.7+BC467*3.9+BD467*0.3),T467/8*(AW467+AX467*1.5+AY467*2+AZ467*3+BA467*2.1+BB467*2.7+BC467*3.9+BD467*0.3)),0)</f>
        <v/>
      </c>
      <c r="BF467">
        <f>IFERROR(INDEX(ADJ!$A$1:$BZ$1000,MATCH(PAYROLL!$D467,ADJ!A$1:A$500,0),MATCH(PAYROLL!BF$2,ADJ!$2:$2,0)),0)</f>
        <v/>
      </c>
      <c r="BG467">
        <f>IFERROR(INDEX(ADJ!$A$1:$BZ$1000,MATCH(PAYROLL!D467,ADJ!A$1:A$500,0),MATCH(PAYROLL!BG$2,ADJ!$2:$2,0)),0)</f>
        <v/>
      </c>
      <c r="BH467">
        <f>IFERROR(INDEX(ADJ!$A$1:$BZ$1000,MATCH(PAYROLL!D467,ADJ!A$1:A$500,0),MATCH(PAYROLL!BH$2,ADJ!$2:$2,0)),0)</f>
        <v/>
      </c>
      <c r="BI467">
        <f>IFERROR(INDEX(ADJ!$A$1:$BZ$1000,MATCH(PAYROLL!D467,ADJ!A$1:A$500,0),MATCH(PAYROLL!BI$2,ADJ!$2:$2,0)),0)</f>
        <v/>
      </c>
      <c r="BJ467">
        <f>IFERROR(INDEX(ADJ!$A$1:$BZ$1000,MATCH(PAYROLL!D467,ADJ!A$1:A$500,0),MATCH(PAYROLL!BJ$2,ADJ!$2:$2,0)),0)</f>
        <v/>
      </c>
      <c r="BK467">
        <f>SUM(BF467:BJ467)</f>
        <v/>
      </c>
      <c r="BL467">
        <f>IFERROR(INDEX(ADJ!$A$1:$BZ$1000,MATCH(PAYROLL!D467,ADJ!A$1:A$500,0),MATCH(PAYROLL!BL$2,ADJ!$2:$2,0)),0)</f>
        <v/>
      </c>
      <c r="BM467">
        <f>IFERROR(INDEX(ADJ!$A$1:$BZ$1000,MATCH(PAYROLL!D467,ADJ!A$1:A$500,0),MATCH(PAYROLL!BM$2,ADJ!$2:$2,0)),0)</f>
        <v/>
      </c>
      <c r="BN467">
        <f>IFERROR(INDEX(ADJ!$A$1:$BZ$1000,MATCH(PAYROLL!D467,ADJ!A$1:A$500,0),MATCH(PAYROLL!BN$2,ADJ!$2:$2,0)),0)</f>
        <v/>
      </c>
      <c r="BO467">
        <f>IFERROR(INDEX(ADJ!$A$1:$BZ$1000,MATCH(PAYROLL!D467,ADJ!A$1:A$500,0),MATCH(PAYROLL!BO$2,ADJ!$2:$2,0)),0)</f>
        <v/>
      </c>
      <c r="BP467">
        <f>SUM(AM467,AV467,BE467,BK467,BL467:BO467)</f>
        <v/>
      </c>
      <c r="BQ467">
        <f>BO467</f>
        <v/>
      </c>
      <c r="BR467">
        <f>IFERROR(ROUND(IF(LEFT(INDEX(PIS!O$1:O$500,MATCH(D467,PIS!C$1:C$500)),1)="D",T467/8*(BD467*0.3),IF(LEFT(INDEX(PIS!O$1:O$500,MATCH(D467,PIS!C$1:C$500)),1)="H",T467*($BD467*0.3),T467/$AD467/8*($BD467*0.3))),0),0)</f>
        <v/>
      </c>
      <c r="BS467">
        <f>IF(AP467&lt;1,0,MIN(AP467,730000))</f>
        <v/>
      </c>
      <c r="BT467">
        <f>IFERROR(ROUND((BE467-SUM(AW467:BC467)*T467/AD467/8),0)-BR467,0)</f>
        <v/>
      </c>
      <c r="BU467">
        <f>AO467</f>
        <v/>
      </c>
      <c r="BV467">
        <f>SUM(BQ467:BU467)</f>
        <v/>
      </c>
      <c r="BW467">
        <f>BP467-BV467</f>
        <v/>
      </c>
      <c r="BX467">
        <f>IFERROR(IF(RIGHT(INDEX(PIS!O$1:O$500,MATCH(D467,PIS!C$1:C$500)),5)="Gross",MIN(U467+V467,VLOOKUP("R700",TSC!B:C,2,0)*VLOOKUP("R101",TSC!B:C,2,0))*VLOOKUP("R701",TSC!B:C,2,0)%,0),0)</f>
        <v/>
      </c>
      <c r="BY467">
        <f>IFERROR(IF(RIGHT(INDEX(PIS!O$1:O$500,MATCH(D467,PIS!C$1:C$500)),5)="Gross",MIN(U467+V467,VLOOKUP("R700",TSC!B:C,2,0)*VLOOKUP("R101",TSC!B:C,2,0))*VLOOKUP("T704",TSC!B:C,2,0)%,0),0)</f>
        <v/>
      </c>
      <c r="BZ467">
        <f>IFERROR(IF(RIGHT(INDEX(PIS!O$1:O$500,MATCH(D467,PIS!C$1:C$500)),5)="Gross",MIN(U467+V467,VLOOKUP("R700",TSC!B:C,2,0)*VLOOKUP("1",TSC!F:G,2,0))*VLOOKUP("T705",TSC!B:C,2,0)%,0),0)</f>
        <v/>
      </c>
      <c r="CA467">
        <f>IFERROR(INDEX(ADJ!$A$1:$BZ$1000,MATCH(PAYROLL!D467,ADJ!A$1:A$500,0),MATCH(PAYROLL!CA$2,ADJ!$2:$2,0)),0)</f>
        <v/>
      </c>
      <c r="CB467">
        <f>IFERROR(INDEX(ADJ!$A$1:$BZ$1000,MATCH(PAYROLL!D467,ADJ!A$1:A$500,0),MATCH(PAYROLL!CB$2,ADJ!$2:$2,0)),0)</f>
        <v/>
      </c>
      <c r="CC467">
        <f>SUM(BX467:CB467)</f>
        <v/>
      </c>
      <c r="CD467">
        <f>IFERROR(INDEX(PIS!$A$1:$BZ$1000,MATCH(PAYROLL!D467,PIS!C$1:C$500,0),MATCH(PAYROLL!CD$1,PIS!$1:$1,0)),0)</f>
        <v/>
      </c>
      <c r="CE467">
        <f>IFERROR(IF(OR(INDEX(PIS!P$1:P$500,MATCH(D467,PIS!C$1:C$500,0))="LT2",INDEX(PIS!P$1:P$500,MATCH(D467,PIS!C$1:C$500,0))="P10"),0,SUM(CC467,CD467*VLOOKUP("R601",TSC!B:C,2,0),VLOOKUP("R602",TSC!B:C,2,0))),0)</f>
        <v/>
      </c>
      <c r="CF467">
        <f>MAX(BW467-CE467,0)</f>
        <v/>
      </c>
      <c r="CG467">
        <f>IFERROR(IF(OR(RIGHT(INDEX(PIS!P$1:P$500,MATCH(D467,PIS!C$1:C$500)),5)="P10",RIGHT(INDEX(PIS!P$1:P$500,MATCH(D467,PIS!C$1:C$500)),5)="CK"),0,IF(CF467&lt;=5000000,CF467*5%,IF(CF467&lt;=10000000,CF467*10%-250000,IF(CF467&lt;=18000000,CF467*15%-750000,IF(CF467&lt;=32000000,CF467*20%-1650000,IF(CF467&lt;=52000000,CF467*25%-3250000,IF(CF467&lt;=80000000,BH467*30%-5850000,CF467*35%-9850000))))))),0)</f>
        <v/>
      </c>
      <c r="CH467">
        <f>IFERROR(IF(OR(INDEX(PIS!P$1:P$500,MATCH(D467,PIS!C$1:C$500))="LT",INDEX(PIS!P$1:P$500,MATCH(D467,PIS!C$1:C$500))="CK"),0,IF(CF467&lt;2000000,0,CF467*10%)),0)</f>
        <v/>
      </c>
      <c r="CI467">
        <f>IFERROR(INDEX(ADJ!$A$1:$BZ$1000,MATCH(PAYROLL!D467,ADJ!A$1:A$500,0),MATCH(PAYROLL!CI$2,ADJ!$2:$2,0)),0)</f>
        <v/>
      </c>
      <c r="CJ467">
        <f>IFERROR(INDEX(ADJ!$A$1:$BZ$1000,MATCH(PAYROLL!D467,ADJ!A$1:A$500,0),MATCH(PAYROLL!CJ$2,ADJ!$2:$2,0)),0)</f>
        <v/>
      </c>
      <c r="CK467">
        <f>IFERROR(INDEX(ADJ!$A$1:$BZ$1000,MATCH(PAYROLL!D467,ADJ!A$1:A$500,0),MATCH(PAYROLL!CK$2,ADJ!$2:$2,0)),0)</f>
        <v/>
      </c>
      <c r="CL467">
        <f>SUM(CG467:CK467)</f>
        <v/>
      </c>
      <c r="CM467">
        <f>ROUND(SUM(CH467:CK467),0)</f>
        <v/>
      </c>
      <c r="CN467">
        <f>IFERROR(INDEX(CSDA!D$1:D$500,MATCH($CN$2,CSDA!C$1:C$500,0))*INDEX(PIS!V$1:V$500,MATCH(D467,PIS!C$1:C$500))+INDEX(ADJ!$A$1:$BZ$1000,MATCH(PAYROLL!D467,ADJ!A$1:A$500,0),MATCH(PAYROLL!CN$2,ADJ!$2:$2,0)),0)</f>
        <v/>
      </c>
      <c r="CO467">
        <f>IFERROR(INDEX(ADJ!$A$1:$BZ$1000,MATCH(PAYROLL!D467,ADJ!A$1:A$500,0),MATCH(PAYROLL!CO$2,ADJ!$2:$2,0)),0)</f>
        <v/>
      </c>
      <c r="CP467">
        <f>IFERROR(INDEX(ADJ!$A$1:$BZ$1000,MATCH(PAYROLL!D467,ADJ!A$1:A$500,0),MATCH(PAYROLL!CP$2,ADJ!$2:$2,0)),0)</f>
        <v/>
      </c>
      <c r="CQ467">
        <f>BP467-CL467-CI467-CM467-CN467-CO467-CP467-CC467</f>
        <v/>
      </c>
      <c r="CR467">
        <f>IFERROR(IF(RIGHT(INDEX(PIS!O$1:O$500,MATCH(D467,PIS!C$1:C$500,0)),5)="Gross",MIN(U467+V467,VLOOKUP("R700",TSC!B:C,2,0)*VLOOKUP("R101",TSC!B:C,2,0))*(VLOOKUP("T711",TSC!B:C,2,0)+VLOOKUP("T712",TSC!B:C,2,0))%,MIN(T467+V467,VLOOKUP("R700",TSC!B:C,2,0)*VLOOKUP("R101",TSC!B:C,2,0))*(VLOOKUP("T711",TSC!B:C,2,0)+VLOOKUP("T712",TSC!B:C,2,0)+VLOOKUP("R701",TSC!B:C,2,0))%),0)</f>
        <v/>
      </c>
      <c r="CS467">
        <f>IFERROR(IF(RIGHT(INDEX(PIS!O$1:O$500,MATCH(D467,PIS!C$1:C$500,0)),5)="Gross",MIN(U467+V467,VLOOKUP("R700",TSC!B:C,2,0)*VLOOKUP("R101",TSC!B:C,2,0))*(VLOOKUP("T714",TSC!B:C,2,0))%,MIN(T467+V467,VLOOKUP("R700",TSC!B:C,2,0)*VLOOKUP("R101",TSC!B:C,2,0))*(VLOOKUP("T704",TSC!B:C,2,0)+VLOOKUP("T714",TSC!B:C,2,0))%),0)</f>
        <v/>
      </c>
      <c r="CT467">
        <f>IFERROR(IF(RIGHT(INDEX(PIS!O$1:O$500,MATCH(D467,PIS!C$1:C$500,0)),5)="Gross",MIN(U467+V467,VLOOKUP("R700",TSC!B:C,2,0)*VLOOKUP("R101",TSC!B:C,2,0))*VLOOKUP("T705",TSC!B:C,2,0)%,MIN(T467+V467,VLOOKUP("R700",TSC!B:C,2,0)*VLOOKUP("R101",TSC!B:C,2,0))*VLOOKUP("T705",TSC!B:C,2,0)%),0)</f>
        <v/>
      </c>
      <c r="CU467">
        <f>IFERROR(IF(RIGHT(INDEX(PIS!O$1:O$500,MATCH(D467,PIS!C$1:C$500,0)),5)="Gross",MIN(U467+V467,VLOOKUP("R700",TSC!B:C,2,0)*VLOOKUP("R101",TSC!B:C,2,0))*(VLOOKUP("T713",TSC!B:C,2,0))%,MIN(T467+V467,VLOOKUP("R700",TSC!B:C,2,0)*VLOOKUP("R101",TSC!B:C,2,0))*(VLOOKUP("T713",TSC!B:C,2,0))%),0)</f>
        <v/>
      </c>
      <c r="CV467">
        <f>IFERROR(INDEX(ADJ!$A$1:$BZ$1000,MATCH(PAYROLL!D467,ADJ!A$1:A$500,0),MATCH(PAYROLL!CV$2,ADJ!$2:$2,0)),0)</f>
        <v/>
      </c>
      <c r="CW467">
        <f>IFERROR(INDEX(ADJ!$A$1:$BZ$1000,MATCH(PAYROLL!D467,ADJ!A$1:A$500,0),MATCH(PAYROLL!CW$2,ADJ!$2:$2,0)),0)</f>
        <v/>
      </c>
      <c r="CX467">
        <f>SUM(CR467:CW467)</f>
        <v/>
      </c>
      <c r="CY467">
        <f>ROUND(IF(CR467&gt;0,T467+V467*VLOOKUP("R202",TSC!$B$1:$C$500,2,0),0),0)</f>
        <v/>
      </c>
      <c r="CZ467">
        <f>IFERROR(INDEX(CSDA!D$1:D$500,MATCH($CZ$2,CSDA!C$1:C$500,0)),0)</f>
        <v/>
      </c>
      <c r="DA467">
        <f>ROUND(T467*0.7%,0)</f>
        <v/>
      </c>
      <c r="DB467">
        <f>ROUND(T467/12,0)</f>
        <v/>
      </c>
      <c r="DC467">
        <f ref="DC467" t="array">IFERROR(INDEX(CSDA!D$1:D$500,MATCH("Trích giữ"&amp;PAYROLL!DC$2,CSDA!A$1:A$500&amp;CSDA!C$1:C$500,0)),0)</f>
        <v/>
      </c>
      <c r="DD467">
        <f ref="DD467" t="array">IFERROR(INDEX(CSDA!D$1:D$500,MATCH("Trích giữ"&amp;PAYROLL!DD$2,CSDA!A$1:A$500&amp;CSDA!C$1:C$500,0)),0)</f>
        <v/>
      </c>
      <c r="DE467">
        <f ref="DE467" t="array">IFERROR(INDEX(CSDA!D$1:D$500,MATCH("Trích giữ"&amp;PAYROLL!DE$2,CSDA!A$1:A$500&amp;CSDA!C$1:C$500,0)),0)</f>
        <v/>
      </c>
      <c r="DF467">
        <f>IFERROR(INDEX(CSDA!D$1:D$500,MATCH(PAYROLL!DF$2,CSDA!C$1:C$500,0)),0)</f>
        <v/>
      </c>
      <c r="DG467">
        <f ref="DG467" t="array">IFERROR(INDEX(CSDA!D$1:D$500,MATCH("Trích giữ"&amp;PAYROLL!DG$2,CSDA!A$1:A$500&amp;CSDA!C$1:C$500,0)),0)</f>
        <v/>
      </c>
      <c r="DH467">
        <f>ROUND(T467/26,0)</f>
        <v/>
      </c>
      <c r="DI467">
        <f ref="DI467" t="array">IFERROR(INDEX(CSDA!D$1:D$500,MATCH("Trích giữ"&amp;PAYROLL!DI$2,CSDA!A$1:A$500&amp;CSDA!C$1:C$500,0)),0)</f>
        <v/>
      </c>
      <c r="DJ467">
        <f>IF(U467=0,T467*21.5%-BL467,0)</f>
        <v/>
      </c>
      <c r="DK467">
        <f ref="DK467" t="array">IFERROR(INDEX(CSDA!D$1:D$500,MATCH("Trích giữ"&amp;PAYROLL!DK$2,CSDA!A$1:A$500&amp;CSDA!C$1:C$500,0)),0)</f>
        <v/>
      </c>
      <c r="DL467">
        <f>IFERROR(INDEX(CSDA!D$1:D$500,MATCH(PAYROLL!DL$2,CSDA!C$1:C$500,0))/12,0)</f>
        <v/>
      </c>
      <c r="DM467">
        <f>SUM(DB467:DL467)</f>
        <v/>
      </c>
      <c r="DN467">
        <f>IFERROR(INDEX(ADJ!$A$1:$BZ$1000,MATCH(PAYROLL!D467,ADJ!A$1:A$500,0),MATCH(PAYROLL!DN$2,ADJ!$2:$2,0)),0)</f>
        <v/>
      </c>
      <c r="DO467">
        <f>IFERROR(SUM(BP467,DM467:DN467,CX467:DA467)-DT467,0)</f>
        <v/>
      </c>
      <c r="DP467">
        <f ref="DP467" t="array">SUM(BW467*IFERROR(INDEX(CSDA!D$1:D$500,MATCH(BW$2,CSDA!C$1:C$500,0)),0)%,CX467*IFERROR(INDEX(CSDA!D$1:D$500,MATCH(CX$2,CSDA!C$1:C$500,0)),0)%,DA467*IFERROR(INDEX(CSDA!D$1:D$500,MATCH(DA$2,CSDA!C$1:C$500,0)),0)%,DB467*IFERROR(INDEX(CSDA!D$1:D$500,MATCH(DB$2,CSDA!C$1:C$500,0)),0)%,DF467*IFERROR(INDEX(CSDA!D$1:D$500,MATCH("Phí dịch vụ"&amp;PAYROLL!DF$2,CSDA!A$1:A$500&amp;CSDA!C$1:C$500,0)),0)%,DC467*IFERROR(INDEX(CSDA!D$1:D$500,MATCH("Phí dịch vụ"&amp;PAYROLL!DC$2,CSDA!A$1:A$500&amp;CSDA!C$1:C$500,0)),0)%,DH467*IFERROR(INDEX(CSDA!D$1:D$500,MATCH("Phí dịch vụ"&amp;PAYROLL!DH$2,CSDA!A$1:A$500&amp;CSDA!C$1:C$500,0)),0)%,DJ467*IFERROR(INDEX(CSDA!D$1:D$500,MATCH("Phí dịch vụ"&amp;PAYROLL!DJ$2,CSDA!A$1:A$500&amp;CSDA!C$1:C$500,0)),0)%,BN467*IFERROR(INDEX(CSDA!D$1:D$500,MATCH(BN$2,CSDA!C$1:C$500,0)),0)%)-BN467*7%</f>
        <v/>
      </c>
      <c r="DQ467">
        <f>IFERROR(INDEX(ADJ!$A$1:$BZ$1000,MATCH(PAYROLL!D467,ADJ!A$1:A$500,0),MATCH(PAYROLL!DQ$2,ADJ!$2:$2,0)),0)</f>
        <v/>
      </c>
      <c r="DR467">
        <f>IFERROR(INDEX(ADJ!$A$1:$BZ$1000,MATCH(PAYROLL!D467,ADJ!A$1:A$500,0),MATCH(PAYROLL!DR$2,ADJ!$2:$2,0)),0)</f>
        <v/>
      </c>
      <c r="DS467">
        <f>SUM(DP467:DR467)</f>
        <v/>
      </c>
      <c r="DT467">
        <f>EK467</f>
        <v/>
      </c>
      <c r="DU467">
        <f>SUM(DO467:DR467)</f>
        <v/>
      </c>
      <c r="DV467">
        <f>ROUND(DU467*0.1,0)</f>
        <v/>
      </c>
      <c r="DW467">
        <f>DU467+DV467</f>
        <v/>
      </c>
      <c r="DZ467">
        <f>IFERROR(INDEX(ADJ!$A$1:$BZ$1000,MATCH(PAYROLL!$D467,ADJ!A$1:A$500,0),MATCH(PAYROLL!DZ$2,ADJ!$2:$2,0)),0)</f>
        <v/>
      </c>
      <c r="EA467">
        <f>IFERROR(INDEX(ADJ!$A$1:$BZ$1000,MATCH(PAYROLL!$D467,ADJ!A$1:A$500,0),MATCH(PAYROLL!EA$2,ADJ!$2:$2,0)),0)</f>
        <v/>
      </c>
      <c r="EB467">
        <f>IFERROR(INDEX(ADJ!$A$1:$BZ$1000,MATCH(PAYROLL!$D467,ADJ!A$1:A$500,0),MATCH(PAYROLL!EB$2,ADJ!$2:$2,0)),0)</f>
        <v/>
      </c>
      <c r="EC467">
        <f>IFERROR(INDEX(ADJ!$A$1:$BZ$1000,MATCH(PAYROLL!$D467,ADJ!A$1:A$500,0),MATCH(PAYROLL!EC$2,ADJ!$2:$2,0)),0)</f>
        <v/>
      </c>
      <c r="ED467">
        <f>IFERROR(INDEX(ADJ!$A$1:$BZ$1000,MATCH(PAYROLL!$D467,ADJ!A$1:A$500,0),MATCH(PAYROLL!ED$2,ADJ!$2:$2,0)),0)</f>
        <v/>
      </c>
      <c r="EE467">
        <f>IFERROR(INDEX(ADJ!$A$1:$BZ$1000,MATCH(PAYROLL!$D467,ADJ!A$1:A$500,0),MATCH(PAYROLL!EE$2,ADJ!$2:$2,0)),0)</f>
        <v/>
      </c>
      <c r="EF467">
        <f>IFERROR(INDEX(ADJ!$A$1:$BZ$1000,MATCH(PAYROLL!$D467,ADJ!A$1:A$500,0),MATCH(PAYROLL!EF$2,ADJ!$2:$2,0)),0)</f>
        <v/>
      </c>
      <c r="EG467">
        <f>IFERROR(INDEX(ADJ!$A$1:$BZ$1000,MATCH(PAYROLL!$D467,ADJ!A$1:A$500,0),MATCH(PAYROLL!EG$2,ADJ!$2:$2,0)),0)</f>
        <v/>
      </c>
      <c r="EH467">
        <f>IFERROR(INDEX(ADJ!$A$1:$BZ$1000,MATCH(PAYROLL!$D467,ADJ!A$1:A$500,0),MATCH(PAYROLL!EH$2,ADJ!$2:$2,0)),0)</f>
        <v/>
      </c>
      <c r="EI467">
        <f>IFERROR(INDEX(ADJ!$A$1:$BZ$1000,MATCH(PAYROLL!D467,ADJ!A$1:A$500,0),MATCH(PAYROLL!EI$2,ADJ!$2:$2,0)),0)</f>
        <v/>
      </c>
      <c r="EJ467">
        <f>IFERROR(INDEX(ADJ!$A$1:$BZ$1000,MATCH(PAYROLL!$D467,ADJ!A$1:A$500,0),MATCH(PAYROLL!EJ$2,ADJ!$2:$2,0)),0)</f>
        <v/>
      </c>
      <c r="EK467">
        <f>SUM(DZ467:EJ467)</f>
        <v/>
      </c>
    </row>
    <row r="468">
      <c r="A468" t="n">
        <v>466</v>
      </c>
      <c r="B468" t="inlineStr">
        <is>
          <t>Nguyễn Phương Huy</t>
        </is>
      </c>
      <c r="D468" t="inlineStr">
        <is>
          <t>157654-01</t>
        </is>
      </c>
      <c r="S468">
        <f>IFERROR(INDEX(PIS!$A$1:$BZ$1000,MATCH($D468,PIS!C$1:C$500,0),MATCH("Lương CB tháng trước",PIS!$1:$1,0)),0)</f>
        <v/>
      </c>
      <c r="T468">
        <f>IFERROR(INDEX(PIS!$A$1:$BZ$1000,MATCH($D468,PIS!C$1:C$500,0),MATCH("Lương CB hiện tại",PIS!$1:$1,0)),0)</f>
        <v/>
      </c>
      <c r="U468">
        <f>IFERROR(INDEX(PIS!$A$1:$BZ$1000,MATCH($D468,PIS!C$1:C$500,0),MATCH("Lương đóng BHBB",PIS!$1:$1,0)),0)</f>
        <v/>
      </c>
      <c r="V468">
        <f>IFERROR(INDEX(PIS!$A$1:$BZ$1000,MATCH($D468,PIS!C$1:C$500,0),MATCH(V$2,PIS!$2:$2,0)),0)</f>
        <v/>
      </c>
      <c r="W468">
        <f>IFERROR(INDEX(PIS!$A$1:$BZ$1000,MATCH($D468,PIS!C$1:C$500,0),MATCH(W$2,PIS!$2:$2,0)),0)</f>
        <v/>
      </c>
      <c r="X468">
        <f>IFERROR(INDEX(PIS!$A$1:$BZ$1000,MATCH($D468,PIS!C$1:C$500,0),MATCH(X$2,PIS!$2:$2,0)),0)</f>
        <v/>
      </c>
      <c r="Y468">
        <f>IFERROR(INDEX(PIS!$A$1:$BZ$1000,MATCH($D468,PIS!C$1:C$500,0),MATCH(Y$2,PIS!$2:$2,0)),0)</f>
        <v/>
      </c>
      <c r="Z468">
        <f>IFERROR(INDEX(PIS!$A$1:$BZ$1000,MATCH($D468,PIS!C$1:C$500,0),MATCH(Z$2,PIS!$2:$2,0)),0)</f>
        <v/>
      </c>
      <c r="AA468">
        <f>IFERROR(INDEX(PIS!$A$1:$BZ$1000,MATCH($D468,PIS!C$1:C$500,0),MATCH(AA$2,PIS!$2:$2,0)),0)</f>
        <v/>
      </c>
      <c r="AB468">
        <f>IFERROR(INDEX(PIS!$A$1:$BZ$1000,MATCH($D468,PIS!C$1:C$500,0),MATCH(AB$2,PIS!$2:$2,0)),0)</f>
        <v/>
      </c>
      <c r="AC468">
        <f>SUM(V468:AB468)</f>
        <v/>
      </c>
      <c r="AD468">
        <f>IFERROR(INDEX(TIMESHEET!$A$1:$AI$5000,MATCH($D468,TIMESHEET!A$1:A$500,0),MATCH("T100",TIMESHEET!$2:$2,0))-2,0)</f>
        <v/>
      </c>
      <c r="AE468">
        <f>IFERROR(INDEX(TIMESHEET!$A$1:$AI$5000,MATCH($D468,TIMESHEET!A$1:A$500,0),MATCH("T202",TIMESHEET!$2:$2,0)),0)</f>
        <v/>
      </c>
      <c r="AF468">
        <f>IFERROR(INDEX(TIMESHEET!$A$1:$AI$5000,MATCH($D468,TIMESHEET!A$1:A$500,0),MATCH("T302",TIMESHEET!$2:$2,0)),0)</f>
        <v/>
      </c>
      <c r="AG468">
        <f>IFERROR(INDEX(TIMESHEET!$A$1:$AI$5000,MATCH($D468,TIMESHEET!A$1:A$500,0),MATCH("T406",TIMESHEET!$2:$2,0)),0)</f>
        <v/>
      </c>
      <c r="AH468">
        <f>AE468+AG468</f>
        <v/>
      </c>
      <c r="AI468">
        <f>IFERROR(INDEX(TIMESHEET!$A$1:$AI$5000,MATCH($D468,TIMESHEET!A$1:A$500,0),MATCH("T701",TIMESHEET!$2:$2,0)),0)</f>
        <v/>
      </c>
      <c r="AJ468">
        <f>IFERROR(INDEX(TIMESHEET!$A$1:$AI$5000,MATCH($D468,TIMESHEET!B$1:B$500,0),MATCH("T320",TIMESHEET!$2:$2,0)),0)</f>
        <v/>
      </c>
      <c r="AK468">
        <f>IFERROR(IF(LEFT(INDEX(PIS!O$1:O$500,MATCH(D468,PIS!C$1:C$500)),1)="M",T468/AD468*SUM(AE468:AG468),T468*AD468),0)</f>
        <v/>
      </c>
      <c r="AL468">
        <f>IFERROR(INDEX(ADJ!$A$1:$BZ$1000,MATCH(PAYROLL!D468,ADJ!A$1:A$500,0),MATCH(PAYROLL!AL$2,ADJ!$2:$2,0)),0)</f>
        <v/>
      </c>
      <c r="AM468">
        <f>SUM(AK468:AL468)</f>
        <v/>
      </c>
      <c r="AN468">
        <f>IFERROR(ROUND(V468/$AD468*$AH468,0),0)</f>
        <v/>
      </c>
      <c r="AO468">
        <f>IFERROR(ROUND(W468/$AD468*$AH468,0),0)</f>
        <v/>
      </c>
      <c r="AP468">
        <f>IFERROR(ROUND(X468/$AD468*$AE468,0),0)</f>
        <v/>
      </c>
      <c r="AQ468">
        <f>IFERROR(ROUND(Y468/$AD468*$AH468,0),0)</f>
        <v/>
      </c>
      <c r="AR468">
        <f>IFERROR(ROUND(Z468/$AD468*$AH468,0),0)</f>
        <v/>
      </c>
      <c r="AS468">
        <f>IFERROR(ROUND(AA468/$AD468*$AH468,0),0)</f>
        <v/>
      </c>
      <c r="AT468">
        <f>IFERROR(IF((AE468+AF468+AG468)&gt;13,AB468,ROUND(AB468/AD468*AH468,0)),0)</f>
        <v/>
      </c>
      <c r="AU468">
        <f>IFERROR(INDEX(ADJ!$A$1:$BZ$1000,MATCH(PAYROLL!D468,ADJ!A$1:A$500,0),MATCH(PAYROLL!AU$2,ADJ!$2:$2,0)),0)</f>
        <v/>
      </c>
      <c r="AV468">
        <f>ROUND(SUM(AN468:AU468),0)</f>
        <v/>
      </c>
      <c r="AW468">
        <f>IFERROR(INDEX(TIMESHEET!$A$1:$AI$5000,MATCH(PAYROLL!D468,TIMESHEET!A$1:A$500,0),MATCH("T620",TIMESHEET!$2:$2,0)),0)</f>
        <v/>
      </c>
      <c r="AX468">
        <f>IFERROR(INDEX(TIMESHEET!$A$1:$AI$5000,MATCH(PAYROLL!D468,TIMESHEET!A$1:A$500,0),MATCH("T601",TIMESHEET!$2:$2,0)),0)</f>
        <v/>
      </c>
      <c r="AY468">
        <f>IFERROR(INDEX(TIMESHEET!$A$1:$AI$5000,MATCH(PAYROLL!D468,TIMESHEET!A$1:A$500,0),MATCH("T602",TIMESHEET!$2:$2,0)),0)</f>
        <v/>
      </c>
      <c r="AZ468">
        <f>IFERROR(INDEX(TIMESHEET!$A$1:$AI$5000,MATCH(PAYROLL!D468,TIMESHEET!A$1:A$500,0),MATCH("T603",TIMESHEET!$2:$2,0)),0)</f>
        <v/>
      </c>
      <c r="BA468">
        <f>IFERROR(INDEX(TIMESHEET!$A$1:$AI$5000,MATCH(PAYROLL!D468,TIMESHEET!A$1:A$500,0),MATCH("T611",TIMESHEET!$2:$2,0)),0)</f>
        <v/>
      </c>
      <c r="BB468">
        <f>IFERROR(INDEX(TIMESHEET!$A$1:$AI$5000,MATCH(PAYROLL!D468,TIMESHEET!A$1:A$500,0),MATCH("T612",TIMESHEET!$2:$2,0)),0)</f>
        <v/>
      </c>
      <c r="BC468">
        <f>IFERROR(INDEX(TIMESHEET!$A$1:$AI$5000,MATCH(PAYROLL!D468,TIMESHEET!A$1:A$500,0),MATCH("T613",TIMESHEET!$2:$2,0)),0)</f>
        <v/>
      </c>
      <c r="BD468">
        <f>IFERROR(INDEX(TIMESHEET!$A$1:$AI$5000,MATCH(PAYROLL!D468,TIMESHEET!A$1:A$500,0),MATCH("T500",TIMESHEET!$2:$2,0)),0)</f>
        <v/>
      </c>
      <c r="BE468">
        <f>IFERROR(IF(LEFT(INDEX(PIS!O$1:O$500,MATCH(D468,PIS!C$1:C$500)),1)="M",T468/AD468/8*(AW468+AX468*1.5+AY468*2+AZ468*3+BA468*2.1+BB468*2.7+BC468*3.9+BD468*0.3),T468/8*(AW468+AX468*1.5+AY468*2+AZ468*3+BA468*2.1+BB468*2.7+BC468*3.9+BD468*0.3)),0)</f>
        <v/>
      </c>
      <c r="BF468">
        <f>IFERROR(INDEX(ADJ!$A$1:$BZ$1000,MATCH(PAYROLL!$D468,ADJ!A$1:A$500,0),MATCH(PAYROLL!BF$2,ADJ!$2:$2,0)),0)</f>
        <v/>
      </c>
      <c r="BG468">
        <f>IFERROR(INDEX(ADJ!$A$1:$BZ$1000,MATCH(PAYROLL!D468,ADJ!A$1:A$500,0),MATCH(PAYROLL!BG$2,ADJ!$2:$2,0)),0)</f>
        <v/>
      </c>
      <c r="BH468">
        <f>IFERROR(INDEX(ADJ!$A$1:$BZ$1000,MATCH(PAYROLL!D468,ADJ!A$1:A$500,0),MATCH(PAYROLL!BH$2,ADJ!$2:$2,0)),0)</f>
        <v/>
      </c>
      <c r="BI468">
        <f>IFERROR(INDEX(ADJ!$A$1:$BZ$1000,MATCH(PAYROLL!D468,ADJ!A$1:A$500,0),MATCH(PAYROLL!BI$2,ADJ!$2:$2,0)),0)</f>
        <v/>
      </c>
      <c r="BJ468">
        <f>IFERROR(INDEX(ADJ!$A$1:$BZ$1000,MATCH(PAYROLL!D468,ADJ!A$1:A$500,0),MATCH(PAYROLL!BJ$2,ADJ!$2:$2,0)),0)</f>
        <v/>
      </c>
      <c r="BK468">
        <f>SUM(BF468:BJ468)</f>
        <v/>
      </c>
      <c r="BL468">
        <f>IFERROR(INDEX(ADJ!$A$1:$BZ$1000,MATCH(PAYROLL!D468,ADJ!A$1:A$500,0),MATCH(PAYROLL!BL$2,ADJ!$2:$2,0)),0)</f>
        <v/>
      </c>
      <c r="BM468">
        <f>IFERROR(INDEX(ADJ!$A$1:$BZ$1000,MATCH(PAYROLL!D468,ADJ!A$1:A$500,0),MATCH(PAYROLL!BM$2,ADJ!$2:$2,0)),0)</f>
        <v/>
      </c>
      <c r="BN468">
        <f>IFERROR(INDEX(ADJ!$A$1:$BZ$1000,MATCH(PAYROLL!D468,ADJ!A$1:A$500,0),MATCH(PAYROLL!BN$2,ADJ!$2:$2,0)),0)</f>
        <v/>
      </c>
      <c r="BO468">
        <f>IFERROR(INDEX(ADJ!$A$1:$BZ$1000,MATCH(PAYROLL!D468,ADJ!A$1:A$500,0),MATCH(PAYROLL!BO$2,ADJ!$2:$2,0)),0)</f>
        <v/>
      </c>
      <c r="BP468">
        <f>SUM(AM468,AV468,BE468,BK468,BL468:BO468)</f>
        <v/>
      </c>
      <c r="BQ468">
        <f>BO468</f>
        <v/>
      </c>
      <c r="BR468">
        <f>IFERROR(ROUND(IF(LEFT(INDEX(PIS!O$1:O$500,MATCH(D468,PIS!C$1:C$500)),1)="D",T468/8*(BD468*0.3),IF(LEFT(INDEX(PIS!O$1:O$500,MATCH(D468,PIS!C$1:C$500)),1)="H",T468*($BD468*0.3),T468/$AD468/8*($BD468*0.3))),0),0)</f>
        <v/>
      </c>
      <c r="BS468">
        <f>IF(AP468&lt;1,0,MIN(AP468,730000))</f>
        <v/>
      </c>
      <c r="BT468">
        <f>IFERROR(ROUND((BE468-SUM(AW468:BC468)*T468/AD468/8),0)-BR468,0)</f>
        <v/>
      </c>
      <c r="BU468">
        <f>AO468</f>
        <v/>
      </c>
      <c r="BV468">
        <f>SUM(BQ468:BU468)</f>
        <v/>
      </c>
      <c r="BW468">
        <f>BP468-BV468</f>
        <v/>
      </c>
      <c r="BX468">
        <f>IFERROR(IF(RIGHT(INDEX(PIS!O$1:O$500,MATCH(D468,PIS!C$1:C$500)),5)="Gross",MIN(U468+V468,VLOOKUP("R700",TSC!B:C,2,0)*VLOOKUP("R101",TSC!B:C,2,0))*VLOOKUP("R701",TSC!B:C,2,0)%,0),0)</f>
        <v/>
      </c>
      <c r="BY468">
        <f>IFERROR(IF(RIGHT(INDEX(PIS!O$1:O$500,MATCH(D468,PIS!C$1:C$500)),5)="Gross",MIN(U468+V468,VLOOKUP("R700",TSC!B:C,2,0)*VLOOKUP("R101",TSC!B:C,2,0))*VLOOKUP("T704",TSC!B:C,2,0)%,0),0)</f>
        <v/>
      </c>
      <c r="BZ468">
        <f>IFERROR(IF(RIGHT(INDEX(PIS!O$1:O$500,MATCH(D468,PIS!C$1:C$500)),5)="Gross",MIN(U468+V468,VLOOKUP("R700",TSC!B:C,2,0)*VLOOKUP("1",TSC!F:G,2,0))*VLOOKUP("T705",TSC!B:C,2,0)%,0),0)</f>
        <v/>
      </c>
      <c r="CA468">
        <f>IFERROR(INDEX(ADJ!$A$1:$BZ$1000,MATCH(PAYROLL!D468,ADJ!A$1:A$500,0),MATCH(PAYROLL!CA$2,ADJ!$2:$2,0)),0)</f>
        <v/>
      </c>
      <c r="CB468">
        <f>IFERROR(INDEX(ADJ!$A$1:$BZ$1000,MATCH(PAYROLL!D468,ADJ!A$1:A$500,0),MATCH(PAYROLL!CB$2,ADJ!$2:$2,0)),0)</f>
        <v/>
      </c>
      <c r="CC468">
        <f>SUM(BX468:CB468)</f>
        <v/>
      </c>
      <c r="CD468">
        <f>IFERROR(INDEX(PIS!$A$1:$BZ$1000,MATCH(PAYROLL!D468,PIS!C$1:C$500,0),MATCH(PAYROLL!CD$1,PIS!$1:$1,0)),0)</f>
        <v/>
      </c>
      <c r="CE468">
        <f>IFERROR(IF(OR(INDEX(PIS!P$1:P$500,MATCH(D468,PIS!C$1:C$500,0))="LT2",INDEX(PIS!P$1:P$500,MATCH(D468,PIS!C$1:C$500,0))="P10"),0,SUM(CC468,CD468*VLOOKUP("R601",TSC!B:C,2,0),VLOOKUP("R602",TSC!B:C,2,0))),0)</f>
        <v/>
      </c>
      <c r="CF468">
        <f>MAX(BW468-CE468,0)</f>
        <v/>
      </c>
      <c r="CG468">
        <f>IFERROR(IF(OR(RIGHT(INDEX(PIS!P$1:P$500,MATCH(D468,PIS!C$1:C$500)),5)="P10",RIGHT(INDEX(PIS!P$1:P$500,MATCH(D468,PIS!C$1:C$500)),5)="CK"),0,IF(CF468&lt;=5000000,CF468*5%,IF(CF468&lt;=10000000,CF468*10%-250000,IF(CF468&lt;=18000000,CF468*15%-750000,IF(CF468&lt;=32000000,CF468*20%-1650000,IF(CF468&lt;=52000000,CF468*25%-3250000,IF(CF468&lt;=80000000,BH468*30%-5850000,CF468*35%-9850000))))))),0)</f>
        <v/>
      </c>
      <c r="CH468">
        <f>IFERROR(IF(OR(INDEX(PIS!P$1:P$500,MATCH(D468,PIS!C$1:C$500))="LT",INDEX(PIS!P$1:P$500,MATCH(D468,PIS!C$1:C$500))="CK"),0,IF(CF468&lt;2000000,0,CF468*10%)),0)</f>
        <v/>
      </c>
      <c r="CI468">
        <f>IFERROR(INDEX(ADJ!$A$1:$BZ$1000,MATCH(PAYROLL!D468,ADJ!A$1:A$500,0),MATCH(PAYROLL!CI$2,ADJ!$2:$2,0)),0)</f>
        <v/>
      </c>
      <c r="CJ468">
        <f>IFERROR(INDEX(ADJ!$A$1:$BZ$1000,MATCH(PAYROLL!D468,ADJ!A$1:A$500,0),MATCH(PAYROLL!CJ$2,ADJ!$2:$2,0)),0)</f>
        <v/>
      </c>
      <c r="CK468">
        <f>IFERROR(INDEX(ADJ!$A$1:$BZ$1000,MATCH(PAYROLL!D468,ADJ!A$1:A$500,0),MATCH(PAYROLL!CK$2,ADJ!$2:$2,0)),0)</f>
        <v/>
      </c>
      <c r="CL468">
        <f>SUM(CG468:CK468)</f>
        <v/>
      </c>
      <c r="CM468">
        <f>ROUND(SUM(CH468:CK468),0)</f>
        <v/>
      </c>
      <c r="CN468">
        <f>IFERROR(INDEX(CSDA!D$1:D$500,MATCH($CN$2,CSDA!C$1:C$500,0))*INDEX(PIS!V$1:V$500,MATCH(D468,PIS!C$1:C$500))+INDEX(ADJ!$A$1:$BZ$1000,MATCH(PAYROLL!D468,ADJ!A$1:A$500,0),MATCH(PAYROLL!CN$2,ADJ!$2:$2,0)),0)</f>
        <v/>
      </c>
      <c r="CO468">
        <f>IFERROR(INDEX(ADJ!$A$1:$BZ$1000,MATCH(PAYROLL!D468,ADJ!A$1:A$500,0),MATCH(PAYROLL!CO$2,ADJ!$2:$2,0)),0)</f>
        <v/>
      </c>
      <c r="CP468">
        <f>IFERROR(INDEX(ADJ!$A$1:$BZ$1000,MATCH(PAYROLL!D468,ADJ!A$1:A$500,0),MATCH(PAYROLL!CP$2,ADJ!$2:$2,0)),0)</f>
        <v/>
      </c>
      <c r="CQ468">
        <f>BP468-CL468-CI468-CM468-CN468-CO468-CP468-CC468</f>
        <v/>
      </c>
      <c r="CR468">
        <f>IFERROR(IF(RIGHT(INDEX(PIS!O$1:O$500,MATCH(D468,PIS!C$1:C$500,0)),5)="Gross",MIN(U468+V468,VLOOKUP("R700",TSC!B:C,2,0)*VLOOKUP("R101",TSC!B:C,2,0))*(VLOOKUP("T711",TSC!B:C,2,0)+VLOOKUP("T712",TSC!B:C,2,0))%,MIN(T468+V468,VLOOKUP("R700",TSC!B:C,2,0)*VLOOKUP("R101",TSC!B:C,2,0))*(VLOOKUP("T711",TSC!B:C,2,0)+VLOOKUP("T712",TSC!B:C,2,0)+VLOOKUP("R701",TSC!B:C,2,0))%),0)</f>
        <v/>
      </c>
      <c r="CS468">
        <f>IFERROR(IF(RIGHT(INDEX(PIS!O$1:O$500,MATCH(D468,PIS!C$1:C$500,0)),5)="Gross",MIN(U468+V468,VLOOKUP("R700",TSC!B:C,2,0)*VLOOKUP("R101",TSC!B:C,2,0))*(VLOOKUP("T714",TSC!B:C,2,0))%,MIN(T468+V468,VLOOKUP("R700",TSC!B:C,2,0)*VLOOKUP("R101",TSC!B:C,2,0))*(VLOOKUP("T704",TSC!B:C,2,0)+VLOOKUP("T714",TSC!B:C,2,0))%),0)</f>
        <v/>
      </c>
      <c r="CT468">
        <f>IFERROR(IF(RIGHT(INDEX(PIS!O$1:O$500,MATCH(D468,PIS!C$1:C$500,0)),5)="Gross",MIN(U468+V468,VLOOKUP("R700",TSC!B:C,2,0)*VLOOKUP("R101",TSC!B:C,2,0))*VLOOKUP("T705",TSC!B:C,2,0)%,MIN(T468+V468,VLOOKUP("R700",TSC!B:C,2,0)*VLOOKUP("R101",TSC!B:C,2,0))*VLOOKUP("T705",TSC!B:C,2,0)%),0)</f>
        <v/>
      </c>
      <c r="CU468">
        <f>IFERROR(IF(RIGHT(INDEX(PIS!O$1:O$500,MATCH(D468,PIS!C$1:C$500,0)),5)="Gross",MIN(U468+V468,VLOOKUP("R700",TSC!B:C,2,0)*VLOOKUP("R101",TSC!B:C,2,0))*(VLOOKUP("T713",TSC!B:C,2,0))%,MIN(T468+V468,VLOOKUP("R700",TSC!B:C,2,0)*VLOOKUP("R101",TSC!B:C,2,0))*(VLOOKUP("T713",TSC!B:C,2,0))%),0)</f>
        <v/>
      </c>
      <c r="CV468">
        <f>IFERROR(INDEX(ADJ!$A$1:$BZ$1000,MATCH(PAYROLL!D468,ADJ!A$1:A$500,0),MATCH(PAYROLL!CV$2,ADJ!$2:$2,0)),0)</f>
        <v/>
      </c>
      <c r="CW468">
        <f>IFERROR(INDEX(ADJ!$A$1:$BZ$1000,MATCH(PAYROLL!D468,ADJ!A$1:A$500,0),MATCH(PAYROLL!CW$2,ADJ!$2:$2,0)),0)</f>
        <v/>
      </c>
      <c r="CX468">
        <f>SUM(CR468:CW468)</f>
        <v/>
      </c>
      <c r="CY468">
        <f>ROUND(IF(CR468&gt;0,T468+V468*VLOOKUP("R202",TSC!$B$1:$C$500,2,0),0),0)</f>
        <v/>
      </c>
      <c r="CZ468">
        <f>IFERROR(INDEX(CSDA!D$1:D$500,MATCH($CZ$2,CSDA!C$1:C$500,0)),0)</f>
        <v/>
      </c>
      <c r="DA468">
        <f>ROUND(T468*0.7%,0)</f>
        <v/>
      </c>
      <c r="DB468">
        <f>ROUND(T468/12,0)</f>
        <v/>
      </c>
      <c r="DC468">
        <f ref="DC468" t="array">IFERROR(INDEX(CSDA!D$1:D$500,MATCH("Trích giữ"&amp;PAYROLL!DC$2,CSDA!A$1:A$500&amp;CSDA!C$1:C$500,0)),0)</f>
        <v/>
      </c>
      <c r="DD468">
        <f ref="DD468" t="array">IFERROR(INDEX(CSDA!D$1:D$500,MATCH("Trích giữ"&amp;PAYROLL!DD$2,CSDA!A$1:A$500&amp;CSDA!C$1:C$500,0)),0)</f>
        <v/>
      </c>
      <c r="DE468">
        <f ref="DE468" t="array">IFERROR(INDEX(CSDA!D$1:D$500,MATCH("Trích giữ"&amp;PAYROLL!DE$2,CSDA!A$1:A$500&amp;CSDA!C$1:C$500,0)),0)</f>
        <v/>
      </c>
      <c r="DF468">
        <f>IFERROR(INDEX(CSDA!D$1:D$500,MATCH(PAYROLL!DF$2,CSDA!C$1:C$500,0)),0)</f>
        <v/>
      </c>
      <c r="DG468">
        <f ref="DG468" t="array">IFERROR(INDEX(CSDA!D$1:D$500,MATCH("Trích giữ"&amp;PAYROLL!DG$2,CSDA!A$1:A$500&amp;CSDA!C$1:C$500,0)),0)</f>
        <v/>
      </c>
      <c r="DH468">
        <f>ROUND(T468/26,0)</f>
        <v/>
      </c>
      <c r="DI468">
        <f ref="DI468" t="array">IFERROR(INDEX(CSDA!D$1:D$500,MATCH("Trích giữ"&amp;PAYROLL!DI$2,CSDA!A$1:A$500&amp;CSDA!C$1:C$500,0)),0)</f>
        <v/>
      </c>
      <c r="DJ468">
        <f>IF(U468=0,T468*21.5%-BL468,0)</f>
        <v/>
      </c>
      <c r="DK468">
        <f ref="DK468" t="array">IFERROR(INDEX(CSDA!D$1:D$500,MATCH("Trích giữ"&amp;PAYROLL!DK$2,CSDA!A$1:A$500&amp;CSDA!C$1:C$500,0)),0)</f>
        <v/>
      </c>
      <c r="DL468">
        <f>IFERROR(INDEX(CSDA!D$1:D$500,MATCH(PAYROLL!DL$2,CSDA!C$1:C$500,0))/12,0)</f>
        <v/>
      </c>
      <c r="DM468">
        <f>SUM(DB468:DL468)</f>
        <v/>
      </c>
      <c r="DN468">
        <f>IFERROR(INDEX(ADJ!$A$1:$BZ$1000,MATCH(PAYROLL!D468,ADJ!A$1:A$500,0),MATCH(PAYROLL!DN$2,ADJ!$2:$2,0)),0)</f>
        <v/>
      </c>
      <c r="DO468">
        <f>IFERROR(SUM(BP468,DM468:DN468,CX468:DA468)-DT468,0)</f>
        <v/>
      </c>
      <c r="DP468">
        <f ref="DP468" t="array">SUM(BW468*IFERROR(INDEX(CSDA!D$1:D$500,MATCH(BW$2,CSDA!C$1:C$500,0)),0)%,CX468*IFERROR(INDEX(CSDA!D$1:D$500,MATCH(CX$2,CSDA!C$1:C$500,0)),0)%,DA468*IFERROR(INDEX(CSDA!D$1:D$500,MATCH(DA$2,CSDA!C$1:C$500,0)),0)%,DB468*IFERROR(INDEX(CSDA!D$1:D$500,MATCH(DB$2,CSDA!C$1:C$500,0)),0)%,DF468*IFERROR(INDEX(CSDA!D$1:D$500,MATCH("Phí dịch vụ"&amp;PAYROLL!DF$2,CSDA!A$1:A$500&amp;CSDA!C$1:C$500,0)),0)%,DC468*IFERROR(INDEX(CSDA!D$1:D$500,MATCH("Phí dịch vụ"&amp;PAYROLL!DC$2,CSDA!A$1:A$500&amp;CSDA!C$1:C$500,0)),0)%,DH468*IFERROR(INDEX(CSDA!D$1:D$500,MATCH("Phí dịch vụ"&amp;PAYROLL!DH$2,CSDA!A$1:A$500&amp;CSDA!C$1:C$500,0)),0)%,DJ468*IFERROR(INDEX(CSDA!D$1:D$500,MATCH("Phí dịch vụ"&amp;PAYROLL!DJ$2,CSDA!A$1:A$500&amp;CSDA!C$1:C$500,0)),0)%,BN468*IFERROR(INDEX(CSDA!D$1:D$500,MATCH(BN$2,CSDA!C$1:C$500,0)),0)%)-BN468*7%</f>
        <v/>
      </c>
      <c r="DQ468">
        <f>IFERROR(INDEX(ADJ!$A$1:$BZ$1000,MATCH(PAYROLL!D468,ADJ!A$1:A$500,0),MATCH(PAYROLL!DQ$2,ADJ!$2:$2,0)),0)</f>
        <v/>
      </c>
      <c r="DR468">
        <f>IFERROR(INDEX(ADJ!$A$1:$BZ$1000,MATCH(PAYROLL!D468,ADJ!A$1:A$500,0),MATCH(PAYROLL!DR$2,ADJ!$2:$2,0)),0)</f>
        <v/>
      </c>
      <c r="DS468">
        <f>SUM(DP468:DR468)</f>
        <v/>
      </c>
      <c r="DT468">
        <f>EK468</f>
        <v/>
      </c>
      <c r="DU468">
        <f>SUM(DO468:DR468)</f>
        <v/>
      </c>
      <c r="DV468">
        <f>ROUND(DU468*0.1,0)</f>
        <v/>
      </c>
      <c r="DW468">
        <f>DU468+DV468</f>
        <v/>
      </c>
      <c r="DZ468">
        <f>IFERROR(INDEX(ADJ!$A$1:$BZ$1000,MATCH(PAYROLL!$D468,ADJ!A$1:A$500,0),MATCH(PAYROLL!DZ$2,ADJ!$2:$2,0)),0)</f>
        <v/>
      </c>
      <c r="EA468">
        <f>IFERROR(INDEX(ADJ!$A$1:$BZ$1000,MATCH(PAYROLL!$D468,ADJ!A$1:A$500,0),MATCH(PAYROLL!EA$2,ADJ!$2:$2,0)),0)</f>
        <v/>
      </c>
      <c r="EB468">
        <f>IFERROR(INDEX(ADJ!$A$1:$BZ$1000,MATCH(PAYROLL!$D468,ADJ!A$1:A$500,0),MATCH(PAYROLL!EB$2,ADJ!$2:$2,0)),0)</f>
        <v/>
      </c>
      <c r="EC468">
        <f>IFERROR(INDEX(ADJ!$A$1:$BZ$1000,MATCH(PAYROLL!$D468,ADJ!A$1:A$500,0),MATCH(PAYROLL!EC$2,ADJ!$2:$2,0)),0)</f>
        <v/>
      </c>
      <c r="ED468">
        <f>IFERROR(INDEX(ADJ!$A$1:$BZ$1000,MATCH(PAYROLL!$D468,ADJ!A$1:A$500,0),MATCH(PAYROLL!ED$2,ADJ!$2:$2,0)),0)</f>
        <v/>
      </c>
      <c r="EE468">
        <f>IFERROR(INDEX(ADJ!$A$1:$BZ$1000,MATCH(PAYROLL!$D468,ADJ!A$1:A$500,0),MATCH(PAYROLL!EE$2,ADJ!$2:$2,0)),0)</f>
        <v/>
      </c>
      <c r="EF468">
        <f>IFERROR(INDEX(ADJ!$A$1:$BZ$1000,MATCH(PAYROLL!$D468,ADJ!A$1:A$500,0),MATCH(PAYROLL!EF$2,ADJ!$2:$2,0)),0)</f>
        <v/>
      </c>
      <c r="EG468">
        <f>IFERROR(INDEX(ADJ!$A$1:$BZ$1000,MATCH(PAYROLL!$D468,ADJ!A$1:A$500,0),MATCH(PAYROLL!EG$2,ADJ!$2:$2,0)),0)</f>
        <v/>
      </c>
      <c r="EH468">
        <f>IFERROR(INDEX(ADJ!$A$1:$BZ$1000,MATCH(PAYROLL!$D468,ADJ!A$1:A$500,0),MATCH(PAYROLL!EH$2,ADJ!$2:$2,0)),0)</f>
        <v/>
      </c>
      <c r="EI468">
        <f>IFERROR(INDEX(ADJ!$A$1:$BZ$1000,MATCH(PAYROLL!D468,ADJ!A$1:A$500,0),MATCH(PAYROLL!EI$2,ADJ!$2:$2,0)),0)</f>
        <v/>
      </c>
      <c r="EJ468">
        <f>IFERROR(INDEX(ADJ!$A$1:$BZ$1000,MATCH(PAYROLL!$D468,ADJ!A$1:A$500,0),MATCH(PAYROLL!EJ$2,ADJ!$2:$2,0)),0)</f>
        <v/>
      </c>
      <c r="EK468">
        <f>SUM(DZ468:EJ468)</f>
        <v/>
      </c>
    </row>
    <row r="469">
      <c r="A469" t="n">
        <v>467</v>
      </c>
      <c r="B469" t="inlineStr">
        <is>
          <t>Hà Thị Yến</t>
        </is>
      </c>
      <c r="D469" t="inlineStr">
        <is>
          <t>157585-01</t>
        </is>
      </c>
      <c r="S469">
        <f>IFERROR(INDEX(PIS!$A$1:$BZ$1000,MATCH($D469,PIS!C$1:C$500,0),MATCH("Lương CB tháng trước",PIS!$1:$1,0)),0)</f>
        <v/>
      </c>
      <c r="T469">
        <f>IFERROR(INDEX(PIS!$A$1:$BZ$1000,MATCH($D469,PIS!C$1:C$500,0),MATCH("Lương CB hiện tại",PIS!$1:$1,0)),0)</f>
        <v/>
      </c>
      <c r="U469">
        <f>IFERROR(INDEX(PIS!$A$1:$BZ$1000,MATCH($D469,PIS!C$1:C$500,0),MATCH("Lương đóng BHBB",PIS!$1:$1,0)),0)</f>
        <v/>
      </c>
      <c r="V469">
        <f>IFERROR(INDEX(PIS!$A$1:$BZ$1000,MATCH($D469,PIS!C$1:C$500,0),MATCH(V$2,PIS!$2:$2,0)),0)</f>
        <v/>
      </c>
      <c r="W469">
        <f>IFERROR(INDEX(PIS!$A$1:$BZ$1000,MATCH($D469,PIS!C$1:C$500,0),MATCH(W$2,PIS!$2:$2,0)),0)</f>
        <v/>
      </c>
      <c r="X469">
        <f>IFERROR(INDEX(PIS!$A$1:$BZ$1000,MATCH($D469,PIS!C$1:C$500,0),MATCH(X$2,PIS!$2:$2,0)),0)</f>
        <v/>
      </c>
      <c r="Y469">
        <f>IFERROR(INDEX(PIS!$A$1:$BZ$1000,MATCH($D469,PIS!C$1:C$500,0),MATCH(Y$2,PIS!$2:$2,0)),0)</f>
        <v/>
      </c>
      <c r="Z469">
        <f>IFERROR(INDEX(PIS!$A$1:$BZ$1000,MATCH($D469,PIS!C$1:C$500,0),MATCH(Z$2,PIS!$2:$2,0)),0)</f>
        <v/>
      </c>
      <c r="AA469">
        <f>IFERROR(INDEX(PIS!$A$1:$BZ$1000,MATCH($D469,PIS!C$1:C$500,0),MATCH(AA$2,PIS!$2:$2,0)),0)</f>
        <v/>
      </c>
      <c r="AB469">
        <f>IFERROR(INDEX(PIS!$A$1:$BZ$1000,MATCH($D469,PIS!C$1:C$500,0),MATCH(AB$2,PIS!$2:$2,0)),0)</f>
        <v/>
      </c>
      <c r="AC469">
        <f>SUM(V469:AB469)</f>
        <v/>
      </c>
      <c r="AD469">
        <f>IFERROR(INDEX(TIMESHEET!$A$1:$AI$5000,MATCH($D469,TIMESHEET!A$1:A$500,0),MATCH("T100",TIMESHEET!$2:$2,0))-2,0)</f>
        <v/>
      </c>
      <c r="AE469">
        <f>IFERROR(INDEX(TIMESHEET!$A$1:$AI$5000,MATCH($D469,TIMESHEET!A$1:A$500,0),MATCH("T202",TIMESHEET!$2:$2,0)),0)</f>
        <v/>
      </c>
      <c r="AF469">
        <f>IFERROR(INDEX(TIMESHEET!$A$1:$AI$5000,MATCH($D469,TIMESHEET!A$1:A$500,0),MATCH("T302",TIMESHEET!$2:$2,0)),0)</f>
        <v/>
      </c>
      <c r="AG469">
        <f>IFERROR(INDEX(TIMESHEET!$A$1:$AI$5000,MATCH($D469,TIMESHEET!A$1:A$500,0),MATCH("T406",TIMESHEET!$2:$2,0)),0)</f>
        <v/>
      </c>
      <c r="AH469">
        <f>AE469+AG469</f>
        <v/>
      </c>
      <c r="AI469">
        <f>IFERROR(INDEX(TIMESHEET!$A$1:$AI$5000,MATCH($D469,TIMESHEET!A$1:A$500,0),MATCH("T701",TIMESHEET!$2:$2,0)),0)</f>
        <v/>
      </c>
      <c r="AJ469">
        <f>IFERROR(INDEX(TIMESHEET!$A$1:$AI$5000,MATCH($D469,TIMESHEET!B$1:B$500,0),MATCH("T320",TIMESHEET!$2:$2,0)),0)</f>
        <v/>
      </c>
      <c r="AK469">
        <f>IFERROR(IF(LEFT(INDEX(PIS!O$1:O$500,MATCH(D469,PIS!C$1:C$500)),1)="M",T469/AD469*SUM(AE469:AG469),T469*AD469),0)</f>
        <v/>
      </c>
      <c r="AL469">
        <f>IFERROR(INDEX(ADJ!$A$1:$BZ$1000,MATCH(PAYROLL!D469,ADJ!A$1:A$500,0),MATCH(PAYROLL!AL$2,ADJ!$2:$2,0)),0)</f>
        <v/>
      </c>
      <c r="AM469">
        <f>SUM(AK469:AL469)</f>
        <v/>
      </c>
      <c r="AN469">
        <f>IFERROR(ROUND(V469/$AD469*$AH469,0),0)</f>
        <v/>
      </c>
      <c r="AO469">
        <f>IFERROR(ROUND(W469/$AD469*$AH469,0),0)</f>
        <v/>
      </c>
      <c r="AP469">
        <f>IFERROR(ROUND(X469/$AD469*$AE469,0),0)</f>
        <v/>
      </c>
      <c r="AQ469">
        <f>IFERROR(ROUND(Y469/$AD469*$AH469,0),0)</f>
        <v/>
      </c>
      <c r="AR469">
        <f>IFERROR(ROUND(Z469/$AD469*$AH469,0),0)</f>
        <v/>
      </c>
      <c r="AS469">
        <f>IFERROR(ROUND(AA469/$AD469*$AH469,0),0)</f>
        <v/>
      </c>
      <c r="AT469">
        <f>IFERROR(IF((AE469+AF469+AG469)&gt;13,AB469,ROUND(AB469/AD469*AH469,0)),0)</f>
        <v/>
      </c>
      <c r="AU469">
        <f>IFERROR(INDEX(ADJ!$A$1:$BZ$1000,MATCH(PAYROLL!D469,ADJ!A$1:A$500,0),MATCH(PAYROLL!AU$2,ADJ!$2:$2,0)),0)</f>
        <v/>
      </c>
      <c r="AV469">
        <f>ROUND(SUM(AN469:AU469),0)</f>
        <v/>
      </c>
      <c r="AW469">
        <f>IFERROR(INDEX(TIMESHEET!$A$1:$AI$5000,MATCH(PAYROLL!D469,TIMESHEET!A$1:A$500,0),MATCH("T620",TIMESHEET!$2:$2,0)),0)</f>
        <v/>
      </c>
      <c r="AX469">
        <f>IFERROR(INDEX(TIMESHEET!$A$1:$AI$5000,MATCH(PAYROLL!D469,TIMESHEET!A$1:A$500,0),MATCH("T601",TIMESHEET!$2:$2,0)),0)</f>
        <v/>
      </c>
      <c r="AY469">
        <f>IFERROR(INDEX(TIMESHEET!$A$1:$AI$5000,MATCH(PAYROLL!D469,TIMESHEET!A$1:A$500,0),MATCH("T602",TIMESHEET!$2:$2,0)),0)</f>
        <v/>
      </c>
      <c r="AZ469">
        <f>IFERROR(INDEX(TIMESHEET!$A$1:$AI$5000,MATCH(PAYROLL!D469,TIMESHEET!A$1:A$500,0),MATCH("T603",TIMESHEET!$2:$2,0)),0)</f>
        <v/>
      </c>
      <c r="BA469">
        <f>IFERROR(INDEX(TIMESHEET!$A$1:$AI$5000,MATCH(PAYROLL!D469,TIMESHEET!A$1:A$500,0),MATCH("T611",TIMESHEET!$2:$2,0)),0)</f>
        <v/>
      </c>
      <c r="BB469">
        <f>IFERROR(INDEX(TIMESHEET!$A$1:$AI$5000,MATCH(PAYROLL!D469,TIMESHEET!A$1:A$500,0),MATCH("T612",TIMESHEET!$2:$2,0)),0)</f>
        <v/>
      </c>
      <c r="BC469">
        <f>IFERROR(INDEX(TIMESHEET!$A$1:$AI$5000,MATCH(PAYROLL!D469,TIMESHEET!A$1:A$500,0),MATCH("T613",TIMESHEET!$2:$2,0)),0)</f>
        <v/>
      </c>
      <c r="BD469">
        <f>IFERROR(INDEX(TIMESHEET!$A$1:$AI$5000,MATCH(PAYROLL!D469,TIMESHEET!A$1:A$500,0),MATCH("T500",TIMESHEET!$2:$2,0)),0)</f>
        <v/>
      </c>
      <c r="BE469">
        <f>IFERROR(IF(LEFT(INDEX(PIS!O$1:O$500,MATCH(D469,PIS!C$1:C$500)),1)="M",T469/AD469/8*(AW469+AX469*1.5+AY469*2+AZ469*3+BA469*2.1+BB469*2.7+BC469*3.9+BD469*0.3),T469/8*(AW469+AX469*1.5+AY469*2+AZ469*3+BA469*2.1+BB469*2.7+BC469*3.9+BD469*0.3)),0)</f>
        <v/>
      </c>
      <c r="BF469">
        <f>IFERROR(INDEX(ADJ!$A$1:$BZ$1000,MATCH(PAYROLL!$D469,ADJ!A$1:A$500,0),MATCH(PAYROLL!BF$2,ADJ!$2:$2,0)),0)</f>
        <v/>
      </c>
      <c r="BG469">
        <f>IFERROR(INDEX(ADJ!$A$1:$BZ$1000,MATCH(PAYROLL!D469,ADJ!A$1:A$500,0),MATCH(PAYROLL!BG$2,ADJ!$2:$2,0)),0)</f>
        <v/>
      </c>
      <c r="BH469">
        <f>IFERROR(INDEX(ADJ!$A$1:$BZ$1000,MATCH(PAYROLL!D469,ADJ!A$1:A$500,0),MATCH(PAYROLL!BH$2,ADJ!$2:$2,0)),0)</f>
        <v/>
      </c>
      <c r="BI469">
        <f>IFERROR(INDEX(ADJ!$A$1:$BZ$1000,MATCH(PAYROLL!D469,ADJ!A$1:A$500,0),MATCH(PAYROLL!BI$2,ADJ!$2:$2,0)),0)</f>
        <v/>
      </c>
      <c r="BJ469">
        <f>IFERROR(INDEX(ADJ!$A$1:$BZ$1000,MATCH(PAYROLL!D469,ADJ!A$1:A$500,0),MATCH(PAYROLL!BJ$2,ADJ!$2:$2,0)),0)</f>
        <v/>
      </c>
      <c r="BK469">
        <f>SUM(BF469:BJ469)</f>
        <v/>
      </c>
      <c r="BL469">
        <f>IFERROR(INDEX(ADJ!$A$1:$BZ$1000,MATCH(PAYROLL!D469,ADJ!A$1:A$500,0),MATCH(PAYROLL!BL$2,ADJ!$2:$2,0)),0)</f>
        <v/>
      </c>
      <c r="BM469">
        <f>IFERROR(INDEX(ADJ!$A$1:$BZ$1000,MATCH(PAYROLL!D469,ADJ!A$1:A$500,0),MATCH(PAYROLL!BM$2,ADJ!$2:$2,0)),0)</f>
        <v/>
      </c>
      <c r="BN469">
        <f>IFERROR(INDEX(ADJ!$A$1:$BZ$1000,MATCH(PAYROLL!D469,ADJ!A$1:A$500,0),MATCH(PAYROLL!BN$2,ADJ!$2:$2,0)),0)</f>
        <v/>
      </c>
      <c r="BO469">
        <f>IFERROR(INDEX(ADJ!$A$1:$BZ$1000,MATCH(PAYROLL!D469,ADJ!A$1:A$500,0),MATCH(PAYROLL!BO$2,ADJ!$2:$2,0)),0)</f>
        <v/>
      </c>
      <c r="BP469">
        <f>SUM(AM469,AV469,BE469,BK469,BL469:BO469)</f>
        <v/>
      </c>
      <c r="BQ469">
        <f>BO469</f>
        <v/>
      </c>
      <c r="BR469">
        <f>IFERROR(ROUND(IF(LEFT(INDEX(PIS!O$1:O$500,MATCH(D469,PIS!C$1:C$500)),1)="D",T469/8*(BD469*0.3),IF(LEFT(INDEX(PIS!O$1:O$500,MATCH(D469,PIS!C$1:C$500)),1)="H",T469*($BD469*0.3),T469/$AD469/8*($BD469*0.3))),0),0)</f>
        <v/>
      </c>
      <c r="BS469">
        <f>IF(AP469&lt;1,0,MIN(AP469,730000))</f>
        <v/>
      </c>
      <c r="BT469">
        <f>IFERROR(ROUND((BE469-SUM(AW469:BC469)*T469/AD469/8),0)-BR469,0)</f>
        <v/>
      </c>
      <c r="BU469">
        <f>AO469</f>
        <v/>
      </c>
      <c r="BV469">
        <f>SUM(BQ469:BU469)</f>
        <v/>
      </c>
      <c r="BW469">
        <f>BP469-BV469</f>
        <v/>
      </c>
      <c r="BX469">
        <f>IFERROR(IF(RIGHT(INDEX(PIS!O$1:O$500,MATCH(D469,PIS!C$1:C$500)),5)="Gross",MIN(U469+V469,VLOOKUP("R700",TSC!B:C,2,0)*VLOOKUP("R101",TSC!B:C,2,0))*VLOOKUP("R701",TSC!B:C,2,0)%,0),0)</f>
        <v/>
      </c>
      <c r="BY469">
        <f>IFERROR(IF(RIGHT(INDEX(PIS!O$1:O$500,MATCH(D469,PIS!C$1:C$500)),5)="Gross",MIN(U469+V469,VLOOKUP("R700",TSC!B:C,2,0)*VLOOKUP("R101",TSC!B:C,2,0))*VLOOKUP("T704",TSC!B:C,2,0)%,0),0)</f>
        <v/>
      </c>
      <c r="BZ469">
        <f>IFERROR(IF(RIGHT(INDEX(PIS!O$1:O$500,MATCH(D469,PIS!C$1:C$500)),5)="Gross",MIN(U469+V469,VLOOKUP("R700",TSC!B:C,2,0)*VLOOKUP("1",TSC!F:G,2,0))*VLOOKUP("T705",TSC!B:C,2,0)%,0),0)</f>
        <v/>
      </c>
      <c r="CA469">
        <f>IFERROR(INDEX(ADJ!$A$1:$BZ$1000,MATCH(PAYROLL!D469,ADJ!A$1:A$500,0),MATCH(PAYROLL!CA$2,ADJ!$2:$2,0)),0)</f>
        <v/>
      </c>
      <c r="CB469">
        <f>IFERROR(INDEX(ADJ!$A$1:$BZ$1000,MATCH(PAYROLL!D469,ADJ!A$1:A$500,0),MATCH(PAYROLL!CB$2,ADJ!$2:$2,0)),0)</f>
        <v/>
      </c>
      <c r="CC469">
        <f>SUM(BX469:CB469)</f>
        <v/>
      </c>
      <c r="CD469">
        <f>IFERROR(INDEX(PIS!$A$1:$BZ$1000,MATCH(PAYROLL!D469,PIS!C$1:C$500,0),MATCH(PAYROLL!CD$1,PIS!$1:$1,0)),0)</f>
        <v/>
      </c>
      <c r="CE469">
        <f>IFERROR(IF(OR(INDEX(PIS!P$1:P$500,MATCH(D469,PIS!C$1:C$500,0))="LT2",INDEX(PIS!P$1:P$500,MATCH(D469,PIS!C$1:C$500,0))="P10"),0,SUM(CC469,CD469*VLOOKUP("R601",TSC!B:C,2,0),VLOOKUP("R602",TSC!B:C,2,0))),0)</f>
        <v/>
      </c>
      <c r="CF469">
        <f>MAX(BW469-CE469,0)</f>
        <v/>
      </c>
      <c r="CG469">
        <f>IFERROR(IF(OR(RIGHT(INDEX(PIS!P$1:P$500,MATCH(D469,PIS!C$1:C$500)),5)="P10",RIGHT(INDEX(PIS!P$1:P$500,MATCH(D469,PIS!C$1:C$500)),5)="CK"),0,IF(CF469&lt;=5000000,CF469*5%,IF(CF469&lt;=10000000,CF469*10%-250000,IF(CF469&lt;=18000000,CF469*15%-750000,IF(CF469&lt;=32000000,CF469*20%-1650000,IF(CF469&lt;=52000000,CF469*25%-3250000,IF(CF469&lt;=80000000,BH469*30%-5850000,CF469*35%-9850000))))))),0)</f>
        <v/>
      </c>
      <c r="CH469">
        <f>IFERROR(IF(OR(INDEX(PIS!P$1:P$500,MATCH(D469,PIS!C$1:C$500))="LT",INDEX(PIS!P$1:P$500,MATCH(D469,PIS!C$1:C$500))="CK"),0,IF(CF469&lt;2000000,0,CF469*10%)),0)</f>
        <v/>
      </c>
      <c r="CI469">
        <f>IFERROR(INDEX(ADJ!$A$1:$BZ$1000,MATCH(PAYROLL!D469,ADJ!A$1:A$500,0),MATCH(PAYROLL!CI$2,ADJ!$2:$2,0)),0)</f>
        <v/>
      </c>
      <c r="CJ469">
        <f>IFERROR(INDEX(ADJ!$A$1:$BZ$1000,MATCH(PAYROLL!D469,ADJ!A$1:A$500,0),MATCH(PAYROLL!CJ$2,ADJ!$2:$2,0)),0)</f>
        <v/>
      </c>
      <c r="CK469">
        <f>IFERROR(INDEX(ADJ!$A$1:$BZ$1000,MATCH(PAYROLL!D469,ADJ!A$1:A$500,0),MATCH(PAYROLL!CK$2,ADJ!$2:$2,0)),0)</f>
        <v/>
      </c>
      <c r="CL469">
        <f>SUM(CG469:CK469)</f>
        <v/>
      </c>
      <c r="CM469">
        <f>ROUND(SUM(CH469:CK469),0)</f>
        <v/>
      </c>
      <c r="CN469">
        <f>IFERROR(INDEX(CSDA!D$1:D$500,MATCH($CN$2,CSDA!C$1:C$500,0))*INDEX(PIS!V$1:V$500,MATCH(D469,PIS!C$1:C$500))+INDEX(ADJ!$A$1:$BZ$1000,MATCH(PAYROLL!D469,ADJ!A$1:A$500,0),MATCH(PAYROLL!CN$2,ADJ!$2:$2,0)),0)</f>
        <v/>
      </c>
      <c r="CO469">
        <f>IFERROR(INDEX(ADJ!$A$1:$BZ$1000,MATCH(PAYROLL!D469,ADJ!A$1:A$500,0),MATCH(PAYROLL!CO$2,ADJ!$2:$2,0)),0)</f>
        <v/>
      </c>
      <c r="CP469">
        <f>IFERROR(INDEX(ADJ!$A$1:$BZ$1000,MATCH(PAYROLL!D469,ADJ!A$1:A$500,0),MATCH(PAYROLL!CP$2,ADJ!$2:$2,0)),0)</f>
        <v/>
      </c>
      <c r="CQ469">
        <f>BP469-CL469-CI469-CM469-CN469-CO469-CP469-CC469</f>
        <v/>
      </c>
      <c r="CR469">
        <f>IFERROR(IF(RIGHT(INDEX(PIS!O$1:O$500,MATCH(D469,PIS!C$1:C$500,0)),5)="Gross",MIN(U469+V469,VLOOKUP("R700",TSC!B:C,2,0)*VLOOKUP("R101",TSC!B:C,2,0))*(VLOOKUP("T711",TSC!B:C,2,0)+VLOOKUP("T712",TSC!B:C,2,0))%,MIN(T469+V469,VLOOKUP("R700",TSC!B:C,2,0)*VLOOKUP("R101",TSC!B:C,2,0))*(VLOOKUP("T711",TSC!B:C,2,0)+VLOOKUP("T712",TSC!B:C,2,0)+VLOOKUP("R701",TSC!B:C,2,0))%),0)</f>
        <v/>
      </c>
      <c r="CS469">
        <f>IFERROR(IF(RIGHT(INDEX(PIS!O$1:O$500,MATCH(D469,PIS!C$1:C$500,0)),5)="Gross",MIN(U469+V469,VLOOKUP("R700",TSC!B:C,2,0)*VLOOKUP("R101",TSC!B:C,2,0))*(VLOOKUP("T714",TSC!B:C,2,0))%,MIN(T469+V469,VLOOKUP("R700",TSC!B:C,2,0)*VLOOKUP("R101",TSC!B:C,2,0))*(VLOOKUP("T704",TSC!B:C,2,0)+VLOOKUP("T714",TSC!B:C,2,0))%),0)</f>
        <v/>
      </c>
      <c r="CT469">
        <f>IFERROR(IF(RIGHT(INDEX(PIS!O$1:O$500,MATCH(D469,PIS!C$1:C$500,0)),5)="Gross",MIN(U469+V469,VLOOKUP("R700",TSC!B:C,2,0)*VLOOKUP("R101",TSC!B:C,2,0))*VLOOKUP("T705",TSC!B:C,2,0)%,MIN(T469+V469,VLOOKUP("R700",TSC!B:C,2,0)*VLOOKUP("R101",TSC!B:C,2,0))*VLOOKUP("T705",TSC!B:C,2,0)%),0)</f>
        <v/>
      </c>
      <c r="CU469">
        <f>IFERROR(IF(RIGHT(INDEX(PIS!O$1:O$500,MATCH(D469,PIS!C$1:C$500,0)),5)="Gross",MIN(U469+V469,VLOOKUP("R700",TSC!B:C,2,0)*VLOOKUP("R101",TSC!B:C,2,0))*(VLOOKUP("T713",TSC!B:C,2,0))%,MIN(T469+V469,VLOOKUP("R700",TSC!B:C,2,0)*VLOOKUP("R101",TSC!B:C,2,0))*(VLOOKUP("T713",TSC!B:C,2,0))%),0)</f>
        <v/>
      </c>
      <c r="CV469">
        <f>IFERROR(INDEX(ADJ!$A$1:$BZ$1000,MATCH(PAYROLL!D469,ADJ!A$1:A$500,0),MATCH(PAYROLL!CV$2,ADJ!$2:$2,0)),0)</f>
        <v/>
      </c>
      <c r="CW469">
        <f>IFERROR(INDEX(ADJ!$A$1:$BZ$1000,MATCH(PAYROLL!D469,ADJ!A$1:A$500,0),MATCH(PAYROLL!CW$2,ADJ!$2:$2,0)),0)</f>
        <v/>
      </c>
      <c r="CX469">
        <f>SUM(CR469:CW469)</f>
        <v/>
      </c>
      <c r="CY469">
        <f>ROUND(IF(CR469&gt;0,T469+V469*VLOOKUP("R202",TSC!$B$1:$C$500,2,0),0),0)</f>
        <v/>
      </c>
      <c r="CZ469">
        <f>IFERROR(INDEX(CSDA!D$1:D$500,MATCH($CZ$2,CSDA!C$1:C$500,0)),0)</f>
        <v/>
      </c>
      <c r="DA469">
        <f>ROUND(T469*0.7%,0)</f>
        <v/>
      </c>
      <c r="DB469">
        <f>ROUND(T469/12,0)</f>
        <v/>
      </c>
      <c r="DC469">
        <f ref="DC469" t="array">IFERROR(INDEX(CSDA!D$1:D$500,MATCH("Trích giữ"&amp;PAYROLL!DC$2,CSDA!A$1:A$500&amp;CSDA!C$1:C$500,0)),0)</f>
        <v/>
      </c>
      <c r="DD469">
        <f ref="DD469" t="array">IFERROR(INDEX(CSDA!D$1:D$500,MATCH("Trích giữ"&amp;PAYROLL!DD$2,CSDA!A$1:A$500&amp;CSDA!C$1:C$500,0)),0)</f>
        <v/>
      </c>
      <c r="DE469">
        <f ref="DE469" t="array">IFERROR(INDEX(CSDA!D$1:D$500,MATCH("Trích giữ"&amp;PAYROLL!DE$2,CSDA!A$1:A$500&amp;CSDA!C$1:C$500,0)),0)</f>
        <v/>
      </c>
      <c r="DF469">
        <f>IFERROR(INDEX(CSDA!D$1:D$500,MATCH(PAYROLL!DF$2,CSDA!C$1:C$500,0)),0)</f>
        <v/>
      </c>
      <c r="DG469">
        <f ref="DG469" t="array">IFERROR(INDEX(CSDA!D$1:D$500,MATCH("Trích giữ"&amp;PAYROLL!DG$2,CSDA!A$1:A$500&amp;CSDA!C$1:C$500,0)),0)</f>
        <v/>
      </c>
      <c r="DH469">
        <f>ROUND(T469/26,0)</f>
        <v/>
      </c>
      <c r="DI469">
        <f ref="DI469" t="array">IFERROR(INDEX(CSDA!D$1:D$500,MATCH("Trích giữ"&amp;PAYROLL!DI$2,CSDA!A$1:A$500&amp;CSDA!C$1:C$500,0)),0)</f>
        <v/>
      </c>
      <c r="DJ469">
        <f>IF(U469=0,T469*21.5%-BL469,0)</f>
        <v/>
      </c>
      <c r="DK469">
        <f ref="DK469" t="array">IFERROR(INDEX(CSDA!D$1:D$500,MATCH("Trích giữ"&amp;PAYROLL!DK$2,CSDA!A$1:A$500&amp;CSDA!C$1:C$500,0)),0)</f>
        <v/>
      </c>
      <c r="DL469">
        <f>IFERROR(INDEX(CSDA!D$1:D$500,MATCH(PAYROLL!DL$2,CSDA!C$1:C$500,0))/12,0)</f>
        <v/>
      </c>
      <c r="DM469">
        <f>SUM(DB469:DL469)</f>
        <v/>
      </c>
      <c r="DN469">
        <f>IFERROR(INDEX(ADJ!$A$1:$BZ$1000,MATCH(PAYROLL!D469,ADJ!A$1:A$500,0),MATCH(PAYROLL!DN$2,ADJ!$2:$2,0)),0)</f>
        <v/>
      </c>
      <c r="DO469">
        <f>IFERROR(SUM(BP469,DM469:DN469,CX469:DA469)-DT469,0)</f>
        <v/>
      </c>
      <c r="DP469">
        <f ref="DP469" t="array">SUM(BW469*IFERROR(INDEX(CSDA!D$1:D$500,MATCH(BW$2,CSDA!C$1:C$500,0)),0)%,CX469*IFERROR(INDEX(CSDA!D$1:D$500,MATCH(CX$2,CSDA!C$1:C$500,0)),0)%,DA469*IFERROR(INDEX(CSDA!D$1:D$500,MATCH(DA$2,CSDA!C$1:C$500,0)),0)%,DB469*IFERROR(INDEX(CSDA!D$1:D$500,MATCH(DB$2,CSDA!C$1:C$500,0)),0)%,DF469*IFERROR(INDEX(CSDA!D$1:D$500,MATCH("Phí dịch vụ"&amp;PAYROLL!DF$2,CSDA!A$1:A$500&amp;CSDA!C$1:C$500,0)),0)%,DC469*IFERROR(INDEX(CSDA!D$1:D$500,MATCH("Phí dịch vụ"&amp;PAYROLL!DC$2,CSDA!A$1:A$500&amp;CSDA!C$1:C$500,0)),0)%,DH469*IFERROR(INDEX(CSDA!D$1:D$500,MATCH("Phí dịch vụ"&amp;PAYROLL!DH$2,CSDA!A$1:A$500&amp;CSDA!C$1:C$500,0)),0)%,DJ469*IFERROR(INDEX(CSDA!D$1:D$500,MATCH("Phí dịch vụ"&amp;PAYROLL!DJ$2,CSDA!A$1:A$500&amp;CSDA!C$1:C$500,0)),0)%,BN469*IFERROR(INDEX(CSDA!D$1:D$500,MATCH(BN$2,CSDA!C$1:C$500,0)),0)%)-BN469*7%</f>
        <v/>
      </c>
      <c r="DQ469">
        <f>IFERROR(INDEX(ADJ!$A$1:$BZ$1000,MATCH(PAYROLL!D469,ADJ!A$1:A$500,0),MATCH(PAYROLL!DQ$2,ADJ!$2:$2,0)),0)</f>
        <v/>
      </c>
      <c r="DR469">
        <f>IFERROR(INDEX(ADJ!$A$1:$BZ$1000,MATCH(PAYROLL!D469,ADJ!A$1:A$500,0),MATCH(PAYROLL!DR$2,ADJ!$2:$2,0)),0)</f>
        <v/>
      </c>
      <c r="DS469">
        <f>SUM(DP469:DR469)</f>
        <v/>
      </c>
      <c r="DT469">
        <f>EK469</f>
        <v/>
      </c>
      <c r="DU469">
        <f>SUM(DO469:DR469)</f>
        <v/>
      </c>
      <c r="DV469">
        <f>ROUND(DU469*0.1,0)</f>
        <v/>
      </c>
      <c r="DW469">
        <f>DU469+DV469</f>
        <v/>
      </c>
      <c r="DZ469">
        <f>IFERROR(INDEX(ADJ!$A$1:$BZ$1000,MATCH(PAYROLL!$D469,ADJ!A$1:A$500,0),MATCH(PAYROLL!DZ$2,ADJ!$2:$2,0)),0)</f>
        <v/>
      </c>
      <c r="EA469">
        <f>IFERROR(INDEX(ADJ!$A$1:$BZ$1000,MATCH(PAYROLL!$D469,ADJ!A$1:A$500,0),MATCH(PAYROLL!EA$2,ADJ!$2:$2,0)),0)</f>
        <v/>
      </c>
      <c r="EB469">
        <f>IFERROR(INDEX(ADJ!$A$1:$BZ$1000,MATCH(PAYROLL!$D469,ADJ!A$1:A$500,0),MATCH(PAYROLL!EB$2,ADJ!$2:$2,0)),0)</f>
        <v/>
      </c>
      <c r="EC469">
        <f>IFERROR(INDEX(ADJ!$A$1:$BZ$1000,MATCH(PAYROLL!$D469,ADJ!A$1:A$500,0),MATCH(PAYROLL!EC$2,ADJ!$2:$2,0)),0)</f>
        <v/>
      </c>
      <c r="ED469">
        <f>IFERROR(INDEX(ADJ!$A$1:$BZ$1000,MATCH(PAYROLL!$D469,ADJ!A$1:A$500,0),MATCH(PAYROLL!ED$2,ADJ!$2:$2,0)),0)</f>
        <v/>
      </c>
      <c r="EE469">
        <f>IFERROR(INDEX(ADJ!$A$1:$BZ$1000,MATCH(PAYROLL!$D469,ADJ!A$1:A$500,0),MATCH(PAYROLL!EE$2,ADJ!$2:$2,0)),0)</f>
        <v/>
      </c>
      <c r="EF469">
        <f>IFERROR(INDEX(ADJ!$A$1:$BZ$1000,MATCH(PAYROLL!$D469,ADJ!A$1:A$500,0),MATCH(PAYROLL!EF$2,ADJ!$2:$2,0)),0)</f>
        <v/>
      </c>
      <c r="EG469">
        <f>IFERROR(INDEX(ADJ!$A$1:$BZ$1000,MATCH(PAYROLL!$D469,ADJ!A$1:A$500,0),MATCH(PAYROLL!EG$2,ADJ!$2:$2,0)),0)</f>
        <v/>
      </c>
      <c r="EH469">
        <f>IFERROR(INDEX(ADJ!$A$1:$BZ$1000,MATCH(PAYROLL!$D469,ADJ!A$1:A$500,0),MATCH(PAYROLL!EH$2,ADJ!$2:$2,0)),0)</f>
        <v/>
      </c>
      <c r="EI469">
        <f>IFERROR(INDEX(ADJ!$A$1:$BZ$1000,MATCH(PAYROLL!D469,ADJ!A$1:A$500,0),MATCH(PAYROLL!EI$2,ADJ!$2:$2,0)),0)</f>
        <v/>
      </c>
      <c r="EJ469">
        <f>IFERROR(INDEX(ADJ!$A$1:$BZ$1000,MATCH(PAYROLL!$D469,ADJ!A$1:A$500,0),MATCH(PAYROLL!EJ$2,ADJ!$2:$2,0)),0)</f>
        <v/>
      </c>
      <c r="EK469">
        <f>SUM(DZ469:EJ469)</f>
        <v/>
      </c>
    </row>
    <row r="470">
      <c r="A470" t="n">
        <v>468</v>
      </c>
      <c r="B470" t="inlineStr">
        <is>
          <t>Bùi Quang Vinh</t>
        </is>
      </c>
      <c r="D470" t="inlineStr">
        <is>
          <t>157568-01</t>
        </is>
      </c>
      <c r="S470">
        <f>IFERROR(INDEX(PIS!$A$1:$BZ$1000,MATCH($D470,PIS!C$1:C$500,0),MATCH("Lương CB tháng trước",PIS!$1:$1,0)),0)</f>
        <v/>
      </c>
      <c r="T470">
        <f>IFERROR(INDEX(PIS!$A$1:$BZ$1000,MATCH($D470,PIS!C$1:C$500,0),MATCH("Lương CB hiện tại",PIS!$1:$1,0)),0)</f>
        <v/>
      </c>
      <c r="U470">
        <f>IFERROR(INDEX(PIS!$A$1:$BZ$1000,MATCH($D470,PIS!C$1:C$500,0),MATCH("Lương đóng BHBB",PIS!$1:$1,0)),0)</f>
        <v/>
      </c>
      <c r="V470">
        <f>IFERROR(INDEX(PIS!$A$1:$BZ$1000,MATCH($D470,PIS!C$1:C$500,0),MATCH(V$2,PIS!$2:$2,0)),0)</f>
        <v/>
      </c>
      <c r="W470">
        <f>IFERROR(INDEX(PIS!$A$1:$BZ$1000,MATCH($D470,PIS!C$1:C$500,0),MATCH(W$2,PIS!$2:$2,0)),0)</f>
        <v/>
      </c>
      <c r="X470">
        <f>IFERROR(INDEX(PIS!$A$1:$BZ$1000,MATCH($D470,PIS!C$1:C$500,0),MATCH(X$2,PIS!$2:$2,0)),0)</f>
        <v/>
      </c>
      <c r="Y470">
        <f>IFERROR(INDEX(PIS!$A$1:$BZ$1000,MATCH($D470,PIS!C$1:C$500,0),MATCH(Y$2,PIS!$2:$2,0)),0)</f>
        <v/>
      </c>
      <c r="Z470">
        <f>IFERROR(INDEX(PIS!$A$1:$BZ$1000,MATCH($D470,PIS!C$1:C$500,0),MATCH(Z$2,PIS!$2:$2,0)),0)</f>
        <v/>
      </c>
      <c r="AA470">
        <f>IFERROR(INDEX(PIS!$A$1:$BZ$1000,MATCH($D470,PIS!C$1:C$500,0),MATCH(AA$2,PIS!$2:$2,0)),0)</f>
        <v/>
      </c>
      <c r="AB470">
        <f>IFERROR(INDEX(PIS!$A$1:$BZ$1000,MATCH($D470,PIS!C$1:C$500,0),MATCH(AB$2,PIS!$2:$2,0)),0)</f>
        <v/>
      </c>
      <c r="AC470">
        <f>SUM(V470:AB470)</f>
        <v/>
      </c>
      <c r="AD470">
        <f>IFERROR(INDEX(TIMESHEET!$A$1:$AI$5000,MATCH($D470,TIMESHEET!A$1:A$500,0),MATCH("T100",TIMESHEET!$2:$2,0))-2,0)</f>
        <v/>
      </c>
      <c r="AE470">
        <f>IFERROR(INDEX(TIMESHEET!$A$1:$AI$5000,MATCH($D470,TIMESHEET!A$1:A$500,0),MATCH("T202",TIMESHEET!$2:$2,0)),0)</f>
        <v/>
      </c>
      <c r="AF470">
        <f>IFERROR(INDEX(TIMESHEET!$A$1:$AI$5000,MATCH($D470,TIMESHEET!A$1:A$500,0),MATCH("T302",TIMESHEET!$2:$2,0)),0)</f>
        <v/>
      </c>
      <c r="AG470">
        <f>IFERROR(INDEX(TIMESHEET!$A$1:$AI$5000,MATCH($D470,TIMESHEET!A$1:A$500,0),MATCH("T406",TIMESHEET!$2:$2,0)),0)</f>
        <v/>
      </c>
      <c r="AH470">
        <f>AE470+AG470</f>
        <v/>
      </c>
      <c r="AI470">
        <f>IFERROR(INDEX(TIMESHEET!$A$1:$AI$5000,MATCH($D470,TIMESHEET!A$1:A$500,0),MATCH("T701",TIMESHEET!$2:$2,0)),0)</f>
        <v/>
      </c>
      <c r="AJ470">
        <f>IFERROR(INDEX(TIMESHEET!$A$1:$AI$5000,MATCH($D470,TIMESHEET!B$1:B$500,0),MATCH("T320",TIMESHEET!$2:$2,0)),0)</f>
        <v/>
      </c>
      <c r="AK470">
        <f>IFERROR(IF(LEFT(INDEX(PIS!O$1:O$500,MATCH(D470,PIS!C$1:C$500)),1)="M",T470/AD470*SUM(AE470:AG470),T470*AD470),0)</f>
        <v/>
      </c>
      <c r="AL470">
        <f>IFERROR(INDEX(ADJ!$A$1:$BZ$1000,MATCH(PAYROLL!D470,ADJ!A$1:A$500,0),MATCH(PAYROLL!AL$2,ADJ!$2:$2,0)),0)</f>
        <v/>
      </c>
      <c r="AM470">
        <f>SUM(AK470:AL470)</f>
        <v/>
      </c>
      <c r="AN470">
        <f>IFERROR(ROUND(V470/$AD470*$AH470,0),0)</f>
        <v/>
      </c>
      <c r="AO470">
        <f>IFERROR(ROUND(W470/$AD470*$AH470,0),0)</f>
        <v/>
      </c>
      <c r="AP470">
        <f>IFERROR(ROUND(X470/$AD470*$AE470,0),0)</f>
        <v/>
      </c>
      <c r="AQ470">
        <f>IFERROR(ROUND(Y470/$AD470*$AH470,0),0)</f>
        <v/>
      </c>
      <c r="AR470">
        <f>IFERROR(ROUND(Z470/$AD470*$AH470,0),0)</f>
        <v/>
      </c>
      <c r="AS470">
        <f>IFERROR(ROUND(AA470/$AD470*$AH470,0),0)</f>
        <v/>
      </c>
      <c r="AT470">
        <f>IFERROR(IF((AE470+AF470+AG470)&gt;13,AB470,ROUND(AB470/AD470*AH470,0)),0)</f>
        <v/>
      </c>
      <c r="AU470">
        <f>IFERROR(INDEX(ADJ!$A$1:$BZ$1000,MATCH(PAYROLL!D470,ADJ!A$1:A$500,0),MATCH(PAYROLL!AU$2,ADJ!$2:$2,0)),0)</f>
        <v/>
      </c>
      <c r="AV470">
        <f>ROUND(SUM(AN470:AU470),0)</f>
        <v/>
      </c>
      <c r="AW470">
        <f>IFERROR(INDEX(TIMESHEET!$A$1:$AI$5000,MATCH(PAYROLL!D470,TIMESHEET!A$1:A$500,0),MATCH("T620",TIMESHEET!$2:$2,0)),0)</f>
        <v/>
      </c>
      <c r="AX470">
        <f>IFERROR(INDEX(TIMESHEET!$A$1:$AI$5000,MATCH(PAYROLL!D470,TIMESHEET!A$1:A$500,0),MATCH("T601",TIMESHEET!$2:$2,0)),0)</f>
        <v/>
      </c>
      <c r="AY470">
        <f>IFERROR(INDEX(TIMESHEET!$A$1:$AI$5000,MATCH(PAYROLL!D470,TIMESHEET!A$1:A$500,0),MATCH("T602",TIMESHEET!$2:$2,0)),0)</f>
        <v/>
      </c>
      <c r="AZ470">
        <f>IFERROR(INDEX(TIMESHEET!$A$1:$AI$5000,MATCH(PAYROLL!D470,TIMESHEET!A$1:A$500,0),MATCH("T603",TIMESHEET!$2:$2,0)),0)</f>
        <v/>
      </c>
      <c r="BA470">
        <f>IFERROR(INDEX(TIMESHEET!$A$1:$AI$5000,MATCH(PAYROLL!D470,TIMESHEET!A$1:A$500,0),MATCH("T611",TIMESHEET!$2:$2,0)),0)</f>
        <v/>
      </c>
      <c r="BB470">
        <f>IFERROR(INDEX(TIMESHEET!$A$1:$AI$5000,MATCH(PAYROLL!D470,TIMESHEET!A$1:A$500,0),MATCH("T612",TIMESHEET!$2:$2,0)),0)</f>
        <v/>
      </c>
      <c r="BC470">
        <f>IFERROR(INDEX(TIMESHEET!$A$1:$AI$5000,MATCH(PAYROLL!D470,TIMESHEET!A$1:A$500,0),MATCH("T613",TIMESHEET!$2:$2,0)),0)</f>
        <v/>
      </c>
      <c r="BD470">
        <f>IFERROR(INDEX(TIMESHEET!$A$1:$AI$5000,MATCH(PAYROLL!D470,TIMESHEET!A$1:A$500,0),MATCH("T500",TIMESHEET!$2:$2,0)),0)</f>
        <v/>
      </c>
      <c r="BE470">
        <f>IFERROR(IF(LEFT(INDEX(PIS!O$1:O$500,MATCH(D470,PIS!C$1:C$500)),1)="M",T470/AD470/8*(AW470+AX470*1.5+AY470*2+AZ470*3+BA470*2.1+BB470*2.7+BC470*3.9+BD470*0.3),T470/8*(AW470+AX470*1.5+AY470*2+AZ470*3+BA470*2.1+BB470*2.7+BC470*3.9+BD470*0.3)),0)</f>
        <v/>
      </c>
      <c r="BF470">
        <f>IFERROR(INDEX(ADJ!$A$1:$BZ$1000,MATCH(PAYROLL!$D470,ADJ!A$1:A$500,0),MATCH(PAYROLL!BF$2,ADJ!$2:$2,0)),0)</f>
        <v/>
      </c>
      <c r="BG470">
        <f>IFERROR(INDEX(ADJ!$A$1:$BZ$1000,MATCH(PAYROLL!D470,ADJ!A$1:A$500,0),MATCH(PAYROLL!BG$2,ADJ!$2:$2,0)),0)</f>
        <v/>
      </c>
      <c r="BH470">
        <f>IFERROR(INDEX(ADJ!$A$1:$BZ$1000,MATCH(PAYROLL!D470,ADJ!A$1:A$500,0),MATCH(PAYROLL!BH$2,ADJ!$2:$2,0)),0)</f>
        <v/>
      </c>
      <c r="BI470">
        <f>IFERROR(INDEX(ADJ!$A$1:$BZ$1000,MATCH(PAYROLL!D470,ADJ!A$1:A$500,0),MATCH(PAYROLL!BI$2,ADJ!$2:$2,0)),0)</f>
        <v/>
      </c>
      <c r="BJ470">
        <f>IFERROR(INDEX(ADJ!$A$1:$BZ$1000,MATCH(PAYROLL!D470,ADJ!A$1:A$500,0),MATCH(PAYROLL!BJ$2,ADJ!$2:$2,0)),0)</f>
        <v/>
      </c>
      <c r="BK470">
        <f>SUM(BF470:BJ470)</f>
        <v/>
      </c>
      <c r="BL470">
        <f>IFERROR(INDEX(ADJ!$A$1:$BZ$1000,MATCH(PAYROLL!D470,ADJ!A$1:A$500,0),MATCH(PAYROLL!BL$2,ADJ!$2:$2,0)),0)</f>
        <v/>
      </c>
      <c r="BM470">
        <f>IFERROR(INDEX(ADJ!$A$1:$BZ$1000,MATCH(PAYROLL!D470,ADJ!A$1:A$500,0),MATCH(PAYROLL!BM$2,ADJ!$2:$2,0)),0)</f>
        <v/>
      </c>
      <c r="BN470">
        <f>IFERROR(INDEX(ADJ!$A$1:$BZ$1000,MATCH(PAYROLL!D470,ADJ!A$1:A$500,0),MATCH(PAYROLL!BN$2,ADJ!$2:$2,0)),0)</f>
        <v/>
      </c>
      <c r="BO470">
        <f>IFERROR(INDEX(ADJ!$A$1:$BZ$1000,MATCH(PAYROLL!D470,ADJ!A$1:A$500,0),MATCH(PAYROLL!BO$2,ADJ!$2:$2,0)),0)</f>
        <v/>
      </c>
      <c r="BP470">
        <f>SUM(AM470,AV470,BE470,BK470,BL470:BO470)</f>
        <v/>
      </c>
      <c r="BQ470">
        <f>BO470</f>
        <v/>
      </c>
      <c r="BR470">
        <f>IFERROR(ROUND(IF(LEFT(INDEX(PIS!O$1:O$500,MATCH(D470,PIS!C$1:C$500)),1)="D",T470/8*(BD470*0.3),IF(LEFT(INDEX(PIS!O$1:O$500,MATCH(D470,PIS!C$1:C$500)),1)="H",T470*($BD470*0.3),T470/$AD470/8*($BD470*0.3))),0),0)</f>
        <v/>
      </c>
      <c r="BS470">
        <f>IF(AP470&lt;1,0,MIN(AP470,730000))</f>
        <v/>
      </c>
      <c r="BT470">
        <f>IFERROR(ROUND((BE470-SUM(AW470:BC470)*T470/AD470/8),0)-BR470,0)</f>
        <v/>
      </c>
      <c r="BU470">
        <f>AO470</f>
        <v/>
      </c>
      <c r="BV470">
        <f>SUM(BQ470:BU470)</f>
        <v/>
      </c>
      <c r="BW470">
        <f>BP470-BV470</f>
        <v/>
      </c>
      <c r="BX470">
        <f>IFERROR(IF(RIGHT(INDEX(PIS!O$1:O$500,MATCH(D470,PIS!C$1:C$500)),5)="Gross",MIN(U470+V470,VLOOKUP("R700",TSC!B:C,2,0)*VLOOKUP("R101",TSC!B:C,2,0))*VLOOKUP("R701",TSC!B:C,2,0)%,0),0)</f>
        <v/>
      </c>
      <c r="BY470">
        <f>IFERROR(IF(RIGHT(INDEX(PIS!O$1:O$500,MATCH(D470,PIS!C$1:C$500)),5)="Gross",MIN(U470+V470,VLOOKUP("R700",TSC!B:C,2,0)*VLOOKUP("R101",TSC!B:C,2,0))*VLOOKUP("T704",TSC!B:C,2,0)%,0),0)</f>
        <v/>
      </c>
      <c r="BZ470">
        <f>IFERROR(IF(RIGHT(INDEX(PIS!O$1:O$500,MATCH(D470,PIS!C$1:C$500)),5)="Gross",MIN(U470+V470,VLOOKUP("R700",TSC!B:C,2,0)*VLOOKUP("1",TSC!F:G,2,0))*VLOOKUP("T705",TSC!B:C,2,0)%,0),0)</f>
        <v/>
      </c>
      <c r="CA470">
        <f>IFERROR(INDEX(ADJ!$A$1:$BZ$1000,MATCH(PAYROLL!D470,ADJ!A$1:A$500,0),MATCH(PAYROLL!CA$2,ADJ!$2:$2,0)),0)</f>
        <v/>
      </c>
      <c r="CB470">
        <f>IFERROR(INDEX(ADJ!$A$1:$BZ$1000,MATCH(PAYROLL!D470,ADJ!A$1:A$500,0),MATCH(PAYROLL!CB$2,ADJ!$2:$2,0)),0)</f>
        <v/>
      </c>
      <c r="CC470">
        <f>SUM(BX470:CB470)</f>
        <v/>
      </c>
      <c r="CD470">
        <f>IFERROR(INDEX(PIS!$A$1:$BZ$1000,MATCH(PAYROLL!D470,PIS!C$1:C$500,0),MATCH(PAYROLL!CD$1,PIS!$1:$1,0)),0)</f>
        <v/>
      </c>
      <c r="CE470">
        <f>IFERROR(IF(OR(INDEX(PIS!P$1:P$500,MATCH(D470,PIS!C$1:C$500,0))="LT2",INDEX(PIS!P$1:P$500,MATCH(D470,PIS!C$1:C$500,0))="P10"),0,SUM(CC470,CD470*VLOOKUP("R601",TSC!B:C,2,0),VLOOKUP("R602",TSC!B:C,2,0))),0)</f>
        <v/>
      </c>
      <c r="CF470">
        <f>MAX(BW470-CE470,0)</f>
        <v/>
      </c>
      <c r="CG470">
        <f>IFERROR(IF(OR(RIGHT(INDEX(PIS!P$1:P$500,MATCH(D470,PIS!C$1:C$500)),5)="P10",RIGHT(INDEX(PIS!P$1:P$500,MATCH(D470,PIS!C$1:C$500)),5)="CK"),0,IF(CF470&lt;=5000000,CF470*5%,IF(CF470&lt;=10000000,CF470*10%-250000,IF(CF470&lt;=18000000,CF470*15%-750000,IF(CF470&lt;=32000000,CF470*20%-1650000,IF(CF470&lt;=52000000,CF470*25%-3250000,IF(CF470&lt;=80000000,BH470*30%-5850000,CF470*35%-9850000))))))),0)</f>
        <v/>
      </c>
      <c r="CH470">
        <f>IFERROR(IF(OR(INDEX(PIS!P$1:P$500,MATCH(D470,PIS!C$1:C$500))="LT",INDEX(PIS!P$1:P$500,MATCH(D470,PIS!C$1:C$500))="CK"),0,IF(CF470&lt;2000000,0,CF470*10%)),0)</f>
        <v/>
      </c>
      <c r="CI470">
        <f>IFERROR(INDEX(ADJ!$A$1:$BZ$1000,MATCH(PAYROLL!D470,ADJ!A$1:A$500,0),MATCH(PAYROLL!CI$2,ADJ!$2:$2,0)),0)</f>
        <v/>
      </c>
      <c r="CJ470">
        <f>IFERROR(INDEX(ADJ!$A$1:$BZ$1000,MATCH(PAYROLL!D470,ADJ!A$1:A$500,0),MATCH(PAYROLL!CJ$2,ADJ!$2:$2,0)),0)</f>
        <v/>
      </c>
      <c r="CK470">
        <f>IFERROR(INDEX(ADJ!$A$1:$BZ$1000,MATCH(PAYROLL!D470,ADJ!A$1:A$500,0),MATCH(PAYROLL!CK$2,ADJ!$2:$2,0)),0)</f>
        <v/>
      </c>
      <c r="CL470">
        <f>SUM(CG470:CK470)</f>
        <v/>
      </c>
      <c r="CM470">
        <f>ROUND(SUM(CH470:CK470),0)</f>
        <v/>
      </c>
      <c r="CN470">
        <f>IFERROR(INDEX(CSDA!D$1:D$500,MATCH($CN$2,CSDA!C$1:C$500,0))*INDEX(PIS!V$1:V$500,MATCH(D470,PIS!C$1:C$500))+INDEX(ADJ!$A$1:$BZ$1000,MATCH(PAYROLL!D470,ADJ!A$1:A$500,0),MATCH(PAYROLL!CN$2,ADJ!$2:$2,0)),0)</f>
        <v/>
      </c>
      <c r="CO470">
        <f>IFERROR(INDEX(ADJ!$A$1:$BZ$1000,MATCH(PAYROLL!D470,ADJ!A$1:A$500,0),MATCH(PAYROLL!CO$2,ADJ!$2:$2,0)),0)</f>
        <v/>
      </c>
      <c r="CP470">
        <f>IFERROR(INDEX(ADJ!$A$1:$BZ$1000,MATCH(PAYROLL!D470,ADJ!A$1:A$500,0),MATCH(PAYROLL!CP$2,ADJ!$2:$2,0)),0)</f>
        <v/>
      </c>
      <c r="CQ470">
        <f>BP470-CL470-CI470-CM470-CN470-CO470-CP470-CC470</f>
        <v/>
      </c>
      <c r="CR470">
        <f>IFERROR(IF(RIGHT(INDEX(PIS!O$1:O$500,MATCH(D470,PIS!C$1:C$500,0)),5)="Gross",MIN(U470+V470,VLOOKUP("R700",TSC!B:C,2,0)*VLOOKUP("R101",TSC!B:C,2,0))*(VLOOKUP("T711",TSC!B:C,2,0)+VLOOKUP("T712",TSC!B:C,2,0))%,MIN(T470+V470,VLOOKUP("R700",TSC!B:C,2,0)*VLOOKUP("R101",TSC!B:C,2,0))*(VLOOKUP("T711",TSC!B:C,2,0)+VLOOKUP("T712",TSC!B:C,2,0)+VLOOKUP("R701",TSC!B:C,2,0))%),0)</f>
        <v/>
      </c>
      <c r="CS470">
        <f>IFERROR(IF(RIGHT(INDEX(PIS!O$1:O$500,MATCH(D470,PIS!C$1:C$500,0)),5)="Gross",MIN(U470+V470,VLOOKUP("R700",TSC!B:C,2,0)*VLOOKUP("R101",TSC!B:C,2,0))*(VLOOKUP("T714",TSC!B:C,2,0))%,MIN(T470+V470,VLOOKUP("R700",TSC!B:C,2,0)*VLOOKUP("R101",TSC!B:C,2,0))*(VLOOKUP("T704",TSC!B:C,2,0)+VLOOKUP("T714",TSC!B:C,2,0))%),0)</f>
        <v/>
      </c>
      <c r="CT470">
        <f>IFERROR(IF(RIGHT(INDEX(PIS!O$1:O$500,MATCH(D470,PIS!C$1:C$500,0)),5)="Gross",MIN(U470+V470,VLOOKUP("R700",TSC!B:C,2,0)*VLOOKUP("R101",TSC!B:C,2,0))*VLOOKUP("T705",TSC!B:C,2,0)%,MIN(T470+V470,VLOOKUP("R700",TSC!B:C,2,0)*VLOOKUP("R101",TSC!B:C,2,0))*VLOOKUP("T705",TSC!B:C,2,0)%),0)</f>
        <v/>
      </c>
      <c r="CU470">
        <f>IFERROR(IF(RIGHT(INDEX(PIS!O$1:O$500,MATCH(D470,PIS!C$1:C$500,0)),5)="Gross",MIN(U470+V470,VLOOKUP("R700",TSC!B:C,2,0)*VLOOKUP("R101",TSC!B:C,2,0))*(VLOOKUP("T713",TSC!B:C,2,0))%,MIN(T470+V470,VLOOKUP("R700",TSC!B:C,2,0)*VLOOKUP("R101",TSC!B:C,2,0))*(VLOOKUP("T713",TSC!B:C,2,0))%),0)</f>
        <v/>
      </c>
      <c r="CV470">
        <f>IFERROR(INDEX(ADJ!$A$1:$BZ$1000,MATCH(PAYROLL!D470,ADJ!A$1:A$500,0),MATCH(PAYROLL!CV$2,ADJ!$2:$2,0)),0)</f>
        <v/>
      </c>
      <c r="CW470">
        <f>IFERROR(INDEX(ADJ!$A$1:$BZ$1000,MATCH(PAYROLL!D470,ADJ!A$1:A$500,0),MATCH(PAYROLL!CW$2,ADJ!$2:$2,0)),0)</f>
        <v/>
      </c>
      <c r="CX470">
        <f>SUM(CR470:CW470)</f>
        <v/>
      </c>
      <c r="CY470">
        <f>ROUND(IF(CR470&gt;0,T470+V470*VLOOKUP("R202",TSC!$B$1:$C$500,2,0),0),0)</f>
        <v/>
      </c>
      <c r="CZ470">
        <f>IFERROR(INDEX(CSDA!D$1:D$500,MATCH($CZ$2,CSDA!C$1:C$500,0)),0)</f>
        <v/>
      </c>
      <c r="DA470">
        <f>ROUND(T470*0.7%,0)</f>
        <v/>
      </c>
      <c r="DB470">
        <f>ROUND(T470/12,0)</f>
        <v/>
      </c>
      <c r="DC470">
        <f ref="DC470" t="array">IFERROR(INDEX(CSDA!D$1:D$500,MATCH("Trích giữ"&amp;PAYROLL!DC$2,CSDA!A$1:A$500&amp;CSDA!C$1:C$500,0)),0)</f>
        <v/>
      </c>
      <c r="DD470">
        <f ref="DD470" t="array">IFERROR(INDEX(CSDA!D$1:D$500,MATCH("Trích giữ"&amp;PAYROLL!DD$2,CSDA!A$1:A$500&amp;CSDA!C$1:C$500,0)),0)</f>
        <v/>
      </c>
      <c r="DE470">
        <f ref="DE470" t="array">IFERROR(INDEX(CSDA!D$1:D$500,MATCH("Trích giữ"&amp;PAYROLL!DE$2,CSDA!A$1:A$500&amp;CSDA!C$1:C$500,0)),0)</f>
        <v/>
      </c>
      <c r="DF470">
        <f>IFERROR(INDEX(CSDA!D$1:D$500,MATCH(PAYROLL!DF$2,CSDA!C$1:C$500,0)),0)</f>
        <v/>
      </c>
      <c r="DG470">
        <f ref="DG470" t="array">IFERROR(INDEX(CSDA!D$1:D$500,MATCH("Trích giữ"&amp;PAYROLL!DG$2,CSDA!A$1:A$500&amp;CSDA!C$1:C$500,0)),0)</f>
        <v/>
      </c>
      <c r="DH470">
        <f>ROUND(T470/26,0)</f>
        <v/>
      </c>
      <c r="DI470">
        <f ref="DI470" t="array">IFERROR(INDEX(CSDA!D$1:D$500,MATCH("Trích giữ"&amp;PAYROLL!DI$2,CSDA!A$1:A$500&amp;CSDA!C$1:C$500,0)),0)</f>
        <v/>
      </c>
      <c r="DJ470">
        <f>IF(U470=0,T470*21.5%-BL470,0)</f>
        <v/>
      </c>
      <c r="DK470">
        <f ref="DK470" t="array">IFERROR(INDEX(CSDA!D$1:D$500,MATCH("Trích giữ"&amp;PAYROLL!DK$2,CSDA!A$1:A$500&amp;CSDA!C$1:C$500,0)),0)</f>
        <v/>
      </c>
      <c r="DL470">
        <f>IFERROR(INDEX(CSDA!D$1:D$500,MATCH(PAYROLL!DL$2,CSDA!C$1:C$500,0))/12,0)</f>
        <v/>
      </c>
      <c r="DM470">
        <f>SUM(DB470:DL470)</f>
        <v/>
      </c>
      <c r="DN470">
        <f>IFERROR(INDEX(ADJ!$A$1:$BZ$1000,MATCH(PAYROLL!D470,ADJ!A$1:A$500,0),MATCH(PAYROLL!DN$2,ADJ!$2:$2,0)),0)</f>
        <v/>
      </c>
      <c r="DO470">
        <f>IFERROR(SUM(BP470,DM470:DN470,CX470:DA470)-DT470,0)</f>
        <v/>
      </c>
      <c r="DP470">
        <f ref="DP470" t="array">SUM(BW470*IFERROR(INDEX(CSDA!D$1:D$500,MATCH(BW$2,CSDA!C$1:C$500,0)),0)%,CX470*IFERROR(INDEX(CSDA!D$1:D$500,MATCH(CX$2,CSDA!C$1:C$500,0)),0)%,DA470*IFERROR(INDEX(CSDA!D$1:D$500,MATCH(DA$2,CSDA!C$1:C$500,0)),0)%,DB470*IFERROR(INDEX(CSDA!D$1:D$500,MATCH(DB$2,CSDA!C$1:C$500,0)),0)%,DF470*IFERROR(INDEX(CSDA!D$1:D$500,MATCH("Phí dịch vụ"&amp;PAYROLL!DF$2,CSDA!A$1:A$500&amp;CSDA!C$1:C$500,0)),0)%,DC470*IFERROR(INDEX(CSDA!D$1:D$500,MATCH("Phí dịch vụ"&amp;PAYROLL!DC$2,CSDA!A$1:A$500&amp;CSDA!C$1:C$500,0)),0)%,DH470*IFERROR(INDEX(CSDA!D$1:D$500,MATCH("Phí dịch vụ"&amp;PAYROLL!DH$2,CSDA!A$1:A$500&amp;CSDA!C$1:C$500,0)),0)%,DJ470*IFERROR(INDEX(CSDA!D$1:D$500,MATCH("Phí dịch vụ"&amp;PAYROLL!DJ$2,CSDA!A$1:A$500&amp;CSDA!C$1:C$500,0)),0)%,BN470*IFERROR(INDEX(CSDA!D$1:D$500,MATCH(BN$2,CSDA!C$1:C$500,0)),0)%)-BN470*7%</f>
        <v/>
      </c>
      <c r="DQ470">
        <f>IFERROR(INDEX(ADJ!$A$1:$BZ$1000,MATCH(PAYROLL!D470,ADJ!A$1:A$500,0),MATCH(PAYROLL!DQ$2,ADJ!$2:$2,0)),0)</f>
        <v/>
      </c>
      <c r="DR470">
        <f>IFERROR(INDEX(ADJ!$A$1:$BZ$1000,MATCH(PAYROLL!D470,ADJ!A$1:A$500,0),MATCH(PAYROLL!DR$2,ADJ!$2:$2,0)),0)</f>
        <v/>
      </c>
      <c r="DS470">
        <f>SUM(DP470:DR470)</f>
        <v/>
      </c>
      <c r="DT470">
        <f>EK470</f>
        <v/>
      </c>
      <c r="DU470">
        <f>SUM(DO470:DR470)</f>
        <v/>
      </c>
      <c r="DV470">
        <f>ROUND(DU470*0.1,0)</f>
        <v/>
      </c>
      <c r="DW470">
        <f>DU470+DV470</f>
        <v/>
      </c>
      <c r="DZ470">
        <f>IFERROR(INDEX(ADJ!$A$1:$BZ$1000,MATCH(PAYROLL!$D470,ADJ!A$1:A$500,0),MATCH(PAYROLL!DZ$2,ADJ!$2:$2,0)),0)</f>
        <v/>
      </c>
      <c r="EA470">
        <f>IFERROR(INDEX(ADJ!$A$1:$BZ$1000,MATCH(PAYROLL!$D470,ADJ!A$1:A$500,0),MATCH(PAYROLL!EA$2,ADJ!$2:$2,0)),0)</f>
        <v/>
      </c>
      <c r="EB470">
        <f>IFERROR(INDEX(ADJ!$A$1:$BZ$1000,MATCH(PAYROLL!$D470,ADJ!A$1:A$500,0),MATCH(PAYROLL!EB$2,ADJ!$2:$2,0)),0)</f>
        <v/>
      </c>
      <c r="EC470">
        <f>IFERROR(INDEX(ADJ!$A$1:$BZ$1000,MATCH(PAYROLL!$D470,ADJ!A$1:A$500,0),MATCH(PAYROLL!EC$2,ADJ!$2:$2,0)),0)</f>
        <v/>
      </c>
      <c r="ED470">
        <f>IFERROR(INDEX(ADJ!$A$1:$BZ$1000,MATCH(PAYROLL!$D470,ADJ!A$1:A$500,0),MATCH(PAYROLL!ED$2,ADJ!$2:$2,0)),0)</f>
        <v/>
      </c>
      <c r="EE470">
        <f>IFERROR(INDEX(ADJ!$A$1:$BZ$1000,MATCH(PAYROLL!$D470,ADJ!A$1:A$500,0),MATCH(PAYROLL!EE$2,ADJ!$2:$2,0)),0)</f>
        <v/>
      </c>
      <c r="EF470">
        <f>IFERROR(INDEX(ADJ!$A$1:$BZ$1000,MATCH(PAYROLL!$D470,ADJ!A$1:A$500,0),MATCH(PAYROLL!EF$2,ADJ!$2:$2,0)),0)</f>
        <v/>
      </c>
      <c r="EG470">
        <f>IFERROR(INDEX(ADJ!$A$1:$BZ$1000,MATCH(PAYROLL!$D470,ADJ!A$1:A$500,0),MATCH(PAYROLL!EG$2,ADJ!$2:$2,0)),0)</f>
        <v/>
      </c>
      <c r="EH470">
        <f>IFERROR(INDEX(ADJ!$A$1:$BZ$1000,MATCH(PAYROLL!$D470,ADJ!A$1:A$500,0),MATCH(PAYROLL!EH$2,ADJ!$2:$2,0)),0)</f>
        <v/>
      </c>
      <c r="EI470">
        <f>IFERROR(INDEX(ADJ!$A$1:$BZ$1000,MATCH(PAYROLL!D470,ADJ!A$1:A$500,0),MATCH(PAYROLL!EI$2,ADJ!$2:$2,0)),0)</f>
        <v/>
      </c>
      <c r="EJ470">
        <f>IFERROR(INDEX(ADJ!$A$1:$BZ$1000,MATCH(PAYROLL!$D470,ADJ!A$1:A$500,0),MATCH(PAYROLL!EJ$2,ADJ!$2:$2,0)),0)</f>
        <v/>
      </c>
      <c r="EK470">
        <f>SUM(DZ470:EJ470)</f>
        <v/>
      </c>
    </row>
    <row r="471">
      <c r="A471" t="n">
        <v>469</v>
      </c>
      <c r="B471" t="inlineStr">
        <is>
          <t>Hà Văn Dộng</t>
        </is>
      </c>
      <c r="D471" t="inlineStr">
        <is>
          <t>150337-03</t>
        </is>
      </c>
      <c r="S471">
        <f>IFERROR(INDEX(PIS!$A$1:$BZ$1000,MATCH($D471,PIS!C$1:C$500,0),MATCH("Lương CB tháng trước",PIS!$1:$1,0)),0)</f>
        <v/>
      </c>
      <c r="T471">
        <f>IFERROR(INDEX(PIS!$A$1:$BZ$1000,MATCH($D471,PIS!C$1:C$500,0),MATCH("Lương CB hiện tại",PIS!$1:$1,0)),0)</f>
        <v/>
      </c>
      <c r="U471">
        <f>IFERROR(INDEX(PIS!$A$1:$BZ$1000,MATCH($D471,PIS!C$1:C$500,0),MATCH("Lương đóng BHBB",PIS!$1:$1,0)),0)</f>
        <v/>
      </c>
      <c r="V471">
        <f>IFERROR(INDEX(PIS!$A$1:$BZ$1000,MATCH($D471,PIS!C$1:C$500,0),MATCH(V$2,PIS!$2:$2,0)),0)</f>
        <v/>
      </c>
      <c r="W471">
        <f>IFERROR(INDEX(PIS!$A$1:$BZ$1000,MATCH($D471,PIS!C$1:C$500,0),MATCH(W$2,PIS!$2:$2,0)),0)</f>
        <v/>
      </c>
      <c r="X471">
        <f>IFERROR(INDEX(PIS!$A$1:$BZ$1000,MATCH($D471,PIS!C$1:C$500,0),MATCH(X$2,PIS!$2:$2,0)),0)</f>
        <v/>
      </c>
      <c r="Y471">
        <f>IFERROR(INDEX(PIS!$A$1:$BZ$1000,MATCH($D471,PIS!C$1:C$500,0),MATCH(Y$2,PIS!$2:$2,0)),0)</f>
        <v/>
      </c>
      <c r="Z471">
        <f>IFERROR(INDEX(PIS!$A$1:$BZ$1000,MATCH($D471,PIS!C$1:C$500,0),MATCH(Z$2,PIS!$2:$2,0)),0)</f>
        <v/>
      </c>
      <c r="AA471">
        <f>IFERROR(INDEX(PIS!$A$1:$BZ$1000,MATCH($D471,PIS!C$1:C$500,0),MATCH(AA$2,PIS!$2:$2,0)),0)</f>
        <v/>
      </c>
      <c r="AB471">
        <f>IFERROR(INDEX(PIS!$A$1:$BZ$1000,MATCH($D471,PIS!C$1:C$500,0),MATCH(AB$2,PIS!$2:$2,0)),0)</f>
        <v/>
      </c>
      <c r="AC471">
        <f>SUM(V471:AB471)</f>
        <v/>
      </c>
      <c r="AD471">
        <f>IFERROR(INDEX(TIMESHEET!$A$1:$AI$5000,MATCH($D471,TIMESHEET!A$1:A$500,0),MATCH("T100",TIMESHEET!$2:$2,0))-2,0)</f>
        <v/>
      </c>
      <c r="AE471">
        <f>IFERROR(INDEX(TIMESHEET!$A$1:$AI$5000,MATCH($D471,TIMESHEET!A$1:A$500,0),MATCH("T202",TIMESHEET!$2:$2,0)),0)</f>
        <v/>
      </c>
      <c r="AF471">
        <f>IFERROR(INDEX(TIMESHEET!$A$1:$AI$5000,MATCH($D471,TIMESHEET!A$1:A$500,0),MATCH("T302",TIMESHEET!$2:$2,0)),0)</f>
        <v/>
      </c>
      <c r="AG471">
        <f>IFERROR(INDEX(TIMESHEET!$A$1:$AI$5000,MATCH($D471,TIMESHEET!A$1:A$500,0),MATCH("T406",TIMESHEET!$2:$2,0)),0)</f>
        <v/>
      </c>
      <c r="AH471">
        <f>AE471+AG471</f>
        <v/>
      </c>
      <c r="AI471">
        <f>IFERROR(INDEX(TIMESHEET!$A$1:$AI$5000,MATCH($D471,TIMESHEET!A$1:A$500,0),MATCH("T701",TIMESHEET!$2:$2,0)),0)</f>
        <v/>
      </c>
      <c r="AJ471">
        <f>IFERROR(INDEX(TIMESHEET!$A$1:$AI$5000,MATCH($D471,TIMESHEET!B$1:B$500,0),MATCH("T320",TIMESHEET!$2:$2,0)),0)</f>
        <v/>
      </c>
      <c r="AK471">
        <f>IFERROR(IF(LEFT(INDEX(PIS!O$1:O$500,MATCH(D471,PIS!C$1:C$500)),1)="M",T471/AD471*SUM(AE471:AG471),T471*AD471),0)</f>
        <v/>
      </c>
      <c r="AL471">
        <f>IFERROR(INDEX(ADJ!$A$1:$BZ$1000,MATCH(PAYROLL!D471,ADJ!A$1:A$500,0),MATCH(PAYROLL!AL$2,ADJ!$2:$2,0)),0)</f>
        <v/>
      </c>
      <c r="AM471">
        <f>SUM(AK471:AL471)</f>
        <v/>
      </c>
      <c r="AN471">
        <f>IFERROR(ROUND(V471/$AD471*$AH471,0),0)</f>
        <v/>
      </c>
      <c r="AO471">
        <f>IFERROR(ROUND(W471/$AD471*$AH471,0),0)</f>
        <v/>
      </c>
      <c r="AP471">
        <f>IFERROR(ROUND(X471/$AD471*$AE471,0),0)</f>
        <v/>
      </c>
      <c r="AQ471">
        <f>IFERROR(ROUND(Y471/$AD471*$AH471,0),0)</f>
        <v/>
      </c>
      <c r="AR471">
        <f>IFERROR(ROUND(Z471/$AD471*$AH471,0),0)</f>
        <v/>
      </c>
      <c r="AS471">
        <f>IFERROR(ROUND(AA471/$AD471*$AH471,0),0)</f>
        <v/>
      </c>
      <c r="AT471">
        <f>IFERROR(IF((AE471+AF471+AG471)&gt;13,AB471,ROUND(AB471/AD471*AH471,0)),0)</f>
        <v/>
      </c>
      <c r="AU471">
        <f>IFERROR(INDEX(ADJ!$A$1:$BZ$1000,MATCH(PAYROLL!D471,ADJ!A$1:A$500,0),MATCH(PAYROLL!AU$2,ADJ!$2:$2,0)),0)</f>
        <v/>
      </c>
      <c r="AV471">
        <f>ROUND(SUM(AN471:AU471),0)</f>
        <v/>
      </c>
      <c r="AW471">
        <f>IFERROR(INDEX(TIMESHEET!$A$1:$AI$5000,MATCH(PAYROLL!D471,TIMESHEET!A$1:A$500,0),MATCH("T620",TIMESHEET!$2:$2,0)),0)</f>
        <v/>
      </c>
      <c r="AX471">
        <f>IFERROR(INDEX(TIMESHEET!$A$1:$AI$5000,MATCH(PAYROLL!D471,TIMESHEET!A$1:A$500,0),MATCH("T601",TIMESHEET!$2:$2,0)),0)</f>
        <v/>
      </c>
      <c r="AY471">
        <f>IFERROR(INDEX(TIMESHEET!$A$1:$AI$5000,MATCH(PAYROLL!D471,TIMESHEET!A$1:A$500,0),MATCH("T602",TIMESHEET!$2:$2,0)),0)</f>
        <v/>
      </c>
      <c r="AZ471">
        <f>IFERROR(INDEX(TIMESHEET!$A$1:$AI$5000,MATCH(PAYROLL!D471,TIMESHEET!A$1:A$500,0),MATCH("T603",TIMESHEET!$2:$2,0)),0)</f>
        <v/>
      </c>
      <c r="BA471">
        <f>IFERROR(INDEX(TIMESHEET!$A$1:$AI$5000,MATCH(PAYROLL!D471,TIMESHEET!A$1:A$500,0),MATCH("T611",TIMESHEET!$2:$2,0)),0)</f>
        <v/>
      </c>
      <c r="BB471">
        <f>IFERROR(INDEX(TIMESHEET!$A$1:$AI$5000,MATCH(PAYROLL!D471,TIMESHEET!A$1:A$500,0),MATCH("T612",TIMESHEET!$2:$2,0)),0)</f>
        <v/>
      </c>
      <c r="BC471">
        <f>IFERROR(INDEX(TIMESHEET!$A$1:$AI$5000,MATCH(PAYROLL!D471,TIMESHEET!A$1:A$500,0),MATCH("T613",TIMESHEET!$2:$2,0)),0)</f>
        <v/>
      </c>
      <c r="BD471">
        <f>IFERROR(INDEX(TIMESHEET!$A$1:$AI$5000,MATCH(PAYROLL!D471,TIMESHEET!A$1:A$500,0),MATCH("T500",TIMESHEET!$2:$2,0)),0)</f>
        <v/>
      </c>
      <c r="BE471">
        <f>IFERROR(IF(LEFT(INDEX(PIS!O$1:O$500,MATCH(D471,PIS!C$1:C$500)),1)="M",T471/AD471/8*(AW471+AX471*1.5+AY471*2+AZ471*3+BA471*2.1+BB471*2.7+BC471*3.9+BD471*0.3),T471/8*(AW471+AX471*1.5+AY471*2+AZ471*3+BA471*2.1+BB471*2.7+BC471*3.9+BD471*0.3)),0)</f>
        <v/>
      </c>
      <c r="BF471">
        <f>IFERROR(INDEX(ADJ!$A$1:$BZ$1000,MATCH(PAYROLL!$D471,ADJ!A$1:A$500,0),MATCH(PAYROLL!BF$2,ADJ!$2:$2,0)),0)</f>
        <v/>
      </c>
      <c r="BG471">
        <f>IFERROR(INDEX(ADJ!$A$1:$BZ$1000,MATCH(PAYROLL!D471,ADJ!A$1:A$500,0),MATCH(PAYROLL!BG$2,ADJ!$2:$2,0)),0)</f>
        <v/>
      </c>
      <c r="BH471">
        <f>IFERROR(INDEX(ADJ!$A$1:$BZ$1000,MATCH(PAYROLL!D471,ADJ!A$1:A$500,0),MATCH(PAYROLL!BH$2,ADJ!$2:$2,0)),0)</f>
        <v/>
      </c>
      <c r="BI471">
        <f>IFERROR(INDEX(ADJ!$A$1:$BZ$1000,MATCH(PAYROLL!D471,ADJ!A$1:A$500,0),MATCH(PAYROLL!BI$2,ADJ!$2:$2,0)),0)</f>
        <v/>
      </c>
      <c r="BJ471">
        <f>IFERROR(INDEX(ADJ!$A$1:$BZ$1000,MATCH(PAYROLL!D471,ADJ!A$1:A$500,0),MATCH(PAYROLL!BJ$2,ADJ!$2:$2,0)),0)</f>
        <v/>
      </c>
      <c r="BK471">
        <f>SUM(BF471:BJ471)</f>
        <v/>
      </c>
      <c r="BL471">
        <f>IFERROR(INDEX(ADJ!$A$1:$BZ$1000,MATCH(PAYROLL!D471,ADJ!A$1:A$500,0),MATCH(PAYROLL!BL$2,ADJ!$2:$2,0)),0)</f>
        <v/>
      </c>
      <c r="BM471">
        <f>IFERROR(INDEX(ADJ!$A$1:$BZ$1000,MATCH(PAYROLL!D471,ADJ!A$1:A$500,0),MATCH(PAYROLL!BM$2,ADJ!$2:$2,0)),0)</f>
        <v/>
      </c>
      <c r="BN471">
        <f>IFERROR(INDEX(ADJ!$A$1:$BZ$1000,MATCH(PAYROLL!D471,ADJ!A$1:A$500,0),MATCH(PAYROLL!BN$2,ADJ!$2:$2,0)),0)</f>
        <v/>
      </c>
      <c r="BO471">
        <f>IFERROR(INDEX(ADJ!$A$1:$BZ$1000,MATCH(PAYROLL!D471,ADJ!A$1:A$500,0),MATCH(PAYROLL!BO$2,ADJ!$2:$2,0)),0)</f>
        <v/>
      </c>
      <c r="BP471">
        <f>SUM(AM471,AV471,BE471,BK471,BL471:BO471)</f>
        <v/>
      </c>
      <c r="BQ471">
        <f>BO471</f>
        <v/>
      </c>
      <c r="BR471">
        <f>IFERROR(ROUND(IF(LEFT(INDEX(PIS!O$1:O$500,MATCH(D471,PIS!C$1:C$500)),1)="D",T471/8*(BD471*0.3),IF(LEFT(INDEX(PIS!O$1:O$500,MATCH(D471,PIS!C$1:C$500)),1)="H",T471*($BD471*0.3),T471/$AD471/8*($BD471*0.3))),0),0)</f>
        <v/>
      </c>
      <c r="BS471">
        <f>IF(AP471&lt;1,0,MIN(AP471,730000))</f>
        <v/>
      </c>
      <c r="BT471">
        <f>IFERROR(ROUND((BE471-SUM(AW471:BC471)*T471/AD471/8),0)-BR471,0)</f>
        <v/>
      </c>
      <c r="BU471">
        <f>AO471</f>
        <v/>
      </c>
      <c r="BV471">
        <f>SUM(BQ471:BU471)</f>
        <v/>
      </c>
      <c r="BW471">
        <f>BP471-BV471</f>
        <v/>
      </c>
      <c r="BX471">
        <f>IFERROR(IF(RIGHT(INDEX(PIS!O$1:O$500,MATCH(D471,PIS!C$1:C$500)),5)="Gross",MIN(U471+V471,VLOOKUP("R700",TSC!B:C,2,0)*VLOOKUP("R101",TSC!B:C,2,0))*VLOOKUP("R701",TSC!B:C,2,0)%,0),0)</f>
        <v/>
      </c>
      <c r="BY471">
        <f>IFERROR(IF(RIGHT(INDEX(PIS!O$1:O$500,MATCH(D471,PIS!C$1:C$500)),5)="Gross",MIN(U471+V471,VLOOKUP("R700",TSC!B:C,2,0)*VLOOKUP("R101",TSC!B:C,2,0))*VLOOKUP("T704",TSC!B:C,2,0)%,0),0)</f>
        <v/>
      </c>
      <c r="BZ471">
        <f>IFERROR(IF(RIGHT(INDEX(PIS!O$1:O$500,MATCH(D471,PIS!C$1:C$500)),5)="Gross",MIN(U471+V471,VLOOKUP("R700",TSC!B:C,2,0)*VLOOKUP("1",TSC!F:G,2,0))*VLOOKUP("T705",TSC!B:C,2,0)%,0),0)</f>
        <v/>
      </c>
      <c r="CA471">
        <f>IFERROR(INDEX(ADJ!$A$1:$BZ$1000,MATCH(PAYROLL!D471,ADJ!A$1:A$500,0),MATCH(PAYROLL!CA$2,ADJ!$2:$2,0)),0)</f>
        <v/>
      </c>
      <c r="CB471">
        <f>IFERROR(INDEX(ADJ!$A$1:$BZ$1000,MATCH(PAYROLL!D471,ADJ!A$1:A$500,0),MATCH(PAYROLL!CB$2,ADJ!$2:$2,0)),0)</f>
        <v/>
      </c>
      <c r="CC471">
        <f>SUM(BX471:CB471)</f>
        <v/>
      </c>
      <c r="CD471">
        <f>IFERROR(INDEX(PIS!$A$1:$BZ$1000,MATCH(PAYROLL!D471,PIS!C$1:C$500,0),MATCH(PAYROLL!CD$1,PIS!$1:$1,0)),0)</f>
        <v/>
      </c>
      <c r="CE471">
        <f>IFERROR(IF(OR(INDEX(PIS!P$1:P$500,MATCH(D471,PIS!C$1:C$500,0))="LT2",INDEX(PIS!P$1:P$500,MATCH(D471,PIS!C$1:C$500,0))="P10"),0,SUM(CC471,CD471*VLOOKUP("R601",TSC!B:C,2,0),VLOOKUP("R602",TSC!B:C,2,0))),0)</f>
        <v/>
      </c>
      <c r="CF471">
        <f>MAX(BW471-CE471,0)</f>
        <v/>
      </c>
      <c r="CG471">
        <f>IFERROR(IF(OR(RIGHT(INDEX(PIS!P$1:P$500,MATCH(D471,PIS!C$1:C$500)),5)="P10",RIGHT(INDEX(PIS!P$1:P$500,MATCH(D471,PIS!C$1:C$500)),5)="CK"),0,IF(CF471&lt;=5000000,CF471*5%,IF(CF471&lt;=10000000,CF471*10%-250000,IF(CF471&lt;=18000000,CF471*15%-750000,IF(CF471&lt;=32000000,CF471*20%-1650000,IF(CF471&lt;=52000000,CF471*25%-3250000,IF(CF471&lt;=80000000,BH471*30%-5850000,CF471*35%-9850000))))))),0)</f>
        <v/>
      </c>
      <c r="CH471">
        <f>IFERROR(IF(OR(INDEX(PIS!P$1:P$500,MATCH(D471,PIS!C$1:C$500))="LT",INDEX(PIS!P$1:P$500,MATCH(D471,PIS!C$1:C$500))="CK"),0,IF(CF471&lt;2000000,0,CF471*10%)),0)</f>
        <v/>
      </c>
      <c r="CI471">
        <f>IFERROR(INDEX(ADJ!$A$1:$BZ$1000,MATCH(PAYROLL!D471,ADJ!A$1:A$500,0),MATCH(PAYROLL!CI$2,ADJ!$2:$2,0)),0)</f>
        <v/>
      </c>
      <c r="CJ471">
        <f>IFERROR(INDEX(ADJ!$A$1:$BZ$1000,MATCH(PAYROLL!D471,ADJ!A$1:A$500,0),MATCH(PAYROLL!CJ$2,ADJ!$2:$2,0)),0)</f>
        <v/>
      </c>
      <c r="CK471">
        <f>IFERROR(INDEX(ADJ!$A$1:$BZ$1000,MATCH(PAYROLL!D471,ADJ!A$1:A$500,0),MATCH(PAYROLL!CK$2,ADJ!$2:$2,0)),0)</f>
        <v/>
      </c>
      <c r="CL471">
        <f>SUM(CG471:CK471)</f>
        <v/>
      </c>
      <c r="CM471">
        <f>ROUND(SUM(CH471:CK471),0)</f>
        <v/>
      </c>
      <c r="CN471">
        <f>IFERROR(INDEX(CSDA!D$1:D$500,MATCH($CN$2,CSDA!C$1:C$500,0))*INDEX(PIS!V$1:V$500,MATCH(D471,PIS!C$1:C$500))+INDEX(ADJ!$A$1:$BZ$1000,MATCH(PAYROLL!D471,ADJ!A$1:A$500,0),MATCH(PAYROLL!CN$2,ADJ!$2:$2,0)),0)</f>
        <v/>
      </c>
      <c r="CO471">
        <f>IFERROR(INDEX(ADJ!$A$1:$BZ$1000,MATCH(PAYROLL!D471,ADJ!A$1:A$500,0),MATCH(PAYROLL!CO$2,ADJ!$2:$2,0)),0)</f>
        <v/>
      </c>
      <c r="CP471">
        <f>IFERROR(INDEX(ADJ!$A$1:$BZ$1000,MATCH(PAYROLL!D471,ADJ!A$1:A$500,0),MATCH(PAYROLL!CP$2,ADJ!$2:$2,0)),0)</f>
        <v/>
      </c>
      <c r="CQ471">
        <f>BP471-CL471-CI471-CM471-CN471-CO471-CP471-CC471</f>
        <v/>
      </c>
      <c r="CR471">
        <f>IFERROR(IF(RIGHT(INDEX(PIS!O$1:O$500,MATCH(D471,PIS!C$1:C$500,0)),5)="Gross",MIN(U471+V471,VLOOKUP("R700",TSC!B:C,2,0)*VLOOKUP("R101",TSC!B:C,2,0))*(VLOOKUP("T711",TSC!B:C,2,0)+VLOOKUP("T712",TSC!B:C,2,0))%,MIN(T471+V471,VLOOKUP("R700",TSC!B:C,2,0)*VLOOKUP("R101",TSC!B:C,2,0))*(VLOOKUP("T711",TSC!B:C,2,0)+VLOOKUP("T712",TSC!B:C,2,0)+VLOOKUP("R701",TSC!B:C,2,0))%),0)</f>
        <v/>
      </c>
      <c r="CS471">
        <f>IFERROR(IF(RIGHT(INDEX(PIS!O$1:O$500,MATCH(D471,PIS!C$1:C$500,0)),5)="Gross",MIN(U471+V471,VLOOKUP("R700",TSC!B:C,2,0)*VLOOKUP("R101",TSC!B:C,2,0))*(VLOOKUP("T714",TSC!B:C,2,0))%,MIN(T471+V471,VLOOKUP("R700",TSC!B:C,2,0)*VLOOKUP("R101",TSC!B:C,2,0))*(VLOOKUP("T704",TSC!B:C,2,0)+VLOOKUP("T714",TSC!B:C,2,0))%),0)</f>
        <v/>
      </c>
      <c r="CT471">
        <f>IFERROR(IF(RIGHT(INDEX(PIS!O$1:O$500,MATCH(D471,PIS!C$1:C$500,0)),5)="Gross",MIN(U471+V471,VLOOKUP("R700",TSC!B:C,2,0)*VLOOKUP("R101",TSC!B:C,2,0))*VLOOKUP("T705",TSC!B:C,2,0)%,MIN(T471+V471,VLOOKUP("R700",TSC!B:C,2,0)*VLOOKUP("R101",TSC!B:C,2,0))*VLOOKUP("T705",TSC!B:C,2,0)%),0)</f>
        <v/>
      </c>
      <c r="CU471">
        <f>IFERROR(IF(RIGHT(INDEX(PIS!O$1:O$500,MATCH(D471,PIS!C$1:C$500,0)),5)="Gross",MIN(U471+V471,VLOOKUP("R700",TSC!B:C,2,0)*VLOOKUP("R101",TSC!B:C,2,0))*(VLOOKUP("T713",TSC!B:C,2,0))%,MIN(T471+V471,VLOOKUP("R700",TSC!B:C,2,0)*VLOOKUP("R101",TSC!B:C,2,0))*(VLOOKUP("T713",TSC!B:C,2,0))%),0)</f>
        <v/>
      </c>
      <c r="CV471">
        <f>IFERROR(INDEX(ADJ!$A$1:$BZ$1000,MATCH(PAYROLL!D471,ADJ!A$1:A$500,0),MATCH(PAYROLL!CV$2,ADJ!$2:$2,0)),0)</f>
        <v/>
      </c>
      <c r="CW471">
        <f>IFERROR(INDEX(ADJ!$A$1:$BZ$1000,MATCH(PAYROLL!D471,ADJ!A$1:A$500,0),MATCH(PAYROLL!CW$2,ADJ!$2:$2,0)),0)</f>
        <v/>
      </c>
      <c r="CX471">
        <f>SUM(CR471:CW471)</f>
        <v/>
      </c>
      <c r="CY471">
        <f>ROUND(IF(CR471&gt;0,T471+V471*VLOOKUP("R202",TSC!$B$1:$C$500,2,0),0),0)</f>
        <v/>
      </c>
      <c r="CZ471">
        <f>IFERROR(INDEX(CSDA!D$1:D$500,MATCH($CZ$2,CSDA!C$1:C$500,0)),0)</f>
        <v/>
      </c>
      <c r="DA471">
        <f>ROUND(T471*0.7%,0)</f>
        <v/>
      </c>
      <c r="DB471">
        <f>ROUND(T471/12,0)</f>
        <v/>
      </c>
      <c r="DC471">
        <f ref="DC471" t="array">IFERROR(INDEX(CSDA!D$1:D$500,MATCH("Trích giữ"&amp;PAYROLL!DC$2,CSDA!A$1:A$500&amp;CSDA!C$1:C$500,0)),0)</f>
        <v/>
      </c>
      <c r="DD471">
        <f ref="DD471" t="array">IFERROR(INDEX(CSDA!D$1:D$500,MATCH("Trích giữ"&amp;PAYROLL!DD$2,CSDA!A$1:A$500&amp;CSDA!C$1:C$500,0)),0)</f>
        <v/>
      </c>
      <c r="DE471">
        <f ref="DE471" t="array">IFERROR(INDEX(CSDA!D$1:D$500,MATCH("Trích giữ"&amp;PAYROLL!DE$2,CSDA!A$1:A$500&amp;CSDA!C$1:C$500,0)),0)</f>
        <v/>
      </c>
      <c r="DF471">
        <f>IFERROR(INDEX(CSDA!D$1:D$500,MATCH(PAYROLL!DF$2,CSDA!C$1:C$500,0)),0)</f>
        <v/>
      </c>
      <c r="DG471">
        <f ref="DG471" t="array">IFERROR(INDEX(CSDA!D$1:D$500,MATCH("Trích giữ"&amp;PAYROLL!DG$2,CSDA!A$1:A$500&amp;CSDA!C$1:C$500,0)),0)</f>
        <v/>
      </c>
      <c r="DH471">
        <f>ROUND(T471/26,0)</f>
        <v/>
      </c>
      <c r="DI471">
        <f ref="DI471" t="array">IFERROR(INDEX(CSDA!D$1:D$500,MATCH("Trích giữ"&amp;PAYROLL!DI$2,CSDA!A$1:A$500&amp;CSDA!C$1:C$500,0)),0)</f>
        <v/>
      </c>
      <c r="DJ471">
        <f>IF(U471=0,T471*21.5%-BL471,0)</f>
        <v/>
      </c>
      <c r="DK471">
        <f ref="DK471" t="array">IFERROR(INDEX(CSDA!D$1:D$500,MATCH("Trích giữ"&amp;PAYROLL!DK$2,CSDA!A$1:A$500&amp;CSDA!C$1:C$500,0)),0)</f>
        <v/>
      </c>
      <c r="DL471">
        <f>IFERROR(INDEX(CSDA!D$1:D$500,MATCH(PAYROLL!DL$2,CSDA!C$1:C$500,0))/12,0)</f>
        <v/>
      </c>
      <c r="DM471">
        <f>SUM(DB471:DL471)</f>
        <v/>
      </c>
      <c r="DN471">
        <f>IFERROR(INDEX(ADJ!$A$1:$BZ$1000,MATCH(PAYROLL!D471,ADJ!A$1:A$500,0),MATCH(PAYROLL!DN$2,ADJ!$2:$2,0)),0)</f>
        <v/>
      </c>
      <c r="DO471">
        <f>IFERROR(SUM(BP471,DM471:DN471,CX471:DA471)-DT471,0)</f>
        <v/>
      </c>
      <c r="DP471">
        <f ref="DP471" t="array">SUM(BW471*IFERROR(INDEX(CSDA!D$1:D$500,MATCH(BW$2,CSDA!C$1:C$500,0)),0)%,CX471*IFERROR(INDEX(CSDA!D$1:D$500,MATCH(CX$2,CSDA!C$1:C$500,0)),0)%,DA471*IFERROR(INDEX(CSDA!D$1:D$500,MATCH(DA$2,CSDA!C$1:C$500,0)),0)%,DB471*IFERROR(INDEX(CSDA!D$1:D$500,MATCH(DB$2,CSDA!C$1:C$500,0)),0)%,DF471*IFERROR(INDEX(CSDA!D$1:D$500,MATCH("Phí dịch vụ"&amp;PAYROLL!DF$2,CSDA!A$1:A$500&amp;CSDA!C$1:C$500,0)),0)%,DC471*IFERROR(INDEX(CSDA!D$1:D$500,MATCH("Phí dịch vụ"&amp;PAYROLL!DC$2,CSDA!A$1:A$500&amp;CSDA!C$1:C$500,0)),0)%,DH471*IFERROR(INDEX(CSDA!D$1:D$500,MATCH("Phí dịch vụ"&amp;PAYROLL!DH$2,CSDA!A$1:A$500&amp;CSDA!C$1:C$500,0)),0)%,DJ471*IFERROR(INDEX(CSDA!D$1:D$500,MATCH("Phí dịch vụ"&amp;PAYROLL!DJ$2,CSDA!A$1:A$500&amp;CSDA!C$1:C$500,0)),0)%,BN471*IFERROR(INDEX(CSDA!D$1:D$500,MATCH(BN$2,CSDA!C$1:C$500,0)),0)%)-BN471*7%</f>
        <v/>
      </c>
      <c r="DQ471">
        <f>IFERROR(INDEX(ADJ!$A$1:$BZ$1000,MATCH(PAYROLL!D471,ADJ!A$1:A$500,0),MATCH(PAYROLL!DQ$2,ADJ!$2:$2,0)),0)</f>
        <v/>
      </c>
      <c r="DR471">
        <f>IFERROR(INDEX(ADJ!$A$1:$BZ$1000,MATCH(PAYROLL!D471,ADJ!A$1:A$500,0),MATCH(PAYROLL!DR$2,ADJ!$2:$2,0)),0)</f>
        <v/>
      </c>
      <c r="DS471">
        <f>SUM(DP471:DR471)</f>
        <v/>
      </c>
      <c r="DT471">
        <f>EK471</f>
        <v/>
      </c>
      <c r="DU471">
        <f>SUM(DO471:DR471)</f>
        <v/>
      </c>
      <c r="DV471">
        <f>ROUND(DU471*0.1,0)</f>
        <v/>
      </c>
      <c r="DW471">
        <f>DU471+DV471</f>
        <v/>
      </c>
      <c r="DZ471">
        <f>IFERROR(INDEX(ADJ!$A$1:$BZ$1000,MATCH(PAYROLL!$D471,ADJ!A$1:A$500,0),MATCH(PAYROLL!DZ$2,ADJ!$2:$2,0)),0)</f>
        <v/>
      </c>
      <c r="EA471">
        <f>IFERROR(INDEX(ADJ!$A$1:$BZ$1000,MATCH(PAYROLL!$D471,ADJ!A$1:A$500,0),MATCH(PAYROLL!EA$2,ADJ!$2:$2,0)),0)</f>
        <v/>
      </c>
      <c r="EB471">
        <f>IFERROR(INDEX(ADJ!$A$1:$BZ$1000,MATCH(PAYROLL!$D471,ADJ!A$1:A$500,0),MATCH(PAYROLL!EB$2,ADJ!$2:$2,0)),0)</f>
        <v/>
      </c>
      <c r="EC471">
        <f>IFERROR(INDEX(ADJ!$A$1:$BZ$1000,MATCH(PAYROLL!$D471,ADJ!A$1:A$500,0),MATCH(PAYROLL!EC$2,ADJ!$2:$2,0)),0)</f>
        <v/>
      </c>
      <c r="ED471">
        <f>IFERROR(INDEX(ADJ!$A$1:$BZ$1000,MATCH(PAYROLL!$D471,ADJ!A$1:A$500,0),MATCH(PAYROLL!ED$2,ADJ!$2:$2,0)),0)</f>
        <v/>
      </c>
      <c r="EE471">
        <f>IFERROR(INDEX(ADJ!$A$1:$BZ$1000,MATCH(PAYROLL!$D471,ADJ!A$1:A$500,0),MATCH(PAYROLL!EE$2,ADJ!$2:$2,0)),0)</f>
        <v/>
      </c>
      <c r="EF471">
        <f>IFERROR(INDEX(ADJ!$A$1:$BZ$1000,MATCH(PAYROLL!$D471,ADJ!A$1:A$500,0),MATCH(PAYROLL!EF$2,ADJ!$2:$2,0)),0)</f>
        <v/>
      </c>
      <c r="EG471">
        <f>IFERROR(INDEX(ADJ!$A$1:$BZ$1000,MATCH(PAYROLL!$D471,ADJ!A$1:A$500,0),MATCH(PAYROLL!EG$2,ADJ!$2:$2,0)),0)</f>
        <v/>
      </c>
      <c r="EH471">
        <f>IFERROR(INDEX(ADJ!$A$1:$BZ$1000,MATCH(PAYROLL!$D471,ADJ!A$1:A$500,0),MATCH(PAYROLL!EH$2,ADJ!$2:$2,0)),0)</f>
        <v/>
      </c>
      <c r="EI471">
        <f>IFERROR(INDEX(ADJ!$A$1:$BZ$1000,MATCH(PAYROLL!D471,ADJ!A$1:A$500,0),MATCH(PAYROLL!EI$2,ADJ!$2:$2,0)),0)</f>
        <v/>
      </c>
      <c r="EJ471">
        <f>IFERROR(INDEX(ADJ!$A$1:$BZ$1000,MATCH(PAYROLL!$D471,ADJ!A$1:A$500,0),MATCH(PAYROLL!EJ$2,ADJ!$2:$2,0)),0)</f>
        <v/>
      </c>
      <c r="EK471">
        <f>SUM(DZ471:EJ471)</f>
        <v/>
      </c>
    </row>
    <row r="472">
      <c r="A472" t="n">
        <v>470</v>
      </c>
      <c r="B472" t="inlineStr">
        <is>
          <t>Nguyễn Thị Kim Cúc</t>
        </is>
      </c>
      <c r="D472" t="inlineStr">
        <is>
          <t>138749-03</t>
        </is>
      </c>
      <c r="S472">
        <f>IFERROR(INDEX(PIS!$A$1:$BZ$1000,MATCH($D472,PIS!C$1:C$500,0),MATCH("Lương CB tháng trước",PIS!$1:$1,0)),0)</f>
        <v/>
      </c>
      <c r="T472">
        <f>IFERROR(INDEX(PIS!$A$1:$BZ$1000,MATCH($D472,PIS!C$1:C$500,0),MATCH("Lương CB hiện tại",PIS!$1:$1,0)),0)</f>
        <v/>
      </c>
      <c r="U472">
        <f>IFERROR(INDEX(PIS!$A$1:$BZ$1000,MATCH($D472,PIS!C$1:C$500,0),MATCH("Lương đóng BHBB",PIS!$1:$1,0)),0)</f>
        <v/>
      </c>
      <c r="V472">
        <f>IFERROR(INDEX(PIS!$A$1:$BZ$1000,MATCH($D472,PIS!C$1:C$500,0),MATCH(V$2,PIS!$2:$2,0)),0)</f>
        <v/>
      </c>
      <c r="W472">
        <f>IFERROR(INDEX(PIS!$A$1:$BZ$1000,MATCH($D472,PIS!C$1:C$500,0),MATCH(W$2,PIS!$2:$2,0)),0)</f>
        <v/>
      </c>
      <c r="X472">
        <f>IFERROR(INDEX(PIS!$A$1:$BZ$1000,MATCH($D472,PIS!C$1:C$500,0),MATCH(X$2,PIS!$2:$2,0)),0)</f>
        <v/>
      </c>
      <c r="Y472">
        <f>IFERROR(INDEX(PIS!$A$1:$BZ$1000,MATCH($D472,PIS!C$1:C$500,0),MATCH(Y$2,PIS!$2:$2,0)),0)</f>
        <v/>
      </c>
      <c r="Z472">
        <f>IFERROR(INDEX(PIS!$A$1:$BZ$1000,MATCH($D472,PIS!C$1:C$500,0),MATCH(Z$2,PIS!$2:$2,0)),0)</f>
        <v/>
      </c>
      <c r="AA472">
        <f>IFERROR(INDEX(PIS!$A$1:$BZ$1000,MATCH($D472,PIS!C$1:C$500,0),MATCH(AA$2,PIS!$2:$2,0)),0)</f>
        <v/>
      </c>
      <c r="AB472">
        <f>IFERROR(INDEX(PIS!$A$1:$BZ$1000,MATCH($D472,PIS!C$1:C$500,0),MATCH(AB$2,PIS!$2:$2,0)),0)</f>
        <v/>
      </c>
      <c r="AC472">
        <f>SUM(V472:AB472)</f>
        <v/>
      </c>
      <c r="AD472">
        <f>IFERROR(INDEX(TIMESHEET!$A$1:$AI$5000,MATCH($D472,TIMESHEET!A$1:A$500,0),MATCH("T100",TIMESHEET!$2:$2,0))-2,0)</f>
        <v/>
      </c>
      <c r="AE472">
        <f>IFERROR(INDEX(TIMESHEET!$A$1:$AI$5000,MATCH($D472,TIMESHEET!A$1:A$500,0),MATCH("T202",TIMESHEET!$2:$2,0)),0)</f>
        <v/>
      </c>
      <c r="AF472">
        <f>IFERROR(INDEX(TIMESHEET!$A$1:$AI$5000,MATCH($D472,TIMESHEET!A$1:A$500,0),MATCH("T302",TIMESHEET!$2:$2,0)),0)</f>
        <v/>
      </c>
      <c r="AG472">
        <f>IFERROR(INDEX(TIMESHEET!$A$1:$AI$5000,MATCH($D472,TIMESHEET!A$1:A$500,0),MATCH("T406",TIMESHEET!$2:$2,0)),0)</f>
        <v/>
      </c>
      <c r="AH472">
        <f>AE472+AG472</f>
        <v/>
      </c>
      <c r="AI472">
        <f>IFERROR(INDEX(TIMESHEET!$A$1:$AI$5000,MATCH($D472,TIMESHEET!A$1:A$500,0),MATCH("T701",TIMESHEET!$2:$2,0)),0)</f>
        <v/>
      </c>
      <c r="AJ472">
        <f>IFERROR(INDEX(TIMESHEET!$A$1:$AI$5000,MATCH($D472,TIMESHEET!B$1:B$500,0),MATCH("T320",TIMESHEET!$2:$2,0)),0)</f>
        <v/>
      </c>
      <c r="AK472">
        <f>IFERROR(IF(LEFT(INDEX(PIS!O$1:O$500,MATCH(D472,PIS!C$1:C$500)),1)="M",T472/AD472*SUM(AE472:AG472),T472*AD472),0)</f>
        <v/>
      </c>
      <c r="AL472">
        <f>IFERROR(INDEX(ADJ!$A$1:$BZ$1000,MATCH(PAYROLL!D472,ADJ!A$1:A$500,0),MATCH(PAYROLL!AL$2,ADJ!$2:$2,0)),0)</f>
        <v/>
      </c>
      <c r="AM472">
        <f>SUM(AK472:AL472)</f>
        <v/>
      </c>
      <c r="AN472">
        <f>IFERROR(ROUND(V472/$AD472*$AH472,0),0)</f>
        <v/>
      </c>
      <c r="AO472">
        <f>IFERROR(ROUND(W472/$AD472*$AH472,0),0)</f>
        <v/>
      </c>
      <c r="AP472">
        <f>IFERROR(ROUND(X472/$AD472*$AE472,0),0)</f>
        <v/>
      </c>
      <c r="AQ472">
        <f>IFERROR(ROUND(Y472/$AD472*$AH472,0),0)</f>
        <v/>
      </c>
      <c r="AR472">
        <f>IFERROR(ROUND(Z472/$AD472*$AH472,0),0)</f>
        <v/>
      </c>
      <c r="AS472">
        <f>IFERROR(ROUND(AA472/$AD472*$AH472,0),0)</f>
        <v/>
      </c>
      <c r="AT472">
        <f>IFERROR(IF((AE472+AF472+AG472)&gt;13,AB472,ROUND(AB472/AD472*AH472,0)),0)</f>
        <v/>
      </c>
      <c r="AU472">
        <f>IFERROR(INDEX(ADJ!$A$1:$BZ$1000,MATCH(PAYROLL!D472,ADJ!A$1:A$500,0),MATCH(PAYROLL!AU$2,ADJ!$2:$2,0)),0)</f>
        <v/>
      </c>
      <c r="AV472">
        <f>ROUND(SUM(AN472:AU472),0)</f>
        <v/>
      </c>
      <c r="AW472">
        <f>IFERROR(INDEX(TIMESHEET!$A$1:$AI$5000,MATCH(PAYROLL!D472,TIMESHEET!A$1:A$500,0),MATCH("T620",TIMESHEET!$2:$2,0)),0)</f>
        <v/>
      </c>
      <c r="AX472">
        <f>IFERROR(INDEX(TIMESHEET!$A$1:$AI$5000,MATCH(PAYROLL!D472,TIMESHEET!A$1:A$500,0),MATCH("T601",TIMESHEET!$2:$2,0)),0)</f>
        <v/>
      </c>
      <c r="AY472">
        <f>IFERROR(INDEX(TIMESHEET!$A$1:$AI$5000,MATCH(PAYROLL!D472,TIMESHEET!A$1:A$500,0),MATCH("T602",TIMESHEET!$2:$2,0)),0)</f>
        <v/>
      </c>
      <c r="AZ472">
        <f>IFERROR(INDEX(TIMESHEET!$A$1:$AI$5000,MATCH(PAYROLL!D472,TIMESHEET!A$1:A$500,0),MATCH("T603",TIMESHEET!$2:$2,0)),0)</f>
        <v/>
      </c>
      <c r="BA472">
        <f>IFERROR(INDEX(TIMESHEET!$A$1:$AI$5000,MATCH(PAYROLL!D472,TIMESHEET!A$1:A$500,0),MATCH("T611",TIMESHEET!$2:$2,0)),0)</f>
        <v/>
      </c>
      <c r="BB472">
        <f>IFERROR(INDEX(TIMESHEET!$A$1:$AI$5000,MATCH(PAYROLL!D472,TIMESHEET!A$1:A$500,0),MATCH("T612",TIMESHEET!$2:$2,0)),0)</f>
        <v/>
      </c>
      <c r="BC472">
        <f>IFERROR(INDEX(TIMESHEET!$A$1:$AI$5000,MATCH(PAYROLL!D472,TIMESHEET!A$1:A$500,0),MATCH("T613",TIMESHEET!$2:$2,0)),0)</f>
        <v/>
      </c>
      <c r="BD472">
        <f>IFERROR(INDEX(TIMESHEET!$A$1:$AI$5000,MATCH(PAYROLL!D472,TIMESHEET!A$1:A$500,0),MATCH("T500",TIMESHEET!$2:$2,0)),0)</f>
        <v/>
      </c>
      <c r="BE472">
        <f>IFERROR(IF(LEFT(INDEX(PIS!O$1:O$500,MATCH(D472,PIS!C$1:C$500)),1)="M",T472/AD472/8*(AW472+AX472*1.5+AY472*2+AZ472*3+BA472*2.1+BB472*2.7+BC472*3.9+BD472*0.3),T472/8*(AW472+AX472*1.5+AY472*2+AZ472*3+BA472*2.1+BB472*2.7+BC472*3.9+BD472*0.3)),0)</f>
        <v/>
      </c>
      <c r="BF472">
        <f>IFERROR(INDEX(ADJ!$A$1:$BZ$1000,MATCH(PAYROLL!$D472,ADJ!A$1:A$500,0),MATCH(PAYROLL!BF$2,ADJ!$2:$2,0)),0)</f>
        <v/>
      </c>
      <c r="BG472">
        <f>IFERROR(INDEX(ADJ!$A$1:$BZ$1000,MATCH(PAYROLL!D472,ADJ!A$1:A$500,0),MATCH(PAYROLL!BG$2,ADJ!$2:$2,0)),0)</f>
        <v/>
      </c>
      <c r="BH472">
        <f>IFERROR(INDEX(ADJ!$A$1:$BZ$1000,MATCH(PAYROLL!D472,ADJ!A$1:A$500,0),MATCH(PAYROLL!BH$2,ADJ!$2:$2,0)),0)</f>
        <v/>
      </c>
      <c r="BI472">
        <f>IFERROR(INDEX(ADJ!$A$1:$BZ$1000,MATCH(PAYROLL!D472,ADJ!A$1:A$500,0),MATCH(PAYROLL!BI$2,ADJ!$2:$2,0)),0)</f>
        <v/>
      </c>
      <c r="BJ472">
        <f>IFERROR(INDEX(ADJ!$A$1:$BZ$1000,MATCH(PAYROLL!D472,ADJ!A$1:A$500,0),MATCH(PAYROLL!BJ$2,ADJ!$2:$2,0)),0)</f>
        <v/>
      </c>
      <c r="BK472">
        <f>SUM(BF472:BJ472)</f>
        <v/>
      </c>
      <c r="BL472">
        <f>IFERROR(INDEX(ADJ!$A$1:$BZ$1000,MATCH(PAYROLL!D472,ADJ!A$1:A$500,0),MATCH(PAYROLL!BL$2,ADJ!$2:$2,0)),0)</f>
        <v/>
      </c>
      <c r="BM472">
        <f>IFERROR(INDEX(ADJ!$A$1:$BZ$1000,MATCH(PAYROLL!D472,ADJ!A$1:A$500,0),MATCH(PAYROLL!BM$2,ADJ!$2:$2,0)),0)</f>
        <v/>
      </c>
      <c r="BN472">
        <f>IFERROR(INDEX(ADJ!$A$1:$BZ$1000,MATCH(PAYROLL!D472,ADJ!A$1:A$500,0),MATCH(PAYROLL!BN$2,ADJ!$2:$2,0)),0)</f>
        <v/>
      </c>
      <c r="BO472">
        <f>IFERROR(INDEX(ADJ!$A$1:$BZ$1000,MATCH(PAYROLL!D472,ADJ!A$1:A$500,0),MATCH(PAYROLL!BO$2,ADJ!$2:$2,0)),0)</f>
        <v/>
      </c>
      <c r="BP472">
        <f>SUM(AM472,AV472,BE472,BK472,BL472:BO472)</f>
        <v/>
      </c>
      <c r="BQ472">
        <f>BO472</f>
        <v/>
      </c>
      <c r="BR472">
        <f>IFERROR(ROUND(IF(LEFT(INDEX(PIS!O$1:O$500,MATCH(D472,PIS!C$1:C$500)),1)="D",T472/8*(BD472*0.3),IF(LEFT(INDEX(PIS!O$1:O$500,MATCH(D472,PIS!C$1:C$500)),1)="H",T472*($BD472*0.3),T472/$AD472/8*($BD472*0.3))),0),0)</f>
        <v/>
      </c>
      <c r="BS472">
        <f>IF(AP472&lt;1,0,MIN(AP472,730000))</f>
        <v/>
      </c>
      <c r="BT472">
        <f>IFERROR(ROUND((BE472-SUM(AW472:BC472)*T472/AD472/8),0)-BR472,0)</f>
        <v/>
      </c>
      <c r="BU472">
        <f>AO472</f>
        <v/>
      </c>
      <c r="BV472">
        <f>SUM(BQ472:BU472)</f>
        <v/>
      </c>
      <c r="BW472">
        <f>BP472-BV472</f>
        <v/>
      </c>
      <c r="BX472">
        <f>IFERROR(IF(RIGHT(INDEX(PIS!O$1:O$500,MATCH(D472,PIS!C$1:C$500)),5)="Gross",MIN(U472+V472,VLOOKUP("R700",TSC!B:C,2,0)*VLOOKUP("R101",TSC!B:C,2,0))*VLOOKUP("R701",TSC!B:C,2,0)%,0),0)</f>
        <v/>
      </c>
      <c r="BY472">
        <f>IFERROR(IF(RIGHT(INDEX(PIS!O$1:O$500,MATCH(D472,PIS!C$1:C$500)),5)="Gross",MIN(U472+V472,VLOOKUP("R700",TSC!B:C,2,0)*VLOOKUP("R101",TSC!B:C,2,0))*VLOOKUP("T704",TSC!B:C,2,0)%,0),0)</f>
        <v/>
      </c>
      <c r="BZ472">
        <f>IFERROR(IF(RIGHT(INDEX(PIS!O$1:O$500,MATCH(D472,PIS!C$1:C$500)),5)="Gross",MIN(U472+V472,VLOOKUP("R700",TSC!B:C,2,0)*VLOOKUP("1",TSC!F:G,2,0))*VLOOKUP("T705",TSC!B:C,2,0)%,0),0)</f>
        <v/>
      </c>
      <c r="CA472">
        <f>IFERROR(INDEX(ADJ!$A$1:$BZ$1000,MATCH(PAYROLL!D472,ADJ!A$1:A$500,0),MATCH(PAYROLL!CA$2,ADJ!$2:$2,0)),0)</f>
        <v/>
      </c>
      <c r="CB472">
        <f>IFERROR(INDEX(ADJ!$A$1:$BZ$1000,MATCH(PAYROLL!D472,ADJ!A$1:A$500,0),MATCH(PAYROLL!CB$2,ADJ!$2:$2,0)),0)</f>
        <v/>
      </c>
      <c r="CC472">
        <f>SUM(BX472:CB472)</f>
        <v/>
      </c>
      <c r="CD472">
        <f>IFERROR(INDEX(PIS!$A$1:$BZ$1000,MATCH(PAYROLL!D472,PIS!C$1:C$500,0),MATCH(PAYROLL!CD$1,PIS!$1:$1,0)),0)</f>
        <v/>
      </c>
      <c r="CE472">
        <f>IFERROR(IF(OR(INDEX(PIS!P$1:P$500,MATCH(D472,PIS!C$1:C$500,0))="LT2",INDEX(PIS!P$1:P$500,MATCH(D472,PIS!C$1:C$500,0))="P10"),0,SUM(CC472,CD472*VLOOKUP("R601",TSC!B:C,2,0),VLOOKUP("R602",TSC!B:C,2,0))),0)</f>
        <v/>
      </c>
      <c r="CF472">
        <f>MAX(BW472-CE472,0)</f>
        <v/>
      </c>
      <c r="CG472">
        <f>IFERROR(IF(OR(RIGHT(INDEX(PIS!P$1:P$500,MATCH(D472,PIS!C$1:C$500)),5)="P10",RIGHT(INDEX(PIS!P$1:P$500,MATCH(D472,PIS!C$1:C$500)),5)="CK"),0,IF(CF472&lt;=5000000,CF472*5%,IF(CF472&lt;=10000000,CF472*10%-250000,IF(CF472&lt;=18000000,CF472*15%-750000,IF(CF472&lt;=32000000,CF472*20%-1650000,IF(CF472&lt;=52000000,CF472*25%-3250000,IF(CF472&lt;=80000000,BH472*30%-5850000,CF472*35%-9850000))))))),0)</f>
        <v/>
      </c>
      <c r="CH472">
        <f>IFERROR(IF(OR(INDEX(PIS!P$1:P$500,MATCH(D472,PIS!C$1:C$500))="LT",INDEX(PIS!P$1:P$500,MATCH(D472,PIS!C$1:C$500))="CK"),0,IF(CF472&lt;2000000,0,CF472*10%)),0)</f>
        <v/>
      </c>
      <c r="CI472">
        <f>IFERROR(INDEX(ADJ!$A$1:$BZ$1000,MATCH(PAYROLL!D472,ADJ!A$1:A$500,0),MATCH(PAYROLL!CI$2,ADJ!$2:$2,0)),0)</f>
        <v/>
      </c>
      <c r="CJ472">
        <f>IFERROR(INDEX(ADJ!$A$1:$BZ$1000,MATCH(PAYROLL!D472,ADJ!A$1:A$500,0),MATCH(PAYROLL!CJ$2,ADJ!$2:$2,0)),0)</f>
        <v/>
      </c>
      <c r="CK472">
        <f>IFERROR(INDEX(ADJ!$A$1:$BZ$1000,MATCH(PAYROLL!D472,ADJ!A$1:A$500,0),MATCH(PAYROLL!CK$2,ADJ!$2:$2,0)),0)</f>
        <v/>
      </c>
      <c r="CL472">
        <f>SUM(CG472:CK472)</f>
        <v/>
      </c>
      <c r="CM472">
        <f>ROUND(SUM(CH472:CK472),0)</f>
        <v/>
      </c>
      <c r="CN472">
        <f>IFERROR(INDEX(CSDA!D$1:D$500,MATCH($CN$2,CSDA!C$1:C$500,0))*INDEX(PIS!V$1:V$500,MATCH(D472,PIS!C$1:C$500))+INDEX(ADJ!$A$1:$BZ$1000,MATCH(PAYROLL!D472,ADJ!A$1:A$500,0),MATCH(PAYROLL!CN$2,ADJ!$2:$2,0)),0)</f>
        <v/>
      </c>
      <c r="CO472">
        <f>IFERROR(INDEX(ADJ!$A$1:$BZ$1000,MATCH(PAYROLL!D472,ADJ!A$1:A$500,0),MATCH(PAYROLL!CO$2,ADJ!$2:$2,0)),0)</f>
        <v/>
      </c>
      <c r="CP472">
        <f>IFERROR(INDEX(ADJ!$A$1:$BZ$1000,MATCH(PAYROLL!D472,ADJ!A$1:A$500,0),MATCH(PAYROLL!CP$2,ADJ!$2:$2,0)),0)</f>
        <v/>
      </c>
      <c r="CQ472">
        <f>BP472-CL472-CI472-CM472-CN472-CO472-CP472-CC472</f>
        <v/>
      </c>
      <c r="CR472">
        <f>IFERROR(IF(RIGHT(INDEX(PIS!O$1:O$500,MATCH(D472,PIS!C$1:C$500,0)),5)="Gross",MIN(U472+V472,VLOOKUP("R700",TSC!B:C,2,0)*VLOOKUP("R101",TSC!B:C,2,0))*(VLOOKUP("T711",TSC!B:C,2,0)+VLOOKUP("T712",TSC!B:C,2,0))%,MIN(T472+V472,VLOOKUP("R700",TSC!B:C,2,0)*VLOOKUP("R101",TSC!B:C,2,0))*(VLOOKUP("T711",TSC!B:C,2,0)+VLOOKUP("T712",TSC!B:C,2,0)+VLOOKUP("R701",TSC!B:C,2,0))%),0)</f>
        <v/>
      </c>
      <c r="CS472">
        <f>IFERROR(IF(RIGHT(INDEX(PIS!O$1:O$500,MATCH(D472,PIS!C$1:C$500,0)),5)="Gross",MIN(U472+V472,VLOOKUP("R700",TSC!B:C,2,0)*VLOOKUP("R101",TSC!B:C,2,0))*(VLOOKUP("T714",TSC!B:C,2,0))%,MIN(T472+V472,VLOOKUP("R700",TSC!B:C,2,0)*VLOOKUP("R101",TSC!B:C,2,0))*(VLOOKUP("T704",TSC!B:C,2,0)+VLOOKUP("T714",TSC!B:C,2,0))%),0)</f>
        <v/>
      </c>
      <c r="CT472">
        <f>IFERROR(IF(RIGHT(INDEX(PIS!O$1:O$500,MATCH(D472,PIS!C$1:C$500,0)),5)="Gross",MIN(U472+V472,VLOOKUP("R700",TSC!B:C,2,0)*VLOOKUP("R101",TSC!B:C,2,0))*VLOOKUP("T705",TSC!B:C,2,0)%,MIN(T472+V472,VLOOKUP("R700",TSC!B:C,2,0)*VLOOKUP("R101",TSC!B:C,2,0))*VLOOKUP("T705",TSC!B:C,2,0)%),0)</f>
        <v/>
      </c>
      <c r="CU472">
        <f>IFERROR(IF(RIGHT(INDEX(PIS!O$1:O$500,MATCH(D472,PIS!C$1:C$500,0)),5)="Gross",MIN(U472+V472,VLOOKUP("R700",TSC!B:C,2,0)*VLOOKUP("R101",TSC!B:C,2,0))*(VLOOKUP("T713",TSC!B:C,2,0))%,MIN(T472+V472,VLOOKUP("R700",TSC!B:C,2,0)*VLOOKUP("R101",TSC!B:C,2,0))*(VLOOKUP("T713",TSC!B:C,2,0))%),0)</f>
        <v/>
      </c>
      <c r="CV472">
        <f>IFERROR(INDEX(ADJ!$A$1:$BZ$1000,MATCH(PAYROLL!D472,ADJ!A$1:A$500,0),MATCH(PAYROLL!CV$2,ADJ!$2:$2,0)),0)</f>
        <v/>
      </c>
      <c r="CW472">
        <f>IFERROR(INDEX(ADJ!$A$1:$BZ$1000,MATCH(PAYROLL!D472,ADJ!A$1:A$500,0),MATCH(PAYROLL!CW$2,ADJ!$2:$2,0)),0)</f>
        <v/>
      </c>
      <c r="CX472">
        <f>SUM(CR472:CW472)</f>
        <v/>
      </c>
      <c r="CY472">
        <f>ROUND(IF(CR472&gt;0,T472+V472*VLOOKUP("R202",TSC!$B$1:$C$500,2,0),0),0)</f>
        <v/>
      </c>
      <c r="CZ472">
        <f>IFERROR(INDEX(CSDA!D$1:D$500,MATCH($CZ$2,CSDA!C$1:C$500,0)),0)</f>
        <v/>
      </c>
      <c r="DA472">
        <f>ROUND(T472*0.7%,0)</f>
        <v/>
      </c>
      <c r="DB472">
        <f>ROUND(T472/12,0)</f>
        <v/>
      </c>
      <c r="DC472">
        <f ref="DC472" t="array">IFERROR(INDEX(CSDA!D$1:D$500,MATCH("Trích giữ"&amp;PAYROLL!DC$2,CSDA!A$1:A$500&amp;CSDA!C$1:C$500,0)),0)</f>
        <v/>
      </c>
      <c r="DD472">
        <f ref="DD472" t="array">IFERROR(INDEX(CSDA!D$1:D$500,MATCH("Trích giữ"&amp;PAYROLL!DD$2,CSDA!A$1:A$500&amp;CSDA!C$1:C$500,0)),0)</f>
        <v/>
      </c>
      <c r="DE472">
        <f ref="DE472" t="array">IFERROR(INDEX(CSDA!D$1:D$500,MATCH("Trích giữ"&amp;PAYROLL!DE$2,CSDA!A$1:A$500&amp;CSDA!C$1:C$500,0)),0)</f>
        <v/>
      </c>
      <c r="DF472">
        <f>IFERROR(INDEX(CSDA!D$1:D$500,MATCH(PAYROLL!DF$2,CSDA!C$1:C$500,0)),0)</f>
        <v/>
      </c>
      <c r="DG472">
        <f ref="DG472" t="array">IFERROR(INDEX(CSDA!D$1:D$500,MATCH("Trích giữ"&amp;PAYROLL!DG$2,CSDA!A$1:A$500&amp;CSDA!C$1:C$500,0)),0)</f>
        <v/>
      </c>
      <c r="DH472">
        <f>ROUND(T472/26,0)</f>
        <v/>
      </c>
      <c r="DI472">
        <f ref="DI472" t="array">IFERROR(INDEX(CSDA!D$1:D$500,MATCH("Trích giữ"&amp;PAYROLL!DI$2,CSDA!A$1:A$500&amp;CSDA!C$1:C$500,0)),0)</f>
        <v/>
      </c>
      <c r="DJ472">
        <f>IF(U472=0,T472*21.5%-BL472,0)</f>
        <v/>
      </c>
      <c r="DK472">
        <f ref="DK472" t="array">IFERROR(INDEX(CSDA!D$1:D$500,MATCH("Trích giữ"&amp;PAYROLL!DK$2,CSDA!A$1:A$500&amp;CSDA!C$1:C$500,0)),0)</f>
        <v/>
      </c>
      <c r="DL472">
        <f>IFERROR(INDEX(CSDA!D$1:D$500,MATCH(PAYROLL!DL$2,CSDA!C$1:C$500,0))/12,0)</f>
        <v/>
      </c>
      <c r="DM472">
        <f>SUM(DB472:DL472)</f>
        <v/>
      </c>
      <c r="DN472">
        <f>IFERROR(INDEX(ADJ!$A$1:$BZ$1000,MATCH(PAYROLL!D472,ADJ!A$1:A$500,0),MATCH(PAYROLL!DN$2,ADJ!$2:$2,0)),0)</f>
        <v/>
      </c>
      <c r="DO472">
        <f>IFERROR(SUM(BP472,DM472:DN472,CX472:DA472)-DT472,0)</f>
        <v/>
      </c>
      <c r="DP472">
        <f ref="DP472" t="array">SUM(BW472*IFERROR(INDEX(CSDA!D$1:D$500,MATCH(BW$2,CSDA!C$1:C$500,0)),0)%,CX472*IFERROR(INDEX(CSDA!D$1:D$500,MATCH(CX$2,CSDA!C$1:C$500,0)),0)%,DA472*IFERROR(INDEX(CSDA!D$1:D$500,MATCH(DA$2,CSDA!C$1:C$500,0)),0)%,DB472*IFERROR(INDEX(CSDA!D$1:D$500,MATCH(DB$2,CSDA!C$1:C$500,0)),0)%,DF472*IFERROR(INDEX(CSDA!D$1:D$500,MATCH("Phí dịch vụ"&amp;PAYROLL!DF$2,CSDA!A$1:A$500&amp;CSDA!C$1:C$500,0)),0)%,DC472*IFERROR(INDEX(CSDA!D$1:D$500,MATCH("Phí dịch vụ"&amp;PAYROLL!DC$2,CSDA!A$1:A$500&amp;CSDA!C$1:C$500,0)),0)%,DH472*IFERROR(INDEX(CSDA!D$1:D$500,MATCH("Phí dịch vụ"&amp;PAYROLL!DH$2,CSDA!A$1:A$500&amp;CSDA!C$1:C$500,0)),0)%,DJ472*IFERROR(INDEX(CSDA!D$1:D$500,MATCH("Phí dịch vụ"&amp;PAYROLL!DJ$2,CSDA!A$1:A$500&amp;CSDA!C$1:C$500,0)),0)%,BN472*IFERROR(INDEX(CSDA!D$1:D$500,MATCH(BN$2,CSDA!C$1:C$500,0)),0)%)-BN472*7%</f>
        <v/>
      </c>
      <c r="DQ472">
        <f>IFERROR(INDEX(ADJ!$A$1:$BZ$1000,MATCH(PAYROLL!D472,ADJ!A$1:A$500,0),MATCH(PAYROLL!DQ$2,ADJ!$2:$2,0)),0)</f>
        <v/>
      </c>
      <c r="DR472">
        <f>IFERROR(INDEX(ADJ!$A$1:$BZ$1000,MATCH(PAYROLL!D472,ADJ!A$1:A$500,0),MATCH(PAYROLL!DR$2,ADJ!$2:$2,0)),0)</f>
        <v/>
      </c>
      <c r="DS472">
        <f>SUM(DP472:DR472)</f>
        <v/>
      </c>
      <c r="DT472">
        <f>EK472</f>
        <v/>
      </c>
      <c r="DU472">
        <f>SUM(DO472:DR472)</f>
        <v/>
      </c>
      <c r="DV472">
        <f>ROUND(DU472*0.1,0)</f>
        <v/>
      </c>
      <c r="DW472">
        <f>DU472+DV472</f>
        <v/>
      </c>
      <c r="DZ472">
        <f>IFERROR(INDEX(ADJ!$A$1:$BZ$1000,MATCH(PAYROLL!$D472,ADJ!A$1:A$500,0),MATCH(PAYROLL!DZ$2,ADJ!$2:$2,0)),0)</f>
        <v/>
      </c>
      <c r="EA472">
        <f>IFERROR(INDEX(ADJ!$A$1:$BZ$1000,MATCH(PAYROLL!$D472,ADJ!A$1:A$500,0),MATCH(PAYROLL!EA$2,ADJ!$2:$2,0)),0)</f>
        <v/>
      </c>
      <c r="EB472">
        <f>IFERROR(INDEX(ADJ!$A$1:$BZ$1000,MATCH(PAYROLL!$D472,ADJ!A$1:A$500,0),MATCH(PAYROLL!EB$2,ADJ!$2:$2,0)),0)</f>
        <v/>
      </c>
      <c r="EC472">
        <f>IFERROR(INDEX(ADJ!$A$1:$BZ$1000,MATCH(PAYROLL!$D472,ADJ!A$1:A$500,0),MATCH(PAYROLL!EC$2,ADJ!$2:$2,0)),0)</f>
        <v/>
      </c>
      <c r="ED472">
        <f>IFERROR(INDEX(ADJ!$A$1:$BZ$1000,MATCH(PAYROLL!$D472,ADJ!A$1:A$500,0),MATCH(PAYROLL!ED$2,ADJ!$2:$2,0)),0)</f>
        <v/>
      </c>
      <c r="EE472">
        <f>IFERROR(INDEX(ADJ!$A$1:$BZ$1000,MATCH(PAYROLL!$D472,ADJ!A$1:A$500,0),MATCH(PAYROLL!EE$2,ADJ!$2:$2,0)),0)</f>
        <v/>
      </c>
      <c r="EF472">
        <f>IFERROR(INDEX(ADJ!$A$1:$BZ$1000,MATCH(PAYROLL!$D472,ADJ!A$1:A$500,0),MATCH(PAYROLL!EF$2,ADJ!$2:$2,0)),0)</f>
        <v/>
      </c>
      <c r="EG472">
        <f>IFERROR(INDEX(ADJ!$A$1:$BZ$1000,MATCH(PAYROLL!$D472,ADJ!A$1:A$500,0),MATCH(PAYROLL!EG$2,ADJ!$2:$2,0)),0)</f>
        <v/>
      </c>
      <c r="EH472">
        <f>IFERROR(INDEX(ADJ!$A$1:$BZ$1000,MATCH(PAYROLL!$D472,ADJ!A$1:A$500,0),MATCH(PAYROLL!EH$2,ADJ!$2:$2,0)),0)</f>
        <v/>
      </c>
      <c r="EI472">
        <f>IFERROR(INDEX(ADJ!$A$1:$BZ$1000,MATCH(PAYROLL!D472,ADJ!A$1:A$500,0),MATCH(PAYROLL!EI$2,ADJ!$2:$2,0)),0)</f>
        <v/>
      </c>
      <c r="EJ472">
        <f>IFERROR(INDEX(ADJ!$A$1:$BZ$1000,MATCH(PAYROLL!$D472,ADJ!A$1:A$500,0),MATCH(PAYROLL!EJ$2,ADJ!$2:$2,0)),0)</f>
        <v/>
      </c>
      <c r="EK472">
        <f>SUM(DZ472:EJ472)</f>
        <v/>
      </c>
    </row>
    <row r="473">
      <c r="A473" t="n">
        <v>471</v>
      </c>
      <c r="B473" t="inlineStr">
        <is>
          <t>Nguyễn Hồng Quyên</t>
        </is>
      </c>
      <c r="D473" t="inlineStr">
        <is>
          <t>143608-03</t>
        </is>
      </c>
      <c r="S473">
        <f>IFERROR(INDEX(PIS!$A$1:$BZ$1000,MATCH($D473,PIS!C$1:C$500,0),MATCH("Lương CB tháng trước",PIS!$1:$1,0)),0)</f>
        <v/>
      </c>
      <c r="T473">
        <f>IFERROR(INDEX(PIS!$A$1:$BZ$1000,MATCH($D473,PIS!C$1:C$500,0),MATCH("Lương CB hiện tại",PIS!$1:$1,0)),0)</f>
        <v/>
      </c>
      <c r="U473">
        <f>IFERROR(INDEX(PIS!$A$1:$BZ$1000,MATCH($D473,PIS!C$1:C$500,0),MATCH("Lương đóng BHBB",PIS!$1:$1,0)),0)</f>
        <v/>
      </c>
      <c r="V473">
        <f>IFERROR(INDEX(PIS!$A$1:$BZ$1000,MATCH($D473,PIS!C$1:C$500,0),MATCH(V$2,PIS!$2:$2,0)),0)</f>
        <v/>
      </c>
      <c r="W473">
        <f>IFERROR(INDEX(PIS!$A$1:$BZ$1000,MATCH($D473,PIS!C$1:C$500,0),MATCH(W$2,PIS!$2:$2,0)),0)</f>
        <v/>
      </c>
      <c r="X473">
        <f>IFERROR(INDEX(PIS!$A$1:$BZ$1000,MATCH($D473,PIS!C$1:C$500,0),MATCH(X$2,PIS!$2:$2,0)),0)</f>
        <v/>
      </c>
      <c r="Y473">
        <f>IFERROR(INDEX(PIS!$A$1:$BZ$1000,MATCH($D473,PIS!C$1:C$500,0),MATCH(Y$2,PIS!$2:$2,0)),0)</f>
        <v/>
      </c>
      <c r="Z473">
        <f>IFERROR(INDEX(PIS!$A$1:$BZ$1000,MATCH($D473,PIS!C$1:C$500,0),MATCH(Z$2,PIS!$2:$2,0)),0)</f>
        <v/>
      </c>
      <c r="AA473">
        <f>IFERROR(INDEX(PIS!$A$1:$BZ$1000,MATCH($D473,PIS!C$1:C$500,0),MATCH(AA$2,PIS!$2:$2,0)),0)</f>
        <v/>
      </c>
      <c r="AB473">
        <f>IFERROR(INDEX(PIS!$A$1:$BZ$1000,MATCH($D473,PIS!C$1:C$500,0),MATCH(AB$2,PIS!$2:$2,0)),0)</f>
        <v/>
      </c>
      <c r="AC473">
        <f>SUM(V473:AB473)</f>
        <v/>
      </c>
      <c r="AD473">
        <f>IFERROR(INDEX(TIMESHEET!$A$1:$AI$5000,MATCH($D473,TIMESHEET!A$1:A$500,0),MATCH("T100",TIMESHEET!$2:$2,0))-2,0)</f>
        <v/>
      </c>
      <c r="AE473">
        <f>IFERROR(INDEX(TIMESHEET!$A$1:$AI$5000,MATCH($D473,TIMESHEET!A$1:A$500,0),MATCH("T202",TIMESHEET!$2:$2,0)),0)</f>
        <v/>
      </c>
      <c r="AF473">
        <f>IFERROR(INDEX(TIMESHEET!$A$1:$AI$5000,MATCH($D473,TIMESHEET!A$1:A$500,0),MATCH("T302",TIMESHEET!$2:$2,0)),0)</f>
        <v/>
      </c>
      <c r="AG473">
        <f>IFERROR(INDEX(TIMESHEET!$A$1:$AI$5000,MATCH($D473,TIMESHEET!A$1:A$500,0),MATCH("T406",TIMESHEET!$2:$2,0)),0)</f>
        <v/>
      </c>
      <c r="AH473">
        <f>AE473+AG473</f>
        <v/>
      </c>
      <c r="AI473">
        <f>IFERROR(INDEX(TIMESHEET!$A$1:$AI$5000,MATCH($D473,TIMESHEET!A$1:A$500,0),MATCH("T701",TIMESHEET!$2:$2,0)),0)</f>
        <v/>
      </c>
      <c r="AJ473">
        <f>IFERROR(INDEX(TIMESHEET!$A$1:$AI$5000,MATCH($D473,TIMESHEET!B$1:B$500,0),MATCH("T320",TIMESHEET!$2:$2,0)),0)</f>
        <v/>
      </c>
      <c r="AK473">
        <f>IFERROR(IF(LEFT(INDEX(PIS!O$1:O$500,MATCH(D473,PIS!C$1:C$500)),1)="M",T473/AD473*SUM(AE473:AG473),T473*AD473),0)</f>
        <v/>
      </c>
      <c r="AL473">
        <f>IFERROR(INDEX(ADJ!$A$1:$BZ$1000,MATCH(PAYROLL!D473,ADJ!A$1:A$500,0),MATCH(PAYROLL!AL$2,ADJ!$2:$2,0)),0)</f>
        <v/>
      </c>
      <c r="AM473">
        <f>SUM(AK473:AL473)</f>
        <v/>
      </c>
      <c r="AN473">
        <f>IFERROR(ROUND(V473/$AD473*$AH473,0),0)</f>
        <v/>
      </c>
      <c r="AO473">
        <f>IFERROR(ROUND(W473/$AD473*$AH473,0),0)</f>
        <v/>
      </c>
      <c r="AP473">
        <f>IFERROR(ROUND(X473/$AD473*$AE473,0),0)</f>
        <v/>
      </c>
      <c r="AQ473">
        <f>IFERROR(ROUND(Y473/$AD473*$AH473,0),0)</f>
        <v/>
      </c>
      <c r="AR473">
        <f>IFERROR(ROUND(Z473/$AD473*$AH473,0),0)</f>
        <v/>
      </c>
      <c r="AS473">
        <f>IFERROR(ROUND(AA473/$AD473*$AH473,0),0)</f>
        <v/>
      </c>
      <c r="AT473">
        <f>IFERROR(IF((AE473+AF473+AG473)&gt;13,AB473,ROUND(AB473/AD473*AH473,0)),0)</f>
        <v/>
      </c>
      <c r="AU473">
        <f>IFERROR(INDEX(ADJ!$A$1:$BZ$1000,MATCH(PAYROLL!D473,ADJ!A$1:A$500,0),MATCH(PAYROLL!AU$2,ADJ!$2:$2,0)),0)</f>
        <v/>
      </c>
      <c r="AV473">
        <f>ROUND(SUM(AN473:AU473),0)</f>
        <v/>
      </c>
      <c r="AW473">
        <f>IFERROR(INDEX(TIMESHEET!$A$1:$AI$5000,MATCH(PAYROLL!D473,TIMESHEET!A$1:A$500,0),MATCH("T620",TIMESHEET!$2:$2,0)),0)</f>
        <v/>
      </c>
      <c r="AX473">
        <f>IFERROR(INDEX(TIMESHEET!$A$1:$AI$5000,MATCH(PAYROLL!D473,TIMESHEET!A$1:A$500,0),MATCH("T601",TIMESHEET!$2:$2,0)),0)</f>
        <v/>
      </c>
      <c r="AY473">
        <f>IFERROR(INDEX(TIMESHEET!$A$1:$AI$5000,MATCH(PAYROLL!D473,TIMESHEET!A$1:A$500,0),MATCH("T602",TIMESHEET!$2:$2,0)),0)</f>
        <v/>
      </c>
      <c r="AZ473">
        <f>IFERROR(INDEX(TIMESHEET!$A$1:$AI$5000,MATCH(PAYROLL!D473,TIMESHEET!A$1:A$500,0),MATCH("T603",TIMESHEET!$2:$2,0)),0)</f>
        <v/>
      </c>
      <c r="BA473">
        <f>IFERROR(INDEX(TIMESHEET!$A$1:$AI$5000,MATCH(PAYROLL!D473,TIMESHEET!A$1:A$500,0),MATCH("T611",TIMESHEET!$2:$2,0)),0)</f>
        <v/>
      </c>
      <c r="BB473">
        <f>IFERROR(INDEX(TIMESHEET!$A$1:$AI$5000,MATCH(PAYROLL!D473,TIMESHEET!A$1:A$500,0),MATCH("T612",TIMESHEET!$2:$2,0)),0)</f>
        <v/>
      </c>
      <c r="BC473">
        <f>IFERROR(INDEX(TIMESHEET!$A$1:$AI$5000,MATCH(PAYROLL!D473,TIMESHEET!A$1:A$500,0),MATCH("T613",TIMESHEET!$2:$2,0)),0)</f>
        <v/>
      </c>
      <c r="BD473">
        <f>IFERROR(INDEX(TIMESHEET!$A$1:$AI$5000,MATCH(PAYROLL!D473,TIMESHEET!A$1:A$500,0),MATCH("T500",TIMESHEET!$2:$2,0)),0)</f>
        <v/>
      </c>
      <c r="BE473">
        <f>IFERROR(IF(LEFT(INDEX(PIS!O$1:O$500,MATCH(D473,PIS!C$1:C$500)),1)="M",T473/AD473/8*(AW473+AX473*1.5+AY473*2+AZ473*3+BA473*2.1+BB473*2.7+BC473*3.9+BD473*0.3),T473/8*(AW473+AX473*1.5+AY473*2+AZ473*3+BA473*2.1+BB473*2.7+BC473*3.9+BD473*0.3)),0)</f>
        <v/>
      </c>
      <c r="BF473">
        <f>IFERROR(INDEX(ADJ!$A$1:$BZ$1000,MATCH(PAYROLL!$D473,ADJ!A$1:A$500,0),MATCH(PAYROLL!BF$2,ADJ!$2:$2,0)),0)</f>
        <v/>
      </c>
      <c r="BG473">
        <f>IFERROR(INDEX(ADJ!$A$1:$BZ$1000,MATCH(PAYROLL!D473,ADJ!A$1:A$500,0),MATCH(PAYROLL!BG$2,ADJ!$2:$2,0)),0)</f>
        <v/>
      </c>
      <c r="BH473">
        <f>IFERROR(INDEX(ADJ!$A$1:$BZ$1000,MATCH(PAYROLL!D473,ADJ!A$1:A$500,0),MATCH(PAYROLL!BH$2,ADJ!$2:$2,0)),0)</f>
        <v/>
      </c>
      <c r="BI473">
        <f>IFERROR(INDEX(ADJ!$A$1:$BZ$1000,MATCH(PAYROLL!D473,ADJ!A$1:A$500,0),MATCH(PAYROLL!BI$2,ADJ!$2:$2,0)),0)</f>
        <v/>
      </c>
      <c r="BJ473">
        <f>IFERROR(INDEX(ADJ!$A$1:$BZ$1000,MATCH(PAYROLL!D473,ADJ!A$1:A$500,0),MATCH(PAYROLL!BJ$2,ADJ!$2:$2,0)),0)</f>
        <v/>
      </c>
      <c r="BK473">
        <f>SUM(BF473:BJ473)</f>
        <v/>
      </c>
      <c r="BL473">
        <f>IFERROR(INDEX(ADJ!$A$1:$BZ$1000,MATCH(PAYROLL!D473,ADJ!A$1:A$500,0),MATCH(PAYROLL!BL$2,ADJ!$2:$2,0)),0)</f>
        <v/>
      </c>
      <c r="BM473">
        <f>IFERROR(INDEX(ADJ!$A$1:$BZ$1000,MATCH(PAYROLL!D473,ADJ!A$1:A$500,0),MATCH(PAYROLL!BM$2,ADJ!$2:$2,0)),0)</f>
        <v/>
      </c>
      <c r="BN473">
        <f>IFERROR(INDEX(ADJ!$A$1:$BZ$1000,MATCH(PAYROLL!D473,ADJ!A$1:A$500,0),MATCH(PAYROLL!BN$2,ADJ!$2:$2,0)),0)</f>
        <v/>
      </c>
      <c r="BO473">
        <f>IFERROR(INDEX(ADJ!$A$1:$BZ$1000,MATCH(PAYROLL!D473,ADJ!A$1:A$500,0),MATCH(PAYROLL!BO$2,ADJ!$2:$2,0)),0)</f>
        <v/>
      </c>
      <c r="BP473">
        <f>SUM(AM473,AV473,BE473,BK473,BL473:BO473)</f>
        <v/>
      </c>
      <c r="BQ473">
        <f>BO473</f>
        <v/>
      </c>
      <c r="BR473">
        <f>IFERROR(ROUND(IF(LEFT(INDEX(PIS!O$1:O$500,MATCH(D473,PIS!C$1:C$500)),1)="D",T473/8*(BD473*0.3),IF(LEFT(INDEX(PIS!O$1:O$500,MATCH(D473,PIS!C$1:C$500)),1)="H",T473*($BD473*0.3),T473/$AD473/8*($BD473*0.3))),0),0)</f>
        <v/>
      </c>
      <c r="BS473">
        <f>IF(AP473&lt;1,0,MIN(AP473,730000))</f>
        <v/>
      </c>
      <c r="BT473">
        <f>IFERROR(ROUND((BE473-SUM(AW473:BC473)*T473/AD473/8),0)-BR473,0)</f>
        <v/>
      </c>
      <c r="BU473">
        <f>AO473</f>
        <v/>
      </c>
      <c r="BV473">
        <f>SUM(BQ473:BU473)</f>
        <v/>
      </c>
      <c r="BW473">
        <f>BP473-BV473</f>
        <v/>
      </c>
      <c r="BX473">
        <f>IFERROR(IF(RIGHT(INDEX(PIS!O$1:O$500,MATCH(D473,PIS!C$1:C$500)),5)="Gross",MIN(U473+V473,VLOOKUP("R700",TSC!B:C,2,0)*VLOOKUP("R101",TSC!B:C,2,0))*VLOOKUP("R701",TSC!B:C,2,0)%,0),0)</f>
        <v/>
      </c>
      <c r="BY473">
        <f>IFERROR(IF(RIGHT(INDEX(PIS!O$1:O$500,MATCH(D473,PIS!C$1:C$500)),5)="Gross",MIN(U473+V473,VLOOKUP("R700",TSC!B:C,2,0)*VLOOKUP("R101",TSC!B:C,2,0))*VLOOKUP("T704",TSC!B:C,2,0)%,0),0)</f>
        <v/>
      </c>
      <c r="BZ473">
        <f>IFERROR(IF(RIGHT(INDEX(PIS!O$1:O$500,MATCH(D473,PIS!C$1:C$500)),5)="Gross",MIN(U473+V473,VLOOKUP("R700",TSC!B:C,2,0)*VLOOKUP("1",TSC!F:G,2,0))*VLOOKUP("T705",TSC!B:C,2,0)%,0),0)</f>
        <v/>
      </c>
      <c r="CA473">
        <f>IFERROR(INDEX(ADJ!$A$1:$BZ$1000,MATCH(PAYROLL!D473,ADJ!A$1:A$500,0),MATCH(PAYROLL!CA$2,ADJ!$2:$2,0)),0)</f>
        <v/>
      </c>
      <c r="CB473">
        <f>IFERROR(INDEX(ADJ!$A$1:$BZ$1000,MATCH(PAYROLL!D473,ADJ!A$1:A$500,0),MATCH(PAYROLL!CB$2,ADJ!$2:$2,0)),0)</f>
        <v/>
      </c>
      <c r="CC473">
        <f>SUM(BX473:CB473)</f>
        <v/>
      </c>
      <c r="CD473">
        <f>IFERROR(INDEX(PIS!$A$1:$BZ$1000,MATCH(PAYROLL!D473,PIS!C$1:C$500,0),MATCH(PAYROLL!CD$1,PIS!$1:$1,0)),0)</f>
        <v/>
      </c>
      <c r="CE473">
        <f>IFERROR(IF(OR(INDEX(PIS!P$1:P$500,MATCH(D473,PIS!C$1:C$500,0))="LT2",INDEX(PIS!P$1:P$500,MATCH(D473,PIS!C$1:C$500,0))="P10"),0,SUM(CC473,CD473*VLOOKUP("R601",TSC!B:C,2,0),VLOOKUP("R602",TSC!B:C,2,0))),0)</f>
        <v/>
      </c>
      <c r="CF473">
        <f>MAX(BW473-CE473,0)</f>
        <v/>
      </c>
      <c r="CG473">
        <f>IFERROR(IF(OR(RIGHT(INDEX(PIS!P$1:P$500,MATCH(D473,PIS!C$1:C$500)),5)="P10",RIGHT(INDEX(PIS!P$1:P$500,MATCH(D473,PIS!C$1:C$500)),5)="CK"),0,IF(CF473&lt;=5000000,CF473*5%,IF(CF473&lt;=10000000,CF473*10%-250000,IF(CF473&lt;=18000000,CF473*15%-750000,IF(CF473&lt;=32000000,CF473*20%-1650000,IF(CF473&lt;=52000000,CF473*25%-3250000,IF(CF473&lt;=80000000,BH473*30%-5850000,CF473*35%-9850000))))))),0)</f>
        <v/>
      </c>
      <c r="CH473">
        <f>IFERROR(IF(OR(INDEX(PIS!P$1:P$500,MATCH(D473,PIS!C$1:C$500))="LT",INDEX(PIS!P$1:P$500,MATCH(D473,PIS!C$1:C$500))="CK"),0,IF(CF473&lt;2000000,0,CF473*10%)),0)</f>
        <v/>
      </c>
      <c r="CI473">
        <f>IFERROR(INDEX(ADJ!$A$1:$BZ$1000,MATCH(PAYROLL!D473,ADJ!A$1:A$500,0),MATCH(PAYROLL!CI$2,ADJ!$2:$2,0)),0)</f>
        <v/>
      </c>
      <c r="CJ473">
        <f>IFERROR(INDEX(ADJ!$A$1:$BZ$1000,MATCH(PAYROLL!D473,ADJ!A$1:A$500,0),MATCH(PAYROLL!CJ$2,ADJ!$2:$2,0)),0)</f>
        <v/>
      </c>
      <c r="CK473">
        <f>IFERROR(INDEX(ADJ!$A$1:$BZ$1000,MATCH(PAYROLL!D473,ADJ!A$1:A$500,0),MATCH(PAYROLL!CK$2,ADJ!$2:$2,0)),0)</f>
        <v/>
      </c>
      <c r="CL473">
        <f>SUM(CG473:CK473)</f>
        <v/>
      </c>
      <c r="CM473">
        <f>ROUND(SUM(CH473:CK473),0)</f>
        <v/>
      </c>
      <c r="CN473">
        <f>IFERROR(INDEX(CSDA!D$1:D$500,MATCH($CN$2,CSDA!C$1:C$500,0))*INDEX(PIS!V$1:V$500,MATCH(D473,PIS!C$1:C$500))+INDEX(ADJ!$A$1:$BZ$1000,MATCH(PAYROLL!D473,ADJ!A$1:A$500,0),MATCH(PAYROLL!CN$2,ADJ!$2:$2,0)),0)</f>
        <v/>
      </c>
      <c r="CO473">
        <f>IFERROR(INDEX(ADJ!$A$1:$BZ$1000,MATCH(PAYROLL!D473,ADJ!A$1:A$500,0),MATCH(PAYROLL!CO$2,ADJ!$2:$2,0)),0)</f>
        <v/>
      </c>
      <c r="CP473">
        <f>IFERROR(INDEX(ADJ!$A$1:$BZ$1000,MATCH(PAYROLL!D473,ADJ!A$1:A$500,0),MATCH(PAYROLL!CP$2,ADJ!$2:$2,0)),0)</f>
        <v/>
      </c>
      <c r="CQ473">
        <f>BP473-CL473-CI473-CM473-CN473-CO473-CP473-CC473</f>
        <v/>
      </c>
      <c r="CR473">
        <f>IFERROR(IF(RIGHT(INDEX(PIS!O$1:O$500,MATCH(D473,PIS!C$1:C$500,0)),5)="Gross",MIN(U473+V473,VLOOKUP("R700",TSC!B:C,2,0)*VLOOKUP("R101",TSC!B:C,2,0))*(VLOOKUP("T711",TSC!B:C,2,0)+VLOOKUP("T712",TSC!B:C,2,0))%,MIN(T473+V473,VLOOKUP("R700",TSC!B:C,2,0)*VLOOKUP("R101",TSC!B:C,2,0))*(VLOOKUP("T711",TSC!B:C,2,0)+VLOOKUP("T712",TSC!B:C,2,0)+VLOOKUP("R701",TSC!B:C,2,0))%),0)</f>
        <v/>
      </c>
      <c r="CS473">
        <f>IFERROR(IF(RIGHT(INDEX(PIS!O$1:O$500,MATCH(D473,PIS!C$1:C$500,0)),5)="Gross",MIN(U473+V473,VLOOKUP("R700",TSC!B:C,2,0)*VLOOKUP("R101",TSC!B:C,2,0))*(VLOOKUP("T714",TSC!B:C,2,0))%,MIN(T473+V473,VLOOKUP("R700",TSC!B:C,2,0)*VLOOKUP("R101",TSC!B:C,2,0))*(VLOOKUP("T704",TSC!B:C,2,0)+VLOOKUP("T714",TSC!B:C,2,0))%),0)</f>
        <v/>
      </c>
      <c r="CT473">
        <f>IFERROR(IF(RIGHT(INDEX(PIS!O$1:O$500,MATCH(D473,PIS!C$1:C$500,0)),5)="Gross",MIN(U473+V473,VLOOKUP("R700",TSC!B:C,2,0)*VLOOKUP("R101",TSC!B:C,2,0))*VLOOKUP("T705",TSC!B:C,2,0)%,MIN(T473+V473,VLOOKUP("R700",TSC!B:C,2,0)*VLOOKUP("R101",TSC!B:C,2,0))*VLOOKUP("T705",TSC!B:C,2,0)%),0)</f>
        <v/>
      </c>
      <c r="CU473">
        <f>IFERROR(IF(RIGHT(INDEX(PIS!O$1:O$500,MATCH(D473,PIS!C$1:C$500,0)),5)="Gross",MIN(U473+V473,VLOOKUP("R700",TSC!B:C,2,0)*VLOOKUP("R101",TSC!B:C,2,0))*(VLOOKUP("T713",TSC!B:C,2,0))%,MIN(T473+V473,VLOOKUP("R700",TSC!B:C,2,0)*VLOOKUP("R101",TSC!B:C,2,0))*(VLOOKUP("T713",TSC!B:C,2,0))%),0)</f>
        <v/>
      </c>
      <c r="CV473">
        <f>IFERROR(INDEX(ADJ!$A$1:$BZ$1000,MATCH(PAYROLL!D473,ADJ!A$1:A$500,0),MATCH(PAYROLL!CV$2,ADJ!$2:$2,0)),0)</f>
        <v/>
      </c>
      <c r="CW473">
        <f>IFERROR(INDEX(ADJ!$A$1:$BZ$1000,MATCH(PAYROLL!D473,ADJ!A$1:A$500,0),MATCH(PAYROLL!CW$2,ADJ!$2:$2,0)),0)</f>
        <v/>
      </c>
      <c r="CX473">
        <f>SUM(CR473:CW473)</f>
        <v/>
      </c>
      <c r="CY473">
        <f>ROUND(IF(CR473&gt;0,T473+V473*VLOOKUP("R202",TSC!$B$1:$C$500,2,0),0),0)</f>
        <v/>
      </c>
      <c r="CZ473">
        <f>IFERROR(INDEX(CSDA!D$1:D$500,MATCH($CZ$2,CSDA!C$1:C$500,0)),0)</f>
        <v/>
      </c>
      <c r="DA473">
        <f>ROUND(T473*0.7%,0)</f>
        <v/>
      </c>
      <c r="DB473">
        <f>ROUND(T473/12,0)</f>
        <v/>
      </c>
      <c r="DC473">
        <f ref="DC473" t="array">IFERROR(INDEX(CSDA!D$1:D$500,MATCH("Trích giữ"&amp;PAYROLL!DC$2,CSDA!A$1:A$500&amp;CSDA!C$1:C$500,0)),0)</f>
        <v/>
      </c>
      <c r="DD473">
        <f ref="DD473" t="array">IFERROR(INDEX(CSDA!D$1:D$500,MATCH("Trích giữ"&amp;PAYROLL!DD$2,CSDA!A$1:A$500&amp;CSDA!C$1:C$500,0)),0)</f>
        <v/>
      </c>
      <c r="DE473">
        <f ref="DE473" t="array">IFERROR(INDEX(CSDA!D$1:D$500,MATCH("Trích giữ"&amp;PAYROLL!DE$2,CSDA!A$1:A$500&amp;CSDA!C$1:C$500,0)),0)</f>
        <v/>
      </c>
      <c r="DF473">
        <f>IFERROR(INDEX(CSDA!D$1:D$500,MATCH(PAYROLL!DF$2,CSDA!C$1:C$500,0)),0)</f>
        <v/>
      </c>
      <c r="DG473">
        <f ref="DG473" t="array">IFERROR(INDEX(CSDA!D$1:D$500,MATCH("Trích giữ"&amp;PAYROLL!DG$2,CSDA!A$1:A$500&amp;CSDA!C$1:C$500,0)),0)</f>
        <v/>
      </c>
      <c r="DH473">
        <f>ROUND(T473/26,0)</f>
        <v/>
      </c>
      <c r="DI473">
        <f ref="DI473" t="array">IFERROR(INDEX(CSDA!D$1:D$500,MATCH("Trích giữ"&amp;PAYROLL!DI$2,CSDA!A$1:A$500&amp;CSDA!C$1:C$500,0)),0)</f>
        <v/>
      </c>
      <c r="DJ473">
        <f>IF(U473=0,T473*21.5%-BL473,0)</f>
        <v/>
      </c>
      <c r="DK473">
        <f ref="DK473" t="array">IFERROR(INDEX(CSDA!D$1:D$500,MATCH("Trích giữ"&amp;PAYROLL!DK$2,CSDA!A$1:A$500&amp;CSDA!C$1:C$500,0)),0)</f>
        <v/>
      </c>
      <c r="DL473">
        <f>IFERROR(INDEX(CSDA!D$1:D$500,MATCH(PAYROLL!DL$2,CSDA!C$1:C$500,0))/12,0)</f>
        <v/>
      </c>
      <c r="DM473">
        <f>SUM(DB473:DL473)</f>
        <v/>
      </c>
      <c r="DN473">
        <f>IFERROR(INDEX(ADJ!$A$1:$BZ$1000,MATCH(PAYROLL!D473,ADJ!A$1:A$500,0),MATCH(PAYROLL!DN$2,ADJ!$2:$2,0)),0)</f>
        <v/>
      </c>
      <c r="DO473">
        <f>IFERROR(SUM(BP473,DM473:DN473,CX473:DA473)-DT473,0)</f>
        <v/>
      </c>
      <c r="DP473">
        <f ref="DP473" t="array">SUM(BW473*IFERROR(INDEX(CSDA!D$1:D$500,MATCH(BW$2,CSDA!C$1:C$500,0)),0)%,CX473*IFERROR(INDEX(CSDA!D$1:D$500,MATCH(CX$2,CSDA!C$1:C$500,0)),0)%,DA473*IFERROR(INDEX(CSDA!D$1:D$500,MATCH(DA$2,CSDA!C$1:C$500,0)),0)%,DB473*IFERROR(INDEX(CSDA!D$1:D$500,MATCH(DB$2,CSDA!C$1:C$500,0)),0)%,DF473*IFERROR(INDEX(CSDA!D$1:D$500,MATCH("Phí dịch vụ"&amp;PAYROLL!DF$2,CSDA!A$1:A$500&amp;CSDA!C$1:C$500,0)),0)%,DC473*IFERROR(INDEX(CSDA!D$1:D$500,MATCH("Phí dịch vụ"&amp;PAYROLL!DC$2,CSDA!A$1:A$500&amp;CSDA!C$1:C$500,0)),0)%,DH473*IFERROR(INDEX(CSDA!D$1:D$500,MATCH("Phí dịch vụ"&amp;PAYROLL!DH$2,CSDA!A$1:A$500&amp;CSDA!C$1:C$500,0)),0)%,DJ473*IFERROR(INDEX(CSDA!D$1:D$500,MATCH("Phí dịch vụ"&amp;PAYROLL!DJ$2,CSDA!A$1:A$500&amp;CSDA!C$1:C$500,0)),0)%,BN473*IFERROR(INDEX(CSDA!D$1:D$500,MATCH(BN$2,CSDA!C$1:C$500,0)),0)%)-BN473*7%</f>
        <v/>
      </c>
      <c r="DQ473">
        <f>IFERROR(INDEX(ADJ!$A$1:$BZ$1000,MATCH(PAYROLL!D473,ADJ!A$1:A$500,0),MATCH(PAYROLL!DQ$2,ADJ!$2:$2,0)),0)</f>
        <v/>
      </c>
      <c r="DR473">
        <f>IFERROR(INDEX(ADJ!$A$1:$BZ$1000,MATCH(PAYROLL!D473,ADJ!A$1:A$500,0),MATCH(PAYROLL!DR$2,ADJ!$2:$2,0)),0)</f>
        <v/>
      </c>
      <c r="DS473">
        <f>SUM(DP473:DR473)</f>
        <v/>
      </c>
      <c r="DT473">
        <f>EK473</f>
        <v/>
      </c>
      <c r="DU473">
        <f>SUM(DO473:DR473)</f>
        <v/>
      </c>
      <c r="DV473">
        <f>ROUND(DU473*0.1,0)</f>
        <v/>
      </c>
      <c r="DW473">
        <f>DU473+DV473</f>
        <v/>
      </c>
      <c r="DZ473">
        <f>IFERROR(INDEX(ADJ!$A$1:$BZ$1000,MATCH(PAYROLL!$D473,ADJ!A$1:A$500,0),MATCH(PAYROLL!DZ$2,ADJ!$2:$2,0)),0)</f>
        <v/>
      </c>
      <c r="EA473">
        <f>IFERROR(INDEX(ADJ!$A$1:$BZ$1000,MATCH(PAYROLL!$D473,ADJ!A$1:A$500,0),MATCH(PAYROLL!EA$2,ADJ!$2:$2,0)),0)</f>
        <v/>
      </c>
      <c r="EB473">
        <f>IFERROR(INDEX(ADJ!$A$1:$BZ$1000,MATCH(PAYROLL!$D473,ADJ!A$1:A$500,0),MATCH(PAYROLL!EB$2,ADJ!$2:$2,0)),0)</f>
        <v/>
      </c>
      <c r="EC473">
        <f>IFERROR(INDEX(ADJ!$A$1:$BZ$1000,MATCH(PAYROLL!$D473,ADJ!A$1:A$500,0),MATCH(PAYROLL!EC$2,ADJ!$2:$2,0)),0)</f>
        <v/>
      </c>
      <c r="ED473">
        <f>IFERROR(INDEX(ADJ!$A$1:$BZ$1000,MATCH(PAYROLL!$D473,ADJ!A$1:A$500,0),MATCH(PAYROLL!ED$2,ADJ!$2:$2,0)),0)</f>
        <v/>
      </c>
      <c r="EE473">
        <f>IFERROR(INDEX(ADJ!$A$1:$BZ$1000,MATCH(PAYROLL!$D473,ADJ!A$1:A$500,0),MATCH(PAYROLL!EE$2,ADJ!$2:$2,0)),0)</f>
        <v/>
      </c>
      <c r="EF473">
        <f>IFERROR(INDEX(ADJ!$A$1:$BZ$1000,MATCH(PAYROLL!$D473,ADJ!A$1:A$500,0),MATCH(PAYROLL!EF$2,ADJ!$2:$2,0)),0)</f>
        <v/>
      </c>
      <c r="EG473">
        <f>IFERROR(INDEX(ADJ!$A$1:$BZ$1000,MATCH(PAYROLL!$D473,ADJ!A$1:A$500,0),MATCH(PAYROLL!EG$2,ADJ!$2:$2,0)),0)</f>
        <v/>
      </c>
      <c r="EH473">
        <f>IFERROR(INDEX(ADJ!$A$1:$BZ$1000,MATCH(PAYROLL!$D473,ADJ!A$1:A$500,0),MATCH(PAYROLL!EH$2,ADJ!$2:$2,0)),0)</f>
        <v/>
      </c>
      <c r="EI473">
        <f>IFERROR(INDEX(ADJ!$A$1:$BZ$1000,MATCH(PAYROLL!D473,ADJ!A$1:A$500,0),MATCH(PAYROLL!EI$2,ADJ!$2:$2,0)),0)</f>
        <v/>
      </c>
      <c r="EJ473">
        <f>IFERROR(INDEX(ADJ!$A$1:$BZ$1000,MATCH(PAYROLL!$D473,ADJ!A$1:A$500,0),MATCH(PAYROLL!EJ$2,ADJ!$2:$2,0)),0)</f>
        <v/>
      </c>
      <c r="EK473">
        <f>SUM(DZ473:EJ473)</f>
        <v/>
      </c>
    </row>
    <row r="474">
      <c r="A474" t="n">
        <v>472</v>
      </c>
      <c r="B474" t="inlineStr">
        <is>
          <t>Nguyễn Đức Trọng</t>
        </is>
      </c>
      <c r="D474" t="inlineStr">
        <is>
          <t>154230-02</t>
        </is>
      </c>
      <c r="S474">
        <f>IFERROR(INDEX(PIS!$A$1:$BZ$1000,MATCH($D474,PIS!C$1:C$500,0),MATCH("Lương CB tháng trước",PIS!$1:$1,0)),0)</f>
        <v/>
      </c>
      <c r="T474">
        <f>IFERROR(INDEX(PIS!$A$1:$BZ$1000,MATCH($D474,PIS!C$1:C$500,0),MATCH("Lương CB hiện tại",PIS!$1:$1,0)),0)</f>
        <v/>
      </c>
      <c r="U474">
        <f>IFERROR(INDEX(PIS!$A$1:$BZ$1000,MATCH($D474,PIS!C$1:C$500,0),MATCH("Lương đóng BHBB",PIS!$1:$1,0)),0)</f>
        <v/>
      </c>
      <c r="V474">
        <f>IFERROR(INDEX(PIS!$A$1:$BZ$1000,MATCH($D474,PIS!C$1:C$500,0),MATCH(V$2,PIS!$2:$2,0)),0)</f>
        <v/>
      </c>
      <c r="W474">
        <f>IFERROR(INDEX(PIS!$A$1:$BZ$1000,MATCH($D474,PIS!C$1:C$500,0),MATCH(W$2,PIS!$2:$2,0)),0)</f>
        <v/>
      </c>
      <c r="X474">
        <f>IFERROR(INDEX(PIS!$A$1:$BZ$1000,MATCH($D474,PIS!C$1:C$500,0),MATCH(X$2,PIS!$2:$2,0)),0)</f>
        <v/>
      </c>
      <c r="Y474">
        <f>IFERROR(INDEX(PIS!$A$1:$BZ$1000,MATCH($D474,PIS!C$1:C$500,0),MATCH(Y$2,PIS!$2:$2,0)),0)</f>
        <v/>
      </c>
      <c r="Z474">
        <f>IFERROR(INDEX(PIS!$A$1:$BZ$1000,MATCH($D474,PIS!C$1:C$500,0),MATCH(Z$2,PIS!$2:$2,0)),0)</f>
        <v/>
      </c>
      <c r="AA474">
        <f>IFERROR(INDEX(PIS!$A$1:$BZ$1000,MATCH($D474,PIS!C$1:C$500,0),MATCH(AA$2,PIS!$2:$2,0)),0)</f>
        <v/>
      </c>
      <c r="AB474">
        <f>IFERROR(INDEX(PIS!$A$1:$BZ$1000,MATCH($D474,PIS!C$1:C$500,0),MATCH(AB$2,PIS!$2:$2,0)),0)</f>
        <v/>
      </c>
      <c r="AC474">
        <f>SUM(V474:AB474)</f>
        <v/>
      </c>
      <c r="AD474">
        <f>IFERROR(INDEX(TIMESHEET!$A$1:$AI$5000,MATCH($D474,TIMESHEET!A$1:A$500,0),MATCH("T100",TIMESHEET!$2:$2,0))-2,0)</f>
        <v/>
      </c>
      <c r="AE474">
        <f>IFERROR(INDEX(TIMESHEET!$A$1:$AI$5000,MATCH($D474,TIMESHEET!A$1:A$500,0),MATCH("T202",TIMESHEET!$2:$2,0)),0)</f>
        <v/>
      </c>
      <c r="AF474">
        <f>IFERROR(INDEX(TIMESHEET!$A$1:$AI$5000,MATCH($D474,TIMESHEET!A$1:A$500,0),MATCH("T302",TIMESHEET!$2:$2,0)),0)</f>
        <v/>
      </c>
      <c r="AG474">
        <f>IFERROR(INDEX(TIMESHEET!$A$1:$AI$5000,MATCH($D474,TIMESHEET!A$1:A$500,0),MATCH("T406",TIMESHEET!$2:$2,0)),0)</f>
        <v/>
      </c>
      <c r="AH474">
        <f>AE474+AG474</f>
        <v/>
      </c>
      <c r="AI474">
        <f>IFERROR(INDEX(TIMESHEET!$A$1:$AI$5000,MATCH($D474,TIMESHEET!A$1:A$500,0),MATCH("T701",TIMESHEET!$2:$2,0)),0)</f>
        <v/>
      </c>
      <c r="AJ474">
        <f>IFERROR(INDEX(TIMESHEET!$A$1:$AI$5000,MATCH($D474,TIMESHEET!B$1:B$500,0),MATCH("T320",TIMESHEET!$2:$2,0)),0)</f>
        <v/>
      </c>
      <c r="AK474">
        <f>IFERROR(IF(LEFT(INDEX(PIS!O$1:O$500,MATCH(D474,PIS!C$1:C$500)),1)="M",T474/AD474*SUM(AE474:AG474),T474*AD474),0)</f>
        <v/>
      </c>
      <c r="AL474">
        <f>IFERROR(INDEX(ADJ!$A$1:$BZ$1000,MATCH(PAYROLL!D474,ADJ!A$1:A$500,0),MATCH(PAYROLL!AL$2,ADJ!$2:$2,0)),0)</f>
        <v/>
      </c>
      <c r="AM474">
        <f>SUM(AK474:AL474)</f>
        <v/>
      </c>
      <c r="AN474">
        <f>IFERROR(ROUND(V474/$AD474*$AH474,0),0)</f>
        <v/>
      </c>
      <c r="AO474">
        <f>IFERROR(ROUND(W474/$AD474*$AH474,0),0)</f>
        <v/>
      </c>
      <c r="AP474">
        <f>IFERROR(ROUND(X474/$AD474*$AE474,0),0)</f>
        <v/>
      </c>
      <c r="AQ474">
        <f>IFERROR(ROUND(Y474/$AD474*$AH474,0),0)</f>
        <v/>
      </c>
      <c r="AR474">
        <f>IFERROR(ROUND(Z474/$AD474*$AH474,0),0)</f>
        <v/>
      </c>
      <c r="AS474">
        <f>IFERROR(ROUND(AA474/$AD474*$AH474,0),0)</f>
        <v/>
      </c>
      <c r="AT474">
        <f>IFERROR(IF((AE474+AF474+AG474)&gt;13,AB474,ROUND(AB474/AD474*AH474,0)),0)</f>
        <v/>
      </c>
      <c r="AU474">
        <f>IFERROR(INDEX(ADJ!$A$1:$BZ$1000,MATCH(PAYROLL!D474,ADJ!A$1:A$500,0),MATCH(PAYROLL!AU$2,ADJ!$2:$2,0)),0)</f>
        <v/>
      </c>
      <c r="AV474">
        <f>ROUND(SUM(AN474:AU474),0)</f>
        <v/>
      </c>
      <c r="AW474">
        <f>IFERROR(INDEX(TIMESHEET!$A$1:$AI$5000,MATCH(PAYROLL!D474,TIMESHEET!A$1:A$500,0),MATCH("T620",TIMESHEET!$2:$2,0)),0)</f>
        <v/>
      </c>
      <c r="AX474">
        <f>IFERROR(INDEX(TIMESHEET!$A$1:$AI$5000,MATCH(PAYROLL!D474,TIMESHEET!A$1:A$500,0),MATCH("T601",TIMESHEET!$2:$2,0)),0)</f>
        <v/>
      </c>
      <c r="AY474">
        <f>IFERROR(INDEX(TIMESHEET!$A$1:$AI$5000,MATCH(PAYROLL!D474,TIMESHEET!A$1:A$500,0),MATCH("T602",TIMESHEET!$2:$2,0)),0)</f>
        <v/>
      </c>
      <c r="AZ474">
        <f>IFERROR(INDEX(TIMESHEET!$A$1:$AI$5000,MATCH(PAYROLL!D474,TIMESHEET!A$1:A$500,0),MATCH("T603",TIMESHEET!$2:$2,0)),0)</f>
        <v/>
      </c>
      <c r="BA474">
        <f>IFERROR(INDEX(TIMESHEET!$A$1:$AI$5000,MATCH(PAYROLL!D474,TIMESHEET!A$1:A$500,0),MATCH("T611",TIMESHEET!$2:$2,0)),0)</f>
        <v/>
      </c>
      <c r="BB474">
        <f>IFERROR(INDEX(TIMESHEET!$A$1:$AI$5000,MATCH(PAYROLL!D474,TIMESHEET!A$1:A$500,0),MATCH("T612",TIMESHEET!$2:$2,0)),0)</f>
        <v/>
      </c>
      <c r="BC474">
        <f>IFERROR(INDEX(TIMESHEET!$A$1:$AI$5000,MATCH(PAYROLL!D474,TIMESHEET!A$1:A$500,0),MATCH("T613",TIMESHEET!$2:$2,0)),0)</f>
        <v/>
      </c>
      <c r="BD474">
        <f>IFERROR(INDEX(TIMESHEET!$A$1:$AI$5000,MATCH(PAYROLL!D474,TIMESHEET!A$1:A$500,0),MATCH("T500",TIMESHEET!$2:$2,0)),0)</f>
        <v/>
      </c>
      <c r="BE474">
        <f>IFERROR(IF(LEFT(INDEX(PIS!O$1:O$500,MATCH(D474,PIS!C$1:C$500)),1)="M",T474/AD474/8*(AW474+AX474*1.5+AY474*2+AZ474*3+BA474*2.1+BB474*2.7+BC474*3.9+BD474*0.3),T474/8*(AW474+AX474*1.5+AY474*2+AZ474*3+BA474*2.1+BB474*2.7+BC474*3.9+BD474*0.3)),0)</f>
        <v/>
      </c>
      <c r="BF474">
        <f>IFERROR(INDEX(ADJ!$A$1:$BZ$1000,MATCH(PAYROLL!$D474,ADJ!A$1:A$500,0),MATCH(PAYROLL!BF$2,ADJ!$2:$2,0)),0)</f>
        <v/>
      </c>
      <c r="BG474">
        <f>IFERROR(INDEX(ADJ!$A$1:$BZ$1000,MATCH(PAYROLL!D474,ADJ!A$1:A$500,0),MATCH(PAYROLL!BG$2,ADJ!$2:$2,0)),0)</f>
        <v/>
      </c>
      <c r="BH474">
        <f>IFERROR(INDEX(ADJ!$A$1:$BZ$1000,MATCH(PAYROLL!D474,ADJ!A$1:A$500,0),MATCH(PAYROLL!BH$2,ADJ!$2:$2,0)),0)</f>
        <v/>
      </c>
      <c r="BI474">
        <f>IFERROR(INDEX(ADJ!$A$1:$BZ$1000,MATCH(PAYROLL!D474,ADJ!A$1:A$500,0),MATCH(PAYROLL!BI$2,ADJ!$2:$2,0)),0)</f>
        <v/>
      </c>
      <c r="BJ474">
        <f>IFERROR(INDEX(ADJ!$A$1:$BZ$1000,MATCH(PAYROLL!D474,ADJ!A$1:A$500,0),MATCH(PAYROLL!BJ$2,ADJ!$2:$2,0)),0)</f>
        <v/>
      </c>
      <c r="BK474">
        <f>SUM(BF474:BJ474)</f>
        <v/>
      </c>
      <c r="BL474">
        <f>IFERROR(INDEX(ADJ!$A$1:$BZ$1000,MATCH(PAYROLL!D474,ADJ!A$1:A$500,0),MATCH(PAYROLL!BL$2,ADJ!$2:$2,0)),0)</f>
        <v/>
      </c>
      <c r="BM474">
        <f>IFERROR(INDEX(ADJ!$A$1:$BZ$1000,MATCH(PAYROLL!D474,ADJ!A$1:A$500,0),MATCH(PAYROLL!BM$2,ADJ!$2:$2,0)),0)</f>
        <v/>
      </c>
      <c r="BN474">
        <f>IFERROR(INDEX(ADJ!$A$1:$BZ$1000,MATCH(PAYROLL!D474,ADJ!A$1:A$500,0),MATCH(PAYROLL!BN$2,ADJ!$2:$2,0)),0)</f>
        <v/>
      </c>
      <c r="BO474">
        <f>IFERROR(INDEX(ADJ!$A$1:$BZ$1000,MATCH(PAYROLL!D474,ADJ!A$1:A$500,0),MATCH(PAYROLL!BO$2,ADJ!$2:$2,0)),0)</f>
        <v/>
      </c>
      <c r="BP474">
        <f>SUM(AM474,AV474,BE474,BK474,BL474:BO474)</f>
        <v/>
      </c>
      <c r="BQ474">
        <f>BO474</f>
        <v/>
      </c>
      <c r="BR474">
        <f>IFERROR(ROUND(IF(LEFT(INDEX(PIS!O$1:O$500,MATCH(D474,PIS!C$1:C$500)),1)="D",T474/8*(BD474*0.3),IF(LEFT(INDEX(PIS!O$1:O$500,MATCH(D474,PIS!C$1:C$500)),1)="H",T474*($BD474*0.3),T474/$AD474/8*($BD474*0.3))),0),0)</f>
        <v/>
      </c>
      <c r="BS474">
        <f>IF(AP474&lt;1,0,MIN(AP474,730000))</f>
        <v/>
      </c>
      <c r="BT474">
        <f>IFERROR(ROUND((BE474-SUM(AW474:BC474)*T474/AD474/8),0)-BR474,0)</f>
        <v/>
      </c>
      <c r="BU474">
        <f>AO474</f>
        <v/>
      </c>
      <c r="BV474">
        <f>SUM(BQ474:BU474)</f>
        <v/>
      </c>
      <c r="BW474">
        <f>BP474-BV474</f>
        <v/>
      </c>
      <c r="BX474">
        <f>IFERROR(IF(RIGHT(INDEX(PIS!O$1:O$500,MATCH(D474,PIS!C$1:C$500)),5)="Gross",MIN(U474+V474,VLOOKUP("R700",TSC!B:C,2,0)*VLOOKUP("R101",TSC!B:C,2,0))*VLOOKUP("R701",TSC!B:C,2,0)%,0),0)</f>
        <v/>
      </c>
      <c r="BY474">
        <f>IFERROR(IF(RIGHT(INDEX(PIS!O$1:O$500,MATCH(D474,PIS!C$1:C$500)),5)="Gross",MIN(U474+V474,VLOOKUP("R700",TSC!B:C,2,0)*VLOOKUP("R101",TSC!B:C,2,0))*VLOOKUP("T704",TSC!B:C,2,0)%,0),0)</f>
        <v/>
      </c>
      <c r="BZ474">
        <f>IFERROR(IF(RIGHT(INDEX(PIS!O$1:O$500,MATCH(D474,PIS!C$1:C$500)),5)="Gross",MIN(U474+V474,VLOOKUP("R700",TSC!B:C,2,0)*VLOOKUP("1",TSC!F:G,2,0))*VLOOKUP("T705",TSC!B:C,2,0)%,0),0)</f>
        <v/>
      </c>
      <c r="CA474">
        <f>IFERROR(INDEX(ADJ!$A$1:$BZ$1000,MATCH(PAYROLL!D474,ADJ!A$1:A$500,0),MATCH(PAYROLL!CA$2,ADJ!$2:$2,0)),0)</f>
        <v/>
      </c>
      <c r="CB474">
        <f>IFERROR(INDEX(ADJ!$A$1:$BZ$1000,MATCH(PAYROLL!D474,ADJ!A$1:A$500,0),MATCH(PAYROLL!CB$2,ADJ!$2:$2,0)),0)</f>
        <v/>
      </c>
      <c r="CC474">
        <f>SUM(BX474:CB474)</f>
        <v/>
      </c>
      <c r="CD474">
        <f>IFERROR(INDEX(PIS!$A$1:$BZ$1000,MATCH(PAYROLL!D474,PIS!C$1:C$500,0),MATCH(PAYROLL!CD$1,PIS!$1:$1,0)),0)</f>
        <v/>
      </c>
      <c r="CE474">
        <f>IFERROR(IF(OR(INDEX(PIS!P$1:P$500,MATCH(D474,PIS!C$1:C$500,0))="LT2",INDEX(PIS!P$1:P$500,MATCH(D474,PIS!C$1:C$500,0))="P10"),0,SUM(CC474,CD474*VLOOKUP("R601",TSC!B:C,2,0),VLOOKUP("R602",TSC!B:C,2,0))),0)</f>
        <v/>
      </c>
      <c r="CF474">
        <f>MAX(BW474-CE474,0)</f>
        <v/>
      </c>
      <c r="CG474">
        <f>IFERROR(IF(OR(RIGHT(INDEX(PIS!P$1:P$500,MATCH(D474,PIS!C$1:C$500)),5)="P10",RIGHT(INDEX(PIS!P$1:P$500,MATCH(D474,PIS!C$1:C$500)),5)="CK"),0,IF(CF474&lt;=5000000,CF474*5%,IF(CF474&lt;=10000000,CF474*10%-250000,IF(CF474&lt;=18000000,CF474*15%-750000,IF(CF474&lt;=32000000,CF474*20%-1650000,IF(CF474&lt;=52000000,CF474*25%-3250000,IF(CF474&lt;=80000000,BH474*30%-5850000,CF474*35%-9850000))))))),0)</f>
        <v/>
      </c>
      <c r="CH474">
        <f>IFERROR(IF(OR(INDEX(PIS!P$1:P$500,MATCH(D474,PIS!C$1:C$500))="LT",INDEX(PIS!P$1:P$500,MATCH(D474,PIS!C$1:C$500))="CK"),0,IF(CF474&lt;2000000,0,CF474*10%)),0)</f>
        <v/>
      </c>
      <c r="CI474">
        <f>IFERROR(INDEX(ADJ!$A$1:$BZ$1000,MATCH(PAYROLL!D474,ADJ!A$1:A$500,0),MATCH(PAYROLL!CI$2,ADJ!$2:$2,0)),0)</f>
        <v/>
      </c>
      <c r="CJ474">
        <f>IFERROR(INDEX(ADJ!$A$1:$BZ$1000,MATCH(PAYROLL!D474,ADJ!A$1:A$500,0),MATCH(PAYROLL!CJ$2,ADJ!$2:$2,0)),0)</f>
        <v/>
      </c>
      <c r="CK474">
        <f>IFERROR(INDEX(ADJ!$A$1:$BZ$1000,MATCH(PAYROLL!D474,ADJ!A$1:A$500,0),MATCH(PAYROLL!CK$2,ADJ!$2:$2,0)),0)</f>
        <v/>
      </c>
      <c r="CL474">
        <f>SUM(CG474:CK474)</f>
        <v/>
      </c>
      <c r="CM474">
        <f>ROUND(SUM(CH474:CK474),0)</f>
        <v/>
      </c>
      <c r="CN474">
        <f>IFERROR(INDEX(CSDA!D$1:D$500,MATCH($CN$2,CSDA!C$1:C$500,0))*INDEX(PIS!V$1:V$500,MATCH(D474,PIS!C$1:C$500))+INDEX(ADJ!$A$1:$BZ$1000,MATCH(PAYROLL!D474,ADJ!A$1:A$500,0),MATCH(PAYROLL!CN$2,ADJ!$2:$2,0)),0)</f>
        <v/>
      </c>
      <c r="CO474">
        <f>IFERROR(INDEX(ADJ!$A$1:$BZ$1000,MATCH(PAYROLL!D474,ADJ!A$1:A$500,0),MATCH(PAYROLL!CO$2,ADJ!$2:$2,0)),0)</f>
        <v/>
      </c>
      <c r="CP474">
        <f>IFERROR(INDEX(ADJ!$A$1:$BZ$1000,MATCH(PAYROLL!D474,ADJ!A$1:A$500,0),MATCH(PAYROLL!CP$2,ADJ!$2:$2,0)),0)</f>
        <v/>
      </c>
      <c r="CQ474">
        <f>BP474-CL474-CI474-CM474-CN474-CO474-CP474-CC474</f>
        <v/>
      </c>
      <c r="CR474">
        <f>IFERROR(IF(RIGHT(INDEX(PIS!O$1:O$500,MATCH(D474,PIS!C$1:C$500,0)),5)="Gross",MIN(U474+V474,VLOOKUP("R700",TSC!B:C,2,0)*VLOOKUP("R101",TSC!B:C,2,0))*(VLOOKUP("T711",TSC!B:C,2,0)+VLOOKUP("T712",TSC!B:C,2,0))%,MIN(T474+V474,VLOOKUP("R700",TSC!B:C,2,0)*VLOOKUP("R101",TSC!B:C,2,0))*(VLOOKUP("T711",TSC!B:C,2,0)+VLOOKUP("T712",TSC!B:C,2,0)+VLOOKUP("R701",TSC!B:C,2,0))%),0)</f>
        <v/>
      </c>
      <c r="CS474">
        <f>IFERROR(IF(RIGHT(INDEX(PIS!O$1:O$500,MATCH(D474,PIS!C$1:C$500,0)),5)="Gross",MIN(U474+V474,VLOOKUP("R700",TSC!B:C,2,0)*VLOOKUP("R101",TSC!B:C,2,0))*(VLOOKUP("T714",TSC!B:C,2,0))%,MIN(T474+V474,VLOOKUP("R700",TSC!B:C,2,0)*VLOOKUP("R101",TSC!B:C,2,0))*(VLOOKUP("T704",TSC!B:C,2,0)+VLOOKUP("T714",TSC!B:C,2,0))%),0)</f>
        <v/>
      </c>
      <c r="CT474">
        <f>IFERROR(IF(RIGHT(INDEX(PIS!O$1:O$500,MATCH(D474,PIS!C$1:C$500,0)),5)="Gross",MIN(U474+V474,VLOOKUP("R700",TSC!B:C,2,0)*VLOOKUP("R101",TSC!B:C,2,0))*VLOOKUP("T705",TSC!B:C,2,0)%,MIN(T474+V474,VLOOKUP("R700",TSC!B:C,2,0)*VLOOKUP("R101",TSC!B:C,2,0))*VLOOKUP("T705",TSC!B:C,2,0)%),0)</f>
        <v/>
      </c>
      <c r="CU474">
        <f>IFERROR(IF(RIGHT(INDEX(PIS!O$1:O$500,MATCH(D474,PIS!C$1:C$500,0)),5)="Gross",MIN(U474+V474,VLOOKUP("R700",TSC!B:C,2,0)*VLOOKUP("R101",TSC!B:C,2,0))*(VLOOKUP("T713",TSC!B:C,2,0))%,MIN(T474+V474,VLOOKUP("R700",TSC!B:C,2,0)*VLOOKUP("R101",TSC!B:C,2,0))*(VLOOKUP("T713",TSC!B:C,2,0))%),0)</f>
        <v/>
      </c>
      <c r="CV474">
        <f>IFERROR(INDEX(ADJ!$A$1:$BZ$1000,MATCH(PAYROLL!D474,ADJ!A$1:A$500,0),MATCH(PAYROLL!CV$2,ADJ!$2:$2,0)),0)</f>
        <v/>
      </c>
      <c r="CW474">
        <f>IFERROR(INDEX(ADJ!$A$1:$BZ$1000,MATCH(PAYROLL!D474,ADJ!A$1:A$500,0),MATCH(PAYROLL!CW$2,ADJ!$2:$2,0)),0)</f>
        <v/>
      </c>
      <c r="CX474">
        <f>SUM(CR474:CW474)</f>
        <v/>
      </c>
      <c r="CY474">
        <f>ROUND(IF(CR474&gt;0,T474+V474*VLOOKUP("R202",TSC!$B$1:$C$500,2,0),0),0)</f>
        <v/>
      </c>
      <c r="CZ474">
        <f>IFERROR(INDEX(CSDA!D$1:D$500,MATCH($CZ$2,CSDA!C$1:C$500,0)),0)</f>
        <v/>
      </c>
      <c r="DA474">
        <f>ROUND(T474*0.7%,0)</f>
        <v/>
      </c>
      <c r="DB474">
        <f>ROUND(T474/12,0)</f>
        <v/>
      </c>
      <c r="DC474">
        <f ref="DC474" t="array">IFERROR(INDEX(CSDA!D$1:D$500,MATCH("Trích giữ"&amp;PAYROLL!DC$2,CSDA!A$1:A$500&amp;CSDA!C$1:C$500,0)),0)</f>
        <v/>
      </c>
      <c r="DD474">
        <f ref="DD474" t="array">IFERROR(INDEX(CSDA!D$1:D$500,MATCH("Trích giữ"&amp;PAYROLL!DD$2,CSDA!A$1:A$500&amp;CSDA!C$1:C$500,0)),0)</f>
        <v/>
      </c>
      <c r="DE474">
        <f ref="DE474" t="array">IFERROR(INDEX(CSDA!D$1:D$500,MATCH("Trích giữ"&amp;PAYROLL!DE$2,CSDA!A$1:A$500&amp;CSDA!C$1:C$500,0)),0)</f>
        <v/>
      </c>
      <c r="DF474">
        <f>IFERROR(INDEX(CSDA!D$1:D$500,MATCH(PAYROLL!DF$2,CSDA!C$1:C$500,0)),0)</f>
        <v/>
      </c>
      <c r="DG474">
        <f ref="DG474" t="array">IFERROR(INDEX(CSDA!D$1:D$500,MATCH("Trích giữ"&amp;PAYROLL!DG$2,CSDA!A$1:A$500&amp;CSDA!C$1:C$500,0)),0)</f>
        <v/>
      </c>
      <c r="DH474">
        <f>ROUND(T474/26,0)</f>
        <v/>
      </c>
      <c r="DI474">
        <f ref="DI474" t="array">IFERROR(INDEX(CSDA!D$1:D$500,MATCH("Trích giữ"&amp;PAYROLL!DI$2,CSDA!A$1:A$500&amp;CSDA!C$1:C$500,0)),0)</f>
        <v/>
      </c>
      <c r="DJ474">
        <f>IF(U474=0,T474*21.5%-BL474,0)</f>
        <v/>
      </c>
      <c r="DK474">
        <f ref="DK474" t="array">IFERROR(INDEX(CSDA!D$1:D$500,MATCH("Trích giữ"&amp;PAYROLL!DK$2,CSDA!A$1:A$500&amp;CSDA!C$1:C$500,0)),0)</f>
        <v/>
      </c>
      <c r="DL474">
        <f>IFERROR(INDEX(CSDA!D$1:D$500,MATCH(PAYROLL!DL$2,CSDA!C$1:C$500,0))/12,0)</f>
        <v/>
      </c>
      <c r="DM474">
        <f>SUM(DB474:DL474)</f>
        <v/>
      </c>
      <c r="DN474">
        <f>IFERROR(INDEX(ADJ!$A$1:$BZ$1000,MATCH(PAYROLL!D474,ADJ!A$1:A$500,0),MATCH(PAYROLL!DN$2,ADJ!$2:$2,0)),0)</f>
        <v/>
      </c>
      <c r="DO474">
        <f>IFERROR(SUM(BP474,DM474:DN474,CX474:DA474)-DT474,0)</f>
        <v/>
      </c>
      <c r="DP474">
        <f ref="DP474" t="array">SUM(BW474*IFERROR(INDEX(CSDA!D$1:D$500,MATCH(BW$2,CSDA!C$1:C$500,0)),0)%,CX474*IFERROR(INDEX(CSDA!D$1:D$500,MATCH(CX$2,CSDA!C$1:C$500,0)),0)%,DA474*IFERROR(INDEX(CSDA!D$1:D$500,MATCH(DA$2,CSDA!C$1:C$500,0)),0)%,DB474*IFERROR(INDEX(CSDA!D$1:D$500,MATCH(DB$2,CSDA!C$1:C$500,0)),0)%,DF474*IFERROR(INDEX(CSDA!D$1:D$500,MATCH("Phí dịch vụ"&amp;PAYROLL!DF$2,CSDA!A$1:A$500&amp;CSDA!C$1:C$500,0)),0)%,DC474*IFERROR(INDEX(CSDA!D$1:D$500,MATCH("Phí dịch vụ"&amp;PAYROLL!DC$2,CSDA!A$1:A$500&amp;CSDA!C$1:C$500,0)),0)%,DH474*IFERROR(INDEX(CSDA!D$1:D$500,MATCH("Phí dịch vụ"&amp;PAYROLL!DH$2,CSDA!A$1:A$500&amp;CSDA!C$1:C$500,0)),0)%,DJ474*IFERROR(INDEX(CSDA!D$1:D$500,MATCH("Phí dịch vụ"&amp;PAYROLL!DJ$2,CSDA!A$1:A$500&amp;CSDA!C$1:C$500,0)),0)%,BN474*IFERROR(INDEX(CSDA!D$1:D$500,MATCH(BN$2,CSDA!C$1:C$500,0)),0)%)-BN474*7%</f>
        <v/>
      </c>
      <c r="DQ474">
        <f>IFERROR(INDEX(ADJ!$A$1:$BZ$1000,MATCH(PAYROLL!D474,ADJ!A$1:A$500,0),MATCH(PAYROLL!DQ$2,ADJ!$2:$2,0)),0)</f>
        <v/>
      </c>
      <c r="DR474">
        <f>IFERROR(INDEX(ADJ!$A$1:$BZ$1000,MATCH(PAYROLL!D474,ADJ!A$1:A$500,0),MATCH(PAYROLL!DR$2,ADJ!$2:$2,0)),0)</f>
        <v/>
      </c>
      <c r="DS474">
        <f>SUM(DP474:DR474)</f>
        <v/>
      </c>
      <c r="DT474">
        <f>EK474</f>
        <v/>
      </c>
      <c r="DU474">
        <f>SUM(DO474:DR474)</f>
        <v/>
      </c>
      <c r="DV474">
        <f>ROUND(DU474*0.1,0)</f>
        <v/>
      </c>
      <c r="DW474">
        <f>DU474+DV474</f>
        <v/>
      </c>
      <c r="DZ474">
        <f>IFERROR(INDEX(ADJ!$A$1:$BZ$1000,MATCH(PAYROLL!$D474,ADJ!A$1:A$500,0),MATCH(PAYROLL!DZ$2,ADJ!$2:$2,0)),0)</f>
        <v/>
      </c>
      <c r="EA474">
        <f>IFERROR(INDEX(ADJ!$A$1:$BZ$1000,MATCH(PAYROLL!$D474,ADJ!A$1:A$500,0),MATCH(PAYROLL!EA$2,ADJ!$2:$2,0)),0)</f>
        <v/>
      </c>
      <c r="EB474">
        <f>IFERROR(INDEX(ADJ!$A$1:$BZ$1000,MATCH(PAYROLL!$D474,ADJ!A$1:A$500,0),MATCH(PAYROLL!EB$2,ADJ!$2:$2,0)),0)</f>
        <v/>
      </c>
      <c r="EC474">
        <f>IFERROR(INDEX(ADJ!$A$1:$BZ$1000,MATCH(PAYROLL!$D474,ADJ!A$1:A$500,0),MATCH(PAYROLL!EC$2,ADJ!$2:$2,0)),0)</f>
        <v/>
      </c>
      <c r="ED474">
        <f>IFERROR(INDEX(ADJ!$A$1:$BZ$1000,MATCH(PAYROLL!$D474,ADJ!A$1:A$500,0),MATCH(PAYROLL!ED$2,ADJ!$2:$2,0)),0)</f>
        <v/>
      </c>
      <c r="EE474">
        <f>IFERROR(INDEX(ADJ!$A$1:$BZ$1000,MATCH(PAYROLL!$D474,ADJ!A$1:A$500,0),MATCH(PAYROLL!EE$2,ADJ!$2:$2,0)),0)</f>
        <v/>
      </c>
      <c r="EF474">
        <f>IFERROR(INDEX(ADJ!$A$1:$BZ$1000,MATCH(PAYROLL!$D474,ADJ!A$1:A$500,0),MATCH(PAYROLL!EF$2,ADJ!$2:$2,0)),0)</f>
        <v/>
      </c>
      <c r="EG474">
        <f>IFERROR(INDEX(ADJ!$A$1:$BZ$1000,MATCH(PAYROLL!$D474,ADJ!A$1:A$500,0),MATCH(PAYROLL!EG$2,ADJ!$2:$2,0)),0)</f>
        <v/>
      </c>
      <c r="EH474">
        <f>IFERROR(INDEX(ADJ!$A$1:$BZ$1000,MATCH(PAYROLL!$D474,ADJ!A$1:A$500,0),MATCH(PAYROLL!EH$2,ADJ!$2:$2,0)),0)</f>
        <v/>
      </c>
      <c r="EI474">
        <f>IFERROR(INDEX(ADJ!$A$1:$BZ$1000,MATCH(PAYROLL!D474,ADJ!A$1:A$500,0),MATCH(PAYROLL!EI$2,ADJ!$2:$2,0)),0)</f>
        <v/>
      </c>
      <c r="EJ474">
        <f>IFERROR(INDEX(ADJ!$A$1:$BZ$1000,MATCH(PAYROLL!$D474,ADJ!A$1:A$500,0),MATCH(PAYROLL!EJ$2,ADJ!$2:$2,0)),0)</f>
        <v/>
      </c>
      <c r="EK474">
        <f>SUM(DZ474:EJ474)</f>
        <v/>
      </c>
    </row>
    <row r="475">
      <c r="A475" t="n">
        <v>473</v>
      </c>
      <c r="B475" t="inlineStr">
        <is>
          <t>Bùi Thị Chung</t>
        </is>
      </c>
      <c r="D475" t="inlineStr">
        <is>
          <t>157719-01</t>
        </is>
      </c>
      <c r="S475">
        <f>IFERROR(INDEX(PIS!$A$1:$BZ$1000,MATCH($D475,PIS!C$1:C$500,0),MATCH("Lương CB tháng trước",PIS!$1:$1,0)),0)</f>
        <v/>
      </c>
      <c r="T475">
        <f>IFERROR(INDEX(PIS!$A$1:$BZ$1000,MATCH($D475,PIS!C$1:C$500,0),MATCH("Lương CB hiện tại",PIS!$1:$1,0)),0)</f>
        <v/>
      </c>
      <c r="U475">
        <f>IFERROR(INDEX(PIS!$A$1:$BZ$1000,MATCH($D475,PIS!C$1:C$500,0),MATCH("Lương đóng BHBB",PIS!$1:$1,0)),0)</f>
        <v/>
      </c>
      <c r="V475">
        <f>IFERROR(INDEX(PIS!$A$1:$BZ$1000,MATCH($D475,PIS!C$1:C$500,0),MATCH(V$2,PIS!$2:$2,0)),0)</f>
        <v/>
      </c>
      <c r="W475">
        <f>IFERROR(INDEX(PIS!$A$1:$BZ$1000,MATCH($D475,PIS!C$1:C$500,0),MATCH(W$2,PIS!$2:$2,0)),0)</f>
        <v/>
      </c>
      <c r="X475">
        <f>IFERROR(INDEX(PIS!$A$1:$BZ$1000,MATCH($D475,PIS!C$1:C$500,0),MATCH(X$2,PIS!$2:$2,0)),0)</f>
        <v/>
      </c>
      <c r="Y475">
        <f>IFERROR(INDEX(PIS!$A$1:$BZ$1000,MATCH($D475,PIS!C$1:C$500,0),MATCH(Y$2,PIS!$2:$2,0)),0)</f>
        <v/>
      </c>
      <c r="Z475">
        <f>IFERROR(INDEX(PIS!$A$1:$BZ$1000,MATCH($D475,PIS!C$1:C$500,0),MATCH(Z$2,PIS!$2:$2,0)),0)</f>
        <v/>
      </c>
      <c r="AA475">
        <f>IFERROR(INDEX(PIS!$A$1:$BZ$1000,MATCH($D475,PIS!C$1:C$500,0),MATCH(AA$2,PIS!$2:$2,0)),0)</f>
        <v/>
      </c>
      <c r="AB475">
        <f>IFERROR(INDEX(PIS!$A$1:$BZ$1000,MATCH($D475,PIS!C$1:C$500,0),MATCH(AB$2,PIS!$2:$2,0)),0)</f>
        <v/>
      </c>
      <c r="AC475">
        <f>SUM(V475:AB475)</f>
        <v/>
      </c>
      <c r="AD475">
        <f>IFERROR(INDEX(TIMESHEET!$A$1:$AI$5000,MATCH($D475,TIMESHEET!A$1:A$500,0),MATCH("T100",TIMESHEET!$2:$2,0))-2,0)</f>
        <v/>
      </c>
      <c r="AE475">
        <f>IFERROR(INDEX(TIMESHEET!$A$1:$AI$5000,MATCH($D475,TIMESHEET!A$1:A$500,0),MATCH("T202",TIMESHEET!$2:$2,0)),0)</f>
        <v/>
      </c>
      <c r="AF475">
        <f>IFERROR(INDEX(TIMESHEET!$A$1:$AI$5000,MATCH($D475,TIMESHEET!A$1:A$500,0),MATCH("T302",TIMESHEET!$2:$2,0)),0)</f>
        <v/>
      </c>
      <c r="AG475">
        <f>IFERROR(INDEX(TIMESHEET!$A$1:$AI$5000,MATCH($D475,TIMESHEET!A$1:A$500,0),MATCH("T406",TIMESHEET!$2:$2,0)),0)</f>
        <v/>
      </c>
      <c r="AH475">
        <f>AE475+AG475</f>
        <v/>
      </c>
      <c r="AI475">
        <f>IFERROR(INDEX(TIMESHEET!$A$1:$AI$5000,MATCH($D475,TIMESHEET!A$1:A$500,0),MATCH("T701",TIMESHEET!$2:$2,0)),0)</f>
        <v/>
      </c>
      <c r="AJ475">
        <f>IFERROR(INDEX(TIMESHEET!$A$1:$AI$5000,MATCH($D475,TIMESHEET!B$1:B$500,0),MATCH("T320",TIMESHEET!$2:$2,0)),0)</f>
        <v/>
      </c>
      <c r="AK475">
        <f>IFERROR(IF(LEFT(INDEX(PIS!O$1:O$500,MATCH(D475,PIS!C$1:C$500)),1)="M",T475/AD475*SUM(AE475:AG475),T475*AD475),0)</f>
        <v/>
      </c>
      <c r="AL475">
        <f>IFERROR(INDEX(ADJ!$A$1:$BZ$1000,MATCH(PAYROLL!D475,ADJ!A$1:A$500,0),MATCH(PAYROLL!AL$2,ADJ!$2:$2,0)),0)</f>
        <v/>
      </c>
      <c r="AM475">
        <f>SUM(AK475:AL475)</f>
        <v/>
      </c>
      <c r="AN475">
        <f>IFERROR(ROUND(V475/$AD475*$AH475,0),0)</f>
        <v/>
      </c>
      <c r="AO475">
        <f>IFERROR(ROUND(W475/$AD475*$AH475,0),0)</f>
        <v/>
      </c>
      <c r="AP475">
        <f>IFERROR(ROUND(X475/$AD475*$AE475,0),0)</f>
        <v/>
      </c>
      <c r="AQ475">
        <f>IFERROR(ROUND(Y475/$AD475*$AH475,0),0)</f>
        <v/>
      </c>
      <c r="AR475">
        <f>IFERROR(ROUND(Z475/$AD475*$AH475,0),0)</f>
        <v/>
      </c>
      <c r="AS475">
        <f>IFERROR(ROUND(AA475/$AD475*$AH475,0),0)</f>
        <v/>
      </c>
      <c r="AT475">
        <f>IFERROR(IF((AE475+AF475+AG475)&gt;13,AB475,ROUND(AB475/AD475*AH475,0)),0)</f>
        <v/>
      </c>
      <c r="AU475">
        <f>IFERROR(INDEX(ADJ!$A$1:$BZ$1000,MATCH(PAYROLL!D475,ADJ!A$1:A$500,0),MATCH(PAYROLL!AU$2,ADJ!$2:$2,0)),0)</f>
        <v/>
      </c>
      <c r="AV475">
        <f>ROUND(SUM(AN475:AU475),0)</f>
        <v/>
      </c>
      <c r="AW475">
        <f>IFERROR(INDEX(TIMESHEET!$A$1:$AI$5000,MATCH(PAYROLL!D475,TIMESHEET!A$1:A$500,0),MATCH("T620",TIMESHEET!$2:$2,0)),0)</f>
        <v/>
      </c>
      <c r="AX475">
        <f>IFERROR(INDEX(TIMESHEET!$A$1:$AI$5000,MATCH(PAYROLL!D475,TIMESHEET!A$1:A$500,0),MATCH("T601",TIMESHEET!$2:$2,0)),0)</f>
        <v/>
      </c>
      <c r="AY475">
        <f>IFERROR(INDEX(TIMESHEET!$A$1:$AI$5000,MATCH(PAYROLL!D475,TIMESHEET!A$1:A$500,0),MATCH("T602",TIMESHEET!$2:$2,0)),0)</f>
        <v/>
      </c>
      <c r="AZ475">
        <f>IFERROR(INDEX(TIMESHEET!$A$1:$AI$5000,MATCH(PAYROLL!D475,TIMESHEET!A$1:A$500,0),MATCH("T603",TIMESHEET!$2:$2,0)),0)</f>
        <v/>
      </c>
      <c r="BA475">
        <f>IFERROR(INDEX(TIMESHEET!$A$1:$AI$5000,MATCH(PAYROLL!D475,TIMESHEET!A$1:A$500,0),MATCH("T611",TIMESHEET!$2:$2,0)),0)</f>
        <v/>
      </c>
      <c r="BB475">
        <f>IFERROR(INDEX(TIMESHEET!$A$1:$AI$5000,MATCH(PAYROLL!D475,TIMESHEET!A$1:A$500,0),MATCH("T612",TIMESHEET!$2:$2,0)),0)</f>
        <v/>
      </c>
      <c r="BC475">
        <f>IFERROR(INDEX(TIMESHEET!$A$1:$AI$5000,MATCH(PAYROLL!D475,TIMESHEET!A$1:A$500,0),MATCH("T613",TIMESHEET!$2:$2,0)),0)</f>
        <v/>
      </c>
      <c r="BD475">
        <f>IFERROR(INDEX(TIMESHEET!$A$1:$AI$5000,MATCH(PAYROLL!D475,TIMESHEET!A$1:A$500,0),MATCH("T500",TIMESHEET!$2:$2,0)),0)</f>
        <v/>
      </c>
      <c r="BE475">
        <f>IFERROR(IF(LEFT(INDEX(PIS!O$1:O$500,MATCH(D475,PIS!C$1:C$500)),1)="M",T475/AD475/8*(AW475+AX475*1.5+AY475*2+AZ475*3+BA475*2.1+BB475*2.7+BC475*3.9+BD475*0.3),T475/8*(AW475+AX475*1.5+AY475*2+AZ475*3+BA475*2.1+BB475*2.7+BC475*3.9+BD475*0.3)),0)</f>
        <v/>
      </c>
      <c r="BF475">
        <f>IFERROR(INDEX(ADJ!$A$1:$BZ$1000,MATCH(PAYROLL!$D475,ADJ!A$1:A$500,0),MATCH(PAYROLL!BF$2,ADJ!$2:$2,0)),0)</f>
        <v/>
      </c>
      <c r="BG475">
        <f>IFERROR(INDEX(ADJ!$A$1:$BZ$1000,MATCH(PAYROLL!D475,ADJ!A$1:A$500,0),MATCH(PAYROLL!BG$2,ADJ!$2:$2,0)),0)</f>
        <v/>
      </c>
      <c r="BH475">
        <f>IFERROR(INDEX(ADJ!$A$1:$BZ$1000,MATCH(PAYROLL!D475,ADJ!A$1:A$500,0),MATCH(PAYROLL!BH$2,ADJ!$2:$2,0)),0)</f>
        <v/>
      </c>
      <c r="BI475">
        <f>IFERROR(INDEX(ADJ!$A$1:$BZ$1000,MATCH(PAYROLL!D475,ADJ!A$1:A$500,0),MATCH(PAYROLL!BI$2,ADJ!$2:$2,0)),0)</f>
        <v/>
      </c>
      <c r="BJ475">
        <f>IFERROR(INDEX(ADJ!$A$1:$BZ$1000,MATCH(PAYROLL!D475,ADJ!A$1:A$500,0),MATCH(PAYROLL!BJ$2,ADJ!$2:$2,0)),0)</f>
        <v/>
      </c>
      <c r="BK475">
        <f>SUM(BF475:BJ475)</f>
        <v/>
      </c>
      <c r="BL475">
        <f>IFERROR(INDEX(ADJ!$A$1:$BZ$1000,MATCH(PAYROLL!D475,ADJ!A$1:A$500,0),MATCH(PAYROLL!BL$2,ADJ!$2:$2,0)),0)</f>
        <v/>
      </c>
      <c r="BM475">
        <f>IFERROR(INDEX(ADJ!$A$1:$BZ$1000,MATCH(PAYROLL!D475,ADJ!A$1:A$500,0),MATCH(PAYROLL!BM$2,ADJ!$2:$2,0)),0)</f>
        <v/>
      </c>
      <c r="BN475">
        <f>IFERROR(INDEX(ADJ!$A$1:$BZ$1000,MATCH(PAYROLL!D475,ADJ!A$1:A$500,0),MATCH(PAYROLL!BN$2,ADJ!$2:$2,0)),0)</f>
        <v/>
      </c>
      <c r="BO475">
        <f>IFERROR(INDEX(ADJ!$A$1:$BZ$1000,MATCH(PAYROLL!D475,ADJ!A$1:A$500,0),MATCH(PAYROLL!BO$2,ADJ!$2:$2,0)),0)</f>
        <v/>
      </c>
      <c r="BP475">
        <f>SUM(AM475,AV475,BE475,BK475,BL475:BO475)</f>
        <v/>
      </c>
      <c r="BQ475">
        <f>BO475</f>
        <v/>
      </c>
      <c r="BR475">
        <f>IFERROR(ROUND(IF(LEFT(INDEX(PIS!O$1:O$500,MATCH(D475,PIS!C$1:C$500)),1)="D",T475/8*(BD475*0.3),IF(LEFT(INDEX(PIS!O$1:O$500,MATCH(D475,PIS!C$1:C$500)),1)="H",T475*($BD475*0.3),T475/$AD475/8*($BD475*0.3))),0),0)</f>
        <v/>
      </c>
      <c r="BS475">
        <f>IF(AP475&lt;1,0,MIN(AP475,730000))</f>
        <v/>
      </c>
      <c r="BT475">
        <f>IFERROR(ROUND((BE475-SUM(AW475:BC475)*T475/AD475/8),0)-BR475,0)</f>
        <v/>
      </c>
      <c r="BU475">
        <f>AO475</f>
        <v/>
      </c>
      <c r="BV475">
        <f>SUM(BQ475:BU475)</f>
        <v/>
      </c>
      <c r="BW475">
        <f>BP475-BV475</f>
        <v/>
      </c>
      <c r="BX475">
        <f>IFERROR(IF(RIGHT(INDEX(PIS!O$1:O$500,MATCH(D475,PIS!C$1:C$500)),5)="Gross",MIN(U475+V475,VLOOKUP("R700",TSC!B:C,2,0)*VLOOKUP("R101",TSC!B:C,2,0))*VLOOKUP("R701",TSC!B:C,2,0)%,0),0)</f>
        <v/>
      </c>
      <c r="BY475">
        <f>IFERROR(IF(RIGHT(INDEX(PIS!O$1:O$500,MATCH(D475,PIS!C$1:C$500)),5)="Gross",MIN(U475+V475,VLOOKUP("R700",TSC!B:C,2,0)*VLOOKUP("R101",TSC!B:C,2,0))*VLOOKUP("T704",TSC!B:C,2,0)%,0),0)</f>
        <v/>
      </c>
      <c r="BZ475">
        <f>IFERROR(IF(RIGHT(INDEX(PIS!O$1:O$500,MATCH(D475,PIS!C$1:C$500)),5)="Gross",MIN(U475+V475,VLOOKUP("R700",TSC!B:C,2,0)*VLOOKUP("1",TSC!F:G,2,0))*VLOOKUP("T705",TSC!B:C,2,0)%,0),0)</f>
        <v/>
      </c>
      <c r="CA475">
        <f>IFERROR(INDEX(ADJ!$A$1:$BZ$1000,MATCH(PAYROLL!D475,ADJ!A$1:A$500,0),MATCH(PAYROLL!CA$2,ADJ!$2:$2,0)),0)</f>
        <v/>
      </c>
      <c r="CB475">
        <f>IFERROR(INDEX(ADJ!$A$1:$BZ$1000,MATCH(PAYROLL!D475,ADJ!A$1:A$500,0),MATCH(PAYROLL!CB$2,ADJ!$2:$2,0)),0)</f>
        <v/>
      </c>
      <c r="CC475">
        <f>SUM(BX475:CB475)</f>
        <v/>
      </c>
      <c r="CD475">
        <f>IFERROR(INDEX(PIS!$A$1:$BZ$1000,MATCH(PAYROLL!D475,PIS!C$1:C$500,0),MATCH(PAYROLL!CD$1,PIS!$1:$1,0)),0)</f>
        <v/>
      </c>
      <c r="CE475">
        <f>IFERROR(IF(OR(INDEX(PIS!P$1:P$500,MATCH(D475,PIS!C$1:C$500,0))="LT2",INDEX(PIS!P$1:P$500,MATCH(D475,PIS!C$1:C$500,0))="P10"),0,SUM(CC475,CD475*VLOOKUP("R601",TSC!B:C,2,0),VLOOKUP("R602",TSC!B:C,2,0))),0)</f>
        <v/>
      </c>
      <c r="CF475">
        <f>MAX(BW475-CE475,0)</f>
        <v/>
      </c>
      <c r="CG475">
        <f>IFERROR(IF(OR(RIGHT(INDEX(PIS!P$1:P$500,MATCH(D475,PIS!C$1:C$500)),5)="P10",RIGHT(INDEX(PIS!P$1:P$500,MATCH(D475,PIS!C$1:C$500)),5)="CK"),0,IF(CF475&lt;=5000000,CF475*5%,IF(CF475&lt;=10000000,CF475*10%-250000,IF(CF475&lt;=18000000,CF475*15%-750000,IF(CF475&lt;=32000000,CF475*20%-1650000,IF(CF475&lt;=52000000,CF475*25%-3250000,IF(CF475&lt;=80000000,BH475*30%-5850000,CF475*35%-9850000))))))),0)</f>
        <v/>
      </c>
      <c r="CH475">
        <f>IFERROR(IF(OR(INDEX(PIS!P$1:P$500,MATCH(D475,PIS!C$1:C$500))="LT",INDEX(PIS!P$1:P$500,MATCH(D475,PIS!C$1:C$500))="CK"),0,IF(CF475&lt;2000000,0,CF475*10%)),0)</f>
        <v/>
      </c>
      <c r="CI475">
        <f>IFERROR(INDEX(ADJ!$A$1:$BZ$1000,MATCH(PAYROLL!D475,ADJ!A$1:A$500,0),MATCH(PAYROLL!CI$2,ADJ!$2:$2,0)),0)</f>
        <v/>
      </c>
      <c r="CJ475">
        <f>IFERROR(INDEX(ADJ!$A$1:$BZ$1000,MATCH(PAYROLL!D475,ADJ!A$1:A$500,0),MATCH(PAYROLL!CJ$2,ADJ!$2:$2,0)),0)</f>
        <v/>
      </c>
      <c r="CK475">
        <f>IFERROR(INDEX(ADJ!$A$1:$BZ$1000,MATCH(PAYROLL!D475,ADJ!A$1:A$500,0),MATCH(PAYROLL!CK$2,ADJ!$2:$2,0)),0)</f>
        <v/>
      </c>
      <c r="CL475">
        <f>SUM(CG475:CK475)</f>
        <v/>
      </c>
      <c r="CM475">
        <f>ROUND(SUM(CH475:CK475),0)</f>
        <v/>
      </c>
      <c r="CN475">
        <f>IFERROR(INDEX(CSDA!D$1:D$500,MATCH($CN$2,CSDA!C$1:C$500,0))*INDEX(PIS!V$1:V$500,MATCH(D475,PIS!C$1:C$500))+INDEX(ADJ!$A$1:$BZ$1000,MATCH(PAYROLL!D475,ADJ!A$1:A$500,0),MATCH(PAYROLL!CN$2,ADJ!$2:$2,0)),0)</f>
        <v/>
      </c>
      <c r="CO475">
        <f>IFERROR(INDEX(ADJ!$A$1:$BZ$1000,MATCH(PAYROLL!D475,ADJ!A$1:A$500,0),MATCH(PAYROLL!CO$2,ADJ!$2:$2,0)),0)</f>
        <v/>
      </c>
      <c r="CP475">
        <f>IFERROR(INDEX(ADJ!$A$1:$BZ$1000,MATCH(PAYROLL!D475,ADJ!A$1:A$500,0),MATCH(PAYROLL!CP$2,ADJ!$2:$2,0)),0)</f>
        <v/>
      </c>
      <c r="CQ475">
        <f>BP475-CL475-CI475-CM475-CN475-CO475-CP475-CC475</f>
        <v/>
      </c>
      <c r="CR475">
        <f>IFERROR(IF(RIGHT(INDEX(PIS!O$1:O$500,MATCH(D475,PIS!C$1:C$500,0)),5)="Gross",MIN(U475+V475,VLOOKUP("R700",TSC!B:C,2,0)*VLOOKUP("R101",TSC!B:C,2,0))*(VLOOKUP("T711",TSC!B:C,2,0)+VLOOKUP("T712",TSC!B:C,2,0))%,MIN(T475+V475,VLOOKUP("R700",TSC!B:C,2,0)*VLOOKUP("R101",TSC!B:C,2,0))*(VLOOKUP("T711",TSC!B:C,2,0)+VLOOKUP("T712",TSC!B:C,2,0)+VLOOKUP("R701",TSC!B:C,2,0))%),0)</f>
        <v/>
      </c>
      <c r="CS475">
        <f>IFERROR(IF(RIGHT(INDEX(PIS!O$1:O$500,MATCH(D475,PIS!C$1:C$500,0)),5)="Gross",MIN(U475+V475,VLOOKUP("R700",TSC!B:C,2,0)*VLOOKUP("R101",TSC!B:C,2,0))*(VLOOKUP("T714",TSC!B:C,2,0))%,MIN(T475+V475,VLOOKUP("R700",TSC!B:C,2,0)*VLOOKUP("R101",TSC!B:C,2,0))*(VLOOKUP("T704",TSC!B:C,2,0)+VLOOKUP("T714",TSC!B:C,2,0))%),0)</f>
        <v/>
      </c>
      <c r="CT475">
        <f>IFERROR(IF(RIGHT(INDEX(PIS!O$1:O$500,MATCH(D475,PIS!C$1:C$500,0)),5)="Gross",MIN(U475+V475,VLOOKUP("R700",TSC!B:C,2,0)*VLOOKUP("R101",TSC!B:C,2,0))*VLOOKUP("T705",TSC!B:C,2,0)%,MIN(T475+V475,VLOOKUP("R700",TSC!B:C,2,0)*VLOOKUP("R101",TSC!B:C,2,0))*VLOOKUP("T705",TSC!B:C,2,0)%),0)</f>
        <v/>
      </c>
      <c r="CU475">
        <f>IFERROR(IF(RIGHT(INDEX(PIS!O$1:O$500,MATCH(D475,PIS!C$1:C$500,0)),5)="Gross",MIN(U475+V475,VLOOKUP("R700",TSC!B:C,2,0)*VLOOKUP("R101",TSC!B:C,2,0))*(VLOOKUP("T713",TSC!B:C,2,0))%,MIN(T475+V475,VLOOKUP("R700",TSC!B:C,2,0)*VLOOKUP("R101",TSC!B:C,2,0))*(VLOOKUP("T713",TSC!B:C,2,0))%),0)</f>
        <v/>
      </c>
      <c r="CV475">
        <f>IFERROR(INDEX(ADJ!$A$1:$BZ$1000,MATCH(PAYROLL!D475,ADJ!A$1:A$500,0),MATCH(PAYROLL!CV$2,ADJ!$2:$2,0)),0)</f>
        <v/>
      </c>
      <c r="CW475">
        <f>IFERROR(INDEX(ADJ!$A$1:$BZ$1000,MATCH(PAYROLL!D475,ADJ!A$1:A$500,0),MATCH(PAYROLL!CW$2,ADJ!$2:$2,0)),0)</f>
        <v/>
      </c>
      <c r="CX475">
        <f>SUM(CR475:CW475)</f>
        <v/>
      </c>
      <c r="CY475">
        <f>ROUND(IF(CR475&gt;0,T475+V475*VLOOKUP("R202",TSC!$B$1:$C$500,2,0),0),0)</f>
        <v/>
      </c>
      <c r="CZ475">
        <f>IFERROR(INDEX(CSDA!D$1:D$500,MATCH($CZ$2,CSDA!C$1:C$500,0)),0)</f>
        <v/>
      </c>
      <c r="DA475">
        <f>ROUND(T475*0.7%,0)</f>
        <v/>
      </c>
      <c r="DB475">
        <f>ROUND(T475/12,0)</f>
        <v/>
      </c>
      <c r="DC475">
        <f ref="DC475" t="array">IFERROR(INDEX(CSDA!D$1:D$500,MATCH("Trích giữ"&amp;PAYROLL!DC$2,CSDA!A$1:A$500&amp;CSDA!C$1:C$500,0)),0)</f>
        <v/>
      </c>
      <c r="DD475">
        <f ref="DD475" t="array">IFERROR(INDEX(CSDA!D$1:D$500,MATCH("Trích giữ"&amp;PAYROLL!DD$2,CSDA!A$1:A$500&amp;CSDA!C$1:C$500,0)),0)</f>
        <v/>
      </c>
      <c r="DE475">
        <f ref="DE475" t="array">IFERROR(INDEX(CSDA!D$1:D$500,MATCH("Trích giữ"&amp;PAYROLL!DE$2,CSDA!A$1:A$500&amp;CSDA!C$1:C$500,0)),0)</f>
        <v/>
      </c>
      <c r="DF475">
        <f>IFERROR(INDEX(CSDA!D$1:D$500,MATCH(PAYROLL!DF$2,CSDA!C$1:C$500,0)),0)</f>
        <v/>
      </c>
      <c r="DG475">
        <f ref="DG475" t="array">IFERROR(INDEX(CSDA!D$1:D$500,MATCH("Trích giữ"&amp;PAYROLL!DG$2,CSDA!A$1:A$500&amp;CSDA!C$1:C$500,0)),0)</f>
        <v/>
      </c>
      <c r="DH475">
        <f>ROUND(T475/26,0)</f>
        <v/>
      </c>
      <c r="DI475">
        <f ref="DI475" t="array">IFERROR(INDEX(CSDA!D$1:D$500,MATCH("Trích giữ"&amp;PAYROLL!DI$2,CSDA!A$1:A$500&amp;CSDA!C$1:C$500,0)),0)</f>
        <v/>
      </c>
      <c r="DJ475">
        <f>IF(U475=0,T475*21.5%-BL475,0)</f>
        <v/>
      </c>
      <c r="DK475">
        <f ref="DK475" t="array">IFERROR(INDEX(CSDA!D$1:D$500,MATCH("Trích giữ"&amp;PAYROLL!DK$2,CSDA!A$1:A$500&amp;CSDA!C$1:C$500,0)),0)</f>
        <v/>
      </c>
      <c r="DL475">
        <f>IFERROR(INDEX(CSDA!D$1:D$500,MATCH(PAYROLL!DL$2,CSDA!C$1:C$500,0))/12,0)</f>
        <v/>
      </c>
      <c r="DM475">
        <f>SUM(DB475:DL475)</f>
        <v/>
      </c>
      <c r="DN475">
        <f>IFERROR(INDEX(ADJ!$A$1:$BZ$1000,MATCH(PAYROLL!D475,ADJ!A$1:A$500,0),MATCH(PAYROLL!DN$2,ADJ!$2:$2,0)),0)</f>
        <v/>
      </c>
      <c r="DO475">
        <f>IFERROR(SUM(BP475,DM475:DN475,CX475:DA475)-DT475,0)</f>
        <v/>
      </c>
      <c r="DP475">
        <f ref="DP475" t="array">SUM(BW475*IFERROR(INDEX(CSDA!D$1:D$500,MATCH(BW$2,CSDA!C$1:C$500,0)),0)%,CX475*IFERROR(INDEX(CSDA!D$1:D$500,MATCH(CX$2,CSDA!C$1:C$500,0)),0)%,DA475*IFERROR(INDEX(CSDA!D$1:D$500,MATCH(DA$2,CSDA!C$1:C$500,0)),0)%,DB475*IFERROR(INDEX(CSDA!D$1:D$500,MATCH(DB$2,CSDA!C$1:C$500,0)),0)%,DF475*IFERROR(INDEX(CSDA!D$1:D$500,MATCH("Phí dịch vụ"&amp;PAYROLL!DF$2,CSDA!A$1:A$500&amp;CSDA!C$1:C$500,0)),0)%,DC475*IFERROR(INDEX(CSDA!D$1:D$500,MATCH("Phí dịch vụ"&amp;PAYROLL!DC$2,CSDA!A$1:A$500&amp;CSDA!C$1:C$500,0)),0)%,DH475*IFERROR(INDEX(CSDA!D$1:D$500,MATCH("Phí dịch vụ"&amp;PAYROLL!DH$2,CSDA!A$1:A$500&amp;CSDA!C$1:C$500,0)),0)%,DJ475*IFERROR(INDEX(CSDA!D$1:D$500,MATCH("Phí dịch vụ"&amp;PAYROLL!DJ$2,CSDA!A$1:A$500&amp;CSDA!C$1:C$500,0)),0)%,BN475*IFERROR(INDEX(CSDA!D$1:D$500,MATCH(BN$2,CSDA!C$1:C$500,0)),0)%)-BN475*7%</f>
        <v/>
      </c>
      <c r="DQ475">
        <f>IFERROR(INDEX(ADJ!$A$1:$BZ$1000,MATCH(PAYROLL!D475,ADJ!A$1:A$500,0),MATCH(PAYROLL!DQ$2,ADJ!$2:$2,0)),0)</f>
        <v/>
      </c>
      <c r="DR475">
        <f>IFERROR(INDEX(ADJ!$A$1:$BZ$1000,MATCH(PAYROLL!D475,ADJ!A$1:A$500,0),MATCH(PAYROLL!DR$2,ADJ!$2:$2,0)),0)</f>
        <v/>
      </c>
      <c r="DS475">
        <f>SUM(DP475:DR475)</f>
        <v/>
      </c>
      <c r="DT475">
        <f>EK475</f>
        <v/>
      </c>
      <c r="DU475">
        <f>SUM(DO475:DR475)</f>
        <v/>
      </c>
      <c r="DV475">
        <f>ROUND(DU475*0.1,0)</f>
        <v/>
      </c>
      <c r="DW475">
        <f>DU475+DV475</f>
        <v/>
      </c>
      <c r="DZ475">
        <f>IFERROR(INDEX(ADJ!$A$1:$BZ$1000,MATCH(PAYROLL!$D475,ADJ!A$1:A$500,0),MATCH(PAYROLL!DZ$2,ADJ!$2:$2,0)),0)</f>
        <v/>
      </c>
      <c r="EA475">
        <f>IFERROR(INDEX(ADJ!$A$1:$BZ$1000,MATCH(PAYROLL!$D475,ADJ!A$1:A$500,0),MATCH(PAYROLL!EA$2,ADJ!$2:$2,0)),0)</f>
        <v/>
      </c>
      <c r="EB475">
        <f>IFERROR(INDEX(ADJ!$A$1:$BZ$1000,MATCH(PAYROLL!$D475,ADJ!A$1:A$500,0),MATCH(PAYROLL!EB$2,ADJ!$2:$2,0)),0)</f>
        <v/>
      </c>
      <c r="EC475">
        <f>IFERROR(INDEX(ADJ!$A$1:$BZ$1000,MATCH(PAYROLL!$D475,ADJ!A$1:A$500,0),MATCH(PAYROLL!EC$2,ADJ!$2:$2,0)),0)</f>
        <v/>
      </c>
      <c r="ED475">
        <f>IFERROR(INDEX(ADJ!$A$1:$BZ$1000,MATCH(PAYROLL!$D475,ADJ!A$1:A$500,0),MATCH(PAYROLL!ED$2,ADJ!$2:$2,0)),0)</f>
        <v/>
      </c>
      <c r="EE475">
        <f>IFERROR(INDEX(ADJ!$A$1:$BZ$1000,MATCH(PAYROLL!$D475,ADJ!A$1:A$500,0),MATCH(PAYROLL!EE$2,ADJ!$2:$2,0)),0)</f>
        <v/>
      </c>
      <c r="EF475">
        <f>IFERROR(INDEX(ADJ!$A$1:$BZ$1000,MATCH(PAYROLL!$D475,ADJ!A$1:A$500,0),MATCH(PAYROLL!EF$2,ADJ!$2:$2,0)),0)</f>
        <v/>
      </c>
      <c r="EG475">
        <f>IFERROR(INDEX(ADJ!$A$1:$BZ$1000,MATCH(PAYROLL!$D475,ADJ!A$1:A$500,0),MATCH(PAYROLL!EG$2,ADJ!$2:$2,0)),0)</f>
        <v/>
      </c>
      <c r="EH475">
        <f>IFERROR(INDEX(ADJ!$A$1:$BZ$1000,MATCH(PAYROLL!$D475,ADJ!A$1:A$500,0),MATCH(PAYROLL!EH$2,ADJ!$2:$2,0)),0)</f>
        <v/>
      </c>
      <c r="EI475">
        <f>IFERROR(INDEX(ADJ!$A$1:$BZ$1000,MATCH(PAYROLL!D475,ADJ!A$1:A$500,0),MATCH(PAYROLL!EI$2,ADJ!$2:$2,0)),0)</f>
        <v/>
      </c>
      <c r="EJ475">
        <f>IFERROR(INDEX(ADJ!$A$1:$BZ$1000,MATCH(PAYROLL!$D475,ADJ!A$1:A$500,0),MATCH(PAYROLL!EJ$2,ADJ!$2:$2,0)),0)</f>
        <v/>
      </c>
      <c r="EK475">
        <f>SUM(DZ475:EJ475)</f>
        <v/>
      </c>
    </row>
    <row r="476">
      <c r="A476" t="n">
        <v>474</v>
      </c>
      <c r="B476" t="inlineStr">
        <is>
          <t>Lý Tuấn Anh</t>
        </is>
      </c>
      <c r="D476" t="inlineStr">
        <is>
          <t>157718-01</t>
        </is>
      </c>
      <c r="S476">
        <f>IFERROR(INDEX(PIS!$A$1:$BZ$1000,MATCH($D476,PIS!C$1:C$500,0),MATCH("Lương CB tháng trước",PIS!$1:$1,0)),0)</f>
        <v/>
      </c>
      <c r="T476">
        <f>IFERROR(INDEX(PIS!$A$1:$BZ$1000,MATCH($D476,PIS!C$1:C$500,0),MATCH("Lương CB hiện tại",PIS!$1:$1,0)),0)</f>
        <v/>
      </c>
      <c r="U476">
        <f>IFERROR(INDEX(PIS!$A$1:$BZ$1000,MATCH($D476,PIS!C$1:C$500,0),MATCH("Lương đóng BHBB",PIS!$1:$1,0)),0)</f>
        <v/>
      </c>
      <c r="V476">
        <f>IFERROR(INDEX(PIS!$A$1:$BZ$1000,MATCH($D476,PIS!C$1:C$500,0),MATCH(V$2,PIS!$2:$2,0)),0)</f>
        <v/>
      </c>
      <c r="W476">
        <f>IFERROR(INDEX(PIS!$A$1:$BZ$1000,MATCH($D476,PIS!C$1:C$500,0),MATCH(W$2,PIS!$2:$2,0)),0)</f>
        <v/>
      </c>
      <c r="X476">
        <f>IFERROR(INDEX(PIS!$A$1:$BZ$1000,MATCH($D476,PIS!C$1:C$500,0),MATCH(X$2,PIS!$2:$2,0)),0)</f>
        <v/>
      </c>
      <c r="Y476">
        <f>IFERROR(INDEX(PIS!$A$1:$BZ$1000,MATCH($D476,PIS!C$1:C$500,0),MATCH(Y$2,PIS!$2:$2,0)),0)</f>
        <v/>
      </c>
      <c r="Z476">
        <f>IFERROR(INDEX(PIS!$A$1:$BZ$1000,MATCH($D476,PIS!C$1:C$500,0),MATCH(Z$2,PIS!$2:$2,0)),0)</f>
        <v/>
      </c>
      <c r="AA476">
        <f>IFERROR(INDEX(PIS!$A$1:$BZ$1000,MATCH($D476,PIS!C$1:C$500,0),MATCH(AA$2,PIS!$2:$2,0)),0)</f>
        <v/>
      </c>
      <c r="AB476">
        <f>IFERROR(INDEX(PIS!$A$1:$BZ$1000,MATCH($D476,PIS!C$1:C$500,0),MATCH(AB$2,PIS!$2:$2,0)),0)</f>
        <v/>
      </c>
      <c r="AC476">
        <f>SUM(V476:AB476)</f>
        <v/>
      </c>
      <c r="AD476">
        <f>IFERROR(INDEX(TIMESHEET!$A$1:$AI$5000,MATCH($D476,TIMESHEET!A$1:A$500,0),MATCH("T100",TIMESHEET!$2:$2,0))-2,0)</f>
        <v/>
      </c>
      <c r="AE476">
        <f>IFERROR(INDEX(TIMESHEET!$A$1:$AI$5000,MATCH($D476,TIMESHEET!A$1:A$500,0),MATCH("T202",TIMESHEET!$2:$2,0)),0)</f>
        <v/>
      </c>
      <c r="AF476">
        <f>IFERROR(INDEX(TIMESHEET!$A$1:$AI$5000,MATCH($D476,TIMESHEET!A$1:A$500,0),MATCH("T302",TIMESHEET!$2:$2,0)),0)</f>
        <v/>
      </c>
      <c r="AG476">
        <f>IFERROR(INDEX(TIMESHEET!$A$1:$AI$5000,MATCH($D476,TIMESHEET!A$1:A$500,0),MATCH("T406",TIMESHEET!$2:$2,0)),0)</f>
        <v/>
      </c>
      <c r="AH476">
        <f>AE476+AG476</f>
        <v/>
      </c>
      <c r="AI476">
        <f>IFERROR(INDEX(TIMESHEET!$A$1:$AI$5000,MATCH($D476,TIMESHEET!A$1:A$500,0),MATCH("T701",TIMESHEET!$2:$2,0)),0)</f>
        <v/>
      </c>
      <c r="AJ476">
        <f>IFERROR(INDEX(TIMESHEET!$A$1:$AI$5000,MATCH($D476,TIMESHEET!B$1:B$500,0),MATCH("T320",TIMESHEET!$2:$2,0)),0)</f>
        <v/>
      </c>
      <c r="AK476">
        <f>IFERROR(IF(LEFT(INDEX(PIS!O$1:O$500,MATCH(D476,PIS!C$1:C$500)),1)="M",T476/AD476*SUM(AE476:AG476),T476*AD476),0)</f>
        <v/>
      </c>
      <c r="AL476">
        <f>IFERROR(INDEX(ADJ!$A$1:$BZ$1000,MATCH(PAYROLL!D476,ADJ!A$1:A$500,0),MATCH(PAYROLL!AL$2,ADJ!$2:$2,0)),0)</f>
        <v/>
      </c>
      <c r="AM476">
        <f>SUM(AK476:AL476)</f>
        <v/>
      </c>
      <c r="AN476">
        <f>IFERROR(ROUND(V476/$AD476*$AH476,0),0)</f>
        <v/>
      </c>
      <c r="AO476">
        <f>IFERROR(ROUND(W476/$AD476*$AH476,0),0)</f>
        <v/>
      </c>
      <c r="AP476">
        <f>IFERROR(ROUND(X476/$AD476*$AE476,0),0)</f>
        <v/>
      </c>
      <c r="AQ476">
        <f>IFERROR(ROUND(Y476/$AD476*$AH476,0),0)</f>
        <v/>
      </c>
      <c r="AR476">
        <f>IFERROR(ROUND(Z476/$AD476*$AH476,0),0)</f>
        <v/>
      </c>
      <c r="AS476">
        <f>IFERROR(ROUND(AA476/$AD476*$AH476,0),0)</f>
        <v/>
      </c>
      <c r="AT476">
        <f>IFERROR(IF((AE476+AF476+AG476)&gt;13,AB476,ROUND(AB476/AD476*AH476,0)),0)</f>
        <v/>
      </c>
      <c r="AU476">
        <f>IFERROR(INDEX(ADJ!$A$1:$BZ$1000,MATCH(PAYROLL!D476,ADJ!A$1:A$500,0),MATCH(PAYROLL!AU$2,ADJ!$2:$2,0)),0)</f>
        <v/>
      </c>
      <c r="AV476">
        <f>ROUND(SUM(AN476:AU476),0)</f>
        <v/>
      </c>
      <c r="AW476">
        <f>IFERROR(INDEX(TIMESHEET!$A$1:$AI$5000,MATCH(PAYROLL!D476,TIMESHEET!A$1:A$500,0),MATCH("T620",TIMESHEET!$2:$2,0)),0)</f>
        <v/>
      </c>
      <c r="AX476">
        <f>IFERROR(INDEX(TIMESHEET!$A$1:$AI$5000,MATCH(PAYROLL!D476,TIMESHEET!A$1:A$500,0),MATCH("T601",TIMESHEET!$2:$2,0)),0)</f>
        <v/>
      </c>
      <c r="AY476">
        <f>IFERROR(INDEX(TIMESHEET!$A$1:$AI$5000,MATCH(PAYROLL!D476,TIMESHEET!A$1:A$500,0),MATCH("T602",TIMESHEET!$2:$2,0)),0)</f>
        <v/>
      </c>
      <c r="AZ476">
        <f>IFERROR(INDEX(TIMESHEET!$A$1:$AI$5000,MATCH(PAYROLL!D476,TIMESHEET!A$1:A$500,0),MATCH("T603",TIMESHEET!$2:$2,0)),0)</f>
        <v/>
      </c>
      <c r="BA476">
        <f>IFERROR(INDEX(TIMESHEET!$A$1:$AI$5000,MATCH(PAYROLL!D476,TIMESHEET!A$1:A$500,0),MATCH("T611",TIMESHEET!$2:$2,0)),0)</f>
        <v/>
      </c>
      <c r="BB476">
        <f>IFERROR(INDEX(TIMESHEET!$A$1:$AI$5000,MATCH(PAYROLL!D476,TIMESHEET!A$1:A$500,0),MATCH("T612",TIMESHEET!$2:$2,0)),0)</f>
        <v/>
      </c>
      <c r="BC476">
        <f>IFERROR(INDEX(TIMESHEET!$A$1:$AI$5000,MATCH(PAYROLL!D476,TIMESHEET!A$1:A$500,0),MATCH("T613",TIMESHEET!$2:$2,0)),0)</f>
        <v/>
      </c>
      <c r="BD476">
        <f>IFERROR(INDEX(TIMESHEET!$A$1:$AI$5000,MATCH(PAYROLL!D476,TIMESHEET!A$1:A$500,0),MATCH("T500",TIMESHEET!$2:$2,0)),0)</f>
        <v/>
      </c>
      <c r="BE476">
        <f>IFERROR(IF(LEFT(INDEX(PIS!O$1:O$500,MATCH(D476,PIS!C$1:C$500)),1)="M",T476/AD476/8*(AW476+AX476*1.5+AY476*2+AZ476*3+BA476*2.1+BB476*2.7+BC476*3.9+BD476*0.3),T476/8*(AW476+AX476*1.5+AY476*2+AZ476*3+BA476*2.1+BB476*2.7+BC476*3.9+BD476*0.3)),0)</f>
        <v/>
      </c>
      <c r="BF476">
        <f>IFERROR(INDEX(ADJ!$A$1:$BZ$1000,MATCH(PAYROLL!$D476,ADJ!A$1:A$500,0),MATCH(PAYROLL!BF$2,ADJ!$2:$2,0)),0)</f>
        <v/>
      </c>
      <c r="BG476">
        <f>IFERROR(INDEX(ADJ!$A$1:$BZ$1000,MATCH(PAYROLL!D476,ADJ!A$1:A$500,0),MATCH(PAYROLL!BG$2,ADJ!$2:$2,0)),0)</f>
        <v/>
      </c>
      <c r="BH476">
        <f>IFERROR(INDEX(ADJ!$A$1:$BZ$1000,MATCH(PAYROLL!D476,ADJ!A$1:A$500,0),MATCH(PAYROLL!BH$2,ADJ!$2:$2,0)),0)</f>
        <v/>
      </c>
      <c r="BI476">
        <f>IFERROR(INDEX(ADJ!$A$1:$BZ$1000,MATCH(PAYROLL!D476,ADJ!A$1:A$500,0),MATCH(PAYROLL!BI$2,ADJ!$2:$2,0)),0)</f>
        <v/>
      </c>
      <c r="BJ476">
        <f>IFERROR(INDEX(ADJ!$A$1:$BZ$1000,MATCH(PAYROLL!D476,ADJ!A$1:A$500,0),MATCH(PAYROLL!BJ$2,ADJ!$2:$2,0)),0)</f>
        <v/>
      </c>
      <c r="BK476">
        <f>SUM(BF476:BJ476)</f>
        <v/>
      </c>
      <c r="BL476">
        <f>IFERROR(INDEX(ADJ!$A$1:$BZ$1000,MATCH(PAYROLL!D476,ADJ!A$1:A$500,0),MATCH(PAYROLL!BL$2,ADJ!$2:$2,0)),0)</f>
        <v/>
      </c>
      <c r="BM476">
        <f>IFERROR(INDEX(ADJ!$A$1:$BZ$1000,MATCH(PAYROLL!D476,ADJ!A$1:A$500,0),MATCH(PAYROLL!BM$2,ADJ!$2:$2,0)),0)</f>
        <v/>
      </c>
      <c r="BN476">
        <f>IFERROR(INDEX(ADJ!$A$1:$BZ$1000,MATCH(PAYROLL!D476,ADJ!A$1:A$500,0),MATCH(PAYROLL!BN$2,ADJ!$2:$2,0)),0)</f>
        <v/>
      </c>
      <c r="BO476">
        <f>IFERROR(INDEX(ADJ!$A$1:$BZ$1000,MATCH(PAYROLL!D476,ADJ!A$1:A$500,0),MATCH(PAYROLL!BO$2,ADJ!$2:$2,0)),0)</f>
        <v/>
      </c>
      <c r="BP476">
        <f>SUM(AM476,AV476,BE476,BK476,BL476:BO476)</f>
        <v/>
      </c>
      <c r="BQ476">
        <f>BO476</f>
        <v/>
      </c>
      <c r="BR476">
        <f>IFERROR(ROUND(IF(LEFT(INDEX(PIS!O$1:O$500,MATCH(D476,PIS!C$1:C$500)),1)="D",T476/8*(BD476*0.3),IF(LEFT(INDEX(PIS!O$1:O$500,MATCH(D476,PIS!C$1:C$500)),1)="H",T476*($BD476*0.3),T476/$AD476/8*($BD476*0.3))),0),0)</f>
        <v/>
      </c>
      <c r="BS476">
        <f>IF(AP476&lt;1,0,MIN(AP476,730000))</f>
        <v/>
      </c>
      <c r="BT476">
        <f>IFERROR(ROUND((BE476-SUM(AW476:BC476)*T476/AD476/8),0)-BR476,0)</f>
        <v/>
      </c>
      <c r="BU476">
        <f>AO476</f>
        <v/>
      </c>
      <c r="BV476">
        <f>SUM(BQ476:BU476)</f>
        <v/>
      </c>
      <c r="BW476">
        <f>BP476-BV476</f>
        <v/>
      </c>
      <c r="BX476">
        <f>IFERROR(IF(RIGHT(INDEX(PIS!O$1:O$500,MATCH(D476,PIS!C$1:C$500)),5)="Gross",MIN(U476+V476,VLOOKUP("R700",TSC!B:C,2,0)*VLOOKUP("R101",TSC!B:C,2,0))*VLOOKUP("R701",TSC!B:C,2,0)%,0),0)</f>
        <v/>
      </c>
      <c r="BY476">
        <f>IFERROR(IF(RIGHT(INDEX(PIS!O$1:O$500,MATCH(D476,PIS!C$1:C$500)),5)="Gross",MIN(U476+V476,VLOOKUP("R700",TSC!B:C,2,0)*VLOOKUP("R101",TSC!B:C,2,0))*VLOOKUP("T704",TSC!B:C,2,0)%,0),0)</f>
        <v/>
      </c>
      <c r="BZ476">
        <f>IFERROR(IF(RIGHT(INDEX(PIS!O$1:O$500,MATCH(D476,PIS!C$1:C$500)),5)="Gross",MIN(U476+V476,VLOOKUP("R700",TSC!B:C,2,0)*VLOOKUP("1",TSC!F:G,2,0))*VLOOKUP("T705",TSC!B:C,2,0)%,0),0)</f>
        <v/>
      </c>
      <c r="CA476">
        <f>IFERROR(INDEX(ADJ!$A$1:$BZ$1000,MATCH(PAYROLL!D476,ADJ!A$1:A$500,0),MATCH(PAYROLL!CA$2,ADJ!$2:$2,0)),0)</f>
        <v/>
      </c>
      <c r="CB476">
        <f>IFERROR(INDEX(ADJ!$A$1:$BZ$1000,MATCH(PAYROLL!D476,ADJ!A$1:A$500,0),MATCH(PAYROLL!CB$2,ADJ!$2:$2,0)),0)</f>
        <v/>
      </c>
      <c r="CC476">
        <f>SUM(BX476:CB476)</f>
        <v/>
      </c>
      <c r="CD476">
        <f>IFERROR(INDEX(PIS!$A$1:$BZ$1000,MATCH(PAYROLL!D476,PIS!C$1:C$500,0),MATCH(PAYROLL!CD$1,PIS!$1:$1,0)),0)</f>
        <v/>
      </c>
      <c r="CE476">
        <f>IFERROR(IF(OR(INDEX(PIS!P$1:P$500,MATCH(D476,PIS!C$1:C$500,0))="LT2",INDEX(PIS!P$1:P$500,MATCH(D476,PIS!C$1:C$500,0))="P10"),0,SUM(CC476,CD476*VLOOKUP("R601",TSC!B:C,2,0),VLOOKUP("R602",TSC!B:C,2,0))),0)</f>
        <v/>
      </c>
      <c r="CF476">
        <f>MAX(BW476-CE476,0)</f>
        <v/>
      </c>
      <c r="CG476">
        <f>IFERROR(IF(OR(RIGHT(INDEX(PIS!P$1:P$500,MATCH(D476,PIS!C$1:C$500)),5)="P10",RIGHT(INDEX(PIS!P$1:P$500,MATCH(D476,PIS!C$1:C$500)),5)="CK"),0,IF(CF476&lt;=5000000,CF476*5%,IF(CF476&lt;=10000000,CF476*10%-250000,IF(CF476&lt;=18000000,CF476*15%-750000,IF(CF476&lt;=32000000,CF476*20%-1650000,IF(CF476&lt;=52000000,CF476*25%-3250000,IF(CF476&lt;=80000000,BH476*30%-5850000,CF476*35%-9850000))))))),0)</f>
        <v/>
      </c>
      <c r="CH476">
        <f>IFERROR(IF(OR(INDEX(PIS!P$1:P$500,MATCH(D476,PIS!C$1:C$500))="LT",INDEX(PIS!P$1:P$500,MATCH(D476,PIS!C$1:C$500))="CK"),0,IF(CF476&lt;2000000,0,CF476*10%)),0)</f>
        <v/>
      </c>
      <c r="CI476">
        <f>IFERROR(INDEX(ADJ!$A$1:$BZ$1000,MATCH(PAYROLL!D476,ADJ!A$1:A$500,0),MATCH(PAYROLL!CI$2,ADJ!$2:$2,0)),0)</f>
        <v/>
      </c>
      <c r="CJ476">
        <f>IFERROR(INDEX(ADJ!$A$1:$BZ$1000,MATCH(PAYROLL!D476,ADJ!A$1:A$500,0),MATCH(PAYROLL!CJ$2,ADJ!$2:$2,0)),0)</f>
        <v/>
      </c>
      <c r="CK476">
        <f>IFERROR(INDEX(ADJ!$A$1:$BZ$1000,MATCH(PAYROLL!D476,ADJ!A$1:A$500,0),MATCH(PAYROLL!CK$2,ADJ!$2:$2,0)),0)</f>
        <v/>
      </c>
      <c r="CL476">
        <f>SUM(CG476:CK476)</f>
        <v/>
      </c>
      <c r="CM476">
        <f>ROUND(SUM(CH476:CK476),0)</f>
        <v/>
      </c>
      <c r="CN476">
        <f>IFERROR(INDEX(CSDA!D$1:D$500,MATCH($CN$2,CSDA!C$1:C$500,0))*INDEX(PIS!V$1:V$500,MATCH(D476,PIS!C$1:C$500))+INDEX(ADJ!$A$1:$BZ$1000,MATCH(PAYROLL!D476,ADJ!A$1:A$500,0),MATCH(PAYROLL!CN$2,ADJ!$2:$2,0)),0)</f>
        <v/>
      </c>
      <c r="CO476">
        <f>IFERROR(INDEX(ADJ!$A$1:$BZ$1000,MATCH(PAYROLL!D476,ADJ!A$1:A$500,0),MATCH(PAYROLL!CO$2,ADJ!$2:$2,0)),0)</f>
        <v/>
      </c>
      <c r="CP476">
        <f>IFERROR(INDEX(ADJ!$A$1:$BZ$1000,MATCH(PAYROLL!D476,ADJ!A$1:A$500,0),MATCH(PAYROLL!CP$2,ADJ!$2:$2,0)),0)</f>
        <v/>
      </c>
      <c r="CQ476">
        <f>BP476-CL476-CI476-CM476-CN476-CO476-CP476-CC476</f>
        <v/>
      </c>
      <c r="CR476">
        <f>IFERROR(IF(RIGHT(INDEX(PIS!O$1:O$500,MATCH(D476,PIS!C$1:C$500,0)),5)="Gross",MIN(U476+V476,VLOOKUP("R700",TSC!B:C,2,0)*VLOOKUP("R101",TSC!B:C,2,0))*(VLOOKUP("T711",TSC!B:C,2,0)+VLOOKUP("T712",TSC!B:C,2,0))%,MIN(T476+V476,VLOOKUP("R700",TSC!B:C,2,0)*VLOOKUP("R101",TSC!B:C,2,0))*(VLOOKUP("T711",TSC!B:C,2,0)+VLOOKUP("T712",TSC!B:C,2,0)+VLOOKUP("R701",TSC!B:C,2,0))%),0)</f>
        <v/>
      </c>
      <c r="CS476">
        <f>IFERROR(IF(RIGHT(INDEX(PIS!O$1:O$500,MATCH(D476,PIS!C$1:C$500,0)),5)="Gross",MIN(U476+V476,VLOOKUP("R700",TSC!B:C,2,0)*VLOOKUP("R101",TSC!B:C,2,0))*(VLOOKUP("T714",TSC!B:C,2,0))%,MIN(T476+V476,VLOOKUP("R700",TSC!B:C,2,0)*VLOOKUP("R101",TSC!B:C,2,0))*(VLOOKUP("T704",TSC!B:C,2,0)+VLOOKUP("T714",TSC!B:C,2,0))%),0)</f>
        <v/>
      </c>
      <c r="CT476">
        <f>IFERROR(IF(RIGHT(INDEX(PIS!O$1:O$500,MATCH(D476,PIS!C$1:C$500,0)),5)="Gross",MIN(U476+V476,VLOOKUP("R700",TSC!B:C,2,0)*VLOOKUP("R101",TSC!B:C,2,0))*VLOOKUP("T705",TSC!B:C,2,0)%,MIN(T476+V476,VLOOKUP("R700",TSC!B:C,2,0)*VLOOKUP("R101",TSC!B:C,2,0))*VLOOKUP("T705",TSC!B:C,2,0)%),0)</f>
        <v/>
      </c>
      <c r="CU476">
        <f>IFERROR(IF(RIGHT(INDEX(PIS!O$1:O$500,MATCH(D476,PIS!C$1:C$500,0)),5)="Gross",MIN(U476+V476,VLOOKUP("R700",TSC!B:C,2,0)*VLOOKUP("R101",TSC!B:C,2,0))*(VLOOKUP("T713",TSC!B:C,2,0))%,MIN(T476+V476,VLOOKUP("R700",TSC!B:C,2,0)*VLOOKUP("R101",TSC!B:C,2,0))*(VLOOKUP("T713",TSC!B:C,2,0))%),0)</f>
        <v/>
      </c>
      <c r="CV476">
        <f>IFERROR(INDEX(ADJ!$A$1:$BZ$1000,MATCH(PAYROLL!D476,ADJ!A$1:A$500,0),MATCH(PAYROLL!CV$2,ADJ!$2:$2,0)),0)</f>
        <v/>
      </c>
      <c r="CW476">
        <f>IFERROR(INDEX(ADJ!$A$1:$BZ$1000,MATCH(PAYROLL!D476,ADJ!A$1:A$500,0),MATCH(PAYROLL!CW$2,ADJ!$2:$2,0)),0)</f>
        <v/>
      </c>
      <c r="CX476">
        <f>SUM(CR476:CW476)</f>
        <v/>
      </c>
      <c r="CY476">
        <f>ROUND(IF(CR476&gt;0,T476+V476*VLOOKUP("R202",TSC!$B$1:$C$500,2,0),0),0)</f>
        <v/>
      </c>
      <c r="CZ476">
        <f>IFERROR(INDEX(CSDA!D$1:D$500,MATCH($CZ$2,CSDA!C$1:C$500,0)),0)</f>
        <v/>
      </c>
      <c r="DA476">
        <f>ROUND(T476*0.7%,0)</f>
        <v/>
      </c>
      <c r="DB476">
        <f>ROUND(T476/12,0)</f>
        <v/>
      </c>
      <c r="DC476">
        <f ref="DC476" t="array">IFERROR(INDEX(CSDA!D$1:D$500,MATCH("Trích giữ"&amp;PAYROLL!DC$2,CSDA!A$1:A$500&amp;CSDA!C$1:C$500,0)),0)</f>
        <v/>
      </c>
      <c r="DD476">
        <f ref="DD476" t="array">IFERROR(INDEX(CSDA!D$1:D$500,MATCH("Trích giữ"&amp;PAYROLL!DD$2,CSDA!A$1:A$500&amp;CSDA!C$1:C$500,0)),0)</f>
        <v/>
      </c>
      <c r="DE476">
        <f ref="DE476" t="array">IFERROR(INDEX(CSDA!D$1:D$500,MATCH("Trích giữ"&amp;PAYROLL!DE$2,CSDA!A$1:A$500&amp;CSDA!C$1:C$500,0)),0)</f>
        <v/>
      </c>
      <c r="DF476">
        <f>IFERROR(INDEX(CSDA!D$1:D$500,MATCH(PAYROLL!DF$2,CSDA!C$1:C$500,0)),0)</f>
        <v/>
      </c>
      <c r="DG476">
        <f ref="DG476" t="array">IFERROR(INDEX(CSDA!D$1:D$500,MATCH("Trích giữ"&amp;PAYROLL!DG$2,CSDA!A$1:A$500&amp;CSDA!C$1:C$500,0)),0)</f>
        <v/>
      </c>
      <c r="DH476">
        <f>ROUND(T476/26,0)</f>
        <v/>
      </c>
      <c r="DI476">
        <f ref="DI476" t="array">IFERROR(INDEX(CSDA!D$1:D$500,MATCH("Trích giữ"&amp;PAYROLL!DI$2,CSDA!A$1:A$500&amp;CSDA!C$1:C$500,0)),0)</f>
        <v/>
      </c>
      <c r="DJ476">
        <f>IF(U476=0,T476*21.5%-BL476,0)</f>
        <v/>
      </c>
      <c r="DK476">
        <f ref="DK476" t="array">IFERROR(INDEX(CSDA!D$1:D$500,MATCH("Trích giữ"&amp;PAYROLL!DK$2,CSDA!A$1:A$500&amp;CSDA!C$1:C$500,0)),0)</f>
        <v/>
      </c>
      <c r="DL476">
        <f>IFERROR(INDEX(CSDA!D$1:D$500,MATCH(PAYROLL!DL$2,CSDA!C$1:C$500,0))/12,0)</f>
        <v/>
      </c>
      <c r="DM476">
        <f>SUM(DB476:DL476)</f>
        <v/>
      </c>
      <c r="DN476">
        <f>IFERROR(INDEX(ADJ!$A$1:$BZ$1000,MATCH(PAYROLL!D476,ADJ!A$1:A$500,0),MATCH(PAYROLL!DN$2,ADJ!$2:$2,0)),0)</f>
        <v/>
      </c>
      <c r="DO476">
        <f>IFERROR(SUM(BP476,DM476:DN476,CX476:DA476)-DT476,0)</f>
        <v/>
      </c>
      <c r="DP476">
        <f ref="DP476" t="array">SUM(BW476*IFERROR(INDEX(CSDA!D$1:D$500,MATCH(BW$2,CSDA!C$1:C$500,0)),0)%,CX476*IFERROR(INDEX(CSDA!D$1:D$500,MATCH(CX$2,CSDA!C$1:C$500,0)),0)%,DA476*IFERROR(INDEX(CSDA!D$1:D$500,MATCH(DA$2,CSDA!C$1:C$500,0)),0)%,DB476*IFERROR(INDEX(CSDA!D$1:D$500,MATCH(DB$2,CSDA!C$1:C$500,0)),0)%,DF476*IFERROR(INDEX(CSDA!D$1:D$500,MATCH("Phí dịch vụ"&amp;PAYROLL!DF$2,CSDA!A$1:A$500&amp;CSDA!C$1:C$500,0)),0)%,DC476*IFERROR(INDEX(CSDA!D$1:D$500,MATCH("Phí dịch vụ"&amp;PAYROLL!DC$2,CSDA!A$1:A$500&amp;CSDA!C$1:C$500,0)),0)%,DH476*IFERROR(INDEX(CSDA!D$1:D$500,MATCH("Phí dịch vụ"&amp;PAYROLL!DH$2,CSDA!A$1:A$500&amp;CSDA!C$1:C$500,0)),0)%,DJ476*IFERROR(INDEX(CSDA!D$1:D$500,MATCH("Phí dịch vụ"&amp;PAYROLL!DJ$2,CSDA!A$1:A$500&amp;CSDA!C$1:C$500,0)),0)%,BN476*IFERROR(INDEX(CSDA!D$1:D$500,MATCH(BN$2,CSDA!C$1:C$500,0)),0)%)-BN476*7%</f>
        <v/>
      </c>
      <c r="DQ476">
        <f>IFERROR(INDEX(ADJ!$A$1:$BZ$1000,MATCH(PAYROLL!D476,ADJ!A$1:A$500,0),MATCH(PAYROLL!DQ$2,ADJ!$2:$2,0)),0)</f>
        <v/>
      </c>
      <c r="DR476">
        <f>IFERROR(INDEX(ADJ!$A$1:$BZ$1000,MATCH(PAYROLL!D476,ADJ!A$1:A$500,0),MATCH(PAYROLL!DR$2,ADJ!$2:$2,0)),0)</f>
        <v/>
      </c>
      <c r="DS476">
        <f>SUM(DP476:DR476)</f>
        <v/>
      </c>
      <c r="DT476">
        <f>EK476</f>
        <v/>
      </c>
      <c r="DU476">
        <f>SUM(DO476:DR476)</f>
        <v/>
      </c>
      <c r="DV476">
        <f>ROUND(DU476*0.1,0)</f>
        <v/>
      </c>
      <c r="DW476">
        <f>DU476+DV476</f>
        <v/>
      </c>
      <c r="DZ476">
        <f>IFERROR(INDEX(ADJ!$A$1:$BZ$1000,MATCH(PAYROLL!$D476,ADJ!A$1:A$500,0),MATCH(PAYROLL!DZ$2,ADJ!$2:$2,0)),0)</f>
        <v/>
      </c>
      <c r="EA476">
        <f>IFERROR(INDEX(ADJ!$A$1:$BZ$1000,MATCH(PAYROLL!$D476,ADJ!A$1:A$500,0),MATCH(PAYROLL!EA$2,ADJ!$2:$2,0)),0)</f>
        <v/>
      </c>
      <c r="EB476">
        <f>IFERROR(INDEX(ADJ!$A$1:$BZ$1000,MATCH(PAYROLL!$D476,ADJ!A$1:A$500,0),MATCH(PAYROLL!EB$2,ADJ!$2:$2,0)),0)</f>
        <v/>
      </c>
      <c r="EC476">
        <f>IFERROR(INDEX(ADJ!$A$1:$BZ$1000,MATCH(PAYROLL!$D476,ADJ!A$1:A$500,0),MATCH(PAYROLL!EC$2,ADJ!$2:$2,0)),0)</f>
        <v/>
      </c>
      <c r="ED476">
        <f>IFERROR(INDEX(ADJ!$A$1:$BZ$1000,MATCH(PAYROLL!$D476,ADJ!A$1:A$500,0),MATCH(PAYROLL!ED$2,ADJ!$2:$2,0)),0)</f>
        <v/>
      </c>
      <c r="EE476">
        <f>IFERROR(INDEX(ADJ!$A$1:$BZ$1000,MATCH(PAYROLL!$D476,ADJ!A$1:A$500,0),MATCH(PAYROLL!EE$2,ADJ!$2:$2,0)),0)</f>
        <v/>
      </c>
      <c r="EF476">
        <f>IFERROR(INDEX(ADJ!$A$1:$BZ$1000,MATCH(PAYROLL!$D476,ADJ!A$1:A$500,0),MATCH(PAYROLL!EF$2,ADJ!$2:$2,0)),0)</f>
        <v/>
      </c>
      <c r="EG476">
        <f>IFERROR(INDEX(ADJ!$A$1:$BZ$1000,MATCH(PAYROLL!$D476,ADJ!A$1:A$500,0),MATCH(PAYROLL!EG$2,ADJ!$2:$2,0)),0)</f>
        <v/>
      </c>
      <c r="EH476">
        <f>IFERROR(INDEX(ADJ!$A$1:$BZ$1000,MATCH(PAYROLL!$D476,ADJ!A$1:A$500,0),MATCH(PAYROLL!EH$2,ADJ!$2:$2,0)),0)</f>
        <v/>
      </c>
      <c r="EI476">
        <f>IFERROR(INDEX(ADJ!$A$1:$BZ$1000,MATCH(PAYROLL!D476,ADJ!A$1:A$500,0),MATCH(PAYROLL!EI$2,ADJ!$2:$2,0)),0)</f>
        <v/>
      </c>
      <c r="EJ476">
        <f>IFERROR(INDEX(ADJ!$A$1:$BZ$1000,MATCH(PAYROLL!$D476,ADJ!A$1:A$500,0),MATCH(PAYROLL!EJ$2,ADJ!$2:$2,0)),0)</f>
        <v/>
      </c>
      <c r="EK476">
        <f>SUM(DZ476:EJ476)</f>
        <v/>
      </c>
    </row>
    <row r="477">
      <c r="A477" t="n">
        <v>475</v>
      </c>
      <c r="B477" t="inlineStr">
        <is>
          <t>Triệu Tiến Tường</t>
        </is>
      </c>
      <c r="D477" t="inlineStr">
        <is>
          <t>154118-03</t>
        </is>
      </c>
      <c r="S477">
        <f>IFERROR(INDEX(PIS!$A$1:$BZ$1000,MATCH($D477,PIS!C$1:C$500,0),MATCH("Lương CB tháng trước",PIS!$1:$1,0)),0)</f>
        <v/>
      </c>
      <c r="T477">
        <f>IFERROR(INDEX(PIS!$A$1:$BZ$1000,MATCH($D477,PIS!C$1:C$500,0),MATCH("Lương CB hiện tại",PIS!$1:$1,0)),0)</f>
        <v/>
      </c>
      <c r="U477">
        <f>IFERROR(INDEX(PIS!$A$1:$BZ$1000,MATCH($D477,PIS!C$1:C$500,0),MATCH("Lương đóng BHBB",PIS!$1:$1,0)),0)</f>
        <v/>
      </c>
      <c r="V477">
        <f>IFERROR(INDEX(PIS!$A$1:$BZ$1000,MATCH($D477,PIS!C$1:C$500,0),MATCH(V$2,PIS!$2:$2,0)),0)</f>
        <v/>
      </c>
      <c r="W477">
        <f>IFERROR(INDEX(PIS!$A$1:$BZ$1000,MATCH($D477,PIS!C$1:C$500,0),MATCH(W$2,PIS!$2:$2,0)),0)</f>
        <v/>
      </c>
      <c r="X477">
        <f>IFERROR(INDEX(PIS!$A$1:$BZ$1000,MATCH($D477,PIS!C$1:C$500,0),MATCH(X$2,PIS!$2:$2,0)),0)</f>
        <v/>
      </c>
      <c r="Y477">
        <f>IFERROR(INDEX(PIS!$A$1:$BZ$1000,MATCH($D477,PIS!C$1:C$500,0),MATCH(Y$2,PIS!$2:$2,0)),0)</f>
        <v/>
      </c>
      <c r="Z477">
        <f>IFERROR(INDEX(PIS!$A$1:$BZ$1000,MATCH($D477,PIS!C$1:C$500,0),MATCH(Z$2,PIS!$2:$2,0)),0)</f>
        <v/>
      </c>
      <c r="AA477">
        <f>IFERROR(INDEX(PIS!$A$1:$BZ$1000,MATCH($D477,PIS!C$1:C$500,0),MATCH(AA$2,PIS!$2:$2,0)),0)</f>
        <v/>
      </c>
      <c r="AB477">
        <f>IFERROR(INDEX(PIS!$A$1:$BZ$1000,MATCH($D477,PIS!C$1:C$500,0),MATCH(AB$2,PIS!$2:$2,0)),0)</f>
        <v/>
      </c>
      <c r="AC477">
        <f>SUM(V477:AB477)</f>
        <v/>
      </c>
      <c r="AD477">
        <f>IFERROR(INDEX(TIMESHEET!$A$1:$AI$5000,MATCH($D477,TIMESHEET!A$1:A$500,0),MATCH("T100",TIMESHEET!$2:$2,0))-2,0)</f>
        <v/>
      </c>
      <c r="AE477">
        <f>IFERROR(INDEX(TIMESHEET!$A$1:$AI$5000,MATCH($D477,TIMESHEET!A$1:A$500,0),MATCH("T202",TIMESHEET!$2:$2,0)),0)</f>
        <v/>
      </c>
      <c r="AF477">
        <f>IFERROR(INDEX(TIMESHEET!$A$1:$AI$5000,MATCH($D477,TIMESHEET!A$1:A$500,0),MATCH("T302",TIMESHEET!$2:$2,0)),0)</f>
        <v/>
      </c>
      <c r="AG477">
        <f>IFERROR(INDEX(TIMESHEET!$A$1:$AI$5000,MATCH($D477,TIMESHEET!A$1:A$500,0),MATCH("T406",TIMESHEET!$2:$2,0)),0)</f>
        <v/>
      </c>
      <c r="AH477">
        <f>AE477+AG477</f>
        <v/>
      </c>
      <c r="AI477">
        <f>IFERROR(INDEX(TIMESHEET!$A$1:$AI$5000,MATCH($D477,TIMESHEET!A$1:A$500,0),MATCH("T701",TIMESHEET!$2:$2,0)),0)</f>
        <v/>
      </c>
      <c r="AJ477">
        <f>IFERROR(INDEX(TIMESHEET!$A$1:$AI$5000,MATCH($D477,TIMESHEET!B$1:B$500,0),MATCH("T320",TIMESHEET!$2:$2,0)),0)</f>
        <v/>
      </c>
      <c r="AK477">
        <f>IFERROR(IF(LEFT(INDEX(PIS!O$1:O$500,MATCH(D477,PIS!C$1:C$500)),1)="M",T477/AD477*SUM(AE477:AG477),T477*AD477),0)</f>
        <v/>
      </c>
      <c r="AL477">
        <f>IFERROR(INDEX(ADJ!$A$1:$BZ$1000,MATCH(PAYROLL!D477,ADJ!A$1:A$500,0),MATCH(PAYROLL!AL$2,ADJ!$2:$2,0)),0)</f>
        <v/>
      </c>
      <c r="AM477">
        <f>SUM(AK477:AL477)</f>
        <v/>
      </c>
      <c r="AN477">
        <f>IFERROR(ROUND(V477/$AD477*$AH477,0),0)</f>
        <v/>
      </c>
      <c r="AO477">
        <f>IFERROR(ROUND(W477/$AD477*$AH477,0),0)</f>
        <v/>
      </c>
      <c r="AP477">
        <f>IFERROR(ROUND(X477/$AD477*$AE477,0),0)</f>
        <v/>
      </c>
      <c r="AQ477">
        <f>IFERROR(ROUND(Y477/$AD477*$AH477,0),0)</f>
        <v/>
      </c>
      <c r="AR477">
        <f>IFERROR(ROUND(Z477/$AD477*$AH477,0),0)</f>
        <v/>
      </c>
      <c r="AS477">
        <f>IFERROR(ROUND(AA477/$AD477*$AH477,0),0)</f>
        <v/>
      </c>
      <c r="AT477">
        <f>IFERROR(IF((AE477+AF477+AG477)&gt;13,AB477,ROUND(AB477/AD477*AH477,0)),0)</f>
        <v/>
      </c>
      <c r="AU477">
        <f>IFERROR(INDEX(ADJ!$A$1:$BZ$1000,MATCH(PAYROLL!D477,ADJ!A$1:A$500,0),MATCH(PAYROLL!AU$2,ADJ!$2:$2,0)),0)</f>
        <v/>
      </c>
      <c r="AV477">
        <f>ROUND(SUM(AN477:AU477),0)</f>
        <v/>
      </c>
      <c r="AW477">
        <f>IFERROR(INDEX(TIMESHEET!$A$1:$AI$5000,MATCH(PAYROLL!D477,TIMESHEET!A$1:A$500,0),MATCH("T620",TIMESHEET!$2:$2,0)),0)</f>
        <v/>
      </c>
      <c r="AX477">
        <f>IFERROR(INDEX(TIMESHEET!$A$1:$AI$5000,MATCH(PAYROLL!D477,TIMESHEET!A$1:A$500,0),MATCH("T601",TIMESHEET!$2:$2,0)),0)</f>
        <v/>
      </c>
      <c r="AY477">
        <f>IFERROR(INDEX(TIMESHEET!$A$1:$AI$5000,MATCH(PAYROLL!D477,TIMESHEET!A$1:A$500,0),MATCH("T602",TIMESHEET!$2:$2,0)),0)</f>
        <v/>
      </c>
      <c r="AZ477">
        <f>IFERROR(INDEX(TIMESHEET!$A$1:$AI$5000,MATCH(PAYROLL!D477,TIMESHEET!A$1:A$500,0),MATCH("T603",TIMESHEET!$2:$2,0)),0)</f>
        <v/>
      </c>
      <c r="BA477">
        <f>IFERROR(INDEX(TIMESHEET!$A$1:$AI$5000,MATCH(PAYROLL!D477,TIMESHEET!A$1:A$500,0),MATCH("T611",TIMESHEET!$2:$2,0)),0)</f>
        <v/>
      </c>
      <c r="BB477">
        <f>IFERROR(INDEX(TIMESHEET!$A$1:$AI$5000,MATCH(PAYROLL!D477,TIMESHEET!A$1:A$500,0),MATCH("T612",TIMESHEET!$2:$2,0)),0)</f>
        <v/>
      </c>
      <c r="BC477">
        <f>IFERROR(INDEX(TIMESHEET!$A$1:$AI$5000,MATCH(PAYROLL!D477,TIMESHEET!A$1:A$500,0),MATCH("T613",TIMESHEET!$2:$2,0)),0)</f>
        <v/>
      </c>
      <c r="BD477">
        <f>IFERROR(INDEX(TIMESHEET!$A$1:$AI$5000,MATCH(PAYROLL!D477,TIMESHEET!A$1:A$500,0),MATCH("T500",TIMESHEET!$2:$2,0)),0)</f>
        <v/>
      </c>
      <c r="BE477">
        <f>IFERROR(IF(LEFT(INDEX(PIS!O$1:O$500,MATCH(D477,PIS!C$1:C$500)),1)="M",T477/AD477/8*(AW477+AX477*1.5+AY477*2+AZ477*3+BA477*2.1+BB477*2.7+BC477*3.9+BD477*0.3),T477/8*(AW477+AX477*1.5+AY477*2+AZ477*3+BA477*2.1+BB477*2.7+BC477*3.9+BD477*0.3)),0)</f>
        <v/>
      </c>
      <c r="BF477">
        <f>IFERROR(INDEX(ADJ!$A$1:$BZ$1000,MATCH(PAYROLL!$D477,ADJ!A$1:A$500,0),MATCH(PAYROLL!BF$2,ADJ!$2:$2,0)),0)</f>
        <v/>
      </c>
      <c r="BG477">
        <f>IFERROR(INDEX(ADJ!$A$1:$BZ$1000,MATCH(PAYROLL!D477,ADJ!A$1:A$500,0),MATCH(PAYROLL!BG$2,ADJ!$2:$2,0)),0)</f>
        <v/>
      </c>
      <c r="BH477">
        <f>IFERROR(INDEX(ADJ!$A$1:$BZ$1000,MATCH(PAYROLL!D477,ADJ!A$1:A$500,0),MATCH(PAYROLL!BH$2,ADJ!$2:$2,0)),0)</f>
        <v/>
      </c>
      <c r="BI477">
        <f>IFERROR(INDEX(ADJ!$A$1:$BZ$1000,MATCH(PAYROLL!D477,ADJ!A$1:A$500,0),MATCH(PAYROLL!BI$2,ADJ!$2:$2,0)),0)</f>
        <v/>
      </c>
      <c r="BJ477">
        <f>IFERROR(INDEX(ADJ!$A$1:$BZ$1000,MATCH(PAYROLL!D477,ADJ!A$1:A$500,0),MATCH(PAYROLL!BJ$2,ADJ!$2:$2,0)),0)</f>
        <v/>
      </c>
      <c r="BK477">
        <f>SUM(BF477:BJ477)</f>
        <v/>
      </c>
      <c r="BL477">
        <f>IFERROR(INDEX(ADJ!$A$1:$BZ$1000,MATCH(PAYROLL!D477,ADJ!A$1:A$500,0),MATCH(PAYROLL!BL$2,ADJ!$2:$2,0)),0)</f>
        <v/>
      </c>
      <c r="BM477">
        <f>IFERROR(INDEX(ADJ!$A$1:$BZ$1000,MATCH(PAYROLL!D477,ADJ!A$1:A$500,0),MATCH(PAYROLL!BM$2,ADJ!$2:$2,0)),0)</f>
        <v/>
      </c>
      <c r="BN477">
        <f>IFERROR(INDEX(ADJ!$A$1:$BZ$1000,MATCH(PAYROLL!D477,ADJ!A$1:A$500,0),MATCH(PAYROLL!BN$2,ADJ!$2:$2,0)),0)</f>
        <v/>
      </c>
      <c r="BO477">
        <f>IFERROR(INDEX(ADJ!$A$1:$BZ$1000,MATCH(PAYROLL!D477,ADJ!A$1:A$500,0),MATCH(PAYROLL!BO$2,ADJ!$2:$2,0)),0)</f>
        <v/>
      </c>
      <c r="BP477">
        <f>SUM(AM477,AV477,BE477,BK477,BL477:BO477)</f>
        <v/>
      </c>
      <c r="BQ477">
        <f>BO477</f>
        <v/>
      </c>
      <c r="BR477">
        <f>IFERROR(ROUND(IF(LEFT(INDEX(PIS!O$1:O$500,MATCH(D477,PIS!C$1:C$500)),1)="D",T477/8*(BD477*0.3),IF(LEFT(INDEX(PIS!O$1:O$500,MATCH(D477,PIS!C$1:C$500)),1)="H",T477*($BD477*0.3),T477/$AD477/8*($BD477*0.3))),0),0)</f>
        <v/>
      </c>
      <c r="BS477">
        <f>IF(AP477&lt;1,0,MIN(AP477,730000))</f>
        <v/>
      </c>
      <c r="BT477">
        <f>IFERROR(ROUND((BE477-SUM(AW477:BC477)*T477/AD477/8),0)-BR477,0)</f>
        <v/>
      </c>
      <c r="BU477">
        <f>AO477</f>
        <v/>
      </c>
      <c r="BV477">
        <f>SUM(BQ477:BU477)</f>
        <v/>
      </c>
      <c r="BW477">
        <f>BP477-BV477</f>
        <v/>
      </c>
      <c r="BX477">
        <f>IFERROR(IF(RIGHT(INDEX(PIS!O$1:O$500,MATCH(D477,PIS!C$1:C$500)),5)="Gross",MIN(U477+V477,VLOOKUP("R700",TSC!B:C,2,0)*VLOOKUP("R101",TSC!B:C,2,0))*VLOOKUP("R701",TSC!B:C,2,0)%,0),0)</f>
        <v/>
      </c>
      <c r="BY477">
        <f>IFERROR(IF(RIGHT(INDEX(PIS!O$1:O$500,MATCH(D477,PIS!C$1:C$500)),5)="Gross",MIN(U477+V477,VLOOKUP("R700",TSC!B:C,2,0)*VLOOKUP("R101",TSC!B:C,2,0))*VLOOKUP("T704",TSC!B:C,2,0)%,0),0)</f>
        <v/>
      </c>
      <c r="BZ477">
        <f>IFERROR(IF(RIGHT(INDEX(PIS!O$1:O$500,MATCH(D477,PIS!C$1:C$500)),5)="Gross",MIN(U477+V477,VLOOKUP("R700",TSC!B:C,2,0)*VLOOKUP("1",TSC!F:G,2,0))*VLOOKUP("T705",TSC!B:C,2,0)%,0),0)</f>
        <v/>
      </c>
      <c r="CA477">
        <f>IFERROR(INDEX(ADJ!$A$1:$BZ$1000,MATCH(PAYROLL!D477,ADJ!A$1:A$500,0),MATCH(PAYROLL!CA$2,ADJ!$2:$2,0)),0)</f>
        <v/>
      </c>
      <c r="CB477">
        <f>IFERROR(INDEX(ADJ!$A$1:$BZ$1000,MATCH(PAYROLL!D477,ADJ!A$1:A$500,0),MATCH(PAYROLL!CB$2,ADJ!$2:$2,0)),0)</f>
        <v/>
      </c>
      <c r="CC477">
        <f>SUM(BX477:CB477)</f>
        <v/>
      </c>
      <c r="CD477">
        <f>IFERROR(INDEX(PIS!$A$1:$BZ$1000,MATCH(PAYROLL!D477,PIS!C$1:C$500,0),MATCH(PAYROLL!CD$1,PIS!$1:$1,0)),0)</f>
        <v/>
      </c>
      <c r="CE477">
        <f>IFERROR(IF(OR(INDEX(PIS!P$1:P$500,MATCH(D477,PIS!C$1:C$500,0))="LT2",INDEX(PIS!P$1:P$500,MATCH(D477,PIS!C$1:C$500,0))="P10"),0,SUM(CC477,CD477*VLOOKUP("R601",TSC!B:C,2,0),VLOOKUP("R602",TSC!B:C,2,0))),0)</f>
        <v/>
      </c>
      <c r="CF477">
        <f>MAX(BW477-CE477,0)</f>
        <v/>
      </c>
      <c r="CG477">
        <f>IFERROR(IF(OR(RIGHT(INDEX(PIS!P$1:P$500,MATCH(D477,PIS!C$1:C$500)),5)="P10",RIGHT(INDEX(PIS!P$1:P$500,MATCH(D477,PIS!C$1:C$500)),5)="CK"),0,IF(CF477&lt;=5000000,CF477*5%,IF(CF477&lt;=10000000,CF477*10%-250000,IF(CF477&lt;=18000000,CF477*15%-750000,IF(CF477&lt;=32000000,CF477*20%-1650000,IF(CF477&lt;=52000000,CF477*25%-3250000,IF(CF477&lt;=80000000,BH477*30%-5850000,CF477*35%-9850000))))))),0)</f>
        <v/>
      </c>
      <c r="CH477">
        <f>IFERROR(IF(OR(INDEX(PIS!P$1:P$500,MATCH(D477,PIS!C$1:C$500))="LT",INDEX(PIS!P$1:P$500,MATCH(D477,PIS!C$1:C$500))="CK"),0,IF(CF477&lt;2000000,0,CF477*10%)),0)</f>
        <v/>
      </c>
      <c r="CI477">
        <f>IFERROR(INDEX(ADJ!$A$1:$BZ$1000,MATCH(PAYROLL!D477,ADJ!A$1:A$500,0),MATCH(PAYROLL!CI$2,ADJ!$2:$2,0)),0)</f>
        <v/>
      </c>
      <c r="CJ477">
        <f>IFERROR(INDEX(ADJ!$A$1:$BZ$1000,MATCH(PAYROLL!D477,ADJ!A$1:A$500,0),MATCH(PAYROLL!CJ$2,ADJ!$2:$2,0)),0)</f>
        <v/>
      </c>
      <c r="CK477">
        <f>IFERROR(INDEX(ADJ!$A$1:$BZ$1000,MATCH(PAYROLL!D477,ADJ!A$1:A$500,0),MATCH(PAYROLL!CK$2,ADJ!$2:$2,0)),0)</f>
        <v/>
      </c>
      <c r="CL477">
        <f>SUM(CG477:CK477)</f>
        <v/>
      </c>
      <c r="CM477">
        <f>ROUND(SUM(CH477:CK477),0)</f>
        <v/>
      </c>
      <c r="CN477">
        <f>IFERROR(INDEX(CSDA!D$1:D$500,MATCH($CN$2,CSDA!C$1:C$500,0))*INDEX(PIS!V$1:V$500,MATCH(D477,PIS!C$1:C$500))+INDEX(ADJ!$A$1:$BZ$1000,MATCH(PAYROLL!D477,ADJ!A$1:A$500,0),MATCH(PAYROLL!CN$2,ADJ!$2:$2,0)),0)</f>
        <v/>
      </c>
      <c r="CO477">
        <f>IFERROR(INDEX(ADJ!$A$1:$BZ$1000,MATCH(PAYROLL!D477,ADJ!A$1:A$500,0),MATCH(PAYROLL!CO$2,ADJ!$2:$2,0)),0)</f>
        <v/>
      </c>
      <c r="CP477">
        <f>IFERROR(INDEX(ADJ!$A$1:$BZ$1000,MATCH(PAYROLL!D477,ADJ!A$1:A$500,0),MATCH(PAYROLL!CP$2,ADJ!$2:$2,0)),0)</f>
        <v/>
      </c>
      <c r="CQ477">
        <f>BP477-CL477-CI477-CM477-CN477-CO477-CP477-CC477</f>
        <v/>
      </c>
      <c r="CR477">
        <f>IFERROR(IF(RIGHT(INDEX(PIS!O$1:O$500,MATCH(D477,PIS!C$1:C$500,0)),5)="Gross",MIN(U477+V477,VLOOKUP("R700",TSC!B:C,2,0)*VLOOKUP("R101",TSC!B:C,2,0))*(VLOOKUP("T711",TSC!B:C,2,0)+VLOOKUP("T712",TSC!B:C,2,0))%,MIN(T477+V477,VLOOKUP("R700",TSC!B:C,2,0)*VLOOKUP("R101",TSC!B:C,2,0))*(VLOOKUP("T711",TSC!B:C,2,0)+VLOOKUP("T712",TSC!B:C,2,0)+VLOOKUP("R701",TSC!B:C,2,0))%),0)</f>
        <v/>
      </c>
      <c r="CS477">
        <f>IFERROR(IF(RIGHT(INDEX(PIS!O$1:O$500,MATCH(D477,PIS!C$1:C$500,0)),5)="Gross",MIN(U477+V477,VLOOKUP("R700",TSC!B:C,2,0)*VLOOKUP("R101",TSC!B:C,2,0))*(VLOOKUP("T714",TSC!B:C,2,0))%,MIN(T477+V477,VLOOKUP("R700",TSC!B:C,2,0)*VLOOKUP("R101",TSC!B:C,2,0))*(VLOOKUP("T704",TSC!B:C,2,0)+VLOOKUP("T714",TSC!B:C,2,0))%),0)</f>
        <v/>
      </c>
      <c r="CT477">
        <f>IFERROR(IF(RIGHT(INDEX(PIS!O$1:O$500,MATCH(D477,PIS!C$1:C$500,0)),5)="Gross",MIN(U477+V477,VLOOKUP("R700",TSC!B:C,2,0)*VLOOKUP("R101",TSC!B:C,2,0))*VLOOKUP("T705",TSC!B:C,2,0)%,MIN(T477+V477,VLOOKUP("R700",TSC!B:C,2,0)*VLOOKUP("R101",TSC!B:C,2,0))*VLOOKUP("T705",TSC!B:C,2,0)%),0)</f>
        <v/>
      </c>
      <c r="CU477">
        <f>IFERROR(IF(RIGHT(INDEX(PIS!O$1:O$500,MATCH(D477,PIS!C$1:C$500,0)),5)="Gross",MIN(U477+V477,VLOOKUP("R700",TSC!B:C,2,0)*VLOOKUP("R101",TSC!B:C,2,0))*(VLOOKUP("T713",TSC!B:C,2,0))%,MIN(T477+V477,VLOOKUP("R700",TSC!B:C,2,0)*VLOOKUP("R101",TSC!B:C,2,0))*(VLOOKUP("T713",TSC!B:C,2,0))%),0)</f>
        <v/>
      </c>
      <c r="CV477">
        <f>IFERROR(INDEX(ADJ!$A$1:$BZ$1000,MATCH(PAYROLL!D477,ADJ!A$1:A$500,0),MATCH(PAYROLL!CV$2,ADJ!$2:$2,0)),0)</f>
        <v/>
      </c>
      <c r="CW477">
        <f>IFERROR(INDEX(ADJ!$A$1:$BZ$1000,MATCH(PAYROLL!D477,ADJ!A$1:A$500,0),MATCH(PAYROLL!CW$2,ADJ!$2:$2,0)),0)</f>
        <v/>
      </c>
      <c r="CX477">
        <f>SUM(CR477:CW477)</f>
        <v/>
      </c>
      <c r="CY477">
        <f>ROUND(IF(CR477&gt;0,T477+V477*VLOOKUP("R202",TSC!$B$1:$C$500,2,0),0),0)</f>
        <v/>
      </c>
      <c r="CZ477">
        <f>IFERROR(INDEX(CSDA!D$1:D$500,MATCH($CZ$2,CSDA!C$1:C$500,0)),0)</f>
        <v/>
      </c>
      <c r="DA477">
        <f>ROUND(T477*0.7%,0)</f>
        <v/>
      </c>
      <c r="DB477">
        <f>ROUND(T477/12,0)</f>
        <v/>
      </c>
      <c r="DC477">
        <f ref="DC477" t="array">IFERROR(INDEX(CSDA!D$1:D$500,MATCH("Trích giữ"&amp;PAYROLL!DC$2,CSDA!A$1:A$500&amp;CSDA!C$1:C$500,0)),0)</f>
        <v/>
      </c>
      <c r="DD477">
        <f ref="DD477" t="array">IFERROR(INDEX(CSDA!D$1:D$500,MATCH("Trích giữ"&amp;PAYROLL!DD$2,CSDA!A$1:A$500&amp;CSDA!C$1:C$500,0)),0)</f>
        <v/>
      </c>
      <c r="DE477">
        <f ref="DE477" t="array">IFERROR(INDEX(CSDA!D$1:D$500,MATCH("Trích giữ"&amp;PAYROLL!DE$2,CSDA!A$1:A$500&amp;CSDA!C$1:C$500,0)),0)</f>
        <v/>
      </c>
      <c r="DF477">
        <f>IFERROR(INDEX(CSDA!D$1:D$500,MATCH(PAYROLL!DF$2,CSDA!C$1:C$500,0)),0)</f>
        <v/>
      </c>
      <c r="DG477">
        <f ref="DG477" t="array">IFERROR(INDEX(CSDA!D$1:D$500,MATCH("Trích giữ"&amp;PAYROLL!DG$2,CSDA!A$1:A$500&amp;CSDA!C$1:C$500,0)),0)</f>
        <v/>
      </c>
      <c r="DH477">
        <f>ROUND(T477/26,0)</f>
        <v/>
      </c>
      <c r="DI477">
        <f ref="DI477" t="array">IFERROR(INDEX(CSDA!D$1:D$500,MATCH("Trích giữ"&amp;PAYROLL!DI$2,CSDA!A$1:A$500&amp;CSDA!C$1:C$500,0)),0)</f>
        <v/>
      </c>
      <c r="DJ477">
        <f>IF(U477=0,T477*21.5%-BL477,0)</f>
        <v/>
      </c>
      <c r="DK477">
        <f ref="DK477" t="array">IFERROR(INDEX(CSDA!D$1:D$500,MATCH("Trích giữ"&amp;PAYROLL!DK$2,CSDA!A$1:A$500&amp;CSDA!C$1:C$500,0)),0)</f>
        <v/>
      </c>
      <c r="DL477">
        <f>IFERROR(INDEX(CSDA!D$1:D$500,MATCH(PAYROLL!DL$2,CSDA!C$1:C$500,0))/12,0)</f>
        <v/>
      </c>
      <c r="DM477">
        <f>SUM(DB477:DL477)</f>
        <v/>
      </c>
      <c r="DN477">
        <f>IFERROR(INDEX(ADJ!$A$1:$BZ$1000,MATCH(PAYROLL!D477,ADJ!A$1:A$500,0),MATCH(PAYROLL!DN$2,ADJ!$2:$2,0)),0)</f>
        <v/>
      </c>
      <c r="DO477">
        <f>IFERROR(SUM(BP477,DM477:DN477,CX477:DA477)-DT477,0)</f>
        <v/>
      </c>
      <c r="DP477">
        <f ref="DP477" t="array">SUM(BW477*IFERROR(INDEX(CSDA!D$1:D$500,MATCH(BW$2,CSDA!C$1:C$500,0)),0)%,CX477*IFERROR(INDEX(CSDA!D$1:D$500,MATCH(CX$2,CSDA!C$1:C$500,0)),0)%,DA477*IFERROR(INDEX(CSDA!D$1:D$500,MATCH(DA$2,CSDA!C$1:C$500,0)),0)%,DB477*IFERROR(INDEX(CSDA!D$1:D$500,MATCH(DB$2,CSDA!C$1:C$500,0)),0)%,DF477*IFERROR(INDEX(CSDA!D$1:D$500,MATCH("Phí dịch vụ"&amp;PAYROLL!DF$2,CSDA!A$1:A$500&amp;CSDA!C$1:C$500,0)),0)%,DC477*IFERROR(INDEX(CSDA!D$1:D$500,MATCH("Phí dịch vụ"&amp;PAYROLL!DC$2,CSDA!A$1:A$500&amp;CSDA!C$1:C$500,0)),0)%,DH477*IFERROR(INDEX(CSDA!D$1:D$500,MATCH("Phí dịch vụ"&amp;PAYROLL!DH$2,CSDA!A$1:A$500&amp;CSDA!C$1:C$500,0)),0)%,DJ477*IFERROR(INDEX(CSDA!D$1:D$500,MATCH("Phí dịch vụ"&amp;PAYROLL!DJ$2,CSDA!A$1:A$500&amp;CSDA!C$1:C$500,0)),0)%,BN477*IFERROR(INDEX(CSDA!D$1:D$500,MATCH(BN$2,CSDA!C$1:C$500,0)),0)%)-BN477*7%</f>
        <v/>
      </c>
      <c r="DQ477">
        <f>IFERROR(INDEX(ADJ!$A$1:$BZ$1000,MATCH(PAYROLL!D477,ADJ!A$1:A$500,0),MATCH(PAYROLL!DQ$2,ADJ!$2:$2,0)),0)</f>
        <v/>
      </c>
      <c r="DR477">
        <f>IFERROR(INDEX(ADJ!$A$1:$BZ$1000,MATCH(PAYROLL!D477,ADJ!A$1:A$500,0),MATCH(PAYROLL!DR$2,ADJ!$2:$2,0)),0)</f>
        <v/>
      </c>
      <c r="DS477">
        <f>SUM(DP477:DR477)</f>
        <v/>
      </c>
      <c r="DT477">
        <f>EK477</f>
        <v/>
      </c>
      <c r="DU477">
        <f>SUM(DO477:DR477)</f>
        <v/>
      </c>
      <c r="DV477">
        <f>ROUND(DU477*0.1,0)</f>
        <v/>
      </c>
      <c r="DW477">
        <f>DU477+DV477</f>
        <v/>
      </c>
      <c r="DZ477">
        <f>IFERROR(INDEX(ADJ!$A$1:$BZ$1000,MATCH(PAYROLL!$D477,ADJ!A$1:A$500,0),MATCH(PAYROLL!DZ$2,ADJ!$2:$2,0)),0)</f>
        <v/>
      </c>
      <c r="EA477">
        <f>IFERROR(INDEX(ADJ!$A$1:$BZ$1000,MATCH(PAYROLL!$D477,ADJ!A$1:A$500,0),MATCH(PAYROLL!EA$2,ADJ!$2:$2,0)),0)</f>
        <v/>
      </c>
      <c r="EB477">
        <f>IFERROR(INDEX(ADJ!$A$1:$BZ$1000,MATCH(PAYROLL!$D477,ADJ!A$1:A$500,0),MATCH(PAYROLL!EB$2,ADJ!$2:$2,0)),0)</f>
        <v/>
      </c>
      <c r="EC477">
        <f>IFERROR(INDEX(ADJ!$A$1:$BZ$1000,MATCH(PAYROLL!$D477,ADJ!A$1:A$500,0),MATCH(PAYROLL!EC$2,ADJ!$2:$2,0)),0)</f>
        <v/>
      </c>
      <c r="ED477">
        <f>IFERROR(INDEX(ADJ!$A$1:$BZ$1000,MATCH(PAYROLL!$D477,ADJ!A$1:A$500,0),MATCH(PAYROLL!ED$2,ADJ!$2:$2,0)),0)</f>
        <v/>
      </c>
      <c r="EE477">
        <f>IFERROR(INDEX(ADJ!$A$1:$BZ$1000,MATCH(PAYROLL!$D477,ADJ!A$1:A$500,0),MATCH(PAYROLL!EE$2,ADJ!$2:$2,0)),0)</f>
        <v/>
      </c>
      <c r="EF477">
        <f>IFERROR(INDEX(ADJ!$A$1:$BZ$1000,MATCH(PAYROLL!$D477,ADJ!A$1:A$500,0),MATCH(PAYROLL!EF$2,ADJ!$2:$2,0)),0)</f>
        <v/>
      </c>
      <c r="EG477">
        <f>IFERROR(INDEX(ADJ!$A$1:$BZ$1000,MATCH(PAYROLL!$D477,ADJ!A$1:A$500,0),MATCH(PAYROLL!EG$2,ADJ!$2:$2,0)),0)</f>
        <v/>
      </c>
      <c r="EH477">
        <f>IFERROR(INDEX(ADJ!$A$1:$BZ$1000,MATCH(PAYROLL!$D477,ADJ!A$1:A$500,0),MATCH(PAYROLL!EH$2,ADJ!$2:$2,0)),0)</f>
        <v/>
      </c>
      <c r="EI477">
        <f>IFERROR(INDEX(ADJ!$A$1:$BZ$1000,MATCH(PAYROLL!D477,ADJ!A$1:A$500,0),MATCH(PAYROLL!EI$2,ADJ!$2:$2,0)),0)</f>
        <v/>
      </c>
      <c r="EJ477">
        <f>IFERROR(INDEX(ADJ!$A$1:$BZ$1000,MATCH(PAYROLL!$D477,ADJ!A$1:A$500,0),MATCH(PAYROLL!EJ$2,ADJ!$2:$2,0)),0)</f>
        <v/>
      </c>
      <c r="EK477">
        <f>SUM(DZ477:EJ477)</f>
        <v/>
      </c>
    </row>
    <row r="478">
      <c r="A478" t="n">
        <v>476</v>
      </c>
      <c r="B478" t="inlineStr">
        <is>
          <t>Phàn Thị Hạnh</t>
        </is>
      </c>
      <c r="D478" t="inlineStr">
        <is>
          <t>157717-01</t>
        </is>
      </c>
      <c r="S478">
        <f>IFERROR(INDEX(PIS!$A$1:$BZ$1000,MATCH($D478,PIS!C$1:C$500,0),MATCH("Lương CB tháng trước",PIS!$1:$1,0)),0)</f>
        <v/>
      </c>
      <c r="T478">
        <f>IFERROR(INDEX(PIS!$A$1:$BZ$1000,MATCH($D478,PIS!C$1:C$500,0),MATCH("Lương CB hiện tại",PIS!$1:$1,0)),0)</f>
        <v/>
      </c>
      <c r="U478">
        <f>IFERROR(INDEX(PIS!$A$1:$BZ$1000,MATCH($D478,PIS!C$1:C$500,0),MATCH("Lương đóng BHBB",PIS!$1:$1,0)),0)</f>
        <v/>
      </c>
      <c r="V478">
        <f>IFERROR(INDEX(PIS!$A$1:$BZ$1000,MATCH($D478,PIS!C$1:C$500,0),MATCH(V$2,PIS!$2:$2,0)),0)</f>
        <v/>
      </c>
      <c r="W478">
        <f>IFERROR(INDEX(PIS!$A$1:$BZ$1000,MATCH($D478,PIS!C$1:C$500,0),MATCH(W$2,PIS!$2:$2,0)),0)</f>
        <v/>
      </c>
      <c r="X478">
        <f>IFERROR(INDEX(PIS!$A$1:$BZ$1000,MATCH($D478,PIS!C$1:C$500,0),MATCH(X$2,PIS!$2:$2,0)),0)</f>
        <v/>
      </c>
      <c r="Y478">
        <f>IFERROR(INDEX(PIS!$A$1:$BZ$1000,MATCH($D478,PIS!C$1:C$500,0),MATCH(Y$2,PIS!$2:$2,0)),0)</f>
        <v/>
      </c>
      <c r="Z478">
        <f>IFERROR(INDEX(PIS!$A$1:$BZ$1000,MATCH($D478,PIS!C$1:C$500,0),MATCH(Z$2,PIS!$2:$2,0)),0)</f>
        <v/>
      </c>
      <c r="AA478">
        <f>IFERROR(INDEX(PIS!$A$1:$BZ$1000,MATCH($D478,PIS!C$1:C$500,0),MATCH(AA$2,PIS!$2:$2,0)),0)</f>
        <v/>
      </c>
      <c r="AB478">
        <f>IFERROR(INDEX(PIS!$A$1:$BZ$1000,MATCH($D478,PIS!C$1:C$500,0),MATCH(AB$2,PIS!$2:$2,0)),0)</f>
        <v/>
      </c>
      <c r="AC478">
        <f>SUM(V478:AB478)</f>
        <v/>
      </c>
      <c r="AD478">
        <f>IFERROR(INDEX(TIMESHEET!$A$1:$AI$5000,MATCH($D478,TIMESHEET!A$1:A$500,0),MATCH("T100",TIMESHEET!$2:$2,0))-2,0)</f>
        <v/>
      </c>
      <c r="AE478">
        <f>IFERROR(INDEX(TIMESHEET!$A$1:$AI$5000,MATCH($D478,TIMESHEET!A$1:A$500,0),MATCH("T202",TIMESHEET!$2:$2,0)),0)</f>
        <v/>
      </c>
      <c r="AF478">
        <f>IFERROR(INDEX(TIMESHEET!$A$1:$AI$5000,MATCH($D478,TIMESHEET!A$1:A$500,0),MATCH("T302",TIMESHEET!$2:$2,0)),0)</f>
        <v/>
      </c>
      <c r="AG478">
        <f>IFERROR(INDEX(TIMESHEET!$A$1:$AI$5000,MATCH($D478,TIMESHEET!A$1:A$500,0),MATCH("T406",TIMESHEET!$2:$2,0)),0)</f>
        <v/>
      </c>
      <c r="AH478">
        <f>AE478+AG478</f>
        <v/>
      </c>
      <c r="AI478">
        <f>IFERROR(INDEX(TIMESHEET!$A$1:$AI$5000,MATCH($D478,TIMESHEET!A$1:A$500,0),MATCH("T701",TIMESHEET!$2:$2,0)),0)</f>
        <v/>
      </c>
      <c r="AJ478">
        <f>IFERROR(INDEX(TIMESHEET!$A$1:$AI$5000,MATCH($D478,TIMESHEET!B$1:B$500,0),MATCH("T320",TIMESHEET!$2:$2,0)),0)</f>
        <v/>
      </c>
      <c r="AK478">
        <f>IFERROR(IF(LEFT(INDEX(PIS!O$1:O$500,MATCH(D478,PIS!C$1:C$500)),1)="M",T478/AD478*SUM(AE478:AG478),T478*AD478),0)</f>
        <v/>
      </c>
      <c r="AL478">
        <f>IFERROR(INDEX(ADJ!$A$1:$BZ$1000,MATCH(PAYROLL!D478,ADJ!A$1:A$500,0),MATCH(PAYROLL!AL$2,ADJ!$2:$2,0)),0)</f>
        <v/>
      </c>
      <c r="AM478">
        <f>SUM(AK478:AL478)</f>
        <v/>
      </c>
      <c r="AN478">
        <f>IFERROR(ROUND(V478/$AD478*$AH478,0),0)</f>
        <v/>
      </c>
      <c r="AO478">
        <f>IFERROR(ROUND(W478/$AD478*$AH478,0),0)</f>
        <v/>
      </c>
      <c r="AP478">
        <f>IFERROR(ROUND(X478/$AD478*$AE478,0),0)</f>
        <v/>
      </c>
      <c r="AQ478">
        <f>IFERROR(ROUND(Y478/$AD478*$AH478,0),0)</f>
        <v/>
      </c>
      <c r="AR478">
        <f>IFERROR(ROUND(Z478/$AD478*$AH478,0),0)</f>
        <v/>
      </c>
      <c r="AS478">
        <f>IFERROR(ROUND(AA478/$AD478*$AH478,0),0)</f>
        <v/>
      </c>
      <c r="AT478">
        <f>IFERROR(IF((AE478+AF478+AG478)&gt;13,AB478,ROUND(AB478/AD478*AH478,0)),0)</f>
        <v/>
      </c>
      <c r="AU478">
        <f>IFERROR(INDEX(ADJ!$A$1:$BZ$1000,MATCH(PAYROLL!D478,ADJ!A$1:A$500,0),MATCH(PAYROLL!AU$2,ADJ!$2:$2,0)),0)</f>
        <v/>
      </c>
      <c r="AV478">
        <f>ROUND(SUM(AN478:AU478),0)</f>
        <v/>
      </c>
      <c r="AW478">
        <f>IFERROR(INDEX(TIMESHEET!$A$1:$AI$5000,MATCH(PAYROLL!D478,TIMESHEET!A$1:A$500,0),MATCH("T620",TIMESHEET!$2:$2,0)),0)</f>
        <v/>
      </c>
      <c r="AX478">
        <f>IFERROR(INDEX(TIMESHEET!$A$1:$AI$5000,MATCH(PAYROLL!D478,TIMESHEET!A$1:A$500,0),MATCH("T601",TIMESHEET!$2:$2,0)),0)</f>
        <v/>
      </c>
      <c r="AY478">
        <f>IFERROR(INDEX(TIMESHEET!$A$1:$AI$5000,MATCH(PAYROLL!D478,TIMESHEET!A$1:A$500,0),MATCH("T602",TIMESHEET!$2:$2,0)),0)</f>
        <v/>
      </c>
      <c r="AZ478">
        <f>IFERROR(INDEX(TIMESHEET!$A$1:$AI$5000,MATCH(PAYROLL!D478,TIMESHEET!A$1:A$500,0),MATCH("T603",TIMESHEET!$2:$2,0)),0)</f>
        <v/>
      </c>
      <c r="BA478">
        <f>IFERROR(INDEX(TIMESHEET!$A$1:$AI$5000,MATCH(PAYROLL!D478,TIMESHEET!A$1:A$500,0),MATCH("T611",TIMESHEET!$2:$2,0)),0)</f>
        <v/>
      </c>
      <c r="BB478">
        <f>IFERROR(INDEX(TIMESHEET!$A$1:$AI$5000,MATCH(PAYROLL!D478,TIMESHEET!A$1:A$500,0),MATCH("T612",TIMESHEET!$2:$2,0)),0)</f>
        <v/>
      </c>
      <c r="BC478">
        <f>IFERROR(INDEX(TIMESHEET!$A$1:$AI$5000,MATCH(PAYROLL!D478,TIMESHEET!A$1:A$500,0),MATCH("T613",TIMESHEET!$2:$2,0)),0)</f>
        <v/>
      </c>
      <c r="BD478">
        <f>IFERROR(INDEX(TIMESHEET!$A$1:$AI$5000,MATCH(PAYROLL!D478,TIMESHEET!A$1:A$500,0),MATCH("T500",TIMESHEET!$2:$2,0)),0)</f>
        <v/>
      </c>
      <c r="BE478">
        <f>IFERROR(IF(LEFT(INDEX(PIS!O$1:O$500,MATCH(D478,PIS!C$1:C$500)),1)="M",T478/AD478/8*(AW478+AX478*1.5+AY478*2+AZ478*3+BA478*2.1+BB478*2.7+BC478*3.9+BD478*0.3),T478/8*(AW478+AX478*1.5+AY478*2+AZ478*3+BA478*2.1+BB478*2.7+BC478*3.9+BD478*0.3)),0)</f>
        <v/>
      </c>
      <c r="BF478">
        <f>IFERROR(INDEX(ADJ!$A$1:$BZ$1000,MATCH(PAYROLL!$D478,ADJ!A$1:A$500,0),MATCH(PAYROLL!BF$2,ADJ!$2:$2,0)),0)</f>
        <v/>
      </c>
      <c r="BG478">
        <f>IFERROR(INDEX(ADJ!$A$1:$BZ$1000,MATCH(PAYROLL!D478,ADJ!A$1:A$500,0),MATCH(PAYROLL!BG$2,ADJ!$2:$2,0)),0)</f>
        <v/>
      </c>
      <c r="BH478">
        <f>IFERROR(INDEX(ADJ!$A$1:$BZ$1000,MATCH(PAYROLL!D478,ADJ!A$1:A$500,0),MATCH(PAYROLL!BH$2,ADJ!$2:$2,0)),0)</f>
        <v/>
      </c>
      <c r="BI478">
        <f>IFERROR(INDEX(ADJ!$A$1:$BZ$1000,MATCH(PAYROLL!D478,ADJ!A$1:A$500,0),MATCH(PAYROLL!BI$2,ADJ!$2:$2,0)),0)</f>
        <v/>
      </c>
      <c r="BJ478">
        <f>IFERROR(INDEX(ADJ!$A$1:$BZ$1000,MATCH(PAYROLL!D478,ADJ!A$1:A$500,0),MATCH(PAYROLL!BJ$2,ADJ!$2:$2,0)),0)</f>
        <v/>
      </c>
      <c r="BK478">
        <f>SUM(BF478:BJ478)</f>
        <v/>
      </c>
      <c r="BL478">
        <f>IFERROR(INDEX(ADJ!$A$1:$BZ$1000,MATCH(PAYROLL!D478,ADJ!A$1:A$500,0),MATCH(PAYROLL!BL$2,ADJ!$2:$2,0)),0)</f>
        <v/>
      </c>
      <c r="BM478">
        <f>IFERROR(INDEX(ADJ!$A$1:$BZ$1000,MATCH(PAYROLL!D478,ADJ!A$1:A$500,0),MATCH(PAYROLL!BM$2,ADJ!$2:$2,0)),0)</f>
        <v/>
      </c>
      <c r="BN478">
        <f>IFERROR(INDEX(ADJ!$A$1:$BZ$1000,MATCH(PAYROLL!D478,ADJ!A$1:A$500,0),MATCH(PAYROLL!BN$2,ADJ!$2:$2,0)),0)</f>
        <v/>
      </c>
      <c r="BO478">
        <f>IFERROR(INDEX(ADJ!$A$1:$BZ$1000,MATCH(PAYROLL!D478,ADJ!A$1:A$500,0),MATCH(PAYROLL!BO$2,ADJ!$2:$2,0)),0)</f>
        <v/>
      </c>
      <c r="BP478">
        <f>SUM(AM478,AV478,BE478,BK478,BL478:BO478)</f>
        <v/>
      </c>
      <c r="BQ478">
        <f>BO478</f>
        <v/>
      </c>
      <c r="BR478">
        <f>IFERROR(ROUND(IF(LEFT(INDEX(PIS!O$1:O$500,MATCH(D478,PIS!C$1:C$500)),1)="D",T478/8*(BD478*0.3),IF(LEFT(INDEX(PIS!O$1:O$500,MATCH(D478,PIS!C$1:C$500)),1)="H",T478*($BD478*0.3),T478/$AD478/8*($BD478*0.3))),0),0)</f>
        <v/>
      </c>
      <c r="BS478">
        <f>IF(AP478&lt;1,0,MIN(AP478,730000))</f>
        <v/>
      </c>
      <c r="BT478">
        <f>IFERROR(ROUND((BE478-SUM(AW478:BC478)*T478/AD478/8),0)-BR478,0)</f>
        <v/>
      </c>
      <c r="BU478">
        <f>AO478</f>
        <v/>
      </c>
      <c r="BV478">
        <f>SUM(BQ478:BU478)</f>
        <v/>
      </c>
      <c r="BW478">
        <f>BP478-BV478</f>
        <v/>
      </c>
      <c r="BX478">
        <f>IFERROR(IF(RIGHT(INDEX(PIS!O$1:O$500,MATCH(D478,PIS!C$1:C$500)),5)="Gross",MIN(U478+V478,VLOOKUP("R700",TSC!B:C,2,0)*VLOOKUP("R101",TSC!B:C,2,0))*VLOOKUP("R701",TSC!B:C,2,0)%,0),0)</f>
        <v/>
      </c>
      <c r="BY478">
        <f>IFERROR(IF(RIGHT(INDEX(PIS!O$1:O$500,MATCH(D478,PIS!C$1:C$500)),5)="Gross",MIN(U478+V478,VLOOKUP("R700",TSC!B:C,2,0)*VLOOKUP("R101",TSC!B:C,2,0))*VLOOKUP("T704",TSC!B:C,2,0)%,0),0)</f>
        <v/>
      </c>
      <c r="BZ478">
        <f>IFERROR(IF(RIGHT(INDEX(PIS!O$1:O$500,MATCH(D478,PIS!C$1:C$500)),5)="Gross",MIN(U478+V478,VLOOKUP("R700",TSC!B:C,2,0)*VLOOKUP("1",TSC!F:G,2,0))*VLOOKUP("T705",TSC!B:C,2,0)%,0),0)</f>
        <v/>
      </c>
      <c r="CA478">
        <f>IFERROR(INDEX(ADJ!$A$1:$BZ$1000,MATCH(PAYROLL!D478,ADJ!A$1:A$500,0),MATCH(PAYROLL!CA$2,ADJ!$2:$2,0)),0)</f>
        <v/>
      </c>
      <c r="CB478">
        <f>IFERROR(INDEX(ADJ!$A$1:$BZ$1000,MATCH(PAYROLL!D478,ADJ!A$1:A$500,0),MATCH(PAYROLL!CB$2,ADJ!$2:$2,0)),0)</f>
        <v/>
      </c>
      <c r="CC478">
        <f>SUM(BX478:CB478)</f>
        <v/>
      </c>
      <c r="CD478">
        <f>IFERROR(INDEX(PIS!$A$1:$BZ$1000,MATCH(PAYROLL!D478,PIS!C$1:C$500,0),MATCH(PAYROLL!CD$1,PIS!$1:$1,0)),0)</f>
        <v/>
      </c>
      <c r="CE478">
        <f>IFERROR(IF(OR(INDEX(PIS!P$1:P$500,MATCH(D478,PIS!C$1:C$500,0))="LT2",INDEX(PIS!P$1:P$500,MATCH(D478,PIS!C$1:C$500,0))="P10"),0,SUM(CC478,CD478*VLOOKUP("R601",TSC!B:C,2,0),VLOOKUP("R602",TSC!B:C,2,0))),0)</f>
        <v/>
      </c>
      <c r="CF478">
        <f>MAX(BW478-CE478,0)</f>
        <v/>
      </c>
      <c r="CG478">
        <f>IFERROR(IF(OR(RIGHT(INDEX(PIS!P$1:P$500,MATCH(D478,PIS!C$1:C$500)),5)="P10",RIGHT(INDEX(PIS!P$1:P$500,MATCH(D478,PIS!C$1:C$500)),5)="CK"),0,IF(CF478&lt;=5000000,CF478*5%,IF(CF478&lt;=10000000,CF478*10%-250000,IF(CF478&lt;=18000000,CF478*15%-750000,IF(CF478&lt;=32000000,CF478*20%-1650000,IF(CF478&lt;=52000000,CF478*25%-3250000,IF(CF478&lt;=80000000,BH478*30%-5850000,CF478*35%-9850000))))))),0)</f>
        <v/>
      </c>
      <c r="CH478">
        <f>IFERROR(IF(OR(INDEX(PIS!P$1:P$500,MATCH(D478,PIS!C$1:C$500))="LT",INDEX(PIS!P$1:P$500,MATCH(D478,PIS!C$1:C$500))="CK"),0,IF(CF478&lt;2000000,0,CF478*10%)),0)</f>
        <v/>
      </c>
      <c r="CI478">
        <f>IFERROR(INDEX(ADJ!$A$1:$BZ$1000,MATCH(PAYROLL!D478,ADJ!A$1:A$500,0),MATCH(PAYROLL!CI$2,ADJ!$2:$2,0)),0)</f>
        <v/>
      </c>
      <c r="CJ478">
        <f>IFERROR(INDEX(ADJ!$A$1:$BZ$1000,MATCH(PAYROLL!D478,ADJ!A$1:A$500,0),MATCH(PAYROLL!CJ$2,ADJ!$2:$2,0)),0)</f>
        <v/>
      </c>
      <c r="CK478">
        <f>IFERROR(INDEX(ADJ!$A$1:$BZ$1000,MATCH(PAYROLL!D478,ADJ!A$1:A$500,0),MATCH(PAYROLL!CK$2,ADJ!$2:$2,0)),0)</f>
        <v/>
      </c>
      <c r="CL478">
        <f>SUM(CG478:CK478)</f>
        <v/>
      </c>
      <c r="CM478">
        <f>ROUND(SUM(CH478:CK478),0)</f>
        <v/>
      </c>
      <c r="CN478">
        <f>IFERROR(INDEX(CSDA!D$1:D$500,MATCH($CN$2,CSDA!C$1:C$500,0))*INDEX(PIS!V$1:V$500,MATCH(D478,PIS!C$1:C$500))+INDEX(ADJ!$A$1:$BZ$1000,MATCH(PAYROLL!D478,ADJ!A$1:A$500,0),MATCH(PAYROLL!CN$2,ADJ!$2:$2,0)),0)</f>
        <v/>
      </c>
      <c r="CO478">
        <f>IFERROR(INDEX(ADJ!$A$1:$BZ$1000,MATCH(PAYROLL!D478,ADJ!A$1:A$500,0),MATCH(PAYROLL!CO$2,ADJ!$2:$2,0)),0)</f>
        <v/>
      </c>
      <c r="CP478">
        <f>IFERROR(INDEX(ADJ!$A$1:$BZ$1000,MATCH(PAYROLL!D478,ADJ!A$1:A$500,0),MATCH(PAYROLL!CP$2,ADJ!$2:$2,0)),0)</f>
        <v/>
      </c>
      <c r="CQ478">
        <f>BP478-CL478-CI478-CM478-CN478-CO478-CP478-CC478</f>
        <v/>
      </c>
      <c r="CR478">
        <f>IFERROR(IF(RIGHT(INDEX(PIS!O$1:O$500,MATCH(D478,PIS!C$1:C$500,0)),5)="Gross",MIN(U478+V478,VLOOKUP("R700",TSC!B:C,2,0)*VLOOKUP("R101",TSC!B:C,2,0))*(VLOOKUP("T711",TSC!B:C,2,0)+VLOOKUP("T712",TSC!B:C,2,0))%,MIN(T478+V478,VLOOKUP("R700",TSC!B:C,2,0)*VLOOKUP("R101",TSC!B:C,2,0))*(VLOOKUP("T711",TSC!B:C,2,0)+VLOOKUP("T712",TSC!B:C,2,0)+VLOOKUP("R701",TSC!B:C,2,0))%),0)</f>
        <v/>
      </c>
      <c r="CS478">
        <f>IFERROR(IF(RIGHT(INDEX(PIS!O$1:O$500,MATCH(D478,PIS!C$1:C$500,0)),5)="Gross",MIN(U478+V478,VLOOKUP("R700",TSC!B:C,2,0)*VLOOKUP("R101",TSC!B:C,2,0))*(VLOOKUP("T714",TSC!B:C,2,0))%,MIN(T478+V478,VLOOKUP("R700",TSC!B:C,2,0)*VLOOKUP("R101",TSC!B:C,2,0))*(VLOOKUP("T704",TSC!B:C,2,0)+VLOOKUP("T714",TSC!B:C,2,0))%),0)</f>
        <v/>
      </c>
      <c r="CT478">
        <f>IFERROR(IF(RIGHT(INDEX(PIS!O$1:O$500,MATCH(D478,PIS!C$1:C$500,0)),5)="Gross",MIN(U478+V478,VLOOKUP("R700",TSC!B:C,2,0)*VLOOKUP("R101",TSC!B:C,2,0))*VLOOKUP("T705",TSC!B:C,2,0)%,MIN(T478+V478,VLOOKUP("R700",TSC!B:C,2,0)*VLOOKUP("R101",TSC!B:C,2,0))*VLOOKUP("T705",TSC!B:C,2,0)%),0)</f>
        <v/>
      </c>
      <c r="CU478">
        <f>IFERROR(IF(RIGHT(INDEX(PIS!O$1:O$500,MATCH(D478,PIS!C$1:C$500,0)),5)="Gross",MIN(U478+V478,VLOOKUP("R700",TSC!B:C,2,0)*VLOOKUP("R101",TSC!B:C,2,0))*(VLOOKUP("T713",TSC!B:C,2,0))%,MIN(T478+V478,VLOOKUP("R700",TSC!B:C,2,0)*VLOOKUP("R101",TSC!B:C,2,0))*(VLOOKUP("T713",TSC!B:C,2,0))%),0)</f>
        <v/>
      </c>
      <c r="CV478">
        <f>IFERROR(INDEX(ADJ!$A$1:$BZ$1000,MATCH(PAYROLL!D478,ADJ!A$1:A$500,0),MATCH(PAYROLL!CV$2,ADJ!$2:$2,0)),0)</f>
        <v/>
      </c>
      <c r="CW478">
        <f>IFERROR(INDEX(ADJ!$A$1:$BZ$1000,MATCH(PAYROLL!D478,ADJ!A$1:A$500,0),MATCH(PAYROLL!CW$2,ADJ!$2:$2,0)),0)</f>
        <v/>
      </c>
      <c r="CX478">
        <f>SUM(CR478:CW478)</f>
        <v/>
      </c>
      <c r="CY478">
        <f>ROUND(IF(CR478&gt;0,T478+V478*VLOOKUP("R202",TSC!$B$1:$C$500,2,0),0),0)</f>
        <v/>
      </c>
      <c r="CZ478">
        <f>IFERROR(INDEX(CSDA!D$1:D$500,MATCH($CZ$2,CSDA!C$1:C$500,0)),0)</f>
        <v/>
      </c>
      <c r="DA478">
        <f>ROUND(T478*0.7%,0)</f>
        <v/>
      </c>
      <c r="DB478">
        <f>ROUND(T478/12,0)</f>
        <v/>
      </c>
      <c r="DC478">
        <f ref="DC478" t="array">IFERROR(INDEX(CSDA!D$1:D$500,MATCH("Trích giữ"&amp;PAYROLL!DC$2,CSDA!A$1:A$500&amp;CSDA!C$1:C$500,0)),0)</f>
        <v/>
      </c>
      <c r="DD478">
        <f ref="DD478" t="array">IFERROR(INDEX(CSDA!D$1:D$500,MATCH("Trích giữ"&amp;PAYROLL!DD$2,CSDA!A$1:A$500&amp;CSDA!C$1:C$500,0)),0)</f>
        <v/>
      </c>
      <c r="DE478">
        <f ref="DE478" t="array">IFERROR(INDEX(CSDA!D$1:D$500,MATCH("Trích giữ"&amp;PAYROLL!DE$2,CSDA!A$1:A$500&amp;CSDA!C$1:C$500,0)),0)</f>
        <v/>
      </c>
      <c r="DF478">
        <f>IFERROR(INDEX(CSDA!D$1:D$500,MATCH(PAYROLL!DF$2,CSDA!C$1:C$500,0)),0)</f>
        <v/>
      </c>
      <c r="DG478">
        <f ref="DG478" t="array">IFERROR(INDEX(CSDA!D$1:D$500,MATCH("Trích giữ"&amp;PAYROLL!DG$2,CSDA!A$1:A$500&amp;CSDA!C$1:C$500,0)),0)</f>
        <v/>
      </c>
      <c r="DH478">
        <f>ROUND(T478/26,0)</f>
        <v/>
      </c>
      <c r="DI478">
        <f ref="DI478" t="array">IFERROR(INDEX(CSDA!D$1:D$500,MATCH("Trích giữ"&amp;PAYROLL!DI$2,CSDA!A$1:A$500&amp;CSDA!C$1:C$500,0)),0)</f>
        <v/>
      </c>
      <c r="DJ478">
        <f>IF(U478=0,T478*21.5%-BL478,0)</f>
        <v/>
      </c>
      <c r="DK478">
        <f ref="DK478" t="array">IFERROR(INDEX(CSDA!D$1:D$500,MATCH("Trích giữ"&amp;PAYROLL!DK$2,CSDA!A$1:A$500&amp;CSDA!C$1:C$500,0)),0)</f>
        <v/>
      </c>
      <c r="DL478">
        <f>IFERROR(INDEX(CSDA!D$1:D$500,MATCH(PAYROLL!DL$2,CSDA!C$1:C$500,0))/12,0)</f>
        <v/>
      </c>
      <c r="DM478">
        <f>SUM(DB478:DL478)</f>
        <v/>
      </c>
      <c r="DN478">
        <f>IFERROR(INDEX(ADJ!$A$1:$BZ$1000,MATCH(PAYROLL!D478,ADJ!A$1:A$500,0),MATCH(PAYROLL!DN$2,ADJ!$2:$2,0)),0)</f>
        <v/>
      </c>
      <c r="DO478">
        <f>IFERROR(SUM(BP478,DM478:DN478,CX478:DA478)-DT478,0)</f>
        <v/>
      </c>
      <c r="DP478">
        <f ref="DP478" t="array">SUM(BW478*IFERROR(INDEX(CSDA!D$1:D$500,MATCH(BW$2,CSDA!C$1:C$500,0)),0)%,CX478*IFERROR(INDEX(CSDA!D$1:D$500,MATCH(CX$2,CSDA!C$1:C$500,0)),0)%,DA478*IFERROR(INDEX(CSDA!D$1:D$500,MATCH(DA$2,CSDA!C$1:C$500,0)),0)%,DB478*IFERROR(INDEX(CSDA!D$1:D$500,MATCH(DB$2,CSDA!C$1:C$500,0)),0)%,DF478*IFERROR(INDEX(CSDA!D$1:D$500,MATCH("Phí dịch vụ"&amp;PAYROLL!DF$2,CSDA!A$1:A$500&amp;CSDA!C$1:C$500,0)),0)%,DC478*IFERROR(INDEX(CSDA!D$1:D$500,MATCH("Phí dịch vụ"&amp;PAYROLL!DC$2,CSDA!A$1:A$500&amp;CSDA!C$1:C$500,0)),0)%,DH478*IFERROR(INDEX(CSDA!D$1:D$500,MATCH("Phí dịch vụ"&amp;PAYROLL!DH$2,CSDA!A$1:A$500&amp;CSDA!C$1:C$500,0)),0)%,DJ478*IFERROR(INDEX(CSDA!D$1:D$500,MATCH("Phí dịch vụ"&amp;PAYROLL!DJ$2,CSDA!A$1:A$500&amp;CSDA!C$1:C$500,0)),0)%,BN478*IFERROR(INDEX(CSDA!D$1:D$500,MATCH(BN$2,CSDA!C$1:C$500,0)),0)%)-BN478*7%</f>
        <v/>
      </c>
      <c r="DQ478">
        <f>IFERROR(INDEX(ADJ!$A$1:$BZ$1000,MATCH(PAYROLL!D478,ADJ!A$1:A$500,0),MATCH(PAYROLL!DQ$2,ADJ!$2:$2,0)),0)</f>
        <v/>
      </c>
      <c r="DR478">
        <f>IFERROR(INDEX(ADJ!$A$1:$BZ$1000,MATCH(PAYROLL!D478,ADJ!A$1:A$500,0),MATCH(PAYROLL!DR$2,ADJ!$2:$2,0)),0)</f>
        <v/>
      </c>
      <c r="DS478">
        <f>SUM(DP478:DR478)</f>
        <v/>
      </c>
      <c r="DT478">
        <f>EK478</f>
        <v/>
      </c>
      <c r="DU478">
        <f>SUM(DO478:DR478)</f>
        <v/>
      </c>
      <c r="DV478">
        <f>ROUND(DU478*0.1,0)</f>
        <v/>
      </c>
      <c r="DW478">
        <f>DU478+DV478</f>
        <v/>
      </c>
      <c r="DZ478">
        <f>IFERROR(INDEX(ADJ!$A$1:$BZ$1000,MATCH(PAYROLL!$D478,ADJ!A$1:A$500,0),MATCH(PAYROLL!DZ$2,ADJ!$2:$2,0)),0)</f>
        <v/>
      </c>
      <c r="EA478">
        <f>IFERROR(INDEX(ADJ!$A$1:$BZ$1000,MATCH(PAYROLL!$D478,ADJ!A$1:A$500,0),MATCH(PAYROLL!EA$2,ADJ!$2:$2,0)),0)</f>
        <v/>
      </c>
      <c r="EB478">
        <f>IFERROR(INDEX(ADJ!$A$1:$BZ$1000,MATCH(PAYROLL!$D478,ADJ!A$1:A$500,0),MATCH(PAYROLL!EB$2,ADJ!$2:$2,0)),0)</f>
        <v/>
      </c>
      <c r="EC478">
        <f>IFERROR(INDEX(ADJ!$A$1:$BZ$1000,MATCH(PAYROLL!$D478,ADJ!A$1:A$500,0),MATCH(PAYROLL!EC$2,ADJ!$2:$2,0)),0)</f>
        <v/>
      </c>
      <c r="ED478">
        <f>IFERROR(INDEX(ADJ!$A$1:$BZ$1000,MATCH(PAYROLL!$D478,ADJ!A$1:A$500,0),MATCH(PAYROLL!ED$2,ADJ!$2:$2,0)),0)</f>
        <v/>
      </c>
      <c r="EE478">
        <f>IFERROR(INDEX(ADJ!$A$1:$BZ$1000,MATCH(PAYROLL!$D478,ADJ!A$1:A$500,0),MATCH(PAYROLL!EE$2,ADJ!$2:$2,0)),0)</f>
        <v/>
      </c>
      <c r="EF478">
        <f>IFERROR(INDEX(ADJ!$A$1:$BZ$1000,MATCH(PAYROLL!$D478,ADJ!A$1:A$500,0),MATCH(PAYROLL!EF$2,ADJ!$2:$2,0)),0)</f>
        <v/>
      </c>
      <c r="EG478">
        <f>IFERROR(INDEX(ADJ!$A$1:$BZ$1000,MATCH(PAYROLL!$D478,ADJ!A$1:A$500,0),MATCH(PAYROLL!EG$2,ADJ!$2:$2,0)),0)</f>
        <v/>
      </c>
      <c r="EH478">
        <f>IFERROR(INDEX(ADJ!$A$1:$BZ$1000,MATCH(PAYROLL!$D478,ADJ!A$1:A$500,0),MATCH(PAYROLL!EH$2,ADJ!$2:$2,0)),0)</f>
        <v/>
      </c>
      <c r="EI478">
        <f>IFERROR(INDEX(ADJ!$A$1:$BZ$1000,MATCH(PAYROLL!D478,ADJ!A$1:A$500,0),MATCH(PAYROLL!EI$2,ADJ!$2:$2,0)),0)</f>
        <v/>
      </c>
      <c r="EJ478">
        <f>IFERROR(INDEX(ADJ!$A$1:$BZ$1000,MATCH(PAYROLL!$D478,ADJ!A$1:A$500,0),MATCH(PAYROLL!EJ$2,ADJ!$2:$2,0)),0)</f>
        <v/>
      </c>
      <c r="EK478">
        <f>SUM(DZ478:EJ478)</f>
        <v/>
      </c>
    </row>
    <row r="479">
      <c r="A479" t="n">
        <v>477</v>
      </c>
      <c r="B479" t="inlineStr">
        <is>
          <t>Dương Văn Nhất</t>
        </is>
      </c>
      <c r="D479" t="inlineStr">
        <is>
          <t>158880-01</t>
        </is>
      </c>
      <c r="S479">
        <f>IFERROR(INDEX(PIS!$A$1:$BZ$1000,MATCH($D479,PIS!C$1:C$500,0),MATCH("Lương CB tháng trước",PIS!$1:$1,0)),0)</f>
        <v/>
      </c>
      <c r="T479">
        <f>IFERROR(INDEX(PIS!$A$1:$BZ$1000,MATCH($D479,PIS!C$1:C$500,0),MATCH("Lương CB hiện tại",PIS!$1:$1,0)),0)</f>
        <v/>
      </c>
      <c r="U479">
        <f>IFERROR(INDEX(PIS!$A$1:$BZ$1000,MATCH($D479,PIS!C$1:C$500,0),MATCH("Lương đóng BHBB",PIS!$1:$1,0)),0)</f>
        <v/>
      </c>
      <c r="V479">
        <f>IFERROR(INDEX(PIS!$A$1:$BZ$1000,MATCH($D479,PIS!C$1:C$500,0),MATCH(V$2,PIS!$2:$2,0)),0)</f>
        <v/>
      </c>
      <c r="W479">
        <f>IFERROR(INDEX(PIS!$A$1:$BZ$1000,MATCH($D479,PIS!C$1:C$500,0),MATCH(W$2,PIS!$2:$2,0)),0)</f>
        <v/>
      </c>
      <c r="X479">
        <f>IFERROR(INDEX(PIS!$A$1:$BZ$1000,MATCH($D479,PIS!C$1:C$500,0),MATCH(X$2,PIS!$2:$2,0)),0)</f>
        <v/>
      </c>
      <c r="Y479">
        <f>IFERROR(INDEX(PIS!$A$1:$BZ$1000,MATCH($D479,PIS!C$1:C$500,0),MATCH(Y$2,PIS!$2:$2,0)),0)</f>
        <v/>
      </c>
      <c r="Z479">
        <f>IFERROR(INDEX(PIS!$A$1:$BZ$1000,MATCH($D479,PIS!C$1:C$500,0),MATCH(Z$2,PIS!$2:$2,0)),0)</f>
        <v/>
      </c>
      <c r="AA479">
        <f>IFERROR(INDEX(PIS!$A$1:$BZ$1000,MATCH($D479,PIS!C$1:C$500,0),MATCH(AA$2,PIS!$2:$2,0)),0)</f>
        <v/>
      </c>
      <c r="AB479">
        <f>IFERROR(INDEX(PIS!$A$1:$BZ$1000,MATCH($D479,PIS!C$1:C$500,0),MATCH(AB$2,PIS!$2:$2,0)),0)</f>
        <v/>
      </c>
      <c r="AC479">
        <f>SUM(V479:AB479)</f>
        <v/>
      </c>
      <c r="AD479">
        <f>IFERROR(INDEX(TIMESHEET!$A$1:$AI$5000,MATCH($D479,TIMESHEET!A$1:A$500,0),MATCH("T100",TIMESHEET!$2:$2,0))-2,0)</f>
        <v/>
      </c>
      <c r="AE479">
        <f>IFERROR(INDEX(TIMESHEET!$A$1:$AI$5000,MATCH($D479,TIMESHEET!A$1:A$500,0),MATCH("T202",TIMESHEET!$2:$2,0)),0)</f>
        <v/>
      </c>
      <c r="AF479">
        <f>IFERROR(INDEX(TIMESHEET!$A$1:$AI$5000,MATCH($D479,TIMESHEET!A$1:A$500,0),MATCH("T302",TIMESHEET!$2:$2,0)),0)</f>
        <v/>
      </c>
      <c r="AG479">
        <f>IFERROR(INDEX(TIMESHEET!$A$1:$AI$5000,MATCH($D479,TIMESHEET!A$1:A$500,0),MATCH("T406",TIMESHEET!$2:$2,0)),0)</f>
        <v/>
      </c>
      <c r="AH479">
        <f>AE479+AG479</f>
        <v/>
      </c>
      <c r="AI479">
        <f>IFERROR(INDEX(TIMESHEET!$A$1:$AI$5000,MATCH($D479,TIMESHEET!A$1:A$500,0),MATCH("T701",TIMESHEET!$2:$2,0)),0)</f>
        <v/>
      </c>
      <c r="AJ479">
        <f>IFERROR(INDEX(TIMESHEET!$A$1:$AI$5000,MATCH($D479,TIMESHEET!B$1:B$500,0),MATCH("T320",TIMESHEET!$2:$2,0)),0)</f>
        <v/>
      </c>
      <c r="AK479">
        <f>IFERROR(IF(LEFT(INDEX(PIS!O$1:O$500,MATCH(D479,PIS!C$1:C$500)),1)="M",T479/AD479*SUM(AE479:AG479),T479*AD479),0)</f>
        <v/>
      </c>
      <c r="AL479">
        <f>IFERROR(INDEX(ADJ!$A$1:$BZ$1000,MATCH(PAYROLL!D479,ADJ!A$1:A$500,0),MATCH(PAYROLL!AL$2,ADJ!$2:$2,0)),0)</f>
        <v/>
      </c>
      <c r="AM479">
        <f>SUM(AK479:AL479)</f>
        <v/>
      </c>
      <c r="AN479">
        <f>IFERROR(ROUND(V479/$AD479*$AH479,0),0)</f>
        <v/>
      </c>
      <c r="AO479">
        <f>IFERROR(ROUND(W479/$AD479*$AH479,0),0)</f>
        <v/>
      </c>
      <c r="AP479">
        <f>IFERROR(ROUND(X479/$AD479*$AE479,0),0)</f>
        <v/>
      </c>
      <c r="AQ479">
        <f>IFERROR(ROUND(Y479/$AD479*$AH479,0),0)</f>
        <v/>
      </c>
      <c r="AR479">
        <f>IFERROR(ROUND(Z479/$AD479*$AH479,0),0)</f>
        <v/>
      </c>
      <c r="AS479">
        <f>IFERROR(ROUND(AA479/$AD479*$AH479,0),0)</f>
        <v/>
      </c>
      <c r="AT479">
        <f>IFERROR(IF((AE479+AF479+AG479)&gt;13,AB479,ROUND(AB479/AD479*AH479,0)),0)</f>
        <v/>
      </c>
      <c r="AU479">
        <f>IFERROR(INDEX(ADJ!$A$1:$BZ$1000,MATCH(PAYROLL!D479,ADJ!A$1:A$500,0),MATCH(PAYROLL!AU$2,ADJ!$2:$2,0)),0)</f>
        <v/>
      </c>
      <c r="AV479">
        <f>ROUND(SUM(AN479:AU479),0)</f>
        <v/>
      </c>
      <c r="AW479">
        <f>IFERROR(INDEX(TIMESHEET!$A$1:$AI$5000,MATCH(PAYROLL!D479,TIMESHEET!A$1:A$500,0),MATCH("T620",TIMESHEET!$2:$2,0)),0)</f>
        <v/>
      </c>
      <c r="AX479">
        <f>IFERROR(INDEX(TIMESHEET!$A$1:$AI$5000,MATCH(PAYROLL!D479,TIMESHEET!A$1:A$500,0),MATCH("T601",TIMESHEET!$2:$2,0)),0)</f>
        <v/>
      </c>
      <c r="AY479">
        <f>IFERROR(INDEX(TIMESHEET!$A$1:$AI$5000,MATCH(PAYROLL!D479,TIMESHEET!A$1:A$500,0),MATCH("T602",TIMESHEET!$2:$2,0)),0)</f>
        <v/>
      </c>
      <c r="AZ479">
        <f>IFERROR(INDEX(TIMESHEET!$A$1:$AI$5000,MATCH(PAYROLL!D479,TIMESHEET!A$1:A$500,0),MATCH("T603",TIMESHEET!$2:$2,0)),0)</f>
        <v/>
      </c>
      <c r="BA479">
        <f>IFERROR(INDEX(TIMESHEET!$A$1:$AI$5000,MATCH(PAYROLL!D479,TIMESHEET!A$1:A$500,0),MATCH("T611",TIMESHEET!$2:$2,0)),0)</f>
        <v/>
      </c>
      <c r="BB479">
        <f>IFERROR(INDEX(TIMESHEET!$A$1:$AI$5000,MATCH(PAYROLL!D479,TIMESHEET!A$1:A$500,0),MATCH("T612",TIMESHEET!$2:$2,0)),0)</f>
        <v/>
      </c>
      <c r="BC479">
        <f>IFERROR(INDEX(TIMESHEET!$A$1:$AI$5000,MATCH(PAYROLL!D479,TIMESHEET!A$1:A$500,0),MATCH("T613",TIMESHEET!$2:$2,0)),0)</f>
        <v/>
      </c>
      <c r="BD479">
        <f>IFERROR(INDEX(TIMESHEET!$A$1:$AI$5000,MATCH(PAYROLL!D479,TIMESHEET!A$1:A$500,0),MATCH("T500",TIMESHEET!$2:$2,0)),0)</f>
        <v/>
      </c>
      <c r="BE479">
        <f>IFERROR(IF(LEFT(INDEX(PIS!O$1:O$500,MATCH(D479,PIS!C$1:C$500)),1)="M",T479/AD479/8*(AW479+AX479*1.5+AY479*2+AZ479*3+BA479*2.1+BB479*2.7+BC479*3.9+BD479*0.3),T479/8*(AW479+AX479*1.5+AY479*2+AZ479*3+BA479*2.1+BB479*2.7+BC479*3.9+BD479*0.3)),0)</f>
        <v/>
      </c>
      <c r="BF479">
        <f>IFERROR(INDEX(ADJ!$A$1:$BZ$1000,MATCH(PAYROLL!$D479,ADJ!A$1:A$500,0),MATCH(PAYROLL!BF$2,ADJ!$2:$2,0)),0)</f>
        <v/>
      </c>
      <c r="BG479">
        <f>IFERROR(INDEX(ADJ!$A$1:$BZ$1000,MATCH(PAYROLL!D479,ADJ!A$1:A$500,0),MATCH(PAYROLL!BG$2,ADJ!$2:$2,0)),0)</f>
        <v/>
      </c>
      <c r="BH479">
        <f>IFERROR(INDEX(ADJ!$A$1:$BZ$1000,MATCH(PAYROLL!D479,ADJ!A$1:A$500,0),MATCH(PAYROLL!BH$2,ADJ!$2:$2,0)),0)</f>
        <v/>
      </c>
      <c r="BI479">
        <f>IFERROR(INDEX(ADJ!$A$1:$BZ$1000,MATCH(PAYROLL!D479,ADJ!A$1:A$500,0),MATCH(PAYROLL!BI$2,ADJ!$2:$2,0)),0)</f>
        <v/>
      </c>
      <c r="BJ479">
        <f>IFERROR(INDEX(ADJ!$A$1:$BZ$1000,MATCH(PAYROLL!D479,ADJ!A$1:A$500,0),MATCH(PAYROLL!BJ$2,ADJ!$2:$2,0)),0)</f>
        <v/>
      </c>
      <c r="BK479">
        <f>SUM(BF479:BJ479)</f>
        <v/>
      </c>
      <c r="BL479">
        <f>IFERROR(INDEX(ADJ!$A$1:$BZ$1000,MATCH(PAYROLL!D479,ADJ!A$1:A$500,0),MATCH(PAYROLL!BL$2,ADJ!$2:$2,0)),0)</f>
        <v/>
      </c>
      <c r="BM479">
        <f>IFERROR(INDEX(ADJ!$A$1:$BZ$1000,MATCH(PAYROLL!D479,ADJ!A$1:A$500,0),MATCH(PAYROLL!BM$2,ADJ!$2:$2,0)),0)</f>
        <v/>
      </c>
      <c r="BN479">
        <f>IFERROR(INDEX(ADJ!$A$1:$BZ$1000,MATCH(PAYROLL!D479,ADJ!A$1:A$500,0),MATCH(PAYROLL!BN$2,ADJ!$2:$2,0)),0)</f>
        <v/>
      </c>
      <c r="BO479">
        <f>IFERROR(INDEX(ADJ!$A$1:$BZ$1000,MATCH(PAYROLL!D479,ADJ!A$1:A$500,0),MATCH(PAYROLL!BO$2,ADJ!$2:$2,0)),0)</f>
        <v/>
      </c>
      <c r="BP479">
        <f>SUM(AM479,AV479,BE479,BK479,BL479:BO479)</f>
        <v/>
      </c>
      <c r="BQ479">
        <f>BO479</f>
        <v/>
      </c>
      <c r="BR479">
        <f>IFERROR(ROUND(IF(LEFT(INDEX(PIS!O$1:O$500,MATCH(D479,PIS!C$1:C$500)),1)="D",T479/8*(BD479*0.3),IF(LEFT(INDEX(PIS!O$1:O$500,MATCH(D479,PIS!C$1:C$500)),1)="H",T479*($BD479*0.3),T479/$AD479/8*($BD479*0.3))),0),0)</f>
        <v/>
      </c>
      <c r="BS479">
        <f>IF(AP479&lt;1,0,MIN(AP479,730000))</f>
        <v/>
      </c>
      <c r="BT479">
        <f>IFERROR(ROUND((BE479-SUM(AW479:BC479)*T479/AD479/8),0)-BR479,0)</f>
        <v/>
      </c>
      <c r="BU479">
        <f>AO479</f>
        <v/>
      </c>
      <c r="BV479">
        <f>SUM(BQ479:BU479)</f>
        <v/>
      </c>
      <c r="BW479">
        <f>BP479-BV479</f>
        <v/>
      </c>
      <c r="BX479">
        <f>IFERROR(IF(RIGHT(INDEX(PIS!O$1:O$500,MATCH(D479,PIS!C$1:C$500)),5)="Gross",MIN(U479+V479,VLOOKUP("R700",TSC!B:C,2,0)*VLOOKUP("R101",TSC!B:C,2,0))*VLOOKUP("R701",TSC!B:C,2,0)%,0),0)</f>
        <v/>
      </c>
      <c r="BY479">
        <f>IFERROR(IF(RIGHT(INDEX(PIS!O$1:O$500,MATCH(D479,PIS!C$1:C$500)),5)="Gross",MIN(U479+V479,VLOOKUP("R700",TSC!B:C,2,0)*VLOOKUP("R101",TSC!B:C,2,0))*VLOOKUP("T704",TSC!B:C,2,0)%,0),0)</f>
        <v/>
      </c>
      <c r="BZ479">
        <f>IFERROR(IF(RIGHT(INDEX(PIS!O$1:O$500,MATCH(D479,PIS!C$1:C$500)),5)="Gross",MIN(U479+V479,VLOOKUP("R700",TSC!B:C,2,0)*VLOOKUP("1",TSC!F:G,2,0))*VLOOKUP("T705",TSC!B:C,2,0)%,0),0)</f>
        <v/>
      </c>
      <c r="CA479">
        <f>IFERROR(INDEX(ADJ!$A$1:$BZ$1000,MATCH(PAYROLL!D479,ADJ!A$1:A$500,0),MATCH(PAYROLL!CA$2,ADJ!$2:$2,0)),0)</f>
        <v/>
      </c>
      <c r="CB479">
        <f>IFERROR(INDEX(ADJ!$A$1:$BZ$1000,MATCH(PAYROLL!D479,ADJ!A$1:A$500,0),MATCH(PAYROLL!CB$2,ADJ!$2:$2,0)),0)</f>
        <v/>
      </c>
      <c r="CC479">
        <f>SUM(BX479:CB479)</f>
        <v/>
      </c>
      <c r="CD479">
        <f>IFERROR(INDEX(PIS!$A$1:$BZ$1000,MATCH(PAYROLL!D479,PIS!C$1:C$500,0),MATCH(PAYROLL!CD$1,PIS!$1:$1,0)),0)</f>
        <v/>
      </c>
      <c r="CE479">
        <f>IFERROR(IF(OR(INDEX(PIS!P$1:P$500,MATCH(D479,PIS!C$1:C$500,0))="LT2",INDEX(PIS!P$1:P$500,MATCH(D479,PIS!C$1:C$500,0))="P10"),0,SUM(CC479,CD479*VLOOKUP("R601",TSC!B:C,2,0),VLOOKUP("R602",TSC!B:C,2,0))),0)</f>
        <v/>
      </c>
      <c r="CF479">
        <f>MAX(BW479-CE479,0)</f>
        <v/>
      </c>
      <c r="CG479">
        <f>IFERROR(IF(OR(RIGHT(INDEX(PIS!P$1:P$500,MATCH(D479,PIS!C$1:C$500)),5)="P10",RIGHT(INDEX(PIS!P$1:P$500,MATCH(D479,PIS!C$1:C$500)),5)="CK"),0,IF(CF479&lt;=5000000,CF479*5%,IF(CF479&lt;=10000000,CF479*10%-250000,IF(CF479&lt;=18000000,CF479*15%-750000,IF(CF479&lt;=32000000,CF479*20%-1650000,IF(CF479&lt;=52000000,CF479*25%-3250000,IF(CF479&lt;=80000000,BH479*30%-5850000,CF479*35%-9850000))))))),0)</f>
        <v/>
      </c>
      <c r="CH479">
        <f>IFERROR(IF(OR(INDEX(PIS!P$1:P$500,MATCH(D479,PIS!C$1:C$500))="LT",INDEX(PIS!P$1:P$500,MATCH(D479,PIS!C$1:C$500))="CK"),0,IF(CF479&lt;2000000,0,CF479*10%)),0)</f>
        <v/>
      </c>
      <c r="CI479">
        <f>IFERROR(INDEX(ADJ!$A$1:$BZ$1000,MATCH(PAYROLL!D479,ADJ!A$1:A$500,0),MATCH(PAYROLL!CI$2,ADJ!$2:$2,0)),0)</f>
        <v/>
      </c>
      <c r="CJ479">
        <f>IFERROR(INDEX(ADJ!$A$1:$BZ$1000,MATCH(PAYROLL!D479,ADJ!A$1:A$500,0),MATCH(PAYROLL!CJ$2,ADJ!$2:$2,0)),0)</f>
        <v/>
      </c>
      <c r="CK479">
        <f>IFERROR(INDEX(ADJ!$A$1:$BZ$1000,MATCH(PAYROLL!D479,ADJ!A$1:A$500,0),MATCH(PAYROLL!CK$2,ADJ!$2:$2,0)),0)</f>
        <v/>
      </c>
      <c r="CL479">
        <f>SUM(CG479:CK479)</f>
        <v/>
      </c>
      <c r="CM479">
        <f>ROUND(SUM(CH479:CK479),0)</f>
        <v/>
      </c>
      <c r="CN479">
        <f>IFERROR(INDEX(CSDA!D$1:D$500,MATCH($CN$2,CSDA!C$1:C$500,0))*INDEX(PIS!V$1:V$500,MATCH(D479,PIS!C$1:C$500))+INDEX(ADJ!$A$1:$BZ$1000,MATCH(PAYROLL!D479,ADJ!A$1:A$500,0),MATCH(PAYROLL!CN$2,ADJ!$2:$2,0)),0)</f>
        <v/>
      </c>
      <c r="CO479">
        <f>IFERROR(INDEX(ADJ!$A$1:$BZ$1000,MATCH(PAYROLL!D479,ADJ!A$1:A$500,0),MATCH(PAYROLL!CO$2,ADJ!$2:$2,0)),0)</f>
        <v/>
      </c>
      <c r="CP479">
        <f>IFERROR(INDEX(ADJ!$A$1:$BZ$1000,MATCH(PAYROLL!D479,ADJ!A$1:A$500,0),MATCH(PAYROLL!CP$2,ADJ!$2:$2,0)),0)</f>
        <v/>
      </c>
      <c r="CQ479">
        <f>BP479-CL479-CI479-CM479-CN479-CO479-CP479-CC479</f>
        <v/>
      </c>
      <c r="CR479">
        <f>IFERROR(IF(RIGHT(INDEX(PIS!O$1:O$500,MATCH(D479,PIS!C$1:C$500,0)),5)="Gross",MIN(U479+V479,VLOOKUP("R700",TSC!B:C,2,0)*VLOOKUP("R101",TSC!B:C,2,0))*(VLOOKUP("T711",TSC!B:C,2,0)+VLOOKUP("T712",TSC!B:C,2,0))%,MIN(T479+V479,VLOOKUP("R700",TSC!B:C,2,0)*VLOOKUP("R101",TSC!B:C,2,0))*(VLOOKUP("T711",TSC!B:C,2,0)+VLOOKUP("T712",TSC!B:C,2,0)+VLOOKUP("R701",TSC!B:C,2,0))%),0)</f>
        <v/>
      </c>
      <c r="CS479">
        <f>IFERROR(IF(RIGHT(INDEX(PIS!O$1:O$500,MATCH(D479,PIS!C$1:C$500,0)),5)="Gross",MIN(U479+V479,VLOOKUP("R700",TSC!B:C,2,0)*VLOOKUP("R101",TSC!B:C,2,0))*(VLOOKUP("T714",TSC!B:C,2,0))%,MIN(T479+V479,VLOOKUP("R700",TSC!B:C,2,0)*VLOOKUP("R101",TSC!B:C,2,0))*(VLOOKUP("T704",TSC!B:C,2,0)+VLOOKUP("T714",TSC!B:C,2,0))%),0)</f>
        <v/>
      </c>
      <c r="CT479">
        <f>IFERROR(IF(RIGHT(INDEX(PIS!O$1:O$500,MATCH(D479,PIS!C$1:C$500,0)),5)="Gross",MIN(U479+V479,VLOOKUP("R700",TSC!B:C,2,0)*VLOOKUP("R101",TSC!B:C,2,0))*VLOOKUP("T705",TSC!B:C,2,0)%,MIN(T479+V479,VLOOKUP("R700",TSC!B:C,2,0)*VLOOKUP("R101",TSC!B:C,2,0))*VLOOKUP("T705",TSC!B:C,2,0)%),0)</f>
        <v/>
      </c>
      <c r="CU479">
        <f>IFERROR(IF(RIGHT(INDEX(PIS!O$1:O$500,MATCH(D479,PIS!C$1:C$500,0)),5)="Gross",MIN(U479+V479,VLOOKUP("R700",TSC!B:C,2,0)*VLOOKUP("R101",TSC!B:C,2,0))*(VLOOKUP("T713",TSC!B:C,2,0))%,MIN(T479+V479,VLOOKUP("R700",TSC!B:C,2,0)*VLOOKUP("R101",TSC!B:C,2,0))*(VLOOKUP("T713",TSC!B:C,2,0))%),0)</f>
        <v/>
      </c>
      <c r="CV479">
        <f>IFERROR(INDEX(ADJ!$A$1:$BZ$1000,MATCH(PAYROLL!D479,ADJ!A$1:A$500,0),MATCH(PAYROLL!CV$2,ADJ!$2:$2,0)),0)</f>
        <v/>
      </c>
      <c r="CW479">
        <f>IFERROR(INDEX(ADJ!$A$1:$BZ$1000,MATCH(PAYROLL!D479,ADJ!A$1:A$500,0),MATCH(PAYROLL!CW$2,ADJ!$2:$2,0)),0)</f>
        <v/>
      </c>
      <c r="CX479">
        <f>SUM(CR479:CW479)</f>
        <v/>
      </c>
      <c r="CY479">
        <f>ROUND(IF(CR479&gt;0,T479+V479*VLOOKUP("R202",TSC!$B$1:$C$500,2,0),0),0)</f>
        <v/>
      </c>
      <c r="CZ479">
        <f>IFERROR(INDEX(CSDA!D$1:D$500,MATCH($CZ$2,CSDA!C$1:C$500,0)),0)</f>
        <v/>
      </c>
      <c r="DA479">
        <f>ROUND(T479*0.7%,0)</f>
        <v/>
      </c>
      <c r="DB479">
        <f>ROUND(T479/12,0)</f>
        <v/>
      </c>
      <c r="DC479">
        <f ref="DC479" t="array">IFERROR(INDEX(CSDA!D$1:D$500,MATCH("Trích giữ"&amp;PAYROLL!DC$2,CSDA!A$1:A$500&amp;CSDA!C$1:C$500,0)),0)</f>
        <v/>
      </c>
      <c r="DD479">
        <f ref="DD479" t="array">IFERROR(INDEX(CSDA!D$1:D$500,MATCH("Trích giữ"&amp;PAYROLL!DD$2,CSDA!A$1:A$500&amp;CSDA!C$1:C$500,0)),0)</f>
        <v/>
      </c>
      <c r="DE479">
        <f ref="DE479" t="array">IFERROR(INDEX(CSDA!D$1:D$500,MATCH("Trích giữ"&amp;PAYROLL!DE$2,CSDA!A$1:A$500&amp;CSDA!C$1:C$500,0)),0)</f>
        <v/>
      </c>
      <c r="DF479">
        <f>IFERROR(INDEX(CSDA!D$1:D$500,MATCH(PAYROLL!DF$2,CSDA!C$1:C$500,0)),0)</f>
        <v/>
      </c>
      <c r="DG479">
        <f ref="DG479" t="array">IFERROR(INDEX(CSDA!D$1:D$500,MATCH("Trích giữ"&amp;PAYROLL!DG$2,CSDA!A$1:A$500&amp;CSDA!C$1:C$500,0)),0)</f>
        <v/>
      </c>
      <c r="DH479">
        <f>ROUND(T479/26,0)</f>
        <v/>
      </c>
      <c r="DI479">
        <f ref="DI479" t="array">IFERROR(INDEX(CSDA!D$1:D$500,MATCH("Trích giữ"&amp;PAYROLL!DI$2,CSDA!A$1:A$500&amp;CSDA!C$1:C$500,0)),0)</f>
        <v/>
      </c>
      <c r="DJ479">
        <f>IF(U479=0,T479*21.5%-BL479,0)</f>
        <v/>
      </c>
      <c r="DK479">
        <f ref="DK479" t="array">IFERROR(INDEX(CSDA!D$1:D$500,MATCH("Trích giữ"&amp;PAYROLL!DK$2,CSDA!A$1:A$500&amp;CSDA!C$1:C$500,0)),0)</f>
        <v/>
      </c>
      <c r="DL479">
        <f>IFERROR(INDEX(CSDA!D$1:D$500,MATCH(PAYROLL!DL$2,CSDA!C$1:C$500,0))/12,0)</f>
        <v/>
      </c>
      <c r="DM479">
        <f>SUM(DB479:DL479)</f>
        <v/>
      </c>
      <c r="DN479">
        <f>IFERROR(INDEX(ADJ!$A$1:$BZ$1000,MATCH(PAYROLL!D479,ADJ!A$1:A$500,0),MATCH(PAYROLL!DN$2,ADJ!$2:$2,0)),0)</f>
        <v/>
      </c>
      <c r="DO479">
        <f>IFERROR(SUM(BP479,DM479:DN479,CX479:DA479)-DT479,0)</f>
        <v/>
      </c>
      <c r="DP479">
        <f ref="DP479" t="array">SUM(BW479*IFERROR(INDEX(CSDA!D$1:D$500,MATCH(BW$2,CSDA!C$1:C$500,0)),0)%,CX479*IFERROR(INDEX(CSDA!D$1:D$500,MATCH(CX$2,CSDA!C$1:C$500,0)),0)%,DA479*IFERROR(INDEX(CSDA!D$1:D$500,MATCH(DA$2,CSDA!C$1:C$500,0)),0)%,DB479*IFERROR(INDEX(CSDA!D$1:D$500,MATCH(DB$2,CSDA!C$1:C$500,0)),0)%,DF479*IFERROR(INDEX(CSDA!D$1:D$500,MATCH("Phí dịch vụ"&amp;PAYROLL!DF$2,CSDA!A$1:A$500&amp;CSDA!C$1:C$500,0)),0)%,DC479*IFERROR(INDEX(CSDA!D$1:D$500,MATCH("Phí dịch vụ"&amp;PAYROLL!DC$2,CSDA!A$1:A$500&amp;CSDA!C$1:C$500,0)),0)%,DH479*IFERROR(INDEX(CSDA!D$1:D$500,MATCH("Phí dịch vụ"&amp;PAYROLL!DH$2,CSDA!A$1:A$500&amp;CSDA!C$1:C$500,0)),0)%,DJ479*IFERROR(INDEX(CSDA!D$1:D$500,MATCH("Phí dịch vụ"&amp;PAYROLL!DJ$2,CSDA!A$1:A$500&amp;CSDA!C$1:C$500,0)),0)%,BN479*IFERROR(INDEX(CSDA!D$1:D$500,MATCH(BN$2,CSDA!C$1:C$500,0)),0)%)-BN479*7%</f>
        <v/>
      </c>
      <c r="DQ479">
        <f>IFERROR(INDEX(ADJ!$A$1:$BZ$1000,MATCH(PAYROLL!D479,ADJ!A$1:A$500,0),MATCH(PAYROLL!DQ$2,ADJ!$2:$2,0)),0)</f>
        <v/>
      </c>
      <c r="DR479">
        <f>IFERROR(INDEX(ADJ!$A$1:$BZ$1000,MATCH(PAYROLL!D479,ADJ!A$1:A$500,0),MATCH(PAYROLL!DR$2,ADJ!$2:$2,0)),0)</f>
        <v/>
      </c>
      <c r="DS479">
        <f>SUM(DP479:DR479)</f>
        <v/>
      </c>
      <c r="DT479">
        <f>EK479</f>
        <v/>
      </c>
      <c r="DU479">
        <f>SUM(DO479:DR479)</f>
        <v/>
      </c>
      <c r="DV479">
        <f>ROUND(DU479*0.1,0)</f>
        <v/>
      </c>
      <c r="DW479">
        <f>DU479+DV479</f>
        <v/>
      </c>
      <c r="DZ479">
        <f>IFERROR(INDEX(ADJ!$A$1:$BZ$1000,MATCH(PAYROLL!$D479,ADJ!A$1:A$500,0),MATCH(PAYROLL!DZ$2,ADJ!$2:$2,0)),0)</f>
        <v/>
      </c>
      <c r="EA479">
        <f>IFERROR(INDEX(ADJ!$A$1:$BZ$1000,MATCH(PAYROLL!$D479,ADJ!A$1:A$500,0),MATCH(PAYROLL!EA$2,ADJ!$2:$2,0)),0)</f>
        <v/>
      </c>
      <c r="EB479">
        <f>IFERROR(INDEX(ADJ!$A$1:$BZ$1000,MATCH(PAYROLL!$D479,ADJ!A$1:A$500,0),MATCH(PAYROLL!EB$2,ADJ!$2:$2,0)),0)</f>
        <v/>
      </c>
      <c r="EC479">
        <f>IFERROR(INDEX(ADJ!$A$1:$BZ$1000,MATCH(PAYROLL!$D479,ADJ!A$1:A$500,0),MATCH(PAYROLL!EC$2,ADJ!$2:$2,0)),0)</f>
        <v/>
      </c>
      <c r="ED479">
        <f>IFERROR(INDEX(ADJ!$A$1:$BZ$1000,MATCH(PAYROLL!$D479,ADJ!A$1:A$500,0),MATCH(PAYROLL!ED$2,ADJ!$2:$2,0)),0)</f>
        <v/>
      </c>
      <c r="EE479">
        <f>IFERROR(INDEX(ADJ!$A$1:$BZ$1000,MATCH(PAYROLL!$D479,ADJ!A$1:A$500,0),MATCH(PAYROLL!EE$2,ADJ!$2:$2,0)),0)</f>
        <v/>
      </c>
      <c r="EF479">
        <f>IFERROR(INDEX(ADJ!$A$1:$BZ$1000,MATCH(PAYROLL!$D479,ADJ!A$1:A$500,0),MATCH(PAYROLL!EF$2,ADJ!$2:$2,0)),0)</f>
        <v/>
      </c>
      <c r="EG479">
        <f>IFERROR(INDEX(ADJ!$A$1:$BZ$1000,MATCH(PAYROLL!$D479,ADJ!A$1:A$500,0),MATCH(PAYROLL!EG$2,ADJ!$2:$2,0)),0)</f>
        <v/>
      </c>
      <c r="EH479">
        <f>IFERROR(INDEX(ADJ!$A$1:$BZ$1000,MATCH(PAYROLL!$D479,ADJ!A$1:A$500,0),MATCH(PAYROLL!EH$2,ADJ!$2:$2,0)),0)</f>
        <v/>
      </c>
      <c r="EI479">
        <f>IFERROR(INDEX(ADJ!$A$1:$BZ$1000,MATCH(PAYROLL!D479,ADJ!A$1:A$500,0),MATCH(PAYROLL!EI$2,ADJ!$2:$2,0)),0)</f>
        <v/>
      </c>
      <c r="EJ479">
        <f>IFERROR(INDEX(ADJ!$A$1:$BZ$1000,MATCH(PAYROLL!$D479,ADJ!A$1:A$500,0),MATCH(PAYROLL!EJ$2,ADJ!$2:$2,0)),0)</f>
        <v/>
      </c>
      <c r="EK479">
        <f>SUM(DZ479:EJ479)</f>
        <v/>
      </c>
    </row>
    <row r="480">
      <c r="A480" t="n">
        <v>478</v>
      </c>
      <c r="B480" t="inlineStr">
        <is>
          <t>Đinh Công Thành</t>
        </is>
      </c>
      <c r="D480" t="inlineStr">
        <is>
          <t>159040-01</t>
        </is>
      </c>
      <c r="S480">
        <f>IFERROR(INDEX(PIS!$A$1:$BZ$1000,MATCH($D480,PIS!C$1:C$500,0),MATCH("Lương CB tháng trước",PIS!$1:$1,0)),0)</f>
        <v/>
      </c>
      <c r="T480">
        <f>IFERROR(INDEX(PIS!$A$1:$BZ$1000,MATCH($D480,PIS!C$1:C$500,0),MATCH("Lương CB hiện tại",PIS!$1:$1,0)),0)</f>
        <v/>
      </c>
      <c r="U480">
        <f>IFERROR(INDEX(PIS!$A$1:$BZ$1000,MATCH($D480,PIS!C$1:C$500,0),MATCH("Lương đóng BHBB",PIS!$1:$1,0)),0)</f>
        <v/>
      </c>
      <c r="V480">
        <f>IFERROR(INDEX(PIS!$A$1:$BZ$1000,MATCH($D480,PIS!C$1:C$500,0),MATCH(V$2,PIS!$2:$2,0)),0)</f>
        <v/>
      </c>
      <c r="W480">
        <f>IFERROR(INDEX(PIS!$A$1:$BZ$1000,MATCH($D480,PIS!C$1:C$500,0),MATCH(W$2,PIS!$2:$2,0)),0)</f>
        <v/>
      </c>
      <c r="X480">
        <f>IFERROR(INDEX(PIS!$A$1:$BZ$1000,MATCH($D480,PIS!C$1:C$500,0),MATCH(X$2,PIS!$2:$2,0)),0)</f>
        <v/>
      </c>
      <c r="Y480">
        <f>IFERROR(INDEX(PIS!$A$1:$BZ$1000,MATCH($D480,PIS!C$1:C$500,0),MATCH(Y$2,PIS!$2:$2,0)),0)</f>
        <v/>
      </c>
      <c r="Z480">
        <f>IFERROR(INDEX(PIS!$A$1:$BZ$1000,MATCH($D480,PIS!C$1:C$500,0),MATCH(Z$2,PIS!$2:$2,0)),0)</f>
        <v/>
      </c>
      <c r="AA480">
        <f>IFERROR(INDEX(PIS!$A$1:$BZ$1000,MATCH($D480,PIS!C$1:C$500,0),MATCH(AA$2,PIS!$2:$2,0)),0)</f>
        <v/>
      </c>
      <c r="AB480">
        <f>IFERROR(INDEX(PIS!$A$1:$BZ$1000,MATCH($D480,PIS!C$1:C$500,0),MATCH(AB$2,PIS!$2:$2,0)),0)</f>
        <v/>
      </c>
      <c r="AC480">
        <f>SUM(V480:AB480)</f>
        <v/>
      </c>
      <c r="AD480">
        <f>IFERROR(INDEX(TIMESHEET!$A$1:$AI$5000,MATCH($D480,TIMESHEET!A$1:A$500,0),MATCH("T100",TIMESHEET!$2:$2,0))-2,0)</f>
        <v/>
      </c>
      <c r="AE480">
        <f>IFERROR(INDEX(TIMESHEET!$A$1:$AI$5000,MATCH($D480,TIMESHEET!A$1:A$500,0),MATCH("T202",TIMESHEET!$2:$2,0)),0)</f>
        <v/>
      </c>
      <c r="AF480">
        <f>IFERROR(INDEX(TIMESHEET!$A$1:$AI$5000,MATCH($D480,TIMESHEET!A$1:A$500,0),MATCH("T302",TIMESHEET!$2:$2,0)),0)</f>
        <v/>
      </c>
      <c r="AG480">
        <f>IFERROR(INDEX(TIMESHEET!$A$1:$AI$5000,MATCH($D480,TIMESHEET!A$1:A$500,0),MATCH("T406",TIMESHEET!$2:$2,0)),0)</f>
        <v/>
      </c>
      <c r="AH480">
        <f>AE480+AG480</f>
        <v/>
      </c>
      <c r="AI480">
        <f>IFERROR(INDEX(TIMESHEET!$A$1:$AI$5000,MATCH($D480,TIMESHEET!A$1:A$500,0),MATCH("T701",TIMESHEET!$2:$2,0)),0)</f>
        <v/>
      </c>
      <c r="AJ480">
        <f>IFERROR(INDEX(TIMESHEET!$A$1:$AI$5000,MATCH($D480,TIMESHEET!B$1:B$500,0),MATCH("T320",TIMESHEET!$2:$2,0)),0)</f>
        <v/>
      </c>
      <c r="AK480">
        <f>IFERROR(IF(LEFT(INDEX(PIS!O$1:O$500,MATCH(D480,PIS!C$1:C$500)),1)="M",T480/AD480*SUM(AE480:AG480),T480*AD480),0)</f>
        <v/>
      </c>
      <c r="AL480">
        <f>IFERROR(INDEX(ADJ!$A$1:$BZ$1000,MATCH(PAYROLL!D480,ADJ!A$1:A$500,0),MATCH(PAYROLL!AL$2,ADJ!$2:$2,0)),0)</f>
        <v/>
      </c>
      <c r="AM480">
        <f>SUM(AK480:AL480)</f>
        <v/>
      </c>
      <c r="AN480">
        <f>IFERROR(ROUND(V480/$AD480*$AH480,0),0)</f>
        <v/>
      </c>
      <c r="AO480">
        <f>IFERROR(ROUND(W480/$AD480*$AH480,0),0)</f>
        <v/>
      </c>
      <c r="AP480">
        <f>IFERROR(ROUND(X480/$AD480*$AE480,0),0)</f>
        <v/>
      </c>
      <c r="AQ480">
        <f>IFERROR(ROUND(Y480/$AD480*$AH480,0),0)</f>
        <v/>
      </c>
      <c r="AR480">
        <f>IFERROR(ROUND(Z480/$AD480*$AH480,0),0)</f>
        <v/>
      </c>
      <c r="AS480">
        <f>IFERROR(ROUND(AA480/$AD480*$AH480,0),0)</f>
        <v/>
      </c>
      <c r="AT480">
        <f>IFERROR(IF((AE480+AF480+AG480)&gt;13,AB480,ROUND(AB480/AD480*AH480,0)),0)</f>
        <v/>
      </c>
      <c r="AU480">
        <f>IFERROR(INDEX(ADJ!$A$1:$BZ$1000,MATCH(PAYROLL!D480,ADJ!A$1:A$500,0),MATCH(PAYROLL!AU$2,ADJ!$2:$2,0)),0)</f>
        <v/>
      </c>
      <c r="AV480">
        <f>ROUND(SUM(AN480:AU480),0)</f>
        <v/>
      </c>
      <c r="AW480">
        <f>IFERROR(INDEX(TIMESHEET!$A$1:$AI$5000,MATCH(PAYROLL!D480,TIMESHEET!A$1:A$500,0),MATCH("T620",TIMESHEET!$2:$2,0)),0)</f>
        <v/>
      </c>
      <c r="AX480">
        <f>IFERROR(INDEX(TIMESHEET!$A$1:$AI$5000,MATCH(PAYROLL!D480,TIMESHEET!A$1:A$500,0),MATCH("T601",TIMESHEET!$2:$2,0)),0)</f>
        <v/>
      </c>
      <c r="AY480">
        <f>IFERROR(INDEX(TIMESHEET!$A$1:$AI$5000,MATCH(PAYROLL!D480,TIMESHEET!A$1:A$500,0),MATCH("T602",TIMESHEET!$2:$2,0)),0)</f>
        <v/>
      </c>
      <c r="AZ480">
        <f>IFERROR(INDEX(TIMESHEET!$A$1:$AI$5000,MATCH(PAYROLL!D480,TIMESHEET!A$1:A$500,0),MATCH("T603",TIMESHEET!$2:$2,0)),0)</f>
        <v/>
      </c>
      <c r="BA480">
        <f>IFERROR(INDEX(TIMESHEET!$A$1:$AI$5000,MATCH(PAYROLL!D480,TIMESHEET!A$1:A$500,0),MATCH("T611",TIMESHEET!$2:$2,0)),0)</f>
        <v/>
      </c>
      <c r="BB480">
        <f>IFERROR(INDEX(TIMESHEET!$A$1:$AI$5000,MATCH(PAYROLL!D480,TIMESHEET!A$1:A$500,0),MATCH("T612",TIMESHEET!$2:$2,0)),0)</f>
        <v/>
      </c>
      <c r="BC480">
        <f>IFERROR(INDEX(TIMESHEET!$A$1:$AI$5000,MATCH(PAYROLL!D480,TIMESHEET!A$1:A$500,0),MATCH("T613",TIMESHEET!$2:$2,0)),0)</f>
        <v/>
      </c>
      <c r="BD480">
        <f>IFERROR(INDEX(TIMESHEET!$A$1:$AI$5000,MATCH(PAYROLL!D480,TIMESHEET!A$1:A$500,0),MATCH("T500",TIMESHEET!$2:$2,0)),0)</f>
        <v/>
      </c>
      <c r="BE480">
        <f>IFERROR(IF(LEFT(INDEX(PIS!O$1:O$500,MATCH(D480,PIS!C$1:C$500)),1)="M",T480/AD480/8*(AW480+AX480*1.5+AY480*2+AZ480*3+BA480*2.1+BB480*2.7+BC480*3.9+BD480*0.3),T480/8*(AW480+AX480*1.5+AY480*2+AZ480*3+BA480*2.1+BB480*2.7+BC480*3.9+BD480*0.3)),0)</f>
        <v/>
      </c>
      <c r="BF480">
        <f>IFERROR(INDEX(ADJ!$A$1:$BZ$1000,MATCH(PAYROLL!$D480,ADJ!A$1:A$500,0),MATCH(PAYROLL!BF$2,ADJ!$2:$2,0)),0)</f>
        <v/>
      </c>
      <c r="BG480">
        <f>IFERROR(INDEX(ADJ!$A$1:$BZ$1000,MATCH(PAYROLL!D480,ADJ!A$1:A$500,0),MATCH(PAYROLL!BG$2,ADJ!$2:$2,0)),0)</f>
        <v/>
      </c>
      <c r="BH480">
        <f>IFERROR(INDEX(ADJ!$A$1:$BZ$1000,MATCH(PAYROLL!D480,ADJ!A$1:A$500,0),MATCH(PAYROLL!BH$2,ADJ!$2:$2,0)),0)</f>
        <v/>
      </c>
      <c r="BI480">
        <f>IFERROR(INDEX(ADJ!$A$1:$BZ$1000,MATCH(PAYROLL!D480,ADJ!A$1:A$500,0),MATCH(PAYROLL!BI$2,ADJ!$2:$2,0)),0)</f>
        <v/>
      </c>
      <c r="BJ480">
        <f>IFERROR(INDEX(ADJ!$A$1:$BZ$1000,MATCH(PAYROLL!D480,ADJ!A$1:A$500,0),MATCH(PAYROLL!BJ$2,ADJ!$2:$2,0)),0)</f>
        <v/>
      </c>
      <c r="BK480">
        <f>SUM(BF480:BJ480)</f>
        <v/>
      </c>
      <c r="BL480">
        <f>IFERROR(INDEX(ADJ!$A$1:$BZ$1000,MATCH(PAYROLL!D480,ADJ!A$1:A$500,0),MATCH(PAYROLL!BL$2,ADJ!$2:$2,0)),0)</f>
        <v/>
      </c>
      <c r="BM480">
        <f>IFERROR(INDEX(ADJ!$A$1:$BZ$1000,MATCH(PAYROLL!D480,ADJ!A$1:A$500,0),MATCH(PAYROLL!BM$2,ADJ!$2:$2,0)),0)</f>
        <v/>
      </c>
      <c r="BN480">
        <f>IFERROR(INDEX(ADJ!$A$1:$BZ$1000,MATCH(PAYROLL!D480,ADJ!A$1:A$500,0),MATCH(PAYROLL!BN$2,ADJ!$2:$2,0)),0)</f>
        <v/>
      </c>
      <c r="BO480">
        <f>IFERROR(INDEX(ADJ!$A$1:$BZ$1000,MATCH(PAYROLL!D480,ADJ!A$1:A$500,0),MATCH(PAYROLL!BO$2,ADJ!$2:$2,0)),0)</f>
        <v/>
      </c>
      <c r="BP480">
        <f>SUM(AM480,AV480,BE480,BK480,BL480:BO480)</f>
        <v/>
      </c>
      <c r="BQ480">
        <f>BO480</f>
        <v/>
      </c>
      <c r="BR480">
        <f>IFERROR(ROUND(IF(LEFT(INDEX(PIS!O$1:O$500,MATCH(D480,PIS!C$1:C$500)),1)="D",T480/8*(BD480*0.3),IF(LEFT(INDEX(PIS!O$1:O$500,MATCH(D480,PIS!C$1:C$500)),1)="H",T480*($BD480*0.3),T480/$AD480/8*($BD480*0.3))),0),0)</f>
        <v/>
      </c>
      <c r="BS480">
        <f>IF(AP480&lt;1,0,MIN(AP480,730000))</f>
        <v/>
      </c>
      <c r="BT480">
        <f>IFERROR(ROUND((BE480-SUM(AW480:BC480)*T480/AD480/8),0)-BR480,0)</f>
        <v/>
      </c>
      <c r="BU480">
        <f>AO480</f>
        <v/>
      </c>
      <c r="BV480">
        <f>SUM(BQ480:BU480)</f>
        <v/>
      </c>
      <c r="BW480">
        <f>BP480-BV480</f>
        <v/>
      </c>
      <c r="BX480">
        <f>IFERROR(IF(RIGHT(INDEX(PIS!O$1:O$500,MATCH(D480,PIS!C$1:C$500)),5)="Gross",MIN(U480+V480,VLOOKUP("R700",TSC!B:C,2,0)*VLOOKUP("R101",TSC!B:C,2,0))*VLOOKUP("R701",TSC!B:C,2,0)%,0),0)</f>
        <v/>
      </c>
      <c r="BY480">
        <f>IFERROR(IF(RIGHT(INDEX(PIS!O$1:O$500,MATCH(D480,PIS!C$1:C$500)),5)="Gross",MIN(U480+V480,VLOOKUP("R700",TSC!B:C,2,0)*VLOOKUP("R101",TSC!B:C,2,0))*VLOOKUP("T704",TSC!B:C,2,0)%,0),0)</f>
        <v/>
      </c>
      <c r="BZ480">
        <f>IFERROR(IF(RIGHT(INDEX(PIS!O$1:O$500,MATCH(D480,PIS!C$1:C$500)),5)="Gross",MIN(U480+V480,VLOOKUP("R700",TSC!B:C,2,0)*VLOOKUP("1",TSC!F:G,2,0))*VLOOKUP("T705",TSC!B:C,2,0)%,0),0)</f>
        <v/>
      </c>
      <c r="CA480">
        <f>IFERROR(INDEX(ADJ!$A$1:$BZ$1000,MATCH(PAYROLL!D480,ADJ!A$1:A$500,0),MATCH(PAYROLL!CA$2,ADJ!$2:$2,0)),0)</f>
        <v/>
      </c>
      <c r="CB480">
        <f>IFERROR(INDEX(ADJ!$A$1:$BZ$1000,MATCH(PAYROLL!D480,ADJ!A$1:A$500,0),MATCH(PAYROLL!CB$2,ADJ!$2:$2,0)),0)</f>
        <v/>
      </c>
      <c r="CC480">
        <f>SUM(BX480:CB480)</f>
        <v/>
      </c>
      <c r="CD480">
        <f>IFERROR(INDEX(PIS!$A$1:$BZ$1000,MATCH(PAYROLL!D480,PIS!C$1:C$500,0),MATCH(PAYROLL!CD$1,PIS!$1:$1,0)),0)</f>
        <v/>
      </c>
      <c r="CE480">
        <f>IFERROR(IF(OR(INDEX(PIS!P$1:P$500,MATCH(D480,PIS!C$1:C$500,0))="LT2",INDEX(PIS!P$1:P$500,MATCH(D480,PIS!C$1:C$500,0))="P10"),0,SUM(CC480,CD480*VLOOKUP("R601",TSC!B:C,2,0),VLOOKUP("R602",TSC!B:C,2,0))),0)</f>
        <v/>
      </c>
      <c r="CF480">
        <f>MAX(BW480-CE480,0)</f>
        <v/>
      </c>
      <c r="CG480">
        <f>IFERROR(IF(OR(RIGHT(INDEX(PIS!P$1:P$500,MATCH(D480,PIS!C$1:C$500)),5)="P10",RIGHT(INDEX(PIS!P$1:P$500,MATCH(D480,PIS!C$1:C$500)),5)="CK"),0,IF(CF480&lt;=5000000,CF480*5%,IF(CF480&lt;=10000000,CF480*10%-250000,IF(CF480&lt;=18000000,CF480*15%-750000,IF(CF480&lt;=32000000,CF480*20%-1650000,IF(CF480&lt;=52000000,CF480*25%-3250000,IF(CF480&lt;=80000000,BH480*30%-5850000,CF480*35%-9850000))))))),0)</f>
        <v/>
      </c>
      <c r="CH480">
        <f>IFERROR(IF(OR(INDEX(PIS!P$1:P$500,MATCH(D480,PIS!C$1:C$500))="LT",INDEX(PIS!P$1:P$500,MATCH(D480,PIS!C$1:C$500))="CK"),0,IF(CF480&lt;2000000,0,CF480*10%)),0)</f>
        <v/>
      </c>
      <c r="CI480">
        <f>IFERROR(INDEX(ADJ!$A$1:$BZ$1000,MATCH(PAYROLL!D480,ADJ!A$1:A$500,0),MATCH(PAYROLL!CI$2,ADJ!$2:$2,0)),0)</f>
        <v/>
      </c>
      <c r="CJ480">
        <f>IFERROR(INDEX(ADJ!$A$1:$BZ$1000,MATCH(PAYROLL!D480,ADJ!A$1:A$500,0),MATCH(PAYROLL!CJ$2,ADJ!$2:$2,0)),0)</f>
        <v/>
      </c>
      <c r="CK480">
        <f>IFERROR(INDEX(ADJ!$A$1:$BZ$1000,MATCH(PAYROLL!D480,ADJ!A$1:A$500,0),MATCH(PAYROLL!CK$2,ADJ!$2:$2,0)),0)</f>
        <v/>
      </c>
      <c r="CL480">
        <f>SUM(CG480:CK480)</f>
        <v/>
      </c>
      <c r="CM480">
        <f>ROUND(SUM(CH480:CK480),0)</f>
        <v/>
      </c>
      <c r="CN480">
        <f>IFERROR(INDEX(CSDA!D$1:D$500,MATCH($CN$2,CSDA!C$1:C$500,0))*INDEX(PIS!V$1:V$500,MATCH(D480,PIS!C$1:C$500))+INDEX(ADJ!$A$1:$BZ$1000,MATCH(PAYROLL!D480,ADJ!A$1:A$500,0),MATCH(PAYROLL!CN$2,ADJ!$2:$2,0)),0)</f>
        <v/>
      </c>
      <c r="CO480">
        <f>IFERROR(INDEX(ADJ!$A$1:$BZ$1000,MATCH(PAYROLL!D480,ADJ!A$1:A$500,0),MATCH(PAYROLL!CO$2,ADJ!$2:$2,0)),0)</f>
        <v/>
      </c>
      <c r="CP480">
        <f>IFERROR(INDEX(ADJ!$A$1:$BZ$1000,MATCH(PAYROLL!D480,ADJ!A$1:A$500,0),MATCH(PAYROLL!CP$2,ADJ!$2:$2,0)),0)</f>
        <v/>
      </c>
      <c r="CQ480">
        <f>BP480-CL480-CI480-CM480-CN480-CO480-CP480-CC480</f>
        <v/>
      </c>
      <c r="CR480">
        <f>IFERROR(IF(RIGHT(INDEX(PIS!O$1:O$500,MATCH(D480,PIS!C$1:C$500,0)),5)="Gross",MIN(U480+V480,VLOOKUP("R700",TSC!B:C,2,0)*VLOOKUP("R101",TSC!B:C,2,0))*(VLOOKUP("T711",TSC!B:C,2,0)+VLOOKUP("T712",TSC!B:C,2,0))%,MIN(T480+V480,VLOOKUP("R700",TSC!B:C,2,0)*VLOOKUP("R101",TSC!B:C,2,0))*(VLOOKUP("T711",TSC!B:C,2,0)+VLOOKUP("T712",TSC!B:C,2,0)+VLOOKUP("R701",TSC!B:C,2,0))%),0)</f>
        <v/>
      </c>
      <c r="CS480">
        <f>IFERROR(IF(RIGHT(INDEX(PIS!O$1:O$500,MATCH(D480,PIS!C$1:C$500,0)),5)="Gross",MIN(U480+V480,VLOOKUP("R700",TSC!B:C,2,0)*VLOOKUP("R101",TSC!B:C,2,0))*(VLOOKUP("T714",TSC!B:C,2,0))%,MIN(T480+V480,VLOOKUP("R700",TSC!B:C,2,0)*VLOOKUP("R101",TSC!B:C,2,0))*(VLOOKUP("T704",TSC!B:C,2,0)+VLOOKUP("T714",TSC!B:C,2,0))%),0)</f>
        <v/>
      </c>
      <c r="CT480">
        <f>IFERROR(IF(RIGHT(INDEX(PIS!O$1:O$500,MATCH(D480,PIS!C$1:C$500,0)),5)="Gross",MIN(U480+V480,VLOOKUP("R700",TSC!B:C,2,0)*VLOOKUP("R101",TSC!B:C,2,0))*VLOOKUP("T705",TSC!B:C,2,0)%,MIN(T480+V480,VLOOKUP("R700",TSC!B:C,2,0)*VLOOKUP("R101",TSC!B:C,2,0))*VLOOKUP("T705",TSC!B:C,2,0)%),0)</f>
        <v/>
      </c>
      <c r="CU480">
        <f>IFERROR(IF(RIGHT(INDEX(PIS!O$1:O$500,MATCH(D480,PIS!C$1:C$500,0)),5)="Gross",MIN(U480+V480,VLOOKUP("R700",TSC!B:C,2,0)*VLOOKUP("R101",TSC!B:C,2,0))*(VLOOKUP("T713",TSC!B:C,2,0))%,MIN(T480+V480,VLOOKUP("R700",TSC!B:C,2,0)*VLOOKUP("R101",TSC!B:C,2,0))*(VLOOKUP("T713",TSC!B:C,2,0))%),0)</f>
        <v/>
      </c>
      <c r="CV480">
        <f>IFERROR(INDEX(ADJ!$A$1:$BZ$1000,MATCH(PAYROLL!D480,ADJ!A$1:A$500,0),MATCH(PAYROLL!CV$2,ADJ!$2:$2,0)),0)</f>
        <v/>
      </c>
      <c r="CW480">
        <f>IFERROR(INDEX(ADJ!$A$1:$BZ$1000,MATCH(PAYROLL!D480,ADJ!A$1:A$500,0),MATCH(PAYROLL!CW$2,ADJ!$2:$2,0)),0)</f>
        <v/>
      </c>
      <c r="CX480">
        <f>SUM(CR480:CW480)</f>
        <v/>
      </c>
      <c r="CY480">
        <f>ROUND(IF(CR480&gt;0,T480+V480*VLOOKUP("R202",TSC!$B$1:$C$500,2,0),0),0)</f>
        <v/>
      </c>
      <c r="CZ480">
        <f>IFERROR(INDEX(CSDA!D$1:D$500,MATCH($CZ$2,CSDA!C$1:C$500,0)),0)</f>
        <v/>
      </c>
      <c r="DA480">
        <f>ROUND(T480*0.7%,0)</f>
        <v/>
      </c>
      <c r="DB480">
        <f>ROUND(T480/12,0)</f>
        <v/>
      </c>
      <c r="DC480">
        <f ref="DC480" t="array">IFERROR(INDEX(CSDA!D$1:D$500,MATCH("Trích giữ"&amp;PAYROLL!DC$2,CSDA!A$1:A$500&amp;CSDA!C$1:C$500,0)),0)</f>
        <v/>
      </c>
      <c r="DD480">
        <f ref="DD480" t="array">IFERROR(INDEX(CSDA!D$1:D$500,MATCH("Trích giữ"&amp;PAYROLL!DD$2,CSDA!A$1:A$500&amp;CSDA!C$1:C$500,0)),0)</f>
        <v/>
      </c>
      <c r="DE480">
        <f ref="DE480" t="array">IFERROR(INDEX(CSDA!D$1:D$500,MATCH("Trích giữ"&amp;PAYROLL!DE$2,CSDA!A$1:A$500&amp;CSDA!C$1:C$500,0)),0)</f>
        <v/>
      </c>
      <c r="DF480">
        <f>IFERROR(INDEX(CSDA!D$1:D$500,MATCH(PAYROLL!DF$2,CSDA!C$1:C$500,0)),0)</f>
        <v/>
      </c>
      <c r="DG480">
        <f ref="DG480" t="array">IFERROR(INDEX(CSDA!D$1:D$500,MATCH("Trích giữ"&amp;PAYROLL!DG$2,CSDA!A$1:A$500&amp;CSDA!C$1:C$500,0)),0)</f>
        <v/>
      </c>
      <c r="DH480">
        <f>ROUND(T480/26,0)</f>
        <v/>
      </c>
      <c r="DI480">
        <f ref="DI480" t="array">IFERROR(INDEX(CSDA!D$1:D$500,MATCH("Trích giữ"&amp;PAYROLL!DI$2,CSDA!A$1:A$500&amp;CSDA!C$1:C$500,0)),0)</f>
        <v/>
      </c>
      <c r="DJ480">
        <f>IF(U480=0,T480*21.5%-BL480,0)</f>
        <v/>
      </c>
      <c r="DK480">
        <f ref="DK480" t="array">IFERROR(INDEX(CSDA!D$1:D$500,MATCH("Trích giữ"&amp;PAYROLL!DK$2,CSDA!A$1:A$500&amp;CSDA!C$1:C$500,0)),0)</f>
        <v/>
      </c>
      <c r="DL480">
        <f>IFERROR(INDEX(CSDA!D$1:D$500,MATCH(PAYROLL!DL$2,CSDA!C$1:C$500,0))/12,0)</f>
        <v/>
      </c>
      <c r="DM480">
        <f>SUM(DB480:DL480)</f>
        <v/>
      </c>
      <c r="DN480">
        <f>IFERROR(INDEX(ADJ!$A$1:$BZ$1000,MATCH(PAYROLL!D480,ADJ!A$1:A$500,0),MATCH(PAYROLL!DN$2,ADJ!$2:$2,0)),0)</f>
        <v/>
      </c>
      <c r="DO480">
        <f>IFERROR(SUM(BP480,DM480:DN480,CX480:DA480)-DT480,0)</f>
        <v/>
      </c>
      <c r="DP480">
        <f ref="DP480" t="array">SUM(BW480*IFERROR(INDEX(CSDA!D$1:D$500,MATCH(BW$2,CSDA!C$1:C$500,0)),0)%,CX480*IFERROR(INDEX(CSDA!D$1:D$500,MATCH(CX$2,CSDA!C$1:C$500,0)),0)%,DA480*IFERROR(INDEX(CSDA!D$1:D$500,MATCH(DA$2,CSDA!C$1:C$500,0)),0)%,DB480*IFERROR(INDEX(CSDA!D$1:D$500,MATCH(DB$2,CSDA!C$1:C$500,0)),0)%,DF480*IFERROR(INDEX(CSDA!D$1:D$500,MATCH("Phí dịch vụ"&amp;PAYROLL!DF$2,CSDA!A$1:A$500&amp;CSDA!C$1:C$500,0)),0)%,DC480*IFERROR(INDEX(CSDA!D$1:D$500,MATCH("Phí dịch vụ"&amp;PAYROLL!DC$2,CSDA!A$1:A$500&amp;CSDA!C$1:C$500,0)),0)%,DH480*IFERROR(INDEX(CSDA!D$1:D$500,MATCH("Phí dịch vụ"&amp;PAYROLL!DH$2,CSDA!A$1:A$500&amp;CSDA!C$1:C$500,0)),0)%,DJ480*IFERROR(INDEX(CSDA!D$1:D$500,MATCH("Phí dịch vụ"&amp;PAYROLL!DJ$2,CSDA!A$1:A$500&amp;CSDA!C$1:C$500,0)),0)%,BN480*IFERROR(INDEX(CSDA!D$1:D$500,MATCH(BN$2,CSDA!C$1:C$500,0)),0)%)-BN480*7%</f>
        <v/>
      </c>
      <c r="DQ480">
        <f>IFERROR(INDEX(ADJ!$A$1:$BZ$1000,MATCH(PAYROLL!D480,ADJ!A$1:A$500,0),MATCH(PAYROLL!DQ$2,ADJ!$2:$2,0)),0)</f>
        <v/>
      </c>
      <c r="DR480">
        <f>IFERROR(INDEX(ADJ!$A$1:$BZ$1000,MATCH(PAYROLL!D480,ADJ!A$1:A$500,0),MATCH(PAYROLL!DR$2,ADJ!$2:$2,0)),0)</f>
        <v/>
      </c>
      <c r="DS480">
        <f>SUM(DP480:DR480)</f>
        <v/>
      </c>
      <c r="DT480">
        <f>EK480</f>
        <v/>
      </c>
      <c r="DU480">
        <f>SUM(DO480:DR480)</f>
        <v/>
      </c>
      <c r="DV480">
        <f>ROUND(DU480*0.1,0)</f>
        <v/>
      </c>
      <c r="DW480">
        <f>DU480+DV480</f>
        <v/>
      </c>
      <c r="DZ480">
        <f>IFERROR(INDEX(ADJ!$A$1:$BZ$1000,MATCH(PAYROLL!$D480,ADJ!A$1:A$500,0),MATCH(PAYROLL!DZ$2,ADJ!$2:$2,0)),0)</f>
        <v/>
      </c>
      <c r="EA480">
        <f>IFERROR(INDEX(ADJ!$A$1:$BZ$1000,MATCH(PAYROLL!$D480,ADJ!A$1:A$500,0),MATCH(PAYROLL!EA$2,ADJ!$2:$2,0)),0)</f>
        <v/>
      </c>
      <c r="EB480">
        <f>IFERROR(INDEX(ADJ!$A$1:$BZ$1000,MATCH(PAYROLL!$D480,ADJ!A$1:A$500,0),MATCH(PAYROLL!EB$2,ADJ!$2:$2,0)),0)</f>
        <v/>
      </c>
      <c r="EC480">
        <f>IFERROR(INDEX(ADJ!$A$1:$BZ$1000,MATCH(PAYROLL!$D480,ADJ!A$1:A$500,0),MATCH(PAYROLL!EC$2,ADJ!$2:$2,0)),0)</f>
        <v/>
      </c>
      <c r="ED480">
        <f>IFERROR(INDEX(ADJ!$A$1:$BZ$1000,MATCH(PAYROLL!$D480,ADJ!A$1:A$500,0),MATCH(PAYROLL!ED$2,ADJ!$2:$2,0)),0)</f>
        <v/>
      </c>
      <c r="EE480">
        <f>IFERROR(INDEX(ADJ!$A$1:$BZ$1000,MATCH(PAYROLL!$D480,ADJ!A$1:A$500,0),MATCH(PAYROLL!EE$2,ADJ!$2:$2,0)),0)</f>
        <v/>
      </c>
      <c r="EF480">
        <f>IFERROR(INDEX(ADJ!$A$1:$BZ$1000,MATCH(PAYROLL!$D480,ADJ!A$1:A$500,0),MATCH(PAYROLL!EF$2,ADJ!$2:$2,0)),0)</f>
        <v/>
      </c>
      <c r="EG480">
        <f>IFERROR(INDEX(ADJ!$A$1:$BZ$1000,MATCH(PAYROLL!$D480,ADJ!A$1:A$500,0),MATCH(PAYROLL!EG$2,ADJ!$2:$2,0)),0)</f>
        <v/>
      </c>
      <c r="EH480">
        <f>IFERROR(INDEX(ADJ!$A$1:$BZ$1000,MATCH(PAYROLL!$D480,ADJ!A$1:A$500,0),MATCH(PAYROLL!EH$2,ADJ!$2:$2,0)),0)</f>
        <v/>
      </c>
      <c r="EI480">
        <f>IFERROR(INDEX(ADJ!$A$1:$BZ$1000,MATCH(PAYROLL!D480,ADJ!A$1:A$500,0),MATCH(PAYROLL!EI$2,ADJ!$2:$2,0)),0)</f>
        <v/>
      </c>
      <c r="EJ480">
        <f>IFERROR(INDEX(ADJ!$A$1:$BZ$1000,MATCH(PAYROLL!$D480,ADJ!A$1:A$500,0),MATCH(PAYROLL!EJ$2,ADJ!$2:$2,0)),0)</f>
        <v/>
      </c>
      <c r="EK480">
        <f>SUM(DZ480:EJ480)</f>
        <v/>
      </c>
    </row>
    <row r="481">
      <c r="A481" t="n">
        <v>479</v>
      </c>
      <c r="B481" t="inlineStr">
        <is>
          <t>Trương Thị Dung</t>
        </is>
      </c>
      <c r="D481" t="inlineStr">
        <is>
          <t>159039-01</t>
        </is>
      </c>
      <c r="S481">
        <f>IFERROR(INDEX(PIS!$A$1:$BZ$1000,MATCH($D481,PIS!C$1:C$500,0),MATCH("Lương CB tháng trước",PIS!$1:$1,0)),0)</f>
        <v/>
      </c>
      <c r="T481">
        <f>IFERROR(INDEX(PIS!$A$1:$BZ$1000,MATCH($D481,PIS!C$1:C$500,0),MATCH("Lương CB hiện tại",PIS!$1:$1,0)),0)</f>
        <v/>
      </c>
      <c r="U481">
        <f>IFERROR(INDEX(PIS!$A$1:$BZ$1000,MATCH($D481,PIS!C$1:C$500,0),MATCH("Lương đóng BHBB",PIS!$1:$1,0)),0)</f>
        <v/>
      </c>
      <c r="V481">
        <f>IFERROR(INDEX(PIS!$A$1:$BZ$1000,MATCH($D481,PIS!C$1:C$500,0),MATCH(V$2,PIS!$2:$2,0)),0)</f>
        <v/>
      </c>
      <c r="W481">
        <f>IFERROR(INDEX(PIS!$A$1:$BZ$1000,MATCH($D481,PIS!C$1:C$500,0),MATCH(W$2,PIS!$2:$2,0)),0)</f>
        <v/>
      </c>
      <c r="X481">
        <f>IFERROR(INDEX(PIS!$A$1:$BZ$1000,MATCH($D481,PIS!C$1:C$500,0),MATCH(X$2,PIS!$2:$2,0)),0)</f>
        <v/>
      </c>
      <c r="Y481">
        <f>IFERROR(INDEX(PIS!$A$1:$BZ$1000,MATCH($D481,PIS!C$1:C$500,0),MATCH(Y$2,PIS!$2:$2,0)),0)</f>
        <v/>
      </c>
      <c r="Z481">
        <f>IFERROR(INDEX(PIS!$A$1:$BZ$1000,MATCH($D481,PIS!C$1:C$500,0),MATCH(Z$2,PIS!$2:$2,0)),0)</f>
        <v/>
      </c>
      <c r="AA481">
        <f>IFERROR(INDEX(PIS!$A$1:$BZ$1000,MATCH($D481,PIS!C$1:C$500,0),MATCH(AA$2,PIS!$2:$2,0)),0)</f>
        <v/>
      </c>
      <c r="AB481">
        <f>IFERROR(INDEX(PIS!$A$1:$BZ$1000,MATCH($D481,PIS!C$1:C$500,0),MATCH(AB$2,PIS!$2:$2,0)),0)</f>
        <v/>
      </c>
      <c r="AC481">
        <f>SUM(V481:AB481)</f>
        <v/>
      </c>
      <c r="AD481">
        <f>IFERROR(INDEX(TIMESHEET!$A$1:$AI$5000,MATCH($D481,TIMESHEET!A$1:A$500,0),MATCH("T100",TIMESHEET!$2:$2,0))-2,0)</f>
        <v/>
      </c>
      <c r="AE481">
        <f>IFERROR(INDEX(TIMESHEET!$A$1:$AI$5000,MATCH($D481,TIMESHEET!A$1:A$500,0),MATCH("T202",TIMESHEET!$2:$2,0)),0)</f>
        <v/>
      </c>
      <c r="AF481">
        <f>IFERROR(INDEX(TIMESHEET!$A$1:$AI$5000,MATCH($D481,TIMESHEET!A$1:A$500,0),MATCH("T302",TIMESHEET!$2:$2,0)),0)</f>
        <v/>
      </c>
      <c r="AG481">
        <f>IFERROR(INDEX(TIMESHEET!$A$1:$AI$5000,MATCH($D481,TIMESHEET!A$1:A$500,0),MATCH("T406",TIMESHEET!$2:$2,0)),0)</f>
        <v/>
      </c>
      <c r="AH481">
        <f>AE481+AG481</f>
        <v/>
      </c>
      <c r="AI481">
        <f>IFERROR(INDEX(TIMESHEET!$A$1:$AI$5000,MATCH($D481,TIMESHEET!A$1:A$500,0),MATCH("T701",TIMESHEET!$2:$2,0)),0)</f>
        <v/>
      </c>
      <c r="AJ481">
        <f>IFERROR(INDEX(TIMESHEET!$A$1:$AI$5000,MATCH($D481,TIMESHEET!B$1:B$500,0),MATCH("T320",TIMESHEET!$2:$2,0)),0)</f>
        <v/>
      </c>
      <c r="AK481">
        <f>IFERROR(IF(LEFT(INDEX(PIS!O$1:O$500,MATCH(D481,PIS!C$1:C$500)),1)="M",T481/AD481*SUM(AE481:AG481),T481*AD481),0)</f>
        <v/>
      </c>
      <c r="AL481">
        <f>IFERROR(INDEX(ADJ!$A$1:$BZ$1000,MATCH(PAYROLL!D481,ADJ!A$1:A$500,0),MATCH(PAYROLL!AL$2,ADJ!$2:$2,0)),0)</f>
        <v/>
      </c>
      <c r="AM481">
        <f>SUM(AK481:AL481)</f>
        <v/>
      </c>
      <c r="AN481">
        <f>IFERROR(ROUND(V481/$AD481*$AH481,0),0)</f>
        <v/>
      </c>
      <c r="AO481">
        <f>IFERROR(ROUND(W481/$AD481*$AH481,0),0)</f>
        <v/>
      </c>
      <c r="AP481">
        <f>IFERROR(ROUND(X481/$AD481*$AE481,0),0)</f>
        <v/>
      </c>
      <c r="AQ481">
        <f>IFERROR(ROUND(Y481/$AD481*$AH481,0),0)</f>
        <v/>
      </c>
      <c r="AR481">
        <f>IFERROR(ROUND(Z481/$AD481*$AH481,0),0)</f>
        <v/>
      </c>
      <c r="AS481">
        <f>IFERROR(ROUND(AA481/$AD481*$AH481,0),0)</f>
        <v/>
      </c>
      <c r="AT481">
        <f>IFERROR(IF((AE481+AF481+AG481)&gt;13,AB481,ROUND(AB481/AD481*AH481,0)),0)</f>
        <v/>
      </c>
      <c r="AU481">
        <f>IFERROR(INDEX(ADJ!$A$1:$BZ$1000,MATCH(PAYROLL!D481,ADJ!A$1:A$500,0),MATCH(PAYROLL!AU$2,ADJ!$2:$2,0)),0)</f>
        <v/>
      </c>
      <c r="AV481">
        <f>ROUND(SUM(AN481:AU481),0)</f>
        <v/>
      </c>
      <c r="AW481">
        <f>IFERROR(INDEX(TIMESHEET!$A$1:$AI$5000,MATCH(PAYROLL!D481,TIMESHEET!A$1:A$500,0),MATCH("T620",TIMESHEET!$2:$2,0)),0)</f>
        <v/>
      </c>
      <c r="AX481">
        <f>IFERROR(INDEX(TIMESHEET!$A$1:$AI$5000,MATCH(PAYROLL!D481,TIMESHEET!A$1:A$500,0),MATCH("T601",TIMESHEET!$2:$2,0)),0)</f>
        <v/>
      </c>
      <c r="AY481">
        <f>IFERROR(INDEX(TIMESHEET!$A$1:$AI$5000,MATCH(PAYROLL!D481,TIMESHEET!A$1:A$500,0),MATCH("T602",TIMESHEET!$2:$2,0)),0)</f>
        <v/>
      </c>
      <c r="AZ481">
        <f>IFERROR(INDEX(TIMESHEET!$A$1:$AI$5000,MATCH(PAYROLL!D481,TIMESHEET!A$1:A$500,0),MATCH("T603",TIMESHEET!$2:$2,0)),0)</f>
        <v/>
      </c>
      <c r="BA481">
        <f>IFERROR(INDEX(TIMESHEET!$A$1:$AI$5000,MATCH(PAYROLL!D481,TIMESHEET!A$1:A$500,0),MATCH("T611",TIMESHEET!$2:$2,0)),0)</f>
        <v/>
      </c>
      <c r="BB481">
        <f>IFERROR(INDEX(TIMESHEET!$A$1:$AI$5000,MATCH(PAYROLL!D481,TIMESHEET!A$1:A$500,0),MATCH("T612",TIMESHEET!$2:$2,0)),0)</f>
        <v/>
      </c>
      <c r="BC481">
        <f>IFERROR(INDEX(TIMESHEET!$A$1:$AI$5000,MATCH(PAYROLL!D481,TIMESHEET!A$1:A$500,0),MATCH("T613",TIMESHEET!$2:$2,0)),0)</f>
        <v/>
      </c>
      <c r="BD481">
        <f>IFERROR(INDEX(TIMESHEET!$A$1:$AI$5000,MATCH(PAYROLL!D481,TIMESHEET!A$1:A$500,0),MATCH("T500",TIMESHEET!$2:$2,0)),0)</f>
        <v/>
      </c>
      <c r="BE481">
        <f>IFERROR(IF(LEFT(INDEX(PIS!O$1:O$500,MATCH(D481,PIS!C$1:C$500)),1)="M",T481/AD481/8*(AW481+AX481*1.5+AY481*2+AZ481*3+BA481*2.1+BB481*2.7+BC481*3.9+BD481*0.3),T481/8*(AW481+AX481*1.5+AY481*2+AZ481*3+BA481*2.1+BB481*2.7+BC481*3.9+BD481*0.3)),0)</f>
        <v/>
      </c>
      <c r="BF481">
        <f>IFERROR(INDEX(ADJ!$A$1:$BZ$1000,MATCH(PAYROLL!$D481,ADJ!A$1:A$500,0),MATCH(PAYROLL!BF$2,ADJ!$2:$2,0)),0)</f>
        <v/>
      </c>
      <c r="BG481">
        <f>IFERROR(INDEX(ADJ!$A$1:$BZ$1000,MATCH(PAYROLL!D481,ADJ!A$1:A$500,0),MATCH(PAYROLL!BG$2,ADJ!$2:$2,0)),0)</f>
        <v/>
      </c>
      <c r="BH481">
        <f>IFERROR(INDEX(ADJ!$A$1:$BZ$1000,MATCH(PAYROLL!D481,ADJ!A$1:A$500,0),MATCH(PAYROLL!BH$2,ADJ!$2:$2,0)),0)</f>
        <v/>
      </c>
      <c r="BI481">
        <f>IFERROR(INDEX(ADJ!$A$1:$BZ$1000,MATCH(PAYROLL!D481,ADJ!A$1:A$500,0),MATCH(PAYROLL!BI$2,ADJ!$2:$2,0)),0)</f>
        <v/>
      </c>
      <c r="BJ481">
        <f>IFERROR(INDEX(ADJ!$A$1:$BZ$1000,MATCH(PAYROLL!D481,ADJ!A$1:A$500,0),MATCH(PAYROLL!BJ$2,ADJ!$2:$2,0)),0)</f>
        <v/>
      </c>
      <c r="BK481">
        <f>SUM(BF481:BJ481)</f>
        <v/>
      </c>
      <c r="BL481">
        <f>IFERROR(INDEX(ADJ!$A$1:$BZ$1000,MATCH(PAYROLL!D481,ADJ!A$1:A$500,0),MATCH(PAYROLL!BL$2,ADJ!$2:$2,0)),0)</f>
        <v/>
      </c>
      <c r="BM481">
        <f>IFERROR(INDEX(ADJ!$A$1:$BZ$1000,MATCH(PAYROLL!D481,ADJ!A$1:A$500,0),MATCH(PAYROLL!BM$2,ADJ!$2:$2,0)),0)</f>
        <v/>
      </c>
      <c r="BN481">
        <f>IFERROR(INDEX(ADJ!$A$1:$BZ$1000,MATCH(PAYROLL!D481,ADJ!A$1:A$500,0),MATCH(PAYROLL!BN$2,ADJ!$2:$2,0)),0)</f>
        <v/>
      </c>
      <c r="BO481">
        <f>IFERROR(INDEX(ADJ!$A$1:$BZ$1000,MATCH(PAYROLL!D481,ADJ!A$1:A$500,0),MATCH(PAYROLL!BO$2,ADJ!$2:$2,0)),0)</f>
        <v/>
      </c>
      <c r="BP481">
        <f>SUM(AM481,AV481,BE481,BK481,BL481:BO481)</f>
        <v/>
      </c>
      <c r="BQ481">
        <f>BO481</f>
        <v/>
      </c>
      <c r="BR481">
        <f>IFERROR(ROUND(IF(LEFT(INDEX(PIS!O$1:O$500,MATCH(D481,PIS!C$1:C$500)),1)="D",T481/8*(BD481*0.3),IF(LEFT(INDEX(PIS!O$1:O$500,MATCH(D481,PIS!C$1:C$500)),1)="H",T481*($BD481*0.3),T481/$AD481/8*($BD481*0.3))),0),0)</f>
        <v/>
      </c>
      <c r="BS481">
        <f>IF(AP481&lt;1,0,MIN(AP481,730000))</f>
        <v/>
      </c>
      <c r="BT481">
        <f>IFERROR(ROUND((BE481-SUM(AW481:BC481)*T481/AD481/8),0)-BR481,0)</f>
        <v/>
      </c>
      <c r="BU481">
        <f>AO481</f>
        <v/>
      </c>
      <c r="BV481">
        <f>SUM(BQ481:BU481)</f>
        <v/>
      </c>
      <c r="BW481">
        <f>BP481-BV481</f>
        <v/>
      </c>
      <c r="BX481">
        <f>IFERROR(IF(RIGHT(INDEX(PIS!O$1:O$500,MATCH(D481,PIS!C$1:C$500)),5)="Gross",MIN(U481+V481,VLOOKUP("R700",TSC!B:C,2,0)*VLOOKUP("R101",TSC!B:C,2,0))*VLOOKUP("R701",TSC!B:C,2,0)%,0),0)</f>
        <v/>
      </c>
      <c r="BY481">
        <f>IFERROR(IF(RIGHT(INDEX(PIS!O$1:O$500,MATCH(D481,PIS!C$1:C$500)),5)="Gross",MIN(U481+V481,VLOOKUP("R700",TSC!B:C,2,0)*VLOOKUP("R101",TSC!B:C,2,0))*VLOOKUP("T704",TSC!B:C,2,0)%,0),0)</f>
        <v/>
      </c>
      <c r="BZ481">
        <f>IFERROR(IF(RIGHT(INDEX(PIS!O$1:O$500,MATCH(D481,PIS!C$1:C$500)),5)="Gross",MIN(U481+V481,VLOOKUP("R700",TSC!B:C,2,0)*VLOOKUP("1",TSC!F:G,2,0))*VLOOKUP("T705",TSC!B:C,2,0)%,0),0)</f>
        <v/>
      </c>
      <c r="CA481">
        <f>IFERROR(INDEX(ADJ!$A$1:$BZ$1000,MATCH(PAYROLL!D481,ADJ!A$1:A$500,0),MATCH(PAYROLL!CA$2,ADJ!$2:$2,0)),0)</f>
        <v/>
      </c>
      <c r="CB481">
        <f>IFERROR(INDEX(ADJ!$A$1:$BZ$1000,MATCH(PAYROLL!D481,ADJ!A$1:A$500,0),MATCH(PAYROLL!CB$2,ADJ!$2:$2,0)),0)</f>
        <v/>
      </c>
      <c r="CC481">
        <f>SUM(BX481:CB481)</f>
        <v/>
      </c>
      <c r="CD481">
        <f>IFERROR(INDEX(PIS!$A$1:$BZ$1000,MATCH(PAYROLL!D481,PIS!C$1:C$500,0),MATCH(PAYROLL!CD$1,PIS!$1:$1,0)),0)</f>
        <v/>
      </c>
      <c r="CE481">
        <f>IFERROR(IF(OR(INDEX(PIS!P$1:P$500,MATCH(D481,PIS!C$1:C$500,0))="LT2",INDEX(PIS!P$1:P$500,MATCH(D481,PIS!C$1:C$500,0))="P10"),0,SUM(CC481,CD481*VLOOKUP("R601",TSC!B:C,2,0),VLOOKUP("R602",TSC!B:C,2,0))),0)</f>
        <v/>
      </c>
      <c r="CF481">
        <f>MAX(BW481-CE481,0)</f>
        <v/>
      </c>
      <c r="CG481">
        <f>IFERROR(IF(OR(RIGHT(INDEX(PIS!P$1:P$500,MATCH(D481,PIS!C$1:C$500)),5)="P10",RIGHT(INDEX(PIS!P$1:P$500,MATCH(D481,PIS!C$1:C$500)),5)="CK"),0,IF(CF481&lt;=5000000,CF481*5%,IF(CF481&lt;=10000000,CF481*10%-250000,IF(CF481&lt;=18000000,CF481*15%-750000,IF(CF481&lt;=32000000,CF481*20%-1650000,IF(CF481&lt;=52000000,CF481*25%-3250000,IF(CF481&lt;=80000000,BH481*30%-5850000,CF481*35%-9850000))))))),0)</f>
        <v/>
      </c>
      <c r="CH481">
        <f>IFERROR(IF(OR(INDEX(PIS!P$1:P$500,MATCH(D481,PIS!C$1:C$500))="LT",INDEX(PIS!P$1:P$500,MATCH(D481,PIS!C$1:C$500))="CK"),0,IF(CF481&lt;2000000,0,CF481*10%)),0)</f>
        <v/>
      </c>
      <c r="CI481">
        <f>IFERROR(INDEX(ADJ!$A$1:$BZ$1000,MATCH(PAYROLL!D481,ADJ!A$1:A$500,0),MATCH(PAYROLL!CI$2,ADJ!$2:$2,0)),0)</f>
        <v/>
      </c>
      <c r="CJ481">
        <f>IFERROR(INDEX(ADJ!$A$1:$BZ$1000,MATCH(PAYROLL!D481,ADJ!A$1:A$500,0),MATCH(PAYROLL!CJ$2,ADJ!$2:$2,0)),0)</f>
        <v/>
      </c>
      <c r="CK481">
        <f>IFERROR(INDEX(ADJ!$A$1:$BZ$1000,MATCH(PAYROLL!D481,ADJ!A$1:A$500,0),MATCH(PAYROLL!CK$2,ADJ!$2:$2,0)),0)</f>
        <v/>
      </c>
      <c r="CL481">
        <f>SUM(CG481:CK481)</f>
        <v/>
      </c>
      <c r="CM481">
        <f>ROUND(SUM(CH481:CK481),0)</f>
        <v/>
      </c>
      <c r="CN481">
        <f>IFERROR(INDEX(CSDA!D$1:D$500,MATCH($CN$2,CSDA!C$1:C$500,0))*INDEX(PIS!V$1:V$500,MATCH(D481,PIS!C$1:C$500))+INDEX(ADJ!$A$1:$BZ$1000,MATCH(PAYROLL!D481,ADJ!A$1:A$500,0),MATCH(PAYROLL!CN$2,ADJ!$2:$2,0)),0)</f>
        <v/>
      </c>
      <c r="CO481">
        <f>IFERROR(INDEX(ADJ!$A$1:$BZ$1000,MATCH(PAYROLL!D481,ADJ!A$1:A$500,0),MATCH(PAYROLL!CO$2,ADJ!$2:$2,0)),0)</f>
        <v/>
      </c>
      <c r="CP481">
        <f>IFERROR(INDEX(ADJ!$A$1:$BZ$1000,MATCH(PAYROLL!D481,ADJ!A$1:A$500,0),MATCH(PAYROLL!CP$2,ADJ!$2:$2,0)),0)</f>
        <v/>
      </c>
      <c r="CQ481">
        <f>BP481-CL481-CI481-CM481-CN481-CO481-CP481-CC481</f>
        <v/>
      </c>
      <c r="CR481">
        <f>IFERROR(IF(RIGHT(INDEX(PIS!O$1:O$500,MATCH(D481,PIS!C$1:C$500,0)),5)="Gross",MIN(U481+V481,VLOOKUP("R700",TSC!B:C,2,0)*VLOOKUP("R101",TSC!B:C,2,0))*(VLOOKUP("T711",TSC!B:C,2,0)+VLOOKUP("T712",TSC!B:C,2,0))%,MIN(T481+V481,VLOOKUP("R700",TSC!B:C,2,0)*VLOOKUP("R101",TSC!B:C,2,0))*(VLOOKUP("T711",TSC!B:C,2,0)+VLOOKUP("T712",TSC!B:C,2,0)+VLOOKUP("R701",TSC!B:C,2,0))%),0)</f>
        <v/>
      </c>
      <c r="CS481">
        <f>IFERROR(IF(RIGHT(INDEX(PIS!O$1:O$500,MATCH(D481,PIS!C$1:C$500,0)),5)="Gross",MIN(U481+V481,VLOOKUP("R700",TSC!B:C,2,0)*VLOOKUP("R101",TSC!B:C,2,0))*(VLOOKUP("T714",TSC!B:C,2,0))%,MIN(T481+V481,VLOOKUP("R700",TSC!B:C,2,0)*VLOOKUP("R101",TSC!B:C,2,0))*(VLOOKUP("T704",TSC!B:C,2,0)+VLOOKUP("T714",TSC!B:C,2,0))%),0)</f>
        <v/>
      </c>
      <c r="CT481">
        <f>IFERROR(IF(RIGHT(INDEX(PIS!O$1:O$500,MATCH(D481,PIS!C$1:C$500,0)),5)="Gross",MIN(U481+V481,VLOOKUP("R700",TSC!B:C,2,0)*VLOOKUP("R101",TSC!B:C,2,0))*VLOOKUP("T705",TSC!B:C,2,0)%,MIN(T481+V481,VLOOKUP("R700",TSC!B:C,2,0)*VLOOKUP("R101",TSC!B:C,2,0))*VLOOKUP("T705",TSC!B:C,2,0)%),0)</f>
        <v/>
      </c>
      <c r="CU481">
        <f>IFERROR(IF(RIGHT(INDEX(PIS!O$1:O$500,MATCH(D481,PIS!C$1:C$500,0)),5)="Gross",MIN(U481+V481,VLOOKUP("R700",TSC!B:C,2,0)*VLOOKUP("R101",TSC!B:C,2,0))*(VLOOKUP("T713",TSC!B:C,2,0))%,MIN(T481+V481,VLOOKUP("R700",TSC!B:C,2,0)*VLOOKUP("R101",TSC!B:C,2,0))*(VLOOKUP("T713",TSC!B:C,2,0))%),0)</f>
        <v/>
      </c>
      <c r="CV481">
        <f>IFERROR(INDEX(ADJ!$A$1:$BZ$1000,MATCH(PAYROLL!D481,ADJ!A$1:A$500,0),MATCH(PAYROLL!CV$2,ADJ!$2:$2,0)),0)</f>
        <v/>
      </c>
      <c r="CW481">
        <f>IFERROR(INDEX(ADJ!$A$1:$BZ$1000,MATCH(PAYROLL!D481,ADJ!A$1:A$500,0),MATCH(PAYROLL!CW$2,ADJ!$2:$2,0)),0)</f>
        <v/>
      </c>
      <c r="CX481">
        <f>SUM(CR481:CW481)</f>
        <v/>
      </c>
      <c r="CY481">
        <f>ROUND(IF(CR481&gt;0,T481+V481*VLOOKUP("R202",TSC!$B$1:$C$500,2,0),0),0)</f>
        <v/>
      </c>
      <c r="CZ481">
        <f>IFERROR(INDEX(CSDA!D$1:D$500,MATCH($CZ$2,CSDA!C$1:C$500,0)),0)</f>
        <v/>
      </c>
      <c r="DA481">
        <f>ROUND(T481*0.7%,0)</f>
        <v/>
      </c>
      <c r="DB481">
        <f>ROUND(T481/12,0)</f>
        <v/>
      </c>
      <c r="DC481">
        <f ref="DC481" t="array">IFERROR(INDEX(CSDA!D$1:D$500,MATCH("Trích giữ"&amp;PAYROLL!DC$2,CSDA!A$1:A$500&amp;CSDA!C$1:C$500,0)),0)</f>
        <v/>
      </c>
      <c r="DD481">
        <f ref="DD481" t="array">IFERROR(INDEX(CSDA!D$1:D$500,MATCH("Trích giữ"&amp;PAYROLL!DD$2,CSDA!A$1:A$500&amp;CSDA!C$1:C$500,0)),0)</f>
        <v/>
      </c>
      <c r="DE481">
        <f ref="DE481" t="array">IFERROR(INDEX(CSDA!D$1:D$500,MATCH("Trích giữ"&amp;PAYROLL!DE$2,CSDA!A$1:A$500&amp;CSDA!C$1:C$500,0)),0)</f>
        <v/>
      </c>
      <c r="DF481">
        <f>IFERROR(INDEX(CSDA!D$1:D$500,MATCH(PAYROLL!DF$2,CSDA!C$1:C$500,0)),0)</f>
        <v/>
      </c>
      <c r="DG481">
        <f ref="DG481" t="array">IFERROR(INDEX(CSDA!D$1:D$500,MATCH("Trích giữ"&amp;PAYROLL!DG$2,CSDA!A$1:A$500&amp;CSDA!C$1:C$500,0)),0)</f>
        <v/>
      </c>
      <c r="DH481">
        <f>ROUND(T481/26,0)</f>
        <v/>
      </c>
      <c r="DI481">
        <f ref="DI481" t="array">IFERROR(INDEX(CSDA!D$1:D$500,MATCH("Trích giữ"&amp;PAYROLL!DI$2,CSDA!A$1:A$500&amp;CSDA!C$1:C$500,0)),0)</f>
        <v/>
      </c>
      <c r="DJ481">
        <f>IF(U481=0,T481*21.5%-BL481,0)</f>
        <v/>
      </c>
      <c r="DK481">
        <f ref="DK481" t="array">IFERROR(INDEX(CSDA!D$1:D$500,MATCH("Trích giữ"&amp;PAYROLL!DK$2,CSDA!A$1:A$500&amp;CSDA!C$1:C$500,0)),0)</f>
        <v/>
      </c>
      <c r="DL481">
        <f>IFERROR(INDEX(CSDA!D$1:D$500,MATCH(PAYROLL!DL$2,CSDA!C$1:C$500,0))/12,0)</f>
        <v/>
      </c>
      <c r="DM481">
        <f>SUM(DB481:DL481)</f>
        <v/>
      </c>
      <c r="DN481">
        <f>IFERROR(INDEX(ADJ!$A$1:$BZ$1000,MATCH(PAYROLL!D481,ADJ!A$1:A$500,0),MATCH(PAYROLL!DN$2,ADJ!$2:$2,0)),0)</f>
        <v/>
      </c>
      <c r="DO481">
        <f>IFERROR(SUM(BP481,DM481:DN481,CX481:DA481)-DT481,0)</f>
        <v/>
      </c>
      <c r="DP481">
        <f ref="DP481" t="array">SUM(BW481*IFERROR(INDEX(CSDA!D$1:D$500,MATCH(BW$2,CSDA!C$1:C$500,0)),0)%,CX481*IFERROR(INDEX(CSDA!D$1:D$500,MATCH(CX$2,CSDA!C$1:C$500,0)),0)%,DA481*IFERROR(INDEX(CSDA!D$1:D$500,MATCH(DA$2,CSDA!C$1:C$500,0)),0)%,DB481*IFERROR(INDEX(CSDA!D$1:D$500,MATCH(DB$2,CSDA!C$1:C$500,0)),0)%,DF481*IFERROR(INDEX(CSDA!D$1:D$500,MATCH("Phí dịch vụ"&amp;PAYROLL!DF$2,CSDA!A$1:A$500&amp;CSDA!C$1:C$500,0)),0)%,DC481*IFERROR(INDEX(CSDA!D$1:D$500,MATCH("Phí dịch vụ"&amp;PAYROLL!DC$2,CSDA!A$1:A$500&amp;CSDA!C$1:C$500,0)),0)%,DH481*IFERROR(INDEX(CSDA!D$1:D$500,MATCH("Phí dịch vụ"&amp;PAYROLL!DH$2,CSDA!A$1:A$500&amp;CSDA!C$1:C$500,0)),0)%,DJ481*IFERROR(INDEX(CSDA!D$1:D$500,MATCH("Phí dịch vụ"&amp;PAYROLL!DJ$2,CSDA!A$1:A$500&amp;CSDA!C$1:C$500,0)),0)%,BN481*IFERROR(INDEX(CSDA!D$1:D$500,MATCH(BN$2,CSDA!C$1:C$500,0)),0)%)-BN481*7%</f>
        <v/>
      </c>
      <c r="DQ481">
        <f>IFERROR(INDEX(ADJ!$A$1:$BZ$1000,MATCH(PAYROLL!D481,ADJ!A$1:A$500,0),MATCH(PAYROLL!DQ$2,ADJ!$2:$2,0)),0)</f>
        <v/>
      </c>
      <c r="DR481">
        <f>IFERROR(INDEX(ADJ!$A$1:$BZ$1000,MATCH(PAYROLL!D481,ADJ!A$1:A$500,0),MATCH(PAYROLL!DR$2,ADJ!$2:$2,0)),0)</f>
        <v/>
      </c>
      <c r="DS481">
        <f>SUM(DP481:DR481)</f>
        <v/>
      </c>
      <c r="DT481">
        <f>EK481</f>
        <v/>
      </c>
      <c r="DU481">
        <f>SUM(DO481:DR481)</f>
        <v/>
      </c>
      <c r="DV481">
        <f>ROUND(DU481*0.1,0)</f>
        <v/>
      </c>
      <c r="DW481">
        <f>DU481+DV481</f>
        <v/>
      </c>
      <c r="DZ481">
        <f>IFERROR(INDEX(ADJ!$A$1:$BZ$1000,MATCH(PAYROLL!$D481,ADJ!A$1:A$500,0),MATCH(PAYROLL!DZ$2,ADJ!$2:$2,0)),0)</f>
        <v/>
      </c>
      <c r="EA481">
        <f>IFERROR(INDEX(ADJ!$A$1:$BZ$1000,MATCH(PAYROLL!$D481,ADJ!A$1:A$500,0),MATCH(PAYROLL!EA$2,ADJ!$2:$2,0)),0)</f>
        <v/>
      </c>
      <c r="EB481">
        <f>IFERROR(INDEX(ADJ!$A$1:$BZ$1000,MATCH(PAYROLL!$D481,ADJ!A$1:A$500,0),MATCH(PAYROLL!EB$2,ADJ!$2:$2,0)),0)</f>
        <v/>
      </c>
      <c r="EC481">
        <f>IFERROR(INDEX(ADJ!$A$1:$BZ$1000,MATCH(PAYROLL!$D481,ADJ!A$1:A$500,0),MATCH(PAYROLL!EC$2,ADJ!$2:$2,0)),0)</f>
        <v/>
      </c>
      <c r="ED481">
        <f>IFERROR(INDEX(ADJ!$A$1:$BZ$1000,MATCH(PAYROLL!$D481,ADJ!A$1:A$500,0),MATCH(PAYROLL!ED$2,ADJ!$2:$2,0)),0)</f>
        <v/>
      </c>
      <c r="EE481">
        <f>IFERROR(INDEX(ADJ!$A$1:$BZ$1000,MATCH(PAYROLL!$D481,ADJ!A$1:A$500,0),MATCH(PAYROLL!EE$2,ADJ!$2:$2,0)),0)</f>
        <v/>
      </c>
      <c r="EF481">
        <f>IFERROR(INDEX(ADJ!$A$1:$BZ$1000,MATCH(PAYROLL!$D481,ADJ!A$1:A$500,0),MATCH(PAYROLL!EF$2,ADJ!$2:$2,0)),0)</f>
        <v/>
      </c>
      <c r="EG481">
        <f>IFERROR(INDEX(ADJ!$A$1:$BZ$1000,MATCH(PAYROLL!$D481,ADJ!A$1:A$500,0),MATCH(PAYROLL!EG$2,ADJ!$2:$2,0)),0)</f>
        <v/>
      </c>
      <c r="EH481">
        <f>IFERROR(INDEX(ADJ!$A$1:$BZ$1000,MATCH(PAYROLL!$D481,ADJ!A$1:A$500,0),MATCH(PAYROLL!EH$2,ADJ!$2:$2,0)),0)</f>
        <v/>
      </c>
      <c r="EI481">
        <f>IFERROR(INDEX(ADJ!$A$1:$BZ$1000,MATCH(PAYROLL!D481,ADJ!A$1:A$500,0),MATCH(PAYROLL!EI$2,ADJ!$2:$2,0)),0)</f>
        <v/>
      </c>
      <c r="EJ481">
        <f>IFERROR(INDEX(ADJ!$A$1:$BZ$1000,MATCH(PAYROLL!$D481,ADJ!A$1:A$500,0),MATCH(PAYROLL!EJ$2,ADJ!$2:$2,0)),0)</f>
        <v/>
      </c>
      <c r="EK481">
        <f>SUM(DZ481:EJ481)</f>
        <v/>
      </c>
    </row>
    <row r="482">
      <c r="A482" t="n">
        <v>480</v>
      </c>
      <c r="B482" t="inlineStr">
        <is>
          <t>Lò Thị Thắm</t>
        </is>
      </c>
      <c r="D482" t="inlineStr">
        <is>
          <t>159037-01</t>
        </is>
      </c>
      <c r="S482">
        <f>IFERROR(INDEX(PIS!$A$1:$BZ$1000,MATCH($D482,PIS!C$1:C$500,0),MATCH("Lương CB tháng trước",PIS!$1:$1,0)),0)</f>
        <v/>
      </c>
      <c r="T482">
        <f>IFERROR(INDEX(PIS!$A$1:$BZ$1000,MATCH($D482,PIS!C$1:C$500,0),MATCH("Lương CB hiện tại",PIS!$1:$1,0)),0)</f>
        <v/>
      </c>
      <c r="U482">
        <f>IFERROR(INDEX(PIS!$A$1:$BZ$1000,MATCH($D482,PIS!C$1:C$500,0),MATCH("Lương đóng BHBB",PIS!$1:$1,0)),0)</f>
        <v/>
      </c>
      <c r="V482">
        <f>IFERROR(INDEX(PIS!$A$1:$BZ$1000,MATCH($D482,PIS!C$1:C$500,0),MATCH(V$2,PIS!$2:$2,0)),0)</f>
        <v/>
      </c>
      <c r="W482">
        <f>IFERROR(INDEX(PIS!$A$1:$BZ$1000,MATCH($D482,PIS!C$1:C$500,0),MATCH(W$2,PIS!$2:$2,0)),0)</f>
        <v/>
      </c>
      <c r="X482">
        <f>IFERROR(INDEX(PIS!$A$1:$BZ$1000,MATCH($D482,PIS!C$1:C$500,0),MATCH(X$2,PIS!$2:$2,0)),0)</f>
        <v/>
      </c>
      <c r="Y482">
        <f>IFERROR(INDEX(PIS!$A$1:$BZ$1000,MATCH($D482,PIS!C$1:C$500,0),MATCH(Y$2,PIS!$2:$2,0)),0)</f>
        <v/>
      </c>
      <c r="Z482">
        <f>IFERROR(INDEX(PIS!$A$1:$BZ$1000,MATCH($D482,PIS!C$1:C$500,0),MATCH(Z$2,PIS!$2:$2,0)),0)</f>
        <v/>
      </c>
      <c r="AA482">
        <f>IFERROR(INDEX(PIS!$A$1:$BZ$1000,MATCH($D482,PIS!C$1:C$500,0),MATCH(AA$2,PIS!$2:$2,0)),0)</f>
        <v/>
      </c>
      <c r="AB482">
        <f>IFERROR(INDEX(PIS!$A$1:$BZ$1000,MATCH($D482,PIS!C$1:C$500,0),MATCH(AB$2,PIS!$2:$2,0)),0)</f>
        <v/>
      </c>
      <c r="AC482">
        <f>SUM(V482:AB482)</f>
        <v/>
      </c>
      <c r="AD482">
        <f>IFERROR(INDEX(TIMESHEET!$A$1:$AI$5000,MATCH($D482,TIMESHEET!A$1:A$500,0),MATCH("T100",TIMESHEET!$2:$2,0))-2,0)</f>
        <v/>
      </c>
      <c r="AE482">
        <f>IFERROR(INDEX(TIMESHEET!$A$1:$AI$5000,MATCH($D482,TIMESHEET!A$1:A$500,0),MATCH("T202",TIMESHEET!$2:$2,0)),0)</f>
        <v/>
      </c>
      <c r="AF482">
        <f>IFERROR(INDEX(TIMESHEET!$A$1:$AI$5000,MATCH($D482,TIMESHEET!A$1:A$500,0),MATCH("T302",TIMESHEET!$2:$2,0)),0)</f>
        <v/>
      </c>
      <c r="AG482">
        <f>IFERROR(INDEX(TIMESHEET!$A$1:$AI$5000,MATCH($D482,TIMESHEET!A$1:A$500,0),MATCH("T406",TIMESHEET!$2:$2,0)),0)</f>
        <v/>
      </c>
      <c r="AH482">
        <f>AE482+AG482</f>
        <v/>
      </c>
      <c r="AI482">
        <f>IFERROR(INDEX(TIMESHEET!$A$1:$AI$5000,MATCH($D482,TIMESHEET!A$1:A$500,0),MATCH("T701",TIMESHEET!$2:$2,0)),0)</f>
        <v/>
      </c>
      <c r="AJ482">
        <f>IFERROR(INDEX(TIMESHEET!$A$1:$AI$5000,MATCH($D482,TIMESHEET!B$1:B$500,0),MATCH("T320",TIMESHEET!$2:$2,0)),0)</f>
        <v/>
      </c>
      <c r="AK482">
        <f>IFERROR(IF(LEFT(INDEX(PIS!O$1:O$500,MATCH(D482,PIS!C$1:C$500)),1)="M",T482/AD482*SUM(AE482:AG482),T482*AD482),0)</f>
        <v/>
      </c>
      <c r="AL482">
        <f>IFERROR(INDEX(ADJ!$A$1:$BZ$1000,MATCH(PAYROLL!D482,ADJ!A$1:A$500,0),MATCH(PAYROLL!AL$2,ADJ!$2:$2,0)),0)</f>
        <v/>
      </c>
      <c r="AM482">
        <f>SUM(AK482:AL482)</f>
        <v/>
      </c>
      <c r="AN482">
        <f>IFERROR(ROUND(V482/$AD482*$AH482,0),0)</f>
        <v/>
      </c>
      <c r="AO482">
        <f>IFERROR(ROUND(W482/$AD482*$AH482,0),0)</f>
        <v/>
      </c>
      <c r="AP482">
        <f>IFERROR(ROUND(X482/$AD482*$AE482,0),0)</f>
        <v/>
      </c>
      <c r="AQ482">
        <f>IFERROR(ROUND(Y482/$AD482*$AH482,0),0)</f>
        <v/>
      </c>
      <c r="AR482">
        <f>IFERROR(ROUND(Z482/$AD482*$AH482,0),0)</f>
        <v/>
      </c>
      <c r="AS482">
        <f>IFERROR(ROUND(AA482/$AD482*$AH482,0),0)</f>
        <v/>
      </c>
      <c r="AT482">
        <f>IFERROR(IF((AE482+AF482+AG482)&gt;13,AB482,ROUND(AB482/AD482*AH482,0)),0)</f>
        <v/>
      </c>
      <c r="AU482">
        <f>IFERROR(INDEX(ADJ!$A$1:$BZ$1000,MATCH(PAYROLL!D482,ADJ!A$1:A$500,0),MATCH(PAYROLL!AU$2,ADJ!$2:$2,0)),0)</f>
        <v/>
      </c>
      <c r="AV482">
        <f>ROUND(SUM(AN482:AU482),0)</f>
        <v/>
      </c>
      <c r="AW482">
        <f>IFERROR(INDEX(TIMESHEET!$A$1:$AI$5000,MATCH(PAYROLL!D482,TIMESHEET!A$1:A$500,0),MATCH("T620",TIMESHEET!$2:$2,0)),0)</f>
        <v/>
      </c>
      <c r="AX482">
        <f>IFERROR(INDEX(TIMESHEET!$A$1:$AI$5000,MATCH(PAYROLL!D482,TIMESHEET!A$1:A$500,0),MATCH("T601",TIMESHEET!$2:$2,0)),0)</f>
        <v/>
      </c>
      <c r="AY482">
        <f>IFERROR(INDEX(TIMESHEET!$A$1:$AI$5000,MATCH(PAYROLL!D482,TIMESHEET!A$1:A$500,0),MATCH("T602",TIMESHEET!$2:$2,0)),0)</f>
        <v/>
      </c>
      <c r="AZ482">
        <f>IFERROR(INDEX(TIMESHEET!$A$1:$AI$5000,MATCH(PAYROLL!D482,TIMESHEET!A$1:A$500,0),MATCH("T603",TIMESHEET!$2:$2,0)),0)</f>
        <v/>
      </c>
      <c r="BA482">
        <f>IFERROR(INDEX(TIMESHEET!$A$1:$AI$5000,MATCH(PAYROLL!D482,TIMESHEET!A$1:A$500,0),MATCH("T611",TIMESHEET!$2:$2,0)),0)</f>
        <v/>
      </c>
      <c r="BB482">
        <f>IFERROR(INDEX(TIMESHEET!$A$1:$AI$5000,MATCH(PAYROLL!D482,TIMESHEET!A$1:A$500,0),MATCH("T612",TIMESHEET!$2:$2,0)),0)</f>
        <v/>
      </c>
      <c r="BC482">
        <f>IFERROR(INDEX(TIMESHEET!$A$1:$AI$5000,MATCH(PAYROLL!D482,TIMESHEET!A$1:A$500,0),MATCH("T613",TIMESHEET!$2:$2,0)),0)</f>
        <v/>
      </c>
      <c r="BD482">
        <f>IFERROR(INDEX(TIMESHEET!$A$1:$AI$5000,MATCH(PAYROLL!D482,TIMESHEET!A$1:A$500,0),MATCH("T500",TIMESHEET!$2:$2,0)),0)</f>
        <v/>
      </c>
      <c r="BE482">
        <f>IFERROR(IF(LEFT(INDEX(PIS!O$1:O$500,MATCH(D482,PIS!C$1:C$500)),1)="M",T482/AD482/8*(AW482+AX482*1.5+AY482*2+AZ482*3+BA482*2.1+BB482*2.7+BC482*3.9+BD482*0.3),T482/8*(AW482+AX482*1.5+AY482*2+AZ482*3+BA482*2.1+BB482*2.7+BC482*3.9+BD482*0.3)),0)</f>
        <v/>
      </c>
      <c r="BF482">
        <f>IFERROR(INDEX(ADJ!$A$1:$BZ$1000,MATCH(PAYROLL!$D482,ADJ!A$1:A$500,0),MATCH(PAYROLL!BF$2,ADJ!$2:$2,0)),0)</f>
        <v/>
      </c>
      <c r="BG482">
        <f>IFERROR(INDEX(ADJ!$A$1:$BZ$1000,MATCH(PAYROLL!D482,ADJ!A$1:A$500,0),MATCH(PAYROLL!BG$2,ADJ!$2:$2,0)),0)</f>
        <v/>
      </c>
      <c r="BH482">
        <f>IFERROR(INDEX(ADJ!$A$1:$BZ$1000,MATCH(PAYROLL!D482,ADJ!A$1:A$500,0),MATCH(PAYROLL!BH$2,ADJ!$2:$2,0)),0)</f>
        <v/>
      </c>
      <c r="BI482">
        <f>IFERROR(INDEX(ADJ!$A$1:$BZ$1000,MATCH(PAYROLL!D482,ADJ!A$1:A$500,0),MATCH(PAYROLL!BI$2,ADJ!$2:$2,0)),0)</f>
        <v/>
      </c>
      <c r="BJ482">
        <f>IFERROR(INDEX(ADJ!$A$1:$BZ$1000,MATCH(PAYROLL!D482,ADJ!A$1:A$500,0),MATCH(PAYROLL!BJ$2,ADJ!$2:$2,0)),0)</f>
        <v/>
      </c>
      <c r="BK482">
        <f>SUM(BF482:BJ482)</f>
        <v/>
      </c>
      <c r="BL482">
        <f>IFERROR(INDEX(ADJ!$A$1:$BZ$1000,MATCH(PAYROLL!D482,ADJ!A$1:A$500,0),MATCH(PAYROLL!BL$2,ADJ!$2:$2,0)),0)</f>
        <v/>
      </c>
      <c r="BM482">
        <f>IFERROR(INDEX(ADJ!$A$1:$BZ$1000,MATCH(PAYROLL!D482,ADJ!A$1:A$500,0),MATCH(PAYROLL!BM$2,ADJ!$2:$2,0)),0)</f>
        <v/>
      </c>
      <c r="BN482">
        <f>IFERROR(INDEX(ADJ!$A$1:$BZ$1000,MATCH(PAYROLL!D482,ADJ!A$1:A$500,0),MATCH(PAYROLL!BN$2,ADJ!$2:$2,0)),0)</f>
        <v/>
      </c>
      <c r="BO482">
        <f>IFERROR(INDEX(ADJ!$A$1:$BZ$1000,MATCH(PAYROLL!D482,ADJ!A$1:A$500,0),MATCH(PAYROLL!BO$2,ADJ!$2:$2,0)),0)</f>
        <v/>
      </c>
      <c r="BP482">
        <f>SUM(AM482,AV482,BE482,BK482,BL482:BO482)</f>
        <v/>
      </c>
      <c r="BQ482">
        <f>BO482</f>
        <v/>
      </c>
      <c r="BR482">
        <f>IFERROR(ROUND(IF(LEFT(INDEX(PIS!O$1:O$500,MATCH(D482,PIS!C$1:C$500)),1)="D",T482/8*(BD482*0.3),IF(LEFT(INDEX(PIS!O$1:O$500,MATCH(D482,PIS!C$1:C$500)),1)="H",T482*($BD482*0.3),T482/$AD482/8*($BD482*0.3))),0),0)</f>
        <v/>
      </c>
      <c r="BS482">
        <f>IF(AP482&lt;1,0,MIN(AP482,730000))</f>
        <v/>
      </c>
      <c r="BT482">
        <f>IFERROR(ROUND((BE482-SUM(AW482:BC482)*T482/AD482/8),0)-BR482,0)</f>
        <v/>
      </c>
      <c r="BU482">
        <f>AO482</f>
        <v/>
      </c>
      <c r="BV482">
        <f>SUM(BQ482:BU482)</f>
        <v/>
      </c>
      <c r="BW482">
        <f>BP482-BV482</f>
        <v/>
      </c>
      <c r="BX482">
        <f>IFERROR(IF(RIGHT(INDEX(PIS!O$1:O$500,MATCH(D482,PIS!C$1:C$500)),5)="Gross",MIN(U482+V482,VLOOKUP("R700",TSC!B:C,2,0)*VLOOKUP("R101",TSC!B:C,2,0))*VLOOKUP("R701",TSC!B:C,2,0)%,0),0)</f>
        <v/>
      </c>
      <c r="BY482">
        <f>IFERROR(IF(RIGHT(INDEX(PIS!O$1:O$500,MATCH(D482,PIS!C$1:C$500)),5)="Gross",MIN(U482+V482,VLOOKUP("R700",TSC!B:C,2,0)*VLOOKUP("R101",TSC!B:C,2,0))*VLOOKUP("T704",TSC!B:C,2,0)%,0),0)</f>
        <v/>
      </c>
      <c r="BZ482">
        <f>IFERROR(IF(RIGHT(INDEX(PIS!O$1:O$500,MATCH(D482,PIS!C$1:C$500)),5)="Gross",MIN(U482+V482,VLOOKUP("R700",TSC!B:C,2,0)*VLOOKUP("1",TSC!F:G,2,0))*VLOOKUP("T705",TSC!B:C,2,0)%,0),0)</f>
        <v/>
      </c>
      <c r="CA482">
        <f>IFERROR(INDEX(ADJ!$A$1:$BZ$1000,MATCH(PAYROLL!D482,ADJ!A$1:A$500,0),MATCH(PAYROLL!CA$2,ADJ!$2:$2,0)),0)</f>
        <v/>
      </c>
      <c r="CB482">
        <f>IFERROR(INDEX(ADJ!$A$1:$BZ$1000,MATCH(PAYROLL!D482,ADJ!A$1:A$500,0),MATCH(PAYROLL!CB$2,ADJ!$2:$2,0)),0)</f>
        <v/>
      </c>
      <c r="CC482">
        <f>SUM(BX482:CB482)</f>
        <v/>
      </c>
      <c r="CD482">
        <f>IFERROR(INDEX(PIS!$A$1:$BZ$1000,MATCH(PAYROLL!D482,PIS!C$1:C$500,0),MATCH(PAYROLL!CD$1,PIS!$1:$1,0)),0)</f>
        <v/>
      </c>
      <c r="CE482">
        <f>IFERROR(IF(OR(INDEX(PIS!P$1:P$500,MATCH(D482,PIS!C$1:C$500,0))="LT2",INDEX(PIS!P$1:P$500,MATCH(D482,PIS!C$1:C$500,0))="P10"),0,SUM(CC482,CD482*VLOOKUP("R601",TSC!B:C,2,0),VLOOKUP("R602",TSC!B:C,2,0))),0)</f>
        <v/>
      </c>
      <c r="CF482">
        <f>MAX(BW482-CE482,0)</f>
        <v/>
      </c>
      <c r="CG482">
        <f>IFERROR(IF(OR(RIGHT(INDEX(PIS!P$1:P$500,MATCH(D482,PIS!C$1:C$500)),5)="P10",RIGHT(INDEX(PIS!P$1:P$500,MATCH(D482,PIS!C$1:C$500)),5)="CK"),0,IF(CF482&lt;=5000000,CF482*5%,IF(CF482&lt;=10000000,CF482*10%-250000,IF(CF482&lt;=18000000,CF482*15%-750000,IF(CF482&lt;=32000000,CF482*20%-1650000,IF(CF482&lt;=52000000,CF482*25%-3250000,IF(CF482&lt;=80000000,BH482*30%-5850000,CF482*35%-9850000))))))),0)</f>
        <v/>
      </c>
      <c r="CH482">
        <f>IFERROR(IF(OR(INDEX(PIS!P$1:P$500,MATCH(D482,PIS!C$1:C$500))="LT",INDEX(PIS!P$1:P$500,MATCH(D482,PIS!C$1:C$500))="CK"),0,IF(CF482&lt;2000000,0,CF482*10%)),0)</f>
        <v/>
      </c>
      <c r="CI482">
        <f>IFERROR(INDEX(ADJ!$A$1:$BZ$1000,MATCH(PAYROLL!D482,ADJ!A$1:A$500,0),MATCH(PAYROLL!CI$2,ADJ!$2:$2,0)),0)</f>
        <v/>
      </c>
      <c r="CJ482">
        <f>IFERROR(INDEX(ADJ!$A$1:$BZ$1000,MATCH(PAYROLL!D482,ADJ!A$1:A$500,0),MATCH(PAYROLL!CJ$2,ADJ!$2:$2,0)),0)</f>
        <v/>
      </c>
      <c r="CK482">
        <f>IFERROR(INDEX(ADJ!$A$1:$BZ$1000,MATCH(PAYROLL!D482,ADJ!A$1:A$500,0),MATCH(PAYROLL!CK$2,ADJ!$2:$2,0)),0)</f>
        <v/>
      </c>
      <c r="CL482">
        <f>SUM(CG482:CK482)</f>
        <v/>
      </c>
      <c r="CM482">
        <f>ROUND(SUM(CH482:CK482),0)</f>
        <v/>
      </c>
      <c r="CN482">
        <f>IFERROR(INDEX(CSDA!D$1:D$500,MATCH($CN$2,CSDA!C$1:C$500,0))*INDEX(PIS!V$1:V$500,MATCH(D482,PIS!C$1:C$500))+INDEX(ADJ!$A$1:$BZ$1000,MATCH(PAYROLL!D482,ADJ!A$1:A$500,0),MATCH(PAYROLL!CN$2,ADJ!$2:$2,0)),0)</f>
        <v/>
      </c>
      <c r="CO482">
        <f>IFERROR(INDEX(ADJ!$A$1:$BZ$1000,MATCH(PAYROLL!D482,ADJ!A$1:A$500,0),MATCH(PAYROLL!CO$2,ADJ!$2:$2,0)),0)</f>
        <v/>
      </c>
      <c r="CP482">
        <f>IFERROR(INDEX(ADJ!$A$1:$BZ$1000,MATCH(PAYROLL!D482,ADJ!A$1:A$500,0),MATCH(PAYROLL!CP$2,ADJ!$2:$2,0)),0)</f>
        <v/>
      </c>
      <c r="CQ482">
        <f>BP482-CL482-CI482-CM482-CN482-CO482-CP482-CC482</f>
        <v/>
      </c>
      <c r="CR482">
        <f>IFERROR(IF(RIGHT(INDEX(PIS!O$1:O$500,MATCH(D482,PIS!C$1:C$500,0)),5)="Gross",MIN(U482+V482,VLOOKUP("R700",TSC!B:C,2,0)*VLOOKUP("R101",TSC!B:C,2,0))*(VLOOKUP("T711",TSC!B:C,2,0)+VLOOKUP("T712",TSC!B:C,2,0))%,MIN(T482+V482,VLOOKUP("R700",TSC!B:C,2,0)*VLOOKUP("R101",TSC!B:C,2,0))*(VLOOKUP("T711",TSC!B:C,2,0)+VLOOKUP("T712",TSC!B:C,2,0)+VLOOKUP("R701",TSC!B:C,2,0))%),0)</f>
        <v/>
      </c>
      <c r="CS482">
        <f>IFERROR(IF(RIGHT(INDEX(PIS!O$1:O$500,MATCH(D482,PIS!C$1:C$500,0)),5)="Gross",MIN(U482+V482,VLOOKUP("R700",TSC!B:C,2,0)*VLOOKUP("R101",TSC!B:C,2,0))*(VLOOKUP("T714",TSC!B:C,2,0))%,MIN(T482+V482,VLOOKUP("R700",TSC!B:C,2,0)*VLOOKUP("R101",TSC!B:C,2,0))*(VLOOKUP("T704",TSC!B:C,2,0)+VLOOKUP("T714",TSC!B:C,2,0))%),0)</f>
        <v/>
      </c>
      <c r="CT482">
        <f>IFERROR(IF(RIGHT(INDEX(PIS!O$1:O$500,MATCH(D482,PIS!C$1:C$500,0)),5)="Gross",MIN(U482+V482,VLOOKUP("R700",TSC!B:C,2,0)*VLOOKUP("R101",TSC!B:C,2,0))*VLOOKUP("T705",TSC!B:C,2,0)%,MIN(T482+V482,VLOOKUP("R700",TSC!B:C,2,0)*VLOOKUP("R101",TSC!B:C,2,0))*VLOOKUP("T705",TSC!B:C,2,0)%),0)</f>
        <v/>
      </c>
      <c r="CU482">
        <f>IFERROR(IF(RIGHT(INDEX(PIS!O$1:O$500,MATCH(D482,PIS!C$1:C$500,0)),5)="Gross",MIN(U482+V482,VLOOKUP("R700",TSC!B:C,2,0)*VLOOKUP("R101",TSC!B:C,2,0))*(VLOOKUP("T713",TSC!B:C,2,0))%,MIN(T482+V482,VLOOKUP("R700",TSC!B:C,2,0)*VLOOKUP("R101",TSC!B:C,2,0))*(VLOOKUP("T713",TSC!B:C,2,0))%),0)</f>
        <v/>
      </c>
      <c r="CV482">
        <f>IFERROR(INDEX(ADJ!$A$1:$BZ$1000,MATCH(PAYROLL!D482,ADJ!A$1:A$500,0),MATCH(PAYROLL!CV$2,ADJ!$2:$2,0)),0)</f>
        <v/>
      </c>
      <c r="CW482">
        <f>IFERROR(INDEX(ADJ!$A$1:$BZ$1000,MATCH(PAYROLL!D482,ADJ!A$1:A$500,0),MATCH(PAYROLL!CW$2,ADJ!$2:$2,0)),0)</f>
        <v/>
      </c>
      <c r="CX482">
        <f>SUM(CR482:CW482)</f>
        <v/>
      </c>
      <c r="CY482">
        <f>ROUND(IF(CR482&gt;0,T482+V482*VLOOKUP("R202",TSC!$B$1:$C$500,2,0),0),0)</f>
        <v/>
      </c>
      <c r="CZ482">
        <f>IFERROR(INDEX(CSDA!D$1:D$500,MATCH($CZ$2,CSDA!C$1:C$500,0)),0)</f>
        <v/>
      </c>
      <c r="DA482">
        <f>ROUND(T482*0.7%,0)</f>
        <v/>
      </c>
      <c r="DB482">
        <f>ROUND(T482/12,0)</f>
        <v/>
      </c>
      <c r="DC482">
        <f ref="DC482" t="array">IFERROR(INDEX(CSDA!D$1:D$500,MATCH("Trích giữ"&amp;PAYROLL!DC$2,CSDA!A$1:A$500&amp;CSDA!C$1:C$500,0)),0)</f>
        <v/>
      </c>
      <c r="DD482">
        <f ref="DD482" t="array">IFERROR(INDEX(CSDA!D$1:D$500,MATCH("Trích giữ"&amp;PAYROLL!DD$2,CSDA!A$1:A$500&amp;CSDA!C$1:C$500,0)),0)</f>
        <v/>
      </c>
      <c r="DE482">
        <f ref="DE482" t="array">IFERROR(INDEX(CSDA!D$1:D$500,MATCH("Trích giữ"&amp;PAYROLL!DE$2,CSDA!A$1:A$500&amp;CSDA!C$1:C$500,0)),0)</f>
        <v/>
      </c>
      <c r="DF482">
        <f>IFERROR(INDEX(CSDA!D$1:D$500,MATCH(PAYROLL!DF$2,CSDA!C$1:C$500,0)),0)</f>
        <v/>
      </c>
      <c r="DG482">
        <f ref="DG482" t="array">IFERROR(INDEX(CSDA!D$1:D$500,MATCH("Trích giữ"&amp;PAYROLL!DG$2,CSDA!A$1:A$500&amp;CSDA!C$1:C$500,0)),0)</f>
        <v/>
      </c>
      <c r="DH482">
        <f>ROUND(T482/26,0)</f>
        <v/>
      </c>
      <c r="DI482">
        <f ref="DI482" t="array">IFERROR(INDEX(CSDA!D$1:D$500,MATCH("Trích giữ"&amp;PAYROLL!DI$2,CSDA!A$1:A$500&amp;CSDA!C$1:C$500,0)),0)</f>
        <v/>
      </c>
      <c r="DJ482">
        <f>IF(U482=0,T482*21.5%-BL482,0)</f>
        <v/>
      </c>
      <c r="DK482">
        <f ref="DK482" t="array">IFERROR(INDEX(CSDA!D$1:D$500,MATCH("Trích giữ"&amp;PAYROLL!DK$2,CSDA!A$1:A$500&amp;CSDA!C$1:C$500,0)),0)</f>
        <v/>
      </c>
      <c r="DL482">
        <f>IFERROR(INDEX(CSDA!D$1:D$500,MATCH(PAYROLL!DL$2,CSDA!C$1:C$500,0))/12,0)</f>
        <v/>
      </c>
      <c r="DM482">
        <f>SUM(DB482:DL482)</f>
        <v/>
      </c>
      <c r="DN482">
        <f>IFERROR(INDEX(ADJ!$A$1:$BZ$1000,MATCH(PAYROLL!D482,ADJ!A$1:A$500,0),MATCH(PAYROLL!DN$2,ADJ!$2:$2,0)),0)</f>
        <v/>
      </c>
      <c r="DO482">
        <f>IFERROR(SUM(BP482,DM482:DN482,CX482:DA482)-DT482,0)</f>
        <v/>
      </c>
      <c r="DP482">
        <f ref="DP482" t="array">SUM(BW482*IFERROR(INDEX(CSDA!D$1:D$500,MATCH(BW$2,CSDA!C$1:C$500,0)),0)%,CX482*IFERROR(INDEX(CSDA!D$1:D$500,MATCH(CX$2,CSDA!C$1:C$500,0)),0)%,DA482*IFERROR(INDEX(CSDA!D$1:D$500,MATCH(DA$2,CSDA!C$1:C$500,0)),0)%,DB482*IFERROR(INDEX(CSDA!D$1:D$500,MATCH(DB$2,CSDA!C$1:C$500,0)),0)%,DF482*IFERROR(INDEX(CSDA!D$1:D$500,MATCH("Phí dịch vụ"&amp;PAYROLL!DF$2,CSDA!A$1:A$500&amp;CSDA!C$1:C$500,0)),0)%,DC482*IFERROR(INDEX(CSDA!D$1:D$500,MATCH("Phí dịch vụ"&amp;PAYROLL!DC$2,CSDA!A$1:A$500&amp;CSDA!C$1:C$500,0)),0)%,DH482*IFERROR(INDEX(CSDA!D$1:D$500,MATCH("Phí dịch vụ"&amp;PAYROLL!DH$2,CSDA!A$1:A$500&amp;CSDA!C$1:C$500,0)),0)%,DJ482*IFERROR(INDEX(CSDA!D$1:D$500,MATCH("Phí dịch vụ"&amp;PAYROLL!DJ$2,CSDA!A$1:A$500&amp;CSDA!C$1:C$500,0)),0)%,BN482*IFERROR(INDEX(CSDA!D$1:D$500,MATCH(BN$2,CSDA!C$1:C$500,0)),0)%)-BN482*7%</f>
        <v/>
      </c>
      <c r="DQ482">
        <f>IFERROR(INDEX(ADJ!$A$1:$BZ$1000,MATCH(PAYROLL!D482,ADJ!A$1:A$500,0),MATCH(PAYROLL!DQ$2,ADJ!$2:$2,0)),0)</f>
        <v/>
      </c>
      <c r="DR482">
        <f>IFERROR(INDEX(ADJ!$A$1:$BZ$1000,MATCH(PAYROLL!D482,ADJ!A$1:A$500,0),MATCH(PAYROLL!DR$2,ADJ!$2:$2,0)),0)</f>
        <v/>
      </c>
      <c r="DS482">
        <f>SUM(DP482:DR482)</f>
        <v/>
      </c>
      <c r="DT482">
        <f>EK482</f>
        <v/>
      </c>
      <c r="DU482">
        <f>SUM(DO482:DR482)</f>
        <v/>
      </c>
      <c r="DV482">
        <f>ROUND(DU482*0.1,0)</f>
        <v/>
      </c>
      <c r="DW482">
        <f>DU482+DV482</f>
        <v/>
      </c>
      <c r="DZ482">
        <f>IFERROR(INDEX(ADJ!$A$1:$BZ$1000,MATCH(PAYROLL!$D482,ADJ!A$1:A$500,0),MATCH(PAYROLL!DZ$2,ADJ!$2:$2,0)),0)</f>
        <v/>
      </c>
      <c r="EA482">
        <f>IFERROR(INDEX(ADJ!$A$1:$BZ$1000,MATCH(PAYROLL!$D482,ADJ!A$1:A$500,0),MATCH(PAYROLL!EA$2,ADJ!$2:$2,0)),0)</f>
        <v/>
      </c>
      <c r="EB482">
        <f>IFERROR(INDEX(ADJ!$A$1:$BZ$1000,MATCH(PAYROLL!$D482,ADJ!A$1:A$500,0),MATCH(PAYROLL!EB$2,ADJ!$2:$2,0)),0)</f>
        <v/>
      </c>
      <c r="EC482">
        <f>IFERROR(INDEX(ADJ!$A$1:$BZ$1000,MATCH(PAYROLL!$D482,ADJ!A$1:A$500,0),MATCH(PAYROLL!EC$2,ADJ!$2:$2,0)),0)</f>
        <v/>
      </c>
      <c r="ED482">
        <f>IFERROR(INDEX(ADJ!$A$1:$BZ$1000,MATCH(PAYROLL!$D482,ADJ!A$1:A$500,0),MATCH(PAYROLL!ED$2,ADJ!$2:$2,0)),0)</f>
        <v/>
      </c>
      <c r="EE482">
        <f>IFERROR(INDEX(ADJ!$A$1:$BZ$1000,MATCH(PAYROLL!$D482,ADJ!A$1:A$500,0),MATCH(PAYROLL!EE$2,ADJ!$2:$2,0)),0)</f>
        <v/>
      </c>
      <c r="EF482">
        <f>IFERROR(INDEX(ADJ!$A$1:$BZ$1000,MATCH(PAYROLL!$D482,ADJ!A$1:A$500,0),MATCH(PAYROLL!EF$2,ADJ!$2:$2,0)),0)</f>
        <v/>
      </c>
      <c r="EG482">
        <f>IFERROR(INDEX(ADJ!$A$1:$BZ$1000,MATCH(PAYROLL!$D482,ADJ!A$1:A$500,0),MATCH(PAYROLL!EG$2,ADJ!$2:$2,0)),0)</f>
        <v/>
      </c>
      <c r="EH482">
        <f>IFERROR(INDEX(ADJ!$A$1:$BZ$1000,MATCH(PAYROLL!$D482,ADJ!A$1:A$500,0),MATCH(PAYROLL!EH$2,ADJ!$2:$2,0)),0)</f>
        <v/>
      </c>
      <c r="EI482">
        <f>IFERROR(INDEX(ADJ!$A$1:$BZ$1000,MATCH(PAYROLL!D482,ADJ!A$1:A$500,0),MATCH(PAYROLL!EI$2,ADJ!$2:$2,0)),0)</f>
        <v/>
      </c>
      <c r="EJ482">
        <f>IFERROR(INDEX(ADJ!$A$1:$BZ$1000,MATCH(PAYROLL!$D482,ADJ!A$1:A$500,0),MATCH(PAYROLL!EJ$2,ADJ!$2:$2,0)),0)</f>
        <v/>
      </c>
      <c r="EK482">
        <f>SUM(DZ482:EJ482)</f>
        <v/>
      </c>
    </row>
    <row r="483">
      <c r="A483" t="n">
        <v>481</v>
      </c>
      <c r="B483" t="inlineStr">
        <is>
          <t>Vàng Văn Giám</t>
        </is>
      </c>
      <c r="D483" t="inlineStr">
        <is>
          <t>159034-01</t>
        </is>
      </c>
      <c r="S483">
        <f>IFERROR(INDEX(PIS!$A$1:$BZ$1000,MATCH($D483,PIS!C$1:C$500,0),MATCH("Lương CB tháng trước",PIS!$1:$1,0)),0)</f>
        <v/>
      </c>
      <c r="T483">
        <f>IFERROR(INDEX(PIS!$A$1:$BZ$1000,MATCH($D483,PIS!C$1:C$500,0),MATCH("Lương CB hiện tại",PIS!$1:$1,0)),0)</f>
        <v/>
      </c>
      <c r="U483">
        <f>IFERROR(INDEX(PIS!$A$1:$BZ$1000,MATCH($D483,PIS!C$1:C$500,0),MATCH("Lương đóng BHBB",PIS!$1:$1,0)),0)</f>
        <v/>
      </c>
      <c r="V483">
        <f>IFERROR(INDEX(PIS!$A$1:$BZ$1000,MATCH($D483,PIS!C$1:C$500,0),MATCH(V$2,PIS!$2:$2,0)),0)</f>
        <v/>
      </c>
      <c r="W483">
        <f>IFERROR(INDEX(PIS!$A$1:$BZ$1000,MATCH($D483,PIS!C$1:C$500,0),MATCH(W$2,PIS!$2:$2,0)),0)</f>
        <v/>
      </c>
      <c r="X483">
        <f>IFERROR(INDEX(PIS!$A$1:$BZ$1000,MATCH($D483,PIS!C$1:C$500,0),MATCH(X$2,PIS!$2:$2,0)),0)</f>
        <v/>
      </c>
      <c r="Y483">
        <f>IFERROR(INDEX(PIS!$A$1:$BZ$1000,MATCH($D483,PIS!C$1:C$500,0),MATCH(Y$2,PIS!$2:$2,0)),0)</f>
        <v/>
      </c>
      <c r="Z483">
        <f>IFERROR(INDEX(PIS!$A$1:$BZ$1000,MATCH($D483,PIS!C$1:C$500,0),MATCH(Z$2,PIS!$2:$2,0)),0)</f>
        <v/>
      </c>
      <c r="AA483">
        <f>IFERROR(INDEX(PIS!$A$1:$BZ$1000,MATCH($D483,PIS!C$1:C$500,0),MATCH(AA$2,PIS!$2:$2,0)),0)</f>
        <v/>
      </c>
      <c r="AB483">
        <f>IFERROR(INDEX(PIS!$A$1:$BZ$1000,MATCH($D483,PIS!C$1:C$500,0),MATCH(AB$2,PIS!$2:$2,0)),0)</f>
        <v/>
      </c>
      <c r="AC483">
        <f>SUM(V483:AB483)</f>
        <v/>
      </c>
      <c r="AD483">
        <f>IFERROR(INDEX(TIMESHEET!$A$1:$AI$5000,MATCH($D483,TIMESHEET!A$1:A$500,0),MATCH("T100",TIMESHEET!$2:$2,0))-2,0)</f>
        <v/>
      </c>
      <c r="AE483">
        <f>IFERROR(INDEX(TIMESHEET!$A$1:$AI$5000,MATCH($D483,TIMESHEET!A$1:A$500,0),MATCH("T202",TIMESHEET!$2:$2,0)),0)</f>
        <v/>
      </c>
      <c r="AF483">
        <f>IFERROR(INDEX(TIMESHEET!$A$1:$AI$5000,MATCH($D483,TIMESHEET!A$1:A$500,0),MATCH("T302",TIMESHEET!$2:$2,0)),0)</f>
        <v/>
      </c>
      <c r="AG483">
        <f>IFERROR(INDEX(TIMESHEET!$A$1:$AI$5000,MATCH($D483,TIMESHEET!A$1:A$500,0),MATCH("T406",TIMESHEET!$2:$2,0)),0)</f>
        <v/>
      </c>
      <c r="AH483">
        <f>AE483+AG483</f>
        <v/>
      </c>
      <c r="AI483">
        <f>IFERROR(INDEX(TIMESHEET!$A$1:$AI$5000,MATCH($D483,TIMESHEET!A$1:A$500,0),MATCH("T701",TIMESHEET!$2:$2,0)),0)</f>
        <v/>
      </c>
      <c r="AJ483">
        <f>IFERROR(INDEX(TIMESHEET!$A$1:$AI$5000,MATCH($D483,TIMESHEET!B$1:B$500,0),MATCH("T320",TIMESHEET!$2:$2,0)),0)</f>
        <v/>
      </c>
      <c r="AK483">
        <f>IFERROR(IF(LEFT(INDEX(PIS!O$1:O$500,MATCH(D483,PIS!C$1:C$500)),1)="M",T483/AD483*SUM(AE483:AG483),T483*AD483),0)</f>
        <v/>
      </c>
      <c r="AL483">
        <f>IFERROR(INDEX(ADJ!$A$1:$BZ$1000,MATCH(PAYROLL!D483,ADJ!A$1:A$500,0),MATCH(PAYROLL!AL$2,ADJ!$2:$2,0)),0)</f>
        <v/>
      </c>
      <c r="AM483">
        <f>SUM(AK483:AL483)</f>
        <v/>
      </c>
      <c r="AN483">
        <f>IFERROR(ROUND(V483/$AD483*$AH483,0),0)</f>
        <v/>
      </c>
      <c r="AO483">
        <f>IFERROR(ROUND(W483/$AD483*$AH483,0),0)</f>
        <v/>
      </c>
      <c r="AP483">
        <f>IFERROR(ROUND(X483/$AD483*$AE483,0),0)</f>
        <v/>
      </c>
      <c r="AQ483">
        <f>IFERROR(ROUND(Y483/$AD483*$AH483,0),0)</f>
        <v/>
      </c>
      <c r="AR483">
        <f>IFERROR(ROUND(Z483/$AD483*$AH483,0),0)</f>
        <v/>
      </c>
      <c r="AS483">
        <f>IFERROR(ROUND(AA483/$AD483*$AH483,0),0)</f>
        <v/>
      </c>
      <c r="AT483">
        <f>IFERROR(IF((AE483+AF483+AG483)&gt;13,AB483,ROUND(AB483/AD483*AH483,0)),0)</f>
        <v/>
      </c>
      <c r="AU483">
        <f>IFERROR(INDEX(ADJ!$A$1:$BZ$1000,MATCH(PAYROLL!D483,ADJ!A$1:A$500,0),MATCH(PAYROLL!AU$2,ADJ!$2:$2,0)),0)</f>
        <v/>
      </c>
      <c r="AV483">
        <f>ROUND(SUM(AN483:AU483),0)</f>
        <v/>
      </c>
      <c r="AW483">
        <f>IFERROR(INDEX(TIMESHEET!$A$1:$AI$5000,MATCH(PAYROLL!D483,TIMESHEET!A$1:A$500,0),MATCH("T620",TIMESHEET!$2:$2,0)),0)</f>
        <v/>
      </c>
      <c r="AX483">
        <f>IFERROR(INDEX(TIMESHEET!$A$1:$AI$5000,MATCH(PAYROLL!D483,TIMESHEET!A$1:A$500,0),MATCH("T601",TIMESHEET!$2:$2,0)),0)</f>
        <v/>
      </c>
      <c r="AY483">
        <f>IFERROR(INDEX(TIMESHEET!$A$1:$AI$5000,MATCH(PAYROLL!D483,TIMESHEET!A$1:A$500,0),MATCH("T602",TIMESHEET!$2:$2,0)),0)</f>
        <v/>
      </c>
      <c r="AZ483">
        <f>IFERROR(INDEX(TIMESHEET!$A$1:$AI$5000,MATCH(PAYROLL!D483,TIMESHEET!A$1:A$500,0),MATCH("T603",TIMESHEET!$2:$2,0)),0)</f>
        <v/>
      </c>
      <c r="BA483">
        <f>IFERROR(INDEX(TIMESHEET!$A$1:$AI$5000,MATCH(PAYROLL!D483,TIMESHEET!A$1:A$500,0),MATCH("T611",TIMESHEET!$2:$2,0)),0)</f>
        <v/>
      </c>
      <c r="BB483">
        <f>IFERROR(INDEX(TIMESHEET!$A$1:$AI$5000,MATCH(PAYROLL!D483,TIMESHEET!A$1:A$500,0),MATCH("T612",TIMESHEET!$2:$2,0)),0)</f>
        <v/>
      </c>
      <c r="BC483">
        <f>IFERROR(INDEX(TIMESHEET!$A$1:$AI$5000,MATCH(PAYROLL!D483,TIMESHEET!A$1:A$500,0),MATCH("T613",TIMESHEET!$2:$2,0)),0)</f>
        <v/>
      </c>
      <c r="BD483">
        <f>IFERROR(INDEX(TIMESHEET!$A$1:$AI$5000,MATCH(PAYROLL!D483,TIMESHEET!A$1:A$500,0),MATCH("T500",TIMESHEET!$2:$2,0)),0)</f>
        <v/>
      </c>
      <c r="BE483">
        <f>IFERROR(IF(LEFT(INDEX(PIS!O$1:O$500,MATCH(D483,PIS!C$1:C$500)),1)="M",T483/AD483/8*(AW483+AX483*1.5+AY483*2+AZ483*3+BA483*2.1+BB483*2.7+BC483*3.9+BD483*0.3),T483/8*(AW483+AX483*1.5+AY483*2+AZ483*3+BA483*2.1+BB483*2.7+BC483*3.9+BD483*0.3)),0)</f>
        <v/>
      </c>
      <c r="BF483">
        <f>IFERROR(INDEX(ADJ!$A$1:$BZ$1000,MATCH(PAYROLL!$D483,ADJ!A$1:A$500,0),MATCH(PAYROLL!BF$2,ADJ!$2:$2,0)),0)</f>
        <v/>
      </c>
      <c r="BG483">
        <f>IFERROR(INDEX(ADJ!$A$1:$BZ$1000,MATCH(PAYROLL!D483,ADJ!A$1:A$500,0),MATCH(PAYROLL!BG$2,ADJ!$2:$2,0)),0)</f>
        <v/>
      </c>
      <c r="BH483">
        <f>IFERROR(INDEX(ADJ!$A$1:$BZ$1000,MATCH(PAYROLL!D483,ADJ!A$1:A$500,0),MATCH(PAYROLL!BH$2,ADJ!$2:$2,0)),0)</f>
        <v/>
      </c>
      <c r="BI483">
        <f>IFERROR(INDEX(ADJ!$A$1:$BZ$1000,MATCH(PAYROLL!D483,ADJ!A$1:A$500,0),MATCH(PAYROLL!BI$2,ADJ!$2:$2,0)),0)</f>
        <v/>
      </c>
      <c r="BJ483">
        <f>IFERROR(INDEX(ADJ!$A$1:$BZ$1000,MATCH(PAYROLL!D483,ADJ!A$1:A$500,0),MATCH(PAYROLL!BJ$2,ADJ!$2:$2,0)),0)</f>
        <v/>
      </c>
      <c r="BK483">
        <f>SUM(BF483:BJ483)</f>
        <v/>
      </c>
      <c r="BL483">
        <f>IFERROR(INDEX(ADJ!$A$1:$BZ$1000,MATCH(PAYROLL!D483,ADJ!A$1:A$500,0),MATCH(PAYROLL!BL$2,ADJ!$2:$2,0)),0)</f>
        <v/>
      </c>
      <c r="BM483">
        <f>IFERROR(INDEX(ADJ!$A$1:$BZ$1000,MATCH(PAYROLL!D483,ADJ!A$1:A$500,0),MATCH(PAYROLL!BM$2,ADJ!$2:$2,0)),0)</f>
        <v/>
      </c>
      <c r="BN483">
        <f>IFERROR(INDEX(ADJ!$A$1:$BZ$1000,MATCH(PAYROLL!D483,ADJ!A$1:A$500,0),MATCH(PAYROLL!BN$2,ADJ!$2:$2,0)),0)</f>
        <v/>
      </c>
      <c r="BO483">
        <f>IFERROR(INDEX(ADJ!$A$1:$BZ$1000,MATCH(PAYROLL!D483,ADJ!A$1:A$500,0),MATCH(PAYROLL!BO$2,ADJ!$2:$2,0)),0)</f>
        <v/>
      </c>
      <c r="BP483">
        <f>SUM(AM483,AV483,BE483,BK483,BL483:BO483)</f>
        <v/>
      </c>
      <c r="BQ483">
        <f>BO483</f>
        <v/>
      </c>
      <c r="BR483">
        <f>IFERROR(ROUND(IF(LEFT(INDEX(PIS!O$1:O$500,MATCH(D483,PIS!C$1:C$500)),1)="D",T483/8*(BD483*0.3),IF(LEFT(INDEX(PIS!O$1:O$500,MATCH(D483,PIS!C$1:C$500)),1)="H",T483*($BD483*0.3),T483/$AD483/8*($BD483*0.3))),0),0)</f>
        <v/>
      </c>
      <c r="BS483">
        <f>IF(AP483&lt;1,0,MIN(AP483,730000))</f>
        <v/>
      </c>
      <c r="BT483">
        <f>IFERROR(ROUND((BE483-SUM(AW483:BC483)*T483/AD483/8),0)-BR483,0)</f>
        <v/>
      </c>
      <c r="BU483">
        <f>AO483</f>
        <v/>
      </c>
      <c r="BV483">
        <f>SUM(BQ483:BU483)</f>
        <v/>
      </c>
      <c r="BW483">
        <f>BP483-BV483</f>
        <v/>
      </c>
      <c r="BX483">
        <f>IFERROR(IF(RIGHT(INDEX(PIS!O$1:O$500,MATCH(D483,PIS!C$1:C$500)),5)="Gross",MIN(U483+V483,VLOOKUP("R700",TSC!B:C,2,0)*VLOOKUP("R101",TSC!B:C,2,0))*VLOOKUP("R701",TSC!B:C,2,0)%,0),0)</f>
        <v/>
      </c>
      <c r="BY483">
        <f>IFERROR(IF(RIGHT(INDEX(PIS!O$1:O$500,MATCH(D483,PIS!C$1:C$500)),5)="Gross",MIN(U483+V483,VLOOKUP("R700",TSC!B:C,2,0)*VLOOKUP("R101",TSC!B:C,2,0))*VLOOKUP("T704",TSC!B:C,2,0)%,0),0)</f>
        <v/>
      </c>
      <c r="BZ483">
        <f>IFERROR(IF(RIGHT(INDEX(PIS!O$1:O$500,MATCH(D483,PIS!C$1:C$500)),5)="Gross",MIN(U483+V483,VLOOKUP("R700",TSC!B:C,2,0)*VLOOKUP("1",TSC!F:G,2,0))*VLOOKUP("T705",TSC!B:C,2,0)%,0),0)</f>
        <v/>
      </c>
      <c r="CA483">
        <f>IFERROR(INDEX(ADJ!$A$1:$BZ$1000,MATCH(PAYROLL!D483,ADJ!A$1:A$500,0),MATCH(PAYROLL!CA$2,ADJ!$2:$2,0)),0)</f>
        <v/>
      </c>
      <c r="CB483">
        <f>IFERROR(INDEX(ADJ!$A$1:$BZ$1000,MATCH(PAYROLL!D483,ADJ!A$1:A$500,0),MATCH(PAYROLL!CB$2,ADJ!$2:$2,0)),0)</f>
        <v/>
      </c>
      <c r="CC483">
        <f>SUM(BX483:CB483)</f>
        <v/>
      </c>
      <c r="CD483">
        <f>IFERROR(INDEX(PIS!$A$1:$BZ$1000,MATCH(PAYROLL!D483,PIS!C$1:C$500,0),MATCH(PAYROLL!CD$1,PIS!$1:$1,0)),0)</f>
        <v/>
      </c>
      <c r="CE483">
        <f>IFERROR(IF(OR(INDEX(PIS!P$1:P$500,MATCH(D483,PIS!C$1:C$500,0))="LT2",INDEX(PIS!P$1:P$500,MATCH(D483,PIS!C$1:C$500,0))="P10"),0,SUM(CC483,CD483*VLOOKUP("R601",TSC!B:C,2,0),VLOOKUP("R602",TSC!B:C,2,0))),0)</f>
        <v/>
      </c>
      <c r="CF483">
        <f>MAX(BW483-CE483,0)</f>
        <v/>
      </c>
      <c r="CG483">
        <f>IFERROR(IF(OR(RIGHT(INDEX(PIS!P$1:P$500,MATCH(D483,PIS!C$1:C$500)),5)="P10",RIGHT(INDEX(PIS!P$1:P$500,MATCH(D483,PIS!C$1:C$500)),5)="CK"),0,IF(CF483&lt;=5000000,CF483*5%,IF(CF483&lt;=10000000,CF483*10%-250000,IF(CF483&lt;=18000000,CF483*15%-750000,IF(CF483&lt;=32000000,CF483*20%-1650000,IF(CF483&lt;=52000000,CF483*25%-3250000,IF(CF483&lt;=80000000,BH483*30%-5850000,CF483*35%-9850000))))))),0)</f>
        <v/>
      </c>
      <c r="CH483">
        <f>IFERROR(IF(OR(INDEX(PIS!P$1:P$500,MATCH(D483,PIS!C$1:C$500))="LT",INDEX(PIS!P$1:P$500,MATCH(D483,PIS!C$1:C$500))="CK"),0,IF(CF483&lt;2000000,0,CF483*10%)),0)</f>
        <v/>
      </c>
      <c r="CI483">
        <f>IFERROR(INDEX(ADJ!$A$1:$BZ$1000,MATCH(PAYROLL!D483,ADJ!A$1:A$500,0),MATCH(PAYROLL!CI$2,ADJ!$2:$2,0)),0)</f>
        <v/>
      </c>
      <c r="CJ483">
        <f>IFERROR(INDEX(ADJ!$A$1:$BZ$1000,MATCH(PAYROLL!D483,ADJ!A$1:A$500,0),MATCH(PAYROLL!CJ$2,ADJ!$2:$2,0)),0)</f>
        <v/>
      </c>
      <c r="CK483">
        <f>IFERROR(INDEX(ADJ!$A$1:$BZ$1000,MATCH(PAYROLL!D483,ADJ!A$1:A$500,0),MATCH(PAYROLL!CK$2,ADJ!$2:$2,0)),0)</f>
        <v/>
      </c>
      <c r="CL483">
        <f>SUM(CG483:CK483)</f>
        <v/>
      </c>
      <c r="CM483">
        <f>ROUND(SUM(CH483:CK483),0)</f>
        <v/>
      </c>
      <c r="CN483">
        <f>IFERROR(INDEX(CSDA!D$1:D$500,MATCH($CN$2,CSDA!C$1:C$500,0))*INDEX(PIS!V$1:V$500,MATCH(D483,PIS!C$1:C$500))+INDEX(ADJ!$A$1:$BZ$1000,MATCH(PAYROLL!D483,ADJ!A$1:A$500,0),MATCH(PAYROLL!CN$2,ADJ!$2:$2,0)),0)</f>
        <v/>
      </c>
      <c r="CO483">
        <f>IFERROR(INDEX(ADJ!$A$1:$BZ$1000,MATCH(PAYROLL!D483,ADJ!A$1:A$500,0),MATCH(PAYROLL!CO$2,ADJ!$2:$2,0)),0)</f>
        <v/>
      </c>
      <c r="CP483">
        <f>IFERROR(INDEX(ADJ!$A$1:$BZ$1000,MATCH(PAYROLL!D483,ADJ!A$1:A$500,0),MATCH(PAYROLL!CP$2,ADJ!$2:$2,0)),0)</f>
        <v/>
      </c>
      <c r="CQ483">
        <f>BP483-CL483-CI483-CM483-CN483-CO483-CP483-CC483</f>
        <v/>
      </c>
      <c r="CR483">
        <f>IFERROR(IF(RIGHT(INDEX(PIS!O$1:O$500,MATCH(D483,PIS!C$1:C$500,0)),5)="Gross",MIN(U483+V483,VLOOKUP("R700",TSC!B:C,2,0)*VLOOKUP("R101",TSC!B:C,2,0))*(VLOOKUP("T711",TSC!B:C,2,0)+VLOOKUP("T712",TSC!B:C,2,0))%,MIN(T483+V483,VLOOKUP("R700",TSC!B:C,2,0)*VLOOKUP("R101",TSC!B:C,2,0))*(VLOOKUP("T711",TSC!B:C,2,0)+VLOOKUP("T712",TSC!B:C,2,0)+VLOOKUP("R701",TSC!B:C,2,0))%),0)</f>
        <v/>
      </c>
      <c r="CS483">
        <f>IFERROR(IF(RIGHT(INDEX(PIS!O$1:O$500,MATCH(D483,PIS!C$1:C$500,0)),5)="Gross",MIN(U483+V483,VLOOKUP("R700",TSC!B:C,2,0)*VLOOKUP("R101",TSC!B:C,2,0))*(VLOOKUP("T714",TSC!B:C,2,0))%,MIN(T483+V483,VLOOKUP("R700",TSC!B:C,2,0)*VLOOKUP("R101",TSC!B:C,2,0))*(VLOOKUP("T704",TSC!B:C,2,0)+VLOOKUP("T714",TSC!B:C,2,0))%),0)</f>
        <v/>
      </c>
      <c r="CT483">
        <f>IFERROR(IF(RIGHT(INDEX(PIS!O$1:O$500,MATCH(D483,PIS!C$1:C$500,0)),5)="Gross",MIN(U483+V483,VLOOKUP("R700",TSC!B:C,2,0)*VLOOKUP("R101",TSC!B:C,2,0))*VLOOKUP("T705",TSC!B:C,2,0)%,MIN(T483+V483,VLOOKUP("R700",TSC!B:C,2,0)*VLOOKUP("R101",TSC!B:C,2,0))*VLOOKUP("T705",TSC!B:C,2,0)%),0)</f>
        <v/>
      </c>
      <c r="CU483">
        <f>IFERROR(IF(RIGHT(INDEX(PIS!O$1:O$500,MATCH(D483,PIS!C$1:C$500,0)),5)="Gross",MIN(U483+V483,VLOOKUP("R700",TSC!B:C,2,0)*VLOOKUP("R101",TSC!B:C,2,0))*(VLOOKUP("T713",TSC!B:C,2,0))%,MIN(T483+V483,VLOOKUP("R700",TSC!B:C,2,0)*VLOOKUP("R101",TSC!B:C,2,0))*(VLOOKUP("T713",TSC!B:C,2,0))%),0)</f>
        <v/>
      </c>
      <c r="CV483">
        <f>IFERROR(INDEX(ADJ!$A$1:$BZ$1000,MATCH(PAYROLL!D483,ADJ!A$1:A$500,0),MATCH(PAYROLL!CV$2,ADJ!$2:$2,0)),0)</f>
        <v/>
      </c>
      <c r="CW483">
        <f>IFERROR(INDEX(ADJ!$A$1:$BZ$1000,MATCH(PAYROLL!D483,ADJ!A$1:A$500,0),MATCH(PAYROLL!CW$2,ADJ!$2:$2,0)),0)</f>
        <v/>
      </c>
      <c r="CX483">
        <f>SUM(CR483:CW483)</f>
        <v/>
      </c>
      <c r="CY483">
        <f>ROUND(IF(CR483&gt;0,T483+V483*VLOOKUP("R202",TSC!$B$1:$C$500,2,0),0),0)</f>
        <v/>
      </c>
      <c r="CZ483">
        <f>IFERROR(INDEX(CSDA!D$1:D$500,MATCH($CZ$2,CSDA!C$1:C$500,0)),0)</f>
        <v/>
      </c>
      <c r="DA483">
        <f>ROUND(T483*0.7%,0)</f>
        <v/>
      </c>
      <c r="DB483">
        <f>ROUND(T483/12,0)</f>
        <v/>
      </c>
      <c r="DC483">
        <f ref="DC483" t="array">IFERROR(INDEX(CSDA!D$1:D$500,MATCH("Trích giữ"&amp;PAYROLL!DC$2,CSDA!A$1:A$500&amp;CSDA!C$1:C$500,0)),0)</f>
        <v/>
      </c>
      <c r="DD483">
        <f ref="DD483" t="array">IFERROR(INDEX(CSDA!D$1:D$500,MATCH("Trích giữ"&amp;PAYROLL!DD$2,CSDA!A$1:A$500&amp;CSDA!C$1:C$500,0)),0)</f>
        <v/>
      </c>
      <c r="DE483">
        <f ref="DE483" t="array">IFERROR(INDEX(CSDA!D$1:D$500,MATCH("Trích giữ"&amp;PAYROLL!DE$2,CSDA!A$1:A$500&amp;CSDA!C$1:C$500,0)),0)</f>
        <v/>
      </c>
      <c r="DF483">
        <f>IFERROR(INDEX(CSDA!D$1:D$500,MATCH(PAYROLL!DF$2,CSDA!C$1:C$500,0)),0)</f>
        <v/>
      </c>
      <c r="DG483">
        <f ref="DG483" t="array">IFERROR(INDEX(CSDA!D$1:D$500,MATCH("Trích giữ"&amp;PAYROLL!DG$2,CSDA!A$1:A$500&amp;CSDA!C$1:C$500,0)),0)</f>
        <v/>
      </c>
      <c r="DH483">
        <f>ROUND(T483/26,0)</f>
        <v/>
      </c>
      <c r="DI483">
        <f ref="DI483" t="array">IFERROR(INDEX(CSDA!D$1:D$500,MATCH("Trích giữ"&amp;PAYROLL!DI$2,CSDA!A$1:A$500&amp;CSDA!C$1:C$500,0)),0)</f>
        <v/>
      </c>
      <c r="DJ483">
        <f>IF(U483=0,T483*21.5%-BL483,0)</f>
        <v/>
      </c>
      <c r="DK483">
        <f ref="DK483" t="array">IFERROR(INDEX(CSDA!D$1:D$500,MATCH("Trích giữ"&amp;PAYROLL!DK$2,CSDA!A$1:A$500&amp;CSDA!C$1:C$500,0)),0)</f>
        <v/>
      </c>
      <c r="DL483">
        <f>IFERROR(INDEX(CSDA!D$1:D$500,MATCH(PAYROLL!DL$2,CSDA!C$1:C$500,0))/12,0)</f>
        <v/>
      </c>
      <c r="DM483">
        <f>SUM(DB483:DL483)</f>
        <v/>
      </c>
      <c r="DN483">
        <f>IFERROR(INDEX(ADJ!$A$1:$BZ$1000,MATCH(PAYROLL!D483,ADJ!A$1:A$500,0),MATCH(PAYROLL!DN$2,ADJ!$2:$2,0)),0)</f>
        <v/>
      </c>
      <c r="DO483">
        <f>IFERROR(SUM(BP483,DM483:DN483,CX483:DA483)-DT483,0)</f>
        <v/>
      </c>
      <c r="DP483">
        <f ref="DP483" t="array">SUM(BW483*IFERROR(INDEX(CSDA!D$1:D$500,MATCH(BW$2,CSDA!C$1:C$500,0)),0)%,CX483*IFERROR(INDEX(CSDA!D$1:D$500,MATCH(CX$2,CSDA!C$1:C$500,0)),0)%,DA483*IFERROR(INDEX(CSDA!D$1:D$500,MATCH(DA$2,CSDA!C$1:C$500,0)),0)%,DB483*IFERROR(INDEX(CSDA!D$1:D$500,MATCH(DB$2,CSDA!C$1:C$500,0)),0)%,DF483*IFERROR(INDEX(CSDA!D$1:D$500,MATCH("Phí dịch vụ"&amp;PAYROLL!DF$2,CSDA!A$1:A$500&amp;CSDA!C$1:C$500,0)),0)%,DC483*IFERROR(INDEX(CSDA!D$1:D$500,MATCH("Phí dịch vụ"&amp;PAYROLL!DC$2,CSDA!A$1:A$500&amp;CSDA!C$1:C$500,0)),0)%,DH483*IFERROR(INDEX(CSDA!D$1:D$500,MATCH("Phí dịch vụ"&amp;PAYROLL!DH$2,CSDA!A$1:A$500&amp;CSDA!C$1:C$500,0)),0)%,DJ483*IFERROR(INDEX(CSDA!D$1:D$500,MATCH("Phí dịch vụ"&amp;PAYROLL!DJ$2,CSDA!A$1:A$500&amp;CSDA!C$1:C$500,0)),0)%,BN483*IFERROR(INDEX(CSDA!D$1:D$500,MATCH(BN$2,CSDA!C$1:C$500,0)),0)%)-BN483*7%</f>
        <v/>
      </c>
      <c r="DQ483">
        <f>IFERROR(INDEX(ADJ!$A$1:$BZ$1000,MATCH(PAYROLL!D483,ADJ!A$1:A$500,0),MATCH(PAYROLL!DQ$2,ADJ!$2:$2,0)),0)</f>
        <v/>
      </c>
      <c r="DR483">
        <f>IFERROR(INDEX(ADJ!$A$1:$BZ$1000,MATCH(PAYROLL!D483,ADJ!A$1:A$500,0),MATCH(PAYROLL!DR$2,ADJ!$2:$2,0)),0)</f>
        <v/>
      </c>
      <c r="DS483">
        <f>SUM(DP483:DR483)</f>
        <v/>
      </c>
      <c r="DT483">
        <f>EK483</f>
        <v/>
      </c>
      <c r="DU483">
        <f>SUM(DO483:DR483)</f>
        <v/>
      </c>
      <c r="DV483">
        <f>ROUND(DU483*0.1,0)</f>
        <v/>
      </c>
      <c r="DW483">
        <f>DU483+DV483</f>
        <v/>
      </c>
      <c r="DZ483">
        <f>IFERROR(INDEX(ADJ!$A$1:$BZ$1000,MATCH(PAYROLL!$D483,ADJ!A$1:A$500,0),MATCH(PAYROLL!DZ$2,ADJ!$2:$2,0)),0)</f>
        <v/>
      </c>
      <c r="EA483">
        <f>IFERROR(INDEX(ADJ!$A$1:$BZ$1000,MATCH(PAYROLL!$D483,ADJ!A$1:A$500,0),MATCH(PAYROLL!EA$2,ADJ!$2:$2,0)),0)</f>
        <v/>
      </c>
      <c r="EB483">
        <f>IFERROR(INDEX(ADJ!$A$1:$BZ$1000,MATCH(PAYROLL!$D483,ADJ!A$1:A$500,0),MATCH(PAYROLL!EB$2,ADJ!$2:$2,0)),0)</f>
        <v/>
      </c>
      <c r="EC483">
        <f>IFERROR(INDEX(ADJ!$A$1:$BZ$1000,MATCH(PAYROLL!$D483,ADJ!A$1:A$500,0),MATCH(PAYROLL!EC$2,ADJ!$2:$2,0)),0)</f>
        <v/>
      </c>
      <c r="ED483">
        <f>IFERROR(INDEX(ADJ!$A$1:$BZ$1000,MATCH(PAYROLL!$D483,ADJ!A$1:A$500,0),MATCH(PAYROLL!ED$2,ADJ!$2:$2,0)),0)</f>
        <v/>
      </c>
      <c r="EE483">
        <f>IFERROR(INDEX(ADJ!$A$1:$BZ$1000,MATCH(PAYROLL!$D483,ADJ!A$1:A$500,0),MATCH(PAYROLL!EE$2,ADJ!$2:$2,0)),0)</f>
        <v/>
      </c>
      <c r="EF483">
        <f>IFERROR(INDEX(ADJ!$A$1:$BZ$1000,MATCH(PAYROLL!$D483,ADJ!A$1:A$500,0),MATCH(PAYROLL!EF$2,ADJ!$2:$2,0)),0)</f>
        <v/>
      </c>
      <c r="EG483">
        <f>IFERROR(INDEX(ADJ!$A$1:$BZ$1000,MATCH(PAYROLL!$D483,ADJ!A$1:A$500,0),MATCH(PAYROLL!EG$2,ADJ!$2:$2,0)),0)</f>
        <v/>
      </c>
      <c r="EH483">
        <f>IFERROR(INDEX(ADJ!$A$1:$BZ$1000,MATCH(PAYROLL!$D483,ADJ!A$1:A$500,0),MATCH(PAYROLL!EH$2,ADJ!$2:$2,0)),0)</f>
        <v/>
      </c>
      <c r="EI483">
        <f>IFERROR(INDEX(ADJ!$A$1:$BZ$1000,MATCH(PAYROLL!D483,ADJ!A$1:A$500,0),MATCH(PAYROLL!EI$2,ADJ!$2:$2,0)),0)</f>
        <v/>
      </c>
      <c r="EJ483">
        <f>IFERROR(INDEX(ADJ!$A$1:$BZ$1000,MATCH(PAYROLL!$D483,ADJ!A$1:A$500,0),MATCH(PAYROLL!EJ$2,ADJ!$2:$2,0)),0)</f>
        <v/>
      </c>
      <c r="EK483">
        <f>SUM(DZ483:EJ483)</f>
        <v/>
      </c>
    </row>
    <row r="484">
      <c r="A484" t="n">
        <v>482</v>
      </c>
      <c r="B484" t="inlineStr">
        <is>
          <t>Triệu Văn Đường</t>
        </is>
      </c>
      <c r="D484" t="inlineStr">
        <is>
          <t>159033-01</t>
        </is>
      </c>
      <c r="S484">
        <f>IFERROR(INDEX(PIS!$A$1:$BZ$1000,MATCH($D484,PIS!C$1:C$500,0),MATCH("Lương CB tháng trước",PIS!$1:$1,0)),0)</f>
        <v/>
      </c>
      <c r="T484">
        <f>IFERROR(INDEX(PIS!$A$1:$BZ$1000,MATCH($D484,PIS!C$1:C$500,0),MATCH("Lương CB hiện tại",PIS!$1:$1,0)),0)</f>
        <v/>
      </c>
      <c r="U484">
        <f>IFERROR(INDEX(PIS!$A$1:$BZ$1000,MATCH($D484,PIS!C$1:C$500,0),MATCH("Lương đóng BHBB",PIS!$1:$1,0)),0)</f>
        <v/>
      </c>
      <c r="V484">
        <f>IFERROR(INDEX(PIS!$A$1:$BZ$1000,MATCH($D484,PIS!C$1:C$500,0),MATCH(V$2,PIS!$2:$2,0)),0)</f>
        <v/>
      </c>
      <c r="W484">
        <f>IFERROR(INDEX(PIS!$A$1:$BZ$1000,MATCH($D484,PIS!C$1:C$500,0),MATCH(W$2,PIS!$2:$2,0)),0)</f>
        <v/>
      </c>
      <c r="X484">
        <f>IFERROR(INDEX(PIS!$A$1:$BZ$1000,MATCH($D484,PIS!C$1:C$500,0),MATCH(X$2,PIS!$2:$2,0)),0)</f>
        <v/>
      </c>
      <c r="Y484">
        <f>IFERROR(INDEX(PIS!$A$1:$BZ$1000,MATCH($D484,PIS!C$1:C$500,0),MATCH(Y$2,PIS!$2:$2,0)),0)</f>
        <v/>
      </c>
      <c r="Z484">
        <f>IFERROR(INDEX(PIS!$A$1:$BZ$1000,MATCH($D484,PIS!C$1:C$500,0),MATCH(Z$2,PIS!$2:$2,0)),0)</f>
        <v/>
      </c>
      <c r="AA484">
        <f>IFERROR(INDEX(PIS!$A$1:$BZ$1000,MATCH($D484,PIS!C$1:C$500,0),MATCH(AA$2,PIS!$2:$2,0)),0)</f>
        <v/>
      </c>
      <c r="AB484">
        <f>IFERROR(INDEX(PIS!$A$1:$BZ$1000,MATCH($D484,PIS!C$1:C$500,0),MATCH(AB$2,PIS!$2:$2,0)),0)</f>
        <v/>
      </c>
      <c r="AC484">
        <f>SUM(V484:AB484)</f>
        <v/>
      </c>
      <c r="AD484">
        <f>IFERROR(INDEX(TIMESHEET!$A$1:$AI$5000,MATCH($D484,TIMESHEET!A$1:A$500,0),MATCH("T100",TIMESHEET!$2:$2,0))-2,0)</f>
        <v/>
      </c>
      <c r="AE484">
        <f>IFERROR(INDEX(TIMESHEET!$A$1:$AI$5000,MATCH($D484,TIMESHEET!A$1:A$500,0),MATCH("T202",TIMESHEET!$2:$2,0)),0)</f>
        <v/>
      </c>
      <c r="AF484">
        <f>IFERROR(INDEX(TIMESHEET!$A$1:$AI$5000,MATCH($D484,TIMESHEET!A$1:A$500,0),MATCH("T302",TIMESHEET!$2:$2,0)),0)</f>
        <v/>
      </c>
      <c r="AG484">
        <f>IFERROR(INDEX(TIMESHEET!$A$1:$AI$5000,MATCH($D484,TIMESHEET!A$1:A$500,0),MATCH("T406",TIMESHEET!$2:$2,0)),0)</f>
        <v/>
      </c>
      <c r="AH484">
        <f>AE484+AG484</f>
        <v/>
      </c>
      <c r="AI484">
        <f>IFERROR(INDEX(TIMESHEET!$A$1:$AI$5000,MATCH($D484,TIMESHEET!A$1:A$500,0),MATCH("T701",TIMESHEET!$2:$2,0)),0)</f>
        <v/>
      </c>
      <c r="AJ484">
        <f>IFERROR(INDEX(TIMESHEET!$A$1:$AI$5000,MATCH($D484,TIMESHEET!B$1:B$500,0),MATCH("T320",TIMESHEET!$2:$2,0)),0)</f>
        <v/>
      </c>
      <c r="AK484">
        <f>IFERROR(IF(LEFT(INDEX(PIS!O$1:O$500,MATCH(D484,PIS!C$1:C$500)),1)="M",T484/AD484*SUM(AE484:AG484),T484*AD484),0)</f>
        <v/>
      </c>
      <c r="AL484">
        <f>IFERROR(INDEX(ADJ!$A$1:$BZ$1000,MATCH(PAYROLL!D484,ADJ!A$1:A$500,0),MATCH(PAYROLL!AL$2,ADJ!$2:$2,0)),0)</f>
        <v/>
      </c>
      <c r="AM484">
        <f>SUM(AK484:AL484)</f>
        <v/>
      </c>
      <c r="AN484">
        <f>IFERROR(ROUND(V484/$AD484*$AH484,0),0)</f>
        <v/>
      </c>
      <c r="AO484">
        <f>IFERROR(ROUND(W484/$AD484*$AH484,0),0)</f>
        <v/>
      </c>
      <c r="AP484">
        <f>IFERROR(ROUND(X484/$AD484*$AE484,0),0)</f>
        <v/>
      </c>
      <c r="AQ484">
        <f>IFERROR(ROUND(Y484/$AD484*$AH484,0),0)</f>
        <v/>
      </c>
      <c r="AR484">
        <f>IFERROR(ROUND(Z484/$AD484*$AH484,0),0)</f>
        <v/>
      </c>
      <c r="AS484">
        <f>IFERROR(ROUND(AA484/$AD484*$AH484,0),0)</f>
        <v/>
      </c>
      <c r="AT484">
        <f>IFERROR(IF((AE484+AF484+AG484)&gt;13,AB484,ROUND(AB484/AD484*AH484,0)),0)</f>
        <v/>
      </c>
      <c r="AU484">
        <f>IFERROR(INDEX(ADJ!$A$1:$BZ$1000,MATCH(PAYROLL!D484,ADJ!A$1:A$500,0),MATCH(PAYROLL!AU$2,ADJ!$2:$2,0)),0)</f>
        <v/>
      </c>
      <c r="AV484">
        <f>ROUND(SUM(AN484:AU484),0)</f>
        <v/>
      </c>
      <c r="AW484">
        <f>IFERROR(INDEX(TIMESHEET!$A$1:$AI$5000,MATCH(PAYROLL!D484,TIMESHEET!A$1:A$500,0),MATCH("T620",TIMESHEET!$2:$2,0)),0)</f>
        <v/>
      </c>
      <c r="AX484">
        <f>IFERROR(INDEX(TIMESHEET!$A$1:$AI$5000,MATCH(PAYROLL!D484,TIMESHEET!A$1:A$500,0),MATCH("T601",TIMESHEET!$2:$2,0)),0)</f>
        <v/>
      </c>
      <c r="AY484">
        <f>IFERROR(INDEX(TIMESHEET!$A$1:$AI$5000,MATCH(PAYROLL!D484,TIMESHEET!A$1:A$500,0),MATCH("T602",TIMESHEET!$2:$2,0)),0)</f>
        <v/>
      </c>
      <c r="AZ484">
        <f>IFERROR(INDEX(TIMESHEET!$A$1:$AI$5000,MATCH(PAYROLL!D484,TIMESHEET!A$1:A$500,0),MATCH("T603",TIMESHEET!$2:$2,0)),0)</f>
        <v/>
      </c>
      <c r="BA484">
        <f>IFERROR(INDEX(TIMESHEET!$A$1:$AI$5000,MATCH(PAYROLL!D484,TIMESHEET!A$1:A$500,0),MATCH("T611",TIMESHEET!$2:$2,0)),0)</f>
        <v/>
      </c>
      <c r="BB484">
        <f>IFERROR(INDEX(TIMESHEET!$A$1:$AI$5000,MATCH(PAYROLL!D484,TIMESHEET!A$1:A$500,0),MATCH("T612",TIMESHEET!$2:$2,0)),0)</f>
        <v/>
      </c>
      <c r="BC484">
        <f>IFERROR(INDEX(TIMESHEET!$A$1:$AI$5000,MATCH(PAYROLL!D484,TIMESHEET!A$1:A$500,0),MATCH("T613",TIMESHEET!$2:$2,0)),0)</f>
        <v/>
      </c>
      <c r="BD484">
        <f>IFERROR(INDEX(TIMESHEET!$A$1:$AI$5000,MATCH(PAYROLL!D484,TIMESHEET!A$1:A$500,0),MATCH("T500",TIMESHEET!$2:$2,0)),0)</f>
        <v/>
      </c>
      <c r="BE484">
        <f>IFERROR(IF(LEFT(INDEX(PIS!O$1:O$500,MATCH(D484,PIS!C$1:C$500)),1)="M",T484/AD484/8*(AW484+AX484*1.5+AY484*2+AZ484*3+BA484*2.1+BB484*2.7+BC484*3.9+BD484*0.3),T484/8*(AW484+AX484*1.5+AY484*2+AZ484*3+BA484*2.1+BB484*2.7+BC484*3.9+BD484*0.3)),0)</f>
        <v/>
      </c>
      <c r="BF484">
        <f>IFERROR(INDEX(ADJ!$A$1:$BZ$1000,MATCH(PAYROLL!$D484,ADJ!A$1:A$500,0),MATCH(PAYROLL!BF$2,ADJ!$2:$2,0)),0)</f>
        <v/>
      </c>
      <c r="BG484">
        <f>IFERROR(INDEX(ADJ!$A$1:$BZ$1000,MATCH(PAYROLL!D484,ADJ!A$1:A$500,0),MATCH(PAYROLL!BG$2,ADJ!$2:$2,0)),0)</f>
        <v/>
      </c>
      <c r="BH484">
        <f>IFERROR(INDEX(ADJ!$A$1:$BZ$1000,MATCH(PAYROLL!D484,ADJ!A$1:A$500,0),MATCH(PAYROLL!BH$2,ADJ!$2:$2,0)),0)</f>
        <v/>
      </c>
      <c r="BI484">
        <f>IFERROR(INDEX(ADJ!$A$1:$BZ$1000,MATCH(PAYROLL!D484,ADJ!A$1:A$500,0),MATCH(PAYROLL!BI$2,ADJ!$2:$2,0)),0)</f>
        <v/>
      </c>
      <c r="BJ484">
        <f>IFERROR(INDEX(ADJ!$A$1:$BZ$1000,MATCH(PAYROLL!D484,ADJ!A$1:A$500,0),MATCH(PAYROLL!BJ$2,ADJ!$2:$2,0)),0)</f>
        <v/>
      </c>
      <c r="BK484">
        <f>SUM(BF484:BJ484)</f>
        <v/>
      </c>
      <c r="BL484">
        <f>IFERROR(INDEX(ADJ!$A$1:$BZ$1000,MATCH(PAYROLL!D484,ADJ!A$1:A$500,0),MATCH(PAYROLL!BL$2,ADJ!$2:$2,0)),0)</f>
        <v/>
      </c>
      <c r="BM484">
        <f>IFERROR(INDEX(ADJ!$A$1:$BZ$1000,MATCH(PAYROLL!D484,ADJ!A$1:A$500,0),MATCH(PAYROLL!BM$2,ADJ!$2:$2,0)),0)</f>
        <v/>
      </c>
      <c r="BN484">
        <f>IFERROR(INDEX(ADJ!$A$1:$BZ$1000,MATCH(PAYROLL!D484,ADJ!A$1:A$500,0),MATCH(PAYROLL!BN$2,ADJ!$2:$2,0)),0)</f>
        <v/>
      </c>
      <c r="BO484">
        <f>IFERROR(INDEX(ADJ!$A$1:$BZ$1000,MATCH(PAYROLL!D484,ADJ!A$1:A$500,0),MATCH(PAYROLL!BO$2,ADJ!$2:$2,0)),0)</f>
        <v/>
      </c>
      <c r="BP484">
        <f>SUM(AM484,AV484,BE484,BK484,BL484:BO484)</f>
        <v/>
      </c>
      <c r="BQ484">
        <f>BO484</f>
        <v/>
      </c>
      <c r="BR484">
        <f>IFERROR(ROUND(IF(LEFT(INDEX(PIS!O$1:O$500,MATCH(D484,PIS!C$1:C$500)),1)="D",T484/8*(BD484*0.3),IF(LEFT(INDEX(PIS!O$1:O$500,MATCH(D484,PIS!C$1:C$500)),1)="H",T484*($BD484*0.3),T484/$AD484/8*($BD484*0.3))),0),0)</f>
        <v/>
      </c>
      <c r="BS484">
        <f>IF(AP484&lt;1,0,MIN(AP484,730000))</f>
        <v/>
      </c>
      <c r="BT484">
        <f>IFERROR(ROUND((BE484-SUM(AW484:BC484)*T484/AD484/8),0)-BR484,0)</f>
        <v/>
      </c>
      <c r="BU484">
        <f>AO484</f>
        <v/>
      </c>
      <c r="BV484">
        <f>SUM(BQ484:BU484)</f>
        <v/>
      </c>
      <c r="BW484">
        <f>BP484-BV484</f>
        <v/>
      </c>
      <c r="BX484">
        <f>IFERROR(IF(RIGHT(INDEX(PIS!O$1:O$500,MATCH(D484,PIS!C$1:C$500)),5)="Gross",MIN(U484+V484,VLOOKUP("R700",TSC!B:C,2,0)*VLOOKUP("R101",TSC!B:C,2,0))*VLOOKUP("R701",TSC!B:C,2,0)%,0),0)</f>
        <v/>
      </c>
      <c r="BY484">
        <f>IFERROR(IF(RIGHT(INDEX(PIS!O$1:O$500,MATCH(D484,PIS!C$1:C$500)),5)="Gross",MIN(U484+V484,VLOOKUP("R700",TSC!B:C,2,0)*VLOOKUP("R101",TSC!B:C,2,0))*VLOOKUP("T704",TSC!B:C,2,0)%,0),0)</f>
        <v/>
      </c>
      <c r="BZ484">
        <f>IFERROR(IF(RIGHT(INDEX(PIS!O$1:O$500,MATCH(D484,PIS!C$1:C$500)),5)="Gross",MIN(U484+V484,VLOOKUP("R700",TSC!B:C,2,0)*VLOOKUP("1",TSC!F:G,2,0))*VLOOKUP("T705",TSC!B:C,2,0)%,0),0)</f>
        <v/>
      </c>
      <c r="CA484">
        <f>IFERROR(INDEX(ADJ!$A$1:$BZ$1000,MATCH(PAYROLL!D484,ADJ!A$1:A$500,0),MATCH(PAYROLL!CA$2,ADJ!$2:$2,0)),0)</f>
        <v/>
      </c>
      <c r="CB484">
        <f>IFERROR(INDEX(ADJ!$A$1:$BZ$1000,MATCH(PAYROLL!D484,ADJ!A$1:A$500,0),MATCH(PAYROLL!CB$2,ADJ!$2:$2,0)),0)</f>
        <v/>
      </c>
      <c r="CC484">
        <f>SUM(BX484:CB484)</f>
        <v/>
      </c>
      <c r="CD484">
        <f>IFERROR(INDEX(PIS!$A$1:$BZ$1000,MATCH(PAYROLL!D484,PIS!C$1:C$500,0),MATCH(PAYROLL!CD$1,PIS!$1:$1,0)),0)</f>
        <v/>
      </c>
      <c r="CE484">
        <f>IFERROR(IF(OR(INDEX(PIS!P$1:P$500,MATCH(D484,PIS!C$1:C$500,0))="LT2",INDEX(PIS!P$1:P$500,MATCH(D484,PIS!C$1:C$500,0))="P10"),0,SUM(CC484,CD484*VLOOKUP("R601",TSC!B:C,2,0),VLOOKUP("R602",TSC!B:C,2,0))),0)</f>
        <v/>
      </c>
      <c r="CF484">
        <f>MAX(BW484-CE484,0)</f>
        <v/>
      </c>
      <c r="CG484">
        <f>IFERROR(IF(OR(RIGHT(INDEX(PIS!P$1:P$500,MATCH(D484,PIS!C$1:C$500)),5)="P10",RIGHT(INDEX(PIS!P$1:P$500,MATCH(D484,PIS!C$1:C$500)),5)="CK"),0,IF(CF484&lt;=5000000,CF484*5%,IF(CF484&lt;=10000000,CF484*10%-250000,IF(CF484&lt;=18000000,CF484*15%-750000,IF(CF484&lt;=32000000,CF484*20%-1650000,IF(CF484&lt;=52000000,CF484*25%-3250000,IF(CF484&lt;=80000000,BH484*30%-5850000,CF484*35%-9850000))))))),0)</f>
        <v/>
      </c>
      <c r="CH484">
        <f>IFERROR(IF(OR(INDEX(PIS!P$1:P$500,MATCH(D484,PIS!C$1:C$500))="LT",INDEX(PIS!P$1:P$500,MATCH(D484,PIS!C$1:C$500))="CK"),0,IF(CF484&lt;2000000,0,CF484*10%)),0)</f>
        <v/>
      </c>
      <c r="CI484">
        <f>IFERROR(INDEX(ADJ!$A$1:$BZ$1000,MATCH(PAYROLL!D484,ADJ!A$1:A$500,0),MATCH(PAYROLL!CI$2,ADJ!$2:$2,0)),0)</f>
        <v/>
      </c>
      <c r="CJ484">
        <f>IFERROR(INDEX(ADJ!$A$1:$BZ$1000,MATCH(PAYROLL!D484,ADJ!A$1:A$500,0),MATCH(PAYROLL!CJ$2,ADJ!$2:$2,0)),0)</f>
        <v/>
      </c>
      <c r="CK484">
        <f>IFERROR(INDEX(ADJ!$A$1:$BZ$1000,MATCH(PAYROLL!D484,ADJ!A$1:A$500,0),MATCH(PAYROLL!CK$2,ADJ!$2:$2,0)),0)</f>
        <v/>
      </c>
      <c r="CL484">
        <f>SUM(CG484:CK484)</f>
        <v/>
      </c>
      <c r="CM484">
        <f>ROUND(SUM(CH484:CK484),0)</f>
        <v/>
      </c>
      <c r="CN484">
        <f>IFERROR(INDEX(CSDA!D$1:D$500,MATCH($CN$2,CSDA!C$1:C$500,0))*INDEX(PIS!V$1:V$500,MATCH(D484,PIS!C$1:C$500))+INDEX(ADJ!$A$1:$BZ$1000,MATCH(PAYROLL!D484,ADJ!A$1:A$500,0),MATCH(PAYROLL!CN$2,ADJ!$2:$2,0)),0)</f>
        <v/>
      </c>
      <c r="CO484">
        <f>IFERROR(INDEX(ADJ!$A$1:$BZ$1000,MATCH(PAYROLL!D484,ADJ!A$1:A$500,0),MATCH(PAYROLL!CO$2,ADJ!$2:$2,0)),0)</f>
        <v/>
      </c>
      <c r="CP484">
        <f>IFERROR(INDEX(ADJ!$A$1:$BZ$1000,MATCH(PAYROLL!D484,ADJ!A$1:A$500,0),MATCH(PAYROLL!CP$2,ADJ!$2:$2,0)),0)</f>
        <v/>
      </c>
      <c r="CQ484">
        <f>BP484-CL484-CI484-CM484-CN484-CO484-CP484-CC484</f>
        <v/>
      </c>
      <c r="CR484">
        <f>IFERROR(IF(RIGHT(INDEX(PIS!O$1:O$500,MATCH(D484,PIS!C$1:C$500,0)),5)="Gross",MIN(U484+V484,VLOOKUP("R700",TSC!B:C,2,0)*VLOOKUP("R101",TSC!B:C,2,0))*(VLOOKUP("T711",TSC!B:C,2,0)+VLOOKUP("T712",TSC!B:C,2,0))%,MIN(T484+V484,VLOOKUP("R700",TSC!B:C,2,0)*VLOOKUP("R101",TSC!B:C,2,0))*(VLOOKUP("T711",TSC!B:C,2,0)+VLOOKUP("T712",TSC!B:C,2,0)+VLOOKUP("R701",TSC!B:C,2,0))%),0)</f>
        <v/>
      </c>
      <c r="CS484">
        <f>IFERROR(IF(RIGHT(INDEX(PIS!O$1:O$500,MATCH(D484,PIS!C$1:C$500,0)),5)="Gross",MIN(U484+V484,VLOOKUP("R700",TSC!B:C,2,0)*VLOOKUP("R101",TSC!B:C,2,0))*(VLOOKUP("T714",TSC!B:C,2,0))%,MIN(T484+V484,VLOOKUP("R700",TSC!B:C,2,0)*VLOOKUP("R101",TSC!B:C,2,0))*(VLOOKUP("T704",TSC!B:C,2,0)+VLOOKUP("T714",TSC!B:C,2,0))%),0)</f>
        <v/>
      </c>
      <c r="CT484">
        <f>IFERROR(IF(RIGHT(INDEX(PIS!O$1:O$500,MATCH(D484,PIS!C$1:C$500,0)),5)="Gross",MIN(U484+V484,VLOOKUP("R700",TSC!B:C,2,0)*VLOOKUP("R101",TSC!B:C,2,0))*VLOOKUP("T705",TSC!B:C,2,0)%,MIN(T484+V484,VLOOKUP("R700",TSC!B:C,2,0)*VLOOKUP("R101",TSC!B:C,2,0))*VLOOKUP("T705",TSC!B:C,2,0)%),0)</f>
        <v/>
      </c>
      <c r="CU484">
        <f>IFERROR(IF(RIGHT(INDEX(PIS!O$1:O$500,MATCH(D484,PIS!C$1:C$500,0)),5)="Gross",MIN(U484+V484,VLOOKUP("R700",TSC!B:C,2,0)*VLOOKUP("R101",TSC!B:C,2,0))*(VLOOKUP("T713",TSC!B:C,2,0))%,MIN(T484+V484,VLOOKUP("R700",TSC!B:C,2,0)*VLOOKUP("R101",TSC!B:C,2,0))*(VLOOKUP("T713",TSC!B:C,2,0))%),0)</f>
        <v/>
      </c>
      <c r="CV484">
        <f>IFERROR(INDEX(ADJ!$A$1:$BZ$1000,MATCH(PAYROLL!D484,ADJ!A$1:A$500,0),MATCH(PAYROLL!CV$2,ADJ!$2:$2,0)),0)</f>
        <v/>
      </c>
      <c r="CW484">
        <f>IFERROR(INDEX(ADJ!$A$1:$BZ$1000,MATCH(PAYROLL!D484,ADJ!A$1:A$500,0),MATCH(PAYROLL!CW$2,ADJ!$2:$2,0)),0)</f>
        <v/>
      </c>
      <c r="CX484">
        <f>SUM(CR484:CW484)</f>
        <v/>
      </c>
      <c r="CY484">
        <f>ROUND(IF(CR484&gt;0,T484+V484*VLOOKUP("R202",TSC!$B$1:$C$500,2,0),0),0)</f>
        <v/>
      </c>
      <c r="CZ484">
        <f>IFERROR(INDEX(CSDA!D$1:D$500,MATCH($CZ$2,CSDA!C$1:C$500,0)),0)</f>
        <v/>
      </c>
      <c r="DA484">
        <f>ROUND(T484*0.7%,0)</f>
        <v/>
      </c>
      <c r="DB484">
        <f>ROUND(T484/12,0)</f>
        <v/>
      </c>
      <c r="DC484">
        <f ref="DC484" t="array">IFERROR(INDEX(CSDA!D$1:D$500,MATCH("Trích giữ"&amp;PAYROLL!DC$2,CSDA!A$1:A$500&amp;CSDA!C$1:C$500,0)),0)</f>
        <v/>
      </c>
      <c r="DD484">
        <f ref="DD484" t="array">IFERROR(INDEX(CSDA!D$1:D$500,MATCH("Trích giữ"&amp;PAYROLL!DD$2,CSDA!A$1:A$500&amp;CSDA!C$1:C$500,0)),0)</f>
        <v/>
      </c>
      <c r="DE484">
        <f ref="DE484" t="array">IFERROR(INDEX(CSDA!D$1:D$500,MATCH("Trích giữ"&amp;PAYROLL!DE$2,CSDA!A$1:A$500&amp;CSDA!C$1:C$500,0)),0)</f>
        <v/>
      </c>
      <c r="DF484">
        <f>IFERROR(INDEX(CSDA!D$1:D$500,MATCH(PAYROLL!DF$2,CSDA!C$1:C$500,0)),0)</f>
        <v/>
      </c>
      <c r="DG484">
        <f ref="DG484" t="array">IFERROR(INDEX(CSDA!D$1:D$500,MATCH("Trích giữ"&amp;PAYROLL!DG$2,CSDA!A$1:A$500&amp;CSDA!C$1:C$500,0)),0)</f>
        <v/>
      </c>
      <c r="DH484">
        <f>ROUND(T484/26,0)</f>
        <v/>
      </c>
      <c r="DI484">
        <f ref="DI484" t="array">IFERROR(INDEX(CSDA!D$1:D$500,MATCH("Trích giữ"&amp;PAYROLL!DI$2,CSDA!A$1:A$500&amp;CSDA!C$1:C$500,0)),0)</f>
        <v/>
      </c>
      <c r="DJ484">
        <f>IF(U484=0,T484*21.5%-BL484,0)</f>
        <v/>
      </c>
      <c r="DK484">
        <f ref="DK484" t="array">IFERROR(INDEX(CSDA!D$1:D$500,MATCH("Trích giữ"&amp;PAYROLL!DK$2,CSDA!A$1:A$500&amp;CSDA!C$1:C$500,0)),0)</f>
        <v/>
      </c>
      <c r="DL484">
        <f>IFERROR(INDEX(CSDA!D$1:D$500,MATCH(PAYROLL!DL$2,CSDA!C$1:C$500,0))/12,0)</f>
        <v/>
      </c>
      <c r="DM484">
        <f>SUM(DB484:DL484)</f>
        <v/>
      </c>
      <c r="DN484">
        <f>IFERROR(INDEX(ADJ!$A$1:$BZ$1000,MATCH(PAYROLL!D484,ADJ!A$1:A$500,0),MATCH(PAYROLL!DN$2,ADJ!$2:$2,0)),0)</f>
        <v/>
      </c>
      <c r="DO484">
        <f>IFERROR(SUM(BP484,DM484:DN484,CX484:DA484)-DT484,0)</f>
        <v/>
      </c>
      <c r="DP484">
        <f ref="DP484" t="array">SUM(BW484*IFERROR(INDEX(CSDA!D$1:D$500,MATCH(BW$2,CSDA!C$1:C$500,0)),0)%,CX484*IFERROR(INDEX(CSDA!D$1:D$500,MATCH(CX$2,CSDA!C$1:C$500,0)),0)%,DA484*IFERROR(INDEX(CSDA!D$1:D$500,MATCH(DA$2,CSDA!C$1:C$500,0)),0)%,DB484*IFERROR(INDEX(CSDA!D$1:D$500,MATCH(DB$2,CSDA!C$1:C$500,0)),0)%,DF484*IFERROR(INDEX(CSDA!D$1:D$500,MATCH("Phí dịch vụ"&amp;PAYROLL!DF$2,CSDA!A$1:A$500&amp;CSDA!C$1:C$500,0)),0)%,DC484*IFERROR(INDEX(CSDA!D$1:D$500,MATCH("Phí dịch vụ"&amp;PAYROLL!DC$2,CSDA!A$1:A$500&amp;CSDA!C$1:C$500,0)),0)%,DH484*IFERROR(INDEX(CSDA!D$1:D$500,MATCH("Phí dịch vụ"&amp;PAYROLL!DH$2,CSDA!A$1:A$500&amp;CSDA!C$1:C$500,0)),0)%,DJ484*IFERROR(INDEX(CSDA!D$1:D$500,MATCH("Phí dịch vụ"&amp;PAYROLL!DJ$2,CSDA!A$1:A$500&amp;CSDA!C$1:C$500,0)),0)%,BN484*IFERROR(INDEX(CSDA!D$1:D$500,MATCH(BN$2,CSDA!C$1:C$500,0)),0)%)-BN484*7%</f>
        <v/>
      </c>
      <c r="DQ484">
        <f>IFERROR(INDEX(ADJ!$A$1:$BZ$1000,MATCH(PAYROLL!D484,ADJ!A$1:A$500,0),MATCH(PAYROLL!DQ$2,ADJ!$2:$2,0)),0)</f>
        <v/>
      </c>
      <c r="DR484">
        <f>IFERROR(INDEX(ADJ!$A$1:$BZ$1000,MATCH(PAYROLL!D484,ADJ!A$1:A$500,0),MATCH(PAYROLL!DR$2,ADJ!$2:$2,0)),0)</f>
        <v/>
      </c>
      <c r="DS484">
        <f>SUM(DP484:DR484)</f>
        <v/>
      </c>
      <c r="DT484">
        <f>EK484</f>
        <v/>
      </c>
      <c r="DU484">
        <f>SUM(DO484:DR484)</f>
        <v/>
      </c>
      <c r="DV484">
        <f>ROUND(DU484*0.1,0)</f>
        <v/>
      </c>
      <c r="DW484">
        <f>DU484+DV484</f>
        <v/>
      </c>
      <c r="DZ484">
        <f>IFERROR(INDEX(ADJ!$A$1:$BZ$1000,MATCH(PAYROLL!$D484,ADJ!A$1:A$500,0),MATCH(PAYROLL!DZ$2,ADJ!$2:$2,0)),0)</f>
        <v/>
      </c>
      <c r="EA484">
        <f>IFERROR(INDEX(ADJ!$A$1:$BZ$1000,MATCH(PAYROLL!$D484,ADJ!A$1:A$500,0),MATCH(PAYROLL!EA$2,ADJ!$2:$2,0)),0)</f>
        <v/>
      </c>
      <c r="EB484">
        <f>IFERROR(INDEX(ADJ!$A$1:$BZ$1000,MATCH(PAYROLL!$D484,ADJ!A$1:A$500,0),MATCH(PAYROLL!EB$2,ADJ!$2:$2,0)),0)</f>
        <v/>
      </c>
      <c r="EC484">
        <f>IFERROR(INDEX(ADJ!$A$1:$BZ$1000,MATCH(PAYROLL!$D484,ADJ!A$1:A$500,0),MATCH(PAYROLL!EC$2,ADJ!$2:$2,0)),0)</f>
        <v/>
      </c>
      <c r="ED484">
        <f>IFERROR(INDEX(ADJ!$A$1:$BZ$1000,MATCH(PAYROLL!$D484,ADJ!A$1:A$500,0),MATCH(PAYROLL!ED$2,ADJ!$2:$2,0)),0)</f>
        <v/>
      </c>
      <c r="EE484">
        <f>IFERROR(INDEX(ADJ!$A$1:$BZ$1000,MATCH(PAYROLL!$D484,ADJ!A$1:A$500,0),MATCH(PAYROLL!EE$2,ADJ!$2:$2,0)),0)</f>
        <v/>
      </c>
      <c r="EF484">
        <f>IFERROR(INDEX(ADJ!$A$1:$BZ$1000,MATCH(PAYROLL!$D484,ADJ!A$1:A$500,0),MATCH(PAYROLL!EF$2,ADJ!$2:$2,0)),0)</f>
        <v/>
      </c>
      <c r="EG484">
        <f>IFERROR(INDEX(ADJ!$A$1:$BZ$1000,MATCH(PAYROLL!$D484,ADJ!A$1:A$500,0),MATCH(PAYROLL!EG$2,ADJ!$2:$2,0)),0)</f>
        <v/>
      </c>
      <c r="EH484">
        <f>IFERROR(INDEX(ADJ!$A$1:$BZ$1000,MATCH(PAYROLL!$D484,ADJ!A$1:A$500,0),MATCH(PAYROLL!EH$2,ADJ!$2:$2,0)),0)</f>
        <v/>
      </c>
      <c r="EI484">
        <f>IFERROR(INDEX(ADJ!$A$1:$BZ$1000,MATCH(PAYROLL!D484,ADJ!A$1:A$500,0),MATCH(PAYROLL!EI$2,ADJ!$2:$2,0)),0)</f>
        <v/>
      </c>
      <c r="EJ484">
        <f>IFERROR(INDEX(ADJ!$A$1:$BZ$1000,MATCH(PAYROLL!$D484,ADJ!A$1:A$500,0),MATCH(PAYROLL!EJ$2,ADJ!$2:$2,0)),0)</f>
        <v/>
      </c>
      <c r="EK484">
        <f>SUM(DZ484:EJ484)</f>
        <v/>
      </c>
    </row>
    <row r="485">
      <c r="A485" t="n">
        <v>483</v>
      </c>
      <c r="B485" t="inlineStr">
        <is>
          <t>Bùi Thị Chinh</t>
        </is>
      </c>
      <c r="D485" t="inlineStr">
        <is>
          <t>158869-01</t>
        </is>
      </c>
      <c r="S485">
        <f>IFERROR(INDEX(PIS!$A$1:$BZ$1000,MATCH($D485,PIS!C$1:C$500,0),MATCH("Lương CB tháng trước",PIS!$1:$1,0)),0)</f>
        <v/>
      </c>
      <c r="T485">
        <f>IFERROR(INDEX(PIS!$A$1:$BZ$1000,MATCH($D485,PIS!C$1:C$500,0),MATCH("Lương CB hiện tại",PIS!$1:$1,0)),0)</f>
        <v/>
      </c>
      <c r="U485">
        <f>IFERROR(INDEX(PIS!$A$1:$BZ$1000,MATCH($D485,PIS!C$1:C$500,0),MATCH("Lương đóng BHBB",PIS!$1:$1,0)),0)</f>
        <v/>
      </c>
      <c r="V485">
        <f>IFERROR(INDEX(PIS!$A$1:$BZ$1000,MATCH($D485,PIS!C$1:C$500,0),MATCH(V$2,PIS!$2:$2,0)),0)</f>
        <v/>
      </c>
      <c r="W485">
        <f>IFERROR(INDEX(PIS!$A$1:$BZ$1000,MATCH($D485,PIS!C$1:C$500,0),MATCH(W$2,PIS!$2:$2,0)),0)</f>
        <v/>
      </c>
      <c r="X485">
        <f>IFERROR(INDEX(PIS!$A$1:$BZ$1000,MATCH($D485,PIS!C$1:C$500,0),MATCH(X$2,PIS!$2:$2,0)),0)</f>
        <v/>
      </c>
      <c r="Y485">
        <f>IFERROR(INDEX(PIS!$A$1:$BZ$1000,MATCH($D485,PIS!C$1:C$500,0),MATCH(Y$2,PIS!$2:$2,0)),0)</f>
        <v/>
      </c>
      <c r="Z485">
        <f>IFERROR(INDEX(PIS!$A$1:$BZ$1000,MATCH($D485,PIS!C$1:C$500,0),MATCH(Z$2,PIS!$2:$2,0)),0)</f>
        <v/>
      </c>
      <c r="AA485">
        <f>IFERROR(INDEX(PIS!$A$1:$BZ$1000,MATCH($D485,PIS!C$1:C$500,0),MATCH(AA$2,PIS!$2:$2,0)),0)</f>
        <v/>
      </c>
      <c r="AB485">
        <f>IFERROR(INDEX(PIS!$A$1:$BZ$1000,MATCH($D485,PIS!C$1:C$500,0),MATCH(AB$2,PIS!$2:$2,0)),0)</f>
        <v/>
      </c>
      <c r="AC485">
        <f>SUM(V485:AB485)</f>
        <v/>
      </c>
      <c r="AD485">
        <f>IFERROR(INDEX(TIMESHEET!$A$1:$AI$5000,MATCH($D485,TIMESHEET!A$1:A$500,0),MATCH("T100",TIMESHEET!$2:$2,0))-2,0)</f>
        <v/>
      </c>
      <c r="AE485">
        <f>IFERROR(INDEX(TIMESHEET!$A$1:$AI$5000,MATCH($D485,TIMESHEET!A$1:A$500,0),MATCH("T202",TIMESHEET!$2:$2,0)),0)</f>
        <v/>
      </c>
      <c r="AF485">
        <f>IFERROR(INDEX(TIMESHEET!$A$1:$AI$5000,MATCH($D485,TIMESHEET!A$1:A$500,0),MATCH("T302",TIMESHEET!$2:$2,0)),0)</f>
        <v/>
      </c>
      <c r="AG485">
        <f>IFERROR(INDEX(TIMESHEET!$A$1:$AI$5000,MATCH($D485,TIMESHEET!A$1:A$500,0),MATCH("T406",TIMESHEET!$2:$2,0)),0)</f>
        <v/>
      </c>
      <c r="AH485">
        <f>AE485+AG485</f>
        <v/>
      </c>
      <c r="AI485">
        <f>IFERROR(INDEX(TIMESHEET!$A$1:$AI$5000,MATCH($D485,TIMESHEET!A$1:A$500,0),MATCH("T701",TIMESHEET!$2:$2,0)),0)</f>
        <v/>
      </c>
      <c r="AJ485">
        <f>IFERROR(INDEX(TIMESHEET!$A$1:$AI$5000,MATCH($D485,TIMESHEET!B$1:B$500,0),MATCH("T320",TIMESHEET!$2:$2,0)),0)</f>
        <v/>
      </c>
      <c r="AK485">
        <f>IFERROR(IF(LEFT(INDEX(PIS!O$1:O$500,MATCH(D485,PIS!C$1:C$500)),1)="M",T485/AD485*SUM(AE485:AG485),T485*AD485),0)</f>
        <v/>
      </c>
      <c r="AL485">
        <f>IFERROR(INDEX(ADJ!$A$1:$BZ$1000,MATCH(PAYROLL!D485,ADJ!A$1:A$500,0),MATCH(PAYROLL!AL$2,ADJ!$2:$2,0)),0)</f>
        <v/>
      </c>
      <c r="AM485">
        <f>SUM(AK485:AL485)</f>
        <v/>
      </c>
      <c r="AN485">
        <f>IFERROR(ROUND(V485/$AD485*$AH485,0),0)</f>
        <v/>
      </c>
      <c r="AO485">
        <f>IFERROR(ROUND(W485/$AD485*$AH485,0),0)</f>
        <v/>
      </c>
      <c r="AP485">
        <f>IFERROR(ROUND(X485/$AD485*$AE485,0),0)</f>
        <v/>
      </c>
      <c r="AQ485">
        <f>IFERROR(ROUND(Y485/$AD485*$AH485,0),0)</f>
        <v/>
      </c>
      <c r="AR485">
        <f>IFERROR(ROUND(Z485/$AD485*$AH485,0),0)</f>
        <v/>
      </c>
      <c r="AS485">
        <f>IFERROR(ROUND(AA485/$AD485*$AH485,0),0)</f>
        <v/>
      </c>
      <c r="AT485">
        <f>IFERROR(IF((AE485+AF485+AG485)&gt;13,AB485,ROUND(AB485/AD485*AH485,0)),0)</f>
        <v/>
      </c>
      <c r="AU485">
        <f>IFERROR(INDEX(ADJ!$A$1:$BZ$1000,MATCH(PAYROLL!D485,ADJ!A$1:A$500,0),MATCH(PAYROLL!AU$2,ADJ!$2:$2,0)),0)</f>
        <v/>
      </c>
      <c r="AV485">
        <f>ROUND(SUM(AN485:AU485),0)</f>
        <v/>
      </c>
      <c r="AW485">
        <f>IFERROR(INDEX(TIMESHEET!$A$1:$AI$5000,MATCH(PAYROLL!D485,TIMESHEET!A$1:A$500,0),MATCH("T620",TIMESHEET!$2:$2,0)),0)</f>
        <v/>
      </c>
      <c r="AX485">
        <f>IFERROR(INDEX(TIMESHEET!$A$1:$AI$5000,MATCH(PAYROLL!D485,TIMESHEET!A$1:A$500,0),MATCH("T601",TIMESHEET!$2:$2,0)),0)</f>
        <v/>
      </c>
      <c r="AY485">
        <f>IFERROR(INDEX(TIMESHEET!$A$1:$AI$5000,MATCH(PAYROLL!D485,TIMESHEET!A$1:A$500,0),MATCH("T602",TIMESHEET!$2:$2,0)),0)</f>
        <v/>
      </c>
      <c r="AZ485">
        <f>IFERROR(INDEX(TIMESHEET!$A$1:$AI$5000,MATCH(PAYROLL!D485,TIMESHEET!A$1:A$500,0),MATCH("T603",TIMESHEET!$2:$2,0)),0)</f>
        <v/>
      </c>
      <c r="BA485">
        <f>IFERROR(INDEX(TIMESHEET!$A$1:$AI$5000,MATCH(PAYROLL!D485,TIMESHEET!A$1:A$500,0),MATCH("T611",TIMESHEET!$2:$2,0)),0)</f>
        <v/>
      </c>
      <c r="BB485">
        <f>IFERROR(INDEX(TIMESHEET!$A$1:$AI$5000,MATCH(PAYROLL!D485,TIMESHEET!A$1:A$500,0),MATCH("T612",TIMESHEET!$2:$2,0)),0)</f>
        <v/>
      </c>
      <c r="BC485">
        <f>IFERROR(INDEX(TIMESHEET!$A$1:$AI$5000,MATCH(PAYROLL!D485,TIMESHEET!A$1:A$500,0),MATCH("T613",TIMESHEET!$2:$2,0)),0)</f>
        <v/>
      </c>
      <c r="BD485">
        <f>IFERROR(INDEX(TIMESHEET!$A$1:$AI$5000,MATCH(PAYROLL!D485,TIMESHEET!A$1:A$500,0),MATCH("T500",TIMESHEET!$2:$2,0)),0)</f>
        <v/>
      </c>
      <c r="BE485">
        <f>IFERROR(IF(LEFT(INDEX(PIS!O$1:O$500,MATCH(D485,PIS!C$1:C$500)),1)="M",T485/AD485/8*(AW485+AX485*1.5+AY485*2+AZ485*3+BA485*2.1+BB485*2.7+BC485*3.9+BD485*0.3),T485/8*(AW485+AX485*1.5+AY485*2+AZ485*3+BA485*2.1+BB485*2.7+BC485*3.9+BD485*0.3)),0)</f>
        <v/>
      </c>
      <c r="BF485">
        <f>IFERROR(INDEX(ADJ!$A$1:$BZ$1000,MATCH(PAYROLL!$D485,ADJ!A$1:A$500,0),MATCH(PAYROLL!BF$2,ADJ!$2:$2,0)),0)</f>
        <v/>
      </c>
      <c r="BG485">
        <f>IFERROR(INDEX(ADJ!$A$1:$BZ$1000,MATCH(PAYROLL!D485,ADJ!A$1:A$500,0),MATCH(PAYROLL!BG$2,ADJ!$2:$2,0)),0)</f>
        <v/>
      </c>
      <c r="BH485">
        <f>IFERROR(INDEX(ADJ!$A$1:$BZ$1000,MATCH(PAYROLL!D485,ADJ!A$1:A$500,0),MATCH(PAYROLL!BH$2,ADJ!$2:$2,0)),0)</f>
        <v/>
      </c>
      <c r="BI485">
        <f>IFERROR(INDEX(ADJ!$A$1:$BZ$1000,MATCH(PAYROLL!D485,ADJ!A$1:A$500,0),MATCH(PAYROLL!BI$2,ADJ!$2:$2,0)),0)</f>
        <v/>
      </c>
      <c r="BJ485">
        <f>IFERROR(INDEX(ADJ!$A$1:$BZ$1000,MATCH(PAYROLL!D485,ADJ!A$1:A$500,0),MATCH(PAYROLL!BJ$2,ADJ!$2:$2,0)),0)</f>
        <v/>
      </c>
      <c r="BK485">
        <f>SUM(BF485:BJ485)</f>
        <v/>
      </c>
      <c r="BL485">
        <f>IFERROR(INDEX(ADJ!$A$1:$BZ$1000,MATCH(PAYROLL!D485,ADJ!A$1:A$500,0),MATCH(PAYROLL!BL$2,ADJ!$2:$2,0)),0)</f>
        <v/>
      </c>
      <c r="BM485">
        <f>IFERROR(INDEX(ADJ!$A$1:$BZ$1000,MATCH(PAYROLL!D485,ADJ!A$1:A$500,0),MATCH(PAYROLL!BM$2,ADJ!$2:$2,0)),0)</f>
        <v/>
      </c>
      <c r="BN485">
        <f>IFERROR(INDEX(ADJ!$A$1:$BZ$1000,MATCH(PAYROLL!D485,ADJ!A$1:A$500,0),MATCH(PAYROLL!BN$2,ADJ!$2:$2,0)),0)</f>
        <v/>
      </c>
      <c r="BO485">
        <f>IFERROR(INDEX(ADJ!$A$1:$BZ$1000,MATCH(PAYROLL!D485,ADJ!A$1:A$500,0),MATCH(PAYROLL!BO$2,ADJ!$2:$2,0)),0)</f>
        <v/>
      </c>
      <c r="BP485">
        <f>SUM(AM485,AV485,BE485,BK485,BL485:BO485)</f>
        <v/>
      </c>
      <c r="BQ485">
        <f>BO485</f>
        <v/>
      </c>
      <c r="BR485">
        <f>IFERROR(ROUND(IF(LEFT(INDEX(PIS!O$1:O$500,MATCH(D485,PIS!C$1:C$500)),1)="D",T485/8*(BD485*0.3),IF(LEFT(INDEX(PIS!O$1:O$500,MATCH(D485,PIS!C$1:C$500)),1)="H",T485*($BD485*0.3),T485/$AD485/8*($BD485*0.3))),0),0)</f>
        <v/>
      </c>
      <c r="BS485">
        <f>IF(AP485&lt;1,0,MIN(AP485,730000))</f>
        <v/>
      </c>
      <c r="BT485">
        <f>IFERROR(ROUND((BE485-SUM(AW485:BC485)*T485/AD485/8),0)-BR485,0)</f>
        <v/>
      </c>
      <c r="BU485">
        <f>AO485</f>
        <v/>
      </c>
      <c r="BV485">
        <f>SUM(BQ485:BU485)</f>
        <v/>
      </c>
      <c r="BW485">
        <f>BP485-BV485</f>
        <v/>
      </c>
      <c r="BX485">
        <f>IFERROR(IF(RIGHT(INDEX(PIS!O$1:O$500,MATCH(D485,PIS!C$1:C$500)),5)="Gross",MIN(U485+V485,VLOOKUP("R700",TSC!B:C,2,0)*VLOOKUP("R101",TSC!B:C,2,0))*VLOOKUP("R701",TSC!B:C,2,0)%,0),0)</f>
        <v/>
      </c>
      <c r="BY485">
        <f>IFERROR(IF(RIGHT(INDEX(PIS!O$1:O$500,MATCH(D485,PIS!C$1:C$500)),5)="Gross",MIN(U485+V485,VLOOKUP("R700",TSC!B:C,2,0)*VLOOKUP("R101",TSC!B:C,2,0))*VLOOKUP("T704",TSC!B:C,2,0)%,0),0)</f>
        <v/>
      </c>
      <c r="BZ485">
        <f>IFERROR(IF(RIGHT(INDEX(PIS!O$1:O$500,MATCH(D485,PIS!C$1:C$500)),5)="Gross",MIN(U485+V485,VLOOKUP("R700",TSC!B:C,2,0)*VLOOKUP("1",TSC!F:G,2,0))*VLOOKUP("T705",TSC!B:C,2,0)%,0),0)</f>
        <v/>
      </c>
      <c r="CA485">
        <f>IFERROR(INDEX(ADJ!$A$1:$BZ$1000,MATCH(PAYROLL!D485,ADJ!A$1:A$500,0),MATCH(PAYROLL!CA$2,ADJ!$2:$2,0)),0)</f>
        <v/>
      </c>
      <c r="CB485">
        <f>IFERROR(INDEX(ADJ!$A$1:$BZ$1000,MATCH(PAYROLL!D485,ADJ!A$1:A$500,0),MATCH(PAYROLL!CB$2,ADJ!$2:$2,0)),0)</f>
        <v/>
      </c>
      <c r="CC485">
        <f>SUM(BX485:CB485)</f>
        <v/>
      </c>
      <c r="CD485">
        <f>IFERROR(INDEX(PIS!$A$1:$BZ$1000,MATCH(PAYROLL!D485,PIS!C$1:C$500,0),MATCH(PAYROLL!CD$1,PIS!$1:$1,0)),0)</f>
        <v/>
      </c>
      <c r="CE485">
        <f>IFERROR(IF(OR(INDEX(PIS!P$1:P$500,MATCH(D485,PIS!C$1:C$500,0))="LT2",INDEX(PIS!P$1:P$500,MATCH(D485,PIS!C$1:C$500,0))="P10"),0,SUM(CC485,CD485*VLOOKUP("R601",TSC!B:C,2,0),VLOOKUP("R602",TSC!B:C,2,0))),0)</f>
        <v/>
      </c>
      <c r="CF485">
        <f>MAX(BW485-CE485,0)</f>
        <v/>
      </c>
      <c r="CG485">
        <f>IFERROR(IF(OR(RIGHT(INDEX(PIS!P$1:P$500,MATCH(D485,PIS!C$1:C$500)),5)="P10",RIGHT(INDEX(PIS!P$1:P$500,MATCH(D485,PIS!C$1:C$500)),5)="CK"),0,IF(CF485&lt;=5000000,CF485*5%,IF(CF485&lt;=10000000,CF485*10%-250000,IF(CF485&lt;=18000000,CF485*15%-750000,IF(CF485&lt;=32000000,CF485*20%-1650000,IF(CF485&lt;=52000000,CF485*25%-3250000,IF(CF485&lt;=80000000,BH485*30%-5850000,CF485*35%-9850000))))))),0)</f>
        <v/>
      </c>
      <c r="CH485">
        <f>IFERROR(IF(OR(INDEX(PIS!P$1:P$500,MATCH(D485,PIS!C$1:C$500))="LT",INDEX(PIS!P$1:P$500,MATCH(D485,PIS!C$1:C$500))="CK"),0,IF(CF485&lt;2000000,0,CF485*10%)),0)</f>
        <v/>
      </c>
      <c r="CI485">
        <f>IFERROR(INDEX(ADJ!$A$1:$BZ$1000,MATCH(PAYROLL!D485,ADJ!A$1:A$500,0),MATCH(PAYROLL!CI$2,ADJ!$2:$2,0)),0)</f>
        <v/>
      </c>
      <c r="CJ485">
        <f>IFERROR(INDEX(ADJ!$A$1:$BZ$1000,MATCH(PAYROLL!D485,ADJ!A$1:A$500,0),MATCH(PAYROLL!CJ$2,ADJ!$2:$2,0)),0)</f>
        <v/>
      </c>
      <c r="CK485">
        <f>IFERROR(INDEX(ADJ!$A$1:$BZ$1000,MATCH(PAYROLL!D485,ADJ!A$1:A$500,0),MATCH(PAYROLL!CK$2,ADJ!$2:$2,0)),0)</f>
        <v/>
      </c>
      <c r="CL485">
        <f>SUM(CG485:CK485)</f>
        <v/>
      </c>
      <c r="CM485">
        <f>ROUND(SUM(CH485:CK485),0)</f>
        <v/>
      </c>
      <c r="CN485">
        <f>IFERROR(INDEX(CSDA!D$1:D$500,MATCH($CN$2,CSDA!C$1:C$500,0))*INDEX(PIS!V$1:V$500,MATCH(D485,PIS!C$1:C$500))+INDEX(ADJ!$A$1:$BZ$1000,MATCH(PAYROLL!D485,ADJ!A$1:A$500,0),MATCH(PAYROLL!CN$2,ADJ!$2:$2,0)),0)</f>
        <v/>
      </c>
      <c r="CO485">
        <f>IFERROR(INDEX(ADJ!$A$1:$BZ$1000,MATCH(PAYROLL!D485,ADJ!A$1:A$500,0),MATCH(PAYROLL!CO$2,ADJ!$2:$2,0)),0)</f>
        <v/>
      </c>
      <c r="CP485">
        <f>IFERROR(INDEX(ADJ!$A$1:$BZ$1000,MATCH(PAYROLL!D485,ADJ!A$1:A$500,0),MATCH(PAYROLL!CP$2,ADJ!$2:$2,0)),0)</f>
        <v/>
      </c>
      <c r="CQ485">
        <f>BP485-CL485-CI485-CM485-CN485-CO485-CP485-CC485</f>
        <v/>
      </c>
      <c r="CR485">
        <f>IFERROR(IF(RIGHT(INDEX(PIS!O$1:O$500,MATCH(D485,PIS!C$1:C$500,0)),5)="Gross",MIN(U485+V485,VLOOKUP("R700",TSC!B:C,2,0)*VLOOKUP("R101",TSC!B:C,2,0))*(VLOOKUP("T711",TSC!B:C,2,0)+VLOOKUP("T712",TSC!B:C,2,0))%,MIN(T485+V485,VLOOKUP("R700",TSC!B:C,2,0)*VLOOKUP("R101",TSC!B:C,2,0))*(VLOOKUP("T711",TSC!B:C,2,0)+VLOOKUP("T712",TSC!B:C,2,0)+VLOOKUP("R701",TSC!B:C,2,0))%),0)</f>
        <v/>
      </c>
      <c r="CS485">
        <f>IFERROR(IF(RIGHT(INDEX(PIS!O$1:O$500,MATCH(D485,PIS!C$1:C$500,0)),5)="Gross",MIN(U485+V485,VLOOKUP("R700",TSC!B:C,2,0)*VLOOKUP("R101",TSC!B:C,2,0))*(VLOOKUP("T714",TSC!B:C,2,0))%,MIN(T485+V485,VLOOKUP("R700",TSC!B:C,2,0)*VLOOKUP("R101",TSC!B:C,2,0))*(VLOOKUP("T704",TSC!B:C,2,0)+VLOOKUP("T714",TSC!B:C,2,0))%),0)</f>
        <v/>
      </c>
      <c r="CT485">
        <f>IFERROR(IF(RIGHT(INDEX(PIS!O$1:O$500,MATCH(D485,PIS!C$1:C$500,0)),5)="Gross",MIN(U485+V485,VLOOKUP("R700",TSC!B:C,2,0)*VLOOKUP("R101",TSC!B:C,2,0))*VLOOKUP("T705",TSC!B:C,2,0)%,MIN(T485+V485,VLOOKUP("R700",TSC!B:C,2,0)*VLOOKUP("R101",TSC!B:C,2,0))*VLOOKUP("T705",TSC!B:C,2,0)%),0)</f>
        <v/>
      </c>
      <c r="CU485">
        <f>IFERROR(IF(RIGHT(INDEX(PIS!O$1:O$500,MATCH(D485,PIS!C$1:C$500,0)),5)="Gross",MIN(U485+V485,VLOOKUP("R700",TSC!B:C,2,0)*VLOOKUP("R101",TSC!B:C,2,0))*(VLOOKUP("T713",TSC!B:C,2,0))%,MIN(T485+V485,VLOOKUP("R700",TSC!B:C,2,0)*VLOOKUP("R101",TSC!B:C,2,0))*(VLOOKUP("T713",TSC!B:C,2,0))%),0)</f>
        <v/>
      </c>
      <c r="CV485">
        <f>IFERROR(INDEX(ADJ!$A$1:$BZ$1000,MATCH(PAYROLL!D485,ADJ!A$1:A$500,0),MATCH(PAYROLL!CV$2,ADJ!$2:$2,0)),0)</f>
        <v/>
      </c>
      <c r="CW485">
        <f>IFERROR(INDEX(ADJ!$A$1:$BZ$1000,MATCH(PAYROLL!D485,ADJ!A$1:A$500,0),MATCH(PAYROLL!CW$2,ADJ!$2:$2,0)),0)</f>
        <v/>
      </c>
      <c r="CX485">
        <f>SUM(CR485:CW485)</f>
        <v/>
      </c>
      <c r="CY485">
        <f>ROUND(IF(CR485&gt;0,T485+V485*VLOOKUP("R202",TSC!$B$1:$C$500,2,0),0),0)</f>
        <v/>
      </c>
      <c r="CZ485">
        <f>IFERROR(INDEX(CSDA!D$1:D$500,MATCH($CZ$2,CSDA!C$1:C$500,0)),0)</f>
        <v/>
      </c>
      <c r="DA485">
        <f>ROUND(T485*0.7%,0)</f>
        <v/>
      </c>
      <c r="DB485">
        <f>ROUND(T485/12,0)</f>
        <v/>
      </c>
      <c r="DC485">
        <f ref="DC485" t="array">IFERROR(INDEX(CSDA!D$1:D$500,MATCH("Trích giữ"&amp;PAYROLL!DC$2,CSDA!A$1:A$500&amp;CSDA!C$1:C$500,0)),0)</f>
        <v/>
      </c>
      <c r="DD485">
        <f ref="DD485" t="array">IFERROR(INDEX(CSDA!D$1:D$500,MATCH("Trích giữ"&amp;PAYROLL!DD$2,CSDA!A$1:A$500&amp;CSDA!C$1:C$500,0)),0)</f>
        <v/>
      </c>
      <c r="DE485">
        <f ref="DE485" t="array">IFERROR(INDEX(CSDA!D$1:D$500,MATCH("Trích giữ"&amp;PAYROLL!DE$2,CSDA!A$1:A$500&amp;CSDA!C$1:C$500,0)),0)</f>
        <v/>
      </c>
      <c r="DF485">
        <f>IFERROR(INDEX(CSDA!D$1:D$500,MATCH(PAYROLL!DF$2,CSDA!C$1:C$500,0)),0)</f>
        <v/>
      </c>
      <c r="DG485">
        <f ref="DG485" t="array">IFERROR(INDEX(CSDA!D$1:D$500,MATCH("Trích giữ"&amp;PAYROLL!DG$2,CSDA!A$1:A$500&amp;CSDA!C$1:C$500,0)),0)</f>
        <v/>
      </c>
      <c r="DH485">
        <f>ROUND(T485/26,0)</f>
        <v/>
      </c>
      <c r="DI485">
        <f ref="DI485" t="array">IFERROR(INDEX(CSDA!D$1:D$500,MATCH("Trích giữ"&amp;PAYROLL!DI$2,CSDA!A$1:A$500&amp;CSDA!C$1:C$500,0)),0)</f>
        <v/>
      </c>
      <c r="DJ485">
        <f>IF(U485=0,T485*21.5%-BL485,0)</f>
        <v/>
      </c>
      <c r="DK485">
        <f ref="DK485" t="array">IFERROR(INDEX(CSDA!D$1:D$500,MATCH("Trích giữ"&amp;PAYROLL!DK$2,CSDA!A$1:A$500&amp;CSDA!C$1:C$500,0)),0)</f>
        <v/>
      </c>
      <c r="DL485">
        <f>IFERROR(INDEX(CSDA!D$1:D$500,MATCH(PAYROLL!DL$2,CSDA!C$1:C$500,0))/12,0)</f>
        <v/>
      </c>
      <c r="DM485">
        <f>SUM(DB485:DL485)</f>
        <v/>
      </c>
      <c r="DN485">
        <f>IFERROR(INDEX(ADJ!$A$1:$BZ$1000,MATCH(PAYROLL!D485,ADJ!A$1:A$500,0),MATCH(PAYROLL!DN$2,ADJ!$2:$2,0)),0)</f>
        <v/>
      </c>
      <c r="DO485">
        <f>IFERROR(SUM(BP485,DM485:DN485,CX485:DA485)-DT485,0)</f>
        <v/>
      </c>
      <c r="DP485">
        <f ref="DP485" t="array">SUM(BW485*IFERROR(INDEX(CSDA!D$1:D$500,MATCH(BW$2,CSDA!C$1:C$500,0)),0)%,CX485*IFERROR(INDEX(CSDA!D$1:D$500,MATCH(CX$2,CSDA!C$1:C$500,0)),0)%,DA485*IFERROR(INDEX(CSDA!D$1:D$500,MATCH(DA$2,CSDA!C$1:C$500,0)),0)%,DB485*IFERROR(INDEX(CSDA!D$1:D$500,MATCH(DB$2,CSDA!C$1:C$500,0)),0)%,DF485*IFERROR(INDEX(CSDA!D$1:D$500,MATCH("Phí dịch vụ"&amp;PAYROLL!DF$2,CSDA!A$1:A$500&amp;CSDA!C$1:C$500,0)),0)%,DC485*IFERROR(INDEX(CSDA!D$1:D$500,MATCH("Phí dịch vụ"&amp;PAYROLL!DC$2,CSDA!A$1:A$500&amp;CSDA!C$1:C$500,0)),0)%,DH485*IFERROR(INDEX(CSDA!D$1:D$500,MATCH("Phí dịch vụ"&amp;PAYROLL!DH$2,CSDA!A$1:A$500&amp;CSDA!C$1:C$500,0)),0)%,DJ485*IFERROR(INDEX(CSDA!D$1:D$500,MATCH("Phí dịch vụ"&amp;PAYROLL!DJ$2,CSDA!A$1:A$500&amp;CSDA!C$1:C$500,0)),0)%,BN485*IFERROR(INDEX(CSDA!D$1:D$500,MATCH(BN$2,CSDA!C$1:C$500,0)),0)%)-BN485*7%</f>
        <v/>
      </c>
      <c r="DQ485">
        <f>IFERROR(INDEX(ADJ!$A$1:$BZ$1000,MATCH(PAYROLL!D485,ADJ!A$1:A$500,0),MATCH(PAYROLL!DQ$2,ADJ!$2:$2,0)),0)</f>
        <v/>
      </c>
      <c r="DR485">
        <f>IFERROR(INDEX(ADJ!$A$1:$BZ$1000,MATCH(PAYROLL!D485,ADJ!A$1:A$500,0),MATCH(PAYROLL!DR$2,ADJ!$2:$2,0)),0)</f>
        <v/>
      </c>
      <c r="DS485">
        <f>SUM(DP485:DR485)</f>
        <v/>
      </c>
      <c r="DT485">
        <f>EK485</f>
        <v/>
      </c>
      <c r="DU485">
        <f>SUM(DO485:DR485)</f>
        <v/>
      </c>
      <c r="DV485">
        <f>ROUND(DU485*0.1,0)</f>
        <v/>
      </c>
      <c r="DW485">
        <f>DU485+DV485</f>
        <v/>
      </c>
      <c r="DZ485">
        <f>IFERROR(INDEX(ADJ!$A$1:$BZ$1000,MATCH(PAYROLL!$D485,ADJ!A$1:A$500,0),MATCH(PAYROLL!DZ$2,ADJ!$2:$2,0)),0)</f>
        <v/>
      </c>
      <c r="EA485">
        <f>IFERROR(INDEX(ADJ!$A$1:$BZ$1000,MATCH(PAYROLL!$D485,ADJ!A$1:A$500,0),MATCH(PAYROLL!EA$2,ADJ!$2:$2,0)),0)</f>
        <v/>
      </c>
      <c r="EB485">
        <f>IFERROR(INDEX(ADJ!$A$1:$BZ$1000,MATCH(PAYROLL!$D485,ADJ!A$1:A$500,0),MATCH(PAYROLL!EB$2,ADJ!$2:$2,0)),0)</f>
        <v/>
      </c>
      <c r="EC485">
        <f>IFERROR(INDEX(ADJ!$A$1:$BZ$1000,MATCH(PAYROLL!$D485,ADJ!A$1:A$500,0),MATCH(PAYROLL!EC$2,ADJ!$2:$2,0)),0)</f>
        <v/>
      </c>
      <c r="ED485">
        <f>IFERROR(INDEX(ADJ!$A$1:$BZ$1000,MATCH(PAYROLL!$D485,ADJ!A$1:A$500,0),MATCH(PAYROLL!ED$2,ADJ!$2:$2,0)),0)</f>
        <v/>
      </c>
      <c r="EE485">
        <f>IFERROR(INDEX(ADJ!$A$1:$BZ$1000,MATCH(PAYROLL!$D485,ADJ!A$1:A$500,0),MATCH(PAYROLL!EE$2,ADJ!$2:$2,0)),0)</f>
        <v/>
      </c>
      <c r="EF485">
        <f>IFERROR(INDEX(ADJ!$A$1:$BZ$1000,MATCH(PAYROLL!$D485,ADJ!A$1:A$500,0),MATCH(PAYROLL!EF$2,ADJ!$2:$2,0)),0)</f>
        <v/>
      </c>
      <c r="EG485">
        <f>IFERROR(INDEX(ADJ!$A$1:$BZ$1000,MATCH(PAYROLL!$D485,ADJ!A$1:A$500,0),MATCH(PAYROLL!EG$2,ADJ!$2:$2,0)),0)</f>
        <v/>
      </c>
      <c r="EH485">
        <f>IFERROR(INDEX(ADJ!$A$1:$BZ$1000,MATCH(PAYROLL!$D485,ADJ!A$1:A$500,0),MATCH(PAYROLL!EH$2,ADJ!$2:$2,0)),0)</f>
        <v/>
      </c>
      <c r="EI485">
        <f>IFERROR(INDEX(ADJ!$A$1:$BZ$1000,MATCH(PAYROLL!D485,ADJ!A$1:A$500,0),MATCH(PAYROLL!EI$2,ADJ!$2:$2,0)),0)</f>
        <v/>
      </c>
      <c r="EJ485">
        <f>IFERROR(INDEX(ADJ!$A$1:$BZ$1000,MATCH(PAYROLL!$D485,ADJ!A$1:A$500,0),MATCH(PAYROLL!EJ$2,ADJ!$2:$2,0)),0)</f>
        <v/>
      </c>
      <c r="EK485">
        <f>SUM(DZ485:EJ485)</f>
        <v/>
      </c>
    </row>
    <row r="486">
      <c r="A486" t="n">
        <v>484</v>
      </c>
      <c r="B486" t="inlineStr">
        <is>
          <t>Hà Thị Dung</t>
        </is>
      </c>
      <c r="D486" t="inlineStr">
        <is>
          <t>158843-01</t>
        </is>
      </c>
      <c r="S486">
        <f>IFERROR(INDEX(PIS!$A$1:$BZ$1000,MATCH($D486,PIS!C$1:C$500,0),MATCH("Lương CB tháng trước",PIS!$1:$1,0)),0)</f>
        <v/>
      </c>
      <c r="T486">
        <f>IFERROR(INDEX(PIS!$A$1:$BZ$1000,MATCH($D486,PIS!C$1:C$500,0),MATCH("Lương CB hiện tại",PIS!$1:$1,0)),0)</f>
        <v/>
      </c>
      <c r="U486">
        <f>IFERROR(INDEX(PIS!$A$1:$BZ$1000,MATCH($D486,PIS!C$1:C$500,0),MATCH("Lương đóng BHBB",PIS!$1:$1,0)),0)</f>
        <v/>
      </c>
      <c r="V486">
        <f>IFERROR(INDEX(PIS!$A$1:$BZ$1000,MATCH($D486,PIS!C$1:C$500,0),MATCH(V$2,PIS!$2:$2,0)),0)</f>
        <v/>
      </c>
      <c r="W486">
        <f>IFERROR(INDEX(PIS!$A$1:$BZ$1000,MATCH($D486,PIS!C$1:C$500,0),MATCH(W$2,PIS!$2:$2,0)),0)</f>
        <v/>
      </c>
      <c r="X486">
        <f>IFERROR(INDEX(PIS!$A$1:$BZ$1000,MATCH($D486,PIS!C$1:C$500,0),MATCH(X$2,PIS!$2:$2,0)),0)</f>
        <v/>
      </c>
      <c r="Y486">
        <f>IFERROR(INDEX(PIS!$A$1:$BZ$1000,MATCH($D486,PIS!C$1:C$500,0),MATCH(Y$2,PIS!$2:$2,0)),0)</f>
        <v/>
      </c>
      <c r="Z486">
        <f>IFERROR(INDEX(PIS!$A$1:$BZ$1000,MATCH($D486,PIS!C$1:C$500,0),MATCH(Z$2,PIS!$2:$2,0)),0)</f>
        <v/>
      </c>
      <c r="AA486">
        <f>IFERROR(INDEX(PIS!$A$1:$BZ$1000,MATCH($D486,PIS!C$1:C$500,0),MATCH(AA$2,PIS!$2:$2,0)),0)</f>
        <v/>
      </c>
      <c r="AB486">
        <f>IFERROR(INDEX(PIS!$A$1:$BZ$1000,MATCH($D486,PIS!C$1:C$500,0),MATCH(AB$2,PIS!$2:$2,0)),0)</f>
        <v/>
      </c>
      <c r="AC486">
        <f>SUM(V486:AB486)</f>
        <v/>
      </c>
      <c r="AD486">
        <f>IFERROR(INDEX(TIMESHEET!$A$1:$AI$5000,MATCH($D486,TIMESHEET!A$1:A$500,0),MATCH("T100",TIMESHEET!$2:$2,0))-2,0)</f>
        <v/>
      </c>
      <c r="AE486">
        <f>IFERROR(INDEX(TIMESHEET!$A$1:$AI$5000,MATCH($D486,TIMESHEET!A$1:A$500,0),MATCH("T202",TIMESHEET!$2:$2,0)),0)</f>
        <v/>
      </c>
      <c r="AF486">
        <f>IFERROR(INDEX(TIMESHEET!$A$1:$AI$5000,MATCH($D486,TIMESHEET!A$1:A$500,0),MATCH("T302",TIMESHEET!$2:$2,0)),0)</f>
        <v/>
      </c>
      <c r="AG486">
        <f>IFERROR(INDEX(TIMESHEET!$A$1:$AI$5000,MATCH($D486,TIMESHEET!A$1:A$500,0),MATCH("T406",TIMESHEET!$2:$2,0)),0)</f>
        <v/>
      </c>
      <c r="AH486">
        <f>AE486+AG486</f>
        <v/>
      </c>
      <c r="AI486">
        <f>IFERROR(INDEX(TIMESHEET!$A$1:$AI$5000,MATCH($D486,TIMESHEET!A$1:A$500,0),MATCH("T701",TIMESHEET!$2:$2,0)),0)</f>
        <v/>
      </c>
      <c r="AJ486">
        <f>IFERROR(INDEX(TIMESHEET!$A$1:$AI$5000,MATCH($D486,TIMESHEET!B$1:B$500,0),MATCH("T320",TIMESHEET!$2:$2,0)),0)</f>
        <v/>
      </c>
      <c r="AK486">
        <f>IFERROR(IF(LEFT(INDEX(PIS!O$1:O$500,MATCH(D486,PIS!C$1:C$500)),1)="M",T486/AD486*SUM(AE486:AG486),T486*AD486),0)</f>
        <v/>
      </c>
      <c r="AL486">
        <f>IFERROR(INDEX(ADJ!$A$1:$BZ$1000,MATCH(PAYROLL!D486,ADJ!A$1:A$500,0),MATCH(PAYROLL!AL$2,ADJ!$2:$2,0)),0)</f>
        <v/>
      </c>
      <c r="AM486">
        <f>SUM(AK486:AL486)</f>
        <v/>
      </c>
      <c r="AN486">
        <f>IFERROR(ROUND(V486/$AD486*$AH486,0),0)</f>
        <v/>
      </c>
      <c r="AO486">
        <f>IFERROR(ROUND(W486/$AD486*$AH486,0),0)</f>
        <v/>
      </c>
      <c r="AP486">
        <f>IFERROR(ROUND(X486/$AD486*$AE486,0),0)</f>
        <v/>
      </c>
      <c r="AQ486">
        <f>IFERROR(ROUND(Y486/$AD486*$AH486,0),0)</f>
        <v/>
      </c>
      <c r="AR486">
        <f>IFERROR(ROUND(Z486/$AD486*$AH486,0),0)</f>
        <v/>
      </c>
      <c r="AS486">
        <f>IFERROR(ROUND(AA486/$AD486*$AH486,0),0)</f>
        <v/>
      </c>
      <c r="AT486">
        <f>IFERROR(IF((AE486+AF486+AG486)&gt;13,AB486,ROUND(AB486/AD486*AH486,0)),0)</f>
        <v/>
      </c>
      <c r="AU486">
        <f>IFERROR(INDEX(ADJ!$A$1:$BZ$1000,MATCH(PAYROLL!D486,ADJ!A$1:A$500,0),MATCH(PAYROLL!AU$2,ADJ!$2:$2,0)),0)</f>
        <v/>
      </c>
      <c r="AV486">
        <f>ROUND(SUM(AN486:AU486),0)</f>
        <v/>
      </c>
      <c r="AW486">
        <f>IFERROR(INDEX(TIMESHEET!$A$1:$AI$5000,MATCH(PAYROLL!D486,TIMESHEET!A$1:A$500,0),MATCH("T620",TIMESHEET!$2:$2,0)),0)</f>
        <v/>
      </c>
      <c r="AX486">
        <f>IFERROR(INDEX(TIMESHEET!$A$1:$AI$5000,MATCH(PAYROLL!D486,TIMESHEET!A$1:A$500,0),MATCH("T601",TIMESHEET!$2:$2,0)),0)</f>
        <v/>
      </c>
      <c r="AY486">
        <f>IFERROR(INDEX(TIMESHEET!$A$1:$AI$5000,MATCH(PAYROLL!D486,TIMESHEET!A$1:A$500,0),MATCH("T602",TIMESHEET!$2:$2,0)),0)</f>
        <v/>
      </c>
      <c r="AZ486">
        <f>IFERROR(INDEX(TIMESHEET!$A$1:$AI$5000,MATCH(PAYROLL!D486,TIMESHEET!A$1:A$500,0),MATCH("T603",TIMESHEET!$2:$2,0)),0)</f>
        <v/>
      </c>
      <c r="BA486">
        <f>IFERROR(INDEX(TIMESHEET!$A$1:$AI$5000,MATCH(PAYROLL!D486,TIMESHEET!A$1:A$500,0),MATCH("T611",TIMESHEET!$2:$2,0)),0)</f>
        <v/>
      </c>
      <c r="BB486">
        <f>IFERROR(INDEX(TIMESHEET!$A$1:$AI$5000,MATCH(PAYROLL!D486,TIMESHEET!A$1:A$500,0),MATCH("T612",TIMESHEET!$2:$2,0)),0)</f>
        <v/>
      </c>
      <c r="BC486">
        <f>IFERROR(INDEX(TIMESHEET!$A$1:$AI$5000,MATCH(PAYROLL!D486,TIMESHEET!A$1:A$500,0),MATCH("T613",TIMESHEET!$2:$2,0)),0)</f>
        <v/>
      </c>
      <c r="BD486">
        <f>IFERROR(INDEX(TIMESHEET!$A$1:$AI$5000,MATCH(PAYROLL!D486,TIMESHEET!A$1:A$500,0),MATCH("T500",TIMESHEET!$2:$2,0)),0)</f>
        <v/>
      </c>
      <c r="BE486">
        <f>IFERROR(IF(LEFT(INDEX(PIS!O$1:O$500,MATCH(D486,PIS!C$1:C$500)),1)="M",T486/AD486/8*(AW486+AX486*1.5+AY486*2+AZ486*3+BA486*2.1+BB486*2.7+BC486*3.9+BD486*0.3),T486/8*(AW486+AX486*1.5+AY486*2+AZ486*3+BA486*2.1+BB486*2.7+BC486*3.9+BD486*0.3)),0)</f>
        <v/>
      </c>
      <c r="BF486">
        <f>IFERROR(INDEX(ADJ!$A$1:$BZ$1000,MATCH(PAYROLL!$D486,ADJ!A$1:A$500,0),MATCH(PAYROLL!BF$2,ADJ!$2:$2,0)),0)</f>
        <v/>
      </c>
      <c r="BG486">
        <f>IFERROR(INDEX(ADJ!$A$1:$BZ$1000,MATCH(PAYROLL!D486,ADJ!A$1:A$500,0),MATCH(PAYROLL!BG$2,ADJ!$2:$2,0)),0)</f>
        <v/>
      </c>
      <c r="BH486">
        <f>IFERROR(INDEX(ADJ!$A$1:$BZ$1000,MATCH(PAYROLL!D486,ADJ!A$1:A$500,0),MATCH(PAYROLL!BH$2,ADJ!$2:$2,0)),0)</f>
        <v/>
      </c>
      <c r="BI486">
        <f>IFERROR(INDEX(ADJ!$A$1:$BZ$1000,MATCH(PAYROLL!D486,ADJ!A$1:A$500,0),MATCH(PAYROLL!BI$2,ADJ!$2:$2,0)),0)</f>
        <v/>
      </c>
      <c r="BJ486">
        <f>IFERROR(INDEX(ADJ!$A$1:$BZ$1000,MATCH(PAYROLL!D486,ADJ!A$1:A$500,0),MATCH(PAYROLL!BJ$2,ADJ!$2:$2,0)),0)</f>
        <v/>
      </c>
      <c r="BK486">
        <f>SUM(BF486:BJ486)</f>
        <v/>
      </c>
      <c r="BL486">
        <f>IFERROR(INDEX(ADJ!$A$1:$BZ$1000,MATCH(PAYROLL!D486,ADJ!A$1:A$500,0),MATCH(PAYROLL!BL$2,ADJ!$2:$2,0)),0)</f>
        <v/>
      </c>
      <c r="BM486">
        <f>IFERROR(INDEX(ADJ!$A$1:$BZ$1000,MATCH(PAYROLL!D486,ADJ!A$1:A$500,0),MATCH(PAYROLL!BM$2,ADJ!$2:$2,0)),0)</f>
        <v/>
      </c>
      <c r="BN486">
        <f>IFERROR(INDEX(ADJ!$A$1:$BZ$1000,MATCH(PAYROLL!D486,ADJ!A$1:A$500,0),MATCH(PAYROLL!BN$2,ADJ!$2:$2,0)),0)</f>
        <v/>
      </c>
      <c r="BO486">
        <f>IFERROR(INDEX(ADJ!$A$1:$BZ$1000,MATCH(PAYROLL!D486,ADJ!A$1:A$500,0),MATCH(PAYROLL!BO$2,ADJ!$2:$2,0)),0)</f>
        <v/>
      </c>
      <c r="BP486">
        <f>SUM(AM486,AV486,BE486,BK486,BL486:BO486)</f>
        <v/>
      </c>
      <c r="BQ486">
        <f>BO486</f>
        <v/>
      </c>
      <c r="BR486">
        <f>IFERROR(ROUND(IF(LEFT(INDEX(PIS!O$1:O$500,MATCH(D486,PIS!C$1:C$500)),1)="D",T486/8*(BD486*0.3),IF(LEFT(INDEX(PIS!O$1:O$500,MATCH(D486,PIS!C$1:C$500)),1)="H",T486*($BD486*0.3),T486/$AD486/8*($BD486*0.3))),0),0)</f>
        <v/>
      </c>
      <c r="BS486">
        <f>IF(AP486&lt;1,0,MIN(AP486,730000))</f>
        <v/>
      </c>
      <c r="BT486">
        <f>IFERROR(ROUND((BE486-SUM(AW486:BC486)*T486/AD486/8),0)-BR486,0)</f>
        <v/>
      </c>
      <c r="BU486">
        <f>AO486</f>
        <v/>
      </c>
      <c r="BV486">
        <f>SUM(BQ486:BU486)</f>
        <v/>
      </c>
      <c r="BW486">
        <f>BP486-BV486</f>
        <v/>
      </c>
      <c r="BX486">
        <f>IFERROR(IF(RIGHT(INDEX(PIS!O$1:O$500,MATCH(D486,PIS!C$1:C$500)),5)="Gross",MIN(U486+V486,VLOOKUP("R700",TSC!B:C,2,0)*VLOOKUP("R101",TSC!B:C,2,0))*VLOOKUP("R701",TSC!B:C,2,0)%,0),0)</f>
        <v/>
      </c>
      <c r="BY486">
        <f>IFERROR(IF(RIGHT(INDEX(PIS!O$1:O$500,MATCH(D486,PIS!C$1:C$500)),5)="Gross",MIN(U486+V486,VLOOKUP("R700",TSC!B:C,2,0)*VLOOKUP("R101",TSC!B:C,2,0))*VLOOKUP("T704",TSC!B:C,2,0)%,0),0)</f>
        <v/>
      </c>
      <c r="BZ486">
        <f>IFERROR(IF(RIGHT(INDEX(PIS!O$1:O$500,MATCH(D486,PIS!C$1:C$500)),5)="Gross",MIN(U486+V486,VLOOKUP("R700",TSC!B:C,2,0)*VLOOKUP("1",TSC!F:G,2,0))*VLOOKUP("T705",TSC!B:C,2,0)%,0),0)</f>
        <v/>
      </c>
      <c r="CA486">
        <f>IFERROR(INDEX(ADJ!$A$1:$BZ$1000,MATCH(PAYROLL!D486,ADJ!A$1:A$500,0),MATCH(PAYROLL!CA$2,ADJ!$2:$2,0)),0)</f>
        <v/>
      </c>
      <c r="CB486">
        <f>IFERROR(INDEX(ADJ!$A$1:$BZ$1000,MATCH(PAYROLL!D486,ADJ!A$1:A$500,0),MATCH(PAYROLL!CB$2,ADJ!$2:$2,0)),0)</f>
        <v/>
      </c>
      <c r="CC486">
        <f>SUM(BX486:CB486)</f>
        <v/>
      </c>
      <c r="CD486">
        <f>IFERROR(INDEX(PIS!$A$1:$BZ$1000,MATCH(PAYROLL!D486,PIS!C$1:C$500,0),MATCH(PAYROLL!CD$1,PIS!$1:$1,0)),0)</f>
        <v/>
      </c>
      <c r="CE486">
        <f>IFERROR(IF(OR(INDEX(PIS!P$1:P$500,MATCH(D486,PIS!C$1:C$500,0))="LT2",INDEX(PIS!P$1:P$500,MATCH(D486,PIS!C$1:C$500,0))="P10"),0,SUM(CC486,CD486*VLOOKUP("R601",TSC!B:C,2,0),VLOOKUP("R602",TSC!B:C,2,0))),0)</f>
        <v/>
      </c>
      <c r="CF486">
        <f>MAX(BW486-CE486,0)</f>
        <v/>
      </c>
      <c r="CG486">
        <f>IFERROR(IF(OR(RIGHT(INDEX(PIS!P$1:P$500,MATCH(D486,PIS!C$1:C$500)),5)="P10",RIGHT(INDEX(PIS!P$1:P$500,MATCH(D486,PIS!C$1:C$500)),5)="CK"),0,IF(CF486&lt;=5000000,CF486*5%,IF(CF486&lt;=10000000,CF486*10%-250000,IF(CF486&lt;=18000000,CF486*15%-750000,IF(CF486&lt;=32000000,CF486*20%-1650000,IF(CF486&lt;=52000000,CF486*25%-3250000,IF(CF486&lt;=80000000,BH486*30%-5850000,CF486*35%-9850000))))))),0)</f>
        <v/>
      </c>
      <c r="CH486">
        <f>IFERROR(IF(OR(INDEX(PIS!P$1:P$500,MATCH(D486,PIS!C$1:C$500))="LT",INDEX(PIS!P$1:P$500,MATCH(D486,PIS!C$1:C$500))="CK"),0,IF(CF486&lt;2000000,0,CF486*10%)),0)</f>
        <v/>
      </c>
      <c r="CI486">
        <f>IFERROR(INDEX(ADJ!$A$1:$BZ$1000,MATCH(PAYROLL!D486,ADJ!A$1:A$500,0),MATCH(PAYROLL!CI$2,ADJ!$2:$2,0)),0)</f>
        <v/>
      </c>
      <c r="CJ486">
        <f>IFERROR(INDEX(ADJ!$A$1:$BZ$1000,MATCH(PAYROLL!D486,ADJ!A$1:A$500,0),MATCH(PAYROLL!CJ$2,ADJ!$2:$2,0)),0)</f>
        <v/>
      </c>
      <c r="CK486">
        <f>IFERROR(INDEX(ADJ!$A$1:$BZ$1000,MATCH(PAYROLL!D486,ADJ!A$1:A$500,0),MATCH(PAYROLL!CK$2,ADJ!$2:$2,0)),0)</f>
        <v/>
      </c>
      <c r="CL486">
        <f>SUM(CG486:CK486)</f>
        <v/>
      </c>
      <c r="CM486">
        <f>ROUND(SUM(CH486:CK486),0)</f>
        <v/>
      </c>
      <c r="CN486">
        <f>IFERROR(INDEX(CSDA!D$1:D$500,MATCH($CN$2,CSDA!C$1:C$500,0))*INDEX(PIS!V$1:V$500,MATCH(D486,PIS!C$1:C$500))+INDEX(ADJ!$A$1:$BZ$1000,MATCH(PAYROLL!D486,ADJ!A$1:A$500,0),MATCH(PAYROLL!CN$2,ADJ!$2:$2,0)),0)</f>
        <v/>
      </c>
      <c r="CO486">
        <f>IFERROR(INDEX(ADJ!$A$1:$BZ$1000,MATCH(PAYROLL!D486,ADJ!A$1:A$500,0),MATCH(PAYROLL!CO$2,ADJ!$2:$2,0)),0)</f>
        <v/>
      </c>
      <c r="CP486">
        <f>IFERROR(INDEX(ADJ!$A$1:$BZ$1000,MATCH(PAYROLL!D486,ADJ!A$1:A$500,0),MATCH(PAYROLL!CP$2,ADJ!$2:$2,0)),0)</f>
        <v/>
      </c>
      <c r="CQ486">
        <f>BP486-CL486-CI486-CM486-CN486-CO486-CP486-CC486</f>
        <v/>
      </c>
      <c r="CR486">
        <f>IFERROR(IF(RIGHT(INDEX(PIS!O$1:O$500,MATCH(D486,PIS!C$1:C$500,0)),5)="Gross",MIN(U486+V486,VLOOKUP("R700",TSC!B:C,2,0)*VLOOKUP("R101",TSC!B:C,2,0))*(VLOOKUP("T711",TSC!B:C,2,0)+VLOOKUP("T712",TSC!B:C,2,0))%,MIN(T486+V486,VLOOKUP("R700",TSC!B:C,2,0)*VLOOKUP("R101",TSC!B:C,2,0))*(VLOOKUP("T711",TSC!B:C,2,0)+VLOOKUP("T712",TSC!B:C,2,0)+VLOOKUP("R701",TSC!B:C,2,0))%),0)</f>
        <v/>
      </c>
      <c r="CS486">
        <f>IFERROR(IF(RIGHT(INDEX(PIS!O$1:O$500,MATCH(D486,PIS!C$1:C$500,0)),5)="Gross",MIN(U486+V486,VLOOKUP("R700",TSC!B:C,2,0)*VLOOKUP("R101",TSC!B:C,2,0))*(VLOOKUP("T714",TSC!B:C,2,0))%,MIN(T486+V486,VLOOKUP("R700",TSC!B:C,2,0)*VLOOKUP("R101",TSC!B:C,2,0))*(VLOOKUP("T704",TSC!B:C,2,0)+VLOOKUP("T714",TSC!B:C,2,0))%),0)</f>
        <v/>
      </c>
      <c r="CT486">
        <f>IFERROR(IF(RIGHT(INDEX(PIS!O$1:O$500,MATCH(D486,PIS!C$1:C$500,0)),5)="Gross",MIN(U486+V486,VLOOKUP("R700",TSC!B:C,2,0)*VLOOKUP("R101",TSC!B:C,2,0))*VLOOKUP("T705",TSC!B:C,2,0)%,MIN(T486+V486,VLOOKUP("R700",TSC!B:C,2,0)*VLOOKUP("R101",TSC!B:C,2,0))*VLOOKUP("T705",TSC!B:C,2,0)%),0)</f>
        <v/>
      </c>
      <c r="CU486">
        <f>IFERROR(IF(RIGHT(INDEX(PIS!O$1:O$500,MATCH(D486,PIS!C$1:C$500,0)),5)="Gross",MIN(U486+V486,VLOOKUP("R700",TSC!B:C,2,0)*VLOOKUP("R101",TSC!B:C,2,0))*(VLOOKUP("T713",TSC!B:C,2,0))%,MIN(T486+V486,VLOOKUP("R700",TSC!B:C,2,0)*VLOOKUP("R101",TSC!B:C,2,0))*(VLOOKUP("T713",TSC!B:C,2,0))%),0)</f>
        <v/>
      </c>
      <c r="CV486">
        <f>IFERROR(INDEX(ADJ!$A$1:$BZ$1000,MATCH(PAYROLL!D486,ADJ!A$1:A$500,0),MATCH(PAYROLL!CV$2,ADJ!$2:$2,0)),0)</f>
        <v/>
      </c>
      <c r="CW486">
        <f>IFERROR(INDEX(ADJ!$A$1:$BZ$1000,MATCH(PAYROLL!D486,ADJ!A$1:A$500,0),MATCH(PAYROLL!CW$2,ADJ!$2:$2,0)),0)</f>
        <v/>
      </c>
      <c r="CX486">
        <f>SUM(CR486:CW486)</f>
        <v/>
      </c>
      <c r="CY486">
        <f>ROUND(IF(CR486&gt;0,T486+V486*VLOOKUP("R202",TSC!$B$1:$C$500,2,0),0),0)</f>
        <v/>
      </c>
      <c r="CZ486">
        <f>IFERROR(INDEX(CSDA!D$1:D$500,MATCH($CZ$2,CSDA!C$1:C$500,0)),0)</f>
        <v/>
      </c>
      <c r="DA486">
        <f>ROUND(T486*0.7%,0)</f>
        <v/>
      </c>
      <c r="DB486">
        <f>ROUND(T486/12,0)</f>
        <v/>
      </c>
      <c r="DC486">
        <f ref="DC486" t="array">IFERROR(INDEX(CSDA!D$1:D$500,MATCH("Trích giữ"&amp;PAYROLL!DC$2,CSDA!A$1:A$500&amp;CSDA!C$1:C$500,0)),0)</f>
        <v/>
      </c>
      <c r="DD486">
        <f ref="DD486" t="array">IFERROR(INDEX(CSDA!D$1:D$500,MATCH("Trích giữ"&amp;PAYROLL!DD$2,CSDA!A$1:A$500&amp;CSDA!C$1:C$500,0)),0)</f>
        <v/>
      </c>
      <c r="DE486">
        <f ref="DE486" t="array">IFERROR(INDEX(CSDA!D$1:D$500,MATCH("Trích giữ"&amp;PAYROLL!DE$2,CSDA!A$1:A$500&amp;CSDA!C$1:C$500,0)),0)</f>
        <v/>
      </c>
      <c r="DF486">
        <f>IFERROR(INDEX(CSDA!D$1:D$500,MATCH(PAYROLL!DF$2,CSDA!C$1:C$500,0)),0)</f>
        <v/>
      </c>
      <c r="DG486">
        <f ref="DG486" t="array">IFERROR(INDEX(CSDA!D$1:D$500,MATCH("Trích giữ"&amp;PAYROLL!DG$2,CSDA!A$1:A$500&amp;CSDA!C$1:C$500,0)),0)</f>
        <v/>
      </c>
      <c r="DH486">
        <f>ROUND(T486/26,0)</f>
        <v/>
      </c>
      <c r="DI486">
        <f ref="DI486" t="array">IFERROR(INDEX(CSDA!D$1:D$500,MATCH("Trích giữ"&amp;PAYROLL!DI$2,CSDA!A$1:A$500&amp;CSDA!C$1:C$500,0)),0)</f>
        <v/>
      </c>
      <c r="DJ486">
        <f>IF(U486=0,T486*21.5%-BL486,0)</f>
        <v/>
      </c>
      <c r="DK486">
        <f ref="DK486" t="array">IFERROR(INDEX(CSDA!D$1:D$500,MATCH("Trích giữ"&amp;PAYROLL!DK$2,CSDA!A$1:A$500&amp;CSDA!C$1:C$500,0)),0)</f>
        <v/>
      </c>
      <c r="DL486">
        <f>IFERROR(INDEX(CSDA!D$1:D$500,MATCH(PAYROLL!DL$2,CSDA!C$1:C$500,0))/12,0)</f>
        <v/>
      </c>
      <c r="DM486">
        <f>SUM(DB486:DL486)</f>
        <v/>
      </c>
      <c r="DN486">
        <f>IFERROR(INDEX(ADJ!$A$1:$BZ$1000,MATCH(PAYROLL!D486,ADJ!A$1:A$500,0),MATCH(PAYROLL!DN$2,ADJ!$2:$2,0)),0)</f>
        <v/>
      </c>
      <c r="DO486">
        <f>IFERROR(SUM(BP486,DM486:DN486,CX486:DA486)-DT486,0)</f>
        <v/>
      </c>
      <c r="DP486">
        <f ref="DP486" t="array">SUM(BW486*IFERROR(INDEX(CSDA!D$1:D$500,MATCH(BW$2,CSDA!C$1:C$500,0)),0)%,CX486*IFERROR(INDEX(CSDA!D$1:D$500,MATCH(CX$2,CSDA!C$1:C$500,0)),0)%,DA486*IFERROR(INDEX(CSDA!D$1:D$500,MATCH(DA$2,CSDA!C$1:C$500,0)),0)%,DB486*IFERROR(INDEX(CSDA!D$1:D$500,MATCH(DB$2,CSDA!C$1:C$500,0)),0)%,DF486*IFERROR(INDEX(CSDA!D$1:D$500,MATCH("Phí dịch vụ"&amp;PAYROLL!DF$2,CSDA!A$1:A$500&amp;CSDA!C$1:C$500,0)),0)%,DC486*IFERROR(INDEX(CSDA!D$1:D$500,MATCH("Phí dịch vụ"&amp;PAYROLL!DC$2,CSDA!A$1:A$500&amp;CSDA!C$1:C$500,0)),0)%,DH486*IFERROR(INDEX(CSDA!D$1:D$500,MATCH("Phí dịch vụ"&amp;PAYROLL!DH$2,CSDA!A$1:A$500&amp;CSDA!C$1:C$500,0)),0)%,DJ486*IFERROR(INDEX(CSDA!D$1:D$500,MATCH("Phí dịch vụ"&amp;PAYROLL!DJ$2,CSDA!A$1:A$500&amp;CSDA!C$1:C$500,0)),0)%,BN486*IFERROR(INDEX(CSDA!D$1:D$500,MATCH(BN$2,CSDA!C$1:C$500,0)),0)%)-BN486*7%</f>
        <v/>
      </c>
      <c r="DQ486">
        <f>IFERROR(INDEX(ADJ!$A$1:$BZ$1000,MATCH(PAYROLL!D486,ADJ!A$1:A$500,0),MATCH(PAYROLL!DQ$2,ADJ!$2:$2,0)),0)</f>
        <v/>
      </c>
      <c r="DR486">
        <f>IFERROR(INDEX(ADJ!$A$1:$BZ$1000,MATCH(PAYROLL!D486,ADJ!A$1:A$500,0),MATCH(PAYROLL!DR$2,ADJ!$2:$2,0)),0)</f>
        <v/>
      </c>
      <c r="DS486">
        <f>SUM(DP486:DR486)</f>
        <v/>
      </c>
      <c r="DT486">
        <f>EK486</f>
        <v/>
      </c>
      <c r="DU486">
        <f>SUM(DO486:DR486)</f>
        <v/>
      </c>
      <c r="DV486">
        <f>ROUND(DU486*0.1,0)</f>
        <v/>
      </c>
      <c r="DW486">
        <f>DU486+DV486</f>
        <v/>
      </c>
      <c r="DZ486">
        <f>IFERROR(INDEX(ADJ!$A$1:$BZ$1000,MATCH(PAYROLL!$D486,ADJ!A$1:A$500,0),MATCH(PAYROLL!DZ$2,ADJ!$2:$2,0)),0)</f>
        <v/>
      </c>
      <c r="EA486">
        <f>IFERROR(INDEX(ADJ!$A$1:$BZ$1000,MATCH(PAYROLL!$D486,ADJ!A$1:A$500,0),MATCH(PAYROLL!EA$2,ADJ!$2:$2,0)),0)</f>
        <v/>
      </c>
      <c r="EB486">
        <f>IFERROR(INDEX(ADJ!$A$1:$BZ$1000,MATCH(PAYROLL!$D486,ADJ!A$1:A$500,0),MATCH(PAYROLL!EB$2,ADJ!$2:$2,0)),0)</f>
        <v/>
      </c>
      <c r="EC486">
        <f>IFERROR(INDEX(ADJ!$A$1:$BZ$1000,MATCH(PAYROLL!$D486,ADJ!A$1:A$500,0),MATCH(PAYROLL!EC$2,ADJ!$2:$2,0)),0)</f>
        <v/>
      </c>
      <c r="ED486">
        <f>IFERROR(INDEX(ADJ!$A$1:$BZ$1000,MATCH(PAYROLL!$D486,ADJ!A$1:A$500,0),MATCH(PAYROLL!ED$2,ADJ!$2:$2,0)),0)</f>
        <v/>
      </c>
      <c r="EE486">
        <f>IFERROR(INDEX(ADJ!$A$1:$BZ$1000,MATCH(PAYROLL!$D486,ADJ!A$1:A$500,0),MATCH(PAYROLL!EE$2,ADJ!$2:$2,0)),0)</f>
        <v/>
      </c>
      <c r="EF486">
        <f>IFERROR(INDEX(ADJ!$A$1:$BZ$1000,MATCH(PAYROLL!$D486,ADJ!A$1:A$500,0),MATCH(PAYROLL!EF$2,ADJ!$2:$2,0)),0)</f>
        <v/>
      </c>
      <c r="EG486">
        <f>IFERROR(INDEX(ADJ!$A$1:$BZ$1000,MATCH(PAYROLL!$D486,ADJ!A$1:A$500,0),MATCH(PAYROLL!EG$2,ADJ!$2:$2,0)),0)</f>
        <v/>
      </c>
      <c r="EH486">
        <f>IFERROR(INDEX(ADJ!$A$1:$BZ$1000,MATCH(PAYROLL!$D486,ADJ!A$1:A$500,0),MATCH(PAYROLL!EH$2,ADJ!$2:$2,0)),0)</f>
        <v/>
      </c>
      <c r="EI486">
        <f>IFERROR(INDEX(ADJ!$A$1:$BZ$1000,MATCH(PAYROLL!D486,ADJ!A$1:A$500,0),MATCH(PAYROLL!EI$2,ADJ!$2:$2,0)),0)</f>
        <v/>
      </c>
      <c r="EJ486">
        <f>IFERROR(INDEX(ADJ!$A$1:$BZ$1000,MATCH(PAYROLL!$D486,ADJ!A$1:A$500,0),MATCH(PAYROLL!EJ$2,ADJ!$2:$2,0)),0)</f>
        <v/>
      </c>
      <c r="EK486">
        <f>SUM(DZ486:EJ486)</f>
        <v/>
      </c>
    </row>
    <row r="487">
      <c r="A487" t="n">
        <v>485</v>
      </c>
      <c r="B487" t="inlineStr">
        <is>
          <t>Lê Tuấn Anh</t>
        </is>
      </c>
      <c r="D487" t="inlineStr">
        <is>
          <t>158833-01</t>
        </is>
      </c>
      <c r="S487">
        <f>IFERROR(INDEX(PIS!$A$1:$BZ$1000,MATCH($D487,PIS!C$1:C$500,0),MATCH("Lương CB tháng trước",PIS!$1:$1,0)),0)</f>
        <v/>
      </c>
      <c r="T487">
        <f>IFERROR(INDEX(PIS!$A$1:$BZ$1000,MATCH($D487,PIS!C$1:C$500,0),MATCH("Lương CB hiện tại",PIS!$1:$1,0)),0)</f>
        <v/>
      </c>
      <c r="U487">
        <f>IFERROR(INDEX(PIS!$A$1:$BZ$1000,MATCH($D487,PIS!C$1:C$500,0),MATCH("Lương đóng BHBB",PIS!$1:$1,0)),0)</f>
        <v/>
      </c>
      <c r="V487">
        <f>IFERROR(INDEX(PIS!$A$1:$BZ$1000,MATCH($D487,PIS!C$1:C$500,0),MATCH(V$2,PIS!$2:$2,0)),0)</f>
        <v/>
      </c>
      <c r="W487">
        <f>IFERROR(INDEX(PIS!$A$1:$BZ$1000,MATCH($D487,PIS!C$1:C$500,0),MATCH(W$2,PIS!$2:$2,0)),0)</f>
        <v/>
      </c>
      <c r="X487">
        <f>IFERROR(INDEX(PIS!$A$1:$BZ$1000,MATCH($D487,PIS!C$1:C$500,0),MATCH(X$2,PIS!$2:$2,0)),0)</f>
        <v/>
      </c>
      <c r="Y487">
        <f>IFERROR(INDEX(PIS!$A$1:$BZ$1000,MATCH($D487,PIS!C$1:C$500,0),MATCH(Y$2,PIS!$2:$2,0)),0)</f>
        <v/>
      </c>
      <c r="Z487">
        <f>IFERROR(INDEX(PIS!$A$1:$BZ$1000,MATCH($D487,PIS!C$1:C$500,0),MATCH(Z$2,PIS!$2:$2,0)),0)</f>
        <v/>
      </c>
      <c r="AA487">
        <f>IFERROR(INDEX(PIS!$A$1:$BZ$1000,MATCH($D487,PIS!C$1:C$500,0),MATCH(AA$2,PIS!$2:$2,0)),0)</f>
        <v/>
      </c>
      <c r="AB487">
        <f>IFERROR(INDEX(PIS!$A$1:$BZ$1000,MATCH($D487,PIS!C$1:C$500,0),MATCH(AB$2,PIS!$2:$2,0)),0)</f>
        <v/>
      </c>
      <c r="AC487">
        <f>SUM(V487:AB487)</f>
        <v/>
      </c>
      <c r="AD487">
        <f>IFERROR(INDEX(TIMESHEET!$A$1:$AI$5000,MATCH($D487,TIMESHEET!A$1:A$500,0),MATCH("T100",TIMESHEET!$2:$2,0))-2,0)</f>
        <v/>
      </c>
      <c r="AE487">
        <f>IFERROR(INDEX(TIMESHEET!$A$1:$AI$5000,MATCH($D487,TIMESHEET!A$1:A$500,0),MATCH("T202",TIMESHEET!$2:$2,0)),0)</f>
        <v/>
      </c>
      <c r="AF487">
        <f>IFERROR(INDEX(TIMESHEET!$A$1:$AI$5000,MATCH($D487,TIMESHEET!A$1:A$500,0),MATCH("T302",TIMESHEET!$2:$2,0)),0)</f>
        <v/>
      </c>
      <c r="AG487">
        <f>IFERROR(INDEX(TIMESHEET!$A$1:$AI$5000,MATCH($D487,TIMESHEET!A$1:A$500,0),MATCH("T406",TIMESHEET!$2:$2,0)),0)</f>
        <v/>
      </c>
      <c r="AH487">
        <f>AE487+AG487</f>
        <v/>
      </c>
      <c r="AI487">
        <f>IFERROR(INDEX(TIMESHEET!$A$1:$AI$5000,MATCH($D487,TIMESHEET!A$1:A$500,0),MATCH("T701",TIMESHEET!$2:$2,0)),0)</f>
        <v/>
      </c>
      <c r="AJ487">
        <f>IFERROR(INDEX(TIMESHEET!$A$1:$AI$5000,MATCH($D487,TIMESHEET!B$1:B$500,0),MATCH("T320",TIMESHEET!$2:$2,0)),0)</f>
        <v/>
      </c>
      <c r="AK487">
        <f>IFERROR(IF(LEFT(INDEX(PIS!O$1:O$500,MATCH(D487,PIS!C$1:C$500)),1)="M",T487/AD487*SUM(AE487:AG487),T487*AD487),0)</f>
        <v/>
      </c>
      <c r="AL487">
        <f>IFERROR(INDEX(ADJ!$A$1:$BZ$1000,MATCH(PAYROLL!D487,ADJ!A$1:A$500,0),MATCH(PAYROLL!AL$2,ADJ!$2:$2,0)),0)</f>
        <v/>
      </c>
      <c r="AM487">
        <f>SUM(AK487:AL487)</f>
        <v/>
      </c>
      <c r="AN487">
        <f>IFERROR(ROUND(V487/$AD487*$AH487,0),0)</f>
        <v/>
      </c>
      <c r="AO487">
        <f>IFERROR(ROUND(W487/$AD487*$AH487,0),0)</f>
        <v/>
      </c>
      <c r="AP487">
        <f>IFERROR(ROUND(X487/$AD487*$AE487,0),0)</f>
        <v/>
      </c>
      <c r="AQ487">
        <f>IFERROR(ROUND(Y487/$AD487*$AH487,0),0)</f>
        <v/>
      </c>
      <c r="AR487">
        <f>IFERROR(ROUND(Z487/$AD487*$AH487,0),0)</f>
        <v/>
      </c>
      <c r="AS487">
        <f>IFERROR(ROUND(AA487/$AD487*$AH487,0),0)</f>
        <v/>
      </c>
      <c r="AT487">
        <f>IFERROR(IF((AE487+AF487+AG487)&gt;13,AB487,ROUND(AB487/AD487*AH487,0)),0)</f>
        <v/>
      </c>
      <c r="AU487">
        <f>IFERROR(INDEX(ADJ!$A$1:$BZ$1000,MATCH(PAYROLL!D487,ADJ!A$1:A$500,0),MATCH(PAYROLL!AU$2,ADJ!$2:$2,0)),0)</f>
        <v/>
      </c>
      <c r="AV487">
        <f>ROUND(SUM(AN487:AU487),0)</f>
        <v/>
      </c>
      <c r="AW487">
        <f>IFERROR(INDEX(TIMESHEET!$A$1:$AI$5000,MATCH(PAYROLL!D487,TIMESHEET!A$1:A$500,0),MATCH("T620",TIMESHEET!$2:$2,0)),0)</f>
        <v/>
      </c>
      <c r="AX487">
        <f>IFERROR(INDEX(TIMESHEET!$A$1:$AI$5000,MATCH(PAYROLL!D487,TIMESHEET!A$1:A$500,0),MATCH("T601",TIMESHEET!$2:$2,0)),0)</f>
        <v/>
      </c>
      <c r="AY487">
        <f>IFERROR(INDEX(TIMESHEET!$A$1:$AI$5000,MATCH(PAYROLL!D487,TIMESHEET!A$1:A$500,0),MATCH("T602",TIMESHEET!$2:$2,0)),0)</f>
        <v/>
      </c>
      <c r="AZ487">
        <f>IFERROR(INDEX(TIMESHEET!$A$1:$AI$5000,MATCH(PAYROLL!D487,TIMESHEET!A$1:A$500,0),MATCH("T603",TIMESHEET!$2:$2,0)),0)</f>
        <v/>
      </c>
      <c r="BA487">
        <f>IFERROR(INDEX(TIMESHEET!$A$1:$AI$5000,MATCH(PAYROLL!D487,TIMESHEET!A$1:A$500,0),MATCH("T611",TIMESHEET!$2:$2,0)),0)</f>
        <v/>
      </c>
      <c r="BB487">
        <f>IFERROR(INDEX(TIMESHEET!$A$1:$AI$5000,MATCH(PAYROLL!D487,TIMESHEET!A$1:A$500,0),MATCH("T612",TIMESHEET!$2:$2,0)),0)</f>
        <v/>
      </c>
      <c r="BC487">
        <f>IFERROR(INDEX(TIMESHEET!$A$1:$AI$5000,MATCH(PAYROLL!D487,TIMESHEET!A$1:A$500,0),MATCH("T613",TIMESHEET!$2:$2,0)),0)</f>
        <v/>
      </c>
      <c r="BD487">
        <f>IFERROR(INDEX(TIMESHEET!$A$1:$AI$5000,MATCH(PAYROLL!D487,TIMESHEET!A$1:A$500,0),MATCH("T500",TIMESHEET!$2:$2,0)),0)</f>
        <v/>
      </c>
      <c r="BE487">
        <f>IFERROR(IF(LEFT(INDEX(PIS!O$1:O$500,MATCH(D487,PIS!C$1:C$500)),1)="M",T487/AD487/8*(AW487+AX487*1.5+AY487*2+AZ487*3+BA487*2.1+BB487*2.7+BC487*3.9+BD487*0.3),T487/8*(AW487+AX487*1.5+AY487*2+AZ487*3+BA487*2.1+BB487*2.7+BC487*3.9+BD487*0.3)),0)</f>
        <v/>
      </c>
      <c r="BF487">
        <f>IFERROR(INDEX(ADJ!$A$1:$BZ$1000,MATCH(PAYROLL!$D487,ADJ!A$1:A$500,0),MATCH(PAYROLL!BF$2,ADJ!$2:$2,0)),0)</f>
        <v/>
      </c>
      <c r="BG487">
        <f>IFERROR(INDEX(ADJ!$A$1:$BZ$1000,MATCH(PAYROLL!D487,ADJ!A$1:A$500,0),MATCH(PAYROLL!BG$2,ADJ!$2:$2,0)),0)</f>
        <v/>
      </c>
      <c r="BH487">
        <f>IFERROR(INDEX(ADJ!$A$1:$BZ$1000,MATCH(PAYROLL!D487,ADJ!A$1:A$500,0),MATCH(PAYROLL!BH$2,ADJ!$2:$2,0)),0)</f>
        <v/>
      </c>
      <c r="BI487">
        <f>IFERROR(INDEX(ADJ!$A$1:$BZ$1000,MATCH(PAYROLL!D487,ADJ!A$1:A$500,0),MATCH(PAYROLL!BI$2,ADJ!$2:$2,0)),0)</f>
        <v/>
      </c>
      <c r="BJ487">
        <f>IFERROR(INDEX(ADJ!$A$1:$BZ$1000,MATCH(PAYROLL!D487,ADJ!A$1:A$500,0),MATCH(PAYROLL!BJ$2,ADJ!$2:$2,0)),0)</f>
        <v/>
      </c>
      <c r="BK487">
        <f>SUM(BF487:BJ487)</f>
        <v/>
      </c>
      <c r="BL487">
        <f>IFERROR(INDEX(ADJ!$A$1:$BZ$1000,MATCH(PAYROLL!D487,ADJ!A$1:A$500,0),MATCH(PAYROLL!BL$2,ADJ!$2:$2,0)),0)</f>
        <v/>
      </c>
      <c r="BM487">
        <f>IFERROR(INDEX(ADJ!$A$1:$BZ$1000,MATCH(PAYROLL!D487,ADJ!A$1:A$500,0),MATCH(PAYROLL!BM$2,ADJ!$2:$2,0)),0)</f>
        <v/>
      </c>
      <c r="BN487">
        <f>IFERROR(INDEX(ADJ!$A$1:$BZ$1000,MATCH(PAYROLL!D487,ADJ!A$1:A$500,0),MATCH(PAYROLL!BN$2,ADJ!$2:$2,0)),0)</f>
        <v/>
      </c>
      <c r="BO487">
        <f>IFERROR(INDEX(ADJ!$A$1:$BZ$1000,MATCH(PAYROLL!D487,ADJ!A$1:A$500,0),MATCH(PAYROLL!BO$2,ADJ!$2:$2,0)),0)</f>
        <v/>
      </c>
      <c r="BP487">
        <f>SUM(AM487,AV487,BE487,BK487,BL487:BO487)</f>
        <v/>
      </c>
      <c r="BQ487">
        <f>BO487</f>
        <v/>
      </c>
      <c r="BR487">
        <f>IFERROR(ROUND(IF(LEFT(INDEX(PIS!O$1:O$500,MATCH(D487,PIS!C$1:C$500)),1)="D",T487/8*(BD487*0.3),IF(LEFT(INDEX(PIS!O$1:O$500,MATCH(D487,PIS!C$1:C$500)),1)="H",T487*($BD487*0.3),T487/$AD487/8*($BD487*0.3))),0),0)</f>
        <v/>
      </c>
      <c r="BS487">
        <f>IF(AP487&lt;1,0,MIN(AP487,730000))</f>
        <v/>
      </c>
      <c r="BT487">
        <f>IFERROR(ROUND((BE487-SUM(AW487:BC487)*T487/AD487/8),0)-BR487,0)</f>
        <v/>
      </c>
      <c r="BU487">
        <f>AO487</f>
        <v/>
      </c>
      <c r="BV487">
        <f>SUM(BQ487:BU487)</f>
        <v/>
      </c>
      <c r="BW487">
        <f>BP487-BV487</f>
        <v/>
      </c>
      <c r="BX487">
        <f>IFERROR(IF(RIGHT(INDEX(PIS!O$1:O$500,MATCH(D487,PIS!C$1:C$500)),5)="Gross",MIN(U487+V487,VLOOKUP("R700",TSC!B:C,2,0)*VLOOKUP("R101",TSC!B:C,2,0))*VLOOKUP("R701",TSC!B:C,2,0)%,0),0)</f>
        <v/>
      </c>
      <c r="BY487">
        <f>IFERROR(IF(RIGHT(INDEX(PIS!O$1:O$500,MATCH(D487,PIS!C$1:C$500)),5)="Gross",MIN(U487+V487,VLOOKUP("R700",TSC!B:C,2,0)*VLOOKUP("R101",TSC!B:C,2,0))*VLOOKUP("T704",TSC!B:C,2,0)%,0),0)</f>
        <v/>
      </c>
      <c r="BZ487">
        <f>IFERROR(IF(RIGHT(INDEX(PIS!O$1:O$500,MATCH(D487,PIS!C$1:C$500)),5)="Gross",MIN(U487+V487,VLOOKUP("R700",TSC!B:C,2,0)*VLOOKUP("1",TSC!F:G,2,0))*VLOOKUP("T705",TSC!B:C,2,0)%,0),0)</f>
        <v/>
      </c>
      <c r="CA487">
        <f>IFERROR(INDEX(ADJ!$A$1:$BZ$1000,MATCH(PAYROLL!D487,ADJ!A$1:A$500,0),MATCH(PAYROLL!CA$2,ADJ!$2:$2,0)),0)</f>
        <v/>
      </c>
      <c r="CB487">
        <f>IFERROR(INDEX(ADJ!$A$1:$BZ$1000,MATCH(PAYROLL!D487,ADJ!A$1:A$500,0),MATCH(PAYROLL!CB$2,ADJ!$2:$2,0)),0)</f>
        <v/>
      </c>
      <c r="CC487">
        <f>SUM(BX487:CB487)</f>
        <v/>
      </c>
      <c r="CD487">
        <f>IFERROR(INDEX(PIS!$A$1:$BZ$1000,MATCH(PAYROLL!D487,PIS!C$1:C$500,0),MATCH(PAYROLL!CD$1,PIS!$1:$1,0)),0)</f>
        <v/>
      </c>
      <c r="CE487">
        <f>IFERROR(IF(OR(INDEX(PIS!P$1:P$500,MATCH(D487,PIS!C$1:C$500,0))="LT2",INDEX(PIS!P$1:P$500,MATCH(D487,PIS!C$1:C$500,0))="P10"),0,SUM(CC487,CD487*VLOOKUP("R601",TSC!B:C,2,0),VLOOKUP("R602",TSC!B:C,2,0))),0)</f>
        <v/>
      </c>
      <c r="CF487">
        <f>MAX(BW487-CE487,0)</f>
        <v/>
      </c>
      <c r="CG487">
        <f>IFERROR(IF(OR(RIGHT(INDEX(PIS!P$1:P$500,MATCH(D487,PIS!C$1:C$500)),5)="P10",RIGHT(INDEX(PIS!P$1:P$500,MATCH(D487,PIS!C$1:C$500)),5)="CK"),0,IF(CF487&lt;=5000000,CF487*5%,IF(CF487&lt;=10000000,CF487*10%-250000,IF(CF487&lt;=18000000,CF487*15%-750000,IF(CF487&lt;=32000000,CF487*20%-1650000,IF(CF487&lt;=52000000,CF487*25%-3250000,IF(CF487&lt;=80000000,BH487*30%-5850000,CF487*35%-9850000))))))),0)</f>
        <v/>
      </c>
      <c r="CH487">
        <f>IFERROR(IF(OR(INDEX(PIS!P$1:P$500,MATCH(D487,PIS!C$1:C$500))="LT",INDEX(PIS!P$1:P$500,MATCH(D487,PIS!C$1:C$500))="CK"),0,IF(CF487&lt;2000000,0,CF487*10%)),0)</f>
        <v/>
      </c>
      <c r="CI487">
        <f>IFERROR(INDEX(ADJ!$A$1:$BZ$1000,MATCH(PAYROLL!D487,ADJ!A$1:A$500,0),MATCH(PAYROLL!CI$2,ADJ!$2:$2,0)),0)</f>
        <v/>
      </c>
      <c r="CJ487">
        <f>IFERROR(INDEX(ADJ!$A$1:$BZ$1000,MATCH(PAYROLL!D487,ADJ!A$1:A$500,0),MATCH(PAYROLL!CJ$2,ADJ!$2:$2,0)),0)</f>
        <v/>
      </c>
      <c r="CK487">
        <f>IFERROR(INDEX(ADJ!$A$1:$BZ$1000,MATCH(PAYROLL!D487,ADJ!A$1:A$500,0),MATCH(PAYROLL!CK$2,ADJ!$2:$2,0)),0)</f>
        <v/>
      </c>
      <c r="CL487">
        <f>SUM(CG487:CK487)</f>
        <v/>
      </c>
      <c r="CM487">
        <f>ROUND(SUM(CH487:CK487),0)</f>
        <v/>
      </c>
      <c r="CN487">
        <f>IFERROR(INDEX(CSDA!D$1:D$500,MATCH($CN$2,CSDA!C$1:C$500,0))*INDEX(PIS!V$1:V$500,MATCH(D487,PIS!C$1:C$500))+INDEX(ADJ!$A$1:$BZ$1000,MATCH(PAYROLL!D487,ADJ!A$1:A$500,0),MATCH(PAYROLL!CN$2,ADJ!$2:$2,0)),0)</f>
        <v/>
      </c>
      <c r="CO487">
        <f>IFERROR(INDEX(ADJ!$A$1:$BZ$1000,MATCH(PAYROLL!D487,ADJ!A$1:A$500,0),MATCH(PAYROLL!CO$2,ADJ!$2:$2,0)),0)</f>
        <v/>
      </c>
      <c r="CP487">
        <f>IFERROR(INDEX(ADJ!$A$1:$BZ$1000,MATCH(PAYROLL!D487,ADJ!A$1:A$500,0),MATCH(PAYROLL!CP$2,ADJ!$2:$2,0)),0)</f>
        <v/>
      </c>
      <c r="CQ487">
        <f>BP487-CL487-CI487-CM487-CN487-CO487-CP487-CC487</f>
        <v/>
      </c>
      <c r="CR487">
        <f>IFERROR(IF(RIGHT(INDEX(PIS!O$1:O$500,MATCH(D487,PIS!C$1:C$500,0)),5)="Gross",MIN(U487+V487,VLOOKUP("R700",TSC!B:C,2,0)*VLOOKUP("R101",TSC!B:C,2,0))*(VLOOKUP("T711",TSC!B:C,2,0)+VLOOKUP("T712",TSC!B:C,2,0))%,MIN(T487+V487,VLOOKUP("R700",TSC!B:C,2,0)*VLOOKUP("R101",TSC!B:C,2,0))*(VLOOKUP("T711",TSC!B:C,2,0)+VLOOKUP("T712",TSC!B:C,2,0)+VLOOKUP("R701",TSC!B:C,2,0))%),0)</f>
        <v/>
      </c>
      <c r="CS487">
        <f>IFERROR(IF(RIGHT(INDEX(PIS!O$1:O$500,MATCH(D487,PIS!C$1:C$500,0)),5)="Gross",MIN(U487+V487,VLOOKUP("R700",TSC!B:C,2,0)*VLOOKUP("R101",TSC!B:C,2,0))*(VLOOKUP("T714",TSC!B:C,2,0))%,MIN(T487+V487,VLOOKUP("R700",TSC!B:C,2,0)*VLOOKUP("R101",TSC!B:C,2,0))*(VLOOKUP("T704",TSC!B:C,2,0)+VLOOKUP("T714",TSC!B:C,2,0))%),0)</f>
        <v/>
      </c>
      <c r="CT487">
        <f>IFERROR(IF(RIGHT(INDEX(PIS!O$1:O$500,MATCH(D487,PIS!C$1:C$500,0)),5)="Gross",MIN(U487+V487,VLOOKUP("R700",TSC!B:C,2,0)*VLOOKUP("R101",TSC!B:C,2,0))*VLOOKUP("T705",TSC!B:C,2,0)%,MIN(T487+V487,VLOOKUP("R700",TSC!B:C,2,0)*VLOOKUP("R101",TSC!B:C,2,0))*VLOOKUP("T705",TSC!B:C,2,0)%),0)</f>
        <v/>
      </c>
      <c r="CU487">
        <f>IFERROR(IF(RIGHT(INDEX(PIS!O$1:O$500,MATCH(D487,PIS!C$1:C$500,0)),5)="Gross",MIN(U487+V487,VLOOKUP("R700",TSC!B:C,2,0)*VLOOKUP("R101",TSC!B:C,2,0))*(VLOOKUP("T713",TSC!B:C,2,0))%,MIN(T487+V487,VLOOKUP("R700",TSC!B:C,2,0)*VLOOKUP("R101",TSC!B:C,2,0))*(VLOOKUP("T713",TSC!B:C,2,0))%),0)</f>
        <v/>
      </c>
      <c r="CV487">
        <f>IFERROR(INDEX(ADJ!$A$1:$BZ$1000,MATCH(PAYROLL!D487,ADJ!A$1:A$500,0),MATCH(PAYROLL!CV$2,ADJ!$2:$2,0)),0)</f>
        <v/>
      </c>
      <c r="CW487">
        <f>IFERROR(INDEX(ADJ!$A$1:$BZ$1000,MATCH(PAYROLL!D487,ADJ!A$1:A$500,0),MATCH(PAYROLL!CW$2,ADJ!$2:$2,0)),0)</f>
        <v/>
      </c>
      <c r="CX487">
        <f>SUM(CR487:CW487)</f>
        <v/>
      </c>
      <c r="CY487">
        <f>ROUND(IF(CR487&gt;0,T487+V487*VLOOKUP("R202",TSC!$B$1:$C$500,2,0),0),0)</f>
        <v/>
      </c>
      <c r="CZ487">
        <f>IFERROR(INDEX(CSDA!D$1:D$500,MATCH($CZ$2,CSDA!C$1:C$500,0)),0)</f>
        <v/>
      </c>
      <c r="DA487">
        <f>ROUND(T487*0.7%,0)</f>
        <v/>
      </c>
      <c r="DB487">
        <f>ROUND(T487/12,0)</f>
        <v/>
      </c>
      <c r="DC487">
        <f ref="DC487" t="array">IFERROR(INDEX(CSDA!D$1:D$500,MATCH("Trích giữ"&amp;PAYROLL!DC$2,CSDA!A$1:A$500&amp;CSDA!C$1:C$500,0)),0)</f>
        <v/>
      </c>
      <c r="DD487">
        <f ref="DD487" t="array">IFERROR(INDEX(CSDA!D$1:D$500,MATCH("Trích giữ"&amp;PAYROLL!DD$2,CSDA!A$1:A$500&amp;CSDA!C$1:C$500,0)),0)</f>
        <v/>
      </c>
      <c r="DE487">
        <f ref="DE487" t="array">IFERROR(INDEX(CSDA!D$1:D$500,MATCH("Trích giữ"&amp;PAYROLL!DE$2,CSDA!A$1:A$500&amp;CSDA!C$1:C$500,0)),0)</f>
        <v/>
      </c>
      <c r="DF487">
        <f>IFERROR(INDEX(CSDA!D$1:D$500,MATCH(PAYROLL!DF$2,CSDA!C$1:C$500,0)),0)</f>
        <v/>
      </c>
      <c r="DG487">
        <f ref="DG487" t="array">IFERROR(INDEX(CSDA!D$1:D$500,MATCH("Trích giữ"&amp;PAYROLL!DG$2,CSDA!A$1:A$500&amp;CSDA!C$1:C$500,0)),0)</f>
        <v/>
      </c>
      <c r="DH487">
        <f>ROUND(T487/26,0)</f>
        <v/>
      </c>
      <c r="DI487">
        <f ref="DI487" t="array">IFERROR(INDEX(CSDA!D$1:D$500,MATCH("Trích giữ"&amp;PAYROLL!DI$2,CSDA!A$1:A$500&amp;CSDA!C$1:C$500,0)),0)</f>
        <v/>
      </c>
      <c r="DJ487">
        <f>IF(U487=0,T487*21.5%-BL487,0)</f>
        <v/>
      </c>
      <c r="DK487">
        <f ref="DK487" t="array">IFERROR(INDEX(CSDA!D$1:D$500,MATCH("Trích giữ"&amp;PAYROLL!DK$2,CSDA!A$1:A$500&amp;CSDA!C$1:C$500,0)),0)</f>
        <v/>
      </c>
      <c r="DL487">
        <f>IFERROR(INDEX(CSDA!D$1:D$500,MATCH(PAYROLL!DL$2,CSDA!C$1:C$500,0))/12,0)</f>
        <v/>
      </c>
      <c r="DM487">
        <f>SUM(DB487:DL487)</f>
        <v/>
      </c>
      <c r="DN487">
        <f>IFERROR(INDEX(ADJ!$A$1:$BZ$1000,MATCH(PAYROLL!D487,ADJ!A$1:A$500,0),MATCH(PAYROLL!DN$2,ADJ!$2:$2,0)),0)</f>
        <v/>
      </c>
      <c r="DO487">
        <f>IFERROR(SUM(BP487,DM487:DN487,CX487:DA487)-DT487,0)</f>
        <v/>
      </c>
      <c r="DP487">
        <f ref="DP487" t="array">SUM(BW487*IFERROR(INDEX(CSDA!D$1:D$500,MATCH(BW$2,CSDA!C$1:C$500,0)),0)%,CX487*IFERROR(INDEX(CSDA!D$1:D$500,MATCH(CX$2,CSDA!C$1:C$500,0)),0)%,DA487*IFERROR(INDEX(CSDA!D$1:D$500,MATCH(DA$2,CSDA!C$1:C$500,0)),0)%,DB487*IFERROR(INDEX(CSDA!D$1:D$500,MATCH(DB$2,CSDA!C$1:C$500,0)),0)%,DF487*IFERROR(INDEX(CSDA!D$1:D$500,MATCH("Phí dịch vụ"&amp;PAYROLL!DF$2,CSDA!A$1:A$500&amp;CSDA!C$1:C$500,0)),0)%,DC487*IFERROR(INDEX(CSDA!D$1:D$500,MATCH("Phí dịch vụ"&amp;PAYROLL!DC$2,CSDA!A$1:A$500&amp;CSDA!C$1:C$500,0)),0)%,DH487*IFERROR(INDEX(CSDA!D$1:D$500,MATCH("Phí dịch vụ"&amp;PAYROLL!DH$2,CSDA!A$1:A$500&amp;CSDA!C$1:C$500,0)),0)%,DJ487*IFERROR(INDEX(CSDA!D$1:D$500,MATCH("Phí dịch vụ"&amp;PAYROLL!DJ$2,CSDA!A$1:A$500&amp;CSDA!C$1:C$500,0)),0)%,BN487*IFERROR(INDEX(CSDA!D$1:D$500,MATCH(BN$2,CSDA!C$1:C$500,0)),0)%)-BN487*7%</f>
        <v/>
      </c>
      <c r="DQ487">
        <f>IFERROR(INDEX(ADJ!$A$1:$BZ$1000,MATCH(PAYROLL!D487,ADJ!A$1:A$500,0),MATCH(PAYROLL!DQ$2,ADJ!$2:$2,0)),0)</f>
        <v/>
      </c>
      <c r="DR487">
        <f>IFERROR(INDEX(ADJ!$A$1:$BZ$1000,MATCH(PAYROLL!D487,ADJ!A$1:A$500,0),MATCH(PAYROLL!DR$2,ADJ!$2:$2,0)),0)</f>
        <v/>
      </c>
      <c r="DS487">
        <f>SUM(DP487:DR487)</f>
        <v/>
      </c>
      <c r="DT487">
        <f>EK487</f>
        <v/>
      </c>
      <c r="DU487">
        <f>SUM(DO487:DR487)</f>
        <v/>
      </c>
      <c r="DV487">
        <f>ROUND(DU487*0.1,0)</f>
        <v/>
      </c>
      <c r="DW487">
        <f>DU487+DV487</f>
        <v/>
      </c>
      <c r="DZ487">
        <f>IFERROR(INDEX(ADJ!$A$1:$BZ$1000,MATCH(PAYROLL!$D487,ADJ!A$1:A$500,0),MATCH(PAYROLL!DZ$2,ADJ!$2:$2,0)),0)</f>
        <v/>
      </c>
      <c r="EA487">
        <f>IFERROR(INDEX(ADJ!$A$1:$BZ$1000,MATCH(PAYROLL!$D487,ADJ!A$1:A$500,0),MATCH(PAYROLL!EA$2,ADJ!$2:$2,0)),0)</f>
        <v/>
      </c>
      <c r="EB487">
        <f>IFERROR(INDEX(ADJ!$A$1:$BZ$1000,MATCH(PAYROLL!$D487,ADJ!A$1:A$500,0),MATCH(PAYROLL!EB$2,ADJ!$2:$2,0)),0)</f>
        <v/>
      </c>
      <c r="EC487">
        <f>IFERROR(INDEX(ADJ!$A$1:$BZ$1000,MATCH(PAYROLL!$D487,ADJ!A$1:A$500,0),MATCH(PAYROLL!EC$2,ADJ!$2:$2,0)),0)</f>
        <v/>
      </c>
      <c r="ED487">
        <f>IFERROR(INDEX(ADJ!$A$1:$BZ$1000,MATCH(PAYROLL!$D487,ADJ!A$1:A$500,0),MATCH(PAYROLL!ED$2,ADJ!$2:$2,0)),0)</f>
        <v/>
      </c>
      <c r="EE487">
        <f>IFERROR(INDEX(ADJ!$A$1:$BZ$1000,MATCH(PAYROLL!$D487,ADJ!A$1:A$500,0),MATCH(PAYROLL!EE$2,ADJ!$2:$2,0)),0)</f>
        <v/>
      </c>
      <c r="EF487">
        <f>IFERROR(INDEX(ADJ!$A$1:$BZ$1000,MATCH(PAYROLL!$D487,ADJ!A$1:A$500,0),MATCH(PAYROLL!EF$2,ADJ!$2:$2,0)),0)</f>
        <v/>
      </c>
      <c r="EG487">
        <f>IFERROR(INDEX(ADJ!$A$1:$BZ$1000,MATCH(PAYROLL!$D487,ADJ!A$1:A$500,0),MATCH(PAYROLL!EG$2,ADJ!$2:$2,0)),0)</f>
        <v/>
      </c>
      <c r="EH487">
        <f>IFERROR(INDEX(ADJ!$A$1:$BZ$1000,MATCH(PAYROLL!$D487,ADJ!A$1:A$500,0),MATCH(PAYROLL!EH$2,ADJ!$2:$2,0)),0)</f>
        <v/>
      </c>
      <c r="EI487">
        <f>IFERROR(INDEX(ADJ!$A$1:$BZ$1000,MATCH(PAYROLL!D487,ADJ!A$1:A$500,0),MATCH(PAYROLL!EI$2,ADJ!$2:$2,0)),0)</f>
        <v/>
      </c>
      <c r="EJ487">
        <f>IFERROR(INDEX(ADJ!$A$1:$BZ$1000,MATCH(PAYROLL!$D487,ADJ!A$1:A$500,0),MATCH(PAYROLL!EJ$2,ADJ!$2:$2,0)),0)</f>
        <v/>
      </c>
      <c r="EK487">
        <f>SUM(DZ487:EJ487)</f>
        <v/>
      </c>
    </row>
    <row r="488">
      <c r="A488" t="n">
        <v>486</v>
      </c>
      <c r="B488" t="inlineStr">
        <is>
          <t>Hà Văn Kỳ</t>
        </is>
      </c>
      <c r="D488" t="inlineStr">
        <is>
          <t>158929-01</t>
        </is>
      </c>
      <c r="S488">
        <f>IFERROR(INDEX(PIS!$A$1:$BZ$1000,MATCH($D488,PIS!C$1:C$500,0),MATCH("Lương CB tháng trước",PIS!$1:$1,0)),0)</f>
        <v/>
      </c>
      <c r="T488">
        <f>IFERROR(INDEX(PIS!$A$1:$BZ$1000,MATCH($D488,PIS!C$1:C$500,0),MATCH("Lương CB hiện tại",PIS!$1:$1,0)),0)</f>
        <v/>
      </c>
      <c r="U488">
        <f>IFERROR(INDEX(PIS!$A$1:$BZ$1000,MATCH($D488,PIS!C$1:C$500,0),MATCH("Lương đóng BHBB",PIS!$1:$1,0)),0)</f>
        <v/>
      </c>
      <c r="V488">
        <f>IFERROR(INDEX(PIS!$A$1:$BZ$1000,MATCH($D488,PIS!C$1:C$500,0),MATCH(V$2,PIS!$2:$2,0)),0)</f>
        <v/>
      </c>
      <c r="W488">
        <f>IFERROR(INDEX(PIS!$A$1:$BZ$1000,MATCH($D488,PIS!C$1:C$500,0),MATCH(W$2,PIS!$2:$2,0)),0)</f>
        <v/>
      </c>
      <c r="X488">
        <f>IFERROR(INDEX(PIS!$A$1:$BZ$1000,MATCH($D488,PIS!C$1:C$500,0),MATCH(X$2,PIS!$2:$2,0)),0)</f>
        <v/>
      </c>
      <c r="Y488">
        <f>IFERROR(INDEX(PIS!$A$1:$BZ$1000,MATCH($D488,PIS!C$1:C$500,0),MATCH(Y$2,PIS!$2:$2,0)),0)</f>
        <v/>
      </c>
      <c r="Z488">
        <f>IFERROR(INDEX(PIS!$A$1:$BZ$1000,MATCH($D488,PIS!C$1:C$500,0),MATCH(Z$2,PIS!$2:$2,0)),0)</f>
        <v/>
      </c>
      <c r="AA488">
        <f>IFERROR(INDEX(PIS!$A$1:$BZ$1000,MATCH($D488,PIS!C$1:C$500,0),MATCH(AA$2,PIS!$2:$2,0)),0)</f>
        <v/>
      </c>
      <c r="AB488">
        <f>IFERROR(INDEX(PIS!$A$1:$BZ$1000,MATCH($D488,PIS!C$1:C$500,0),MATCH(AB$2,PIS!$2:$2,0)),0)</f>
        <v/>
      </c>
      <c r="AC488">
        <f>SUM(V488:AB488)</f>
        <v/>
      </c>
      <c r="AD488">
        <f>IFERROR(INDEX(TIMESHEET!$A$1:$AI$5000,MATCH($D488,TIMESHEET!A$1:A$500,0),MATCH("T100",TIMESHEET!$2:$2,0))-2,0)</f>
        <v/>
      </c>
      <c r="AE488">
        <f>IFERROR(INDEX(TIMESHEET!$A$1:$AI$5000,MATCH($D488,TIMESHEET!A$1:A$500,0),MATCH("T202",TIMESHEET!$2:$2,0)),0)</f>
        <v/>
      </c>
      <c r="AF488">
        <f>IFERROR(INDEX(TIMESHEET!$A$1:$AI$5000,MATCH($D488,TIMESHEET!A$1:A$500,0),MATCH("T302",TIMESHEET!$2:$2,0)),0)</f>
        <v/>
      </c>
      <c r="AG488">
        <f>IFERROR(INDEX(TIMESHEET!$A$1:$AI$5000,MATCH($D488,TIMESHEET!A$1:A$500,0),MATCH("T406",TIMESHEET!$2:$2,0)),0)</f>
        <v/>
      </c>
      <c r="AH488">
        <f>AE488+AG488</f>
        <v/>
      </c>
      <c r="AI488">
        <f>IFERROR(INDEX(TIMESHEET!$A$1:$AI$5000,MATCH($D488,TIMESHEET!A$1:A$500,0),MATCH("T701",TIMESHEET!$2:$2,0)),0)</f>
        <v/>
      </c>
      <c r="AJ488">
        <f>IFERROR(INDEX(TIMESHEET!$A$1:$AI$5000,MATCH($D488,TIMESHEET!B$1:B$500,0),MATCH("T320",TIMESHEET!$2:$2,0)),0)</f>
        <v/>
      </c>
      <c r="AK488">
        <f>IFERROR(IF(LEFT(INDEX(PIS!O$1:O$500,MATCH(D488,PIS!C$1:C$500)),1)="M",T488/AD488*SUM(AE488:AG488),T488*AD488),0)</f>
        <v/>
      </c>
      <c r="AL488">
        <f>IFERROR(INDEX(ADJ!$A$1:$BZ$1000,MATCH(PAYROLL!D488,ADJ!A$1:A$500,0),MATCH(PAYROLL!AL$2,ADJ!$2:$2,0)),0)</f>
        <v/>
      </c>
      <c r="AM488">
        <f>SUM(AK488:AL488)</f>
        <v/>
      </c>
      <c r="AN488">
        <f>IFERROR(ROUND(V488/$AD488*$AH488,0),0)</f>
        <v/>
      </c>
      <c r="AO488">
        <f>IFERROR(ROUND(W488/$AD488*$AH488,0),0)</f>
        <v/>
      </c>
      <c r="AP488">
        <f>IFERROR(ROUND(X488/$AD488*$AE488,0),0)</f>
        <v/>
      </c>
      <c r="AQ488">
        <f>IFERROR(ROUND(Y488/$AD488*$AH488,0),0)</f>
        <v/>
      </c>
      <c r="AR488">
        <f>IFERROR(ROUND(Z488/$AD488*$AH488,0),0)</f>
        <v/>
      </c>
      <c r="AS488">
        <f>IFERROR(ROUND(AA488/$AD488*$AH488,0),0)</f>
        <v/>
      </c>
      <c r="AT488">
        <f>IFERROR(IF((AE488+AF488+AG488)&gt;13,AB488,ROUND(AB488/AD488*AH488,0)),0)</f>
        <v/>
      </c>
      <c r="AU488">
        <f>IFERROR(INDEX(ADJ!$A$1:$BZ$1000,MATCH(PAYROLL!D488,ADJ!A$1:A$500,0),MATCH(PAYROLL!AU$2,ADJ!$2:$2,0)),0)</f>
        <v/>
      </c>
      <c r="AV488">
        <f>ROUND(SUM(AN488:AU488),0)</f>
        <v/>
      </c>
      <c r="AW488">
        <f>IFERROR(INDEX(TIMESHEET!$A$1:$AI$5000,MATCH(PAYROLL!D488,TIMESHEET!A$1:A$500,0),MATCH("T620",TIMESHEET!$2:$2,0)),0)</f>
        <v/>
      </c>
      <c r="AX488">
        <f>IFERROR(INDEX(TIMESHEET!$A$1:$AI$5000,MATCH(PAYROLL!D488,TIMESHEET!A$1:A$500,0),MATCH("T601",TIMESHEET!$2:$2,0)),0)</f>
        <v/>
      </c>
      <c r="AY488">
        <f>IFERROR(INDEX(TIMESHEET!$A$1:$AI$5000,MATCH(PAYROLL!D488,TIMESHEET!A$1:A$500,0),MATCH("T602",TIMESHEET!$2:$2,0)),0)</f>
        <v/>
      </c>
      <c r="AZ488">
        <f>IFERROR(INDEX(TIMESHEET!$A$1:$AI$5000,MATCH(PAYROLL!D488,TIMESHEET!A$1:A$500,0),MATCH("T603",TIMESHEET!$2:$2,0)),0)</f>
        <v/>
      </c>
      <c r="BA488">
        <f>IFERROR(INDEX(TIMESHEET!$A$1:$AI$5000,MATCH(PAYROLL!D488,TIMESHEET!A$1:A$500,0),MATCH("T611",TIMESHEET!$2:$2,0)),0)</f>
        <v/>
      </c>
      <c r="BB488">
        <f>IFERROR(INDEX(TIMESHEET!$A$1:$AI$5000,MATCH(PAYROLL!D488,TIMESHEET!A$1:A$500,0),MATCH("T612",TIMESHEET!$2:$2,0)),0)</f>
        <v/>
      </c>
      <c r="BC488">
        <f>IFERROR(INDEX(TIMESHEET!$A$1:$AI$5000,MATCH(PAYROLL!D488,TIMESHEET!A$1:A$500,0),MATCH("T613",TIMESHEET!$2:$2,0)),0)</f>
        <v/>
      </c>
      <c r="BD488">
        <f>IFERROR(INDEX(TIMESHEET!$A$1:$AI$5000,MATCH(PAYROLL!D488,TIMESHEET!A$1:A$500,0),MATCH("T500",TIMESHEET!$2:$2,0)),0)</f>
        <v/>
      </c>
      <c r="BE488">
        <f>IFERROR(IF(LEFT(INDEX(PIS!O$1:O$500,MATCH(D488,PIS!C$1:C$500)),1)="M",T488/AD488/8*(AW488+AX488*1.5+AY488*2+AZ488*3+BA488*2.1+BB488*2.7+BC488*3.9+BD488*0.3),T488/8*(AW488+AX488*1.5+AY488*2+AZ488*3+BA488*2.1+BB488*2.7+BC488*3.9+BD488*0.3)),0)</f>
        <v/>
      </c>
      <c r="BF488">
        <f>IFERROR(INDEX(ADJ!$A$1:$BZ$1000,MATCH(PAYROLL!$D488,ADJ!A$1:A$500,0),MATCH(PAYROLL!BF$2,ADJ!$2:$2,0)),0)</f>
        <v/>
      </c>
      <c r="BG488">
        <f>IFERROR(INDEX(ADJ!$A$1:$BZ$1000,MATCH(PAYROLL!D488,ADJ!A$1:A$500,0),MATCH(PAYROLL!BG$2,ADJ!$2:$2,0)),0)</f>
        <v/>
      </c>
      <c r="BH488">
        <f>IFERROR(INDEX(ADJ!$A$1:$BZ$1000,MATCH(PAYROLL!D488,ADJ!A$1:A$500,0),MATCH(PAYROLL!BH$2,ADJ!$2:$2,0)),0)</f>
        <v/>
      </c>
      <c r="BI488">
        <f>IFERROR(INDEX(ADJ!$A$1:$BZ$1000,MATCH(PAYROLL!D488,ADJ!A$1:A$500,0),MATCH(PAYROLL!BI$2,ADJ!$2:$2,0)),0)</f>
        <v/>
      </c>
      <c r="BJ488">
        <f>IFERROR(INDEX(ADJ!$A$1:$BZ$1000,MATCH(PAYROLL!D488,ADJ!A$1:A$500,0),MATCH(PAYROLL!BJ$2,ADJ!$2:$2,0)),0)</f>
        <v/>
      </c>
      <c r="BK488">
        <f>SUM(BF488:BJ488)</f>
        <v/>
      </c>
      <c r="BL488">
        <f>IFERROR(INDEX(ADJ!$A$1:$BZ$1000,MATCH(PAYROLL!D488,ADJ!A$1:A$500,0),MATCH(PAYROLL!BL$2,ADJ!$2:$2,0)),0)</f>
        <v/>
      </c>
      <c r="BM488">
        <f>IFERROR(INDEX(ADJ!$A$1:$BZ$1000,MATCH(PAYROLL!D488,ADJ!A$1:A$500,0),MATCH(PAYROLL!BM$2,ADJ!$2:$2,0)),0)</f>
        <v/>
      </c>
      <c r="BN488">
        <f>IFERROR(INDEX(ADJ!$A$1:$BZ$1000,MATCH(PAYROLL!D488,ADJ!A$1:A$500,0),MATCH(PAYROLL!BN$2,ADJ!$2:$2,0)),0)</f>
        <v/>
      </c>
      <c r="BO488">
        <f>IFERROR(INDEX(ADJ!$A$1:$BZ$1000,MATCH(PAYROLL!D488,ADJ!A$1:A$500,0),MATCH(PAYROLL!BO$2,ADJ!$2:$2,0)),0)</f>
        <v/>
      </c>
      <c r="BP488">
        <f>SUM(AM488,AV488,BE488,BK488,BL488:BO488)</f>
        <v/>
      </c>
      <c r="BQ488">
        <f>BO488</f>
        <v/>
      </c>
      <c r="BR488">
        <f>IFERROR(ROUND(IF(LEFT(INDEX(PIS!O$1:O$500,MATCH(D488,PIS!C$1:C$500)),1)="D",T488/8*(BD488*0.3),IF(LEFT(INDEX(PIS!O$1:O$500,MATCH(D488,PIS!C$1:C$500)),1)="H",T488*($BD488*0.3),T488/$AD488/8*($BD488*0.3))),0),0)</f>
        <v/>
      </c>
      <c r="BS488">
        <f>IF(AP488&lt;1,0,MIN(AP488,730000))</f>
        <v/>
      </c>
      <c r="BT488">
        <f>IFERROR(ROUND((BE488-SUM(AW488:BC488)*T488/AD488/8),0)-BR488,0)</f>
        <v/>
      </c>
      <c r="BU488">
        <f>AO488</f>
        <v/>
      </c>
      <c r="BV488">
        <f>SUM(BQ488:BU488)</f>
        <v/>
      </c>
      <c r="BW488">
        <f>BP488-BV488</f>
        <v/>
      </c>
      <c r="BX488">
        <f>IFERROR(IF(RIGHT(INDEX(PIS!O$1:O$500,MATCH(D488,PIS!C$1:C$500)),5)="Gross",MIN(U488+V488,VLOOKUP("R700",TSC!B:C,2,0)*VLOOKUP("R101",TSC!B:C,2,0))*VLOOKUP("R701",TSC!B:C,2,0)%,0),0)</f>
        <v/>
      </c>
      <c r="BY488">
        <f>IFERROR(IF(RIGHT(INDEX(PIS!O$1:O$500,MATCH(D488,PIS!C$1:C$500)),5)="Gross",MIN(U488+V488,VLOOKUP("R700",TSC!B:C,2,0)*VLOOKUP("R101",TSC!B:C,2,0))*VLOOKUP("T704",TSC!B:C,2,0)%,0),0)</f>
        <v/>
      </c>
      <c r="BZ488">
        <f>IFERROR(IF(RIGHT(INDEX(PIS!O$1:O$500,MATCH(D488,PIS!C$1:C$500)),5)="Gross",MIN(U488+V488,VLOOKUP("R700",TSC!B:C,2,0)*VLOOKUP("1",TSC!F:G,2,0))*VLOOKUP("T705",TSC!B:C,2,0)%,0),0)</f>
        <v/>
      </c>
      <c r="CA488">
        <f>IFERROR(INDEX(ADJ!$A$1:$BZ$1000,MATCH(PAYROLL!D488,ADJ!A$1:A$500,0),MATCH(PAYROLL!CA$2,ADJ!$2:$2,0)),0)</f>
        <v/>
      </c>
      <c r="CB488">
        <f>IFERROR(INDEX(ADJ!$A$1:$BZ$1000,MATCH(PAYROLL!D488,ADJ!A$1:A$500,0),MATCH(PAYROLL!CB$2,ADJ!$2:$2,0)),0)</f>
        <v/>
      </c>
      <c r="CC488">
        <f>SUM(BX488:CB488)</f>
        <v/>
      </c>
      <c r="CD488">
        <f>IFERROR(INDEX(PIS!$A$1:$BZ$1000,MATCH(PAYROLL!D488,PIS!C$1:C$500,0),MATCH(PAYROLL!CD$1,PIS!$1:$1,0)),0)</f>
        <v/>
      </c>
      <c r="CE488">
        <f>IFERROR(IF(OR(INDEX(PIS!P$1:P$500,MATCH(D488,PIS!C$1:C$500,0))="LT2",INDEX(PIS!P$1:P$500,MATCH(D488,PIS!C$1:C$500,0))="P10"),0,SUM(CC488,CD488*VLOOKUP("R601",TSC!B:C,2,0),VLOOKUP("R602",TSC!B:C,2,0))),0)</f>
        <v/>
      </c>
      <c r="CF488">
        <f>MAX(BW488-CE488,0)</f>
        <v/>
      </c>
      <c r="CG488">
        <f>IFERROR(IF(OR(RIGHT(INDEX(PIS!P$1:P$500,MATCH(D488,PIS!C$1:C$500)),5)="P10",RIGHT(INDEX(PIS!P$1:P$500,MATCH(D488,PIS!C$1:C$500)),5)="CK"),0,IF(CF488&lt;=5000000,CF488*5%,IF(CF488&lt;=10000000,CF488*10%-250000,IF(CF488&lt;=18000000,CF488*15%-750000,IF(CF488&lt;=32000000,CF488*20%-1650000,IF(CF488&lt;=52000000,CF488*25%-3250000,IF(CF488&lt;=80000000,BH488*30%-5850000,CF488*35%-9850000))))))),0)</f>
        <v/>
      </c>
      <c r="CH488">
        <f>IFERROR(IF(OR(INDEX(PIS!P$1:P$500,MATCH(D488,PIS!C$1:C$500))="LT",INDEX(PIS!P$1:P$500,MATCH(D488,PIS!C$1:C$500))="CK"),0,IF(CF488&lt;2000000,0,CF488*10%)),0)</f>
        <v/>
      </c>
      <c r="CI488">
        <f>IFERROR(INDEX(ADJ!$A$1:$BZ$1000,MATCH(PAYROLL!D488,ADJ!A$1:A$500,0),MATCH(PAYROLL!CI$2,ADJ!$2:$2,0)),0)</f>
        <v/>
      </c>
      <c r="CJ488">
        <f>IFERROR(INDEX(ADJ!$A$1:$BZ$1000,MATCH(PAYROLL!D488,ADJ!A$1:A$500,0),MATCH(PAYROLL!CJ$2,ADJ!$2:$2,0)),0)</f>
        <v/>
      </c>
      <c r="CK488">
        <f>IFERROR(INDEX(ADJ!$A$1:$BZ$1000,MATCH(PAYROLL!D488,ADJ!A$1:A$500,0),MATCH(PAYROLL!CK$2,ADJ!$2:$2,0)),0)</f>
        <v/>
      </c>
      <c r="CL488">
        <f>SUM(CG488:CK488)</f>
        <v/>
      </c>
      <c r="CM488">
        <f>ROUND(SUM(CH488:CK488),0)</f>
        <v/>
      </c>
      <c r="CN488">
        <f>IFERROR(INDEX(CSDA!D$1:D$500,MATCH($CN$2,CSDA!C$1:C$500,0))*INDEX(PIS!V$1:V$500,MATCH(D488,PIS!C$1:C$500))+INDEX(ADJ!$A$1:$BZ$1000,MATCH(PAYROLL!D488,ADJ!A$1:A$500,0),MATCH(PAYROLL!CN$2,ADJ!$2:$2,0)),0)</f>
        <v/>
      </c>
      <c r="CO488">
        <f>IFERROR(INDEX(ADJ!$A$1:$BZ$1000,MATCH(PAYROLL!D488,ADJ!A$1:A$500,0),MATCH(PAYROLL!CO$2,ADJ!$2:$2,0)),0)</f>
        <v/>
      </c>
      <c r="CP488">
        <f>IFERROR(INDEX(ADJ!$A$1:$BZ$1000,MATCH(PAYROLL!D488,ADJ!A$1:A$500,0),MATCH(PAYROLL!CP$2,ADJ!$2:$2,0)),0)</f>
        <v/>
      </c>
      <c r="CQ488">
        <f>BP488-CL488-CI488-CM488-CN488-CO488-CP488-CC488</f>
        <v/>
      </c>
      <c r="CR488">
        <f>IFERROR(IF(RIGHT(INDEX(PIS!O$1:O$500,MATCH(D488,PIS!C$1:C$500,0)),5)="Gross",MIN(U488+V488,VLOOKUP("R700",TSC!B:C,2,0)*VLOOKUP("R101",TSC!B:C,2,0))*(VLOOKUP("T711",TSC!B:C,2,0)+VLOOKUP("T712",TSC!B:C,2,0))%,MIN(T488+V488,VLOOKUP("R700",TSC!B:C,2,0)*VLOOKUP("R101",TSC!B:C,2,0))*(VLOOKUP("T711",TSC!B:C,2,0)+VLOOKUP("T712",TSC!B:C,2,0)+VLOOKUP("R701",TSC!B:C,2,0))%),0)</f>
        <v/>
      </c>
      <c r="CS488">
        <f>IFERROR(IF(RIGHT(INDEX(PIS!O$1:O$500,MATCH(D488,PIS!C$1:C$500,0)),5)="Gross",MIN(U488+V488,VLOOKUP("R700",TSC!B:C,2,0)*VLOOKUP("R101",TSC!B:C,2,0))*(VLOOKUP("T714",TSC!B:C,2,0))%,MIN(T488+V488,VLOOKUP("R700",TSC!B:C,2,0)*VLOOKUP("R101",TSC!B:C,2,0))*(VLOOKUP("T704",TSC!B:C,2,0)+VLOOKUP("T714",TSC!B:C,2,0))%),0)</f>
        <v/>
      </c>
      <c r="CT488">
        <f>IFERROR(IF(RIGHT(INDEX(PIS!O$1:O$500,MATCH(D488,PIS!C$1:C$500,0)),5)="Gross",MIN(U488+V488,VLOOKUP("R700",TSC!B:C,2,0)*VLOOKUP("R101",TSC!B:C,2,0))*VLOOKUP("T705",TSC!B:C,2,0)%,MIN(T488+V488,VLOOKUP("R700",TSC!B:C,2,0)*VLOOKUP("R101",TSC!B:C,2,0))*VLOOKUP("T705",TSC!B:C,2,0)%),0)</f>
        <v/>
      </c>
      <c r="CU488">
        <f>IFERROR(IF(RIGHT(INDEX(PIS!O$1:O$500,MATCH(D488,PIS!C$1:C$500,0)),5)="Gross",MIN(U488+V488,VLOOKUP("R700",TSC!B:C,2,0)*VLOOKUP("R101",TSC!B:C,2,0))*(VLOOKUP("T713",TSC!B:C,2,0))%,MIN(T488+V488,VLOOKUP("R700",TSC!B:C,2,0)*VLOOKUP("R101",TSC!B:C,2,0))*(VLOOKUP("T713",TSC!B:C,2,0))%),0)</f>
        <v/>
      </c>
      <c r="CV488">
        <f>IFERROR(INDEX(ADJ!$A$1:$BZ$1000,MATCH(PAYROLL!D488,ADJ!A$1:A$500,0),MATCH(PAYROLL!CV$2,ADJ!$2:$2,0)),0)</f>
        <v/>
      </c>
      <c r="CW488">
        <f>IFERROR(INDEX(ADJ!$A$1:$BZ$1000,MATCH(PAYROLL!D488,ADJ!A$1:A$500,0),MATCH(PAYROLL!CW$2,ADJ!$2:$2,0)),0)</f>
        <v/>
      </c>
      <c r="CX488">
        <f>SUM(CR488:CW488)</f>
        <v/>
      </c>
      <c r="CY488">
        <f>ROUND(IF(CR488&gt;0,T488+V488*VLOOKUP("R202",TSC!$B$1:$C$500,2,0),0),0)</f>
        <v/>
      </c>
      <c r="CZ488">
        <f>IFERROR(INDEX(CSDA!D$1:D$500,MATCH($CZ$2,CSDA!C$1:C$500,0)),0)</f>
        <v/>
      </c>
      <c r="DA488">
        <f>ROUND(T488*0.7%,0)</f>
        <v/>
      </c>
      <c r="DB488">
        <f>ROUND(T488/12,0)</f>
        <v/>
      </c>
      <c r="DC488">
        <f ref="DC488" t="array">IFERROR(INDEX(CSDA!D$1:D$500,MATCH("Trích giữ"&amp;PAYROLL!DC$2,CSDA!A$1:A$500&amp;CSDA!C$1:C$500,0)),0)</f>
        <v/>
      </c>
      <c r="DD488">
        <f ref="DD488" t="array">IFERROR(INDEX(CSDA!D$1:D$500,MATCH("Trích giữ"&amp;PAYROLL!DD$2,CSDA!A$1:A$500&amp;CSDA!C$1:C$500,0)),0)</f>
        <v/>
      </c>
      <c r="DE488">
        <f ref="DE488" t="array">IFERROR(INDEX(CSDA!D$1:D$500,MATCH("Trích giữ"&amp;PAYROLL!DE$2,CSDA!A$1:A$500&amp;CSDA!C$1:C$500,0)),0)</f>
        <v/>
      </c>
      <c r="DF488">
        <f>IFERROR(INDEX(CSDA!D$1:D$500,MATCH(PAYROLL!DF$2,CSDA!C$1:C$500,0)),0)</f>
        <v/>
      </c>
      <c r="DG488">
        <f ref="DG488" t="array">IFERROR(INDEX(CSDA!D$1:D$500,MATCH("Trích giữ"&amp;PAYROLL!DG$2,CSDA!A$1:A$500&amp;CSDA!C$1:C$500,0)),0)</f>
        <v/>
      </c>
      <c r="DH488">
        <f>ROUND(T488/26,0)</f>
        <v/>
      </c>
      <c r="DI488">
        <f ref="DI488" t="array">IFERROR(INDEX(CSDA!D$1:D$500,MATCH("Trích giữ"&amp;PAYROLL!DI$2,CSDA!A$1:A$500&amp;CSDA!C$1:C$500,0)),0)</f>
        <v/>
      </c>
      <c r="DJ488">
        <f>IF(U488=0,T488*21.5%-BL488,0)</f>
        <v/>
      </c>
      <c r="DK488">
        <f ref="DK488" t="array">IFERROR(INDEX(CSDA!D$1:D$500,MATCH("Trích giữ"&amp;PAYROLL!DK$2,CSDA!A$1:A$500&amp;CSDA!C$1:C$500,0)),0)</f>
        <v/>
      </c>
      <c r="DL488">
        <f>IFERROR(INDEX(CSDA!D$1:D$500,MATCH(PAYROLL!DL$2,CSDA!C$1:C$500,0))/12,0)</f>
        <v/>
      </c>
      <c r="DM488">
        <f>SUM(DB488:DL488)</f>
        <v/>
      </c>
      <c r="DN488">
        <f>IFERROR(INDEX(ADJ!$A$1:$BZ$1000,MATCH(PAYROLL!D488,ADJ!A$1:A$500,0),MATCH(PAYROLL!DN$2,ADJ!$2:$2,0)),0)</f>
        <v/>
      </c>
      <c r="DO488">
        <f>IFERROR(SUM(BP488,DM488:DN488,CX488:DA488)-DT488,0)</f>
        <v/>
      </c>
      <c r="DP488">
        <f ref="DP488" t="array">SUM(BW488*IFERROR(INDEX(CSDA!D$1:D$500,MATCH(BW$2,CSDA!C$1:C$500,0)),0)%,CX488*IFERROR(INDEX(CSDA!D$1:D$500,MATCH(CX$2,CSDA!C$1:C$500,0)),0)%,DA488*IFERROR(INDEX(CSDA!D$1:D$500,MATCH(DA$2,CSDA!C$1:C$500,0)),0)%,DB488*IFERROR(INDEX(CSDA!D$1:D$500,MATCH(DB$2,CSDA!C$1:C$500,0)),0)%,DF488*IFERROR(INDEX(CSDA!D$1:D$500,MATCH("Phí dịch vụ"&amp;PAYROLL!DF$2,CSDA!A$1:A$500&amp;CSDA!C$1:C$500,0)),0)%,DC488*IFERROR(INDEX(CSDA!D$1:D$500,MATCH("Phí dịch vụ"&amp;PAYROLL!DC$2,CSDA!A$1:A$500&amp;CSDA!C$1:C$500,0)),0)%,DH488*IFERROR(INDEX(CSDA!D$1:D$500,MATCH("Phí dịch vụ"&amp;PAYROLL!DH$2,CSDA!A$1:A$500&amp;CSDA!C$1:C$500,0)),0)%,DJ488*IFERROR(INDEX(CSDA!D$1:D$500,MATCH("Phí dịch vụ"&amp;PAYROLL!DJ$2,CSDA!A$1:A$500&amp;CSDA!C$1:C$500,0)),0)%,BN488*IFERROR(INDEX(CSDA!D$1:D$500,MATCH(BN$2,CSDA!C$1:C$500,0)),0)%)-BN488*7%</f>
        <v/>
      </c>
      <c r="DQ488">
        <f>IFERROR(INDEX(ADJ!$A$1:$BZ$1000,MATCH(PAYROLL!D488,ADJ!A$1:A$500,0),MATCH(PAYROLL!DQ$2,ADJ!$2:$2,0)),0)</f>
        <v/>
      </c>
      <c r="DR488">
        <f>IFERROR(INDEX(ADJ!$A$1:$BZ$1000,MATCH(PAYROLL!D488,ADJ!A$1:A$500,0),MATCH(PAYROLL!DR$2,ADJ!$2:$2,0)),0)</f>
        <v/>
      </c>
      <c r="DS488">
        <f>SUM(DP488:DR488)</f>
        <v/>
      </c>
      <c r="DT488">
        <f>EK488</f>
        <v/>
      </c>
      <c r="DU488">
        <f>SUM(DO488:DR488)</f>
        <v/>
      </c>
      <c r="DV488">
        <f>ROUND(DU488*0.1,0)</f>
        <v/>
      </c>
      <c r="DW488">
        <f>DU488+DV488</f>
        <v/>
      </c>
      <c r="DZ488">
        <f>IFERROR(INDEX(ADJ!$A$1:$BZ$1000,MATCH(PAYROLL!$D488,ADJ!A$1:A$500,0),MATCH(PAYROLL!DZ$2,ADJ!$2:$2,0)),0)</f>
        <v/>
      </c>
      <c r="EA488">
        <f>IFERROR(INDEX(ADJ!$A$1:$BZ$1000,MATCH(PAYROLL!$D488,ADJ!A$1:A$500,0),MATCH(PAYROLL!EA$2,ADJ!$2:$2,0)),0)</f>
        <v/>
      </c>
      <c r="EB488">
        <f>IFERROR(INDEX(ADJ!$A$1:$BZ$1000,MATCH(PAYROLL!$D488,ADJ!A$1:A$500,0),MATCH(PAYROLL!EB$2,ADJ!$2:$2,0)),0)</f>
        <v/>
      </c>
      <c r="EC488">
        <f>IFERROR(INDEX(ADJ!$A$1:$BZ$1000,MATCH(PAYROLL!$D488,ADJ!A$1:A$500,0),MATCH(PAYROLL!EC$2,ADJ!$2:$2,0)),0)</f>
        <v/>
      </c>
      <c r="ED488">
        <f>IFERROR(INDEX(ADJ!$A$1:$BZ$1000,MATCH(PAYROLL!$D488,ADJ!A$1:A$500,0),MATCH(PAYROLL!ED$2,ADJ!$2:$2,0)),0)</f>
        <v/>
      </c>
      <c r="EE488">
        <f>IFERROR(INDEX(ADJ!$A$1:$BZ$1000,MATCH(PAYROLL!$D488,ADJ!A$1:A$500,0),MATCH(PAYROLL!EE$2,ADJ!$2:$2,0)),0)</f>
        <v/>
      </c>
      <c r="EF488">
        <f>IFERROR(INDEX(ADJ!$A$1:$BZ$1000,MATCH(PAYROLL!$D488,ADJ!A$1:A$500,0),MATCH(PAYROLL!EF$2,ADJ!$2:$2,0)),0)</f>
        <v/>
      </c>
      <c r="EG488">
        <f>IFERROR(INDEX(ADJ!$A$1:$BZ$1000,MATCH(PAYROLL!$D488,ADJ!A$1:A$500,0),MATCH(PAYROLL!EG$2,ADJ!$2:$2,0)),0)</f>
        <v/>
      </c>
      <c r="EH488">
        <f>IFERROR(INDEX(ADJ!$A$1:$BZ$1000,MATCH(PAYROLL!$D488,ADJ!A$1:A$500,0),MATCH(PAYROLL!EH$2,ADJ!$2:$2,0)),0)</f>
        <v/>
      </c>
      <c r="EI488">
        <f>IFERROR(INDEX(ADJ!$A$1:$BZ$1000,MATCH(PAYROLL!D488,ADJ!A$1:A$500,0),MATCH(PAYROLL!EI$2,ADJ!$2:$2,0)),0)</f>
        <v/>
      </c>
      <c r="EJ488">
        <f>IFERROR(INDEX(ADJ!$A$1:$BZ$1000,MATCH(PAYROLL!$D488,ADJ!A$1:A$500,0),MATCH(PAYROLL!EJ$2,ADJ!$2:$2,0)),0)</f>
        <v/>
      </c>
      <c r="EK488">
        <f>SUM(DZ488:EJ488)</f>
        <v/>
      </c>
    </row>
    <row r="489">
      <c r="A489" t="n">
        <v>487</v>
      </c>
      <c r="B489" t="inlineStr">
        <is>
          <t>Lương Thị Hiền</t>
        </is>
      </c>
      <c r="D489" t="inlineStr">
        <is>
          <t>159007-01</t>
        </is>
      </c>
      <c r="S489">
        <f>IFERROR(INDEX(PIS!$A$1:$BZ$1000,MATCH($D489,PIS!C$1:C$500,0),MATCH("Lương CB tháng trước",PIS!$1:$1,0)),0)</f>
        <v/>
      </c>
      <c r="T489">
        <f>IFERROR(INDEX(PIS!$A$1:$BZ$1000,MATCH($D489,PIS!C$1:C$500,0),MATCH("Lương CB hiện tại",PIS!$1:$1,0)),0)</f>
        <v/>
      </c>
      <c r="U489">
        <f>IFERROR(INDEX(PIS!$A$1:$BZ$1000,MATCH($D489,PIS!C$1:C$500,0),MATCH("Lương đóng BHBB",PIS!$1:$1,0)),0)</f>
        <v/>
      </c>
      <c r="V489">
        <f>IFERROR(INDEX(PIS!$A$1:$BZ$1000,MATCH($D489,PIS!C$1:C$500,0),MATCH(V$2,PIS!$2:$2,0)),0)</f>
        <v/>
      </c>
      <c r="W489">
        <f>IFERROR(INDEX(PIS!$A$1:$BZ$1000,MATCH($D489,PIS!C$1:C$500,0),MATCH(W$2,PIS!$2:$2,0)),0)</f>
        <v/>
      </c>
      <c r="X489">
        <f>IFERROR(INDEX(PIS!$A$1:$BZ$1000,MATCH($D489,PIS!C$1:C$500,0),MATCH(X$2,PIS!$2:$2,0)),0)</f>
        <v/>
      </c>
      <c r="Y489">
        <f>IFERROR(INDEX(PIS!$A$1:$BZ$1000,MATCH($D489,PIS!C$1:C$500,0),MATCH(Y$2,PIS!$2:$2,0)),0)</f>
        <v/>
      </c>
      <c r="Z489">
        <f>IFERROR(INDEX(PIS!$A$1:$BZ$1000,MATCH($D489,PIS!C$1:C$500,0),MATCH(Z$2,PIS!$2:$2,0)),0)</f>
        <v/>
      </c>
      <c r="AA489">
        <f>IFERROR(INDEX(PIS!$A$1:$BZ$1000,MATCH($D489,PIS!C$1:C$500,0),MATCH(AA$2,PIS!$2:$2,0)),0)</f>
        <v/>
      </c>
      <c r="AB489">
        <f>IFERROR(INDEX(PIS!$A$1:$BZ$1000,MATCH($D489,PIS!C$1:C$500,0),MATCH(AB$2,PIS!$2:$2,0)),0)</f>
        <v/>
      </c>
      <c r="AC489">
        <f>SUM(V489:AB489)</f>
        <v/>
      </c>
      <c r="AD489">
        <f>IFERROR(INDEX(TIMESHEET!$A$1:$AI$5000,MATCH($D489,TIMESHEET!A$1:A$500,0),MATCH("T100",TIMESHEET!$2:$2,0))-2,0)</f>
        <v/>
      </c>
      <c r="AE489">
        <f>IFERROR(INDEX(TIMESHEET!$A$1:$AI$5000,MATCH($D489,TIMESHEET!A$1:A$500,0),MATCH("T202",TIMESHEET!$2:$2,0)),0)</f>
        <v/>
      </c>
      <c r="AF489">
        <f>IFERROR(INDEX(TIMESHEET!$A$1:$AI$5000,MATCH($D489,TIMESHEET!A$1:A$500,0),MATCH("T302",TIMESHEET!$2:$2,0)),0)</f>
        <v/>
      </c>
      <c r="AG489">
        <f>IFERROR(INDEX(TIMESHEET!$A$1:$AI$5000,MATCH($D489,TIMESHEET!A$1:A$500,0),MATCH("T406",TIMESHEET!$2:$2,0)),0)</f>
        <v/>
      </c>
      <c r="AH489">
        <f>AE489+AG489</f>
        <v/>
      </c>
      <c r="AI489">
        <f>IFERROR(INDEX(TIMESHEET!$A$1:$AI$5000,MATCH($D489,TIMESHEET!A$1:A$500,0),MATCH("T701",TIMESHEET!$2:$2,0)),0)</f>
        <v/>
      </c>
      <c r="AJ489">
        <f>IFERROR(INDEX(TIMESHEET!$A$1:$AI$5000,MATCH($D489,TIMESHEET!B$1:B$500,0),MATCH("T320",TIMESHEET!$2:$2,0)),0)</f>
        <v/>
      </c>
      <c r="AK489">
        <f>IFERROR(IF(LEFT(INDEX(PIS!O$1:O$500,MATCH(D489,PIS!C$1:C$500)),1)="M",T489/AD489*SUM(AE489:AG489),T489*AD489),0)</f>
        <v/>
      </c>
      <c r="AL489">
        <f>IFERROR(INDEX(ADJ!$A$1:$BZ$1000,MATCH(PAYROLL!D489,ADJ!A$1:A$500,0),MATCH(PAYROLL!AL$2,ADJ!$2:$2,0)),0)</f>
        <v/>
      </c>
      <c r="AM489">
        <f>SUM(AK489:AL489)</f>
        <v/>
      </c>
      <c r="AN489">
        <f>IFERROR(ROUND(V489/$AD489*$AH489,0),0)</f>
        <v/>
      </c>
      <c r="AO489">
        <f>IFERROR(ROUND(W489/$AD489*$AH489,0),0)</f>
        <v/>
      </c>
      <c r="AP489">
        <f>IFERROR(ROUND(X489/$AD489*$AE489,0),0)</f>
        <v/>
      </c>
      <c r="AQ489">
        <f>IFERROR(ROUND(Y489/$AD489*$AH489,0),0)</f>
        <v/>
      </c>
      <c r="AR489">
        <f>IFERROR(ROUND(Z489/$AD489*$AH489,0),0)</f>
        <v/>
      </c>
      <c r="AS489">
        <f>IFERROR(ROUND(AA489/$AD489*$AH489,0),0)</f>
        <v/>
      </c>
      <c r="AT489">
        <f>IFERROR(IF((AE489+AF489+AG489)&gt;13,AB489,ROUND(AB489/AD489*AH489,0)),0)</f>
        <v/>
      </c>
      <c r="AU489">
        <f>IFERROR(INDEX(ADJ!$A$1:$BZ$1000,MATCH(PAYROLL!D489,ADJ!A$1:A$500,0),MATCH(PAYROLL!AU$2,ADJ!$2:$2,0)),0)</f>
        <v/>
      </c>
      <c r="AV489">
        <f>ROUND(SUM(AN489:AU489),0)</f>
        <v/>
      </c>
      <c r="AW489">
        <f>IFERROR(INDEX(TIMESHEET!$A$1:$AI$5000,MATCH(PAYROLL!D489,TIMESHEET!A$1:A$500,0),MATCH("T620",TIMESHEET!$2:$2,0)),0)</f>
        <v/>
      </c>
      <c r="AX489">
        <f>IFERROR(INDEX(TIMESHEET!$A$1:$AI$5000,MATCH(PAYROLL!D489,TIMESHEET!A$1:A$500,0),MATCH("T601",TIMESHEET!$2:$2,0)),0)</f>
        <v/>
      </c>
      <c r="AY489">
        <f>IFERROR(INDEX(TIMESHEET!$A$1:$AI$5000,MATCH(PAYROLL!D489,TIMESHEET!A$1:A$500,0),MATCH("T602",TIMESHEET!$2:$2,0)),0)</f>
        <v/>
      </c>
      <c r="AZ489">
        <f>IFERROR(INDEX(TIMESHEET!$A$1:$AI$5000,MATCH(PAYROLL!D489,TIMESHEET!A$1:A$500,0),MATCH("T603",TIMESHEET!$2:$2,0)),0)</f>
        <v/>
      </c>
      <c r="BA489">
        <f>IFERROR(INDEX(TIMESHEET!$A$1:$AI$5000,MATCH(PAYROLL!D489,TIMESHEET!A$1:A$500,0),MATCH("T611",TIMESHEET!$2:$2,0)),0)</f>
        <v/>
      </c>
      <c r="BB489">
        <f>IFERROR(INDEX(TIMESHEET!$A$1:$AI$5000,MATCH(PAYROLL!D489,TIMESHEET!A$1:A$500,0),MATCH("T612",TIMESHEET!$2:$2,0)),0)</f>
        <v/>
      </c>
      <c r="BC489">
        <f>IFERROR(INDEX(TIMESHEET!$A$1:$AI$5000,MATCH(PAYROLL!D489,TIMESHEET!A$1:A$500,0),MATCH("T613",TIMESHEET!$2:$2,0)),0)</f>
        <v/>
      </c>
      <c r="BD489">
        <f>IFERROR(INDEX(TIMESHEET!$A$1:$AI$5000,MATCH(PAYROLL!D489,TIMESHEET!A$1:A$500,0),MATCH("T500",TIMESHEET!$2:$2,0)),0)</f>
        <v/>
      </c>
      <c r="BE489">
        <f>IFERROR(IF(LEFT(INDEX(PIS!O$1:O$500,MATCH(D489,PIS!C$1:C$500)),1)="M",T489/AD489/8*(AW489+AX489*1.5+AY489*2+AZ489*3+BA489*2.1+BB489*2.7+BC489*3.9+BD489*0.3),T489/8*(AW489+AX489*1.5+AY489*2+AZ489*3+BA489*2.1+BB489*2.7+BC489*3.9+BD489*0.3)),0)</f>
        <v/>
      </c>
      <c r="BF489">
        <f>IFERROR(INDEX(ADJ!$A$1:$BZ$1000,MATCH(PAYROLL!$D489,ADJ!A$1:A$500,0),MATCH(PAYROLL!BF$2,ADJ!$2:$2,0)),0)</f>
        <v/>
      </c>
      <c r="BG489">
        <f>IFERROR(INDEX(ADJ!$A$1:$BZ$1000,MATCH(PAYROLL!D489,ADJ!A$1:A$500,0),MATCH(PAYROLL!BG$2,ADJ!$2:$2,0)),0)</f>
        <v/>
      </c>
      <c r="BH489">
        <f>IFERROR(INDEX(ADJ!$A$1:$BZ$1000,MATCH(PAYROLL!D489,ADJ!A$1:A$500,0),MATCH(PAYROLL!BH$2,ADJ!$2:$2,0)),0)</f>
        <v/>
      </c>
      <c r="BI489">
        <f>IFERROR(INDEX(ADJ!$A$1:$BZ$1000,MATCH(PAYROLL!D489,ADJ!A$1:A$500,0),MATCH(PAYROLL!BI$2,ADJ!$2:$2,0)),0)</f>
        <v/>
      </c>
      <c r="BJ489">
        <f>IFERROR(INDEX(ADJ!$A$1:$BZ$1000,MATCH(PAYROLL!D489,ADJ!A$1:A$500,0),MATCH(PAYROLL!BJ$2,ADJ!$2:$2,0)),0)</f>
        <v/>
      </c>
      <c r="BK489">
        <f>SUM(BF489:BJ489)</f>
        <v/>
      </c>
      <c r="BL489">
        <f>IFERROR(INDEX(ADJ!$A$1:$BZ$1000,MATCH(PAYROLL!D489,ADJ!A$1:A$500,0),MATCH(PAYROLL!BL$2,ADJ!$2:$2,0)),0)</f>
        <v/>
      </c>
      <c r="BM489">
        <f>IFERROR(INDEX(ADJ!$A$1:$BZ$1000,MATCH(PAYROLL!D489,ADJ!A$1:A$500,0),MATCH(PAYROLL!BM$2,ADJ!$2:$2,0)),0)</f>
        <v/>
      </c>
      <c r="BN489">
        <f>IFERROR(INDEX(ADJ!$A$1:$BZ$1000,MATCH(PAYROLL!D489,ADJ!A$1:A$500,0),MATCH(PAYROLL!BN$2,ADJ!$2:$2,0)),0)</f>
        <v/>
      </c>
      <c r="BO489">
        <f>IFERROR(INDEX(ADJ!$A$1:$BZ$1000,MATCH(PAYROLL!D489,ADJ!A$1:A$500,0),MATCH(PAYROLL!BO$2,ADJ!$2:$2,0)),0)</f>
        <v/>
      </c>
      <c r="BP489">
        <f>SUM(AM489,AV489,BE489,BK489,BL489:BO489)</f>
        <v/>
      </c>
      <c r="BQ489">
        <f>BO489</f>
        <v/>
      </c>
      <c r="BR489">
        <f>IFERROR(ROUND(IF(LEFT(INDEX(PIS!O$1:O$500,MATCH(D489,PIS!C$1:C$500)),1)="D",T489/8*(BD489*0.3),IF(LEFT(INDEX(PIS!O$1:O$500,MATCH(D489,PIS!C$1:C$500)),1)="H",T489*($BD489*0.3),T489/$AD489/8*($BD489*0.3))),0),0)</f>
        <v/>
      </c>
      <c r="BS489">
        <f>IF(AP489&lt;1,0,MIN(AP489,730000))</f>
        <v/>
      </c>
      <c r="BT489">
        <f>IFERROR(ROUND((BE489-SUM(AW489:BC489)*T489/AD489/8),0)-BR489,0)</f>
        <v/>
      </c>
      <c r="BU489">
        <f>AO489</f>
        <v/>
      </c>
      <c r="BV489">
        <f>SUM(BQ489:BU489)</f>
        <v/>
      </c>
      <c r="BW489">
        <f>BP489-BV489</f>
        <v/>
      </c>
      <c r="BX489">
        <f>IFERROR(IF(RIGHT(INDEX(PIS!O$1:O$500,MATCH(D489,PIS!C$1:C$500)),5)="Gross",MIN(U489+V489,VLOOKUP("R700",TSC!B:C,2,0)*VLOOKUP("R101",TSC!B:C,2,0))*VLOOKUP("R701",TSC!B:C,2,0)%,0),0)</f>
        <v/>
      </c>
      <c r="BY489">
        <f>IFERROR(IF(RIGHT(INDEX(PIS!O$1:O$500,MATCH(D489,PIS!C$1:C$500)),5)="Gross",MIN(U489+V489,VLOOKUP("R700",TSC!B:C,2,0)*VLOOKUP("R101",TSC!B:C,2,0))*VLOOKUP("T704",TSC!B:C,2,0)%,0),0)</f>
        <v/>
      </c>
      <c r="BZ489">
        <f>IFERROR(IF(RIGHT(INDEX(PIS!O$1:O$500,MATCH(D489,PIS!C$1:C$500)),5)="Gross",MIN(U489+V489,VLOOKUP("R700",TSC!B:C,2,0)*VLOOKUP("1",TSC!F:G,2,0))*VLOOKUP("T705",TSC!B:C,2,0)%,0),0)</f>
        <v/>
      </c>
      <c r="CA489">
        <f>IFERROR(INDEX(ADJ!$A$1:$BZ$1000,MATCH(PAYROLL!D489,ADJ!A$1:A$500,0),MATCH(PAYROLL!CA$2,ADJ!$2:$2,0)),0)</f>
        <v/>
      </c>
      <c r="CB489">
        <f>IFERROR(INDEX(ADJ!$A$1:$BZ$1000,MATCH(PAYROLL!D489,ADJ!A$1:A$500,0),MATCH(PAYROLL!CB$2,ADJ!$2:$2,0)),0)</f>
        <v/>
      </c>
      <c r="CC489">
        <f>SUM(BX489:CB489)</f>
        <v/>
      </c>
      <c r="CD489">
        <f>IFERROR(INDEX(PIS!$A$1:$BZ$1000,MATCH(PAYROLL!D489,PIS!C$1:C$500,0),MATCH(PAYROLL!CD$1,PIS!$1:$1,0)),0)</f>
        <v/>
      </c>
      <c r="CE489">
        <f>IFERROR(IF(OR(INDEX(PIS!P$1:P$500,MATCH(D489,PIS!C$1:C$500,0))="LT2",INDEX(PIS!P$1:P$500,MATCH(D489,PIS!C$1:C$500,0))="P10"),0,SUM(CC489,CD489*VLOOKUP("R601",TSC!B:C,2,0),VLOOKUP("R602",TSC!B:C,2,0))),0)</f>
        <v/>
      </c>
      <c r="CF489">
        <f>MAX(BW489-CE489,0)</f>
        <v/>
      </c>
      <c r="CG489">
        <f>IFERROR(IF(OR(RIGHT(INDEX(PIS!P$1:P$500,MATCH(D489,PIS!C$1:C$500)),5)="P10",RIGHT(INDEX(PIS!P$1:P$500,MATCH(D489,PIS!C$1:C$500)),5)="CK"),0,IF(CF489&lt;=5000000,CF489*5%,IF(CF489&lt;=10000000,CF489*10%-250000,IF(CF489&lt;=18000000,CF489*15%-750000,IF(CF489&lt;=32000000,CF489*20%-1650000,IF(CF489&lt;=52000000,CF489*25%-3250000,IF(CF489&lt;=80000000,BH489*30%-5850000,CF489*35%-9850000))))))),0)</f>
        <v/>
      </c>
      <c r="CH489">
        <f>IFERROR(IF(OR(INDEX(PIS!P$1:P$500,MATCH(D489,PIS!C$1:C$500))="LT",INDEX(PIS!P$1:P$500,MATCH(D489,PIS!C$1:C$500))="CK"),0,IF(CF489&lt;2000000,0,CF489*10%)),0)</f>
        <v/>
      </c>
      <c r="CI489">
        <f>IFERROR(INDEX(ADJ!$A$1:$BZ$1000,MATCH(PAYROLL!D489,ADJ!A$1:A$500,0),MATCH(PAYROLL!CI$2,ADJ!$2:$2,0)),0)</f>
        <v/>
      </c>
      <c r="CJ489">
        <f>IFERROR(INDEX(ADJ!$A$1:$BZ$1000,MATCH(PAYROLL!D489,ADJ!A$1:A$500,0),MATCH(PAYROLL!CJ$2,ADJ!$2:$2,0)),0)</f>
        <v/>
      </c>
      <c r="CK489">
        <f>IFERROR(INDEX(ADJ!$A$1:$BZ$1000,MATCH(PAYROLL!D489,ADJ!A$1:A$500,0),MATCH(PAYROLL!CK$2,ADJ!$2:$2,0)),0)</f>
        <v/>
      </c>
      <c r="CL489">
        <f>SUM(CG489:CK489)</f>
        <v/>
      </c>
      <c r="CM489">
        <f>ROUND(SUM(CH489:CK489),0)</f>
        <v/>
      </c>
      <c r="CN489">
        <f>IFERROR(INDEX(CSDA!D$1:D$500,MATCH($CN$2,CSDA!C$1:C$500,0))*INDEX(PIS!V$1:V$500,MATCH(D489,PIS!C$1:C$500))+INDEX(ADJ!$A$1:$BZ$1000,MATCH(PAYROLL!D489,ADJ!A$1:A$500,0),MATCH(PAYROLL!CN$2,ADJ!$2:$2,0)),0)</f>
        <v/>
      </c>
      <c r="CO489">
        <f>IFERROR(INDEX(ADJ!$A$1:$BZ$1000,MATCH(PAYROLL!D489,ADJ!A$1:A$500,0),MATCH(PAYROLL!CO$2,ADJ!$2:$2,0)),0)</f>
        <v/>
      </c>
      <c r="CP489">
        <f>IFERROR(INDEX(ADJ!$A$1:$BZ$1000,MATCH(PAYROLL!D489,ADJ!A$1:A$500,0),MATCH(PAYROLL!CP$2,ADJ!$2:$2,0)),0)</f>
        <v/>
      </c>
      <c r="CQ489">
        <f>BP489-CL489-CI489-CM489-CN489-CO489-CP489-CC489</f>
        <v/>
      </c>
      <c r="CR489">
        <f>IFERROR(IF(RIGHT(INDEX(PIS!O$1:O$500,MATCH(D489,PIS!C$1:C$500,0)),5)="Gross",MIN(U489+V489,VLOOKUP("R700",TSC!B:C,2,0)*VLOOKUP("R101",TSC!B:C,2,0))*(VLOOKUP("T711",TSC!B:C,2,0)+VLOOKUP("T712",TSC!B:C,2,0))%,MIN(T489+V489,VLOOKUP("R700",TSC!B:C,2,0)*VLOOKUP("R101",TSC!B:C,2,0))*(VLOOKUP("T711",TSC!B:C,2,0)+VLOOKUP("T712",TSC!B:C,2,0)+VLOOKUP("R701",TSC!B:C,2,0))%),0)</f>
        <v/>
      </c>
      <c r="CS489">
        <f>IFERROR(IF(RIGHT(INDEX(PIS!O$1:O$500,MATCH(D489,PIS!C$1:C$500,0)),5)="Gross",MIN(U489+V489,VLOOKUP("R700",TSC!B:C,2,0)*VLOOKUP("R101",TSC!B:C,2,0))*(VLOOKUP("T714",TSC!B:C,2,0))%,MIN(T489+V489,VLOOKUP("R700",TSC!B:C,2,0)*VLOOKUP("R101",TSC!B:C,2,0))*(VLOOKUP("T704",TSC!B:C,2,0)+VLOOKUP("T714",TSC!B:C,2,0))%),0)</f>
        <v/>
      </c>
      <c r="CT489">
        <f>IFERROR(IF(RIGHT(INDEX(PIS!O$1:O$500,MATCH(D489,PIS!C$1:C$500,0)),5)="Gross",MIN(U489+V489,VLOOKUP("R700",TSC!B:C,2,0)*VLOOKUP("R101",TSC!B:C,2,0))*VLOOKUP("T705",TSC!B:C,2,0)%,MIN(T489+V489,VLOOKUP("R700",TSC!B:C,2,0)*VLOOKUP("R101",TSC!B:C,2,0))*VLOOKUP("T705",TSC!B:C,2,0)%),0)</f>
        <v/>
      </c>
      <c r="CU489">
        <f>IFERROR(IF(RIGHT(INDEX(PIS!O$1:O$500,MATCH(D489,PIS!C$1:C$500,0)),5)="Gross",MIN(U489+V489,VLOOKUP("R700",TSC!B:C,2,0)*VLOOKUP("R101",TSC!B:C,2,0))*(VLOOKUP("T713",TSC!B:C,2,0))%,MIN(T489+V489,VLOOKUP("R700",TSC!B:C,2,0)*VLOOKUP("R101",TSC!B:C,2,0))*(VLOOKUP("T713",TSC!B:C,2,0))%),0)</f>
        <v/>
      </c>
      <c r="CV489">
        <f>IFERROR(INDEX(ADJ!$A$1:$BZ$1000,MATCH(PAYROLL!D489,ADJ!A$1:A$500,0),MATCH(PAYROLL!CV$2,ADJ!$2:$2,0)),0)</f>
        <v/>
      </c>
      <c r="CW489">
        <f>IFERROR(INDEX(ADJ!$A$1:$BZ$1000,MATCH(PAYROLL!D489,ADJ!A$1:A$500,0),MATCH(PAYROLL!CW$2,ADJ!$2:$2,0)),0)</f>
        <v/>
      </c>
      <c r="CX489">
        <f>SUM(CR489:CW489)</f>
        <v/>
      </c>
      <c r="CY489">
        <f>ROUND(IF(CR489&gt;0,T489+V489*VLOOKUP("R202",TSC!$B$1:$C$500,2,0),0),0)</f>
        <v/>
      </c>
      <c r="CZ489">
        <f>IFERROR(INDEX(CSDA!D$1:D$500,MATCH($CZ$2,CSDA!C$1:C$500,0)),0)</f>
        <v/>
      </c>
      <c r="DA489">
        <f>ROUND(T489*0.7%,0)</f>
        <v/>
      </c>
      <c r="DB489">
        <f>ROUND(T489/12,0)</f>
        <v/>
      </c>
      <c r="DC489">
        <f ref="DC489" t="array">IFERROR(INDEX(CSDA!D$1:D$500,MATCH("Trích giữ"&amp;PAYROLL!DC$2,CSDA!A$1:A$500&amp;CSDA!C$1:C$500,0)),0)</f>
        <v/>
      </c>
      <c r="DD489">
        <f ref="DD489" t="array">IFERROR(INDEX(CSDA!D$1:D$500,MATCH("Trích giữ"&amp;PAYROLL!DD$2,CSDA!A$1:A$500&amp;CSDA!C$1:C$500,0)),0)</f>
        <v/>
      </c>
      <c r="DE489">
        <f ref="DE489" t="array">IFERROR(INDEX(CSDA!D$1:D$500,MATCH("Trích giữ"&amp;PAYROLL!DE$2,CSDA!A$1:A$500&amp;CSDA!C$1:C$500,0)),0)</f>
        <v/>
      </c>
      <c r="DF489">
        <f>IFERROR(INDEX(CSDA!D$1:D$500,MATCH(PAYROLL!DF$2,CSDA!C$1:C$500,0)),0)</f>
        <v/>
      </c>
      <c r="DG489">
        <f ref="DG489" t="array">IFERROR(INDEX(CSDA!D$1:D$500,MATCH("Trích giữ"&amp;PAYROLL!DG$2,CSDA!A$1:A$500&amp;CSDA!C$1:C$500,0)),0)</f>
        <v/>
      </c>
      <c r="DH489">
        <f>ROUND(T489/26,0)</f>
        <v/>
      </c>
      <c r="DI489">
        <f ref="DI489" t="array">IFERROR(INDEX(CSDA!D$1:D$500,MATCH("Trích giữ"&amp;PAYROLL!DI$2,CSDA!A$1:A$500&amp;CSDA!C$1:C$500,0)),0)</f>
        <v/>
      </c>
      <c r="DJ489">
        <f>IF(U489=0,T489*21.5%-BL489,0)</f>
        <v/>
      </c>
      <c r="DK489">
        <f ref="DK489" t="array">IFERROR(INDEX(CSDA!D$1:D$500,MATCH("Trích giữ"&amp;PAYROLL!DK$2,CSDA!A$1:A$500&amp;CSDA!C$1:C$500,0)),0)</f>
        <v/>
      </c>
      <c r="DL489">
        <f>IFERROR(INDEX(CSDA!D$1:D$500,MATCH(PAYROLL!DL$2,CSDA!C$1:C$500,0))/12,0)</f>
        <v/>
      </c>
      <c r="DM489">
        <f>SUM(DB489:DL489)</f>
        <v/>
      </c>
      <c r="DN489">
        <f>IFERROR(INDEX(ADJ!$A$1:$BZ$1000,MATCH(PAYROLL!D489,ADJ!A$1:A$500,0),MATCH(PAYROLL!DN$2,ADJ!$2:$2,0)),0)</f>
        <v/>
      </c>
      <c r="DO489">
        <f>IFERROR(SUM(BP489,DM489:DN489,CX489:DA489)-DT489,0)</f>
        <v/>
      </c>
      <c r="DP489">
        <f ref="DP489" t="array">SUM(BW489*IFERROR(INDEX(CSDA!D$1:D$500,MATCH(BW$2,CSDA!C$1:C$500,0)),0)%,CX489*IFERROR(INDEX(CSDA!D$1:D$500,MATCH(CX$2,CSDA!C$1:C$500,0)),0)%,DA489*IFERROR(INDEX(CSDA!D$1:D$500,MATCH(DA$2,CSDA!C$1:C$500,0)),0)%,DB489*IFERROR(INDEX(CSDA!D$1:D$500,MATCH(DB$2,CSDA!C$1:C$500,0)),0)%,DF489*IFERROR(INDEX(CSDA!D$1:D$500,MATCH("Phí dịch vụ"&amp;PAYROLL!DF$2,CSDA!A$1:A$500&amp;CSDA!C$1:C$500,0)),0)%,DC489*IFERROR(INDEX(CSDA!D$1:D$500,MATCH("Phí dịch vụ"&amp;PAYROLL!DC$2,CSDA!A$1:A$500&amp;CSDA!C$1:C$500,0)),0)%,DH489*IFERROR(INDEX(CSDA!D$1:D$500,MATCH("Phí dịch vụ"&amp;PAYROLL!DH$2,CSDA!A$1:A$500&amp;CSDA!C$1:C$500,0)),0)%,DJ489*IFERROR(INDEX(CSDA!D$1:D$500,MATCH("Phí dịch vụ"&amp;PAYROLL!DJ$2,CSDA!A$1:A$500&amp;CSDA!C$1:C$500,0)),0)%,BN489*IFERROR(INDEX(CSDA!D$1:D$500,MATCH(BN$2,CSDA!C$1:C$500,0)),0)%)-BN489*7%</f>
        <v/>
      </c>
      <c r="DQ489">
        <f>IFERROR(INDEX(ADJ!$A$1:$BZ$1000,MATCH(PAYROLL!D489,ADJ!A$1:A$500,0),MATCH(PAYROLL!DQ$2,ADJ!$2:$2,0)),0)</f>
        <v/>
      </c>
      <c r="DR489">
        <f>IFERROR(INDEX(ADJ!$A$1:$BZ$1000,MATCH(PAYROLL!D489,ADJ!A$1:A$500,0),MATCH(PAYROLL!DR$2,ADJ!$2:$2,0)),0)</f>
        <v/>
      </c>
      <c r="DS489">
        <f>SUM(DP489:DR489)</f>
        <v/>
      </c>
      <c r="DT489">
        <f>EK489</f>
        <v/>
      </c>
      <c r="DU489">
        <f>SUM(DO489:DR489)</f>
        <v/>
      </c>
      <c r="DV489">
        <f>ROUND(DU489*0.1,0)</f>
        <v/>
      </c>
      <c r="DW489">
        <f>DU489+DV489</f>
        <v/>
      </c>
      <c r="DZ489">
        <f>IFERROR(INDEX(ADJ!$A$1:$BZ$1000,MATCH(PAYROLL!$D489,ADJ!A$1:A$500,0),MATCH(PAYROLL!DZ$2,ADJ!$2:$2,0)),0)</f>
        <v/>
      </c>
      <c r="EA489">
        <f>IFERROR(INDEX(ADJ!$A$1:$BZ$1000,MATCH(PAYROLL!$D489,ADJ!A$1:A$500,0),MATCH(PAYROLL!EA$2,ADJ!$2:$2,0)),0)</f>
        <v/>
      </c>
      <c r="EB489">
        <f>IFERROR(INDEX(ADJ!$A$1:$BZ$1000,MATCH(PAYROLL!$D489,ADJ!A$1:A$500,0),MATCH(PAYROLL!EB$2,ADJ!$2:$2,0)),0)</f>
        <v/>
      </c>
      <c r="EC489">
        <f>IFERROR(INDEX(ADJ!$A$1:$BZ$1000,MATCH(PAYROLL!$D489,ADJ!A$1:A$500,0),MATCH(PAYROLL!EC$2,ADJ!$2:$2,0)),0)</f>
        <v/>
      </c>
      <c r="ED489">
        <f>IFERROR(INDEX(ADJ!$A$1:$BZ$1000,MATCH(PAYROLL!$D489,ADJ!A$1:A$500,0),MATCH(PAYROLL!ED$2,ADJ!$2:$2,0)),0)</f>
        <v/>
      </c>
      <c r="EE489">
        <f>IFERROR(INDEX(ADJ!$A$1:$BZ$1000,MATCH(PAYROLL!$D489,ADJ!A$1:A$500,0),MATCH(PAYROLL!EE$2,ADJ!$2:$2,0)),0)</f>
        <v/>
      </c>
      <c r="EF489">
        <f>IFERROR(INDEX(ADJ!$A$1:$BZ$1000,MATCH(PAYROLL!$D489,ADJ!A$1:A$500,0),MATCH(PAYROLL!EF$2,ADJ!$2:$2,0)),0)</f>
        <v/>
      </c>
      <c r="EG489">
        <f>IFERROR(INDEX(ADJ!$A$1:$BZ$1000,MATCH(PAYROLL!$D489,ADJ!A$1:A$500,0),MATCH(PAYROLL!EG$2,ADJ!$2:$2,0)),0)</f>
        <v/>
      </c>
      <c r="EH489">
        <f>IFERROR(INDEX(ADJ!$A$1:$BZ$1000,MATCH(PAYROLL!$D489,ADJ!A$1:A$500,0),MATCH(PAYROLL!EH$2,ADJ!$2:$2,0)),0)</f>
        <v/>
      </c>
      <c r="EI489">
        <f>IFERROR(INDEX(ADJ!$A$1:$BZ$1000,MATCH(PAYROLL!D489,ADJ!A$1:A$500,0),MATCH(PAYROLL!EI$2,ADJ!$2:$2,0)),0)</f>
        <v/>
      </c>
      <c r="EJ489">
        <f>IFERROR(INDEX(ADJ!$A$1:$BZ$1000,MATCH(PAYROLL!$D489,ADJ!A$1:A$500,0),MATCH(PAYROLL!EJ$2,ADJ!$2:$2,0)),0)</f>
        <v/>
      </c>
      <c r="EK489">
        <f>SUM(DZ489:EJ489)</f>
        <v/>
      </c>
    </row>
    <row r="490">
      <c r="A490" t="n">
        <v>488</v>
      </c>
      <c r="B490" t="inlineStr">
        <is>
          <t>Đinh Công Lâm</t>
        </is>
      </c>
      <c r="D490" t="inlineStr">
        <is>
          <t>158847-01</t>
        </is>
      </c>
      <c r="S490">
        <f>IFERROR(INDEX(PIS!$A$1:$BZ$1000,MATCH($D490,PIS!C$1:C$500,0),MATCH("Lương CB tháng trước",PIS!$1:$1,0)),0)</f>
        <v/>
      </c>
      <c r="T490">
        <f>IFERROR(INDEX(PIS!$A$1:$BZ$1000,MATCH($D490,PIS!C$1:C$500,0),MATCH("Lương CB hiện tại",PIS!$1:$1,0)),0)</f>
        <v/>
      </c>
      <c r="U490">
        <f>IFERROR(INDEX(PIS!$A$1:$BZ$1000,MATCH($D490,PIS!C$1:C$500,0),MATCH("Lương đóng BHBB",PIS!$1:$1,0)),0)</f>
        <v/>
      </c>
      <c r="V490">
        <f>IFERROR(INDEX(PIS!$A$1:$BZ$1000,MATCH($D490,PIS!C$1:C$500,0),MATCH(V$2,PIS!$2:$2,0)),0)</f>
        <v/>
      </c>
      <c r="W490">
        <f>IFERROR(INDEX(PIS!$A$1:$BZ$1000,MATCH($D490,PIS!C$1:C$500,0),MATCH(W$2,PIS!$2:$2,0)),0)</f>
        <v/>
      </c>
      <c r="X490">
        <f>IFERROR(INDEX(PIS!$A$1:$BZ$1000,MATCH($D490,PIS!C$1:C$500,0),MATCH(X$2,PIS!$2:$2,0)),0)</f>
        <v/>
      </c>
      <c r="Y490">
        <f>IFERROR(INDEX(PIS!$A$1:$BZ$1000,MATCH($D490,PIS!C$1:C$500,0),MATCH(Y$2,PIS!$2:$2,0)),0)</f>
        <v/>
      </c>
      <c r="Z490">
        <f>IFERROR(INDEX(PIS!$A$1:$BZ$1000,MATCH($D490,PIS!C$1:C$500,0),MATCH(Z$2,PIS!$2:$2,0)),0)</f>
        <v/>
      </c>
      <c r="AA490">
        <f>IFERROR(INDEX(PIS!$A$1:$BZ$1000,MATCH($D490,PIS!C$1:C$500,0),MATCH(AA$2,PIS!$2:$2,0)),0)</f>
        <v/>
      </c>
      <c r="AB490">
        <f>IFERROR(INDEX(PIS!$A$1:$BZ$1000,MATCH($D490,PIS!C$1:C$500,0),MATCH(AB$2,PIS!$2:$2,0)),0)</f>
        <v/>
      </c>
      <c r="AC490">
        <f>SUM(V490:AB490)</f>
        <v/>
      </c>
      <c r="AD490">
        <f>IFERROR(INDEX(TIMESHEET!$A$1:$AI$5000,MATCH($D490,TIMESHEET!A$1:A$500,0),MATCH("T100",TIMESHEET!$2:$2,0))-2,0)</f>
        <v/>
      </c>
      <c r="AE490">
        <f>IFERROR(INDEX(TIMESHEET!$A$1:$AI$5000,MATCH($D490,TIMESHEET!A$1:A$500,0),MATCH("T202",TIMESHEET!$2:$2,0)),0)</f>
        <v/>
      </c>
      <c r="AF490">
        <f>IFERROR(INDEX(TIMESHEET!$A$1:$AI$5000,MATCH($D490,TIMESHEET!A$1:A$500,0),MATCH("T302",TIMESHEET!$2:$2,0)),0)</f>
        <v/>
      </c>
      <c r="AG490">
        <f>IFERROR(INDEX(TIMESHEET!$A$1:$AI$5000,MATCH($D490,TIMESHEET!A$1:A$500,0),MATCH("T406",TIMESHEET!$2:$2,0)),0)</f>
        <v/>
      </c>
      <c r="AH490">
        <f>AE490+AG490</f>
        <v/>
      </c>
      <c r="AI490">
        <f>IFERROR(INDEX(TIMESHEET!$A$1:$AI$5000,MATCH($D490,TIMESHEET!A$1:A$500,0),MATCH("T701",TIMESHEET!$2:$2,0)),0)</f>
        <v/>
      </c>
      <c r="AJ490">
        <f>IFERROR(INDEX(TIMESHEET!$A$1:$AI$5000,MATCH($D490,TIMESHEET!B$1:B$500,0),MATCH("T320",TIMESHEET!$2:$2,0)),0)</f>
        <v/>
      </c>
      <c r="AK490">
        <f>IFERROR(IF(LEFT(INDEX(PIS!O$1:O$500,MATCH(D490,PIS!C$1:C$500)),1)="M",T490/AD490*SUM(AE490:AG490),T490*AD490),0)</f>
        <v/>
      </c>
      <c r="AL490">
        <f>IFERROR(INDEX(ADJ!$A$1:$BZ$1000,MATCH(PAYROLL!D490,ADJ!A$1:A$500,0),MATCH(PAYROLL!AL$2,ADJ!$2:$2,0)),0)</f>
        <v/>
      </c>
      <c r="AM490">
        <f>SUM(AK490:AL490)</f>
        <v/>
      </c>
      <c r="AN490">
        <f>IFERROR(ROUND(V490/$AD490*$AH490,0),0)</f>
        <v/>
      </c>
      <c r="AO490">
        <f>IFERROR(ROUND(W490/$AD490*$AH490,0),0)</f>
        <v/>
      </c>
      <c r="AP490">
        <f>IFERROR(ROUND(X490/$AD490*$AE490,0),0)</f>
        <v/>
      </c>
      <c r="AQ490">
        <f>IFERROR(ROUND(Y490/$AD490*$AH490,0),0)</f>
        <v/>
      </c>
      <c r="AR490">
        <f>IFERROR(ROUND(Z490/$AD490*$AH490,0),0)</f>
        <v/>
      </c>
      <c r="AS490">
        <f>IFERROR(ROUND(AA490/$AD490*$AH490,0),0)</f>
        <v/>
      </c>
      <c r="AT490">
        <f>IFERROR(IF((AE490+AF490+AG490)&gt;13,AB490,ROUND(AB490/AD490*AH490,0)),0)</f>
        <v/>
      </c>
      <c r="AU490">
        <f>IFERROR(INDEX(ADJ!$A$1:$BZ$1000,MATCH(PAYROLL!D490,ADJ!A$1:A$500,0),MATCH(PAYROLL!AU$2,ADJ!$2:$2,0)),0)</f>
        <v/>
      </c>
      <c r="AV490">
        <f>ROUND(SUM(AN490:AU490),0)</f>
        <v/>
      </c>
      <c r="AW490">
        <f>IFERROR(INDEX(TIMESHEET!$A$1:$AI$5000,MATCH(PAYROLL!D490,TIMESHEET!A$1:A$500,0),MATCH("T620",TIMESHEET!$2:$2,0)),0)</f>
        <v/>
      </c>
      <c r="AX490">
        <f>IFERROR(INDEX(TIMESHEET!$A$1:$AI$5000,MATCH(PAYROLL!D490,TIMESHEET!A$1:A$500,0),MATCH("T601",TIMESHEET!$2:$2,0)),0)</f>
        <v/>
      </c>
      <c r="AY490">
        <f>IFERROR(INDEX(TIMESHEET!$A$1:$AI$5000,MATCH(PAYROLL!D490,TIMESHEET!A$1:A$500,0),MATCH("T602",TIMESHEET!$2:$2,0)),0)</f>
        <v/>
      </c>
      <c r="AZ490">
        <f>IFERROR(INDEX(TIMESHEET!$A$1:$AI$5000,MATCH(PAYROLL!D490,TIMESHEET!A$1:A$500,0),MATCH("T603",TIMESHEET!$2:$2,0)),0)</f>
        <v/>
      </c>
      <c r="BA490">
        <f>IFERROR(INDEX(TIMESHEET!$A$1:$AI$5000,MATCH(PAYROLL!D490,TIMESHEET!A$1:A$500,0),MATCH("T611",TIMESHEET!$2:$2,0)),0)</f>
        <v/>
      </c>
      <c r="BB490">
        <f>IFERROR(INDEX(TIMESHEET!$A$1:$AI$5000,MATCH(PAYROLL!D490,TIMESHEET!A$1:A$500,0),MATCH("T612",TIMESHEET!$2:$2,0)),0)</f>
        <v/>
      </c>
      <c r="BC490">
        <f>IFERROR(INDEX(TIMESHEET!$A$1:$AI$5000,MATCH(PAYROLL!D490,TIMESHEET!A$1:A$500,0),MATCH("T613",TIMESHEET!$2:$2,0)),0)</f>
        <v/>
      </c>
      <c r="BD490">
        <f>IFERROR(INDEX(TIMESHEET!$A$1:$AI$5000,MATCH(PAYROLL!D490,TIMESHEET!A$1:A$500,0),MATCH("T500",TIMESHEET!$2:$2,0)),0)</f>
        <v/>
      </c>
      <c r="BE490">
        <f>IFERROR(IF(LEFT(INDEX(PIS!O$1:O$500,MATCH(D490,PIS!C$1:C$500)),1)="M",T490/AD490/8*(AW490+AX490*1.5+AY490*2+AZ490*3+BA490*2.1+BB490*2.7+BC490*3.9+BD490*0.3),T490/8*(AW490+AX490*1.5+AY490*2+AZ490*3+BA490*2.1+BB490*2.7+BC490*3.9+BD490*0.3)),0)</f>
        <v/>
      </c>
      <c r="BF490">
        <f>IFERROR(INDEX(ADJ!$A$1:$BZ$1000,MATCH(PAYROLL!$D490,ADJ!A$1:A$500,0),MATCH(PAYROLL!BF$2,ADJ!$2:$2,0)),0)</f>
        <v/>
      </c>
      <c r="BG490">
        <f>IFERROR(INDEX(ADJ!$A$1:$BZ$1000,MATCH(PAYROLL!D490,ADJ!A$1:A$500,0),MATCH(PAYROLL!BG$2,ADJ!$2:$2,0)),0)</f>
        <v/>
      </c>
      <c r="BH490">
        <f>IFERROR(INDEX(ADJ!$A$1:$BZ$1000,MATCH(PAYROLL!D490,ADJ!A$1:A$500,0),MATCH(PAYROLL!BH$2,ADJ!$2:$2,0)),0)</f>
        <v/>
      </c>
      <c r="BI490">
        <f>IFERROR(INDEX(ADJ!$A$1:$BZ$1000,MATCH(PAYROLL!D490,ADJ!A$1:A$500,0),MATCH(PAYROLL!BI$2,ADJ!$2:$2,0)),0)</f>
        <v/>
      </c>
      <c r="BJ490">
        <f>IFERROR(INDEX(ADJ!$A$1:$BZ$1000,MATCH(PAYROLL!D490,ADJ!A$1:A$500,0),MATCH(PAYROLL!BJ$2,ADJ!$2:$2,0)),0)</f>
        <v/>
      </c>
      <c r="BK490">
        <f>SUM(BF490:BJ490)</f>
        <v/>
      </c>
      <c r="BL490">
        <f>IFERROR(INDEX(ADJ!$A$1:$BZ$1000,MATCH(PAYROLL!D490,ADJ!A$1:A$500,0),MATCH(PAYROLL!BL$2,ADJ!$2:$2,0)),0)</f>
        <v/>
      </c>
      <c r="BM490">
        <f>IFERROR(INDEX(ADJ!$A$1:$BZ$1000,MATCH(PAYROLL!D490,ADJ!A$1:A$500,0),MATCH(PAYROLL!BM$2,ADJ!$2:$2,0)),0)</f>
        <v/>
      </c>
      <c r="BN490">
        <f>IFERROR(INDEX(ADJ!$A$1:$BZ$1000,MATCH(PAYROLL!D490,ADJ!A$1:A$500,0),MATCH(PAYROLL!BN$2,ADJ!$2:$2,0)),0)</f>
        <v/>
      </c>
      <c r="BO490">
        <f>IFERROR(INDEX(ADJ!$A$1:$BZ$1000,MATCH(PAYROLL!D490,ADJ!A$1:A$500,0),MATCH(PAYROLL!BO$2,ADJ!$2:$2,0)),0)</f>
        <v/>
      </c>
      <c r="BP490">
        <f>SUM(AM490,AV490,BE490,BK490,BL490:BO490)</f>
        <v/>
      </c>
      <c r="BQ490">
        <f>BO490</f>
        <v/>
      </c>
      <c r="BR490">
        <f>IFERROR(ROUND(IF(LEFT(INDEX(PIS!O$1:O$500,MATCH(D490,PIS!C$1:C$500)),1)="D",T490/8*(BD490*0.3),IF(LEFT(INDEX(PIS!O$1:O$500,MATCH(D490,PIS!C$1:C$500)),1)="H",T490*($BD490*0.3),T490/$AD490/8*($BD490*0.3))),0),0)</f>
        <v/>
      </c>
      <c r="BS490">
        <f>IF(AP490&lt;1,0,MIN(AP490,730000))</f>
        <v/>
      </c>
      <c r="BT490">
        <f>IFERROR(ROUND((BE490-SUM(AW490:BC490)*T490/AD490/8),0)-BR490,0)</f>
        <v/>
      </c>
      <c r="BU490">
        <f>AO490</f>
        <v/>
      </c>
      <c r="BV490">
        <f>SUM(BQ490:BU490)</f>
        <v/>
      </c>
      <c r="BW490">
        <f>BP490-BV490</f>
        <v/>
      </c>
      <c r="BX490">
        <f>IFERROR(IF(RIGHT(INDEX(PIS!O$1:O$500,MATCH(D490,PIS!C$1:C$500)),5)="Gross",MIN(U490+V490,VLOOKUP("R700",TSC!B:C,2,0)*VLOOKUP("R101",TSC!B:C,2,0))*VLOOKUP("R701",TSC!B:C,2,0)%,0),0)</f>
        <v/>
      </c>
      <c r="BY490">
        <f>IFERROR(IF(RIGHT(INDEX(PIS!O$1:O$500,MATCH(D490,PIS!C$1:C$500)),5)="Gross",MIN(U490+V490,VLOOKUP("R700",TSC!B:C,2,0)*VLOOKUP("R101",TSC!B:C,2,0))*VLOOKUP("T704",TSC!B:C,2,0)%,0),0)</f>
        <v/>
      </c>
      <c r="BZ490">
        <f>IFERROR(IF(RIGHT(INDEX(PIS!O$1:O$500,MATCH(D490,PIS!C$1:C$500)),5)="Gross",MIN(U490+V490,VLOOKUP("R700",TSC!B:C,2,0)*VLOOKUP("1",TSC!F:G,2,0))*VLOOKUP("T705",TSC!B:C,2,0)%,0),0)</f>
        <v/>
      </c>
      <c r="CA490">
        <f>IFERROR(INDEX(ADJ!$A$1:$BZ$1000,MATCH(PAYROLL!D490,ADJ!A$1:A$500,0),MATCH(PAYROLL!CA$2,ADJ!$2:$2,0)),0)</f>
        <v/>
      </c>
      <c r="CB490">
        <f>IFERROR(INDEX(ADJ!$A$1:$BZ$1000,MATCH(PAYROLL!D490,ADJ!A$1:A$500,0),MATCH(PAYROLL!CB$2,ADJ!$2:$2,0)),0)</f>
        <v/>
      </c>
      <c r="CC490">
        <f>SUM(BX490:CB490)</f>
        <v/>
      </c>
      <c r="CD490">
        <f>IFERROR(INDEX(PIS!$A$1:$BZ$1000,MATCH(PAYROLL!D490,PIS!C$1:C$500,0),MATCH(PAYROLL!CD$1,PIS!$1:$1,0)),0)</f>
        <v/>
      </c>
      <c r="CE490">
        <f>IFERROR(IF(OR(INDEX(PIS!P$1:P$500,MATCH(D490,PIS!C$1:C$500,0))="LT2",INDEX(PIS!P$1:P$500,MATCH(D490,PIS!C$1:C$500,0))="P10"),0,SUM(CC490,CD490*VLOOKUP("R601",TSC!B:C,2,0),VLOOKUP("R602",TSC!B:C,2,0))),0)</f>
        <v/>
      </c>
      <c r="CF490">
        <f>MAX(BW490-CE490,0)</f>
        <v/>
      </c>
      <c r="CG490">
        <f>IFERROR(IF(OR(RIGHT(INDEX(PIS!P$1:P$500,MATCH(D490,PIS!C$1:C$500)),5)="P10",RIGHT(INDEX(PIS!P$1:P$500,MATCH(D490,PIS!C$1:C$500)),5)="CK"),0,IF(CF490&lt;=5000000,CF490*5%,IF(CF490&lt;=10000000,CF490*10%-250000,IF(CF490&lt;=18000000,CF490*15%-750000,IF(CF490&lt;=32000000,CF490*20%-1650000,IF(CF490&lt;=52000000,CF490*25%-3250000,IF(CF490&lt;=80000000,BH490*30%-5850000,CF490*35%-9850000))))))),0)</f>
        <v/>
      </c>
      <c r="CH490">
        <f>IFERROR(IF(OR(INDEX(PIS!P$1:P$500,MATCH(D490,PIS!C$1:C$500))="LT",INDEX(PIS!P$1:P$500,MATCH(D490,PIS!C$1:C$500))="CK"),0,IF(CF490&lt;2000000,0,CF490*10%)),0)</f>
        <v/>
      </c>
      <c r="CI490">
        <f>IFERROR(INDEX(ADJ!$A$1:$BZ$1000,MATCH(PAYROLL!D490,ADJ!A$1:A$500,0),MATCH(PAYROLL!CI$2,ADJ!$2:$2,0)),0)</f>
        <v/>
      </c>
      <c r="CJ490">
        <f>IFERROR(INDEX(ADJ!$A$1:$BZ$1000,MATCH(PAYROLL!D490,ADJ!A$1:A$500,0),MATCH(PAYROLL!CJ$2,ADJ!$2:$2,0)),0)</f>
        <v/>
      </c>
      <c r="CK490">
        <f>IFERROR(INDEX(ADJ!$A$1:$BZ$1000,MATCH(PAYROLL!D490,ADJ!A$1:A$500,0),MATCH(PAYROLL!CK$2,ADJ!$2:$2,0)),0)</f>
        <v/>
      </c>
      <c r="CL490">
        <f>SUM(CG490:CK490)</f>
        <v/>
      </c>
      <c r="CM490">
        <f>ROUND(SUM(CH490:CK490),0)</f>
        <v/>
      </c>
      <c r="CN490">
        <f>IFERROR(INDEX(CSDA!D$1:D$500,MATCH($CN$2,CSDA!C$1:C$500,0))*INDEX(PIS!V$1:V$500,MATCH(D490,PIS!C$1:C$500))+INDEX(ADJ!$A$1:$BZ$1000,MATCH(PAYROLL!D490,ADJ!A$1:A$500,0),MATCH(PAYROLL!CN$2,ADJ!$2:$2,0)),0)</f>
        <v/>
      </c>
      <c r="CO490">
        <f>IFERROR(INDEX(ADJ!$A$1:$BZ$1000,MATCH(PAYROLL!D490,ADJ!A$1:A$500,0),MATCH(PAYROLL!CO$2,ADJ!$2:$2,0)),0)</f>
        <v/>
      </c>
      <c r="CP490">
        <f>IFERROR(INDEX(ADJ!$A$1:$BZ$1000,MATCH(PAYROLL!D490,ADJ!A$1:A$500,0),MATCH(PAYROLL!CP$2,ADJ!$2:$2,0)),0)</f>
        <v/>
      </c>
      <c r="CQ490">
        <f>BP490-CL490-CI490-CM490-CN490-CO490-CP490-CC490</f>
        <v/>
      </c>
      <c r="CR490">
        <f>IFERROR(IF(RIGHT(INDEX(PIS!O$1:O$500,MATCH(D490,PIS!C$1:C$500,0)),5)="Gross",MIN(U490+V490,VLOOKUP("R700",TSC!B:C,2,0)*VLOOKUP("R101",TSC!B:C,2,0))*(VLOOKUP("T711",TSC!B:C,2,0)+VLOOKUP("T712",TSC!B:C,2,0))%,MIN(T490+V490,VLOOKUP("R700",TSC!B:C,2,0)*VLOOKUP("R101",TSC!B:C,2,0))*(VLOOKUP("T711",TSC!B:C,2,0)+VLOOKUP("T712",TSC!B:C,2,0)+VLOOKUP("R701",TSC!B:C,2,0))%),0)</f>
        <v/>
      </c>
      <c r="CS490">
        <f>IFERROR(IF(RIGHT(INDEX(PIS!O$1:O$500,MATCH(D490,PIS!C$1:C$500,0)),5)="Gross",MIN(U490+V490,VLOOKUP("R700",TSC!B:C,2,0)*VLOOKUP("R101",TSC!B:C,2,0))*(VLOOKUP("T714",TSC!B:C,2,0))%,MIN(T490+V490,VLOOKUP("R700",TSC!B:C,2,0)*VLOOKUP("R101",TSC!B:C,2,0))*(VLOOKUP("T704",TSC!B:C,2,0)+VLOOKUP("T714",TSC!B:C,2,0))%),0)</f>
        <v/>
      </c>
      <c r="CT490">
        <f>IFERROR(IF(RIGHT(INDEX(PIS!O$1:O$500,MATCH(D490,PIS!C$1:C$500,0)),5)="Gross",MIN(U490+V490,VLOOKUP("R700",TSC!B:C,2,0)*VLOOKUP("R101",TSC!B:C,2,0))*VLOOKUP("T705",TSC!B:C,2,0)%,MIN(T490+V490,VLOOKUP("R700",TSC!B:C,2,0)*VLOOKUP("R101",TSC!B:C,2,0))*VLOOKUP("T705",TSC!B:C,2,0)%),0)</f>
        <v/>
      </c>
      <c r="CU490">
        <f>IFERROR(IF(RIGHT(INDEX(PIS!O$1:O$500,MATCH(D490,PIS!C$1:C$500,0)),5)="Gross",MIN(U490+V490,VLOOKUP("R700",TSC!B:C,2,0)*VLOOKUP("R101",TSC!B:C,2,0))*(VLOOKUP("T713",TSC!B:C,2,0))%,MIN(T490+V490,VLOOKUP("R700",TSC!B:C,2,0)*VLOOKUP("R101",TSC!B:C,2,0))*(VLOOKUP("T713",TSC!B:C,2,0))%),0)</f>
        <v/>
      </c>
      <c r="CV490">
        <f>IFERROR(INDEX(ADJ!$A$1:$BZ$1000,MATCH(PAYROLL!D490,ADJ!A$1:A$500,0),MATCH(PAYROLL!CV$2,ADJ!$2:$2,0)),0)</f>
        <v/>
      </c>
      <c r="CW490">
        <f>IFERROR(INDEX(ADJ!$A$1:$BZ$1000,MATCH(PAYROLL!D490,ADJ!A$1:A$500,0),MATCH(PAYROLL!CW$2,ADJ!$2:$2,0)),0)</f>
        <v/>
      </c>
      <c r="CX490">
        <f>SUM(CR490:CW490)</f>
        <v/>
      </c>
      <c r="CY490">
        <f>ROUND(IF(CR490&gt;0,T490+V490*VLOOKUP("R202",TSC!$B$1:$C$500,2,0),0),0)</f>
        <v/>
      </c>
      <c r="CZ490">
        <f>IFERROR(INDEX(CSDA!D$1:D$500,MATCH($CZ$2,CSDA!C$1:C$500,0)),0)</f>
        <v/>
      </c>
      <c r="DA490">
        <f>ROUND(T490*0.7%,0)</f>
        <v/>
      </c>
      <c r="DB490">
        <f>ROUND(T490/12,0)</f>
        <v/>
      </c>
      <c r="DC490">
        <f ref="DC490" t="array">IFERROR(INDEX(CSDA!D$1:D$500,MATCH("Trích giữ"&amp;PAYROLL!DC$2,CSDA!A$1:A$500&amp;CSDA!C$1:C$500,0)),0)</f>
        <v/>
      </c>
      <c r="DD490">
        <f ref="DD490" t="array">IFERROR(INDEX(CSDA!D$1:D$500,MATCH("Trích giữ"&amp;PAYROLL!DD$2,CSDA!A$1:A$500&amp;CSDA!C$1:C$500,0)),0)</f>
        <v/>
      </c>
      <c r="DE490">
        <f ref="DE490" t="array">IFERROR(INDEX(CSDA!D$1:D$500,MATCH("Trích giữ"&amp;PAYROLL!DE$2,CSDA!A$1:A$500&amp;CSDA!C$1:C$500,0)),0)</f>
        <v/>
      </c>
      <c r="DF490">
        <f>IFERROR(INDEX(CSDA!D$1:D$500,MATCH(PAYROLL!DF$2,CSDA!C$1:C$500,0)),0)</f>
        <v/>
      </c>
      <c r="DG490">
        <f ref="DG490" t="array">IFERROR(INDEX(CSDA!D$1:D$500,MATCH("Trích giữ"&amp;PAYROLL!DG$2,CSDA!A$1:A$500&amp;CSDA!C$1:C$500,0)),0)</f>
        <v/>
      </c>
      <c r="DH490">
        <f>ROUND(T490/26,0)</f>
        <v/>
      </c>
      <c r="DI490">
        <f ref="DI490" t="array">IFERROR(INDEX(CSDA!D$1:D$500,MATCH("Trích giữ"&amp;PAYROLL!DI$2,CSDA!A$1:A$500&amp;CSDA!C$1:C$500,0)),0)</f>
        <v/>
      </c>
      <c r="DJ490">
        <f>IF(U490=0,T490*21.5%-BL490,0)</f>
        <v/>
      </c>
      <c r="DK490">
        <f ref="DK490" t="array">IFERROR(INDEX(CSDA!D$1:D$500,MATCH("Trích giữ"&amp;PAYROLL!DK$2,CSDA!A$1:A$500&amp;CSDA!C$1:C$500,0)),0)</f>
        <v/>
      </c>
      <c r="DL490">
        <f>IFERROR(INDEX(CSDA!D$1:D$500,MATCH(PAYROLL!DL$2,CSDA!C$1:C$500,0))/12,0)</f>
        <v/>
      </c>
      <c r="DM490">
        <f>SUM(DB490:DL490)</f>
        <v/>
      </c>
      <c r="DN490">
        <f>IFERROR(INDEX(ADJ!$A$1:$BZ$1000,MATCH(PAYROLL!D490,ADJ!A$1:A$500,0),MATCH(PAYROLL!DN$2,ADJ!$2:$2,0)),0)</f>
        <v/>
      </c>
      <c r="DO490">
        <f>IFERROR(SUM(BP490,DM490:DN490,CX490:DA490)-DT490,0)</f>
        <v/>
      </c>
      <c r="DP490">
        <f ref="DP490" t="array">SUM(BW490*IFERROR(INDEX(CSDA!D$1:D$500,MATCH(BW$2,CSDA!C$1:C$500,0)),0)%,CX490*IFERROR(INDEX(CSDA!D$1:D$500,MATCH(CX$2,CSDA!C$1:C$500,0)),0)%,DA490*IFERROR(INDEX(CSDA!D$1:D$500,MATCH(DA$2,CSDA!C$1:C$500,0)),0)%,DB490*IFERROR(INDEX(CSDA!D$1:D$500,MATCH(DB$2,CSDA!C$1:C$500,0)),0)%,DF490*IFERROR(INDEX(CSDA!D$1:D$500,MATCH("Phí dịch vụ"&amp;PAYROLL!DF$2,CSDA!A$1:A$500&amp;CSDA!C$1:C$500,0)),0)%,DC490*IFERROR(INDEX(CSDA!D$1:D$500,MATCH("Phí dịch vụ"&amp;PAYROLL!DC$2,CSDA!A$1:A$500&amp;CSDA!C$1:C$500,0)),0)%,DH490*IFERROR(INDEX(CSDA!D$1:D$500,MATCH("Phí dịch vụ"&amp;PAYROLL!DH$2,CSDA!A$1:A$500&amp;CSDA!C$1:C$500,0)),0)%,DJ490*IFERROR(INDEX(CSDA!D$1:D$500,MATCH("Phí dịch vụ"&amp;PAYROLL!DJ$2,CSDA!A$1:A$500&amp;CSDA!C$1:C$500,0)),0)%,BN490*IFERROR(INDEX(CSDA!D$1:D$500,MATCH(BN$2,CSDA!C$1:C$500,0)),0)%)-BN490*7%</f>
        <v/>
      </c>
      <c r="DQ490">
        <f>IFERROR(INDEX(ADJ!$A$1:$BZ$1000,MATCH(PAYROLL!D490,ADJ!A$1:A$500,0),MATCH(PAYROLL!DQ$2,ADJ!$2:$2,0)),0)</f>
        <v/>
      </c>
      <c r="DR490">
        <f>IFERROR(INDEX(ADJ!$A$1:$BZ$1000,MATCH(PAYROLL!D490,ADJ!A$1:A$500,0),MATCH(PAYROLL!DR$2,ADJ!$2:$2,0)),0)</f>
        <v/>
      </c>
      <c r="DS490">
        <f>SUM(DP490:DR490)</f>
        <v/>
      </c>
      <c r="DT490">
        <f>EK490</f>
        <v/>
      </c>
      <c r="DU490">
        <f>SUM(DO490:DR490)</f>
        <v/>
      </c>
      <c r="DV490">
        <f>ROUND(DU490*0.1,0)</f>
        <v/>
      </c>
      <c r="DW490">
        <f>DU490+DV490</f>
        <v/>
      </c>
      <c r="DZ490">
        <f>IFERROR(INDEX(ADJ!$A$1:$BZ$1000,MATCH(PAYROLL!$D490,ADJ!A$1:A$500,0),MATCH(PAYROLL!DZ$2,ADJ!$2:$2,0)),0)</f>
        <v/>
      </c>
      <c r="EA490">
        <f>IFERROR(INDEX(ADJ!$A$1:$BZ$1000,MATCH(PAYROLL!$D490,ADJ!A$1:A$500,0),MATCH(PAYROLL!EA$2,ADJ!$2:$2,0)),0)</f>
        <v/>
      </c>
      <c r="EB490">
        <f>IFERROR(INDEX(ADJ!$A$1:$BZ$1000,MATCH(PAYROLL!$D490,ADJ!A$1:A$500,0),MATCH(PAYROLL!EB$2,ADJ!$2:$2,0)),0)</f>
        <v/>
      </c>
      <c r="EC490">
        <f>IFERROR(INDEX(ADJ!$A$1:$BZ$1000,MATCH(PAYROLL!$D490,ADJ!A$1:A$500,0),MATCH(PAYROLL!EC$2,ADJ!$2:$2,0)),0)</f>
        <v/>
      </c>
      <c r="ED490">
        <f>IFERROR(INDEX(ADJ!$A$1:$BZ$1000,MATCH(PAYROLL!$D490,ADJ!A$1:A$500,0),MATCH(PAYROLL!ED$2,ADJ!$2:$2,0)),0)</f>
        <v/>
      </c>
      <c r="EE490">
        <f>IFERROR(INDEX(ADJ!$A$1:$BZ$1000,MATCH(PAYROLL!$D490,ADJ!A$1:A$500,0),MATCH(PAYROLL!EE$2,ADJ!$2:$2,0)),0)</f>
        <v/>
      </c>
      <c r="EF490">
        <f>IFERROR(INDEX(ADJ!$A$1:$BZ$1000,MATCH(PAYROLL!$D490,ADJ!A$1:A$500,0),MATCH(PAYROLL!EF$2,ADJ!$2:$2,0)),0)</f>
        <v/>
      </c>
      <c r="EG490">
        <f>IFERROR(INDEX(ADJ!$A$1:$BZ$1000,MATCH(PAYROLL!$D490,ADJ!A$1:A$500,0),MATCH(PAYROLL!EG$2,ADJ!$2:$2,0)),0)</f>
        <v/>
      </c>
      <c r="EH490">
        <f>IFERROR(INDEX(ADJ!$A$1:$BZ$1000,MATCH(PAYROLL!$D490,ADJ!A$1:A$500,0),MATCH(PAYROLL!EH$2,ADJ!$2:$2,0)),0)</f>
        <v/>
      </c>
      <c r="EI490">
        <f>IFERROR(INDEX(ADJ!$A$1:$BZ$1000,MATCH(PAYROLL!D490,ADJ!A$1:A$500,0),MATCH(PAYROLL!EI$2,ADJ!$2:$2,0)),0)</f>
        <v/>
      </c>
      <c r="EJ490">
        <f>IFERROR(INDEX(ADJ!$A$1:$BZ$1000,MATCH(PAYROLL!$D490,ADJ!A$1:A$500,0),MATCH(PAYROLL!EJ$2,ADJ!$2:$2,0)),0)</f>
        <v/>
      </c>
      <c r="EK490">
        <f>SUM(DZ490:EJ490)</f>
        <v/>
      </c>
    </row>
    <row r="491">
      <c r="A491" t="n">
        <v>489</v>
      </c>
      <c r="B491" t="inlineStr">
        <is>
          <t>Hà Thị Mai</t>
        </is>
      </c>
      <c r="D491" t="inlineStr">
        <is>
          <t>158842-01</t>
        </is>
      </c>
      <c r="S491">
        <f>IFERROR(INDEX(PIS!$A$1:$BZ$1000,MATCH($D491,PIS!C$1:C$500,0),MATCH("Lương CB tháng trước",PIS!$1:$1,0)),0)</f>
        <v/>
      </c>
      <c r="T491">
        <f>IFERROR(INDEX(PIS!$A$1:$BZ$1000,MATCH($D491,PIS!C$1:C$500,0),MATCH("Lương CB hiện tại",PIS!$1:$1,0)),0)</f>
        <v/>
      </c>
      <c r="U491">
        <f>IFERROR(INDEX(PIS!$A$1:$BZ$1000,MATCH($D491,PIS!C$1:C$500,0),MATCH("Lương đóng BHBB",PIS!$1:$1,0)),0)</f>
        <v/>
      </c>
      <c r="V491">
        <f>IFERROR(INDEX(PIS!$A$1:$BZ$1000,MATCH($D491,PIS!C$1:C$500,0),MATCH(V$2,PIS!$2:$2,0)),0)</f>
        <v/>
      </c>
      <c r="W491">
        <f>IFERROR(INDEX(PIS!$A$1:$BZ$1000,MATCH($D491,PIS!C$1:C$500,0),MATCH(W$2,PIS!$2:$2,0)),0)</f>
        <v/>
      </c>
      <c r="X491">
        <f>IFERROR(INDEX(PIS!$A$1:$BZ$1000,MATCH($D491,PIS!C$1:C$500,0),MATCH(X$2,PIS!$2:$2,0)),0)</f>
        <v/>
      </c>
      <c r="Y491">
        <f>IFERROR(INDEX(PIS!$A$1:$BZ$1000,MATCH($D491,PIS!C$1:C$500,0),MATCH(Y$2,PIS!$2:$2,0)),0)</f>
        <v/>
      </c>
      <c r="Z491">
        <f>IFERROR(INDEX(PIS!$A$1:$BZ$1000,MATCH($D491,PIS!C$1:C$500,0),MATCH(Z$2,PIS!$2:$2,0)),0)</f>
        <v/>
      </c>
      <c r="AA491">
        <f>IFERROR(INDEX(PIS!$A$1:$BZ$1000,MATCH($D491,PIS!C$1:C$500,0),MATCH(AA$2,PIS!$2:$2,0)),0)</f>
        <v/>
      </c>
      <c r="AB491">
        <f>IFERROR(INDEX(PIS!$A$1:$BZ$1000,MATCH($D491,PIS!C$1:C$500,0),MATCH(AB$2,PIS!$2:$2,0)),0)</f>
        <v/>
      </c>
      <c r="AC491">
        <f>SUM(V491:AB491)</f>
        <v/>
      </c>
      <c r="AD491">
        <f>IFERROR(INDEX(TIMESHEET!$A$1:$AI$5000,MATCH($D491,TIMESHEET!A$1:A$500,0),MATCH("T100",TIMESHEET!$2:$2,0))-2,0)</f>
        <v/>
      </c>
      <c r="AE491">
        <f>IFERROR(INDEX(TIMESHEET!$A$1:$AI$5000,MATCH($D491,TIMESHEET!A$1:A$500,0),MATCH("T202",TIMESHEET!$2:$2,0)),0)</f>
        <v/>
      </c>
      <c r="AF491">
        <f>IFERROR(INDEX(TIMESHEET!$A$1:$AI$5000,MATCH($D491,TIMESHEET!A$1:A$500,0),MATCH("T302",TIMESHEET!$2:$2,0)),0)</f>
        <v/>
      </c>
      <c r="AG491">
        <f>IFERROR(INDEX(TIMESHEET!$A$1:$AI$5000,MATCH($D491,TIMESHEET!A$1:A$500,0),MATCH("T406",TIMESHEET!$2:$2,0)),0)</f>
        <v/>
      </c>
      <c r="AH491">
        <f>AE491+AG491</f>
        <v/>
      </c>
      <c r="AI491">
        <f>IFERROR(INDEX(TIMESHEET!$A$1:$AI$5000,MATCH($D491,TIMESHEET!A$1:A$500,0),MATCH("T701",TIMESHEET!$2:$2,0)),0)</f>
        <v/>
      </c>
      <c r="AJ491">
        <f>IFERROR(INDEX(TIMESHEET!$A$1:$AI$5000,MATCH($D491,TIMESHEET!B$1:B$500,0),MATCH("T320",TIMESHEET!$2:$2,0)),0)</f>
        <v/>
      </c>
      <c r="AK491">
        <f>IFERROR(IF(LEFT(INDEX(PIS!O$1:O$500,MATCH(D491,PIS!C$1:C$500)),1)="M",T491/AD491*SUM(AE491:AG491),T491*AD491),0)</f>
        <v/>
      </c>
      <c r="AL491">
        <f>IFERROR(INDEX(ADJ!$A$1:$BZ$1000,MATCH(PAYROLL!D491,ADJ!A$1:A$500,0),MATCH(PAYROLL!AL$2,ADJ!$2:$2,0)),0)</f>
        <v/>
      </c>
      <c r="AM491">
        <f>SUM(AK491:AL491)</f>
        <v/>
      </c>
      <c r="AN491">
        <f>IFERROR(ROUND(V491/$AD491*$AH491,0),0)</f>
        <v/>
      </c>
      <c r="AO491">
        <f>IFERROR(ROUND(W491/$AD491*$AH491,0),0)</f>
        <v/>
      </c>
      <c r="AP491">
        <f>IFERROR(ROUND(X491/$AD491*$AE491,0),0)</f>
        <v/>
      </c>
      <c r="AQ491">
        <f>IFERROR(ROUND(Y491/$AD491*$AH491,0),0)</f>
        <v/>
      </c>
      <c r="AR491">
        <f>IFERROR(ROUND(Z491/$AD491*$AH491,0),0)</f>
        <v/>
      </c>
      <c r="AS491">
        <f>IFERROR(ROUND(AA491/$AD491*$AH491,0),0)</f>
        <v/>
      </c>
      <c r="AT491">
        <f>IFERROR(IF((AE491+AF491+AG491)&gt;13,AB491,ROUND(AB491/AD491*AH491,0)),0)</f>
        <v/>
      </c>
      <c r="AU491">
        <f>IFERROR(INDEX(ADJ!$A$1:$BZ$1000,MATCH(PAYROLL!D491,ADJ!A$1:A$500,0),MATCH(PAYROLL!AU$2,ADJ!$2:$2,0)),0)</f>
        <v/>
      </c>
      <c r="AV491">
        <f>ROUND(SUM(AN491:AU491),0)</f>
        <v/>
      </c>
      <c r="AW491">
        <f>IFERROR(INDEX(TIMESHEET!$A$1:$AI$5000,MATCH(PAYROLL!D491,TIMESHEET!A$1:A$500,0),MATCH("T620",TIMESHEET!$2:$2,0)),0)</f>
        <v/>
      </c>
      <c r="AX491">
        <f>IFERROR(INDEX(TIMESHEET!$A$1:$AI$5000,MATCH(PAYROLL!D491,TIMESHEET!A$1:A$500,0),MATCH("T601",TIMESHEET!$2:$2,0)),0)</f>
        <v/>
      </c>
      <c r="AY491">
        <f>IFERROR(INDEX(TIMESHEET!$A$1:$AI$5000,MATCH(PAYROLL!D491,TIMESHEET!A$1:A$500,0),MATCH("T602",TIMESHEET!$2:$2,0)),0)</f>
        <v/>
      </c>
      <c r="AZ491">
        <f>IFERROR(INDEX(TIMESHEET!$A$1:$AI$5000,MATCH(PAYROLL!D491,TIMESHEET!A$1:A$500,0),MATCH("T603",TIMESHEET!$2:$2,0)),0)</f>
        <v/>
      </c>
      <c r="BA491">
        <f>IFERROR(INDEX(TIMESHEET!$A$1:$AI$5000,MATCH(PAYROLL!D491,TIMESHEET!A$1:A$500,0),MATCH("T611",TIMESHEET!$2:$2,0)),0)</f>
        <v/>
      </c>
      <c r="BB491">
        <f>IFERROR(INDEX(TIMESHEET!$A$1:$AI$5000,MATCH(PAYROLL!D491,TIMESHEET!A$1:A$500,0),MATCH("T612",TIMESHEET!$2:$2,0)),0)</f>
        <v/>
      </c>
      <c r="BC491">
        <f>IFERROR(INDEX(TIMESHEET!$A$1:$AI$5000,MATCH(PAYROLL!D491,TIMESHEET!A$1:A$500,0),MATCH("T613",TIMESHEET!$2:$2,0)),0)</f>
        <v/>
      </c>
      <c r="BD491">
        <f>IFERROR(INDEX(TIMESHEET!$A$1:$AI$5000,MATCH(PAYROLL!D491,TIMESHEET!A$1:A$500,0),MATCH("T500",TIMESHEET!$2:$2,0)),0)</f>
        <v/>
      </c>
      <c r="BE491">
        <f>IFERROR(IF(LEFT(INDEX(PIS!O$1:O$500,MATCH(D491,PIS!C$1:C$500)),1)="M",T491/AD491/8*(AW491+AX491*1.5+AY491*2+AZ491*3+BA491*2.1+BB491*2.7+BC491*3.9+BD491*0.3),T491/8*(AW491+AX491*1.5+AY491*2+AZ491*3+BA491*2.1+BB491*2.7+BC491*3.9+BD491*0.3)),0)</f>
        <v/>
      </c>
      <c r="BF491">
        <f>IFERROR(INDEX(ADJ!$A$1:$BZ$1000,MATCH(PAYROLL!$D491,ADJ!A$1:A$500,0),MATCH(PAYROLL!BF$2,ADJ!$2:$2,0)),0)</f>
        <v/>
      </c>
      <c r="BG491">
        <f>IFERROR(INDEX(ADJ!$A$1:$BZ$1000,MATCH(PAYROLL!D491,ADJ!A$1:A$500,0),MATCH(PAYROLL!BG$2,ADJ!$2:$2,0)),0)</f>
        <v/>
      </c>
      <c r="BH491">
        <f>IFERROR(INDEX(ADJ!$A$1:$BZ$1000,MATCH(PAYROLL!D491,ADJ!A$1:A$500,0),MATCH(PAYROLL!BH$2,ADJ!$2:$2,0)),0)</f>
        <v/>
      </c>
      <c r="BI491">
        <f>IFERROR(INDEX(ADJ!$A$1:$BZ$1000,MATCH(PAYROLL!D491,ADJ!A$1:A$500,0),MATCH(PAYROLL!BI$2,ADJ!$2:$2,0)),0)</f>
        <v/>
      </c>
      <c r="BJ491">
        <f>IFERROR(INDEX(ADJ!$A$1:$BZ$1000,MATCH(PAYROLL!D491,ADJ!A$1:A$500,0),MATCH(PAYROLL!BJ$2,ADJ!$2:$2,0)),0)</f>
        <v/>
      </c>
      <c r="BK491">
        <f>SUM(BF491:BJ491)</f>
        <v/>
      </c>
      <c r="BL491">
        <f>IFERROR(INDEX(ADJ!$A$1:$BZ$1000,MATCH(PAYROLL!D491,ADJ!A$1:A$500,0),MATCH(PAYROLL!BL$2,ADJ!$2:$2,0)),0)</f>
        <v/>
      </c>
      <c r="BM491">
        <f>IFERROR(INDEX(ADJ!$A$1:$BZ$1000,MATCH(PAYROLL!D491,ADJ!A$1:A$500,0),MATCH(PAYROLL!BM$2,ADJ!$2:$2,0)),0)</f>
        <v/>
      </c>
      <c r="BN491">
        <f>IFERROR(INDEX(ADJ!$A$1:$BZ$1000,MATCH(PAYROLL!D491,ADJ!A$1:A$500,0),MATCH(PAYROLL!BN$2,ADJ!$2:$2,0)),0)</f>
        <v/>
      </c>
      <c r="BO491">
        <f>IFERROR(INDEX(ADJ!$A$1:$BZ$1000,MATCH(PAYROLL!D491,ADJ!A$1:A$500,0),MATCH(PAYROLL!BO$2,ADJ!$2:$2,0)),0)</f>
        <v/>
      </c>
      <c r="BP491">
        <f>SUM(AM491,AV491,BE491,BK491,BL491:BO491)</f>
        <v/>
      </c>
      <c r="BQ491">
        <f>BO491</f>
        <v/>
      </c>
      <c r="BR491">
        <f>IFERROR(ROUND(IF(LEFT(INDEX(PIS!O$1:O$500,MATCH(D491,PIS!C$1:C$500)),1)="D",T491/8*(BD491*0.3),IF(LEFT(INDEX(PIS!O$1:O$500,MATCH(D491,PIS!C$1:C$500)),1)="H",T491*($BD491*0.3),T491/$AD491/8*($BD491*0.3))),0),0)</f>
        <v/>
      </c>
      <c r="BS491">
        <f>IF(AP491&lt;1,0,MIN(AP491,730000))</f>
        <v/>
      </c>
      <c r="BT491">
        <f>IFERROR(ROUND((BE491-SUM(AW491:BC491)*T491/AD491/8),0)-BR491,0)</f>
        <v/>
      </c>
      <c r="BU491">
        <f>AO491</f>
        <v/>
      </c>
      <c r="BV491">
        <f>SUM(BQ491:BU491)</f>
        <v/>
      </c>
      <c r="BW491">
        <f>BP491-BV491</f>
        <v/>
      </c>
      <c r="BX491">
        <f>IFERROR(IF(RIGHT(INDEX(PIS!O$1:O$500,MATCH(D491,PIS!C$1:C$500)),5)="Gross",MIN(U491+V491,VLOOKUP("R700",TSC!B:C,2,0)*VLOOKUP("R101",TSC!B:C,2,0))*VLOOKUP("R701",TSC!B:C,2,0)%,0),0)</f>
        <v/>
      </c>
      <c r="BY491">
        <f>IFERROR(IF(RIGHT(INDEX(PIS!O$1:O$500,MATCH(D491,PIS!C$1:C$500)),5)="Gross",MIN(U491+V491,VLOOKUP("R700",TSC!B:C,2,0)*VLOOKUP("R101",TSC!B:C,2,0))*VLOOKUP("T704",TSC!B:C,2,0)%,0),0)</f>
        <v/>
      </c>
      <c r="BZ491">
        <f>IFERROR(IF(RIGHT(INDEX(PIS!O$1:O$500,MATCH(D491,PIS!C$1:C$500)),5)="Gross",MIN(U491+V491,VLOOKUP("R700",TSC!B:C,2,0)*VLOOKUP("1",TSC!F:G,2,0))*VLOOKUP("T705",TSC!B:C,2,0)%,0),0)</f>
        <v/>
      </c>
      <c r="CA491">
        <f>IFERROR(INDEX(ADJ!$A$1:$BZ$1000,MATCH(PAYROLL!D491,ADJ!A$1:A$500,0),MATCH(PAYROLL!CA$2,ADJ!$2:$2,0)),0)</f>
        <v/>
      </c>
      <c r="CB491">
        <f>IFERROR(INDEX(ADJ!$A$1:$BZ$1000,MATCH(PAYROLL!D491,ADJ!A$1:A$500,0),MATCH(PAYROLL!CB$2,ADJ!$2:$2,0)),0)</f>
        <v/>
      </c>
      <c r="CC491">
        <f>SUM(BX491:CB491)</f>
        <v/>
      </c>
      <c r="CD491">
        <f>IFERROR(INDEX(PIS!$A$1:$BZ$1000,MATCH(PAYROLL!D491,PIS!C$1:C$500,0),MATCH(PAYROLL!CD$1,PIS!$1:$1,0)),0)</f>
        <v/>
      </c>
      <c r="CE491">
        <f>IFERROR(IF(OR(INDEX(PIS!P$1:P$500,MATCH(D491,PIS!C$1:C$500,0))="LT2",INDEX(PIS!P$1:P$500,MATCH(D491,PIS!C$1:C$500,0))="P10"),0,SUM(CC491,CD491*VLOOKUP("R601",TSC!B:C,2,0),VLOOKUP("R602",TSC!B:C,2,0))),0)</f>
        <v/>
      </c>
      <c r="CF491">
        <f>MAX(BW491-CE491,0)</f>
        <v/>
      </c>
      <c r="CG491">
        <f>IFERROR(IF(OR(RIGHT(INDEX(PIS!P$1:P$500,MATCH(D491,PIS!C$1:C$500)),5)="P10",RIGHT(INDEX(PIS!P$1:P$500,MATCH(D491,PIS!C$1:C$500)),5)="CK"),0,IF(CF491&lt;=5000000,CF491*5%,IF(CF491&lt;=10000000,CF491*10%-250000,IF(CF491&lt;=18000000,CF491*15%-750000,IF(CF491&lt;=32000000,CF491*20%-1650000,IF(CF491&lt;=52000000,CF491*25%-3250000,IF(CF491&lt;=80000000,BH491*30%-5850000,CF491*35%-9850000))))))),0)</f>
        <v/>
      </c>
      <c r="CH491">
        <f>IFERROR(IF(OR(INDEX(PIS!P$1:P$500,MATCH(D491,PIS!C$1:C$500))="LT",INDEX(PIS!P$1:P$500,MATCH(D491,PIS!C$1:C$500))="CK"),0,IF(CF491&lt;2000000,0,CF491*10%)),0)</f>
        <v/>
      </c>
      <c r="CI491">
        <f>IFERROR(INDEX(ADJ!$A$1:$BZ$1000,MATCH(PAYROLL!D491,ADJ!A$1:A$500,0),MATCH(PAYROLL!CI$2,ADJ!$2:$2,0)),0)</f>
        <v/>
      </c>
      <c r="CJ491">
        <f>IFERROR(INDEX(ADJ!$A$1:$BZ$1000,MATCH(PAYROLL!D491,ADJ!A$1:A$500,0),MATCH(PAYROLL!CJ$2,ADJ!$2:$2,0)),0)</f>
        <v/>
      </c>
      <c r="CK491">
        <f>IFERROR(INDEX(ADJ!$A$1:$BZ$1000,MATCH(PAYROLL!D491,ADJ!A$1:A$500,0),MATCH(PAYROLL!CK$2,ADJ!$2:$2,0)),0)</f>
        <v/>
      </c>
      <c r="CL491">
        <f>SUM(CG491:CK491)</f>
        <v/>
      </c>
      <c r="CM491">
        <f>ROUND(SUM(CH491:CK491),0)</f>
        <v/>
      </c>
      <c r="CN491">
        <f>IFERROR(INDEX(CSDA!D$1:D$500,MATCH($CN$2,CSDA!C$1:C$500,0))*INDEX(PIS!V$1:V$500,MATCH(D491,PIS!C$1:C$500))+INDEX(ADJ!$A$1:$BZ$1000,MATCH(PAYROLL!D491,ADJ!A$1:A$500,0),MATCH(PAYROLL!CN$2,ADJ!$2:$2,0)),0)</f>
        <v/>
      </c>
      <c r="CO491">
        <f>IFERROR(INDEX(ADJ!$A$1:$BZ$1000,MATCH(PAYROLL!D491,ADJ!A$1:A$500,0),MATCH(PAYROLL!CO$2,ADJ!$2:$2,0)),0)</f>
        <v/>
      </c>
      <c r="CP491">
        <f>IFERROR(INDEX(ADJ!$A$1:$BZ$1000,MATCH(PAYROLL!D491,ADJ!A$1:A$500,0),MATCH(PAYROLL!CP$2,ADJ!$2:$2,0)),0)</f>
        <v/>
      </c>
      <c r="CQ491">
        <f>BP491-CL491-CI491-CM491-CN491-CO491-CP491-CC491</f>
        <v/>
      </c>
      <c r="CR491">
        <f>IFERROR(IF(RIGHT(INDEX(PIS!O$1:O$500,MATCH(D491,PIS!C$1:C$500,0)),5)="Gross",MIN(U491+V491,VLOOKUP("R700",TSC!B:C,2,0)*VLOOKUP("R101",TSC!B:C,2,0))*(VLOOKUP("T711",TSC!B:C,2,0)+VLOOKUP("T712",TSC!B:C,2,0))%,MIN(T491+V491,VLOOKUP("R700",TSC!B:C,2,0)*VLOOKUP("R101",TSC!B:C,2,0))*(VLOOKUP("T711",TSC!B:C,2,0)+VLOOKUP("T712",TSC!B:C,2,0)+VLOOKUP("R701",TSC!B:C,2,0))%),0)</f>
        <v/>
      </c>
      <c r="CS491">
        <f>IFERROR(IF(RIGHT(INDEX(PIS!O$1:O$500,MATCH(D491,PIS!C$1:C$500,0)),5)="Gross",MIN(U491+V491,VLOOKUP("R700",TSC!B:C,2,0)*VLOOKUP("R101",TSC!B:C,2,0))*(VLOOKUP("T714",TSC!B:C,2,0))%,MIN(T491+V491,VLOOKUP("R700",TSC!B:C,2,0)*VLOOKUP("R101",TSC!B:C,2,0))*(VLOOKUP("T704",TSC!B:C,2,0)+VLOOKUP("T714",TSC!B:C,2,0))%),0)</f>
        <v/>
      </c>
      <c r="CT491">
        <f>IFERROR(IF(RIGHT(INDEX(PIS!O$1:O$500,MATCH(D491,PIS!C$1:C$500,0)),5)="Gross",MIN(U491+V491,VLOOKUP("R700",TSC!B:C,2,0)*VLOOKUP("R101",TSC!B:C,2,0))*VLOOKUP("T705",TSC!B:C,2,0)%,MIN(T491+V491,VLOOKUP("R700",TSC!B:C,2,0)*VLOOKUP("R101",TSC!B:C,2,0))*VLOOKUP("T705",TSC!B:C,2,0)%),0)</f>
        <v/>
      </c>
      <c r="CU491">
        <f>IFERROR(IF(RIGHT(INDEX(PIS!O$1:O$500,MATCH(D491,PIS!C$1:C$500,0)),5)="Gross",MIN(U491+V491,VLOOKUP("R700",TSC!B:C,2,0)*VLOOKUP("R101",TSC!B:C,2,0))*(VLOOKUP("T713",TSC!B:C,2,0))%,MIN(T491+V491,VLOOKUP("R700",TSC!B:C,2,0)*VLOOKUP("R101",TSC!B:C,2,0))*(VLOOKUP("T713",TSC!B:C,2,0))%),0)</f>
        <v/>
      </c>
      <c r="CV491">
        <f>IFERROR(INDEX(ADJ!$A$1:$BZ$1000,MATCH(PAYROLL!D491,ADJ!A$1:A$500,0),MATCH(PAYROLL!CV$2,ADJ!$2:$2,0)),0)</f>
        <v/>
      </c>
      <c r="CW491">
        <f>IFERROR(INDEX(ADJ!$A$1:$BZ$1000,MATCH(PAYROLL!D491,ADJ!A$1:A$500,0),MATCH(PAYROLL!CW$2,ADJ!$2:$2,0)),0)</f>
        <v/>
      </c>
      <c r="CX491">
        <f>SUM(CR491:CW491)</f>
        <v/>
      </c>
      <c r="CY491">
        <f>ROUND(IF(CR491&gt;0,T491+V491*VLOOKUP("R202",TSC!$B$1:$C$500,2,0),0),0)</f>
        <v/>
      </c>
      <c r="CZ491">
        <f>IFERROR(INDEX(CSDA!D$1:D$500,MATCH($CZ$2,CSDA!C$1:C$500,0)),0)</f>
        <v/>
      </c>
      <c r="DA491">
        <f>ROUND(T491*0.7%,0)</f>
        <v/>
      </c>
      <c r="DB491">
        <f>ROUND(T491/12,0)</f>
        <v/>
      </c>
      <c r="DC491">
        <f ref="DC491" t="array">IFERROR(INDEX(CSDA!D$1:D$500,MATCH("Trích giữ"&amp;PAYROLL!DC$2,CSDA!A$1:A$500&amp;CSDA!C$1:C$500,0)),0)</f>
        <v/>
      </c>
      <c r="DD491">
        <f ref="DD491" t="array">IFERROR(INDEX(CSDA!D$1:D$500,MATCH("Trích giữ"&amp;PAYROLL!DD$2,CSDA!A$1:A$500&amp;CSDA!C$1:C$500,0)),0)</f>
        <v/>
      </c>
      <c r="DE491">
        <f ref="DE491" t="array">IFERROR(INDEX(CSDA!D$1:D$500,MATCH("Trích giữ"&amp;PAYROLL!DE$2,CSDA!A$1:A$500&amp;CSDA!C$1:C$500,0)),0)</f>
        <v/>
      </c>
      <c r="DF491">
        <f>IFERROR(INDEX(CSDA!D$1:D$500,MATCH(PAYROLL!DF$2,CSDA!C$1:C$500,0)),0)</f>
        <v/>
      </c>
      <c r="DG491">
        <f ref="DG491" t="array">IFERROR(INDEX(CSDA!D$1:D$500,MATCH("Trích giữ"&amp;PAYROLL!DG$2,CSDA!A$1:A$500&amp;CSDA!C$1:C$500,0)),0)</f>
        <v/>
      </c>
      <c r="DH491">
        <f>ROUND(T491/26,0)</f>
        <v/>
      </c>
      <c r="DI491">
        <f ref="DI491" t="array">IFERROR(INDEX(CSDA!D$1:D$500,MATCH("Trích giữ"&amp;PAYROLL!DI$2,CSDA!A$1:A$500&amp;CSDA!C$1:C$500,0)),0)</f>
        <v/>
      </c>
      <c r="DJ491">
        <f>IF(U491=0,T491*21.5%-BL491,0)</f>
        <v/>
      </c>
      <c r="DK491">
        <f ref="DK491" t="array">IFERROR(INDEX(CSDA!D$1:D$500,MATCH("Trích giữ"&amp;PAYROLL!DK$2,CSDA!A$1:A$500&amp;CSDA!C$1:C$500,0)),0)</f>
        <v/>
      </c>
      <c r="DL491">
        <f>IFERROR(INDEX(CSDA!D$1:D$500,MATCH(PAYROLL!DL$2,CSDA!C$1:C$500,0))/12,0)</f>
        <v/>
      </c>
      <c r="DM491">
        <f>SUM(DB491:DL491)</f>
        <v/>
      </c>
      <c r="DN491">
        <f>IFERROR(INDEX(ADJ!$A$1:$BZ$1000,MATCH(PAYROLL!D491,ADJ!A$1:A$500,0),MATCH(PAYROLL!DN$2,ADJ!$2:$2,0)),0)</f>
        <v/>
      </c>
      <c r="DO491">
        <f>IFERROR(SUM(BP491,DM491:DN491,CX491:DA491)-DT491,0)</f>
        <v/>
      </c>
      <c r="DP491">
        <f ref="DP491" t="array">SUM(BW491*IFERROR(INDEX(CSDA!D$1:D$500,MATCH(BW$2,CSDA!C$1:C$500,0)),0)%,CX491*IFERROR(INDEX(CSDA!D$1:D$500,MATCH(CX$2,CSDA!C$1:C$500,0)),0)%,DA491*IFERROR(INDEX(CSDA!D$1:D$500,MATCH(DA$2,CSDA!C$1:C$500,0)),0)%,DB491*IFERROR(INDEX(CSDA!D$1:D$500,MATCH(DB$2,CSDA!C$1:C$500,0)),0)%,DF491*IFERROR(INDEX(CSDA!D$1:D$500,MATCH("Phí dịch vụ"&amp;PAYROLL!DF$2,CSDA!A$1:A$500&amp;CSDA!C$1:C$500,0)),0)%,DC491*IFERROR(INDEX(CSDA!D$1:D$500,MATCH("Phí dịch vụ"&amp;PAYROLL!DC$2,CSDA!A$1:A$500&amp;CSDA!C$1:C$500,0)),0)%,DH491*IFERROR(INDEX(CSDA!D$1:D$500,MATCH("Phí dịch vụ"&amp;PAYROLL!DH$2,CSDA!A$1:A$500&amp;CSDA!C$1:C$500,0)),0)%,DJ491*IFERROR(INDEX(CSDA!D$1:D$500,MATCH("Phí dịch vụ"&amp;PAYROLL!DJ$2,CSDA!A$1:A$500&amp;CSDA!C$1:C$500,0)),0)%,BN491*IFERROR(INDEX(CSDA!D$1:D$500,MATCH(BN$2,CSDA!C$1:C$500,0)),0)%)-BN491*7%</f>
        <v/>
      </c>
      <c r="DQ491">
        <f>IFERROR(INDEX(ADJ!$A$1:$BZ$1000,MATCH(PAYROLL!D491,ADJ!A$1:A$500,0),MATCH(PAYROLL!DQ$2,ADJ!$2:$2,0)),0)</f>
        <v/>
      </c>
      <c r="DR491">
        <f>IFERROR(INDEX(ADJ!$A$1:$BZ$1000,MATCH(PAYROLL!D491,ADJ!A$1:A$500,0),MATCH(PAYROLL!DR$2,ADJ!$2:$2,0)),0)</f>
        <v/>
      </c>
      <c r="DS491">
        <f>SUM(DP491:DR491)</f>
        <v/>
      </c>
      <c r="DT491">
        <f>EK491</f>
        <v/>
      </c>
      <c r="DU491">
        <f>SUM(DO491:DR491)</f>
        <v/>
      </c>
      <c r="DV491">
        <f>ROUND(DU491*0.1,0)</f>
        <v/>
      </c>
      <c r="DW491">
        <f>DU491+DV491</f>
        <v/>
      </c>
      <c r="DZ491">
        <f>IFERROR(INDEX(ADJ!$A$1:$BZ$1000,MATCH(PAYROLL!$D491,ADJ!A$1:A$500,0),MATCH(PAYROLL!DZ$2,ADJ!$2:$2,0)),0)</f>
        <v/>
      </c>
      <c r="EA491">
        <f>IFERROR(INDEX(ADJ!$A$1:$BZ$1000,MATCH(PAYROLL!$D491,ADJ!A$1:A$500,0),MATCH(PAYROLL!EA$2,ADJ!$2:$2,0)),0)</f>
        <v/>
      </c>
      <c r="EB491">
        <f>IFERROR(INDEX(ADJ!$A$1:$BZ$1000,MATCH(PAYROLL!$D491,ADJ!A$1:A$500,0),MATCH(PAYROLL!EB$2,ADJ!$2:$2,0)),0)</f>
        <v/>
      </c>
      <c r="EC491">
        <f>IFERROR(INDEX(ADJ!$A$1:$BZ$1000,MATCH(PAYROLL!$D491,ADJ!A$1:A$500,0),MATCH(PAYROLL!EC$2,ADJ!$2:$2,0)),0)</f>
        <v/>
      </c>
      <c r="ED491">
        <f>IFERROR(INDEX(ADJ!$A$1:$BZ$1000,MATCH(PAYROLL!$D491,ADJ!A$1:A$500,0),MATCH(PAYROLL!ED$2,ADJ!$2:$2,0)),0)</f>
        <v/>
      </c>
      <c r="EE491">
        <f>IFERROR(INDEX(ADJ!$A$1:$BZ$1000,MATCH(PAYROLL!$D491,ADJ!A$1:A$500,0),MATCH(PAYROLL!EE$2,ADJ!$2:$2,0)),0)</f>
        <v/>
      </c>
      <c r="EF491">
        <f>IFERROR(INDEX(ADJ!$A$1:$BZ$1000,MATCH(PAYROLL!$D491,ADJ!A$1:A$500,0),MATCH(PAYROLL!EF$2,ADJ!$2:$2,0)),0)</f>
        <v/>
      </c>
      <c r="EG491">
        <f>IFERROR(INDEX(ADJ!$A$1:$BZ$1000,MATCH(PAYROLL!$D491,ADJ!A$1:A$500,0),MATCH(PAYROLL!EG$2,ADJ!$2:$2,0)),0)</f>
        <v/>
      </c>
      <c r="EH491">
        <f>IFERROR(INDEX(ADJ!$A$1:$BZ$1000,MATCH(PAYROLL!$D491,ADJ!A$1:A$500,0),MATCH(PAYROLL!EH$2,ADJ!$2:$2,0)),0)</f>
        <v/>
      </c>
      <c r="EI491">
        <f>IFERROR(INDEX(ADJ!$A$1:$BZ$1000,MATCH(PAYROLL!D491,ADJ!A$1:A$500,0),MATCH(PAYROLL!EI$2,ADJ!$2:$2,0)),0)</f>
        <v/>
      </c>
      <c r="EJ491">
        <f>IFERROR(INDEX(ADJ!$A$1:$BZ$1000,MATCH(PAYROLL!$D491,ADJ!A$1:A$500,0),MATCH(PAYROLL!EJ$2,ADJ!$2:$2,0)),0)</f>
        <v/>
      </c>
      <c r="EK491">
        <f>SUM(DZ491:EJ491)</f>
        <v/>
      </c>
    </row>
    <row r="492">
      <c r="A492" t="n">
        <v>490</v>
      </c>
      <c r="B492" t="inlineStr">
        <is>
          <t>Trần Văn Tá</t>
        </is>
      </c>
      <c r="D492" t="inlineStr">
        <is>
          <t>159030-01</t>
        </is>
      </c>
      <c r="S492">
        <f>IFERROR(INDEX(PIS!$A$1:$BZ$1000,MATCH($D492,PIS!C$1:C$500,0),MATCH("Lương CB tháng trước",PIS!$1:$1,0)),0)</f>
        <v/>
      </c>
      <c r="T492">
        <f>IFERROR(INDEX(PIS!$A$1:$BZ$1000,MATCH($D492,PIS!C$1:C$500,0),MATCH("Lương CB hiện tại",PIS!$1:$1,0)),0)</f>
        <v/>
      </c>
      <c r="U492">
        <f>IFERROR(INDEX(PIS!$A$1:$BZ$1000,MATCH($D492,PIS!C$1:C$500,0),MATCH("Lương đóng BHBB",PIS!$1:$1,0)),0)</f>
        <v/>
      </c>
      <c r="V492">
        <f>IFERROR(INDEX(PIS!$A$1:$BZ$1000,MATCH($D492,PIS!C$1:C$500,0),MATCH(V$2,PIS!$2:$2,0)),0)</f>
        <v/>
      </c>
      <c r="W492">
        <f>IFERROR(INDEX(PIS!$A$1:$BZ$1000,MATCH($D492,PIS!C$1:C$500,0),MATCH(W$2,PIS!$2:$2,0)),0)</f>
        <v/>
      </c>
      <c r="X492">
        <f>IFERROR(INDEX(PIS!$A$1:$BZ$1000,MATCH($D492,PIS!C$1:C$500,0),MATCH(X$2,PIS!$2:$2,0)),0)</f>
        <v/>
      </c>
      <c r="Y492">
        <f>IFERROR(INDEX(PIS!$A$1:$BZ$1000,MATCH($D492,PIS!C$1:C$500,0),MATCH(Y$2,PIS!$2:$2,0)),0)</f>
        <v/>
      </c>
      <c r="Z492">
        <f>IFERROR(INDEX(PIS!$A$1:$BZ$1000,MATCH($D492,PIS!C$1:C$500,0),MATCH(Z$2,PIS!$2:$2,0)),0)</f>
        <v/>
      </c>
      <c r="AA492">
        <f>IFERROR(INDEX(PIS!$A$1:$BZ$1000,MATCH($D492,PIS!C$1:C$500,0),MATCH(AA$2,PIS!$2:$2,0)),0)</f>
        <v/>
      </c>
      <c r="AB492">
        <f>IFERROR(INDEX(PIS!$A$1:$BZ$1000,MATCH($D492,PIS!C$1:C$500,0),MATCH(AB$2,PIS!$2:$2,0)),0)</f>
        <v/>
      </c>
      <c r="AC492">
        <f>SUM(V492:AB492)</f>
        <v/>
      </c>
      <c r="AD492">
        <f>IFERROR(INDEX(TIMESHEET!$A$1:$AI$5000,MATCH($D492,TIMESHEET!A$1:A$500,0),MATCH("T100",TIMESHEET!$2:$2,0))-2,0)</f>
        <v/>
      </c>
      <c r="AE492">
        <f>IFERROR(INDEX(TIMESHEET!$A$1:$AI$5000,MATCH($D492,TIMESHEET!A$1:A$500,0),MATCH("T202",TIMESHEET!$2:$2,0)),0)</f>
        <v/>
      </c>
      <c r="AF492">
        <f>IFERROR(INDEX(TIMESHEET!$A$1:$AI$5000,MATCH($D492,TIMESHEET!A$1:A$500,0),MATCH("T302",TIMESHEET!$2:$2,0)),0)</f>
        <v/>
      </c>
      <c r="AG492">
        <f>IFERROR(INDEX(TIMESHEET!$A$1:$AI$5000,MATCH($D492,TIMESHEET!A$1:A$500,0),MATCH("T406",TIMESHEET!$2:$2,0)),0)</f>
        <v/>
      </c>
      <c r="AH492">
        <f>AE492+AG492</f>
        <v/>
      </c>
      <c r="AI492">
        <f>IFERROR(INDEX(TIMESHEET!$A$1:$AI$5000,MATCH($D492,TIMESHEET!A$1:A$500,0),MATCH("T701",TIMESHEET!$2:$2,0)),0)</f>
        <v/>
      </c>
      <c r="AJ492">
        <f>IFERROR(INDEX(TIMESHEET!$A$1:$AI$5000,MATCH($D492,TIMESHEET!B$1:B$500,0),MATCH("T320",TIMESHEET!$2:$2,0)),0)</f>
        <v/>
      </c>
      <c r="AK492">
        <f>IFERROR(IF(LEFT(INDEX(PIS!O$1:O$500,MATCH(D492,PIS!C$1:C$500)),1)="M",T492/AD492*SUM(AE492:AG492),T492*AD492),0)</f>
        <v/>
      </c>
      <c r="AL492">
        <f>IFERROR(INDEX(ADJ!$A$1:$BZ$1000,MATCH(PAYROLL!D492,ADJ!A$1:A$500,0),MATCH(PAYROLL!AL$2,ADJ!$2:$2,0)),0)</f>
        <v/>
      </c>
      <c r="AM492">
        <f>SUM(AK492:AL492)</f>
        <v/>
      </c>
      <c r="AN492">
        <f>IFERROR(ROUND(V492/$AD492*$AH492,0),0)</f>
        <v/>
      </c>
      <c r="AO492">
        <f>IFERROR(ROUND(W492/$AD492*$AH492,0),0)</f>
        <v/>
      </c>
      <c r="AP492">
        <f>IFERROR(ROUND(X492/$AD492*$AE492,0),0)</f>
        <v/>
      </c>
      <c r="AQ492">
        <f>IFERROR(ROUND(Y492/$AD492*$AH492,0),0)</f>
        <v/>
      </c>
      <c r="AR492">
        <f>IFERROR(ROUND(Z492/$AD492*$AH492,0),0)</f>
        <v/>
      </c>
      <c r="AS492">
        <f>IFERROR(ROUND(AA492/$AD492*$AH492,0),0)</f>
        <v/>
      </c>
      <c r="AT492">
        <f>IFERROR(IF((AE492+AF492+AG492)&gt;13,AB492,ROUND(AB492/AD492*AH492,0)),0)</f>
        <v/>
      </c>
      <c r="AU492">
        <f>IFERROR(INDEX(ADJ!$A$1:$BZ$1000,MATCH(PAYROLL!D492,ADJ!A$1:A$500,0),MATCH(PAYROLL!AU$2,ADJ!$2:$2,0)),0)</f>
        <v/>
      </c>
      <c r="AV492">
        <f>ROUND(SUM(AN492:AU492),0)</f>
        <v/>
      </c>
      <c r="AW492">
        <f>IFERROR(INDEX(TIMESHEET!$A$1:$AI$5000,MATCH(PAYROLL!D492,TIMESHEET!A$1:A$500,0),MATCH("T620",TIMESHEET!$2:$2,0)),0)</f>
        <v/>
      </c>
      <c r="AX492">
        <f>IFERROR(INDEX(TIMESHEET!$A$1:$AI$5000,MATCH(PAYROLL!D492,TIMESHEET!A$1:A$500,0),MATCH("T601",TIMESHEET!$2:$2,0)),0)</f>
        <v/>
      </c>
      <c r="AY492">
        <f>IFERROR(INDEX(TIMESHEET!$A$1:$AI$5000,MATCH(PAYROLL!D492,TIMESHEET!A$1:A$500,0),MATCH("T602",TIMESHEET!$2:$2,0)),0)</f>
        <v/>
      </c>
      <c r="AZ492">
        <f>IFERROR(INDEX(TIMESHEET!$A$1:$AI$5000,MATCH(PAYROLL!D492,TIMESHEET!A$1:A$500,0),MATCH("T603",TIMESHEET!$2:$2,0)),0)</f>
        <v/>
      </c>
      <c r="BA492">
        <f>IFERROR(INDEX(TIMESHEET!$A$1:$AI$5000,MATCH(PAYROLL!D492,TIMESHEET!A$1:A$500,0),MATCH("T611",TIMESHEET!$2:$2,0)),0)</f>
        <v/>
      </c>
      <c r="BB492">
        <f>IFERROR(INDEX(TIMESHEET!$A$1:$AI$5000,MATCH(PAYROLL!D492,TIMESHEET!A$1:A$500,0),MATCH("T612",TIMESHEET!$2:$2,0)),0)</f>
        <v/>
      </c>
      <c r="BC492">
        <f>IFERROR(INDEX(TIMESHEET!$A$1:$AI$5000,MATCH(PAYROLL!D492,TIMESHEET!A$1:A$500,0),MATCH("T613",TIMESHEET!$2:$2,0)),0)</f>
        <v/>
      </c>
      <c r="BD492">
        <f>IFERROR(INDEX(TIMESHEET!$A$1:$AI$5000,MATCH(PAYROLL!D492,TIMESHEET!A$1:A$500,0),MATCH("T500",TIMESHEET!$2:$2,0)),0)</f>
        <v/>
      </c>
      <c r="BE492">
        <f>IFERROR(IF(LEFT(INDEX(PIS!O$1:O$500,MATCH(D492,PIS!C$1:C$500)),1)="M",T492/AD492/8*(AW492+AX492*1.5+AY492*2+AZ492*3+BA492*2.1+BB492*2.7+BC492*3.9+BD492*0.3),T492/8*(AW492+AX492*1.5+AY492*2+AZ492*3+BA492*2.1+BB492*2.7+BC492*3.9+BD492*0.3)),0)</f>
        <v/>
      </c>
      <c r="BF492">
        <f>IFERROR(INDEX(ADJ!$A$1:$BZ$1000,MATCH(PAYROLL!$D492,ADJ!A$1:A$500,0),MATCH(PAYROLL!BF$2,ADJ!$2:$2,0)),0)</f>
        <v/>
      </c>
      <c r="BG492">
        <f>IFERROR(INDEX(ADJ!$A$1:$BZ$1000,MATCH(PAYROLL!D492,ADJ!A$1:A$500,0),MATCH(PAYROLL!BG$2,ADJ!$2:$2,0)),0)</f>
        <v/>
      </c>
      <c r="BH492">
        <f>IFERROR(INDEX(ADJ!$A$1:$BZ$1000,MATCH(PAYROLL!D492,ADJ!A$1:A$500,0),MATCH(PAYROLL!BH$2,ADJ!$2:$2,0)),0)</f>
        <v/>
      </c>
      <c r="BI492">
        <f>IFERROR(INDEX(ADJ!$A$1:$BZ$1000,MATCH(PAYROLL!D492,ADJ!A$1:A$500,0),MATCH(PAYROLL!BI$2,ADJ!$2:$2,0)),0)</f>
        <v/>
      </c>
      <c r="BJ492">
        <f>IFERROR(INDEX(ADJ!$A$1:$BZ$1000,MATCH(PAYROLL!D492,ADJ!A$1:A$500,0),MATCH(PAYROLL!BJ$2,ADJ!$2:$2,0)),0)</f>
        <v/>
      </c>
      <c r="BK492">
        <f>SUM(BF492:BJ492)</f>
        <v/>
      </c>
      <c r="BL492">
        <f>IFERROR(INDEX(ADJ!$A$1:$BZ$1000,MATCH(PAYROLL!D492,ADJ!A$1:A$500,0),MATCH(PAYROLL!BL$2,ADJ!$2:$2,0)),0)</f>
        <v/>
      </c>
      <c r="BM492">
        <f>IFERROR(INDEX(ADJ!$A$1:$BZ$1000,MATCH(PAYROLL!D492,ADJ!A$1:A$500,0),MATCH(PAYROLL!BM$2,ADJ!$2:$2,0)),0)</f>
        <v/>
      </c>
      <c r="BN492">
        <f>IFERROR(INDEX(ADJ!$A$1:$BZ$1000,MATCH(PAYROLL!D492,ADJ!A$1:A$500,0),MATCH(PAYROLL!BN$2,ADJ!$2:$2,0)),0)</f>
        <v/>
      </c>
      <c r="BO492">
        <f>IFERROR(INDEX(ADJ!$A$1:$BZ$1000,MATCH(PAYROLL!D492,ADJ!A$1:A$500,0),MATCH(PAYROLL!BO$2,ADJ!$2:$2,0)),0)</f>
        <v/>
      </c>
      <c r="BP492">
        <f>SUM(AM492,AV492,BE492,BK492,BL492:BO492)</f>
        <v/>
      </c>
      <c r="BQ492">
        <f>BO492</f>
        <v/>
      </c>
      <c r="BR492">
        <f>IFERROR(ROUND(IF(LEFT(INDEX(PIS!O$1:O$500,MATCH(D492,PIS!C$1:C$500)),1)="D",T492/8*(BD492*0.3),IF(LEFT(INDEX(PIS!O$1:O$500,MATCH(D492,PIS!C$1:C$500)),1)="H",T492*($BD492*0.3),T492/$AD492/8*($BD492*0.3))),0),0)</f>
        <v/>
      </c>
      <c r="BS492">
        <f>IF(AP492&lt;1,0,MIN(AP492,730000))</f>
        <v/>
      </c>
      <c r="BT492">
        <f>IFERROR(ROUND((BE492-SUM(AW492:BC492)*T492/AD492/8),0)-BR492,0)</f>
        <v/>
      </c>
      <c r="BU492">
        <f>AO492</f>
        <v/>
      </c>
      <c r="BV492">
        <f>SUM(BQ492:BU492)</f>
        <v/>
      </c>
      <c r="BW492">
        <f>BP492-BV492</f>
        <v/>
      </c>
      <c r="BX492">
        <f>IFERROR(IF(RIGHT(INDEX(PIS!O$1:O$500,MATCH(D492,PIS!C$1:C$500)),5)="Gross",MIN(U492+V492,VLOOKUP("R700",TSC!B:C,2,0)*VLOOKUP("R101",TSC!B:C,2,0))*VLOOKUP("R701",TSC!B:C,2,0)%,0),0)</f>
        <v/>
      </c>
      <c r="BY492">
        <f>IFERROR(IF(RIGHT(INDEX(PIS!O$1:O$500,MATCH(D492,PIS!C$1:C$500)),5)="Gross",MIN(U492+V492,VLOOKUP("R700",TSC!B:C,2,0)*VLOOKUP("R101",TSC!B:C,2,0))*VLOOKUP("T704",TSC!B:C,2,0)%,0),0)</f>
        <v/>
      </c>
      <c r="BZ492">
        <f>IFERROR(IF(RIGHT(INDEX(PIS!O$1:O$500,MATCH(D492,PIS!C$1:C$500)),5)="Gross",MIN(U492+V492,VLOOKUP("R700",TSC!B:C,2,0)*VLOOKUP("1",TSC!F:G,2,0))*VLOOKUP("T705",TSC!B:C,2,0)%,0),0)</f>
        <v/>
      </c>
      <c r="CA492">
        <f>IFERROR(INDEX(ADJ!$A$1:$BZ$1000,MATCH(PAYROLL!D492,ADJ!A$1:A$500,0),MATCH(PAYROLL!CA$2,ADJ!$2:$2,0)),0)</f>
        <v/>
      </c>
      <c r="CB492">
        <f>IFERROR(INDEX(ADJ!$A$1:$BZ$1000,MATCH(PAYROLL!D492,ADJ!A$1:A$500,0),MATCH(PAYROLL!CB$2,ADJ!$2:$2,0)),0)</f>
        <v/>
      </c>
      <c r="CC492">
        <f>SUM(BX492:CB492)</f>
        <v/>
      </c>
      <c r="CD492">
        <f>IFERROR(INDEX(PIS!$A$1:$BZ$1000,MATCH(PAYROLL!D492,PIS!C$1:C$500,0),MATCH(PAYROLL!CD$1,PIS!$1:$1,0)),0)</f>
        <v/>
      </c>
      <c r="CE492">
        <f>IFERROR(IF(OR(INDEX(PIS!P$1:P$500,MATCH(D492,PIS!C$1:C$500,0))="LT2",INDEX(PIS!P$1:P$500,MATCH(D492,PIS!C$1:C$500,0))="P10"),0,SUM(CC492,CD492*VLOOKUP("R601",TSC!B:C,2,0),VLOOKUP("R602",TSC!B:C,2,0))),0)</f>
        <v/>
      </c>
      <c r="CF492">
        <f>MAX(BW492-CE492,0)</f>
        <v/>
      </c>
      <c r="CG492">
        <f>IFERROR(IF(OR(RIGHT(INDEX(PIS!P$1:P$500,MATCH(D492,PIS!C$1:C$500)),5)="P10",RIGHT(INDEX(PIS!P$1:P$500,MATCH(D492,PIS!C$1:C$500)),5)="CK"),0,IF(CF492&lt;=5000000,CF492*5%,IF(CF492&lt;=10000000,CF492*10%-250000,IF(CF492&lt;=18000000,CF492*15%-750000,IF(CF492&lt;=32000000,CF492*20%-1650000,IF(CF492&lt;=52000000,CF492*25%-3250000,IF(CF492&lt;=80000000,BH492*30%-5850000,CF492*35%-9850000))))))),0)</f>
        <v/>
      </c>
      <c r="CH492">
        <f>IFERROR(IF(OR(INDEX(PIS!P$1:P$500,MATCH(D492,PIS!C$1:C$500))="LT",INDEX(PIS!P$1:P$500,MATCH(D492,PIS!C$1:C$500))="CK"),0,IF(CF492&lt;2000000,0,CF492*10%)),0)</f>
        <v/>
      </c>
      <c r="CI492">
        <f>IFERROR(INDEX(ADJ!$A$1:$BZ$1000,MATCH(PAYROLL!D492,ADJ!A$1:A$500,0),MATCH(PAYROLL!CI$2,ADJ!$2:$2,0)),0)</f>
        <v/>
      </c>
      <c r="CJ492">
        <f>IFERROR(INDEX(ADJ!$A$1:$BZ$1000,MATCH(PAYROLL!D492,ADJ!A$1:A$500,0),MATCH(PAYROLL!CJ$2,ADJ!$2:$2,0)),0)</f>
        <v/>
      </c>
      <c r="CK492">
        <f>IFERROR(INDEX(ADJ!$A$1:$BZ$1000,MATCH(PAYROLL!D492,ADJ!A$1:A$500,0),MATCH(PAYROLL!CK$2,ADJ!$2:$2,0)),0)</f>
        <v/>
      </c>
      <c r="CL492">
        <f>SUM(CG492:CK492)</f>
        <v/>
      </c>
      <c r="CM492">
        <f>ROUND(SUM(CH492:CK492),0)</f>
        <v/>
      </c>
      <c r="CN492">
        <f>IFERROR(INDEX(CSDA!D$1:D$500,MATCH($CN$2,CSDA!C$1:C$500,0))*INDEX(PIS!V$1:V$500,MATCH(D492,PIS!C$1:C$500))+INDEX(ADJ!$A$1:$BZ$1000,MATCH(PAYROLL!D492,ADJ!A$1:A$500,0),MATCH(PAYROLL!CN$2,ADJ!$2:$2,0)),0)</f>
        <v/>
      </c>
      <c r="CO492">
        <f>IFERROR(INDEX(ADJ!$A$1:$BZ$1000,MATCH(PAYROLL!D492,ADJ!A$1:A$500,0),MATCH(PAYROLL!CO$2,ADJ!$2:$2,0)),0)</f>
        <v/>
      </c>
      <c r="CP492">
        <f>IFERROR(INDEX(ADJ!$A$1:$BZ$1000,MATCH(PAYROLL!D492,ADJ!A$1:A$500,0),MATCH(PAYROLL!CP$2,ADJ!$2:$2,0)),0)</f>
        <v/>
      </c>
      <c r="CQ492">
        <f>BP492-CL492-CI492-CM492-CN492-CO492-CP492-CC492</f>
        <v/>
      </c>
      <c r="CR492">
        <f>IFERROR(IF(RIGHT(INDEX(PIS!O$1:O$500,MATCH(D492,PIS!C$1:C$500,0)),5)="Gross",MIN(U492+V492,VLOOKUP("R700",TSC!B:C,2,0)*VLOOKUP("R101",TSC!B:C,2,0))*(VLOOKUP("T711",TSC!B:C,2,0)+VLOOKUP("T712",TSC!B:C,2,0))%,MIN(T492+V492,VLOOKUP("R700",TSC!B:C,2,0)*VLOOKUP("R101",TSC!B:C,2,0))*(VLOOKUP("T711",TSC!B:C,2,0)+VLOOKUP("T712",TSC!B:C,2,0)+VLOOKUP("R701",TSC!B:C,2,0))%),0)</f>
        <v/>
      </c>
      <c r="CS492">
        <f>IFERROR(IF(RIGHT(INDEX(PIS!O$1:O$500,MATCH(D492,PIS!C$1:C$500,0)),5)="Gross",MIN(U492+V492,VLOOKUP("R700",TSC!B:C,2,0)*VLOOKUP("R101",TSC!B:C,2,0))*(VLOOKUP("T714",TSC!B:C,2,0))%,MIN(T492+V492,VLOOKUP("R700",TSC!B:C,2,0)*VLOOKUP("R101",TSC!B:C,2,0))*(VLOOKUP("T704",TSC!B:C,2,0)+VLOOKUP("T714",TSC!B:C,2,0))%),0)</f>
        <v/>
      </c>
      <c r="CT492">
        <f>IFERROR(IF(RIGHT(INDEX(PIS!O$1:O$500,MATCH(D492,PIS!C$1:C$500,0)),5)="Gross",MIN(U492+V492,VLOOKUP("R700",TSC!B:C,2,0)*VLOOKUP("R101",TSC!B:C,2,0))*VLOOKUP("T705",TSC!B:C,2,0)%,MIN(T492+V492,VLOOKUP("R700",TSC!B:C,2,0)*VLOOKUP("R101",TSC!B:C,2,0))*VLOOKUP("T705",TSC!B:C,2,0)%),0)</f>
        <v/>
      </c>
      <c r="CU492">
        <f>IFERROR(IF(RIGHT(INDEX(PIS!O$1:O$500,MATCH(D492,PIS!C$1:C$500,0)),5)="Gross",MIN(U492+V492,VLOOKUP("R700",TSC!B:C,2,0)*VLOOKUP("R101",TSC!B:C,2,0))*(VLOOKUP("T713",TSC!B:C,2,0))%,MIN(T492+V492,VLOOKUP("R700",TSC!B:C,2,0)*VLOOKUP("R101",TSC!B:C,2,0))*(VLOOKUP("T713",TSC!B:C,2,0))%),0)</f>
        <v/>
      </c>
      <c r="CV492">
        <f>IFERROR(INDEX(ADJ!$A$1:$BZ$1000,MATCH(PAYROLL!D492,ADJ!A$1:A$500,0),MATCH(PAYROLL!CV$2,ADJ!$2:$2,0)),0)</f>
        <v/>
      </c>
      <c r="CW492">
        <f>IFERROR(INDEX(ADJ!$A$1:$BZ$1000,MATCH(PAYROLL!D492,ADJ!A$1:A$500,0),MATCH(PAYROLL!CW$2,ADJ!$2:$2,0)),0)</f>
        <v/>
      </c>
      <c r="CX492">
        <f>SUM(CR492:CW492)</f>
        <v/>
      </c>
      <c r="CY492">
        <f>ROUND(IF(CR492&gt;0,T492+V492*VLOOKUP("R202",TSC!$B$1:$C$500,2,0),0),0)</f>
        <v/>
      </c>
      <c r="CZ492">
        <f>IFERROR(INDEX(CSDA!D$1:D$500,MATCH($CZ$2,CSDA!C$1:C$500,0)),0)</f>
        <v/>
      </c>
      <c r="DA492">
        <f>ROUND(T492*0.7%,0)</f>
        <v/>
      </c>
      <c r="DB492">
        <f>ROUND(T492/12,0)</f>
        <v/>
      </c>
      <c r="DC492">
        <f ref="DC492" t="array">IFERROR(INDEX(CSDA!D$1:D$500,MATCH("Trích giữ"&amp;PAYROLL!DC$2,CSDA!A$1:A$500&amp;CSDA!C$1:C$500,0)),0)</f>
        <v/>
      </c>
      <c r="DD492">
        <f ref="DD492" t="array">IFERROR(INDEX(CSDA!D$1:D$500,MATCH("Trích giữ"&amp;PAYROLL!DD$2,CSDA!A$1:A$500&amp;CSDA!C$1:C$500,0)),0)</f>
        <v/>
      </c>
      <c r="DE492">
        <f ref="DE492" t="array">IFERROR(INDEX(CSDA!D$1:D$500,MATCH("Trích giữ"&amp;PAYROLL!DE$2,CSDA!A$1:A$500&amp;CSDA!C$1:C$500,0)),0)</f>
        <v/>
      </c>
      <c r="DF492">
        <f>IFERROR(INDEX(CSDA!D$1:D$500,MATCH(PAYROLL!DF$2,CSDA!C$1:C$500,0)),0)</f>
        <v/>
      </c>
      <c r="DG492">
        <f ref="DG492" t="array">IFERROR(INDEX(CSDA!D$1:D$500,MATCH("Trích giữ"&amp;PAYROLL!DG$2,CSDA!A$1:A$500&amp;CSDA!C$1:C$500,0)),0)</f>
        <v/>
      </c>
      <c r="DH492">
        <f>ROUND(T492/26,0)</f>
        <v/>
      </c>
      <c r="DI492">
        <f ref="DI492" t="array">IFERROR(INDEX(CSDA!D$1:D$500,MATCH("Trích giữ"&amp;PAYROLL!DI$2,CSDA!A$1:A$500&amp;CSDA!C$1:C$500,0)),0)</f>
        <v/>
      </c>
      <c r="DJ492">
        <f>IF(U492=0,T492*21.5%-BL492,0)</f>
        <v/>
      </c>
      <c r="DK492">
        <f ref="DK492" t="array">IFERROR(INDEX(CSDA!D$1:D$500,MATCH("Trích giữ"&amp;PAYROLL!DK$2,CSDA!A$1:A$500&amp;CSDA!C$1:C$500,0)),0)</f>
        <v/>
      </c>
      <c r="DL492">
        <f>IFERROR(INDEX(CSDA!D$1:D$500,MATCH(PAYROLL!DL$2,CSDA!C$1:C$500,0))/12,0)</f>
        <v/>
      </c>
      <c r="DM492">
        <f>SUM(DB492:DL492)</f>
        <v/>
      </c>
      <c r="DN492">
        <f>IFERROR(INDEX(ADJ!$A$1:$BZ$1000,MATCH(PAYROLL!D492,ADJ!A$1:A$500,0),MATCH(PAYROLL!DN$2,ADJ!$2:$2,0)),0)</f>
        <v/>
      </c>
      <c r="DO492">
        <f>IFERROR(SUM(BP492,DM492:DN492,CX492:DA492)-DT492,0)</f>
        <v/>
      </c>
      <c r="DP492">
        <f ref="DP492" t="array">SUM(BW492*IFERROR(INDEX(CSDA!D$1:D$500,MATCH(BW$2,CSDA!C$1:C$500,0)),0)%,CX492*IFERROR(INDEX(CSDA!D$1:D$500,MATCH(CX$2,CSDA!C$1:C$500,0)),0)%,DA492*IFERROR(INDEX(CSDA!D$1:D$500,MATCH(DA$2,CSDA!C$1:C$500,0)),0)%,DB492*IFERROR(INDEX(CSDA!D$1:D$500,MATCH(DB$2,CSDA!C$1:C$500,0)),0)%,DF492*IFERROR(INDEX(CSDA!D$1:D$500,MATCH("Phí dịch vụ"&amp;PAYROLL!DF$2,CSDA!A$1:A$500&amp;CSDA!C$1:C$500,0)),0)%,DC492*IFERROR(INDEX(CSDA!D$1:D$500,MATCH("Phí dịch vụ"&amp;PAYROLL!DC$2,CSDA!A$1:A$500&amp;CSDA!C$1:C$500,0)),0)%,DH492*IFERROR(INDEX(CSDA!D$1:D$500,MATCH("Phí dịch vụ"&amp;PAYROLL!DH$2,CSDA!A$1:A$500&amp;CSDA!C$1:C$500,0)),0)%,DJ492*IFERROR(INDEX(CSDA!D$1:D$500,MATCH("Phí dịch vụ"&amp;PAYROLL!DJ$2,CSDA!A$1:A$500&amp;CSDA!C$1:C$500,0)),0)%,BN492*IFERROR(INDEX(CSDA!D$1:D$500,MATCH(BN$2,CSDA!C$1:C$500,0)),0)%)-BN492*7%</f>
        <v/>
      </c>
      <c r="DQ492">
        <f>IFERROR(INDEX(ADJ!$A$1:$BZ$1000,MATCH(PAYROLL!D492,ADJ!A$1:A$500,0),MATCH(PAYROLL!DQ$2,ADJ!$2:$2,0)),0)</f>
        <v/>
      </c>
      <c r="DR492">
        <f>IFERROR(INDEX(ADJ!$A$1:$BZ$1000,MATCH(PAYROLL!D492,ADJ!A$1:A$500,0),MATCH(PAYROLL!DR$2,ADJ!$2:$2,0)),0)</f>
        <v/>
      </c>
      <c r="DS492">
        <f>SUM(DP492:DR492)</f>
        <v/>
      </c>
      <c r="DT492">
        <f>EK492</f>
        <v/>
      </c>
      <c r="DU492">
        <f>SUM(DO492:DR492)</f>
        <v/>
      </c>
      <c r="DV492">
        <f>ROUND(DU492*0.1,0)</f>
        <v/>
      </c>
      <c r="DW492">
        <f>DU492+DV492</f>
        <v/>
      </c>
      <c r="DZ492">
        <f>IFERROR(INDEX(ADJ!$A$1:$BZ$1000,MATCH(PAYROLL!$D492,ADJ!A$1:A$500,0),MATCH(PAYROLL!DZ$2,ADJ!$2:$2,0)),0)</f>
        <v/>
      </c>
      <c r="EA492">
        <f>IFERROR(INDEX(ADJ!$A$1:$BZ$1000,MATCH(PAYROLL!$D492,ADJ!A$1:A$500,0),MATCH(PAYROLL!EA$2,ADJ!$2:$2,0)),0)</f>
        <v/>
      </c>
      <c r="EB492">
        <f>IFERROR(INDEX(ADJ!$A$1:$BZ$1000,MATCH(PAYROLL!$D492,ADJ!A$1:A$500,0),MATCH(PAYROLL!EB$2,ADJ!$2:$2,0)),0)</f>
        <v/>
      </c>
      <c r="EC492">
        <f>IFERROR(INDEX(ADJ!$A$1:$BZ$1000,MATCH(PAYROLL!$D492,ADJ!A$1:A$500,0),MATCH(PAYROLL!EC$2,ADJ!$2:$2,0)),0)</f>
        <v/>
      </c>
      <c r="ED492">
        <f>IFERROR(INDEX(ADJ!$A$1:$BZ$1000,MATCH(PAYROLL!$D492,ADJ!A$1:A$500,0),MATCH(PAYROLL!ED$2,ADJ!$2:$2,0)),0)</f>
        <v/>
      </c>
      <c r="EE492">
        <f>IFERROR(INDEX(ADJ!$A$1:$BZ$1000,MATCH(PAYROLL!$D492,ADJ!A$1:A$500,0),MATCH(PAYROLL!EE$2,ADJ!$2:$2,0)),0)</f>
        <v/>
      </c>
      <c r="EF492">
        <f>IFERROR(INDEX(ADJ!$A$1:$BZ$1000,MATCH(PAYROLL!$D492,ADJ!A$1:A$500,0),MATCH(PAYROLL!EF$2,ADJ!$2:$2,0)),0)</f>
        <v/>
      </c>
      <c r="EG492">
        <f>IFERROR(INDEX(ADJ!$A$1:$BZ$1000,MATCH(PAYROLL!$D492,ADJ!A$1:A$500,0),MATCH(PAYROLL!EG$2,ADJ!$2:$2,0)),0)</f>
        <v/>
      </c>
      <c r="EH492">
        <f>IFERROR(INDEX(ADJ!$A$1:$BZ$1000,MATCH(PAYROLL!$D492,ADJ!A$1:A$500,0),MATCH(PAYROLL!EH$2,ADJ!$2:$2,0)),0)</f>
        <v/>
      </c>
      <c r="EI492">
        <f>IFERROR(INDEX(ADJ!$A$1:$BZ$1000,MATCH(PAYROLL!D492,ADJ!A$1:A$500,0),MATCH(PAYROLL!EI$2,ADJ!$2:$2,0)),0)</f>
        <v/>
      </c>
      <c r="EJ492">
        <f>IFERROR(INDEX(ADJ!$A$1:$BZ$1000,MATCH(PAYROLL!$D492,ADJ!A$1:A$500,0),MATCH(PAYROLL!EJ$2,ADJ!$2:$2,0)),0)</f>
        <v/>
      </c>
      <c r="EK492">
        <f>SUM(DZ492:EJ492)</f>
        <v/>
      </c>
    </row>
    <row r="493">
      <c r="A493" t="n">
        <v>491</v>
      </c>
      <c r="B493" t="inlineStr">
        <is>
          <t>Phạm Văn Lợi</t>
        </is>
      </c>
      <c r="D493" t="inlineStr">
        <is>
          <t>158841-01</t>
        </is>
      </c>
      <c r="S493">
        <f>IFERROR(INDEX(PIS!$A$1:$BZ$1000,MATCH($D493,PIS!C$1:C$500,0),MATCH("Lương CB tháng trước",PIS!$1:$1,0)),0)</f>
        <v/>
      </c>
      <c r="T493">
        <f>IFERROR(INDEX(PIS!$A$1:$BZ$1000,MATCH($D493,PIS!C$1:C$500,0),MATCH("Lương CB hiện tại",PIS!$1:$1,0)),0)</f>
        <v/>
      </c>
      <c r="U493">
        <f>IFERROR(INDEX(PIS!$A$1:$BZ$1000,MATCH($D493,PIS!C$1:C$500,0),MATCH("Lương đóng BHBB",PIS!$1:$1,0)),0)</f>
        <v/>
      </c>
      <c r="V493">
        <f>IFERROR(INDEX(PIS!$A$1:$BZ$1000,MATCH($D493,PIS!C$1:C$500,0),MATCH(V$2,PIS!$2:$2,0)),0)</f>
        <v/>
      </c>
      <c r="W493">
        <f>IFERROR(INDEX(PIS!$A$1:$BZ$1000,MATCH($D493,PIS!C$1:C$500,0),MATCH(W$2,PIS!$2:$2,0)),0)</f>
        <v/>
      </c>
      <c r="X493">
        <f>IFERROR(INDEX(PIS!$A$1:$BZ$1000,MATCH($D493,PIS!C$1:C$500,0),MATCH(X$2,PIS!$2:$2,0)),0)</f>
        <v/>
      </c>
      <c r="Y493">
        <f>IFERROR(INDEX(PIS!$A$1:$BZ$1000,MATCH($D493,PIS!C$1:C$500,0),MATCH(Y$2,PIS!$2:$2,0)),0)</f>
        <v/>
      </c>
      <c r="Z493">
        <f>IFERROR(INDEX(PIS!$A$1:$BZ$1000,MATCH($D493,PIS!C$1:C$500,0),MATCH(Z$2,PIS!$2:$2,0)),0)</f>
        <v/>
      </c>
      <c r="AA493">
        <f>IFERROR(INDEX(PIS!$A$1:$BZ$1000,MATCH($D493,PIS!C$1:C$500,0),MATCH(AA$2,PIS!$2:$2,0)),0)</f>
        <v/>
      </c>
      <c r="AB493">
        <f>IFERROR(INDEX(PIS!$A$1:$BZ$1000,MATCH($D493,PIS!C$1:C$500,0),MATCH(AB$2,PIS!$2:$2,0)),0)</f>
        <v/>
      </c>
      <c r="AC493">
        <f>SUM(V493:AB493)</f>
        <v/>
      </c>
      <c r="AD493">
        <f>IFERROR(INDEX(TIMESHEET!$A$1:$AI$5000,MATCH($D493,TIMESHEET!A$1:A$500,0),MATCH("T100",TIMESHEET!$2:$2,0))-2,0)</f>
        <v/>
      </c>
      <c r="AE493">
        <f>IFERROR(INDEX(TIMESHEET!$A$1:$AI$5000,MATCH($D493,TIMESHEET!A$1:A$500,0),MATCH("T202",TIMESHEET!$2:$2,0)),0)</f>
        <v/>
      </c>
      <c r="AF493">
        <f>IFERROR(INDEX(TIMESHEET!$A$1:$AI$5000,MATCH($D493,TIMESHEET!A$1:A$500,0),MATCH("T302",TIMESHEET!$2:$2,0)),0)</f>
        <v/>
      </c>
      <c r="AG493">
        <f>IFERROR(INDEX(TIMESHEET!$A$1:$AI$5000,MATCH($D493,TIMESHEET!A$1:A$500,0),MATCH("T406",TIMESHEET!$2:$2,0)),0)</f>
        <v/>
      </c>
      <c r="AH493">
        <f>AE493+AG493</f>
        <v/>
      </c>
      <c r="AI493">
        <f>IFERROR(INDEX(TIMESHEET!$A$1:$AI$5000,MATCH($D493,TIMESHEET!A$1:A$500,0),MATCH("T701",TIMESHEET!$2:$2,0)),0)</f>
        <v/>
      </c>
      <c r="AJ493">
        <f>IFERROR(INDEX(TIMESHEET!$A$1:$AI$5000,MATCH($D493,TIMESHEET!B$1:B$500,0),MATCH("T320",TIMESHEET!$2:$2,0)),0)</f>
        <v/>
      </c>
      <c r="AK493">
        <f>IFERROR(IF(LEFT(INDEX(PIS!O$1:O$500,MATCH(D493,PIS!C$1:C$500)),1)="M",T493/AD493*SUM(AE493:AG493),T493*AD493),0)</f>
        <v/>
      </c>
      <c r="AL493">
        <f>IFERROR(INDEX(ADJ!$A$1:$BZ$1000,MATCH(PAYROLL!D493,ADJ!A$1:A$500,0),MATCH(PAYROLL!AL$2,ADJ!$2:$2,0)),0)</f>
        <v/>
      </c>
      <c r="AM493">
        <f>SUM(AK493:AL493)</f>
        <v/>
      </c>
      <c r="AN493">
        <f>IFERROR(ROUND(V493/$AD493*$AH493,0),0)</f>
        <v/>
      </c>
      <c r="AO493">
        <f>IFERROR(ROUND(W493/$AD493*$AH493,0),0)</f>
        <v/>
      </c>
      <c r="AP493">
        <f>IFERROR(ROUND(X493/$AD493*$AE493,0),0)</f>
        <v/>
      </c>
      <c r="AQ493">
        <f>IFERROR(ROUND(Y493/$AD493*$AH493,0),0)</f>
        <v/>
      </c>
      <c r="AR493">
        <f>IFERROR(ROUND(Z493/$AD493*$AH493,0),0)</f>
        <v/>
      </c>
      <c r="AS493">
        <f>IFERROR(ROUND(AA493/$AD493*$AH493,0),0)</f>
        <v/>
      </c>
      <c r="AT493">
        <f>IFERROR(IF((AE493+AF493+AG493)&gt;13,AB493,ROUND(AB493/AD493*AH493,0)),0)</f>
        <v/>
      </c>
      <c r="AU493">
        <f>IFERROR(INDEX(ADJ!$A$1:$BZ$1000,MATCH(PAYROLL!D493,ADJ!A$1:A$500,0),MATCH(PAYROLL!AU$2,ADJ!$2:$2,0)),0)</f>
        <v/>
      </c>
      <c r="AV493">
        <f>ROUND(SUM(AN493:AU493),0)</f>
        <v/>
      </c>
      <c r="AW493">
        <f>IFERROR(INDEX(TIMESHEET!$A$1:$AI$5000,MATCH(PAYROLL!D493,TIMESHEET!A$1:A$500,0),MATCH("T620",TIMESHEET!$2:$2,0)),0)</f>
        <v/>
      </c>
      <c r="AX493">
        <f>IFERROR(INDEX(TIMESHEET!$A$1:$AI$5000,MATCH(PAYROLL!D493,TIMESHEET!A$1:A$500,0),MATCH("T601",TIMESHEET!$2:$2,0)),0)</f>
        <v/>
      </c>
      <c r="AY493">
        <f>IFERROR(INDEX(TIMESHEET!$A$1:$AI$5000,MATCH(PAYROLL!D493,TIMESHEET!A$1:A$500,0),MATCH("T602",TIMESHEET!$2:$2,0)),0)</f>
        <v/>
      </c>
      <c r="AZ493">
        <f>IFERROR(INDEX(TIMESHEET!$A$1:$AI$5000,MATCH(PAYROLL!D493,TIMESHEET!A$1:A$500,0),MATCH("T603",TIMESHEET!$2:$2,0)),0)</f>
        <v/>
      </c>
      <c r="BA493">
        <f>IFERROR(INDEX(TIMESHEET!$A$1:$AI$5000,MATCH(PAYROLL!D493,TIMESHEET!A$1:A$500,0),MATCH("T611",TIMESHEET!$2:$2,0)),0)</f>
        <v/>
      </c>
      <c r="BB493">
        <f>IFERROR(INDEX(TIMESHEET!$A$1:$AI$5000,MATCH(PAYROLL!D493,TIMESHEET!A$1:A$500,0),MATCH("T612",TIMESHEET!$2:$2,0)),0)</f>
        <v/>
      </c>
      <c r="BC493">
        <f>IFERROR(INDEX(TIMESHEET!$A$1:$AI$5000,MATCH(PAYROLL!D493,TIMESHEET!A$1:A$500,0),MATCH("T613",TIMESHEET!$2:$2,0)),0)</f>
        <v/>
      </c>
      <c r="BD493">
        <f>IFERROR(INDEX(TIMESHEET!$A$1:$AI$5000,MATCH(PAYROLL!D493,TIMESHEET!A$1:A$500,0),MATCH("T500",TIMESHEET!$2:$2,0)),0)</f>
        <v/>
      </c>
      <c r="BE493">
        <f>IFERROR(IF(LEFT(INDEX(PIS!O$1:O$500,MATCH(D493,PIS!C$1:C$500)),1)="M",T493/AD493/8*(AW493+AX493*1.5+AY493*2+AZ493*3+BA493*2.1+BB493*2.7+BC493*3.9+BD493*0.3),T493/8*(AW493+AX493*1.5+AY493*2+AZ493*3+BA493*2.1+BB493*2.7+BC493*3.9+BD493*0.3)),0)</f>
        <v/>
      </c>
      <c r="BF493">
        <f>IFERROR(INDEX(ADJ!$A$1:$BZ$1000,MATCH(PAYROLL!$D493,ADJ!A$1:A$500,0),MATCH(PAYROLL!BF$2,ADJ!$2:$2,0)),0)</f>
        <v/>
      </c>
      <c r="BG493">
        <f>IFERROR(INDEX(ADJ!$A$1:$BZ$1000,MATCH(PAYROLL!D493,ADJ!A$1:A$500,0),MATCH(PAYROLL!BG$2,ADJ!$2:$2,0)),0)</f>
        <v/>
      </c>
      <c r="BH493">
        <f>IFERROR(INDEX(ADJ!$A$1:$BZ$1000,MATCH(PAYROLL!D493,ADJ!A$1:A$500,0),MATCH(PAYROLL!BH$2,ADJ!$2:$2,0)),0)</f>
        <v/>
      </c>
      <c r="BI493">
        <f>IFERROR(INDEX(ADJ!$A$1:$BZ$1000,MATCH(PAYROLL!D493,ADJ!A$1:A$500,0),MATCH(PAYROLL!BI$2,ADJ!$2:$2,0)),0)</f>
        <v/>
      </c>
      <c r="BJ493">
        <f>IFERROR(INDEX(ADJ!$A$1:$BZ$1000,MATCH(PAYROLL!D493,ADJ!A$1:A$500,0),MATCH(PAYROLL!BJ$2,ADJ!$2:$2,0)),0)</f>
        <v/>
      </c>
      <c r="BK493">
        <f>SUM(BF493:BJ493)</f>
        <v/>
      </c>
      <c r="BL493">
        <f>IFERROR(INDEX(ADJ!$A$1:$BZ$1000,MATCH(PAYROLL!D493,ADJ!A$1:A$500,0),MATCH(PAYROLL!BL$2,ADJ!$2:$2,0)),0)</f>
        <v/>
      </c>
      <c r="BM493">
        <f>IFERROR(INDEX(ADJ!$A$1:$BZ$1000,MATCH(PAYROLL!D493,ADJ!A$1:A$500,0),MATCH(PAYROLL!BM$2,ADJ!$2:$2,0)),0)</f>
        <v/>
      </c>
      <c r="BN493">
        <f>IFERROR(INDEX(ADJ!$A$1:$BZ$1000,MATCH(PAYROLL!D493,ADJ!A$1:A$500,0),MATCH(PAYROLL!BN$2,ADJ!$2:$2,0)),0)</f>
        <v/>
      </c>
      <c r="BO493">
        <f>IFERROR(INDEX(ADJ!$A$1:$BZ$1000,MATCH(PAYROLL!D493,ADJ!A$1:A$500,0),MATCH(PAYROLL!BO$2,ADJ!$2:$2,0)),0)</f>
        <v/>
      </c>
      <c r="BP493">
        <f>SUM(AM493,AV493,BE493,BK493,BL493:BO493)</f>
        <v/>
      </c>
      <c r="BQ493">
        <f>BO493</f>
        <v/>
      </c>
      <c r="BR493">
        <f>IFERROR(ROUND(IF(LEFT(INDEX(PIS!O$1:O$500,MATCH(D493,PIS!C$1:C$500)),1)="D",T493/8*(BD493*0.3),IF(LEFT(INDEX(PIS!O$1:O$500,MATCH(D493,PIS!C$1:C$500)),1)="H",T493*($BD493*0.3),T493/$AD493/8*($BD493*0.3))),0),0)</f>
        <v/>
      </c>
      <c r="BS493">
        <f>IF(AP493&lt;1,0,MIN(AP493,730000))</f>
        <v/>
      </c>
      <c r="BT493">
        <f>IFERROR(ROUND((BE493-SUM(AW493:BC493)*T493/AD493/8),0)-BR493,0)</f>
        <v/>
      </c>
      <c r="BU493">
        <f>AO493</f>
        <v/>
      </c>
      <c r="BV493">
        <f>SUM(BQ493:BU493)</f>
        <v/>
      </c>
      <c r="BW493">
        <f>BP493-BV493</f>
        <v/>
      </c>
      <c r="BX493">
        <f>IFERROR(IF(RIGHT(INDEX(PIS!O$1:O$500,MATCH(D493,PIS!C$1:C$500)),5)="Gross",MIN(U493+V493,VLOOKUP("R700",TSC!B:C,2,0)*VLOOKUP("R101",TSC!B:C,2,0))*VLOOKUP("R701",TSC!B:C,2,0)%,0),0)</f>
        <v/>
      </c>
      <c r="BY493">
        <f>IFERROR(IF(RIGHT(INDEX(PIS!O$1:O$500,MATCH(D493,PIS!C$1:C$500)),5)="Gross",MIN(U493+V493,VLOOKUP("R700",TSC!B:C,2,0)*VLOOKUP("R101",TSC!B:C,2,0))*VLOOKUP("T704",TSC!B:C,2,0)%,0),0)</f>
        <v/>
      </c>
      <c r="BZ493">
        <f>IFERROR(IF(RIGHT(INDEX(PIS!O$1:O$500,MATCH(D493,PIS!C$1:C$500)),5)="Gross",MIN(U493+V493,VLOOKUP("R700",TSC!B:C,2,0)*VLOOKUP("1",TSC!F:G,2,0))*VLOOKUP("T705",TSC!B:C,2,0)%,0),0)</f>
        <v/>
      </c>
      <c r="CA493">
        <f>IFERROR(INDEX(ADJ!$A$1:$BZ$1000,MATCH(PAYROLL!D493,ADJ!A$1:A$500,0),MATCH(PAYROLL!CA$2,ADJ!$2:$2,0)),0)</f>
        <v/>
      </c>
      <c r="CB493">
        <f>IFERROR(INDEX(ADJ!$A$1:$BZ$1000,MATCH(PAYROLL!D493,ADJ!A$1:A$500,0),MATCH(PAYROLL!CB$2,ADJ!$2:$2,0)),0)</f>
        <v/>
      </c>
      <c r="CC493">
        <f>SUM(BX493:CB493)</f>
        <v/>
      </c>
      <c r="CD493">
        <f>IFERROR(INDEX(PIS!$A$1:$BZ$1000,MATCH(PAYROLL!D493,PIS!C$1:C$500,0),MATCH(PAYROLL!CD$1,PIS!$1:$1,0)),0)</f>
        <v/>
      </c>
      <c r="CE493">
        <f>IFERROR(IF(OR(INDEX(PIS!P$1:P$500,MATCH(D493,PIS!C$1:C$500,0))="LT2",INDEX(PIS!P$1:P$500,MATCH(D493,PIS!C$1:C$500,0))="P10"),0,SUM(CC493,CD493*VLOOKUP("R601",TSC!B:C,2,0),VLOOKUP("R602",TSC!B:C,2,0))),0)</f>
        <v/>
      </c>
      <c r="CF493">
        <f>MAX(BW493-CE493,0)</f>
        <v/>
      </c>
      <c r="CG493">
        <f>IFERROR(IF(OR(RIGHT(INDEX(PIS!P$1:P$500,MATCH(D493,PIS!C$1:C$500)),5)="P10",RIGHT(INDEX(PIS!P$1:P$500,MATCH(D493,PIS!C$1:C$500)),5)="CK"),0,IF(CF493&lt;=5000000,CF493*5%,IF(CF493&lt;=10000000,CF493*10%-250000,IF(CF493&lt;=18000000,CF493*15%-750000,IF(CF493&lt;=32000000,CF493*20%-1650000,IF(CF493&lt;=52000000,CF493*25%-3250000,IF(CF493&lt;=80000000,BH493*30%-5850000,CF493*35%-9850000))))))),0)</f>
        <v/>
      </c>
      <c r="CH493">
        <f>IFERROR(IF(OR(INDEX(PIS!P$1:P$500,MATCH(D493,PIS!C$1:C$500))="LT",INDEX(PIS!P$1:P$500,MATCH(D493,PIS!C$1:C$500))="CK"),0,IF(CF493&lt;2000000,0,CF493*10%)),0)</f>
        <v/>
      </c>
      <c r="CI493">
        <f>IFERROR(INDEX(ADJ!$A$1:$BZ$1000,MATCH(PAYROLL!D493,ADJ!A$1:A$500,0),MATCH(PAYROLL!CI$2,ADJ!$2:$2,0)),0)</f>
        <v/>
      </c>
      <c r="CJ493">
        <f>IFERROR(INDEX(ADJ!$A$1:$BZ$1000,MATCH(PAYROLL!D493,ADJ!A$1:A$500,0),MATCH(PAYROLL!CJ$2,ADJ!$2:$2,0)),0)</f>
        <v/>
      </c>
      <c r="CK493">
        <f>IFERROR(INDEX(ADJ!$A$1:$BZ$1000,MATCH(PAYROLL!D493,ADJ!A$1:A$500,0),MATCH(PAYROLL!CK$2,ADJ!$2:$2,0)),0)</f>
        <v/>
      </c>
      <c r="CL493">
        <f>SUM(CG493:CK493)</f>
        <v/>
      </c>
      <c r="CM493">
        <f>ROUND(SUM(CH493:CK493),0)</f>
        <v/>
      </c>
      <c r="CN493">
        <f>IFERROR(INDEX(CSDA!D$1:D$500,MATCH($CN$2,CSDA!C$1:C$500,0))*INDEX(PIS!V$1:V$500,MATCH(D493,PIS!C$1:C$500))+INDEX(ADJ!$A$1:$BZ$1000,MATCH(PAYROLL!D493,ADJ!A$1:A$500,0),MATCH(PAYROLL!CN$2,ADJ!$2:$2,0)),0)</f>
        <v/>
      </c>
      <c r="CO493">
        <f>IFERROR(INDEX(ADJ!$A$1:$BZ$1000,MATCH(PAYROLL!D493,ADJ!A$1:A$500,0),MATCH(PAYROLL!CO$2,ADJ!$2:$2,0)),0)</f>
        <v/>
      </c>
      <c r="CP493">
        <f>IFERROR(INDEX(ADJ!$A$1:$BZ$1000,MATCH(PAYROLL!D493,ADJ!A$1:A$500,0),MATCH(PAYROLL!CP$2,ADJ!$2:$2,0)),0)</f>
        <v/>
      </c>
      <c r="CQ493">
        <f>BP493-CL493-CI493-CM493-CN493-CO493-CP493-CC493</f>
        <v/>
      </c>
      <c r="CR493">
        <f>IFERROR(IF(RIGHT(INDEX(PIS!O$1:O$500,MATCH(D493,PIS!C$1:C$500,0)),5)="Gross",MIN(U493+V493,VLOOKUP("R700",TSC!B:C,2,0)*VLOOKUP("R101",TSC!B:C,2,0))*(VLOOKUP("T711",TSC!B:C,2,0)+VLOOKUP("T712",TSC!B:C,2,0))%,MIN(T493+V493,VLOOKUP("R700",TSC!B:C,2,0)*VLOOKUP("R101",TSC!B:C,2,0))*(VLOOKUP("T711",TSC!B:C,2,0)+VLOOKUP("T712",TSC!B:C,2,0)+VLOOKUP("R701",TSC!B:C,2,0))%),0)</f>
        <v/>
      </c>
      <c r="CS493">
        <f>IFERROR(IF(RIGHT(INDEX(PIS!O$1:O$500,MATCH(D493,PIS!C$1:C$500,0)),5)="Gross",MIN(U493+V493,VLOOKUP("R700",TSC!B:C,2,0)*VLOOKUP("R101",TSC!B:C,2,0))*(VLOOKUP("T714",TSC!B:C,2,0))%,MIN(T493+V493,VLOOKUP("R700",TSC!B:C,2,0)*VLOOKUP("R101",TSC!B:C,2,0))*(VLOOKUP("T704",TSC!B:C,2,0)+VLOOKUP("T714",TSC!B:C,2,0))%),0)</f>
        <v/>
      </c>
      <c r="CT493">
        <f>IFERROR(IF(RIGHT(INDEX(PIS!O$1:O$500,MATCH(D493,PIS!C$1:C$500,0)),5)="Gross",MIN(U493+V493,VLOOKUP("R700",TSC!B:C,2,0)*VLOOKUP("R101",TSC!B:C,2,0))*VLOOKUP("T705",TSC!B:C,2,0)%,MIN(T493+V493,VLOOKUP("R700",TSC!B:C,2,0)*VLOOKUP("R101",TSC!B:C,2,0))*VLOOKUP("T705",TSC!B:C,2,0)%),0)</f>
        <v/>
      </c>
      <c r="CU493">
        <f>IFERROR(IF(RIGHT(INDEX(PIS!O$1:O$500,MATCH(D493,PIS!C$1:C$500,0)),5)="Gross",MIN(U493+V493,VLOOKUP("R700",TSC!B:C,2,0)*VLOOKUP("R101",TSC!B:C,2,0))*(VLOOKUP("T713",TSC!B:C,2,0))%,MIN(T493+V493,VLOOKUP("R700",TSC!B:C,2,0)*VLOOKUP("R101",TSC!B:C,2,0))*(VLOOKUP("T713",TSC!B:C,2,0))%),0)</f>
        <v/>
      </c>
      <c r="CV493">
        <f>IFERROR(INDEX(ADJ!$A$1:$BZ$1000,MATCH(PAYROLL!D493,ADJ!A$1:A$500,0),MATCH(PAYROLL!CV$2,ADJ!$2:$2,0)),0)</f>
        <v/>
      </c>
      <c r="CW493">
        <f>IFERROR(INDEX(ADJ!$A$1:$BZ$1000,MATCH(PAYROLL!D493,ADJ!A$1:A$500,0),MATCH(PAYROLL!CW$2,ADJ!$2:$2,0)),0)</f>
        <v/>
      </c>
      <c r="CX493">
        <f>SUM(CR493:CW493)</f>
        <v/>
      </c>
      <c r="CY493">
        <f>ROUND(IF(CR493&gt;0,T493+V493*VLOOKUP("R202",TSC!$B$1:$C$500,2,0),0),0)</f>
        <v/>
      </c>
      <c r="CZ493">
        <f>IFERROR(INDEX(CSDA!D$1:D$500,MATCH($CZ$2,CSDA!C$1:C$500,0)),0)</f>
        <v/>
      </c>
      <c r="DA493">
        <f>ROUND(T493*0.7%,0)</f>
        <v/>
      </c>
      <c r="DB493">
        <f>ROUND(T493/12,0)</f>
        <v/>
      </c>
      <c r="DC493">
        <f ref="DC493" t="array">IFERROR(INDEX(CSDA!D$1:D$500,MATCH("Trích giữ"&amp;PAYROLL!DC$2,CSDA!A$1:A$500&amp;CSDA!C$1:C$500,0)),0)</f>
        <v/>
      </c>
      <c r="DD493">
        <f ref="DD493" t="array">IFERROR(INDEX(CSDA!D$1:D$500,MATCH("Trích giữ"&amp;PAYROLL!DD$2,CSDA!A$1:A$500&amp;CSDA!C$1:C$500,0)),0)</f>
        <v/>
      </c>
      <c r="DE493">
        <f ref="DE493" t="array">IFERROR(INDEX(CSDA!D$1:D$500,MATCH("Trích giữ"&amp;PAYROLL!DE$2,CSDA!A$1:A$500&amp;CSDA!C$1:C$500,0)),0)</f>
        <v/>
      </c>
      <c r="DF493">
        <f>IFERROR(INDEX(CSDA!D$1:D$500,MATCH(PAYROLL!DF$2,CSDA!C$1:C$500,0)),0)</f>
        <v/>
      </c>
      <c r="DG493">
        <f ref="DG493" t="array">IFERROR(INDEX(CSDA!D$1:D$500,MATCH("Trích giữ"&amp;PAYROLL!DG$2,CSDA!A$1:A$500&amp;CSDA!C$1:C$500,0)),0)</f>
        <v/>
      </c>
      <c r="DH493">
        <f>ROUND(T493/26,0)</f>
        <v/>
      </c>
      <c r="DI493">
        <f ref="DI493" t="array">IFERROR(INDEX(CSDA!D$1:D$500,MATCH("Trích giữ"&amp;PAYROLL!DI$2,CSDA!A$1:A$500&amp;CSDA!C$1:C$500,0)),0)</f>
        <v/>
      </c>
      <c r="DJ493">
        <f>IF(U493=0,T493*21.5%-BL493,0)</f>
        <v/>
      </c>
      <c r="DK493">
        <f ref="DK493" t="array">IFERROR(INDEX(CSDA!D$1:D$500,MATCH("Trích giữ"&amp;PAYROLL!DK$2,CSDA!A$1:A$500&amp;CSDA!C$1:C$500,0)),0)</f>
        <v/>
      </c>
      <c r="DL493">
        <f>IFERROR(INDEX(CSDA!D$1:D$500,MATCH(PAYROLL!DL$2,CSDA!C$1:C$500,0))/12,0)</f>
        <v/>
      </c>
      <c r="DM493">
        <f>SUM(DB493:DL493)</f>
        <v/>
      </c>
      <c r="DN493">
        <f>IFERROR(INDEX(ADJ!$A$1:$BZ$1000,MATCH(PAYROLL!D493,ADJ!A$1:A$500,0),MATCH(PAYROLL!DN$2,ADJ!$2:$2,0)),0)</f>
        <v/>
      </c>
      <c r="DO493">
        <f>IFERROR(SUM(BP493,DM493:DN493,CX493:DA493)-DT493,0)</f>
        <v/>
      </c>
      <c r="DP493">
        <f ref="DP493" t="array">SUM(BW493*IFERROR(INDEX(CSDA!D$1:D$500,MATCH(BW$2,CSDA!C$1:C$500,0)),0)%,CX493*IFERROR(INDEX(CSDA!D$1:D$500,MATCH(CX$2,CSDA!C$1:C$500,0)),0)%,DA493*IFERROR(INDEX(CSDA!D$1:D$500,MATCH(DA$2,CSDA!C$1:C$500,0)),0)%,DB493*IFERROR(INDEX(CSDA!D$1:D$500,MATCH(DB$2,CSDA!C$1:C$500,0)),0)%,DF493*IFERROR(INDEX(CSDA!D$1:D$500,MATCH("Phí dịch vụ"&amp;PAYROLL!DF$2,CSDA!A$1:A$500&amp;CSDA!C$1:C$500,0)),0)%,DC493*IFERROR(INDEX(CSDA!D$1:D$500,MATCH("Phí dịch vụ"&amp;PAYROLL!DC$2,CSDA!A$1:A$500&amp;CSDA!C$1:C$500,0)),0)%,DH493*IFERROR(INDEX(CSDA!D$1:D$500,MATCH("Phí dịch vụ"&amp;PAYROLL!DH$2,CSDA!A$1:A$500&amp;CSDA!C$1:C$500,0)),0)%,DJ493*IFERROR(INDEX(CSDA!D$1:D$500,MATCH("Phí dịch vụ"&amp;PAYROLL!DJ$2,CSDA!A$1:A$500&amp;CSDA!C$1:C$500,0)),0)%,BN493*IFERROR(INDEX(CSDA!D$1:D$500,MATCH(BN$2,CSDA!C$1:C$500,0)),0)%)-BN493*7%</f>
        <v/>
      </c>
      <c r="DQ493">
        <f>IFERROR(INDEX(ADJ!$A$1:$BZ$1000,MATCH(PAYROLL!D493,ADJ!A$1:A$500,0),MATCH(PAYROLL!DQ$2,ADJ!$2:$2,0)),0)</f>
        <v/>
      </c>
      <c r="DR493">
        <f>IFERROR(INDEX(ADJ!$A$1:$BZ$1000,MATCH(PAYROLL!D493,ADJ!A$1:A$500,0),MATCH(PAYROLL!DR$2,ADJ!$2:$2,0)),0)</f>
        <v/>
      </c>
      <c r="DS493">
        <f>SUM(DP493:DR493)</f>
        <v/>
      </c>
      <c r="DT493">
        <f>EK493</f>
        <v/>
      </c>
      <c r="DU493">
        <f>SUM(DO493:DR493)</f>
        <v/>
      </c>
      <c r="DV493">
        <f>ROUND(DU493*0.1,0)</f>
        <v/>
      </c>
      <c r="DW493">
        <f>DU493+DV493</f>
        <v/>
      </c>
      <c r="DZ493">
        <f>IFERROR(INDEX(ADJ!$A$1:$BZ$1000,MATCH(PAYROLL!$D493,ADJ!A$1:A$500,0),MATCH(PAYROLL!DZ$2,ADJ!$2:$2,0)),0)</f>
        <v/>
      </c>
      <c r="EA493">
        <f>IFERROR(INDEX(ADJ!$A$1:$BZ$1000,MATCH(PAYROLL!$D493,ADJ!A$1:A$500,0),MATCH(PAYROLL!EA$2,ADJ!$2:$2,0)),0)</f>
        <v/>
      </c>
      <c r="EB493">
        <f>IFERROR(INDEX(ADJ!$A$1:$BZ$1000,MATCH(PAYROLL!$D493,ADJ!A$1:A$500,0),MATCH(PAYROLL!EB$2,ADJ!$2:$2,0)),0)</f>
        <v/>
      </c>
      <c r="EC493">
        <f>IFERROR(INDEX(ADJ!$A$1:$BZ$1000,MATCH(PAYROLL!$D493,ADJ!A$1:A$500,0),MATCH(PAYROLL!EC$2,ADJ!$2:$2,0)),0)</f>
        <v/>
      </c>
      <c r="ED493">
        <f>IFERROR(INDEX(ADJ!$A$1:$BZ$1000,MATCH(PAYROLL!$D493,ADJ!A$1:A$500,0),MATCH(PAYROLL!ED$2,ADJ!$2:$2,0)),0)</f>
        <v/>
      </c>
      <c r="EE493">
        <f>IFERROR(INDEX(ADJ!$A$1:$BZ$1000,MATCH(PAYROLL!$D493,ADJ!A$1:A$500,0),MATCH(PAYROLL!EE$2,ADJ!$2:$2,0)),0)</f>
        <v/>
      </c>
      <c r="EF493">
        <f>IFERROR(INDEX(ADJ!$A$1:$BZ$1000,MATCH(PAYROLL!$D493,ADJ!A$1:A$500,0),MATCH(PAYROLL!EF$2,ADJ!$2:$2,0)),0)</f>
        <v/>
      </c>
      <c r="EG493">
        <f>IFERROR(INDEX(ADJ!$A$1:$BZ$1000,MATCH(PAYROLL!$D493,ADJ!A$1:A$500,0),MATCH(PAYROLL!EG$2,ADJ!$2:$2,0)),0)</f>
        <v/>
      </c>
      <c r="EH493">
        <f>IFERROR(INDEX(ADJ!$A$1:$BZ$1000,MATCH(PAYROLL!$D493,ADJ!A$1:A$500,0),MATCH(PAYROLL!EH$2,ADJ!$2:$2,0)),0)</f>
        <v/>
      </c>
      <c r="EI493">
        <f>IFERROR(INDEX(ADJ!$A$1:$BZ$1000,MATCH(PAYROLL!D493,ADJ!A$1:A$500,0),MATCH(PAYROLL!EI$2,ADJ!$2:$2,0)),0)</f>
        <v/>
      </c>
      <c r="EJ493">
        <f>IFERROR(INDEX(ADJ!$A$1:$BZ$1000,MATCH(PAYROLL!$D493,ADJ!A$1:A$500,0),MATCH(PAYROLL!EJ$2,ADJ!$2:$2,0)),0)</f>
        <v/>
      </c>
      <c r="EK493">
        <f>SUM(DZ493:EJ493)</f>
        <v/>
      </c>
    </row>
    <row r="494">
      <c r="A494" t="n">
        <v>492</v>
      </c>
      <c r="B494" t="inlineStr">
        <is>
          <t>Vi Văn Nha</t>
        </is>
      </c>
      <c r="D494" t="inlineStr">
        <is>
          <t>159006-01</t>
        </is>
      </c>
      <c r="S494">
        <f>IFERROR(INDEX(PIS!$A$1:$BZ$1000,MATCH($D494,PIS!C$1:C$500,0),MATCH("Lương CB tháng trước",PIS!$1:$1,0)),0)</f>
        <v/>
      </c>
      <c r="T494">
        <f>IFERROR(INDEX(PIS!$A$1:$BZ$1000,MATCH($D494,PIS!C$1:C$500,0),MATCH("Lương CB hiện tại",PIS!$1:$1,0)),0)</f>
        <v/>
      </c>
      <c r="U494">
        <f>IFERROR(INDEX(PIS!$A$1:$BZ$1000,MATCH($D494,PIS!C$1:C$500,0),MATCH("Lương đóng BHBB",PIS!$1:$1,0)),0)</f>
        <v/>
      </c>
      <c r="V494">
        <f>IFERROR(INDEX(PIS!$A$1:$BZ$1000,MATCH($D494,PIS!C$1:C$500,0),MATCH(V$2,PIS!$2:$2,0)),0)</f>
        <v/>
      </c>
      <c r="W494">
        <f>IFERROR(INDEX(PIS!$A$1:$BZ$1000,MATCH($D494,PIS!C$1:C$500,0),MATCH(W$2,PIS!$2:$2,0)),0)</f>
        <v/>
      </c>
      <c r="X494">
        <f>IFERROR(INDEX(PIS!$A$1:$BZ$1000,MATCH($D494,PIS!C$1:C$500,0),MATCH(X$2,PIS!$2:$2,0)),0)</f>
        <v/>
      </c>
      <c r="Y494">
        <f>IFERROR(INDEX(PIS!$A$1:$BZ$1000,MATCH($D494,PIS!C$1:C$500,0),MATCH(Y$2,PIS!$2:$2,0)),0)</f>
        <v/>
      </c>
      <c r="Z494">
        <f>IFERROR(INDEX(PIS!$A$1:$BZ$1000,MATCH($D494,PIS!C$1:C$500,0),MATCH(Z$2,PIS!$2:$2,0)),0)</f>
        <v/>
      </c>
      <c r="AA494">
        <f>IFERROR(INDEX(PIS!$A$1:$BZ$1000,MATCH($D494,PIS!C$1:C$500,0),MATCH(AA$2,PIS!$2:$2,0)),0)</f>
        <v/>
      </c>
      <c r="AB494">
        <f>IFERROR(INDEX(PIS!$A$1:$BZ$1000,MATCH($D494,PIS!C$1:C$500,0),MATCH(AB$2,PIS!$2:$2,0)),0)</f>
        <v/>
      </c>
      <c r="AC494">
        <f>SUM(V494:AB494)</f>
        <v/>
      </c>
      <c r="AD494">
        <f>IFERROR(INDEX(TIMESHEET!$A$1:$AI$5000,MATCH($D494,TIMESHEET!A$1:A$500,0),MATCH("T100",TIMESHEET!$2:$2,0))-2,0)</f>
        <v/>
      </c>
      <c r="AE494">
        <f>IFERROR(INDEX(TIMESHEET!$A$1:$AI$5000,MATCH($D494,TIMESHEET!A$1:A$500,0),MATCH("T202",TIMESHEET!$2:$2,0)),0)</f>
        <v/>
      </c>
      <c r="AF494">
        <f>IFERROR(INDEX(TIMESHEET!$A$1:$AI$5000,MATCH($D494,TIMESHEET!A$1:A$500,0),MATCH("T302",TIMESHEET!$2:$2,0)),0)</f>
        <v/>
      </c>
      <c r="AG494">
        <f>IFERROR(INDEX(TIMESHEET!$A$1:$AI$5000,MATCH($D494,TIMESHEET!A$1:A$500,0),MATCH("T406",TIMESHEET!$2:$2,0)),0)</f>
        <v/>
      </c>
      <c r="AH494">
        <f>AE494+AG494</f>
        <v/>
      </c>
      <c r="AI494">
        <f>IFERROR(INDEX(TIMESHEET!$A$1:$AI$5000,MATCH($D494,TIMESHEET!A$1:A$500,0),MATCH("T701",TIMESHEET!$2:$2,0)),0)</f>
        <v/>
      </c>
      <c r="AJ494">
        <f>IFERROR(INDEX(TIMESHEET!$A$1:$AI$5000,MATCH($D494,TIMESHEET!B$1:B$500,0),MATCH("T320",TIMESHEET!$2:$2,0)),0)</f>
        <v/>
      </c>
      <c r="AK494">
        <f>IFERROR(IF(LEFT(INDEX(PIS!O$1:O$500,MATCH(D494,PIS!C$1:C$500)),1)="M",T494/AD494*SUM(AE494:AG494),T494*AD494),0)</f>
        <v/>
      </c>
      <c r="AL494">
        <f>IFERROR(INDEX(ADJ!$A$1:$BZ$1000,MATCH(PAYROLL!D494,ADJ!A$1:A$500,0),MATCH(PAYROLL!AL$2,ADJ!$2:$2,0)),0)</f>
        <v/>
      </c>
      <c r="AM494">
        <f>SUM(AK494:AL494)</f>
        <v/>
      </c>
      <c r="AN494">
        <f>IFERROR(ROUND(V494/$AD494*$AH494,0),0)</f>
        <v/>
      </c>
      <c r="AO494">
        <f>IFERROR(ROUND(W494/$AD494*$AH494,0),0)</f>
        <v/>
      </c>
      <c r="AP494">
        <f>IFERROR(ROUND(X494/$AD494*$AE494,0),0)</f>
        <v/>
      </c>
      <c r="AQ494">
        <f>IFERROR(ROUND(Y494/$AD494*$AH494,0),0)</f>
        <v/>
      </c>
      <c r="AR494">
        <f>IFERROR(ROUND(Z494/$AD494*$AH494,0),0)</f>
        <v/>
      </c>
      <c r="AS494">
        <f>IFERROR(ROUND(AA494/$AD494*$AH494,0),0)</f>
        <v/>
      </c>
      <c r="AT494">
        <f>IFERROR(IF((AE494+AF494+AG494)&gt;13,AB494,ROUND(AB494/AD494*AH494,0)),0)</f>
        <v/>
      </c>
      <c r="AU494">
        <f>IFERROR(INDEX(ADJ!$A$1:$BZ$1000,MATCH(PAYROLL!D494,ADJ!A$1:A$500,0),MATCH(PAYROLL!AU$2,ADJ!$2:$2,0)),0)</f>
        <v/>
      </c>
      <c r="AV494">
        <f>ROUND(SUM(AN494:AU494),0)</f>
        <v/>
      </c>
      <c r="AW494">
        <f>IFERROR(INDEX(TIMESHEET!$A$1:$AI$5000,MATCH(PAYROLL!D494,TIMESHEET!A$1:A$500,0),MATCH("T620",TIMESHEET!$2:$2,0)),0)</f>
        <v/>
      </c>
      <c r="AX494">
        <f>IFERROR(INDEX(TIMESHEET!$A$1:$AI$5000,MATCH(PAYROLL!D494,TIMESHEET!A$1:A$500,0),MATCH("T601",TIMESHEET!$2:$2,0)),0)</f>
        <v/>
      </c>
      <c r="AY494">
        <f>IFERROR(INDEX(TIMESHEET!$A$1:$AI$5000,MATCH(PAYROLL!D494,TIMESHEET!A$1:A$500,0),MATCH("T602",TIMESHEET!$2:$2,0)),0)</f>
        <v/>
      </c>
      <c r="AZ494">
        <f>IFERROR(INDEX(TIMESHEET!$A$1:$AI$5000,MATCH(PAYROLL!D494,TIMESHEET!A$1:A$500,0),MATCH("T603",TIMESHEET!$2:$2,0)),0)</f>
        <v/>
      </c>
      <c r="BA494">
        <f>IFERROR(INDEX(TIMESHEET!$A$1:$AI$5000,MATCH(PAYROLL!D494,TIMESHEET!A$1:A$500,0),MATCH("T611",TIMESHEET!$2:$2,0)),0)</f>
        <v/>
      </c>
      <c r="BB494">
        <f>IFERROR(INDEX(TIMESHEET!$A$1:$AI$5000,MATCH(PAYROLL!D494,TIMESHEET!A$1:A$500,0),MATCH("T612",TIMESHEET!$2:$2,0)),0)</f>
        <v/>
      </c>
      <c r="BC494">
        <f>IFERROR(INDEX(TIMESHEET!$A$1:$AI$5000,MATCH(PAYROLL!D494,TIMESHEET!A$1:A$500,0),MATCH("T613",TIMESHEET!$2:$2,0)),0)</f>
        <v/>
      </c>
      <c r="BD494">
        <f>IFERROR(INDEX(TIMESHEET!$A$1:$AI$5000,MATCH(PAYROLL!D494,TIMESHEET!A$1:A$500,0),MATCH("T500",TIMESHEET!$2:$2,0)),0)</f>
        <v/>
      </c>
      <c r="BE494">
        <f>IFERROR(IF(LEFT(INDEX(PIS!O$1:O$500,MATCH(D494,PIS!C$1:C$500)),1)="M",T494/AD494/8*(AW494+AX494*1.5+AY494*2+AZ494*3+BA494*2.1+BB494*2.7+BC494*3.9+BD494*0.3),T494/8*(AW494+AX494*1.5+AY494*2+AZ494*3+BA494*2.1+BB494*2.7+BC494*3.9+BD494*0.3)),0)</f>
        <v/>
      </c>
      <c r="BF494">
        <f>IFERROR(INDEX(ADJ!$A$1:$BZ$1000,MATCH(PAYROLL!$D494,ADJ!A$1:A$500,0),MATCH(PAYROLL!BF$2,ADJ!$2:$2,0)),0)</f>
        <v/>
      </c>
      <c r="BG494">
        <f>IFERROR(INDEX(ADJ!$A$1:$BZ$1000,MATCH(PAYROLL!D494,ADJ!A$1:A$500,0),MATCH(PAYROLL!BG$2,ADJ!$2:$2,0)),0)</f>
        <v/>
      </c>
      <c r="BH494">
        <f>IFERROR(INDEX(ADJ!$A$1:$BZ$1000,MATCH(PAYROLL!D494,ADJ!A$1:A$500,0),MATCH(PAYROLL!BH$2,ADJ!$2:$2,0)),0)</f>
        <v/>
      </c>
      <c r="BI494">
        <f>IFERROR(INDEX(ADJ!$A$1:$BZ$1000,MATCH(PAYROLL!D494,ADJ!A$1:A$500,0),MATCH(PAYROLL!BI$2,ADJ!$2:$2,0)),0)</f>
        <v/>
      </c>
      <c r="BJ494">
        <f>IFERROR(INDEX(ADJ!$A$1:$BZ$1000,MATCH(PAYROLL!D494,ADJ!A$1:A$500,0),MATCH(PAYROLL!BJ$2,ADJ!$2:$2,0)),0)</f>
        <v/>
      </c>
      <c r="BK494">
        <f>SUM(BF494:BJ494)</f>
        <v/>
      </c>
      <c r="BL494">
        <f>IFERROR(INDEX(ADJ!$A$1:$BZ$1000,MATCH(PAYROLL!D494,ADJ!A$1:A$500,0),MATCH(PAYROLL!BL$2,ADJ!$2:$2,0)),0)</f>
        <v/>
      </c>
      <c r="BM494">
        <f>IFERROR(INDEX(ADJ!$A$1:$BZ$1000,MATCH(PAYROLL!D494,ADJ!A$1:A$500,0),MATCH(PAYROLL!BM$2,ADJ!$2:$2,0)),0)</f>
        <v/>
      </c>
      <c r="BN494">
        <f>IFERROR(INDEX(ADJ!$A$1:$BZ$1000,MATCH(PAYROLL!D494,ADJ!A$1:A$500,0),MATCH(PAYROLL!BN$2,ADJ!$2:$2,0)),0)</f>
        <v/>
      </c>
      <c r="BO494">
        <f>IFERROR(INDEX(ADJ!$A$1:$BZ$1000,MATCH(PAYROLL!D494,ADJ!A$1:A$500,0),MATCH(PAYROLL!BO$2,ADJ!$2:$2,0)),0)</f>
        <v/>
      </c>
      <c r="BP494">
        <f>SUM(AM494,AV494,BE494,BK494,BL494:BO494)</f>
        <v/>
      </c>
      <c r="BQ494">
        <f>BO494</f>
        <v/>
      </c>
      <c r="BR494">
        <f>IFERROR(ROUND(IF(LEFT(INDEX(PIS!O$1:O$500,MATCH(D494,PIS!C$1:C$500)),1)="D",T494/8*(BD494*0.3),IF(LEFT(INDEX(PIS!O$1:O$500,MATCH(D494,PIS!C$1:C$500)),1)="H",T494*($BD494*0.3),T494/$AD494/8*($BD494*0.3))),0),0)</f>
        <v/>
      </c>
      <c r="BS494">
        <f>IF(AP494&lt;1,0,MIN(AP494,730000))</f>
        <v/>
      </c>
      <c r="BT494">
        <f>IFERROR(ROUND((BE494-SUM(AW494:BC494)*T494/AD494/8),0)-BR494,0)</f>
        <v/>
      </c>
      <c r="BU494">
        <f>AO494</f>
        <v/>
      </c>
      <c r="BV494">
        <f>SUM(BQ494:BU494)</f>
        <v/>
      </c>
      <c r="BW494">
        <f>BP494-BV494</f>
        <v/>
      </c>
      <c r="BX494">
        <f>IFERROR(IF(RIGHT(INDEX(PIS!O$1:O$500,MATCH(D494,PIS!C$1:C$500)),5)="Gross",MIN(U494+V494,VLOOKUP("R700",TSC!B:C,2,0)*VLOOKUP("R101",TSC!B:C,2,0))*VLOOKUP("R701",TSC!B:C,2,0)%,0),0)</f>
        <v/>
      </c>
      <c r="BY494">
        <f>IFERROR(IF(RIGHT(INDEX(PIS!O$1:O$500,MATCH(D494,PIS!C$1:C$500)),5)="Gross",MIN(U494+V494,VLOOKUP("R700",TSC!B:C,2,0)*VLOOKUP("R101",TSC!B:C,2,0))*VLOOKUP("T704",TSC!B:C,2,0)%,0),0)</f>
        <v/>
      </c>
      <c r="BZ494">
        <f>IFERROR(IF(RIGHT(INDEX(PIS!O$1:O$500,MATCH(D494,PIS!C$1:C$500)),5)="Gross",MIN(U494+V494,VLOOKUP("R700",TSC!B:C,2,0)*VLOOKUP("1",TSC!F:G,2,0))*VLOOKUP("T705",TSC!B:C,2,0)%,0),0)</f>
        <v/>
      </c>
      <c r="CA494">
        <f>IFERROR(INDEX(ADJ!$A$1:$BZ$1000,MATCH(PAYROLL!D494,ADJ!A$1:A$500,0),MATCH(PAYROLL!CA$2,ADJ!$2:$2,0)),0)</f>
        <v/>
      </c>
      <c r="CB494">
        <f>IFERROR(INDEX(ADJ!$A$1:$BZ$1000,MATCH(PAYROLL!D494,ADJ!A$1:A$500,0),MATCH(PAYROLL!CB$2,ADJ!$2:$2,0)),0)</f>
        <v/>
      </c>
      <c r="CC494">
        <f>SUM(BX494:CB494)</f>
        <v/>
      </c>
      <c r="CD494">
        <f>IFERROR(INDEX(PIS!$A$1:$BZ$1000,MATCH(PAYROLL!D494,PIS!C$1:C$500,0),MATCH(PAYROLL!CD$1,PIS!$1:$1,0)),0)</f>
        <v/>
      </c>
      <c r="CE494">
        <f>IFERROR(IF(OR(INDEX(PIS!P$1:P$500,MATCH(D494,PIS!C$1:C$500,0))="LT2",INDEX(PIS!P$1:P$500,MATCH(D494,PIS!C$1:C$500,0))="P10"),0,SUM(CC494,CD494*VLOOKUP("R601",TSC!B:C,2,0),VLOOKUP("R602",TSC!B:C,2,0))),0)</f>
        <v/>
      </c>
      <c r="CF494">
        <f>MAX(BW494-CE494,0)</f>
        <v/>
      </c>
      <c r="CG494">
        <f>IFERROR(IF(OR(RIGHT(INDEX(PIS!P$1:P$500,MATCH(D494,PIS!C$1:C$500)),5)="P10",RIGHT(INDEX(PIS!P$1:P$500,MATCH(D494,PIS!C$1:C$500)),5)="CK"),0,IF(CF494&lt;=5000000,CF494*5%,IF(CF494&lt;=10000000,CF494*10%-250000,IF(CF494&lt;=18000000,CF494*15%-750000,IF(CF494&lt;=32000000,CF494*20%-1650000,IF(CF494&lt;=52000000,CF494*25%-3250000,IF(CF494&lt;=80000000,BH494*30%-5850000,CF494*35%-9850000))))))),0)</f>
        <v/>
      </c>
      <c r="CH494">
        <f>IFERROR(IF(OR(INDEX(PIS!P$1:P$500,MATCH(D494,PIS!C$1:C$500))="LT",INDEX(PIS!P$1:P$500,MATCH(D494,PIS!C$1:C$500))="CK"),0,IF(CF494&lt;2000000,0,CF494*10%)),0)</f>
        <v/>
      </c>
      <c r="CI494">
        <f>IFERROR(INDEX(ADJ!$A$1:$BZ$1000,MATCH(PAYROLL!D494,ADJ!A$1:A$500,0),MATCH(PAYROLL!CI$2,ADJ!$2:$2,0)),0)</f>
        <v/>
      </c>
      <c r="CJ494">
        <f>IFERROR(INDEX(ADJ!$A$1:$BZ$1000,MATCH(PAYROLL!D494,ADJ!A$1:A$500,0),MATCH(PAYROLL!CJ$2,ADJ!$2:$2,0)),0)</f>
        <v/>
      </c>
      <c r="CK494">
        <f>IFERROR(INDEX(ADJ!$A$1:$BZ$1000,MATCH(PAYROLL!D494,ADJ!A$1:A$500,0),MATCH(PAYROLL!CK$2,ADJ!$2:$2,0)),0)</f>
        <v/>
      </c>
      <c r="CL494">
        <f>SUM(CG494:CK494)</f>
        <v/>
      </c>
      <c r="CM494">
        <f>ROUND(SUM(CH494:CK494),0)</f>
        <v/>
      </c>
      <c r="CN494">
        <f>IFERROR(INDEX(CSDA!D$1:D$500,MATCH($CN$2,CSDA!C$1:C$500,0))*INDEX(PIS!V$1:V$500,MATCH(D494,PIS!C$1:C$500))+INDEX(ADJ!$A$1:$BZ$1000,MATCH(PAYROLL!D494,ADJ!A$1:A$500,0),MATCH(PAYROLL!CN$2,ADJ!$2:$2,0)),0)</f>
        <v/>
      </c>
      <c r="CO494">
        <f>IFERROR(INDEX(ADJ!$A$1:$BZ$1000,MATCH(PAYROLL!D494,ADJ!A$1:A$500,0),MATCH(PAYROLL!CO$2,ADJ!$2:$2,0)),0)</f>
        <v/>
      </c>
      <c r="CP494">
        <f>IFERROR(INDEX(ADJ!$A$1:$BZ$1000,MATCH(PAYROLL!D494,ADJ!A$1:A$500,0),MATCH(PAYROLL!CP$2,ADJ!$2:$2,0)),0)</f>
        <v/>
      </c>
      <c r="CQ494">
        <f>BP494-CL494-CI494-CM494-CN494-CO494-CP494-CC494</f>
        <v/>
      </c>
      <c r="CR494">
        <f>IFERROR(IF(RIGHT(INDEX(PIS!O$1:O$500,MATCH(D494,PIS!C$1:C$500,0)),5)="Gross",MIN(U494+V494,VLOOKUP("R700",TSC!B:C,2,0)*VLOOKUP("R101",TSC!B:C,2,0))*(VLOOKUP("T711",TSC!B:C,2,0)+VLOOKUP("T712",TSC!B:C,2,0))%,MIN(T494+V494,VLOOKUP("R700",TSC!B:C,2,0)*VLOOKUP("R101",TSC!B:C,2,0))*(VLOOKUP("T711",TSC!B:C,2,0)+VLOOKUP("T712",TSC!B:C,2,0)+VLOOKUP("R701",TSC!B:C,2,0))%),0)</f>
        <v/>
      </c>
      <c r="CS494">
        <f>IFERROR(IF(RIGHT(INDEX(PIS!O$1:O$500,MATCH(D494,PIS!C$1:C$500,0)),5)="Gross",MIN(U494+V494,VLOOKUP("R700",TSC!B:C,2,0)*VLOOKUP("R101",TSC!B:C,2,0))*(VLOOKUP("T714",TSC!B:C,2,0))%,MIN(T494+V494,VLOOKUP("R700",TSC!B:C,2,0)*VLOOKUP("R101",TSC!B:C,2,0))*(VLOOKUP("T704",TSC!B:C,2,0)+VLOOKUP("T714",TSC!B:C,2,0))%),0)</f>
        <v/>
      </c>
      <c r="CT494">
        <f>IFERROR(IF(RIGHT(INDEX(PIS!O$1:O$500,MATCH(D494,PIS!C$1:C$500,0)),5)="Gross",MIN(U494+V494,VLOOKUP("R700",TSC!B:C,2,0)*VLOOKUP("R101",TSC!B:C,2,0))*VLOOKUP("T705",TSC!B:C,2,0)%,MIN(T494+V494,VLOOKUP("R700",TSC!B:C,2,0)*VLOOKUP("R101",TSC!B:C,2,0))*VLOOKUP("T705",TSC!B:C,2,0)%),0)</f>
        <v/>
      </c>
      <c r="CU494">
        <f>IFERROR(IF(RIGHT(INDEX(PIS!O$1:O$500,MATCH(D494,PIS!C$1:C$500,0)),5)="Gross",MIN(U494+V494,VLOOKUP("R700",TSC!B:C,2,0)*VLOOKUP("R101",TSC!B:C,2,0))*(VLOOKUP("T713",TSC!B:C,2,0))%,MIN(T494+V494,VLOOKUP("R700",TSC!B:C,2,0)*VLOOKUP("R101",TSC!B:C,2,0))*(VLOOKUP("T713",TSC!B:C,2,0))%),0)</f>
        <v/>
      </c>
      <c r="CV494">
        <f>IFERROR(INDEX(ADJ!$A$1:$BZ$1000,MATCH(PAYROLL!D494,ADJ!A$1:A$500,0),MATCH(PAYROLL!CV$2,ADJ!$2:$2,0)),0)</f>
        <v/>
      </c>
      <c r="CW494">
        <f>IFERROR(INDEX(ADJ!$A$1:$BZ$1000,MATCH(PAYROLL!D494,ADJ!A$1:A$500,0),MATCH(PAYROLL!CW$2,ADJ!$2:$2,0)),0)</f>
        <v/>
      </c>
      <c r="CX494">
        <f>SUM(CR494:CW494)</f>
        <v/>
      </c>
      <c r="CY494">
        <f>ROUND(IF(CR494&gt;0,T494+V494*VLOOKUP("R202",TSC!$B$1:$C$500,2,0),0),0)</f>
        <v/>
      </c>
      <c r="CZ494">
        <f>IFERROR(INDEX(CSDA!D$1:D$500,MATCH($CZ$2,CSDA!C$1:C$500,0)),0)</f>
        <v/>
      </c>
      <c r="DA494">
        <f>ROUND(T494*0.7%,0)</f>
        <v/>
      </c>
      <c r="DB494">
        <f>ROUND(T494/12,0)</f>
        <v/>
      </c>
      <c r="DC494">
        <f ref="DC494" t="array">IFERROR(INDEX(CSDA!D$1:D$500,MATCH("Trích giữ"&amp;PAYROLL!DC$2,CSDA!A$1:A$500&amp;CSDA!C$1:C$500,0)),0)</f>
        <v/>
      </c>
      <c r="DD494">
        <f ref="DD494" t="array">IFERROR(INDEX(CSDA!D$1:D$500,MATCH("Trích giữ"&amp;PAYROLL!DD$2,CSDA!A$1:A$500&amp;CSDA!C$1:C$500,0)),0)</f>
        <v/>
      </c>
      <c r="DE494">
        <f ref="DE494" t="array">IFERROR(INDEX(CSDA!D$1:D$500,MATCH("Trích giữ"&amp;PAYROLL!DE$2,CSDA!A$1:A$500&amp;CSDA!C$1:C$500,0)),0)</f>
        <v/>
      </c>
      <c r="DF494">
        <f>IFERROR(INDEX(CSDA!D$1:D$500,MATCH(PAYROLL!DF$2,CSDA!C$1:C$500,0)),0)</f>
        <v/>
      </c>
      <c r="DG494">
        <f ref="DG494" t="array">IFERROR(INDEX(CSDA!D$1:D$500,MATCH("Trích giữ"&amp;PAYROLL!DG$2,CSDA!A$1:A$500&amp;CSDA!C$1:C$500,0)),0)</f>
        <v/>
      </c>
      <c r="DH494">
        <f>ROUND(T494/26,0)</f>
        <v/>
      </c>
      <c r="DI494">
        <f ref="DI494" t="array">IFERROR(INDEX(CSDA!D$1:D$500,MATCH("Trích giữ"&amp;PAYROLL!DI$2,CSDA!A$1:A$500&amp;CSDA!C$1:C$500,0)),0)</f>
        <v/>
      </c>
      <c r="DJ494">
        <f>IF(U494=0,T494*21.5%-BL494,0)</f>
        <v/>
      </c>
      <c r="DK494">
        <f ref="DK494" t="array">IFERROR(INDEX(CSDA!D$1:D$500,MATCH("Trích giữ"&amp;PAYROLL!DK$2,CSDA!A$1:A$500&amp;CSDA!C$1:C$500,0)),0)</f>
        <v/>
      </c>
      <c r="DL494">
        <f>IFERROR(INDEX(CSDA!D$1:D$500,MATCH(PAYROLL!DL$2,CSDA!C$1:C$500,0))/12,0)</f>
        <v/>
      </c>
      <c r="DM494">
        <f>SUM(DB494:DL494)</f>
        <v/>
      </c>
      <c r="DN494">
        <f>IFERROR(INDEX(ADJ!$A$1:$BZ$1000,MATCH(PAYROLL!D494,ADJ!A$1:A$500,0),MATCH(PAYROLL!DN$2,ADJ!$2:$2,0)),0)</f>
        <v/>
      </c>
      <c r="DO494">
        <f>IFERROR(SUM(BP494,DM494:DN494,CX494:DA494)-DT494,0)</f>
        <v/>
      </c>
      <c r="DP494">
        <f ref="DP494" t="array">SUM(BW494*IFERROR(INDEX(CSDA!D$1:D$500,MATCH(BW$2,CSDA!C$1:C$500,0)),0)%,CX494*IFERROR(INDEX(CSDA!D$1:D$500,MATCH(CX$2,CSDA!C$1:C$500,0)),0)%,DA494*IFERROR(INDEX(CSDA!D$1:D$500,MATCH(DA$2,CSDA!C$1:C$500,0)),0)%,DB494*IFERROR(INDEX(CSDA!D$1:D$500,MATCH(DB$2,CSDA!C$1:C$500,0)),0)%,DF494*IFERROR(INDEX(CSDA!D$1:D$500,MATCH("Phí dịch vụ"&amp;PAYROLL!DF$2,CSDA!A$1:A$500&amp;CSDA!C$1:C$500,0)),0)%,DC494*IFERROR(INDEX(CSDA!D$1:D$500,MATCH("Phí dịch vụ"&amp;PAYROLL!DC$2,CSDA!A$1:A$500&amp;CSDA!C$1:C$500,0)),0)%,DH494*IFERROR(INDEX(CSDA!D$1:D$500,MATCH("Phí dịch vụ"&amp;PAYROLL!DH$2,CSDA!A$1:A$500&amp;CSDA!C$1:C$500,0)),0)%,DJ494*IFERROR(INDEX(CSDA!D$1:D$500,MATCH("Phí dịch vụ"&amp;PAYROLL!DJ$2,CSDA!A$1:A$500&amp;CSDA!C$1:C$500,0)),0)%,BN494*IFERROR(INDEX(CSDA!D$1:D$500,MATCH(BN$2,CSDA!C$1:C$500,0)),0)%)-BN494*7%</f>
        <v/>
      </c>
      <c r="DQ494">
        <f>IFERROR(INDEX(ADJ!$A$1:$BZ$1000,MATCH(PAYROLL!D494,ADJ!A$1:A$500,0),MATCH(PAYROLL!DQ$2,ADJ!$2:$2,0)),0)</f>
        <v/>
      </c>
      <c r="DR494">
        <f>IFERROR(INDEX(ADJ!$A$1:$BZ$1000,MATCH(PAYROLL!D494,ADJ!A$1:A$500,0),MATCH(PAYROLL!DR$2,ADJ!$2:$2,0)),0)</f>
        <v/>
      </c>
      <c r="DS494">
        <f>SUM(DP494:DR494)</f>
        <v/>
      </c>
      <c r="DT494">
        <f>EK494</f>
        <v/>
      </c>
      <c r="DU494">
        <f>SUM(DO494:DR494)</f>
        <v/>
      </c>
      <c r="DV494">
        <f>ROUND(DU494*0.1,0)</f>
        <v/>
      </c>
      <c r="DW494">
        <f>DU494+DV494</f>
        <v/>
      </c>
      <c r="DZ494">
        <f>IFERROR(INDEX(ADJ!$A$1:$BZ$1000,MATCH(PAYROLL!$D494,ADJ!A$1:A$500,0),MATCH(PAYROLL!DZ$2,ADJ!$2:$2,0)),0)</f>
        <v/>
      </c>
      <c r="EA494">
        <f>IFERROR(INDEX(ADJ!$A$1:$BZ$1000,MATCH(PAYROLL!$D494,ADJ!A$1:A$500,0),MATCH(PAYROLL!EA$2,ADJ!$2:$2,0)),0)</f>
        <v/>
      </c>
      <c r="EB494">
        <f>IFERROR(INDEX(ADJ!$A$1:$BZ$1000,MATCH(PAYROLL!$D494,ADJ!A$1:A$500,0),MATCH(PAYROLL!EB$2,ADJ!$2:$2,0)),0)</f>
        <v/>
      </c>
      <c r="EC494">
        <f>IFERROR(INDEX(ADJ!$A$1:$BZ$1000,MATCH(PAYROLL!$D494,ADJ!A$1:A$500,0),MATCH(PAYROLL!EC$2,ADJ!$2:$2,0)),0)</f>
        <v/>
      </c>
      <c r="ED494">
        <f>IFERROR(INDEX(ADJ!$A$1:$BZ$1000,MATCH(PAYROLL!$D494,ADJ!A$1:A$500,0),MATCH(PAYROLL!ED$2,ADJ!$2:$2,0)),0)</f>
        <v/>
      </c>
      <c r="EE494">
        <f>IFERROR(INDEX(ADJ!$A$1:$BZ$1000,MATCH(PAYROLL!$D494,ADJ!A$1:A$500,0),MATCH(PAYROLL!EE$2,ADJ!$2:$2,0)),0)</f>
        <v/>
      </c>
      <c r="EF494">
        <f>IFERROR(INDEX(ADJ!$A$1:$BZ$1000,MATCH(PAYROLL!$D494,ADJ!A$1:A$500,0),MATCH(PAYROLL!EF$2,ADJ!$2:$2,0)),0)</f>
        <v/>
      </c>
      <c r="EG494">
        <f>IFERROR(INDEX(ADJ!$A$1:$BZ$1000,MATCH(PAYROLL!$D494,ADJ!A$1:A$500,0),MATCH(PAYROLL!EG$2,ADJ!$2:$2,0)),0)</f>
        <v/>
      </c>
      <c r="EH494">
        <f>IFERROR(INDEX(ADJ!$A$1:$BZ$1000,MATCH(PAYROLL!$D494,ADJ!A$1:A$500,0),MATCH(PAYROLL!EH$2,ADJ!$2:$2,0)),0)</f>
        <v/>
      </c>
      <c r="EI494">
        <f>IFERROR(INDEX(ADJ!$A$1:$BZ$1000,MATCH(PAYROLL!D494,ADJ!A$1:A$500,0),MATCH(PAYROLL!EI$2,ADJ!$2:$2,0)),0)</f>
        <v/>
      </c>
      <c r="EJ494">
        <f>IFERROR(INDEX(ADJ!$A$1:$BZ$1000,MATCH(PAYROLL!$D494,ADJ!A$1:A$500,0),MATCH(PAYROLL!EJ$2,ADJ!$2:$2,0)),0)</f>
        <v/>
      </c>
      <c r="EK494">
        <f>SUM(DZ494:EJ494)</f>
        <v/>
      </c>
    </row>
    <row r="495">
      <c r="A495" t="n">
        <v>493</v>
      </c>
      <c r="B495" t="inlineStr">
        <is>
          <t>Hoàng Minh Chí</t>
        </is>
      </c>
      <c r="D495" t="inlineStr">
        <is>
          <t>158835-01</t>
        </is>
      </c>
      <c r="S495">
        <f>IFERROR(INDEX(PIS!$A$1:$BZ$1000,MATCH($D495,PIS!C$1:C$500,0),MATCH("Lương CB tháng trước",PIS!$1:$1,0)),0)</f>
        <v/>
      </c>
      <c r="T495">
        <f>IFERROR(INDEX(PIS!$A$1:$BZ$1000,MATCH($D495,PIS!C$1:C$500,0),MATCH("Lương CB hiện tại",PIS!$1:$1,0)),0)</f>
        <v/>
      </c>
      <c r="U495">
        <f>IFERROR(INDEX(PIS!$A$1:$BZ$1000,MATCH($D495,PIS!C$1:C$500,0),MATCH("Lương đóng BHBB",PIS!$1:$1,0)),0)</f>
        <v/>
      </c>
      <c r="V495">
        <f>IFERROR(INDEX(PIS!$A$1:$BZ$1000,MATCH($D495,PIS!C$1:C$500,0),MATCH(V$2,PIS!$2:$2,0)),0)</f>
        <v/>
      </c>
      <c r="W495">
        <f>IFERROR(INDEX(PIS!$A$1:$BZ$1000,MATCH($D495,PIS!C$1:C$500,0),MATCH(W$2,PIS!$2:$2,0)),0)</f>
        <v/>
      </c>
      <c r="X495">
        <f>IFERROR(INDEX(PIS!$A$1:$BZ$1000,MATCH($D495,PIS!C$1:C$500,0),MATCH(X$2,PIS!$2:$2,0)),0)</f>
        <v/>
      </c>
      <c r="Y495">
        <f>IFERROR(INDEX(PIS!$A$1:$BZ$1000,MATCH($D495,PIS!C$1:C$500,0),MATCH(Y$2,PIS!$2:$2,0)),0)</f>
        <v/>
      </c>
      <c r="Z495">
        <f>IFERROR(INDEX(PIS!$A$1:$BZ$1000,MATCH($D495,PIS!C$1:C$500,0),MATCH(Z$2,PIS!$2:$2,0)),0)</f>
        <v/>
      </c>
      <c r="AA495">
        <f>IFERROR(INDEX(PIS!$A$1:$BZ$1000,MATCH($D495,PIS!C$1:C$500,0),MATCH(AA$2,PIS!$2:$2,0)),0)</f>
        <v/>
      </c>
      <c r="AB495">
        <f>IFERROR(INDEX(PIS!$A$1:$BZ$1000,MATCH($D495,PIS!C$1:C$500,0),MATCH(AB$2,PIS!$2:$2,0)),0)</f>
        <v/>
      </c>
      <c r="AC495">
        <f>SUM(V495:AB495)</f>
        <v/>
      </c>
      <c r="AD495">
        <f>IFERROR(INDEX(TIMESHEET!$A$1:$AI$5000,MATCH($D495,TIMESHEET!A$1:A$500,0),MATCH("T100",TIMESHEET!$2:$2,0))-2,0)</f>
        <v/>
      </c>
      <c r="AE495">
        <f>IFERROR(INDEX(TIMESHEET!$A$1:$AI$5000,MATCH($D495,TIMESHEET!A$1:A$500,0),MATCH("T202",TIMESHEET!$2:$2,0)),0)</f>
        <v/>
      </c>
      <c r="AF495">
        <f>IFERROR(INDEX(TIMESHEET!$A$1:$AI$5000,MATCH($D495,TIMESHEET!A$1:A$500,0),MATCH("T302",TIMESHEET!$2:$2,0)),0)</f>
        <v/>
      </c>
      <c r="AG495">
        <f>IFERROR(INDEX(TIMESHEET!$A$1:$AI$5000,MATCH($D495,TIMESHEET!A$1:A$500,0),MATCH("T406",TIMESHEET!$2:$2,0)),0)</f>
        <v/>
      </c>
      <c r="AH495">
        <f>AE495+AG495</f>
        <v/>
      </c>
      <c r="AI495">
        <f>IFERROR(INDEX(TIMESHEET!$A$1:$AI$5000,MATCH($D495,TIMESHEET!A$1:A$500,0),MATCH("T701",TIMESHEET!$2:$2,0)),0)</f>
        <v/>
      </c>
      <c r="AJ495">
        <f>IFERROR(INDEX(TIMESHEET!$A$1:$AI$5000,MATCH($D495,TIMESHEET!B$1:B$500,0),MATCH("T320",TIMESHEET!$2:$2,0)),0)</f>
        <v/>
      </c>
      <c r="AK495">
        <f>IFERROR(IF(LEFT(INDEX(PIS!O$1:O$500,MATCH(D495,PIS!C$1:C$500)),1)="M",T495/AD495*SUM(AE495:AG495),T495*AD495),0)</f>
        <v/>
      </c>
      <c r="AL495">
        <f>IFERROR(INDEX(ADJ!$A$1:$BZ$1000,MATCH(PAYROLL!D495,ADJ!A$1:A$500,0),MATCH(PAYROLL!AL$2,ADJ!$2:$2,0)),0)</f>
        <v/>
      </c>
      <c r="AM495">
        <f>SUM(AK495:AL495)</f>
        <v/>
      </c>
      <c r="AN495">
        <f>IFERROR(ROUND(V495/$AD495*$AH495,0),0)</f>
        <v/>
      </c>
      <c r="AO495">
        <f>IFERROR(ROUND(W495/$AD495*$AH495,0),0)</f>
        <v/>
      </c>
      <c r="AP495">
        <f>IFERROR(ROUND(X495/$AD495*$AE495,0),0)</f>
        <v/>
      </c>
      <c r="AQ495">
        <f>IFERROR(ROUND(Y495/$AD495*$AH495,0),0)</f>
        <v/>
      </c>
      <c r="AR495">
        <f>IFERROR(ROUND(Z495/$AD495*$AH495,0),0)</f>
        <v/>
      </c>
      <c r="AS495">
        <f>IFERROR(ROUND(AA495/$AD495*$AH495,0),0)</f>
        <v/>
      </c>
      <c r="AT495">
        <f>IFERROR(IF((AE495+AF495+AG495)&gt;13,AB495,ROUND(AB495/AD495*AH495,0)),0)</f>
        <v/>
      </c>
      <c r="AU495">
        <f>IFERROR(INDEX(ADJ!$A$1:$BZ$1000,MATCH(PAYROLL!D495,ADJ!A$1:A$500,0),MATCH(PAYROLL!AU$2,ADJ!$2:$2,0)),0)</f>
        <v/>
      </c>
      <c r="AV495">
        <f>ROUND(SUM(AN495:AU495),0)</f>
        <v/>
      </c>
      <c r="AW495">
        <f>IFERROR(INDEX(TIMESHEET!$A$1:$AI$5000,MATCH(PAYROLL!D495,TIMESHEET!A$1:A$500,0),MATCH("T620",TIMESHEET!$2:$2,0)),0)</f>
        <v/>
      </c>
      <c r="AX495">
        <f>IFERROR(INDEX(TIMESHEET!$A$1:$AI$5000,MATCH(PAYROLL!D495,TIMESHEET!A$1:A$500,0),MATCH("T601",TIMESHEET!$2:$2,0)),0)</f>
        <v/>
      </c>
      <c r="AY495">
        <f>IFERROR(INDEX(TIMESHEET!$A$1:$AI$5000,MATCH(PAYROLL!D495,TIMESHEET!A$1:A$500,0),MATCH("T602",TIMESHEET!$2:$2,0)),0)</f>
        <v/>
      </c>
      <c r="AZ495">
        <f>IFERROR(INDEX(TIMESHEET!$A$1:$AI$5000,MATCH(PAYROLL!D495,TIMESHEET!A$1:A$500,0),MATCH("T603",TIMESHEET!$2:$2,0)),0)</f>
        <v/>
      </c>
      <c r="BA495">
        <f>IFERROR(INDEX(TIMESHEET!$A$1:$AI$5000,MATCH(PAYROLL!D495,TIMESHEET!A$1:A$500,0),MATCH("T611",TIMESHEET!$2:$2,0)),0)</f>
        <v/>
      </c>
      <c r="BB495">
        <f>IFERROR(INDEX(TIMESHEET!$A$1:$AI$5000,MATCH(PAYROLL!D495,TIMESHEET!A$1:A$500,0),MATCH("T612",TIMESHEET!$2:$2,0)),0)</f>
        <v/>
      </c>
      <c r="BC495">
        <f>IFERROR(INDEX(TIMESHEET!$A$1:$AI$5000,MATCH(PAYROLL!D495,TIMESHEET!A$1:A$500,0),MATCH("T613",TIMESHEET!$2:$2,0)),0)</f>
        <v/>
      </c>
      <c r="BD495">
        <f>IFERROR(INDEX(TIMESHEET!$A$1:$AI$5000,MATCH(PAYROLL!D495,TIMESHEET!A$1:A$500,0),MATCH("T500",TIMESHEET!$2:$2,0)),0)</f>
        <v/>
      </c>
      <c r="BE495">
        <f>IFERROR(IF(LEFT(INDEX(PIS!O$1:O$500,MATCH(D495,PIS!C$1:C$500)),1)="M",T495/AD495/8*(AW495+AX495*1.5+AY495*2+AZ495*3+BA495*2.1+BB495*2.7+BC495*3.9+BD495*0.3),T495/8*(AW495+AX495*1.5+AY495*2+AZ495*3+BA495*2.1+BB495*2.7+BC495*3.9+BD495*0.3)),0)</f>
        <v/>
      </c>
      <c r="BF495">
        <f>IFERROR(INDEX(ADJ!$A$1:$BZ$1000,MATCH(PAYROLL!$D495,ADJ!A$1:A$500,0),MATCH(PAYROLL!BF$2,ADJ!$2:$2,0)),0)</f>
        <v/>
      </c>
      <c r="BG495">
        <f>IFERROR(INDEX(ADJ!$A$1:$BZ$1000,MATCH(PAYROLL!D495,ADJ!A$1:A$500,0),MATCH(PAYROLL!BG$2,ADJ!$2:$2,0)),0)</f>
        <v/>
      </c>
      <c r="BH495">
        <f>IFERROR(INDEX(ADJ!$A$1:$BZ$1000,MATCH(PAYROLL!D495,ADJ!A$1:A$500,0),MATCH(PAYROLL!BH$2,ADJ!$2:$2,0)),0)</f>
        <v/>
      </c>
      <c r="BI495">
        <f>IFERROR(INDEX(ADJ!$A$1:$BZ$1000,MATCH(PAYROLL!D495,ADJ!A$1:A$500,0),MATCH(PAYROLL!BI$2,ADJ!$2:$2,0)),0)</f>
        <v/>
      </c>
      <c r="BJ495">
        <f>IFERROR(INDEX(ADJ!$A$1:$BZ$1000,MATCH(PAYROLL!D495,ADJ!A$1:A$500,0),MATCH(PAYROLL!BJ$2,ADJ!$2:$2,0)),0)</f>
        <v/>
      </c>
      <c r="BK495">
        <f>SUM(BF495:BJ495)</f>
        <v/>
      </c>
      <c r="BL495">
        <f>IFERROR(INDEX(ADJ!$A$1:$BZ$1000,MATCH(PAYROLL!D495,ADJ!A$1:A$500,0),MATCH(PAYROLL!BL$2,ADJ!$2:$2,0)),0)</f>
        <v/>
      </c>
      <c r="BM495">
        <f>IFERROR(INDEX(ADJ!$A$1:$BZ$1000,MATCH(PAYROLL!D495,ADJ!A$1:A$500,0),MATCH(PAYROLL!BM$2,ADJ!$2:$2,0)),0)</f>
        <v/>
      </c>
      <c r="BN495">
        <f>IFERROR(INDEX(ADJ!$A$1:$BZ$1000,MATCH(PAYROLL!D495,ADJ!A$1:A$500,0),MATCH(PAYROLL!BN$2,ADJ!$2:$2,0)),0)</f>
        <v/>
      </c>
      <c r="BO495">
        <f>IFERROR(INDEX(ADJ!$A$1:$BZ$1000,MATCH(PAYROLL!D495,ADJ!A$1:A$500,0),MATCH(PAYROLL!BO$2,ADJ!$2:$2,0)),0)</f>
        <v/>
      </c>
      <c r="BP495">
        <f>SUM(AM495,AV495,BE495,BK495,BL495:BO495)</f>
        <v/>
      </c>
      <c r="BQ495">
        <f>BO495</f>
        <v/>
      </c>
      <c r="BR495">
        <f>IFERROR(ROUND(IF(LEFT(INDEX(PIS!O$1:O$500,MATCH(D495,PIS!C$1:C$500)),1)="D",T495/8*(BD495*0.3),IF(LEFT(INDEX(PIS!O$1:O$500,MATCH(D495,PIS!C$1:C$500)),1)="H",T495*($BD495*0.3),T495/$AD495/8*($BD495*0.3))),0),0)</f>
        <v/>
      </c>
      <c r="BS495">
        <f>IF(AP495&lt;1,0,MIN(AP495,730000))</f>
        <v/>
      </c>
      <c r="BT495">
        <f>IFERROR(ROUND((BE495-SUM(AW495:BC495)*T495/AD495/8),0)-BR495,0)</f>
        <v/>
      </c>
      <c r="BU495">
        <f>AO495</f>
        <v/>
      </c>
      <c r="BV495">
        <f>SUM(BQ495:BU495)</f>
        <v/>
      </c>
      <c r="BW495">
        <f>BP495-BV495</f>
        <v/>
      </c>
      <c r="BX495">
        <f>IFERROR(IF(RIGHT(INDEX(PIS!O$1:O$500,MATCH(D495,PIS!C$1:C$500)),5)="Gross",MIN(U495+V495,VLOOKUP("R700",TSC!B:C,2,0)*VLOOKUP("R101",TSC!B:C,2,0))*VLOOKUP("R701",TSC!B:C,2,0)%,0),0)</f>
        <v/>
      </c>
      <c r="BY495">
        <f>IFERROR(IF(RIGHT(INDEX(PIS!O$1:O$500,MATCH(D495,PIS!C$1:C$500)),5)="Gross",MIN(U495+V495,VLOOKUP("R700",TSC!B:C,2,0)*VLOOKUP("R101",TSC!B:C,2,0))*VLOOKUP("T704",TSC!B:C,2,0)%,0),0)</f>
        <v/>
      </c>
      <c r="BZ495">
        <f>IFERROR(IF(RIGHT(INDEX(PIS!O$1:O$500,MATCH(D495,PIS!C$1:C$500)),5)="Gross",MIN(U495+V495,VLOOKUP("R700",TSC!B:C,2,0)*VLOOKUP("1",TSC!F:G,2,0))*VLOOKUP("T705",TSC!B:C,2,0)%,0),0)</f>
        <v/>
      </c>
      <c r="CA495">
        <f>IFERROR(INDEX(ADJ!$A$1:$BZ$1000,MATCH(PAYROLL!D495,ADJ!A$1:A$500,0),MATCH(PAYROLL!CA$2,ADJ!$2:$2,0)),0)</f>
        <v/>
      </c>
      <c r="CB495">
        <f>IFERROR(INDEX(ADJ!$A$1:$BZ$1000,MATCH(PAYROLL!D495,ADJ!A$1:A$500,0),MATCH(PAYROLL!CB$2,ADJ!$2:$2,0)),0)</f>
        <v/>
      </c>
      <c r="CC495">
        <f>SUM(BX495:CB495)</f>
        <v/>
      </c>
      <c r="CD495">
        <f>IFERROR(INDEX(PIS!$A$1:$BZ$1000,MATCH(PAYROLL!D495,PIS!C$1:C$500,0),MATCH(PAYROLL!CD$1,PIS!$1:$1,0)),0)</f>
        <v/>
      </c>
      <c r="CE495">
        <f>IFERROR(IF(OR(INDEX(PIS!P$1:P$500,MATCH(D495,PIS!C$1:C$500,0))="LT2",INDEX(PIS!P$1:P$500,MATCH(D495,PIS!C$1:C$500,0))="P10"),0,SUM(CC495,CD495*VLOOKUP("R601",TSC!B:C,2,0),VLOOKUP("R602",TSC!B:C,2,0))),0)</f>
        <v/>
      </c>
      <c r="CF495">
        <f>MAX(BW495-CE495,0)</f>
        <v/>
      </c>
      <c r="CG495">
        <f>IFERROR(IF(OR(RIGHT(INDEX(PIS!P$1:P$500,MATCH(D495,PIS!C$1:C$500)),5)="P10",RIGHT(INDEX(PIS!P$1:P$500,MATCH(D495,PIS!C$1:C$500)),5)="CK"),0,IF(CF495&lt;=5000000,CF495*5%,IF(CF495&lt;=10000000,CF495*10%-250000,IF(CF495&lt;=18000000,CF495*15%-750000,IF(CF495&lt;=32000000,CF495*20%-1650000,IF(CF495&lt;=52000000,CF495*25%-3250000,IF(CF495&lt;=80000000,BH495*30%-5850000,CF495*35%-9850000))))))),0)</f>
        <v/>
      </c>
      <c r="CH495">
        <f>IFERROR(IF(OR(INDEX(PIS!P$1:P$500,MATCH(D495,PIS!C$1:C$500))="LT",INDEX(PIS!P$1:P$500,MATCH(D495,PIS!C$1:C$500))="CK"),0,IF(CF495&lt;2000000,0,CF495*10%)),0)</f>
        <v/>
      </c>
      <c r="CI495">
        <f>IFERROR(INDEX(ADJ!$A$1:$BZ$1000,MATCH(PAYROLL!D495,ADJ!A$1:A$500,0),MATCH(PAYROLL!CI$2,ADJ!$2:$2,0)),0)</f>
        <v/>
      </c>
      <c r="CJ495">
        <f>IFERROR(INDEX(ADJ!$A$1:$BZ$1000,MATCH(PAYROLL!D495,ADJ!A$1:A$500,0),MATCH(PAYROLL!CJ$2,ADJ!$2:$2,0)),0)</f>
        <v/>
      </c>
      <c r="CK495">
        <f>IFERROR(INDEX(ADJ!$A$1:$BZ$1000,MATCH(PAYROLL!D495,ADJ!A$1:A$500,0),MATCH(PAYROLL!CK$2,ADJ!$2:$2,0)),0)</f>
        <v/>
      </c>
      <c r="CL495">
        <f>SUM(CG495:CK495)</f>
        <v/>
      </c>
      <c r="CM495">
        <f>ROUND(SUM(CH495:CK495),0)</f>
        <v/>
      </c>
      <c r="CN495">
        <f>IFERROR(INDEX(CSDA!D$1:D$500,MATCH($CN$2,CSDA!C$1:C$500,0))*INDEX(PIS!V$1:V$500,MATCH(D495,PIS!C$1:C$500))+INDEX(ADJ!$A$1:$BZ$1000,MATCH(PAYROLL!D495,ADJ!A$1:A$500,0),MATCH(PAYROLL!CN$2,ADJ!$2:$2,0)),0)</f>
        <v/>
      </c>
      <c r="CO495">
        <f>IFERROR(INDEX(ADJ!$A$1:$BZ$1000,MATCH(PAYROLL!D495,ADJ!A$1:A$500,0),MATCH(PAYROLL!CO$2,ADJ!$2:$2,0)),0)</f>
        <v/>
      </c>
      <c r="CP495">
        <f>IFERROR(INDEX(ADJ!$A$1:$BZ$1000,MATCH(PAYROLL!D495,ADJ!A$1:A$500,0),MATCH(PAYROLL!CP$2,ADJ!$2:$2,0)),0)</f>
        <v/>
      </c>
      <c r="CQ495">
        <f>BP495-CL495-CI495-CM495-CN495-CO495-CP495-CC495</f>
        <v/>
      </c>
      <c r="CR495">
        <f>IFERROR(IF(RIGHT(INDEX(PIS!O$1:O$500,MATCH(D495,PIS!C$1:C$500,0)),5)="Gross",MIN(U495+V495,VLOOKUP("R700",TSC!B:C,2,0)*VLOOKUP("R101",TSC!B:C,2,0))*(VLOOKUP("T711",TSC!B:C,2,0)+VLOOKUP("T712",TSC!B:C,2,0))%,MIN(T495+V495,VLOOKUP("R700",TSC!B:C,2,0)*VLOOKUP("R101",TSC!B:C,2,0))*(VLOOKUP("T711",TSC!B:C,2,0)+VLOOKUP("T712",TSC!B:C,2,0)+VLOOKUP("R701",TSC!B:C,2,0))%),0)</f>
        <v/>
      </c>
      <c r="CS495">
        <f>IFERROR(IF(RIGHT(INDEX(PIS!O$1:O$500,MATCH(D495,PIS!C$1:C$500,0)),5)="Gross",MIN(U495+V495,VLOOKUP("R700",TSC!B:C,2,0)*VLOOKUP("R101",TSC!B:C,2,0))*(VLOOKUP("T714",TSC!B:C,2,0))%,MIN(T495+V495,VLOOKUP("R700",TSC!B:C,2,0)*VLOOKUP("R101",TSC!B:C,2,0))*(VLOOKUP("T704",TSC!B:C,2,0)+VLOOKUP("T714",TSC!B:C,2,0))%),0)</f>
        <v/>
      </c>
      <c r="CT495">
        <f>IFERROR(IF(RIGHT(INDEX(PIS!O$1:O$500,MATCH(D495,PIS!C$1:C$500,0)),5)="Gross",MIN(U495+V495,VLOOKUP("R700",TSC!B:C,2,0)*VLOOKUP("R101",TSC!B:C,2,0))*VLOOKUP("T705",TSC!B:C,2,0)%,MIN(T495+V495,VLOOKUP("R700",TSC!B:C,2,0)*VLOOKUP("R101",TSC!B:C,2,0))*VLOOKUP("T705",TSC!B:C,2,0)%),0)</f>
        <v/>
      </c>
      <c r="CU495">
        <f>IFERROR(IF(RIGHT(INDEX(PIS!O$1:O$500,MATCH(D495,PIS!C$1:C$500,0)),5)="Gross",MIN(U495+V495,VLOOKUP("R700",TSC!B:C,2,0)*VLOOKUP("R101",TSC!B:C,2,0))*(VLOOKUP("T713",TSC!B:C,2,0))%,MIN(T495+V495,VLOOKUP("R700",TSC!B:C,2,0)*VLOOKUP("R101",TSC!B:C,2,0))*(VLOOKUP("T713",TSC!B:C,2,0))%),0)</f>
        <v/>
      </c>
      <c r="CV495">
        <f>IFERROR(INDEX(ADJ!$A$1:$BZ$1000,MATCH(PAYROLL!D495,ADJ!A$1:A$500,0),MATCH(PAYROLL!CV$2,ADJ!$2:$2,0)),0)</f>
        <v/>
      </c>
      <c r="CW495">
        <f>IFERROR(INDEX(ADJ!$A$1:$BZ$1000,MATCH(PAYROLL!D495,ADJ!A$1:A$500,0),MATCH(PAYROLL!CW$2,ADJ!$2:$2,0)),0)</f>
        <v/>
      </c>
      <c r="CX495">
        <f>SUM(CR495:CW495)</f>
        <v/>
      </c>
      <c r="CY495">
        <f>ROUND(IF(CR495&gt;0,T495+V495*VLOOKUP("R202",TSC!$B$1:$C$500,2,0),0),0)</f>
        <v/>
      </c>
      <c r="CZ495">
        <f>IFERROR(INDEX(CSDA!D$1:D$500,MATCH($CZ$2,CSDA!C$1:C$500,0)),0)</f>
        <v/>
      </c>
      <c r="DA495">
        <f>ROUND(T495*0.7%,0)</f>
        <v/>
      </c>
      <c r="DB495">
        <f>ROUND(T495/12,0)</f>
        <v/>
      </c>
      <c r="DC495">
        <f ref="DC495" t="array">IFERROR(INDEX(CSDA!D$1:D$500,MATCH("Trích giữ"&amp;PAYROLL!DC$2,CSDA!A$1:A$500&amp;CSDA!C$1:C$500,0)),0)</f>
        <v/>
      </c>
      <c r="DD495">
        <f ref="DD495" t="array">IFERROR(INDEX(CSDA!D$1:D$500,MATCH("Trích giữ"&amp;PAYROLL!DD$2,CSDA!A$1:A$500&amp;CSDA!C$1:C$500,0)),0)</f>
        <v/>
      </c>
      <c r="DE495">
        <f ref="DE495" t="array">IFERROR(INDEX(CSDA!D$1:D$500,MATCH("Trích giữ"&amp;PAYROLL!DE$2,CSDA!A$1:A$500&amp;CSDA!C$1:C$500,0)),0)</f>
        <v/>
      </c>
      <c r="DF495">
        <f>IFERROR(INDEX(CSDA!D$1:D$500,MATCH(PAYROLL!DF$2,CSDA!C$1:C$500,0)),0)</f>
        <v/>
      </c>
      <c r="DG495">
        <f ref="DG495" t="array">IFERROR(INDEX(CSDA!D$1:D$500,MATCH("Trích giữ"&amp;PAYROLL!DG$2,CSDA!A$1:A$500&amp;CSDA!C$1:C$500,0)),0)</f>
        <v/>
      </c>
      <c r="DH495">
        <f>ROUND(T495/26,0)</f>
        <v/>
      </c>
      <c r="DI495">
        <f ref="DI495" t="array">IFERROR(INDEX(CSDA!D$1:D$500,MATCH("Trích giữ"&amp;PAYROLL!DI$2,CSDA!A$1:A$500&amp;CSDA!C$1:C$500,0)),0)</f>
        <v/>
      </c>
      <c r="DJ495">
        <f>IF(U495=0,T495*21.5%-BL495,0)</f>
        <v/>
      </c>
      <c r="DK495">
        <f ref="DK495" t="array">IFERROR(INDEX(CSDA!D$1:D$500,MATCH("Trích giữ"&amp;PAYROLL!DK$2,CSDA!A$1:A$500&amp;CSDA!C$1:C$500,0)),0)</f>
        <v/>
      </c>
      <c r="DL495">
        <f>IFERROR(INDEX(CSDA!D$1:D$500,MATCH(PAYROLL!DL$2,CSDA!C$1:C$500,0))/12,0)</f>
        <v/>
      </c>
      <c r="DM495">
        <f>SUM(DB495:DL495)</f>
        <v/>
      </c>
      <c r="DN495">
        <f>IFERROR(INDEX(ADJ!$A$1:$BZ$1000,MATCH(PAYROLL!D495,ADJ!A$1:A$500,0),MATCH(PAYROLL!DN$2,ADJ!$2:$2,0)),0)</f>
        <v/>
      </c>
      <c r="DO495">
        <f>IFERROR(SUM(BP495,DM495:DN495,CX495:DA495)-DT495,0)</f>
        <v/>
      </c>
      <c r="DP495">
        <f ref="DP495" t="array">SUM(BW495*IFERROR(INDEX(CSDA!D$1:D$500,MATCH(BW$2,CSDA!C$1:C$500,0)),0)%,CX495*IFERROR(INDEX(CSDA!D$1:D$500,MATCH(CX$2,CSDA!C$1:C$500,0)),0)%,DA495*IFERROR(INDEX(CSDA!D$1:D$500,MATCH(DA$2,CSDA!C$1:C$500,0)),0)%,DB495*IFERROR(INDEX(CSDA!D$1:D$500,MATCH(DB$2,CSDA!C$1:C$500,0)),0)%,DF495*IFERROR(INDEX(CSDA!D$1:D$500,MATCH("Phí dịch vụ"&amp;PAYROLL!DF$2,CSDA!A$1:A$500&amp;CSDA!C$1:C$500,0)),0)%,DC495*IFERROR(INDEX(CSDA!D$1:D$500,MATCH("Phí dịch vụ"&amp;PAYROLL!DC$2,CSDA!A$1:A$500&amp;CSDA!C$1:C$500,0)),0)%,DH495*IFERROR(INDEX(CSDA!D$1:D$500,MATCH("Phí dịch vụ"&amp;PAYROLL!DH$2,CSDA!A$1:A$500&amp;CSDA!C$1:C$500,0)),0)%,DJ495*IFERROR(INDEX(CSDA!D$1:D$500,MATCH("Phí dịch vụ"&amp;PAYROLL!DJ$2,CSDA!A$1:A$500&amp;CSDA!C$1:C$500,0)),0)%,BN495*IFERROR(INDEX(CSDA!D$1:D$500,MATCH(BN$2,CSDA!C$1:C$500,0)),0)%)-BN495*7%</f>
        <v/>
      </c>
      <c r="DQ495">
        <f>IFERROR(INDEX(ADJ!$A$1:$BZ$1000,MATCH(PAYROLL!D495,ADJ!A$1:A$500,0),MATCH(PAYROLL!DQ$2,ADJ!$2:$2,0)),0)</f>
        <v/>
      </c>
      <c r="DR495">
        <f>IFERROR(INDEX(ADJ!$A$1:$BZ$1000,MATCH(PAYROLL!D495,ADJ!A$1:A$500,0),MATCH(PAYROLL!DR$2,ADJ!$2:$2,0)),0)</f>
        <v/>
      </c>
      <c r="DS495">
        <f>SUM(DP495:DR495)</f>
        <v/>
      </c>
      <c r="DT495">
        <f>EK495</f>
        <v/>
      </c>
      <c r="DU495">
        <f>SUM(DO495:DR495)</f>
        <v/>
      </c>
      <c r="DV495">
        <f>ROUND(DU495*0.1,0)</f>
        <v/>
      </c>
      <c r="DW495">
        <f>DU495+DV495</f>
        <v/>
      </c>
      <c r="DZ495">
        <f>IFERROR(INDEX(ADJ!$A$1:$BZ$1000,MATCH(PAYROLL!$D495,ADJ!A$1:A$500,0),MATCH(PAYROLL!DZ$2,ADJ!$2:$2,0)),0)</f>
        <v/>
      </c>
      <c r="EA495">
        <f>IFERROR(INDEX(ADJ!$A$1:$BZ$1000,MATCH(PAYROLL!$D495,ADJ!A$1:A$500,0),MATCH(PAYROLL!EA$2,ADJ!$2:$2,0)),0)</f>
        <v/>
      </c>
      <c r="EB495">
        <f>IFERROR(INDEX(ADJ!$A$1:$BZ$1000,MATCH(PAYROLL!$D495,ADJ!A$1:A$500,0),MATCH(PAYROLL!EB$2,ADJ!$2:$2,0)),0)</f>
        <v/>
      </c>
      <c r="EC495">
        <f>IFERROR(INDEX(ADJ!$A$1:$BZ$1000,MATCH(PAYROLL!$D495,ADJ!A$1:A$500,0),MATCH(PAYROLL!EC$2,ADJ!$2:$2,0)),0)</f>
        <v/>
      </c>
      <c r="ED495">
        <f>IFERROR(INDEX(ADJ!$A$1:$BZ$1000,MATCH(PAYROLL!$D495,ADJ!A$1:A$500,0),MATCH(PAYROLL!ED$2,ADJ!$2:$2,0)),0)</f>
        <v/>
      </c>
      <c r="EE495">
        <f>IFERROR(INDEX(ADJ!$A$1:$BZ$1000,MATCH(PAYROLL!$D495,ADJ!A$1:A$500,0),MATCH(PAYROLL!EE$2,ADJ!$2:$2,0)),0)</f>
        <v/>
      </c>
      <c r="EF495">
        <f>IFERROR(INDEX(ADJ!$A$1:$BZ$1000,MATCH(PAYROLL!$D495,ADJ!A$1:A$500,0),MATCH(PAYROLL!EF$2,ADJ!$2:$2,0)),0)</f>
        <v/>
      </c>
      <c r="EG495">
        <f>IFERROR(INDEX(ADJ!$A$1:$BZ$1000,MATCH(PAYROLL!$D495,ADJ!A$1:A$500,0),MATCH(PAYROLL!EG$2,ADJ!$2:$2,0)),0)</f>
        <v/>
      </c>
      <c r="EH495">
        <f>IFERROR(INDEX(ADJ!$A$1:$BZ$1000,MATCH(PAYROLL!$D495,ADJ!A$1:A$500,0),MATCH(PAYROLL!EH$2,ADJ!$2:$2,0)),0)</f>
        <v/>
      </c>
      <c r="EI495">
        <f>IFERROR(INDEX(ADJ!$A$1:$BZ$1000,MATCH(PAYROLL!D495,ADJ!A$1:A$500,0),MATCH(PAYROLL!EI$2,ADJ!$2:$2,0)),0)</f>
        <v/>
      </c>
      <c r="EJ495">
        <f>IFERROR(INDEX(ADJ!$A$1:$BZ$1000,MATCH(PAYROLL!$D495,ADJ!A$1:A$500,0),MATCH(PAYROLL!EJ$2,ADJ!$2:$2,0)),0)</f>
        <v/>
      </c>
      <c r="EK495">
        <f>SUM(DZ495:EJ495)</f>
        <v/>
      </c>
    </row>
    <row r="496">
      <c r="A496" t="n">
        <v>494</v>
      </c>
      <c r="B496" t="inlineStr">
        <is>
          <t>Hoàng Văn Vượt</t>
        </is>
      </c>
      <c r="D496" t="inlineStr">
        <is>
          <t>158834-01</t>
        </is>
      </c>
      <c r="S496">
        <f>IFERROR(INDEX(PIS!$A$1:$BZ$1000,MATCH($D496,PIS!C$1:C$500,0),MATCH("Lương CB tháng trước",PIS!$1:$1,0)),0)</f>
        <v/>
      </c>
      <c r="T496">
        <f>IFERROR(INDEX(PIS!$A$1:$BZ$1000,MATCH($D496,PIS!C$1:C$500,0),MATCH("Lương CB hiện tại",PIS!$1:$1,0)),0)</f>
        <v/>
      </c>
      <c r="U496">
        <f>IFERROR(INDEX(PIS!$A$1:$BZ$1000,MATCH($D496,PIS!C$1:C$500,0),MATCH("Lương đóng BHBB",PIS!$1:$1,0)),0)</f>
        <v/>
      </c>
      <c r="V496">
        <f>IFERROR(INDEX(PIS!$A$1:$BZ$1000,MATCH($D496,PIS!C$1:C$500,0),MATCH(V$2,PIS!$2:$2,0)),0)</f>
        <v/>
      </c>
      <c r="W496">
        <f>IFERROR(INDEX(PIS!$A$1:$BZ$1000,MATCH($D496,PIS!C$1:C$500,0),MATCH(W$2,PIS!$2:$2,0)),0)</f>
        <v/>
      </c>
      <c r="X496">
        <f>IFERROR(INDEX(PIS!$A$1:$BZ$1000,MATCH($D496,PIS!C$1:C$500,0),MATCH(X$2,PIS!$2:$2,0)),0)</f>
        <v/>
      </c>
      <c r="Y496">
        <f>IFERROR(INDEX(PIS!$A$1:$BZ$1000,MATCH($D496,PIS!C$1:C$500,0),MATCH(Y$2,PIS!$2:$2,0)),0)</f>
        <v/>
      </c>
      <c r="Z496">
        <f>IFERROR(INDEX(PIS!$A$1:$BZ$1000,MATCH($D496,PIS!C$1:C$500,0),MATCH(Z$2,PIS!$2:$2,0)),0)</f>
        <v/>
      </c>
      <c r="AA496">
        <f>IFERROR(INDEX(PIS!$A$1:$BZ$1000,MATCH($D496,PIS!C$1:C$500,0),MATCH(AA$2,PIS!$2:$2,0)),0)</f>
        <v/>
      </c>
      <c r="AB496">
        <f>IFERROR(INDEX(PIS!$A$1:$BZ$1000,MATCH($D496,PIS!C$1:C$500,0),MATCH(AB$2,PIS!$2:$2,0)),0)</f>
        <v/>
      </c>
      <c r="AC496">
        <f>SUM(V496:AB496)</f>
        <v/>
      </c>
      <c r="AD496">
        <f>IFERROR(INDEX(TIMESHEET!$A$1:$AI$5000,MATCH($D496,TIMESHEET!A$1:A$500,0),MATCH("T100",TIMESHEET!$2:$2,0))-2,0)</f>
        <v/>
      </c>
      <c r="AE496">
        <f>IFERROR(INDEX(TIMESHEET!$A$1:$AI$5000,MATCH($D496,TIMESHEET!A$1:A$500,0),MATCH("T202",TIMESHEET!$2:$2,0)),0)</f>
        <v/>
      </c>
      <c r="AF496">
        <f>IFERROR(INDEX(TIMESHEET!$A$1:$AI$5000,MATCH($D496,TIMESHEET!A$1:A$500,0),MATCH("T302",TIMESHEET!$2:$2,0)),0)</f>
        <v/>
      </c>
      <c r="AG496">
        <f>IFERROR(INDEX(TIMESHEET!$A$1:$AI$5000,MATCH($D496,TIMESHEET!A$1:A$500,0),MATCH("T406",TIMESHEET!$2:$2,0)),0)</f>
        <v/>
      </c>
      <c r="AH496">
        <f>AE496+AG496</f>
        <v/>
      </c>
      <c r="AI496">
        <f>IFERROR(INDEX(TIMESHEET!$A$1:$AI$5000,MATCH($D496,TIMESHEET!A$1:A$500,0),MATCH("T701",TIMESHEET!$2:$2,0)),0)</f>
        <v/>
      </c>
      <c r="AJ496">
        <f>IFERROR(INDEX(TIMESHEET!$A$1:$AI$5000,MATCH($D496,TIMESHEET!B$1:B$500,0),MATCH("T320",TIMESHEET!$2:$2,0)),0)</f>
        <v/>
      </c>
      <c r="AK496">
        <f>IFERROR(IF(LEFT(INDEX(PIS!O$1:O$500,MATCH(D496,PIS!C$1:C$500)),1)="M",T496/AD496*SUM(AE496:AG496),T496*AD496),0)</f>
        <v/>
      </c>
      <c r="AL496">
        <f>IFERROR(INDEX(ADJ!$A$1:$BZ$1000,MATCH(PAYROLL!D496,ADJ!A$1:A$500,0),MATCH(PAYROLL!AL$2,ADJ!$2:$2,0)),0)</f>
        <v/>
      </c>
      <c r="AM496">
        <f>SUM(AK496:AL496)</f>
        <v/>
      </c>
      <c r="AN496">
        <f>IFERROR(ROUND(V496/$AD496*$AH496,0),0)</f>
        <v/>
      </c>
      <c r="AO496">
        <f>IFERROR(ROUND(W496/$AD496*$AH496,0),0)</f>
        <v/>
      </c>
      <c r="AP496">
        <f>IFERROR(ROUND(X496/$AD496*$AE496,0),0)</f>
        <v/>
      </c>
      <c r="AQ496">
        <f>IFERROR(ROUND(Y496/$AD496*$AH496,0),0)</f>
        <v/>
      </c>
      <c r="AR496">
        <f>IFERROR(ROUND(Z496/$AD496*$AH496,0),0)</f>
        <v/>
      </c>
      <c r="AS496">
        <f>IFERROR(ROUND(AA496/$AD496*$AH496,0),0)</f>
        <v/>
      </c>
      <c r="AT496">
        <f>IFERROR(IF((AE496+AF496+AG496)&gt;13,AB496,ROUND(AB496/AD496*AH496,0)),0)</f>
        <v/>
      </c>
      <c r="AU496">
        <f>IFERROR(INDEX(ADJ!$A$1:$BZ$1000,MATCH(PAYROLL!D496,ADJ!A$1:A$500,0),MATCH(PAYROLL!AU$2,ADJ!$2:$2,0)),0)</f>
        <v/>
      </c>
      <c r="AV496">
        <f>ROUND(SUM(AN496:AU496),0)</f>
        <v/>
      </c>
      <c r="AW496">
        <f>IFERROR(INDEX(TIMESHEET!$A$1:$AI$5000,MATCH(PAYROLL!D496,TIMESHEET!A$1:A$500,0),MATCH("T620",TIMESHEET!$2:$2,0)),0)</f>
        <v/>
      </c>
      <c r="AX496">
        <f>IFERROR(INDEX(TIMESHEET!$A$1:$AI$5000,MATCH(PAYROLL!D496,TIMESHEET!A$1:A$500,0),MATCH("T601",TIMESHEET!$2:$2,0)),0)</f>
        <v/>
      </c>
      <c r="AY496">
        <f>IFERROR(INDEX(TIMESHEET!$A$1:$AI$5000,MATCH(PAYROLL!D496,TIMESHEET!A$1:A$500,0),MATCH("T602",TIMESHEET!$2:$2,0)),0)</f>
        <v/>
      </c>
      <c r="AZ496">
        <f>IFERROR(INDEX(TIMESHEET!$A$1:$AI$5000,MATCH(PAYROLL!D496,TIMESHEET!A$1:A$500,0),MATCH("T603",TIMESHEET!$2:$2,0)),0)</f>
        <v/>
      </c>
      <c r="BA496">
        <f>IFERROR(INDEX(TIMESHEET!$A$1:$AI$5000,MATCH(PAYROLL!D496,TIMESHEET!A$1:A$500,0),MATCH("T611",TIMESHEET!$2:$2,0)),0)</f>
        <v/>
      </c>
      <c r="BB496">
        <f>IFERROR(INDEX(TIMESHEET!$A$1:$AI$5000,MATCH(PAYROLL!D496,TIMESHEET!A$1:A$500,0),MATCH("T612",TIMESHEET!$2:$2,0)),0)</f>
        <v/>
      </c>
      <c r="BC496">
        <f>IFERROR(INDEX(TIMESHEET!$A$1:$AI$5000,MATCH(PAYROLL!D496,TIMESHEET!A$1:A$500,0),MATCH("T613",TIMESHEET!$2:$2,0)),0)</f>
        <v/>
      </c>
      <c r="BD496">
        <f>IFERROR(INDEX(TIMESHEET!$A$1:$AI$5000,MATCH(PAYROLL!D496,TIMESHEET!A$1:A$500,0),MATCH("T500",TIMESHEET!$2:$2,0)),0)</f>
        <v/>
      </c>
      <c r="BE496">
        <f>IFERROR(IF(LEFT(INDEX(PIS!O$1:O$500,MATCH(D496,PIS!C$1:C$500)),1)="M",T496/AD496/8*(AW496+AX496*1.5+AY496*2+AZ496*3+BA496*2.1+BB496*2.7+BC496*3.9+BD496*0.3),T496/8*(AW496+AX496*1.5+AY496*2+AZ496*3+BA496*2.1+BB496*2.7+BC496*3.9+BD496*0.3)),0)</f>
        <v/>
      </c>
      <c r="BF496">
        <f>IFERROR(INDEX(ADJ!$A$1:$BZ$1000,MATCH(PAYROLL!$D496,ADJ!A$1:A$500,0),MATCH(PAYROLL!BF$2,ADJ!$2:$2,0)),0)</f>
        <v/>
      </c>
      <c r="BG496">
        <f>IFERROR(INDEX(ADJ!$A$1:$BZ$1000,MATCH(PAYROLL!D496,ADJ!A$1:A$500,0),MATCH(PAYROLL!BG$2,ADJ!$2:$2,0)),0)</f>
        <v/>
      </c>
      <c r="BH496">
        <f>IFERROR(INDEX(ADJ!$A$1:$BZ$1000,MATCH(PAYROLL!D496,ADJ!A$1:A$500,0),MATCH(PAYROLL!BH$2,ADJ!$2:$2,0)),0)</f>
        <v/>
      </c>
      <c r="BI496">
        <f>IFERROR(INDEX(ADJ!$A$1:$BZ$1000,MATCH(PAYROLL!D496,ADJ!A$1:A$500,0),MATCH(PAYROLL!BI$2,ADJ!$2:$2,0)),0)</f>
        <v/>
      </c>
      <c r="BJ496">
        <f>IFERROR(INDEX(ADJ!$A$1:$BZ$1000,MATCH(PAYROLL!D496,ADJ!A$1:A$500,0),MATCH(PAYROLL!BJ$2,ADJ!$2:$2,0)),0)</f>
        <v/>
      </c>
      <c r="BK496">
        <f>SUM(BF496:BJ496)</f>
        <v/>
      </c>
      <c r="BL496">
        <f>IFERROR(INDEX(ADJ!$A$1:$BZ$1000,MATCH(PAYROLL!D496,ADJ!A$1:A$500,0),MATCH(PAYROLL!BL$2,ADJ!$2:$2,0)),0)</f>
        <v/>
      </c>
      <c r="BM496">
        <f>IFERROR(INDEX(ADJ!$A$1:$BZ$1000,MATCH(PAYROLL!D496,ADJ!A$1:A$500,0),MATCH(PAYROLL!BM$2,ADJ!$2:$2,0)),0)</f>
        <v/>
      </c>
      <c r="BN496">
        <f>IFERROR(INDEX(ADJ!$A$1:$BZ$1000,MATCH(PAYROLL!D496,ADJ!A$1:A$500,0),MATCH(PAYROLL!BN$2,ADJ!$2:$2,0)),0)</f>
        <v/>
      </c>
      <c r="BO496">
        <f>IFERROR(INDEX(ADJ!$A$1:$BZ$1000,MATCH(PAYROLL!D496,ADJ!A$1:A$500,0),MATCH(PAYROLL!BO$2,ADJ!$2:$2,0)),0)</f>
        <v/>
      </c>
      <c r="BP496">
        <f>SUM(AM496,AV496,BE496,BK496,BL496:BO496)</f>
        <v/>
      </c>
      <c r="BQ496">
        <f>BO496</f>
        <v/>
      </c>
      <c r="BR496">
        <f>IFERROR(ROUND(IF(LEFT(INDEX(PIS!O$1:O$500,MATCH(D496,PIS!C$1:C$500)),1)="D",T496/8*(BD496*0.3),IF(LEFT(INDEX(PIS!O$1:O$500,MATCH(D496,PIS!C$1:C$500)),1)="H",T496*($BD496*0.3),T496/$AD496/8*($BD496*0.3))),0),0)</f>
        <v/>
      </c>
      <c r="BS496">
        <f>IF(AP496&lt;1,0,MIN(AP496,730000))</f>
        <v/>
      </c>
      <c r="BT496">
        <f>IFERROR(ROUND((BE496-SUM(AW496:BC496)*T496/AD496/8),0)-BR496,0)</f>
        <v/>
      </c>
      <c r="BU496">
        <f>AO496</f>
        <v/>
      </c>
      <c r="BV496">
        <f>SUM(BQ496:BU496)</f>
        <v/>
      </c>
      <c r="BW496">
        <f>BP496-BV496</f>
        <v/>
      </c>
      <c r="BX496">
        <f>IFERROR(IF(RIGHT(INDEX(PIS!O$1:O$500,MATCH(D496,PIS!C$1:C$500)),5)="Gross",MIN(U496+V496,VLOOKUP("R700",TSC!B:C,2,0)*VLOOKUP("R101",TSC!B:C,2,0))*VLOOKUP("R701",TSC!B:C,2,0)%,0),0)</f>
        <v/>
      </c>
      <c r="BY496">
        <f>IFERROR(IF(RIGHT(INDEX(PIS!O$1:O$500,MATCH(D496,PIS!C$1:C$500)),5)="Gross",MIN(U496+V496,VLOOKUP("R700",TSC!B:C,2,0)*VLOOKUP("R101",TSC!B:C,2,0))*VLOOKUP("T704",TSC!B:C,2,0)%,0),0)</f>
        <v/>
      </c>
      <c r="BZ496">
        <f>IFERROR(IF(RIGHT(INDEX(PIS!O$1:O$500,MATCH(D496,PIS!C$1:C$500)),5)="Gross",MIN(U496+V496,VLOOKUP("R700",TSC!B:C,2,0)*VLOOKUP("1",TSC!F:G,2,0))*VLOOKUP("T705",TSC!B:C,2,0)%,0),0)</f>
        <v/>
      </c>
      <c r="CA496">
        <f>IFERROR(INDEX(ADJ!$A$1:$BZ$1000,MATCH(PAYROLL!D496,ADJ!A$1:A$500,0),MATCH(PAYROLL!CA$2,ADJ!$2:$2,0)),0)</f>
        <v/>
      </c>
      <c r="CB496">
        <f>IFERROR(INDEX(ADJ!$A$1:$BZ$1000,MATCH(PAYROLL!D496,ADJ!A$1:A$500,0),MATCH(PAYROLL!CB$2,ADJ!$2:$2,0)),0)</f>
        <v/>
      </c>
      <c r="CC496">
        <f>SUM(BX496:CB496)</f>
        <v/>
      </c>
      <c r="CD496">
        <f>IFERROR(INDEX(PIS!$A$1:$BZ$1000,MATCH(PAYROLL!D496,PIS!C$1:C$500,0),MATCH(PAYROLL!CD$1,PIS!$1:$1,0)),0)</f>
        <v/>
      </c>
      <c r="CE496">
        <f>IFERROR(IF(OR(INDEX(PIS!P$1:P$500,MATCH(D496,PIS!C$1:C$500,0))="LT2",INDEX(PIS!P$1:P$500,MATCH(D496,PIS!C$1:C$500,0))="P10"),0,SUM(CC496,CD496*VLOOKUP("R601",TSC!B:C,2,0),VLOOKUP("R602",TSC!B:C,2,0))),0)</f>
        <v/>
      </c>
      <c r="CF496">
        <f>MAX(BW496-CE496,0)</f>
        <v/>
      </c>
      <c r="CG496">
        <f>IFERROR(IF(OR(RIGHT(INDEX(PIS!P$1:P$500,MATCH(D496,PIS!C$1:C$500)),5)="P10",RIGHT(INDEX(PIS!P$1:P$500,MATCH(D496,PIS!C$1:C$500)),5)="CK"),0,IF(CF496&lt;=5000000,CF496*5%,IF(CF496&lt;=10000000,CF496*10%-250000,IF(CF496&lt;=18000000,CF496*15%-750000,IF(CF496&lt;=32000000,CF496*20%-1650000,IF(CF496&lt;=52000000,CF496*25%-3250000,IF(CF496&lt;=80000000,BH496*30%-5850000,CF496*35%-9850000))))))),0)</f>
        <v/>
      </c>
      <c r="CH496">
        <f>IFERROR(IF(OR(INDEX(PIS!P$1:P$500,MATCH(D496,PIS!C$1:C$500))="LT",INDEX(PIS!P$1:P$500,MATCH(D496,PIS!C$1:C$500))="CK"),0,IF(CF496&lt;2000000,0,CF496*10%)),0)</f>
        <v/>
      </c>
      <c r="CI496">
        <f>IFERROR(INDEX(ADJ!$A$1:$BZ$1000,MATCH(PAYROLL!D496,ADJ!A$1:A$500,0),MATCH(PAYROLL!CI$2,ADJ!$2:$2,0)),0)</f>
        <v/>
      </c>
      <c r="CJ496">
        <f>IFERROR(INDEX(ADJ!$A$1:$BZ$1000,MATCH(PAYROLL!D496,ADJ!A$1:A$500,0),MATCH(PAYROLL!CJ$2,ADJ!$2:$2,0)),0)</f>
        <v/>
      </c>
      <c r="CK496">
        <f>IFERROR(INDEX(ADJ!$A$1:$BZ$1000,MATCH(PAYROLL!D496,ADJ!A$1:A$500,0),MATCH(PAYROLL!CK$2,ADJ!$2:$2,0)),0)</f>
        <v/>
      </c>
      <c r="CL496">
        <f>SUM(CG496:CK496)</f>
        <v/>
      </c>
      <c r="CM496">
        <f>ROUND(SUM(CH496:CK496),0)</f>
        <v/>
      </c>
      <c r="CN496">
        <f>IFERROR(INDEX(CSDA!D$1:D$500,MATCH($CN$2,CSDA!C$1:C$500,0))*INDEX(PIS!V$1:V$500,MATCH(D496,PIS!C$1:C$500))+INDEX(ADJ!$A$1:$BZ$1000,MATCH(PAYROLL!D496,ADJ!A$1:A$500,0),MATCH(PAYROLL!CN$2,ADJ!$2:$2,0)),0)</f>
        <v/>
      </c>
      <c r="CO496">
        <f>IFERROR(INDEX(ADJ!$A$1:$BZ$1000,MATCH(PAYROLL!D496,ADJ!A$1:A$500,0),MATCH(PAYROLL!CO$2,ADJ!$2:$2,0)),0)</f>
        <v/>
      </c>
      <c r="CP496">
        <f>IFERROR(INDEX(ADJ!$A$1:$BZ$1000,MATCH(PAYROLL!D496,ADJ!A$1:A$500,0),MATCH(PAYROLL!CP$2,ADJ!$2:$2,0)),0)</f>
        <v/>
      </c>
      <c r="CQ496">
        <f>BP496-CL496-CI496-CM496-CN496-CO496-CP496-CC496</f>
        <v/>
      </c>
      <c r="CR496">
        <f>IFERROR(IF(RIGHT(INDEX(PIS!O$1:O$500,MATCH(D496,PIS!C$1:C$500,0)),5)="Gross",MIN(U496+V496,VLOOKUP("R700",TSC!B:C,2,0)*VLOOKUP("R101",TSC!B:C,2,0))*(VLOOKUP("T711",TSC!B:C,2,0)+VLOOKUP("T712",TSC!B:C,2,0))%,MIN(T496+V496,VLOOKUP("R700",TSC!B:C,2,0)*VLOOKUP("R101",TSC!B:C,2,0))*(VLOOKUP("T711",TSC!B:C,2,0)+VLOOKUP("T712",TSC!B:C,2,0)+VLOOKUP("R701",TSC!B:C,2,0))%),0)</f>
        <v/>
      </c>
      <c r="CS496">
        <f>IFERROR(IF(RIGHT(INDEX(PIS!O$1:O$500,MATCH(D496,PIS!C$1:C$500,0)),5)="Gross",MIN(U496+V496,VLOOKUP("R700",TSC!B:C,2,0)*VLOOKUP("R101",TSC!B:C,2,0))*(VLOOKUP("T714",TSC!B:C,2,0))%,MIN(T496+V496,VLOOKUP("R700",TSC!B:C,2,0)*VLOOKUP("R101",TSC!B:C,2,0))*(VLOOKUP("T704",TSC!B:C,2,0)+VLOOKUP("T714",TSC!B:C,2,0))%),0)</f>
        <v/>
      </c>
      <c r="CT496">
        <f>IFERROR(IF(RIGHT(INDEX(PIS!O$1:O$500,MATCH(D496,PIS!C$1:C$500,0)),5)="Gross",MIN(U496+V496,VLOOKUP("R700",TSC!B:C,2,0)*VLOOKUP("R101",TSC!B:C,2,0))*VLOOKUP("T705",TSC!B:C,2,0)%,MIN(T496+V496,VLOOKUP("R700",TSC!B:C,2,0)*VLOOKUP("R101",TSC!B:C,2,0))*VLOOKUP("T705",TSC!B:C,2,0)%),0)</f>
        <v/>
      </c>
      <c r="CU496">
        <f>IFERROR(IF(RIGHT(INDEX(PIS!O$1:O$500,MATCH(D496,PIS!C$1:C$500,0)),5)="Gross",MIN(U496+V496,VLOOKUP("R700",TSC!B:C,2,0)*VLOOKUP("R101",TSC!B:C,2,0))*(VLOOKUP("T713",TSC!B:C,2,0))%,MIN(T496+V496,VLOOKUP("R700",TSC!B:C,2,0)*VLOOKUP("R101",TSC!B:C,2,0))*(VLOOKUP("T713",TSC!B:C,2,0))%),0)</f>
        <v/>
      </c>
      <c r="CV496">
        <f>IFERROR(INDEX(ADJ!$A$1:$BZ$1000,MATCH(PAYROLL!D496,ADJ!A$1:A$500,0),MATCH(PAYROLL!CV$2,ADJ!$2:$2,0)),0)</f>
        <v/>
      </c>
      <c r="CW496">
        <f>IFERROR(INDEX(ADJ!$A$1:$BZ$1000,MATCH(PAYROLL!D496,ADJ!A$1:A$500,0),MATCH(PAYROLL!CW$2,ADJ!$2:$2,0)),0)</f>
        <v/>
      </c>
      <c r="CX496">
        <f>SUM(CR496:CW496)</f>
        <v/>
      </c>
      <c r="CY496">
        <f>ROUND(IF(CR496&gt;0,T496+V496*VLOOKUP("R202",TSC!$B$1:$C$500,2,0),0),0)</f>
        <v/>
      </c>
      <c r="CZ496">
        <f>IFERROR(INDEX(CSDA!D$1:D$500,MATCH($CZ$2,CSDA!C$1:C$500,0)),0)</f>
        <v/>
      </c>
      <c r="DA496">
        <f>ROUND(T496*0.7%,0)</f>
        <v/>
      </c>
      <c r="DB496">
        <f>ROUND(T496/12,0)</f>
        <v/>
      </c>
      <c r="DC496">
        <f ref="DC496" t="array">IFERROR(INDEX(CSDA!D$1:D$500,MATCH("Trích giữ"&amp;PAYROLL!DC$2,CSDA!A$1:A$500&amp;CSDA!C$1:C$500,0)),0)</f>
        <v/>
      </c>
      <c r="DD496">
        <f ref="DD496" t="array">IFERROR(INDEX(CSDA!D$1:D$500,MATCH("Trích giữ"&amp;PAYROLL!DD$2,CSDA!A$1:A$500&amp;CSDA!C$1:C$500,0)),0)</f>
        <v/>
      </c>
      <c r="DE496">
        <f ref="DE496" t="array">IFERROR(INDEX(CSDA!D$1:D$500,MATCH("Trích giữ"&amp;PAYROLL!DE$2,CSDA!A$1:A$500&amp;CSDA!C$1:C$500,0)),0)</f>
        <v/>
      </c>
      <c r="DF496">
        <f>IFERROR(INDEX(CSDA!D$1:D$500,MATCH(PAYROLL!DF$2,CSDA!C$1:C$500,0)),0)</f>
        <v/>
      </c>
      <c r="DG496">
        <f ref="DG496" t="array">IFERROR(INDEX(CSDA!D$1:D$500,MATCH("Trích giữ"&amp;PAYROLL!DG$2,CSDA!A$1:A$500&amp;CSDA!C$1:C$500,0)),0)</f>
        <v/>
      </c>
      <c r="DH496">
        <f>ROUND(T496/26,0)</f>
        <v/>
      </c>
      <c r="DI496">
        <f ref="DI496" t="array">IFERROR(INDEX(CSDA!D$1:D$500,MATCH("Trích giữ"&amp;PAYROLL!DI$2,CSDA!A$1:A$500&amp;CSDA!C$1:C$500,0)),0)</f>
        <v/>
      </c>
      <c r="DJ496">
        <f>IF(U496=0,T496*21.5%-BL496,0)</f>
        <v/>
      </c>
      <c r="DK496">
        <f ref="DK496" t="array">IFERROR(INDEX(CSDA!D$1:D$500,MATCH("Trích giữ"&amp;PAYROLL!DK$2,CSDA!A$1:A$500&amp;CSDA!C$1:C$500,0)),0)</f>
        <v/>
      </c>
      <c r="DL496">
        <f>IFERROR(INDEX(CSDA!D$1:D$500,MATCH(PAYROLL!DL$2,CSDA!C$1:C$500,0))/12,0)</f>
        <v/>
      </c>
      <c r="DM496">
        <f>SUM(DB496:DL496)</f>
        <v/>
      </c>
      <c r="DN496">
        <f>IFERROR(INDEX(ADJ!$A$1:$BZ$1000,MATCH(PAYROLL!D496,ADJ!A$1:A$500,0),MATCH(PAYROLL!DN$2,ADJ!$2:$2,0)),0)</f>
        <v/>
      </c>
      <c r="DO496">
        <f>IFERROR(SUM(BP496,DM496:DN496,CX496:DA496)-DT496,0)</f>
        <v/>
      </c>
      <c r="DP496">
        <f ref="DP496" t="array">SUM(BW496*IFERROR(INDEX(CSDA!D$1:D$500,MATCH(BW$2,CSDA!C$1:C$500,0)),0)%,CX496*IFERROR(INDEX(CSDA!D$1:D$500,MATCH(CX$2,CSDA!C$1:C$500,0)),0)%,DA496*IFERROR(INDEX(CSDA!D$1:D$500,MATCH(DA$2,CSDA!C$1:C$500,0)),0)%,DB496*IFERROR(INDEX(CSDA!D$1:D$500,MATCH(DB$2,CSDA!C$1:C$500,0)),0)%,DF496*IFERROR(INDEX(CSDA!D$1:D$500,MATCH("Phí dịch vụ"&amp;PAYROLL!DF$2,CSDA!A$1:A$500&amp;CSDA!C$1:C$500,0)),0)%,DC496*IFERROR(INDEX(CSDA!D$1:D$500,MATCH("Phí dịch vụ"&amp;PAYROLL!DC$2,CSDA!A$1:A$500&amp;CSDA!C$1:C$500,0)),0)%,DH496*IFERROR(INDEX(CSDA!D$1:D$500,MATCH("Phí dịch vụ"&amp;PAYROLL!DH$2,CSDA!A$1:A$500&amp;CSDA!C$1:C$500,0)),0)%,DJ496*IFERROR(INDEX(CSDA!D$1:D$500,MATCH("Phí dịch vụ"&amp;PAYROLL!DJ$2,CSDA!A$1:A$500&amp;CSDA!C$1:C$500,0)),0)%,BN496*IFERROR(INDEX(CSDA!D$1:D$500,MATCH(BN$2,CSDA!C$1:C$500,0)),0)%)-BN496*7%</f>
        <v/>
      </c>
      <c r="DQ496">
        <f>IFERROR(INDEX(ADJ!$A$1:$BZ$1000,MATCH(PAYROLL!D496,ADJ!A$1:A$500,0),MATCH(PAYROLL!DQ$2,ADJ!$2:$2,0)),0)</f>
        <v/>
      </c>
      <c r="DR496">
        <f>IFERROR(INDEX(ADJ!$A$1:$BZ$1000,MATCH(PAYROLL!D496,ADJ!A$1:A$500,0),MATCH(PAYROLL!DR$2,ADJ!$2:$2,0)),0)</f>
        <v/>
      </c>
      <c r="DS496">
        <f>SUM(DP496:DR496)</f>
        <v/>
      </c>
      <c r="DT496">
        <f>EK496</f>
        <v/>
      </c>
      <c r="DU496">
        <f>SUM(DO496:DR496)</f>
        <v/>
      </c>
      <c r="DV496">
        <f>ROUND(DU496*0.1,0)</f>
        <v/>
      </c>
      <c r="DW496">
        <f>DU496+DV496</f>
        <v/>
      </c>
      <c r="DZ496">
        <f>IFERROR(INDEX(ADJ!$A$1:$BZ$1000,MATCH(PAYROLL!$D496,ADJ!A$1:A$500,0),MATCH(PAYROLL!DZ$2,ADJ!$2:$2,0)),0)</f>
        <v/>
      </c>
      <c r="EA496">
        <f>IFERROR(INDEX(ADJ!$A$1:$BZ$1000,MATCH(PAYROLL!$D496,ADJ!A$1:A$500,0),MATCH(PAYROLL!EA$2,ADJ!$2:$2,0)),0)</f>
        <v/>
      </c>
      <c r="EB496">
        <f>IFERROR(INDEX(ADJ!$A$1:$BZ$1000,MATCH(PAYROLL!$D496,ADJ!A$1:A$500,0),MATCH(PAYROLL!EB$2,ADJ!$2:$2,0)),0)</f>
        <v/>
      </c>
      <c r="EC496">
        <f>IFERROR(INDEX(ADJ!$A$1:$BZ$1000,MATCH(PAYROLL!$D496,ADJ!A$1:A$500,0),MATCH(PAYROLL!EC$2,ADJ!$2:$2,0)),0)</f>
        <v/>
      </c>
      <c r="ED496">
        <f>IFERROR(INDEX(ADJ!$A$1:$BZ$1000,MATCH(PAYROLL!$D496,ADJ!A$1:A$500,0),MATCH(PAYROLL!ED$2,ADJ!$2:$2,0)),0)</f>
        <v/>
      </c>
      <c r="EE496">
        <f>IFERROR(INDEX(ADJ!$A$1:$BZ$1000,MATCH(PAYROLL!$D496,ADJ!A$1:A$500,0),MATCH(PAYROLL!EE$2,ADJ!$2:$2,0)),0)</f>
        <v/>
      </c>
      <c r="EF496">
        <f>IFERROR(INDEX(ADJ!$A$1:$BZ$1000,MATCH(PAYROLL!$D496,ADJ!A$1:A$500,0),MATCH(PAYROLL!EF$2,ADJ!$2:$2,0)),0)</f>
        <v/>
      </c>
      <c r="EG496">
        <f>IFERROR(INDEX(ADJ!$A$1:$BZ$1000,MATCH(PAYROLL!$D496,ADJ!A$1:A$500,0),MATCH(PAYROLL!EG$2,ADJ!$2:$2,0)),0)</f>
        <v/>
      </c>
      <c r="EH496">
        <f>IFERROR(INDEX(ADJ!$A$1:$BZ$1000,MATCH(PAYROLL!$D496,ADJ!A$1:A$500,0),MATCH(PAYROLL!EH$2,ADJ!$2:$2,0)),0)</f>
        <v/>
      </c>
      <c r="EI496">
        <f>IFERROR(INDEX(ADJ!$A$1:$BZ$1000,MATCH(PAYROLL!D496,ADJ!A$1:A$500,0),MATCH(PAYROLL!EI$2,ADJ!$2:$2,0)),0)</f>
        <v/>
      </c>
      <c r="EJ496">
        <f>IFERROR(INDEX(ADJ!$A$1:$BZ$1000,MATCH(PAYROLL!$D496,ADJ!A$1:A$500,0),MATCH(PAYROLL!EJ$2,ADJ!$2:$2,0)),0)</f>
        <v/>
      </c>
      <c r="EK496">
        <f>SUM(DZ496:EJ496)</f>
        <v/>
      </c>
    </row>
    <row r="497">
      <c r="A497" t="n">
        <v>495</v>
      </c>
      <c r="B497" t="inlineStr">
        <is>
          <t>Lù Văn Lê</t>
        </is>
      </c>
      <c r="D497" t="inlineStr">
        <is>
          <t>158996-01</t>
        </is>
      </c>
      <c r="S497">
        <f>IFERROR(INDEX(PIS!$A$1:$BZ$1000,MATCH($D497,PIS!C$1:C$500,0),MATCH("Lương CB tháng trước",PIS!$1:$1,0)),0)</f>
        <v/>
      </c>
      <c r="T497">
        <f>IFERROR(INDEX(PIS!$A$1:$BZ$1000,MATCH($D497,PIS!C$1:C$500,0),MATCH("Lương CB hiện tại",PIS!$1:$1,0)),0)</f>
        <v/>
      </c>
      <c r="U497">
        <f>IFERROR(INDEX(PIS!$A$1:$BZ$1000,MATCH($D497,PIS!C$1:C$500,0),MATCH("Lương đóng BHBB",PIS!$1:$1,0)),0)</f>
        <v/>
      </c>
      <c r="V497">
        <f>IFERROR(INDEX(PIS!$A$1:$BZ$1000,MATCH($D497,PIS!C$1:C$500,0),MATCH(V$2,PIS!$2:$2,0)),0)</f>
        <v/>
      </c>
      <c r="W497">
        <f>IFERROR(INDEX(PIS!$A$1:$BZ$1000,MATCH($D497,PIS!C$1:C$500,0),MATCH(W$2,PIS!$2:$2,0)),0)</f>
        <v/>
      </c>
      <c r="X497">
        <f>IFERROR(INDEX(PIS!$A$1:$BZ$1000,MATCH($D497,PIS!C$1:C$500,0),MATCH(X$2,PIS!$2:$2,0)),0)</f>
        <v/>
      </c>
      <c r="Y497">
        <f>IFERROR(INDEX(PIS!$A$1:$BZ$1000,MATCH($D497,PIS!C$1:C$500,0),MATCH(Y$2,PIS!$2:$2,0)),0)</f>
        <v/>
      </c>
      <c r="Z497">
        <f>IFERROR(INDEX(PIS!$A$1:$BZ$1000,MATCH($D497,PIS!C$1:C$500,0),MATCH(Z$2,PIS!$2:$2,0)),0)</f>
        <v/>
      </c>
      <c r="AA497">
        <f>IFERROR(INDEX(PIS!$A$1:$BZ$1000,MATCH($D497,PIS!C$1:C$500,0),MATCH(AA$2,PIS!$2:$2,0)),0)</f>
        <v/>
      </c>
      <c r="AB497">
        <f>IFERROR(INDEX(PIS!$A$1:$BZ$1000,MATCH($D497,PIS!C$1:C$500,0),MATCH(AB$2,PIS!$2:$2,0)),0)</f>
        <v/>
      </c>
      <c r="AC497">
        <f>SUM(V497:AB497)</f>
        <v/>
      </c>
      <c r="AD497">
        <f>IFERROR(INDEX(TIMESHEET!$A$1:$AI$5000,MATCH($D497,TIMESHEET!A$1:A$500,0),MATCH("T100",TIMESHEET!$2:$2,0))-2,0)</f>
        <v/>
      </c>
      <c r="AE497">
        <f>IFERROR(INDEX(TIMESHEET!$A$1:$AI$5000,MATCH($D497,TIMESHEET!A$1:A$500,0),MATCH("T202",TIMESHEET!$2:$2,0)),0)</f>
        <v/>
      </c>
      <c r="AF497">
        <f>IFERROR(INDEX(TIMESHEET!$A$1:$AI$5000,MATCH($D497,TIMESHEET!A$1:A$500,0),MATCH("T302",TIMESHEET!$2:$2,0)),0)</f>
        <v/>
      </c>
      <c r="AG497">
        <f>IFERROR(INDEX(TIMESHEET!$A$1:$AI$5000,MATCH($D497,TIMESHEET!A$1:A$500,0),MATCH("T406",TIMESHEET!$2:$2,0)),0)</f>
        <v/>
      </c>
      <c r="AH497">
        <f>AE497+AG497</f>
        <v/>
      </c>
      <c r="AI497">
        <f>IFERROR(INDEX(TIMESHEET!$A$1:$AI$5000,MATCH($D497,TIMESHEET!A$1:A$500,0),MATCH("T701",TIMESHEET!$2:$2,0)),0)</f>
        <v/>
      </c>
      <c r="AJ497">
        <f>IFERROR(INDEX(TIMESHEET!$A$1:$AI$5000,MATCH($D497,TIMESHEET!B$1:B$500,0),MATCH("T320",TIMESHEET!$2:$2,0)),0)</f>
        <v/>
      </c>
      <c r="AK497">
        <f>IFERROR(IF(LEFT(INDEX(PIS!O$1:O$500,MATCH(D497,PIS!C$1:C$500)),1)="M",T497/AD497*SUM(AE497:AG497),T497*AD497),0)</f>
        <v/>
      </c>
      <c r="AL497">
        <f>IFERROR(INDEX(ADJ!$A$1:$BZ$1000,MATCH(PAYROLL!D497,ADJ!A$1:A$500,0),MATCH(PAYROLL!AL$2,ADJ!$2:$2,0)),0)</f>
        <v/>
      </c>
      <c r="AM497">
        <f>SUM(AK497:AL497)</f>
        <v/>
      </c>
      <c r="AN497">
        <f>IFERROR(ROUND(V497/$AD497*$AH497,0),0)</f>
        <v/>
      </c>
      <c r="AO497">
        <f>IFERROR(ROUND(W497/$AD497*$AH497,0),0)</f>
        <v/>
      </c>
      <c r="AP497">
        <f>IFERROR(ROUND(X497/$AD497*$AE497,0),0)</f>
        <v/>
      </c>
      <c r="AQ497">
        <f>IFERROR(ROUND(Y497/$AD497*$AH497,0),0)</f>
        <v/>
      </c>
      <c r="AR497">
        <f>IFERROR(ROUND(Z497/$AD497*$AH497,0),0)</f>
        <v/>
      </c>
      <c r="AS497">
        <f>IFERROR(ROUND(AA497/$AD497*$AH497,0),0)</f>
        <v/>
      </c>
      <c r="AT497">
        <f>IFERROR(IF((AE497+AF497+AG497)&gt;13,AB497,ROUND(AB497/AD497*AH497,0)),0)</f>
        <v/>
      </c>
      <c r="AU497">
        <f>IFERROR(INDEX(ADJ!$A$1:$BZ$1000,MATCH(PAYROLL!D497,ADJ!A$1:A$500,0),MATCH(PAYROLL!AU$2,ADJ!$2:$2,0)),0)</f>
        <v/>
      </c>
      <c r="AV497">
        <f>ROUND(SUM(AN497:AU497),0)</f>
        <v/>
      </c>
      <c r="AW497">
        <f>IFERROR(INDEX(TIMESHEET!$A$1:$AI$5000,MATCH(PAYROLL!D497,TIMESHEET!A$1:A$500,0),MATCH("T620",TIMESHEET!$2:$2,0)),0)</f>
        <v/>
      </c>
      <c r="AX497">
        <f>IFERROR(INDEX(TIMESHEET!$A$1:$AI$5000,MATCH(PAYROLL!D497,TIMESHEET!A$1:A$500,0),MATCH("T601",TIMESHEET!$2:$2,0)),0)</f>
        <v/>
      </c>
      <c r="AY497">
        <f>IFERROR(INDEX(TIMESHEET!$A$1:$AI$5000,MATCH(PAYROLL!D497,TIMESHEET!A$1:A$500,0),MATCH("T602",TIMESHEET!$2:$2,0)),0)</f>
        <v/>
      </c>
      <c r="AZ497">
        <f>IFERROR(INDEX(TIMESHEET!$A$1:$AI$5000,MATCH(PAYROLL!D497,TIMESHEET!A$1:A$500,0),MATCH("T603",TIMESHEET!$2:$2,0)),0)</f>
        <v/>
      </c>
      <c r="BA497">
        <f>IFERROR(INDEX(TIMESHEET!$A$1:$AI$5000,MATCH(PAYROLL!D497,TIMESHEET!A$1:A$500,0),MATCH("T611",TIMESHEET!$2:$2,0)),0)</f>
        <v/>
      </c>
      <c r="BB497">
        <f>IFERROR(INDEX(TIMESHEET!$A$1:$AI$5000,MATCH(PAYROLL!D497,TIMESHEET!A$1:A$500,0),MATCH("T612",TIMESHEET!$2:$2,0)),0)</f>
        <v/>
      </c>
      <c r="BC497">
        <f>IFERROR(INDEX(TIMESHEET!$A$1:$AI$5000,MATCH(PAYROLL!D497,TIMESHEET!A$1:A$500,0),MATCH("T613",TIMESHEET!$2:$2,0)),0)</f>
        <v/>
      </c>
      <c r="BD497">
        <f>IFERROR(INDEX(TIMESHEET!$A$1:$AI$5000,MATCH(PAYROLL!D497,TIMESHEET!A$1:A$500,0),MATCH("T500",TIMESHEET!$2:$2,0)),0)</f>
        <v/>
      </c>
      <c r="BE497">
        <f>IFERROR(IF(LEFT(INDEX(PIS!O$1:O$500,MATCH(D497,PIS!C$1:C$500)),1)="M",T497/AD497/8*(AW497+AX497*1.5+AY497*2+AZ497*3+BA497*2.1+BB497*2.7+BC497*3.9+BD497*0.3),T497/8*(AW497+AX497*1.5+AY497*2+AZ497*3+BA497*2.1+BB497*2.7+BC497*3.9+BD497*0.3)),0)</f>
        <v/>
      </c>
      <c r="BF497">
        <f>IFERROR(INDEX(ADJ!$A$1:$BZ$1000,MATCH(PAYROLL!$D497,ADJ!A$1:A$500,0),MATCH(PAYROLL!BF$2,ADJ!$2:$2,0)),0)</f>
        <v/>
      </c>
      <c r="BG497">
        <f>IFERROR(INDEX(ADJ!$A$1:$BZ$1000,MATCH(PAYROLL!D497,ADJ!A$1:A$500,0),MATCH(PAYROLL!BG$2,ADJ!$2:$2,0)),0)</f>
        <v/>
      </c>
      <c r="BH497">
        <f>IFERROR(INDEX(ADJ!$A$1:$BZ$1000,MATCH(PAYROLL!D497,ADJ!A$1:A$500,0),MATCH(PAYROLL!BH$2,ADJ!$2:$2,0)),0)</f>
        <v/>
      </c>
      <c r="BI497">
        <f>IFERROR(INDEX(ADJ!$A$1:$BZ$1000,MATCH(PAYROLL!D497,ADJ!A$1:A$500,0),MATCH(PAYROLL!BI$2,ADJ!$2:$2,0)),0)</f>
        <v/>
      </c>
      <c r="BJ497">
        <f>IFERROR(INDEX(ADJ!$A$1:$BZ$1000,MATCH(PAYROLL!D497,ADJ!A$1:A$500,0),MATCH(PAYROLL!BJ$2,ADJ!$2:$2,0)),0)</f>
        <v/>
      </c>
      <c r="BK497">
        <f>SUM(BF497:BJ497)</f>
        <v/>
      </c>
      <c r="BL497">
        <f>IFERROR(INDEX(ADJ!$A$1:$BZ$1000,MATCH(PAYROLL!D497,ADJ!A$1:A$500,0),MATCH(PAYROLL!BL$2,ADJ!$2:$2,0)),0)</f>
        <v/>
      </c>
      <c r="BM497">
        <f>IFERROR(INDEX(ADJ!$A$1:$BZ$1000,MATCH(PAYROLL!D497,ADJ!A$1:A$500,0),MATCH(PAYROLL!BM$2,ADJ!$2:$2,0)),0)</f>
        <v/>
      </c>
      <c r="BN497">
        <f>IFERROR(INDEX(ADJ!$A$1:$BZ$1000,MATCH(PAYROLL!D497,ADJ!A$1:A$500,0),MATCH(PAYROLL!BN$2,ADJ!$2:$2,0)),0)</f>
        <v/>
      </c>
      <c r="BO497">
        <f>IFERROR(INDEX(ADJ!$A$1:$BZ$1000,MATCH(PAYROLL!D497,ADJ!A$1:A$500,0),MATCH(PAYROLL!BO$2,ADJ!$2:$2,0)),0)</f>
        <v/>
      </c>
      <c r="BP497">
        <f>SUM(AM497,AV497,BE497,BK497,BL497:BO497)</f>
        <v/>
      </c>
      <c r="BQ497">
        <f>BO497</f>
        <v/>
      </c>
      <c r="BR497">
        <f>IFERROR(ROUND(IF(LEFT(INDEX(PIS!O$1:O$500,MATCH(D497,PIS!C$1:C$500)),1)="D",T497/8*(BD497*0.3),IF(LEFT(INDEX(PIS!O$1:O$500,MATCH(D497,PIS!C$1:C$500)),1)="H",T497*($BD497*0.3),T497/$AD497/8*($BD497*0.3))),0),0)</f>
        <v/>
      </c>
      <c r="BS497">
        <f>IF(AP497&lt;1,0,MIN(AP497,730000))</f>
        <v/>
      </c>
      <c r="BT497">
        <f>IFERROR(ROUND((BE497-SUM(AW497:BC497)*T497/AD497/8),0)-BR497,0)</f>
        <v/>
      </c>
      <c r="BU497">
        <f>AO497</f>
        <v/>
      </c>
      <c r="BV497">
        <f>SUM(BQ497:BU497)</f>
        <v/>
      </c>
      <c r="BW497">
        <f>BP497-BV497</f>
        <v/>
      </c>
      <c r="BX497">
        <f>IFERROR(IF(RIGHT(INDEX(PIS!O$1:O$500,MATCH(D497,PIS!C$1:C$500)),5)="Gross",MIN(U497+V497,VLOOKUP("R700",TSC!B:C,2,0)*VLOOKUP("R101",TSC!B:C,2,0))*VLOOKUP("R701",TSC!B:C,2,0)%,0),0)</f>
        <v/>
      </c>
      <c r="BY497">
        <f>IFERROR(IF(RIGHT(INDEX(PIS!O$1:O$500,MATCH(D497,PIS!C$1:C$500)),5)="Gross",MIN(U497+V497,VLOOKUP("R700",TSC!B:C,2,0)*VLOOKUP("R101",TSC!B:C,2,0))*VLOOKUP("T704",TSC!B:C,2,0)%,0),0)</f>
        <v/>
      </c>
      <c r="BZ497">
        <f>IFERROR(IF(RIGHT(INDEX(PIS!O$1:O$500,MATCH(D497,PIS!C$1:C$500)),5)="Gross",MIN(U497+V497,VLOOKUP("R700",TSC!B:C,2,0)*VLOOKUP("1",TSC!F:G,2,0))*VLOOKUP("T705",TSC!B:C,2,0)%,0),0)</f>
        <v/>
      </c>
      <c r="CA497">
        <f>IFERROR(INDEX(ADJ!$A$1:$BZ$1000,MATCH(PAYROLL!D497,ADJ!A$1:A$500,0),MATCH(PAYROLL!CA$2,ADJ!$2:$2,0)),0)</f>
        <v/>
      </c>
      <c r="CB497">
        <f>IFERROR(INDEX(ADJ!$A$1:$BZ$1000,MATCH(PAYROLL!D497,ADJ!A$1:A$500,0),MATCH(PAYROLL!CB$2,ADJ!$2:$2,0)),0)</f>
        <v/>
      </c>
      <c r="CC497">
        <f>SUM(BX497:CB497)</f>
        <v/>
      </c>
      <c r="CD497">
        <f>IFERROR(INDEX(PIS!$A$1:$BZ$1000,MATCH(PAYROLL!D497,PIS!C$1:C$500,0),MATCH(PAYROLL!CD$1,PIS!$1:$1,0)),0)</f>
        <v/>
      </c>
      <c r="CE497">
        <f>IFERROR(IF(OR(INDEX(PIS!P$1:P$500,MATCH(D497,PIS!C$1:C$500,0))="LT2",INDEX(PIS!P$1:P$500,MATCH(D497,PIS!C$1:C$500,0))="P10"),0,SUM(CC497,CD497*VLOOKUP("R601",TSC!B:C,2,0),VLOOKUP("R602",TSC!B:C,2,0))),0)</f>
        <v/>
      </c>
      <c r="CF497">
        <f>MAX(BW497-CE497,0)</f>
        <v/>
      </c>
      <c r="CG497">
        <f>IFERROR(IF(OR(RIGHT(INDEX(PIS!P$1:P$500,MATCH(D497,PIS!C$1:C$500)),5)="P10",RIGHT(INDEX(PIS!P$1:P$500,MATCH(D497,PIS!C$1:C$500)),5)="CK"),0,IF(CF497&lt;=5000000,CF497*5%,IF(CF497&lt;=10000000,CF497*10%-250000,IF(CF497&lt;=18000000,CF497*15%-750000,IF(CF497&lt;=32000000,CF497*20%-1650000,IF(CF497&lt;=52000000,CF497*25%-3250000,IF(CF497&lt;=80000000,BH497*30%-5850000,CF497*35%-9850000))))))),0)</f>
        <v/>
      </c>
      <c r="CH497">
        <f>IFERROR(IF(OR(INDEX(PIS!P$1:P$500,MATCH(D497,PIS!C$1:C$500))="LT",INDEX(PIS!P$1:P$500,MATCH(D497,PIS!C$1:C$500))="CK"),0,IF(CF497&lt;2000000,0,CF497*10%)),0)</f>
        <v/>
      </c>
      <c r="CI497">
        <f>IFERROR(INDEX(ADJ!$A$1:$BZ$1000,MATCH(PAYROLL!D497,ADJ!A$1:A$500,0),MATCH(PAYROLL!CI$2,ADJ!$2:$2,0)),0)</f>
        <v/>
      </c>
      <c r="CJ497">
        <f>IFERROR(INDEX(ADJ!$A$1:$BZ$1000,MATCH(PAYROLL!D497,ADJ!A$1:A$500,0),MATCH(PAYROLL!CJ$2,ADJ!$2:$2,0)),0)</f>
        <v/>
      </c>
      <c r="CK497">
        <f>IFERROR(INDEX(ADJ!$A$1:$BZ$1000,MATCH(PAYROLL!D497,ADJ!A$1:A$500,0),MATCH(PAYROLL!CK$2,ADJ!$2:$2,0)),0)</f>
        <v/>
      </c>
      <c r="CL497">
        <f>SUM(CG497:CK497)</f>
        <v/>
      </c>
      <c r="CM497">
        <f>ROUND(SUM(CH497:CK497),0)</f>
        <v/>
      </c>
      <c r="CN497">
        <f>IFERROR(INDEX(CSDA!D$1:D$500,MATCH($CN$2,CSDA!C$1:C$500,0))*INDEX(PIS!V$1:V$500,MATCH(D497,PIS!C$1:C$500))+INDEX(ADJ!$A$1:$BZ$1000,MATCH(PAYROLL!D497,ADJ!A$1:A$500,0),MATCH(PAYROLL!CN$2,ADJ!$2:$2,0)),0)</f>
        <v/>
      </c>
      <c r="CO497">
        <f>IFERROR(INDEX(ADJ!$A$1:$BZ$1000,MATCH(PAYROLL!D497,ADJ!A$1:A$500,0),MATCH(PAYROLL!CO$2,ADJ!$2:$2,0)),0)</f>
        <v/>
      </c>
      <c r="CP497">
        <f>IFERROR(INDEX(ADJ!$A$1:$BZ$1000,MATCH(PAYROLL!D497,ADJ!A$1:A$500,0),MATCH(PAYROLL!CP$2,ADJ!$2:$2,0)),0)</f>
        <v/>
      </c>
      <c r="CQ497">
        <f>BP497-CL497-CI497-CM497-CN497-CO497-CP497-CC497</f>
        <v/>
      </c>
      <c r="CR497">
        <f>IFERROR(IF(RIGHT(INDEX(PIS!O$1:O$500,MATCH(D497,PIS!C$1:C$500,0)),5)="Gross",MIN(U497+V497,VLOOKUP("R700",TSC!B:C,2,0)*VLOOKUP("R101",TSC!B:C,2,0))*(VLOOKUP("T711",TSC!B:C,2,0)+VLOOKUP("T712",TSC!B:C,2,0))%,MIN(T497+V497,VLOOKUP("R700",TSC!B:C,2,0)*VLOOKUP("R101",TSC!B:C,2,0))*(VLOOKUP("T711",TSC!B:C,2,0)+VLOOKUP("T712",TSC!B:C,2,0)+VLOOKUP("R701",TSC!B:C,2,0))%),0)</f>
        <v/>
      </c>
      <c r="CS497">
        <f>IFERROR(IF(RIGHT(INDEX(PIS!O$1:O$500,MATCH(D497,PIS!C$1:C$500,0)),5)="Gross",MIN(U497+V497,VLOOKUP("R700",TSC!B:C,2,0)*VLOOKUP("R101",TSC!B:C,2,0))*(VLOOKUP("T714",TSC!B:C,2,0))%,MIN(T497+V497,VLOOKUP("R700",TSC!B:C,2,0)*VLOOKUP("R101",TSC!B:C,2,0))*(VLOOKUP("T704",TSC!B:C,2,0)+VLOOKUP("T714",TSC!B:C,2,0))%),0)</f>
        <v/>
      </c>
      <c r="CT497">
        <f>IFERROR(IF(RIGHT(INDEX(PIS!O$1:O$500,MATCH(D497,PIS!C$1:C$500,0)),5)="Gross",MIN(U497+V497,VLOOKUP("R700",TSC!B:C,2,0)*VLOOKUP("R101",TSC!B:C,2,0))*VLOOKUP("T705",TSC!B:C,2,0)%,MIN(T497+V497,VLOOKUP("R700",TSC!B:C,2,0)*VLOOKUP("R101",TSC!B:C,2,0))*VLOOKUP("T705",TSC!B:C,2,0)%),0)</f>
        <v/>
      </c>
      <c r="CU497">
        <f>IFERROR(IF(RIGHT(INDEX(PIS!O$1:O$500,MATCH(D497,PIS!C$1:C$500,0)),5)="Gross",MIN(U497+V497,VLOOKUP("R700",TSC!B:C,2,0)*VLOOKUP("R101",TSC!B:C,2,0))*(VLOOKUP("T713",TSC!B:C,2,0))%,MIN(T497+V497,VLOOKUP("R700",TSC!B:C,2,0)*VLOOKUP("R101",TSC!B:C,2,0))*(VLOOKUP("T713",TSC!B:C,2,0))%),0)</f>
        <v/>
      </c>
      <c r="CV497">
        <f>IFERROR(INDEX(ADJ!$A$1:$BZ$1000,MATCH(PAYROLL!D497,ADJ!A$1:A$500,0),MATCH(PAYROLL!CV$2,ADJ!$2:$2,0)),0)</f>
        <v/>
      </c>
      <c r="CW497">
        <f>IFERROR(INDEX(ADJ!$A$1:$BZ$1000,MATCH(PAYROLL!D497,ADJ!A$1:A$500,0),MATCH(PAYROLL!CW$2,ADJ!$2:$2,0)),0)</f>
        <v/>
      </c>
      <c r="CX497">
        <f>SUM(CR497:CW497)</f>
        <v/>
      </c>
      <c r="CY497">
        <f>ROUND(IF(CR497&gt;0,T497+V497*VLOOKUP("R202",TSC!$B$1:$C$500,2,0),0),0)</f>
        <v/>
      </c>
      <c r="CZ497">
        <f>IFERROR(INDEX(CSDA!D$1:D$500,MATCH($CZ$2,CSDA!C$1:C$500,0)),0)</f>
        <v/>
      </c>
      <c r="DA497">
        <f>ROUND(T497*0.7%,0)</f>
        <v/>
      </c>
      <c r="DB497">
        <f>ROUND(T497/12,0)</f>
        <v/>
      </c>
      <c r="DC497">
        <f ref="DC497" t="array">IFERROR(INDEX(CSDA!D$1:D$500,MATCH("Trích giữ"&amp;PAYROLL!DC$2,CSDA!A$1:A$500&amp;CSDA!C$1:C$500,0)),0)</f>
        <v/>
      </c>
      <c r="DD497">
        <f ref="DD497" t="array">IFERROR(INDEX(CSDA!D$1:D$500,MATCH("Trích giữ"&amp;PAYROLL!DD$2,CSDA!A$1:A$500&amp;CSDA!C$1:C$500,0)),0)</f>
        <v/>
      </c>
      <c r="DE497">
        <f ref="DE497" t="array">IFERROR(INDEX(CSDA!D$1:D$500,MATCH("Trích giữ"&amp;PAYROLL!DE$2,CSDA!A$1:A$500&amp;CSDA!C$1:C$500,0)),0)</f>
        <v/>
      </c>
      <c r="DF497">
        <f>IFERROR(INDEX(CSDA!D$1:D$500,MATCH(PAYROLL!DF$2,CSDA!C$1:C$500,0)),0)</f>
        <v/>
      </c>
      <c r="DG497">
        <f ref="DG497" t="array">IFERROR(INDEX(CSDA!D$1:D$500,MATCH("Trích giữ"&amp;PAYROLL!DG$2,CSDA!A$1:A$500&amp;CSDA!C$1:C$500,0)),0)</f>
        <v/>
      </c>
      <c r="DH497">
        <f>ROUND(T497/26,0)</f>
        <v/>
      </c>
      <c r="DI497">
        <f ref="DI497" t="array">IFERROR(INDEX(CSDA!D$1:D$500,MATCH("Trích giữ"&amp;PAYROLL!DI$2,CSDA!A$1:A$500&amp;CSDA!C$1:C$500,0)),0)</f>
        <v/>
      </c>
      <c r="DJ497">
        <f>IF(U497=0,T497*21.5%-BL497,0)</f>
        <v/>
      </c>
      <c r="DK497">
        <f ref="DK497" t="array">IFERROR(INDEX(CSDA!D$1:D$500,MATCH("Trích giữ"&amp;PAYROLL!DK$2,CSDA!A$1:A$500&amp;CSDA!C$1:C$500,0)),0)</f>
        <v/>
      </c>
      <c r="DL497">
        <f>IFERROR(INDEX(CSDA!D$1:D$500,MATCH(PAYROLL!DL$2,CSDA!C$1:C$500,0))/12,0)</f>
        <v/>
      </c>
      <c r="DM497">
        <f>SUM(DB497:DL497)</f>
        <v/>
      </c>
      <c r="DN497">
        <f>IFERROR(INDEX(ADJ!$A$1:$BZ$1000,MATCH(PAYROLL!D497,ADJ!A$1:A$500,0),MATCH(PAYROLL!DN$2,ADJ!$2:$2,0)),0)</f>
        <v/>
      </c>
      <c r="DO497">
        <f>IFERROR(SUM(BP497,DM497:DN497,CX497:DA497)-DT497,0)</f>
        <v/>
      </c>
      <c r="DP497">
        <f ref="DP497" t="array">SUM(BW497*IFERROR(INDEX(CSDA!D$1:D$500,MATCH(BW$2,CSDA!C$1:C$500,0)),0)%,CX497*IFERROR(INDEX(CSDA!D$1:D$500,MATCH(CX$2,CSDA!C$1:C$500,0)),0)%,DA497*IFERROR(INDEX(CSDA!D$1:D$500,MATCH(DA$2,CSDA!C$1:C$500,0)),0)%,DB497*IFERROR(INDEX(CSDA!D$1:D$500,MATCH(DB$2,CSDA!C$1:C$500,0)),0)%,DF497*IFERROR(INDEX(CSDA!D$1:D$500,MATCH("Phí dịch vụ"&amp;PAYROLL!DF$2,CSDA!A$1:A$500&amp;CSDA!C$1:C$500,0)),0)%,DC497*IFERROR(INDEX(CSDA!D$1:D$500,MATCH("Phí dịch vụ"&amp;PAYROLL!DC$2,CSDA!A$1:A$500&amp;CSDA!C$1:C$500,0)),0)%,DH497*IFERROR(INDEX(CSDA!D$1:D$500,MATCH("Phí dịch vụ"&amp;PAYROLL!DH$2,CSDA!A$1:A$500&amp;CSDA!C$1:C$500,0)),0)%,DJ497*IFERROR(INDEX(CSDA!D$1:D$500,MATCH("Phí dịch vụ"&amp;PAYROLL!DJ$2,CSDA!A$1:A$500&amp;CSDA!C$1:C$500,0)),0)%,BN497*IFERROR(INDEX(CSDA!D$1:D$500,MATCH(BN$2,CSDA!C$1:C$500,0)),0)%)-BN497*7%</f>
        <v/>
      </c>
      <c r="DQ497">
        <f>IFERROR(INDEX(ADJ!$A$1:$BZ$1000,MATCH(PAYROLL!D497,ADJ!A$1:A$500,0),MATCH(PAYROLL!DQ$2,ADJ!$2:$2,0)),0)</f>
        <v/>
      </c>
      <c r="DR497">
        <f>IFERROR(INDEX(ADJ!$A$1:$BZ$1000,MATCH(PAYROLL!D497,ADJ!A$1:A$500,0),MATCH(PAYROLL!DR$2,ADJ!$2:$2,0)),0)</f>
        <v/>
      </c>
      <c r="DS497">
        <f>SUM(DP497:DR497)</f>
        <v/>
      </c>
      <c r="DT497">
        <f>EK497</f>
        <v/>
      </c>
      <c r="DU497">
        <f>SUM(DO497:DR497)</f>
        <v/>
      </c>
      <c r="DV497">
        <f>ROUND(DU497*0.1,0)</f>
        <v/>
      </c>
      <c r="DW497">
        <f>DU497+DV497</f>
        <v/>
      </c>
      <c r="DZ497">
        <f>IFERROR(INDEX(ADJ!$A$1:$BZ$1000,MATCH(PAYROLL!$D497,ADJ!A$1:A$500,0),MATCH(PAYROLL!DZ$2,ADJ!$2:$2,0)),0)</f>
        <v/>
      </c>
      <c r="EA497">
        <f>IFERROR(INDEX(ADJ!$A$1:$BZ$1000,MATCH(PAYROLL!$D497,ADJ!A$1:A$500,0),MATCH(PAYROLL!EA$2,ADJ!$2:$2,0)),0)</f>
        <v/>
      </c>
      <c r="EB497">
        <f>IFERROR(INDEX(ADJ!$A$1:$BZ$1000,MATCH(PAYROLL!$D497,ADJ!A$1:A$500,0),MATCH(PAYROLL!EB$2,ADJ!$2:$2,0)),0)</f>
        <v/>
      </c>
      <c r="EC497">
        <f>IFERROR(INDEX(ADJ!$A$1:$BZ$1000,MATCH(PAYROLL!$D497,ADJ!A$1:A$500,0),MATCH(PAYROLL!EC$2,ADJ!$2:$2,0)),0)</f>
        <v/>
      </c>
      <c r="ED497">
        <f>IFERROR(INDEX(ADJ!$A$1:$BZ$1000,MATCH(PAYROLL!$D497,ADJ!A$1:A$500,0),MATCH(PAYROLL!ED$2,ADJ!$2:$2,0)),0)</f>
        <v/>
      </c>
      <c r="EE497">
        <f>IFERROR(INDEX(ADJ!$A$1:$BZ$1000,MATCH(PAYROLL!$D497,ADJ!A$1:A$500,0),MATCH(PAYROLL!EE$2,ADJ!$2:$2,0)),0)</f>
        <v/>
      </c>
      <c r="EF497">
        <f>IFERROR(INDEX(ADJ!$A$1:$BZ$1000,MATCH(PAYROLL!$D497,ADJ!A$1:A$500,0),MATCH(PAYROLL!EF$2,ADJ!$2:$2,0)),0)</f>
        <v/>
      </c>
      <c r="EG497">
        <f>IFERROR(INDEX(ADJ!$A$1:$BZ$1000,MATCH(PAYROLL!$D497,ADJ!A$1:A$500,0),MATCH(PAYROLL!EG$2,ADJ!$2:$2,0)),0)</f>
        <v/>
      </c>
      <c r="EH497">
        <f>IFERROR(INDEX(ADJ!$A$1:$BZ$1000,MATCH(PAYROLL!$D497,ADJ!A$1:A$500,0),MATCH(PAYROLL!EH$2,ADJ!$2:$2,0)),0)</f>
        <v/>
      </c>
      <c r="EI497">
        <f>IFERROR(INDEX(ADJ!$A$1:$BZ$1000,MATCH(PAYROLL!D497,ADJ!A$1:A$500,0),MATCH(PAYROLL!EI$2,ADJ!$2:$2,0)),0)</f>
        <v/>
      </c>
      <c r="EJ497">
        <f>IFERROR(INDEX(ADJ!$A$1:$BZ$1000,MATCH(PAYROLL!$D497,ADJ!A$1:A$500,0),MATCH(PAYROLL!EJ$2,ADJ!$2:$2,0)),0)</f>
        <v/>
      </c>
      <c r="EK497">
        <f>SUM(DZ497:EJ497)</f>
        <v/>
      </c>
    </row>
    <row r="498">
      <c r="A498" t="n">
        <v>496</v>
      </c>
      <c r="B498" t="inlineStr">
        <is>
          <t>Chang Thị Dê</t>
        </is>
      </c>
      <c r="D498" t="inlineStr">
        <is>
          <t>158990-01</t>
        </is>
      </c>
      <c r="S498">
        <f>IFERROR(INDEX(PIS!$A$1:$BZ$1000,MATCH($D498,PIS!C$1:C$500,0),MATCH("Lương CB tháng trước",PIS!$1:$1,0)),0)</f>
        <v/>
      </c>
      <c r="T498">
        <f>IFERROR(INDEX(PIS!$A$1:$BZ$1000,MATCH($D498,PIS!C$1:C$500,0),MATCH("Lương CB hiện tại",PIS!$1:$1,0)),0)</f>
        <v/>
      </c>
      <c r="U498">
        <f>IFERROR(INDEX(PIS!$A$1:$BZ$1000,MATCH($D498,PIS!C$1:C$500,0),MATCH("Lương đóng BHBB",PIS!$1:$1,0)),0)</f>
        <v/>
      </c>
      <c r="V498">
        <f>IFERROR(INDEX(PIS!$A$1:$BZ$1000,MATCH($D498,PIS!C$1:C$500,0),MATCH(V$2,PIS!$2:$2,0)),0)</f>
        <v/>
      </c>
      <c r="W498">
        <f>IFERROR(INDEX(PIS!$A$1:$BZ$1000,MATCH($D498,PIS!C$1:C$500,0),MATCH(W$2,PIS!$2:$2,0)),0)</f>
        <v/>
      </c>
      <c r="X498">
        <f>IFERROR(INDEX(PIS!$A$1:$BZ$1000,MATCH($D498,PIS!C$1:C$500,0),MATCH(X$2,PIS!$2:$2,0)),0)</f>
        <v/>
      </c>
      <c r="Y498">
        <f>IFERROR(INDEX(PIS!$A$1:$BZ$1000,MATCH($D498,PIS!C$1:C$500,0),MATCH(Y$2,PIS!$2:$2,0)),0)</f>
        <v/>
      </c>
      <c r="Z498">
        <f>IFERROR(INDEX(PIS!$A$1:$BZ$1000,MATCH($D498,PIS!C$1:C$500,0),MATCH(Z$2,PIS!$2:$2,0)),0)</f>
        <v/>
      </c>
      <c r="AA498">
        <f>IFERROR(INDEX(PIS!$A$1:$BZ$1000,MATCH($D498,PIS!C$1:C$500,0),MATCH(AA$2,PIS!$2:$2,0)),0)</f>
        <v/>
      </c>
      <c r="AB498">
        <f>IFERROR(INDEX(PIS!$A$1:$BZ$1000,MATCH($D498,PIS!C$1:C$500,0),MATCH(AB$2,PIS!$2:$2,0)),0)</f>
        <v/>
      </c>
      <c r="AC498">
        <f>SUM(V498:AB498)</f>
        <v/>
      </c>
      <c r="AD498">
        <f>IFERROR(INDEX(TIMESHEET!$A$1:$AI$5000,MATCH($D498,TIMESHEET!A$1:A$500,0),MATCH("T100",TIMESHEET!$2:$2,0))-2,0)</f>
        <v/>
      </c>
      <c r="AE498">
        <f>IFERROR(INDEX(TIMESHEET!$A$1:$AI$5000,MATCH($D498,TIMESHEET!A$1:A$500,0),MATCH("T202",TIMESHEET!$2:$2,0)),0)</f>
        <v/>
      </c>
      <c r="AF498">
        <f>IFERROR(INDEX(TIMESHEET!$A$1:$AI$5000,MATCH($D498,TIMESHEET!A$1:A$500,0),MATCH("T302",TIMESHEET!$2:$2,0)),0)</f>
        <v/>
      </c>
      <c r="AG498">
        <f>IFERROR(INDEX(TIMESHEET!$A$1:$AI$5000,MATCH($D498,TIMESHEET!A$1:A$500,0),MATCH("T406",TIMESHEET!$2:$2,0)),0)</f>
        <v/>
      </c>
      <c r="AH498">
        <f>AE498+AG498</f>
        <v/>
      </c>
      <c r="AI498">
        <f>IFERROR(INDEX(TIMESHEET!$A$1:$AI$5000,MATCH($D498,TIMESHEET!A$1:A$500,0),MATCH("T701",TIMESHEET!$2:$2,0)),0)</f>
        <v/>
      </c>
      <c r="AJ498">
        <f>IFERROR(INDEX(TIMESHEET!$A$1:$AI$5000,MATCH($D498,TIMESHEET!B$1:B$500,0),MATCH("T320",TIMESHEET!$2:$2,0)),0)</f>
        <v/>
      </c>
      <c r="AK498">
        <f>IFERROR(IF(LEFT(INDEX(PIS!O$1:O$500,MATCH(D498,PIS!C$1:C$500)),1)="M",T498/AD498*SUM(AE498:AG498),T498*AD498),0)</f>
        <v/>
      </c>
      <c r="AL498">
        <f>IFERROR(INDEX(ADJ!$A$1:$BZ$1000,MATCH(PAYROLL!D498,ADJ!A$1:A$500,0),MATCH(PAYROLL!AL$2,ADJ!$2:$2,0)),0)</f>
        <v/>
      </c>
      <c r="AM498">
        <f>SUM(AK498:AL498)</f>
        <v/>
      </c>
      <c r="AN498">
        <f>IFERROR(ROUND(V498/$AD498*$AH498,0),0)</f>
        <v/>
      </c>
      <c r="AO498">
        <f>IFERROR(ROUND(W498/$AD498*$AH498,0),0)</f>
        <v/>
      </c>
      <c r="AP498">
        <f>IFERROR(ROUND(X498/$AD498*$AE498,0),0)</f>
        <v/>
      </c>
      <c r="AQ498">
        <f>IFERROR(ROUND(Y498/$AD498*$AH498,0),0)</f>
        <v/>
      </c>
      <c r="AR498">
        <f>IFERROR(ROUND(Z498/$AD498*$AH498,0),0)</f>
        <v/>
      </c>
      <c r="AS498">
        <f>IFERROR(ROUND(AA498/$AD498*$AH498,0),0)</f>
        <v/>
      </c>
      <c r="AT498">
        <f>IFERROR(IF((AE498+AF498+AG498)&gt;13,AB498,ROUND(AB498/AD498*AH498,0)),0)</f>
        <v/>
      </c>
      <c r="AU498">
        <f>IFERROR(INDEX(ADJ!$A$1:$BZ$1000,MATCH(PAYROLL!D498,ADJ!A$1:A$500,0),MATCH(PAYROLL!AU$2,ADJ!$2:$2,0)),0)</f>
        <v/>
      </c>
      <c r="AV498">
        <f>ROUND(SUM(AN498:AU498),0)</f>
        <v/>
      </c>
      <c r="AW498">
        <f>IFERROR(INDEX(TIMESHEET!$A$1:$AI$5000,MATCH(PAYROLL!D498,TIMESHEET!A$1:A$500,0),MATCH("T620",TIMESHEET!$2:$2,0)),0)</f>
        <v/>
      </c>
      <c r="AX498">
        <f>IFERROR(INDEX(TIMESHEET!$A$1:$AI$5000,MATCH(PAYROLL!D498,TIMESHEET!A$1:A$500,0),MATCH("T601",TIMESHEET!$2:$2,0)),0)</f>
        <v/>
      </c>
      <c r="AY498">
        <f>IFERROR(INDEX(TIMESHEET!$A$1:$AI$5000,MATCH(PAYROLL!D498,TIMESHEET!A$1:A$500,0),MATCH("T602",TIMESHEET!$2:$2,0)),0)</f>
        <v/>
      </c>
      <c r="AZ498">
        <f>IFERROR(INDEX(TIMESHEET!$A$1:$AI$5000,MATCH(PAYROLL!D498,TIMESHEET!A$1:A$500,0),MATCH("T603",TIMESHEET!$2:$2,0)),0)</f>
        <v/>
      </c>
      <c r="BA498">
        <f>IFERROR(INDEX(TIMESHEET!$A$1:$AI$5000,MATCH(PAYROLL!D498,TIMESHEET!A$1:A$500,0),MATCH("T611",TIMESHEET!$2:$2,0)),0)</f>
        <v/>
      </c>
      <c r="BB498">
        <f>IFERROR(INDEX(TIMESHEET!$A$1:$AI$5000,MATCH(PAYROLL!D498,TIMESHEET!A$1:A$500,0),MATCH("T612",TIMESHEET!$2:$2,0)),0)</f>
        <v/>
      </c>
      <c r="BC498">
        <f>IFERROR(INDEX(TIMESHEET!$A$1:$AI$5000,MATCH(PAYROLL!D498,TIMESHEET!A$1:A$500,0),MATCH("T613",TIMESHEET!$2:$2,0)),0)</f>
        <v/>
      </c>
      <c r="BD498">
        <f>IFERROR(INDEX(TIMESHEET!$A$1:$AI$5000,MATCH(PAYROLL!D498,TIMESHEET!A$1:A$500,0),MATCH("T500",TIMESHEET!$2:$2,0)),0)</f>
        <v/>
      </c>
      <c r="BE498">
        <f>IFERROR(IF(LEFT(INDEX(PIS!O$1:O$500,MATCH(D498,PIS!C$1:C$500)),1)="M",T498/AD498/8*(AW498+AX498*1.5+AY498*2+AZ498*3+BA498*2.1+BB498*2.7+BC498*3.9+BD498*0.3),T498/8*(AW498+AX498*1.5+AY498*2+AZ498*3+BA498*2.1+BB498*2.7+BC498*3.9+BD498*0.3)),0)</f>
        <v/>
      </c>
      <c r="BF498">
        <f>IFERROR(INDEX(ADJ!$A$1:$BZ$1000,MATCH(PAYROLL!$D498,ADJ!A$1:A$500,0),MATCH(PAYROLL!BF$2,ADJ!$2:$2,0)),0)</f>
        <v/>
      </c>
      <c r="BG498">
        <f>IFERROR(INDEX(ADJ!$A$1:$BZ$1000,MATCH(PAYROLL!D498,ADJ!A$1:A$500,0),MATCH(PAYROLL!BG$2,ADJ!$2:$2,0)),0)</f>
        <v/>
      </c>
      <c r="BH498">
        <f>IFERROR(INDEX(ADJ!$A$1:$BZ$1000,MATCH(PAYROLL!D498,ADJ!A$1:A$500,0),MATCH(PAYROLL!BH$2,ADJ!$2:$2,0)),0)</f>
        <v/>
      </c>
      <c r="BI498">
        <f>IFERROR(INDEX(ADJ!$A$1:$BZ$1000,MATCH(PAYROLL!D498,ADJ!A$1:A$500,0),MATCH(PAYROLL!BI$2,ADJ!$2:$2,0)),0)</f>
        <v/>
      </c>
      <c r="BJ498">
        <f>IFERROR(INDEX(ADJ!$A$1:$BZ$1000,MATCH(PAYROLL!D498,ADJ!A$1:A$500,0),MATCH(PAYROLL!BJ$2,ADJ!$2:$2,0)),0)</f>
        <v/>
      </c>
      <c r="BK498">
        <f>SUM(BF498:BJ498)</f>
        <v/>
      </c>
      <c r="BL498">
        <f>IFERROR(INDEX(ADJ!$A$1:$BZ$1000,MATCH(PAYROLL!D498,ADJ!A$1:A$500,0),MATCH(PAYROLL!BL$2,ADJ!$2:$2,0)),0)</f>
        <v/>
      </c>
      <c r="BM498">
        <f>IFERROR(INDEX(ADJ!$A$1:$BZ$1000,MATCH(PAYROLL!D498,ADJ!A$1:A$500,0),MATCH(PAYROLL!BM$2,ADJ!$2:$2,0)),0)</f>
        <v/>
      </c>
      <c r="BN498">
        <f>IFERROR(INDEX(ADJ!$A$1:$BZ$1000,MATCH(PAYROLL!D498,ADJ!A$1:A$500,0),MATCH(PAYROLL!BN$2,ADJ!$2:$2,0)),0)</f>
        <v/>
      </c>
      <c r="BO498">
        <f>IFERROR(INDEX(ADJ!$A$1:$BZ$1000,MATCH(PAYROLL!D498,ADJ!A$1:A$500,0),MATCH(PAYROLL!BO$2,ADJ!$2:$2,0)),0)</f>
        <v/>
      </c>
      <c r="BP498">
        <f>SUM(AM498,AV498,BE498,BK498,BL498:BO498)</f>
        <v/>
      </c>
      <c r="BQ498">
        <f>BO498</f>
        <v/>
      </c>
      <c r="BR498">
        <f>IFERROR(ROUND(IF(LEFT(INDEX(PIS!O$1:O$500,MATCH(D498,PIS!C$1:C$500)),1)="D",T498/8*(BD498*0.3),IF(LEFT(INDEX(PIS!O$1:O$500,MATCH(D498,PIS!C$1:C$500)),1)="H",T498*($BD498*0.3),T498/$AD498/8*($BD498*0.3))),0),0)</f>
        <v/>
      </c>
      <c r="BS498">
        <f>IF(AP498&lt;1,0,MIN(AP498,730000))</f>
        <v/>
      </c>
      <c r="BT498">
        <f>IFERROR(ROUND((BE498-SUM(AW498:BC498)*T498/AD498/8),0)-BR498,0)</f>
        <v/>
      </c>
      <c r="BU498">
        <f>AO498</f>
        <v/>
      </c>
      <c r="BV498">
        <f>SUM(BQ498:BU498)</f>
        <v/>
      </c>
      <c r="BW498">
        <f>BP498-BV498</f>
        <v/>
      </c>
      <c r="BX498">
        <f>IFERROR(IF(RIGHT(INDEX(PIS!O$1:O$500,MATCH(D498,PIS!C$1:C$500)),5)="Gross",MIN(U498+V498,VLOOKUP("R700",TSC!B:C,2,0)*VLOOKUP("R101",TSC!B:C,2,0))*VLOOKUP("R701",TSC!B:C,2,0)%,0),0)</f>
        <v/>
      </c>
      <c r="BY498">
        <f>IFERROR(IF(RIGHT(INDEX(PIS!O$1:O$500,MATCH(D498,PIS!C$1:C$500)),5)="Gross",MIN(U498+V498,VLOOKUP("R700",TSC!B:C,2,0)*VLOOKUP("R101",TSC!B:C,2,0))*VLOOKUP("T704",TSC!B:C,2,0)%,0),0)</f>
        <v/>
      </c>
      <c r="BZ498">
        <f>IFERROR(IF(RIGHT(INDEX(PIS!O$1:O$500,MATCH(D498,PIS!C$1:C$500)),5)="Gross",MIN(U498+V498,VLOOKUP("R700",TSC!B:C,2,0)*VLOOKUP("1",TSC!F:G,2,0))*VLOOKUP("T705",TSC!B:C,2,0)%,0),0)</f>
        <v/>
      </c>
      <c r="CA498">
        <f>IFERROR(INDEX(ADJ!$A$1:$BZ$1000,MATCH(PAYROLL!D498,ADJ!A$1:A$500,0),MATCH(PAYROLL!CA$2,ADJ!$2:$2,0)),0)</f>
        <v/>
      </c>
      <c r="CB498">
        <f>IFERROR(INDEX(ADJ!$A$1:$BZ$1000,MATCH(PAYROLL!D498,ADJ!A$1:A$500,0),MATCH(PAYROLL!CB$2,ADJ!$2:$2,0)),0)</f>
        <v/>
      </c>
      <c r="CC498">
        <f>SUM(BX498:CB498)</f>
        <v/>
      </c>
      <c r="CD498">
        <f>IFERROR(INDEX(PIS!$A$1:$BZ$1000,MATCH(PAYROLL!D498,PIS!C$1:C$500,0),MATCH(PAYROLL!CD$1,PIS!$1:$1,0)),0)</f>
        <v/>
      </c>
      <c r="CE498">
        <f>IFERROR(IF(OR(INDEX(PIS!P$1:P$500,MATCH(D498,PIS!C$1:C$500,0))="LT2",INDEX(PIS!P$1:P$500,MATCH(D498,PIS!C$1:C$500,0))="P10"),0,SUM(CC498,CD498*VLOOKUP("R601",TSC!B:C,2,0),VLOOKUP("R602",TSC!B:C,2,0))),0)</f>
        <v/>
      </c>
      <c r="CF498">
        <f>MAX(BW498-CE498,0)</f>
        <v/>
      </c>
      <c r="CG498">
        <f>IFERROR(IF(OR(RIGHT(INDEX(PIS!P$1:P$500,MATCH(D498,PIS!C$1:C$500)),5)="P10",RIGHT(INDEX(PIS!P$1:P$500,MATCH(D498,PIS!C$1:C$500)),5)="CK"),0,IF(CF498&lt;=5000000,CF498*5%,IF(CF498&lt;=10000000,CF498*10%-250000,IF(CF498&lt;=18000000,CF498*15%-750000,IF(CF498&lt;=32000000,CF498*20%-1650000,IF(CF498&lt;=52000000,CF498*25%-3250000,IF(CF498&lt;=80000000,BH498*30%-5850000,CF498*35%-9850000))))))),0)</f>
        <v/>
      </c>
      <c r="CH498">
        <f>IFERROR(IF(OR(INDEX(PIS!P$1:P$500,MATCH(D498,PIS!C$1:C$500))="LT",INDEX(PIS!P$1:P$500,MATCH(D498,PIS!C$1:C$500))="CK"),0,IF(CF498&lt;2000000,0,CF498*10%)),0)</f>
        <v/>
      </c>
      <c r="CI498">
        <f>IFERROR(INDEX(ADJ!$A$1:$BZ$1000,MATCH(PAYROLL!D498,ADJ!A$1:A$500,0),MATCH(PAYROLL!CI$2,ADJ!$2:$2,0)),0)</f>
        <v/>
      </c>
      <c r="CJ498">
        <f>IFERROR(INDEX(ADJ!$A$1:$BZ$1000,MATCH(PAYROLL!D498,ADJ!A$1:A$500,0),MATCH(PAYROLL!CJ$2,ADJ!$2:$2,0)),0)</f>
        <v/>
      </c>
      <c r="CK498">
        <f>IFERROR(INDEX(ADJ!$A$1:$BZ$1000,MATCH(PAYROLL!D498,ADJ!A$1:A$500,0),MATCH(PAYROLL!CK$2,ADJ!$2:$2,0)),0)</f>
        <v/>
      </c>
      <c r="CL498">
        <f>SUM(CG498:CK498)</f>
        <v/>
      </c>
      <c r="CM498">
        <f>ROUND(SUM(CH498:CK498),0)</f>
        <v/>
      </c>
      <c r="CN498">
        <f>IFERROR(INDEX(CSDA!D$1:D$500,MATCH($CN$2,CSDA!C$1:C$500,0))*INDEX(PIS!V$1:V$500,MATCH(D498,PIS!C$1:C$500))+INDEX(ADJ!$A$1:$BZ$1000,MATCH(PAYROLL!D498,ADJ!A$1:A$500,0),MATCH(PAYROLL!CN$2,ADJ!$2:$2,0)),0)</f>
        <v/>
      </c>
      <c r="CO498">
        <f>IFERROR(INDEX(ADJ!$A$1:$BZ$1000,MATCH(PAYROLL!D498,ADJ!A$1:A$500,0),MATCH(PAYROLL!CO$2,ADJ!$2:$2,0)),0)</f>
        <v/>
      </c>
      <c r="CP498">
        <f>IFERROR(INDEX(ADJ!$A$1:$BZ$1000,MATCH(PAYROLL!D498,ADJ!A$1:A$500,0),MATCH(PAYROLL!CP$2,ADJ!$2:$2,0)),0)</f>
        <v/>
      </c>
      <c r="CQ498">
        <f>BP498-CL498-CI498-CM498-CN498-CO498-CP498-CC498</f>
        <v/>
      </c>
      <c r="CR498">
        <f>IFERROR(IF(RIGHT(INDEX(PIS!O$1:O$500,MATCH(D498,PIS!C$1:C$500,0)),5)="Gross",MIN(U498+V498,VLOOKUP("R700",TSC!B:C,2,0)*VLOOKUP("R101",TSC!B:C,2,0))*(VLOOKUP("T711",TSC!B:C,2,0)+VLOOKUP("T712",TSC!B:C,2,0))%,MIN(T498+V498,VLOOKUP("R700",TSC!B:C,2,0)*VLOOKUP("R101",TSC!B:C,2,0))*(VLOOKUP("T711",TSC!B:C,2,0)+VLOOKUP("T712",TSC!B:C,2,0)+VLOOKUP("R701",TSC!B:C,2,0))%),0)</f>
        <v/>
      </c>
      <c r="CS498">
        <f>IFERROR(IF(RIGHT(INDEX(PIS!O$1:O$500,MATCH(D498,PIS!C$1:C$500,0)),5)="Gross",MIN(U498+V498,VLOOKUP("R700",TSC!B:C,2,0)*VLOOKUP("R101",TSC!B:C,2,0))*(VLOOKUP("T714",TSC!B:C,2,0))%,MIN(T498+V498,VLOOKUP("R700",TSC!B:C,2,0)*VLOOKUP("R101",TSC!B:C,2,0))*(VLOOKUP("T704",TSC!B:C,2,0)+VLOOKUP("T714",TSC!B:C,2,0))%),0)</f>
        <v/>
      </c>
      <c r="CT498">
        <f>IFERROR(IF(RIGHT(INDEX(PIS!O$1:O$500,MATCH(D498,PIS!C$1:C$500,0)),5)="Gross",MIN(U498+V498,VLOOKUP("R700",TSC!B:C,2,0)*VLOOKUP("R101",TSC!B:C,2,0))*VLOOKUP("T705",TSC!B:C,2,0)%,MIN(T498+V498,VLOOKUP("R700",TSC!B:C,2,0)*VLOOKUP("R101",TSC!B:C,2,0))*VLOOKUP("T705",TSC!B:C,2,0)%),0)</f>
        <v/>
      </c>
      <c r="CU498">
        <f>IFERROR(IF(RIGHT(INDEX(PIS!O$1:O$500,MATCH(D498,PIS!C$1:C$500,0)),5)="Gross",MIN(U498+V498,VLOOKUP("R700",TSC!B:C,2,0)*VLOOKUP("R101",TSC!B:C,2,0))*(VLOOKUP("T713",TSC!B:C,2,0))%,MIN(T498+V498,VLOOKUP("R700",TSC!B:C,2,0)*VLOOKUP("R101",TSC!B:C,2,0))*(VLOOKUP("T713",TSC!B:C,2,0))%),0)</f>
        <v/>
      </c>
      <c r="CV498">
        <f>IFERROR(INDEX(ADJ!$A$1:$BZ$1000,MATCH(PAYROLL!D498,ADJ!A$1:A$500,0),MATCH(PAYROLL!CV$2,ADJ!$2:$2,0)),0)</f>
        <v/>
      </c>
      <c r="CW498">
        <f>IFERROR(INDEX(ADJ!$A$1:$BZ$1000,MATCH(PAYROLL!D498,ADJ!A$1:A$500,0),MATCH(PAYROLL!CW$2,ADJ!$2:$2,0)),0)</f>
        <v/>
      </c>
      <c r="CX498">
        <f>SUM(CR498:CW498)</f>
        <v/>
      </c>
      <c r="CY498">
        <f>ROUND(IF(CR498&gt;0,T498+V498*VLOOKUP("R202",TSC!$B$1:$C$500,2,0),0),0)</f>
        <v/>
      </c>
      <c r="CZ498">
        <f>IFERROR(INDEX(CSDA!D$1:D$500,MATCH($CZ$2,CSDA!C$1:C$500,0)),0)</f>
        <v/>
      </c>
      <c r="DA498">
        <f>ROUND(T498*0.7%,0)</f>
        <v/>
      </c>
      <c r="DB498">
        <f>ROUND(T498/12,0)</f>
        <v/>
      </c>
      <c r="DC498">
        <f ref="DC498" t="array">IFERROR(INDEX(CSDA!D$1:D$500,MATCH("Trích giữ"&amp;PAYROLL!DC$2,CSDA!A$1:A$500&amp;CSDA!C$1:C$500,0)),0)</f>
        <v/>
      </c>
      <c r="DD498">
        <f ref="DD498" t="array">IFERROR(INDEX(CSDA!D$1:D$500,MATCH("Trích giữ"&amp;PAYROLL!DD$2,CSDA!A$1:A$500&amp;CSDA!C$1:C$500,0)),0)</f>
        <v/>
      </c>
      <c r="DE498">
        <f ref="DE498" t="array">IFERROR(INDEX(CSDA!D$1:D$500,MATCH("Trích giữ"&amp;PAYROLL!DE$2,CSDA!A$1:A$500&amp;CSDA!C$1:C$500,0)),0)</f>
        <v/>
      </c>
      <c r="DF498">
        <f>IFERROR(INDEX(CSDA!D$1:D$500,MATCH(PAYROLL!DF$2,CSDA!C$1:C$500,0)),0)</f>
        <v/>
      </c>
      <c r="DG498">
        <f ref="DG498" t="array">IFERROR(INDEX(CSDA!D$1:D$500,MATCH("Trích giữ"&amp;PAYROLL!DG$2,CSDA!A$1:A$500&amp;CSDA!C$1:C$500,0)),0)</f>
        <v/>
      </c>
      <c r="DH498">
        <f>ROUND(T498/26,0)</f>
        <v/>
      </c>
      <c r="DI498">
        <f ref="DI498" t="array">IFERROR(INDEX(CSDA!D$1:D$500,MATCH("Trích giữ"&amp;PAYROLL!DI$2,CSDA!A$1:A$500&amp;CSDA!C$1:C$500,0)),0)</f>
        <v/>
      </c>
      <c r="DJ498">
        <f>IF(U498=0,T498*21.5%-BL498,0)</f>
        <v/>
      </c>
      <c r="DK498">
        <f ref="DK498" t="array">IFERROR(INDEX(CSDA!D$1:D$500,MATCH("Trích giữ"&amp;PAYROLL!DK$2,CSDA!A$1:A$500&amp;CSDA!C$1:C$500,0)),0)</f>
        <v/>
      </c>
      <c r="DL498">
        <f>IFERROR(INDEX(CSDA!D$1:D$500,MATCH(PAYROLL!DL$2,CSDA!C$1:C$500,0))/12,0)</f>
        <v/>
      </c>
      <c r="DM498">
        <f>SUM(DB498:DL498)</f>
        <v/>
      </c>
      <c r="DN498">
        <f>IFERROR(INDEX(ADJ!$A$1:$BZ$1000,MATCH(PAYROLL!D498,ADJ!A$1:A$500,0),MATCH(PAYROLL!DN$2,ADJ!$2:$2,0)),0)</f>
        <v/>
      </c>
      <c r="DO498">
        <f>IFERROR(SUM(BP498,DM498:DN498,CX498:DA498)-DT498,0)</f>
        <v/>
      </c>
      <c r="DP498">
        <f ref="DP498" t="array">SUM(BW498*IFERROR(INDEX(CSDA!D$1:D$500,MATCH(BW$2,CSDA!C$1:C$500,0)),0)%,CX498*IFERROR(INDEX(CSDA!D$1:D$500,MATCH(CX$2,CSDA!C$1:C$500,0)),0)%,DA498*IFERROR(INDEX(CSDA!D$1:D$500,MATCH(DA$2,CSDA!C$1:C$500,0)),0)%,DB498*IFERROR(INDEX(CSDA!D$1:D$500,MATCH(DB$2,CSDA!C$1:C$500,0)),0)%,DF498*IFERROR(INDEX(CSDA!D$1:D$500,MATCH("Phí dịch vụ"&amp;PAYROLL!DF$2,CSDA!A$1:A$500&amp;CSDA!C$1:C$500,0)),0)%,DC498*IFERROR(INDEX(CSDA!D$1:D$500,MATCH("Phí dịch vụ"&amp;PAYROLL!DC$2,CSDA!A$1:A$500&amp;CSDA!C$1:C$500,0)),0)%,DH498*IFERROR(INDEX(CSDA!D$1:D$500,MATCH("Phí dịch vụ"&amp;PAYROLL!DH$2,CSDA!A$1:A$500&amp;CSDA!C$1:C$500,0)),0)%,DJ498*IFERROR(INDEX(CSDA!D$1:D$500,MATCH("Phí dịch vụ"&amp;PAYROLL!DJ$2,CSDA!A$1:A$500&amp;CSDA!C$1:C$500,0)),0)%,BN498*IFERROR(INDEX(CSDA!D$1:D$500,MATCH(BN$2,CSDA!C$1:C$500,0)),0)%)-BN498*7%</f>
        <v/>
      </c>
      <c r="DQ498">
        <f>IFERROR(INDEX(ADJ!$A$1:$BZ$1000,MATCH(PAYROLL!D498,ADJ!A$1:A$500,0),MATCH(PAYROLL!DQ$2,ADJ!$2:$2,0)),0)</f>
        <v/>
      </c>
      <c r="DR498">
        <f>IFERROR(INDEX(ADJ!$A$1:$BZ$1000,MATCH(PAYROLL!D498,ADJ!A$1:A$500,0),MATCH(PAYROLL!DR$2,ADJ!$2:$2,0)),0)</f>
        <v/>
      </c>
      <c r="DS498">
        <f>SUM(DP498:DR498)</f>
        <v/>
      </c>
      <c r="DT498">
        <f>EK498</f>
        <v/>
      </c>
      <c r="DU498">
        <f>SUM(DO498:DR498)</f>
        <v/>
      </c>
      <c r="DV498">
        <f>ROUND(DU498*0.1,0)</f>
        <v/>
      </c>
      <c r="DW498">
        <f>DU498+DV498</f>
        <v/>
      </c>
      <c r="DZ498">
        <f>IFERROR(INDEX(ADJ!$A$1:$BZ$1000,MATCH(PAYROLL!$D498,ADJ!A$1:A$500,0),MATCH(PAYROLL!DZ$2,ADJ!$2:$2,0)),0)</f>
        <v/>
      </c>
      <c r="EA498">
        <f>IFERROR(INDEX(ADJ!$A$1:$BZ$1000,MATCH(PAYROLL!$D498,ADJ!A$1:A$500,0),MATCH(PAYROLL!EA$2,ADJ!$2:$2,0)),0)</f>
        <v/>
      </c>
      <c r="EB498">
        <f>IFERROR(INDEX(ADJ!$A$1:$BZ$1000,MATCH(PAYROLL!$D498,ADJ!A$1:A$500,0),MATCH(PAYROLL!EB$2,ADJ!$2:$2,0)),0)</f>
        <v/>
      </c>
      <c r="EC498">
        <f>IFERROR(INDEX(ADJ!$A$1:$BZ$1000,MATCH(PAYROLL!$D498,ADJ!A$1:A$500,0),MATCH(PAYROLL!EC$2,ADJ!$2:$2,0)),0)</f>
        <v/>
      </c>
      <c r="ED498">
        <f>IFERROR(INDEX(ADJ!$A$1:$BZ$1000,MATCH(PAYROLL!$D498,ADJ!A$1:A$500,0),MATCH(PAYROLL!ED$2,ADJ!$2:$2,0)),0)</f>
        <v/>
      </c>
      <c r="EE498">
        <f>IFERROR(INDEX(ADJ!$A$1:$BZ$1000,MATCH(PAYROLL!$D498,ADJ!A$1:A$500,0),MATCH(PAYROLL!EE$2,ADJ!$2:$2,0)),0)</f>
        <v/>
      </c>
      <c r="EF498">
        <f>IFERROR(INDEX(ADJ!$A$1:$BZ$1000,MATCH(PAYROLL!$D498,ADJ!A$1:A$500,0),MATCH(PAYROLL!EF$2,ADJ!$2:$2,0)),0)</f>
        <v/>
      </c>
      <c r="EG498">
        <f>IFERROR(INDEX(ADJ!$A$1:$BZ$1000,MATCH(PAYROLL!$D498,ADJ!A$1:A$500,0),MATCH(PAYROLL!EG$2,ADJ!$2:$2,0)),0)</f>
        <v/>
      </c>
      <c r="EH498">
        <f>IFERROR(INDEX(ADJ!$A$1:$BZ$1000,MATCH(PAYROLL!$D498,ADJ!A$1:A$500,0),MATCH(PAYROLL!EH$2,ADJ!$2:$2,0)),0)</f>
        <v/>
      </c>
      <c r="EI498">
        <f>IFERROR(INDEX(ADJ!$A$1:$BZ$1000,MATCH(PAYROLL!D498,ADJ!A$1:A$500,0),MATCH(PAYROLL!EI$2,ADJ!$2:$2,0)),0)</f>
        <v/>
      </c>
      <c r="EJ498">
        <f>IFERROR(INDEX(ADJ!$A$1:$BZ$1000,MATCH(PAYROLL!$D498,ADJ!A$1:A$500,0),MATCH(PAYROLL!EJ$2,ADJ!$2:$2,0)),0)</f>
        <v/>
      </c>
      <c r="EK498">
        <f>SUM(DZ498:EJ498)</f>
        <v/>
      </c>
    </row>
    <row r="499">
      <c r="A499" t="n">
        <v>497</v>
      </c>
      <c r="B499" t="inlineStr">
        <is>
          <t>Gì A Thắng</t>
        </is>
      </c>
      <c r="D499" t="inlineStr">
        <is>
          <t>158989-01</t>
        </is>
      </c>
      <c r="S499">
        <f>IFERROR(INDEX(PIS!$A$1:$BZ$1000,MATCH($D499,PIS!C$1:C$500,0),MATCH("Lương CB tháng trước",PIS!$1:$1,0)),0)</f>
        <v/>
      </c>
      <c r="T499">
        <f>IFERROR(INDEX(PIS!$A$1:$BZ$1000,MATCH($D499,PIS!C$1:C$500,0),MATCH("Lương CB hiện tại",PIS!$1:$1,0)),0)</f>
        <v/>
      </c>
      <c r="U499">
        <f>IFERROR(INDEX(PIS!$A$1:$BZ$1000,MATCH($D499,PIS!C$1:C$500,0),MATCH("Lương đóng BHBB",PIS!$1:$1,0)),0)</f>
        <v/>
      </c>
      <c r="V499">
        <f>IFERROR(INDEX(PIS!$A$1:$BZ$1000,MATCH($D499,PIS!C$1:C$500,0),MATCH(V$2,PIS!$2:$2,0)),0)</f>
        <v/>
      </c>
      <c r="W499">
        <f>IFERROR(INDEX(PIS!$A$1:$BZ$1000,MATCH($D499,PIS!C$1:C$500,0),MATCH(W$2,PIS!$2:$2,0)),0)</f>
        <v/>
      </c>
      <c r="X499">
        <f>IFERROR(INDEX(PIS!$A$1:$BZ$1000,MATCH($D499,PIS!C$1:C$500,0),MATCH(X$2,PIS!$2:$2,0)),0)</f>
        <v/>
      </c>
      <c r="Y499">
        <f>IFERROR(INDEX(PIS!$A$1:$BZ$1000,MATCH($D499,PIS!C$1:C$500,0),MATCH(Y$2,PIS!$2:$2,0)),0)</f>
        <v/>
      </c>
      <c r="Z499">
        <f>IFERROR(INDEX(PIS!$A$1:$BZ$1000,MATCH($D499,PIS!C$1:C$500,0),MATCH(Z$2,PIS!$2:$2,0)),0)</f>
        <v/>
      </c>
      <c r="AA499">
        <f>IFERROR(INDEX(PIS!$A$1:$BZ$1000,MATCH($D499,PIS!C$1:C$500,0),MATCH(AA$2,PIS!$2:$2,0)),0)</f>
        <v/>
      </c>
      <c r="AB499">
        <f>IFERROR(INDEX(PIS!$A$1:$BZ$1000,MATCH($D499,PIS!C$1:C$500,0),MATCH(AB$2,PIS!$2:$2,0)),0)</f>
        <v/>
      </c>
      <c r="AC499">
        <f>SUM(V499:AB499)</f>
        <v/>
      </c>
      <c r="AD499">
        <f>IFERROR(INDEX(TIMESHEET!$A$1:$AI$5000,MATCH($D499,TIMESHEET!A$1:A$500,0),MATCH("T100",TIMESHEET!$2:$2,0))-2,0)</f>
        <v/>
      </c>
      <c r="AE499">
        <f>IFERROR(INDEX(TIMESHEET!$A$1:$AI$5000,MATCH($D499,TIMESHEET!A$1:A$500,0),MATCH("T202",TIMESHEET!$2:$2,0)),0)</f>
        <v/>
      </c>
      <c r="AF499">
        <f>IFERROR(INDEX(TIMESHEET!$A$1:$AI$5000,MATCH($D499,TIMESHEET!A$1:A$500,0),MATCH("T302",TIMESHEET!$2:$2,0)),0)</f>
        <v/>
      </c>
      <c r="AG499">
        <f>IFERROR(INDEX(TIMESHEET!$A$1:$AI$5000,MATCH($D499,TIMESHEET!A$1:A$500,0),MATCH("T406",TIMESHEET!$2:$2,0)),0)</f>
        <v/>
      </c>
      <c r="AH499">
        <f>AE499+AG499</f>
        <v/>
      </c>
      <c r="AI499">
        <f>IFERROR(INDEX(TIMESHEET!$A$1:$AI$5000,MATCH($D499,TIMESHEET!A$1:A$500,0),MATCH("T701",TIMESHEET!$2:$2,0)),0)</f>
        <v/>
      </c>
      <c r="AJ499">
        <f>IFERROR(INDEX(TIMESHEET!$A$1:$AI$5000,MATCH($D499,TIMESHEET!B$1:B$500,0),MATCH("T320",TIMESHEET!$2:$2,0)),0)</f>
        <v/>
      </c>
      <c r="AK499">
        <f>IFERROR(IF(LEFT(INDEX(PIS!O$1:O$500,MATCH(D499,PIS!C$1:C$500)),1)="M",T499/AD499*SUM(AE499:AG499),T499*AD499),0)</f>
        <v/>
      </c>
      <c r="AL499">
        <f>IFERROR(INDEX(ADJ!$A$1:$BZ$1000,MATCH(PAYROLL!D499,ADJ!A$1:A$500,0),MATCH(PAYROLL!AL$2,ADJ!$2:$2,0)),0)</f>
        <v/>
      </c>
      <c r="AM499">
        <f>SUM(AK499:AL499)</f>
        <v/>
      </c>
      <c r="AN499">
        <f>IFERROR(ROUND(V499/$AD499*$AH499,0),0)</f>
        <v/>
      </c>
      <c r="AO499">
        <f>IFERROR(ROUND(W499/$AD499*$AH499,0),0)</f>
        <v/>
      </c>
      <c r="AP499">
        <f>IFERROR(ROUND(X499/$AD499*$AE499,0),0)</f>
        <v/>
      </c>
      <c r="AQ499">
        <f>IFERROR(ROUND(Y499/$AD499*$AH499,0),0)</f>
        <v/>
      </c>
      <c r="AR499">
        <f>IFERROR(ROUND(Z499/$AD499*$AH499,0),0)</f>
        <v/>
      </c>
      <c r="AS499">
        <f>IFERROR(ROUND(AA499/$AD499*$AH499,0),0)</f>
        <v/>
      </c>
      <c r="AT499">
        <f>IFERROR(IF((AE499+AF499+AG499)&gt;13,AB499,ROUND(AB499/AD499*AH499,0)),0)</f>
        <v/>
      </c>
      <c r="AU499">
        <f>IFERROR(INDEX(ADJ!$A$1:$BZ$1000,MATCH(PAYROLL!D499,ADJ!A$1:A$500,0),MATCH(PAYROLL!AU$2,ADJ!$2:$2,0)),0)</f>
        <v/>
      </c>
      <c r="AV499">
        <f>ROUND(SUM(AN499:AU499),0)</f>
        <v/>
      </c>
      <c r="AW499">
        <f>IFERROR(INDEX(TIMESHEET!$A$1:$AI$5000,MATCH(PAYROLL!D499,TIMESHEET!A$1:A$500,0),MATCH("T620",TIMESHEET!$2:$2,0)),0)</f>
        <v/>
      </c>
      <c r="AX499">
        <f>IFERROR(INDEX(TIMESHEET!$A$1:$AI$5000,MATCH(PAYROLL!D499,TIMESHEET!A$1:A$500,0),MATCH("T601",TIMESHEET!$2:$2,0)),0)</f>
        <v/>
      </c>
      <c r="AY499">
        <f>IFERROR(INDEX(TIMESHEET!$A$1:$AI$5000,MATCH(PAYROLL!D499,TIMESHEET!A$1:A$500,0),MATCH("T602",TIMESHEET!$2:$2,0)),0)</f>
        <v/>
      </c>
      <c r="AZ499">
        <f>IFERROR(INDEX(TIMESHEET!$A$1:$AI$5000,MATCH(PAYROLL!D499,TIMESHEET!A$1:A$500,0),MATCH("T603",TIMESHEET!$2:$2,0)),0)</f>
        <v/>
      </c>
      <c r="BA499">
        <f>IFERROR(INDEX(TIMESHEET!$A$1:$AI$5000,MATCH(PAYROLL!D499,TIMESHEET!A$1:A$500,0),MATCH("T611",TIMESHEET!$2:$2,0)),0)</f>
        <v/>
      </c>
      <c r="BB499">
        <f>IFERROR(INDEX(TIMESHEET!$A$1:$AI$5000,MATCH(PAYROLL!D499,TIMESHEET!A$1:A$500,0),MATCH("T612",TIMESHEET!$2:$2,0)),0)</f>
        <v/>
      </c>
      <c r="BC499">
        <f>IFERROR(INDEX(TIMESHEET!$A$1:$AI$5000,MATCH(PAYROLL!D499,TIMESHEET!A$1:A$500,0),MATCH("T613",TIMESHEET!$2:$2,0)),0)</f>
        <v/>
      </c>
      <c r="BD499">
        <f>IFERROR(INDEX(TIMESHEET!$A$1:$AI$5000,MATCH(PAYROLL!D499,TIMESHEET!A$1:A$500,0),MATCH("T500",TIMESHEET!$2:$2,0)),0)</f>
        <v/>
      </c>
      <c r="BE499">
        <f>IFERROR(IF(LEFT(INDEX(PIS!O$1:O$500,MATCH(D499,PIS!C$1:C$500)),1)="M",T499/AD499/8*(AW499+AX499*1.5+AY499*2+AZ499*3+BA499*2.1+BB499*2.7+BC499*3.9+BD499*0.3),T499/8*(AW499+AX499*1.5+AY499*2+AZ499*3+BA499*2.1+BB499*2.7+BC499*3.9+BD499*0.3)),0)</f>
        <v/>
      </c>
      <c r="BF499">
        <f>IFERROR(INDEX(ADJ!$A$1:$BZ$1000,MATCH(PAYROLL!$D499,ADJ!A$1:A$500,0),MATCH(PAYROLL!BF$2,ADJ!$2:$2,0)),0)</f>
        <v/>
      </c>
      <c r="BG499">
        <f>IFERROR(INDEX(ADJ!$A$1:$BZ$1000,MATCH(PAYROLL!D499,ADJ!A$1:A$500,0),MATCH(PAYROLL!BG$2,ADJ!$2:$2,0)),0)</f>
        <v/>
      </c>
      <c r="BH499">
        <f>IFERROR(INDEX(ADJ!$A$1:$BZ$1000,MATCH(PAYROLL!D499,ADJ!A$1:A$500,0),MATCH(PAYROLL!BH$2,ADJ!$2:$2,0)),0)</f>
        <v/>
      </c>
      <c r="BI499">
        <f>IFERROR(INDEX(ADJ!$A$1:$BZ$1000,MATCH(PAYROLL!D499,ADJ!A$1:A$500,0),MATCH(PAYROLL!BI$2,ADJ!$2:$2,0)),0)</f>
        <v/>
      </c>
      <c r="BJ499">
        <f>IFERROR(INDEX(ADJ!$A$1:$BZ$1000,MATCH(PAYROLL!D499,ADJ!A$1:A$500,0),MATCH(PAYROLL!BJ$2,ADJ!$2:$2,0)),0)</f>
        <v/>
      </c>
      <c r="BK499">
        <f>SUM(BF499:BJ499)</f>
        <v/>
      </c>
      <c r="BL499">
        <f>IFERROR(INDEX(ADJ!$A$1:$BZ$1000,MATCH(PAYROLL!D499,ADJ!A$1:A$500,0),MATCH(PAYROLL!BL$2,ADJ!$2:$2,0)),0)</f>
        <v/>
      </c>
      <c r="BM499">
        <f>IFERROR(INDEX(ADJ!$A$1:$BZ$1000,MATCH(PAYROLL!D499,ADJ!A$1:A$500,0),MATCH(PAYROLL!BM$2,ADJ!$2:$2,0)),0)</f>
        <v/>
      </c>
      <c r="BN499">
        <f>IFERROR(INDEX(ADJ!$A$1:$BZ$1000,MATCH(PAYROLL!D499,ADJ!A$1:A$500,0),MATCH(PAYROLL!BN$2,ADJ!$2:$2,0)),0)</f>
        <v/>
      </c>
      <c r="BO499">
        <f>IFERROR(INDEX(ADJ!$A$1:$BZ$1000,MATCH(PAYROLL!D499,ADJ!A$1:A$500,0),MATCH(PAYROLL!BO$2,ADJ!$2:$2,0)),0)</f>
        <v/>
      </c>
      <c r="BP499">
        <f>SUM(AM499,AV499,BE499,BK499,BL499:BO499)</f>
        <v/>
      </c>
      <c r="BQ499">
        <f>BO499</f>
        <v/>
      </c>
      <c r="BR499">
        <f>IFERROR(ROUND(IF(LEFT(INDEX(PIS!O$1:O$500,MATCH(D499,PIS!C$1:C$500)),1)="D",T499/8*(BD499*0.3),IF(LEFT(INDEX(PIS!O$1:O$500,MATCH(D499,PIS!C$1:C$500)),1)="H",T499*($BD499*0.3),T499/$AD499/8*($BD499*0.3))),0),0)</f>
        <v/>
      </c>
      <c r="BS499">
        <f>IF(AP499&lt;1,0,MIN(AP499,730000))</f>
        <v/>
      </c>
      <c r="BT499">
        <f>IFERROR(ROUND((BE499-SUM(AW499:BC499)*T499/AD499/8),0)-BR499,0)</f>
        <v/>
      </c>
      <c r="BU499">
        <f>AO499</f>
        <v/>
      </c>
      <c r="BV499">
        <f>SUM(BQ499:BU499)</f>
        <v/>
      </c>
      <c r="BW499">
        <f>BP499-BV499</f>
        <v/>
      </c>
      <c r="BX499">
        <f>IFERROR(IF(RIGHT(INDEX(PIS!O$1:O$500,MATCH(D499,PIS!C$1:C$500)),5)="Gross",MIN(U499+V499,VLOOKUP("R700",TSC!B:C,2,0)*VLOOKUP("R101",TSC!B:C,2,0))*VLOOKUP("R701",TSC!B:C,2,0)%,0),0)</f>
        <v/>
      </c>
      <c r="BY499">
        <f>IFERROR(IF(RIGHT(INDEX(PIS!O$1:O$500,MATCH(D499,PIS!C$1:C$500)),5)="Gross",MIN(U499+V499,VLOOKUP("R700",TSC!B:C,2,0)*VLOOKUP("R101",TSC!B:C,2,0))*VLOOKUP("T704",TSC!B:C,2,0)%,0),0)</f>
        <v/>
      </c>
      <c r="BZ499">
        <f>IFERROR(IF(RIGHT(INDEX(PIS!O$1:O$500,MATCH(D499,PIS!C$1:C$500)),5)="Gross",MIN(U499+V499,VLOOKUP("R700",TSC!B:C,2,0)*VLOOKUP("1",TSC!F:G,2,0))*VLOOKUP("T705",TSC!B:C,2,0)%,0),0)</f>
        <v/>
      </c>
      <c r="CA499">
        <f>IFERROR(INDEX(ADJ!$A$1:$BZ$1000,MATCH(PAYROLL!D499,ADJ!A$1:A$500,0),MATCH(PAYROLL!CA$2,ADJ!$2:$2,0)),0)</f>
        <v/>
      </c>
      <c r="CB499">
        <f>IFERROR(INDEX(ADJ!$A$1:$BZ$1000,MATCH(PAYROLL!D499,ADJ!A$1:A$500,0),MATCH(PAYROLL!CB$2,ADJ!$2:$2,0)),0)</f>
        <v/>
      </c>
      <c r="CC499">
        <f>SUM(BX499:CB499)</f>
        <v/>
      </c>
      <c r="CD499">
        <f>IFERROR(INDEX(PIS!$A$1:$BZ$1000,MATCH(PAYROLL!D499,PIS!C$1:C$500,0),MATCH(PAYROLL!CD$1,PIS!$1:$1,0)),0)</f>
        <v/>
      </c>
      <c r="CE499">
        <f>IFERROR(IF(OR(INDEX(PIS!P$1:P$500,MATCH(D499,PIS!C$1:C$500,0))="LT2",INDEX(PIS!P$1:P$500,MATCH(D499,PIS!C$1:C$500,0))="P10"),0,SUM(CC499,CD499*VLOOKUP("R601",TSC!B:C,2,0),VLOOKUP("R602",TSC!B:C,2,0))),0)</f>
        <v/>
      </c>
      <c r="CF499">
        <f>MAX(BW499-CE499,0)</f>
        <v/>
      </c>
      <c r="CG499">
        <f>IFERROR(IF(OR(RIGHT(INDEX(PIS!P$1:P$500,MATCH(D499,PIS!C$1:C$500)),5)="P10",RIGHT(INDEX(PIS!P$1:P$500,MATCH(D499,PIS!C$1:C$500)),5)="CK"),0,IF(CF499&lt;=5000000,CF499*5%,IF(CF499&lt;=10000000,CF499*10%-250000,IF(CF499&lt;=18000000,CF499*15%-750000,IF(CF499&lt;=32000000,CF499*20%-1650000,IF(CF499&lt;=52000000,CF499*25%-3250000,IF(CF499&lt;=80000000,BH499*30%-5850000,CF499*35%-9850000))))))),0)</f>
        <v/>
      </c>
      <c r="CH499">
        <f>IFERROR(IF(OR(INDEX(PIS!P$1:P$500,MATCH(D499,PIS!C$1:C$500))="LT",INDEX(PIS!P$1:P$500,MATCH(D499,PIS!C$1:C$500))="CK"),0,IF(CF499&lt;2000000,0,CF499*10%)),0)</f>
        <v/>
      </c>
      <c r="CI499">
        <f>IFERROR(INDEX(ADJ!$A$1:$BZ$1000,MATCH(PAYROLL!D499,ADJ!A$1:A$500,0),MATCH(PAYROLL!CI$2,ADJ!$2:$2,0)),0)</f>
        <v/>
      </c>
      <c r="CJ499">
        <f>IFERROR(INDEX(ADJ!$A$1:$BZ$1000,MATCH(PAYROLL!D499,ADJ!A$1:A$500,0),MATCH(PAYROLL!CJ$2,ADJ!$2:$2,0)),0)</f>
        <v/>
      </c>
      <c r="CK499">
        <f>IFERROR(INDEX(ADJ!$A$1:$BZ$1000,MATCH(PAYROLL!D499,ADJ!A$1:A$500,0),MATCH(PAYROLL!CK$2,ADJ!$2:$2,0)),0)</f>
        <v/>
      </c>
      <c r="CL499">
        <f>SUM(CG499:CK499)</f>
        <v/>
      </c>
      <c r="CM499">
        <f>ROUND(SUM(CH499:CK499),0)</f>
        <v/>
      </c>
      <c r="CN499">
        <f>IFERROR(INDEX(CSDA!D$1:D$500,MATCH($CN$2,CSDA!C$1:C$500,0))*INDEX(PIS!V$1:V$500,MATCH(D499,PIS!C$1:C$500))+INDEX(ADJ!$A$1:$BZ$1000,MATCH(PAYROLL!D499,ADJ!A$1:A$500,0),MATCH(PAYROLL!CN$2,ADJ!$2:$2,0)),0)</f>
        <v/>
      </c>
      <c r="CO499">
        <f>IFERROR(INDEX(ADJ!$A$1:$BZ$1000,MATCH(PAYROLL!D499,ADJ!A$1:A$500,0),MATCH(PAYROLL!CO$2,ADJ!$2:$2,0)),0)</f>
        <v/>
      </c>
      <c r="CP499">
        <f>IFERROR(INDEX(ADJ!$A$1:$BZ$1000,MATCH(PAYROLL!D499,ADJ!A$1:A$500,0),MATCH(PAYROLL!CP$2,ADJ!$2:$2,0)),0)</f>
        <v/>
      </c>
      <c r="CQ499">
        <f>BP499-CL499-CI499-CM499-CN499-CO499-CP499-CC499</f>
        <v/>
      </c>
      <c r="CR499">
        <f>IFERROR(IF(RIGHT(INDEX(PIS!O$1:O$500,MATCH(D499,PIS!C$1:C$500,0)),5)="Gross",MIN(U499+V499,VLOOKUP("R700",TSC!B:C,2,0)*VLOOKUP("R101",TSC!B:C,2,0))*(VLOOKUP("T711",TSC!B:C,2,0)+VLOOKUP("T712",TSC!B:C,2,0))%,MIN(T499+V499,VLOOKUP("R700",TSC!B:C,2,0)*VLOOKUP("R101",TSC!B:C,2,0))*(VLOOKUP("T711",TSC!B:C,2,0)+VLOOKUP("T712",TSC!B:C,2,0)+VLOOKUP("R701",TSC!B:C,2,0))%),0)</f>
        <v/>
      </c>
      <c r="CS499">
        <f>IFERROR(IF(RIGHT(INDEX(PIS!O$1:O$500,MATCH(D499,PIS!C$1:C$500,0)),5)="Gross",MIN(U499+V499,VLOOKUP("R700",TSC!B:C,2,0)*VLOOKUP("R101",TSC!B:C,2,0))*(VLOOKUP("T714",TSC!B:C,2,0))%,MIN(T499+V499,VLOOKUP("R700",TSC!B:C,2,0)*VLOOKUP("R101",TSC!B:C,2,0))*(VLOOKUP("T704",TSC!B:C,2,0)+VLOOKUP("T714",TSC!B:C,2,0))%),0)</f>
        <v/>
      </c>
      <c r="CT499">
        <f>IFERROR(IF(RIGHT(INDEX(PIS!O$1:O$500,MATCH(D499,PIS!C$1:C$500,0)),5)="Gross",MIN(U499+V499,VLOOKUP("R700",TSC!B:C,2,0)*VLOOKUP("R101",TSC!B:C,2,0))*VLOOKUP("T705",TSC!B:C,2,0)%,MIN(T499+V499,VLOOKUP("R700",TSC!B:C,2,0)*VLOOKUP("R101",TSC!B:C,2,0))*VLOOKUP("T705",TSC!B:C,2,0)%),0)</f>
        <v/>
      </c>
      <c r="CU499">
        <f>IFERROR(IF(RIGHT(INDEX(PIS!O$1:O$500,MATCH(D499,PIS!C$1:C$500,0)),5)="Gross",MIN(U499+V499,VLOOKUP("R700",TSC!B:C,2,0)*VLOOKUP("R101",TSC!B:C,2,0))*(VLOOKUP("T713",TSC!B:C,2,0))%,MIN(T499+V499,VLOOKUP("R700",TSC!B:C,2,0)*VLOOKUP("R101",TSC!B:C,2,0))*(VLOOKUP("T713",TSC!B:C,2,0))%),0)</f>
        <v/>
      </c>
      <c r="CV499">
        <f>IFERROR(INDEX(ADJ!$A$1:$BZ$1000,MATCH(PAYROLL!D499,ADJ!A$1:A$500,0),MATCH(PAYROLL!CV$2,ADJ!$2:$2,0)),0)</f>
        <v/>
      </c>
      <c r="CW499">
        <f>IFERROR(INDEX(ADJ!$A$1:$BZ$1000,MATCH(PAYROLL!D499,ADJ!A$1:A$500,0),MATCH(PAYROLL!CW$2,ADJ!$2:$2,0)),0)</f>
        <v/>
      </c>
      <c r="CX499">
        <f>SUM(CR499:CW499)</f>
        <v/>
      </c>
      <c r="CY499">
        <f>ROUND(IF(CR499&gt;0,T499+V499*VLOOKUP("R202",TSC!$B$1:$C$500,2,0),0),0)</f>
        <v/>
      </c>
      <c r="CZ499">
        <f>IFERROR(INDEX(CSDA!D$1:D$500,MATCH($CZ$2,CSDA!C$1:C$500,0)),0)</f>
        <v/>
      </c>
      <c r="DA499">
        <f>ROUND(T499*0.7%,0)</f>
        <v/>
      </c>
      <c r="DB499">
        <f>ROUND(T499/12,0)</f>
        <v/>
      </c>
      <c r="DC499">
        <f ref="DC499" t="array">IFERROR(INDEX(CSDA!D$1:D$500,MATCH("Trích giữ"&amp;PAYROLL!DC$2,CSDA!A$1:A$500&amp;CSDA!C$1:C$500,0)),0)</f>
        <v/>
      </c>
      <c r="DD499">
        <f ref="DD499" t="array">IFERROR(INDEX(CSDA!D$1:D$500,MATCH("Trích giữ"&amp;PAYROLL!DD$2,CSDA!A$1:A$500&amp;CSDA!C$1:C$500,0)),0)</f>
        <v/>
      </c>
      <c r="DE499">
        <f ref="DE499" t="array">IFERROR(INDEX(CSDA!D$1:D$500,MATCH("Trích giữ"&amp;PAYROLL!DE$2,CSDA!A$1:A$500&amp;CSDA!C$1:C$500,0)),0)</f>
        <v/>
      </c>
      <c r="DF499">
        <f>IFERROR(INDEX(CSDA!D$1:D$500,MATCH(PAYROLL!DF$2,CSDA!C$1:C$500,0)),0)</f>
        <v/>
      </c>
      <c r="DG499">
        <f ref="DG499" t="array">IFERROR(INDEX(CSDA!D$1:D$500,MATCH("Trích giữ"&amp;PAYROLL!DG$2,CSDA!A$1:A$500&amp;CSDA!C$1:C$500,0)),0)</f>
        <v/>
      </c>
      <c r="DH499">
        <f>ROUND(T499/26,0)</f>
        <v/>
      </c>
      <c r="DI499">
        <f ref="DI499" t="array">IFERROR(INDEX(CSDA!D$1:D$500,MATCH("Trích giữ"&amp;PAYROLL!DI$2,CSDA!A$1:A$500&amp;CSDA!C$1:C$500,0)),0)</f>
        <v/>
      </c>
      <c r="DJ499">
        <f>IF(U499=0,T499*21.5%-BL499,0)</f>
        <v/>
      </c>
      <c r="DK499">
        <f ref="DK499" t="array">IFERROR(INDEX(CSDA!D$1:D$500,MATCH("Trích giữ"&amp;PAYROLL!DK$2,CSDA!A$1:A$500&amp;CSDA!C$1:C$500,0)),0)</f>
        <v/>
      </c>
      <c r="DL499">
        <f>IFERROR(INDEX(CSDA!D$1:D$500,MATCH(PAYROLL!DL$2,CSDA!C$1:C$500,0))/12,0)</f>
        <v/>
      </c>
      <c r="DM499">
        <f>SUM(DB499:DL499)</f>
        <v/>
      </c>
      <c r="DN499">
        <f>IFERROR(INDEX(ADJ!$A$1:$BZ$1000,MATCH(PAYROLL!D499,ADJ!A$1:A$500,0),MATCH(PAYROLL!DN$2,ADJ!$2:$2,0)),0)</f>
        <v/>
      </c>
      <c r="DO499">
        <f>IFERROR(SUM(BP499,DM499:DN499,CX499:DA499)-DT499,0)</f>
        <v/>
      </c>
      <c r="DP499">
        <f ref="DP499" t="array">SUM(BW499*IFERROR(INDEX(CSDA!D$1:D$500,MATCH(BW$2,CSDA!C$1:C$500,0)),0)%,CX499*IFERROR(INDEX(CSDA!D$1:D$500,MATCH(CX$2,CSDA!C$1:C$500,0)),0)%,DA499*IFERROR(INDEX(CSDA!D$1:D$500,MATCH(DA$2,CSDA!C$1:C$500,0)),0)%,DB499*IFERROR(INDEX(CSDA!D$1:D$500,MATCH(DB$2,CSDA!C$1:C$500,0)),0)%,DF499*IFERROR(INDEX(CSDA!D$1:D$500,MATCH("Phí dịch vụ"&amp;PAYROLL!DF$2,CSDA!A$1:A$500&amp;CSDA!C$1:C$500,0)),0)%,DC499*IFERROR(INDEX(CSDA!D$1:D$500,MATCH("Phí dịch vụ"&amp;PAYROLL!DC$2,CSDA!A$1:A$500&amp;CSDA!C$1:C$500,0)),0)%,DH499*IFERROR(INDEX(CSDA!D$1:D$500,MATCH("Phí dịch vụ"&amp;PAYROLL!DH$2,CSDA!A$1:A$500&amp;CSDA!C$1:C$500,0)),0)%,DJ499*IFERROR(INDEX(CSDA!D$1:D$500,MATCH("Phí dịch vụ"&amp;PAYROLL!DJ$2,CSDA!A$1:A$500&amp;CSDA!C$1:C$500,0)),0)%,BN499*IFERROR(INDEX(CSDA!D$1:D$500,MATCH(BN$2,CSDA!C$1:C$500,0)),0)%)-BN499*7%</f>
        <v/>
      </c>
      <c r="DQ499">
        <f>IFERROR(INDEX(ADJ!$A$1:$BZ$1000,MATCH(PAYROLL!D499,ADJ!A$1:A$500,0),MATCH(PAYROLL!DQ$2,ADJ!$2:$2,0)),0)</f>
        <v/>
      </c>
      <c r="DR499">
        <f>IFERROR(INDEX(ADJ!$A$1:$BZ$1000,MATCH(PAYROLL!D499,ADJ!A$1:A$500,0),MATCH(PAYROLL!DR$2,ADJ!$2:$2,0)),0)</f>
        <v/>
      </c>
      <c r="DS499">
        <f>SUM(DP499:DR499)</f>
        <v/>
      </c>
      <c r="DT499">
        <f>EK499</f>
        <v/>
      </c>
      <c r="DU499">
        <f>SUM(DO499:DR499)</f>
        <v/>
      </c>
      <c r="DV499">
        <f>ROUND(DU499*0.1,0)</f>
        <v/>
      </c>
      <c r="DW499">
        <f>DU499+DV499</f>
        <v/>
      </c>
      <c r="DZ499">
        <f>IFERROR(INDEX(ADJ!$A$1:$BZ$1000,MATCH(PAYROLL!$D499,ADJ!A$1:A$500,0),MATCH(PAYROLL!DZ$2,ADJ!$2:$2,0)),0)</f>
        <v/>
      </c>
      <c r="EA499">
        <f>IFERROR(INDEX(ADJ!$A$1:$BZ$1000,MATCH(PAYROLL!$D499,ADJ!A$1:A$500,0),MATCH(PAYROLL!EA$2,ADJ!$2:$2,0)),0)</f>
        <v/>
      </c>
      <c r="EB499">
        <f>IFERROR(INDEX(ADJ!$A$1:$BZ$1000,MATCH(PAYROLL!$D499,ADJ!A$1:A$500,0),MATCH(PAYROLL!EB$2,ADJ!$2:$2,0)),0)</f>
        <v/>
      </c>
      <c r="EC499">
        <f>IFERROR(INDEX(ADJ!$A$1:$BZ$1000,MATCH(PAYROLL!$D499,ADJ!A$1:A$500,0),MATCH(PAYROLL!EC$2,ADJ!$2:$2,0)),0)</f>
        <v/>
      </c>
      <c r="ED499">
        <f>IFERROR(INDEX(ADJ!$A$1:$BZ$1000,MATCH(PAYROLL!$D499,ADJ!A$1:A$500,0),MATCH(PAYROLL!ED$2,ADJ!$2:$2,0)),0)</f>
        <v/>
      </c>
      <c r="EE499">
        <f>IFERROR(INDEX(ADJ!$A$1:$BZ$1000,MATCH(PAYROLL!$D499,ADJ!A$1:A$500,0),MATCH(PAYROLL!EE$2,ADJ!$2:$2,0)),0)</f>
        <v/>
      </c>
      <c r="EF499">
        <f>IFERROR(INDEX(ADJ!$A$1:$BZ$1000,MATCH(PAYROLL!$D499,ADJ!A$1:A$500,0),MATCH(PAYROLL!EF$2,ADJ!$2:$2,0)),0)</f>
        <v/>
      </c>
      <c r="EG499">
        <f>IFERROR(INDEX(ADJ!$A$1:$BZ$1000,MATCH(PAYROLL!$D499,ADJ!A$1:A$500,0),MATCH(PAYROLL!EG$2,ADJ!$2:$2,0)),0)</f>
        <v/>
      </c>
      <c r="EH499">
        <f>IFERROR(INDEX(ADJ!$A$1:$BZ$1000,MATCH(PAYROLL!$D499,ADJ!A$1:A$500,0),MATCH(PAYROLL!EH$2,ADJ!$2:$2,0)),0)</f>
        <v/>
      </c>
      <c r="EI499">
        <f>IFERROR(INDEX(ADJ!$A$1:$BZ$1000,MATCH(PAYROLL!D499,ADJ!A$1:A$500,0),MATCH(PAYROLL!EI$2,ADJ!$2:$2,0)),0)</f>
        <v/>
      </c>
      <c r="EJ499">
        <f>IFERROR(INDEX(ADJ!$A$1:$BZ$1000,MATCH(PAYROLL!$D499,ADJ!A$1:A$500,0),MATCH(PAYROLL!EJ$2,ADJ!$2:$2,0)),0)</f>
        <v/>
      </c>
      <c r="EK499">
        <f>SUM(DZ499:EJ499)</f>
        <v/>
      </c>
    </row>
    <row r="500">
      <c r="A500" t="n">
        <v>498</v>
      </c>
      <c r="B500" t="inlineStr">
        <is>
          <t>Nguyễn Văn Hào</t>
        </is>
      </c>
      <c r="D500" t="inlineStr">
        <is>
          <t>159026-01</t>
        </is>
      </c>
      <c r="S500">
        <f>IFERROR(INDEX(PIS!$A$1:$BZ$1000,MATCH($D500,PIS!C$1:C$500,0),MATCH("Lương CB tháng trước",PIS!$1:$1,0)),0)</f>
        <v/>
      </c>
      <c r="T500">
        <f>IFERROR(INDEX(PIS!$A$1:$BZ$1000,MATCH($D500,PIS!C$1:C$500,0),MATCH("Lương CB hiện tại",PIS!$1:$1,0)),0)</f>
        <v/>
      </c>
      <c r="U500">
        <f>IFERROR(INDEX(PIS!$A$1:$BZ$1000,MATCH($D500,PIS!C$1:C$500,0),MATCH("Lương đóng BHBB",PIS!$1:$1,0)),0)</f>
        <v/>
      </c>
      <c r="V500">
        <f>IFERROR(INDEX(PIS!$A$1:$BZ$1000,MATCH($D500,PIS!C$1:C$500,0),MATCH(V$2,PIS!$2:$2,0)),0)</f>
        <v/>
      </c>
      <c r="W500">
        <f>IFERROR(INDEX(PIS!$A$1:$BZ$1000,MATCH($D500,PIS!C$1:C$500,0),MATCH(W$2,PIS!$2:$2,0)),0)</f>
        <v/>
      </c>
      <c r="X500">
        <f>IFERROR(INDEX(PIS!$A$1:$BZ$1000,MATCH($D500,PIS!C$1:C$500,0),MATCH(X$2,PIS!$2:$2,0)),0)</f>
        <v/>
      </c>
      <c r="Y500">
        <f>IFERROR(INDEX(PIS!$A$1:$BZ$1000,MATCH($D500,PIS!C$1:C$500,0),MATCH(Y$2,PIS!$2:$2,0)),0)</f>
        <v/>
      </c>
      <c r="Z500">
        <f>IFERROR(INDEX(PIS!$A$1:$BZ$1000,MATCH($D500,PIS!C$1:C$500,0),MATCH(Z$2,PIS!$2:$2,0)),0)</f>
        <v/>
      </c>
      <c r="AA500">
        <f>IFERROR(INDEX(PIS!$A$1:$BZ$1000,MATCH($D500,PIS!C$1:C$500,0),MATCH(AA$2,PIS!$2:$2,0)),0)</f>
        <v/>
      </c>
      <c r="AB500">
        <f>IFERROR(INDEX(PIS!$A$1:$BZ$1000,MATCH($D500,PIS!C$1:C$500,0),MATCH(AB$2,PIS!$2:$2,0)),0)</f>
        <v/>
      </c>
      <c r="AC500">
        <f>SUM(V500:AB500)</f>
        <v/>
      </c>
      <c r="AD500">
        <f>IFERROR(INDEX(TIMESHEET!$A$1:$AI$5000,MATCH($D500,TIMESHEET!A$1:A$500,0),MATCH("T100",TIMESHEET!$2:$2,0))-2,0)</f>
        <v/>
      </c>
      <c r="AE500">
        <f>IFERROR(INDEX(TIMESHEET!$A$1:$AI$5000,MATCH($D500,TIMESHEET!A$1:A$500,0),MATCH("T202",TIMESHEET!$2:$2,0)),0)</f>
        <v/>
      </c>
      <c r="AF500">
        <f>IFERROR(INDEX(TIMESHEET!$A$1:$AI$5000,MATCH($D500,TIMESHEET!A$1:A$500,0),MATCH("T302",TIMESHEET!$2:$2,0)),0)</f>
        <v/>
      </c>
      <c r="AG500">
        <f>IFERROR(INDEX(TIMESHEET!$A$1:$AI$5000,MATCH($D500,TIMESHEET!A$1:A$500,0),MATCH("T406",TIMESHEET!$2:$2,0)),0)</f>
        <v/>
      </c>
      <c r="AH500">
        <f>AE500+AG500</f>
        <v/>
      </c>
      <c r="AI500">
        <f>IFERROR(INDEX(TIMESHEET!$A$1:$AI$5000,MATCH($D500,TIMESHEET!A$1:A$500,0),MATCH("T701",TIMESHEET!$2:$2,0)),0)</f>
        <v/>
      </c>
      <c r="AJ500">
        <f>IFERROR(INDEX(TIMESHEET!$A$1:$AI$5000,MATCH($D500,TIMESHEET!B$1:B$500,0),MATCH("T320",TIMESHEET!$2:$2,0)),0)</f>
        <v/>
      </c>
      <c r="AK500">
        <f>IFERROR(IF(LEFT(INDEX(PIS!O$1:O$500,MATCH(D500,PIS!C$1:C$500)),1)="M",T500/AD500*SUM(AE500:AG500),T500*AD500),0)</f>
        <v/>
      </c>
      <c r="AL500">
        <f>IFERROR(INDEX(ADJ!$A$1:$BZ$1000,MATCH(PAYROLL!D500,ADJ!A$1:A$500,0),MATCH(PAYROLL!AL$2,ADJ!$2:$2,0)),0)</f>
        <v/>
      </c>
      <c r="AM500">
        <f>SUM(AK500:AL500)</f>
        <v/>
      </c>
      <c r="AN500">
        <f>IFERROR(ROUND(V500/$AD500*$AH500,0),0)</f>
        <v/>
      </c>
      <c r="AO500">
        <f>IFERROR(ROUND(W500/$AD500*$AH500,0),0)</f>
        <v/>
      </c>
      <c r="AP500">
        <f>IFERROR(ROUND(X500/$AD500*$AE500,0),0)</f>
        <v/>
      </c>
      <c r="AQ500">
        <f>IFERROR(ROUND(Y500/$AD500*$AH500,0),0)</f>
        <v/>
      </c>
      <c r="AR500">
        <f>IFERROR(ROUND(Z500/$AD500*$AH500,0),0)</f>
        <v/>
      </c>
      <c r="AS500">
        <f>IFERROR(ROUND(AA500/$AD500*$AH500,0),0)</f>
        <v/>
      </c>
      <c r="AT500">
        <f>IFERROR(IF((AE500+AF500+AG500)&gt;13,AB500,ROUND(AB500/AD500*AH500,0)),0)</f>
        <v/>
      </c>
      <c r="AU500">
        <f>IFERROR(INDEX(ADJ!$A$1:$BZ$1000,MATCH(PAYROLL!D500,ADJ!A$1:A$500,0),MATCH(PAYROLL!AU$2,ADJ!$2:$2,0)),0)</f>
        <v/>
      </c>
      <c r="AV500">
        <f>ROUND(SUM(AN500:AU500),0)</f>
        <v/>
      </c>
      <c r="AW500">
        <f>IFERROR(INDEX(TIMESHEET!$A$1:$AI$5000,MATCH(PAYROLL!D500,TIMESHEET!A$1:A$500,0),MATCH("T620",TIMESHEET!$2:$2,0)),0)</f>
        <v/>
      </c>
      <c r="AX500">
        <f>IFERROR(INDEX(TIMESHEET!$A$1:$AI$5000,MATCH(PAYROLL!D500,TIMESHEET!A$1:A$500,0),MATCH("T601",TIMESHEET!$2:$2,0)),0)</f>
        <v/>
      </c>
      <c r="AY500">
        <f>IFERROR(INDEX(TIMESHEET!$A$1:$AI$5000,MATCH(PAYROLL!D500,TIMESHEET!A$1:A$500,0),MATCH("T602",TIMESHEET!$2:$2,0)),0)</f>
        <v/>
      </c>
      <c r="AZ500">
        <f>IFERROR(INDEX(TIMESHEET!$A$1:$AI$5000,MATCH(PAYROLL!D500,TIMESHEET!A$1:A$500,0),MATCH("T603",TIMESHEET!$2:$2,0)),0)</f>
        <v/>
      </c>
      <c r="BA500">
        <f>IFERROR(INDEX(TIMESHEET!$A$1:$AI$5000,MATCH(PAYROLL!D500,TIMESHEET!A$1:A$500,0),MATCH("T611",TIMESHEET!$2:$2,0)),0)</f>
        <v/>
      </c>
      <c r="BB500">
        <f>IFERROR(INDEX(TIMESHEET!$A$1:$AI$5000,MATCH(PAYROLL!D500,TIMESHEET!A$1:A$500,0),MATCH("T612",TIMESHEET!$2:$2,0)),0)</f>
        <v/>
      </c>
      <c r="BC500">
        <f>IFERROR(INDEX(TIMESHEET!$A$1:$AI$5000,MATCH(PAYROLL!D500,TIMESHEET!A$1:A$500,0),MATCH("T613",TIMESHEET!$2:$2,0)),0)</f>
        <v/>
      </c>
      <c r="BD500">
        <f>IFERROR(INDEX(TIMESHEET!$A$1:$AI$5000,MATCH(PAYROLL!D500,TIMESHEET!A$1:A$500,0),MATCH("T500",TIMESHEET!$2:$2,0)),0)</f>
        <v/>
      </c>
      <c r="BE500">
        <f>IFERROR(IF(LEFT(INDEX(PIS!O$1:O$500,MATCH(D500,PIS!C$1:C$500)),1)="M",T500/AD500/8*(AW500+AX500*1.5+AY500*2+AZ500*3+BA500*2.1+BB500*2.7+BC500*3.9+BD500*0.3),T500/8*(AW500+AX500*1.5+AY500*2+AZ500*3+BA500*2.1+BB500*2.7+BC500*3.9+BD500*0.3)),0)</f>
        <v/>
      </c>
      <c r="BF500">
        <f>IFERROR(INDEX(ADJ!$A$1:$BZ$1000,MATCH(PAYROLL!$D500,ADJ!A$1:A$500,0),MATCH(PAYROLL!BF$2,ADJ!$2:$2,0)),0)</f>
        <v/>
      </c>
      <c r="BG500">
        <f>IFERROR(INDEX(ADJ!$A$1:$BZ$1000,MATCH(PAYROLL!D500,ADJ!A$1:A$500,0),MATCH(PAYROLL!BG$2,ADJ!$2:$2,0)),0)</f>
        <v/>
      </c>
      <c r="BH500">
        <f>IFERROR(INDEX(ADJ!$A$1:$BZ$1000,MATCH(PAYROLL!D500,ADJ!A$1:A$500,0),MATCH(PAYROLL!BH$2,ADJ!$2:$2,0)),0)</f>
        <v/>
      </c>
      <c r="BI500">
        <f>IFERROR(INDEX(ADJ!$A$1:$BZ$1000,MATCH(PAYROLL!D500,ADJ!A$1:A$500,0),MATCH(PAYROLL!BI$2,ADJ!$2:$2,0)),0)</f>
        <v/>
      </c>
      <c r="BJ500">
        <f>IFERROR(INDEX(ADJ!$A$1:$BZ$1000,MATCH(PAYROLL!D500,ADJ!A$1:A$500,0),MATCH(PAYROLL!BJ$2,ADJ!$2:$2,0)),0)</f>
        <v/>
      </c>
      <c r="BK500">
        <f>SUM(BF500:BJ500)</f>
        <v/>
      </c>
      <c r="BL500">
        <f>IFERROR(INDEX(ADJ!$A$1:$BZ$1000,MATCH(PAYROLL!D500,ADJ!A$1:A$500,0),MATCH(PAYROLL!BL$2,ADJ!$2:$2,0)),0)</f>
        <v/>
      </c>
      <c r="BM500">
        <f>IFERROR(INDEX(ADJ!$A$1:$BZ$1000,MATCH(PAYROLL!D500,ADJ!A$1:A$500,0),MATCH(PAYROLL!BM$2,ADJ!$2:$2,0)),0)</f>
        <v/>
      </c>
      <c r="BN500">
        <f>IFERROR(INDEX(ADJ!$A$1:$BZ$1000,MATCH(PAYROLL!D500,ADJ!A$1:A$500,0),MATCH(PAYROLL!BN$2,ADJ!$2:$2,0)),0)</f>
        <v/>
      </c>
      <c r="BO500">
        <f>IFERROR(INDEX(ADJ!$A$1:$BZ$1000,MATCH(PAYROLL!D500,ADJ!A$1:A$500,0),MATCH(PAYROLL!BO$2,ADJ!$2:$2,0)),0)</f>
        <v/>
      </c>
      <c r="BP500">
        <f>SUM(AM500,AV500,BE500,BK500,BL500:BO500)</f>
        <v/>
      </c>
      <c r="BQ500">
        <f>BO500</f>
        <v/>
      </c>
      <c r="BR500">
        <f>IFERROR(ROUND(IF(LEFT(INDEX(PIS!O$1:O$500,MATCH(D500,PIS!C$1:C$500)),1)="D",T500/8*(BD500*0.3),IF(LEFT(INDEX(PIS!O$1:O$500,MATCH(D500,PIS!C$1:C$500)),1)="H",T500*($BD500*0.3),T500/$AD500/8*($BD500*0.3))),0),0)</f>
        <v/>
      </c>
      <c r="BS500">
        <f>IF(AP500&lt;1,0,MIN(AP500,730000))</f>
        <v/>
      </c>
      <c r="BT500">
        <f>IFERROR(ROUND((BE500-SUM(AW500:BC500)*T500/AD500/8),0)-BR500,0)</f>
        <v/>
      </c>
      <c r="BU500">
        <f>AO500</f>
        <v/>
      </c>
      <c r="BV500">
        <f>SUM(BQ500:BU500)</f>
        <v/>
      </c>
      <c r="BW500">
        <f>BP500-BV500</f>
        <v/>
      </c>
      <c r="BX500">
        <f>IFERROR(IF(RIGHT(INDEX(PIS!O$1:O$500,MATCH(D500,PIS!C$1:C$500)),5)="Gross",MIN(U500+V500,VLOOKUP("R700",TSC!B:C,2,0)*VLOOKUP("R101",TSC!B:C,2,0))*VLOOKUP("R701",TSC!B:C,2,0)%,0),0)</f>
        <v/>
      </c>
      <c r="BY500">
        <f>IFERROR(IF(RIGHT(INDEX(PIS!O$1:O$500,MATCH(D500,PIS!C$1:C$500)),5)="Gross",MIN(U500+V500,VLOOKUP("R700",TSC!B:C,2,0)*VLOOKUP("R101",TSC!B:C,2,0))*VLOOKUP("T704",TSC!B:C,2,0)%,0),0)</f>
        <v/>
      </c>
      <c r="BZ500">
        <f>IFERROR(IF(RIGHT(INDEX(PIS!O$1:O$500,MATCH(D500,PIS!C$1:C$500)),5)="Gross",MIN(U500+V500,VLOOKUP("R700",TSC!B:C,2,0)*VLOOKUP("1",TSC!F:G,2,0))*VLOOKUP("T705",TSC!B:C,2,0)%,0),0)</f>
        <v/>
      </c>
      <c r="CA500">
        <f>IFERROR(INDEX(ADJ!$A$1:$BZ$1000,MATCH(PAYROLL!D500,ADJ!A$1:A$500,0),MATCH(PAYROLL!CA$2,ADJ!$2:$2,0)),0)</f>
        <v/>
      </c>
      <c r="CB500">
        <f>IFERROR(INDEX(ADJ!$A$1:$BZ$1000,MATCH(PAYROLL!D500,ADJ!A$1:A$500,0),MATCH(PAYROLL!CB$2,ADJ!$2:$2,0)),0)</f>
        <v/>
      </c>
      <c r="CC500">
        <f>SUM(BX500:CB500)</f>
        <v/>
      </c>
      <c r="CD500">
        <f>IFERROR(INDEX(PIS!$A$1:$BZ$1000,MATCH(PAYROLL!D500,PIS!C$1:C$500,0),MATCH(PAYROLL!CD$1,PIS!$1:$1,0)),0)</f>
        <v/>
      </c>
      <c r="CE500">
        <f>IFERROR(IF(OR(INDEX(PIS!P$1:P$500,MATCH(D500,PIS!C$1:C$500,0))="LT2",INDEX(PIS!P$1:P$500,MATCH(D500,PIS!C$1:C$500,0))="P10"),0,SUM(CC500,CD500*VLOOKUP("R601",TSC!B:C,2,0),VLOOKUP("R602",TSC!B:C,2,0))),0)</f>
        <v/>
      </c>
      <c r="CF500">
        <f>MAX(BW500-CE500,0)</f>
        <v/>
      </c>
      <c r="CG500">
        <f>IFERROR(IF(OR(RIGHT(INDEX(PIS!P$1:P$500,MATCH(D500,PIS!C$1:C$500)),5)="P10",RIGHT(INDEX(PIS!P$1:P$500,MATCH(D500,PIS!C$1:C$500)),5)="CK"),0,IF(CF500&lt;=5000000,CF500*5%,IF(CF500&lt;=10000000,CF500*10%-250000,IF(CF500&lt;=18000000,CF500*15%-750000,IF(CF500&lt;=32000000,CF500*20%-1650000,IF(CF500&lt;=52000000,CF500*25%-3250000,IF(CF500&lt;=80000000,BH500*30%-5850000,CF500*35%-9850000))))))),0)</f>
        <v/>
      </c>
      <c r="CH500">
        <f>IFERROR(IF(OR(INDEX(PIS!P$1:P$500,MATCH(D500,PIS!C$1:C$500))="LT",INDEX(PIS!P$1:P$500,MATCH(D500,PIS!C$1:C$500))="CK"),0,IF(CF500&lt;2000000,0,CF500*10%)),0)</f>
        <v/>
      </c>
      <c r="CI500">
        <f>IFERROR(INDEX(ADJ!$A$1:$BZ$1000,MATCH(PAYROLL!D500,ADJ!A$1:A$500,0),MATCH(PAYROLL!CI$2,ADJ!$2:$2,0)),0)</f>
        <v/>
      </c>
      <c r="CJ500">
        <f>IFERROR(INDEX(ADJ!$A$1:$BZ$1000,MATCH(PAYROLL!D500,ADJ!A$1:A$500,0),MATCH(PAYROLL!CJ$2,ADJ!$2:$2,0)),0)</f>
        <v/>
      </c>
      <c r="CK500">
        <f>IFERROR(INDEX(ADJ!$A$1:$BZ$1000,MATCH(PAYROLL!D500,ADJ!A$1:A$500,0),MATCH(PAYROLL!CK$2,ADJ!$2:$2,0)),0)</f>
        <v/>
      </c>
      <c r="CL500">
        <f>SUM(CG500:CK500)</f>
        <v/>
      </c>
      <c r="CM500">
        <f>ROUND(SUM(CH500:CK500),0)</f>
        <v/>
      </c>
      <c r="CN500">
        <f>IFERROR(INDEX(CSDA!D$1:D$500,MATCH($CN$2,CSDA!C$1:C$500,0))*INDEX(PIS!V$1:V$500,MATCH(D500,PIS!C$1:C$500))+INDEX(ADJ!$A$1:$BZ$1000,MATCH(PAYROLL!D500,ADJ!A$1:A$500,0),MATCH(PAYROLL!CN$2,ADJ!$2:$2,0)),0)</f>
        <v/>
      </c>
      <c r="CO500">
        <f>IFERROR(INDEX(ADJ!$A$1:$BZ$1000,MATCH(PAYROLL!D500,ADJ!A$1:A$500,0),MATCH(PAYROLL!CO$2,ADJ!$2:$2,0)),0)</f>
        <v/>
      </c>
      <c r="CP500">
        <f>IFERROR(INDEX(ADJ!$A$1:$BZ$1000,MATCH(PAYROLL!D500,ADJ!A$1:A$500,0),MATCH(PAYROLL!CP$2,ADJ!$2:$2,0)),0)</f>
        <v/>
      </c>
      <c r="CQ500">
        <f>BP500-CL500-CI500-CM500-CN500-CO500-CP500-CC500</f>
        <v/>
      </c>
      <c r="CR500">
        <f>IFERROR(IF(RIGHT(INDEX(PIS!O$1:O$500,MATCH(D500,PIS!C$1:C$500,0)),5)="Gross",MIN(U500+V500,VLOOKUP("R700",TSC!B:C,2,0)*VLOOKUP("R101",TSC!B:C,2,0))*(VLOOKUP("T711",TSC!B:C,2,0)+VLOOKUP("T712",TSC!B:C,2,0))%,MIN(T500+V500,VLOOKUP("R700",TSC!B:C,2,0)*VLOOKUP("R101",TSC!B:C,2,0))*(VLOOKUP("T711",TSC!B:C,2,0)+VLOOKUP("T712",TSC!B:C,2,0)+VLOOKUP("R701",TSC!B:C,2,0))%),0)</f>
        <v/>
      </c>
      <c r="CS500">
        <f>IFERROR(IF(RIGHT(INDEX(PIS!O$1:O$500,MATCH(D500,PIS!C$1:C$500,0)),5)="Gross",MIN(U500+V500,VLOOKUP("R700",TSC!B:C,2,0)*VLOOKUP("R101",TSC!B:C,2,0))*(VLOOKUP("T714",TSC!B:C,2,0))%,MIN(T500+V500,VLOOKUP("R700",TSC!B:C,2,0)*VLOOKUP("R101",TSC!B:C,2,0))*(VLOOKUP("T704",TSC!B:C,2,0)+VLOOKUP("T714",TSC!B:C,2,0))%),0)</f>
        <v/>
      </c>
      <c r="CT500">
        <f>IFERROR(IF(RIGHT(INDEX(PIS!O$1:O$500,MATCH(D500,PIS!C$1:C$500,0)),5)="Gross",MIN(U500+V500,VLOOKUP("R700",TSC!B:C,2,0)*VLOOKUP("R101",TSC!B:C,2,0))*VLOOKUP("T705",TSC!B:C,2,0)%,MIN(T500+V500,VLOOKUP("R700",TSC!B:C,2,0)*VLOOKUP("R101",TSC!B:C,2,0))*VLOOKUP("T705",TSC!B:C,2,0)%),0)</f>
        <v/>
      </c>
      <c r="CU500">
        <f>IFERROR(IF(RIGHT(INDEX(PIS!O$1:O$500,MATCH(D500,PIS!C$1:C$500,0)),5)="Gross",MIN(U500+V500,VLOOKUP("R700",TSC!B:C,2,0)*VLOOKUP("R101",TSC!B:C,2,0))*(VLOOKUP("T713",TSC!B:C,2,0))%,MIN(T500+V500,VLOOKUP("R700",TSC!B:C,2,0)*VLOOKUP("R101",TSC!B:C,2,0))*(VLOOKUP("T713",TSC!B:C,2,0))%),0)</f>
        <v/>
      </c>
      <c r="CV500">
        <f>IFERROR(INDEX(ADJ!$A$1:$BZ$1000,MATCH(PAYROLL!D500,ADJ!A$1:A$500,0),MATCH(PAYROLL!CV$2,ADJ!$2:$2,0)),0)</f>
        <v/>
      </c>
      <c r="CW500">
        <f>IFERROR(INDEX(ADJ!$A$1:$BZ$1000,MATCH(PAYROLL!D500,ADJ!A$1:A$500,0),MATCH(PAYROLL!CW$2,ADJ!$2:$2,0)),0)</f>
        <v/>
      </c>
      <c r="CX500">
        <f>SUM(CR500:CW500)</f>
        <v/>
      </c>
      <c r="CY500">
        <f>ROUND(IF(CR500&gt;0,T500+V500*VLOOKUP("R202",TSC!$B$1:$C$500,2,0),0),0)</f>
        <v/>
      </c>
      <c r="CZ500">
        <f>IFERROR(INDEX(CSDA!D$1:D$500,MATCH($CZ$2,CSDA!C$1:C$500,0)),0)</f>
        <v/>
      </c>
      <c r="DA500">
        <f>ROUND(T500*0.7%,0)</f>
        <v/>
      </c>
      <c r="DB500">
        <f>ROUND(T500/12,0)</f>
        <v/>
      </c>
      <c r="DC500">
        <f ref="DC500" t="array">IFERROR(INDEX(CSDA!D$1:D$500,MATCH("Trích giữ"&amp;PAYROLL!DC$2,CSDA!A$1:A$500&amp;CSDA!C$1:C$500,0)),0)</f>
        <v/>
      </c>
      <c r="DD500">
        <f ref="DD500" t="array">IFERROR(INDEX(CSDA!D$1:D$500,MATCH("Trích giữ"&amp;PAYROLL!DD$2,CSDA!A$1:A$500&amp;CSDA!C$1:C$500,0)),0)</f>
        <v/>
      </c>
      <c r="DE500">
        <f ref="DE500" t="array">IFERROR(INDEX(CSDA!D$1:D$500,MATCH("Trích giữ"&amp;PAYROLL!DE$2,CSDA!A$1:A$500&amp;CSDA!C$1:C$500,0)),0)</f>
        <v/>
      </c>
      <c r="DF500">
        <f>IFERROR(INDEX(CSDA!D$1:D$500,MATCH(PAYROLL!DF$2,CSDA!C$1:C$500,0)),0)</f>
        <v/>
      </c>
      <c r="DG500">
        <f ref="DG500" t="array">IFERROR(INDEX(CSDA!D$1:D$500,MATCH("Trích giữ"&amp;PAYROLL!DG$2,CSDA!A$1:A$500&amp;CSDA!C$1:C$500,0)),0)</f>
        <v/>
      </c>
      <c r="DH500">
        <f>ROUND(T500/26,0)</f>
        <v/>
      </c>
      <c r="DI500">
        <f ref="DI500" t="array">IFERROR(INDEX(CSDA!D$1:D$500,MATCH("Trích giữ"&amp;PAYROLL!DI$2,CSDA!A$1:A$500&amp;CSDA!C$1:C$500,0)),0)</f>
        <v/>
      </c>
      <c r="DJ500">
        <f>IF(U500=0,T500*21.5%-BL500,0)</f>
        <v/>
      </c>
      <c r="DK500">
        <f ref="DK500" t="array">IFERROR(INDEX(CSDA!D$1:D$500,MATCH("Trích giữ"&amp;PAYROLL!DK$2,CSDA!A$1:A$500&amp;CSDA!C$1:C$500,0)),0)</f>
        <v/>
      </c>
      <c r="DL500">
        <f>IFERROR(INDEX(CSDA!D$1:D$500,MATCH(PAYROLL!DL$2,CSDA!C$1:C$500,0))/12,0)</f>
        <v/>
      </c>
      <c r="DM500">
        <f>SUM(DB500:DL500)</f>
        <v/>
      </c>
      <c r="DN500">
        <f>IFERROR(INDEX(ADJ!$A$1:$BZ$1000,MATCH(PAYROLL!D500,ADJ!A$1:A$500,0),MATCH(PAYROLL!DN$2,ADJ!$2:$2,0)),0)</f>
        <v/>
      </c>
      <c r="DO500">
        <f>IFERROR(SUM(BP500,DM500:DN500,CX500:DA500)-DT500,0)</f>
        <v/>
      </c>
      <c r="DP500">
        <f ref="DP500" t="array">SUM(BW500*IFERROR(INDEX(CSDA!D$1:D$500,MATCH(BW$2,CSDA!C$1:C$500,0)),0)%,CX500*IFERROR(INDEX(CSDA!D$1:D$500,MATCH(CX$2,CSDA!C$1:C$500,0)),0)%,DA500*IFERROR(INDEX(CSDA!D$1:D$500,MATCH(DA$2,CSDA!C$1:C$500,0)),0)%,DB500*IFERROR(INDEX(CSDA!D$1:D$500,MATCH(DB$2,CSDA!C$1:C$500,0)),0)%,DF500*IFERROR(INDEX(CSDA!D$1:D$500,MATCH("Phí dịch vụ"&amp;PAYROLL!DF$2,CSDA!A$1:A$500&amp;CSDA!C$1:C$500,0)),0)%,DC500*IFERROR(INDEX(CSDA!D$1:D$500,MATCH("Phí dịch vụ"&amp;PAYROLL!DC$2,CSDA!A$1:A$500&amp;CSDA!C$1:C$500,0)),0)%,DH500*IFERROR(INDEX(CSDA!D$1:D$500,MATCH("Phí dịch vụ"&amp;PAYROLL!DH$2,CSDA!A$1:A$500&amp;CSDA!C$1:C$500,0)),0)%,DJ500*IFERROR(INDEX(CSDA!D$1:D$500,MATCH("Phí dịch vụ"&amp;PAYROLL!DJ$2,CSDA!A$1:A$500&amp;CSDA!C$1:C$500,0)),0)%,BN500*IFERROR(INDEX(CSDA!D$1:D$500,MATCH(BN$2,CSDA!C$1:C$500,0)),0)%)-BN500*7%</f>
        <v/>
      </c>
      <c r="DQ500">
        <f>IFERROR(INDEX(ADJ!$A$1:$BZ$1000,MATCH(PAYROLL!D500,ADJ!A$1:A$500,0),MATCH(PAYROLL!DQ$2,ADJ!$2:$2,0)),0)</f>
        <v/>
      </c>
      <c r="DR500">
        <f>IFERROR(INDEX(ADJ!$A$1:$BZ$1000,MATCH(PAYROLL!D500,ADJ!A$1:A$500,0),MATCH(PAYROLL!DR$2,ADJ!$2:$2,0)),0)</f>
        <v/>
      </c>
      <c r="DS500">
        <f>SUM(DP500:DR500)</f>
        <v/>
      </c>
      <c r="DT500">
        <f>EK500</f>
        <v/>
      </c>
      <c r="DU500">
        <f>SUM(DO500:DR500)</f>
        <v/>
      </c>
      <c r="DV500">
        <f>ROUND(DU500*0.1,0)</f>
        <v/>
      </c>
      <c r="DW500">
        <f>DU500+DV500</f>
        <v/>
      </c>
      <c r="DZ500">
        <f>IFERROR(INDEX(ADJ!$A$1:$BZ$1000,MATCH(PAYROLL!$D500,ADJ!A$1:A$500,0),MATCH(PAYROLL!DZ$2,ADJ!$2:$2,0)),0)</f>
        <v/>
      </c>
      <c r="EA500">
        <f>IFERROR(INDEX(ADJ!$A$1:$BZ$1000,MATCH(PAYROLL!$D500,ADJ!A$1:A$500,0),MATCH(PAYROLL!EA$2,ADJ!$2:$2,0)),0)</f>
        <v/>
      </c>
      <c r="EB500">
        <f>IFERROR(INDEX(ADJ!$A$1:$BZ$1000,MATCH(PAYROLL!$D500,ADJ!A$1:A$500,0),MATCH(PAYROLL!EB$2,ADJ!$2:$2,0)),0)</f>
        <v/>
      </c>
      <c r="EC500">
        <f>IFERROR(INDEX(ADJ!$A$1:$BZ$1000,MATCH(PAYROLL!$D500,ADJ!A$1:A$500,0),MATCH(PAYROLL!EC$2,ADJ!$2:$2,0)),0)</f>
        <v/>
      </c>
      <c r="ED500">
        <f>IFERROR(INDEX(ADJ!$A$1:$BZ$1000,MATCH(PAYROLL!$D500,ADJ!A$1:A$500,0),MATCH(PAYROLL!ED$2,ADJ!$2:$2,0)),0)</f>
        <v/>
      </c>
      <c r="EE500">
        <f>IFERROR(INDEX(ADJ!$A$1:$BZ$1000,MATCH(PAYROLL!$D500,ADJ!A$1:A$500,0),MATCH(PAYROLL!EE$2,ADJ!$2:$2,0)),0)</f>
        <v/>
      </c>
      <c r="EF500">
        <f>IFERROR(INDEX(ADJ!$A$1:$BZ$1000,MATCH(PAYROLL!$D500,ADJ!A$1:A$500,0),MATCH(PAYROLL!EF$2,ADJ!$2:$2,0)),0)</f>
        <v/>
      </c>
      <c r="EG500">
        <f>IFERROR(INDEX(ADJ!$A$1:$BZ$1000,MATCH(PAYROLL!$D500,ADJ!A$1:A$500,0),MATCH(PAYROLL!EG$2,ADJ!$2:$2,0)),0)</f>
        <v/>
      </c>
      <c r="EH500">
        <f>IFERROR(INDEX(ADJ!$A$1:$BZ$1000,MATCH(PAYROLL!$D500,ADJ!A$1:A$500,0),MATCH(PAYROLL!EH$2,ADJ!$2:$2,0)),0)</f>
        <v/>
      </c>
      <c r="EI500">
        <f>IFERROR(INDEX(ADJ!$A$1:$BZ$1000,MATCH(PAYROLL!D500,ADJ!A$1:A$500,0),MATCH(PAYROLL!EI$2,ADJ!$2:$2,0)),0)</f>
        <v/>
      </c>
      <c r="EJ500">
        <f>IFERROR(INDEX(ADJ!$A$1:$BZ$1000,MATCH(PAYROLL!$D500,ADJ!A$1:A$500,0),MATCH(PAYROLL!EJ$2,ADJ!$2:$2,0)),0)</f>
        <v/>
      </c>
      <c r="EK500">
        <f>SUM(DZ500:EJ500)</f>
        <v/>
      </c>
    </row>
    <row r="501">
      <c r="A501" t="n">
        <v>499</v>
      </c>
      <c r="B501" t="inlineStr">
        <is>
          <t>Lô Thị Hoa</t>
        </is>
      </c>
      <c r="D501" t="inlineStr">
        <is>
          <t>158988-01</t>
        </is>
      </c>
      <c r="S501">
        <f>IFERROR(INDEX(PIS!$A$1:$BZ$1000,MATCH($D501,PIS!C$1:C$500,0),MATCH("Lương CB tháng trước",PIS!$1:$1,0)),0)</f>
        <v/>
      </c>
      <c r="T501">
        <f>IFERROR(INDEX(PIS!$A$1:$BZ$1000,MATCH($D501,PIS!C$1:C$500,0),MATCH("Lương CB hiện tại",PIS!$1:$1,0)),0)</f>
        <v/>
      </c>
      <c r="U501">
        <f>IFERROR(INDEX(PIS!$A$1:$BZ$1000,MATCH($D501,PIS!C$1:C$500,0),MATCH("Lương đóng BHBB",PIS!$1:$1,0)),0)</f>
        <v/>
      </c>
      <c r="V501">
        <f>IFERROR(INDEX(PIS!$A$1:$BZ$1000,MATCH($D501,PIS!C$1:C$500,0),MATCH(V$2,PIS!$2:$2,0)),0)</f>
        <v/>
      </c>
      <c r="W501">
        <f>IFERROR(INDEX(PIS!$A$1:$BZ$1000,MATCH($D501,PIS!C$1:C$500,0),MATCH(W$2,PIS!$2:$2,0)),0)</f>
        <v/>
      </c>
      <c r="X501">
        <f>IFERROR(INDEX(PIS!$A$1:$BZ$1000,MATCH($D501,PIS!C$1:C$500,0),MATCH(X$2,PIS!$2:$2,0)),0)</f>
        <v/>
      </c>
      <c r="Y501">
        <f>IFERROR(INDEX(PIS!$A$1:$BZ$1000,MATCH($D501,PIS!C$1:C$500,0),MATCH(Y$2,PIS!$2:$2,0)),0)</f>
        <v/>
      </c>
      <c r="Z501">
        <f>IFERROR(INDEX(PIS!$A$1:$BZ$1000,MATCH($D501,PIS!C$1:C$500,0),MATCH(Z$2,PIS!$2:$2,0)),0)</f>
        <v/>
      </c>
      <c r="AA501">
        <f>IFERROR(INDEX(PIS!$A$1:$BZ$1000,MATCH($D501,PIS!C$1:C$500,0),MATCH(AA$2,PIS!$2:$2,0)),0)</f>
        <v/>
      </c>
      <c r="AB501">
        <f>IFERROR(INDEX(PIS!$A$1:$BZ$1000,MATCH($D501,PIS!C$1:C$500,0),MATCH(AB$2,PIS!$2:$2,0)),0)</f>
        <v/>
      </c>
      <c r="AC501">
        <f>SUM(V501:AB501)</f>
        <v/>
      </c>
      <c r="AD501">
        <f>IFERROR(INDEX(TIMESHEET!$A$1:$AI$5000,MATCH($D501,TIMESHEET!A$1:A$500,0),MATCH("T100",TIMESHEET!$2:$2,0))-2,0)</f>
        <v/>
      </c>
      <c r="AE501">
        <f>IFERROR(INDEX(TIMESHEET!$A$1:$AI$5000,MATCH($D501,TIMESHEET!A$1:A$500,0),MATCH("T202",TIMESHEET!$2:$2,0)),0)</f>
        <v/>
      </c>
      <c r="AF501">
        <f>IFERROR(INDEX(TIMESHEET!$A$1:$AI$5000,MATCH($D501,TIMESHEET!A$1:A$500,0),MATCH("T302",TIMESHEET!$2:$2,0)),0)</f>
        <v/>
      </c>
      <c r="AG501">
        <f>IFERROR(INDEX(TIMESHEET!$A$1:$AI$5000,MATCH($D501,TIMESHEET!A$1:A$500,0),MATCH("T406",TIMESHEET!$2:$2,0)),0)</f>
        <v/>
      </c>
      <c r="AH501">
        <f>AE501+AG501</f>
        <v/>
      </c>
      <c r="AI501">
        <f>IFERROR(INDEX(TIMESHEET!$A$1:$AI$5000,MATCH($D501,TIMESHEET!A$1:A$500,0),MATCH("T701",TIMESHEET!$2:$2,0)),0)</f>
        <v/>
      </c>
      <c r="AJ501">
        <f>IFERROR(INDEX(TIMESHEET!$A$1:$AI$5000,MATCH($D501,TIMESHEET!B$1:B$500,0),MATCH("T320",TIMESHEET!$2:$2,0)),0)</f>
        <v/>
      </c>
      <c r="AK501">
        <f>IFERROR(IF(LEFT(INDEX(PIS!O$1:O$500,MATCH(D501,PIS!C$1:C$500)),1)="M",T501/AD501*SUM(AE501:AG501),T501*AD501),0)</f>
        <v/>
      </c>
      <c r="AL501">
        <f>IFERROR(INDEX(ADJ!$A$1:$BZ$1000,MATCH(PAYROLL!D501,ADJ!A$1:A$500,0),MATCH(PAYROLL!AL$2,ADJ!$2:$2,0)),0)</f>
        <v/>
      </c>
      <c r="AM501">
        <f>SUM(AK501:AL501)</f>
        <v/>
      </c>
      <c r="AN501">
        <f>IFERROR(ROUND(V501/$AD501*$AH501,0),0)</f>
        <v/>
      </c>
      <c r="AO501">
        <f>IFERROR(ROUND(W501/$AD501*$AH501,0),0)</f>
        <v/>
      </c>
      <c r="AP501">
        <f>IFERROR(ROUND(X501/$AD501*$AE501,0),0)</f>
        <v/>
      </c>
      <c r="AQ501">
        <f>IFERROR(ROUND(Y501/$AD501*$AH501,0),0)</f>
        <v/>
      </c>
      <c r="AR501">
        <f>IFERROR(ROUND(Z501/$AD501*$AH501,0),0)</f>
        <v/>
      </c>
      <c r="AS501">
        <f>IFERROR(ROUND(AA501/$AD501*$AH501,0),0)</f>
        <v/>
      </c>
      <c r="AT501">
        <f>IFERROR(IF((AE501+AF501+AG501)&gt;13,AB501,ROUND(AB501/AD501*AH501,0)),0)</f>
        <v/>
      </c>
      <c r="AU501">
        <f>IFERROR(INDEX(ADJ!$A$1:$BZ$1000,MATCH(PAYROLL!D501,ADJ!A$1:A$500,0),MATCH(PAYROLL!AU$2,ADJ!$2:$2,0)),0)</f>
        <v/>
      </c>
      <c r="AV501">
        <f>ROUND(SUM(AN501:AU501),0)</f>
        <v/>
      </c>
      <c r="AW501">
        <f>IFERROR(INDEX(TIMESHEET!$A$1:$AI$5000,MATCH(PAYROLL!D501,TIMESHEET!A$1:A$500,0),MATCH("T620",TIMESHEET!$2:$2,0)),0)</f>
        <v/>
      </c>
      <c r="AX501">
        <f>IFERROR(INDEX(TIMESHEET!$A$1:$AI$5000,MATCH(PAYROLL!D501,TIMESHEET!A$1:A$500,0),MATCH("T601",TIMESHEET!$2:$2,0)),0)</f>
        <v/>
      </c>
      <c r="AY501">
        <f>IFERROR(INDEX(TIMESHEET!$A$1:$AI$5000,MATCH(PAYROLL!D501,TIMESHEET!A$1:A$500,0),MATCH("T602",TIMESHEET!$2:$2,0)),0)</f>
        <v/>
      </c>
      <c r="AZ501">
        <f>IFERROR(INDEX(TIMESHEET!$A$1:$AI$5000,MATCH(PAYROLL!D501,TIMESHEET!A$1:A$500,0),MATCH("T603",TIMESHEET!$2:$2,0)),0)</f>
        <v/>
      </c>
      <c r="BA501">
        <f>IFERROR(INDEX(TIMESHEET!$A$1:$AI$5000,MATCH(PAYROLL!D501,TIMESHEET!A$1:A$500,0),MATCH("T611",TIMESHEET!$2:$2,0)),0)</f>
        <v/>
      </c>
      <c r="BB501">
        <f>IFERROR(INDEX(TIMESHEET!$A$1:$AI$5000,MATCH(PAYROLL!D501,TIMESHEET!A$1:A$500,0),MATCH("T612",TIMESHEET!$2:$2,0)),0)</f>
        <v/>
      </c>
      <c r="BC501">
        <f>IFERROR(INDEX(TIMESHEET!$A$1:$AI$5000,MATCH(PAYROLL!D501,TIMESHEET!A$1:A$500,0),MATCH("T613",TIMESHEET!$2:$2,0)),0)</f>
        <v/>
      </c>
      <c r="BD501">
        <f>IFERROR(INDEX(TIMESHEET!$A$1:$AI$5000,MATCH(PAYROLL!D501,TIMESHEET!A$1:A$500,0),MATCH("T500",TIMESHEET!$2:$2,0)),0)</f>
        <v/>
      </c>
      <c r="BE501">
        <f>IFERROR(IF(LEFT(INDEX(PIS!O$1:O$500,MATCH(D501,PIS!C$1:C$500)),1)="M",T501/AD501/8*(AW501+AX501*1.5+AY501*2+AZ501*3+BA501*2.1+BB501*2.7+BC501*3.9+BD501*0.3),T501/8*(AW501+AX501*1.5+AY501*2+AZ501*3+BA501*2.1+BB501*2.7+BC501*3.9+BD501*0.3)),0)</f>
        <v/>
      </c>
      <c r="BF501">
        <f>IFERROR(INDEX(ADJ!$A$1:$BZ$1000,MATCH(PAYROLL!$D501,ADJ!A$1:A$500,0),MATCH(PAYROLL!BF$2,ADJ!$2:$2,0)),0)</f>
        <v/>
      </c>
      <c r="BG501">
        <f>IFERROR(INDEX(ADJ!$A$1:$BZ$1000,MATCH(PAYROLL!D501,ADJ!A$1:A$500,0),MATCH(PAYROLL!BG$2,ADJ!$2:$2,0)),0)</f>
        <v/>
      </c>
      <c r="BH501">
        <f>IFERROR(INDEX(ADJ!$A$1:$BZ$1000,MATCH(PAYROLL!D501,ADJ!A$1:A$500,0),MATCH(PAYROLL!BH$2,ADJ!$2:$2,0)),0)</f>
        <v/>
      </c>
      <c r="BI501">
        <f>IFERROR(INDEX(ADJ!$A$1:$BZ$1000,MATCH(PAYROLL!D501,ADJ!A$1:A$500,0),MATCH(PAYROLL!BI$2,ADJ!$2:$2,0)),0)</f>
        <v/>
      </c>
      <c r="BJ501">
        <f>IFERROR(INDEX(ADJ!$A$1:$BZ$1000,MATCH(PAYROLL!D501,ADJ!A$1:A$500,0),MATCH(PAYROLL!BJ$2,ADJ!$2:$2,0)),0)</f>
        <v/>
      </c>
      <c r="BK501">
        <f>SUM(BF501:BJ501)</f>
        <v/>
      </c>
      <c r="BL501">
        <f>IFERROR(INDEX(ADJ!$A$1:$BZ$1000,MATCH(PAYROLL!D501,ADJ!A$1:A$500,0),MATCH(PAYROLL!BL$2,ADJ!$2:$2,0)),0)</f>
        <v/>
      </c>
      <c r="BM501">
        <f>IFERROR(INDEX(ADJ!$A$1:$BZ$1000,MATCH(PAYROLL!D501,ADJ!A$1:A$500,0),MATCH(PAYROLL!BM$2,ADJ!$2:$2,0)),0)</f>
        <v/>
      </c>
      <c r="BN501">
        <f>IFERROR(INDEX(ADJ!$A$1:$BZ$1000,MATCH(PAYROLL!D501,ADJ!A$1:A$500,0),MATCH(PAYROLL!BN$2,ADJ!$2:$2,0)),0)</f>
        <v/>
      </c>
      <c r="BO501">
        <f>IFERROR(INDEX(ADJ!$A$1:$BZ$1000,MATCH(PAYROLL!D501,ADJ!A$1:A$500,0),MATCH(PAYROLL!BO$2,ADJ!$2:$2,0)),0)</f>
        <v/>
      </c>
      <c r="BP501">
        <f>SUM(AM501,AV501,BE501,BK501,BL501:BO501)</f>
        <v/>
      </c>
      <c r="BQ501">
        <f>BO501</f>
        <v/>
      </c>
      <c r="BR501">
        <f>IFERROR(ROUND(IF(LEFT(INDEX(PIS!O$1:O$500,MATCH(D501,PIS!C$1:C$500)),1)="D",T501/8*(BD501*0.3),IF(LEFT(INDEX(PIS!O$1:O$500,MATCH(D501,PIS!C$1:C$500)),1)="H",T501*($BD501*0.3),T501/$AD501/8*($BD501*0.3))),0),0)</f>
        <v/>
      </c>
      <c r="BS501">
        <f>IF(AP501&lt;1,0,MIN(AP501,730000))</f>
        <v/>
      </c>
      <c r="BT501">
        <f>IFERROR(ROUND((BE501-SUM(AW501:BC501)*T501/AD501/8),0)-BR501,0)</f>
        <v/>
      </c>
      <c r="BU501">
        <f>AO501</f>
        <v/>
      </c>
      <c r="BV501">
        <f>SUM(BQ501:BU501)</f>
        <v/>
      </c>
      <c r="BW501">
        <f>BP501-BV501</f>
        <v/>
      </c>
      <c r="BX501">
        <f>IFERROR(IF(RIGHT(INDEX(PIS!O$1:O$500,MATCH(D501,PIS!C$1:C$500)),5)="Gross",MIN(U501+V501,VLOOKUP("R700",TSC!B:C,2,0)*VLOOKUP("R101",TSC!B:C,2,0))*VLOOKUP("R701",TSC!B:C,2,0)%,0),0)</f>
        <v/>
      </c>
      <c r="BY501">
        <f>IFERROR(IF(RIGHT(INDEX(PIS!O$1:O$500,MATCH(D501,PIS!C$1:C$500)),5)="Gross",MIN(U501+V501,VLOOKUP("R700",TSC!B:C,2,0)*VLOOKUP("R101",TSC!B:C,2,0))*VLOOKUP("T704",TSC!B:C,2,0)%,0),0)</f>
        <v/>
      </c>
      <c r="BZ501">
        <f>IFERROR(IF(RIGHT(INDEX(PIS!O$1:O$500,MATCH(D501,PIS!C$1:C$500)),5)="Gross",MIN(U501+V501,VLOOKUP("R700",TSC!B:C,2,0)*VLOOKUP("1",TSC!F:G,2,0))*VLOOKUP("T705",TSC!B:C,2,0)%,0),0)</f>
        <v/>
      </c>
      <c r="CA501">
        <f>IFERROR(INDEX(ADJ!$A$1:$BZ$1000,MATCH(PAYROLL!D501,ADJ!A$1:A$500,0),MATCH(PAYROLL!CA$2,ADJ!$2:$2,0)),0)</f>
        <v/>
      </c>
      <c r="CB501">
        <f>IFERROR(INDEX(ADJ!$A$1:$BZ$1000,MATCH(PAYROLL!D501,ADJ!A$1:A$500,0),MATCH(PAYROLL!CB$2,ADJ!$2:$2,0)),0)</f>
        <v/>
      </c>
      <c r="CC501">
        <f>SUM(BX501:CB501)</f>
        <v/>
      </c>
      <c r="CD501">
        <f>IFERROR(INDEX(PIS!$A$1:$BZ$1000,MATCH(PAYROLL!D501,PIS!C$1:C$500,0),MATCH(PAYROLL!CD$1,PIS!$1:$1,0)),0)</f>
        <v/>
      </c>
      <c r="CE501">
        <f>IFERROR(IF(OR(INDEX(PIS!P$1:P$500,MATCH(D501,PIS!C$1:C$500,0))="LT2",INDEX(PIS!P$1:P$500,MATCH(D501,PIS!C$1:C$500,0))="P10"),0,SUM(CC501,CD501*VLOOKUP("R601",TSC!B:C,2,0),VLOOKUP("R602",TSC!B:C,2,0))),0)</f>
        <v/>
      </c>
      <c r="CF501">
        <f>MAX(BW501-CE501,0)</f>
        <v/>
      </c>
      <c r="CG501">
        <f>IFERROR(IF(OR(RIGHT(INDEX(PIS!P$1:P$500,MATCH(D501,PIS!C$1:C$500)),5)="P10",RIGHT(INDEX(PIS!P$1:P$500,MATCH(D501,PIS!C$1:C$500)),5)="CK"),0,IF(CF501&lt;=5000000,CF501*5%,IF(CF501&lt;=10000000,CF501*10%-250000,IF(CF501&lt;=18000000,CF501*15%-750000,IF(CF501&lt;=32000000,CF501*20%-1650000,IF(CF501&lt;=52000000,CF501*25%-3250000,IF(CF501&lt;=80000000,BH501*30%-5850000,CF501*35%-9850000))))))),0)</f>
        <v/>
      </c>
      <c r="CH501">
        <f>IFERROR(IF(OR(INDEX(PIS!P$1:P$500,MATCH(D501,PIS!C$1:C$500))="LT",INDEX(PIS!P$1:P$500,MATCH(D501,PIS!C$1:C$500))="CK"),0,IF(CF501&lt;2000000,0,CF501*10%)),0)</f>
        <v/>
      </c>
      <c r="CI501">
        <f>IFERROR(INDEX(ADJ!$A$1:$BZ$1000,MATCH(PAYROLL!D501,ADJ!A$1:A$500,0),MATCH(PAYROLL!CI$2,ADJ!$2:$2,0)),0)</f>
        <v/>
      </c>
      <c r="CJ501">
        <f>IFERROR(INDEX(ADJ!$A$1:$BZ$1000,MATCH(PAYROLL!D501,ADJ!A$1:A$500,0),MATCH(PAYROLL!CJ$2,ADJ!$2:$2,0)),0)</f>
        <v/>
      </c>
      <c r="CK501">
        <f>IFERROR(INDEX(ADJ!$A$1:$BZ$1000,MATCH(PAYROLL!D501,ADJ!A$1:A$500,0),MATCH(PAYROLL!CK$2,ADJ!$2:$2,0)),0)</f>
        <v/>
      </c>
      <c r="CL501">
        <f>SUM(CG501:CK501)</f>
        <v/>
      </c>
      <c r="CM501">
        <f>ROUND(SUM(CH501:CK501),0)</f>
        <v/>
      </c>
      <c r="CN501">
        <f>IFERROR(INDEX(CSDA!D$1:D$500,MATCH($CN$2,CSDA!C$1:C$500,0))*INDEX(PIS!V$1:V$500,MATCH(D501,PIS!C$1:C$500))+INDEX(ADJ!$A$1:$BZ$1000,MATCH(PAYROLL!D501,ADJ!A$1:A$500,0),MATCH(PAYROLL!CN$2,ADJ!$2:$2,0)),0)</f>
        <v/>
      </c>
      <c r="CO501">
        <f>IFERROR(INDEX(ADJ!$A$1:$BZ$1000,MATCH(PAYROLL!D501,ADJ!A$1:A$500,0),MATCH(PAYROLL!CO$2,ADJ!$2:$2,0)),0)</f>
        <v/>
      </c>
      <c r="CP501">
        <f>IFERROR(INDEX(ADJ!$A$1:$BZ$1000,MATCH(PAYROLL!D501,ADJ!A$1:A$500,0),MATCH(PAYROLL!CP$2,ADJ!$2:$2,0)),0)</f>
        <v/>
      </c>
      <c r="CQ501">
        <f>BP501-CL501-CI501-CM501-CN501-CO501-CP501-CC501</f>
        <v/>
      </c>
      <c r="CR501">
        <f>IFERROR(IF(RIGHT(INDEX(PIS!O$1:O$500,MATCH(D501,PIS!C$1:C$500,0)),5)="Gross",MIN(U501+V501,VLOOKUP("R700",TSC!B:C,2,0)*VLOOKUP("R101",TSC!B:C,2,0))*(VLOOKUP("T711",TSC!B:C,2,0)+VLOOKUP("T712",TSC!B:C,2,0))%,MIN(T501+V501,VLOOKUP("R700",TSC!B:C,2,0)*VLOOKUP("R101",TSC!B:C,2,0))*(VLOOKUP("T711",TSC!B:C,2,0)+VLOOKUP("T712",TSC!B:C,2,0)+VLOOKUP("R701",TSC!B:C,2,0))%),0)</f>
        <v/>
      </c>
      <c r="CS501">
        <f>IFERROR(IF(RIGHT(INDEX(PIS!O$1:O$500,MATCH(D501,PIS!C$1:C$500,0)),5)="Gross",MIN(U501+V501,VLOOKUP("R700",TSC!B:C,2,0)*VLOOKUP("R101",TSC!B:C,2,0))*(VLOOKUP("T714",TSC!B:C,2,0))%,MIN(T501+V501,VLOOKUP("R700",TSC!B:C,2,0)*VLOOKUP("R101",TSC!B:C,2,0))*(VLOOKUP("T704",TSC!B:C,2,0)+VLOOKUP("T714",TSC!B:C,2,0))%),0)</f>
        <v/>
      </c>
      <c r="CT501">
        <f>IFERROR(IF(RIGHT(INDEX(PIS!O$1:O$500,MATCH(D501,PIS!C$1:C$500,0)),5)="Gross",MIN(U501+V501,VLOOKUP("R700",TSC!B:C,2,0)*VLOOKUP("R101",TSC!B:C,2,0))*VLOOKUP("T705",TSC!B:C,2,0)%,MIN(T501+V501,VLOOKUP("R700",TSC!B:C,2,0)*VLOOKUP("R101",TSC!B:C,2,0))*VLOOKUP("T705",TSC!B:C,2,0)%),0)</f>
        <v/>
      </c>
      <c r="CU501">
        <f>IFERROR(IF(RIGHT(INDEX(PIS!O$1:O$500,MATCH(D501,PIS!C$1:C$500,0)),5)="Gross",MIN(U501+V501,VLOOKUP("R700",TSC!B:C,2,0)*VLOOKUP("R101",TSC!B:C,2,0))*(VLOOKUP("T713",TSC!B:C,2,0))%,MIN(T501+V501,VLOOKUP("R700",TSC!B:C,2,0)*VLOOKUP("R101",TSC!B:C,2,0))*(VLOOKUP("T713",TSC!B:C,2,0))%),0)</f>
        <v/>
      </c>
      <c r="CV501">
        <f>IFERROR(INDEX(ADJ!$A$1:$BZ$1000,MATCH(PAYROLL!D501,ADJ!A$1:A$500,0),MATCH(PAYROLL!CV$2,ADJ!$2:$2,0)),0)</f>
        <v/>
      </c>
      <c r="CW501">
        <f>IFERROR(INDEX(ADJ!$A$1:$BZ$1000,MATCH(PAYROLL!D501,ADJ!A$1:A$500,0),MATCH(PAYROLL!CW$2,ADJ!$2:$2,0)),0)</f>
        <v/>
      </c>
      <c r="CX501">
        <f>SUM(CR501:CW501)</f>
        <v/>
      </c>
      <c r="CY501">
        <f>ROUND(IF(CR501&gt;0,T501+V501*VLOOKUP("R202",TSC!$B$1:$C$500,2,0),0),0)</f>
        <v/>
      </c>
      <c r="CZ501">
        <f>IFERROR(INDEX(CSDA!D$1:D$500,MATCH($CZ$2,CSDA!C$1:C$500,0)),0)</f>
        <v/>
      </c>
      <c r="DA501">
        <f>ROUND(T501*0.7%,0)</f>
        <v/>
      </c>
      <c r="DB501">
        <f>ROUND(T501/12,0)</f>
        <v/>
      </c>
      <c r="DC501">
        <f ref="DC501" t="array">IFERROR(INDEX(CSDA!D$1:D$500,MATCH("Trích giữ"&amp;PAYROLL!DC$2,CSDA!A$1:A$500&amp;CSDA!C$1:C$500,0)),0)</f>
        <v/>
      </c>
      <c r="DD501">
        <f ref="DD501" t="array">IFERROR(INDEX(CSDA!D$1:D$500,MATCH("Trích giữ"&amp;PAYROLL!DD$2,CSDA!A$1:A$500&amp;CSDA!C$1:C$500,0)),0)</f>
        <v/>
      </c>
      <c r="DE501">
        <f ref="DE501" t="array">IFERROR(INDEX(CSDA!D$1:D$500,MATCH("Trích giữ"&amp;PAYROLL!DE$2,CSDA!A$1:A$500&amp;CSDA!C$1:C$500,0)),0)</f>
        <v/>
      </c>
      <c r="DF501">
        <f>IFERROR(INDEX(CSDA!D$1:D$500,MATCH(PAYROLL!DF$2,CSDA!C$1:C$500,0)),0)</f>
        <v/>
      </c>
      <c r="DG501">
        <f ref="DG501" t="array">IFERROR(INDEX(CSDA!D$1:D$500,MATCH("Trích giữ"&amp;PAYROLL!DG$2,CSDA!A$1:A$500&amp;CSDA!C$1:C$500,0)),0)</f>
        <v/>
      </c>
      <c r="DH501">
        <f>ROUND(T501/26,0)</f>
        <v/>
      </c>
      <c r="DI501">
        <f ref="DI501" t="array">IFERROR(INDEX(CSDA!D$1:D$500,MATCH("Trích giữ"&amp;PAYROLL!DI$2,CSDA!A$1:A$500&amp;CSDA!C$1:C$500,0)),0)</f>
        <v/>
      </c>
      <c r="DJ501">
        <f>IF(U501=0,T501*21.5%-BL501,0)</f>
        <v/>
      </c>
      <c r="DK501">
        <f ref="DK501" t="array">IFERROR(INDEX(CSDA!D$1:D$500,MATCH("Trích giữ"&amp;PAYROLL!DK$2,CSDA!A$1:A$500&amp;CSDA!C$1:C$500,0)),0)</f>
        <v/>
      </c>
      <c r="DL501">
        <f>IFERROR(INDEX(CSDA!D$1:D$500,MATCH(PAYROLL!DL$2,CSDA!C$1:C$500,0))/12,0)</f>
        <v/>
      </c>
      <c r="DM501">
        <f>SUM(DB501:DL501)</f>
        <v/>
      </c>
      <c r="DN501">
        <f>IFERROR(INDEX(ADJ!$A$1:$BZ$1000,MATCH(PAYROLL!D501,ADJ!A$1:A$500,0),MATCH(PAYROLL!DN$2,ADJ!$2:$2,0)),0)</f>
        <v/>
      </c>
      <c r="DO501">
        <f>IFERROR(SUM(BP501,DM501:DN501,CX501:DA501)-DT501,0)</f>
        <v/>
      </c>
      <c r="DP501">
        <f ref="DP501" t="array">SUM(BW501*IFERROR(INDEX(CSDA!D$1:D$500,MATCH(BW$2,CSDA!C$1:C$500,0)),0)%,CX501*IFERROR(INDEX(CSDA!D$1:D$500,MATCH(CX$2,CSDA!C$1:C$500,0)),0)%,DA501*IFERROR(INDEX(CSDA!D$1:D$500,MATCH(DA$2,CSDA!C$1:C$500,0)),0)%,DB501*IFERROR(INDEX(CSDA!D$1:D$500,MATCH(DB$2,CSDA!C$1:C$500,0)),0)%,DF501*IFERROR(INDEX(CSDA!D$1:D$500,MATCH("Phí dịch vụ"&amp;PAYROLL!DF$2,CSDA!A$1:A$500&amp;CSDA!C$1:C$500,0)),0)%,DC501*IFERROR(INDEX(CSDA!D$1:D$500,MATCH("Phí dịch vụ"&amp;PAYROLL!DC$2,CSDA!A$1:A$500&amp;CSDA!C$1:C$500,0)),0)%,DH501*IFERROR(INDEX(CSDA!D$1:D$500,MATCH("Phí dịch vụ"&amp;PAYROLL!DH$2,CSDA!A$1:A$500&amp;CSDA!C$1:C$500,0)),0)%,DJ501*IFERROR(INDEX(CSDA!D$1:D$500,MATCH("Phí dịch vụ"&amp;PAYROLL!DJ$2,CSDA!A$1:A$500&amp;CSDA!C$1:C$500,0)),0)%,BN501*IFERROR(INDEX(CSDA!D$1:D$500,MATCH(BN$2,CSDA!C$1:C$500,0)),0)%)-BN501*7%</f>
        <v/>
      </c>
      <c r="DQ501">
        <f>IFERROR(INDEX(ADJ!$A$1:$BZ$1000,MATCH(PAYROLL!D501,ADJ!A$1:A$500,0),MATCH(PAYROLL!DQ$2,ADJ!$2:$2,0)),0)</f>
        <v/>
      </c>
      <c r="DR501">
        <f>IFERROR(INDEX(ADJ!$A$1:$BZ$1000,MATCH(PAYROLL!D501,ADJ!A$1:A$500,0),MATCH(PAYROLL!DR$2,ADJ!$2:$2,0)),0)</f>
        <v/>
      </c>
      <c r="DS501">
        <f>SUM(DP501:DR501)</f>
        <v/>
      </c>
      <c r="DT501">
        <f>EK501</f>
        <v/>
      </c>
      <c r="DU501">
        <f>SUM(DO501:DR501)</f>
        <v/>
      </c>
      <c r="DV501">
        <f>ROUND(DU501*0.1,0)</f>
        <v/>
      </c>
      <c r="DW501">
        <f>DU501+DV501</f>
        <v/>
      </c>
      <c r="DZ501">
        <f>IFERROR(INDEX(ADJ!$A$1:$BZ$1000,MATCH(PAYROLL!$D501,ADJ!A$1:A$500,0),MATCH(PAYROLL!DZ$2,ADJ!$2:$2,0)),0)</f>
        <v/>
      </c>
      <c r="EA501">
        <f>IFERROR(INDEX(ADJ!$A$1:$BZ$1000,MATCH(PAYROLL!$D501,ADJ!A$1:A$500,0),MATCH(PAYROLL!EA$2,ADJ!$2:$2,0)),0)</f>
        <v/>
      </c>
      <c r="EB501">
        <f>IFERROR(INDEX(ADJ!$A$1:$BZ$1000,MATCH(PAYROLL!$D501,ADJ!A$1:A$500,0),MATCH(PAYROLL!EB$2,ADJ!$2:$2,0)),0)</f>
        <v/>
      </c>
      <c r="EC501">
        <f>IFERROR(INDEX(ADJ!$A$1:$BZ$1000,MATCH(PAYROLL!$D501,ADJ!A$1:A$500,0),MATCH(PAYROLL!EC$2,ADJ!$2:$2,0)),0)</f>
        <v/>
      </c>
      <c r="ED501">
        <f>IFERROR(INDEX(ADJ!$A$1:$BZ$1000,MATCH(PAYROLL!$D501,ADJ!A$1:A$500,0),MATCH(PAYROLL!ED$2,ADJ!$2:$2,0)),0)</f>
        <v/>
      </c>
      <c r="EE501">
        <f>IFERROR(INDEX(ADJ!$A$1:$BZ$1000,MATCH(PAYROLL!$D501,ADJ!A$1:A$500,0),MATCH(PAYROLL!EE$2,ADJ!$2:$2,0)),0)</f>
        <v/>
      </c>
      <c r="EF501">
        <f>IFERROR(INDEX(ADJ!$A$1:$BZ$1000,MATCH(PAYROLL!$D501,ADJ!A$1:A$500,0),MATCH(PAYROLL!EF$2,ADJ!$2:$2,0)),0)</f>
        <v/>
      </c>
      <c r="EG501">
        <f>IFERROR(INDEX(ADJ!$A$1:$BZ$1000,MATCH(PAYROLL!$D501,ADJ!A$1:A$500,0),MATCH(PAYROLL!EG$2,ADJ!$2:$2,0)),0)</f>
        <v/>
      </c>
      <c r="EH501">
        <f>IFERROR(INDEX(ADJ!$A$1:$BZ$1000,MATCH(PAYROLL!$D501,ADJ!A$1:A$500,0),MATCH(PAYROLL!EH$2,ADJ!$2:$2,0)),0)</f>
        <v/>
      </c>
      <c r="EI501">
        <f>IFERROR(INDEX(ADJ!$A$1:$BZ$1000,MATCH(PAYROLL!D501,ADJ!A$1:A$500,0),MATCH(PAYROLL!EI$2,ADJ!$2:$2,0)),0)</f>
        <v/>
      </c>
      <c r="EJ501">
        <f>IFERROR(INDEX(ADJ!$A$1:$BZ$1000,MATCH(PAYROLL!$D501,ADJ!A$1:A$500,0),MATCH(PAYROLL!EJ$2,ADJ!$2:$2,0)),0)</f>
        <v/>
      </c>
      <c r="EK501">
        <f>SUM(DZ501:EJ501)</f>
        <v/>
      </c>
    </row>
    <row r="502">
      <c r="A502" t="n">
        <v>500</v>
      </c>
      <c r="B502" t="inlineStr">
        <is>
          <t>Phạm Văn Hoàn</t>
        </is>
      </c>
      <c r="D502" t="inlineStr">
        <is>
          <t>159049-01</t>
        </is>
      </c>
      <c r="S502">
        <f>IFERROR(INDEX(PIS!$A$1:$BZ$1000,MATCH($D502,PIS!C$1:C$500,0),MATCH("Lương CB tháng trước",PIS!$1:$1,0)),0)</f>
        <v/>
      </c>
      <c r="T502">
        <f>IFERROR(INDEX(PIS!$A$1:$BZ$1000,MATCH($D502,PIS!C$1:C$500,0),MATCH("Lương CB hiện tại",PIS!$1:$1,0)),0)</f>
        <v/>
      </c>
      <c r="U502">
        <f>IFERROR(INDEX(PIS!$A$1:$BZ$1000,MATCH($D502,PIS!C$1:C$500,0),MATCH("Lương đóng BHBB",PIS!$1:$1,0)),0)</f>
        <v/>
      </c>
      <c r="V502">
        <f>IFERROR(INDEX(PIS!$A$1:$BZ$1000,MATCH($D502,PIS!C$1:C$500,0),MATCH(V$2,PIS!$2:$2,0)),0)</f>
        <v/>
      </c>
      <c r="W502">
        <f>IFERROR(INDEX(PIS!$A$1:$BZ$1000,MATCH($D502,PIS!C$1:C$500,0),MATCH(W$2,PIS!$2:$2,0)),0)</f>
        <v/>
      </c>
      <c r="X502">
        <f>IFERROR(INDEX(PIS!$A$1:$BZ$1000,MATCH($D502,PIS!C$1:C$500,0),MATCH(X$2,PIS!$2:$2,0)),0)</f>
        <v/>
      </c>
      <c r="Y502">
        <f>IFERROR(INDEX(PIS!$A$1:$BZ$1000,MATCH($D502,PIS!C$1:C$500,0),MATCH(Y$2,PIS!$2:$2,0)),0)</f>
        <v/>
      </c>
      <c r="Z502">
        <f>IFERROR(INDEX(PIS!$A$1:$BZ$1000,MATCH($D502,PIS!C$1:C$500,0),MATCH(Z$2,PIS!$2:$2,0)),0)</f>
        <v/>
      </c>
      <c r="AA502">
        <f>IFERROR(INDEX(PIS!$A$1:$BZ$1000,MATCH($D502,PIS!C$1:C$500,0),MATCH(AA$2,PIS!$2:$2,0)),0)</f>
        <v/>
      </c>
      <c r="AB502">
        <f>IFERROR(INDEX(PIS!$A$1:$BZ$1000,MATCH($D502,PIS!C$1:C$500,0),MATCH(AB$2,PIS!$2:$2,0)),0)</f>
        <v/>
      </c>
      <c r="AC502">
        <f>SUM(V502:AB502)</f>
        <v/>
      </c>
      <c r="AD502">
        <f>IFERROR(INDEX(TIMESHEET!$A$1:$AI$5000,MATCH($D502,TIMESHEET!A$1:A$500,0),MATCH("T100",TIMESHEET!$2:$2,0))-2,0)</f>
        <v/>
      </c>
      <c r="AE502">
        <f>IFERROR(INDEX(TIMESHEET!$A$1:$AI$5000,MATCH($D502,TIMESHEET!A$1:A$500,0),MATCH("T202",TIMESHEET!$2:$2,0)),0)</f>
        <v/>
      </c>
      <c r="AF502">
        <f>IFERROR(INDEX(TIMESHEET!$A$1:$AI$5000,MATCH($D502,TIMESHEET!A$1:A$500,0),MATCH("T302",TIMESHEET!$2:$2,0)),0)</f>
        <v/>
      </c>
      <c r="AG502">
        <f>IFERROR(INDEX(TIMESHEET!$A$1:$AI$5000,MATCH($D502,TIMESHEET!A$1:A$500,0),MATCH("T406",TIMESHEET!$2:$2,0)),0)</f>
        <v/>
      </c>
      <c r="AH502">
        <f>AE502+AG502</f>
        <v/>
      </c>
      <c r="AI502">
        <f>IFERROR(INDEX(TIMESHEET!$A$1:$AI$5000,MATCH($D502,TIMESHEET!A$1:A$500,0),MATCH("T701",TIMESHEET!$2:$2,0)),0)</f>
        <v/>
      </c>
      <c r="AJ502">
        <f>IFERROR(INDEX(TIMESHEET!$A$1:$AI$5000,MATCH($D502,TIMESHEET!B$1:B$500,0),MATCH("T320",TIMESHEET!$2:$2,0)),0)</f>
        <v/>
      </c>
      <c r="AK502">
        <f>IFERROR(IF(LEFT(INDEX(PIS!O$1:O$500,MATCH(D502,PIS!C$1:C$500)),1)="M",T502/AD502*SUM(AE502:AG502),T502*AD502),0)</f>
        <v/>
      </c>
      <c r="AL502">
        <f>IFERROR(INDEX(ADJ!$A$1:$BZ$1000,MATCH(PAYROLL!D502,ADJ!A$1:A$500,0),MATCH(PAYROLL!AL$2,ADJ!$2:$2,0)),0)</f>
        <v/>
      </c>
      <c r="AM502">
        <f>SUM(AK502:AL502)</f>
        <v/>
      </c>
      <c r="AN502">
        <f>IFERROR(ROUND(V502/$AD502*$AH502,0),0)</f>
        <v/>
      </c>
      <c r="AO502">
        <f>IFERROR(ROUND(W502/$AD502*$AH502,0),0)</f>
        <v/>
      </c>
      <c r="AP502">
        <f>IFERROR(ROUND(X502/$AD502*$AE502,0),0)</f>
        <v/>
      </c>
      <c r="AQ502">
        <f>IFERROR(ROUND(Y502/$AD502*$AH502,0),0)</f>
        <v/>
      </c>
      <c r="AR502">
        <f>IFERROR(ROUND(Z502/$AD502*$AH502,0),0)</f>
        <v/>
      </c>
      <c r="AS502">
        <f>IFERROR(ROUND(AA502/$AD502*$AH502,0),0)</f>
        <v/>
      </c>
      <c r="AT502">
        <f>IFERROR(IF((AE502+AF502+AG502)&gt;13,AB502,ROUND(AB502/AD502*AH502,0)),0)</f>
        <v/>
      </c>
      <c r="AU502">
        <f>IFERROR(INDEX(ADJ!$A$1:$BZ$1000,MATCH(PAYROLL!D502,ADJ!A$1:A$500,0),MATCH(PAYROLL!AU$2,ADJ!$2:$2,0)),0)</f>
        <v/>
      </c>
      <c r="AV502">
        <f>ROUND(SUM(AN502:AU502),0)</f>
        <v/>
      </c>
      <c r="AW502">
        <f>IFERROR(INDEX(TIMESHEET!$A$1:$AI$5000,MATCH(PAYROLL!D502,TIMESHEET!A$1:A$500,0),MATCH("T620",TIMESHEET!$2:$2,0)),0)</f>
        <v/>
      </c>
      <c r="AX502">
        <f>IFERROR(INDEX(TIMESHEET!$A$1:$AI$5000,MATCH(PAYROLL!D502,TIMESHEET!A$1:A$500,0),MATCH("T601",TIMESHEET!$2:$2,0)),0)</f>
        <v/>
      </c>
      <c r="AY502">
        <f>IFERROR(INDEX(TIMESHEET!$A$1:$AI$5000,MATCH(PAYROLL!D502,TIMESHEET!A$1:A$500,0),MATCH("T602",TIMESHEET!$2:$2,0)),0)</f>
        <v/>
      </c>
      <c r="AZ502">
        <f>IFERROR(INDEX(TIMESHEET!$A$1:$AI$5000,MATCH(PAYROLL!D502,TIMESHEET!A$1:A$500,0),MATCH("T603",TIMESHEET!$2:$2,0)),0)</f>
        <v/>
      </c>
      <c r="BA502">
        <f>IFERROR(INDEX(TIMESHEET!$A$1:$AI$5000,MATCH(PAYROLL!D502,TIMESHEET!A$1:A$500,0),MATCH("T611",TIMESHEET!$2:$2,0)),0)</f>
        <v/>
      </c>
      <c r="BB502">
        <f>IFERROR(INDEX(TIMESHEET!$A$1:$AI$5000,MATCH(PAYROLL!D502,TIMESHEET!A$1:A$500,0),MATCH("T612",TIMESHEET!$2:$2,0)),0)</f>
        <v/>
      </c>
      <c r="BC502">
        <f>IFERROR(INDEX(TIMESHEET!$A$1:$AI$5000,MATCH(PAYROLL!D502,TIMESHEET!A$1:A$500,0),MATCH("T613",TIMESHEET!$2:$2,0)),0)</f>
        <v/>
      </c>
      <c r="BD502">
        <f>IFERROR(INDEX(TIMESHEET!$A$1:$AI$5000,MATCH(PAYROLL!D502,TIMESHEET!A$1:A$500,0),MATCH("T500",TIMESHEET!$2:$2,0)),0)</f>
        <v/>
      </c>
      <c r="BE502">
        <f>IFERROR(IF(LEFT(INDEX(PIS!O$1:O$500,MATCH(D502,PIS!C$1:C$500)),1)="M",T502/AD502/8*(AW502+AX502*1.5+AY502*2+AZ502*3+BA502*2.1+BB502*2.7+BC502*3.9+BD502*0.3),T502/8*(AW502+AX502*1.5+AY502*2+AZ502*3+BA502*2.1+BB502*2.7+BC502*3.9+BD502*0.3)),0)</f>
        <v/>
      </c>
      <c r="BF502">
        <f>IFERROR(INDEX(ADJ!$A$1:$BZ$1000,MATCH(PAYROLL!$D502,ADJ!A$1:A$500,0),MATCH(PAYROLL!BF$2,ADJ!$2:$2,0)),0)</f>
        <v/>
      </c>
      <c r="BG502">
        <f>IFERROR(INDEX(ADJ!$A$1:$BZ$1000,MATCH(PAYROLL!D502,ADJ!A$1:A$500,0),MATCH(PAYROLL!BG$2,ADJ!$2:$2,0)),0)</f>
        <v/>
      </c>
      <c r="BH502">
        <f>IFERROR(INDEX(ADJ!$A$1:$BZ$1000,MATCH(PAYROLL!D502,ADJ!A$1:A$500,0),MATCH(PAYROLL!BH$2,ADJ!$2:$2,0)),0)</f>
        <v/>
      </c>
      <c r="BI502">
        <f>IFERROR(INDEX(ADJ!$A$1:$BZ$1000,MATCH(PAYROLL!D502,ADJ!A$1:A$500,0),MATCH(PAYROLL!BI$2,ADJ!$2:$2,0)),0)</f>
        <v/>
      </c>
      <c r="BJ502">
        <f>IFERROR(INDEX(ADJ!$A$1:$BZ$1000,MATCH(PAYROLL!D502,ADJ!A$1:A$500,0),MATCH(PAYROLL!BJ$2,ADJ!$2:$2,0)),0)</f>
        <v/>
      </c>
      <c r="BK502">
        <f>SUM(BF502:BJ502)</f>
        <v/>
      </c>
      <c r="BL502">
        <f>IFERROR(INDEX(ADJ!$A$1:$BZ$1000,MATCH(PAYROLL!D502,ADJ!A$1:A$500,0),MATCH(PAYROLL!BL$2,ADJ!$2:$2,0)),0)</f>
        <v/>
      </c>
      <c r="BM502">
        <f>IFERROR(INDEX(ADJ!$A$1:$BZ$1000,MATCH(PAYROLL!D502,ADJ!A$1:A$500,0),MATCH(PAYROLL!BM$2,ADJ!$2:$2,0)),0)</f>
        <v/>
      </c>
      <c r="BN502">
        <f>IFERROR(INDEX(ADJ!$A$1:$BZ$1000,MATCH(PAYROLL!D502,ADJ!A$1:A$500,0),MATCH(PAYROLL!BN$2,ADJ!$2:$2,0)),0)</f>
        <v/>
      </c>
      <c r="BO502">
        <f>IFERROR(INDEX(ADJ!$A$1:$BZ$1000,MATCH(PAYROLL!D502,ADJ!A$1:A$500,0),MATCH(PAYROLL!BO$2,ADJ!$2:$2,0)),0)</f>
        <v/>
      </c>
      <c r="BP502">
        <f>SUM(AM502,AV502,BE502,BK502,BL502:BO502)</f>
        <v/>
      </c>
      <c r="BQ502">
        <f>BO502</f>
        <v/>
      </c>
      <c r="BR502">
        <f>IFERROR(ROUND(IF(LEFT(INDEX(PIS!O$1:O$500,MATCH(D502,PIS!C$1:C$500)),1)="D",T502/8*(BD502*0.3),IF(LEFT(INDEX(PIS!O$1:O$500,MATCH(D502,PIS!C$1:C$500)),1)="H",T502*($BD502*0.3),T502/$AD502/8*($BD502*0.3))),0),0)</f>
        <v/>
      </c>
      <c r="BS502">
        <f>IF(AP502&lt;1,0,MIN(AP502,730000))</f>
        <v/>
      </c>
      <c r="BT502">
        <f>IFERROR(ROUND((BE502-SUM(AW502:BC502)*T502/AD502/8),0)-BR502,0)</f>
        <v/>
      </c>
      <c r="BU502">
        <f>AO502</f>
        <v/>
      </c>
      <c r="BV502">
        <f>SUM(BQ502:BU502)</f>
        <v/>
      </c>
      <c r="BW502">
        <f>BP502-BV502</f>
        <v/>
      </c>
      <c r="BX502">
        <f>IFERROR(IF(RIGHT(INDEX(PIS!O$1:O$500,MATCH(D502,PIS!C$1:C$500)),5)="Gross",MIN(U502+V502,VLOOKUP("R700",TSC!B:C,2,0)*VLOOKUP("R101",TSC!B:C,2,0))*VLOOKUP("R701",TSC!B:C,2,0)%,0),0)</f>
        <v/>
      </c>
      <c r="BY502">
        <f>IFERROR(IF(RIGHT(INDEX(PIS!O$1:O$500,MATCH(D502,PIS!C$1:C$500)),5)="Gross",MIN(U502+V502,VLOOKUP("R700",TSC!B:C,2,0)*VLOOKUP("R101",TSC!B:C,2,0))*VLOOKUP("T704",TSC!B:C,2,0)%,0),0)</f>
        <v/>
      </c>
      <c r="BZ502">
        <f>IFERROR(IF(RIGHT(INDEX(PIS!O$1:O$500,MATCH(D502,PIS!C$1:C$500)),5)="Gross",MIN(U502+V502,VLOOKUP("R700",TSC!B:C,2,0)*VLOOKUP("1",TSC!F:G,2,0))*VLOOKUP("T705",TSC!B:C,2,0)%,0),0)</f>
        <v/>
      </c>
      <c r="CA502">
        <f>IFERROR(INDEX(ADJ!$A$1:$BZ$1000,MATCH(PAYROLL!D502,ADJ!A$1:A$500,0),MATCH(PAYROLL!CA$2,ADJ!$2:$2,0)),0)</f>
        <v/>
      </c>
      <c r="CB502">
        <f>IFERROR(INDEX(ADJ!$A$1:$BZ$1000,MATCH(PAYROLL!D502,ADJ!A$1:A$500,0),MATCH(PAYROLL!CB$2,ADJ!$2:$2,0)),0)</f>
        <v/>
      </c>
      <c r="CC502">
        <f>SUM(BX502:CB502)</f>
        <v/>
      </c>
      <c r="CD502">
        <f>IFERROR(INDEX(PIS!$A$1:$BZ$1000,MATCH(PAYROLL!D502,PIS!C$1:C$500,0),MATCH(PAYROLL!CD$1,PIS!$1:$1,0)),0)</f>
        <v/>
      </c>
      <c r="CE502">
        <f>IFERROR(IF(OR(INDEX(PIS!P$1:P$500,MATCH(D502,PIS!C$1:C$500,0))="LT2",INDEX(PIS!P$1:P$500,MATCH(D502,PIS!C$1:C$500,0))="P10"),0,SUM(CC502,CD502*VLOOKUP("R601",TSC!B:C,2,0),VLOOKUP("R602",TSC!B:C,2,0))),0)</f>
        <v/>
      </c>
      <c r="CF502">
        <f>MAX(BW502-CE502,0)</f>
        <v/>
      </c>
      <c r="CG502">
        <f>IFERROR(IF(OR(RIGHT(INDEX(PIS!P$1:P$500,MATCH(D502,PIS!C$1:C$500)),5)="P10",RIGHT(INDEX(PIS!P$1:P$500,MATCH(D502,PIS!C$1:C$500)),5)="CK"),0,IF(CF502&lt;=5000000,CF502*5%,IF(CF502&lt;=10000000,CF502*10%-250000,IF(CF502&lt;=18000000,CF502*15%-750000,IF(CF502&lt;=32000000,CF502*20%-1650000,IF(CF502&lt;=52000000,CF502*25%-3250000,IF(CF502&lt;=80000000,BH502*30%-5850000,CF502*35%-9850000))))))),0)</f>
        <v/>
      </c>
      <c r="CH502">
        <f>IFERROR(IF(OR(INDEX(PIS!P$1:P$500,MATCH(D502,PIS!C$1:C$500))="LT",INDEX(PIS!P$1:P$500,MATCH(D502,PIS!C$1:C$500))="CK"),0,IF(CF502&lt;2000000,0,CF502*10%)),0)</f>
        <v/>
      </c>
      <c r="CI502">
        <f>IFERROR(INDEX(ADJ!$A$1:$BZ$1000,MATCH(PAYROLL!D502,ADJ!A$1:A$500,0),MATCH(PAYROLL!CI$2,ADJ!$2:$2,0)),0)</f>
        <v/>
      </c>
      <c r="CJ502">
        <f>IFERROR(INDEX(ADJ!$A$1:$BZ$1000,MATCH(PAYROLL!D502,ADJ!A$1:A$500,0),MATCH(PAYROLL!CJ$2,ADJ!$2:$2,0)),0)</f>
        <v/>
      </c>
      <c r="CK502">
        <f>IFERROR(INDEX(ADJ!$A$1:$BZ$1000,MATCH(PAYROLL!D502,ADJ!A$1:A$500,0),MATCH(PAYROLL!CK$2,ADJ!$2:$2,0)),0)</f>
        <v/>
      </c>
      <c r="CL502">
        <f>SUM(CG502:CK502)</f>
        <v/>
      </c>
      <c r="CM502">
        <f>ROUND(SUM(CH502:CK502),0)</f>
        <v/>
      </c>
      <c r="CN502">
        <f>IFERROR(INDEX(CSDA!D$1:D$500,MATCH($CN$2,CSDA!C$1:C$500,0))*INDEX(PIS!V$1:V$500,MATCH(D502,PIS!C$1:C$500))+INDEX(ADJ!$A$1:$BZ$1000,MATCH(PAYROLL!D502,ADJ!A$1:A$500,0),MATCH(PAYROLL!CN$2,ADJ!$2:$2,0)),0)</f>
        <v/>
      </c>
      <c r="CO502">
        <f>IFERROR(INDEX(ADJ!$A$1:$BZ$1000,MATCH(PAYROLL!D502,ADJ!A$1:A$500,0),MATCH(PAYROLL!CO$2,ADJ!$2:$2,0)),0)</f>
        <v/>
      </c>
      <c r="CP502">
        <f>IFERROR(INDEX(ADJ!$A$1:$BZ$1000,MATCH(PAYROLL!D502,ADJ!A$1:A$500,0),MATCH(PAYROLL!CP$2,ADJ!$2:$2,0)),0)</f>
        <v/>
      </c>
      <c r="CQ502">
        <f>BP502-CL502-CI502-CM502-CN502-CO502-CP502-CC502</f>
        <v/>
      </c>
      <c r="CR502">
        <f>IFERROR(IF(RIGHT(INDEX(PIS!O$1:O$500,MATCH(D502,PIS!C$1:C$500,0)),5)="Gross",MIN(U502+V502,VLOOKUP("R700",TSC!B:C,2,0)*VLOOKUP("R101",TSC!B:C,2,0))*(VLOOKUP("T711",TSC!B:C,2,0)+VLOOKUP("T712",TSC!B:C,2,0))%,MIN(T502+V502,VLOOKUP("R700",TSC!B:C,2,0)*VLOOKUP("R101",TSC!B:C,2,0))*(VLOOKUP("T711",TSC!B:C,2,0)+VLOOKUP("T712",TSC!B:C,2,0)+VLOOKUP("R701",TSC!B:C,2,0))%),0)</f>
        <v/>
      </c>
      <c r="CS502">
        <f>IFERROR(IF(RIGHT(INDEX(PIS!O$1:O$500,MATCH(D502,PIS!C$1:C$500,0)),5)="Gross",MIN(U502+V502,VLOOKUP("R700",TSC!B:C,2,0)*VLOOKUP("R101",TSC!B:C,2,0))*(VLOOKUP("T714",TSC!B:C,2,0))%,MIN(T502+V502,VLOOKUP("R700",TSC!B:C,2,0)*VLOOKUP("R101",TSC!B:C,2,0))*(VLOOKUP("T704",TSC!B:C,2,0)+VLOOKUP("T714",TSC!B:C,2,0))%),0)</f>
        <v/>
      </c>
      <c r="CT502">
        <f>IFERROR(IF(RIGHT(INDEX(PIS!O$1:O$500,MATCH(D502,PIS!C$1:C$500,0)),5)="Gross",MIN(U502+V502,VLOOKUP("R700",TSC!B:C,2,0)*VLOOKUP("R101",TSC!B:C,2,0))*VLOOKUP("T705",TSC!B:C,2,0)%,MIN(T502+V502,VLOOKUP("R700",TSC!B:C,2,0)*VLOOKUP("R101",TSC!B:C,2,0))*VLOOKUP("T705",TSC!B:C,2,0)%),0)</f>
        <v/>
      </c>
      <c r="CU502">
        <f>IFERROR(IF(RIGHT(INDEX(PIS!O$1:O$500,MATCH(D502,PIS!C$1:C$500,0)),5)="Gross",MIN(U502+V502,VLOOKUP("R700",TSC!B:C,2,0)*VLOOKUP("R101",TSC!B:C,2,0))*(VLOOKUP("T713",TSC!B:C,2,0))%,MIN(T502+V502,VLOOKUP("R700",TSC!B:C,2,0)*VLOOKUP("R101",TSC!B:C,2,0))*(VLOOKUP("T713",TSC!B:C,2,0))%),0)</f>
        <v/>
      </c>
      <c r="CV502">
        <f>IFERROR(INDEX(ADJ!$A$1:$BZ$1000,MATCH(PAYROLL!D502,ADJ!A$1:A$500,0),MATCH(PAYROLL!CV$2,ADJ!$2:$2,0)),0)</f>
        <v/>
      </c>
      <c r="CW502">
        <f>IFERROR(INDEX(ADJ!$A$1:$BZ$1000,MATCH(PAYROLL!D502,ADJ!A$1:A$500,0),MATCH(PAYROLL!CW$2,ADJ!$2:$2,0)),0)</f>
        <v/>
      </c>
      <c r="CX502">
        <f>SUM(CR502:CW502)</f>
        <v/>
      </c>
      <c r="CY502">
        <f>ROUND(IF(CR502&gt;0,T502+V502*VLOOKUP("R202",TSC!$B$1:$C$500,2,0),0),0)</f>
        <v/>
      </c>
      <c r="CZ502">
        <f>IFERROR(INDEX(CSDA!D$1:D$500,MATCH($CZ$2,CSDA!C$1:C$500,0)),0)</f>
        <v/>
      </c>
      <c r="DA502">
        <f>ROUND(T502*0.7%,0)</f>
        <v/>
      </c>
      <c r="DB502">
        <f>ROUND(T502/12,0)</f>
        <v/>
      </c>
      <c r="DC502">
        <f ref="DC502" t="array">IFERROR(INDEX(CSDA!D$1:D$500,MATCH("Trích giữ"&amp;PAYROLL!DC$2,CSDA!A$1:A$500&amp;CSDA!C$1:C$500,0)),0)</f>
        <v/>
      </c>
      <c r="DD502">
        <f ref="DD502" t="array">IFERROR(INDEX(CSDA!D$1:D$500,MATCH("Trích giữ"&amp;PAYROLL!DD$2,CSDA!A$1:A$500&amp;CSDA!C$1:C$500,0)),0)</f>
        <v/>
      </c>
      <c r="DE502">
        <f ref="DE502" t="array">IFERROR(INDEX(CSDA!D$1:D$500,MATCH("Trích giữ"&amp;PAYROLL!DE$2,CSDA!A$1:A$500&amp;CSDA!C$1:C$500,0)),0)</f>
        <v/>
      </c>
      <c r="DF502">
        <f>IFERROR(INDEX(CSDA!D$1:D$500,MATCH(PAYROLL!DF$2,CSDA!C$1:C$500,0)),0)</f>
        <v/>
      </c>
      <c r="DG502">
        <f ref="DG502" t="array">IFERROR(INDEX(CSDA!D$1:D$500,MATCH("Trích giữ"&amp;PAYROLL!DG$2,CSDA!A$1:A$500&amp;CSDA!C$1:C$500,0)),0)</f>
        <v/>
      </c>
      <c r="DH502">
        <f>ROUND(T502/26,0)</f>
        <v/>
      </c>
      <c r="DI502">
        <f ref="DI502" t="array">IFERROR(INDEX(CSDA!D$1:D$500,MATCH("Trích giữ"&amp;PAYROLL!DI$2,CSDA!A$1:A$500&amp;CSDA!C$1:C$500,0)),0)</f>
        <v/>
      </c>
      <c r="DJ502">
        <f>IF(U502=0,T502*21.5%-BL502,0)</f>
        <v/>
      </c>
      <c r="DK502">
        <f ref="DK502" t="array">IFERROR(INDEX(CSDA!D$1:D$500,MATCH("Trích giữ"&amp;PAYROLL!DK$2,CSDA!A$1:A$500&amp;CSDA!C$1:C$500,0)),0)</f>
        <v/>
      </c>
      <c r="DL502">
        <f>IFERROR(INDEX(CSDA!D$1:D$500,MATCH(PAYROLL!DL$2,CSDA!C$1:C$500,0))/12,0)</f>
        <v/>
      </c>
      <c r="DM502">
        <f>SUM(DB502:DL502)</f>
        <v/>
      </c>
      <c r="DN502">
        <f>IFERROR(INDEX(ADJ!$A$1:$BZ$1000,MATCH(PAYROLL!D502,ADJ!A$1:A$500,0),MATCH(PAYROLL!DN$2,ADJ!$2:$2,0)),0)</f>
        <v/>
      </c>
      <c r="DO502">
        <f>IFERROR(SUM(BP502,DM502:DN502,CX502:DA502)-DT502,0)</f>
        <v/>
      </c>
      <c r="DP502">
        <f ref="DP502" t="array">SUM(BW502*IFERROR(INDEX(CSDA!D$1:D$500,MATCH(BW$2,CSDA!C$1:C$500,0)),0)%,CX502*IFERROR(INDEX(CSDA!D$1:D$500,MATCH(CX$2,CSDA!C$1:C$500,0)),0)%,DA502*IFERROR(INDEX(CSDA!D$1:D$500,MATCH(DA$2,CSDA!C$1:C$500,0)),0)%,DB502*IFERROR(INDEX(CSDA!D$1:D$500,MATCH(DB$2,CSDA!C$1:C$500,0)),0)%,DF502*IFERROR(INDEX(CSDA!D$1:D$500,MATCH("Phí dịch vụ"&amp;PAYROLL!DF$2,CSDA!A$1:A$500&amp;CSDA!C$1:C$500,0)),0)%,DC502*IFERROR(INDEX(CSDA!D$1:D$500,MATCH("Phí dịch vụ"&amp;PAYROLL!DC$2,CSDA!A$1:A$500&amp;CSDA!C$1:C$500,0)),0)%,DH502*IFERROR(INDEX(CSDA!D$1:D$500,MATCH("Phí dịch vụ"&amp;PAYROLL!DH$2,CSDA!A$1:A$500&amp;CSDA!C$1:C$500,0)),0)%,DJ502*IFERROR(INDEX(CSDA!D$1:D$500,MATCH("Phí dịch vụ"&amp;PAYROLL!DJ$2,CSDA!A$1:A$500&amp;CSDA!C$1:C$500,0)),0)%,BN502*IFERROR(INDEX(CSDA!D$1:D$500,MATCH(BN$2,CSDA!C$1:C$500,0)),0)%)-BN502*7%</f>
        <v/>
      </c>
      <c r="DQ502">
        <f>IFERROR(INDEX(ADJ!$A$1:$BZ$1000,MATCH(PAYROLL!D502,ADJ!A$1:A$500,0),MATCH(PAYROLL!DQ$2,ADJ!$2:$2,0)),0)</f>
        <v/>
      </c>
      <c r="DR502">
        <f>IFERROR(INDEX(ADJ!$A$1:$BZ$1000,MATCH(PAYROLL!D502,ADJ!A$1:A$500,0),MATCH(PAYROLL!DR$2,ADJ!$2:$2,0)),0)</f>
        <v/>
      </c>
      <c r="DS502">
        <f>SUM(DP502:DR502)</f>
        <v/>
      </c>
      <c r="DT502">
        <f>EK502</f>
        <v/>
      </c>
      <c r="DU502">
        <f>SUM(DO502:DR502)</f>
        <v/>
      </c>
      <c r="DV502">
        <f>ROUND(DU502*0.1,0)</f>
        <v/>
      </c>
      <c r="DW502">
        <f>DU502+DV502</f>
        <v/>
      </c>
      <c r="DZ502">
        <f>IFERROR(INDEX(ADJ!$A$1:$BZ$1000,MATCH(PAYROLL!$D502,ADJ!A$1:A$500,0),MATCH(PAYROLL!DZ$2,ADJ!$2:$2,0)),0)</f>
        <v/>
      </c>
      <c r="EA502">
        <f>IFERROR(INDEX(ADJ!$A$1:$BZ$1000,MATCH(PAYROLL!$D502,ADJ!A$1:A$500,0),MATCH(PAYROLL!EA$2,ADJ!$2:$2,0)),0)</f>
        <v/>
      </c>
      <c r="EB502">
        <f>IFERROR(INDEX(ADJ!$A$1:$BZ$1000,MATCH(PAYROLL!$D502,ADJ!A$1:A$500,0),MATCH(PAYROLL!EB$2,ADJ!$2:$2,0)),0)</f>
        <v/>
      </c>
      <c r="EC502">
        <f>IFERROR(INDEX(ADJ!$A$1:$BZ$1000,MATCH(PAYROLL!$D502,ADJ!A$1:A$500,0),MATCH(PAYROLL!EC$2,ADJ!$2:$2,0)),0)</f>
        <v/>
      </c>
      <c r="ED502">
        <f>IFERROR(INDEX(ADJ!$A$1:$BZ$1000,MATCH(PAYROLL!$D502,ADJ!A$1:A$500,0),MATCH(PAYROLL!ED$2,ADJ!$2:$2,0)),0)</f>
        <v/>
      </c>
      <c r="EE502">
        <f>IFERROR(INDEX(ADJ!$A$1:$BZ$1000,MATCH(PAYROLL!$D502,ADJ!A$1:A$500,0),MATCH(PAYROLL!EE$2,ADJ!$2:$2,0)),0)</f>
        <v/>
      </c>
      <c r="EF502">
        <f>IFERROR(INDEX(ADJ!$A$1:$BZ$1000,MATCH(PAYROLL!$D502,ADJ!A$1:A$500,0),MATCH(PAYROLL!EF$2,ADJ!$2:$2,0)),0)</f>
        <v/>
      </c>
      <c r="EG502">
        <f>IFERROR(INDEX(ADJ!$A$1:$BZ$1000,MATCH(PAYROLL!$D502,ADJ!A$1:A$500,0),MATCH(PAYROLL!EG$2,ADJ!$2:$2,0)),0)</f>
        <v/>
      </c>
      <c r="EH502">
        <f>IFERROR(INDEX(ADJ!$A$1:$BZ$1000,MATCH(PAYROLL!$D502,ADJ!A$1:A$500,0),MATCH(PAYROLL!EH$2,ADJ!$2:$2,0)),0)</f>
        <v/>
      </c>
      <c r="EI502">
        <f>IFERROR(INDEX(ADJ!$A$1:$BZ$1000,MATCH(PAYROLL!D502,ADJ!A$1:A$500,0),MATCH(PAYROLL!EI$2,ADJ!$2:$2,0)),0)</f>
        <v/>
      </c>
      <c r="EJ502">
        <f>IFERROR(INDEX(ADJ!$A$1:$BZ$1000,MATCH(PAYROLL!$D502,ADJ!A$1:A$500,0),MATCH(PAYROLL!EJ$2,ADJ!$2:$2,0)),0)</f>
        <v/>
      </c>
      <c r="EK502">
        <f>SUM(DZ502:EJ502)</f>
        <v/>
      </c>
    </row>
    <row r="503">
      <c r="A503" t="n">
        <v>501</v>
      </c>
      <c r="B503" t="inlineStr">
        <is>
          <t>Phạm Thị Lệ</t>
        </is>
      </c>
      <c r="D503" t="inlineStr">
        <is>
          <t>159048-01</t>
        </is>
      </c>
      <c r="S503">
        <f>IFERROR(INDEX(PIS!$A$1:$BZ$1000,MATCH($D503,PIS!C$1:C$500,0),MATCH("Lương CB tháng trước",PIS!$1:$1,0)),0)</f>
        <v/>
      </c>
      <c r="T503">
        <f>IFERROR(INDEX(PIS!$A$1:$BZ$1000,MATCH($D503,PIS!C$1:C$500,0),MATCH("Lương CB hiện tại",PIS!$1:$1,0)),0)</f>
        <v/>
      </c>
      <c r="U503">
        <f>IFERROR(INDEX(PIS!$A$1:$BZ$1000,MATCH($D503,PIS!C$1:C$500,0),MATCH("Lương đóng BHBB",PIS!$1:$1,0)),0)</f>
        <v/>
      </c>
      <c r="V503">
        <f>IFERROR(INDEX(PIS!$A$1:$BZ$1000,MATCH($D503,PIS!C$1:C$500,0),MATCH(V$2,PIS!$2:$2,0)),0)</f>
        <v/>
      </c>
      <c r="W503">
        <f>IFERROR(INDEX(PIS!$A$1:$BZ$1000,MATCH($D503,PIS!C$1:C$500,0),MATCH(W$2,PIS!$2:$2,0)),0)</f>
        <v/>
      </c>
      <c r="X503">
        <f>IFERROR(INDEX(PIS!$A$1:$BZ$1000,MATCH($D503,PIS!C$1:C$500,0),MATCH(X$2,PIS!$2:$2,0)),0)</f>
        <v/>
      </c>
      <c r="Y503">
        <f>IFERROR(INDEX(PIS!$A$1:$BZ$1000,MATCH($D503,PIS!C$1:C$500,0),MATCH(Y$2,PIS!$2:$2,0)),0)</f>
        <v/>
      </c>
      <c r="Z503">
        <f>IFERROR(INDEX(PIS!$A$1:$BZ$1000,MATCH($D503,PIS!C$1:C$500,0),MATCH(Z$2,PIS!$2:$2,0)),0)</f>
        <v/>
      </c>
      <c r="AA503">
        <f>IFERROR(INDEX(PIS!$A$1:$BZ$1000,MATCH($D503,PIS!C$1:C$500,0),MATCH(AA$2,PIS!$2:$2,0)),0)</f>
        <v/>
      </c>
      <c r="AB503">
        <f>IFERROR(INDEX(PIS!$A$1:$BZ$1000,MATCH($D503,PIS!C$1:C$500,0),MATCH(AB$2,PIS!$2:$2,0)),0)</f>
        <v/>
      </c>
      <c r="AC503">
        <f>SUM(V503:AB503)</f>
        <v/>
      </c>
      <c r="AD503">
        <f>IFERROR(INDEX(TIMESHEET!$A$1:$AI$5000,MATCH($D503,TIMESHEET!A$1:A$500,0),MATCH("T100",TIMESHEET!$2:$2,0))-2,0)</f>
        <v/>
      </c>
      <c r="AE503">
        <f>IFERROR(INDEX(TIMESHEET!$A$1:$AI$5000,MATCH($D503,TIMESHEET!A$1:A$500,0),MATCH("T202",TIMESHEET!$2:$2,0)),0)</f>
        <v/>
      </c>
      <c r="AF503">
        <f>IFERROR(INDEX(TIMESHEET!$A$1:$AI$5000,MATCH($D503,TIMESHEET!A$1:A$500,0),MATCH("T302",TIMESHEET!$2:$2,0)),0)</f>
        <v/>
      </c>
      <c r="AG503">
        <f>IFERROR(INDEX(TIMESHEET!$A$1:$AI$5000,MATCH($D503,TIMESHEET!A$1:A$500,0),MATCH("T406",TIMESHEET!$2:$2,0)),0)</f>
        <v/>
      </c>
      <c r="AH503">
        <f>AE503+AG503</f>
        <v/>
      </c>
      <c r="AI503">
        <f>IFERROR(INDEX(TIMESHEET!$A$1:$AI$5000,MATCH($D503,TIMESHEET!A$1:A$500,0),MATCH("T701",TIMESHEET!$2:$2,0)),0)</f>
        <v/>
      </c>
      <c r="AJ503">
        <f>IFERROR(INDEX(TIMESHEET!$A$1:$AI$5000,MATCH($D503,TIMESHEET!B$1:B$500,0),MATCH("T320",TIMESHEET!$2:$2,0)),0)</f>
        <v/>
      </c>
      <c r="AK503">
        <f>IFERROR(IF(LEFT(INDEX(PIS!O$1:O$500,MATCH(D503,PIS!C$1:C$500)),1)="M",T503/AD503*SUM(AE503:AG503),T503*AD503),0)</f>
        <v/>
      </c>
      <c r="AL503">
        <f>IFERROR(INDEX(ADJ!$A$1:$BZ$1000,MATCH(PAYROLL!D503,ADJ!A$1:A$500,0),MATCH(PAYROLL!AL$2,ADJ!$2:$2,0)),0)</f>
        <v/>
      </c>
      <c r="AM503">
        <f>SUM(AK503:AL503)</f>
        <v/>
      </c>
      <c r="AN503">
        <f>IFERROR(ROUND(V503/$AD503*$AH503,0),0)</f>
        <v/>
      </c>
      <c r="AO503">
        <f>IFERROR(ROUND(W503/$AD503*$AH503,0),0)</f>
        <v/>
      </c>
      <c r="AP503">
        <f>IFERROR(ROUND(X503/$AD503*$AE503,0),0)</f>
        <v/>
      </c>
      <c r="AQ503">
        <f>IFERROR(ROUND(Y503/$AD503*$AH503,0),0)</f>
        <v/>
      </c>
      <c r="AR503">
        <f>IFERROR(ROUND(Z503/$AD503*$AH503,0),0)</f>
        <v/>
      </c>
      <c r="AS503">
        <f>IFERROR(ROUND(AA503/$AD503*$AH503,0),0)</f>
        <v/>
      </c>
      <c r="AT503">
        <f>IFERROR(IF((AE503+AF503+AG503)&gt;13,AB503,ROUND(AB503/AD503*AH503,0)),0)</f>
        <v/>
      </c>
      <c r="AU503">
        <f>IFERROR(INDEX(ADJ!$A$1:$BZ$1000,MATCH(PAYROLL!D503,ADJ!A$1:A$500,0),MATCH(PAYROLL!AU$2,ADJ!$2:$2,0)),0)</f>
        <v/>
      </c>
      <c r="AV503">
        <f>ROUND(SUM(AN503:AU503),0)</f>
        <v/>
      </c>
      <c r="AW503">
        <f>IFERROR(INDEX(TIMESHEET!$A$1:$AI$5000,MATCH(PAYROLL!D503,TIMESHEET!A$1:A$500,0),MATCH("T620",TIMESHEET!$2:$2,0)),0)</f>
        <v/>
      </c>
      <c r="AX503">
        <f>IFERROR(INDEX(TIMESHEET!$A$1:$AI$5000,MATCH(PAYROLL!D503,TIMESHEET!A$1:A$500,0),MATCH("T601",TIMESHEET!$2:$2,0)),0)</f>
        <v/>
      </c>
      <c r="AY503">
        <f>IFERROR(INDEX(TIMESHEET!$A$1:$AI$5000,MATCH(PAYROLL!D503,TIMESHEET!A$1:A$500,0),MATCH("T602",TIMESHEET!$2:$2,0)),0)</f>
        <v/>
      </c>
      <c r="AZ503">
        <f>IFERROR(INDEX(TIMESHEET!$A$1:$AI$5000,MATCH(PAYROLL!D503,TIMESHEET!A$1:A$500,0),MATCH("T603",TIMESHEET!$2:$2,0)),0)</f>
        <v/>
      </c>
      <c r="BA503">
        <f>IFERROR(INDEX(TIMESHEET!$A$1:$AI$5000,MATCH(PAYROLL!D503,TIMESHEET!A$1:A$500,0),MATCH("T611",TIMESHEET!$2:$2,0)),0)</f>
        <v/>
      </c>
      <c r="BB503">
        <f>IFERROR(INDEX(TIMESHEET!$A$1:$AI$5000,MATCH(PAYROLL!D503,TIMESHEET!A$1:A$500,0),MATCH("T612",TIMESHEET!$2:$2,0)),0)</f>
        <v/>
      </c>
      <c r="BC503">
        <f>IFERROR(INDEX(TIMESHEET!$A$1:$AI$5000,MATCH(PAYROLL!D503,TIMESHEET!A$1:A$500,0),MATCH("T613",TIMESHEET!$2:$2,0)),0)</f>
        <v/>
      </c>
      <c r="BD503">
        <f>IFERROR(INDEX(TIMESHEET!$A$1:$AI$5000,MATCH(PAYROLL!D503,TIMESHEET!A$1:A$500,0),MATCH("T500",TIMESHEET!$2:$2,0)),0)</f>
        <v/>
      </c>
      <c r="BE503">
        <f>IFERROR(IF(LEFT(INDEX(PIS!O$1:O$500,MATCH(D503,PIS!C$1:C$500)),1)="M",T503/AD503/8*(AW503+AX503*1.5+AY503*2+AZ503*3+BA503*2.1+BB503*2.7+BC503*3.9+BD503*0.3),T503/8*(AW503+AX503*1.5+AY503*2+AZ503*3+BA503*2.1+BB503*2.7+BC503*3.9+BD503*0.3)),0)</f>
        <v/>
      </c>
      <c r="BF503">
        <f>IFERROR(INDEX(ADJ!$A$1:$BZ$1000,MATCH(PAYROLL!$D503,ADJ!A$1:A$500,0),MATCH(PAYROLL!BF$2,ADJ!$2:$2,0)),0)</f>
        <v/>
      </c>
      <c r="BG503">
        <f>IFERROR(INDEX(ADJ!$A$1:$BZ$1000,MATCH(PAYROLL!D503,ADJ!A$1:A$500,0),MATCH(PAYROLL!BG$2,ADJ!$2:$2,0)),0)</f>
        <v/>
      </c>
      <c r="BH503">
        <f>IFERROR(INDEX(ADJ!$A$1:$BZ$1000,MATCH(PAYROLL!D503,ADJ!A$1:A$500,0),MATCH(PAYROLL!BH$2,ADJ!$2:$2,0)),0)</f>
        <v/>
      </c>
      <c r="BI503">
        <f>IFERROR(INDEX(ADJ!$A$1:$BZ$1000,MATCH(PAYROLL!D503,ADJ!A$1:A$500,0),MATCH(PAYROLL!BI$2,ADJ!$2:$2,0)),0)</f>
        <v/>
      </c>
      <c r="BJ503">
        <f>IFERROR(INDEX(ADJ!$A$1:$BZ$1000,MATCH(PAYROLL!D503,ADJ!A$1:A$500,0),MATCH(PAYROLL!BJ$2,ADJ!$2:$2,0)),0)</f>
        <v/>
      </c>
      <c r="BK503">
        <f>SUM(BF503:BJ503)</f>
        <v/>
      </c>
      <c r="BL503">
        <f>IFERROR(INDEX(ADJ!$A$1:$BZ$1000,MATCH(PAYROLL!D503,ADJ!A$1:A$500,0),MATCH(PAYROLL!BL$2,ADJ!$2:$2,0)),0)</f>
        <v/>
      </c>
      <c r="BM503">
        <f>IFERROR(INDEX(ADJ!$A$1:$BZ$1000,MATCH(PAYROLL!D503,ADJ!A$1:A$500,0),MATCH(PAYROLL!BM$2,ADJ!$2:$2,0)),0)</f>
        <v/>
      </c>
      <c r="BN503">
        <f>IFERROR(INDEX(ADJ!$A$1:$BZ$1000,MATCH(PAYROLL!D503,ADJ!A$1:A$500,0),MATCH(PAYROLL!BN$2,ADJ!$2:$2,0)),0)</f>
        <v/>
      </c>
      <c r="BO503">
        <f>IFERROR(INDEX(ADJ!$A$1:$BZ$1000,MATCH(PAYROLL!D503,ADJ!A$1:A$500,0),MATCH(PAYROLL!BO$2,ADJ!$2:$2,0)),0)</f>
        <v/>
      </c>
      <c r="BP503">
        <f>SUM(AM503,AV503,BE503,BK503,BL503:BO503)</f>
        <v/>
      </c>
      <c r="BQ503">
        <f>BO503</f>
        <v/>
      </c>
      <c r="BR503">
        <f>IFERROR(ROUND(IF(LEFT(INDEX(PIS!O$1:O$500,MATCH(D503,PIS!C$1:C$500)),1)="D",T503/8*(BD503*0.3),IF(LEFT(INDEX(PIS!O$1:O$500,MATCH(D503,PIS!C$1:C$500)),1)="H",T503*($BD503*0.3),T503/$AD503/8*($BD503*0.3))),0),0)</f>
        <v/>
      </c>
      <c r="BS503">
        <f>IF(AP503&lt;1,0,MIN(AP503,730000))</f>
        <v/>
      </c>
      <c r="BT503">
        <f>IFERROR(ROUND((BE503-SUM(AW503:BC503)*T503/AD503/8),0)-BR503,0)</f>
        <v/>
      </c>
      <c r="BU503">
        <f>AO503</f>
        <v/>
      </c>
      <c r="BV503">
        <f>SUM(BQ503:BU503)</f>
        <v/>
      </c>
      <c r="BW503">
        <f>BP503-BV503</f>
        <v/>
      </c>
      <c r="BX503">
        <f>IFERROR(IF(RIGHT(INDEX(PIS!O$1:O$500,MATCH(D503,PIS!C$1:C$500)),5)="Gross",MIN(U503+V503,VLOOKUP("R700",TSC!B:C,2,0)*VLOOKUP("R101",TSC!B:C,2,0))*VLOOKUP("R701",TSC!B:C,2,0)%,0),0)</f>
        <v/>
      </c>
      <c r="BY503">
        <f>IFERROR(IF(RIGHT(INDEX(PIS!O$1:O$500,MATCH(D503,PIS!C$1:C$500)),5)="Gross",MIN(U503+V503,VLOOKUP("R700",TSC!B:C,2,0)*VLOOKUP("R101",TSC!B:C,2,0))*VLOOKUP("T704",TSC!B:C,2,0)%,0),0)</f>
        <v/>
      </c>
      <c r="BZ503">
        <f>IFERROR(IF(RIGHT(INDEX(PIS!O$1:O$500,MATCH(D503,PIS!C$1:C$500)),5)="Gross",MIN(U503+V503,VLOOKUP("R700",TSC!B:C,2,0)*VLOOKUP("1",TSC!F:G,2,0))*VLOOKUP("T705",TSC!B:C,2,0)%,0),0)</f>
        <v/>
      </c>
      <c r="CA503">
        <f>IFERROR(INDEX(ADJ!$A$1:$BZ$1000,MATCH(PAYROLL!D503,ADJ!A$1:A$500,0),MATCH(PAYROLL!CA$2,ADJ!$2:$2,0)),0)</f>
        <v/>
      </c>
      <c r="CB503">
        <f>IFERROR(INDEX(ADJ!$A$1:$BZ$1000,MATCH(PAYROLL!D503,ADJ!A$1:A$500,0),MATCH(PAYROLL!CB$2,ADJ!$2:$2,0)),0)</f>
        <v/>
      </c>
      <c r="CC503">
        <f>SUM(BX503:CB503)</f>
        <v/>
      </c>
      <c r="CD503">
        <f>IFERROR(INDEX(PIS!$A$1:$BZ$1000,MATCH(PAYROLL!D503,PIS!C$1:C$500,0),MATCH(PAYROLL!CD$1,PIS!$1:$1,0)),0)</f>
        <v/>
      </c>
      <c r="CE503">
        <f>IFERROR(IF(OR(INDEX(PIS!P$1:P$500,MATCH(D503,PIS!C$1:C$500,0))="LT2",INDEX(PIS!P$1:P$500,MATCH(D503,PIS!C$1:C$500,0))="P10"),0,SUM(CC503,CD503*VLOOKUP("R601",TSC!B:C,2,0),VLOOKUP("R602",TSC!B:C,2,0))),0)</f>
        <v/>
      </c>
      <c r="CF503">
        <f>MAX(BW503-CE503,0)</f>
        <v/>
      </c>
      <c r="CG503">
        <f>IFERROR(IF(OR(RIGHT(INDEX(PIS!P$1:P$500,MATCH(D503,PIS!C$1:C$500)),5)="P10",RIGHT(INDEX(PIS!P$1:P$500,MATCH(D503,PIS!C$1:C$500)),5)="CK"),0,IF(CF503&lt;=5000000,CF503*5%,IF(CF503&lt;=10000000,CF503*10%-250000,IF(CF503&lt;=18000000,CF503*15%-750000,IF(CF503&lt;=32000000,CF503*20%-1650000,IF(CF503&lt;=52000000,CF503*25%-3250000,IF(CF503&lt;=80000000,BH503*30%-5850000,CF503*35%-9850000))))))),0)</f>
        <v/>
      </c>
      <c r="CH503">
        <f>IFERROR(IF(OR(INDEX(PIS!P$1:P$500,MATCH(D503,PIS!C$1:C$500))="LT",INDEX(PIS!P$1:P$500,MATCH(D503,PIS!C$1:C$500))="CK"),0,IF(CF503&lt;2000000,0,CF503*10%)),0)</f>
        <v/>
      </c>
      <c r="CI503">
        <f>IFERROR(INDEX(ADJ!$A$1:$BZ$1000,MATCH(PAYROLL!D503,ADJ!A$1:A$500,0),MATCH(PAYROLL!CI$2,ADJ!$2:$2,0)),0)</f>
        <v/>
      </c>
      <c r="CJ503">
        <f>IFERROR(INDEX(ADJ!$A$1:$BZ$1000,MATCH(PAYROLL!D503,ADJ!A$1:A$500,0),MATCH(PAYROLL!CJ$2,ADJ!$2:$2,0)),0)</f>
        <v/>
      </c>
      <c r="CK503">
        <f>IFERROR(INDEX(ADJ!$A$1:$BZ$1000,MATCH(PAYROLL!D503,ADJ!A$1:A$500,0),MATCH(PAYROLL!CK$2,ADJ!$2:$2,0)),0)</f>
        <v/>
      </c>
      <c r="CL503">
        <f>SUM(CG503:CK503)</f>
        <v/>
      </c>
      <c r="CM503">
        <f>ROUND(SUM(CH503:CK503),0)</f>
        <v/>
      </c>
      <c r="CN503">
        <f>IFERROR(INDEX(CSDA!D$1:D$500,MATCH($CN$2,CSDA!C$1:C$500,0))*INDEX(PIS!V$1:V$500,MATCH(D503,PIS!C$1:C$500))+INDEX(ADJ!$A$1:$BZ$1000,MATCH(PAYROLL!D503,ADJ!A$1:A$500,0),MATCH(PAYROLL!CN$2,ADJ!$2:$2,0)),0)</f>
        <v/>
      </c>
      <c r="CO503">
        <f>IFERROR(INDEX(ADJ!$A$1:$BZ$1000,MATCH(PAYROLL!D503,ADJ!A$1:A$500,0),MATCH(PAYROLL!CO$2,ADJ!$2:$2,0)),0)</f>
        <v/>
      </c>
      <c r="CP503">
        <f>IFERROR(INDEX(ADJ!$A$1:$BZ$1000,MATCH(PAYROLL!D503,ADJ!A$1:A$500,0),MATCH(PAYROLL!CP$2,ADJ!$2:$2,0)),0)</f>
        <v/>
      </c>
      <c r="CQ503">
        <f>BP503-CL503-CI503-CM503-CN503-CO503-CP503-CC503</f>
        <v/>
      </c>
      <c r="CR503">
        <f>IFERROR(IF(RIGHT(INDEX(PIS!O$1:O$500,MATCH(D503,PIS!C$1:C$500,0)),5)="Gross",MIN(U503+V503,VLOOKUP("R700",TSC!B:C,2,0)*VLOOKUP("R101",TSC!B:C,2,0))*(VLOOKUP("T711",TSC!B:C,2,0)+VLOOKUP("T712",TSC!B:C,2,0))%,MIN(T503+V503,VLOOKUP("R700",TSC!B:C,2,0)*VLOOKUP("R101",TSC!B:C,2,0))*(VLOOKUP("T711",TSC!B:C,2,0)+VLOOKUP("T712",TSC!B:C,2,0)+VLOOKUP("R701",TSC!B:C,2,0))%),0)</f>
        <v/>
      </c>
      <c r="CS503">
        <f>IFERROR(IF(RIGHT(INDEX(PIS!O$1:O$500,MATCH(D503,PIS!C$1:C$500,0)),5)="Gross",MIN(U503+V503,VLOOKUP("R700",TSC!B:C,2,0)*VLOOKUP("R101",TSC!B:C,2,0))*(VLOOKUP("T714",TSC!B:C,2,0))%,MIN(T503+V503,VLOOKUP("R700",TSC!B:C,2,0)*VLOOKUP("R101",TSC!B:C,2,0))*(VLOOKUP("T704",TSC!B:C,2,0)+VLOOKUP("T714",TSC!B:C,2,0))%),0)</f>
        <v/>
      </c>
      <c r="CT503">
        <f>IFERROR(IF(RIGHT(INDEX(PIS!O$1:O$500,MATCH(D503,PIS!C$1:C$500,0)),5)="Gross",MIN(U503+V503,VLOOKUP("R700",TSC!B:C,2,0)*VLOOKUP("R101",TSC!B:C,2,0))*VLOOKUP("T705",TSC!B:C,2,0)%,MIN(T503+V503,VLOOKUP("R700",TSC!B:C,2,0)*VLOOKUP("R101",TSC!B:C,2,0))*VLOOKUP("T705",TSC!B:C,2,0)%),0)</f>
        <v/>
      </c>
      <c r="CU503">
        <f>IFERROR(IF(RIGHT(INDEX(PIS!O$1:O$500,MATCH(D503,PIS!C$1:C$500,0)),5)="Gross",MIN(U503+V503,VLOOKUP("R700",TSC!B:C,2,0)*VLOOKUP("R101",TSC!B:C,2,0))*(VLOOKUP("T713",TSC!B:C,2,0))%,MIN(T503+V503,VLOOKUP("R700",TSC!B:C,2,0)*VLOOKUP("R101",TSC!B:C,2,0))*(VLOOKUP("T713",TSC!B:C,2,0))%),0)</f>
        <v/>
      </c>
      <c r="CV503">
        <f>IFERROR(INDEX(ADJ!$A$1:$BZ$1000,MATCH(PAYROLL!D503,ADJ!A$1:A$500,0),MATCH(PAYROLL!CV$2,ADJ!$2:$2,0)),0)</f>
        <v/>
      </c>
      <c r="CW503">
        <f>IFERROR(INDEX(ADJ!$A$1:$BZ$1000,MATCH(PAYROLL!D503,ADJ!A$1:A$500,0),MATCH(PAYROLL!CW$2,ADJ!$2:$2,0)),0)</f>
        <v/>
      </c>
      <c r="CX503">
        <f>SUM(CR503:CW503)</f>
        <v/>
      </c>
      <c r="CY503">
        <f>ROUND(IF(CR503&gt;0,T503+V503*VLOOKUP("R202",TSC!$B$1:$C$500,2,0),0),0)</f>
        <v/>
      </c>
      <c r="CZ503">
        <f>IFERROR(INDEX(CSDA!D$1:D$500,MATCH($CZ$2,CSDA!C$1:C$500,0)),0)</f>
        <v/>
      </c>
      <c r="DA503">
        <f>ROUND(T503*0.7%,0)</f>
        <v/>
      </c>
      <c r="DB503">
        <f>ROUND(T503/12,0)</f>
        <v/>
      </c>
      <c r="DC503">
        <f ref="DC503" t="array">IFERROR(INDEX(CSDA!D$1:D$500,MATCH("Trích giữ"&amp;PAYROLL!DC$2,CSDA!A$1:A$500&amp;CSDA!C$1:C$500,0)),0)</f>
        <v/>
      </c>
      <c r="DD503">
        <f ref="DD503" t="array">IFERROR(INDEX(CSDA!D$1:D$500,MATCH("Trích giữ"&amp;PAYROLL!DD$2,CSDA!A$1:A$500&amp;CSDA!C$1:C$500,0)),0)</f>
        <v/>
      </c>
      <c r="DE503">
        <f ref="DE503" t="array">IFERROR(INDEX(CSDA!D$1:D$500,MATCH("Trích giữ"&amp;PAYROLL!DE$2,CSDA!A$1:A$500&amp;CSDA!C$1:C$500,0)),0)</f>
        <v/>
      </c>
      <c r="DF503">
        <f>IFERROR(INDEX(CSDA!D$1:D$500,MATCH(PAYROLL!DF$2,CSDA!C$1:C$500,0)),0)</f>
        <v/>
      </c>
      <c r="DG503">
        <f ref="DG503" t="array">IFERROR(INDEX(CSDA!D$1:D$500,MATCH("Trích giữ"&amp;PAYROLL!DG$2,CSDA!A$1:A$500&amp;CSDA!C$1:C$500,0)),0)</f>
        <v/>
      </c>
      <c r="DH503">
        <f>ROUND(T503/26,0)</f>
        <v/>
      </c>
      <c r="DI503">
        <f ref="DI503" t="array">IFERROR(INDEX(CSDA!D$1:D$500,MATCH("Trích giữ"&amp;PAYROLL!DI$2,CSDA!A$1:A$500&amp;CSDA!C$1:C$500,0)),0)</f>
        <v/>
      </c>
      <c r="DJ503">
        <f>IF(U503=0,T503*21.5%-BL503,0)</f>
        <v/>
      </c>
      <c r="DK503">
        <f ref="DK503" t="array">IFERROR(INDEX(CSDA!D$1:D$500,MATCH("Trích giữ"&amp;PAYROLL!DK$2,CSDA!A$1:A$500&amp;CSDA!C$1:C$500,0)),0)</f>
        <v/>
      </c>
      <c r="DL503">
        <f>IFERROR(INDEX(CSDA!D$1:D$500,MATCH(PAYROLL!DL$2,CSDA!C$1:C$500,0))/12,0)</f>
        <v/>
      </c>
      <c r="DM503">
        <f>SUM(DB503:DL503)</f>
        <v/>
      </c>
      <c r="DN503">
        <f>IFERROR(INDEX(ADJ!$A$1:$BZ$1000,MATCH(PAYROLL!D503,ADJ!A$1:A$500,0),MATCH(PAYROLL!DN$2,ADJ!$2:$2,0)),0)</f>
        <v/>
      </c>
      <c r="DO503">
        <f>IFERROR(SUM(BP503,DM503:DN503,CX503:DA503)-DT503,0)</f>
        <v/>
      </c>
      <c r="DP503">
        <f ref="DP503" t="array">SUM(BW503*IFERROR(INDEX(CSDA!D$1:D$500,MATCH(BW$2,CSDA!C$1:C$500,0)),0)%,CX503*IFERROR(INDEX(CSDA!D$1:D$500,MATCH(CX$2,CSDA!C$1:C$500,0)),0)%,DA503*IFERROR(INDEX(CSDA!D$1:D$500,MATCH(DA$2,CSDA!C$1:C$500,0)),0)%,DB503*IFERROR(INDEX(CSDA!D$1:D$500,MATCH(DB$2,CSDA!C$1:C$500,0)),0)%,DF503*IFERROR(INDEX(CSDA!D$1:D$500,MATCH("Phí dịch vụ"&amp;PAYROLL!DF$2,CSDA!A$1:A$500&amp;CSDA!C$1:C$500,0)),0)%,DC503*IFERROR(INDEX(CSDA!D$1:D$500,MATCH("Phí dịch vụ"&amp;PAYROLL!DC$2,CSDA!A$1:A$500&amp;CSDA!C$1:C$500,0)),0)%,DH503*IFERROR(INDEX(CSDA!D$1:D$500,MATCH("Phí dịch vụ"&amp;PAYROLL!DH$2,CSDA!A$1:A$500&amp;CSDA!C$1:C$500,0)),0)%,DJ503*IFERROR(INDEX(CSDA!D$1:D$500,MATCH("Phí dịch vụ"&amp;PAYROLL!DJ$2,CSDA!A$1:A$500&amp;CSDA!C$1:C$500,0)),0)%,BN503*IFERROR(INDEX(CSDA!D$1:D$500,MATCH(BN$2,CSDA!C$1:C$500,0)),0)%)-BN503*7%</f>
        <v/>
      </c>
      <c r="DQ503">
        <f>IFERROR(INDEX(ADJ!$A$1:$BZ$1000,MATCH(PAYROLL!D503,ADJ!A$1:A$500,0),MATCH(PAYROLL!DQ$2,ADJ!$2:$2,0)),0)</f>
        <v/>
      </c>
      <c r="DR503">
        <f>IFERROR(INDEX(ADJ!$A$1:$BZ$1000,MATCH(PAYROLL!D503,ADJ!A$1:A$500,0),MATCH(PAYROLL!DR$2,ADJ!$2:$2,0)),0)</f>
        <v/>
      </c>
      <c r="DS503">
        <f>SUM(DP503:DR503)</f>
        <v/>
      </c>
      <c r="DT503">
        <f>EK503</f>
        <v/>
      </c>
      <c r="DU503">
        <f>SUM(DO503:DR503)</f>
        <v/>
      </c>
      <c r="DV503">
        <f>ROUND(DU503*0.1,0)</f>
        <v/>
      </c>
      <c r="DW503">
        <f>DU503+DV503</f>
        <v/>
      </c>
      <c r="DZ503">
        <f>IFERROR(INDEX(ADJ!$A$1:$BZ$1000,MATCH(PAYROLL!$D503,ADJ!A$1:A$500,0),MATCH(PAYROLL!DZ$2,ADJ!$2:$2,0)),0)</f>
        <v/>
      </c>
      <c r="EA503">
        <f>IFERROR(INDEX(ADJ!$A$1:$BZ$1000,MATCH(PAYROLL!$D503,ADJ!A$1:A$500,0),MATCH(PAYROLL!EA$2,ADJ!$2:$2,0)),0)</f>
        <v/>
      </c>
      <c r="EB503">
        <f>IFERROR(INDEX(ADJ!$A$1:$BZ$1000,MATCH(PAYROLL!$D503,ADJ!A$1:A$500,0),MATCH(PAYROLL!EB$2,ADJ!$2:$2,0)),0)</f>
        <v/>
      </c>
      <c r="EC503">
        <f>IFERROR(INDEX(ADJ!$A$1:$BZ$1000,MATCH(PAYROLL!$D503,ADJ!A$1:A$500,0),MATCH(PAYROLL!EC$2,ADJ!$2:$2,0)),0)</f>
        <v/>
      </c>
      <c r="ED503">
        <f>IFERROR(INDEX(ADJ!$A$1:$BZ$1000,MATCH(PAYROLL!$D503,ADJ!A$1:A$500,0),MATCH(PAYROLL!ED$2,ADJ!$2:$2,0)),0)</f>
        <v/>
      </c>
      <c r="EE503">
        <f>IFERROR(INDEX(ADJ!$A$1:$BZ$1000,MATCH(PAYROLL!$D503,ADJ!A$1:A$500,0),MATCH(PAYROLL!EE$2,ADJ!$2:$2,0)),0)</f>
        <v/>
      </c>
      <c r="EF503">
        <f>IFERROR(INDEX(ADJ!$A$1:$BZ$1000,MATCH(PAYROLL!$D503,ADJ!A$1:A$500,0),MATCH(PAYROLL!EF$2,ADJ!$2:$2,0)),0)</f>
        <v/>
      </c>
      <c r="EG503">
        <f>IFERROR(INDEX(ADJ!$A$1:$BZ$1000,MATCH(PAYROLL!$D503,ADJ!A$1:A$500,0),MATCH(PAYROLL!EG$2,ADJ!$2:$2,0)),0)</f>
        <v/>
      </c>
      <c r="EH503">
        <f>IFERROR(INDEX(ADJ!$A$1:$BZ$1000,MATCH(PAYROLL!$D503,ADJ!A$1:A$500,0),MATCH(PAYROLL!EH$2,ADJ!$2:$2,0)),0)</f>
        <v/>
      </c>
      <c r="EI503">
        <f>IFERROR(INDEX(ADJ!$A$1:$BZ$1000,MATCH(PAYROLL!D503,ADJ!A$1:A$500,0),MATCH(PAYROLL!EI$2,ADJ!$2:$2,0)),0)</f>
        <v/>
      </c>
      <c r="EJ503">
        <f>IFERROR(INDEX(ADJ!$A$1:$BZ$1000,MATCH(PAYROLL!$D503,ADJ!A$1:A$500,0),MATCH(PAYROLL!EJ$2,ADJ!$2:$2,0)),0)</f>
        <v/>
      </c>
      <c r="EK503">
        <f>SUM(DZ503:EJ503)</f>
        <v/>
      </c>
    </row>
    <row r="504">
      <c r="A504" t="n">
        <v>502</v>
      </c>
      <c r="B504" t="inlineStr">
        <is>
          <t>Trương Văn Lợi</t>
        </is>
      </c>
      <c r="D504" t="inlineStr">
        <is>
          <t>158974-01</t>
        </is>
      </c>
      <c r="S504">
        <f>IFERROR(INDEX(PIS!$A$1:$BZ$1000,MATCH($D504,PIS!C$1:C$500,0),MATCH("Lương CB tháng trước",PIS!$1:$1,0)),0)</f>
        <v/>
      </c>
      <c r="T504">
        <f>IFERROR(INDEX(PIS!$A$1:$BZ$1000,MATCH($D504,PIS!C$1:C$500,0),MATCH("Lương CB hiện tại",PIS!$1:$1,0)),0)</f>
        <v/>
      </c>
      <c r="U504">
        <f>IFERROR(INDEX(PIS!$A$1:$BZ$1000,MATCH($D504,PIS!C$1:C$500,0),MATCH("Lương đóng BHBB",PIS!$1:$1,0)),0)</f>
        <v/>
      </c>
      <c r="V504">
        <f>IFERROR(INDEX(PIS!$A$1:$BZ$1000,MATCH($D504,PIS!C$1:C$500,0),MATCH(V$2,PIS!$2:$2,0)),0)</f>
        <v/>
      </c>
      <c r="W504">
        <f>IFERROR(INDEX(PIS!$A$1:$BZ$1000,MATCH($D504,PIS!C$1:C$500,0),MATCH(W$2,PIS!$2:$2,0)),0)</f>
        <v/>
      </c>
      <c r="X504">
        <f>IFERROR(INDEX(PIS!$A$1:$BZ$1000,MATCH($D504,PIS!C$1:C$500,0),MATCH(X$2,PIS!$2:$2,0)),0)</f>
        <v/>
      </c>
      <c r="Y504">
        <f>IFERROR(INDEX(PIS!$A$1:$BZ$1000,MATCH($D504,PIS!C$1:C$500,0),MATCH(Y$2,PIS!$2:$2,0)),0)</f>
        <v/>
      </c>
      <c r="Z504">
        <f>IFERROR(INDEX(PIS!$A$1:$BZ$1000,MATCH($D504,PIS!C$1:C$500,0),MATCH(Z$2,PIS!$2:$2,0)),0)</f>
        <v/>
      </c>
      <c r="AA504">
        <f>IFERROR(INDEX(PIS!$A$1:$BZ$1000,MATCH($D504,PIS!C$1:C$500,0),MATCH(AA$2,PIS!$2:$2,0)),0)</f>
        <v/>
      </c>
      <c r="AB504">
        <f>IFERROR(INDEX(PIS!$A$1:$BZ$1000,MATCH($D504,PIS!C$1:C$500,0),MATCH(AB$2,PIS!$2:$2,0)),0)</f>
        <v/>
      </c>
      <c r="AC504">
        <f>SUM(V504:AB504)</f>
        <v/>
      </c>
      <c r="AD504">
        <f>IFERROR(INDEX(TIMESHEET!$A$1:$AI$5000,MATCH($D504,TIMESHEET!A$1:A$500,0),MATCH("T100",TIMESHEET!$2:$2,0))-2,0)</f>
        <v/>
      </c>
      <c r="AE504">
        <f>IFERROR(INDEX(TIMESHEET!$A$1:$AI$5000,MATCH($D504,TIMESHEET!A$1:A$500,0),MATCH("T202",TIMESHEET!$2:$2,0)),0)</f>
        <v/>
      </c>
      <c r="AF504">
        <f>IFERROR(INDEX(TIMESHEET!$A$1:$AI$5000,MATCH($D504,TIMESHEET!A$1:A$500,0),MATCH("T302",TIMESHEET!$2:$2,0)),0)</f>
        <v/>
      </c>
      <c r="AG504">
        <f>IFERROR(INDEX(TIMESHEET!$A$1:$AI$5000,MATCH($D504,TIMESHEET!A$1:A$500,0),MATCH("T406",TIMESHEET!$2:$2,0)),0)</f>
        <v/>
      </c>
      <c r="AH504">
        <f>AE504+AG504</f>
        <v/>
      </c>
      <c r="AI504">
        <f>IFERROR(INDEX(TIMESHEET!$A$1:$AI$5000,MATCH($D504,TIMESHEET!A$1:A$500,0),MATCH("T701",TIMESHEET!$2:$2,0)),0)</f>
        <v/>
      </c>
      <c r="AJ504">
        <f>IFERROR(INDEX(TIMESHEET!$A$1:$AI$5000,MATCH($D504,TIMESHEET!B$1:B$500,0),MATCH("T320",TIMESHEET!$2:$2,0)),0)</f>
        <v/>
      </c>
      <c r="AK504">
        <f>IFERROR(IF(LEFT(INDEX(PIS!O$1:O$500,MATCH(D504,PIS!C$1:C$500)),1)="M",T504/AD504*SUM(AE504:AG504),T504*AD504),0)</f>
        <v/>
      </c>
      <c r="AL504">
        <f>IFERROR(INDEX(ADJ!$A$1:$BZ$1000,MATCH(PAYROLL!D504,ADJ!A$1:A$500,0),MATCH(PAYROLL!AL$2,ADJ!$2:$2,0)),0)</f>
        <v/>
      </c>
      <c r="AM504">
        <f>SUM(AK504:AL504)</f>
        <v/>
      </c>
      <c r="AN504">
        <f>IFERROR(ROUND(V504/$AD504*$AH504,0),0)</f>
        <v/>
      </c>
      <c r="AO504">
        <f>IFERROR(ROUND(W504/$AD504*$AH504,0),0)</f>
        <v/>
      </c>
      <c r="AP504">
        <f>IFERROR(ROUND(X504/$AD504*$AE504,0),0)</f>
        <v/>
      </c>
      <c r="AQ504">
        <f>IFERROR(ROUND(Y504/$AD504*$AH504,0),0)</f>
        <v/>
      </c>
      <c r="AR504">
        <f>IFERROR(ROUND(Z504/$AD504*$AH504,0),0)</f>
        <v/>
      </c>
      <c r="AS504">
        <f>IFERROR(ROUND(AA504/$AD504*$AH504,0),0)</f>
        <v/>
      </c>
      <c r="AT504">
        <f>IFERROR(IF((AE504+AF504+AG504)&gt;13,AB504,ROUND(AB504/AD504*AH504,0)),0)</f>
        <v/>
      </c>
      <c r="AU504">
        <f>IFERROR(INDEX(ADJ!$A$1:$BZ$1000,MATCH(PAYROLL!D504,ADJ!A$1:A$500,0),MATCH(PAYROLL!AU$2,ADJ!$2:$2,0)),0)</f>
        <v/>
      </c>
      <c r="AV504">
        <f>ROUND(SUM(AN504:AU504),0)</f>
        <v/>
      </c>
      <c r="AW504">
        <f>IFERROR(INDEX(TIMESHEET!$A$1:$AI$5000,MATCH(PAYROLL!D504,TIMESHEET!A$1:A$500,0),MATCH("T620",TIMESHEET!$2:$2,0)),0)</f>
        <v/>
      </c>
      <c r="AX504">
        <f>IFERROR(INDEX(TIMESHEET!$A$1:$AI$5000,MATCH(PAYROLL!D504,TIMESHEET!A$1:A$500,0),MATCH("T601",TIMESHEET!$2:$2,0)),0)</f>
        <v/>
      </c>
      <c r="AY504">
        <f>IFERROR(INDEX(TIMESHEET!$A$1:$AI$5000,MATCH(PAYROLL!D504,TIMESHEET!A$1:A$500,0),MATCH("T602",TIMESHEET!$2:$2,0)),0)</f>
        <v/>
      </c>
      <c r="AZ504">
        <f>IFERROR(INDEX(TIMESHEET!$A$1:$AI$5000,MATCH(PAYROLL!D504,TIMESHEET!A$1:A$500,0),MATCH("T603",TIMESHEET!$2:$2,0)),0)</f>
        <v/>
      </c>
      <c r="BA504">
        <f>IFERROR(INDEX(TIMESHEET!$A$1:$AI$5000,MATCH(PAYROLL!D504,TIMESHEET!A$1:A$500,0),MATCH("T611",TIMESHEET!$2:$2,0)),0)</f>
        <v/>
      </c>
      <c r="BB504">
        <f>IFERROR(INDEX(TIMESHEET!$A$1:$AI$5000,MATCH(PAYROLL!D504,TIMESHEET!A$1:A$500,0),MATCH("T612",TIMESHEET!$2:$2,0)),0)</f>
        <v/>
      </c>
      <c r="BC504">
        <f>IFERROR(INDEX(TIMESHEET!$A$1:$AI$5000,MATCH(PAYROLL!D504,TIMESHEET!A$1:A$500,0),MATCH("T613",TIMESHEET!$2:$2,0)),0)</f>
        <v/>
      </c>
      <c r="BD504">
        <f>IFERROR(INDEX(TIMESHEET!$A$1:$AI$5000,MATCH(PAYROLL!D504,TIMESHEET!A$1:A$500,0),MATCH("T500",TIMESHEET!$2:$2,0)),0)</f>
        <v/>
      </c>
      <c r="BE504">
        <f>IFERROR(IF(LEFT(INDEX(PIS!O$1:O$500,MATCH(D504,PIS!C$1:C$500)),1)="M",T504/AD504/8*(AW504+AX504*1.5+AY504*2+AZ504*3+BA504*2.1+BB504*2.7+BC504*3.9+BD504*0.3),T504/8*(AW504+AX504*1.5+AY504*2+AZ504*3+BA504*2.1+BB504*2.7+BC504*3.9+BD504*0.3)),0)</f>
        <v/>
      </c>
      <c r="BF504">
        <f>IFERROR(INDEX(ADJ!$A$1:$BZ$1000,MATCH(PAYROLL!$D504,ADJ!A$1:A$500,0),MATCH(PAYROLL!BF$2,ADJ!$2:$2,0)),0)</f>
        <v/>
      </c>
      <c r="BG504">
        <f>IFERROR(INDEX(ADJ!$A$1:$BZ$1000,MATCH(PAYROLL!D504,ADJ!A$1:A$500,0),MATCH(PAYROLL!BG$2,ADJ!$2:$2,0)),0)</f>
        <v/>
      </c>
      <c r="BH504">
        <f>IFERROR(INDEX(ADJ!$A$1:$BZ$1000,MATCH(PAYROLL!D504,ADJ!A$1:A$500,0),MATCH(PAYROLL!BH$2,ADJ!$2:$2,0)),0)</f>
        <v/>
      </c>
      <c r="BI504">
        <f>IFERROR(INDEX(ADJ!$A$1:$BZ$1000,MATCH(PAYROLL!D504,ADJ!A$1:A$500,0),MATCH(PAYROLL!BI$2,ADJ!$2:$2,0)),0)</f>
        <v/>
      </c>
      <c r="BJ504">
        <f>IFERROR(INDEX(ADJ!$A$1:$BZ$1000,MATCH(PAYROLL!D504,ADJ!A$1:A$500,0),MATCH(PAYROLL!BJ$2,ADJ!$2:$2,0)),0)</f>
        <v/>
      </c>
      <c r="BK504">
        <f>SUM(BF504:BJ504)</f>
        <v/>
      </c>
      <c r="BL504">
        <f>IFERROR(INDEX(ADJ!$A$1:$BZ$1000,MATCH(PAYROLL!D504,ADJ!A$1:A$500,0),MATCH(PAYROLL!BL$2,ADJ!$2:$2,0)),0)</f>
        <v/>
      </c>
      <c r="BM504">
        <f>IFERROR(INDEX(ADJ!$A$1:$BZ$1000,MATCH(PAYROLL!D504,ADJ!A$1:A$500,0),MATCH(PAYROLL!BM$2,ADJ!$2:$2,0)),0)</f>
        <v/>
      </c>
      <c r="BN504">
        <f>IFERROR(INDEX(ADJ!$A$1:$BZ$1000,MATCH(PAYROLL!D504,ADJ!A$1:A$500,0),MATCH(PAYROLL!BN$2,ADJ!$2:$2,0)),0)</f>
        <v/>
      </c>
      <c r="BO504">
        <f>IFERROR(INDEX(ADJ!$A$1:$BZ$1000,MATCH(PAYROLL!D504,ADJ!A$1:A$500,0),MATCH(PAYROLL!BO$2,ADJ!$2:$2,0)),0)</f>
        <v/>
      </c>
      <c r="BP504">
        <f>SUM(AM504,AV504,BE504,BK504,BL504:BO504)</f>
        <v/>
      </c>
      <c r="BQ504">
        <f>BO504</f>
        <v/>
      </c>
      <c r="BR504">
        <f>IFERROR(ROUND(IF(LEFT(INDEX(PIS!O$1:O$500,MATCH(D504,PIS!C$1:C$500)),1)="D",T504/8*(BD504*0.3),IF(LEFT(INDEX(PIS!O$1:O$500,MATCH(D504,PIS!C$1:C$500)),1)="H",T504*($BD504*0.3),T504/$AD504/8*($BD504*0.3))),0),0)</f>
        <v/>
      </c>
      <c r="BS504">
        <f>IF(AP504&lt;1,0,MIN(AP504,730000))</f>
        <v/>
      </c>
      <c r="BT504">
        <f>IFERROR(ROUND((BE504-SUM(AW504:BC504)*T504/AD504/8),0)-BR504,0)</f>
        <v/>
      </c>
      <c r="BU504">
        <f>AO504</f>
        <v/>
      </c>
      <c r="BV504">
        <f>SUM(BQ504:BU504)</f>
        <v/>
      </c>
      <c r="BW504">
        <f>BP504-BV504</f>
        <v/>
      </c>
      <c r="BX504">
        <f>IFERROR(IF(RIGHT(INDEX(PIS!O$1:O$500,MATCH(D504,PIS!C$1:C$500)),5)="Gross",MIN(U504+V504,VLOOKUP("R700",TSC!B:C,2,0)*VLOOKUP("R101",TSC!B:C,2,0))*VLOOKUP("R701",TSC!B:C,2,0)%,0),0)</f>
        <v/>
      </c>
      <c r="BY504">
        <f>IFERROR(IF(RIGHT(INDEX(PIS!O$1:O$500,MATCH(D504,PIS!C$1:C$500)),5)="Gross",MIN(U504+V504,VLOOKUP("R700",TSC!B:C,2,0)*VLOOKUP("R101",TSC!B:C,2,0))*VLOOKUP("T704",TSC!B:C,2,0)%,0),0)</f>
        <v/>
      </c>
      <c r="BZ504">
        <f>IFERROR(IF(RIGHT(INDEX(PIS!O$1:O$500,MATCH(D504,PIS!C$1:C$500)),5)="Gross",MIN(U504+V504,VLOOKUP("R700",TSC!B:C,2,0)*VLOOKUP("1",TSC!F:G,2,0))*VLOOKUP("T705",TSC!B:C,2,0)%,0),0)</f>
        <v/>
      </c>
      <c r="CA504">
        <f>IFERROR(INDEX(ADJ!$A$1:$BZ$1000,MATCH(PAYROLL!D504,ADJ!A$1:A$500,0),MATCH(PAYROLL!CA$2,ADJ!$2:$2,0)),0)</f>
        <v/>
      </c>
      <c r="CB504">
        <f>IFERROR(INDEX(ADJ!$A$1:$BZ$1000,MATCH(PAYROLL!D504,ADJ!A$1:A$500,0),MATCH(PAYROLL!CB$2,ADJ!$2:$2,0)),0)</f>
        <v/>
      </c>
      <c r="CC504">
        <f>SUM(BX504:CB504)</f>
        <v/>
      </c>
      <c r="CD504">
        <f>IFERROR(INDEX(PIS!$A$1:$BZ$1000,MATCH(PAYROLL!D504,PIS!C$1:C$500,0),MATCH(PAYROLL!CD$1,PIS!$1:$1,0)),0)</f>
        <v/>
      </c>
      <c r="CE504">
        <f>IFERROR(IF(OR(INDEX(PIS!P$1:P$500,MATCH(D504,PIS!C$1:C$500,0))="LT2",INDEX(PIS!P$1:P$500,MATCH(D504,PIS!C$1:C$500,0))="P10"),0,SUM(CC504,CD504*VLOOKUP("R601",TSC!B:C,2,0),VLOOKUP("R602",TSC!B:C,2,0))),0)</f>
        <v/>
      </c>
      <c r="CF504">
        <f>MAX(BW504-CE504,0)</f>
        <v/>
      </c>
      <c r="CG504">
        <f>IFERROR(IF(OR(RIGHT(INDEX(PIS!P$1:P$500,MATCH(D504,PIS!C$1:C$500)),5)="P10",RIGHT(INDEX(PIS!P$1:P$500,MATCH(D504,PIS!C$1:C$500)),5)="CK"),0,IF(CF504&lt;=5000000,CF504*5%,IF(CF504&lt;=10000000,CF504*10%-250000,IF(CF504&lt;=18000000,CF504*15%-750000,IF(CF504&lt;=32000000,CF504*20%-1650000,IF(CF504&lt;=52000000,CF504*25%-3250000,IF(CF504&lt;=80000000,BH504*30%-5850000,CF504*35%-9850000))))))),0)</f>
        <v/>
      </c>
      <c r="CH504">
        <f>IFERROR(IF(OR(INDEX(PIS!P$1:P$500,MATCH(D504,PIS!C$1:C$500))="LT",INDEX(PIS!P$1:P$500,MATCH(D504,PIS!C$1:C$500))="CK"),0,IF(CF504&lt;2000000,0,CF504*10%)),0)</f>
        <v/>
      </c>
      <c r="CI504">
        <f>IFERROR(INDEX(ADJ!$A$1:$BZ$1000,MATCH(PAYROLL!D504,ADJ!A$1:A$500,0),MATCH(PAYROLL!CI$2,ADJ!$2:$2,0)),0)</f>
        <v/>
      </c>
      <c r="CJ504">
        <f>IFERROR(INDEX(ADJ!$A$1:$BZ$1000,MATCH(PAYROLL!D504,ADJ!A$1:A$500,0),MATCH(PAYROLL!CJ$2,ADJ!$2:$2,0)),0)</f>
        <v/>
      </c>
      <c r="CK504">
        <f>IFERROR(INDEX(ADJ!$A$1:$BZ$1000,MATCH(PAYROLL!D504,ADJ!A$1:A$500,0),MATCH(PAYROLL!CK$2,ADJ!$2:$2,0)),0)</f>
        <v/>
      </c>
      <c r="CL504">
        <f>SUM(CG504:CK504)</f>
        <v/>
      </c>
      <c r="CM504">
        <f>ROUND(SUM(CH504:CK504),0)</f>
        <v/>
      </c>
      <c r="CN504">
        <f>IFERROR(INDEX(CSDA!D$1:D$500,MATCH($CN$2,CSDA!C$1:C$500,0))*INDEX(PIS!V$1:V$500,MATCH(D504,PIS!C$1:C$500))+INDEX(ADJ!$A$1:$BZ$1000,MATCH(PAYROLL!D504,ADJ!A$1:A$500,0),MATCH(PAYROLL!CN$2,ADJ!$2:$2,0)),0)</f>
        <v/>
      </c>
      <c r="CO504">
        <f>IFERROR(INDEX(ADJ!$A$1:$BZ$1000,MATCH(PAYROLL!D504,ADJ!A$1:A$500,0),MATCH(PAYROLL!CO$2,ADJ!$2:$2,0)),0)</f>
        <v/>
      </c>
      <c r="CP504">
        <f>IFERROR(INDEX(ADJ!$A$1:$BZ$1000,MATCH(PAYROLL!D504,ADJ!A$1:A$500,0),MATCH(PAYROLL!CP$2,ADJ!$2:$2,0)),0)</f>
        <v/>
      </c>
      <c r="CQ504">
        <f>BP504-CL504-CI504-CM504-CN504-CO504-CP504-CC504</f>
        <v/>
      </c>
      <c r="CR504">
        <f>IFERROR(IF(RIGHT(INDEX(PIS!O$1:O$500,MATCH(D504,PIS!C$1:C$500,0)),5)="Gross",MIN(U504+V504,VLOOKUP("R700",TSC!B:C,2,0)*VLOOKUP("R101",TSC!B:C,2,0))*(VLOOKUP("T711",TSC!B:C,2,0)+VLOOKUP("T712",TSC!B:C,2,0))%,MIN(T504+V504,VLOOKUP("R700",TSC!B:C,2,0)*VLOOKUP("R101",TSC!B:C,2,0))*(VLOOKUP("T711",TSC!B:C,2,0)+VLOOKUP("T712",TSC!B:C,2,0)+VLOOKUP("R701",TSC!B:C,2,0))%),0)</f>
        <v/>
      </c>
      <c r="CS504">
        <f>IFERROR(IF(RIGHT(INDEX(PIS!O$1:O$500,MATCH(D504,PIS!C$1:C$500,0)),5)="Gross",MIN(U504+V504,VLOOKUP("R700",TSC!B:C,2,0)*VLOOKUP("R101",TSC!B:C,2,0))*(VLOOKUP("T714",TSC!B:C,2,0))%,MIN(T504+V504,VLOOKUP("R700",TSC!B:C,2,0)*VLOOKUP("R101",TSC!B:C,2,0))*(VLOOKUP("T704",TSC!B:C,2,0)+VLOOKUP("T714",TSC!B:C,2,0))%),0)</f>
        <v/>
      </c>
      <c r="CT504">
        <f>IFERROR(IF(RIGHT(INDEX(PIS!O$1:O$500,MATCH(D504,PIS!C$1:C$500,0)),5)="Gross",MIN(U504+V504,VLOOKUP("R700",TSC!B:C,2,0)*VLOOKUP("R101",TSC!B:C,2,0))*VLOOKUP("T705",TSC!B:C,2,0)%,MIN(T504+V504,VLOOKUP("R700",TSC!B:C,2,0)*VLOOKUP("R101",TSC!B:C,2,0))*VLOOKUP("T705",TSC!B:C,2,0)%),0)</f>
        <v/>
      </c>
      <c r="CU504">
        <f>IFERROR(IF(RIGHT(INDEX(PIS!O$1:O$500,MATCH(D504,PIS!C$1:C$500,0)),5)="Gross",MIN(U504+V504,VLOOKUP("R700",TSC!B:C,2,0)*VLOOKUP("R101",TSC!B:C,2,0))*(VLOOKUP("T713",TSC!B:C,2,0))%,MIN(T504+V504,VLOOKUP("R700",TSC!B:C,2,0)*VLOOKUP("R101",TSC!B:C,2,0))*(VLOOKUP("T713",TSC!B:C,2,0))%),0)</f>
        <v/>
      </c>
      <c r="CV504">
        <f>IFERROR(INDEX(ADJ!$A$1:$BZ$1000,MATCH(PAYROLL!D504,ADJ!A$1:A$500,0),MATCH(PAYROLL!CV$2,ADJ!$2:$2,0)),0)</f>
        <v/>
      </c>
      <c r="CW504">
        <f>IFERROR(INDEX(ADJ!$A$1:$BZ$1000,MATCH(PAYROLL!D504,ADJ!A$1:A$500,0),MATCH(PAYROLL!CW$2,ADJ!$2:$2,0)),0)</f>
        <v/>
      </c>
      <c r="CX504">
        <f>SUM(CR504:CW504)</f>
        <v/>
      </c>
      <c r="CY504">
        <f>ROUND(IF(CR504&gt;0,T504+V504*VLOOKUP("R202",TSC!$B$1:$C$500,2,0),0),0)</f>
        <v/>
      </c>
      <c r="CZ504">
        <f>IFERROR(INDEX(CSDA!D$1:D$500,MATCH($CZ$2,CSDA!C$1:C$500,0)),0)</f>
        <v/>
      </c>
      <c r="DA504">
        <f>ROUND(T504*0.7%,0)</f>
        <v/>
      </c>
      <c r="DB504">
        <f>ROUND(T504/12,0)</f>
        <v/>
      </c>
      <c r="DC504">
        <f ref="DC504" t="array">IFERROR(INDEX(CSDA!D$1:D$500,MATCH("Trích giữ"&amp;PAYROLL!DC$2,CSDA!A$1:A$500&amp;CSDA!C$1:C$500,0)),0)</f>
        <v/>
      </c>
      <c r="DD504">
        <f ref="DD504" t="array">IFERROR(INDEX(CSDA!D$1:D$500,MATCH("Trích giữ"&amp;PAYROLL!DD$2,CSDA!A$1:A$500&amp;CSDA!C$1:C$500,0)),0)</f>
        <v/>
      </c>
      <c r="DE504">
        <f ref="DE504" t="array">IFERROR(INDEX(CSDA!D$1:D$500,MATCH("Trích giữ"&amp;PAYROLL!DE$2,CSDA!A$1:A$500&amp;CSDA!C$1:C$500,0)),0)</f>
        <v/>
      </c>
      <c r="DF504">
        <f>IFERROR(INDEX(CSDA!D$1:D$500,MATCH(PAYROLL!DF$2,CSDA!C$1:C$500,0)),0)</f>
        <v/>
      </c>
      <c r="DG504">
        <f ref="DG504" t="array">IFERROR(INDEX(CSDA!D$1:D$500,MATCH("Trích giữ"&amp;PAYROLL!DG$2,CSDA!A$1:A$500&amp;CSDA!C$1:C$500,0)),0)</f>
        <v/>
      </c>
      <c r="DH504">
        <f>ROUND(T504/26,0)</f>
        <v/>
      </c>
      <c r="DI504">
        <f ref="DI504" t="array">IFERROR(INDEX(CSDA!D$1:D$500,MATCH("Trích giữ"&amp;PAYROLL!DI$2,CSDA!A$1:A$500&amp;CSDA!C$1:C$500,0)),0)</f>
        <v/>
      </c>
      <c r="DJ504">
        <f>IF(U504=0,T504*21.5%-BL504,0)</f>
        <v/>
      </c>
      <c r="DK504">
        <f ref="DK504" t="array">IFERROR(INDEX(CSDA!D$1:D$500,MATCH("Trích giữ"&amp;PAYROLL!DK$2,CSDA!A$1:A$500&amp;CSDA!C$1:C$500,0)),0)</f>
        <v/>
      </c>
      <c r="DL504">
        <f>IFERROR(INDEX(CSDA!D$1:D$500,MATCH(PAYROLL!DL$2,CSDA!C$1:C$500,0))/12,0)</f>
        <v/>
      </c>
      <c r="DM504">
        <f>SUM(DB504:DL504)</f>
        <v/>
      </c>
      <c r="DN504">
        <f>IFERROR(INDEX(ADJ!$A$1:$BZ$1000,MATCH(PAYROLL!D504,ADJ!A$1:A$500,0),MATCH(PAYROLL!DN$2,ADJ!$2:$2,0)),0)</f>
        <v/>
      </c>
      <c r="DO504">
        <f>IFERROR(SUM(BP504,DM504:DN504,CX504:DA504)-DT504,0)</f>
        <v/>
      </c>
      <c r="DP504">
        <f ref="DP504" t="array">SUM(BW504*IFERROR(INDEX(CSDA!D$1:D$500,MATCH(BW$2,CSDA!C$1:C$500,0)),0)%,CX504*IFERROR(INDEX(CSDA!D$1:D$500,MATCH(CX$2,CSDA!C$1:C$500,0)),0)%,DA504*IFERROR(INDEX(CSDA!D$1:D$500,MATCH(DA$2,CSDA!C$1:C$500,0)),0)%,DB504*IFERROR(INDEX(CSDA!D$1:D$500,MATCH(DB$2,CSDA!C$1:C$500,0)),0)%,DF504*IFERROR(INDEX(CSDA!D$1:D$500,MATCH("Phí dịch vụ"&amp;PAYROLL!DF$2,CSDA!A$1:A$500&amp;CSDA!C$1:C$500,0)),0)%,DC504*IFERROR(INDEX(CSDA!D$1:D$500,MATCH("Phí dịch vụ"&amp;PAYROLL!DC$2,CSDA!A$1:A$500&amp;CSDA!C$1:C$500,0)),0)%,DH504*IFERROR(INDEX(CSDA!D$1:D$500,MATCH("Phí dịch vụ"&amp;PAYROLL!DH$2,CSDA!A$1:A$500&amp;CSDA!C$1:C$500,0)),0)%,DJ504*IFERROR(INDEX(CSDA!D$1:D$500,MATCH("Phí dịch vụ"&amp;PAYROLL!DJ$2,CSDA!A$1:A$500&amp;CSDA!C$1:C$500,0)),0)%,BN504*IFERROR(INDEX(CSDA!D$1:D$500,MATCH(BN$2,CSDA!C$1:C$500,0)),0)%)-BN504*7%</f>
        <v/>
      </c>
      <c r="DQ504">
        <f>IFERROR(INDEX(ADJ!$A$1:$BZ$1000,MATCH(PAYROLL!D504,ADJ!A$1:A$500,0),MATCH(PAYROLL!DQ$2,ADJ!$2:$2,0)),0)</f>
        <v/>
      </c>
      <c r="DR504">
        <f>IFERROR(INDEX(ADJ!$A$1:$BZ$1000,MATCH(PAYROLL!D504,ADJ!A$1:A$500,0),MATCH(PAYROLL!DR$2,ADJ!$2:$2,0)),0)</f>
        <v/>
      </c>
      <c r="DS504">
        <f>SUM(DP504:DR504)</f>
        <v/>
      </c>
      <c r="DT504">
        <f>EK504</f>
        <v/>
      </c>
      <c r="DU504">
        <f>SUM(DO504:DR504)</f>
        <v/>
      </c>
      <c r="DV504">
        <f>ROUND(DU504*0.1,0)</f>
        <v/>
      </c>
      <c r="DW504">
        <f>DU504+DV504</f>
        <v/>
      </c>
      <c r="DZ504">
        <f>IFERROR(INDEX(ADJ!$A$1:$BZ$1000,MATCH(PAYROLL!$D504,ADJ!A$1:A$500,0),MATCH(PAYROLL!DZ$2,ADJ!$2:$2,0)),0)</f>
        <v/>
      </c>
      <c r="EA504">
        <f>IFERROR(INDEX(ADJ!$A$1:$BZ$1000,MATCH(PAYROLL!$D504,ADJ!A$1:A$500,0),MATCH(PAYROLL!EA$2,ADJ!$2:$2,0)),0)</f>
        <v/>
      </c>
      <c r="EB504">
        <f>IFERROR(INDEX(ADJ!$A$1:$BZ$1000,MATCH(PAYROLL!$D504,ADJ!A$1:A$500,0),MATCH(PAYROLL!EB$2,ADJ!$2:$2,0)),0)</f>
        <v/>
      </c>
      <c r="EC504">
        <f>IFERROR(INDEX(ADJ!$A$1:$BZ$1000,MATCH(PAYROLL!$D504,ADJ!A$1:A$500,0),MATCH(PAYROLL!EC$2,ADJ!$2:$2,0)),0)</f>
        <v/>
      </c>
      <c r="ED504">
        <f>IFERROR(INDEX(ADJ!$A$1:$BZ$1000,MATCH(PAYROLL!$D504,ADJ!A$1:A$500,0),MATCH(PAYROLL!ED$2,ADJ!$2:$2,0)),0)</f>
        <v/>
      </c>
      <c r="EE504">
        <f>IFERROR(INDEX(ADJ!$A$1:$BZ$1000,MATCH(PAYROLL!$D504,ADJ!A$1:A$500,0),MATCH(PAYROLL!EE$2,ADJ!$2:$2,0)),0)</f>
        <v/>
      </c>
      <c r="EF504">
        <f>IFERROR(INDEX(ADJ!$A$1:$BZ$1000,MATCH(PAYROLL!$D504,ADJ!A$1:A$500,0),MATCH(PAYROLL!EF$2,ADJ!$2:$2,0)),0)</f>
        <v/>
      </c>
      <c r="EG504">
        <f>IFERROR(INDEX(ADJ!$A$1:$BZ$1000,MATCH(PAYROLL!$D504,ADJ!A$1:A$500,0),MATCH(PAYROLL!EG$2,ADJ!$2:$2,0)),0)</f>
        <v/>
      </c>
      <c r="EH504">
        <f>IFERROR(INDEX(ADJ!$A$1:$BZ$1000,MATCH(PAYROLL!$D504,ADJ!A$1:A$500,0),MATCH(PAYROLL!EH$2,ADJ!$2:$2,0)),0)</f>
        <v/>
      </c>
      <c r="EI504">
        <f>IFERROR(INDEX(ADJ!$A$1:$BZ$1000,MATCH(PAYROLL!D504,ADJ!A$1:A$500,0),MATCH(PAYROLL!EI$2,ADJ!$2:$2,0)),0)</f>
        <v/>
      </c>
      <c r="EJ504">
        <f>IFERROR(INDEX(ADJ!$A$1:$BZ$1000,MATCH(PAYROLL!$D504,ADJ!A$1:A$500,0),MATCH(PAYROLL!EJ$2,ADJ!$2:$2,0)),0)</f>
        <v/>
      </c>
      <c r="EK504">
        <f>SUM(DZ504:EJ504)</f>
        <v/>
      </c>
    </row>
    <row r="505">
      <c r="A505" t="n">
        <v>503</v>
      </c>
      <c r="B505" t="inlineStr">
        <is>
          <t>Hoàng Hữu Lợi</t>
        </is>
      </c>
      <c r="D505" t="inlineStr">
        <is>
          <t>159025-01</t>
        </is>
      </c>
      <c r="S505">
        <f>IFERROR(INDEX(PIS!$A$1:$BZ$1000,MATCH($D505,PIS!C$1:C$500,0),MATCH("Lương CB tháng trước",PIS!$1:$1,0)),0)</f>
        <v/>
      </c>
      <c r="T505">
        <f>IFERROR(INDEX(PIS!$A$1:$BZ$1000,MATCH($D505,PIS!C$1:C$500,0),MATCH("Lương CB hiện tại",PIS!$1:$1,0)),0)</f>
        <v/>
      </c>
      <c r="U505">
        <f>IFERROR(INDEX(PIS!$A$1:$BZ$1000,MATCH($D505,PIS!C$1:C$500,0),MATCH("Lương đóng BHBB",PIS!$1:$1,0)),0)</f>
        <v/>
      </c>
      <c r="V505">
        <f>IFERROR(INDEX(PIS!$A$1:$BZ$1000,MATCH($D505,PIS!C$1:C$500,0),MATCH(V$2,PIS!$2:$2,0)),0)</f>
        <v/>
      </c>
      <c r="W505">
        <f>IFERROR(INDEX(PIS!$A$1:$BZ$1000,MATCH($D505,PIS!C$1:C$500,0),MATCH(W$2,PIS!$2:$2,0)),0)</f>
        <v/>
      </c>
      <c r="X505">
        <f>IFERROR(INDEX(PIS!$A$1:$BZ$1000,MATCH($D505,PIS!C$1:C$500,0),MATCH(X$2,PIS!$2:$2,0)),0)</f>
        <v/>
      </c>
      <c r="Y505">
        <f>IFERROR(INDEX(PIS!$A$1:$BZ$1000,MATCH($D505,PIS!C$1:C$500,0),MATCH(Y$2,PIS!$2:$2,0)),0)</f>
        <v/>
      </c>
      <c r="Z505">
        <f>IFERROR(INDEX(PIS!$A$1:$BZ$1000,MATCH($D505,PIS!C$1:C$500,0),MATCH(Z$2,PIS!$2:$2,0)),0)</f>
        <v/>
      </c>
      <c r="AA505">
        <f>IFERROR(INDEX(PIS!$A$1:$BZ$1000,MATCH($D505,PIS!C$1:C$500,0),MATCH(AA$2,PIS!$2:$2,0)),0)</f>
        <v/>
      </c>
      <c r="AB505">
        <f>IFERROR(INDEX(PIS!$A$1:$BZ$1000,MATCH($D505,PIS!C$1:C$500,0),MATCH(AB$2,PIS!$2:$2,0)),0)</f>
        <v/>
      </c>
      <c r="AC505">
        <f>SUM(V505:AB505)</f>
        <v/>
      </c>
      <c r="AD505">
        <f>IFERROR(INDEX(TIMESHEET!$A$1:$AI$5000,MATCH($D505,TIMESHEET!A$1:A$500,0),MATCH("T100",TIMESHEET!$2:$2,0))-2,0)</f>
        <v/>
      </c>
      <c r="AE505">
        <f>IFERROR(INDEX(TIMESHEET!$A$1:$AI$5000,MATCH($D505,TIMESHEET!A$1:A$500,0),MATCH("T202",TIMESHEET!$2:$2,0)),0)</f>
        <v/>
      </c>
      <c r="AF505">
        <f>IFERROR(INDEX(TIMESHEET!$A$1:$AI$5000,MATCH($D505,TIMESHEET!A$1:A$500,0),MATCH("T302",TIMESHEET!$2:$2,0)),0)</f>
        <v/>
      </c>
      <c r="AG505">
        <f>IFERROR(INDEX(TIMESHEET!$A$1:$AI$5000,MATCH($D505,TIMESHEET!A$1:A$500,0),MATCH("T406",TIMESHEET!$2:$2,0)),0)</f>
        <v/>
      </c>
      <c r="AH505">
        <f>AE505+AG505</f>
        <v/>
      </c>
      <c r="AI505">
        <f>IFERROR(INDEX(TIMESHEET!$A$1:$AI$5000,MATCH($D505,TIMESHEET!A$1:A$500,0),MATCH("T701",TIMESHEET!$2:$2,0)),0)</f>
        <v/>
      </c>
      <c r="AJ505">
        <f>IFERROR(INDEX(TIMESHEET!$A$1:$AI$5000,MATCH($D505,TIMESHEET!B$1:B$500,0),MATCH("T320",TIMESHEET!$2:$2,0)),0)</f>
        <v/>
      </c>
      <c r="AK505">
        <f>IFERROR(IF(LEFT(INDEX(PIS!O$1:O$500,MATCH(D505,PIS!C$1:C$500)),1)="M",T505/AD505*SUM(AE505:AG505),T505*AD505),0)</f>
        <v/>
      </c>
      <c r="AL505">
        <f>IFERROR(INDEX(ADJ!$A$1:$BZ$1000,MATCH(PAYROLL!D505,ADJ!A$1:A$500,0),MATCH(PAYROLL!AL$2,ADJ!$2:$2,0)),0)</f>
        <v/>
      </c>
      <c r="AM505">
        <f>SUM(AK505:AL505)</f>
        <v/>
      </c>
      <c r="AN505">
        <f>IFERROR(ROUND(V505/$AD505*$AH505,0),0)</f>
        <v/>
      </c>
      <c r="AO505">
        <f>IFERROR(ROUND(W505/$AD505*$AH505,0),0)</f>
        <v/>
      </c>
      <c r="AP505">
        <f>IFERROR(ROUND(X505/$AD505*$AE505,0),0)</f>
        <v/>
      </c>
      <c r="AQ505">
        <f>IFERROR(ROUND(Y505/$AD505*$AH505,0),0)</f>
        <v/>
      </c>
      <c r="AR505">
        <f>IFERROR(ROUND(Z505/$AD505*$AH505,0),0)</f>
        <v/>
      </c>
      <c r="AS505">
        <f>IFERROR(ROUND(AA505/$AD505*$AH505,0),0)</f>
        <v/>
      </c>
      <c r="AT505">
        <f>IFERROR(IF((AE505+AF505+AG505)&gt;13,AB505,ROUND(AB505/AD505*AH505,0)),0)</f>
        <v/>
      </c>
      <c r="AU505">
        <f>IFERROR(INDEX(ADJ!$A$1:$BZ$1000,MATCH(PAYROLL!D505,ADJ!A$1:A$500,0),MATCH(PAYROLL!AU$2,ADJ!$2:$2,0)),0)</f>
        <v/>
      </c>
      <c r="AV505">
        <f>ROUND(SUM(AN505:AU505),0)</f>
        <v/>
      </c>
      <c r="AW505">
        <f>IFERROR(INDEX(TIMESHEET!$A$1:$AI$5000,MATCH(PAYROLL!D505,TIMESHEET!A$1:A$500,0),MATCH("T620",TIMESHEET!$2:$2,0)),0)</f>
        <v/>
      </c>
      <c r="AX505">
        <f>IFERROR(INDEX(TIMESHEET!$A$1:$AI$5000,MATCH(PAYROLL!D505,TIMESHEET!A$1:A$500,0),MATCH("T601",TIMESHEET!$2:$2,0)),0)</f>
        <v/>
      </c>
      <c r="AY505">
        <f>IFERROR(INDEX(TIMESHEET!$A$1:$AI$5000,MATCH(PAYROLL!D505,TIMESHEET!A$1:A$500,0),MATCH("T602",TIMESHEET!$2:$2,0)),0)</f>
        <v/>
      </c>
      <c r="AZ505">
        <f>IFERROR(INDEX(TIMESHEET!$A$1:$AI$5000,MATCH(PAYROLL!D505,TIMESHEET!A$1:A$500,0),MATCH("T603",TIMESHEET!$2:$2,0)),0)</f>
        <v/>
      </c>
      <c r="BA505">
        <f>IFERROR(INDEX(TIMESHEET!$A$1:$AI$5000,MATCH(PAYROLL!D505,TIMESHEET!A$1:A$500,0),MATCH("T611",TIMESHEET!$2:$2,0)),0)</f>
        <v/>
      </c>
      <c r="BB505">
        <f>IFERROR(INDEX(TIMESHEET!$A$1:$AI$5000,MATCH(PAYROLL!D505,TIMESHEET!A$1:A$500,0),MATCH("T612",TIMESHEET!$2:$2,0)),0)</f>
        <v/>
      </c>
      <c r="BC505">
        <f>IFERROR(INDEX(TIMESHEET!$A$1:$AI$5000,MATCH(PAYROLL!D505,TIMESHEET!A$1:A$500,0),MATCH("T613",TIMESHEET!$2:$2,0)),0)</f>
        <v/>
      </c>
      <c r="BD505">
        <f>IFERROR(INDEX(TIMESHEET!$A$1:$AI$5000,MATCH(PAYROLL!D505,TIMESHEET!A$1:A$500,0),MATCH("T500",TIMESHEET!$2:$2,0)),0)</f>
        <v/>
      </c>
      <c r="BE505">
        <f>IFERROR(IF(LEFT(INDEX(PIS!O$1:O$500,MATCH(D505,PIS!C$1:C$500)),1)="M",T505/AD505/8*(AW505+AX505*1.5+AY505*2+AZ505*3+BA505*2.1+BB505*2.7+BC505*3.9+BD505*0.3),T505/8*(AW505+AX505*1.5+AY505*2+AZ505*3+BA505*2.1+BB505*2.7+BC505*3.9+BD505*0.3)),0)</f>
        <v/>
      </c>
      <c r="BF505">
        <f>IFERROR(INDEX(ADJ!$A$1:$BZ$1000,MATCH(PAYROLL!$D505,ADJ!A$1:A$500,0),MATCH(PAYROLL!BF$2,ADJ!$2:$2,0)),0)</f>
        <v/>
      </c>
      <c r="BG505">
        <f>IFERROR(INDEX(ADJ!$A$1:$BZ$1000,MATCH(PAYROLL!D505,ADJ!A$1:A$500,0),MATCH(PAYROLL!BG$2,ADJ!$2:$2,0)),0)</f>
        <v/>
      </c>
      <c r="BH505">
        <f>IFERROR(INDEX(ADJ!$A$1:$BZ$1000,MATCH(PAYROLL!D505,ADJ!A$1:A$500,0),MATCH(PAYROLL!BH$2,ADJ!$2:$2,0)),0)</f>
        <v/>
      </c>
      <c r="BI505">
        <f>IFERROR(INDEX(ADJ!$A$1:$BZ$1000,MATCH(PAYROLL!D505,ADJ!A$1:A$500,0),MATCH(PAYROLL!BI$2,ADJ!$2:$2,0)),0)</f>
        <v/>
      </c>
      <c r="BJ505">
        <f>IFERROR(INDEX(ADJ!$A$1:$BZ$1000,MATCH(PAYROLL!D505,ADJ!A$1:A$500,0),MATCH(PAYROLL!BJ$2,ADJ!$2:$2,0)),0)</f>
        <v/>
      </c>
      <c r="BK505">
        <f>SUM(BF505:BJ505)</f>
        <v/>
      </c>
      <c r="BL505">
        <f>IFERROR(INDEX(ADJ!$A$1:$BZ$1000,MATCH(PAYROLL!D505,ADJ!A$1:A$500,0),MATCH(PAYROLL!BL$2,ADJ!$2:$2,0)),0)</f>
        <v/>
      </c>
      <c r="BM505">
        <f>IFERROR(INDEX(ADJ!$A$1:$BZ$1000,MATCH(PAYROLL!D505,ADJ!A$1:A$500,0),MATCH(PAYROLL!BM$2,ADJ!$2:$2,0)),0)</f>
        <v/>
      </c>
      <c r="BN505">
        <f>IFERROR(INDEX(ADJ!$A$1:$BZ$1000,MATCH(PAYROLL!D505,ADJ!A$1:A$500,0),MATCH(PAYROLL!BN$2,ADJ!$2:$2,0)),0)</f>
        <v/>
      </c>
      <c r="BO505">
        <f>IFERROR(INDEX(ADJ!$A$1:$BZ$1000,MATCH(PAYROLL!D505,ADJ!A$1:A$500,0),MATCH(PAYROLL!BO$2,ADJ!$2:$2,0)),0)</f>
        <v/>
      </c>
      <c r="BP505">
        <f>SUM(AM505,AV505,BE505,BK505,BL505:BO505)</f>
        <v/>
      </c>
      <c r="BQ505">
        <f>BO505</f>
        <v/>
      </c>
      <c r="BR505">
        <f>IFERROR(ROUND(IF(LEFT(INDEX(PIS!O$1:O$500,MATCH(D505,PIS!C$1:C$500)),1)="D",T505/8*(BD505*0.3),IF(LEFT(INDEX(PIS!O$1:O$500,MATCH(D505,PIS!C$1:C$500)),1)="H",T505*($BD505*0.3),T505/$AD505/8*($BD505*0.3))),0),0)</f>
        <v/>
      </c>
      <c r="BS505">
        <f>IF(AP505&lt;1,0,MIN(AP505,730000))</f>
        <v/>
      </c>
      <c r="BT505">
        <f>IFERROR(ROUND((BE505-SUM(AW505:BC505)*T505/AD505/8),0)-BR505,0)</f>
        <v/>
      </c>
      <c r="BU505">
        <f>AO505</f>
        <v/>
      </c>
      <c r="BV505">
        <f>SUM(BQ505:BU505)</f>
        <v/>
      </c>
      <c r="BW505">
        <f>BP505-BV505</f>
        <v/>
      </c>
      <c r="BX505">
        <f>IFERROR(IF(RIGHT(INDEX(PIS!O$1:O$500,MATCH(D505,PIS!C$1:C$500)),5)="Gross",MIN(U505+V505,VLOOKUP("R700",TSC!B:C,2,0)*VLOOKUP("R101",TSC!B:C,2,0))*VLOOKUP("R701",TSC!B:C,2,0)%,0),0)</f>
        <v/>
      </c>
      <c r="BY505">
        <f>IFERROR(IF(RIGHT(INDEX(PIS!O$1:O$500,MATCH(D505,PIS!C$1:C$500)),5)="Gross",MIN(U505+V505,VLOOKUP("R700",TSC!B:C,2,0)*VLOOKUP("R101",TSC!B:C,2,0))*VLOOKUP("T704",TSC!B:C,2,0)%,0),0)</f>
        <v/>
      </c>
      <c r="BZ505">
        <f>IFERROR(IF(RIGHT(INDEX(PIS!O$1:O$500,MATCH(D505,PIS!C$1:C$500)),5)="Gross",MIN(U505+V505,VLOOKUP("R700",TSC!B:C,2,0)*VLOOKUP("1",TSC!F:G,2,0))*VLOOKUP("T705",TSC!B:C,2,0)%,0),0)</f>
        <v/>
      </c>
      <c r="CA505">
        <f>IFERROR(INDEX(ADJ!$A$1:$BZ$1000,MATCH(PAYROLL!D505,ADJ!A$1:A$500,0),MATCH(PAYROLL!CA$2,ADJ!$2:$2,0)),0)</f>
        <v/>
      </c>
      <c r="CB505">
        <f>IFERROR(INDEX(ADJ!$A$1:$BZ$1000,MATCH(PAYROLL!D505,ADJ!A$1:A$500,0),MATCH(PAYROLL!CB$2,ADJ!$2:$2,0)),0)</f>
        <v/>
      </c>
      <c r="CC505">
        <f>SUM(BX505:CB505)</f>
        <v/>
      </c>
      <c r="CD505">
        <f>IFERROR(INDEX(PIS!$A$1:$BZ$1000,MATCH(PAYROLL!D505,PIS!C$1:C$500,0),MATCH(PAYROLL!CD$1,PIS!$1:$1,0)),0)</f>
        <v/>
      </c>
      <c r="CE505">
        <f>IFERROR(IF(OR(INDEX(PIS!P$1:P$500,MATCH(D505,PIS!C$1:C$500,0))="LT2",INDEX(PIS!P$1:P$500,MATCH(D505,PIS!C$1:C$500,0))="P10"),0,SUM(CC505,CD505*VLOOKUP("R601",TSC!B:C,2,0),VLOOKUP("R602",TSC!B:C,2,0))),0)</f>
        <v/>
      </c>
      <c r="CF505">
        <f>MAX(BW505-CE505,0)</f>
        <v/>
      </c>
      <c r="CG505">
        <f>IFERROR(IF(OR(RIGHT(INDEX(PIS!P$1:P$500,MATCH(D505,PIS!C$1:C$500)),5)="P10",RIGHT(INDEX(PIS!P$1:P$500,MATCH(D505,PIS!C$1:C$500)),5)="CK"),0,IF(CF505&lt;=5000000,CF505*5%,IF(CF505&lt;=10000000,CF505*10%-250000,IF(CF505&lt;=18000000,CF505*15%-750000,IF(CF505&lt;=32000000,CF505*20%-1650000,IF(CF505&lt;=52000000,CF505*25%-3250000,IF(CF505&lt;=80000000,BH505*30%-5850000,CF505*35%-9850000))))))),0)</f>
        <v/>
      </c>
      <c r="CH505">
        <f>IFERROR(IF(OR(INDEX(PIS!P$1:P$500,MATCH(D505,PIS!C$1:C$500))="LT",INDEX(PIS!P$1:P$500,MATCH(D505,PIS!C$1:C$500))="CK"),0,IF(CF505&lt;2000000,0,CF505*10%)),0)</f>
        <v/>
      </c>
      <c r="CI505">
        <f>IFERROR(INDEX(ADJ!$A$1:$BZ$1000,MATCH(PAYROLL!D505,ADJ!A$1:A$500,0),MATCH(PAYROLL!CI$2,ADJ!$2:$2,0)),0)</f>
        <v/>
      </c>
      <c r="CJ505">
        <f>IFERROR(INDEX(ADJ!$A$1:$BZ$1000,MATCH(PAYROLL!D505,ADJ!A$1:A$500,0),MATCH(PAYROLL!CJ$2,ADJ!$2:$2,0)),0)</f>
        <v/>
      </c>
      <c r="CK505">
        <f>IFERROR(INDEX(ADJ!$A$1:$BZ$1000,MATCH(PAYROLL!D505,ADJ!A$1:A$500,0),MATCH(PAYROLL!CK$2,ADJ!$2:$2,0)),0)</f>
        <v/>
      </c>
      <c r="CL505">
        <f>SUM(CG505:CK505)</f>
        <v/>
      </c>
      <c r="CM505">
        <f>ROUND(SUM(CH505:CK505),0)</f>
        <v/>
      </c>
      <c r="CN505">
        <f>IFERROR(INDEX(CSDA!D$1:D$500,MATCH($CN$2,CSDA!C$1:C$500,0))*INDEX(PIS!V$1:V$500,MATCH(D505,PIS!C$1:C$500))+INDEX(ADJ!$A$1:$BZ$1000,MATCH(PAYROLL!D505,ADJ!A$1:A$500,0),MATCH(PAYROLL!CN$2,ADJ!$2:$2,0)),0)</f>
        <v/>
      </c>
      <c r="CO505">
        <f>IFERROR(INDEX(ADJ!$A$1:$BZ$1000,MATCH(PAYROLL!D505,ADJ!A$1:A$500,0),MATCH(PAYROLL!CO$2,ADJ!$2:$2,0)),0)</f>
        <v/>
      </c>
      <c r="CP505">
        <f>IFERROR(INDEX(ADJ!$A$1:$BZ$1000,MATCH(PAYROLL!D505,ADJ!A$1:A$500,0),MATCH(PAYROLL!CP$2,ADJ!$2:$2,0)),0)</f>
        <v/>
      </c>
      <c r="CQ505">
        <f>BP505-CL505-CI505-CM505-CN505-CO505-CP505-CC505</f>
        <v/>
      </c>
      <c r="CR505">
        <f>IFERROR(IF(RIGHT(INDEX(PIS!O$1:O$500,MATCH(D505,PIS!C$1:C$500,0)),5)="Gross",MIN(U505+V505,VLOOKUP("R700",TSC!B:C,2,0)*VLOOKUP("R101",TSC!B:C,2,0))*(VLOOKUP("T711",TSC!B:C,2,0)+VLOOKUP("T712",TSC!B:C,2,0))%,MIN(T505+V505,VLOOKUP("R700",TSC!B:C,2,0)*VLOOKUP("R101",TSC!B:C,2,0))*(VLOOKUP("T711",TSC!B:C,2,0)+VLOOKUP("T712",TSC!B:C,2,0)+VLOOKUP("R701",TSC!B:C,2,0))%),0)</f>
        <v/>
      </c>
      <c r="CS505">
        <f>IFERROR(IF(RIGHT(INDEX(PIS!O$1:O$500,MATCH(D505,PIS!C$1:C$500,0)),5)="Gross",MIN(U505+V505,VLOOKUP("R700",TSC!B:C,2,0)*VLOOKUP("R101",TSC!B:C,2,0))*(VLOOKUP("T714",TSC!B:C,2,0))%,MIN(T505+V505,VLOOKUP("R700",TSC!B:C,2,0)*VLOOKUP("R101",TSC!B:C,2,0))*(VLOOKUP("T704",TSC!B:C,2,0)+VLOOKUP("T714",TSC!B:C,2,0))%),0)</f>
        <v/>
      </c>
      <c r="CT505">
        <f>IFERROR(IF(RIGHT(INDEX(PIS!O$1:O$500,MATCH(D505,PIS!C$1:C$500,0)),5)="Gross",MIN(U505+V505,VLOOKUP("R700",TSC!B:C,2,0)*VLOOKUP("R101",TSC!B:C,2,0))*VLOOKUP("T705",TSC!B:C,2,0)%,MIN(T505+V505,VLOOKUP("R700",TSC!B:C,2,0)*VLOOKUP("R101",TSC!B:C,2,0))*VLOOKUP("T705",TSC!B:C,2,0)%),0)</f>
        <v/>
      </c>
      <c r="CU505">
        <f>IFERROR(IF(RIGHT(INDEX(PIS!O$1:O$500,MATCH(D505,PIS!C$1:C$500,0)),5)="Gross",MIN(U505+V505,VLOOKUP("R700",TSC!B:C,2,0)*VLOOKUP("R101",TSC!B:C,2,0))*(VLOOKUP("T713",TSC!B:C,2,0))%,MIN(T505+V505,VLOOKUP("R700",TSC!B:C,2,0)*VLOOKUP("R101",TSC!B:C,2,0))*(VLOOKUP("T713",TSC!B:C,2,0))%),0)</f>
        <v/>
      </c>
      <c r="CV505">
        <f>IFERROR(INDEX(ADJ!$A$1:$BZ$1000,MATCH(PAYROLL!D505,ADJ!A$1:A$500,0),MATCH(PAYROLL!CV$2,ADJ!$2:$2,0)),0)</f>
        <v/>
      </c>
      <c r="CW505">
        <f>IFERROR(INDEX(ADJ!$A$1:$BZ$1000,MATCH(PAYROLL!D505,ADJ!A$1:A$500,0),MATCH(PAYROLL!CW$2,ADJ!$2:$2,0)),0)</f>
        <v/>
      </c>
      <c r="CX505">
        <f>SUM(CR505:CW505)</f>
        <v/>
      </c>
      <c r="CY505">
        <f>ROUND(IF(CR505&gt;0,T505+V505*VLOOKUP("R202",TSC!$B$1:$C$500,2,0),0),0)</f>
        <v/>
      </c>
      <c r="CZ505">
        <f>IFERROR(INDEX(CSDA!D$1:D$500,MATCH($CZ$2,CSDA!C$1:C$500,0)),0)</f>
        <v/>
      </c>
      <c r="DA505">
        <f>ROUND(T505*0.7%,0)</f>
        <v/>
      </c>
      <c r="DB505">
        <f>ROUND(T505/12,0)</f>
        <v/>
      </c>
      <c r="DC505">
        <f ref="DC505" t="array">IFERROR(INDEX(CSDA!D$1:D$500,MATCH("Trích giữ"&amp;PAYROLL!DC$2,CSDA!A$1:A$500&amp;CSDA!C$1:C$500,0)),0)</f>
        <v/>
      </c>
      <c r="DD505">
        <f ref="DD505" t="array">IFERROR(INDEX(CSDA!D$1:D$500,MATCH("Trích giữ"&amp;PAYROLL!DD$2,CSDA!A$1:A$500&amp;CSDA!C$1:C$500,0)),0)</f>
        <v/>
      </c>
      <c r="DE505">
        <f ref="DE505" t="array">IFERROR(INDEX(CSDA!D$1:D$500,MATCH("Trích giữ"&amp;PAYROLL!DE$2,CSDA!A$1:A$500&amp;CSDA!C$1:C$500,0)),0)</f>
        <v/>
      </c>
      <c r="DF505">
        <f>IFERROR(INDEX(CSDA!D$1:D$500,MATCH(PAYROLL!DF$2,CSDA!C$1:C$500,0)),0)</f>
        <v/>
      </c>
      <c r="DG505">
        <f ref="DG505" t="array">IFERROR(INDEX(CSDA!D$1:D$500,MATCH("Trích giữ"&amp;PAYROLL!DG$2,CSDA!A$1:A$500&amp;CSDA!C$1:C$500,0)),0)</f>
        <v/>
      </c>
      <c r="DH505">
        <f>ROUND(T505/26,0)</f>
        <v/>
      </c>
      <c r="DI505">
        <f ref="DI505" t="array">IFERROR(INDEX(CSDA!D$1:D$500,MATCH("Trích giữ"&amp;PAYROLL!DI$2,CSDA!A$1:A$500&amp;CSDA!C$1:C$500,0)),0)</f>
        <v/>
      </c>
      <c r="DJ505">
        <f>IF(U505=0,T505*21.5%-BL505,0)</f>
        <v/>
      </c>
      <c r="DK505">
        <f ref="DK505" t="array">IFERROR(INDEX(CSDA!D$1:D$500,MATCH("Trích giữ"&amp;PAYROLL!DK$2,CSDA!A$1:A$500&amp;CSDA!C$1:C$500,0)),0)</f>
        <v/>
      </c>
      <c r="DL505">
        <f>IFERROR(INDEX(CSDA!D$1:D$500,MATCH(PAYROLL!DL$2,CSDA!C$1:C$500,0))/12,0)</f>
        <v/>
      </c>
      <c r="DM505">
        <f>SUM(DB505:DL505)</f>
        <v/>
      </c>
      <c r="DN505">
        <f>IFERROR(INDEX(ADJ!$A$1:$BZ$1000,MATCH(PAYROLL!D505,ADJ!A$1:A$500,0),MATCH(PAYROLL!DN$2,ADJ!$2:$2,0)),0)</f>
        <v/>
      </c>
      <c r="DO505">
        <f>IFERROR(SUM(BP505,DM505:DN505,CX505:DA505)-DT505,0)</f>
        <v/>
      </c>
      <c r="DP505">
        <f ref="DP505" t="array">SUM(BW505*IFERROR(INDEX(CSDA!D$1:D$500,MATCH(BW$2,CSDA!C$1:C$500,0)),0)%,CX505*IFERROR(INDEX(CSDA!D$1:D$500,MATCH(CX$2,CSDA!C$1:C$500,0)),0)%,DA505*IFERROR(INDEX(CSDA!D$1:D$500,MATCH(DA$2,CSDA!C$1:C$500,0)),0)%,DB505*IFERROR(INDEX(CSDA!D$1:D$500,MATCH(DB$2,CSDA!C$1:C$500,0)),0)%,DF505*IFERROR(INDEX(CSDA!D$1:D$500,MATCH("Phí dịch vụ"&amp;PAYROLL!DF$2,CSDA!A$1:A$500&amp;CSDA!C$1:C$500,0)),0)%,DC505*IFERROR(INDEX(CSDA!D$1:D$500,MATCH("Phí dịch vụ"&amp;PAYROLL!DC$2,CSDA!A$1:A$500&amp;CSDA!C$1:C$500,0)),0)%,DH505*IFERROR(INDEX(CSDA!D$1:D$500,MATCH("Phí dịch vụ"&amp;PAYROLL!DH$2,CSDA!A$1:A$500&amp;CSDA!C$1:C$500,0)),0)%,DJ505*IFERROR(INDEX(CSDA!D$1:D$500,MATCH("Phí dịch vụ"&amp;PAYROLL!DJ$2,CSDA!A$1:A$500&amp;CSDA!C$1:C$500,0)),0)%,BN505*IFERROR(INDEX(CSDA!D$1:D$500,MATCH(BN$2,CSDA!C$1:C$500,0)),0)%)-BN505*7%</f>
        <v/>
      </c>
      <c r="DQ505">
        <f>IFERROR(INDEX(ADJ!$A$1:$BZ$1000,MATCH(PAYROLL!D505,ADJ!A$1:A$500,0),MATCH(PAYROLL!DQ$2,ADJ!$2:$2,0)),0)</f>
        <v/>
      </c>
      <c r="DR505">
        <f>IFERROR(INDEX(ADJ!$A$1:$BZ$1000,MATCH(PAYROLL!D505,ADJ!A$1:A$500,0),MATCH(PAYROLL!DR$2,ADJ!$2:$2,0)),0)</f>
        <v/>
      </c>
      <c r="DS505">
        <f>SUM(DP505:DR505)</f>
        <v/>
      </c>
      <c r="DT505">
        <f>EK505</f>
        <v/>
      </c>
      <c r="DU505">
        <f>SUM(DO505:DR505)</f>
        <v/>
      </c>
      <c r="DV505">
        <f>ROUND(DU505*0.1,0)</f>
        <v/>
      </c>
      <c r="DW505">
        <f>DU505+DV505</f>
        <v/>
      </c>
      <c r="DZ505">
        <f>IFERROR(INDEX(ADJ!$A$1:$BZ$1000,MATCH(PAYROLL!$D505,ADJ!A$1:A$500,0),MATCH(PAYROLL!DZ$2,ADJ!$2:$2,0)),0)</f>
        <v/>
      </c>
      <c r="EA505">
        <f>IFERROR(INDEX(ADJ!$A$1:$BZ$1000,MATCH(PAYROLL!$D505,ADJ!A$1:A$500,0),MATCH(PAYROLL!EA$2,ADJ!$2:$2,0)),0)</f>
        <v/>
      </c>
      <c r="EB505">
        <f>IFERROR(INDEX(ADJ!$A$1:$BZ$1000,MATCH(PAYROLL!$D505,ADJ!A$1:A$500,0),MATCH(PAYROLL!EB$2,ADJ!$2:$2,0)),0)</f>
        <v/>
      </c>
      <c r="EC505">
        <f>IFERROR(INDEX(ADJ!$A$1:$BZ$1000,MATCH(PAYROLL!$D505,ADJ!A$1:A$500,0),MATCH(PAYROLL!EC$2,ADJ!$2:$2,0)),0)</f>
        <v/>
      </c>
      <c r="ED505">
        <f>IFERROR(INDEX(ADJ!$A$1:$BZ$1000,MATCH(PAYROLL!$D505,ADJ!A$1:A$500,0),MATCH(PAYROLL!ED$2,ADJ!$2:$2,0)),0)</f>
        <v/>
      </c>
      <c r="EE505">
        <f>IFERROR(INDEX(ADJ!$A$1:$BZ$1000,MATCH(PAYROLL!$D505,ADJ!A$1:A$500,0),MATCH(PAYROLL!EE$2,ADJ!$2:$2,0)),0)</f>
        <v/>
      </c>
      <c r="EF505">
        <f>IFERROR(INDEX(ADJ!$A$1:$BZ$1000,MATCH(PAYROLL!$D505,ADJ!A$1:A$500,0),MATCH(PAYROLL!EF$2,ADJ!$2:$2,0)),0)</f>
        <v/>
      </c>
      <c r="EG505">
        <f>IFERROR(INDEX(ADJ!$A$1:$BZ$1000,MATCH(PAYROLL!$D505,ADJ!A$1:A$500,0),MATCH(PAYROLL!EG$2,ADJ!$2:$2,0)),0)</f>
        <v/>
      </c>
      <c r="EH505">
        <f>IFERROR(INDEX(ADJ!$A$1:$BZ$1000,MATCH(PAYROLL!$D505,ADJ!A$1:A$500,0),MATCH(PAYROLL!EH$2,ADJ!$2:$2,0)),0)</f>
        <v/>
      </c>
      <c r="EI505">
        <f>IFERROR(INDEX(ADJ!$A$1:$BZ$1000,MATCH(PAYROLL!D505,ADJ!A$1:A$500,0),MATCH(PAYROLL!EI$2,ADJ!$2:$2,0)),0)</f>
        <v/>
      </c>
      <c r="EJ505">
        <f>IFERROR(INDEX(ADJ!$A$1:$BZ$1000,MATCH(PAYROLL!$D505,ADJ!A$1:A$500,0),MATCH(PAYROLL!EJ$2,ADJ!$2:$2,0)),0)</f>
        <v/>
      </c>
      <c r="EK505">
        <f>SUM(DZ505:EJ505)</f>
        <v/>
      </c>
    </row>
    <row r="506">
      <c r="A506" t="n">
        <v>504</v>
      </c>
      <c r="B506" t="inlineStr">
        <is>
          <t>Thái Thị Hải</t>
        </is>
      </c>
      <c r="D506" t="inlineStr">
        <is>
          <t>158909-01</t>
        </is>
      </c>
      <c r="S506">
        <f>IFERROR(INDEX(PIS!$A$1:$BZ$1000,MATCH($D506,PIS!C$1:C$500,0),MATCH("Lương CB tháng trước",PIS!$1:$1,0)),0)</f>
        <v/>
      </c>
      <c r="T506">
        <f>IFERROR(INDEX(PIS!$A$1:$BZ$1000,MATCH($D506,PIS!C$1:C$500,0),MATCH("Lương CB hiện tại",PIS!$1:$1,0)),0)</f>
        <v/>
      </c>
      <c r="U506">
        <f>IFERROR(INDEX(PIS!$A$1:$BZ$1000,MATCH($D506,PIS!C$1:C$500,0),MATCH("Lương đóng BHBB",PIS!$1:$1,0)),0)</f>
        <v/>
      </c>
      <c r="V506">
        <f>IFERROR(INDEX(PIS!$A$1:$BZ$1000,MATCH($D506,PIS!C$1:C$500,0),MATCH(V$2,PIS!$2:$2,0)),0)</f>
        <v/>
      </c>
      <c r="W506">
        <f>IFERROR(INDEX(PIS!$A$1:$BZ$1000,MATCH($D506,PIS!C$1:C$500,0),MATCH(W$2,PIS!$2:$2,0)),0)</f>
        <v/>
      </c>
      <c r="X506">
        <f>IFERROR(INDEX(PIS!$A$1:$BZ$1000,MATCH($D506,PIS!C$1:C$500,0),MATCH(X$2,PIS!$2:$2,0)),0)</f>
        <v/>
      </c>
      <c r="Y506">
        <f>IFERROR(INDEX(PIS!$A$1:$BZ$1000,MATCH($D506,PIS!C$1:C$500,0),MATCH(Y$2,PIS!$2:$2,0)),0)</f>
        <v/>
      </c>
      <c r="Z506">
        <f>IFERROR(INDEX(PIS!$A$1:$BZ$1000,MATCH($D506,PIS!C$1:C$500,0),MATCH(Z$2,PIS!$2:$2,0)),0)</f>
        <v/>
      </c>
      <c r="AA506">
        <f>IFERROR(INDEX(PIS!$A$1:$BZ$1000,MATCH($D506,PIS!C$1:C$500,0),MATCH(AA$2,PIS!$2:$2,0)),0)</f>
        <v/>
      </c>
      <c r="AB506">
        <f>IFERROR(INDEX(PIS!$A$1:$BZ$1000,MATCH($D506,PIS!C$1:C$500,0),MATCH(AB$2,PIS!$2:$2,0)),0)</f>
        <v/>
      </c>
      <c r="AC506">
        <f>SUM(V506:AB506)</f>
        <v/>
      </c>
      <c r="AD506">
        <f>IFERROR(INDEX(TIMESHEET!$A$1:$AI$5000,MATCH($D506,TIMESHEET!A$1:A$500,0),MATCH("T100",TIMESHEET!$2:$2,0))-2,0)</f>
        <v/>
      </c>
      <c r="AE506">
        <f>IFERROR(INDEX(TIMESHEET!$A$1:$AI$5000,MATCH($D506,TIMESHEET!A$1:A$500,0),MATCH("T202",TIMESHEET!$2:$2,0)),0)</f>
        <v/>
      </c>
      <c r="AF506">
        <f>IFERROR(INDEX(TIMESHEET!$A$1:$AI$5000,MATCH($D506,TIMESHEET!A$1:A$500,0),MATCH("T302",TIMESHEET!$2:$2,0)),0)</f>
        <v/>
      </c>
      <c r="AG506">
        <f>IFERROR(INDEX(TIMESHEET!$A$1:$AI$5000,MATCH($D506,TIMESHEET!A$1:A$500,0),MATCH("T406",TIMESHEET!$2:$2,0)),0)</f>
        <v/>
      </c>
      <c r="AH506">
        <f>AE506+AG506</f>
        <v/>
      </c>
      <c r="AI506">
        <f>IFERROR(INDEX(TIMESHEET!$A$1:$AI$5000,MATCH($D506,TIMESHEET!A$1:A$500,0),MATCH("T701",TIMESHEET!$2:$2,0)),0)</f>
        <v/>
      </c>
      <c r="AJ506">
        <f>IFERROR(INDEX(TIMESHEET!$A$1:$AI$5000,MATCH($D506,TIMESHEET!B$1:B$500,0),MATCH("T320",TIMESHEET!$2:$2,0)),0)</f>
        <v/>
      </c>
      <c r="AK506">
        <f>IFERROR(IF(LEFT(INDEX(PIS!O$1:O$500,MATCH(D506,PIS!C$1:C$500)),1)="M",T506/AD506*SUM(AE506:AG506),T506*AD506),0)</f>
        <v/>
      </c>
      <c r="AL506">
        <f>IFERROR(INDEX(ADJ!$A$1:$BZ$1000,MATCH(PAYROLL!D506,ADJ!A$1:A$500,0),MATCH(PAYROLL!AL$2,ADJ!$2:$2,0)),0)</f>
        <v/>
      </c>
      <c r="AM506">
        <f>SUM(AK506:AL506)</f>
        <v/>
      </c>
      <c r="AN506">
        <f>IFERROR(ROUND(V506/$AD506*$AH506,0),0)</f>
        <v/>
      </c>
      <c r="AO506">
        <f>IFERROR(ROUND(W506/$AD506*$AH506,0),0)</f>
        <v/>
      </c>
      <c r="AP506">
        <f>IFERROR(ROUND(X506/$AD506*$AE506,0),0)</f>
        <v/>
      </c>
      <c r="AQ506">
        <f>IFERROR(ROUND(Y506/$AD506*$AH506,0),0)</f>
        <v/>
      </c>
      <c r="AR506">
        <f>IFERROR(ROUND(Z506/$AD506*$AH506,0),0)</f>
        <v/>
      </c>
      <c r="AS506">
        <f>IFERROR(ROUND(AA506/$AD506*$AH506,0),0)</f>
        <v/>
      </c>
      <c r="AT506">
        <f>IFERROR(IF((AE506+AF506+AG506)&gt;13,AB506,ROUND(AB506/AD506*AH506,0)),0)</f>
        <v/>
      </c>
      <c r="AU506">
        <f>IFERROR(INDEX(ADJ!$A$1:$BZ$1000,MATCH(PAYROLL!D506,ADJ!A$1:A$500,0),MATCH(PAYROLL!AU$2,ADJ!$2:$2,0)),0)</f>
        <v/>
      </c>
      <c r="AV506">
        <f>ROUND(SUM(AN506:AU506),0)</f>
        <v/>
      </c>
      <c r="AW506">
        <f>IFERROR(INDEX(TIMESHEET!$A$1:$AI$5000,MATCH(PAYROLL!D506,TIMESHEET!A$1:A$500,0),MATCH("T620",TIMESHEET!$2:$2,0)),0)</f>
        <v/>
      </c>
      <c r="AX506">
        <f>IFERROR(INDEX(TIMESHEET!$A$1:$AI$5000,MATCH(PAYROLL!D506,TIMESHEET!A$1:A$500,0),MATCH("T601",TIMESHEET!$2:$2,0)),0)</f>
        <v/>
      </c>
      <c r="AY506">
        <f>IFERROR(INDEX(TIMESHEET!$A$1:$AI$5000,MATCH(PAYROLL!D506,TIMESHEET!A$1:A$500,0),MATCH("T602",TIMESHEET!$2:$2,0)),0)</f>
        <v/>
      </c>
      <c r="AZ506">
        <f>IFERROR(INDEX(TIMESHEET!$A$1:$AI$5000,MATCH(PAYROLL!D506,TIMESHEET!A$1:A$500,0),MATCH("T603",TIMESHEET!$2:$2,0)),0)</f>
        <v/>
      </c>
      <c r="BA506">
        <f>IFERROR(INDEX(TIMESHEET!$A$1:$AI$5000,MATCH(PAYROLL!D506,TIMESHEET!A$1:A$500,0),MATCH("T611",TIMESHEET!$2:$2,0)),0)</f>
        <v/>
      </c>
      <c r="BB506">
        <f>IFERROR(INDEX(TIMESHEET!$A$1:$AI$5000,MATCH(PAYROLL!D506,TIMESHEET!A$1:A$500,0),MATCH("T612",TIMESHEET!$2:$2,0)),0)</f>
        <v/>
      </c>
      <c r="BC506">
        <f>IFERROR(INDEX(TIMESHEET!$A$1:$AI$5000,MATCH(PAYROLL!D506,TIMESHEET!A$1:A$500,0),MATCH("T613",TIMESHEET!$2:$2,0)),0)</f>
        <v/>
      </c>
      <c r="BD506">
        <f>IFERROR(INDEX(TIMESHEET!$A$1:$AI$5000,MATCH(PAYROLL!D506,TIMESHEET!A$1:A$500,0),MATCH("T500",TIMESHEET!$2:$2,0)),0)</f>
        <v/>
      </c>
      <c r="BE506">
        <f>IFERROR(IF(LEFT(INDEX(PIS!O$1:O$500,MATCH(D506,PIS!C$1:C$500)),1)="M",T506/AD506/8*(AW506+AX506*1.5+AY506*2+AZ506*3+BA506*2.1+BB506*2.7+BC506*3.9+BD506*0.3),T506/8*(AW506+AX506*1.5+AY506*2+AZ506*3+BA506*2.1+BB506*2.7+BC506*3.9+BD506*0.3)),0)</f>
        <v/>
      </c>
      <c r="BF506">
        <f>IFERROR(INDEX(ADJ!$A$1:$BZ$1000,MATCH(PAYROLL!$D506,ADJ!A$1:A$500,0),MATCH(PAYROLL!BF$2,ADJ!$2:$2,0)),0)</f>
        <v/>
      </c>
      <c r="BG506">
        <f>IFERROR(INDEX(ADJ!$A$1:$BZ$1000,MATCH(PAYROLL!D506,ADJ!A$1:A$500,0),MATCH(PAYROLL!BG$2,ADJ!$2:$2,0)),0)</f>
        <v/>
      </c>
      <c r="BH506">
        <f>IFERROR(INDEX(ADJ!$A$1:$BZ$1000,MATCH(PAYROLL!D506,ADJ!A$1:A$500,0),MATCH(PAYROLL!BH$2,ADJ!$2:$2,0)),0)</f>
        <v/>
      </c>
      <c r="BI506">
        <f>IFERROR(INDEX(ADJ!$A$1:$BZ$1000,MATCH(PAYROLL!D506,ADJ!A$1:A$500,0),MATCH(PAYROLL!BI$2,ADJ!$2:$2,0)),0)</f>
        <v/>
      </c>
      <c r="BJ506">
        <f>IFERROR(INDEX(ADJ!$A$1:$BZ$1000,MATCH(PAYROLL!D506,ADJ!A$1:A$500,0),MATCH(PAYROLL!BJ$2,ADJ!$2:$2,0)),0)</f>
        <v/>
      </c>
      <c r="BK506">
        <f>SUM(BF506:BJ506)</f>
        <v/>
      </c>
      <c r="BL506">
        <f>IFERROR(INDEX(ADJ!$A$1:$BZ$1000,MATCH(PAYROLL!D506,ADJ!A$1:A$500,0),MATCH(PAYROLL!BL$2,ADJ!$2:$2,0)),0)</f>
        <v/>
      </c>
      <c r="BM506">
        <f>IFERROR(INDEX(ADJ!$A$1:$BZ$1000,MATCH(PAYROLL!D506,ADJ!A$1:A$500,0),MATCH(PAYROLL!BM$2,ADJ!$2:$2,0)),0)</f>
        <v/>
      </c>
      <c r="BN506">
        <f>IFERROR(INDEX(ADJ!$A$1:$BZ$1000,MATCH(PAYROLL!D506,ADJ!A$1:A$500,0),MATCH(PAYROLL!BN$2,ADJ!$2:$2,0)),0)</f>
        <v/>
      </c>
      <c r="BO506">
        <f>IFERROR(INDEX(ADJ!$A$1:$BZ$1000,MATCH(PAYROLL!D506,ADJ!A$1:A$500,0),MATCH(PAYROLL!BO$2,ADJ!$2:$2,0)),0)</f>
        <v/>
      </c>
      <c r="BP506">
        <f>SUM(AM506,AV506,BE506,BK506,BL506:BO506)</f>
        <v/>
      </c>
      <c r="BQ506">
        <f>BO506</f>
        <v/>
      </c>
      <c r="BR506">
        <f>IFERROR(ROUND(IF(LEFT(INDEX(PIS!O$1:O$500,MATCH(D506,PIS!C$1:C$500)),1)="D",T506/8*(BD506*0.3),IF(LEFT(INDEX(PIS!O$1:O$500,MATCH(D506,PIS!C$1:C$500)),1)="H",T506*($BD506*0.3),T506/$AD506/8*($BD506*0.3))),0),0)</f>
        <v/>
      </c>
      <c r="BS506">
        <f>IF(AP506&lt;1,0,MIN(AP506,730000))</f>
        <v/>
      </c>
      <c r="BT506">
        <f>IFERROR(ROUND((BE506-SUM(AW506:BC506)*T506/AD506/8),0)-BR506,0)</f>
        <v/>
      </c>
      <c r="BU506">
        <f>AO506</f>
        <v/>
      </c>
      <c r="BV506">
        <f>SUM(BQ506:BU506)</f>
        <v/>
      </c>
      <c r="BW506">
        <f>BP506-BV506</f>
        <v/>
      </c>
      <c r="BX506">
        <f>IFERROR(IF(RIGHT(INDEX(PIS!O$1:O$500,MATCH(D506,PIS!C$1:C$500)),5)="Gross",MIN(U506+V506,VLOOKUP("R700",TSC!B:C,2,0)*VLOOKUP("R101",TSC!B:C,2,0))*VLOOKUP("R701",TSC!B:C,2,0)%,0),0)</f>
        <v/>
      </c>
      <c r="BY506">
        <f>IFERROR(IF(RIGHT(INDEX(PIS!O$1:O$500,MATCH(D506,PIS!C$1:C$500)),5)="Gross",MIN(U506+V506,VLOOKUP("R700",TSC!B:C,2,0)*VLOOKUP("R101",TSC!B:C,2,0))*VLOOKUP("T704",TSC!B:C,2,0)%,0),0)</f>
        <v/>
      </c>
      <c r="BZ506">
        <f>IFERROR(IF(RIGHT(INDEX(PIS!O$1:O$500,MATCH(D506,PIS!C$1:C$500)),5)="Gross",MIN(U506+V506,VLOOKUP("R700",TSC!B:C,2,0)*VLOOKUP("1",TSC!F:G,2,0))*VLOOKUP("T705",TSC!B:C,2,0)%,0),0)</f>
        <v/>
      </c>
      <c r="CA506">
        <f>IFERROR(INDEX(ADJ!$A$1:$BZ$1000,MATCH(PAYROLL!D506,ADJ!A$1:A$500,0),MATCH(PAYROLL!CA$2,ADJ!$2:$2,0)),0)</f>
        <v/>
      </c>
      <c r="CB506">
        <f>IFERROR(INDEX(ADJ!$A$1:$BZ$1000,MATCH(PAYROLL!D506,ADJ!A$1:A$500,0),MATCH(PAYROLL!CB$2,ADJ!$2:$2,0)),0)</f>
        <v/>
      </c>
      <c r="CC506">
        <f>SUM(BX506:CB506)</f>
        <v/>
      </c>
      <c r="CD506">
        <f>IFERROR(INDEX(PIS!$A$1:$BZ$1000,MATCH(PAYROLL!D506,PIS!C$1:C$500,0),MATCH(PAYROLL!CD$1,PIS!$1:$1,0)),0)</f>
        <v/>
      </c>
      <c r="CE506">
        <f>IFERROR(IF(OR(INDEX(PIS!P$1:P$500,MATCH(D506,PIS!C$1:C$500,0))="LT2",INDEX(PIS!P$1:P$500,MATCH(D506,PIS!C$1:C$500,0))="P10"),0,SUM(CC506,CD506*VLOOKUP("R601",TSC!B:C,2,0),VLOOKUP("R602",TSC!B:C,2,0))),0)</f>
        <v/>
      </c>
      <c r="CF506">
        <f>MAX(BW506-CE506,0)</f>
        <v/>
      </c>
      <c r="CG506">
        <f>IFERROR(IF(OR(RIGHT(INDEX(PIS!P$1:P$500,MATCH(D506,PIS!C$1:C$500)),5)="P10",RIGHT(INDEX(PIS!P$1:P$500,MATCH(D506,PIS!C$1:C$500)),5)="CK"),0,IF(CF506&lt;=5000000,CF506*5%,IF(CF506&lt;=10000000,CF506*10%-250000,IF(CF506&lt;=18000000,CF506*15%-750000,IF(CF506&lt;=32000000,CF506*20%-1650000,IF(CF506&lt;=52000000,CF506*25%-3250000,IF(CF506&lt;=80000000,BH506*30%-5850000,CF506*35%-9850000))))))),0)</f>
        <v/>
      </c>
      <c r="CH506">
        <f>IFERROR(IF(OR(INDEX(PIS!P$1:P$500,MATCH(D506,PIS!C$1:C$500))="LT",INDEX(PIS!P$1:P$500,MATCH(D506,PIS!C$1:C$500))="CK"),0,IF(CF506&lt;2000000,0,CF506*10%)),0)</f>
        <v/>
      </c>
      <c r="CI506">
        <f>IFERROR(INDEX(ADJ!$A$1:$BZ$1000,MATCH(PAYROLL!D506,ADJ!A$1:A$500,0),MATCH(PAYROLL!CI$2,ADJ!$2:$2,0)),0)</f>
        <v/>
      </c>
      <c r="CJ506">
        <f>IFERROR(INDEX(ADJ!$A$1:$BZ$1000,MATCH(PAYROLL!D506,ADJ!A$1:A$500,0),MATCH(PAYROLL!CJ$2,ADJ!$2:$2,0)),0)</f>
        <v/>
      </c>
      <c r="CK506">
        <f>IFERROR(INDEX(ADJ!$A$1:$BZ$1000,MATCH(PAYROLL!D506,ADJ!A$1:A$500,0),MATCH(PAYROLL!CK$2,ADJ!$2:$2,0)),0)</f>
        <v/>
      </c>
      <c r="CL506">
        <f>SUM(CG506:CK506)</f>
        <v/>
      </c>
      <c r="CM506">
        <f>ROUND(SUM(CH506:CK506),0)</f>
        <v/>
      </c>
      <c r="CN506">
        <f>IFERROR(INDEX(CSDA!D$1:D$500,MATCH($CN$2,CSDA!C$1:C$500,0))*INDEX(PIS!V$1:V$500,MATCH(D506,PIS!C$1:C$500))+INDEX(ADJ!$A$1:$BZ$1000,MATCH(PAYROLL!D506,ADJ!A$1:A$500,0),MATCH(PAYROLL!CN$2,ADJ!$2:$2,0)),0)</f>
        <v/>
      </c>
      <c r="CO506">
        <f>IFERROR(INDEX(ADJ!$A$1:$BZ$1000,MATCH(PAYROLL!D506,ADJ!A$1:A$500,0),MATCH(PAYROLL!CO$2,ADJ!$2:$2,0)),0)</f>
        <v/>
      </c>
      <c r="CP506">
        <f>IFERROR(INDEX(ADJ!$A$1:$BZ$1000,MATCH(PAYROLL!D506,ADJ!A$1:A$500,0),MATCH(PAYROLL!CP$2,ADJ!$2:$2,0)),0)</f>
        <v/>
      </c>
      <c r="CQ506">
        <f>BP506-CL506-CI506-CM506-CN506-CO506-CP506-CC506</f>
        <v/>
      </c>
      <c r="CR506">
        <f>IFERROR(IF(RIGHT(INDEX(PIS!O$1:O$500,MATCH(D506,PIS!C$1:C$500,0)),5)="Gross",MIN(U506+V506,VLOOKUP("R700",TSC!B:C,2,0)*VLOOKUP("R101",TSC!B:C,2,0))*(VLOOKUP("T711",TSC!B:C,2,0)+VLOOKUP("T712",TSC!B:C,2,0))%,MIN(T506+V506,VLOOKUP("R700",TSC!B:C,2,0)*VLOOKUP("R101",TSC!B:C,2,0))*(VLOOKUP("T711",TSC!B:C,2,0)+VLOOKUP("T712",TSC!B:C,2,0)+VLOOKUP("R701",TSC!B:C,2,0))%),0)</f>
        <v/>
      </c>
      <c r="CS506">
        <f>IFERROR(IF(RIGHT(INDEX(PIS!O$1:O$500,MATCH(D506,PIS!C$1:C$500,0)),5)="Gross",MIN(U506+V506,VLOOKUP("R700",TSC!B:C,2,0)*VLOOKUP("R101",TSC!B:C,2,0))*(VLOOKUP("T714",TSC!B:C,2,0))%,MIN(T506+V506,VLOOKUP("R700",TSC!B:C,2,0)*VLOOKUP("R101",TSC!B:C,2,0))*(VLOOKUP("T704",TSC!B:C,2,0)+VLOOKUP("T714",TSC!B:C,2,0))%),0)</f>
        <v/>
      </c>
      <c r="CT506">
        <f>IFERROR(IF(RIGHT(INDEX(PIS!O$1:O$500,MATCH(D506,PIS!C$1:C$500,0)),5)="Gross",MIN(U506+V506,VLOOKUP("R700",TSC!B:C,2,0)*VLOOKUP("R101",TSC!B:C,2,0))*VLOOKUP("T705",TSC!B:C,2,0)%,MIN(T506+V506,VLOOKUP("R700",TSC!B:C,2,0)*VLOOKUP("R101",TSC!B:C,2,0))*VLOOKUP("T705",TSC!B:C,2,0)%),0)</f>
        <v/>
      </c>
      <c r="CU506">
        <f>IFERROR(IF(RIGHT(INDEX(PIS!O$1:O$500,MATCH(D506,PIS!C$1:C$500,0)),5)="Gross",MIN(U506+V506,VLOOKUP("R700",TSC!B:C,2,0)*VLOOKUP("R101",TSC!B:C,2,0))*(VLOOKUP("T713",TSC!B:C,2,0))%,MIN(T506+V506,VLOOKUP("R700",TSC!B:C,2,0)*VLOOKUP("R101",TSC!B:C,2,0))*(VLOOKUP("T713",TSC!B:C,2,0))%),0)</f>
        <v/>
      </c>
      <c r="CV506">
        <f>IFERROR(INDEX(ADJ!$A$1:$BZ$1000,MATCH(PAYROLL!D506,ADJ!A$1:A$500,0),MATCH(PAYROLL!CV$2,ADJ!$2:$2,0)),0)</f>
        <v/>
      </c>
      <c r="CW506">
        <f>IFERROR(INDEX(ADJ!$A$1:$BZ$1000,MATCH(PAYROLL!D506,ADJ!A$1:A$500,0),MATCH(PAYROLL!CW$2,ADJ!$2:$2,0)),0)</f>
        <v/>
      </c>
      <c r="CX506">
        <f>SUM(CR506:CW506)</f>
        <v/>
      </c>
      <c r="CY506">
        <f>ROUND(IF(CR506&gt;0,T506+V506*VLOOKUP("R202",TSC!$B$1:$C$500,2,0),0),0)</f>
        <v/>
      </c>
      <c r="CZ506">
        <f>IFERROR(INDEX(CSDA!D$1:D$500,MATCH($CZ$2,CSDA!C$1:C$500,0)),0)</f>
        <v/>
      </c>
      <c r="DA506">
        <f>ROUND(T506*0.7%,0)</f>
        <v/>
      </c>
      <c r="DB506">
        <f>ROUND(T506/12,0)</f>
        <v/>
      </c>
      <c r="DC506">
        <f ref="DC506" t="array">IFERROR(INDEX(CSDA!D$1:D$500,MATCH("Trích giữ"&amp;PAYROLL!DC$2,CSDA!A$1:A$500&amp;CSDA!C$1:C$500,0)),0)</f>
        <v/>
      </c>
      <c r="DD506">
        <f ref="DD506" t="array">IFERROR(INDEX(CSDA!D$1:D$500,MATCH("Trích giữ"&amp;PAYROLL!DD$2,CSDA!A$1:A$500&amp;CSDA!C$1:C$500,0)),0)</f>
        <v/>
      </c>
      <c r="DE506">
        <f ref="DE506" t="array">IFERROR(INDEX(CSDA!D$1:D$500,MATCH("Trích giữ"&amp;PAYROLL!DE$2,CSDA!A$1:A$500&amp;CSDA!C$1:C$500,0)),0)</f>
        <v/>
      </c>
      <c r="DF506">
        <f>IFERROR(INDEX(CSDA!D$1:D$500,MATCH(PAYROLL!DF$2,CSDA!C$1:C$500,0)),0)</f>
        <v/>
      </c>
      <c r="DG506">
        <f ref="DG506" t="array">IFERROR(INDEX(CSDA!D$1:D$500,MATCH("Trích giữ"&amp;PAYROLL!DG$2,CSDA!A$1:A$500&amp;CSDA!C$1:C$500,0)),0)</f>
        <v/>
      </c>
      <c r="DH506">
        <f>ROUND(T506/26,0)</f>
        <v/>
      </c>
      <c r="DI506">
        <f ref="DI506" t="array">IFERROR(INDEX(CSDA!D$1:D$500,MATCH("Trích giữ"&amp;PAYROLL!DI$2,CSDA!A$1:A$500&amp;CSDA!C$1:C$500,0)),0)</f>
        <v/>
      </c>
      <c r="DJ506">
        <f>IF(U506=0,T506*21.5%-BL506,0)</f>
        <v/>
      </c>
      <c r="DK506">
        <f ref="DK506" t="array">IFERROR(INDEX(CSDA!D$1:D$500,MATCH("Trích giữ"&amp;PAYROLL!DK$2,CSDA!A$1:A$500&amp;CSDA!C$1:C$500,0)),0)</f>
        <v/>
      </c>
      <c r="DL506">
        <f>IFERROR(INDEX(CSDA!D$1:D$500,MATCH(PAYROLL!DL$2,CSDA!C$1:C$500,0))/12,0)</f>
        <v/>
      </c>
      <c r="DM506">
        <f>SUM(DB506:DL506)</f>
        <v/>
      </c>
      <c r="DN506">
        <f>IFERROR(INDEX(ADJ!$A$1:$BZ$1000,MATCH(PAYROLL!D506,ADJ!A$1:A$500,0),MATCH(PAYROLL!DN$2,ADJ!$2:$2,0)),0)</f>
        <v/>
      </c>
      <c r="DO506">
        <f>IFERROR(SUM(BP506,DM506:DN506,CX506:DA506)-DT506,0)</f>
        <v/>
      </c>
      <c r="DP506">
        <f ref="DP506" t="array">SUM(BW506*IFERROR(INDEX(CSDA!D$1:D$500,MATCH(BW$2,CSDA!C$1:C$500,0)),0)%,CX506*IFERROR(INDEX(CSDA!D$1:D$500,MATCH(CX$2,CSDA!C$1:C$500,0)),0)%,DA506*IFERROR(INDEX(CSDA!D$1:D$500,MATCH(DA$2,CSDA!C$1:C$500,0)),0)%,DB506*IFERROR(INDEX(CSDA!D$1:D$500,MATCH(DB$2,CSDA!C$1:C$500,0)),0)%,DF506*IFERROR(INDEX(CSDA!D$1:D$500,MATCH("Phí dịch vụ"&amp;PAYROLL!DF$2,CSDA!A$1:A$500&amp;CSDA!C$1:C$500,0)),0)%,DC506*IFERROR(INDEX(CSDA!D$1:D$500,MATCH("Phí dịch vụ"&amp;PAYROLL!DC$2,CSDA!A$1:A$500&amp;CSDA!C$1:C$500,0)),0)%,DH506*IFERROR(INDEX(CSDA!D$1:D$500,MATCH("Phí dịch vụ"&amp;PAYROLL!DH$2,CSDA!A$1:A$500&amp;CSDA!C$1:C$500,0)),0)%,DJ506*IFERROR(INDEX(CSDA!D$1:D$500,MATCH("Phí dịch vụ"&amp;PAYROLL!DJ$2,CSDA!A$1:A$500&amp;CSDA!C$1:C$500,0)),0)%,BN506*IFERROR(INDEX(CSDA!D$1:D$500,MATCH(BN$2,CSDA!C$1:C$500,0)),0)%)-BN506*7%</f>
        <v/>
      </c>
      <c r="DQ506">
        <f>IFERROR(INDEX(ADJ!$A$1:$BZ$1000,MATCH(PAYROLL!D506,ADJ!A$1:A$500,0),MATCH(PAYROLL!DQ$2,ADJ!$2:$2,0)),0)</f>
        <v/>
      </c>
      <c r="DR506">
        <f>IFERROR(INDEX(ADJ!$A$1:$BZ$1000,MATCH(PAYROLL!D506,ADJ!A$1:A$500,0),MATCH(PAYROLL!DR$2,ADJ!$2:$2,0)),0)</f>
        <v/>
      </c>
      <c r="DS506">
        <f>SUM(DP506:DR506)</f>
        <v/>
      </c>
      <c r="DT506">
        <f>EK506</f>
        <v/>
      </c>
      <c r="DU506">
        <f>SUM(DO506:DR506)</f>
        <v/>
      </c>
      <c r="DV506">
        <f>ROUND(DU506*0.1,0)</f>
        <v/>
      </c>
      <c r="DW506">
        <f>DU506+DV506</f>
        <v/>
      </c>
      <c r="DZ506">
        <f>IFERROR(INDEX(ADJ!$A$1:$BZ$1000,MATCH(PAYROLL!$D506,ADJ!A$1:A$500,0),MATCH(PAYROLL!DZ$2,ADJ!$2:$2,0)),0)</f>
        <v/>
      </c>
      <c r="EA506">
        <f>IFERROR(INDEX(ADJ!$A$1:$BZ$1000,MATCH(PAYROLL!$D506,ADJ!A$1:A$500,0),MATCH(PAYROLL!EA$2,ADJ!$2:$2,0)),0)</f>
        <v/>
      </c>
      <c r="EB506">
        <f>IFERROR(INDEX(ADJ!$A$1:$BZ$1000,MATCH(PAYROLL!$D506,ADJ!A$1:A$500,0),MATCH(PAYROLL!EB$2,ADJ!$2:$2,0)),0)</f>
        <v/>
      </c>
      <c r="EC506">
        <f>IFERROR(INDEX(ADJ!$A$1:$BZ$1000,MATCH(PAYROLL!$D506,ADJ!A$1:A$500,0),MATCH(PAYROLL!EC$2,ADJ!$2:$2,0)),0)</f>
        <v/>
      </c>
      <c r="ED506">
        <f>IFERROR(INDEX(ADJ!$A$1:$BZ$1000,MATCH(PAYROLL!$D506,ADJ!A$1:A$500,0),MATCH(PAYROLL!ED$2,ADJ!$2:$2,0)),0)</f>
        <v/>
      </c>
      <c r="EE506">
        <f>IFERROR(INDEX(ADJ!$A$1:$BZ$1000,MATCH(PAYROLL!$D506,ADJ!A$1:A$500,0),MATCH(PAYROLL!EE$2,ADJ!$2:$2,0)),0)</f>
        <v/>
      </c>
      <c r="EF506">
        <f>IFERROR(INDEX(ADJ!$A$1:$BZ$1000,MATCH(PAYROLL!$D506,ADJ!A$1:A$500,0),MATCH(PAYROLL!EF$2,ADJ!$2:$2,0)),0)</f>
        <v/>
      </c>
      <c r="EG506">
        <f>IFERROR(INDEX(ADJ!$A$1:$BZ$1000,MATCH(PAYROLL!$D506,ADJ!A$1:A$500,0),MATCH(PAYROLL!EG$2,ADJ!$2:$2,0)),0)</f>
        <v/>
      </c>
      <c r="EH506">
        <f>IFERROR(INDEX(ADJ!$A$1:$BZ$1000,MATCH(PAYROLL!$D506,ADJ!A$1:A$500,0),MATCH(PAYROLL!EH$2,ADJ!$2:$2,0)),0)</f>
        <v/>
      </c>
      <c r="EI506">
        <f>IFERROR(INDEX(ADJ!$A$1:$BZ$1000,MATCH(PAYROLL!D506,ADJ!A$1:A$500,0),MATCH(PAYROLL!EI$2,ADJ!$2:$2,0)),0)</f>
        <v/>
      </c>
      <c r="EJ506">
        <f>IFERROR(INDEX(ADJ!$A$1:$BZ$1000,MATCH(PAYROLL!$D506,ADJ!A$1:A$500,0),MATCH(PAYROLL!EJ$2,ADJ!$2:$2,0)),0)</f>
        <v/>
      </c>
      <c r="EK506">
        <f>SUM(DZ506:EJ506)</f>
        <v/>
      </c>
    </row>
    <row r="507">
      <c r="A507" t="n">
        <v>505</v>
      </c>
      <c r="B507" t="inlineStr">
        <is>
          <t>Đặng Thế Toán</t>
        </is>
      </c>
      <c r="D507" t="inlineStr">
        <is>
          <t>159018-01</t>
        </is>
      </c>
      <c r="S507">
        <f>IFERROR(INDEX(PIS!$A$1:$BZ$1000,MATCH($D507,PIS!C$1:C$500,0),MATCH("Lương CB tháng trước",PIS!$1:$1,0)),0)</f>
        <v/>
      </c>
      <c r="T507">
        <f>IFERROR(INDEX(PIS!$A$1:$BZ$1000,MATCH($D507,PIS!C$1:C$500,0),MATCH("Lương CB hiện tại",PIS!$1:$1,0)),0)</f>
        <v/>
      </c>
      <c r="U507">
        <f>IFERROR(INDEX(PIS!$A$1:$BZ$1000,MATCH($D507,PIS!C$1:C$500,0),MATCH("Lương đóng BHBB",PIS!$1:$1,0)),0)</f>
        <v/>
      </c>
      <c r="V507">
        <f>IFERROR(INDEX(PIS!$A$1:$BZ$1000,MATCH($D507,PIS!C$1:C$500,0),MATCH(V$2,PIS!$2:$2,0)),0)</f>
        <v/>
      </c>
      <c r="W507">
        <f>IFERROR(INDEX(PIS!$A$1:$BZ$1000,MATCH($D507,PIS!C$1:C$500,0),MATCH(W$2,PIS!$2:$2,0)),0)</f>
        <v/>
      </c>
      <c r="X507">
        <f>IFERROR(INDEX(PIS!$A$1:$BZ$1000,MATCH($D507,PIS!C$1:C$500,0),MATCH(X$2,PIS!$2:$2,0)),0)</f>
        <v/>
      </c>
      <c r="Y507">
        <f>IFERROR(INDEX(PIS!$A$1:$BZ$1000,MATCH($D507,PIS!C$1:C$500,0),MATCH(Y$2,PIS!$2:$2,0)),0)</f>
        <v/>
      </c>
      <c r="Z507">
        <f>IFERROR(INDEX(PIS!$A$1:$BZ$1000,MATCH($D507,PIS!C$1:C$500,0),MATCH(Z$2,PIS!$2:$2,0)),0)</f>
        <v/>
      </c>
      <c r="AA507">
        <f>IFERROR(INDEX(PIS!$A$1:$BZ$1000,MATCH($D507,PIS!C$1:C$500,0),MATCH(AA$2,PIS!$2:$2,0)),0)</f>
        <v/>
      </c>
      <c r="AB507">
        <f>IFERROR(INDEX(PIS!$A$1:$BZ$1000,MATCH($D507,PIS!C$1:C$500,0),MATCH(AB$2,PIS!$2:$2,0)),0)</f>
        <v/>
      </c>
      <c r="AC507">
        <f>SUM(V507:AB507)</f>
        <v/>
      </c>
      <c r="AD507">
        <f>IFERROR(INDEX(TIMESHEET!$A$1:$AI$5000,MATCH($D507,TIMESHEET!A$1:A$500,0),MATCH("T100",TIMESHEET!$2:$2,0))-2,0)</f>
        <v/>
      </c>
      <c r="AE507">
        <f>IFERROR(INDEX(TIMESHEET!$A$1:$AI$5000,MATCH($D507,TIMESHEET!A$1:A$500,0),MATCH("T202",TIMESHEET!$2:$2,0)),0)</f>
        <v/>
      </c>
      <c r="AF507">
        <f>IFERROR(INDEX(TIMESHEET!$A$1:$AI$5000,MATCH($D507,TIMESHEET!A$1:A$500,0),MATCH("T302",TIMESHEET!$2:$2,0)),0)</f>
        <v/>
      </c>
      <c r="AG507">
        <f>IFERROR(INDEX(TIMESHEET!$A$1:$AI$5000,MATCH($D507,TIMESHEET!A$1:A$500,0),MATCH("T406",TIMESHEET!$2:$2,0)),0)</f>
        <v/>
      </c>
      <c r="AH507">
        <f>AE507+AG507</f>
        <v/>
      </c>
      <c r="AI507">
        <f>IFERROR(INDEX(TIMESHEET!$A$1:$AI$5000,MATCH($D507,TIMESHEET!A$1:A$500,0),MATCH("T701",TIMESHEET!$2:$2,0)),0)</f>
        <v/>
      </c>
      <c r="AJ507">
        <f>IFERROR(INDEX(TIMESHEET!$A$1:$AI$5000,MATCH($D507,TIMESHEET!B$1:B$500,0),MATCH("T320",TIMESHEET!$2:$2,0)),0)</f>
        <v/>
      </c>
      <c r="AK507">
        <f>IFERROR(IF(LEFT(INDEX(PIS!O$1:O$500,MATCH(D507,PIS!C$1:C$500)),1)="M",T507/AD507*SUM(AE507:AG507),T507*AD507),0)</f>
        <v/>
      </c>
      <c r="AL507">
        <f>IFERROR(INDEX(ADJ!$A$1:$BZ$1000,MATCH(PAYROLL!D507,ADJ!A$1:A$500,0),MATCH(PAYROLL!AL$2,ADJ!$2:$2,0)),0)</f>
        <v/>
      </c>
      <c r="AM507">
        <f>SUM(AK507:AL507)</f>
        <v/>
      </c>
      <c r="AN507">
        <f>IFERROR(ROUND(V507/$AD507*$AH507,0),0)</f>
        <v/>
      </c>
      <c r="AO507">
        <f>IFERROR(ROUND(W507/$AD507*$AH507,0),0)</f>
        <v/>
      </c>
      <c r="AP507">
        <f>IFERROR(ROUND(X507/$AD507*$AE507,0),0)</f>
        <v/>
      </c>
      <c r="AQ507">
        <f>IFERROR(ROUND(Y507/$AD507*$AH507,0),0)</f>
        <v/>
      </c>
      <c r="AR507">
        <f>IFERROR(ROUND(Z507/$AD507*$AH507,0),0)</f>
        <v/>
      </c>
      <c r="AS507">
        <f>IFERROR(ROUND(AA507/$AD507*$AH507,0),0)</f>
        <v/>
      </c>
      <c r="AT507">
        <f>IFERROR(IF((AE507+AF507+AG507)&gt;13,AB507,ROUND(AB507/AD507*AH507,0)),0)</f>
        <v/>
      </c>
      <c r="AU507">
        <f>IFERROR(INDEX(ADJ!$A$1:$BZ$1000,MATCH(PAYROLL!D507,ADJ!A$1:A$500,0),MATCH(PAYROLL!AU$2,ADJ!$2:$2,0)),0)</f>
        <v/>
      </c>
      <c r="AV507">
        <f>ROUND(SUM(AN507:AU507),0)</f>
        <v/>
      </c>
      <c r="AW507">
        <f>IFERROR(INDEX(TIMESHEET!$A$1:$AI$5000,MATCH(PAYROLL!D507,TIMESHEET!A$1:A$500,0),MATCH("T620",TIMESHEET!$2:$2,0)),0)</f>
        <v/>
      </c>
      <c r="AX507">
        <f>IFERROR(INDEX(TIMESHEET!$A$1:$AI$5000,MATCH(PAYROLL!D507,TIMESHEET!A$1:A$500,0),MATCH("T601",TIMESHEET!$2:$2,0)),0)</f>
        <v/>
      </c>
      <c r="AY507">
        <f>IFERROR(INDEX(TIMESHEET!$A$1:$AI$5000,MATCH(PAYROLL!D507,TIMESHEET!A$1:A$500,0),MATCH("T602",TIMESHEET!$2:$2,0)),0)</f>
        <v/>
      </c>
      <c r="AZ507">
        <f>IFERROR(INDEX(TIMESHEET!$A$1:$AI$5000,MATCH(PAYROLL!D507,TIMESHEET!A$1:A$500,0),MATCH("T603",TIMESHEET!$2:$2,0)),0)</f>
        <v/>
      </c>
      <c r="BA507">
        <f>IFERROR(INDEX(TIMESHEET!$A$1:$AI$5000,MATCH(PAYROLL!D507,TIMESHEET!A$1:A$500,0),MATCH("T611",TIMESHEET!$2:$2,0)),0)</f>
        <v/>
      </c>
      <c r="BB507">
        <f>IFERROR(INDEX(TIMESHEET!$A$1:$AI$5000,MATCH(PAYROLL!D507,TIMESHEET!A$1:A$500,0),MATCH("T612",TIMESHEET!$2:$2,0)),0)</f>
        <v/>
      </c>
      <c r="BC507">
        <f>IFERROR(INDEX(TIMESHEET!$A$1:$AI$5000,MATCH(PAYROLL!D507,TIMESHEET!A$1:A$500,0),MATCH("T613",TIMESHEET!$2:$2,0)),0)</f>
        <v/>
      </c>
      <c r="BD507">
        <f>IFERROR(INDEX(TIMESHEET!$A$1:$AI$5000,MATCH(PAYROLL!D507,TIMESHEET!A$1:A$500,0),MATCH("T500",TIMESHEET!$2:$2,0)),0)</f>
        <v/>
      </c>
      <c r="BE507">
        <f>IFERROR(IF(LEFT(INDEX(PIS!O$1:O$500,MATCH(D507,PIS!C$1:C$500)),1)="M",T507/AD507/8*(AW507+AX507*1.5+AY507*2+AZ507*3+BA507*2.1+BB507*2.7+BC507*3.9+BD507*0.3),T507/8*(AW507+AX507*1.5+AY507*2+AZ507*3+BA507*2.1+BB507*2.7+BC507*3.9+BD507*0.3)),0)</f>
        <v/>
      </c>
      <c r="BF507">
        <f>IFERROR(INDEX(ADJ!$A$1:$BZ$1000,MATCH(PAYROLL!$D507,ADJ!A$1:A$500,0),MATCH(PAYROLL!BF$2,ADJ!$2:$2,0)),0)</f>
        <v/>
      </c>
      <c r="BG507">
        <f>IFERROR(INDEX(ADJ!$A$1:$BZ$1000,MATCH(PAYROLL!D507,ADJ!A$1:A$500,0),MATCH(PAYROLL!BG$2,ADJ!$2:$2,0)),0)</f>
        <v/>
      </c>
      <c r="BH507">
        <f>IFERROR(INDEX(ADJ!$A$1:$BZ$1000,MATCH(PAYROLL!D507,ADJ!A$1:A$500,0),MATCH(PAYROLL!BH$2,ADJ!$2:$2,0)),0)</f>
        <v/>
      </c>
      <c r="BI507">
        <f>IFERROR(INDEX(ADJ!$A$1:$BZ$1000,MATCH(PAYROLL!D507,ADJ!A$1:A$500,0),MATCH(PAYROLL!BI$2,ADJ!$2:$2,0)),0)</f>
        <v/>
      </c>
      <c r="BJ507">
        <f>IFERROR(INDEX(ADJ!$A$1:$BZ$1000,MATCH(PAYROLL!D507,ADJ!A$1:A$500,0),MATCH(PAYROLL!BJ$2,ADJ!$2:$2,0)),0)</f>
        <v/>
      </c>
      <c r="BK507">
        <f>SUM(BF507:BJ507)</f>
        <v/>
      </c>
      <c r="BL507">
        <f>IFERROR(INDEX(ADJ!$A$1:$BZ$1000,MATCH(PAYROLL!D507,ADJ!A$1:A$500,0),MATCH(PAYROLL!BL$2,ADJ!$2:$2,0)),0)</f>
        <v/>
      </c>
      <c r="BM507">
        <f>IFERROR(INDEX(ADJ!$A$1:$BZ$1000,MATCH(PAYROLL!D507,ADJ!A$1:A$500,0),MATCH(PAYROLL!BM$2,ADJ!$2:$2,0)),0)</f>
        <v/>
      </c>
      <c r="BN507">
        <f>IFERROR(INDEX(ADJ!$A$1:$BZ$1000,MATCH(PAYROLL!D507,ADJ!A$1:A$500,0),MATCH(PAYROLL!BN$2,ADJ!$2:$2,0)),0)</f>
        <v/>
      </c>
      <c r="BO507">
        <f>IFERROR(INDEX(ADJ!$A$1:$BZ$1000,MATCH(PAYROLL!D507,ADJ!A$1:A$500,0),MATCH(PAYROLL!BO$2,ADJ!$2:$2,0)),0)</f>
        <v/>
      </c>
      <c r="BP507">
        <f>SUM(AM507,AV507,BE507,BK507,BL507:BO507)</f>
        <v/>
      </c>
      <c r="BQ507">
        <f>BO507</f>
        <v/>
      </c>
      <c r="BR507">
        <f>IFERROR(ROUND(IF(LEFT(INDEX(PIS!O$1:O$500,MATCH(D507,PIS!C$1:C$500)),1)="D",T507/8*(BD507*0.3),IF(LEFT(INDEX(PIS!O$1:O$500,MATCH(D507,PIS!C$1:C$500)),1)="H",T507*($BD507*0.3),T507/$AD507/8*($BD507*0.3))),0),0)</f>
        <v/>
      </c>
      <c r="BS507">
        <f>IF(AP507&lt;1,0,MIN(AP507,730000))</f>
        <v/>
      </c>
      <c r="BT507">
        <f>IFERROR(ROUND((BE507-SUM(AW507:BC507)*T507/AD507/8),0)-BR507,0)</f>
        <v/>
      </c>
      <c r="BU507">
        <f>AO507</f>
        <v/>
      </c>
      <c r="BV507">
        <f>SUM(BQ507:BU507)</f>
        <v/>
      </c>
      <c r="BW507">
        <f>BP507-BV507</f>
        <v/>
      </c>
      <c r="BX507">
        <f>IFERROR(IF(RIGHT(INDEX(PIS!O$1:O$500,MATCH(D507,PIS!C$1:C$500)),5)="Gross",MIN(U507+V507,VLOOKUP("R700",TSC!B:C,2,0)*VLOOKUP("R101",TSC!B:C,2,0))*VLOOKUP("R701",TSC!B:C,2,0)%,0),0)</f>
        <v/>
      </c>
      <c r="BY507">
        <f>IFERROR(IF(RIGHT(INDEX(PIS!O$1:O$500,MATCH(D507,PIS!C$1:C$500)),5)="Gross",MIN(U507+V507,VLOOKUP("R700",TSC!B:C,2,0)*VLOOKUP("R101",TSC!B:C,2,0))*VLOOKUP("T704",TSC!B:C,2,0)%,0),0)</f>
        <v/>
      </c>
      <c r="BZ507">
        <f>IFERROR(IF(RIGHT(INDEX(PIS!O$1:O$500,MATCH(D507,PIS!C$1:C$500)),5)="Gross",MIN(U507+V507,VLOOKUP("R700",TSC!B:C,2,0)*VLOOKUP("1",TSC!F:G,2,0))*VLOOKUP("T705",TSC!B:C,2,0)%,0),0)</f>
        <v/>
      </c>
      <c r="CA507">
        <f>IFERROR(INDEX(ADJ!$A$1:$BZ$1000,MATCH(PAYROLL!D507,ADJ!A$1:A$500,0),MATCH(PAYROLL!CA$2,ADJ!$2:$2,0)),0)</f>
        <v/>
      </c>
      <c r="CB507">
        <f>IFERROR(INDEX(ADJ!$A$1:$BZ$1000,MATCH(PAYROLL!D507,ADJ!A$1:A$500,0),MATCH(PAYROLL!CB$2,ADJ!$2:$2,0)),0)</f>
        <v/>
      </c>
      <c r="CC507">
        <f>SUM(BX507:CB507)</f>
        <v/>
      </c>
      <c r="CD507">
        <f>IFERROR(INDEX(PIS!$A$1:$BZ$1000,MATCH(PAYROLL!D507,PIS!C$1:C$500,0),MATCH(PAYROLL!CD$1,PIS!$1:$1,0)),0)</f>
        <v/>
      </c>
      <c r="CE507">
        <f>IFERROR(IF(OR(INDEX(PIS!P$1:P$500,MATCH(D507,PIS!C$1:C$500,0))="LT2",INDEX(PIS!P$1:P$500,MATCH(D507,PIS!C$1:C$500,0))="P10"),0,SUM(CC507,CD507*VLOOKUP("R601",TSC!B:C,2,0),VLOOKUP("R602",TSC!B:C,2,0))),0)</f>
        <v/>
      </c>
      <c r="CF507">
        <f>MAX(BW507-CE507,0)</f>
        <v/>
      </c>
      <c r="CG507">
        <f>IFERROR(IF(OR(RIGHT(INDEX(PIS!P$1:P$500,MATCH(D507,PIS!C$1:C$500)),5)="P10",RIGHT(INDEX(PIS!P$1:P$500,MATCH(D507,PIS!C$1:C$500)),5)="CK"),0,IF(CF507&lt;=5000000,CF507*5%,IF(CF507&lt;=10000000,CF507*10%-250000,IF(CF507&lt;=18000000,CF507*15%-750000,IF(CF507&lt;=32000000,CF507*20%-1650000,IF(CF507&lt;=52000000,CF507*25%-3250000,IF(CF507&lt;=80000000,BH507*30%-5850000,CF507*35%-9850000))))))),0)</f>
        <v/>
      </c>
      <c r="CH507">
        <f>IFERROR(IF(OR(INDEX(PIS!P$1:P$500,MATCH(D507,PIS!C$1:C$500))="LT",INDEX(PIS!P$1:P$500,MATCH(D507,PIS!C$1:C$500))="CK"),0,IF(CF507&lt;2000000,0,CF507*10%)),0)</f>
        <v/>
      </c>
      <c r="CI507">
        <f>IFERROR(INDEX(ADJ!$A$1:$BZ$1000,MATCH(PAYROLL!D507,ADJ!A$1:A$500,0),MATCH(PAYROLL!CI$2,ADJ!$2:$2,0)),0)</f>
        <v/>
      </c>
      <c r="CJ507">
        <f>IFERROR(INDEX(ADJ!$A$1:$BZ$1000,MATCH(PAYROLL!D507,ADJ!A$1:A$500,0),MATCH(PAYROLL!CJ$2,ADJ!$2:$2,0)),0)</f>
        <v/>
      </c>
      <c r="CK507">
        <f>IFERROR(INDEX(ADJ!$A$1:$BZ$1000,MATCH(PAYROLL!D507,ADJ!A$1:A$500,0),MATCH(PAYROLL!CK$2,ADJ!$2:$2,0)),0)</f>
        <v/>
      </c>
      <c r="CL507">
        <f>SUM(CG507:CK507)</f>
        <v/>
      </c>
      <c r="CM507">
        <f>ROUND(SUM(CH507:CK507),0)</f>
        <v/>
      </c>
      <c r="CN507">
        <f>IFERROR(INDEX(CSDA!D$1:D$500,MATCH($CN$2,CSDA!C$1:C$500,0))*INDEX(PIS!V$1:V$500,MATCH(D507,PIS!C$1:C$500))+INDEX(ADJ!$A$1:$BZ$1000,MATCH(PAYROLL!D507,ADJ!A$1:A$500,0),MATCH(PAYROLL!CN$2,ADJ!$2:$2,0)),0)</f>
        <v/>
      </c>
      <c r="CO507">
        <f>IFERROR(INDEX(ADJ!$A$1:$BZ$1000,MATCH(PAYROLL!D507,ADJ!A$1:A$500,0),MATCH(PAYROLL!CO$2,ADJ!$2:$2,0)),0)</f>
        <v/>
      </c>
      <c r="CP507">
        <f>IFERROR(INDEX(ADJ!$A$1:$BZ$1000,MATCH(PAYROLL!D507,ADJ!A$1:A$500,0),MATCH(PAYROLL!CP$2,ADJ!$2:$2,0)),0)</f>
        <v/>
      </c>
      <c r="CQ507">
        <f>BP507-CL507-CI507-CM507-CN507-CO507-CP507-CC507</f>
        <v/>
      </c>
      <c r="CR507">
        <f>IFERROR(IF(RIGHT(INDEX(PIS!O$1:O$500,MATCH(D507,PIS!C$1:C$500,0)),5)="Gross",MIN(U507+V507,VLOOKUP("R700",TSC!B:C,2,0)*VLOOKUP("R101",TSC!B:C,2,0))*(VLOOKUP("T711",TSC!B:C,2,0)+VLOOKUP("T712",TSC!B:C,2,0))%,MIN(T507+V507,VLOOKUP("R700",TSC!B:C,2,0)*VLOOKUP("R101",TSC!B:C,2,0))*(VLOOKUP("T711",TSC!B:C,2,0)+VLOOKUP("T712",TSC!B:C,2,0)+VLOOKUP("R701",TSC!B:C,2,0))%),0)</f>
        <v/>
      </c>
      <c r="CS507">
        <f>IFERROR(IF(RIGHT(INDEX(PIS!O$1:O$500,MATCH(D507,PIS!C$1:C$500,0)),5)="Gross",MIN(U507+V507,VLOOKUP("R700",TSC!B:C,2,0)*VLOOKUP("R101",TSC!B:C,2,0))*(VLOOKUP("T714",TSC!B:C,2,0))%,MIN(T507+V507,VLOOKUP("R700",TSC!B:C,2,0)*VLOOKUP("R101",TSC!B:C,2,0))*(VLOOKUP("T704",TSC!B:C,2,0)+VLOOKUP("T714",TSC!B:C,2,0))%),0)</f>
        <v/>
      </c>
      <c r="CT507">
        <f>IFERROR(IF(RIGHT(INDEX(PIS!O$1:O$500,MATCH(D507,PIS!C$1:C$500,0)),5)="Gross",MIN(U507+V507,VLOOKUP("R700",TSC!B:C,2,0)*VLOOKUP("R101",TSC!B:C,2,0))*VLOOKUP("T705",TSC!B:C,2,0)%,MIN(T507+V507,VLOOKUP("R700",TSC!B:C,2,0)*VLOOKUP("R101",TSC!B:C,2,0))*VLOOKUP("T705",TSC!B:C,2,0)%),0)</f>
        <v/>
      </c>
      <c r="CU507">
        <f>IFERROR(IF(RIGHT(INDEX(PIS!O$1:O$500,MATCH(D507,PIS!C$1:C$500,0)),5)="Gross",MIN(U507+V507,VLOOKUP("R700",TSC!B:C,2,0)*VLOOKUP("R101",TSC!B:C,2,0))*(VLOOKUP("T713",TSC!B:C,2,0))%,MIN(T507+V507,VLOOKUP("R700",TSC!B:C,2,0)*VLOOKUP("R101",TSC!B:C,2,0))*(VLOOKUP("T713",TSC!B:C,2,0))%),0)</f>
        <v/>
      </c>
      <c r="CV507">
        <f>IFERROR(INDEX(ADJ!$A$1:$BZ$1000,MATCH(PAYROLL!D507,ADJ!A$1:A$500,0),MATCH(PAYROLL!CV$2,ADJ!$2:$2,0)),0)</f>
        <v/>
      </c>
      <c r="CW507">
        <f>IFERROR(INDEX(ADJ!$A$1:$BZ$1000,MATCH(PAYROLL!D507,ADJ!A$1:A$500,0),MATCH(PAYROLL!CW$2,ADJ!$2:$2,0)),0)</f>
        <v/>
      </c>
      <c r="CX507">
        <f>SUM(CR507:CW507)</f>
        <v/>
      </c>
      <c r="CY507">
        <f>ROUND(IF(CR507&gt;0,T507+V507*VLOOKUP("R202",TSC!$B$1:$C$500,2,0),0),0)</f>
        <v/>
      </c>
      <c r="CZ507">
        <f>IFERROR(INDEX(CSDA!D$1:D$500,MATCH($CZ$2,CSDA!C$1:C$500,0)),0)</f>
        <v/>
      </c>
      <c r="DA507">
        <f>ROUND(T507*0.7%,0)</f>
        <v/>
      </c>
      <c r="DB507">
        <f>ROUND(T507/12,0)</f>
        <v/>
      </c>
      <c r="DC507">
        <f ref="DC507" t="array">IFERROR(INDEX(CSDA!D$1:D$500,MATCH("Trích giữ"&amp;PAYROLL!DC$2,CSDA!A$1:A$500&amp;CSDA!C$1:C$500,0)),0)</f>
        <v/>
      </c>
      <c r="DD507">
        <f ref="DD507" t="array">IFERROR(INDEX(CSDA!D$1:D$500,MATCH("Trích giữ"&amp;PAYROLL!DD$2,CSDA!A$1:A$500&amp;CSDA!C$1:C$500,0)),0)</f>
        <v/>
      </c>
      <c r="DE507">
        <f ref="DE507" t="array">IFERROR(INDEX(CSDA!D$1:D$500,MATCH("Trích giữ"&amp;PAYROLL!DE$2,CSDA!A$1:A$500&amp;CSDA!C$1:C$500,0)),0)</f>
        <v/>
      </c>
      <c r="DF507">
        <f>IFERROR(INDEX(CSDA!D$1:D$500,MATCH(PAYROLL!DF$2,CSDA!C$1:C$500,0)),0)</f>
        <v/>
      </c>
      <c r="DG507">
        <f ref="DG507" t="array">IFERROR(INDEX(CSDA!D$1:D$500,MATCH("Trích giữ"&amp;PAYROLL!DG$2,CSDA!A$1:A$500&amp;CSDA!C$1:C$500,0)),0)</f>
        <v/>
      </c>
      <c r="DH507">
        <f>ROUND(T507/26,0)</f>
        <v/>
      </c>
      <c r="DI507">
        <f ref="DI507" t="array">IFERROR(INDEX(CSDA!D$1:D$500,MATCH("Trích giữ"&amp;PAYROLL!DI$2,CSDA!A$1:A$500&amp;CSDA!C$1:C$500,0)),0)</f>
        <v/>
      </c>
      <c r="DJ507">
        <f>IF(U507=0,T507*21.5%-BL507,0)</f>
        <v/>
      </c>
      <c r="DK507">
        <f ref="DK507" t="array">IFERROR(INDEX(CSDA!D$1:D$500,MATCH("Trích giữ"&amp;PAYROLL!DK$2,CSDA!A$1:A$500&amp;CSDA!C$1:C$500,0)),0)</f>
        <v/>
      </c>
      <c r="DL507">
        <f>IFERROR(INDEX(CSDA!D$1:D$500,MATCH(PAYROLL!DL$2,CSDA!C$1:C$500,0))/12,0)</f>
        <v/>
      </c>
      <c r="DM507">
        <f>SUM(DB507:DL507)</f>
        <v/>
      </c>
      <c r="DN507">
        <f>IFERROR(INDEX(ADJ!$A$1:$BZ$1000,MATCH(PAYROLL!D507,ADJ!A$1:A$500,0),MATCH(PAYROLL!DN$2,ADJ!$2:$2,0)),0)</f>
        <v/>
      </c>
      <c r="DO507">
        <f>IFERROR(SUM(BP507,DM507:DN507,CX507:DA507)-DT507,0)</f>
        <v/>
      </c>
      <c r="DP507">
        <f ref="DP507" t="array">SUM(BW507*IFERROR(INDEX(CSDA!D$1:D$500,MATCH(BW$2,CSDA!C$1:C$500,0)),0)%,CX507*IFERROR(INDEX(CSDA!D$1:D$500,MATCH(CX$2,CSDA!C$1:C$500,0)),0)%,DA507*IFERROR(INDEX(CSDA!D$1:D$500,MATCH(DA$2,CSDA!C$1:C$500,0)),0)%,DB507*IFERROR(INDEX(CSDA!D$1:D$500,MATCH(DB$2,CSDA!C$1:C$500,0)),0)%,DF507*IFERROR(INDEX(CSDA!D$1:D$500,MATCH("Phí dịch vụ"&amp;PAYROLL!DF$2,CSDA!A$1:A$500&amp;CSDA!C$1:C$500,0)),0)%,DC507*IFERROR(INDEX(CSDA!D$1:D$500,MATCH("Phí dịch vụ"&amp;PAYROLL!DC$2,CSDA!A$1:A$500&amp;CSDA!C$1:C$500,0)),0)%,DH507*IFERROR(INDEX(CSDA!D$1:D$500,MATCH("Phí dịch vụ"&amp;PAYROLL!DH$2,CSDA!A$1:A$500&amp;CSDA!C$1:C$500,0)),0)%,DJ507*IFERROR(INDEX(CSDA!D$1:D$500,MATCH("Phí dịch vụ"&amp;PAYROLL!DJ$2,CSDA!A$1:A$500&amp;CSDA!C$1:C$500,0)),0)%,BN507*IFERROR(INDEX(CSDA!D$1:D$500,MATCH(BN$2,CSDA!C$1:C$500,0)),0)%)-BN507*7%</f>
        <v/>
      </c>
      <c r="DQ507">
        <f>IFERROR(INDEX(ADJ!$A$1:$BZ$1000,MATCH(PAYROLL!D507,ADJ!A$1:A$500,0),MATCH(PAYROLL!DQ$2,ADJ!$2:$2,0)),0)</f>
        <v/>
      </c>
      <c r="DR507">
        <f>IFERROR(INDEX(ADJ!$A$1:$BZ$1000,MATCH(PAYROLL!D507,ADJ!A$1:A$500,0),MATCH(PAYROLL!DR$2,ADJ!$2:$2,0)),0)</f>
        <v/>
      </c>
      <c r="DS507">
        <f>SUM(DP507:DR507)</f>
        <v/>
      </c>
      <c r="DT507">
        <f>EK507</f>
        <v/>
      </c>
      <c r="DU507">
        <f>SUM(DO507:DR507)</f>
        <v/>
      </c>
      <c r="DV507">
        <f>ROUND(DU507*0.1,0)</f>
        <v/>
      </c>
      <c r="DW507">
        <f>DU507+DV507</f>
        <v/>
      </c>
      <c r="DZ507">
        <f>IFERROR(INDEX(ADJ!$A$1:$BZ$1000,MATCH(PAYROLL!$D507,ADJ!A$1:A$500,0),MATCH(PAYROLL!DZ$2,ADJ!$2:$2,0)),0)</f>
        <v/>
      </c>
      <c r="EA507">
        <f>IFERROR(INDEX(ADJ!$A$1:$BZ$1000,MATCH(PAYROLL!$D507,ADJ!A$1:A$500,0),MATCH(PAYROLL!EA$2,ADJ!$2:$2,0)),0)</f>
        <v/>
      </c>
      <c r="EB507">
        <f>IFERROR(INDEX(ADJ!$A$1:$BZ$1000,MATCH(PAYROLL!$D507,ADJ!A$1:A$500,0),MATCH(PAYROLL!EB$2,ADJ!$2:$2,0)),0)</f>
        <v/>
      </c>
      <c r="EC507">
        <f>IFERROR(INDEX(ADJ!$A$1:$BZ$1000,MATCH(PAYROLL!$D507,ADJ!A$1:A$500,0),MATCH(PAYROLL!EC$2,ADJ!$2:$2,0)),0)</f>
        <v/>
      </c>
      <c r="ED507">
        <f>IFERROR(INDEX(ADJ!$A$1:$BZ$1000,MATCH(PAYROLL!$D507,ADJ!A$1:A$500,0),MATCH(PAYROLL!ED$2,ADJ!$2:$2,0)),0)</f>
        <v/>
      </c>
      <c r="EE507">
        <f>IFERROR(INDEX(ADJ!$A$1:$BZ$1000,MATCH(PAYROLL!$D507,ADJ!A$1:A$500,0),MATCH(PAYROLL!EE$2,ADJ!$2:$2,0)),0)</f>
        <v/>
      </c>
      <c r="EF507">
        <f>IFERROR(INDEX(ADJ!$A$1:$BZ$1000,MATCH(PAYROLL!$D507,ADJ!A$1:A$500,0),MATCH(PAYROLL!EF$2,ADJ!$2:$2,0)),0)</f>
        <v/>
      </c>
      <c r="EG507">
        <f>IFERROR(INDEX(ADJ!$A$1:$BZ$1000,MATCH(PAYROLL!$D507,ADJ!A$1:A$500,0),MATCH(PAYROLL!EG$2,ADJ!$2:$2,0)),0)</f>
        <v/>
      </c>
      <c r="EH507">
        <f>IFERROR(INDEX(ADJ!$A$1:$BZ$1000,MATCH(PAYROLL!$D507,ADJ!A$1:A$500,0),MATCH(PAYROLL!EH$2,ADJ!$2:$2,0)),0)</f>
        <v/>
      </c>
      <c r="EI507">
        <f>IFERROR(INDEX(ADJ!$A$1:$BZ$1000,MATCH(PAYROLL!D507,ADJ!A$1:A$500,0),MATCH(PAYROLL!EI$2,ADJ!$2:$2,0)),0)</f>
        <v/>
      </c>
      <c r="EJ507">
        <f>IFERROR(INDEX(ADJ!$A$1:$BZ$1000,MATCH(PAYROLL!$D507,ADJ!A$1:A$500,0),MATCH(PAYROLL!EJ$2,ADJ!$2:$2,0)),0)</f>
        <v/>
      </c>
      <c r="EK507">
        <f>SUM(DZ507:EJ507)</f>
        <v/>
      </c>
    </row>
    <row r="508">
      <c r="A508" t="n">
        <v>506</v>
      </c>
      <c r="B508" t="inlineStr">
        <is>
          <t>Tẩn A Nam</t>
        </is>
      </c>
      <c r="D508" t="inlineStr">
        <is>
          <t>158892-01</t>
        </is>
      </c>
      <c r="S508">
        <f>IFERROR(INDEX(PIS!$A$1:$BZ$1000,MATCH($D508,PIS!C$1:C$500,0),MATCH("Lương CB tháng trước",PIS!$1:$1,0)),0)</f>
        <v/>
      </c>
      <c r="T508">
        <f>IFERROR(INDEX(PIS!$A$1:$BZ$1000,MATCH($D508,PIS!C$1:C$500,0),MATCH("Lương CB hiện tại",PIS!$1:$1,0)),0)</f>
        <v/>
      </c>
      <c r="U508">
        <f>IFERROR(INDEX(PIS!$A$1:$BZ$1000,MATCH($D508,PIS!C$1:C$500,0),MATCH("Lương đóng BHBB",PIS!$1:$1,0)),0)</f>
        <v/>
      </c>
      <c r="V508">
        <f>IFERROR(INDEX(PIS!$A$1:$BZ$1000,MATCH($D508,PIS!C$1:C$500,0),MATCH(V$2,PIS!$2:$2,0)),0)</f>
        <v/>
      </c>
      <c r="W508">
        <f>IFERROR(INDEX(PIS!$A$1:$BZ$1000,MATCH($D508,PIS!C$1:C$500,0),MATCH(W$2,PIS!$2:$2,0)),0)</f>
        <v/>
      </c>
      <c r="X508">
        <f>IFERROR(INDEX(PIS!$A$1:$BZ$1000,MATCH($D508,PIS!C$1:C$500,0),MATCH(X$2,PIS!$2:$2,0)),0)</f>
        <v/>
      </c>
      <c r="Y508">
        <f>IFERROR(INDEX(PIS!$A$1:$BZ$1000,MATCH($D508,PIS!C$1:C$500,0),MATCH(Y$2,PIS!$2:$2,0)),0)</f>
        <v/>
      </c>
      <c r="Z508">
        <f>IFERROR(INDEX(PIS!$A$1:$BZ$1000,MATCH($D508,PIS!C$1:C$500,0),MATCH(Z$2,PIS!$2:$2,0)),0)</f>
        <v/>
      </c>
      <c r="AA508">
        <f>IFERROR(INDEX(PIS!$A$1:$BZ$1000,MATCH($D508,PIS!C$1:C$500,0),MATCH(AA$2,PIS!$2:$2,0)),0)</f>
        <v/>
      </c>
      <c r="AB508">
        <f>IFERROR(INDEX(PIS!$A$1:$BZ$1000,MATCH($D508,PIS!C$1:C$500,0),MATCH(AB$2,PIS!$2:$2,0)),0)</f>
        <v/>
      </c>
      <c r="AC508">
        <f>SUM(V508:AB508)</f>
        <v/>
      </c>
      <c r="AD508">
        <f>IFERROR(INDEX(TIMESHEET!$A$1:$AI$5000,MATCH($D508,TIMESHEET!A$1:A$500,0),MATCH("T100",TIMESHEET!$2:$2,0))-2,0)</f>
        <v/>
      </c>
      <c r="AE508">
        <f>IFERROR(INDEX(TIMESHEET!$A$1:$AI$5000,MATCH($D508,TIMESHEET!A$1:A$500,0),MATCH("T202",TIMESHEET!$2:$2,0)),0)</f>
        <v/>
      </c>
      <c r="AF508">
        <f>IFERROR(INDEX(TIMESHEET!$A$1:$AI$5000,MATCH($D508,TIMESHEET!A$1:A$500,0),MATCH("T302",TIMESHEET!$2:$2,0)),0)</f>
        <v/>
      </c>
      <c r="AG508">
        <f>IFERROR(INDEX(TIMESHEET!$A$1:$AI$5000,MATCH($D508,TIMESHEET!A$1:A$500,0),MATCH("T406",TIMESHEET!$2:$2,0)),0)</f>
        <v/>
      </c>
      <c r="AH508">
        <f>AE508+AG508</f>
        <v/>
      </c>
      <c r="AI508">
        <f>IFERROR(INDEX(TIMESHEET!$A$1:$AI$5000,MATCH($D508,TIMESHEET!A$1:A$500,0),MATCH("T701",TIMESHEET!$2:$2,0)),0)</f>
        <v/>
      </c>
      <c r="AJ508">
        <f>IFERROR(INDEX(TIMESHEET!$A$1:$AI$5000,MATCH($D508,TIMESHEET!B$1:B$500,0),MATCH("T320",TIMESHEET!$2:$2,0)),0)</f>
        <v/>
      </c>
      <c r="AK508">
        <f>IFERROR(IF(LEFT(INDEX(PIS!O$1:O$500,MATCH(D508,PIS!C$1:C$500)),1)="M",T508/AD508*SUM(AE508:AG508),T508*AD508),0)</f>
        <v/>
      </c>
      <c r="AL508">
        <f>IFERROR(INDEX(ADJ!$A$1:$BZ$1000,MATCH(PAYROLL!D508,ADJ!A$1:A$500,0),MATCH(PAYROLL!AL$2,ADJ!$2:$2,0)),0)</f>
        <v/>
      </c>
      <c r="AM508">
        <f>SUM(AK508:AL508)</f>
        <v/>
      </c>
      <c r="AN508">
        <f>IFERROR(ROUND(V508/$AD508*$AH508,0),0)</f>
        <v/>
      </c>
      <c r="AO508">
        <f>IFERROR(ROUND(W508/$AD508*$AH508,0),0)</f>
        <v/>
      </c>
      <c r="AP508">
        <f>IFERROR(ROUND(X508/$AD508*$AE508,0),0)</f>
        <v/>
      </c>
      <c r="AQ508">
        <f>IFERROR(ROUND(Y508/$AD508*$AH508,0),0)</f>
        <v/>
      </c>
      <c r="AR508">
        <f>IFERROR(ROUND(Z508/$AD508*$AH508,0),0)</f>
        <v/>
      </c>
      <c r="AS508">
        <f>IFERROR(ROUND(AA508/$AD508*$AH508,0),0)</f>
        <v/>
      </c>
      <c r="AT508">
        <f>IFERROR(IF((AE508+AF508+AG508)&gt;13,AB508,ROUND(AB508/AD508*AH508,0)),0)</f>
        <v/>
      </c>
      <c r="AU508">
        <f>IFERROR(INDEX(ADJ!$A$1:$BZ$1000,MATCH(PAYROLL!D508,ADJ!A$1:A$500,0),MATCH(PAYROLL!AU$2,ADJ!$2:$2,0)),0)</f>
        <v/>
      </c>
      <c r="AV508">
        <f>ROUND(SUM(AN508:AU508),0)</f>
        <v/>
      </c>
      <c r="AW508">
        <f>IFERROR(INDEX(TIMESHEET!$A$1:$AI$5000,MATCH(PAYROLL!D508,TIMESHEET!A$1:A$500,0),MATCH("T620",TIMESHEET!$2:$2,0)),0)</f>
        <v/>
      </c>
      <c r="AX508">
        <f>IFERROR(INDEX(TIMESHEET!$A$1:$AI$5000,MATCH(PAYROLL!D508,TIMESHEET!A$1:A$500,0),MATCH("T601",TIMESHEET!$2:$2,0)),0)</f>
        <v/>
      </c>
      <c r="AY508">
        <f>IFERROR(INDEX(TIMESHEET!$A$1:$AI$5000,MATCH(PAYROLL!D508,TIMESHEET!A$1:A$500,0),MATCH("T602",TIMESHEET!$2:$2,0)),0)</f>
        <v/>
      </c>
      <c r="AZ508">
        <f>IFERROR(INDEX(TIMESHEET!$A$1:$AI$5000,MATCH(PAYROLL!D508,TIMESHEET!A$1:A$500,0),MATCH("T603",TIMESHEET!$2:$2,0)),0)</f>
        <v/>
      </c>
      <c r="BA508">
        <f>IFERROR(INDEX(TIMESHEET!$A$1:$AI$5000,MATCH(PAYROLL!D508,TIMESHEET!A$1:A$500,0),MATCH("T611",TIMESHEET!$2:$2,0)),0)</f>
        <v/>
      </c>
      <c r="BB508">
        <f>IFERROR(INDEX(TIMESHEET!$A$1:$AI$5000,MATCH(PAYROLL!D508,TIMESHEET!A$1:A$500,0),MATCH("T612",TIMESHEET!$2:$2,0)),0)</f>
        <v/>
      </c>
      <c r="BC508">
        <f>IFERROR(INDEX(TIMESHEET!$A$1:$AI$5000,MATCH(PAYROLL!D508,TIMESHEET!A$1:A$500,0),MATCH("T613",TIMESHEET!$2:$2,0)),0)</f>
        <v/>
      </c>
      <c r="BD508">
        <f>IFERROR(INDEX(TIMESHEET!$A$1:$AI$5000,MATCH(PAYROLL!D508,TIMESHEET!A$1:A$500,0),MATCH("T500",TIMESHEET!$2:$2,0)),0)</f>
        <v/>
      </c>
      <c r="BE508">
        <f>IFERROR(IF(LEFT(INDEX(PIS!O$1:O$500,MATCH(D508,PIS!C$1:C$500)),1)="M",T508/AD508/8*(AW508+AX508*1.5+AY508*2+AZ508*3+BA508*2.1+BB508*2.7+BC508*3.9+BD508*0.3),T508/8*(AW508+AX508*1.5+AY508*2+AZ508*3+BA508*2.1+BB508*2.7+BC508*3.9+BD508*0.3)),0)</f>
        <v/>
      </c>
      <c r="BF508">
        <f>IFERROR(INDEX(ADJ!$A$1:$BZ$1000,MATCH(PAYROLL!$D508,ADJ!A$1:A$500,0),MATCH(PAYROLL!BF$2,ADJ!$2:$2,0)),0)</f>
        <v/>
      </c>
      <c r="BG508">
        <f>IFERROR(INDEX(ADJ!$A$1:$BZ$1000,MATCH(PAYROLL!D508,ADJ!A$1:A$500,0),MATCH(PAYROLL!BG$2,ADJ!$2:$2,0)),0)</f>
        <v/>
      </c>
      <c r="BH508">
        <f>IFERROR(INDEX(ADJ!$A$1:$BZ$1000,MATCH(PAYROLL!D508,ADJ!A$1:A$500,0),MATCH(PAYROLL!BH$2,ADJ!$2:$2,0)),0)</f>
        <v/>
      </c>
      <c r="BI508">
        <f>IFERROR(INDEX(ADJ!$A$1:$BZ$1000,MATCH(PAYROLL!D508,ADJ!A$1:A$500,0),MATCH(PAYROLL!BI$2,ADJ!$2:$2,0)),0)</f>
        <v/>
      </c>
      <c r="BJ508">
        <f>IFERROR(INDEX(ADJ!$A$1:$BZ$1000,MATCH(PAYROLL!D508,ADJ!A$1:A$500,0),MATCH(PAYROLL!BJ$2,ADJ!$2:$2,0)),0)</f>
        <v/>
      </c>
      <c r="BK508">
        <f>SUM(BF508:BJ508)</f>
        <v/>
      </c>
      <c r="BL508">
        <f>IFERROR(INDEX(ADJ!$A$1:$BZ$1000,MATCH(PAYROLL!D508,ADJ!A$1:A$500,0),MATCH(PAYROLL!BL$2,ADJ!$2:$2,0)),0)</f>
        <v/>
      </c>
      <c r="BM508">
        <f>IFERROR(INDEX(ADJ!$A$1:$BZ$1000,MATCH(PAYROLL!D508,ADJ!A$1:A$500,0),MATCH(PAYROLL!BM$2,ADJ!$2:$2,0)),0)</f>
        <v/>
      </c>
      <c r="BN508">
        <f>IFERROR(INDEX(ADJ!$A$1:$BZ$1000,MATCH(PAYROLL!D508,ADJ!A$1:A$500,0),MATCH(PAYROLL!BN$2,ADJ!$2:$2,0)),0)</f>
        <v/>
      </c>
      <c r="BO508">
        <f>IFERROR(INDEX(ADJ!$A$1:$BZ$1000,MATCH(PAYROLL!D508,ADJ!A$1:A$500,0),MATCH(PAYROLL!BO$2,ADJ!$2:$2,0)),0)</f>
        <v/>
      </c>
      <c r="BP508">
        <f>SUM(AM508,AV508,BE508,BK508,BL508:BO508)</f>
        <v/>
      </c>
      <c r="BQ508">
        <f>BO508</f>
        <v/>
      </c>
      <c r="BR508">
        <f>IFERROR(ROUND(IF(LEFT(INDEX(PIS!O$1:O$500,MATCH(D508,PIS!C$1:C$500)),1)="D",T508/8*(BD508*0.3),IF(LEFT(INDEX(PIS!O$1:O$500,MATCH(D508,PIS!C$1:C$500)),1)="H",T508*($BD508*0.3),T508/$AD508/8*($BD508*0.3))),0),0)</f>
        <v/>
      </c>
      <c r="BS508">
        <f>IF(AP508&lt;1,0,MIN(AP508,730000))</f>
        <v/>
      </c>
      <c r="BT508">
        <f>IFERROR(ROUND((BE508-SUM(AW508:BC508)*T508/AD508/8),0)-BR508,0)</f>
        <v/>
      </c>
      <c r="BU508">
        <f>AO508</f>
        <v/>
      </c>
      <c r="BV508">
        <f>SUM(BQ508:BU508)</f>
        <v/>
      </c>
      <c r="BW508">
        <f>BP508-BV508</f>
        <v/>
      </c>
      <c r="BX508">
        <f>IFERROR(IF(RIGHT(INDEX(PIS!O$1:O$500,MATCH(D508,PIS!C$1:C$500)),5)="Gross",MIN(U508+V508,VLOOKUP("R700",TSC!B:C,2,0)*VLOOKUP("R101",TSC!B:C,2,0))*VLOOKUP("R701",TSC!B:C,2,0)%,0),0)</f>
        <v/>
      </c>
      <c r="BY508">
        <f>IFERROR(IF(RIGHT(INDEX(PIS!O$1:O$500,MATCH(D508,PIS!C$1:C$500)),5)="Gross",MIN(U508+V508,VLOOKUP("R700",TSC!B:C,2,0)*VLOOKUP("R101",TSC!B:C,2,0))*VLOOKUP("T704",TSC!B:C,2,0)%,0),0)</f>
        <v/>
      </c>
      <c r="BZ508">
        <f>IFERROR(IF(RIGHT(INDEX(PIS!O$1:O$500,MATCH(D508,PIS!C$1:C$500)),5)="Gross",MIN(U508+V508,VLOOKUP("R700",TSC!B:C,2,0)*VLOOKUP("1",TSC!F:G,2,0))*VLOOKUP("T705",TSC!B:C,2,0)%,0),0)</f>
        <v/>
      </c>
      <c r="CA508">
        <f>IFERROR(INDEX(ADJ!$A$1:$BZ$1000,MATCH(PAYROLL!D508,ADJ!A$1:A$500,0),MATCH(PAYROLL!CA$2,ADJ!$2:$2,0)),0)</f>
        <v/>
      </c>
      <c r="CB508">
        <f>IFERROR(INDEX(ADJ!$A$1:$BZ$1000,MATCH(PAYROLL!D508,ADJ!A$1:A$500,0),MATCH(PAYROLL!CB$2,ADJ!$2:$2,0)),0)</f>
        <v/>
      </c>
      <c r="CC508">
        <f>SUM(BX508:CB508)</f>
        <v/>
      </c>
      <c r="CD508">
        <f>IFERROR(INDEX(PIS!$A$1:$BZ$1000,MATCH(PAYROLL!D508,PIS!C$1:C$500,0),MATCH(PAYROLL!CD$1,PIS!$1:$1,0)),0)</f>
        <v/>
      </c>
      <c r="CE508">
        <f>IFERROR(IF(OR(INDEX(PIS!P$1:P$500,MATCH(D508,PIS!C$1:C$500,0))="LT2",INDEX(PIS!P$1:P$500,MATCH(D508,PIS!C$1:C$500,0))="P10"),0,SUM(CC508,CD508*VLOOKUP("R601",TSC!B:C,2,0),VLOOKUP("R602",TSC!B:C,2,0))),0)</f>
        <v/>
      </c>
      <c r="CF508">
        <f>MAX(BW508-CE508,0)</f>
        <v/>
      </c>
      <c r="CG508">
        <f>IFERROR(IF(OR(RIGHT(INDEX(PIS!P$1:P$500,MATCH(D508,PIS!C$1:C$500)),5)="P10",RIGHT(INDEX(PIS!P$1:P$500,MATCH(D508,PIS!C$1:C$500)),5)="CK"),0,IF(CF508&lt;=5000000,CF508*5%,IF(CF508&lt;=10000000,CF508*10%-250000,IF(CF508&lt;=18000000,CF508*15%-750000,IF(CF508&lt;=32000000,CF508*20%-1650000,IF(CF508&lt;=52000000,CF508*25%-3250000,IF(CF508&lt;=80000000,BH508*30%-5850000,CF508*35%-9850000))))))),0)</f>
        <v/>
      </c>
      <c r="CH508">
        <f>IFERROR(IF(OR(INDEX(PIS!P$1:P$500,MATCH(D508,PIS!C$1:C$500))="LT",INDEX(PIS!P$1:P$500,MATCH(D508,PIS!C$1:C$500))="CK"),0,IF(CF508&lt;2000000,0,CF508*10%)),0)</f>
        <v/>
      </c>
      <c r="CI508">
        <f>IFERROR(INDEX(ADJ!$A$1:$BZ$1000,MATCH(PAYROLL!D508,ADJ!A$1:A$500,0),MATCH(PAYROLL!CI$2,ADJ!$2:$2,0)),0)</f>
        <v/>
      </c>
      <c r="CJ508">
        <f>IFERROR(INDEX(ADJ!$A$1:$BZ$1000,MATCH(PAYROLL!D508,ADJ!A$1:A$500,0),MATCH(PAYROLL!CJ$2,ADJ!$2:$2,0)),0)</f>
        <v/>
      </c>
      <c r="CK508">
        <f>IFERROR(INDEX(ADJ!$A$1:$BZ$1000,MATCH(PAYROLL!D508,ADJ!A$1:A$500,0),MATCH(PAYROLL!CK$2,ADJ!$2:$2,0)),0)</f>
        <v/>
      </c>
      <c r="CL508">
        <f>SUM(CG508:CK508)</f>
        <v/>
      </c>
      <c r="CM508">
        <f>ROUND(SUM(CH508:CK508),0)</f>
        <v/>
      </c>
      <c r="CN508">
        <f>IFERROR(INDEX(CSDA!D$1:D$500,MATCH($CN$2,CSDA!C$1:C$500,0))*INDEX(PIS!V$1:V$500,MATCH(D508,PIS!C$1:C$500))+INDEX(ADJ!$A$1:$BZ$1000,MATCH(PAYROLL!D508,ADJ!A$1:A$500,0),MATCH(PAYROLL!CN$2,ADJ!$2:$2,0)),0)</f>
        <v/>
      </c>
      <c r="CO508">
        <f>IFERROR(INDEX(ADJ!$A$1:$BZ$1000,MATCH(PAYROLL!D508,ADJ!A$1:A$500,0),MATCH(PAYROLL!CO$2,ADJ!$2:$2,0)),0)</f>
        <v/>
      </c>
      <c r="CP508">
        <f>IFERROR(INDEX(ADJ!$A$1:$BZ$1000,MATCH(PAYROLL!D508,ADJ!A$1:A$500,0),MATCH(PAYROLL!CP$2,ADJ!$2:$2,0)),0)</f>
        <v/>
      </c>
      <c r="CQ508">
        <f>BP508-CL508-CI508-CM508-CN508-CO508-CP508-CC508</f>
        <v/>
      </c>
      <c r="CR508">
        <f>IFERROR(IF(RIGHT(INDEX(PIS!O$1:O$500,MATCH(D508,PIS!C$1:C$500,0)),5)="Gross",MIN(U508+V508,VLOOKUP("R700",TSC!B:C,2,0)*VLOOKUP("R101",TSC!B:C,2,0))*(VLOOKUP("T711",TSC!B:C,2,0)+VLOOKUP("T712",TSC!B:C,2,0))%,MIN(T508+V508,VLOOKUP("R700",TSC!B:C,2,0)*VLOOKUP("R101",TSC!B:C,2,0))*(VLOOKUP("T711",TSC!B:C,2,0)+VLOOKUP("T712",TSC!B:C,2,0)+VLOOKUP("R701",TSC!B:C,2,0))%),0)</f>
        <v/>
      </c>
      <c r="CS508">
        <f>IFERROR(IF(RIGHT(INDEX(PIS!O$1:O$500,MATCH(D508,PIS!C$1:C$500,0)),5)="Gross",MIN(U508+V508,VLOOKUP("R700",TSC!B:C,2,0)*VLOOKUP("R101",TSC!B:C,2,0))*(VLOOKUP("T714",TSC!B:C,2,0))%,MIN(T508+V508,VLOOKUP("R700",TSC!B:C,2,0)*VLOOKUP("R101",TSC!B:C,2,0))*(VLOOKUP("T704",TSC!B:C,2,0)+VLOOKUP("T714",TSC!B:C,2,0))%),0)</f>
        <v/>
      </c>
      <c r="CT508">
        <f>IFERROR(IF(RIGHT(INDEX(PIS!O$1:O$500,MATCH(D508,PIS!C$1:C$500,0)),5)="Gross",MIN(U508+V508,VLOOKUP("R700",TSC!B:C,2,0)*VLOOKUP("R101",TSC!B:C,2,0))*VLOOKUP("T705",TSC!B:C,2,0)%,MIN(T508+V508,VLOOKUP("R700",TSC!B:C,2,0)*VLOOKUP("R101",TSC!B:C,2,0))*VLOOKUP("T705",TSC!B:C,2,0)%),0)</f>
        <v/>
      </c>
      <c r="CU508">
        <f>IFERROR(IF(RIGHT(INDEX(PIS!O$1:O$500,MATCH(D508,PIS!C$1:C$500,0)),5)="Gross",MIN(U508+V508,VLOOKUP("R700",TSC!B:C,2,0)*VLOOKUP("R101",TSC!B:C,2,0))*(VLOOKUP("T713",TSC!B:C,2,0))%,MIN(T508+V508,VLOOKUP("R700",TSC!B:C,2,0)*VLOOKUP("R101",TSC!B:C,2,0))*(VLOOKUP("T713",TSC!B:C,2,0))%),0)</f>
        <v/>
      </c>
      <c r="CV508">
        <f>IFERROR(INDEX(ADJ!$A$1:$BZ$1000,MATCH(PAYROLL!D508,ADJ!A$1:A$500,0),MATCH(PAYROLL!CV$2,ADJ!$2:$2,0)),0)</f>
        <v/>
      </c>
      <c r="CW508">
        <f>IFERROR(INDEX(ADJ!$A$1:$BZ$1000,MATCH(PAYROLL!D508,ADJ!A$1:A$500,0),MATCH(PAYROLL!CW$2,ADJ!$2:$2,0)),0)</f>
        <v/>
      </c>
      <c r="CX508">
        <f>SUM(CR508:CW508)</f>
        <v/>
      </c>
      <c r="CY508">
        <f>ROUND(IF(CR508&gt;0,T508+V508*VLOOKUP("R202",TSC!$B$1:$C$500,2,0),0),0)</f>
        <v/>
      </c>
      <c r="CZ508">
        <f>IFERROR(INDEX(CSDA!D$1:D$500,MATCH($CZ$2,CSDA!C$1:C$500,0)),0)</f>
        <v/>
      </c>
      <c r="DA508">
        <f>ROUND(T508*0.7%,0)</f>
        <v/>
      </c>
      <c r="DB508">
        <f>ROUND(T508/12,0)</f>
        <v/>
      </c>
      <c r="DC508">
        <f ref="DC508" t="array">IFERROR(INDEX(CSDA!D$1:D$500,MATCH("Trích giữ"&amp;PAYROLL!DC$2,CSDA!A$1:A$500&amp;CSDA!C$1:C$500,0)),0)</f>
        <v/>
      </c>
      <c r="DD508">
        <f ref="DD508" t="array">IFERROR(INDEX(CSDA!D$1:D$500,MATCH("Trích giữ"&amp;PAYROLL!DD$2,CSDA!A$1:A$500&amp;CSDA!C$1:C$500,0)),0)</f>
        <v/>
      </c>
      <c r="DE508">
        <f ref="DE508" t="array">IFERROR(INDEX(CSDA!D$1:D$500,MATCH("Trích giữ"&amp;PAYROLL!DE$2,CSDA!A$1:A$500&amp;CSDA!C$1:C$500,0)),0)</f>
        <v/>
      </c>
      <c r="DF508">
        <f>IFERROR(INDEX(CSDA!D$1:D$500,MATCH(PAYROLL!DF$2,CSDA!C$1:C$500,0)),0)</f>
        <v/>
      </c>
      <c r="DG508">
        <f ref="DG508" t="array">IFERROR(INDEX(CSDA!D$1:D$500,MATCH("Trích giữ"&amp;PAYROLL!DG$2,CSDA!A$1:A$500&amp;CSDA!C$1:C$500,0)),0)</f>
        <v/>
      </c>
      <c r="DH508">
        <f>ROUND(T508/26,0)</f>
        <v/>
      </c>
      <c r="DI508">
        <f ref="DI508" t="array">IFERROR(INDEX(CSDA!D$1:D$500,MATCH("Trích giữ"&amp;PAYROLL!DI$2,CSDA!A$1:A$500&amp;CSDA!C$1:C$500,0)),0)</f>
        <v/>
      </c>
      <c r="DJ508">
        <f>IF(U508=0,T508*21.5%-BL508,0)</f>
        <v/>
      </c>
      <c r="DK508">
        <f ref="DK508" t="array">IFERROR(INDEX(CSDA!D$1:D$500,MATCH("Trích giữ"&amp;PAYROLL!DK$2,CSDA!A$1:A$500&amp;CSDA!C$1:C$500,0)),0)</f>
        <v/>
      </c>
      <c r="DL508">
        <f>IFERROR(INDEX(CSDA!D$1:D$500,MATCH(PAYROLL!DL$2,CSDA!C$1:C$500,0))/12,0)</f>
        <v/>
      </c>
      <c r="DM508">
        <f>SUM(DB508:DL508)</f>
        <v/>
      </c>
      <c r="DN508">
        <f>IFERROR(INDEX(ADJ!$A$1:$BZ$1000,MATCH(PAYROLL!D508,ADJ!A$1:A$500,0),MATCH(PAYROLL!DN$2,ADJ!$2:$2,0)),0)</f>
        <v/>
      </c>
      <c r="DO508">
        <f>IFERROR(SUM(BP508,DM508:DN508,CX508:DA508)-DT508,0)</f>
        <v/>
      </c>
      <c r="DP508">
        <f ref="DP508" t="array">SUM(BW508*IFERROR(INDEX(CSDA!D$1:D$500,MATCH(BW$2,CSDA!C$1:C$500,0)),0)%,CX508*IFERROR(INDEX(CSDA!D$1:D$500,MATCH(CX$2,CSDA!C$1:C$500,0)),0)%,DA508*IFERROR(INDEX(CSDA!D$1:D$500,MATCH(DA$2,CSDA!C$1:C$500,0)),0)%,DB508*IFERROR(INDEX(CSDA!D$1:D$500,MATCH(DB$2,CSDA!C$1:C$500,0)),0)%,DF508*IFERROR(INDEX(CSDA!D$1:D$500,MATCH("Phí dịch vụ"&amp;PAYROLL!DF$2,CSDA!A$1:A$500&amp;CSDA!C$1:C$500,0)),0)%,DC508*IFERROR(INDEX(CSDA!D$1:D$500,MATCH("Phí dịch vụ"&amp;PAYROLL!DC$2,CSDA!A$1:A$500&amp;CSDA!C$1:C$500,0)),0)%,DH508*IFERROR(INDEX(CSDA!D$1:D$500,MATCH("Phí dịch vụ"&amp;PAYROLL!DH$2,CSDA!A$1:A$500&amp;CSDA!C$1:C$500,0)),0)%,DJ508*IFERROR(INDEX(CSDA!D$1:D$500,MATCH("Phí dịch vụ"&amp;PAYROLL!DJ$2,CSDA!A$1:A$500&amp;CSDA!C$1:C$500,0)),0)%,BN508*IFERROR(INDEX(CSDA!D$1:D$500,MATCH(BN$2,CSDA!C$1:C$500,0)),0)%)-BN508*7%</f>
        <v/>
      </c>
      <c r="DQ508">
        <f>IFERROR(INDEX(ADJ!$A$1:$BZ$1000,MATCH(PAYROLL!D508,ADJ!A$1:A$500,0),MATCH(PAYROLL!DQ$2,ADJ!$2:$2,0)),0)</f>
        <v/>
      </c>
      <c r="DR508">
        <f>IFERROR(INDEX(ADJ!$A$1:$BZ$1000,MATCH(PAYROLL!D508,ADJ!A$1:A$500,0),MATCH(PAYROLL!DR$2,ADJ!$2:$2,0)),0)</f>
        <v/>
      </c>
      <c r="DS508">
        <f>SUM(DP508:DR508)</f>
        <v/>
      </c>
      <c r="DT508">
        <f>EK508</f>
        <v/>
      </c>
      <c r="DU508">
        <f>SUM(DO508:DR508)</f>
        <v/>
      </c>
      <c r="DV508">
        <f>ROUND(DU508*0.1,0)</f>
        <v/>
      </c>
      <c r="DW508">
        <f>DU508+DV508</f>
        <v/>
      </c>
      <c r="DZ508">
        <f>IFERROR(INDEX(ADJ!$A$1:$BZ$1000,MATCH(PAYROLL!$D508,ADJ!A$1:A$500,0),MATCH(PAYROLL!DZ$2,ADJ!$2:$2,0)),0)</f>
        <v/>
      </c>
      <c r="EA508">
        <f>IFERROR(INDEX(ADJ!$A$1:$BZ$1000,MATCH(PAYROLL!$D508,ADJ!A$1:A$500,0),MATCH(PAYROLL!EA$2,ADJ!$2:$2,0)),0)</f>
        <v/>
      </c>
      <c r="EB508">
        <f>IFERROR(INDEX(ADJ!$A$1:$BZ$1000,MATCH(PAYROLL!$D508,ADJ!A$1:A$500,0),MATCH(PAYROLL!EB$2,ADJ!$2:$2,0)),0)</f>
        <v/>
      </c>
      <c r="EC508">
        <f>IFERROR(INDEX(ADJ!$A$1:$BZ$1000,MATCH(PAYROLL!$D508,ADJ!A$1:A$500,0),MATCH(PAYROLL!EC$2,ADJ!$2:$2,0)),0)</f>
        <v/>
      </c>
      <c r="ED508">
        <f>IFERROR(INDEX(ADJ!$A$1:$BZ$1000,MATCH(PAYROLL!$D508,ADJ!A$1:A$500,0),MATCH(PAYROLL!ED$2,ADJ!$2:$2,0)),0)</f>
        <v/>
      </c>
      <c r="EE508">
        <f>IFERROR(INDEX(ADJ!$A$1:$BZ$1000,MATCH(PAYROLL!$D508,ADJ!A$1:A$500,0),MATCH(PAYROLL!EE$2,ADJ!$2:$2,0)),0)</f>
        <v/>
      </c>
      <c r="EF508">
        <f>IFERROR(INDEX(ADJ!$A$1:$BZ$1000,MATCH(PAYROLL!$D508,ADJ!A$1:A$500,0),MATCH(PAYROLL!EF$2,ADJ!$2:$2,0)),0)</f>
        <v/>
      </c>
      <c r="EG508">
        <f>IFERROR(INDEX(ADJ!$A$1:$BZ$1000,MATCH(PAYROLL!$D508,ADJ!A$1:A$500,0),MATCH(PAYROLL!EG$2,ADJ!$2:$2,0)),0)</f>
        <v/>
      </c>
      <c r="EH508">
        <f>IFERROR(INDEX(ADJ!$A$1:$BZ$1000,MATCH(PAYROLL!$D508,ADJ!A$1:A$500,0),MATCH(PAYROLL!EH$2,ADJ!$2:$2,0)),0)</f>
        <v/>
      </c>
      <c r="EI508">
        <f>IFERROR(INDEX(ADJ!$A$1:$BZ$1000,MATCH(PAYROLL!D508,ADJ!A$1:A$500,0),MATCH(PAYROLL!EI$2,ADJ!$2:$2,0)),0)</f>
        <v/>
      </c>
      <c r="EJ508">
        <f>IFERROR(INDEX(ADJ!$A$1:$BZ$1000,MATCH(PAYROLL!$D508,ADJ!A$1:A$500,0),MATCH(PAYROLL!EJ$2,ADJ!$2:$2,0)),0)</f>
        <v/>
      </c>
      <c r="EK508">
        <f>SUM(DZ508:EJ508)</f>
        <v/>
      </c>
    </row>
    <row r="509">
      <c r="A509" t="n">
        <v>507</v>
      </c>
      <c r="B509" t="inlineStr">
        <is>
          <t>Hoàng Xuân Trường</t>
        </is>
      </c>
      <c r="D509" t="inlineStr">
        <is>
          <t>159045-01</t>
        </is>
      </c>
      <c r="S509">
        <f>IFERROR(INDEX(PIS!$A$1:$BZ$1000,MATCH($D509,PIS!C$1:C$500,0),MATCH("Lương CB tháng trước",PIS!$1:$1,0)),0)</f>
        <v/>
      </c>
      <c r="T509">
        <f>IFERROR(INDEX(PIS!$A$1:$BZ$1000,MATCH($D509,PIS!C$1:C$500,0),MATCH("Lương CB hiện tại",PIS!$1:$1,0)),0)</f>
        <v/>
      </c>
      <c r="U509">
        <f>IFERROR(INDEX(PIS!$A$1:$BZ$1000,MATCH($D509,PIS!C$1:C$500,0),MATCH("Lương đóng BHBB",PIS!$1:$1,0)),0)</f>
        <v/>
      </c>
      <c r="V509">
        <f>IFERROR(INDEX(PIS!$A$1:$BZ$1000,MATCH($D509,PIS!C$1:C$500,0),MATCH(V$2,PIS!$2:$2,0)),0)</f>
        <v/>
      </c>
      <c r="W509">
        <f>IFERROR(INDEX(PIS!$A$1:$BZ$1000,MATCH($D509,PIS!C$1:C$500,0),MATCH(W$2,PIS!$2:$2,0)),0)</f>
        <v/>
      </c>
      <c r="X509">
        <f>IFERROR(INDEX(PIS!$A$1:$BZ$1000,MATCH($D509,PIS!C$1:C$500,0),MATCH(X$2,PIS!$2:$2,0)),0)</f>
        <v/>
      </c>
      <c r="Y509">
        <f>IFERROR(INDEX(PIS!$A$1:$BZ$1000,MATCH($D509,PIS!C$1:C$500,0),MATCH(Y$2,PIS!$2:$2,0)),0)</f>
        <v/>
      </c>
      <c r="Z509">
        <f>IFERROR(INDEX(PIS!$A$1:$BZ$1000,MATCH($D509,PIS!C$1:C$500,0),MATCH(Z$2,PIS!$2:$2,0)),0)</f>
        <v/>
      </c>
      <c r="AA509">
        <f>IFERROR(INDEX(PIS!$A$1:$BZ$1000,MATCH($D509,PIS!C$1:C$500,0),MATCH(AA$2,PIS!$2:$2,0)),0)</f>
        <v/>
      </c>
      <c r="AB509">
        <f>IFERROR(INDEX(PIS!$A$1:$BZ$1000,MATCH($D509,PIS!C$1:C$500,0),MATCH(AB$2,PIS!$2:$2,0)),0)</f>
        <v/>
      </c>
      <c r="AC509">
        <f>SUM(V509:AB509)</f>
        <v/>
      </c>
      <c r="AD509">
        <f>IFERROR(INDEX(TIMESHEET!$A$1:$AI$5000,MATCH($D509,TIMESHEET!A$1:A$500,0),MATCH("T100",TIMESHEET!$2:$2,0))-2,0)</f>
        <v/>
      </c>
      <c r="AE509">
        <f>IFERROR(INDEX(TIMESHEET!$A$1:$AI$5000,MATCH($D509,TIMESHEET!A$1:A$500,0),MATCH("T202",TIMESHEET!$2:$2,0)),0)</f>
        <v/>
      </c>
      <c r="AF509">
        <f>IFERROR(INDEX(TIMESHEET!$A$1:$AI$5000,MATCH($D509,TIMESHEET!A$1:A$500,0),MATCH("T302",TIMESHEET!$2:$2,0)),0)</f>
        <v/>
      </c>
      <c r="AG509">
        <f>IFERROR(INDEX(TIMESHEET!$A$1:$AI$5000,MATCH($D509,TIMESHEET!A$1:A$500,0),MATCH("T406",TIMESHEET!$2:$2,0)),0)</f>
        <v/>
      </c>
      <c r="AH509">
        <f>AE509+AG509</f>
        <v/>
      </c>
      <c r="AI509">
        <f>IFERROR(INDEX(TIMESHEET!$A$1:$AI$5000,MATCH($D509,TIMESHEET!A$1:A$500,0),MATCH("T701",TIMESHEET!$2:$2,0)),0)</f>
        <v/>
      </c>
      <c r="AJ509">
        <f>IFERROR(INDEX(TIMESHEET!$A$1:$AI$5000,MATCH($D509,TIMESHEET!B$1:B$500,0),MATCH("T320",TIMESHEET!$2:$2,0)),0)</f>
        <v/>
      </c>
      <c r="AK509">
        <f>IFERROR(IF(LEFT(INDEX(PIS!O$1:O$500,MATCH(D509,PIS!C$1:C$500)),1)="M",T509/AD509*SUM(AE509:AG509),T509*AD509),0)</f>
        <v/>
      </c>
      <c r="AL509">
        <f>IFERROR(INDEX(ADJ!$A$1:$BZ$1000,MATCH(PAYROLL!D509,ADJ!A$1:A$500,0),MATCH(PAYROLL!AL$2,ADJ!$2:$2,0)),0)</f>
        <v/>
      </c>
      <c r="AM509">
        <f>SUM(AK509:AL509)</f>
        <v/>
      </c>
      <c r="AN509">
        <f>IFERROR(ROUND(V509/$AD509*$AH509,0),0)</f>
        <v/>
      </c>
      <c r="AO509">
        <f>IFERROR(ROUND(W509/$AD509*$AH509,0),0)</f>
        <v/>
      </c>
      <c r="AP509">
        <f>IFERROR(ROUND(X509/$AD509*$AE509,0),0)</f>
        <v/>
      </c>
      <c r="AQ509">
        <f>IFERROR(ROUND(Y509/$AD509*$AH509,0),0)</f>
        <v/>
      </c>
      <c r="AR509">
        <f>IFERROR(ROUND(Z509/$AD509*$AH509,0),0)</f>
        <v/>
      </c>
      <c r="AS509">
        <f>IFERROR(ROUND(AA509/$AD509*$AH509,0),0)</f>
        <v/>
      </c>
      <c r="AT509">
        <f>IFERROR(IF((AE509+AF509+AG509)&gt;13,AB509,ROUND(AB509/AD509*AH509,0)),0)</f>
        <v/>
      </c>
      <c r="AU509">
        <f>IFERROR(INDEX(ADJ!$A$1:$BZ$1000,MATCH(PAYROLL!D509,ADJ!A$1:A$500,0),MATCH(PAYROLL!AU$2,ADJ!$2:$2,0)),0)</f>
        <v/>
      </c>
      <c r="AV509">
        <f>ROUND(SUM(AN509:AU509),0)</f>
        <v/>
      </c>
      <c r="AW509">
        <f>IFERROR(INDEX(TIMESHEET!$A$1:$AI$5000,MATCH(PAYROLL!D509,TIMESHEET!A$1:A$500,0),MATCH("T620",TIMESHEET!$2:$2,0)),0)</f>
        <v/>
      </c>
      <c r="AX509">
        <f>IFERROR(INDEX(TIMESHEET!$A$1:$AI$5000,MATCH(PAYROLL!D509,TIMESHEET!A$1:A$500,0),MATCH("T601",TIMESHEET!$2:$2,0)),0)</f>
        <v/>
      </c>
      <c r="AY509">
        <f>IFERROR(INDEX(TIMESHEET!$A$1:$AI$5000,MATCH(PAYROLL!D509,TIMESHEET!A$1:A$500,0),MATCH("T602",TIMESHEET!$2:$2,0)),0)</f>
        <v/>
      </c>
      <c r="AZ509">
        <f>IFERROR(INDEX(TIMESHEET!$A$1:$AI$5000,MATCH(PAYROLL!D509,TIMESHEET!A$1:A$500,0),MATCH("T603",TIMESHEET!$2:$2,0)),0)</f>
        <v/>
      </c>
      <c r="BA509">
        <f>IFERROR(INDEX(TIMESHEET!$A$1:$AI$5000,MATCH(PAYROLL!D509,TIMESHEET!A$1:A$500,0),MATCH("T611",TIMESHEET!$2:$2,0)),0)</f>
        <v/>
      </c>
      <c r="BB509">
        <f>IFERROR(INDEX(TIMESHEET!$A$1:$AI$5000,MATCH(PAYROLL!D509,TIMESHEET!A$1:A$500,0),MATCH("T612",TIMESHEET!$2:$2,0)),0)</f>
        <v/>
      </c>
      <c r="BC509">
        <f>IFERROR(INDEX(TIMESHEET!$A$1:$AI$5000,MATCH(PAYROLL!D509,TIMESHEET!A$1:A$500,0),MATCH("T613",TIMESHEET!$2:$2,0)),0)</f>
        <v/>
      </c>
      <c r="BD509">
        <f>IFERROR(INDEX(TIMESHEET!$A$1:$AI$5000,MATCH(PAYROLL!D509,TIMESHEET!A$1:A$500,0),MATCH("T500",TIMESHEET!$2:$2,0)),0)</f>
        <v/>
      </c>
      <c r="BE509">
        <f>IFERROR(IF(LEFT(INDEX(PIS!O$1:O$500,MATCH(D509,PIS!C$1:C$500)),1)="M",T509/AD509/8*(AW509+AX509*1.5+AY509*2+AZ509*3+BA509*2.1+BB509*2.7+BC509*3.9+BD509*0.3),T509/8*(AW509+AX509*1.5+AY509*2+AZ509*3+BA509*2.1+BB509*2.7+BC509*3.9+BD509*0.3)),0)</f>
        <v/>
      </c>
      <c r="BF509">
        <f>IFERROR(INDEX(ADJ!$A$1:$BZ$1000,MATCH(PAYROLL!$D509,ADJ!A$1:A$500,0),MATCH(PAYROLL!BF$2,ADJ!$2:$2,0)),0)</f>
        <v/>
      </c>
      <c r="BG509">
        <f>IFERROR(INDEX(ADJ!$A$1:$BZ$1000,MATCH(PAYROLL!D509,ADJ!A$1:A$500,0),MATCH(PAYROLL!BG$2,ADJ!$2:$2,0)),0)</f>
        <v/>
      </c>
      <c r="BH509">
        <f>IFERROR(INDEX(ADJ!$A$1:$BZ$1000,MATCH(PAYROLL!D509,ADJ!A$1:A$500,0),MATCH(PAYROLL!BH$2,ADJ!$2:$2,0)),0)</f>
        <v/>
      </c>
      <c r="BI509">
        <f>IFERROR(INDEX(ADJ!$A$1:$BZ$1000,MATCH(PAYROLL!D509,ADJ!A$1:A$500,0),MATCH(PAYROLL!BI$2,ADJ!$2:$2,0)),0)</f>
        <v/>
      </c>
      <c r="BJ509">
        <f>IFERROR(INDEX(ADJ!$A$1:$BZ$1000,MATCH(PAYROLL!D509,ADJ!A$1:A$500,0),MATCH(PAYROLL!BJ$2,ADJ!$2:$2,0)),0)</f>
        <v/>
      </c>
      <c r="BK509">
        <f>SUM(BF509:BJ509)</f>
        <v/>
      </c>
      <c r="BL509">
        <f>IFERROR(INDEX(ADJ!$A$1:$BZ$1000,MATCH(PAYROLL!D509,ADJ!A$1:A$500,0),MATCH(PAYROLL!BL$2,ADJ!$2:$2,0)),0)</f>
        <v/>
      </c>
      <c r="BM509">
        <f>IFERROR(INDEX(ADJ!$A$1:$BZ$1000,MATCH(PAYROLL!D509,ADJ!A$1:A$500,0),MATCH(PAYROLL!BM$2,ADJ!$2:$2,0)),0)</f>
        <v/>
      </c>
      <c r="BN509">
        <f>IFERROR(INDEX(ADJ!$A$1:$BZ$1000,MATCH(PAYROLL!D509,ADJ!A$1:A$500,0),MATCH(PAYROLL!BN$2,ADJ!$2:$2,0)),0)</f>
        <v/>
      </c>
      <c r="BO509">
        <f>IFERROR(INDEX(ADJ!$A$1:$BZ$1000,MATCH(PAYROLL!D509,ADJ!A$1:A$500,0),MATCH(PAYROLL!BO$2,ADJ!$2:$2,0)),0)</f>
        <v/>
      </c>
      <c r="BP509">
        <f>SUM(AM509,AV509,BE509,BK509,BL509:BO509)</f>
        <v/>
      </c>
      <c r="BQ509">
        <f>BO509</f>
        <v/>
      </c>
      <c r="BR509">
        <f>IFERROR(ROUND(IF(LEFT(INDEX(PIS!O$1:O$500,MATCH(D509,PIS!C$1:C$500)),1)="D",T509/8*(BD509*0.3),IF(LEFT(INDEX(PIS!O$1:O$500,MATCH(D509,PIS!C$1:C$500)),1)="H",T509*($BD509*0.3),T509/$AD509/8*($BD509*0.3))),0),0)</f>
        <v/>
      </c>
      <c r="BS509">
        <f>IF(AP509&lt;1,0,MIN(AP509,730000))</f>
        <v/>
      </c>
      <c r="BT509">
        <f>IFERROR(ROUND((BE509-SUM(AW509:BC509)*T509/AD509/8),0)-BR509,0)</f>
        <v/>
      </c>
      <c r="BU509">
        <f>AO509</f>
        <v/>
      </c>
      <c r="BV509">
        <f>SUM(BQ509:BU509)</f>
        <v/>
      </c>
      <c r="BW509">
        <f>BP509-BV509</f>
        <v/>
      </c>
      <c r="BX509">
        <f>IFERROR(IF(RIGHT(INDEX(PIS!O$1:O$500,MATCH(D509,PIS!C$1:C$500)),5)="Gross",MIN(U509+V509,VLOOKUP("R700",TSC!B:C,2,0)*VLOOKUP("R101",TSC!B:C,2,0))*VLOOKUP("R701",TSC!B:C,2,0)%,0),0)</f>
        <v/>
      </c>
      <c r="BY509">
        <f>IFERROR(IF(RIGHT(INDEX(PIS!O$1:O$500,MATCH(D509,PIS!C$1:C$500)),5)="Gross",MIN(U509+V509,VLOOKUP("R700",TSC!B:C,2,0)*VLOOKUP("R101",TSC!B:C,2,0))*VLOOKUP("T704",TSC!B:C,2,0)%,0),0)</f>
        <v/>
      </c>
      <c r="BZ509">
        <f>IFERROR(IF(RIGHT(INDEX(PIS!O$1:O$500,MATCH(D509,PIS!C$1:C$500)),5)="Gross",MIN(U509+V509,VLOOKUP("R700",TSC!B:C,2,0)*VLOOKUP("1",TSC!F:G,2,0))*VLOOKUP("T705",TSC!B:C,2,0)%,0),0)</f>
        <v/>
      </c>
      <c r="CA509">
        <f>IFERROR(INDEX(ADJ!$A$1:$BZ$1000,MATCH(PAYROLL!D509,ADJ!A$1:A$500,0),MATCH(PAYROLL!CA$2,ADJ!$2:$2,0)),0)</f>
        <v/>
      </c>
      <c r="CB509">
        <f>IFERROR(INDEX(ADJ!$A$1:$BZ$1000,MATCH(PAYROLL!D509,ADJ!A$1:A$500,0),MATCH(PAYROLL!CB$2,ADJ!$2:$2,0)),0)</f>
        <v/>
      </c>
      <c r="CC509">
        <f>SUM(BX509:CB509)</f>
        <v/>
      </c>
      <c r="CD509">
        <f>IFERROR(INDEX(PIS!$A$1:$BZ$1000,MATCH(PAYROLL!D509,PIS!C$1:C$500,0),MATCH(PAYROLL!CD$1,PIS!$1:$1,0)),0)</f>
        <v/>
      </c>
      <c r="CE509">
        <f>IFERROR(IF(OR(INDEX(PIS!P$1:P$500,MATCH(D509,PIS!C$1:C$500,0))="LT2",INDEX(PIS!P$1:P$500,MATCH(D509,PIS!C$1:C$500,0))="P10"),0,SUM(CC509,CD509*VLOOKUP("R601",TSC!B:C,2,0),VLOOKUP("R602",TSC!B:C,2,0))),0)</f>
        <v/>
      </c>
      <c r="CF509">
        <f>MAX(BW509-CE509,0)</f>
        <v/>
      </c>
      <c r="CG509">
        <f>IFERROR(IF(OR(RIGHT(INDEX(PIS!P$1:P$500,MATCH(D509,PIS!C$1:C$500)),5)="P10",RIGHT(INDEX(PIS!P$1:P$500,MATCH(D509,PIS!C$1:C$500)),5)="CK"),0,IF(CF509&lt;=5000000,CF509*5%,IF(CF509&lt;=10000000,CF509*10%-250000,IF(CF509&lt;=18000000,CF509*15%-750000,IF(CF509&lt;=32000000,CF509*20%-1650000,IF(CF509&lt;=52000000,CF509*25%-3250000,IF(CF509&lt;=80000000,BH509*30%-5850000,CF509*35%-9850000))))))),0)</f>
        <v/>
      </c>
      <c r="CH509">
        <f>IFERROR(IF(OR(INDEX(PIS!P$1:P$500,MATCH(D509,PIS!C$1:C$500))="LT",INDEX(PIS!P$1:P$500,MATCH(D509,PIS!C$1:C$500))="CK"),0,IF(CF509&lt;2000000,0,CF509*10%)),0)</f>
        <v/>
      </c>
      <c r="CI509">
        <f>IFERROR(INDEX(ADJ!$A$1:$BZ$1000,MATCH(PAYROLL!D509,ADJ!A$1:A$500,0),MATCH(PAYROLL!CI$2,ADJ!$2:$2,0)),0)</f>
        <v/>
      </c>
      <c r="CJ509">
        <f>IFERROR(INDEX(ADJ!$A$1:$BZ$1000,MATCH(PAYROLL!D509,ADJ!A$1:A$500,0),MATCH(PAYROLL!CJ$2,ADJ!$2:$2,0)),0)</f>
        <v/>
      </c>
      <c r="CK509">
        <f>IFERROR(INDEX(ADJ!$A$1:$BZ$1000,MATCH(PAYROLL!D509,ADJ!A$1:A$500,0),MATCH(PAYROLL!CK$2,ADJ!$2:$2,0)),0)</f>
        <v/>
      </c>
      <c r="CL509">
        <f>SUM(CG509:CK509)</f>
        <v/>
      </c>
      <c r="CM509">
        <f>ROUND(SUM(CH509:CK509),0)</f>
        <v/>
      </c>
      <c r="CN509">
        <f>IFERROR(INDEX(CSDA!D$1:D$500,MATCH($CN$2,CSDA!C$1:C$500,0))*INDEX(PIS!V$1:V$500,MATCH(D509,PIS!C$1:C$500))+INDEX(ADJ!$A$1:$BZ$1000,MATCH(PAYROLL!D509,ADJ!A$1:A$500,0),MATCH(PAYROLL!CN$2,ADJ!$2:$2,0)),0)</f>
        <v/>
      </c>
      <c r="CO509">
        <f>IFERROR(INDEX(ADJ!$A$1:$BZ$1000,MATCH(PAYROLL!D509,ADJ!A$1:A$500,0),MATCH(PAYROLL!CO$2,ADJ!$2:$2,0)),0)</f>
        <v/>
      </c>
      <c r="CP509">
        <f>IFERROR(INDEX(ADJ!$A$1:$BZ$1000,MATCH(PAYROLL!D509,ADJ!A$1:A$500,0),MATCH(PAYROLL!CP$2,ADJ!$2:$2,0)),0)</f>
        <v/>
      </c>
      <c r="CQ509">
        <f>BP509-CL509-CI509-CM509-CN509-CO509-CP509-CC509</f>
        <v/>
      </c>
      <c r="CR509">
        <f>IFERROR(IF(RIGHT(INDEX(PIS!O$1:O$500,MATCH(D509,PIS!C$1:C$500,0)),5)="Gross",MIN(U509+V509,VLOOKUP("R700",TSC!B:C,2,0)*VLOOKUP("R101",TSC!B:C,2,0))*(VLOOKUP("T711",TSC!B:C,2,0)+VLOOKUP("T712",TSC!B:C,2,0))%,MIN(T509+V509,VLOOKUP("R700",TSC!B:C,2,0)*VLOOKUP("R101",TSC!B:C,2,0))*(VLOOKUP("T711",TSC!B:C,2,0)+VLOOKUP("T712",TSC!B:C,2,0)+VLOOKUP("R701",TSC!B:C,2,0))%),0)</f>
        <v/>
      </c>
      <c r="CS509">
        <f>IFERROR(IF(RIGHT(INDEX(PIS!O$1:O$500,MATCH(D509,PIS!C$1:C$500,0)),5)="Gross",MIN(U509+V509,VLOOKUP("R700",TSC!B:C,2,0)*VLOOKUP("R101",TSC!B:C,2,0))*(VLOOKUP("T714",TSC!B:C,2,0))%,MIN(T509+V509,VLOOKUP("R700",TSC!B:C,2,0)*VLOOKUP("R101",TSC!B:C,2,0))*(VLOOKUP("T704",TSC!B:C,2,0)+VLOOKUP("T714",TSC!B:C,2,0))%),0)</f>
        <v/>
      </c>
      <c r="CT509">
        <f>IFERROR(IF(RIGHT(INDEX(PIS!O$1:O$500,MATCH(D509,PIS!C$1:C$500,0)),5)="Gross",MIN(U509+V509,VLOOKUP("R700",TSC!B:C,2,0)*VLOOKUP("R101",TSC!B:C,2,0))*VLOOKUP("T705",TSC!B:C,2,0)%,MIN(T509+V509,VLOOKUP("R700",TSC!B:C,2,0)*VLOOKUP("R101",TSC!B:C,2,0))*VLOOKUP("T705",TSC!B:C,2,0)%),0)</f>
        <v/>
      </c>
      <c r="CU509">
        <f>IFERROR(IF(RIGHT(INDEX(PIS!O$1:O$500,MATCH(D509,PIS!C$1:C$500,0)),5)="Gross",MIN(U509+V509,VLOOKUP("R700",TSC!B:C,2,0)*VLOOKUP("R101",TSC!B:C,2,0))*(VLOOKUP("T713",TSC!B:C,2,0))%,MIN(T509+V509,VLOOKUP("R700",TSC!B:C,2,0)*VLOOKUP("R101",TSC!B:C,2,0))*(VLOOKUP("T713",TSC!B:C,2,0))%),0)</f>
        <v/>
      </c>
      <c r="CV509">
        <f>IFERROR(INDEX(ADJ!$A$1:$BZ$1000,MATCH(PAYROLL!D509,ADJ!A$1:A$500,0),MATCH(PAYROLL!CV$2,ADJ!$2:$2,0)),0)</f>
        <v/>
      </c>
      <c r="CW509">
        <f>IFERROR(INDEX(ADJ!$A$1:$BZ$1000,MATCH(PAYROLL!D509,ADJ!A$1:A$500,0),MATCH(PAYROLL!CW$2,ADJ!$2:$2,0)),0)</f>
        <v/>
      </c>
      <c r="CX509">
        <f>SUM(CR509:CW509)</f>
        <v/>
      </c>
      <c r="CY509">
        <f>ROUND(IF(CR509&gt;0,T509+V509*VLOOKUP("R202",TSC!$B$1:$C$500,2,0),0),0)</f>
        <v/>
      </c>
      <c r="CZ509">
        <f>IFERROR(INDEX(CSDA!D$1:D$500,MATCH($CZ$2,CSDA!C$1:C$500,0)),0)</f>
        <v/>
      </c>
      <c r="DA509">
        <f>ROUND(T509*0.7%,0)</f>
        <v/>
      </c>
      <c r="DB509">
        <f>ROUND(T509/12,0)</f>
        <v/>
      </c>
      <c r="DC509">
        <f ref="DC509" t="array">IFERROR(INDEX(CSDA!D$1:D$500,MATCH("Trích giữ"&amp;PAYROLL!DC$2,CSDA!A$1:A$500&amp;CSDA!C$1:C$500,0)),0)</f>
        <v/>
      </c>
      <c r="DD509">
        <f ref="DD509" t="array">IFERROR(INDEX(CSDA!D$1:D$500,MATCH("Trích giữ"&amp;PAYROLL!DD$2,CSDA!A$1:A$500&amp;CSDA!C$1:C$500,0)),0)</f>
        <v/>
      </c>
      <c r="DE509">
        <f ref="DE509" t="array">IFERROR(INDEX(CSDA!D$1:D$500,MATCH("Trích giữ"&amp;PAYROLL!DE$2,CSDA!A$1:A$500&amp;CSDA!C$1:C$500,0)),0)</f>
        <v/>
      </c>
      <c r="DF509">
        <f>IFERROR(INDEX(CSDA!D$1:D$500,MATCH(PAYROLL!DF$2,CSDA!C$1:C$500,0)),0)</f>
        <v/>
      </c>
      <c r="DG509">
        <f ref="DG509" t="array">IFERROR(INDEX(CSDA!D$1:D$500,MATCH("Trích giữ"&amp;PAYROLL!DG$2,CSDA!A$1:A$500&amp;CSDA!C$1:C$500,0)),0)</f>
        <v/>
      </c>
      <c r="DH509">
        <f>ROUND(T509/26,0)</f>
        <v/>
      </c>
      <c r="DI509">
        <f ref="DI509" t="array">IFERROR(INDEX(CSDA!D$1:D$500,MATCH("Trích giữ"&amp;PAYROLL!DI$2,CSDA!A$1:A$500&amp;CSDA!C$1:C$500,0)),0)</f>
        <v/>
      </c>
      <c r="DJ509">
        <f>IF(U509=0,T509*21.5%-BL509,0)</f>
        <v/>
      </c>
      <c r="DK509">
        <f ref="DK509" t="array">IFERROR(INDEX(CSDA!D$1:D$500,MATCH("Trích giữ"&amp;PAYROLL!DK$2,CSDA!A$1:A$500&amp;CSDA!C$1:C$500,0)),0)</f>
        <v/>
      </c>
      <c r="DL509">
        <f>IFERROR(INDEX(CSDA!D$1:D$500,MATCH(PAYROLL!DL$2,CSDA!C$1:C$500,0))/12,0)</f>
        <v/>
      </c>
      <c r="DM509">
        <f>SUM(DB509:DL509)</f>
        <v/>
      </c>
      <c r="DN509">
        <f>IFERROR(INDEX(ADJ!$A$1:$BZ$1000,MATCH(PAYROLL!D509,ADJ!A$1:A$500,0),MATCH(PAYROLL!DN$2,ADJ!$2:$2,0)),0)</f>
        <v/>
      </c>
      <c r="DO509">
        <f>IFERROR(SUM(BP509,DM509:DN509,CX509:DA509)-DT509,0)</f>
        <v/>
      </c>
      <c r="DP509">
        <f ref="DP509" t="array">SUM(BW509*IFERROR(INDEX(CSDA!D$1:D$500,MATCH(BW$2,CSDA!C$1:C$500,0)),0)%,CX509*IFERROR(INDEX(CSDA!D$1:D$500,MATCH(CX$2,CSDA!C$1:C$500,0)),0)%,DA509*IFERROR(INDEX(CSDA!D$1:D$500,MATCH(DA$2,CSDA!C$1:C$500,0)),0)%,DB509*IFERROR(INDEX(CSDA!D$1:D$500,MATCH(DB$2,CSDA!C$1:C$500,0)),0)%,DF509*IFERROR(INDEX(CSDA!D$1:D$500,MATCH("Phí dịch vụ"&amp;PAYROLL!DF$2,CSDA!A$1:A$500&amp;CSDA!C$1:C$500,0)),0)%,DC509*IFERROR(INDEX(CSDA!D$1:D$500,MATCH("Phí dịch vụ"&amp;PAYROLL!DC$2,CSDA!A$1:A$500&amp;CSDA!C$1:C$500,0)),0)%,DH509*IFERROR(INDEX(CSDA!D$1:D$500,MATCH("Phí dịch vụ"&amp;PAYROLL!DH$2,CSDA!A$1:A$500&amp;CSDA!C$1:C$500,0)),0)%,DJ509*IFERROR(INDEX(CSDA!D$1:D$500,MATCH("Phí dịch vụ"&amp;PAYROLL!DJ$2,CSDA!A$1:A$500&amp;CSDA!C$1:C$500,0)),0)%,BN509*IFERROR(INDEX(CSDA!D$1:D$500,MATCH(BN$2,CSDA!C$1:C$500,0)),0)%)-BN509*7%</f>
        <v/>
      </c>
      <c r="DQ509">
        <f>IFERROR(INDEX(ADJ!$A$1:$BZ$1000,MATCH(PAYROLL!D509,ADJ!A$1:A$500,0),MATCH(PAYROLL!DQ$2,ADJ!$2:$2,0)),0)</f>
        <v/>
      </c>
      <c r="DR509">
        <f>IFERROR(INDEX(ADJ!$A$1:$BZ$1000,MATCH(PAYROLL!D509,ADJ!A$1:A$500,0),MATCH(PAYROLL!DR$2,ADJ!$2:$2,0)),0)</f>
        <v/>
      </c>
      <c r="DS509">
        <f>SUM(DP509:DR509)</f>
        <v/>
      </c>
      <c r="DT509">
        <f>EK509</f>
        <v/>
      </c>
      <c r="DU509">
        <f>SUM(DO509:DR509)</f>
        <v/>
      </c>
      <c r="DV509">
        <f>ROUND(DU509*0.1,0)</f>
        <v/>
      </c>
      <c r="DW509">
        <f>DU509+DV509</f>
        <v/>
      </c>
      <c r="DZ509">
        <f>IFERROR(INDEX(ADJ!$A$1:$BZ$1000,MATCH(PAYROLL!$D509,ADJ!A$1:A$500,0),MATCH(PAYROLL!DZ$2,ADJ!$2:$2,0)),0)</f>
        <v/>
      </c>
      <c r="EA509">
        <f>IFERROR(INDEX(ADJ!$A$1:$BZ$1000,MATCH(PAYROLL!$D509,ADJ!A$1:A$500,0),MATCH(PAYROLL!EA$2,ADJ!$2:$2,0)),0)</f>
        <v/>
      </c>
      <c r="EB509">
        <f>IFERROR(INDEX(ADJ!$A$1:$BZ$1000,MATCH(PAYROLL!$D509,ADJ!A$1:A$500,0),MATCH(PAYROLL!EB$2,ADJ!$2:$2,0)),0)</f>
        <v/>
      </c>
      <c r="EC509">
        <f>IFERROR(INDEX(ADJ!$A$1:$BZ$1000,MATCH(PAYROLL!$D509,ADJ!A$1:A$500,0),MATCH(PAYROLL!EC$2,ADJ!$2:$2,0)),0)</f>
        <v/>
      </c>
      <c r="ED509">
        <f>IFERROR(INDEX(ADJ!$A$1:$BZ$1000,MATCH(PAYROLL!$D509,ADJ!A$1:A$500,0),MATCH(PAYROLL!ED$2,ADJ!$2:$2,0)),0)</f>
        <v/>
      </c>
      <c r="EE509">
        <f>IFERROR(INDEX(ADJ!$A$1:$BZ$1000,MATCH(PAYROLL!$D509,ADJ!A$1:A$500,0),MATCH(PAYROLL!EE$2,ADJ!$2:$2,0)),0)</f>
        <v/>
      </c>
      <c r="EF509">
        <f>IFERROR(INDEX(ADJ!$A$1:$BZ$1000,MATCH(PAYROLL!$D509,ADJ!A$1:A$500,0),MATCH(PAYROLL!EF$2,ADJ!$2:$2,0)),0)</f>
        <v/>
      </c>
      <c r="EG509">
        <f>IFERROR(INDEX(ADJ!$A$1:$BZ$1000,MATCH(PAYROLL!$D509,ADJ!A$1:A$500,0),MATCH(PAYROLL!EG$2,ADJ!$2:$2,0)),0)</f>
        <v/>
      </c>
      <c r="EH509">
        <f>IFERROR(INDEX(ADJ!$A$1:$BZ$1000,MATCH(PAYROLL!$D509,ADJ!A$1:A$500,0),MATCH(PAYROLL!EH$2,ADJ!$2:$2,0)),0)</f>
        <v/>
      </c>
      <c r="EI509">
        <f>IFERROR(INDEX(ADJ!$A$1:$BZ$1000,MATCH(PAYROLL!D509,ADJ!A$1:A$500,0),MATCH(PAYROLL!EI$2,ADJ!$2:$2,0)),0)</f>
        <v/>
      </c>
      <c r="EJ509">
        <f>IFERROR(INDEX(ADJ!$A$1:$BZ$1000,MATCH(PAYROLL!$D509,ADJ!A$1:A$500,0),MATCH(PAYROLL!EJ$2,ADJ!$2:$2,0)),0)</f>
        <v/>
      </c>
      <c r="EK509">
        <f>SUM(DZ509:EJ509)</f>
        <v/>
      </c>
    </row>
    <row r="510">
      <c r="A510" t="n">
        <v>508</v>
      </c>
      <c r="B510" t="inlineStr">
        <is>
          <t>Lương Thái Trường</t>
        </is>
      </c>
      <c r="D510" t="inlineStr">
        <is>
          <t>159041-01</t>
        </is>
      </c>
      <c r="S510">
        <f>IFERROR(INDEX(PIS!$A$1:$BZ$1000,MATCH($D510,PIS!C$1:C$500,0),MATCH("Lương CB tháng trước",PIS!$1:$1,0)),0)</f>
        <v/>
      </c>
      <c r="T510">
        <f>IFERROR(INDEX(PIS!$A$1:$BZ$1000,MATCH($D510,PIS!C$1:C$500,0),MATCH("Lương CB hiện tại",PIS!$1:$1,0)),0)</f>
        <v/>
      </c>
      <c r="U510">
        <f>IFERROR(INDEX(PIS!$A$1:$BZ$1000,MATCH($D510,PIS!C$1:C$500,0),MATCH("Lương đóng BHBB",PIS!$1:$1,0)),0)</f>
        <v/>
      </c>
      <c r="V510">
        <f>IFERROR(INDEX(PIS!$A$1:$BZ$1000,MATCH($D510,PIS!C$1:C$500,0),MATCH(V$2,PIS!$2:$2,0)),0)</f>
        <v/>
      </c>
      <c r="W510">
        <f>IFERROR(INDEX(PIS!$A$1:$BZ$1000,MATCH($D510,PIS!C$1:C$500,0),MATCH(W$2,PIS!$2:$2,0)),0)</f>
        <v/>
      </c>
      <c r="X510">
        <f>IFERROR(INDEX(PIS!$A$1:$BZ$1000,MATCH($D510,PIS!C$1:C$500,0),MATCH(X$2,PIS!$2:$2,0)),0)</f>
        <v/>
      </c>
      <c r="Y510">
        <f>IFERROR(INDEX(PIS!$A$1:$BZ$1000,MATCH($D510,PIS!C$1:C$500,0),MATCH(Y$2,PIS!$2:$2,0)),0)</f>
        <v/>
      </c>
      <c r="Z510">
        <f>IFERROR(INDEX(PIS!$A$1:$BZ$1000,MATCH($D510,PIS!C$1:C$500,0),MATCH(Z$2,PIS!$2:$2,0)),0)</f>
        <v/>
      </c>
      <c r="AA510">
        <f>IFERROR(INDEX(PIS!$A$1:$BZ$1000,MATCH($D510,PIS!C$1:C$500,0),MATCH(AA$2,PIS!$2:$2,0)),0)</f>
        <v/>
      </c>
      <c r="AB510">
        <f>IFERROR(INDEX(PIS!$A$1:$BZ$1000,MATCH($D510,PIS!C$1:C$500,0),MATCH(AB$2,PIS!$2:$2,0)),0)</f>
        <v/>
      </c>
      <c r="AC510">
        <f>SUM(V510:AB510)</f>
        <v/>
      </c>
      <c r="AD510">
        <f>IFERROR(INDEX(TIMESHEET!$A$1:$AI$5000,MATCH($D510,TIMESHEET!A$1:A$500,0),MATCH("T100",TIMESHEET!$2:$2,0))-2,0)</f>
        <v/>
      </c>
      <c r="AE510">
        <f>IFERROR(INDEX(TIMESHEET!$A$1:$AI$5000,MATCH($D510,TIMESHEET!A$1:A$500,0),MATCH("T202",TIMESHEET!$2:$2,0)),0)</f>
        <v/>
      </c>
      <c r="AF510">
        <f>IFERROR(INDEX(TIMESHEET!$A$1:$AI$5000,MATCH($D510,TIMESHEET!A$1:A$500,0),MATCH("T302",TIMESHEET!$2:$2,0)),0)</f>
        <v/>
      </c>
      <c r="AG510">
        <f>IFERROR(INDEX(TIMESHEET!$A$1:$AI$5000,MATCH($D510,TIMESHEET!A$1:A$500,0),MATCH("T406",TIMESHEET!$2:$2,0)),0)</f>
        <v/>
      </c>
      <c r="AH510">
        <f>AE510+AG510</f>
        <v/>
      </c>
      <c r="AI510">
        <f>IFERROR(INDEX(TIMESHEET!$A$1:$AI$5000,MATCH($D510,TIMESHEET!A$1:A$500,0),MATCH("T701",TIMESHEET!$2:$2,0)),0)</f>
        <v/>
      </c>
      <c r="AJ510">
        <f>IFERROR(INDEX(TIMESHEET!$A$1:$AI$5000,MATCH($D510,TIMESHEET!B$1:B$500,0),MATCH("T320",TIMESHEET!$2:$2,0)),0)</f>
        <v/>
      </c>
      <c r="AK510">
        <f>IFERROR(IF(LEFT(INDEX(PIS!O$1:O$500,MATCH(D510,PIS!C$1:C$500)),1)="M",T510/AD510*SUM(AE510:AG510),T510*AD510),0)</f>
        <v/>
      </c>
      <c r="AL510">
        <f>IFERROR(INDEX(ADJ!$A$1:$BZ$1000,MATCH(PAYROLL!D510,ADJ!A$1:A$500,0),MATCH(PAYROLL!AL$2,ADJ!$2:$2,0)),0)</f>
        <v/>
      </c>
      <c r="AM510">
        <f>SUM(AK510:AL510)</f>
        <v/>
      </c>
      <c r="AN510">
        <f>IFERROR(ROUND(V510/$AD510*$AH510,0),0)</f>
        <v/>
      </c>
      <c r="AO510">
        <f>IFERROR(ROUND(W510/$AD510*$AH510,0),0)</f>
        <v/>
      </c>
      <c r="AP510">
        <f>IFERROR(ROUND(X510/$AD510*$AE510,0),0)</f>
        <v/>
      </c>
      <c r="AQ510">
        <f>IFERROR(ROUND(Y510/$AD510*$AH510,0),0)</f>
        <v/>
      </c>
      <c r="AR510">
        <f>IFERROR(ROUND(Z510/$AD510*$AH510,0),0)</f>
        <v/>
      </c>
      <c r="AS510">
        <f>IFERROR(ROUND(AA510/$AD510*$AH510,0),0)</f>
        <v/>
      </c>
      <c r="AT510">
        <f>IFERROR(IF((AE510+AF510+AG510)&gt;13,AB510,ROUND(AB510/AD510*AH510,0)),0)</f>
        <v/>
      </c>
      <c r="AU510">
        <f>IFERROR(INDEX(ADJ!$A$1:$BZ$1000,MATCH(PAYROLL!D510,ADJ!A$1:A$500,0),MATCH(PAYROLL!AU$2,ADJ!$2:$2,0)),0)</f>
        <v/>
      </c>
      <c r="AV510">
        <f>ROUND(SUM(AN510:AU510),0)</f>
        <v/>
      </c>
      <c r="AW510">
        <f>IFERROR(INDEX(TIMESHEET!$A$1:$AI$5000,MATCH(PAYROLL!D510,TIMESHEET!A$1:A$500,0),MATCH("T620",TIMESHEET!$2:$2,0)),0)</f>
        <v/>
      </c>
      <c r="AX510">
        <f>IFERROR(INDEX(TIMESHEET!$A$1:$AI$5000,MATCH(PAYROLL!D510,TIMESHEET!A$1:A$500,0),MATCH("T601",TIMESHEET!$2:$2,0)),0)</f>
        <v/>
      </c>
      <c r="AY510">
        <f>IFERROR(INDEX(TIMESHEET!$A$1:$AI$5000,MATCH(PAYROLL!D510,TIMESHEET!A$1:A$500,0),MATCH("T602",TIMESHEET!$2:$2,0)),0)</f>
        <v/>
      </c>
      <c r="AZ510">
        <f>IFERROR(INDEX(TIMESHEET!$A$1:$AI$5000,MATCH(PAYROLL!D510,TIMESHEET!A$1:A$500,0),MATCH("T603",TIMESHEET!$2:$2,0)),0)</f>
        <v/>
      </c>
      <c r="BA510">
        <f>IFERROR(INDEX(TIMESHEET!$A$1:$AI$5000,MATCH(PAYROLL!D510,TIMESHEET!A$1:A$500,0),MATCH("T611",TIMESHEET!$2:$2,0)),0)</f>
        <v/>
      </c>
      <c r="BB510">
        <f>IFERROR(INDEX(TIMESHEET!$A$1:$AI$5000,MATCH(PAYROLL!D510,TIMESHEET!A$1:A$500,0),MATCH("T612",TIMESHEET!$2:$2,0)),0)</f>
        <v/>
      </c>
      <c r="BC510">
        <f>IFERROR(INDEX(TIMESHEET!$A$1:$AI$5000,MATCH(PAYROLL!D510,TIMESHEET!A$1:A$500,0),MATCH("T613",TIMESHEET!$2:$2,0)),0)</f>
        <v/>
      </c>
      <c r="BD510">
        <f>IFERROR(INDEX(TIMESHEET!$A$1:$AI$5000,MATCH(PAYROLL!D510,TIMESHEET!A$1:A$500,0),MATCH("T500",TIMESHEET!$2:$2,0)),0)</f>
        <v/>
      </c>
      <c r="BE510">
        <f>IFERROR(IF(LEFT(INDEX(PIS!O$1:O$500,MATCH(D510,PIS!C$1:C$500)),1)="M",T510/AD510/8*(AW510+AX510*1.5+AY510*2+AZ510*3+BA510*2.1+BB510*2.7+BC510*3.9+BD510*0.3),T510/8*(AW510+AX510*1.5+AY510*2+AZ510*3+BA510*2.1+BB510*2.7+BC510*3.9+BD510*0.3)),0)</f>
        <v/>
      </c>
      <c r="BF510">
        <f>IFERROR(INDEX(ADJ!$A$1:$BZ$1000,MATCH(PAYROLL!$D510,ADJ!A$1:A$500,0),MATCH(PAYROLL!BF$2,ADJ!$2:$2,0)),0)</f>
        <v/>
      </c>
      <c r="BG510">
        <f>IFERROR(INDEX(ADJ!$A$1:$BZ$1000,MATCH(PAYROLL!D510,ADJ!A$1:A$500,0),MATCH(PAYROLL!BG$2,ADJ!$2:$2,0)),0)</f>
        <v/>
      </c>
      <c r="BH510">
        <f>IFERROR(INDEX(ADJ!$A$1:$BZ$1000,MATCH(PAYROLL!D510,ADJ!A$1:A$500,0),MATCH(PAYROLL!BH$2,ADJ!$2:$2,0)),0)</f>
        <v/>
      </c>
      <c r="BI510">
        <f>IFERROR(INDEX(ADJ!$A$1:$BZ$1000,MATCH(PAYROLL!D510,ADJ!A$1:A$500,0),MATCH(PAYROLL!BI$2,ADJ!$2:$2,0)),0)</f>
        <v/>
      </c>
      <c r="BJ510">
        <f>IFERROR(INDEX(ADJ!$A$1:$BZ$1000,MATCH(PAYROLL!D510,ADJ!A$1:A$500,0),MATCH(PAYROLL!BJ$2,ADJ!$2:$2,0)),0)</f>
        <v/>
      </c>
      <c r="BK510">
        <f>SUM(BF510:BJ510)</f>
        <v/>
      </c>
      <c r="BL510">
        <f>IFERROR(INDEX(ADJ!$A$1:$BZ$1000,MATCH(PAYROLL!D510,ADJ!A$1:A$500,0),MATCH(PAYROLL!BL$2,ADJ!$2:$2,0)),0)</f>
        <v/>
      </c>
      <c r="BM510">
        <f>IFERROR(INDEX(ADJ!$A$1:$BZ$1000,MATCH(PAYROLL!D510,ADJ!A$1:A$500,0),MATCH(PAYROLL!BM$2,ADJ!$2:$2,0)),0)</f>
        <v/>
      </c>
      <c r="BN510">
        <f>IFERROR(INDEX(ADJ!$A$1:$BZ$1000,MATCH(PAYROLL!D510,ADJ!A$1:A$500,0),MATCH(PAYROLL!BN$2,ADJ!$2:$2,0)),0)</f>
        <v/>
      </c>
      <c r="BO510">
        <f>IFERROR(INDEX(ADJ!$A$1:$BZ$1000,MATCH(PAYROLL!D510,ADJ!A$1:A$500,0),MATCH(PAYROLL!BO$2,ADJ!$2:$2,0)),0)</f>
        <v/>
      </c>
      <c r="BP510">
        <f>SUM(AM510,AV510,BE510,BK510,BL510:BO510)</f>
        <v/>
      </c>
      <c r="BQ510">
        <f>BO510</f>
        <v/>
      </c>
      <c r="BR510">
        <f>IFERROR(ROUND(IF(LEFT(INDEX(PIS!O$1:O$500,MATCH(D510,PIS!C$1:C$500)),1)="D",T510/8*(BD510*0.3),IF(LEFT(INDEX(PIS!O$1:O$500,MATCH(D510,PIS!C$1:C$500)),1)="H",T510*($BD510*0.3),T510/$AD510/8*($BD510*0.3))),0),0)</f>
        <v/>
      </c>
      <c r="BS510">
        <f>IF(AP510&lt;1,0,MIN(AP510,730000))</f>
        <v/>
      </c>
      <c r="BT510">
        <f>IFERROR(ROUND((BE510-SUM(AW510:BC510)*T510/AD510/8),0)-BR510,0)</f>
        <v/>
      </c>
      <c r="BU510">
        <f>AO510</f>
        <v/>
      </c>
      <c r="BV510">
        <f>SUM(BQ510:BU510)</f>
        <v/>
      </c>
      <c r="BW510">
        <f>BP510-BV510</f>
        <v/>
      </c>
      <c r="BX510">
        <f>IFERROR(IF(RIGHT(INDEX(PIS!O$1:O$500,MATCH(D510,PIS!C$1:C$500)),5)="Gross",MIN(U510+V510,VLOOKUP("R700",TSC!B:C,2,0)*VLOOKUP("R101",TSC!B:C,2,0))*VLOOKUP("R701",TSC!B:C,2,0)%,0),0)</f>
        <v/>
      </c>
      <c r="BY510">
        <f>IFERROR(IF(RIGHT(INDEX(PIS!O$1:O$500,MATCH(D510,PIS!C$1:C$500)),5)="Gross",MIN(U510+V510,VLOOKUP("R700",TSC!B:C,2,0)*VLOOKUP("R101",TSC!B:C,2,0))*VLOOKUP("T704",TSC!B:C,2,0)%,0),0)</f>
        <v/>
      </c>
      <c r="BZ510">
        <f>IFERROR(IF(RIGHT(INDEX(PIS!O$1:O$500,MATCH(D510,PIS!C$1:C$500)),5)="Gross",MIN(U510+V510,VLOOKUP("R700",TSC!B:C,2,0)*VLOOKUP("1",TSC!F:G,2,0))*VLOOKUP("T705",TSC!B:C,2,0)%,0),0)</f>
        <v/>
      </c>
      <c r="CA510">
        <f>IFERROR(INDEX(ADJ!$A$1:$BZ$1000,MATCH(PAYROLL!D510,ADJ!A$1:A$500,0),MATCH(PAYROLL!CA$2,ADJ!$2:$2,0)),0)</f>
        <v/>
      </c>
      <c r="CB510">
        <f>IFERROR(INDEX(ADJ!$A$1:$BZ$1000,MATCH(PAYROLL!D510,ADJ!A$1:A$500,0),MATCH(PAYROLL!CB$2,ADJ!$2:$2,0)),0)</f>
        <v/>
      </c>
      <c r="CC510">
        <f>SUM(BX510:CB510)</f>
        <v/>
      </c>
      <c r="CD510">
        <f>IFERROR(INDEX(PIS!$A$1:$BZ$1000,MATCH(PAYROLL!D510,PIS!C$1:C$500,0),MATCH(PAYROLL!CD$1,PIS!$1:$1,0)),0)</f>
        <v/>
      </c>
      <c r="CE510">
        <f>IFERROR(IF(OR(INDEX(PIS!P$1:P$500,MATCH(D510,PIS!C$1:C$500,0))="LT2",INDEX(PIS!P$1:P$500,MATCH(D510,PIS!C$1:C$500,0))="P10"),0,SUM(CC510,CD510*VLOOKUP("R601",TSC!B:C,2,0),VLOOKUP("R602",TSC!B:C,2,0))),0)</f>
        <v/>
      </c>
      <c r="CF510">
        <f>MAX(BW510-CE510,0)</f>
        <v/>
      </c>
      <c r="CG510">
        <f>IFERROR(IF(OR(RIGHT(INDEX(PIS!P$1:P$500,MATCH(D510,PIS!C$1:C$500)),5)="P10",RIGHT(INDEX(PIS!P$1:P$500,MATCH(D510,PIS!C$1:C$500)),5)="CK"),0,IF(CF510&lt;=5000000,CF510*5%,IF(CF510&lt;=10000000,CF510*10%-250000,IF(CF510&lt;=18000000,CF510*15%-750000,IF(CF510&lt;=32000000,CF510*20%-1650000,IF(CF510&lt;=52000000,CF510*25%-3250000,IF(CF510&lt;=80000000,BH510*30%-5850000,CF510*35%-9850000))))))),0)</f>
        <v/>
      </c>
      <c r="CH510">
        <f>IFERROR(IF(OR(INDEX(PIS!P$1:P$500,MATCH(D510,PIS!C$1:C$500))="LT",INDEX(PIS!P$1:P$500,MATCH(D510,PIS!C$1:C$500))="CK"),0,IF(CF510&lt;2000000,0,CF510*10%)),0)</f>
        <v/>
      </c>
      <c r="CI510">
        <f>IFERROR(INDEX(ADJ!$A$1:$BZ$1000,MATCH(PAYROLL!D510,ADJ!A$1:A$500,0),MATCH(PAYROLL!CI$2,ADJ!$2:$2,0)),0)</f>
        <v/>
      </c>
      <c r="CJ510">
        <f>IFERROR(INDEX(ADJ!$A$1:$BZ$1000,MATCH(PAYROLL!D510,ADJ!A$1:A$500,0),MATCH(PAYROLL!CJ$2,ADJ!$2:$2,0)),0)</f>
        <v/>
      </c>
      <c r="CK510">
        <f>IFERROR(INDEX(ADJ!$A$1:$BZ$1000,MATCH(PAYROLL!D510,ADJ!A$1:A$500,0),MATCH(PAYROLL!CK$2,ADJ!$2:$2,0)),0)</f>
        <v/>
      </c>
      <c r="CL510">
        <f>SUM(CG510:CK510)</f>
        <v/>
      </c>
      <c r="CM510">
        <f>ROUND(SUM(CH510:CK510),0)</f>
        <v/>
      </c>
      <c r="CN510">
        <f>IFERROR(INDEX(CSDA!D$1:D$500,MATCH($CN$2,CSDA!C$1:C$500,0))*INDEX(PIS!V$1:V$500,MATCH(D510,PIS!C$1:C$500))+INDEX(ADJ!$A$1:$BZ$1000,MATCH(PAYROLL!D510,ADJ!A$1:A$500,0),MATCH(PAYROLL!CN$2,ADJ!$2:$2,0)),0)</f>
        <v/>
      </c>
      <c r="CO510">
        <f>IFERROR(INDEX(ADJ!$A$1:$BZ$1000,MATCH(PAYROLL!D510,ADJ!A$1:A$500,0),MATCH(PAYROLL!CO$2,ADJ!$2:$2,0)),0)</f>
        <v/>
      </c>
      <c r="CP510">
        <f>IFERROR(INDEX(ADJ!$A$1:$BZ$1000,MATCH(PAYROLL!D510,ADJ!A$1:A$500,0),MATCH(PAYROLL!CP$2,ADJ!$2:$2,0)),0)</f>
        <v/>
      </c>
      <c r="CQ510">
        <f>BP510-CL510-CI510-CM510-CN510-CO510-CP510-CC510</f>
        <v/>
      </c>
      <c r="CR510">
        <f>IFERROR(IF(RIGHT(INDEX(PIS!O$1:O$500,MATCH(D510,PIS!C$1:C$500,0)),5)="Gross",MIN(U510+V510,VLOOKUP("R700",TSC!B:C,2,0)*VLOOKUP("R101",TSC!B:C,2,0))*(VLOOKUP("T711",TSC!B:C,2,0)+VLOOKUP("T712",TSC!B:C,2,0))%,MIN(T510+V510,VLOOKUP("R700",TSC!B:C,2,0)*VLOOKUP("R101",TSC!B:C,2,0))*(VLOOKUP("T711",TSC!B:C,2,0)+VLOOKUP("T712",TSC!B:C,2,0)+VLOOKUP("R701",TSC!B:C,2,0))%),0)</f>
        <v/>
      </c>
      <c r="CS510">
        <f>IFERROR(IF(RIGHT(INDEX(PIS!O$1:O$500,MATCH(D510,PIS!C$1:C$500,0)),5)="Gross",MIN(U510+V510,VLOOKUP("R700",TSC!B:C,2,0)*VLOOKUP("R101",TSC!B:C,2,0))*(VLOOKUP("T714",TSC!B:C,2,0))%,MIN(T510+V510,VLOOKUP("R700",TSC!B:C,2,0)*VLOOKUP("R101",TSC!B:C,2,0))*(VLOOKUP("T704",TSC!B:C,2,0)+VLOOKUP("T714",TSC!B:C,2,0))%),0)</f>
        <v/>
      </c>
      <c r="CT510">
        <f>IFERROR(IF(RIGHT(INDEX(PIS!O$1:O$500,MATCH(D510,PIS!C$1:C$500,0)),5)="Gross",MIN(U510+V510,VLOOKUP("R700",TSC!B:C,2,0)*VLOOKUP("R101",TSC!B:C,2,0))*VLOOKUP("T705",TSC!B:C,2,0)%,MIN(T510+V510,VLOOKUP("R700",TSC!B:C,2,0)*VLOOKUP("R101",TSC!B:C,2,0))*VLOOKUP("T705",TSC!B:C,2,0)%),0)</f>
        <v/>
      </c>
      <c r="CU510">
        <f>IFERROR(IF(RIGHT(INDEX(PIS!O$1:O$500,MATCH(D510,PIS!C$1:C$500,0)),5)="Gross",MIN(U510+V510,VLOOKUP("R700",TSC!B:C,2,0)*VLOOKUP("R101",TSC!B:C,2,0))*(VLOOKUP("T713",TSC!B:C,2,0))%,MIN(T510+V510,VLOOKUP("R700",TSC!B:C,2,0)*VLOOKUP("R101",TSC!B:C,2,0))*(VLOOKUP("T713",TSC!B:C,2,0))%),0)</f>
        <v/>
      </c>
      <c r="CV510">
        <f>IFERROR(INDEX(ADJ!$A$1:$BZ$1000,MATCH(PAYROLL!D510,ADJ!A$1:A$500,0),MATCH(PAYROLL!CV$2,ADJ!$2:$2,0)),0)</f>
        <v/>
      </c>
      <c r="CW510">
        <f>IFERROR(INDEX(ADJ!$A$1:$BZ$1000,MATCH(PAYROLL!D510,ADJ!A$1:A$500,0),MATCH(PAYROLL!CW$2,ADJ!$2:$2,0)),0)</f>
        <v/>
      </c>
      <c r="CX510">
        <f>SUM(CR510:CW510)</f>
        <v/>
      </c>
      <c r="CY510">
        <f>ROUND(IF(CR510&gt;0,T510+V510*VLOOKUP("R202",TSC!$B$1:$C$500,2,0),0),0)</f>
        <v/>
      </c>
      <c r="CZ510">
        <f>IFERROR(INDEX(CSDA!D$1:D$500,MATCH($CZ$2,CSDA!C$1:C$500,0)),0)</f>
        <v/>
      </c>
      <c r="DA510">
        <f>ROUND(T510*0.7%,0)</f>
        <v/>
      </c>
      <c r="DB510">
        <f>ROUND(T510/12,0)</f>
        <v/>
      </c>
      <c r="DC510">
        <f ref="DC510" t="array">IFERROR(INDEX(CSDA!D$1:D$500,MATCH("Trích giữ"&amp;PAYROLL!DC$2,CSDA!A$1:A$500&amp;CSDA!C$1:C$500,0)),0)</f>
        <v/>
      </c>
      <c r="DD510">
        <f ref="DD510" t="array">IFERROR(INDEX(CSDA!D$1:D$500,MATCH("Trích giữ"&amp;PAYROLL!DD$2,CSDA!A$1:A$500&amp;CSDA!C$1:C$500,0)),0)</f>
        <v/>
      </c>
      <c r="DE510">
        <f ref="DE510" t="array">IFERROR(INDEX(CSDA!D$1:D$500,MATCH("Trích giữ"&amp;PAYROLL!DE$2,CSDA!A$1:A$500&amp;CSDA!C$1:C$500,0)),0)</f>
        <v/>
      </c>
      <c r="DF510">
        <f>IFERROR(INDEX(CSDA!D$1:D$500,MATCH(PAYROLL!DF$2,CSDA!C$1:C$500,0)),0)</f>
        <v/>
      </c>
      <c r="DG510">
        <f ref="DG510" t="array">IFERROR(INDEX(CSDA!D$1:D$500,MATCH("Trích giữ"&amp;PAYROLL!DG$2,CSDA!A$1:A$500&amp;CSDA!C$1:C$500,0)),0)</f>
        <v/>
      </c>
      <c r="DH510">
        <f>ROUND(T510/26,0)</f>
        <v/>
      </c>
      <c r="DI510">
        <f ref="DI510" t="array">IFERROR(INDEX(CSDA!D$1:D$500,MATCH("Trích giữ"&amp;PAYROLL!DI$2,CSDA!A$1:A$500&amp;CSDA!C$1:C$500,0)),0)</f>
        <v/>
      </c>
      <c r="DJ510">
        <f>IF(U510=0,T510*21.5%-BL510,0)</f>
        <v/>
      </c>
      <c r="DK510">
        <f ref="DK510" t="array">IFERROR(INDEX(CSDA!D$1:D$500,MATCH("Trích giữ"&amp;PAYROLL!DK$2,CSDA!A$1:A$500&amp;CSDA!C$1:C$500,0)),0)</f>
        <v/>
      </c>
      <c r="DL510">
        <f>IFERROR(INDEX(CSDA!D$1:D$500,MATCH(PAYROLL!DL$2,CSDA!C$1:C$500,0))/12,0)</f>
        <v/>
      </c>
      <c r="DM510">
        <f>SUM(DB510:DL510)</f>
        <v/>
      </c>
      <c r="DN510">
        <f>IFERROR(INDEX(ADJ!$A$1:$BZ$1000,MATCH(PAYROLL!D510,ADJ!A$1:A$500,0),MATCH(PAYROLL!DN$2,ADJ!$2:$2,0)),0)</f>
        <v/>
      </c>
      <c r="DO510">
        <f>IFERROR(SUM(BP510,DM510:DN510,CX510:DA510)-DT510,0)</f>
        <v/>
      </c>
      <c r="DP510">
        <f ref="DP510" t="array">SUM(BW510*IFERROR(INDEX(CSDA!D$1:D$500,MATCH(BW$2,CSDA!C$1:C$500,0)),0)%,CX510*IFERROR(INDEX(CSDA!D$1:D$500,MATCH(CX$2,CSDA!C$1:C$500,0)),0)%,DA510*IFERROR(INDEX(CSDA!D$1:D$500,MATCH(DA$2,CSDA!C$1:C$500,0)),0)%,DB510*IFERROR(INDEX(CSDA!D$1:D$500,MATCH(DB$2,CSDA!C$1:C$500,0)),0)%,DF510*IFERROR(INDEX(CSDA!D$1:D$500,MATCH("Phí dịch vụ"&amp;PAYROLL!DF$2,CSDA!A$1:A$500&amp;CSDA!C$1:C$500,0)),0)%,DC510*IFERROR(INDEX(CSDA!D$1:D$500,MATCH("Phí dịch vụ"&amp;PAYROLL!DC$2,CSDA!A$1:A$500&amp;CSDA!C$1:C$500,0)),0)%,DH510*IFERROR(INDEX(CSDA!D$1:D$500,MATCH("Phí dịch vụ"&amp;PAYROLL!DH$2,CSDA!A$1:A$500&amp;CSDA!C$1:C$500,0)),0)%,DJ510*IFERROR(INDEX(CSDA!D$1:D$500,MATCH("Phí dịch vụ"&amp;PAYROLL!DJ$2,CSDA!A$1:A$500&amp;CSDA!C$1:C$500,0)),0)%,BN510*IFERROR(INDEX(CSDA!D$1:D$500,MATCH(BN$2,CSDA!C$1:C$500,0)),0)%)-BN510*7%</f>
        <v/>
      </c>
      <c r="DQ510">
        <f>IFERROR(INDEX(ADJ!$A$1:$BZ$1000,MATCH(PAYROLL!D510,ADJ!A$1:A$500,0),MATCH(PAYROLL!DQ$2,ADJ!$2:$2,0)),0)</f>
        <v/>
      </c>
      <c r="DR510">
        <f>IFERROR(INDEX(ADJ!$A$1:$BZ$1000,MATCH(PAYROLL!D510,ADJ!A$1:A$500,0),MATCH(PAYROLL!DR$2,ADJ!$2:$2,0)),0)</f>
        <v/>
      </c>
      <c r="DS510">
        <f>SUM(DP510:DR510)</f>
        <v/>
      </c>
      <c r="DT510">
        <f>EK510</f>
        <v/>
      </c>
      <c r="DU510">
        <f>SUM(DO510:DR510)</f>
        <v/>
      </c>
      <c r="DV510">
        <f>ROUND(DU510*0.1,0)</f>
        <v/>
      </c>
      <c r="DW510">
        <f>DU510+DV510</f>
        <v/>
      </c>
      <c r="DZ510">
        <f>IFERROR(INDEX(ADJ!$A$1:$BZ$1000,MATCH(PAYROLL!$D510,ADJ!A$1:A$500,0),MATCH(PAYROLL!DZ$2,ADJ!$2:$2,0)),0)</f>
        <v/>
      </c>
      <c r="EA510">
        <f>IFERROR(INDEX(ADJ!$A$1:$BZ$1000,MATCH(PAYROLL!$D510,ADJ!A$1:A$500,0),MATCH(PAYROLL!EA$2,ADJ!$2:$2,0)),0)</f>
        <v/>
      </c>
      <c r="EB510">
        <f>IFERROR(INDEX(ADJ!$A$1:$BZ$1000,MATCH(PAYROLL!$D510,ADJ!A$1:A$500,0),MATCH(PAYROLL!EB$2,ADJ!$2:$2,0)),0)</f>
        <v/>
      </c>
      <c r="EC510">
        <f>IFERROR(INDEX(ADJ!$A$1:$BZ$1000,MATCH(PAYROLL!$D510,ADJ!A$1:A$500,0),MATCH(PAYROLL!EC$2,ADJ!$2:$2,0)),0)</f>
        <v/>
      </c>
      <c r="ED510">
        <f>IFERROR(INDEX(ADJ!$A$1:$BZ$1000,MATCH(PAYROLL!$D510,ADJ!A$1:A$500,0),MATCH(PAYROLL!ED$2,ADJ!$2:$2,0)),0)</f>
        <v/>
      </c>
      <c r="EE510">
        <f>IFERROR(INDEX(ADJ!$A$1:$BZ$1000,MATCH(PAYROLL!$D510,ADJ!A$1:A$500,0),MATCH(PAYROLL!EE$2,ADJ!$2:$2,0)),0)</f>
        <v/>
      </c>
      <c r="EF510">
        <f>IFERROR(INDEX(ADJ!$A$1:$BZ$1000,MATCH(PAYROLL!$D510,ADJ!A$1:A$500,0),MATCH(PAYROLL!EF$2,ADJ!$2:$2,0)),0)</f>
        <v/>
      </c>
      <c r="EG510">
        <f>IFERROR(INDEX(ADJ!$A$1:$BZ$1000,MATCH(PAYROLL!$D510,ADJ!A$1:A$500,0),MATCH(PAYROLL!EG$2,ADJ!$2:$2,0)),0)</f>
        <v/>
      </c>
      <c r="EH510">
        <f>IFERROR(INDEX(ADJ!$A$1:$BZ$1000,MATCH(PAYROLL!$D510,ADJ!A$1:A$500,0),MATCH(PAYROLL!EH$2,ADJ!$2:$2,0)),0)</f>
        <v/>
      </c>
      <c r="EI510">
        <f>IFERROR(INDEX(ADJ!$A$1:$BZ$1000,MATCH(PAYROLL!D510,ADJ!A$1:A$500,0),MATCH(PAYROLL!EI$2,ADJ!$2:$2,0)),0)</f>
        <v/>
      </c>
      <c r="EJ510">
        <f>IFERROR(INDEX(ADJ!$A$1:$BZ$1000,MATCH(PAYROLL!$D510,ADJ!A$1:A$500,0),MATCH(PAYROLL!EJ$2,ADJ!$2:$2,0)),0)</f>
        <v/>
      </c>
      <c r="EK510">
        <f>SUM(DZ510:EJ510)</f>
        <v/>
      </c>
    </row>
    <row r="511">
      <c r="A511" t="n">
        <v>509</v>
      </c>
      <c r="B511" t="inlineStr">
        <is>
          <t>Hoàng Văn Diện</t>
        </is>
      </c>
      <c r="D511" t="inlineStr">
        <is>
          <t>122559-03</t>
        </is>
      </c>
      <c r="S511">
        <f>IFERROR(INDEX(PIS!$A$1:$BZ$1000,MATCH($D511,PIS!C$1:C$500,0),MATCH("Lương CB tháng trước",PIS!$1:$1,0)),0)</f>
        <v/>
      </c>
      <c r="T511">
        <f>IFERROR(INDEX(PIS!$A$1:$BZ$1000,MATCH($D511,PIS!C$1:C$500,0),MATCH("Lương CB hiện tại",PIS!$1:$1,0)),0)</f>
        <v/>
      </c>
      <c r="U511">
        <f>IFERROR(INDEX(PIS!$A$1:$BZ$1000,MATCH($D511,PIS!C$1:C$500,0),MATCH("Lương đóng BHBB",PIS!$1:$1,0)),0)</f>
        <v/>
      </c>
      <c r="V511">
        <f>IFERROR(INDEX(PIS!$A$1:$BZ$1000,MATCH($D511,PIS!C$1:C$500,0),MATCH(V$2,PIS!$2:$2,0)),0)</f>
        <v/>
      </c>
      <c r="W511">
        <f>IFERROR(INDEX(PIS!$A$1:$BZ$1000,MATCH($D511,PIS!C$1:C$500,0),MATCH(W$2,PIS!$2:$2,0)),0)</f>
        <v/>
      </c>
      <c r="X511">
        <f>IFERROR(INDEX(PIS!$A$1:$BZ$1000,MATCH($D511,PIS!C$1:C$500,0),MATCH(X$2,PIS!$2:$2,0)),0)</f>
        <v/>
      </c>
      <c r="Y511">
        <f>IFERROR(INDEX(PIS!$A$1:$BZ$1000,MATCH($D511,PIS!C$1:C$500,0),MATCH(Y$2,PIS!$2:$2,0)),0)</f>
        <v/>
      </c>
      <c r="Z511">
        <f>IFERROR(INDEX(PIS!$A$1:$BZ$1000,MATCH($D511,PIS!C$1:C$500,0),MATCH(Z$2,PIS!$2:$2,0)),0)</f>
        <v/>
      </c>
      <c r="AA511">
        <f>IFERROR(INDEX(PIS!$A$1:$BZ$1000,MATCH($D511,PIS!C$1:C$500,0),MATCH(AA$2,PIS!$2:$2,0)),0)</f>
        <v/>
      </c>
      <c r="AB511">
        <f>IFERROR(INDEX(PIS!$A$1:$BZ$1000,MATCH($D511,PIS!C$1:C$500,0),MATCH(AB$2,PIS!$2:$2,0)),0)</f>
        <v/>
      </c>
      <c r="AC511">
        <f>SUM(V511:AB511)</f>
        <v/>
      </c>
      <c r="AD511">
        <f>IFERROR(INDEX(TIMESHEET!$A$1:$AI$5000,MATCH($D511,TIMESHEET!A$1:A$500,0),MATCH("T100",TIMESHEET!$2:$2,0))-2,0)</f>
        <v/>
      </c>
      <c r="AE511">
        <f>IFERROR(INDEX(TIMESHEET!$A$1:$AI$5000,MATCH($D511,TIMESHEET!A$1:A$500,0),MATCH("T202",TIMESHEET!$2:$2,0)),0)</f>
        <v/>
      </c>
      <c r="AF511">
        <f>IFERROR(INDEX(TIMESHEET!$A$1:$AI$5000,MATCH($D511,TIMESHEET!A$1:A$500,0),MATCH("T302",TIMESHEET!$2:$2,0)),0)</f>
        <v/>
      </c>
      <c r="AG511">
        <f>IFERROR(INDEX(TIMESHEET!$A$1:$AI$5000,MATCH($D511,TIMESHEET!A$1:A$500,0),MATCH("T406",TIMESHEET!$2:$2,0)),0)</f>
        <v/>
      </c>
      <c r="AH511">
        <f>AE511+AG511</f>
        <v/>
      </c>
      <c r="AI511">
        <f>IFERROR(INDEX(TIMESHEET!$A$1:$AI$5000,MATCH($D511,TIMESHEET!A$1:A$500,0),MATCH("T701",TIMESHEET!$2:$2,0)),0)</f>
        <v/>
      </c>
      <c r="AJ511">
        <f>IFERROR(INDEX(TIMESHEET!$A$1:$AI$5000,MATCH($D511,TIMESHEET!B$1:B$500,0),MATCH("T320",TIMESHEET!$2:$2,0)),0)</f>
        <v/>
      </c>
      <c r="AK511">
        <f>IFERROR(IF(LEFT(INDEX(PIS!O$1:O$500,MATCH(D511,PIS!C$1:C$500)),1)="M",T511/AD511*SUM(AE511:AG511),T511*AD511),0)</f>
        <v/>
      </c>
      <c r="AL511">
        <f>IFERROR(INDEX(ADJ!$A$1:$BZ$1000,MATCH(PAYROLL!D511,ADJ!A$1:A$500,0),MATCH(PAYROLL!AL$2,ADJ!$2:$2,0)),0)</f>
        <v/>
      </c>
      <c r="AM511">
        <f>SUM(AK511:AL511)</f>
        <v/>
      </c>
      <c r="AN511">
        <f>IFERROR(ROUND(V511/$AD511*$AH511,0),0)</f>
        <v/>
      </c>
      <c r="AO511">
        <f>IFERROR(ROUND(W511/$AD511*$AH511,0),0)</f>
        <v/>
      </c>
      <c r="AP511">
        <f>IFERROR(ROUND(X511/$AD511*$AE511,0),0)</f>
        <v/>
      </c>
      <c r="AQ511">
        <f>IFERROR(ROUND(Y511/$AD511*$AH511,0),0)</f>
        <v/>
      </c>
      <c r="AR511">
        <f>IFERROR(ROUND(Z511/$AD511*$AH511,0),0)</f>
        <v/>
      </c>
      <c r="AS511">
        <f>IFERROR(ROUND(AA511/$AD511*$AH511,0),0)</f>
        <v/>
      </c>
      <c r="AT511">
        <f>IFERROR(IF((AE511+AF511+AG511)&gt;13,AB511,ROUND(AB511/AD511*AH511,0)),0)</f>
        <v/>
      </c>
      <c r="AU511">
        <f>IFERROR(INDEX(ADJ!$A$1:$BZ$1000,MATCH(PAYROLL!D511,ADJ!A$1:A$500,0),MATCH(PAYROLL!AU$2,ADJ!$2:$2,0)),0)</f>
        <v/>
      </c>
      <c r="AV511">
        <f>ROUND(SUM(AN511:AU511),0)</f>
        <v/>
      </c>
      <c r="AW511">
        <f>IFERROR(INDEX(TIMESHEET!$A$1:$AI$5000,MATCH(PAYROLL!D511,TIMESHEET!A$1:A$500,0),MATCH("T620",TIMESHEET!$2:$2,0)),0)</f>
        <v/>
      </c>
      <c r="AX511">
        <f>IFERROR(INDEX(TIMESHEET!$A$1:$AI$5000,MATCH(PAYROLL!D511,TIMESHEET!A$1:A$500,0),MATCH("T601",TIMESHEET!$2:$2,0)),0)</f>
        <v/>
      </c>
      <c r="AY511">
        <f>IFERROR(INDEX(TIMESHEET!$A$1:$AI$5000,MATCH(PAYROLL!D511,TIMESHEET!A$1:A$500,0),MATCH("T602",TIMESHEET!$2:$2,0)),0)</f>
        <v/>
      </c>
      <c r="AZ511">
        <f>IFERROR(INDEX(TIMESHEET!$A$1:$AI$5000,MATCH(PAYROLL!D511,TIMESHEET!A$1:A$500,0),MATCH("T603",TIMESHEET!$2:$2,0)),0)</f>
        <v/>
      </c>
      <c r="BA511">
        <f>IFERROR(INDEX(TIMESHEET!$A$1:$AI$5000,MATCH(PAYROLL!D511,TIMESHEET!A$1:A$500,0),MATCH("T611",TIMESHEET!$2:$2,0)),0)</f>
        <v/>
      </c>
      <c r="BB511">
        <f>IFERROR(INDEX(TIMESHEET!$A$1:$AI$5000,MATCH(PAYROLL!D511,TIMESHEET!A$1:A$500,0),MATCH("T612",TIMESHEET!$2:$2,0)),0)</f>
        <v/>
      </c>
      <c r="BC511">
        <f>IFERROR(INDEX(TIMESHEET!$A$1:$AI$5000,MATCH(PAYROLL!D511,TIMESHEET!A$1:A$500,0),MATCH("T613",TIMESHEET!$2:$2,0)),0)</f>
        <v/>
      </c>
      <c r="BD511">
        <f>IFERROR(INDEX(TIMESHEET!$A$1:$AI$5000,MATCH(PAYROLL!D511,TIMESHEET!A$1:A$500,0),MATCH("T500",TIMESHEET!$2:$2,0)),0)</f>
        <v/>
      </c>
      <c r="BE511">
        <f>IFERROR(IF(LEFT(INDEX(PIS!O$1:O$500,MATCH(D511,PIS!C$1:C$500)),1)="M",T511/AD511/8*(AW511+AX511*1.5+AY511*2+AZ511*3+BA511*2.1+BB511*2.7+BC511*3.9+BD511*0.3),T511/8*(AW511+AX511*1.5+AY511*2+AZ511*3+BA511*2.1+BB511*2.7+BC511*3.9+BD511*0.3)),0)</f>
        <v/>
      </c>
      <c r="BF511">
        <f>IFERROR(INDEX(ADJ!$A$1:$BZ$1000,MATCH(PAYROLL!$D511,ADJ!A$1:A$500,0),MATCH(PAYROLL!BF$2,ADJ!$2:$2,0)),0)</f>
        <v/>
      </c>
      <c r="BG511">
        <f>IFERROR(INDEX(ADJ!$A$1:$BZ$1000,MATCH(PAYROLL!D511,ADJ!A$1:A$500,0),MATCH(PAYROLL!BG$2,ADJ!$2:$2,0)),0)</f>
        <v/>
      </c>
      <c r="BH511">
        <f>IFERROR(INDEX(ADJ!$A$1:$BZ$1000,MATCH(PAYROLL!D511,ADJ!A$1:A$500,0),MATCH(PAYROLL!BH$2,ADJ!$2:$2,0)),0)</f>
        <v/>
      </c>
      <c r="BI511">
        <f>IFERROR(INDEX(ADJ!$A$1:$BZ$1000,MATCH(PAYROLL!D511,ADJ!A$1:A$500,0),MATCH(PAYROLL!BI$2,ADJ!$2:$2,0)),0)</f>
        <v/>
      </c>
      <c r="BJ511">
        <f>IFERROR(INDEX(ADJ!$A$1:$BZ$1000,MATCH(PAYROLL!D511,ADJ!A$1:A$500,0),MATCH(PAYROLL!BJ$2,ADJ!$2:$2,0)),0)</f>
        <v/>
      </c>
      <c r="BK511">
        <f>SUM(BF511:BJ511)</f>
        <v/>
      </c>
      <c r="BL511">
        <f>IFERROR(INDEX(ADJ!$A$1:$BZ$1000,MATCH(PAYROLL!D511,ADJ!A$1:A$500,0),MATCH(PAYROLL!BL$2,ADJ!$2:$2,0)),0)</f>
        <v/>
      </c>
      <c r="BM511">
        <f>IFERROR(INDEX(ADJ!$A$1:$BZ$1000,MATCH(PAYROLL!D511,ADJ!A$1:A$500,0),MATCH(PAYROLL!BM$2,ADJ!$2:$2,0)),0)</f>
        <v/>
      </c>
      <c r="BN511">
        <f>IFERROR(INDEX(ADJ!$A$1:$BZ$1000,MATCH(PAYROLL!D511,ADJ!A$1:A$500,0),MATCH(PAYROLL!BN$2,ADJ!$2:$2,0)),0)</f>
        <v/>
      </c>
      <c r="BO511">
        <f>IFERROR(INDEX(ADJ!$A$1:$BZ$1000,MATCH(PAYROLL!D511,ADJ!A$1:A$500,0),MATCH(PAYROLL!BO$2,ADJ!$2:$2,0)),0)</f>
        <v/>
      </c>
      <c r="BP511">
        <f>SUM(AM511,AV511,BE511,BK511,BL511:BO511)</f>
        <v/>
      </c>
      <c r="BQ511">
        <f>BO511</f>
        <v/>
      </c>
      <c r="BR511">
        <f>IFERROR(ROUND(IF(LEFT(INDEX(PIS!O$1:O$500,MATCH(D511,PIS!C$1:C$500)),1)="D",T511/8*(BD511*0.3),IF(LEFT(INDEX(PIS!O$1:O$500,MATCH(D511,PIS!C$1:C$500)),1)="H",T511*($BD511*0.3),T511/$AD511/8*($BD511*0.3))),0),0)</f>
        <v/>
      </c>
      <c r="BS511">
        <f>IF(AP511&lt;1,0,MIN(AP511,730000))</f>
        <v/>
      </c>
      <c r="BT511">
        <f>IFERROR(ROUND((BE511-SUM(AW511:BC511)*T511/AD511/8),0)-BR511,0)</f>
        <v/>
      </c>
      <c r="BU511">
        <f>AO511</f>
        <v/>
      </c>
      <c r="BV511">
        <f>SUM(BQ511:BU511)</f>
        <v/>
      </c>
      <c r="BW511">
        <f>BP511-BV511</f>
        <v/>
      </c>
      <c r="BX511">
        <f>IFERROR(IF(RIGHT(INDEX(PIS!O$1:O$500,MATCH(D511,PIS!C$1:C$500)),5)="Gross",MIN(U511+V511,VLOOKUP("R700",TSC!B:C,2,0)*VLOOKUP("R101",TSC!B:C,2,0))*VLOOKUP("R701",TSC!B:C,2,0)%,0),0)</f>
        <v/>
      </c>
      <c r="BY511">
        <f>IFERROR(IF(RIGHT(INDEX(PIS!O$1:O$500,MATCH(D511,PIS!C$1:C$500)),5)="Gross",MIN(U511+V511,VLOOKUP("R700",TSC!B:C,2,0)*VLOOKUP("R101",TSC!B:C,2,0))*VLOOKUP("T704",TSC!B:C,2,0)%,0),0)</f>
        <v/>
      </c>
      <c r="BZ511">
        <f>IFERROR(IF(RIGHT(INDEX(PIS!O$1:O$500,MATCH(D511,PIS!C$1:C$500)),5)="Gross",MIN(U511+V511,VLOOKUP("R700",TSC!B:C,2,0)*VLOOKUP("1",TSC!F:G,2,0))*VLOOKUP("T705",TSC!B:C,2,0)%,0),0)</f>
        <v/>
      </c>
      <c r="CA511">
        <f>IFERROR(INDEX(ADJ!$A$1:$BZ$1000,MATCH(PAYROLL!D511,ADJ!A$1:A$500,0),MATCH(PAYROLL!CA$2,ADJ!$2:$2,0)),0)</f>
        <v/>
      </c>
      <c r="CB511">
        <f>IFERROR(INDEX(ADJ!$A$1:$BZ$1000,MATCH(PAYROLL!D511,ADJ!A$1:A$500,0),MATCH(PAYROLL!CB$2,ADJ!$2:$2,0)),0)</f>
        <v/>
      </c>
      <c r="CC511">
        <f>SUM(BX511:CB511)</f>
        <v/>
      </c>
      <c r="CD511">
        <f>IFERROR(INDEX(PIS!$A$1:$BZ$1000,MATCH(PAYROLL!D511,PIS!C$1:C$500,0),MATCH(PAYROLL!CD$1,PIS!$1:$1,0)),0)</f>
        <v/>
      </c>
      <c r="CE511">
        <f>IFERROR(IF(OR(INDEX(PIS!P$1:P$500,MATCH(D511,PIS!C$1:C$500,0))="LT2",INDEX(PIS!P$1:P$500,MATCH(D511,PIS!C$1:C$500,0))="P10"),0,SUM(CC511,CD511*VLOOKUP("R601",TSC!B:C,2,0),VLOOKUP("R602",TSC!B:C,2,0))),0)</f>
        <v/>
      </c>
      <c r="CF511">
        <f>MAX(BW511-CE511,0)</f>
        <v/>
      </c>
      <c r="CG511">
        <f>IFERROR(IF(OR(RIGHT(INDEX(PIS!P$1:P$500,MATCH(D511,PIS!C$1:C$500)),5)="P10",RIGHT(INDEX(PIS!P$1:P$500,MATCH(D511,PIS!C$1:C$500)),5)="CK"),0,IF(CF511&lt;=5000000,CF511*5%,IF(CF511&lt;=10000000,CF511*10%-250000,IF(CF511&lt;=18000000,CF511*15%-750000,IF(CF511&lt;=32000000,CF511*20%-1650000,IF(CF511&lt;=52000000,CF511*25%-3250000,IF(CF511&lt;=80000000,BH511*30%-5850000,CF511*35%-9850000))))))),0)</f>
        <v/>
      </c>
      <c r="CH511">
        <f>IFERROR(IF(OR(INDEX(PIS!P$1:P$500,MATCH(D511,PIS!C$1:C$500))="LT",INDEX(PIS!P$1:P$500,MATCH(D511,PIS!C$1:C$500))="CK"),0,IF(CF511&lt;2000000,0,CF511*10%)),0)</f>
        <v/>
      </c>
      <c r="CI511">
        <f>IFERROR(INDEX(ADJ!$A$1:$BZ$1000,MATCH(PAYROLL!D511,ADJ!A$1:A$500,0),MATCH(PAYROLL!CI$2,ADJ!$2:$2,0)),0)</f>
        <v/>
      </c>
      <c r="CJ511">
        <f>IFERROR(INDEX(ADJ!$A$1:$BZ$1000,MATCH(PAYROLL!D511,ADJ!A$1:A$500,0),MATCH(PAYROLL!CJ$2,ADJ!$2:$2,0)),0)</f>
        <v/>
      </c>
      <c r="CK511">
        <f>IFERROR(INDEX(ADJ!$A$1:$BZ$1000,MATCH(PAYROLL!D511,ADJ!A$1:A$500,0),MATCH(PAYROLL!CK$2,ADJ!$2:$2,0)),0)</f>
        <v/>
      </c>
      <c r="CL511">
        <f>SUM(CG511:CK511)</f>
        <v/>
      </c>
      <c r="CM511">
        <f>ROUND(SUM(CH511:CK511),0)</f>
        <v/>
      </c>
      <c r="CN511">
        <f>IFERROR(INDEX(CSDA!D$1:D$500,MATCH($CN$2,CSDA!C$1:C$500,0))*INDEX(PIS!V$1:V$500,MATCH(D511,PIS!C$1:C$500))+INDEX(ADJ!$A$1:$BZ$1000,MATCH(PAYROLL!D511,ADJ!A$1:A$500,0),MATCH(PAYROLL!CN$2,ADJ!$2:$2,0)),0)</f>
        <v/>
      </c>
      <c r="CO511">
        <f>IFERROR(INDEX(ADJ!$A$1:$BZ$1000,MATCH(PAYROLL!D511,ADJ!A$1:A$500,0),MATCH(PAYROLL!CO$2,ADJ!$2:$2,0)),0)</f>
        <v/>
      </c>
      <c r="CP511">
        <f>IFERROR(INDEX(ADJ!$A$1:$BZ$1000,MATCH(PAYROLL!D511,ADJ!A$1:A$500,0),MATCH(PAYROLL!CP$2,ADJ!$2:$2,0)),0)</f>
        <v/>
      </c>
      <c r="CQ511">
        <f>BP511-CL511-CI511-CM511-CN511-CO511-CP511-CC511</f>
        <v/>
      </c>
      <c r="CR511">
        <f>IFERROR(IF(RIGHT(INDEX(PIS!O$1:O$500,MATCH(D511,PIS!C$1:C$500,0)),5)="Gross",MIN(U511+V511,VLOOKUP("R700",TSC!B:C,2,0)*VLOOKUP("R101",TSC!B:C,2,0))*(VLOOKUP("T711",TSC!B:C,2,0)+VLOOKUP("T712",TSC!B:C,2,0))%,MIN(T511+V511,VLOOKUP("R700",TSC!B:C,2,0)*VLOOKUP("R101",TSC!B:C,2,0))*(VLOOKUP("T711",TSC!B:C,2,0)+VLOOKUP("T712",TSC!B:C,2,0)+VLOOKUP("R701",TSC!B:C,2,0))%),0)</f>
        <v/>
      </c>
      <c r="CS511">
        <f>IFERROR(IF(RIGHT(INDEX(PIS!O$1:O$500,MATCH(D511,PIS!C$1:C$500,0)),5)="Gross",MIN(U511+V511,VLOOKUP("R700",TSC!B:C,2,0)*VLOOKUP("R101",TSC!B:C,2,0))*(VLOOKUP("T714",TSC!B:C,2,0))%,MIN(T511+V511,VLOOKUP("R700",TSC!B:C,2,0)*VLOOKUP("R101",TSC!B:C,2,0))*(VLOOKUP("T704",TSC!B:C,2,0)+VLOOKUP("T714",TSC!B:C,2,0))%),0)</f>
        <v/>
      </c>
      <c r="CT511">
        <f>IFERROR(IF(RIGHT(INDEX(PIS!O$1:O$500,MATCH(D511,PIS!C$1:C$500,0)),5)="Gross",MIN(U511+V511,VLOOKUP("R700",TSC!B:C,2,0)*VLOOKUP("R101",TSC!B:C,2,0))*VLOOKUP("T705",TSC!B:C,2,0)%,MIN(T511+V511,VLOOKUP("R700",TSC!B:C,2,0)*VLOOKUP("R101",TSC!B:C,2,0))*VLOOKUP("T705",TSC!B:C,2,0)%),0)</f>
        <v/>
      </c>
      <c r="CU511">
        <f>IFERROR(IF(RIGHT(INDEX(PIS!O$1:O$500,MATCH(D511,PIS!C$1:C$500,0)),5)="Gross",MIN(U511+V511,VLOOKUP("R700",TSC!B:C,2,0)*VLOOKUP("R101",TSC!B:C,2,0))*(VLOOKUP("T713",TSC!B:C,2,0))%,MIN(T511+V511,VLOOKUP("R700",TSC!B:C,2,0)*VLOOKUP("R101",TSC!B:C,2,0))*(VLOOKUP("T713",TSC!B:C,2,0))%),0)</f>
        <v/>
      </c>
      <c r="CV511">
        <f>IFERROR(INDEX(ADJ!$A$1:$BZ$1000,MATCH(PAYROLL!D511,ADJ!A$1:A$500,0),MATCH(PAYROLL!CV$2,ADJ!$2:$2,0)),0)</f>
        <v/>
      </c>
      <c r="CW511">
        <f>IFERROR(INDEX(ADJ!$A$1:$BZ$1000,MATCH(PAYROLL!D511,ADJ!A$1:A$500,0),MATCH(PAYROLL!CW$2,ADJ!$2:$2,0)),0)</f>
        <v/>
      </c>
      <c r="CX511">
        <f>SUM(CR511:CW511)</f>
        <v/>
      </c>
      <c r="CY511">
        <f>ROUND(IF(CR511&gt;0,T511+V511*VLOOKUP("R202",TSC!$B$1:$C$500,2,0),0),0)</f>
        <v/>
      </c>
      <c r="CZ511">
        <f>IFERROR(INDEX(CSDA!D$1:D$500,MATCH($CZ$2,CSDA!C$1:C$500,0)),0)</f>
        <v/>
      </c>
      <c r="DA511">
        <f>ROUND(T511*0.7%,0)</f>
        <v/>
      </c>
      <c r="DB511">
        <f>ROUND(T511/12,0)</f>
        <v/>
      </c>
      <c r="DC511">
        <f ref="DC511" t="array">IFERROR(INDEX(CSDA!D$1:D$500,MATCH("Trích giữ"&amp;PAYROLL!DC$2,CSDA!A$1:A$500&amp;CSDA!C$1:C$500,0)),0)</f>
        <v/>
      </c>
      <c r="DD511">
        <f ref="DD511" t="array">IFERROR(INDEX(CSDA!D$1:D$500,MATCH("Trích giữ"&amp;PAYROLL!DD$2,CSDA!A$1:A$500&amp;CSDA!C$1:C$500,0)),0)</f>
        <v/>
      </c>
      <c r="DE511">
        <f ref="DE511" t="array">IFERROR(INDEX(CSDA!D$1:D$500,MATCH("Trích giữ"&amp;PAYROLL!DE$2,CSDA!A$1:A$500&amp;CSDA!C$1:C$500,0)),0)</f>
        <v/>
      </c>
      <c r="DF511">
        <f>IFERROR(INDEX(CSDA!D$1:D$500,MATCH(PAYROLL!DF$2,CSDA!C$1:C$500,0)),0)</f>
        <v/>
      </c>
      <c r="DG511">
        <f ref="DG511" t="array">IFERROR(INDEX(CSDA!D$1:D$500,MATCH("Trích giữ"&amp;PAYROLL!DG$2,CSDA!A$1:A$500&amp;CSDA!C$1:C$500,0)),0)</f>
        <v/>
      </c>
      <c r="DH511">
        <f>ROUND(T511/26,0)</f>
        <v/>
      </c>
      <c r="DI511">
        <f ref="DI511" t="array">IFERROR(INDEX(CSDA!D$1:D$500,MATCH("Trích giữ"&amp;PAYROLL!DI$2,CSDA!A$1:A$500&amp;CSDA!C$1:C$500,0)),0)</f>
        <v/>
      </c>
      <c r="DJ511">
        <f>IF(U511=0,T511*21.5%-BL511,0)</f>
        <v/>
      </c>
      <c r="DK511">
        <f ref="DK511" t="array">IFERROR(INDEX(CSDA!D$1:D$500,MATCH("Trích giữ"&amp;PAYROLL!DK$2,CSDA!A$1:A$500&amp;CSDA!C$1:C$500,0)),0)</f>
        <v/>
      </c>
      <c r="DL511">
        <f>IFERROR(INDEX(CSDA!D$1:D$500,MATCH(PAYROLL!DL$2,CSDA!C$1:C$500,0))/12,0)</f>
        <v/>
      </c>
      <c r="DM511">
        <f>SUM(DB511:DL511)</f>
        <v/>
      </c>
      <c r="DN511">
        <f>IFERROR(INDEX(ADJ!$A$1:$BZ$1000,MATCH(PAYROLL!D511,ADJ!A$1:A$500,0),MATCH(PAYROLL!DN$2,ADJ!$2:$2,0)),0)</f>
        <v/>
      </c>
      <c r="DO511">
        <f>IFERROR(SUM(BP511,DM511:DN511,CX511:DA511)-DT511,0)</f>
        <v/>
      </c>
      <c r="DP511">
        <f ref="DP511" t="array">SUM(BW511*IFERROR(INDEX(CSDA!D$1:D$500,MATCH(BW$2,CSDA!C$1:C$500,0)),0)%,CX511*IFERROR(INDEX(CSDA!D$1:D$500,MATCH(CX$2,CSDA!C$1:C$500,0)),0)%,DA511*IFERROR(INDEX(CSDA!D$1:D$500,MATCH(DA$2,CSDA!C$1:C$500,0)),0)%,DB511*IFERROR(INDEX(CSDA!D$1:D$500,MATCH(DB$2,CSDA!C$1:C$500,0)),0)%,DF511*IFERROR(INDEX(CSDA!D$1:D$500,MATCH("Phí dịch vụ"&amp;PAYROLL!DF$2,CSDA!A$1:A$500&amp;CSDA!C$1:C$500,0)),0)%,DC511*IFERROR(INDEX(CSDA!D$1:D$500,MATCH("Phí dịch vụ"&amp;PAYROLL!DC$2,CSDA!A$1:A$500&amp;CSDA!C$1:C$500,0)),0)%,DH511*IFERROR(INDEX(CSDA!D$1:D$500,MATCH("Phí dịch vụ"&amp;PAYROLL!DH$2,CSDA!A$1:A$500&amp;CSDA!C$1:C$500,0)),0)%,DJ511*IFERROR(INDEX(CSDA!D$1:D$500,MATCH("Phí dịch vụ"&amp;PAYROLL!DJ$2,CSDA!A$1:A$500&amp;CSDA!C$1:C$500,0)),0)%,BN511*IFERROR(INDEX(CSDA!D$1:D$500,MATCH(BN$2,CSDA!C$1:C$500,0)),0)%)-BN511*7%</f>
        <v/>
      </c>
      <c r="DQ511">
        <f>IFERROR(INDEX(ADJ!$A$1:$BZ$1000,MATCH(PAYROLL!D511,ADJ!A$1:A$500,0),MATCH(PAYROLL!DQ$2,ADJ!$2:$2,0)),0)</f>
        <v/>
      </c>
      <c r="DR511">
        <f>IFERROR(INDEX(ADJ!$A$1:$BZ$1000,MATCH(PAYROLL!D511,ADJ!A$1:A$500,0),MATCH(PAYROLL!DR$2,ADJ!$2:$2,0)),0)</f>
        <v/>
      </c>
      <c r="DS511">
        <f>SUM(DP511:DR511)</f>
        <v/>
      </c>
      <c r="DT511">
        <f>EK511</f>
        <v/>
      </c>
      <c r="DU511">
        <f>SUM(DO511:DR511)</f>
        <v/>
      </c>
      <c r="DV511">
        <f>ROUND(DU511*0.1,0)</f>
        <v/>
      </c>
      <c r="DW511">
        <f>DU511+DV511</f>
        <v/>
      </c>
      <c r="DZ511">
        <f>IFERROR(INDEX(ADJ!$A$1:$BZ$1000,MATCH(PAYROLL!$D511,ADJ!A$1:A$500,0),MATCH(PAYROLL!DZ$2,ADJ!$2:$2,0)),0)</f>
        <v/>
      </c>
      <c r="EA511">
        <f>IFERROR(INDEX(ADJ!$A$1:$BZ$1000,MATCH(PAYROLL!$D511,ADJ!A$1:A$500,0),MATCH(PAYROLL!EA$2,ADJ!$2:$2,0)),0)</f>
        <v/>
      </c>
      <c r="EB511">
        <f>IFERROR(INDEX(ADJ!$A$1:$BZ$1000,MATCH(PAYROLL!$D511,ADJ!A$1:A$500,0),MATCH(PAYROLL!EB$2,ADJ!$2:$2,0)),0)</f>
        <v/>
      </c>
      <c r="EC511">
        <f>IFERROR(INDEX(ADJ!$A$1:$BZ$1000,MATCH(PAYROLL!$D511,ADJ!A$1:A$500,0),MATCH(PAYROLL!EC$2,ADJ!$2:$2,0)),0)</f>
        <v/>
      </c>
      <c r="ED511">
        <f>IFERROR(INDEX(ADJ!$A$1:$BZ$1000,MATCH(PAYROLL!$D511,ADJ!A$1:A$500,0),MATCH(PAYROLL!ED$2,ADJ!$2:$2,0)),0)</f>
        <v/>
      </c>
      <c r="EE511">
        <f>IFERROR(INDEX(ADJ!$A$1:$BZ$1000,MATCH(PAYROLL!$D511,ADJ!A$1:A$500,0),MATCH(PAYROLL!EE$2,ADJ!$2:$2,0)),0)</f>
        <v/>
      </c>
      <c r="EF511">
        <f>IFERROR(INDEX(ADJ!$A$1:$BZ$1000,MATCH(PAYROLL!$D511,ADJ!A$1:A$500,0),MATCH(PAYROLL!EF$2,ADJ!$2:$2,0)),0)</f>
        <v/>
      </c>
      <c r="EG511">
        <f>IFERROR(INDEX(ADJ!$A$1:$BZ$1000,MATCH(PAYROLL!$D511,ADJ!A$1:A$500,0),MATCH(PAYROLL!EG$2,ADJ!$2:$2,0)),0)</f>
        <v/>
      </c>
      <c r="EH511">
        <f>IFERROR(INDEX(ADJ!$A$1:$BZ$1000,MATCH(PAYROLL!$D511,ADJ!A$1:A$500,0),MATCH(PAYROLL!EH$2,ADJ!$2:$2,0)),0)</f>
        <v/>
      </c>
      <c r="EI511">
        <f>IFERROR(INDEX(ADJ!$A$1:$BZ$1000,MATCH(PAYROLL!D511,ADJ!A$1:A$500,0),MATCH(PAYROLL!EI$2,ADJ!$2:$2,0)),0)</f>
        <v/>
      </c>
      <c r="EJ511">
        <f>IFERROR(INDEX(ADJ!$A$1:$BZ$1000,MATCH(PAYROLL!$D511,ADJ!A$1:A$500,0),MATCH(PAYROLL!EJ$2,ADJ!$2:$2,0)),0)</f>
        <v/>
      </c>
      <c r="EK511">
        <f>SUM(DZ511:EJ511)</f>
        <v/>
      </c>
    </row>
    <row r="512">
      <c r="A512" t="n">
        <v>510</v>
      </c>
      <c r="B512" t="inlineStr">
        <is>
          <t>Nông Quang Thành</t>
        </is>
      </c>
      <c r="D512" t="inlineStr">
        <is>
          <t>159058-01</t>
        </is>
      </c>
      <c r="S512">
        <f>IFERROR(INDEX(PIS!$A$1:$BZ$1000,MATCH($D512,PIS!C$1:C$500,0),MATCH("Lương CB tháng trước",PIS!$1:$1,0)),0)</f>
        <v/>
      </c>
      <c r="T512">
        <f>IFERROR(INDEX(PIS!$A$1:$BZ$1000,MATCH($D512,PIS!C$1:C$500,0),MATCH("Lương CB hiện tại",PIS!$1:$1,0)),0)</f>
        <v/>
      </c>
      <c r="U512">
        <f>IFERROR(INDEX(PIS!$A$1:$BZ$1000,MATCH($D512,PIS!C$1:C$500,0),MATCH("Lương đóng BHBB",PIS!$1:$1,0)),0)</f>
        <v/>
      </c>
      <c r="V512">
        <f>IFERROR(INDEX(PIS!$A$1:$BZ$1000,MATCH($D512,PIS!C$1:C$500,0),MATCH(V$2,PIS!$2:$2,0)),0)</f>
        <v/>
      </c>
      <c r="W512">
        <f>IFERROR(INDEX(PIS!$A$1:$BZ$1000,MATCH($D512,PIS!C$1:C$500,0),MATCH(W$2,PIS!$2:$2,0)),0)</f>
        <v/>
      </c>
      <c r="X512">
        <f>IFERROR(INDEX(PIS!$A$1:$BZ$1000,MATCH($D512,PIS!C$1:C$500,0),MATCH(X$2,PIS!$2:$2,0)),0)</f>
        <v/>
      </c>
      <c r="Y512">
        <f>IFERROR(INDEX(PIS!$A$1:$BZ$1000,MATCH($D512,PIS!C$1:C$500,0),MATCH(Y$2,PIS!$2:$2,0)),0)</f>
        <v/>
      </c>
      <c r="Z512">
        <f>IFERROR(INDEX(PIS!$A$1:$BZ$1000,MATCH($D512,PIS!C$1:C$500,0),MATCH(Z$2,PIS!$2:$2,0)),0)</f>
        <v/>
      </c>
      <c r="AA512">
        <f>IFERROR(INDEX(PIS!$A$1:$BZ$1000,MATCH($D512,PIS!C$1:C$500,0),MATCH(AA$2,PIS!$2:$2,0)),0)</f>
        <v/>
      </c>
      <c r="AB512">
        <f>IFERROR(INDEX(PIS!$A$1:$BZ$1000,MATCH($D512,PIS!C$1:C$500,0),MATCH(AB$2,PIS!$2:$2,0)),0)</f>
        <v/>
      </c>
      <c r="AC512">
        <f>SUM(V512:AB512)</f>
        <v/>
      </c>
      <c r="AD512">
        <f>IFERROR(INDEX(TIMESHEET!$A$1:$AI$5000,MATCH($D512,TIMESHEET!A$1:A$500,0),MATCH("T100",TIMESHEET!$2:$2,0))-2,0)</f>
        <v/>
      </c>
      <c r="AE512">
        <f>IFERROR(INDEX(TIMESHEET!$A$1:$AI$5000,MATCH($D512,TIMESHEET!A$1:A$500,0),MATCH("T202",TIMESHEET!$2:$2,0)),0)</f>
        <v/>
      </c>
      <c r="AF512">
        <f>IFERROR(INDEX(TIMESHEET!$A$1:$AI$5000,MATCH($D512,TIMESHEET!A$1:A$500,0),MATCH("T302",TIMESHEET!$2:$2,0)),0)</f>
        <v/>
      </c>
      <c r="AG512">
        <f>IFERROR(INDEX(TIMESHEET!$A$1:$AI$5000,MATCH($D512,TIMESHEET!A$1:A$500,0),MATCH("T406",TIMESHEET!$2:$2,0)),0)</f>
        <v/>
      </c>
      <c r="AH512">
        <f>AE512+AG512</f>
        <v/>
      </c>
      <c r="AI512">
        <f>IFERROR(INDEX(TIMESHEET!$A$1:$AI$5000,MATCH($D512,TIMESHEET!A$1:A$500,0),MATCH("T701",TIMESHEET!$2:$2,0)),0)</f>
        <v/>
      </c>
      <c r="AJ512">
        <f>IFERROR(INDEX(TIMESHEET!$A$1:$AI$5000,MATCH($D512,TIMESHEET!B$1:B$500,0),MATCH("T320",TIMESHEET!$2:$2,0)),0)</f>
        <v/>
      </c>
      <c r="AK512">
        <f>IFERROR(IF(LEFT(INDEX(PIS!O$1:O$500,MATCH(D512,PIS!C$1:C$500)),1)="M",T512/AD512*SUM(AE512:AG512),T512*AD512),0)</f>
        <v/>
      </c>
      <c r="AL512">
        <f>IFERROR(INDEX(ADJ!$A$1:$BZ$1000,MATCH(PAYROLL!D512,ADJ!A$1:A$500,0),MATCH(PAYROLL!AL$2,ADJ!$2:$2,0)),0)</f>
        <v/>
      </c>
      <c r="AM512">
        <f>SUM(AK512:AL512)</f>
        <v/>
      </c>
      <c r="AN512">
        <f>IFERROR(ROUND(V512/$AD512*$AH512,0),0)</f>
        <v/>
      </c>
      <c r="AO512">
        <f>IFERROR(ROUND(W512/$AD512*$AH512,0),0)</f>
        <v/>
      </c>
      <c r="AP512">
        <f>IFERROR(ROUND(X512/$AD512*$AE512,0),0)</f>
        <v/>
      </c>
      <c r="AQ512">
        <f>IFERROR(ROUND(Y512/$AD512*$AH512,0),0)</f>
        <v/>
      </c>
      <c r="AR512">
        <f>IFERROR(ROUND(Z512/$AD512*$AH512,0),0)</f>
        <v/>
      </c>
      <c r="AS512">
        <f>IFERROR(ROUND(AA512/$AD512*$AH512,0),0)</f>
        <v/>
      </c>
      <c r="AT512">
        <f>IFERROR(IF((AE512+AF512+AG512)&gt;13,AB512,ROUND(AB512/AD512*AH512,0)),0)</f>
        <v/>
      </c>
      <c r="AU512">
        <f>IFERROR(INDEX(ADJ!$A$1:$BZ$1000,MATCH(PAYROLL!D512,ADJ!A$1:A$500,0),MATCH(PAYROLL!AU$2,ADJ!$2:$2,0)),0)</f>
        <v/>
      </c>
      <c r="AV512">
        <f>ROUND(SUM(AN512:AU512),0)</f>
        <v/>
      </c>
      <c r="AW512">
        <f>IFERROR(INDEX(TIMESHEET!$A$1:$AI$5000,MATCH(PAYROLL!D512,TIMESHEET!A$1:A$500,0),MATCH("T620",TIMESHEET!$2:$2,0)),0)</f>
        <v/>
      </c>
      <c r="AX512">
        <f>IFERROR(INDEX(TIMESHEET!$A$1:$AI$5000,MATCH(PAYROLL!D512,TIMESHEET!A$1:A$500,0),MATCH("T601",TIMESHEET!$2:$2,0)),0)</f>
        <v/>
      </c>
      <c r="AY512">
        <f>IFERROR(INDEX(TIMESHEET!$A$1:$AI$5000,MATCH(PAYROLL!D512,TIMESHEET!A$1:A$500,0),MATCH("T602",TIMESHEET!$2:$2,0)),0)</f>
        <v/>
      </c>
      <c r="AZ512">
        <f>IFERROR(INDEX(TIMESHEET!$A$1:$AI$5000,MATCH(PAYROLL!D512,TIMESHEET!A$1:A$500,0),MATCH("T603",TIMESHEET!$2:$2,0)),0)</f>
        <v/>
      </c>
      <c r="BA512">
        <f>IFERROR(INDEX(TIMESHEET!$A$1:$AI$5000,MATCH(PAYROLL!D512,TIMESHEET!A$1:A$500,0),MATCH("T611",TIMESHEET!$2:$2,0)),0)</f>
        <v/>
      </c>
      <c r="BB512">
        <f>IFERROR(INDEX(TIMESHEET!$A$1:$AI$5000,MATCH(PAYROLL!D512,TIMESHEET!A$1:A$500,0),MATCH("T612",TIMESHEET!$2:$2,0)),0)</f>
        <v/>
      </c>
      <c r="BC512">
        <f>IFERROR(INDEX(TIMESHEET!$A$1:$AI$5000,MATCH(PAYROLL!D512,TIMESHEET!A$1:A$500,0),MATCH("T613",TIMESHEET!$2:$2,0)),0)</f>
        <v/>
      </c>
      <c r="BD512">
        <f>IFERROR(INDEX(TIMESHEET!$A$1:$AI$5000,MATCH(PAYROLL!D512,TIMESHEET!A$1:A$500,0),MATCH("T500",TIMESHEET!$2:$2,0)),0)</f>
        <v/>
      </c>
      <c r="BE512">
        <f>IFERROR(IF(LEFT(INDEX(PIS!O$1:O$500,MATCH(D512,PIS!C$1:C$500)),1)="M",T512/AD512/8*(AW512+AX512*1.5+AY512*2+AZ512*3+BA512*2.1+BB512*2.7+BC512*3.9+BD512*0.3),T512/8*(AW512+AX512*1.5+AY512*2+AZ512*3+BA512*2.1+BB512*2.7+BC512*3.9+BD512*0.3)),0)</f>
        <v/>
      </c>
      <c r="BF512">
        <f>IFERROR(INDEX(ADJ!$A$1:$BZ$1000,MATCH(PAYROLL!$D512,ADJ!A$1:A$500,0),MATCH(PAYROLL!BF$2,ADJ!$2:$2,0)),0)</f>
        <v/>
      </c>
      <c r="BG512">
        <f>IFERROR(INDEX(ADJ!$A$1:$BZ$1000,MATCH(PAYROLL!D512,ADJ!A$1:A$500,0),MATCH(PAYROLL!BG$2,ADJ!$2:$2,0)),0)</f>
        <v/>
      </c>
      <c r="BH512">
        <f>IFERROR(INDEX(ADJ!$A$1:$BZ$1000,MATCH(PAYROLL!D512,ADJ!A$1:A$500,0),MATCH(PAYROLL!BH$2,ADJ!$2:$2,0)),0)</f>
        <v/>
      </c>
      <c r="BI512">
        <f>IFERROR(INDEX(ADJ!$A$1:$BZ$1000,MATCH(PAYROLL!D512,ADJ!A$1:A$500,0),MATCH(PAYROLL!BI$2,ADJ!$2:$2,0)),0)</f>
        <v/>
      </c>
      <c r="BJ512">
        <f>IFERROR(INDEX(ADJ!$A$1:$BZ$1000,MATCH(PAYROLL!D512,ADJ!A$1:A$500,0),MATCH(PAYROLL!BJ$2,ADJ!$2:$2,0)),0)</f>
        <v/>
      </c>
      <c r="BK512">
        <f>SUM(BF512:BJ512)</f>
        <v/>
      </c>
      <c r="BL512">
        <f>IFERROR(INDEX(ADJ!$A$1:$BZ$1000,MATCH(PAYROLL!D512,ADJ!A$1:A$500,0),MATCH(PAYROLL!BL$2,ADJ!$2:$2,0)),0)</f>
        <v/>
      </c>
      <c r="BM512">
        <f>IFERROR(INDEX(ADJ!$A$1:$BZ$1000,MATCH(PAYROLL!D512,ADJ!A$1:A$500,0),MATCH(PAYROLL!BM$2,ADJ!$2:$2,0)),0)</f>
        <v/>
      </c>
      <c r="BN512">
        <f>IFERROR(INDEX(ADJ!$A$1:$BZ$1000,MATCH(PAYROLL!D512,ADJ!A$1:A$500,0),MATCH(PAYROLL!BN$2,ADJ!$2:$2,0)),0)</f>
        <v/>
      </c>
      <c r="BO512">
        <f>IFERROR(INDEX(ADJ!$A$1:$BZ$1000,MATCH(PAYROLL!D512,ADJ!A$1:A$500,0),MATCH(PAYROLL!BO$2,ADJ!$2:$2,0)),0)</f>
        <v/>
      </c>
      <c r="BP512">
        <f>SUM(AM512,AV512,BE512,BK512,BL512:BO512)</f>
        <v/>
      </c>
      <c r="BQ512">
        <f>BO512</f>
        <v/>
      </c>
      <c r="BR512">
        <f>IFERROR(ROUND(IF(LEFT(INDEX(PIS!O$1:O$500,MATCH(D512,PIS!C$1:C$500)),1)="D",T512/8*(BD512*0.3),IF(LEFT(INDEX(PIS!O$1:O$500,MATCH(D512,PIS!C$1:C$500)),1)="H",T512*($BD512*0.3),T512/$AD512/8*($BD512*0.3))),0),0)</f>
        <v/>
      </c>
      <c r="BS512">
        <f>IF(AP512&lt;1,0,MIN(AP512,730000))</f>
        <v/>
      </c>
      <c r="BT512">
        <f>IFERROR(ROUND((BE512-SUM(AW512:BC512)*T512/AD512/8),0)-BR512,0)</f>
        <v/>
      </c>
      <c r="BU512">
        <f>AO512</f>
        <v/>
      </c>
      <c r="BV512">
        <f>SUM(BQ512:BU512)</f>
        <v/>
      </c>
      <c r="BW512">
        <f>BP512-BV512</f>
        <v/>
      </c>
      <c r="BX512">
        <f>IFERROR(IF(RIGHT(INDEX(PIS!O$1:O$500,MATCH(D512,PIS!C$1:C$500)),5)="Gross",MIN(U512+V512,VLOOKUP("R700",TSC!B:C,2,0)*VLOOKUP("R101",TSC!B:C,2,0))*VLOOKUP("R701",TSC!B:C,2,0)%,0),0)</f>
        <v/>
      </c>
      <c r="BY512">
        <f>IFERROR(IF(RIGHT(INDEX(PIS!O$1:O$500,MATCH(D512,PIS!C$1:C$500)),5)="Gross",MIN(U512+V512,VLOOKUP("R700",TSC!B:C,2,0)*VLOOKUP("R101",TSC!B:C,2,0))*VLOOKUP("T704",TSC!B:C,2,0)%,0),0)</f>
        <v/>
      </c>
      <c r="BZ512">
        <f>IFERROR(IF(RIGHT(INDEX(PIS!O$1:O$500,MATCH(D512,PIS!C$1:C$500)),5)="Gross",MIN(U512+V512,VLOOKUP("R700",TSC!B:C,2,0)*VLOOKUP("1",TSC!F:G,2,0))*VLOOKUP("T705",TSC!B:C,2,0)%,0),0)</f>
        <v/>
      </c>
      <c r="CA512">
        <f>IFERROR(INDEX(ADJ!$A$1:$BZ$1000,MATCH(PAYROLL!D512,ADJ!A$1:A$500,0),MATCH(PAYROLL!CA$2,ADJ!$2:$2,0)),0)</f>
        <v/>
      </c>
      <c r="CB512">
        <f>IFERROR(INDEX(ADJ!$A$1:$BZ$1000,MATCH(PAYROLL!D512,ADJ!A$1:A$500,0),MATCH(PAYROLL!CB$2,ADJ!$2:$2,0)),0)</f>
        <v/>
      </c>
      <c r="CC512">
        <f>SUM(BX512:CB512)</f>
        <v/>
      </c>
      <c r="CD512">
        <f>IFERROR(INDEX(PIS!$A$1:$BZ$1000,MATCH(PAYROLL!D512,PIS!C$1:C$500,0),MATCH(PAYROLL!CD$1,PIS!$1:$1,0)),0)</f>
        <v/>
      </c>
      <c r="CE512">
        <f>IFERROR(IF(OR(INDEX(PIS!P$1:P$500,MATCH(D512,PIS!C$1:C$500,0))="LT2",INDEX(PIS!P$1:P$500,MATCH(D512,PIS!C$1:C$500,0))="P10"),0,SUM(CC512,CD512*VLOOKUP("R601",TSC!B:C,2,0),VLOOKUP("R602",TSC!B:C,2,0))),0)</f>
        <v/>
      </c>
      <c r="CF512">
        <f>MAX(BW512-CE512,0)</f>
        <v/>
      </c>
      <c r="CG512">
        <f>IFERROR(IF(OR(RIGHT(INDEX(PIS!P$1:P$500,MATCH(D512,PIS!C$1:C$500)),5)="P10",RIGHT(INDEX(PIS!P$1:P$500,MATCH(D512,PIS!C$1:C$500)),5)="CK"),0,IF(CF512&lt;=5000000,CF512*5%,IF(CF512&lt;=10000000,CF512*10%-250000,IF(CF512&lt;=18000000,CF512*15%-750000,IF(CF512&lt;=32000000,CF512*20%-1650000,IF(CF512&lt;=52000000,CF512*25%-3250000,IF(CF512&lt;=80000000,BH512*30%-5850000,CF512*35%-9850000))))))),0)</f>
        <v/>
      </c>
      <c r="CH512">
        <f>IFERROR(IF(OR(INDEX(PIS!P$1:P$500,MATCH(D512,PIS!C$1:C$500))="LT",INDEX(PIS!P$1:P$500,MATCH(D512,PIS!C$1:C$500))="CK"),0,IF(CF512&lt;2000000,0,CF512*10%)),0)</f>
        <v/>
      </c>
      <c r="CI512">
        <f>IFERROR(INDEX(ADJ!$A$1:$BZ$1000,MATCH(PAYROLL!D512,ADJ!A$1:A$500,0),MATCH(PAYROLL!CI$2,ADJ!$2:$2,0)),0)</f>
        <v/>
      </c>
      <c r="CJ512">
        <f>IFERROR(INDEX(ADJ!$A$1:$BZ$1000,MATCH(PAYROLL!D512,ADJ!A$1:A$500,0),MATCH(PAYROLL!CJ$2,ADJ!$2:$2,0)),0)</f>
        <v/>
      </c>
      <c r="CK512">
        <f>IFERROR(INDEX(ADJ!$A$1:$BZ$1000,MATCH(PAYROLL!D512,ADJ!A$1:A$500,0),MATCH(PAYROLL!CK$2,ADJ!$2:$2,0)),0)</f>
        <v/>
      </c>
      <c r="CL512">
        <f>SUM(CG512:CK512)</f>
        <v/>
      </c>
      <c r="CM512">
        <f>ROUND(SUM(CH512:CK512),0)</f>
        <v/>
      </c>
      <c r="CN512">
        <f>IFERROR(INDEX(CSDA!D$1:D$500,MATCH($CN$2,CSDA!C$1:C$500,0))*INDEX(PIS!V$1:V$500,MATCH(D512,PIS!C$1:C$500))+INDEX(ADJ!$A$1:$BZ$1000,MATCH(PAYROLL!D512,ADJ!A$1:A$500,0),MATCH(PAYROLL!CN$2,ADJ!$2:$2,0)),0)</f>
        <v/>
      </c>
      <c r="CO512">
        <f>IFERROR(INDEX(ADJ!$A$1:$BZ$1000,MATCH(PAYROLL!D512,ADJ!A$1:A$500,0),MATCH(PAYROLL!CO$2,ADJ!$2:$2,0)),0)</f>
        <v/>
      </c>
      <c r="CP512">
        <f>IFERROR(INDEX(ADJ!$A$1:$BZ$1000,MATCH(PAYROLL!D512,ADJ!A$1:A$500,0),MATCH(PAYROLL!CP$2,ADJ!$2:$2,0)),0)</f>
        <v/>
      </c>
      <c r="CQ512">
        <f>BP512-CL512-CI512-CM512-CN512-CO512-CP512-CC512</f>
        <v/>
      </c>
      <c r="CR512">
        <f>IFERROR(IF(RIGHT(INDEX(PIS!O$1:O$500,MATCH(D512,PIS!C$1:C$500,0)),5)="Gross",MIN(U512+V512,VLOOKUP("R700",TSC!B:C,2,0)*VLOOKUP("R101",TSC!B:C,2,0))*(VLOOKUP("T711",TSC!B:C,2,0)+VLOOKUP("T712",TSC!B:C,2,0))%,MIN(T512+V512,VLOOKUP("R700",TSC!B:C,2,0)*VLOOKUP("R101",TSC!B:C,2,0))*(VLOOKUP("T711",TSC!B:C,2,0)+VLOOKUP("T712",TSC!B:C,2,0)+VLOOKUP("R701",TSC!B:C,2,0))%),0)</f>
        <v/>
      </c>
      <c r="CS512">
        <f>IFERROR(IF(RIGHT(INDEX(PIS!O$1:O$500,MATCH(D512,PIS!C$1:C$500,0)),5)="Gross",MIN(U512+V512,VLOOKUP("R700",TSC!B:C,2,0)*VLOOKUP("R101",TSC!B:C,2,0))*(VLOOKUP("T714",TSC!B:C,2,0))%,MIN(T512+V512,VLOOKUP("R700",TSC!B:C,2,0)*VLOOKUP("R101",TSC!B:C,2,0))*(VLOOKUP("T704",TSC!B:C,2,0)+VLOOKUP("T714",TSC!B:C,2,0))%),0)</f>
        <v/>
      </c>
      <c r="CT512">
        <f>IFERROR(IF(RIGHT(INDEX(PIS!O$1:O$500,MATCH(D512,PIS!C$1:C$500,0)),5)="Gross",MIN(U512+V512,VLOOKUP("R700",TSC!B:C,2,0)*VLOOKUP("R101",TSC!B:C,2,0))*VLOOKUP("T705",TSC!B:C,2,0)%,MIN(T512+V512,VLOOKUP("R700",TSC!B:C,2,0)*VLOOKUP("R101",TSC!B:C,2,0))*VLOOKUP("T705",TSC!B:C,2,0)%),0)</f>
        <v/>
      </c>
      <c r="CU512">
        <f>IFERROR(IF(RIGHT(INDEX(PIS!O$1:O$500,MATCH(D512,PIS!C$1:C$500,0)),5)="Gross",MIN(U512+V512,VLOOKUP("R700",TSC!B:C,2,0)*VLOOKUP("R101",TSC!B:C,2,0))*(VLOOKUP("T713",TSC!B:C,2,0))%,MIN(T512+V512,VLOOKUP("R700",TSC!B:C,2,0)*VLOOKUP("R101",TSC!B:C,2,0))*(VLOOKUP("T713",TSC!B:C,2,0))%),0)</f>
        <v/>
      </c>
      <c r="CV512">
        <f>IFERROR(INDEX(ADJ!$A$1:$BZ$1000,MATCH(PAYROLL!D512,ADJ!A$1:A$500,0),MATCH(PAYROLL!CV$2,ADJ!$2:$2,0)),0)</f>
        <v/>
      </c>
      <c r="CW512">
        <f>IFERROR(INDEX(ADJ!$A$1:$BZ$1000,MATCH(PAYROLL!D512,ADJ!A$1:A$500,0),MATCH(PAYROLL!CW$2,ADJ!$2:$2,0)),0)</f>
        <v/>
      </c>
      <c r="CX512">
        <f>SUM(CR512:CW512)</f>
        <v/>
      </c>
      <c r="CY512">
        <f>ROUND(IF(CR512&gt;0,T512+V512*VLOOKUP("R202",TSC!$B$1:$C$500,2,0),0),0)</f>
        <v/>
      </c>
      <c r="CZ512">
        <f>IFERROR(INDEX(CSDA!D$1:D$500,MATCH($CZ$2,CSDA!C$1:C$500,0)),0)</f>
        <v/>
      </c>
      <c r="DA512">
        <f>ROUND(T512*0.7%,0)</f>
        <v/>
      </c>
      <c r="DB512">
        <f>ROUND(T512/12,0)</f>
        <v/>
      </c>
      <c r="DC512">
        <f ref="DC512" t="array">IFERROR(INDEX(CSDA!D$1:D$500,MATCH("Trích giữ"&amp;PAYROLL!DC$2,CSDA!A$1:A$500&amp;CSDA!C$1:C$500,0)),0)</f>
        <v/>
      </c>
      <c r="DD512">
        <f ref="DD512" t="array">IFERROR(INDEX(CSDA!D$1:D$500,MATCH("Trích giữ"&amp;PAYROLL!DD$2,CSDA!A$1:A$500&amp;CSDA!C$1:C$500,0)),0)</f>
        <v/>
      </c>
      <c r="DE512">
        <f ref="DE512" t="array">IFERROR(INDEX(CSDA!D$1:D$500,MATCH("Trích giữ"&amp;PAYROLL!DE$2,CSDA!A$1:A$500&amp;CSDA!C$1:C$500,0)),0)</f>
        <v/>
      </c>
      <c r="DF512">
        <f>IFERROR(INDEX(CSDA!D$1:D$500,MATCH(PAYROLL!DF$2,CSDA!C$1:C$500,0)),0)</f>
        <v/>
      </c>
      <c r="DG512">
        <f ref="DG512" t="array">IFERROR(INDEX(CSDA!D$1:D$500,MATCH("Trích giữ"&amp;PAYROLL!DG$2,CSDA!A$1:A$500&amp;CSDA!C$1:C$500,0)),0)</f>
        <v/>
      </c>
      <c r="DH512">
        <f>ROUND(T512/26,0)</f>
        <v/>
      </c>
      <c r="DI512">
        <f ref="DI512" t="array">IFERROR(INDEX(CSDA!D$1:D$500,MATCH("Trích giữ"&amp;PAYROLL!DI$2,CSDA!A$1:A$500&amp;CSDA!C$1:C$500,0)),0)</f>
        <v/>
      </c>
      <c r="DJ512">
        <f>IF(U512=0,T512*21.5%-BL512,0)</f>
        <v/>
      </c>
      <c r="DK512">
        <f ref="DK512" t="array">IFERROR(INDEX(CSDA!D$1:D$500,MATCH("Trích giữ"&amp;PAYROLL!DK$2,CSDA!A$1:A$500&amp;CSDA!C$1:C$500,0)),0)</f>
        <v/>
      </c>
      <c r="DL512">
        <f>IFERROR(INDEX(CSDA!D$1:D$500,MATCH(PAYROLL!DL$2,CSDA!C$1:C$500,0))/12,0)</f>
        <v/>
      </c>
      <c r="DM512">
        <f>SUM(DB512:DL512)</f>
        <v/>
      </c>
      <c r="DN512">
        <f>IFERROR(INDEX(ADJ!$A$1:$BZ$1000,MATCH(PAYROLL!D512,ADJ!A$1:A$500,0),MATCH(PAYROLL!DN$2,ADJ!$2:$2,0)),0)</f>
        <v/>
      </c>
      <c r="DO512">
        <f>IFERROR(SUM(BP512,DM512:DN512,CX512:DA512)-DT512,0)</f>
        <v/>
      </c>
      <c r="DP512">
        <f ref="DP512" t="array">SUM(BW512*IFERROR(INDEX(CSDA!D$1:D$500,MATCH(BW$2,CSDA!C$1:C$500,0)),0)%,CX512*IFERROR(INDEX(CSDA!D$1:D$500,MATCH(CX$2,CSDA!C$1:C$500,0)),0)%,DA512*IFERROR(INDEX(CSDA!D$1:D$500,MATCH(DA$2,CSDA!C$1:C$500,0)),0)%,DB512*IFERROR(INDEX(CSDA!D$1:D$500,MATCH(DB$2,CSDA!C$1:C$500,0)),0)%,DF512*IFERROR(INDEX(CSDA!D$1:D$500,MATCH("Phí dịch vụ"&amp;PAYROLL!DF$2,CSDA!A$1:A$500&amp;CSDA!C$1:C$500,0)),0)%,DC512*IFERROR(INDEX(CSDA!D$1:D$500,MATCH("Phí dịch vụ"&amp;PAYROLL!DC$2,CSDA!A$1:A$500&amp;CSDA!C$1:C$500,0)),0)%,DH512*IFERROR(INDEX(CSDA!D$1:D$500,MATCH("Phí dịch vụ"&amp;PAYROLL!DH$2,CSDA!A$1:A$500&amp;CSDA!C$1:C$500,0)),0)%,DJ512*IFERROR(INDEX(CSDA!D$1:D$500,MATCH("Phí dịch vụ"&amp;PAYROLL!DJ$2,CSDA!A$1:A$500&amp;CSDA!C$1:C$500,0)),0)%,BN512*IFERROR(INDEX(CSDA!D$1:D$500,MATCH(BN$2,CSDA!C$1:C$500,0)),0)%)-BN512*7%</f>
        <v/>
      </c>
      <c r="DQ512">
        <f>IFERROR(INDEX(ADJ!$A$1:$BZ$1000,MATCH(PAYROLL!D512,ADJ!A$1:A$500,0),MATCH(PAYROLL!DQ$2,ADJ!$2:$2,0)),0)</f>
        <v/>
      </c>
      <c r="DR512">
        <f>IFERROR(INDEX(ADJ!$A$1:$BZ$1000,MATCH(PAYROLL!D512,ADJ!A$1:A$500,0),MATCH(PAYROLL!DR$2,ADJ!$2:$2,0)),0)</f>
        <v/>
      </c>
      <c r="DS512">
        <f>SUM(DP512:DR512)</f>
        <v/>
      </c>
      <c r="DT512">
        <f>EK512</f>
        <v/>
      </c>
      <c r="DU512">
        <f>SUM(DO512:DR512)</f>
        <v/>
      </c>
      <c r="DV512">
        <f>ROUND(DU512*0.1,0)</f>
        <v/>
      </c>
      <c r="DW512">
        <f>DU512+DV512</f>
        <v/>
      </c>
      <c r="DZ512">
        <f>IFERROR(INDEX(ADJ!$A$1:$BZ$1000,MATCH(PAYROLL!$D512,ADJ!A$1:A$500,0),MATCH(PAYROLL!DZ$2,ADJ!$2:$2,0)),0)</f>
        <v/>
      </c>
      <c r="EA512">
        <f>IFERROR(INDEX(ADJ!$A$1:$BZ$1000,MATCH(PAYROLL!$D512,ADJ!A$1:A$500,0),MATCH(PAYROLL!EA$2,ADJ!$2:$2,0)),0)</f>
        <v/>
      </c>
      <c r="EB512">
        <f>IFERROR(INDEX(ADJ!$A$1:$BZ$1000,MATCH(PAYROLL!$D512,ADJ!A$1:A$500,0),MATCH(PAYROLL!EB$2,ADJ!$2:$2,0)),0)</f>
        <v/>
      </c>
      <c r="EC512">
        <f>IFERROR(INDEX(ADJ!$A$1:$BZ$1000,MATCH(PAYROLL!$D512,ADJ!A$1:A$500,0),MATCH(PAYROLL!EC$2,ADJ!$2:$2,0)),0)</f>
        <v/>
      </c>
      <c r="ED512">
        <f>IFERROR(INDEX(ADJ!$A$1:$BZ$1000,MATCH(PAYROLL!$D512,ADJ!A$1:A$500,0),MATCH(PAYROLL!ED$2,ADJ!$2:$2,0)),0)</f>
        <v/>
      </c>
      <c r="EE512">
        <f>IFERROR(INDEX(ADJ!$A$1:$BZ$1000,MATCH(PAYROLL!$D512,ADJ!A$1:A$500,0),MATCH(PAYROLL!EE$2,ADJ!$2:$2,0)),0)</f>
        <v/>
      </c>
      <c r="EF512">
        <f>IFERROR(INDEX(ADJ!$A$1:$BZ$1000,MATCH(PAYROLL!$D512,ADJ!A$1:A$500,0),MATCH(PAYROLL!EF$2,ADJ!$2:$2,0)),0)</f>
        <v/>
      </c>
      <c r="EG512">
        <f>IFERROR(INDEX(ADJ!$A$1:$BZ$1000,MATCH(PAYROLL!$D512,ADJ!A$1:A$500,0),MATCH(PAYROLL!EG$2,ADJ!$2:$2,0)),0)</f>
        <v/>
      </c>
      <c r="EH512">
        <f>IFERROR(INDEX(ADJ!$A$1:$BZ$1000,MATCH(PAYROLL!$D512,ADJ!A$1:A$500,0),MATCH(PAYROLL!EH$2,ADJ!$2:$2,0)),0)</f>
        <v/>
      </c>
      <c r="EI512">
        <f>IFERROR(INDEX(ADJ!$A$1:$BZ$1000,MATCH(PAYROLL!D512,ADJ!A$1:A$500,0),MATCH(PAYROLL!EI$2,ADJ!$2:$2,0)),0)</f>
        <v/>
      </c>
      <c r="EJ512">
        <f>IFERROR(INDEX(ADJ!$A$1:$BZ$1000,MATCH(PAYROLL!$D512,ADJ!A$1:A$500,0),MATCH(PAYROLL!EJ$2,ADJ!$2:$2,0)),0)</f>
        <v/>
      </c>
      <c r="EK512">
        <f>SUM(DZ512:EJ512)</f>
        <v/>
      </c>
    </row>
    <row r="513">
      <c r="A513" t="n">
        <v>511</v>
      </c>
      <c r="B513" t="inlineStr">
        <is>
          <t>Bùi Văn Trọng</t>
        </is>
      </c>
      <c r="D513" t="inlineStr">
        <is>
          <t>159050-01</t>
        </is>
      </c>
      <c r="S513">
        <f>IFERROR(INDEX(PIS!$A$1:$BZ$1000,MATCH($D513,PIS!C$1:C$500,0),MATCH("Lương CB tháng trước",PIS!$1:$1,0)),0)</f>
        <v/>
      </c>
      <c r="T513">
        <f>IFERROR(INDEX(PIS!$A$1:$BZ$1000,MATCH($D513,PIS!C$1:C$500,0),MATCH("Lương CB hiện tại",PIS!$1:$1,0)),0)</f>
        <v/>
      </c>
      <c r="U513">
        <f>IFERROR(INDEX(PIS!$A$1:$BZ$1000,MATCH($D513,PIS!C$1:C$500,0),MATCH("Lương đóng BHBB",PIS!$1:$1,0)),0)</f>
        <v/>
      </c>
      <c r="V513">
        <f>IFERROR(INDEX(PIS!$A$1:$BZ$1000,MATCH($D513,PIS!C$1:C$500,0),MATCH(V$2,PIS!$2:$2,0)),0)</f>
        <v/>
      </c>
      <c r="W513">
        <f>IFERROR(INDEX(PIS!$A$1:$BZ$1000,MATCH($D513,PIS!C$1:C$500,0),MATCH(W$2,PIS!$2:$2,0)),0)</f>
        <v/>
      </c>
      <c r="X513">
        <f>IFERROR(INDEX(PIS!$A$1:$BZ$1000,MATCH($D513,PIS!C$1:C$500,0),MATCH(X$2,PIS!$2:$2,0)),0)</f>
        <v/>
      </c>
      <c r="Y513">
        <f>IFERROR(INDEX(PIS!$A$1:$BZ$1000,MATCH($D513,PIS!C$1:C$500,0),MATCH(Y$2,PIS!$2:$2,0)),0)</f>
        <v/>
      </c>
      <c r="Z513">
        <f>IFERROR(INDEX(PIS!$A$1:$BZ$1000,MATCH($D513,PIS!C$1:C$500,0),MATCH(Z$2,PIS!$2:$2,0)),0)</f>
        <v/>
      </c>
      <c r="AA513">
        <f>IFERROR(INDEX(PIS!$A$1:$BZ$1000,MATCH($D513,PIS!C$1:C$500,0),MATCH(AA$2,PIS!$2:$2,0)),0)</f>
        <v/>
      </c>
      <c r="AB513">
        <f>IFERROR(INDEX(PIS!$A$1:$BZ$1000,MATCH($D513,PIS!C$1:C$500,0),MATCH(AB$2,PIS!$2:$2,0)),0)</f>
        <v/>
      </c>
      <c r="AC513">
        <f>SUM(V513:AB513)</f>
        <v/>
      </c>
      <c r="AD513">
        <f>IFERROR(INDEX(TIMESHEET!$A$1:$AI$5000,MATCH($D513,TIMESHEET!A$1:A$500,0),MATCH("T100",TIMESHEET!$2:$2,0))-2,0)</f>
        <v/>
      </c>
      <c r="AE513">
        <f>IFERROR(INDEX(TIMESHEET!$A$1:$AI$5000,MATCH($D513,TIMESHEET!A$1:A$500,0),MATCH("T202",TIMESHEET!$2:$2,0)),0)</f>
        <v/>
      </c>
      <c r="AF513">
        <f>IFERROR(INDEX(TIMESHEET!$A$1:$AI$5000,MATCH($D513,TIMESHEET!A$1:A$500,0),MATCH("T302",TIMESHEET!$2:$2,0)),0)</f>
        <v/>
      </c>
      <c r="AG513">
        <f>IFERROR(INDEX(TIMESHEET!$A$1:$AI$5000,MATCH($D513,TIMESHEET!A$1:A$500,0),MATCH("T406",TIMESHEET!$2:$2,0)),0)</f>
        <v/>
      </c>
      <c r="AH513">
        <f>AE513+AG513</f>
        <v/>
      </c>
      <c r="AI513">
        <f>IFERROR(INDEX(TIMESHEET!$A$1:$AI$5000,MATCH($D513,TIMESHEET!A$1:A$500,0),MATCH("T701",TIMESHEET!$2:$2,0)),0)</f>
        <v/>
      </c>
      <c r="AJ513">
        <f>IFERROR(INDEX(TIMESHEET!$A$1:$AI$5000,MATCH($D513,TIMESHEET!B$1:B$500,0),MATCH("T320",TIMESHEET!$2:$2,0)),0)</f>
        <v/>
      </c>
      <c r="AK513">
        <f>IFERROR(IF(LEFT(INDEX(PIS!O$1:O$500,MATCH(D513,PIS!C$1:C$500)),1)="M",T513/AD513*SUM(AE513:AG513),T513*AD513),0)</f>
        <v/>
      </c>
      <c r="AL513">
        <f>IFERROR(INDEX(ADJ!$A$1:$BZ$1000,MATCH(PAYROLL!D513,ADJ!A$1:A$500,0),MATCH(PAYROLL!AL$2,ADJ!$2:$2,0)),0)</f>
        <v/>
      </c>
      <c r="AM513">
        <f>SUM(AK513:AL513)</f>
        <v/>
      </c>
      <c r="AN513">
        <f>IFERROR(ROUND(V513/$AD513*$AH513,0),0)</f>
        <v/>
      </c>
      <c r="AO513">
        <f>IFERROR(ROUND(W513/$AD513*$AH513,0),0)</f>
        <v/>
      </c>
      <c r="AP513">
        <f>IFERROR(ROUND(X513/$AD513*$AE513,0),0)</f>
        <v/>
      </c>
      <c r="AQ513">
        <f>IFERROR(ROUND(Y513/$AD513*$AH513,0),0)</f>
        <v/>
      </c>
      <c r="AR513">
        <f>IFERROR(ROUND(Z513/$AD513*$AH513,0),0)</f>
        <v/>
      </c>
      <c r="AS513">
        <f>IFERROR(ROUND(AA513/$AD513*$AH513,0),0)</f>
        <v/>
      </c>
      <c r="AT513">
        <f>IFERROR(IF((AE513+AF513+AG513)&gt;13,AB513,ROUND(AB513/AD513*AH513,0)),0)</f>
        <v/>
      </c>
      <c r="AU513">
        <f>IFERROR(INDEX(ADJ!$A$1:$BZ$1000,MATCH(PAYROLL!D513,ADJ!A$1:A$500,0),MATCH(PAYROLL!AU$2,ADJ!$2:$2,0)),0)</f>
        <v/>
      </c>
      <c r="AV513">
        <f>ROUND(SUM(AN513:AU513),0)</f>
        <v/>
      </c>
      <c r="AW513">
        <f>IFERROR(INDEX(TIMESHEET!$A$1:$AI$5000,MATCH(PAYROLL!D513,TIMESHEET!A$1:A$500,0),MATCH("T620",TIMESHEET!$2:$2,0)),0)</f>
        <v/>
      </c>
      <c r="AX513">
        <f>IFERROR(INDEX(TIMESHEET!$A$1:$AI$5000,MATCH(PAYROLL!D513,TIMESHEET!A$1:A$500,0),MATCH("T601",TIMESHEET!$2:$2,0)),0)</f>
        <v/>
      </c>
      <c r="AY513">
        <f>IFERROR(INDEX(TIMESHEET!$A$1:$AI$5000,MATCH(PAYROLL!D513,TIMESHEET!A$1:A$500,0),MATCH("T602",TIMESHEET!$2:$2,0)),0)</f>
        <v/>
      </c>
      <c r="AZ513">
        <f>IFERROR(INDEX(TIMESHEET!$A$1:$AI$5000,MATCH(PAYROLL!D513,TIMESHEET!A$1:A$500,0),MATCH("T603",TIMESHEET!$2:$2,0)),0)</f>
        <v/>
      </c>
      <c r="BA513">
        <f>IFERROR(INDEX(TIMESHEET!$A$1:$AI$5000,MATCH(PAYROLL!D513,TIMESHEET!A$1:A$500,0),MATCH("T611",TIMESHEET!$2:$2,0)),0)</f>
        <v/>
      </c>
      <c r="BB513">
        <f>IFERROR(INDEX(TIMESHEET!$A$1:$AI$5000,MATCH(PAYROLL!D513,TIMESHEET!A$1:A$500,0),MATCH("T612",TIMESHEET!$2:$2,0)),0)</f>
        <v/>
      </c>
      <c r="BC513">
        <f>IFERROR(INDEX(TIMESHEET!$A$1:$AI$5000,MATCH(PAYROLL!D513,TIMESHEET!A$1:A$500,0),MATCH("T613",TIMESHEET!$2:$2,0)),0)</f>
        <v/>
      </c>
      <c r="BD513">
        <f>IFERROR(INDEX(TIMESHEET!$A$1:$AI$5000,MATCH(PAYROLL!D513,TIMESHEET!A$1:A$500,0),MATCH("T500",TIMESHEET!$2:$2,0)),0)</f>
        <v/>
      </c>
      <c r="BE513">
        <f>IFERROR(IF(LEFT(INDEX(PIS!O$1:O$500,MATCH(D513,PIS!C$1:C$500)),1)="M",T513/AD513/8*(AW513+AX513*1.5+AY513*2+AZ513*3+BA513*2.1+BB513*2.7+BC513*3.9+BD513*0.3),T513/8*(AW513+AX513*1.5+AY513*2+AZ513*3+BA513*2.1+BB513*2.7+BC513*3.9+BD513*0.3)),0)</f>
        <v/>
      </c>
      <c r="BF513">
        <f>IFERROR(INDEX(ADJ!$A$1:$BZ$1000,MATCH(PAYROLL!$D513,ADJ!A$1:A$500,0),MATCH(PAYROLL!BF$2,ADJ!$2:$2,0)),0)</f>
        <v/>
      </c>
      <c r="BG513">
        <f>IFERROR(INDEX(ADJ!$A$1:$BZ$1000,MATCH(PAYROLL!D513,ADJ!A$1:A$500,0),MATCH(PAYROLL!BG$2,ADJ!$2:$2,0)),0)</f>
        <v/>
      </c>
      <c r="BH513">
        <f>IFERROR(INDEX(ADJ!$A$1:$BZ$1000,MATCH(PAYROLL!D513,ADJ!A$1:A$500,0),MATCH(PAYROLL!BH$2,ADJ!$2:$2,0)),0)</f>
        <v/>
      </c>
      <c r="BI513">
        <f>IFERROR(INDEX(ADJ!$A$1:$BZ$1000,MATCH(PAYROLL!D513,ADJ!A$1:A$500,0),MATCH(PAYROLL!BI$2,ADJ!$2:$2,0)),0)</f>
        <v/>
      </c>
      <c r="BJ513">
        <f>IFERROR(INDEX(ADJ!$A$1:$BZ$1000,MATCH(PAYROLL!D513,ADJ!A$1:A$500,0),MATCH(PAYROLL!BJ$2,ADJ!$2:$2,0)),0)</f>
        <v/>
      </c>
      <c r="BK513">
        <f>SUM(BF513:BJ513)</f>
        <v/>
      </c>
      <c r="BL513">
        <f>IFERROR(INDEX(ADJ!$A$1:$BZ$1000,MATCH(PAYROLL!D513,ADJ!A$1:A$500,0),MATCH(PAYROLL!BL$2,ADJ!$2:$2,0)),0)</f>
        <v/>
      </c>
      <c r="BM513">
        <f>IFERROR(INDEX(ADJ!$A$1:$BZ$1000,MATCH(PAYROLL!D513,ADJ!A$1:A$500,0),MATCH(PAYROLL!BM$2,ADJ!$2:$2,0)),0)</f>
        <v/>
      </c>
      <c r="BN513">
        <f>IFERROR(INDEX(ADJ!$A$1:$BZ$1000,MATCH(PAYROLL!D513,ADJ!A$1:A$500,0),MATCH(PAYROLL!BN$2,ADJ!$2:$2,0)),0)</f>
        <v/>
      </c>
      <c r="BO513">
        <f>IFERROR(INDEX(ADJ!$A$1:$BZ$1000,MATCH(PAYROLL!D513,ADJ!A$1:A$500,0),MATCH(PAYROLL!BO$2,ADJ!$2:$2,0)),0)</f>
        <v/>
      </c>
      <c r="BP513">
        <f>SUM(AM513,AV513,BE513,BK513,BL513:BO513)</f>
        <v/>
      </c>
      <c r="BQ513">
        <f>BO513</f>
        <v/>
      </c>
      <c r="BR513">
        <f>IFERROR(ROUND(IF(LEFT(INDEX(PIS!O$1:O$500,MATCH(D513,PIS!C$1:C$500)),1)="D",T513/8*(BD513*0.3),IF(LEFT(INDEX(PIS!O$1:O$500,MATCH(D513,PIS!C$1:C$500)),1)="H",T513*($BD513*0.3),T513/$AD513/8*($BD513*0.3))),0),0)</f>
        <v/>
      </c>
      <c r="BS513">
        <f>IF(AP513&lt;1,0,MIN(AP513,730000))</f>
        <v/>
      </c>
      <c r="BT513">
        <f>IFERROR(ROUND((BE513-SUM(AW513:BC513)*T513/AD513/8),0)-BR513,0)</f>
        <v/>
      </c>
      <c r="BU513">
        <f>AO513</f>
        <v/>
      </c>
      <c r="BV513">
        <f>SUM(BQ513:BU513)</f>
        <v/>
      </c>
      <c r="BW513">
        <f>BP513-BV513</f>
        <v/>
      </c>
      <c r="BX513">
        <f>IFERROR(IF(RIGHT(INDEX(PIS!O$1:O$500,MATCH(D513,PIS!C$1:C$500)),5)="Gross",MIN(U513+V513,VLOOKUP("R700",TSC!B:C,2,0)*VLOOKUP("R101",TSC!B:C,2,0))*VLOOKUP("R701",TSC!B:C,2,0)%,0),0)</f>
        <v/>
      </c>
      <c r="BY513">
        <f>IFERROR(IF(RIGHT(INDEX(PIS!O$1:O$500,MATCH(D513,PIS!C$1:C$500)),5)="Gross",MIN(U513+V513,VLOOKUP("R700",TSC!B:C,2,0)*VLOOKUP("R101",TSC!B:C,2,0))*VLOOKUP("T704",TSC!B:C,2,0)%,0),0)</f>
        <v/>
      </c>
      <c r="BZ513">
        <f>IFERROR(IF(RIGHT(INDEX(PIS!O$1:O$500,MATCH(D513,PIS!C$1:C$500)),5)="Gross",MIN(U513+V513,VLOOKUP("R700",TSC!B:C,2,0)*VLOOKUP("1",TSC!F:G,2,0))*VLOOKUP("T705",TSC!B:C,2,0)%,0),0)</f>
        <v/>
      </c>
      <c r="CA513">
        <f>IFERROR(INDEX(ADJ!$A$1:$BZ$1000,MATCH(PAYROLL!D513,ADJ!A$1:A$500,0),MATCH(PAYROLL!CA$2,ADJ!$2:$2,0)),0)</f>
        <v/>
      </c>
      <c r="CB513">
        <f>IFERROR(INDEX(ADJ!$A$1:$BZ$1000,MATCH(PAYROLL!D513,ADJ!A$1:A$500,0),MATCH(PAYROLL!CB$2,ADJ!$2:$2,0)),0)</f>
        <v/>
      </c>
      <c r="CC513">
        <f>SUM(BX513:CB513)</f>
        <v/>
      </c>
      <c r="CD513">
        <f>IFERROR(INDEX(PIS!$A$1:$BZ$1000,MATCH(PAYROLL!D513,PIS!C$1:C$500,0),MATCH(PAYROLL!CD$1,PIS!$1:$1,0)),0)</f>
        <v/>
      </c>
      <c r="CE513">
        <f>IFERROR(IF(OR(INDEX(PIS!P$1:P$500,MATCH(D513,PIS!C$1:C$500,0))="LT2",INDEX(PIS!P$1:P$500,MATCH(D513,PIS!C$1:C$500,0))="P10"),0,SUM(CC513,CD513*VLOOKUP("R601",TSC!B:C,2,0),VLOOKUP("R602",TSC!B:C,2,0))),0)</f>
        <v/>
      </c>
      <c r="CF513">
        <f>MAX(BW513-CE513,0)</f>
        <v/>
      </c>
      <c r="CG513">
        <f>IFERROR(IF(OR(RIGHT(INDEX(PIS!P$1:P$500,MATCH(D513,PIS!C$1:C$500)),5)="P10",RIGHT(INDEX(PIS!P$1:P$500,MATCH(D513,PIS!C$1:C$500)),5)="CK"),0,IF(CF513&lt;=5000000,CF513*5%,IF(CF513&lt;=10000000,CF513*10%-250000,IF(CF513&lt;=18000000,CF513*15%-750000,IF(CF513&lt;=32000000,CF513*20%-1650000,IF(CF513&lt;=52000000,CF513*25%-3250000,IF(CF513&lt;=80000000,BH513*30%-5850000,CF513*35%-9850000))))))),0)</f>
        <v/>
      </c>
      <c r="CH513">
        <f>IFERROR(IF(OR(INDEX(PIS!P$1:P$500,MATCH(D513,PIS!C$1:C$500))="LT",INDEX(PIS!P$1:P$500,MATCH(D513,PIS!C$1:C$500))="CK"),0,IF(CF513&lt;2000000,0,CF513*10%)),0)</f>
        <v/>
      </c>
      <c r="CI513">
        <f>IFERROR(INDEX(ADJ!$A$1:$BZ$1000,MATCH(PAYROLL!D513,ADJ!A$1:A$500,0),MATCH(PAYROLL!CI$2,ADJ!$2:$2,0)),0)</f>
        <v/>
      </c>
      <c r="CJ513">
        <f>IFERROR(INDEX(ADJ!$A$1:$BZ$1000,MATCH(PAYROLL!D513,ADJ!A$1:A$500,0),MATCH(PAYROLL!CJ$2,ADJ!$2:$2,0)),0)</f>
        <v/>
      </c>
      <c r="CK513">
        <f>IFERROR(INDEX(ADJ!$A$1:$BZ$1000,MATCH(PAYROLL!D513,ADJ!A$1:A$500,0),MATCH(PAYROLL!CK$2,ADJ!$2:$2,0)),0)</f>
        <v/>
      </c>
      <c r="CL513">
        <f>SUM(CG513:CK513)</f>
        <v/>
      </c>
      <c r="CM513">
        <f>ROUND(SUM(CH513:CK513),0)</f>
        <v/>
      </c>
      <c r="CN513">
        <f>IFERROR(INDEX(CSDA!D$1:D$500,MATCH($CN$2,CSDA!C$1:C$500,0))*INDEX(PIS!V$1:V$500,MATCH(D513,PIS!C$1:C$500))+INDEX(ADJ!$A$1:$BZ$1000,MATCH(PAYROLL!D513,ADJ!A$1:A$500,0),MATCH(PAYROLL!CN$2,ADJ!$2:$2,0)),0)</f>
        <v/>
      </c>
      <c r="CO513">
        <f>IFERROR(INDEX(ADJ!$A$1:$BZ$1000,MATCH(PAYROLL!D513,ADJ!A$1:A$500,0),MATCH(PAYROLL!CO$2,ADJ!$2:$2,0)),0)</f>
        <v/>
      </c>
      <c r="CP513">
        <f>IFERROR(INDEX(ADJ!$A$1:$BZ$1000,MATCH(PAYROLL!D513,ADJ!A$1:A$500,0),MATCH(PAYROLL!CP$2,ADJ!$2:$2,0)),0)</f>
        <v/>
      </c>
      <c r="CQ513">
        <f>BP513-CL513-CI513-CM513-CN513-CO513-CP513-CC513</f>
        <v/>
      </c>
      <c r="CR513">
        <f>IFERROR(IF(RIGHT(INDEX(PIS!O$1:O$500,MATCH(D513,PIS!C$1:C$500,0)),5)="Gross",MIN(U513+V513,VLOOKUP("R700",TSC!B:C,2,0)*VLOOKUP("R101",TSC!B:C,2,0))*(VLOOKUP("T711",TSC!B:C,2,0)+VLOOKUP("T712",TSC!B:C,2,0))%,MIN(T513+V513,VLOOKUP("R700",TSC!B:C,2,0)*VLOOKUP("R101",TSC!B:C,2,0))*(VLOOKUP("T711",TSC!B:C,2,0)+VLOOKUP("T712",TSC!B:C,2,0)+VLOOKUP("R701",TSC!B:C,2,0))%),0)</f>
        <v/>
      </c>
      <c r="CS513">
        <f>IFERROR(IF(RIGHT(INDEX(PIS!O$1:O$500,MATCH(D513,PIS!C$1:C$500,0)),5)="Gross",MIN(U513+V513,VLOOKUP("R700",TSC!B:C,2,0)*VLOOKUP("R101",TSC!B:C,2,0))*(VLOOKUP("T714",TSC!B:C,2,0))%,MIN(T513+V513,VLOOKUP("R700",TSC!B:C,2,0)*VLOOKUP("R101",TSC!B:C,2,0))*(VLOOKUP("T704",TSC!B:C,2,0)+VLOOKUP("T714",TSC!B:C,2,0))%),0)</f>
        <v/>
      </c>
      <c r="CT513">
        <f>IFERROR(IF(RIGHT(INDEX(PIS!O$1:O$500,MATCH(D513,PIS!C$1:C$500,0)),5)="Gross",MIN(U513+V513,VLOOKUP("R700",TSC!B:C,2,0)*VLOOKUP("R101",TSC!B:C,2,0))*VLOOKUP("T705",TSC!B:C,2,0)%,MIN(T513+V513,VLOOKUP("R700",TSC!B:C,2,0)*VLOOKUP("R101",TSC!B:C,2,0))*VLOOKUP("T705",TSC!B:C,2,0)%),0)</f>
        <v/>
      </c>
      <c r="CU513">
        <f>IFERROR(IF(RIGHT(INDEX(PIS!O$1:O$500,MATCH(D513,PIS!C$1:C$500,0)),5)="Gross",MIN(U513+V513,VLOOKUP("R700",TSC!B:C,2,0)*VLOOKUP("R101",TSC!B:C,2,0))*(VLOOKUP("T713",TSC!B:C,2,0))%,MIN(T513+V513,VLOOKUP("R700",TSC!B:C,2,0)*VLOOKUP("R101",TSC!B:C,2,0))*(VLOOKUP("T713",TSC!B:C,2,0))%),0)</f>
        <v/>
      </c>
      <c r="CV513">
        <f>IFERROR(INDEX(ADJ!$A$1:$BZ$1000,MATCH(PAYROLL!D513,ADJ!A$1:A$500,0),MATCH(PAYROLL!CV$2,ADJ!$2:$2,0)),0)</f>
        <v/>
      </c>
      <c r="CW513">
        <f>IFERROR(INDEX(ADJ!$A$1:$BZ$1000,MATCH(PAYROLL!D513,ADJ!A$1:A$500,0),MATCH(PAYROLL!CW$2,ADJ!$2:$2,0)),0)</f>
        <v/>
      </c>
      <c r="CX513">
        <f>SUM(CR513:CW513)</f>
        <v/>
      </c>
      <c r="CY513">
        <f>ROUND(IF(CR513&gt;0,T513+V513*VLOOKUP("R202",TSC!$B$1:$C$500,2,0),0),0)</f>
        <v/>
      </c>
      <c r="CZ513">
        <f>IFERROR(INDEX(CSDA!D$1:D$500,MATCH($CZ$2,CSDA!C$1:C$500,0)),0)</f>
        <v/>
      </c>
      <c r="DA513">
        <f>ROUND(T513*0.7%,0)</f>
        <v/>
      </c>
      <c r="DB513">
        <f>ROUND(T513/12,0)</f>
        <v/>
      </c>
      <c r="DC513">
        <f ref="DC513" t="array">IFERROR(INDEX(CSDA!D$1:D$500,MATCH("Trích giữ"&amp;PAYROLL!DC$2,CSDA!A$1:A$500&amp;CSDA!C$1:C$500,0)),0)</f>
        <v/>
      </c>
      <c r="DD513">
        <f ref="DD513" t="array">IFERROR(INDEX(CSDA!D$1:D$500,MATCH("Trích giữ"&amp;PAYROLL!DD$2,CSDA!A$1:A$500&amp;CSDA!C$1:C$500,0)),0)</f>
        <v/>
      </c>
      <c r="DE513">
        <f ref="DE513" t="array">IFERROR(INDEX(CSDA!D$1:D$500,MATCH("Trích giữ"&amp;PAYROLL!DE$2,CSDA!A$1:A$500&amp;CSDA!C$1:C$500,0)),0)</f>
        <v/>
      </c>
      <c r="DF513">
        <f>IFERROR(INDEX(CSDA!D$1:D$500,MATCH(PAYROLL!DF$2,CSDA!C$1:C$500,0)),0)</f>
        <v/>
      </c>
      <c r="DG513">
        <f ref="DG513" t="array">IFERROR(INDEX(CSDA!D$1:D$500,MATCH("Trích giữ"&amp;PAYROLL!DG$2,CSDA!A$1:A$500&amp;CSDA!C$1:C$500,0)),0)</f>
        <v/>
      </c>
      <c r="DH513">
        <f>ROUND(T513/26,0)</f>
        <v/>
      </c>
      <c r="DI513">
        <f ref="DI513" t="array">IFERROR(INDEX(CSDA!D$1:D$500,MATCH("Trích giữ"&amp;PAYROLL!DI$2,CSDA!A$1:A$500&amp;CSDA!C$1:C$500,0)),0)</f>
        <v/>
      </c>
      <c r="DJ513">
        <f>IF(U513=0,T513*21.5%-BL513,0)</f>
        <v/>
      </c>
      <c r="DK513">
        <f ref="DK513" t="array">IFERROR(INDEX(CSDA!D$1:D$500,MATCH("Trích giữ"&amp;PAYROLL!DK$2,CSDA!A$1:A$500&amp;CSDA!C$1:C$500,0)),0)</f>
        <v/>
      </c>
      <c r="DL513">
        <f>IFERROR(INDEX(CSDA!D$1:D$500,MATCH(PAYROLL!DL$2,CSDA!C$1:C$500,0))/12,0)</f>
        <v/>
      </c>
      <c r="DM513">
        <f>SUM(DB513:DL513)</f>
        <v/>
      </c>
      <c r="DN513">
        <f>IFERROR(INDEX(ADJ!$A$1:$BZ$1000,MATCH(PAYROLL!D513,ADJ!A$1:A$500,0),MATCH(PAYROLL!DN$2,ADJ!$2:$2,0)),0)</f>
        <v/>
      </c>
      <c r="DO513">
        <f>IFERROR(SUM(BP513,DM513:DN513,CX513:DA513)-DT513,0)</f>
        <v/>
      </c>
      <c r="DP513">
        <f ref="DP513" t="array">SUM(BW513*IFERROR(INDEX(CSDA!D$1:D$500,MATCH(BW$2,CSDA!C$1:C$500,0)),0)%,CX513*IFERROR(INDEX(CSDA!D$1:D$500,MATCH(CX$2,CSDA!C$1:C$500,0)),0)%,DA513*IFERROR(INDEX(CSDA!D$1:D$500,MATCH(DA$2,CSDA!C$1:C$500,0)),0)%,DB513*IFERROR(INDEX(CSDA!D$1:D$500,MATCH(DB$2,CSDA!C$1:C$500,0)),0)%,DF513*IFERROR(INDEX(CSDA!D$1:D$500,MATCH("Phí dịch vụ"&amp;PAYROLL!DF$2,CSDA!A$1:A$500&amp;CSDA!C$1:C$500,0)),0)%,DC513*IFERROR(INDEX(CSDA!D$1:D$500,MATCH("Phí dịch vụ"&amp;PAYROLL!DC$2,CSDA!A$1:A$500&amp;CSDA!C$1:C$500,0)),0)%,DH513*IFERROR(INDEX(CSDA!D$1:D$500,MATCH("Phí dịch vụ"&amp;PAYROLL!DH$2,CSDA!A$1:A$500&amp;CSDA!C$1:C$500,0)),0)%,DJ513*IFERROR(INDEX(CSDA!D$1:D$500,MATCH("Phí dịch vụ"&amp;PAYROLL!DJ$2,CSDA!A$1:A$500&amp;CSDA!C$1:C$500,0)),0)%,BN513*IFERROR(INDEX(CSDA!D$1:D$500,MATCH(BN$2,CSDA!C$1:C$500,0)),0)%)-BN513*7%</f>
        <v/>
      </c>
      <c r="DQ513">
        <f>IFERROR(INDEX(ADJ!$A$1:$BZ$1000,MATCH(PAYROLL!D513,ADJ!A$1:A$500,0),MATCH(PAYROLL!DQ$2,ADJ!$2:$2,0)),0)</f>
        <v/>
      </c>
      <c r="DR513">
        <f>IFERROR(INDEX(ADJ!$A$1:$BZ$1000,MATCH(PAYROLL!D513,ADJ!A$1:A$500,0),MATCH(PAYROLL!DR$2,ADJ!$2:$2,0)),0)</f>
        <v/>
      </c>
      <c r="DS513">
        <f>SUM(DP513:DR513)</f>
        <v/>
      </c>
      <c r="DT513">
        <f>EK513</f>
        <v/>
      </c>
      <c r="DU513">
        <f>SUM(DO513:DR513)</f>
        <v/>
      </c>
      <c r="DV513">
        <f>ROUND(DU513*0.1,0)</f>
        <v/>
      </c>
      <c r="DW513">
        <f>DU513+DV513</f>
        <v/>
      </c>
      <c r="DZ513">
        <f>IFERROR(INDEX(ADJ!$A$1:$BZ$1000,MATCH(PAYROLL!$D513,ADJ!A$1:A$500,0),MATCH(PAYROLL!DZ$2,ADJ!$2:$2,0)),0)</f>
        <v/>
      </c>
      <c r="EA513">
        <f>IFERROR(INDEX(ADJ!$A$1:$BZ$1000,MATCH(PAYROLL!$D513,ADJ!A$1:A$500,0),MATCH(PAYROLL!EA$2,ADJ!$2:$2,0)),0)</f>
        <v/>
      </c>
      <c r="EB513">
        <f>IFERROR(INDEX(ADJ!$A$1:$BZ$1000,MATCH(PAYROLL!$D513,ADJ!A$1:A$500,0),MATCH(PAYROLL!EB$2,ADJ!$2:$2,0)),0)</f>
        <v/>
      </c>
      <c r="EC513">
        <f>IFERROR(INDEX(ADJ!$A$1:$BZ$1000,MATCH(PAYROLL!$D513,ADJ!A$1:A$500,0),MATCH(PAYROLL!EC$2,ADJ!$2:$2,0)),0)</f>
        <v/>
      </c>
      <c r="ED513">
        <f>IFERROR(INDEX(ADJ!$A$1:$BZ$1000,MATCH(PAYROLL!$D513,ADJ!A$1:A$500,0),MATCH(PAYROLL!ED$2,ADJ!$2:$2,0)),0)</f>
        <v/>
      </c>
      <c r="EE513">
        <f>IFERROR(INDEX(ADJ!$A$1:$BZ$1000,MATCH(PAYROLL!$D513,ADJ!A$1:A$500,0),MATCH(PAYROLL!EE$2,ADJ!$2:$2,0)),0)</f>
        <v/>
      </c>
      <c r="EF513">
        <f>IFERROR(INDEX(ADJ!$A$1:$BZ$1000,MATCH(PAYROLL!$D513,ADJ!A$1:A$500,0),MATCH(PAYROLL!EF$2,ADJ!$2:$2,0)),0)</f>
        <v/>
      </c>
      <c r="EG513">
        <f>IFERROR(INDEX(ADJ!$A$1:$BZ$1000,MATCH(PAYROLL!$D513,ADJ!A$1:A$500,0),MATCH(PAYROLL!EG$2,ADJ!$2:$2,0)),0)</f>
        <v/>
      </c>
      <c r="EH513">
        <f>IFERROR(INDEX(ADJ!$A$1:$BZ$1000,MATCH(PAYROLL!$D513,ADJ!A$1:A$500,0),MATCH(PAYROLL!EH$2,ADJ!$2:$2,0)),0)</f>
        <v/>
      </c>
      <c r="EI513">
        <f>IFERROR(INDEX(ADJ!$A$1:$BZ$1000,MATCH(PAYROLL!D513,ADJ!A$1:A$500,0),MATCH(PAYROLL!EI$2,ADJ!$2:$2,0)),0)</f>
        <v/>
      </c>
      <c r="EJ513">
        <f>IFERROR(INDEX(ADJ!$A$1:$BZ$1000,MATCH(PAYROLL!$D513,ADJ!A$1:A$500,0),MATCH(PAYROLL!EJ$2,ADJ!$2:$2,0)),0)</f>
        <v/>
      </c>
      <c r="EK513">
        <f>SUM(DZ513:EJ513)</f>
        <v/>
      </c>
    </row>
    <row r="514">
      <c r="A514" t="n">
        <v>512</v>
      </c>
      <c r="B514" t="inlineStr">
        <is>
          <t>Lò Thị Diệp</t>
        </is>
      </c>
      <c r="D514" t="inlineStr">
        <is>
          <t>159051-01</t>
        </is>
      </c>
      <c r="S514">
        <f>IFERROR(INDEX(PIS!$A$1:$BZ$1000,MATCH($D514,PIS!C$1:C$500,0),MATCH("Lương CB tháng trước",PIS!$1:$1,0)),0)</f>
        <v/>
      </c>
      <c r="T514">
        <f>IFERROR(INDEX(PIS!$A$1:$BZ$1000,MATCH($D514,PIS!C$1:C$500,0),MATCH("Lương CB hiện tại",PIS!$1:$1,0)),0)</f>
        <v/>
      </c>
      <c r="U514">
        <f>IFERROR(INDEX(PIS!$A$1:$BZ$1000,MATCH($D514,PIS!C$1:C$500,0),MATCH("Lương đóng BHBB",PIS!$1:$1,0)),0)</f>
        <v/>
      </c>
      <c r="V514">
        <f>IFERROR(INDEX(PIS!$A$1:$BZ$1000,MATCH($D514,PIS!C$1:C$500,0),MATCH(V$2,PIS!$2:$2,0)),0)</f>
        <v/>
      </c>
      <c r="W514">
        <f>IFERROR(INDEX(PIS!$A$1:$BZ$1000,MATCH($D514,PIS!C$1:C$500,0),MATCH(W$2,PIS!$2:$2,0)),0)</f>
        <v/>
      </c>
      <c r="X514">
        <f>IFERROR(INDEX(PIS!$A$1:$BZ$1000,MATCH($D514,PIS!C$1:C$500,0),MATCH(X$2,PIS!$2:$2,0)),0)</f>
        <v/>
      </c>
      <c r="Y514">
        <f>IFERROR(INDEX(PIS!$A$1:$BZ$1000,MATCH($D514,PIS!C$1:C$500,0),MATCH(Y$2,PIS!$2:$2,0)),0)</f>
        <v/>
      </c>
      <c r="Z514">
        <f>IFERROR(INDEX(PIS!$A$1:$BZ$1000,MATCH($D514,PIS!C$1:C$500,0),MATCH(Z$2,PIS!$2:$2,0)),0)</f>
        <v/>
      </c>
      <c r="AA514">
        <f>IFERROR(INDEX(PIS!$A$1:$BZ$1000,MATCH($D514,PIS!C$1:C$500,0),MATCH(AA$2,PIS!$2:$2,0)),0)</f>
        <v/>
      </c>
      <c r="AB514">
        <f>IFERROR(INDEX(PIS!$A$1:$BZ$1000,MATCH($D514,PIS!C$1:C$500,0),MATCH(AB$2,PIS!$2:$2,0)),0)</f>
        <v/>
      </c>
      <c r="AC514">
        <f>SUM(V514:AB514)</f>
        <v/>
      </c>
      <c r="AD514">
        <f>IFERROR(INDEX(TIMESHEET!$A$1:$AI$5000,MATCH($D514,TIMESHEET!A$1:A$500,0),MATCH("T100",TIMESHEET!$2:$2,0))-2,0)</f>
        <v/>
      </c>
      <c r="AE514">
        <f>IFERROR(INDEX(TIMESHEET!$A$1:$AI$5000,MATCH($D514,TIMESHEET!A$1:A$500,0),MATCH("T202",TIMESHEET!$2:$2,0)),0)</f>
        <v/>
      </c>
      <c r="AF514">
        <f>IFERROR(INDEX(TIMESHEET!$A$1:$AI$5000,MATCH($D514,TIMESHEET!A$1:A$500,0),MATCH("T302",TIMESHEET!$2:$2,0)),0)</f>
        <v/>
      </c>
      <c r="AG514">
        <f>IFERROR(INDEX(TIMESHEET!$A$1:$AI$5000,MATCH($D514,TIMESHEET!A$1:A$500,0),MATCH("T406",TIMESHEET!$2:$2,0)),0)</f>
        <v/>
      </c>
      <c r="AH514">
        <f>AE514+AG514</f>
        <v/>
      </c>
      <c r="AI514">
        <f>IFERROR(INDEX(TIMESHEET!$A$1:$AI$5000,MATCH($D514,TIMESHEET!A$1:A$500,0),MATCH("T701",TIMESHEET!$2:$2,0)),0)</f>
        <v/>
      </c>
      <c r="AJ514">
        <f>IFERROR(INDEX(TIMESHEET!$A$1:$AI$5000,MATCH($D514,TIMESHEET!B$1:B$500,0),MATCH("T320",TIMESHEET!$2:$2,0)),0)</f>
        <v/>
      </c>
      <c r="AK514">
        <f>IFERROR(IF(LEFT(INDEX(PIS!O$1:O$500,MATCH(D514,PIS!C$1:C$500)),1)="M",T514/AD514*SUM(AE514:AG514),T514*AD514),0)</f>
        <v/>
      </c>
      <c r="AL514">
        <f>IFERROR(INDEX(ADJ!$A$1:$BZ$1000,MATCH(PAYROLL!D514,ADJ!A$1:A$500,0),MATCH(PAYROLL!AL$2,ADJ!$2:$2,0)),0)</f>
        <v/>
      </c>
      <c r="AM514">
        <f>SUM(AK514:AL514)</f>
        <v/>
      </c>
      <c r="AN514">
        <f>IFERROR(ROUND(V514/$AD514*$AH514,0),0)</f>
        <v/>
      </c>
      <c r="AO514">
        <f>IFERROR(ROUND(W514/$AD514*$AH514,0),0)</f>
        <v/>
      </c>
      <c r="AP514">
        <f>IFERROR(ROUND(X514/$AD514*$AE514,0),0)</f>
        <v/>
      </c>
      <c r="AQ514">
        <f>IFERROR(ROUND(Y514/$AD514*$AH514,0),0)</f>
        <v/>
      </c>
      <c r="AR514">
        <f>IFERROR(ROUND(Z514/$AD514*$AH514,0),0)</f>
        <v/>
      </c>
      <c r="AS514">
        <f>IFERROR(ROUND(AA514/$AD514*$AH514,0),0)</f>
        <v/>
      </c>
      <c r="AT514">
        <f>IFERROR(IF((AE514+AF514+AG514)&gt;13,AB514,ROUND(AB514/AD514*AH514,0)),0)</f>
        <v/>
      </c>
      <c r="AU514">
        <f>IFERROR(INDEX(ADJ!$A$1:$BZ$1000,MATCH(PAYROLL!D514,ADJ!A$1:A$500,0),MATCH(PAYROLL!AU$2,ADJ!$2:$2,0)),0)</f>
        <v/>
      </c>
      <c r="AV514">
        <f>ROUND(SUM(AN514:AU514),0)</f>
        <v/>
      </c>
      <c r="AW514">
        <f>IFERROR(INDEX(TIMESHEET!$A$1:$AI$5000,MATCH(PAYROLL!D514,TIMESHEET!A$1:A$500,0),MATCH("T620",TIMESHEET!$2:$2,0)),0)</f>
        <v/>
      </c>
      <c r="AX514">
        <f>IFERROR(INDEX(TIMESHEET!$A$1:$AI$5000,MATCH(PAYROLL!D514,TIMESHEET!A$1:A$500,0),MATCH("T601",TIMESHEET!$2:$2,0)),0)</f>
        <v/>
      </c>
      <c r="AY514">
        <f>IFERROR(INDEX(TIMESHEET!$A$1:$AI$5000,MATCH(PAYROLL!D514,TIMESHEET!A$1:A$500,0),MATCH("T602",TIMESHEET!$2:$2,0)),0)</f>
        <v/>
      </c>
      <c r="AZ514">
        <f>IFERROR(INDEX(TIMESHEET!$A$1:$AI$5000,MATCH(PAYROLL!D514,TIMESHEET!A$1:A$500,0),MATCH("T603",TIMESHEET!$2:$2,0)),0)</f>
        <v/>
      </c>
      <c r="BA514">
        <f>IFERROR(INDEX(TIMESHEET!$A$1:$AI$5000,MATCH(PAYROLL!D514,TIMESHEET!A$1:A$500,0),MATCH("T611",TIMESHEET!$2:$2,0)),0)</f>
        <v/>
      </c>
      <c r="BB514">
        <f>IFERROR(INDEX(TIMESHEET!$A$1:$AI$5000,MATCH(PAYROLL!D514,TIMESHEET!A$1:A$500,0),MATCH("T612",TIMESHEET!$2:$2,0)),0)</f>
        <v/>
      </c>
      <c r="BC514">
        <f>IFERROR(INDEX(TIMESHEET!$A$1:$AI$5000,MATCH(PAYROLL!D514,TIMESHEET!A$1:A$500,0),MATCH("T613",TIMESHEET!$2:$2,0)),0)</f>
        <v/>
      </c>
      <c r="BD514">
        <f>IFERROR(INDEX(TIMESHEET!$A$1:$AI$5000,MATCH(PAYROLL!D514,TIMESHEET!A$1:A$500,0),MATCH("T500",TIMESHEET!$2:$2,0)),0)</f>
        <v/>
      </c>
      <c r="BE514">
        <f>IFERROR(IF(LEFT(INDEX(PIS!O$1:O$500,MATCH(D514,PIS!C$1:C$500)),1)="M",T514/AD514/8*(AW514+AX514*1.5+AY514*2+AZ514*3+BA514*2.1+BB514*2.7+BC514*3.9+BD514*0.3),T514/8*(AW514+AX514*1.5+AY514*2+AZ514*3+BA514*2.1+BB514*2.7+BC514*3.9+BD514*0.3)),0)</f>
        <v/>
      </c>
      <c r="BF514">
        <f>IFERROR(INDEX(ADJ!$A$1:$BZ$1000,MATCH(PAYROLL!$D514,ADJ!A$1:A$500,0),MATCH(PAYROLL!BF$2,ADJ!$2:$2,0)),0)</f>
        <v/>
      </c>
      <c r="BG514">
        <f>IFERROR(INDEX(ADJ!$A$1:$BZ$1000,MATCH(PAYROLL!D514,ADJ!A$1:A$500,0),MATCH(PAYROLL!BG$2,ADJ!$2:$2,0)),0)</f>
        <v/>
      </c>
      <c r="BH514">
        <f>IFERROR(INDEX(ADJ!$A$1:$BZ$1000,MATCH(PAYROLL!D514,ADJ!A$1:A$500,0),MATCH(PAYROLL!BH$2,ADJ!$2:$2,0)),0)</f>
        <v/>
      </c>
      <c r="BI514">
        <f>IFERROR(INDEX(ADJ!$A$1:$BZ$1000,MATCH(PAYROLL!D514,ADJ!A$1:A$500,0),MATCH(PAYROLL!BI$2,ADJ!$2:$2,0)),0)</f>
        <v/>
      </c>
      <c r="BJ514">
        <f>IFERROR(INDEX(ADJ!$A$1:$BZ$1000,MATCH(PAYROLL!D514,ADJ!A$1:A$500,0),MATCH(PAYROLL!BJ$2,ADJ!$2:$2,0)),0)</f>
        <v/>
      </c>
      <c r="BK514">
        <f>SUM(BF514:BJ514)</f>
        <v/>
      </c>
      <c r="BL514">
        <f>IFERROR(INDEX(ADJ!$A$1:$BZ$1000,MATCH(PAYROLL!D514,ADJ!A$1:A$500,0),MATCH(PAYROLL!BL$2,ADJ!$2:$2,0)),0)</f>
        <v/>
      </c>
      <c r="BM514">
        <f>IFERROR(INDEX(ADJ!$A$1:$BZ$1000,MATCH(PAYROLL!D514,ADJ!A$1:A$500,0),MATCH(PAYROLL!BM$2,ADJ!$2:$2,0)),0)</f>
        <v/>
      </c>
      <c r="BN514">
        <f>IFERROR(INDEX(ADJ!$A$1:$BZ$1000,MATCH(PAYROLL!D514,ADJ!A$1:A$500,0),MATCH(PAYROLL!BN$2,ADJ!$2:$2,0)),0)</f>
        <v/>
      </c>
      <c r="BO514">
        <f>IFERROR(INDEX(ADJ!$A$1:$BZ$1000,MATCH(PAYROLL!D514,ADJ!A$1:A$500,0),MATCH(PAYROLL!BO$2,ADJ!$2:$2,0)),0)</f>
        <v/>
      </c>
      <c r="BP514">
        <f>SUM(AM514,AV514,BE514,BK514,BL514:BO514)</f>
        <v/>
      </c>
      <c r="BQ514">
        <f>BO514</f>
        <v/>
      </c>
      <c r="BR514">
        <f>IFERROR(ROUND(IF(LEFT(INDEX(PIS!O$1:O$500,MATCH(D514,PIS!C$1:C$500)),1)="D",T514/8*(BD514*0.3),IF(LEFT(INDEX(PIS!O$1:O$500,MATCH(D514,PIS!C$1:C$500)),1)="H",T514*($BD514*0.3),T514/$AD514/8*($BD514*0.3))),0),0)</f>
        <v/>
      </c>
      <c r="BS514">
        <f>IF(AP514&lt;1,0,MIN(AP514,730000))</f>
        <v/>
      </c>
      <c r="BT514">
        <f>IFERROR(ROUND((BE514-SUM(AW514:BC514)*T514/AD514/8),0)-BR514,0)</f>
        <v/>
      </c>
      <c r="BU514">
        <f>AO514</f>
        <v/>
      </c>
      <c r="BV514">
        <f>SUM(BQ514:BU514)</f>
        <v/>
      </c>
      <c r="BW514">
        <f>BP514-BV514</f>
        <v/>
      </c>
      <c r="BX514">
        <f>IFERROR(IF(RIGHT(INDEX(PIS!O$1:O$500,MATCH(D514,PIS!C$1:C$500)),5)="Gross",MIN(U514+V514,VLOOKUP("R700",TSC!B:C,2,0)*VLOOKUP("R101",TSC!B:C,2,0))*VLOOKUP("R701",TSC!B:C,2,0)%,0),0)</f>
        <v/>
      </c>
      <c r="BY514">
        <f>IFERROR(IF(RIGHT(INDEX(PIS!O$1:O$500,MATCH(D514,PIS!C$1:C$500)),5)="Gross",MIN(U514+V514,VLOOKUP("R700",TSC!B:C,2,0)*VLOOKUP("R101",TSC!B:C,2,0))*VLOOKUP("T704",TSC!B:C,2,0)%,0),0)</f>
        <v/>
      </c>
      <c r="BZ514">
        <f>IFERROR(IF(RIGHT(INDEX(PIS!O$1:O$500,MATCH(D514,PIS!C$1:C$500)),5)="Gross",MIN(U514+V514,VLOOKUP("R700",TSC!B:C,2,0)*VLOOKUP("1",TSC!F:G,2,0))*VLOOKUP("T705",TSC!B:C,2,0)%,0),0)</f>
        <v/>
      </c>
      <c r="CA514">
        <f>IFERROR(INDEX(ADJ!$A$1:$BZ$1000,MATCH(PAYROLL!D514,ADJ!A$1:A$500,0),MATCH(PAYROLL!CA$2,ADJ!$2:$2,0)),0)</f>
        <v/>
      </c>
      <c r="CB514">
        <f>IFERROR(INDEX(ADJ!$A$1:$BZ$1000,MATCH(PAYROLL!D514,ADJ!A$1:A$500,0),MATCH(PAYROLL!CB$2,ADJ!$2:$2,0)),0)</f>
        <v/>
      </c>
      <c r="CC514">
        <f>SUM(BX514:CB514)</f>
        <v/>
      </c>
      <c r="CD514">
        <f>IFERROR(INDEX(PIS!$A$1:$BZ$1000,MATCH(PAYROLL!D514,PIS!C$1:C$500,0),MATCH(PAYROLL!CD$1,PIS!$1:$1,0)),0)</f>
        <v/>
      </c>
      <c r="CE514">
        <f>IFERROR(IF(OR(INDEX(PIS!P$1:P$500,MATCH(D514,PIS!C$1:C$500,0))="LT2",INDEX(PIS!P$1:P$500,MATCH(D514,PIS!C$1:C$500,0))="P10"),0,SUM(CC514,CD514*VLOOKUP("R601",TSC!B:C,2,0),VLOOKUP("R602",TSC!B:C,2,0))),0)</f>
        <v/>
      </c>
      <c r="CF514">
        <f>MAX(BW514-CE514,0)</f>
        <v/>
      </c>
      <c r="CG514">
        <f>IFERROR(IF(OR(RIGHT(INDEX(PIS!P$1:P$500,MATCH(D514,PIS!C$1:C$500)),5)="P10",RIGHT(INDEX(PIS!P$1:P$500,MATCH(D514,PIS!C$1:C$500)),5)="CK"),0,IF(CF514&lt;=5000000,CF514*5%,IF(CF514&lt;=10000000,CF514*10%-250000,IF(CF514&lt;=18000000,CF514*15%-750000,IF(CF514&lt;=32000000,CF514*20%-1650000,IF(CF514&lt;=52000000,CF514*25%-3250000,IF(CF514&lt;=80000000,BH514*30%-5850000,CF514*35%-9850000))))))),0)</f>
        <v/>
      </c>
      <c r="CH514">
        <f>IFERROR(IF(OR(INDEX(PIS!P$1:P$500,MATCH(D514,PIS!C$1:C$500))="LT",INDEX(PIS!P$1:P$500,MATCH(D514,PIS!C$1:C$500))="CK"),0,IF(CF514&lt;2000000,0,CF514*10%)),0)</f>
        <v/>
      </c>
      <c r="CI514">
        <f>IFERROR(INDEX(ADJ!$A$1:$BZ$1000,MATCH(PAYROLL!D514,ADJ!A$1:A$500,0),MATCH(PAYROLL!CI$2,ADJ!$2:$2,0)),0)</f>
        <v/>
      </c>
      <c r="CJ514">
        <f>IFERROR(INDEX(ADJ!$A$1:$BZ$1000,MATCH(PAYROLL!D514,ADJ!A$1:A$500,0),MATCH(PAYROLL!CJ$2,ADJ!$2:$2,0)),0)</f>
        <v/>
      </c>
      <c r="CK514">
        <f>IFERROR(INDEX(ADJ!$A$1:$BZ$1000,MATCH(PAYROLL!D514,ADJ!A$1:A$500,0),MATCH(PAYROLL!CK$2,ADJ!$2:$2,0)),0)</f>
        <v/>
      </c>
      <c r="CL514">
        <f>SUM(CG514:CK514)</f>
        <v/>
      </c>
      <c r="CM514">
        <f>ROUND(SUM(CH514:CK514),0)</f>
        <v/>
      </c>
      <c r="CN514">
        <f>IFERROR(INDEX(CSDA!D$1:D$500,MATCH($CN$2,CSDA!C$1:C$500,0))*INDEX(PIS!V$1:V$500,MATCH(D514,PIS!C$1:C$500))+INDEX(ADJ!$A$1:$BZ$1000,MATCH(PAYROLL!D514,ADJ!A$1:A$500,0),MATCH(PAYROLL!CN$2,ADJ!$2:$2,0)),0)</f>
        <v/>
      </c>
      <c r="CO514">
        <f>IFERROR(INDEX(ADJ!$A$1:$BZ$1000,MATCH(PAYROLL!D514,ADJ!A$1:A$500,0),MATCH(PAYROLL!CO$2,ADJ!$2:$2,0)),0)</f>
        <v/>
      </c>
      <c r="CP514">
        <f>IFERROR(INDEX(ADJ!$A$1:$BZ$1000,MATCH(PAYROLL!D514,ADJ!A$1:A$500,0),MATCH(PAYROLL!CP$2,ADJ!$2:$2,0)),0)</f>
        <v/>
      </c>
      <c r="CQ514">
        <f>BP514-CL514-CI514-CM514-CN514-CO514-CP514-CC514</f>
        <v/>
      </c>
      <c r="CR514">
        <f>IFERROR(IF(RIGHT(INDEX(PIS!O$1:O$500,MATCH(D514,PIS!C$1:C$500,0)),5)="Gross",MIN(U514+V514,VLOOKUP("R700",TSC!B:C,2,0)*VLOOKUP("R101",TSC!B:C,2,0))*(VLOOKUP("T711",TSC!B:C,2,0)+VLOOKUP("T712",TSC!B:C,2,0))%,MIN(T514+V514,VLOOKUP("R700",TSC!B:C,2,0)*VLOOKUP("R101",TSC!B:C,2,0))*(VLOOKUP("T711",TSC!B:C,2,0)+VLOOKUP("T712",TSC!B:C,2,0)+VLOOKUP("R701",TSC!B:C,2,0))%),0)</f>
        <v/>
      </c>
      <c r="CS514">
        <f>IFERROR(IF(RIGHT(INDEX(PIS!O$1:O$500,MATCH(D514,PIS!C$1:C$500,0)),5)="Gross",MIN(U514+V514,VLOOKUP("R700",TSC!B:C,2,0)*VLOOKUP("R101",TSC!B:C,2,0))*(VLOOKUP("T714",TSC!B:C,2,0))%,MIN(T514+V514,VLOOKUP("R700",TSC!B:C,2,0)*VLOOKUP("R101",TSC!B:C,2,0))*(VLOOKUP("T704",TSC!B:C,2,0)+VLOOKUP("T714",TSC!B:C,2,0))%),0)</f>
        <v/>
      </c>
      <c r="CT514">
        <f>IFERROR(IF(RIGHT(INDEX(PIS!O$1:O$500,MATCH(D514,PIS!C$1:C$500,0)),5)="Gross",MIN(U514+V514,VLOOKUP("R700",TSC!B:C,2,0)*VLOOKUP("R101",TSC!B:C,2,0))*VLOOKUP("T705",TSC!B:C,2,0)%,MIN(T514+V514,VLOOKUP("R700",TSC!B:C,2,0)*VLOOKUP("R101",TSC!B:C,2,0))*VLOOKUP("T705",TSC!B:C,2,0)%),0)</f>
        <v/>
      </c>
      <c r="CU514">
        <f>IFERROR(IF(RIGHT(INDEX(PIS!O$1:O$500,MATCH(D514,PIS!C$1:C$500,0)),5)="Gross",MIN(U514+V514,VLOOKUP("R700",TSC!B:C,2,0)*VLOOKUP("R101",TSC!B:C,2,0))*(VLOOKUP("T713",TSC!B:C,2,0))%,MIN(T514+V514,VLOOKUP("R700",TSC!B:C,2,0)*VLOOKUP("R101",TSC!B:C,2,0))*(VLOOKUP("T713",TSC!B:C,2,0))%),0)</f>
        <v/>
      </c>
      <c r="CV514">
        <f>IFERROR(INDEX(ADJ!$A$1:$BZ$1000,MATCH(PAYROLL!D514,ADJ!A$1:A$500,0),MATCH(PAYROLL!CV$2,ADJ!$2:$2,0)),0)</f>
        <v/>
      </c>
      <c r="CW514">
        <f>IFERROR(INDEX(ADJ!$A$1:$BZ$1000,MATCH(PAYROLL!D514,ADJ!A$1:A$500,0),MATCH(PAYROLL!CW$2,ADJ!$2:$2,0)),0)</f>
        <v/>
      </c>
      <c r="CX514">
        <f>SUM(CR514:CW514)</f>
        <v/>
      </c>
      <c r="CY514">
        <f>ROUND(IF(CR514&gt;0,T514+V514*VLOOKUP("R202",TSC!$B$1:$C$500,2,0),0),0)</f>
        <v/>
      </c>
      <c r="CZ514">
        <f>IFERROR(INDEX(CSDA!D$1:D$500,MATCH($CZ$2,CSDA!C$1:C$500,0)),0)</f>
        <v/>
      </c>
      <c r="DA514">
        <f>ROUND(T514*0.7%,0)</f>
        <v/>
      </c>
      <c r="DB514">
        <f>ROUND(T514/12,0)</f>
        <v/>
      </c>
      <c r="DC514">
        <f ref="DC514" t="array">IFERROR(INDEX(CSDA!D$1:D$500,MATCH("Trích giữ"&amp;PAYROLL!DC$2,CSDA!A$1:A$500&amp;CSDA!C$1:C$500,0)),0)</f>
        <v/>
      </c>
      <c r="DD514">
        <f ref="DD514" t="array">IFERROR(INDEX(CSDA!D$1:D$500,MATCH("Trích giữ"&amp;PAYROLL!DD$2,CSDA!A$1:A$500&amp;CSDA!C$1:C$500,0)),0)</f>
        <v/>
      </c>
      <c r="DE514">
        <f ref="DE514" t="array">IFERROR(INDEX(CSDA!D$1:D$500,MATCH("Trích giữ"&amp;PAYROLL!DE$2,CSDA!A$1:A$500&amp;CSDA!C$1:C$500,0)),0)</f>
        <v/>
      </c>
      <c r="DF514">
        <f>IFERROR(INDEX(CSDA!D$1:D$500,MATCH(PAYROLL!DF$2,CSDA!C$1:C$500,0)),0)</f>
        <v/>
      </c>
      <c r="DG514">
        <f ref="DG514" t="array">IFERROR(INDEX(CSDA!D$1:D$500,MATCH("Trích giữ"&amp;PAYROLL!DG$2,CSDA!A$1:A$500&amp;CSDA!C$1:C$500,0)),0)</f>
        <v/>
      </c>
      <c r="DH514">
        <f>ROUND(T514/26,0)</f>
        <v/>
      </c>
      <c r="DI514">
        <f ref="DI514" t="array">IFERROR(INDEX(CSDA!D$1:D$500,MATCH("Trích giữ"&amp;PAYROLL!DI$2,CSDA!A$1:A$500&amp;CSDA!C$1:C$500,0)),0)</f>
        <v/>
      </c>
      <c r="DJ514">
        <f>IF(U514=0,T514*21.5%-BL514,0)</f>
        <v/>
      </c>
      <c r="DK514">
        <f ref="DK514" t="array">IFERROR(INDEX(CSDA!D$1:D$500,MATCH("Trích giữ"&amp;PAYROLL!DK$2,CSDA!A$1:A$500&amp;CSDA!C$1:C$500,0)),0)</f>
        <v/>
      </c>
      <c r="DL514">
        <f>IFERROR(INDEX(CSDA!D$1:D$500,MATCH(PAYROLL!DL$2,CSDA!C$1:C$500,0))/12,0)</f>
        <v/>
      </c>
      <c r="DM514">
        <f>SUM(DB514:DL514)</f>
        <v/>
      </c>
      <c r="DN514">
        <f>IFERROR(INDEX(ADJ!$A$1:$BZ$1000,MATCH(PAYROLL!D514,ADJ!A$1:A$500,0),MATCH(PAYROLL!DN$2,ADJ!$2:$2,0)),0)</f>
        <v/>
      </c>
      <c r="DO514">
        <f>IFERROR(SUM(BP514,DM514:DN514,CX514:DA514)-DT514,0)</f>
        <v/>
      </c>
      <c r="DP514">
        <f ref="DP514" t="array">SUM(BW514*IFERROR(INDEX(CSDA!D$1:D$500,MATCH(BW$2,CSDA!C$1:C$500,0)),0)%,CX514*IFERROR(INDEX(CSDA!D$1:D$500,MATCH(CX$2,CSDA!C$1:C$500,0)),0)%,DA514*IFERROR(INDEX(CSDA!D$1:D$500,MATCH(DA$2,CSDA!C$1:C$500,0)),0)%,DB514*IFERROR(INDEX(CSDA!D$1:D$500,MATCH(DB$2,CSDA!C$1:C$500,0)),0)%,DF514*IFERROR(INDEX(CSDA!D$1:D$500,MATCH("Phí dịch vụ"&amp;PAYROLL!DF$2,CSDA!A$1:A$500&amp;CSDA!C$1:C$500,0)),0)%,DC514*IFERROR(INDEX(CSDA!D$1:D$500,MATCH("Phí dịch vụ"&amp;PAYROLL!DC$2,CSDA!A$1:A$500&amp;CSDA!C$1:C$500,0)),0)%,DH514*IFERROR(INDEX(CSDA!D$1:D$500,MATCH("Phí dịch vụ"&amp;PAYROLL!DH$2,CSDA!A$1:A$500&amp;CSDA!C$1:C$500,0)),0)%,DJ514*IFERROR(INDEX(CSDA!D$1:D$500,MATCH("Phí dịch vụ"&amp;PAYROLL!DJ$2,CSDA!A$1:A$500&amp;CSDA!C$1:C$500,0)),0)%,BN514*IFERROR(INDEX(CSDA!D$1:D$500,MATCH(BN$2,CSDA!C$1:C$500,0)),0)%)-BN514*7%</f>
        <v/>
      </c>
      <c r="DQ514">
        <f>IFERROR(INDEX(ADJ!$A$1:$BZ$1000,MATCH(PAYROLL!D514,ADJ!A$1:A$500,0),MATCH(PAYROLL!DQ$2,ADJ!$2:$2,0)),0)</f>
        <v/>
      </c>
      <c r="DR514">
        <f>IFERROR(INDEX(ADJ!$A$1:$BZ$1000,MATCH(PAYROLL!D514,ADJ!A$1:A$500,0),MATCH(PAYROLL!DR$2,ADJ!$2:$2,0)),0)</f>
        <v/>
      </c>
      <c r="DS514">
        <f>SUM(DP514:DR514)</f>
        <v/>
      </c>
      <c r="DT514">
        <f>EK514</f>
        <v/>
      </c>
      <c r="DU514">
        <f>SUM(DO514:DR514)</f>
        <v/>
      </c>
      <c r="DV514">
        <f>ROUND(DU514*0.1,0)</f>
        <v/>
      </c>
      <c r="DW514">
        <f>DU514+DV514</f>
        <v/>
      </c>
      <c r="DZ514">
        <f>IFERROR(INDEX(ADJ!$A$1:$BZ$1000,MATCH(PAYROLL!$D514,ADJ!A$1:A$500,0),MATCH(PAYROLL!DZ$2,ADJ!$2:$2,0)),0)</f>
        <v/>
      </c>
      <c r="EA514">
        <f>IFERROR(INDEX(ADJ!$A$1:$BZ$1000,MATCH(PAYROLL!$D514,ADJ!A$1:A$500,0),MATCH(PAYROLL!EA$2,ADJ!$2:$2,0)),0)</f>
        <v/>
      </c>
      <c r="EB514">
        <f>IFERROR(INDEX(ADJ!$A$1:$BZ$1000,MATCH(PAYROLL!$D514,ADJ!A$1:A$500,0),MATCH(PAYROLL!EB$2,ADJ!$2:$2,0)),0)</f>
        <v/>
      </c>
      <c r="EC514">
        <f>IFERROR(INDEX(ADJ!$A$1:$BZ$1000,MATCH(PAYROLL!$D514,ADJ!A$1:A$500,0),MATCH(PAYROLL!EC$2,ADJ!$2:$2,0)),0)</f>
        <v/>
      </c>
      <c r="ED514">
        <f>IFERROR(INDEX(ADJ!$A$1:$BZ$1000,MATCH(PAYROLL!$D514,ADJ!A$1:A$500,0),MATCH(PAYROLL!ED$2,ADJ!$2:$2,0)),0)</f>
        <v/>
      </c>
      <c r="EE514">
        <f>IFERROR(INDEX(ADJ!$A$1:$BZ$1000,MATCH(PAYROLL!$D514,ADJ!A$1:A$500,0),MATCH(PAYROLL!EE$2,ADJ!$2:$2,0)),0)</f>
        <v/>
      </c>
      <c r="EF514">
        <f>IFERROR(INDEX(ADJ!$A$1:$BZ$1000,MATCH(PAYROLL!$D514,ADJ!A$1:A$500,0),MATCH(PAYROLL!EF$2,ADJ!$2:$2,0)),0)</f>
        <v/>
      </c>
      <c r="EG514">
        <f>IFERROR(INDEX(ADJ!$A$1:$BZ$1000,MATCH(PAYROLL!$D514,ADJ!A$1:A$500,0),MATCH(PAYROLL!EG$2,ADJ!$2:$2,0)),0)</f>
        <v/>
      </c>
      <c r="EH514">
        <f>IFERROR(INDEX(ADJ!$A$1:$BZ$1000,MATCH(PAYROLL!$D514,ADJ!A$1:A$500,0),MATCH(PAYROLL!EH$2,ADJ!$2:$2,0)),0)</f>
        <v/>
      </c>
      <c r="EI514">
        <f>IFERROR(INDEX(ADJ!$A$1:$BZ$1000,MATCH(PAYROLL!D514,ADJ!A$1:A$500,0),MATCH(PAYROLL!EI$2,ADJ!$2:$2,0)),0)</f>
        <v/>
      </c>
      <c r="EJ514">
        <f>IFERROR(INDEX(ADJ!$A$1:$BZ$1000,MATCH(PAYROLL!$D514,ADJ!A$1:A$500,0),MATCH(PAYROLL!EJ$2,ADJ!$2:$2,0)),0)</f>
        <v/>
      </c>
      <c r="EK514">
        <f>SUM(DZ514:EJ514)</f>
        <v/>
      </c>
    </row>
    <row r="515">
      <c r="A515" t="n">
        <v>513</v>
      </c>
      <c r="B515" t="inlineStr">
        <is>
          <t>Lương Văn Đức</t>
        </is>
      </c>
      <c r="D515" t="inlineStr">
        <is>
          <t>159061-01</t>
        </is>
      </c>
      <c r="S515">
        <f>IFERROR(INDEX(PIS!$A$1:$BZ$1000,MATCH($D515,PIS!C$1:C$500,0),MATCH("Lương CB tháng trước",PIS!$1:$1,0)),0)</f>
        <v/>
      </c>
      <c r="T515">
        <f>IFERROR(INDEX(PIS!$A$1:$BZ$1000,MATCH($D515,PIS!C$1:C$500,0),MATCH("Lương CB hiện tại",PIS!$1:$1,0)),0)</f>
        <v/>
      </c>
      <c r="U515">
        <f>IFERROR(INDEX(PIS!$A$1:$BZ$1000,MATCH($D515,PIS!C$1:C$500,0),MATCH("Lương đóng BHBB",PIS!$1:$1,0)),0)</f>
        <v/>
      </c>
      <c r="V515">
        <f>IFERROR(INDEX(PIS!$A$1:$BZ$1000,MATCH($D515,PIS!C$1:C$500,0),MATCH(V$2,PIS!$2:$2,0)),0)</f>
        <v/>
      </c>
      <c r="W515">
        <f>IFERROR(INDEX(PIS!$A$1:$BZ$1000,MATCH($D515,PIS!C$1:C$500,0),MATCH(W$2,PIS!$2:$2,0)),0)</f>
        <v/>
      </c>
      <c r="X515">
        <f>IFERROR(INDEX(PIS!$A$1:$BZ$1000,MATCH($D515,PIS!C$1:C$500,0),MATCH(X$2,PIS!$2:$2,0)),0)</f>
        <v/>
      </c>
      <c r="Y515">
        <f>IFERROR(INDEX(PIS!$A$1:$BZ$1000,MATCH($D515,PIS!C$1:C$500,0),MATCH(Y$2,PIS!$2:$2,0)),0)</f>
        <v/>
      </c>
      <c r="Z515">
        <f>IFERROR(INDEX(PIS!$A$1:$BZ$1000,MATCH($D515,PIS!C$1:C$500,0),MATCH(Z$2,PIS!$2:$2,0)),0)</f>
        <v/>
      </c>
      <c r="AA515">
        <f>IFERROR(INDEX(PIS!$A$1:$BZ$1000,MATCH($D515,PIS!C$1:C$500,0),MATCH(AA$2,PIS!$2:$2,0)),0)</f>
        <v/>
      </c>
      <c r="AB515">
        <f>IFERROR(INDEX(PIS!$A$1:$BZ$1000,MATCH($D515,PIS!C$1:C$500,0),MATCH(AB$2,PIS!$2:$2,0)),0)</f>
        <v/>
      </c>
      <c r="AC515">
        <f>SUM(V515:AB515)</f>
        <v/>
      </c>
      <c r="AD515">
        <f>IFERROR(INDEX(TIMESHEET!$A$1:$AI$5000,MATCH($D515,TIMESHEET!A$1:A$500,0),MATCH("T100",TIMESHEET!$2:$2,0))-2,0)</f>
        <v/>
      </c>
      <c r="AE515">
        <f>IFERROR(INDEX(TIMESHEET!$A$1:$AI$5000,MATCH($D515,TIMESHEET!A$1:A$500,0),MATCH("T202",TIMESHEET!$2:$2,0)),0)</f>
        <v/>
      </c>
      <c r="AF515">
        <f>IFERROR(INDEX(TIMESHEET!$A$1:$AI$5000,MATCH($D515,TIMESHEET!A$1:A$500,0),MATCH("T302",TIMESHEET!$2:$2,0)),0)</f>
        <v/>
      </c>
      <c r="AG515">
        <f>IFERROR(INDEX(TIMESHEET!$A$1:$AI$5000,MATCH($D515,TIMESHEET!A$1:A$500,0),MATCH("T406",TIMESHEET!$2:$2,0)),0)</f>
        <v/>
      </c>
      <c r="AH515">
        <f>AE515+AG515</f>
        <v/>
      </c>
      <c r="AI515">
        <f>IFERROR(INDEX(TIMESHEET!$A$1:$AI$5000,MATCH($D515,TIMESHEET!A$1:A$500,0),MATCH("T701",TIMESHEET!$2:$2,0)),0)</f>
        <v/>
      </c>
      <c r="AJ515">
        <f>IFERROR(INDEX(TIMESHEET!$A$1:$AI$5000,MATCH($D515,TIMESHEET!B$1:B$500,0),MATCH("T320",TIMESHEET!$2:$2,0)),0)</f>
        <v/>
      </c>
      <c r="AK515">
        <f>IFERROR(IF(LEFT(INDEX(PIS!O$1:O$500,MATCH(D515,PIS!C$1:C$500)),1)="M",T515/AD515*SUM(AE515:AG515),T515*AD515),0)</f>
        <v/>
      </c>
      <c r="AL515">
        <f>IFERROR(INDEX(ADJ!$A$1:$BZ$1000,MATCH(PAYROLL!D515,ADJ!A$1:A$500,0),MATCH(PAYROLL!AL$2,ADJ!$2:$2,0)),0)</f>
        <v/>
      </c>
      <c r="AM515">
        <f>SUM(AK515:AL515)</f>
        <v/>
      </c>
      <c r="AN515">
        <f>IFERROR(ROUND(V515/$AD515*$AH515,0),0)</f>
        <v/>
      </c>
      <c r="AO515">
        <f>IFERROR(ROUND(W515/$AD515*$AH515,0),0)</f>
        <v/>
      </c>
      <c r="AP515">
        <f>IFERROR(ROUND(X515/$AD515*$AE515,0),0)</f>
        <v/>
      </c>
      <c r="AQ515">
        <f>IFERROR(ROUND(Y515/$AD515*$AH515,0),0)</f>
        <v/>
      </c>
      <c r="AR515">
        <f>IFERROR(ROUND(Z515/$AD515*$AH515,0),0)</f>
        <v/>
      </c>
      <c r="AS515">
        <f>IFERROR(ROUND(AA515/$AD515*$AH515,0),0)</f>
        <v/>
      </c>
      <c r="AT515">
        <f>IFERROR(IF((AE515+AF515+AG515)&gt;13,AB515,ROUND(AB515/AD515*AH515,0)),0)</f>
        <v/>
      </c>
      <c r="AU515">
        <f>IFERROR(INDEX(ADJ!$A$1:$BZ$1000,MATCH(PAYROLL!D515,ADJ!A$1:A$500,0),MATCH(PAYROLL!AU$2,ADJ!$2:$2,0)),0)</f>
        <v/>
      </c>
      <c r="AV515">
        <f>ROUND(SUM(AN515:AU515),0)</f>
        <v/>
      </c>
      <c r="AW515">
        <f>IFERROR(INDEX(TIMESHEET!$A$1:$AI$5000,MATCH(PAYROLL!D515,TIMESHEET!A$1:A$500,0),MATCH("T620",TIMESHEET!$2:$2,0)),0)</f>
        <v/>
      </c>
      <c r="AX515">
        <f>IFERROR(INDEX(TIMESHEET!$A$1:$AI$5000,MATCH(PAYROLL!D515,TIMESHEET!A$1:A$500,0),MATCH("T601",TIMESHEET!$2:$2,0)),0)</f>
        <v/>
      </c>
      <c r="AY515">
        <f>IFERROR(INDEX(TIMESHEET!$A$1:$AI$5000,MATCH(PAYROLL!D515,TIMESHEET!A$1:A$500,0),MATCH("T602",TIMESHEET!$2:$2,0)),0)</f>
        <v/>
      </c>
      <c r="AZ515">
        <f>IFERROR(INDEX(TIMESHEET!$A$1:$AI$5000,MATCH(PAYROLL!D515,TIMESHEET!A$1:A$500,0),MATCH("T603",TIMESHEET!$2:$2,0)),0)</f>
        <v/>
      </c>
      <c r="BA515">
        <f>IFERROR(INDEX(TIMESHEET!$A$1:$AI$5000,MATCH(PAYROLL!D515,TIMESHEET!A$1:A$500,0),MATCH("T611",TIMESHEET!$2:$2,0)),0)</f>
        <v/>
      </c>
      <c r="BB515">
        <f>IFERROR(INDEX(TIMESHEET!$A$1:$AI$5000,MATCH(PAYROLL!D515,TIMESHEET!A$1:A$500,0),MATCH("T612",TIMESHEET!$2:$2,0)),0)</f>
        <v/>
      </c>
      <c r="BC515">
        <f>IFERROR(INDEX(TIMESHEET!$A$1:$AI$5000,MATCH(PAYROLL!D515,TIMESHEET!A$1:A$500,0),MATCH("T613",TIMESHEET!$2:$2,0)),0)</f>
        <v/>
      </c>
      <c r="BD515">
        <f>IFERROR(INDEX(TIMESHEET!$A$1:$AI$5000,MATCH(PAYROLL!D515,TIMESHEET!A$1:A$500,0),MATCH("T500",TIMESHEET!$2:$2,0)),0)</f>
        <v/>
      </c>
      <c r="BE515">
        <f>IFERROR(IF(LEFT(INDEX(PIS!O$1:O$500,MATCH(D515,PIS!C$1:C$500)),1)="M",T515/AD515/8*(AW515+AX515*1.5+AY515*2+AZ515*3+BA515*2.1+BB515*2.7+BC515*3.9+BD515*0.3),T515/8*(AW515+AX515*1.5+AY515*2+AZ515*3+BA515*2.1+BB515*2.7+BC515*3.9+BD515*0.3)),0)</f>
        <v/>
      </c>
      <c r="BF515">
        <f>IFERROR(INDEX(ADJ!$A$1:$BZ$1000,MATCH(PAYROLL!$D515,ADJ!A$1:A$500,0),MATCH(PAYROLL!BF$2,ADJ!$2:$2,0)),0)</f>
        <v/>
      </c>
      <c r="BG515">
        <f>IFERROR(INDEX(ADJ!$A$1:$BZ$1000,MATCH(PAYROLL!D515,ADJ!A$1:A$500,0),MATCH(PAYROLL!BG$2,ADJ!$2:$2,0)),0)</f>
        <v/>
      </c>
      <c r="BH515">
        <f>IFERROR(INDEX(ADJ!$A$1:$BZ$1000,MATCH(PAYROLL!D515,ADJ!A$1:A$500,0),MATCH(PAYROLL!BH$2,ADJ!$2:$2,0)),0)</f>
        <v/>
      </c>
      <c r="BI515">
        <f>IFERROR(INDEX(ADJ!$A$1:$BZ$1000,MATCH(PAYROLL!D515,ADJ!A$1:A$500,0),MATCH(PAYROLL!BI$2,ADJ!$2:$2,0)),0)</f>
        <v/>
      </c>
      <c r="BJ515">
        <f>IFERROR(INDEX(ADJ!$A$1:$BZ$1000,MATCH(PAYROLL!D515,ADJ!A$1:A$500,0),MATCH(PAYROLL!BJ$2,ADJ!$2:$2,0)),0)</f>
        <v/>
      </c>
      <c r="BK515">
        <f>SUM(BF515:BJ515)</f>
        <v/>
      </c>
      <c r="BL515">
        <f>IFERROR(INDEX(ADJ!$A$1:$BZ$1000,MATCH(PAYROLL!D515,ADJ!A$1:A$500,0),MATCH(PAYROLL!BL$2,ADJ!$2:$2,0)),0)</f>
        <v/>
      </c>
      <c r="BM515">
        <f>IFERROR(INDEX(ADJ!$A$1:$BZ$1000,MATCH(PAYROLL!D515,ADJ!A$1:A$500,0),MATCH(PAYROLL!BM$2,ADJ!$2:$2,0)),0)</f>
        <v/>
      </c>
      <c r="BN515">
        <f>IFERROR(INDEX(ADJ!$A$1:$BZ$1000,MATCH(PAYROLL!D515,ADJ!A$1:A$500,0),MATCH(PAYROLL!BN$2,ADJ!$2:$2,0)),0)</f>
        <v/>
      </c>
      <c r="BO515">
        <f>IFERROR(INDEX(ADJ!$A$1:$BZ$1000,MATCH(PAYROLL!D515,ADJ!A$1:A$500,0),MATCH(PAYROLL!BO$2,ADJ!$2:$2,0)),0)</f>
        <v/>
      </c>
      <c r="BP515">
        <f>SUM(AM515,AV515,BE515,BK515,BL515:BO515)</f>
        <v/>
      </c>
      <c r="BQ515">
        <f>BO515</f>
        <v/>
      </c>
      <c r="BR515">
        <f>IFERROR(ROUND(IF(LEFT(INDEX(PIS!O$1:O$500,MATCH(D515,PIS!C$1:C$500)),1)="D",T515/8*(BD515*0.3),IF(LEFT(INDEX(PIS!O$1:O$500,MATCH(D515,PIS!C$1:C$500)),1)="H",T515*($BD515*0.3),T515/$AD515/8*($BD515*0.3))),0),0)</f>
        <v/>
      </c>
      <c r="BS515">
        <f>IF(AP515&lt;1,0,MIN(AP515,730000))</f>
        <v/>
      </c>
      <c r="BT515">
        <f>IFERROR(ROUND((BE515-SUM(AW515:BC515)*T515/AD515/8),0)-BR515,0)</f>
        <v/>
      </c>
      <c r="BU515">
        <f>AO515</f>
        <v/>
      </c>
      <c r="BV515">
        <f>SUM(BQ515:BU515)</f>
        <v/>
      </c>
      <c r="BW515">
        <f>BP515-BV515</f>
        <v/>
      </c>
      <c r="BX515">
        <f>IFERROR(IF(RIGHT(INDEX(PIS!O$1:O$500,MATCH(D515,PIS!C$1:C$500)),5)="Gross",MIN(U515+V515,VLOOKUP("R700",TSC!B:C,2,0)*VLOOKUP("R101",TSC!B:C,2,0))*VLOOKUP("R701",TSC!B:C,2,0)%,0),0)</f>
        <v/>
      </c>
      <c r="BY515">
        <f>IFERROR(IF(RIGHT(INDEX(PIS!O$1:O$500,MATCH(D515,PIS!C$1:C$500)),5)="Gross",MIN(U515+V515,VLOOKUP("R700",TSC!B:C,2,0)*VLOOKUP("R101",TSC!B:C,2,0))*VLOOKUP("T704",TSC!B:C,2,0)%,0),0)</f>
        <v/>
      </c>
      <c r="BZ515">
        <f>IFERROR(IF(RIGHT(INDEX(PIS!O$1:O$500,MATCH(D515,PIS!C$1:C$500)),5)="Gross",MIN(U515+V515,VLOOKUP("R700",TSC!B:C,2,0)*VLOOKUP("1",TSC!F:G,2,0))*VLOOKUP("T705",TSC!B:C,2,0)%,0),0)</f>
        <v/>
      </c>
      <c r="CA515">
        <f>IFERROR(INDEX(ADJ!$A$1:$BZ$1000,MATCH(PAYROLL!D515,ADJ!A$1:A$500,0),MATCH(PAYROLL!CA$2,ADJ!$2:$2,0)),0)</f>
        <v/>
      </c>
      <c r="CB515">
        <f>IFERROR(INDEX(ADJ!$A$1:$BZ$1000,MATCH(PAYROLL!D515,ADJ!A$1:A$500,0),MATCH(PAYROLL!CB$2,ADJ!$2:$2,0)),0)</f>
        <v/>
      </c>
      <c r="CC515">
        <f>SUM(BX515:CB515)</f>
        <v/>
      </c>
      <c r="CD515">
        <f>IFERROR(INDEX(PIS!$A$1:$BZ$1000,MATCH(PAYROLL!D515,PIS!C$1:C$500,0),MATCH(PAYROLL!CD$1,PIS!$1:$1,0)),0)</f>
        <v/>
      </c>
      <c r="CE515">
        <f>IFERROR(IF(OR(INDEX(PIS!P$1:P$500,MATCH(D515,PIS!C$1:C$500,0))="LT2",INDEX(PIS!P$1:P$500,MATCH(D515,PIS!C$1:C$500,0))="P10"),0,SUM(CC515,CD515*VLOOKUP("R601",TSC!B:C,2,0),VLOOKUP("R602",TSC!B:C,2,0))),0)</f>
        <v/>
      </c>
      <c r="CF515">
        <f>MAX(BW515-CE515,0)</f>
        <v/>
      </c>
      <c r="CG515">
        <f>IFERROR(IF(OR(RIGHT(INDEX(PIS!P$1:P$500,MATCH(D515,PIS!C$1:C$500)),5)="P10",RIGHT(INDEX(PIS!P$1:P$500,MATCH(D515,PIS!C$1:C$500)),5)="CK"),0,IF(CF515&lt;=5000000,CF515*5%,IF(CF515&lt;=10000000,CF515*10%-250000,IF(CF515&lt;=18000000,CF515*15%-750000,IF(CF515&lt;=32000000,CF515*20%-1650000,IF(CF515&lt;=52000000,CF515*25%-3250000,IF(CF515&lt;=80000000,BH515*30%-5850000,CF515*35%-9850000))))))),0)</f>
        <v/>
      </c>
      <c r="CH515">
        <f>IFERROR(IF(OR(INDEX(PIS!P$1:P$500,MATCH(D515,PIS!C$1:C$500))="LT",INDEX(PIS!P$1:P$500,MATCH(D515,PIS!C$1:C$500))="CK"),0,IF(CF515&lt;2000000,0,CF515*10%)),0)</f>
        <v/>
      </c>
      <c r="CI515">
        <f>IFERROR(INDEX(ADJ!$A$1:$BZ$1000,MATCH(PAYROLL!D515,ADJ!A$1:A$500,0),MATCH(PAYROLL!CI$2,ADJ!$2:$2,0)),0)</f>
        <v/>
      </c>
      <c r="CJ515">
        <f>IFERROR(INDEX(ADJ!$A$1:$BZ$1000,MATCH(PAYROLL!D515,ADJ!A$1:A$500,0),MATCH(PAYROLL!CJ$2,ADJ!$2:$2,0)),0)</f>
        <v/>
      </c>
      <c r="CK515">
        <f>IFERROR(INDEX(ADJ!$A$1:$BZ$1000,MATCH(PAYROLL!D515,ADJ!A$1:A$500,0),MATCH(PAYROLL!CK$2,ADJ!$2:$2,0)),0)</f>
        <v/>
      </c>
      <c r="CL515">
        <f>SUM(CG515:CK515)</f>
        <v/>
      </c>
      <c r="CM515">
        <f>ROUND(SUM(CH515:CK515),0)</f>
        <v/>
      </c>
      <c r="CN515">
        <f>IFERROR(INDEX(CSDA!D$1:D$500,MATCH($CN$2,CSDA!C$1:C$500,0))*INDEX(PIS!V$1:V$500,MATCH(D515,PIS!C$1:C$500))+INDEX(ADJ!$A$1:$BZ$1000,MATCH(PAYROLL!D515,ADJ!A$1:A$500,0),MATCH(PAYROLL!CN$2,ADJ!$2:$2,0)),0)</f>
        <v/>
      </c>
      <c r="CO515">
        <f>IFERROR(INDEX(ADJ!$A$1:$BZ$1000,MATCH(PAYROLL!D515,ADJ!A$1:A$500,0),MATCH(PAYROLL!CO$2,ADJ!$2:$2,0)),0)</f>
        <v/>
      </c>
      <c r="CP515">
        <f>IFERROR(INDEX(ADJ!$A$1:$BZ$1000,MATCH(PAYROLL!D515,ADJ!A$1:A$500,0),MATCH(PAYROLL!CP$2,ADJ!$2:$2,0)),0)</f>
        <v/>
      </c>
      <c r="CQ515">
        <f>BP515-CL515-CI515-CM515-CN515-CO515-CP515-CC515</f>
        <v/>
      </c>
      <c r="CR515">
        <f>IFERROR(IF(RIGHT(INDEX(PIS!O$1:O$500,MATCH(D515,PIS!C$1:C$500,0)),5)="Gross",MIN(U515+V515,VLOOKUP("R700",TSC!B:C,2,0)*VLOOKUP("R101",TSC!B:C,2,0))*(VLOOKUP("T711",TSC!B:C,2,0)+VLOOKUP("T712",TSC!B:C,2,0))%,MIN(T515+V515,VLOOKUP("R700",TSC!B:C,2,0)*VLOOKUP("R101",TSC!B:C,2,0))*(VLOOKUP("T711",TSC!B:C,2,0)+VLOOKUP("T712",TSC!B:C,2,0)+VLOOKUP("R701",TSC!B:C,2,0))%),0)</f>
        <v/>
      </c>
      <c r="CS515">
        <f>IFERROR(IF(RIGHT(INDEX(PIS!O$1:O$500,MATCH(D515,PIS!C$1:C$500,0)),5)="Gross",MIN(U515+V515,VLOOKUP("R700",TSC!B:C,2,0)*VLOOKUP("R101",TSC!B:C,2,0))*(VLOOKUP("T714",TSC!B:C,2,0))%,MIN(T515+V515,VLOOKUP("R700",TSC!B:C,2,0)*VLOOKUP("R101",TSC!B:C,2,0))*(VLOOKUP("T704",TSC!B:C,2,0)+VLOOKUP("T714",TSC!B:C,2,0))%),0)</f>
        <v/>
      </c>
      <c r="CT515">
        <f>IFERROR(IF(RIGHT(INDEX(PIS!O$1:O$500,MATCH(D515,PIS!C$1:C$500,0)),5)="Gross",MIN(U515+V515,VLOOKUP("R700",TSC!B:C,2,0)*VLOOKUP("R101",TSC!B:C,2,0))*VLOOKUP("T705",TSC!B:C,2,0)%,MIN(T515+V515,VLOOKUP("R700",TSC!B:C,2,0)*VLOOKUP("R101",TSC!B:C,2,0))*VLOOKUP("T705",TSC!B:C,2,0)%),0)</f>
        <v/>
      </c>
      <c r="CU515">
        <f>IFERROR(IF(RIGHT(INDEX(PIS!O$1:O$500,MATCH(D515,PIS!C$1:C$500,0)),5)="Gross",MIN(U515+V515,VLOOKUP("R700",TSC!B:C,2,0)*VLOOKUP("R101",TSC!B:C,2,0))*(VLOOKUP("T713",TSC!B:C,2,0))%,MIN(T515+V515,VLOOKUP("R700",TSC!B:C,2,0)*VLOOKUP("R101",TSC!B:C,2,0))*(VLOOKUP("T713",TSC!B:C,2,0))%),0)</f>
        <v/>
      </c>
      <c r="CV515">
        <f>IFERROR(INDEX(ADJ!$A$1:$BZ$1000,MATCH(PAYROLL!D515,ADJ!A$1:A$500,0),MATCH(PAYROLL!CV$2,ADJ!$2:$2,0)),0)</f>
        <v/>
      </c>
      <c r="CW515">
        <f>IFERROR(INDEX(ADJ!$A$1:$BZ$1000,MATCH(PAYROLL!D515,ADJ!A$1:A$500,0),MATCH(PAYROLL!CW$2,ADJ!$2:$2,0)),0)</f>
        <v/>
      </c>
      <c r="CX515">
        <f>SUM(CR515:CW515)</f>
        <v/>
      </c>
      <c r="CY515">
        <f>ROUND(IF(CR515&gt;0,T515+V515*VLOOKUP("R202",TSC!$B$1:$C$500,2,0),0),0)</f>
        <v/>
      </c>
      <c r="CZ515">
        <f>IFERROR(INDEX(CSDA!D$1:D$500,MATCH($CZ$2,CSDA!C$1:C$500,0)),0)</f>
        <v/>
      </c>
      <c r="DA515">
        <f>ROUND(T515*0.7%,0)</f>
        <v/>
      </c>
      <c r="DB515">
        <f>ROUND(T515/12,0)</f>
        <v/>
      </c>
      <c r="DC515">
        <f ref="DC515" t="array">IFERROR(INDEX(CSDA!D$1:D$500,MATCH("Trích giữ"&amp;PAYROLL!DC$2,CSDA!A$1:A$500&amp;CSDA!C$1:C$500,0)),0)</f>
        <v/>
      </c>
      <c r="DD515">
        <f ref="DD515" t="array">IFERROR(INDEX(CSDA!D$1:D$500,MATCH("Trích giữ"&amp;PAYROLL!DD$2,CSDA!A$1:A$500&amp;CSDA!C$1:C$500,0)),0)</f>
        <v/>
      </c>
      <c r="DE515">
        <f ref="DE515" t="array">IFERROR(INDEX(CSDA!D$1:D$500,MATCH("Trích giữ"&amp;PAYROLL!DE$2,CSDA!A$1:A$500&amp;CSDA!C$1:C$500,0)),0)</f>
        <v/>
      </c>
      <c r="DF515">
        <f>IFERROR(INDEX(CSDA!D$1:D$500,MATCH(PAYROLL!DF$2,CSDA!C$1:C$500,0)),0)</f>
        <v/>
      </c>
      <c r="DG515">
        <f ref="DG515" t="array">IFERROR(INDEX(CSDA!D$1:D$500,MATCH("Trích giữ"&amp;PAYROLL!DG$2,CSDA!A$1:A$500&amp;CSDA!C$1:C$500,0)),0)</f>
        <v/>
      </c>
      <c r="DH515">
        <f>ROUND(T515/26,0)</f>
        <v/>
      </c>
      <c r="DI515">
        <f ref="DI515" t="array">IFERROR(INDEX(CSDA!D$1:D$500,MATCH("Trích giữ"&amp;PAYROLL!DI$2,CSDA!A$1:A$500&amp;CSDA!C$1:C$500,0)),0)</f>
        <v/>
      </c>
      <c r="DJ515">
        <f>IF(U515=0,T515*21.5%-BL515,0)</f>
        <v/>
      </c>
      <c r="DK515">
        <f ref="DK515" t="array">IFERROR(INDEX(CSDA!D$1:D$500,MATCH("Trích giữ"&amp;PAYROLL!DK$2,CSDA!A$1:A$500&amp;CSDA!C$1:C$500,0)),0)</f>
        <v/>
      </c>
      <c r="DL515">
        <f>IFERROR(INDEX(CSDA!D$1:D$500,MATCH(PAYROLL!DL$2,CSDA!C$1:C$500,0))/12,0)</f>
        <v/>
      </c>
      <c r="DM515">
        <f>SUM(DB515:DL515)</f>
        <v/>
      </c>
      <c r="DN515">
        <f>IFERROR(INDEX(ADJ!$A$1:$BZ$1000,MATCH(PAYROLL!D515,ADJ!A$1:A$500,0),MATCH(PAYROLL!DN$2,ADJ!$2:$2,0)),0)</f>
        <v/>
      </c>
      <c r="DO515">
        <f>IFERROR(SUM(BP515,DM515:DN515,CX515:DA515)-DT515,0)</f>
        <v/>
      </c>
      <c r="DP515">
        <f ref="DP515" t="array">SUM(BW515*IFERROR(INDEX(CSDA!D$1:D$500,MATCH(BW$2,CSDA!C$1:C$500,0)),0)%,CX515*IFERROR(INDEX(CSDA!D$1:D$500,MATCH(CX$2,CSDA!C$1:C$500,0)),0)%,DA515*IFERROR(INDEX(CSDA!D$1:D$500,MATCH(DA$2,CSDA!C$1:C$500,0)),0)%,DB515*IFERROR(INDEX(CSDA!D$1:D$500,MATCH(DB$2,CSDA!C$1:C$500,0)),0)%,DF515*IFERROR(INDEX(CSDA!D$1:D$500,MATCH("Phí dịch vụ"&amp;PAYROLL!DF$2,CSDA!A$1:A$500&amp;CSDA!C$1:C$500,0)),0)%,DC515*IFERROR(INDEX(CSDA!D$1:D$500,MATCH("Phí dịch vụ"&amp;PAYROLL!DC$2,CSDA!A$1:A$500&amp;CSDA!C$1:C$500,0)),0)%,DH515*IFERROR(INDEX(CSDA!D$1:D$500,MATCH("Phí dịch vụ"&amp;PAYROLL!DH$2,CSDA!A$1:A$500&amp;CSDA!C$1:C$500,0)),0)%,DJ515*IFERROR(INDEX(CSDA!D$1:D$500,MATCH("Phí dịch vụ"&amp;PAYROLL!DJ$2,CSDA!A$1:A$500&amp;CSDA!C$1:C$500,0)),0)%,BN515*IFERROR(INDEX(CSDA!D$1:D$500,MATCH(BN$2,CSDA!C$1:C$500,0)),0)%)-BN515*7%</f>
        <v/>
      </c>
      <c r="DQ515">
        <f>IFERROR(INDEX(ADJ!$A$1:$BZ$1000,MATCH(PAYROLL!D515,ADJ!A$1:A$500,0),MATCH(PAYROLL!DQ$2,ADJ!$2:$2,0)),0)</f>
        <v/>
      </c>
      <c r="DR515">
        <f>IFERROR(INDEX(ADJ!$A$1:$BZ$1000,MATCH(PAYROLL!D515,ADJ!A$1:A$500,0),MATCH(PAYROLL!DR$2,ADJ!$2:$2,0)),0)</f>
        <v/>
      </c>
      <c r="DS515">
        <f>SUM(DP515:DR515)</f>
        <v/>
      </c>
      <c r="DT515">
        <f>EK515</f>
        <v/>
      </c>
      <c r="DU515">
        <f>SUM(DO515:DR515)</f>
        <v/>
      </c>
      <c r="DV515">
        <f>ROUND(DU515*0.1,0)</f>
        <v/>
      </c>
      <c r="DW515">
        <f>DU515+DV515</f>
        <v/>
      </c>
      <c r="DZ515">
        <f>IFERROR(INDEX(ADJ!$A$1:$BZ$1000,MATCH(PAYROLL!$D515,ADJ!A$1:A$500,0),MATCH(PAYROLL!DZ$2,ADJ!$2:$2,0)),0)</f>
        <v/>
      </c>
      <c r="EA515">
        <f>IFERROR(INDEX(ADJ!$A$1:$BZ$1000,MATCH(PAYROLL!$D515,ADJ!A$1:A$500,0),MATCH(PAYROLL!EA$2,ADJ!$2:$2,0)),0)</f>
        <v/>
      </c>
      <c r="EB515">
        <f>IFERROR(INDEX(ADJ!$A$1:$BZ$1000,MATCH(PAYROLL!$D515,ADJ!A$1:A$500,0),MATCH(PAYROLL!EB$2,ADJ!$2:$2,0)),0)</f>
        <v/>
      </c>
      <c r="EC515">
        <f>IFERROR(INDEX(ADJ!$A$1:$BZ$1000,MATCH(PAYROLL!$D515,ADJ!A$1:A$500,0),MATCH(PAYROLL!EC$2,ADJ!$2:$2,0)),0)</f>
        <v/>
      </c>
      <c r="ED515">
        <f>IFERROR(INDEX(ADJ!$A$1:$BZ$1000,MATCH(PAYROLL!$D515,ADJ!A$1:A$500,0),MATCH(PAYROLL!ED$2,ADJ!$2:$2,0)),0)</f>
        <v/>
      </c>
      <c r="EE515">
        <f>IFERROR(INDEX(ADJ!$A$1:$BZ$1000,MATCH(PAYROLL!$D515,ADJ!A$1:A$500,0),MATCH(PAYROLL!EE$2,ADJ!$2:$2,0)),0)</f>
        <v/>
      </c>
      <c r="EF515">
        <f>IFERROR(INDEX(ADJ!$A$1:$BZ$1000,MATCH(PAYROLL!$D515,ADJ!A$1:A$500,0),MATCH(PAYROLL!EF$2,ADJ!$2:$2,0)),0)</f>
        <v/>
      </c>
      <c r="EG515">
        <f>IFERROR(INDEX(ADJ!$A$1:$BZ$1000,MATCH(PAYROLL!$D515,ADJ!A$1:A$500,0),MATCH(PAYROLL!EG$2,ADJ!$2:$2,0)),0)</f>
        <v/>
      </c>
      <c r="EH515">
        <f>IFERROR(INDEX(ADJ!$A$1:$BZ$1000,MATCH(PAYROLL!$D515,ADJ!A$1:A$500,0),MATCH(PAYROLL!EH$2,ADJ!$2:$2,0)),0)</f>
        <v/>
      </c>
      <c r="EI515">
        <f>IFERROR(INDEX(ADJ!$A$1:$BZ$1000,MATCH(PAYROLL!D515,ADJ!A$1:A$500,0),MATCH(PAYROLL!EI$2,ADJ!$2:$2,0)),0)</f>
        <v/>
      </c>
      <c r="EJ515">
        <f>IFERROR(INDEX(ADJ!$A$1:$BZ$1000,MATCH(PAYROLL!$D515,ADJ!A$1:A$500,0),MATCH(PAYROLL!EJ$2,ADJ!$2:$2,0)),0)</f>
        <v/>
      </c>
      <c r="EK515">
        <f>SUM(DZ515:EJ515)</f>
        <v/>
      </c>
    </row>
    <row r="516">
      <c r="A516" t="n">
        <v>514</v>
      </c>
      <c r="B516" t="inlineStr">
        <is>
          <t>Quách Quang Trường</t>
        </is>
      </c>
      <c r="D516" t="inlineStr">
        <is>
          <t>159052-01</t>
        </is>
      </c>
      <c r="S516">
        <f>IFERROR(INDEX(PIS!$A$1:$BZ$1000,MATCH($D516,PIS!C$1:C$500,0),MATCH("Lương CB tháng trước",PIS!$1:$1,0)),0)</f>
        <v/>
      </c>
      <c r="T516">
        <f>IFERROR(INDEX(PIS!$A$1:$BZ$1000,MATCH($D516,PIS!C$1:C$500,0),MATCH("Lương CB hiện tại",PIS!$1:$1,0)),0)</f>
        <v/>
      </c>
      <c r="U516">
        <f>IFERROR(INDEX(PIS!$A$1:$BZ$1000,MATCH($D516,PIS!C$1:C$500,0),MATCH("Lương đóng BHBB",PIS!$1:$1,0)),0)</f>
        <v/>
      </c>
      <c r="V516">
        <f>IFERROR(INDEX(PIS!$A$1:$BZ$1000,MATCH($D516,PIS!C$1:C$500,0),MATCH(V$2,PIS!$2:$2,0)),0)</f>
        <v/>
      </c>
      <c r="W516">
        <f>IFERROR(INDEX(PIS!$A$1:$BZ$1000,MATCH($D516,PIS!C$1:C$500,0),MATCH(W$2,PIS!$2:$2,0)),0)</f>
        <v/>
      </c>
      <c r="X516">
        <f>IFERROR(INDEX(PIS!$A$1:$BZ$1000,MATCH($D516,PIS!C$1:C$500,0),MATCH(X$2,PIS!$2:$2,0)),0)</f>
        <v/>
      </c>
      <c r="Y516">
        <f>IFERROR(INDEX(PIS!$A$1:$BZ$1000,MATCH($D516,PIS!C$1:C$500,0),MATCH(Y$2,PIS!$2:$2,0)),0)</f>
        <v/>
      </c>
      <c r="Z516">
        <f>IFERROR(INDEX(PIS!$A$1:$BZ$1000,MATCH($D516,PIS!C$1:C$500,0),MATCH(Z$2,PIS!$2:$2,0)),0)</f>
        <v/>
      </c>
      <c r="AA516">
        <f>IFERROR(INDEX(PIS!$A$1:$BZ$1000,MATCH($D516,PIS!C$1:C$500,0),MATCH(AA$2,PIS!$2:$2,0)),0)</f>
        <v/>
      </c>
      <c r="AB516">
        <f>IFERROR(INDEX(PIS!$A$1:$BZ$1000,MATCH($D516,PIS!C$1:C$500,0),MATCH(AB$2,PIS!$2:$2,0)),0)</f>
        <v/>
      </c>
      <c r="AC516">
        <f>SUM(V516:AB516)</f>
        <v/>
      </c>
      <c r="AD516">
        <f>IFERROR(INDEX(TIMESHEET!$A$1:$AI$5000,MATCH($D516,TIMESHEET!A$1:A$500,0),MATCH("T100",TIMESHEET!$2:$2,0))-2,0)</f>
        <v/>
      </c>
      <c r="AE516">
        <f>IFERROR(INDEX(TIMESHEET!$A$1:$AI$5000,MATCH($D516,TIMESHEET!A$1:A$500,0),MATCH("T202",TIMESHEET!$2:$2,0)),0)</f>
        <v/>
      </c>
      <c r="AF516">
        <f>IFERROR(INDEX(TIMESHEET!$A$1:$AI$5000,MATCH($D516,TIMESHEET!A$1:A$500,0),MATCH("T302",TIMESHEET!$2:$2,0)),0)</f>
        <v/>
      </c>
      <c r="AG516">
        <f>IFERROR(INDEX(TIMESHEET!$A$1:$AI$5000,MATCH($D516,TIMESHEET!A$1:A$500,0),MATCH("T406",TIMESHEET!$2:$2,0)),0)</f>
        <v/>
      </c>
      <c r="AH516">
        <f>AE516+AG516</f>
        <v/>
      </c>
      <c r="AI516">
        <f>IFERROR(INDEX(TIMESHEET!$A$1:$AI$5000,MATCH($D516,TIMESHEET!A$1:A$500,0),MATCH("T701",TIMESHEET!$2:$2,0)),0)</f>
        <v/>
      </c>
      <c r="AJ516">
        <f>IFERROR(INDEX(TIMESHEET!$A$1:$AI$5000,MATCH($D516,TIMESHEET!B$1:B$500,0),MATCH("T320",TIMESHEET!$2:$2,0)),0)</f>
        <v/>
      </c>
      <c r="AK516">
        <f>IFERROR(IF(LEFT(INDEX(PIS!O$1:O$500,MATCH(D516,PIS!C$1:C$500)),1)="M",T516/AD516*SUM(AE516:AG516),T516*AD516),0)</f>
        <v/>
      </c>
      <c r="AL516">
        <f>IFERROR(INDEX(ADJ!$A$1:$BZ$1000,MATCH(PAYROLL!D516,ADJ!A$1:A$500,0),MATCH(PAYROLL!AL$2,ADJ!$2:$2,0)),0)</f>
        <v/>
      </c>
      <c r="AM516">
        <f>SUM(AK516:AL516)</f>
        <v/>
      </c>
      <c r="AN516">
        <f>IFERROR(ROUND(V516/$AD516*$AH516,0),0)</f>
        <v/>
      </c>
      <c r="AO516">
        <f>IFERROR(ROUND(W516/$AD516*$AH516,0),0)</f>
        <v/>
      </c>
      <c r="AP516">
        <f>IFERROR(ROUND(X516/$AD516*$AE516,0),0)</f>
        <v/>
      </c>
      <c r="AQ516">
        <f>IFERROR(ROUND(Y516/$AD516*$AH516,0),0)</f>
        <v/>
      </c>
      <c r="AR516">
        <f>IFERROR(ROUND(Z516/$AD516*$AH516,0),0)</f>
        <v/>
      </c>
      <c r="AS516">
        <f>IFERROR(ROUND(AA516/$AD516*$AH516,0),0)</f>
        <v/>
      </c>
      <c r="AT516">
        <f>IFERROR(IF((AE516+AF516+AG516)&gt;13,AB516,ROUND(AB516/AD516*AH516,0)),0)</f>
        <v/>
      </c>
      <c r="AU516">
        <f>IFERROR(INDEX(ADJ!$A$1:$BZ$1000,MATCH(PAYROLL!D516,ADJ!A$1:A$500,0),MATCH(PAYROLL!AU$2,ADJ!$2:$2,0)),0)</f>
        <v/>
      </c>
      <c r="AV516">
        <f>ROUND(SUM(AN516:AU516),0)</f>
        <v/>
      </c>
      <c r="AW516">
        <f>IFERROR(INDEX(TIMESHEET!$A$1:$AI$5000,MATCH(PAYROLL!D516,TIMESHEET!A$1:A$500,0),MATCH("T620",TIMESHEET!$2:$2,0)),0)</f>
        <v/>
      </c>
      <c r="AX516">
        <f>IFERROR(INDEX(TIMESHEET!$A$1:$AI$5000,MATCH(PAYROLL!D516,TIMESHEET!A$1:A$500,0),MATCH("T601",TIMESHEET!$2:$2,0)),0)</f>
        <v/>
      </c>
      <c r="AY516">
        <f>IFERROR(INDEX(TIMESHEET!$A$1:$AI$5000,MATCH(PAYROLL!D516,TIMESHEET!A$1:A$500,0),MATCH("T602",TIMESHEET!$2:$2,0)),0)</f>
        <v/>
      </c>
      <c r="AZ516">
        <f>IFERROR(INDEX(TIMESHEET!$A$1:$AI$5000,MATCH(PAYROLL!D516,TIMESHEET!A$1:A$500,0),MATCH("T603",TIMESHEET!$2:$2,0)),0)</f>
        <v/>
      </c>
      <c r="BA516">
        <f>IFERROR(INDEX(TIMESHEET!$A$1:$AI$5000,MATCH(PAYROLL!D516,TIMESHEET!A$1:A$500,0),MATCH("T611",TIMESHEET!$2:$2,0)),0)</f>
        <v/>
      </c>
      <c r="BB516">
        <f>IFERROR(INDEX(TIMESHEET!$A$1:$AI$5000,MATCH(PAYROLL!D516,TIMESHEET!A$1:A$500,0),MATCH("T612",TIMESHEET!$2:$2,0)),0)</f>
        <v/>
      </c>
      <c r="BC516">
        <f>IFERROR(INDEX(TIMESHEET!$A$1:$AI$5000,MATCH(PAYROLL!D516,TIMESHEET!A$1:A$500,0),MATCH("T613",TIMESHEET!$2:$2,0)),0)</f>
        <v/>
      </c>
      <c r="BD516">
        <f>IFERROR(INDEX(TIMESHEET!$A$1:$AI$5000,MATCH(PAYROLL!D516,TIMESHEET!A$1:A$500,0),MATCH("T500",TIMESHEET!$2:$2,0)),0)</f>
        <v/>
      </c>
      <c r="BE516">
        <f>IFERROR(IF(LEFT(INDEX(PIS!O$1:O$500,MATCH(D516,PIS!C$1:C$500)),1)="M",T516/AD516/8*(AW516+AX516*1.5+AY516*2+AZ516*3+BA516*2.1+BB516*2.7+BC516*3.9+BD516*0.3),T516/8*(AW516+AX516*1.5+AY516*2+AZ516*3+BA516*2.1+BB516*2.7+BC516*3.9+BD516*0.3)),0)</f>
        <v/>
      </c>
      <c r="BF516">
        <f>IFERROR(INDEX(ADJ!$A$1:$BZ$1000,MATCH(PAYROLL!$D516,ADJ!A$1:A$500,0),MATCH(PAYROLL!BF$2,ADJ!$2:$2,0)),0)</f>
        <v/>
      </c>
      <c r="BG516">
        <f>IFERROR(INDEX(ADJ!$A$1:$BZ$1000,MATCH(PAYROLL!D516,ADJ!A$1:A$500,0),MATCH(PAYROLL!BG$2,ADJ!$2:$2,0)),0)</f>
        <v/>
      </c>
      <c r="BH516">
        <f>IFERROR(INDEX(ADJ!$A$1:$BZ$1000,MATCH(PAYROLL!D516,ADJ!A$1:A$500,0),MATCH(PAYROLL!BH$2,ADJ!$2:$2,0)),0)</f>
        <v/>
      </c>
      <c r="BI516">
        <f>IFERROR(INDEX(ADJ!$A$1:$BZ$1000,MATCH(PAYROLL!D516,ADJ!A$1:A$500,0),MATCH(PAYROLL!BI$2,ADJ!$2:$2,0)),0)</f>
        <v/>
      </c>
      <c r="BJ516">
        <f>IFERROR(INDEX(ADJ!$A$1:$BZ$1000,MATCH(PAYROLL!D516,ADJ!A$1:A$500,0),MATCH(PAYROLL!BJ$2,ADJ!$2:$2,0)),0)</f>
        <v/>
      </c>
      <c r="BK516">
        <f>SUM(BF516:BJ516)</f>
        <v/>
      </c>
      <c r="BL516">
        <f>IFERROR(INDEX(ADJ!$A$1:$BZ$1000,MATCH(PAYROLL!D516,ADJ!A$1:A$500,0),MATCH(PAYROLL!BL$2,ADJ!$2:$2,0)),0)</f>
        <v/>
      </c>
      <c r="BM516">
        <f>IFERROR(INDEX(ADJ!$A$1:$BZ$1000,MATCH(PAYROLL!D516,ADJ!A$1:A$500,0),MATCH(PAYROLL!BM$2,ADJ!$2:$2,0)),0)</f>
        <v/>
      </c>
      <c r="BN516">
        <f>IFERROR(INDEX(ADJ!$A$1:$BZ$1000,MATCH(PAYROLL!D516,ADJ!A$1:A$500,0),MATCH(PAYROLL!BN$2,ADJ!$2:$2,0)),0)</f>
        <v/>
      </c>
      <c r="BO516">
        <f>IFERROR(INDEX(ADJ!$A$1:$BZ$1000,MATCH(PAYROLL!D516,ADJ!A$1:A$500,0),MATCH(PAYROLL!BO$2,ADJ!$2:$2,0)),0)</f>
        <v/>
      </c>
      <c r="BP516">
        <f>SUM(AM516,AV516,BE516,BK516,BL516:BO516)</f>
        <v/>
      </c>
      <c r="BQ516">
        <f>BO516</f>
        <v/>
      </c>
      <c r="BR516">
        <f>IFERROR(ROUND(IF(LEFT(INDEX(PIS!O$1:O$500,MATCH(D516,PIS!C$1:C$500)),1)="D",T516/8*(BD516*0.3),IF(LEFT(INDEX(PIS!O$1:O$500,MATCH(D516,PIS!C$1:C$500)),1)="H",T516*($BD516*0.3),T516/$AD516/8*($BD516*0.3))),0),0)</f>
        <v/>
      </c>
      <c r="BS516">
        <f>IF(AP516&lt;1,0,MIN(AP516,730000))</f>
        <v/>
      </c>
      <c r="BT516">
        <f>IFERROR(ROUND((BE516-SUM(AW516:BC516)*T516/AD516/8),0)-BR516,0)</f>
        <v/>
      </c>
      <c r="BU516">
        <f>AO516</f>
        <v/>
      </c>
      <c r="BV516">
        <f>SUM(BQ516:BU516)</f>
        <v/>
      </c>
      <c r="BW516">
        <f>BP516-BV516</f>
        <v/>
      </c>
      <c r="BX516">
        <f>IFERROR(IF(RIGHT(INDEX(PIS!O$1:O$500,MATCH(D516,PIS!C$1:C$500)),5)="Gross",MIN(U516+V516,VLOOKUP("R700",TSC!B:C,2,0)*VLOOKUP("R101",TSC!B:C,2,0))*VLOOKUP("R701",TSC!B:C,2,0)%,0),0)</f>
        <v/>
      </c>
      <c r="BY516">
        <f>IFERROR(IF(RIGHT(INDEX(PIS!O$1:O$500,MATCH(D516,PIS!C$1:C$500)),5)="Gross",MIN(U516+V516,VLOOKUP("R700",TSC!B:C,2,0)*VLOOKUP("R101",TSC!B:C,2,0))*VLOOKUP("T704",TSC!B:C,2,0)%,0),0)</f>
        <v/>
      </c>
      <c r="BZ516">
        <f>IFERROR(IF(RIGHT(INDEX(PIS!O$1:O$500,MATCH(D516,PIS!C$1:C$500)),5)="Gross",MIN(U516+V516,VLOOKUP("R700",TSC!B:C,2,0)*VLOOKUP("1",TSC!F:G,2,0))*VLOOKUP("T705",TSC!B:C,2,0)%,0),0)</f>
        <v/>
      </c>
      <c r="CA516">
        <f>IFERROR(INDEX(ADJ!$A$1:$BZ$1000,MATCH(PAYROLL!D516,ADJ!A$1:A$500,0),MATCH(PAYROLL!CA$2,ADJ!$2:$2,0)),0)</f>
        <v/>
      </c>
      <c r="CB516">
        <f>IFERROR(INDEX(ADJ!$A$1:$BZ$1000,MATCH(PAYROLL!D516,ADJ!A$1:A$500,0),MATCH(PAYROLL!CB$2,ADJ!$2:$2,0)),0)</f>
        <v/>
      </c>
      <c r="CC516">
        <f>SUM(BX516:CB516)</f>
        <v/>
      </c>
      <c r="CD516">
        <f>IFERROR(INDEX(PIS!$A$1:$BZ$1000,MATCH(PAYROLL!D516,PIS!C$1:C$500,0),MATCH(PAYROLL!CD$1,PIS!$1:$1,0)),0)</f>
        <v/>
      </c>
      <c r="CE516">
        <f>IFERROR(IF(OR(INDEX(PIS!P$1:P$500,MATCH(D516,PIS!C$1:C$500,0))="LT2",INDEX(PIS!P$1:P$500,MATCH(D516,PIS!C$1:C$500,0))="P10"),0,SUM(CC516,CD516*VLOOKUP("R601",TSC!B:C,2,0),VLOOKUP("R602",TSC!B:C,2,0))),0)</f>
        <v/>
      </c>
      <c r="CF516">
        <f>MAX(BW516-CE516,0)</f>
        <v/>
      </c>
      <c r="CG516">
        <f>IFERROR(IF(OR(RIGHT(INDEX(PIS!P$1:P$500,MATCH(D516,PIS!C$1:C$500)),5)="P10",RIGHT(INDEX(PIS!P$1:P$500,MATCH(D516,PIS!C$1:C$500)),5)="CK"),0,IF(CF516&lt;=5000000,CF516*5%,IF(CF516&lt;=10000000,CF516*10%-250000,IF(CF516&lt;=18000000,CF516*15%-750000,IF(CF516&lt;=32000000,CF516*20%-1650000,IF(CF516&lt;=52000000,CF516*25%-3250000,IF(CF516&lt;=80000000,BH516*30%-5850000,CF516*35%-9850000))))))),0)</f>
        <v/>
      </c>
      <c r="CH516">
        <f>IFERROR(IF(OR(INDEX(PIS!P$1:P$500,MATCH(D516,PIS!C$1:C$500))="LT",INDEX(PIS!P$1:P$500,MATCH(D516,PIS!C$1:C$500))="CK"),0,IF(CF516&lt;2000000,0,CF516*10%)),0)</f>
        <v/>
      </c>
      <c r="CI516">
        <f>IFERROR(INDEX(ADJ!$A$1:$BZ$1000,MATCH(PAYROLL!D516,ADJ!A$1:A$500,0),MATCH(PAYROLL!CI$2,ADJ!$2:$2,0)),0)</f>
        <v/>
      </c>
      <c r="CJ516">
        <f>IFERROR(INDEX(ADJ!$A$1:$BZ$1000,MATCH(PAYROLL!D516,ADJ!A$1:A$500,0),MATCH(PAYROLL!CJ$2,ADJ!$2:$2,0)),0)</f>
        <v/>
      </c>
      <c r="CK516">
        <f>IFERROR(INDEX(ADJ!$A$1:$BZ$1000,MATCH(PAYROLL!D516,ADJ!A$1:A$500,0),MATCH(PAYROLL!CK$2,ADJ!$2:$2,0)),0)</f>
        <v/>
      </c>
      <c r="CL516">
        <f>SUM(CG516:CK516)</f>
        <v/>
      </c>
      <c r="CM516">
        <f>ROUND(SUM(CH516:CK516),0)</f>
        <v/>
      </c>
      <c r="CN516">
        <f>IFERROR(INDEX(CSDA!D$1:D$500,MATCH($CN$2,CSDA!C$1:C$500,0))*INDEX(PIS!V$1:V$500,MATCH(D516,PIS!C$1:C$500))+INDEX(ADJ!$A$1:$BZ$1000,MATCH(PAYROLL!D516,ADJ!A$1:A$500,0),MATCH(PAYROLL!CN$2,ADJ!$2:$2,0)),0)</f>
        <v/>
      </c>
      <c r="CO516">
        <f>IFERROR(INDEX(ADJ!$A$1:$BZ$1000,MATCH(PAYROLL!D516,ADJ!A$1:A$500,0),MATCH(PAYROLL!CO$2,ADJ!$2:$2,0)),0)</f>
        <v/>
      </c>
      <c r="CP516">
        <f>IFERROR(INDEX(ADJ!$A$1:$BZ$1000,MATCH(PAYROLL!D516,ADJ!A$1:A$500,0),MATCH(PAYROLL!CP$2,ADJ!$2:$2,0)),0)</f>
        <v/>
      </c>
      <c r="CQ516">
        <f>BP516-CL516-CI516-CM516-CN516-CO516-CP516-CC516</f>
        <v/>
      </c>
      <c r="CR516">
        <f>IFERROR(IF(RIGHT(INDEX(PIS!O$1:O$500,MATCH(D516,PIS!C$1:C$500,0)),5)="Gross",MIN(U516+V516,VLOOKUP("R700",TSC!B:C,2,0)*VLOOKUP("R101",TSC!B:C,2,0))*(VLOOKUP("T711",TSC!B:C,2,0)+VLOOKUP("T712",TSC!B:C,2,0))%,MIN(T516+V516,VLOOKUP("R700",TSC!B:C,2,0)*VLOOKUP("R101",TSC!B:C,2,0))*(VLOOKUP("T711",TSC!B:C,2,0)+VLOOKUP("T712",TSC!B:C,2,0)+VLOOKUP("R701",TSC!B:C,2,0))%),0)</f>
        <v/>
      </c>
      <c r="CS516">
        <f>IFERROR(IF(RIGHT(INDEX(PIS!O$1:O$500,MATCH(D516,PIS!C$1:C$500,0)),5)="Gross",MIN(U516+V516,VLOOKUP("R700",TSC!B:C,2,0)*VLOOKUP("R101",TSC!B:C,2,0))*(VLOOKUP("T714",TSC!B:C,2,0))%,MIN(T516+V516,VLOOKUP("R700",TSC!B:C,2,0)*VLOOKUP("R101",TSC!B:C,2,0))*(VLOOKUP("T704",TSC!B:C,2,0)+VLOOKUP("T714",TSC!B:C,2,0))%),0)</f>
        <v/>
      </c>
      <c r="CT516">
        <f>IFERROR(IF(RIGHT(INDEX(PIS!O$1:O$500,MATCH(D516,PIS!C$1:C$500,0)),5)="Gross",MIN(U516+V516,VLOOKUP("R700",TSC!B:C,2,0)*VLOOKUP("R101",TSC!B:C,2,0))*VLOOKUP("T705",TSC!B:C,2,0)%,MIN(T516+V516,VLOOKUP("R700",TSC!B:C,2,0)*VLOOKUP("R101",TSC!B:C,2,0))*VLOOKUP("T705",TSC!B:C,2,0)%),0)</f>
        <v/>
      </c>
      <c r="CU516">
        <f>IFERROR(IF(RIGHT(INDEX(PIS!O$1:O$500,MATCH(D516,PIS!C$1:C$500,0)),5)="Gross",MIN(U516+V516,VLOOKUP("R700",TSC!B:C,2,0)*VLOOKUP("R101",TSC!B:C,2,0))*(VLOOKUP("T713",TSC!B:C,2,0))%,MIN(T516+V516,VLOOKUP("R700",TSC!B:C,2,0)*VLOOKUP("R101",TSC!B:C,2,0))*(VLOOKUP("T713",TSC!B:C,2,0))%),0)</f>
        <v/>
      </c>
      <c r="CV516">
        <f>IFERROR(INDEX(ADJ!$A$1:$BZ$1000,MATCH(PAYROLL!D516,ADJ!A$1:A$500,0),MATCH(PAYROLL!CV$2,ADJ!$2:$2,0)),0)</f>
        <v/>
      </c>
      <c r="CW516">
        <f>IFERROR(INDEX(ADJ!$A$1:$BZ$1000,MATCH(PAYROLL!D516,ADJ!A$1:A$500,0),MATCH(PAYROLL!CW$2,ADJ!$2:$2,0)),0)</f>
        <v/>
      </c>
      <c r="CX516">
        <f>SUM(CR516:CW516)</f>
        <v/>
      </c>
      <c r="CY516">
        <f>ROUND(IF(CR516&gt;0,T516+V516*VLOOKUP("R202",TSC!$B$1:$C$500,2,0),0),0)</f>
        <v/>
      </c>
      <c r="CZ516">
        <f>IFERROR(INDEX(CSDA!D$1:D$500,MATCH($CZ$2,CSDA!C$1:C$500,0)),0)</f>
        <v/>
      </c>
      <c r="DA516">
        <f>ROUND(T516*0.7%,0)</f>
        <v/>
      </c>
      <c r="DB516">
        <f>ROUND(T516/12,0)</f>
        <v/>
      </c>
      <c r="DC516">
        <f ref="DC516" t="array">IFERROR(INDEX(CSDA!D$1:D$500,MATCH("Trích giữ"&amp;PAYROLL!DC$2,CSDA!A$1:A$500&amp;CSDA!C$1:C$500,0)),0)</f>
        <v/>
      </c>
      <c r="DD516">
        <f ref="DD516" t="array">IFERROR(INDEX(CSDA!D$1:D$500,MATCH("Trích giữ"&amp;PAYROLL!DD$2,CSDA!A$1:A$500&amp;CSDA!C$1:C$500,0)),0)</f>
        <v/>
      </c>
      <c r="DE516">
        <f ref="DE516" t="array">IFERROR(INDEX(CSDA!D$1:D$500,MATCH("Trích giữ"&amp;PAYROLL!DE$2,CSDA!A$1:A$500&amp;CSDA!C$1:C$500,0)),0)</f>
        <v/>
      </c>
      <c r="DF516">
        <f>IFERROR(INDEX(CSDA!D$1:D$500,MATCH(PAYROLL!DF$2,CSDA!C$1:C$500,0)),0)</f>
        <v/>
      </c>
      <c r="DG516">
        <f ref="DG516" t="array">IFERROR(INDEX(CSDA!D$1:D$500,MATCH("Trích giữ"&amp;PAYROLL!DG$2,CSDA!A$1:A$500&amp;CSDA!C$1:C$500,0)),0)</f>
        <v/>
      </c>
      <c r="DH516">
        <f>ROUND(T516/26,0)</f>
        <v/>
      </c>
      <c r="DI516">
        <f ref="DI516" t="array">IFERROR(INDEX(CSDA!D$1:D$500,MATCH("Trích giữ"&amp;PAYROLL!DI$2,CSDA!A$1:A$500&amp;CSDA!C$1:C$500,0)),0)</f>
        <v/>
      </c>
      <c r="DJ516">
        <f>IF(U516=0,T516*21.5%-BL516,0)</f>
        <v/>
      </c>
      <c r="DK516">
        <f ref="DK516" t="array">IFERROR(INDEX(CSDA!D$1:D$500,MATCH("Trích giữ"&amp;PAYROLL!DK$2,CSDA!A$1:A$500&amp;CSDA!C$1:C$500,0)),0)</f>
        <v/>
      </c>
      <c r="DL516">
        <f>IFERROR(INDEX(CSDA!D$1:D$500,MATCH(PAYROLL!DL$2,CSDA!C$1:C$500,0))/12,0)</f>
        <v/>
      </c>
      <c r="DM516">
        <f>SUM(DB516:DL516)</f>
        <v/>
      </c>
      <c r="DN516">
        <f>IFERROR(INDEX(ADJ!$A$1:$BZ$1000,MATCH(PAYROLL!D516,ADJ!A$1:A$500,0),MATCH(PAYROLL!DN$2,ADJ!$2:$2,0)),0)</f>
        <v/>
      </c>
      <c r="DO516">
        <f>IFERROR(SUM(BP516,DM516:DN516,CX516:DA516)-DT516,0)</f>
        <v/>
      </c>
      <c r="DP516">
        <f ref="DP516" t="array">SUM(BW516*IFERROR(INDEX(CSDA!D$1:D$500,MATCH(BW$2,CSDA!C$1:C$500,0)),0)%,CX516*IFERROR(INDEX(CSDA!D$1:D$500,MATCH(CX$2,CSDA!C$1:C$500,0)),0)%,DA516*IFERROR(INDEX(CSDA!D$1:D$500,MATCH(DA$2,CSDA!C$1:C$500,0)),0)%,DB516*IFERROR(INDEX(CSDA!D$1:D$500,MATCH(DB$2,CSDA!C$1:C$500,0)),0)%,DF516*IFERROR(INDEX(CSDA!D$1:D$500,MATCH("Phí dịch vụ"&amp;PAYROLL!DF$2,CSDA!A$1:A$500&amp;CSDA!C$1:C$500,0)),0)%,DC516*IFERROR(INDEX(CSDA!D$1:D$500,MATCH("Phí dịch vụ"&amp;PAYROLL!DC$2,CSDA!A$1:A$500&amp;CSDA!C$1:C$500,0)),0)%,DH516*IFERROR(INDEX(CSDA!D$1:D$500,MATCH("Phí dịch vụ"&amp;PAYROLL!DH$2,CSDA!A$1:A$500&amp;CSDA!C$1:C$500,0)),0)%,DJ516*IFERROR(INDEX(CSDA!D$1:D$500,MATCH("Phí dịch vụ"&amp;PAYROLL!DJ$2,CSDA!A$1:A$500&amp;CSDA!C$1:C$500,0)),0)%,BN516*IFERROR(INDEX(CSDA!D$1:D$500,MATCH(BN$2,CSDA!C$1:C$500,0)),0)%)-BN516*7%</f>
        <v/>
      </c>
      <c r="DQ516">
        <f>IFERROR(INDEX(ADJ!$A$1:$BZ$1000,MATCH(PAYROLL!D516,ADJ!A$1:A$500,0),MATCH(PAYROLL!DQ$2,ADJ!$2:$2,0)),0)</f>
        <v/>
      </c>
      <c r="DR516">
        <f>IFERROR(INDEX(ADJ!$A$1:$BZ$1000,MATCH(PAYROLL!D516,ADJ!A$1:A$500,0),MATCH(PAYROLL!DR$2,ADJ!$2:$2,0)),0)</f>
        <v/>
      </c>
      <c r="DS516">
        <f>SUM(DP516:DR516)</f>
        <v/>
      </c>
      <c r="DT516">
        <f>EK516</f>
        <v/>
      </c>
      <c r="DU516">
        <f>SUM(DO516:DR516)</f>
        <v/>
      </c>
      <c r="DV516">
        <f>ROUND(DU516*0.1,0)</f>
        <v/>
      </c>
      <c r="DW516">
        <f>DU516+DV516</f>
        <v/>
      </c>
      <c r="DZ516">
        <f>IFERROR(INDEX(ADJ!$A$1:$BZ$1000,MATCH(PAYROLL!$D516,ADJ!A$1:A$500,0),MATCH(PAYROLL!DZ$2,ADJ!$2:$2,0)),0)</f>
        <v/>
      </c>
      <c r="EA516">
        <f>IFERROR(INDEX(ADJ!$A$1:$BZ$1000,MATCH(PAYROLL!$D516,ADJ!A$1:A$500,0),MATCH(PAYROLL!EA$2,ADJ!$2:$2,0)),0)</f>
        <v/>
      </c>
      <c r="EB516">
        <f>IFERROR(INDEX(ADJ!$A$1:$BZ$1000,MATCH(PAYROLL!$D516,ADJ!A$1:A$500,0),MATCH(PAYROLL!EB$2,ADJ!$2:$2,0)),0)</f>
        <v/>
      </c>
      <c r="EC516">
        <f>IFERROR(INDEX(ADJ!$A$1:$BZ$1000,MATCH(PAYROLL!$D516,ADJ!A$1:A$500,0),MATCH(PAYROLL!EC$2,ADJ!$2:$2,0)),0)</f>
        <v/>
      </c>
      <c r="ED516">
        <f>IFERROR(INDEX(ADJ!$A$1:$BZ$1000,MATCH(PAYROLL!$D516,ADJ!A$1:A$500,0),MATCH(PAYROLL!ED$2,ADJ!$2:$2,0)),0)</f>
        <v/>
      </c>
      <c r="EE516">
        <f>IFERROR(INDEX(ADJ!$A$1:$BZ$1000,MATCH(PAYROLL!$D516,ADJ!A$1:A$500,0),MATCH(PAYROLL!EE$2,ADJ!$2:$2,0)),0)</f>
        <v/>
      </c>
      <c r="EF516">
        <f>IFERROR(INDEX(ADJ!$A$1:$BZ$1000,MATCH(PAYROLL!$D516,ADJ!A$1:A$500,0),MATCH(PAYROLL!EF$2,ADJ!$2:$2,0)),0)</f>
        <v/>
      </c>
      <c r="EG516">
        <f>IFERROR(INDEX(ADJ!$A$1:$BZ$1000,MATCH(PAYROLL!$D516,ADJ!A$1:A$500,0),MATCH(PAYROLL!EG$2,ADJ!$2:$2,0)),0)</f>
        <v/>
      </c>
      <c r="EH516">
        <f>IFERROR(INDEX(ADJ!$A$1:$BZ$1000,MATCH(PAYROLL!$D516,ADJ!A$1:A$500,0),MATCH(PAYROLL!EH$2,ADJ!$2:$2,0)),0)</f>
        <v/>
      </c>
      <c r="EI516">
        <f>IFERROR(INDEX(ADJ!$A$1:$BZ$1000,MATCH(PAYROLL!D516,ADJ!A$1:A$500,0),MATCH(PAYROLL!EI$2,ADJ!$2:$2,0)),0)</f>
        <v/>
      </c>
      <c r="EJ516">
        <f>IFERROR(INDEX(ADJ!$A$1:$BZ$1000,MATCH(PAYROLL!$D516,ADJ!A$1:A$500,0),MATCH(PAYROLL!EJ$2,ADJ!$2:$2,0)),0)</f>
        <v/>
      </c>
      <c r="EK516">
        <f>SUM(DZ516:EJ516)</f>
        <v/>
      </c>
    </row>
    <row r="517">
      <c r="A517" t="n">
        <v>515</v>
      </c>
      <c r="B517" t="inlineStr">
        <is>
          <t>Cao Văn Tân</t>
        </is>
      </c>
      <c r="D517" t="inlineStr">
        <is>
          <t>159055-01</t>
        </is>
      </c>
      <c r="S517">
        <f>IFERROR(INDEX(PIS!$A$1:$BZ$1000,MATCH($D517,PIS!C$1:C$500,0),MATCH("Lương CB tháng trước",PIS!$1:$1,0)),0)</f>
        <v/>
      </c>
      <c r="T517">
        <f>IFERROR(INDEX(PIS!$A$1:$BZ$1000,MATCH($D517,PIS!C$1:C$500,0),MATCH("Lương CB hiện tại",PIS!$1:$1,0)),0)</f>
        <v/>
      </c>
      <c r="U517">
        <f>IFERROR(INDEX(PIS!$A$1:$BZ$1000,MATCH($D517,PIS!C$1:C$500,0),MATCH("Lương đóng BHBB",PIS!$1:$1,0)),0)</f>
        <v/>
      </c>
      <c r="V517">
        <f>IFERROR(INDEX(PIS!$A$1:$BZ$1000,MATCH($D517,PIS!C$1:C$500,0),MATCH(V$2,PIS!$2:$2,0)),0)</f>
        <v/>
      </c>
      <c r="W517">
        <f>IFERROR(INDEX(PIS!$A$1:$BZ$1000,MATCH($D517,PIS!C$1:C$500,0),MATCH(W$2,PIS!$2:$2,0)),0)</f>
        <v/>
      </c>
      <c r="X517">
        <f>IFERROR(INDEX(PIS!$A$1:$BZ$1000,MATCH($D517,PIS!C$1:C$500,0),MATCH(X$2,PIS!$2:$2,0)),0)</f>
        <v/>
      </c>
      <c r="Y517">
        <f>IFERROR(INDEX(PIS!$A$1:$BZ$1000,MATCH($D517,PIS!C$1:C$500,0),MATCH(Y$2,PIS!$2:$2,0)),0)</f>
        <v/>
      </c>
      <c r="Z517">
        <f>IFERROR(INDEX(PIS!$A$1:$BZ$1000,MATCH($D517,PIS!C$1:C$500,0),MATCH(Z$2,PIS!$2:$2,0)),0)</f>
        <v/>
      </c>
      <c r="AA517">
        <f>IFERROR(INDEX(PIS!$A$1:$BZ$1000,MATCH($D517,PIS!C$1:C$500,0),MATCH(AA$2,PIS!$2:$2,0)),0)</f>
        <v/>
      </c>
      <c r="AB517">
        <f>IFERROR(INDEX(PIS!$A$1:$BZ$1000,MATCH($D517,PIS!C$1:C$500,0),MATCH(AB$2,PIS!$2:$2,0)),0)</f>
        <v/>
      </c>
      <c r="AC517">
        <f>SUM(V517:AB517)</f>
        <v/>
      </c>
      <c r="AD517">
        <f>IFERROR(INDEX(TIMESHEET!$A$1:$AI$5000,MATCH($D517,TIMESHEET!A$1:A$500,0),MATCH("T100",TIMESHEET!$2:$2,0))-2,0)</f>
        <v/>
      </c>
      <c r="AE517">
        <f>IFERROR(INDEX(TIMESHEET!$A$1:$AI$5000,MATCH($D517,TIMESHEET!A$1:A$500,0),MATCH("T202",TIMESHEET!$2:$2,0)),0)</f>
        <v/>
      </c>
      <c r="AF517">
        <f>IFERROR(INDEX(TIMESHEET!$A$1:$AI$5000,MATCH($D517,TIMESHEET!A$1:A$500,0),MATCH("T302",TIMESHEET!$2:$2,0)),0)</f>
        <v/>
      </c>
      <c r="AG517">
        <f>IFERROR(INDEX(TIMESHEET!$A$1:$AI$5000,MATCH($D517,TIMESHEET!A$1:A$500,0),MATCH("T406",TIMESHEET!$2:$2,0)),0)</f>
        <v/>
      </c>
      <c r="AH517">
        <f>AE517+AG517</f>
        <v/>
      </c>
      <c r="AI517">
        <f>IFERROR(INDEX(TIMESHEET!$A$1:$AI$5000,MATCH($D517,TIMESHEET!A$1:A$500,0),MATCH("T701",TIMESHEET!$2:$2,0)),0)</f>
        <v/>
      </c>
      <c r="AJ517">
        <f>IFERROR(INDEX(TIMESHEET!$A$1:$AI$5000,MATCH($D517,TIMESHEET!B$1:B$500,0),MATCH("T320",TIMESHEET!$2:$2,0)),0)</f>
        <v/>
      </c>
      <c r="AK517">
        <f>IFERROR(IF(LEFT(INDEX(PIS!O$1:O$500,MATCH(D517,PIS!C$1:C$500)),1)="M",T517/AD517*SUM(AE517:AG517),T517*AD517),0)</f>
        <v/>
      </c>
      <c r="AL517">
        <f>IFERROR(INDEX(ADJ!$A$1:$BZ$1000,MATCH(PAYROLL!D517,ADJ!A$1:A$500,0),MATCH(PAYROLL!AL$2,ADJ!$2:$2,0)),0)</f>
        <v/>
      </c>
      <c r="AM517">
        <f>SUM(AK517:AL517)</f>
        <v/>
      </c>
      <c r="AN517">
        <f>IFERROR(ROUND(V517/$AD517*$AH517,0),0)</f>
        <v/>
      </c>
      <c r="AO517">
        <f>IFERROR(ROUND(W517/$AD517*$AH517,0),0)</f>
        <v/>
      </c>
      <c r="AP517">
        <f>IFERROR(ROUND(X517/$AD517*$AE517,0),0)</f>
        <v/>
      </c>
      <c r="AQ517">
        <f>IFERROR(ROUND(Y517/$AD517*$AH517,0),0)</f>
        <v/>
      </c>
      <c r="AR517">
        <f>IFERROR(ROUND(Z517/$AD517*$AH517,0),0)</f>
        <v/>
      </c>
      <c r="AS517">
        <f>IFERROR(ROUND(AA517/$AD517*$AH517,0),0)</f>
        <v/>
      </c>
      <c r="AT517">
        <f>IFERROR(IF((AE517+AF517+AG517)&gt;13,AB517,ROUND(AB517/AD517*AH517,0)),0)</f>
        <v/>
      </c>
      <c r="AU517">
        <f>IFERROR(INDEX(ADJ!$A$1:$BZ$1000,MATCH(PAYROLL!D517,ADJ!A$1:A$500,0),MATCH(PAYROLL!AU$2,ADJ!$2:$2,0)),0)</f>
        <v/>
      </c>
      <c r="AV517">
        <f>ROUND(SUM(AN517:AU517),0)</f>
        <v/>
      </c>
      <c r="AW517">
        <f>IFERROR(INDEX(TIMESHEET!$A$1:$AI$5000,MATCH(PAYROLL!D517,TIMESHEET!A$1:A$500,0),MATCH("T620",TIMESHEET!$2:$2,0)),0)</f>
        <v/>
      </c>
      <c r="AX517">
        <f>IFERROR(INDEX(TIMESHEET!$A$1:$AI$5000,MATCH(PAYROLL!D517,TIMESHEET!A$1:A$500,0),MATCH("T601",TIMESHEET!$2:$2,0)),0)</f>
        <v/>
      </c>
      <c r="AY517">
        <f>IFERROR(INDEX(TIMESHEET!$A$1:$AI$5000,MATCH(PAYROLL!D517,TIMESHEET!A$1:A$500,0),MATCH("T602",TIMESHEET!$2:$2,0)),0)</f>
        <v/>
      </c>
      <c r="AZ517">
        <f>IFERROR(INDEX(TIMESHEET!$A$1:$AI$5000,MATCH(PAYROLL!D517,TIMESHEET!A$1:A$500,0),MATCH("T603",TIMESHEET!$2:$2,0)),0)</f>
        <v/>
      </c>
      <c r="BA517">
        <f>IFERROR(INDEX(TIMESHEET!$A$1:$AI$5000,MATCH(PAYROLL!D517,TIMESHEET!A$1:A$500,0),MATCH("T611",TIMESHEET!$2:$2,0)),0)</f>
        <v/>
      </c>
      <c r="BB517">
        <f>IFERROR(INDEX(TIMESHEET!$A$1:$AI$5000,MATCH(PAYROLL!D517,TIMESHEET!A$1:A$500,0),MATCH("T612",TIMESHEET!$2:$2,0)),0)</f>
        <v/>
      </c>
      <c r="BC517">
        <f>IFERROR(INDEX(TIMESHEET!$A$1:$AI$5000,MATCH(PAYROLL!D517,TIMESHEET!A$1:A$500,0),MATCH("T613",TIMESHEET!$2:$2,0)),0)</f>
        <v/>
      </c>
      <c r="BD517">
        <f>IFERROR(INDEX(TIMESHEET!$A$1:$AI$5000,MATCH(PAYROLL!D517,TIMESHEET!A$1:A$500,0),MATCH("T500",TIMESHEET!$2:$2,0)),0)</f>
        <v/>
      </c>
      <c r="BE517">
        <f>IFERROR(IF(LEFT(INDEX(PIS!O$1:O$500,MATCH(D517,PIS!C$1:C$500)),1)="M",T517/AD517/8*(AW517+AX517*1.5+AY517*2+AZ517*3+BA517*2.1+BB517*2.7+BC517*3.9+BD517*0.3),T517/8*(AW517+AX517*1.5+AY517*2+AZ517*3+BA517*2.1+BB517*2.7+BC517*3.9+BD517*0.3)),0)</f>
        <v/>
      </c>
      <c r="BF517">
        <f>IFERROR(INDEX(ADJ!$A$1:$BZ$1000,MATCH(PAYROLL!$D517,ADJ!A$1:A$500,0),MATCH(PAYROLL!BF$2,ADJ!$2:$2,0)),0)</f>
        <v/>
      </c>
      <c r="BG517">
        <f>IFERROR(INDEX(ADJ!$A$1:$BZ$1000,MATCH(PAYROLL!D517,ADJ!A$1:A$500,0),MATCH(PAYROLL!BG$2,ADJ!$2:$2,0)),0)</f>
        <v/>
      </c>
      <c r="BH517">
        <f>IFERROR(INDEX(ADJ!$A$1:$BZ$1000,MATCH(PAYROLL!D517,ADJ!A$1:A$500,0),MATCH(PAYROLL!BH$2,ADJ!$2:$2,0)),0)</f>
        <v/>
      </c>
      <c r="BI517">
        <f>IFERROR(INDEX(ADJ!$A$1:$BZ$1000,MATCH(PAYROLL!D517,ADJ!A$1:A$500,0),MATCH(PAYROLL!BI$2,ADJ!$2:$2,0)),0)</f>
        <v/>
      </c>
      <c r="BJ517">
        <f>IFERROR(INDEX(ADJ!$A$1:$BZ$1000,MATCH(PAYROLL!D517,ADJ!A$1:A$500,0),MATCH(PAYROLL!BJ$2,ADJ!$2:$2,0)),0)</f>
        <v/>
      </c>
      <c r="BK517">
        <f>SUM(BF517:BJ517)</f>
        <v/>
      </c>
      <c r="BL517">
        <f>IFERROR(INDEX(ADJ!$A$1:$BZ$1000,MATCH(PAYROLL!D517,ADJ!A$1:A$500,0),MATCH(PAYROLL!BL$2,ADJ!$2:$2,0)),0)</f>
        <v/>
      </c>
      <c r="BM517">
        <f>IFERROR(INDEX(ADJ!$A$1:$BZ$1000,MATCH(PAYROLL!D517,ADJ!A$1:A$500,0),MATCH(PAYROLL!BM$2,ADJ!$2:$2,0)),0)</f>
        <v/>
      </c>
      <c r="BN517">
        <f>IFERROR(INDEX(ADJ!$A$1:$BZ$1000,MATCH(PAYROLL!D517,ADJ!A$1:A$500,0),MATCH(PAYROLL!BN$2,ADJ!$2:$2,0)),0)</f>
        <v/>
      </c>
      <c r="BO517">
        <f>IFERROR(INDEX(ADJ!$A$1:$BZ$1000,MATCH(PAYROLL!D517,ADJ!A$1:A$500,0),MATCH(PAYROLL!BO$2,ADJ!$2:$2,0)),0)</f>
        <v/>
      </c>
      <c r="BP517">
        <f>SUM(AM517,AV517,BE517,BK517,BL517:BO517)</f>
        <v/>
      </c>
      <c r="BQ517">
        <f>BO517</f>
        <v/>
      </c>
      <c r="BR517">
        <f>IFERROR(ROUND(IF(LEFT(INDEX(PIS!O$1:O$500,MATCH(D517,PIS!C$1:C$500)),1)="D",T517/8*(BD517*0.3),IF(LEFT(INDEX(PIS!O$1:O$500,MATCH(D517,PIS!C$1:C$500)),1)="H",T517*($BD517*0.3),T517/$AD517/8*($BD517*0.3))),0),0)</f>
        <v/>
      </c>
      <c r="BS517">
        <f>IF(AP517&lt;1,0,MIN(AP517,730000))</f>
        <v/>
      </c>
      <c r="BT517">
        <f>IFERROR(ROUND((BE517-SUM(AW517:BC517)*T517/AD517/8),0)-BR517,0)</f>
        <v/>
      </c>
      <c r="BU517">
        <f>AO517</f>
        <v/>
      </c>
      <c r="BV517">
        <f>SUM(BQ517:BU517)</f>
        <v/>
      </c>
      <c r="BW517">
        <f>BP517-BV517</f>
        <v/>
      </c>
      <c r="BX517">
        <f>IFERROR(IF(RIGHT(INDEX(PIS!O$1:O$500,MATCH(D517,PIS!C$1:C$500)),5)="Gross",MIN(U517+V517,VLOOKUP("R700",TSC!B:C,2,0)*VLOOKUP("R101",TSC!B:C,2,0))*VLOOKUP("R701",TSC!B:C,2,0)%,0),0)</f>
        <v/>
      </c>
      <c r="BY517">
        <f>IFERROR(IF(RIGHT(INDEX(PIS!O$1:O$500,MATCH(D517,PIS!C$1:C$500)),5)="Gross",MIN(U517+V517,VLOOKUP("R700",TSC!B:C,2,0)*VLOOKUP("R101",TSC!B:C,2,0))*VLOOKUP("T704",TSC!B:C,2,0)%,0),0)</f>
        <v/>
      </c>
      <c r="BZ517">
        <f>IFERROR(IF(RIGHT(INDEX(PIS!O$1:O$500,MATCH(D517,PIS!C$1:C$500)),5)="Gross",MIN(U517+V517,VLOOKUP("R700",TSC!B:C,2,0)*VLOOKUP("1",TSC!F:G,2,0))*VLOOKUP("T705",TSC!B:C,2,0)%,0),0)</f>
        <v/>
      </c>
      <c r="CA517">
        <f>IFERROR(INDEX(ADJ!$A$1:$BZ$1000,MATCH(PAYROLL!D517,ADJ!A$1:A$500,0),MATCH(PAYROLL!CA$2,ADJ!$2:$2,0)),0)</f>
        <v/>
      </c>
      <c r="CB517">
        <f>IFERROR(INDEX(ADJ!$A$1:$BZ$1000,MATCH(PAYROLL!D517,ADJ!A$1:A$500,0),MATCH(PAYROLL!CB$2,ADJ!$2:$2,0)),0)</f>
        <v/>
      </c>
      <c r="CC517">
        <f>SUM(BX517:CB517)</f>
        <v/>
      </c>
      <c r="CD517">
        <f>IFERROR(INDEX(PIS!$A$1:$BZ$1000,MATCH(PAYROLL!D517,PIS!C$1:C$500,0),MATCH(PAYROLL!CD$1,PIS!$1:$1,0)),0)</f>
        <v/>
      </c>
      <c r="CE517">
        <f>IFERROR(IF(OR(INDEX(PIS!P$1:P$500,MATCH(D517,PIS!C$1:C$500,0))="LT2",INDEX(PIS!P$1:P$500,MATCH(D517,PIS!C$1:C$500,0))="P10"),0,SUM(CC517,CD517*VLOOKUP("R601",TSC!B:C,2,0),VLOOKUP("R602",TSC!B:C,2,0))),0)</f>
        <v/>
      </c>
      <c r="CF517">
        <f>MAX(BW517-CE517,0)</f>
        <v/>
      </c>
      <c r="CG517">
        <f>IFERROR(IF(OR(RIGHT(INDEX(PIS!P$1:P$500,MATCH(D517,PIS!C$1:C$500)),5)="P10",RIGHT(INDEX(PIS!P$1:P$500,MATCH(D517,PIS!C$1:C$500)),5)="CK"),0,IF(CF517&lt;=5000000,CF517*5%,IF(CF517&lt;=10000000,CF517*10%-250000,IF(CF517&lt;=18000000,CF517*15%-750000,IF(CF517&lt;=32000000,CF517*20%-1650000,IF(CF517&lt;=52000000,CF517*25%-3250000,IF(CF517&lt;=80000000,BH517*30%-5850000,CF517*35%-9850000))))))),0)</f>
        <v/>
      </c>
      <c r="CH517">
        <f>IFERROR(IF(OR(INDEX(PIS!P$1:P$500,MATCH(D517,PIS!C$1:C$500))="LT",INDEX(PIS!P$1:P$500,MATCH(D517,PIS!C$1:C$500))="CK"),0,IF(CF517&lt;2000000,0,CF517*10%)),0)</f>
        <v/>
      </c>
      <c r="CI517">
        <f>IFERROR(INDEX(ADJ!$A$1:$BZ$1000,MATCH(PAYROLL!D517,ADJ!A$1:A$500,0),MATCH(PAYROLL!CI$2,ADJ!$2:$2,0)),0)</f>
        <v/>
      </c>
      <c r="CJ517">
        <f>IFERROR(INDEX(ADJ!$A$1:$BZ$1000,MATCH(PAYROLL!D517,ADJ!A$1:A$500,0),MATCH(PAYROLL!CJ$2,ADJ!$2:$2,0)),0)</f>
        <v/>
      </c>
      <c r="CK517">
        <f>IFERROR(INDEX(ADJ!$A$1:$BZ$1000,MATCH(PAYROLL!D517,ADJ!A$1:A$500,0),MATCH(PAYROLL!CK$2,ADJ!$2:$2,0)),0)</f>
        <v/>
      </c>
      <c r="CL517">
        <f>SUM(CG517:CK517)</f>
        <v/>
      </c>
      <c r="CM517">
        <f>ROUND(SUM(CH517:CK517),0)</f>
        <v/>
      </c>
      <c r="CN517">
        <f>IFERROR(INDEX(CSDA!D$1:D$500,MATCH($CN$2,CSDA!C$1:C$500,0))*INDEX(PIS!V$1:V$500,MATCH(D517,PIS!C$1:C$500))+INDEX(ADJ!$A$1:$BZ$1000,MATCH(PAYROLL!D517,ADJ!A$1:A$500,0),MATCH(PAYROLL!CN$2,ADJ!$2:$2,0)),0)</f>
        <v/>
      </c>
      <c r="CO517">
        <f>IFERROR(INDEX(ADJ!$A$1:$BZ$1000,MATCH(PAYROLL!D517,ADJ!A$1:A$500,0),MATCH(PAYROLL!CO$2,ADJ!$2:$2,0)),0)</f>
        <v/>
      </c>
      <c r="CP517">
        <f>IFERROR(INDEX(ADJ!$A$1:$BZ$1000,MATCH(PAYROLL!D517,ADJ!A$1:A$500,0),MATCH(PAYROLL!CP$2,ADJ!$2:$2,0)),0)</f>
        <v/>
      </c>
      <c r="CQ517">
        <f>BP517-CL517-CI517-CM517-CN517-CO517-CP517-CC517</f>
        <v/>
      </c>
      <c r="CR517">
        <f>IFERROR(IF(RIGHT(INDEX(PIS!O$1:O$500,MATCH(D517,PIS!C$1:C$500,0)),5)="Gross",MIN(U517+V517,VLOOKUP("R700",TSC!B:C,2,0)*VLOOKUP("R101",TSC!B:C,2,0))*(VLOOKUP("T711",TSC!B:C,2,0)+VLOOKUP("T712",TSC!B:C,2,0))%,MIN(T517+V517,VLOOKUP("R700",TSC!B:C,2,0)*VLOOKUP("R101",TSC!B:C,2,0))*(VLOOKUP("T711",TSC!B:C,2,0)+VLOOKUP("T712",TSC!B:C,2,0)+VLOOKUP("R701",TSC!B:C,2,0))%),0)</f>
        <v/>
      </c>
      <c r="CS517">
        <f>IFERROR(IF(RIGHT(INDEX(PIS!O$1:O$500,MATCH(D517,PIS!C$1:C$500,0)),5)="Gross",MIN(U517+V517,VLOOKUP("R700",TSC!B:C,2,0)*VLOOKUP("R101",TSC!B:C,2,0))*(VLOOKUP("T714",TSC!B:C,2,0))%,MIN(T517+V517,VLOOKUP("R700",TSC!B:C,2,0)*VLOOKUP("R101",TSC!B:C,2,0))*(VLOOKUP("T704",TSC!B:C,2,0)+VLOOKUP("T714",TSC!B:C,2,0))%),0)</f>
        <v/>
      </c>
      <c r="CT517">
        <f>IFERROR(IF(RIGHT(INDEX(PIS!O$1:O$500,MATCH(D517,PIS!C$1:C$500,0)),5)="Gross",MIN(U517+V517,VLOOKUP("R700",TSC!B:C,2,0)*VLOOKUP("R101",TSC!B:C,2,0))*VLOOKUP("T705",TSC!B:C,2,0)%,MIN(T517+V517,VLOOKUP("R700",TSC!B:C,2,0)*VLOOKUP("R101",TSC!B:C,2,0))*VLOOKUP("T705",TSC!B:C,2,0)%),0)</f>
        <v/>
      </c>
      <c r="CU517">
        <f>IFERROR(IF(RIGHT(INDEX(PIS!O$1:O$500,MATCH(D517,PIS!C$1:C$500,0)),5)="Gross",MIN(U517+V517,VLOOKUP("R700",TSC!B:C,2,0)*VLOOKUP("R101",TSC!B:C,2,0))*(VLOOKUP("T713",TSC!B:C,2,0))%,MIN(T517+V517,VLOOKUP("R700",TSC!B:C,2,0)*VLOOKUP("R101",TSC!B:C,2,0))*(VLOOKUP("T713",TSC!B:C,2,0))%),0)</f>
        <v/>
      </c>
      <c r="CV517">
        <f>IFERROR(INDEX(ADJ!$A$1:$BZ$1000,MATCH(PAYROLL!D517,ADJ!A$1:A$500,0),MATCH(PAYROLL!CV$2,ADJ!$2:$2,0)),0)</f>
        <v/>
      </c>
      <c r="CW517">
        <f>IFERROR(INDEX(ADJ!$A$1:$BZ$1000,MATCH(PAYROLL!D517,ADJ!A$1:A$500,0),MATCH(PAYROLL!CW$2,ADJ!$2:$2,0)),0)</f>
        <v/>
      </c>
      <c r="CX517">
        <f>SUM(CR517:CW517)</f>
        <v/>
      </c>
      <c r="CY517">
        <f>ROUND(IF(CR517&gt;0,T517+V517*VLOOKUP("R202",TSC!$B$1:$C$500,2,0),0),0)</f>
        <v/>
      </c>
      <c r="CZ517">
        <f>IFERROR(INDEX(CSDA!D$1:D$500,MATCH($CZ$2,CSDA!C$1:C$500,0)),0)</f>
        <v/>
      </c>
      <c r="DA517">
        <f>ROUND(T517*0.7%,0)</f>
        <v/>
      </c>
      <c r="DB517">
        <f>ROUND(T517/12,0)</f>
        <v/>
      </c>
      <c r="DC517">
        <f ref="DC517" t="array">IFERROR(INDEX(CSDA!D$1:D$500,MATCH("Trích giữ"&amp;PAYROLL!DC$2,CSDA!A$1:A$500&amp;CSDA!C$1:C$500,0)),0)</f>
        <v/>
      </c>
      <c r="DD517">
        <f ref="DD517" t="array">IFERROR(INDEX(CSDA!D$1:D$500,MATCH("Trích giữ"&amp;PAYROLL!DD$2,CSDA!A$1:A$500&amp;CSDA!C$1:C$500,0)),0)</f>
        <v/>
      </c>
      <c r="DE517">
        <f ref="DE517" t="array">IFERROR(INDEX(CSDA!D$1:D$500,MATCH("Trích giữ"&amp;PAYROLL!DE$2,CSDA!A$1:A$500&amp;CSDA!C$1:C$500,0)),0)</f>
        <v/>
      </c>
      <c r="DF517">
        <f>IFERROR(INDEX(CSDA!D$1:D$500,MATCH(PAYROLL!DF$2,CSDA!C$1:C$500,0)),0)</f>
        <v/>
      </c>
      <c r="DG517">
        <f ref="DG517" t="array">IFERROR(INDEX(CSDA!D$1:D$500,MATCH("Trích giữ"&amp;PAYROLL!DG$2,CSDA!A$1:A$500&amp;CSDA!C$1:C$500,0)),0)</f>
        <v/>
      </c>
      <c r="DH517">
        <f>ROUND(T517/26,0)</f>
        <v/>
      </c>
      <c r="DI517">
        <f ref="DI517" t="array">IFERROR(INDEX(CSDA!D$1:D$500,MATCH("Trích giữ"&amp;PAYROLL!DI$2,CSDA!A$1:A$500&amp;CSDA!C$1:C$500,0)),0)</f>
        <v/>
      </c>
      <c r="DJ517">
        <f>IF(U517=0,T517*21.5%-BL517,0)</f>
        <v/>
      </c>
      <c r="DK517">
        <f ref="DK517" t="array">IFERROR(INDEX(CSDA!D$1:D$500,MATCH("Trích giữ"&amp;PAYROLL!DK$2,CSDA!A$1:A$500&amp;CSDA!C$1:C$500,0)),0)</f>
        <v/>
      </c>
      <c r="DL517">
        <f>IFERROR(INDEX(CSDA!D$1:D$500,MATCH(PAYROLL!DL$2,CSDA!C$1:C$500,0))/12,0)</f>
        <v/>
      </c>
      <c r="DM517">
        <f>SUM(DB517:DL517)</f>
        <v/>
      </c>
      <c r="DN517">
        <f>IFERROR(INDEX(ADJ!$A$1:$BZ$1000,MATCH(PAYROLL!D517,ADJ!A$1:A$500,0),MATCH(PAYROLL!DN$2,ADJ!$2:$2,0)),0)</f>
        <v/>
      </c>
      <c r="DO517">
        <f>IFERROR(SUM(BP517,DM517:DN517,CX517:DA517)-DT517,0)</f>
        <v/>
      </c>
      <c r="DP517">
        <f ref="DP517" t="array">SUM(BW517*IFERROR(INDEX(CSDA!D$1:D$500,MATCH(BW$2,CSDA!C$1:C$500,0)),0)%,CX517*IFERROR(INDEX(CSDA!D$1:D$500,MATCH(CX$2,CSDA!C$1:C$500,0)),0)%,DA517*IFERROR(INDEX(CSDA!D$1:D$500,MATCH(DA$2,CSDA!C$1:C$500,0)),0)%,DB517*IFERROR(INDEX(CSDA!D$1:D$500,MATCH(DB$2,CSDA!C$1:C$500,0)),0)%,DF517*IFERROR(INDEX(CSDA!D$1:D$500,MATCH("Phí dịch vụ"&amp;PAYROLL!DF$2,CSDA!A$1:A$500&amp;CSDA!C$1:C$500,0)),0)%,DC517*IFERROR(INDEX(CSDA!D$1:D$500,MATCH("Phí dịch vụ"&amp;PAYROLL!DC$2,CSDA!A$1:A$500&amp;CSDA!C$1:C$500,0)),0)%,DH517*IFERROR(INDEX(CSDA!D$1:D$500,MATCH("Phí dịch vụ"&amp;PAYROLL!DH$2,CSDA!A$1:A$500&amp;CSDA!C$1:C$500,0)),0)%,DJ517*IFERROR(INDEX(CSDA!D$1:D$500,MATCH("Phí dịch vụ"&amp;PAYROLL!DJ$2,CSDA!A$1:A$500&amp;CSDA!C$1:C$500,0)),0)%,BN517*IFERROR(INDEX(CSDA!D$1:D$500,MATCH(BN$2,CSDA!C$1:C$500,0)),0)%)-BN517*7%</f>
        <v/>
      </c>
      <c r="DQ517">
        <f>IFERROR(INDEX(ADJ!$A$1:$BZ$1000,MATCH(PAYROLL!D517,ADJ!A$1:A$500,0),MATCH(PAYROLL!DQ$2,ADJ!$2:$2,0)),0)</f>
        <v/>
      </c>
      <c r="DR517">
        <f>IFERROR(INDEX(ADJ!$A$1:$BZ$1000,MATCH(PAYROLL!D517,ADJ!A$1:A$500,0),MATCH(PAYROLL!DR$2,ADJ!$2:$2,0)),0)</f>
        <v/>
      </c>
      <c r="DS517">
        <f>SUM(DP517:DR517)</f>
        <v/>
      </c>
      <c r="DT517">
        <f>EK517</f>
        <v/>
      </c>
      <c r="DU517">
        <f>SUM(DO517:DR517)</f>
        <v/>
      </c>
      <c r="DV517">
        <f>ROUND(DU517*0.1,0)</f>
        <v/>
      </c>
      <c r="DW517">
        <f>DU517+DV517</f>
        <v/>
      </c>
      <c r="DZ517">
        <f>IFERROR(INDEX(ADJ!$A$1:$BZ$1000,MATCH(PAYROLL!$D517,ADJ!A$1:A$500,0),MATCH(PAYROLL!DZ$2,ADJ!$2:$2,0)),0)</f>
        <v/>
      </c>
      <c r="EA517">
        <f>IFERROR(INDEX(ADJ!$A$1:$BZ$1000,MATCH(PAYROLL!$D517,ADJ!A$1:A$500,0),MATCH(PAYROLL!EA$2,ADJ!$2:$2,0)),0)</f>
        <v/>
      </c>
      <c r="EB517">
        <f>IFERROR(INDEX(ADJ!$A$1:$BZ$1000,MATCH(PAYROLL!$D517,ADJ!A$1:A$500,0),MATCH(PAYROLL!EB$2,ADJ!$2:$2,0)),0)</f>
        <v/>
      </c>
      <c r="EC517">
        <f>IFERROR(INDEX(ADJ!$A$1:$BZ$1000,MATCH(PAYROLL!$D517,ADJ!A$1:A$500,0),MATCH(PAYROLL!EC$2,ADJ!$2:$2,0)),0)</f>
        <v/>
      </c>
      <c r="ED517">
        <f>IFERROR(INDEX(ADJ!$A$1:$BZ$1000,MATCH(PAYROLL!$D517,ADJ!A$1:A$500,0),MATCH(PAYROLL!ED$2,ADJ!$2:$2,0)),0)</f>
        <v/>
      </c>
      <c r="EE517">
        <f>IFERROR(INDEX(ADJ!$A$1:$BZ$1000,MATCH(PAYROLL!$D517,ADJ!A$1:A$500,0),MATCH(PAYROLL!EE$2,ADJ!$2:$2,0)),0)</f>
        <v/>
      </c>
      <c r="EF517">
        <f>IFERROR(INDEX(ADJ!$A$1:$BZ$1000,MATCH(PAYROLL!$D517,ADJ!A$1:A$500,0),MATCH(PAYROLL!EF$2,ADJ!$2:$2,0)),0)</f>
        <v/>
      </c>
      <c r="EG517">
        <f>IFERROR(INDEX(ADJ!$A$1:$BZ$1000,MATCH(PAYROLL!$D517,ADJ!A$1:A$500,0),MATCH(PAYROLL!EG$2,ADJ!$2:$2,0)),0)</f>
        <v/>
      </c>
      <c r="EH517">
        <f>IFERROR(INDEX(ADJ!$A$1:$BZ$1000,MATCH(PAYROLL!$D517,ADJ!A$1:A$500,0),MATCH(PAYROLL!EH$2,ADJ!$2:$2,0)),0)</f>
        <v/>
      </c>
      <c r="EI517">
        <f>IFERROR(INDEX(ADJ!$A$1:$BZ$1000,MATCH(PAYROLL!D517,ADJ!A$1:A$500,0),MATCH(PAYROLL!EI$2,ADJ!$2:$2,0)),0)</f>
        <v/>
      </c>
      <c r="EJ517">
        <f>IFERROR(INDEX(ADJ!$A$1:$BZ$1000,MATCH(PAYROLL!$D517,ADJ!A$1:A$500,0),MATCH(PAYROLL!EJ$2,ADJ!$2:$2,0)),0)</f>
        <v/>
      </c>
      <c r="EK517">
        <f>SUM(DZ517:EJ517)</f>
        <v/>
      </c>
    </row>
    <row r="518">
      <c r="A518" t="n">
        <v>516</v>
      </c>
      <c r="B518" t="inlineStr">
        <is>
          <t>Thao Thị Dính</t>
        </is>
      </c>
      <c r="D518" t="inlineStr">
        <is>
          <t>159059-01</t>
        </is>
      </c>
      <c r="S518">
        <f>IFERROR(INDEX(PIS!$A$1:$BZ$1000,MATCH($D518,PIS!C$1:C$500,0),MATCH("Lương CB tháng trước",PIS!$1:$1,0)),0)</f>
        <v/>
      </c>
      <c r="T518">
        <f>IFERROR(INDEX(PIS!$A$1:$BZ$1000,MATCH($D518,PIS!C$1:C$500,0),MATCH("Lương CB hiện tại",PIS!$1:$1,0)),0)</f>
        <v/>
      </c>
      <c r="U518">
        <f>IFERROR(INDEX(PIS!$A$1:$BZ$1000,MATCH($D518,PIS!C$1:C$500,0),MATCH("Lương đóng BHBB",PIS!$1:$1,0)),0)</f>
        <v/>
      </c>
      <c r="V518">
        <f>IFERROR(INDEX(PIS!$A$1:$BZ$1000,MATCH($D518,PIS!C$1:C$500,0),MATCH(V$2,PIS!$2:$2,0)),0)</f>
        <v/>
      </c>
      <c r="W518">
        <f>IFERROR(INDEX(PIS!$A$1:$BZ$1000,MATCH($D518,PIS!C$1:C$500,0),MATCH(W$2,PIS!$2:$2,0)),0)</f>
        <v/>
      </c>
      <c r="X518">
        <f>IFERROR(INDEX(PIS!$A$1:$BZ$1000,MATCH($D518,PIS!C$1:C$500,0),MATCH(X$2,PIS!$2:$2,0)),0)</f>
        <v/>
      </c>
      <c r="Y518">
        <f>IFERROR(INDEX(PIS!$A$1:$BZ$1000,MATCH($D518,PIS!C$1:C$500,0),MATCH(Y$2,PIS!$2:$2,0)),0)</f>
        <v/>
      </c>
      <c r="Z518">
        <f>IFERROR(INDEX(PIS!$A$1:$BZ$1000,MATCH($D518,PIS!C$1:C$500,0),MATCH(Z$2,PIS!$2:$2,0)),0)</f>
        <v/>
      </c>
      <c r="AA518">
        <f>IFERROR(INDEX(PIS!$A$1:$BZ$1000,MATCH($D518,PIS!C$1:C$500,0),MATCH(AA$2,PIS!$2:$2,0)),0)</f>
        <v/>
      </c>
      <c r="AB518">
        <f>IFERROR(INDEX(PIS!$A$1:$BZ$1000,MATCH($D518,PIS!C$1:C$500,0),MATCH(AB$2,PIS!$2:$2,0)),0)</f>
        <v/>
      </c>
      <c r="AC518">
        <f>SUM(V518:AB518)</f>
        <v/>
      </c>
      <c r="AD518">
        <f>IFERROR(INDEX(TIMESHEET!$A$1:$AI$5000,MATCH($D518,TIMESHEET!A$1:A$500,0),MATCH("T100",TIMESHEET!$2:$2,0))-2,0)</f>
        <v/>
      </c>
      <c r="AE518">
        <f>IFERROR(INDEX(TIMESHEET!$A$1:$AI$5000,MATCH($D518,TIMESHEET!A$1:A$500,0),MATCH("T202",TIMESHEET!$2:$2,0)),0)</f>
        <v/>
      </c>
      <c r="AF518">
        <f>IFERROR(INDEX(TIMESHEET!$A$1:$AI$5000,MATCH($D518,TIMESHEET!A$1:A$500,0),MATCH("T302",TIMESHEET!$2:$2,0)),0)</f>
        <v/>
      </c>
      <c r="AG518">
        <f>IFERROR(INDEX(TIMESHEET!$A$1:$AI$5000,MATCH($D518,TIMESHEET!A$1:A$500,0),MATCH("T406",TIMESHEET!$2:$2,0)),0)</f>
        <v/>
      </c>
      <c r="AH518">
        <f>AE518+AG518</f>
        <v/>
      </c>
      <c r="AI518">
        <f>IFERROR(INDEX(TIMESHEET!$A$1:$AI$5000,MATCH($D518,TIMESHEET!A$1:A$500,0),MATCH("T701",TIMESHEET!$2:$2,0)),0)</f>
        <v/>
      </c>
      <c r="AJ518">
        <f>IFERROR(INDEX(TIMESHEET!$A$1:$AI$5000,MATCH($D518,TIMESHEET!B$1:B$500,0),MATCH("T320",TIMESHEET!$2:$2,0)),0)</f>
        <v/>
      </c>
      <c r="AK518">
        <f>IFERROR(IF(LEFT(INDEX(PIS!O$1:O$500,MATCH(D518,PIS!C$1:C$500)),1)="M",T518/AD518*SUM(AE518:AG518),T518*AD518),0)</f>
        <v/>
      </c>
      <c r="AL518">
        <f>IFERROR(INDEX(ADJ!$A$1:$BZ$1000,MATCH(PAYROLL!D518,ADJ!A$1:A$500,0),MATCH(PAYROLL!AL$2,ADJ!$2:$2,0)),0)</f>
        <v/>
      </c>
      <c r="AM518">
        <f>SUM(AK518:AL518)</f>
        <v/>
      </c>
      <c r="AN518">
        <f>IFERROR(ROUND(V518/$AD518*$AH518,0),0)</f>
        <v/>
      </c>
      <c r="AO518">
        <f>IFERROR(ROUND(W518/$AD518*$AH518,0),0)</f>
        <v/>
      </c>
      <c r="AP518">
        <f>IFERROR(ROUND(X518/$AD518*$AE518,0),0)</f>
        <v/>
      </c>
      <c r="AQ518">
        <f>IFERROR(ROUND(Y518/$AD518*$AH518,0),0)</f>
        <v/>
      </c>
      <c r="AR518">
        <f>IFERROR(ROUND(Z518/$AD518*$AH518,0),0)</f>
        <v/>
      </c>
      <c r="AS518">
        <f>IFERROR(ROUND(AA518/$AD518*$AH518,0),0)</f>
        <v/>
      </c>
      <c r="AT518">
        <f>IFERROR(IF((AE518+AF518+AG518)&gt;13,AB518,ROUND(AB518/AD518*AH518,0)),0)</f>
        <v/>
      </c>
      <c r="AU518">
        <f>IFERROR(INDEX(ADJ!$A$1:$BZ$1000,MATCH(PAYROLL!D518,ADJ!A$1:A$500,0),MATCH(PAYROLL!AU$2,ADJ!$2:$2,0)),0)</f>
        <v/>
      </c>
      <c r="AV518">
        <f>ROUND(SUM(AN518:AU518),0)</f>
        <v/>
      </c>
      <c r="AW518">
        <f>IFERROR(INDEX(TIMESHEET!$A$1:$AI$5000,MATCH(PAYROLL!D518,TIMESHEET!A$1:A$500,0),MATCH("T620",TIMESHEET!$2:$2,0)),0)</f>
        <v/>
      </c>
      <c r="AX518">
        <f>IFERROR(INDEX(TIMESHEET!$A$1:$AI$5000,MATCH(PAYROLL!D518,TIMESHEET!A$1:A$500,0),MATCH("T601",TIMESHEET!$2:$2,0)),0)</f>
        <v/>
      </c>
      <c r="AY518">
        <f>IFERROR(INDEX(TIMESHEET!$A$1:$AI$5000,MATCH(PAYROLL!D518,TIMESHEET!A$1:A$500,0),MATCH("T602",TIMESHEET!$2:$2,0)),0)</f>
        <v/>
      </c>
      <c r="AZ518">
        <f>IFERROR(INDEX(TIMESHEET!$A$1:$AI$5000,MATCH(PAYROLL!D518,TIMESHEET!A$1:A$500,0),MATCH("T603",TIMESHEET!$2:$2,0)),0)</f>
        <v/>
      </c>
      <c r="BA518">
        <f>IFERROR(INDEX(TIMESHEET!$A$1:$AI$5000,MATCH(PAYROLL!D518,TIMESHEET!A$1:A$500,0),MATCH("T611",TIMESHEET!$2:$2,0)),0)</f>
        <v/>
      </c>
      <c r="BB518">
        <f>IFERROR(INDEX(TIMESHEET!$A$1:$AI$5000,MATCH(PAYROLL!D518,TIMESHEET!A$1:A$500,0),MATCH("T612",TIMESHEET!$2:$2,0)),0)</f>
        <v/>
      </c>
      <c r="BC518">
        <f>IFERROR(INDEX(TIMESHEET!$A$1:$AI$5000,MATCH(PAYROLL!D518,TIMESHEET!A$1:A$500,0),MATCH("T613",TIMESHEET!$2:$2,0)),0)</f>
        <v/>
      </c>
      <c r="BD518">
        <f>IFERROR(INDEX(TIMESHEET!$A$1:$AI$5000,MATCH(PAYROLL!D518,TIMESHEET!A$1:A$500,0),MATCH("T500",TIMESHEET!$2:$2,0)),0)</f>
        <v/>
      </c>
      <c r="BE518">
        <f>IFERROR(IF(LEFT(INDEX(PIS!O$1:O$500,MATCH(D518,PIS!C$1:C$500)),1)="M",T518/AD518/8*(AW518+AX518*1.5+AY518*2+AZ518*3+BA518*2.1+BB518*2.7+BC518*3.9+BD518*0.3),T518/8*(AW518+AX518*1.5+AY518*2+AZ518*3+BA518*2.1+BB518*2.7+BC518*3.9+BD518*0.3)),0)</f>
        <v/>
      </c>
      <c r="BF518">
        <f>IFERROR(INDEX(ADJ!$A$1:$BZ$1000,MATCH(PAYROLL!$D518,ADJ!A$1:A$500,0),MATCH(PAYROLL!BF$2,ADJ!$2:$2,0)),0)</f>
        <v/>
      </c>
      <c r="BG518">
        <f>IFERROR(INDEX(ADJ!$A$1:$BZ$1000,MATCH(PAYROLL!D518,ADJ!A$1:A$500,0),MATCH(PAYROLL!BG$2,ADJ!$2:$2,0)),0)</f>
        <v/>
      </c>
      <c r="BH518">
        <f>IFERROR(INDEX(ADJ!$A$1:$BZ$1000,MATCH(PAYROLL!D518,ADJ!A$1:A$500,0),MATCH(PAYROLL!BH$2,ADJ!$2:$2,0)),0)</f>
        <v/>
      </c>
      <c r="BI518">
        <f>IFERROR(INDEX(ADJ!$A$1:$BZ$1000,MATCH(PAYROLL!D518,ADJ!A$1:A$500,0),MATCH(PAYROLL!BI$2,ADJ!$2:$2,0)),0)</f>
        <v/>
      </c>
      <c r="BJ518">
        <f>IFERROR(INDEX(ADJ!$A$1:$BZ$1000,MATCH(PAYROLL!D518,ADJ!A$1:A$500,0),MATCH(PAYROLL!BJ$2,ADJ!$2:$2,0)),0)</f>
        <v/>
      </c>
      <c r="BK518">
        <f>SUM(BF518:BJ518)</f>
        <v/>
      </c>
      <c r="BL518">
        <f>IFERROR(INDEX(ADJ!$A$1:$BZ$1000,MATCH(PAYROLL!D518,ADJ!A$1:A$500,0),MATCH(PAYROLL!BL$2,ADJ!$2:$2,0)),0)</f>
        <v/>
      </c>
      <c r="BM518">
        <f>IFERROR(INDEX(ADJ!$A$1:$BZ$1000,MATCH(PAYROLL!D518,ADJ!A$1:A$500,0),MATCH(PAYROLL!BM$2,ADJ!$2:$2,0)),0)</f>
        <v/>
      </c>
      <c r="BN518">
        <f>IFERROR(INDEX(ADJ!$A$1:$BZ$1000,MATCH(PAYROLL!D518,ADJ!A$1:A$500,0),MATCH(PAYROLL!BN$2,ADJ!$2:$2,0)),0)</f>
        <v/>
      </c>
      <c r="BO518">
        <f>IFERROR(INDEX(ADJ!$A$1:$BZ$1000,MATCH(PAYROLL!D518,ADJ!A$1:A$500,0),MATCH(PAYROLL!BO$2,ADJ!$2:$2,0)),0)</f>
        <v/>
      </c>
      <c r="BP518">
        <f>SUM(AM518,AV518,BE518,BK518,BL518:BO518)</f>
        <v/>
      </c>
      <c r="BQ518">
        <f>BO518</f>
        <v/>
      </c>
      <c r="BR518">
        <f>IFERROR(ROUND(IF(LEFT(INDEX(PIS!O$1:O$500,MATCH(D518,PIS!C$1:C$500)),1)="D",T518/8*(BD518*0.3),IF(LEFT(INDEX(PIS!O$1:O$500,MATCH(D518,PIS!C$1:C$500)),1)="H",T518*($BD518*0.3),T518/$AD518/8*($BD518*0.3))),0),0)</f>
        <v/>
      </c>
      <c r="BS518">
        <f>IF(AP518&lt;1,0,MIN(AP518,730000))</f>
        <v/>
      </c>
      <c r="BT518">
        <f>IFERROR(ROUND((BE518-SUM(AW518:BC518)*T518/AD518/8),0)-BR518,0)</f>
        <v/>
      </c>
      <c r="BU518">
        <f>AO518</f>
        <v/>
      </c>
      <c r="BV518">
        <f>SUM(BQ518:BU518)</f>
        <v/>
      </c>
      <c r="BW518">
        <f>BP518-BV518</f>
        <v/>
      </c>
      <c r="BX518">
        <f>IFERROR(IF(RIGHT(INDEX(PIS!O$1:O$500,MATCH(D518,PIS!C$1:C$500)),5)="Gross",MIN(U518+V518,VLOOKUP("R700",TSC!B:C,2,0)*VLOOKUP("R101",TSC!B:C,2,0))*VLOOKUP("R701",TSC!B:C,2,0)%,0),0)</f>
        <v/>
      </c>
      <c r="BY518">
        <f>IFERROR(IF(RIGHT(INDEX(PIS!O$1:O$500,MATCH(D518,PIS!C$1:C$500)),5)="Gross",MIN(U518+V518,VLOOKUP("R700",TSC!B:C,2,0)*VLOOKUP("R101",TSC!B:C,2,0))*VLOOKUP("T704",TSC!B:C,2,0)%,0),0)</f>
        <v/>
      </c>
      <c r="BZ518">
        <f>IFERROR(IF(RIGHT(INDEX(PIS!O$1:O$500,MATCH(D518,PIS!C$1:C$500)),5)="Gross",MIN(U518+V518,VLOOKUP("R700",TSC!B:C,2,0)*VLOOKUP("1",TSC!F:G,2,0))*VLOOKUP("T705",TSC!B:C,2,0)%,0),0)</f>
        <v/>
      </c>
      <c r="CA518">
        <f>IFERROR(INDEX(ADJ!$A$1:$BZ$1000,MATCH(PAYROLL!D518,ADJ!A$1:A$500,0),MATCH(PAYROLL!CA$2,ADJ!$2:$2,0)),0)</f>
        <v/>
      </c>
      <c r="CB518">
        <f>IFERROR(INDEX(ADJ!$A$1:$BZ$1000,MATCH(PAYROLL!D518,ADJ!A$1:A$500,0),MATCH(PAYROLL!CB$2,ADJ!$2:$2,0)),0)</f>
        <v/>
      </c>
      <c r="CC518">
        <f>SUM(BX518:CB518)</f>
        <v/>
      </c>
      <c r="CD518">
        <f>IFERROR(INDEX(PIS!$A$1:$BZ$1000,MATCH(PAYROLL!D518,PIS!C$1:C$500,0),MATCH(PAYROLL!CD$1,PIS!$1:$1,0)),0)</f>
        <v/>
      </c>
      <c r="CE518">
        <f>IFERROR(IF(OR(INDEX(PIS!P$1:P$500,MATCH(D518,PIS!C$1:C$500,0))="LT2",INDEX(PIS!P$1:P$500,MATCH(D518,PIS!C$1:C$500,0))="P10"),0,SUM(CC518,CD518*VLOOKUP("R601",TSC!B:C,2,0),VLOOKUP("R602",TSC!B:C,2,0))),0)</f>
        <v/>
      </c>
      <c r="CF518">
        <f>MAX(BW518-CE518,0)</f>
        <v/>
      </c>
      <c r="CG518">
        <f>IFERROR(IF(OR(RIGHT(INDEX(PIS!P$1:P$500,MATCH(D518,PIS!C$1:C$500)),5)="P10",RIGHT(INDEX(PIS!P$1:P$500,MATCH(D518,PIS!C$1:C$500)),5)="CK"),0,IF(CF518&lt;=5000000,CF518*5%,IF(CF518&lt;=10000000,CF518*10%-250000,IF(CF518&lt;=18000000,CF518*15%-750000,IF(CF518&lt;=32000000,CF518*20%-1650000,IF(CF518&lt;=52000000,CF518*25%-3250000,IF(CF518&lt;=80000000,BH518*30%-5850000,CF518*35%-9850000))))))),0)</f>
        <v/>
      </c>
      <c r="CH518">
        <f>IFERROR(IF(OR(INDEX(PIS!P$1:P$500,MATCH(D518,PIS!C$1:C$500))="LT",INDEX(PIS!P$1:P$500,MATCH(D518,PIS!C$1:C$500))="CK"),0,IF(CF518&lt;2000000,0,CF518*10%)),0)</f>
        <v/>
      </c>
      <c r="CI518">
        <f>IFERROR(INDEX(ADJ!$A$1:$BZ$1000,MATCH(PAYROLL!D518,ADJ!A$1:A$500,0),MATCH(PAYROLL!CI$2,ADJ!$2:$2,0)),0)</f>
        <v/>
      </c>
      <c r="CJ518">
        <f>IFERROR(INDEX(ADJ!$A$1:$BZ$1000,MATCH(PAYROLL!D518,ADJ!A$1:A$500,0),MATCH(PAYROLL!CJ$2,ADJ!$2:$2,0)),0)</f>
        <v/>
      </c>
      <c r="CK518">
        <f>IFERROR(INDEX(ADJ!$A$1:$BZ$1000,MATCH(PAYROLL!D518,ADJ!A$1:A$500,0),MATCH(PAYROLL!CK$2,ADJ!$2:$2,0)),0)</f>
        <v/>
      </c>
      <c r="CL518">
        <f>SUM(CG518:CK518)</f>
        <v/>
      </c>
      <c r="CM518">
        <f>ROUND(SUM(CH518:CK518),0)</f>
        <v/>
      </c>
      <c r="CN518">
        <f>IFERROR(INDEX(CSDA!D$1:D$500,MATCH($CN$2,CSDA!C$1:C$500,0))*INDEX(PIS!V$1:V$500,MATCH(D518,PIS!C$1:C$500))+INDEX(ADJ!$A$1:$BZ$1000,MATCH(PAYROLL!D518,ADJ!A$1:A$500,0),MATCH(PAYROLL!CN$2,ADJ!$2:$2,0)),0)</f>
        <v/>
      </c>
      <c r="CO518">
        <f>IFERROR(INDEX(ADJ!$A$1:$BZ$1000,MATCH(PAYROLL!D518,ADJ!A$1:A$500,0),MATCH(PAYROLL!CO$2,ADJ!$2:$2,0)),0)</f>
        <v/>
      </c>
      <c r="CP518">
        <f>IFERROR(INDEX(ADJ!$A$1:$BZ$1000,MATCH(PAYROLL!D518,ADJ!A$1:A$500,0),MATCH(PAYROLL!CP$2,ADJ!$2:$2,0)),0)</f>
        <v/>
      </c>
      <c r="CQ518">
        <f>BP518-CL518-CI518-CM518-CN518-CO518-CP518-CC518</f>
        <v/>
      </c>
      <c r="CR518">
        <f>IFERROR(IF(RIGHT(INDEX(PIS!O$1:O$500,MATCH(D518,PIS!C$1:C$500,0)),5)="Gross",MIN(U518+V518,VLOOKUP("R700",TSC!B:C,2,0)*VLOOKUP("R101",TSC!B:C,2,0))*(VLOOKUP("T711",TSC!B:C,2,0)+VLOOKUP("T712",TSC!B:C,2,0))%,MIN(T518+V518,VLOOKUP("R700",TSC!B:C,2,0)*VLOOKUP("R101",TSC!B:C,2,0))*(VLOOKUP("T711",TSC!B:C,2,0)+VLOOKUP("T712",TSC!B:C,2,0)+VLOOKUP("R701",TSC!B:C,2,0))%),0)</f>
        <v/>
      </c>
      <c r="CS518">
        <f>IFERROR(IF(RIGHT(INDEX(PIS!O$1:O$500,MATCH(D518,PIS!C$1:C$500,0)),5)="Gross",MIN(U518+V518,VLOOKUP("R700",TSC!B:C,2,0)*VLOOKUP("R101",TSC!B:C,2,0))*(VLOOKUP("T714",TSC!B:C,2,0))%,MIN(T518+V518,VLOOKUP("R700",TSC!B:C,2,0)*VLOOKUP("R101",TSC!B:C,2,0))*(VLOOKUP("T704",TSC!B:C,2,0)+VLOOKUP("T714",TSC!B:C,2,0))%),0)</f>
        <v/>
      </c>
      <c r="CT518">
        <f>IFERROR(IF(RIGHT(INDEX(PIS!O$1:O$500,MATCH(D518,PIS!C$1:C$500,0)),5)="Gross",MIN(U518+V518,VLOOKUP("R700",TSC!B:C,2,0)*VLOOKUP("R101",TSC!B:C,2,0))*VLOOKUP("T705",TSC!B:C,2,0)%,MIN(T518+V518,VLOOKUP("R700",TSC!B:C,2,0)*VLOOKUP("R101",TSC!B:C,2,0))*VLOOKUP("T705",TSC!B:C,2,0)%),0)</f>
        <v/>
      </c>
      <c r="CU518">
        <f>IFERROR(IF(RIGHT(INDEX(PIS!O$1:O$500,MATCH(D518,PIS!C$1:C$500,0)),5)="Gross",MIN(U518+V518,VLOOKUP("R700",TSC!B:C,2,0)*VLOOKUP("R101",TSC!B:C,2,0))*(VLOOKUP("T713",TSC!B:C,2,0))%,MIN(T518+V518,VLOOKUP("R700",TSC!B:C,2,0)*VLOOKUP("R101",TSC!B:C,2,0))*(VLOOKUP("T713",TSC!B:C,2,0))%),0)</f>
        <v/>
      </c>
      <c r="CV518">
        <f>IFERROR(INDEX(ADJ!$A$1:$BZ$1000,MATCH(PAYROLL!D518,ADJ!A$1:A$500,0),MATCH(PAYROLL!CV$2,ADJ!$2:$2,0)),0)</f>
        <v/>
      </c>
      <c r="CW518">
        <f>IFERROR(INDEX(ADJ!$A$1:$BZ$1000,MATCH(PAYROLL!D518,ADJ!A$1:A$500,0),MATCH(PAYROLL!CW$2,ADJ!$2:$2,0)),0)</f>
        <v/>
      </c>
      <c r="CX518">
        <f>SUM(CR518:CW518)</f>
        <v/>
      </c>
      <c r="CY518">
        <f>ROUND(IF(CR518&gt;0,T518+V518*VLOOKUP("R202",TSC!$B$1:$C$500,2,0),0),0)</f>
        <v/>
      </c>
      <c r="CZ518">
        <f>IFERROR(INDEX(CSDA!D$1:D$500,MATCH($CZ$2,CSDA!C$1:C$500,0)),0)</f>
        <v/>
      </c>
      <c r="DA518">
        <f>ROUND(T518*0.7%,0)</f>
        <v/>
      </c>
      <c r="DB518">
        <f>ROUND(T518/12,0)</f>
        <v/>
      </c>
      <c r="DC518">
        <f ref="DC518" t="array">IFERROR(INDEX(CSDA!D$1:D$500,MATCH("Trích giữ"&amp;PAYROLL!DC$2,CSDA!A$1:A$500&amp;CSDA!C$1:C$500,0)),0)</f>
        <v/>
      </c>
      <c r="DD518">
        <f ref="DD518" t="array">IFERROR(INDEX(CSDA!D$1:D$500,MATCH("Trích giữ"&amp;PAYROLL!DD$2,CSDA!A$1:A$500&amp;CSDA!C$1:C$500,0)),0)</f>
        <v/>
      </c>
      <c r="DE518">
        <f ref="DE518" t="array">IFERROR(INDEX(CSDA!D$1:D$500,MATCH("Trích giữ"&amp;PAYROLL!DE$2,CSDA!A$1:A$500&amp;CSDA!C$1:C$500,0)),0)</f>
        <v/>
      </c>
      <c r="DF518">
        <f>IFERROR(INDEX(CSDA!D$1:D$500,MATCH(PAYROLL!DF$2,CSDA!C$1:C$500,0)),0)</f>
        <v/>
      </c>
      <c r="DG518">
        <f ref="DG518" t="array">IFERROR(INDEX(CSDA!D$1:D$500,MATCH("Trích giữ"&amp;PAYROLL!DG$2,CSDA!A$1:A$500&amp;CSDA!C$1:C$500,0)),0)</f>
        <v/>
      </c>
      <c r="DH518">
        <f>ROUND(T518/26,0)</f>
        <v/>
      </c>
      <c r="DI518">
        <f ref="DI518" t="array">IFERROR(INDEX(CSDA!D$1:D$500,MATCH("Trích giữ"&amp;PAYROLL!DI$2,CSDA!A$1:A$500&amp;CSDA!C$1:C$500,0)),0)</f>
        <v/>
      </c>
      <c r="DJ518">
        <f>IF(U518=0,T518*21.5%-BL518,0)</f>
        <v/>
      </c>
      <c r="DK518">
        <f ref="DK518" t="array">IFERROR(INDEX(CSDA!D$1:D$500,MATCH("Trích giữ"&amp;PAYROLL!DK$2,CSDA!A$1:A$500&amp;CSDA!C$1:C$500,0)),0)</f>
        <v/>
      </c>
      <c r="DL518">
        <f>IFERROR(INDEX(CSDA!D$1:D$500,MATCH(PAYROLL!DL$2,CSDA!C$1:C$500,0))/12,0)</f>
        <v/>
      </c>
      <c r="DM518">
        <f>SUM(DB518:DL518)</f>
        <v/>
      </c>
      <c r="DN518">
        <f>IFERROR(INDEX(ADJ!$A$1:$BZ$1000,MATCH(PAYROLL!D518,ADJ!A$1:A$500,0),MATCH(PAYROLL!DN$2,ADJ!$2:$2,0)),0)</f>
        <v/>
      </c>
      <c r="DO518">
        <f>IFERROR(SUM(BP518,DM518:DN518,CX518:DA518)-DT518,0)</f>
        <v/>
      </c>
      <c r="DP518">
        <f ref="DP518" t="array">SUM(BW518*IFERROR(INDEX(CSDA!D$1:D$500,MATCH(BW$2,CSDA!C$1:C$500,0)),0)%,CX518*IFERROR(INDEX(CSDA!D$1:D$500,MATCH(CX$2,CSDA!C$1:C$500,0)),0)%,DA518*IFERROR(INDEX(CSDA!D$1:D$500,MATCH(DA$2,CSDA!C$1:C$500,0)),0)%,DB518*IFERROR(INDEX(CSDA!D$1:D$500,MATCH(DB$2,CSDA!C$1:C$500,0)),0)%,DF518*IFERROR(INDEX(CSDA!D$1:D$500,MATCH("Phí dịch vụ"&amp;PAYROLL!DF$2,CSDA!A$1:A$500&amp;CSDA!C$1:C$500,0)),0)%,DC518*IFERROR(INDEX(CSDA!D$1:D$500,MATCH("Phí dịch vụ"&amp;PAYROLL!DC$2,CSDA!A$1:A$500&amp;CSDA!C$1:C$500,0)),0)%,DH518*IFERROR(INDEX(CSDA!D$1:D$500,MATCH("Phí dịch vụ"&amp;PAYROLL!DH$2,CSDA!A$1:A$500&amp;CSDA!C$1:C$500,0)),0)%,DJ518*IFERROR(INDEX(CSDA!D$1:D$500,MATCH("Phí dịch vụ"&amp;PAYROLL!DJ$2,CSDA!A$1:A$500&amp;CSDA!C$1:C$500,0)),0)%,BN518*IFERROR(INDEX(CSDA!D$1:D$500,MATCH(BN$2,CSDA!C$1:C$500,0)),0)%)-BN518*7%</f>
        <v/>
      </c>
      <c r="DQ518">
        <f>IFERROR(INDEX(ADJ!$A$1:$BZ$1000,MATCH(PAYROLL!D518,ADJ!A$1:A$500,0),MATCH(PAYROLL!DQ$2,ADJ!$2:$2,0)),0)</f>
        <v/>
      </c>
      <c r="DR518">
        <f>IFERROR(INDEX(ADJ!$A$1:$BZ$1000,MATCH(PAYROLL!D518,ADJ!A$1:A$500,0),MATCH(PAYROLL!DR$2,ADJ!$2:$2,0)),0)</f>
        <v/>
      </c>
      <c r="DS518">
        <f>SUM(DP518:DR518)</f>
        <v/>
      </c>
      <c r="DT518">
        <f>EK518</f>
        <v/>
      </c>
      <c r="DU518">
        <f>SUM(DO518:DR518)</f>
        <v/>
      </c>
      <c r="DV518">
        <f>ROUND(DU518*0.1,0)</f>
        <v/>
      </c>
      <c r="DW518">
        <f>DU518+DV518</f>
        <v/>
      </c>
      <c r="DZ518">
        <f>IFERROR(INDEX(ADJ!$A$1:$BZ$1000,MATCH(PAYROLL!$D518,ADJ!A$1:A$500,0),MATCH(PAYROLL!DZ$2,ADJ!$2:$2,0)),0)</f>
        <v/>
      </c>
      <c r="EA518">
        <f>IFERROR(INDEX(ADJ!$A$1:$BZ$1000,MATCH(PAYROLL!$D518,ADJ!A$1:A$500,0),MATCH(PAYROLL!EA$2,ADJ!$2:$2,0)),0)</f>
        <v/>
      </c>
      <c r="EB518">
        <f>IFERROR(INDEX(ADJ!$A$1:$BZ$1000,MATCH(PAYROLL!$D518,ADJ!A$1:A$500,0),MATCH(PAYROLL!EB$2,ADJ!$2:$2,0)),0)</f>
        <v/>
      </c>
      <c r="EC518">
        <f>IFERROR(INDEX(ADJ!$A$1:$BZ$1000,MATCH(PAYROLL!$D518,ADJ!A$1:A$500,0),MATCH(PAYROLL!EC$2,ADJ!$2:$2,0)),0)</f>
        <v/>
      </c>
      <c r="ED518">
        <f>IFERROR(INDEX(ADJ!$A$1:$BZ$1000,MATCH(PAYROLL!$D518,ADJ!A$1:A$500,0),MATCH(PAYROLL!ED$2,ADJ!$2:$2,0)),0)</f>
        <v/>
      </c>
      <c r="EE518">
        <f>IFERROR(INDEX(ADJ!$A$1:$BZ$1000,MATCH(PAYROLL!$D518,ADJ!A$1:A$500,0),MATCH(PAYROLL!EE$2,ADJ!$2:$2,0)),0)</f>
        <v/>
      </c>
      <c r="EF518">
        <f>IFERROR(INDEX(ADJ!$A$1:$BZ$1000,MATCH(PAYROLL!$D518,ADJ!A$1:A$500,0),MATCH(PAYROLL!EF$2,ADJ!$2:$2,0)),0)</f>
        <v/>
      </c>
      <c r="EG518">
        <f>IFERROR(INDEX(ADJ!$A$1:$BZ$1000,MATCH(PAYROLL!$D518,ADJ!A$1:A$500,0),MATCH(PAYROLL!EG$2,ADJ!$2:$2,0)),0)</f>
        <v/>
      </c>
      <c r="EH518">
        <f>IFERROR(INDEX(ADJ!$A$1:$BZ$1000,MATCH(PAYROLL!$D518,ADJ!A$1:A$500,0),MATCH(PAYROLL!EH$2,ADJ!$2:$2,0)),0)</f>
        <v/>
      </c>
      <c r="EI518">
        <f>IFERROR(INDEX(ADJ!$A$1:$BZ$1000,MATCH(PAYROLL!D518,ADJ!A$1:A$500,0),MATCH(PAYROLL!EI$2,ADJ!$2:$2,0)),0)</f>
        <v/>
      </c>
      <c r="EJ518">
        <f>IFERROR(INDEX(ADJ!$A$1:$BZ$1000,MATCH(PAYROLL!$D518,ADJ!A$1:A$500,0),MATCH(PAYROLL!EJ$2,ADJ!$2:$2,0)),0)</f>
        <v/>
      </c>
      <c r="EK518">
        <f>SUM(DZ518:EJ518)</f>
        <v/>
      </c>
    </row>
    <row r="519">
      <c r="A519" t="n">
        <v>517</v>
      </c>
      <c r="B519" t="inlineStr">
        <is>
          <t>Bùi Thị Thủy</t>
        </is>
      </c>
      <c r="D519" t="inlineStr">
        <is>
          <t>159053-01</t>
        </is>
      </c>
      <c r="S519">
        <f>IFERROR(INDEX(PIS!$A$1:$BZ$1000,MATCH($D519,PIS!C$1:C$500,0),MATCH("Lương CB tháng trước",PIS!$1:$1,0)),0)</f>
        <v/>
      </c>
      <c r="T519">
        <f>IFERROR(INDEX(PIS!$A$1:$BZ$1000,MATCH($D519,PIS!C$1:C$500,0),MATCH("Lương CB hiện tại",PIS!$1:$1,0)),0)</f>
        <v/>
      </c>
      <c r="U519">
        <f>IFERROR(INDEX(PIS!$A$1:$BZ$1000,MATCH($D519,PIS!C$1:C$500,0),MATCH("Lương đóng BHBB",PIS!$1:$1,0)),0)</f>
        <v/>
      </c>
      <c r="V519">
        <f>IFERROR(INDEX(PIS!$A$1:$BZ$1000,MATCH($D519,PIS!C$1:C$500,0),MATCH(V$2,PIS!$2:$2,0)),0)</f>
        <v/>
      </c>
      <c r="W519">
        <f>IFERROR(INDEX(PIS!$A$1:$BZ$1000,MATCH($D519,PIS!C$1:C$500,0),MATCH(W$2,PIS!$2:$2,0)),0)</f>
        <v/>
      </c>
      <c r="X519">
        <f>IFERROR(INDEX(PIS!$A$1:$BZ$1000,MATCH($D519,PIS!C$1:C$500,0),MATCH(X$2,PIS!$2:$2,0)),0)</f>
        <v/>
      </c>
      <c r="Y519">
        <f>IFERROR(INDEX(PIS!$A$1:$BZ$1000,MATCH($D519,PIS!C$1:C$500,0),MATCH(Y$2,PIS!$2:$2,0)),0)</f>
        <v/>
      </c>
      <c r="Z519">
        <f>IFERROR(INDEX(PIS!$A$1:$BZ$1000,MATCH($D519,PIS!C$1:C$500,0),MATCH(Z$2,PIS!$2:$2,0)),0)</f>
        <v/>
      </c>
      <c r="AA519">
        <f>IFERROR(INDEX(PIS!$A$1:$BZ$1000,MATCH($D519,PIS!C$1:C$500,0),MATCH(AA$2,PIS!$2:$2,0)),0)</f>
        <v/>
      </c>
      <c r="AB519">
        <f>IFERROR(INDEX(PIS!$A$1:$BZ$1000,MATCH($D519,PIS!C$1:C$500,0),MATCH(AB$2,PIS!$2:$2,0)),0)</f>
        <v/>
      </c>
      <c r="AC519">
        <f>SUM(V519:AB519)</f>
        <v/>
      </c>
      <c r="AD519">
        <f>IFERROR(INDEX(TIMESHEET!$A$1:$AI$5000,MATCH($D519,TIMESHEET!A$1:A$500,0),MATCH("T100",TIMESHEET!$2:$2,0))-2,0)</f>
        <v/>
      </c>
      <c r="AE519">
        <f>IFERROR(INDEX(TIMESHEET!$A$1:$AI$5000,MATCH($D519,TIMESHEET!A$1:A$500,0),MATCH("T202",TIMESHEET!$2:$2,0)),0)</f>
        <v/>
      </c>
      <c r="AF519">
        <f>IFERROR(INDEX(TIMESHEET!$A$1:$AI$5000,MATCH($D519,TIMESHEET!A$1:A$500,0),MATCH("T302",TIMESHEET!$2:$2,0)),0)</f>
        <v/>
      </c>
      <c r="AG519">
        <f>IFERROR(INDEX(TIMESHEET!$A$1:$AI$5000,MATCH($D519,TIMESHEET!A$1:A$500,0),MATCH("T406",TIMESHEET!$2:$2,0)),0)</f>
        <v/>
      </c>
      <c r="AH519">
        <f>AE519+AG519</f>
        <v/>
      </c>
      <c r="AI519">
        <f>IFERROR(INDEX(TIMESHEET!$A$1:$AI$5000,MATCH($D519,TIMESHEET!A$1:A$500,0),MATCH("T701",TIMESHEET!$2:$2,0)),0)</f>
        <v/>
      </c>
      <c r="AJ519">
        <f>IFERROR(INDEX(TIMESHEET!$A$1:$AI$5000,MATCH($D519,TIMESHEET!B$1:B$500,0),MATCH("T320",TIMESHEET!$2:$2,0)),0)</f>
        <v/>
      </c>
      <c r="AK519">
        <f>IFERROR(IF(LEFT(INDEX(PIS!O$1:O$500,MATCH(D519,PIS!C$1:C$500)),1)="M",T519/AD519*SUM(AE519:AG519),T519*AD519),0)</f>
        <v/>
      </c>
      <c r="AL519">
        <f>IFERROR(INDEX(ADJ!$A$1:$BZ$1000,MATCH(PAYROLL!D519,ADJ!A$1:A$500,0),MATCH(PAYROLL!AL$2,ADJ!$2:$2,0)),0)</f>
        <v/>
      </c>
      <c r="AM519">
        <f>SUM(AK519:AL519)</f>
        <v/>
      </c>
      <c r="AN519">
        <f>IFERROR(ROUND(V519/$AD519*$AH519,0),0)</f>
        <v/>
      </c>
      <c r="AO519">
        <f>IFERROR(ROUND(W519/$AD519*$AH519,0),0)</f>
        <v/>
      </c>
      <c r="AP519">
        <f>IFERROR(ROUND(X519/$AD519*$AE519,0),0)</f>
        <v/>
      </c>
      <c r="AQ519">
        <f>IFERROR(ROUND(Y519/$AD519*$AH519,0),0)</f>
        <v/>
      </c>
      <c r="AR519">
        <f>IFERROR(ROUND(Z519/$AD519*$AH519,0),0)</f>
        <v/>
      </c>
      <c r="AS519">
        <f>IFERROR(ROUND(AA519/$AD519*$AH519,0),0)</f>
        <v/>
      </c>
      <c r="AT519">
        <f>IFERROR(IF((AE519+AF519+AG519)&gt;13,AB519,ROUND(AB519/AD519*AH519,0)),0)</f>
        <v/>
      </c>
      <c r="AU519">
        <f>IFERROR(INDEX(ADJ!$A$1:$BZ$1000,MATCH(PAYROLL!D519,ADJ!A$1:A$500,0),MATCH(PAYROLL!AU$2,ADJ!$2:$2,0)),0)</f>
        <v/>
      </c>
      <c r="AV519">
        <f>ROUND(SUM(AN519:AU519),0)</f>
        <v/>
      </c>
      <c r="AW519">
        <f>IFERROR(INDEX(TIMESHEET!$A$1:$AI$5000,MATCH(PAYROLL!D519,TIMESHEET!A$1:A$500,0),MATCH("T620",TIMESHEET!$2:$2,0)),0)</f>
        <v/>
      </c>
      <c r="AX519">
        <f>IFERROR(INDEX(TIMESHEET!$A$1:$AI$5000,MATCH(PAYROLL!D519,TIMESHEET!A$1:A$500,0),MATCH("T601",TIMESHEET!$2:$2,0)),0)</f>
        <v/>
      </c>
      <c r="AY519">
        <f>IFERROR(INDEX(TIMESHEET!$A$1:$AI$5000,MATCH(PAYROLL!D519,TIMESHEET!A$1:A$500,0),MATCH("T602",TIMESHEET!$2:$2,0)),0)</f>
        <v/>
      </c>
      <c r="AZ519">
        <f>IFERROR(INDEX(TIMESHEET!$A$1:$AI$5000,MATCH(PAYROLL!D519,TIMESHEET!A$1:A$500,0),MATCH("T603",TIMESHEET!$2:$2,0)),0)</f>
        <v/>
      </c>
      <c r="BA519">
        <f>IFERROR(INDEX(TIMESHEET!$A$1:$AI$5000,MATCH(PAYROLL!D519,TIMESHEET!A$1:A$500,0),MATCH("T611",TIMESHEET!$2:$2,0)),0)</f>
        <v/>
      </c>
      <c r="BB519">
        <f>IFERROR(INDEX(TIMESHEET!$A$1:$AI$5000,MATCH(PAYROLL!D519,TIMESHEET!A$1:A$500,0),MATCH("T612",TIMESHEET!$2:$2,0)),0)</f>
        <v/>
      </c>
      <c r="BC519">
        <f>IFERROR(INDEX(TIMESHEET!$A$1:$AI$5000,MATCH(PAYROLL!D519,TIMESHEET!A$1:A$500,0),MATCH("T613",TIMESHEET!$2:$2,0)),0)</f>
        <v/>
      </c>
      <c r="BD519">
        <f>IFERROR(INDEX(TIMESHEET!$A$1:$AI$5000,MATCH(PAYROLL!D519,TIMESHEET!A$1:A$500,0),MATCH("T500",TIMESHEET!$2:$2,0)),0)</f>
        <v/>
      </c>
      <c r="BE519">
        <f>IFERROR(IF(LEFT(INDEX(PIS!O$1:O$500,MATCH(D519,PIS!C$1:C$500)),1)="M",T519/AD519/8*(AW519+AX519*1.5+AY519*2+AZ519*3+BA519*2.1+BB519*2.7+BC519*3.9+BD519*0.3),T519/8*(AW519+AX519*1.5+AY519*2+AZ519*3+BA519*2.1+BB519*2.7+BC519*3.9+BD519*0.3)),0)</f>
        <v/>
      </c>
      <c r="BF519">
        <f>IFERROR(INDEX(ADJ!$A$1:$BZ$1000,MATCH(PAYROLL!$D519,ADJ!A$1:A$500,0),MATCH(PAYROLL!BF$2,ADJ!$2:$2,0)),0)</f>
        <v/>
      </c>
      <c r="BG519">
        <f>IFERROR(INDEX(ADJ!$A$1:$BZ$1000,MATCH(PAYROLL!D519,ADJ!A$1:A$500,0),MATCH(PAYROLL!BG$2,ADJ!$2:$2,0)),0)</f>
        <v/>
      </c>
      <c r="BH519">
        <f>IFERROR(INDEX(ADJ!$A$1:$BZ$1000,MATCH(PAYROLL!D519,ADJ!A$1:A$500,0),MATCH(PAYROLL!BH$2,ADJ!$2:$2,0)),0)</f>
        <v/>
      </c>
      <c r="BI519">
        <f>IFERROR(INDEX(ADJ!$A$1:$BZ$1000,MATCH(PAYROLL!D519,ADJ!A$1:A$500,0),MATCH(PAYROLL!BI$2,ADJ!$2:$2,0)),0)</f>
        <v/>
      </c>
      <c r="BJ519">
        <f>IFERROR(INDEX(ADJ!$A$1:$BZ$1000,MATCH(PAYROLL!D519,ADJ!A$1:A$500,0),MATCH(PAYROLL!BJ$2,ADJ!$2:$2,0)),0)</f>
        <v/>
      </c>
      <c r="BK519">
        <f>SUM(BF519:BJ519)</f>
        <v/>
      </c>
      <c r="BL519">
        <f>IFERROR(INDEX(ADJ!$A$1:$BZ$1000,MATCH(PAYROLL!D519,ADJ!A$1:A$500,0),MATCH(PAYROLL!BL$2,ADJ!$2:$2,0)),0)</f>
        <v/>
      </c>
      <c r="BM519">
        <f>IFERROR(INDEX(ADJ!$A$1:$BZ$1000,MATCH(PAYROLL!D519,ADJ!A$1:A$500,0),MATCH(PAYROLL!BM$2,ADJ!$2:$2,0)),0)</f>
        <v/>
      </c>
      <c r="BN519">
        <f>IFERROR(INDEX(ADJ!$A$1:$BZ$1000,MATCH(PAYROLL!D519,ADJ!A$1:A$500,0),MATCH(PAYROLL!BN$2,ADJ!$2:$2,0)),0)</f>
        <v/>
      </c>
      <c r="BO519">
        <f>IFERROR(INDEX(ADJ!$A$1:$BZ$1000,MATCH(PAYROLL!D519,ADJ!A$1:A$500,0),MATCH(PAYROLL!BO$2,ADJ!$2:$2,0)),0)</f>
        <v/>
      </c>
      <c r="BP519">
        <f>SUM(AM519,AV519,BE519,BK519,BL519:BO519)</f>
        <v/>
      </c>
      <c r="BQ519">
        <f>BO519</f>
        <v/>
      </c>
      <c r="BR519">
        <f>IFERROR(ROUND(IF(LEFT(INDEX(PIS!O$1:O$500,MATCH(D519,PIS!C$1:C$500)),1)="D",T519/8*(BD519*0.3),IF(LEFT(INDEX(PIS!O$1:O$500,MATCH(D519,PIS!C$1:C$500)),1)="H",T519*($BD519*0.3),T519/$AD519/8*($BD519*0.3))),0),0)</f>
        <v/>
      </c>
      <c r="BS519">
        <f>IF(AP519&lt;1,0,MIN(AP519,730000))</f>
        <v/>
      </c>
      <c r="BT519">
        <f>IFERROR(ROUND((BE519-SUM(AW519:BC519)*T519/AD519/8),0)-BR519,0)</f>
        <v/>
      </c>
      <c r="BU519">
        <f>AO519</f>
        <v/>
      </c>
      <c r="BV519">
        <f>SUM(BQ519:BU519)</f>
        <v/>
      </c>
      <c r="BW519">
        <f>BP519-BV519</f>
        <v/>
      </c>
      <c r="BX519">
        <f>IFERROR(IF(RIGHT(INDEX(PIS!O$1:O$500,MATCH(D519,PIS!C$1:C$500)),5)="Gross",MIN(U519+V519,VLOOKUP("R700",TSC!B:C,2,0)*VLOOKUP("R101",TSC!B:C,2,0))*VLOOKUP("R701",TSC!B:C,2,0)%,0),0)</f>
        <v/>
      </c>
      <c r="BY519">
        <f>IFERROR(IF(RIGHT(INDEX(PIS!O$1:O$500,MATCH(D519,PIS!C$1:C$500)),5)="Gross",MIN(U519+V519,VLOOKUP("R700",TSC!B:C,2,0)*VLOOKUP("R101",TSC!B:C,2,0))*VLOOKUP("T704",TSC!B:C,2,0)%,0),0)</f>
        <v/>
      </c>
      <c r="BZ519">
        <f>IFERROR(IF(RIGHT(INDEX(PIS!O$1:O$500,MATCH(D519,PIS!C$1:C$500)),5)="Gross",MIN(U519+V519,VLOOKUP("R700",TSC!B:C,2,0)*VLOOKUP("1",TSC!F:G,2,0))*VLOOKUP("T705",TSC!B:C,2,0)%,0),0)</f>
        <v/>
      </c>
      <c r="CA519">
        <f>IFERROR(INDEX(ADJ!$A$1:$BZ$1000,MATCH(PAYROLL!D519,ADJ!A$1:A$500,0),MATCH(PAYROLL!CA$2,ADJ!$2:$2,0)),0)</f>
        <v/>
      </c>
      <c r="CB519">
        <f>IFERROR(INDEX(ADJ!$A$1:$BZ$1000,MATCH(PAYROLL!D519,ADJ!A$1:A$500,0),MATCH(PAYROLL!CB$2,ADJ!$2:$2,0)),0)</f>
        <v/>
      </c>
      <c r="CC519">
        <f>SUM(BX519:CB519)</f>
        <v/>
      </c>
      <c r="CD519">
        <f>IFERROR(INDEX(PIS!$A$1:$BZ$1000,MATCH(PAYROLL!D519,PIS!C$1:C$500,0),MATCH(PAYROLL!CD$1,PIS!$1:$1,0)),0)</f>
        <v/>
      </c>
      <c r="CE519">
        <f>IFERROR(IF(OR(INDEX(PIS!P$1:P$500,MATCH(D519,PIS!C$1:C$500,0))="LT2",INDEX(PIS!P$1:P$500,MATCH(D519,PIS!C$1:C$500,0))="P10"),0,SUM(CC519,CD519*VLOOKUP("R601",TSC!B:C,2,0),VLOOKUP("R602",TSC!B:C,2,0))),0)</f>
        <v/>
      </c>
      <c r="CF519">
        <f>MAX(BW519-CE519,0)</f>
        <v/>
      </c>
      <c r="CG519">
        <f>IFERROR(IF(OR(RIGHT(INDEX(PIS!P$1:P$500,MATCH(D519,PIS!C$1:C$500)),5)="P10",RIGHT(INDEX(PIS!P$1:P$500,MATCH(D519,PIS!C$1:C$500)),5)="CK"),0,IF(CF519&lt;=5000000,CF519*5%,IF(CF519&lt;=10000000,CF519*10%-250000,IF(CF519&lt;=18000000,CF519*15%-750000,IF(CF519&lt;=32000000,CF519*20%-1650000,IF(CF519&lt;=52000000,CF519*25%-3250000,IF(CF519&lt;=80000000,BH519*30%-5850000,CF519*35%-9850000))))))),0)</f>
        <v/>
      </c>
      <c r="CH519">
        <f>IFERROR(IF(OR(INDEX(PIS!P$1:P$500,MATCH(D519,PIS!C$1:C$500))="LT",INDEX(PIS!P$1:P$500,MATCH(D519,PIS!C$1:C$500))="CK"),0,IF(CF519&lt;2000000,0,CF519*10%)),0)</f>
        <v/>
      </c>
      <c r="CI519">
        <f>IFERROR(INDEX(ADJ!$A$1:$BZ$1000,MATCH(PAYROLL!D519,ADJ!A$1:A$500,0),MATCH(PAYROLL!CI$2,ADJ!$2:$2,0)),0)</f>
        <v/>
      </c>
      <c r="CJ519">
        <f>IFERROR(INDEX(ADJ!$A$1:$BZ$1000,MATCH(PAYROLL!D519,ADJ!A$1:A$500,0),MATCH(PAYROLL!CJ$2,ADJ!$2:$2,0)),0)</f>
        <v/>
      </c>
      <c r="CK519">
        <f>IFERROR(INDEX(ADJ!$A$1:$BZ$1000,MATCH(PAYROLL!D519,ADJ!A$1:A$500,0),MATCH(PAYROLL!CK$2,ADJ!$2:$2,0)),0)</f>
        <v/>
      </c>
      <c r="CL519">
        <f>SUM(CG519:CK519)</f>
        <v/>
      </c>
      <c r="CM519">
        <f>ROUND(SUM(CH519:CK519),0)</f>
        <v/>
      </c>
      <c r="CN519">
        <f>IFERROR(INDEX(CSDA!D$1:D$500,MATCH($CN$2,CSDA!C$1:C$500,0))*INDEX(PIS!V$1:V$500,MATCH(D519,PIS!C$1:C$500))+INDEX(ADJ!$A$1:$BZ$1000,MATCH(PAYROLL!D519,ADJ!A$1:A$500,0),MATCH(PAYROLL!CN$2,ADJ!$2:$2,0)),0)</f>
        <v/>
      </c>
      <c r="CO519">
        <f>IFERROR(INDEX(ADJ!$A$1:$BZ$1000,MATCH(PAYROLL!D519,ADJ!A$1:A$500,0),MATCH(PAYROLL!CO$2,ADJ!$2:$2,0)),0)</f>
        <v/>
      </c>
      <c r="CP519">
        <f>IFERROR(INDEX(ADJ!$A$1:$BZ$1000,MATCH(PAYROLL!D519,ADJ!A$1:A$500,0),MATCH(PAYROLL!CP$2,ADJ!$2:$2,0)),0)</f>
        <v/>
      </c>
      <c r="CQ519">
        <f>BP519-CL519-CI519-CM519-CN519-CO519-CP519-CC519</f>
        <v/>
      </c>
      <c r="CR519">
        <f>IFERROR(IF(RIGHT(INDEX(PIS!O$1:O$500,MATCH(D519,PIS!C$1:C$500,0)),5)="Gross",MIN(U519+V519,VLOOKUP("R700",TSC!B:C,2,0)*VLOOKUP("R101",TSC!B:C,2,0))*(VLOOKUP("T711",TSC!B:C,2,0)+VLOOKUP("T712",TSC!B:C,2,0))%,MIN(T519+V519,VLOOKUP("R700",TSC!B:C,2,0)*VLOOKUP("R101",TSC!B:C,2,0))*(VLOOKUP("T711",TSC!B:C,2,0)+VLOOKUP("T712",TSC!B:C,2,0)+VLOOKUP("R701",TSC!B:C,2,0))%),0)</f>
        <v/>
      </c>
      <c r="CS519">
        <f>IFERROR(IF(RIGHT(INDEX(PIS!O$1:O$500,MATCH(D519,PIS!C$1:C$500,0)),5)="Gross",MIN(U519+V519,VLOOKUP("R700",TSC!B:C,2,0)*VLOOKUP("R101",TSC!B:C,2,0))*(VLOOKUP("T714",TSC!B:C,2,0))%,MIN(T519+V519,VLOOKUP("R700",TSC!B:C,2,0)*VLOOKUP("R101",TSC!B:C,2,0))*(VLOOKUP("T704",TSC!B:C,2,0)+VLOOKUP("T714",TSC!B:C,2,0))%),0)</f>
        <v/>
      </c>
      <c r="CT519">
        <f>IFERROR(IF(RIGHT(INDEX(PIS!O$1:O$500,MATCH(D519,PIS!C$1:C$500,0)),5)="Gross",MIN(U519+V519,VLOOKUP("R700",TSC!B:C,2,0)*VLOOKUP("R101",TSC!B:C,2,0))*VLOOKUP("T705",TSC!B:C,2,0)%,MIN(T519+V519,VLOOKUP("R700",TSC!B:C,2,0)*VLOOKUP("R101",TSC!B:C,2,0))*VLOOKUP("T705",TSC!B:C,2,0)%),0)</f>
        <v/>
      </c>
      <c r="CU519">
        <f>IFERROR(IF(RIGHT(INDEX(PIS!O$1:O$500,MATCH(D519,PIS!C$1:C$500,0)),5)="Gross",MIN(U519+V519,VLOOKUP("R700",TSC!B:C,2,0)*VLOOKUP("R101",TSC!B:C,2,0))*(VLOOKUP("T713",TSC!B:C,2,0))%,MIN(T519+V519,VLOOKUP("R700",TSC!B:C,2,0)*VLOOKUP("R101",TSC!B:C,2,0))*(VLOOKUP("T713",TSC!B:C,2,0))%),0)</f>
        <v/>
      </c>
      <c r="CV519">
        <f>IFERROR(INDEX(ADJ!$A$1:$BZ$1000,MATCH(PAYROLL!D519,ADJ!A$1:A$500,0),MATCH(PAYROLL!CV$2,ADJ!$2:$2,0)),0)</f>
        <v/>
      </c>
      <c r="CW519">
        <f>IFERROR(INDEX(ADJ!$A$1:$BZ$1000,MATCH(PAYROLL!D519,ADJ!A$1:A$500,0),MATCH(PAYROLL!CW$2,ADJ!$2:$2,0)),0)</f>
        <v/>
      </c>
      <c r="CX519">
        <f>SUM(CR519:CW519)</f>
        <v/>
      </c>
      <c r="CY519">
        <f>ROUND(IF(CR519&gt;0,T519+V519*VLOOKUP("R202",TSC!$B$1:$C$500,2,0),0),0)</f>
        <v/>
      </c>
      <c r="CZ519">
        <f>IFERROR(INDEX(CSDA!D$1:D$500,MATCH($CZ$2,CSDA!C$1:C$500,0)),0)</f>
        <v/>
      </c>
      <c r="DA519">
        <f>ROUND(T519*0.7%,0)</f>
        <v/>
      </c>
      <c r="DB519">
        <f>ROUND(T519/12,0)</f>
        <v/>
      </c>
      <c r="DC519">
        <f ref="DC519" t="array">IFERROR(INDEX(CSDA!D$1:D$500,MATCH("Trích giữ"&amp;PAYROLL!DC$2,CSDA!A$1:A$500&amp;CSDA!C$1:C$500,0)),0)</f>
        <v/>
      </c>
      <c r="DD519">
        <f ref="DD519" t="array">IFERROR(INDEX(CSDA!D$1:D$500,MATCH("Trích giữ"&amp;PAYROLL!DD$2,CSDA!A$1:A$500&amp;CSDA!C$1:C$500,0)),0)</f>
        <v/>
      </c>
      <c r="DE519">
        <f ref="DE519" t="array">IFERROR(INDEX(CSDA!D$1:D$500,MATCH("Trích giữ"&amp;PAYROLL!DE$2,CSDA!A$1:A$500&amp;CSDA!C$1:C$500,0)),0)</f>
        <v/>
      </c>
      <c r="DF519">
        <f>IFERROR(INDEX(CSDA!D$1:D$500,MATCH(PAYROLL!DF$2,CSDA!C$1:C$500,0)),0)</f>
        <v/>
      </c>
      <c r="DG519">
        <f ref="DG519" t="array">IFERROR(INDEX(CSDA!D$1:D$500,MATCH("Trích giữ"&amp;PAYROLL!DG$2,CSDA!A$1:A$500&amp;CSDA!C$1:C$500,0)),0)</f>
        <v/>
      </c>
      <c r="DH519">
        <f>ROUND(T519/26,0)</f>
        <v/>
      </c>
      <c r="DI519">
        <f ref="DI519" t="array">IFERROR(INDEX(CSDA!D$1:D$500,MATCH("Trích giữ"&amp;PAYROLL!DI$2,CSDA!A$1:A$500&amp;CSDA!C$1:C$500,0)),0)</f>
        <v/>
      </c>
      <c r="DJ519">
        <f>IF(U519=0,T519*21.5%-BL519,0)</f>
        <v/>
      </c>
      <c r="DK519">
        <f ref="DK519" t="array">IFERROR(INDEX(CSDA!D$1:D$500,MATCH("Trích giữ"&amp;PAYROLL!DK$2,CSDA!A$1:A$500&amp;CSDA!C$1:C$500,0)),0)</f>
        <v/>
      </c>
      <c r="DL519">
        <f>IFERROR(INDEX(CSDA!D$1:D$500,MATCH(PAYROLL!DL$2,CSDA!C$1:C$500,0))/12,0)</f>
        <v/>
      </c>
      <c r="DM519">
        <f>SUM(DB519:DL519)</f>
        <v/>
      </c>
      <c r="DN519">
        <f>IFERROR(INDEX(ADJ!$A$1:$BZ$1000,MATCH(PAYROLL!D519,ADJ!A$1:A$500,0),MATCH(PAYROLL!DN$2,ADJ!$2:$2,0)),0)</f>
        <v/>
      </c>
      <c r="DO519">
        <f>IFERROR(SUM(BP519,DM519:DN519,CX519:DA519)-DT519,0)</f>
        <v/>
      </c>
      <c r="DP519">
        <f ref="DP519" t="array">SUM(BW519*IFERROR(INDEX(CSDA!D$1:D$500,MATCH(BW$2,CSDA!C$1:C$500,0)),0)%,CX519*IFERROR(INDEX(CSDA!D$1:D$500,MATCH(CX$2,CSDA!C$1:C$500,0)),0)%,DA519*IFERROR(INDEX(CSDA!D$1:D$500,MATCH(DA$2,CSDA!C$1:C$500,0)),0)%,DB519*IFERROR(INDEX(CSDA!D$1:D$500,MATCH(DB$2,CSDA!C$1:C$500,0)),0)%,DF519*IFERROR(INDEX(CSDA!D$1:D$500,MATCH("Phí dịch vụ"&amp;PAYROLL!DF$2,CSDA!A$1:A$500&amp;CSDA!C$1:C$500,0)),0)%,DC519*IFERROR(INDEX(CSDA!D$1:D$500,MATCH("Phí dịch vụ"&amp;PAYROLL!DC$2,CSDA!A$1:A$500&amp;CSDA!C$1:C$500,0)),0)%,DH519*IFERROR(INDEX(CSDA!D$1:D$500,MATCH("Phí dịch vụ"&amp;PAYROLL!DH$2,CSDA!A$1:A$500&amp;CSDA!C$1:C$500,0)),0)%,DJ519*IFERROR(INDEX(CSDA!D$1:D$500,MATCH("Phí dịch vụ"&amp;PAYROLL!DJ$2,CSDA!A$1:A$500&amp;CSDA!C$1:C$500,0)),0)%,BN519*IFERROR(INDEX(CSDA!D$1:D$500,MATCH(BN$2,CSDA!C$1:C$500,0)),0)%)-BN519*7%</f>
        <v/>
      </c>
      <c r="DQ519">
        <f>IFERROR(INDEX(ADJ!$A$1:$BZ$1000,MATCH(PAYROLL!D519,ADJ!A$1:A$500,0),MATCH(PAYROLL!DQ$2,ADJ!$2:$2,0)),0)</f>
        <v/>
      </c>
      <c r="DR519">
        <f>IFERROR(INDEX(ADJ!$A$1:$BZ$1000,MATCH(PAYROLL!D519,ADJ!A$1:A$500,0),MATCH(PAYROLL!DR$2,ADJ!$2:$2,0)),0)</f>
        <v/>
      </c>
      <c r="DS519">
        <f>SUM(DP519:DR519)</f>
        <v/>
      </c>
      <c r="DT519">
        <f>EK519</f>
        <v/>
      </c>
      <c r="DU519">
        <f>SUM(DO519:DR519)</f>
        <v/>
      </c>
      <c r="DV519">
        <f>ROUND(DU519*0.1,0)</f>
        <v/>
      </c>
      <c r="DW519">
        <f>DU519+DV519</f>
        <v/>
      </c>
      <c r="DZ519">
        <f>IFERROR(INDEX(ADJ!$A$1:$BZ$1000,MATCH(PAYROLL!$D519,ADJ!A$1:A$500,0),MATCH(PAYROLL!DZ$2,ADJ!$2:$2,0)),0)</f>
        <v/>
      </c>
      <c r="EA519">
        <f>IFERROR(INDEX(ADJ!$A$1:$BZ$1000,MATCH(PAYROLL!$D519,ADJ!A$1:A$500,0),MATCH(PAYROLL!EA$2,ADJ!$2:$2,0)),0)</f>
        <v/>
      </c>
      <c r="EB519">
        <f>IFERROR(INDEX(ADJ!$A$1:$BZ$1000,MATCH(PAYROLL!$D519,ADJ!A$1:A$500,0),MATCH(PAYROLL!EB$2,ADJ!$2:$2,0)),0)</f>
        <v/>
      </c>
      <c r="EC519">
        <f>IFERROR(INDEX(ADJ!$A$1:$BZ$1000,MATCH(PAYROLL!$D519,ADJ!A$1:A$500,0),MATCH(PAYROLL!EC$2,ADJ!$2:$2,0)),0)</f>
        <v/>
      </c>
      <c r="ED519">
        <f>IFERROR(INDEX(ADJ!$A$1:$BZ$1000,MATCH(PAYROLL!$D519,ADJ!A$1:A$500,0),MATCH(PAYROLL!ED$2,ADJ!$2:$2,0)),0)</f>
        <v/>
      </c>
      <c r="EE519">
        <f>IFERROR(INDEX(ADJ!$A$1:$BZ$1000,MATCH(PAYROLL!$D519,ADJ!A$1:A$500,0),MATCH(PAYROLL!EE$2,ADJ!$2:$2,0)),0)</f>
        <v/>
      </c>
      <c r="EF519">
        <f>IFERROR(INDEX(ADJ!$A$1:$BZ$1000,MATCH(PAYROLL!$D519,ADJ!A$1:A$500,0),MATCH(PAYROLL!EF$2,ADJ!$2:$2,0)),0)</f>
        <v/>
      </c>
      <c r="EG519">
        <f>IFERROR(INDEX(ADJ!$A$1:$BZ$1000,MATCH(PAYROLL!$D519,ADJ!A$1:A$500,0),MATCH(PAYROLL!EG$2,ADJ!$2:$2,0)),0)</f>
        <v/>
      </c>
      <c r="EH519">
        <f>IFERROR(INDEX(ADJ!$A$1:$BZ$1000,MATCH(PAYROLL!$D519,ADJ!A$1:A$500,0),MATCH(PAYROLL!EH$2,ADJ!$2:$2,0)),0)</f>
        <v/>
      </c>
      <c r="EI519">
        <f>IFERROR(INDEX(ADJ!$A$1:$BZ$1000,MATCH(PAYROLL!D519,ADJ!A$1:A$500,0),MATCH(PAYROLL!EI$2,ADJ!$2:$2,0)),0)</f>
        <v/>
      </c>
      <c r="EJ519">
        <f>IFERROR(INDEX(ADJ!$A$1:$BZ$1000,MATCH(PAYROLL!$D519,ADJ!A$1:A$500,0),MATCH(PAYROLL!EJ$2,ADJ!$2:$2,0)),0)</f>
        <v/>
      </c>
      <c r="EK519">
        <f>SUM(DZ519:EJ519)</f>
        <v/>
      </c>
    </row>
    <row r="520">
      <c r="A520" t="n">
        <v>518</v>
      </c>
      <c r="B520" t="inlineStr">
        <is>
          <t>Dương Công Hiển</t>
        </is>
      </c>
      <c r="D520" t="inlineStr">
        <is>
          <t>144713-04</t>
        </is>
      </c>
      <c r="S520">
        <f>IFERROR(INDEX(PIS!$A$1:$BZ$1000,MATCH($D520,PIS!C$1:C$500,0),MATCH("Lương CB tháng trước",PIS!$1:$1,0)),0)</f>
        <v/>
      </c>
      <c r="T520">
        <f>IFERROR(INDEX(PIS!$A$1:$BZ$1000,MATCH($D520,PIS!C$1:C$500,0),MATCH("Lương CB hiện tại",PIS!$1:$1,0)),0)</f>
        <v/>
      </c>
      <c r="U520">
        <f>IFERROR(INDEX(PIS!$A$1:$BZ$1000,MATCH($D520,PIS!C$1:C$500,0),MATCH("Lương đóng BHBB",PIS!$1:$1,0)),0)</f>
        <v/>
      </c>
      <c r="V520">
        <f>IFERROR(INDEX(PIS!$A$1:$BZ$1000,MATCH($D520,PIS!C$1:C$500,0),MATCH(V$2,PIS!$2:$2,0)),0)</f>
        <v/>
      </c>
      <c r="W520">
        <f>IFERROR(INDEX(PIS!$A$1:$BZ$1000,MATCH($D520,PIS!C$1:C$500,0),MATCH(W$2,PIS!$2:$2,0)),0)</f>
        <v/>
      </c>
      <c r="X520">
        <f>IFERROR(INDEX(PIS!$A$1:$BZ$1000,MATCH($D520,PIS!C$1:C$500,0),MATCH(X$2,PIS!$2:$2,0)),0)</f>
        <v/>
      </c>
      <c r="Y520">
        <f>IFERROR(INDEX(PIS!$A$1:$BZ$1000,MATCH($D520,PIS!C$1:C$500,0),MATCH(Y$2,PIS!$2:$2,0)),0)</f>
        <v/>
      </c>
      <c r="Z520">
        <f>IFERROR(INDEX(PIS!$A$1:$BZ$1000,MATCH($D520,PIS!C$1:C$500,0),MATCH(Z$2,PIS!$2:$2,0)),0)</f>
        <v/>
      </c>
      <c r="AA520">
        <f>IFERROR(INDEX(PIS!$A$1:$BZ$1000,MATCH($D520,PIS!C$1:C$500,0),MATCH(AA$2,PIS!$2:$2,0)),0)</f>
        <v/>
      </c>
      <c r="AB520">
        <f>IFERROR(INDEX(PIS!$A$1:$BZ$1000,MATCH($D520,PIS!C$1:C$500,0),MATCH(AB$2,PIS!$2:$2,0)),0)</f>
        <v/>
      </c>
      <c r="AC520">
        <f>SUM(V520:AB520)</f>
        <v/>
      </c>
      <c r="AD520">
        <f>IFERROR(INDEX(TIMESHEET!$A$1:$AI$5000,MATCH($D520,TIMESHEET!A$1:A$500,0),MATCH("T100",TIMESHEET!$2:$2,0))-2,0)</f>
        <v/>
      </c>
      <c r="AE520">
        <f>IFERROR(INDEX(TIMESHEET!$A$1:$AI$5000,MATCH($D520,TIMESHEET!A$1:A$500,0),MATCH("T202",TIMESHEET!$2:$2,0)),0)</f>
        <v/>
      </c>
      <c r="AF520">
        <f>IFERROR(INDEX(TIMESHEET!$A$1:$AI$5000,MATCH($D520,TIMESHEET!A$1:A$500,0),MATCH("T302",TIMESHEET!$2:$2,0)),0)</f>
        <v/>
      </c>
      <c r="AG520">
        <f>IFERROR(INDEX(TIMESHEET!$A$1:$AI$5000,MATCH($D520,TIMESHEET!A$1:A$500,0),MATCH("T406",TIMESHEET!$2:$2,0)),0)</f>
        <v/>
      </c>
      <c r="AH520">
        <f>AE520+AG520</f>
        <v/>
      </c>
      <c r="AI520">
        <f>IFERROR(INDEX(TIMESHEET!$A$1:$AI$5000,MATCH($D520,TIMESHEET!A$1:A$500,0),MATCH("T701",TIMESHEET!$2:$2,0)),0)</f>
        <v/>
      </c>
      <c r="AJ520">
        <f>IFERROR(INDEX(TIMESHEET!$A$1:$AI$5000,MATCH($D520,TIMESHEET!B$1:B$500,0),MATCH("T320",TIMESHEET!$2:$2,0)),0)</f>
        <v/>
      </c>
      <c r="AK520">
        <f>IFERROR(IF(LEFT(INDEX(PIS!O$1:O$500,MATCH(D520,PIS!C$1:C$500)),1)="M",T520/AD520*SUM(AE520:AG520),T520*AD520),0)</f>
        <v/>
      </c>
      <c r="AL520">
        <f>IFERROR(INDEX(ADJ!$A$1:$BZ$1000,MATCH(PAYROLL!D520,ADJ!A$1:A$500,0),MATCH(PAYROLL!AL$2,ADJ!$2:$2,0)),0)</f>
        <v/>
      </c>
      <c r="AM520">
        <f>SUM(AK520:AL520)</f>
        <v/>
      </c>
      <c r="AN520">
        <f>IFERROR(ROUND(V520/$AD520*$AH520,0),0)</f>
        <v/>
      </c>
      <c r="AO520">
        <f>IFERROR(ROUND(W520/$AD520*$AH520,0),0)</f>
        <v/>
      </c>
      <c r="AP520">
        <f>IFERROR(ROUND(X520/$AD520*$AE520,0),0)</f>
        <v/>
      </c>
      <c r="AQ520">
        <f>IFERROR(ROUND(Y520/$AD520*$AH520,0),0)</f>
        <v/>
      </c>
      <c r="AR520">
        <f>IFERROR(ROUND(Z520/$AD520*$AH520,0),0)</f>
        <v/>
      </c>
      <c r="AS520">
        <f>IFERROR(ROUND(AA520/$AD520*$AH520,0),0)</f>
        <v/>
      </c>
      <c r="AT520">
        <f>IFERROR(IF((AE520+AF520+AG520)&gt;13,AB520,ROUND(AB520/AD520*AH520,0)),0)</f>
        <v/>
      </c>
      <c r="AU520">
        <f>IFERROR(INDEX(ADJ!$A$1:$BZ$1000,MATCH(PAYROLL!D520,ADJ!A$1:A$500,0),MATCH(PAYROLL!AU$2,ADJ!$2:$2,0)),0)</f>
        <v/>
      </c>
      <c r="AV520">
        <f>ROUND(SUM(AN520:AU520),0)</f>
        <v/>
      </c>
      <c r="AW520">
        <f>IFERROR(INDEX(TIMESHEET!$A$1:$AI$5000,MATCH(PAYROLL!D520,TIMESHEET!A$1:A$500,0),MATCH("T620",TIMESHEET!$2:$2,0)),0)</f>
        <v/>
      </c>
      <c r="AX520">
        <f>IFERROR(INDEX(TIMESHEET!$A$1:$AI$5000,MATCH(PAYROLL!D520,TIMESHEET!A$1:A$500,0),MATCH("T601",TIMESHEET!$2:$2,0)),0)</f>
        <v/>
      </c>
      <c r="AY520">
        <f>IFERROR(INDEX(TIMESHEET!$A$1:$AI$5000,MATCH(PAYROLL!D520,TIMESHEET!A$1:A$500,0),MATCH("T602",TIMESHEET!$2:$2,0)),0)</f>
        <v/>
      </c>
      <c r="AZ520">
        <f>IFERROR(INDEX(TIMESHEET!$A$1:$AI$5000,MATCH(PAYROLL!D520,TIMESHEET!A$1:A$500,0),MATCH("T603",TIMESHEET!$2:$2,0)),0)</f>
        <v/>
      </c>
      <c r="BA520">
        <f>IFERROR(INDEX(TIMESHEET!$A$1:$AI$5000,MATCH(PAYROLL!D520,TIMESHEET!A$1:A$500,0),MATCH("T611",TIMESHEET!$2:$2,0)),0)</f>
        <v/>
      </c>
      <c r="BB520">
        <f>IFERROR(INDEX(TIMESHEET!$A$1:$AI$5000,MATCH(PAYROLL!D520,TIMESHEET!A$1:A$500,0),MATCH("T612",TIMESHEET!$2:$2,0)),0)</f>
        <v/>
      </c>
      <c r="BC520">
        <f>IFERROR(INDEX(TIMESHEET!$A$1:$AI$5000,MATCH(PAYROLL!D520,TIMESHEET!A$1:A$500,0),MATCH("T613",TIMESHEET!$2:$2,0)),0)</f>
        <v/>
      </c>
      <c r="BD520">
        <f>IFERROR(INDEX(TIMESHEET!$A$1:$AI$5000,MATCH(PAYROLL!D520,TIMESHEET!A$1:A$500,0),MATCH("T500",TIMESHEET!$2:$2,0)),0)</f>
        <v/>
      </c>
      <c r="BE520">
        <f>IFERROR(IF(LEFT(INDEX(PIS!O$1:O$500,MATCH(D520,PIS!C$1:C$500)),1)="M",T520/AD520/8*(AW520+AX520*1.5+AY520*2+AZ520*3+BA520*2.1+BB520*2.7+BC520*3.9+BD520*0.3),T520/8*(AW520+AX520*1.5+AY520*2+AZ520*3+BA520*2.1+BB520*2.7+BC520*3.9+BD520*0.3)),0)</f>
        <v/>
      </c>
      <c r="BF520">
        <f>IFERROR(INDEX(ADJ!$A$1:$BZ$1000,MATCH(PAYROLL!$D520,ADJ!A$1:A$500,0),MATCH(PAYROLL!BF$2,ADJ!$2:$2,0)),0)</f>
        <v/>
      </c>
      <c r="BG520">
        <f>IFERROR(INDEX(ADJ!$A$1:$BZ$1000,MATCH(PAYROLL!D520,ADJ!A$1:A$500,0),MATCH(PAYROLL!BG$2,ADJ!$2:$2,0)),0)</f>
        <v/>
      </c>
      <c r="BH520">
        <f>IFERROR(INDEX(ADJ!$A$1:$BZ$1000,MATCH(PAYROLL!D520,ADJ!A$1:A$500,0),MATCH(PAYROLL!BH$2,ADJ!$2:$2,0)),0)</f>
        <v/>
      </c>
      <c r="BI520">
        <f>IFERROR(INDEX(ADJ!$A$1:$BZ$1000,MATCH(PAYROLL!D520,ADJ!A$1:A$500,0),MATCH(PAYROLL!BI$2,ADJ!$2:$2,0)),0)</f>
        <v/>
      </c>
      <c r="BJ520">
        <f>IFERROR(INDEX(ADJ!$A$1:$BZ$1000,MATCH(PAYROLL!D520,ADJ!A$1:A$500,0),MATCH(PAYROLL!BJ$2,ADJ!$2:$2,0)),0)</f>
        <v/>
      </c>
      <c r="BK520">
        <f>SUM(BF520:BJ520)</f>
        <v/>
      </c>
      <c r="BL520">
        <f>IFERROR(INDEX(ADJ!$A$1:$BZ$1000,MATCH(PAYROLL!D520,ADJ!A$1:A$500,0),MATCH(PAYROLL!BL$2,ADJ!$2:$2,0)),0)</f>
        <v/>
      </c>
      <c r="BM520">
        <f>IFERROR(INDEX(ADJ!$A$1:$BZ$1000,MATCH(PAYROLL!D520,ADJ!A$1:A$500,0),MATCH(PAYROLL!BM$2,ADJ!$2:$2,0)),0)</f>
        <v/>
      </c>
      <c r="BN520">
        <f>IFERROR(INDEX(ADJ!$A$1:$BZ$1000,MATCH(PAYROLL!D520,ADJ!A$1:A$500,0),MATCH(PAYROLL!BN$2,ADJ!$2:$2,0)),0)</f>
        <v/>
      </c>
      <c r="BO520">
        <f>IFERROR(INDEX(ADJ!$A$1:$BZ$1000,MATCH(PAYROLL!D520,ADJ!A$1:A$500,0),MATCH(PAYROLL!BO$2,ADJ!$2:$2,0)),0)</f>
        <v/>
      </c>
      <c r="BP520">
        <f>SUM(AM520,AV520,BE520,BK520,BL520:BO520)</f>
        <v/>
      </c>
      <c r="BQ520">
        <f>BO520</f>
        <v/>
      </c>
      <c r="BR520">
        <f>IFERROR(ROUND(IF(LEFT(INDEX(PIS!O$1:O$500,MATCH(D520,PIS!C$1:C$500)),1)="D",T520/8*(BD520*0.3),IF(LEFT(INDEX(PIS!O$1:O$500,MATCH(D520,PIS!C$1:C$500)),1)="H",T520*($BD520*0.3),T520/$AD520/8*($BD520*0.3))),0),0)</f>
        <v/>
      </c>
      <c r="BS520">
        <f>IF(AP520&lt;1,0,MIN(AP520,730000))</f>
        <v/>
      </c>
      <c r="BT520">
        <f>IFERROR(ROUND((BE520-SUM(AW520:BC520)*T520/AD520/8),0)-BR520,0)</f>
        <v/>
      </c>
      <c r="BU520">
        <f>AO520</f>
        <v/>
      </c>
      <c r="BV520">
        <f>SUM(BQ520:BU520)</f>
        <v/>
      </c>
      <c r="BW520">
        <f>BP520-BV520</f>
        <v/>
      </c>
      <c r="BX520">
        <f>IFERROR(IF(RIGHT(INDEX(PIS!O$1:O$500,MATCH(D520,PIS!C$1:C$500)),5)="Gross",MIN(U520+V520,VLOOKUP("R700",TSC!B:C,2,0)*VLOOKUP("R101",TSC!B:C,2,0))*VLOOKUP("R701",TSC!B:C,2,0)%,0),0)</f>
        <v/>
      </c>
      <c r="BY520">
        <f>IFERROR(IF(RIGHT(INDEX(PIS!O$1:O$500,MATCH(D520,PIS!C$1:C$500)),5)="Gross",MIN(U520+V520,VLOOKUP("R700",TSC!B:C,2,0)*VLOOKUP("R101",TSC!B:C,2,0))*VLOOKUP("T704",TSC!B:C,2,0)%,0),0)</f>
        <v/>
      </c>
      <c r="BZ520">
        <f>IFERROR(IF(RIGHT(INDEX(PIS!O$1:O$500,MATCH(D520,PIS!C$1:C$500)),5)="Gross",MIN(U520+V520,VLOOKUP("R700",TSC!B:C,2,0)*VLOOKUP("1",TSC!F:G,2,0))*VLOOKUP("T705",TSC!B:C,2,0)%,0),0)</f>
        <v/>
      </c>
      <c r="CA520">
        <f>IFERROR(INDEX(ADJ!$A$1:$BZ$1000,MATCH(PAYROLL!D520,ADJ!A$1:A$500,0),MATCH(PAYROLL!CA$2,ADJ!$2:$2,0)),0)</f>
        <v/>
      </c>
      <c r="CB520">
        <f>IFERROR(INDEX(ADJ!$A$1:$BZ$1000,MATCH(PAYROLL!D520,ADJ!A$1:A$500,0),MATCH(PAYROLL!CB$2,ADJ!$2:$2,0)),0)</f>
        <v/>
      </c>
      <c r="CC520">
        <f>SUM(BX520:CB520)</f>
        <v/>
      </c>
      <c r="CD520">
        <f>IFERROR(INDEX(PIS!$A$1:$BZ$1000,MATCH(PAYROLL!D520,PIS!C$1:C$500,0),MATCH(PAYROLL!CD$1,PIS!$1:$1,0)),0)</f>
        <v/>
      </c>
      <c r="CE520">
        <f>IFERROR(IF(OR(INDEX(PIS!P$1:P$500,MATCH(D520,PIS!C$1:C$500,0))="LT2",INDEX(PIS!P$1:P$500,MATCH(D520,PIS!C$1:C$500,0))="P10"),0,SUM(CC520,CD520*VLOOKUP("R601",TSC!B:C,2,0),VLOOKUP("R602",TSC!B:C,2,0))),0)</f>
        <v/>
      </c>
      <c r="CF520">
        <f>MAX(BW520-CE520,0)</f>
        <v/>
      </c>
      <c r="CG520">
        <f>IFERROR(IF(OR(RIGHT(INDEX(PIS!P$1:P$500,MATCH(D520,PIS!C$1:C$500)),5)="P10",RIGHT(INDEX(PIS!P$1:P$500,MATCH(D520,PIS!C$1:C$500)),5)="CK"),0,IF(CF520&lt;=5000000,CF520*5%,IF(CF520&lt;=10000000,CF520*10%-250000,IF(CF520&lt;=18000000,CF520*15%-750000,IF(CF520&lt;=32000000,CF520*20%-1650000,IF(CF520&lt;=52000000,CF520*25%-3250000,IF(CF520&lt;=80000000,BH520*30%-5850000,CF520*35%-9850000))))))),0)</f>
        <v/>
      </c>
      <c r="CH520">
        <f>IFERROR(IF(OR(INDEX(PIS!P$1:P$500,MATCH(D520,PIS!C$1:C$500))="LT",INDEX(PIS!P$1:P$500,MATCH(D520,PIS!C$1:C$500))="CK"),0,IF(CF520&lt;2000000,0,CF520*10%)),0)</f>
        <v/>
      </c>
      <c r="CI520">
        <f>IFERROR(INDEX(ADJ!$A$1:$BZ$1000,MATCH(PAYROLL!D520,ADJ!A$1:A$500,0),MATCH(PAYROLL!CI$2,ADJ!$2:$2,0)),0)</f>
        <v/>
      </c>
      <c r="CJ520">
        <f>IFERROR(INDEX(ADJ!$A$1:$BZ$1000,MATCH(PAYROLL!D520,ADJ!A$1:A$500,0),MATCH(PAYROLL!CJ$2,ADJ!$2:$2,0)),0)</f>
        <v/>
      </c>
      <c r="CK520">
        <f>IFERROR(INDEX(ADJ!$A$1:$BZ$1000,MATCH(PAYROLL!D520,ADJ!A$1:A$500,0),MATCH(PAYROLL!CK$2,ADJ!$2:$2,0)),0)</f>
        <v/>
      </c>
      <c r="CL520">
        <f>SUM(CG520:CK520)</f>
        <v/>
      </c>
      <c r="CM520">
        <f>ROUND(SUM(CH520:CK520),0)</f>
        <v/>
      </c>
      <c r="CN520">
        <f>IFERROR(INDEX(CSDA!D$1:D$500,MATCH($CN$2,CSDA!C$1:C$500,0))*INDEX(PIS!V$1:V$500,MATCH(D520,PIS!C$1:C$500))+INDEX(ADJ!$A$1:$BZ$1000,MATCH(PAYROLL!D520,ADJ!A$1:A$500,0),MATCH(PAYROLL!CN$2,ADJ!$2:$2,0)),0)</f>
        <v/>
      </c>
      <c r="CO520">
        <f>IFERROR(INDEX(ADJ!$A$1:$BZ$1000,MATCH(PAYROLL!D520,ADJ!A$1:A$500,0),MATCH(PAYROLL!CO$2,ADJ!$2:$2,0)),0)</f>
        <v/>
      </c>
      <c r="CP520">
        <f>IFERROR(INDEX(ADJ!$A$1:$BZ$1000,MATCH(PAYROLL!D520,ADJ!A$1:A$500,0),MATCH(PAYROLL!CP$2,ADJ!$2:$2,0)),0)</f>
        <v/>
      </c>
      <c r="CQ520">
        <f>BP520-CL520-CI520-CM520-CN520-CO520-CP520-CC520</f>
        <v/>
      </c>
      <c r="CR520">
        <f>IFERROR(IF(RIGHT(INDEX(PIS!O$1:O$500,MATCH(D520,PIS!C$1:C$500,0)),5)="Gross",MIN(U520+V520,VLOOKUP("R700",TSC!B:C,2,0)*VLOOKUP("R101",TSC!B:C,2,0))*(VLOOKUP("T711",TSC!B:C,2,0)+VLOOKUP("T712",TSC!B:C,2,0))%,MIN(T520+V520,VLOOKUP("R700",TSC!B:C,2,0)*VLOOKUP("R101",TSC!B:C,2,0))*(VLOOKUP("T711",TSC!B:C,2,0)+VLOOKUP("T712",TSC!B:C,2,0)+VLOOKUP("R701",TSC!B:C,2,0))%),0)</f>
        <v/>
      </c>
      <c r="CS520">
        <f>IFERROR(IF(RIGHT(INDEX(PIS!O$1:O$500,MATCH(D520,PIS!C$1:C$500,0)),5)="Gross",MIN(U520+V520,VLOOKUP("R700",TSC!B:C,2,0)*VLOOKUP("R101",TSC!B:C,2,0))*(VLOOKUP("T714",TSC!B:C,2,0))%,MIN(T520+V520,VLOOKUP("R700",TSC!B:C,2,0)*VLOOKUP("R101",TSC!B:C,2,0))*(VLOOKUP("T704",TSC!B:C,2,0)+VLOOKUP("T714",TSC!B:C,2,0))%),0)</f>
        <v/>
      </c>
      <c r="CT520">
        <f>IFERROR(IF(RIGHT(INDEX(PIS!O$1:O$500,MATCH(D520,PIS!C$1:C$500,0)),5)="Gross",MIN(U520+V520,VLOOKUP("R700",TSC!B:C,2,0)*VLOOKUP("R101",TSC!B:C,2,0))*VLOOKUP("T705",TSC!B:C,2,0)%,MIN(T520+V520,VLOOKUP("R700",TSC!B:C,2,0)*VLOOKUP("R101",TSC!B:C,2,0))*VLOOKUP("T705",TSC!B:C,2,0)%),0)</f>
        <v/>
      </c>
      <c r="CU520">
        <f>IFERROR(IF(RIGHT(INDEX(PIS!O$1:O$500,MATCH(D520,PIS!C$1:C$500,0)),5)="Gross",MIN(U520+V520,VLOOKUP("R700",TSC!B:C,2,0)*VLOOKUP("R101",TSC!B:C,2,0))*(VLOOKUP("T713",TSC!B:C,2,0))%,MIN(T520+V520,VLOOKUP("R700",TSC!B:C,2,0)*VLOOKUP("R101",TSC!B:C,2,0))*(VLOOKUP("T713",TSC!B:C,2,0))%),0)</f>
        <v/>
      </c>
      <c r="CV520">
        <f>IFERROR(INDEX(ADJ!$A$1:$BZ$1000,MATCH(PAYROLL!D520,ADJ!A$1:A$500,0),MATCH(PAYROLL!CV$2,ADJ!$2:$2,0)),0)</f>
        <v/>
      </c>
      <c r="CW520">
        <f>IFERROR(INDEX(ADJ!$A$1:$BZ$1000,MATCH(PAYROLL!D520,ADJ!A$1:A$500,0),MATCH(PAYROLL!CW$2,ADJ!$2:$2,0)),0)</f>
        <v/>
      </c>
      <c r="CX520">
        <f>SUM(CR520:CW520)</f>
        <v/>
      </c>
      <c r="CY520">
        <f>ROUND(IF(CR520&gt;0,T520+V520*VLOOKUP("R202",TSC!$B$1:$C$500,2,0),0),0)</f>
        <v/>
      </c>
      <c r="CZ520">
        <f>IFERROR(INDEX(CSDA!D$1:D$500,MATCH($CZ$2,CSDA!C$1:C$500,0)),0)</f>
        <v/>
      </c>
      <c r="DA520">
        <f>ROUND(T520*0.7%,0)</f>
        <v/>
      </c>
      <c r="DB520">
        <f>ROUND(T520/12,0)</f>
        <v/>
      </c>
      <c r="DC520">
        <f ref="DC520" t="array">IFERROR(INDEX(CSDA!D$1:D$500,MATCH("Trích giữ"&amp;PAYROLL!DC$2,CSDA!A$1:A$500&amp;CSDA!C$1:C$500,0)),0)</f>
        <v/>
      </c>
      <c r="DD520">
        <f ref="DD520" t="array">IFERROR(INDEX(CSDA!D$1:D$500,MATCH("Trích giữ"&amp;PAYROLL!DD$2,CSDA!A$1:A$500&amp;CSDA!C$1:C$500,0)),0)</f>
        <v/>
      </c>
      <c r="DE520">
        <f ref="DE520" t="array">IFERROR(INDEX(CSDA!D$1:D$500,MATCH("Trích giữ"&amp;PAYROLL!DE$2,CSDA!A$1:A$500&amp;CSDA!C$1:C$500,0)),0)</f>
        <v/>
      </c>
      <c r="DF520">
        <f>IFERROR(INDEX(CSDA!D$1:D$500,MATCH(PAYROLL!DF$2,CSDA!C$1:C$500,0)),0)</f>
        <v/>
      </c>
      <c r="DG520">
        <f ref="DG520" t="array">IFERROR(INDEX(CSDA!D$1:D$500,MATCH("Trích giữ"&amp;PAYROLL!DG$2,CSDA!A$1:A$500&amp;CSDA!C$1:C$500,0)),0)</f>
        <v/>
      </c>
      <c r="DH520">
        <f>ROUND(T520/26,0)</f>
        <v/>
      </c>
      <c r="DI520">
        <f ref="DI520" t="array">IFERROR(INDEX(CSDA!D$1:D$500,MATCH("Trích giữ"&amp;PAYROLL!DI$2,CSDA!A$1:A$500&amp;CSDA!C$1:C$500,0)),0)</f>
        <v/>
      </c>
      <c r="DJ520">
        <f>IF(U520=0,T520*21.5%-BL520,0)</f>
        <v/>
      </c>
      <c r="DK520">
        <f ref="DK520" t="array">IFERROR(INDEX(CSDA!D$1:D$500,MATCH("Trích giữ"&amp;PAYROLL!DK$2,CSDA!A$1:A$500&amp;CSDA!C$1:C$500,0)),0)</f>
        <v/>
      </c>
      <c r="DL520">
        <f>IFERROR(INDEX(CSDA!D$1:D$500,MATCH(PAYROLL!DL$2,CSDA!C$1:C$500,0))/12,0)</f>
        <v/>
      </c>
      <c r="DM520">
        <f>SUM(DB520:DL520)</f>
        <v/>
      </c>
      <c r="DN520">
        <f>IFERROR(INDEX(ADJ!$A$1:$BZ$1000,MATCH(PAYROLL!D520,ADJ!A$1:A$500,0),MATCH(PAYROLL!DN$2,ADJ!$2:$2,0)),0)</f>
        <v/>
      </c>
      <c r="DO520">
        <f>IFERROR(SUM(BP520,DM520:DN520,CX520:DA520)-DT520,0)</f>
        <v/>
      </c>
      <c r="DP520">
        <f ref="DP520" t="array">SUM(BW520*IFERROR(INDEX(CSDA!D$1:D$500,MATCH(BW$2,CSDA!C$1:C$500,0)),0)%,CX520*IFERROR(INDEX(CSDA!D$1:D$500,MATCH(CX$2,CSDA!C$1:C$500,0)),0)%,DA520*IFERROR(INDEX(CSDA!D$1:D$500,MATCH(DA$2,CSDA!C$1:C$500,0)),0)%,DB520*IFERROR(INDEX(CSDA!D$1:D$500,MATCH(DB$2,CSDA!C$1:C$500,0)),0)%,DF520*IFERROR(INDEX(CSDA!D$1:D$500,MATCH("Phí dịch vụ"&amp;PAYROLL!DF$2,CSDA!A$1:A$500&amp;CSDA!C$1:C$500,0)),0)%,DC520*IFERROR(INDEX(CSDA!D$1:D$500,MATCH("Phí dịch vụ"&amp;PAYROLL!DC$2,CSDA!A$1:A$500&amp;CSDA!C$1:C$500,0)),0)%,DH520*IFERROR(INDEX(CSDA!D$1:D$500,MATCH("Phí dịch vụ"&amp;PAYROLL!DH$2,CSDA!A$1:A$500&amp;CSDA!C$1:C$500,0)),0)%,DJ520*IFERROR(INDEX(CSDA!D$1:D$500,MATCH("Phí dịch vụ"&amp;PAYROLL!DJ$2,CSDA!A$1:A$500&amp;CSDA!C$1:C$500,0)),0)%,BN520*IFERROR(INDEX(CSDA!D$1:D$500,MATCH(BN$2,CSDA!C$1:C$500,0)),0)%)-BN520*7%</f>
        <v/>
      </c>
      <c r="DQ520">
        <f>IFERROR(INDEX(ADJ!$A$1:$BZ$1000,MATCH(PAYROLL!D520,ADJ!A$1:A$500,0),MATCH(PAYROLL!DQ$2,ADJ!$2:$2,0)),0)</f>
        <v/>
      </c>
      <c r="DR520">
        <f>IFERROR(INDEX(ADJ!$A$1:$BZ$1000,MATCH(PAYROLL!D520,ADJ!A$1:A$500,0),MATCH(PAYROLL!DR$2,ADJ!$2:$2,0)),0)</f>
        <v/>
      </c>
      <c r="DS520">
        <f>SUM(DP520:DR520)</f>
        <v/>
      </c>
      <c r="DT520">
        <f>EK520</f>
        <v/>
      </c>
      <c r="DU520">
        <f>SUM(DO520:DR520)</f>
        <v/>
      </c>
      <c r="DV520">
        <f>ROUND(DU520*0.1,0)</f>
        <v/>
      </c>
      <c r="DW520">
        <f>DU520+DV520</f>
        <v/>
      </c>
      <c r="DZ520">
        <f>IFERROR(INDEX(ADJ!$A$1:$BZ$1000,MATCH(PAYROLL!$D520,ADJ!A$1:A$500,0),MATCH(PAYROLL!DZ$2,ADJ!$2:$2,0)),0)</f>
        <v/>
      </c>
      <c r="EA520">
        <f>IFERROR(INDEX(ADJ!$A$1:$BZ$1000,MATCH(PAYROLL!$D520,ADJ!A$1:A$500,0),MATCH(PAYROLL!EA$2,ADJ!$2:$2,0)),0)</f>
        <v/>
      </c>
      <c r="EB520">
        <f>IFERROR(INDEX(ADJ!$A$1:$BZ$1000,MATCH(PAYROLL!$D520,ADJ!A$1:A$500,0),MATCH(PAYROLL!EB$2,ADJ!$2:$2,0)),0)</f>
        <v/>
      </c>
      <c r="EC520">
        <f>IFERROR(INDEX(ADJ!$A$1:$BZ$1000,MATCH(PAYROLL!$D520,ADJ!A$1:A$500,0),MATCH(PAYROLL!EC$2,ADJ!$2:$2,0)),0)</f>
        <v/>
      </c>
      <c r="ED520">
        <f>IFERROR(INDEX(ADJ!$A$1:$BZ$1000,MATCH(PAYROLL!$D520,ADJ!A$1:A$500,0),MATCH(PAYROLL!ED$2,ADJ!$2:$2,0)),0)</f>
        <v/>
      </c>
      <c r="EE520">
        <f>IFERROR(INDEX(ADJ!$A$1:$BZ$1000,MATCH(PAYROLL!$D520,ADJ!A$1:A$500,0),MATCH(PAYROLL!EE$2,ADJ!$2:$2,0)),0)</f>
        <v/>
      </c>
      <c r="EF520">
        <f>IFERROR(INDEX(ADJ!$A$1:$BZ$1000,MATCH(PAYROLL!$D520,ADJ!A$1:A$500,0),MATCH(PAYROLL!EF$2,ADJ!$2:$2,0)),0)</f>
        <v/>
      </c>
      <c r="EG520">
        <f>IFERROR(INDEX(ADJ!$A$1:$BZ$1000,MATCH(PAYROLL!$D520,ADJ!A$1:A$500,0),MATCH(PAYROLL!EG$2,ADJ!$2:$2,0)),0)</f>
        <v/>
      </c>
      <c r="EH520">
        <f>IFERROR(INDEX(ADJ!$A$1:$BZ$1000,MATCH(PAYROLL!$D520,ADJ!A$1:A$500,0),MATCH(PAYROLL!EH$2,ADJ!$2:$2,0)),0)</f>
        <v/>
      </c>
      <c r="EI520">
        <f>IFERROR(INDEX(ADJ!$A$1:$BZ$1000,MATCH(PAYROLL!D520,ADJ!A$1:A$500,0),MATCH(PAYROLL!EI$2,ADJ!$2:$2,0)),0)</f>
        <v/>
      </c>
      <c r="EJ520">
        <f>IFERROR(INDEX(ADJ!$A$1:$BZ$1000,MATCH(PAYROLL!$D520,ADJ!A$1:A$500,0),MATCH(PAYROLL!EJ$2,ADJ!$2:$2,0)),0)</f>
        <v/>
      </c>
      <c r="EK520">
        <f>SUM(DZ520:EJ520)</f>
        <v/>
      </c>
    </row>
    <row r="521">
      <c r="A521" t="n">
        <v>519</v>
      </c>
      <c r="B521" t="inlineStr">
        <is>
          <t>Cao Thị Anh</t>
        </is>
      </c>
      <c r="D521" t="inlineStr">
        <is>
          <t>158921-01</t>
        </is>
      </c>
      <c r="S521">
        <f>IFERROR(INDEX(PIS!$A$1:$BZ$1000,MATCH($D521,PIS!C$1:C$500,0),MATCH("Lương CB tháng trước",PIS!$1:$1,0)),0)</f>
        <v/>
      </c>
      <c r="T521">
        <f>IFERROR(INDEX(PIS!$A$1:$BZ$1000,MATCH($D521,PIS!C$1:C$500,0),MATCH("Lương CB hiện tại",PIS!$1:$1,0)),0)</f>
        <v/>
      </c>
      <c r="U521">
        <f>IFERROR(INDEX(PIS!$A$1:$BZ$1000,MATCH($D521,PIS!C$1:C$500,0),MATCH("Lương đóng BHBB",PIS!$1:$1,0)),0)</f>
        <v/>
      </c>
      <c r="V521">
        <f>IFERROR(INDEX(PIS!$A$1:$BZ$1000,MATCH($D521,PIS!C$1:C$500,0),MATCH(V$2,PIS!$2:$2,0)),0)</f>
        <v/>
      </c>
      <c r="W521">
        <f>IFERROR(INDEX(PIS!$A$1:$BZ$1000,MATCH($D521,PIS!C$1:C$500,0),MATCH(W$2,PIS!$2:$2,0)),0)</f>
        <v/>
      </c>
      <c r="X521">
        <f>IFERROR(INDEX(PIS!$A$1:$BZ$1000,MATCH($D521,PIS!C$1:C$500,0),MATCH(X$2,PIS!$2:$2,0)),0)</f>
        <v/>
      </c>
      <c r="Y521">
        <f>IFERROR(INDEX(PIS!$A$1:$BZ$1000,MATCH($D521,PIS!C$1:C$500,0),MATCH(Y$2,PIS!$2:$2,0)),0)</f>
        <v/>
      </c>
      <c r="Z521">
        <f>IFERROR(INDEX(PIS!$A$1:$BZ$1000,MATCH($D521,PIS!C$1:C$500,0),MATCH(Z$2,PIS!$2:$2,0)),0)</f>
        <v/>
      </c>
      <c r="AA521">
        <f>IFERROR(INDEX(PIS!$A$1:$BZ$1000,MATCH($D521,PIS!C$1:C$500,0),MATCH(AA$2,PIS!$2:$2,0)),0)</f>
        <v/>
      </c>
      <c r="AB521">
        <f>IFERROR(INDEX(PIS!$A$1:$BZ$1000,MATCH($D521,PIS!C$1:C$500,0),MATCH(AB$2,PIS!$2:$2,0)),0)</f>
        <v/>
      </c>
      <c r="AC521">
        <f>SUM(V521:AB521)</f>
        <v/>
      </c>
      <c r="AD521">
        <f>IFERROR(INDEX(TIMESHEET!$A$1:$AI$5000,MATCH($D521,TIMESHEET!A$1:A$500,0),MATCH("T100",TIMESHEET!$2:$2,0))-2,0)</f>
        <v/>
      </c>
      <c r="AE521">
        <f>IFERROR(INDEX(TIMESHEET!$A$1:$AI$5000,MATCH($D521,TIMESHEET!A$1:A$500,0),MATCH("T202",TIMESHEET!$2:$2,0)),0)</f>
        <v/>
      </c>
      <c r="AF521">
        <f>IFERROR(INDEX(TIMESHEET!$A$1:$AI$5000,MATCH($D521,TIMESHEET!A$1:A$500,0),MATCH("T302",TIMESHEET!$2:$2,0)),0)</f>
        <v/>
      </c>
      <c r="AG521">
        <f>IFERROR(INDEX(TIMESHEET!$A$1:$AI$5000,MATCH($D521,TIMESHEET!A$1:A$500,0),MATCH("T406",TIMESHEET!$2:$2,0)),0)</f>
        <v/>
      </c>
      <c r="AH521">
        <f>AE521+AG521</f>
        <v/>
      </c>
      <c r="AI521">
        <f>IFERROR(INDEX(TIMESHEET!$A$1:$AI$5000,MATCH($D521,TIMESHEET!A$1:A$500,0),MATCH("T701",TIMESHEET!$2:$2,0)),0)</f>
        <v/>
      </c>
      <c r="AJ521">
        <f>IFERROR(INDEX(TIMESHEET!$A$1:$AI$5000,MATCH($D521,TIMESHEET!B$1:B$500,0),MATCH("T320",TIMESHEET!$2:$2,0)),0)</f>
        <v/>
      </c>
      <c r="AK521">
        <f>IFERROR(IF(LEFT(INDEX(PIS!O$1:O$500,MATCH(D521,PIS!C$1:C$500)),1)="M",T521/AD521*SUM(AE521:AG521),T521*AD521),0)</f>
        <v/>
      </c>
      <c r="AL521">
        <f>IFERROR(INDEX(ADJ!$A$1:$BZ$1000,MATCH(PAYROLL!D521,ADJ!A$1:A$500,0),MATCH(PAYROLL!AL$2,ADJ!$2:$2,0)),0)</f>
        <v/>
      </c>
      <c r="AM521">
        <f>SUM(AK521:AL521)</f>
        <v/>
      </c>
      <c r="AN521">
        <f>IFERROR(ROUND(V521/$AD521*$AH521,0),0)</f>
        <v/>
      </c>
      <c r="AO521">
        <f>IFERROR(ROUND(W521/$AD521*$AH521,0),0)</f>
        <v/>
      </c>
      <c r="AP521">
        <f>IFERROR(ROUND(X521/$AD521*$AE521,0),0)</f>
        <v/>
      </c>
      <c r="AQ521">
        <f>IFERROR(ROUND(Y521/$AD521*$AH521,0),0)</f>
        <v/>
      </c>
      <c r="AR521">
        <f>IFERROR(ROUND(Z521/$AD521*$AH521,0),0)</f>
        <v/>
      </c>
      <c r="AS521">
        <f>IFERROR(ROUND(AA521/$AD521*$AH521,0),0)</f>
        <v/>
      </c>
      <c r="AT521">
        <f>IFERROR(IF((AE521+AF521+AG521)&gt;13,AB521,ROUND(AB521/AD521*AH521,0)),0)</f>
        <v/>
      </c>
      <c r="AU521">
        <f>IFERROR(INDEX(ADJ!$A$1:$BZ$1000,MATCH(PAYROLL!D521,ADJ!A$1:A$500,0),MATCH(PAYROLL!AU$2,ADJ!$2:$2,0)),0)</f>
        <v/>
      </c>
      <c r="AV521">
        <f>ROUND(SUM(AN521:AU521),0)</f>
        <v/>
      </c>
      <c r="AW521">
        <f>IFERROR(INDEX(TIMESHEET!$A$1:$AI$5000,MATCH(PAYROLL!D521,TIMESHEET!A$1:A$500,0),MATCH("T620",TIMESHEET!$2:$2,0)),0)</f>
        <v/>
      </c>
      <c r="AX521">
        <f>IFERROR(INDEX(TIMESHEET!$A$1:$AI$5000,MATCH(PAYROLL!D521,TIMESHEET!A$1:A$500,0),MATCH("T601",TIMESHEET!$2:$2,0)),0)</f>
        <v/>
      </c>
      <c r="AY521">
        <f>IFERROR(INDEX(TIMESHEET!$A$1:$AI$5000,MATCH(PAYROLL!D521,TIMESHEET!A$1:A$500,0),MATCH("T602",TIMESHEET!$2:$2,0)),0)</f>
        <v/>
      </c>
      <c r="AZ521">
        <f>IFERROR(INDEX(TIMESHEET!$A$1:$AI$5000,MATCH(PAYROLL!D521,TIMESHEET!A$1:A$500,0),MATCH("T603",TIMESHEET!$2:$2,0)),0)</f>
        <v/>
      </c>
      <c r="BA521">
        <f>IFERROR(INDEX(TIMESHEET!$A$1:$AI$5000,MATCH(PAYROLL!D521,TIMESHEET!A$1:A$500,0),MATCH("T611",TIMESHEET!$2:$2,0)),0)</f>
        <v/>
      </c>
      <c r="BB521">
        <f>IFERROR(INDEX(TIMESHEET!$A$1:$AI$5000,MATCH(PAYROLL!D521,TIMESHEET!A$1:A$500,0),MATCH("T612",TIMESHEET!$2:$2,0)),0)</f>
        <v/>
      </c>
      <c r="BC521">
        <f>IFERROR(INDEX(TIMESHEET!$A$1:$AI$5000,MATCH(PAYROLL!D521,TIMESHEET!A$1:A$500,0),MATCH("T613",TIMESHEET!$2:$2,0)),0)</f>
        <v/>
      </c>
      <c r="BD521">
        <f>IFERROR(INDEX(TIMESHEET!$A$1:$AI$5000,MATCH(PAYROLL!D521,TIMESHEET!A$1:A$500,0),MATCH("T500",TIMESHEET!$2:$2,0)),0)</f>
        <v/>
      </c>
      <c r="BE521">
        <f>IFERROR(IF(LEFT(INDEX(PIS!O$1:O$500,MATCH(D521,PIS!C$1:C$500)),1)="M",T521/AD521/8*(AW521+AX521*1.5+AY521*2+AZ521*3+BA521*2.1+BB521*2.7+BC521*3.9+BD521*0.3),T521/8*(AW521+AX521*1.5+AY521*2+AZ521*3+BA521*2.1+BB521*2.7+BC521*3.9+BD521*0.3)),0)</f>
        <v/>
      </c>
      <c r="BF521">
        <f>IFERROR(INDEX(ADJ!$A$1:$BZ$1000,MATCH(PAYROLL!$D521,ADJ!A$1:A$500,0),MATCH(PAYROLL!BF$2,ADJ!$2:$2,0)),0)</f>
        <v/>
      </c>
      <c r="BG521">
        <f>IFERROR(INDEX(ADJ!$A$1:$BZ$1000,MATCH(PAYROLL!D521,ADJ!A$1:A$500,0),MATCH(PAYROLL!BG$2,ADJ!$2:$2,0)),0)</f>
        <v/>
      </c>
      <c r="BH521">
        <f>IFERROR(INDEX(ADJ!$A$1:$BZ$1000,MATCH(PAYROLL!D521,ADJ!A$1:A$500,0),MATCH(PAYROLL!BH$2,ADJ!$2:$2,0)),0)</f>
        <v/>
      </c>
      <c r="BI521">
        <f>IFERROR(INDEX(ADJ!$A$1:$BZ$1000,MATCH(PAYROLL!D521,ADJ!A$1:A$500,0),MATCH(PAYROLL!BI$2,ADJ!$2:$2,0)),0)</f>
        <v/>
      </c>
      <c r="BJ521">
        <f>IFERROR(INDEX(ADJ!$A$1:$BZ$1000,MATCH(PAYROLL!D521,ADJ!A$1:A$500,0),MATCH(PAYROLL!BJ$2,ADJ!$2:$2,0)),0)</f>
        <v/>
      </c>
      <c r="BK521">
        <f>SUM(BF521:BJ521)</f>
        <v/>
      </c>
      <c r="BL521">
        <f>IFERROR(INDEX(ADJ!$A$1:$BZ$1000,MATCH(PAYROLL!D521,ADJ!A$1:A$500,0),MATCH(PAYROLL!BL$2,ADJ!$2:$2,0)),0)</f>
        <v/>
      </c>
      <c r="BM521">
        <f>IFERROR(INDEX(ADJ!$A$1:$BZ$1000,MATCH(PAYROLL!D521,ADJ!A$1:A$500,0),MATCH(PAYROLL!BM$2,ADJ!$2:$2,0)),0)</f>
        <v/>
      </c>
      <c r="BN521">
        <f>IFERROR(INDEX(ADJ!$A$1:$BZ$1000,MATCH(PAYROLL!D521,ADJ!A$1:A$500,0),MATCH(PAYROLL!BN$2,ADJ!$2:$2,0)),0)</f>
        <v/>
      </c>
      <c r="BO521">
        <f>IFERROR(INDEX(ADJ!$A$1:$BZ$1000,MATCH(PAYROLL!D521,ADJ!A$1:A$500,0),MATCH(PAYROLL!BO$2,ADJ!$2:$2,0)),0)</f>
        <v/>
      </c>
      <c r="BP521">
        <f>SUM(AM521,AV521,BE521,BK521,BL521:BO521)</f>
        <v/>
      </c>
      <c r="BQ521">
        <f>BO521</f>
        <v/>
      </c>
      <c r="BR521">
        <f>IFERROR(ROUND(IF(LEFT(INDEX(PIS!O$1:O$500,MATCH(D521,PIS!C$1:C$500)),1)="D",T521/8*(BD521*0.3),IF(LEFT(INDEX(PIS!O$1:O$500,MATCH(D521,PIS!C$1:C$500)),1)="H",T521*($BD521*0.3),T521/$AD521/8*($BD521*0.3))),0),0)</f>
        <v/>
      </c>
      <c r="BS521">
        <f>IF(AP521&lt;1,0,MIN(AP521,730000))</f>
        <v/>
      </c>
      <c r="BT521">
        <f>IFERROR(ROUND((BE521-SUM(AW521:BC521)*T521/AD521/8),0)-BR521,0)</f>
        <v/>
      </c>
      <c r="BU521">
        <f>AO521</f>
        <v/>
      </c>
      <c r="BV521">
        <f>SUM(BQ521:BU521)</f>
        <v/>
      </c>
      <c r="BW521">
        <f>BP521-BV521</f>
        <v/>
      </c>
      <c r="BX521">
        <f>IFERROR(IF(RIGHT(INDEX(PIS!O$1:O$500,MATCH(D521,PIS!C$1:C$500)),5)="Gross",MIN(U521+V521,VLOOKUP("R700",TSC!B:C,2,0)*VLOOKUP("R101",TSC!B:C,2,0))*VLOOKUP("R701",TSC!B:C,2,0)%,0),0)</f>
        <v/>
      </c>
      <c r="BY521">
        <f>IFERROR(IF(RIGHT(INDEX(PIS!O$1:O$500,MATCH(D521,PIS!C$1:C$500)),5)="Gross",MIN(U521+V521,VLOOKUP("R700",TSC!B:C,2,0)*VLOOKUP("R101",TSC!B:C,2,0))*VLOOKUP("T704",TSC!B:C,2,0)%,0),0)</f>
        <v/>
      </c>
      <c r="BZ521">
        <f>IFERROR(IF(RIGHT(INDEX(PIS!O$1:O$500,MATCH(D521,PIS!C$1:C$500)),5)="Gross",MIN(U521+V521,VLOOKUP("R700",TSC!B:C,2,0)*VLOOKUP("1",TSC!F:G,2,0))*VLOOKUP("T705",TSC!B:C,2,0)%,0),0)</f>
        <v/>
      </c>
      <c r="CA521">
        <f>IFERROR(INDEX(ADJ!$A$1:$BZ$1000,MATCH(PAYROLL!D521,ADJ!A$1:A$500,0),MATCH(PAYROLL!CA$2,ADJ!$2:$2,0)),0)</f>
        <v/>
      </c>
      <c r="CB521">
        <f>IFERROR(INDEX(ADJ!$A$1:$BZ$1000,MATCH(PAYROLL!D521,ADJ!A$1:A$500,0),MATCH(PAYROLL!CB$2,ADJ!$2:$2,0)),0)</f>
        <v/>
      </c>
      <c r="CC521">
        <f>SUM(BX521:CB521)</f>
        <v/>
      </c>
      <c r="CD521">
        <f>IFERROR(INDEX(PIS!$A$1:$BZ$1000,MATCH(PAYROLL!D521,PIS!C$1:C$500,0),MATCH(PAYROLL!CD$1,PIS!$1:$1,0)),0)</f>
        <v/>
      </c>
      <c r="CE521">
        <f>IFERROR(IF(OR(INDEX(PIS!P$1:P$500,MATCH(D521,PIS!C$1:C$500,0))="LT2",INDEX(PIS!P$1:P$500,MATCH(D521,PIS!C$1:C$500,0))="P10"),0,SUM(CC521,CD521*VLOOKUP("R601",TSC!B:C,2,0),VLOOKUP("R602",TSC!B:C,2,0))),0)</f>
        <v/>
      </c>
      <c r="CF521">
        <f>MAX(BW521-CE521,0)</f>
        <v/>
      </c>
      <c r="CG521">
        <f>IFERROR(IF(OR(RIGHT(INDEX(PIS!P$1:P$500,MATCH(D521,PIS!C$1:C$500)),5)="P10",RIGHT(INDEX(PIS!P$1:P$500,MATCH(D521,PIS!C$1:C$500)),5)="CK"),0,IF(CF521&lt;=5000000,CF521*5%,IF(CF521&lt;=10000000,CF521*10%-250000,IF(CF521&lt;=18000000,CF521*15%-750000,IF(CF521&lt;=32000000,CF521*20%-1650000,IF(CF521&lt;=52000000,CF521*25%-3250000,IF(CF521&lt;=80000000,BH521*30%-5850000,CF521*35%-9850000))))))),0)</f>
        <v/>
      </c>
      <c r="CH521">
        <f>IFERROR(IF(OR(INDEX(PIS!P$1:P$500,MATCH(D521,PIS!C$1:C$500))="LT",INDEX(PIS!P$1:P$500,MATCH(D521,PIS!C$1:C$500))="CK"),0,IF(CF521&lt;2000000,0,CF521*10%)),0)</f>
        <v/>
      </c>
      <c r="CI521">
        <f>IFERROR(INDEX(ADJ!$A$1:$BZ$1000,MATCH(PAYROLL!D521,ADJ!A$1:A$500,0),MATCH(PAYROLL!CI$2,ADJ!$2:$2,0)),0)</f>
        <v/>
      </c>
      <c r="CJ521">
        <f>IFERROR(INDEX(ADJ!$A$1:$BZ$1000,MATCH(PAYROLL!D521,ADJ!A$1:A$500,0),MATCH(PAYROLL!CJ$2,ADJ!$2:$2,0)),0)</f>
        <v/>
      </c>
      <c r="CK521">
        <f>IFERROR(INDEX(ADJ!$A$1:$BZ$1000,MATCH(PAYROLL!D521,ADJ!A$1:A$500,0),MATCH(PAYROLL!CK$2,ADJ!$2:$2,0)),0)</f>
        <v/>
      </c>
      <c r="CL521">
        <f>SUM(CG521:CK521)</f>
        <v/>
      </c>
      <c r="CM521">
        <f>ROUND(SUM(CH521:CK521),0)</f>
        <v/>
      </c>
      <c r="CN521">
        <f>IFERROR(INDEX(CSDA!D$1:D$500,MATCH($CN$2,CSDA!C$1:C$500,0))*INDEX(PIS!V$1:V$500,MATCH(D521,PIS!C$1:C$500))+INDEX(ADJ!$A$1:$BZ$1000,MATCH(PAYROLL!D521,ADJ!A$1:A$500,0),MATCH(PAYROLL!CN$2,ADJ!$2:$2,0)),0)</f>
        <v/>
      </c>
      <c r="CO521">
        <f>IFERROR(INDEX(ADJ!$A$1:$BZ$1000,MATCH(PAYROLL!D521,ADJ!A$1:A$500,0),MATCH(PAYROLL!CO$2,ADJ!$2:$2,0)),0)</f>
        <v/>
      </c>
      <c r="CP521">
        <f>IFERROR(INDEX(ADJ!$A$1:$BZ$1000,MATCH(PAYROLL!D521,ADJ!A$1:A$500,0),MATCH(PAYROLL!CP$2,ADJ!$2:$2,0)),0)</f>
        <v/>
      </c>
      <c r="CQ521">
        <f>BP521-CL521-CI521-CM521-CN521-CO521-CP521-CC521</f>
        <v/>
      </c>
      <c r="CR521">
        <f>IFERROR(IF(RIGHT(INDEX(PIS!O$1:O$500,MATCH(D521,PIS!C$1:C$500,0)),5)="Gross",MIN(U521+V521,VLOOKUP("R700",TSC!B:C,2,0)*VLOOKUP("R101",TSC!B:C,2,0))*(VLOOKUP("T711",TSC!B:C,2,0)+VLOOKUP("T712",TSC!B:C,2,0))%,MIN(T521+V521,VLOOKUP("R700",TSC!B:C,2,0)*VLOOKUP("R101",TSC!B:C,2,0))*(VLOOKUP("T711",TSC!B:C,2,0)+VLOOKUP("T712",TSC!B:C,2,0)+VLOOKUP("R701",TSC!B:C,2,0))%),0)</f>
        <v/>
      </c>
      <c r="CS521">
        <f>IFERROR(IF(RIGHT(INDEX(PIS!O$1:O$500,MATCH(D521,PIS!C$1:C$500,0)),5)="Gross",MIN(U521+V521,VLOOKUP("R700",TSC!B:C,2,0)*VLOOKUP("R101",TSC!B:C,2,0))*(VLOOKUP("T714",TSC!B:C,2,0))%,MIN(T521+V521,VLOOKUP("R700",TSC!B:C,2,0)*VLOOKUP("R101",TSC!B:C,2,0))*(VLOOKUP("T704",TSC!B:C,2,0)+VLOOKUP("T714",TSC!B:C,2,0))%),0)</f>
        <v/>
      </c>
      <c r="CT521">
        <f>IFERROR(IF(RIGHT(INDEX(PIS!O$1:O$500,MATCH(D521,PIS!C$1:C$500,0)),5)="Gross",MIN(U521+V521,VLOOKUP("R700",TSC!B:C,2,0)*VLOOKUP("R101",TSC!B:C,2,0))*VLOOKUP("T705",TSC!B:C,2,0)%,MIN(T521+V521,VLOOKUP("R700",TSC!B:C,2,0)*VLOOKUP("R101",TSC!B:C,2,0))*VLOOKUP("T705",TSC!B:C,2,0)%),0)</f>
        <v/>
      </c>
      <c r="CU521">
        <f>IFERROR(IF(RIGHT(INDEX(PIS!O$1:O$500,MATCH(D521,PIS!C$1:C$500,0)),5)="Gross",MIN(U521+V521,VLOOKUP("R700",TSC!B:C,2,0)*VLOOKUP("R101",TSC!B:C,2,0))*(VLOOKUP("T713",TSC!B:C,2,0))%,MIN(T521+V521,VLOOKUP("R700",TSC!B:C,2,0)*VLOOKUP("R101",TSC!B:C,2,0))*(VLOOKUP("T713",TSC!B:C,2,0))%),0)</f>
        <v/>
      </c>
      <c r="CV521">
        <f>IFERROR(INDEX(ADJ!$A$1:$BZ$1000,MATCH(PAYROLL!D521,ADJ!A$1:A$500,0),MATCH(PAYROLL!CV$2,ADJ!$2:$2,0)),0)</f>
        <v/>
      </c>
      <c r="CW521">
        <f>IFERROR(INDEX(ADJ!$A$1:$BZ$1000,MATCH(PAYROLL!D521,ADJ!A$1:A$500,0),MATCH(PAYROLL!CW$2,ADJ!$2:$2,0)),0)</f>
        <v/>
      </c>
      <c r="CX521">
        <f>SUM(CR521:CW521)</f>
        <v/>
      </c>
      <c r="CY521">
        <f>ROUND(IF(CR521&gt;0,T521+V521*VLOOKUP("R202",TSC!$B$1:$C$500,2,0),0),0)</f>
        <v/>
      </c>
      <c r="CZ521">
        <f>IFERROR(INDEX(CSDA!D$1:D$500,MATCH($CZ$2,CSDA!C$1:C$500,0)),0)</f>
        <v/>
      </c>
      <c r="DA521">
        <f>ROUND(T521*0.7%,0)</f>
        <v/>
      </c>
      <c r="DB521">
        <f>ROUND(T521/12,0)</f>
        <v/>
      </c>
      <c r="DC521">
        <f ref="DC521" t="array">IFERROR(INDEX(CSDA!D$1:D$500,MATCH("Trích giữ"&amp;PAYROLL!DC$2,CSDA!A$1:A$500&amp;CSDA!C$1:C$500,0)),0)</f>
        <v/>
      </c>
      <c r="DD521">
        <f ref="DD521" t="array">IFERROR(INDEX(CSDA!D$1:D$500,MATCH("Trích giữ"&amp;PAYROLL!DD$2,CSDA!A$1:A$500&amp;CSDA!C$1:C$500,0)),0)</f>
        <v/>
      </c>
      <c r="DE521">
        <f ref="DE521" t="array">IFERROR(INDEX(CSDA!D$1:D$500,MATCH("Trích giữ"&amp;PAYROLL!DE$2,CSDA!A$1:A$500&amp;CSDA!C$1:C$500,0)),0)</f>
        <v/>
      </c>
      <c r="DF521">
        <f>IFERROR(INDEX(CSDA!D$1:D$500,MATCH(PAYROLL!DF$2,CSDA!C$1:C$500,0)),0)</f>
        <v/>
      </c>
      <c r="DG521">
        <f ref="DG521" t="array">IFERROR(INDEX(CSDA!D$1:D$500,MATCH("Trích giữ"&amp;PAYROLL!DG$2,CSDA!A$1:A$500&amp;CSDA!C$1:C$500,0)),0)</f>
        <v/>
      </c>
      <c r="DH521">
        <f>ROUND(T521/26,0)</f>
        <v/>
      </c>
      <c r="DI521">
        <f ref="DI521" t="array">IFERROR(INDEX(CSDA!D$1:D$500,MATCH("Trích giữ"&amp;PAYROLL!DI$2,CSDA!A$1:A$500&amp;CSDA!C$1:C$500,0)),0)</f>
        <v/>
      </c>
      <c r="DJ521">
        <f>IF(U521=0,T521*21.5%-BL521,0)</f>
        <v/>
      </c>
      <c r="DK521">
        <f ref="DK521" t="array">IFERROR(INDEX(CSDA!D$1:D$500,MATCH("Trích giữ"&amp;PAYROLL!DK$2,CSDA!A$1:A$500&amp;CSDA!C$1:C$500,0)),0)</f>
        <v/>
      </c>
      <c r="DL521">
        <f>IFERROR(INDEX(CSDA!D$1:D$500,MATCH(PAYROLL!DL$2,CSDA!C$1:C$500,0))/12,0)</f>
        <v/>
      </c>
      <c r="DM521">
        <f>SUM(DB521:DL521)</f>
        <v/>
      </c>
      <c r="DN521">
        <f>IFERROR(INDEX(ADJ!$A$1:$BZ$1000,MATCH(PAYROLL!D521,ADJ!A$1:A$500,0),MATCH(PAYROLL!DN$2,ADJ!$2:$2,0)),0)</f>
        <v/>
      </c>
      <c r="DO521">
        <f>IFERROR(SUM(BP521,DM521:DN521,CX521:DA521)-DT521,0)</f>
        <v/>
      </c>
      <c r="DP521">
        <f ref="DP521" t="array">SUM(BW521*IFERROR(INDEX(CSDA!D$1:D$500,MATCH(BW$2,CSDA!C$1:C$500,0)),0)%,CX521*IFERROR(INDEX(CSDA!D$1:D$500,MATCH(CX$2,CSDA!C$1:C$500,0)),0)%,DA521*IFERROR(INDEX(CSDA!D$1:D$500,MATCH(DA$2,CSDA!C$1:C$500,0)),0)%,DB521*IFERROR(INDEX(CSDA!D$1:D$500,MATCH(DB$2,CSDA!C$1:C$500,0)),0)%,DF521*IFERROR(INDEX(CSDA!D$1:D$500,MATCH("Phí dịch vụ"&amp;PAYROLL!DF$2,CSDA!A$1:A$500&amp;CSDA!C$1:C$500,0)),0)%,DC521*IFERROR(INDEX(CSDA!D$1:D$500,MATCH("Phí dịch vụ"&amp;PAYROLL!DC$2,CSDA!A$1:A$500&amp;CSDA!C$1:C$500,0)),0)%,DH521*IFERROR(INDEX(CSDA!D$1:D$500,MATCH("Phí dịch vụ"&amp;PAYROLL!DH$2,CSDA!A$1:A$500&amp;CSDA!C$1:C$500,0)),0)%,DJ521*IFERROR(INDEX(CSDA!D$1:D$500,MATCH("Phí dịch vụ"&amp;PAYROLL!DJ$2,CSDA!A$1:A$500&amp;CSDA!C$1:C$500,0)),0)%,BN521*IFERROR(INDEX(CSDA!D$1:D$500,MATCH(BN$2,CSDA!C$1:C$500,0)),0)%)-BN521*7%</f>
        <v/>
      </c>
      <c r="DQ521">
        <f>IFERROR(INDEX(ADJ!$A$1:$BZ$1000,MATCH(PAYROLL!D521,ADJ!A$1:A$500,0),MATCH(PAYROLL!DQ$2,ADJ!$2:$2,0)),0)</f>
        <v/>
      </c>
      <c r="DR521">
        <f>IFERROR(INDEX(ADJ!$A$1:$BZ$1000,MATCH(PAYROLL!D521,ADJ!A$1:A$500,0),MATCH(PAYROLL!DR$2,ADJ!$2:$2,0)),0)</f>
        <v/>
      </c>
      <c r="DS521">
        <f>SUM(DP521:DR521)</f>
        <v/>
      </c>
      <c r="DT521">
        <f>EK521</f>
        <v/>
      </c>
      <c r="DU521">
        <f>SUM(DO521:DR521)</f>
        <v/>
      </c>
      <c r="DV521">
        <f>ROUND(DU521*0.1,0)</f>
        <v/>
      </c>
      <c r="DW521">
        <f>DU521+DV521</f>
        <v/>
      </c>
      <c r="DZ521">
        <f>IFERROR(INDEX(ADJ!$A$1:$BZ$1000,MATCH(PAYROLL!$D521,ADJ!A$1:A$500,0),MATCH(PAYROLL!DZ$2,ADJ!$2:$2,0)),0)</f>
        <v/>
      </c>
      <c r="EA521">
        <f>IFERROR(INDEX(ADJ!$A$1:$BZ$1000,MATCH(PAYROLL!$D521,ADJ!A$1:A$500,0),MATCH(PAYROLL!EA$2,ADJ!$2:$2,0)),0)</f>
        <v/>
      </c>
      <c r="EB521">
        <f>IFERROR(INDEX(ADJ!$A$1:$BZ$1000,MATCH(PAYROLL!$D521,ADJ!A$1:A$500,0),MATCH(PAYROLL!EB$2,ADJ!$2:$2,0)),0)</f>
        <v/>
      </c>
      <c r="EC521">
        <f>IFERROR(INDEX(ADJ!$A$1:$BZ$1000,MATCH(PAYROLL!$D521,ADJ!A$1:A$500,0),MATCH(PAYROLL!EC$2,ADJ!$2:$2,0)),0)</f>
        <v/>
      </c>
      <c r="ED521">
        <f>IFERROR(INDEX(ADJ!$A$1:$BZ$1000,MATCH(PAYROLL!$D521,ADJ!A$1:A$500,0),MATCH(PAYROLL!ED$2,ADJ!$2:$2,0)),0)</f>
        <v/>
      </c>
      <c r="EE521">
        <f>IFERROR(INDEX(ADJ!$A$1:$BZ$1000,MATCH(PAYROLL!$D521,ADJ!A$1:A$500,0),MATCH(PAYROLL!EE$2,ADJ!$2:$2,0)),0)</f>
        <v/>
      </c>
      <c r="EF521">
        <f>IFERROR(INDEX(ADJ!$A$1:$BZ$1000,MATCH(PAYROLL!$D521,ADJ!A$1:A$500,0),MATCH(PAYROLL!EF$2,ADJ!$2:$2,0)),0)</f>
        <v/>
      </c>
      <c r="EG521">
        <f>IFERROR(INDEX(ADJ!$A$1:$BZ$1000,MATCH(PAYROLL!$D521,ADJ!A$1:A$500,0),MATCH(PAYROLL!EG$2,ADJ!$2:$2,0)),0)</f>
        <v/>
      </c>
      <c r="EH521">
        <f>IFERROR(INDEX(ADJ!$A$1:$BZ$1000,MATCH(PAYROLL!$D521,ADJ!A$1:A$500,0),MATCH(PAYROLL!EH$2,ADJ!$2:$2,0)),0)</f>
        <v/>
      </c>
      <c r="EI521">
        <f>IFERROR(INDEX(ADJ!$A$1:$BZ$1000,MATCH(PAYROLL!D521,ADJ!A$1:A$500,0),MATCH(PAYROLL!EI$2,ADJ!$2:$2,0)),0)</f>
        <v/>
      </c>
      <c r="EJ521">
        <f>IFERROR(INDEX(ADJ!$A$1:$BZ$1000,MATCH(PAYROLL!$D521,ADJ!A$1:A$500,0),MATCH(PAYROLL!EJ$2,ADJ!$2:$2,0)),0)</f>
        <v/>
      </c>
      <c r="EK521">
        <f>SUM(DZ521:EJ521)</f>
        <v/>
      </c>
    </row>
    <row r="522">
      <c r="A522" t="n">
        <v>520</v>
      </c>
      <c r="B522" t="inlineStr">
        <is>
          <t>Hoàng Văn Đôn</t>
        </is>
      </c>
      <c r="D522" t="inlineStr">
        <is>
          <t>142928-04</t>
        </is>
      </c>
      <c r="S522">
        <f>IFERROR(INDEX(PIS!$A$1:$BZ$1000,MATCH($D522,PIS!C$1:C$500,0),MATCH("Lương CB tháng trước",PIS!$1:$1,0)),0)</f>
        <v/>
      </c>
      <c r="T522">
        <f>IFERROR(INDEX(PIS!$A$1:$BZ$1000,MATCH($D522,PIS!C$1:C$500,0),MATCH("Lương CB hiện tại",PIS!$1:$1,0)),0)</f>
        <v/>
      </c>
      <c r="U522">
        <f>IFERROR(INDEX(PIS!$A$1:$BZ$1000,MATCH($D522,PIS!C$1:C$500,0),MATCH("Lương đóng BHBB",PIS!$1:$1,0)),0)</f>
        <v/>
      </c>
      <c r="V522">
        <f>IFERROR(INDEX(PIS!$A$1:$BZ$1000,MATCH($D522,PIS!C$1:C$500,0),MATCH(V$2,PIS!$2:$2,0)),0)</f>
        <v/>
      </c>
      <c r="W522">
        <f>IFERROR(INDEX(PIS!$A$1:$BZ$1000,MATCH($D522,PIS!C$1:C$500,0),MATCH(W$2,PIS!$2:$2,0)),0)</f>
        <v/>
      </c>
      <c r="X522">
        <f>IFERROR(INDEX(PIS!$A$1:$BZ$1000,MATCH($D522,PIS!C$1:C$500,0),MATCH(X$2,PIS!$2:$2,0)),0)</f>
        <v/>
      </c>
      <c r="Y522">
        <f>IFERROR(INDEX(PIS!$A$1:$BZ$1000,MATCH($D522,PIS!C$1:C$500,0),MATCH(Y$2,PIS!$2:$2,0)),0)</f>
        <v/>
      </c>
      <c r="Z522">
        <f>IFERROR(INDEX(PIS!$A$1:$BZ$1000,MATCH($D522,PIS!C$1:C$500,0),MATCH(Z$2,PIS!$2:$2,0)),0)</f>
        <v/>
      </c>
      <c r="AA522">
        <f>IFERROR(INDEX(PIS!$A$1:$BZ$1000,MATCH($D522,PIS!C$1:C$500,0),MATCH(AA$2,PIS!$2:$2,0)),0)</f>
        <v/>
      </c>
      <c r="AB522">
        <f>IFERROR(INDEX(PIS!$A$1:$BZ$1000,MATCH($D522,PIS!C$1:C$500,0),MATCH(AB$2,PIS!$2:$2,0)),0)</f>
        <v/>
      </c>
      <c r="AC522">
        <f>SUM(V522:AB522)</f>
        <v/>
      </c>
      <c r="AD522">
        <f>IFERROR(INDEX(TIMESHEET!$A$1:$AI$5000,MATCH($D522,TIMESHEET!A$1:A$500,0),MATCH("T100",TIMESHEET!$2:$2,0))-2,0)</f>
        <v/>
      </c>
      <c r="AE522">
        <f>IFERROR(INDEX(TIMESHEET!$A$1:$AI$5000,MATCH($D522,TIMESHEET!A$1:A$500,0),MATCH("T202",TIMESHEET!$2:$2,0)),0)</f>
        <v/>
      </c>
      <c r="AF522">
        <f>IFERROR(INDEX(TIMESHEET!$A$1:$AI$5000,MATCH($D522,TIMESHEET!A$1:A$500,0),MATCH("T302",TIMESHEET!$2:$2,0)),0)</f>
        <v/>
      </c>
      <c r="AG522">
        <f>IFERROR(INDEX(TIMESHEET!$A$1:$AI$5000,MATCH($D522,TIMESHEET!A$1:A$500,0),MATCH("T406",TIMESHEET!$2:$2,0)),0)</f>
        <v/>
      </c>
      <c r="AH522">
        <f>AE522+AG522</f>
        <v/>
      </c>
      <c r="AI522">
        <f>IFERROR(INDEX(TIMESHEET!$A$1:$AI$5000,MATCH($D522,TIMESHEET!A$1:A$500,0),MATCH("T701",TIMESHEET!$2:$2,0)),0)</f>
        <v/>
      </c>
      <c r="AJ522">
        <f>IFERROR(INDEX(TIMESHEET!$A$1:$AI$5000,MATCH($D522,TIMESHEET!B$1:B$500,0),MATCH("T320",TIMESHEET!$2:$2,0)),0)</f>
        <v/>
      </c>
      <c r="AK522">
        <f>IFERROR(IF(LEFT(INDEX(PIS!O$1:O$500,MATCH(D522,PIS!C$1:C$500)),1)="M",T522/AD522*SUM(AE522:AG522),T522*AD522),0)</f>
        <v/>
      </c>
      <c r="AL522">
        <f>IFERROR(INDEX(ADJ!$A$1:$BZ$1000,MATCH(PAYROLL!D522,ADJ!A$1:A$500,0),MATCH(PAYROLL!AL$2,ADJ!$2:$2,0)),0)</f>
        <v/>
      </c>
      <c r="AM522">
        <f>SUM(AK522:AL522)</f>
        <v/>
      </c>
      <c r="AN522">
        <f>IFERROR(ROUND(V522/$AD522*$AH522,0),0)</f>
        <v/>
      </c>
      <c r="AO522">
        <f>IFERROR(ROUND(W522/$AD522*$AH522,0),0)</f>
        <v/>
      </c>
      <c r="AP522">
        <f>IFERROR(ROUND(X522/$AD522*$AE522,0),0)</f>
        <v/>
      </c>
      <c r="AQ522">
        <f>IFERROR(ROUND(Y522/$AD522*$AH522,0),0)</f>
        <v/>
      </c>
      <c r="AR522">
        <f>IFERROR(ROUND(Z522/$AD522*$AH522,0),0)</f>
        <v/>
      </c>
      <c r="AS522">
        <f>IFERROR(ROUND(AA522/$AD522*$AH522,0),0)</f>
        <v/>
      </c>
      <c r="AT522">
        <f>IFERROR(IF((AE522+AF522+AG522)&gt;13,AB522,ROUND(AB522/AD522*AH522,0)),0)</f>
        <v/>
      </c>
      <c r="AU522">
        <f>IFERROR(INDEX(ADJ!$A$1:$BZ$1000,MATCH(PAYROLL!D522,ADJ!A$1:A$500,0),MATCH(PAYROLL!AU$2,ADJ!$2:$2,0)),0)</f>
        <v/>
      </c>
      <c r="AV522">
        <f>ROUND(SUM(AN522:AU522),0)</f>
        <v/>
      </c>
      <c r="AW522">
        <f>IFERROR(INDEX(TIMESHEET!$A$1:$AI$5000,MATCH(PAYROLL!D522,TIMESHEET!A$1:A$500,0),MATCH("T620",TIMESHEET!$2:$2,0)),0)</f>
        <v/>
      </c>
      <c r="AX522">
        <f>IFERROR(INDEX(TIMESHEET!$A$1:$AI$5000,MATCH(PAYROLL!D522,TIMESHEET!A$1:A$500,0),MATCH("T601",TIMESHEET!$2:$2,0)),0)</f>
        <v/>
      </c>
      <c r="AY522">
        <f>IFERROR(INDEX(TIMESHEET!$A$1:$AI$5000,MATCH(PAYROLL!D522,TIMESHEET!A$1:A$500,0),MATCH("T602",TIMESHEET!$2:$2,0)),0)</f>
        <v/>
      </c>
      <c r="AZ522">
        <f>IFERROR(INDEX(TIMESHEET!$A$1:$AI$5000,MATCH(PAYROLL!D522,TIMESHEET!A$1:A$500,0),MATCH("T603",TIMESHEET!$2:$2,0)),0)</f>
        <v/>
      </c>
      <c r="BA522">
        <f>IFERROR(INDEX(TIMESHEET!$A$1:$AI$5000,MATCH(PAYROLL!D522,TIMESHEET!A$1:A$500,0),MATCH("T611",TIMESHEET!$2:$2,0)),0)</f>
        <v/>
      </c>
      <c r="BB522">
        <f>IFERROR(INDEX(TIMESHEET!$A$1:$AI$5000,MATCH(PAYROLL!D522,TIMESHEET!A$1:A$500,0),MATCH("T612",TIMESHEET!$2:$2,0)),0)</f>
        <v/>
      </c>
      <c r="BC522">
        <f>IFERROR(INDEX(TIMESHEET!$A$1:$AI$5000,MATCH(PAYROLL!D522,TIMESHEET!A$1:A$500,0),MATCH("T613",TIMESHEET!$2:$2,0)),0)</f>
        <v/>
      </c>
      <c r="BD522">
        <f>IFERROR(INDEX(TIMESHEET!$A$1:$AI$5000,MATCH(PAYROLL!D522,TIMESHEET!A$1:A$500,0),MATCH("T500",TIMESHEET!$2:$2,0)),0)</f>
        <v/>
      </c>
      <c r="BE522">
        <f>IFERROR(IF(LEFT(INDEX(PIS!O$1:O$500,MATCH(D522,PIS!C$1:C$500)),1)="M",T522/AD522/8*(AW522+AX522*1.5+AY522*2+AZ522*3+BA522*2.1+BB522*2.7+BC522*3.9+BD522*0.3),T522/8*(AW522+AX522*1.5+AY522*2+AZ522*3+BA522*2.1+BB522*2.7+BC522*3.9+BD522*0.3)),0)</f>
        <v/>
      </c>
      <c r="BF522">
        <f>IFERROR(INDEX(ADJ!$A$1:$BZ$1000,MATCH(PAYROLL!$D522,ADJ!A$1:A$500,0),MATCH(PAYROLL!BF$2,ADJ!$2:$2,0)),0)</f>
        <v/>
      </c>
      <c r="BG522">
        <f>IFERROR(INDEX(ADJ!$A$1:$BZ$1000,MATCH(PAYROLL!D522,ADJ!A$1:A$500,0),MATCH(PAYROLL!BG$2,ADJ!$2:$2,0)),0)</f>
        <v/>
      </c>
      <c r="BH522">
        <f>IFERROR(INDEX(ADJ!$A$1:$BZ$1000,MATCH(PAYROLL!D522,ADJ!A$1:A$500,0),MATCH(PAYROLL!BH$2,ADJ!$2:$2,0)),0)</f>
        <v/>
      </c>
      <c r="BI522">
        <f>IFERROR(INDEX(ADJ!$A$1:$BZ$1000,MATCH(PAYROLL!D522,ADJ!A$1:A$500,0),MATCH(PAYROLL!BI$2,ADJ!$2:$2,0)),0)</f>
        <v/>
      </c>
      <c r="BJ522">
        <f>IFERROR(INDEX(ADJ!$A$1:$BZ$1000,MATCH(PAYROLL!D522,ADJ!A$1:A$500,0),MATCH(PAYROLL!BJ$2,ADJ!$2:$2,0)),0)</f>
        <v/>
      </c>
      <c r="BK522">
        <f>SUM(BF522:BJ522)</f>
        <v/>
      </c>
      <c r="BL522">
        <f>IFERROR(INDEX(ADJ!$A$1:$BZ$1000,MATCH(PAYROLL!D522,ADJ!A$1:A$500,0),MATCH(PAYROLL!BL$2,ADJ!$2:$2,0)),0)</f>
        <v/>
      </c>
      <c r="BM522">
        <f>IFERROR(INDEX(ADJ!$A$1:$BZ$1000,MATCH(PAYROLL!D522,ADJ!A$1:A$500,0),MATCH(PAYROLL!BM$2,ADJ!$2:$2,0)),0)</f>
        <v/>
      </c>
      <c r="BN522">
        <f>IFERROR(INDEX(ADJ!$A$1:$BZ$1000,MATCH(PAYROLL!D522,ADJ!A$1:A$500,0),MATCH(PAYROLL!BN$2,ADJ!$2:$2,0)),0)</f>
        <v/>
      </c>
      <c r="BO522">
        <f>IFERROR(INDEX(ADJ!$A$1:$BZ$1000,MATCH(PAYROLL!D522,ADJ!A$1:A$500,0),MATCH(PAYROLL!BO$2,ADJ!$2:$2,0)),0)</f>
        <v/>
      </c>
      <c r="BP522">
        <f>SUM(AM522,AV522,BE522,BK522,BL522:BO522)</f>
        <v/>
      </c>
      <c r="BQ522">
        <f>BO522</f>
        <v/>
      </c>
      <c r="BR522">
        <f>IFERROR(ROUND(IF(LEFT(INDEX(PIS!O$1:O$500,MATCH(D522,PIS!C$1:C$500)),1)="D",T522/8*(BD522*0.3),IF(LEFT(INDEX(PIS!O$1:O$500,MATCH(D522,PIS!C$1:C$500)),1)="H",T522*($BD522*0.3),T522/$AD522/8*($BD522*0.3))),0),0)</f>
        <v/>
      </c>
      <c r="BS522">
        <f>IF(AP522&lt;1,0,MIN(AP522,730000))</f>
        <v/>
      </c>
      <c r="BT522">
        <f>IFERROR(ROUND((BE522-SUM(AW522:BC522)*T522/AD522/8),0)-BR522,0)</f>
        <v/>
      </c>
      <c r="BU522">
        <f>AO522</f>
        <v/>
      </c>
      <c r="BV522">
        <f>SUM(BQ522:BU522)</f>
        <v/>
      </c>
      <c r="BW522">
        <f>BP522-BV522</f>
        <v/>
      </c>
      <c r="BX522">
        <f>IFERROR(IF(RIGHT(INDEX(PIS!O$1:O$500,MATCH(D522,PIS!C$1:C$500)),5)="Gross",MIN(U522+V522,VLOOKUP("R700",TSC!B:C,2,0)*VLOOKUP("R101",TSC!B:C,2,0))*VLOOKUP("R701",TSC!B:C,2,0)%,0),0)</f>
        <v/>
      </c>
      <c r="BY522">
        <f>IFERROR(IF(RIGHT(INDEX(PIS!O$1:O$500,MATCH(D522,PIS!C$1:C$500)),5)="Gross",MIN(U522+V522,VLOOKUP("R700",TSC!B:C,2,0)*VLOOKUP("R101",TSC!B:C,2,0))*VLOOKUP("T704",TSC!B:C,2,0)%,0),0)</f>
        <v/>
      </c>
      <c r="BZ522">
        <f>IFERROR(IF(RIGHT(INDEX(PIS!O$1:O$500,MATCH(D522,PIS!C$1:C$500)),5)="Gross",MIN(U522+V522,VLOOKUP("R700",TSC!B:C,2,0)*VLOOKUP("1",TSC!F:G,2,0))*VLOOKUP("T705",TSC!B:C,2,0)%,0),0)</f>
        <v/>
      </c>
      <c r="CA522">
        <f>IFERROR(INDEX(ADJ!$A$1:$BZ$1000,MATCH(PAYROLL!D522,ADJ!A$1:A$500,0),MATCH(PAYROLL!CA$2,ADJ!$2:$2,0)),0)</f>
        <v/>
      </c>
      <c r="CB522">
        <f>IFERROR(INDEX(ADJ!$A$1:$BZ$1000,MATCH(PAYROLL!D522,ADJ!A$1:A$500,0),MATCH(PAYROLL!CB$2,ADJ!$2:$2,0)),0)</f>
        <v/>
      </c>
      <c r="CC522">
        <f>SUM(BX522:CB522)</f>
        <v/>
      </c>
      <c r="CD522">
        <f>IFERROR(INDEX(PIS!$A$1:$BZ$1000,MATCH(PAYROLL!D522,PIS!C$1:C$500,0),MATCH(PAYROLL!CD$1,PIS!$1:$1,0)),0)</f>
        <v/>
      </c>
      <c r="CE522">
        <f>IFERROR(IF(OR(INDEX(PIS!P$1:P$500,MATCH(D522,PIS!C$1:C$500,0))="LT2",INDEX(PIS!P$1:P$500,MATCH(D522,PIS!C$1:C$500,0))="P10"),0,SUM(CC522,CD522*VLOOKUP("R601",TSC!B:C,2,0),VLOOKUP("R602",TSC!B:C,2,0))),0)</f>
        <v/>
      </c>
      <c r="CF522">
        <f>MAX(BW522-CE522,0)</f>
        <v/>
      </c>
      <c r="CG522">
        <f>IFERROR(IF(OR(RIGHT(INDEX(PIS!P$1:P$500,MATCH(D522,PIS!C$1:C$500)),5)="P10",RIGHT(INDEX(PIS!P$1:P$500,MATCH(D522,PIS!C$1:C$500)),5)="CK"),0,IF(CF522&lt;=5000000,CF522*5%,IF(CF522&lt;=10000000,CF522*10%-250000,IF(CF522&lt;=18000000,CF522*15%-750000,IF(CF522&lt;=32000000,CF522*20%-1650000,IF(CF522&lt;=52000000,CF522*25%-3250000,IF(CF522&lt;=80000000,BH522*30%-5850000,CF522*35%-9850000))))))),0)</f>
        <v/>
      </c>
      <c r="CH522">
        <f>IFERROR(IF(OR(INDEX(PIS!P$1:P$500,MATCH(D522,PIS!C$1:C$500))="LT",INDEX(PIS!P$1:P$500,MATCH(D522,PIS!C$1:C$500))="CK"),0,IF(CF522&lt;2000000,0,CF522*10%)),0)</f>
        <v/>
      </c>
      <c r="CI522">
        <f>IFERROR(INDEX(ADJ!$A$1:$BZ$1000,MATCH(PAYROLL!D522,ADJ!A$1:A$500,0),MATCH(PAYROLL!CI$2,ADJ!$2:$2,0)),0)</f>
        <v/>
      </c>
      <c r="CJ522">
        <f>IFERROR(INDEX(ADJ!$A$1:$BZ$1000,MATCH(PAYROLL!D522,ADJ!A$1:A$500,0),MATCH(PAYROLL!CJ$2,ADJ!$2:$2,0)),0)</f>
        <v/>
      </c>
      <c r="CK522">
        <f>IFERROR(INDEX(ADJ!$A$1:$BZ$1000,MATCH(PAYROLL!D522,ADJ!A$1:A$500,0),MATCH(PAYROLL!CK$2,ADJ!$2:$2,0)),0)</f>
        <v/>
      </c>
      <c r="CL522">
        <f>SUM(CG522:CK522)</f>
        <v/>
      </c>
      <c r="CM522">
        <f>ROUND(SUM(CH522:CK522),0)</f>
        <v/>
      </c>
      <c r="CN522">
        <f>IFERROR(INDEX(CSDA!D$1:D$500,MATCH($CN$2,CSDA!C$1:C$500,0))*INDEX(PIS!V$1:V$500,MATCH(D522,PIS!C$1:C$500))+INDEX(ADJ!$A$1:$BZ$1000,MATCH(PAYROLL!D522,ADJ!A$1:A$500,0),MATCH(PAYROLL!CN$2,ADJ!$2:$2,0)),0)</f>
        <v/>
      </c>
      <c r="CO522">
        <f>IFERROR(INDEX(ADJ!$A$1:$BZ$1000,MATCH(PAYROLL!D522,ADJ!A$1:A$500,0),MATCH(PAYROLL!CO$2,ADJ!$2:$2,0)),0)</f>
        <v/>
      </c>
      <c r="CP522">
        <f>IFERROR(INDEX(ADJ!$A$1:$BZ$1000,MATCH(PAYROLL!D522,ADJ!A$1:A$500,0),MATCH(PAYROLL!CP$2,ADJ!$2:$2,0)),0)</f>
        <v/>
      </c>
      <c r="CQ522">
        <f>BP522-CL522-CI522-CM522-CN522-CO522-CP522-CC522</f>
        <v/>
      </c>
      <c r="CR522">
        <f>IFERROR(IF(RIGHT(INDEX(PIS!O$1:O$500,MATCH(D522,PIS!C$1:C$500,0)),5)="Gross",MIN(U522+V522,VLOOKUP("R700",TSC!B:C,2,0)*VLOOKUP("R101",TSC!B:C,2,0))*(VLOOKUP("T711",TSC!B:C,2,0)+VLOOKUP("T712",TSC!B:C,2,0))%,MIN(T522+V522,VLOOKUP("R700",TSC!B:C,2,0)*VLOOKUP("R101",TSC!B:C,2,0))*(VLOOKUP("T711",TSC!B:C,2,0)+VLOOKUP("T712",TSC!B:C,2,0)+VLOOKUP("R701",TSC!B:C,2,0))%),0)</f>
        <v/>
      </c>
      <c r="CS522">
        <f>IFERROR(IF(RIGHT(INDEX(PIS!O$1:O$500,MATCH(D522,PIS!C$1:C$500,0)),5)="Gross",MIN(U522+V522,VLOOKUP("R700",TSC!B:C,2,0)*VLOOKUP("R101",TSC!B:C,2,0))*(VLOOKUP("T714",TSC!B:C,2,0))%,MIN(T522+V522,VLOOKUP("R700",TSC!B:C,2,0)*VLOOKUP("R101",TSC!B:C,2,0))*(VLOOKUP("T704",TSC!B:C,2,0)+VLOOKUP("T714",TSC!B:C,2,0))%),0)</f>
        <v/>
      </c>
      <c r="CT522">
        <f>IFERROR(IF(RIGHT(INDEX(PIS!O$1:O$500,MATCH(D522,PIS!C$1:C$500,0)),5)="Gross",MIN(U522+V522,VLOOKUP("R700",TSC!B:C,2,0)*VLOOKUP("R101",TSC!B:C,2,0))*VLOOKUP("T705",TSC!B:C,2,0)%,MIN(T522+V522,VLOOKUP("R700",TSC!B:C,2,0)*VLOOKUP("R101",TSC!B:C,2,0))*VLOOKUP("T705",TSC!B:C,2,0)%),0)</f>
        <v/>
      </c>
      <c r="CU522">
        <f>IFERROR(IF(RIGHT(INDEX(PIS!O$1:O$500,MATCH(D522,PIS!C$1:C$500,0)),5)="Gross",MIN(U522+V522,VLOOKUP("R700",TSC!B:C,2,0)*VLOOKUP("R101",TSC!B:C,2,0))*(VLOOKUP("T713",TSC!B:C,2,0))%,MIN(T522+V522,VLOOKUP("R700",TSC!B:C,2,0)*VLOOKUP("R101",TSC!B:C,2,0))*(VLOOKUP("T713",TSC!B:C,2,0))%),0)</f>
        <v/>
      </c>
      <c r="CV522">
        <f>IFERROR(INDEX(ADJ!$A$1:$BZ$1000,MATCH(PAYROLL!D522,ADJ!A$1:A$500,0),MATCH(PAYROLL!CV$2,ADJ!$2:$2,0)),0)</f>
        <v/>
      </c>
      <c r="CW522">
        <f>IFERROR(INDEX(ADJ!$A$1:$BZ$1000,MATCH(PAYROLL!D522,ADJ!A$1:A$500,0),MATCH(PAYROLL!CW$2,ADJ!$2:$2,0)),0)</f>
        <v/>
      </c>
      <c r="CX522">
        <f>SUM(CR522:CW522)</f>
        <v/>
      </c>
      <c r="CY522">
        <f>ROUND(IF(CR522&gt;0,T522+V522*VLOOKUP("R202",TSC!$B$1:$C$500,2,0),0),0)</f>
        <v/>
      </c>
      <c r="CZ522">
        <f>IFERROR(INDEX(CSDA!D$1:D$500,MATCH($CZ$2,CSDA!C$1:C$500,0)),0)</f>
        <v/>
      </c>
      <c r="DA522">
        <f>ROUND(T522*0.7%,0)</f>
        <v/>
      </c>
      <c r="DB522">
        <f>ROUND(T522/12,0)</f>
        <v/>
      </c>
      <c r="DC522">
        <f ref="DC522" t="array">IFERROR(INDEX(CSDA!D$1:D$500,MATCH("Trích giữ"&amp;PAYROLL!DC$2,CSDA!A$1:A$500&amp;CSDA!C$1:C$500,0)),0)</f>
        <v/>
      </c>
      <c r="DD522">
        <f ref="DD522" t="array">IFERROR(INDEX(CSDA!D$1:D$500,MATCH("Trích giữ"&amp;PAYROLL!DD$2,CSDA!A$1:A$500&amp;CSDA!C$1:C$500,0)),0)</f>
        <v/>
      </c>
      <c r="DE522">
        <f ref="DE522" t="array">IFERROR(INDEX(CSDA!D$1:D$500,MATCH("Trích giữ"&amp;PAYROLL!DE$2,CSDA!A$1:A$500&amp;CSDA!C$1:C$500,0)),0)</f>
        <v/>
      </c>
      <c r="DF522">
        <f>IFERROR(INDEX(CSDA!D$1:D$500,MATCH(PAYROLL!DF$2,CSDA!C$1:C$500,0)),0)</f>
        <v/>
      </c>
      <c r="DG522">
        <f ref="DG522" t="array">IFERROR(INDEX(CSDA!D$1:D$500,MATCH("Trích giữ"&amp;PAYROLL!DG$2,CSDA!A$1:A$500&amp;CSDA!C$1:C$500,0)),0)</f>
        <v/>
      </c>
      <c r="DH522">
        <f>ROUND(T522/26,0)</f>
        <v/>
      </c>
      <c r="DI522">
        <f ref="DI522" t="array">IFERROR(INDEX(CSDA!D$1:D$500,MATCH("Trích giữ"&amp;PAYROLL!DI$2,CSDA!A$1:A$500&amp;CSDA!C$1:C$500,0)),0)</f>
        <v/>
      </c>
      <c r="DJ522">
        <f>IF(U522=0,T522*21.5%-BL522,0)</f>
        <v/>
      </c>
      <c r="DK522">
        <f ref="DK522" t="array">IFERROR(INDEX(CSDA!D$1:D$500,MATCH("Trích giữ"&amp;PAYROLL!DK$2,CSDA!A$1:A$500&amp;CSDA!C$1:C$500,0)),0)</f>
        <v/>
      </c>
      <c r="DL522">
        <f>IFERROR(INDEX(CSDA!D$1:D$500,MATCH(PAYROLL!DL$2,CSDA!C$1:C$500,0))/12,0)</f>
        <v/>
      </c>
      <c r="DM522">
        <f>SUM(DB522:DL522)</f>
        <v/>
      </c>
      <c r="DN522">
        <f>IFERROR(INDEX(ADJ!$A$1:$BZ$1000,MATCH(PAYROLL!D522,ADJ!A$1:A$500,0),MATCH(PAYROLL!DN$2,ADJ!$2:$2,0)),0)</f>
        <v/>
      </c>
      <c r="DO522">
        <f>IFERROR(SUM(BP522,DM522:DN522,CX522:DA522)-DT522,0)</f>
        <v/>
      </c>
      <c r="DP522">
        <f ref="DP522" t="array">SUM(BW522*IFERROR(INDEX(CSDA!D$1:D$500,MATCH(BW$2,CSDA!C$1:C$500,0)),0)%,CX522*IFERROR(INDEX(CSDA!D$1:D$500,MATCH(CX$2,CSDA!C$1:C$500,0)),0)%,DA522*IFERROR(INDEX(CSDA!D$1:D$500,MATCH(DA$2,CSDA!C$1:C$500,0)),0)%,DB522*IFERROR(INDEX(CSDA!D$1:D$500,MATCH(DB$2,CSDA!C$1:C$500,0)),0)%,DF522*IFERROR(INDEX(CSDA!D$1:D$500,MATCH("Phí dịch vụ"&amp;PAYROLL!DF$2,CSDA!A$1:A$500&amp;CSDA!C$1:C$500,0)),0)%,DC522*IFERROR(INDEX(CSDA!D$1:D$500,MATCH("Phí dịch vụ"&amp;PAYROLL!DC$2,CSDA!A$1:A$500&amp;CSDA!C$1:C$500,0)),0)%,DH522*IFERROR(INDEX(CSDA!D$1:D$500,MATCH("Phí dịch vụ"&amp;PAYROLL!DH$2,CSDA!A$1:A$500&amp;CSDA!C$1:C$500,0)),0)%,DJ522*IFERROR(INDEX(CSDA!D$1:D$500,MATCH("Phí dịch vụ"&amp;PAYROLL!DJ$2,CSDA!A$1:A$500&amp;CSDA!C$1:C$500,0)),0)%,BN522*IFERROR(INDEX(CSDA!D$1:D$500,MATCH(BN$2,CSDA!C$1:C$500,0)),0)%)-BN522*7%</f>
        <v/>
      </c>
      <c r="DQ522">
        <f>IFERROR(INDEX(ADJ!$A$1:$BZ$1000,MATCH(PAYROLL!D522,ADJ!A$1:A$500,0),MATCH(PAYROLL!DQ$2,ADJ!$2:$2,0)),0)</f>
        <v/>
      </c>
      <c r="DR522">
        <f>IFERROR(INDEX(ADJ!$A$1:$BZ$1000,MATCH(PAYROLL!D522,ADJ!A$1:A$500,0),MATCH(PAYROLL!DR$2,ADJ!$2:$2,0)),0)</f>
        <v/>
      </c>
      <c r="DS522">
        <f>SUM(DP522:DR522)</f>
        <v/>
      </c>
      <c r="DT522">
        <f>EK522</f>
        <v/>
      </c>
      <c r="DU522">
        <f>SUM(DO522:DR522)</f>
        <v/>
      </c>
      <c r="DV522">
        <f>ROUND(DU522*0.1,0)</f>
        <v/>
      </c>
      <c r="DW522">
        <f>DU522+DV522</f>
        <v/>
      </c>
      <c r="DZ522">
        <f>IFERROR(INDEX(ADJ!$A$1:$BZ$1000,MATCH(PAYROLL!$D522,ADJ!A$1:A$500,0),MATCH(PAYROLL!DZ$2,ADJ!$2:$2,0)),0)</f>
        <v/>
      </c>
      <c r="EA522">
        <f>IFERROR(INDEX(ADJ!$A$1:$BZ$1000,MATCH(PAYROLL!$D522,ADJ!A$1:A$500,0),MATCH(PAYROLL!EA$2,ADJ!$2:$2,0)),0)</f>
        <v/>
      </c>
      <c r="EB522">
        <f>IFERROR(INDEX(ADJ!$A$1:$BZ$1000,MATCH(PAYROLL!$D522,ADJ!A$1:A$500,0),MATCH(PAYROLL!EB$2,ADJ!$2:$2,0)),0)</f>
        <v/>
      </c>
      <c r="EC522">
        <f>IFERROR(INDEX(ADJ!$A$1:$BZ$1000,MATCH(PAYROLL!$D522,ADJ!A$1:A$500,0),MATCH(PAYROLL!EC$2,ADJ!$2:$2,0)),0)</f>
        <v/>
      </c>
      <c r="ED522">
        <f>IFERROR(INDEX(ADJ!$A$1:$BZ$1000,MATCH(PAYROLL!$D522,ADJ!A$1:A$500,0),MATCH(PAYROLL!ED$2,ADJ!$2:$2,0)),0)</f>
        <v/>
      </c>
      <c r="EE522">
        <f>IFERROR(INDEX(ADJ!$A$1:$BZ$1000,MATCH(PAYROLL!$D522,ADJ!A$1:A$500,0),MATCH(PAYROLL!EE$2,ADJ!$2:$2,0)),0)</f>
        <v/>
      </c>
      <c r="EF522">
        <f>IFERROR(INDEX(ADJ!$A$1:$BZ$1000,MATCH(PAYROLL!$D522,ADJ!A$1:A$500,0),MATCH(PAYROLL!EF$2,ADJ!$2:$2,0)),0)</f>
        <v/>
      </c>
      <c r="EG522">
        <f>IFERROR(INDEX(ADJ!$A$1:$BZ$1000,MATCH(PAYROLL!$D522,ADJ!A$1:A$500,0),MATCH(PAYROLL!EG$2,ADJ!$2:$2,0)),0)</f>
        <v/>
      </c>
      <c r="EH522">
        <f>IFERROR(INDEX(ADJ!$A$1:$BZ$1000,MATCH(PAYROLL!$D522,ADJ!A$1:A$500,0),MATCH(PAYROLL!EH$2,ADJ!$2:$2,0)),0)</f>
        <v/>
      </c>
      <c r="EI522">
        <f>IFERROR(INDEX(ADJ!$A$1:$BZ$1000,MATCH(PAYROLL!D522,ADJ!A$1:A$500,0),MATCH(PAYROLL!EI$2,ADJ!$2:$2,0)),0)</f>
        <v/>
      </c>
      <c r="EJ522">
        <f>IFERROR(INDEX(ADJ!$A$1:$BZ$1000,MATCH(PAYROLL!$D522,ADJ!A$1:A$500,0),MATCH(PAYROLL!EJ$2,ADJ!$2:$2,0)),0)</f>
        <v/>
      </c>
      <c r="EK522">
        <f>SUM(DZ522:EJ522)</f>
        <v/>
      </c>
    </row>
    <row r="523">
      <c r="A523" t="n">
        <v>521</v>
      </c>
      <c r="B523" t="inlineStr">
        <is>
          <t>Bùi Văn Hùng</t>
        </is>
      </c>
      <c r="D523" t="inlineStr">
        <is>
          <t>157041-02</t>
        </is>
      </c>
      <c r="S523">
        <f>IFERROR(INDEX(PIS!$A$1:$BZ$1000,MATCH($D523,PIS!C$1:C$500,0),MATCH("Lương CB tháng trước",PIS!$1:$1,0)),0)</f>
        <v/>
      </c>
      <c r="T523">
        <f>IFERROR(INDEX(PIS!$A$1:$BZ$1000,MATCH($D523,PIS!C$1:C$500,0),MATCH("Lương CB hiện tại",PIS!$1:$1,0)),0)</f>
        <v/>
      </c>
      <c r="U523">
        <f>IFERROR(INDEX(PIS!$A$1:$BZ$1000,MATCH($D523,PIS!C$1:C$500,0),MATCH("Lương đóng BHBB",PIS!$1:$1,0)),0)</f>
        <v/>
      </c>
      <c r="V523">
        <f>IFERROR(INDEX(PIS!$A$1:$BZ$1000,MATCH($D523,PIS!C$1:C$500,0),MATCH(V$2,PIS!$2:$2,0)),0)</f>
        <v/>
      </c>
      <c r="W523">
        <f>IFERROR(INDEX(PIS!$A$1:$BZ$1000,MATCH($D523,PIS!C$1:C$500,0),MATCH(W$2,PIS!$2:$2,0)),0)</f>
        <v/>
      </c>
      <c r="X523">
        <f>IFERROR(INDEX(PIS!$A$1:$BZ$1000,MATCH($D523,PIS!C$1:C$500,0),MATCH(X$2,PIS!$2:$2,0)),0)</f>
        <v/>
      </c>
      <c r="Y523">
        <f>IFERROR(INDEX(PIS!$A$1:$BZ$1000,MATCH($D523,PIS!C$1:C$500,0),MATCH(Y$2,PIS!$2:$2,0)),0)</f>
        <v/>
      </c>
      <c r="Z523">
        <f>IFERROR(INDEX(PIS!$A$1:$BZ$1000,MATCH($D523,PIS!C$1:C$500,0),MATCH(Z$2,PIS!$2:$2,0)),0)</f>
        <v/>
      </c>
      <c r="AA523">
        <f>IFERROR(INDEX(PIS!$A$1:$BZ$1000,MATCH($D523,PIS!C$1:C$500,0),MATCH(AA$2,PIS!$2:$2,0)),0)</f>
        <v/>
      </c>
      <c r="AB523">
        <f>IFERROR(INDEX(PIS!$A$1:$BZ$1000,MATCH($D523,PIS!C$1:C$500,0),MATCH(AB$2,PIS!$2:$2,0)),0)</f>
        <v/>
      </c>
      <c r="AC523">
        <f>SUM(V523:AB523)</f>
        <v/>
      </c>
      <c r="AD523">
        <f>IFERROR(INDEX(TIMESHEET!$A$1:$AI$5000,MATCH($D523,TIMESHEET!A$1:A$500,0),MATCH("T100",TIMESHEET!$2:$2,0))-2,0)</f>
        <v/>
      </c>
      <c r="AE523">
        <f>IFERROR(INDEX(TIMESHEET!$A$1:$AI$5000,MATCH($D523,TIMESHEET!A$1:A$500,0),MATCH("T202",TIMESHEET!$2:$2,0)),0)</f>
        <v/>
      </c>
      <c r="AF523">
        <f>IFERROR(INDEX(TIMESHEET!$A$1:$AI$5000,MATCH($D523,TIMESHEET!A$1:A$500,0),MATCH("T302",TIMESHEET!$2:$2,0)),0)</f>
        <v/>
      </c>
      <c r="AG523">
        <f>IFERROR(INDEX(TIMESHEET!$A$1:$AI$5000,MATCH($D523,TIMESHEET!A$1:A$500,0),MATCH("T406",TIMESHEET!$2:$2,0)),0)</f>
        <v/>
      </c>
      <c r="AH523">
        <f>AE523+AG523</f>
        <v/>
      </c>
      <c r="AI523">
        <f>IFERROR(INDEX(TIMESHEET!$A$1:$AI$5000,MATCH($D523,TIMESHEET!A$1:A$500,0),MATCH("T701",TIMESHEET!$2:$2,0)),0)</f>
        <v/>
      </c>
      <c r="AJ523">
        <f>IFERROR(INDEX(TIMESHEET!$A$1:$AI$5000,MATCH($D523,TIMESHEET!B$1:B$500,0),MATCH("T320",TIMESHEET!$2:$2,0)),0)</f>
        <v/>
      </c>
      <c r="AK523">
        <f>IFERROR(IF(LEFT(INDEX(PIS!O$1:O$500,MATCH(D523,PIS!C$1:C$500)),1)="M",T523/AD523*SUM(AE523:AG523),T523*AD523),0)</f>
        <v/>
      </c>
      <c r="AL523">
        <f>IFERROR(INDEX(ADJ!$A$1:$BZ$1000,MATCH(PAYROLL!D523,ADJ!A$1:A$500,0),MATCH(PAYROLL!AL$2,ADJ!$2:$2,0)),0)</f>
        <v/>
      </c>
      <c r="AM523">
        <f>SUM(AK523:AL523)</f>
        <v/>
      </c>
      <c r="AN523">
        <f>IFERROR(ROUND(V523/$AD523*$AH523,0),0)</f>
        <v/>
      </c>
      <c r="AO523">
        <f>IFERROR(ROUND(W523/$AD523*$AH523,0),0)</f>
        <v/>
      </c>
      <c r="AP523">
        <f>IFERROR(ROUND(X523/$AD523*$AE523,0),0)</f>
        <v/>
      </c>
      <c r="AQ523">
        <f>IFERROR(ROUND(Y523/$AD523*$AH523,0),0)</f>
        <v/>
      </c>
      <c r="AR523">
        <f>IFERROR(ROUND(Z523/$AD523*$AH523,0),0)</f>
        <v/>
      </c>
      <c r="AS523">
        <f>IFERROR(ROUND(AA523/$AD523*$AH523,0),0)</f>
        <v/>
      </c>
      <c r="AT523">
        <f>IFERROR(IF((AE523+AF523+AG523)&gt;13,AB523,ROUND(AB523/AD523*AH523,0)),0)</f>
        <v/>
      </c>
      <c r="AU523">
        <f>IFERROR(INDEX(ADJ!$A$1:$BZ$1000,MATCH(PAYROLL!D523,ADJ!A$1:A$500,0),MATCH(PAYROLL!AU$2,ADJ!$2:$2,0)),0)</f>
        <v/>
      </c>
      <c r="AV523">
        <f>ROUND(SUM(AN523:AU523),0)</f>
        <v/>
      </c>
      <c r="AW523">
        <f>IFERROR(INDEX(TIMESHEET!$A$1:$AI$5000,MATCH(PAYROLL!D523,TIMESHEET!A$1:A$500,0),MATCH("T620",TIMESHEET!$2:$2,0)),0)</f>
        <v/>
      </c>
      <c r="AX523">
        <f>IFERROR(INDEX(TIMESHEET!$A$1:$AI$5000,MATCH(PAYROLL!D523,TIMESHEET!A$1:A$500,0),MATCH("T601",TIMESHEET!$2:$2,0)),0)</f>
        <v/>
      </c>
      <c r="AY523">
        <f>IFERROR(INDEX(TIMESHEET!$A$1:$AI$5000,MATCH(PAYROLL!D523,TIMESHEET!A$1:A$500,0),MATCH("T602",TIMESHEET!$2:$2,0)),0)</f>
        <v/>
      </c>
      <c r="AZ523">
        <f>IFERROR(INDEX(TIMESHEET!$A$1:$AI$5000,MATCH(PAYROLL!D523,TIMESHEET!A$1:A$500,0),MATCH("T603",TIMESHEET!$2:$2,0)),0)</f>
        <v/>
      </c>
      <c r="BA523">
        <f>IFERROR(INDEX(TIMESHEET!$A$1:$AI$5000,MATCH(PAYROLL!D523,TIMESHEET!A$1:A$500,0),MATCH("T611",TIMESHEET!$2:$2,0)),0)</f>
        <v/>
      </c>
      <c r="BB523">
        <f>IFERROR(INDEX(TIMESHEET!$A$1:$AI$5000,MATCH(PAYROLL!D523,TIMESHEET!A$1:A$500,0),MATCH("T612",TIMESHEET!$2:$2,0)),0)</f>
        <v/>
      </c>
      <c r="BC523">
        <f>IFERROR(INDEX(TIMESHEET!$A$1:$AI$5000,MATCH(PAYROLL!D523,TIMESHEET!A$1:A$500,0),MATCH("T613",TIMESHEET!$2:$2,0)),0)</f>
        <v/>
      </c>
      <c r="BD523">
        <f>IFERROR(INDEX(TIMESHEET!$A$1:$AI$5000,MATCH(PAYROLL!D523,TIMESHEET!A$1:A$500,0),MATCH("T500",TIMESHEET!$2:$2,0)),0)</f>
        <v/>
      </c>
      <c r="BE523">
        <f>IFERROR(IF(LEFT(INDEX(PIS!O$1:O$500,MATCH(D523,PIS!C$1:C$500)),1)="M",T523/AD523/8*(AW523+AX523*1.5+AY523*2+AZ523*3+BA523*2.1+BB523*2.7+BC523*3.9+BD523*0.3),T523/8*(AW523+AX523*1.5+AY523*2+AZ523*3+BA523*2.1+BB523*2.7+BC523*3.9+BD523*0.3)),0)</f>
        <v/>
      </c>
      <c r="BF523">
        <f>IFERROR(INDEX(ADJ!$A$1:$BZ$1000,MATCH(PAYROLL!$D523,ADJ!A$1:A$500,0),MATCH(PAYROLL!BF$2,ADJ!$2:$2,0)),0)</f>
        <v/>
      </c>
      <c r="BG523">
        <f>IFERROR(INDEX(ADJ!$A$1:$BZ$1000,MATCH(PAYROLL!D523,ADJ!A$1:A$500,0),MATCH(PAYROLL!BG$2,ADJ!$2:$2,0)),0)</f>
        <v/>
      </c>
      <c r="BH523">
        <f>IFERROR(INDEX(ADJ!$A$1:$BZ$1000,MATCH(PAYROLL!D523,ADJ!A$1:A$500,0),MATCH(PAYROLL!BH$2,ADJ!$2:$2,0)),0)</f>
        <v/>
      </c>
      <c r="BI523">
        <f>IFERROR(INDEX(ADJ!$A$1:$BZ$1000,MATCH(PAYROLL!D523,ADJ!A$1:A$500,0),MATCH(PAYROLL!BI$2,ADJ!$2:$2,0)),0)</f>
        <v/>
      </c>
      <c r="BJ523">
        <f>IFERROR(INDEX(ADJ!$A$1:$BZ$1000,MATCH(PAYROLL!D523,ADJ!A$1:A$500,0),MATCH(PAYROLL!BJ$2,ADJ!$2:$2,0)),0)</f>
        <v/>
      </c>
      <c r="BK523">
        <f>SUM(BF523:BJ523)</f>
        <v/>
      </c>
      <c r="BL523">
        <f>IFERROR(INDEX(ADJ!$A$1:$BZ$1000,MATCH(PAYROLL!D523,ADJ!A$1:A$500,0),MATCH(PAYROLL!BL$2,ADJ!$2:$2,0)),0)</f>
        <v/>
      </c>
      <c r="BM523">
        <f>IFERROR(INDEX(ADJ!$A$1:$BZ$1000,MATCH(PAYROLL!D523,ADJ!A$1:A$500,0),MATCH(PAYROLL!BM$2,ADJ!$2:$2,0)),0)</f>
        <v/>
      </c>
      <c r="BN523">
        <f>IFERROR(INDEX(ADJ!$A$1:$BZ$1000,MATCH(PAYROLL!D523,ADJ!A$1:A$500,0),MATCH(PAYROLL!BN$2,ADJ!$2:$2,0)),0)</f>
        <v/>
      </c>
      <c r="BO523">
        <f>IFERROR(INDEX(ADJ!$A$1:$BZ$1000,MATCH(PAYROLL!D523,ADJ!A$1:A$500,0),MATCH(PAYROLL!BO$2,ADJ!$2:$2,0)),0)</f>
        <v/>
      </c>
      <c r="BP523">
        <f>SUM(AM523,AV523,BE523,BK523,BL523:BO523)</f>
        <v/>
      </c>
      <c r="BQ523">
        <f>BO523</f>
        <v/>
      </c>
      <c r="BR523">
        <f>IFERROR(ROUND(IF(LEFT(INDEX(PIS!O$1:O$500,MATCH(D523,PIS!C$1:C$500)),1)="D",T523/8*(BD523*0.3),IF(LEFT(INDEX(PIS!O$1:O$500,MATCH(D523,PIS!C$1:C$500)),1)="H",T523*($BD523*0.3),T523/$AD523/8*($BD523*0.3))),0),0)</f>
        <v/>
      </c>
      <c r="BS523">
        <f>IF(AP523&lt;1,0,MIN(AP523,730000))</f>
        <v/>
      </c>
      <c r="BT523">
        <f>IFERROR(ROUND((BE523-SUM(AW523:BC523)*T523/AD523/8),0)-BR523,0)</f>
        <v/>
      </c>
      <c r="BU523">
        <f>AO523</f>
        <v/>
      </c>
      <c r="BV523">
        <f>SUM(BQ523:BU523)</f>
        <v/>
      </c>
      <c r="BW523">
        <f>BP523-BV523</f>
        <v/>
      </c>
      <c r="BX523">
        <f>IFERROR(IF(RIGHT(INDEX(PIS!O$1:O$500,MATCH(D523,PIS!C$1:C$500)),5)="Gross",MIN(U523+V523,VLOOKUP("R700",TSC!B:C,2,0)*VLOOKUP("R101",TSC!B:C,2,0))*VLOOKUP("R701",TSC!B:C,2,0)%,0),0)</f>
        <v/>
      </c>
      <c r="BY523">
        <f>IFERROR(IF(RIGHT(INDEX(PIS!O$1:O$500,MATCH(D523,PIS!C$1:C$500)),5)="Gross",MIN(U523+V523,VLOOKUP("R700",TSC!B:C,2,0)*VLOOKUP("R101",TSC!B:C,2,0))*VLOOKUP("T704",TSC!B:C,2,0)%,0),0)</f>
        <v/>
      </c>
      <c r="BZ523">
        <f>IFERROR(IF(RIGHT(INDEX(PIS!O$1:O$500,MATCH(D523,PIS!C$1:C$500)),5)="Gross",MIN(U523+V523,VLOOKUP("R700",TSC!B:C,2,0)*VLOOKUP("1",TSC!F:G,2,0))*VLOOKUP("T705",TSC!B:C,2,0)%,0),0)</f>
        <v/>
      </c>
      <c r="CA523">
        <f>IFERROR(INDEX(ADJ!$A$1:$BZ$1000,MATCH(PAYROLL!D523,ADJ!A$1:A$500,0),MATCH(PAYROLL!CA$2,ADJ!$2:$2,0)),0)</f>
        <v/>
      </c>
      <c r="CB523">
        <f>IFERROR(INDEX(ADJ!$A$1:$BZ$1000,MATCH(PAYROLL!D523,ADJ!A$1:A$500,0),MATCH(PAYROLL!CB$2,ADJ!$2:$2,0)),0)</f>
        <v/>
      </c>
      <c r="CC523">
        <f>SUM(BX523:CB523)</f>
        <v/>
      </c>
      <c r="CD523">
        <f>IFERROR(INDEX(PIS!$A$1:$BZ$1000,MATCH(PAYROLL!D523,PIS!C$1:C$500,0),MATCH(PAYROLL!CD$1,PIS!$1:$1,0)),0)</f>
        <v/>
      </c>
      <c r="CE523">
        <f>IFERROR(IF(OR(INDEX(PIS!P$1:P$500,MATCH(D523,PIS!C$1:C$500,0))="LT2",INDEX(PIS!P$1:P$500,MATCH(D523,PIS!C$1:C$500,0))="P10"),0,SUM(CC523,CD523*VLOOKUP("R601",TSC!B:C,2,0),VLOOKUP("R602",TSC!B:C,2,0))),0)</f>
        <v/>
      </c>
      <c r="CF523">
        <f>MAX(BW523-CE523,0)</f>
        <v/>
      </c>
      <c r="CG523">
        <f>IFERROR(IF(OR(RIGHT(INDEX(PIS!P$1:P$500,MATCH(D523,PIS!C$1:C$500)),5)="P10",RIGHT(INDEX(PIS!P$1:P$500,MATCH(D523,PIS!C$1:C$500)),5)="CK"),0,IF(CF523&lt;=5000000,CF523*5%,IF(CF523&lt;=10000000,CF523*10%-250000,IF(CF523&lt;=18000000,CF523*15%-750000,IF(CF523&lt;=32000000,CF523*20%-1650000,IF(CF523&lt;=52000000,CF523*25%-3250000,IF(CF523&lt;=80000000,BH523*30%-5850000,CF523*35%-9850000))))))),0)</f>
        <v/>
      </c>
      <c r="CH523">
        <f>IFERROR(IF(OR(INDEX(PIS!P$1:P$500,MATCH(D523,PIS!C$1:C$500))="LT",INDEX(PIS!P$1:P$500,MATCH(D523,PIS!C$1:C$500))="CK"),0,IF(CF523&lt;2000000,0,CF523*10%)),0)</f>
        <v/>
      </c>
      <c r="CI523">
        <f>IFERROR(INDEX(ADJ!$A$1:$BZ$1000,MATCH(PAYROLL!D523,ADJ!A$1:A$500,0),MATCH(PAYROLL!CI$2,ADJ!$2:$2,0)),0)</f>
        <v/>
      </c>
      <c r="CJ523">
        <f>IFERROR(INDEX(ADJ!$A$1:$BZ$1000,MATCH(PAYROLL!D523,ADJ!A$1:A$500,0),MATCH(PAYROLL!CJ$2,ADJ!$2:$2,0)),0)</f>
        <v/>
      </c>
      <c r="CK523">
        <f>IFERROR(INDEX(ADJ!$A$1:$BZ$1000,MATCH(PAYROLL!D523,ADJ!A$1:A$500,0),MATCH(PAYROLL!CK$2,ADJ!$2:$2,0)),0)</f>
        <v/>
      </c>
      <c r="CL523">
        <f>SUM(CG523:CK523)</f>
        <v/>
      </c>
      <c r="CM523">
        <f>ROUND(SUM(CH523:CK523),0)</f>
        <v/>
      </c>
      <c r="CN523">
        <f>IFERROR(INDEX(CSDA!D$1:D$500,MATCH($CN$2,CSDA!C$1:C$500,0))*INDEX(PIS!V$1:V$500,MATCH(D523,PIS!C$1:C$500))+INDEX(ADJ!$A$1:$BZ$1000,MATCH(PAYROLL!D523,ADJ!A$1:A$500,0),MATCH(PAYROLL!CN$2,ADJ!$2:$2,0)),0)</f>
        <v/>
      </c>
      <c r="CO523">
        <f>IFERROR(INDEX(ADJ!$A$1:$BZ$1000,MATCH(PAYROLL!D523,ADJ!A$1:A$500,0),MATCH(PAYROLL!CO$2,ADJ!$2:$2,0)),0)</f>
        <v/>
      </c>
      <c r="CP523">
        <f>IFERROR(INDEX(ADJ!$A$1:$BZ$1000,MATCH(PAYROLL!D523,ADJ!A$1:A$500,0),MATCH(PAYROLL!CP$2,ADJ!$2:$2,0)),0)</f>
        <v/>
      </c>
      <c r="CQ523">
        <f>BP523-CL523-CI523-CM523-CN523-CO523-CP523-CC523</f>
        <v/>
      </c>
      <c r="CR523">
        <f>IFERROR(IF(RIGHT(INDEX(PIS!O$1:O$500,MATCH(D523,PIS!C$1:C$500,0)),5)="Gross",MIN(U523+V523,VLOOKUP("R700",TSC!B:C,2,0)*VLOOKUP("R101",TSC!B:C,2,0))*(VLOOKUP("T711",TSC!B:C,2,0)+VLOOKUP("T712",TSC!B:C,2,0))%,MIN(T523+V523,VLOOKUP("R700",TSC!B:C,2,0)*VLOOKUP("R101",TSC!B:C,2,0))*(VLOOKUP("T711",TSC!B:C,2,0)+VLOOKUP("T712",TSC!B:C,2,0)+VLOOKUP("R701",TSC!B:C,2,0))%),0)</f>
        <v/>
      </c>
      <c r="CS523">
        <f>IFERROR(IF(RIGHT(INDEX(PIS!O$1:O$500,MATCH(D523,PIS!C$1:C$500,0)),5)="Gross",MIN(U523+V523,VLOOKUP("R700",TSC!B:C,2,0)*VLOOKUP("R101",TSC!B:C,2,0))*(VLOOKUP("T714",TSC!B:C,2,0))%,MIN(T523+V523,VLOOKUP("R700",TSC!B:C,2,0)*VLOOKUP("R101",TSC!B:C,2,0))*(VLOOKUP("T704",TSC!B:C,2,0)+VLOOKUP("T714",TSC!B:C,2,0))%),0)</f>
        <v/>
      </c>
      <c r="CT523">
        <f>IFERROR(IF(RIGHT(INDEX(PIS!O$1:O$500,MATCH(D523,PIS!C$1:C$500,0)),5)="Gross",MIN(U523+V523,VLOOKUP("R700",TSC!B:C,2,0)*VLOOKUP("R101",TSC!B:C,2,0))*VLOOKUP("T705",TSC!B:C,2,0)%,MIN(T523+V523,VLOOKUP("R700",TSC!B:C,2,0)*VLOOKUP("R101",TSC!B:C,2,0))*VLOOKUP("T705",TSC!B:C,2,0)%),0)</f>
        <v/>
      </c>
      <c r="CU523">
        <f>IFERROR(IF(RIGHT(INDEX(PIS!O$1:O$500,MATCH(D523,PIS!C$1:C$500,0)),5)="Gross",MIN(U523+V523,VLOOKUP("R700",TSC!B:C,2,0)*VLOOKUP("R101",TSC!B:C,2,0))*(VLOOKUP("T713",TSC!B:C,2,0))%,MIN(T523+V523,VLOOKUP("R700",TSC!B:C,2,0)*VLOOKUP("R101",TSC!B:C,2,0))*(VLOOKUP("T713",TSC!B:C,2,0))%),0)</f>
        <v/>
      </c>
      <c r="CV523">
        <f>IFERROR(INDEX(ADJ!$A$1:$BZ$1000,MATCH(PAYROLL!D523,ADJ!A$1:A$500,0),MATCH(PAYROLL!CV$2,ADJ!$2:$2,0)),0)</f>
        <v/>
      </c>
      <c r="CW523">
        <f>IFERROR(INDEX(ADJ!$A$1:$BZ$1000,MATCH(PAYROLL!D523,ADJ!A$1:A$500,0),MATCH(PAYROLL!CW$2,ADJ!$2:$2,0)),0)</f>
        <v/>
      </c>
      <c r="CX523">
        <f>SUM(CR523:CW523)</f>
        <v/>
      </c>
      <c r="CY523">
        <f>ROUND(IF(CR523&gt;0,T523+V523*VLOOKUP("R202",TSC!$B$1:$C$500,2,0),0),0)</f>
        <v/>
      </c>
      <c r="CZ523">
        <f>IFERROR(INDEX(CSDA!D$1:D$500,MATCH($CZ$2,CSDA!C$1:C$500,0)),0)</f>
        <v/>
      </c>
      <c r="DA523">
        <f>ROUND(T523*0.7%,0)</f>
        <v/>
      </c>
      <c r="DB523">
        <f>ROUND(T523/12,0)</f>
        <v/>
      </c>
      <c r="DC523">
        <f ref="DC523" t="array">IFERROR(INDEX(CSDA!D$1:D$500,MATCH("Trích giữ"&amp;PAYROLL!DC$2,CSDA!A$1:A$500&amp;CSDA!C$1:C$500,0)),0)</f>
        <v/>
      </c>
      <c r="DD523">
        <f ref="DD523" t="array">IFERROR(INDEX(CSDA!D$1:D$500,MATCH("Trích giữ"&amp;PAYROLL!DD$2,CSDA!A$1:A$500&amp;CSDA!C$1:C$500,0)),0)</f>
        <v/>
      </c>
      <c r="DE523">
        <f ref="DE523" t="array">IFERROR(INDEX(CSDA!D$1:D$500,MATCH("Trích giữ"&amp;PAYROLL!DE$2,CSDA!A$1:A$500&amp;CSDA!C$1:C$500,0)),0)</f>
        <v/>
      </c>
      <c r="DF523">
        <f>IFERROR(INDEX(CSDA!D$1:D$500,MATCH(PAYROLL!DF$2,CSDA!C$1:C$500,0)),0)</f>
        <v/>
      </c>
      <c r="DG523">
        <f ref="DG523" t="array">IFERROR(INDEX(CSDA!D$1:D$500,MATCH("Trích giữ"&amp;PAYROLL!DG$2,CSDA!A$1:A$500&amp;CSDA!C$1:C$500,0)),0)</f>
        <v/>
      </c>
      <c r="DH523">
        <f>ROUND(T523/26,0)</f>
        <v/>
      </c>
      <c r="DI523">
        <f ref="DI523" t="array">IFERROR(INDEX(CSDA!D$1:D$500,MATCH("Trích giữ"&amp;PAYROLL!DI$2,CSDA!A$1:A$500&amp;CSDA!C$1:C$500,0)),0)</f>
        <v/>
      </c>
      <c r="DJ523">
        <f>IF(U523=0,T523*21.5%-BL523,0)</f>
        <v/>
      </c>
      <c r="DK523">
        <f ref="DK523" t="array">IFERROR(INDEX(CSDA!D$1:D$500,MATCH("Trích giữ"&amp;PAYROLL!DK$2,CSDA!A$1:A$500&amp;CSDA!C$1:C$500,0)),0)</f>
        <v/>
      </c>
      <c r="DL523">
        <f>IFERROR(INDEX(CSDA!D$1:D$500,MATCH(PAYROLL!DL$2,CSDA!C$1:C$500,0))/12,0)</f>
        <v/>
      </c>
      <c r="DM523">
        <f>SUM(DB523:DL523)</f>
        <v/>
      </c>
      <c r="DN523">
        <f>IFERROR(INDEX(ADJ!$A$1:$BZ$1000,MATCH(PAYROLL!D523,ADJ!A$1:A$500,0),MATCH(PAYROLL!DN$2,ADJ!$2:$2,0)),0)</f>
        <v/>
      </c>
      <c r="DO523">
        <f>IFERROR(SUM(BP523,DM523:DN523,CX523:DA523)-DT523,0)</f>
        <v/>
      </c>
      <c r="DP523">
        <f ref="DP523" t="array">SUM(BW523*IFERROR(INDEX(CSDA!D$1:D$500,MATCH(BW$2,CSDA!C$1:C$500,0)),0)%,CX523*IFERROR(INDEX(CSDA!D$1:D$500,MATCH(CX$2,CSDA!C$1:C$500,0)),0)%,DA523*IFERROR(INDEX(CSDA!D$1:D$500,MATCH(DA$2,CSDA!C$1:C$500,0)),0)%,DB523*IFERROR(INDEX(CSDA!D$1:D$500,MATCH(DB$2,CSDA!C$1:C$500,0)),0)%,DF523*IFERROR(INDEX(CSDA!D$1:D$500,MATCH("Phí dịch vụ"&amp;PAYROLL!DF$2,CSDA!A$1:A$500&amp;CSDA!C$1:C$500,0)),0)%,DC523*IFERROR(INDEX(CSDA!D$1:D$500,MATCH("Phí dịch vụ"&amp;PAYROLL!DC$2,CSDA!A$1:A$500&amp;CSDA!C$1:C$500,0)),0)%,DH523*IFERROR(INDEX(CSDA!D$1:D$500,MATCH("Phí dịch vụ"&amp;PAYROLL!DH$2,CSDA!A$1:A$500&amp;CSDA!C$1:C$500,0)),0)%,DJ523*IFERROR(INDEX(CSDA!D$1:D$500,MATCH("Phí dịch vụ"&amp;PAYROLL!DJ$2,CSDA!A$1:A$500&amp;CSDA!C$1:C$500,0)),0)%,BN523*IFERROR(INDEX(CSDA!D$1:D$500,MATCH(BN$2,CSDA!C$1:C$500,0)),0)%)-BN523*7%</f>
        <v/>
      </c>
      <c r="DQ523">
        <f>IFERROR(INDEX(ADJ!$A$1:$BZ$1000,MATCH(PAYROLL!D523,ADJ!A$1:A$500,0),MATCH(PAYROLL!DQ$2,ADJ!$2:$2,0)),0)</f>
        <v/>
      </c>
      <c r="DR523">
        <f>IFERROR(INDEX(ADJ!$A$1:$BZ$1000,MATCH(PAYROLL!D523,ADJ!A$1:A$500,0),MATCH(PAYROLL!DR$2,ADJ!$2:$2,0)),0)</f>
        <v/>
      </c>
      <c r="DS523">
        <f>SUM(DP523:DR523)</f>
        <v/>
      </c>
      <c r="DT523">
        <f>EK523</f>
        <v/>
      </c>
      <c r="DU523">
        <f>SUM(DO523:DR523)</f>
        <v/>
      </c>
      <c r="DV523">
        <f>ROUND(DU523*0.1,0)</f>
        <v/>
      </c>
      <c r="DW523">
        <f>DU523+DV523</f>
        <v/>
      </c>
      <c r="DZ523">
        <f>IFERROR(INDEX(ADJ!$A$1:$BZ$1000,MATCH(PAYROLL!$D523,ADJ!A$1:A$500,0),MATCH(PAYROLL!DZ$2,ADJ!$2:$2,0)),0)</f>
        <v/>
      </c>
      <c r="EA523">
        <f>IFERROR(INDEX(ADJ!$A$1:$BZ$1000,MATCH(PAYROLL!$D523,ADJ!A$1:A$500,0),MATCH(PAYROLL!EA$2,ADJ!$2:$2,0)),0)</f>
        <v/>
      </c>
      <c r="EB523">
        <f>IFERROR(INDEX(ADJ!$A$1:$BZ$1000,MATCH(PAYROLL!$D523,ADJ!A$1:A$500,0),MATCH(PAYROLL!EB$2,ADJ!$2:$2,0)),0)</f>
        <v/>
      </c>
      <c r="EC523">
        <f>IFERROR(INDEX(ADJ!$A$1:$BZ$1000,MATCH(PAYROLL!$D523,ADJ!A$1:A$500,0),MATCH(PAYROLL!EC$2,ADJ!$2:$2,0)),0)</f>
        <v/>
      </c>
      <c r="ED523">
        <f>IFERROR(INDEX(ADJ!$A$1:$BZ$1000,MATCH(PAYROLL!$D523,ADJ!A$1:A$500,0),MATCH(PAYROLL!ED$2,ADJ!$2:$2,0)),0)</f>
        <v/>
      </c>
      <c r="EE523">
        <f>IFERROR(INDEX(ADJ!$A$1:$BZ$1000,MATCH(PAYROLL!$D523,ADJ!A$1:A$500,0),MATCH(PAYROLL!EE$2,ADJ!$2:$2,0)),0)</f>
        <v/>
      </c>
      <c r="EF523">
        <f>IFERROR(INDEX(ADJ!$A$1:$BZ$1000,MATCH(PAYROLL!$D523,ADJ!A$1:A$500,0),MATCH(PAYROLL!EF$2,ADJ!$2:$2,0)),0)</f>
        <v/>
      </c>
      <c r="EG523">
        <f>IFERROR(INDEX(ADJ!$A$1:$BZ$1000,MATCH(PAYROLL!$D523,ADJ!A$1:A$500,0),MATCH(PAYROLL!EG$2,ADJ!$2:$2,0)),0)</f>
        <v/>
      </c>
      <c r="EH523">
        <f>IFERROR(INDEX(ADJ!$A$1:$BZ$1000,MATCH(PAYROLL!$D523,ADJ!A$1:A$500,0),MATCH(PAYROLL!EH$2,ADJ!$2:$2,0)),0)</f>
        <v/>
      </c>
      <c r="EI523">
        <f>IFERROR(INDEX(ADJ!$A$1:$BZ$1000,MATCH(PAYROLL!D523,ADJ!A$1:A$500,0),MATCH(PAYROLL!EI$2,ADJ!$2:$2,0)),0)</f>
        <v/>
      </c>
      <c r="EJ523">
        <f>IFERROR(INDEX(ADJ!$A$1:$BZ$1000,MATCH(PAYROLL!$D523,ADJ!A$1:A$500,0),MATCH(PAYROLL!EJ$2,ADJ!$2:$2,0)),0)</f>
        <v/>
      </c>
      <c r="EK523">
        <f>SUM(DZ523:EJ523)</f>
        <v/>
      </c>
    </row>
    <row r="524">
      <c r="A524" t="n">
        <v>522</v>
      </c>
      <c r="B524" t="inlineStr">
        <is>
          <t>Triệu Kim Đức</t>
        </is>
      </c>
      <c r="D524" t="inlineStr">
        <is>
          <t>157021-02</t>
        </is>
      </c>
      <c r="S524">
        <f>IFERROR(INDEX(PIS!$A$1:$BZ$1000,MATCH($D524,PIS!C$1:C$500,0),MATCH("Lương CB tháng trước",PIS!$1:$1,0)),0)</f>
        <v/>
      </c>
      <c r="T524">
        <f>IFERROR(INDEX(PIS!$A$1:$BZ$1000,MATCH($D524,PIS!C$1:C$500,0),MATCH("Lương CB hiện tại",PIS!$1:$1,0)),0)</f>
        <v/>
      </c>
      <c r="U524">
        <f>IFERROR(INDEX(PIS!$A$1:$BZ$1000,MATCH($D524,PIS!C$1:C$500,0),MATCH("Lương đóng BHBB",PIS!$1:$1,0)),0)</f>
        <v/>
      </c>
      <c r="V524">
        <f>IFERROR(INDEX(PIS!$A$1:$BZ$1000,MATCH($D524,PIS!C$1:C$500,0),MATCH(V$2,PIS!$2:$2,0)),0)</f>
        <v/>
      </c>
      <c r="W524">
        <f>IFERROR(INDEX(PIS!$A$1:$BZ$1000,MATCH($D524,PIS!C$1:C$500,0),MATCH(W$2,PIS!$2:$2,0)),0)</f>
        <v/>
      </c>
      <c r="X524">
        <f>IFERROR(INDEX(PIS!$A$1:$BZ$1000,MATCH($D524,PIS!C$1:C$500,0),MATCH(X$2,PIS!$2:$2,0)),0)</f>
        <v/>
      </c>
      <c r="Y524">
        <f>IFERROR(INDEX(PIS!$A$1:$BZ$1000,MATCH($D524,PIS!C$1:C$500,0),MATCH(Y$2,PIS!$2:$2,0)),0)</f>
        <v/>
      </c>
      <c r="Z524">
        <f>IFERROR(INDEX(PIS!$A$1:$BZ$1000,MATCH($D524,PIS!C$1:C$500,0),MATCH(Z$2,PIS!$2:$2,0)),0)</f>
        <v/>
      </c>
      <c r="AA524">
        <f>IFERROR(INDEX(PIS!$A$1:$BZ$1000,MATCH($D524,PIS!C$1:C$500,0),MATCH(AA$2,PIS!$2:$2,0)),0)</f>
        <v/>
      </c>
      <c r="AB524">
        <f>IFERROR(INDEX(PIS!$A$1:$BZ$1000,MATCH($D524,PIS!C$1:C$500,0),MATCH(AB$2,PIS!$2:$2,0)),0)</f>
        <v/>
      </c>
      <c r="AC524">
        <f>SUM(V524:AB524)</f>
        <v/>
      </c>
      <c r="AD524">
        <f>IFERROR(INDEX(TIMESHEET!$A$1:$AI$5000,MATCH($D524,TIMESHEET!A$1:A$500,0),MATCH("T100",TIMESHEET!$2:$2,0))-2,0)</f>
        <v/>
      </c>
      <c r="AE524">
        <f>IFERROR(INDEX(TIMESHEET!$A$1:$AI$5000,MATCH($D524,TIMESHEET!A$1:A$500,0),MATCH("T202",TIMESHEET!$2:$2,0)),0)</f>
        <v/>
      </c>
      <c r="AF524">
        <f>IFERROR(INDEX(TIMESHEET!$A$1:$AI$5000,MATCH($D524,TIMESHEET!A$1:A$500,0),MATCH("T302",TIMESHEET!$2:$2,0)),0)</f>
        <v/>
      </c>
      <c r="AG524">
        <f>IFERROR(INDEX(TIMESHEET!$A$1:$AI$5000,MATCH($D524,TIMESHEET!A$1:A$500,0),MATCH("T406",TIMESHEET!$2:$2,0)),0)</f>
        <v/>
      </c>
      <c r="AH524">
        <f>AE524+AG524</f>
        <v/>
      </c>
      <c r="AI524">
        <f>IFERROR(INDEX(TIMESHEET!$A$1:$AI$5000,MATCH($D524,TIMESHEET!A$1:A$500,0),MATCH("T701",TIMESHEET!$2:$2,0)),0)</f>
        <v/>
      </c>
      <c r="AJ524">
        <f>IFERROR(INDEX(TIMESHEET!$A$1:$AI$5000,MATCH($D524,TIMESHEET!B$1:B$500,0),MATCH("T320",TIMESHEET!$2:$2,0)),0)</f>
        <v/>
      </c>
      <c r="AK524">
        <f>IFERROR(IF(LEFT(INDEX(PIS!O$1:O$500,MATCH(D524,PIS!C$1:C$500)),1)="M",T524/AD524*SUM(AE524:AG524),T524*AD524),0)</f>
        <v/>
      </c>
      <c r="AL524">
        <f>IFERROR(INDEX(ADJ!$A$1:$BZ$1000,MATCH(PAYROLL!D524,ADJ!A$1:A$500,0),MATCH(PAYROLL!AL$2,ADJ!$2:$2,0)),0)</f>
        <v/>
      </c>
      <c r="AM524">
        <f>SUM(AK524:AL524)</f>
        <v/>
      </c>
      <c r="AN524">
        <f>IFERROR(ROUND(V524/$AD524*$AH524,0),0)</f>
        <v/>
      </c>
      <c r="AO524">
        <f>IFERROR(ROUND(W524/$AD524*$AH524,0),0)</f>
        <v/>
      </c>
      <c r="AP524">
        <f>IFERROR(ROUND(X524/$AD524*$AE524,0),0)</f>
        <v/>
      </c>
      <c r="AQ524">
        <f>IFERROR(ROUND(Y524/$AD524*$AH524,0),0)</f>
        <v/>
      </c>
      <c r="AR524">
        <f>IFERROR(ROUND(Z524/$AD524*$AH524,0),0)</f>
        <v/>
      </c>
      <c r="AS524">
        <f>IFERROR(ROUND(AA524/$AD524*$AH524,0),0)</f>
        <v/>
      </c>
      <c r="AT524">
        <f>IFERROR(IF((AE524+AF524+AG524)&gt;13,AB524,ROUND(AB524/AD524*AH524,0)),0)</f>
        <v/>
      </c>
      <c r="AU524">
        <f>IFERROR(INDEX(ADJ!$A$1:$BZ$1000,MATCH(PAYROLL!D524,ADJ!A$1:A$500,0),MATCH(PAYROLL!AU$2,ADJ!$2:$2,0)),0)</f>
        <v/>
      </c>
      <c r="AV524">
        <f>ROUND(SUM(AN524:AU524),0)</f>
        <v/>
      </c>
      <c r="AW524">
        <f>IFERROR(INDEX(TIMESHEET!$A$1:$AI$5000,MATCH(PAYROLL!D524,TIMESHEET!A$1:A$500,0),MATCH("T620",TIMESHEET!$2:$2,0)),0)</f>
        <v/>
      </c>
      <c r="AX524">
        <f>IFERROR(INDEX(TIMESHEET!$A$1:$AI$5000,MATCH(PAYROLL!D524,TIMESHEET!A$1:A$500,0),MATCH("T601",TIMESHEET!$2:$2,0)),0)</f>
        <v/>
      </c>
      <c r="AY524">
        <f>IFERROR(INDEX(TIMESHEET!$A$1:$AI$5000,MATCH(PAYROLL!D524,TIMESHEET!A$1:A$500,0),MATCH("T602",TIMESHEET!$2:$2,0)),0)</f>
        <v/>
      </c>
      <c r="AZ524">
        <f>IFERROR(INDEX(TIMESHEET!$A$1:$AI$5000,MATCH(PAYROLL!D524,TIMESHEET!A$1:A$500,0),MATCH("T603",TIMESHEET!$2:$2,0)),0)</f>
        <v/>
      </c>
      <c r="BA524">
        <f>IFERROR(INDEX(TIMESHEET!$A$1:$AI$5000,MATCH(PAYROLL!D524,TIMESHEET!A$1:A$500,0),MATCH("T611",TIMESHEET!$2:$2,0)),0)</f>
        <v/>
      </c>
      <c r="BB524">
        <f>IFERROR(INDEX(TIMESHEET!$A$1:$AI$5000,MATCH(PAYROLL!D524,TIMESHEET!A$1:A$500,0),MATCH("T612",TIMESHEET!$2:$2,0)),0)</f>
        <v/>
      </c>
      <c r="BC524">
        <f>IFERROR(INDEX(TIMESHEET!$A$1:$AI$5000,MATCH(PAYROLL!D524,TIMESHEET!A$1:A$500,0),MATCH("T613",TIMESHEET!$2:$2,0)),0)</f>
        <v/>
      </c>
      <c r="BD524">
        <f>IFERROR(INDEX(TIMESHEET!$A$1:$AI$5000,MATCH(PAYROLL!D524,TIMESHEET!A$1:A$500,0),MATCH("T500",TIMESHEET!$2:$2,0)),0)</f>
        <v/>
      </c>
      <c r="BE524">
        <f>IFERROR(IF(LEFT(INDEX(PIS!O$1:O$500,MATCH(D524,PIS!C$1:C$500)),1)="M",T524/AD524/8*(AW524+AX524*1.5+AY524*2+AZ524*3+BA524*2.1+BB524*2.7+BC524*3.9+BD524*0.3),T524/8*(AW524+AX524*1.5+AY524*2+AZ524*3+BA524*2.1+BB524*2.7+BC524*3.9+BD524*0.3)),0)</f>
        <v/>
      </c>
      <c r="BF524">
        <f>IFERROR(INDEX(ADJ!$A$1:$BZ$1000,MATCH(PAYROLL!$D524,ADJ!A$1:A$500,0),MATCH(PAYROLL!BF$2,ADJ!$2:$2,0)),0)</f>
        <v/>
      </c>
      <c r="BG524">
        <f>IFERROR(INDEX(ADJ!$A$1:$BZ$1000,MATCH(PAYROLL!D524,ADJ!A$1:A$500,0),MATCH(PAYROLL!BG$2,ADJ!$2:$2,0)),0)</f>
        <v/>
      </c>
      <c r="BH524">
        <f>IFERROR(INDEX(ADJ!$A$1:$BZ$1000,MATCH(PAYROLL!D524,ADJ!A$1:A$500,0),MATCH(PAYROLL!BH$2,ADJ!$2:$2,0)),0)</f>
        <v/>
      </c>
      <c r="BI524">
        <f>IFERROR(INDEX(ADJ!$A$1:$BZ$1000,MATCH(PAYROLL!D524,ADJ!A$1:A$500,0),MATCH(PAYROLL!BI$2,ADJ!$2:$2,0)),0)</f>
        <v/>
      </c>
      <c r="BJ524">
        <f>IFERROR(INDEX(ADJ!$A$1:$BZ$1000,MATCH(PAYROLL!D524,ADJ!A$1:A$500,0),MATCH(PAYROLL!BJ$2,ADJ!$2:$2,0)),0)</f>
        <v/>
      </c>
      <c r="BK524">
        <f>SUM(BF524:BJ524)</f>
        <v/>
      </c>
      <c r="BL524">
        <f>IFERROR(INDEX(ADJ!$A$1:$BZ$1000,MATCH(PAYROLL!D524,ADJ!A$1:A$500,0),MATCH(PAYROLL!BL$2,ADJ!$2:$2,0)),0)</f>
        <v/>
      </c>
      <c r="BM524">
        <f>IFERROR(INDEX(ADJ!$A$1:$BZ$1000,MATCH(PAYROLL!D524,ADJ!A$1:A$500,0),MATCH(PAYROLL!BM$2,ADJ!$2:$2,0)),0)</f>
        <v/>
      </c>
      <c r="BN524">
        <f>IFERROR(INDEX(ADJ!$A$1:$BZ$1000,MATCH(PAYROLL!D524,ADJ!A$1:A$500,0),MATCH(PAYROLL!BN$2,ADJ!$2:$2,0)),0)</f>
        <v/>
      </c>
      <c r="BO524">
        <f>IFERROR(INDEX(ADJ!$A$1:$BZ$1000,MATCH(PAYROLL!D524,ADJ!A$1:A$500,0),MATCH(PAYROLL!BO$2,ADJ!$2:$2,0)),0)</f>
        <v/>
      </c>
      <c r="BP524">
        <f>SUM(AM524,AV524,BE524,BK524,BL524:BO524)</f>
        <v/>
      </c>
      <c r="BQ524">
        <f>BO524</f>
        <v/>
      </c>
      <c r="BR524">
        <f>IFERROR(ROUND(IF(LEFT(INDEX(PIS!O$1:O$500,MATCH(D524,PIS!C$1:C$500)),1)="D",T524/8*(BD524*0.3),IF(LEFT(INDEX(PIS!O$1:O$500,MATCH(D524,PIS!C$1:C$500)),1)="H",T524*($BD524*0.3),T524/$AD524/8*($BD524*0.3))),0),0)</f>
        <v/>
      </c>
      <c r="BS524">
        <f>IF(AP524&lt;1,0,MIN(AP524,730000))</f>
        <v/>
      </c>
      <c r="BT524">
        <f>IFERROR(ROUND((BE524-SUM(AW524:BC524)*T524/AD524/8),0)-BR524,0)</f>
        <v/>
      </c>
      <c r="BU524">
        <f>AO524</f>
        <v/>
      </c>
      <c r="BV524">
        <f>SUM(BQ524:BU524)</f>
        <v/>
      </c>
      <c r="BW524">
        <f>BP524-BV524</f>
        <v/>
      </c>
      <c r="BX524">
        <f>IFERROR(IF(RIGHT(INDEX(PIS!O$1:O$500,MATCH(D524,PIS!C$1:C$500)),5)="Gross",MIN(U524+V524,VLOOKUP("R700",TSC!B:C,2,0)*VLOOKUP("R101",TSC!B:C,2,0))*VLOOKUP("R701",TSC!B:C,2,0)%,0),0)</f>
        <v/>
      </c>
      <c r="BY524">
        <f>IFERROR(IF(RIGHT(INDEX(PIS!O$1:O$500,MATCH(D524,PIS!C$1:C$500)),5)="Gross",MIN(U524+V524,VLOOKUP("R700",TSC!B:C,2,0)*VLOOKUP("R101",TSC!B:C,2,0))*VLOOKUP("T704",TSC!B:C,2,0)%,0),0)</f>
        <v/>
      </c>
      <c r="BZ524">
        <f>IFERROR(IF(RIGHT(INDEX(PIS!O$1:O$500,MATCH(D524,PIS!C$1:C$500)),5)="Gross",MIN(U524+V524,VLOOKUP("R700",TSC!B:C,2,0)*VLOOKUP("1",TSC!F:G,2,0))*VLOOKUP("T705",TSC!B:C,2,0)%,0),0)</f>
        <v/>
      </c>
      <c r="CA524">
        <f>IFERROR(INDEX(ADJ!$A$1:$BZ$1000,MATCH(PAYROLL!D524,ADJ!A$1:A$500,0),MATCH(PAYROLL!CA$2,ADJ!$2:$2,0)),0)</f>
        <v/>
      </c>
      <c r="CB524">
        <f>IFERROR(INDEX(ADJ!$A$1:$BZ$1000,MATCH(PAYROLL!D524,ADJ!A$1:A$500,0),MATCH(PAYROLL!CB$2,ADJ!$2:$2,0)),0)</f>
        <v/>
      </c>
      <c r="CC524">
        <f>SUM(BX524:CB524)</f>
        <v/>
      </c>
      <c r="CD524">
        <f>IFERROR(INDEX(PIS!$A$1:$BZ$1000,MATCH(PAYROLL!D524,PIS!C$1:C$500,0),MATCH(PAYROLL!CD$1,PIS!$1:$1,0)),0)</f>
        <v/>
      </c>
      <c r="CE524">
        <f>IFERROR(IF(OR(INDEX(PIS!P$1:P$500,MATCH(D524,PIS!C$1:C$500,0))="LT2",INDEX(PIS!P$1:P$500,MATCH(D524,PIS!C$1:C$500,0))="P10"),0,SUM(CC524,CD524*VLOOKUP("R601",TSC!B:C,2,0),VLOOKUP("R602",TSC!B:C,2,0))),0)</f>
        <v/>
      </c>
      <c r="CF524">
        <f>MAX(BW524-CE524,0)</f>
        <v/>
      </c>
      <c r="CG524">
        <f>IFERROR(IF(OR(RIGHT(INDEX(PIS!P$1:P$500,MATCH(D524,PIS!C$1:C$500)),5)="P10",RIGHT(INDEX(PIS!P$1:P$500,MATCH(D524,PIS!C$1:C$500)),5)="CK"),0,IF(CF524&lt;=5000000,CF524*5%,IF(CF524&lt;=10000000,CF524*10%-250000,IF(CF524&lt;=18000000,CF524*15%-750000,IF(CF524&lt;=32000000,CF524*20%-1650000,IF(CF524&lt;=52000000,CF524*25%-3250000,IF(CF524&lt;=80000000,BH524*30%-5850000,CF524*35%-9850000))))))),0)</f>
        <v/>
      </c>
      <c r="CH524">
        <f>IFERROR(IF(OR(INDEX(PIS!P$1:P$500,MATCH(D524,PIS!C$1:C$500))="LT",INDEX(PIS!P$1:P$500,MATCH(D524,PIS!C$1:C$500))="CK"),0,IF(CF524&lt;2000000,0,CF524*10%)),0)</f>
        <v/>
      </c>
      <c r="CI524">
        <f>IFERROR(INDEX(ADJ!$A$1:$BZ$1000,MATCH(PAYROLL!D524,ADJ!A$1:A$500,0),MATCH(PAYROLL!CI$2,ADJ!$2:$2,0)),0)</f>
        <v/>
      </c>
      <c r="CJ524">
        <f>IFERROR(INDEX(ADJ!$A$1:$BZ$1000,MATCH(PAYROLL!D524,ADJ!A$1:A$500,0),MATCH(PAYROLL!CJ$2,ADJ!$2:$2,0)),0)</f>
        <v/>
      </c>
      <c r="CK524">
        <f>IFERROR(INDEX(ADJ!$A$1:$BZ$1000,MATCH(PAYROLL!D524,ADJ!A$1:A$500,0),MATCH(PAYROLL!CK$2,ADJ!$2:$2,0)),0)</f>
        <v/>
      </c>
      <c r="CL524">
        <f>SUM(CG524:CK524)</f>
        <v/>
      </c>
      <c r="CM524">
        <f>ROUND(SUM(CH524:CK524),0)</f>
        <v/>
      </c>
      <c r="CN524">
        <f>IFERROR(INDEX(CSDA!D$1:D$500,MATCH($CN$2,CSDA!C$1:C$500,0))*INDEX(PIS!V$1:V$500,MATCH(D524,PIS!C$1:C$500))+INDEX(ADJ!$A$1:$BZ$1000,MATCH(PAYROLL!D524,ADJ!A$1:A$500,0),MATCH(PAYROLL!CN$2,ADJ!$2:$2,0)),0)</f>
        <v/>
      </c>
      <c r="CO524">
        <f>IFERROR(INDEX(ADJ!$A$1:$BZ$1000,MATCH(PAYROLL!D524,ADJ!A$1:A$500,0),MATCH(PAYROLL!CO$2,ADJ!$2:$2,0)),0)</f>
        <v/>
      </c>
      <c r="CP524">
        <f>IFERROR(INDEX(ADJ!$A$1:$BZ$1000,MATCH(PAYROLL!D524,ADJ!A$1:A$500,0),MATCH(PAYROLL!CP$2,ADJ!$2:$2,0)),0)</f>
        <v/>
      </c>
      <c r="CQ524">
        <f>BP524-CL524-CI524-CM524-CN524-CO524-CP524-CC524</f>
        <v/>
      </c>
      <c r="CR524">
        <f>IFERROR(IF(RIGHT(INDEX(PIS!O$1:O$500,MATCH(D524,PIS!C$1:C$500,0)),5)="Gross",MIN(U524+V524,VLOOKUP("R700",TSC!B:C,2,0)*VLOOKUP("R101",TSC!B:C,2,0))*(VLOOKUP("T711",TSC!B:C,2,0)+VLOOKUP("T712",TSC!B:C,2,0))%,MIN(T524+V524,VLOOKUP("R700",TSC!B:C,2,0)*VLOOKUP("R101",TSC!B:C,2,0))*(VLOOKUP("T711",TSC!B:C,2,0)+VLOOKUP("T712",TSC!B:C,2,0)+VLOOKUP("R701",TSC!B:C,2,0))%),0)</f>
        <v/>
      </c>
      <c r="CS524">
        <f>IFERROR(IF(RIGHT(INDEX(PIS!O$1:O$500,MATCH(D524,PIS!C$1:C$500,0)),5)="Gross",MIN(U524+V524,VLOOKUP("R700",TSC!B:C,2,0)*VLOOKUP("R101",TSC!B:C,2,0))*(VLOOKUP("T714",TSC!B:C,2,0))%,MIN(T524+V524,VLOOKUP("R700",TSC!B:C,2,0)*VLOOKUP("R101",TSC!B:C,2,0))*(VLOOKUP("T704",TSC!B:C,2,0)+VLOOKUP("T714",TSC!B:C,2,0))%),0)</f>
        <v/>
      </c>
      <c r="CT524">
        <f>IFERROR(IF(RIGHT(INDEX(PIS!O$1:O$500,MATCH(D524,PIS!C$1:C$500,0)),5)="Gross",MIN(U524+V524,VLOOKUP("R700",TSC!B:C,2,0)*VLOOKUP("R101",TSC!B:C,2,0))*VLOOKUP("T705",TSC!B:C,2,0)%,MIN(T524+V524,VLOOKUP("R700",TSC!B:C,2,0)*VLOOKUP("R101",TSC!B:C,2,0))*VLOOKUP("T705",TSC!B:C,2,0)%),0)</f>
        <v/>
      </c>
      <c r="CU524">
        <f>IFERROR(IF(RIGHT(INDEX(PIS!O$1:O$500,MATCH(D524,PIS!C$1:C$500,0)),5)="Gross",MIN(U524+V524,VLOOKUP("R700",TSC!B:C,2,0)*VLOOKUP("R101",TSC!B:C,2,0))*(VLOOKUP("T713",TSC!B:C,2,0))%,MIN(T524+V524,VLOOKUP("R700",TSC!B:C,2,0)*VLOOKUP("R101",TSC!B:C,2,0))*(VLOOKUP("T713",TSC!B:C,2,0))%),0)</f>
        <v/>
      </c>
      <c r="CV524">
        <f>IFERROR(INDEX(ADJ!$A$1:$BZ$1000,MATCH(PAYROLL!D524,ADJ!A$1:A$500,0),MATCH(PAYROLL!CV$2,ADJ!$2:$2,0)),0)</f>
        <v/>
      </c>
      <c r="CW524">
        <f>IFERROR(INDEX(ADJ!$A$1:$BZ$1000,MATCH(PAYROLL!D524,ADJ!A$1:A$500,0),MATCH(PAYROLL!CW$2,ADJ!$2:$2,0)),0)</f>
        <v/>
      </c>
      <c r="CX524">
        <f>SUM(CR524:CW524)</f>
        <v/>
      </c>
      <c r="CY524">
        <f>ROUND(IF(CR524&gt;0,T524+V524*VLOOKUP("R202",TSC!$B$1:$C$500,2,0),0),0)</f>
        <v/>
      </c>
      <c r="CZ524">
        <f>IFERROR(INDEX(CSDA!D$1:D$500,MATCH($CZ$2,CSDA!C$1:C$500,0)),0)</f>
        <v/>
      </c>
      <c r="DA524">
        <f>ROUND(T524*0.7%,0)</f>
        <v/>
      </c>
      <c r="DB524">
        <f>ROUND(T524/12,0)</f>
        <v/>
      </c>
      <c r="DC524">
        <f ref="DC524" t="array">IFERROR(INDEX(CSDA!D$1:D$500,MATCH("Trích giữ"&amp;PAYROLL!DC$2,CSDA!A$1:A$500&amp;CSDA!C$1:C$500,0)),0)</f>
        <v/>
      </c>
      <c r="DD524">
        <f ref="DD524" t="array">IFERROR(INDEX(CSDA!D$1:D$500,MATCH("Trích giữ"&amp;PAYROLL!DD$2,CSDA!A$1:A$500&amp;CSDA!C$1:C$500,0)),0)</f>
        <v/>
      </c>
      <c r="DE524">
        <f ref="DE524" t="array">IFERROR(INDEX(CSDA!D$1:D$500,MATCH("Trích giữ"&amp;PAYROLL!DE$2,CSDA!A$1:A$500&amp;CSDA!C$1:C$500,0)),0)</f>
        <v/>
      </c>
      <c r="DF524">
        <f>IFERROR(INDEX(CSDA!D$1:D$500,MATCH(PAYROLL!DF$2,CSDA!C$1:C$500,0)),0)</f>
        <v/>
      </c>
      <c r="DG524">
        <f ref="DG524" t="array">IFERROR(INDEX(CSDA!D$1:D$500,MATCH("Trích giữ"&amp;PAYROLL!DG$2,CSDA!A$1:A$500&amp;CSDA!C$1:C$500,0)),0)</f>
        <v/>
      </c>
      <c r="DH524">
        <f>ROUND(T524/26,0)</f>
        <v/>
      </c>
      <c r="DI524">
        <f ref="DI524" t="array">IFERROR(INDEX(CSDA!D$1:D$500,MATCH("Trích giữ"&amp;PAYROLL!DI$2,CSDA!A$1:A$500&amp;CSDA!C$1:C$500,0)),0)</f>
        <v/>
      </c>
      <c r="DJ524">
        <f>IF(U524=0,T524*21.5%-BL524,0)</f>
        <v/>
      </c>
      <c r="DK524">
        <f ref="DK524" t="array">IFERROR(INDEX(CSDA!D$1:D$500,MATCH("Trích giữ"&amp;PAYROLL!DK$2,CSDA!A$1:A$500&amp;CSDA!C$1:C$500,0)),0)</f>
        <v/>
      </c>
      <c r="DL524">
        <f>IFERROR(INDEX(CSDA!D$1:D$500,MATCH(PAYROLL!DL$2,CSDA!C$1:C$500,0))/12,0)</f>
        <v/>
      </c>
      <c r="DM524">
        <f>SUM(DB524:DL524)</f>
        <v/>
      </c>
      <c r="DN524">
        <f>IFERROR(INDEX(ADJ!$A$1:$BZ$1000,MATCH(PAYROLL!D524,ADJ!A$1:A$500,0),MATCH(PAYROLL!DN$2,ADJ!$2:$2,0)),0)</f>
        <v/>
      </c>
      <c r="DO524">
        <f>IFERROR(SUM(BP524,DM524:DN524,CX524:DA524)-DT524,0)</f>
        <v/>
      </c>
      <c r="DP524">
        <f ref="DP524" t="array">SUM(BW524*IFERROR(INDEX(CSDA!D$1:D$500,MATCH(BW$2,CSDA!C$1:C$500,0)),0)%,CX524*IFERROR(INDEX(CSDA!D$1:D$500,MATCH(CX$2,CSDA!C$1:C$500,0)),0)%,DA524*IFERROR(INDEX(CSDA!D$1:D$500,MATCH(DA$2,CSDA!C$1:C$500,0)),0)%,DB524*IFERROR(INDEX(CSDA!D$1:D$500,MATCH(DB$2,CSDA!C$1:C$500,0)),0)%,DF524*IFERROR(INDEX(CSDA!D$1:D$500,MATCH("Phí dịch vụ"&amp;PAYROLL!DF$2,CSDA!A$1:A$500&amp;CSDA!C$1:C$500,0)),0)%,DC524*IFERROR(INDEX(CSDA!D$1:D$500,MATCH("Phí dịch vụ"&amp;PAYROLL!DC$2,CSDA!A$1:A$500&amp;CSDA!C$1:C$500,0)),0)%,DH524*IFERROR(INDEX(CSDA!D$1:D$500,MATCH("Phí dịch vụ"&amp;PAYROLL!DH$2,CSDA!A$1:A$500&amp;CSDA!C$1:C$500,0)),0)%,DJ524*IFERROR(INDEX(CSDA!D$1:D$500,MATCH("Phí dịch vụ"&amp;PAYROLL!DJ$2,CSDA!A$1:A$500&amp;CSDA!C$1:C$500,0)),0)%,BN524*IFERROR(INDEX(CSDA!D$1:D$500,MATCH(BN$2,CSDA!C$1:C$500,0)),0)%)-BN524*7%</f>
        <v/>
      </c>
      <c r="DQ524">
        <f>IFERROR(INDEX(ADJ!$A$1:$BZ$1000,MATCH(PAYROLL!D524,ADJ!A$1:A$500,0),MATCH(PAYROLL!DQ$2,ADJ!$2:$2,0)),0)</f>
        <v/>
      </c>
      <c r="DR524">
        <f>IFERROR(INDEX(ADJ!$A$1:$BZ$1000,MATCH(PAYROLL!D524,ADJ!A$1:A$500,0),MATCH(PAYROLL!DR$2,ADJ!$2:$2,0)),0)</f>
        <v/>
      </c>
      <c r="DS524">
        <f>SUM(DP524:DR524)</f>
        <v/>
      </c>
      <c r="DT524">
        <f>EK524</f>
        <v/>
      </c>
      <c r="DU524">
        <f>SUM(DO524:DR524)</f>
        <v/>
      </c>
      <c r="DV524">
        <f>ROUND(DU524*0.1,0)</f>
        <v/>
      </c>
      <c r="DW524">
        <f>DU524+DV524</f>
        <v/>
      </c>
      <c r="DZ524">
        <f>IFERROR(INDEX(ADJ!$A$1:$BZ$1000,MATCH(PAYROLL!$D524,ADJ!A$1:A$500,0),MATCH(PAYROLL!DZ$2,ADJ!$2:$2,0)),0)</f>
        <v/>
      </c>
      <c r="EA524">
        <f>IFERROR(INDEX(ADJ!$A$1:$BZ$1000,MATCH(PAYROLL!$D524,ADJ!A$1:A$500,0),MATCH(PAYROLL!EA$2,ADJ!$2:$2,0)),0)</f>
        <v/>
      </c>
      <c r="EB524">
        <f>IFERROR(INDEX(ADJ!$A$1:$BZ$1000,MATCH(PAYROLL!$D524,ADJ!A$1:A$500,0),MATCH(PAYROLL!EB$2,ADJ!$2:$2,0)),0)</f>
        <v/>
      </c>
      <c r="EC524">
        <f>IFERROR(INDEX(ADJ!$A$1:$BZ$1000,MATCH(PAYROLL!$D524,ADJ!A$1:A$500,0),MATCH(PAYROLL!EC$2,ADJ!$2:$2,0)),0)</f>
        <v/>
      </c>
      <c r="ED524">
        <f>IFERROR(INDEX(ADJ!$A$1:$BZ$1000,MATCH(PAYROLL!$D524,ADJ!A$1:A$500,0),MATCH(PAYROLL!ED$2,ADJ!$2:$2,0)),0)</f>
        <v/>
      </c>
      <c r="EE524">
        <f>IFERROR(INDEX(ADJ!$A$1:$BZ$1000,MATCH(PAYROLL!$D524,ADJ!A$1:A$500,0),MATCH(PAYROLL!EE$2,ADJ!$2:$2,0)),0)</f>
        <v/>
      </c>
      <c r="EF524">
        <f>IFERROR(INDEX(ADJ!$A$1:$BZ$1000,MATCH(PAYROLL!$D524,ADJ!A$1:A$500,0),MATCH(PAYROLL!EF$2,ADJ!$2:$2,0)),0)</f>
        <v/>
      </c>
      <c r="EG524">
        <f>IFERROR(INDEX(ADJ!$A$1:$BZ$1000,MATCH(PAYROLL!$D524,ADJ!A$1:A$500,0),MATCH(PAYROLL!EG$2,ADJ!$2:$2,0)),0)</f>
        <v/>
      </c>
      <c r="EH524">
        <f>IFERROR(INDEX(ADJ!$A$1:$BZ$1000,MATCH(PAYROLL!$D524,ADJ!A$1:A$500,0),MATCH(PAYROLL!EH$2,ADJ!$2:$2,0)),0)</f>
        <v/>
      </c>
      <c r="EI524">
        <f>IFERROR(INDEX(ADJ!$A$1:$BZ$1000,MATCH(PAYROLL!D524,ADJ!A$1:A$500,0),MATCH(PAYROLL!EI$2,ADJ!$2:$2,0)),0)</f>
        <v/>
      </c>
      <c r="EJ524">
        <f>IFERROR(INDEX(ADJ!$A$1:$BZ$1000,MATCH(PAYROLL!$D524,ADJ!A$1:A$500,0),MATCH(PAYROLL!EJ$2,ADJ!$2:$2,0)),0)</f>
        <v/>
      </c>
      <c r="EK524">
        <f>SUM(DZ524:EJ524)</f>
        <v/>
      </c>
    </row>
    <row r="525">
      <c r="A525" t="n">
        <v>523</v>
      </c>
      <c r="B525" t="inlineStr">
        <is>
          <t>Lò Văn Phong</t>
        </is>
      </c>
      <c r="D525" t="inlineStr">
        <is>
          <t>156808-01</t>
        </is>
      </c>
      <c r="S525">
        <f>IFERROR(INDEX(PIS!$A$1:$BZ$1000,MATCH($D525,PIS!C$1:C$500,0),MATCH("Lương CB tháng trước",PIS!$1:$1,0)),0)</f>
        <v/>
      </c>
      <c r="T525">
        <f>IFERROR(INDEX(PIS!$A$1:$BZ$1000,MATCH($D525,PIS!C$1:C$500,0),MATCH("Lương CB hiện tại",PIS!$1:$1,0)),0)</f>
        <v/>
      </c>
      <c r="U525">
        <f>IFERROR(INDEX(PIS!$A$1:$BZ$1000,MATCH($D525,PIS!C$1:C$500,0),MATCH("Lương đóng BHBB",PIS!$1:$1,0)),0)</f>
        <v/>
      </c>
      <c r="V525">
        <f>IFERROR(INDEX(PIS!$A$1:$BZ$1000,MATCH($D525,PIS!C$1:C$500,0),MATCH(V$2,PIS!$2:$2,0)),0)</f>
        <v/>
      </c>
      <c r="W525">
        <f>IFERROR(INDEX(PIS!$A$1:$BZ$1000,MATCH($D525,PIS!C$1:C$500,0),MATCH(W$2,PIS!$2:$2,0)),0)</f>
        <v/>
      </c>
      <c r="X525">
        <f>IFERROR(INDEX(PIS!$A$1:$BZ$1000,MATCH($D525,PIS!C$1:C$500,0),MATCH(X$2,PIS!$2:$2,0)),0)</f>
        <v/>
      </c>
      <c r="Y525">
        <f>IFERROR(INDEX(PIS!$A$1:$BZ$1000,MATCH($D525,PIS!C$1:C$500,0),MATCH(Y$2,PIS!$2:$2,0)),0)</f>
        <v/>
      </c>
      <c r="Z525">
        <f>IFERROR(INDEX(PIS!$A$1:$BZ$1000,MATCH($D525,PIS!C$1:C$500,0),MATCH(Z$2,PIS!$2:$2,0)),0)</f>
        <v/>
      </c>
      <c r="AA525">
        <f>IFERROR(INDEX(PIS!$A$1:$BZ$1000,MATCH($D525,PIS!C$1:C$500,0),MATCH(AA$2,PIS!$2:$2,0)),0)</f>
        <v/>
      </c>
      <c r="AB525">
        <f>IFERROR(INDEX(PIS!$A$1:$BZ$1000,MATCH($D525,PIS!C$1:C$500,0),MATCH(AB$2,PIS!$2:$2,0)),0)</f>
        <v/>
      </c>
      <c r="AC525">
        <f>SUM(V525:AB525)</f>
        <v/>
      </c>
      <c r="AD525">
        <f>IFERROR(INDEX(TIMESHEET!$A$1:$AI$5000,MATCH($D525,TIMESHEET!A$1:A$500,0),MATCH("T100",TIMESHEET!$2:$2,0))-2,0)</f>
        <v/>
      </c>
      <c r="AE525">
        <f>IFERROR(INDEX(TIMESHEET!$A$1:$AI$5000,MATCH($D525,TIMESHEET!A$1:A$500,0),MATCH("T202",TIMESHEET!$2:$2,0)),0)</f>
        <v/>
      </c>
      <c r="AF525">
        <f>IFERROR(INDEX(TIMESHEET!$A$1:$AI$5000,MATCH($D525,TIMESHEET!A$1:A$500,0),MATCH("T302",TIMESHEET!$2:$2,0)),0)</f>
        <v/>
      </c>
      <c r="AG525">
        <f>IFERROR(INDEX(TIMESHEET!$A$1:$AI$5000,MATCH($D525,TIMESHEET!A$1:A$500,0),MATCH("T406",TIMESHEET!$2:$2,0)),0)</f>
        <v/>
      </c>
      <c r="AH525">
        <f>AE525+AG525</f>
        <v/>
      </c>
      <c r="AI525">
        <f>IFERROR(INDEX(TIMESHEET!$A$1:$AI$5000,MATCH($D525,TIMESHEET!A$1:A$500,0),MATCH("T701",TIMESHEET!$2:$2,0)),0)</f>
        <v/>
      </c>
      <c r="AJ525">
        <f>IFERROR(INDEX(TIMESHEET!$A$1:$AI$5000,MATCH($D525,TIMESHEET!B$1:B$500,0),MATCH("T320",TIMESHEET!$2:$2,0)),0)</f>
        <v/>
      </c>
      <c r="AK525">
        <f>IFERROR(IF(LEFT(INDEX(PIS!O$1:O$500,MATCH(D525,PIS!C$1:C$500)),1)="M",T525/AD525*SUM(AE525:AG525),T525*AD525),0)</f>
        <v/>
      </c>
      <c r="AL525">
        <f>IFERROR(INDEX(ADJ!$A$1:$BZ$1000,MATCH(PAYROLL!D525,ADJ!A$1:A$500,0),MATCH(PAYROLL!AL$2,ADJ!$2:$2,0)),0)</f>
        <v/>
      </c>
      <c r="AM525">
        <f>SUM(AK525:AL525)</f>
        <v/>
      </c>
      <c r="AN525">
        <f>IFERROR(ROUND(V525/$AD525*$AH525,0),0)</f>
        <v/>
      </c>
      <c r="AO525">
        <f>IFERROR(ROUND(W525/$AD525*$AH525,0),0)</f>
        <v/>
      </c>
      <c r="AP525">
        <f>IFERROR(ROUND(X525/$AD525*$AE525,0),0)</f>
        <v/>
      </c>
      <c r="AQ525">
        <f>IFERROR(ROUND(Y525/$AD525*$AH525,0),0)</f>
        <v/>
      </c>
      <c r="AR525">
        <f>IFERROR(ROUND(Z525/$AD525*$AH525,0),0)</f>
        <v/>
      </c>
      <c r="AS525">
        <f>IFERROR(ROUND(AA525/$AD525*$AH525,0),0)</f>
        <v/>
      </c>
      <c r="AT525">
        <f>IFERROR(IF((AE525+AF525+AG525)&gt;13,AB525,ROUND(AB525/AD525*AH525,0)),0)</f>
        <v/>
      </c>
      <c r="AU525">
        <f>IFERROR(INDEX(ADJ!$A$1:$BZ$1000,MATCH(PAYROLL!D525,ADJ!A$1:A$500,0),MATCH(PAYROLL!AU$2,ADJ!$2:$2,0)),0)</f>
        <v/>
      </c>
      <c r="AV525">
        <f>ROUND(SUM(AN525:AU525),0)</f>
        <v/>
      </c>
      <c r="AW525">
        <f>IFERROR(INDEX(TIMESHEET!$A$1:$AI$5000,MATCH(PAYROLL!D525,TIMESHEET!A$1:A$500,0),MATCH("T620",TIMESHEET!$2:$2,0)),0)</f>
        <v/>
      </c>
      <c r="AX525">
        <f>IFERROR(INDEX(TIMESHEET!$A$1:$AI$5000,MATCH(PAYROLL!D525,TIMESHEET!A$1:A$500,0),MATCH("T601",TIMESHEET!$2:$2,0)),0)</f>
        <v/>
      </c>
      <c r="AY525">
        <f>IFERROR(INDEX(TIMESHEET!$A$1:$AI$5000,MATCH(PAYROLL!D525,TIMESHEET!A$1:A$500,0),MATCH("T602",TIMESHEET!$2:$2,0)),0)</f>
        <v/>
      </c>
      <c r="AZ525">
        <f>IFERROR(INDEX(TIMESHEET!$A$1:$AI$5000,MATCH(PAYROLL!D525,TIMESHEET!A$1:A$500,0),MATCH("T603",TIMESHEET!$2:$2,0)),0)</f>
        <v/>
      </c>
      <c r="BA525">
        <f>IFERROR(INDEX(TIMESHEET!$A$1:$AI$5000,MATCH(PAYROLL!D525,TIMESHEET!A$1:A$500,0),MATCH("T611",TIMESHEET!$2:$2,0)),0)</f>
        <v/>
      </c>
      <c r="BB525">
        <f>IFERROR(INDEX(TIMESHEET!$A$1:$AI$5000,MATCH(PAYROLL!D525,TIMESHEET!A$1:A$500,0),MATCH("T612",TIMESHEET!$2:$2,0)),0)</f>
        <v/>
      </c>
      <c r="BC525">
        <f>IFERROR(INDEX(TIMESHEET!$A$1:$AI$5000,MATCH(PAYROLL!D525,TIMESHEET!A$1:A$500,0),MATCH("T613",TIMESHEET!$2:$2,0)),0)</f>
        <v/>
      </c>
      <c r="BD525">
        <f>IFERROR(INDEX(TIMESHEET!$A$1:$AI$5000,MATCH(PAYROLL!D525,TIMESHEET!A$1:A$500,0),MATCH("T500",TIMESHEET!$2:$2,0)),0)</f>
        <v/>
      </c>
      <c r="BE525">
        <f>IFERROR(IF(LEFT(INDEX(PIS!O$1:O$500,MATCH(D525,PIS!C$1:C$500)),1)="M",T525/AD525/8*(AW525+AX525*1.5+AY525*2+AZ525*3+BA525*2.1+BB525*2.7+BC525*3.9+BD525*0.3),T525/8*(AW525+AX525*1.5+AY525*2+AZ525*3+BA525*2.1+BB525*2.7+BC525*3.9+BD525*0.3)),0)</f>
        <v/>
      </c>
      <c r="BF525">
        <f>IFERROR(INDEX(ADJ!$A$1:$BZ$1000,MATCH(PAYROLL!$D525,ADJ!A$1:A$500,0),MATCH(PAYROLL!BF$2,ADJ!$2:$2,0)),0)</f>
        <v/>
      </c>
      <c r="BG525">
        <f>IFERROR(INDEX(ADJ!$A$1:$BZ$1000,MATCH(PAYROLL!D525,ADJ!A$1:A$500,0),MATCH(PAYROLL!BG$2,ADJ!$2:$2,0)),0)</f>
        <v/>
      </c>
      <c r="BH525">
        <f>IFERROR(INDEX(ADJ!$A$1:$BZ$1000,MATCH(PAYROLL!D525,ADJ!A$1:A$500,0),MATCH(PAYROLL!BH$2,ADJ!$2:$2,0)),0)</f>
        <v/>
      </c>
      <c r="BI525">
        <f>IFERROR(INDEX(ADJ!$A$1:$BZ$1000,MATCH(PAYROLL!D525,ADJ!A$1:A$500,0),MATCH(PAYROLL!BI$2,ADJ!$2:$2,0)),0)</f>
        <v/>
      </c>
      <c r="BJ525">
        <f>IFERROR(INDEX(ADJ!$A$1:$BZ$1000,MATCH(PAYROLL!D525,ADJ!A$1:A$500,0),MATCH(PAYROLL!BJ$2,ADJ!$2:$2,0)),0)</f>
        <v/>
      </c>
      <c r="BK525">
        <f>SUM(BF525:BJ525)</f>
        <v/>
      </c>
      <c r="BL525">
        <f>IFERROR(INDEX(ADJ!$A$1:$BZ$1000,MATCH(PAYROLL!D525,ADJ!A$1:A$500,0),MATCH(PAYROLL!BL$2,ADJ!$2:$2,0)),0)</f>
        <v/>
      </c>
      <c r="BM525">
        <f>IFERROR(INDEX(ADJ!$A$1:$BZ$1000,MATCH(PAYROLL!D525,ADJ!A$1:A$500,0),MATCH(PAYROLL!BM$2,ADJ!$2:$2,0)),0)</f>
        <v/>
      </c>
      <c r="BN525">
        <f>IFERROR(INDEX(ADJ!$A$1:$BZ$1000,MATCH(PAYROLL!D525,ADJ!A$1:A$500,0),MATCH(PAYROLL!BN$2,ADJ!$2:$2,0)),0)</f>
        <v/>
      </c>
      <c r="BO525">
        <f>IFERROR(INDEX(ADJ!$A$1:$BZ$1000,MATCH(PAYROLL!D525,ADJ!A$1:A$500,0),MATCH(PAYROLL!BO$2,ADJ!$2:$2,0)),0)</f>
        <v/>
      </c>
      <c r="BP525">
        <f>SUM(AM525,AV525,BE525,BK525,BL525:BO525)</f>
        <v/>
      </c>
      <c r="BQ525">
        <f>BO525</f>
        <v/>
      </c>
      <c r="BR525">
        <f>IFERROR(ROUND(IF(LEFT(INDEX(PIS!O$1:O$500,MATCH(D525,PIS!C$1:C$500)),1)="D",T525/8*(BD525*0.3),IF(LEFT(INDEX(PIS!O$1:O$500,MATCH(D525,PIS!C$1:C$500)),1)="H",T525*($BD525*0.3),T525/$AD525/8*($BD525*0.3))),0),0)</f>
        <v/>
      </c>
      <c r="BS525">
        <f>IF(AP525&lt;1,0,MIN(AP525,730000))</f>
        <v/>
      </c>
      <c r="BT525">
        <f>IFERROR(ROUND((BE525-SUM(AW525:BC525)*T525/AD525/8),0)-BR525,0)</f>
        <v/>
      </c>
      <c r="BU525">
        <f>AO525</f>
        <v/>
      </c>
      <c r="BV525">
        <f>SUM(BQ525:BU525)</f>
        <v/>
      </c>
      <c r="BW525">
        <f>BP525-BV525</f>
        <v/>
      </c>
      <c r="BX525">
        <f>IFERROR(IF(RIGHT(INDEX(PIS!O$1:O$500,MATCH(D525,PIS!C$1:C$500)),5)="Gross",MIN(U525+V525,VLOOKUP("R700",TSC!B:C,2,0)*VLOOKUP("R101",TSC!B:C,2,0))*VLOOKUP("R701",TSC!B:C,2,0)%,0),0)</f>
        <v/>
      </c>
      <c r="BY525">
        <f>IFERROR(IF(RIGHT(INDEX(PIS!O$1:O$500,MATCH(D525,PIS!C$1:C$500)),5)="Gross",MIN(U525+V525,VLOOKUP("R700",TSC!B:C,2,0)*VLOOKUP("R101",TSC!B:C,2,0))*VLOOKUP("T704",TSC!B:C,2,0)%,0),0)</f>
        <v/>
      </c>
      <c r="BZ525">
        <f>IFERROR(IF(RIGHT(INDEX(PIS!O$1:O$500,MATCH(D525,PIS!C$1:C$500)),5)="Gross",MIN(U525+V525,VLOOKUP("R700",TSC!B:C,2,0)*VLOOKUP("1",TSC!F:G,2,0))*VLOOKUP("T705",TSC!B:C,2,0)%,0),0)</f>
        <v/>
      </c>
      <c r="CA525">
        <f>IFERROR(INDEX(ADJ!$A$1:$BZ$1000,MATCH(PAYROLL!D525,ADJ!A$1:A$500,0),MATCH(PAYROLL!CA$2,ADJ!$2:$2,0)),0)</f>
        <v/>
      </c>
      <c r="CB525">
        <f>IFERROR(INDEX(ADJ!$A$1:$BZ$1000,MATCH(PAYROLL!D525,ADJ!A$1:A$500,0),MATCH(PAYROLL!CB$2,ADJ!$2:$2,0)),0)</f>
        <v/>
      </c>
      <c r="CC525">
        <f>SUM(BX525:CB525)</f>
        <v/>
      </c>
      <c r="CD525">
        <f>IFERROR(INDEX(PIS!$A$1:$BZ$1000,MATCH(PAYROLL!D525,PIS!C$1:C$500,0),MATCH(PAYROLL!CD$1,PIS!$1:$1,0)),0)</f>
        <v/>
      </c>
      <c r="CE525">
        <f>IFERROR(IF(OR(INDEX(PIS!P$1:P$500,MATCH(D525,PIS!C$1:C$500,0))="LT2",INDEX(PIS!P$1:P$500,MATCH(D525,PIS!C$1:C$500,0))="P10"),0,SUM(CC525,CD525*VLOOKUP("R601",TSC!B:C,2,0),VLOOKUP("R602",TSC!B:C,2,0))),0)</f>
        <v/>
      </c>
      <c r="CF525">
        <f>MAX(BW525-CE525,0)</f>
        <v/>
      </c>
      <c r="CG525">
        <f>IFERROR(IF(OR(RIGHT(INDEX(PIS!P$1:P$500,MATCH(D525,PIS!C$1:C$500)),5)="P10",RIGHT(INDEX(PIS!P$1:P$500,MATCH(D525,PIS!C$1:C$500)),5)="CK"),0,IF(CF525&lt;=5000000,CF525*5%,IF(CF525&lt;=10000000,CF525*10%-250000,IF(CF525&lt;=18000000,CF525*15%-750000,IF(CF525&lt;=32000000,CF525*20%-1650000,IF(CF525&lt;=52000000,CF525*25%-3250000,IF(CF525&lt;=80000000,BH525*30%-5850000,CF525*35%-9850000))))))),0)</f>
        <v/>
      </c>
      <c r="CH525">
        <f>IFERROR(IF(OR(INDEX(PIS!P$1:P$500,MATCH(D525,PIS!C$1:C$500))="LT",INDEX(PIS!P$1:P$500,MATCH(D525,PIS!C$1:C$500))="CK"),0,IF(CF525&lt;2000000,0,CF525*10%)),0)</f>
        <v/>
      </c>
      <c r="CI525">
        <f>IFERROR(INDEX(ADJ!$A$1:$BZ$1000,MATCH(PAYROLL!D525,ADJ!A$1:A$500,0),MATCH(PAYROLL!CI$2,ADJ!$2:$2,0)),0)</f>
        <v/>
      </c>
      <c r="CJ525">
        <f>IFERROR(INDEX(ADJ!$A$1:$BZ$1000,MATCH(PAYROLL!D525,ADJ!A$1:A$500,0),MATCH(PAYROLL!CJ$2,ADJ!$2:$2,0)),0)</f>
        <v/>
      </c>
      <c r="CK525">
        <f>IFERROR(INDEX(ADJ!$A$1:$BZ$1000,MATCH(PAYROLL!D525,ADJ!A$1:A$500,0),MATCH(PAYROLL!CK$2,ADJ!$2:$2,0)),0)</f>
        <v/>
      </c>
      <c r="CL525">
        <f>SUM(CG525:CK525)</f>
        <v/>
      </c>
      <c r="CM525">
        <f>ROUND(SUM(CH525:CK525),0)</f>
        <v/>
      </c>
      <c r="CN525">
        <f>IFERROR(INDEX(CSDA!D$1:D$500,MATCH($CN$2,CSDA!C$1:C$500,0))*INDEX(PIS!V$1:V$500,MATCH(D525,PIS!C$1:C$500))+INDEX(ADJ!$A$1:$BZ$1000,MATCH(PAYROLL!D525,ADJ!A$1:A$500,0),MATCH(PAYROLL!CN$2,ADJ!$2:$2,0)),0)</f>
        <v/>
      </c>
      <c r="CO525">
        <f>IFERROR(INDEX(ADJ!$A$1:$BZ$1000,MATCH(PAYROLL!D525,ADJ!A$1:A$500,0),MATCH(PAYROLL!CO$2,ADJ!$2:$2,0)),0)</f>
        <v/>
      </c>
      <c r="CP525">
        <f>IFERROR(INDEX(ADJ!$A$1:$BZ$1000,MATCH(PAYROLL!D525,ADJ!A$1:A$500,0),MATCH(PAYROLL!CP$2,ADJ!$2:$2,0)),0)</f>
        <v/>
      </c>
      <c r="CQ525">
        <f>BP525-CL525-CI525-CM525-CN525-CO525-CP525-CC525</f>
        <v/>
      </c>
      <c r="CR525">
        <f>IFERROR(IF(RIGHT(INDEX(PIS!O$1:O$500,MATCH(D525,PIS!C$1:C$500,0)),5)="Gross",MIN(U525+V525,VLOOKUP("R700",TSC!B:C,2,0)*VLOOKUP("R101",TSC!B:C,2,0))*(VLOOKUP("T711",TSC!B:C,2,0)+VLOOKUP("T712",TSC!B:C,2,0))%,MIN(T525+V525,VLOOKUP("R700",TSC!B:C,2,0)*VLOOKUP("R101",TSC!B:C,2,0))*(VLOOKUP("T711",TSC!B:C,2,0)+VLOOKUP("T712",TSC!B:C,2,0)+VLOOKUP("R701",TSC!B:C,2,0))%),0)</f>
        <v/>
      </c>
      <c r="CS525">
        <f>IFERROR(IF(RIGHT(INDEX(PIS!O$1:O$500,MATCH(D525,PIS!C$1:C$500,0)),5)="Gross",MIN(U525+V525,VLOOKUP("R700",TSC!B:C,2,0)*VLOOKUP("R101",TSC!B:C,2,0))*(VLOOKUP("T714",TSC!B:C,2,0))%,MIN(T525+V525,VLOOKUP("R700",TSC!B:C,2,0)*VLOOKUP("R101",TSC!B:C,2,0))*(VLOOKUP("T704",TSC!B:C,2,0)+VLOOKUP("T714",TSC!B:C,2,0))%),0)</f>
        <v/>
      </c>
      <c r="CT525">
        <f>IFERROR(IF(RIGHT(INDEX(PIS!O$1:O$500,MATCH(D525,PIS!C$1:C$500,0)),5)="Gross",MIN(U525+V525,VLOOKUP("R700",TSC!B:C,2,0)*VLOOKUP("R101",TSC!B:C,2,0))*VLOOKUP("T705",TSC!B:C,2,0)%,MIN(T525+V525,VLOOKUP("R700",TSC!B:C,2,0)*VLOOKUP("R101",TSC!B:C,2,0))*VLOOKUP("T705",TSC!B:C,2,0)%),0)</f>
        <v/>
      </c>
      <c r="CU525">
        <f>IFERROR(IF(RIGHT(INDEX(PIS!O$1:O$500,MATCH(D525,PIS!C$1:C$500,0)),5)="Gross",MIN(U525+V525,VLOOKUP("R700",TSC!B:C,2,0)*VLOOKUP("R101",TSC!B:C,2,0))*(VLOOKUP("T713",TSC!B:C,2,0))%,MIN(T525+V525,VLOOKUP("R700",TSC!B:C,2,0)*VLOOKUP("R101",TSC!B:C,2,0))*(VLOOKUP("T713",TSC!B:C,2,0))%),0)</f>
        <v/>
      </c>
      <c r="CV525">
        <f>IFERROR(INDEX(ADJ!$A$1:$BZ$1000,MATCH(PAYROLL!D525,ADJ!A$1:A$500,0),MATCH(PAYROLL!CV$2,ADJ!$2:$2,0)),0)</f>
        <v/>
      </c>
      <c r="CW525">
        <f>IFERROR(INDEX(ADJ!$A$1:$BZ$1000,MATCH(PAYROLL!D525,ADJ!A$1:A$500,0),MATCH(PAYROLL!CW$2,ADJ!$2:$2,0)),0)</f>
        <v/>
      </c>
      <c r="CX525">
        <f>SUM(CR525:CW525)</f>
        <v/>
      </c>
      <c r="CY525">
        <f>ROUND(IF(CR525&gt;0,T525+V525*VLOOKUP("R202",TSC!$B$1:$C$500,2,0),0),0)</f>
        <v/>
      </c>
      <c r="CZ525">
        <f>IFERROR(INDEX(CSDA!D$1:D$500,MATCH($CZ$2,CSDA!C$1:C$500,0)),0)</f>
        <v/>
      </c>
      <c r="DA525">
        <f>ROUND(T525*0.7%,0)</f>
        <v/>
      </c>
      <c r="DB525">
        <f>ROUND(T525/12,0)</f>
        <v/>
      </c>
      <c r="DC525">
        <f ref="DC525" t="array">IFERROR(INDEX(CSDA!D$1:D$500,MATCH("Trích giữ"&amp;PAYROLL!DC$2,CSDA!A$1:A$500&amp;CSDA!C$1:C$500,0)),0)</f>
        <v/>
      </c>
      <c r="DD525">
        <f ref="DD525" t="array">IFERROR(INDEX(CSDA!D$1:D$500,MATCH("Trích giữ"&amp;PAYROLL!DD$2,CSDA!A$1:A$500&amp;CSDA!C$1:C$500,0)),0)</f>
        <v/>
      </c>
      <c r="DE525">
        <f ref="DE525" t="array">IFERROR(INDEX(CSDA!D$1:D$500,MATCH("Trích giữ"&amp;PAYROLL!DE$2,CSDA!A$1:A$500&amp;CSDA!C$1:C$500,0)),0)</f>
        <v/>
      </c>
      <c r="DF525">
        <f>IFERROR(INDEX(CSDA!D$1:D$500,MATCH(PAYROLL!DF$2,CSDA!C$1:C$500,0)),0)</f>
        <v/>
      </c>
      <c r="DG525">
        <f ref="DG525" t="array">IFERROR(INDEX(CSDA!D$1:D$500,MATCH("Trích giữ"&amp;PAYROLL!DG$2,CSDA!A$1:A$500&amp;CSDA!C$1:C$500,0)),0)</f>
        <v/>
      </c>
      <c r="DH525">
        <f>ROUND(T525/26,0)</f>
        <v/>
      </c>
      <c r="DI525">
        <f ref="DI525" t="array">IFERROR(INDEX(CSDA!D$1:D$500,MATCH("Trích giữ"&amp;PAYROLL!DI$2,CSDA!A$1:A$500&amp;CSDA!C$1:C$500,0)),0)</f>
        <v/>
      </c>
      <c r="DJ525">
        <f>IF(U525=0,T525*21.5%-BL525,0)</f>
        <v/>
      </c>
      <c r="DK525">
        <f ref="DK525" t="array">IFERROR(INDEX(CSDA!D$1:D$500,MATCH("Trích giữ"&amp;PAYROLL!DK$2,CSDA!A$1:A$500&amp;CSDA!C$1:C$500,0)),0)</f>
        <v/>
      </c>
      <c r="DL525">
        <f>IFERROR(INDEX(CSDA!D$1:D$500,MATCH(PAYROLL!DL$2,CSDA!C$1:C$500,0))/12,0)</f>
        <v/>
      </c>
      <c r="DM525">
        <f>SUM(DB525:DL525)</f>
        <v/>
      </c>
      <c r="DN525">
        <f>IFERROR(INDEX(ADJ!$A$1:$BZ$1000,MATCH(PAYROLL!D525,ADJ!A$1:A$500,0),MATCH(PAYROLL!DN$2,ADJ!$2:$2,0)),0)</f>
        <v/>
      </c>
      <c r="DO525">
        <f>IFERROR(SUM(BP525,DM525:DN525,CX525:DA525)-DT525,0)</f>
        <v/>
      </c>
      <c r="DP525">
        <f ref="DP525" t="array">SUM(BW525*IFERROR(INDEX(CSDA!D$1:D$500,MATCH(BW$2,CSDA!C$1:C$500,0)),0)%,CX525*IFERROR(INDEX(CSDA!D$1:D$500,MATCH(CX$2,CSDA!C$1:C$500,0)),0)%,DA525*IFERROR(INDEX(CSDA!D$1:D$500,MATCH(DA$2,CSDA!C$1:C$500,0)),0)%,DB525*IFERROR(INDEX(CSDA!D$1:D$500,MATCH(DB$2,CSDA!C$1:C$500,0)),0)%,DF525*IFERROR(INDEX(CSDA!D$1:D$500,MATCH("Phí dịch vụ"&amp;PAYROLL!DF$2,CSDA!A$1:A$500&amp;CSDA!C$1:C$500,0)),0)%,DC525*IFERROR(INDEX(CSDA!D$1:D$500,MATCH("Phí dịch vụ"&amp;PAYROLL!DC$2,CSDA!A$1:A$500&amp;CSDA!C$1:C$500,0)),0)%,DH525*IFERROR(INDEX(CSDA!D$1:D$500,MATCH("Phí dịch vụ"&amp;PAYROLL!DH$2,CSDA!A$1:A$500&amp;CSDA!C$1:C$500,0)),0)%,DJ525*IFERROR(INDEX(CSDA!D$1:D$500,MATCH("Phí dịch vụ"&amp;PAYROLL!DJ$2,CSDA!A$1:A$500&amp;CSDA!C$1:C$500,0)),0)%,BN525*IFERROR(INDEX(CSDA!D$1:D$500,MATCH(BN$2,CSDA!C$1:C$500,0)),0)%)-BN525*7%</f>
        <v/>
      </c>
      <c r="DQ525">
        <f>IFERROR(INDEX(ADJ!$A$1:$BZ$1000,MATCH(PAYROLL!D525,ADJ!A$1:A$500,0),MATCH(PAYROLL!DQ$2,ADJ!$2:$2,0)),0)</f>
        <v/>
      </c>
      <c r="DR525">
        <f>IFERROR(INDEX(ADJ!$A$1:$BZ$1000,MATCH(PAYROLL!D525,ADJ!A$1:A$500,0),MATCH(PAYROLL!DR$2,ADJ!$2:$2,0)),0)</f>
        <v/>
      </c>
      <c r="DS525">
        <f>SUM(DP525:DR525)</f>
        <v/>
      </c>
      <c r="DT525">
        <f>EK525</f>
        <v/>
      </c>
      <c r="DU525">
        <f>SUM(DO525:DR525)</f>
        <v/>
      </c>
      <c r="DV525">
        <f>ROUND(DU525*0.1,0)</f>
        <v/>
      </c>
      <c r="DW525">
        <f>DU525+DV525</f>
        <v/>
      </c>
      <c r="DZ525">
        <f>IFERROR(INDEX(ADJ!$A$1:$BZ$1000,MATCH(PAYROLL!$D525,ADJ!A$1:A$500,0),MATCH(PAYROLL!DZ$2,ADJ!$2:$2,0)),0)</f>
        <v/>
      </c>
      <c r="EA525">
        <f>IFERROR(INDEX(ADJ!$A$1:$BZ$1000,MATCH(PAYROLL!$D525,ADJ!A$1:A$500,0),MATCH(PAYROLL!EA$2,ADJ!$2:$2,0)),0)</f>
        <v/>
      </c>
      <c r="EB525">
        <f>IFERROR(INDEX(ADJ!$A$1:$BZ$1000,MATCH(PAYROLL!$D525,ADJ!A$1:A$500,0),MATCH(PAYROLL!EB$2,ADJ!$2:$2,0)),0)</f>
        <v/>
      </c>
      <c r="EC525">
        <f>IFERROR(INDEX(ADJ!$A$1:$BZ$1000,MATCH(PAYROLL!$D525,ADJ!A$1:A$500,0),MATCH(PAYROLL!EC$2,ADJ!$2:$2,0)),0)</f>
        <v/>
      </c>
      <c r="ED525">
        <f>IFERROR(INDEX(ADJ!$A$1:$BZ$1000,MATCH(PAYROLL!$D525,ADJ!A$1:A$500,0),MATCH(PAYROLL!ED$2,ADJ!$2:$2,0)),0)</f>
        <v/>
      </c>
      <c r="EE525">
        <f>IFERROR(INDEX(ADJ!$A$1:$BZ$1000,MATCH(PAYROLL!$D525,ADJ!A$1:A$500,0),MATCH(PAYROLL!EE$2,ADJ!$2:$2,0)),0)</f>
        <v/>
      </c>
      <c r="EF525">
        <f>IFERROR(INDEX(ADJ!$A$1:$BZ$1000,MATCH(PAYROLL!$D525,ADJ!A$1:A$500,0),MATCH(PAYROLL!EF$2,ADJ!$2:$2,0)),0)</f>
        <v/>
      </c>
      <c r="EG525">
        <f>IFERROR(INDEX(ADJ!$A$1:$BZ$1000,MATCH(PAYROLL!$D525,ADJ!A$1:A$500,0),MATCH(PAYROLL!EG$2,ADJ!$2:$2,0)),0)</f>
        <v/>
      </c>
      <c r="EH525">
        <f>IFERROR(INDEX(ADJ!$A$1:$BZ$1000,MATCH(PAYROLL!$D525,ADJ!A$1:A$500,0),MATCH(PAYROLL!EH$2,ADJ!$2:$2,0)),0)</f>
        <v/>
      </c>
      <c r="EI525">
        <f>IFERROR(INDEX(ADJ!$A$1:$BZ$1000,MATCH(PAYROLL!D525,ADJ!A$1:A$500,0),MATCH(PAYROLL!EI$2,ADJ!$2:$2,0)),0)</f>
        <v/>
      </c>
      <c r="EJ525">
        <f>IFERROR(INDEX(ADJ!$A$1:$BZ$1000,MATCH(PAYROLL!$D525,ADJ!A$1:A$500,0),MATCH(PAYROLL!EJ$2,ADJ!$2:$2,0)),0)</f>
        <v/>
      </c>
      <c r="EK525">
        <f>SUM(DZ525:EJ525)</f>
        <v/>
      </c>
    </row>
    <row r="526">
      <c r="A526" t="n">
        <v>524</v>
      </c>
      <c r="B526" t="inlineStr">
        <is>
          <t>Nông Thị Lý</t>
        </is>
      </c>
      <c r="D526" t="inlineStr">
        <is>
          <t>153235-02</t>
        </is>
      </c>
      <c r="S526">
        <f>IFERROR(INDEX(PIS!$A$1:$BZ$1000,MATCH($D526,PIS!C$1:C$500,0),MATCH("Lương CB tháng trước",PIS!$1:$1,0)),0)</f>
        <v/>
      </c>
      <c r="T526">
        <f>IFERROR(INDEX(PIS!$A$1:$BZ$1000,MATCH($D526,PIS!C$1:C$500,0),MATCH("Lương CB hiện tại",PIS!$1:$1,0)),0)</f>
        <v/>
      </c>
      <c r="U526">
        <f>IFERROR(INDEX(PIS!$A$1:$BZ$1000,MATCH($D526,PIS!C$1:C$500,0),MATCH("Lương đóng BHBB",PIS!$1:$1,0)),0)</f>
        <v/>
      </c>
      <c r="V526">
        <f>IFERROR(INDEX(PIS!$A$1:$BZ$1000,MATCH($D526,PIS!C$1:C$500,0),MATCH(V$2,PIS!$2:$2,0)),0)</f>
        <v/>
      </c>
      <c r="W526">
        <f>IFERROR(INDEX(PIS!$A$1:$BZ$1000,MATCH($D526,PIS!C$1:C$500,0),MATCH(W$2,PIS!$2:$2,0)),0)</f>
        <v/>
      </c>
      <c r="X526">
        <f>IFERROR(INDEX(PIS!$A$1:$BZ$1000,MATCH($D526,PIS!C$1:C$500,0),MATCH(X$2,PIS!$2:$2,0)),0)</f>
        <v/>
      </c>
      <c r="Y526">
        <f>IFERROR(INDEX(PIS!$A$1:$BZ$1000,MATCH($D526,PIS!C$1:C$500,0),MATCH(Y$2,PIS!$2:$2,0)),0)</f>
        <v/>
      </c>
      <c r="Z526">
        <f>IFERROR(INDEX(PIS!$A$1:$BZ$1000,MATCH($D526,PIS!C$1:C$500,0),MATCH(Z$2,PIS!$2:$2,0)),0)</f>
        <v/>
      </c>
      <c r="AA526">
        <f>IFERROR(INDEX(PIS!$A$1:$BZ$1000,MATCH($D526,PIS!C$1:C$500,0),MATCH(AA$2,PIS!$2:$2,0)),0)</f>
        <v/>
      </c>
      <c r="AB526">
        <f>IFERROR(INDEX(PIS!$A$1:$BZ$1000,MATCH($D526,PIS!C$1:C$500,0),MATCH(AB$2,PIS!$2:$2,0)),0)</f>
        <v/>
      </c>
      <c r="AC526">
        <f>SUM(V526:AB526)</f>
        <v/>
      </c>
      <c r="AD526">
        <f>IFERROR(INDEX(TIMESHEET!$A$1:$AI$5000,MATCH($D526,TIMESHEET!A$1:A$500,0),MATCH("T100",TIMESHEET!$2:$2,0))-2,0)</f>
        <v/>
      </c>
      <c r="AE526">
        <f>IFERROR(INDEX(TIMESHEET!$A$1:$AI$5000,MATCH($D526,TIMESHEET!A$1:A$500,0),MATCH("T202",TIMESHEET!$2:$2,0)),0)</f>
        <v/>
      </c>
      <c r="AF526">
        <f>IFERROR(INDEX(TIMESHEET!$A$1:$AI$5000,MATCH($D526,TIMESHEET!A$1:A$500,0),MATCH("T302",TIMESHEET!$2:$2,0)),0)</f>
        <v/>
      </c>
      <c r="AG526">
        <f>IFERROR(INDEX(TIMESHEET!$A$1:$AI$5000,MATCH($D526,TIMESHEET!A$1:A$500,0),MATCH("T406",TIMESHEET!$2:$2,0)),0)</f>
        <v/>
      </c>
      <c r="AH526">
        <f>AE526+AG526</f>
        <v/>
      </c>
      <c r="AI526">
        <f>IFERROR(INDEX(TIMESHEET!$A$1:$AI$5000,MATCH($D526,TIMESHEET!A$1:A$500,0),MATCH("T701",TIMESHEET!$2:$2,0)),0)</f>
        <v/>
      </c>
      <c r="AJ526">
        <f>IFERROR(INDEX(TIMESHEET!$A$1:$AI$5000,MATCH($D526,TIMESHEET!B$1:B$500,0),MATCH("T320",TIMESHEET!$2:$2,0)),0)</f>
        <v/>
      </c>
      <c r="AK526">
        <f>IFERROR(IF(LEFT(INDEX(PIS!O$1:O$500,MATCH(D526,PIS!C$1:C$500)),1)="M",T526/AD526*SUM(AE526:AG526),T526*AD526),0)</f>
        <v/>
      </c>
      <c r="AL526">
        <f>IFERROR(INDEX(ADJ!$A$1:$BZ$1000,MATCH(PAYROLL!D526,ADJ!A$1:A$500,0),MATCH(PAYROLL!AL$2,ADJ!$2:$2,0)),0)</f>
        <v/>
      </c>
      <c r="AM526">
        <f>SUM(AK526:AL526)</f>
        <v/>
      </c>
      <c r="AN526">
        <f>IFERROR(ROUND(V526/$AD526*$AH526,0),0)</f>
        <v/>
      </c>
      <c r="AO526">
        <f>IFERROR(ROUND(W526/$AD526*$AH526,0),0)</f>
        <v/>
      </c>
      <c r="AP526">
        <f>IFERROR(ROUND(X526/$AD526*$AE526,0),0)</f>
        <v/>
      </c>
      <c r="AQ526">
        <f>IFERROR(ROUND(Y526/$AD526*$AH526,0),0)</f>
        <v/>
      </c>
      <c r="AR526">
        <f>IFERROR(ROUND(Z526/$AD526*$AH526,0),0)</f>
        <v/>
      </c>
      <c r="AS526">
        <f>IFERROR(ROUND(AA526/$AD526*$AH526,0),0)</f>
        <v/>
      </c>
      <c r="AT526">
        <f>IFERROR(IF((AE526+AF526+AG526)&gt;13,AB526,ROUND(AB526/AD526*AH526,0)),0)</f>
        <v/>
      </c>
      <c r="AU526">
        <f>IFERROR(INDEX(ADJ!$A$1:$BZ$1000,MATCH(PAYROLL!D526,ADJ!A$1:A$500,0),MATCH(PAYROLL!AU$2,ADJ!$2:$2,0)),0)</f>
        <v/>
      </c>
      <c r="AV526">
        <f>ROUND(SUM(AN526:AU526),0)</f>
        <v/>
      </c>
      <c r="AW526">
        <f>IFERROR(INDEX(TIMESHEET!$A$1:$AI$5000,MATCH(PAYROLL!D526,TIMESHEET!A$1:A$500,0),MATCH("T620",TIMESHEET!$2:$2,0)),0)</f>
        <v/>
      </c>
      <c r="AX526">
        <f>IFERROR(INDEX(TIMESHEET!$A$1:$AI$5000,MATCH(PAYROLL!D526,TIMESHEET!A$1:A$500,0),MATCH("T601",TIMESHEET!$2:$2,0)),0)</f>
        <v/>
      </c>
      <c r="AY526">
        <f>IFERROR(INDEX(TIMESHEET!$A$1:$AI$5000,MATCH(PAYROLL!D526,TIMESHEET!A$1:A$500,0),MATCH("T602",TIMESHEET!$2:$2,0)),0)</f>
        <v/>
      </c>
      <c r="AZ526">
        <f>IFERROR(INDEX(TIMESHEET!$A$1:$AI$5000,MATCH(PAYROLL!D526,TIMESHEET!A$1:A$500,0),MATCH("T603",TIMESHEET!$2:$2,0)),0)</f>
        <v/>
      </c>
      <c r="BA526">
        <f>IFERROR(INDEX(TIMESHEET!$A$1:$AI$5000,MATCH(PAYROLL!D526,TIMESHEET!A$1:A$500,0),MATCH("T611",TIMESHEET!$2:$2,0)),0)</f>
        <v/>
      </c>
      <c r="BB526">
        <f>IFERROR(INDEX(TIMESHEET!$A$1:$AI$5000,MATCH(PAYROLL!D526,TIMESHEET!A$1:A$500,0),MATCH("T612",TIMESHEET!$2:$2,0)),0)</f>
        <v/>
      </c>
      <c r="BC526">
        <f>IFERROR(INDEX(TIMESHEET!$A$1:$AI$5000,MATCH(PAYROLL!D526,TIMESHEET!A$1:A$500,0),MATCH("T613",TIMESHEET!$2:$2,0)),0)</f>
        <v/>
      </c>
      <c r="BD526">
        <f>IFERROR(INDEX(TIMESHEET!$A$1:$AI$5000,MATCH(PAYROLL!D526,TIMESHEET!A$1:A$500,0),MATCH("T500",TIMESHEET!$2:$2,0)),0)</f>
        <v/>
      </c>
      <c r="BE526">
        <f>IFERROR(IF(LEFT(INDEX(PIS!O$1:O$500,MATCH(D526,PIS!C$1:C$500)),1)="M",T526/AD526/8*(AW526+AX526*1.5+AY526*2+AZ526*3+BA526*2.1+BB526*2.7+BC526*3.9+BD526*0.3),T526/8*(AW526+AX526*1.5+AY526*2+AZ526*3+BA526*2.1+BB526*2.7+BC526*3.9+BD526*0.3)),0)</f>
        <v/>
      </c>
      <c r="BF526">
        <f>IFERROR(INDEX(ADJ!$A$1:$BZ$1000,MATCH(PAYROLL!$D526,ADJ!A$1:A$500,0),MATCH(PAYROLL!BF$2,ADJ!$2:$2,0)),0)</f>
        <v/>
      </c>
      <c r="BG526">
        <f>IFERROR(INDEX(ADJ!$A$1:$BZ$1000,MATCH(PAYROLL!D526,ADJ!A$1:A$500,0),MATCH(PAYROLL!BG$2,ADJ!$2:$2,0)),0)</f>
        <v/>
      </c>
      <c r="BH526">
        <f>IFERROR(INDEX(ADJ!$A$1:$BZ$1000,MATCH(PAYROLL!D526,ADJ!A$1:A$500,0),MATCH(PAYROLL!BH$2,ADJ!$2:$2,0)),0)</f>
        <v/>
      </c>
      <c r="BI526">
        <f>IFERROR(INDEX(ADJ!$A$1:$BZ$1000,MATCH(PAYROLL!D526,ADJ!A$1:A$500,0),MATCH(PAYROLL!BI$2,ADJ!$2:$2,0)),0)</f>
        <v/>
      </c>
      <c r="BJ526">
        <f>IFERROR(INDEX(ADJ!$A$1:$BZ$1000,MATCH(PAYROLL!D526,ADJ!A$1:A$500,0),MATCH(PAYROLL!BJ$2,ADJ!$2:$2,0)),0)</f>
        <v/>
      </c>
      <c r="BK526">
        <f>SUM(BF526:BJ526)</f>
        <v/>
      </c>
      <c r="BL526">
        <f>IFERROR(INDEX(ADJ!$A$1:$BZ$1000,MATCH(PAYROLL!D526,ADJ!A$1:A$500,0),MATCH(PAYROLL!BL$2,ADJ!$2:$2,0)),0)</f>
        <v/>
      </c>
      <c r="BM526">
        <f>IFERROR(INDEX(ADJ!$A$1:$BZ$1000,MATCH(PAYROLL!D526,ADJ!A$1:A$500,0),MATCH(PAYROLL!BM$2,ADJ!$2:$2,0)),0)</f>
        <v/>
      </c>
      <c r="BN526">
        <f>IFERROR(INDEX(ADJ!$A$1:$BZ$1000,MATCH(PAYROLL!D526,ADJ!A$1:A$500,0),MATCH(PAYROLL!BN$2,ADJ!$2:$2,0)),0)</f>
        <v/>
      </c>
      <c r="BO526">
        <f>IFERROR(INDEX(ADJ!$A$1:$BZ$1000,MATCH(PAYROLL!D526,ADJ!A$1:A$500,0),MATCH(PAYROLL!BO$2,ADJ!$2:$2,0)),0)</f>
        <v/>
      </c>
      <c r="BP526">
        <f>SUM(AM526,AV526,BE526,BK526,BL526:BO526)</f>
        <v/>
      </c>
      <c r="BQ526">
        <f>BO526</f>
        <v/>
      </c>
      <c r="BR526">
        <f>IFERROR(ROUND(IF(LEFT(INDEX(PIS!O$1:O$500,MATCH(D526,PIS!C$1:C$500)),1)="D",T526/8*(BD526*0.3),IF(LEFT(INDEX(PIS!O$1:O$500,MATCH(D526,PIS!C$1:C$500)),1)="H",T526*($BD526*0.3),T526/$AD526/8*($BD526*0.3))),0),0)</f>
        <v/>
      </c>
      <c r="BS526">
        <f>IF(AP526&lt;1,0,MIN(AP526,730000))</f>
        <v/>
      </c>
      <c r="BT526">
        <f>IFERROR(ROUND((BE526-SUM(AW526:BC526)*T526/AD526/8),0)-BR526,0)</f>
        <v/>
      </c>
      <c r="BU526">
        <f>AO526</f>
        <v/>
      </c>
      <c r="BV526">
        <f>SUM(BQ526:BU526)</f>
        <v/>
      </c>
      <c r="BW526">
        <f>BP526-BV526</f>
        <v/>
      </c>
      <c r="BX526">
        <f>IFERROR(IF(RIGHT(INDEX(PIS!O$1:O$500,MATCH(D526,PIS!C$1:C$500)),5)="Gross",MIN(U526+V526,VLOOKUP("R700",TSC!B:C,2,0)*VLOOKUP("R101",TSC!B:C,2,0))*VLOOKUP("R701",TSC!B:C,2,0)%,0),0)</f>
        <v/>
      </c>
      <c r="BY526">
        <f>IFERROR(IF(RIGHT(INDEX(PIS!O$1:O$500,MATCH(D526,PIS!C$1:C$500)),5)="Gross",MIN(U526+V526,VLOOKUP("R700",TSC!B:C,2,0)*VLOOKUP("R101",TSC!B:C,2,0))*VLOOKUP("T704",TSC!B:C,2,0)%,0),0)</f>
        <v/>
      </c>
      <c r="BZ526">
        <f>IFERROR(IF(RIGHT(INDEX(PIS!O$1:O$500,MATCH(D526,PIS!C$1:C$500)),5)="Gross",MIN(U526+V526,VLOOKUP("R700",TSC!B:C,2,0)*VLOOKUP("1",TSC!F:G,2,0))*VLOOKUP("T705",TSC!B:C,2,0)%,0),0)</f>
        <v/>
      </c>
      <c r="CA526">
        <f>IFERROR(INDEX(ADJ!$A$1:$BZ$1000,MATCH(PAYROLL!D526,ADJ!A$1:A$500,0),MATCH(PAYROLL!CA$2,ADJ!$2:$2,0)),0)</f>
        <v/>
      </c>
      <c r="CB526">
        <f>IFERROR(INDEX(ADJ!$A$1:$BZ$1000,MATCH(PAYROLL!D526,ADJ!A$1:A$500,0),MATCH(PAYROLL!CB$2,ADJ!$2:$2,0)),0)</f>
        <v/>
      </c>
      <c r="CC526">
        <f>SUM(BX526:CB526)</f>
        <v/>
      </c>
      <c r="CD526">
        <f>IFERROR(INDEX(PIS!$A$1:$BZ$1000,MATCH(PAYROLL!D526,PIS!C$1:C$500,0),MATCH(PAYROLL!CD$1,PIS!$1:$1,0)),0)</f>
        <v/>
      </c>
      <c r="CE526">
        <f>IFERROR(IF(OR(INDEX(PIS!P$1:P$500,MATCH(D526,PIS!C$1:C$500,0))="LT2",INDEX(PIS!P$1:P$500,MATCH(D526,PIS!C$1:C$500,0))="P10"),0,SUM(CC526,CD526*VLOOKUP("R601",TSC!B:C,2,0),VLOOKUP("R602",TSC!B:C,2,0))),0)</f>
        <v/>
      </c>
      <c r="CF526">
        <f>MAX(BW526-CE526,0)</f>
        <v/>
      </c>
      <c r="CG526">
        <f>IFERROR(IF(OR(RIGHT(INDEX(PIS!P$1:P$500,MATCH(D526,PIS!C$1:C$500)),5)="P10",RIGHT(INDEX(PIS!P$1:P$500,MATCH(D526,PIS!C$1:C$500)),5)="CK"),0,IF(CF526&lt;=5000000,CF526*5%,IF(CF526&lt;=10000000,CF526*10%-250000,IF(CF526&lt;=18000000,CF526*15%-750000,IF(CF526&lt;=32000000,CF526*20%-1650000,IF(CF526&lt;=52000000,CF526*25%-3250000,IF(CF526&lt;=80000000,BH526*30%-5850000,CF526*35%-9850000))))))),0)</f>
        <v/>
      </c>
      <c r="CH526">
        <f>IFERROR(IF(OR(INDEX(PIS!P$1:P$500,MATCH(D526,PIS!C$1:C$500))="LT",INDEX(PIS!P$1:P$500,MATCH(D526,PIS!C$1:C$500))="CK"),0,IF(CF526&lt;2000000,0,CF526*10%)),0)</f>
        <v/>
      </c>
      <c r="CI526">
        <f>IFERROR(INDEX(ADJ!$A$1:$BZ$1000,MATCH(PAYROLL!D526,ADJ!A$1:A$500,0),MATCH(PAYROLL!CI$2,ADJ!$2:$2,0)),0)</f>
        <v/>
      </c>
      <c r="CJ526">
        <f>IFERROR(INDEX(ADJ!$A$1:$BZ$1000,MATCH(PAYROLL!D526,ADJ!A$1:A$500,0),MATCH(PAYROLL!CJ$2,ADJ!$2:$2,0)),0)</f>
        <v/>
      </c>
      <c r="CK526">
        <f>IFERROR(INDEX(ADJ!$A$1:$BZ$1000,MATCH(PAYROLL!D526,ADJ!A$1:A$500,0),MATCH(PAYROLL!CK$2,ADJ!$2:$2,0)),0)</f>
        <v/>
      </c>
      <c r="CL526">
        <f>SUM(CG526:CK526)</f>
        <v/>
      </c>
      <c r="CM526">
        <f>ROUND(SUM(CH526:CK526),0)</f>
        <v/>
      </c>
      <c r="CN526">
        <f>IFERROR(INDEX(CSDA!D$1:D$500,MATCH($CN$2,CSDA!C$1:C$500,0))*INDEX(PIS!V$1:V$500,MATCH(D526,PIS!C$1:C$500))+INDEX(ADJ!$A$1:$BZ$1000,MATCH(PAYROLL!D526,ADJ!A$1:A$500,0),MATCH(PAYROLL!CN$2,ADJ!$2:$2,0)),0)</f>
        <v/>
      </c>
      <c r="CO526">
        <f>IFERROR(INDEX(ADJ!$A$1:$BZ$1000,MATCH(PAYROLL!D526,ADJ!A$1:A$500,0),MATCH(PAYROLL!CO$2,ADJ!$2:$2,0)),0)</f>
        <v/>
      </c>
      <c r="CP526">
        <f>IFERROR(INDEX(ADJ!$A$1:$BZ$1000,MATCH(PAYROLL!D526,ADJ!A$1:A$500,0),MATCH(PAYROLL!CP$2,ADJ!$2:$2,0)),0)</f>
        <v/>
      </c>
      <c r="CQ526">
        <f>BP526-CL526-CI526-CM526-CN526-CO526-CP526-CC526</f>
        <v/>
      </c>
      <c r="CR526">
        <f>IFERROR(IF(RIGHT(INDEX(PIS!O$1:O$500,MATCH(D526,PIS!C$1:C$500,0)),5)="Gross",MIN(U526+V526,VLOOKUP("R700",TSC!B:C,2,0)*VLOOKUP("R101",TSC!B:C,2,0))*(VLOOKUP("T711",TSC!B:C,2,0)+VLOOKUP("T712",TSC!B:C,2,0))%,MIN(T526+V526,VLOOKUP("R700",TSC!B:C,2,0)*VLOOKUP("R101",TSC!B:C,2,0))*(VLOOKUP("T711",TSC!B:C,2,0)+VLOOKUP("T712",TSC!B:C,2,0)+VLOOKUP("R701",TSC!B:C,2,0))%),0)</f>
        <v/>
      </c>
      <c r="CS526">
        <f>IFERROR(IF(RIGHT(INDEX(PIS!O$1:O$500,MATCH(D526,PIS!C$1:C$500,0)),5)="Gross",MIN(U526+V526,VLOOKUP("R700",TSC!B:C,2,0)*VLOOKUP("R101",TSC!B:C,2,0))*(VLOOKUP("T714",TSC!B:C,2,0))%,MIN(T526+V526,VLOOKUP("R700",TSC!B:C,2,0)*VLOOKUP("R101",TSC!B:C,2,0))*(VLOOKUP("T704",TSC!B:C,2,0)+VLOOKUP("T714",TSC!B:C,2,0))%),0)</f>
        <v/>
      </c>
      <c r="CT526">
        <f>IFERROR(IF(RIGHT(INDEX(PIS!O$1:O$500,MATCH(D526,PIS!C$1:C$500,0)),5)="Gross",MIN(U526+V526,VLOOKUP("R700",TSC!B:C,2,0)*VLOOKUP("R101",TSC!B:C,2,0))*VLOOKUP("T705",TSC!B:C,2,0)%,MIN(T526+V526,VLOOKUP("R700",TSC!B:C,2,0)*VLOOKUP("R101",TSC!B:C,2,0))*VLOOKUP("T705",TSC!B:C,2,0)%),0)</f>
        <v/>
      </c>
      <c r="CU526">
        <f>IFERROR(IF(RIGHT(INDEX(PIS!O$1:O$500,MATCH(D526,PIS!C$1:C$500,0)),5)="Gross",MIN(U526+V526,VLOOKUP("R700",TSC!B:C,2,0)*VLOOKUP("R101",TSC!B:C,2,0))*(VLOOKUP("T713",TSC!B:C,2,0))%,MIN(T526+V526,VLOOKUP("R700",TSC!B:C,2,0)*VLOOKUP("R101",TSC!B:C,2,0))*(VLOOKUP("T713",TSC!B:C,2,0))%),0)</f>
        <v/>
      </c>
      <c r="CV526">
        <f>IFERROR(INDEX(ADJ!$A$1:$BZ$1000,MATCH(PAYROLL!D526,ADJ!A$1:A$500,0),MATCH(PAYROLL!CV$2,ADJ!$2:$2,0)),0)</f>
        <v/>
      </c>
      <c r="CW526">
        <f>IFERROR(INDEX(ADJ!$A$1:$BZ$1000,MATCH(PAYROLL!D526,ADJ!A$1:A$500,0),MATCH(PAYROLL!CW$2,ADJ!$2:$2,0)),0)</f>
        <v/>
      </c>
      <c r="CX526">
        <f>SUM(CR526:CW526)</f>
        <v/>
      </c>
      <c r="CY526">
        <f>ROUND(IF(CR526&gt;0,T526+V526*VLOOKUP("R202",TSC!$B$1:$C$500,2,0),0),0)</f>
        <v/>
      </c>
      <c r="CZ526">
        <f>IFERROR(INDEX(CSDA!D$1:D$500,MATCH($CZ$2,CSDA!C$1:C$500,0)),0)</f>
        <v/>
      </c>
      <c r="DA526">
        <f>ROUND(T526*0.7%,0)</f>
        <v/>
      </c>
      <c r="DB526">
        <f>ROUND(T526/12,0)</f>
        <v/>
      </c>
      <c r="DC526">
        <f ref="DC526" t="array">IFERROR(INDEX(CSDA!D$1:D$500,MATCH("Trích giữ"&amp;PAYROLL!DC$2,CSDA!A$1:A$500&amp;CSDA!C$1:C$500,0)),0)</f>
        <v/>
      </c>
      <c r="DD526">
        <f ref="DD526" t="array">IFERROR(INDEX(CSDA!D$1:D$500,MATCH("Trích giữ"&amp;PAYROLL!DD$2,CSDA!A$1:A$500&amp;CSDA!C$1:C$500,0)),0)</f>
        <v/>
      </c>
      <c r="DE526">
        <f ref="DE526" t="array">IFERROR(INDEX(CSDA!D$1:D$500,MATCH("Trích giữ"&amp;PAYROLL!DE$2,CSDA!A$1:A$500&amp;CSDA!C$1:C$500,0)),0)</f>
        <v/>
      </c>
      <c r="DF526">
        <f>IFERROR(INDEX(CSDA!D$1:D$500,MATCH(PAYROLL!DF$2,CSDA!C$1:C$500,0)),0)</f>
        <v/>
      </c>
      <c r="DG526">
        <f ref="DG526" t="array">IFERROR(INDEX(CSDA!D$1:D$500,MATCH("Trích giữ"&amp;PAYROLL!DG$2,CSDA!A$1:A$500&amp;CSDA!C$1:C$500,0)),0)</f>
        <v/>
      </c>
      <c r="DH526">
        <f>ROUND(T526/26,0)</f>
        <v/>
      </c>
      <c r="DI526">
        <f ref="DI526" t="array">IFERROR(INDEX(CSDA!D$1:D$500,MATCH("Trích giữ"&amp;PAYROLL!DI$2,CSDA!A$1:A$500&amp;CSDA!C$1:C$500,0)),0)</f>
        <v/>
      </c>
      <c r="DJ526">
        <f>IF(U526=0,T526*21.5%-BL526,0)</f>
        <v/>
      </c>
      <c r="DK526">
        <f ref="DK526" t="array">IFERROR(INDEX(CSDA!D$1:D$500,MATCH("Trích giữ"&amp;PAYROLL!DK$2,CSDA!A$1:A$500&amp;CSDA!C$1:C$500,0)),0)</f>
        <v/>
      </c>
      <c r="DL526">
        <f>IFERROR(INDEX(CSDA!D$1:D$500,MATCH(PAYROLL!DL$2,CSDA!C$1:C$500,0))/12,0)</f>
        <v/>
      </c>
      <c r="DM526">
        <f>SUM(DB526:DL526)</f>
        <v/>
      </c>
      <c r="DN526">
        <f>IFERROR(INDEX(ADJ!$A$1:$BZ$1000,MATCH(PAYROLL!D526,ADJ!A$1:A$500,0),MATCH(PAYROLL!DN$2,ADJ!$2:$2,0)),0)</f>
        <v/>
      </c>
      <c r="DO526">
        <f>IFERROR(SUM(BP526,DM526:DN526,CX526:DA526)-DT526,0)</f>
        <v/>
      </c>
      <c r="DP526">
        <f ref="DP526" t="array">SUM(BW526*IFERROR(INDEX(CSDA!D$1:D$500,MATCH(BW$2,CSDA!C$1:C$500,0)),0)%,CX526*IFERROR(INDEX(CSDA!D$1:D$500,MATCH(CX$2,CSDA!C$1:C$500,0)),0)%,DA526*IFERROR(INDEX(CSDA!D$1:D$500,MATCH(DA$2,CSDA!C$1:C$500,0)),0)%,DB526*IFERROR(INDEX(CSDA!D$1:D$500,MATCH(DB$2,CSDA!C$1:C$500,0)),0)%,DF526*IFERROR(INDEX(CSDA!D$1:D$500,MATCH("Phí dịch vụ"&amp;PAYROLL!DF$2,CSDA!A$1:A$500&amp;CSDA!C$1:C$500,0)),0)%,DC526*IFERROR(INDEX(CSDA!D$1:D$500,MATCH("Phí dịch vụ"&amp;PAYROLL!DC$2,CSDA!A$1:A$500&amp;CSDA!C$1:C$500,0)),0)%,DH526*IFERROR(INDEX(CSDA!D$1:D$500,MATCH("Phí dịch vụ"&amp;PAYROLL!DH$2,CSDA!A$1:A$500&amp;CSDA!C$1:C$500,0)),0)%,DJ526*IFERROR(INDEX(CSDA!D$1:D$500,MATCH("Phí dịch vụ"&amp;PAYROLL!DJ$2,CSDA!A$1:A$500&amp;CSDA!C$1:C$500,0)),0)%,BN526*IFERROR(INDEX(CSDA!D$1:D$500,MATCH(BN$2,CSDA!C$1:C$500,0)),0)%)-BN526*7%</f>
        <v/>
      </c>
      <c r="DQ526">
        <f>IFERROR(INDEX(ADJ!$A$1:$BZ$1000,MATCH(PAYROLL!D526,ADJ!A$1:A$500,0),MATCH(PAYROLL!DQ$2,ADJ!$2:$2,0)),0)</f>
        <v/>
      </c>
      <c r="DR526">
        <f>IFERROR(INDEX(ADJ!$A$1:$BZ$1000,MATCH(PAYROLL!D526,ADJ!A$1:A$500,0),MATCH(PAYROLL!DR$2,ADJ!$2:$2,0)),0)</f>
        <v/>
      </c>
      <c r="DS526">
        <f>SUM(DP526:DR526)</f>
        <v/>
      </c>
      <c r="DT526">
        <f>EK526</f>
        <v/>
      </c>
      <c r="DU526">
        <f>SUM(DO526:DR526)</f>
        <v/>
      </c>
      <c r="DV526">
        <f>ROUND(DU526*0.1,0)</f>
        <v/>
      </c>
      <c r="DW526">
        <f>DU526+DV526</f>
        <v/>
      </c>
      <c r="DZ526">
        <f>IFERROR(INDEX(ADJ!$A$1:$BZ$1000,MATCH(PAYROLL!$D526,ADJ!A$1:A$500,0),MATCH(PAYROLL!DZ$2,ADJ!$2:$2,0)),0)</f>
        <v/>
      </c>
      <c r="EA526">
        <f>IFERROR(INDEX(ADJ!$A$1:$BZ$1000,MATCH(PAYROLL!$D526,ADJ!A$1:A$500,0),MATCH(PAYROLL!EA$2,ADJ!$2:$2,0)),0)</f>
        <v/>
      </c>
      <c r="EB526">
        <f>IFERROR(INDEX(ADJ!$A$1:$BZ$1000,MATCH(PAYROLL!$D526,ADJ!A$1:A$500,0),MATCH(PAYROLL!EB$2,ADJ!$2:$2,0)),0)</f>
        <v/>
      </c>
      <c r="EC526">
        <f>IFERROR(INDEX(ADJ!$A$1:$BZ$1000,MATCH(PAYROLL!$D526,ADJ!A$1:A$500,0),MATCH(PAYROLL!EC$2,ADJ!$2:$2,0)),0)</f>
        <v/>
      </c>
      <c r="ED526">
        <f>IFERROR(INDEX(ADJ!$A$1:$BZ$1000,MATCH(PAYROLL!$D526,ADJ!A$1:A$500,0),MATCH(PAYROLL!ED$2,ADJ!$2:$2,0)),0)</f>
        <v/>
      </c>
      <c r="EE526">
        <f>IFERROR(INDEX(ADJ!$A$1:$BZ$1000,MATCH(PAYROLL!$D526,ADJ!A$1:A$500,0),MATCH(PAYROLL!EE$2,ADJ!$2:$2,0)),0)</f>
        <v/>
      </c>
      <c r="EF526">
        <f>IFERROR(INDEX(ADJ!$A$1:$BZ$1000,MATCH(PAYROLL!$D526,ADJ!A$1:A$500,0),MATCH(PAYROLL!EF$2,ADJ!$2:$2,0)),0)</f>
        <v/>
      </c>
      <c r="EG526">
        <f>IFERROR(INDEX(ADJ!$A$1:$BZ$1000,MATCH(PAYROLL!$D526,ADJ!A$1:A$500,0),MATCH(PAYROLL!EG$2,ADJ!$2:$2,0)),0)</f>
        <v/>
      </c>
      <c r="EH526">
        <f>IFERROR(INDEX(ADJ!$A$1:$BZ$1000,MATCH(PAYROLL!$D526,ADJ!A$1:A$500,0),MATCH(PAYROLL!EH$2,ADJ!$2:$2,0)),0)</f>
        <v/>
      </c>
      <c r="EI526">
        <f>IFERROR(INDEX(ADJ!$A$1:$BZ$1000,MATCH(PAYROLL!D526,ADJ!A$1:A$500,0),MATCH(PAYROLL!EI$2,ADJ!$2:$2,0)),0)</f>
        <v/>
      </c>
      <c r="EJ526">
        <f>IFERROR(INDEX(ADJ!$A$1:$BZ$1000,MATCH(PAYROLL!$D526,ADJ!A$1:A$500,0),MATCH(PAYROLL!EJ$2,ADJ!$2:$2,0)),0)</f>
        <v/>
      </c>
      <c r="EK526">
        <f>SUM(DZ526:EJ526)</f>
        <v/>
      </c>
    </row>
    <row r="527">
      <c r="A527" t="n">
        <v>525</v>
      </c>
      <c r="B527" t="inlineStr">
        <is>
          <t>Tòng Thị Ngọc</t>
        </is>
      </c>
      <c r="D527" t="inlineStr">
        <is>
          <t>153223-02</t>
        </is>
      </c>
      <c r="S527">
        <f>IFERROR(INDEX(PIS!$A$1:$BZ$1000,MATCH($D527,PIS!C$1:C$500,0),MATCH("Lương CB tháng trước",PIS!$1:$1,0)),0)</f>
        <v/>
      </c>
      <c r="T527">
        <f>IFERROR(INDEX(PIS!$A$1:$BZ$1000,MATCH($D527,PIS!C$1:C$500,0),MATCH("Lương CB hiện tại",PIS!$1:$1,0)),0)</f>
        <v/>
      </c>
      <c r="U527">
        <f>IFERROR(INDEX(PIS!$A$1:$BZ$1000,MATCH($D527,PIS!C$1:C$500,0),MATCH("Lương đóng BHBB",PIS!$1:$1,0)),0)</f>
        <v/>
      </c>
      <c r="V527">
        <f>IFERROR(INDEX(PIS!$A$1:$BZ$1000,MATCH($D527,PIS!C$1:C$500,0),MATCH(V$2,PIS!$2:$2,0)),0)</f>
        <v/>
      </c>
      <c r="W527">
        <f>IFERROR(INDEX(PIS!$A$1:$BZ$1000,MATCH($D527,PIS!C$1:C$500,0),MATCH(W$2,PIS!$2:$2,0)),0)</f>
        <v/>
      </c>
      <c r="X527">
        <f>IFERROR(INDEX(PIS!$A$1:$BZ$1000,MATCH($D527,PIS!C$1:C$500,0),MATCH(X$2,PIS!$2:$2,0)),0)</f>
        <v/>
      </c>
      <c r="Y527">
        <f>IFERROR(INDEX(PIS!$A$1:$BZ$1000,MATCH($D527,PIS!C$1:C$500,0),MATCH(Y$2,PIS!$2:$2,0)),0)</f>
        <v/>
      </c>
      <c r="Z527">
        <f>IFERROR(INDEX(PIS!$A$1:$BZ$1000,MATCH($D527,PIS!C$1:C$500,0),MATCH(Z$2,PIS!$2:$2,0)),0)</f>
        <v/>
      </c>
      <c r="AA527">
        <f>IFERROR(INDEX(PIS!$A$1:$BZ$1000,MATCH($D527,PIS!C$1:C$500,0),MATCH(AA$2,PIS!$2:$2,0)),0)</f>
        <v/>
      </c>
      <c r="AB527">
        <f>IFERROR(INDEX(PIS!$A$1:$BZ$1000,MATCH($D527,PIS!C$1:C$500,0),MATCH(AB$2,PIS!$2:$2,0)),0)</f>
        <v/>
      </c>
      <c r="AC527">
        <f>SUM(V527:AB527)</f>
        <v/>
      </c>
      <c r="AD527">
        <f>IFERROR(INDEX(TIMESHEET!$A$1:$AI$5000,MATCH($D527,TIMESHEET!A$1:A$500,0),MATCH("T100",TIMESHEET!$2:$2,0))-2,0)</f>
        <v/>
      </c>
      <c r="AE527">
        <f>IFERROR(INDEX(TIMESHEET!$A$1:$AI$5000,MATCH($D527,TIMESHEET!A$1:A$500,0),MATCH("T202",TIMESHEET!$2:$2,0)),0)</f>
        <v/>
      </c>
      <c r="AF527">
        <f>IFERROR(INDEX(TIMESHEET!$A$1:$AI$5000,MATCH($D527,TIMESHEET!A$1:A$500,0),MATCH("T302",TIMESHEET!$2:$2,0)),0)</f>
        <v/>
      </c>
      <c r="AG527">
        <f>IFERROR(INDEX(TIMESHEET!$A$1:$AI$5000,MATCH($D527,TIMESHEET!A$1:A$500,0),MATCH("T406",TIMESHEET!$2:$2,0)),0)</f>
        <v/>
      </c>
      <c r="AH527">
        <f>AE527+AG527</f>
        <v/>
      </c>
      <c r="AI527">
        <f>IFERROR(INDEX(TIMESHEET!$A$1:$AI$5000,MATCH($D527,TIMESHEET!A$1:A$500,0),MATCH("T701",TIMESHEET!$2:$2,0)),0)</f>
        <v/>
      </c>
      <c r="AJ527">
        <f>IFERROR(INDEX(TIMESHEET!$A$1:$AI$5000,MATCH($D527,TIMESHEET!B$1:B$500,0),MATCH("T320",TIMESHEET!$2:$2,0)),0)</f>
        <v/>
      </c>
      <c r="AK527">
        <f>IFERROR(IF(LEFT(INDEX(PIS!O$1:O$500,MATCH(D527,PIS!C$1:C$500)),1)="M",T527/AD527*SUM(AE527:AG527),T527*AD527),0)</f>
        <v/>
      </c>
      <c r="AL527">
        <f>IFERROR(INDEX(ADJ!$A$1:$BZ$1000,MATCH(PAYROLL!D527,ADJ!A$1:A$500,0),MATCH(PAYROLL!AL$2,ADJ!$2:$2,0)),0)</f>
        <v/>
      </c>
      <c r="AM527">
        <f>SUM(AK527:AL527)</f>
        <v/>
      </c>
      <c r="AN527">
        <f>IFERROR(ROUND(V527/$AD527*$AH527,0),0)</f>
        <v/>
      </c>
      <c r="AO527">
        <f>IFERROR(ROUND(W527/$AD527*$AH527,0),0)</f>
        <v/>
      </c>
      <c r="AP527">
        <f>IFERROR(ROUND(X527/$AD527*$AE527,0),0)</f>
        <v/>
      </c>
      <c r="AQ527">
        <f>IFERROR(ROUND(Y527/$AD527*$AH527,0),0)</f>
        <v/>
      </c>
      <c r="AR527">
        <f>IFERROR(ROUND(Z527/$AD527*$AH527,0),0)</f>
        <v/>
      </c>
      <c r="AS527">
        <f>IFERROR(ROUND(AA527/$AD527*$AH527,0),0)</f>
        <v/>
      </c>
      <c r="AT527">
        <f>IFERROR(IF((AE527+AF527+AG527)&gt;13,AB527,ROUND(AB527/AD527*AH527,0)),0)</f>
        <v/>
      </c>
      <c r="AU527">
        <f>IFERROR(INDEX(ADJ!$A$1:$BZ$1000,MATCH(PAYROLL!D527,ADJ!A$1:A$500,0),MATCH(PAYROLL!AU$2,ADJ!$2:$2,0)),0)</f>
        <v/>
      </c>
      <c r="AV527">
        <f>ROUND(SUM(AN527:AU527),0)</f>
        <v/>
      </c>
      <c r="AW527">
        <f>IFERROR(INDEX(TIMESHEET!$A$1:$AI$5000,MATCH(PAYROLL!D527,TIMESHEET!A$1:A$500,0),MATCH("T620",TIMESHEET!$2:$2,0)),0)</f>
        <v/>
      </c>
      <c r="AX527">
        <f>IFERROR(INDEX(TIMESHEET!$A$1:$AI$5000,MATCH(PAYROLL!D527,TIMESHEET!A$1:A$500,0),MATCH("T601",TIMESHEET!$2:$2,0)),0)</f>
        <v/>
      </c>
      <c r="AY527">
        <f>IFERROR(INDEX(TIMESHEET!$A$1:$AI$5000,MATCH(PAYROLL!D527,TIMESHEET!A$1:A$500,0),MATCH("T602",TIMESHEET!$2:$2,0)),0)</f>
        <v/>
      </c>
      <c r="AZ527">
        <f>IFERROR(INDEX(TIMESHEET!$A$1:$AI$5000,MATCH(PAYROLL!D527,TIMESHEET!A$1:A$500,0),MATCH("T603",TIMESHEET!$2:$2,0)),0)</f>
        <v/>
      </c>
      <c r="BA527">
        <f>IFERROR(INDEX(TIMESHEET!$A$1:$AI$5000,MATCH(PAYROLL!D527,TIMESHEET!A$1:A$500,0),MATCH("T611",TIMESHEET!$2:$2,0)),0)</f>
        <v/>
      </c>
      <c r="BB527">
        <f>IFERROR(INDEX(TIMESHEET!$A$1:$AI$5000,MATCH(PAYROLL!D527,TIMESHEET!A$1:A$500,0),MATCH("T612",TIMESHEET!$2:$2,0)),0)</f>
        <v/>
      </c>
      <c r="BC527">
        <f>IFERROR(INDEX(TIMESHEET!$A$1:$AI$5000,MATCH(PAYROLL!D527,TIMESHEET!A$1:A$500,0),MATCH("T613",TIMESHEET!$2:$2,0)),0)</f>
        <v/>
      </c>
      <c r="BD527">
        <f>IFERROR(INDEX(TIMESHEET!$A$1:$AI$5000,MATCH(PAYROLL!D527,TIMESHEET!A$1:A$500,0),MATCH("T500",TIMESHEET!$2:$2,0)),0)</f>
        <v/>
      </c>
      <c r="BE527">
        <f>IFERROR(IF(LEFT(INDEX(PIS!O$1:O$500,MATCH(D527,PIS!C$1:C$500)),1)="M",T527/AD527/8*(AW527+AX527*1.5+AY527*2+AZ527*3+BA527*2.1+BB527*2.7+BC527*3.9+BD527*0.3),T527/8*(AW527+AX527*1.5+AY527*2+AZ527*3+BA527*2.1+BB527*2.7+BC527*3.9+BD527*0.3)),0)</f>
        <v/>
      </c>
      <c r="BF527">
        <f>IFERROR(INDEX(ADJ!$A$1:$BZ$1000,MATCH(PAYROLL!$D527,ADJ!A$1:A$500,0),MATCH(PAYROLL!BF$2,ADJ!$2:$2,0)),0)</f>
        <v/>
      </c>
      <c r="BG527">
        <f>IFERROR(INDEX(ADJ!$A$1:$BZ$1000,MATCH(PAYROLL!D527,ADJ!A$1:A$500,0),MATCH(PAYROLL!BG$2,ADJ!$2:$2,0)),0)</f>
        <v/>
      </c>
      <c r="BH527">
        <f>IFERROR(INDEX(ADJ!$A$1:$BZ$1000,MATCH(PAYROLL!D527,ADJ!A$1:A$500,0),MATCH(PAYROLL!BH$2,ADJ!$2:$2,0)),0)</f>
        <v/>
      </c>
      <c r="BI527">
        <f>IFERROR(INDEX(ADJ!$A$1:$BZ$1000,MATCH(PAYROLL!D527,ADJ!A$1:A$500,0),MATCH(PAYROLL!BI$2,ADJ!$2:$2,0)),0)</f>
        <v/>
      </c>
      <c r="BJ527">
        <f>IFERROR(INDEX(ADJ!$A$1:$BZ$1000,MATCH(PAYROLL!D527,ADJ!A$1:A$500,0),MATCH(PAYROLL!BJ$2,ADJ!$2:$2,0)),0)</f>
        <v/>
      </c>
      <c r="BK527">
        <f>SUM(BF527:BJ527)</f>
        <v/>
      </c>
      <c r="BL527">
        <f>IFERROR(INDEX(ADJ!$A$1:$BZ$1000,MATCH(PAYROLL!D527,ADJ!A$1:A$500,0),MATCH(PAYROLL!BL$2,ADJ!$2:$2,0)),0)</f>
        <v/>
      </c>
      <c r="BM527">
        <f>IFERROR(INDEX(ADJ!$A$1:$BZ$1000,MATCH(PAYROLL!D527,ADJ!A$1:A$500,0),MATCH(PAYROLL!BM$2,ADJ!$2:$2,0)),0)</f>
        <v/>
      </c>
      <c r="BN527">
        <f>IFERROR(INDEX(ADJ!$A$1:$BZ$1000,MATCH(PAYROLL!D527,ADJ!A$1:A$500,0),MATCH(PAYROLL!BN$2,ADJ!$2:$2,0)),0)</f>
        <v/>
      </c>
      <c r="BO527">
        <f>IFERROR(INDEX(ADJ!$A$1:$BZ$1000,MATCH(PAYROLL!D527,ADJ!A$1:A$500,0),MATCH(PAYROLL!BO$2,ADJ!$2:$2,0)),0)</f>
        <v/>
      </c>
      <c r="BP527">
        <f>SUM(AM527,AV527,BE527,BK527,BL527:BO527)</f>
        <v/>
      </c>
      <c r="BQ527">
        <f>BO527</f>
        <v/>
      </c>
      <c r="BR527">
        <f>IFERROR(ROUND(IF(LEFT(INDEX(PIS!O$1:O$500,MATCH(D527,PIS!C$1:C$500)),1)="D",T527/8*(BD527*0.3),IF(LEFT(INDEX(PIS!O$1:O$500,MATCH(D527,PIS!C$1:C$500)),1)="H",T527*($BD527*0.3),T527/$AD527/8*($BD527*0.3))),0),0)</f>
        <v/>
      </c>
      <c r="BS527">
        <f>IF(AP527&lt;1,0,MIN(AP527,730000))</f>
        <v/>
      </c>
      <c r="BT527">
        <f>IFERROR(ROUND((BE527-SUM(AW527:BC527)*T527/AD527/8),0)-BR527,0)</f>
        <v/>
      </c>
      <c r="BU527">
        <f>AO527</f>
        <v/>
      </c>
      <c r="BV527">
        <f>SUM(BQ527:BU527)</f>
        <v/>
      </c>
      <c r="BW527">
        <f>BP527-BV527</f>
        <v/>
      </c>
      <c r="BX527">
        <f>IFERROR(IF(RIGHT(INDEX(PIS!O$1:O$500,MATCH(D527,PIS!C$1:C$500)),5)="Gross",MIN(U527+V527,VLOOKUP("R700",TSC!B:C,2,0)*VLOOKUP("R101",TSC!B:C,2,0))*VLOOKUP("R701",TSC!B:C,2,0)%,0),0)</f>
        <v/>
      </c>
      <c r="BY527">
        <f>IFERROR(IF(RIGHT(INDEX(PIS!O$1:O$500,MATCH(D527,PIS!C$1:C$500)),5)="Gross",MIN(U527+V527,VLOOKUP("R700",TSC!B:C,2,0)*VLOOKUP("R101",TSC!B:C,2,0))*VLOOKUP("T704",TSC!B:C,2,0)%,0),0)</f>
        <v/>
      </c>
      <c r="BZ527">
        <f>IFERROR(IF(RIGHT(INDEX(PIS!O$1:O$500,MATCH(D527,PIS!C$1:C$500)),5)="Gross",MIN(U527+V527,VLOOKUP("R700",TSC!B:C,2,0)*VLOOKUP("1",TSC!F:G,2,0))*VLOOKUP("T705",TSC!B:C,2,0)%,0),0)</f>
        <v/>
      </c>
      <c r="CA527">
        <f>IFERROR(INDEX(ADJ!$A$1:$BZ$1000,MATCH(PAYROLL!D527,ADJ!A$1:A$500,0),MATCH(PAYROLL!CA$2,ADJ!$2:$2,0)),0)</f>
        <v/>
      </c>
      <c r="CB527">
        <f>IFERROR(INDEX(ADJ!$A$1:$BZ$1000,MATCH(PAYROLL!D527,ADJ!A$1:A$500,0),MATCH(PAYROLL!CB$2,ADJ!$2:$2,0)),0)</f>
        <v/>
      </c>
      <c r="CC527">
        <f>SUM(BX527:CB527)</f>
        <v/>
      </c>
      <c r="CD527">
        <f>IFERROR(INDEX(PIS!$A$1:$BZ$1000,MATCH(PAYROLL!D527,PIS!C$1:C$500,0),MATCH(PAYROLL!CD$1,PIS!$1:$1,0)),0)</f>
        <v/>
      </c>
      <c r="CE527">
        <f>IFERROR(IF(OR(INDEX(PIS!P$1:P$500,MATCH(D527,PIS!C$1:C$500,0))="LT2",INDEX(PIS!P$1:P$500,MATCH(D527,PIS!C$1:C$500,0))="P10"),0,SUM(CC527,CD527*VLOOKUP("R601",TSC!B:C,2,0),VLOOKUP("R602",TSC!B:C,2,0))),0)</f>
        <v/>
      </c>
      <c r="CF527">
        <f>MAX(BW527-CE527,0)</f>
        <v/>
      </c>
      <c r="CG527">
        <f>IFERROR(IF(OR(RIGHT(INDEX(PIS!P$1:P$500,MATCH(D527,PIS!C$1:C$500)),5)="P10",RIGHT(INDEX(PIS!P$1:P$500,MATCH(D527,PIS!C$1:C$500)),5)="CK"),0,IF(CF527&lt;=5000000,CF527*5%,IF(CF527&lt;=10000000,CF527*10%-250000,IF(CF527&lt;=18000000,CF527*15%-750000,IF(CF527&lt;=32000000,CF527*20%-1650000,IF(CF527&lt;=52000000,CF527*25%-3250000,IF(CF527&lt;=80000000,BH527*30%-5850000,CF527*35%-9850000))))))),0)</f>
        <v/>
      </c>
      <c r="CH527">
        <f>IFERROR(IF(OR(INDEX(PIS!P$1:P$500,MATCH(D527,PIS!C$1:C$500))="LT",INDEX(PIS!P$1:P$500,MATCH(D527,PIS!C$1:C$500))="CK"),0,IF(CF527&lt;2000000,0,CF527*10%)),0)</f>
        <v/>
      </c>
      <c r="CI527">
        <f>IFERROR(INDEX(ADJ!$A$1:$BZ$1000,MATCH(PAYROLL!D527,ADJ!A$1:A$500,0),MATCH(PAYROLL!CI$2,ADJ!$2:$2,0)),0)</f>
        <v/>
      </c>
      <c r="CJ527">
        <f>IFERROR(INDEX(ADJ!$A$1:$BZ$1000,MATCH(PAYROLL!D527,ADJ!A$1:A$500,0),MATCH(PAYROLL!CJ$2,ADJ!$2:$2,0)),0)</f>
        <v/>
      </c>
      <c r="CK527">
        <f>IFERROR(INDEX(ADJ!$A$1:$BZ$1000,MATCH(PAYROLL!D527,ADJ!A$1:A$500,0),MATCH(PAYROLL!CK$2,ADJ!$2:$2,0)),0)</f>
        <v/>
      </c>
      <c r="CL527">
        <f>SUM(CG527:CK527)</f>
        <v/>
      </c>
      <c r="CM527">
        <f>ROUND(SUM(CH527:CK527),0)</f>
        <v/>
      </c>
      <c r="CN527">
        <f>IFERROR(INDEX(CSDA!D$1:D$500,MATCH($CN$2,CSDA!C$1:C$500,0))*INDEX(PIS!V$1:V$500,MATCH(D527,PIS!C$1:C$500))+INDEX(ADJ!$A$1:$BZ$1000,MATCH(PAYROLL!D527,ADJ!A$1:A$500,0),MATCH(PAYROLL!CN$2,ADJ!$2:$2,0)),0)</f>
        <v/>
      </c>
      <c r="CO527">
        <f>IFERROR(INDEX(ADJ!$A$1:$BZ$1000,MATCH(PAYROLL!D527,ADJ!A$1:A$500,0),MATCH(PAYROLL!CO$2,ADJ!$2:$2,0)),0)</f>
        <v/>
      </c>
      <c r="CP527">
        <f>IFERROR(INDEX(ADJ!$A$1:$BZ$1000,MATCH(PAYROLL!D527,ADJ!A$1:A$500,0),MATCH(PAYROLL!CP$2,ADJ!$2:$2,0)),0)</f>
        <v/>
      </c>
      <c r="CQ527">
        <f>BP527-CL527-CI527-CM527-CN527-CO527-CP527-CC527</f>
        <v/>
      </c>
      <c r="CR527">
        <f>IFERROR(IF(RIGHT(INDEX(PIS!O$1:O$500,MATCH(D527,PIS!C$1:C$500,0)),5)="Gross",MIN(U527+V527,VLOOKUP("R700",TSC!B:C,2,0)*VLOOKUP("R101",TSC!B:C,2,0))*(VLOOKUP("T711",TSC!B:C,2,0)+VLOOKUP("T712",TSC!B:C,2,0))%,MIN(T527+V527,VLOOKUP("R700",TSC!B:C,2,0)*VLOOKUP("R101",TSC!B:C,2,0))*(VLOOKUP("T711",TSC!B:C,2,0)+VLOOKUP("T712",TSC!B:C,2,0)+VLOOKUP("R701",TSC!B:C,2,0))%),0)</f>
        <v/>
      </c>
      <c r="CS527">
        <f>IFERROR(IF(RIGHT(INDEX(PIS!O$1:O$500,MATCH(D527,PIS!C$1:C$500,0)),5)="Gross",MIN(U527+V527,VLOOKUP("R700",TSC!B:C,2,0)*VLOOKUP("R101",TSC!B:C,2,0))*(VLOOKUP("T714",TSC!B:C,2,0))%,MIN(T527+V527,VLOOKUP("R700",TSC!B:C,2,0)*VLOOKUP("R101",TSC!B:C,2,0))*(VLOOKUP("T704",TSC!B:C,2,0)+VLOOKUP("T714",TSC!B:C,2,0))%),0)</f>
        <v/>
      </c>
      <c r="CT527">
        <f>IFERROR(IF(RIGHT(INDEX(PIS!O$1:O$500,MATCH(D527,PIS!C$1:C$500,0)),5)="Gross",MIN(U527+V527,VLOOKUP("R700",TSC!B:C,2,0)*VLOOKUP("R101",TSC!B:C,2,0))*VLOOKUP("T705",TSC!B:C,2,0)%,MIN(T527+V527,VLOOKUP("R700",TSC!B:C,2,0)*VLOOKUP("R101",TSC!B:C,2,0))*VLOOKUP("T705",TSC!B:C,2,0)%),0)</f>
        <v/>
      </c>
      <c r="CU527">
        <f>IFERROR(IF(RIGHT(INDEX(PIS!O$1:O$500,MATCH(D527,PIS!C$1:C$500,0)),5)="Gross",MIN(U527+V527,VLOOKUP("R700",TSC!B:C,2,0)*VLOOKUP("R101",TSC!B:C,2,0))*(VLOOKUP("T713",TSC!B:C,2,0))%,MIN(T527+V527,VLOOKUP("R700",TSC!B:C,2,0)*VLOOKUP("R101",TSC!B:C,2,0))*(VLOOKUP("T713",TSC!B:C,2,0))%),0)</f>
        <v/>
      </c>
      <c r="CV527">
        <f>IFERROR(INDEX(ADJ!$A$1:$BZ$1000,MATCH(PAYROLL!D527,ADJ!A$1:A$500,0),MATCH(PAYROLL!CV$2,ADJ!$2:$2,0)),0)</f>
        <v/>
      </c>
      <c r="CW527">
        <f>IFERROR(INDEX(ADJ!$A$1:$BZ$1000,MATCH(PAYROLL!D527,ADJ!A$1:A$500,0),MATCH(PAYROLL!CW$2,ADJ!$2:$2,0)),0)</f>
        <v/>
      </c>
      <c r="CX527">
        <f>SUM(CR527:CW527)</f>
        <v/>
      </c>
      <c r="CY527">
        <f>ROUND(IF(CR527&gt;0,T527+V527*VLOOKUP("R202",TSC!$B$1:$C$500,2,0),0),0)</f>
        <v/>
      </c>
      <c r="CZ527">
        <f>IFERROR(INDEX(CSDA!D$1:D$500,MATCH($CZ$2,CSDA!C$1:C$500,0)),0)</f>
        <v/>
      </c>
      <c r="DA527">
        <f>ROUND(T527*0.7%,0)</f>
        <v/>
      </c>
      <c r="DB527">
        <f>ROUND(T527/12,0)</f>
        <v/>
      </c>
      <c r="DC527">
        <f ref="DC527" t="array">IFERROR(INDEX(CSDA!D$1:D$500,MATCH("Trích giữ"&amp;PAYROLL!DC$2,CSDA!A$1:A$500&amp;CSDA!C$1:C$500,0)),0)</f>
        <v/>
      </c>
      <c r="DD527">
        <f ref="DD527" t="array">IFERROR(INDEX(CSDA!D$1:D$500,MATCH("Trích giữ"&amp;PAYROLL!DD$2,CSDA!A$1:A$500&amp;CSDA!C$1:C$500,0)),0)</f>
        <v/>
      </c>
      <c r="DE527">
        <f ref="DE527" t="array">IFERROR(INDEX(CSDA!D$1:D$500,MATCH("Trích giữ"&amp;PAYROLL!DE$2,CSDA!A$1:A$500&amp;CSDA!C$1:C$500,0)),0)</f>
        <v/>
      </c>
      <c r="DF527">
        <f>IFERROR(INDEX(CSDA!D$1:D$500,MATCH(PAYROLL!DF$2,CSDA!C$1:C$500,0)),0)</f>
        <v/>
      </c>
      <c r="DG527">
        <f ref="DG527" t="array">IFERROR(INDEX(CSDA!D$1:D$500,MATCH("Trích giữ"&amp;PAYROLL!DG$2,CSDA!A$1:A$500&amp;CSDA!C$1:C$500,0)),0)</f>
        <v/>
      </c>
      <c r="DH527">
        <f>ROUND(T527/26,0)</f>
        <v/>
      </c>
      <c r="DI527">
        <f ref="DI527" t="array">IFERROR(INDEX(CSDA!D$1:D$500,MATCH("Trích giữ"&amp;PAYROLL!DI$2,CSDA!A$1:A$500&amp;CSDA!C$1:C$500,0)),0)</f>
        <v/>
      </c>
      <c r="DJ527">
        <f>IF(U527=0,T527*21.5%-BL527,0)</f>
        <v/>
      </c>
      <c r="DK527">
        <f ref="DK527" t="array">IFERROR(INDEX(CSDA!D$1:D$500,MATCH("Trích giữ"&amp;PAYROLL!DK$2,CSDA!A$1:A$500&amp;CSDA!C$1:C$500,0)),0)</f>
        <v/>
      </c>
      <c r="DL527">
        <f>IFERROR(INDEX(CSDA!D$1:D$500,MATCH(PAYROLL!DL$2,CSDA!C$1:C$500,0))/12,0)</f>
        <v/>
      </c>
      <c r="DM527">
        <f>SUM(DB527:DL527)</f>
        <v/>
      </c>
      <c r="DN527">
        <f>IFERROR(INDEX(ADJ!$A$1:$BZ$1000,MATCH(PAYROLL!D527,ADJ!A$1:A$500,0),MATCH(PAYROLL!DN$2,ADJ!$2:$2,0)),0)</f>
        <v/>
      </c>
      <c r="DO527">
        <f>IFERROR(SUM(BP527,DM527:DN527,CX527:DA527)-DT527,0)</f>
        <v/>
      </c>
      <c r="DP527">
        <f ref="DP527" t="array">SUM(BW527*IFERROR(INDEX(CSDA!D$1:D$500,MATCH(BW$2,CSDA!C$1:C$500,0)),0)%,CX527*IFERROR(INDEX(CSDA!D$1:D$500,MATCH(CX$2,CSDA!C$1:C$500,0)),0)%,DA527*IFERROR(INDEX(CSDA!D$1:D$500,MATCH(DA$2,CSDA!C$1:C$500,0)),0)%,DB527*IFERROR(INDEX(CSDA!D$1:D$500,MATCH(DB$2,CSDA!C$1:C$500,0)),0)%,DF527*IFERROR(INDEX(CSDA!D$1:D$500,MATCH("Phí dịch vụ"&amp;PAYROLL!DF$2,CSDA!A$1:A$500&amp;CSDA!C$1:C$500,0)),0)%,DC527*IFERROR(INDEX(CSDA!D$1:D$500,MATCH("Phí dịch vụ"&amp;PAYROLL!DC$2,CSDA!A$1:A$500&amp;CSDA!C$1:C$500,0)),0)%,DH527*IFERROR(INDEX(CSDA!D$1:D$500,MATCH("Phí dịch vụ"&amp;PAYROLL!DH$2,CSDA!A$1:A$500&amp;CSDA!C$1:C$500,0)),0)%,DJ527*IFERROR(INDEX(CSDA!D$1:D$500,MATCH("Phí dịch vụ"&amp;PAYROLL!DJ$2,CSDA!A$1:A$500&amp;CSDA!C$1:C$500,0)),0)%,BN527*IFERROR(INDEX(CSDA!D$1:D$500,MATCH(BN$2,CSDA!C$1:C$500,0)),0)%)-BN527*7%</f>
        <v/>
      </c>
      <c r="DQ527">
        <f>IFERROR(INDEX(ADJ!$A$1:$BZ$1000,MATCH(PAYROLL!D527,ADJ!A$1:A$500,0),MATCH(PAYROLL!DQ$2,ADJ!$2:$2,0)),0)</f>
        <v/>
      </c>
      <c r="DR527">
        <f>IFERROR(INDEX(ADJ!$A$1:$BZ$1000,MATCH(PAYROLL!D527,ADJ!A$1:A$500,0),MATCH(PAYROLL!DR$2,ADJ!$2:$2,0)),0)</f>
        <v/>
      </c>
      <c r="DS527">
        <f>SUM(DP527:DR527)</f>
        <v/>
      </c>
      <c r="DT527">
        <f>EK527</f>
        <v/>
      </c>
      <c r="DU527">
        <f>SUM(DO527:DR527)</f>
        <v/>
      </c>
      <c r="DV527">
        <f>ROUND(DU527*0.1,0)</f>
        <v/>
      </c>
      <c r="DW527">
        <f>DU527+DV527</f>
        <v/>
      </c>
      <c r="DZ527">
        <f>IFERROR(INDEX(ADJ!$A$1:$BZ$1000,MATCH(PAYROLL!$D527,ADJ!A$1:A$500,0),MATCH(PAYROLL!DZ$2,ADJ!$2:$2,0)),0)</f>
        <v/>
      </c>
      <c r="EA527">
        <f>IFERROR(INDEX(ADJ!$A$1:$BZ$1000,MATCH(PAYROLL!$D527,ADJ!A$1:A$500,0),MATCH(PAYROLL!EA$2,ADJ!$2:$2,0)),0)</f>
        <v/>
      </c>
      <c r="EB527">
        <f>IFERROR(INDEX(ADJ!$A$1:$BZ$1000,MATCH(PAYROLL!$D527,ADJ!A$1:A$500,0),MATCH(PAYROLL!EB$2,ADJ!$2:$2,0)),0)</f>
        <v/>
      </c>
      <c r="EC527">
        <f>IFERROR(INDEX(ADJ!$A$1:$BZ$1000,MATCH(PAYROLL!$D527,ADJ!A$1:A$500,0),MATCH(PAYROLL!EC$2,ADJ!$2:$2,0)),0)</f>
        <v/>
      </c>
      <c r="ED527">
        <f>IFERROR(INDEX(ADJ!$A$1:$BZ$1000,MATCH(PAYROLL!$D527,ADJ!A$1:A$500,0),MATCH(PAYROLL!ED$2,ADJ!$2:$2,0)),0)</f>
        <v/>
      </c>
      <c r="EE527">
        <f>IFERROR(INDEX(ADJ!$A$1:$BZ$1000,MATCH(PAYROLL!$D527,ADJ!A$1:A$500,0),MATCH(PAYROLL!EE$2,ADJ!$2:$2,0)),0)</f>
        <v/>
      </c>
      <c r="EF527">
        <f>IFERROR(INDEX(ADJ!$A$1:$BZ$1000,MATCH(PAYROLL!$D527,ADJ!A$1:A$500,0),MATCH(PAYROLL!EF$2,ADJ!$2:$2,0)),0)</f>
        <v/>
      </c>
      <c r="EG527">
        <f>IFERROR(INDEX(ADJ!$A$1:$BZ$1000,MATCH(PAYROLL!$D527,ADJ!A$1:A$500,0),MATCH(PAYROLL!EG$2,ADJ!$2:$2,0)),0)</f>
        <v/>
      </c>
      <c r="EH527">
        <f>IFERROR(INDEX(ADJ!$A$1:$BZ$1000,MATCH(PAYROLL!$D527,ADJ!A$1:A$500,0),MATCH(PAYROLL!EH$2,ADJ!$2:$2,0)),0)</f>
        <v/>
      </c>
      <c r="EI527">
        <f>IFERROR(INDEX(ADJ!$A$1:$BZ$1000,MATCH(PAYROLL!D527,ADJ!A$1:A$500,0),MATCH(PAYROLL!EI$2,ADJ!$2:$2,0)),0)</f>
        <v/>
      </c>
      <c r="EJ527">
        <f>IFERROR(INDEX(ADJ!$A$1:$BZ$1000,MATCH(PAYROLL!$D527,ADJ!A$1:A$500,0),MATCH(PAYROLL!EJ$2,ADJ!$2:$2,0)),0)</f>
        <v/>
      </c>
      <c r="EK527">
        <f>SUM(DZ527:EJ527)</f>
        <v/>
      </c>
    </row>
    <row r="528">
      <c r="A528" t="n">
        <v>526</v>
      </c>
      <c r="B528" t="inlineStr">
        <is>
          <t>Nguyễn Văn Dũng</t>
        </is>
      </c>
      <c r="D528" t="inlineStr">
        <is>
          <t>153628-02</t>
        </is>
      </c>
      <c r="S528">
        <f>IFERROR(INDEX(PIS!$A$1:$BZ$1000,MATCH($D528,PIS!C$1:C$500,0),MATCH("Lương CB tháng trước",PIS!$1:$1,0)),0)</f>
        <v/>
      </c>
      <c r="T528">
        <f>IFERROR(INDEX(PIS!$A$1:$BZ$1000,MATCH($D528,PIS!C$1:C$500,0),MATCH("Lương CB hiện tại",PIS!$1:$1,0)),0)</f>
        <v/>
      </c>
      <c r="U528">
        <f>IFERROR(INDEX(PIS!$A$1:$BZ$1000,MATCH($D528,PIS!C$1:C$500,0),MATCH("Lương đóng BHBB",PIS!$1:$1,0)),0)</f>
        <v/>
      </c>
      <c r="V528">
        <f>IFERROR(INDEX(PIS!$A$1:$BZ$1000,MATCH($D528,PIS!C$1:C$500,0),MATCH(V$2,PIS!$2:$2,0)),0)</f>
        <v/>
      </c>
      <c r="W528">
        <f>IFERROR(INDEX(PIS!$A$1:$BZ$1000,MATCH($D528,PIS!C$1:C$500,0),MATCH(W$2,PIS!$2:$2,0)),0)</f>
        <v/>
      </c>
      <c r="X528">
        <f>IFERROR(INDEX(PIS!$A$1:$BZ$1000,MATCH($D528,PIS!C$1:C$500,0),MATCH(X$2,PIS!$2:$2,0)),0)</f>
        <v/>
      </c>
      <c r="Y528">
        <f>IFERROR(INDEX(PIS!$A$1:$BZ$1000,MATCH($D528,PIS!C$1:C$500,0),MATCH(Y$2,PIS!$2:$2,0)),0)</f>
        <v/>
      </c>
      <c r="Z528">
        <f>IFERROR(INDEX(PIS!$A$1:$BZ$1000,MATCH($D528,PIS!C$1:C$500,0),MATCH(Z$2,PIS!$2:$2,0)),0)</f>
        <v/>
      </c>
      <c r="AA528">
        <f>IFERROR(INDEX(PIS!$A$1:$BZ$1000,MATCH($D528,PIS!C$1:C$500,0),MATCH(AA$2,PIS!$2:$2,0)),0)</f>
        <v/>
      </c>
      <c r="AB528">
        <f>IFERROR(INDEX(PIS!$A$1:$BZ$1000,MATCH($D528,PIS!C$1:C$500,0),MATCH(AB$2,PIS!$2:$2,0)),0)</f>
        <v/>
      </c>
      <c r="AC528">
        <f>SUM(V528:AB528)</f>
        <v/>
      </c>
      <c r="AD528">
        <f>IFERROR(INDEX(TIMESHEET!$A$1:$AI$5000,MATCH($D528,TIMESHEET!A$1:A$500,0),MATCH("T100",TIMESHEET!$2:$2,0))-2,0)</f>
        <v/>
      </c>
      <c r="AE528">
        <f>IFERROR(INDEX(TIMESHEET!$A$1:$AI$5000,MATCH($D528,TIMESHEET!A$1:A$500,0),MATCH("T202",TIMESHEET!$2:$2,0)),0)</f>
        <v/>
      </c>
      <c r="AF528">
        <f>IFERROR(INDEX(TIMESHEET!$A$1:$AI$5000,MATCH($D528,TIMESHEET!A$1:A$500,0),MATCH("T302",TIMESHEET!$2:$2,0)),0)</f>
        <v/>
      </c>
      <c r="AG528">
        <f>IFERROR(INDEX(TIMESHEET!$A$1:$AI$5000,MATCH($D528,TIMESHEET!A$1:A$500,0),MATCH("T406",TIMESHEET!$2:$2,0)),0)</f>
        <v/>
      </c>
      <c r="AH528">
        <f>AE528+AG528</f>
        <v/>
      </c>
      <c r="AI528">
        <f>IFERROR(INDEX(TIMESHEET!$A$1:$AI$5000,MATCH($D528,TIMESHEET!A$1:A$500,0),MATCH("T701",TIMESHEET!$2:$2,0)),0)</f>
        <v/>
      </c>
      <c r="AJ528">
        <f>IFERROR(INDEX(TIMESHEET!$A$1:$AI$5000,MATCH($D528,TIMESHEET!B$1:B$500,0),MATCH("T320",TIMESHEET!$2:$2,0)),0)</f>
        <v/>
      </c>
      <c r="AK528">
        <f>IFERROR(IF(LEFT(INDEX(PIS!O$1:O$500,MATCH(D528,PIS!C$1:C$500)),1)="M",T528/AD528*SUM(AE528:AG528),T528*AD528),0)</f>
        <v/>
      </c>
      <c r="AL528">
        <f>IFERROR(INDEX(ADJ!$A$1:$BZ$1000,MATCH(PAYROLL!D528,ADJ!A$1:A$500,0),MATCH(PAYROLL!AL$2,ADJ!$2:$2,0)),0)</f>
        <v/>
      </c>
      <c r="AM528">
        <f>SUM(AK528:AL528)</f>
        <v/>
      </c>
      <c r="AN528">
        <f>IFERROR(ROUND(V528/$AD528*$AH528,0),0)</f>
        <v/>
      </c>
      <c r="AO528">
        <f>IFERROR(ROUND(W528/$AD528*$AH528,0),0)</f>
        <v/>
      </c>
      <c r="AP528">
        <f>IFERROR(ROUND(X528/$AD528*$AE528,0),0)</f>
        <v/>
      </c>
      <c r="AQ528">
        <f>IFERROR(ROUND(Y528/$AD528*$AH528,0),0)</f>
        <v/>
      </c>
      <c r="AR528">
        <f>IFERROR(ROUND(Z528/$AD528*$AH528,0),0)</f>
        <v/>
      </c>
      <c r="AS528">
        <f>IFERROR(ROUND(AA528/$AD528*$AH528,0),0)</f>
        <v/>
      </c>
      <c r="AT528">
        <f>IFERROR(IF((AE528+AF528+AG528)&gt;13,AB528,ROUND(AB528/AD528*AH528,0)),0)</f>
        <v/>
      </c>
      <c r="AU528">
        <f>IFERROR(INDEX(ADJ!$A$1:$BZ$1000,MATCH(PAYROLL!D528,ADJ!A$1:A$500,0),MATCH(PAYROLL!AU$2,ADJ!$2:$2,0)),0)</f>
        <v/>
      </c>
      <c r="AV528">
        <f>ROUND(SUM(AN528:AU528),0)</f>
        <v/>
      </c>
      <c r="AW528">
        <f>IFERROR(INDEX(TIMESHEET!$A$1:$AI$5000,MATCH(PAYROLL!D528,TIMESHEET!A$1:A$500,0),MATCH("T620",TIMESHEET!$2:$2,0)),0)</f>
        <v/>
      </c>
      <c r="AX528">
        <f>IFERROR(INDEX(TIMESHEET!$A$1:$AI$5000,MATCH(PAYROLL!D528,TIMESHEET!A$1:A$500,0),MATCH("T601",TIMESHEET!$2:$2,0)),0)</f>
        <v/>
      </c>
      <c r="AY528">
        <f>IFERROR(INDEX(TIMESHEET!$A$1:$AI$5000,MATCH(PAYROLL!D528,TIMESHEET!A$1:A$500,0),MATCH("T602",TIMESHEET!$2:$2,0)),0)</f>
        <v/>
      </c>
      <c r="AZ528">
        <f>IFERROR(INDEX(TIMESHEET!$A$1:$AI$5000,MATCH(PAYROLL!D528,TIMESHEET!A$1:A$500,0),MATCH("T603",TIMESHEET!$2:$2,0)),0)</f>
        <v/>
      </c>
      <c r="BA528">
        <f>IFERROR(INDEX(TIMESHEET!$A$1:$AI$5000,MATCH(PAYROLL!D528,TIMESHEET!A$1:A$500,0),MATCH("T611",TIMESHEET!$2:$2,0)),0)</f>
        <v/>
      </c>
      <c r="BB528">
        <f>IFERROR(INDEX(TIMESHEET!$A$1:$AI$5000,MATCH(PAYROLL!D528,TIMESHEET!A$1:A$500,0),MATCH("T612",TIMESHEET!$2:$2,0)),0)</f>
        <v/>
      </c>
      <c r="BC528">
        <f>IFERROR(INDEX(TIMESHEET!$A$1:$AI$5000,MATCH(PAYROLL!D528,TIMESHEET!A$1:A$500,0),MATCH("T613",TIMESHEET!$2:$2,0)),0)</f>
        <v/>
      </c>
      <c r="BD528">
        <f>IFERROR(INDEX(TIMESHEET!$A$1:$AI$5000,MATCH(PAYROLL!D528,TIMESHEET!A$1:A$500,0),MATCH("T500",TIMESHEET!$2:$2,0)),0)</f>
        <v/>
      </c>
      <c r="BE528">
        <f>IFERROR(IF(LEFT(INDEX(PIS!O$1:O$500,MATCH(D528,PIS!C$1:C$500)),1)="M",T528/AD528/8*(AW528+AX528*1.5+AY528*2+AZ528*3+BA528*2.1+BB528*2.7+BC528*3.9+BD528*0.3),T528/8*(AW528+AX528*1.5+AY528*2+AZ528*3+BA528*2.1+BB528*2.7+BC528*3.9+BD528*0.3)),0)</f>
        <v/>
      </c>
      <c r="BF528">
        <f>IFERROR(INDEX(ADJ!$A$1:$BZ$1000,MATCH(PAYROLL!$D528,ADJ!A$1:A$500,0),MATCH(PAYROLL!BF$2,ADJ!$2:$2,0)),0)</f>
        <v/>
      </c>
      <c r="BG528">
        <f>IFERROR(INDEX(ADJ!$A$1:$BZ$1000,MATCH(PAYROLL!D528,ADJ!A$1:A$500,0),MATCH(PAYROLL!BG$2,ADJ!$2:$2,0)),0)</f>
        <v/>
      </c>
      <c r="BH528">
        <f>IFERROR(INDEX(ADJ!$A$1:$BZ$1000,MATCH(PAYROLL!D528,ADJ!A$1:A$500,0),MATCH(PAYROLL!BH$2,ADJ!$2:$2,0)),0)</f>
        <v/>
      </c>
      <c r="BI528">
        <f>IFERROR(INDEX(ADJ!$A$1:$BZ$1000,MATCH(PAYROLL!D528,ADJ!A$1:A$500,0),MATCH(PAYROLL!BI$2,ADJ!$2:$2,0)),0)</f>
        <v/>
      </c>
      <c r="BJ528">
        <f>IFERROR(INDEX(ADJ!$A$1:$BZ$1000,MATCH(PAYROLL!D528,ADJ!A$1:A$500,0),MATCH(PAYROLL!BJ$2,ADJ!$2:$2,0)),0)</f>
        <v/>
      </c>
      <c r="BK528">
        <f>SUM(BF528:BJ528)</f>
        <v/>
      </c>
      <c r="BL528">
        <f>IFERROR(INDEX(ADJ!$A$1:$BZ$1000,MATCH(PAYROLL!D528,ADJ!A$1:A$500,0),MATCH(PAYROLL!BL$2,ADJ!$2:$2,0)),0)</f>
        <v/>
      </c>
      <c r="BM528">
        <f>IFERROR(INDEX(ADJ!$A$1:$BZ$1000,MATCH(PAYROLL!D528,ADJ!A$1:A$500,0),MATCH(PAYROLL!BM$2,ADJ!$2:$2,0)),0)</f>
        <v/>
      </c>
      <c r="BN528">
        <f>IFERROR(INDEX(ADJ!$A$1:$BZ$1000,MATCH(PAYROLL!D528,ADJ!A$1:A$500,0),MATCH(PAYROLL!BN$2,ADJ!$2:$2,0)),0)</f>
        <v/>
      </c>
      <c r="BO528">
        <f>IFERROR(INDEX(ADJ!$A$1:$BZ$1000,MATCH(PAYROLL!D528,ADJ!A$1:A$500,0),MATCH(PAYROLL!BO$2,ADJ!$2:$2,0)),0)</f>
        <v/>
      </c>
      <c r="BP528">
        <f>SUM(AM528,AV528,BE528,BK528,BL528:BO528)</f>
        <v/>
      </c>
      <c r="BQ528">
        <f>BO528</f>
        <v/>
      </c>
      <c r="BR528">
        <f>IFERROR(ROUND(IF(LEFT(INDEX(PIS!O$1:O$500,MATCH(D528,PIS!C$1:C$500)),1)="D",T528/8*(BD528*0.3),IF(LEFT(INDEX(PIS!O$1:O$500,MATCH(D528,PIS!C$1:C$500)),1)="H",T528*($BD528*0.3),T528/$AD528/8*($BD528*0.3))),0),0)</f>
        <v/>
      </c>
      <c r="BS528">
        <f>IF(AP528&lt;1,0,MIN(AP528,730000))</f>
        <v/>
      </c>
      <c r="BT528">
        <f>IFERROR(ROUND((BE528-SUM(AW528:BC528)*T528/AD528/8),0)-BR528,0)</f>
        <v/>
      </c>
      <c r="BU528">
        <f>AO528</f>
        <v/>
      </c>
      <c r="BV528">
        <f>SUM(BQ528:BU528)</f>
        <v/>
      </c>
      <c r="BW528">
        <f>BP528-BV528</f>
        <v/>
      </c>
      <c r="BX528">
        <f>IFERROR(IF(RIGHT(INDEX(PIS!O$1:O$500,MATCH(D528,PIS!C$1:C$500)),5)="Gross",MIN(U528+V528,VLOOKUP("R700",TSC!B:C,2,0)*VLOOKUP("R101",TSC!B:C,2,0))*VLOOKUP("R701",TSC!B:C,2,0)%,0),0)</f>
        <v/>
      </c>
      <c r="BY528">
        <f>IFERROR(IF(RIGHT(INDEX(PIS!O$1:O$500,MATCH(D528,PIS!C$1:C$500)),5)="Gross",MIN(U528+V528,VLOOKUP("R700",TSC!B:C,2,0)*VLOOKUP("R101",TSC!B:C,2,0))*VLOOKUP("T704",TSC!B:C,2,0)%,0),0)</f>
        <v/>
      </c>
      <c r="BZ528">
        <f>IFERROR(IF(RIGHT(INDEX(PIS!O$1:O$500,MATCH(D528,PIS!C$1:C$500)),5)="Gross",MIN(U528+V528,VLOOKUP("R700",TSC!B:C,2,0)*VLOOKUP("1",TSC!F:G,2,0))*VLOOKUP("T705",TSC!B:C,2,0)%,0),0)</f>
        <v/>
      </c>
      <c r="CA528">
        <f>IFERROR(INDEX(ADJ!$A$1:$BZ$1000,MATCH(PAYROLL!D528,ADJ!A$1:A$500,0),MATCH(PAYROLL!CA$2,ADJ!$2:$2,0)),0)</f>
        <v/>
      </c>
      <c r="CB528">
        <f>IFERROR(INDEX(ADJ!$A$1:$BZ$1000,MATCH(PAYROLL!D528,ADJ!A$1:A$500,0),MATCH(PAYROLL!CB$2,ADJ!$2:$2,0)),0)</f>
        <v/>
      </c>
      <c r="CC528">
        <f>SUM(BX528:CB528)</f>
        <v/>
      </c>
      <c r="CD528">
        <f>IFERROR(INDEX(PIS!$A$1:$BZ$1000,MATCH(PAYROLL!D528,PIS!C$1:C$500,0),MATCH(PAYROLL!CD$1,PIS!$1:$1,0)),0)</f>
        <v/>
      </c>
      <c r="CE528">
        <f>IFERROR(IF(OR(INDEX(PIS!P$1:P$500,MATCH(D528,PIS!C$1:C$500,0))="LT2",INDEX(PIS!P$1:P$500,MATCH(D528,PIS!C$1:C$500,0))="P10"),0,SUM(CC528,CD528*VLOOKUP("R601",TSC!B:C,2,0),VLOOKUP("R602",TSC!B:C,2,0))),0)</f>
        <v/>
      </c>
      <c r="CF528">
        <f>MAX(BW528-CE528,0)</f>
        <v/>
      </c>
      <c r="CG528">
        <f>IFERROR(IF(OR(RIGHT(INDEX(PIS!P$1:P$500,MATCH(D528,PIS!C$1:C$500)),5)="P10",RIGHT(INDEX(PIS!P$1:P$500,MATCH(D528,PIS!C$1:C$500)),5)="CK"),0,IF(CF528&lt;=5000000,CF528*5%,IF(CF528&lt;=10000000,CF528*10%-250000,IF(CF528&lt;=18000000,CF528*15%-750000,IF(CF528&lt;=32000000,CF528*20%-1650000,IF(CF528&lt;=52000000,CF528*25%-3250000,IF(CF528&lt;=80000000,BH528*30%-5850000,CF528*35%-9850000))))))),0)</f>
        <v/>
      </c>
      <c r="CH528">
        <f>IFERROR(IF(OR(INDEX(PIS!P$1:P$500,MATCH(D528,PIS!C$1:C$500))="LT",INDEX(PIS!P$1:P$500,MATCH(D528,PIS!C$1:C$500))="CK"),0,IF(CF528&lt;2000000,0,CF528*10%)),0)</f>
        <v/>
      </c>
      <c r="CI528">
        <f>IFERROR(INDEX(ADJ!$A$1:$BZ$1000,MATCH(PAYROLL!D528,ADJ!A$1:A$500,0),MATCH(PAYROLL!CI$2,ADJ!$2:$2,0)),0)</f>
        <v/>
      </c>
      <c r="CJ528">
        <f>IFERROR(INDEX(ADJ!$A$1:$BZ$1000,MATCH(PAYROLL!D528,ADJ!A$1:A$500,0),MATCH(PAYROLL!CJ$2,ADJ!$2:$2,0)),0)</f>
        <v/>
      </c>
      <c r="CK528">
        <f>IFERROR(INDEX(ADJ!$A$1:$BZ$1000,MATCH(PAYROLL!D528,ADJ!A$1:A$500,0),MATCH(PAYROLL!CK$2,ADJ!$2:$2,0)),0)</f>
        <v/>
      </c>
      <c r="CL528">
        <f>SUM(CG528:CK528)</f>
        <v/>
      </c>
      <c r="CM528">
        <f>ROUND(SUM(CH528:CK528),0)</f>
        <v/>
      </c>
      <c r="CN528">
        <f>IFERROR(INDEX(CSDA!D$1:D$500,MATCH($CN$2,CSDA!C$1:C$500,0))*INDEX(PIS!V$1:V$500,MATCH(D528,PIS!C$1:C$500))+INDEX(ADJ!$A$1:$BZ$1000,MATCH(PAYROLL!D528,ADJ!A$1:A$500,0),MATCH(PAYROLL!CN$2,ADJ!$2:$2,0)),0)</f>
        <v/>
      </c>
      <c r="CO528">
        <f>IFERROR(INDEX(ADJ!$A$1:$BZ$1000,MATCH(PAYROLL!D528,ADJ!A$1:A$500,0),MATCH(PAYROLL!CO$2,ADJ!$2:$2,0)),0)</f>
        <v/>
      </c>
      <c r="CP528">
        <f>IFERROR(INDEX(ADJ!$A$1:$BZ$1000,MATCH(PAYROLL!D528,ADJ!A$1:A$500,0),MATCH(PAYROLL!CP$2,ADJ!$2:$2,0)),0)</f>
        <v/>
      </c>
      <c r="CQ528">
        <f>BP528-CL528-CI528-CM528-CN528-CO528-CP528-CC528</f>
        <v/>
      </c>
      <c r="CR528">
        <f>IFERROR(IF(RIGHT(INDEX(PIS!O$1:O$500,MATCH(D528,PIS!C$1:C$500,0)),5)="Gross",MIN(U528+V528,VLOOKUP("R700",TSC!B:C,2,0)*VLOOKUP("R101",TSC!B:C,2,0))*(VLOOKUP("T711",TSC!B:C,2,0)+VLOOKUP("T712",TSC!B:C,2,0))%,MIN(T528+V528,VLOOKUP("R700",TSC!B:C,2,0)*VLOOKUP("R101",TSC!B:C,2,0))*(VLOOKUP("T711",TSC!B:C,2,0)+VLOOKUP("T712",TSC!B:C,2,0)+VLOOKUP("R701",TSC!B:C,2,0))%),0)</f>
        <v/>
      </c>
      <c r="CS528">
        <f>IFERROR(IF(RIGHT(INDEX(PIS!O$1:O$500,MATCH(D528,PIS!C$1:C$500,0)),5)="Gross",MIN(U528+V528,VLOOKUP("R700",TSC!B:C,2,0)*VLOOKUP("R101",TSC!B:C,2,0))*(VLOOKUP("T714",TSC!B:C,2,0))%,MIN(T528+V528,VLOOKUP("R700",TSC!B:C,2,0)*VLOOKUP("R101",TSC!B:C,2,0))*(VLOOKUP("T704",TSC!B:C,2,0)+VLOOKUP("T714",TSC!B:C,2,0))%),0)</f>
        <v/>
      </c>
      <c r="CT528">
        <f>IFERROR(IF(RIGHT(INDEX(PIS!O$1:O$500,MATCH(D528,PIS!C$1:C$500,0)),5)="Gross",MIN(U528+V528,VLOOKUP("R700",TSC!B:C,2,0)*VLOOKUP("R101",TSC!B:C,2,0))*VLOOKUP("T705",TSC!B:C,2,0)%,MIN(T528+V528,VLOOKUP("R700",TSC!B:C,2,0)*VLOOKUP("R101",TSC!B:C,2,0))*VLOOKUP("T705",TSC!B:C,2,0)%),0)</f>
        <v/>
      </c>
      <c r="CU528">
        <f>IFERROR(IF(RIGHT(INDEX(PIS!O$1:O$500,MATCH(D528,PIS!C$1:C$500,0)),5)="Gross",MIN(U528+V528,VLOOKUP("R700",TSC!B:C,2,0)*VLOOKUP("R101",TSC!B:C,2,0))*(VLOOKUP("T713",TSC!B:C,2,0))%,MIN(T528+V528,VLOOKUP("R700",TSC!B:C,2,0)*VLOOKUP("R101",TSC!B:C,2,0))*(VLOOKUP("T713",TSC!B:C,2,0))%),0)</f>
        <v/>
      </c>
      <c r="CV528">
        <f>IFERROR(INDEX(ADJ!$A$1:$BZ$1000,MATCH(PAYROLL!D528,ADJ!A$1:A$500,0),MATCH(PAYROLL!CV$2,ADJ!$2:$2,0)),0)</f>
        <v/>
      </c>
      <c r="CW528">
        <f>IFERROR(INDEX(ADJ!$A$1:$BZ$1000,MATCH(PAYROLL!D528,ADJ!A$1:A$500,0),MATCH(PAYROLL!CW$2,ADJ!$2:$2,0)),0)</f>
        <v/>
      </c>
      <c r="CX528">
        <f>SUM(CR528:CW528)</f>
        <v/>
      </c>
      <c r="CY528">
        <f>ROUND(IF(CR528&gt;0,T528+V528*VLOOKUP("R202",TSC!$B$1:$C$500,2,0),0),0)</f>
        <v/>
      </c>
      <c r="CZ528">
        <f>IFERROR(INDEX(CSDA!D$1:D$500,MATCH($CZ$2,CSDA!C$1:C$500,0)),0)</f>
        <v/>
      </c>
      <c r="DA528">
        <f>ROUND(T528*0.7%,0)</f>
        <v/>
      </c>
      <c r="DB528">
        <f>ROUND(T528/12,0)</f>
        <v/>
      </c>
      <c r="DC528">
        <f ref="DC528" t="array">IFERROR(INDEX(CSDA!D$1:D$500,MATCH("Trích giữ"&amp;PAYROLL!DC$2,CSDA!A$1:A$500&amp;CSDA!C$1:C$500,0)),0)</f>
        <v/>
      </c>
      <c r="DD528">
        <f ref="DD528" t="array">IFERROR(INDEX(CSDA!D$1:D$500,MATCH("Trích giữ"&amp;PAYROLL!DD$2,CSDA!A$1:A$500&amp;CSDA!C$1:C$500,0)),0)</f>
        <v/>
      </c>
      <c r="DE528">
        <f ref="DE528" t="array">IFERROR(INDEX(CSDA!D$1:D$500,MATCH("Trích giữ"&amp;PAYROLL!DE$2,CSDA!A$1:A$500&amp;CSDA!C$1:C$500,0)),0)</f>
        <v/>
      </c>
      <c r="DF528">
        <f>IFERROR(INDEX(CSDA!D$1:D$500,MATCH(PAYROLL!DF$2,CSDA!C$1:C$500,0)),0)</f>
        <v/>
      </c>
      <c r="DG528">
        <f ref="DG528" t="array">IFERROR(INDEX(CSDA!D$1:D$500,MATCH("Trích giữ"&amp;PAYROLL!DG$2,CSDA!A$1:A$500&amp;CSDA!C$1:C$500,0)),0)</f>
        <v/>
      </c>
      <c r="DH528">
        <f>ROUND(T528/26,0)</f>
        <v/>
      </c>
      <c r="DI528">
        <f ref="DI528" t="array">IFERROR(INDEX(CSDA!D$1:D$500,MATCH("Trích giữ"&amp;PAYROLL!DI$2,CSDA!A$1:A$500&amp;CSDA!C$1:C$500,0)),0)</f>
        <v/>
      </c>
      <c r="DJ528">
        <f>IF(U528=0,T528*21.5%-BL528,0)</f>
        <v/>
      </c>
      <c r="DK528">
        <f ref="DK528" t="array">IFERROR(INDEX(CSDA!D$1:D$500,MATCH("Trích giữ"&amp;PAYROLL!DK$2,CSDA!A$1:A$500&amp;CSDA!C$1:C$500,0)),0)</f>
        <v/>
      </c>
      <c r="DL528">
        <f>IFERROR(INDEX(CSDA!D$1:D$500,MATCH(PAYROLL!DL$2,CSDA!C$1:C$500,0))/12,0)</f>
        <v/>
      </c>
      <c r="DM528">
        <f>SUM(DB528:DL528)</f>
        <v/>
      </c>
      <c r="DN528">
        <f>IFERROR(INDEX(ADJ!$A$1:$BZ$1000,MATCH(PAYROLL!D528,ADJ!A$1:A$500,0),MATCH(PAYROLL!DN$2,ADJ!$2:$2,0)),0)</f>
        <v/>
      </c>
      <c r="DO528">
        <f>IFERROR(SUM(BP528,DM528:DN528,CX528:DA528)-DT528,0)</f>
        <v/>
      </c>
      <c r="DP528">
        <f ref="DP528" t="array">SUM(BW528*IFERROR(INDEX(CSDA!D$1:D$500,MATCH(BW$2,CSDA!C$1:C$500,0)),0)%,CX528*IFERROR(INDEX(CSDA!D$1:D$500,MATCH(CX$2,CSDA!C$1:C$500,0)),0)%,DA528*IFERROR(INDEX(CSDA!D$1:D$500,MATCH(DA$2,CSDA!C$1:C$500,0)),0)%,DB528*IFERROR(INDEX(CSDA!D$1:D$500,MATCH(DB$2,CSDA!C$1:C$500,0)),0)%,DF528*IFERROR(INDEX(CSDA!D$1:D$500,MATCH("Phí dịch vụ"&amp;PAYROLL!DF$2,CSDA!A$1:A$500&amp;CSDA!C$1:C$500,0)),0)%,DC528*IFERROR(INDEX(CSDA!D$1:D$500,MATCH("Phí dịch vụ"&amp;PAYROLL!DC$2,CSDA!A$1:A$500&amp;CSDA!C$1:C$500,0)),0)%,DH528*IFERROR(INDEX(CSDA!D$1:D$500,MATCH("Phí dịch vụ"&amp;PAYROLL!DH$2,CSDA!A$1:A$500&amp;CSDA!C$1:C$500,0)),0)%,DJ528*IFERROR(INDEX(CSDA!D$1:D$500,MATCH("Phí dịch vụ"&amp;PAYROLL!DJ$2,CSDA!A$1:A$500&amp;CSDA!C$1:C$500,0)),0)%,BN528*IFERROR(INDEX(CSDA!D$1:D$500,MATCH(BN$2,CSDA!C$1:C$500,0)),0)%)-BN528*7%</f>
        <v/>
      </c>
      <c r="DQ528">
        <f>IFERROR(INDEX(ADJ!$A$1:$BZ$1000,MATCH(PAYROLL!D528,ADJ!A$1:A$500,0),MATCH(PAYROLL!DQ$2,ADJ!$2:$2,0)),0)</f>
        <v/>
      </c>
      <c r="DR528">
        <f>IFERROR(INDEX(ADJ!$A$1:$BZ$1000,MATCH(PAYROLL!D528,ADJ!A$1:A$500,0),MATCH(PAYROLL!DR$2,ADJ!$2:$2,0)),0)</f>
        <v/>
      </c>
      <c r="DS528">
        <f>SUM(DP528:DR528)</f>
        <v/>
      </c>
      <c r="DT528">
        <f>EK528</f>
        <v/>
      </c>
      <c r="DU528">
        <f>SUM(DO528:DR528)</f>
        <v/>
      </c>
      <c r="DV528">
        <f>ROUND(DU528*0.1,0)</f>
        <v/>
      </c>
      <c r="DW528">
        <f>DU528+DV528</f>
        <v/>
      </c>
      <c r="DZ528">
        <f>IFERROR(INDEX(ADJ!$A$1:$BZ$1000,MATCH(PAYROLL!$D528,ADJ!A$1:A$500,0),MATCH(PAYROLL!DZ$2,ADJ!$2:$2,0)),0)</f>
        <v/>
      </c>
      <c r="EA528">
        <f>IFERROR(INDEX(ADJ!$A$1:$BZ$1000,MATCH(PAYROLL!$D528,ADJ!A$1:A$500,0),MATCH(PAYROLL!EA$2,ADJ!$2:$2,0)),0)</f>
        <v/>
      </c>
      <c r="EB528">
        <f>IFERROR(INDEX(ADJ!$A$1:$BZ$1000,MATCH(PAYROLL!$D528,ADJ!A$1:A$500,0),MATCH(PAYROLL!EB$2,ADJ!$2:$2,0)),0)</f>
        <v/>
      </c>
      <c r="EC528">
        <f>IFERROR(INDEX(ADJ!$A$1:$BZ$1000,MATCH(PAYROLL!$D528,ADJ!A$1:A$500,0),MATCH(PAYROLL!EC$2,ADJ!$2:$2,0)),0)</f>
        <v/>
      </c>
      <c r="ED528">
        <f>IFERROR(INDEX(ADJ!$A$1:$BZ$1000,MATCH(PAYROLL!$D528,ADJ!A$1:A$500,0),MATCH(PAYROLL!ED$2,ADJ!$2:$2,0)),0)</f>
        <v/>
      </c>
      <c r="EE528">
        <f>IFERROR(INDEX(ADJ!$A$1:$BZ$1000,MATCH(PAYROLL!$D528,ADJ!A$1:A$500,0),MATCH(PAYROLL!EE$2,ADJ!$2:$2,0)),0)</f>
        <v/>
      </c>
      <c r="EF528">
        <f>IFERROR(INDEX(ADJ!$A$1:$BZ$1000,MATCH(PAYROLL!$D528,ADJ!A$1:A$500,0),MATCH(PAYROLL!EF$2,ADJ!$2:$2,0)),0)</f>
        <v/>
      </c>
      <c r="EG528">
        <f>IFERROR(INDEX(ADJ!$A$1:$BZ$1000,MATCH(PAYROLL!$D528,ADJ!A$1:A$500,0),MATCH(PAYROLL!EG$2,ADJ!$2:$2,0)),0)</f>
        <v/>
      </c>
      <c r="EH528">
        <f>IFERROR(INDEX(ADJ!$A$1:$BZ$1000,MATCH(PAYROLL!$D528,ADJ!A$1:A$500,0),MATCH(PAYROLL!EH$2,ADJ!$2:$2,0)),0)</f>
        <v/>
      </c>
      <c r="EI528">
        <f>IFERROR(INDEX(ADJ!$A$1:$BZ$1000,MATCH(PAYROLL!D528,ADJ!A$1:A$500,0),MATCH(PAYROLL!EI$2,ADJ!$2:$2,0)),0)</f>
        <v/>
      </c>
      <c r="EJ528">
        <f>IFERROR(INDEX(ADJ!$A$1:$BZ$1000,MATCH(PAYROLL!$D528,ADJ!A$1:A$500,0),MATCH(PAYROLL!EJ$2,ADJ!$2:$2,0)),0)</f>
        <v/>
      </c>
      <c r="EK528">
        <f>SUM(DZ528:EJ528)</f>
        <v/>
      </c>
    </row>
    <row r="529">
      <c r="A529" t="n">
        <v>527</v>
      </c>
      <c r="B529" t="inlineStr">
        <is>
          <t>Bùi Huyền Trang</t>
        </is>
      </c>
      <c r="D529" t="inlineStr">
        <is>
          <t>153629-02</t>
        </is>
      </c>
      <c r="S529">
        <f>IFERROR(INDEX(PIS!$A$1:$BZ$1000,MATCH($D529,PIS!C$1:C$500,0),MATCH("Lương CB tháng trước",PIS!$1:$1,0)),0)</f>
        <v/>
      </c>
      <c r="T529">
        <f>IFERROR(INDEX(PIS!$A$1:$BZ$1000,MATCH($D529,PIS!C$1:C$500,0),MATCH("Lương CB hiện tại",PIS!$1:$1,0)),0)</f>
        <v/>
      </c>
      <c r="U529">
        <f>IFERROR(INDEX(PIS!$A$1:$BZ$1000,MATCH($D529,PIS!C$1:C$500,0),MATCH("Lương đóng BHBB",PIS!$1:$1,0)),0)</f>
        <v/>
      </c>
      <c r="V529">
        <f>IFERROR(INDEX(PIS!$A$1:$BZ$1000,MATCH($D529,PIS!C$1:C$500,0),MATCH(V$2,PIS!$2:$2,0)),0)</f>
        <v/>
      </c>
      <c r="W529">
        <f>IFERROR(INDEX(PIS!$A$1:$BZ$1000,MATCH($D529,PIS!C$1:C$500,0),MATCH(W$2,PIS!$2:$2,0)),0)</f>
        <v/>
      </c>
      <c r="X529">
        <f>IFERROR(INDEX(PIS!$A$1:$BZ$1000,MATCH($D529,PIS!C$1:C$500,0),MATCH(X$2,PIS!$2:$2,0)),0)</f>
        <v/>
      </c>
      <c r="Y529">
        <f>IFERROR(INDEX(PIS!$A$1:$BZ$1000,MATCH($D529,PIS!C$1:C$500,0),MATCH(Y$2,PIS!$2:$2,0)),0)</f>
        <v/>
      </c>
      <c r="Z529">
        <f>IFERROR(INDEX(PIS!$A$1:$BZ$1000,MATCH($D529,PIS!C$1:C$500,0),MATCH(Z$2,PIS!$2:$2,0)),0)</f>
        <v/>
      </c>
      <c r="AA529">
        <f>IFERROR(INDEX(PIS!$A$1:$BZ$1000,MATCH($D529,PIS!C$1:C$500,0),MATCH(AA$2,PIS!$2:$2,0)),0)</f>
        <v/>
      </c>
      <c r="AB529">
        <f>IFERROR(INDEX(PIS!$A$1:$BZ$1000,MATCH($D529,PIS!C$1:C$500,0),MATCH(AB$2,PIS!$2:$2,0)),0)</f>
        <v/>
      </c>
      <c r="AC529">
        <f>SUM(V529:AB529)</f>
        <v/>
      </c>
      <c r="AD529">
        <f>IFERROR(INDEX(TIMESHEET!$A$1:$AI$5000,MATCH($D529,TIMESHEET!A$1:A$500,0),MATCH("T100",TIMESHEET!$2:$2,0))-2,0)</f>
        <v/>
      </c>
      <c r="AE529">
        <f>IFERROR(INDEX(TIMESHEET!$A$1:$AI$5000,MATCH($D529,TIMESHEET!A$1:A$500,0),MATCH("T202",TIMESHEET!$2:$2,0)),0)</f>
        <v/>
      </c>
      <c r="AF529">
        <f>IFERROR(INDEX(TIMESHEET!$A$1:$AI$5000,MATCH($D529,TIMESHEET!A$1:A$500,0),MATCH("T302",TIMESHEET!$2:$2,0)),0)</f>
        <v/>
      </c>
      <c r="AG529">
        <f>IFERROR(INDEX(TIMESHEET!$A$1:$AI$5000,MATCH($D529,TIMESHEET!A$1:A$500,0),MATCH("T406",TIMESHEET!$2:$2,0)),0)</f>
        <v/>
      </c>
      <c r="AH529">
        <f>AE529+AG529</f>
        <v/>
      </c>
      <c r="AI529">
        <f>IFERROR(INDEX(TIMESHEET!$A$1:$AI$5000,MATCH($D529,TIMESHEET!A$1:A$500,0),MATCH("T701",TIMESHEET!$2:$2,0)),0)</f>
        <v/>
      </c>
      <c r="AJ529">
        <f>IFERROR(INDEX(TIMESHEET!$A$1:$AI$5000,MATCH($D529,TIMESHEET!B$1:B$500,0),MATCH("T320",TIMESHEET!$2:$2,0)),0)</f>
        <v/>
      </c>
      <c r="AK529">
        <f>IFERROR(IF(LEFT(INDEX(PIS!O$1:O$500,MATCH(D529,PIS!C$1:C$500)),1)="M",T529/AD529*SUM(AE529:AG529),T529*AD529),0)</f>
        <v/>
      </c>
      <c r="AL529">
        <f>IFERROR(INDEX(ADJ!$A$1:$BZ$1000,MATCH(PAYROLL!D529,ADJ!A$1:A$500,0),MATCH(PAYROLL!AL$2,ADJ!$2:$2,0)),0)</f>
        <v/>
      </c>
      <c r="AM529">
        <f>SUM(AK529:AL529)</f>
        <v/>
      </c>
      <c r="AN529">
        <f>IFERROR(ROUND(V529/$AD529*$AH529,0),0)</f>
        <v/>
      </c>
      <c r="AO529">
        <f>IFERROR(ROUND(W529/$AD529*$AH529,0),0)</f>
        <v/>
      </c>
      <c r="AP529">
        <f>IFERROR(ROUND(X529/$AD529*$AE529,0),0)</f>
        <v/>
      </c>
      <c r="AQ529">
        <f>IFERROR(ROUND(Y529/$AD529*$AH529,0),0)</f>
        <v/>
      </c>
      <c r="AR529">
        <f>IFERROR(ROUND(Z529/$AD529*$AH529,0),0)</f>
        <v/>
      </c>
      <c r="AS529">
        <f>IFERROR(ROUND(AA529/$AD529*$AH529,0),0)</f>
        <v/>
      </c>
      <c r="AT529">
        <f>IFERROR(IF((AE529+AF529+AG529)&gt;13,AB529,ROUND(AB529/AD529*AH529,0)),0)</f>
        <v/>
      </c>
      <c r="AU529">
        <f>IFERROR(INDEX(ADJ!$A$1:$BZ$1000,MATCH(PAYROLL!D529,ADJ!A$1:A$500,0),MATCH(PAYROLL!AU$2,ADJ!$2:$2,0)),0)</f>
        <v/>
      </c>
      <c r="AV529">
        <f>ROUND(SUM(AN529:AU529),0)</f>
        <v/>
      </c>
      <c r="AW529">
        <f>IFERROR(INDEX(TIMESHEET!$A$1:$AI$5000,MATCH(PAYROLL!D529,TIMESHEET!A$1:A$500,0),MATCH("T620",TIMESHEET!$2:$2,0)),0)</f>
        <v/>
      </c>
      <c r="AX529">
        <f>IFERROR(INDEX(TIMESHEET!$A$1:$AI$5000,MATCH(PAYROLL!D529,TIMESHEET!A$1:A$500,0),MATCH("T601",TIMESHEET!$2:$2,0)),0)</f>
        <v/>
      </c>
      <c r="AY529">
        <f>IFERROR(INDEX(TIMESHEET!$A$1:$AI$5000,MATCH(PAYROLL!D529,TIMESHEET!A$1:A$500,0),MATCH("T602",TIMESHEET!$2:$2,0)),0)</f>
        <v/>
      </c>
      <c r="AZ529">
        <f>IFERROR(INDEX(TIMESHEET!$A$1:$AI$5000,MATCH(PAYROLL!D529,TIMESHEET!A$1:A$500,0),MATCH("T603",TIMESHEET!$2:$2,0)),0)</f>
        <v/>
      </c>
      <c r="BA529">
        <f>IFERROR(INDEX(TIMESHEET!$A$1:$AI$5000,MATCH(PAYROLL!D529,TIMESHEET!A$1:A$500,0),MATCH("T611",TIMESHEET!$2:$2,0)),0)</f>
        <v/>
      </c>
      <c r="BB529">
        <f>IFERROR(INDEX(TIMESHEET!$A$1:$AI$5000,MATCH(PAYROLL!D529,TIMESHEET!A$1:A$500,0),MATCH("T612",TIMESHEET!$2:$2,0)),0)</f>
        <v/>
      </c>
      <c r="BC529">
        <f>IFERROR(INDEX(TIMESHEET!$A$1:$AI$5000,MATCH(PAYROLL!D529,TIMESHEET!A$1:A$500,0),MATCH("T613",TIMESHEET!$2:$2,0)),0)</f>
        <v/>
      </c>
      <c r="BD529">
        <f>IFERROR(INDEX(TIMESHEET!$A$1:$AI$5000,MATCH(PAYROLL!D529,TIMESHEET!A$1:A$500,0),MATCH("T500",TIMESHEET!$2:$2,0)),0)</f>
        <v/>
      </c>
      <c r="BE529">
        <f>IFERROR(IF(LEFT(INDEX(PIS!O$1:O$500,MATCH(D529,PIS!C$1:C$500)),1)="M",T529/AD529/8*(AW529+AX529*1.5+AY529*2+AZ529*3+BA529*2.1+BB529*2.7+BC529*3.9+BD529*0.3),T529/8*(AW529+AX529*1.5+AY529*2+AZ529*3+BA529*2.1+BB529*2.7+BC529*3.9+BD529*0.3)),0)</f>
        <v/>
      </c>
      <c r="BF529">
        <f>IFERROR(INDEX(ADJ!$A$1:$BZ$1000,MATCH(PAYROLL!$D529,ADJ!A$1:A$500,0),MATCH(PAYROLL!BF$2,ADJ!$2:$2,0)),0)</f>
        <v/>
      </c>
      <c r="BG529">
        <f>IFERROR(INDEX(ADJ!$A$1:$BZ$1000,MATCH(PAYROLL!D529,ADJ!A$1:A$500,0),MATCH(PAYROLL!BG$2,ADJ!$2:$2,0)),0)</f>
        <v/>
      </c>
      <c r="BH529">
        <f>IFERROR(INDEX(ADJ!$A$1:$BZ$1000,MATCH(PAYROLL!D529,ADJ!A$1:A$500,0),MATCH(PAYROLL!BH$2,ADJ!$2:$2,0)),0)</f>
        <v/>
      </c>
      <c r="BI529">
        <f>IFERROR(INDEX(ADJ!$A$1:$BZ$1000,MATCH(PAYROLL!D529,ADJ!A$1:A$500,0),MATCH(PAYROLL!BI$2,ADJ!$2:$2,0)),0)</f>
        <v/>
      </c>
      <c r="BJ529">
        <f>IFERROR(INDEX(ADJ!$A$1:$BZ$1000,MATCH(PAYROLL!D529,ADJ!A$1:A$500,0),MATCH(PAYROLL!BJ$2,ADJ!$2:$2,0)),0)</f>
        <v/>
      </c>
      <c r="BK529">
        <f>SUM(BF529:BJ529)</f>
        <v/>
      </c>
      <c r="BL529">
        <f>IFERROR(INDEX(ADJ!$A$1:$BZ$1000,MATCH(PAYROLL!D529,ADJ!A$1:A$500,0),MATCH(PAYROLL!BL$2,ADJ!$2:$2,0)),0)</f>
        <v/>
      </c>
      <c r="BM529">
        <f>IFERROR(INDEX(ADJ!$A$1:$BZ$1000,MATCH(PAYROLL!D529,ADJ!A$1:A$500,0),MATCH(PAYROLL!BM$2,ADJ!$2:$2,0)),0)</f>
        <v/>
      </c>
      <c r="BN529">
        <f>IFERROR(INDEX(ADJ!$A$1:$BZ$1000,MATCH(PAYROLL!D529,ADJ!A$1:A$500,0),MATCH(PAYROLL!BN$2,ADJ!$2:$2,0)),0)</f>
        <v/>
      </c>
      <c r="BO529">
        <f>IFERROR(INDEX(ADJ!$A$1:$BZ$1000,MATCH(PAYROLL!D529,ADJ!A$1:A$500,0),MATCH(PAYROLL!BO$2,ADJ!$2:$2,0)),0)</f>
        <v/>
      </c>
      <c r="BP529">
        <f>SUM(AM529,AV529,BE529,BK529,BL529:BO529)</f>
        <v/>
      </c>
      <c r="BQ529">
        <f>BO529</f>
        <v/>
      </c>
      <c r="BR529">
        <f>IFERROR(ROUND(IF(LEFT(INDEX(PIS!O$1:O$500,MATCH(D529,PIS!C$1:C$500)),1)="D",T529/8*(BD529*0.3),IF(LEFT(INDEX(PIS!O$1:O$500,MATCH(D529,PIS!C$1:C$500)),1)="H",T529*($BD529*0.3),T529/$AD529/8*($BD529*0.3))),0),0)</f>
        <v/>
      </c>
      <c r="BS529">
        <f>IF(AP529&lt;1,0,MIN(AP529,730000))</f>
        <v/>
      </c>
      <c r="BT529">
        <f>IFERROR(ROUND((BE529-SUM(AW529:BC529)*T529/AD529/8),0)-BR529,0)</f>
        <v/>
      </c>
      <c r="BU529">
        <f>AO529</f>
        <v/>
      </c>
      <c r="BV529">
        <f>SUM(BQ529:BU529)</f>
        <v/>
      </c>
      <c r="BW529">
        <f>BP529-BV529</f>
        <v/>
      </c>
      <c r="BX529">
        <f>IFERROR(IF(RIGHT(INDEX(PIS!O$1:O$500,MATCH(D529,PIS!C$1:C$500)),5)="Gross",MIN(U529+V529,VLOOKUP("R700",TSC!B:C,2,0)*VLOOKUP("R101",TSC!B:C,2,0))*VLOOKUP("R701",TSC!B:C,2,0)%,0),0)</f>
        <v/>
      </c>
      <c r="BY529">
        <f>IFERROR(IF(RIGHT(INDEX(PIS!O$1:O$500,MATCH(D529,PIS!C$1:C$500)),5)="Gross",MIN(U529+V529,VLOOKUP("R700",TSC!B:C,2,0)*VLOOKUP("R101",TSC!B:C,2,0))*VLOOKUP("T704",TSC!B:C,2,0)%,0),0)</f>
        <v/>
      </c>
      <c r="BZ529">
        <f>IFERROR(IF(RIGHT(INDEX(PIS!O$1:O$500,MATCH(D529,PIS!C$1:C$500)),5)="Gross",MIN(U529+V529,VLOOKUP("R700",TSC!B:C,2,0)*VLOOKUP("1",TSC!F:G,2,0))*VLOOKUP("T705",TSC!B:C,2,0)%,0),0)</f>
        <v/>
      </c>
      <c r="CA529">
        <f>IFERROR(INDEX(ADJ!$A$1:$BZ$1000,MATCH(PAYROLL!D529,ADJ!A$1:A$500,0),MATCH(PAYROLL!CA$2,ADJ!$2:$2,0)),0)</f>
        <v/>
      </c>
      <c r="CB529">
        <f>IFERROR(INDEX(ADJ!$A$1:$BZ$1000,MATCH(PAYROLL!D529,ADJ!A$1:A$500,0),MATCH(PAYROLL!CB$2,ADJ!$2:$2,0)),0)</f>
        <v/>
      </c>
      <c r="CC529">
        <f>SUM(BX529:CB529)</f>
        <v/>
      </c>
      <c r="CD529">
        <f>IFERROR(INDEX(PIS!$A$1:$BZ$1000,MATCH(PAYROLL!D529,PIS!C$1:C$500,0),MATCH(PAYROLL!CD$1,PIS!$1:$1,0)),0)</f>
        <v/>
      </c>
      <c r="CE529">
        <f>IFERROR(IF(OR(INDEX(PIS!P$1:P$500,MATCH(D529,PIS!C$1:C$500,0))="LT2",INDEX(PIS!P$1:P$500,MATCH(D529,PIS!C$1:C$500,0))="P10"),0,SUM(CC529,CD529*VLOOKUP("R601",TSC!B:C,2,0),VLOOKUP("R602",TSC!B:C,2,0))),0)</f>
        <v/>
      </c>
      <c r="CF529">
        <f>MAX(BW529-CE529,0)</f>
        <v/>
      </c>
      <c r="CG529">
        <f>IFERROR(IF(OR(RIGHT(INDEX(PIS!P$1:P$500,MATCH(D529,PIS!C$1:C$500)),5)="P10",RIGHT(INDEX(PIS!P$1:P$500,MATCH(D529,PIS!C$1:C$500)),5)="CK"),0,IF(CF529&lt;=5000000,CF529*5%,IF(CF529&lt;=10000000,CF529*10%-250000,IF(CF529&lt;=18000000,CF529*15%-750000,IF(CF529&lt;=32000000,CF529*20%-1650000,IF(CF529&lt;=52000000,CF529*25%-3250000,IF(CF529&lt;=80000000,BH529*30%-5850000,CF529*35%-9850000))))))),0)</f>
        <v/>
      </c>
      <c r="CH529">
        <f>IFERROR(IF(OR(INDEX(PIS!P$1:P$500,MATCH(D529,PIS!C$1:C$500))="LT",INDEX(PIS!P$1:P$500,MATCH(D529,PIS!C$1:C$500))="CK"),0,IF(CF529&lt;2000000,0,CF529*10%)),0)</f>
        <v/>
      </c>
      <c r="CI529">
        <f>IFERROR(INDEX(ADJ!$A$1:$BZ$1000,MATCH(PAYROLL!D529,ADJ!A$1:A$500,0),MATCH(PAYROLL!CI$2,ADJ!$2:$2,0)),0)</f>
        <v/>
      </c>
      <c r="CJ529">
        <f>IFERROR(INDEX(ADJ!$A$1:$BZ$1000,MATCH(PAYROLL!D529,ADJ!A$1:A$500,0),MATCH(PAYROLL!CJ$2,ADJ!$2:$2,0)),0)</f>
        <v/>
      </c>
      <c r="CK529">
        <f>IFERROR(INDEX(ADJ!$A$1:$BZ$1000,MATCH(PAYROLL!D529,ADJ!A$1:A$500,0),MATCH(PAYROLL!CK$2,ADJ!$2:$2,0)),0)</f>
        <v/>
      </c>
      <c r="CL529">
        <f>SUM(CG529:CK529)</f>
        <v/>
      </c>
      <c r="CM529">
        <f>ROUND(SUM(CH529:CK529),0)</f>
        <v/>
      </c>
      <c r="CN529">
        <f>IFERROR(INDEX(CSDA!D$1:D$500,MATCH($CN$2,CSDA!C$1:C$500,0))*INDEX(PIS!V$1:V$500,MATCH(D529,PIS!C$1:C$500))+INDEX(ADJ!$A$1:$BZ$1000,MATCH(PAYROLL!D529,ADJ!A$1:A$500,0),MATCH(PAYROLL!CN$2,ADJ!$2:$2,0)),0)</f>
        <v/>
      </c>
      <c r="CO529">
        <f>IFERROR(INDEX(ADJ!$A$1:$BZ$1000,MATCH(PAYROLL!D529,ADJ!A$1:A$500,0),MATCH(PAYROLL!CO$2,ADJ!$2:$2,0)),0)</f>
        <v/>
      </c>
      <c r="CP529">
        <f>IFERROR(INDEX(ADJ!$A$1:$BZ$1000,MATCH(PAYROLL!D529,ADJ!A$1:A$500,0),MATCH(PAYROLL!CP$2,ADJ!$2:$2,0)),0)</f>
        <v/>
      </c>
      <c r="CQ529">
        <f>BP529-CL529-CI529-CM529-CN529-CO529-CP529-CC529</f>
        <v/>
      </c>
      <c r="CR529">
        <f>IFERROR(IF(RIGHT(INDEX(PIS!O$1:O$500,MATCH(D529,PIS!C$1:C$500,0)),5)="Gross",MIN(U529+V529,VLOOKUP("R700",TSC!B:C,2,0)*VLOOKUP("R101",TSC!B:C,2,0))*(VLOOKUP("T711",TSC!B:C,2,0)+VLOOKUP("T712",TSC!B:C,2,0))%,MIN(T529+V529,VLOOKUP("R700",TSC!B:C,2,0)*VLOOKUP("R101",TSC!B:C,2,0))*(VLOOKUP("T711",TSC!B:C,2,0)+VLOOKUP("T712",TSC!B:C,2,0)+VLOOKUP("R701",TSC!B:C,2,0))%),0)</f>
        <v/>
      </c>
      <c r="CS529">
        <f>IFERROR(IF(RIGHT(INDEX(PIS!O$1:O$500,MATCH(D529,PIS!C$1:C$500,0)),5)="Gross",MIN(U529+V529,VLOOKUP("R700",TSC!B:C,2,0)*VLOOKUP("R101",TSC!B:C,2,0))*(VLOOKUP("T714",TSC!B:C,2,0))%,MIN(T529+V529,VLOOKUP("R700",TSC!B:C,2,0)*VLOOKUP("R101",TSC!B:C,2,0))*(VLOOKUP("T704",TSC!B:C,2,0)+VLOOKUP("T714",TSC!B:C,2,0))%),0)</f>
        <v/>
      </c>
      <c r="CT529">
        <f>IFERROR(IF(RIGHT(INDEX(PIS!O$1:O$500,MATCH(D529,PIS!C$1:C$500,0)),5)="Gross",MIN(U529+V529,VLOOKUP("R700",TSC!B:C,2,0)*VLOOKUP("R101",TSC!B:C,2,0))*VLOOKUP("T705",TSC!B:C,2,0)%,MIN(T529+V529,VLOOKUP("R700",TSC!B:C,2,0)*VLOOKUP("R101",TSC!B:C,2,0))*VLOOKUP("T705",TSC!B:C,2,0)%),0)</f>
        <v/>
      </c>
      <c r="CU529">
        <f>IFERROR(IF(RIGHT(INDEX(PIS!O$1:O$500,MATCH(D529,PIS!C$1:C$500,0)),5)="Gross",MIN(U529+V529,VLOOKUP("R700",TSC!B:C,2,0)*VLOOKUP("R101",TSC!B:C,2,0))*(VLOOKUP("T713",TSC!B:C,2,0))%,MIN(T529+V529,VLOOKUP("R700",TSC!B:C,2,0)*VLOOKUP("R101",TSC!B:C,2,0))*(VLOOKUP("T713",TSC!B:C,2,0))%),0)</f>
        <v/>
      </c>
      <c r="CV529">
        <f>IFERROR(INDEX(ADJ!$A$1:$BZ$1000,MATCH(PAYROLL!D529,ADJ!A$1:A$500,0),MATCH(PAYROLL!CV$2,ADJ!$2:$2,0)),0)</f>
        <v/>
      </c>
      <c r="CW529">
        <f>IFERROR(INDEX(ADJ!$A$1:$BZ$1000,MATCH(PAYROLL!D529,ADJ!A$1:A$500,0),MATCH(PAYROLL!CW$2,ADJ!$2:$2,0)),0)</f>
        <v/>
      </c>
      <c r="CX529">
        <f>SUM(CR529:CW529)</f>
        <v/>
      </c>
      <c r="CY529">
        <f>ROUND(IF(CR529&gt;0,T529+V529*VLOOKUP("R202",TSC!$B$1:$C$500,2,0),0),0)</f>
        <v/>
      </c>
      <c r="CZ529">
        <f>IFERROR(INDEX(CSDA!D$1:D$500,MATCH($CZ$2,CSDA!C$1:C$500,0)),0)</f>
        <v/>
      </c>
      <c r="DA529">
        <f>ROUND(T529*0.7%,0)</f>
        <v/>
      </c>
      <c r="DB529">
        <f>ROUND(T529/12,0)</f>
        <v/>
      </c>
      <c r="DC529">
        <f ref="DC529" t="array">IFERROR(INDEX(CSDA!D$1:D$500,MATCH("Trích giữ"&amp;PAYROLL!DC$2,CSDA!A$1:A$500&amp;CSDA!C$1:C$500,0)),0)</f>
        <v/>
      </c>
      <c r="DD529">
        <f ref="DD529" t="array">IFERROR(INDEX(CSDA!D$1:D$500,MATCH("Trích giữ"&amp;PAYROLL!DD$2,CSDA!A$1:A$500&amp;CSDA!C$1:C$500,0)),0)</f>
        <v/>
      </c>
      <c r="DE529">
        <f ref="DE529" t="array">IFERROR(INDEX(CSDA!D$1:D$500,MATCH("Trích giữ"&amp;PAYROLL!DE$2,CSDA!A$1:A$500&amp;CSDA!C$1:C$500,0)),0)</f>
        <v/>
      </c>
      <c r="DF529">
        <f>IFERROR(INDEX(CSDA!D$1:D$500,MATCH(PAYROLL!DF$2,CSDA!C$1:C$500,0)),0)</f>
        <v/>
      </c>
      <c r="DG529">
        <f ref="DG529" t="array">IFERROR(INDEX(CSDA!D$1:D$500,MATCH("Trích giữ"&amp;PAYROLL!DG$2,CSDA!A$1:A$500&amp;CSDA!C$1:C$500,0)),0)</f>
        <v/>
      </c>
      <c r="DH529">
        <f>ROUND(T529/26,0)</f>
        <v/>
      </c>
      <c r="DI529">
        <f ref="DI529" t="array">IFERROR(INDEX(CSDA!D$1:D$500,MATCH("Trích giữ"&amp;PAYROLL!DI$2,CSDA!A$1:A$500&amp;CSDA!C$1:C$500,0)),0)</f>
        <v/>
      </c>
      <c r="DJ529">
        <f>IF(U529=0,T529*21.5%-BL529,0)</f>
        <v/>
      </c>
      <c r="DK529">
        <f ref="DK529" t="array">IFERROR(INDEX(CSDA!D$1:D$500,MATCH("Trích giữ"&amp;PAYROLL!DK$2,CSDA!A$1:A$500&amp;CSDA!C$1:C$500,0)),0)</f>
        <v/>
      </c>
      <c r="DL529">
        <f>IFERROR(INDEX(CSDA!D$1:D$500,MATCH(PAYROLL!DL$2,CSDA!C$1:C$500,0))/12,0)</f>
        <v/>
      </c>
      <c r="DM529">
        <f>SUM(DB529:DL529)</f>
        <v/>
      </c>
      <c r="DN529">
        <f>IFERROR(INDEX(ADJ!$A$1:$BZ$1000,MATCH(PAYROLL!D529,ADJ!A$1:A$500,0),MATCH(PAYROLL!DN$2,ADJ!$2:$2,0)),0)</f>
        <v/>
      </c>
      <c r="DO529">
        <f>IFERROR(SUM(BP529,DM529:DN529,CX529:DA529)-DT529,0)</f>
        <v/>
      </c>
      <c r="DP529">
        <f ref="DP529" t="array">SUM(BW529*IFERROR(INDEX(CSDA!D$1:D$500,MATCH(BW$2,CSDA!C$1:C$500,0)),0)%,CX529*IFERROR(INDEX(CSDA!D$1:D$500,MATCH(CX$2,CSDA!C$1:C$500,0)),0)%,DA529*IFERROR(INDEX(CSDA!D$1:D$500,MATCH(DA$2,CSDA!C$1:C$500,0)),0)%,DB529*IFERROR(INDEX(CSDA!D$1:D$500,MATCH(DB$2,CSDA!C$1:C$500,0)),0)%,DF529*IFERROR(INDEX(CSDA!D$1:D$500,MATCH("Phí dịch vụ"&amp;PAYROLL!DF$2,CSDA!A$1:A$500&amp;CSDA!C$1:C$500,0)),0)%,DC529*IFERROR(INDEX(CSDA!D$1:D$500,MATCH("Phí dịch vụ"&amp;PAYROLL!DC$2,CSDA!A$1:A$500&amp;CSDA!C$1:C$500,0)),0)%,DH529*IFERROR(INDEX(CSDA!D$1:D$500,MATCH("Phí dịch vụ"&amp;PAYROLL!DH$2,CSDA!A$1:A$500&amp;CSDA!C$1:C$500,0)),0)%,DJ529*IFERROR(INDEX(CSDA!D$1:D$500,MATCH("Phí dịch vụ"&amp;PAYROLL!DJ$2,CSDA!A$1:A$500&amp;CSDA!C$1:C$500,0)),0)%,BN529*IFERROR(INDEX(CSDA!D$1:D$500,MATCH(BN$2,CSDA!C$1:C$500,0)),0)%)-BN529*7%</f>
        <v/>
      </c>
      <c r="DQ529">
        <f>IFERROR(INDEX(ADJ!$A$1:$BZ$1000,MATCH(PAYROLL!D529,ADJ!A$1:A$500,0),MATCH(PAYROLL!DQ$2,ADJ!$2:$2,0)),0)</f>
        <v/>
      </c>
      <c r="DR529">
        <f>IFERROR(INDEX(ADJ!$A$1:$BZ$1000,MATCH(PAYROLL!D529,ADJ!A$1:A$500,0),MATCH(PAYROLL!DR$2,ADJ!$2:$2,0)),0)</f>
        <v/>
      </c>
      <c r="DS529">
        <f>SUM(DP529:DR529)</f>
        <v/>
      </c>
      <c r="DT529">
        <f>EK529</f>
        <v/>
      </c>
      <c r="DU529">
        <f>SUM(DO529:DR529)</f>
        <v/>
      </c>
      <c r="DV529">
        <f>ROUND(DU529*0.1,0)</f>
        <v/>
      </c>
      <c r="DW529">
        <f>DU529+DV529</f>
        <v/>
      </c>
      <c r="DZ529">
        <f>IFERROR(INDEX(ADJ!$A$1:$BZ$1000,MATCH(PAYROLL!$D529,ADJ!A$1:A$500,0),MATCH(PAYROLL!DZ$2,ADJ!$2:$2,0)),0)</f>
        <v/>
      </c>
      <c r="EA529">
        <f>IFERROR(INDEX(ADJ!$A$1:$BZ$1000,MATCH(PAYROLL!$D529,ADJ!A$1:A$500,0),MATCH(PAYROLL!EA$2,ADJ!$2:$2,0)),0)</f>
        <v/>
      </c>
      <c r="EB529">
        <f>IFERROR(INDEX(ADJ!$A$1:$BZ$1000,MATCH(PAYROLL!$D529,ADJ!A$1:A$500,0),MATCH(PAYROLL!EB$2,ADJ!$2:$2,0)),0)</f>
        <v/>
      </c>
      <c r="EC529">
        <f>IFERROR(INDEX(ADJ!$A$1:$BZ$1000,MATCH(PAYROLL!$D529,ADJ!A$1:A$500,0),MATCH(PAYROLL!EC$2,ADJ!$2:$2,0)),0)</f>
        <v/>
      </c>
      <c r="ED529">
        <f>IFERROR(INDEX(ADJ!$A$1:$BZ$1000,MATCH(PAYROLL!$D529,ADJ!A$1:A$500,0),MATCH(PAYROLL!ED$2,ADJ!$2:$2,0)),0)</f>
        <v/>
      </c>
      <c r="EE529">
        <f>IFERROR(INDEX(ADJ!$A$1:$BZ$1000,MATCH(PAYROLL!$D529,ADJ!A$1:A$500,0),MATCH(PAYROLL!EE$2,ADJ!$2:$2,0)),0)</f>
        <v/>
      </c>
      <c r="EF529">
        <f>IFERROR(INDEX(ADJ!$A$1:$BZ$1000,MATCH(PAYROLL!$D529,ADJ!A$1:A$500,0),MATCH(PAYROLL!EF$2,ADJ!$2:$2,0)),0)</f>
        <v/>
      </c>
      <c r="EG529">
        <f>IFERROR(INDEX(ADJ!$A$1:$BZ$1000,MATCH(PAYROLL!$D529,ADJ!A$1:A$500,0),MATCH(PAYROLL!EG$2,ADJ!$2:$2,0)),0)</f>
        <v/>
      </c>
      <c r="EH529">
        <f>IFERROR(INDEX(ADJ!$A$1:$BZ$1000,MATCH(PAYROLL!$D529,ADJ!A$1:A$500,0),MATCH(PAYROLL!EH$2,ADJ!$2:$2,0)),0)</f>
        <v/>
      </c>
      <c r="EI529">
        <f>IFERROR(INDEX(ADJ!$A$1:$BZ$1000,MATCH(PAYROLL!D529,ADJ!A$1:A$500,0),MATCH(PAYROLL!EI$2,ADJ!$2:$2,0)),0)</f>
        <v/>
      </c>
      <c r="EJ529">
        <f>IFERROR(INDEX(ADJ!$A$1:$BZ$1000,MATCH(PAYROLL!$D529,ADJ!A$1:A$500,0),MATCH(PAYROLL!EJ$2,ADJ!$2:$2,0)),0)</f>
        <v/>
      </c>
      <c r="EK529">
        <f>SUM(DZ529:EJ529)</f>
        <v/>
      </c>
    </row>
    <row r="530">
      <c r="A530" t="n">
        <v>528</v>
      </c>
      <c r="B530" t="inlineStr">
        <is>
          <t>Hoàng Thị Hoan</t>
        </is>
      </c>
      <c r="D530" t="inlineStr">
        <is>
          <t>122563-02</t>
        </is>
      </c>
      <c r="S530">
        <f>IFERROR(INDEX(PIS!$A$1:$BZ$1000,MATCH($D530,PIS!C$1:C$500,0),MATCH("Lương CB tháng trước",PIS!$1:$1,0)),0)</f>
        <v/>
      </c>
      <c r="T530">
        <f>IFERROR(INDEX(PIS!$A$1:$BZ$1000,MATCH($D530,PIS!C$1:C$500,0),MATCH("Lương CB hiện tại",PIS!$1:$1,0)),0)</f>
        <v/>
      </c>
      <c r="U530">
        <f>IFERROR(INDEX(PIS!$A$1:$BZ$1000,MATCH($D530,PIS!C$1:C$500,0),MATCH("Lương đóng BHBB",PIS!$1:$1,0)),0)</f>
        <v/>
      </c>
      <c r="V530">
        <f>IFERROR(INDEX(PIS!$A$1:$BZ$1000,MATCH($D530,PIS!C$1:C$500,0),MATCH(V$2,PIS!$2:$2,0)),0)</f>
        <v/>
      </c>
      <c r="W530">
        <f>IFERROR(INDEX(PIS!$A$1:$BZ$1000,MATCH($D530,PIS!C$1:C$500,0),MATCH(W$2,PIS!$2:$2,0)),0)</f>
        <v/>
      </c>
      <c r="X530">
        <f>IFERROR(INDEX(PIS!$A$1:$BZ$1000,MATCH($D530,PIS!C$1:C$500,0),MATCH(X$2,PIS!$2:$2,0)),0)</f>
        <v/>
      </c>
      <c r="Y530">
        <f>IFERROR(INDEX(PIS!$A$1:$BZ$1000,MATCH($D530,PIS!C$1:C$500,0),MATCH(Y$2,PIS!$2:$2,0)),0)</f>
        <v/>
      </c>
      <c r="Z530">
        <f>IFERROR(INDEX(PIS!$A$1:$BZ$1000,MATCH($D530,PIS!C$1:C$500,0),MATCH(Z$2,PIS!$2:$2,0)),0)</f>
        <v/>
      </c>
      <c r="AA530">
        <f>IFERROR(INDEX(PIS!$A$1:$BZ$1000,MATCH($D530,PIS!C$1:C$500,0),MATCH(AA$2,PIS!$2:$2,0)),0)</f>
        <v/>
      </c>
      <c r="AB530">
        <f>IFERROR(INDEX(PIS!$A$1:$BZ$1000,MATCH($D530,PIS!C$1:C$500,0),MATCH(AB$2,PIS!$2:$2,0)),0)</f>
        <v/>
      </c>
      <c r="AC530">
        <f>SUM(V530:AB530)</f>
        <v/>
      </c>
      <c r="AD530">
        <f>IFERROR(INDEX(TIMESHEET!$A$1:$AI$5000,MATCH($D530,TIMESHEET!A$1:A$500,0),MATCH("T100",TIMESHEET!$2:$2,0))-2,0)</f>
        <v/>
      </c>
      <c r="AE530">
        <f>IFERROR(INDEX(TIMESHEET!$A$1:$AI$5000,MATCH($D530,TIMESHEET!A$1:A$500,0),MATCH("T202",TIMESHEET!$2:$2,0)),0)</f>
        <v/>
      </c>
      <c r="AF530">
        <f>IFERROR(INDEX(TIMESHEET!$A$1:$AI$5000,MATCH($D530,TIMESHEET!A$1:A$500,0),MATCH("T302",TIMESHEET!$2:$2,0)),0)</f>
        <v/>
      </c>
      <c r="AG530">
        <f>IFERROR(INDEX(TIMESHEET!$A$1:$AI$5000,MATCH($D530,TIMESHEET!A$1:A$500,0),MATCH("T406",TIMESHEET!$2:$2,0)),0)</f>
        <v/>
      </c>
      <c r="AH530">
        <f>AE530+AG530</f>
        <v/>
      </c>
      <c r="AI530">
        <f>IFERROR(INDEX(TIMESHEET!$A$1:$AI$5000,MATCH($D530,TIMESHEET!A$1:A$500,0),MATCH("T701",TIMESHEET!$2:$2,0)),0)</f>
        <v/>
      </c>
      <c r="AJ530">
        <f>IFERROR(INDEX(TIMESHEET!$A$1:$AI$5000,MATCH($D530,TIMESHEET!B$1:B$500,0),MATCH("T320",TIMESHEET!$2:$2,0)),0)</f>
        <v/>
      </c>
      <c r="AK530">
        <f>IFERROR(IF(LEFT(INDEX(PIS!O$1:O$500,MATCH(D530,PIS!C$1:C$500)),1)="M",T530/AD530*SUM(AE530:AG530),T530*AD530),0)</f>
        <v/>
      </c>
      <c r="AL530">
        <f>IFERROR(INDEX(ADJ!$A$1:$BZ$1000,MATCH(PAYROLL!D530,ADJ!A$1:A$500,0),MATCH(PAYROLL!AL$2,ADJ!$2:$2,0)),0)</f>
        <v/>
      </c>
      <c r="AM530">
        <f>SUM(AK530:AL530)</f>
        <v/>
      </c>
      <c r="AN530">
        <f>IFERROR(ROUND(V530/$AD530*$AH530,0),0)</f>
        <v/>
      </c>
      <c r="AO530">
        <f>IFERROR(ROUND(W530/$AD530*$AH530,0),0)</f>
        <v/>
      </c>
      <c r="AP530">
        <f>IFERROR(ROUND(X530/$AD530*$AE530,0),0)</f>
        <v/>
      </c>
      <c r="AQ530">
        <f>IFERROR(ROUND(Y530/$AD530*$AH530,0),0)</f>
        <v/>
      </c>
      <c r="AR530">
        <f>IFERROR(ROUND(Z530/$AD530*$AH530,0),0)</f>
        <v/>
      </c>
      <c r="AS530">
        <f>IFERROR(ROUND(AA530/$AD530*$AH530,0),0)</f>
        <v/>
      </c>
      <c r="AT530">
        <f>IFERROR(IF((AE530+AF530+AG530)&gt;13,AB530,ROUND(AB530/AD530*AH530,0)),0)</f>
        <v/>
      </c>
      <c r="AU530">
        <f>IFERROR(INDEX(ADJ!$A$1:$BZ$1000,MATCH(PAYROLL!D530,ADJ!A$1:A$500,0),MATCH(PAYROLL!AU$2,ADJ!$2:$2,0)),0)</f>
        <v/>
      </c>
      <c r="AV530">
        <f>ROUND(SUM(AN530:AU530),0)</f>
        <v/>
      </c>
      <c r="AW530">
        <f>IFERROR(INDEX(TIMESHEET!$A$1:$AI$5000,MATCH(PAYROLL!D530,TIMESHEET!A$1:A$500,0),MATCH("T620",TIMESHEET!$2:$2,0)),0)</f>
        <v/>
      </c>
      <c r="AX530">
        <f>IFERROR(INDEX(TIMESHEET!$A$1:$AI$5000,MATCH(PAYROLL!D530,TIMESHEET!A$1:A$500,0),MATCH("T601",TIMESHEET!$2:$2,0)),0)</f>
        <v/>
      </c>
      <c r="AY530">
        <f>IFERROR(INDEX(TIMESHEET!$A$1:$AI$5000,MATCH(PAYROLL!D530,TIMESHEET!A$1:A$500,0),MATCH("T602",TIMESHEET!$2:$2,0)),0)</f>
        <v/>
      </c>
      <c r="AZ530">
        <f>IFERROR(INDEX(TIMESHEET!$A$1:$AI$5000,MATCH(PAYROLL!D530,TIMESHEET!A$1:A$500,0),MATCH("T603",TIMESHEET!$2:$2,0)),0)</f>
        <v/>
      </c>
      <c r="BA530">
        <f>IFERROR(INDEX(TIMESHEET!$A$1:$AI$5000,MATCH(PAYROLL!D530,TIMESHEET!A$1:A$500,0),MATCH("T611",TIMESHEET!$2:$2,0)),0)</f>
        <v/>
      </c>
      <c r="BB530">
        <f>IFERROR(INDEX(TIMESHEET!$A$1:$AI$5000,MATCH(PAYROLL!D530,TIMESHEET!A$1:A$500,0),MATCH("T612",TIMESHEET!$2:$2,0)),0)</f>
        <v/>
      </c>
      <c r="BC530">
        <f>IFERROR(INDEX(TIMESHEET!$A$1:$AI$5000,MATCH(PAYROLL!D530,TIMESHEET!A$1:A$500,0),MATCH("T613",TIMESHEET!$2:$2,0)),0)</f>
        <v/>
      </c>
      <c r="BD530">
        <f>IFERROR(INDEX(TIMESHEET!$A$1:$AI$5000,MATCH(PAYROLL!D530,TIMESHEET!A$1:A$500,0),MATCH("T500",TIMESHEET!$2:$2,0)),0)</f>
        <v/>
      </c>
      <c r="BE530">
        <f>IFERROR(IF(LEFT(INDEX(PIS!O$1:O$500,MATCH(D530,PIS!C$1:C$500)),1)="M",T530/AD530/8*(AW530+AX530*1.5+AY530*2+AZ530*3+BA530*2.1+BB530*2.7+BC530*3.9+BD530*0.3),T530/8*(AW530+AX530*1.5+AY530*2+AZ530*3+BA530*2.1+BB530*2.7+BC530*3.9+BD530*0.3)),0)</f>
        <v/>
      </c>
      <c r="BF530">
        <f>IFERROR(INDEX(ADJ!$A$1:$BZ$1000,MATCH(PAYROLL!$D530,ADJ!A$1:A$500,0),MATCH(PAYROLL!BF$2,ADJ!$2:$2,0)),0)</f>
        <v/>
      </c>
      <c r="BG530">
        <f>IFERROR(INDEX(ADJ!$A$1:$BZ$1000,MATCH(PAYROLL!D530,ADJ!A$1:A$500,0),MATCH(PAYROLL!BG$2,ADJ!$2:$2,0)),0)</f>
        <v/>
      </c>
      <c r="BH530">
        <f>IFERROR(INDEX(ADJ!$A$1:$BZ$1000,MATCH(PAYROLL!D530,ADJ!A$1:A$500,0),MATCH(PAYROLL!BH$2,ADJ!$2:$2,0)),0)</f>
        <v/>
      </c>
      <c r="BI530">
        <f>IFERROR(INDEX(ADJ!$A$1:$BZ$1000,MATCH(PAYROLL!D530,ADJ!A$1:A$500,0),MATCH(PAYROLL!BI$2,ADJ!$2:$2,0)),0)</f>
        <v/>
      </c>
      <c r="BJ530">
        <f>IFERROR(INDEX(ADJ!$A$1:$BZ$1000,MATCH(PAYROLL!D530,ADJ!A$1:A$500,0),MATCH(PAYROLL!BJ$2,ADJ!$2:$2,0)),0)</f>
        <v/>
      </c>
      <c r="BK530">
        <f>SUM(BF530:BJ530)</f>
        <v/>
      </c>
      <c r="BL530">
        <f>IFERROR(INDEX(ADJ!$A$1:$BZ$1000,MATCH(PAYROLL!D530,ADJ!A$1:A$500,0),MATCH(PAYROLL!BL$2,ADJ!$2:$2,0)),0)</f>
        <v/>
      </c>
      <c r="BM530">
        <f>IFERROR(INDEX(ADJ!$A$1:$BZ$1000,MATCH(PAYROLL!D530,ADJ!A$1:A$500,0),MATCH(PAYROLL!BM$2,ADJ!$2:$2,0)),0)</f>
        <v/>
      </c>
      <c r="BN530">
        <f>IFERROR(INDEX(ADJ!$A$1:$BZ$1000,MATCH(PAYROLL!D530,ADJ!A$1:A$500,0),MATCH(PAYROLL!BN$2,ADJ!$2:$2,0)),0)</f>
        <v/>
      </c>
      <c r="BO530">
        <f>IFERROR(INDEX(ADJ!$A$1:$BZ$1000,MATCH(PAYROLL!D530,ADJ!A$1:A$500,0),MATCH(PAYROLL!BO$2,ADJ!$2:$2,0)),0)</f>
        <v/>
      </c>
      <c r="BP530">
        <f>SUM(AM530,AV530,BE530,BK530,BL530:BO530)</f>
        <v/>
      </c>
      <c r="BQ530">
        <f>BO530</f>
        <v/>
      </c>
      <c r="BR530">
        <f>IFERROR(ROUND(IF(LEFT(INDEX(PIS!O$1:O$500,MATCH(D530,PIS!C$1:C$500)),1)="D",T530/8*(BD530*0.3),IF(LEFT(INDEX(PIS!O$1:O$500,MATCH(D530,PIS!C$1:C$500)),1)="H",T530*($BD530*0.3),T530/$AD530/8*($BD530*0.3))),0),0)</f>
        <v/>
      </c>
      <c r="BS530">
        <f>IF(AP530&lt;1,0,MIN(AP530,730000))</f>
        <v/>
      </c>
      <c r="BT530">
        <f>IFERROR(ROUND((BE530-SUM(AW530:BC530)*T530/AD530/8),0)-BR530,0)</f>
        <v/>
      </c>
      <c r="BU530">
        <f>AO530</f>
        <v/>
      </c>
      <c r="BV530">
        <f>SUM(BQ530:BU530)</f>
        <v/>
      </c>
      <c r="BW530">
        <f>BP530-BV530</f>
        <v/>
      </c>
      <c r="BX530">
        <f>IFERROR(IF(RIGHT(INDEX(PIS!O$1:O$500,MATCH(D530,PIS!C$1:C$500)),5)="Gross",MIN(U530+V530,VLOOKUP("R700",TSC!B:C,2,0)*VLOOKUP("R101",TSC!B:C,2,0))*VLOOKUP("R701",TSC!B:C,2,0)%,0),0)</f>
        <v/>
      </c>
      <c r="BY530">
        <f>IFERROR(IF(RIGHT(INDEX(PIS!O$1:O$500,MATCH(D530,PIS!C$1:C$500)),5)="Gross",MIN(U530+V530,VLOOKUP("R700",TSC!B:C,2,0)*VLOOKUP("R101",TSC!B:C,2,0))*VLOOKUP("T704",TSC!B:C,2,0)%,0),0)</f>
        <v/>
      </c>
      <c r="BZ530">
        <f>IFERROR(IF(RIGHT(INDEX(PIS!O$1:O$500,MATCH(D530,PIS!C$1:C$500)),5)="Gross",MIN(U530+V530,VLOOKUP("R700",TSC!B:C,2,0)*VLOOKUP("1",TSC!F:G,2,0))*VLOOKUP("T705",TSC!B:C,2,0)%,0),0)</f>
        <v/>
      </c>
      <c r="CA530">
        <f>IFERROR(INDEX(ADJ!$A$1:$BZ$1000,MATCH(PAYROLL!D530,ADJ!A$1:A$500,0),MATCH(PAYROLL!CA$2,ADJ!$2:$2,0)),0)</f>
        <v/>
      </c>
      <c r="CB530">
        <f>IFERROR(INDEX(ADJ!$A$1:$BZ$1000,MATCH(PAYROLL!D530,ADJ!A$1:A$500,0),MATCH(PAYROLL!CB$2,ADJ!$2:$2,0)),0)</f>
        <v/>
      </c>
      <c r="CC530">
        <f>SUM(BX530:CB530)</f>
        <v/>
      </c>
      <c r="CD530">
        <f>IFERROR(INDEX(PIS!$A$1:$BZ$1000,MATCH(PAYROLL!D530,PIS!C$1:C$500,0),MATCH(PAYROLL!CD$1,PIS!$1:$1,0)),0)</f>
        <v/>
      </c>
      <c r="CE530">
        <f>IFERROR(IF(OR(INDEX(PIS!P$1:P$500,MATCH(D530,PIS!C$1:C$500,0))="LT2",INDEX(PIS!P$1:P$500,MATCH(D530,PIS!C$1:C$500,0))="P10"),0,SUM(CC530,CD530*VLOOKUP("R601",TSC!B:C,2,0),VLOOKUP("R602",TSC!B:C,2,0))),0)</f>
        <v/>
      </c>
      <c r="CF530">
        <f>MAX(BW530-CE530,0)</f>
        <v/>
      </c>
      <c r="CG530">
        <f>IFERROR(IF(OR(RIGHT(INDEX(PIS!P$1:P$500,MATCH(D530,PIS!C$1:C$500)),5)="P10",RIGHT(INDEX(PIS!P$1:P$500,MATCH(D530,PIS!C$1:C$500)),5)="CK"),0,IF(CF530&lt;=5000000,CF530*5%,IF(CF530&lt;=10000000,CF530*10%-250000,IF(CF530&lt;=18000000,CF530*15%-750000,IF(CF530&lt;=32000000,CF530*20%-1650000,IF(CF530&lt;=52000000,CF530*25%-3250000,IF(CF530&lt;=80000000,BH530*30%-5850000,CF530*35%-9850000))))))),0)</f>
        <v/>
      </c>
      <c r="CH530">
        <f>IFERROR(IF(OR(INDEX(PIS!P$1:P$500,MATCH(D530,PIS!C$1:C$500))="LT",INDEX(PIS!P$1:P$500,MATCH(D530,PIS!C$1:C$500))="CK"),0,IF(CF530&lt;2000000,0,CF530*10%)),0)</f>
        <v/>
      </c>
      <c r="CI530">
        <f>IFERROR(INDEX(ADJ!$A$1:$BZ$1000,MATCH(PAYROLL!D530,ADJ!A$1:A$500,0),MATCH(PAYROLL!CI$2,ADJ!$2:$2,0)),0)</f>
        <v/>
      </c>
      <c r="CJ530">
        <f>IFERROR(INDEX(ADJ!$A$1:$BZ$1000,MATCH(PAYROLL!D530,ADJ!A$1:A$500,0),MATCH(PAYROLL!CJ$2,ADJ!$2:$2,0)),0)</f>
        <v/>
      </c>
      <c r="CK530">
        <f>IFERROR(INDEX(ADJ!$A$1:$BZ$1000,MATCH(PAYROLL!D530,ADJ!A$1:A$500,0),MATCH(PAYROLL!CK$2,ADJ!$2:$2,0)),0)</f>
        <v/>
      </c>
      <c r="CL530">
        <f>SUM(CG530:CK530)</f>
        <v/>
      </c>
      <c r="CM530">
        <f>ROUND(SUM(CH530:CK530),0)</f>
        <v/>
      </c>
      <c r="CN530">
        <f>IFERROR(INDEX(CSDA!D$1:D$500,MATCH($CN$2,CSDA!C$1:C$500,0))*INDEX(PIS!V$1:V$500,MATCH(D530,PIS!C$1:C$500))+INDEX(ADJ!$A$1:$BZ$1000,MATCH(PAYROLL!D530,ADJ!A$1:A$500,0),MATCH(PAYROLL!CN$2,ADJ!$2:$2,0)),0)</f>
        <v/>
      </c>
      <c r="CO530">
        <f>IFERROR(INDEX(ADJ!$A$1:$BZ$1000,MATCH(PAYROLL!D530,ADJ!A$1:A$500,0),MATCH(PAYROLL!CO$2,ADJ!$2:$2,0)),0)</f>
        <v/>
      </c>
      <c r="CP530">
        <f>IFERROR(INDEX(ADJ!$A$1:$BZ$1000,MATCH(PAYROLL!D530,ADJ!A$1:A$500,0),MATCH(PAYROLL!CP$2,ADJ!$2:$2,0)),0)</f>
        <v/>
      </c>
      <c r="CQ530">
        <f>BP530-CL530-CI530-CM530-CN530-CO530-CP530-CC530</f>
        <v/>
      </c>
      <c r="CR530">
        <f>IFERROR(IF(RIGHT(INDEX(PIS!O$1:O$500,MATCH(D530,PIS!C$1:C$500,0)),5)="Gross",MIN(U530+V530,VLOOKUP("R700",TSC!B:C,2,0)*VLOOKUP("R101",TSC!B:C,2,0))*(VLOOKUP("T711",TSC!B:C,2,0)+VLOOKUP("T712",TSC!B:C,2,0))%,MIN(T530+V530,VLOOKUP("R700",TSC!B:C,2,0)*VLOOKUP("R101",TSC!B:C,2,0))*(VLOOKUP("T711",TSC!B:C,2,0)+VLOOKUP("T712",TSC!B:C,2,0)+VLOOKUP("R701",TSC!B:C,2,0))%),0)</f>
        <v/>
      </c>
      <c r="CS530">
        <f>IFERROR(IF(RIGHT(INDEX(PIS!O$1:O$500,MATCH(D530,PIS!C$1:C$500,0)),5)="Gross",MIN(U530+V530,VLOOKUP("R700",TSC!B:C,2,0)*VLOOKUP("R101",TSC!B:C,2,0))*(VLOOKUP("T714",TSC!B:C,2,0))%,MIN(T530+V530,VLOOKUP("R700",TSC!B:C,2,0)*VLOOKUP("R101",TSC!B:C,2,0))*(VLOOKUP("T704",TSC!B:C,2,0)+VLOOKUP("T714",TSC!B:C,2,0))%),0)</f>
        <v/>
      </c>
      <c r="CT530">
        <f>IFERROR(IF(RIGHT(INDEX(PIS!O$1:O$500,MATCH(D530,PIS!C$1:C$500,0)),5)="Gross",MIN(U530+V530,VLOOKUP("R700",TSC!B:C,2,0)*VLOOKUP("R101",TSC!B:C,2,0))*VLOOKUP("T705",TSC!B:C,2,0)%,MIN(T530+V530,VLOOKUP("R700",TSC!B:C,2,0)*VLOOKUP("R101",TSC!B:C,2,0))*VLOOKUP("T705",TSC!B:C,2,0)%),0)</f>
        <v/>
      </c>
      <c r="CU530">
        <f>IFERROR(IF(RIGHT(INDEX(PIS!O$1:O$500,MATCH(D530,PIS!C$1:C$500,0)),5)="Gross",MIN(U530+V530,VLOOKUP("R700",TSC!B:C,2,0)*VLOOKUP("R101",TSC!B:C,2,0))*(VLOOKUP("T713",TSC!B:C,2,0))%,MIN(T530+V530,VLOOKUP("R700",TSC!B:C,2,0)*VLOOKUP("R101",TSC!B:C,2,0))*(VLOOKUP("T713",TSC!B:C,2,0))%),0)</f>
        <v/>
      </c>
      <c r="CV530">
        <f>IFERROR(INDEX(ADJ!$A$1:$BZ$1000,MATCH(PAYROLL!D530,ADJ!A$1:A$500,0),MATCH(PAYROLL!CV$2,ADJ!$2:$2,0)),0)</f>
        <v/>
      </c>
      <c r="CW530">
        <f>IFERROR(INDEX(ADJ!$A$1:$BZ$1000,MATCH(PAYROLL!D530,ADJ!A$1:A$500,0),MATCH(PAYROLL!CW$2,ADJ!$2:$2,0)),0)</f>
        <v/>
      </c>
      <c r="CX530">
        <f>SUM(CR530:CW530)</f>
        <v/>
      </c>
      <c r="CY530">
        <f>ROUND(IF(CR530&gt;0,T530+V530*VLOOKUP("R202",TSC!$B$1:$C$500,2,0),0),0)</f>
        <v/>
      </c>
      <c r="CZ530">
        <f>IFERROR(INDEX(CSDA!D$1:D$500,MATCH($CZ$2,CSDA!C$1:C$500,0)),0)</f>
        <v/>
      </c>
      <c r="DA530">
        <f>ROUND(T530*0.7%,0)</f>
        <v/>
      </c>
      <c r="DB530">
        <f>ROUND(T530/12,0)</f>
        <v/>
      </c>
      <c r="DC530">
        <f ref="DC530" t="array">IFERROR(INDEX(CSDA!D$1:D$500,MATCH("Trích giữ"&amp;PAYROLL!DC$2,CSDA!A$1:A$500&amp;CSDA!C$1:C$500,0)),0)</f>
        <v/>
      </c>
      <c r="DD530">
        <f ref="DD530" t="array">IFERROR(INDEX(CSDA!D$1:D$500,MATCH("Trích giữ"&amp;PAYROLL!DD$2,CSDA!A$1:A$500&amp;CSDA!C$1:C$500,0)),0)</f>
        <v/>
      </c>
      <c r="DE530">
        <f ref="DE530" t="array">IFERROR(INDEX(CSDA!D$1:D$500,MATCH("Trích giữ"&amp;PAYROLL!DE$2,CSDA!A$1:A$500&amp;CSDA!C$1:C$500,0)),0)</f>
        <v/>
      </c>
      <c r="DF530">
        <f>IFERROR(INDEX(CSDA!D$1:D$500,MATCH(PAYROLL!DF$2,CSDA!C$1:C$500,0)),0)</f>
        <v/>
      </c>
      <c r="DG530">
        <f ref="DG530" t="array">IFERROR(INDEX(CSDA!D$1:D$500,MATCH("Trích giữ"&amp;PAYROLL!DG$2,CSDA!A$1:A$500&amp;CSDA!C$1:C$500,0)),0)</f>
        <v/>
      </c>
      <c r="DH530">
        <f>ROUND(T530/26,0)</f>
        <v/>
      </c>
      <c r="DI530">
        <f ref="DI530" t="array">IFERROR(INDEX(CSDA!D$1:D$500,MATCH("Trích giữ"&amp;PAYROLL!DI$2,CSDA!A$1:A$500&amp;CSDA!C$1:C$500,0)),0)</f>
        <v/>
      </c>
      <c r="DJ530">
        <f>IF(U530=0,T530*21.5%-BL530,0)</f>
        <v/>
      </c>
      <c r="DK530">
        <f ref="DK530" t="array">IFERROR(INDEX(CSDA!D$1:D$500,MATCH("Trích giữ"&amp;PAYROLL!DK$2,CSDA!A$1:A$500&amp;CSDA!C$1:C$500,0)),0)</f>
        <v/>
      </c>
      <c r="DL530">
        <f>IFERROR(INDEX(CSDA!D$1:D$500,MATCH(PAYROLL!DL$2,CSDA!C$1:C$500,0))/12,0)</f>
        <v/>
      </c>
      <c r="DM530">
        <f>SUM(DB530:DL530)</f>
        <v/>
      </c>
      <c r="DN530">
        <f>IFERROR(INDEX(ADJ!$A$1:$BZ$1000,MATCH(PAYROLL!D530,ADJ!A$1:A$500,0),MATCH(PAYROLL!DN$2,ADJ!$2:$2,0)),0)</f>
        <v/>
      </c>
      <c r="DO530">
        <f>IFERROR(SUM(BP530,DM530:DN530,CX530:DA530)-DT530,0)</f>
        <v/>
      </c>
      <c r="DP530">
        <f ref="DP530" t="array">SUM(BW530*IFERROR(INDEX(CSDA!D$1:D$500,MATCH(BW$2,CSDA!C$1:C$500,0)),0)%,CX530*IFERROR(INDEX(CSDA!D$1:D$500,MATCH(CX$2,CSDA!C$1:C$500,0)),0)%,DA530*IFERROR(INDEX(CSDA!D$1:D$500,MATCH(DA$2,CSDA!C$1:C$500,0)),0)%,DB530*IFERROR(INDEX(CSDA!D$1:D$500,MATCH(DB$2,CSDA!C$1:C$500,0)),0)%,DF530*IFERROR(INDEX(CSDA!D$1:D$500,MATCH("Phí dịch vụ"&amp;PAYROLL!DF$2,CSDA!A$1:A$500&amp;CSDA!C$1:C$500,0)),0)%,DC530*IFERROR(INDEX(CSDA!D$1:D$500,MATCH("Phí dịch vụ"&amp;PAYROLL!DC$2,CSDA!A$1:A$500&amp;CSDA!C$1:C$500,0)),0)%,DH530*IFERROR(INDEX(CSDA!D$1:D$500,MATCH("Phí dịch vụ"&amp;PAYROLL!DH$2,CSDA!A$1:A$500&amp;CSDA!C$1:C$500,0)),0)%,DJ530*IFERROR(INDEX(CSDA!D$1:D$500,MATCH("Phí dịch vụ"&amp;PAYROLL!DJ$2,CSDA!A$1:A$500&amp;CSDA!C$1:C$500,0)),0)%,BN530*IFERROR(INDEX(CSDA!D$1:D$500,MATCH(BN$2,CSDA!C$1:C$500,0)),0)%)-BN530*7%</f>
        <v/>
      </c>
      <c r="DQ530">
        <f>IFERROR(INDEX(ADJ!$A$1:$BZ$1000,MATCH(PAYROLL!D530,ADJ!A$1:A$500,0),MATCH(PAYROLL!DQ$2,ADJ!$2:$2,0)),0)</f>
        <v/>
      </c>
      <c r="DR530">
        <f>IFERROR(INDEX(ADJ!$A$1:$BZ$1000,MATCH(PAYROLL!D530,ADJ!A$1:A$500,0),MATCH(PAYROLL!DR$2,ADJ!$2:$2,0)),0)</f>
        <v/>
      </c>
      <c r="DS530">
        <f>SUM(DP530:DR530)</f>
        <v/>
      </c>
      <c r="DT530">
        <f>EK530</f>
        <v/>
      </c>
      <c r="DU530">
        <f>SUM(DO530:DR530)</f>
        <v/>
      </c>
      <c r="DV530">
        <f>ROUND(DU530*0.1,0)</f>
        <v/>
      </c>
      <c r="DW530">
        <f>DU530+DV530</f>
        <v/>
      </c>
      <c r="DZ530">
        <f>IFERROR(INDEX(ADJ!$A$1:$BZ$1000,MATCH(PAYROLL!$D530,ADJ!A$1:A$500,0),MATCH(PAYROLL!DZ$2,ADJ!$2:$2,0)),0)</f>
        <v/>
      </c>
      <c r="EA530">
        <f>IFERROR(INDEX(ADJ!$A$1:$BZ$1000,MATCH(PAYROLL!$D530,ADJ!A$1:A$500,0),MATCH(PAYROLL!EA$2,ADJ!$2:$2,0)),0)</f>
        <v/>
      </c>
      <c r="EB530">
        <f>IFERROR(INDEX(ADJ!$A$1:$BZ$1000,MATCH(PAYROLL!$D530,ADJ!A$1:A$500,0),MATCH(PAYROLL!EB$2,ADJ!$2:$2,0)),0)</f>
        <v/>
      </c>
      <c r="EC530">
        <f>IFERROR(INDEX(ADJ!$A$1:$BZ$1000,MATCH(PAYROLL!$D530,ADJ!A$1:A$500,0),MATCH(PAYROLL!EC$2,ADJ!$2:$2,0)),0)</f>
        <v/>
      </c>
      <c r="ED530">
        <f>IFERROR(INDEX(ADJ!$A$1:$BZ$1000,MATCH(PAYROLL!$D530,ADJ!A$1:A$500,0),MATCH(PAYROLL!ED$2,ADJ!$2:$2,0)),0)</f>
        <v/>
      </c>
      <c r="EE530">
        <f>IFERROR(INDEX(ADJ!$A$1:$BZ$1000,MATCH(PAYROLL!$D530,ADJ!A$1:A$500,0),MATCH(PAYROLL!EE$2,ADJ!$2:$2,0)),0)</f>
        <v/>
      </c>
      <c r="EF530">
        <f>IFERROR(INDEX(ADJ!$A$1:$BZ$1000,MATCH(PAYROLL!$D530,ADJ!A$1:A$500,0),MATCH(PAYROLL!EF$2,ADJ!$2:$2,0)),0)</f>
        <v/>
      </c>
      <c r="EG530">
        <f>IFERROR(INDEX(ADJ!$A$1:$BZ$1000,MATCH(PAYROLL!$D530,ADJ!A$1:A$500,0),MATCH(PAYROLL!EG$2,ADJ!$2:$2,0)),0)</f>
        <v/>
      </c>
      <c r="EH530">
        <f>IFERROR(INDEX(ADJ!$A$1:$BZ$1000,MATCH(PAYROLL!$D530,ADJ!A$1:A$500,0),MATCH(PAYROLL!EH$2,ADJ!$2:$2,0)),0)</f>
        <v/>
      </c>
      <c r="EI530">
        <f>IFERROR(INDEX(ADJ!$A$1:$BZ$1000,MATCH(PAYROLL!D530,ADJ!A$1:A$500,0),MATCH(PAYROLL!EI$2,ADJ!$2:$2,0)),0)</f>
        <v/>
      </c>
      <c r="EJ530">
        <f>IFERROR(INDEX(ADJ!$A$1:$BZ$1000,MATCH(PAYROLL!$D530,ADJ!A$1:A$500,0),MATCH(PAYROLL!EJ$2,ADJ!$2:$2,0)),0)</f>
        <v/>
      </c>
      <c r="EK530">
        <f>SUM(DZ530:EJ530)</f>
        <v/>
      </c>
    </row>
    <row r="531">
      <c r="A531" t="n">
        <v>529</v>
      </c>
      <c r="B531" t="inlineStr">
        <is>
          <t>Trần Văn Đô</t>
        </is>
      </c>
      <c r="D531" t="inlineStr">
        <is>
          <t>156826-01</t>
        </is>
      </c>
      <c r="S531">
        <f>IFERROR(INDEX(PIS!$A$1:$BZ$1000,MATCH($D531,PIS!C$1:C$500,0),MATCH("Lương CB tháng trước",PIS!$1:$1,0)),0)</f>
        <v/>
      </c>
      <c r="T531">
        <f>IFERROR(INDEX(PIS!$A$1:$BZ$1000,MATCH($D531,PIS!C$1:C$500,0),MATCH("Lương CB hiện tại",PIS!$1:$1,0)),0)</f>
        <v/>
      </c>
      <c r="U531">
        <f>IFERROR(INDEX(PIS!$A$1:$BZ$1000,MATCH($D531,PIS!C$1:C$500,0),MATCH("Lương đóng BHBB",PIS!$1:$1,0)),0)</f>
        <v/>
      </c>
      <c r="V531">
        <f>IFERROR(INDEX(PIS!$A$1:$BZ$1000,MATCH($D531,PIS!C$1:C$500,0),MATCH(V$2,PIS!$2:$2,0)),0)</f>
        <v/>
      </c>
      <c r="W531">
        <f>IFERROR(INDEX(PIS!$A$1:$BZ$1000,MATCH($D531,PIS!C$1:C$500,0),MATCH(W$2,PIS!$2:$2,0)),0)</f>
        <v/>
      </c>
      <c r="X531">
        <f>IFERROR(INDEX(PIS!$A$1:$BZ$1000,MATCH($D531,PIS!C$1:C$500,0),MATCH(X$2,PIS!$2:$2,0)),0)</f>
        <v/>
      </c>
      <c r="Y531">
        <f>IFERROR(INDEX(PIS!$A$1:$BZ$1000,MATCH($D531,PIS!C$1:C$500,0),MATCH(Y$2,PIS!$2:$2,0)),0)</f>
        <v/>
      </c>
      <c r="Z531">
        <f>IFERROR(INDEX(PIS!$A$1:$BZ$1000,MATCH($D531,PIS!C$1:C$500,0),MATCH(Z$2,PIS!$2:$2,0)),0)</f>
        <v/>
      </c>
      <c r="AA531">
        <f>IFERROR(INDEX(PIS!$A$1:$BZ$1000,MATCH($D531,PIS!C$1:C$500,0),MATCH(AA$2,PIS!$2:$2,0)),0)</f>
        <v/>
      </c>
      <c r="AB531">
        <f>IFERROR(INDEX(PIS!$A$1:$BZ$1000,MATCH($D531,PIS!C$1:C$500,0),MATCH(AB$2,PIS!$2:$2,0)),0)</f>
        <v/>
      </c>
      <c r="AC531">
        <f>SUM(V531:AB531)</f>
        <v/>
      </c>
      <c r="AD531">
        <f>IFERROR(INDEX(TIMESHEET!$A$1:$AI$5000,MATCH($D531,TIMESHEET!A$1:A$500,0),MATCH("T100",TIMESHEET!$2:$2,0))-2,0)</f>
        <v/>
      </c>
      <c r="AE531">
        <f>IFERROR(INDEX(TIMESHEET!$A$1:$AI$5000,MATCH($D531,TIMESHEET!A$1:A$500,0),MATCH("T202",TIMESHEET!$2:$2,0)),0)</f>
        <v/>
      </c>
      <c r="AF531">
        <f>IFERROR(INDEX(TIMESHEET!$A$1:$AI$5000,MATCH($D531,TIMESHEET!A$1:A$500,0),MATCH("T302",TIMESHEET!$2:$2,0)),0)</f>
        <v/>
      </c>
      <c r="AG531">
        <f>IFERROR(INDEX(TIMESHEET!$A$1:$AI$5000,MATCH($D531,TIMESHEET!A$1:A$500,0),MATCH("T406",TIMESHEET!$2:$2,0)),0)</f>
        <v/>
      </c>
      <c r="AH531">
        <f>AE531+AG531</f>
        <v/>
      </c>
      <c r="AI531">
        <f>IFERROR(INDEX(TIMESHEET!$A$1:$AI$5000,MATCH($D531,TIMESHEET!A$1:A$500,0),MATCH("T701",TIMESHEET!$2:$2,0)),0)</f>
        <v/>
      </c>
      <c r="AJ531">
        <f>IFERROR(INDEX(TIMESHEET!$A$1:$AI$5000,MATCH($D531,TIMESHEET!B$1:B$500,0),MATCH("T320",TIMESHEET!$2:$2,0)),0)</f>
        <v/>
      </c>
      <c r="AK531">
        <f>IFERROR(IF(LEFT(INDEX(PIS!O$1:O$500,MATCH(D531,PIS!C$1:C$500)),1)="M",T531/AD531*SUM(AE531:AG531),T531*AD531),0)</f>
        <v/>
      </c>
      <c r="AL531">
        <f>IFERROR(INDEX(ADJ!$A$1:$BZ$1000,MATCH(PAYROLL!D531,ADJ!A$1:A$500,0),MATCH(PAYROLL!AL$2,ADJ!$2:$2,0)),0)</f>
        <v/>
      </c>
      <c r="AM531">
        <f>SUM(AK531:AL531)</f>
        <v/>
      </c>
      <c r="AN531">
        <f>IFERROR(ROUND(V531/$AD531*$AH531,0),0)</f>
        <v/>
      </c>
      <c r="AO531">
        <f>IFERROR(ROUND(W531/$AD531*$AH531,0),0)</f>
        <v/>
      </c>
      <c r="AP531">
        <f>IFERROR(ROUND(X531/$AD531*$AE531,0),0)</f>
        <v/>
      </c>
      <c r="AQ531">
        <f>IFERROR(ROUND(Y531/$AD531*$AH531,0),0)</f>
        <v/>
      </c>
      <c r="AR531">
        <f>IFERROR(ROUND(Z531/$AD531*$AH531,0),0)</f>
        <v/>
      </c>
      <c r="AS531">
        <f>IFERROR(ROUND(AA531/$AD531*$AH531,0),0)</f>
        <v/>
      </c>
      <c r="AT531">
        <f>IFERROR(IF((AE531+AF531+AG531)&gt;13,AB531,ROUND(AB531/AD531*AH531,0)),0)</f>
        <v/>
      </c>
      <c r="AU531">
        <f>IFERROR(INDEX(ADJ!$A$1:$BZ$1000,MATCH(PAYROLL!D531,ADJ!A$1:A$500,0),MATCH(PAYROLL!AU$2,ADJ!$2:$2,0)),0)</f>
        <v/>
      </c>
      <c r="AV531">
        <f>ROUND(SUM(AN531:AU531),0)</f>
        <v/>
      </c>
      <c r="AW531">
        <f>IFERROR(INDEX(TIMESHEET!$A$1:$AI$5000,MATCH(PAYROLL!D531,TIMESHEET!A$1:A$500,0),MATCH("T620",TIMESHEET!$2:$2,0)),0)</f>
        <v/>
      </c>
      <c r="AX531">
        <f>IFERROR(INDEX(TIMESHEET!$A$1:$AI$5000,MATCH(PAYROLL!D531,TIMESHEET!A$1:A$500,0),MATCH("T601",TIMESHEET!$2:$2,0)),0)</f>
        <v/>
      </c>
      <c r="AY531">
        <f>IFERROR(INDEX(TIMESHEET!$A$1:$AI$5000,MATCH(PAYROLL!D531,TIMESHEET!A$1:A$500,0),MATCH("T602",TIMESHEET!$2:$2,0)),0)</f>
        <v/>
      </c>
      <c r="AZ531">
        <f>IFERROR(INDEX(TIMESHEET!$A$1:$AI$5000,MATCH(PAYROLL!D531,TIMESHEET!A$1:A$500,0),MATCH("T603",TIMESHEET!$2:$2,0)),0)</f>
        <v/>
      </c>
      <c r="BA531">
        <f>IFERROR(INDEX(TIMESHEET!$A$1:$AI$5000,MATCH(PAYROLL!D531,TIMESHEET!A$1:A$500,0),MATCH("T611",TIMESHEET!$2:$2,0)),0)</f>
        <v/>
      </c>
      <c r="BB531">
        <f>IFERROR(INDEX(TIMESHEET!$A$1:$AI$5000,MATCH(PAYROLL!D531,TIMESHEET!A$1:A$500,0),MATCH("T612",TIMESHEET!$2:$2,0)),0)</f>
        <v/>
      </c>
      <c r="BC531">
        <f>IFERROR(INDEX(TIMESHEET!$A$1:$AI$5000,MATCH(PAYROLL!D531,TIMESHEET!A$1:A$500,0),MATCH("T613",TIMESHEET!$2:$2,0)),0)</f>
        <v/>
      </c>
      <c r="BD531">
        <f>IFERROR(INDEX(TIMESHEET!$A$1:$AI$5000,MATCH(PAYROLL!D531,TIMESHEET!A$1:A$500,0),MATCH("T500",TIMESHEET!$2:$2,0)),0)</f>
        <v/>
      </c>
      <c r="BE531">
        <f>IFERROR(IF(LEFT(INDEX(PIS!O$1:O$500,MATCH(D531,PIS!C$1:C$500)),1)="M",T531/AD531/8*(AW531+AX531*1.5+AY531*2+AZ531*3+BA531*2.1+BB531*2.7+BC531*3.9+BD531*0.3),T531/8*(AW531+AX531*1.5+AY531*2+AZ531*3+BA531*2.1+BB531*2.7+BC531*3.9+BD531*0.3)),0)</f>
        <v/>
      </c>
      <c r="BF531">
        <f>IFERROR(INDEX(ADJ!$A$1:$BZ$1000,MATCH(PAYROLL!$D531,ADJ!A$1:A$500,0),MATCH(PAYROLL!BF$2,ADJ!$2:$2,0)),0)</f>
        <v/>
      </c>
      <c r="BG531">
        <f>IFERROR(INDEX(ADJ!$A$1:$BZ$1000,MATCH(PAYROLL!D531,ADJ!A$1:A$500,0),MATCH(PAYROLL!BG$2,ADJ!$2:$2,0)),0)</f>
        <v/>
      </c>
      <c r="BH531">
        <f>IFERROR(INDEX(ADJ!$A$1:$BZ$1000,MATCH(PAYROLL!D531,ADJ!A$1:A$500,0),MATCH(PAYROLL!BH$2,ADJ!$2:$2,0)),0)</f>
        <v/>
      </c>
      <c r="BI531">
        <f>IFERROR(INDEX(ADJ!$A$1:$BZ$1000,MATCH(PAYROLL!D531,ADJ!A$1:A$500,0),MATCH(PAYROLL!BI$2,ADJ!$2:$2,0)),0)</f>
        <v/>
      </c>
      <c r="BJ531">
        <f>IFERROR(INDEX(ADJ!$A$1:$BZ$1000,MATCH(PAYROLL!D531,ADJ!A$1:A$500,0),MATCH(PAYROLL!BJ$2,ADJ!$2:$2,0)),0)</f>
        <v/>
      </c>
      <c r="BK531">
        <f>SUM(BF531:BJ531)</f>
        <v/>
      </c>
      <c r="BL531">
        <f>IFERROR(INDEX(ADJ!$A$1:$BZ$1000,MATCH(PAYROLL!D531,ADJ!A$1:A$500,0),MATCH(PAYROLL!BL$2,ADJ!$2:$2,0)),0)</f>
        <v/>
      </c>
      <c r="BM531">
        <f>IFERROR(INDEX(ADJ!$A$1:$BZ$1000,MATCH(PAYROLL!D531,ADJ!A$1:A$500,0),MATCH(PAYROLL!BM$2,ADJ!$2:$2,0)),0)</f>
        <v/>
      </c>
      <c r="BN531">
        <f>IFERROR(INDEX(ADJ!$A$1:$BZ$1000,MATCH(PAYROLL!D531,ADJ!A$1:A$500,0),MATCH(PAYROLL!BN$2,ADJ!$2:$2,0)),0)</f>
        <v/>
      </c>
      <c r="BO531">
        <f>IFERROR(INDEX(ADJ!$A$1:$BZ$1000,MATCH(PAYROLL!D531,ADJ!A$1:A$500,0),MATCH(PAYROLL!BO$2,ADJ!$2:$2,0)),0)</f>
        <v/>
      </c>
      <c r="BP531">
        <f>SUM(AM531,AV531,BE531,BK531,BL531:BO531)</f>
        <v/>
      </c>
      <c r="BQ531">
        <f>BO531</f>
        <v/>
      </c>
      <c r="BR531">
        <f>IFERROR(ROUND(IF(LEFT(INDEX(PIS!O$1:O$500,MATCH(D531,PIS!C$1:C$500)),1)="D",T531/8*(BD531*0.3),IF(LEFT(INDEX(PIS!O$1:O$500,MATCH(D531,PIS!C$1:C$500)),1)="H",T531*($BD531*0.3),T531/$AD531/8*($BD531*0.3))),0),0)</f>
        <v/>
      </c>
      <c r="BS531">
        <f>IF(AP531&lt;1,0,MIN(AP531,730000))</f>
        <v/>
      </c>
      <c r="BT531">
        <f>IFERROR(ROUND((BE531-SUM(AW531:BC531)*T531/AD531/8),0)-BR531,0)</f>
        <v/>
      </c>
      <c r="BU531">
        <f>AO531</f>
        <v/>
      </c>
      <c r="BV531">
        <f>SUM(BQ531:BU531)</f>
        <v/>
      </c>
      <c r="BW531">
        <f>BP531-BV531</f>
        <v/>
      </c>
      <c r="BX531">
        <f>IFERROR(IF(RIGHT(INDEX(PIS!O$1:O$500,MATCH(D531,PIS!C$1:C$500)),5)="Gross",MIN(U531+V531,VLOOKUP("R700",TSC!B:C,2,0)*VLOOKUP("R101",TSC!B:C,2,0))*VLOOKUP("R701",TSC!B:C,2,0)%,0),0)</f>
        <v/>
      </c>
      <c r="BY531">
        <f>IFERROR(IF(RIGHT(INDEX(PIS!O$1:O$500,MATCH(D531,PIS!C$1:C$500)),5)="Gross",MIN(U531+V531,VLOOKUP("R700",TSC!B:C,2,0)*VLOOKUP("R101",TSC!B:C,2,0))*VLOOKUP("T704",TSC!B:C,2,0)%,0),0)</f>
        <v/>
      </c>
      <c r="BZ531">
        <f>IFERROR(IF(RIGHT(INDEX(PIS!O$1:O$500,MATCH(D531,PIS!C$1:C$500)),5)="Gross",MIN(U531+V531,VLOOKUP("R700",TSC!B:C,2,0)*VLOOKUP("1",TSC!F:G,2,0))*VLOOKUP("T705",TSC!B:C,2,0)%,0),0)</f>
        <v/>
      </c>
      <c r="CA531">
        <f>IFERROR(INDEX(ADJ!$A$1:$BZ$1000,MATCH(PAYROLL!D531,ADJ!A$1:A$500,0),MATCH(PAYROLL!CA$2,ADJ!$2:$2,0)),0)</f>
        <v/>
      </c>
      <c r="CB531">
        <f>IFERROR(INDEX(ADJ!$A$1:$BZ$1000,MATCH(PAYROLL!D531,ADJ!A$1:A$500,0),MATCH(PAYROLL!CB$2,ADJ!$2:$2,0)),0)</f>
        <v/>
      </c>
      <c r="CC531">
        <f>SUM(BX531:CB531)</f>
        <v/>
      </c>
      <c r="CD531">
        <f>IFERROR(INDEX(PIS!$A$1:$BZ$1000,MATCH(PAYROLL!D531,PIS!C$1:C$500,0),MATCH(PAYROLL!CD$1,PIS!$1:$1,0)),0)</f>
        <v/>
      </c>
      <c r="CE531">
        <f>IFERROR(IF(OR(INDEX(PIS!P$1:P$500,MATCH(D531,PIS!C$1:C$500,0))="LT2",INDEX(PIS!P$1:P$500,MATCH(D531,PIS!C$1:C$500,0))="P10"),0,SUM(CC531,CD531*VLOOKUP("R601",TSC!B:C,2,0),VLOOKUP("R602",TSC!B:C,2,0))),0)</f>
        <v/>
      </c>
      <c r="CF531">
        <f>MAX(BW531-CE531,0)</f>
        <v/>
      </c>
      <c r="CG531">
        <f>IFERROR(IF(OR(RIGHT(INDEX(PIS!P$1:P$500,MATCH(D531,PIS!C$1:C$500)),5)="P10",RIGHT(INDEX(PIS!P$1:P$500,MATCH(D531,PIS!C$1:C$500)),5)="CK"),0,IF(CF531&lt;=5000000,CF531*5%,IF(CF531&lt;=10000000,CF531*10%-250000,IF(CF531&lt;=18000000,CF531*15%-750000,IF(CF531&lt;=32000000,CF531*20%-1650000,IF(CF531&lt;=52000000,CF531*25%-3250000,IF(CF531&lt;=80000000,BH531*30%-5850000,CF531*35%-9850000))))))),0)</f>
        <v/>
      </c>
      <c r="CH531">
        <f>IFERROR(IF(OR(INDEX(PIS!P$1:P$500,MATCH(D531,PIS!C$1:C$500))="LT",INDEX(PIS!P$1:P$500,MATCH(D531,PIS!C$1:C$500))="CK"),0,IF(CF531&lt;2000000,0,CF531*10%)),0)</f>
        <v/>
      </c>
      <c r="CI531">
        <f>IFERROR(INDEX(ADJ!$A$1:$BZ$1000,MATCH(PAYROLL!D531,ADJ!A$1:A$500,0),MATCH(PAYROLL!CI$2,ADJ!$2:$2,0)),0)</f>
        <v/>
      </c>
      <c r="CJ531">
        <f>IFERROR(INDEX(ADJ!$A$1:$BZ$1000,MATCH(PAYROLL!D531,ADJ!A$1:A$500,0),MATCH(PAYROLL!CJ$2,ADJ!$2:$2,0)),0)</f>
        <v/>
      </c>
      <c r="CK531">
        <f>IFERROR(INDEX(ADJ!$A$1:$BZ$1000,MATCH(PAYROLL!D531,ADJ!A$1:A$500,0),MATCH(PAYROLL!CK$2,ADJ!$2:$2,0)),0)</f>
        <v/>
      </c>
      <c r="CL531">
        <f>SUM(CG531:CK531)</f>
        <v/>
      </c>
      <c r="CM531">
        <f>ROUND(SUM(CH531:CK531),0)</f>
        <v/>
      </c>
      <c r="CN531">
        <f>IFERROR(INDEX(CSDA!D$1:D$500,MATCH($CN$2,CSDA!C$1:C$500,0))*INDEX(PIS!V$1:V$500,MATCH(D531,PIS!C$1:C$500))+INDEX(ADJ!$A$1:$BZ$1000,MATCH(PAYROLL!D531,ADJ!A$1:A$500,0),MATCH(PAYROLL!CN$2,ADJ!$2:$2,0)),0)</f>
        <v/>
      </c>
      <c r="CO531">
        <f>IFERROR(INDEX(ADJ!$A$1:$BZ$1000,MATCH(PAYROLL!D531,ADJ!A$1:A$500,0),MATCH(PAYROLL!CO$2,ADJ!$2:$2,0)),0)</f>
        <v/>
      </c>
      <c r="CP531">
        <f>IFERROR(INDEX(ADJ!$A$1:$BZ$1000,MATCH(PAYROLL!D531,ADJ!A$1:A$500,0),MATCH(PAYROLL!CP$2,ADJ!$2:$2,0)),0)</f>
        <v/>
      </c>
      <c r="CQ531">
        <f>BP531-CL531-CI531-CM531-CN531-CO531-CP531-CC531</f>
        <v/>
      </c>
      <c r="CR531">
        <f>IFERROR(IF(RIGHT(INDEX(PIS!O$1:O$500,MATCH(D531,PIS!C$1:C$500,0)),5)="Gross",MIN(U531+V531,VLOOKUP("R700",TSC!B:C,2,0)*VLOOKUP("R101",TSC!B:C,2,0))*(VLOOKUP("T711",TSC!B:C,2,0)+VLOOKUP("T712",TSC!B:C,2,0))%,MIN(T531+V531,VLOOKUP("R700",TSC!B:C,2,0)*VLOOKUP("R101",TSC!B:C,2,0))*(VLOOKUP("T711",TSC!B:C,2,0)+VLOOKUP("T712",TSC!B:C,2,0)+VLOOKUP("R701",TSC!B:C,2,0))%),0)</f>
        <v/>
      </c>
      <c r="CS531">
        <f>IFERROR(IF(RIGHT(INDEX(PIS!O$1:O$500,MATCH(D531,PIS!C$1:C$500,0)),5)="Gross",MIN(U531+V531,VLOOKUP("R700",TSC!B:C,2,0)*VLOOKUP("R101",TSC!B:C,2,0))*(VLOOKUP("T714",TSC!B:C,2,0))%,MIN(T531+V531,VLOOKUP("R700",TSC!B:C,2,0)*VLOOKUP("R101",TSC!B:C,2,0))*(VLOOKUP("T704",TSC!B:C,2,0)+VLOOKUP("T714",TSC!B:C,2,0))%),0)</f>
        <v/>
      </c>
      <c r="CT531">
        <f>IFERROR(IF(RIGHT(INDEX(PIS!O$1:O$500,MATCH(D531,PIS!C$1:C$500,0)),5)="Gross",MIN(U531+V531,VLOOKUP("R700",TSC!B:C,2,0)*VLOOKUP("R101",TSC!B:C,2,0))*VLOOKUP("T705",TSC!B:C,2,0)%,MIN(T531+V531,VLOOKUP("R700",TSC!B:C,2,0)*VLOOKUP("R101",TSC!B:C,2,0))*VLOOKUP("T705",TSC!B:C,2,0)%),0)</f>
        <v/>
      </c>
      <c r="CU531">
        <f>IFERROR(IF(RIGHT(INDEX(PIS!O$1:O$500,MATCH(D531,PIS!C$1:C$500,0)),5)="Gross",MIN(U531+V531,VLOOKUP("R700",TSC!B:C,2,0)*VLOOKUP("R101",TSC!B:C,2,0))*(VLOOKUP("T713",TSC!B:C,2,0))%,MIN(T531+V531,VLOOKUP("R700",TSC!B:C,2,0)*VLOOKUP("R101",TSC!B:C,2,0))*(VLOOKUP("T713",TSC!B:C,2,0))%),0)</f>
        <v/>
      </c>
      <c r="CV531">
        <f>IFERROR(INDEX(ADJ!$A$1:$BZ$1000,MATCH(PAYROLL!D531,ADJ!A$1:A$500,0),MATCH(PAYROLL!CV$2,ADJ!$2:$2,0)),0)</f>
        <v/>
      </c>
      <c r="CW531">
        <f>IFERROR(INDEX(ADJ!$A$1:$BZ$1000,MATCH(PAYROLL!D531,ADJ!A$1:A$500,0),MATCH(PAYROLL!CW$2,ADJ!$2:$2,0)),0)</f>
        <v/>
      </c>
      <c r="CX531">
        <f>SUM(CR531:CW531)</f>
        <v/>
      </c>
      <c r="CY531">
        <f>ROUND(IF(CR531&gt;0,T531+V531*VLOOKUP("R202",TSC!$B$1:$C$500,2,0),0),0)</f>
        <v/>
      </c>
      <c r="CZ531">
        <f>IFERROR(INDEX(CSDA!D$1:D$500,MATCH($CZ$2,CSDA!C$1:C$500,0)),0)</f>
        <v/>
      </c>
      <c r="DA531">
        <f>ROUND(T531*0.7%,0)</f>
        <v/>
      </c>
      <c r="DB531">
        <f>ROUND(T531/12,0)</f>
        <v/>
      </c>
      <c r="DC531">
        <f ref="DC531" t="array">IFERROR(INDEX(CSDA!D$1:D$500,MATCH("Trích giữ"&amp;PAYROLL!DC$2,CSDA!A$1:A$500&amp;CSDA!C$1:C$500,0)),0)</f>
        <v/>
      </c>
      <c r="DD531">
        <f ref="DD531" t="array">IFERROR(INDEX(CSDA!D$1:D$500,MATCH("Trích giữ"&amp;PAYROLL!DD$2,CSDA!A$1:A$500&amp;CSDA!C$1:C$500,0)),0)</f>
        <v/>
      </c>
      <c r="DE531">
        <f ref="DE531" t="array">IFERROR(INDEX(CSDA!D$1:D$500,MATCH("Trích giữ"&amp;PAYROLL!DE$2,CSDA!A$1:A$500&amp;CSDA!C$1:C$500,0)),0)</f>
        <v/>
      </c>
      <c r="DF531">
        <f>IFERROR(INDEX(CSDA!D$1:D$500,MATCH(PAYROLL!DF$2,CSDA!C$1:C$500,0)),0)</f>
        <v/>
      </c>
      <c r="DG531">
        <f ref="DG531" t="array">IFERROR(INDEX(CSDA!D$1:D$500,MATCH("Trích giữ"&amp;PAYROLL!DG$2,CSDA!A$1:A$500&amp;CSDA!C$1:C$500,0)),0)</f>
        <v/>
      </c>
      <c r="DH531">
        <f>ROUND(T531/26,0)</f>
        <v/>
      </c>
      <c r="DI531">
        <f ref="DI531" t="array">IFERROR(INDEX(CSDA!D$1:D$500,MATCH("Trích giữ"&amp;PAYROLL!DI$2,CSDA!A$1:A$500&amp;CSDA!C$1:C$500,0)),0)</f>
        <v/>
      </c>
      <c r="DJ531">
        <f>IF(U531=0,T531*21.5%-BL531,0)</f>
        <v/>
      </c>
      <c r="DK531">
        <f ref="DK531" t="array">IFERROR(INDEX(CSDA!D$1:D$500,MATCH("Trích giữ"&amp;PAYROLL!DK$2,CSDA!A$1:A$500&amp;CSDA!C$1:C$500,0)),0)</f>
        <v/>
      </c>
      <c r="DL531">
        <f>IFERROR(INDEX(CSDA!D$1:D$500,MATCH(PAYROLL!DL$2,CSDA!C$1:C$500,0))/12,0)</f>
        <v/>
      </c>
      <c r="DM531">
        <f>SUM(DB531:DL531)</f>
        <v/>
      </c>
      <c r="DN531">
        <f>IFERROR(INDEX(ADJ!$A$1:$BZ$1000,MATCH(PAYROLL!D531,ADJ!A$1:A$500,0),MATCH(PAYROLL!DN$2,ADJ!$2:$2,0)),0)</f>
        <v/>
      </c>
      <c r="DO531">
        <f>IFERROR(SUM(BP531,DM531:DN531,CX531:DA531)-DT531,0)</f>
        <v/>
      </c>
      <c r="DP531">
        <f ref="DP531" t="array">SUM(BW531*IFERROR(INDEX(CSDA!D$1:D$500,MATCH(BW$2,CSDA!C$1:C$500,0)),0)%,CX531*IFERROR(INDEX(CSDA!D$1:D$500,MATCH(CX$2,CSDA!C$1:C$500,0)),0)%,DA531*IFERROR(INDEX(CSDA!D$1:D$500,MATCH(DA$2,CSDA!C$1:C$500,0)),0)%,DB531*IFERROR(INDEX(CSDA!D$1:D$500,MATCH(DB$2,CSDA!C$1:C$500,0)),0)%,DF531*IFERROR(INDEX(CSDA!D$1:D$500,MATCH("Phí dịch vụ"&amp;PAYROLL!DF$2,CSDA!A$1:A$500&amp;CSDA!C$1:C$500,0)),0)%,DC531*IFERROR(INDEX(CSDA!D$1:D$500,MATCH("Phí dịch vụ"&amp;PAYROLL!DC$2,CSDA!A$1:A$500&amp;CSDA!C$1:C$500,0)),0)%,DH531*IFERROR(INDEX(CSDA!D$1:D$500,MATCH("Phí dịch vụ"&amp;PAYROLL!DH$2,CSDA!A$1:A$500&amp;CSDA!C$1:C$500,0)),0)%,DJ531*IFERROR(INDEX(CSDA!D$1:D$500,MATCH("Phí dịch vụ"&amp;PAYROLL!DJ$2,CSDA!A$1:A$500&amp;CSDA!C$1:C$500,0)),0)%,BN531*IFERROR(INDEX(CSDA!D$1:D$500,MATCH(BN$2,CSDA!C$1:C$500,0)),0)%)-BN531*7%</f>
        <v/>
      </c>
      <c r="DQ531">
        <f>IFERROR(INDEX(ADJ!$A$1:$BZ$1000,MATCH(PAYROLL!D531,ADJ!A$1:A$500,0),MATCH(PAYROLL!DQ$2,ADJ!$2:$2,0)),0)</f>
        <v/>
      </c>
      <c r="DR531">
        <f>IFERROR(INDEX(ADJ!$A$1:$BZ$1000,MATCH(PAYROLL!D531,ADJ!A$1:A$500,0),MATCH(PAYROLL!DR$2,ADJ!$2:$2,0)),0)</f>
        <v/>
      </c>
      <c r="DS531">
        <f>SUM(DP531:DR531)</f>
        <v/>
      </c>
      <c r="DT531">
        <f>EK531</f>
        <v/>
      </c>
      <c r="DU531">
        <f>SUM(DO531:DR531)</f>
        <v/>
      </c>
      <c r="DV531">
        <f>ROUND(DU531*0.1,0)</f>
        <v/>
      </c>
      <c r="DW531">
        <f>DU531+DV531</f>
        <v/>
      </c>
      <c r="DZ531">
        <f>IFERROR(INDEX(ADJ!$A$1:$BZ$1000,MATCH(PAYROLL!$D531,ADJ!A$1:A$500,0),MATCH(PAYROLL!DZ$2,ADJ!$2:$2,0)),0)</f>
        <v/>
      </c>
      <c r="EA531">
        <f>IFERROR(INDEX(ADJ!$A$1:$BZ$1000,MATCH(PAYROLL!$D531,ADJ!A$1:A$500,0),MATCH(PAYROLL!EA$2,ADJ!$2:$2,0)),0)</f>
        <v/>
      </c>
      <c r="EB531">
        <f>IFERROR(INDEX(ADJ!$A$1:$BZ$1000,MATCH(PAYROLL!$D531,ADJ!A$1:A$500,0),MATCH(PAYROLL!EB$2,ADJ!$2:$2,0)),0)</f>
        <v/>
      </c>
      <c r="EC531">
        <f>IFERROR(INDEX(ADJ!$A$1:$BZ$1000,MATCH(PAYROLL!$D531,ADJ!A$1:A$500,0),MATCH(PAYROLL!EC$2,ADJ!$2:$2,0)),0)</f>
        <v/>
      </c>
      <c r="ED531">
        <f>IFERROR(INDEX(ADJ!$A$1:$BZ$1000,MATCH(PAYROLL!$D531,ADJ!A$1:A$500,0),MATCH(PAYROLL!ED$2,ADJ!$2:$2,0)),0)</f>
        <v/>
      </c>
      <c r="EE531">
        <f>IFERROR(INDEX(ADJ!$A$1:$BZ$1000,MATCH(PAYROLL!$D531,ADJ!A$1:A$500,0),MATCH(PAYROLL!EE$2,ADJ!$2:$2,0)),0)</f>
        <v/>
      </c>
      <c r="EF531">
        <f>IFERROR(INDEX(ADJ!$A$1:$BZ$1000,MATCH(PAYROLL!$D531,ADJ!A$1:A$500,0),MATCH(PAYROLL!EF$2,ADJ!$2:$2,0)),0)</f>
        <v/>
      </c>
      <c r="EG531">
        <f>IFERROR(INDEX(ADJ!$A$1:$BZ$1000,MATCH(PAYROLL!$D531,ADJ!A$1:A$500,0),MATCH(PAYROLL!EG$2,ADJ!$2:$2,0)),0)</f>
        <v/>
      </c>
      <c r="EH531">
        <f>IFERROR(INDEX(ADJ!$A$1:$BZ$1000,MATCH(PAYROLL!$D531,ADJ!A$1:A$500,0),MATCH(PAYROLL!EH$2,ADJ!$2:$2,0)),0)</f>
        <v/>
      </c>
      <c r="EI531">
        <f>IFERROR(INDEX(ADJ!$A$1:$BZ$1000,MATCH(PAYROLL!D531,ADJ!A$1:A$500,0),MATCH(PAYROLL!EI$2,ADJ!$2:$2,0)),0)</f>
        <v/>
      </c>
      <c r="EJ531">
        <f>IFERROR(INDEX(ADJ!$A$1:$BZ$1000,MATCH(PAYROLL!$D531,ADJ!A$1:A$500,0),MATCH(PAYROLL!EJ$2,ADJ!$2:$2,0)),0)</f>
        <v/>
      </c>
      <c r="EK531">
        <f>SUM(DZ531:EJ531)</f>
        <v/>
      </c>
    </row>
    <row r="532">
      <c r="A532" t="n">
        <v>530</v>
      </c>
      <c r="B532" t="inlineStr">
        <is>
          <t>Cà Thị Dinh</t>
        </is>
      </c>
      <c r="D532" t="inlineStr">
        <is>
          <t>156807-01</t>
        </is>
      </c>
      <c r="S532">
        <f>IFERROR(INDEX(PIS!$A$1:$BZ$1000,MATCH($D532,PIS!C$1:C$500,0),MATCH("Lương CB tháng trước",PIS!$1:$1,0)),0)</f>
        <v/>
      </c>
      <c r="T532">
        <f>IFERROR(INDEX(PIS!$A$1:$BZ$1000,MATCH($D532,PIS!C$1:C$500,0),MATCH("Lương CB hiện tại",PIS!$1:$1,0)),0)</f>
        <v/>
      </c>
      <c r="U532">
        <f>IFERROR(INDEX(PIS!$A$1:$BZ$1000,MATCH($D532,PIS!C$1:C$500,0),MATCH("Lương đóng BHBB",PIS!$1:$1,0)),0)</f>
        <v/>
      </c>
      <c r="V532">
        <f>IFERROR(INDEX(PIS!$A$1:$BZ$1000,MATCH($D532,PIS!C$1:C$500,0),MATCH(V$2,PIS!$2:$2,0)),0)</f>
        <v/>
      </c>
      <c r="W532">
        <f>IFERROR(INDEX(PIS!$A$1:$BZ$1000,MATCH($D532,PIS!C$1:C$500,0),MATCH(W$2,PIS!$2:$2,0)),0)</f>
        <v/>
      </c>
      <c r="X532">
        <f>IFERROR(INDEX(PIS!$A$1:$BZ$1000,MATCH($D532,PIS!C$1:C$500,0),MATCH(X$2,PIS!$2:$2,0)),0)</f>
        <v/>
      </c>
      <c r="Y532">
        <f>IFERROR(INDEX(PIS!$A$1:$BZ$1000,MATCH($D532,PIS!C$1:C$500,0),MATCH(Y$2,PIS!$2:$2,0)),0)</f>
        <v/>
      </c>
      <c r="Z532">
        <f>IFERROR(INDEX(PIS!$A$1:$BZ$1000,MATCH($D532,PIS!C$1:C$500,0),MATCH(Z$2,PIS!$2:$2,0)),0)</f>
        <v/>
      </c>
      <c r="AA532">
        <f>IFERROR(INDEX(PIS!$A$1:$BZ$1000,MATCH($D532,PIS!C$1:C$500,0),MATCH(AA$2,PIS!$2:$2,0)),0)</f>
        <v/>
      </c>
      <c r="AB532">
        <f>IFERROR(INDEX(PIS!$A$1:$BZ$1000,MATCH($D532,PIS!C$1:C$500,0),MATCH(AB$2,PIS!$2:$2,0)),0)</f>
        <v/>
      </c>
      <c r="AC532">
        <f>SUM(V532:AB532)</f>
        <v/>
      </c>
      <c r="AD532">
        <f>IFERROR(INDEX(TIMESHEET!$A$1:$AI$5000,MATCH($D532,TIMESHEET!A$1:A$500,0),MATCH("T100",TIMESHEET!$2:$2,0))-2,0)</f>
        <v/>
      </c>
      <c r="AE532">
        <f>IFERROR(INDEX(TIMESHEET!$A$1:$AI$5000,MATCH($D532,TIMESHEET!A$1:A$500,0),MATCH("T202",TIMESHEET!$2:$2,0)),0)</f>
        <v/>
      </c>
      <c r="AF532">
        <f>IFERROR(INDEX(TIMESHEET!$A$1:$AI$5000,MATCH($D532,TIMESHEET!A$1:A$500,0),MATCH("T302",TIMESHEET!$2:$2,0)),0)</f>
        <v/>
      </c>
      <c r="AG532">
        <f>IFERROR(INDEX(TIMESHEET!$A$1:$AI$5000,MATCH($D532,TIMESHEET!A$1:A$500,0),MATCH("T406",TIMESHEET!$2:$2,0)),0)</f>
        <v/>
      </c>
      <c r="AH532">
        <f>AE532+AG532</f>
        <v/>
      </c>
      <c r="AI532">
        <f>IFERROR(INDEX(TIMESHEET!$A$1:$AI$5000,MATCH($D532,TIMESHEET!A$1:A$500,0),MATCH("T701",TIMESHEET!$2:$2,0)),0)</f>
        <v/>
      </c>
      <c r="AJ532">
        <f>IFERROR(INDEX(TIMESHEET!$A$1:$AI$5000,MATCH($D532,TIMESHEET!B$1:B$500,0),MATCH("T320",TIMESHEET!$2:$2,0)),0)</f>
        <v/>
      </c>
      <c r="AK532">
        <f>IFERROR(IF(LEFT(INDEX(PIS!O$1:O$500,MATCH(D532,PIS!C$1:C$500)),1)="M",T532/AD532*SUM(AE532:AG532),T532*AD532),0)</f>
        <v/>
      </c>
      <c r="AL532">
        <f>IFERROR(INDEX(ADJ!$A$1:$BZ$1000,MATCH(PAYROLL!D532,ADJ!A$1:A$500,0),MATCH(PAYROLL!AL$2,ADJ!$2:$2,0)),0)</f>
        <v/>
      </c>
      <c r="AM532">
        <f>SUM(AK532:AL532)</f>
        <v/>
      </c>
      <c r="AN532">
        <f>IFERROR(ROUND(V532/$AD532*$AH532,0),0)</f>
        <v/>
      </c>
      <c r="AO532">
        <f>IFERROR(ROUND(W532/$AD532*$AH532,0),0)</f>
        <v/>
      </c>
      <c r="AP532">
        <f>IFERROR(ROUND(X532/$AD532*$AE532,0),0)</f>
        <v/>
      </c>
      <c r="AQ532">
        <f>IFERROR(ROUND(Y532/$AD532*$AH532,0),0)</f>
        <v/>
      </c>
      <c r="AR532">
        <f>IFERROR(ROUND(Z532/$AD532*$AH532,0),0)</f>
        <v/>
      </c>
      <c r="AS532">
        <f>IFERROR(ROUND(AA532/$AD532*$AH532,0),0)</f>
        <v/>
      </c>
      <c r="AT532">
        <f>IFERROR(IF((AE532+AF532+AG532)&gt;13,AB532,ROUND(AB532/AD532*AH532,0)),0)</f>
        <v/>
      </c>
      <c r="AU532">
        <f>IFERROR(INDEX(ADJ!$A$1:$BZ$1000,MATCH(PAYROLL!D532,ADJ!A$1:A$500,0),MATCH(PAYROLL!AU$2,ADJ!$2:$2,0)),0)</f>
        <v/>
      </c>
      <c r="AV532">
        <f>ROUND(SUM(AN532:AU532),0)</f>
        <v/>
      </c>
      <c r="AW532">
        <f>IFERROR(INDEX(TIMESHEET!$A$1:$AI$5000,MATCH(PAYROLL!D532,TIMESHEET!A$1:A$500,0),MATCH("T620",TIMESHEET!$2:$2,0)),0)</f>
        <v/>
      </c>
      <c r="AX532">
        <f>IFERROR(INDEX(TIMESHEET!$A$1:$AI$5000,MATCH(PAYROLL!D532,TIMESHEET!A$1:A$500,0),MATCH("T601",TIMESHEET!$2:$2,0)),0)</f>
        <v/>
      </c>
      <c r="AY532">
        <f>IFERROR(INDEX(TIMESHEET!$A$1:$AI$5000,MATCH(PAYROLL!D532,TIMESHEET!A$1:A$500,0),MATCH("T602",TIMESHEET!$2:$2,0)),0)</f>
        <v/>
      </c>
      <c r="AZ532">
        <f>IFERROR(INDEX(TIMESHEET!$A$1:$AI$5000,MATCH(PAYROLL!D532,TIMESHEET!A$1:A$500,0),MATCH("T603",TIMESHEET!$2:$2,0)),0)</f>
        <v/>
      </c>
      <c r="BA532">
        <f>IFERROR(INDEX(TIMESHEET!$A$1:$AI$5000,MATCH(PAYROLL!D532,TIMESHEET!A$1:A$500,0),MATCH("T611",TIMESHEET!$2:$2,0)),0)</f>
        <v/>
      </c>
      <c r="BB532">
        <f>IFERROR(INDEX(TIMESHEET!$A$1:$AI$5000,MATCH(PAYROLL!D532,TIMESHEET!A$1:A$500,0),MATCH("T612",TIMESHEET!$2:$2,0)),0)</f>
        <v/>
      </c>
      <c r="BC532">
        <f>IFERROR(INDEX(TIMESHEET!$A$1:$AI$5000,MATCH(PAYROLL!D532,TIMESHEET!A$1:A$500,0),MATCH("T613",TIMESHEET!$2:$2,0)),0)</f>
        <v/>
      </c>
      <c r="BD532">
        <f>IFERROR(INDEX(TIMESHEET!$A$1:$AI$5000,MATCH(PAYROLL!D532,TIMESHEET!A$1:A$500,0),MATCH("T500",TIMESHEET!$2:$2,0)),0)</f>
        <v/>
      </c>
      <c r="BE532">
        <f>IFERROR(IF(LEFT(INDEX(PIS!O$1:O$500,MATCH(D532,PIS!C$1:C$500)),1)="M",T532/AD532/8*(AW532+AX532*1.5+AY532*2+AZ532*3+BA532*2.1+BB532*2.7+BC532*3.9+BD532*0.3),T532/8*(AW532+AX532*1.5+AY532*2+AZ532*3+BA532*2.1+BB532*2.7+BC532*3.9+BD532*0.3)),0)</f>
        <v/>
      </c>
      <c r="BF532">
        <f>IFERROR(INDEX(ADJ!$A$1:$BZ$1000,MATCH(PAYROLL!$D532,ADJ!A$1:A$500,0),MATCH(PAYROLL!BF$2,ADJ!$2:$2,0)),0)</f>
        <v/>
      </c>
      <c r="BG532">
        <f>IFERROR(INDEX(ADJ!$A$1:$BZ$1000,MATCH(PAYROLL!D532,ADJ!A$1:A$500,0),MATCH(PAYROLL!BG$2,ADJ!$2:$2,0)),0)</f>
        <v/>
      </c>
      <c r="BH532">
        <f>IFERROR(INDEX(ADJ!$A$1:$BZ$1000,MATCH(PAYROLL!D532,ADJ!A$1:A$500,0),MATCH(PAYROLL!BH$2,ADJ!$2:$2,0)),0)</f>
        <v/>
      </c>
      <c r="BI532">
        <f>IFERROR(INDEX(ADJ!$A$1:$BZ$1000,MATCH(PAYROLL!D532,ADJ!A$1:A$500,0),MATCH(PAYROLL!BI$2,ADJ!$2:$2,0)),0)</f>
        <v/>
      </c>
      <c r="BJ532">
        <f>IFERROR(INDEX(ADJ!$A$1:$BZ$1000,MATCH(PAYROLL!D532,ADJ!A$1:A$500,0),MATCH(PAYROLL!BJ$2,ADJ!$2:$2,0)),0)</f>
        <v/>
      </c>
      <c r="BK532">
        <f>SUM(BF532:BJ532)</f>
        <v/>
      </c>
      <c r="BL532">
        <f>IFERROR(INDEX(ADJ!$A$1:$BZ$1000,MATCH(PAYROLL!D532,ADJ!A$1:A$500,0),MATCH(PAYROLL!BL$2,ADJ!$2:$2,0)),0)</f>
        <v/>
      </c>
      <c r="BM532">
        <f>IFERROR(INDEX(ADJ!$A$1:$BZ$1000,MATCH(PAYROLL!D532,ADJ!A$1:A$500,0),MATCH(PAYROLL!BM$2,ADJ!$2:$2,0)),0)</f>
        <v/>
      </c>
      <c r="BN532">
        <f>IFERROR(INDEX(ADJ!$A$1:$BZ$1000,MATCH(PAYROLL!D532,ADJ!A$1:A$500,0),MATCH(PAYROLL!BN$2,ADJ!$2:$2,0)),0)</f>
        <v/>
      </c>
      <c r="BO532">
        <f>IFERROR(INDEX(ADJ!$A$1:$BZ$1000,MATCH(PAYROLL!D532,ADJ!A$1:A$500,0),MATCH(PAYROLL!BO$2,ADJ!$2:$2,0)),0)</f>
        <v/>
      </c>
      <c r="BP532">
        <f>SUM(AM532,AV532,BE532,BK532,BL532:BO532)</f>
        <v/>
      </c>
      <c r="BQ532">
        <f>BO532</f>
        <v/>
      </c>
      <c r="BR532">
        <f>IFERROR(ROUND(IF(LEFT(INDEX(PIS!O$1:O$500,MATCH(D532,PIS!C$1:C$500)),1)="D",T532/8*(BD532*0.3),IF(LEFT(INDEX(PIS!O$1:O$500,MATCH(D532,PIS!C$1:C$500)),1)="H",T532*($BD532*0.3),T532/$AD532/8*($BD532*0.3))),0),0)</f>
        <v/>
      </c>
      <c r="BS532">
        <f>IF(AP532&lt;1,0,MIN(AP532,730000))</f>
        <v/>
      </c>
      <c r="BT532">
        <f>IFERROR(ROUND((BE532-SUM(AW532:BC532)*T532/AD532/8),0)-BR532,0)</f>
        <v/>
      </c>
      <c r="BU532">
        <f>AO532</f>
        <v/>
      </c>
      <c r="BV532">
        <f>SUM(BQ532:BU532)</f>
        <v/>
      </c>
      <c r="BW532">
        <f>BP532-BV532</f>
        <v/>
      </c>
      <c r="BX532">
        <f>IFERROR(IF(RIGHT(INDEX(PIS!O$1:O$500,MATCH(D532,PIS!C$1:C$500)),5)="Gross",MIN(U532+V532,VLOOKUP("R700",TSC!B:C,2,0)*VLOOKUP("R101",TSC!B:C,2,0))*VLOOKUP("R701",TSC!B:C,2,0)%,0),0)</f>
        <v/>
      </c>
      <c r="BY532">
        <f>IFERROR(IF(RIGHT(INDEX(PIS!O$1:O$500,MATCH(D532,PIS!C$1:C$500)),5)="Gross",MIN(U532+V532,VLOOKUP("R700",TSC!B:C,2,0)*VLOOKUP("R101",TSC!B:C,2,0))*VLOOKUP("T704",TSC!B:C,2,0)%,0),0)</f>
        <v/>
      </c>
      <c r="BZ532">
        <f>IFERROR(IF(RIGHT(INDEX(PIS!O$1:O$500,MATCH(D532,PIS!C$1:C$500)),5)="Gross",MIN(U532+V532,VLOOKUP("R700",TSC!B:C,2,0)*VLOOKUP("1",TSC!F:G,2,0))*VLOOKUP("T705",TSC!B:C,2,0)%,0),0)</f>
        <v/>
      </c>
      <c r="CA532">
        <f>IFERROR(INDEX(ADJ!$A$1:$BZ$1000,MATCH(PAYROLL!D532,ADJ!A$1:A$500,0),MATCH(PAYROLL!CA$2,ADJ!$2:$2,0)),0)</f>
        <v/>
      </c>
      <c r="CB532">
        <f>IFERROR(INDEX(ADJ!$A$1:$BZ$1000,MATCH(PAYROLL!D532,ADJ!A$1:A$500,0),MATCH(PAYROLL!CB$2,ADJ!$2:$2,0)),0)</f>
        <v/>
      </c>
      <c r="CC532">
        <f>SUM(BX532:CB532)</f>
        <v/>
      </c>
      <c r="CD532">
        <f>IFERROR(INDEX(PIS!$A$1:$BZ$1000,MATCH(PAYROLL!D532,PIS!C$1:C$500,0),MATCH(PAYROLL!CD$1,PIS!$1:$1,0)),0)</f>
        <v/>
      </c>
      <c r="CE532">
        <f>IFERROR(IF(OR(INDEX(PIS!P$1:P$500,MATCH(D532,PIS!C$1:C$500,0))="LT2",INDEX(PIS!P$1:P$500,MATCH(D532,PIS!C$1:C$500,0))="P10"),0,SUM(CC532,CD532*VLOOKUP("R601",TSC!B:C,2,0),VLOOKUP("R602",TSC!B:C,2,0))),0)</f>
        <v/>
      </c>
      <c r="CF532">
        <f>MAX(BW532-CE532,0)</f>
        <v/>
      </c>
      <c r="CG532">
        <f>IFERROR(IF(OR(RIGHT(INDEX(PIS!P$1:P$500,MATCH(D532,PIS!C$1:C$500)),5)="P10",RIGHT(INDEX(PIS!P$1:P$500,MATCH(D532,PIS!C$1:C$500)),5)="CK"),0,IF(CF532&lt;=5000000,CF532*5%,IF(CF532&lt;=10000000,CF532*10%-250000,IF(CF532&lt;=18000000,CF532*15%-750000,IF(CF532&lt;=32000000,CF532*20%-1650000,IF(CF532&lt;=52000000,CF532*25%-3250000,IF(CF532&lt;=80000000,BH532*30%-5850000,CF532*35%-9850000))))))),0)</f>
        <v/>
      </c>
      <c r="CH532">
        <f>IFERROR(IF(OR(INDEX(PIS!P$1:P$500,MATCH(D532,PIS!C$1:C$500))="LT",INDEX(PIS!P$1:P$500,MATCH(D532,PIS!C$1:C$500))="CK"),0,IF(CF532&lt;2000000,0,CF532*10%)),0)</f>
        <v/>
      </c>
      <c r="CI532">
        <f>IFERROR(INDEX(ADJ!$A$1:$BZ$1000,MATCH(PAYROLL!D532,ADJ!A$1:A$500,0),MATCH(PAYROLL!CI$2,ADJ!$2:$2,0)),0)</f>
        <v/>
      </c>
      <c r="CJ532">
        <f>IFERROR(INDEX(ADJ!$A$1:$BZ$1000,MATCH(PAYROLL!D532,ADJ!A$1:A$500,0),MATCH(PAYROLL!CJ$2,ADJ!$2:$2,0)),0)</f>
        <v/>
      </c>
      <c r="CK532">
        <f>IFERROR(INDEX(ADJ!$A$1:$BZ$1000,MATCH(PAYROLL!D532,ADJ!A$1:A$500,0),MATCH(PAYROLL!CK$2,ADJ!$2:$2,0)),0)</f>
        <v/>
      </c>
      <c r="CL532">
        <f>SUM(CG532:CK532)</f>
        <v/>
      </c>
      <c r="CM532">
        <f>ROUND(SUM(CH532:CK532),0)</f>
        <v/>
      </c>
      <c r="CN532">
        <f>IFERROR(INDEX(CSDA!D$1:D$500,MATCH($CN$2,CSDA!C$1:C$500,0))*INDEX(PIS!V$1:V$500,MATCH(D532,PIS!C$1:C$500))+INDEX(ADJ!$A$1:$BZ$1000,MATCH(PAYROLL!D532,ADJ!A$1:A$500,0),MATCH(PAYROLL!CN$2,ADJ!$2:$2,0)),0)</f>
        <v/>
      </c>
      <c r="CO532">
        <f>IFERROR(INDEX(ADJ!$A$1:$BZ$1000,MATCH(PAYROLL!D532,ADJ!A$1:A$500,0),MATCH(PAYROLL!CO$2,ADJ!$2:$2,0)),0)</f>
        <v/>
      </c>
      <c r="CP532">
        <f>IFERROR(INDEX(ADJ!$A$1:$BZ$1000,MATCH(PAYROLL!D532,ADJ!A$1:A$500,0),MATCH(PAYROLL!CP$2,ADJ!$2:$2,0)),0)</f>
        <v/>
      </c>
      <c r="CQ532">
        <f>BP532-CL532-CI532-CM532-CN532-CO532-CP532-CC532</f>
        <v/>
      </c>
      <c r="CR532">
        <f>IFERROR(IF(RIGHT(INDEX(PIS!O$1:O$500,MATCH(D532,PIS!C$1:C$500,0)),5)="Gross",MIN(U532+V532,VLOOKUP("R700",TSC!B:C,2,0)*VLOOKUP("R101",TSC!B:C,2,0))*(VLOOKUP("T711",TSC!B:C,2,0)+VLOOKUP("T712",TSC!B:C,2,0))%,MIN(T532+V532,VLOOKUP("R700",TSC!B:C,2,0)*VLOOKUP("R101",TSC!B:C,2,0))*(VLOOKUP("T711",TSC!B:C,2,0)+VLOOKUP("T712",TSC!B:C,2,0)+VLOOKUP("R701",TSC!B:C,2,0))%),0)</f>
        <v/>
      </c>
      <c r="CS532">
        <f>IFERROR(IF(RIGHT(INDEX(PIS!O$1:O$500,MATCH(D532,PIS!C$1:C$500,0)),5)="Gross",MIN(U532+V532,VLOOKUP("R700",TSC!B:C,2,0)*VLOOKUP("R101",TSC!B:C,2,0))*(VLOOKUP("T714",TSC!B:C,2,0))%,MIN(T532+V532,VLOOKUP("R700",TSC!B:C,2,0)*VLOOKUP("R101",TSC!B:C,2,0))*(VLOOKUP("T704",TSC!B:C,2,0)+VLOOKUP("T714",TSC!B:C,2,0))%),0)</f>
        <v/>
      </c>
      <c r="CT532">
        <f>IFERROR(IF(RIGHT(INDEX(PIS!O$1:O$500,MATCH(D532,PIS!C$1:C$500,0)),5)="Gross",MIN(U532+V532,VLOOKUP("R700",TSC!B:C,2,0)*VLOOKUP("R101",TSC!B:C,2,0))*VLOOKUP("T705",TSC!B:C,2,0)%,MIN(T532+V532,VLOOKUP("R700",TSC!B:C,2,0)*VLOOKUP("R101",TSC!B:C,2,0))*VLOOKUP("T705",TSC!B:C,2,0)%),0)</f>
        <v/>
      </c>
      <c r="CU532">
        <f>IFERROR(IF(RIGHT(INDEX(PIS!O$1:O$500,MATCH(D532,PIS!C$1:C$500,0)),5)="Gross",MIN(U532+V532,VLOOKUP("R700",TSC!B:C,2,0)*VLOOKUP("R101",TSC!B:C,2,0))*(VLOOKUP("T713",TSC!B:C,2,0))%,MIN(T532+V532,VLOOKUP("R700",TSC!B:C,2,0)*VLOOKUP("R101",TSC!B:C,2,0))*(VLOOKUP("T713",TSC!B:C,2,0))%),0)</f>
        <v/>
      </c>
      <c r="CV532">
        <f>IFERROR(INDEX(ADJ!$A$1:$BZ$1000,MATCH(PAYROLL!D532,ADJ!A$1:A$500,0),MATCH(PAYROLL!CV$2,ADJ!$2:$2,0)),0)</f>
        <v/>
      </c>
      <c r="CW532">
        <f>IFERROR(INDEX(ADJ!$A$1:$BZ$1000,MATCH(PAYROLL!D532,ADJ!A$1:A$500,0),MATCH(PAYROLL!CW$2,ADJ!$2:$2,0)),0)</f>
        <v/>
      </c>
      <c r="CX532">
        <f>SUM(CR532:CW532)</f>
        <v/>
      </c>
      <c r="CY532">
        <f>ROUND(IF(CR532&gt;0,T532+V532*VLOOKUP("R202",TSC!$B$1:$C$500,2,0),0),0)</f>
        <v/>
      </c>
      <c r="CZ532">
        <f>IFERROR(INDEX(CSDA!D$1:D$500,MATCH($CZ$2,CSDA!C$1:C$500,0)),0)</f>
        <v/>
      </c>
      <c r="DA532">
        <f>ROUND(T532*0.7%,0)</f>
        <v/>
      </c>
      <c r="DB532">
        <f>ROUND(T532/12,0)</f>
        <v/>
      </c>
      <c r="DC532">
        <f ref="DC532" t="array">IFERROR(INDEX(CSDA!D$1:D$500,MATCH("Trích giữ"&amp;PAYROLL!DC$2,CSDA!A$1:A$500&amp;CSDA!C$1:C$500,0)),0)</f>
        <v/>
      </c>
      <c r="DD532">
        <f ref="DD532" t="array">IFERROR(INDEX(CSDA!D$1:D$500,MATCH("Trích giữ"&amp;PAYROLL!DD$2,CSDA!A$1:A$500&amp;CSDA!C$1:C$500,0)),0)</f>
        <v/>
      </c>
      <c r="DE532">
        <f ref="DE532" t="array">IFERROR(INDEX(CSDA!D$1:D$500,MATCH("Trích giữ"&amp;PAYROLL!DE$2,CSDA!A$1:A$500&amp;CSDA!C$1:C$500,0)),0)</f>
        <v/>
      </c>
      <c r="DF532">
        <f>IFERROR(INDEX(CSDA!D$1:D$500,MATCH(PAYROLL!DF$2,CSDA!C$1:C$500,0)),0)</f>
        <v/>
      </c>
      <c r="DG532">
        <f ref="DG532" t="array">IFERROR(INDEX(CSDA!D$1:D$500,MATCH("Trích giữ"&amp;PAYROLL!DG$2,CSDA!A$1:A$500&amp;CSDA!C$1:C$500,0)),0)</f>
        <v/>
      </c>
      <c r="DH532">
        <f>ROUND(T532/26,0)</f>
        <v/>
      </c>
      <c r="DI532">
        <f ref="DI532" t="array">IFERROR(INDEX(CSDA!D$1:D$500,MATCH("Trích giữ"&amp;PAYROLL!DI$2,CSDA!A$1:A$500&amp;CSDA!C$1:C$500,0)),0)</f>
        <v/>
      </c>
      <c r="DJ532">
        <f>IF(U532=0,T532*21.5%-BL532,0)</f>
        <v/>
      </c>
      <c r="DK532">
        <f ref="DK532" t="array">IFERROR(INDEX(CSDA!D$1:D$500,MATCH("Trích giữ"&amp;PAYROLL!DK$2,CSDA!A$1:A$500&amp;CSDA!C$1:C$500,0)),0)</f>
        <v/>
      </c>
      <c r="DL532">
        <f>IFERROR(INDEX(CSDA!D$1:D$500,MATCH(PAYROLL!DL$2,CSDA!C$1:C$500,0))/12,0)</f>
        <v/>
      </c>
      <c r="DM532">
        <f>SUM(DB532:DL532)</f>
        <v/>
      </c>
      <c r="DN532">
        <f>IFERROR(INDEX(ADJ!$A$1:$BZ$1000,MATCH(PAYROLL!D532,ADJ!A$1:A$500,0),MATCH(PAYROLL!DN$2,ADJ!$2:$2,0)),0)</f>
        <v/>
      </c>
      <c r="DO532">
        <f>IFERROR(SUM(BP532,DM532:DN532,CX532:DA532)-DT532,0)</f>
        <v/>
      </c>
      <c r="DP532">
        <f ref="DP532" t="array">SUM(BW532*IFERROR(INDEX(CSDA!D$1:D$500,MATCH(BW$2,CSDA!C$1:C$500,0)),0)%,CX532*IFERROR(INDEX(CSDA!D$1:D$500,MATCH(CX$2,CSDA!C$1:C$500,0)),0)%,DA532*IFERROR(INDEX(CSDA!D$1:D$500,MATCH(DA$2,CSDA!C$1:C$500,0)),0)%,DB532*IFERROR(INDEX(CSDA!D$1:D$500,MATCH(DB$2,CSDA!C$1:C$500,0)),0)%,DF532*IFERROR(INDEX(CSDA!D$1:D$500,MATCH("Phí dịch vụ"&amp;PAYROLL!DF$2,CSDA!A$1:A$500&amp;CSDA!C$1:C$500,0)),0)%,DC532*IFERROR(INDEX(CSDA!D$1:D$500,MATCH("Phí dịch vụ"&amp;PAYROLL!DC$2,CSDA!A$1:A$500&amp;CSDA!C$1:C$500,0)),0)%,DH532*IFERROR(INDEX(CSDA!D$1:D$500,MATCH("Phí dịch vụ"&amp;PAYROLL!DH$2,CSDA!A$1:A$500&amp;CSDA!C$1:C$500,0)),0)%,DJ532*IFERROR(INDEX(CSDA!D$1:D$500,MATCH("Phí dịch vụ"&amp;PAYROLL!DJ$2,CSDA!A$1:A$500&amp;CSDA!C$1:C$500,0)),0)%,BN532*IFERROR(INDEX(CSDA!D$1:D$500,MATCH(BN$2,CSDA!C$1:C$500,0)),0)%)-BN532*7%</f>
        <v/>
      </c>
      <c r="DQ532">
        <f>IFERROR(INDEX(ADJ!$A$1:$BZ$1000,MATCH(PAYROLL!D532,ADJ!A$1:A$500,0),MATCH(PAYROLL!DQ$2,ADJ!$2:$2,0)),0)</f>
        <v/>
      </c>
      <c r="DR532">
        <f>IFERROR(INDEX(ADJ!$A$1:$BZ$1000,MATCH(PAYROLL!D532,ADJ!A$1:A$500,0),MATCH(PAYROLL!DR$2,ADJ!$2:$2,0)),0)</f>
        <v/>
      </c>
      <c r="DS532">
        <f>SUM(DP532:DR532)</f>
        <v/>
      </c>
      <c r="DT532">
        <f>EK532</f>
        <v/>
      </c>
      <c r="DU532">
        <f>SUM(DO532:DR532)</f>
        <v/>
      </c>
      <c r="DV532">
        <f>ROUND(DU532*0.1,0)</f>
        <v/>
      </c>
      <c r="DW532">
        <f>DU532+DV532</f>
        <v/>
      </c>
      <c r="DZ532">
        <f>IFERROR(INDEX(ADJ!$A$1:$BZ$1000,MATCH(PAYROLL!$D532,ADJ!A$1:A$500,0),MATCH(PAYROLL!DZ$2,ADJ!$2:$2,0)),0)</f>
        <v/>
      </c>
      <c r="EA532">
        <f>IFERROR(INDEX(ADJ!$A$1:$BZ$1000,MATCH(PAYROLL!$D532,ADJ!A$1:A$500,0),MATCH(PAYROLL!EA$2,ADJ!$2:$2,0)),0)</f>
        <v/>
      </c>
      <c r="EB532">
        <f>IFERROR(INDEX(ADJ!$A$1:$BZ$1000,MATCH(PAYROLL!$D532,ADJ!A$1:A$500,0),MATCH(PAYROLL!EB$2,ADJ!$2:$2,0)),0)</f>
        <v/>
      </c>
      <c r="EC532">
        <f>IFERROR(INDEX(ADJ!$A$1:$BZ$1000,MATCH(PAYROLL!$D532,ADJ!A$1:A$500,0),MATCH(PAYROLL!EC$2,ADJ!$2:$2,0)),0)</f>
        <v/>
      </c>
      <c r="ED532">
        <f>IFERROR(INDEX(ADJ!$A$1:$BZ$1000,MATCH(PAYROLL!$D532,ADJ!A$1:A$500,0),MATCH(PAYROLL!ED$2,ADJ!$2:$2,0)),0)</f>
        <v/>
      </c>
      <c r="EE532">
        <f>IFERROR(INDEX(ADJ!$A$1:$BZ$1000,MATCH(PAYROLL!$D532,ADJ!A$1:A$500,0),MATCH(PAYROLL!EE$2,ADJ!$2:$2,0)),0)</f>
        <v/>
      </c>
      <c r="EF532">
        <f>IFERROR(INDEX(ADJ!$A$1:$BZ$1000,MATCH(PAYROLL!$D532,ADJ!A$1:A$500,0),MATCH(PAYROLL!EF$2,ADJ!$2:$2,0)),0)</f>
        <v/>
      </c>
      <c r="EG532">
        <f>IFERROR(INDEX(ADJ!$A$1:$BZ$1000,MATCH(PAYROLL!$D532,ADJ!A$1:A$500,0),MATCH(PAYROLL!EG$2,ADJ!$2:$2,0)),0)</f>
        <v/>
      </c>
      <c r="EH532">
        <f>IFERROR(INDEX(ADJ!$A$1:$BZ$1000,MATCH(PAYROLL!$D532,ADJ!A$1:A$500,0),MATCH(PAYROLL!EH$2,ADJ!$2:$2,0)),0)</f>
        <v/>
      </c>
      <c r="EI532">
        <f>IFERROR(INDEX(ADJ!$A$1:$BZ$1000,MATCH(PAYROLL!D532,ADJ!A$1:A$500,0),MATCH(PAYROLL!EI$2,ADJ!$2:$2,0)),0)</f>
        <v/>
      </c>
      <c r="EJ532">
        <f>IFERROR(INDEX(ADJ!$A$1:$BZ$1000,MATCH(PAYROLL!$D532,ADJ!A$1:A$500,0),MATCH(PAYROLL!EJ$2,ADJ!$2:$2,0)),0)</f>
        <v/>
      </c>
      <c r="EK532">
        <f>SUM(DZ532:EJ532)</f>
        <v/>
      </c>
    </row>
    <row r="533">
      <c r="A533" t="n">
        <v>531</v>
      </c>
      <c r="B533" t="inlineStr">
        <is>
          <t>Vi Văn Huân</t>
        </is>
      </c>
      <c r="D533" t="inlineStr">
        <is>
          <t>108806-04</t>
        </is>
      </c>
      <c r="S533">
        <f>IFERROR(INDEX(PIS!$A$1:$BZ$1000,MATCH($D533,PIS!C$1:C$500,0),MATCH("Lương CB tháng trước",PIS!$1:$1,0)),0)</f>
        <v/>
      </c>
      <c r="T533">
        <f>IFERROR(INDEX(PIS!$A$1:$BZ$1000,MATCH($D533,PIS!C$1:C$500,0),MATCH("Lương CB hiện tại",PIS!$1:$1,0)),0)</f>
        <v/>
      </c>
      <c r="U533">
        <f>IFERROR(INDEX(PIS!$A$1:$BZ$1000,MATCH($D533,PIS!C$1:C$500,0),MATCH("Lương đóng BHBB",PIS!$1:$1,0)),0)</f>
        <v/>
      </c>
      <c r="V533">
        <f>IFERROR(INDEX(PIS!$A$1:$BZ$1000,MATCH($D533,PIS!C$1:C$500,0),MATCH(V$2,PIS!$2:$2,0)),0)</f>
        <v/>
      </c>
      <c r="W533">
        <f>IFERROR(INDEX(PIS!$A$1:$BZ$1000,MATCH($D533,PIS!C$1:C$500,0),MATCH(W$2,PIS!$2:$2,0)),0)</f>
        <v/>
      </c>
      <c r="X533">
        <f>IFERROR(INDEX(PIS!$A$1:$BZ$1000,MATCH($D533,PIS!C$1:C$500,0),MATCH(X$2,PIS!$2:$2,0)),0)</f>
        <v/>
      </c>
      <c r="Y533">
        <f>IFERROR(INDEX(PIS!$A$1:$BZ$1000,MATCH($D533,PIS!C$1:C$500,0),MATCH(Y$2,PIS!$2:$2,0)),0)</f>
        <v/>
      </c>
      <c r="Z533">
        <f>IFERROR(INDEX(PIS!$A$1:$BZ$1000,MATCH($D533,PIS!C$1:C$500,0),MATCH(Z$2,PIS!$2:$2,0)),0)</f>
        <v/>
      </c>
      <c r="AA533">
        <f>IFERROR(INDEX(PIS!$A$1:$BZ$1000,MATCH($D533,PIS!C$1:C$500,0),MATCH(AA$2,PIS!$2:$2,0)),0)</f>
        <v/>
      </c>
      <c r="AB533">
        <f>IFERROR(INDEX(PIS!$A$1:$BZ$1000,MATCH($D533,PIS!C$1:C$500,0),MATCH(AB$2,PIS!$2:$2,0)),0)</f>
        <v/>
      </c>
      <c r="AC533">
        <f>SUM(V533:AB533)</f>
        <v/>
      </c>
      <c r="AD533">
        <f>IFERROR(INDEX(TIMESHEET!$A$1:$AI$5000,MATCH($D533,TIMESHEET!A$1:A$500,0),MATCH("T100",TIMESHEET!$2:$2,0))-2,0)</f>
        <v/>
      </c>
      <c r="AE533">
        <f>IFERROR(INDEX(TIMESHEET!$A$1:$AI$5000,MATCH($D533,TIMESHEET!A$1:A$500,0),MATCH("T202",TIMESHEET!$2:$2,0)),0)</f>
        <v/>
      </c>
      <c r="AF533">
        <f>IFERROR(INDEX(TIMESHEET!$A$1:$AI$5000,MATCH($D533,TIMESHEET!A$1:A$500,0),MATCH("T302",TIMESHEET!$2:$2,0)),0)</f>
        <v/>
      </c>
      <c r="AG533">
        <f>IFERROR(INDEX(TIMESHEET!$A$1:$AI$5000,MATCH($D533,TIMESHEET!A$1:A$500,0),MATCH("T406",TIMESHEET!$2:$2,0)),0)</f>
        <v/>
      </c>
      <c r="AH533">
        <f>AE533+AG533</f>
        <v/>
      </c>
      <c r="AI533">
        <f>IFERROR(INDEX(TIMESHEET!$A$1:$AI$5000,MATCH($D533,TIMESHEET!A$1:A$500,0),MATCH("T701",TIMESHEET!$2:$2,0)),0)</f>
        <v/>
      </c>
      <c r="AJ533">
        <f>IFERROR(INDEX(TIMESHEET!$A$1:$AI$5000,MATCH($D533,TIMESHEET!B$1:B$500,0),MATCH("T320",TIMESHEET!$2:$2,0)),0)</f>
        <v/>
      </c>
      <c r="AK533">
        <f>IFERROR(IF(LEFT(INDEX(PIS!O$1:O$500,MATCH(D533,PIS!C$1:C$500)),1)="M",T533/AD533*SUM(AE533:AG533),T533*AD533),0)</f>
        <v/>
      </c>
      <c r="AL533">
        <f>IFERROR(INDEX(ADJ!$A$1:$BZ$1000,MATCH(PAYROLL!D533,ADJ!A$1:A$500,0),MATCH(PAYROLL!AL$2,ADJ!$2:$2,0)),0)</f>
        <v/>
      </c>
      <c r="AM533">
        <f>SUM(AK533:AL533)</f>
        <v/>
      </c>
      <c r="AN533">
        <f>IFERROR(ROUND(V533/$AD533*$AH533,0),0)</f>
        <v/>
      </c>
      <c r="AO533">
        <f>IFERROR(ROUND(W533/$AD533*$AH533,0),0)</f>
        <v/>
      </c>
      <c r="AP533">
        <f>IFERROR(ROUND(X533/$AD533*$AE533,0),0)</f>
        <v/>
      </c>
      <c r="AQ533">
        <f>IFERROR(ROUND(Y533/$AD533*$AH533,0),0)</f>
        <v/>
      </c>
      <c r="AR533">
        <f>IFERROR(ROUND(Z533/$AD533*$AH533,0),0)</f>
        <v/>
      </c>
      <c r="AS533">
        <f>IFERROR(ROUND(AA533/$AD533*$AH533,0),0)</f>
        <v/>
      </c>
      <c r="AT533">
        <f>IFERROR(IF((AE533+AF533+AG533)&gt;13,AB533,ROUND(AB533/AD533*AH533,0)),0)</f>
        <v/>
      </c>
      <c r="AU533">
        <f>IFERROR(INDEX(ADJ!$A$1:$BZ$1000,MATCH(PAYROLL!D533,ADJ!A$1:A$500,0),MATCH(PAYROLL!AU$2,ADJ!$2:$2,0)),0)</f>
        <v/>
      </c>
      <c r="AV533">
        <f>ROUND(SUM(AN533:AU533),0)</f>
        <v/>
      </c>
      <c r="AW533">
        <f>IFERROR(INDEX(TIMESHEET!$A$1:$AI$5000,MATCH(PAYROLL!D533,TIMESHEET!A$1:A$500,0),MATCH("T620",TIMESHEET!$2:$2,0)),0)</f>
        <v/>
      </c>
      <c r="AX533">
        <f>IFERROR(INDEX(TIMESHEET!$A$1:$AI$5000,MATCH(PAYROLL!D533,TIMESHEET!A$1:A$500,0),MATCH("T601",TIMESHEET!$2:$2,0)),0)</f>
        <v/>
      </c>
      <c r="AY533">
        <f>IFERROR(INDEX(TIMESHEET!$A$1:$AI$5000,MATCH(PAYROLL!D533,TIMESHEET!A$1:A$500,0),MATCH("T602",TIMESHEET!$2:$2,0)),0)</f>
        <v/>
      </c>
      <c r="AZ533">
        <f>IFERROR(INDEX(TIMESHEET!$A$1:$AI$5000,MATCH(PAYROLL!D533,TIMESHEET!A$1:A$500,0),MATCH("T603",TIMESHEET!$2:$2,0)),0)</f>
        <v/>
      </c>
      <c r="BA533">
        <f>IFERROR(INDEX(TIMESHEET!$A$1:$AI$5000,MATCH(PAYROLL!D533,TIMESHEET!A$1:A$500,0),MATCH("T611",TIMESHEET!$2:$2,0)),0)</f>
        <v/>
      </c>
      <c r="BB533">
        <f>IFERROR(INDEX(TIMESHEET!$A$1:$AI$5000,MATCH(PAYROLL!D533,TIMESHEET!A$1:A$500,0),MATCH("T612",TIMESHEET!$2:$2,0)),0)</f>
        <v/>
      </c>
      <c r="BC533">
        <f>IFERROR(INDEX(TIMESHEET!$A$1:$AI$5000,MATCH(PAYROLL!D533,TIMESHEET!A$1:A$500,0),MATCH("T613",TIMESHEET!$2:$2,0)),0)</f>
        <v/>
      </c>
      <c r="BD533">
        <f>IFERROR(INDEX(TIMESHEET!$A$1:$AI$5000,MATCH(PAYROLL!D533,TIMESHEET!A$1:A$500,0),MATCH("T500",TIMESHEET!$2:$2,0)),0)</f>
        <v/>
      </c>
      <c r="BE533">
        <f>IFERROR(IF(LEFT(INDEX(PIS!O$1:O$500,MATCH(D533,PIS!C$1:C$500)),1)="M",T533/AD533/8*(AW533+AX533*1.5+AY533*2+AZ533*3+BA533*2.1+BB533*2.7+BC533*3.9+BD533*0.3),T533/8*(AW533+AX533*1.5+AY533*2+AZ533*3+BA533*2.1+BB533*2.7+BC533*3.9+BD533*0.3)),0)</f>
        <v/>
      </c>
      <c r="BF533">
        <f>IFERROR(INDEX(ADJ!$A$1:$BZ$1000,MATCH(PAYROLL!$D533,ADJ!A$1:A$500,0),MATCH(PAYROLL!BF$2,ADJ!$2:$2,0)),0)</f>
        <v/>
      </c>
      <c r="BG533">
        <f>IFERROR(INDEX(ADJ!$A$1:$BZ$1000,MATCH(PAYROLL!D533,ADJ!A$1:A$500,0),MATCH(PAYROLL!BG$2,ADJ!$2:$2,0)),0)</f>
        <v/>
      </c>
      <c r="BH533">
        <f>IFERROR(INDEX(ADJ!$A$1:$BZ$1000,MATCH(PAYROLL!D533,ADJ!A$1:A$500,0),MATCH(PAYROLL!BH$2,ADJ!$2:$2,0)),0)</f>
        <v/>
      </c>
      <c r="BI533">
        <f>IFERROR(INDEX(ADJ!$A$1:$BZ$1000,MATCH(PAYROLL!D533,ADJ!A$1:A$500,0),MATCH(PAYROLL!BI$2,ADJ!$2:$2,0)),0)</f>
        <v/>
      </c>
      <c r="BJ533">
        <f>IFERROR(INDEX(ADJ!$A$1:$BZ$1000,MATCH(PAYROLL!D533,ADJ!A$1:A$500,0),MATCH(PAYROLL!BJ$2,ADJ!$2:$2,0)),0)</f>
        <v/>
      </c>
      <c r="BK533">
        <f>SUM(BF533:BJ533)</f>
        <v/>
      </c>
      <c r="BL533">
        <f>IFERROR(INDEX(ADJ!$A$1:$BZ$1000,MATCH(PAYROLL!D533,ADJ!A$1:A$500,0),MATCH(PAYROLL!BL$2,ADJ!$2:$2,0)),0)</f>
        <v/>
      </c>
      <c r="BM533">
        <f>IFERROR(INDEX(ADJ!$A$1:$BZ$1000,MATCH(PAYROLL!D533,ADJ!A$1:A$500,0),MATCH(PAYROLL!BM$2,ADJ!$2:$2,0)),0)</f>
        <v/>
      </c>
      <c r="BN533">
        <f>IFERROR(INDEX(ADJ!$A$1:$BZ$1000,MATCH(PAYROLL!D533,ADJ!A$1:A$500,0),MATCH(PAYROLL!BN$2,ADJ!$2:$2,0)),0)</f>
        <v/>
      </c>
      <c r="BO533">
        <f>IFERROR(INDEX(ADJ!$A$1:$BZ$1000,MATCH(PAYROLL!D533,ADJ!A$1:A$500,0),MATCH(PAYROLL!BO$2,ADJ!$2:$2,0)),0)</f>
        <v/>
      </c>
      <c r="BP533">
        <f>SUM(AM533,AV533,BE533,BK533,BL533:BO533)</f>
        <v/>
      </c>
      <c r="BQ533">
        <f>BO533</f>
        <v/>
      </c>
      <c r="BR533">
        <f>IFERROR(ROUND(IF(LEFT(INDEX(PIS!O$1:O$500,MATCH(D533,PIS!C$1:C$500)),1)="D",T533/8*(BD533*0.3),IF(LEFT(INDEX(PIS!O$1:O$500,MATCH(D533,PIS!C$1:C$500)),1)="H",T533*($BD533*0.3),T533/$AD533/8*($BD533*0.3))),0),0)</f>
        <v/>
      </c>
      <c r="BS533">
        <f>IF(AP533&lt;1,0,MIN(AP533,730000))</f>
        <v/>
      </c>
      <c r="BT533">
        <f>IFERROR(ROUND((BE533-SUM(AW533:BC533)*T533/AD533/8),0)-BR533,0)</f>
        <v/>
      </c>
      <c r="BU533">
        <f>AO533</f>
        <v/>
      </c>
      <c r="BV533">
        <f>SUM(BQ533:BU533)</f>
        <v/>
      </c>
      <c r="BW533">
        <f>BP533-BV533</f>
        <v/>
      </c>
      <c r="BX533">
        <f>IFERROR(IF(RIGHT(INDEX(PIS!O$1:O$500,MATCH(D533,PIS!C$1:C$500)),5)="Gross",MIN(U533+V533,VLOOKUP("R700",TSC!B:C,2,0)*VLOOKUP("R101",TSC!B:C,2,0))*VLOOKUP("R701",TSC!B:C,2,0)%,0),0)</f>
        <v/>
      </c>
      <c r="BY533">
        <f>IFERROR(IF(RIGHT(INDEX(PIS!O$1:O$500,MATCH(D533,PIS!C$1:C$500)),5)="Gross",MIN(U533+V533,VLOOKUP("R700",TSC!B:C,2,0)*VLOOKUP("R101",TSC!B:C,2,0))*VLOOKUP("T704",TSC!B:C,2,0)%,0),0)</f>
        <v/>
      </c>
      <c r="BZ533">
        <f>IFERROR(IF(RIGHT(INDEX(PIS!O$1:O$500,MATCH(D533,PIS!C$1:C$500)),5)="Gross",MIN(U533+V533,VLOOKUP("R700",TSC!B:C,2,0)*VLOOKUP("1",TSC!F:G,2,0))*VLOOKUP("T705",TSC!B:C,2,0)%,0),0)</f>
        <v/>
      </c>
      <c r="CA533">
        <f>IFERROR(INDEX(ADJ!$A$1:$BZ$1000,MATCH(PAYROLL!D533,ADJ!A$1:A$500,0),MATCH(PAYROLL!CA$2,ADJ!$2:$2,0)),0)</f>
        <v/>
      </c>
      <c r="CB533">
        <f>IFERROR(INDEX(ADJ!$A$1:$BZ$1000,MATCH(PAYROLL!D533,ADJ!A$1:A$500,0),MATCH(PAYROLL!CB$2,ADJ!$2:$2,0)),0)</f>
        <v/>
      </c>
      <c r="CC533">
        <f>SUM(BX533:CB533)</f>
        <v/>
      </c>
      <c r="CD533">
        <f>IFERROR(INDEX(PIS!$A$1:$BZ$1000,MATCH(PAYROLL!D533,PIS!C$1:C$500,0),MATCH(PAYROLL!CD$1,PIS!$1:$1,0)),0)</f>
        <v/>
      </c>
      <c r="CE533">
        <f>IFERROR(IF(OR(INDEX(PIS!P$1:P$500,MATCH(D533,PIS!C$1:C$500,0))="LT2",INDEX(PIS!P$1:P$500,MATCH(D533,PIS!C$1:C$500,0))="P10"),0,SUM(CC533,CD533*VLOOKUP("R601",TSC!B:C,2,0),VLOOKUP("R602",TSC!B:C,2,0))),0)</f>
        <v/>
      </c>
      <c r="CF533">
        <f>MAX(BW533-CE533,0)</f>
        <v/>
      </c>
      <c r="CG533">
        <f>IFERROR(IF(OR(RIGHT(INDEX(PIS!P$1:P$500,MATCH(D533,PIS!C$1:C$500)),5)="P10",RIGHT(INDEX(PIS!P$1:P$500,MATCH(D533,PIS!C$1:C$500)),5)="CK"),0,IF(CF533&lt;=5000000,CF533*5%,IF(CF533&lt;=10000000,CF533*10%-250000,IF(CF533&lt;=18000000,CF533*15%-750000,IF(CF533&lt;=32000000,CF533*20%-1650000,IF(CF533&lt;=52000000,CF533*25%-3250000,IF(CF533&lt;=80000000,BH533*30%-5850000,CF533*35%-9850000))))))),0)</f>
        <v/>
      </c>
      <c r="CH533">
        <f>IFERROR(IF(OR(INDEX(PIS!P$1:P$500,MATCH(D533,PIS!C$1:C$500))="LT",INDEX(PIS!P$1:P$500,MATCH(D533,PIS!C$1:C$500))="CK"),0,IF(CF533&lt;2000000,0,CF533*10%)),0)</f>
        <v/>
      </c>
      <c r="CI533">
        <f>IFERROR(INDEX(ADJ!$A$1:$BZ$1000,MATCH(PAYROLL!D533,ADJ!A$1:A$500,0),MATCH(PAYROLL!CI$2,ADJ!$2:$2,0)),0)</f>
        <v/>
      </c>
      <c r="CJ533">
        <f>IFERROR(INDEX(ADJ!$A$1:$BZ$1000,MATCH(PAYROLL!D533,ADJ!A$1:A$500,0),MATCH(PAYROLL!CJ$2,ADJ!$2:$2,0)),0)</f>
        <v/>
      </c>
      <c r="CK533">
        <f>IFERROR(INDEX(ADJ!$A$1:$BZ$1000,MATCH(PAYROLL!D533,ADJ!A$1:A$500,0),MATCH(PAYROLL!CK$2,ADJ!$2:$2,0)),0)</f>
        <v/>
      </c>
      <c r="CL533">
        <f>SUM(CG533:CK533)</f>
        <v/>
      </c>
      <c r="CM533">
        <f>ROUND(SUM(CH533:CK533),0)</f>
        <v/>
      </c>
      <c r="CN533">
        <f>IFERROR(INDEX(CSDA!D$1:D$500,MATCH($CN$2,CSDA!C$1:C$500,0))*INDEX(PIS!V$1:V$500,MATCH(D533,PIS!C$1:C$500))+INDEX(ADJ!$A$1:$BZ$1000,MATCH(PAYROLL!D533,ADJ!A$1:A$500,0),MATCH(PAYROLL!CN$2,ADJ!$2:$2,0)),0)</f>
        <v/>
      </c>
      <c r="CO533">
        <f>IFERROR(INDEX(ADJ!$A$1:$BZ$1000,MATCH(PAYROLL!D533,ADJ!A$1:A$500,0),MATCH(PAYROLL!CO$2,ADJ!$2:$2,0)),0)</f>
        <v/>
      </c>
      <c r="CP533">
        <f>IFERROR(INDEX(ADJ!$A$1:$BZ$1000,MATCH(PAYROLL!D533,ADJ!A$1:A$500,0),MATCH(PAYROLL!CP$2,ADJ!$2:$2,0)),0)</f>
        <v/>
      </c>
      <c r="CQ533">
        <f>BP533-CL533-CI533-CM533-CN533-CO533-CP533-CC533</f>
        <v/>
      </c>
      <c r="CR533">
        <f>IFERROR(IF(RIGHT(INDEX(PIS!O$1:O$500,MATCH(D533,PIS!C$1:C$500,0)),5)="Gross",MIN(U533+V533,VLOOKUP("R700",TSC!B:C,2,0)*VLOOKUP("R101",TSC!B:C,2,0))*(VLOOKUP("T711",TSC!B:C,2,0)+VLOOKUP("T712",TSC!B:C,2,0))%,MIN(T533+V533,VLOOKUP("R700",TSC!B:C,2,0)*VLOOKUP("R101",TSC!B:C,2,0))*(VLOOKUP("T711",TSC!B:C,2,0)+VLOOKUP("T712",TSC!B:C,2,0)+VLOOKUP("R701",TSC!B:C,2,0))%),0)</f>
        <v/>
      </c>
      <c r="CS533">
        <f>IFERROR(IF(RIGHT(INDEX(PIS!O$1:O$500,MATCH(D533,PIS!C$1:C$500,0)),5)="Gross",MIN(U533+V533,VLOOKUP("R700",TSC!B:C,2,0)*VLOOKUP("R101",TSC!B:C,2,0))*(VLOOKUP("T714",TSC!B:C,2,0))%,MIN(T533+V533,VLOOKUP("R700",TSC!B:C,2,0)*VLOOKUP("R101",TSC!B:C,2,0))*(VLOOKUP("T704",TSC!B:C,2,0)+VLOOKUP("T714",TSC!B:C,2,0))%),0)</f>
        <v/>
      </c>
      <c r="CT533">
        <f>IFERROR(IF(RIGHT(INDEX(PIS!O$1:O$500,MATCH(D533,PIS!C$1:C$500,0)),5)="Gross",MIN(U533+V533,VLOOKUP("R700",TSC!B:C,2,0)*VLOOKUP("R101",TSC!B:C,2,0))*VLOOKUP("T705",TSC!B:C,2,0)%,MIN(T533+V533,VLOOKUP("R700",TSC!B:C,2,0)*VLOOKUP("R101",TSC!B:C,2,0))*VLOOKUP("T705",TSC!B:C,2,0)%),0)</f>
        <v/>
      </c>
      <c r="CU533">
        <f>IFERROR(IF(RIGHT(INDEX(PIS!O$1:O$500,MATCH(D533,PIS!C$1:C$500,0)),5)="Gross",MIN(U533+V533,VLOOKUP("R700",TSC!B:C,2,0)*VLOOKUP("R101",TSC!B:C,2,0))*(VLOOKUP("T713",TSC!B:C,2,0))%,MIN(T533+V533,VLOOKUP("R700",TSC!B:C,2,0)*VLOOKUP("R101",TSC!B:C,2,0))*(VLOOKUP("T713",TSC!B:C,2,0))%),0)</f>
        <v/>
      </c>
      <c r="CV533">
        <f>IFERROR(INDEX(ADJ!$A$1:$BZ$1000,MATCH(PAYROLL!D533,ADJ!A$1:A$500,0),MATCH(PAYROLL!CV$2,ADJ!$2:$2,0)),0)</f>
        <v/>
      </c>
      <c r="CW533">
        <f>IFERROR(INDEX(ADJ!$A$1:$BZ$1000,MATCH(PAYROLL!D533,ADJ!A$1:A$500,0),MATCH(PAYROLL!CW$2,ADJ!$2:$2,0)),0)</f>
        <v/>
      </c>
      <c r="CX533">
        <f>SUM(CR533:CW533)</f>
        <v/>
      </c>
      <c r="CY533">
        <f>ROUND(IF(CR533&gt;0,T533+V533*VLOOKUP("R202",TSC!$B$1:$C$500,2,0),0),0)</f>
        <v/>
      </c>
      <c r="CZ533">
        <f>IFERROR(INDEX(CSDA!D$1:D$500,MATCH($CZ$2,CSDA!C$1:C$500,0)),0)</f>
        <v/>
      </c>
      <c r="DA533">
        <f>ROUND(T533*0.7%,0)</f>
        <v/>
      </c>
      <c r="DB533">
        <f>ROUND(T533/12,0)</f>
        <v/>
      </c>
      <c r="DC533">
        <f ref="DC533" t="array">IFERROR(INDEX(CSDA!D$1:D$500,MATCH("Trích giữ"&amp;PAYROLL!DC$2,CSDA!A$1:A$500&amp;CSDA!C$1:C$500,0)),0)</f>
        <v/>
      </c>
      <c r="DD533">
        <f ref="DD533" t="array">IFERROR(INDEX(CSDA!D$1:D$500,MATCH("Trích giữ"&amp;PAYROLL!DD$2,CSDA!A$1:A$500&amp;CSDA!C$1:C$500,0)),0)</f>
        <v/>
      </c>
      <c r="DE533">
        <f ref="DE533" t="array">IFERROR(INDEX(CSDA!D$1:D$500,MATCH("Trích giữ"&amp;PAYROLL!DE$2,CSDA!A$1:A$500&amp;CSDA!C$1:C$500,0)),0)</f>
        <v/>
      </c>
      <c r="DF533">
        <f>IFERROR(INDEX(CSDA!D$1:D$500,MATCH(PAYROLL!DF$2,CSDA!C$1:C$500,0)),0)</f>
        <v/>
      </c>
      <c r="DG533">
        <f ref="DG533" t="array">IFERROR(INDEX(CSDA!D$1:D$500,MATCH("Trích giữ"&amp;PAYROLL!DG$2,CSDA!A$1:A$500&amp;CSDA!C$1:C$500,0)),0)</f>
        <v/>
      </c>
      <c r="DH533">
        <f>ROUND(T533/26,0)</f>
        <v/>
      </c>
      <c r="DI533">
        <f ref="DI533" t="array">IFERROR(INDEX(CSDA!D$1:D$500,MATCH("Trích giữ"&amp;PAYROLL!DI$2,CSDA!A$1:A$500&amp;CSDA!C$1:C$500,0)),0)</f>
        <v/>
      </c>
      <c r="DJ533">
        <f>IF(U533=0,T533*21.5%-BL533,0)</f>
        <v/>
      </c>
      <c r="DK533">
        <f ref="DK533" t="array">IFERROR(INDEX(CSDA!D$1:D$500,MATCH("Trích giữ"&amp;PAYROLL!DK$2,CSDA!A$1:A$500&amp;CSDA!C$1:C$500,0)),0)</f>
        <v/>
      </c>
      <c r="DL533">
        <f>IFERROR(INDEX(CSDA!D$1:D$500,MATCH(PAYROLL!DL$2,CSDA!C$1:C$500,0))/12,0)</f>
        <v/>
      </c>
      <c r="DM533">
        <f>SUM(DB533:DL533)</f>
        <v/>
      </c>
      <c r="DN533">
        <f>IFERROR(INDEX(ADJ!$A$1:$BZ$1000,MATCH(PAYROLL!D533,ADJ!A$1:A$500,0),MATCH(PAYROLL!DN$2,ADJ!$2:$2,0)),0)</f>
        <v/>
      </c>
      <c r="DO533">
        <f>IFERROR(SUM(BP533,DM533:DN533,CX533:DA533)-DT533,0)</f>
        <v/>
      </c>
      <c r="DP533">
        <f ref="DP533" t="array">SUM(BW533*IFERROR(INDEX(CSDA!D$1:D$500,MATCH(BW$2,CSDA!C$1:C$500,0)),0)%,CX533*IFERROR(INDEX(CSDA!D$1:D$500,MATCH(CX$2,CSDA!C$1:C$500,0)),0)%,DA533*IFERROR(INDEX(CSDA!D$1:D$500,MATCH(DA$2,CSDA!C$1:C$500,0)),0)%,DB533*IFERROR(INDEX(CSDA!D$1:D$500,MATCH(DB$2,CSDA!C$1:C$500,0)),0)%,DF533*IFERROR(INDEX(CSDA!D$1:D$500,MATCH("Phí dịch vụ"&amp;PAYROLL!DF$2,CSDA!A$1:A$500&amp;CSDA!C$1:C$500,0)),0)%,DC533*IFERROR(INDEX(CSDA!D$1:D$500,MATCH("Phí dịch vụ"&amp;PAYROLL!DC$2,CSDA!A$1:A$500&amp;CSDA!C$1:C$500,0)),0)%,DH533*IFERROR(INDEX(CSDA!D$1:D$500,MATCH("Phí dịch vụ"&amp;PAYROLL!DH$2,CSDA!A$1:A$500&amp;CSDA!C$1:C$500,0)),0)%,DJ533*IFERROR(INDEX(CSDA!D$1:D$500,MATCH("Phí dịch vụ"&amp;PAYROLL!DJ$2,CSDA!A$1:A$500&amp;CSDA!C$1:C$500,0)),0)%,BN533*IFERROR(INDEX(CSDA!D$1:D$500,MATCH(BN$2,CSDA!C$1:C$500,0)),0)%)-BN533*7%</f>
        <v/>
      </c>
      <c r="DQ533">
        <f>IFERROR(INDEX(ADJ!$A$1:$BZ$1000,MATCH(PAYROLL!D533,ADJ!A$1:A$500,0),MATCH(PAYROLL!DQ$2,ADJ!$2:$2,0)),0)</f>
        <v/>
      </c>
      <c r="DR533">
        <f>IFERROR(INDEX(ADJ!$A$1:$BZ$1000,MATCH(PAYROLL!D533,ADJ!A$1:A$500,0),MATCH(PAYROLL!DR$2,ADJ!$2:$2,0)),0)</f>
        <v/>
      </c>
      <c r="DS533">
        <f>SUM(DP533:DR533)</f>
        <v/>
      </c>
      <c r="DT533">
        <f>EK533</f>
        <v/>
      </c>
      <c r="DU533">
        <f>SUM(DO533:DR533)</f>
        <v/>
      </c>
      <c r="DV533">
        <f>ROUND(DU533*0.1,0)</f>
        <v/>
      </c>
      <c r="DW533">
        <f>DU533+DV533</f>
        <v/>
      </c>
      <c r="DZ533">
        <f>IFERROR(INDEX(ADJ!$A$1:$BZ$1000,MATCH(PAYROLL!$D533,ADJ!A$1:A$500,0),MATCH(PAYROLL!DZ$2,ADJ!$2:$2,0)),0)</f>
        <v/>
      </c>
      <c r="EA533">
        <f>IFERROR(INDEX(ADJ!$A$1:$BZ$1000,MATCH(PAYROLL!$D533,ADJ!A$1:A$500,0),MATCH(PAYROLL!EA$2,ADJ!$2:$2,0)),0)</f>
        <v/>
      </c>
      <c r="EB533">
        <f>IFERROR(INDEX(ADJ!$A$1:$BZ$1000,MATCH(PAYROLL!$D533,ADJ!A$1:A$500,0),MATCH(PAYROLL!EB$2,ADJ!$2:$2,0)),0)</f>
        <v/>
      </c>
      <c r="EC533">
        <f>IFERROR(INDEX(ADJ!$A$1:$BZ$1000,MATCH(PAYROLL!$D533,ADJ!A$1:A$500,0),MATCH(PAYROLL!EC$2,ADJ!$2:$2,0)),0)</f>
        <v/>
      </c>
      <c r="ED533">
        <f>IFERROR(INDEX(ADJ!$A$1:$BZ$1000,MATCH(PAYROLL!$D533,ADJ!A$1:A$500,0),MATCH(PAYROLL!ED$2,ADJ!$2:$2,0)),0)</f>
        <v/>
      </c>
      <c r="EE533">
        <f>IFERROR(INDEX(ADJ!$A$1:$BZ$1000,MATCH(PAYROLL!$D533,ADJ!A$1:A$500,0),MATCH(PAYROLL!EE$2,ADJ!$2:$2,0)),0)</f>
        <v/>
      </c>
      <c r="EF533">
        <f>IFERROR(INDEX(ADJ!$A$1:$BZ$1000,MATCH(PAYROLL!$D533,ADJ!A$1:A$500,0),MATCH(PAYROLL!EF$2,ADJ!$2:$2,0)),0)</f>
        <v/>
      </c>
      <c r="EG533">
        <f>IFERROR(INDEX(ADJ!$A$1:$BZ$1000,MATCH(PAYROLL!$D533,ADJ!A$1:A$500,0),MATCH(PAYROLL!EG$2,ADJ!$2:$2,0)),0)</f>
        <v/>
      </c>
      <c r="EH533">
        <f>IFERROR(INDEX(ADJ!$A$1:$BZ$1000,MATCH(PAYROLL!$D533,ADJ!A$1:A$500,0),MATCH(PAYROLL!EH$2,ADJ!$2:$2,0)),0)</f>
        <v/>
      </c>
      <c r="EI533">
        <f>IFERROR(INDEX(ADJ!$A$1:$BZ$1000,MATCH(PAYROLL!D533,ADJ!A$1:A$500,0),MATCH(PAYROLL!EI$2,ADJ!$2:$2,0)),0)</f>
        <v/>
      </c>
      <c r="EJ533">
        <f>IFERROR(INDEX(ADJ!$A$1:$BZ$1000,MATCH(PAYROLL!$D533,ADJ!A$1:A$500,0),MATCH(PAYROLL!EJ$2,ADJ!$2:$2,0)),0)</f>
        <v/>
      </c>
      <c r="EK533">
        <f>SUM(DZ533:EJ533)</f>
        <v/>
      </c>
    </row>
    <row r="534">
      <c r="A534" t="n">
        <v>532</v>
      </c>
      <c r="B534" t="inlineStr">
        <is>
          <t>Trần Thị Uyên</t>
        </is>
      </c>
      <c r="D534" t="inlineStr">
        <is>
          <t>153651-02</t>
        </is>
      </c>
      <c r="S534">
        <f>IFERROR(INDEX(PIS!$A$1:$BZ$1000,MATCH($D534,PIS!C$1:C$500,0),MATCH("Lương CB tháng trước",PIS!$1:$1,0)),0)</f>
        <v/>
      </c>
      <c r="T534">
        <f>IFERROR(INDEX(PIS!$A$1:$BZ$1000,MATCH($D534,PIS!C$1:C$500,0),MATCH("Lương CB hiện tại",PIS!$1:$1,0)),0)</f>
        <v/>
      </c>
      <c r="U534">
        <f>IFERROR(INDEX(PIS!$A$1:$BZ$1000,MATCH($D534,PIS!C$1:C$500,0),MATCH("Lương đóng BHBB",PIS!$1:$1,0)),0)</f>
        <v/>
      </c>
      <c r="V534">
        <f>IFERROR(INDEX(PIS!$A$1:$BZ$1000,MATCH($D534,PIS!C$1:C$500,0),MATCH(V$2,PIS!$2:$2,0)),0)</f>
        <v/>
      </c>
      <c r="W534">
        <f>IFERROR(INDEX(PIS!$A$1:$BZ$1000,MATCH($D534,PIS!C$1:C$500,0),MATCH(W$2,PIS!$2:$2,0)),0)</f>
        <v/>
      </c>
      <c r="X534">
        <f>IFERROR(INDEX(PIS!$A$1:$BZ$1000,MATCH($D534,PIS!C$1:C$500,0),MATCH(X$2,PIS!$2:$2,0)),0)</f>
        <v/>
      </c>
      <c r="Y534">
        <f>IFERROR(INDEX(PIS!$A$1:$BZ$1000,MATCH($D534,PIS!C$1:C$500,0),MATCH(Y$2,PIS!$2:$2,0)),0)</f>
        <v/>
      </c>
      <c r="Z534">
        <f>IFERROR(INDEX(PIS!$A$1:$BZ$1000,MATCH($D534,PIS!C$1:C$500,0),MATCH(Z$2,PIS!$2:$2,0)),0)</f>
        <v/>
      </c>
      <c r="AA534">
        <f>IFERROR(INDEX(PIS!$A$1:$BZ$1000,MATCH($D534,PIS!C$1:C$500,0),MATCH(AA$2,PIS!$2:$2,0)),0)</f>
        <v/>
      </c>
      <c r="AB534">
        <f>IFERROR(INDEX(PIS!$A$1:$BZ$1000,MATCH($D534,PIS!C$1:C$500,0),MATCH(AB$2,PIS!$2:$2,0)),0)</f>
        <v/>
      </c>
      <c r="AC534">
        <f>SUM(V534:AB534)</f>
        <v/>
      </c>
      <c r="AD534">
        <f>IFERROR(INDEX(TIMESHEET!$A$1:$AI$5000,MATCH($D534,TIMESHEET!A$1:A$500,0),MATCH("T100",TIMESHEET!$2:$2,0))-2,0)</f>
        <v/>
      </c>
      <c r="AE534">
        <f>IFERROR(INDEX(TIMESHEET!$A$1:$AI$5000,MATCH($D534,TIMESHEET!A$1:A$500,0),MATCH("T202",TIMESHEET!$2:$2,0)),0)</f>
        <v/>
      </c>
      <c r="AF534">
        <f>IFERROR(INDEX(TIMESHEET!$A$1:$AI$5000,MATCH($D534,TIMESHEET!A$1:A$500,0),MATCH("T302",TIMESHEET!$2:$2,0)),0)</f>
        <v/>
      </c>
      <c r="AG534">
        <f>IFERROR(INDEX(TIMESHEET!$A$1:$AI$5000,MATCH($D534,TIMESHEET!A$1:A$500,0),MATCH("T406",TIMESHEET!$2:$2,0)),0)</f>
        <v/>
      </c>
      <c r="AH534">
        <f>AE534+AG534</f>
        <v/>
      </c>
      <c r="AI534">
        <f>IFERROR(INDEX(TIMESHEET!$A$1:$AI$5000,MATCH($D534,TIMESHEET!A$1:A$500,0),MATCH("T701",TIMESHEET!$2:$2,0)),0)</f>
        <v/>
      </c>
      <c r="AJ534">
        <f>IFERROR(INDEX(TIMESHEET!$A$1:$AI$5000,MATCH($D534,TIMESHEET!B$1:B$500,0),MATCH("T320",TIMESHEET!$2:$2,0)),0)</f>
        <v/>
      </c>
      <c r="AK534">
        <f>IFERROR(IF(LEFT(INDEX(PIS!O$1:O$500,MATCH(D534,PIS!C$1:C$500)),1)="M",T534/AD534*SUM(AE534:AG534),T534*AD534),0)</f>
        <v/>
      </c>
      <c r="AL534">
        <f>IFERROR(INDEX(ADJ!$A$1:$BZ$1000,MATCH(PAYROLL!D534,ADJ!A$1:A$500,0),MATCH(PAYROLL!AL$2,ADJ!$2:$2,0)),0)</f>
        <v/>
      </c>
      <c r="AM534">
        <f>SUM(AK534:AL534)</f>
        <v/>
      </c>
      <c r="AN534">
        <f>IFERROR(ROUND(V534/$AD534*$AH534,0),0)</f>
        <v/>
      </c>
      <c r="AO534">
        <f>IFERROR(ROUND(W534/$AD534*$AH534,0),0)</f>
        <v/>
      </c>
      <c r="AP534">
        <f>IFERROR(ROUND(X534/$AD534*$AE534,0),0)</f>
        <v/>
      </c>
      <c r="AQ534">
        <f>IFERROR(ROUND(Y534/$AD534*$AH534,0),0)</f>
        <v/>
      </c>
      <c r="AR534">
        <f>IFERROR(ROUND(Z534/$AD534*$AH534,0),0)</f>
        <v/>
      </c>
      <c r="AS534">
        <f>IFERROR(ROUND(AA534/$AD534*$AH534,0),0)</f>
        <v/>
      </c>
      <c r="AT534">
        <f>IFERROR(IF((AE534+AF534+AG534)&gt;13,AB534,ROUND(AB534/AD534*AH534,0)),0)</f>
        <v/>
      </c>
      <c r="AU534">
        <f>IFERROR(INDEX(ADJ!$A$1:$BZ$1000,MATCH(PAYROLL!D534,ADJ!A$1:A$500,0),MATCH(PAYROLL!AU$2,ADJ!$2:$2,0)),0)</f>
        <v/>
      </c>
      <c r="AV534">
        <f>ROUND(SUM(AN534:AU534),0)</f>
        <v/>
      </c>
      <c r="AW534">
        <f>IFERROR(INDEX(TIMESHEET!$A$1:$AI$5000,MATCH(PAYROLL!D534,TIMESHEET!A$1:A$500,0),MATCH("T620",TIMESHEET!$2:$2,0)),0)</f>
        <v/>
      </c>
      <c r="AX534">
        <f>IFERROR(INDEX(TIMESHEET!$A$1:$AI$5000,MATCH(PAYROLL!D534,TIMESHEET!A$1:A$500,0),MATCH("T601",TIMESHEET!$2:$2,0)),0)</f>
        <v/>
      </c>
      <c r="AY534">
        <f>IFERROR(INDEX(TIMESHEET!$A$1:$AI$5000,MATCH(PAYROLL!D534,TIMESHEET!A$1:A$500,0),MATCH("T602",TIMESHEET!$2:$2,0)),0)</f>
        <v/>
      </c>
      <c r="AZ534">
        <f>IFERROR(INDEX(TIMESHEET!$A$1:$AI$5000,MATCH(PAYROLL!D534,TIMESHEET!A$1:A$500,0),MATCH("T603",TIMESHEET!$2:$2,0)),0)</f>
        <v/>
      </c>
      <c r="BA534">
        <f>IFERROR(INDEX(TIMESHEET!$A$1:$AI$5000,MATCH(PAYROLL!D534,TIMESHEET!A$1:A$500,0),MATCH("T611",TIMESHEET!$2:$2,0)),0)</f>
        <v/>
      </c>
      <c r="BB534">
        <f>IFERROR(INDEX(TIMESHEET!$A$1:$AI$5000,MATCH(PAYROLL!D534,TIMESHEET!A$1:A$500,0),MATCH("T612",TIMESHEET!$2:$2,0)),0)</f>
        <v/>
      </c>
      <c r="BC534">
        <f>IFERROR(INDEX(TIMESHEET!$A$1:$AI$5000,MATCH(PAYROLL!D534,TIMESHEET!A$1:A$500,0),MATCH("T613",TIMESHEET!$2:$2,0)),0)</f>
        <v/>
      </c>
      <c r="BD534">
        <f>IFERROR(INDEX(TIMESHEET!$A$1:$AI$5000,MATCH(PAYROLL!D534,TIMESHEET!A$1:A$500,0),MATCH("T500",TIMESHEET!$2:$2,0)),0)</f>
        <v/>
      </c>
      <c r="BE534">
        <f>IFERROR(IF(LEFT(INDEX(PIS!O$1:O$500,MATCH(D534,PIS!C$1:C$500)),1)="M",T534/AD534/8*(AW534+AX534*1.5+AY534*2+AZ534*3+BA534*2.1+BB534*2.7+BC534*3.9+BD534*0.3),T534/8*(AW534+AX534*1.5+AY534*2+AZ534*3+BA534*2.1+BB534*2.7+BC534*3.9+BD534*0.3)),0)</f>
        <v/>
      </c>
      <c r="BF534">
        <f>IFERROR(INDEX(ADJ!$A$1:$BZ$1000,MATCH(PAYROLL!$D534,ADJ!A$1:A$500,0),MATCH(PAYROLL!BF$2,ADJ!$2:$2,0)),0)</f>
        <v/>
      </c>
      <c r="BG534">
        <f>IFERROR(INDEX(ADJ!$A$1:$BZ$1000,MATCH(PAYROLL!D534,ADJ!A$1:A$500,0),MATCH(PAYROLL!BG$2,ADJ!$2:$2,0)),0)</f>
        <v/>
      </c>
      <c r="BH534">
        <f>IFERROR(INDEX(ADJ!$A$1:$BZ$1000,MATCH(PAYROLL!D534,ADJ!A$1:A$500,0),MATCH(PAYROLL!BH$2,ADJ!$2:$2,0)),0)</f>
        <v/>
      </c>
      <c r="BI534">
        <f>IFERROR(INDEX(ADJ!$A$1:$BZ$1000,MATCH(PAYROLL!D534,ADJ!A$1:A$500,0),MATCH(PAYROLL!BI$2,ADJ!$2:$2,0)),0)</f>
        <v/>
      </c>
      <c r="BJ534">
        <f>IFERROR(INDEX(ADJ!$A$1:$BZ$1000,MATCH(PAYROLL!D534,ADJ!A$1:A$500,0),MATCH(PAYROLL!BJ$2,ADJ!$2:$2,0)),0)</f>
        <v/>
      </c>
      <c r="BK534">
        <f>SUM(BF534:BJ534)</f>
        <v/>
      </c>
      <c r="BL534">
        <f>IFERROR(INDEX(ADJ!$A$1:$BZ$1000,MATCH(PAYROLL!D534,ADJ!A$1:A$500,0),MATCH(PAYROLL!BL$2,ADJ!$2:$2,0)),0)</f>
        <v/>
      </c>
      <c r="BM534">
        <f>IFERROR(INDEX(ADJ!$A$1:$BZ$1000,MATCH(PAYROLL!D534,ADJ!A$1:A$500,0),MATCH(PAYROLL!BM$2,ADJ!$2:$2,0)),0)</f>
        <v/>
      </c>
      <c r="BN534">
        <f>IFERROR(INDEX(ADJ!$A$1:$BZ$1000,MATCH(PAYROLL!D534,ADJ!A$1:A$500,0),MATCH(PAYROLL!BN$2,ADJ!$2:$2,0)),0)</f>
        <v/>
      </c>
      <c r="BO534">
        <f>IFERROR(INDEX(ADJ!$A$1:$BZ$1000,MATCH(PAYROLL!D534,ADJ!A$1:A$500,0),MATCH(PAYROLL!BO$2,ADJ!$2:$2,0)),0)</f>
        <v/>
      </c>
      <c r="BP534">
        <f>SUM(AM534,AV534,BE534,BK534,BL534:BO534)</f>
        <v/>
      </c>
      <c r="BQ534">
        <f>BO534</f>
        <v/>
      </c>
      <c r="BR534">
        <f>IFERROR(ROUND(IF(LEFT(INDEX(PIS!O$1:O$500,MATCH(D534,PIS!C$1:C$500)),1)="D",T534/8*(BD534*0.3),IF(LEFT(INDEX(PIS!O$1:O$500,MATCH(D534,PIS!C$1:C$500)),1)="H",T534*($BD534*0.3),T534/$AD534/8*($BD534*0.3))),0),0)</f>
        <v/>
      </c>
      <c r="BS534">
        <f>IF(AP534&lt;1,0,MIN(AP534,730000))</f>
        <v/>
      </c>
      <c r="BT534">
        <f>IFERROR(ROUND((BE534-SUM(AW534:BC534)*T534/AD534/8),0)-BR534,0)</f>
        <v/>
      </c>
      <c r="BU534">
        <f>AO534</f>
        <v/>
      </c>
      <c r="BV534">
        <f>SUM(BQ534:BU534)</f>
        <v/>
      </c>
      <c r="BW534">
        <f>BP534-BV534</f>
        <v/>
      </c>
      <c r="BX534">
        <f>IFERROR(IF(RIGHT(INDEX(PIS!O$1:O$500,MATCH(D534,PIS!C$1:C$500)),5)="Gross",MIN(U534+V534,VLOOKUP("R700",TSC!B:C,2,0)*VLOOKUP("R101",TSC!B:C,2,0))*VLOOKUP("R701",TSC!B:C,2,0)%,0),0)</f>
        <v/>
      </c>
      <c r="BY534">
        <f>IFERROR(IF(RIGHT(INDEX(PIS!O$1:O$500,MATCH(D534,PIS!C$1:C$500)),5)="Gross",MIN(U534+V534,VLOOKUP("R700",TSC!B:C,2,0)*VLOOKUP("R101",TSC!B:C,2,0))*VLOOKUP("T704",TSC!B:C,2,0)%,0),0)</f>
        <v/>
      </c>
      <c r="BZ534">
        <f>IFERROR(IF(RIGHT(INDEX(PIS!O$1:O$500,MATCH(D534,PIS!C$1:C$500)),5)="Gross",MIN(U534+V534,VLOOKUP("R700",TSC!B:C,2,0)*VLOOKUP("1",TSC!F:G,2,0))*VLOOKUP("T705",TSC!B:C,2,0)%,0),0)</f>
        <v/>
      </c>
      <c r="CA534">
        <f>IFERROR(INDEX(ADJ!$A$1:$BZ$1000,MATCH(PAYROLL!D534,ADJ!A$1:A$500,0),MATCH(PAYROLL!CA$2,ADJ!$2:$2,0)),0)</f>
        <v/>
      </c>
      <c r="CB534">
        <f>IFERROR(INDEX(ADJ!$A$1:$BZ$1000,MATCH(PAYROLL!D534,ADJ!A$1:A$500,0),MATCH(PAYROLL!CB$2,ADJ!$2:$2,0)),0)</f>
        <v/>
      </c>
      <c r="CC534">
        <f>SUM(BX534:CB534)</f>
        <v/>
      </c>
      <c r="CD534">
        <f>IFERROR(INDEX(PIS!$A$1:$BZ$1000,MATCH(PAYROLL!D534,PIS!C$1:C$500,0),MATCH(PAYROLL!CD$1,PIS!$1:$1,0)),0)</f>
        <v/>
      </c>
      <c r="CE534">
        <f>IFERROR(IF(OR(INDEX(PIS!P$1:P$500,MATCH(D534,PIS!C$1:C$500,0))="LT2",INDEX(PIS!P$1:P$500,MATCH(D534,PIS!C$1:C$500,0))="P10"),0,SUM(CC534,CD534*VLOOKUP("R601",TSC!B:C,2,0),VLOOKUP("R602",TSC!B:C,2,0))),0)</f>
        <v/>
      </c>
      <c r="CF534">
        <f>MAX(BW534-CE534,0)</f>
        <v/>
      </c>
      <c r="CG534">
        <f>IFERROR(IF(OR(RIGHT(INDEX(PIS!P$1:P$500,MATCH(D534,PIS!C$1:C$500)),5)="P10",RIGHT(INDEX(PIS!P$1:P$500,MATCH(D534,PIS!C$1:C$500)),5)="CK"),0,IF(CF534&lt;=5000000,CF534*5%,IF(CF534&lt;=10000000,CF534*10%-250000,IF(CF534&lt;=18000000,CF534*15%-750000,IF(CF534&lt;=32000000,CF534*20%-1650000,IF(CF534&lt;=52000000,CF534*25%-3250000,IF(CF534&lt;=80000000,BH534*30%-5850000,CF534*35%-9850000))))))),0)</f>
        <v/>
      </c>
      <c r="CH534">
        <f>IFERROR(IF(OR(INDEX(PIS!P$1:P$500,MATCH(D534,PIS!C$1:C$500))="LT",INDEX(PIS!P$1:P$500,MATCH(D534,PIS!C$1:C$500))="CK"),0,IF(CF534&lt;2000000,0,CF534*10%)),0)</f>
        <v/>
      </c>
      <c r="CI534">
        <f>IFERROR(INDEX(ADJ!$A$1:$BZ$1000,MATCH(PAYROLL!D534,ADJ!A$1:A$500,0),MATCH(PAYROLL!CI$2,ADJ!$2:$2,0)),0)</f>
        <v/>
      </c>
      <c r="CJ534">
        <f>IFERROR(INDEX(ADJ!$A$1:$BZ$1000,MATCH(PAYROLL!D534,ADJ!A$1:A$500,0),MATCH(PAYROLL!CJ$2,ADJ!$2:$2,0)),0)</f>
        <v/>
      </c>
      <c r="CK534">
        <f>IFERROR(INDEX(ADJ!$A$1:$BZ$1000,MATCH(PAYROLL!D534,ADJ!A$1:A$500,0),MATCH(PAYROLL!CK$2,ADJ!$2:$2,0)),0)</f>
        <v/>
      </c>
      <c r="CL534">
        <f>SUM(CG534:CK534)</f>
        <v/>
      </c>
      <c r="CM534">
        <f>ROUND(SUM(CH534:CK534),0)</f>
        <v/>
      </c>
      <c r="CN534">
        <f>IFERROR(INDEX(CSDA!D$1:D$500,MATCH($CN$2,CSDA!C$1:C$500,0))*INDEX(PIS!V$1:V$500,MATCH(D534,PIS!C$1:C$500))+INDEX(ADJ!$A$1:$BZ$1000,MATCH(PAYROLL!D534,ADJ!A$1:A$500,0),MATCH(PAYROLL!CN$2,ADJ!$2:$2,0)),0)</f>
        <v/>
      </c>
      <c r="CO534">
        <f>IFERROR(INDEX(ADJ!$A$1:$BZ$1000,MATCH(PAYROLL!D534,ADJ!A$1:A$500,0),MATCH(PAYROLL!CO$2,ADJ!$2:$2,0)),0)</f>
        <v/>
      </c>
      <c r="CP534">
        <f>IFERROR(INDEX(ADJ!$A$1:$BZ$1000,MATCH(PAYROLL!D534,ADJ!A$1:A$500,0),MATCH(PAYROLL!CP$2,ADJ!$2:$2,0)),0)</f>
        <v/>
      </c>
      <c r="CQ534">
        <f>BP534-CL534-CI534-CM534-CN534-CO534-CP534-CC534</f>
        <v/>
      </c>
      <c r="CR534">
        <f>IFERROR(IF(RIGHT(INDEX(PIS!O$1:O$500,MATCH(D534,PIS!C$1:C$500,0)),5)="Gross",MIN(U534+V534,VLOOKUP("R700",TSC!B:C,2,0)*VLOOKUP("R101",TSC!B:C,2,0))*(VLOOKUP("T711",TSC!B:C,2,0)+VLOOKUP("T712",TSC!B:C,2,0))%,MIN(T534+V534,VLOOKUP("R700",TSC!B:C,2,0)*VLOOKUP("R101",TSC!B:C,2,0))*(VLOOKUP("T711",TSC!B:C,2,0)+VLOOKUP("T712",TSC!B:C,2,0)+VLOOKUP("R701",TSC!B:C,2,0))%),0)</f>
        <v/>
      </c>
      <c r="CS534">
        <f>IFERROR(IF(RIGHT(INDEX(PIS!O$1:O$500,MATCH(D534,PIS!C$1:C$500,0)),5)="Gross",MIN(U534+V534,VLOOKUP("R700",TSC!B:C,2,0)*VLOOKUP("R101",TSC!B:C,2,0))*(VLOOKUP("T714",TSC!B:C,2,0))%,MIN(T534+V534,VLOOKUP("R700",TSC!B:C,2,0)*VLOOKUP("R101",TSC!B:C,2,0))*(VLOOKUP("T704",TSC!B:C,2,0)+VLOOKUP("T714",TSC!B:C,2,0))%),0)</f>
        <v/>
      </c>
      <c r="CT534">
        <f>IFERROR(IF(RIGHT(INDEX(PIS!O$1:O$500,MATCH(D534,PIS!C$1:C$500,0)),5)="Gross",MIN(U534+V534,VLOOKUP("R700",TSC!B:C,2,0)*VLOOKUP("R101",TSC!B:C,2,0))*VLOOKUP("T705",TSC!B:C,2,0)%,MIN(T534+V534,VLOOKUP("R700",TSC!B:C,2,0)*VLOOKUP("R101",TSC!B:C,2,0))*VLOOKUP("T705",TSC!B:C,2,0)%),0)</f>
        <v/>
      </c>
      <c r="CU534">
        <f>IFERROR(IF(RIGHT(INDEX(PIS!O$1:O$500,MATCH(D534,PIS!C$1:C$500,0)),5)="Gross",MIN(U534+V534,VLOOKUP("R700",TSC!B:C,2,0)*VLOOKUP("R101",TSC!B:C,2,0))*(VLOOKUP("T713",TSC!B:C,2,0))%,MIN(T534+V534,VLOOKUP("R700",TSC!B:C,2,0)*VLOOKUP("R101",TSC!B:C,2,0))*(VLOOKUP("T713",TSC!B:C,2,0))%),0)</f>
        <v/>
      </c>
      <c r="CV534">
        <f>IFERROR(INDEX(ADJ!$A$1:$BZ$1000,MATCH(PAYROLL!D534,ADJ!A$1:A$500,0),MATCH(PAYROLL!CV$2,ADJ!$2:$2,0)),0)</f>
        <v/>
      </c>
      <c r="CW534">
        <f>IFERROR(INDEX(ADJ!$A$1:$BZ$1000,MATCH(PAYROLL!D534,ADJ!A$1:A$500,0),MATCH(PAYROLL!CW$2,ADJ!$2:$2,0)),0)</f>
        <v/>
      </c>
      <c r="CX534">
        <f>SUM(CR534:CW534)</f>
        <v/>
      </c>
      <c r="CY534">
        <f>ROUND(IF(CR534&gt;0,T534+V534*VLOOKUP("R202",TSC!$B$1:$C$500,2,0),0),0)</f>
        <v/>
      </c>
      <c r="CZ534">
        <f>IFERROR(INDEX(CSDA!D$1:D$500,MATCH($CZ$2,CSDA!C$1:C$500,0)),0)</f>
        <v/>
      </c>
      <c r="DA534">
        <f>ROUND(T534*0.7%,0)</f>
        <v/>
      </c>
      <c r="DB534">
        <f>ROUND(T534/12,0)</f>
        <v/>
      </c>
      <c r="DC534">
        <f ref="DC534" t="array">IFERROR(INDEX(CSDA!D$1:D$500,MATCH("Trích giữ"&amp;PAYROLL!DC$2,CSDA!A$1:A$500&amp;CSDA!C$1:C$500,0)),0)</f>
        <v/>
      </c>
      <c r="DD534">
        <f ref="DD534" t="array">IFERROR(INDEX(CSDA!D$1:D$500,MATCH("Trích giữ"&amp;PAYROLL!DD$2,CSDA!A$1:A$500&amp;CSDA!C$1:C$500,0)),0)</f>
        <v/>
      </c>
      <c r="DE534">
        <f ref="DE534" t="array">IFERROR(INDEX(CSDA!D$1:D$500,MATCH("Trích giữ"&amp;PAYROLL!DE$2,CSDA!A$1:A$500&amp;CSDA!C$1:C$500,0)),0)</f>
        <v/>
      </c>
      <c r="DF534">
        <f>IFERROR(INDEX(CSDA!D$1:D$500,MATCH(PAYROLL!DF$2,CSDA!C$1:C$500,0)),0)</f>
        <v/>
      </c>
      <c r="DG534">
        <f ref="DG534" t="array">IFERROR(INDEX(CSDA!D$1:D$500,MATCH("Trích giữ"&amp;PAYROLL!DG$2,CSDA!A$1:A$500&amp;CSDA!C$1:C$500,0)),0)</f>
        <v/>
      </c>
      <c r="DH534">
        <f>ROUND(T534/26,0)</f>
        <v/>
      </c>
      <c r="DI534">
        <f ref="DI534" t="array">IFERROR(INDEX(CSDA!D$1:D$500,MATCH("Trích giữ"&amp;PAYROLL!DI$2,CSDA!A$1:A$500&amp;CSDA!C$1:C$500,0)),0)</f>
        <v/>
      </c>
      <c r="DJ534">
        <f>IF(U534=0,T534*21.5%-BL534,0)</f>
        <v/>
      </c>
      <c r="DK534">
        <f ref="DK534" t="array">IFERROR(INDEX(CSDA!D$1:D$500,MATCH("Trích giữ"&amp;PAYROLL!DK$2,CSDA!A$1:A$500&amp;CSDA!C$1:C$500,0)),0)</f>
        <v/>
      </c>
      <c r="DL534">
        <f>IFERROR(INDEX(CSDA!D$1:D$500,MATCH(PAYROLL!DL$2,CSDA!C$1:C$500,0))/12,0)</f>
        <v/>
      </c>
      <c r="DM534">
        <f>SUM(DB534:DL534)</f>
        <v/>
      </c>
      <c r="DN534">
        <f>IFERROR(INDEX(ADJ!$A$1:$BZ$1000,MATCH(PAYROLL!D534,ADJ!A$1:A$500,0),MATCH(PAYROLL!DN$2,ADJ!$2:$2,0)),0)</f>
        <v/>
      </c>
      <c r="DO534">
        <f>IFERROR(SUM(BP534,DM534:DN534,CX534:DA534)-DT534,0)</f>
        <v/>
      </c>
      <c r="DP534">
        <f ref="DP534" t="array">SUM(BW534*IFERROR(INDEX(CSDA!D$1:D$500,MATCH(BW$2,CSDA!C$1:C$500,0)),0)%,CX534*IFERROR(INDEX(CSDA!D$1:D$500,MATCH(CX$2,CSDA!C$1:C$500,0)),0)%,DA534*IFERROR(INDEX(CSDA!D$1:D$500,MATCH(DA$2,CSDA!C$1:C$500,0)),0)%,DB534*IFERROR(INDEX(CSDA!D$1:D$500,MATCH(DB$2,CSDA!C$1:C$500,0)),0)%,DF534*IFERROR(INDEX(CSDA!D$1:D$500,MATCH("Phí dịch vụ"&amp;PAYROLL!DF$2,CSDA!A$1:A$500&amp;CSDA!C$1:C$500,0)),0)%,DC534*IFERROR(INDEX(CSDA!D$1:D$500,MATCH("Phí dịch vụ"&amp;PAYROLL!DC$2,CSDA!A$1:A$500&amp;CSDA!C$1:C$500,0)),0)%,DH534*IFERROR(INDEX(CSDA!D$1:D$500,MATCH("Phí dịch vụ"&amp;PAYROLL!DH$2,CSDA!A$1:A$500&amp;CSDA!C$1:C$500,0)),0)%,DJ534*IFERROR(INDEX(CSDA!D$1:D$500,MATCH("Phí dịch vụ"&amp;PAYROLL!DJ$2,CSDA!A$1:A$500&amp;CSDA!C$1:C$500,0)),0)%,BN534*IFERROR(INDEX(CSDA!D$1:D$500,MATCH(BN$2,CSDA!C$1:C$500,0)),0)%)-BN534*7%</f>
        <v/>
      </c>
      <c r="DQ534">
        <f>IFERROR(INDEX(ADJ!$A$1:$BZ$1000,MATCH(PAYROLL!D534,ADJ!A$1:A$500,0),MATCH(PAYROLL!DQ$2,ADJ!$2:$2,0)),0)</f>
        <v/>
      </c>
      <c r="DR534">
        <f>IFERROR(INDEX(ADJ!$A$1:$BZ$1000,MATCH(PAYROLL!D534,ADJ!A$1:A$500,0),MATCH(PAYROLL!DR$2,ADJ!$2:$2,0)),0)</f>
        <v/>
      </c>
      <c r="DS534">
        <f>SUM(DP534:DR534)</f>
        <v/>
      </c>
      <c r="DT534">
        <f>EK534</f>
        <v/>
      </c>
      <c r="DU534">
        <f>SUM(DO534:DR534)</f>
        <v/>
      </c>
      <c r="DV534">
        <f>ROUND(DU534*0.1,0)</f>
        <v/>
      </c>
      <c r="DW534">
        <f>DU534+DV534</f>
        <v/>
      </c>
      <c r="DZ534">
        <f>IFERROR(INDEX(ADJ!$A$1:$BZ$1000,MATCH(PAYROLL!$D534,ADJ!A$1:A$500,0),MATCH(PAYROLL!DZ$2,ADJ!$2:$2,0)),0)</f>
        <v/>
      </c>
      <c r="EA534">
        <f>IFERROR(INDEX(ADJ!$A$1:$BZ$1000,MATCH(PAYROLL!$D534,ADJ!A$1:A$500,0),MATCH(PAYROLL!EA$2,ADJ!$2:$2,0)),0)</f>
        <v/>
      </c>
      <c r="EB534">
        <f>IFERROR(INDEX(ADJ!$A$1:$BZ$1000,MATCH(PAYROLL!$D534,ADJ!A$1:A$500,0),MATCH(PAYROLL!EB$2,ADJ!$2:$2,0)),0)</f>
        <v/>
      </c>
      <c r="EC534">
        <f>IFERROR(INDEX(ADJ!$A$1:$BZ$1000,MATCH(PAYROLL!$D534,ADJ!A$1:A$500,0),MATCH(PAYROLL!EC$2,ADJ!$2:$2,0)),0)</f>
        <v/>
      </c>
      <c r="ED534">
        <f>IFERROR(INDEX(ADJ!$A$1:$BZ$1000,MATCH(PAYROLL!$D534,ADJ!A$1:A$500,0),MATCH(PAYROLL!ED$2,ADJ!$2:$2,0)),0)</f>
        <v/>
      </c>
      <c r="EE534">
        <f>IFERROR(INDEX(ADJ!$A$1:$BZ$1000,MATCH(PAYROLL!$D534,ADJ!A$1:A$500,0),MATCH(PAYROLL!EE$2,ADJ!$2:$2,0)),0)</f>
        <v/>
      </c>
      <c r="EF534">
        <f>IFERROR(INDEX(ADJ!$A$1:$BZ$1000,MATCH(PAYROLL!$D534,ADJ!A$1:A$500,0),MATCH(PAYROLL!EF$2,ADJ!$2:$2,0)),0)</f>
        <v/>
      </c>
      <c r="EG534">
        <f>IFERROR(INDEX(ADJ!$A$1:$BZ$1000,MATCH(PAYROLL!$D534,ADJ!A$1:A$500,0),MATCH(PAYROLL!EG$2,ADJ!$2:$2,0)),0)</f>
        <v/>
      </c>
      <c r="EH534">
        <f>IFERROR(INDEX(ADJ!$A$1:$BZ$1000,MATCH(PAYROLL!$D534,ADJ!A$1:A$500,0),MATCH(PAYROLL!EH$2,ADJ!$2:$2,0)),0)</f>
        <v/>
      </c>
      <c r="EI534">
        <f>IFERROR(INDEX(ADJ!$A$1:$BZ$1000,MATCH(PAYROLL!D534,ADJ!A$1:A$500,0),MATCH(PAYROLL!EI$2,ADJ!$2:$2,0)),0)</f>
        <v/>
      </c>
      <c r="EJ534">
        <f>IFERROR(INDEX(ADJ!$A$1:$BZ$1000,MATCH(PAYROLL!$D534,ADJ!A$1:A$500,0),MATCH(PAYROLL!EJ$2,ADJ!$2:$2,0)),0)</f>
        <v/>
      </c>
      <c r="EK534">
        <f>SUM(DZ534:EJ534)</f>
        <v/>
      </c>
    </row>
    <row r="535">
      <c r="A535" t="n">
        <v>533</v>
      </c>
      <c r="B535" t="inlineStr">
        <is>
          <t>Hà Văn Đặng</t>
        </is>
      </c>
      <c r="D535" t="inlineStr">
        <is>
          <t>152319-02</t>
        </is>
      </c>
      <c r="S535">
        <f>IFERROR(INDEX(PIS!$A$1:$BZ$1000,MATCH($D535,PIS!C$1:C$500,0),MATCH("Lương CB tháng trước",PIS!$1:$1,0)),0)</f>
        <v/>
      </c>
      <c r="T535">
        <f>IFERROR(INDEX(PIS!$A$1:$BZ$1000,MATCH($D535,PIS!C$1:C$500,0),MATCH("Lương CB hiện tại",PIS!$1:$1,0)),0)</f>
        <v/>
      </c>
      <c r="U535">
        <f>IFERROR(INDEX(PIS!$A$1:$BZ$1000,MATCH($D535,PIS!C$1:C$500,0),MATCH("Lương đóng BHBB",PIS!$1:$1,0)),0)</f>
        <v/>
      </c>
      <c r="V535">
        <f>IFERROR(INDEX(PIS!$A$1:$BZ$1000,MATCH($D535,PIS!C$1:C$500,0),MATCH(V$2,PIS!$2:$2,0)),0)</f>
        <v/>
      </c>
      <c r="W535">
        <f>IFERROR(INDEX(PIS!$A$1:$BZ$1000,MATCH($D535,PIS!C$1:C$500,0),MATCH(W$2,PIS!$2:$2,0)),0)</f>
        <v/>
      </c>
      <c r="X535">
        <f>IFERROR(INDEX(PIS!$A$1:$BZ$1000,MATCH($D535,PIS!C$1:C$500,0),MATCH(X$2,PIS!$2:$2,0)),0)</f>
        <v/>
      </c>
      <c r="Y535">
        <f>IFERROR(INDEX(PIS!$A$1:$BZ$1000,MATCH($D535,PIS!C$1:C$500,0),MATCH(Y$2,PIS!$2:$2,0)),0)</f>
        <v/>
      </c>
      <c r="Z535">
        <f>IFERROR(INDEX(PIS!$A$1:$BZ$1000,MATCH($D535,PIS!C$1:C$500,0),MATCH(Z$2,PIS!$2:$2,0)),0)</f>
        <v/>
      </c>
      <c r="AA535">
        <f>IFERROR(INDEX(PIS!$A$1:$BZ$1000,MATCH($D535,PIS!C$1:C$500,0),MATCH(AA$2,PIS!$2:$2,0)),0)</f>
        <v/>
      </c>
      <c r="AB535">
        <f>IFERROR(INDEX(PIS!$A$1:$BZ$1000,MATCH($D535,PIS!C$1:C$500,0),MATCH(AB$2,PIS!$2:$2,0)),0)</f>
        <v/>
      </c>
      <c r="AC535">
        <f>SUM(V535:AB535)</f>
        <v/>
      </c>
      <c r="AD535">
        <f>IFERROR(INDEX(TIMESHEET!$A$1:$AI$5000,MATCH($D535,TIMESHEET!A$1:A$500,0),MATCH("T100",TIMESHEET!$2:$2,0))-2,0)</f>
        <v/>
      </c>
      <c r="AE535">
        <f>IFERROR(INDEX(TIMESHEET!$A$1:$AI$5000,MATCH($D535,TIMESHEET!A$1:A$500,0),MATCH("T202",TIMESHEET!$2:$2,0)),0)</f>
        <v/>
      </c>
      <c r="AF535">
        <f>IFERROR(INDEX(TIMESHEET!$A$1:$AI$5000,MATCH($D535,TIMESHEET!A$1:A$500,0),MATCH("T302",TIMESHEET!$2:$2,0)),0)</f>
        <v/>
      </c>
      <c r="AG535">
        <f>IFERROR(INDEX(TIMESHEET!$A$1:$AI$5000,MATCH($D535,TIMESHEET!A$1:A$500,0),MATCH("T406",TIMESHEET!$2:$2,0)),0)</f>
        <v/>
      </c>
      <c r="AH535">
        <f>AE535+AG535</f>
        <v/>
      </c>
      <c r="AI535">
        <f>IFERROR(INDEX(TIMESHEET!$A$1:$AI$5000,MATCH($D535,TIMESHEET!A$1:A$500,0),MATCH("T701",TIMESHEET!$2:$2,0)),0)</f>
        <v/>
      </c>
      <c r="AJ535">
        <f>IFERROR(INDEX(TIMESHEET!$A$1:$AI$5000,MATCH($D535,TIMESHEET!B$1:B$500,0),MATCH("T320",TIMESHEET!$2:$2,0)),0)</f>
        <v/>
      </c>
      <c r="AK535">
        <f>IFERROR(IF(LEFT(INDEX(PIS!O$1:O$500,MATCH(D535,PIS!C$1:C$500)),1)="M",T535/AD535*SUM(AE535:AG535),T535*AD535),0)</f>
        <v/>
      </c>
      <c r="AL535">
        <f>IFERROR(INDEX(ADJ!$A$1:$BZ$1000,MATCH(PAYROLL!D535,ADJ!A$1:A$500,0),MATCH(PAYROLL!AL$2,ADJ!$2:$2,0)),0)</f>
        <v/>
      </c>
      <c r="AM535">
        <f>SUM(AK535:AL535)</f>
        <v/>
      </c>
      <c r="AN535">
        <f>IFERROR(ROUND(V535/$AD535*$AH535,0),0)</f>
        <v/>
      </c>
      <c r="AO535">
        <f>IFERROR(ROUND(W535/$AD535*$AH535,0),0)</f>
        <v/>
      </c>
      <c r="AP535">
        <f>IFERROR(ROUND(X535/$AD535*$AE535,0),0)</f>
        <v/>
      </c>
      <c r="AQ535">
        <f>IFERROR(ROUND(Y535/$AD535*$AH535,0),0)</f>
        <v/>
      </c>
      <c r="AR535">
        <f>IFERROR(ROUND(Z535/$AD535*$AH535,0),0)</f>
        <v/>
      </c>
      <c r="AS535">
        <f>IFERROR(ROUND(AA535/$AD535*$AH535,0),0)</f>
        <v/>
      </c>
      <c r="AT535">
        <f>IFERROR(IF((AE535+AF535+AG535)&gt;13,AB535,ROUND(AB535/AD535*AH535,0)),0)</f>
        <v/>
      </c>
      <c r="AU535">
        <f>IFERROR(INDEX(ADJ!$A$1:$BZ$1000,MATCH(PAYROLL!D535,ADJ!A$1:A$500,0),MATCH(PAYROLL!AU$2,ADJ!$2:$2,0)),0)</f>
        <v/>
      </c>
      <c r="AV535">
        <f>ROUND(SUM(AN535:AU535),0)</f>
        <v/>
      </c>
      <c r="AW535">
        <f>IFERROR(INDEX(TIMESHEET!$A$1:$AI$5000,MATCH(PAYROLL!D535,TIMESHEET!A$1:A$500,0),MATCH("T620",TIMESHEET!$2:$2,0)),0)</f>
        <v/>
      </c>
      <c r="AX535">
        <f>IFERROR(INDEX(TIMESHEET!$A$1:$AI$5000,MATCH(PAYROLL!D535,TIMESHEET!A$1:A$500,0),MATCH("T601",TIMESHEET!$2:$2,0)),0)</f>
        <v/>
      </c>
      <c r="AY535">
        <f>IFERROR(INDEX(TIMESHEET!$A$1:$AI$5000,MATCH(PAYROLL!D535,TIMESHEET!A$1:A$500,0),MATCH("T602",TIMESHEET!$2:$2,0)),0)</f>
        <v/>
      </c>
      <c r="AZ535">
        <f>IFERROR(INDEX(TIMESHEET!$A$1:$AI$5000,MATCH(PAYROLL!D535,TIMESHEET!A$1:A$500,0),MATCH("T603",TIMESHEET!$2:$2,0)),0)</f>
        <v/>
      </c>
      <c r="BA535">
        <f>IFERROR(INDEX(TIMESHEET!$A$1:$AI$5000,MATCH(PAYROLL!D535,TIMESHEET!A$1:A$500,0),MATCH("T611",TIMESHEET!$2:$2,0)),0)</f>
        <v/>
      </c>
      <c r="BB535">
        <f>IFERROR(INDEX(TIMESHEET!$A$1:$AI$5000,MATCH(PAYROLL!D535,TIMESHEET!A$1:A$500,0),MATCH("T612",TIMESHEET!$2:$2,0)),0)</f>
        <v/>
      </c>
      <c r="BC535">
        <f>IFERROR(INDEX(TIMESHEET!$A$1:$AI$5000,MATCH(PAYROLL!D535,TIMESHEET!A$1:A$500,0),MATCH("T613",TIMESHEET!$2:$2,0)),0)</f>
        <v/>
      </c>
      <c r="BD535">
        <f>IFERROR(INDEX(TIMESHEET!$A$1:$AI$5000,MATCH(PAYROLL!D535,TIMESHEET!A$1:A$500,0),MATCH("T500",TIMESHEET!$2:$2,0)),0)</f>
        <v/>
      </c>
      <c r="BE535">
        <f>IFERROR(IF(LEFT(INDEX(PIS!O$1:O$500,MATCH(D535,PIS!C$1:C$500)),1)="M",T535/AD535/8*(AW535+AX535*1.5+AY535*2+AZ535*3+BA535*2.1+BB535*2.7+BC535*3.9+BD535*0.3),T535/8*(AW535+AX535*1.5+AY535*2+AZ535*3+BA535*2.1+BB535*2.7+BC535*3.9+BD535*0.3)),0)</f>
        <v/>
      </c>
      <c r="BF535">
        <f>IFERROR(INDEX(ADJ!$A$1:$BZ$1000,MATCH(PAYROLL!$D535,ADJ!A$1:A$500,0),MATCH(PAYROLL!BF$2,ADJ!$2:$2,0)),0)</f>
        <v/>
      </c>
      <c r="BG535">
        <f>IFERROR(INDEX(ADJ!$A$1:$BZ$1000,MATCH(PAYROLL!D535,ADJ!A$1:A$500,0),MATCH(PAYROLL!BG$2,ADJ!$2:$2,0)),0)</f>
        <v/>
      </c>
      <c r="BH535">
        <f>IFERROR(INDEX(ADJ!$A$1:$BZ$1000,MATCH(PAYROLL!D535,ADJ!A$1:A$500,0),MATCH(PAYROLL!BH$2,ADJ!$2:$2,0)),0)</f>
        <v/>
      </c>
      <c r="BI535">
        <f>IFERROR(INDEX(ADJ!$A$1:$BZ$1000,MATCH(PAYROLL!D535,ADJ!A$1:A$500,0),MATCH(PAYROLL!BI$2,ADJ!$2:$2,0)),0)</f>
        <v/>
      </c>
      <c r="BJ535">
        <f>IFERROR(INDEX(ADJ!$A$1:$BZ$1000,MATCH(PAYROLL!D535,ADJ!A$1:A$500,0),MATCH(PAYROLL!BJ$2,ADJ!$2:$2,0)),0)</f>
        <v/>
      </c>
      <c r="BK535">
        <f>SUM(BF535:BJ535)</f>
        <v/>
      </c>
      <c r="BL535">
        <f>IFERROR(INDEX(ADJ!$A$1:$BZ$1000,MATCH(PAYROLL!D535,ADJ!A$1:A$500,0),MATCH(PAYROLL!BL$2,ADJ!$2:$2,0)),0)</f>
        <v/>
      </c>
      <c r="BM535">
        <f>IFERROR(INDEX(ADJ!$A$1:$BZ$1000,MATCH(PAYROLL!D535,ADJ!A$1:A$500,0),MATCH(PAYROLL!BM$2,ADJ!$2:$2,0)),0)</f>
        <v/>
      </c>
      <c r="BN535">
        <f>IFERROR(INDEX(ADJ!$A$1:$BZ$1000,MATCH(PAYROLL!D535,ADJ!A$1:A$500,0),MATCH(PAYROLL!BN$2,ADJ!$2:$2,0)),0)</f>
        <v/>
      </c>
      <c r="BO535">
        <f>IFERROR(INDEX(ADJ!$A$1:$BZ$1000,MATCH(PAYROLL!D535,ADJ!A$1:A$500,0),MATCH(PAYROLL!BO$2,ADJ!$2:$2,0)),0)</f>
        <v/>
      </c>
      <c r="BP535">
        <f>SUM(AM535,AV535,BE535,BK535,BL535:BO535)</f>
        <v/>
      </c>
      <c r="BQ535">
        <f>BO535</f>
        <v/>
      </c>
      <c r="BR535">
        <f>IFERROR(ROUND(IF(LEFT(INDEX(PIS!O$1:O$500,MATCH(D535,PIS!C$1:C$500)),1)="D",T535/8*(BD535*0.3),IF(LEFT(INDEX(PIS!O$1:O$500,MATCH(D535,PIS!C$1:C$500)),1)="H",T535*($BD535*0.3),T535/$AD535/8*($BD535*0.3))),0),0)</f>
        <v/>
      </c>
      <c r="BS535">
        <f>IF(AP535&lt;1,0,MIN(AP535,730000))</f>
        <v/>
      </c>
      <c r="BT535">
        <f>IFERROR(ROUND((BE535-SUM(AW535:BC535)*T535/AD535/8),0)-BR535,0)</f>
        <v/>
      </c>
      <c r="BU535">
        <f>AO535</f>
        <v/>
      </c>
      <c r="BV535">
        <f>SUM(BQ535:BU535)</f>
        <v/>
      </c>
      <c r="BW535">
        <f>BP535-BV535</f>
        <v/>
      </c>
      <c r="BX535">
        <f>IFERROR(IF(RIGHT(INDEX(PIS!O$1:O$500,MATCH(D535,PIS!C$1:C$500)),5)="Gross",MIN(U535+V535,VLOOKUP("R700",TSC!B:C,2,0)*VLOOKUP("R101",TSC!B:C,2,0))*VLOOKUP("R701",TSC!B:C,2,0)%,0),0)</f>
        <v/>
      </c>
      <c r="BY535">
        <f>IFERROR(IF(RIGHT(INDEX(PIS!O$1:O$500,MATCH(D535,PIS!C$1:C$500)),5)="Gross",MIN(U535+V535,VLOOKUP("R700",TSC!B:C,2,0)*VLOOKUP("R101",TSC!B:C,2,0))*VLOOKUP("T704",TSC!B:C,2,0)%,0),0)</f>
        <v/>
      </c>
      <c r="BZ535">
        <f>IFERROR(IF(RIGHT(INDEX(PIS!O$1:O$500,MATCH(D535,PIS!C$1:C$500)),5)="Gross",MIN(U535+V535,VLOOKUP("R700",TSC!B:C,2,0)*VLOOKUP("1",TSC!F:G,2,0))*VLOOKUP("T705",TSC!B:C,2,0)%,0),0)</f>
        <v/>
      </c>
      <c r="CA535">
        <f>IFERROR(INDEX(ADJ!$A$1:$BZ$1000,MATCH(PAYROLL!D535,ADJ!A$1:A$500,0),MATCH(PAYROLL!CA$2,ADJ!$2:$2,0)),0)</f>
        <v/>
      </c>
      <c r="CB535">
        <f>IFERROR(INDEX(ADJ!$A$1:$BZ$1000,MATCH(PAYROLL!D535,ADJ!A$1:A$500,0),MATCH(PAYROLL!CB$2,ADJ!$2:$2,0)),0)</f>
        <v/>
      </c>
      <c r="CC535">
        <f>SUM(BX535:CB535)</f>
        <v/>
      </c>
      <c r="CD535">
        <f>IFERROR(INDEX(PIS!$A$1:$BZ$1000,MATCH(PAYROLL!D535,PIS!C$1:C$500,0),MATCH(PAYROLL!CD$1,PIS!$1:$1,0)),0)</f>
        <v/>
      </c>
      <c r="CE535">
        <f>IFERROR(IF(OR(INDEX(PIS!P$1:P$500,MATCH(D535,PIS!C$1:C$500,0))="LT2",INDEX(PIS!P$1:P$500,MATCH(D535,PIS!C$1:C$500,0))="P10"),0,SUM(CC535,CD535*VLOOKUP("R601",TSC!B:C,2,0),VLOOKUP("R602",TSC!B:C,2,0))),0)</f>
        <v/>
      </c>
      <c r="CF535">
        <f>MAX(BW535-CE535,0)</f>
        <v/>
      </c>
      <c r="CG535">
        <f>IFERROR(IF(OR(RIGHT(INDEX(PIS!P$1:P$500,MATCH(D535,PIS!C$1:C$500)),5)="P10",RIGHT(INDEX(PIS!P$1:P$500,MATCH(D535,PIS!C$1:C$500)),5)="CK"),0,IF(CF535&lt;=5000000,CF535*5%,IF(CF535&lt;=10000000,CF535*10%-250000,IF(CF535&lt;=18000000,CF535*15%-750000,IF(CF535&lt;=32000000,CF535*20%-1650000,IF(CF535&lt;=52000000,CF535*25%-3250000,IF(CF535&lt;=80000000,BH535*30%-5850000,CF535*35%-9850000))))))),0)</f>
        <v/>
      </c>
      <c r="CH535">
        <f>IFERROR(IF(OR(INDEX(PIS!P$1:P$500,MATCH(D535,PIS!C$1:C$500))="LT",INDEX(PIS!P$1:P$500,MATCH(D535,PIS!C$1:C$500))="CK"),0,IF(CF535&lt;2000000,0,CF535*10%)),0)</f>
        <v/>
      </c>
      <c r="CI535">
        <f>IFERROR(INDEX(ADJ!$A$1:$BZ$1000,MATCH(PAYROLL!D535,ADJ!A$1:A$500,0),MATCH(PAYROLL!CI$2,ADJ!$2:$2,0)),0)</f>
        <v/>
      </c>
      <c r="CJ535">
        <f>IFERROR(INDEX(ADJ!$A$1:$BZ$1000,MATCH(PAYROLL!D535,ADJ!A$1:A$500,0),MATCH(PAYROLL!CJ$2,ADJ!$2:$2,0)),0)</f>
        <v/>
      </c>
      <c r="CK535">
        <f>IFERROR(INDEX(ADJ!$A$1:$BZ$1000,MATCH(PAYROLL!D535,ADJ!A$1:A$500,0),MATCH(PAYROLL!CK$2,ADJ!$2:$2,0)),0)</f>
        <v/>
      </c>
      <c r="CL535">
        <f>SUM(CG535:CK535)</f>
        <v/>
      </c>
      <c r="CM535">
        <f>ROUND(SUM(CH535:CK535),0)</f>
        <v/>
      </c>
      <c r="CN535">
        <f>IFERROR(INDEX(CSDA!D$1:D$500,MATCH($CN$2,CSDA!C$1:C$500,0))*INDEX(PIS!V$1:V$500,MATCH(D535,PIS!C$1:C$500))+INDEX(ADJ!$A$1:$BZ$1000,MATCH(PAYROLL!D535,ADJ!A$1:A$500,0),MATCH(PAYROLL!CN$2,ADJ!$2:$2,0)),0)</f>
        <v/>
      </c>
      <c r="CO535">
        <f>IFERROR(INDEX(ADJ!$A$1:$BZ$1000,MATCH(PAYROLL!D535,ADJ!A$1:A$500,0),MATCH(PAYROLL!CO$2,ADJ!$2:$2,0)),0)</f>
        <v/>
      </c>
      <c r="CP535">
        <f>IFERROR(INDEX(ADJ!$A$1:$BZ$1000,MATCH(PAYROLL!D535,ADJ!A$1:A$500,0),MATCH(PAYROLL!CP$2,ADJ!$2:$2,0)),0)</f>
        <v/>
      </c>
      <c r="CQ535">
        <f>BP535-CL535-CI535-CM535-CN535-CO535-CP535-CC535</f>
        <v/>
      </c>
      <c r="CR535">
        <f>IFERROR(IF(RIGHT(INDEX(PIS!O$1:O$500,MATCH(D535,PIS!C$1:C$500,0)),5)="Gross",MIN(U535+V535,VLOOKUP("R700",TSC!B:C,2,0)*VLOOKUP("R101",TSC!B:C,2,0))*(VLOOKUP("T711",TSC!B:C,2,0)+VLOOKUP("T712",TSC!B:C,2,0))%,MIN(T535+V535,VLOOKUP("R700",TSC!B:C,2,0)*VLOOKUP("R101",TSC!B:C,2,0))*(VLOOKUP("T711",TSC!B:C,2,0)+VLOOKUP("T712",TSC!B:C,2,0)+VLOOKUP("R701",TSC!B:C,2,0))%),0)</f>
        <v/>
      </c>
      <c r="CS535">
        <f>IFERROR(IF(RIGHT(INDEX(PIS!O$1:O$500,MATCH(D535,PIS!C$1:C$500,0)),5)="Gross",MIN(U535+V535,VLOOKUP("R700",TSC!B:C,2,0)*VLOOKUP("R101",TSC!B:C,2,0))*(VLOOKUP("T714",TSC!B:C,2,0))%,MIN(T535+V535,VLOOKUP("R700",TSC!B:C,2,0)*VLOOKUP("R101",TSC!B:C,2,0))*(VLOOKUP("T704",TSC!B:C,2,0)+VLOOKUP("T714",TSC!B:C,2,0))%),0)</f>
        <v/>
      </c>
      <c r="CT535">
        <f>IFERROR(IF(RIGHT(INDEX(PIS!O$1:O$500,MATCH(D535,PIS!C$1:C$500,0)),5)="Gross",MIN(U535+V535,VLOOKUP("R700",TSC!B:C,2,0)*VLOOKUP("R101",TSC!B:C,2,0))*VLOOKUP("T705",TSC!B:C,2,0)%,MIN(T535+V535,VLOOKUP("R700",TSC!B:C,2,0)*VLOOKUP("R101",TSC!B:C,2,0))*VLOOKUP("T705",TSC!B:C,2,0)%),0)</f>
        <v/>
      </c>
      <c r="CU535">
        <f>IFERROR(IF(RIGHT(INDEX(PIS!O$1:O$500,MATCH(D535,PIS!C$1:C$500,0)),5)="Gross",MIN(U535+V535,VLOOKUP("R700",TSC!B:C,2,0)*VLOOKUP("R101",TSC!B:C,2,0))*(VLOOKUP("T713",TSC!B:C,2,0))%,MIN(T535+V535,VLOOKUP("R700",TSC!B:C,2,0)*VLOOKUP("R101",TSC!B:C,2,0))*(VLOOKUP("T713",TSC!B:C,2,0))%),0)</f>
        <v/>
      </c>
      <c r="CV535">
        <f>IFERROR(INDEX(ADJ!$A$1:$BZ$1000,MATCH(PAYROLL!D535,ADJ!A$1:A$500,0),MATCH(PAYROLL!CV$2,ADJ!$2:$2,0)),0)</f>
        <v/>
      </c>
      <c r="CW535">
        <f>IFERROR(INDEX(ADJ!$A$1:$BZ$1000,MATCH(PAYROLL!D535,ADJ!A$1:A$500,0),MATCH(PAYROLL!CW$2,ADJ!$2:$2,0)),0)</f>
        <v/>
      </c>
      <c r="CX535">
        <f>SUM(CR535:CW535)</f>
        <v/>
      </c>
      <c r="CY535">
        <f>ROUND(IF(CR535&gt;0,T535+V535*VLOOKUP("R202",TSC!$B$1:$C$500,2,0),0),0)</f>
        <v/>
      </c>
      <c r="CZ535">
        <f>IFERROR(INDEX(CSDA!D$1:D$500,MATCH($CZ$2,CSDA!C$1:C$500,0)),0)</f>
        <v/>
      </c>
      <c r="DA535">
        <f>ROUND(T535*0.7%,0)</f>
        <v/>
      </c>
      <c r="DB535">
        <f>ROUND(T535/12,0)</f>
        <v/>
      </c>
      <c r="DC535">
        <f ref="DC535" t="array">IFERROR(INDEX(CSDA!D$1:D$500,MATCH("Trích giữ"&amp;PAYROLL!DC$2,CSDA!A$1:A$500&amp;CSDA!C$1:C$500,0)),0)</f>
        <v/>
      </c>
      <c r="DD535">
        <f ref="DD535" t="array">IFERROR(INDEX(CSDA!D$1:D$500,MATCH("Trích giữ"&amp;PAYROLL!DD$2,CSDA!A$1:A$500&amp;CSDA!C$1:C$500,0)),0)</f>
        <v/>
      </c>
      <c r="DE535">
        <f ref="DE535" t="array">IFERROR(INDEX(CSDA!D$1:D$500,MATCH("Trích giữ"&amp;PAYROLL!DE$2,CSDA!A$1:A$500&amp;CSDA!C$1:C$500,0)),0)</f>
        <v/>
      </c>
      <c r="DF535">
        <f>IFERROR(INDEX(CSDA!D$1:D$500,MATCH(PAYROLL!DF$2,CSDA!C$1:C$500,0)),0)</f>
        <v/>
      </c>
      <c r="DG535">
        <f ref="DG535" t="array">IFERROR(INDEX(CSDA!D$1:D$500,MATCH("Trích giữ"&amp;PAYROLL!DG$2,CSDA!A$1:A$500&amp;CSDA!C$1:C$500,0)),0)</f>
        <v/>
      </c>
      <c r="DH535">
        <f>ROUND(T535/26,0)</f>
        <v/>
      </c>
      <c r="DI535">
        <f ref="DI535" t="array">IFERROR(INDEX(CSDA!D$1:D$500,MATCH("Trích giữ"&amp;PAYROLL!DI$2,CSDA!A$1:A$500&amp;CSDA!C$1:C$500,0)),0)</f>
        <v/>
      </c>
      <c r="DJ535">
        <f>IF(U535=0,T535*21.5%-BL535,0)</f>
        <v/>
      </c>
      <c r="DK535">
        <f ref="DK535" t="array">IFERROR(INDEX(CSDA!D$1:D$500,MATCH("Trích giữ"&amp;PAYROLL!DK$2,CSDA!A$1:A$500&amp;CSDA!C$1:C$500,0)),0)</f>
        <v/>
      </c>
      <c r="DL535">
        <f>IFERROR(INDEX(CSDA!D$1:D$500,MATCH(PAYROLL!DL$2,CSDA!C$1:C$500,0))/12,0)</f>
        <v/>
      </c>
      <c r="DM535">
        <f>SUM(DB535:DL535)</f>
        <v/>
      </c>
      <c r="DN535">
        <f>IFERROR(INDEX(ADJ!$A$1:$BZ$1000,MATCH(PAYROLL!D535,ADJ!A$1:A$500,0),MATCH(PAYROLL!DN$2,ADJ!$2:$2,0)),0)</f>
        <v/>
      </c>
      <c r="DO535">
        <f>IFERROR(SUM(BP535,DM535:DN535,CX535:DA535)-DT535,0)</f>
        <v/>
      </c>
      <c r="DP535">
        <f ref="DP535" t="array">SUM(BW535*IFERROR(INDEX(CSDA!D$1:D$500,MATCH(BW$2,CSDA!C$1:C$500,0)),0)%,CX535*IFERROR(INDEX(CSDA!D$1:D$500,MATCH(CX$2,CSDA!C$1:C$500,0)),0)%,DA535*IFERROR(INDEX(CSDA!D$1:D$500,MATCH(DA$2,CSDA!C$1:C$500,0)),0)%,DB535*IFERROR(INDEX(CSDA!D$1:D$500,MATCH(DB$2,CSDA!C$1:C$500,0)),0)%,DF535*IFERROR(INDEX(CSDA!D$1:D$500,MATCH("Phí dịch vụ"&amp;PAYROLL!DF$2,CSDA!A$1:A$500&amp;CSDA!C$1:C$500,0)),0)%,DC535*IFERROR(INDEX(CSDA!D$1:D$500,MATCH("Phí dịch vụ"&amp;PAYROLL!DC$2,CSDA!A$1:A$500&amp;CSDA!C$1:C$500,0)),0)%,DH535*IFERROR(INDEX(CSDA!D$1:D$500,MATCH("Phí dịch vụ"&amp;PAYROLL!DH$2,CSDA!A$1:A$500&amp;CSDA!C$1:C$500,0)),0)%,DJ535*IFERROR(INDEX(CSDA!D$1:D$500,MATCH("Phí dịch vụ"&amp;PAYROLL!DJ$2,CSDA!A$1:A$500&amp;CSDA!C$1:C$500,0)),0)%,BN535*IFERROR(INDEX(CSDA!D$1:D$500,MATCH(BN$2,CSDA!C$1:C$500,0)),0)%)-BN535*7%</f>
        <v/>
      </c>
      <c r="DQ535">
        <f>IFERROR(INDEX(ADJ!$A$1:$BZ$1000,MATCH(PAYROLL!D535,ADJ!A$1:A$500,0),MATCH(PAYROLL!DQ$2,ADJ!$2:$2,0)),0)</f>
        <v/>
      </c>
      <c r="DR535">
        <f>IFERROR(INDEX(ADJ!$A$1:$BZ$1000,MATCH(PAYROLL!D535,ADJ!A$1:A$500,0),MATCH(PAYROLL!DR$2,ADJ!$2:$2,0)),0)</f>
        <v/>
      </c>
      <c r="DS535">
        <f>SUM(DP535:DR535)</f>
        <v/>
      </c>
      <c r="DT535">
        <f>EK535</f>
        <v/>
      </c>
      <c r="DU535">
        <f>SUM(DO535:DR535)</f>
        <v/>
      </c>
      <c r="DV535">
        <f>ROUND(DU535*0.1,0)</f>
        <v/>
      </c>
      <c r="DW535">
        <f>DU535+DV535</f>
        <v/>
      </c>
      <c r="DZ535">
        <f>IFERROR(INDEX(ADJ!$A$1:$BZ$1000,MATCH(PAYROLL!$D535,ADJ!A$1:A$500,0),MATCH(PAYROLL!DZ$2,ADJ!$2:$2,0)),0)</f>
        <v/>
      </c>
      <c r="EA535">
        <f>IFERROR(INDEX(ADJ!$A$1:$BZ$1000,MATCH(PAYROLL!$D535,ADJ!A$1:A$500,0),MATCH(PAYROLL!EA$2,ADJ!$2:$2,0)),0)</f>
        <v/>
      </c>
      <c r="EB535">
        <f>IFERROR(INDEX(ADJ!$A$1:$BZ$1000,MATCH(PAYROLL!$D535,ADJ!A$1:A$500,0),MATCH(PAYROLL!EB$2,ADJ!$2:$2,0)),0)</f>
        <v/>
      </c>
      <c r="EC535">
        <f>IFERROR(INDEX(ADJ!$A$1:$BZ$1000,MATCH(PAYROLL!$D535,ADJ!A$1:A$500,0),MATCH(PAYROLL!EC$2,ADJ!$2:$2,0)),0)</f>
        <v/>
      </c>
      <c r="ED535">
        <f>IFERROR(INDEX(ADJ!$A$1:$BZ$1000,MATCH(PAYROLL!$D535,ADJ!A$1:A$500,0),MATCH(PAYROLL!ED$2,ADJ!$2:$2,0)),0)</f>
        <v/>
      </c>
      <c r="EE535">
        <f>IFERROR(INDEX(ADJ!$A$1:$BZ$1000,MATCH(PAYROLL!$D535,ADJ!A$1:A$500,0),MATCH(PAYROLL!EE$2,ADJ!$2:$2,0)),0)</f>
        <v/>
      </c>
      <c r="EF535">
        <f>IFERROR(INDEX(ADJ!$A$1:$BZ$1000,MATCH(PAYROLL!$D535,ADJ!A$1:A$500,0),MATCH(PAYROLL!EF$2,ADJ!$2:$2,0)),0)</f>
        <v/>
      </c>
      <c r="EG535">
        <f>IFERROR(INDEX(ADJ!$A$1:$BZ$1000,MATCH(PAYROLL!$D535,ADJ!A$1:A$500,0),MATCH(PAYROLL!EG$2,ADJ!$2:$2,0)),0)</f>
        <v/>
      </c>
      <c r="EH535">
        <f>IFERROR(INDEX(ADJ!$A$1:$BZ$1000,MATCH(PAYROLL!$D535,ADJ!A$1:A$500,0),MATCH(PAYROLL!EH$2,ADJ!$2:$2,0)),0)</f>
        <v/>
      </c>
      <c r="EI535">
        <f>IFERROR(INDEX(ADJ!$A$1:$BZ$1000,MATCH(PAYROLL!D535,ADJ!A$1:A$500,0),MATCH(PAYROLL!EI$2,ADJ!$2:$2,0)),0)</f>
        <v/>
      </c>
      <c r="EJ535">
        <f>IFERROR(INDEX(ADJ!$A$1:$BZ$1000,MATCH(PAYROLL!$D535,ADJ!A$1:A$500,0),MATCH(PAYROLL!EJ$2,ADJ!$2:$2,0)),0)</f>
        <v/>
      </c>
      <c r="EK535">
        <f>SUM(DZ535:EJ535)</f>
        <v/>
      </c>
    </row>
    <row r="536">
      <c r="A536" t="n">
        <v>534</v>
      </c>
      <c r="B536" t="inlineStr">
        <is>
          <t>Hoàng Thị Lương</t>
        </is>
      </c>
      <c r="D536" t="inlineStr">
        <is>
          <t>156811-01</t>
        </is>
      </c>
      <c r="S536">
        <f>IFERROR(INDEX(PIS!$A$1:$BZ$1000,MATCH($D536,PIS!C$1:C$500,0),MATCH("Lương CB tháng trước",PIS!$1:$1,0)),0)</f>
        <v/>
      </c>
      <c r="T536">
        <f>IFERROR(INDEX(PIS!$A$1:$BZ$1000,MATCH($D536,PIS!C$1:C$500,0),MATCH("Lương CB hiện tại",PIS!$1:$1,0)),0)</f>
        <v/>
      </c>
      <c r="U536">
        <f>IFERROR(INDEX(PIS!$A$1:$BZ$1000,MATCH($D536,PIS!C$1:C$500,0),MATCH("Lương đóng BHBB",PIS!$1:$1,0)),0)</f>
        <v/>
      </c>
      <c r="V536">
        <f>IFERROR(INDEX(PIS!$A$1:$BZ$1000,MATCH($D536,PIS!C$1:C$500,0),MATCH(V$2,PIS!$2:$2,0)),0)</f>
        <v/>
      </c>
      <c r="W536">
        <f>IFERROR(INDEX(PIS!$A$1:$BZ$1000,MATCH($D536,PIS!C$1:C$500,0),MATCH(W$2,PIS!$2:$2,0)),0)</f>
        <v/>
      </c>
      <c r="X536">
        <f>IFERROR(INDEX(PIS!$A$1:$BZ$1000,MATCH($D536,PIS!C$1:C$500,0),MATCH(X$2,PIS!$2:$2,0)),0)</f>
        <v/>
      </c>
      <c r="Y536">
        <f>IFERROR(INDEX(PIS!$A$1:$BZ$1000,MATCH($D536,PIS!C$1:C$500,0),MATCH(Y$2,PIS!$2:$2,0)),0)</f>
        <v/>
      </c>
      <c r="Z536">
        <f>IFERROR(INDEX(PIS!$A$1:$BZ$1000,MATCH($D536,PIS!C$1:C$500,0),MATCH(Z$2,PIS!$2:$2,0)),0)</f>
        <v/>
      </c>
      <c r="AA536">
        <f>IFERROR(INDEX(PIS!$A$1:$BZ$1000,MATCH($D536,PIS!C$1:C$500,0),MATCH(AA$2,PIS!$2:$2,0)),0)</f>
        <v/>
      </c>
      <c r="AB536">
        <f>IFERROR(INDEX(PIS!$A$1:$BZ$1000,MATCH($D536,PIS!C$1:C$500,0),MATCH(AB$2,PIS!$2:$2,0)),0)</f>
        <v/>
      </c>
      <c r="AC536">
        <f>SUM(V536:AB536)</f>
        <v/>
      </c>
      <c r="AD536">
        <f>IFERROR(INDEX(TIMESHEET!$A$1:$AI$5000,MATCH($D536,TIMESHEET!A$1:A$500,0),MATCH("T100",TIMESHEET!$2:$2,0))-2,0)</f>
        <v/>
      </c>
      <c r="AE536">
        <f>IFERROR(INDEX(TIMESHEET!$A$1:$AI$5000,MATCH($D536,TIMESHEET!A$1:A$500,0),MATCH("T202",TIMESHEET!$2:$2,0)),0)</f>
        <v/>
      </c>
      <c r="AF536">
        <f>IFERROR(INDEX(TIMESHEET!$A$1:$AI$5000,MATCH($D536,TIMESHEET!A$1:A$500,0),MATCH("T302",TIMESHEET!$2:$2,0)),0)</f>
        <v/>
      </c>
      <c r="AG536">
        <f>IFERROR(INDEX(TIMESHEET!$A$1:$AI$5000,MATCH($D536,TIMESHEET!A$1:A$500,0),MATCH("T406",TIMESHEET!$2:$2,0)),0)</f>
        <v/>
      </c>
      <c r="AH536">
        <f>AE536+AG536</f>
        <v/>
      </c>
      <c r="AI536">
        <f>IFERROR(INDEX(TIMESHEET!$A$1:$AI$5000,MATCH($D536,TIMESHEET!A$1:A$500,0),MATCH("T701",TIMESHEET!$2:$2,0)),0)</f>
        <v/>
      </c>
      <c r="AJ536">
        <f>IFERROR(INDEX(TIMESHEET!$A$1:$AI$5000,MATCH($D536,TIMESHEET!B$1:B$500,0),MATCH("T320",TIMESHEET!$2:$2,0)),0)</f>
        <v/>
      </c>
      <c r="AK536">
        <f>IFERROR(IF(LEFT(INDEX(PIS!O$1:O$500,MATCH(D536,PIS!C$1:C$500)),1)="M",T536/AD536*SUM(AE536:AG536),T536*AD536),0)</f>
        <v/>
      </c>
      <c r="AL536">
        <f>IFERROR(INDEX(ADJ!$A$1:$BZ$1000,MATCH(PAYROLL!D536,ADJ!A$1:A$500,0),MATCH(PAYROLL!AL$2,ADJ!$2:$2,0)),0)</f>
        <v/>
      </c>
      <c r="AM536">
        <f>SUM(AK536:AL536)</f>
        <v/>
      </c>
      <c r="AN536">
        <f>IFERROR(ROUND(V536/$AD536*$AH536,0),0)</f>
        <v/>
      </c>
      <c r="AO536">
        <f>IFERROR(ROUND(W536/$AD536*$AH536,0),0)</f>
        <v/>
      </c>
      <c r="AP536">
        <f>IFERROR(ROUND(X536/$AD536*$AE536,0),0)</f>
        <v/>
      </c>
      <c r="AQ536">
        <f>IFERROR(ROUND(Y536/$AD536*$AH536,0),0)</f>
        <v/>
      </c>
      <c r="AR536">
        <f>IFERROR(ROUND(Z536/$AD536*$AH536,0),0)</f>
        <v/>
      </c>
      <c r="AS536">
        <f>IFERROR(ROUND(AA536/$AD536*$AH536,0),0)</f>
        <v/>
      </c>
      <c r="AT536">
        <f>IFERROR(IF((AE536+AF536+AG536)&gt;13,AB536,ROUND(AB536/AD536*AH536,0)),0)</f>
        <v/>
      </c>
      <c r="AU536">
        <f>IFERROR(INDEX(ADJ!$A$1:$BZ$1000,MATCH(PAYROLL!D536,ADJ!A$1:A$500,0),MATCH(PAYROLL!AU$2,ADJ!$2:$2,0)),0)</f>
        <v/>
      </c>
      <c r="AV536">
        <f>ROUND(SUM(AN536:AU536),0)</f>
        <v/>
      </c>
      <c r="AW536">
        <f>IFERROR(INDEX(TIMESHEET!$A$1:$AI$5000,MATCH(PAYROLL!D536,TIMESHEET!A$1:A$500,0),MATCH("T620",TIMESHEET!$2:$2,0)),0)</f>
        <v/>
      </c>
      <c r="AX536">
        <f>IFERROR(INDEX(TIMESHEET!$A$1:$AI$5000,MATCH(PAYROLL!D536,TIMESHEET!A$1:A$500,0),MATCH("T601",TIMESHEET!$2:$2,0)),0)</f>
        <v/>
      </c>
      <c r="AY536">
        <f>IFERROR(INDEX(TIMESHEET!$A$1:$AI$5000,MATCH(PAYROLL!D536,TIMESHEET!A$1:A$500,0),MATCH("T602",TIMESHEET!$2:$2,0)),0)</f>
        <v/>
      </c>
      <c r="AZ536">
        <f>IFERROR(INDEX(TIMESHEET!$A$1:$AI$5000,MATCH(PAYROLL!D536,TIMESHEET!A$1:A$500,0),MATCH("T603",TIMESHEET!$2:$2,0)),0)</f>
        <v/>
      </c>
      <c r="BA536">
        <f>IFERROR(INDEX(TIMESHEET!$A$1:$AI$5000,MATCH(PAYROLL!D536,TIMESHEET!A$1:A$500,0),MATCH("T611",TIMESHEET!$2:$2,0)),0)</f>
        <v/>
      </c>
      <c r="BB536">
        <f>IFERROR(INDEX(TIMESHEET!$A$1:$AI$5000,MATCH(PAYROLL!D536,TIMESHEET!A$1:A$500,0),MATCH("T612",TIMESHEET!$2:$2,0)),0)</f>
        <v/>
      </c>
      <c r="BC536">
        <f>IFERROR(INDEX(TIMESHEET!$A$1:$AI$5000,MATCH(PAYROLL!D536,TIMESHEET!A$1:A$500,0),MATCH("T613",TIMESHEET!$2:$2,0)),0)</f>
        <v/>
      </c>
      <c r="BD536">
        <f>IFERROR(INDEX(TIMESHEET!$A$1:$AI$5000,MATCH(PAYROLL!D536,TIMESHEET!A$1:A$500,0),MATCH("T500",TIMESHEET!$2:$2,0)),0)</f>
        <v/>
      </c>
      <c r="BE536">
        <f>IFERROR(IF(LEFT(INDEX(PIS!O$1:O$500,MATCH(D536,PIS!C$1:C$500)),1)="M",T536/AD536/8*(AW536+AX536*1.5+AY536*2+AZ536*3+BA536*2.1+BB536*2.7+BC536*3.9+BD536*0.3),T536/8*(AW536+AX536*1.5+AY536*2+AZ536*3+BA536*2.1+BB536*2.7+BC536*3.9+BD536*0.3)),0)</f>
        <v/>
      </c>
      <c r="BF536">
        <f>IFERROR(INDEX(ADJ!$A$1:$BZ$1000,MATCH(PAYROLL!$D536,ADJ!A$1:A$500,0),MATCH(PAYROLL!BF$2,ADJ!$2:$2,0)),0)</f>
        <v/>
      </c>
      <c r="BG536">
        <f>IFERROR(INDEX(ADJ!$A$1:$BZ$1000,MATCH(PAYROLL!D536,ADJ!A$1:A$500,0),MATCH(PAYROLL!BG$2,ADJ!$2:$2,0)),0)</f>
        <v/>
      </c>
      <c r="BH536">
        <f>IFERROR(INDEX(ADJ!$A$1:$BZ$1000,MATCH(PAYROLL!D536,ADJ!A$1:A$500,0),MATCH(PAYROLL!BH$2,ADJ!$2:$2,0)),0)</f>
        <v/>
      </c>
      <c r="BI536">
        <f>IFERROR(INDEX(ADJ!$A$1:$BZ$1000,MATCH(PAYROLL!D536,ADJ!A$1:A$500,0),MATCH(PAYROLL!BI$2,ADJ!$2:$2,0)),0)</f>
        <v/>
      </c>
      <c r="BJ536">
        <f>IFERROR(INDEX(ADJ!$A$1:$BZ$1000,MATCH(PAYROLL!D536,ADJ!A$1:A$500,0),MATCH(PAYROLL!BJ$2,ADJ!$2:$2,0)),0)</f>
        <v/>
      </c>
      <c r="BK536">
        <f>SUM(BF536:BJ536)</f>
        <v/>
      </c>
      <c r="BL536">
        <f>IFERROR(INDEX(ADJ!$A$1:$BZ$1000,MATCH(PAYROLL!D536,ADJ!A$1:A$500,0),MATCH(PAYROLL!BL$2,ADJ!$2:$2,0)),0)</f>
        <v/>
      </c>
      <c r="BM536">
        <f>IFERROR(INDEX(ADJ!$A$1:$BZ$1000,MATCH(PAYROLL!D536,ADJ!A$1:A$500,0),MATCH(PAYROLL!BM$2,ADJ!$2:$2,0)),0)</f>
        <v/>
      </c>
      <c r="BN536">
        <f>IFERROR(INDEX(ADJ!$A$1:$BZ$1000,MATCH(PAYROLL!D536,ADJ!A$1:A$500,0),MATCH(PAYROLL!BN$2,ADJ!$2:$2,0)),0)</f>
        <v/>
      </c>
      <c r="BO536">
        <f>IFERROR(INDEX(ADJ!$A$1:$BZ$1000,MATCH(PAYROLL!D536,ADJ!A$1:A$500,0),MATCH(PAYROLL!BO$2,ADJ!$2:$2,0)),0)</f>
        <v/>
      </c>
      <c r="BP536">
        <f>SUM(AM536,AV536,BE536,BK536,BL536:BO536)</f>
        <v/>
      </c>
      <c r="BQ536">
        <f>BO536</f>
        <v/>
      </c>
      <c r="BR536">
        <f>IFERROR(ROUND(IF(LEFT(INDEX(PIS!O$1:O$500,MATCH(D536,PIS!C$1:C$500)),1)="D",T536/8*(BD536*0.3),IF(LEFT(INDEX(PIS!O$1:O$500,MATCH(D536,PIS!C$1:C$500)),1)="H",T536*($BD536*0.3),T536/$AD536/8*($BD536*0.3))),0),0)</f>
        <v/>
      </c>
      <c r="BS536">
        <f>IF(AP536&lt;1,0,MIN(AP536,730000))</f>
        <v/>
      </c>
      <c r="BT536">
        <f>IFERROR(ROUND((BE536-SUM(AW536:BC536)*T536/AD536/8),0)-BR536,0)</f>
        <v/>
      </c>
      <c r="BU536">
        <f>AO536</f>
        <v/>
      </c>
      <c r="BV536">
        <f>SUM(BQ536:BU536)</f>
        <v/>
      </c>
      <c r="BW536">
        <f>BP536-BV536</f>
        <v/>
      </c>
      <c r="BX536">
        <f>IFERROR(IF(RIGHT(INDEX(PIS!O$1:O$500,MATCH(D536,PIS!C$1:C$500)),5)="Gross",MIN(U536+V536,VLOOKUP("R700",TSC!B:C,2,0)*VLOOKUP("R101",TSC!B:C,2,0))*VLOOKUP("R701",TSC!B:C,2,0)%,0),0)</f>
        <v/>
      </c>
      <c r="BY536">
        <f>IFERROR(IF(RIGHT(INDEX(PIS!O$1:O$500,MATCH(D536,PIS!C$1:C$500)),5)="Gross",MIN(U536+V536,VLOOKUP("R700",TSC!B:C,2,0)*VLOOKUP("R101",TSC!B:C,2,0))*VLOOKUP("T704",TSC!B:C,2,0)%,0),0)</f>
        <v/>
      </c>
      <c r="BZ536">
        <f>IFERROR(IF(RIGHT(INDEX(PIS!O$1:O$500,MATCH(D536,PIS!C$1:C$500)),5)="Gross",MIN(U536+V536,VLOOKUP("R700",TSC!B:C,2,0)*VLOOKUP("1",TSC!F:G,2,0))*VLOOKUP("T705",TSC!B:C,2,0)%,0),0)</f>
        <v/>
      </c>
      <c r="CA536">
        <f>IFERROR(INDEX(ADJ!$A$1:$BZ$1000,MATCH(PAYROLL!D536,ADJ!A$1:A$500,0),MATCH(PAYROLL!CA$2,ADJ!$2:$2,0)),0)</f>
        <v/>
      </c>
      <c r="CB536">
        <f>IFERROR(INDEX(ADJ!$A$1:$BZ$1000,MATCH(PAYROLL!D536,ADJ!A$1:A$500,0),MATCH(PAYROLL!CB$2,ADJ!$2:$2,0)),0)</f>
        <v/>
      </c>
      <c r="CC536">
        <f>SUM(BX536:CB536)</f>
        <v/>
      </c>
      <c r="CD536">
        <f>IFERROR(INDEX(PIS!$A$1:$BZ$1000,MATCH(PAYROLL!D536,PIS!C$1:C$500,0),MATCH(PAYROLL!CD$1,PIS!$1:$1,0)),0)</f>
        <v/>
      </c>
      <c r="CE536">
        <f>IFERROR(IF(OR(INDEX(PIS!P$1:P$500,MATCH(D536,PIS!C$1:C$500,0))="LT2",INDEX(PIS!P$1:P$500,MATCH(D536,PIS!C$1:C$500,0))="P10"),0,SUM(CC536,CD536*VLOOKUP("R601",TSC!B:C,2,0),VLOOKUP("R602",TSC!B:C,2,0))),0)</f>
        <v/>
      </c>
      <c r="CF536">
        <f>MAX(BW536-CE536,0)</f>
        <v/>
      </c>
      <c r="CG536">
        <f>IFERROR(IF(OR(RIGHT(INDEX(PIS!P$1:P$500,MATCH(D536,PIS!C$1:C$500)),5)="P10",RIGHT(INDEX(PIS!P$1:P$500,MATCH(D536,PIS!C$1:C$500)),5)="CK"),0,IF(CF536&lt;=5000000,CF536*5%,IF(CF536&lt;=10000000,CF536*10%-250000,IF(CF536&lt;=18000000,CF536*15%-750000,IF(CF536&lt;=32000000,CF536*20%-1650000,IF(CF536&lt;=52000000,CF536*25%-3250000,IF(CF536&lt;=80000000,BH536*30%-5850000,CF536*35%-9850000))))))),0)</f>
        <v/>
      </c>
      <c r="CH536">
        <f>IFERROR(IF(OR(INDEX(PIS!P$1:P$500,MATCH(D536,PIS!C$1:C$500))="LT",INDEX(PIS!P$1:P$500,MATCH(D536,PIS!C$1:C$500))="CK"),0,IF(CF536&lt;2000000,0,CF536*10%)),0)</f>
        <v/>
      </c>
      <c r="CI536">
        <f>IFERROR(INDEX(ADJ!$A$1:$BZ$1000,MATCH(PAYROLL!D536,ADJ!A$1:A$500,0),MATCH(PAYROLL!CI$2,ADJ!$2:$2,0)),0)</f>
        <v/>
      </c>
      <c r="CJ536">
        <f>IFERROR(INDEX(ADJ!$A$1:$BZ$1000,MATCH(PAYROLL!D536,ADJ!A$1:A$500,0),MATCH(PAYROLL!CJ$2,ADJ!$2:$2,0)),0)</f>
        <v/>
      </c>
      <c r="CK536">
        <f>IFERROR(INDEX(ADJ!$A$1:$BZ$1000,MATCH(PAYROLL!D536,ADJ!A$1:A$500,0),MATCH(PAYROLL!CK$2,ADJ!$2:$2,0)),0)</f>
        <v/>
      </c>
      <c r="CL536">
        <f>SUM(CG536:CK536)</f>
        <v/>
      </c>
      <c r="CM536">
        <f>ROUND(SUM(CH536:CK536),0)</f>
        <v/>
      </c>
      <c r="CN536">
        <f>IFERROR(INDEX(CSDA!D$1:D$500,MATCH($CN$2,CSDA!C$1:C$500,0))*INDEX(PIS!V$1:V$500,MATCH(D536,PIS!C$1:C$500))+INDEX(ADJ!$A$1:$BZ$1000,MATCH(PAYROLL!D536,ADJ!A$1:A$500,0),MATCH(PAYROLL!CN$2,ADJ!$2:$2,0)),0)</f>
        <v/>
      </c>
      <c r="CO536">
        <f>IFERROR(INDEX(ADJ!$A$1:$BZ$1000,MATCH(PAYROLL!D536,ADJ!A$1:A$500,0),MATCH(PAYROLL!CO$2,ADJ!$2:$2,0)),0)</f>
        <v/>
      </c>
      <c r="CP536">
        <f>IFERROR(INDEX(ADJ!$A$1:$BZ$1000,MATCH(PAYROLL!D536,ADJ!A$1:A$500,0),MATCH(PAYROLL!CP$2,ADJ!$2:$2,0)),0)</f>
        <v/>
      </c>
      <c r="CQ536">
        <f>BP536-CL536-CI536-CM536-CN536-CO536-CP536-CC536</f>
        <v/>
      </c>
      <c r="CR536">
        <f>IFERROR(IF(RIGHT(INDEX(PIS!O$1:O$500,MATCH(D536,PIS!C$1:C$500,0)),5)="Gross",MIN(U536+V536,VLOOKUP("R700",TSC!B:C,2,0)*VLOOKUP("R101",TSC!B:C,2,0))*(VLOOKUP("T711",TSC!B:C,2,0)+VLOOKUP("T712",TSC!B:C,2,0))%,MIN(T536+V536,VLOOKUP("R700",TSC!B:C,2,0)*VLOOKUP("R101",TSC!B:C,2,0))*(VLOOKUP("T711",TSC!B:C,2,0)+VLOOKUP("T712",TSC!B:C,2,0)+VLOOKUP("R701",TSC!B:C,2,0))%),0)</f>
        <v/>
      </c>
      <c r="CS536">
        <f>IFERROR(IF(RIGHT(INDEX(PIS!O$1:O$500,MATCH(D536,PIS!C$1:C$500,0)),5)="Gross",MIN(U536+V536,VLOOKUP("R700",TSC!B:C,2,0)*VLOOKUP("R101",TSC!B:C,2,0))*(VLOOKUP("T714",TSC!B:C,2,0))%,MIN(T536+V536,VLOOKUP("R700",TSC!B:C,2,0)*VLOOKUP("R101",TSC!B:C,2,0))*(VLOOKUP("T704",TSC!B:C,2,0)+VLOOKUP("T714",TSC!B:C,2,0))%),0)</f>
        <v/>
      </c>
      <c r="CT536">
        <f>IFERROR(IF(RIGHT(INDEX(PIS!O$1:O$500,MATCH(D536,PIS!C$1:C$500,0)),5)="Gross",MIN(U536+V536,VLOOKUP("R700",TSC!B:C,2,0)*VLOOKUP("R101",TSC!B:C,2,0))*VLOOKUP("T705",TSC!B:C,2,0)%,MIN(T536+V536,VLOOKUP("R700",TSC!B:C,2,0)*VLOOKUP("R101",TSC!B:C,2,0))*VLOOKUP("T705",TSC!B:C,2,0)%),0)</f>
        <v/>
      </c>
      <c r="CU536">
        <f>IFERROR(IF(RIGHT(INDEX(PIS!O$1:O$500,MATCH(D536,PIS!C$1:C$500,0)),5)="Gross",MIN(U536+V536,VLOOKUP("R700",TSC!B:C,2,0)*VLOOKUP("R101",TSC!B:C,2,0))*(VLOOKUP("T713",TSC!B:C,2,0))%,MIN(T536+V536,VLOOKUP("R700",TSC!B:C,2,0)*VLOOKUP("R101",TSC!B:C,2,0))*(VLOOKUP("T713",TSC!B:C,2,0))%),0)</f>
        <v/>
      </c>
      <c r="CV536">
        <f>IFERROR(INDEX(ADJ!$A$1:$BZ$1000,MATCH(PAYROLL!D536,ADJ!A$1:A$500,0),MATCH(PAYROLL!CV$2,ADJ!$2:$2,0)),0)</f>
        <v/>
      </c>
      <c r="CW536">
        <f>IFERROR(INDEX(ADJ!$A$1:$BZ$1000,MATCH(PAYROLL!D536,ADJ!A$1:A$500,0),MATCH(PAYROLL!CW$2,ADJ!$2:$2,0)),0)</f>
        <v/>
      </c>
      <c r="CX536">
        <f>SUM(CR536:CW536)</f>
        <v/>
      </c>
      <c r="CY536">
        <f>ROUND(IF(CR536&gt;0,T536+V536*VLOOKUP("R202",TSC!$B$1:$C$500,2,0),0),0)</f>
        <v/>
      </c>
      <c r="CZ536">
        <f>IFERROR(INDEX(CSDA!D$1:D$500,MATCH($CZ$2,CSDA!C$1:C$500,0)),0)</f>
        <v/>
      </c>
      <c r="DA536">
        <f>ROUND(T536*0.7%,0)</f>
        <v/>
      </c>
      <c r="DB536">
        <f>ROUND(T536/12,0)</f>
        <v/>
      </c>
      <c r="DC536">
        <f ref="DC536" t="array">IFERROR(INDEX(CSDA!D$1:D$500,MATCH("Trích giữ"&amp;PAYROLL!DC$2,CSDA!A$1:A$500&amp;CSDA!C$1:C$500,0)),0)</f>
        <v/>
      </c>
      <c r="DD536">
        <f ref="DD536" t="array">IFERROR(INDEX(CSDA!D$1:D$500,MATCH("Trích giữ"&amp;PAYROLL!DD$2,CSDA!A$1:A$500&amp;CSDA!C$1:C$500,0)),0)</f>
        <v/>
      </c>
      <c r="DE536">
        <f ref="DE536" t="array">IFERROR(INDEX(CSDA!D$1:D$500,MATCH("Trích giữ"&amp;PAYROLL!DE$2,CSDA!A$1:A$500&amp;CSDA!C$1:C$500,0)),0)</f>
        <v/>
      </c>
      <c r="DF536">
        <f>IFERROR(INDEX(CSDA!D$1:D$500,MATCH(PAYROLL!DF$2,CSDA!C$1:C$500,0)),0)</f>
        <v/>
      </c>
      <c r="DG536">
        <f ref="DG536" t="array">IFERROR(INDEX(CSDA!D$1:D$500,MATCH("Trích giữ"&amp;PAYROLL!DG$2,CSDA!A$1:A$500&amp;CSDA!C$1:C$500,0)),0)</f>
        <v/>
      </c>
      <c r="DH536">
        <f>ROUND(T536/26,0)</f>
        <v/>
      </c>
      <c r="DI536">
        <f ref="DI536" t="array">IFERROR(INDEX(CSDA!D$1:D$500,MATCH("Trích giữ"&amp;PAYROLL!DI$2,CSDA!A$1:A$500&amp;CSDA!C$1:C$500,0)),0)</f>
        <v/>
      </c>
      <c r="DJ536">
        <f>IF(U536=0,T536*21.5%-BL536,0)</f>
        <v/>
      </c>
      <c r="DK536">
        <f ref="DK536" t="array">IFERROR(INDEX(CSDA!D$1:D$500,MATCH("Trích giữ"&amp;PAYROLL!DK$2,CSDA!A$1:A$500&amp;CSDA!C$1:C$500,0)),0)</f>
        <v/>
      </c>
      <c r="DL536">
        <f>IFERROR(INDEX(CSDA!D$1:D$500,MATCH(PAYROLL!DL$2,CSDA!C$1:C$500,0))/12,0)</f>
        <v/>
      </c>
      <c r="DM536">
        <f>SUM(DB536:DL536)</f>
        <v/>
      </c>
      <c r="DN536">
        <f>IFERROR(INDEX(ADJ!$A$1:$BZ$1000,MATCH(PAYROLL!D536,ADJ!A$1:A$500,0),MATCH(PAYROLL!DN$2,ADJ!$2:$2,0)),0)</f>
        <v/>
      </c>
      <c r="DO536">
        <f>IFERROR(SUM(BP536,DM536:DN536,CX536:DA536)-DT536,0)</f>
        <v/>
      </c>
      <c r="DP536">
        <f ref="DP536" t="array">SUM(BW536*IFERROR(INDEX(CSDA!D$1:D$500,MATCH(BW$2,CSDA!C$1:C$500,0)),0)%,CX536*IFERROR(INDEX(CSDA!D$1:D$500,MATCH(CX$2,CSDA!C$1:C$500,0)),0)%,DA536*IFERROR(INDEX(CSDA!D$1:D$500,MATCH(DA$2,CSDA!C$1:C$500,0)),0)%,DB536*IFERROR(INDEX(CSDA!D$1:D$500,MATCH(DB$2,CSDA!C$1:C$500,0)),0)%,DF536*IFERROR(INDEX(CSDA!D$1:D$500,MATCH("Phí dịch vụ"&amp;PAYROLL!DF$2,CSDA!A$1:A$500&amp;CSDA!C$1:C$500,0)),0)%,DC536*IFERROR(INDEX(CSDA!D$1:D$500,MATCH("Phí dịch vụ"&amp;PAYROLL!DC$2,CSDA!A$1:A$500&amp;CSDA!C$1:C$500,0)),0)%,DH536*IFERROR(INDEX(CSDA!D$1:D$500,MATCH("Phí dịch vụ"&amp;PAYROLL!DH$2,CSDA!A$1:A$500&amp;CSDA!C$1:C$500,0)),0)%,DJ536*IFERROR(INDEX(CSDA!D$1:D$500,MATCH("Phí dịch vụ"&amp;PAYROLL!DJ$2,CSDA!A$1:A$500&amp;CSDA!C$1:C$500,0)),0)%,BN536*IFERROR(INDEX(CSDA!D$1:D$500,MATCH(BN$2,CSDA!C$1:C$500,0)),0)%)-BN536*7%</f>
        <v/>
      </c>
      <c r="DQ536">
        <f>IFERROR(INDEX(ADJ!$A$1:$BZ$1000,MATCH(PAYROLL!D536,ADJ!A$1:A$500,0),MATCH(PAYROLL!DQ$2,ADJ!$2:$2,0)),0)</f>
        <v/>
      </c>
      <c r="DR536">
        <f>IFERROR(INDEX(ADJ!$A$1:$BZ$1000,MATCH(PAYROLL!D536,ADJ!A$1:A$500,0),MATCH(PAYROLL!DR$2,ADJ!$2:$2,0)),0)</f>
        <v/>
      </c>
      <c r="DS536">
        <f>SUM(DP536:DR536)</f>
        <v/>
      </c>
      <c r="DT536">
        <f>EK536</f>
        <v/>
      </c>
      <c r="DU536">
        <f>SUM(DO536:DR536)</f>
        <v/>
      </c>
      <c r="DV536">
        <f>ROUND(DU536*0.1,0)</f>
        <v/>
      </c>
      <c r="DW536">
        <f>DU536+DV536</f>
        <v/>
      </c>
      <c r="DZ536">
        <f>IFERROR(INDEX(ADJ!$A$1:$BZ$1000,MATCH(PAYROLL!$D536,ADJ!A$1:A$500,0),MATCH(PAYROLL!DZ$2,ADJ!$2:$2,0)),0)</f>
        <v/>
      </c>
      <c r="EA536">
        <f>IFERROR(INDEX(ADJ!$A$1:$BZ$1000,MATCH(PAYROLL!$D536,ADJ!A$1:A$500,0),MATCH(PAYROLL!EA$2,ADJ!$2:$2,0)),0)</f>
        <v/>
      </c>
      <c r="EB536">
        <f>IFERROR(INDEX(ADJ!$A$1:$BZ$1000,MATCH(PAYROLL!$D536,ADJ!A$1:A$500,0),MATCH(PAYROLL!EB$2,ADJ!$2:$2,0)),0)</f>
        <v/>
      </c>
      <c r="EC536">
        <f>IFERROR(INDEX(ADJ!$A$1:$BZ$1000,MATCH(PAYROLL!$D536,ADJ!A$1:A$500,0),MATCH(PAYROLL!EC$2,ADJ!$2:$2,0)),0)</f>
        <v/>
      </c>
      <c r="ED536">
        <f>IFERROR(INDEX(ADJ!$A$1:$BZ$1000,MATCH(PAYROLL!$D536,ADJ!A$1:A$500,0),MATCH(PAYROLL!ED$2,ADJ!$2:$2,0)),0)</f>
        <v/>
      </c>
      <c r="EE536">
        <f>IFERROR(INDEX(ADJ!$A$1:$BZ$1000,MATCH(PAYROLL!$D536,ADJ!A$1:A$500,0),MATCH(PAYROLL!EE$2,ADJ!$2:$2,0)),0)</f>
        <v/>
      </c>
      <c r="EF536">
        <f>IFERROR(INDEX(ADJ!$A$1:$BZ$1000,MATCH(PAYROLL!$D536,ADJ!A$1:A$500,0),MATCH(PAYROLL!EF$2,ADJ!$2:$2,0)),0)</f>
        <v/>
      </c>
      <c r="EG536">
        <f>IFERROR(INDEX(ADJ!$A$1:$BZ$1000,MATCH(PAYROLL!$D536,ADJ!A$1:A$500,0),MATCH(PAYROLL!EG$2,ADJ!$2:$2,0)),0)</f>
        <v/>
      </c>
      <c r="EH536">
        <f>IFERROR(INDEX(ADJ!$A$1:$BZ$1000,MATCH(PAYROLL!$D536,ADJ!A$1:A$500,0),MATCH(PAYROLL!EH$2,ADJ!$2:$2,0)),0)</f>
        <v/>
      </c>
      <c r="EI536">
        <f>IFERROR(INDEX(ADJ!$A$1:$BZ$1000,MATCH(PAYROLL!D536,ADJ!A$1:A$500,0),MATCH(PAYROLL!EI$2,ADJ!$2:$2,0)),0)</f>
        <v/>
      </c>
      <c r="EJ536">
        <f>IFERROR(INDEX(ADJ!$A$1:$BZ$1000,MATCH(PAYROLL!$D536,ADJ!A$1:A$500,0),MATCH(PAYROLL!EJ$2,ADJ!$2:$2,0)),0)</f>
        <v/>
      </c>
      <c r="EK536">
        <f>SUM(DZ536:EJ536)</f>
        <v/>
      </c>
    </row>
    <row r="537">
      <c r="A537" t="n">
        <v>535</v>
      </c>
      <c r="B537" t="inlineStr">
        <is>
          <t>Tòng Thị Hoa</t>
        </is>
      </c>
      <c r="D537" t="inlineStr">
        <is>
          <t>153221-02</t>
        </is>
      </c>
      <c r="S537">
        <f>IFERROR(INDEX(PIS!$A$1:$BZ$1000,MATCH($D537,PIS!C$1:C$500,0),MATCH("Lương CB tháng trước",PIS!$1:$1,0)),0)</f>
        <v/>
      </c>
      <c r="T537">
        <f>IFERROR(INDEX(PIS!$A$1:$BZ$1000,MATCH($D537,PIS!C$1:C$500,0),MATCH("Lương CB hiện tại",PIS!$1:$1,0)),0)</f>
        <v/>
      </c>
      <c r="U537">
        <f>IFERROR(INDEX(PIS!$A$1:$BZ$1000,MATCH($D537,PIS!C$1:C$500,0),MATCH("Lương đóng BHBB",PIS!$1:$1,0)),0)</f>
        <v/>
      </c>
      <c r="V537">
        <f>IFERROR(INDEX(PIS!$A$1:$BZ$1000,MATCH($D537,PIS!C$1:C$500,0),MATCH(V$2,PIS!$2:$2,0)),0)</f>
        <v/>
      </c>
      <c r="W537">
        <f>IFERROR(INDEX(PIS!$A$1:$BZ$1000,MATCH($D537,PIS!C$1:C$500,0),MATCH(W$2,PIS!$2:$2,0)),0)</f>
        <v/>
      </c>
      <c r="X537">
        <f>IFERROR(INDEX(PIS!$A$1:$BZ$1000,MATCH($D537,PIS!C$1:C$500,0),MATCH(X$2,PIS!$2:$2,0)),0)</f>
        <v/>
      </c>
      <c r="Y537">
        <f>IFERROR(INDEX(PIS!$A$1:$BZ$1000,MATCH($D537,PIS!C$1:C$500,0),MATCH(Y$2,PIS!$2:$2,0)),0)</f>
        <v/>
      </c>
      <c r="Z537">
        <f>IFERROR(INDEX(PIS!$A$1:$BZ$1000,MATCH($D537,PIS!C$1:C$500,0),MATCH(Z$2,PIS!$2:$2,0)),0)</f>
        <v/>
      </c>
      <c r="AA537">
        <f>IFERROR(INDEX(PIS!$A$1:$BZ$1000,MATCH($D537,PIS!C$1:C$500,0),MATCH(AA$2,PIS!$2:$2,0)),0)</f>
        <v/>
      </c>
      <c r="AB537">
        <f>IFERROR(INDEX(PIS!$A$1:$BZ$1000,MATCH($D537,PIS!C$1:C$500,0),MATCH(AB$2,PIS!$2:$2,0)),0)</f>
        <v/>
      </c>
      <c r="AC537">
        <f>SUM(V537:AB537)</f>
        <v/>
      </c>
      <c r="AD537">
        <f>IFERROR(INDEX(TIMESHEET!$A$1:$AI$5000,MATCH($D537,TIMESHEET!A$1:A$500,0),MATCH("T100",TIMESHEET!$2:$2,0))-2,0)</f>
        <v/>
      </c>
      <c r="AE537">
        <f>IFERROR(INDEX(TIMESHEET!$A$1:$AI$5000,MATCH($D537,TIMESHEET!A$1:A$500,0),MATCH("T202",TIMESHEET!$2:$2,0)),0)</f>
        <v/>
      </c>
      <c r="AF537">
        <f>IFERROR(INDEX(TIMESHEET!$A$1:$AI$5000,MATCH($D537,TIMESHEET!A$1:A$500,0),MATCH("T302",TIMESHEET!$2:$2,0)),0)</f>
        <v/>
      </c>
      <c r="AG537">
        <f>IFERROR(INDEX(TIMESHEET!$A$1:$AI$5000,MATCH($D537,TIMESHEET!A$1:A$500,0),MATCH("T406",TIMESHEET!$2:$2,0)),0)</f>
        <v/>
      </c>
      <c r="AH537">
        <f>AE537+AG537</f>
        <v/>
      </c>
      <c r="AI537">
        <f>IFERROR(INDEX(TIMESHEET!$A$1:$AI$5000,MATCH($D537,TIMESHEET!A$1:A$500,0),MATCH("T701",TIMESHEET!$2:$2,0)),0)</f>
        <v/>
      </c>
      <c r="AJ537">
        <f>IFERROR(INDEX(TIMESHEET!$A$1:$AI$5000,MATCH($D537,TIMESHEET!B$1:B$500,0),MATCH("T320",TIMESHEET!$2:$2,0)),0)</f>
        <v/>
      </c>
      <c r="AK537">
        <f>IFERROR(IF(LEFT(INDEX(PIS!O$1:O$500,MATCH(D537,PIS!C$1:C$500)),1)="M",T537/AD537*SUM(AE537:AG537),T537*AD537),0)</f>
        <v/>
      </c>
      <c r="AL537">
        <f>IFERROR(INDEX(ADJ!$A$1:$BZ$1000,MATCH(PAYROLL!D537,ADJ!A$1:A$500,0),MATCH(PAYROLL!AL$2,ADJ!$2:$2,0)),0)</f>
        <v/>
      </c>
      <c r="AM537">
        <f>SUM(AK537:AL537)</f>
        <v/>
      </c>
      <c r="AN537">
        <f>IFERROR(ROUND(V537/$AD537*$AH537,0),0)</f>
        <v/>
      </c>
      <c r="AO537">
        <f>IFERROR(ROUND(W537/$AD537*$AH537,0),0)</f>
        <v/>
      </c>
      <c r="AP537">
        <f>IFERROR(ROUND(X537/$AD537*$AE537,0),0)</f>
        <v/>
      </c>
      <c r="AQ537">
        <f>IFERROR(ROUND(Y537/$AD537*$AH537,0),0)</f>
        <v/>
      </c>
      <c r="AR537">
        <f>IFERROR(ROUND(Z537/$AD537*$AH537,0),0)</f>
        <v/>
      </c>
      <c r="AS537">
        <f>IFERROR(ROUND(AA537/$AD537*$AH537,0),0)</f>
        <v/>
      </c>
      <c r="AT537">
        <f>IFERROR(IF((AE537+AF537+AG537)&gt;13,AB537,ROUND(AB537/AD537*AH537,0)),0)</f>
        <v/>
      </c>
      <c r="AU537">
        <f>IFERROR(INDEX(ADJ!$A$1:$BZ$1000,MATCH(PAYROLL!D537,ADJ!A$1:A$500,0),MATCH(PAYROLL!AU$2,ADJ!$2:$2,0)),0)</f>
        <v/>
      </c>
      <c r="AV537">
        <f>ROUND(SUM(AN537:AU537),0)</f>
        <v/>
      </c>
      <c r="AW537">
        <f>IFERROR(INDEX(TIMESHEET!$A$1:$AI$5000,MATCH(PAYROLL!D537,TIMESHEET!A$1:A$500,0),MATCH("T620",TIMESHEET!$2:$2,0)),0)</f>
        <v/>
      </c>
      <c r="AX537">
        <f>IFERROR(INDEX(TIMESHEET!$A$1:$AI$5000,MATCH(PAYROLL!D537,TIMESHEET!A$1:A$500,0),MATCH("T601",TIMESHEET!$2:$2,0)),0)</f>
        <v/>
      </c>
      <c r="AY537">
        <f>IFERROR(INDEX(TIMESHEET!$A$1:$AI$5000,MATCH(PAYROLL!D537,TIMESHEET!A$1:A$500,0),MATCH("T602",TIMESHEET!$2:$2,0)),0)</f>
        <v/>
      </c>
      <c r="AZ537">
        <f>IFERROR(INDEX(TIMESHEET!$A$1:$AI$5000,MATCH(PAYROLL!D537,TIMESHEET!A$1:A$500,0),MATCH("T603",TIMESHEET!$2:$2,0)),0)</f>
        <v/>
      </c>
      <c r="BA537">
        <f>IFERROR(INDEX(TIMESHEET!$A$1:$AI$5000,MATCH(PAYROLL!D537,TIMESHEET!A$1:A$500,0),MATCH("T611",TIMESHEET!$2:$2,0)),0)</f>
        <v/>
      </c>
      <c r="BB537">
        <f>IFERROR(INDEX(TIMESHEET!$A$1:$AI$5000,MATCH(PAYROLL!D537,TIMESHEET!A$1:A$500,0),MATCH("T612",TIMESHEET!$2:$2,0)),0)</f>
        <v/>
      </c>
      <c r="BC537">
        <f>IFERROR(INDEX(TIMESHEET!$A$1:$AI$5000,MATCH(PAYROLL!D537,TIMESHEET!A$1:A$500,0),MATCH("T613",TIMESHEET!$2:$2,0)),0)</f>
        <v/>
      </c>
      <c r="BD537">
        <f>IFERROR(INDEX(TIMESHEET!$A$1:$AI$5000,MATCH(PAYROLL!D537,TIMESHEET!A$1:A$500,0),MATCH("T500",TIMESHEET!$2:$2,0)),0)</f>
        <v/>
      </c>
      <c r="BE537">
        <f>IFERROR(IF(LEFT(INDEX(PIS!O$1:O$500,MATCH(D537,PIS!C$1:C$500)),1)="M",T537/AD537/8*(AW537+AX537*1.5+AY537*2+AZ537*3+BA537*2.1+BB537*2.7+BC537*3.9+BD537*0.3),T537/8*(AW537+AX537*1.5+AY537*2+AZ537*3+BA537*2.1+BB537*2.7+BC537*3.9+BD537*0.3)),0)</f>
        <v/>
      </c>
      <c r="BF537">
        <f>IFERROR(INDEX(ADJ!$A$1:$BZ$1000,MATCH(PAYROLL!$D537,ADJ!A$1:A$500,0),MATCH(PAYROLL!BF$2,ADJ!$2:$2,0)),0)</f>
        <v/>
      </c>
      <c r="BG537">
        <f>IFERROR(INDEX(ADJ!$A$1:$BZ$1000,MATCH(PAYROLL!D537,ADJ!A$1:A$500,0),MATCH(PAYROLL!BG$2,ADJ!$2:$2,0)),0)</f>
        <v/>
      </c>
      <c r="BH537">
        <f>IFERROR(INDEX(ADJ!$A$1:$BZ$1000,MATCH(PAYROLL!D537,ADJ!A$1:A$500,0),MATCH(PAYROLL!BH$2,ADJ!$2:$2,0)),0)</f>
        <v/>
      </c>
      <c r="BI537">
        <f>IFERROR(INDEX(ADJ!$A$1:$BZ$1000,MATCH(PAYROLL!D537,ADJ!A$1:A$500,0),MATCH(PAYROLL!BI$2,ADJ!$2:$2,0)),0)</f>
        <v/>
      </c>
      <c r="BJ537">
        <f>IFERROR(INDEX(ADJ!$A$1:$BZ$1000,MATCH(PAYROLL!D537,ADJ!A$1:A$500,0),MATCH(PAYROLL!BJ$2,ADJ!$2:$2,0)),0)</f>
        <v/>
      </c>
      <c r="BK537">
        <f>SUM(BF537:BJ537)</f>
        <v/>
      </c>
      <c r="BL537">
        <f>IFERROR(INDEX(ADJ!$A$1:$BZ$1000,MATCH(PAYROLL!D537,ADJ!A$1:A$500,0),MATCH(PAYROLL!BL$2,ADJ!$2:$2,0)),0)</f>
        <v/>
      </c>
      <c r="BM537">
        <f>IFERROR(INDEX(ADJ!$A$1:$BZ$1000,MATCH(PAYROLL!D537,ADJ!A$1:A$500,0),MATCH(PAYROLL!BM$2,ADJ!$2:$2,0)),0)</f>
        <v/>
      </c>
      <c r="BN537">
        <f>IFERROR(INDEX(ADJ!$A$1:$BZ$1000,MATCH(PAYROLL!D537,ADJ!A$1:A$500,0),MATCH(PAYROLL!BN$2,ADJ!$2:$2,0)),0)</f>
        <v/>
      </c>
      <c r="BO537">
        <f>IFERROR(INDEX(ADJ!$A$1:$BZ$1000,MATCH(PAYROLL!D537,ADJ!A$1:A$500,0),MATCH(PAYROLL!BO$2,ADJ!$2:$2,0)),0)</f>
        <v/>
      </c>
      <c r="BP537">
        <f>SUM(AM537,AV537,BE537,BK537,BL537:BO537)</f>
        <v/>
      </c>
      <c r="BQ537">
        <f>BO537</f>
        <v/>
      </c>
      <c r="BR537">
        <f>IFERROR(ROUND(IF(LEFT(INDEX(PIS!O$1:O$500,MATCH(D537,PIS!C$1:C$500)),1)="D",T537/8*(BD537*0.3),IF(LEFT(INDEX(PIS!O$1:O$500,MATCH(D537,PIS!C$1:C$500)),1)="H",T537*($BD537*0.3),T537/$AD537/8*($BD537*0.3))),0),0)</f>
        <v/>
      </c>
      <c r="BS537">
        <f>IF(AP537&lt;1,0,MIN(AP537,730000))</f>
        <v/>
      </c>
      <c r="BT537">
        <f>IFERROR(ROUND((BE537-SUM(AW537:BC537)*T537/AD537/8),0)-BR537,0)</f>
        <v/>
      </c>
      <c r="BU537">
        <f>AO537</f>
        <v/>
      </c>
      <c r="BV537">
        <f>SUM(BQ537:BU537)</f>
        <v/>
      </c>
      <c r="BW537">
        <f>BP537-BV537</f>
        <v/>
      </c>
      <c r="BX537">
        <f>IFERROR(IF(RIGHT(INDEX(PIS!O$1:O$500,MATCH(D537,PIS!C$1:C$500)),5)="Gross",MIN(U537+V537,VLOOKUP("R700",TSC!B:C,2,0)*VLOOKUP("R101",TSC!B:C,2,0))*VLOOKUP("R701",TSC!B:C,2,0)%,0),0)</f>
        <v/>
      </c>
      <c r="BY537">
        <f>IFERROR(IF(RIGHT(INDEX(PIS!O$1:O$500,MATCH(D537,PIS!C$1:C$500)),5)="Gross",MIN(U537+V537,VLOOKUP("R700",TSC!B:C,2,0)*VLOOKUP("R101",TSC!B:C,2,0))*VLOOKUP("T704",TSC!B:C,2,0)%,0),0)</f>
        <v/>
      </c>
      <c r="BZ537">
        <f>IFERROR(IF(RIGHT(INDEX(PIS!O$1:O$500,MATCH(D537,PIS!C$1:C$500)),5)="Gross",MIN(U537+V537,VLOOKUP("R700",TSC!B:C,2,0)*VLOOKUP("1",TSC!F:G,2,0))*VLOOKUP("T705",TSC!B:C,2,0)%,0),0)</f>
        <v/>
      </c>
      <c r="CA537">
        <f>IFERROR(INDEX(ADJ!$A$1:$BZ$1000,MATCH(PAYROLL!D537,ADJ!A$1:A$500,0),MATCH(PAYROLL!CA$2,ADJ!$2:$2,0)),0)</f>
        <v/>
      </c>
      <c r="CB537">
        <f>IFERROR(INDEX(ADJ!$A$1:$BZ$1000,MATCH(PAYROLL!D537,ADJ!A$1:A$500,0),MATCH(PAYROLL!CB$2,ADJ!$2:$2,0)),0)</f>
        <v/>
      </c>
      <c r="CC537">
        <f>SUM(BX537:CB537)</f>
        <v/>
      </c>
      <c r="CD537">
        <f>IFERROR(INDEX(PIS!$A$1:$BZ$1000,MATCH(PAYROLL!D537,PIS!C$1:C$500,0),MATCH(PAYROLL!CD$1,PIS!$1:$1,0)),0)</f>
        <v/>
      </c>
      <c r="CE537">
        <f>IFERROR(IF(OR(INDEX(PIS!P$1:P$500,MATCH(D537,PIS!C$1:C$500,0))="LT2",INDEX(PIS!P$1:P$500,MATCH(D537,PIS!C$1:C$500,0))="P10"),0,SUM(CC537,CD537*VLOOKUP("R601",TSC!B:C,2,0),VLOOKUP("R602",TSC!B:C,2,0))),0)</f>
        <v/>
      </c>
      <c r="CF537">
        <f>MAX(BW537-CE537,0)</f>
        <v/>
      </c>
      <c r="CG537">
        <f>IFERROR(IF(OR(RIGHT(INDEX(PIS!P$1:P$500,MATCH(D537,PIS!C$1:C$500)),5)="P10",RIGHT(INDEX(PIS!P$1:P$500,MATCH(D537,PIS!C$1:C$500)),5)="CK"),0,IF(CF537&lt;=5000000,CF537*5%,IF(CF537&lt;=10000000,CF537*10%-250000,IF(CF537&lt;=18000000,CF537*15%-750000,IF(CF537&lt;=32000000,CF537*20%-1650000,IF(CF537&lt;=52000000,CF537*25%-3250000,IF(CF537&lt;=80000000,BH537*30%-5850000,CF537*35%-9850000))))))),0)</f>
        <v/>
      </c>
      <c r="CH537">
        <f>IFERROR(IF(OR(INDEX(PIS!P$1:P$500,MATCH(D537,PIS!C$1:C$500))="LT",INDEX(PIS!P$1:P$500,MATCH(D537,PIS!C$1:C$500))="CK"),0,IF(CF537&lt;2000000,0,CF537*10%)),0)</f>
        <v/>
      </c>
      <c r="CI537">
        <f>IFERROR(INDEX(ADJ!$A$1:$BZ$1000,MATCH(PAYROLL!D537,ADJ!A$1:A$500,0),MATCH(PAYROLL!CI$2,ADJ!$2:$2,0)),0)</f>
        <v/>
      </c>
      <c r="CJ537">
        <f>IFERROR(INDEX(ADJ!$A$1:$BZ$1000,MATCH(PAYROLL!D537,ADJ!A$1:A$500,0),MATCH(PAYROLL!CJ$2,ADJ!$2:$2,0)),0)</f>
        <v/>
      </c>
      <c r="CK537">
        <f>IFERROR(INDEX(ADJ!$A$1:$BZ$1000,MATCH(PAYROLL!D537,ADJ!A$1:A$500,0),MATCH(PAYROLL!CK$2,ADJ!$2:$2,0)),0)</f>
        <v/>
      </c>
      <c r="CL537">
        <f>SUM(CG537:CK537)</f>
        <v/>
      </c>
      <c r="CM537">
        <f>ROUND(SUM(CH537:CK537),0)</f>
        <v/>
      </c>
      <c r="CN537">
        <f>IFERROR(INDEX(CSDA!D$1:D$500,MATCH($CN$2,CSDA!C$1:C$500,0))*INDEX(PIS!V$1:V$500,MATCH(D537,PIS!C$1:C$500))+INDEX(ADJ!$A$1:$BZ$1000,MATCH(PAYROLL!D537,ADJ!A$1:A$500,0),MATCH(PAYROLL!CN$2,ADJ!$2:$2,0)),0)</f>
        <v/>
      </c>
      <c r="CO537">
        <f>IFERROR(INDEX(ADJ!$A$1:$BZ$1000,MATCH(PAYROLL!D537,ADJ!A$1:A$500,0),MATCH(PAYROLL!CO$2,ADJ!$2:$2,0)),0)</f>
        <v/>
      </c>
      <c r="CP537">
        <f>IFERROR(INDEX(ADJ!$A$1:$BZ$1000,MATCH(PAYROLL!D537,ADJ!A$1:A$500,0),MATCH(PAYROLL!CP$2,ADJ!$2:$2,0)),0)</f>
        <v/>
      </c>
      <c r="CQ537">
        <f>BP537-CL537-CI537-CM537-CN537-CO537-CP537-CC537</f>
        <v/>
      </c>
      <c r="CR537">
        <f>IFERROR(IF(RIGHT(INDEX(PIS!O$1:O$500,MATCH(D537,PIS!C$1:C$500,0)),5)="Gross",MIN(U537+V537,VLOOKUP("R700",TSC!B:C,2,0)*VLOOKUP("R101",TSC!B:C,2,0))*(VLOOKUP("T711",TSC!B:C,2,0)+VLOOKUP("T712",TSC!B:C,2,0))%,MIN(T537+V537,VLOOKUP("R700",TSC!B:C,2,0)*VLOOKUP("R101",TSC!B:C,2,0))*(VLOOKUP("T711",TSC!B:C,2,0)+VLOOKUP("T712",TSC!B:C,2,0)+VLOOKUP("R701",TSC!B:C,2,0))%),0)</f>
        <v/>
      </c>
      <c r="CS537">
        <f>IFERROR(IF(RIGHT(INDEX(PIS!O$1:O$500,MATCH(D537,PIS!C$1:C$500,0)),5)="Gross",MIN(U537+V537,VLOOKUP("R700",TSC!B:C,2,0)*VLOOKUP("R101",TSC!B:C,2,0))*(VLOOKUP("T714",TSC!B:C,2,0))%,MIN(T537+V537,VLOOKUP("R700",TSC!B:C,2,0)*VLOOKUP("R101",TSC!B:C,2,0))*(VLOOKUP("T704",TSC!B:C,2,0)+VLOOKUP("T714",TSC!B:C,2,0))%),0)</f>
        <v/>
      </c>
      <c r="CT537">
        <f>IFERROR(IF(RIGHT(INDEX(PIS!O$1:O$500,MATCH(D537,PIS!C$1:C$500,0)),5)="Gross",MIN(U537+V537,VLOOKUP("R700",TSC!B:C,2,0)*VLOOKUP("R101",TSC!B:C,2,0))*VLOOKUP("T705",TSC!B:C,2,0)%,MIN(T537+V537,VLOOKUP("R700",TSC!B:C,2,0)*VLOOKUP("R101",TSC!B:C,2,0))*VLOOKUP("T705",TSC!B:C,2,0)%),0)</f>
        <v/>
      </c>
      <c r="CU537">
        <f>IFERROR(IF(RIGHT(INDEX(PIS!O$1:O$500,MATCH(D537,PIS!C$1:C$500,0)),5)="Gross",MIN(U537+V537,VLOOKUP("R700",TSC!B:C,2,0)*VLOOKUP("R101",TSC!B:C,2,0))*(VLOOKUP("T713",TSC!B:C,2,0))%,MIN(T537+V537,VLOOKUP("R700",TSC!B:C,2,0)*VLOOKUP("R101",TSC!B:C,2,0))*(VLOOKUP("T713",TSC!B:C,2,0))%),0)</f>
        <v/>
      </c>
      <c r="CV537">
        <f>IFERROR(INDEX(ADJ!$A$1:$BZ$1000,MATCH(PAYROLL!D537,ADJ!A$1:A$500,0),MATCH(PAYROLL!CV$2,ADJ!$2:$2,0)),0)</f>
        <v/>
      </c>
      <c r="CW537">
        <f>IFERROR(INDEX(ADJ!$A$1:$BZ$1000,MATCH(PAYROLL!D537,ADJ!A$1:A$500,0),MATCH(PAYROLL!CW$2,ADJ!$2:$2,0)),0)</f>
        <v/>
      </c>
      <c r="CX537">
        <f>SUM(CR537:CW537)</f>
        <v/>
      </c>
      <c r="CY537">
        <f>ROUND(IF(CR537&gt;0,T537+V537*VLOOKUP("R202",TSC!$B$1:$C$500,2,0),0),0)</f>
        <v/>
      </c>
      <c r="CZ537">
        <f>IFERROR(INDEX(CSDA!D$1:D$500,MATCH($CZ$2,CSDA!C$1:C$500,0)),0)</f>
        <v/>
      </c>
      <c r="DA537">
        <f>ROUND(T537*0.7%,0)</f>
        <v/>
      </c>
      <c r="DB537">
        <f>ROUND(T537/12,0)</f>
        <v/>
      </c>
      <c r="DC537">
        <f ref="DC537" t="array">IFERROR(INDEX(CSDA!D$1:D$500,MATCH("Trích giữ"&amp;PAYROLL!DC$2,CSDA!A$1:A$500&amp;CSDA!C$1:C$500,0)),0)</f>
        <v/>
      </c>
      <c r="DD537">
        <f ref="DD537" t="array">IFERROR(INDEX(CSDA!D$1:D$500,MATCH("Trích giữ"&amp;PAYROLL!DD$2,CSDA!A$1:A$500&amp;CSDA!C$1:C$500,0)),0)</f>
        <v/>
      </c>
      <c r="DE537">
        <f ref="DE537" t="array">IFERROR(INDEX(CSDA!D$1:D$500,MATCH("Trích giữ"&amp;PAYROLL!DE$2,CSDA!A$1:A$500&amp;CSDA!C$1:C$500,0)),0)</f>
        <v/>
      </c>
      <c r="DF537">
        <f>IFERROR(INDEX(CSDA!D$1:D$500,MATCH(PAYROLL!DF$2,CSDA!C$1:C$500,0)),0)</f>
        <v/>
      </c>
      <c r="DG537">
        <f ref="DG537" t="array">IFERROR(INDEX(CSDA!D$1:D$500,MATCH("Trích giữ"&amp;PAYROLL!DG$2,CSDA!A$1:A$500&amp;CSDA!C$1:C$500,0)),0)</f>
        <v/>
      </c>
      <c r="DH537">
        <f>ROUND(T537/26,0)</f>
        <v/>
      </c>
      <c r="DI537">
        <f ref="DI537" t="array">IFERROR(INDEX(CSDA!D$1:D$500,MATCH("Trích giữ"&amp;PAYROLL!DI$2,CSDA!A$1:A$500&amp;CSDA!C$1:C$500,0)),0)</f>
        <v/>
      </c>
      <c r="DJ537">
        <f>IF(U537=0,T537*21.5%-BL537,0)</f>
        <v/>
      </c>
      <c r="DK537">
        <f ref="DK537" t="array">IFERROR(INDEX(CSDA!D$1:D$500,MATCH("Trích giữ"&amp;PAYROLL!DK$2,CSDA!A$1:A$500&amp;CSDA!C$1:C$500,0)),0)</f>
        <v/>
      </c>
      <c r="DL537">
        <f>IFERROR(INDEX(CSDA!D$1:D$500,MATCH(PAYROLL!DL$2,CSDA!C$1:C$500,0))/12,0)</f>
        <v/>
      </c>
      <c r="DM537">
        <f>SUM(DB537:DL537)</f>
        <v/>
      </c>
      <c r="DN537">
        <f>IFERROR(INDEX(ADJ!$A$1:$BZ$1000,MATCH(PAYROLL!D537,ADJ!A$1:A$500,0),MATCH(PAYROLL!DN$2,ADJ!$2:$2,0)),0)</f>
        <v/>
      </c>
      <c r="DO537">
        <f>IFERROR(SUM(BP537,DM537:DN537,CX537:DA537)-DT537,0)</f>
        <v/>
      </c>
      <c r="DP537">
        <f ref="DP537" t="array">SUM(BW537*IFERROR(INDEX(CSDA!D$1:D$500,MATCH(BW$2,CSDA!C$1:C$500,0)),0)%,CX537*IFERROR(INDEX(CSDA!D$1:D$500,MATCH(CX$2,CSDA!C$1:C$500,0)),0)%,DA537*IFERROR(INDEX(CSDA!D$1:D$500,MATCH(DA$2,CSDA!C$1:C$500,0)),0)%,DB537*IFERROR(INDEX(CSDA!D$1:D$500,MATCH(DB$2,CSDA!C$1:C$500,0)),0)%,DF537*IFERROR(INDEX(CSDA!D$1:D$500,MATCH("Phí dịch vụ"&amp;PAYROLL!DF$2,CSDA!A$1:A$500&amp;CSDA!C$1:C$500,0)),0)%,DC537*IFERROR(INDEX(CSDA!D$1:D$500,MATCH("Phí dịch vụ"&amp;PAYROLL!DC$2,CSDA!A$1:A$500&amp;CSDA!C$1:C$500,0)),0)%,DH537*IFERROR(INDEX(CSDA!D$1:D$500,MATCH("Phí dịch vụ"&amp;PAYROLL!DH$2,CSDA!A$1:A$500&amp;CSDA!C$1:C$500,0)),0)%,DJ537*IFERROR(INDEX(CSDA!D$1:D$500,MATCH("Phí dịch vụ"&amp;PAYROLL!DJ$2,CSDA!A$1:A$500&amp;CSDA!C$1:C$500,0)),0)%,BN537*IFERROR(INDEX(CSDA!D$1:D$500,MATCH(BN$2,CSDA!C$1:C$500,0)),0)%)-BN537*7%</f>
        <v/>
      </c>
      <c r="DQ537">
        <f>IFERROR(INDEX(ADJ!$A$1:$BZ$1000,MATCH(PAYROLL!D537,ADJ!A$1:A$500,0),MATCH(PAYROLL!DQ$2,ADJ!$2:$2,0)),0)</f>
        <v/>
      </c>
      <c r="DR537">
        <f>IFERROR(INDEX(ADJ!$A$1:$BZ$1000,MATCH(PAYROLL!D537,ADJ!A$1:A$500,0),MATCH(PAYROLL!DR$2,ADJ!$2:$2,0)),0)</f>
        <v/>
      </c>
      <c r="DS537">
        <f>SUM(DP537:DR537)</f>
        <v/>
      </c>
      <c r="DT537">
        <f>EK537</f>
        <v/>
      </c>
      <c r="DU537">
        <f>SUM(DO537:DR537)</f>
        <v/>
      </c>
      <c r="DV537">
        <f>ROUND(DU537*0.1,0)</f>
        <v/>
      </c>
      <c r="DW537">
        <f>DU537+DV537</f>
        <v/>
      </c>
      <c r="DZ537">
        <f>IFERROR(INDEX(ADJ!$A$1:$BZ$1000,MATCH(PAYROLL!$D537,ADJ!A$1:A$500,0),MATCH(PAYROLL!DZ$2,ADJ!$2:$2,0)),0)</f>
        <v/>
      </c>
      <c r="EA537">
        <f>IFERROR(INDEX(ADJ!$A$1:$BZ$1000,MATCH(PAYROLL!$D537,ADJ!A$1:A$500,0),MATCH(PAYROLL!EA$2,ADJ!$2:$2,0)),0)</f>
        <v/>
      </c>
      <c r="EB537">
        <f>IFERROR(INDEX(ADJ!$A$1:$BZ$1000,MATCH(PAYROLL!$D537,ADJ!A$1:A$500,0),MATCH(PAYROLL!EB$2,ADJ!$2:$2,0)),0)</f>
        <v/>
      </c>
      <c r="EC537">
        <f>IFERROR(INDEX(ADJ!$A$1:$BZ$1000,MATCH(PAYROLL!$D537,ADJ!A$1:A$500,0),MATCH(PAYROLL!EC$2,ADJ!$2:$2,0)),0)</f>
        <v/>
      </c>
      <c r="ED537">
        <f>IFERROR(INDEX(ADJ!$A$1:$BZ$1000,MATCH(PAYROLL!$D537,ADJ!A$1:A$500,0),MATCH(PAYROLL!ED$2,ADJ!$2:$2,0)),0)</f>
        <v/>
      </c>
      <c r="EE537">
        <f>IFERROR(INDEX(ADJ!$A$1:$BZ$1000,MATCH(PAYROLL!$D537,ADJ!A$1:A$500,0),MATCH(PAYROLL!EE$2,ADJ!$2:$2,0)),0)</f>
        <v/>
      </c>
      <c r="EF537">
        <f>IFERROR(INDEX(ADJ!$A$1:$BZ$1000,MATCH(PAYROLL!$D537,ADJ!A$1:A$500,0),MATCH(PAYROLL!EF$2,ADJ!$2:$2,0)),0)</f>
        <v/>
      </c>
      <c r="EG537">
        <f>IFERROR(INDEX(ADJ!$A$1:$BZ$1000,MATCH(PAYROLL!$D537,ADJ!A$1:A$500,0),MATCH(PAYROLL!EG$2,ADJ!$2:$2,0)),0)</f>
        <v/>
      </c>
      <c r="EH537">
        <f>IFERROR(INDEX(ADJ!$A$1:$BZ$1000,MATCH(PAYROLL!$D537,ADJ!A$1:A$500,0),MATCH(PAYROLL!EH$2,ADJ!$2:$2,0)),0)</f>
        <v/>
      </c>
      <c r="EI537">
        <f>IFERROR(INDEX(ADJ!$A$1:$BZ$1000,MATCH(PAYROLL!D537,ADJ!A$1:A$500,0),MATCH(PAYROLL!EI$2,ADJ!$2:$2,0)),0)</f>
        <v/>
      </c>
      <c r="EJ537">
        <f>IFERROR(INDEX(ADJ!$A$1:$BZ$1000,MATCH(PAYROLL!$D537,ADJ!A$1:A$500,0),MATCH(PAYROLL!EJ$2,ADJ!$2:$2,0)),0)</f>
        <v/>
      </c>
      <c r="EK537">
        <f>SUM(DZ537:EJ537)</f>
        <v/>
      </c>
    </row>
    <row r="538">
      <c r="A538" t="n">
        <v>536</v>
      </c>
      <c r="B538" t="inlineStr">
        <is>
          <t>Bùi Chí Tường</t>
        </is>
      </c>
      <c r="D538" t="inlineStr">
        <is>
          <t>157222-01</t>
        </is>
      </c>
      <c r="S538">
        <f>IFERROR(INDEX(PIS!$A$1:$BZ$1000,MATCH($D538,PIS!C$1:C$500,0),MATCH("Lương CB tháng trước",PIS!$1:$1,0)),0)</f>
        <v/>
      </c>
      <c r="T538">
        <f>IFERROR(INDEX(PIS!$A$1:$BZ$1000,MATCH($D538,PIS!C$1:C$500,0),MATCH("Lương CB hiện tại",PIS!$1:$1,0)),0)</f>
        <v/>
      </c>
      <c r="U538">
        <f>IFERROR(INDEX(PIS!$A$1:$BZ$1000,MATCH($D538,PIS!C$1:C$500,0),MATCH("Lương đóng BHBB",PIS!$1:$1,0)),0)</f>
        <v/>
      </c>
      <c r="V538">
        <f>IFERROR(INDEX(PIS!$A$1:$BZ$1000,MATCH($D538,PIS!C$1:C$500,0),MATCH(V$2,PIS!$2:$2,0)),0)</f>
        <v/>
      </c>
      <c r="W538">
        <f>IFERROR(INDEX(PIS!$A$1:$BZ$1000,MATCH($D538,PIS!C$1:C$500,0),MATCH(W$2,PIS!$2:$2,0)),0)</f>
        <v/>
      </c>
      <c r="X538">
        <f>IFERROR(INDEX(PIS!$A$1:$BZ$1000,MATCH($D538,PIS!C$1:C$500,0),MATCH(X$2,PIS!$2:$2,0)),0)</f>
        <v/>
      </c>
      <c r="Y538">
        <f>IFERROR(INDEX(PIS!$A$1:$BZ$1000,MATCH($D538,PIS!C$1:C$500,0),MATCH(Y$2,PIS!$2:$2,0)),0)</f>
        <v/>
      </c>
      <c r="Z538">
        <f>IFERROR(INDEX(PIS!$A$1:$BZ$1000,MATCH($D538,PIS!C$1:C$500,0),MATCH(Z$2,PIS!$2:$2,0)),0)</f>
        <v/>
      </c>
      <c r="AA538">
        <f>IFERROR(INDEX(PIS!$A$1:$BZ$1000,MATCH($D538,PIS!C$1:C$500,0),MATCH(AA$2,PIS!$2:$2,0)),0)</f>
        <v/>
      </c>
      <c r="AB538">
        <f>IFERROR(INDEX(PIS!$A$1:$BZ$1000,MATCH($D538,PIS!C$1:C$500,0),MATCH(AB$2,PIS!$2:$2,0)),0)</f>
        <v/>
      </c>
      <c r="AC538">
        <f>SUM(V538:AB538)</f>
        <v/>
      </c>
      <c r="AD538">
        <f>IFERROR(INDEX(TIMESHEET!$A$1:$AI$5000,MATCH($D538,TIMESHEET!A$1:A$500,0),MATCH("T100",TIMESHEET!$2:$2,0))-2,0)</f>
        <v/>
      </c>
      <c r="AE538">
        <f>IFERROR(INDEX(TIMESHEET!$A$1:$AI$5000,MATCH($D538,TIMESHEET!A$1:A$500,0),MATCH("T202",TIMESHEET!$2:$2,0)),0)</f>
        <v/>
      </c>
      <c r="AF538">
        <f>IFERROR(INDEX(TIMESHEET!$A$1:$AI$5000,MATCH($D538,TIMESHEET!A$1:A$500,0),MATCH("T302",TIMESHEET!$2:$2,0)),0)</f>
        <v/>
      </c>
      <c r="AG538">
        <f>IFERROR(INDEX(TIMESHEET!$A$1:$AI$5000,MATCH($D538,TIMESHEET!A$1:A$500,0),MATCH("T406",TIMESHEET!$2:$2,0)),0)</f>
        <v/>
      </c>
      <c r="AH538">
        <f>AE538+AG538</f>
        <v/>
      </c>
      <c r="AI538">
        <f>IFERROR(INDEX(TIMESHEET!$A$1:$AI$5000,MATCH($D538,TIMESHEET!A$1:A$500,0),MATCH("T701",TIMESHEET!$2:$2,0)),0)</f>
        <v/>
      </c>
      <c r="AJ538">
        <f>IFERROR(INDEX(TIMESHEET!$A$1:$AI$5000,MATCH($D538,TIMESHEET!B$1:B$500,0),MATCH("T320",TIMESHEET!$2:$2,0)),0)</f>
        <v/>
      </c>
      <c r="AK538">
        <f>IFERROR(IF(LEFT(INDEX(PIS!O$1:O$500,MATCH(D538,PIS!C$1:C$500)),1)="M",T538/AD538*SUM(AE538:AG538),T538*AD538),0)</f>
        <v/>
      </c>
      <c r="AL538">
        <f>IFERROR(INDEX(ADJ!$A$1:$BZ$1000,MATCH(PAYROLL!D538,ADJ!A$1:A$500,0),MATCH(PAYROLL!AL$2,ADJ!$2:$2,0)),0)</f>
        <v/>
      </c>
      <c r="AM538">
        <f>SUM(AK538:AL538)</f>
        <v/>
      </c>
      <c r="AN538">
        <f>IFERROR(ROUND(V538/$AD538*$AH538,0),0)</f>
        <v/>
      </c>
      <c r="AO538">
        <f>IFERROR(ROUND(W538/$AD538*$AH538,0),0)</f>
        <v/>
      </c>
      <c r="AP538">
        <f>IFERROR(ROUND(X538/$AD538*$AE538,0),0)</f>
        <v/>
      </c>
      <c r="AQ538">
        <f>IFERROR(ROUND(Y538/$AD538*$AH538,0),0)</f>
        <v/>
      </c>
      <c r="AR538">
        <f>IFERROR(ROUND(Z538/$AD538*$AH538,0),0)</f>
        <v/>
      </c>
      <c r="AS538">
        <f>IFERROR(ROUND(AA538/$AD538*$AH538,0),0)</f>
        <v/>
      </c>
      <c r="AT538">
        <f>IFERROR(IF((AE538+AF538+AG538)&gt;13,AB538,ROUND(AB538/AD538*AH538,0)),0)</f>
        <v/>
      </c>
      <c r="AU538">
        <f>IFERROR(INDEX(ADJ!$A$1:$BZ$1000,MATCH(PAYROLL!D538,ADJ!A$1:A$500,0),MATCH(PAYROLL!AU$2,ADJ!$2:$2,0)),0)</f>
        <v/>
      </c>
      <c r="AV538">
        <f>ROUND(SUM(AN538:AU538),0)</f>
        <v/>
      </c>
      <c r="AW538">
        <f>IFERROR(INDEX(TIMESHEET!$A$1:$AI$5000,MATCH(PAYROLL!D538,TIMESHEET!A$1:A$500,0),MATCH("T620",TIMESHEET!$2:$2,0)),0)</f>
        <v/>
      </c>
      <c r="AX538">
        <f>IFERROR(INDEX(TIMESHEET!$A$1:$AI$5000,MATCH(PAYROLL!D538,TIMESHEET!A$1:A$500,0),MATCH("T601",TIMESHEET!$2:$2,0)),0)</f>
        <v/>
      </c>
      <c r="AY538">
        <f>IFERROR(INDEX(TIMESHEET!$A$1:$AI$5000,MATCH(PAYROLL!D538,TIMESHEET!A$1:A$500,0),MATCH("T602",TIMESHEET!$2:$2,0)),0)</f>
        <v/>
      </c>
      <c r="AZ538">
        <f>IFERROR(INDEX(TIMESHEET!$A$1:$AI$5000,MATCH(PAYROLL!D538,TIMESHEET!A$1:A$500,0),MATCH("T603",TIMESHEET!$2:$2,0)),0)</f>
        <v/>
      </c>
      <c r="BA538">
        <f>IFERROR(INDEX(TIMESHEET!$A$1:$AI$5000,MATCH(PAYROLL!D538,TIMESHEET!A$1:A$500,0),MATCH("T611",TIMESHEET!$2:$2,0)),0)</f>
        <v/>
      </c>
      <c r="BB538">
        <f>IFERROR(INDEX(TIMESHEET!$A$1:$AI$5000,MATCH(PAYROLL!D538,TIMESHEET!A$1:A$500,0),MATCH("T612",TIMESHEET!$2:$2,0)),0)</f>
        <v/>
      </c>
      <c r="BC538">
        <f>IFERROR(INDEX(TIMESHEET!$A$1:$AI$5000,MATCH(PAYROLL!D538,TIMESHEET!A$1:A$500,0),MATCH("T613",TIMESHEET!$2:$2,0)),0)</f>
        <v/>
      </c>
      <c r="BD538">
        <f>IFERROR(INDEX(TIMESHEET!$A$1:$AI$5000,MATCH(PAYROLL!D538,TIMESHEET!A$1:A$500,0),MATCH("T500",TIMESHEET!$2:$2,0)),0)</f>
        <v/>
      </c>
      <c r="BE538">
        <f>IFERROR(IF(LEFT(INDEX(PIS!O$1:O$500,MATCH(D538,PIS!C$1:C$500)),1)="M",T538/AD538/8*(AW538+AX538*1.5+AY538*2+AZ538*3+BA538*2.1+BB538*2.7+BC538*3.9+BD538*0.3),T538/8*(AW538+AX538*1.5+AY538*2+AZ538*3+BA538*2.1+BB538*2.7+BC538*3.9+BD538*0.3)),0)</f>
        <v/>
      </c>
      <c r="BF538">
        <f>IFERROR(INDEX(ADJ!$A$1:$BZ$1000,MATCH(PAYROLL!$D538,ADJ!A$1:A$500,0),MATCH(PAYROLL!BF$2,ADJ!$2:$2,0)),0)</f>
        <v/>
      </c>
      <c r="BG538">
        <f>IFERROR(INDEX(ADJ!$A$1:$BZ$1000,MATCH(PAYROLL!D538,ADJ!A$1:A$500,0),MATCH(PAYROLL!BG$2,ADJ!$2:$2,0)),0)</f>
        <v/>
      </c>
      <c r="BH538">
        <f>IFERROR(INDEX(ADJ!$A$1:$BZ$1000,MATCH(PAYROLL!D538,ADJ!A$1:A$500,0),MATCH(PAYROLL!BH$2,ADJ!$2:$2,0)),0)</f>
        <v/>
      </c>
      <c r="BI538">
        <f>IFERROR(INDEX(ADJ!$A$1:$BZ$1000,MATCH(PAYROLL!D538,ADJ!A$1:A$500,0),MATCH(PAYROLL!BI$2,ADJ!$2:$2,0)),0)</f>
        <v/>
      </c>
      <c r="BJ538">
        <f>IFERROR(INDEX(ADJ!$A$1:$BZ$1000,MATCH(PAYROLL!D538,ADJ!A$1:A$500,0),MATCH(PAYROLL!BJ$2,ADJ!$2:$2,0)),0)</f>
        <v/>
      </c>
      <c r="BK538">
        <f>SUM(BF538:BJ538)</f>
        <v/>
      </c>
      <c r="BL538">
        <f>IFERROR(INDEX(ADJ!$A$1:$BZ$1000,MATCH(PAYROLL!D538,ADJ!A$1:A$500,0),MATCH(PAYROLL!BL$2,ADJ!$2:$2,0)),0)</f>
        <v/>
      </c>
      <c r="BM538">
        <f>IFERROR(INDEX(ADJ!$A$1:$BZ$1000,MATCH(PAYROLL!D538,ADJ!A$1:A$500,0),MATCH(PAYROLL!BM$2,ADJ!$2:$2,0)),0)</f>
        <v/>
      </c>
      <c r="BN538">
        <f>IFERROR(INDEX(ADJ!$A$1:$BZ$1000,MATCH(PAYROLL!D538,ADJ!A$1:A$500,0),MATCH(PAYROLL!BN$2,ADJ!$2:$2,0)),0)</f>
        <v/>
      </c>
      <c r="BO538">
        <f>IFERROR(INDEX(ADJ!$A$1:$BZ$1000,MATCH(PAYROLL!D538,ADJ!A$1:A$500,0),MATCH(PAYROLL!BO$2,ADJ!$2:$2,0)),0)</f>
        <v/>
      </c>
      <c r="BP538">
        <f>SUM(AM538,AV538,BE538,BK538,BL538:BO538)</f>
        <v/>
      </c>
      <c r="BQ538">
        <f>BO538</f>
        <v/>
      </c>
      <c r="BR538">
        <f>IFERROR(ROUND(IF(LEFT(INDEX(PIS!O$1:O$500,MATCH(D538,PIS!C$1:C$500)),1)="D",T538/8*(BD538*0.3),IF(LEFT(INDEX(PIS!O$1:O$500,MATCH(D538,PIS!C$1:C$500)),1)="H",T538*($BD538*0.3),T538/$AD538/8*($BD538*0.3))),0),0)</f>
        <v/>
      </c>
      <c r="BS538">
        <f>IF(AP538&lt;1,0,MIN(AP538,730000))</f>
        <v/>
      </c>
      <c r="BT538">
        <f>IFERROR(ROUND((BE538-SUM(AW538:BC538)*T538/AD538/8),0)-BR538,0)</f>
        <v/>
      </c>
      <c r="BU538">
        <f>AO538</f>
        <v/>
      </c>
      <c r="BV538">
        <f>SUM(BQ538:BU538)</f>
        <v/>
      </c>
      <c r="BW538">
        <f>BP538-BV538</f>
        <v/>
      </c>
      <c r="BX538">
        <f>IFERROR(IF(RIGHT(INDEX(PIS!O$1:O$500,MATCH(D538,PIS!C$1:C$500)),5)="Gross",MIN(U538+V538,VLOOKUP("R700",TSC!B:C,2,0)*VLOOKUP("R101",TSC!B:C,2,0))*VLOOKUP("R701",TSC!B:C,2,0)%,0),0)</f>
        <v/>
      </c>
      <c r="BY538">
        <f>IFERROR(IF(RIGHT(INDEX(PIS!O$1:O$500,MATCH(D538,PIS!C$1:C$500)),5)="Gross",MIN(U538+V538,VLOOKUP("R700",TSC!B:C,2,0)*VLOOKUP("R101",TSC!B:C,2,0))*VLOOKUP("T704",TSC!B:C,2,0)%,0),0)</f>
        <v/>
      </c>
      <c r="BZ538">
        <f>IFERROR(IF(RIGHT(INDEX(PIS!O$1:O$500,MATCH(D538,PIS!C$1:C$500)),5)="Gross",MIN(U538+V538,VLOOKUP("R700",TSC!B:C,2,0)*VLOOKUP("1",TSC!F:G,2,0))*VLOOKUP("T705",TSC!B:C,2,0)%,0),0)</f>
        <v/>
      </c>
      <c r="CA538">
        <f>IFERROR(INDEX(ADJ!$A$1:$BZ$1000,MATCH(PAYROLL!D538,ADJ!A$1:A$500,0),MATCH(PAYROLL!CA$2,ADJ!$2:$2,0)),0)</f>
        <v/>
      </c>
      <c r="CB538">
        <f>IFERROR(INDEX(ADJ!$A$1:$BZ$1000,MATCH(PAYROLL!D538,ADJ!A$1:A$500,0),MATCH(PAYROLL!CB$2,ADJ!$2:$2,0)),0)</f>
        <v/>
      </c>
      <c r="CC538">
        <f>SUM(BX538:CB538)</f>
        <v/>
      </c>
      <c r="CD538">
        <f>IFERROR(INDEX(PIS!$A$1:$BZ$1000,MATCH(PAYROLL!D538,PIS!C$1:C$500,0),MATCH(PAYROLL!CD$1,PIS!$1:$1,0)),0)</f>
        <v/>
      </c>
      <c r="CE538">
        <f>IFERROR(IF(OR(INDEX(PIS!P$1:P$500,MATCH(D538,PIS!C$1:C$500,0))="LT2",INDEX(PIS!P$1:P$500,MATCH(D538,PIS!C$1:C$500,0))="P10"),0,SUM(CC538,CD538*VLOOKUP("R601",TSC!B:C,2,0),VLOOKUP("R602",TSC!B:C,2,0))),0)</f>
        <v/>
      </c>
      <c r="CF538">
        <f>MAX(BW538-CE538,0)</f>
        <v/>
      </c>
      <c r="CG538">
        <f>IFERROR(IF(OR(RIGHT(INDEX(PIS!P$1:P$500,MATCH(D538,PIS!C$1:C$500)),5)="P10",RIGHT(INDEX(PIS!P$1:P$500,MATCH(D538,PIS!C$1:C$500)),5)="CK"),0,IF(CF538&lt;=5000000,CF538*5%,IF(CF538&lt;=10000000,CF538*10%-250000,IF(CF538&lt;=18000000,CF538*15%-750000,IF(CF538&lt;=32000000,CF538*20%-1650000,IF(CF538&lt;=52000000,CF538*25%-3250000,IF(CF538&lt;=80000000,BH538*30%-5850000,CF538*35%-9850000))))))),0)</f>
        <v/>
      </c>
      <c r="CH538">
        <f>IFERROR(IF(OR(INDEX(PIS!P$1:P$500,MATCH(D538,PIS!C$1:C$500))="LT",INDEX(PIS!P$1:P$500,MATCH(D538,PIS!C$1:C$500))="CK"),0,IF(CF538&lt;2000000,0,CF538*10%)),0)</f>
        <v/>
      </c>
      <c r="CI538">
        <f>IFERROR(INDEX(ADJ!$A$1:$BZ$1000,MATCH(PAYROLL!D538,ADJ!A$1:A$500,0),MATCH(PAYROLL!CI$2,ADJ!$2:$2,0)),0)</f>
        <v/>
      </c>
      <c r="CJ538">
        <f>IFERROR(INDEX(ADJ!$A$1:$BZ$1000,MATCH(PAYROLL!D538,ADJ!A$1:A$500,0),MATCH(PAYROLL!CJ$2,ADJ!$2:$2,0)),0)</f>
        <v/>
      </c>
      <c r="CK538">
        <f>IFERROR(INDEX(ADJ!$A$1:$BZ$1000,MATCH(PAYROLL!D538,ADJ!A$1:A$500,0),MATCH(PAYROLL!CK$2,ADJ!$2:$2,0)),0)</f>
        <v/>
      </c>
      <c r="CL538">
        <f>SUM(CG538:CK538)</f>
        <v/>
      </c>
      <c r="CM538">
        <f>ROUND(SUM(CH538:CK538),0)</f>
        <v/>
      </c>
      <c r="CN538">
        <f>IFERROR(INDEX(CSDA!D$1:D$500,MATCH($CN$2,CSDA!C$1:C$500,0))*INDEX(PIS!V$1:V$500,MATCH(D538,PIS!C$1:C$500))+INDEX(ADJ!$A$1:$BZ$1000,MATCH(PAYROLL!D538,ADJ!A$1:A$500,0),MATCH(PAYROLL!CN$2,ADJ!$2:$2,0)),0)</f>
        <v/>
      </c>
      <c r="CO538">
        <f>IFERROR(INDEX(ADJ!$A$1:$BZ$1000,MATCH(PAYROLL!D538,ADJ!A$1:A$500,0),MATCH(PAYROLL!CO$2,ADJ!$2:$2,0)),0)</f>
        <v/>
      </c>
      <c r="CP538">
        <f>IFERROR(INDEX(ADJ!$A$1:$BZ$1000,MATCH(PAYROLL!D538,ADJ!A$1:A$500,0),MATCH(PAYROLL!CP$2,ADJ!$2:$2,0)),0)</f>
        <v/>
      </c>
      <c r="CQ538">
        <f>BP538-CL538-CI538-CM538-CN538-CO538-CP538-CC538</f>
        <v/>
      </c>
      <c r="CR538">
        <f>IFERROR(IF(RIGHT(INDEX(PIS!O$1:O$500,MATCH(D538,PIS!C$1:C$500,0)),5)="Gross",MIN(U538+V538,VLOOKUP("R700",TSC!B:C,2,0)*VLOOKUP("R101",TSC!B:C,2,0))*(VLOOKUP("T711",TSC!B:C,2,0)+VLOOKUP("T712",TSC!B:C,2,0))%,MIN(T538+V538,VLOOKUP("R700",TSC!B:C,2,0)*VLOOKUP("R101",TSC!B:C,2,0))*(VLOOKUP("T711",TSC!B:C,2,0)+VLOOKUP("T712",TSC!B:C,2,0)+VLOOKUP("R701",TSC!B:C,2,0))%),0)</f>
        <v/>
      </c>
      <c r="CS538">
        <f>IFERROR(IF(RIGHT(INDEX(PIS!O$1:O$500,MATCH(D538,PIS!C$1:C$500,0)),5)="Gross",MIN(U538+V538,VLOOKUP("R700",TSC!B:C,2,0)*VLOOKUP("R101",TSC!B:C,2,0))*(VLOOKUP("T714",TSC!B:C,2,0))%,MIN(T538+V538,VLOOKUP("R700",TSC!B:C,2,0)*VLOOKUP("R101",TSC!B:C,2,0))*(VLOOKUP("T704",TSC!B:C,2,0)+VLOOKUP("T714",TSC!B:C,2,0))%),0)</f>
        <v/>
      </c>
      <c r="CT538">
        <f>IFERROR(IF(RIGHT(INDEX(PIS!O$1:O$500,MATCH(D538,PIS!C$1:C$500,0)),5)="Gross",MIN(U538+V538,VLOOKUP("R700",TSC!B:C,2,0)*VLOOKUP("R101",TSC!B:C,2,0))*VLOOKUP("T705",TSC!B:C,2,0)%,MIN(T538+V538,VLOOKUP("R700",TSC!B:C,2,0)*VLOOKUP("R101",TSC!B:C,2,0))*VLOOKUP("T705",TSC!B:C,2,0)%),0)</f>
        <v/>
      </c>
      <c r="CU538">
        <f>IFERROR(IF(RIGHT(INDEX(PIS!O$1:O$500,MATCH(D538,PIS!C$1:C$500,0)),5)="Gross",MIN(U538+V538,VLOOKUP("R700",TSC!B:C,2,0)*VLOOKUP("R101",TSC!B:C,2,0))*(VLOOKUP("T713",TSC!B:C,2,0))%,MIN(T538+V538,VLOOKUP("R700",TSC!B:C,2,0)*VLOOKUP("R101",TSC!B:C,2,0))*(VLOOKUP("T713",TSC!B:C,2,0))%),0)</f>
        <v/>
      </c>
      <c r="CV538">
        <f>IFERROR(INDEX(ADJ!$A$1:$BZ$1000,MATCH(PAYROLL!D538,ADJ!A$1:A$500,0),MATCH(PAYROLL!CV$2,ADJ!$2:$2,0)),0)</f>
        <v/>
      </c>
      <c r="CW538">
        <f>IFERROR(INDEX(ADJ!$A$1:$BZ$1000,MATCH(PAYROLL!D538,ADJ!A$1:A$500,0),MATCH(PAYROLL!CW$2,ADJ!$2:$2,0)),0)</f>
        <v/>
      </c>
      <c r="CX538">
        <f>SUM(CR538:CW538)</f>
        <v/>
      </c>
      <c r="CY538">
        <f>ROUND(IF(CR538&gt;0,T538+V538*VLOOKUP("R202",TSC!$B$1:$C$500,2,0),0),0)</f>
        <v/>
      </c>
      <c r="CZ538">
        <f>IFERROR(INDEX(CSDA!D$1:D$500,MATCH($CZ$2,CSDA!C$1:C$500,0)),0)</f>
        <v/>
      </c>
      <c r="DA538">
        <f>ROUND(T538*0.7%,0)</f>
        <v/>
      </c>
      <c r="DB538">
        <f>ROUND(T538/12,0)</f>
        <v/>
      </c>
      <c r="DC538">
        <f ref="DC538" t="array">IFERROR(INDEX(CSDA!D$1:D$500,MATCH("Trích giữ"&amp;PAYROLL!DC$2,CSDA!A$1:A$500&amp;CSDA!C$1:C$500,0)),0)</f>
        <v/>
      </c>
      <c r="DD538">
        <f ref="DD538" t="array">IFERROR(INDEX(CSDA!D$1:D$500,MATCH("Trích giữ"&amp;PAYROLL!DD$2,CSDA!A$1:A$500&amp;CSDA!C$1:C$500,0)),0)</f>
        <v/>
      </c>
      <c r="DE538">
        <f ref="DE538" t="array">IFERROR(INDEX(CSDA!D$1:D$500,MATCH("Trích giữ"&amp;PAYROLL!DE$2,CSDA!A$1:A$500&amp;CSDA!C$1:C$500,0)),0)</f>
        <v/>
      </c>
      <c r="DF538">
        <f>IFERROR(INDEX(CSDA!D$1:D$500,MATCH(PAYROLL!DF$2,CSDA!C$1:C$500,0)),0)</f>
        <v/>
      </c>
      <c r="DG538">
        <f ref="DG538" t="array">IFERROR(INDEX(CSDA!D$1:D$500,MATCH("Trích giữ"&amp;PAYROLL!DG$2,CSDA!A$1:A$500&amp;CSDA!C$1:C$500,0)),0)</f>
        <v/>
      </c>
      <c r="DH538">
        <f>ROUND(T538/26,0)</f>
        <v/>
      </c>
      <c r="DI538">
        <f ref="DI538" t="array">IFERROR(INDEX(CSDA!D$1:D$500,MATCH("Trích giữ"&amp;PAYROLL!DI$2,CSDA!A$1:A$500&amp;CSDA!C$1:C$500,0)),0)</f>
        <v/>
      </c>
      <c r="DJ538">
        <f>IF(U538=0,T538*21.5%-BL538,0)</f>
        <v/>
      </c>
      <c r="DK538">
        <f ref="DK538" t="array">IFERROR(INDEX(CSDA!D$1:D$500,MATCH("Trích giữ"&amp;PAYROLL!DK$2,CSDA!A$1:A$500&amp;CSDA!C$1:C$500,0)),0)</f>
        <v/>
      </c>
      <c r="DL538">
        <f>IFERROR(INDEX(CSDA!D$1:D$500,MATCH(PAYROLL!DL$2,CSDA!C$1:C$500,0))/12,0)</f>
        <v/>
      </c>
      <c r="DM538">
        <f>SUM(DB538:DL538)</f>
        <v/>
      </c>
      <c r="DN538">
        <f>IFERROR(INDEX(ADJ!$A$1:$BZ$1000,MATCH(PAYROLL!D538,ADJ!A$1:A$500,0),MATCH(PAYROLL!DN$2,ADJ!$2:$2,0)),0)</f>
        <v/>
      </c>
      <c r="DO538">
        <f>IFERROR(SUM(BP538,DM538:DN538,CX538:DA538)-DT538,0)</f>
        <v/>
      </c>
      <c r="DP538">
        <f ref="DP538" t="array">SUM(BW538*IFERROR(INDEX(CSDA!D$1:D$500,MATCH(BW$2,CSDA!C$1:C$500,0)),0)%,CX538*IFERROR(INDEX(CSDA!D$1:D$500,MATCH(CX$2,CSDA!C$1:C$500,0)),0)%,DA538*IFERROR(INDEX(CSDA!D$1:D$500,MATCH(DA$2,CSDA!C$1:C$500,0)),0)%,DB538*IFERROR(INDEX(CSDA!D$1:D$500,MATCH(DB$2,CSDA!C$1:C$500,0)),0)%,DF538*IFERROR(INDEX(CSDA!D$1:D$500,MATCH("Phí dịch vụ"&amp;PAYROLL!DF$2,CSDA!A$1:A$500&amp;CSDA!C$1:C$500,0)),0)%,DC538*IFERROR(INDEX(CSDA!D$1:D$500,MATCH("Phí dịch vụ"&amp;PAYROLL!DC$2,CSDA!A$1:A$500&amp;CSDA!C$1:C$500,0)),0)%,DH538*IFERROR(INDEX(CSDA!D$1:D$500,MATCH("Phí dịch vụ"&amp;PAYROLL!DH$2,CSDA!A$1:A$500&amp;CSDA!C$1:C$500,0)),0)%,DJ538*IFERROR(INDEX(CSDA!D$1:D$500,MATCH("Phí dịch vụ"&amp;PAYROLL!DJ$2,CSDA!A$1:A$500&amp;CSDA!C$1:C$500,0)),0)%,BN538*IFERROR(INDEX(CSDA!D$1:D$500,MATCH(BN$2,CSDA!C$1:C$500,0)),0)%)-BN538*7%</f>
        <v/>
      </c>
      <c r="DQ538">
        <f>IFERROR(INDEX(ADJ!$A$1:$BZ$1000,MATCH(PAYROLL!D538,ADJ!A$1:A$500,0),MATCH(PAYROLL!DQ$2,ADJ!$2:$2,0)),0)</f>
        <v/>
      </c>
      <c r="DR538">
        <f>IFERROR(INDEX(ADJ!$A$1:$BZ$1000,MATCH(PAYROLL!D538,ADJ!A$1:A$500,0),MATCH(PAYROLL!DR$2,ADJ!$2:$2,0)),0)</f>
        <v/>
      </c>
      <c r="DS538">
        <f>SUM(DP538:DR538)</f>
        <v/>
      </c>
      <c r="DT538">
        <f>EK538</f>
        <v/>
      </c>
      <c r="DU538">
        <f>SUM(DO538:DR538)</f>
        <v/>
      </c>
      <c r="DV538">
        <f>ROUND(DU538*0.1,0)</f>
        <v/>
      </c>
      <c r="DW538">
        <f>DU538+DV538</f>
        <v/>
      </c>
      <c r="DZ538">
        <f>IFERROR(INDEX(ADJ!$A$1:$BZ$1000,MATCH(PAYROLL!$D538,ADJ!A$1:A$500,0),MATCH(PAYROLL!DZ$2,ADJ!$2:$2,0)),0)</f>
        <v/>
      </c>
      <c r="EA538">
        <f>IFERROR(INDEX(ADJ!$A$1:$BZ$1000,MATCH(PAYROLL!$D538,ADJ!A$1:A$500,0),MATCH(PAYROLL!EA$2,ADJ!$2:$2,0)),0)</f>
        <v/>
      </c>
      <c r="EB538">
        <f>IFERROR(INDEX(ADJ!$A$1:$BZ$1000,MATCH(PAYROLL!$D538,ADJ!A$1:A$500,0),MATCH(PAYROLL!EB$2,ADJ!$2:$2,0)),0)</f>
        <v/>
      </c>
      <c r="EC538">
        <f>IFERROR(INDEX(ADJ!$A$1:$BZ$1000,MATCH(PAYROLL!$D538,ADJ!A$1:A$500,0),MATCH(PAYROLL!EC$2,ADJ!$2:$2,0)),0)</f>
        <v/>
      </c>
      <c r="ED538">
        <f>IFERROR(INDEX(ADJ!$A$1:$BZ$1000,MATCH(PAYROLL!$D538,ADJ!A$1:A$500,0),MATCH(PAYROLL!ED$2,ADJ!$2:$2,0)),0)</f>
        <v/>
      </c>
      <c r="EE538">
        <f>IFERROR(INDEX(ADJ!$A$1:$BZ$1000,MATCH(PAYROLL!$D538,ADJ!A$1:A$500,0),MATCH(PAYROLL!EE$2,ADJ!$2:$2,0)),0)</f>
        <v/>
      </c>
      <c r="EF538">
        <f>IFERROR(INDEX(ADJ!$A$1:$BZ$1000,MATCH(PAYROLL!$D538,ADJ!A$1:A$500,0),MATCH(PAYROLL!EF$2,ADJ!$2:$2,0)),0)</f>
        <v/>
      </c>
      <c r="EG538">
        <f>IFERROR(INDEX(ADJ!$A$1:$BZ$1000,MATCH(PAYROLL!$D538,ADJ!A$1:A$500,0),MATCH(PAYROLL!EG$2,ADJ!$2:$2,0)),0)</f>
        <v/>
      </c>
      <c r="EH538">
        <f>IFERROR(INDEX(ADJ!$A$1:$BZ$1000,MATCH(PAYROLL!$D538,ADJ!A$1:A$500,0),MATCH(PAYROLL!EH$2,ADJ!$2:$2,0)),0)</f>
        <v/>
      </c>
      <c r="EI538">
        <f>IFERROR(INDEX(ADJ!$A$1:$BZ$1000,MATCH(PAYROLL!D538,ADJ!A$1:A$500,0),MATCH(PAYROLL!EI$2,ADJ!$2:$2,0)),0)</f>
        <v/>
      </c>
      <c r="EJ538">
        <f>IFERROR(INDEX(ADJ!$A$1:$BZ$1000,MATCH(PAYROLL!$D538,ADJ!A$1:A$500,0),MATCH(PAYROLL!EJ$2,ADJ!$2:$2,0)),0)</f>
        <v/>
      </c>
      <c r="EK538">
        <f>SUM(DZ538:EJ538)</f>
        <v/>
      </c>
    </row>
    <row r="539">
      <c r="A539" t="n">
        <v>537</v>
      </c>
      <c r="B539" t="inlineStr">
        <is>
          <t>Bùi Thị Diệu</t>
        </is>
      </c>
      <c r="D539" t="inlineStr">
        <is>
          <t>157049-01</t>
        </is>
      </c>
      <c r="S539">
        <f>IFERROR(INDEX(PIS!$A$1:$BZ$1000,MATCH($D539,PIS!C$1:C$500,0),MATCH("Lương CB tháng trước",PIS!$1:$1,0)),0)</f>
        <v/>
      </c>
      <c r="T539">
        <f>IFERROR(INDEX(PIS!$A$1:$BZ$1000,MATCH($D539,PIS!C$1:C$500,0),MATCH("Lương CB hiện tại",PIS!$1:$1,0)),0)</f>
        <v/>
      </c>
      <c r="U539">
        <f>IFERROR(INDEX(PIS!$A$1:$BZ$1000,MATCH($D539,PIS!C$1:C$500,0),MATCH("Lương đóng BHBB",PIS!$1:$1,0)),0)</f>
        <v/>
      </c>
      <c r="V539">
        <f>IFERROR(INDEX(PIS!$A$1:$BZ$1000,MATCH($D539,PIS!C$1:C$500,0),MATCH(V$2,PIS!$2:$2,0)),0)</f>
        <v/>
      </c>
      <c r="W539">
        <f>IFERROR(INDEX(PIS!$A$1:$BZ$1000,MATCH($D539,PIS!C$1:C$500,0),MATCH(W$2,PIS!$2:$2,0)),0)</f>
        <v/>
      </c>
      <c r="X539">
        <f>IFERROR(INDEX(PIS!$A$1:$BZ$1000,MATCH($D539,PIS!C$1:C$500,0),MATCH(X$2,PIS!$2:$2,0)),0)</f>
        <v/>
      </c>
      <c r="Y539">
        <f>IFERROR(INDEX(PIS!$A$1:$BZ$1000,MATCH($D539,PIS!C$1:C$500,0),MATCH(Y$2,PIS!$2:$2,0)),0)</f>
        <v/>
      </c>
      <c r="Z539">
        <f>IFERROR(INDEX(PIS!$A$1:$BZ$1000,MATCH($D539,PIS!C$1:C$500,0),MATCH(Z$2,PIS!$2:$2,0)),0)</f>
        <v/>
      </c>
      <c r="AA539">
        <f>IFERROR(INDEX(PIS!$A$1:$BZ$1000,MATCH($D539,PIS!C$1:C$500,0),MATCH(AA$2,PIS!$2:$2,0)),0)</f>
        <v/>
      </c>
      <c r="AB539">
        <f>IFERROR(INDEX(PIS!$A$1:$BZ$1000,MATCH($D539,PIS!C$1:C$500,0),MATCH(AB$2,PIS!$2:$2,0)),0)</f>
        <v/>
      </c>
      <c r="AC539">
        <f>SUM(V539:AB539)</f>
        <v/>
      </c>
      <c r="AD539">
        <f>IFERROR(INDEX(TIMESHEET!$A$1:$AI$5000,MATCH($D539,TIMESHEET!A$1:A$500,0),MATCH("T100",TIMESHEET!$2:$2,0))-2,0)</f>
        <v/>
      </c>
      <c r="AE539">
        <f>IFERROR(INDEX(TIMESHEET!$A$1:$AI$5000,MATCH($D539,TIMESHEET!A$1:A$500,0),MATCH("T202",TIMESHEET!$2:$2,0)),0)</f>
        <v/>
      </c>
      <c r="AF539">
        <f>IFERROR(INDEX(TIMESHEET!$A$1:$AI$5000,MATCH($D539,TIMESHEET!A$1:A$500,0),MATCH("T302",TIMESHEET!$2:$2,0)),0)</f>
        <v/>
      </c>
      <c r="AG539">
        <f>IFERROR(INDEX(TIMESHEET!$A$1:$AI$5000,MATCH($D539,TIMESHEET!A$1:A$500,0),MATCH("T406",TIMESHEET!$2:$2,0)),0)</f>
        <v/>
      </c>
      <c r="AH539">
        <f>AE539+AG539</f>
        <v/>
      </c>
      <c r="AI539">
        <f>IFERROR(INDEX(TIMESHEET!$A$1:$AI$5000,MATCH($D539,TIMESHEET!A$1:A$500,0),MATCH("T701",TIMESHEET!$2:$2,0)),0)</f>
        <v/>
      </c>
      <c r="AJ539">
        <f>IFERROR(INDEX(TIMESHEET!$A$1:$AI$5000,MATCH($D539,TIMESHEET!B$1:B$500,0),MATCH("T320",TIMESHEET!$2:$2,0)),0)</f>
        <v/>
      </c>
      <c r="AK539">
        <f>IFERROR(IF(LEFT(INDEX(PIS!O$1:O$500,MATCH(D539,PIS!C$1:C$500)),1)="M",T539/AD539*SUM(AE539:AG539),T539*AD539),0)</f>
        <v/>
      </c>
      <c r="AL539">
        <f>IFERROR(INDEX(ADJ!$A$1:$BZ$1000,MATCH(PAYROLL!D539,ADJ!A$1:A$500,0),MATCH(PAYROLL!AL$2,ADJ!$2:$2,0)),0)</f>
        <v/>
      </c>
      <c r="AM539">
        <f>SUM(AK539:AL539)</f>
        <v/>
      </c>
      <c r="AN539">
        <f>IFERROR(ROUND(V539/$AD539*$AH539,0),0)</f>
        <v/>
      </c>
      <c r="AO539">
        <f>IFERROR(ROUND(W539/$AD539*$AH539,0),0)</f>
        <v/>
      </c>
      <c r="AP539">
        <f>IFERROR(ROUND(X539/$AD539*$AE539,0),0)</f>
        <v/>
      </c>
      <c r="AQ539">
        <f>IFERROR(ROUND(Y539/$AD539*$AH539,0),0)</f>
        <v/>
      </c>
      <c r="AR539">
        <f>IFERROR(ROUND(Z539/$AD539*$AH539,0),0)</f>
        <v/>
      </c>
      <c r="AS539">
        <f>IFERROR(ROUND(AA539/$AD539*$AH539,0),0)</f>
        <v/>
      </c>
      <c r="AT539">
        <f>IFERROR(IF((AE539+AF539+AG539)&gt;13,AB539,ROUND(AB539/AD539*AH539,0)),0)</f>
        <v/>
      </c>
      <c r="AU539">
        <f>IFERROR(INDEX(ADJ!$A$1:$BZ$1000,MATCH(PAYROLL!D539,ADJ!A$1:A$500,0),MATCH(PAYROLL!AU$2,ADJ!$2:$2,0)),0)</f>
        <v/>
      </c>
      <c r="AV539">
        <f>ROUND(SUM(AN539:AU539),0)</f>
        <v/>
      </c>
      <c r="AW539">
        <f>IFERROR(INDEX(TIMESHEET!$A$1:$AI$5000,MATCH(PAYROLL!D539,TIMESHEET!A$1:A$500,0),MATCH("T620",TIMESHEET!$2:$2,0)),0)</f>
        <v/>
      </c>
      <c r="AX539">
        <f>IFERROR(INDEX(TIMESHEET!$A$1:$AI$5000,MATCH(PAYROLL!D539,TIMESHEET!A$1:A$500,0),MATCH("T601",TIMESHEET!$2:$2,0)),0)</f>
        <v/>
      </c>
      <c r="AY539">
        <f>IFERROR(INDEX(TIMESHEET!$A$1:$AI$5000,MATCH(PAYROLL!D539,TIMESHEET!A$1:A$500,0),MATCH("T602",TIMESHEET!$2:$2,0)),0)</f>
        <v/>
      </c>
      <c r="AZ539">
        <f>IFERROR(INDEX(TIMESHEET!$A$1:$AI$5000,MATCH(PAYROLL!D539,TIMESHEET!A$1:A$500,0),MATCH("T603",TIMESHEET!$2:$2,0)),0)</f>
        <v/>
      </c>
      <c r="BA539">
        <f>IFERROR(INDEX(TIMESHEET!$A$1:$AI$5000,MATCH(PAYROLL!D539,TIMESHEET!A$1:A$500,0),MATCH("T611",TIMESHEET!$2:$2,0)),0)</f>
        <v/>
      </c>
      <c r="BB539">
        <f>IFERROR(INDEX(TIMESHEET!$A$1:$AI$5000,MATCH(PAYROLL!D539,TIMESHEET!A$1:A$500,0),MATCH("T612",TIMESHEET!$2:$2,0)),0)</f>
        <v/>
      </c>
      <c r="BC539">
        <f>IFERROR(INDEX(TIMESHEET!$A$1:$AI$5000,MATCH(PAYROLL!D539,TIMESHEET!A$1:A$500,0),MATCH("T613",TIMESHEET!$2:$2,0)),0)</f>
        <v/>
      </c>
      <c r="BD539">
        <f>IFERROR(INDEX(TIMESHEET!$A$1:$AI$5000,MATCH(PAYROLL!D539,TIMESHEET!A$1:A$500,0),MATCH("T500",TIMESHEET!$2:$2,0)),0)</f>
        <v/>
      </c>
      <c r="BE539">
        <f>IFERROR(IF(LEFT(INDEX(PIS!O$1:O$500,MATCH(D539,PIS!C$1:C$500)),1)="M",T539/AD539/8*(AW539+AX539*1.5+AY539*2+AZ539*3+BA539*2.1+BB539*2.7+BC539*3.9+BD539*0.3),T539/8*(AW539+AX539*1.5+AY539*2+AZ539*3+BA539*2.1+BB539*2.7+BC539*3.9+BD539*0.3)),0)</f>
        <v/>
      </c>
      <c r="BF539">
        <f>IFERROR(INDEX(ADJ!$A$1:$BZ$1000,MATCH(PAYROLL!$D539,ADJ!A$1:A$500,0),MATCH(PAYROLL!BF$2,ADJ!$2:$2,0)),0)</f>
        <v/>
      </c>
      <c r="BG539">
        <f>IFERROR(INDEX(ADJ!$A$1:$BZ$1000,MATCH(PAYROLL!D539,ADJ!A$1:A$500,0),MATCH(PAYROLL!BG$2,ADJ!$2:$2,0)),0)</f>
        <v/>
      </c>
      <c r="BH539">
        <f>IFERROR(INDEX(ADJ!$A$1:$BZ$1000,MATCH(PAYROLL!D539,ADJ!A$1:A$500,0),MATCH(PAYROLL!BH$2,ADJ!$2:$2,0)),0)</f>
        <v/>
      </c>
      <c r="BI539">
        <f>IFERROR(INDEX(ADJ!$A$1:$BZ$1000,MATCH(PAYROLL!D539,ADJ!A$1:A$500,0),MATCH(PAYROLL!BI$2,ADJ!$2:$2,0)),0)</f>
        <v/>
      </c>
      <c r="BJ539">
        <f>IFERROR(INDEX(ADJ!$A$1:$BZ$1000,MATCH(PAYROLL!D539,ADJ!A$1:A$500,0),MATCH(PAYROLL!BJ$2,ADJ!$2:$2,0)),0)</f>
        <v/>
      </c>
      <c r="BK539">
        <f>SUM(BF539:BJ539)</f>
        <v/>
      </c>
      <c r="BL539">
        <f>IFERROR(INDEX(ADJ!$A$1:$BZ$1000,MATCH(PAYROLL!D539,ADJ!A$1:A$500,0),MATCH(PAYROLL!BL$2,ADJ!$2:$2,0)),0)</f>
        <v/>
      </c>
      <c r="BM539">
        <f>IFERROR(INDEX(ADJ!$A$1:$BZ$1000,MATCH(PAYROLL!D539,ADJ!A$1:A$500,0),MATCH(PAYROLL!BM$2,ADJ!$2:$2,0)),0)</f>
        <v/>
      </c>
      <c r="BN539">
        <f>IFERROR(INDEX(ADJ!$A$1:$BZ$1000,MATCH(PAYROLL!D539,ADJ!A$1:A$500,0),MATCH(PAYROLL!BN$2,ADJ!$2:$2,0)),0)</f>
        <v/>
      </c>
      <c r="BO539">
        <f>IFERROR(INDEX(ADJ!$A$1:$BZ$1000,MATCH(PAYROLL!D539,ADJ!A$1:A$500,0),MATCH(PAYROLL!BO$2,ADJ!$2:$2,0)),0)</f>
        <v/>
      </c>
      <c r="BP539">
        <f>SUM(AM539,AV539,BE539,BK539,BL539:BO539)</f>
        <v/>
      </c>
      <c r="BQ539">
        <f>BO539</f>
        <v/>
      </c>
      <c r="BR539">
        <f>IFERROR(ROUND(IF(LEFT(INDEX(PIS!O$1:O$500,MATCH(D539,PIS!C$1:C$500)),1)="D",T539/8*(BD539*0.3),IF(LEFT(INDEX(PIS!O$1:O$500,MATCH(D539,PIS!C$1:C$500)),1)="H",T539*($BD539*0.3),T539/$AD539/8*($BD539*0.3))),0),0)</f>
        <v/>
      </c>
      <c r="BS539">
        <f>IF(AP539&lt;1,0,MIN(AP539,730000))</f>
        <v/>
      </c>
      <c r="BT539">
        <f>IFERROR(ROUND((BE539-SUM(AW539:BC539)*T539/AD539/8),0)-BR539,0)</f>
        <v/>
      </c>
      <c r="BU539">
        <f>AO539</f>
        <v/>
      </c>
      <c r="BV539">
        <f>SUM(BQ539:BU539)</f>
        <v/>
      </c>
      <c r="BW539">
        <f>BP539-BV539</f>
        <v/>
      </c>
      <c r="BX539">
        <f>IFERROR(IF(RIGHT(INDEX(PIS!O$1:O$500,MATCH(D539,PIS!C$1:C$500)),5)="Gross",MIN(U539+V539,VLOOKUP("R700",TSC!B:C,2,0)*VLOOKUP("R101",TSC!B:C,2,0))*VLOOKUP("R701",TSC!B:C,2,0)%,0),0)</f>
        <v/>
      </c>
      <c r="BY539">
        <f>IFERROR(IF(RIGHT(INDEX(PIS!O$1:O$500,MATCH(D539,PIS!C$1:C$500)),5)="Gross",MIN(U539+V539,VLOOKUP("R700",TSC!B:C,2,0)*VLOOKUP("R101",TSC!B:C,2,0))*VLOOKUP("T704",TSC!B:C,2,0)%,0),0)</f>
        <v/>
      </c>
      <c r="BZ539">
        <f>IFERROR(IF(RIGHT(INDEX(PIS!O$1:O$500,MATCH(D539,PIS!C$1:C$500)),5)="Gross",MIN(U539+V539,VLOOKUP("R700",TSC!B:C,2,0)*VLOOKUP("1",TSC!F:G,2,0))*VLOOKUP("T705",TSC!B:C,2,0)%,0),0)</f>
        <v/>
      </c>
      <c r="CA539">
        <f>IFERROR(INDEX(ADJ!$A$1:$BZ$1000,MATCH(PAYROLL!D539,ADJ!A$1:A$500,0),MATCH(PAYROLL!CA$2,ADJ!$2:$2,0)),0)</f>
        <v/>
      </c>
      <c r="CB539">
        <f>IFERROR(INDEX(ADJ!$A$1:$BZ$1000,MATCH(PAYROLL!D539,ADJ!A$1:A$500,0),MATCH(PAYROLL!CB$2,ADJ!$2:$2,0)),0)</f>
        <v/>
      </c>
      <c r="CC539">
        <f>SUM(BX539:CB539)</f>
        <v/>
      </c>
      <c r="CD539">
        <f>IFERROR(INDEX(PIS!$A$1:$BZ$1000,MATCH(PAYROLL!D539,PIS!C$1:C$500,0),MATCH(PAYROLL!CD$1,PIS!$1:$1,0)),0)</f>
        <v/>
      </c>
      <c r="CE539">
        <f>IFERROR(IF(OR(INDEX(PIS!P$1:P$500,MATCH(D539,PIS!C$1:C$500,0))="LT2",INDEX(PIS!P$1:P$500,MATCH(D539,PIS!C$1:C$500,0))="P10"),0,SUM(CC539,CD539*VLOOKUP("R601",TSC!B:C,2,0),VLOOKUP("R602",TSC!B:C,2,0))),0)</f>
        <v/>
      </c>
      <c r="CF539">
        <f>MAX(BW539-CE539,0)</f>
        <v/>
      </c>
      <c r="CG539">
        <f>IFERROR(IF(OR(RIGHT(INDEX(PIS!P$1:P$500,MATCH(D539,PIS!C$1:C$500)),5)="P10",RIGHT(INDEX(PIS!P$1:P$500,MATCH(D539,PIS!C$1:C$500)),5)="CK"),0,IF(CF539&lt;=5000000,CF539*5%,IF(CF539&lt;=10000000,CF539*10%-250000,IF(CF539&lt;=18000000,CF539*15%-750000,IF(CF539&lt;=32000000,CF539*20%-1650000,IF(CF539&lt;=52000000,CF539*25%-3250000,IF(CF539&lt;=80000000,BH539*30%-5850000,CF539*35%-9850000))))))),0)</f>
        <v/>
      </c>
      <c r="CH539">
        <f>IFERROR(IF(OR(INDEX(PIS!P$1:P$500,MATCH(D539,PIS!C$1:C$500))="LT",INDEX(PIS!P$1:P$500,MATCH(D539,PIS!C$1:C$500))="CK"),0,IF(CF539&lt;2000000,0,CF539*10%)),0)</f>
        <v/>
      </c>
      <c r="CI539">
        <f>IFERROR(INDEX(ADJ!$A$1:$BZ$1000,MATCH(PAYROLL!D539,ADJ!A$1:A$500,0),MATCH(PAYROLL!CI$2,ADJ!$2:$2,0)),0)</f>
        <v/>
      </c>
      <c r="CJ539">
        <f>IFERROR(INDEX(ADJ!$A$1:$BZ$1000,MATCH(PAYROLL!D539,ADJ!A$1:A$500,0),MATCH(PAYROLL!CJ$2,ADJ!$2:$2,0)),0)</f>
        <v/>
      </c>
      <c r="CK539">
        <f>IFERROR(INDEX(ADJ!$A$1:$BZ$1000,MATCH(PAYROLL!D539,ADJ!A$1:A$500,0),MATCH(PAYROLL!CK$2,ADJ!$2:$2,0)),0)</f>
        <v/>
      </c>
      <c r="CL539">
        <f>SUM(CG539:CK539)</f>
        <v/>
      </c>
      <c r="CM539">
        <f>ROUND(SUM(CH539:CK539),0)</f>
        <v/>
      </c>
      <c r="CN539">
        <f>IFERROR(INDEX(CSDA!D$1:D$500,MATCH($CN$2,CSDA!C$1:C$500,0))*INDEX(PIS!V$1:V$500,MATCH(D539,PIS!C$1:C$500))+INDEX(ADJ!$A$1:$BZ$1000,MATCH(PAYROLL!D539,ADJ!A$1:A$500,0),MATCH(PAYROLL!CN$2,ADJ!$2:$2,0)),0)</f>
        <v/>
      </c>
      <c r="CO539">
        <f>IFERROR(INDEX(ADJ!$A$1:$BZ$1000,MATCH(PAYROLL!D539,ADJ!A$1:A$500,0),MATCH(PAYROLL!CO$2,ADJ!$2:$2,0)),0)</f>
        <v/>
      </c>
      <c r="CP539">
        <f>IFERROR(INDEX(ADJ!$A$1:$BZ$1000,MATCH(PAYROLL!D539,ADJ!A$1:A$500,0),MATCH(PAYROLL!CP$2,ADJ!$2:$2,0)),0)</f>
        <v/>
      </c>
      <c r="CQ539">
        <f>BP539-CL539-CI539-CM539-CN539-CO539-CP539-CC539</f>
        <v/>
      </c>
      <c r="CR539">
        <f>IFERROR(IF(RIGHT(INDEX(PIS!O$1:O$500,MATCH(D539,PIS!C$1:C$500,0)),5)="Gross",MIN(U539+V539,VLOOKUP("R700",TSC!B:C,2,0)*VLOOKUP("R101",TSC!B:C,2,0))*(VLOOKUP("T711",TSC!B:C,2,0)+VLOOKUP("T712",TSC!B:C,2,0))%,MIN(T539+V539,VLOOKUP("R700",TSC!B:C,2,0)*VLOOKUP("R101",TSC!B:C,2,0))*(VLOOKUP("T711",TSC!B:C,2,0)+VLOOKUP("T712",TSC!B:C,2,0)+VLOOKUP("R701",TSC!B:C,2,0))%),0)</f>
        <v/>
      </c>
      <c r="CS539">
        <f>IFERROR(IF(RIGHT(INDEX(PIS!O$1:O$500,MATCH(D539,PIS!C$1:C$500,0)),5)="Gross",MIN(U539+V539,VLOOKUP("R700",TSC!B:C,2,0)*VLOOKUP("R101",TSC!B:C,2,0))*(VLOOKUP("T714",TSC!B:C,2,0))%,MIN(T539+V539,VLOOKUP("R700",TSC!B:C,2,0)*VLOOKUP("R101",TSC!B:C,2,0))*(VLOOKUP("T704",TSC!B:C,2,0)+VLOOKUP("T714",TSC!B:C,2,0))%),0)</f>
        <v/>
      </c>
      <c r="CT539">
        <f>IFERROR(IF(RIGHT(INDEX(PIS!O$1:O$500,MATCH(D539,PIS!C$1:C$500,0)),5)="Gross",MIN(U539+V539,VLOOKUP("R700",TSC!B:C,2,0)*VLOOKUP("R101",TSC!B:C,2,0))*VLOOKUP("T705",TSC!B:C,2,0)%,MIN(T539+V539,VLOOKUP("R700",TSC!B:C,2,0)*VLOOKUP("R101",TSC!B:C,2,0))*VLOOKUP("T705",TSC!B:C,2,0)%),0)</f>
        <v/>
      </c>
      <c r="CU539">
        <f>IFERROR(IF(RIGHT(INDEX(PIS!O$1:O$500,MATCH(D539,PIS!C$1:C$500,0)),5)="Gross",MIN(U539+V539,VLOOKUP("R700",TSC!B:C,2,0)*VLOOKUP("R101",TSC!B:C,2,0))*(VLOOKUP("T713",TSC!B:C,2,0))%,MIN(T539+V539,VLOOKUP("R700",TSC!B:C,2,0)*VLOOKUP("R101",TSC!B:C,2,0))*(VLOOKUP("T713",TSC!B:C,2,0))%),0)</f>
        <v/>
      </c>
      <c r="CV539">
        <f>IFERROR(INDEX(ADJ!$A$1:$BZ$1000,MATCH(PAYROLL!D539,ADJ!A$1:A$500,0),MATCH(PAYROLL!CV$2,ADJ!$2:$2,0)),0)</f>
        <v/>
      </c>
      <c r="CW539">
        <f>IFERROR(INDEX(ADJ!$A$1:$BZ$1000,MATCH(PAYROLL!D539,ADJ!A$1:A$500,0),MATCH(PAYROLL!CW$2,ADJ!$2:$2,0)),0)</f>
        <v/>
      </c>
      <c r="CX539">
        <f>SUM(CR539:CW539)</f>
        <v/>
      </c>
      <c r="CY539">
        <f>ROUND(IF(CR539&gt;0,T539+V539*VLOOKUP("R202",TSC!$B$1:$C$500,2,0),0),0)</f>
        <v/>
      </c>
      <c r="CZ539">
        <f>IFERROR(INDEX(CSDA!D$1:D$500,MATCH($CZ$2,CSDA!C$1:C$500,0)),0)</f>
        <v/>
      </c>
      <c r="DA539">
        <f>ROUND(T539*0.7%,0)</f>
        <v/>
      </c>
      <c r="DB539">
        <f>ROUND(T539/12,0)</f>
        <v/>
      </c>
      <c r="DC539">
        <f ref="DC539" t="array">IFERROR(INDEX(CSDA!D$1:D$500,MATCH("Trích giữ"&amp;PAYROLL!DC$2,CSDA!A$1:A$500&amp;CSDA!C$1:C$500,0)),0)</f>
        <v/>
      </c>
      <c r="DD539">
        <f ref="DD539" t="array">IFERROR(INDEX(CSDA!D$1:D$500,MATCH("Trích giữ"&amp;PAYROLL!DD$2,CSDA!A$1:A$500&amp;CSDA!C$1:C$500,0)),0)</f>
        <v/>
      </c>
      <c r="DE539">
        <f ref="DE539" t="array">IFERROR(INDEX(CSDA!D$1:D$500,MATCH("Trích giữ"&amp;PAYROLL!DE$2,CSDA!A$1:A$500&amp;CSDA!C$1:C$500,0)),0)</f>
        <v/>
      </c>
      <c r="DF539">
        <f>IFERROR(INDEX(CSDA!D$1:D$500,MATCH(PAYROLL!DF$2,CSDA!C$1:C$500,0)),0)</f>
        <v/>
      </c>
      <c r="DG539">
        <f ref="DG539" t="array">IFERROR(INDEX(CSDA!D$1:D$500,MATCH("Trích giữ"&amp;PAYROLL!DG$2,CSDA!A$1:A$500&amp;CSDA!C$1:C$500,0)),0)</f>
        <v/>
      </c>
      <c r="DH539">
        <f>ROUND(T539/26,0)</f>
        <v/>
      </c>
      <c r="DI539">
        <f ref="DI539" t="array">IFERROR(INDEX(CSDA!D$1:D$500,MATCH("Trích giữ"&amp;PAYROLL!DI$2,CSDA!A$1:A$500&amp;CSDA!C$1:C$500,0)),0)</f>
        <v/>
      </c>
      <c r="DJ539">
        <f>IF(U539=0,T539*21.5%-BL539,0)</f>
        <v/>
      </c>
      <c r="DK539">
        <f ref="DK539" t="array">IFERROR(INDEX(CSDA!D$1:D$500,MATCH("Trích giữ"&amp;PAYROLL!DK$2,CSDA!A$1:A$500&amp;CSDA!C$1:C$500,0)),0)</f>
        <v/>
      </c>
      <c r="DL539">
        <f>IFERROR(INDEX(CSDA!D$1:D$500,MATCH(PAYROLL!DL$2,CSDA!C$1:C$500,0))/12,0)</f>
        <v/>
      </c>
      <c r="DM539">
        <f>SUM(DB539:DL539)</f>
        <v/>
      </c>
      <c r="DN539">
        <f>IFERROR(INDEX(ADJ!$A$1:$BZ$1000,MATCH(PAYROLL!D539,ADJ!A$1:A$500,0),MATCH(PAYROLL!DN$2,ADJ!$2:$2,0)),0)</f>
        <v/>
      </c>
      <c r="DO539">
        <f>IFERROR(SUM(BP539,DM539:DN539,CX539:DA539)-DT539,0)</f>
        <v/>
      </c>
      <c r="DP539">
        <f ref="DP539" t="array">SUM(BW539*IFERROR(INDEX(CSDA!D$1:D$500,MATCH(BW$2,CSDA!C$1:C$500,0)),0)%,CX539*IFERROR(INDEX(CSDA!D$1:D$500,MATCH(CX$2,CSDA!C$1:C$500,0)),0)%,DA539*IFERROR(INDEX(CSDA!D$1:D$500,MATCH(DA$2,CSDA!C$1:C$500,0)),0)%,DB539*IFERROR(INDEX(CSDA!D$1:D$500,MATCH(DB$2,CSDA!C$1:C$500,0)),0)%,DF539*IFERROR(INDEX(CSDA!D$1:D$500,MATCH("Phí dịch vụ"&amp;PAYROLL!DF$2,CSDA!A$1:A$500&amp;CSDA!C$1:C$500,0)),0)%,DC539*IFERROR(INDEX(CSDA!D$1:D$500,MATCH("Phí dịch vụ"&amp;PAYROLL!DC$2,CSDA!A$1:A$500&amp;CSDA!C$1:C$500,0)),0)%,DH539*IFERROR(INDEX(CSDA!D$1:D$500,MATCH("Phí dịch vụ"&amp;PAYROLL!DH$2,CSDA!A$1:A$500&amp;CSDA!C$1:C$500,0)),0)%,DJ539*IFERROR(INDEX(CSDA!D$1:D$500,MATCH("Phí dịch vụ"&amp;PAYROLL!DJ$2,CSDA!A$1:A$500&amp;CSDA!C$1:C$500,0)),0)%,BN539*IFERROR(INDEX(CSDA!D$1:D$500,MATCH(BN$2,CSDA!C$1:C$500,0)),0)%)-BN539*7%</f>
        <v/>
      </c>
      <c r="DQ539">
        <f>IFERROR(INDEX(ADJ!$A$1:$BZ$1000,MATCH(PAYROLL!D539,ADJ!A$1:A$500,0),MATCH(PAYROLL!DQ$2,ADJ!$2:$2,0)),0)</f>
        <v/>
      </c>
      <c r="DR539">
        <f>IFERROR(INDEX(ADJ!$A$1:$BZ$1000,MATCH(PAYROLL!D539,ADJ!A$1:A$500,0),MATCH(PAYROLL!DR$2,ADJ!$2:$2,0)),0)</f>
        <v/>
      </c>
      <c r="DS539">
        <f>SUM(DP539:DR539)</f>
        <v/>
      </c>
      <c r="DT539">
        <f>EK539</f>
        <v/>
      </c>
      <c r="DU539">
        <f>SUM(DO539:DR539)</f>
        <v/>
      </c>
      <c r="DV539">
        <f>ROUND(DU539*0.1,0)</f>
        <v/>
      </c>
      <c r="DW539">
        <f>DU539+DV539</f>
        <v/>
      </c>
      <c r="DZ539">
        <f>IFERROR(INDEX(ADJ!$A$1:$BZ$1000,MATCH(PAYROLL!$D539,ADJ!A$1:A$500,0),MATCH(PAYROLL!DZ$2,ADJ!$2:$2,0)),0)</f>
        <v/>
      </c>
      <c r="EA539">
        <f>IFERROR(INDEX(ADJ!$A$1:$BZ$1000,MATCH(PAYROLL!$D539,ADJ!A$1:A$500,0),MATCH(PAYROLL!EA$2,ADJ!$2:$2,0)),0)</f>
        <v/>
      </c>
      <c r="EB539">
        <f>IFERROR(INDEX(ADJ!$A$1:$BZ$1000,MATCH(PAYROLL!$D539,ADJ!A$1:A$500,0),MATCH(PAYROLL!EB$2,ADJ!$2:$2,0)),0)</f>
        <v/>
      </c>
      <c r="EC539">
        <f>IFERROR(INDEX(ADJ!$A$1:$BZ$1000,MATCH(PAYROLL!$D539,ADJ!A$1:A$500,0),MATCH(PAYROLL!EC$2,ADJ!$2:$2,0)),0)</f>
        <v/>
      </c>
      <c r="ED539">
        <f>IFERROR(INDEX(ADJ!$A$1:$BZ$1000,MATCH(PAYROLL!$D539,ADJ!A$1:A$500,0),MATCH(PAYROLL!ED$2,ADJ!$2:$2,0)),0)</f>
        <v/>
      </c>
      <c r="EE539">
        <f>IFERROR(INDEX(ADJ!$A$1:$BZ$1000,MATCH(PAYROLL!$D539,ADJ!A$1:A$500,0),MATCH(PAYROLL!EE$2,ADJ!$2:$2,0)),0)</f>
        <v/>
      </c>
      <c r="EF539">
        <f>IFERROR(INDEX(ADJ!$A$1:$BZ$1000,MATCH(PAYROLL!$D539,ADJ!A$1:A$500,0),MATCH(PAYROLL!EF$2,ADJ!$2:$2,0)),0)</f>
        <v/>
      </c>
      <c r="EG539">
        <f>IFERROR(INDEX(ADJ!$A$1:$BZ$1000,MATCH(PAYROLL!$D539,ADJ!A$1:A$500,0),MATCH(PAYROLL!EG$2,ADJ!$2:$2,0)),0)</f>
        <v/>
      </c>
      <c r="EH539">
        <f>IFERROR(INDEX(ADJ!$A$1:$BZ$1000,MATCH(PAYROLL!$D539,ADJ!A$1:A$500,0),MATCH(PAYROLL!EH$2,ADJ!$2:$2,0)),0)</f>
        <v/>
      </c>
      <c r="EI539">
        <f>IFERROR(INDEX(ADJ!$A$1:$BZ$1000,MATCH(PAYROLL!D539,ADJ!A$1:A$500,0),MATCH(PAYROLL!EI$2,ADJ!$2:$2,0)),0)</f>
        <v/>
      </c>
      <c r="EJ539">
        <f>IFERROR(INDEX(ADJ!$A$1:$BZ$1000,MATCH(PAYROLL!$D539,ADJ!A$1:A$500,0),MATCH(PAYROLL!EJ$2,ADJ!$2:$2,0)),0)</f>
        <v/>
      </c>
      <c r="EK539">
        <f>SUM(DZ539:EJ539)</f>
        <v/>
      </c>
    </row>
    <row r="540">
      <c r="A540" t="n">
        <v>538</v>
      </c>
      <c r="B540" t="inlineStr">
        <is>
          <t>Bùi Thị Huệ</t>
        </is>
      </c>
      <c r="D540" t="inlineStr">
        <is>
          <t>152633-02</t>
        </is>
      </c>
      <c r="S540">
        <f>IFERROR(INDEX(PIS!$A$1:$BZ$1000,MATCH($D540,PIS!C$1:C$500,0),MATCH("Lương CB tháng trước",PIS!$1:$1,0)),0)</f>
        <v/>
      </c>
      <c r="T540">
        <f>IFERROR(INDEX(PIS!$A$1:$BZ$1000,MATCH($D540,PIS!C$1:C$500,0),MATCH("Lương CB hiện tại",PIS!$1:$1,0)),0)</f>
        <v/>
      </c>
      <c r="U540">
        <f>IFERROR(INDEX(PIS!$A$1:$BZ$1000,MATCH($D540,PIS!C$1:C$500,0),MATCH("Lương đóng BHBB",PIS!$1:$1,0)),0)</f>
        <v/>
      </c>
      <c r="V540">
        <f>IFERROR(INDEX(PIS!$A$1:$BZ$1000,MATCH($D540,PIS!C$1:C$500,0),MATCH(V$2,PIS!$2:$2,0)),0)</f>
        <v/>
      </c>
      <c r="W540">
        <f>IFERROR(INDEX(PIS!$A$1:$BZ$1000,MATCH($D540,PIS!C$1:C$500,0),MATCH(W$2,PIS!$2:$2,0)),0)</f>
        <v/>
      </c>
      <c r="X540">
        <f>IFERROR(INDEX(PIS!$A$1:$BZ$1000,MATCH($D540,PIS!C$1:C$500,0),MATCH(X$2,PIS!$2:$2,0)),0)</f>
        <v/>
      </c>
      <c r="Y540">
        <f>IFERROR(INDEX(PIS!$A$1:$BZ$1000,MATCH($D540,PIS!C$1:C$500,0),MATCH(Y$2,PIS!$2:$2,0)),0)</f>
        <v/>
      </c>
      <c r="Z540">
        <f>IFERROR(INDEX(PIS!$A$1:$BZ$1000,MATCH($D540,PIS!C$1:C$500,0),MATCH(Z$2,PIS!$2:$2,0)),0)</f>
        <v/>
      </c>
      <c r="AA540">
        <f>IFERROR(INDEX(PIS!$A$1:$BZ$1000,MATCH($D540,PIS!C$1:C$500,0),MATCH(AA$2,PIS!$2:$2,0)),0)</f>
        <v/>
      </c>
      <c r="AB540">
        <f>IFERROR(INDEX(PIS!$A$1:$BZ$1000,MATCH($D540,PIS!C$1:C$500,0),MATCH(AB$2,PIS!$2:$2,0)),0)</f>
        <v/>
      </c>
      <c r="AC540">
        <f>SUM(V540:AB540)</f>
        <v/>
      </c>
      <c r="AD540">
        <f>IFERROR(INDEX(TIMESHEET!$A$1:$AI$5000,MATCH($D540,TIMESHEET!A$1:A$500,0),MATCH("T100",TIMESHEET!$2:$2,0))-2,0)</f>
        <v/>
      </c>
      <c r="AE540">
        <f>IFERROR(INDEX(TIMESHEET!$A$1:$AI$5000,MATCH($D540,TIMESHEET!A$1:A$500,0),MATCH("T202",TIMESHEET!$2:$2,0)),0)</f>
        <v/>
      </c>
      <c r="AF540">
        <f>IFERROR(INDEX(TIMESHEET!$A$1:$AI$5000,MATCH($D540,TIMESHEET!A$1:A$500,0),MATCH("T302",TIMESHEET!$2:$2,0)),0)</f>
        <v/>
      </c>
      <c r="AG540">
        <f>IFERROR(INDEX(TIMESHEET!$A$1:$AI$5000,MATCH($D540,TIMESHEET!A$1:A$500,0),MATCH("T406",TIMESHEET!$2:$2,0)),0)</f>
        <v/>
      </c>
      <c r="AH540">
        <f>AE540+AG540</f>
        <v/>
      </c>
      <c r="AI540">
        <f>IFERROR(INDEX(TIMESHEET!$A$1:$AI$5000,MATCH($D540,TIMESHEET!A$1:A$500,0),MATCH("T701",TIMESHEET!$2:$2,0)),0)</f>
        <v/>
      </c>
      <c r="AJ540">
        <f>IFERROR(INDEX(TIMESHEET!$A$1:$AI$5000,MATCH($D540,TIMESHEET!B$1:B$500,0),MATCH("T320",TIMESHEET!$2:$2,0)),0)</f>
        <v/>
      </c>
      <c r="AK540">
        <f>IFERROR(IF(LEFT(INDEX(PIS!O$1:O$500,MATCH(D540,PIS!C$1:C$500)),1)="M",T540/AD540*SUM(AE540:AG540),T540*AD540),0)</f>
        <v/>
      </c>
      <c r="AL540">
        <f>IFERROR(INDEX(ADJ!$A$1:$BZ$1000,MATCH(PAYROLL!D540,ADJ!A$1:A$500,0),MATCH(PAYROLL!AL$2,ADJ!$2:$2,0)),0)</f>
        <v/>
      </c>
      <c r="AM540">
        <f>SUM(AK540:AL540)</f>
        <v/>
      </c>
      <c r="AN540">
        <f>IFERROR(ROUND(V540/$AD540*$AH540,0),0)</f>
        <v/>
      </c>
      <c r="AO540">
        <f>IFERROR(ROUND(W540/$AD540*$AH540,0),0)</f>
        <v/>
      </c>
      <c r="AP540">
        <f>IFERROR(ROUND(X540/$AD540*$AE540,0),0)</f>
        <v/>
      </c>
      <c r="AQ540">
        <f>IFERROR(ROUND(Y540/$AD540*$AH540,0),0)</f>
        <v/>
      </c>
      <c r="AR540">
        <f>IFERROR(ROUND(Z540/$AD540*$AH540,0),0)</f>
        <v/>
      </c>
      <c r="AS540">
        <f>IFERROR(ROUND(AA540/$AD540*$AH540,0),0)</f>
        <v/>
      </c>
      <c r="AT540">
        <f>IFERROR(IF((AE540+AF540+AG540)&gt;13,AB540,ROUND(AB540/AD540*AH540,0)),0)</f>
        <v/>
      </c>
      <c r="AU540">
        <f>IFERROR(INDEX(ADJ!$A$1:$BZ$1000,MATCH(PAYROLL!D540,ADJ!A$1:A$500,0),MATCH(PAYROLL!AU$2,ADJ!$2:$2,0)),0)</f>
        <v/>
      </c>
      <c r="AV540">
        <f>ROUND(SUM(AN540:AU540),0)</f>
        <v/>
      </c>
      <c r="AW540">
        <f>IFERROR(INDEX(TIMESHEET!$A$1:$AI$5000,MATCH(PAYROLL!D540,TIMESHEET!A$1:A$500,0),MATCH("T620",TIMESHEET!$2:$2,0)),0)</f>
        <v/>
      </c>
      <c r="AX540">
        <f>IFERROR(INDEX(TIMESHEET!$A$1:$AI$5000,MATCH(PAYROLL!D540,TIMESHEET!A$1:A$500,0),MATCH("T601",TIMESHEET!$2:$2,0)),0)</f>
        <v/>
      </c>
      <c r="AY540">
        <f>IFERROR(INDEX(TIMESHEET!$A$1:$AI$5000,MATCH(PAYROLL!D540,TIMESHEET!A$1:A$500,0),MATCH("T602",TIMESHEET!$2:$2,0)),0)</f>
        <v/>
      </c>
      <c r="AZ540">
        <f>IFERROR(INDEX(TIMESHEET!$A$1:$AI$5000,MATCH(PAYROLL!D540,TIMESHEET!A$1:A$500,0),MATCH("T603",TIMESHEET!$2:$2,0)),0)</f>
        <v/>
      </c>
      <c r="BA540">
        <f>IFERROR(INDEX(TIMESHEET!$A$1:$AI$5000,MATCH(PAYROLL!D540,TIMESHEET!A$1:A$500,0),MATCH("T611",TIMESHEET!$2:$2,0)),0)</f>
        <v/>
      </c>
      <c r="BB540">
        <f>IFERROR(INDEX(TIMESHEET!$A$1:$AI$5000,MATCH(PAYROLL!D540,TIMESHEET!A$1:A$500,0),MATCH("T612",TIMESHEET!$2:$2,0)),0)</f>
        <v/>
      </c>
      <c r="BC540">
        <f>IFERROR(INDEX(TIMESHEET!$A$1:$AI$5000,MATCH(PAYROLL!D540,TIMESHEET!A$1:A$500,0),MATCH("T613",TIMESHEET!$2:$2,0)),0)</f>
        <v/>
      </c>
      <c r="BD540">
        <f>IFERROR(INDEX(TIMESHEET!$A$1:$AI$5000,MATCH(PAYROLL!D540,TIMESHEET!A$1:A$500,0),MATCH("T500",TIMESHEET!$2:$2,0)),0)</f>
        <v/>
      </c>
      <c r="BE540">
        <f>IFERROR(IF(LEFT(INDEX(PIS!O$1:O$500,MATCH(D540,PIS!C$1:C$500)),1)="M",T540/AD540/8*(AW540+AX540*1.5+AY540*2+AZ540*3+BA540*2.1+BB540*2.7+BC540*3.9+BD540*0.3),T540/8*(AW540+AX540*1.5+AY540*2+AZ540*3+BA540*2.1+BB540*2.7+BC540*3.9+BD540*0.3)),0)</f>
        <v/>
      </c>
      <c r="BF540">
        <f>IFERROR(INDEX(ADJ!$A$1:$BZ$1000,MATCH(PAYROLL!$D540,ADJ!A$1:A$500,0),MATCH(PAYROLL!BF$2,ADJ!$2:$2,0)),0)</f>
        <v/>
      </c>
      <c r="BG540">
        <f>IFERROR(INDEX(ADJ!$A$1:$BZ$1000,MATCH(PAYROLL!D540,ADJ!A$1:A$500,0),MATCH(PAYROLL!BG$2,ADJ!$2:$2,0)),0)</f>
        <v/>
      </c>
      <c r="BH540">
        <f>IFERROR(INDEX(ADJ!$A$1:$BZ$1000,MATCH(PAYROLL!D540,ADJ!A$1:A$500,0),MATCH(PAYROLL!BH$2,ADJ!$2:$2,0)),0)</f>
        <v/>
      </c>
      <c r="BI540">
        <f>IFERROR(INDEX(ADJ!$A$1:$BZ$1000,MATCH(PAYROLL!D540,ADJ!A$1:A$500,0),MATCH(PAYROLL!BI$2,ADJ!$2:$2,0)),0)</f>
        <v/>
      </c>
      <c r="BJ540">
        <f>IFERROR(INDEX(ADJ!$A$1:$BZ$1000,MATCH(PAYROLL!D540,ADJ!A$1:A$500,0),MATCH(PAYROLL!BJ$2,ADJ!$2:$2,0)),0)</f>
        <v/>
      </c>
      <c r="BK540">
        <f>SUM(BF540:BJ540)</f>
        <v/>
      </c>
      <c r="BL540">
        <f>IFERROR(INDEX(ADJ!$A$1:$BZ$1000,MATCH(PAYROLL!D540,ADJ!A$1:A$500,0),MATCH(PAYROLL!BL$2,ADJ!$2:$2,0)),0)</f>
        <v/>
      </c>
      <c r="BM540">
        <f>IFERROR(INDEX(ADJ!$A$1:$BZ$1000,MATCH(PAYROLL!D540,ADJ!A$1:A$500,0),MATCH(PAYROLL!BM$2,ADJ!$2:$2,0)),0)</f>
        <v/>
      </c>
      <c r="BN540">
        <f>IFERROR(INDEX(ADJ!$A$1:$BZ$1000,MATCH(PAYROLL!D540,ADJ!A$1:A$500,0),MATCH(PAYROLL!BN$2,ADJ!$2:$2,0)),0)</f>
        <v/>
      </c>
      <c r="BO540">
        <f>IFERROR(INDEX(ADJ!$A$1:$BZ$1000,MATCH(PAYROLL!D540,ADJ!A$1:A$500,0),MATCH(PAYROLL!BO$2,ADJ!$2:$2,0)),0)</f>
        <v/>
      </c>
      <c r="BP540">
        <f>SUM(AM540,AV540,BE540,BK540,BL540:BO540)</f>
        <v/>
      </c>
      <c r="BQ540">
        <f>BO540</f>
        <v/>
      </c>
      <c r="BR540">
        <f>IFERROR(ROUND(IF(LEFT(INDEX(PIS!O$1:O$500,MATCH(D540,PIS!C$1:C$500)),1)="D",T540/8*(BD540*0.3),IF(LEFT(INDEX(PIS!O$1:O$500,MATCH(D540,PIS!C$1:C$500)),1)="H",T540*($BD540*0.3),T540/$AD540/8*($BD540*0.3))),0),0)</f>
        <v/>
      </c>
      <c r="BS540">
        <f>IF(AP540&lt;1,0,MIN(AP540,730000))</f>
        <v/>
      </c>
      <c r="BT540">
        <f>IFERROR(ROUND((BE540-SUM(AW540:BC540)*T540/AD540/8),0)-BR540,0)</f>
        <v/>
      </c>
      <c r="BU540">
        <f>AO540</f>
        <v/>
      </c>
      <c r="BV540">
        <f>SUM(BQ540:BU540)</f>
        <v/>
      </c>
      <c r="BW540">
        <f>BP540-BV540</f>
        <v/>
      </c>
      <c r="BX540">
        <f>IFERROR(IF(RIGHT(INDEX(PIS!O$1:O$500,MATCH(D540,PIS!C$1:C$500)),5)="Gross",MIN(U540+V540,VLOOKUP("R700",TSC!B:C,2,0)*VLOOKUP("R101",TSC!B:C,2,0))*VLOOKUP("R701",TSC!B:C,2,0)%,0),0)</f>
        <v/>
      </c>
      <c r="BY540">
        <f>IFERROR(IF(RIGHT(INDEX(PIS!O$1:O$500,MATCH(D540,PIS!C$1:C$500)),5)="Gross",MIN(U540+V540,VLOOKUP("R700",TSC!B:C,2,0)*VLOOKUP("R101",TSC!B:C,2,0))*VLOOKUP("T704",TSC!B:C,2,0)%,0),0)</f>
        <v/>
      </c>
      <c r="BZ540">
        <f>IFERROR(IF(RIGHT(INDEX(PIS!O$1:O$500,MATCH(D540,PIS!C$1:C$500)),5)="Gross",MIN(U540+V540,VLOOKUP("R700",TSC!B:C,2,0)*VLOOKUP("1",TSC!F:G,2,0))*VLOOKUP("T705",TSC!B:C,2,0)%,0),0)</f>
        <v/>
      </c>
      <c r="CA540">
        <f>IFERROR(INDEX(ADJ!$A$1:$BZ$1000,MATCH(PAYROLL!D540,ADJ!A$1:A$500,0),MATCH(PAYROLL!CA$2,ADJ!$2:$2,0)),0)</f>
        <v/>
      </c>
      <c r="CB540">
        <f>IFERROR(INDEX(ADJ!$A$1:$BZ$1000,MATCH(PAYROLL!D540,ADJ!A$1:A$500,0),MATCH(PAYROLL!CB$2,ADJ!$2:$2,0)),0)</f>
        <v/>
      </c>
      <c r="CC540">
        <f>SUM(BX540:CB540)</f>
        <v/>
      </c>
      <c r="CD540">
        <f>IFERROR(INDEX(PIS!$A$1:$BZ$1000,MATCH(PAYROLL!D540,PIS!C$1:C$500,0),MATCH(PAYROLL!CD$1,PIS!$1:$1,0)),0)</f>
        <v/>
      </c>
      <c r="CE540">
        <f>IFERROR(IF(OR(INDEX(PIS!P$1:P$500,MATCH(D540,PIS!C$1:C$500,0))="LT2",INDEX(PIS!P$1:P$500,MATCH(D540,PIS!C$1:C$500,0))="P10"),0,SUM(CC540,CD540*VLOOKUP("R601",TSC!B:C,2,0),VLOOKUP("R602",TSC!B:C,2,0))),0)</f>
        <v/>
      </c>
      <c r="CF540">
        <f>MAX(BW540-CE540,0)</f>
        <v/>
      </c>
      <c r="CG540">
        <f>IFERROR(IF(OR(RIGHT(INDEX(PIS!P$1:P$500,MATCH(D540,PIS!C$1:C$500)),5)="P10",RIGHT(INDEX(PIS!P$1:P$500,MATCH(D540,PIS!C$1:C$500)),5)="CK"),0,IF(CF540&lt;=5000000,CF540*5%,IF(CF540&lt;=10000000,CF540*10%-250000,IF(CF540&lt;=18000000,CF540*15%-750000,IF(CF540&lt;=32000000,CF540*20%-1650000,IF(CF540&lt;=52000000,CF540*25%-3250000,IF(CF540&lt;=80000000,BH540*30%-5850000,CF540*35%-9850000))))))),0)</f>
        <v/>
      </c>
      <c r="CH540">
        <f>IFERROR(IF(OR(INDEX(PIS!P$1:P$500,MATCH(D540,PIS!C$1:C$500))="LT",INDEX(PIS!P$1:P$500,MATCH(D540,PIS!C$1:C$500))="CK"),0,IF(CF540&lt;2000000,0,CF540*10%)),0)</f>
        <v/>
      </c>
      <c r="CI540">
        <f>IFERROR(INDEX(ADJ!$A$1:$BZ$1000,MATCH(PAYROLL!D540,ADJ!A$1:A$500,0),MATCH(PAYROLL!CI$2,ADJ!$2:$2,0)),0)</f>
        <v/>
      </c>
      <c r="CJ540">
        <f>IFERROR(INDEX(ADJ!$A$1:$BZ$1000,MATCH(PAYROLL!D540,ADJ!A$1:A$500,0),MATCH(PAYROLL!CJ$2,ADJ!$2:$2,0)),0)</f>
        <v/>
      </c>
      <c r="CK540">
        <f>IFERROR(INDEX(ADJ!$A$1:$BZ$1000,MATCH(PAYROLL!D540,ADJ!A$1:A$500,0),MATCH(PAYROLL!CK$2,ADJ!$2:$2,0)),0)</f>
        <v/>
      </c>
      <c r="CL540">
        <f>SUM(CG540:CK540)</f>
        <v/>
      </c>
      <c r="CM540">
        <f>ROUND(SUM(CH540:CK540),0)</f>
        <v/>
      </c>
      <c r="CN540">
        <f>IFERROR(INDEX(CSDA!D$1:D$500,MATCH($CN$2,CSDA!C$1:C$500,0))*INDEX(PIS!V$1:V$500,MATCH(D540,PIS!C$1:C$500))+INDEX(ADJ!$A$1:$BZ$1000,MATCH(PAYROLL!D540,ADJ!A$1:A$500,0),MATCH(PAYROLL!CN$2,ADJ!$2:$2,0)),0)</f>
        <v/>
      </c>
      <c r="CO540">
        <f>IFERROR(INDEX(ADJ!$A$1:$BZ$1000,MATCH(PAYROLL!D540,ADJ!A$1:A$500,0),MATCH(PAYROLL!CO$2,ADJ!$2:$2,0)),0)</f>
        <v/>
      </c>
      <c r="CP540">
        <f>IFERROR(INDEX(ADJ!$A$1:$BZ$1000,MATCH(PAYROLL!D540,ADJ!A$1:A$500,0),MATCH(PAYROLL!CP$2,ADJ!$2:$2,0)),0)</f>
        <v/>
      </c>
      <c r="CQ540">
        <f>BP540-CL540-CI540-CM540-CN540-CO540-CP540-CC540</f>
        <v/>
      </c>
      <c r="CR540">
        <f>IFERROR(IF(RIGHT(INDEX(PIS!O$1:O$500,MATCH(D540,PIS!C$1:C$500,0)),5)="Gross",MIN(U540+V540,VLOOKUP("R700",TSC!B:C,2,0)*VLOOKUP("R101",TSC!B:C,2,0))*(VLOOKUP("T711",TSC!B:C,2,0)+VLOOKUP("T712",TSC!B:C,2,0))%,MIN(T540+V540,VLOOKUP("R700",TSC!B:C,2,0)*VLOOKUP("R101",TSC!B:C,2,0))*(VLOOKUP("T711",TSC!B:C,2,0)+VLOOKUP("T712",TSC!B:C,2,0)+VLOOKUP("R701",TSC!B:C,2,0))%),0)</f>
        <v/>
      </c>
      <c r="CS540">
        <f>IFERROR(IF(RIGHT(INDEX(PIS!O$1:O$500,MATCH(D540,PIS!C$1:C$500,0)),5)="Gross",MIN(U540+V540,VLOOKUP("R700",TSC!B:C,2,0)*VLOOKUP("R101",TSC!B:C,2,0))*(VLOOKUP("T714",TSC!B:C,2,0))%,MIN(T540+V540,VLOOKUP("R700",TSC!B:C,2,0)*VLOOKUP("R101",TSC!B:C,2,0))*(VLOOKUP("T704",TSC!B:C,2,0)+VLOOKUP("T714",TSC!B:C,2,0))%),0)</f>
        <v/>
      </c>
      <c r="CT540">
        <f>IFERROR(IF(RIGHT(INDEX(PIS!O$1:O$500,MATCH(D540,PIS!C$1:C$500,0)),5)="Gross",MIN(U540+V540,VLOOKUP("R700",TSC!B:C,2,0)*VLOOKUP("R101",TSC!B:C,2,0))*VLOOKUP("T705",TSC!B:C,2,0)%,MIN(T540+V540,VLOOKUP("R700",TSC!B:C,2,0)*VLOOKUP("R101",TSC!B:C,2,0))*VLOOKUP("T705",TSC!B:C,2,0)%),0)</f>
        <v/>
      </c>
      <c r="CU540">
        <f>IFERROR(IF(RIGHT(INDEX(PIS!O$1:O$500,MATCH(D540,PIS!C$1:C$500,0)),5)="Gross",MIN(U540+V540,VLOOKUP("R700",TSC!B:C,2,0)*VLOOKUP("R101",TSC!B:C,2,0))*(VLOOKUP("T713",TSC!B:C,2,0))%,MIN(T540+V540,VLOOKUP("R700",TSC!B:C,2,0)*VLOOKUP("R101",TSC!B:C,2,0))*(VLOOKUP("T713",TSC!B:C,2,0))%),0)</f>
        <v/>
      </c>
      <c r="CV540">
        <f>IFERROR(INDEX(ADJ!$A$1:$BZ$1000,MATCH(PAYROLL!D540,ADJ!A$1:A$500,0),MATCH(PAYROLL!CV$2,ADJ!$2:$2,0)),0)</f>
        <v/>
      </c>
      <c r="CW540">
        <f>IFERROR(INDEX(ADJ!$A$1:$BZ$1000,MATCH(PAYROLL!D540,ADJ!A$1:A$500,0),MATCH(PAYROLL!CW$2,ADJ!$2:$2,0)),0)</f>
        <v/>
      </c>
      <c r="CX540">
        <f>SUM(CR540:CW540)</f>
        <v/>
      </c>
      <c r="CY540">
        <f>ROUND(IF(CR540&gt;0,T540+V540*VLOOKUP("R202",TSC!$B$1:$C$500,2,0),0),0)</f>
        <v/>
      </c>
      <c r="CZ540">
        <f>IFERROR(INDEX(CSDA!D$1:D$500,MATCH($CZ$2,CSDA!C$1:C$500,0)),0)</f>
        <v/>
      </c>
      <c r="DA540">
        <f>ROUND(T540*0.7%,0)</f>
        <v/>
      </c>
      <c r="DB540">
        <f>ROUND(T540/12,0)</f>
        <v/>
      </c>
      <c r="DC540">
        <f ref="DC540" t="array">IFERROR(INDEX(CSDA!D$1:D$500,MATCH("Trích giữ"&amp;PAYROLL!DC$2,CSDA!A$1:A$500&amp;CSDA!C$1:C$500,0)),0)</f>
        <v/>
      </c>
      <c r="DD540">
        <f ref="DD540" t="array">IFERROR(INDEX(CSDA!D$1:D$500,MATCH("Trích giữ"&amp;PAYROLL!DD$2,CSDA!A$1:A$500&amp;CSDA!C$1:C$500,0)),0)</f>
        <v/>
      </c>
      <c r="DE540">
        <f ref="DE540" t="array">IFERROR(INDEX(CSDA!D$1:D$500,MATCH("Trích giữ"&amp;PAYROLL!DE$2,CSDA!A$1:A$500&amp;CSDA!C$1:C$500,0)),0)</f>
        <v/>
      </c>
      <c r="DF540">
        <f>IFERROR(INDEX(CSDA!D$1:D$500,MATCH(PAYROLL!DF$2,CSDA!C$1:C$500,0)),0)</f>
        <v/>
      </c>
      <c r="DG540">
        <f ref="DG540" t="array">IFERROR(INDEX(CSDA!D$1:D$500,MATCH("Trích giữ"&amp;PAYROLL!DG$2,CSDA!A$1:A$500&amp;CSDA!C$1:C$500,0)),0)</f>
        <v/>
      </c>
      <c r="DH540">
        <f>ROUND(T540/26,0)</f>
        <v/>
      </c>
      <c r="DI540">
        <f ref="DI540" t="array">IFERROR(INDEX(CSDA!D$1:D$500,MATCH("Trích giữ"&amp;PAYROLL!DI$2,CSDA!A$1:A$500&amp;CSDA!C$1:C$500,0)),0)</f>
        <v/>
      </c>
      <c r="DJ540">
        <f>IF(U540=0,T540*21.5%-BL540,0)</f>
        <v/>
      </c>
      <c r="DK540">
        <f ref="DK540" t="array">IFERROR(INDEX(CSDA!D$1:D$500,MATCH("Trích giữ"&amp;PAYROLL!DK$2,CSDA!A$1:A$500&amp;CSDA!C$1:C$500,0)),0)</f>
        <v/>
      </c>
      <c r="DL540">
        <f>IFERROR(INDEX(CSDA!D$1:D$500,MATCH(PAYROLL!DL$2,CSDA!C$1:C$500,0))/12,0)</f>
        <v/>
      </c>
      <c r="DM540">
        <f>SUM(DB540:DL540)</f>
        <v/>
      </c>
      <c r="DN540">
        <f>IFERROR(INDEX(ADJ!$A$1:$BZ$1000,MATCH(PAYROLL!D540,ADJ!A$1:A$500,0),MATCH(PAYROLL!DN$2,ADJ!$2:$2,0)),0)</f>
        <v/>
      </c>
      <c r="DO540">
        <f>IFERROR(SUM(BP540,DM540:DN540,CX540:DA540)-DT540,0)</f>
        <v/>
      </c>
      <c r="DP540">
        <f ref="DP540" t="array">SUM(BW540*IFERROR(INDEX(CSDA!D$1:D$500,MATCH(BW$2,CSDA!C$1:C$500,0)),0)%,CX540*IFERROR(INDEX(CSDA!D$1:D$500,MATCH(CX$2,CSDA!C$1:C$500,0)),0)%,DA540*IFERROR(INDEX(CSDA!D$1:D$500,MATCH(DA$2,CSDA!C$1:C$500,0)),0)%,DB540*IFERROR(INDEX(CSDA!D$1:D$500,MATCH(DB$2,CSDA!C$1:C$500,0)),0)%,DF540*IFERROR(INDEX(CSDA!D$1:D$500,MATCH("Phí dịch vụ"&amp;PAYROLL!DF$2,CSDA!A$1:A$500&amp;CSDA!C$1:C$500,0)),0)%,DC540*IFERROR(INDEX(CSDA!D$1:D$500,MATCH("Phí dịch vụ"&amp;PAYROLL!DC$2,CSDA!A$1:A$500&amp;CSDA!C$1:C$500,0)),0)%,DH540*IFERROR(INDEX(CSDA!D$1:D$500,MATCH("Phí dịch vụ"&amp;PAYROLL!DH$2,CSDA!A$1:A$500&amp;CSDA!C$1:C$500,0)),0)%,DJ540*IFERROR(INDEX(CSDA!D$1:D$500,MATCH("Phí dịch vụ"&amp;PAYROLL!DJ$2,CSDA!A$1:A$500&amp;CSDA!C$1:C$500,0)),0)%,BN540*IFERROR(INDEX(CSDA!D$1:D$500,MATCH(BN$2,CSDA!C$1:C$500,0)),0)%)-BN540*7%</f>
        <v/>
      </c>
      <c r="DQ540">
        <f>IFERROR(INDEX(ADJ!$A$1:$BZ$1000,MATCH(PAYROLL!D540,ADJ!A$1:A$500,0),MATCH(PAYROLL!DQ$2,ADJ!$2:$2,0)),0)</f>
        <v/>
      </c>
      <c r="DR540">
        <f>IFERROR(INDEX(ADJ!$A$1:$BZ$1000,MATCH(PAYROLL!D540,ADJ!A$1:A$500,0),MATCH(PAYROLL!DR$2,ADJ!$2:$2,0)),0)</f>
        <v/>
      </c>
      <c r="DS540">
        <f>SUM(DP540:DR540)</f>
        <v/>
      </c>
      <c r="DT540">
        <f>EK540</f>
        <v/>
      </c>
      <c r="DU540">
        <f>SUM(DO540:DR540)</f>
        <v/>
      </c>
      <c r="DV540">
        <f>ROUND(DU540*0.1,0)</f>
        <v/>
      </c>
      <c r="DW540">
        <f>DU540+DV540</f>
        <v/>
      </c>
      <c r="DZ540">
        <f>IFERROR(INDEX(ADJ!$A$1:$BZ$1000,MATCH(PAYROLL!$D540,ADJ!A$1:A$500,0),MATCH(PAYROLL!DZ$2,ADJ!$2:$2,0)),0)</f>
        <v/>
      </c>
      <c r="EA540">
        <f>IFERROR(INDEX(ADJ!$A$1:$BZ$1000,MATCH(PAYROLL!$D540,ADJ!A$1:A$500,0),MATCH(PAYROLL!EA$2,ADJ!$2:$2,0)),0)</f>
        <v/>
      </c>
      <c r="EB540">
        <f>IFERROR(INDEX(ADJ!$A$1:$BZ$1000,MATCH(PAYROLL!$D540,ADJ!A$1:A$500,0),MATCH(PAYROLL!EB$2,ADJ!$2:$2,0)),0)</f>
        <v/>
      </c>
      <c r="EC540">
        <f>IFERROR(INDEX(ADJ!$A$1:$BZ$1000,MATCH(PAYROLL!$D540,ADJ!A$1:A$500,0),MATCH(PAYROLL!EC$2,ADJ!$2:$2,0)),0)</f>
        <v/>
      </c>
      <c r="ED540">
        <f>IFERROR(INDEX(ADJ!$A$1:$BZ$1000,MATCH(PAYROLL!$D540,ADJ!A$1:A$500,0),MATCH(PAYROLL!ED$2,ADJ!$2:$2,0)),0)</f>
        <v/>
      </c>
      <c r="EE540">
        <f>IFERROR(INDEX(ADJ!$A$1:$BZ$1000,MATCH(PAYROLL!$D540,ADJ!A$1:A$500,0),MATCH(PAYROLL!EE$2,ADJ!$2:$2,0)),0)</f>
        <v/>
      </c>
      <c r="EF540">
        <f>IFERROR(INDEX(ADJ!$A$1:$BZ$1000,MATCH(PAYROLL!$D540,ADJ!A$1:A$500,0),MATCH(PAYROLL!EF$2,ADJ!$2:$2,0)),0)</f>
        <v/>
      </c>
      <c r="EG540">
        <f>IFERROR(INDEX(ADJ!$A$1:$BZ$1000,MATCH(PAYROLL!$D540,ADJ!A$1:A$500,0),MATCH(PAYROLL!EG$2,ADJ!$2:$2,0)),0)</f>
        <v/>
      </c>
      <c r="EH540">
        <f>IFERROR(INDEX(ADJ!$A$1:$BZ$1000,MATCH(PAYROLL!$D540,ADJ!A$1:A$500,0),MATCH(PAYROLL!EH$2,ADJ!$2:$2,0)),0)</f>
        <v/>
      </c>
      <c r="EI540">
        <f>IFERROR(INDEX(ADJ!$A$1:$BZ$1000,MATCH(PAYROLL!D540,ADJ!A$1:A$500,0),MATCH(PAYROLL!EI$2,ADJ!$2:$2,0)),0)</f>
        <v/>
      </c>
      <c r="EJ540">
        <f>IFERROR(INDEX(ADJ!$A$1:$BZ$1000,MATCH(PAYROLL!$D540,ADJ!A$1:A$500,0),MATCH(PAYROLL!EJ$2,ADJ!$2:$2,0)),0)</f>
        <v/>
      </c>
      <c r="EK540">
        <f>SUM(DZ540:EJ540)</f>
        <v/>
      </c>
    </row>
    <row r="541">
      <c r="A541" t="n">
        <v>539</v>
      </c>
      <c r="B541" t="inlineStr">
        <is>
          <t>Bùi Trí Thức</t>
        </is>
      </c>
      <c r="D541" t="inlineStr">
        <is>
          <t>157566-01</t>
        </is>
      </c>
      <c r="S541">
        <f>IFERROR(INDEX(PIS!$A$1:$BZ$1000,MATCH($D541,PIS!C$1:C$500,0),MATCH("Lương CB tháng trước",PIS!$1:$1,0)),0)</f>
        <v/>
      </c>
      <c r="T541">
        <f>IFERROR(INDEX(PIS!$A$1:$BZ$1000,MATCH($D541,PIS!C$1:C$500,0),MATCH("Lương CB hiện tại",PIS!$1:$1,0)),0)</f>
        <v/>
      </c>
      <c r="U541">
        <f>IFERROR(INDEX(PIS!$A$1:$BZ$1000,MATCH($D541,PIS!C$1:C$500,0),MATCH("Lương đóng BHBB",PIS!$1:$1,0)),0)</f>
        <v/>
      </c>
      <c r="V541">
        <f>IFERROR(INDEX(PIS!$A$1:$BZ$1000,MATCH($D541,PIS!C$1:C$500,0),MATCH(V$2,PIS!$2:$2,0)),0)</f>
        <v/>
      </c>
      <c r="W541">
        <f>IFERROR(INDEX(PIS!$A$1:$BZ$1000,MATCH($D541,PIS!C$1:C$500,0),MATCH(W$2,PIS!$2:$2,0)),0)</f>
        <v/>
      </c>
      <c r="X541">
        <f>IFERROR(INDEX(PIS!$A$1:$BZ$1000,MATCH($D541,PIS!C$1:C$500,0),MATCH(X$2,PIS!$2:$2,0)),0)</f>
        <v/>
      </c>
      <c r="Y541">
        <f>IFERROR(INDEX(PIS!$A$1:$BZ$1000,MATCH($D541,PIS!C$1:C$500,0),MATCH(Y$2,PIS!$2:$2,0)),0)</f>
        <v/>
      </c>
      <c r="Z541">
        <f>IFERROR(INDEX(PIS!$A$1:$BZ$1000,MATCH($D541,PIS!C$1:C$500,0),MATCH(Z$2,PIS!$2:$2,0)),0)</f>
        <v/>
      </c>
      <c r="AA541">
        <f>IFERROR(INDEX(PIS!$A$1:$BZ$1000,MATCH($D541,PIS!C$1:C$500,0),MATCH(AA$2,PIS!$2:$2,0)),0)</f>
        <v/>
      </c>
      <c r="AB541">
        <f>IFERROR(INDEX(PIS!$A$1:$BZ$1000,MATCH($D541,PIS!C$1:C$500,0),MATCH(AB$2,PIS!$2:$2,0)),0)</f>
        <v/>
      </c>
      <c r="AC541">
        <f>SUM(V541:AB541)</f>
        <v/>
      </c>
      <c r="AD541">
        <f>IFERROR(INDEX(TIMESHEET!$A$1:$AI$5000,MATCH($D541,TIMESHEET!A$1:A$500,0),MATCH("T100",TIMESHEET!$2:$2,0))-2,0)</f>
        <v/>
      </c>
      <c r="AE541">
        <f>IFERROR(INDEX(TIMESHEET!$A$1:$AI$5000,MATCH($D541,TIMESHEET!A$1:A$500,0),MATCH("T202",TIMESHEET!$2:$2,0)),0)</f>
        <v/>
      </c>
      <c r="AF541">
        <f>IFERROR(INDEX(TIMESHEET!$A$1:$AI$5000,MATCH($D541,TIMESHEET!A$1:A$500,0),MATCH("T302",TIMESHEET!$2:$2,0)),0)</f>
        <v/>
      </c>
      <c r="AG541">
        <f>IFERROR(INDEX(TIMESHEET!$A$1:$AI$5000,MATCH($D541,TIMESHEET!A$1:A$500,0),MATCH("T406",TIMESHEET!$2:$2,0)),0)</f>
        <v/>
      </c>
      <c r="AH541">
        <f>AE541+AG541</f>
        <v/>
      </c>
      <c r="AI541">
        <f>IFERROR(INDEX(TIMESHEET!$A$1:$AI$5000,MATCH($D541,TIMESHEET!A$1:A$500,0),MATCH("T701",TIMESHEET!$2:$2,0)),0)</f>
        <v/>
      </c>
      <c r="AJ541">
        <f>IFERROR(INDEX(TIMESHEET!$A$1:$AI$5000,MATCH($D541,TIMESHEET!B$1:B$500,0),MATCH("T320",TIMESHEET!$2:$2,0)),0)</f>
        <v/>
      </c>
      <c r="AK541">
        <f>IFERROR(IF(LEFT(INDEX(PIS!O$1:O$500,MATCH(D541,PIS!C$1:C$500)),1)="M",T541/AD541*SUM(AE541:AG541),T541*AD541),0)</f>
        <v/>
      </c>
      <c r="AL541">
        <f>IFERROR(INDEX(ADJ!$A$1:$BZ$1000,MATCH(PAYROLL!D541,ADJ!A$1:A$500,0),MATCH(PAYROLL!AL$2,ADJ!$2:$2,0)),0)</f>
        <v/>
      </c>
      <c r="AM541">
        <f>SUM(AK541:AL541)</f>
        <v/>
      </c>
      <c r="AN541">
        <f>IFERROR(ROUND(V541/$AD541*$AH541,0),0)</f>
        <v/>
      </c>
      <c r="AO541">
        <f>IFERROR(ROUND(W541/$AD541*$AH541,0),0)</f>
        <v/>
      </c>
      <c r="AP541">
        <f>IFERROR(ROUND(X541/$AD541*$AE541,0),0)</f>
        <v/>
      </c>
      <c r="AQ541">
        <f>IFERROR(ROUND(Y541/$AD541*$AH541,0),0)</f>
        <v/>
      </c>
      <c r="AR541">
        <f>IFERROR(ROUND(Z541/$AD541*$AH541,0),0)</f>
        <v/>
      </c>
      <c r="AS541">
        <f>IFERROR(ROUND(AA541/$AD541*$AH541,0),0)</f>
        <v/>
      </c>
      <c r="AT541">
        <f>IFERROR(IF((AE541+AF541+AG541)&gt;13,AB541,ROUND(AB541/AD541*AH541,0)),0)</f>
        <v/>
      </c>
      <c r="AU541">
        <f>IFERROR(INDEX(ADJ!$A$1:$BZ$1000,MATCH(PAYROLL!D541,ADJ!A$1:A$500,0),MATCH(PAYROLL!AU$2,ADJ!$2:$2,0)),0)</f>
        <v/>
      </c>
      <c r="AV541">
        <f>ROUND(SUM(AN541:AU541),0)</f>
        <v/>
      </c>
      <c r="AW541">
        <f>IFERROR(INDEX(TIMESHEET!$A$1:$AI$5000,MATCH(PAYROLL!D541,TIMESHEET!A$1:A$500,0),MATCH("T620",TIMESHEET!$2:$2,0)),0)</f>
        <v/>
      </c>
      <c r="AX541">
        <f>IFERROR(INDEX(TIMESHEET!$A$1:$AI$5000,MATCH(PAYROLL!D541,TIMESHEET!A$1:A$500,0),MATCH("T601",TIMESHEET!$2:$2,0)),0)</f>
        <v/>
      </c>
      <c r="AY541">
        <f>IFERROR(INDEX(TIMESHEET!$A$1:$AI$5000,MATCH(PAYROLL!D541,TIMESHEET!A$1:A$500,0),MATCH("T602",TIMESHEET!$2:$2,0)),0)</f>
        <v/>
      </c>
      <c r="AZ541">
        <f>IFERROR(INDEX(TIMESHEET!$A$1:$AI$5000,MATCH(PAYROLL!D541,TIMESHEET!A$1:A$500,0),MATCH("T603",TIMESHEET!$2:$2,0)),0)</f>
        <v/>
      </c>
      <c r="BA541">
        <f>IFERROR(INDEX(TIMESHEET!$A$1:$AI$5000,MATCH(PAYROLL!D541,TIMESHEET!A$1:A$500,0),MATCH("T611",TIMESHEET!$2:$2,0)),0)</f>
        <v/>
      </c>
      <c r="BB541">
        <f>IFERROR(INDEX(TIMESHEET!$A$1:$AI$5000,MATCH(PAYROLL!D541,TIMESHEET!A$1:A$500,0),MATCH("T612",TIMESHEET!$2:$2,0)),0)</f>
        <v/>
      </c>
      <c r="BC541">
        <f>IFERROR(INDEX(TIMESHEET!$A$1:$AI$5000,MATCH(PAYROLL!D541,TIMESHEET!A$1:A$500,0),MATCH("T613",TIMESHEET!$2:$2,0)),0)</f>
        <v/>
      </c>
      <c r="BD541">
        <f>IFERROR(INDEX(TIMESHEET!$A$1:$AI$5000,MATCH(PAYROLL!D541,TIMESHEET!A$1:A$500,0),MATCH("T500",TIMESHEET!$2:$2,0)),0)</f>
        <v/>
      </c>
      <c r="BE541">
        <f>IFERROR(IF(LEFT(INDEX(PIS!O$1:O$500,MATCH(D541,PIS!C$1:C$500)),1)="M",T541/AD541/8*(AW541+AX541*1.5+AY541*2+AZ541*3+BA541*2.1+BB541*2.7+BC541*3.9+BD541*0.3),T541/8*(AW541+AX541*1.5+AY541*2+AZ541*3+BA541*2.1+BB541*2.7+BC541*3.9+BD541*0.3)),0)</f>
        <v/>
      </c>
      <c r="BF541">
        <f>IFERROR(INDEX(ADJ!$A$1:$BZ$1000,MATCH(PAYROLL!$D541,ADJ!A$1:A$500,0),MATCH(PAYROLL!BF$2,ADJ!$2:$2,0)),0)</f>
        <v/>
      </c>
      <c r="BG541">
        <f>IFERROR(INDEX(ADJ!$A$1:$BZ$1000,MATCH(PAYROLL!D541,ADJ!A$1:A$500,0),MATCH(PAYROLL!BG$2,ADJ!$2:$2,0)),0)</f>
        <v/>
      </c>
      <c r="BH541">
        <f>IFERROR(INDEX(ADJ!$A$1:$BZ$1000,MATCH(PAYROLL!D541,ADJ!A$1:A$500,0),MATCH(PAYROLL!BH$2,ADJ!$2:$2,0)),0)</f>
        <v/>
      </c>
      <c r="BI541">
        <f>IFERROR(INDEX(ADJ!$A$1:$BZ$1000,MATCH(PAYROLL!D541,ADJ!A$1:A$500,0),MATCH(PAYROLL!BI$2,ADJ!$2:$2,0)),0)</f>
        <v/>
      </c>
      <c r="BJ541">
        <f>IFERROR(INDEX(ADJ!$A$1:$BZ$1000,MATCH(PAYROLL!D541,ADJ!A$1:A$500,0),MATCH(PAYROLL!BJ$2,ADJ!$2:$2,0)),0)</f>
        <v/>
      </c>
      <c r="BK541">
        <f>SUM(BF541:BJ541)</f>
        <v/>
      </c>
      <c r="BL541">
        <f>IFERROR(INDEX(ADJ!$A$1:$BZ$1000,MATCH(PAYROLL!D541,ADJ!A$1:A$500,0),MATCH(PAYROLL!BL$2,ADJ!$2:$2,0)),0)</f>
        <v/>
      </c>
      <c r="BM541">
        <f>IFERROR(INDEX(ADJ!$A$1:$BZ$1000,MATCH(PAYROLL!D541,ADJ!A$1:A$500,0),MATCH(PAYROLL!BM$2,ADJ!$2:$2,0)),0)</f>
        <v/>
      </c>
      <c r="BN541">
        <f>IFERROR(INDEX(ADJ!$A$1:$BZ$1000,MATCH(PAYROLL!D541,ADJ!A$1:A$500,0),MATCH(PAYROLL!BN$2,ADJ!$2:$2,0)),0)</f>
        <v/>
      </c>
      <c r="BO541">
        <f>IFERROR(INDEX(ADJ!$A$1:$BZ$1000,MATCH(PAYROLL!D541,ADJ!A$1:A$500,0),MATCH(PAYROLL!BO$2,ADJ!$2:$2,0)),0)</f>
        <v/>
      </c>
      <c r="BP541">
        <f>SUM(AM541,AV541,BE541,BK541,BL541:BO541)</f>
        <v/>
      </c>
      <c r="BQ541">
        <f>BO541</f>
        <v/>
      </c>
      <c r="BR541">
        <f>IFERROR(ROUND(IF(LEFT(INDEX(PIS!O$1:O$500,MATCH(D541,PIS!C$1:C$500)),1)="D",T541/8*(BD541*0.3),IF(LEFT(INDEX(PIS!O$1:O$500,MATCH(D541,PIS!C$1:C$500)),1)="H",T541*($BD541*0.3),T541/$AD541/8*($BD541*0.3))),0),0)</f>
        <v/>
      </c>
      <c r="BS541">
        <f>IF(AP541&lt;1,0,MIN(AP541,730000))</f>
        <v/>
      </c>
      <c r="BT541">
        <f>IFERROR(ROUND((BE541-SUM(AW541:BC541)*T541/AD541/8),0)-BR541,0)</f>
        <v/>
      </c>
      <c r="BU541">
        <f>AO541</f>
        <v/>
      </c>
      <c r="BV541">
        <f>SUM(BQ541:BU541)</f>
        <v/>
      </c>
      <c r="BW541">
        <f>BP541-BV541</f>
        <v/>
      </c>
      <c r="BX541">
        <f>IFERROR(IF(RIGHT(INDEX(PIS!O$1:O$500,MATCH(D541,PIS!C$1:C$500)),5)="Gross",MIN(U541+V541,VLOOKUP("R700",TSC!B:C,2,0)*VLOOKUP("R101",TSC!B:C,2,0))*VLOOKUP("R701",TSC!B:C,2,0)%,0),0)</f>
        <v/>
      </c>
      <c r="BY541">
        <f>IFERROR(IF(RIGHT(INDEX(PIS!O$1:O$500,MATCH(D541,PIS!C$1:C$500)),5)="Gross",MIN(U541+V541,VLOOKUP("R700",TSC!B:C,2,0)*VLOOKUP("R101",TSC!B:C,2,0))*VLOOKUP("T704",TSC!B:C,2,0)%,0),0)</f>
        <v/>
      </c>
      <c r="BZ541">
        <f>IFERROR(IF(RIGHT(INDEX(PIS!O$1:O$500,MATCH(D541,PIS!C$1:C$500)),5)="Gross",MIN(U541+V541,VLOOKUP("R700",TSC!B:C,2,0)*VLOOKUP("1",TSC!F:G,2,0))*VLOOKUP("T705",TSC!B:C,2,0)%,0),0)</f>
        <v/>
      </c>
      <c r="CA541">
        <f>IFERROR(INDEX(ADJ!$A$1:$BZ$1000,MATCH(PAYROLL!D541,ADJ!A$1:A$500,0),MATCH(PAYROLL!CA$2,ADJ!$2:$2,0)),0)</f>
        <v/>
      </c>
      <c r="CB541">
        <f>IFERROR(INDEX(ADJ!$A$1:$BZ$1000,MATCH(PAYROLL!D541,ADJ!A$1:A$500,0),MATCH(PAYROLL!CB$2,ADJ!$2:$2,0)),0)</f>
        <v/>
      </c>
      <c r="CC541">
        <f>SUM(BX541:CB541)</f>
        <v/>
      </c>
      <c r="CD541">
        <f>IFERROR(INDEX(PIS!$A$1:$BZ$1000,MATCH(PAYROLL!D541,PIS!C$1:C$500,0),MATCH(PAYROLL!CD$1,PIS!$1:$1,0)),0)</f>
        <v/>
      </c>
      <c r="CE541">
        <f>IFERROR(IF(OR(INDEX(PIS!P$1:P$500,MATCH(D541,PIS!C$1:C$500,0))="LT2",INDEX(PIS!P$1:P$500,MATCH(D541,PIS!C$1:C$500,0))="P10"),0,SUM(CC541,CD541*VLOOKUP("R601",TSC!B:C,2,0),VLOOKUP("R602",TSC!B:C,2,0))),0)</f>
        <v/>
      </c>
      <c r="CF541">
        <f>MAX(BW541-CE541,0)</f>
        <v/>
      </c>
      <c r="CG541">
        <f>IFERROR(IF(OR(RIGHT(INDEX(PIS!P$1:P$500,MATCH(D541,PIS!C$1:C$500)),5)="P10",RIGHT(INDEX(PIS!P$1:P$500,MATCH(D541,PIS!C$1:C$500)),5)="CK"),0,IF(CF541&lt;=5000000,CF541*5%,IF(CF541&lt;=10000000,CF541*10%-250000,IF(CF541&lt;=18000000,CF541*15%-750000,IF(CF541&lt;=32000000,CF541*20%-1650000,IF(CF541&lt;=52000000,CF541*25%-3250000,IF(CF541&lt;=80000000,BH541*30%-5850000,CF541*35%-9850000))))))),0)</f>
        <v/>
      </c>
      <c r="CH541">
        <f>IFERROR(IF(OR(INDEX(PIS!P$1:P$500,MATCH(D541,PIS!C$1:C$500))="LT",INDEX(PIS!P$1:P$500,MATCH(D541,PIS!C$1:C$500))="CK"),0,IF(CF541&lt;2000000,0,CF541*10%)),0)</f>
        <v/>
      </c>
      <c r="CI541">
        <f>IFERROR(INDEX(ADJ!$A$1:$BZ$1000,MATCH(PAYROLL!D541,ADJ!A$1:A$500,0),MATCH(PAYROLL!CI$2,ADJ!$2:$2,0)),0)</f>
        <v/>
      </c>
      <c r="CJ541">
        <f>IFERROR(INDEX(ADJ!$A$1:$BZ$1000,MATCH(PAYROLL!D541,ADJ!A$1:A$500,0),MATCH(PAYROLL!CJ$2,ADJ!$2:$2,0)),0)</f>
        <v/>
      </c>
      <c r="CK541">
        <f>IFERROR(INDEX(ADJ!$A$1:$BZ$1000,MATCH(PAYROLL!D541,ADJ!A$1:A$500,0),MATCH(PAYROLL!CK$2,ADJ!$2:$2,0)),0)</f>
        <v/>
      </c>
      <c r="CL541">
        <f>SUM(CG541:CK541)</f>
        <v/>
      </c>
      <c r="CM541">
        <f>ROUND(SUM(CH541:CK541),0)</f>
        <v/>
      </c>
      <c r="CN541">
        <f>IFERROR(INDEX(CSDA!D$1:D$500,MATCH($CN$2,CSDA!C$1:C$500,0))*INDEX(PIS!V$1:V$500,MATCH(D541,PIS!C$1:C$500))+INDEX(ADJ!$A$1:$BZ$1000,MATCH(PAYROLL!D541,ADJ!A$1:A$500,0),MATCH(PAYROLL!CN$2,ADJ!$2:$2,0)),0)</f>
        <v/>
      </c>
      <c r="CO541">
        <f>IFERROR(INDEX(ADJ!$A$1:$BZ$1000,MATCH(PAYROLL!D541,ADJ!A$1:A$500,0),MATCH(PAYROLL!CO$2,ADJ!$2:$2,0)),0)</f>
        <v/>
      </c>
      <c r="CP541">
        <f>IFERROR(INDEX(ADJ!$A$1:$BZ$1000,MATCH(PAYROLL!D541,ADJ!A$1:A$500,0),MATCH(PAYROLL!CP$2,ADJ!$2:$2,0)),0)</f>
        <v/>
      </c>
      <c r="CQ541">
        <f>BP541-CL541-CI541-CM541-CN541-CO541-CP541-CC541</f>
        <v/>
      </c>
      <c r="CR541">
        <f>IFERROR(IF(RIGHT(INDEX(PIS!O$1:O$500,MATCH(D541,PIS!C$1:C$500,0)),5)="Gross",MIN(U541+V541,VLOOKUP("R700",TSC!B:C,2,0)*VLOOKUP("R101",TSC!B:C,2,0))*(VLOOKUP("T711",TSC!B:C,2,0)+VLOOKUP("T712",TSC!B:C,2,0))%,MIN(T541+V541,VLOOKUP("R700",TSC!B:C,2,0)*VLOOKUP("R101",TSC!B:C,2,0))*(VLOOKUP("T711",TSC!B:C,2,0)+VLOOKUP("T712",TSC!B:C,2,0)+VLOOKUP("R701",TSC!B:C,2,0))%),0)</f>
        <v/>
      </c>
      <c r="CS541">
        <f>IFERROR(IF(RIGHT(INDEX(PIS!O$1:O$500,MATCH(D541,PIS!C$1:C$500,0)),5)="Gross",MIN(U541+V541,VLOOKUP("R700",TSC!B:C,2,0)*VLOOKUP("R101",TSC!B:C,2,0))*(VLOOKUP("T714",TSC!B:C,2,0))%,MIN(T541+V541,VLOOKUP("R700",TSC!B:C,2,0)*VLOOKUP("R101",TSC!B:C,2,0))*(VLOOKUP("T704",TSC!B:C,2,0)+VLOOKUP("T714",TSC!B:C,2,0))%),0)</f>
        <v/>
      </c>
      <c r="CT541">
        <f>IFERROR(IF(RIGHT(INDEX(PIS!O$1:O$500,MATCH(D541,PIS!C$1:C$500,0)),5)="Gross",MIN(U541+V541,VLOOKUP("R700",TSC!B:C,2,0)*VLOOKUP("R101",TSC!B:C,2,0))*VLOOKUP("T705",TSC!B:C,2,0)%,MIN(T541+V541,VLOOKUP("R700",TSC!B:C,2,0)*VLOOKUP("R101",TSC!B:C,2,0))*VLOOKUP("T705",TSC!B:C,2,0)%),0)</f>
        <v/>
      </c>
      <c r="CU541">
        <f>IFERROR(IF(RIGHT(INDEX(PIS!O$1:O$500,MATCH(D541,PIS!C$1:C$500,0)),5)="Gross",MIN(U541+V541,VLOOKUP("R700",TSC!B:C,2,0)*VLOOKUP("R101",TSC!B:C,2,0))*(VLOOKUP("T713",TSC!B:C,2,0))%,MIN(T541+V541,VLOOKUP("R700",TSC!B:C,2,0)*VLOOKUP("R101",TSC!B:C,2,0))*(VLOOKUP("T713",TSC!B:C,2,0))%),0)</f>
        <v/>
      </c>
      <c r="CV541">
        <f>IFERROR(INDEX(ADJ!$A$1:$BZ$1000,MATCH(PAYROLL!D541,ADJ!A$1:A$500,0),MATCH(PAYROLL!CV$2,ADJ!$2:$2,0)),0)</f>
        <v/>
      </c>
      <c r="CW541">
        <f>IFERROR(INDEX(ADJ!$A$1:$BZ$1000,MATCH(PAYROLL!D541,ADJ!A$1:A$500,0),MATCH(PAYROLL!CW$2,ADJ!$2:$2,0)),0)</f>
        <v/>
      </c>
      <c r="CX541">
        <f>SUM(CR541:CW541)</f>
        <v/>
      </c>
      <c r="CY541">
        <f>ROUND(IF(CR541&gt;0,T541+V541*VLOOKUP("R202",TSC!$B$1:$C$500,2,0),0),0)</f>
        <v/>
      </c>
      <c r="CZ541">
        <f>IFERROR(INDEX(CSDA!D$1:D$500,MATCH($CZ$2,CSDA!C$1:C$500,0)),0)</f>
        <v/>
      </c>
      <c r="DA541">
        <f>ROUND(T541*0.7%,0)</f>
        <v/>
      </c>
      <c r="DB541">
        <f>ROUND(T541/12,0)</f>
        <v/>
      </c>
      <c r="DC541">
        <f ref="DC541" t="array">IFERROR(INDEX(CSDA!D$1:D$500,MATCH("Trích giữ"&amp;PAYROLL!DC$2,CSDA!A$1:A$500&amp;CSDA!C$1:C$500,0)),0)</f>
        <v/>
      </c>
      <c r="DD541">
        <f ref="DD541" t="array">IFERROR(INDEX(CSDA!D$1:D$500,MATCH("Trích giữ"&amp;PAYROLL!DD$2,CSDA!A$1:A$500&amp;CSDA!C$1:C$500,0)),0)</f>
        <v/>
      </c>
      <c r="DE541">
        <f ref="DE541" t="array">IFERROR(INDEX(CSDA!D$1:D$500,MATCH("Trích giữ"&amp;PAYROLL!DE$2,CSDA!A$1:A$500&amp;CSDA!C$1:C$500,0)),0)</f>
        <v/>
      </c>
      <c r="DF541">
        <f>IFERROR(INDEX(CSDA!D$1:D$500,MATCH(PAYROLL!DF$2,CSDA!C$1:C$500,0)),0)</f>
        <v/>
      </c>
      <c r="DG541">
        <f ref="DG541" t="array">IFERROR(INDEX(CSDA!D$1:D$500,MATCH("Trích giữ"&amp;PAYROLL!DG$2,CSDA!A$1:A$500&amp;CSDA!C$1:C$500,0)),0)</f>
        <v/>
      </c>
      <c r="DH541">
        <f>ROUND(T541/26,0)</f>
        <v/>
      </c>
      <c r="DI541">
        <f ref="DI541" t="array">IFERROR(INDEX(CSDA!D$1:D$500,MATCH("Trích giữ"&amp;PAYROLL!DI$2,CSDA!A$1:A$500&amp;CSDA!C$1:C$500,0)),0)</f>
        <v/>
      </c>
      <c r="DJ541">
        <f>IF(U541=0,T541*21.5%-BL541,0)</f>
        <v/>
      </c>
      <c r="DK541">
        <f ref="DK541" t="array">IFERROR(INDEX(CSDA!D$1:D$500,MATCH("Trích giữ"&amp;PAYROLL!DK$2,CSDA!A$1:A$500&amp;CSDA!C$1:C$500,0)),0)</f>
        <v/>
      </c>
      <c r="DL541">
        <f>IFERROR(INDEX(CSDA!D$1:D$500,MATCH(PAYROLL!DL$2,CSDA!C$1:C$500,0))/12,0)</f>
        <v/>
      </c>
      <c r="DM541">
        <f>SUM(DB541:DL541)</f>
        <v/>
      </c>
      <c r="DN541">
        <f>IFERROR(INDEX(ADJ!$A$1:$BZ$1000,MATCH(PAYROLL!D541,ADJ!A$1:A$500,0),MATCH(PAYROLL!DN$2,ADJ!$2:$2,0)),0)</f>
        <v/>
      </c>
      <c r="DO541">
        <f>IFERROR(SUM(BP541,DM541:DN541,CX541:DA541)-DT541,0)</f>
        <v/>
      </c>
      <c r="DP541">
        <f ref="DP541" t="array">SUM(BW541*IFERROR(INDEX(CSDA!D$1:D$500,MATCH(BW$2,CSDA!C$1:C$500,0)),0)%,CX541*IFERROR(INDEX(CSDA!D$1:D$500,MATCH(CX$2,CSDA!C$1:C$500,0)),0)%,DA541*IFERROR(INDEX(CSDA!D$1:D$500,MATCH(DA$2,CSDA!C$1:C$500,0)),0)%,DB541*IFERROR(INDEX(CSDA!D$1:D$500,MATCH(DB$2,CSDA!C$1:C$500,0)),0)%,DF541*IFERROR(INDEX(CSDA!D$1:D$500,MATCH("Phí dịch vụ"&amp;PAYROLL!DF$2,CSDA!A$1:A$500&amp;CSDA!C$1:C$500,0)),0)%,DC541*IFERROR(INDEX(CSDA!D$1:D$500,MATCH("Phí dịch vụ"&amp;PAYROLL!DC$2,CSDA!A$1:A$500&amp;CSDA!C$1:C$500,0)),0)%,DH541*IFERROR(INDEX(CSDA!D$1:D$500,MATCH("Phí dịch vụ"&amp;PAYROLL!DH$2,CSDA!A$1:A$500&amp;CSDA!C$1:C$500,0)),0)%,DJ541*IFERROR(INDEX(CSDA!D$1:D$500,MATCH("Phí dịch vụ"&amp;PAYROLL!DJ$2,CSDA!A$1:A$500&amp;CSDA!C$1:C$500,0)),0)%,BN541*IFERROR(INDEX(CSDA!D$1:D$500,MATCH(BN$2,CSDA!C$1:C$500,0)),0)%)-BN541*7%</f>
        <v/>
      </c>
      <c r="DQ541">
        <f>IFERROR(INDEX(ADJ!$A$1:$BZ$1000,MATCH(PAYROLL!D541,ADJ!A$1:A$500,0),MATCH(PAYROLL!DQ$2,ADJ!$2:$2,0)),0)</f>
        <v/>
      </c>
      <c r="DR541">
        <f>IFERROR(INDEX(ADJ!$A$1:$BZ$1000,MATCH(PAYROLL!D541,ADJ!A$1:A$500,0),MATCH(PAYROLL!DR$2,ADJ!$2:$2,0)),0)</f>
        <v/>
      </c>
      <c r="DS541">
        <f>SUM(DP541:DR541)</f>
        <v/>
      </c>
      <c r="DT541">
        <f>EK541</f>
        <v/>
      </c>
      <c r="DU541">
        <f>SUM(DO541:DR541)</f>
        <v/>
      </c>
      <c r="DV541">
        <f>ROUND(DU541*0.1,0)</f>
        <v/>
      </c>
      <c r="DW541">
        <f>DU541+DV541</f>
        <v/>
      </c>
      <c r="DZ541">
        <f>IFERROR(INDEX(ADJ!$A$1:$BZ$1000,MATCH(PAYROLL!$D541,ADJ!A$1:A$500,0),MATCH(PAYROLL!DZ$2,ADJ!$2:$2,0)),0)</f>
        <v/>
      </c>
      <c r="EA541">
        <f>IFERROR(INDEX(ADJ!$A$1:$BZ$1000,MATCH(PAYROLL!$D541,ADJ!A$1:A$500,0),MATCH(PAYROLL!EA$2,ADJ!$2:$2,0)),0)</f>
        <v/>
      </c>
      <c r="EB541">
        <f>IFERROR(INDEX(ADJ!$A$1:$BZ$1000,MATCH(PAYROLL!$D541,ADJ!A$1:A$500,0),MATCH(PAYROLL!EB$2,ADJ!$2:$2,0)),0)</f>
        <v/>
      </c>
      <c r="EC541">
        <f>IFERROR(INDEX(ADJ!$A$1:$BZ$1000,MATCH(PAYROLL!$D541,ADJ!A$1:A$500,0),MATCH(PAYROLL!EC$2,ADJ!$2:$2,0)),0)</f>
        <v/>
      </c>
      <c r="ED541">
        <f>IFERROR(INDEX(ADJ!$A$1:$BZ$1000,MATCH(PAYROLL!$D541,ADJ!A$1:A$500,0),MATCH(PAYROLL!ED$2,ADJ!$2:$2,0)),0)</f>
        <v/>
      </c>
      <c r="EE541">
        <f>IFERROR(INDEX(ADJ!$A$1:$BZ$1000,MATCH(PAYROLL!$D541,ADJ!A$1:A$500,0),MATCH(PAYROLL!EE$2,ADJ!$2:$2,0)),0)</f>
        <v/>
      </c>
      <c r="EF541">
        <f>IFERROR(INDEX(ADJ!$A$1:$BZ$1000,MATCH(PAYROLL!$D541,ADJ!A$1:A$500,0),MATCH(PAYROLL!EF$2,ADJ!$2:$2,0)),0)</f>
        <v/>
      </c>
      <c r="EG541">
        <f>IFERROR(INDEX(ADJ!$A$1:$BZ$1000,MATCH(PAYROLL!$D541,ADJ!A$1:A$500,0),MATCH(PAYROLL!EG$2,ADJ!$2:$2,0)),0)</f>
        <v/>
      </c>
      <c r="EH541">
        <f>IFERROR(INDEX(ADJ!$A$1:$BZ$1000,MATCH(PAYROLL!$D541,ADJ!A$1:A$500,0),MATCH(PAYROLL!EH$2,ADJ!$2:$2,0)),0)</f>
        <v/>
      </c>
      <c r="EI541">
        <f>IFERROR(INDEX(ADJ!$A$1:$BZ$1000,MATCH(PAYROLL!D541,ADJ!A$1:A$500,0),MATCH(PAYROLL!EI$2,ADJ!$2:$2,0)),0)</f>
        <v/>
      </c>
      <c r="EJ541">
        <f>IFERROR(INDEX(ADJ!$A$1:$BZ$1000,MATCH(PAYROLL!$D541,ADJ!A$1:A$500,0),MATCH(PAYROLL!EJ$2,ADJ!$2:$2,0)),0)</f>
        <v/>
      </c>
      <c r="EK541">
        <f>SUM(DZ541:EJ541)</f>
        <v/>
      </c>
    </row>
    <row r="542">
      <c r="A542" t="n">
        <v>540</v>
      </c>
      <c r="B542" t="inlineStr">
        <is>
          <t>Bùi Văn Điệp</t>
        </is>
      </c>
      <c r="D542" t="inlineStr">
        <is>
          <t>157569-01</t>
        </is>
      </c>
      <c r="S542">
        <f>IFERROR(INDEX(PIS!$A$1:$BZ$1000,MATCH($D542,PIS!C$1:C$500,0),MATCH("Lương CB tháng trước",PIS!$1:$1,0)),0)</f>
        <v/>
      </c>
      <c r="T542">
        <f>IFERROR(INDEX(PIS!$A$1:$BZ$1000,MATCH($D542,PIS!C$1:C$500,0),MATCH("Lương CB hiện tại",PIS!$1:$1,0)),0)</f>
        <v/>
      </c>
      <c r="U542">
        <f>IFERROR(INDEX(PIS!$A$1:$BZ$1000,MATCH($D542,PIS!C$1:C$500,0),MATCH("Lương đóng BHBB",PIS!$1:$1,0)),0)</f>
        <v/>
      </c>
      <c r="V542">
        <f>IFERROR(INDEX(PIS!$A$1:$BZ$1000,MATCH($D542,PIS!C$1:C$500,0),MATCH(V$2,PIS!$2:$2,0)),0)</f>
        <v/>
      </c>
      <c r="W542">
        <f>IFERROR(INDEX(PIS!$A$1:$BZ$1000,MATCH($D542,PIS!C$1:C$500,0),MATCH(W$2,PIS!$2:$2,0)),0)</f>
        <v/>
      </c>
      <c r="X542">
        <f>IFERROR(INDEX(PIS!$A$1:$BZ$1000,MATCH($D542,PIS!C$1:C$500,0),MATCH(X$2,PIS!$2:$2,0)),0)</f>
        <v/>
      </c>
      <c r="Y542">
        <f>IFERROR(INDEX(PIS!$A$1:$BZ$1000,MATCH($D542,PIS!C$1:C$500,0),MATCH(Y$2,PIS!$2:$2,0)),0)</f>
        <v/>
      </c>
      <c r="Z542">
        <f>IFERROR(INDEX(PIS!$A$1:$BZ$1000,MATCH($D542,PIS!C$1:C$500,0),MATCH(Z$2,PIS!$2:$2,0)),0)</f>
        <v/>
      </c>
      <c r="AA542">
        <f>IFERROR(INDEX(PIS!$A$1:$BZ$1000,MATCH($D542,PIS!C$1:C$500,0),MATCH(AA$2,PIS!$2:$2,0)),0)</f>
        <v/>
      </c>
      <c r="AB542">
        <f>IFERROR(INDEX(PIS!$A$1:$BZ$1000,MATCH($D542,PIS!C$1:C$500,0),MATCH(AB$2,PIS!$2:$2,0)),0)</f>
        <v/>
      </c>
      <c r="AC542">
        <f>SUM(V542:AB542)</f>
        <v/>
      </c>
      <c r="AD542">
        <f>IFERROR(INDEX(TIMESHEET!$A$1:$AI$5000,MATCH($D542,TIMESHEET!A$1:A$500,0),MATCH("T100",TIMESHEET!$2:$2,0))-2,0)</f>
        <v/>
      </c>
      <c r="AE542">
        <f>IFERROR(INDEX(TIMESHEET!$A$1:$AI$5000,MATCH($D542,TIMESHEET!A$1:A$500,0),MATCH("T202",TIMESHEET!$2:$2,0)),0)</f>
        <v/>
      </c>
      <c r="AF542">
        <f>IFERROR(INDEX(TIMESHEET!$A$1:$AI$5000,MATCH($D542,TIMESHEET!A$1:A$500,0),MATCH("T302",TIMESHEET!$2:$2,0)),0)</f>
        <v/>
      </c>
      <c r="AG542">
        <f>IFERROR(INDEX(TIMESHEET!$A$1:$AI$5000,MATCH($D542,TIMESHEET!A$1:A$500,0),MATCH("T406",TIMESHEET!$2:$2,0)),0)</f>
        <v/>
      </c>
      <c r="AH542">
        <f>AE542+AG542</f>
        <v/>
      </c>
      <c r="AI542">
        <f>IFERROR(INDEX(TIMESHEET!$A$1:$AI$5000,MATCH($D542,TIMESHEET!A$1:A$500,0),MATCH("T701",TIMESHEET!$2:$2,0)),0)</f>
        <v/>
      </c>
      <c r="AJ542">
        <f>IFERROR(INDEX(TIMESHEET!$A$1:$AI$5000,MATCH($D542,TIMESHEET!B$1:B$500,0),MATCH("T320",TIMESHEET!$2:$2,0)),0)</f>
        <v/>
      </c>
      <c r="AK542">
        <f>IFERROR(IF(LEFT(INDEX(PIS!O$1:O$500,MATCH(D542,PIS!C$1:C$500)),1)="M",T542/AD542*SUM(AE542:AG542),T542*AD542),0)</f>
        <v/>
      </c>
      <c r="AL542">
        <f>IFERROR(INDEX(ADJ!$A$1:$BZ$1000,MATCH(PAYROLL!D542,ADJ!A$1:A$500,0),MATCH(PAYROLL!AL$2,ADJ!$2:$2,0)),0)</f>
        <v/>
      </c>
      <c r="AM542">
        <f>SUM(AK542:AL542)</f>
        <v/>
      </c>
      <c r="AN542">
        <f>IFERROR(ROUND(V542/$AD542*$AH542,0),0)</f>
        <v/>
      </c>
      <c r="AO542">
        <f>IFERROR(ROUND(W542/$AD542*$AH542,0),0)</f>
        <v/>
      </c>
      <c r="AP542">
        <f>IFERROR(ROUND(X542/$AD542*$AE542,0),0)</f>
        <v/>
      </c>
      <c r="AQ542">
        <f>IFERROR(ROUND(Y542/$AD542*$AH542,0),0)</f>
        <v/>
      </c>
      <c r="AR542">
        <f>IFERROR(ROUND(Z542/$AD542*$AH542,0),0)</f>
        <v/>
      </c>
      <c r="AS542">
        <f>IFERROR(ROUND(AA542/$AD542*$AH542,0),0)</f>
        <v/>
      </c>
      <c r="AT542">
        <f>IFERROR(IF((AE542+AF542+AG542)&gt;13,AB542,ROUND(AB542/AD542*AH542,0)),0)</f>
        <v/>
      </c>
      <c r="AU542">
        <f>IFERROR(INDEX(ADJ!$A$1:$BZ$1000,MATCH(PAYROLL!D542,ADJ!A$1:A$500,0),MATCH(PAYROLL!AU$2,ADJ!$2:$2,0)),0)</f>
        <v/>
      </c>
      <c r="AV542">
        <f>ROUND(SUM(AN542:AU542),0)</f>
        <v/>
      </c>
      <c r="AW542">
        <f>IFERROR(INDEX(TIMESHEET!$A$1:$AI$5000,MATCH(PAYROLL!D542,TIMESHEET!A$1:A$500,0),MATCH("T620",TIMESHEET!$2:$2,0)),0)</f>
        <v/>
      </c>
      <c r="AX542">
        <f>IFERROR(INDEX(TIMESHEET!$A$1:$AI$5000,MATCH(PAYROLL!D542,TIMESHEET!A$1:A$500,0),MATCH("T601",TIMESHEET!$2:$2,0)),0)</f>
        <v/>
      </c>
      <c r="AY542">
        <f>IFERROR(INDEX(TIMESHEET!$A$1:$AI$5000,MATCH(PAYROLL!D542,TIMESHEET!A$1:A$500,0),MATCH("T602",TIMESHEET!$2:$2,0)),0)</f>
        <v/>
      </c>
      <c r="AZ542">
        <f>IFERROR(INDEX(TIMESHEET!$A$1:$AI$5000,MATCH(PAYROLL!D542,TIMESHEET!A$1:A$500,0),MATCH("T603",TIMESHEET!$2:$2,0)),0)</f>
        <v/>
      </c>
      <c r="BA542">
        <f>IFERROR(INDEX(TIMESHEET!$A$1:$AI$5000,MATCH(PAYROLL!D542,TIMESHEET!A$1:A$500,0),MATCH("T611",TIMESHEET!$2:$2,0)),0)</f>
        <v/>
      </c>
      <c r="BB542">
        <f>IFERROR(INDEX(TIMESHEET!$A$1:$AI$5000,MATCH(PAYROLL!D542,TIMESHEET!A$1:A$500,0),MATCH("T612",TIMESHEET!$2:$2,0)),0)</f>
        <v/>
      </c>
      <c r="BC542">
        <f>IFERROR(INDEX(TIMESHEET!$A$1:$AI$5000,MATCH(PAYROLL!D542,TIMESHEET!A$1:A$500,0),MATCH("T613",TIMESHEET!$2:$2,0)),0)</f>
        <v/>
      </c>
      <c r="BD542">
        <f>IFERROR(INDEX(TIMESHEET!$A$1:$AI$5000,MATCH(PAYROLL!D542,TIMESHEET!A$1:A$500,0),MATCH("T500",TIMESHEET!$2:$2,0)),0)</f>
        <v/>
      </c>
      <c r="BE542">
        <f>IFERROR(IF(LEFT(INDEX(PIS!O$1:O$500,MATCH(D542,PIS!C$1:C$500)),1)="M",T542/AD542/8*(AW542+AX542*1.5+AY542*2+AZ542*3+BA542*2.1+BB542*2.7+BC542*3.9+BD542*0.3),T542/8*(AW542+AX542*1.5+AY542*2+AZ542*3+BA542*2.1+BB542*2.7+BC542*3.9+BD542*0.3)),0)</f>
        <v/>
      </c>
      <c r="BF542">
        <f>IFERROR(INDEX(ADJ!$A$1:$BZ$1000,MATCH(PAYROLL!$D542,ADJ!A$1:A$500,0),MATCH(PAYROLL!BF$2,ADJ!$2:$2,0)),0)</f>
        <v/>
      </c>
      <c r="BG542">
        <f>IFERROR(INDEX(ADJ!$A$1:$BZ$1000,MATCH(PAYROLL!D542,ADJ!A$1:A$500,0),MATCH(PAYROLL!BG$2,ADJ!$2:$2,0)),0)</f>
        <v/>
      </c>
      <c r="BH542">
        <f>IFERROR(INDEX(ADJ!$A$1:$BZ$1000,MATCH(PAYROLL!D542,ADJ!A$1:A$500,0),MATCH(PAYROLL!BH$2,ADJ!$2:$2,0)),0)</f>
        <v/>
      </c>
      <c r="BI542">
        <f>IFERROR(INDEX(ADJ!$A$1:$BZ$1000,MATCH(PAYROLL!D542,ADJ!A$1:A$500,0),MATCH(PAYROLL!BI$2,ADJ!$2:$2,0)),0)</f>
        <v/>
      </c>
      <c r="BJ542">
        <f>IFERROR(INDEX(ADJ!$A$1:$BZ$1000,MATCH(PAYROLL!D542,ADJ!A$1:A$500,0),MATCH(PAYROLL!BJ$2,ADJ!$2:$2,0)),0)</f>
        <v/>
      </c>
      <c r="BK542">
        <f>SUM(BF542:BJ542)</f>
        <v/>
      </c>
      <c r="BL542">
        <f>IFERROR(INDEX(ADJ!$A$1:$BZ$1000,MATCH(PAYROLL!D542,ADJ!A$1:A$500,0),MATCH(PAYROLL!BL$2,ADJ!$2:$2,0)),0)</f>
        <v/>
      </c>
      <c r="BM542">
        <f>IFERROR(INDEX(ADJ!$A$1:$BZ$1000,MATCH(PAYROLL!D542,ADJ!A$1:A$500,0),MATCH(PAYROLL!BM$2,ADJ!$2:$2,0)),0)</f>
        <v/>
      </c>
      <c r="BN542">
        <f>IFERROR(INDEX(ADJ!$A$1:$BZ$1000,MATCH(PAYROLL!D542,ADJ!A$1:A$500,0),MATCH(PAYROLL!BN$2,ADJ!$2:$2,0)),0)</f>
        <v/>
      </c>
      <c r="BO542">
        <f>IFERROR(INDEX(ADJ!$A$1:$BZ$1000,MATCH(PAYROLL!D542,ADJ!A$1:A$500,0),MATCH(PAYROLL!BO$2,ADJ!$2:$2,0)),0)</f>
        <v/>
      </c>
      <c r="BP542">
        <f>SUM(AM542,AV542,BE542,BK542,BL542:BO542)</f>
        <v/>
      </c>
      <c r="BQ542">
        <f>BO542</f>
        <v/>
      </c>
      <c r="BR542">
        <f>IFERROR(ROUND(IF(LEFT(INDEX(PIS!O$1:O$500,MATCH(D542,PIS!C$1:C$500)),1)="D",T542/8*(BD542*0.3),IF(LEFT(INDEX(PIS!O$1:O$500,MATCH(D542,PIS!C$1:C$500)),1)="H",T542*($BD542*0.3),T542/$AD542/8*($BD542*0.3))),0),0)</f>
        <v/>
      </c>
      <c r="BS542">
        <f>IF(AP542&lt;1,0,MIN(AP542,730000))</f>
        <v/>
      </c>
      <c r="BT542">
        <f>IFERROR(ROUND((BE542-SUM(AW542:BC542)*T542/AD542/8),0)-BR542,0)</f>
        <v/>
      </c>
      <c r="BU542">
        <f>AO542</f>
        <v/>
      </c>
      <c r="BV542">
        <f>SUM(BQ542:BU542)</f>
        <v/>
      </c>
      <c r="BW542">
        <f>BP542-BV542</f>
        <v/>
      </c>
      <c r="BX542">
        <f>IFERROR(IF(RIGHT(INDEX(PIS!O$1:O$500,MATCH(D542,PIS!C$1:C$500)),5)="Gross",MIN(U542+V542,VLOOKUP("R700",TSC!B:C,2,0)*VLOOKUP("R101",TSC!B:C,2,0))*VLOOKUP("R701",TSC!B:C,2,0)%,0),0)</f>
        <v/>
      </c>
      <c r="BY542">
        <f>IFERROR(IF(RIGHT(INDEX(PIS!O$1:O$500,MATCH(D542,PIS!C$1:C$500)),5)="Gross",MIN(U542+V542,VLOOKUP("R700",TSC!B:C,2,0)*VLOOKUP("R101",TSC!B:C,2,0))*VLOOKUP("T704",TSC!B:C,2,0)%,0),0)</f>
        <v/>
      </c>
      <c r="BZ542">
        <f>IFERROR(IF(RIGHT(INDEX(PIS!O$1:O$500,MATCH(D542,PIS!C$1:C$500)),5)="Gross",MIN(U542+V542,VLOOKUP("R700",TSC!B:C,2,0)*VLOOKUP("1",TSC!F:G,2,0))*VLOOKUP("T705",TSC!B:C,2,0)%,0),0)</f>
        <v/>
      </c>
      <c r="CA542">
        <f>IFERROR(INDEX(ADJ!$A$1:$BZ$1000,MATCH(PAYROLL!D542,ADJ!A$1:A$500,0),MATCH(PAYROLL!CA$2,ADJ!$2:$2,0)),0)</f>
        <v/>
      </c>
      <c r="CB542">
        <f>IFERROR(INDEX(ADJ!$A$1:$BZ$1000,MATCH(PAYROLL!D542,ADJ!A$1:A$500,0),MATCH(PAYROLL!CB$2,ADJ!$2:$2,0)),0)</f>
        <v/>
      </c>
      <c r="CC542">
        <f>SUM(BX542:CB542)</f>
        <v/>
      </c>
      <c r="CD542">
        <f>IFERROR(INDEX(PIS!$A$1:$BZ$1000,MATCH(PAYROLL!D542,PIS!C$1:C$500,0),MATCH(PAYROLL!CD$1,PIS!$1:$1,0)),0)</f>
        <v/>
      </c>
      <c r="CE542">
        <f>IFERROR(IF(OR(INDEX(PIS!P$1:P$500,MATCH(D542,PIS!C$1:C$500,0))="LT2",INDEX(PIS!P$1:P$500,MATCH(D542,PIS!C$1:C$500,0))="P10"),0,SUM(CC542,CD542*VLOOKUP("R601",TSC!B:C,2,0),VLOOKUP("R602",TSC!B:C,2,0))),0)</f>
        <v/>
      </c>
      <c r="CF542">
        <f>MAX(BW542-CE542,0)</f>
        <v/>
      </c>
      <c r="CG542">
        <f>IFERROR(IF(OR(RIGHT(INDEX(PIS!P$1:P$500,MATCH(D542,PIS!C$1:C$500)),5)="P10",RIGHT(INDEX(PIS!P$1:P$500,MATCH(D542,PIS!C$1:C$500)),5)="CK"),0,IF(CF542&lt;=5000000,CF542*5%,IF(CF542&lt;=10000000,CF542*10%-250000,IF(CF542&lt;=18000000,CF542*15%-750000,IF(CF542&lt;=32000000,CF542*20%-1650000,IF(CF542&lt;=52000000,CF542*25%-3250000,IF(CF542&lt;=80000000,BH542*30%-5850000,CF542*35%-9850000))))))),0)</f>
        <v/>
      </c>
      <c r="CH542">
        <f>IFERROR(IF(OR(INDEX(PIS!P$1:P$500,MATCH(D542,PIS!C$1:C$500))="LT",INDEX(PIS!P$1:P$500,MATCH(D542,PIS!C$1:C$500))="CK"),0,IF(CF542&lt;2000000,0,CF542*10%)),0)</f>
        <v/>
      </c>
      <c r="CI542">
        <f>IFERROR(INDEX(ADJ!$A$1:$BZ$1000,MATCH(PAYROLL!D542,ADJ!A$1:A$500,0),MATCH(PAYROLL!CI$2,ADJ!$2:$2,0)),0)</f>
        <v/>
      </c>
      <c r="CJ542">
        <f>IFERROR(INDEX(ADJ!$A$1:$BZ$1000,MATCH(PAYROLL!D542,ADJ!A$1:A$500,0),MATCH(PAYROLL!CJ$2,ADJ!$2:$2,0)),0)</f>
        <v/>
      </c>
      <c r="CK542">
        <f>IFERROR(INDEX(ADJ!$A$1:$BZ$1000,MATCH(PAYROLL!D542,ADJ!A$1:A$500,0),MATCH(PAYROLL!CK$2,ADJ!$2:$2,0)),0)</f>
        <v/>
      </c>
      <c r="CL542">
        <f>SUM(CG542:CK542)</f>
        <v/>
      </c>
      <c r="CM542">
        <f>ROUND(SUM(CH542:CK542),0)</f>
        <v/>
      </c>
      <c r="CN542">
        <f>IFERROR(INDEX(CSDA!D$1:D$500,MATCH($CN$2,CSDA!C$1:C$500,0))*INDEX(PIS!V$1:V$500,MATCH(D542,PIS!C$1:C$500))+INDEX(ADJ!$A$1:$BZ$1000,MATCH(PAYROLL!D542,ADJ!A$1:A$500,0),MATCH(PAYROLL!CN$2,ADJ!$2:$2,0)),0)</f>
        <v/>
      </c>
      <c r="CO542">
        <f>IFERROR(INDEX(ADJ!$A$1:$BZ$1000,MATCH(PAYROLL!D542,ADJ!A$1:A$500,0),MATCH(PAYROLL!CO$2,ADJ!$2:$2,0)),0)</f>
        <v/>
      </c>
      <c r="CP542">
        <f>IFERROR(INDEX(ADJ!$A$1:$BZ$1000,MATCH(PAYROLL!D542,ADJ!A$1:A$500,0),MATCH(PAYROLL!CP$2,ADJ!$2:$2,0)),0)</f>
        <v/>
      </c>
      <c r="CQ542">
        <f>BP542-CL542-CI542-CM542-CN542-CO542-CP542-CC542</f>
        <v/>
      </c>
      <c r="CR542">
        <f>IFERROR(IF(RIGHT(INDEX(PIS!O$1:O$500,MATCH(D542,PIS!C$1:C$500,0)),5)="Gross",MIN(U542+V542,VLOOKUP("R700",TSC!B:C,2,0)*VLOOKUP("R101",TSC!B:C,2,0))*(VLOOKUP("T711",TSC!B:C,2,0)+VLOOKUP("T712",TSC!B:C,2,0))%,MIN(T542+V542,VLOOKUP("R700",TSC!B:C,2,0)*VLOOKUP("R101",TSC!B:C,2,0))*(VLOOKUP("T711",TSC!B:C,2,0)+VLOOKUP("T712",TSC!B:C,2,0)+VLOOKUP("R701",TSC!B:C,2,0))%),0)</f>
        <v/>
      </c>
      <c r="CS542">
        <f>IFERROR(IF(RIGHT(INDEX(PIS!O$1:O$500,MATCH(D542,PIS!C$1:C$500,0)),5)="Gross",MIN(U542+V542,VLOOKUP("R700",TSC!B:C,2,0)*VLOOKUP("R101",TSC!B:C,2,0))*(VLOOKUP("T714",TSC!B:C,2,0))%,MIN(T542+V542,VLOOKUP("R700",TSC!B:C,2,0)*VLOOKUP("R101",TSC!B:C,2,0))*(VLOOKUP("T704",TSC!B:C,2,0)+VLOOKUP("T714",TSC!B:C,2,0))%),0)</f>
        <v/>
      </c>
      <c r="CT542">
        <f>IFERROR(IF(RIGHT(INDEX(PIS!O$1:O$500,MATCH(D542,PIS!C$1:C$500,0)),5)="Gross",MIN(U542+V542,VLOOKUP("R700",TSC!B:C,2,0)*VLOOKUP("R101",TSC!B:C,2,0))*VLOOKUP("T705",TSC!B:C,2,0)%,MIN(T542+V542,VLOOKUP("R700",TSC!B:C,2,0)*VLOOKUP("R101",TSC!B:C,2,0))*VLOOKUP("T705",TSC!B:C,2,0)%),0)</f>
        <v/>
      </c>
      <c r="CU542">
        <f>IFERROR(IF(RIGHT(INDEX(PIS!O$1:O$500,MATCH(D542,PIS!C$1:C$500,0)),5)="Gross",MIN(U542+V542,VLOOKUP("R700",TSC!B:C,2,0)*VLOOKUP("R101",TSC!B:C,2,0))*(VLOOKUP("T713",TSC!B:C,2,0))%,MIN(T542+V542,VLOOKUP("R700",TSC!B:C,2,0)*VLOOKUP("R101",TSC!B:C,2,0))*(VLOOKUP("T713",TSC!B:C,2,0))%),0)</f>
        <v/>
      </c>
      <c r="CV542">
        <f>IFERROR(INDEX(ADJ!$A$1:$BZ$1000,MATCH(PAYROLL!D542,ADJ!A$1:A$500,0),MATCH(PAYROLL!CV$2,ADJ!$2:$2,0)),0)</f>
        <v/>
      </c>
      <c r="CW542">
        <f>IFERROR(INDEX(ADJ!$A$1:$BZ$1000,MATCH(PAYROLL!D542,ADJ!A$1:A$500,0),MATCH(PAYROLL!CW$2,ADJ!$2:$2,0)),0)</f>
        <v/>
      </c>
      <c r="CX542">
        <f>SUM(CR542:CW542)</f>
        <v/>
      </c>
      <c r="CY542">
        <f>ROUND(IF(CR542&gt;0,T542+V542*VLOOKUP("R202",TSC!$B$1:$C$500,2,0),0),0)</f>
        <v/>
      </c>
      <c r="CZ542">
        <f>IFERROR(INDEX(CSDA!D$1:D$500,MATCH($CZ$2,CSDA!C$1:C$500,0)),0)</f>
        <v/>
      </c>
      <c r="DA542">
        <f>ROUND(T542*0.7%,0)</f>
        <v/>
      </c>
      <c r="DB542">
        <f>ROUND(T542/12,0)</f>
        <v/>
      </c>
      <c r="DC542">
        <f ref="DC542" t="array">IFERROR(INDEX(CSDA!D$1:D$500,MATCH("Trích giữ"&amp;PAYROLL!DC$2,CSDA!A$1:A$500&amp;CSDA!C$1:C$500,0)),0)</f>
        <v/>
      </c>
      <c r="DD542">
        <f ref="DD542" t="array">IFERROR(INDEX(CSDA!D$1:D$500,MATCH("Trích giữ"&amp;PAYROLL!DD$2,CSDA!A$1:A$500&amp;CSDA!C$1:C$500,0)),0)</f>
        <v/>
      </c>
      <c r="DE542">
        <f ref="DE542" t="array">IFERROR(INDEX(CSDA!D$1:D$500,MATCH("Trích giữ"&amp;PAYROLL!DE$2,CSDA!A$1:A$500&amp;CSDA!C$1:C$500,0)),0)</f>
        <v/>
      </c>
      <c r="DF542">
        <f>IFERROR(INDEX(CSDA!D$1:D$500,MATCH(PAYROLL!DF$2,CSDA!C$1:C$500,0)),0)</f>
        <v/>
      </c>
      <c r="DG542">
        <f ref="DG542" t="array">IFERROR(INDEX(CSDA!D$1:D$500,MATCH("Trích giữ"&amp;PAYROLL!DG$2,CSDA!A$1:A$500&amp;CSDA!C$1:C$500,0)),0)</f>
        <v/>
      </c>
      <c r="DH542">
        <f>ROUND(T542/26,0)</f>
        <v/>
      </c>
      <c r="DI542">
        <f ref="DI542" t="array">IFERROR(INDEX(CSDA!D$1:D$500,MATCH("Trích giữ"&amp;PAYROLL!DI$2,CSDA!A$1:A$500&amp;CSDA!C$1:C$500,0)),0)</f>
        <v/>
      </c>
      <c r="DJ542">
        <f>IF(U542=0,T542*21.5%-BL542,0)</f>
        <v/>
      </c>
      <c r="DK542">
        <f ref="DK542" t="array">IFERROR(INDEX(CSDA!D$1:D$500,MATCH("Trích giữ"&amp;PAYROLL!DK$2,CSDA!A$1:A$500&amp;CSDA!C$1:C$500,0)),0)</f>
        <v/>
      </c>
      <c r="DL542">
        <f>IFERROR(INDEX(CSDA!D$1:D$500,MATCH(PAYROLL!DL$2,CSDA!C$1:C$500,0))/12,0)</f>
        <v/>
      </c>
      <c r="DM542">
        <f>SUM(DB542:DL542)</f>
        <v/>
      </c>
      <c r="DN542">
        <f>IFERROR(INDEX(ADJ!$A$1:$BZ$1000,MATCH(PAYROLL!D542,ADJ!A$1:A$500,0),MATCH(PAYROLL!DN$2,ADJ!$2:$2,0)),0)</f>
        <v/>
      </c>
      <c r="DO542">
        <f>IFERROR(SUM(BP542,DM542:DN542,CX542:DA542)-DT542,0)</f>
        <v/>
      </c>
      <c r="DP542">
        <f ref="DP542" t="array">SUM(BW542*IFERROR(INDEX(CSDA!D$1:D$500,MATCH(BW$2,CSDA!C$1:C$500,0)),0)%,CX542*IFERROR(INDEX(CSDA!D$1:D$500,MATCH(CX$2,CSDA!C$1:C$500,0)),0)%,DA542*IFERROR(INDEX(CSDA!D$1:D$500,MATCH(DA$2,CSDA!C$1:C$500,0)),0)%,DB542*IFERROR(INDEX(CSDA!D$1:D$500,MATCH(DB$2,CSDA!C$1:C$500,0)),0)%,DF542*IFERROR(INDEX(CSDA!D$1:D$500,MATCH("Phí dịch vụ"&amp;PAYROLL!DF$2,CSDA!A$1:A$500&amp;CSDA!C$1:C$500,0)),0)%,DC542*IFERROR(INDEX(CSDA!D$1:D$500,MATCH("Phí dịch vụ"&amp;PAYROLL!DC$2,CSDA!A$1:A$500&amp;CSDA!C$1:C$500,0)),0)%,DH542*IFERROR(INDEX(CSDA!D$1:D$500,MATCH("Phí dịch vụ"&amp;PAYROLL!DH$2,CSDA!A$1:A$500&amp;CSDA!C$1:C$500,0)),0)%,DJ542*IFERROR(INDEX(CSDA!D$1:D$500,MATCH("Phí dịch vụ"&amp;PAYROLL!DJ$2,CSDA!A$1:A$500&amp;CSDA!C$1:C$500,0)),0)%,BN542*IFERROR(INDEX(CSDA!D$1:D$500,MATCH(BN$2,CSDA!C$1:C$500,0)),0)%)-BN542*7%</f>
        <v/>
      </c>
      <c r="DQ542">
        <f>IFERROR(INDEX(ADJ!$A$1:$BZ$1000,MATCH(PAYROLL!D542,ADJ!A$1:A$500,0),MATCH(PAYROLL!DQ$2,ADJ!$2:$2,0)),0)</f>
        <v/>
      </c>
      <c r="DR542">
        <f>IFERROR(INDEX(ADJ!$A$1:$BZ$1000,MATCH(PAYROLL!D542,ADJ!A$1:A$500,0),MATCH(PAYROLL!DR$2,ADJ!$2:$2,0)),0)</f>
        <v/>
      </c>
      <c r="DS542">
        <f>SUM(DP542:DR542)</f>
        <v/>
      </c>
      <c r="DT542">
        <f>EK542</f>
        <v/>
      </c>
      <c r="DU542">
        <f>SUM(DO542:DR542)</f>
        <v/>
      </c>
      <c r="DV542">
        <f>ROUND(DU542*0.1,0)</f>
        <v/>
      </c>
      <c r="DW542">
        <f>DU542+DV542</f>
        <v/>
      </c>
      <c r="DZ542">
        <f>IFERROR(INDEX(ADJ!$A$1:$BZ$1000,MATCH(PAYROLL!$D542,ADJ!A$1:A$500,0),MATCH(PAYROLL!DZ$2,ADJ!$2:$2,0)),0)</f>
        <v/>
      </c>
      <c r="EA542">
        <f>IFERROR(INDEX(ADJ!$A$1:$BZ$1000,MATCH(PAYROLL!$D542,ADJ!A$1:A$500,0),MATCH(PAYROLL!EA$2,ADJ!$2:$2,0)),0)</f>
        <v/>
      </c>
      <c r="EB542">
        <f>IFERROR(INDEX(ADJ!$A$1:$BZ$1000,MATCH(PAYROLL!$D542,ADJ!A$1:A$500,0),MATCH(PAYROLL!EB$2,ADJ!$2:$2,0)),0)</f>
        <v/>
      </c>
      <c r="EC542">
        <f>IFERROR(INDEX(ADJ!$A$1:$BZ$1000,MATCH(PAYROLL!$D542,ADJ!A$1:A$500,0),MATCH(PAYROLL!EC$2,ADJ!$2:$2,0)),0)</f>
        <v/>
      </c>
      <c r="ED542">
        <f>IFERROR(INDEX(ADJ!$A$1:$BZ$1000,MATCH(PAYROLL!$D542,ADJ!A$1:A$500,0),MATCH(PAYROLL!ED$2,ADJ!$2:$2,0)),0)</f>
        <v/>
      </c>
      <c r="EE542">
        <f>IFERROR(INDEX(ADJ!$A$1:$BZ$1000,MATCH(PAYROLL!$D542,ADJ!A$1:A$500,0),MATCH(PAYROLL!EE$2,ADJ!$2:$2,0)),0)</f>
        <v/>
      </c>
      <c r="EF542">
        <f>IFERROR(INDEX(ADJ!$A$1:$BZ$1000,MATCH(PAYROLL!$D542,ADJ!A$1:A$500,0),MATCH(PAYROLL!EF$2,ADJ!$2:$2,0)),0)</f>
        <v/>
      </c>
      <c r="EG542">
        <f>IFERROR(INDEX(ADJ!$A$1:$BZ$1000,MATCH(PAYROLL!$D542,ADJ!A$1:A$500,0),MATCH(PAYROLL!EG$2,ADJ!$2:$2,0)),0)</f>
        <v/>
      </c>
      <c r="EH542">
        <f>IFERROR(INDEX(ADJ!$A$1:$BZ$1000,MATCH(PAYROLL!$D542,ADJ!A$1:A$500,0),MATCH(PAYROLL!EH$2,ADJ!$2:$2,0)),0)</f>
        <v/>
      </c>
      <c r="EI542">
        <f>IFERROR(INDEX(ADJ!$A$1:$BZ$1000,MATCH(PAYROLL!D542,ADJ!A$1:A$500,0),MATCH(PAYROLL!EI$2,ADJ!$2:$2,0)),0)</f>
        <v/>
      </c>
      <c r="EJ542">
        <f>IFERROR(INDEX(ADJ!$A$1:$BZ$1000,MATCH(PAYROLL!$D542,ADJ!A$1:A$500,0),MATCH(PAYROLL!EJ$2,ADJ!$2:$2,0)),0)</f>
        <v/>
      </c>
      <c r="EK542">
        <f>SUM(DZ542:EJ542)</f>
        <v/>
      </c>
    </row>
    <row r="543">
      <c r="A543" t="n">
        <v>541</v>
      </c>
      <c r="B543" t="inlineStr">
        <is>
          <t>Bùi Văn Siền</t>
        </is>
      </c>
      <c r="D543" t="inlineStr">
        <is>
          <t>112800-03</t>
        </is>
      </c>
      <c r="S543">
        <f>IFERROR(INDEX(PIS!$A$1:$BZ$1000,MATCH($D543,PIS!C$1:C$500,0),MATCH("Lương CB tháng trước",PIS!$1:$1,0)),0)</f>
        <v/>
      </c>
      <c r="T543">
        <f>IFERROR(INDEX(PIS!$A$1:$BZ$1000,MATCH($D543,PIS!C$1:C$500,0),MATCH("Lương CB hiện tại",PIS!$1:$1,0)),0)</f>
        <v/>
      </c>
      <c r="U543">
        <f>IFERROR(INDEX(PIS!$A$1:$BZ$1000,MATCH($D543,PIS!C$1:C$500,0),MATCH("Lương đóng BHBB",PIS!$1:$1,0)),0)</f>
        <v/>
      </c>
      <c r="V543">
        <f>IFERROR(INDEX(PIS!$A$1:$BZ$1000,MATCH($D543,PIS!C$1:C$500,0),MATCH(V$2,PIS!$2:$2,0)),0)</f>
        <v/>
      </c>
      <c r="W543">
        <f>IFERROR(INDEX(PIS!$A$1:$BZ$1000,MATCH($D543,PIS!C$1:C$500,0),MATCH(W$2,PIS!$2:$2,0)),0)</f>
        <v/>
      </c>
      <c r="X543">
        <f>IFERROR(INDEX(PIS!$A$1:$BZ$1000,MATCH($D543,PIS!C$1:C$500,0),MATCH(X$2,PIS!$2:$2,0)),0)</f>
        <v/>
      </c>
      <c r="Y543">
        <f>IFERROR(INDEX(PIS!$A$1:$BZ$1000,MATCH($D543,PIS!C$1:C$500,0),MATCH(Y$2,PIS!$2:$2,0)),0)</f>
        <v/>
      </c>
      <c r="Z543">
        <f>IFERROR(INDEX(PIS!$A$1:$BZ$1000,MATCH($D543,PIS!C$1:C$500,0),MATCH(Z$2,PIS!$2:$2,0)),0)</f>
        <v/>
      </c>
      <c r="AA543">
        <f>IFERROR(INDEX(PIS!$A$1:$BZ$1000,MATCH($D543,PIS!C$1:C$500,0),MATCH(AA$2,PIS!$2:$2,0)),0)</f>
        <v/>
      </c>
      <c r="AB543">
        <f>IFERROR(INDEX(PIS!$A$1:$BZ$1000,MATCH($D543,PIS!C$1:C$500,0),MATCH(AB$2,PIS!$2:$2,0)),0)</f>
        <v/>
      </c>
      <c r="AC543">
        <f>SUM(V543:AB543)</f>
        <v/>
      </c>
      <c r="AD543">
        <f>IFERROR(INDEX(TIMESHEET!$A$1:$AI$5000,MATCH($D543,TIMESHEET!A$1:A$500,0),MATCH("T100",TIMESHEET!$2:$2,0))-2,0)</f>
        <v/>
      </c>
      <c r="AE543">
        <f>IFERROR(INDEX(TIMESHEET!$A$1:$AI$5000,MATCH($D543,TIMESHEET!A$1:A$500,0),MATCH("T202",TIMESHEET!$2:$2,0)),0)</f>
        <v/>
      </c>
      <c r="AF543">
        <f>IFERROR(INDEX(TIMESHEET!$A$1:$AI$5000,MATCH($D543,TIMESHEET!A$1:A$500,0),MATCH("T302",TIMESHEET!$2:$2,0)),0)</f>
        <v/>
      </c>
      <c r="AG543">
        <f>IFERROR(INDEX(TIMESHEET!$A$1:$AI$5000,MATCH($D543,TIMESHEET!A$1:A$500,0),MATCH("T406",TIMESHEET!$2:$2,0)),0)</f>
        <v/>
      </c>
      <c r="AH543">
        <f>AE543+AG543</f>
        <v/>
      </c>
      <c r="AI543">
        <f>IFERROR(INDEX(TIMESHEET!$A$1:$AI$5000,MATCH($D543,TIMESHEET!A$1:A$500,0),MATCH("T701",TIMESHEET!$2:$2,0)),0)</f>
        <v/>
      </c>
      <c r="AJ543">
        <f>IFERROR(INDEX(TIMESHEET!$A$1:$AI$5000,MATCH($D543,TIMESHEET!B$1:B$500,0),MATCH("T320",TIMESHEET!$2:$2,0)),0)</f>
        <v/>
      </c>
      <c r="AK543">
        <f>IFERROR(IF(LEFT(INDEX(PIS!O$1:O$500,MATCH(D543,PIS!C$1:C$500)),1)="M",T543/AD543*SUM(AE543:AG543),T543*AD543),0)</f>
        <v/>
      </c>
      <c r="AL543">
        <f>IFERROR(INDEX(ADJ!$A$1:$BZ$1000,MATCH(PAYROLL!D543,ADJ!A$1:A$500,0),MATCH(PAYROLL!AL$2,ADJ!$2:$2,0)),0)</f>
        <v/>
      </c>
      <c r="AM543">
        <f>SUM(AK543:AL543)</f>
        <v/>
      </c>
      <c r="AN543">
        <f>IFERROR(ROUND(V543/$AD543*$AH543,0),0)</f>
        <v/>
      </c>
      <c r="AO543">
        <f>IFERROR(ROUND(W543/$AD543*$AH543,0),0)</f>
        <v/>
      </c>
      <c r="AP543">
        <f>IFERROR(ROUND(X543/$AD543*$AE543,0),0)</f>
        <v/>
      </c>
      <c r="AQ543">
        <f>IFERROR(ROUND(Y543/$AD543*$AH543,0),0)</f>
        <v/>
      </c>
      <c r="AR543">
        <f>IFERROR(ROUND(Z543/$AD543*$AH543,0),0)</f>
        <v/>
      </c>
      <c r="AS543">
        <f>IFERROR(ROUND(AA543/$AD543*$AH543,0),0)</f>
        <v/>
      </c>
      <c r="AT543">
        <f>IFERROR(IF((AE543+AF543+AG543)&gt;13,AB543,ROUND(AB543/AD543*AH543,0)),0)</f>
        <v/>
      </c>
      <c r="AU543">
        <f>IFERROR(INDEX(ADJ!$A$1:$BZ$1000,MATCH(PAYROLL!D543,ADJ!A$1:A$500,0),MATCH(PAYROLL!AU$2,ADJ!$2:$2,0)),0)</f>
        <v/>
      </c>
      <c r="AV543">
        <f>ROUND(SUM(AN543:AU543),0)</f>
        <v/>
      </c>
      <c r="AW543">
        <f>IFERROR(INDEX(TIMESHEET!$A$1:$AI$5000,MATCH(PAYROLL!D543,TIMESHEET!A$1:A$500,0),MATCH("T620",TIMESHEET!$2:$2,0)),0)</f>
        <v/>
      </c>
      <c r="AX543">
        <f>IFERROR(INDEX(TIMESHEET!$A$1:$AI$5000,MATCH(PAYROLL!D543,TIMESHEET!A$1:A$500,0),MATCH("T601",TIMESHEET!$2:$2,0)),0)</f>
        <v/>
      </c>
      <c r="AY543">
        <f>IFERROR(INDEX(TIMESHEET!$A$1:$AI$5000,MATCH(PAYROLL!D543,TIMESHEET!A$1:A$500,0),MATCH("T602",TIMESHEET!$2:$2,0)),0)</f>
        <v/>
      </c>
      <c r="AZ543">
        <f>IFERROR(INDEX(TIMESHEET!$A$1:$AI$5000,MATCH(PAYROLL!D543,TIMESHEET!A$1:A$500,0),MATCH("T603",TIMESHEET!$2:$2,0)),0)</f>
        <v/>
      </c>
      <c r="BA543">
        <f>IFERROR(INDEX(TIMESHEET!$A$1:$AI$5000,MATCH(PAYROLL!D543,TIMESHEET!A$1:A$500,0),MATCH("T611",TIMESHEET!$2:$2,0)),0)</f>
        <v/>
      </c>
      <c r="BB543">
        <f>IFERROR(INDEX(TIMESHEET!$A$1:$AI$5000,MATCH(PAYROLL!D543,TIMESHEET!A$1:A$500,0),MATCH("T612",TIMESHEET!$2:$2,0)),0)</f>
        <v/>
      </c>
      <c r="BC543">
        <f>IFERROR(INDEX(TIMESHEET!$A$1:$AI$5000,MATCH(PAYROLL!D543,TIMESHEET!A$1:A$500,0),MATCH("T613",TIMESHEET!$2:$2,0)),0)</f>
        <v/>
      </c>
      <c r="BD543">
        <f>IFERROR(INDEX(TIMESHEET!$A$1:$AI$5000,MATCH(PAYROLL!D543,TIMESHEET!A$1:A$500,0),MATCH("T500",TIMESHEET!$2:$2,0)),0)</f>
        <v/>
      </c>
      <c r="BE543">
        <f>IFERROR(IF(LEFT(INDEX(PIS!O$1:O$500,MATCH(D543,PIS!C$1:C$500)),1)="M",T543/AD543/8*(AW543+AX543*1.5+AY543*2+AZ543*3+BA543*2.1+BB543*2.7+BC543*3.9+BD543*0.3),T543/8*(AW543+AX543*1.5+AY543*2+AZ543*3+BA543*2.1+BB543*2.7+BC543*3.9+BD543*0.3)),0)</f>
        <v/>
      </c>
      <c r="BF543">
        <f>IFERROR(INDEX(ADJ!$A$1:$BZ$1000,MATCH(PAYROLL!$D543,ADJ!A$1:A$500,0),MATCH(PAYROLL!BF$2,ADJ!$2:$2,0)),0)</f>
        <v/>
      </c>
      <c r="BG543">
        <f>IFERROR(INDEX(ADJ!$A$1:$BZ$1000,MATCH(PAYROLL!D543,ADJ!A$1:A$500,0),MATCH(PAYROLL!BG$2,ADJ!$2:$2,0)),0)</f>
        <v/>
      </c>
      <c r="BH543">
        <f>IFERROR(INDEX(ADJ!$A$1:$BZ$1000,MATCH(PAYROLL!D543,ADJ!A$1:A$500,0),MATCH(PAYROLL!BH$2,ADJ!$2:$2,0)),0)</f>
        <v/>
      </c>
      <c r="BI543">
        <f>IFERROR(INDEX(ADJ!$A$1:$BZ$1000,MATCH(PAYROLL!D543,ADJ!A$1:A$500,0),MATCH(PAYROLL!BI$2,ADJ!$2:$2,0)),0)</f>
        <v/>
      </c>
      <c r="BJ543">
        <f>IFERROR(INDEX(ADJ!$A$1:$BZ$1000,MATCH(PAYROLL!D543,ADJ!A$1:A$500,0),MATCH(PAYROLL!BJ$2,ADJ!$2:$2,0)),0)</f>
        <v/>
      </c>
      <c r="BK543">
        <f>SUM(BF543:BJ543)</f>
        <v/>
      </c>
      <c r="BL543">
        <f>IFERROR(INDEX(ADJ!$A$1:$BZ$1000,MATCH(PAYROLL!D543,ADJ!A$1:A$500,0),MATCH(PAYROLL!BL$2,ADJ!$2:$2,0)),0)</f>
        <v/>
      </c>
      <c r="BM543">
        <f>IFERROR(INDEX(ADJ!$A$1:$BZ$1000,MATCH(PAYROLL!D543,ADJ!A$1:A$500,0),MATCH(PAYROLL!BM$2,ADJ!$2:$2,0)),0)</f>
        <v/>
      </c>
      <c r="BN543">
        <f>IFERROR(INDEX(ADJ!$A$1:$BZ$1000,MATCH(PAYROLL!D543,ADJ!A$1:A$500,0),MATCH(PAYROLL!BN$2,ADJ!$2:$2,0)),0)</f>
        <v/>
      </c>
      <c r="BO543">
        <f>IFERROR(INDEX(ADJ!$A$1:$BZ$1000,MATCH(PAYROLL!D543,ADJ!A$1:A$500,0),MATCH(PAYROLL!BO$2,ADJ!$2:$2,0)),0)</f>
        <v/>
      </c>
      <c r="BP543">
        <f>SUM(AM543,AV543,BE543,BK543,BL543:BO543)</f>
        <v/>
      </c>
      <c r="BQ543">
        <f>BO543</f>
        <v/>
      </c>
      <c r="BR543">
        <f>IFERROR(ROUND(IF(LEFT(INDEX(PIS!O$1:O$500,MATCH(D543,PIS!C$1:C$500)),1)="D",T543/8*(BD543*0.3),IF(LEFT(INDEX(PIS!O$1:O$500,MATCH(D543,PIS!C$1:C$500)),1)="H",T543*($BD543*0.3),T543/$AD543/8*($BD543*0.3))),0),0)</f>
        <v/>
      </c>
      <c r="BS543">
        <f>IF(AP543&lt;1,0,MIN(AP543,730000))</f>
        <v/>
      </c>
      <c r="BT543">
        <f>IFERROR(ROUND((BE543-SUM(AW543:BC543)*T543/AD543/8),0)-BR543,0)</f>
        <v/>
      </c>
      <c r="BU543">
        <f>AO543</f>
        <v/>
      </c>
      <c r="BV543">
        <f>SUM(BQ543:BU543)</f>
        <v/>
      </c>
      <c r="BW543">
        <f>BP543-BV543</f>
        <v/>
      </c>
      <c r="BX543">
        <f>IFERROR(IF(RIGHT(INDEX(PIS!O$1:O$500,MATCH(D543,PIS!C$1:C$500)),5)="Gross",MIN(U543+V543,VLOOKUP("R700",TSC!B:C,2,0)*VLOOKUP("R101",TSC!B:C,2,0))*VLOOKUP("R701",TSC!B:C,2,0)%,0),0)</f>
        <v/>
      </c>
      <c r="BY543">
        <f>IFERROR(IF(RIGHT(INDEX(PIS!O$1:O$500,MATCH(D543,PIS!C$1:C$500)),5)="Gross",MIN(U543+V543,VLOOKUP("R700",TSC!B:C,2,0)*VLOOKUP("R101",TSC!B:C,2,0))*VLOOKUP("T704",TSC!B:C,2,0)%,0),0)</f>
        <v/>
      </c>
      <c r="BZ543">
        <f>IFERROR(IF(RIGHT(INDEX(PIS!O$1:O$500,MATCH(D543,PIS!C$1:C$500)),5)="Gross",MIN(U543+V543,VLOOKUP("R700",TSC!B:C,2,0)*VLOOKUP("1",TSC!F:G,2,0))*VLOOKUP("T705",TSC!B:C,2,0)%,0),0)</f>
        <v/>
      </c>
      <c r="CA543">
        <f>IFERROR(INDEX(ADJ!$A$1:$BZ$1000,MATCH(PAYROLL!D543,ADJ!A$1:A$500,0),MATCH(PAYROLL!CA$2,ADJ!$2:$2,0)),0)</f>
        <v/>
      </c>
      <c r="CB543">
        <f>IFERROR(INDEX(ADJ!$A$1:$BZ$1000,MATCH(PAYROLL!D543,ADJ!A$1:A$500,0),MATCH(PAYROLL!CB$2,ADJ!$2:$2,0)),0)</f>
        <v/>
      </c>
      <c r="CC543">
        <f>SUM(BX543:CB543)</f>
        <v/>
      </c>
      <c r="CD543">
        <f>IFERROR(INDEX(PIS!$A$1:$BZ$1000,MATCH(PAYROLL!D543,PIS!C$1:C$500,0),MATCH(PAYROLL!CD$1,PIS!$1:$1,0)),0)</f>
        <v/>
      </c>
      <c r="CE543">
        <f>IFERROR(IF(OR(INDEX(PIS!P$1:P$500,MATCH(D543,PIS!C$1:C$500,0))="LT2",INDEX(PIS!P$1:P$500,MATCH(D543,PIS!C$1:C$500,0))="P10"),0,SUM(CC543,CD543*VLOOKUP("R601",TSC!B:C,2,0),VLOOKUP("R602",TSC!B:C,2,0))),0)</f>
        <v/>
      </c>
      <c r="CF543">
        <f>MAX(BW543-CE543,0)</f>
        <v/>
      </c>
      <c r="CG543">
        <f>IFERROR(IF(OR(RIGHT(INDEX(PIS!P$1:P$500,MATCH(D543,PIS!C$1:C$500)),5)="P10",RIGHT(INDEX(PIS!P$1:P$500,MATCH(D543,PIS!C$1:C$500)),5)="CK"),0,IF(CF543&lt;=5000000,CF543*5%,IF(CF543&lt;=10000000,CF543*10%-250000,IF(CF543&lt;=18000000,CF543*15%-750000,IF(CF543&lt;=32000000,CF543*20%-1650000,IF(CF543&lt;=52000000,CF543*25%-3250000,IF(CF543&lt;=80000000,BH543*30%-5850000,CF543*35%-9850000))))))),0)</f>
        <v/>
      </c>
      <c r="CH543">
        <f>IFERROR(IF(OR(INDEX(PIS!P$1:P$500,MATCH(D543,PIS!C$1:C$500))="LT",INDEX(PIS!P$1:P$500,MATCH(D543,PIS!C$1:C$500))="CK"),0,IF(CF543&lt;2000000,0,CF543*10%)),0)</f>
        <v/>
      </c>
      <c r="CI543">
        <f>IFERROR(INDEX(ADJ!$A$1:$BZ$1000,MATCH(PAYROLL!D543,ADJ!A$1:A$500,0),MATCH(PAYROLL!CI$2,ADJ!$2:$2,0)),0)</f>
        <v/>
      </c>
      <c r="CJ543">
        <f>IFERROR(INDEX(ADJ!$A$1:$BZ$1000,MATCH(PAYROLL!D543,ADJ!A$1:A$500,0),MATCH(PAYROLL!CJ$2,ADJ!$2:$2,0)),0)</f>
        <v/>
      </c>
      <c r="CK543">
        <f>IFERROR(INDEX(ADJ!$A$1:$BZ$1000,MATCH(PAYROLL!D543,ADJ!A$1:A$500,0),MATCH(PAYROLL!CK$2,ADJ!$2:$2,0)),0)</f>
        <v/>
      </c>
      <c r="CL543">
        <f>SUM(CG543:CK543)</f>
        <v/>
      </c>
      <c r="CM543">
        <f>ROUND(SUM(CH543:CK543),0)</f>
        <v/>
      </c>
      <c r="CN543">
        <f>IFERROR(INDEX(CSDA!D$1:D$500,MATCH($CN$2,CSDA!C$1:C$500,0))*INDEX(PIS!V$1:V$500,MATCH(D543,PIS!C$1:C$500))+INDEX(ADJ!$A$1:$BZ$1000,MATCH(PAYROLL!D543,ADJ!A$1:A$500,0),MATCH(PAYROLL!CN$2,ADJ!$2:$2,0)),0)</f>
        <v/>
      </c>
      <c r="CO543">
        <f>IFERROR(INDEX(ADJ!$A$1:$BZ$1000,MATCH(PAYROLL!D543,ADJ!A$1:A$500,0),MATCH(PAYROLL!CO$2,ADJ!$2:$2,0)),0)</f>
        <v/>
      </c>
      <c r="CP543">
        <f>IFERROR(INDEX(ADJ!$A$1:$BZ$1000,MATCH(PAYROLL!D543,ADJ!A$1:A$500,0),MATCH(PAYROLL!CP$2,ADJ!$2:$2,0)),0)</f>
        <v/>
      </c>
      <c r="CQ543">
        <f>BP543-CL543-CI543-CM543-CN543-CO543-CP543-CC543</f>
        <v/>
      </c>
      <c r="CR543">
        <f>IFERROR(IF(RIGHT(INDEX(PIS!O$1:O$500,MATCH(D543,PIS!C$1:C$500,0)),5)="Gross",MIN(U543+V543,VLOOKUP("R700",TSC!B:C,2,0)*VLOOKUP("R101",TSC!B:C,2,0))*(VLOOKUP("T711",TSC!B:C,2,0)+VLOOKUP("T712",TSC!B:C,2,0))%,MIN(T543+V543,VLOOKUP("R700",TSC!B:C,2,0)*VLOOKUP("R101",TSC!B:C,2,0))*(VLOOKUP("T711",TSC!B:C,2,0)+VLOOKUP("T712",TSC!B:C,2,0)+VLOOKUP("R701",TSC!B:C,2,0))%),0)</f>
        <v/>
      </c>
      <c r="CS543">
        <f>IFERROR(IF(RIGHT(INDEX(PIS!O$1:O$500,MATCH(D543,PIS!C$1:C$500,0)),5)="Gross",MIN(U543+V543,VLOOKUP("R700",TSC!B:C,2,0)*VLOOKUP("R101",TSC!B:C,2,0))*(VLOOKUP("T714",TSC!B:C,2,0))%,MIN(T543+V543,VLOOKUP("R700",TSC!B:C,2,0)*VLOOKUP("R101",TSC!B:C,2,0))*(VLOOKUP("T704",TSC!B:C,2,0)+VLOOKUP("T714",TSC!B:C,2,0))%),0)</f>
        <v/>
      </c>
      <c r="CT543">
        <f>IFERROR(IF(RIGHT(INDEX(PIS!O$1:O$500,MATCH(D543,PIS!C$1:C$500,0)),5)="Gross",MIN(U543+V543,VLOOKUP("R700",TSC!B:C,2,0)*VLOOKUP("R101",TSC!B:C,2,0))*VLOOKUP("T705",TSC!B:C,2,0)%,MIN(T543+V543,VLOOKUP("R700",TSC!B:C,2,0)*VLOOKUP("R101",TSC!B:C,2,0))*VLOOKUP("T705",TSC!B:C,2,0)%),0)</f>
        <v/>
      </c>
      <c r="CU543">
        <f>IFERROR(IF(RIGHT(INDEX(PIS!O$1:O$500,MATCH(D543,PIS!C$1:C$500,0)),5)="Gross",MIN(U543+V543,VLOOKUP("R700",TSC!B:C,2,0)*VLOOKUP("R101",TSC!B:C,2,0))*(VLOOKUP("T713",TSC!B:C,2,0))%,MIN(T543+V543,VLOOKUP("R700",TSC!B:C,2,0)*VLOOKUP("R101",TSC!B:C,2,0))*(VLOOKUP("T713",TSC!B:C,2,0))%),0)</f>
        <v/>
      </c>
      <c r="CV543">
        <f>IFERROR(INDEX(ADJ!$A$1:$BZ$1000,MATCH(PAYROLL!D543,ADJ!A$1:A$500,0),MATCH(PAYROLL!CV$2,ADJ!$2:$2,0)),0)</f>
        <v/>
      </c>
      <c r="CW543">
        <f>IFERROR(INDEX(ADJ!$A$1:$BZ$1000,MATCH(PAYROLL!D543,ADJ!A$1:A$500,0),MATCH(PAYROLL!CW$2,ADJ!$2:$2,0)),0)</f>
        <v/>
      </c>
      <c r="CX543">
        <f>SUM(CR543:CW543)</f>
        <v/>
      </c>
      <c r="CY543">
        <f>ROUND(IF(CR543&gt;0,T543+V543*VLOOKUP("R202",TSC!$B$1:$C$500,2,0),0),0)</f>
        <v/>
      </c>
      <c r="CZ543">
        <f>IFERROR(INDEX(CSDA!D$1:D$500,MATCH($CZ$2,CSDA!C$1:C$500,0)),0)</f>
        <v/>
      </c>
      <c r="DA543">
        <f>ROUND(T543*0.7%,0)</f>
        <v/>
      </c>
      <c r="DB543">
        <f>ROUND(T543/12,0)</f>
        <v/>
      </c>
      <c r="DC543">
        <f ref="DC543" t="array">IFERROR(INDEX(CSDA!D$1:D$500,MATCH("Trích giữ"&amp;PAYROLL!DC$2,CSDA!A$1:A$500&amp;CSDA!C$1:C$500,0)),0)</f>
        <v/>
      </c>
      <c r="DD543">
        <f ref="DD543" t="array">IFERROR(INDEX(CSDA!D$1:D$500,MATCH("Trích giữ"&amp;PAYROLL!DD$2,CSDA!A$1:A$500&amp;CSDA!C$1:C$500,0)),0)</f>
        <v/>
      </c>
      <c r="DE543">
        <f ref="DE543" t="array">IFERROR(INDEX(CSDA!D$1:D$500,MATCH("Trích giữ"&amp;PAYROLL!DE$2,CSDA!A$1:A$500&amp;CSDA!C$1:C$500,0)),0)</f>
        <v/>
      </c>
      <c r="DF543">
        <f>IFERROR(INDEX(CSDA!D$1:D$500,MATCH(PAYROLL!DF$2,CSDA!C$1:C$500,0)),0)</f>
        <v/>
      </c>
      <c r="DG543">
        <f ref="DG543" t="array">IFERROR(INDEX(CSDA!D$1:D$500,MATCH("Trích giữ"&amp;PAYROLL!DG$2,CSDA!A$1:A$500&amp;CSDA!C$1:C$500,0)),0)</f>
        <v/>
      </c>
      <c r="DH543">
        <f>ROUND(T543/26,0)</f>
        <v/>
      </c>
      <c r="DI543">
        <f ref="DI543" t="array">IFERROR(INDEX(CSDA!D$1:D$500,MATCH("Trích giữ"&amp;PAYROLL!DI$2,CSDA!A$1:A$500&amp;CSDA!C$1:C$500,0)),0)</f>
        <v/>
      </c>
      <c r="DJ543">
        <f>IF(U543=0,T543*21.5%-BL543,0)</f>
        <v/>
      </c>
      <c r="DK543">
        <f ref="DK543" t="array">IFERROR(INDEX(CSDA!D$1:D$500,MATCH("Trích giữ"&amp;PAYROLL!DK$2,CSDA!A$1:A$500&amp;CSDA!C$1:C$500,0)),0)</f>
        <v/>
      </c>
      <c r="DL543">
        <f>IFERROR(INDEX(CSDA!D$1:D$500,MATCH(PAYROLL!DL$2,CSDA!C$1:C$500,0))/12,0)</f>
        <v/>
      </c>
      <c r="DM543">
        <f>SUM(DB543:DL543)</f>
        <v/>
      </c>
      <c r="DN543">
        <f>IFERROR(INDEX(ADJ!$A$1:$BZ$1000,MATCH(PAYROLL!D543,ADJ!A$1:A$500,0),MATCH(PAYROLL!DN$2,ADJ!$2:$2,0)),0)</f>
        <v/>
      </c>
      <c r="DO543">
        <f>IFERROR(SUM(BP543,DM543:DN543,CX543:DA543)-DT543,0)</f>
        <v/>
      </c>
      <c r="DP543">
        <f ref="DP543" t="array">SUM(BW543*IFERROR(INDEX(CSDA!D$1:D$500,MATCH(BW$2,CSDA!C$1:C$500,0)),0)%,CX543*IFERROR(INDEX(CSDA!D$1:D$500,MATCH(CX$2,CSDA!C$1:C$500,0)),0)%,DA543*IFERROR(INDEX(CSDA!D$1:D$500,MATCH(DA$2,CSDA!C$1:C$500,0)),0)%,DB543*IFERROR(INDEX(CSDA!D$1:D$500,MATCH(DB$2,CSDA!C$1:C$500,0)),0)%,DF543*IFERROR(INDEX(CSDA!D$1:D$500,MATCH("Phí dịch vụ"&amp;PAYROLL!DF$2,CSDA!A$1:A$500&amp;CSDA!C$1:C$500,0)),0)%,DC543*IFERROR(INDEX(CSDA!D$1:D$500,MATCH("Phí dịch vụ"&amp;PAYROLL!DC$2,CSDA!A$1:A$500&amp;CSDA!C$1:C$500,0)),0)%,DH543*IFERROR(INDEX(CSDA!D$1:D$500,MATCH("Phí dịch vụ"&amp;PAYROLL!DH$2,CSDA!A$1:A$500&amp;CSDA!C$1:C$500,0)),0)%,DJ543*IFERROR(INDEX(CSDA!D$1:D$500,MATCH("Phí dịch vụ"&amp;PAYROLL!DJ$2,CSDA!A$1:A$500&amp;CSDA!C$1:C$500,0)),0)%,BN543*IFERROR(INDEX(CSDA!D$1:D$500,MATCH(BN$2,CSDA!C$1:C$500,0)),0)%)-BN543*7%</f>
        <v/>
      </c>
      <c r="DQ543">
        <f>IFERROR(INDEX(ADJ!$A$1:$BZ$1000,MATCH(PAYROLL!D543,ADJ!A$1:A$500,0),MATCH(PAYROLL!DQ$2,ADJ!$2:$2,0)),0)</f>
        <v/>
      </c>
      <c r="DR543">
        <f>IFERROR(INDEX(ADJ!$A$1:$BZ$1000,MATCH(PAYROLL!D543,ADJ!A$1:A$500,0),MATCH(PAYROLL!DR$2,ADJ!$2:$2,0)),0)</f>
        <v/>
      </c>
      <c r="DS543">
        <f>SUM(DP543:DR543)</f>
        <v/>
      </c>
      <c r="DT543">
        <f>EK543</f>
        <v/>
      </c>
      <c r="DU543">
        <f>SUM(DO543:DR543)</f>
        <v/>
      </c>
      <c r="DV543">
        <f>ROUND(DU543*0.1,0)</f>
        <v/>
      </c>
      <c r="DW543">
        <f>DU543+DV543</f>
        <v/>
      </c>
      <c r="DZ543">
        <f>IFERROR(INDEX(ADJ!$A$1:$BZ$1000,MATCH(PAYROLL!$D543,ADJ!A$1:A$500,0),MATCH(PAYROLL!DZ$2,ADJ!$2:$2,0)),0)</f>
        <v/>
      </c>
      <c r="EA543">
        <f>IFERROR(INDEX(ADJ!$A$1:$BZ$1000,MATCH(PAYROLL!$D543,ADJ!A$1:A$500,0),MATCH(PAYROLL!EA$2,ADJ!$2:$2,0)),0)</f>
        <v/>
      </c>
      <c r="EB543">
        <f>IFERROR(INDEX(ADJ!$A$1:$BZ$1000,MATCH(PAYROLL!$D543,ADJ!A$1:A$500,0),MATCH(PAYROLL!EB$2,ADJ!$2:$2,0)),0)</f>
        <v/>
      </c>
      <c r="EC543">
        <f>IFERROR(INDEX(ADJ!$A$1:$BZ$1000,MATCH(PAYROLL!$D543,ADJ!A$1:A$500,0),MATCH(PAYROLL!EC$2,ADJ!$2:$2,0)),0)</f>
        <v/>
      </c>
      <c r="ED543">
        <f>IFERROR(INDEX(ADJ!$A$1:$BZ$1000,MATCH(PAYROLL!$D543,ADJ!A$1:A$500,0),MATCH(PAYROLL!ED$2,ADJ!$2:$2,0)),0)</f>
        <v/>
      </c>
      <c r="EE543">
        <f>IFERROR(INDEX(ADJ!$A$1:$BZ$1000,MATCH(PAYROLL!$D543,ADJ!A$1:A$500,0),MATCH(PAYROLL!EE$2,ADJ!$2:$2,0)),0)</f>
        <v/>
      </c>
      <c r="EF543">
        <f>IFERROR(INDEX(ADJ!$A$1:$BZ$1000,MATCH(PAYROLL!$D543,ADJ!A$1:A$500,0),MATCH(PAYROLL!EF$2,ADJ!$2:$2,0)),0)</f>
        <v/>
      </c>
      <c r="EG543">
        <f>IFERROR(INDEX(ADJ!$A$1:$BZ$1000,MATCH(PAYROLL!$D543,ADJ!A$1:A$500,0),MATCH(PAYROLL!EG$2,ADJ!$2:$2,0)),0)</f>
        <v/>
      </c>
      <c r="EH543">
        <f>IFERROR(INDEX(ADJ!$A$1:$BZ$1000,MATCH(PAYROLL!$D543,ADJ!A$1:A$500,0),MATCH(PAYROLL!EH$2,ADJ!$2:$2,0)),0)</f>
        <v/>
      </c>
      <c r="EI543">
        <f>IFERROR(INDEX(ADJ!$A$1:$BZ$1000,MATCH(PAYROLL!D543,ADJ!A$1:A$500,0),MATCH(PAYROLL!EI$2,ADJ!$2:$2,0)),0)</f>
        <v/>
      </c>
      <c r="EJ543">
        <f>IFERROR(INDEX(ADJ!$A$1:$BZ$1000,MATCH(PAYROLL!$D543,ADJ!A$1:A$500,0),MATCH(PAYROLL!EJ$2,ADJ!$2:$2,0)),0)</f>
        <v/>
      </c>
      <c r="EK543">
        <f>SUM(DZ543:EJ543)</f>
        <v/>
      </c>
    </row>
    <row r="544">
      <c r="A544" t="n">
        <v>542</v>
      </c>
      <c r="B544" t="inlineStr">
        <is>
          <t>Bùi Văn Thái</t>
        </is>
      </c>
      <c r="D544" t="inlineStr">
        <is>
          <t>157225-01</t>
        </is>
      </c>
      <c r="S544">
        <f>IFERROR(INDEX(PIS!$A$1:$BZ$1000,MATCH($D544,PIS!C$1:C$500,0),MATCH("Lương CB tháng trước",PIS!$1:$1,0)),0)</f>
        <v/>
      </c>
      <c r="T544">
        <f>IFERROR(INDEX(PIS!$A$1:$BZ$1000,MATCH($D544,PIS!C$1:C$500,0),MATCH("Lương CB hiện tại",PIS!$1:$1,0)),0)</f>
        <v/>
      </c>
      <c r="U544">
        <f>IFERROR(INDEX(PIS!$A$1:$BZ$1000,MATCH($D544,PIS!C$1:C$500,0),MATCH("Lương đóng BHBB",PIS!$1:$1,0)),0)</f>
        <v/>
      </c>
      <c r="V544">
        <f>IFERROR(INDEX(PIS!$A$1:$BZ$1000,MATCH($D544,PIS!C$1:C$500,0),MATCH(V$2,PIS!$2:$2,0)),0)</f>
        <v/>
      </c>
      <c r="W544">
        <f>IFERROR(INDEX(PIS!$A$1:$BZ$1000,MATCH($D544,PIS!C$1:C$500,0),MATCH(W$2,PIS!$2:$2,0)),0)</f>
        <v/>
      </c>
      <c r="X544">
        <f>IFERROR(INDEX(PIS!$A$1:$BZ$1000,MATCH($D544,PIS!C$1:C$500,0),MATCH(X$2,PIS!$2:$2,0)),0)</f>
        <v/>
      </c>
      <c r="Y544">
        <f>IFERROR(INDEX(PIS!$A$1:$BZ$1000,MATCH($D544,PIS!C$1:C$500,0),MATCH(Y$2,PIS!$2:$2,0)),0)</f>
        <v/>
      </c>
      <c r="Z544">
        <f>IFERROR(INDEX(PIS!$A$1:$BZ$1000,MATCH($D544,PIS!C$1:C$500,0),MATCH(Z$2,PIS!$2:$2,0)),0)</f>
        <v/>
      </c>
      <c r="AA544">
        <f>IFERROR(INDEX(PIS!$A$1:$BZ$1000,MATCH($D544,PIS!C$1:C$500,0),MATCH(AA$2,PIS!$2:$2,0)),0)</f>
        <v/>
      </c>
      <c r="AB544">
        <f>IFERROR(INDEX(PIS!$A$1:$BZ$1000,MATCH($D544,PIS!C$1:C$500,0),MATCH(AB$2,PIS!$2:$2,0)),0)</f>
        <v/>
      </c>
      <c r="AC544">
        <f>SUM(V544:AB544)</f>
        <v/>
      </c>
      <c r="AD544">
        <f>IFERROR(INDEX(TIMESHEET!$A$1:$AI$5000,MATCH($D544,TIMESHEET!A$1:A$500,0),MATCH("T100",TIMESHEET!$2:$2,0))-2,0)</f>
        <v/>
      </c>
      <c r="AE544">
        <f>IFERROR(INDEX(TIMESHEET!$A$1:$AI$5000,MATCH($D544,TIMESHEET!A$1:A$500,0),MATCH("T202",TIMESHEET!$2:$2,0)),0)</f>
        <v/>
      </c>
      <c r="AF544">
        <f>IFERROR(INDEX(TIMESHEET!$A$1:$AI$5000,MATCH($D544,TIMESHEET!A$1:A$500,0),MATCH("T302",TIMESHEET!$2:$2,0)),0)</f>
        <v/>
      </c>
      <c r="AG544">
        <f>IFERROR(INDEX(TIMESHEET!$A$1:$AI$5000,MATCH($D544,TIMESHEET!A$1:A$500,0),MATCH("T406",TIMESHEET!$2:$2,0)),0)</f>
        <v/>
      </c>
      <c r="AH544">
        <f>AE544+AG544</f>
        <v/>
      </c>
      <c r="AI544">
        <f>IFERROR(INDEX(TIMESHEET!$A$1:$AI$5000,MATCH($D544,TIMESHEET!A$1:A$500,0),MATCH("T701",TIMESHEET!$2:$2,0)),0)</f>
        <v/>
      </c>
      <c r="AJ544">
        <f>IFERROR(INDEX(TIMESHEET!$A$1:$AI$5000,MATCH($D544,TIMESHEET!B$1:B$500,0),MATCH("T320",TIMESHEET!$2:$2,0)),0)</f>
        <v/>
      </c>
      <c r="AK544">
        <f>IFERROR(IF(LEFT(INDEX(PIS!O$1:O$500,MATCH(D544,PIS!C$1:C$500)),1)="M",T544/AD544*SUM(AE544:AG544),T544*AD544),0)</f>
        <v/>
      </c>
      <c r="AL544">
        <f>IFERROR(INDEX(ADJ!$A$1:$BZ$1000,MATCH(PAYROLL!D544,ADJ!A$1:A$500,0),MATCH(PAYROLL!AL$2,ADJ!$2:$2,0)),0)</f>
        <v/>
      </c>
      <c r="AM544">
        <f>SUM(AK544:AL544)</f>
        <v/>
      </c>
      <c r="AN544">
        <f>IFERROR(ROUND(V544/$AD544*$AH544,0),0)</f>
        <v/>
      </c>
      <c r="AO544">
        <f>IFERROR(ROUND(W544/$AD544*$AH544,0),0)</f>
        <v/>
      </c>
      <c r="AP544">
        <f>IFERROR(ROUND(X544/$AD544*$AE544,0),0)</f>
        <v/>
      </c>
      <c r="AQ544">
        <f>IFERROR(ROUND(Y544/$AD544*$AH544,0),0)</f>
        <v/>
      </c>
      <c r="AR544">
        <f>IFERROR(ROUND(Z544/$AD544*$AH544,0),0)</f>
        <v/>
      </c>
      <c r="AS544">
        <f>IFERROR(ROUND(AA544/$AD544*$AH544,0),0)</f>
        <v/>
      </c>
      <c r="AT544">
        <f>IFERROR(IF((AE544+AF544+AG544)&gt;13,AB544,ROUND(AB544/AD544*AH544,0)),0)</f>
        <v/>
      </c>
      <c r="AU544">
        <f>IFERROR(INDEX(ADJ!$A$1:$BZ$1000,MATCH(PAYROLL!D544,ADJ!A$1:A$500,0),MATCH(PAYROLL!AU$2,ADJ!$2:$2,0)),0)</f>
        <v/>
      </c>
      <c r="AV544">
        <f>ROUND(SUM(AN544:AU544),0)</f>
        <v/>
      </c>
      <c r="AW544">
        <f>IFERROR(INDEX(TIMESHEET!$A$1:$AI$5000,MATCH(PAYROLL!D544,TIMESHEET!A$1:A$500,0),MATCH("T620",TIMESHEET!$2:$2,0)),0)</f>
        <v/>
      </c>
      <c r="AX544">
        <f>IFERROR(INDEX(TIMESHEET!$A$1:$AI$5000,MATCH(PAYROLL!D544,TIMESHEET!A$1:A$500,0),MATCH("T601",TIMESHEET!$2:$2,0)),0)</f>
        <v/>
      </c>
      <c r="AY544">
        <f>IFERROR(INDEX(TIMESHEET!$A$1:$AI$5000,MATCH(PAYROLL!D544,TIMESHEET!A$1:A$500,0),MATCH("T602",TIMESHEET!$2:$2,0)),0)</f>
        <v/>
      </c>
      <c r="AZ544">
        <f>IFERROR(INDEX(TIMESHEET!$A$1:$AI$5000,MATCH(PAYROLL!D544,TIMESHEET!A$1:A$500,0),MATCH("T603",TIMESHEET!$2:$2,0)),0)</f>
        <v/>
      </c>
      <c r="BA544">
        <f>IFERROR(INDEX(TIMESHEET!$A$1:$AI$5000,MATCH(PAYROLL!D544,TIMESHEET!A$1:A$500,0),MATCH("T611",TIMESHEET!$2:$2,0)),0)</f>
        <v/>
      </c>
      <c r="BB544">
        <f>IFERROR(INDEX(TIMESHEET!$A$1:$AI$5000,MATCH(PAYROLL!D544,TIMESHEET!A$1:A$500,0),MATCH("T612",TIMESHEET!$2:$2,0)),0)</f>
        <v/>
      </c>
      <c r="BC544">
        <f>IFERROR(INDEX(TIMESHEET!$A$1:$AI$5000,MATCH(PAYROLL!D544,TIMESHEET!A$1:A$500,0),MATCH("T613",TIMESHEET!$2:$2,0)),0)</f>
        <v/>
      </c>
      <c r="BD544">
        <f>IFERROR(INDEX(TIMESHEET!$A$1:$AI$5000,MATCH(PAYROLL!D544,TIMESHEET!A$1:A$500,0),MATCH("T500",TIMESHEET!$2:$2,0)),0)</f>
        <v/>
      </c>
      <c r="BE544">
        <f>IFERROR(IF(LEFT(INDEX(PIS!O$1:O$500,MATCH(D544,PIS!C$1:C$500)),1)="M",T544/AD544/8*(AW544+AX544*1.5+AY544*2+AZ544*3+BA544*2.1+BB544*2.7+BC544*3.9+BD544*0.3),T544/8*(AW544+AX544*1.5+AY544*2+AZ544*3+BA544*2.1+BB544*2.7+BC544*3.9+BD544*0.3)),0)</f>
        <v/>
      </c>
      <c r="BF544">
        <f>IFERROR(INDEX(ADJ!$A$1:$BZ$1000,MATCH(PAYROLL!$D544,ADJ!A$1:A$500,0),MATCH(PAYROLL!BF$2,ADJ!$2:$2,0)),0)</f>
        <v/>
      </c>
      <c r="BG544">
        <f>IFERROR(INDEX(ADJ!$A$1:$BZ$1000,MATCH(PAYROLL!D544,ADJ!A$1:A$500,0),MATCH(PAYROLL!BG$2,ADJ!$2:$2,0)),0)</f>
        <v/>
      </c>
      <c r="BH544">
        <f>IFERROR(INDEX(ADJ!$A$1:$BZ$1000,MATCH(PAYROLL!D544,ADJ!A$1:A$500,0),MATCH(PAYROLL!BH$2,ADJ!$2:$2,0)),0)</f>
        <v/>
      </c>
      <c r="BI544">
        <f>IFERROR(INDEX(ADJ!$A$1:$BZ$1000,MATCH(PAYROLL!D544,ADJ!A$1:A$500,0),MATCH(PAYROLL!BI$2,ADJ!$2:$2,0)),0)</f>
        <v/>
      </c>
      <c r="BJ544">
        <f>IFERROR(INDEX(ADJ!$A$1:$BZ$1000,MATCH(PAYROLL!D544,ADJ!A$1:A$500,0),MATCH(PAYROLL!BJ$2,ADJ!$2:$2,0)),0)</f>
        <v/>
      </c>
      <c r="BK544">
        <f>SUM(BF544:BJ544)</f>
        <v/>
      </c>
      <c r="BL544">
        <f>IFERROR(INDEX(ADJ!$A$1:$BZ$1000,MATCH(PAYROLL!D544,ADJ!A$1:A$500,0),MATCH(PAYROLL!BL$2,ADJ!$2:$2,0)),0)</f>
        <v/>
      </c>
      <c r="BM544">
        <f>IFERROR(INDEX(ADJ!$A$1:$BZ$1000,MATCH(PAYROLL!D544,ADJ!A$1:A$500,0),MATCH(PAYROLL!BM$2,ADJ!$2:$2,0)),0)</f>
        <v/>
      </c>
      <c r="BN544">
        <f>IFERROR(INDEX(ADJ!$A$1:$BZ$1000,MATCH(PAYROLL!D544,ADJ!A$1:A$500,0),MATCH(PAYROLL!BN$2,ADJ!$2:$2,0)),0)</f>
        <v/>
      </c>
      <c r="BO544">
        <f>IFERROR(INDEX(ADJ!$A$1:$BZ$1000,MATCH(PAYROLL!D544,ADJ!A$1:A$500,0),MATCH(PAYROLL!BO$2,ADJ!$2:$2,0)),0)</f>
        <v/>
      </c>
      <c r="BP544">
        <f>SUM(AM544,AV544,BE544,BK544,BL544:BO544)</f>
        <v/>
      </c>
      <c r="BQ544">
        <f>BO544</f>
        <v/>
      </c>
      <c r="BR544">
        <f>IFERROR(ROUND(IF(LEFT(INDEX(PIS!O$1:O$500,MATCH(D544,PIS!C$1:C$500)),1)="D",T544/8*(BD544*0.3),IF(LEFT(INDEX(PIS!O$1:O$500,MATCH(D544,PIS!C$1:C$500)),1)="H",T544*($BD544*0.3),T544/$AD544/8*($BD544*0.3))),0),0)</f>
        <v/>
      </c>
      <c r="BS544">
        <f>IF(AP544&lt;1,0,MIN(AP544,730000))</f>
        <v/>
      </c>
      <c r="BT544">
        <f>IFERROR(ROUND((BE544-SUM(AW544:BC544)*T544/AD544/8),0)-BR544,0)</f>
        <v/>
      </c>
      <c r="BU544">
        <f>AO544</f>
        <v/>
      </c>
      <c r="BV544">
        <f>SUM(BQ544:BU544)</f>
        <v/>
      </c>
      <c r="BW544">
        <f>BP544-BV544</f>
        <v/>
      </c>
      <c r="BX544">
        <f>IFERROR(IF(RIGHT(INDEX(PIS!O$1:O$500,MATCH(D544,PIS!C$1:C$500)),5)="Gross",MIN(U544+V544,VLOOKUP("R700",TSC!B:C,2,0)*VLOOKUP("R101",TSC!B:C,2,0))*VLOOKUP("R701",TSC!B:C,2,0)%,0),0)</f>
        <v/>
      </c>
      <c r="BY544">
        <f>IFERROR(IF(RIGHT(INDEX(PIS!O$1:O$500,MATCH(D544,PIS!C$1:C$500)),5)="Gross",MIN(U544+V544,VLOOKUP("R700",TSC!B:C,2,0)*VLOOKUP("R101",TSC!B:C,2,0))*VLOOKUP("T704",TSC!B:C,2,0)%,0),0)</f>
        <v/>
      </c>
      <c r="BZ544">
        <f>IFERROR(IF(RIGHT(INDEX(PIS!O$1:O$500,MATCH(D544,PIS!C$1:C$500)),5)="Gross",MIN(U544+V544,VLOOKUP("R700",TSC!B:C,2,0)*VLOOKUP("1",TSC!F:G,2,0))*VLOOKUP("T705",TSC!B:C,2,0)%,0),0)</f>
        <v/>
      </c>
      <c r="CA544">
        <f>IFERROR(INDEX(ADJ!$A$1:$BZ$1000,MATCH(PAYROLL!D544,ADJ!A$1:A$500,0),MATCH(PAYROLL!CA$2,ADJ!$2:$2,0)),0)</f>
        <v/>
      </c>
      <c r="CB544">
        <f>IFERROR(INDEX(ADJ!$A$1:$BZ$1000,MATCH(PAYROLL!D544,ADJ!A$1:A$500,0),MATCH(PAYROLL!CB$2,ADJ!$2:$2,0)),0)</f>
        <v/>
      </c>
      <c r="CC544">
        <f>SUM(BX544:CB544)</f>
        <v/>
      </c>
      <c r="CD544">
        <f>IFERROR(INDEX(PIS!$A$1:$BZ$1000,MATCH(PAYROLL!D544,PIS!C$1:C$500,0),MATCH(PAYROLL!CD$1,PIS!$1:$1,0)),0)</f>
        <v/>
      </c>
      <c r="CE544">
        <f>IFERROR(IF(OR(INDEX(PIS!P$1:P$500,MATCH(D544,PIS!C$1:C$500,0))="LT2",INDEX(PIS!P$1:P$500,MATCH(D544,PIS!C$1:C$500,0))="P10"),0,SUM(CC544,CD544*VLOOKUP("R601",TSC!B:C,2,0),VLOOKUP("R602",TSC!B:C,2,0))),0)</f>
        <v/>
      </c>
      <c r="CF544">
        <f>MAX(BW544-CE544,0)</f>
        <v/>
      </c>
      <c r="CG544">
        <f>IFERROR(IF(OR(RIGHT(INDEX(PIS!P$1:P$500,MATCH(D544,PIS!C$1:C$500)),5)="P10",RIGHT(INDEX(PIS!P$1:P$500,MATCH(D544,PIS!C$1:C$500)),5)="CK"),0,IF(CF544&lt;=5000000,CF544*5%,IF(CF544&lt;=10000000,CF544*10%-250000,IF(CF544&lt;=18000000,CF544*15%-750000,IF(CF544&lt;=32000000,CF544*20%-1650000,IF(CF544&lt;=52000000,CF544*25%-3250000,IF(CF544&lt;=80000000,BH544*30%-5850000,CF544*35%-9850000))))))),0)</f>
        <v/>
      </c>
      <c r="CH544">
        <f>IFERROR(IF(OR(INDEX(PIS!P$1:P$500,MATCH(D544,PIS!C$1:C$500))="LT",INDEX(PIS!P$1:P$500,MATCH(D544,PIS!C$1:C$500))="CK"),0,IF(CF544&lt;2000000,0,CF544*10%)),0)</f>
        <v/>
      </c>
      <c r="CI544">
        <f>IFERROR(INDEX(ADJ!$A$1:$BZ$1000,MATCH(PAYROLL!D544,ADJ!A$1:A$500,0),MATCH(PAYROLL!CI$2,ADJ!$2:$2,0)),0)</f>
        <v/>
      </c>
      <c r="CJ544">
        <f>IFERROR(INDEX(ADJ!$A$1:$BZ$1000,MATCH(PAYROLL!D544,ADJ!A$1:A$500,0),MATCH(PAYROLL!CJ$2,ADJ!$2:$2,0)),0)</f>
        <v/>
      </c>
      <c r="CK544">
        <f>IFERROR(INDEX(ADJ!$A$1:$BZ$1000,MATCH(PAYROLL!D544,ADJ!A$1:A$500,0),MATCH(PAYROLL!CK$2,ADJ!$2:$2,0)),0)</f>
        <v/>
      </c>
      <c r="CL544">
        <f>SUM(CG544:CK544)</f>
        <v/>
      </c>
      <c r="CM544">
        <f>ROUND(SUM(CH544:CK544),0)</f>
        <v/>
      </c>
      <c r="CN544">
        <f>IFERROR(INDEX(CSDA!D$1:D$500,MATCH($CN$2,CSDA!C$1:C$500,0))*INDEX(PIS!V$1:V$500,MATCH(D544,PIS!C$1:C$500))+INDEX(ADJ!$A$1:$BZ$1000,MATCH(PAYROLL!D544,ADJ!A$1:A$500,0),MATCH(PAYROLL!CN$2,ADJ!$2:$2,0)),0)</f>
        <v/>
      </c>
      <c r="CO544">
        <f>IFERROR(INDEX(ADJ!$A$1:$BZ$1000,MATCH(PAYROLL!D544,ADJ!A$1:A$500,0),MATCH(PAYROLL!CO$2,ADJ!$2:$2,0)),0)</f>
        <v/>
      </c>
      <c r="CP544">
        <f>IFERROR(INDEX(ADJ!$A$1:$BZ$1000,MATCH(PAYROLL!D544,ADJ!A$1:A$500,0),MATCH(PAYROLL!CP$2,ADJ!$2:$2,0)),0)</f>
        <v/>
      </c>
      <c r="CQ544">
        <f>BP544-CL544-CI544-CM544-CN544-CO544-CP544-CC544</f>
        <v/>
      </c>
      <c r="CR544">
        <f>IFERROR(IF(RIGHT(INDEX(PIS!O$1:O$500,MATCH(D544,PIS!C$1:C$500,0)),5)="Gross",MIN(U544+V544,VLOOKUP("R700",TSC!B:C,2,0)*VLOOKUP("R101",TSC!B:C,2,0))*(VLOOKUP("T711",TSC!B:C,2,0)+VLOOKUP("T712",TSC!B:C,2,0))%,MIN(T544+V544,VLOOKUP("R700",TSC!B:C,2,0)*VLOOKUP("R101",TSC!B:C,2,0))*(VLOOKUP("T711",TSC!B:C,2,0)+VLOOKUP("T712",TSC!B:C,2,0)+VLOOKUP("R701",TSC!B:C,2,0))%),0)</f>
        <v/>
      </c>
      <c r="CS544">
        <f>IFERROR(IF(RIGHT(INDEX(PIS!O$1:O$500,MATCH(D544,PIS!C$1:C$500,0)),5)="Gross",MIN(U544+V544,VLOOKUP("R700",TSC!B:C,2,0)*VLOOKUP("R101",TSC!B:C,2,0))*(VLOOKUP("T714",TSC!B:C,2,0))%,MIN(T544+V544,VLOOKUP("R700",TSC!B:C,2,0)*VLOOKUP("R101",TSC!B:C,2,0))*(VLOOKUP("T704",TSC!B:C,2,0)+VLOOKUP("T714",TSC!B:C,2,0))%),0)</f>
        <v/>
      </c>
      <c r="CT544">
        <f>IFERROR(IF(RIGHT(INDEX(PIS!O$1:O$500,MATCH(D544,PIS!C$1:C$500,0)),5)="Gross",MIN(U544+V544,VLOOKUP("R700",TSC!B:C,2,0)*VLOOKUP("R101",TSC!B:C,2,0))*VLOOKUP("T705",TSC!B:C,2,0)%,MIN(T544+V544,VLOOKUP("R700",TSC!B:C,2,0)*VLOOKUP("R101",TSC!B:C,2,0))*VLOOKUP("T705",TSC!B:C,2,0)%),0)</f>
        <v/>
      </c>
      <c r="CU544">
        <f>IFERROR(IF(RIGHT(INDEX(PIS!O$1:O$500,MATCH(D544,PIS!C$1:C$500,0)),5)="Gross",MIN(U544+V544,VLOOKUP("R700",TSC!B:C,2,0)*VLOOKUP("R101",TSC!B:C,2,0))*(VLOOKUP("T713",TSC!B:C,2,0))%,MIN(T544+V544,VLOOKUP("R700",TSC!B:C,2,0)*VLOOKUP("R101",TSC!B:C,2,0))*(VLOOKUP("T713",TSC!B:C,2,0))%),0)</f>
        <v/>
      </c>
      <c r="CV544">
        <f>IFERROR(INDEX(ADJ!$A$1:$BZ$1000,MATCH(PAYROLL!D544,ADJ!A$1:A$500,0),MATCH(PAYROLL!CV$2,ADJ!$2:$2,0)),0)</f>
        <v/>
      </c>
      <c r="CW544">
        <f>IFERROR(INDEX(ADJ!$A$1:$BZ$1000,MATCH(PAYROLL!D544,ADJ!A$1:A$500,0),MATCH(PAYROLL!CW$2,ADJ!$2:$2,0)),0)</f>
        <v/>
      </c>
      <c r="CX544">
        <f>SUM(CR544:CW544)</f>
        <v/>
      </c>
      <c r="CY544">
        <f>ROUND(IF(CR544&gt;0,T544+V544*VLOOKUP("R202",TSC!$B$1:$C$500,2,0),0),0)</f>
        <v/>
      </c>
      <c r="CZ544">
        <f>IFERROR(INDEX(CSDA!D$1:D$500,MATCH($CZ$2,CSDA!C$1:C$500,0)),0)</f>
        <v/>
      </c>
      <c r="DA544">
        <f>ROUND(T544*0.7%,0)</f>
        <v/>
      </c>
      <c r="DB544">
        <f>ROUND(T544/12,0)</f>
        <v/>
      </c>
      <c r="DC544">
        <f ref="DC544" t="array">IFERROR(INDEX(CSDA!D$1:D$500,MATCH("Trích giữ"&amp;PAYROLL!DC$2,CSDA!A$1:A$500&amp;CSDA!C$1:C$500,0)),0)</f>
        <v/>
      </c>
      <c r="DD544">
        <f ref="DD544" t="array">IFERROR(INDEX(CSDA!D$1:D$500,MATCH("Trích giữ"&amp;PAYROLL!DD$2,CSDA!A$1:A$500&amp;CSDA!C$1:C$500,0)),0)</f>
        <v/>
      </c>
      <c r="DE544">
        <f ref="DE544" t="array">IFERROR(INDEX(CSDA!D$1:D$500,MATCH("Trích giữ"&amp;PAYROLL!DE$2,CSDA!A$1:A$500&amp;CSDA!C$1:C$500,0)),0)</f>
        <v/>
      </c>
      <c r="DF544">
        <f>IFERROR(INDEX(CSDA!D$1:D$500,MATCH(PAYROLL!DF$2,CSDA!C$1:C$500,0)),0)</f>
        <v/>
      </c>
      <c r="DG544">
        <f ref="DG544" t="array">IFERROR(INDEX(CSDA!D$1:D$500,MATCH("Trích giữ"&amp;PAYROLL!DG$2,CSDA!A$1:A$500&amp;CSDA!C$1:C$500,0)),0)</f>
        <v/>
      </c>
      <c r="DH544">
        <f>ROUND(T544/26,0)</f>
        <v/>
      </c>
      <c r="DI544">
        <f ref="DI544" t="array">IFERROR(INDEX(CSDA!D$1:D$500,MATCH("Trích giữ"&amp;PAYROLL!DI$2,CSDA!A$1:A$500&amp;CSDA!C$1:C$500,0)),0)</f>
        <v/>
      </c>
      <c r="DJ544">
        <f>IF(U544=0,T544*21.5%-BL544,0)</f>
        <v/>
      </c>
      <c r="DK544">
        <f ref="DK544" t="array">IFERROR(INDEX(CSDA!D$1:D$500,MATCH("Trích giữ"&amp;PAYROLL!DK$2,CSDA!A$1:A$500&amp;CSDA!C$1:C$500,0)),0)</f>
        <v/>
      </c>
      <c r="DL544">
        <f>IFERROR(INDEX(CSDA!D$1:D$500,MATCH(PAYROLL!DL$2,CSDA!C$1:C$500,0))/12,0)</f>
        <v/>
      </c>
      <c r="DM544">
        <f>SUM(DB544:DL544)</f>
        <v/>
      </c>
      <c r="DN544">
        <f>IFERROR(INDEX(ADJ!$A$1:$BZ$1000,MATCH(PAYROLL!D544,ADJ!A$1:A$500,0),MATCH(PAYROLL!DN$2,ADJ!$2:$2,0)),0)</f>
        <v/>
      </c>
      <c r="DO544">
        <f>IFERROR(SUM(BP544,DM544:DN544,CX544:DA544)-DT544,0)</f>
        <v/>
      </c>
      <c r="DP544">
        <f ref="DP544" t="array">SUM(BW544*IFERROR(INDEX(CSDA!D$1:D$500,MATCH(BW$2,CSDA!C$1:C$500,0)),0)%,CX544*IFERROR(INDEX(CSDA!D$1:D$500,MATCH(CX$2,CSDA!C$1:C$500,0)),0)%,DA544*IFERROR(INDEX(CSDA!D$1:D$500,MATCH(DA$2,CSDA!C$1:C$500,0)),0)%,DB544*IFERROR(INDEX(CSDA!D$1:D$500,MATCH(DB$2,CSDA!C$1:C$500,0)),0)%,DF544*IFERROR(INDEX(CSDA!D$1:D$500,MATCH("Phí dịch vụ"&amp;PAYROLL!DF$2,CSDA!A$1:A$500&amp;CSDA!C$1:C$500,0)),0)%,DC544*IFERROR(INDEX(CSDA!D$1:D$500,MATCH("Phí dịch vụ"&amp;PAYROLL!DC$2,CSDA!A$1:A$500&amp;CSDA!C$1:C$500,0)),0)%,DH544*IFERROR(INDEX(CSDA!D$1:D$500,MATCH("Phí dịch vụ"&amp;PAYROLL!DH$2,CSDA!A$1:A$500&amp;CSDA!C$1:C$500,0)),0)%,DJ544*IFERROR(INDEX(CSDA!D$1:D$500,MATCH("Phí dịch vụ"&amp;PAYROLL!DJ$2,CSDA!A$1:A$500&amp;CSDA!C$1:C$500,0)),0)%,BN544*IFERROR(INDEX(CSDA!D$1:D$500,MATCH(BN$2,CSDA!C$1:C$500,0)),0)%)-BN544*7%</f>
        <v/>
      </c>
      <c r="DQ544">
        <f>IFERROR(INDEX(ADJ!$A$1:$BZ$1000,MATCH(PAYROLL!D544,ADJ!A$1:A$500,0),MATCH(PAYROLL!DQ$2,ADJ!$2:$2,0)),0)</f>
        <v/>
      </c>
      <c r="DR544">
        <f>IFERROR(INDEX(ADJ!$A$1:$BZ$1000,MATCH(PAYROLL!D544,ADJ!A$1:A$500,0),MATCH(PAYROLL!DR$2,ADJ!$2:$2,0)),0)</f>
        <v/>
      </c>
      <c r="DS544">
        <f>SUM(DP544:DR544)</f>
        <v/>
      </c>
      <c r="DT544">
        <f>EK544</f>
        <v/>
      </c>
      <c r="DU544">
        <f>SUM(DO544:DR544)</f>
        <v/>
      </c>
      <c r="DV544">
        <f>ROUND(DU544*0.1,0)</f>
        <v/>
      </c>
      <c r="DW544">
        <f>DU544+DV544</f>
        <v/>
      </c>
      <c r="DZ544">
        <f>IFERROR(INDEX(ADJ!$A$1:$BZ$1000,MATCH(PAYROLL!$D544,ADJ!A$1:A$500,0),MATCH(PAYROLL!DZ$2,ADJ!$2:$2,0)),0)</f>
        <v/>
      </c>
      <c r="EA544">
        <f>IFERROR(INDEX(ADJ!$A$1:$BZ$1000,MATCH(PAYROLL!$D544,ADJ!A$1:A$500,0),MATCH(PAYROLL!EA$2,ADJ!$2:$2,0)),0)</f>
        <v/>
      </c>
      <c r="EB544">
        <f>IFERROR(INDEX(ADJ!$A$1:$BZ$1000,MATCH(PAYROLL!$D544,ADJ!A$1:A$500,0),MATCH(PAYROLL!EB$2,ADJ!$2:$2,0)),0)</f>
        <v/>
      </c>
      <c r="EC544">
        <f>IFERROR(INDEX(ADJ!$A$1:$BZ$1000,MATCH(PAYROLL!$D544,ADJ!A$1:A$500,0),MATCH(PAYROLL!EC$2,ADJ!$2:$2,0)),0)</f>
        <v/>
      </c>
      <c r="ED544">
        <f>IFERROR(INDEX(ADJ!$A$1:$BZ$1000,MATCH(PAYROLL!$D544,ADJ!A$1:A$500,0),MATCH(PAYROLL!ED$2,ADJ!$2:$2,0)),0)</f>
        <v/>
      </c>
      <c r="EE544">
        <f>IFERROR(INDEX(ADJ!$A$1:$BZ$1000,MATCH(PAYROLL!$D544,ADJ!A$1:A$500,0),MATCH(PAYROLL!EE$2,ADJ!$2:$2,0)),0)</f>
        <v/>
      </c>
      <c r="EF544">
        <f>IFERROR(INDEX(ADJ!$A$1:$BZ$1000,MATCH(PAYROLL!$D544,ADJ!A$1:A$500,0),MATCH(PAYROLL!EF$2,ADJ!$2:$2,0)),0)</f>
        <v/>
      </c>
      <c r="EG544">
        <f>IFERROR(INDEX(ADJ!$A$1:$BZ$1000,MATCH(PAYROLL!$D544,ADJ!A$1:A$500,0),MATCH(PAYROLL!EG$2,ADJ!$2:$2,0)),0)</f>
        <v/>
      </c>
      <c r="EH544">
        <f>IFERROR(INDEX(ADJ!$A$1:$BZ$1000,MATCH(PAYROLL!$D544,ADJ!A$1:A$500,0),MATCH(PAYROLL!EH$2,ADJ!$2:$2,0)),0)</f>
        <v/>
      </c>
      <c r="EI544">
        <f>IFERROR(INDEX(ADJ!$A$1:$BZ$1000,MATCH(PAYROLL!D544,ADJ!A$1:A$500,0),MATCH(PAYROLL!EI$2,ADJ!$2:$2,0)),0)</f>
        <v/>
      </c>
      <c r="EJ544">
        <f>IFERROR(INDEX(ADJ!$A$1:$BZ$1000,MATCH(PAYROLL!$D544,ADJ!A$1:A$500,0),MATCH(PAYROLL!EJ$2,ADJ!$2:$2,0)),0)</f>
        <v/>
      </c>
      <c r="EK544">
        <f>SUM(DZ544:EJ544)</f>
        <v/>
      </c>
    </row>
    <row r="545">
      <c r="A545" t="n">
        <v>543</v>
      </c>
      <c r="B545" t="inlineStr">
        <is>
          <t>Cam Văn Hữu</t>
        </is>
      </c>
      <c r="D545" t="inlineStr">
        <is>
          <t>157646-01</t>
        </is>
      </c>
      <c r="S545">
        <f>IFERROR(INDEX(PIS!$A$1:$BZ$1000,MATCH($D545,PIS!C$1:C$500,0),MATCH("Lương CB tháng trước",PIS!$1:$1,0)),0)</f>
        <v/>
      </c>
      <c r="T545">
        <f>IFERROR(INDEX(PIS!$A$1:$BZ$1000,MATCH($D545,PIS!C$1:C$500,0),MATCH("Lương CB hiện tại",PIS!$1:$1,0)),0)</f>
        <v/>
      </c>
      <c r="U545">
        <f>IFERROR(INDEX(PIS!$A$1:$BZ$1000,MATCH($D545,PIS!C$1:C$500,0),MATCH("Lương đóng BHBB",PIS!$1:$1,0)),0)</f>
        <v/>
      </c>
      <c r="V545">
        <f>IFERROR(INDEX(PIS!$A$1:$BZ$1000,MATCH($D545,PIS!C$1:C$500,0),MATCH(V$2,PIS!$2:$2,0)),0)</f>
        <v/>
      </c>
      <c r="W545">
        <f>IFERROR(INDEX(PIS!$A$1:$BZ$1000,MATCH($D545,PIS!C$1:C$500,0),MATCH(W$2,PIS!$2:$2,0)),0)</f>
        <v/>
      </c>
      <c r="X545">
        <f>IFERROR(INDEX(PIS!$A$1:$BZ$1000,MATCH($D545,PIS!C$1:C$500,0),MATCH(X$2,PIS!$2:$2,0)),0)</f>
        <v/>
      </c>
      <c r="Y545">
        <f>IFERROR(INDEX(PIS!$A$1:$BZ$1000,MATCH($D545,PIS!C$1:C$500,0),MATCH(Y$2,PIS!$2:$2,0)),0)</f>
        <v/>
      </c>
      <c r="Z545">
        <f>IFERROR(INDEX(PIS!$A$1:$BZ$1000,MATCH($D545,PIS!C$1:C$500,0),MATCH(Z$2,PIS!$2:$2,0)),0)</f>
        <v/>
      </c>
      <c r="AA545">
        <f>IFERROR(INDEX(PIS!$A$1:$BZ$1000,MATCH($D545,PIS!C$1:C$500,0),MATCH(AA$2,PIS!$2:$2,0)),0)</f>
        <v/>
      </c>
      <c r="AB545">
        <f>IFERROR(INDEX(PIS!$A$1:$BZ$1000,MATCH($D545,PIS!C$1:C$500,0),MATCH(AB$2,PIS!$2:$2,0)),0)</f>
        <v/>
      </c>
      <c r="AC545">
        <f>SUM(V545:AB545)</f>
        <v/>
      </c>
      <c r="AD545">
        <f>IFERROR(INDEX(TIMESHEET!$A$1:$AI$5000,MATCH($D545,TIMESHEET!A$1:A$500,0),MATCH("T100",TIMESHEET!$2:$2,0))-2,0)</f>
        <v/>
      </c>
      <c r="AE545">
        <f>IFERROR(INDEX(TIMESHEET!$A$1:$AI$5000,MATCH($D545,TIMESHEET!A$1:A$500,0),MATCH("T202",TIMESHEET!$2:$2,0)),0)</f>
        <v/>
      </c>
      <c r="AF545">
        <f>IFERROR(INDEX(TIMESHEET!$A$1:$AI$5000,MATCH($D545,TIMESHEET!A$1:A$500,0),MATCH("T302",TIMESHEET!$2:$2,0)),0)</f>
        <v/>
      </c>
      <c r="AG545">
        <f>IFERROR(INDEX(TIMESHEET!$A$1:$AI$5000,MATCH($D545,TIMESHEET!A$1:A$500,0),MATCH("T406",TIMESHEET!$2:$2,0)),0)</f>
        <v/>
      </c>
      <c r="AH545">
        <f>AE545+AG545</f>
        <v/>
      </c>
      <c r="AI545">
        <f>IFERROR(INDEX(TIMESHEET!$A$1:$AI$5000,MATCH($D545,TIMESHEET!A$1:A$500,0),MATCH("T701",TIMESHEET!$2:$2,0)),0)</f>
        <v/>
      </c>
      <c r="AJ545">
        <f>IFERROR(INDEX(TIMESHEET!$A$1:$AI$5000,MATCH($D545,TIMESHEET!B$1:B$500,0),MATCH("T320",TIMESHEET!$2:$2,0)),0)</f>
        <v/>
      </c>
      <c r="AK545">
        <f>IFERROR(IF(LEFT(INDEX(PIS!O$1:O$500,MATCH(D545,PIS!C$1:C$500)),1)="M",T545/AD545*SUM(AE545:AG545),T545*AD545),0)</f>
        <v/>
      </c>
      <c r="AL545">
        <f>IFERROR(INDEX(ADJ!$A$1:$BZ$1000,MATCH(PAYROLL!D545,ADJ!A$1:A$500,0),MATCH(PAYROLL!AL$2,ADJ!$2:$2,0)),0)</f>
        <v/>
      </c>
      <c r="AM545">
        <f>SUM(AK545:AL545)</f>
        <v/>
      </c>
      <c r="AN545">
        <f>IFERROR(ROUND(V545/$AD545*$AH545,0),0)</f>
        <v/>
      </c>
      <c r="AO545">
        <f>IFERROR(ROUND(W545/$AD545*$AH545,0),0)</f>
        <v/>
      </c>
      <c r="AP545">
        <f>IFERROR(ROUND(X545/$AD545*$AE545,0),0)</f>
        <v/>
      </c>
      <c r="AQ545">
        <f>IFERROR(ROUND(Y545/$AD545*$AH545,0),0)</f>
        <v/>
      </c>
      <c r="AR545">
        <f>IFERROR(ROUND(Z545/$AD545*$AH545,0),0)</f>
        <v/>
      </c>
      <c r="AS545">
        <f>IFERROR(ROUND(AA545/$AD545*$AH545,0),0)</f>
        <v/>
      </c>
      <c r="AT545">
        <f>IFERROR(IF((AE545+AF545+AG545)&gt;13,AB545,ROUND(AB545/AD545*AH545,0)),0)</f>
        <v/>
      </c>
      <c r="AU545">
        <f>IFERROR(INDEX(ADJ!$A$1:$BZ$1000,MATCH(PAYROLL!D545,ADJ!A$1:A$500,0),MATCH(PAYROLL!AU$2,ADJ!$2:$2,0)),0)</f>
        <v/>
      </c>
      <c r="AV545">
        <f>ROUND(SUM(AN545:AU545),0)</f>
        <v/>
      </c>
      <c r="AW545">
        <f>IFERROR(INDEX(TIMESHEET!$A$1:$AI$5000,MATCH(PAYROLL!D545,TIMESHEET!A$1:A$500,0),MATCH("T620",TIMESHEET!$2:$2,0)),0)</f>
        <v/>
      </c>
      <c r="AX545">
        <f>IFERROR(INDEX(TIMESHEET!$A$1:$AI$5000,MATCH(PAYROLL!D545,TIMESHEET!A$1:A$500,0),MATCH("T601",TIMESHEET!$2:$2,0)),0)</f>
        <v/>
      </c>
      <c r="AY545">
        <f>IFERROR(INDEX(TIMESHEET!$A$1:$AI$5000,MATCH(PAYROLL!D545,TIMESHEET!A$1:A$500,0),MATCH("T602",TIMESHEET!$2:$2,0)),0)</f>
        <v/>
      </c>
      <c r="AZ545">
        <f>IFERROR(INDEX(TIMESHEET!$A$1:$AI$5000,MATCH(PAYROLL!D545,TIMESHEET!A$1:A$500,0),MATCH("T603",TIMESHEET!$2:$2,0)),0)</f>
        <v/>
      </c>
      <c r="BA545">
        <f>IFERROR(INDEX(TIMESHEET!$A$1:$AI$5000,MATCH(PAYROLL!D545,TIMESHEET!A$1:A$500,0),MATCH("T611",TIMESHEET!$2:$2,0)),0)</f>
        <v/>
      </c>
      <c r="BB545">
        <f>IFERROR(INDEX(TIMESHEET!$A$1:$AI$5000,MATCH(PAYROLL!D545,TIMESHEET!A$1:A$500,0),MATCH("T612",TIMESHEET!$2:$2,0)),0)</f>
        <v/>
      </c>
      <c r="BC545">
        <f>IFERROR(INDEX(TIMESHEET!$A$1:$AI$5000,MATCH(PAYROLL!D545,TIMESHEET!A$1:A$500,0),MATCH("T613",TIMESHEET!$2:$2,0)),0)</f>
        <v/>
      </c>
      <c r="BD545">
        <f>IFERROR(INDEX(TIMESHEET!$A$1:$AI$5000,MATCH(PAYROLL!D545,TIMESHEET!A$1:A$500,0),MATCH("T500",TIMESHEET!$2:$2,0)),0)</f>
        <v/>
      </c>
      <c r="BE545">
        <f>IFERROR(IF(LEFT(INDEX(PIS!O$1:O$500,MATCH(D545,PIS!C$1:C$500)),1)="M",T545/AD545/8*(AW545+AX545*1.5+AY545*2+AZ545*3+BA545*2.1+BB545*2.7+BC545*3.9+BD545*0.3),T545/8*(AW545+AX545*1.5+AY545*2+AZ545*3+BA545*2.1+BB545*2.7+BC545*3.9+BD545*0.3)),0)</f>
        <v/>
      </c>
      <c r="BF545">
        <f>IFERROR(INDEX(ADJ!$A$1:$BZ$1000,MATCH(PAYROLL!$D545,ADJ!A$1:A$500,0),MATCH(PAYROLL!BF$2,ADJ!$2:$2,0)),0)</f>
        <v/>
      </c>
      <c r="BG545">
        <f>IFERROR(INDEX(ADJ!$A$1:$BZ$1000,MATCH(PAYROLL!D545,ADJ!A$1:A$500,0),MATCH(PAYROLL!BG$2,ADJ!$2:$2,0)),0)</f>
        <v/>
      </c>
      <c r="BH545">
        <f>IFERROR(INDEX(ADJ!$A$1:$BZ$1000,MATCH(PAYROLL!D545,ADJ!A$1:A$500,0),MATCH(PAYROLL!BH$2,ADJ!$2:$2,0)),0)</f>
        <v/>
      </c>
      <c r="BI545">
        <f>IFERROR(INDEX(ADJ!$A$1:$BZ$1000,MATCH(PAYROLL!D545,ADJ!A$1:A$500,0),MATCH(PAYROLL!BI$2,ADJ!$2:$2,0)),0)</f>
        <v/>
      </c>
      <c r="BJ545">
        <f>IFERROR(INDEX(ADJ!$A$1:$BZ$1000,MATCH(PAYROLL!D545,ADJ!A$1:A$500,0),MATCH(PAYROLL!BJ$2,ADJ!$2:$2,0)),0)</f>
        <v/>
      </c>
      <c r="BK545">
        <f>SUM(BF545:BJ545)</f>
        <v/>
      </c>
      <c r="BL545">
        <f>IFERROR(INDEX(ADJ!$A$1:$BZ$1000,MATCH(PAYROLL!D545,ADJ!A$1:A$500,0),MATCH(PAYROLL!BL$2,ADJ!$2:$2,0)),0)</f>
        <v/>
      </c>
      <c r="BM545">
        <f>IFERROR(INDEX(ADJ!$A$1:$BZ$1000,MATCH(PAYROLL!D545,ADJ!A$1:A$500,0),MATCH(PAYROLL!BM$2,ADJ!$2:$2,0)),0)</f>
        <v/>
      </c>
      <c r="BN545">
        <f>IFERROR(INDEX(ADJ!$A$1:$BZ$1000,MATCH(PAYROLL!D545,ADJ!A$1:A$500,0),MATCH(PAYROLL!BN$2,ADJ!$2:$2,0)),0)</f>
        <v/>
      </c>
      <c r="BO545">
        <f>IFERROR(INDEX(ADJ!$A$1:$BZ$1000,MATCH(PAYROLL!D545,ADJ!A$1:A$500,0),MATCH(PAYROLL!BO$2,ADJ!$2:$2,0)),0)</f>
        <v/>
      </c>
      <c r="BP545">
        <f>SUM(AM545,AV545,BE545,BK545,BL545:BO545)</f>
        <v/>
      </c>
      <c r="BQ545">
        <f>BO545</f>
        <v/>
      </c>
      <c r="BR545">
        <f>IFERROR(ROUND(IF(LEFT(INDEX(PIS!O$1:O$500,MATCH(D545,PIS!C$1:C$500)),1)="D",T545/8*(BD545*0.3),IF(LEFT(INDEX(PIS!O$1:O$500,MATCH(D545,PIS!C$1:C$500)),1)="H",T545*($BD545*0.3),T545/$AD545/8*($BD545*0.3))),0),0)</f>
        <v/>
      </c>
      <c r="BS545">
        <f>IF(AP545&lt;1,0,MIN(AP545,730000))</f>
        <v/>
      </c>
      <c r="BT545">
        <f>IFERROR(ROUND((BE545-SUM(AW545:BC545)*T545/AD545/8),0)-BR545,0)</f>
        <v/>
      </c>
      <c r="BU545">
        <f>AO545</f>
        <v/>
      </c>
      <c r="BV545">
        <f>SUM(BQ545:BU545)</f>
        <v/>
      </c>
      <c r="BW545">
        <f>BP545-BV545</f>
        <v/>
      </c>
      <c r="BX545">
        <f>IFERROR(IF(RIGHT(INDEX(PIS!O$1:O$500,MATCH(D545,PIS!C$1:C$500)),5)="Gross",MIN(U545+V545,VLOOKUP("R700",TSC!B:C,2,0)*VLOOKUP("R101",TSC!B:C,2,0))*VLOOKUP("R701",TSC!B:C,2,0)%,0),0)</f>
        <v/>
      </c>
      <c r="BY545">
        <f>IFERROR(IF(RIGHT(INDEX(PIS!O$1:O$500,MATCH(D545,PIS!C$1:C$500)),5)="Gross",MIN(U545+V545,VLOOKUP("R700",TSC!B:C,2,0)*VLOOKUP("R101",TSC!B:C,2,0))*VLOOKUP("T704",TSC!B:C,2,0)%,0),0)</f>
        <v/>
      </c>
      <c r="BZ545">
        <f>IFERROR(IF(RIGHT(INDEX(PIS!O$1:O$500,MATCH(D545,PIS!C$1:C$500)),5)="Gross",MIN(U545+V545,VLOOKUP("R700",TSC!B:C,2,0)*VLOOKUP("1",TSC!F:G,2,0))*VLOOKUP("T705",TSC!B:C,2,0)%,0),0)</f>
        <v/>
      </c>
      <c r="CA545">
        <f>IFERROR(INDEX(ADJ!$A$1:$BZ$1000,MATCH(PAYROLL!D545,ADJ!A$1:A$500,0),MATCH(PAYROLL!CA$2,ADJ!$2:$2,0)),0)</f>
        <v/>
      </c>
      <c r="CB545">
        <f>IFERROR(INDEX(ADJ!$A$1:$BZ$1000,MATCH(PAYROLL!D545,ADJ!A$1:A$500,0),MATCH(PAYROLL!CB$2,ADJ!$2:$2,0)),0)</f>
        <v/>
      </c>
      <c r="CC545">
        <f>SUM(BX545:CB545)</f>
        <v/>
      </c>
      <c r="CD545">
        <f>IFERROR(INDEX(PIS!$A$1:$BZ$1000,MATCH(PAYROLL!D545,PIS!C$1:C$500,0),MATCH(PAYROLL!CD$1,PIS!$1:$1,0)),0)</f>
        <v/>
      </c>
      <c r="CE545">
        <f>IFERROR(IF(OR(INDEX(PIS!P$1:P$500,MATCH(D545,PIS!C$1:C$500,0))="LT2",INDEX(PIS!P$1:P$500,MATCH(D545,PIS!C$1:C$500,0))="P10"),0,SUM(CC545,CD545*VLOOKUP("R601",TSC!B:C,2,0),VLOOKUP("R602",TSC!B:C,2,0))),0)</f>
        <v/>
      </c>
      <c r="CF545">
        <f>MAX(BW545-CE545,0)</f>
        <v/>
      </c>
      <c r="CG545">
        <f>IFERROR(IF(OR(RIGHT(INDEX(PIS!P$1:P$500,MATCH(D545,PIS!C$1:C$500)),5)="P10",RIGHT(INDEX(PIS!P$1:P$500,MATCH(D545,PIS!C$1:C$500)),5)="CK"),0,IF(CF545&lt;=5000000,CF545*5%,IF(CF545&lt;=10000000,CF545*10%-250000,IF(CF545&lt;=18000000,CF545*15%-750000,IF(CF545&lt;=32000000,CF545*20%-1650000,IF(CF545&lt;=52000000,CF545*25%-3250000,IF(CF545&lt;=80000000,BH545*30%-5850000,CF545*35%-9850000))))))),0)</f>
        <v/>
      </c>
      <c r="CH545">
        <f>IFERROR(IF(OR(INDEX(PIS!P$1:P$500,MATCH(D545,PIS!C$1:C$500))="LT",INDEX(PIS!P$1:P$500,MATCH(D545,PIS!C$1:C$500))="CK"),0,IF(CF545&lt;2000000,0,CF545*10%)),0)</f>
        <v/>
      </c>
      <c r="CI545">
        <f>IFERROR(INDEX(ADJ!$A$1:$BZ$1000,MATCH(PAYROLL!D545,ADJ!A$1:A$500,0),MATCH(PAYROLL!CI$2,ADJ!$2:$2,0)),0)</f>
        <v/>
      </c>
      <c r="CJ545">
        <f>IFERROR(INDEX(ADJ!$A$1:$BZ$1000,MATCH(PAYROLL!D545,ADJ!A$1:A$500,0),MATCH(PAYROLL!CJ$2,ADJ!$2:$2,0)),0)</f>
        <v/>
      </c>
      <c r="CK545">
        <f>IFERROR(INDEX(ADJ!$A$1:$BZ$1000,MATCH(PAYROLL!D545,ADJ!A$1:A$500,0),MATCH(PAYROLL!CK$2,ADJ!$2:$2,0)),0)</f>
        <v/>
      </c>
      <c r="CL545">
        <f>SUM(CG545:CK545)</f>
        <v/>
      </c>
      <c r="CM545">
        <f>ROUND(SUM(CH545:CK545),0)</f>
        <v/>
      </c>
      <c r="CN545">
        <f>IFERROR(INDEX(CSDA!D$1:D$500,MATCH($CN$2,CSDA!C$1:C$500,0))*INDEX(PIS!V$1:V$500,MATCH(D545,PIS!C$1:C$500))+INDEX(ADJ!$A$1:$BZ$1000,MATCH(PAYROLL!D545,ADJ!A$1:A$500,0),MATCH(PAYROLL!CN$2,ADJ!$2:$2,0)),0)</f>
        <v/>
      </c>
      <c r="CO545">
        <f>IFERROR(INDEX(ADJ!$A$1:$BZ$1000,MATCH(PAYROLL!D545,ADJ!A$1:A$500,0),MATCH(PAYROLL!CO$2,ADJ!$2:$2,0)),0)</f>
        <v/>
      </c>
      <c r="CP545">
        <f>IFERROR(INDEX(ADJ!$A$1:$BZ$1000,MATCH(PAYROLL!D545,ADJ!A$1:A$500,0),MATCH(PAYROLL!CP$2,ADJ!$2:$2,0)),0)</f>
        <v/>
      </c>
      <c r="CQ545">
        <f>BP545-CL545-CI545-CM545-CN545-CO545-CP545-CC545</f>
        <v/>
      </c>
      <c r="CR545">
        <f>IFERROR(IF(RIGHT(INDEX(PIS!O$1:O$500,MATCH(D545,PIS!C$1:C$500,0)),5)="Gross",MIN(U545+V545,VLOOKUP("R700",TSC!B:C,2,0)*VLOOKUP("R101",TSC!B:C,2,0))*(VLOOKUP("T711",TSC!B:C,2,0)+VLOOKUP("T712",TSC!B:C,2,0))%,MIN(T545+V545,VLOOKUP("R700",TSC!B:C,2,0)*VLOOKUP("R101",TSC!B:C,2,0))*(VLOOKUP("T711",TSC!B:C,2,0)+VLOOKUP("T712",TSC!B:C,2,0)+VLOOKUP("R701",TSC!B:C,2,0))%),0)</f>
        <v/>
      </c>
      <c r="CS545">
        <f>IFERROR(IF(RIGHT(INDEX(PIS!O$1:O$500,MATCH(D545,PIS!C$1:C$500,0)),5)="Gross",MIN(U545+V545,VLOOKUP("R700",TSC!B:C,2,0)*VLOOKUP("R101",TSC!B:C,2,0))*(VLOOKUP("T714",TSC!B:C,2,0))%,MIN(T545+V545,VLOOKUP("R700",TSC!B:C,2,0)*VLOOKUP("R101",TSC!B:C,2,0))*(VLOOKUP("T704",TSC!B:C,2,0)+VLOOKUP("T714",TSC!B:C,2,0))%),0)</f>
        <v/>
      </c>
      <c r="CT545">
        <f>IFERROR(IF(RIGHT(INDEX(PIS!O$1:O$500,MATCH(D545,PIS!C$1:C$500,0)),5)="Gross",MIN(U545+V545,VLOOKUP("R700",TSC!B:C,2,0)*VLOOKUP("R101",TSC!B:C,2,0))*VLOOKUP("T705",TSC!B:C,2,0)%,MIN(T545+V545,VLOOKUP("R700",TSC!B:C,2,0)*VLOOKUP("R101",TSC!B:C,2,0))*VLOOKUP("T705",TSC!B:C,2,0)%),0)</f>
        <v/>
      </c>
      <c r="CU545">
        <f>IFERROR(IF(RIGHT(INDEX(PIS!O$1:O$500,MATCH(D545,PIS!C$1:C$500,0)),5)="Gross",MIN(U545+V545,VLOOKUP("R700",TSC!B:C,2,0)*VLOOKUP("R101",TSC!B:C,2,0))*(VLOOKUP("T713",TSC!B:C,2,0))%,MIN(T545+V545,VLOOKUP("R700",TSC!B:C,2,0)*VLOOKUP("R101",TSC!B:C,2,0))*(VLOOKUP("T713",TSC!B:C,2,0))%),0)</f>
        <v/>
      </c>
      <c r="CV545">
        <f>IFERROR(INDEX(ADJ!$A$1:$BZ$1000,MATCH(PAYROLL!D545,ADJ!A$1:A$500,0),MATCH(PAYROLL!CV$2,ADJ!$2:$2,0)),0)</f>
        <v/>
      </c>
      <c r="CW545">
        <f>IFERROR(INDEX(ADJ!$A$1:$BZ$1000,MATCH(PAYROLL!D545,ADJ!A$1:A$500,0),MATCH(PAYROLL!CW$2,ADJ!$2:$2,0)),0)</f>
        <v/>
      </c>
      <c r="CX545">
        <f>SUM(CR545:CW545)</f>
        <v/>
      </c>
      <c r="CY545">
        <f>ROUND(IF(CR545&gt;0,T545+V545*VLOOKUP("R202",TSC!$B$1:$C$500,2,0),0),0)</f>
        <v/>
      </c>
      <c r="CZ545">
        <f>IFERROR(INDEX(CSDA!D$1:D$500,MATCH($CZ$2,CSDA!C$1:C$500,0)),0)</f>
        <v/>
      </c>
      <c r="DA545">
        <f>ROUND(T545*0.7%,0)</f>
        <v/>
      </c>
      <c r="DB545">
        <f>ROUND(T545/12,0)</f>
        <v/>
      </c>
      <c r="DC545">
        <f ref="DC545" t="array">IFERROR(INDEX(CSDA!D$1:D$500,MATCH("Trích giữ"&amp;PAYROLL!DC$2,CSDA!A$1:A$500&amp;CSDA!C$1:C$500,0)),0)</f>
        <v/>
      </c>
      <c r="DD545">
        <f ref="DD545" t="array">IFERROR(INDEX(CSDA!D$1:D$500,MATCH("Trích giữ"&amp;PAYROLL!DD$2,CSDA!A$1:A$500&amp;CSDA!C$1:C$500,0)),0)</f>
        <v/>
      </c>
      <c r="DE545">
        <f ref="DE545" t="array">IFERROR(INDEX(CSDA!D$1:D$500,MATCH("Trích giữ"&amp;PAYROLL!DE$2,CSDA!A$1:A$500&amp;CSDA!C$1:C$500,0)),0)</f>
        <v/>
      </c>
      <c r="DF545">
        <f>IFERROR(INDEX(CSDA!D$1:D$500,MATCH(PAYROLL!DF$2,CSDA!C$1:C$500,0)),0)</f>
        <v/>
      </c>
      <c r="DG545">
        <f ref="DG545" t="array">IFERROR(INDEX(CSDA!D$1:D$500,MATCH("Trích giữ"&amp;PAYROLL!DG$2,CSDA!A$1:A$500&amp;CSDA!C$1:C$500,0)),0)</f>
        <v/>
      </c>
      <c r="DH545">
        <f>ROUND(T545/26,0)</f>
        <v/>
      </c>
      <c r="DI545">
        <f ref="DI545" t="array">IFERROR(INDEX(CSDA!D$1:D$500,MATCH("Trích giữ"&amp;PAYROLL!DI$2,CSDA!A$1:A$500&amp;CSDA!C$1:C$500,0)),0)</f>
        <v/>
      </c>
      <c r="DJ545">
        <f>IF(U545=0,T545*21.5%-BL545,0)</f>
        <v/>
      </c>
      <c r="DK545">
        <f ref="DK545" t="array">IFERROR(INDEX(CSDA!D$1:D$500,MATCH("Trích giữ"&amp;PAYROLL!DK$2,CSDA!A$1:A$500&amp;CSDA!C$1:C$500,0)),0)</f>
        <v/>
      </c>
      <c r="DL545">
        <f>IFERROR(INDEX(CSDA!D$1:D$500,MATCH(PAYROLL!DL$2,CSDA!C$1:C$500,0))/12,0)</f>
        <v/>
      </c>
      <c r="DM545">
        <f>SUM(DB545:DL545)</f>
        <v/>
      </c>
      <c r="DN545">
        <f>IFERROR(INDEX(ADJ!$A$1:$BZ$1000,MATCH(PAYROLL!D545,ADJ!A$1:A$500,0),MATCH(PAYROLL!DN$2,ADJ!$2:$2,0)),0)</f>
        <v/>
      </c>
      <c r="DO545">
        <f>IFERROR(SUM(BP545,DM545:DN545,CX545:DA545)-DT545,0)</f>
        <v/>
      </c>
      <c r="DP545">
        <f ref="DP545" t="array">SUM(BW545*IFERROR(INDEX(CSDA!D$1:D$500,MATCH(BW$2,CSDA!C$1:C$500,0)),0)%,CX545*IFERROR(INDEX(CSDA!D$1:D$500,MATCH(CX$2,CSDA!C$1:C$500,0)),0)%,DA545*IFERROR(INDEX(CSDA!D$1:D$500,MATCH(DA$2,CSDA!C$1:C$500,0)),0)%,DB545*IFERROR(INDEX(CSDA!D$1:D$500,MATCH(DB$2,CSDA!C$1:C$500,0)),0)%,DF545*IFERROR(INDEX(CSDA!D$1:D$500,MATCH("Phí dịch vụ"&amp;PAYROLL!DF$2,CSDA!A$1:A$500&amp;CSDA!C$1:C$500,0)),0)%,DC545*IFERROR(INDEX(CSDA!D$1:D$500,MATCH("Phí dịch vụ"&amp;PAYROLL!DC$2,CSDA!A$1:A$500&amp;CSDA!C$1:C$500,0)),0)%,DH545*IFERROR(INDEX(CSDA!D$1:D$500,MATCH("Phí dịch vụ"&amp;PAYROLL!DH$2,CSDA!A$1:A$500&amp;CSDA!C$1:C$500,0)),0)%,DJ545*IFERROR(INDEX(CSDA!D$1:D$500,MATCH("Phí dịch vụ"&amp;PAYROLL!DJ$2,CSDA!A$1:A$500&amp;CSDA!C$1:C$500,0)),0)%,BN545*IFERROR(INDEX(CSDA!D$1:D$500,MATCH(BN$2,CSDA!C$1:C$500,0)),0)%)-BN545*7%</f>
        <v/>
      </c>
      <c r="DQ545">
        <f>IFERROR(INDEX(ADJ!$A$1:$BZ$1000,MATCH(PAYROLL!D545,ADJ!A$1:A$500,0),MATCH(PAYROLL!DQ$2,ADJ!$2:$2,0)),0)</f>
        <v/>
      </c>
      <c r="DR545">
        <f>IFERROR(INDEX(ADJ!$A$1:$BZ$1000,MATCH(PAYROLL!D545,ADJ!A$1:A$500,0),MATCH(PAYROLL!DR$2,ADJ!$2:$2,0)),0)</f>
        <v/>
      </c>
      <c r="DS545">
        <f>SUM(DP545:DR545)</f>
        <v/>
      </c>
      <c r="DT545">
        <f>EK545</f>
        <v/>
      </c>
      <c r="DU545">
        <f>SUM(DO545:DR545)</f>
        <v/>
      </c>
      <c r="DV545">
        <f>ROUND(DU545*0.1,0)</f>
        <v/>
      </c>
      <c r="DW545">
        <f>DU545+DV545</f>
        <v/>
      </c>
      <c r="DZ545">
        <f>IFERROR(INDEX(ADJ!$A$1:$BZ$1000,MATCH(PAYROLL!$D545,ADJ!A$1:A$500,0),MATCH(PAYROLL!DZ$2,ADJ!$2:$2,0)),0)</f>
        <v/>
      </c>
      <c r="EA545">
        <f>IFERROR(INDEX(ADJ!$A$1:$BZ$1000,MATCH(PAYROLL!$D545,ADJ!A$1:A$500,0),MATCH(PAYROLL!EA$2,ADJ!$2:$2,0)),0)</f>
        <v/>
      </c>
      <c r="EB545">
        <f>IFERROR(INDEX(ADJ!$A$1:$BZ$1000,MATCH(PAYROLL!$D545,ADJ!A$1:A$500,0),MATCH(PAYROLL!EB$2,ADJ!$2:$2,0)),0)</f>
        <v/>
      </c>
      <c r="EC545">
        <f>IFERROR(INDEX(ADJ!$A$1:$BZ$1000,MATCH(PAYROLL!$D545,ADJ!A$1:A$500,0),MATCH(PAYROLL!EC$2,ADJ!$2:$2,0)),0)</f>
        <v/>
      </c>
      <c r="ED545">
        <f>IFERROR(INDEX(ADJ!$A$1:$BZ$1000,MATCH(PAYROLL!$D545,ADJ!A$1:A$500,0),MATCH(PAYROLL!ED$2,ADJ!$2:$2,0)),0)</f>
        <v/>
      </c>
      <c r="EE545">
        <f>IFERROR(INDEX(ADJ!$A$1:$BZ$1000,MATCH(PAYROLL!$D545,ADJ!A$1:A$500,0),MATCH(PAYROLL!EE$2,ADJ!$2:$2,0)),0)</f>
        <v/>
      </c>
      <c r="EF545">
        <f>IFERROR(INDEX(ADJ!$A$1:$BZ$1000,MATCH(PAYROLL!$D545,ADJ!A$1:A$500,0),MATCH(PAYROLL!EF$2,ADJ!$2:$2,0)),0)</f>
        <v/>
      </c>
      <c r="EG545">
        <f>IFERROR(INDEX(ADJ!$A$1:$BZ$1000,MATCH(PAYROLL!$D545,ADJ!A$1:A$500,0),MATCH(PAYROLL!EG$2,ADJ!$2:$2,0)),0)</f>
        <v/>
      </c>
      <c r="EH545">
        <f>IFERROR(INDEX(ADJ!$A$1:$BZ$1000,MATCH(PAYROLL!$D545,ADJ!A$1:A$500,0),MATCH(PAYROLL!EH$2,ADJ!$2:$2,0)),0)</f>
        <v/>
      </c>
      <c r="EI545">
        <f>IFERROR(INDEX(ADJ!$A$1:$BZ$1000,MATCH(PAYROLL!D545,ADJ!A$1:A$500,0),MATCH(PAYROLL!EI$2,ADJ!$2:$2,0)),0)</f>
        <v/>
      </c>
      <c r="EJ545">
        <f>IFERROR(INDEX(ADJ!$A$1:$BZ$1000,MATCH(PAYROLL!$D545,ADJ!A$1:A$500,0),MATCH(PAYROLL!EJ$2,ADJ!$2:$2,0)),0)</f>
        <v/>
      </c>
      <c r="EK545">
        <f>SUM(DZ545:EJ545)</f>
        <v/>
      </c>
    </row>
    <row r="546">
      <c r="A546" t="n">
        <v>544</v>
      </c>
      <c r="B546" t="inlineStr">
        <is>
          <t>Cao Đức Huê</t>
        </is>
      </c>
      <c r="D546" t="inlineStr">
        <is>
          <t>152663-02</t>
        </is>
      </c>
      <c r="S546">
        <f>IFERROR(INDEX(PIS!$A$1:$BZ$1000,MATCH($D546,PIS!C$1:C$500,0),MATCH("Lương CB tháng trước",PIS!$1:$1,0)),0)</f>
        <v/>
      </c>
      <c r="T546">
        <f>IFERROR(INDEX(PIS!$A$1:$BZ$1000,MATCH($D546,PIS!C$1:C$500,0),MATCH("Lương CB hiện tại",PIS!$1:$1,0)),0)</f>
        <v/>
      </c>
      <c r="U546">
        <f>IFERROR(INDEX(PIS!$A$1:$BZ$1000,MATCH($D546,PIS!C$1:C$500,0),MATCH("Lương đóng BHBB",PIS!$1:$1,0)),0)</f>
        <v/>
      </c>
      <c r="V546">
        <f>IFERROR(INDEX(PIS!$A$1:$BZ$1000,MATCH($D546,PIS!C$1:C$500,0),MATCH(V$2,PIS!$2:$2,0)),0)</f>
        <v/>
      </c>
      <c r="W546">
        <f>IFERROR(INDEX(PIS!$A$1:$BZ$1000,MATCH($D546,PIS!C$1:C$500,0),MATCH(W$2,PIS!$2:$2,0)),0)</f>
        <v/>
      </c>
      <c r="X546">
        <f>IFERROR(INDEX(PIS!$A$1:$BZ$1000,MATCH($D546,PIS!C$1:C$500,0),MATCH(X$2,PIS!$2:$2,0)),0)</f>
        <v/>
      </c>
      <c r="Y546">
        <f>IFERROR(INDEX(PIS!$A$1:$BZ$1000,MATCH($D546,PIS!C$1:C$500,0),MATCH(Y$2,PIS!$2:$2,0)),0)</f>
        <v/>
      </c>
      <c r="Z546">
        <f>IFERROR(INDEX(PIS!$A$1:$BZ$1000,MATCH($D546,PIS!C$1:C$500,0),MATCH(Z$2,PIS!$2:$2,0)),0)</f>
        <v/>
      </c>
      <c r="AA546">
        <f>IFERROR(INDEX(PIS!$A$1:$BZ$1000,MATCH($D546,PIS!C$1:C$500,0),MATCH(AA$2,PIS!$2:$2,0)),0)</f>
        <v/>
      </c>
      <c r="AB546">
        <f>IFERROR(INDEX(PIS!$A$1:$BZ$1000,MATCH($D546,PIS!C$1:C$500,0),MATCH(AB$2,PIS!$2:$2,0)),0)</f>
        <v/>
      </c>
      <c r="AC546">
        <f>SUM(V546:AB546)</f>
        <v/>
      </c>
      <c r="AD546">
        <f>IFERROR(INDEX(TIMESHEET!$A$1:$AI$5000,MATCH($D546,TIMESHEET!A$1:A$500,0),MATCH("T100",TIMESHEET!$2:$2,0))-2,0)</f>
        <v/>
      </c>
      <c r="AE546">
        <f>IFERROR(INDEX(TIMESHEET!$A$1:$AI$5000,MATCH($D546,TIMESHEET!A$1:A$500,0),MATCH("T202",TIMESHEET!$2:$2,0)),0)</f>
        <v/>
      </c>
      <c r="AF546">
        <f>IFERROR(INDEX(TIMESHEET!$A$1:$AI$5000,MATCH($D546,TIMESHEET!A$1:A$500,0),MATCH("T302",TIMESHEET!$2:$2,0)),0)</f>
        <v/>
      </c>
      <c r="AG546">
        <f>IFERROR(INDEX(TIMESHEET!$A$1:$AI$5000,MATCH($D546,TIMESHEET!A$1:A$500,0),MATCH("T406",TIMESHEET!$2:$2,0)),0)</f>
        <v/>
      </c>
      <c r="AH546">
        <f>AE546+AG546</f>
        <v/>
      </c>
      <c r="AI546">
        <f>IFERROR(INDEX(TIMESHEET!$A$1:$AI$5000,MATCH($D546,TIMESHEET!A$1:A$500,0),MATCH("T701",TIMESHEET!$2:$2,0)),0)</f>
        <v/>
      </c>
      <c r="AJ546">
        <f>IFERROR(INDEX(TIMESHEET!$A$1:$AI$5000,MATCH($D546,TIMESHEET!B$1:B$500,0),MATCH("T320",TIMESHEET!$2:$2,0)),0)</f>
        <v/>
      </c>
      <c r="AK546">
        <f>IFERROR(IF(LEFT(INDEX(PIS!O$1:O$500,MATCH(D546,PIS!C$1:C$500)),1)="M",T546/AD546*SUM(AE546:AG546),T546*AD546),0)</f>
        <v/>
      </c>
      <c r="AL546">
        <f>IFERROR(INDEX(ADJ!$A$1:$BZ$1000,MATCH(PAYROLL!D546,ADJ!A$1:A$500,0),MATCH(PAYROLL!AL$2,ADJ!$2:$2,0)),0)</f>
        <v/>
      </c>
      <c r="AM546">
        <f>SUM(AK546:AL546)</f>
        <v/>
      </c>
      <c r="AN546">
        <f>IFERROR(ROUND(V546/$AD546*$AH546,0),0)</f>
        <v/>
      </c>
      <c r="AO546">
        <f>IFERROR(ROUND(W546/$AD546*$AH546,0),0)</f>
        <v/>
      </c>
      <c r="AP546">
        <f>IFERROR(ROUND(X546/$AD546*$AE546,0),0)</f>
        <v/>
      </c>
      <c r="AQ546">
        <f>IFERROR(ROUND(Y546/$AD546*$AH546,0),0)</f>
        <v/>
      </c>
      <c r="AR546">
        <f>IFERROR(ROUND(Z546/$AD546*$AH546,0),0)</f>
        <v/>
      </c>
      <c r="AS546">
        <f>IFERROR(ROUND(AA546/$AD546*$AH546,0),0)</f>
        <v/>
      </c>
      <c r="AT546">
        <f>IFERROR(IF((AE546+AF546+AG546)&gt;13,AB546,ROUND(AB546/AD546*AH546,0)),0)</f>
        <v/>
      </c>
      <c r="AU546">
        <f>IFERROR(INDEX(ADJ!$A$1:$BZ$1000,MATCH(PAYROLL!D546,ADJ!A$1:A$500,0),MATCH(PAYROLL!AU$2,ADJ!$2:$2,0)),0)</f>
        <v/>
      </c>
      <c r="AV546">
        <f>ROUND(SUM(AN546:AU546),0)</f>
        <v/>
      </c>
      <c r="AW546">
        <f>IFERROR(INDEX(TIMESHEET!$A$1:$AI$5000,MATCH(PAYROLL!D546,TIMESHEET!A$1:A$500,0),MATCH("T620",TIMESHEET!$2:$2,0)),0)</f>
        <v/>
      </c>
      <c r="AX546">
        <f>IFERROR(INDEX(TIMESHEET!$A$1:$AI$5000,MATCH(PAYROLL!D546,TIMESHEET!A$1:A$500,0),MATCH("T601",TIMESHEET!$2:$2,0)),0)</f>
        <v/>
      </c>
      <c r="AY546">
        <f>IFERROR(INDEX(TIMESHEET!$A$1:$AI$5000,MATCH(PAYROLL!D546,TIMESHEET!A$1:A$500,0),MATCH("T602",TIMESHEET!$2:$2,0)),0)</f>
        <v/>
      </c>
      <c r="AZ546">
        <f>IFERROR(INDEX(TIMESHEET!$A$1:$AI$5000,MATCH(PAYROLL!D546,TIMESHEET!A$1:A$500,0),MATCH("T603",TIMESHEET!$2:$2,0)),0)</f>
        <v/>
      </c>
      <c r="BA546">
        <f>IFERROR(INDEX(TIMESHEET!$A$1:$AI$5000,MATCH(PAYROLL!D546,TIMESHEET!A$1:A$500,0),MATCH("T611",TIMESHEET!$2:$2,0)),0)</f>
        <v/>
      </c>
      <c r="BB546">
        <f>IFERROR(INDEX(TIMESHEET!$A$1:$AI$5000,MATCH(PAYROLL!D546,TIMESHEET!A$1:A$500,0),MATCH("T612",TIMESHEET!$2:$2,0)),0)</f>
        <v/>
      </c>
      <c r="BC546">
        <f>IFERROR(INDEX(TIMESHEET!$A$1:$AI$5000,MATCH(PAYROLL!D546,TIMESHEET!A$1:A$500,0),MATCH("T613",TIMESHEET!$2:$2,0)),0)</f>
        <v/>
      </c>
      <c r="BD546">
        <f>IFERROR(INDEX(TIMESHEET!$A$1:$AI$5000,MATCH(PAYROLL!D546,TIMESHEET!A$1:A$500,0),MATCH("T500",TIMESHEET!$2:$2,0)),0)</f>
        <v/>
      </c>
      <c r="BE546">
        <f>IFERROR(IF(LEFT(INDEX(PIS!O$1:O$500,MATCH(D546,PIS!C$1:C$500)),1)="M",T546/AD546/8*(AW546+AX546*1.5+AY546*2+AZ546*3+BA546*2.1+BB546*2.7+BC546*3.9+BD546*0.3),T546/8*(AW546+AX546*1.5+AY546*2+AZ546*3+BA546*2.1+BB546*2.7+BC546*3.9+BD546*0.3)),0)</f>
        <v/>
      </c>
      <c r="BF546">
        <f>IFERROR(INDEX(ADJ!$A$1:$BZ$1000,MATCH(PAYROLL!$D546,ADJ!A$1:A$500,0),MATCH(PAYROLL!BF$2,ADJ!$2:$2,0)),0)</f>
        <v/>
      </c>
      <c r="BG546">
        <f>IFERROR(INDEX(ADJ!$A$1:$BZ$1000,MATCH(PAYROLL!D546,ADJ!A$1:A$500,0),MATCH(PAYROLL!BG$2,ADJ!$2:$2,0)),0)</f>
        <v/>
      </c>
      <c r="BH546">
        <f>IFERROR(INDEX(ADJ!$A$1:$BZ$1000,MATCH(PAYROLL!D546,ADJ!A$1:A$500,0),MATCH(PAYROLL!BH$2,ADJ!$2:$2,0)),0)</f>
        <v/>
      </c>
      <c r="BI546">
        <f>IFERROR(INDEX(ADJ!$A$1:$BZ$1000,MATCH(PAYROLL!D546,ADJ!A$1:A$500,0),MATCH(PAYROLL!BI$2,ADJ!$2:$2,0)),0)</f>
        <v/>
      </c>
      <c r="BJ546">
        <f>IFERROR(INDEX(ADJ!$A$1:$BZ$1000,MATCH(PAYROLL!D546,ADJ!A$1:A$500,0),MATCH(PAYROLL!BJ$2,ADJ!$2:$2,0)),0)</f>
        <v/>
      </c>
      <c r="BK546">
        <f>SUM(BF546:BJ546)</f>
        <v/>
      </c>
      <c r="BL546">
        <f>IFERROR(INDEX(ADJ!$A$1:$BZ$1000,MATCH(PAYROLL!D546,ADJ!A$1:A$500,0),MATCH(PAYROLL!BL$2,ADJ!$2:$2,0)),0)</f>
        <v/>
      </c>
      <c r="BM546">
        <f>IFERROR(INDEX(ADJ!$A$1:$BZ$1000,MATCH(PAYROLL!D546,ADJ!A$1:A$500,0),MATCH(PAYROLL!BM$2,ADJ!$2:$2,0)),0)</f>
        <v/>
      </c>
      <c r="BN546">
        <f>IFERROR(INDEX(ADJ!$A$1:$BZ$1000,MATCH(PAYROLL!D546,ADJ!A$1:A$500,0),MATCH(PAYROLL!BN$2,ADJ!$2:$2,0)),0)</f>
        <v/>
      </c>
      <c r="BO546">
        <f>IFERROR(INDEX(ADJ!$A$1:$BZ$1000,MATCH(PAYROLL!D546,ADJ!A$1:A$500,0),MATCH(PAYROLL!BO$2,ADJ!$2:$2,0)),0)</f>
        <v/>
      </c>
      <c r="BP546">
        <f>SUM(AM546,AV546,BE546,BK546,BL546:BO546)</f>
        <v/>
      </c>
      <c r="BQ546">
        <f>BO546</f>
        <v/>
      </c>
      <c r="BR546">
        <f>IFERROR(ROUND(IF(LEFT(INDEX(PIS!O$1:O$500,MATCH(D546,PIS!C$1:C$500)),1)="D",T546/8*(BD546*0.3),IF(LEFT(INDEX(PIS!O$1:O$500,MATCH(D546,PIS!C$1:C$500)),1)="H",T546*($BD546*0.3),T546/$AD546/8*($BD546*0.3))),0),0)</f>
        <v/>
      </c>
      <c r="BS546">
        <f>IF(AP546&lt;1,0,MIN(AP546,730000))</f>
        <v/>
      </c>
      <c r="BT546">
        <f>IFERROR(ROUND((BE546-SUM(AW546:BC546)*T546/AD546/8),0)-BR546,0)</f>
        <v/>
      </c>
      <c r="BU546">
        <f>AO546</f>
        <v/>
      </c>
      <c r="BV546">
        <f>SUM(BQ546:BU546)</f>
        <v/>
      </c>
      <c r="BW546">
        <f>BP546-BV546</f>
        <v/>
      </c>
      <c r="BX546">
        <f>IFERROR(IF(RIGHT(INDEX(PIS!O$1:O$500,MATCH(D546,PIS!C$1:C$500)),5)="Gross",MIN(U546+V546,VLOOKUP("R700",TSC!B:C,2,0)*VLOOKUP("R101",TSC!B:C,2,0))*VLOOKUP("R701",TSC!B:C,2,0)%,0),0)</f>
        <v/>
      </c>
      <c r="BY546">
        <f>IFERROR(IF(RIGHT(INDEX(PIS!O$1:O$500,MATCH(D546,PIS!C$1:C$500)),5)="Gross",MIN(U546+V546,VLOOKUP("R700",TSC!B:C,2,0)*VLOOKUP("R101",TSC!B:C,2,0))*VLOOKUP("T704",TSC!B:C,2,0)%,0),0)</f>
        <v/>
      </c>
      <c r="BZ546">
        <f>IFERROR(IF(RIGHT(INDEX(PIS!O$1:O$500,MATCH(D546,PIS!C$1:C$500)),5)="Gross",MIN(U546+V546,VLOOKUP("R700",TSC!B:C,2,0)*VLOOKUP("1",TSC!F:G,2,0))*VLOOKUP("T705",TSC!B:C,2,0)%,0),0)</f>
        <v/>
      </c>
      <c r="CA546">
        <f>IFERROR(INDEX(ADJ!$A$1:$BZ$1000,MATCH(PAYROLL!D546,ADJ!A$1:A$500,0),MATCH(PAYROLL!CA$2,ADJ!$2:$2,0)),0)</f>
        <v/>
      </c>
      <c r="CB546">
        <f>IFERROR(INDEX(ADJ!$A$1:$BZ$1000,MATCH(PAYROLL!D546,ADJ!A$1:A$500,0),MATCH(PAYROLL!CB$2,ADJ!$2:$2,0)),0)</f>
        <v/>
      </c>
      <c r="CC546">
        <f>SUM(BX546:CB546)</f>
        <v/>
      </c>
      <c r="CD546">
        <f>IFERROR(INDEX(PIS!$A$1:$BZ$1000,MATCH(PAYROLL!D546,PIS!C$1:C$500,0),MATCH(PAYROLL!CD$1,PIS!$1:$1,0)),0)</f>
        <v/>
      </c>
      <c r="CE546">
        <f>IFERROR(IF(OR(INDEX(PIS!P$1:P$500,MATCH(D546,PIS!C$1:C$500,0))="LT2",INDEX(PIS!P$1:P$500,MATCH(D546,PIS!C$1:C$500,0))="P10"),0,SUM(CC546,CD546*VLOOKUP("R601",TSC!B:C,2,0),VLOOKUP("R602",TSC!B:C,2,0))),0)</f>
        <v/>
      </c>
      <c r="CF546">
        <f>MAX(BW546-CE546,0)</f>
        <v/>
      </c>
      <c r="CG546">
        <f>IFERROR(IF(OR(RIGHT(INDEX(PIS!P$1:P$500,MATCH(D546,PIS!C$1:C$500)),5)="P10",RIGHT(INDEX(PIS!P$1:P$500,MATCH(D546,PIS!C$1:C$500)),5)="CK"),0,IF(CF546&lt;=5000000,CF546*5%,IF(CF546&lt;=10000000,CF546*10%-250000,IF(CF546&lt;=18000000,CF546*15%-750000,IF(CF546&lt;=32000000,CF546*20%-1650000,IF(CF546&lt;=52000000,CF546*25%-3250000,IF(CF546&lt;=80000000,BH546*30%-5850000,CF546*35%-9850000))))))),0)</f>
        <v/>
      </c>
      <c r="CH546">
        <f>IFERROR(IF(OR(INDEX(PIS!P$1:P$500,MATCH(D546,PIS!C$1:C$500))="LT",INDEX(PIS!P$1:P$500,MATCH(D546,PIS!C$1:C$500))="CK"),0,IF(CF546&lt;2000000,0,CF546*10%)),0)</f>
        <v/>
      </c>
      <c r="CI546">
        <f>IFERROR(INDEX(ADJ!$A$1:$BZ$1000,MATCH(PAYROLL!D546,ADJ!A$1:A$500,0),MATCH(PAYROLL!CI$2,ADJ!$2:$2,0)),0)</f>
        <v/>
      </c>
      <c r="CJ546">
        <f>IFERROR(INDEX(ADJ!$A$1:$BZ$1000,MATCH(PAYROLL!D546,ADJ!A$1:A$500,0),MATCH(PAYROLL!CJ$2,ADJ!$2:$2,0)),0)</f>
        <v/>
      </c>
      <c r="CK546">
        <f>IFERROR(INDEX(ADJ!$A$1:$BZ$1000,MATCH(PAYROLL!D546,ADJ!A$1:A$500,0),MATCH(PAYROLL!CK$2,ADJ!$2:$2,0)),0)</f>
        <v/>
      </c>
      <c r="CL546">
        <f>SUM(CG546:CK546)</f>
        <v/>
      </c>
      <c r="CM546">
        <f>ROUND(SUM(CH546:CK546),0)</f>
        <v/>
      </c>
      <c r="CN546">
        <f>IFERROR(INDEX(CSDA!D$1:D$500,MATCH($CN$2,CSDA!C$1:C$500,0))*INDEX(PIS!V$1:V$500,MATCH(D546,PIS!C$1:C$500))+INDEX(ADJ!$A$1:$BZ$1000,MATCH(PAYROLL!D546,ADJ!A$1:A$500,0),MATCH(PAYROLL!CN$2,ADJ!$2:$2,0)),0)</f>
        <v/>
      </c>
      <c r="CO546">
        <f>IFERROR(INDEX(ADJ!$A$1:$BZ$1000,MATCH(PAYROLL!D546,ADJ!A$1:A$500,0),MATCH(PAYROLL!CO$2,ADJ!$2:$2,0)),0)</f>
        <v/>
      </c>
      <c r="CP546">
        <f>IFERROR(INDEX(ADJ!$A$1:$BZ$1000,MATCH(PAYROLL!D546,ADJ!A$1:A$500,0),MATCH(PAYROLL!CP$2,ADJ!$2:$2,0)),0)</f>
        <v/>
      </c>
      <c r="CQ546">
        <f>BP546-CL546-CI546-CM546-CN546-CO546-CP546-CC546</f>
        <v/>
      </c>
      <c r="CR546">
        <f>IFERROR(IF(RIGHT(INDEX(PIS!O$1:O$500,MATCH(D546,PIS!C$1:C$500,0)),5)="Gross",MIN(U546+V546,VLOOKUP("R700",TSC!B:C,2,0)*VLOOKUP("R101",TSC!B:C,2,0))*(VLOOKUP("T711",TSC!B:C,2,0)+VLOOKUP("T712",TSC!B:C,2,0))%,MIN(T546+V546,VLOOKUP("R700",TSC!B:C,2,0)*VLOOKUP("R101",TSC!B:C,2,0))*(VLOOKUP("T711",TSC!B:C,2,0)+VLOOKUP("T712",TSC!B:C,2,0)+VLOOKUP("R701",TSC!B:C,2,0))%),0)</f>
        <v/>
      </c>
      <c r="CS546">
        <f>IFERROR(IF(RIGHT(INDEX(PIS!O$1:O$500,MATCH(D546,PIS!C$1:C$500,0)),5)="Gross",MIN(U546+V546,VLOOKUP("R700",TSC!B:C,2,0)*VLOOKUP("R101",TSC!B:C,2,0))*(VLOOKUP("T714",TSC!B:C,2,0))%,MIN(T546+V546,VLOOKUP("R700",TSC!B:C,2,0)*VLOOKUP("R101",TSC!B:C,2,0))*(VLOOKUP("T704",TSC!B:C,2,0)+VLOOKUP("T714",TSC!B:C,2,0))%),0)</f>
        <v/>
      </c>
      <c r="CT546">
        <f>IFERROR(IF(RIGHT(INDEX(PIS!O$1:O$500,MATCH(D546,PIS!C$1:C$500,0)),5)="Gross",MIN(U546+V546,VLOOKUP("R700",TSC!B:C,2,0)*VLOOKUP("R101",TSC!B:C,2,0))*VLOOKUP("T705",TSC!B:C,2,0)%,MIN(T546+V546,VLOOKUP("R700",TSC!B:C,2,0)*VLOOKUP("R101",TSC!B:C,2,0))*VLOOKUP("T705",TSC!B:C,2,0)%),0)</f>
        <v/>
      </c>
      <c r="CU546">
        <f>IFERROR(IF(RIGHT(INDEX(PIS!O$1:O$500,MATCH(D546,PIS!C$1:C$500,0)),5)="Gross",MIN(U546+V546,VLOOKUP("R700",TSC!B:C,2,0)*VLOOKUP("R101",TSC!B:C,2,0))*(VLOOKUP("T713",TSC!B:C,2,0))%,MIN(T546+V546,VLOOKUP("R700",TSC!B:C,2,0)*VLOOKUP("R101",TSC!B:C,2,0))*(VLOOKUP("T713",TSC!B:C,2,0))%),0)</f>
        <v/>
      </c>
      <c r="CV546">
        <f>IFERROR(INDEX(ADJ!$A$1:$BZ$1000,MATCH(PAYROLL!D546,ADJ!A$1:A$500,0),MATCH(PAYROLL!CV$2,ADJ!$2:$2,0)),0)</f>
        <v/>
      </c>
      <c r="CW546">
        <f>IFERROR(INDEX(ADJ!$A$1:$BZ$1000,MATCH(PAYROLL!D546,ADJ!A$1:A$500,0),MATCH(PAYROLL!CW$2,ADJ!$2:$2,0)),0)</f>
        <v/>
      </c>
      <c r="CX546">
        <f>SUM(CR546:CW546)</f>
        <v/>
      </c>
      <c r="CY546">
        <f>ROUND(IF(CR546&gt;0,T546+V546*VLOOKUP("R202",TSC!$B$1:$C$500,2,0),0),0)</f>
        <v/>
      </c>
      <c r="CZ546">
        <f>IFERROR(INDEX(CSDA!D$1:D$500,MATCH($CZ$2,CSDA!C$1:C$500,0)),0)</f>
        <v/>
      </c>
      <c r="DA546">
        <f>ROUND(T546*0.7%,0)</f>
        <v/>
      </c>
      <c r="DB546">
        <f>ROUND(T546/12,0)</f>
        <v/>
      </c>
      <c r="DC546">
        <f ref="DC546" t="array">IFERROR(INDEX(CSDA!D$1:D$500,MATCH("Trích giữ"&amp;PAYROLL!DC$2,CSDA!A$1:A$500&amp;CSDA!C$1:C$500,0)),0)</f>
        <v/>
      </c>
      <c r="DD546">
        <f ref="DD546" t="array">IFERROR(INDEX(CSDA!D$1:D$500,MATCH("Trích giữ"&amp;PAYROLL!DD$2,CSDA!A$1:A$500&amp;CSDA!C$1:C$500,0)),0)</f>
        <v/>
      </c>
      <c r="DE546">
        <f ref="DE546" t="array">IFERROR(INDEX(CSDA!D$1:D$500,MATCH("Trích giữ"&amp;PAYROLL!DE$2,CSDA!A$1:A$500&amp;CSDA!C$1:C$500,0)),0)</f>
        <v/>
      </c>
      <c r="DF546">
        <f>IFERROR(INDEX(CSDA!D$1:D$500,MATCH(PAYROLL!DF$2,CSDA!C$1:C$500,0)),0)</f>
        <v/>
      </c>
      <c r="DG546">
        <f ref="DG546" t="array">IFERROR(INDEX(CSDA!D$1:D$500,MATCH("Trích giữ"&amp;PAYROLL!DG$2,CSDA!A$1:A$500&amp;CSDA!C$1:C$500,0)),0)</f>
        <v/>
      </c>
      <c r="DH546">
        <f>ROUND(T546/26,0)</f>
        <v/>
      </c>
      <c r="DI546">
        <f ref="DI546" t="array">IFERROR(INDEX(CSDA!D$1:D$500,MATCH("Trích giữ"&amp;PAYROLL!DI$2,CSDA!A$1:A$500&amp;CSDA!C$1:C$500,0)),0)</f>
        <v/>
      </c>
      <c r="DJ546">
        <f>IF(U546=0,T546*21.5%-BL546,0)</f>
        <v/>
      </c>
      <c r="DK546">
        <f ref="DK546" t="array">IFERROR(INDEX(CSDA!D$1:D$500,MATCH("Trích giữ"&amp;PAYROLL!DK$2,CSDA!A$1:A$500&amp;CSDA!C$1:C$500,0)),0)</f>
        <v/>
      </c>
      <c r="DL546">
        <f>IFERROR(INDEX(CSDA!D$1:D$500,MATCH(PAYROLL!DL$2,CSDA!C$1:C$500,0))/12,0)</f>
        <v/>
      </c>
      <c r="DM546">
        <f>SUM(DB546:DL546)</f>
        <v/>
      </c>
      <c r="DN546">
        <f>IFERROR(INDEX(ADJ!$A$1:$BZ$1000,MATCH(PAYROLL!D546,ADJ!A$1:A$500,0),MATCH(PAYROLL!DN$2,ADJ!$2:$2,0)),0)</f>
        <v/>
      </c>
      <c r="DO546">
        <f>IFERROR(SUM(BP546,DM546:DN546,CX546:DA546)-DT546,0)</f>
        <v/>
      </c>
      <c r="DP546">
        <f ref="DP546" t="array">SUM(BW546*IFERROR(INDEX(CSDA!D$1:D$500,MATCH(BW$2,CSDA!C$1:C$500,0)),0)%,CX546*IFERROR(INDEX(CSDA!D$1:D$500,MATCH(CX$2,CSDA!C$1:C$500,0)),0)%,DA546*IFERROR(INDEX(CSDA!D$1:D$500,MATCH(DA$2,CSDA!C$1:C$500,0)),0)%,DB546*IFERROR(INDEX(CSDA!D$1:D$500,MATCH(DB$2,CSDA!C$1:C$500,0)),0)%,DF546*IFERROR(INDEX(CSDA!D$1:D$500,MATCH("Phí dịch vụ"&amp;PAYROLL!DF$2,CSDA!A$1:A$500&amp;CSDA!C$1:C$500,0)),0)%,DC546*IFERROR(INDEX(CSDA!D$1:D$500,MATCH("Phí dịch vụ"&amp;PAYROLL!DC$2,CSDA!A$1:A$500&amp;CSDA!C$1:C$500,0)),0)%,DH546*IFERROR(INDEX(CSDA!D$1:D$500,MATCH("Phí dịch vụ"&amp;PAYROLL!DH$2,CSDA!A$1:A$500&amp;CSDA!C$1:C$500,0)),0)%,DJ546*IFERROR(INDEX(CSDA!D$1:D$500,MATCH("Phí dịch vụ"&amp;PAYROLL!DJ$2,CSDA!A$1:A$500&amp;CSDA!C$1:C$500,0)),0)%,BN546*IFERROR(INDEX(CSDA!D$1:D$500,MATCH(BN$2,CSDA!C$1:C$500,0)),0)%)-BN546*7%</f>
        <v/>
      </c>
      <c r="DQ546">
        <f>IFERROR(INDEX(ADJ!$A$1:$BZ$1000,MATCH(PAYROLL!D546,ADJ!A$1:A$500,0),MATCH(PAYROLL!DQ$2,ADJ!$2:$2,0)),0)</f>
        <v/>
      </c>
      <c r="DR546">
        <f>IFERROR(INDEX(ADJ!$A$1:$BZ$1000,MATCH(PAYROLL!D546,ADJ!A$1:A$500,0),MATCH(PAYROLL!DR$2,ADJ!$2:$2,0)),0)</f>
        <v/>
      </c>
      <c r="DS546">
        <f>SUM(DP546:DR546)</f>
        <v/>
      </c>
      <c r="DT546">
        <f>EK546</f>
        <v/>
      </c>
      <c r="DU546">
        <f>SUM(DO546:DR546)</f>
        <v/>
      </c>
      <c r="DV546">
        <f>ROUND(DU546*0.1,0)</f>
        <v/>
      </c>
      <c r="DW546">
        <f>DU546+DV546</f>
        <v/>
      </c>
      <c r="DZ546">
        <f>IFERROR(INDEX(ADJ!$A$1:$BZ$1000,MATCH(PAYROLL!$D546,ADJ!A$1:A$500,0),MATCH(PAYROLL!DZ$2,ADJ!$2:$2,0)),0)</f>
        <v/>
      </c>
      <c r="EA546">
        <f>IFERROR(INDEX(ADJ!$A$1:$BZ$1000,MATCH(PAYROLL!$D546,ADJ!A$1:A$500,0),MATCH(PAYROLL!EA$2,ADJ!$2:$2,0)),0)</f>
        <v/>
      </c>
      <c r="EB546">
        <f>IFERROR(INDEX(ADJ!$A$1:$BZ$1000,MATCH(PAYROLL!$D546,ADJ!A$1:A$500,0),MATCH(PAYROLL!EB$2,ADJ!$2:$2,0)),0)</f>
        <v/>
      </c>
      <c r="EC546">
        <f>IFERROR(INDEX(ADJ!$A$1:$BZ$1000,MATCH(PAYROLL!$D546,ADJ!A$1:A$500,0),MATCH(PAYROLL!EC$2,ADJ!$2:$2,0)),0)</f>
        <v/>
      </c>
      <c r="ED546">
        <f>IFERROR(INDEX(ADJ!$A$1:$BZ$1000,MATCH(PAYROLL!$D546,ADJ!A$1:A$500,0),MATCH(PAYROLL!ED$2,ADJ!$2:$2,0)),0)</f>
        <v/>
      </c>
      <c r="EE546">
        <f>IFERROR(INDEX(ADJ!$A$1:$BZ$1000,MATCH(PAYROLL!$D546,ADJ!A$1:A$500,0),MATCH(PAYROLL!EE$2,ADJ!$2:$2,0)),0)</f>
        <v/>
      </c>
      <c r="EF546">
        <f>IFERROR(INDEX(ADJ!$A$1:$BZ$1000,MATCH(PAYROLL!$D546,ADJ!A$1:A$500,0),MATCH(PAYROLL!EF$2,ADJ!$2:$2,0)),0)</f>
        <v/>
      </c>
      <c r="EG546">
        <f>IFERROR(INDEX(ADJ!$A$1:$BZ$1000,MATCH(PAYROLL!$D546,ADJ!A$1:A$500,0),MATCH(PAYROLL!EG$2,ADJ!$2:$2,0)),0)</f>
        <v/>
      </c>
      <c r="EH546">
        <f>IFERROR(INDEX(ADJ!$A$1:$BZ$1000,MATCH(PAYROLL!$D546,ADJ!A$1:A$500,0),MATCH(PAYROLL!EH$2,ADJ!$2:$2,0)),0)</f>
        <v/>
      </c>
      <c r="EI546">
        <f>IFERROR(INDEX(ADJ!$A$1:$BZ$1000,MATCH(PAYROLL!D546,ADJ!A$1:A$500,0),MATCH(PAYROLL!EI$2,ADJ!$2:$2,0)),0)</f>
        <v/>
      </c>
      <c r="EJ546">
        <f>IFERROR(INDEX(ADJ!$A$1:$BZ$1000,MATCH(PAYROLL!$D546,ADJ!A$1:A$500,0),MATCH(PAYROLL!EJ$2,ADJ!$2:$2,0)),0)</f>
        <v/>
      </c>
      <c r="EK546">
        <f>SUM(DZ546:EJ546)</f>
        <v/>
      </c>
    </row>
    <row r="547">
      <c r="A547" t="n">
        <v>545</v>
      </c>
      <c r="B547" t="inlineStr">
        <is>
          <t>Cao Thị Phương</t>
        </is>
      </c>
      <c r="D547" t="inlineStr">
        <is>
          <t>126159-03</t>
        </is>
      </c>
      <c r="S547">
        <f>IFERROR(INDEX(PIS!$A$1:$BZ$1000,MATCH($D547,PIS!C$1:C$500,0),MATCH("Lương CB tháng trước",PIS!$1:$1,0)),0)</f>
        <v/>
      </c>
      <c r="T547">
        <f>IFERROR(INDEX(PIS!$A$1:$BZ$1000,MATCH($D547,PIS!C$1:C$500,0),MATCH("Lương CB hiện tại",PIS!$1:$1,0)),0)</f>
        <v/>
      </c>
      <c r="U547">
        <f>IFERROR(INDEX(PIS!$A$1:$BZ$1000,MATCH($D547,PIS!C$1:C$500,0),MATCH("Lương đóng BHBB",PIS!$1:$1,0)),0)</f>
        <v/>
      </c>
      <c r="V547">
        <f>IFERROR(INDEX(PIS!$A$1:$BZ$1000,MATCH($D547,PIS!C$1:C$500,0),MATCH(V$2,PIS!$2:$2,0)),0)</f>
        <v/>
      </c>
      <c r="W547">
        <f>IFERROR(INDEX(PIS!$A$1:$BZ$1000,MATCH($D547,PIS!C$1:C$500,0),MATCH(W$2,PIS!$2:$2,0)),0)</f>
        <v/>
      </c>
      <c r="X547">
        <f>IFERROR(INDEX(PIS!$A$1:$BZ$1000,MATCH($D547,PIS!C$1:C$500,0),MATCH(X$2,PIS!$2:$2,0)),0)</f>
        <v/>
      </c>
      <c r="Y547">
        <f>IFERROR(INDEX(PIS!$A$1:$BZ$1000,MATCH($D547,PIS!C$1:C$500,0),MATCH(Y$2,PIS!$2:$2,0)),0)</f>
        <v/>
      </c>
      <c r="Z547">
        <f>IFERROR(INDEX(PIS!$A$1:$BZ$1000,MATCH($D547,PIS!C$1:C$500,0),MATCH(Z$2,PIS!$2:$2,0)),0)</f>
        <v/>
      </c>
      <c r="AA547">
        <f>IFERROR(INDEX(PIS!$A$1:$BZ$1000,MATCH($D547,PIS!C$1:C$500,0),MATCH(AA$2,PIS!$2:$2,0)),0)</f>
        <v/>
      </c>
      <c r="AB547">
        <f>IFERROR(INDEX(PIS!$A$1:$BZ$1000,MATCH($D547,PIS!C$1:C$500,0),MATCH(AB$2,PIS!$2:$2,0)),0)</f>
        <v/>
      </c>
      <c r="AC547">
        <f>SUM(V547:AB547)</f>
        <v/>
      </c>
      <c r="AD547">
        <f>IFERROR(INDEX(TIMESHEET!$A$1:$AI$5000,MATCH($D547,TIMESHEET!A$1:A$500,0),MATCH("T100",TIMESHEET!$2:$2,0))-2,0)</f>
        <v/>
      </c>
      <c r="AE547">
        <f>IFERROR(INDEX(TIMESHEET!$A$1:$AI$5000,MATCH($D547,TIMESHEET!A$1:A$500,0),MATCH("T202",TIMESHEET!$2:$2,0)),0)</f>
        <v/>
      </c>
      <c r="AF547">
        <f>IFERROR(INDEX(TIMESHEET!$A$1:$AI$5000,MATCH($D547,TIMESHEET!A$1:A$500,0),MATCH("T302",TIMESHEET!$2:$2,0)),0)</f>
        <v/>
      </c>
      <c r="AG547">
        <f>IFERROR(INDEX(TIMESHEET!$A$1:$AI$5000,MATCH($D547,TIMESHEET!A$1:A$500,0),MATCH("T406",TIMESHEET!$2:$2,0)),0)</f>
        <v/>
      </c>
      <c r="AH547">
        <f>AE547+AG547</f>
        <v/>
      </c>
      <c r="AI547">
        <f>IFERROR(INDEX(TIMESHEET!$A$1:$AI$5000,MATCH($D547,TIMESHEET!A$1:A$500,0),MATCH("T701",TIMESHEET!$2:$2,0)),0)</f>
        <v/>
      </c>
      <c r="AJ547">
        <f>IFERROR(INDEX(TIMESHEET!$A$1:$AI$5000,MATCH($D547,TIMESHEET!B$1:B$500,0),MATCH("T320",TIMESHEET!$2:$2,0)),0)</f>
        <v/>
      </c>
      <c r="AK547">
        <f>IFERROR(IF(LEFT(INDEX(PIS!O$1:O$500,MATCH(D547,PIS!C$1:C$500)),1)="M",T547/AD547*SUM(AE547:AG547),T547*AD547),0)</f>
        <v/>
      </c>
      <c r="AL547">
        <f>IFERROR(INDEX(ADJ!$A$1:$BZ$1000,MATCH(PAYROLL!D547,ADJ!A$1:A$500,0),MATCH(PAYROLL!AL$2,ADJ!$2:$2,0)),0)</f>
        <v/>
      </c>
      <c r="AM547">
        <f>SUM(AK547:AL547)</f>
        <v/>
      </c>
      <c r="AN547">
        <f>IFERROR(ROUND(V547/$AD547*$AH547,0),0)</f>
        <v/>
      </c>
      <c r="AO547">
        <f>IFERROR(ROUND(W547/$AD547*$AH547,0),0)</f>
        <v/>
      </c>
      <c r="AP547">
        <f>IFERROR(ROUND(X547/$AD547*$AE547,0),0)</f>
        <v/>
      </c>
      <c r="AQ547">
        <f>IFERROR(ROUND(Y547/$AD547*$AH547,0),0)</f>
        <v/>
      </c>
      <c r="AR547">
        <f>IFERROR(ROUND(Z547/$AD547*$AH547,0),0)</f>
        <v/>
      </c>
      <c r="AS547">
        <f>IFERROR(ROUND(AA547/$AD547*$AH547,0),0)</f>
        <v/>
      </c>
      <c r="AT547">
        <f>IFERROR(IF((AE547+AF547+AG547)&gt;13,AB547,ROUND(AB547/AD547*AH547,0)),0)</f>
        <v/>
      </c>
      <c r="AU547">
        <f>IFERROR(INDEX(ADJ!$A$1:$BZ$1000,MATCH(PAYROLL!D547,ADJ!A$1:A$500,0),MATCH(PAYROLL!AU$2,ADJ!$2:$2,0)),0)</f>
        <v/>
      </c>
      <c r="AV547">
        <f>ROUND(SUM(AN547:AU547),0)</f>
        <v/>
      </c>
      <c r="AW547">
        <f>IFERROR(INDEX(TIMESHEET!$A$1:$AI$5000,MATCH(PAYROLL!D547,TIMESHEET!A$1:A$500,0),MATCH("T620",TIMESHEET!$2:$2,0)),0)</f>
        <v/>
      </c>
      <c r="AX547">
        <f>IFERROR(INDEX(TIMESHEET!$A$1:$AI$5000,MATCH(PAYROLL!D547,TIMESHEET!A$1:A$500,0),MATCH("T601",TIMESHEET!$2:$2,0)),0)</f>
        <v/>
      </c>
      <c r="AY547">
        <f>IFERROR(INDEX(TIMESHEET!$A$1:$AI$5000,MATCH(PAYROLL!D547,TIMESHEET!A$1:A$500,0),MATCH("T602",TIMESHEET!$2:$2,0)),0)</f>
        <v/>
      </c>
      <c r="AZ547">
        <f>IFERROR(INDEX(TIMESHEET!$A$1:$AI$5000,MATCH(PAYROLL!D547,TIMESHEET!A$1:A$500,0),MATCH("T603",TIMESHEET!$2:$2,0)),0)</f>
        <v/>
      </c>
      <c r="BA547">
        <f>IFERROR(INDEX(TIMESHEET!$A$1:$AI$5000,MATCH(PAYROLL!D547,TIMESHEET!A$1:A$500,0),MATCH("T611",TIMESHEET!$2:$2,0)),0)</f>
        <v/>
      </c>
      <c r="BB547">
        <f>IFERROR(INDEX(TIMESHEET!$A$1:$AI$5000,MATCH(PAYROLL!D547,TIMESHEET!A$1:A$500,0),MATCH("T612",TIMESHEET!$2:$2,0)),0)</f>
        <v/>
      </c>
      <c r="BC547">
        <f>IFERROR(INDEX(TIMESHEET!$A$1:$AI$5000,MATCH(PAYROLL!D547,TIMESHEET!A$1:A$500,0),MATCH("T613",TIMESHEET!$2:$2,0)),0)</f>
        <v/>
      </c>
      <c r="BD547">
        <f>IFERROR(INDEX(TIMESHEET!$A$1:$AI$5000,MATCH(PAYROLL!D547,TIMESHEET!A$1:A$500,0),MATCH("T500",TIMESHEET!$2:$2,0)),0)</f>
        <v/>
      </c>
      <c r="BE547">
        <f>IFERROR(IF(LEFT(INDEX(PIS!O$1:O$500,MATCH(D547,PIS!C$1:C$500)),1)="M",T547/AD547/8*(AW547+AX547*1.5+AY547*2+AZ547*3+BA547*2.1+BB547*2.7+BC547*3.9+BD547*0.3),T547/8*(AW547+AX547*1.5+AY547*2+AZ547*3+BA547*2.1+BB547*2.7+BC547*3.9+BD547*0.3)),0)</f>
        <v/>
      </c>
      <c r="BF547">
        <f>IFERROR(INDEX(ADJ!$A$1:$BZ$1000,MATCH(PAYROLL!$D547,ADJ!A$1:A$500,0),MATCH(PAYROLL!BF$2,ADJ!$2:$2,0)),0)</f>
        <v/>
      </c>
      <c r="BG547">
        <f>IFERROR(INDEX(ADJ!$A$1:$BZ$1000,MATCH(PAYROLL!D547,ADJ!A$1:A$500,0),MATCH(PAYROLL!BG$2,ADJ!$2:$2,0)),0)</f>
        <v/>
      </c>
      <c r="BH547">
        <f>IFERROR(INDEX(ADJ!$A$1:$BZ$1000,MATCH(PAYROLL!D547,ADJ!A$1:A$500,0),MATCH(PAYROLL!BH$2,ADJ!$2:$2,0)),0)</f>
        <v/>
      </c>
      <c r="BI547">
        <f>IFERROR(INDEX(ADJ!$A$1:$BZ$1000,MATCH(PAYROLL!D547,ADJ!A$1:A$500,0),MATCH(PAYROLL!BI$2,ADJ!$2:$2,0)),0)</f>
        <v/>
      </c>
      <c r="BJ547">
        <f>IFERROR(INDEX(ADJ!$A$1:$BZ$1000,MATCH(PAYROLL!D547,ADJ!A$1:A$500,0),MATCH(PAYROLL!BJ$2,ADJ!$2:$2,0)),0)</f>
        <v/>
      </c>
      <c r="BK547">
        <f>SUM(BF547:BJ547)</f>
        <v/>
      </c>
      <c r="BL547">
        <f>IFERROR(INDEX(ADJ!$A$1:$BZ$1000,MATCH(PAYROLL!D547,ADJ!A$1:A$500,0),MATCH(PAYROLL!BL$2,ADJ!$2:$2,0)),0)</f>
        <v/>
      </c>
      <c r="BM547">
        <f>IFERROR(INDEX(ADJ!$A$1:$BZ$1000,MATCH(PAYROLL!D547,ADJ!A$1:A$500,0),MATCH(PAYROLL!BM$2,ADJ!$2:$2,0)),0)</f>
        <v/>
      </c>
      <c r="BN547">
        <f>IFERROR(INDEX(ADJ!$A$1:$BZ$1000,MATCH(PAYROLL!D547,ADJ!A$1:A$500,0),MATCH(PAYROLL!BN$2,ADJ!$2:$2,0)),0)</f>
        <v/>
      </c>
      <c r="BO547">
        <f>IFERROR(INDEX(ADJ!$A$1:$BZ$1000,MATCH(PAYROLL!D547,ADJ!A$1:A$500,0),MATCH(PAYROLL!BO$2,ADJ!$2:$2,0)),0)</f>
        <v/>
      </c>
      <c r="BP547">
        <f>SUM(AM547,AV547,BE547,BK547,BL547:BO547)</f>
        <v/>
      </c>
      <c r="BQ547">
        <f>BO547</f>
        <v/>
      </c>
      <c r="BR547">
        <f>IFERROR(ROUND(IF(LEFT(INDEX(PIS!O$1:O$500,MATCH(D547,PIS!C$1:C$500)),1)="D",T547/8*(BD547*0.3),IF(LEFT(INDEX(PIS!O$1:O$500,MATCH(D547,PIS!C$1:C$500)),1)="H",T547*($BD547*0.3),T547/$AD547/8*($BD547*0.3))),0),0)</f>
        <v/>
      </c>
      <c r="BS547">
        <f>IF(AP547&lt;1,0,MIN(AP547,730000))</f>
        <v/>
      </c>
      <c r="BT547">
        <f>IFERROR(ROUND((BE547-SUM(AW547:BC547)*T547/AD547/8),0)-BR547,0)</f>
        <v/>
      </c>
      <c r="BU547">
        <f>AO547</f>
        <v/>
      </c>
      <c r="BV547">
        <f>SUM(BQ547:BU547)</f>
        <v/>
      </c>
      <c r="BW547">
        <f>BP547-BV547</f>
        <v/>
      </c>
      <c r="BX547">
        <f>IFERROR(IF(RIGHT(INDEX(PIS!O$1:O$500,MATCH(D547,PIS!C$1:C$500)),5)="Gross",MIN(U547+V547,VLOOKUP("R700",TSC!B:C,2,0)*VLOOKUP("R101",TSC!B:C,2,0))*VLOOKUP("R701",TSC!B:C,2,0)%,0),0)</f>
        <v/>
      </c>
      <c r="BY547">
        <f>IFERROR(IF(RIGHT(INDEX(PIS!O$1:O$500,MATCH(D547,PIS!C$1:C$500)),5)="Gross",MIN(U547+V547,VLOOKUP("R700",TSC!B:C,2,0)*VLOOKUP("R101",TSC!B:C,2,0))*VLOOKUP("T704",TSC!B:C,2,0)%,0),0)</f>
        <v/>
      </c>
      <c r="BZ547">
        <f>IFERROR(IF(RIGHT(INDEX(PIS!O$1:O$500,MATCH(D547,PIS!C$1:C$500)),5)="Gross",MIN(U547+V547,VLOOKUP("R700",TSC!B:C,2,0)*VLOOKUP("1",TSC!F:G,2,0))*VLOOKUP("T705",TSC!B:C,2,0)%,0),0)</f>
        <v/>
      </c>
      <c r="CA547">
        <f>IFERROR(INDEX(ADJ!$A$1:$BZ$1000,MATCH(PAYROLL!D547,ADJ!A$1:A$500,0),MATCH(PAYROLL!CA$2,ADJ!$2:$2,0)),0)</f>
        <v/>
      </c>
      <c r="CB547">
        <f>IFERROR(INDEX(ADJ!$A$1:$BZ$1000,MATCH(PAYROLL!D547,ADJ!A$1:A$500,0),MATCH(PAYROLL!CB$2,ADJ!$2:$2,0)),0)</f>
        <v/>
      </c>
      <c r="CC547">
        <f>SUM(BX547:CB547)</f>
        <v/>
      </c>
      <c r="CD547">
        <f>IFERROR(INDEX(PIS!$A$1:$BZ$1000,MATCH(PAYROLL!D547,PIS!C$1:C$500,0),MATCH(PAYROLL!CD$1,PIS!$1:$1,0)),0)</f>
        <v/>
      </c>
      <c r="CE547">
        <f>IFERROR(IF(OR(INDEX(PIS!P$1:P$500,MATCH(D547,PIS!C$1:C$500,0))="LT2",INDEX(PIS!P$1:P$500,MATCH(D547,PIS!C$1:C$500,0))="P10"),0,SUM(CC547,CD547*VLOOKUP("R601",TSC!B:C,2,0),VLOOKUP("R602",TSC!B:C,2,0))),0)</f>
        <v/>
      </c>
      <c r="CF547">
        <f>MAX(BW547-CE547,0)</f>
        <v/>
      </c>
      <c r="CG547">
        <f>IFERROR(IF(OR(RIGHT(INDEX(PIS!P$1:P$500,MATCH(D547,PIS!C$1:C$500)),5)="P10",RIGHT(INDEX(PIS!P$1:P$500,MATCH(D547,PIS!C$1:C$500)),5)="CK"),0,IF(CF547&lt;=5000000,CF547*5%,IF(CF547&lt;=10000000,CF547*10%-250000,IF(CF547&lt;=18000000,CF547*15%-750000,IF(CF547&lt;=32000000,CF547*20%-1650000,IF(CF547&lt;=52000000,CF547*25%-3250000,IF(CF547&lt;=80000000,BH547*30%-5850000,CF547*35%-9850000))))))),0)</f>
        <v/>
      </c>
      <c r="CH547">
        <f>IFERROR(IF(OR(INDEX(PIS!P$1:P$500,MATCH(D547,PIS!C$1:C$500))="LT",INDEX(PIS!P$1:P$500,MATCH(D547,PIS!C$1:C$500))="CK"),0,IF(CF547&lt;2000000,0,CF547*10%)),0)</f>
        <v/>
      </c>
      <c r="CI547">
        <f>IFERROR(INDEX(ADJ!$A$1:$BZ$1000,MATCH(PAYROLL!D547,ADJ!A$1:A$500,0),MATCH(PAYROLL!CI$2,ADJ!$2:$2,0)),0)</f>
        <v/>
      </c>
      <c r="CJ547">
        <f>IFERROR(INDEX(ADJ!$A$1:$BZ$1000,MATCH(PAYROLL!D547,ADJ!A$1:A$500,0),MATCH(PAYROLL!CJ$2,ADJ!$2:$2,0)),0)</f>
        <v/>
      </c>
      <c r="CK547">
        <f>IFERROR(INDEX(ADJ!$A$1:$BZ$1000,MATCH(PAYROLL!D547,ADJ!A$1:A$500,0),MATCH(PAYROLL!CK$2,ADJ!$2:$2,0)),0)</f>
        <v/>
      </c>
      <c r="CL547">
        <f>SUM(CG547:CK547)</f>
        <v/>
      </c>
      <c r="CM547">
        <f>ROUND(SUM(CH547:CK547),0)</f>
        <v/>
      </c>
      <c r="CN547">
        <f>IFERROR(INDEX(CSDA!D$1:D$500,MATCH($CN$2,CSDA!C$1:C$500,0))*INDEX(PIS!V$1:V$500,MATCH(D547,PIS!C$1:C$500))+INDEX(ADJ!$A$1:$BZ$1000,MATCH(PAYROLL!D547,ADJ!A$1:A$500,0),MATCH(PAYROLL!CN$2,ADJ!$2:$2,0)),0)</f>
        <v/>
      </c>
      <c r="CO547">
        <f>IFERROR(INDEX(ADJ!$A$1:$BZ$1000,MATCH(PAYROLL!D547,ADJ!A$1:A$500,0),MATCH(PAYROLL!CO$2,ADJ!$2:$2,0)),0)</f>
        <v/>
      </c>
      <c r="CP547">
        <f>IFERROR(INDEX(ADJ!$A$1:$BZ$1000,MATCH(PAYROLL!D547,ADJ!A$1:A$500,0),MATCH(PAYROLL!CP$2,ADJ!$2:$2,0)),0)</f>
        <v/>
      </c>
      <c r="CQ547">
        <f>BP547-CL547-CI547-CM547-CN547-CO547-CP547-CC547</f>
        <v/>
      </c>
      <c r="CR547">
        <f>IFERROR(IF(RIGHT(INDEX(PIS!O$1:O$500,MATCH(D547,PIS!C$1:C$500,0)),5)="Gross",MIN(U547+V547,VLOOKUP("R700",TSC!B:C,2,0)*VLOOKUP("R101",TSC!B:C,2,0))*(VLOOKUP("T711",TSC!B:C,2,0)+VLOOKUP("T712",TSC!B:C,2,0))%,MIN(T547+V547,VLOOKUP("R700",TSC!B:C,2,0)*VLOOKUP("R101",TSC!B:C,2,0))*(VLOOKUP("T711",TSC!B:C,2,0)+VLOOKUP("T712",TSC!B:C,2,0)+VLOOKUP("R701",TSC!B:C,2,0))%),0)</f>
        <v/>
      </c>
      <c r="CS547">
        <f>IFERROR(IF(RIGHT(INDEX(PIS!O$1:O$500,MATCH(D547,PIS!C$1:C$500,0)),5)="Gross",MIN(U547+V547,VLOOKUP("R700",TSC!B:C,2,0)*VLOOKUP("R101",TSC!B:C,2,0))*(VLOOKUP("T714",TSC!B:C,2,0))%,MIN(T547+V547,VLOOKUP("R700",TSC!B:C,2,0)*VLOOKUP("R101",TSC!B:C,2,0))*(VLOOKUP("T704",TSC!B:C,2,0)+VLOOKUP("T714",TSC!B:C,2,0))%),0)</f>
        <v/>
      </c>
      <c r="CT547">
        <f>IFERROR(IF(RIGHT(INDEX(PIS!O$1:O$500,MATCH(D547,PIS!C$1:C$500,0)),5)="Gross",MIN(U547+V547,VLOOKUP("R700",TSC!B:C,2,0)*VLOOKUP("R101",TSC!B:C,2,0))*VLOOKUP("T705",TSC!B:C,2,0)%,MIN(T547+V547,VLOOKUP("R700",TSC!B:C,2,0)*VLOOKUP("R101",TSC!B:C,2,0))*VLOOKUP("T705",TSC!B:C,2,0)%),0)</f>
        <v/>
      </c>
      <c r="CU547">
        <f>IFERROR(IF(RIGHT(INDEX(PIS!O$1:O$500,MATCH(D547,PIS!C$1:C$500,0)),5)="Gross",MIN(U547+V547,VLOOKUP("R700",TSC!B:C,2,0)*VLOOKUP("R101",TSC!B:C,2,0))*(VLOOKUP("T713",TSC!B:C,2,0))%,MIN(T547+V547,VLOOKUP("R700",TSC!B:C,2,0)*VLOOKUP("R101",TSC!B:C,2,0))*(VLOOKUP("T713",TSC!B:C,2,0))%),0)</f>
        <v/>
      </c>
      <c r="CV547">
        <f>IFERROR(INDEX(ADJ!$A$1:$BZ$1000,MATCH(PAYROLL!D547,ADJ!A$1:A$500,0),MATCH(PAYROLL!CV$2,ADJ!$2:$2,0)),0)</f>
        <v/>
      </c>
      <c r="CW547">
        <f>IFERROR(INDEX(ADJ!$A$1:$BZ$1000,MATCH(PAYROLL!D547,ADJ!A$1:A$500,0),MATCH(PAYROLL!CW$2,ADJ!$2:$2,0)),0)</f>
        <v/>
      </c>
      <c r="CX547">
        <f>SUM(CR547:CW547)</f>
        <v/>
      </c>
      <c r="CY547">
        <f>ROUND(IF(CR547&gt;0,T547+V547*VLOOKUP("R202",TSC!$B$1:$C$500,2,0),0),0)</f>
        <v/>
      </c>
      <c r="CZ547">
        <f>IFERROR(INDEX(CSDA!D$1:D$500,MATCH($CZ$2,CSDA!C$1:C$500,0)),0)</f>
        <v/>
      </c>
      <c r="DA547">
        <f>ROUND(T547*0.7%,0)</f>
        <v/>
      </c>
      <c r="DB547">
        <f>ROUND(T547/12,0)</f>
        <v/>
      </c>
      <c r="DC547">
        <f ref="DC547" t="array">IFERROR(INDEX(CSDA!D$1:D$500,MATCH("Trích giữ"&amp;PAYROLL!DC$2,CSDA!A$1:A$500&amp;CSDA!C$1:C$500,0)),0)</f>
        <v/>
      </c>
      <c r="DD547">
        <f ref="DD547" t="array">IFERROR(INDEX(CSDA!D$1:D$500,MATCH("Trích giữ"&amp;PAYROLL!DD$2,CSDA!A$1:A$500&amp;CSDA!C$1:C$500,0)),0)</f>
        <v/>
      </c>
      <c r="DE547">
        <f ref="DE547" t="array">IFERROR(INDEX(CSDA!D$1:D$500,MATCH("Trích giữ"&amp;PAYROLL!DE$2,CSDA!A$1:A$500&amp;CSDA!C$1:C$500,0)),0)</f>
        <v/>
      </c>
      <c r="DF547">
        <f>IFERROR(INDEX(CSDA!D$1:D$500,MATCH(PAYROLL!DF$2,CSDA!C$1:C$500,0)),0)</f>
        <v/>
      </c>
      <c r="DG547">
        <f ref="DG547" t="array">IFERROR(INDEX(CSDA!D$1:D$500,MATCH("Trích giữ"&amp;PAYROLL!DG$2,CSDA!A$1:A$500&amp;CSDA!C$1:C$500,0)),0)</f>
        <v/>
      </c>
      <c r="DH547">
        <f>ROUND(T547/26,0)</f>
        <v/>
      </c>
      <c r="DI547">
        <f ref="DI547" t="array">IFERROR(INDEX(CSDA!D$1:D$500,MATCH("Trích giữ"&amp;PAYROLL!DI$2,CSDA!A$1:A$500&amp;CSDA!C$1:C$500,0)),0)</f>
        <v/>
      </c>
      <c r="DJ547">
        <f>IF(U547=0,T547*21.5%-BL547,0)</f>
        <v/>
      </c>
      <c r="DK547">
        <f ref="DK547" t="array">IFERROR(INDEX(CSDA!D$1:D$500,MATCH("Trích giữ"&amp;PAYROLL!DK$2,CSDA!A$1:A$500&amp;CSDA!C$1:C$500,0)),0)</f>
        <v/>
      </c>
      <c r="DL547">
        <f>IFERROR(INDEX(CSDA!D$1:D$500,MATCH(PAYROLL!DL$2,CSDA!C$1:C$500,0))/12,0)</f>
        <v/>
      </c>
      <c r="DM547">
        <f>SUM(DB547:DL547)</f>
        <v/>
      </c>
      <c r="DN547">
        <f>IFERROR(INDEX(ADJ!$A$1:$BZ$1000,MATCH(PAYROLL!D547,ADJ!A$1:A$500,0),MATCH(PAYROLL!DN$2,ADJ!$2:$2,0)),0)</f>
        <v/>
      </c>
      <c r="DO547">
        <f>IFERROR(SUM(BP547,DM547:DN547,CX547:DA547)-DT547,0)</f>
        <v/>
      </c>
      <c r="DP547">
        <f ref="DP547" t="array">SUM(BW547*IFERROR(INDEX(CSDA!D$1:D$500,MATCH(BW$2,CSDA!C$1:C$500,0)),0)%,CX547*IFERROR(INDEX(CSDA!D$1:D$500,MATCH(CX$2,CSDA!C$1:C$500,0)),0)%,DA547*IFERROR(INDEX(CSDA!D$1:D$500,MATCH(DA$2,CSDA!C$1:C$500,0)),0)%,DB547*IFERROR(INDEX(CSDA!D$1:D$500,MATCH(DB$2,CSDA!C$1:C$500,0)),0)%,DF547*IFERROR(INDEX(CSDA!D$1:D$500,MATCH("Phí dịch vụ"&amp;PAYROLL!DF$2,CSDA!A$1:A$500&amp;CSDA!C$1:C$500,0)),0)%,DC547*IFERROR(INDEX(CSDA!D$1:D$500,MATCH("Phí dịch vụ"&amp;PAYROLL!DC$2,CSDA!A$1:A$500&amp;CSDA!C$1:C$500,0)),0)%,DH547*IFERROR(INDEX(CSDA!D$1:D$500,MATCH("Phí dịch vụ"&amp;PAYROLL!DH$2,CSDA!A$1:A$500&amp;CSDA!C$1:C$500,0)),0)%,DJ547*IFERROR(INDEX(CSDA!D$1:D$500,MATCH("Phí dịch vụ"&amp;PAYROLL!DJ$2,CSDA!A$1:A$500&amp;CSDA!C$1:C$500,0)),0)%,BN547*IFERROR(INDEX(CSDA!D$1:D$500,MATCH(BN$2,CSDA!C$1:C$500,0)),0)%)-BN547*7%</f>
        <v/>
      </c>
      <c r="DQ547">
        <f>IFERROR(INDEX(ADJ!$A$1:$BZ$1000,MATCH(PAYROLL!D547,ADJ!A$1:A$500,0),MATCH(PAYROLL!DQ$2,ADJ!$2:$2,0)),0)</f>
        <v/>
      </c>
      <c r="DR547">
        <f>IFERROR(INDEX(ADJ!$A$1:$BZ$1000,MATCH(PAYROLL!D547,ADJ!A$1:A$500,0),MATCH(PAYROLL!DR$2,ADJ!$2:$2,0)),0)</f>
        <v/>
      </c>
      <c r="DS547">
        <f>SUM(DP547:DR547)</f>
        <v/>
      </c>
      <c r="DT547">
        <f>EK547</f>
        <v/>
      </c>
      <c r="DU547">
        <f>SUM(DO547:DR547)</f>
        <v/>
      </c>
      <c r="DV547">
        <f>ROUND(DU547*0.1,0)</f>
        <v/>
      </c>
      <c r="DW547">
        <f>DU547+DV547</f>
        <v/>
      </c>
      <c r="DZ547">
        <f>IFERROR(INDEX(ADJ!$A$1:$BZ$1000,MATCH(PAYROLL!$D547,ADJ!A$1:A$500,0),MATCH(PAYROLL!DZ$2,ADJ!$2:$2,0)),0)</f>
        <v/>
      </c>
      <c r="EA547">
        <f>IFERROR(INDEX(ADJ!$A$1:$BZ$1000,MATCH(PAYROLL!$D547,ADJ!A$1:A$500,0),MATCH(PAYROLL!EA$2,ADJ!$2:$2,0)),0)</f>
        <v/>
      </c>
      <c r="EB547">
        <f>IFERROR(INDEX(ADJ!$A$1:$BZ$1000,MATCH(PAYROLL!$D547,ADJ!A$1:A$500,0),MATCH(PAYROLL!EB$2,ADJ!$2:$2,0)),0)</f>
        <v/>
      </c>
      <c r="EC547">
        <f>IFERROR(INDEX(ADJ!$A$1:$BZ$1000,MATCH(PAYROLL!$D547,ADJ!A$1:A$500,0),MATCH(PAYROLL!EC$2,ADJ!$2:$2,0)),0)</f>
        <v/>
      </c>
      <c r="ED547">
        <f>IFERROR(INDEX(ADJ!$A$1:$BZ$1000,MATCH(PAYROLL!$D547,ADJ!A$1:A$500,0),MATCH(PAYROLL!ED$2,ADJ!$2:$2,0)),0)</f>
        <v/>
      </c>
      <c r="EE547">
        <f>IFERROR(INDEX(ADJ!$A$1:$BZ$1000,MATCH(PAYROLL!$D547,ADJ!A$1:A$500,0),MATCH(PAYROLL!EE$2,ADJ!$2:$2,0)),0)</f>
        <v/>
      </c>
      <c r="EF547">
        <f>IFERROR(INDEX(ADJ!$A$1:$BZ$1000,MATCH(PAYROLL!$D547,ADJ!A$1:A$500,0),MATCH(PAYROLL!EF$2,ADJ!$2:$2,0)),0)</f>
        <v/>
      </c>
      <c r="EG547">
        <f>IFERROR(INDEX(ADJ!$A$1:$BZ$1000,MATCH(PAYROLL!$D547,ADJ!A$1:A$500,0),MATCH(PAYROLL!EG$2,ADJ!$2:$2,0)),0)</f>
        <v/>
      </c>
      <c r="EH547">
        <f>IFERROR(INDEX(ADJ!$A$1:$BZ$1000,MATCH(PAYROLL!$D547,ADJ!A$1:A$500,0),MATCH(PAYROLL!EH$2,ADJ!$2:$2,0)),0)</f>
        <v/>
      </c>
      <c r="EI547">
        <f>IFERROR(INDEX(ADJ!$A$1:$BZ$1000,MATCH(PAYROLL!D547,ADJ!A$1:A$500,0),MATCH(PAYROLL!EI$2,ADJ!$2:$2,0)),0)</f>
        <v/>
      </c>
      <c r="EJ547">
        <f>IFERROR(INDEX(ADJ!$A$1:$BZ$1000,MATCH(PAYROLL!$D547,ADJ!A$1:A$500,0),MATCH(PAYROLL!EJ$2,ADJ!$2:$2,0)),0)</f>
        <v/>
      </c>
      <c r="EK547">
        <f>SUM(DZ547:EJ547)</f>
        <v/>
      </c>
    </row>
    <row r="548">
      <c r="A548" t="n">
        <v>546</v>
      </c>
      <c r="B548" t="inlineStr">
        <is>
          <t>Cao Xuân Tình</t>
        </is>
      </c>
      <c r="D548" t="inlineStr">
        <is>
          <t>156963-01</t>
        </is>
      </c>
      <c r="S548">
        <f>IFERROR(INDEX(PIS!$A$1:$BZ$1000,MATCH($D548,PIS!C$1:C$500,0),MATCH("Lương CB tháng trước",PIS!$1:$1,0)),0)</f>
        <v/>
      </c>
      <c r="T548">
        <f>IFERROR(INDEX(PIS!$A$1:$BZ$1000,MATCH($D548,PIS!C$1:C$500,0),MATCH("Lương CB hiện tại",PIS!$1:$1,0)),0)</f>
        <v/>
      </c>
      <c r="U548">
        <f>IFERROR(INDEX(PIS!$A$1:$BZ$1000,MATCH($D548,PIS!C$1:C$500,0),MATCH("Lương đóng BHBB",PIS!$1:$1,0)),0)</f>
        <v/>
      </c>
      <c r="V548">
        <f>IFERROR(INDEX(PIS!$A$1:$BZ$1000,MATCH($D548,PIS!C$1:C$500,0),MATCH(V$2,PIS!$2:$2,0)),0)</f>
        <v/>
      </c>
      <c r="W548">
        <f>IFERROR(INDEX(PIS!$A$1:$BZ$1000,MATCH($D548,PIS!C$1:C$500,0),MATCH(W$2,PIS!$2:$2,0)),0)</f>
        <v/>
      </c>
      <c r="X548">
        <f>IFERROR(INDEX(PIS!$A$1:$BZ$1000,MATCH($D548,PIS!C$1:C$500,0),MATCH(X$2,PIS!$2:$2,0)),0)</f>
        <v/>
      </c>
      <c r="Y548">
        <f>IFERROR(INDEX(PIS!$A$1:$BZ$1000,MATCH($D548,PIS!C$1:C$500,0),MATCH(Y$2,PIS!$2:$2,0)),0)</f>
        <v/>
      </c>
      <c r="Z548">
        <f>IFERROR(INDEX(PIS!$A$1:$BZ$1000,MATCH($D548,PIS!C$1:C$500,0),MATCH(Z$2,PIS!$2:$2,0)),0)</f>
        <v/>
      </c>
      <c r="AA548">
        <f>IFERROR(INDEX(PIS!$A$1:$BZ$1000,MATCH($D548,PIS!C$1:C$500,0),MATCH(AA$2,PIS!$2:$2,0)),0)</f>
        <v/>
      </c>
      <c r="AB548">
        <f>IFERROR(INDEX(PIS!$A$1:$BZ$1000,MATCH($D548,PIS!C$1:C$500,0),MATCH(AB$2,PIS!$2:$2,0)),0)</f>
        <v/>
      </c>
      <c r="AC548">
        <f>SUM(V548:AB548)</f>
        <v/>
      </c>
      <c r="AD548">
        <f>IFERROR(INDEX(TIMESHEET!$A$1:$AI$5000,MATCH($D548,TIMESHEET!A$1:A$500,0),MATCH("T100",TIMESHEET!$2:$2,0))-2,0)</f>
        <v/>
      </c>
      <c r="AE548">
        <f>IFERROR(INDEX(TIMESHEET!$A$1:$AI$5000,MATCH($D548,TIMESHEET!A$1:A$500,0),MATCH("T202",TIMESHEET!$2:$2,0)),0)</f>
        <v/>
      </c>
      <c r="AF548">
        <f>IFERROR(INDEX(TIMESHEET!$A$1:$AI$5000,MATCH($D548,TIMESHEET!A$1:A$500,0),MATCH("T302",TIMESHEET!$2:$2,0)),0)</f>
        <v/>
      </c>
      <c r="AG548">
        <f>IFERROR(INDEX(TIMESHEET!$A$1:$AI$5000,MATCH($D548,TIMESHEET!A$1:A$500,0),MATCH("T406",TIMESHEET!$2:$2,0)),0)</f>
        <v/>
      </c>
      <c r="AH548">
        <f>AE548+AG548</f>
        <v/>
      </c>
      <c r="AI548">
        <f>IFERROR(INDEX(TIMESHEET!$A$1:$AI$5000,MATCH($D548,TIMESHEET!A$1:A$500,0),MATCH("T701",TIMESHEET!$2:$2,0)),0)</f>
        <v/>
      </c>
      <c r="AJ548">
        <f>IFERROR(INDEX(TIMESHEET!$A$1:$AI$5000,MATCH($D548,TIMESHEET!B$1:B$500,0),MATCH("T320",TIMESHEET!$2:$2,0)),0)</f>
        <v/>
      </c>
      <c r="AK548">
        <f>IFERROR(IF(LEFT(INDEX(PIS!O$1:O$500,MATCH(D548,PIS!C$1:C$500)),1)="M",T548/AD548*SUM(AE548:AG548),T548*AD548),0)</f>
        <v/>
      </c>
      <c r="AL548">
        <f>IFERROR(INDEX(ADJ!$A$1:$BZ$1000,MATCH(PAYROLL!D548,ADJ!A$1:A$500,0),MATCH(PAYROLL!AL$2,ADJ!$2:$2,0)),0)</f>
        <v/>
      </c>
      <c r="AM548">
        <f>SUM(AK548:AL548)</f>
        <v/>
      </c>
      <c r="AN548">
        <f>IFERROR(ROUND(V548/$AD548*$AH548,0),0)</f>
        <v/>
      </c>
      <c r="AO548">
        <f>IFERROR(ROUND(W548/$AD548*$AH548,0),0)</f>
        <v/>
      </c>
      <c r="AP548">
        <f>IFERROR(ROUND(X548/$AD548*$AE548,0),0)</f>
        <v/>
      </c>
      <c r="AQ548">
        <f>IFERROR(ROUND(Y548/$AD548*$AH548,0),0)</f>
        <v/>
      </c>
      <c r="AR548">
        <f>IFERROR(ROUND(Z548/$AD548*$AH548,0),0)</f>
        <v/>
      </c>
      <c r="AS548">
        <f>IFERROR(ROUND(AA548/$AD548*$AH548,0),0)</f>
        <v/>
      </c>
      <c r="AT548">
        <f>IFERROR(IF((AE548+AF548+AG548)&gt;13,AB548,ROUND(AB548/AD548*AH548,0)),0)</f>
        <v/>
      </c>
      <c r="AU548">
        <f>IFERROR(INDEX(ADJ!$A$1:$BZ$1000,MATCH(PAYROLL!D548,ADJ!A$1:A$500,0),MATCH(PAYROLL!AU$2,ADJ!$2:$2,0)),0)</f>
        <v/>
      </c>
      <c r="AV548">
        <f>ROUND(SUM(AN548:AU548),0)</f>
        <v/>
      </c>
      <c r="AW548">
        <f>IFERROR(INDEX(TIMESHEET!$A$1:$AI$5000,MATCH(PAYROLL!D548,TIMESHEET!A$1:A$500,0),MATCH("T620",TIMESHEET!$2:$2,0)),0)</f>
        <v/>
      </c>
      <c r="AX548">
        <f>IFERROR(INDEX(TIMESHEET!$A$1:$AI$5000,MATCH(PAYROLL!D548,TIMESHEET!A$1:A$500,0),MATCH("T601",TIMESHEET!$2:$2,0)),0)</f>
        <v/>
      </c>
      <c r="AY548">
        <f>IFERROR(INDEX(TIMESHEET!$A$1:$AI$5000,MATCH(PAYROLL!D548,TIMESHEET!A$1:A$500,0),MATCH("T602",TIMESHEET!$2:$2,0)),0)</f>
        <v/>
      </c>
      <c r="AZ548">
        <f>IFERROR(INDEX(TIMESHEET!$A$1:$AI$5000,MATCH(PAYROLL!D548,TIMESHEET!A$1:A$500,0),MATCH("T603",TIMESHEET!$2:$2,0)),0)</f>
        <v/>
      </c>
      <c r="BA548">
        <f>IFERROR(INDEX(TIMESHEET!$A$1:$AI$5000,MATCH(PAYROLL!D548,TIMESHEET!A$1:A$500,0),MATCH("T611",TIMESHEET!$2:$2,0)),0)</f>
        <v/>
      </c>
      <c r="BB548">
        <f>IFERROR(INDEX(TIMESHEET!$A$1:$AI$5000,MATCH(PAYROLL!D548,TIMESHEET!A$1:A$500,0),MATCH("T612",TIMESHEET!$2:$2,0)),0)</f>
        <v/>
      </c>
      <c r="BC548">
        <f>IFERROR(INDEX(TIMESHEET!$A$1:$AI$5000,MATCH(PAYROLL!D548,TIMESHEET!A$1:A$500,0),MATCH("T613",TIMESHEET!$2:$2,0)),0)</f>
        <v/>
      </c>
      <c r="BD548">
        <f>IFERROR(INDEX(TIMESHEET!$A$1:$AI$5000,MATCH(PAYROLL!D548,TIMESHEET!A$1:A$500,0),MATCH("T500",TIMESHEET!$2:$2,0)),0)</f>
        <v/>
      </c>
      <c r="BE548">
        <f>IFERROR(IF(LEFT(INDEX(PIS!O$1:O$500,MATCH(D548,PIS!C$1:C$500)),1)="M",T548/AD548/8*(AW548+AX548*1.5+AY548*2+AZ548*3+BA548*2.1+BB548*2.7+BC548*3.9+BD548*0.3),T548/8*(AW548+AX548*1.5+AY548*2+AZ548*3+BA548*2.1+BB548*2.7+BC548*3.9+BD548*0.3)),0)</f>
        <v/>
      </c>
      <c r="BF548">
        <f>IFERROR(INDEX(ADJ!$A$1:$BZ$1000,MATCH(PAYROLL!$D548,ADJ!A$1:A$500,0),MATCH(PAYROLL!BF$2,ADJ!$2:$2,0)),0)</f>
        <v/>
      </c>
      <c r="BG548">
        <f>IFERROR(INDEX(ADJ!$A$1:$BZ$1000,MATCH(PAYROLL!D548,ADJ!A$1:A$500,0),MATCH(PAYROLL!BG$2,ADJ!$2:$2,0)),0)</f>
        <v/>
      </c>
      <c r="BH548">
        <f>IFERROR(INDEX(ADJ!$A$1:$BZ$1000,MATCH(PAYROLL!D548,ADJ!A$1:A$500,0),MATCH(PAYROLL!BH$2,ADJ!$2:$2,0)),0)</f>
        <v/>
      </c>
      <c r="BI548">
        <f>IFERROR(INDEX(ADJ!$A$1:$BZ$1000,MATCH(PAYROLL!D548,ADJ!A$1:A$500,0),MATCH(PAYROLL!BI$2,ADJ!$2:$2,0)),0)</f>
        <v/>
      </c>
      <c r="BJ548">
        <f>IFERROR(INDEX(ADJ!$A$1:$BZ$1000,MATCH(PAYROLL!D548,ADJ!A$1:A$500,0),MATCH(PAYROLL!BJ$2,ADJ!$2:$2,0)),0)</f>
        <v/>
      </c>
      <c r="BK548">
        <f>SUM(BF548:BJ548)</f>
        <v/>
      </c>
      <c r="BL548">
        <f>IFERROR(INDEX(ADJ!$A$1:$BZ$1000,MATCH(PAYROLL!D548,ADJ!A$1:A$500,0),MATCH(PAYROLL!BL$2,ADJ!$2:$2,0)),0)</f>
        <v/>
      </c>
      <c r="BM548">
        <f>IFERROR(INDEX(ADJ!$A$1:$BZ$1000,MATCH(PAYROLL!D548,ADJ!A$1:A$500,0),MATCH(PAYROLL!BM$2,ADJ!$2:$2,0)),0)</f>
        <v/>
      </c>
      <c r="BN548">
        <f>IFERROR(INDEX(ADJ!$A$1:$BZ$1000,MATCH(PAYROLL!D548,ADJ!A$1:A$500,0),MATCH(PAYROLL!BN$2,ADJ!$2:$2,0)),0)</f>
        <v/>
      </c>
      <c r="BO548">
        <f>IFERROR(INDEX(ADJ!$A$1:$BZ$1000,MATCH(PAYROLL!D548,ADJ!A$1:A$500,0),MATCH(PAYROLL!BO$2,ADJ!$2:$2,0)),0)</f>
        <v/>
      </c>
      <c r="BP548">
        <f>SUM(AM548,AV548,BE548,BK548,BL548:BO548)</f>
        <v/>
      </c>
      <c r="BQ548">
        <f>BO548</f>
        <v/>
      </c>
      <c r="BR548">
        <f>IFERROR(ROUND(IF(LEFT(INDEX(PIS!O$1:O$500,MATCH(D548,PIS!C$1:C$500)),1)="D",T548/8*(BD548*0.3),IF(LEFT(INDEX(PIS!O$1:O$500,MATCH(D548,PIS!C$1:C$500)),1)="H",T548*($BD548*0.3),T548/$AD548/8*($BD548*0.3))),0),0)</f>
        <v/>
      </c>
      <c r="BS548">
        <f>IF(AP548&lt;1,0,MIN(AP548,730000))</f>
        <v/>
      </c>
      <c r="BT548">
        <f>IFERROR(ROUND((BE548-SUM(AW548:BC548)*T548/AD548/8),0)-BR548,0)</f>
        <v/>
      </c>
      <c r="BU548">
        <f>AO548</f>
        <v/>
      </c>
      <c r="BV548">
        <f>SUM(BQ548:BU548)</f>
        <v/>
      </c>
      <c r="BW548">
        <f>BP548-BV548</f>
        <v/>
      </c>
      <c r="BX548">
        <f>IFERROR(IF(RIGHT(INDEX(PIS!O$1:O$500,MATCH(D548,PIS!C$1:C$500)),5)="Gross",MIN(U548+V548,VLOOKUP("R700",TSC!B:C,2,0)*VLOOKUP("R101",TSC!B:C,2,0))*VLOOKUP("R701",TSC!B:C,2,0)%,0),0)</f>
        <v/>
      </c>
      <c r="BY548">
        <f>IFERROR(IF(RIGHT(INDEX(PIS!O$1:O$500,MATCH(D548,PIS!C$1:C$500)),5)="Gross",MIN(U548+V548,VLOOKUP("R700",TSC!B:C,2,0)*VLOOKUP("R101",TSC!B:C,2,0))*VLOOKUP("T704",TSC!B:C,2,0)%,0),0)</f>
        <v/>
      </c>
      <c r="BZ548">
        <f>IFERROR(IF(RIGHT(INDEX(PIS!O$1:O$500,MATCH(D548,PIS!C$1:C$500)),5)="Gross",MIN(U548+V548,VLOOKUP("R700",TSC!B:C,2,0)*VLOOKUP("1",TSC!F:G,2,0))*VLOOKUP("T705",TSC!B:C,2,0)%,0),0)</f>
        <v/>
      </c>
      <c r="CA548">
        <f>IFERROR(INDEX(ADJ!$A$1:$BZ$1000,MATCH(PAYROLL!D548,ADJ!A$1:A$500,0),MATCH(PAYROLL!CA$2,ADJ!$2:$2,0)),0)</f>
        <v/>
      </c>
      <c r="CB548">
        <f>IFERROR(INDEX(ADJ!$A$1:$BZ$1000,MATCH(PAYROLL!D548,ADJ!A$1:A$500,0),MATCH(PAYROLL!CB$2,ADJ!$2:$2,0)),0)</f>
        <v/>
      </c>
      <c r="CC548">
        <f>SUM(BX548:CB548)</f>
        <v/>
      </c>
      <c r="CD548">
        <f>IFERROR(INDEX(PIS!$A$1:$BZ$1000,MATCH(PAYROLL!D548,PIS!C$1:C$500,0),MATCH(PAYROLL!CD$1,PIS!$1:$1,0)),0)</f>
        <v/>
      </c>
      <c r="CE548">
        <f>IFERROR(IF(OR(INDEX(PIS!P$1:P$500,MATCH(D548,PIS!C$1:C$500,0))="LT2",INDEX(PIS!P$1:P$500,MATCH(D548,PIS!C$1:C$500,0))="P10"),0,SUM(CC548,CD548*VLOOKUP("R601",TSC!B:C,2,0),VLOOKUP("R602",TSC!B:C,2,0))),0)</f>
        <v/>
      </c>
      <c r="CF548">
        <f>MAX(BW548-CE548,0)</f>
        <v/>
      </c>
      <c r="CG548">
        <f>IFERROR(IF(OR(RIGHT(INDEX(PIS!P$1:P$500,MATCH(D548,PIS!C$1:C$500)),5)="P10",RIGHT(INDEX(PIS!P$1:P$500,MATCH(D548,PIS!C$1:C$500)),5)="CK"),0,IF(CF548&lt;=5000000,CF548*5%,IF(CF548&lt;=10000000,CF548*10%-250000,IF(CF548&lt;=18000000,CF548*15%-750000,IF(CF548&lt;=32000000,CF548*20%-1650000,IF(CF548&lt;=52000000,CF548*25%-3250000,IF(CF548&lt;=80000000,BH548*30%-5850000,CF548*35%-9850000))))))),0)</f>
        <v/>
      </c>
      <c r="CH548">
        <f>IFERROR(IF(OR(INDEX(PIS!P$1:P$500,MATCH(D548,PIS!C$1:C$500))="LT",INDEX(PIS!P$1:P$500,MATCH(D548,PIS!C$1:C$500))="CK"),0,IF(CF548&lt;2000000,0,CF548*10%)),0)</f>
        <v/>
      </c>
      <c r="CI548">
        <f>IFERROR(INDEX(ADJ!$A$1:$BZ$1000,MATCH(PAYROLL!D548,ADJ!A$1:A$500,0),MATCH(PAYROLL!CI$2,ADJ!$2:$2,0)),0)</f>
        <v/>
      </c>
      <c r="CJ548">
        <f>IFERROR(INDEX(ADJ!$A$1:$BZ$1000,MATCH(PAYROLL!D548,ADJ!A$1:A$500,0),MATCH(PAYROLL!CJ$2,ADJ!$2:$2,0)),0)</f>
        <v/>
      </c>
      <c r="CK548">
        <f>IFERROR(INDEX(ADJ!$A$1:$BZ$1000,MATCH(PAYROLL!D548,ADJ!A$1:A$500,0),MATCH(PAYROLL!CK$2,ADJ!$2:$2,0)),0)</f>
        <v/>
      </c>
      <c r="CL548">
        <f>SUM(CG548:CK548)</f>
        <v/>
      </c>
      <c r="CM548">
        <f>ROUND(SUM(CH548:CK548),0)</f>
        <v/>
      </c>
      <c r="CN548">
        <f>IFERROR(INDEX(CSDA!D$1:D$500,MATCH($CN$2,CSDA!C$1:C$500,0))*INDEX(PIS!V$1:V$500,MATCH(D548,PIS!C$1:C$500))+INDEX(ADJ!$A$1:$BZ$1000,MATCH(PAYROLL!D548,ADJ!A$1:A$500,0),MATCH(PAYROLL!CN$2,ADJ!$2:$2,0)),0)</f>
        <v/>
      </c>
      <c r="CO548">
        <f>IFERROR(INDEX(ADJ!$A$1:$BZ$1000,MATCH(PAYROLL!D548,ADJ!A$1:A$500,0),MATCH(PAYROLL!CO$2,ADJ!$2:$2,0)),0)</f>
        <v/>
      </c>
      <c r="CP548">
        <f>IFERROR(INDEX(ADJ!$A$1:$BZ$1000,MATCH(PAYROLL!D548,ADJ!A$1:A$500,0),MATCH(PAYROLL!CP$2,ADJ!$2:$2,0)),0)</f>
        <v/>
      </c>
      <c r="CQ548">
        <f>BP548-CL548-CI548-CM548-CN548-CO548-CP548-CC548</f>
        <v/>
      </c>
      <c r="CR548">
        <f>IFERROR(IF(RIGHT(INDEX(PIS!O$1:O$500,MATCH(D548,PIS!C$1:C$500,0)),5)="Gross",MIN(U548+V548,VLOOKUP("R700",TSC!B:C,2,0)*VLOOKUP("R101",TSC!B:C,2,0))*(VLOOKUP("T711",TSC!B:C,2,0)+VLOOKUP("T712",TSC!B:C,2,0))%,MIN(T548+V548,VLOOKUP("R700",TSC!B:C,2,0)*VLOOKUP("R101",TSC!B:C,2,0))*(VLOOKUP("T711",TSC!B:C,2,0)+VLOOKUP("T712",TSC!B:C,2,0)+VLOOKUP("R701",TSC!B:C,2,0))%),0)</f>
        <v/>
      </c>
      <c r="CS548">
        <f>IFERROR(IF(RIGHT(INDEX(PIS!O$1:O$500,MATCH(D548,PIS!C$1:C$500,0)),5)="Gross",MIN(U548+V548,VLOOKUP("R700",TSC!B:C,2,0)*VLOOKUP("R101",TSC!B:C,2,0))*(VLOOKUP("T714",TSC!B:C,2,0))%,MIN(T548+V548,VLOOKUP("R700",TSC!B:C,2,0)*VLOOKUP("R101",TSC!B:C,2,0))*(VLOOKUP("T704",TSC!B:C,2,0)+VLOOKUP("T714",TSC!B:C,2,0))%),0)</f>
        <v/>
      </c>
      <c r="CT548">
        <f>IFERROR(IF(RIGHT(INDEX(PIS!O$1:O$500,MATCH(D548,PIS!C$1:C$500,0)),5)="Gross",MIN(U548+V548,VLOOKUP("R700",TSC!B:C,2,0)*VLOOKUP("R101",TSC!B:C,2,0))*VLOOKUP("T705",TSC!B:C,2,0)%,MIN(T548+V548,VLOOKUP("R700",TSC!B:C,2,0)*VLOOKUP("R101",TSC!B:C,2,0))*VLOOKUP("T705",TSC!B:C,2,0)%),0)</f>
        <v/>
      </c>
      <c r="CU548">
        <f>IFERROR(IF(RIGHT(INDEX(PIS!O$1:O$500,MATCH(D548,PIS!C$1:C$500,0)),5)="Gross",MIN(U548+V548,VLOOKUP("R700",TSC!B:C,2,0)*VLOOKUP("R101",TSC!B:C,2,0))*(VLOOKUP("T713",TSC!B:C,2,0))%,MIN(T548+V548,VLOOKUP("R700",TSC!B:C,2,0)*VLOOKUP("R101",TSC!B:C,2,0))*(VLOOKUP("T713",TSC!B:C,2,0))%),0)</f>
        <v/>
      </c>
      <c r="CV548">
        <f>IFERROR(INDEX(ADJ!$A$1:$BZ$1000,MATCH(PAYROLL!D548,ADJ!A$1:A$500,0),MATCH(PAYROLL!CV$2,ADJ!$2:$2,0)),0)</f>
        <v/>
      </c>
      <c r="CW548">
        <f>IFERROR(INDEX(ADJ!$A$1:$BZ$1000,MATCH(PAYROLL!D548,ADJ!A$1:A$500,0),MATCH(PAYROLL!CW$2,ADJ!$2:$2,0)),0)</f>
        <v/>
      </c>
      <c r="CX548">
        <f>SUM(CR548:CW548)</f>
        <v/>
      </c>
      <c r="CY548">
        <f>ROUND(IF(CR548&gt;0,T548+V548*VLOOKUP("R202",TSC!$B$1:$C$500,2,0),0),0)</f>
        <v/>
      </c>
      <c r="CZ548">
        <f>IFERROR(INDEX(CSDA!D$1:D$500,MATCH($CZ$2,CSDA!C$1:C$500,0)),0)</f>
        <v/>
      </c>
      <c r="DA548">
        <f>ROUND(T548*0.7%,0)</f>
        <v/>
      </c>
      <c r="DB548">
        <f>ROUND(T548/12,0)</f>
        <v/>
      </c>
      <c r="DC548">
        <f ref="DC548" t="array">IFERROR(INDEX(CSDA!D$1:D$500,MATCH("Trích giữ"&amp;PAYROLL!DC$2,CSDA!A$1:A$500&amp;CSDA!C$1:C$500,0)),0)</f>
        <v/>
      </c>
      <c r="DD548">
        <f ref="DD548" t="array">IFERROR(INDEX(CSDA!D$1:D$500,MATCH("Trích giữ"&amp;PAYROLL!DD$2,CSDA!A$1:A$500&amp;CSDA!C$1:C$500,0)),0)</f>
        <v/>
      </c>
      <c r="DE548">
        <f ref="DE548" t="array">IFERROR(INDEX(CSDA!D$1:D$500,MATCH("Trích giữ"&amp;PAYROLL!DE$2,CSDA!A$1:A$500&amp;CSDA!C$1:C$500,0)),0)</f>
        <v/>
      </c>
      <c r="DF548">
        <f>IFERROR(INDEX(CSDA!D$1:D$500,MATCH(PAYROLL!DF$2,CSDA!C$1:C$500,0)),0)</f>
        <v/>
      </c>
      <c r="DG548">
        <f ref="DG548" t="array">IFERROR(INDEX(CSDA!D$1:D$500,MATCH("Trích giữ"&amp;PAYROLL!DG$2,CSDA!A$1:A$500&amp;CSDA!C$1:C$500,0)),0)</f>
        <v/>
      </c>
      <c r="DH548">
        <f>ROUND(T548/26,0)</f>
        <v/>
      </c>
      <c r="DI548">
        <f ref="DI548" t="array">IFERROR(INDEX(CSDA!D$1:D$500,MATCH("Trích giữ"&amp;PAYROLL!DI$2,CSDA!A$1:A$500&amp;CSDA!C$1:C$500,0)),0)</f>
        <v/>
      </c>
      <c r="DJ548">
        <f>IF(U548=0,T548*21.5%-BL548,0)</f>
        <v/>
      </c>
      <c r="DK548">
        <f ref="DK548" t="array">IFERROR(INDEX(CSDA!D$1:D$500,MATCH("Trích giữ"&amp;PAYROLL!DK$2,CSDA!A$1:A$500&amp;CSDA!C$1:C$500,0)),0)</f>
        <v/>
      </c>
      <c r="DL548">
        <f>IFERROR(INDEX(CSDA!D$1:D$500,MATCH(PAYROLL!DL$2,CSDA!C$1:C$500,0))/12,0)</f>
        <v/>
      </c>
      <c r="DM548">
        <f>SUM(DB548:DL548)</f>
        <v/>
      </c>
      <c r="DN548">
        <f>IFERROR(INDEX(ADJ!$A$1:$BZ$1000,MATCH(PAYROLL!D548,ADJ!A$1:A$500,0),MATCH(PAYROLL!DN$2,ADJ!$2:$2,0)),0)</f>
        <v/>
      </c>
      <c r="DO548">
        <f>IFERROR(SUM(BP548,DM548:DN548,CX548:DA548)-DT548,0)</f>
        <v/>
      </c>
      <c r="DP548">
        <f ref="DP548" t="array">SUM(BW548*IFERROR(INDEX(CSDA!D$1:D$500,MATCH(BW$2,CSDA!C$1:C$500,0)),0)%,CX548*IFERROR(INDEX(CSDA!D$1:D$500,MATCH(CX$2,CSDA!C$1:C$500,0)),0)%,DA548*IFERROR(INDEX(CSDA!D$1:D$500,MATCH(DA$2,CSDA!C$1:C$500,0)),0)%,DB548*IFERROR(INDEX(CSDA!D$1:D$500,MATCH(DB$2,CSDA!C$1:C$500,0)),0)%,DF548*IFERROR(INDEX(CSDA!D$1:D$500,MATCH("Phí dịch vụ"&amp;PAYROLL!DF$2,CSDA!A$1:A$500&amp;CSDA!C$1:C$500,0)),0)%,DC548*IFERROR(INDEX(CSDA!D$1:D$500,MATCH("Phí dịch vụ"&amp;PAYROLL!DC$2,CSDA!A$1:A$500&amp;CSDA!C$1:C$500,0)),0)%,DH548*IFERROR(INDEX(CSDA!D$1:D$500,MATCH("Phí dịch vụ"&amp;PAYROLL!DH$2,CSDA!A$1:A$500&amp;CSDA!C$1:C$500,0)),0)%,DJ548*IFERROR(INDEX(CSDA!D$1:D$500,MATCH("Phí dịch vụ"&amp;PAYROLL!DJ$2,CSDA!A$1:A$500&amp;CSDA!C$1:C$500,0)),0)%,BN548*IFERROR(INDEX(CSDA!D$1:D$500,MATCH(BN$2,CSDA!C$1:C$500,0)),0)%)-BN548*7%</f>
        <v/>
      </c>
      <c r="DQ548">
        <f>IFERROR(INDEX(ADJ!$A$1:$BZ$1000,MATCH(PAYROLL!D548,ADJ!A$1:A$500,0),MATCH(PAYROLL!DQ$2,ADJ!$2:$2,0)),0)</f>
        <v/>
      </c>
      <c r="DR548">
        <f>IFERROR(INDEX(ADJ!$A$1:$BZ$1000,MATCH(PAYROLL!D548,ADJ!A$1:A$500,0),MATCH(PAYROLL!DR$2,ADJ!$2:$2,0)),0)</f>
        <v/>
      </c>
      <c r="DS548">
        <f>SUM(DP548:DR548)</f>
        <v/>
      </c>
      <c r="DT548">
        <f>EK548</f>
        <v/>
      </c>
      <c r="DU548">
        <f>SUM(DO548:DR548)</f>
        <v/>
      </c>
      <c r="DV548">
        <f>ROUND(DU548*0.1,0)</f>
        <v/>
      </c>
      <c r="DW548">
        <f>DU548+DV548</f>
        <v/>
      </c>
      <c r="DZ548">
        <f>IFERROR(INDEX(ADJ!$A$1:$BZ$1000,MATCH(PAYROLL!$D548,ADJ!A$1:A$500,0),MATCH(PAYROLL!DZ$2,ADJ!$2:$2,0)),0)</f>
        <v/>
      </c>
      <c r="EA548">
        <f>IFERROR(INDEX(ADJ!$A$1:$BZ$1000,MATCH(PAYROLL!$D548,ADJ!A$1:A$500,0),MATCH(PAYROLL!EA$2,ADJ!$2:$2,0)),0)</f>
        <v/>
      </c>
      <c r="EB548">
        <f>IFERROR(INDEX(ADJ!$A$1:$BZ$1000,MATCH(PAYROLL!$D548,ADJ!A$1:A$500,0),MATCH(PAYROLL!EB$2,ADJ!$2:$2,0)),0)</f>
        <v/>
      </c>
      <c r="EC548">
        <f>IFERROR(INDEX(ADJ!$A$1:$BZ$1000,MATCH(PAYROLL!$D548,ADJ!A$1:A$500,0),MATCH(PAYROLL!EC$2,ADJ!$2:$2,0)),0)</f>
        <v/>
      </c>
      <c r="ED548">
        <f>IFERROR(INDEX(ADJ!$A$1:$BZ$1000,MATCH(PAYROLL!$D548,ADJ!A$1:A$500,0),MATCH(PAYROLL!ED$2,ADJ!$2:$2,0)),0)</f>
        <v/>
      </c>
      <c r="EE548">
        <f>IFERROR(INDEX(ADJ!$A$1:$BZ$1000,MATCH(PAYROLL!$D548,ADJ!A$1:A$500,0),MATCH(PAYROLL!EE$2,ADJ!$2:$2,0)),0)</f>
        <v/>
      </c>
      <c r="EF548">
        <f>IFERROR(INDEX(ADJ!$A$1:$BZ$1000,MATCH(PAYROLL!$D548,ADJ!A$1:A$500,0),MATCH(PAYROLL!EF$2,ADJ!$2:$2,0)),0)</f>
        <v/>
      </c>
      <c r="EG548">
        <f>IFERROR(INDEX(ADJ!$A$1:$BZ$1000,MATCH(PAYROLL!$D548,ADJ!A$1:A$500,0),MATCH(PAYROLL!EG$2,ADJ!$2:$2,0)),0)</f>
        <v/>
      </c>
      <c r="EH548">
        <f>IFERROR(INDEX(ADJ!$A$1:$BZ$1000,MATCH(PAYROLL!$D548,ADJ!A$1:A$500,0),MATCH(PAYROLL!EH$2,ADJ!$2:$2,0)),0)</f>
        <v/>
      </c>
      <c r="EI548">
        <f>IFERROR(INDEX(ADJ!$A$1:$BZ$1000,MATCH(PAYROLL!D548,ADJ!A$1:A$500,0),MATCH(PAYROLL!EI$2,ADJ!$2:$2,0)),0)</f>
        <v/>
      </c>
      <c r="EJ548">
        <f>IFERROR(INDEX(ADJ!$A$1:$BZ$1000,MATCH(PAYROLL!$D548,ADJ!A$1:A$500,0),MATCH(PAYROLL!EJ$2,ADJ!$2:$2,0)),0)</f>
        <v/>
      </c>
      <c r="EK548">
        <f>SUM(DZ548:EJ548)</f>
        <v/>
      </c>
    </row>
    <row r="549">
      <c r="A549" t="n">
        <v>547</v>
      </c>
      <c r="B549" t="inlineStr">
        <is>
          <t>Cà Thị Chi</t>
        </is>
      </c>
      <c r="D549" t="inlineStr">
        <is>
          <t>157588-01</t>
        </is>
      </c>
      <c r="S549">
        <f>IFERROR(INDEX(PIS!$A$1:$BZ$1000,MATCH($D549,PIS!C$1:C$500,0),MATCH("Lương CB tháng trước",PIS!$1:$1,0)),0)</f>
        <v/>
      </c>
      <c r="T549">
        <f>IFERROR(INDEX(PIS!$A$1:$BZ$1000,MATCH($D549,PIS!C$1:C$500,0),MATCH("Lương CB hiện tại",PIS!$1:$1,0)),0)</f>
        <v/>
      </c>
      <c r="U549">
        <f>IFERROR(INDEX(PIS!$A$1:$BZ$1000,MATCH($D549,PIS!C$1:C$500,0),MATCH("Lương đóng BHBB",PIS!$1:$1,0)),0)</f>
        <v/>
      </c>
      <c r="V549">
        <f>IFERROR(INDEX(PIS!$A$1:$BZ$1000,MATCH($D549,PIS!C$1:C$500,0),MATCH(V$2,PIS!$2:$2,0)),0)</f>
        <v/>
      </c>
      <c r="W549">
        <f>IFERROR(INDEX(PIS!$A$1:$BZ$1000,MATCH($D549,PIS!C$1:C$500,0),MATCH(W$2,PIS!$2:$2,0)),0)</f>
        <v/>
      </c>
      <c r="X549">
        <f>IFERROR(INDEX(PIS!$A$1:$BZ$1000,MATCH($D549,PIS!C$1:C$500,0),MATCH(X$2,PIS!$2:$2,0)),0)</f>
        <v/>
      </c>
      <c r="Y549">
        <f>IFERROR(INDEX(PIS!$A$1:$BZ$1000,MATCH($D549,PIS!C$1:C$500,0),MATCH(Y$2,PIS!$2:$2,0)),0)</f>
        <v/>
      </c>
      <c r="Z549">
        <f>IFERROR(INDEX(PIS!$A$1:$BZ$1000,MATCH($D549,PIS!C$1:C$500,0),MATCH(Z$2,PIS!$2:$2,0)),0)</f>
        <v/>
      </c>
      <c r="AA549">
        <f>IFERROR(INDEX(PIS!$A$1:$BZ$1000,MATCH($D549,PIS!C$1:C$500,0),MATCH(AA$2,PIS!$2:$2,0)),0)</f>
        <v/>
      </c>
      <c r="AB549">
        <f>IFERROR(INDEX(PIS!$A$1:$BZ$1000,MATCH($D549,PIS!C$1:C$500,0),MATCH(AB$2,PIS!$2:$2,0)),0)</f>
        <v/>
      </c>
      <c r="AC549">
        <f>SUM(V549:AB549)</f>
        <v/>
      </c>
      <c r="AD549">
        <f>IFERROR(INDEX(TIMESHEET!$A$1:$AI$5000,MATCH($D549,TIMESHEET!A$1:A$500,0),MATCH("T100",TIMESHEET!$2:$2,0))-2,0)</f>
        <v/>
      </c>
      <c r="AE549">
        <f>IFERROR(INDEX(TIMESHEET!$A$1:$AI$5000,MATCH($D549,TIMESHEET!A$1:A$500,0),MATCH("T202",TIMESHEET!$2:$2,0)),0)</f>
        <v/>
      </c>
      <c r="AF549">
        <f>IFERROR(INDEX(TIMESHEET!$A$1:$AI$5000,MATCH($D549,TIMESHEET!A$1:A$500,0),MATCH("T302",TIMESHEET!$2:$2,0)),0)</f>
        <v/>
      </c>
      <c r="AG549">
        <f>IFERROR(INDEX(TIMESHEET!$A$1:$AI$5000,MATCH($D549,TIMESHEET!A$1:A$500,0),MATCH("T406",TIMESHEET!$2:$2,0)),0)</f>
        <v/>
      </c>
      <c r="AH549">
        <f>AE549+AG549</f>
        <v/>
      </c>
      <c r="AI549">
        <f>IFERROR(INDEX(TIMESHEET!$A$1:$AI$5000,MATCH($D549,TIMESHEET!A$1:A$500,0),MATCH("T701",TIMESHEET!$2:$2,0)),0)</f>
        <v/>
      </c>
      <c r="AJ549">
        <f>IFERROR(INDEX(TIMESHEET!$A$1:$AI$5000,MATCH($D549,TIMESHEET!B$1:B$500,0),MATCH("T320",TIMESHEET!$2:$2,0)),0)</f>
        <v/>
      </c>
      <c r="AK549">
        <f>IFERROR(IF(LEFT(INDEX(PIS!O$1:O$500,MATCH(D549,PIS!C$1:C$500)),1)="M",T549/AD549*SUM(AE549:AG549),T549*AD549),0)</f>
        <v/>
      </c>
      <c r="AL549">
        <f>IFERROR(INDEX(ADJ!$A$1:$BZ$1000,MATCH(PAYROLL!D549,ADJ!A$1:A$500,0),MATCH(PAYROLL!AL$2,ADJ!$2:$2,0)),0)</f>
        <v/>
      </c>
      <c r="AM549">
        <f>SUM(AK549:AL549)</f>
        <v/>
      </c>
      <c r="AN549">
        <f>IFERROR(ROUND(V549/$AD549*$AH549,0),0)</f>
        <v/>
      </c>
      <c r="AO549">
        <f>IFERROR(ROUND(W549/$AD549*$AH549,0),0)</f>
        <v/>
      </c>
      <c r="AP549">
        <f>IFERROR(ROUND(X549/$AD549*$AE549,0),0)</f>
        <v/>
      </c>
      <c r="AQ549">
        <f>IFERROR(ROUND(Y549/$AD549*$AH549,0),0)</f>
        <v/>
      </c>
      <c r="AR549">
        <f>IFERROR(ROUND(Z549/$AD549*$AH549,0),0)</f>
        <v/>
      </c>
      <c r="AS549">
        <f>IFERROR(ROUND(AA549/$AD549*$AH549,0),0)</f>
        <v/>
      </c>
      <c r="AT549">
        <f>IFERROR(IF((AE549+AF549+AG549)&gt;13,AB549,ROUND(AB549/AD549*AH549,0)),0)</f>
        <v/>
      </c>
      <c r="AU549">
        <f>IFERROR(INDEX(ADJ!$A$1:$BZ$1000,MATCH(PAYROLL!D549,ADJ!A$1:A$500,0),MATCH(PAYROLL!AU$2,ADJ!$2:$2,0)),0)</f>
        <v/>
      </c>
      <c r="AV549">
        <f>ROUND(SUM(AN549:AU549),0)</f>
        <v/>
      </c>
      <c r="AW549">
        <f>IFERROR(INDEX(TIMESHEET!$A$1:$AI$5000,MATCH(PAYROLL!D549,TIMESHEET!A$1:A$500,0),MATCH("T620",TIMESHEET!$2:$2,0)),0)</f>
        <v/>
      </c>
      <c r="AX549">
        <f>IFERROR(INDEX(TIMESHEET!$A$1:$AI$5000,MATCH(PAYROLL!D549,TIMESHEET!A$1:A$500,0),MATCH("T601",TIMESHEET!$2:$2,0)),0)</f>
        <v/>
      </c>
      <c r="AY549">
        <f>IFERROR(INDEX(TIMESHEET!$A$1:$AI$5000,MATCH(PAYROLL!D549,TIMESHEET!A$1:A$500,0),MATCH("T602",TIMESHEET!$2:$2,0)),0)</f>
        <v/>
      </c>
      <c r="AZ549">
        <f>IFERROR(INDEX(TIMESHEET!$A$1:$AI$5000,MATCH(PAYROLL!D549,TIMESHEET!A$1:A$500,0),MATCH("T603",TIMESHEET!$2:$2,0)),0)</f>
        <v/>
      </c>
      <c r="BA549">
        <f>IFERROR(INDEX(TIMESHEET!$A$1:$AI$5000,MATCH(PAYROLL!D549,TIMESHEET!A$1:A$500,0),MATCH("T611",TIMESHEET!$2:$2,0)),0)</f>
        <v/>
      </c>
      <c r="BB549">
        <f>IFERROR(INDEX(TIMESHEET!$A$1:$AI$5000,MATCH(PAYROLL!D549,TIMESHEET!A$1:A$500,0),MATCH("T612",TIMESHEET!$2:$2,0)),0)</f>
        <v/>
      </c>
      <c r="BC549">
        <f>IFERROR(INDEX(TIMESHEET!$A$1:$AI$5000,MATCH(PAYROLL!D549,TIMESHEET!A$1:A$500,0),MATCH("T613",TIMESHEET!$2:$2,0)),0)</f>
        <v/>
      </c>
      <c r="BD549">
        <f>IFERROR(INDEX(TIMESHEET!$A$1:$AI$5000,MATCH(PAYROLL!D549,TIMESHEET!A$1:A$500,0),MATCH("T500",TIMESHEET!$2:$2,0)),0)</f>
        <v/>
      </c>
      <c r="BE549">
        <f>IFERROR(IF(LEFT(INDEX(PIS!O$1:O$500,MATCH(D549,PIS!C$1:C$500)),1)="M",T549/AD549/8*(AW549+AX549*1.5+AY549*2+AZ549*3+BA549*2.1+BB549*2.7+BC549*3.9+BD549*0.3),T549/8*(AW549+AX549*1.5+AY549*2+AZ549*3+BA549*2.1+BB549*2.7+BC549*3.9+BD549*0.3)),0)</f>
        <v/>
      </c>
      <c r="BF549">
        <f>IFERROR(INDEX(ADJ!$A$1:$BZ$1000,MATCH(PAYROLL!$D549,ADJ!A$1:A$500,0),MATCH(PAYROLL!BF$2,ADJ!$2:$2,0)),0)</f>
        <v/>
      </c>
      <c r="BG549">
        <f>IFERROR(INDEX(ADJ!$A$1:$BZ$1000,MATCH(PAYROLL!D549,ADJ!A$1:A$500,0),MATCH(PAYROLL!BG$2,ADJ!$2:$2,0)),0)</f>
        <v/>
      </c>
      <c r="BH549">
        <f>IFERROR(INDEX(ADJ!$A$1:$BZ$1000,MATCH(PAYROLL!D549,ADJ!A$1:A$500,0),MATCH(PAYROLL!BH$2,ADJ!$2:$2,0)),0)</f>
        <v/>
      </c>
      <c r="BI549">
        <f>IFERROR(INDEX(ADJ!$A$1:$BZ$1000,MATCH(PAYROLL!D549,ADJ!A$1:A$500,0),MATCH(PAYROLL!BI$2,ADJ!$2:$2,0)),0)</f>
        <v/>
      </c>
      <c r="BJ549">
        <f>IFERROR(INDEX(ADJ!$A$1:$BZ$1000,MATCH(PAYROLL!D549,ADJ!A$1:A$500,0),MATCH(PAYROLL!BJ$2,ADJ!$2:$2,0)),0)</f>
        <v/>
      </c>
      <c r="BK549">
        <f>SUM(BF549:BJ549)</f>
        <v/>
      </c>
      <c r="BL549">
        <f>IFERROR(INDEX(ADJ!$A$1:$BZ$1000,MATCH(PAYROLL!D549,ADJ!A$1:A$500,0),MATCH(PAYROLL!BL$2,ADJ!$2:$2,0)),0)</f>
        <v/>
      </c>
      <c r="BM549">
        <f>IFERROR(INDEX(ADJ!$A$1:$BZ$1000,MATCH(PAYROLL!D549,ADJ!A$1:A$500,0),MATCH(PAYROLL!BM$2,ADJ!$2:$2,0)),0)</f>
        <v/>
      </c>
      <c r="BN549">
        <f>IFERROR(INDEX(ADJ!$A$1:$BZ$1000,MATCH(PAYROLL!D549,ADJ!A$1:A$500,0),MATCH(PAYROLL!BN$2,ADJ!$2:$2,0)),0)</f>
        <v/>
      </c>
      <c r="BO549">
        <f>IFERROR(INDEX(ADJ!$A$1:$BZ$1000,MATCH(PAYROLL!D549,ADJ!A$1:A$500,0),MATCH(PAYROLL!BO$2,ADJ!$2:$2,0)),0)</f>
        <v/>
      </c>
      <c r="BP549">
        <f>SUM(AM549,AV549,BE549,BK549,BL549:BO549)</f>
        <v/>
      </c>
      <c r="BQ549">
        <f>BO549</f>
        <v/>
      </c>
      <c r="BR549">
        <f>IFERROR(ROUND(IF(LEFT(INDEX(PIS!O$1:O$500,MATCH(D549,PIS!C$1:C$500)),1)="D",T549/8*(BD549*0.3),IF(LEFT(INDEX(PIS!O$1:O$500,MATCH(D549,PIS!C$1:C$500)),1)="H",T549*($BD549*0.3),T549/$AD549/8*($BD549*0.3))),0),0)</f>
        <v/>
      </c>
      <c r="BS549">
        <f>IF(AP549&lt;1,0,MIN(AP549,730000))</f>
        <v/>
      </c>
      <c r="BT549">
        <f>IFERROR(ROUND((BE549-SUM(AW549:BC549)*T549/AD549/8),0)-BR549,0)</f>
        <v/>
      </c>
      <c r="BU549">
        <f>AO549</f>
        <v/>
      </c>
      <c r="BV549">
        <f>SUM(BQ549:BU549)</f>
        <v/>
      </c>
      <c r="BW549">
        <f>BP549-BV549</f>
        <v/>
      </c>
      <c r="BX549">
        <f>IFERROR(IF(RIGHT(INDEX(PIS!O$1:O$500,MATCH(D549,PIS!C$1:C$500)),5)="Gross",MIN(U549+V549,VLOOKUP("R700",TSC!B:C,2,0)*VLOOKUP("R101",TSC!B:C,2,0))*VLOOKUP("R701",TSC!B:C,2,0)%,0),0)</f>
        <v/>
      </c>
      <c r="BY549">
        <f>IFERROR(IF(RIGHT(INDEX(PIS!O$1:O$500,MATCH(D549,PIS!C$1:C$500)),5)="Gross",MIN(U549+V549,VLOOKUP("R700",TSC!B:C,2,0)*VLOOKUP("R101",TSC!B:C,2,0))*VLOOKUP("T704",TSC!B:C,2,0)%,0),0)</f>
        <v/>
      </c>
      <c r="BZ549">
        <f>IFERROR(IF(RIGHT(INDEX(PIS!O$1:O$500,MATCH(D549,PIS!C$1:C$500)),5)="Gross",MIN(U549+V549,VLOOKUP("R700",TSC!B:C,2,0)*VLOOKUP("1",TSC!F:G,2,0))*VLOOKUP("T705",TSC!B:C,2,0)%,0),0)</f>
        <v/>
      </c>
      <c r="CA549">
        <f>IFERROR(INDEX(ADJ!$A$1:$BZ$1000,MATCH(PAYROLL!D549,ADJ!A$1:A$500,0),MATCH(PAYROLL!CA$2,ADJ!$2:$2,0)),0)</f>
        <v/>
      </c>
      <c r="CB549">
        <f>IFERROR(INDEX(ADJ!$A$1:$BZ$1000,MATCH(PAYROLL!D549,ADJ!A$1:A$500,0),MATCH(PAYROLL!CB$2,ADJ!$2:$2,0)),0)</f>
        <v/>
      </c>
      <c r="CC549">
        <f>SUM(BX549:CB549)</f>
        <v/>
      </c>
      <c r="CD549">
        <f>IFERROR(INDEX(PIS!$A$1:$BZ$1000,MATCH(PAYROLL!D549,PIS!C$1:C$500,0),MATCH(PAYROLL!CD$1,PIS!$1:$1,0)),0)</f>
        <v/>
      </c>
      <c r="CE549">
        <f>IFERROR(IF(OR(INDEX(PIS!P$1:P$500,MATCH(D549,PIS!C$1:C$500,0))="LT2",INDEX(PIS!P$1:P$500,MATCH(D549,PIS!C$1:C$500,0))="P10"),0,SUM(CC549,CD549*VLOOKUP("R601",TSC!B:C,2,0),VLOOKUP("R602",TSC!B:C,2,0))),0)</f>
        <v/>
      </c>
      <c r="CF549">
        <f>MAX(BW549-CE549,0)</f>
        <v/>
      </c>
      <c r="CG549">
        <f>IFERROR(IF(OR(RIGHT(INDEX(PIS!P$1:P$500,MATCH(D549,PIS!C$1:C$500)),5)="P10",RIGHT(INDEX(PIS!P$1:P$500,MATCH(D549,PIS!C$1:C$500)),5)="CK"),0,IF(CF549&lt;=5000000,CF549*5%,IF(CF549&lt;=10000000,CF549*10%-250000,IF(CF549&lt;=18000000,CF549*15%-750000,IF(CF549&lt;=32000000,CF549*20%-1650000,IF(CF549&lt;=52000000,CF549*25%-3250000,IF(CF549&lt;=80000000,BH549*30%-5850000,CF549*35%-9850000))))))),0)</f>
        <v/>
      </c>
      <c r="CH549">
        <f>IFERROR(IF(OR(INDEX(PIS!P$1:P$500,MATCH(D549,PIS!C$1:C$500))="LT",INDEX(PIS!P$1:P$500,MATCH(D549,PIS!C$1:C$500))="CK"),0,IF(CF549&lt;2000000,0,CF549*10%)),0)</f>
        <v/>
      </c>
      <c r="CI549">
        <f>IFERROR(INDEX(ADJ!$A$1:$BZ$1000,MATCH(PAYROLL!D549,ADJ!A$1:A$500,0),MATCH(PAYROLL!CI$2,ADJ!$2:$2,0)),0)</f>
        <v/>
      </c>
      <c r="CJ549">
        <f>IFERROR(INDEX(ADJ!$A$1:$BZ$1000,MATCH(PAYROLL!D549,ADJ!A$1:A$500,0),MATCH(PAYROLL!CJ$2,ADJ!$2:$2,0)),0)</f>
        <v/>
      </c>
      <c r="CK549">
        <f>IFERROR(INDEX(ADJ!$A$1:$BZ$1000,MATCH(PAYROLL!D549,ADJ!A$1:A$500,0),MATCH(PAYROLL!CK$2,ADJ!$2:$2,0)),0)</f>
        <v/>
      </c>
      <c r="CL549">
        <f>SUM(CG549:CK549)</f>
        <v/>
      </c>
      <c r="CM549">
        <f>ROUND(SUM(CH549:CK549),0)</f>
        <v/>
      </c>
      <c r="CN549">
        <f>IFERROR(INDEX(CSDA!D$1:D$500,MATCH($CN$2,CSDA!C$1:C$500,0))*INDEX(PIS!V$1:V$500,MATCH(D549,PIS!C$1:C$500))+INDEX(ADJ!$A$1:$BZ$1000,MATCH(PAYROLL!D549,ADJ!A$1:A$500,0),MATCH(PAYROLL!CN$2,ADJ!$2:$2,0)),0)</f>
        <v/>
      </c>
      <c r="CO549">
        <f>IFERROR(INDEX(ADJ!$A$1:$BZ$1000,MATCH(PAYROLL!D549,ADJ!A$1:A$500,0),MATCH(PAYROLL!CO$2,ADJ!$2:$2,0)),0)</f>
        <v/>
      </c>
      <c r="CP549">
        <f>IFERROR(INDEX(ADJ!$A$1:$BZ$1000,MATCH(PAYROLL!D549,ADJ!A$1:A$500,0),MATCH(PAYROLL!CP$2,ADJ!$2:$2,0)),0)</f>
        <v/>
      </c>
      <c r="CQ549">
        <f>BP549-CL549-CI549-CM549-CN549-CO549-CP549-CC549</f>
        <v/>
      </c>
      <c r="CR549">
        <f>IFERROR(IF(RIGHT(INDEX(PIS!O$1:O$500,MATCH(D549,PIS!C$1:C$500,0)),5)="Gross",MIN(U549+V549,VLOOKUP("R700",TSC!B:C,2,0)*VLOOKUP("R101",TSC!B:C,2,0))*(VLOOKUP("T711",TSC!B:C,2,0)+VLOOKUP("T712",TSC!B:C,2,0))%,MIN(T549+V549,VLOOKUP("R700",TSC!B:C,2,0)*VLOOKUP("R101",TSC!B:C,2,0))*(VLOOKUP("T711",TSC!B:C,2,0)+VLOOKUP("T712",TSC!B:C,2,0)+VLOOKUP("R701",TSC!B:C,2,0))%),0)</f>
        <v/>
      </c>
      <c r="CS549">
        <f>IFERROR(IF(RIGHT(INDEX(PIS!O$1:O$500,MATCH(D549,PIS!C$1:C$500,0)),5)="Gross",MIN(U549+V549,VLOOKUP("R700",TSC!B:C,2,0)*VLOOKUP("R101",TSC!B:C,2,0))*(VLOOKUP("T714",TSC!B:C,2,0))%,MIN(T549+V549,VLOOKUP("R700",TSC!B:C,2,0)*VLOOKUP("R101",TSC!B:C,2,0))*(VLOOKUP("T704",TSC!B:C,2,0)+VLOOKUP("T714",TSC!B:C,2,0))%),0)</f>
        <v/>
      </c>
      <c r="CT549">
        <f>IFERROR(IF(RIGHT(INDEX(PIS!O$1:O$500,MATCH(D549,PIS!C$1:C$500,0)),5)="Gross",MIN(U549+V549,VLOOKUP("R700",TSC!B:C,2,0)*VLOOKUP("R101",TSC!B:C,2,0))*VLOOKUP("T705",TSC!B:C,2,0)%,MIN(T549+V549,VLOOKUP("R700",TSC!B:C,2,0)*VLOOKUP("R101",TSC!B:C,2,0))*VLOOKUP("T705",TSC!B:C,2,0)%),0)</f>
        <v/>
      </c>
      <c r="CU549">
        <f>IFERROR(IF(RIGHT(INDEX(PIS!O$1:O$500,MATCH(D549,PIS!C$1:C$500,0)),5)="Gross",MIN(U549+V549,VLOOKUP("R700",TSC!B:C,2,0)*VLOOKUP("R101",TSC!B:C,2,0))*(VLOOKUP("T713",TSC!B:C,2,0))%,MIN(T549+V549,VLOOKUP("R700",TSC!B:C,2,0)*VLOOKUP("R101",TSC!B:C,2,0))*(VLOOKUP("T713",TSC!B:C,2,0))%),0)</f>
        <v/>
      </c>
      <c r="CV549">
        <f>IFERROR(INDEX(ADJ!$A$1:$BZ$1000,MATCH(PAYROLL!D549,ADJ!A$1:A$500,0),MATCH(PAYROLL!CV$2,ADJ!$2:$2,0)),0)</f>
        <v/>
      </c>
      <c r="CW549">
        <f>IFERROR(INDEX(ADJ!$A$1:$BZ$1000,MATCH(PAYROLL!D549,ADJ!A$1:A$500,0),MATCH(PAYROLL!CW$2,ADJ!$2:$2,0)),0)</f>
        <v/>
      </c>
      <c r="CX549">
        <f>SUM(CR549:CW549)</f>
        <v/>
      </c>
      <c r="CY549">
        <f>ROUND(IF(CR549&gt;0,T549+V549*VLOOKUP("R202",TSC!$B$1:$C$500,2,0),0),0)</f>
        <v/>
      </c>
      <c r="CZ549">
        <f>IFERROR(INDEX(CSDA!D$1:D$500,MATCH($CZ$2,CSDA!C$1:C$500,0)),0)</f>
        <v/>
      </c>
      <c r="DA549">
        <f>ROUND(T549*0.7%,0)</f>
        <v/>
      </c>
      <c r="DB549">
        <f>ROUND(T549/12,0)</f>
        <v/>
      </c>
      <c r="DC549">
        <f ref="DC549" t="array">IFERROR(INDEX(CSDA!D$1:D$500,MATCH("Trích giữ"&amp;PAYROLL!DC$2,CSDA!A$1:A$500&amp;CSDA!C$1:C$500,0)),0)</f>
        <v/>
      </c>
      <c r="DD549">
        <f ref="DD549" t="array">IFERROR(INDEX(CSDA!D$1:D$500,MATCH("Trích giữ"&amp;PAYROLL!DD$2,CSDA!A$1:A$500&amp;CSDA!C$1:C$500,0)),0)</f>
        <v/>
      </c>
      <c r="DE549">
        <f ref="DE549" t="array">IFERROR(INDEX(CSDA!D$1:D$500,MATCH("Trích giữ"&amp;PAYROLL!DE$2,CSDA!A$1:A$500&amp;CSDA!C$1:C$500,0)),0)</f>
        <v/>
      </c>
      <c r="DF549">
        <f>IFERROR(INDEX(CSDA!D$1:D$500,MATCH(PAYROLL!DF$2,CSDA!C$1:C$500,0)),0)</f>
        <v/>
      </c>
      <c r="DG549">
        <f ref="DG549" t="array">IFERROR(INDEX(CSDA!D$1:D$500,MATCH("Trích giữ"&amp;PAYROLL!DG$2,CSDA!A$1:A$500&amp;CSDA!C$1:C$500,0)),0)</f>
        <v/>
      </c>
      <c r="DH549">
        <f>ROUND(T549/26,0)</f>
        <v/>
      </c>
      <c r="DI549">
        <f ref="DI549" t="array">IFERROR(INDEX(CSDA!D$1:D$500,MATCH("Trích giữ"&amp;PAYROLL!DI$2,CSDA!A$1:A$500&amp;CSDA!C$1:C$500,0)),0)</f>
        <v/>
      </c>
      <c r="DJ549">
        <f>IF(U549=0,T549*21.5%-BL549,0)</f>
        <v/>
      </c>
      <c r="DK549">
        <f ref="DK549" t="array">IFERROR(INDEX(CSDA!D$1:D$500,MATCH("Trích giữ"&amp;PAYROLL!DK$2,CSDA!A$1:A$500&amp;CSDA!C$1:C$500,0)),0)</f>
        <v/>
      </c>
      <c r="DL549">
        <f>IFERROR(INDEX(CSDA!D$1:D$500,MATCH(PAYROLL!DL$2,CSDA!C$1:C$500,0))/12,0)</f>
        <v/>
      </c>
      <c r="DM549">
        <f>SUM(DB549:DL549)</f>
        <v/>
      </c>
      <c r="DN549">
        <f>IFERROR(INDEX(ADJ!$A$1:$BZ$1000,MATCH(PAYROLL!D549,ADJ!A$1:A$500,0),MATCH(PAYROLL!DN$2,ADJ!$2:$2,0)),0)</f>
        <v/>
      </c>
      <c r="DO549">
        <f>IFERROR(SUM(BP549,DM549:DN549,CX549:DA549)-DT549,0)</f>
        <v/>
      </c>
      <c r="DP549">
        <f ref="DP549" t="array">SUM(BW549*IFERROR(INDEX(CSDA!D$1:D$500,MATCH(BW$2,CSDA!C$1:C$500,0)),0)%,CX549*IFERROR(INDEX(CSDA!D$1:D$500,MATCH(CX$2,CSDA!C$1:C$500,0)),0)%,DA549*IFERROR(INDEX(CSDA!D$1:D$500,MATCH(DA$2,CSDA!C$1:C$500,0)),0)%,DB549*IFERROR(INDEX(CSDA!D$1:D$500,MATCH(DB$2,CSDA!C$1:C$500,0)),0)%,DF549*IFERROR(INDEX(CSDA!D$1:D$500,MATCH("Phí dịch vụ"&amp;PAYROLL!DF$2,CSDA!A$1:A$500&amp;CSDA!C$1:C$500,0)),0)%,DC549*IFERROR(INDEX(CSDA!D$1:D$500,MATCH("Phí dịch vụ"&amp;PAYROLL!DC$2,CSDA!A$1:A$500&amp;CSDA!C$1:C$500,0)),0)%,DH549*IFERROR(INDEX(CSDA!D$1:D$500,MATCH("Phí dịch vụ"&amp;PAYROLL!DH$2,CSDA!A$1:A$500&amp;CSDA!C$1:C$500,0)),0)%,DJ549*IFERROR(INDEX(CSDA!D$1:D$500,MATCH("Phí dịch vụ"&amp;PAYROLL!DJ$2,CSDA!A$1:A$500&amp;CSDA!C$1:C$500,0)),0)%,BN549*IFERROR(INDEX(CSDA!D$1:D$500,MATCH(BN$2,CSDA!C$1:C$500,0)),0)%)-BN549*7%</f>
        <v/>
      </c>
      <c r="DQ549">
        <f>IFERROR(INDEX(ADJ!$A$1:$BZ$1000,MATCH(PAYROLL!D549,ADJ!A$1:A$500,0),MATCH(PAYROLL!DQ$2,ADJ!$2:$2,0)),0)</f>
        <v/>
      </c>
      <c r="DR549">
        <f>IFERROR(INDEX(ADJ!$A$1:$BZ$1000,MATCH(PAYROLL!D549,ADJ!A$1:A$500,0),MATCH(PAYROLL!DR$2,ADJ!$2:$2,0)),0)</f>
        <v/>
      </c>
      <c r="DS549">
        <f>SUM(DP549:DR549)</f>
        <v/>
      </c>
      <c r="DT549">
        <f>EK549</f>
        <v/>
      </c>
      <c r="DU549">
        <f>SUM(DO549:DR549)</f>
        <v/>
      </c>
      <c r="DV549">
        <f>ROUND(DU549*0.1,0)</f>
        <v/>
      </c>
      <c r="DW549">
        <f>DU549+DV549</f>
        <v/>
      </c>
      <c r="DZ549">
        <f>IFERROR(INDEX(ADJ!$A$1:$BZ$1000,MATCH(PAYROLL!$D549,ADJ!A$1:A$500,0),MATCH(PAYROLL!DZ$2,ADJ!$2:$2,0)),0)</f>
        <v/>
      </c>
      <c r="EA549">
        <f>IFERROR(INDEX(ADJ!$A$1:$BZ$1000,MATCH(PAYROLL!$D549,ADJ!A$1:A$500,0),MATCH(PAYROLL!EA$2,ADJ!$2:$2,0)),0)</f>
        <v/>
      </c>
      <c r="EB549">
        <f>IFERROR(INDEX(ADJ!$A$1:$BZ$1000,MATCH(PAYROLL!$D549,ADJ!A$1:A$500,0),MATCH(PAYROLL!EB$2,ADJ!$2:$2,0)),0)</f>
        <v/>
      </c>
      <c r="EC549">
        <f>IFERROR(INDEX(ADJ!$A$1:$BZ$1000,MATCH(PAYROLL!$D549,ADJ!A$1:A$500,0),MATCH(PAYROLL!EC$2,ADJ!$2:$2,0)),0)</f>
        <v/>
      </c>
      <c r="ED549">
        <f>IFERROR(INDEX(ADJ!$A$1:$BZ$1000,MATCH(PAYROLL!$D549,ADJ!A$1:A$500,0),MATCH(PAYROLL!ED$2,ADJ!$2:$2,0)),0)</f>
        <v/>
      </c>
      <c r="EE549">
        <f>IFERROR(INDEX(ADJ!$A$1:$BZ$1000,MATCH(PAYROLL!$D549,ADJ!A$1:A$500,0),MATCH(PAYROLL!EE$2,ADJ!$2:$2,0)),0)</f>
        <v/>
      </c>
      <c r="EF549">
        <f>IFERROR(INDEX(ADJ!$A$1:$BZ$1000,MATCH(PAYROLL!$D549,ADJ!A$1:A$500,0),MATCH(PAYROLL!EF$2,ADJ!$2:$2,0)),0)</f>
        <v/>
      </c>
      <c r="EG549">
        <f>IFERROR(INDEX(ADJ!$A$1:$BZ$1000,MATCH(PAYROLL!$D549,ADJ!A$1:A$500,0),MATCH(PAYROLL!EG$2,ADJ!$2:$2,0)),0)</f>
        <v/>
      </c>
      <c r="EH549">
        <f>IFERROR(INDEX(ADJ!$A$1:$BZ$1000,MATCH(PAYROLL!$D549,ADJ!A$1:A$500,0),MATCH(PAYROLL!EH$2,ADJ!$2:$2,0)),0)</f>
        <v/>
      </c>
      <c r="EI549">
        <f>IFERROR(INDEX(ADJ!$A$1:$BZ$1000,MATCH(PAYROLL!D549,ADJ!A$1:A$500,0),MATCH(PAYROLL!EI$2,ADJ!$2:$2,0)),0)</f>
        <v/>
      </c>
      <c r="EJ549">
        <f>IFERROR(INDEX(ADJ!$A$1:$BZ$1000,MATCH(PAYROLL!$D549,ADJ!A$1:A$500,0),MATCH(PAYROLL!EJ$2,ADJ!$2:$2,0)),0)</f>
        <v/>
      </c>
      <c r="EK549">
        <f>SUM(DZ549:EJ549)</f>
        <v/>
      </c>
    </row>
    <row r="550">
      <c r="A550" t="n">
        <v>548</v>
      </c>
      <c r="B550" t="inlineStr">
        <is>
          <t>Cháng A Thần</t>
        </is>
      </c>
      <c r="D550" t="inlineStr">
        <is>
          <t>152872-02</t>
        </is>
      </c>
      <c r="S550">
        <f>IFERROR(INDEX(PIS!$A$1:$BZ$1000,MATCH($D550,PIS!C$1:C$500,0),MATCH("Lương CB tháng trước",PIS!$1:$1,0)),0)</f>
        <v/>
      </c>
      <c r="T550">
        <f>IFERROR(INDEX(PIS!$A$1:$BZ$1000,MATCH($D550,PIS!C$1:C$500,0),MATCH("Lương CB hiện tại",PIS!$1:$1,0)),0)</f>
        <v/>
      </c>
      <c r="U550">
        <f>IFERROR(INDEX(PIS!$A$1:$BZ$1000,MATCH($D550,PIS!C$1:C$500,0),MATCH("Lương đóng BHBB",PIS!$1:$1,0)),0)</f>
        <v/>
      </c>
      <c r="V550">
        <f>IFERROR(INDEX(PIS!$A$1:$BZ$1000,MATCH($D550,PIS!C$1:C$500,0),MATCH(V$2,PIS!$2:$2,0)),0)</f>
        <v/>
      </c>
      <c r="W550">
        <f>IFERROR(INDEX(PIS!$A$1:$BZ$1000,MATCH($D550,PIS!C$1:C$500,0),MATCH(W$2,PIS!$2:$2,0)),0)</f>
        <v/>
      </c>
      <c r="X550">
        <f>IFERROR(INDEX(PIS!$A$1:$BZ$1000,MATCH($D550,PIS!C$1:C$500,0),MATCH(X$2,PIS!$2:$2,0)),0)</f>
        <v/>
      </c>
      <c r="Y550">
        <f>IFERROR(INDEX(PIS!$A$1:$BZ$1000,MATCH($D550,PIS!C$1:C$500,0),MATCH(Y$2,PIS!$2:$2,0)),0)</f>
        <v/>
      </c>
      <c r="Z550">
        <f>IFERROR(INDEX(PIS!$A$1:$BZ$1000,MATCH($D550,PIS!C$1:C$500,0),MATCH(Z$2,PIS!$2:$2,0)),0)</f>
        <v/>
      </c>
      <c r="AA550">
        <f>IFERROR(INDEX(PIS!$A$1:$BZ$1000,MATCH($D550,PIS!C$1:C$500,0),MATCH(AA$2,PIS!$2:$2,0)),0)</f>
        <v/>
      </c>
      <c r="AB550">
        <f>IFERROR(INDEX(PIS!$A$1:$BZ$1000,MATCH($D550,PIS!C$1:C$500,0),MATCH(AB$2,PIS!$2:$2,0)),0)</f>
        <v/>
      </c>
      <c r="AC550">
        <f>SUM(V550:AB550)</f>
        <v/>
      </c>
      <c r="AD550">
        <f>IFERROR(INDEX(TIMESHEET!$A$1:$AI$5000,MATCH($D550,TIMESHEET!A$1:A$500,0),MATCH("T100",TIMESHEET!$2:$2,0))-2,0)</f>
        <v/>
      </c>
      <c r="AE550">
        <f>IFERROR(INDEX(TIMESHEET!$A$1:$AI$5000,MATCH($D550,TIMESHEET!A$1:A$500,0),MATCH("T202",TIMESHEET!$2:$2,0)),0)</f>
        <v/>
      </c>
      <c r="AF550">
        <f>IFERROR(INDEX(TIMESHEET!$A$1:$AI$5000,MATCH($D550,TIMESHEET!A$1:A$500,0),MATCH("T302",TIMESHEET!$2:$2,0)),0)</f>
        <v/>
      </c>
      <c r="AG550">
        <f>IFERROR(INDEX(TIMESHEET!$A$1:$AI$5000,MATCH($D550,TIMESHEET!A$1:A$500,0),MATCH("T406",TIMESHEET!$2:$2,0)),0)</f>
        <v/>
      </c>
      <c r="AH550">
        <f>AE550+AG550</f>
        <v/>
      </c>
      <c r="AI550">
        <f>IFERROR(INDEX(TIMESHEET!$A$1:$AI$5000,MATCH($D550,TIMESHEET!A$1:A$500,0),MATCH("T701",TIMESHEET!$2:$2,0)),0)</f>
        <v/>
      </c>
      <c r="AJ550">
        <f>IFERROR(INDEX(TIMESHEET!$A$1:$AI$5000,MATCH($D550,TIMESHEET!B$1:B$500,0),MATCH("T320",TIMESHEET!$2:$2,0)),0)</f>
        <v/>
      </c>
      <c r="AK550">
        <f>IFERROR(IF(LEFT(INDEX(PIS!O$1:O$500,MATCH(D550,PIS!C$1:C$500)),1)="M",T550/AD550*SUM(AE550:AG550),T550*AD550),0)</f>
        <v/>
      </c>
      <c r="AL550">
        <f>IFERROR(INDEX(ADJ!$A$1:$BZ$1000,MATCH(PAYROLL!D550,ADJ!A$1:A$500,0),MATCH(PAYROLL!AL$2,ADJ!$2:$2,0)),0)</f>
        <v/>
      </c>
      <c r="AM550">
        <f>SUM(AK550:AL550)</f>
        <v/>
      </c>
      <c r="AN550">
        <f>IFERROR(ROUND(V550/$AD550*$AH550,0),0)</f>
        <v/>
      </c>
      <c r="AO550">
        <f>IFERROR(ROUND(W550/$AD550*$AH550,0),0)</f>
        <v/>
      </c>
      <c r="AP550">
        <f>IFERROR(ROUND(X550/$AD550*$AE550,0),0)</f>
        <v/>
      </c>
      <c r="AQ550">
        <f>IFERROR(ROUND(Y550/$AD550*$AH550,0),0)</f>
        <v/>
      </c>
      <c r="AR550">
        <f>IFERROR(ROUND(Z550/$AD550*$AH550,0),0)</f>
        <v/>
      </c>
      <c r="AS550">
        <f>IFERROR(ROUND(AA550/$AD550*$AH550,0),0)</f>
        <v/>
      </c>
      <c r="AT550">
        <f>IFERROR(IF((AE550+AF550+AG550)&gt;13,AB550,ROUND(AB550/AD550*AH550,0)),0)</f>
        <v/>
      </c>
      <c r="AU550">
        <f>IFERROR(INDEX(ADJ!$A$1:$BZ$1000,MATCH(PAYROLL!D550,ADJ!A$1:A$500,0),MATCH(PAYROLL!AU$2,ADJ!$2:$2,0)),0)</f>
        <v/>
      </c>
      <c r="AV550">
        <f>ROUND(SUM(AN550:AU550),0)</f>
        <v/>
      </c>
      <c r="AW550">
        <f>IFERROR(INDEX(TIMESHEET!$A$1:$AI$5000,MATCH(PAYROLL!D550,TIMESHEET!A$1:A$500,0),MATCH("T620",TIMESHEET!$2:$2,0)),0)</f>
        <v/>
      </c>
      <c r="AX550">
        <f>IFERROR(INDEX(TIMESHEET!$A$1:$AI$5000,MATCH(PAYROLL!D550,TIMESHEET!A$1:A$500,0),MATCH("T601",TIMESHEET!$2:$2,0)),0)</f>
        <v/>
      </c>
      <c r="AY550">
        <f>IFERROR(INDEX(TIMESHEET!$A$1:$AI$5000,MATCH(PAYROLL!D550,TIMESHEET!A$1:A$500,0),MATCH("T602",TIMESHEET!$2:$2,0)),0)</f>
        <v/>
      </c>
      <c r="AZ550">
        <f>IFERROR(INDEX(TIMESHEET!$A$1:$AI$5000,MATCH(PAYROLL!D550,TIMESHEET!A$1:A$500,0),MATCH("T603",TIMESHEET!$2:$2,0)),0)</f>
        <v/>
      </c>
      <c r="BA550">
        <f>IFERROR(INDEX(TIMESHEET!$A$1:$AI$5000,MATCH(PAYROLL!D550,TIMESHEET!A$1:A$500,0),MATCH("T611",TIMESHEET!$2:$2,0)),0)</f>
        <v/>
      </c>
      <c r="BB550">
        <f>IFERROR(INDEX(TIMESHEET!$A$1:$AI$5000,MATCH(PAYROLL!D550,TIMESHEET!A$1:A$500,0),MATCH("T612",TIMESHEET!$2:$2,0)),0)</f>
        <v/>
      </c>
      <c r="BC550">
        <f>IFERROR(INDEX(TIMESHEET!$A$1:$AI$5000,MATCH(PAYROLL!D550,TIMESHEET!A$1:A$500,0),MATCH("T613",TIMESHEET!$2:$2,0)),0)</f>
        <v/>
      </c>
      <c r="BD550">
        <f>IFERROR(INDEX(TIMESHEET!$A$1:$AI$5000,MATCH(PAYROLL!D550,TIMESHEET!A$1:A$500,0),MATCH("T500",TIMESHEET!$2:$2,0)),0)</f>
        <v/>
      </c>
      <c r="BE550">
        <f>IFERROR(IF(LEFT(INDEX(PIS!O$1:O$500,MATCH(D550,PIS!C$1:C$500)),1)="M",T550/AD550/8*(AW550+AX550*1.5+AY550*2+AZ550*3+BA550*2.1+BB550*2.7+BC550*3.9+BD550*0.3),T550/8*(AW550+AX550*1.5+AY550*2+AZ550*3+BA550*2.1+BB550*2.7+BC550*3.9+BD550*0.3)),0)</f>
        <v/>
      </c>
      <c r="BF550">
        <f>IFERROR(INDEX(ADJ!$A$1:$BZ$1000,MATCH(PAYROLL!$D550,ADJ!A$1:A$500,0),MATCH(PAYROLL!BF$2,ADJ!$2:$2,0)),0)</f>
        <v/>
      </c>
      <c r="BG550">
        <f>IFERROR(INDEX(ADJ!$A$1:$BZ$1000,MATCH(PAYROLL!D550,ADJ!A$1:A$500,0),MATCH(PAYROLL!BG$2,ADJ!$2:$2,0)),0)</f>
        <v/>
      </c>
      <c r="BH550">
        <f>IFERROR(INDEX(ADJ!$A$1:$BZ$1000,MATCH(PAYROLL!D550,ADJ!A$1:A$500,0),MATCH(PAYROLL!BH$2,ADJ!$2:$2,0)),0)</f>
        <v/>
      </c>
      <c r="BI550">
        <f>IFERROR(INDEX(ADJ!$A$1:$BZ$1000,MATCH(PAYROLL!D550,ADJ!A$1:A$500,0),MATCH(PAYROLL!BI$2,ADJ!$2:$2,0)),0)</f>
        <v/>
      </c>
      <c r="BJ550">
        <f>IFERROR(INDEX(ADJ!$A$1:$BZ$1000,MATCH(PAYROLL!D550,ADJ!A$1:A$500,0),MATCH(PAYROLL!BJ$2,ADJ!$2:$2,0)),0)</f>
        <v/>
      </c>
      <c r="BK550">
        <f>SUM(BF550:BJ550)</f>
        <v/>
      </c>
      <c r="BL550">
        <f>IFERROR(INDEX(ADJ!$A$1:$BZ$1000,MATCH(PAYROLL!D550,ADJ!A$1:A$500,0),MATCH(PAYROLL!BL$2,ADJ!$2:$2,0)),0)</f>
        <v/>
      </c>
      <c r="BM550">
        <f>IFERROR(INDEX(ADJ!$A$1:$BZ$1000,MATCH(PAYROLL!D550,ADJ!A$1:A$500,0),MATCH(PAYROLL!BM$2,ADJ!$2:$2,0)),0)</f>
        <v/>
      </c>
      <c r="BN550">
        <f>IFERROR(INDEX(ADJ!$A$1:$BZ$1000,MATCH(PAYROLL!D550,ADJ!A$1:A$500,0),MATCH(PAYROLL!BN$2,ADJ!$2:$2,0)),0)</f>
        <v/>
      </c>
      <c r="BO550">
        <f>IFERROR(INDEX(ADJ!$A$1:$BZ$1000,MATCH(PAYROLL!D550,ADJ!A$1:A$500,0),MATCH(PAYROLL!BO$2,ADJ!$2:$2,0)),0)</f>
        <v/>
      </c>
      <c r="BP550">
        <f>SUM(AM550,AV550,BE550,BK550,BL550:BO550)</f>
        <v/>
      </c>
      <c r="BQ550">
        <f>BO550</f>
        <v/>
      </c>
      <c r="BR550">
        <f>IFERROR(ROUND(IF(LEFT(INDEX(PIS!O$1:O$500,MATCH(D550,PIS!C$1:C$500)),1)="D",T550/8*(BD550*0.3),IF(LEFT(INDEX(PIS!O$1:O$500,MATCH(D550,PIS!C$1:C$500)),1)="H",T550*($BD550*0.3),T550/$AD550/8*($BD550*0.3))),0),0)</f>
        <v/>
      </c>
      <c r="BS550">
        <f>IF(AP550&lt;1,0,MIN(AP550,730000))</f>
        <v/>
      </c>
      <c r="BT550">
        <f>IFERROR(ROUND((BE550-SUM(AW550:BC550)*T550/AD550/8),0)-BR550,0)</f>
        <v/>
      </c>
      <c r="BU550">
        <f>AO550</f>
        <v/>
      </c>
      <c r="BV550">
        <f>SUM(BQ550:BU550)</f>
        <v/>
      </c>
      <c r="BW550">
        <f>BP550-BV550</f>
        <v/>
      </c>
      <c r="BX550">
        <f>IFERROR(IF(RIGHT(INDEX(PIS!O$1:O$500,MATCH(D550,PIS!C$1:C$500)),5)="Gross",MIN(U550+V550,VLOOKUP("R700",TSC!B:C,2,0)*VLOOKUP("R101",TSC!B:C,2,0))*VLOOKUP("R701",TSC!B:C,2,0)%,0),0)</f>
        <v/>
      </c>
      <c r="BY550">
        <f>IFERROR(IF(RIGHT(INDEX(PIS!O$1:O$500,MATCH(D550,PIS!C$1:C$500)),5)="Gross",MIN(U550+V550,VLOOKUP("R700",TSC!B:C,2,0)*VLOOKUP("R101",TSC!B:C,2,0))*VLOOKUP("T704",TSC!B:C,2,0)%,0),0)</f>
        <v/>
      </c>
      <c r="BZ550">
        <f>IFERROR(IF(RIGHT(INDEX(PIS!O$1:O$500,MATCH(D550,PIS!C$1:C$500)),5)="Gross",MIN(U550+V550,VLOOKUP("R700",TSC!B:C,2,0)*VLOOKUP("1",TSC!F:G,2,0))*VLOOKUP("T705",TSC!B:C,2,0)%,0),0)</f>
        <v/>
      </c>
      <c r="CA550">
        <f>IFERROR(INDEX(ADJ!$A$1:$BZ$1000,MATCH(PAYROLL!D550,ADJ!A$1:A$500,0),MATCH(PAYROLL!CA$2,ADJ!$2:$2,0)),0)</f>
        <v/>
      </c>
      <c r="CB550">
        <f>IFERROR(INDEX(ADJ!$A$1:$BZ$1000,MATCH(PAYROLL!D550,ADJ!A$1:A$500,0),MATCH(PAYROLL!CB$2,ADJ!$2:$2,0)),0)</f>
        <v/>
      </c>
      <c r="CC550">
        <f>SUM(BX550:CB550)</f>
        <v/>
      </c>
      <c r="CD550">
        <f>IFERROR(INDEX(PIS!$A$1:$BZ$1000,MATCH(PAYROLL!D550,PIS!C$1:C$500,0),MATCH(PAYROLL!CD$1,PIS!$1:$1,0)),0)</f>
        <v/>
      </c>
      <c r="CE550">
        <f>IFERROR(IF(OR(INDEX(PIS!P$1:P$500,MATCH(D550,PIS!C$1:C$500,0))="LT2",INDEX(PIS!P$1:P$500,MATCH(D550,PIS!C$1:C$500,0))="P10"),0,SUM(CC550,CD550*VLOOKUP("R601",TSC!B:C,2,0),VLOOKUP("R602",TSC!B:C,2,0))),0)</f>
        <v/>
      </c>
      <c r="CF550">
        <f>MAX(BW550-CE550,0)</f>
        <v/>
      </c>
      <c r="CG550">
        <f>IFERROR(IF(OR(RIGHT(INDEX(PIS!P$1:P$500,MATCH(D550,PIS!C$1:C$500)),5)="P10",RIGHT(INDEX(PIS!P$1:P$500,MATCH(D550,PIS!C$1:C$500)),5)="CK"),0,IF(CF550&lt;=5000000,CF550*5%,IF(CF550&lt;=10000000,CF550*10%-250000,IF(CF550&lt;=18000000,CF550*15%-750000,IF(CF550&lt;=32000000,CF550*20%-1650000,IF(CF550&lt;=52000000,CF550*25%-3250000,IF(CF550&lt;=80000000,BH550*30%-5850000,CF550*35%-9850000))))))),0)</f>
        <v/>
      </c>
      <c r="CH550">
        <f>IFERROR(IF(OR(INDEX(PIS!P$1:P$500,MATCH(D550,PIS!C$1:C$500))="LT",INDEX(PIS!P$1:P$500,MATCH(D550,PIS!C$1:C$500))="CK"),0,IF(CF550&lt;2000000,0,CF550*10%)),0)</f>
        <v/>
      </c>
      <c r="CI550">
        <f>IFERROR(INDEX(ADJ!$A$1:$BZ$1000,MATCH(PAYROLL!D550,ADJ!A$1:A$500,0),MATCH(PAYROLL!CI$2,ADJ!$2:$2,0)),0)</f>
        <v/>
      </c>
      <c r="CJ550">
        <f>IFERROR(INDEX(ADJ!$A$1:$BZ$1000,MATCH(PAYROLL!D550,ADJ!A$1:A$500,0),MATCH(PAYROLL!CJ$2,ADJ!$2:$2,0)),0)</f>
        <v/>
      </c>
      <c r="CK550">
        <f>IFERROR(INDEX(ADJ!$A$1:$BZ$1000,MATCH(PAYROLL!D550,ADJ!A$1:A$500,0),MATCH(PAYROLL!CK$2,ADJ!$2:$2,0)),0)</f>
        <v/>
      </c>
      <c r="CL550">
        <f>SUM(CG550:CK550)</f>
        <v/>
      </c>
      <c r="CM550">
        <f>ROUND(SUM(CH550:CK550),0)</f>
        <v/>
      </c>
      <c r="CN550">
        <f>IFERROR(INDEX(CSDA!D$1:D$500,MATCH($CN$2,CSDA!C$1:C$500,0))*INDEX(PIS!V$1:V$500,MATCH(D550,PIS!C$1:C$500))+INDEX(ADJ!$A$1:$BZ$1000,MATCH(PAYROLL!D550,ADJ!A$1:A$500,0),MATCH(PAYROLL!CN$2,ADJ!$2:$2,0)),0)</f>
        <v/>
      </c>
      <c r="CO550">
        <f>IFERROR(INDEX(ADJ!$A$1:$BZ$1000,MATCH(PAYROLL!D550,ADJ!A$1:A$500,0),MATCH(PAYROLL!CO$2,ADJ!$2:$2,0)),0)</f>
        <v/>
      </c>
      <c r="CP550">
        <f>IFERROR(INDEX(ADJ!$A$1:$BZ$1000,MATCH(PAYROLL!D550,ADJ!A$1:A$500,0),MATCH(PAYROLL!CP$2,ADJ!$2:$2,0)),0)</f>
        <v/>
      </c>
      <c r="CQ550">
        <f>BP550-CL550-CI550-CM550-CN550-CO550-CP550-CC550</f>
        <v/>
      </c>
      <c r="CR550">
        <f>IFERROR(IF(RIGHT(INDEX(PIS!O$1:O$500,MATCH(D550,PIS!C$1:C$500,0)),5)="Gross",MIN(U550+V550,VLOOKUP("R700",TSC!B:C,2,0)*VLOOKUP("R101",TSC!B:C,2,0))*(VLOOKUP("T711",TSC!B:C,2,0)+VLOOKUP("T712",TSC!B:C,2,0))%,MIN(T550+V550,VLOOKUP("R700",TSC!B:C,2,0)*VLOOKUP("R101",TSC!B:C,2,0))*(VLOOKUP("T711",TSC!B:C,2,0)+VLOOKUP("T712",TSC!B:C,2,0)+VLOOKUP("R701",TSC!B:C,2,0))%),0)</f>
        <v/>
      </c>
      <c r="CS550">
        <f>IFERROR(IF(RIGHT(INDEX(PIS!O$1:O$500,MATCH(D550,PIS!C$1:C$500,0)),5)="Gross",MIN(U550+V550,VLOOKUP("R700",TSC!B:C,2,0)*VLOOKUP("R101",TSC!B:C,2,0))*(VLOOKUP("T714",TSC!B:C,2,0))%,MIN(T550+V550,VLOOKUP("R700",TSC!B:C,2,0)*VLOOKUP("R101",TSC!B:C,2,0))*(VLOOKUP("T704",TSC!B:C,2,0)+VLOOKUP("T714",TSC!B:C,2,0))%),0)</f>
        <v/>
      </c>
      <c r="CT550">
        <f>IFERROR(IF(RIGHT(INDEX(PIS!O$1:O$500,MATCH(D550,PIS!C$1:C$500,0)),5)="Gross",MIN(U550+V550,VLOOKUP("R700",TSC!B:C,2,0)*VLOOKUP("R101",TSC!B:C,2,0))*VLOOKUP("T705",TSC!B:C,2,0)%,MIN(T550+V550,VLOOKUP("R700",TSC!B:C,2,0)*VLOOKUP("R101",TSC!B:C,2,0))*VLOOKUP("T705",TSC!B:C,2,0)%),0)</f>
        <v/>
      </c>
      <c r="CU550">
        <f>IFERROR(IF(RIGHT(INDEX(PIS!O$1:O$500,MATCH(D550,PIS!C$1:C$500,0)),5)="Gross",MIN(U550+V550,VLOOKUP("R700",TSC!B:C,2,0)*VLOOKUP("R101",TSC!B:C,2,0))*(VLOOKUP("T713",TSC!B:C,2,0))%,MIN(T550+V550,VLOOKUP("R700",TSC!B:C,2,0)*VLOOKUP("R101",TSC!B:C,2,0))*(VLOOKUP("T713",TSC!B:C,2,0))%),0)</f>
        <v/>
      </c>
      <c r="CV550">
        <f>IFERROR(INDEX(ADJ!$A$1:$BZ$1000,MATCH(PAYROLL!D550,ADJ!A$1:A$500,0),MATCH(PAYROLL!CV$2,ADJ!$2:$2,0)),0)</f>
        <v/>
      </c>
      <c r="CW550">
        <f>IFERROR(INDEX(ADJ!$A$1:$BZ$1000,MATCH(PAYROLL!D550,ADJ!A$1:A$500,0),MATCH(PAYROLL!CW$2,ADJ!$2:$2,0)),0)</f>
        <v/>
      </c>
      <c r="CX550">
        <f>SUM(CR550:CW550)</f>
        <v/>
      </c>
      <c r="CY550">
        <f>ROUND(IF(CR550&gt;0,T550+V550*VLOOKUP("R202",TSC!$B$1:$C$500,2,0),0),0)</f>
        <v/>
      </c>
      <c r="CZ550">
        <f>IFERROR(INDEX(CSDA!D$1:D$500,MATCH($CZ$2,CSDA!C$1:C$500,0)),0)</f>
        <v/>
      </c>
      <c r="DA550">
        <f>ROUND(T550*0.7%,0)</f>
        <v/>
      </c>
      <c r="DB550">
        <f>ROUND(T550/12,0)</f>
        <v/>
      </c>
      <c r="DC550">
        <f ref="DC550" t="array">IFERROR(INDEX(CSDA!D$1:D$500,MATCH("Trích giữ"&amp;PAYROLL!DC$2,CSDA!A$1:A$500&amp;CSDA!C$1:C$500,0)),0)</f>
        <v/>
      </c>
      <c r="DD550">
        <f ref="DD550" t="array">IFERROR(INDEX(CSDA!D$1:D$500,MATCH("Trích giữ"&amp;PAYROLL!DD$2,CSDA!A$1:A$500&amp;CSDA!C$1:C$500,0)),0)</f>
        <v/>
      </c>
      <c r="DE550">
        <f ref="DE550" t="array">IFERROR(INDEX(CSDA!D$1:D$500,MATCH("Trích giữ"&amp;PAYROLL!DE$2,CSDA!A$1:A$500&amp;CSDA!C$1:C$500,0)),0)</f>
        <v/>
      </c>
      <c r="DF550">
        <f>IFERROR(INDEX(CSDA!D$1:D$500,MATCH(PAYROLL!DF$2,CSDA!C$1:C$500,0)),0)</f>
        <v/>
      </c>
      <c r="DG550">
        <f ref="DG550" t="array">IFERROR(INDEX(CSDA!D$1:D$500,MATCH("Trích giữ"&amp;PAYROLL!DG$2,CSDA!A$1:A$500&amp;CSDA!C$1:C$500,0)),0)</f>
        <v/>
      </c>
      <c r="DH550">
        <f>ROUND(T550/26,0)</f>
        <v/>
      </c>
      <c r="DI550">
        <f ref="DI550" t="array">IFERROR(INDEX(CSDA!D$1:D$500,MATCH("Trích giữ"&amp;PAYROLL!DI$2,CSDA!A$1:A$500&amp;CSDA!C$1:C$500,0)),0)</f>
        <v/>
      </c>
      <c r="DJ550">
        <f>IF(U550=0,T550*21.5%-BL550,0)</f>
        <v/>
      </c>
      <c r="DK550">
        <f ref="DK550" t="array">IFERROR(INDEX(CSDA!D$1:D$500,MATCH("Trích giữ"&amp;PAYROLL!DK$2,CSDA!A$1:A$500&amp;CSDA!C$1:C$500,0)),0)</f>
        <v/>
      </c>
      <c r="DL550">
        <f>IFERROR(INDEX(CSDA!D$1:D$500,MATCH(PAYROLL!DL$2,CSDA!C$1:C$500,0))/12,0)</f>
        <v/>
      </c>
      <c r="DM550">
        <f>SUM(DB550:DL550)</f>
        <v/>
      </c>
      <c r="DN550">
        <f>IFERROR(INDEX(ADJ!$A$1:$BZ$1000,MATCH(PAYROLL!D550,ADJ!A$1:A$500,0),MATCH(PAYROLL!DN$2,ADJ!$2:$2,0)),0)</f>
        <v/>
      </c>
      <c r="DO550">
        <f>IFERROR(SUM(BP550,DM550:DN550,CX550:DA550)-DT550,0)</f>
        <v/>
      </c>
      <c r="DP550">
        <f ref="DP550" t="array">SUM(BW550*IFERROR(INDEX(CSDA!D$1:D$500,MATCH(BW$2,CSDA!C$1:C$500,0)),0)%,CX550*IFERROR(INDEX(CSDA!D$1:D$500,MATCH(CX$2,CSDA!C$1:C$500,0)),0)%,DA550*IFERROR(INDEX(CSDA!D$1:D$500,MATCH(DA$2,CSDA!C$1:C$500,0)),0)%,DB550*IFERROR(INDEX(CSDA!D$1:D$500,MATCH(DB$2,CSDA!C$1:C$500,0)),0)%,DF550*IFERROR(INDEX(CSDA!D$1:D$500,MATCH("Phí dịch vụ"&amp;PAYROLL!DF$2,CSDA!A$1:A$500&amp;CSDA!C$1:C$500,0)),0)%,DC550*IFERROR(INDEX(CSDA!D$1:D$500,MATCH("Phí dịch vụ"&amp;PAYROLL!DC$2,CSDA!A$1:A$500&amp;CSDA!C$1:C$500,0)),0)%,DH550*IFERROR(INDEX(CSDA!D$1:D$500,MATCH("Phí dịch vụ"&amp;PAYROLL!DH$2,CSDA!A$1:A$500&amp;CSDA!C$1:C$500,0)),0)%,DJ550*IFERROR(INDEX(CSDA!D$1:D$500,MATCH("Phí dịch vụ"&amp;PAYROLL!DJ$2,CSDA!A$1:A$500&amp;CSDA!C$1:C$500,0)),0)%,BN550*IFERROR(INDEX(CSDA!D$1:D$500,MATCH(BN$2,CSDA!C$1:C$500,0)),0)%)-BN550*7%</f>
        <v/>
      </c>
      <c r="DQ550">
        <f>IFERROR(INDEX(ADJ!$A$1:$BZ$1000,MATCH(PAYROLL!D550,ADJ!A$1:A$500,0),MATCH(PAYROLL!DQ$2,ADJ!$2:$2,0)),0)</f>
        <v/>
      </c>
      <c r="DR550">
        <f>IFERROR(INDEX(ADJ!$A$1:$BZ$1000,MATCH(PAYROLL!D550,ADJ!A$1:A$500,0),MATCH(PAYROLL!DR$2,ADJ!$2:$2,0)),0)</f>
        <v/>
      </c>
      <c r="DS550">
        <f>SUM(DP550:DR550)</f>
        <v/>
      </c>
      <c r="DT550">
        <f>EK550</f>
        <v/>
      </c>
      <c r="DU550">
        <f>SUM(DO550:DR550)</f>
        <v/>
      </c>
      <c r="DV550">
        <f>ROUND(DU550*0.1,0)</f>
        <v/>
      </c>
      <c r="DW550">
        <f>DU550+DV550</f>
        <v/>
      </c>
      <c r="DZ550">
        <f>IFERROR(INDEX(ADJ!$A$1:$BZ$1000,MATCH(PAYROLL!$D550,ADJ!A$1:A$500,0),MATCH(PAYROLL!DZ$2,ADJ!$2:$2,0)),0)</f>
        <v/>
      </c>
      <c r="EA550">
        <f>IFERROR(INDEX(ADJ!$A$1:$BZ$1000,MATCH(PAYROLL!$D550,ADJ!A$1:A$500,0),MATCH(PAYROLL!EA$2,ADJ!$2:$2,0)),0)</f>
        <v/>
      </c>
      <c r="EB550">
        <f>IFERROR(INDEX(ADJ!$A$1:$BZ$1000,MATCH(PAYROLL!$D550,ADJ!A$1:A$500,0),MATCH(PAYROLL!EB$2,ADJ!$2:$2,0)),0)</f>
        <v/>
      </c>
      <c r="EC550">
        <f>IFERROR(INDEX(ADJ!$A$1:$BZ$1000,MATCH(PAYROLL!$D550,ADJ!A$1:A$500,0),MATCH(PAYROLL!EC$2,ADJ!$2:$2,0)),0)</f>
        <v/>
      </c>
      <c r="ED550">
        <f>IFERROR(INDEX(ADJ!$A$1:$BZ$1000,MATCH(PAYROLL!$D550,ADJ!A$1:A$500,0),MATCH(PAYROLL!ED$2,ADJ!$2:$2,0)),0)</f>
        <v/>
      </c>
      <c r="EE550">
        <f>IFERROR(INDEX(ADJ!$A$1:$BZ$1000,MATCH(PAYROLL!$D550,ADJ!A$1:A$500,0),MATCH(PAYROLL!EE$2,ADJ!$2:$2,0)),0)</f>
        <v/>
      </c>
      <c r="EF550">
        <f>IFERROR(INDEX(ADJ!$A$1:$BZ$1000,MATCH(PAYROLL!$D550,ADJ!A$1:A$500,0),MATCH(PAYROLL!EF$2,ADJ!$2:$2,0)),0)</f>
        <v/>
      </c>
      <c r="EG550">
        <f>IFERROR(INDEX(ADJ!$A$1:$BZ$1000,MATCH(PAYROLL!$D550,ADJ!A$1:A$500,0),MATCH(PAYROLL!EG$2,ADJ!$2:$2,0)),0)</f>
        <v/>
      </c>
      <c r="EH550">
        <f>IFERROR(INDEX(ADJ!$A$1:$BZ$1000,MATCH(PAYROLL!$D550,ADJ!A$1:A$500,0),MATCH(PAYROLL!EH$2,ADJ!$2:$2,0)),0)</f>
        <v/>
      </c>
      <c r="EI550">
        <f>IFERROR(INDEX(ADJ!$A$1:$BZ$1000,MATCH(PAYROLL!D550,ADJ!A$1:A$500,0),MATCH(PAYROLL!EI$2,ADJ!$2:$2,0)),0)</f>
        <v/>
      </c>
      <c r="EJ550">
        <f>IFERROR(INDEX(ADJ!$A$1:$BZ$1000,MATCH(PAYROLL!$D550,ADJ!A$1:A$500,0),MATCH(PAYROLL!EJ$2,ADJ!$2:$2,0)),0)</f>
        <v/>
      </c>
      <c r="EK550">
        <f>SUM(DZ550:EJ550)</f>
        <v/>
      </c>
    </row>
    <row r="551">
      <c r="A551" t="n">
        <v>549</v>
      </c>
      <c r="B551" t="inlineStr">
        <is>
          <t>Đàm Quốc Thắng</t>
        </is>
      </c>
      <c r="D551" t="inlineStr">
        <is>
          <t>153015-02</t>
        </is>
      </c>
      <c r="S551">
        <f>IFERROR(INDEX(PIS!$A$1:$BZ$1000,MATCH($D551,PIS!C$1:C$500,0),MATCH("Lương CB tháng trước",PIS!$1:$1,0)),0)</f>
        <v/>
      </c>
      <c r="T551">
        <f>IFERROR(INDEX(PIS!$A$1:$BZ$1000,MATCH($D551,PIS!C$1:C$500,0),MATCH("Lương CB hiện tại",PIS!$1:$1,0)),0)</f>
        <v/>
      </c>
      <c r="U551">
        <f>IFERROR(INDEX(PIS!$A$1:$BZ$1000,MATCH($D551,PIS!C$1:C$500,0),MATCH("Lương đóng BHBB",PIS!$1:$1,0)),0)</f>
        <v/>
      </c>
      <c r="V551">
        <f>IFERROR(INDEX(PIS!$A$1:$BZ$1000,MATCH($D551,PIS!C$1:C$500,0),MATCH(V$2,PIS!$2:$2,0)),0)</f>
        <v/>
      </c>
      <c r="W551">
        <f>IFERROR(INDEX(PIS!$A$1:$BZ$1000,MATCH($D551,PIS!C$1:C$500,0),MATCH(W$2,PIS!$2:$2,0)),0)</f>
        <v/>
      </c>
      <c r="X551">
        <f>IFERROR(INDEX(PIS!$A$1:$BZ$1000,MATCH($D551,PIS!C$1:C$500,0),MATCH(X$2,PIS!$2:$2,0)),0)</f>
        <v/>
      </c>
      <c r="Y551">
        <f>IFERROR(INDEX(PIS!$A$1:$BZ$1000,MATCH($D551,PIS!C$1:C$500,0),MATCH(Y$2,PIS!$2:$2,0)),0)</f>
        <v/>
      </c>
      <c r="Z551">
        <f>IFERROR(INDEX(PIS!$A$1:$BZ$1000,MATCH($D551,PIS!C$1:C$500,0),MATCH(Z$2,PIS!$2:$2,0)),0)</f>
        <v/>
      </c>
      <c r="AA551">
        <f>IFERROR(INDEX(PIS!$A$1:$BZ$1000,MATCH($D551,PIS!C$1:C$500,0),MATCH(AA$2,PIS!$2:$2,0)),0)</f>
        <v/>
      </c>
      <c r="AB551">
        <f>IFERROR(INDEX(PIS!$A$1:$BZ$1000,MATCH($D551,PIS!C$1:C$500,0),MATCH(AB$2,PIS!$2:$2,0)),0)</f>
        <v/>
      </c>
      <c r="AC551">
        <f>SUM(V551:AB551)</f>
        <v/>
      </c>
      <c r="AD551">
        <f>IFERROR(INDEX(TIMESHEET!$A$1:$AI$5000,MATCH($D551,TIMESHEET!A$1:A$500,0),MATCH("T100",TIMESHEET!$2:$2,0))-2,0)</f>
        <v/>
      </c>
      <c r="AE551">
        <f>IFERROR(INDEX(TIMESHEET!$A$1:$AI$5000,MATCH($D551,TIMESHEET!A$1:A$500,0),MATCH("T202",TIMESHEET!$2:$2,0)),0)</f>
        <v/>
      </c>
      <c r="AF551">
        <f>IFERROR(INDEX(TIMESHEET!$A$1:$AI$5000,MATCH($D551,TIMESHEET!A$1:A$500,0),MATCH("T302",TIMESHEET!$2:$2,0)),0)</f>
        <v/>
      </c>
      <c r="AG551">
        <f>IFERROR(INDEX(TIMESHEET!$A$1:$AI$5000,MATCH($D551,TIMESHEET!A$1:A$500,0),MATCH("T406",TIMESHEET!$2:$2,0)),0)</f>
        <v/>
      </c>
      <c r="AH551">
        <f>AE551+AG551</f>
        <v/>
      </c>
      <c r="AI551">
        <f>IFERROR(INDEX(TIMESHEET!$A$1:$AI$5000,MATCH($D551,TIMESHEET!A$1:A$500,0),MATCH("T701",TIMESHEET!$2:$2,0)),0)</f>
        <v/>
      </c>
      <c r="AJ551">
        <f>IFERROR(INDEX(TIMESHEET!$A$1:$AI$5000,MATCH($D551,TIMESHEET!B$1:B$500,0),MATCH("T320",TIMESHEET!$2:$2,0)),0)</f>
        <v/>
      </c>
      <c r="AK551">
        <f>IFERROR(IF(LEFT(INDEX(PIS!O$1:O$500,MATCH(D551,PIS!C$1:C$500)),1)="M",T551/AD551*SUM(AE551:AG551),T551*AD551),0)</f>
        <v/>
      </c>
      <c r="AL551">
        <f>IFERROR(INDEX(ADJ!$A$1:$BZ$1000,MATCH(PAYROLL!D551,ADJ!A$1:A$500,0),MATCH(PAYROLL!AL$2,ADJ!$2:$2,0)),0)</f>
        <v/>
      </c>
      <c r="AM551">
        <f>SUM(AK551:AL551)</f>
        <v/>
      </c>
      <c r="AN551">
        <f>IFERROR(ROUND(V551/$AD551*$AH551,0),0)</f>
        <v/>
      </c>
      <c r="AO551">
        <f>IFERROR(ROUND(W551/$AD551*$AH551,0),0)</f>
        <v/>
      </c>
      <c r="AP551">
        <f>IFERROR(ROUND(X551/$AD551*$AE551,0),0)</f>
        <v/>
      </c>
      <c r="AQ551">
        <f>IFERROR(ROUND(Y551/$AD551*$AH551,0),0)</f>
        <v/>
      </c>
      <c r="AR551">
        <f>IFERROR(ROUND(Z551/$AD551*$AH551,0),0)</f>
        <v/>
      </c>
      <c r="AS551">
        <f>IFERROR(ROUND(AA551/$AD551*$AH551,0),0)</f>
        <v/>
      </c>
      <c r="AT551">
        <f>IFERROR(IF((AE551+AF551+AG551)&gt;13,AB551,ROUND(AB551/AD551*AH551,0)),0)</f>
        <v/>
      </c>
      <c r="AU551">
        <f>IFERROR(INDEX(ADJ!$A$1:$BZ$1000,MATCH(PAYROLL!D551,ADJ!A$1:A$500,0),MATCH(PAYROLL!AU$2,ADJ!$2:$2,0)),0)</f>
        <v/>
      </c>
      <c r="AV551">
        <f>ROUND(SUM(AN551:AU551),0)</f>
        <v/>
      </c>
      <c r="AW551">
        <f>IFERROR(INDEX(TIMESHEET!$A$1:$AI$5000,MATCH(PAYROLL!D551,TIMESHEET!A$1:A$500,0),MATCH("T620",TIMESHEET!$2:$2,0)),0)</f>
        <v/>
      </c>
      <c r="AX551">
        <f>IFERROR(INDEX(TIMESHEET!$A$1:$AI$5000,MATCH(PAYROLL!D551,TIMESHEET!A$1:A$500,0),MATCH("T601",TIMESHEET!$2:$2,0)),0)</f>
        <v/>
      </c>
      <c r="AY551">
        <f>IFERROR(INDEX(TIMESHEET!$A$1:$AI$5000,MATCH(PAYROLL!D551,TIMESHEET!A$1:A$500,0),MATCH("T602",TIMESHEET!$2:$2,0)),0)</f>
        <v/>
      </c>
      <c r="AZ551">
        <f>IFERROR(INDEX(TIMESHEET!$A$1:$AI$5000,MATCH(PAYROLL!D551,TIMESHEET!A$1:A$500,0),MATCH("T603",TIMESHEET!$2:$2,0)),0)</f>
        <v/>
      </c>
      <c r="BA551">
        <f>IFERROR(INDEX(TIMESHEET!$A$1:$AI$5000,MATCH(PAYROLL!D551,TIMESHEET!A$1:A$500,0),MATCH("T611",TIMESHEET!$2:$2,0)),0)</f>
        <v/>
      </c>
      <c r="BB551">
        <f>IFERROR(INDEX(TIMESHEET!$A$1:$AI$5000,MATCH(PAYROLL!D551,TIMESHEET!A$1:A$500,0),MATCH("T612",TIMESHEET!$2:$2,0)),0)</f>
        <v/>
      </c>
      <c r="BC551">
        <f>IFERROR(INDEX(TIMESHEET!$A$1:$AI$5000,MATCH(PAYROLL!D551,TIMESHEET!A$1:A$500,0),MATCH("T613",TIMESHEET!$2:$2,0)),0)</f>
        <v/>
      </c>
      <c r="BD551">
        <f>IFERROR(INDEX(TIMESHEET!$A$1:$AI$5000,MATCH(PAYROLL!D551,TIMESHEET!A$1:A$500,0),MATCH("T500",TIMESHEET!$2:$2,0)),0)</f>
        <v/>
      </c>
      <c r="BE551">
        <f>IFERROR(IF(LEFT(INDEX(PIS!O$1:O$500,MATCH(D551,PIS!C$1:C$500)),1)="M",T551/AD551/8*(AW551+AX551*1.5+AY551*2+AZ551*3+BA551*2.1+BB551*2.7+BC551*3.9+BD551*0.3),T551/8*(AW551+AX551*1.5+AY551*2+AZ551*3+BA551*2.1+BB551*2.7+BC551*3.9+BD551*0.3)),0)</f>
        <v/>
      </c>
      <c r="BF551">
        <f>IFERROR(INDEX(ADJ!$A$1:$BZ$1000,MATCH(PAYROLL!$D551,ADJ!A$1:A$500,0),MATCH(PAYROLL!BF$2,ADJ!$2:$2,0)),0)</f>
        <v/>
      </c>
      <c r="BG551">
        <f>IFERROR(INDEX(ADJ!$A$1:$BZ$1000,MATCH(PAYROLL!D551,ADJ!A$1:A$500,0),MATCH(PAYROLL!BG$2,ADJ!$2:$2,0)),0)</f>
        <v/>
      </c>
      <c r="BH551">
        <f>IFERROR(INDEX(ADJ!$A$1:$BZ$1000,MATCH(PAYROLL!D551,ADJ!A$1:A$500,0),MATCH(PAYROLL!BH$2,ADJ!$2:$2,0)),0)</f>
        <v/>
      </c>
      <c r="BI551">
        <f>IFERROR(INDEX(ADJ!$A$1:$BZ$1000,MATCH(PAYROLL!D551,ADJ!A$1:A$500,0),MATCH(PAYROLL!BI$2,ADJ!$2:$2,0)),0)</f>
        <v/>
      </c>
      <c r="BJ551">
        <f>IFERROR(INDEX(ADJ!$A$1:$BZ$1000,MATCH(PAYROLL!D551,ADJ!A$1:A$500,0),MATCH(PAYROLL!BJ$2,ADJ!$2:$2,0)),0)</f>
        <v/>
      </c>
      <c r="BK551">
        <f>SUM(BF551:BJ551)</f>
        <v/>
      </c>
      <c r="BL551">
        <f>IFERROR(INDEX(ADJ!$A$1:$BZ$1000,MATCH(PAYROLL!D551,ADJ!A$1:A$500,0),MATCH(PAYROLL!BL$2,ADJ!$2:$2,0)),0)</f>
        <v/>
      </c>
      <c r="BM551">
        <f>IFERROR(INDEX(ADJ!$A$1:$BZ$1000,MATCH(PAYROLL!D551,ADJ!A$1:A$500,0),MATCH(PAYROLL!BM$2,ADJ!$2:$2,0)),0)</f>
        <v/>
      </c>
      <c r="BN551">
        <f>IFERROR(INDEX(ADJ!$A$1:$BZ$1000,MATCH(PAYROLL!D551,ADJ!A$1:A$500,0),MATCH(PAYROLL!BN$2,ADJ!$2:$2,0)),0)</f>
        <v/>
      </c>
      <c r="BO551">
        <f>IFERROR(INDEX(ADJ!$A$1:$BZ$1000,MATCH(PAYROLL!D551,ADJ!A$1:A$500,0),MATCH(PAYROLL!BO$2,ADJ!$2:$2,0)),0)</f>
        <v/>
      </c>
      <c r="BP551">
        <f>SUM(AM551,AV551,BE551,BK551,BL551:BO551)</f>
        <v/>
      </c>
      <c r="BQ551">
        <f>BO551</f>
        <v/>
      </c>
      <c r="BR551">
        <f>IFERROR(ROUND(IF(LEFT(INDEX(PIS!O$1:O$500,MATCH(D551,PIS!C$1:C$500)),1)="D",T551/8*(BD551*0.3),IF(LEFT(INDEX(PIS!O$1:O$500,MATCH(D551,PIS!C$1:C$500)),1)="H",T551*($BD551*0.3),T551/$AD551/8*($BD551*0.3))),0),0)</f>
        <v/>
      </c>
      <c r="BS551">
        <f>IF(AP551&lt;1,0,MIN(AP551,730000))</f>
        <v/>
      </c>
      <c r="BT551">
        <f>IFERROR(ROUND((BE551-SUM(AW551:BC551)*T551/AD551/8),0)-BR551,0)</f>
        <v/>
      </c>
      <c r="BU551">
        <f>AO551</f>
        <v/>
      </c>
      <c r="BV551">
        <f>SUM(BQ551:BU551)</f>
        <v/>
      </c>
      <c r="BW551">
        <f>BP551-BV551</f>
        <v/>
      </c>
      <c r="BX551">
        <f>IFERROR(IF(RIGHT(INDEX(PIS!O$1:O$500,MATCH(D551,PIS!C$1:C$500)),5)="Gross",MIN(U551+V551,VLOOKUP("R700",TSC!B:C,2,0)*VLOOKUP("R101",TSC!B:C,2,0))*VLOOKUP("R701",TSC!B:C,2,0)%,0),0)</f>
        <v/>
      </c>
      <c r="BY551">
        <f>IFERROR(IF(RIGHT(INDEX(PIS!O$1:O$500,MATCH(D551,PIS!C$1:C$500)),5)="Gross",MIN(U551+V551,VLOOKUP("R700",TSC!B:C,2,0)*VLOOKUP("R101",TSC!B:C,2,0))*VLOOKUP("T704",TSC!B:C,2,0)%,0),0)</f>
        <v/>
      </c>
      <c r="BZ551">
        <f>IFERROR(IF(RIGHT(INDEX(PIS!O$1:O$500,MATCH(D551,PIS!C$1:C$500)),5)="Gross",MIN(U551+V551,VLOOKUP("R700",TSC!B:C,2,0)*VLOOKUP("1",TSC!F:G,2,0))*VLOOKUP("T705",TSC!B:C,2,0)%,0),0)</f>
        <v/>
      </c>
      <c r="CA551">
        <f>IFERROR(INDEX(ADJ!$A$1:$BZ$1000,MATCH(PAYROLL!D551,ADJ!A$1:A$500,0),MATCH(PAYROLL!CA$2,ADJ!$2:$2,0)),0)</f>
        <v/>
      </c>
      <c r="CB551">
        <f>IFERROR(INDEX(ADJ!$A$1:$BZ$1000,MATCH(PAYROLL!D551,ADJ!A$1:A$500,0),MATCH(PAYROLL!CB$2,ADJ!$2:$2,0)),0)</f>
        <v/>
      </c>
      <c r="CC551">
        <f>SUM(BX551:CB551)</f>
        <v/>
      </c>
      <c r="CD551">
        <f>IFERROR(INDEX(PIS!$A$1:$BZ$1000,MATCH(PAYROLL!D551,PIS!C$1:C$500,0),MATCH(PAYROLL!CD$1,PIS!$1:$1,0)),0)</f>
        <v/>
      </c>
      <c r="CE551">
        <f>IFERROR(IF(OR(INDEX(PIS!P$1:P$500,MATCH(D551,PIS!C$1:C$500,0))="LT2",INDEX(PIS!P$1:P$500,MATCH(D551,PIS!C$1:C$500,0))="P10"),0,SUM(CC551,CD551*VLOOKUP("R601",TSC!B:C,2,0),VLOOKUP("R602",TSC!B:C,2,0))),0)</f>
        <v/>
      </c>
      <c r="CF551">
        <f>MAX(BW551-CE551,0)</f>
        <v/>
      </c>
      <c r="CG551">
        <f>IFERROR(IF(OR(RIGHT(INDEX(PIS!P$1:P$500,MATCH(D551,PIS!C$1:C$500)),5)="P10",RIGHT(INDEX(PIS!P$1:P$500,MATCH(D551,PIS!C$1:C$500)),5)="CK"),0,IF(CF551&lt;=5000000,CF551*5%,IF(CF551&lt;=10000000,CF551*10%-250000,IF(CF551&lt;=18000000,CF551*15%-750000,IF(CF551&lt;=32000000,CF551*20%-1650000,IF(CF551&lt;=52000000,CF551*25%-3250000,IF(CF551&lt;=80000000,BH551*30%-5850000,CF551*35%-9850000))))))),0)</f>
        <v/>
      </c>
      <c r="CH551">
        <f>IFERROR(IF(OR(INDEX(PIS!P$1:P$500,MATCH(D551,PIS!C$1:C$500))="LT",INDEX(PIS!P$1:P$500,MATCH(D551,PIS!C$1:C$500))="CK"),0,IF(CF551&lt;2000000,0,CF551*10%)),0)</f>
        <v/>
      </c>
      <c r="CI551">
        <f>IFERROR(INDEX(ADJ!$A$1:$BZ$1000,MATCH(PAYROLL!D551,ADJ!A$1:A$500,0),MATCH(PAYROLL!CI$2,ADJ!$2:$2,0)),0)</f>
        <v/>
      </c>
      <c r="CJ551">
        <f>IFERROR(INDEX(ADJ!$A$1:$BZ$1000,MATCH(PAYROLL!D551,ADJ!A$1:A$500,0),MATCH(PAYROLL!CJ$2,ADJ!$2:$2,0)),0)</f>
        <v/>
      </c>
      <c r="CK551">
        <f>IFERROR(INDEX(ADJ!$A$1:$BZ$1000,MATCH(PAYROLL!D551,ADJ!A$1:A$500,0),MATCH(PAYROLL!CK$2,ADJ!$2:$2,0)),0)</f>
        <v/>
      </c>
      <c r="CL551">
        <f>SUM(CG551:CK551)</f>
        <v/>
      </c>
      <c r="CM551">
        <f>ROUND(SUM(CH551:CK551),0)</f>
        <v/>
      </c>
      <c r="CN551">
        <f>IFERROR(INDEX(CSDA!D$1:D$500,MATCH($CN$2,CSDA!C$1:C$500,0))*INDEX(PIS!V$1:V$500,MATCH(D551,PIS!C$1:C$500))+INDEX(ADJ!$A$1:$BZ$1000,MATCH(PAYROLL!D551,ADJ!A$1:A$500,0),MATCH(PAYROLL!CN$2,ADJ!$2:$2,0)),0)</f>
        <v/>
      </c>
      <c r="CO551">
        <f>IFERROR(INDEX(ADJ!$A$1:$BZ$1000,MATCH(PAYROLL!D551,ADJ!A$1:A$500,0),MATCH(PAYROLL!CO$2,ADJ!$2:$2,0)),0)</f>
        <v/>
      </c>
      <c r="CP551">
        <f>IFERROR(INDEX(ADJ!$A$1:$BZ$1000,MATCH(PAYROLL!D551,ADJ!A$1:A$500,0),MATCH(PAYROLL!CP$2,ADJ!$2:$2,0)),0)</f>
        <v/>
      </c>
      <c r="CQ551">
        <f>BP551-CL551-CI551-CM551-CN551-CO551-CP551-CC551</f>
        <v/>
      </c>
      <c r="CR551">
        <f>IFERROR(IF(RIGHT(INDEX(PIS!O$1:O$500,MATCH(D551,PIS!C$1:C$500,0)),5)="Gross",MIN(U551+V551,VLOOKUP("R700",TSC!B:C,2,0)*VLOOKUP("R101",TSC!B:C,2,0))*(VLOOKUP("T711",TSC!B:C,2,0)+VLOOKUP("T712",TSC!B:C,2,0))%,MIN(T551+V551,VLOOKUP("R700",TSC!B:C,2,0)*VLOOKUP("R101",TSC!B:C,2,0))*(VLOOKUP("T711",TSC!B:C,2,0)+VLOOKUP("T712",TSC!B:C,2,0)+VLOOKUP("R701",TSC!B:C,2,0))%),0)</f>
        <v/>
      </c>
      <c r="CS551">
        <f>IFERROR(IF(RIGHT(INDEX(PIS!O$1:O$500,MATCH(D551,PIS!C$1:C$500,0)),5)="Gross",MIN(U551+V551,VLOOKUP("R700",TSC!B:C,2,0)*VLOOKUP("R101",TSC!B:C,2,0))*(VLOOKUP("T714",TSC!B:C,2,0))%,MIN(T551+V551,VLOOKUP("R700",TSC!B:C,2,0)*VLOOKUP("R101",TSC!B:C,2,0))*(VLOOKUP("T704",TSC!B:C,2,0)+VLOOKUP("T714",TSC!B:C,2,0))%),0)</f>
        <v/>
      </c>
      <c r="CT551">
        <f>IFERROR(IF(RIGHT(INDEX(PIS!O$1:O$500,MATCH(D551,PIS!C$1:C$500,0)),5)="Gross",MIN(U551+V551,VLOOKUP("R700",TSC!B:C,2,0)*VLOOKUP("R101",TSC!B:C,2,0))*VLOOKUP("T705",TSC!B:C,2,0)%,MIN(T551+V551,VLOOKUP("R700",TSC!B:C,2,0)*VLOOKUP("R101",TSC!B:C,2,0))*VLOOKUP("T705",TSC!B:C,2,0)%),0)</f>
        <v/>
      </c>
      <c r="CU551">
        <f>IFERROR(IF(RIGHT(INDEX(PIS!O$1:O$500,MATCH(D551,PIS!C$1:C$500,0)),5)="Gross",MIN(U551+V551,VLOOKUP("R700",TSC!B:C,2,0)*VLOOKUP("R101",TSC!B:C,2,0))*(VLOOKUP("T713",TSC!B:C,2,0))%,MIN(T551+V551,VLOOKUP("R700",TSC!B:C,2,0)*VLOOKUP("R101",TSC!B:C,2,0))*(VLOOKUP("T713",TSC!B:C,2,0))%),0)</f>
        <v/>
      </c>
      <c r="CV551">
        <f>IFERROR(INDEX(ADJ!$A$1:$BZ$1000,MATCH(PAYROLL!D551,ADJ!A$1:A$500,0),MATCH(PAYROLL!CV$2,ADJ!$2:$2,0)),0)</f>
        <v/>
      </c>
      <c r="CW551">
        <f>IFERROR(INDEX(ADJ!$A$1:$BZ$1000,MATCH(PAYROLL!D551,ADJ!A$1:A$500,0),MATCH(PAYROLL!CW$2,ADJ!$2:$2,0)),0)</f>
        <v/>
      </c>
      <c r="CX551">
        <f>SUM(CR551:CW551)</f>
        <v/>
      </c>
      <c r="CY551">
        <f>ROUND(IF(CR551&gt;0,T551+V551*VLOOKUP("R202",TSC!$B$1:$C$500,2,0),0),0)</f>
        <v/>
      </c>
      <c r="CZ551">
        <f>IFERROR(INDEX(CSDA!D$1:D$500,MATCH($CZ$2,CSDA!C$1:C$500,0)),0)</f>
        <v/>
      </c>
      <c r="DA551">
        <f>ROUND(T551*0.7%,0)</f>
        <v/>
      </c>
      <c r="DB551">
        <f>ROUND(T551/12,0)</f>
        <v/>
      </c>
      <c r="DC551">
        <f ref="DC551" t="array">IFERROR(INDEX(CSDA!D$1:D$500,MATCH("Trích giữ"&amp;PAYROLL!DC$2,CSDA!A$1:A$500&amp;CSDA!C$1:C$500,0)),0)</f>
        <v/>
      </c>
      <c r="DD551">
        <f ref="DD551" t="array">IFERROR(INDEX(CSDA!D$1:D$500,MATCH("Trích giữ"&amp;PAYROLL!DD$2,CSDA!A$1:A$500&amp;CSDA!C$1:C$500,0)),0)</f>
        <v/>
      </c>
      <c r="DE551">
        <f ref="DE551" t="array">IFERROR(INDEX(CSDA!D$1:D$500,MATCH("Trích giữ"&amp;PAYROLL!DE$2,CSDA!A$1:A$500&amp;CSDA!C$1:C$500,0)),0)</f>
        <v/>
      </c>
      <c r="DF551">
        <f>IFERROR(INDEX(CSDA!D$1:D$500,MATCH(PAYROLL!DF$2,CSDA!C$1:C$500,0)),0)</f>
        <v/>
      </c>
      <c r="DG551">
        <f ref="DG551" t="array">IFERROR(INDEX(CSDA!D$1:D$500,MATCH("Trích giữ"&amp;PAYROLL!DG$2,CSDA!A$1:A$500&amp;CSDA!C$1:C$500,0)),0)</f>
        <v/>
      </c>
      <c r="DH551">
        <f>ROUND(T551/26,0)</f>
        <v/>
      </c>
      <c r="DI551">
        <f ref="DI551" t="array">IFERROR(INDEX(CSDA!D$1:D$500,MATCH("Trích giữ"&amp;PAYROLL!DI$2,CSDA!A$1:A$500&amp;CSDA!C$1:C$500,0)),0)</f>
        <v/>
      </c>
      <c r="DJ551">
        <f>IF(U551=0,T551*21.5%-BL551,0)</f>
        <v/>
      </c>
      <c r="DK551">
        <f ref="DK551" t="array">IFERROR(INDEX(CSDA!D$1:D$500,MATCH("Trích giữ"&amp;PAYROLL!DK$2,CSDA!A$1:A$500&amp;CSDA!C$1:C$500,0)),0)</f>
        <v/>
      </c>
      <c r="DL551">
        <f>IFERROR(INDEX(CSDA!D$1:D$500,MATCH(PAYROLL!DL$2,CSDA!C$1:C$500,0))/12,0)</f>
        <v/>
      </c>
      <c r="DM551">
        <f>SUM(DB551:DL551)</f>
        <v/>
      </c>
      <c r="DN551">
        <f>IFERROR(INDEX(ADJ!$A$1:$BZ$1000,MATCH(PAYROLL!D551,ADJ!A$1:A$500,0),MATCH(PAYROLL!DN$2,ADJ!$2:$2,0)),0)</f>
        <v/>
      </c>
      <c r="DO551">
        <f>IFERROR(SUM(BP551,DM551:DN551,CX551:DA551)-DT551,0)</f>
        <v/>
      </c>
      <c r="DP551">
        <f ref="DP551" t="array">SUM(BW551*IFERROR(INDEX(CSDA!D$1:D$500,MATCH(BW$2,CSDA!C$1:C$500,0)),0)%,CX551*IFERROR(INDEX(CSDA!D$1:D$500,MATCH(CX$2,CSDA!C$1:C$500,0)),0)%,DA551*IFERROR(INDEX(CSDA!D$1:D$500,MATCH(DA$2,CSDA!C$1:C$500,0)),0)%,DB551*IFERROR(INDEX(CSDA!D$1:D$500,MATCH(DB$2,CSDA!C$1:C$500,0)),0)%,DF551*IFERROR(INDEX(CSDA!D$1:D$500,MATCH("Phí dịch vụ"&amp;PAYROLL!DF$2,CSDA!A$1:A$500&amp;CSDA!C$1:C$500,0)),0)%,DC551*IFERROR(INDEX(CSDA!D$1:D$500,MATCH("Phí dịch vụ"&amp;PAYROLL!DC$2,CSDA!A$1:A$500&amp;CSDA!C$1:C$500,0)),0)%,DH551*IFERROR(INDEX(CSDA!D$1:D$500,MATCH("Phí dịch vụ"&amp;PAYROLL!DH$2,CSDA!A$1:A$500&amp;CSDA!C$1:C$500,0)),0)%,DJ551*IFERROR(INDEX(CSDA!D$1:D$500,MATCH("Phí dịch vụ"&amp;PAYROLL!DJ$2,CSDA!A$1:A$500&amp;CSDA!C$1:C$500,0)),0)%,BN551*IFERROR(INDEX(CSDA!D$1:D$500,MATCH(BN$2,CSDA!C$1:C$500,0)),0)%)-BN551*7%</f>
        <v/>
      </c>
      <c r="DQ551">
        <f>IFERROR(INDEX(ADJ!$A$1:$BZ$1000,MATCH(PAYROLL!D551,ADJ!A$1:A$500,0),MATCH(PAYROLL!DQ$2,ADJ!$2:$2,0)),0)</f>
        <v/>
      </c>
      <c r="DR551">
        <f>IFERROR(INDEX(ADJ!$A$1:$BZ$1000,MATCH(PAYROLL!D551,ADJ!A$1:A$500,0),MATCH(PAYROLL!DR$2,ADJ!$2:$2,0)),0)</f>
        <v/>
      </c>
      <c r="DS551">
        <f>SUM(DP551:DR551)</f>
        <v/>
      </c>
      <c r="DT551">
        <f>EK551</f>
        <v/>
      </c>
      <c r="DU551">
        <f>SUM(DO551:DR551)</f>
        <v/>
      </c>
      <c r="DV551">
        <f>ROUND(DU551*0.1,0)</f>
        <v/>
      </c>
      <c r="DW551">
        <f>DU551+DV551</f>
        <v/>
      </c>
      <c r="DZ551">
        <f>IFERROR(INDEX(ADJ!$A$1:$BZ$1000,MATCH(PAYROLL!$D551,ADJ!A$1:A$500,0),MATCH(PAYROLL!DZ$2,ADJ!$2:$2,0)),0)</f>
        <v/>
      </c>
      <c r="EA551">
        <f>IFERROR(INDEX(ADJ!$A$1:$BZ$1000,MATCH(PAYROLL!$D551,ADJ!A$1:A$500,0),MATCH(PAYROLL!EA$2,ADJ!$2:$2,0)),0)</f>
        <v/>
      </c>
      <c r="EB551">
        <f>IFERROR(INDEX(ADJ!$A$1:$BZ$1000,MATCH(PAYROLL!$D551,ADJ!A$1:A$500,0),MATCH(PAYROLL!EB$2,ADJ!$2:$2,0)),0)</f>
        <v/>
      </c>
      <c r="EC551">
        <f>IFERROR(INDEX(ADJ!$A$1:$BZ$1000,MATCH(PAYROLL!$D551,ADJ!A$1:A$500,0),MATCH(PAYROLL!EC$2,ADJ!$2:$2,0)),0)</f>
        <v/>
      </c>
      <c r="ED551">
        <f>IFERROR(INDEX(ADJ!$A$1:$BZ$1000,MATCH(PAYROLL!$D551,ADJ!A$1:A$500,0),MATCH(PAYROLL!ED$2,ADJ!$2:$2,0)),0)</f>
        <v/>
      </c>
      <c r="EE551">
        <f>IFERROR(INDEX(ADJ!$A$1:$BZ$1000,MATCH(PAYROLL!$D551,ADJ!A$1:A$500,0),MATCH(PAYROLL!EE$2,ADJ!$2:$2,0)),0)</f>
        <v/>
      </c>
      <c r="EF551">
        <f>IFERROR(INDEX(ADJ!$A$1:$BZ$1000,MATCH(PAYROLL!$D551,ADJ!A$1:A$500,0),MATCH(PAYROLL!EF$2,ADJ!$2:$2,0)),0)</f>
        <v/>
      </c>
      <c r="EG551">
        <f>IFERROR(INDEX(ADJ!$A$1:$BZ$1000,MATCH(PAYROLL!$D551,ADJ!A$1:A$500,0),MATCH(PAYROLL!EG$2,ADJ!$2:$2,0)),0)</f>
        <v/>
      </c>
      <c r="EH551">
        <f>IFERROR(INDEX(ADJ!$A$1:$BZ$1000,MATCH(PAYROLL!$D551,ADJ!A$1:A$500,0),MATCH(PAYROLL!EH$2,ADJ!$2:$2,0)),0)</f>
        <v/>
      </c>
      <c r="EI551">
        <f>IFERROR(INDEX(ADJ!$A$1:$BZ$1000,MATCH(PAYROLL!D551,ADJ!A$1:A$500,0),MATCH(PAYROLL!EI$2,ADJ!$2:$2,0)),0)</f>
        <v/>
      </c>
      <c r="EJ551">
        <f>IFERROR(INDEX(ADJ!$A$1:$BZ$1000,MATCH(PAYROLL!$D551,ADJ!A$1:A$500,0),MATCH(PAYROLL!EJ$2,ADJ!$2:$2,0)),0)</f>
        <v/>
      </c>
      <c r="EK551">
        <f>SUM(DZ551:EJ551)</f>
        <v/>
      </c>
    </row>
    <row r="552">
      <c r="A552" t="n">
        <v>550</v>
      </c>
      <c r="B552" t="inlineStr">
        <is>
          <t>Đàm Thị Thoa</t>
        </is>
      </c>
      <c r="D552" t="inlineStr">
        <is>
          <t>157022-01</t>
        </is>
      </c>
      <c r="S552">
        <f>IFERROR(INDEX(PIS!$A$1:$BZ$1000,MATCH($D552,PIS!C$1:C$500,0),MATCH("Lương CB tháng trước",PIS!$1:$1,0)),0)</f>
        <v/>
      </c>
      <c r="T552">
        <f>IFERROR(INDEX(PIS!$A$1:$BZ$1000,MATCH($D552,PIS!C$1:C$500,0),MATCH("Lương CB hiện tại",PIS!$1:$1,0)),0)</f>
        <v/>
      </c>
      <c r="U552">
        <f>IFERROR(INDEX(PIS!$A$1:$BZ$1000,MATCH($D552,PIS!C$1:C$500,0),MATCH("Lương đóng BHBB",PIS!$1:$1,0)),0)</f>
        <v/>
      </c>
      <c r="V552">
        <f>IFERROR(INDEX(PIS!$A$1:$BZ$1000,MATCH($D552,PIS!C$1:C$500,0),MATCH(V$2,PIS!$2:$2,0)),0)</f>
        <v/>
      </c>
      <c r="W552">
        <f>IFERROR(INDEX(PIS!$A$1:$BZ$1000,MATCH($D552,PIS!C$1:C$500,0),MATCH(W$2,PIS!$2:$2,0)),0)</f>
        <v/>
      </c>
      <c r="X552">
        <f>IFERROR(INDEX(PIS!$A$1:$BZ$1000,MATCH($D552,PIS!C$1:C$500,0),MATCH(X$2,PIS!$2:$2,0)),0)</f>
        <v/>
      </c>
      <c r="Y552">
        <f>IFERROR(INDEX(PIS!$A$1:$BZ$1000,MATCH($D552,PIS!C$1:C$500,0),MATCH(Y$2,PIS!$2:$2,0)),0)</f>
        <v/>
      </c>
      <c r="Z552">
        <f>IFERROR(INDEX(PIS!$A$1:$BZ$1000,MATCH($D552,PIS!C$1:C$500,0),MATCH(Z$2,PIS!$2:$2,0)),0)</f>
        <v/>
      </c>
      <c r="AA552">
        <f>IFERROR(INDEX(PIS!$A$1:$BZ$1000,MATCH($D552,PIS!C$1:C$500,0),MATCH(AA$2,PIS!$2:$2,0)),0)</f>
        <v/>
      </c>
      <c r="AB552">
        <f>IFERROR(INDEX(PIS!$A$1:$BZ$1000,MATCH($D552,PIS!C$1:C$500,0),MATCH(AB$2,PIS!$2:$2,0)),0)</f>
        <v/>
      </c>
      <c r="AC552">
        <f>SUM(V552:AB552)</f>
        <v/>
      </c>
      <c r="AD552">
        <f>IFERROR(INDEX(TIMESHEET!$A$1:$AI$5000,MATCH($D552,TIMESHEET!A$1:A$500,0),MATCH("T100",TIMESHEET!$2:$2,0))-2,0)</f>
        <v/>
      </c>
      <c r="AE552">
        <f>IFERROR(INDEX(TIMESHEET!$A$1:$AI$5000,MATCH($D552,TIMESHEET!A$1:A$500,0),MATCH("T202",TIMESHEET!$2:$2,0)),0)</f>
        <v/>
      </c>
      <c r="AF552">
        <f>IFERROR(INDEX(TIMESHEET!$A$1:$AI$5000,MATCH($D552,TIMESHEET!A$1:A$500,0),MATCH("T302",TIMESHEET!$2:$2,0)),0)</f>
        <v/>
      </c>
      <c r="AG552">
        <f>IFERROR(INDEX(TIMESHEET!$A$1:$AI$5000,MATCH($D552,TIMESHEET!A$1:A$500,0),MATCH("T406",TIMESHEET!$2:$2,0)),0)</f>
        <v/>
      </c>
      <c r="AH552">
        <f>AE552+AG552</f>
        <v/>
      </c>
      <c r="AI552">
        <f>IFERROR(INDEX(TIMESHEET!$A$1:$AI$5000,MATCH($D552,TIMESHEET!A$1:A$500,0),MATCH("T701",TIMESHEET!$2:$2,0)),0)</f>
        <v/>
      </c>
      <c r="AJ552">
        <f>IFERROR(INDEX(TIMESHEET!$A$1:$AI$5000,MATCH($D552,TIMESHEET!B$1:B$500,0),MATCH("T320",TIMESHEET!$2:$2,0)),0)</f>
        <v/>
      </c>
      <c r="AK552">
        <f>IFERROR(IF(LEFT(INDEX(PIS!O$1:O$500,MATCH(D552,PIS!C$1:C$500)),1)="M",T552/AD552*SUM(AE552:AG552),T552*AD552),0)</f>
        <v/>
      </c>
      <c r="AL552">
        <f>IFERROR(INDEX(ADJ!$A$1:$BZ$1000,MATCH(PAYROLL!D552,ADJ!A$1:A$500,0),MATCH(PAYROLL!AL$2,ADJ!$2:$2,0)),0)</f>
        <v/>
      </c>
      <c r="AM552">
        <f>SUM(AK552:AL552)</f>
        <v/>
      </c>
      <c r="AN552">
        <f>IFERROR(ROUND(V552/$AD552*$AH552,0),0)</f>
        <v/>
      </c>
      <c r="AO552">
        <f>IFERROR(ROUND(W552/$AD552*$AH552,0),0)</f>
        <v/>
      </c>
      <c r="AP552">
        <f>IFERROR(ROUND(X552/$AD552*$AE552,0),0)</f>
        <v/>
      </c>
      <c r="AQ552">
        <f>IFERROR(ROUND(Y552/$AD552*$AH552,0),0)</f>
        <v/>
      </c>
      <c r="AR552">
        <f>IFERROR(ROUND(Z552/$AD552*$AH552,0),0)</f>
        <v/>
      </c>
      <c r="AS552">
        <f>IFERROR(ROUND(AA552/$AD552*$AH552,0),0)</f>
        <v/>
      </c>
      <c r="AT552">
        <f>IFERROR(IF((AE552+AF552+AG552)&gt;13,AB552,ROUND(AB552/AD552*AH552,0)),0)</f>
        <v/>
      </c>
      <c r="AU552">
        <f>IFERROR(INDEX(ADJ!$A$1:$BZ$1000,MATCH(PAYROLL!D552,ADJ!A$1:A$500,0),MATCH(PAYROLL!AU$2,ADJ!$2:$2,0)),0)</f>
        <v/>
      </c>
      <c r="AV552">
        <f>ROUND(SUM(AN552:AU552),0)</f>
        <v/>
      </c>
      <c r="AW552">
        <f>IFERROR(INDEX(TIMESHEET!$A$1:$AI$5000,MATCH(PAYROLL!D552,TIMESHEET!A$1:A$500,0),MATCH("T620",TIMESHEET!$2:$2,0)),0)</f>
        <v/>
      </c>
      <c r="AX552">
        <f>IFERROR(INDEX(TIMESHEET!$A$1:$AI$5000,MATCH(PAYROLL!D552,TIMESHEET!A$1:A$500,0),MATCH("T601",TIMESHEET!$2:$2,0)),0)</f>
        <v/>
      </c>
      <c r="AY552">
        <f>IFERROR(INDEX(TIMESHEET!$A$1:$AI$5000,MATCH(PAYROLL!D552,TIMESHEET!A$1:A$500,0),MATCH("T602",TIMESHEET!$2:$2,0)),0)</f>
        <v/>
      </c>
      <c r="AZ552">
        <f>IFERROR(INDEX(TIMESHEET!$A$1:$AI$5000,MATCH(PAYROLL!D552,TIMESHEET!A$1:A$500,0),MATCH("T603",TIMESHEET!$2:$2,0)),0)</f>
        <v/>
      </c>
      <c r="BA552">
        <f>IFERROR(INDEX(TIMESHEET!$A$1:$AI$5000,MATCH(PAYROLL!D552,TIMESHEET!A$1:A$500,0),MATCH("T611",TIMESHEET!$2:$2,0)),0)</f>
        <v/>
      </c>
      <c r="BB552">
        <f>IFERROR(INDEX(TIMESHEET!$A$1:$AI$5000,MATCH(PAYROLL!D552,TIMESHEET!A$1:A$500,0),MATCH("T612",TIMESHEET!$2:$2,0)),0)</f>
        <v/>
      </c>
      <c r="BC552">
        <f>IFERROR(INDEX(TIMESHEET!$A$1:$AI$5000,MATCH(PAYROLL!D552,TIMESHEET!A$1:A$500,0),MATCH("T613",TIMESHEET!$2:$2,0)),0)</f>
        <v/>
      </c>
      <c r="BD552">
        <f>IFERROR(INDEX(TIMESHEET!$A$1:$AI$5000,MATCH(PAYROLL!D552,TIMESHEET!A$1:A$500,0),MATCH("T500",TIMESHEET!$2:$2,0)),0)</f>
        <v/>
      </c>
      <c r="BE552">
        <f>IFERROR(IF(LEFT(INDEX(PIS!O$1:O$500,MATCH(D552,PIS!C$1:C$500)),1)="M",T552/AD552/8*(AW552+AX552*1.5+AY552*2+AZ552*3+BA552*2.1+BB552*2.7+BC552*3.9+BD552*0.3),T552/8*(AW552+AX552*1.5+AY552*2+AZ552*3+BA552*2.1+BB552*2.7+BC552*3.9+BD552*0.3)),0)</f>
        <v/>
      </c>
      <c r="BF552">
        <f>IFERROR(INDEX(ADJ!$A$1:$BZ$1000,MATCH(PAYROLL!$D552,ADJ!A$1:A$500,0),MATCH(PAYROLL!BF$2,ADJ!$2:$2,0)),0)</f>
        <v/>
      </c>
      <c r="BG552">
        <f>IFERROR(INDEX(ADJ!$A$1:$BZ$1000,MATCH(PAYROLL!D552,ADJ!A$1:A$500,0),MATCH(PAYROLL!BG$2,ADJ!$2:$2,0)),0)</f>
        <v/>
      </c>
      <c r="BH552">
        <f>IFERROR(INDEX(ADJ!$A$1:$BZ$1000,MATCH(PAYROLL!D552,ADJ!A$1:A$500,0),MATCH(PAYROLL!BH$2,ADJ!$2:$2,0)),0)</f>
        <v/>
      </c>
      <c r="BI552">
        <f>IFERROR(INDEX(ADJ!$A$1:$BZ$1000,MATCH(PAYROLL!D552,ADJ!A$1:A$500,0),MATCH(PAYROLL!BI$2,ADJ!$2:$2,0)),0)</f>
        <v/>
      </c>
      <c r="BJ552">
        <f>IFERROR(INDEX(ADJ!$A$1:$BZ$1000,MATCH(PAYROLL!D552,ADJ!A$1:A$500,0),MATCH(PAYROLL!BJ$2,ADJ!$2:$2,0)),0)</f>
        <v/>
      </c>
      <c r="BK552">
        <f>SUM(BF552:BJ552)</f>
        <v/>
      </c>
      <c r="BL552">
        <f>IFERROR(INDEX(ADJ!$A$1:$BZ$1000,MATCH(PAYROLL!D552,ADJ!A$1:A$500,0),MATCH(PAYROLL!BL$2,ADJ!$2:$2,0)),0)</f>
        <v/>
      </c>
      <c r="BM552">
        <f>IFERROR(INDEX(ADJ!$A$1:$BZ$1000,MATCH(PAYROLL!D552,ADJ!A$1:A$500,0),MATCH(PAYROLL!BM$2,ADJ!$2:$2,0)),0)</f>
        <v/>
      </c>
      <c r="BN552">
        <f>IFERROR(INDEX(ADJ!$A$1:$BZ$1000,MATCH(PAYROLL!D552,ADJ!A$1:A$500,0),MATCH(PAYROLL!BN$2,ADJ!$2:$2,0)),0)</f>
        <v/>
      </c>
      <c r="BO552">
        <f>IFERROR(INDEX(ADJ!$A$1:$BZ$1000,MATCH(PAYROLL!D552,ADJ!A$1:A$500,0),MATCH(PAYROLL!BO$2,ADJ!$2:$2,0)),0)</f>
        <v/>
      </c>
      <c r="BP552">
        <f>SUM(AM552,AV552,BE552,BK552,BL552:BO552)</f>
        <v/>
      </c>
      <c r="BQ552">
        <f>BO552</f>
        <v/>
      </c>
      <c r="BR552">
        <f>IFERROR(ROUND(IF(LEFT(INDEX(PIS!O$1:O$500,MATCH(D552,PIS!C$1:C$500)),1)="D",T552/8*(BD552*0.3),IF(LEFT(INDEX(PIS!O$1:O$500,MATCH(D552,PIS!C$1:C$500)),1)="H",T552*($BD552*0.3),T552/$AD552/8*($BD552*0.3))),0),0)</f>
        <v/>
      </c>
      <c r="BS552">
        <f>IF(AP552&lt;1,0,MIN(AP552,730000))</f>
        <v/>
      </c>
      <c r="BT552">
        <f>IFERROR(ROUND((BE552-SUM(AW552:BC552)*T552/AD552/8),0)-BR552,0)</f>
        <v/>
      </c>
      <c r="BU552">
        <f>AO552</f>
        <v/>
      </c>
      <c r="BV552">
        <f>SUM(BQ552:BU552)</f>
        <v/>
      </c>
      <c r="BW552">
        <f>BP552-BV552</f>
        <v/>
      </c>
      <c r="BX552">
        <f>IFERROR(IF(RIGHT(INDEX(PIS!O$1:O$500,MATCH(D552,PIS!C$1:C$500)),5)="Gross",MIN(U552+V552,VLOOKUP("R700",TSC!B:C,2,0)*VLOOKUP("R101",TSC!B:C,2,0))*VLOOKUP("R701",TSC!B:C,2,0)%,0),0)</f>
        <v/>
      </c>
      <c r="BY552">
        <f>IFERROR(IF(RIGHT(INDEX(PIS!O$1:O$500,MATCH(D552,PIS!C$1:C$500)),5)="Gross",MIN(U552+V552,VLOOKUP("R700",TSC!B:C,2,0)*VLOOKUP("R101",TSC!B:C,2,0))*VLOOKUP("T704",TSC!B:C,2,0)%,0),0)</f>
        <v/>
      </c>
      <c r="BZ552">
        <f>IFERROR(IF(RIGHT(INDEX(PIS!O$1:O$500,MATCH(D552,PIS!C$1:C$500)),5)="Gross",MIN(U552+V552,VLOOKUP("R700",TSC!B:C,2,0)*VLOOKUP("1",TSC!F:G,2,0))*VLOOKUP("T705",TSC!B:C,2,0)%,0),0)</f>
        <v/>
      </c>
      <c r="CA552">
        <f>IFERROR(INDEX(ADJ!$A$1:$BZ$1000,MATCH(PAYROLL!D552,ADJ!A$1:A$500,0),MATCH(PAYROLL!CA$2,ADJ!$2:$2,0)),0)</f>
        <v/>
      </c>
      <c r="CB552">
        <f>IFERROR(INDEX(ADJ!$A$1:$BZ$1000,MATCH(PAYROLL!D552,ADJ!A$1:A$500,0),MATCH(PAYROLL!CB$2,ADJ!$2:$2,0)),0)</f>
        <v/>
      </c>
      <c r="CC552">
        <f>SUM(BX552:CB552)</f>
        <v/>
      </c>
      <c r="CD552">
        <f>IFERROR(INDEX(PIS!$A$1:$BZ$1000,MATCH(PAYROLL!D552,PIS!C$1:C$500,0),MATCH(PAYROLL!CD$1,PIS!$1:$1,0)),0)</f>
        <v/>
      </c>
      <c r="CE552">
        <f>IFERROR(IF(OR(INDEX(PIS!P$1:P$500,MATCH(D552,PIS!C$1:C$500,0))="LT2",INDEX(PIS!P$1:P$500,MATCH(D552,PIS!C$1:C$500,0))="P10"),0,SUM(CC552,CD552*VLOOKUP("R601",TSC!B:C,2,0),VLOOKUP("R602",TSC!B:C,2,0))),0)</f>
        <v/>
      </c>
      <c r="CF552">
        <f>MAX(BW552-CE552,0)</f>
        <v/>
      </c>
      <c r="CG552">
        <f>IFERROR(IF(OR(RIGHT(INDEX(PIS!P$1:P$500,MATCH(D552,PIS!C$1:C$500)),5)="P10",RIGHT(INDEX(PIS!P$1:P$500,MATCH(D552,PIS!C$1:C$500)),5)="CK"),0,IF(CF552&lt;=5000000,CF552*5%,IF(CF552&lt;=10000000,CF552*10%-250000,IF(CF552&lt;=18000000,CF552*15%-750000,IF(CF552&lt;=32000000,CF552*20%-1650000,IF(CF552&lt;=52000000,CF552*25%-3250000,IF(CF552&lt;=80000000,BH552*30%-5850000,CF552*35%-9850000))))))),0)</f>
        <v/>
      </c>
      <c r="CH552">
        <f>IFERROR(IF(OR(INDEX(PIS!P$1:P$500,MATCH(D552,PIS!C$1:C$500))="LT",INDEX(PIS!P$1:P$500,MATCH(D552,PIS!C$1:C$500))="CK"),0,IF(CF552&lt;2000000,0,CF552*10%)),0)</f>
        <v/>
      </c>
      <c r="CI552">
        <f>IFERROR(INDEX(ADJ!$A$1:$BZ$1000,MATCH(PAYROLL!D552,ADJ!A$1:A$500,0),MATCH(PAYROLL!CI$2,ADJ!$2:$2,0)),0)</f>
        <v/>
      </c>
      <c r="CJ552">
        <f>IFERROR(INDEX(ADJ!$A$1:$BZ$1000,MATCH(PAYROLL!D552,ADJ!A$1:A$500,0),MATCH(PAYROLL!CJ$2,ADJ!$2:$2,0)),0)</f>
        <v/>
      </c>
      <c r="CK552">
        <f>IFERROR(INDEX(ADJ!$A$1:$BZ$1000,MATCH(PAYROLL!D552,ADJ!A$1:A$500,0),MATCH(PAYROLL!CK$2,ADJ!$2:$2,0)),0)</f>
        <v/>
      </c>
      <c r="CL552">
        <f>SUM(CG552:CK552)</f>
        <v/>
      </c>
      <c r="CM552">
        <f>ROUND(SUM(CH552:CK552),0)</f>
        <v/>
      </c>
      <c r="CN552">
        <f>IFERROR(INDEX(CSDA!D$1:D$500,MATCH($CN$2,CSDA!C$1:C$500,0))*INDEX(PIS!V$1:V$500,MATCH(D552,PIS!C$1:C$500))+INDEX(ADJ!$A$1:$BZ$1000,MATCH(PAYROLL!D552,ADJ!A$1:A$500,0),MATCH(PAYROLL!CN$2,ADJ!$2:$2,0)),0)</f>
        <v/>
      </c>
      <c r="CO552">
        <f>IFERROR(INDEX(ADJ!$A$1:$BZ$1000,MATCH(PAYROLL!D552,ADJ!A$1:A$500,0),MATCH(PAYROLL!CO$2,ADJ!$2:$2,0)),0)</f>
        <v/>
      </c>
      <c r="CP552">
        <f>IFERROR(INDEX(ADJ!$A$1:$BZ$1000,MATCH(PAYROLL!D552,ADJ!A$1:A$500,0),MATCH(PAYROLL!CP$2,ADJ!$2:$2,0)),0)</f>
        <v/>
      </c>
      <c r="CQ552">
        <f>BP552-CL552-CI552-CM552-CN552-CO552-CP552-CC552</f>
        <v/>
      </c>
      <c r="CR552">
        <f>IFERROR(IF(RIGHT(INDEX(PIS!O$1:O$500,MATCH(D552,PIS!C$1:C$500,0)),5)="Gross",MIN(U552+V552,VLOOKUP("R700",TSC!B:C,2,0)*VLOOKUP("R101",TSC!B:C,2,0))*(VLOOKUP("T711",TSC!B:C,2,0)+VLOOKUP("T712",TSC!B:C,2,0))%,MIN(T552+V552,VLOOKUP("R700",TSC!B:C,2,0)*VLOOKUP("R101",TSC!B:C,2,0))*(VLOOKUP("T711",TSC!B:C,2,0)+VLOOKUP("T712",TSC!B:C,2,0)+VLOOKUP("R701",TSC!B:C,2,0))%),0)</f>
        <v/>
      </c>
      <c r="CS552">
        <f>IFERROR(IF(RIGHT(INDEX(PIS!O$1:O$500,MATCH(D552,PIS!C$1:C$500,0)),5)="Gross",MIN(U552+V552,VLOOKUP("R700",TSC!B:C,2,0)*VLOOKUP("R101",TSC!B:C,2,0))*(VLOOKUP("T714",TSC!B:C,2,0))%,MIN(T552+V552,VLOOKUP("R700",TSC!B:C,2,0)*VLOOKUP("R101",TSC!B:C,2,0))*(VLOOKUP("T704",TSC!B:C,2,0)+VLOOKUP("T714",TSC!B:C,2,0))%),0)</f>
        <v/>
      </c>
      <c r="CT552">
        <f>IFERROR(IF(RIGHT(INDEX(PIS!O$1:O$500,MATCH(D552,PIS!C$1:C$500,0)),5)="Gross",MIN(U552+V552,VLOOKUP("R700",TSC!B:C,2,0)*VLOOKUP("R101",TSC!B:C,2,0))*VLOOKUP("T705",TSC!B:C,2,0)%,MIN(T552+V552,VLOOKUP("R700",TSC!B:C,2,0)*VLOOKUP("R101",TSC!B:C,2,0))*VLOOKUP("T705",TSC!B:C,2,0)%),0)</f>
        <v/>
      </c>
      <c r="CU552">
        <f>IFERROR(IF(RIGHT(INDEX(PIS!O$1:O$500,MATCH(D552,PIS!C$1:C$500,0)),5)="Gross",MIN(U552+V552,VLOOKUP("R700",TSC!B:C,2,0)*VLOOKUP("R101",TSC!B:C,2,0))*(VLOOKUP("T713",TSC!B:C,2,0))%,MIN(T552+V552,VLOOKUP("R700",TSC!B:C,2,0)*VLOOKUP("R101",TSC!B:C,2,0))*(VLOOKUP("T713",TSC!B:C,2,0))%),0)</f>
        <v/>
      </c>
      <c r="CV552">
        <f>IFERROR(INDEX(ADJ!$A$1:$BZ$1000,MATCH(PAYROLL!D552,ADJ!A$1:A$500,0),MATCH(PAYROLL!CV$2,ADJ!$2:$2,0)),0)</f>
        <v/>
      </c>
      <c r="CW552">
        <f>IFERROR(INDEX(ADJ!$A$1:$BZ$1000,MATCH(PAYROLL!D552,ADJ!A$1:A$500,0),MATCH(PAYROLL!CW$2,ADJ!$2:$2,0)),0)</f>
        <v/>
      </c>
      <c r="CX552">
        <f>SUM(CR552:CW552)</f>
        <v/>
      </c>
      <c r="CY552">
        <f>ROUND(IF(CR552&gt;0,T552+V552*VLOOKUP("R202",TSC!$B$1:$C$500,2,0),0),0)</f>
        <v/>
      </c>
      <c r="CZ552">
        <f>IFERROR(INDEX(CSDA!D$1:D$500,MATCH($CZ$2,CSDA!C$1:C$500,0)),0)</f>
        <v/>
      </c>
      <c r="DA552">
        <f>ROUND(T552*0.7%,0)</f>
        <v/>
      </c>
      <c r="DB552">
        <f>ROUND(T552/12,0)</f>
        <v/>
      </c>
      <c r="DC552">
        <f ref="DC552" t="array">IFERROR(INDEX(CSDA!D$1:D$500,MATCH("Trích giữ"&amp;PAYROLL!DC$2,CSDA!A$1:A$500&amp;CSDA!C$1:C$500,0)),0)</f>
        <v/>
      </c>
      <c r="DD552">
        <f ref="DD552" t="array">IFERROR(INDEX(CSDA!D$1:D$500,MATCH("Trích giữ"&amp;PAYROLL!DD$2,CSDA!A$1:A$500&amp;CSDA!C$1:C$500,0)),0)</f>
        <v/>
      </c>
      <c r="DE552">
        <f ref="DE552" t="array">IFERROR(INDEX(CSDA!D$1:D$500,MATCH("Trích giữ"&amp;PAYROLL!DE$2,CSDA!A$1:A$500&amp;CSDA!C$1:C$500,0)),0)</f>
        <v/>
      </c>
      <c r="DF552">
        <f>IFERROR(INDEX(CSDA!D$1:D$500,MATCH(PAYROLL!DF$2,CSDA!C$1:C$500,0)),0)</f>
        <v/>
      </c>
      <c r="DG552">
        <f ref="DG552" t="array">IFERROR(INDEX(CSDA!D$1:D$500,MATCH("Trích giữ"&amp;PAYROLL!DG$2,CSDA!A$1:A$500&amp;CSDA!C$1:C$500,0)),0)</f>
        <v/>
      </c>
      <c r="DH552">
        <f>ROUND(T552/26,0)</f>
        <v/>
      </c>
      <c r="DI552">
        <f ref="DI552" t="array">IFERROR(INDEX(CSDA!D$1:D$500,MATCH("Trích giữ"&amp;PAYROLL!DI$2,CSDA!A$1:A$500&amp;CSDA!C$1:C$500,0)),0)</f>
        <v/>
      </c>
      <c r="DJ552">
        <f>IF(U552=0,T552*21.5%-BL552,0)</f>
        <v/>
      </c>
      <c r="DK552">
        <f ref="DK552" t="array">IFERROR(INDEX(CSDA!D$1:D$500,MATCH("Trích giữ"&amp;PAYROLL!DK$2,CSDA!A$1:A$500&amp;CSDA!C$1:C$500,0)),0)</f>
        <v/>
      </c>
      <c r="DL552">
        <f>IFERROR(INDEX(CSDA!D$1:D$500,MATCH(PAYROLL!DL$2,CSDA!C$1:C$500,0))/12,0)</f>
        <v/>
      </c>
      <c r="DM552">
        <f>SUM(DB552:DL552)</f>
        <v/>
      </c>
      <c r="DN552">
        <f>IFERROR(INDEX(ADJ!$A$1:$BZ$1000,MATCH(PAYROLL!D552,ADJ!A$1:A$500,0),MATCH(PAYROLL!DN$2,ADJ!$2:$2,0)),0)</f>
        <v/>
      </c>
      <c r="DO552">
        <f>IFERROR(SUM(BP552,DM552:DN552,CX552:DA552)-DT552,0)</f>
        <v/>
      </c>
      <c r="DP552">
        <f ref="DP552" t="array">SUM(BW552*IFERROR(INDEX(CSDA!D$1:D$500,MATCH(BW$2,CSDA!C$1:C$500,0)),0)%,CX552*IFERROR(INDEX(CSDA!D$1:D$500,MATCH(CX$2,CSDA!C$1:C$500,0)),0)%,DA552*IFERROR(INDEX(CSDA!D$1:D$500,MATCH(DA$2,CSDA!C$1:C$500,0)),0)%,DB552*IFERROR(INDEX(CSDA!D$1:D$500,MATCH(DB$2,CSDA!C$1:C$500,0)),0)%,DF552*IFERROR(INDEX(CSDA!D$1:D$500,MATCH("Phí dịch vụ"&amp;PAYROLL!DF$2,CSDA!A$1:A$500&amp;CSDA!C$1:C$500,0)),0)%,DC552*IFERROR(INDEX(CSDA!D$1:D$500,MATCH("Phí dịch vụ"&amp;PAYROLL!DC$2,CSDA!A$1:A$500&amp;CSDA!C$1:C$500,0)),0)%,DH552*IFERROR(INDEX(CSDA!D$1:D$500,MATCH("Phí dịch vụ"&amp;PAYROLL!DH$2,CSDA!A$1:A$500&amp;CSDA!C$1:C$500,0)),0)%,DJ552*IFERROR(INDEX(CSDA!D$1:D$500,MATCH("Phí dịch vụ"&amp;PAYROLL!DJ$2,CSDA!A$1:A$500&amp;CSDA!C$1:C$500,0)),0)%,BN552*IFERROR(INDEX(CSDA!D$1:D$500,MATCH(BN$2,CSDA!C$1:C$500,0)),0)%)-BN552*7%</f>
        <v/>
      </c>
      <c r="DQ552">
        <f>IFERROR(INDEX(ADJ!$A$1:$BZ$1000,MATCH(PAYROLL!D552,ADJ!A$1:A$500,0),MATCH(PAYROLL!DQ$2,ADJ!$2:$2,0)),0)</f>
        <v/>
      </c>
      <c r="DR552">
        <f>IFERROR(INDEX(ADJ!$A$1:$BZ$1000,MATCH(PAYROLL!D552,ADJ!A$1:A$500,0),MATCH(PAYROLL!DR$2,ADJ!$2:$2,0)),0)</f>
        <v/>
      </c>
      <c r="DS552">
        <f>SUM(DP552:DR552)</f>
        <v/>
      </c>
      <c r="DT552">
        <f>EK552</f>
        <v/>
      </c>
      <c r="DU552">
        <f>SUM(DO552:DR552)</f>
        <v/>
      </c>
      <c r="DV552">
        <f>ROUND(DU552*0.1,0)</f>
        <v/>
      </c>
      <c r="DW552">
        <f>DU552+DV552</f>
        <v/>
      </c>
      <c r="DZ552">
        <f>IFERROR(INDEX(ADJ!$A$1:$BZ$1000,MATCH(PAYROLL!$D552,ADJ!A$1:A$500,0),MATCH(PAYROLL!DZ$2,ADJ!$2:$2,0)),0)</f>
        <v/>
      </c>
      <c r="EA552">
        <f>IFERROR(INDEX(ADJ!$A$1:$BZ$1000,MATCH(PAYROLL!$D552,ADJ!A$1:A$500,0),MATCH(PAYROLL!EA$2,ADJ!$2:$2,0)),0)</f>
        <v/>
      </c>
      <c r="EB552">
        <f>IFERROR(INDEX(ADJ!$A$1:$BZ$1000,MATCH(PAYROLL!$D552,ADJ!A$1:A$500,0),MATCH(PAYROLL!EB$2,ADJ!$2:$2,0)),0)</f>
        <v/>
      </c>
      <c r="EC552">
        <f>IFERROR(INDEX(ADJ!$A$1:$BZ$1000,MATCH(PAYROLL!$D552,ADJ!A$1:A$500,0),MATCH(PAYROLL!EC$2,ADJ!$2:$2,0)),0)</f>
        <v/>
      </c>
      <c r="ED552">
        <f>IFERROR(INDEX(ADJ!$A$1:$BZ$1000,MATCH(PAYROLL!$D552,ADJ!A$1:A$500,0),MATCH(PAYROLL!ED$2,ADJ!$2:$2,0)),0)</f>
        <v/>
      </c>
      <c r="EE552">
        <f>IFERROR(INDEX(ADJ!$A$1:$BZ$1000,MATCH(PAYROLL!$D552,ADJ!A$1:A$500,0),MATCH(PAYROLL!EE$2,ADJ!$2:$2,0)),0)</f>
        <v/>
      </c>
      <c r="EF552">
        <f>IFERROR(INDEX(ADJ!$A$1:$BZ$1000,MATCH(PAYROLL!$D552,ADJ!A$1:A$500,0),MATCH(PAYROLL!EF$2,ADJ!$2:$2,0)),0)</f>
        <v/>
      </c>
      <c r="EG552">
        <f>IFERROR(INDEX(ADJ!$A$1:$BZ$1000,MATCH(PAYROLL!$D552,ADJ!A$1:A$500,0),MATCH(PAYROLL!EG$2,ADJ!$2:$2,0)),0)</f>
        <v/>
      </c>
      <c r="EH552">
        <f>IFERROR(INDEX(ADJ!$A$1:$BZ$1000,MATCH(PAYROLL!$D552,ADJ!A$1:A$500,0),MATCH(PAYROLL!EH$2,ADJ!$2:$2,0)),0)</f>
        <v/>
      </c>
      <c r="EI552">
        <f>IFERROR(INDEX(ADJ!$A$1:$BZ$1000,MATCH(PAYROLL!D552,ADJ!A$1:A$500,0),MATCH(PAYROLL!EI$2,ADJ!$2:$2,0)),0)</f>
        <v/>
      </c>
      <c r="EJ552">
        <f>IFERROR(INDEX(ADJ!$A$1:$BZ$1000,MATCH(PAYROLL!$D552,ADJ!A$1:A$500,0),MATCH(PAYROLL!EJ$2,ADJ!$2:$2,0)),0)</f>
        <v/>
      </c>
      <c r="EK552">
        <f>SUM(DZ552:EJ552)</f>
        <v/>
      </c>
    </row>
    <row r="553">
      <c r="A553" t="n">
        <v>551</v>
      </c>
      <c r="B553" t="inlineStr">
        <is>
          <t>Đặng Mùi Chuổng</t>
        </is>
      </c>
      <c r="D553" t="inlineStr">
        <is>
          <t>157042-01</t>
        </is>
      </c>
      <c r="S553">
        <f>IFERROR(INDEX(PIS!$A$1:$BZ$1000,MATCH($D553,PIS!C$1:C$500,0),MATCH("Lương CB tháng trước",PIS!$1:$1,0)),0)</f>
        <v/>
      </c>
      <c r="T553">
        <f>IFERROR(INDEX(PIS!$A$1:$BZ$1000,MATCH($D553,PIS!C$1:C$500,0),MATCH("Lương CB hiện tại",PIS!$1:$1,0)),0)</f>
        <v/>
      </c>
      <c r="U553">
        <f>IFERROR(INDEX(PIS!$A$1:$BZ$1000,MATCH($D553,PIS!C$1:C$500,0),MATCH("Lương đóng BHBB",PIS!$1:$1,0)),0)</f>
        <v/>
      </c>
      <c r="V553">
        <f>IFERROR(INDEX(PIS!$A$1:$BZ$1000,MATCH($D553,PIS!C$1:C$500,0),MATCH(V$2,PIS!$2:$2,0)),0)</f>
        <v/>
      </c>
      <c r="W553">
        <f>IFERROR(INDEX(PIS!$A$1:$BZ$1000,MATCH($D553,PIS!C$1:C$500,0),MATCH(W$2,PIS!$2:$2,0)),0)</f>
        <v/>
      </c>
      <c r="X553">
        <f>IFERROR(INDEX(PIS!$A$1:$BZ$1000,MATCH($D553,PIS!C$1:C$500,0),MATCH(X$2,PIS!$2:$2,0)),0)</f>
        <v/>
      </c>
      <c r="Y553">
        <f>IFERROR(INDEX(PIS!$A$1:$BZ$1000,MATCH($D553,PIS!C$1:C$500,0),MATCH(Y$2,PIS!$2:$2,0)),0)</f>
        <v/>
      </c>
      <c r="Z553">
        <f>IFERROR(INDEX(PIS!$A$1:$BZ$1000,MATCH($D553,PIS!C$1:C$500,0),MATCH(Z$2,PIS!$2:$2,0)),0)</f>
        <v/>
      </c>
      <c r="AA553">
        <f>IFERROR(INDEX(PIS!$A$1:$BZ$1000,MATCH($D553,PIS!C$1:C$500,0),MATCH(AA$2,PIS!$2:$2,0)),0)</f>
        <v/>
      </c>
      <c r="AB553">
        <f>IFERROR(INDEX(PIS!$A$1:$BZ$1000,MATCH($D553,PIS!C$1:C$500,0),MATCH(AB$2,PIS!$2:$2,0)),0)</f>
        <v/>
      </c>
      <c r="AC553">
        <f>SUM(V553:AB553)</f>
        <v/>
      </c>
      <c r="AD553">
        <f>IFERROR(INDEX(TIMESHEET!$A$1:$AI$5000,MATCH($D553,TIMESHEET!A$1:A$500,0),MATCH("T100",TIMESHEET!$2:$2,0))-2,0)</f>
        <v/>
      </c>
      <c r="AE553">
        <f>IFERROR(INDEX(TIMESHEET!$A$1:$AI$5000,MATCH($D553,TIMESHEET!A$1:A$500,0),MATCH("T202",TIMESHEET!$2:$2,0)),0)</f>
        <v/>
      </c>
      <c r="AF553">
        <f>IFERROR(INDEX(TIMESHEET!$A$1:$AI$5000,MATCH($D553,TIMESHEET!A$1:A$500,0),MATCH("T302",TIMESHEET!$2:$2,0)),0)</f>
        <v/>
      </c>
      <c r="AG553">
        <f>IFERROR(INDEX(TIMESHEET!$A$1:$AI$5000,MATCH($D553,TIMESHEET!A$1:A$500,0),MATCH("T406",TIMESHEET!$2:$2,0)),0)</f>
        <v/>
      </c>
      <c r="AH553">
        <f>AE553+AG553</f>
        <v/>
      </c>
      <c r="AI553">
        <f>IFERROR(INDEX(TIMESHEET!$A$1:$AI$5000,MATCH($D553,TIMESHEET!A$1:A$500,0),MATCH("T701",TIMESHEET!$2:$2,0)),0)</f>
        <v/>
      </c>
      <c r="AJ553">
        <f>IFERROR(INDEX(TIMESHEET!$A$1:$AI$5000,MATCH($D553,TIMESHEET!B$1:B$500,0),MATCH("T320",TIMESHEET!$2:$2,0)),0)</f>
        <v/>
      </c>
      <c r="AK553">
        <f>IFERROR(IF(LEFT(INDEX(PIS!O$1:O$500,MATCH(D553,PIS!C$1:C$500)),1)="M",T553/AD553*SUM(AE553:AG553),T553*AD553),0)</f>
        <v/>
      </c>
      <c r="AL553">
        <f>IFERROR(INDEX(ADJ!$A$1:$BZ$1000,MATCH(PAYROLL!D553,ADJ!A$1:A$500,0),MATCH(PAYROLL!AL$2,ADJ!$2:$2,0)),0)</f>
        <v/>
      </c>
      <c r="AM553">
        <f>SUM(AK553:AL553)</f>
        <v/>
      </c>
      <c r="AN553">
        <f>IFERROR(ROUND(V553/$AD553*$AH553,0),0)</f>
        <v/>
      </c>
      <c r="AO553">
        <f>IFERROR(ROUND(W553/$AD553*$AH553,0),0)</f>
        <v/>
      </c>
      <c r="AP553">
        <f>IFERROR(ROUND(X553/$AD553*$AE553,0),0)</f>
        <v/>
      </c>
      <c r="AQ553">
        <f>IFERROR(ROUND(Y553/$AD553*$AH553,0),0)</f>
        <v/>
      </c>
      <c r="AR553">
        <f>IFERROR(ROUND(Z553/$AD553*$AH553,0),0)</f>
        <v/>
      </c>
      <c r="AS553">
        <f>IFERROR(ROUND(AA553/$AD553*$AH553,0),0)</f>
        <v/>
      </c>
      <c r="AT553">
        <f>IFERROR(IF((AE553+AF553+AG553)&gt;13,AB553,ROUND(AB553/AD553*AH553,0)),0)</f>
        <v/>
      </c>
      <c r="AU553">
        <f>IFERROR(INDEX(ADJ!$A$1:$BZ$1000,MATCH(PAYROLL!D553,ADJ!A$1:A$500,0),MATCH(PAYROLL!AU$2,ADJ!$2:$2,0)),0)</f>
        <v/>
      </c>
      <c r="AV553">
        <f>ROUND(SUM(AN553:AU553),0)</f>
        <v/>
      </c>
      <c r="AW553">
        <f>IFERROR(INDEX(TIMESHEET!$A$1:$AI$5000,MATCH(PAYROLL!D553,TIMESHEET!A$1:A$500,0),MATCH("T620",TIMESHEET!$2:$2,0)),0)</f>
        <v/>
      </c>
      <c r="AX553">
        <f>IFERROR(INDEX(TIMESHEET!$A$1:$AI$5000,MATCH(PAYROLL!D553,TIMESHEET!A$1:A$500,0),MATCH("T601",TIMESHEET!$2:$2,0)),0)</f>
        <v/>
      </c>
      <c r="AY553">
        <f>IFERROR(INDEX(TIMESHEET!$A$1:$AI$5000,MATCH(PAYROLL!D553,TIMESHEET!A$1:A$500,0),MATCH("T602",TIMESHEET!$2:$2,0)),0)</f>
        <v/>
      </c>
      <c r="AZ553">
        <f>IFERROR(INDEX(TIMESHEET!$A$1:$AI$5000,MATCH(PAYROLL!D553,TIMESHEET!A$1:A$500,0),MATCH("T603",TIMESHEET!$2:$2,0)),0)</f>
        <v/>
      </c>
      <c r="BA553">
        <f>IFERROR(INDEX(TIMESHEET!$A$1:$AI$5000,MATCH(PAYROLL!D553,TIMESHEET!A$1:A$500,0),MATCH("T611",TIMESHEET!$2:$2,0)),0)</f>
        <v/>
      </c>
      <c r="BB553">
        <f>IFERROR(INDEX(TIMESHEET!$A$1:$AI$5000,MATCH(PAYROLL!D553,TIMESHEET!A$1:A$500,0),MATCH("T612",TIMESHEET!$2:$2,0)),0)</f>
        <v/>
      </c>
      <c r="BC553">
        <f>IFERROR(INDEX(TIMESHEET!$A$1:$AI$5000,MATCH(PAYROLL!D553,TIMESHEET!A$1:A$500,0),MATCH("T613",TIMESHEET!$2:$2,0)),0)</f>
        <v/>
      </c>
      <c r="BD553">
        <f>IFERROR(INDEX(TIMESHEET!$A$1:$AI$5000,MATCH(PAYROLL!D553,TIMESHEET!A$1:A$500,0),MATCH("T500",TIMESHEET!$2:$2,0)),0)</f>
        <v/>
      </c>
      <c r="BE553">
        <f>IFERROR(IF(LEFT(INDEX(PIS!O$1:O$500,MATCH(D553,PIS!C$1:C$500)),1)="M",T553/AD553/8*(AW553+AX553*1.5+AY553*2+AZ553*3+BA553*2.1+BB553*2.7+BC553*3.9+BD553*0.3),T553/8*(AW553+AX553*1.5+AY553*2+AZ553*3+BA553*2.1+BB553*2.7+BC553*3.9+BD553*0.3)),0)</f>
        <v/>
      </c>
      <c r="BF553">
        <f>IFERROR(INDEX(ADJ!$A$1:$BZ$1000,MATCH(PAYROLL!$D553,ADJ!A$1:A$500,0),MATCH(PAYROLL!BF$2,ADJ!$2:$2,0)),0)</f>
        <v/>
      </c>
      <c r="BG553">
        <f>IFERROR(INDEX(ADJ!$A$1:$BZ$1000,MATCH(PAYROLL!D553,ADJ!A$1:A$500,0),MATCH(PAYROLL!BG$2,ADJ!$2:$2,0)),0)</f>
        <v/>
      </c>
      <c r="BH553">
        <f>IFERROR(INDEX(ADJ!$A$1:$BZ$1000,MATCH(PAYROLL!D553,ADJ!A$1:A$500,0),MATCH(PAYROLL!BH$2,ADJ!$2:$2,0)),0)</f>
        <v/>
      </c>
      <c r="BI553">
        <f>IFERROR(INDEX(ADJ!$A$1:$BZ$1000,MATCH(PAYROLL!D553,ADJ!A$1:A$500,0),MATCH(PAYROLL!BI$2,ADJ!$2:$2,0)),0)</f>
        <v/>
      </c>
      <c r="BJ553">
        <f>IFERROR(INDEX(ADJ!$A$1:$BZ$1000,MATCH(PAYROLL!D553,ADJ!A$1:A$500,0),MATCH(PAYROLL!BJ$2,ADJ!$2:$2,0)),0)</f>
        <v/>
      </c>
      <c r="BK553">
        <f>SUM(BF553:BJ553)</f>
        <v/>
      </c>
      <c r="BL553">
        <f>IFERROR(INDEX(ADJ!$A$1:$BZ$1000,MATCH(PAYROLL!D553,ADJ!A$1:A$500,0),MATCH(PAYROLL!BL$2,ADJ!$2:$2,0)),0)</f>
        <v/>
      </c>
      <c r="BM553">
        <f>IFERROR(INDEX(ADJ!$A$1:$BZ$1000,MATCH(PAYROLL!D553,ADJ!A$1:A$500,0),MATCH(PAYROLL!BM$2,ADJ!$2:$2,0)),0)</f>
        <v/>
      </c>
      <c r="BN553">
        <f>IFERROR(INDEX(ADJ!$A$1:$BZ$1000,MATCH(PAYROLL!D553,ADJ!A$1:A$500,0),MATCH(PAYROLL!BN$2,ADJ!$2:$2,0)),0)</f>
        <v/>
      </c>
      <c r="BO553">
        <f>IFERROR(INDEX(ADJ!$A$1:$BZ$1000,MATCH(PAYROLL!D553,ADJ!A$1:A$500,0),MATCH(PAYROLL!BO$2,ADJ!$2:$2,0)),0)</f>
        <v/>
      </c>
      <c r="BP553">
        <f>SUM(AM553,AV553,BE553,BK553,BL553:BO553)</f>
        <v/>
      </c>
      <c r="BQ553">
        <f>BO553</f>
        <v/>
      </c>
      <c r="BR553">
        <f>IFERROR(ROUND(IF(LEFT(INDEX(PIS!O$1:O$500,MATCH(D553,PIS!C$1:C$500)),1)="D",T553/8*(BD553*0.3),IF(LEFT(INDEX(PIS!O$1:O$500,MATCH(D553,PIS!C$1:C$500)),1)="H",T553*($BD553*0.3),T553/$AD553/8*($BD553*0.3))),0),0)</f>
        <v/>
      </c>
      <c r="BS553">
        <f>IF(AP553&lt;1,0,MIN(AP553,730000))</f>
        <v/>
      </c>
      <c r="BT553">
        <f>IFERROR(ROUND((BE553-SUM(AW553:BC553)*T553/AD553/8),0)-BR553,0)</f>
        <v/>
      </c>
      <c r="BU553">
        <f>AO553</f>
        <v/>
      </c>
      <c r="BV553">
        <f>SUM(BQ553:BU553)</f>
        <v/>
      </c>
      <c r="BW553">
        <f>BP553-BV553</f>
        <v/>
      </c>
      <c r="BX553">
        <f>IFERROR(IF(RIGHT(INDEX(PIS!O$1:O$500,MATCH(D553,PIS!C$1:C$500)),5)="Gross",MIN(U553+V553,VLOOKUP("R700",TSC!B:C,2,0)*VLOOKUP("R101",TSC!B:C,2,0))*VLOOKUP("R701",TSC!B:C,2,0)%,0),0)</f>
        <v/>
      </c>
      <c r="BY553">
        <f>IFERROR(IF(RIGHT(INDEX(PIS!O$1:O$500,MATCH(D553,PIS!C$1:C$500)),5)="Gross",MIN(U553+V553,VLOOKUP("R700",TSC!B:C,2,0)*VLOOKUP("R101",TSC!B:C,2,0))*VLOOKUP("T704",TSC!B:C,2,0)%,0),0)</f>
        <v/>
      </c>
      <c r="BZ553">
        <f>IFERROR(IF(RIGHT(INDEX(PIS!O$1:O$500,MATCH(D553,PIS!C$1:C$500)),5)="Gross",MIN(U553+V553,VLOOKUP("R700",TSC!B:C,2,0)*VLOOKUP("1",TSC!F:G,2,0))*VLOOKUP("T705",TSC!B:C,2,0)%,0),0)</f>
        <v/>
      </c>
      <c r="CA553">
        <f>IFERROR(INDEX(ADJ!$A$1:$BZ$1000,MATCH(PAYROLL!D553,ADJ!A$1:A$500,0),MATCH(PAYROLL!CA$2,ADJ!$2:$2,0)),0)</f>
        <v/>
      </c>
      <c r="CB553">
        <f>IFERROR(INDEX(ADJ!$A$1:$BZ$1000,MATCH(PAYROLL!D553,ADJ!A$1:A$500,0),MATCH(PAYROLL!CB$2,ADJ!$2:$2,0)),0)</f>
        <v/>
      </c>
      <c r="CC553">
        <f>SUM(BX553:CB553)</f>
        <v/>
      </c>
      <c r="CD553">
        <f>IFERROR(INDEX(PIS!$A$1:$BZ$1000,MATCH(PAYROLL!D553,PIS!C$1:C$500,0),MATCH(PAYROLL!CD$1,PIS!$1:$1,0)),0)</f>
        <v/>
      </c>
      <c r="CE553">
        <f>IFERROR(IF(OR(INDEX(PIS!P$1:P$500,MATCH(D553,PIS!C$1:C$500,0))="LT2",INDEX(PIS!P$1:P$500,MATCH(D553,PIS!C$1:C$500,0))="P10"),0,SUM(CC553,CD553*VLOOKUP("R601",TSC!B:C,2,0),VLOOKUP("R602",TSC!B:C,2,0))),0)</f>
        <v/>
      </c>
      <c r="CF553">
        <f>MAX(BW553-CE553,0)</f>
        <v/>
      </c>
      <c r="CG553">
        <f>IFERROR(IF(OR(RIGHT(INDEX(PIS!P$1:P$500,MATCH(D553,PIS!C$1:C$500)),5)="P10",RIGHT(INDEX(PIS!P$1:P$500,MATCH(D553,PIS!C$1:C$500)),5)="CK"),0,IF(CF553&lt;=5000000,CF553*5%,IF(CF553&lt;=10000000,CF553*10%-250000,IF(CF553&lt;=18000000,CF553*15%-750000,IF(CF553&lt;=32000000,CF553*20%-1650000,IF(CF553&lt;=52000000,CF553*25%-3250000,IF(CF553&lt;=80000000,BH553*30%-5850000,CF553*35%-9850000))))))),0)</f>
        <v/>
      </c>
      <c r="CH553">
        <f>IFERROR(IF(OR(INDEX(PIS!P$1:P$500,MATCH(D553,PIS!C$1:C$500))="LT",INDEX(PIS!P$1:P$500,MATCH(D553,PIS!C$1:C$500))="CK"),0,IF(CF553&lt;2000000,0,CF553*10%)),0)</f>
        <v/>
      </c>
      <c r="CI553">
        <f>IFERROR(INDEX(ADJ!$A$1:$BZ$1000,MATCH(PAYROLL!D553,ADJ!A$1:A$500,0),MATCH(PAYROLL!CI$2,ADJ!$2:$2,0)),0)</f>
        <v/>
      </c>
      <c r="CJ553">
        <f>IFERROR(INDEX(ADJ!$A$1:$BZ$1000,MATCH(PAYROLL!D553,ADJ!A$1:A$500,0),MATCH(PAYROLL!CJ$2,ADJ!$2:$2,0)),0)</f>
        <v/>
      </c>
      <c r="CK553">
        <f>IFERROR(INDEX(ADJ!$A$1:$BZ$1000,MATCH(PAYROLL!D553,ADJ!A$1:A$500,0),MATCH(PAYROLL!CK$2,ADJ!$2:$2,0)),0)</f>
        <v/>
      </c>
      <c r="CL553">
        <f>SUM(CG553:CK553)</f>
        <v/>
      </c>
      <c r="CM553">
        <f>ROUND(SUM(CH553:CK553),0)</f>
        <v/>
      </c>
      <c r="CN553">
        <f>IFERROR(INDEX(CSDA!D$1:D$500,MATCH($CN$2,CSDA!C$1:C$500,0))*INDEX(PIS!V$1:V$500,MATCH(D553,PIS!C$1:C$500))+INDEX(ADJ!$A$1:$BZ$1000,MATCH(PAYROLL!D553,ADJ!A$1:A$500,0),MATCH(PAYROLL!CN$2,ADJ!$2:$2,0)),0)</f>
        <v/>
      </c>
      <c r="CO553">
        <f>IFERROR(INDEX(ADJ!$A$1:$BZ$1000,MATCH(PAYROLL!D553,ADJ!A$1:A$500,0),MATCH(PAYROLL!CO$2,ADJ!$2:$2,0)),0)</f>
        <v/>
      </c>
      <c r="CP553">
        <f>IFERROR(INDEX(ADJ!$A$1:$BZ$1000,MATCH(PAYROLL!D553,ADJ!A$1:A$500,0),MATCH(PAYROLL!CP$2,ADJ!$2:$2,0)),0)</f>
        <v/>
      </c>
      <c r="CQ553">
        <f>BP553-CL553-CI553-CM553-CN553-CO553-CP553-CC553</f>
        <v/>
      </c>
      <c r="CR553">
        <f>IFERROR(IF(RIGHT(INDEX(PIS!O$1:O$500,MATCH(D553,PIS!C$1:C$500,0)),5)="Gross",MIN(U553+V553,VLOOKUP("R700",TSC!B:C,2,0)*VLOOKUP("R101",TSC!B:C,2,0))*(VLOOKUP("T711",TSC!B:C,2,0)+VLOOKUP("T712",TSC!B:C,2,0))%,MIN(T553+V553,VLOOKUP("R700",TSC!B:C,2,0)*VLOOKUP("R101",TSC!B:C,2,0))*(VLOOKUP("T711",TSC!B:C,2,0)+VLOOKUP("T712",TSC!B:C,2,0)+VLOOKUP("R701",TSC!B:C,2,0))%),0)</f>
        <v/>
      </c>
      <c r="CS553">
        <f>IFERROR(IF(RIGHT(INDEX(PIS!O$1:O$500,MATCH(D553,PIS!C$1:C$500,0)),5)="Gross",MIN(U553+V553,VLOOKUP("R700",TSC!B:C,2,0)*VLOOKUP("R101",TSC!B:C,2,0))*(VLOOKUP("T714",TSC!B:C,2,0))%,MIN(T553+V553,VLOOKUP("R700",TSC!B:C,2,0)*VLOOKUP("R101",TSC!B:C,2,0))*(VLOOKUP("T704",TSC!B:C,2,0)+VLOOKUP("T714",TSC!B:C,2,0))%),0)</f>
        <v/>
      </c>
      <c r="CT553">
        <f>IFERROR(IF(RIGHT(INDEX(PIS!O$1:O$500,MATCH(D553,PIS!C$1:C$500,0)),5)="Gross",MIN(U553+V553,VLOOKUP("R700",TSC!B:C,2,0)*VLOOKUP("R101",TSC!B:C,2,0))*VLOOKUP("T705",TSC!B:C,2,0)%,MIN(T553+V553,VLOOKUP("R700",TSC!B:C,2,0)*VLOOKUP("R101",TSC!B:C,2,0))*VLOOKUP("T705",TSC!B:C,2,0)%),0)</f>
        <v/>
      </c>
      <c r="CU553">
        <f>IFERROR(IF(RIGHT(INDEX(PIS!O$1:O$500,MATCH(D553,PIS!C$1:C$500,0)),5)="Gross",MIN(U553+V553,VLOOKUP("R700",TSC!B:C,2,0)*VLOOKUP("R101",TSC!B:C,2,0))*(VLOOKUP("T713",TSC!B:C,2,0))%,MIN(T553+V553,VLOOKUP("R700",TSC!B:C,2,0)*VLOOKUP("R101",TSC!B:C,2,0))*(VLOOKUP("T713",TSC!B:C,2,0))%),0)</f>
        <v/>
      </c>
      <c r="CV553">
        <f>IFERROR(INDEX(ADJ!$A$1:$BZ$1000,MATCH(PAYROLL!D553,ADJ!A$1:A$500,0),MATCH(PAYROLL!CV$2,ADJ!$2:$2,0)),0)</f>
        <v/>
      </c>
      <c r="CW553">
        <f>IFERROR(INDEX(ADJ!$A$1:$BZ$1000,MATCH(PAYROLL!D553,ADJ!A$1:A$500,0),MATCH(PAYROLL!CW$2,ADJ!$2:$2,0)),0)</f>
        <v/>
      </c>
      <c r="CX553">
        <f>SUM(CR553:CW553)</f>
        <v/>
      </c>
      <c r="CY553">
        <f>ROUND(IF(CR553&gt;0,T553+V553*VLOOKUP("R202",TSC!$B$1:$C$500,2,0),0),0)</f>
        <v/>
      </c>
      <c r="CZ553">
        <f>IFERROR(INDEX(CSDA!D$1:D$500,MATCH($CZ$2,CSDA!C$1:C$500,0)),0)</f>
        <v/>
      </c>
      <c r="DA553">
        <f>ROUND(T553*0.7%,0)</f>
        <v/>
      </c>
      <c r="DB553">
        <f>ROUND(T553/12,0)</f>
        <v/>
      </c>
      <c r="DC553">
        <f ref="DC553" t="array">IFERROR(INDEX(CSDA!D$1:D$500,MATCH("Trích giữ"&amp;PAYROLL!DC$2,CSDA!A$1:A$500&amp;CSDA!C$1:C$500,0)),0)</f>
        <v/>
      </c>
      <c r="DD553">
        <f ref="DD553" t="array">IFERROR(INDEX(CSDA!D$1:D$500,MATCH("Trích giữ"&amp;PAYROLL!DD$2,CSDA!A$1:A$500&amp;CSDA!C$1:C$500,0)),0)</f>
        <v/>
      </c>
      <c r="DE553">
        <f ref="DE553" t="array">IFERROR(INDEX(CSDA!D$1:D$500,MATCH("Trích giữ"&amp;PAYROLL!DE$2,CSDA!A$1:A$500&amp;CSDA!C$1:C$500,0)),0)</f>
        <v/>
      </c>
      <c r="DF553">
        <f>IFERROR(INDEX(CSDA!D$1:D$500,MATCH(PAYROLL!DF$2,CSDA!C$1:C$500,0)),0)</f>
        <v/>
      </c>
      <c r="DG553">
        <f ref="DG553" t="array">IFERROR(INDEX(CSDA!D$1:D$500,MATCH("Trích giữ"&amp;PAYROLL!DG$2,CSDA!A$1:A$500&amp;CSDA!C$1:C$500,0)),0)</f>
        <v/>
      </c>
      <c r="DH553">
        <f>ROUND(T553/26,0)</f>
        <v/>
      </c>
      <c r="DI553">
        <f ref="DI553" t="array">IFERROR(INDEX(CSDA!D$1:D$500,MATCH("Trích giữ"&amp;PAYROLL!DI$2,CSDA!A$1:A$500&amp;CSDA!C$1:C$500,0)),0)</f>
        <v/>
      </c>
      <c r="DJ553">
        <f>IF(U553=0,T553*21.5%-BL553,0)</f>
        <v/>
      </c>
      <c r="DK553">
        <f ref="DK553" t="array">IFERROR(INDEX(CSDA!D$1:D$500,MATCH("Trích giữ"&amp;PAYROLL!DK$2,CSDA!A$1:A$500&amp;CSDA!C$1:C$500,0)),0)</f>
        <v/>
      </c>
      <c r="DL553">
        <f>IFERROR(INDEX(CSDA!D$1:D$500,MATCH(PAYROLL!DL$2,CSDA!C$1:C$500,0))/12,0)</f>
        <v/>
      </c>
      <c r="DM553">
        <f>SUM(DB553:DL553)</f>
        <v/>
      </c>
      <c r="DN553">
        <f>IFERROR(INDEX(ADJ!$A$1:$BZ$1000,MATCH(PAYROLL!D553,ADJ!A$1:A$500,0),MATCH(PAYROLL!DN$2,ADJ!$2:$2,0)),0)</f>
        <v/>
      </c>
      <c r="DO553">
        <f>IFERROR(SUM(BP553,DM553:DN553,CX553:DA553)-DT553,0)</f>
        <v/>
      </c>
      <c r="DP553">
        <f ref="DP553" t="array">SUM(BW553*IFERROR(INDEX(CSDA!D$1:D$500,MATCH(BW$2,CSDA!C$1:C$500,0)),0)%,CX553*IFERROR(INDEX(CSDA!D$1:D$500,MATCH(CX$2,CSDA!C$1:C$500,0)),0)%,DA553*IFERROR(INDEX(CSDA!D$1:D$500,MATCH(DA$2,CSDA!C$1:C$500,0)),0)%,DB553*IFERROR(INDEX(CSDA!D$1:D$500,MATCH(DB$2,CSDA!C$1:C$500,0)),0)%,DF553*IFERROR(INDEX(CSDA!D$1:D$500,MATCH("Phí dịch vụ"&amp;PAYROLL!DF$2,CSDA!A$1:A$500&amp;CSDA!C$1:C$500,0)),0)%,DC553*IFERROR(INDEX(CSDA!D$1:D$500,MATCH("Phí dịch vụ"&amp;PAYROLL!DC$2,CSDA!A$1:A$500&amp;CSDA!C$1:C$500,0)),0)%,DH553*IFERROR(INDEX(CSDA!D$1:D$500,MATCH("Phí dịch vụ"&amp;PAYROLL!DH$2,CSDA!A$1:A$500&amp;CSDA!C$1:C$500,0)),0)%,DJ553*IFERROR(INDEX(CSDA!D$1:D$500,MATCH("Phí dịch vụ"&amp;PAYROLL!DJ$2,CSDA!A$1:A$500&amp;CSDA!C$1:C$500,0)),0)%,BN553*IFERROR(INDEX(CSDA!D$1:D$500,MATCH(BN$2,CSDA!C$1:C$500,0)),0)%)-BN553*7%</f>
        <v/>
      </c>
      <c r="DQ553">
        <f>IFERROR(INDEX(ADJ!$A$1:$BZ$1000,MATCH(PAYROLL!D553,ADJ!A$1:A$500,0),MATCH(PAYROLL!DQ$2,ADJ!$2:$2,0)),0)</f>
        <v/>
      </c>
      <c r="DR553">
        <f>IFERROR(INDEX(ADJ!$A$1:$BZ$1000,MATCH(PAYROLL!D553,ADJ!A$1:A$500,0),MATCH(PAYROLL!DR$2,ADJ!$2:$2,0)),0)</f>
        <v/>
      </c>
      <c r="DS553">
        <f>SUM(DP553:DR553)</f>
        <v/>
      </c>
      <c r="DT553">
        <f>EK553</f>
        <v/>
      </c>
      <c r="DU553">
        <f>SUM(DO553:DR553)</f>
        <v/>
      </c>
      <c r="DV553">
        <f>ROUND(DU553*0.1,0)</f>
        <v/>
      </c>
      <c r="DW553">
        <f>DU553+DV553</f>
        <v/>
      </c>
      <c r="DZ553">
        <f>IFERROR(INDEX(ADJ!$A$1:$BZ$1000,MATCH(PAYROLL!$D553,ADJ!A$1:A$500,0),MATCH(PAYROLL!DZ$2,ADJ!$2:$2,0)),0)</f>
        <v/>
      </c>
      <c r="EA553">
        <f>IFERROR(INDEX(ADJ!$A$1:$BZ$1000,MATCH(PAYROLL!$D553,ADJ!A$1:A$500,0),MATCH(PAYROLL!EA$2,ADJ!$2:$2,0)),0)</f>
        <v/>
      </c>
      <c r="EB553">
        <f>IFERROR(INDEX(ADJ!$A$1:$BZ$1000,MATCH(PAYROLL!$D553,ADJ!A$1:A$500,0),MATCH(PAYROLL!EB$2,ADJ!$2:$2,0)),0)</f>
        <v/>
      </c>
      <c r="EC553">
        <f>IFERROR(INDEX(ADJ!$A$1:$BZ$1000,MATCH(PAYROLL!$D553,ADJ!A$1:A$500,0),MATCH(PAYROLL!EC$2,ADJ!$2:$2,0)),0)</f>
        <v/>
      </c>
      <c r="ED553">
        <f>IFERROR(INDEX(ADJ!$A$1:$BZ$1000,MATCH(PAYROLL!$D553,ADJ!A$1:A$500,0),MATCH(PAYROLL!ED$2,ADJ!$2:$2,0)),0)</f>
        <v/>
      </c>
      <c r="EE553">
        <f>IFERROR(INDEX(ADJ!$A$1:$BZ$1000,MATCH(PAYROLL!$D553,ADJ!A$1:A$500,0),MATCH(PAYROLL!EE$2,ADJ!$2:$2,0)),0)</f>
        <v/>
      </c>
      <c r="EF553">
        <f>IFERROR(INDEX(ADJ!$A$1:$BZ$1000,MATCH(PAYROLL!$D553,ADJ!A$1:A$500,0),MATCH(PAYROLL!EF$2,ADJ!$2:$2,0)),0)</f>
        <v/>
      </c>
      <c r="EG553">
        <f>IFERROR(INDEX(ADJ!$A$1:$BZ$1000,MATCH(PAYROLL!$D553,ADJ!A$1:A$500,0),MATCH(PAYROLL!EG$2,ADJ!$2:$2,0)),0)</f>
        <v/>
      </c>
      <c r="EH553">
        <f>IFERROR(INDEX(ADJ!$A$1:$BZ$1000,MATCH(PAYROLL!$D553,ADJ!A$1:A$500,0),MATCH(PAYROLL!EH$2,ADJ!$2:$2,0)),0)</f>
        <v/>
      </c>
      <c r="EI553">
        <f>IFERROR(INDEX(ADJ!$A$1:$BZ$1000,MATCH(PAYROLL!D553,ADJ!A$1:A$500,0),MATCH(PAYROLL!EI$2,ADJ!$2:$2,0)),0)</f>
        <v/>
      </c>
      <c r="EJ553">
        <f>IFERROR(INDEX(ADJ!$A$1:$BZ$1000,MATCH(PAYROLL!$D553,ADJ!A$1:A$500,0),MATCH(PAYROLL!EJ$2,ADJ!$2:$2,0)),0)</f>
        <v/>
      </c>
      <c r="EK553">
        <f>SUM(DZ553:EJ553)</f>
        <v/>
      </c>
    </row>
    <row r="554">
      <c r="A554" t="n">
        <v>552</v>
      </c>
      <c r="B554" t="inlineStr">
        <is>
          <t>Đặng Thị Huyền</t>
        </is>
      </c>
      <c r="D554" t="inlineStr">
        <is>
          <t>142880-03</t>
        </is>
      </c>
      <c r="S554">
        <f>IFERROR(INDEX(PIS!$A$1:$BZ$1000,MATCH($D554,PIS!C$1:C$500,0),MATCH("Lương CB tháng trước",PIS!$1:$1,0)),0)</f>
        <v/>
      </c>
      <c r="T554">
        <f>IFERROR(INDEX(PIS!$A$1:$BZ$1000,MATCH($D554,PIS!C$1:C$500,0),MATCH("Lương CB hiện tại",PIS!$1:$1,0)),0)</f>
        <v/>
      </c>
      <c r="U554">
        <f>IFERROR(INDEX(PIS!$A$1:$BZ$1000,MATCH($D554,PIS!C$1:C$500,0),MATCH("Lương đóng BHBB",PIS!$1:$1,0)),0)</f>
        <v/>
      </c>
      <c r="V554">
        <f>IFERROR(INDEX(PIS!$A$1:$BZ$1000,MATCH($D554,PIS!C$1:C$500,0),MATCH(V$2,PIS!$2:$2,0)),0)</f>
        <v/>
      </c>
      <c r="W554">
        <f>IFERROR(INDEX(PIS!$A$1:$BZ$1000,MATCH($D554,PIS!C$1:C$500,0),MATCH(W$2,PIS!$2:$2,0)),0)</f>
        <v/>
      </c>
      <c r="X554">
        <f>IFERROR(INDEX(PIS!$A$1:$BZ$1000,MATCH($D554,PIS!C$1:C$500,0),MATCH(X$2,PIS!$2:$2,0)),0)</f>
        <v/>
      </c>
      <c r="Y554">
        <f>IFERROR(INDEX(PIS!$A$1:$BZ$1000,MATCH($D554,PIS!C$1:C$500,0),MATCH(Y$2,PIS!$2:$2,0)),0)</f>
        <v/>
      </c>
      <c r="Z554">
        <f>IFERROR(INDEX(PIS!$A$1:$BZ$1000,MATCH($D554,PIS!C$1:C$500,0),MATCH(Z$2,PIS!$2:$2,0)),0)</f>
        <v/>
      </c>
      <c r="AA554">
        <f>IFERROR(INDEX(PIS!$A$1:$BZ$1000,MATCH($D554,PIS!C$1:C$500,0),MATCH(AA$2,PIS!$2:$2,0)),0)</f>
        <v/>
      </c>
      <c r="AB554">
        <f>IFERROR(INDEX(PIS!$A$1:$BZ$1000,MATCH($D554,PIS!C$1:C$500,0),MATCH(AB$2,PIS!$2:$2,0)),0)</f>
        <v/>
      </c>
      <c r="AC554">
        <f>SUM(V554:AB554)</f>
        <v/>
      </c>
      <c r="AD554">
        <f>IFERROR(INDEX(TIMESHEET!$A$1:$AI$5000,MATCH($D554,TIMESHEET!A$1:A$500,0),MATCH("T100",TIMESHEET!$2:$2,0))-2,0)</f>
        <v/>
      </c>
      <c r="AE554">
        <f>IFERROR(INDEX(TIMESHEET!$A$1:$AI$5000,MATCH($D554,TIMESHEET!A$1:A$500,0),MATCH("T202",TIMESHEET!$2:$2,0)),0)</f>
        <v/>
      </c>
      <c r="AF554">
        <f>IFERROR(INDEX(TIMESHEET!$A$1:$AI$5000,MATCH($D554,TIMESHEET!A$1:A$500,0),MATCH("T302",TIMESHEET!$2:$2,0)),0)</f>
        <v/>
      </c>
      <c r="AG554">
        <f>IFERROR(INDEX(TIMESHEET!$A$1:$AI$5000,MATCH($D554,TIMESHEET!A$1:A$500,0),MATCH("T406",TIMESHEET!$2:$2,0)),0)</f>
        <v/>
      </c>
      <c r="AH554">
        <f>AE554+AG554</f>
        <v/>
      </c>
      <c r="AI554">
        <f>IFERROR(INDEX(TIMESHEET!$A$1:$AI$5000,MATCH($D554,TIMESHEET!A$1:A$500,0),MATCH("T701",TIMESHEET!$2:$2,0)),0)</f>
        <v/>
      </c>
      <c r="AJ554">
        <f>IFERROR(INDEX(TIMESHEET!$A$1:$AI$5000,MATCH($D554,TIMESHEET!B$1:B$500,0),MATCH("T320",TIMESHEET!$2:$2,0)),0)</f>
        <v/>
      </c>
      <c r="AK554">
        <f>IFERROR(IF(LEFT(INDEX(PIS!O$1:O$500,MATCH(D554,PIS!C$1:C$500)),1)="M",T554/AD554*SUM(AE554:AG554),T554*AD554),0)</f>
        <v/>
      </c>
      <c r="AL554">
        <f>IFERROR(INDEX(ADJ!$A$1:$BZ$1000,MATCH(PAYROLL!D554,ADJ!A$1:A$500,0),MATCH(PAYROLL!AL$2,ADJ!$2:$2,0)),0)</f>
        <v/>
      </c>
      <c r="AM554">
        <f>SUM(AK554:AL554)</f>
        <v/>
      </c>
      <c r="AN554">
        <f>IFERROR(ROUND(V554/$AD554*$AH554,0),0)</f>
        <v/>
      </c>
      <c r="AO554">
        <f>IFERROR(ROUND(W554/$AD554*$AH554,0),0)</f>
        <v/>
      </c>
      <c r="AP554">
        <f>IFERROR(ROUND(X554/$AD554*$AE554,0),0)</f>
        <v/>
      </c>
      <c r="AQ554">
        <f>IFERROR(ROUND(Y554/$AD554*$AH554,0),0)</f>
        <v/>
      </c>
      <c r="AR554">
        <f>IFERROR(ROUND(Z554/$AD554*$AH554,0),0)</f>
        <v/>
      </c>
      <c r="AS554">
        <f>IFERROR(ROUND(AA554/$AD554*$AH554,0),0)</f>
        <v/>
      </c>
      <c r="AT554">
        <f>IFERROR(IF((AE554+AF554+AG554)&gt;13,AB554,ROUND(AB554/AD554*AH554,0)),0)</f>
        <v/>
      </c>
      <c r="AU554">
        <f>IFERROR(INDEX(ADJ!$A$1:$BZ$1000,MATCH(PAYROLL!D554,ADJ!A$1:A$500,0),MATCH(PAYROLL!AU$2,ADJ!$2:$2,0)),0)</f>
        <v/>
      </c>
      <c r="AV554">
        <f>ROUND(SUM(AN554:AU554),0)</f>
        <v/>
      </c>
      <c r="AW554">
        <f>IFERROR(INDEX(TIMESHEET!$A$1:$AI$5000,MATCH(PAYROLL!D554,TIMESHEET!A$1:A$500,0),MATCH("T620",TIMESHEET!$2:$2,0)),0)</f>
        <v/>
      </c>
      <c r="AX554">
        <f>IFERROR(INDEX(TIMESHEET!$A$1:$AI$5000,MATCH(PAYROLL!D554,TIMESHEET!A$1:A$500,0),MATCH("T601",TIMESHEET!$2:$2,0)),0)</f>
        <v/>
      </c>
      <c r="AY554">
        <f>IFERROR(INDEX(TIMESHEET!$A$1:$AI$5000,MATCH(PAYROLL!D554,TIMESHEET!A$1:A$500,0),MATCH("T602",TIMESHEET!$2:$2,0)),0)</f>
        <v/>
      </c>
      <c r="AZ554">
        <f>IFERROR(INDEX(TIMESHEET!$A$1:$AI$5000,MATCH(PAYROLL!D554,TIMESHEET!A$1:A$500,0),MATCH("T603",TIMESHEET!$2:$2,0)),0)</f>
        <v/>
      </c>
      <c r="BA554">
        <f>IFERROR(INDEX(TIMESHEET!$A$1:$AI$5000,MATCH(PAYROLL!D554,TIMESHEET!A$1:A$500,0),MATCH("T611",TIMESHEET!$2:$2,0)),0)</f>
        <v/>
      </c>
      <c r="BB554">
        <f>IFERROR(INDEX(TIMESHEET!$A$1:$AI$5000,MATCH(PAYROLL!D554,TIMESHEET!A$1:A$500,0),MATCH("T612",TIMESHEET!$2:$2,0)),0)</f>
        <v/>
      </c>
      <c r="BC554">
        <f>IFERROR(INDEX(TIMESHEET!$A$1:$AI$5000,MATCH(PAYROLL!D554,TIMESHEET!A$1:A$500,0),MATCH("T613",TIMESHEET!$2:$2,0)),0)</f>
        <v/>
      </c>
      <c r="BD554">
        <f>IFERROR(INDEX(TIMESHEET!$A$1:$AI$5000,MATCH(PAYROLL!D554,TIMESHEET!A$1:A$500,0),MATCH("T500",TIMESHEET!$2:$2,0)),0)</f>
        <v/>
      </c>
      <c r="BE554">
        <f>IFERROR(IF(LEFT(INDEX(PIS!O$1:O$500,MATCH(D554,PIS!C$1:C$500)),1)="M",T554/AD554/8*(AW554+AX554*1.5+AY554*2+AZ554*3+BA554*2.1+BB554*2.7+BC554*3.9+BD554*0.3),T554/8*(AW554+AX554*1.5+AY554*2+AZ554*3+BA554*2.1+BB554*2.7+BC554*3.9+BD554*0.3)),0)</f>
        <v/>
      </c>
      <c r="BF554">
        <f>IFERROR(INDEX(ADJ!$A$1:$BZ$1000,MATCH(PAYROLL!$D554,ADJ!A$1:A$500,0),MATCH(PAYROLL!BF$2,ADJ!$2:$2,0)),0)</f>
        <v/>
      </c>
      <c r="BG554">
        <f>IFERROR(INDEX(ADJ!$A$1:$BZ$1000,MATCH(PAYROLL!D554,ADJ!A$1:A$500,0),MATCH(PAYROLL!BG$2,ADJ!$2:$2,0)),0)</f>
        <v/>
      </c>
      <c r="BH554">
        <f>IFERROR(INDEX(ADJ!$A$1:$BZ$1000,MATCH(PAYROLL!D554,ADJ!A$1:A$500,0),MATCH(PAYROLL!BH$2,ADJ!$2:$2,0)),0)</f>
        <v/>
      </c>
      <c r="BI554">
        <f>IFERROR(INDEX(ADJ!$A$1:$BZ$1000,MATCH(PAYROLL!D554,ADJ!A$1:A$500,0),MATCH(PAYROLL!BI$2,ADJ!$2:$2,0)),0)</f>
        <v/>
      </c>
      <c r="BJ554">
        <f>IFERROR(INDEX(ADJ!$A$1:$BZ$1000,MATCH(PAYROLL!D554,ADJ!A$1:A$500,0),MATCH(PAYROLL!BJ$2,ADJ!$2:$2,0)),0)</f>
        <v/>
      </c>
      <c r="BK554">
        <f>SUM(BF554:BJ554)</f>
        <v/>
      </c>
      <c r="BL554">
        <f>IFERROR(INDEX(ADJ!$A$1:$BZ$1000,MATCH(PAYROLL!D554,ADJ!A$1:A$500,0),MATCH(PAYROLL!BL$2,ADJ!$2:$2,0)),0)</f>
        <v/>
      </c>
      <c r="BM554">
        <f>IFERROR(INDEX(ADJ!$A$1:$BZ$1000,MATCH(PAYROLL!D554,ADJ!A$1:A$500,0),MATCH(PAYROLL!BM$2,ADJ!$2:$2,0)),0)</f>
        <v/>
      </c>
      <c r="BN554">
        <f>IFERROR(INDEX(ADJ!$A$1:$BZ$1000,MATCH(PAYROLL!D554,ADJ!A$1:A$500,0),MATCH(PAYROLL!BN$2,ADJ!$2:$2,0)),0)</f>
        <v/>
      </c>
      <c r="BO554">
        <f>IFERROR(INDEX(ADJ!$A$1:$BZ$1000,MATCH(PAYROLL!D554,ADJ!A$1:A$500,0),MATCH(PAYROLL!BO$2,ADJ!$2:$2,0)),0)</f>
        <v/>
      </c>
      <c r="BP554">
        <f>SUM(AM554,AV554,BE554,BK554,BL554:BO554)</f>
        <v/>
      </c>
      <c r="BQ554">
        <f>BO554</f>
        <v/>
      </c>
      <c r="BR554">
        <f>IFERROR(ROUND(IF(LEFT(INDEX(PIS!O$1:O$500,MATCH(D554,PIS!C$1:C$500)),1)="D",T554/8*(BD554*0.3),IF(LEFT(INDEX(PIS!O$1:O$500,MATCH(D554,PIS!C$1:C$500)),1)="H",T554*($BD554*0.3),T554/$AD554/8*($BD554*0.3))),0),0)</f>
        <v/>
      </c>
      <c r="BS554">
        <f>IF(AP554&lt;1,0,MIN(AP554,730000))</f>
        <v/>
      </c>
      <c r="BT554">
        <f>IFERROR(ROUND((BE554-SUM(AW554:BC554)*T554/AD554/8),0)-BR554,0)</f>
        <v/>
      </c>
      <c r="BU554">
        <f>AO554</f>
        <v/>
      </c>
      <c r="BV554">
        <f>SUM(BQ554:BU554)</f>
        <v/>
      </c>
      <c r="BW554">
        <f>BP554-BV554</f>
        <v/>
      </c>
      <c r="BX554">
        <f>IFERROR(IF(RIGHT(INDEX(PIS!O$1:O$500,MATCH(D554,PIS!C$1:C$500)),5)="Gross",MIN(U554+V554,VLOOKUP("R700",TSC!B:C,2,0)*VLOOKUP("R101",TSC!B:C,2,0))*VLOOKUP("R701",TSC!B:C,2,0)%,0),0)</f>
        <v/>
      </c>
      <c r="BY554">
        <f>IFERROR(IF(RIGHT(INDEX(PIS!O$1:O$500,MATCH(D554,PIS!C$1:C$500)),5)="Gross",MIN(U554+V554,VLOOKUP("R700",TSC!B:C,2,0)*VLOOKUP("R101",TSC!B:C,2,0))*VLOOKUP("T704",TSC!B:C,2,0)%,0),0)</f>
        <v/>
      </c>
      <c r="BZ554">
        <f>IFERROR(IF(RIGHT(INDEX(PIS!O$1:O$500,MATCH(D554,PIS!C$1:C$500)),5)="Gross",MIN(U554+V554,VLOOKUP("R700",TSC!B:C,2,0)*VLOOKUP("1",TSC!F:G,2,0))*VLOOKUP("T705",TSC!B:C,2,0)%,0),0)</f>
        <v/>
      </c>
      <c r="CA554">
        <f>IFERROR(INDEX(ADJ!$A$1:$BZ$1000,MATCH(PAYROLL!D554,ADJ!A$1:A$500,0),MATCH(PAYROLL!CA$2,ADJ!$2:$2,0)),0)</f>
        <v/>
      </c>
      <c r="CB554">
        <f>IFERROR(INDEX(ADJ!$A$1:$BZ$1000,MATCH(PAYROLL!D554,ADJ!A$1:A$500,0),MATCH(PAYROLL!CB$2,ADJ!$2:$2,0)),0)</f>
        <v/>
      </c>
      <c r="CC554">
        <f>SUM(BX554:CB554)</f>
        <v/>
      </c>
      <c r="CD554">
        <f>IFERROR(INDEX(PIS!$A$1:$BZ$1000,MATCH(PAYROLL!D554,PIS!C$1:C$500,0),MATCH(PAYROLL!CD$1,PIS!$1:$1,0)),0)</f>
        <v/>
      </c>
      <c r="CE554">
        <f>IFERROR(IF(OR(INDEX(PIS!P$1:P$500,MATCH(D554,PIS!C$1:C$500,0))="LT2",INDEX(PIS!P$1:P$500,MATCH(D554,PIS!C$1:C$500,0))="P10"),0,SUM(CC554,CD554*VLOOKUP("R601",TSC!B:C,2,0),VLOOKUP("R602",TSC!B:C,2,0))),0)</f>
        <v/>
      </c>
      <c r="CF554">
        <f>MAX(BW554-CE554,0)</f>
        <v/>
      </c>
      <c r="CG554">
        <f>IFERROR(IF(OR(RIGHT(INDEX(PIS!P$1:P$500,MATCH(D554,PIS!C$1:C$500)),5)="P10",RIGHT(INDEX(PIS!P$1:P$500,MATCH(D554,PIS!C$1:C$500)),5)="CK"),0,IF(CF554&lt;=5000000,CF554*5%,IF(CF554&lt;=10000000,CF554*10%-250000,IF(CF554&lt;=18000000,CF554*15%-750000,IF(CF554&lt;=32000000,CF554*20%-1650000,IF(CF554&lt;=52000000,CF554*25%-3250000,IF(CF554&lt;=80000000,BH554*30%-5850000,CF554*35%-9850000))))))),0)</f>
        <v/>
      </c>
      <c r="CH554">
        <f>IFERROR(IF(OR(INDEX(PIS!P$1:P$500,MATCH(D554,PIS!C$1:C$500))="LT",INDEX(PIS!P$1:P$500,MATCH(D554,PIS!C$1:C$500))="CK"),0,IF(CF554&lt;2000000,0,CF554*10%)),0)</f>
        <v/>
      </c>
      <c r="CI554">
        <f>IFERROR(INDEX(ADJ!$A$1:$BZ$1000,MATCH(PAYROLL!D554,ADJ!A$1:A$500,0),MATCH(PAYROLL!CI$2,ADJ!$2:$2,0)),0)</f>
        <v/>
      </c>
      <c r="CJ554">
        <f>IFERROR(INDEX(ADJ!$A$1:$BZ$1000,MATCH(PAYROLL!D554,ADJ!A$1:A$500,0),MATCH(PAYROLL!CJ$2,ADJ!$2:$2,0)),0)</f>
        <v/>
      </c>
      <c r="CK554">
        <f>IFERROR(INDEX(ADJ!$A$1:$BZ$1000,MATCH(PAYROLL!D554,ADJ!A$1:A$500,0),MATCH(PAYROLL!CK$2,ADJ!$2:$2,0)),0)</f>
        <v/>
      </c>
      <c r="CL554">
        <f>SUM(CG554:CK554)</f>
        <v/>
      </c>
      <c r="CM554">
        <f>ROUND(SUM(CH554:CK554),0)</f>
        <v/>
      </c>
      <c r="CN554">
        <f>IFERROR(INDEX(CSDA!D$1:D$500,MATCH($CN$2,CSDA!C$1:C$500,0))*INDEX(PIS!V$1:V$500,MATCH(D554,PIS!C$1:C$500))+INDEX(ADJ!$A$1:$BZ$1000,MATCH(PAYROLL!D554,ADJ!A$1:A$500,0),MATCH(PAYROLL!CN$2,ADJ!$2:$2,0)),0)</f>
        <v/>
      </c>
      <c r="CO554">
        <f>IFERROR(INDEX(ADJ!$A$1:$BZ$1000,MATCH(PAYROLL!D554,ADJ!A$1:A$500,0),MATCH(PAYROLL!CO$2,ADJ!$2:$2,0)),0)</f>
        <v/>
      </c>
      <c r="CP554">
        <f>IFERROR(INDEX(ADJ!$A$1:$BZ$1000,MATCH(PAYROLL!D554,ADJ!A$1:A$500,0),MATCH(PAYROLL!CP$2,ADJ!$2:$2,0)),0)</f>
        <v/>
      </c>
      <c r="CQ554">
        <f>BP554-CL554-CI554-CM554-CN554-CO554-CP554-CC554</f>
        <v/>
      </c>
      <c r="CR554">
        <f>IFERROR(IF(RIGHT(INDEX(PIS!O$1:O$500,MATCH(D554,PIS!C$1:C$500,0)),5)="Gross",MIN(U554+V554,VLOOKUP("R700",TSC!B:C,2,0)*VLOOKUP("R101",TSC!B:C,2,0))*(VLOOKUP("T711",TSC!B:C,2,0)+VLOOKUP("T712",TSC!B:C,2,0))%,MIN(T554+V554,VLOOKUP("R700",TSC!B:C,2,0)*VLOOKUP("R101",TSC!B:C,2,0))*(VLOOKUP("T711",TSC!B:C,2,0)+VLOOKUP("T712",TSC!B:C,2,0)+VLOOKUP("R701",TSC!B:C,2,0))%),0)</f>
        <v/>
      </c>
      <c r="CS554">
        <f>IFERROR(IF(RIGHT(INDEX(PIS!O$1:O$500,MATCH(D554,PIS!C$1:C$500,0)),5)="Gross",MIN(U554+V554,VLOOKUP("R700",TSC!B:C,2,0)*VLOOKUP("R101",TSC!B:C,2,0))*(VLOOKUP("T714",TSC!B:C,2,0))%,MIN(T554+V554,VLOOKUP("R700",TSC!B:C,2,0)*VLOOKUP("R101",TSC!B:C,2,0))*(VLOOKUP("T704",TSC!B:C,2,0)+VLOOKUP("T714",TSC!B:C,2,0))%),0)</f>
        <v/>
      </c>
      <c r="CT554">
        <f>IFERROR(IF(RIGHT(INDEX(PIS!O$1:O$500,MATCH(D554,PIS!C$1:C$500,0)),5)="Gross",MIN(U554+V554,VLOOKUP("R700",TSC!B:C,2,0)*VLOOKUP("R101",TSC!B:C,2,0))*VLOOKUP("T705",TSC!B:C,2,0)%,MIN(T554+V554,VLOOKUP("R700",TSC!B:C,2,0)*VLOOKUP("R101",TSC!B:C,2,0))*VLOOKUP("T705",TSC!B:C,2,0)%),0)</f>
        <v/>
      </c>
      <c r="CU554">
        <f>IFERROR(IF(RIGHT(INDEX(PIS!O$1:O$500,MATCH(D554,PIS!C$1:C$500,0)),5)="Gross",MIN(U554+V554,VLOOKUP("R700",TSC!B:C,2,0)*VLOOKUP("R101",TSC!B:C,2,0))*(VLOOKUP("T713",TSC!B:C,2,0))%,MIN(T554+V554,VLOOKUP("R700",TSC!B:C,2,0)*VLOOKUP("R101",TSC!B:C,2,0))*(VLOOKUP("T713",TSC!B:C,2,0))%),0)</f>
        <v/>
      </c>
      <c r="CV554">
        <f>IFERROR(INDEX(ADJ!$A$1:$BZ$1000,MATCH(PAYROLL!D554,ADJ!A$1:A$500,0),MATCH(PAYROLL!CV$2,ADJ!$2:$2,0)),0)</f>
        <v/>
      </c>
      <c r="CW554">
        <f>IFERROR(INDEX(ADJ!$A$1:$BZ$1000,MATCH(PAYROLL!D554,ADJ!A$1:A$500,0),MATCH(PAYROLL!CW$2,ADJ!$2:$2,0)),0)</f>
        <v/>
      </c>
      <c r="CX554">
        <f>SUM(CR554:CW554)</f>
        <v/>
      </c>
      <c r="CY554">
        <f>ROUND(IF(CR554&gt;0,T554+V554*VLOOKUP("R202",TSC!$B$1:$C$500,2,0),0),0)</f>
        <v/>
      </c>
      <c r="CZ554">
        <f>IFERROR(INDEX(CSDA!D$1:D$500,MATCH($CZ$2,CSDA!C$1:C$500,0)),0)</f>
        <v/>
      </c>
      <c r="DA554">
        <f>ROUND(T554*0.7%,0)</f>
        <v/>
      </c>
      <c r="DB554">
        <f>ROUND(T554/12,0)</f>
        <v/>
      </c>
      <c r="DC554">
        <f ref="DC554" t="array">IFERROR(INDEX(CSDA!D$1:D$500,MATCH("Trích giữ"&amp;PAYROLL!DC$2,CSDA!A$1:A$500&amp;CSDA!C$1:C$500,0)),0)</f>
        <v/>
      </c>
      <c r="DD554">
        <f ref="DD554" t="array">IFERROR(INDEX(CSDA!D$1:D$500,MATCH("Trích giữ"&amp;PAYROLL!DD$2,CSDA!A$1:A$500&amp;CSDA!C$1:C$500,0)),0)</f>
        <v/>
      </c>
      <c r="DE554">
        <f ref="DE554" t="array">IFERROR(INDEX(CSDA!D$1:D$500,MATCH("Trích giữ"&amp;PAYROLL!DE$2,CSDA!A$1:A$500&amp;CSDA!C$1:C$500,0)),0)</f>
        <v/>
      </c>
      <c r="DF554">
        <f>IFERROR(INDEX(CSDA!D$1:D$500,MATCH(PAYROLL!DF$2,CSDA!C$1:C$500,0)),0)</f>
        <v/>
      </c>
      <c r="DG554">
        <f ref="DG554" t="array">IFERROR(INDEX(CSDA!D$1:D$500,MATCH("Trích giữ"&amp;PAYROLL!DG$2,CSDA!A$1:A$500&amp;CSDA!C$1:C$500,0)),0)</f>
        <v/>
      </c>
      <c r="DH554">
        <f>ROUND(T554/26,0)</f>
        <v/>
      </c>
      <c r="DI554">
        <f ref="DI554" t="array">IFERROR(INDEX(CSDA!D$1:D$500,MATCH("Trích giữ"&amp;PAYROLL!DI$2,CSDA!A$1:A$500&amp;CSDA!C$1:C$500,0)),0)</f>
        <v/>
      </c>
      <c r="DJ554">
        <f>IF(U554=0,T554*21.5%-BL554,0)</f>
        <v/>
      </c>
      <c r="DK554">
        <f ref="DK554" t="array">IFERROR(INDEX(CSDA!D$1:D$500,MATCH("Trích giữ"&amp;PAYROLL!DK$2,CSDA!A$1:A$500&amp;CSDA!C$1:C$500,0)),0)</f>
        <v/>
      </c>
      <c r="DL554">
        <f>IFERROR(INDEX(CSDA!D$1:D$500,MATCH(PAYROLL!DL$2,CSDA!C$1:C$500,0))/12,0)</f>
        <v/>
      </c>
      <c r="DM554">
        <f>SUM(DB554:DL554)</f>
        <v/>
      </c>
      <c r="DN554">
        <f>IFERROR(INDEX(ADJ!$A$1:$BZ$1000,MATCH(PAYROLL!D554,ADJ!A$1:A$500,0),MATCH(PAYROLL!DN$2,ADJ!$2:$2,0)),0)</f>
        <v/>
      </c>
      <c r="DO554">
        <f>IFERROR(SUM(BP554,DM554:DN554,CX554:DA554)-DT554,0)</f>
        <v/>
      </c>
      <c r="DP554">
        <f ref="DP554" t="array">SUM(BW554*IFERROR(INDEX(CSDA!D$1:D$500,MATCH(BW$2,CSDA!C$1:C$500,0)),0)%,CX554*IFERROR(INDEX(CSDA!D$1:D$500,MATCH(CX$2,CSDA!C$1:C$500,0)),0)%,DA554*IFERROR(INDEX(CSDA!D$1:D$500,MATCH(DA$2,CSDA!C$1:C$500,0)),0)%,DB554*IFERROR(INDEX(CSDA!D$1:D$500,MATCH(DB$2,CSDA!C$1:C$500,0)),0)%,DF554*IFERROR(INDEX(CSDA!D$1:D$500,MATCH("Phí dịch vụ"&amp;PAYROLL!DF$2,CSDA!A$1:A$500&amp;CSDA!C$1:C$500,0)),0)%,DC554*IFERROR(INDEX(CSDA!D$1:D$500,MATCH("Phí dịch vụ"&amp;PAYROLL!DC$2,CSDA!A$1:A$500&amp;CSDA!C$1:C$500,0)),0)%,DH554*IFERROR(INDEX(CSDA!D$1:D$500,MATCH("Phí dịch vụ"&amp;PAYROLL!DH$2,CSDA!A$1:A$500&amp;CSDA!C$1:C$500,0)),0)%,DJ554*IFERROR(INDEX(CSDA!D$1:D$500,MATCH("Phí dịch vụ"&amp;PAYROLL!DJ$2,CSDA!A$1:A$500&amp;CSDA!C$1:C$500,0)),0)%,BN554*IFERROR(INDEX(CSDA!D$1:D$500,MATCH(BN$2,CSDA!C$1:C$500,0)),0)%)-BN554*7%</f>
        <v/>
      </c>
      <c r="DQ554">
        <f>IFERROR(INDEX(ADJ!$A$1:$BZ$1000,MATCH(PAYROLL!D554,ADJ!A$1:A$500,0),MATCH(PAYROLL!DQ$2,ADJ!$2:$2,0)),0)</f>
        <v/>
      </c>
      <c r="DR554">
        <f>IFERROR(INDEX(ADJ!$A$1:$BZ$1000,MATCH(PAYROLL!D554,ADJ!A$1:A$500,0),MATCH(PAYROLL!DR$2,ADJ!$2:$2,0)),0)</f>
        <v/>
      </c>
      <c r="DS554">
        <f>SUM(DP554:DR554)</f>
        <v/>
      </c>
      <c r="DT554">
        <f>EK554</f>
        <v/>
      </c>
      <c r="DU554">
        <f>SUM(DO554:DR554)</f>
        <v/>
      </c>
      <c r="DV554">
        <f>ROUND(DU554*0.1,0)</f>
        <v/>
      </c>
      <c r="DW554">
        <f>DU554+DV554</f>
        <v/>
      </c>
      <c r="DZ554">
        <f>IFERROR(INDEX(ADJ!$A$1:$BZ$1000,MATCH(PAYROLL!$D554,ADJ!A$1:A$500,0),MATCH(PAYROLL!DZ$2,ADJ!$2:$2,0)),0)</f>
        <v/>
      </c>
      <c r="EA554">
        <f>IFERROR(INDEX(ADJ!$A$1:$BZ$1000,MATCH(PAYROLL!$D554,ADJ!A$1:A$500,0),MATCH(PAYROLL!EA$2,ADJ!$2:$2,0)),0)</f>
        <v/>
      </c>
      <c r="EB554">
        <f>IFERROR(INDEX(ADJ!$A$1:$BZ$1000,MATCH(PAYROLL!$D554,ADJ!A$1:A$500,0),MATCH(PAYROLL!EB$2,ADJ!$2:$2,0)),0)</f>
        <v/>
      </c>
      <c r="EC554">
        <f>IFERROR(INDEX(ADJ!$A$1:$BZ$1000,MATCH(PAYROLL!$D554,ADJ!A$1:A$500,0),MATCH(PAYROLL!EC$2,ADJ!$2:$2,0)),0)</f>
        <v/>
      </c>
      <c r="ED554">
        <f>IFERROR(INDEX(ADJ!$A$1:$BZ$1000,MATCH(PAYROLL!$D554,ADJ!A$1:A$500,0),MATCH(PAYROLL!ED$2,ADJ!$2:$2,0)),0)</f>
        <v/>
      </c>
      <c r="EE554">
        <f>IFERROR(INDEX(ADJ!$A$1:$BZ$1000,MATCH(PAYROLL!$D554,ADJ!A$1:A$500,0),MATCH(PAYROLL!EE$2,ADJ!$2:$2,0)),0)</f>
        <v/>
      </c>
      <c r="EF554">
        <f>IFERROR(INDEX(ADJ!$A$1:$BZ$1000,MATCH(PAYROLL!$D554,ADJ!A$1:A$500,0),MATCH(PAYROLL!EF$2,ADJ!$2:$2,0)),0)</f>
        <v/>
      </c>
      <c r="EG554">
        <f>IFERROR(INDEX(ADJ!$A$1:$BZ$1000,MATCH(PAYROLL!$D554,ADJ!A$1:A$500,0),MATCH(PAYROLL!EG$2,ADJ!$2:$2,0)),0)</f>
        <v/>
      </c>
      <c r="EH554">
        <f>IFERROR(INDEX(ADJ!$A$1:$BZ$1000,MATCH(PAYROLL!$D554,ADJ!A$1:A$500,0),MATCH(PAYROLL!EH$2,ADJ!$2:$2,0)),0)</f>
        <v/>
      </c>
      <c r="EI554">
        <f>IFERROR(INDEX(ADJ!$A$1:$BZ$1000,MATCH(PAYROLL!D554,ADJ!A$1:A$500,0),MATCH(PAYROLL!EI$2,ADJ!$2:$2,0)),0)</f>
        <v/>
      </c>
      <c r="EJ554">
        <f>IFERROR(INDEX(ADJ!$A$1:$BZ$1000,MATCH(PAYROLL!$D554,ADJ!A$1:A$500,0),MATCH(PAYROLL!EJ$2,ADJ!$2:$2,0)),0)</f>
        <v/>
      </c>
      <c r="EK554">
        <f>SUM(DZ554:EJ554)</f>
        <v/>
      </c>
    </row>
    <row r="555">
      <c r="A555" t="n">
        <v>553</v>
      </c>
      <c r="B555" t="inlineStr">
        <is>
          <t>Đặng Tuấn Điệp</t>
        </is>
      </c>
      <c r="D555" t="inlineStr">
        <is>
          <t>157574-01</t>
        </is>
      </c>
      <c r="S555">
        <f>IFERROR(INDEX(PIS!$A$1:$BZ$1000,MATCH($D555,PIS!C$1:C$500,0),MATCH("Lương CB tháng trước",PIS!$1:$1,0)),0)</f>
        <v/>
      </c>
      <c r="T555">
        <f>IFERROR(INDEX(PIS!$A$1:$BZ$1000,MATCH($D555,PIS!C$1:C$500,0),MATCH("Lương CB hiện tại",PIS!$1:$1,0)),0)</f>
        <v/>
      </c>
      <c r="U555">
        <f>IFERROR(INDEX(PIS!$A$1:$BZ$1000,MATCH($D555,PIS!C$1:C$500,0),MATCH("Lương đóng BHBB",PIS!$1:$1,0)),0)</f>
        <v/>
      </c>
      <c r="V555">
        <f>IFERROR(INDEX(PIS!$A$1:$BZ$1000,MATCH($D555,PIS!C$1:C$500,0),MATCH(V$2,PIS!$2:$2,0)),0)</f>
        <v/>
      </c>
      <c r="W555">
        <f>IFERROR(INDEX(PIS!$A$1:$BZ$1000,MATCH($D555,PIS!C$1:C$500,0),MATCH(W$2,PIS!$2:$2,0)),0)</f>
        <v/>
      </c>
      <c r="X555">
        <f>IFERROR(INDEX(PIS!$A$1:$BZ$1000,MATCH($D555,PIS!C$1:C$500,0),MATCH(X$2,PIS!$2:$2,0)),0)</f>
        <v/>
      </c>
      <c r="Y555">
        <f>IFERROR(INDEX(PIS!$A$1:$BZ$1000,MATCH($D555,PIS!C$1:C$500,0),MATCH(Y$2,PIS!$2:$2,0)),0)</f>
        <v/>
      </c>
      <c r="Z555">
        <f>IFERROR(INDEX(PIS!$A$1:$BZ$1000,MATCH($D555,PIS!C$1:C$500,0),MATCH(Z$2,PIS!$2:$2,0)),0)</f>
        <v/>
      </c>
      <c r="AA555">
        <f>IFERROR(INDEX(PIS!$A$1:$BZ$1000,MATCH($D555,PIS!C$1:C$500,0),MATCH(AA$2,PIS!$2:$2,0)),0)</f>
        <v/>
      </c>
      <c r="AB555">
        <f>IFERROR(INDEX(PIS!$A$1:$BZ$1000,MATCH($D555,PIS!C$1:C$500,0),MATCH(AB$2,PIS!$2:$2,0)),0)</f>
        <v/>
      </c>
      <c r="AC555">
        <f>SUM(V555:AB555)</f>
        <v/>
      </c>
      <c r="AD555">
        <f>IFERROR(INDEX(TIMESHEET!$A$1:$AI$5000,MATCH($D555,TIMESHEET!A$1:A$500,0),MATCH("T100",TIMESHEET!$2:$2,0))-2,0)</f>
        <v/>
      </c>
      <c r="AE555">
        <f>IFERROR(INDEX(TIMESHEET!$A$1:$AI$5000,MATCH($D555,TIMESHEET!A$1:A$500,0),MATCH("T202",TIMESHEET!$2:$2,0)),0)</f>
        <v/>
      </c>
      <c r="AF555">
        <f>IFERROR(INDEX(TIMESHEET!$A$1:$AI$5000,MATCH($D555,TIMESHEET!A$1:A$500,0),MATCH("T302",TIMESHEET!$2:$2,0)),0)</f>
        <v/>
      </c>
      <c r="AG555">
        <f>IFERROR(INDEX(TIMESHEET!$A$1:$AI$5000,MATCH($D555,TIMESHEET!A$1:A$500,0),MATCH("T406",TIMESHEET!$2:$2,0)),0)</f>
        <v/>
      </c>
      <c r="AH555">
        <f>AE555+AG555</f>
        <v/>
      </c>
      <c r="AI555">
        <f>IFERROR(INDEX(TIMESHEET!$A$1:$AI$5000,MATCH($D555,TIMESHEET!A$1:A$500,0),MATCH("T701",TIMESHEET!$2:$2,0)),0)</f>
        <v/>
      </c>
      <c r="AJ555">
        <f>IFERROR(INDEX(TIMESHEET!$A$1:$AI$5000,MATCH($D555,TIMESHEET!B$1:B$500,0),MATCH("T320",TIMESHEET!$2:$2,0)),0)</f>
        <v/>
      </c>
      <c r="AK555">
        <f>IFERROR(IF(LEFT(INDEX(PIS!O$1:O$500,MATCH(D555,PIS!C$1:C$500)),1)="M",T555/AD555*SUM(AE555:AG555),T555*AD555),0)</f>
        <v/>
      </c>
      <c r="AL555">
        <f>IFERROR(INDEX(ADJ!$A$1:$BZ$1000,MATCH(PAYROLL!D555,ADJ!A$1:A$500,0),MATCH(PAYROLL!AL$2,ADJ!$2:$2,0)),0)</f>
        <v/>
      </c>
      <c r="AM555">
        <f>SUM(AK555:AL555)</f>
        <v/>
      </c>
      <c r="AN555">
        <f>IFERROR(ROUND(V555/$AD555*$AH555,0),0)</f>
        <v/>
      </c>
      <c r="AO555">
        <f>IFERROR(ROUND(W555/$AD555*$AH555,0),0)</f>
        <v/>
      </c>
      <c r="AP555">
        <f>IFERROR(ROUND(X555/$AD555*$AE555,0),0)</f>
        <v/>
      </c>
      <c r="AQ555">
        <f>IFERROR(ROUND(Y555/$AD555*$AH555,0),0)</f>
        <v/>
      </c>
      <c r="AR555">
        <f>IFERROR(ROUND(Z555/$AD555*$AH555,0),0)</f>
        <v/>
      </c>
      <c r="AS555">
        <f>IFERROR(ROUND(AA555/$AD555*$AH555,0),0)</f>
        <v/>
      </c>
      <c r="AT555">
        <f>IFERROR(IF((AE555+AF555+AG555)&gt;13,AB555,ROUND(AB555/AD555*AH555,0)),0)</f>
        <v/>
      </c>
      <c r="AU555">
        <f>IFERROR(INDEX(ADJ!$A$1:$BZ$1000,MATCH(PAYROLL!D555,ADJ!A$1:A$500,0),MATCH(PAYROLL!AU$2,ADJ!$2:$2,0)),0)</f>
        <v/>
      </c>
      <c r="AV555">
        <f>ROUND(SUM(AN555:AU555),0)</f>
        <v/>
      </c>
      <c r="AW555">
        <f>IFERROR(INDEX(TIMESHEET!$A$1:$AI$5000,MATCH(PAYROLL!D555,TIMESHEET!A$1:A$500,0),MATCH("T620",TIMESHEET!$2:$2,0)),0)</f>
        <v/>
      </c>
      <c r="AX555">
        <f>IFERROR(INDEX(TIMESHEET!$A$1:$AI$5000,MATCH(PAYROLL!D555,TIMESHEET!A$1:A$500,0),MATCH("T601",TIMESHEET!$2:$2,0)),0)</f>
        <v/>
      </c>
      <c r="AY555">
        <f>IFERROR(INDEX(TIMESHEET!$A$1:$AI$5000,MATCH(PAYROLL!D555,TIMESHEET!A$1:A$500,0),MATCH("T602",TIMESHEET!$2:$2,0)),0)</f>
        <v/>
      </c>
      <c r="AZ555">
        <f>IFERROR(INDEX(TIMESHEET!$A$1:$AI$5000,MATCH(PAYROLL!D555,TIMESHEET!A$1:A$500,0),MATCH("T603",TIMESHEET!$2:$2,0)),0)</f>
        <v/>
      </c>
      <c r="BA555">
        <f>IFERROR(INDEX(TIMESHEET!$A$1:$AI$5000,MATCH(PAYROLL!D555,TIMESHEET!A$1:A$500,0),MATCH("T611",TIMESHEET!$2:$2,0)),0)</f>
        <v/>
      </c>
      <c r="BB555">
        <f>IFERROR(INDEX(TIMESHEET!$A$1:$AI$5000,MATCH(PAYROLL!D555,TIMESHEET!A$1:A$500,0),MATCH("T612",TIMESHEET!$2:$2,0)),0)</f>
        <v/>
      </c>
      <c r="BC555">
        <f>IFERROR(INDEX(TIMESHEET!$A$1:$AI$5000,MATCH(PAYROLL!D555,TIMESHEET!A$1:A$500,0),MATCH("T613",TIMESHEET!$2:$2,0)),0)</f>
        <v/>
      </c>
      <c r="BD555">
        <f>IFERROR(INDEX(TIMESHEET!$A$1:$AI$5000,MATCH(PAYROLL!D555,TIMESHEET!A$1:A$500,0),MATCH("T500",TIMESHEET!$2:$2,0)),0)</f>
        <v/>
      </c>
      <c r="BE555">
        <f>IFERROR(IF(LEFT(INDEX(PIS!O$1:O$500,MATCH(D555,PIS!C$1:C$500)),1)="M",T555/AD555/8*(AW555+AX555*1.5+AY555*2+AZ555*3+BA555*2.1+BB555*2.7+BC555*3.9+BD555*0.3),T555/8*(AW555+AX555*1.5+AY555*2+AZ555*3+BA555*2.1+BB555*2.7+BC555*3.9+BD555*0.3)),0)</f>
        <v/>
      </c>
      <c r="BF555">
        <f>IFERROR(INDEX(ADJ!$A$1:$BZ$1000,MATCH(PAYROLL!$D555,ADJ!A$1:A$500,0),MATCH(PAYROLL!BF$2,ADJ!$2:$2,0)),0)</f>
        <v/>
      </c>
      <c r="BG555">
        <f>IFERROR(INDEX(ADJ!$A$1:$BZ$1000,MATCH(PAYROLL!D555,ADJ!A$1:A$500,0),MATCH(PAYROLL!BG$2,ADJ!$2:$2,0)),0)</f>
        <v/>
      </c>
      <c r="BH555">
        <f>IFERROR(INDEX(ADJ!$A$1:$BZ$1000,MATCH(PAYROLL!D555,ADJ!A$1:A$500,0),MATCH(PAYROLL!BH$2,ADJ!$2:$2,0)),0)</f>
        <v/>
      </c>
      <c r="BI555">
        <f>IFERROR(INDEX(ADJ!$A$1:$BZ$1000,MATCH(PAYROLL!D555,ADJ!A$1:A$500,0),MATCH(PAYROLL!BI$2,ADJ!$2:$2,0)),0)</f>
        <v/>
      </c>
      <c r="BJ555">
        <f>IFERROR(INDEX(ADJ!$A$1:$BZ$1000,MATCH(PAYROLL!D555,ADJ!A$1:A$500,0),MATCH(PAYROLL!BJ$2,ADJ!$2:$2,0)),0)</f>
        <v/>
      </c>
      <c r="BK555">
        <f>SUM(BF555:BJ555)</f>
        <v/>
      </c>
      <c r="BL555">
        <f>IFERROR(INDEX(ADJ!$A$1:$BZ$1000,MATCH(PAYROLL!D555,ADJ!A$1:A$500,0),MATCH(PAYROLL!BL$2,ADJ!$2:$2,0)),0)</f>
        <v/>
      </c>
      <c r="BM555">
        <f>IFERROR(INDEX(ADJ!$A$1:$BZ$1000,MATCH(PAYROLL!D555,ADJ!A$1:A$500,0),MATCH(PAYROLL!BM$2,ADJ!$2:$2,0)),0)</f>
        <v/>
      </c>
      <c r="BN555">
        <f>IFERROR(INDEX(ADJ!$A$1:$BZ$1000,MATCH(PAYROLL!D555,ADJ!A$1:A$500,0),MATCH(PAYROLL!BN$2,ADJ!$2:$2,0)),0)</f>
        <v/>
      </c>
      <c r="BO555">
        <f>IFERROR(INDEX(ADJ!$A$1:$BZ$1000,MATCH(PAYROLL!D555,ADJ!A$1:A$500,0),MATCH(PAYROLL!BO$2,ADJ!$2:$2,0)),0)</f>
        <v/>
      </c>
      <c r="BP555">
        <f>SUM(AM555,AV555,BE555,BK555,BL555:BO555)</f>
        <v/>
      </c>
      <c r="BQ555">
        <f>BO555</f>
        <v/>
      </c>
      <c r="BR555">
        <f>IFERROR(ROUND(IF(LEFT(INDEX(PIS!O$1:O$500,MATCH(D555,PIS!C$1:C$500)),1)="D",T555/8*(BD555*0.3),IF(LEFT(INDEX(PIS!O$1:O$500,MATCH(D555,PIS!C$1:C$500)),1)="H",T555*($BD555*0.3),T555/$AD555/8*($BD555*0.3))),0),0)</f>
        <v/>
      </c>
      <c r="BS555">
        <f>IF(AP555&lt;1,0,MIN(AP555,730000))</f>
        <v/>
      </c>
      <c r="BT555">
        <f>IFERROR(ROUND((BE555-SUM(AW555:BC555)*T555/AD555/8),0)-BR555,0)</f>
        <v/>
      </c>
      <c r="BU555">
        <f>AO555</f>
        <v/>
      </c>
      <c r="BV555">
        <f>SUM(BQ555:BU555)</f>
        <v/>
      </c>
      <c r="BW555">
        <f>BP555-BV555</f>
        <v/>
      </c>
      <c r="BX555">
        <f>IFERROR(IF(RIGHT(INDEX(PIS!O$1:O$500,MATCH(D555,PIS!C$1:C$500)),5)="Gross",MIN(U555+V555,VLOOKUP("R700",TSC!B:C,2,0)*VLOOKUP("R101",TSC!B:C,2,0))*VLOOKUP("R701",TSC!B:C,2,0)%,0),0)</f>
        <v/>
      </c>
      <c r="BY555">
        <f>IFERROR(IF(RIGHT(INDEX(PIS!O$1:O$500,MATCH(D555,PIS!C$1:C$500)),5)="Gross",MIN(U555+V555,VLOOKUP("R700",TSC!B:C,2,0)*VLOOKUP("R101",TSC!B:C,2,0))*VLOOKUP("T704",TSC!B:C,2,0)%,0),0)</f>
        <v/>
      </c>
      <c r="BZ555">
        <f>IFERROR(IF(RIGHT(INDEX(PIS!O$1:O$500,MATCH(D555,PIS!C$1:C$500)),5)="Gross",MIN(U555+V555,VLOOKUP("R700",TSC!B:C,2,0)*VLOOKUP("1",TSC!F:G,2,0))*VLOOKUP("T705",TSC!B:C,2,0)%,0),0)</f>
        <v/>
      </c>
      <c r="CA555">
        <f>IFERROR(INDEX(ADJ!$A$1:$BZ$1000,MATCH(PAYROLL!D555,ADJ!A$1:A$500,0),MATCH(PAYROLL!CA$2,ADJ!$2:$2,0)),0)</f>
        <v/>
      </c>
      <c r="CB555">
        <f>IFERROR(INDEX(ADJ!$A$1:$BZ$1000,MATCH(PAYROLL!D555,ADJ!A$1:A$500,0),MATCH(PAYROLL!CB$2,ADJ!$2:$2,0)),0)</f>
        <v/>
      </c>
      <c r="CC555">
        <f>SUM(BX555:CB555)</f>
        <v/>
      </c>
      <c r="CD555">
        <f>IFERROR(INDEX(PIS!$A$1:$BZ$1000,MATCH(PAYROLL!D555,PIS!C$1:C$500,0),MATCH(PAYROLL!CD$1,PIS!$1:$1,0)),0)</f>
        <v/>
      </c>
      <c r="CE555">
        <f>IFERROR(IF(OR(INDEX(PIS!P$1:P$500,MATCH(D555,PIS!C$1:C$500,0))="LT2",INDEX(PIS!P$1:P$500,MATCH(D555,PIS!C$1:C$500,0))="P10"),0,SUM(CC555,CD555*VLOOKUP("R601",TSC!B:C,2,0),VLOOKUP("R602",TSC!B:C,2,0))),0)</f>
        <v/>
      </c>
      <c r="CF555">
        <f>MAX(BW555-CE555,0)</f>
        <v/>
      </c>
      <c r="CG555">
        <f>IFERROR(IF(OR(RIGHT(INDEX(PIS!P$1:P$500,MATCH(D555,PIS!C$1:C$500)),5)="P10",RIGHT(INDEX(PIS!P$1:P$500,MATCH(D555,PIS!C$1:C$500)),5)="CK"),0,IF(CF555&lt;=5000000,CF555*5%,IF(CF555&lt;=10000000,CF555*10%-250000,IF(CF555&lt;=18000000,CF555*15%-750000,IF(CF555&lt;=32000000,CF555*20%-1650000,IF(CF555&lt;=52000000,CF555*25%-3250000,IF(CF555&lt;=80000000,BH555*30%-5850000,CF555*35%-9850000))))))),0)</f>
        <v/>
      </c>
      <c r="CH555">
        <f>IFERROR(IF(OR(INDEX(PIS!P$1:P$500,MATCH(D555,PIS!C$1:C$500))="LT",INDEX(PIS!P$1:P$500,MATCH(D555,PIS!C$1:C$500))="CK"),0,IF(CF555&lt;2000000,0,CF555*10%)),0)</f>
        <v/>
      </c>
      <c r="CI555">
        <f>IFERROR(INDEX(ADJ!$A$1:$BZ$1000,MATCH(PAYROLL!D555,ADJ!A$1:A$500,0),MATCH(PAYROLL!CI$2,ADJ!$2:$2,0)),0)</f>
        <v/>
      </c>
      <c r="CJ555">
        <f>IFERROR(INDEX(ADJ!$A$1:$BZ$1000,MATCH(PAYROLL!D555,ADJ!A$1:A$500,0),MATCH(PAYROLL!CJ$2,ADJ!$2:$2,0)),0)</f>
        <v/>
      </c>
      <c r="CK555">
        <f>IFERROR(INDEX(ADJ!$A$1:$BZ$1000,MATCH(PAYROLL!D555,ADJ!A$1:A$500,0),MATCH(PAYROLL!CK$2,ADJ!$2:$2,0)),0)</f>
        <v/>
      </c>
      <c r="CL555">
        <f>SUM(CG555:CK555)</f>
        <v/>
      </c>
      <c r="CM555">
        <f>ROUND(SUM(CH555:CK555),0)</f>
        <v/>
      </c>
      <c r="CN555">
        <f>IFERROR(INDEX(CSDA!D$1:D$500,MATCH($CN$2,CSDA!C$1:C$500,0))*INDEX(PIS!V$1:V$500,MATCH(D555,PIS!C$1:C$500))+INDEX(ADJ!$A$1:$BZ$1000,MATCH(PAYROLL!D555,ADJ!A$1:A$500,0),MATCH(PAYROLL!CN$2,ADJ!$2:$2,0)),0)</f>
        <v/>
      </c>
      <c r="CO555">
        <f>IFERROR(INDEX(ADJ!$A$1:$BZ$1000,MATCH(PAYROLL!D555,ADJ!A$1:A$500,0),MATCH(PAYROLL!CO$2,ADJ!$2:$2,0)),0)</f>
        <v/>
      </c>
      <c r="CP555">
        <f>IFERROR(INDEX(ADJ!$A$1:$BZ$1000,MATCH(PAYROLL!D555,ADJ!A$1:A$500,0),MATCH(PAYROLL!CP$2,ADJ!$2:$2,0)),0)</f>
        <v/>
      </c>
      <c r="CQ555">
        <f>BP555-CL555-CI555-CM555-CN555-CO555-CP555-CC555</f>
        <v/>
      </c>
      <c r="CR555">
        <f>IFERROR(IF(RIGHT(INDEX(PIS!O$1:O$500,MATCH(D555,PIS!C$1:C$500,0)),5)="Gross",MIN(U555+V555,VLOOKUP("R700",TSC!B:C,2,0)*VLOOKUP("R101",TSC!B:C,2,0))*(VLOOKUP("T711",TSC!B:C,2,0)+VLOOKUP("T712",TSC!B:C,2,0))%,MIN(T555+V555,VLOOKUP("R700",TSC!B:C,2,0)*VLOOKUP("R101",TSC!B:C,2,0))*(VLOOKUP("T711",TSC!B:C,2,0)+VLOOKUP("T712",TSC!B:C,2,0)+VLOOKUP("R701",TSC!B:C,2,0))%),0)</f>
        <v/>
      </c>
      <c r="CS555">
        <f>IFERROR(IF(RIGHT(INDEX(PIS!O$1:O$500,MATCH(D555,PIS!C$1:C$500,0)),5)="Gross",MIN(U555+V555,VLOOKUP("R700",TSC!B:C,2,0)*VLOOKUP("R101",TSC!B:C,2,0))*(VLOOKUP("T714",TSC!B:C,2,0))%,MIN(T555+V555,VLOOKUP("R700",TSC!B:C,2,0)*VLOOKUP("R101",TSC!B:C,2,0))*(VLOOKUP("T704",TSC!B:C,2,0)+VLOOKUP("T714",TSC!B:C,2,0))%),0)</f>
        <v/>
      </c>
      <c r="CT555">
        <f>IFERROR(IF(RIGHT(INDEX(PIS!O$1:O$500,MATCH(D555,PIS!C$1:C$500,0)),5)="Gross",MIN(U555+V555,VLOOKUP("R700",TSC!B:C,2,0)*VLOOKUP("R101",TSC!B:C,2,0))*VLOOKUP("T705",TSC!B:C,2,0)%,MIN(T555+V555,VLOOKUP("R700",TSC!B:C,2,0)*VLOOKUP("R101",TSC!B:C,2,0))*VLOOKUP("T705",TSC!B:C,2,0)%),0)</f>
        <v/>
      </c>
      <c r="CU555">
        <f>IFERROR(IF(RIGHT(INDEX(PIS!O$1:O$500,MATCH(D555,PIS!C$1:C$500,0)),5)="Gross",MIN(U555+V555,VLOOKUP("R700",TSC!B:C,2,0)*VLOOKUP("R101",TSC!B:C,2,0))*(VLOOKUP("T713",TSC!B:C,2,0))%,MIN(T555+V555,VLOOKUP("R700",TSC!B:C,2,0)*VLOOKUP("R101",TSC!B:C,2,0))*(VLOOKUP("T713",TSC!B:C,2,0))%),0)</f>
        <v/>
      </c>
      <c r="CV555">
        <f>IFERROR(INDEX(ADJ!$A$1:$BZ$1000,MATCH(PAYROLL!D555,ADJ!A$1:A$500,0),MATCH(PAYROLL!CV$2,ADJ!$2:$2,0)),0)</f>
        <v/>
      </c>
      <c r="CW555">
        <f>IFERROR(INDEX(ADJ!$A$1:$BZ$1000,MATCH(PAYROLL!D555,ADJ!A$1:A$500,0),MATCH(PAYROLL!CW$2,ADJ!$2:$2,0)),0)</f>
        <v/>
      </c>
      <c r="CX555">
        <f>SUM(CR555:CW555)</f>
        <v/>
      </c>
      <c r="CY555">
        <f>ROUND(IF(CR555&gt;0,T555+V555*VLOOKUP("R202",TSC!$B$1:$C$500,2,0),0),0)</f>
        <v/>
      </c>
      <c r="CZ555">
        <f>IFERROR(INDEX(CSDA!D$1:D$500,MATCH($CZ$2,CSDA!C$1:C$500,0)),0)</f>
        <v/>
      </c>
      <c r="DA555">
        <f>ROUND(T555*0.7%,0)</f>
        <v/>
      </c>
      <c r="DB555">
        <f>ROUND(T555/12,0)</f>
        <v/>
      </c>
      <c r="DC555">
        <f ref="DC555" t="array">IFERROR(INDEX(CSDA!D$1:D$500,MATCH("Trích giữ"&amp;PAYROLL!DC$2,CSDA!A$1:A$500&amp;CSDA!C$1:C$500,0)),0)</f>
        <v/>
      </c>
      <c r="DD555">
        <f ref="DD555" t="array">IFERROR(INDEX(CSDA!D$1:D$500,MATCH("Trích giữ"&amp;PAYROLL!DD$2,CSDA!A$1:A$500&amp;CSDA!C$1:C$500,0)),0)</f>
        <v/>
      </c>
      <c r="DE555">
        <f ref="DE555" t="array">IFERROR(INDEX(CSDA!D$1:D$500,MATCH("Trích giữ"&amp;PAYROLL!DE$2,CSDA!A$1:A$500&amp;CSDA!C$1:C$500,0)),0)</f>
        <v/>
      </c>
      <c r="DF555">
        <f>IFERROR(INDEX(CSDA!D$1:D$500,MATCH(PAYROLL!DF$2,CSDA!C$1:C$500,0)),0)</f>
        <v/>
      </c>
      <c r="DG555">
        <f ref="DG555" t="array">IFERROR(INDEX(CSDA!D$1:D$500,MATCH("Trích giữ"&amp;PAYROLL!DG$2,CSDA!A$1:A$500&amp;CSDA!C$1:C$500,0)),0)</f>
        <v/>
      </c>
      <c r="DH555">
        <f>ROUND(T555/26,0)</f>
        <v/>
      </c>
      <c r="DI555">
        <f ref="DI555" t="array">IFERROR(INDEX(CSDA!D$1:D$500,MATCH("Trích giữ"&amp;PAYROLL!DI$2,CSDA!A$1:A$500&amp;CSDA!C$1:C$500,0)),0)</f>
        <v/>
      </c>
      <c r="DJ555">
        <f>IF(U555=0,T555*21.5%-BL555,0)</f>
        <v/>
      </c>
      <c r="DK555">
        <f ref="DK555" t="array">IFERROR(INDEX(CSDA!D$1:D$500,MATCH("Trích giữ"&amp;PAYROLL!DK$2,CSDA!A$1:A$500&amp;CSDA!C$1:C$500,0)),0)</f>
        <v/>
      </c>
      <c r="DL555">
        <f>IFERROR(INDEX(CSDA!D$1:D$500,MATCH(PAYROLL!DL$2,CSDA!C$1:C$500,0))/12,0)</f>
        <v/>
      </c>
      <c r="DM555">
        <f>SUM(DB555:DL555)</f>
        <v/>
      </c>
      <c r="DN555">
        <f>IFERROR(INDEX(ADJ!$A$1:$BZ$1000,MATCH(PAYROLL!D555,ADJ!A$1:A$500,0),MATCH(PAYROLL!DN$2,ADJ!$2:$2,0)),0)</f>
        <v/>
      </c>
      <c r="DO555">
        <f>IFERROR(SUM(BP555,DM555:DN555,CX555:DA555)-DT555,0)</f>
        <v/>
      </c>
      <c r="DP555">
        <f ref="DP555" t="array">SUM(BW555*IFERROR(INDEX(CSDA!D$1:D$500,MATCH(BW$2,CSDA!C$1:C$500,0)),0)%,CX555*IFERROR(INDEX(CSDA!D$1:D$500,MATCH(CX$2,CSDA!C$1:C$500,0)),0)%,DA555*IFERROR(INDEX(CSDA!D$1:D$500,MATCH(DA$2,CSDA!C$1:C$500,0)),0)%,DB555*IFERROR(INDEX(CSDA!D$1:D$500,MATCH(DB$2,CSDA!C$1:C$500,0)),0)%,DF555*IFERROR(INDEX(CSDA!D$1:D$500,MATCH("Phí dịch vụ"&amp;PAYROLL!DF$2,CSDA!A$1:A$500&amp;CSDA!C$1:C$500,0)),0)%,DC555*IFERROR(INDEX(CSDA!D$1:D$500,MATCH("Phí dịch vụ"&amp;PAYROLL!DC$2,CSDA!A$1:A$500&amp;CSDA!C$1:C$500,0)),0)%,DH555*IFERROR(INDEX(CSDA!D$1:D$500,MATCH("Phí dịch vụ"&amp;PAYROLL!DH$2,CSDA!A$1:A$500&amp;CSDA!C$1:C$500,0)),0)%,DJ555*IFERROR(INDEX(CSDA!D$1:D$500,MATCH("Phí dịch vụ"&amp;PAYROLL!DJ$2,CSDA!A$1:A$500&amp;CSDA!C$1:C$500,0)),0)%,BN555*IFERROR(INDEX(CSDA!D$1:D$500,MATCH(BN$2,CSDA!C$1:C$500,0)),0)%)-BN555*7%</f>
        <v/>
      </c>
      <c r="DQ555">
        <f>IFERROR(INDEX(ADJ!$A$1:$BZ$1000,MATCH(PAYROLL!D555,ADJ!A$1:A$500,0),MATCH(PAYROLL!DQ$2,ADJ!$2:$2,0)),0)</f>
        <v/>
      </c>
      <c r="DR555">
        <f>IFERROR(INDEX(ADJ!$A$1:$BZ$1000,MATCH(PAYROLL!D555,ADJ!A$1:A$500,0),MATCH(PAYROLL!DR$2,ADJ!$2:$2,0)),0)</f>
        <v/>
      </c>
      <c r="DS555">
        <f>SUM(DP555:DR555)</f>
        <v/>
      </c>
      <c r="DT555">
        <f>EK555</f>
        <v/>
      </c>
      <c r="DU555">
        <f>SUM(DO555:DR555)</f>
        <v/>
      </c>
      <c r="DV555">
        <f>ROUND(DU555*0.1,0)</f>
        <v/>
      </c>
      <c r="DW555">
        <f>DU555+DV555</f>
        <v/>
      </c>
      <c r="DZ555">
        <f>IFERROR(INDEX(ADJ!$A$1:$BZ$1000,MATCH(PAYROLL!$D555,ADJ!A$1:A$500,0),MATCH(PAYROLL!DZ$2,ADJ!$2:$2,0)),0)</f>
        <v/>
      </c>
      <c r="EA555">
        <f>IFERROR(INDEX(ADJ!$A$1:$BZ$1000,MATCH(PAYROLL!$D555,ADJ!A$1:A$500,0),MATCH(PAYROLL!EA$2,ADJ!$2:$2,0)),0)</f>
        <v/>
      </c>
      <c r="EB555">
        <f>IFERROR(INDEX(ADJ!$A$1:$BZ$1000,MATCH(PAYROLL!$D555,ADJ!A$1:A$500,0),MATCH(PAYROLL!EB$2,ADJ!$2:$2,0)),0)</f>
        <v/>
      </c>
      <c r="EC555">
        <f>IFERROR(INDEX(ADJ!$A$1:$BZ$1000,MATCH(PAYROLL!$D555,ADJ!A$1:A$500,0),MATCH(PAYROLL!EC$2,ADJ!$2:$2,0)),0)</f>
        <v/>
      </c>
      <c r="ED555">
        <f>IFERROR(INDEX(ADJ!$A$1:$BZ$1000,MATCH(PAYROLL!$D555,ADJ!A$1:A$500,0),MATCH(PAYROLL!ED$2,ADJ!$2:$2,0)),0)</f>
        <v/>
      </c>
      <c r="EE555">
        <f>IFERROR(INDEX(ADJ!$A$1:$BZ$1000,MATCH(PAYROLL!$D555,ADJ!A$1:A$500,0),MATCH(PAYROLL!EE$2,ADJ!$2:$2,0)),0)</f>
        <v/>
      </c>
      <c r="EF555">
        <f>IFERROR(INDEX(ADJ!$A$1:$BZ$1000,MATCH(PAYROLL!$D555,ADJ!A$1:A$500,0),MATCH(PAYROLL!EF$2,ADJ!$2:$2,0)),0)</f>
        <v/>
      </c>
      <c r="EG555">
        <f>IFERROR(INDEX(ADJ!$A$1:$BZ$1000,MATCH(PAYROLL!$D555,ADJ!A$1:A$500,0),MATCH(PAYROLL!EG$2,ADJ!$2:$2,0)),0)</f>
        <v/>
      </c>
      <c r="EH555">
        <f>IFERROR(INDEX(ADJ!$A$1:$BZ$1000,MATCH(PAYROLL!$D555,ADJ!A$1:A$500,0),MATCH(PAYROLL!EH$2,ADJ!$2:$2,0)),0)</f>
        <v/>
      </c>
      <c r="EI555">
        <f>IFERROR(INDEX(ADJ!$A$1:$BZ$1000,MATCH(PAYROLL!D555,ADJ!A$1:A$500,0),MATCH(PAYROLL!EI$2,ADJ!$2:$2,0)),0)</f>
        <v/>
      </c>
      <c r="EJ555">
        <f>IFERROR(INDEX(ADJ!$A$1:$BZ$1000,MATCH(PAYROLL!$D555,ADJ!A$1:A$500,0),MATCH(PAYROLL!EJ$2,ADJ!$2:$2,0)),0)</f>
        <v/>
      </c>
      <c r="EK555">
        <f>SUM(DZ555:EJ555)</f>
        <v/>
      </c>
    </row>
    <row r="556">
      <c r="A556" t="n">
        <v>554</v>
      </c>
      <c r="B556" t="inlineStr">
        <is>
          <t>Đặng Văn Cui</t>
        </is>
      </c>
      <c r="D556" t="inlineStr">
        <is>
          <t>157056-01</t>
        </is>
      </c>
      <c r="S556">
        <f>IFERROR(INDEX(PIS!$A$1:$BZ$1000,MATCH($D556,PIS!C$1:C$500,0),MATCH("Lương CB tháng trước",PIS!$1:$1,0)),0)</f>
        <v/>
      </c>
      <c r="T556">
        <f>IFERROR(INDEX(PIS!$A$1:$BZ$1000,MATCH($D556,PIS!C$1:C$500,0),MATCH("Lương CB hiện tại",PIS!$1:$1,0)),0)</f>
        <v/>
      </c>
      <c r="U556">
        <f>IFERROR(INDEX(PIS!$A$1:$BZ$1000,MATCH($D556,PIS!C$1:C$500,0),MATCH("Lương đóng BHBB",PIS!$1:$1,0)),0)</f>
        <v/>
      </c>
      <c r="V556">
        <f>IFERROR(INDEX(PIS!$A$1:$BZ$1000,MATCH($D556,PIS!C$1:C$500,0),MATCH(V$2,PIS!$2:$2,0)),0)</f>
        <v/>
      </c>
      <c r="W556">
        <f>IFERROR(INDEX(PIS!$A$1:$BZ$1000,MATCH($D556,PIS!C$1:C$500,0),MATCH(W$2,PIS!$2:$2,0)),0)</f>
        <v/>
      </c>
      <c r="X556">
        <f>IFERROR(INDEX(PIS!$A$1:$BZ$1000,MATCH($D556,PIS!C$1:C$500,0),MATCH(X$2,PIS!$2:$2,0)),0)</f>
        <v/>
      </c>
      <c r="Y556">
        <f>IFERROR(INDEX(PIS!$A$1:$BZ$1000,MATCH($D556,PIS!C$1:C$500,0),MATCH(Y$2,PIS!$2:$2,0)),0)</f>
        <v/>
      </c>
      <c r="Z556">
        <f>IFERROR(INDEX(PIS!$A$1:$BZ$1000,MATCH($D556,PIS!C$1:C$500,0),MATCH(Z$2,PIS!$2:$2,0)),0)</f>
        <v/>
      </c>
      <c r="AA556">
        <f>IFERROR(INDEX(PIS!$A$1:$BZ$1000,MATCH($D556,PIS!C$1:C$500,0),MATCH(AA$2,PIS!$2:$2,0)),0)</f>
        <v/>
      </c>
      <c r="AB556">
        <f>IFERROR(INDEX(PIS!$A$1:$BZ$1000,MATCH($D556,PIS!C$1:C$500,0),MATCH(AB$2,PIS!$2:$2,0)),0)</f>
        <v/>
      </c>
      <c r="AC556">
        <f>SUM(V556:AB556)</f>
        <v/>
      </c>
      <c r="AD556">
        <f>IFERROR(INDEX(TIMESHEET!$A$1:$AI$5000,MATCH($D556,TIMESHEET!A$1:A$500,0),MATCH("T100",TIMESHEET!$2:$2,0))-2,0)</f>
        <v/>
      </c>
      <c r="AE556">
        <f>IFERROR(INDEX(TIMESHEET!$A$1:$AI$5000,MATCH($D556,TIMESHEET!A$1:A$500,0),MATCH("T202",TIMESHEET!$2:$2,0)),0)</f>
        <v/>
      </c>
      <c r="AF556">
        <f>IFERROR(INDEX(TIMESHEET!$A$1:$AI$5000,MATCH($D556,TIMESHEET!A$1:A$500,0),MATCH("T302",TIMESHEET!$2:$2,0)),0)</f>
        <v/>
      </c>
      <c r="AG556">
        <f>IFERROR(INDEX(TIMESHEET!$A$1:$AI$5000,MATCH($D556,TIMESHEET!A$1:A$500,0),MATCH("T406",TIMESHEET!$2:$2,0)),0)</f>
        <v/>
      </c>
      <c r="AH556">
        <f>AE556+AG556</f>
        <v/>
      </c>
      <c r="AI556">
        <f>IFERROR(INDEX(TIMESHEET!$A$1:$AI$5000,MATCH($D556,TIMESHEET!A$1:A$500,0),MATCH("T701",TIMESHEET!$2:$2,0)),0)</f>
        <v/>
      </c>
      <c r="AJ556">
        <f>IFERROR(INDEX(TIMESHEET!$A$1:$AI$5000,MATCH($D556,TIMESHEET!B$1:B$500,0),MATCH("T320",TIMESHEET!$2:$2,0)),0)</f>
        <v/>
      </c>
      <c r="AK556">
        <f>IFERROR(IF(LEFT(INDEX(PIS!O$1:O$500,MATCH(D556,PIS!C$1:C$500)),1)="M",T556/AD556*SUM(AE556:AG556),T556*AD556),0)</f>
        <v/>
      </c>
      <c r="AL556">
        <f>IFERROR(INDEX(ADJ!$A$1:$BZ$1000,MATCH(PAYROLL!D556,ADJ!A$1:A$500,0),MATCH(PAYROLL!AL$2,ADJ!$2:$2,0)),0)</f>
        <v/>
      </c>
      <c r="AM556">
        <f>SUM(AK556:AL556)</f>
        <v/>
      </c>
      <c r="AN556">
        <f>IFERROR(ROUND(V556/$AD556*$AH556,0),0)</f>
        <v/>
      </c>
      <c r="AO556">
        <f>IFERROR(ROUND(W556/$AD556*$AH556,0),0)</f>
        <v/>
      </c>
      <c r="AP556">
        <f>IFERROR(ROUND(X556/$AD556*$AE556,0),0)</f>
        <v/>
      </c>
      <c r="AQ556">
        <f>IFERROR(ROUND(Y556/$AD556*$AH556,0),0)</f>
        <v/>
      </c>
      <c r="AR556">
        <f>IFERROR(ROUND(Z556/$AD556*$AH556,0),0)</f>
        <v/>
      </c>
      <c r="AS556">
        <f>IFERROR(ROUND(AA556/$AD556*$AH556,0),0)</f>
        <v/>
      </c>
      <c r="AT556">
        <f>IFERROR(IF((AE556+AF556+AG556)&gt;13,AB556,ROUND(AB556/AD556*AH556,0)),0)</f>
        <v/>
      </c>
      <c r="AU556">
        <f>IFERROR(INDEX(ADJ!$A$1:$BZ$1000,MATCH(PAYROLL!D556,ADJ!A$1:A$500,0),MATCH(PAYROLL!AU$2,ADJ!$2:$2,0)),0)</f>
        <v/>
      </c>
      <c r="AV556">
        <f>ROUND(SUM(AN556:AU556),0)</f>
        <v/>
      </c>
      <c r="AW556">
        <f>IFERROR(INDEX(TIMESHEET!$A$1:$AI$5000,MATCH(PAYROLL!D556,TIMESHEET!A$1:A$500,0),MATCH("T620",TIMESHEET!$2:$2,0)),0)</f>
        <v/>
      </c>
      <c r="AX556">
        <f>IFERROR(INDEX(TIMESHEET!$A$1:$AI$5000,MATCH(PAYROLL!D556,TIMESHEET!A$1:A$500,0),MATCH("T601",TIMESHEET!$2:$2,0)),0)</f>
        <v/>
      </c>
      <c r="AY556">
        <f>IFERROR(INDEX(TIMESHEET!$A$1:$AI$5000,MATCH(PAYROLL!D556,TIMESHEET!A$1:A$500,0),MATCH("T602",TIMESHEET!$2:$2,0)),0)</f>
        <v/>
      </c>
      <c r="AZ556">
        <f>IFERROR(INDEX(TIMESHEET!$A$1:$AI$5000,MATCH(PAYROLL!D556,TIMESHEET!A$1:A$500,0),MATCH("T603",TIMESHEET!$2:$2,0)),0)</f>
        <v/>
      </c>
      <c r="BA556">
        <f>IFERROR(INDEX(TIMESHEET!$A$1:$AI$5000,MATCH(PAYROLL!D556,TIMESHEET!A$1:A$500,0),MATCH("T611",TIMESHEET!$2:$2,0)),0)</f>
        <v/>
      </c>
      <c r="BB556">
        <f>IFERROR(INDEX(TIMESHEET!$A$1:$AI$5000,MATCH(PAYROLL!D556,TIMESHEET!A$1:A$500,0),MATCH("T612",TIMESHEET!$2:$2,0)),0)</f>
        <v/>
      </c>
      <c r="BC556">
        <f>IFERROR(INDEX(TIMESHEET!$A$1:$AI$5000,MATCH(PAYROLL!D556,TIMESHEET!A$1:A$500,0),MATCH("T613",TIMESHEET!$2:$2,0)),0)</f>
        <v/>
      </c>
      <c r="BD556">
        <f>IFERROR(INDEX(TIMESHEET!$A$1:$AI$5000,MATCH(PAYROLL!D556,TIMESHEET!A$1:A$500,0),MATCH("T500",TIMESHEET!$2:$2,0)),0)</f>
        <v/>
      </c>
      <c r="BE556">
        <f>IFERROR(IF(LEFT(INDEX(PIS!O$1:O$500,MATCH(D556,PIS!C$1:C$500)),1)="M",T556/AD556/8*(AW556+AX556*1.5+AY556*2+AZ556*3+BA556*2.1+BB556*2.7+BC556*3.9+BD556*0.3),T556/8*(AW556+AX556*1.5+AY556*2+AZ556*3+BA556*2.1+BB556*2.7+BC556*3.9+BD556*0.3)),0)</f>
        <v/>
      </c>
      <c r="BF556">
        <f>IFERROR(INDEX(ADJ!$A$1:$BZ$1000,MATCH(PAYROLL!$D556,ADJ!A$1:A$500,0),MATCH(PAYROLL!BF$2,ADJ!$2:$2,0)),0)</f>
        <v/>
      </c>
      <c r="BG556">
        <f>IFERROR(INDEX(ADJ!$A$1:$BZ$1000,MATCH(PAYROLL!D556,ADJ!A$1:A$500,0),MATCH(PAYROLL!BG$2,ADJ!$2:$2,0)),0)</f>
        <v/>
      </c>
      <c r="BH556">
        <f>IFERROR(INDEX(ADJ!$A$1:$BZ$1000,MATCH(PAYROLL!D556,ADJ!A$1:A$500,0),MATCH(PAYROLL!BH$2,ADJ!$2:$2,0)),0)</f>
        <v/>
      </c>
      <c r="BI556">
        <f>IFERROR(INDEX(ADJ!$A$1:$BZ$1000,MATCH(PAYROLL!D556,ADJ!A$1:A$500,0),MATCH(PAYROLL!BI$2,ADJ!$2:$2,0)),0)</f>
        <v/>
      </c>
      <c r="BJ556">
        <f>IFERROR(INDEX(ADJ!$A$1:$BZ$1000,MATCH(PAYROLL!D556,ADJ!A$1:A$500,0),MATCH(PAYROLL!BJ$2,ADJ!$2:$2,0)),0)</f>
        <v/>
      </c>
      <c r="BK556">
        <f>SUM(BF556:BJ556)</f>
        <v/>
      </c>
      <c r="BL556">
        <f>IFERROR(INDEX(ADJ!$A$1:$BZ$1000,MATCH(PAYROLL!D556,ADJ!A$1:A$500,0),MATCH(PAYROLL!BL$2,ADJ!$2:$2,0)),0)</f>
        <v/>
      </c>
      <c r="BM556">
        <f>IFERROR(INDEX(ADJ!$A$1:$BZ$1000,MATCH(PAYROLL!D556,ADJ!A$1:A$500,0),MATCH(PAYROLL!BM$2,ADJ!$2:$2,0)),0)</f>
        <v/>
      </c>
      <c r="BN556">
        <f>IFERROR(INDEX(ADJ!$A$1:$BZ$1000,MATCH(PAYROLL!D556,ADJ!A$1:A$500,0),MATCH(PAYROLL!BN$2,ADJ!$2:$2,0)),0)</f>
        <v/>
      </c>
      <c r="BO556">
        <f>IFERROR(INDEX(ADJ!$A$1:$BZ$1000,MATCH(PAYROLL!D556,ADJ!A$1:A$500,0),MATCH(PAYROLL!BO$2,ADJ!$2:$2,0)),0)</f>
        <v/>
      </c>
      <c r="BP556">
        <f>SUM(AM556,AV556,BE556,BK556,BL556:BO556)</f>
        <v/>
      </c>
      <c r="BQ556">
        <f>BO556</f>
        <v/>
      </c>
      <c r="BR556">
        <f>IFERROR(ROUND(IF(LEFT(INDEX(PIS!O$1:O$500,MATCH(D556,PIS!C$1:C$500)),1)="D",T556/8*(BD556*0.3),IF(LEFT(INDEX(PIS!O$1:O$500,MATCH(D556,PIS!C$1:C$500)),1)="H",T556*($BD556*0.3),T556/$AD556/8*($BD556*0.3))),0),0)</f>
        <v/>
      </c>
      <c r="BS556">
        <f>IF(AP556&lt;1,0,MIN(AP556,730000))</f>
        <v/>
      </c>
      <c r="BT556">
        <f>IFERROR(ROUND((BE556-SUM(AW556:BC556)*T556/AD556/8),0)-BR556,0)</f>
        <v/>
      </c>
      <c r="BU556">
        <f>AO556</f>
        <v/>
      </c>
      <c r="BV556">
        <f>SUM(BQ556:BU556)</f>
        <v/>
      </c>
      <c r="BW556">
        <f>BP556-BV556</f>
        <v/>
      </c>
      <c r="BX556">
        <f>IFERROR(IF(RIGHT(INDEX(PIS!O$1:O$500,MATCH(D556,PIS!C$1:C$500)),5)="Gross",MIN(U556+V556,VLOOKUP("R700",TSC!B:C,2,0)*VLOOKUP("R101",TSC!B:C,2,0))*VLOOKUP("R701",TSC!B:C,2,0)%,0),0)</f>
        <v/>
      </c>
      <c r="BY556">
        <f>IFERROR(IF(RIGHT(INDEX(PIS!O$1:O$500,MATCH(D556,PIS!C$1:C$500)),5)="Gross",MIN(U556+V556,VLOOKUP("R700",TSC!B:C,2,0)*VLOOKUP("R101",TSC!B:C,2,0))*VLOOKUP("T704",TSC!B:C,2,0)%,0),0)</f>
        <v/>
      </c>
      <c r="BZ556">
        <f>IFERROR(IF(RIGHT(INDEX(PIS!O$1:O$500,MATCH(D556,PIS!C$1:C$500)),5)="Gross",MIN(U556+V556,VLOOKUP("R700",TSC!B:C,2,0)*VLOOKUP("1",TSC!F:G,2,0))*VLOOKUP("T705",TSC!B:C,2,0)%,0),0)</f>
        <v/>
      </c>
      <c r="CA556">
        <f>IFERROR(INDEX(ADJ!$A$1:$BZ$1000,MATCH(PAYROLL!D556,ADJ!A$1:A$500,0),MATCH(PAYROLL!CA$2,ADJ!$2:$2,0)),0)</f>
        <v/>
      </c>
      <c r="CB556">
        <f>IFERROR(INDEX(ADJ!$A$1:$BZ$1000,MATCH(PAYROLL!D556,ADJ!A$1:A$500,0),MATCH(PAYROLL!CB$2,ADJ!$2:$2,0)),0)</f>
        <v/>
      </c>
      <c r="CC556">
        <f>SUM(BX556:CB556)</f>
        <v/>
      </c>
      <c r="CD556">
        <f>IFERROR(INDEX(PIS!$A$1:$BZ$1000,MATCH(PAYROLL!D556,PIS!C$1:C$500,0),MATCH(PAYROLL!CD$1,PIS!$1:$1,0)),0)</f>
        <v/>
      </c>
      <c r="CE556">
        <f>IFERROR(IF(OR(INDEX(PIS!P$1:P$500,MATCH(D556,PIS!C$1:C$500,0))="LT2",INDEX(PIS!P$1:P$500,MATCH(D556,PIS!C$1:C$500,0))="P10"),0,SUM(CC556,CD556*VLOOKUP("R601",TSC!B:C,2,0),VLOOKUP("R602",TSC!B:C,2,0))),0)</f>
        <v/>
      </c>
      <c r="CF556">
        <f>MAX(BW556-CE556,0)</f>
        <v/>
      </c>
      <c r="CG556">
        <f>IFERROR(IF(OR(RIGHT(INDEX(PIS!P$1:P$500,MATCH(D556,PIS!C$1:C$500)),5)="P10",RIGHT(INDEX(PIS!P$1:P$500,MATCH(D556,PIS!C$1:C$500)),5)="CK"),0,IF(CF556&lt;=5000000,CF556*5%,IF(CF556&lt;=10000000,CF556*10%-250000,IF(CF556&lt;=18000000,CF556*15%-750000,IF(CF556&lt;=32000000,CF556*20%-1650000,IF(CF556&lt;=52000000,CF556*25%-3250000,IF(CF556&lt;=80000000,BH556*30%-5850000,CF556*35%-9850000))))))),0)</f>
        <v/>
      </c>
      <c r="CH556">
        <f>IFERROR(IF(OR(INDEX(PIS!P$1:P$500,MATCH(D556,PIS!C$1:C$500))="LT",INDEX(PIS!P$1:P$500,MATCH(D556,PIS!C$1:C$500))="CK"),0,IF(CF556&lt;2000000,0,CF556*10%)),0)</f>
        <v/>
      </c>
      <c r="CI556">
        <f>IFERROR(INDEX(ADJ!$A$1:$BZ$1000,MATCH(PAYROLL!D556,ADJ!A$1:A$500,0),MATCH(PAYROLL!CI$2,ADJ!$2:$2,0)),0)</f>
        <v/>
      </c>
      <c r="CJ556">
        <f>IFERROR(INDEX(ADJ!$A$1:$BZ$1000,MATCH(PAYROLL!D556,ADJ!A$1:A$500,0),MATCH(PAYROLL!CJ$2,ADJ!$2:$2,0)),0)</f>
        <v/>
      </c>
      <c r="CK556">
        <f>IFERROR(INDEX(ADJ!$A$1:$BZ$1000,MATCH(PAYROLL!D556,ADJ!A$1:A$500,0),MATCH(PAYROLL!CK$2,ADJ!$2:$2,0)),0)</f>
        <v/>
      </c>
      <c r="CL556">
        <f>SUM(CG556:CK556)</f>
        <v/>
      </c>
      <c r="CM556">
        <f>ROUND(SUM(CH556:CK556),0)</f>
        <v/>
      </c>
      <c r="CN556">
        <f>IFERROR(INDEX(CSDA!D$1:D$500,MATCH($CN$2,CSDA!C$1:C$500,0))*INDEX(PIS!V$1:V$500,MATCH(D556,PIS!C$1:C$500))+INDEX(ADJ!$A$1:$BZ$1000,MATCH(PAYROLL!D556,ADJ!A$1:A$500,0),MATCH(PAYROLL!CN$2,ADJ!$2:$2,0)),0)</f>
        <v/>
      </c>
      <c r="CO556">
        <f>IFERROR(INDEX(ADJ!$A$1:$BZ$1000,MATCH(PAYROLL!D556,ADJ!A$1:A$500,0),MATCH(PAYROLL!CO$2,ADJ!$2:$2,0)),0)</f>
        <v/>
      </c>
      <c r="CP556">
        <f>IFERROR(INDEX(ADJ!$A$1:$BZ$1000,MATCH(PAYROLL!D556,ADJ!A$1:A$500,0),MATCH(PAYROLL!CP$2,ADJ!$2:$2,0)),0)</f>
        <v/>
      </c>
      <c r="CQ556">
        <f>BP556-CL556-CI556-CM556-CN556-CO556-CP556-CC556</f>
        <v/>
      </c>
      <c r="CR556">
        <f>IFERROR(IF(RIGHT(INDEX(PIS!O$1:O$500,MATCH(D556,PIS!C$1:C$500,0)),5)="Gross",MIN(U556+V556,VLOOKUP("R700",TSC!B:C,2,0)*VLOOKUP("R101",TSC!B:C,2,0))*(VLOOKUP("T711",TSC!B:C,2,0)+VLOOKUP("T712",TSC!B:C,2,0))%,MIN(T556+V556,VLOOKUP("R700",TSC!B:C,2,0)*VLOOKUP("R101",TSC!B:C,2,0))*(VLOOKUP("T711",TSC!B:C,2,0)+VLOOKUP("T712",TSC!B:C,2,0)+VLOOKUP("R701",TSC!B:C,2,0))%),0)</f>
        <v/>
      </c>
      <c r="CS556">
        <f>IFERROR(IF(RIGHT(INDEX(PIS!O$1:O$500,MATCH(D556,PIS!C$1:C$500,0)),5)="Gross",MIN(U556+V556,VLOOKUP("R700",TSC!B:C,2,0)*VLOOKUP("R101",TSC!B:C,2,0))*(VLOOKUP("T714",TSC!B:C,2,0))%,MIN(T556+V556,VLOOKUP("R700",TSC!B:C,2,0)*VLOOKUP("R101",TSC!B:C,2,0))*(VLOOKUP("T704",TSC!B:C,2,0)+VLOOKUP("T714",TSC!B:C,2,0))%),0)</f>
        <v/>
      </c>
      <c r="CT556">
        <f>IFERROR(IF(RIGHT(INDEX(PIS!O$1:O$500,MATCH(D556,PIS!C$1:C$500,0)),5)="Gross",MIN(U556+V556,VLOOKUP("R700",TSC!B:C,2,0)*VLOOKUP("R101",TSC!B:C,2,0))*VLOOKUP("T705",TSC!B:C,2,0)%,MIN(T556+V556,VLOOKUP("R700",TSC!B:C,2,0)*VLOOKUP("R101",TSC!B:C,2,0))*VLOOKUP("T705",TSC!B:C,2,0)%),0)</f>
        <v/>
      </c>
      <c r="CU556">
        <f>IFERROR(IF(RIGHT(INDEX(PIS!O$1:O$500,MATCH(D556,PIS!C$1:C$500,0)),5)="Gross",MIN(U556+V556,VLOOKUP("R700",TSC!B:C,2,0)*VLOOKUP("R101",TSC!B:C,2,0))*(VLOOKUP("T713",TSC!B:C,2,0))%,MIN(T556+V556,VLOOKUP("R700",TSC!B:C,2,0)*VLOOKUP("R101",TSC!B:C,2,0))*(VLOOKUP("T713",TSC!B:C,2,0))%),0)</f>
        <v/>
      </c>
      <c r="CV556">
        <f>IFERROR(INDEX(ADJ!$A$1:$BZ$1000,MATCH(PAYROLL!D556,ADJ!A$1:A$500,0),MATCH(PAYROLL!CV$2,ADJ!$2:$2,0)),0)</f>
        <v/>
      </c>
      <c r="CW556">
        <f>IFERROR(INDEX(ADJ!$A$1:$BZ$1000,MATCH(PAYROLL!D556,ADJ!A$1:A$500,0),MATCH(PAYROLL!CW$2,ADJ!$2:$2,0)),0)</f>
        <v/>
      </c>
      <c r="CX556">
        <f>SUM(CR556:CW556)</f>
        <v/>
      </c>
      <c r="CY556">
        <f>ROUND(IF(CR556&gt;0,T556+V556*VLOOKUP("R202",TSC!$B$1:$C$500,2,0),0),0)</f>
        <v/>
      </c>
      <c r="CZ556">
        <f>IFERROR(INDEX(CSDA!D$1:D$500,MATCH($CZ$2,CSDA!C$1:C$500,0)),0)</f>
        <v/>
      </c>
      <c r="DA556">
        <f>ROUND(T556*0.7%,0)</f>
        <v/>
      </c>
      <c r="DB556">
        <f>ROUND(T556/12,0)</f>
        <v/>
      </c>
      <c r="DC556">
        <f ref="DC556" t="array">IFERROR(INDEX(CSDA!D$1:D$500,MATCH("Trích giữ"&amp;PAYROLL!DC$2,CSDA!A$1:A$500&amp;CSDA!C$1:C$500,0)),0)</f>
        <v/>
      </c>
      <c r="DD556">
        <f ref="DD556" t="array">IFERROR(INDEX(CSDA!D$1:D$500,MATCH("Trích giữ"&amp;PAYROLL!DD$2,CSDA!A$1:A$500&amp;CSDA!C$1:C$500,0)),0)</f>
        <v/>
      </c>
      <c r="DE556">
        <f ref="DE556" t="array">IFERROR(INDEX(CSDA!D$1:D$500,MATCH("Trích giữ"&amp;PAYROLL!DE$2,CSDA!A$1:A$500&amp;CSDA!C$1:C$500,0)),0)</f>
        <v/>
      </c>
      <c r="DF556">
        <f>IFERROR(INDEX(CSDA!D$1:D$500,MATCH(PAYROLL!DF$2,CSDA!C$1:C$500,0)),0)</f>
        <v/>
      </c>
      <c r="DG556">
        <f ref="DG556" t="array">IFERROR(INDEX(CSDA!D$1:D$500,MATCH("Trích giữ"&amp;PAYROLL!DG$2,CSDA!A$1:A$500&amp;CSDA!C$1:C$500,0)),0)</f>
        <v/>
      </c>
      <c r="DH556">
        <f>ROUND(T556/26,0)</f>
        <v/>
      </c>
      <c r="DI556">
        <f ref="DI556" t="array">IFERROR(INDEX(CSDA!D$1:D$500,MATCH("Trích giữ"&amp;PAYROLL!DI$2,CSDA!A$1:A$500&amp;CSDA!C$1:C$500,0)),0)</f>
        <v/>
      </c>
      <c r="DJ556">
        <f>IF(U556=0,T556*21.5%-BL556,0)</f>
        <v/>
      </c>
      <c r="DK556">
        <f ref="DK556" t="array">IFERROR(INDEX(CSDA!D$1:D$500,MATCH("Trích giữ"&amp;PAYROLL!DK$2,CSDA!A$1:A$500&amp;CSDA!C$1:C$500,0)),0)</f>
        <v/>
      </c>
      <c r="DL556">
        <f>IFERROR(INDEX(CSDA!D$1:D$500,MATCH(PAYROLL!DL$2,CSDA!C$1:C$500,0))/12,0)</f>
        <v/>
      </c>
      <c r="DM556">
        <f>SUM(DB556:DL556)</f>
        <v/>
      </c>
      <c r="DN556">
        <f>IFERROR(INDEX(ADJ!$A$1:$BZ$1000,MATCH(PAYROLL!D556,ADJ!A$1:A$500,0),MATCH(PAYROLL!DN$2,ADJ!$2:$2,0)),0)</f>
        <v/>
      </c>
      <c r="DO556">
        <f>IFERROR(SUM(BP556,DM556:DN556,CX556:DA556)-DT556,0)</f>
        <v/>
      </c>
      <c r="DP556">
        <f ref="DP556" t="array">SUM(BW556*IFERROR(INDEX(CSDA!D$1:D$500,MATCH(BW$2,CSDA!C$1:C$500,0)),0)%,CX556*IFERROR(INDEX(CSDA!D$1:D$500,MATCH(CX$2,CSDA!C$1:C$500,0)),0)%,DA556*IFERROR(INDEX(CSDA!D$1:D$500,MATCH(DA$2,CSDA!C$1:C$500,0)),0)%,DB556*IFERROR(INDEX(CSDA!D$1:D$500,MATCH(DB$2,CSDA!C$1:C$500,0)),0)%,DF556*IFERROR(INDEX(CSDA!D$1:D$500,MATCH("Phí dịch vụ"&amp;PAYROLL!DF$2,CSDA!A$1:A$500&amp;CSDA!C$1:C$500,0)),0)%,DC556*IFERROR(INDEX(CSDA!D$1:D$500,MATCH("Phí dịch vụ"&amp;PAYROLL!DC$2,CSDA!A$1:A$500&amp;CSDA!C$1:C$500,0)),0)%,DH556*IFERROR(INDEX(CSDA!D$1:D$500,MATCH("Phí dịch vụ"&amp;PAYROLL!DH$2,CSDA!A$1:A$500&amp;CSDA!C$1:C$500,0)),0)%,DJ556*IFERROR(INDEX(CSDA!D$1:D$500,MATCH("Phí dịch vụ"&amp;PAYROLL!DJ$2,CSDA!A$1:A$500&amp;CSDA!C$1:C$500,0)),0)%,BN556*IFERROR(INDEX(CSDA!D$1:D$500,MATCH(BN$2,CSDA!C$1:C$500,0)),0)%)-BN556*7%</f>
        <v/>
      </c>
      <c r="DQ556">
        <f>IFERROR(INDEX(ADJ!$A$1:$BZ$1000,MATCH(PAYROLL!D556,ADJ!A$1:A$500,0),MATCH(PAYROLL!DQ$2,ADJ!$2:$2,0)),0)</f>
        <v/>
      </c>
      <c r="DR556">
        <f>IFERROR(INDEX(ADJ!$A$1:$BZ$1000,MATCH(PAYROLL!D556,ADJ!A$1:A$500,0),MATCH(PAYROLL!DR$2,ADJ!$2:$2,0)),0)</f>
        <v/>
      </c>
      <c r="DS556">
        <f>SUM(DP556:DR556)</f>
        <v/>
      </c>
      <c r="DT556">
        <f>EK556</f>
        <v/>
      </c>
      <c r="DU556">
        <f>SUM(DO556:DR556)</f>
        <v/>
      </c>
      <c r="DV556">
        <f>ROUND(DU556*0.1,0)</f>
        <v/>
      </c>
      <c r="DW556">
        <f>DU556+DV556</f>
        <v/>
      </c>
      <c r="DZ556">
        <f>IFERROR(INDEX(ADJ!$A$1:$BZ$1000,MATCH(PAYROLL!$D556,ADJ!A$1:A$500,0),MATCH(PAYROLL!DZ$2,ADJ!$2:$2,0)),0)</f>
        <v/>
      </c>
      <c r="EA556">
        <f>IFERROR(INDEX(ADJ!$A$1:$BZ$1000,MATCH(PAYROLL!$D556,ADJ!A$1:A$500,0),MATCH(PAYROLL!EA$2,ADJ!$2:$2,0)),0)</f>
        <v/>
      </c>
      <c r="EB556">
        <f>IFERROR(INDEX(ADJ!$A$1:$BZ$1000,MATCH(PAYROLL!$D556,ADJ!A$1:A$500,0),MATCH(PAYROLL!EB$2,ADJ!$2:$2,0)),0)</f>
        <v/>
      </c>
      <c r="EC556">
        <f>IFERROR(INDEX(ADJ!$A$1:$BZ$1000,MATCH(PAYROLL!$D556,ADJ!A$1:A$500,0),MATCH(PAYROLL!EC$2,ADJ!$2:$2,0)),0)</f>
        <v/>
      </c>
      <c r="ED556">
        <f>IFERROR(INDEX(ADJ!$A$1:$BZ$1000,MATCH(PAYROLL!$D556,ADJ!A$1:A$500,0),MATCH(PAYROLL!ED$2,ADJ!$2:$2,0)),0)</f>
        <v/>
      </c>
      <c r="EE556">
        <f>IFERROR(INDEX(ADJ!$A$1:$BZ$1000,MATCH(PAYROLL!$D556,ADJ!A$1:A$500,0),MATCH(PAYROLL!EE$2,ADJ!$2:$2,0)),0)</f>
        <v/>
      </c>
      <c r="EF556">
        <f>IFERROR(INDEX(ADJ!$A$1:$BZ$1000,MATCH(PAYROLL!$D556,ADJ!A$1:A$500,0),MATCH(PAYROLL!EF$2,ADJ!$2:$2,0)),0)</f>
        <v/>
      </c>
      <c r="EG556">
        <f>IFERROR(INDEX(ADJ!$A$1:$BZ$1000,MATCH(PAYROLL!$D556,ADJ!A$1:A$500,0),MATCH(PAYROLL!EG$2,ADJ!$2:$2,0)),0)</f>
        <v/>
      </c>
      <c r="EH556">
        <f>IFERROR(INDEX(ADJ!$A$1:$BZ$1000,MATCH(PAYROLL!$D556,ADJ!A$1:A$500,0),MATCH(PAYROLL!EH$2,ADJ!$2:$2,0)),0)</f>
        <v/>
      </c>
      <c r="EI556">
        <f>IFERROR(INDEX(ADJ!$A$1:$BZ$1000,MATCH(PAYROLL!D556,ADJ!A$1:A$500,0),MATCH(PAYROLL!EI$2,ADJ!$2:$2,0)),0)</f>
        <v/>
      </c>
      <c r="EJ556">
        <f>IFERROR(INDEX(ADJ!$A$1:$BZ$1000,MATCH(PAYROLL!$D556,ADJ!A$1:A$500,0),MATCH(PAYROLL!EJ$2,ADJ!$2:$2,0)),0)</f>
        <v/>
      </c>
      <c r="EK556">
        <f>SUM(DZ556:EJ556)</f>
        <v/>
      </c>
    </row>
    <row r="557">
      <c r="A557" t="n">
        <v>555</v>
      </c>
      <c r="B557" t="inlineStr">
        <is>
          <t>Đặng Văn Tẳng</t>
        </is>
      </c>
      <c r="D557" t="inlineStr">
        <is>
          <t>152994-01</t>
        </is>
      </c>
      <c r="S557">
        <f>IFERROR(INDEX(PIS!$A$1:$BZ$1000,MATCH($D557,PIS!C$1:C$500,0),MATCH("Lương CB tháng trước",PIS!$1:$1,0)),0)</f>
        <v/>
      </c>
      <c r="T557">
        <f>IFERROR(INDEX(PIS!$A$1:$BZ$1000,MATCH($D557,PIS!C$1:C$500,0),MATCH("Lương CB hiện tại",PIS!$1:$1,0)),0)</f>
        <v/>
      </c>
      <c r="U557">
        <f>IFERROR(INDEX(PIS!$A$1:$BZ$1000,MATCH($D557,PIS!C$1:C$500,0),MATCH("Lương đóng BHBB",PIS!$1:$1,0)),0)</f>
        <v/>
      </c>
      <c r="V557">
        <f>IFERROR(INDEX(PIS!$A$1:$BZ$1000,MATCH($D557,PIS!C$1:C$500,0),MATCH(V$2,PIS!$2:$2,0)),0)</f>
        <v/>
      </c>
      <c r="W557">
        <f>IFERROR(INDEX(PIS!$A$1:$BZ$1000,MATCH($D557,PIS!C$1:C$500,0),MATCH(W$2,PIS!$2:$2,0)),0)</f>
        <v/>
      </c>
      <c r="X557">
        <f>IFERROR(INDEX(PIS!$A$1:$BZ$1000,MATCH($D557,PIS!C$1:C$500,0),MATCH(X$2,PIS!$2:$2,0)),0)</f>
        <v/>
      </c>
      <c r="Y557">
        <f>IFERROR(INDEX(PIS!$A$1:$BZ$1000,MATCH($D557,PIS!C$1:C$500,0),MATCH(Y$2,PIS!$2:$2,0)),0)</f>
        <v/>
      </c>
      <c r="Z557">
        <f>IFERROR(INDEX(PIS!$A$1:$BZ$1000,MATCH($D557,PIS!C$1:C$500,0),MATCH(Z$2,PIS!$2:$2,0)),0)</f>
        <v/>
      </c>
      <c r="AA557">
        <f>IFERROR(INDEX(PIS!$A$1:$BZ$1000,MATCH($D557,PIS!C$1:C$500,0),MATCH(AA$2,PIS!$2:$2,0)),0)</f>
        <v/>
      </c>
      <c r="AB557">
        <f>IFERROR(INDEX(PIS!$A$1:$BZ$1000,MATCH($D557,PIS!C$1:C$500,0),MATCH(AB$2,PIS!$2:$2,0)),0)</f>
        <v/>
      </c>
      <c r="AC557">
        <f>SUM(V557:AB557)</f>
        <v/>
      </c>
      <c r="AD557">
        <f>IFERROR(INDEX(TIMESHEET!$A$1:$AI$5000,MATCH($D557,TIMESHEET!A$1:A$500,0),MATCH("T100",TIMESHEET!$2:$2,0))-2,0)</f>
        <v/>
      </c>
      <c r="AE557">
        <f>IFERROR(INDEX(TIMESHEET!$A$1:$AI$5000,MATCH($D557,TIMESHEET!A$1:A$500,0),MATCH("T202",TIMESHEET!$2:$2,0)),0)</f>
        <v/>
      </c>
      <c r="AF557">
        <f>IFERROR(INDEX(TIMESHEET!$A$1:$AI$5000,MATCH($D557,TIMESHEET!A$1:A$500,0),MATCH("T302",TIMESHEET!$2:$2,0)),0)</f>
        <v/>
      </c>
      <c r="AG557">
        <f>IFERROR(INDEX(TIMESHEET!$A$1:$AI$5000,MATCH($D557,TIMESHEET!A$1:A$500,0),MATCH("T406",TIMESHEET!$2:$2,0)),0)</f>
        <v/>
      </c>
      <c r="AH557">
        <f>AE557+AG557</f>
        <v/>
      </c>
      <c r="AI557">
        <f>IFERROR(INDEX(TIMESHEET!$A$1:$AI$5000,MATCH($D557,TIMESHEET!A$1:A$500,0),MATCH("T701",TIMESHEET!$2:$2,0)),0)</f>
        <v/>
      </c>
      <c r="AJ557">
        <f>IFERROR(INDEX(TIMESHEET!$A$1:$AI$5000,MATCH($D557,TIMESHEET!B$1:B$500,0),MATCH("T320",TIMESHEET!$2:$2,0)),0)</f>
        <v/>
      </c>
      <c r="AK557">
        <f>IFERROR(IF(LEFT(INDEX(PIS!O$1:O$500,MATCH(D557,PIS!C$1:C$500)),1)="M",T557/AD557*SUM(AE557:AG557),T557*AD557),0)</f>
        <v/>
      </c>
      <c r="AL557">
        <f>IFERROR(INDEX(ADJ!$A$1:$BZ$1000,MATCH(PAYROLL!D557,ADJ!A$1:A$500,0),MATCH(PAYROLL!AL$2,ADJ!$2:$2,0)),0)</f>
        <v/>
      </c>
      <c r="AM557">
        <f>SUM(AK557:AL557)</f>
        <v/>
      </c>
      <c r="AN557">
        <f>IFERROR(ROUND(V557/$AD557*$AH557,0),0)</f>
        <v/>
      </c>
      <c r="AO557">
        <f>IFERROR(ROUND(W557/$AD557*$AH557,0),0)</f>
        <v/>
      </c>
      <c r="AP557">
        <f>IFERROR(ROUND(X557/$AD557*$AE557,0),0)</f>
        <v/>
      </c>
      <c r="AQ557">
        <f>IFERROR(ROUND(Y557/$AD557*$AH557,0),0)</f>
        <v/>
      </c>
      <c r="AR557">
        <f>IFERROR(ROUND(Z557/$AD557*$AH557,0),0)</f>
        <v/>
      </c>
      <c r="AS557">
        <f>IFERROR(ROUND(AA557/$AD557*$AH557,0),0)</f>
        <v/>
      </c>
      <c r="AT557">
        <f>IFERROR(IF((AE557+AF557+AG557)&gt;13,AB557,ROUND(AB557/AD557*AH557,0)),0)</f>
        <v/>
      </c>
      <c r="AU557">
        <f>IFERROR(INDEX(ADJ!$A$1:$BZ$1000,MATCH(PAYROLL!D557,ADJ!A$1:A$500,0),MATCH(PAYROLL!AU$2,ADJ!$2:$2,0)),0)</f>
        <v/>
      </c>
      <c r="AV557">
        <f>ROUND(SUM(AN557:AU557),0)</f>
        <v/>
      </c>
      <c r="AW557">
        <f>IFERROR(INDEX(TIMESHEET!$A$1:$AI$5000,MATCH(PAYROLL!D557,TIMESHEET!A$1:A$500,0),MATCH("T620",TIMESHEET!$2:$2,0)),0)</f>
        <v/>
      </c>
      <c r="AX557">
        <f>IFERROR(INDEX(TIMESHEET!$A$1:$AI$5000,MATCH(PAYROLL!D557,TIMESHEET!A$1:A$500,0),MATCH("T601",TIMESHEET!$2:$2,0)),0)</f>
        <v/>
      </c>
      <c r="AY557">
        <f>IFERROR(INDEX(TIMESHEET!$A$1:$AI$5000,MATCH(PAYROLL!D557,TIMESHEET!A$1:A$500,0),MATCH("T602",TIMESHEET!$2:$2,0)),0)</f>
        <v/>
      </c>
      <c r="AZ557">
        <f>IFERROR(INDEX(TIMESHEET!$A$1:$AI$5000,MATCH(PAYROLL!D557,TIMESHEET!A$1:A$500,0),MATCH("T603",TIMESHEET!$2:$2,0)),0)</f>
        <v/>
      </c>
      <c r="BA557">
        <f>IFERROR(INDEX(TIMESHEET!$A$1:$AI$5000,MATCH(PAYROLL!D557,TIMESHEET!A$1:A$500,0),MATCH("T611",TIMESHEET!$2:$2,0)),0)</f>
        <v/>
      </c>
      <c r="BB557">
        <f>IFERROR(INDEX(TIMESHEET!$A$1:$AI$5000,MATCH(PAYROLL!D557,TIMESHEET!A$1:A$500,0),MATCH("T612",TIMESHEET!$2:$2,0)),0)</f>
        <v/>
      </c>
      <c r="BC557">
        <f>IFERROR(INDEX(TIMESHEET!$A$1:$AI$5000,MATCH(PAYROLL!D557,TIMESHEET!A$1:A$500,0),MATCH("T613",TIMESHEET!$2:$2,0)),0)</f>
        <v/>
      </c>
      <c r="BD557">
        <f>IFERROR(INDEX(TIMESHEET!$A$1:$AI$5000,MATCH(PAYROLL!D557,TIMESHEET!A$1:A$500,0),MATCH("T500",TIMESHEET!$2:$2,0)),0)</f>
        <v/>
      </c>
      <c r="BE557">
        <f>IFERROR(IF(LEFT(INDEX(PIS!O$1:O$500,MATCH(D557,PIS!C$1:C$500)),1)="M",T557/AD557/8*(AW557+AX557*1.5+AY557*2+AZ557*3+BA557*2.1+BB557*2.7+BC557*3.9+BD557*0.3),T557/8*(AW557+AX557*1.5+AY557*2+AZ557*3+BA557*2.1+BB557*2.7+BC557*3.9+BD557*0.3)),0)</f>
        <v/>
      </c>
      <c r="BF557">
        <f>IFERROR(INDEX(ADJ!$A$1:$BZ$1000,MATCH(PAYROLL!$D557,ADJ!A$1:A$500,0),MATCH(PAYROLL!BF$2,ADJ!$2:$2,0)),0)</f>
        <v/>
      </c>
      <c r="BG557">
        <f>IFERROR(INDEX(ADJ!$A$1:$BZ$1000,MATCH(PAYROLL!D557,ADJ!A$1:A$500,0),MATCH(PAYROLL!BG$2,ADJ!$2:$2,0)),0)</f>
        <v/>
      </c>
      <c r="BH557">
        <f>IFERROR(INDEX(ADJ!$A$1:$BZ$1000,MATCH(PAYROLL!D557,ADJ!A$1:A$500,0),MATCH(PAYROLL!BH$2,ADJ!$2:$2,0)),0)</f>
        <v/>
      </c>
      <c r="BI557">
        <f>IFERROR(INDEX(ADJ!$A$1:$BZ$1000,MATCH(PAYROLL!D557,ADJ!A$1:A$500,0),MATCH(PAYROLL!BI$2,ADJ!$2:$2,0)),0)</f>
        <v/>
      </c>
      <c r="BJ557">
        <f>IFERROR(INDEX(ADJ!$A$1:$BZ$1000,MATCH(PAYROLL!D557,ADJ!A$1:A$500,0),MATCH(PAYROLL!BJ$2,ADJ!$2:$2,0)),0)</f>
        <v/>
      </c>
      <c r="BK557">
        <f>SUM(BF557:BJ557)</f>
        <v/>
      </c>
      <c r="BL557">
        <f>IFERROR(INDEX(ADJ!$A$1:$BZ$1000,MATCH(PAYROLL!D557,ADJ!A$1:A$500,0),MATCH(PAYROLL!BL$2,ADJ!$2:$2,0)),0)</f>
        <v/>
      </c>
      <c r="BM557">
        <f>IFERROR(INDEX(ADJ!$A$1:$BZ$1000,MATCH(PAYROLL!D557,ADJ!A$1:A$500,0),MATCH(PAYROLL!BM$2,ADJ!$2:$2,0)),0)</f>
        <v/>
      </c>
      <c r="BN557">
        <f>IFERROR(INDEX(ADJ!$A$1:$BZ$1000,MATCH(PAYROLL!D557,ADJ!A$1:A$500,0),MATCH(PAYROLL!BN$2,ADJ!$2:$2,0)),0)</f>
        <v/>
      </c>
      <c r="BO557">
        <f>IFERROR(INDEX(ADJ!$A$1:$BZ$1000,MATCH(PAYROLL!D557,ADJ!A$1:A$500,0),MATCH(PAYROLL!BO$2,ADJ!$2:$2,0)),0)</f>
        <v/>
      </c>
      <c r="BP557">
        <f>SUM(AM557,AV557,BE557,BK557,BL557:BO557)</f>
        <v/>
      </c>
      <c r="BQ557">
        <f>BO557</f>
        <v/>
      </c>
      <c r="BR557">
        <f>IFERROR(ROUND(IF(LEFT(INDEX(PIS!O$1:O$500,MATCH(D557,PIS!C$1:C$500)),1)="D",T557/8*(BD557*0.3),IF(LEFT(INDEX(PIS!O$1:O$500,MATCH(D557,PIS!C$1:C$500)),1)="H",T557*($BD557*0.3),T557/$AD557/8*($BD557*0.3))),0),0)</f>
        <v/>
      </c>
      <c r="BS557">
        <f>IF(AP557&lt;1,0,MIN(AP557,730000))</f>
        <v/>
      </c>
      <c r="BT557">
        <f>IFERROR(ROUND((BE557-SUM(AW557:BC557)*T557/AD557/8),0)-BR557,0)</f>
        <v/>
      </c>
      <c r="BU557">
        <f>AO557</f>
        <v/>
      </c>
      <c r="BV557">
        <f>SUM(BQ557:BU557)</f>
        <v/>
      </c>
      <c r="BW557">
        <f>BP557-BV557</f>
        <v/>
      </c>
      <c r="BX557">
        <f>IFERROR(IF(RIGHT(INDEX(PIS!O$1:O$500,MATCH(D557,PIS!C$1:C$500)),5)="Gross",MIN(U557+V557,VLOOKUP("R700",TSC!B:C,2,0)*VLOOKUP("R101",TSC!B:C,2,0))*VLOOKUP("R701",TSC!B:C,2,0)%,0),0)</f>
        <v/>
      </c>
      <c r="BY557">
        <f>IFERROR(IF(RIGHT(INDEX(PIS!O$1:O$500,MATCH(D557,PIS!C$1:C$500)),5)="Gross",MIN(U557+V557,VLOOKUP("R700",TSC!B:C,2,0)*VLOOKUP("R101",TSC!B:C,2,0))*VLOOKUP("T704",TSC!B:C,2,0)%,0),0)</f>
        <v/>
      </c>
      <c r="BZ557">
        <f>IFERROR(IF(RIGHT(INDEX(PIS!O$1:O$500,MATCH(D557,PIS!C$1:C$500)),5)="Gross",MIN(U557+V557,VLOOKUP("R700",TSC!B:C,2,0)*VLOOKUP("1",TSC!F:G,2,0))*VLOOKUP("T705",TSC!B:C,2,0)%,0),0)</f>
        <v/>
      </c>
      <c r="CA557">
        <f>IFERROR(INDEX(ADJ!$A$1:$BZ$1000,MATCH(PAYROLL!D557,ADJ!A$1:A$500,0),MATCH(PAYROLL!CA$2,ADJ!$2:$2,0)),0)</f>
        <v/>
      </c>
      <c r="CB557">
        <f>IFERROR(INDEX(ADJ!$A$1:$BZ$1000,MATCH(PAYROLL!D557,ADJ!A$1:A$500,0),MATCH(PAYROLL!CB$2,ADJ!$2:$2,0)),0)</f>
        <v/>
      </c>
      <c r="CC557">
        <f>SUM(BX557:CB557)</f>
        <v/>
      </c>
      <c r="CD557">
        <f>IFERROR(INDEX(PIS!$A$1:$BZ$1000,MATCH(PAYROLL!D557,PIS!C$1:C$500,0),MATCH(PAYROLL!CD$1,PIS!$1:$1,0)),0)</f>
        <v/>
      </c>
      <c r="CE557">
        <f>IFERROR(IF(OR(INDEX(PIS!P$1:P$500,MATCH(D557,PIS!C$1:C$500,0))="LT2",INDEX(PIS!P$1:P$500,MATCH(D557,PIS!C$1:C$500,0))="P10"),0,SUM(CC557,CD557*VLOOKUP("R601",TSC!B:C,2,0),VLOOKUP("R602",TSC!B:C,2,0))),0)</f>
        <v/>
      </c>
      <c r="CF557">
        <f>MAX(BW557-CE557,0)</f>
        <v/>
      </c>
      <c r="CG557">
        <f>IFERROR(IF(OR(RIGHT(INDEX(PIS!P$1:P$500,MATCH(D557,PIS!C$1:C$500)),5)="P10",RIGHT(INDEX(PIS!P$1:P$500,MATCH(D557,PIS!C$1:C$500)),5)="CK"),0,IF(CF557&lt;=5000000,CF557*5%,IF(CF557&lt;=10000000,CF557*10%-250000,IF(CF557&lt;=18000000,CF557*15%-750000,IF(CF557&lt;=32000000,CF557*20%-1650000,IF(CF557&lt;=52000000,CF557*25%-3250000,IF(CF557&lt;=80000000,BH557*30%-5850000,CF557*35%-9850000))))))),0)</f>
        <v/>
      </c>
      <c r="CH557">
        <f>IFERROR(IF(OR(INDEX(PIS!P$1:P$500,MATCH(D557,PIS!C$1:C$500))="LT",INDEX(PIS!P$1:P$500,MATCH(D557,PIS!C$1:C$500))="CK"),0,IF(CF557&lt;2000000,0,CF557*10%)),0)</f>
        <v/>
      </c>
      <c r="CI557">
        <f>IFERROR(INDEX(ADJ!$A$1:$BZ$1000,MATCH(PAYROLL!D557,ADJ!A$1:A$500,0),MATCH(PAYROLL!CI$2,ADJ!$2:$2,0)),0)</f>
        <v/>
      </c>
      <c r="CJ557">
        <f>IFERROR(INDEX(ADJ!$A$1:$BZ$1000,MATCH(PAYROLL!D557,ADJ!A$1:A$500,0),MATCH(PAYROLL!CJ$2,ADJ!$2:$2,0)),0)</f>
        <v/>
      </c>
      <c r="CK557">
        <f>IFERROR(INDEX(ADJ!$A$1:$BZ$1000,MATCH(PAYROLL!D557,ADJ!A$1:A$500,0),MATCH(PAYROLL!CK$2,ADJ!$2:$2,0)),0)</f>
        <v/>
      </c>
      <c r="CL557">
        <f>SUM(CG557:CK557)</f>
        <v/>
      </c>
      <c r="CM557">
        <f>ROUND(SUM(CH557:CK557),0)</f>
        <v/>
      </c>
      <c r="CN557">
        <f>IFERROR(INDEX(CSDA!D$1:D$500,MATCH($CN$2,CSDA!C$1:C$500,0))*INDEX(PIS!V$1:V$500,MATCH(D557,PIS!C$1:C$500))+INDEX(ADJ!$A$1:$BZ$1000,MATCH(PAYROLL!D557,ADJ!A$1:A$500,0),MATCH(PAYROLL!CN$2,ADJ!$2:$2,0)),0)</f>
        <v/>
      </c>
      <c r="CO557">
        <f>IFERROR(INDEX(ADJ!$A$1:$BZ$1000,MATCH(PAYROLL!D557,ADJ!A$1:A$500,0),MATCH(PAYROLL!CO$2,ADJ!$2:$2,0)),0)</f>
        <v/>
      </c>
      <c r="CP557">
        <f>IFERROR(INDEX(ADJ!$A$1:$BZ$1000,MATCH(PAYROLL!D557,ADJ!A$1:A$500,0),MATCH(PAYROLL!CP$2,ADJ!$2:$2,0)),0)</f>
        <v/>
      </c>
      <c r="CQ557">
        <f>BP557-CL557-CI557-CM557-CN557-CO557-CP557-CC557</f>
        <v/>
      </c>
      <c r="CR557">
        <f>IFERROR(IF(RIGHT(INDEX(PIS!O$1:O$500,MATCH(D557,PIS!C$1:C$500,0)),5)="Gross",MIN(U557+V557,VLOOKUP("R700",TSC!B:C,2,0)*VLOOKUP("R101",TSC!B:C,2,0))*(VLOOKUP("T711",TSC!B:C,2,0)+VLOOKUP("T712",TSC!B:C,2,0))%,MIN(T557+V557,VLOOKUP("R700",TSC!B:C,2,0)*VLOOKUP("R101",TSC!B:C,2,0))*(VLOOKUP("T711",TSC!B:C,2,0)+VLOOKUP("T712",TSC!B:C,2,0)+VLOOKUP("R701",TSC!B:C,2,0))%),0)</f>
        <v/>
      </c>
      <c r="CS557">
        <f>IFERROR(IF(RIGHT(INDEX(PIS!O$1:O$500,MATCH(D557,PIS!C$1:C$500,0)),5)="Gross",MIN(U557+V557,VLOOKUP("R700",TSC!B:C,2,0)*VLOOKUP("R101",TSC!B:C,2,0))*(VLOOKUP("T714",TSC!B:C,2,0))%,MIN(T557+V557,VLOOKUP("R700",TSC!B:C,2,0)*VLOOKUP("R101",TSC!B:C,2,0))*(VLOOKUP("T704",TSC!B:C,2,0)+VLOOKUP("T714",TSC!B:C,2,0))%),0)</f>
        <v/>
      </c>
      <c r="CT557">
        <f>IFERROR(IF(RIGHT(INDEX(PIS!O$1:O$500,MATCH(D557,PIS!C$1:C$500,0)),5)="Gross",MIN(U557+V557,VLOOKUP("R700",TSC!B:C,2,0)*VLOOKUP("R101",TSC!B:C,2,0))*VLOOKUP("T705",TSC!B:C,2,0)%,MIN(T557+V557,VLOOKUP("R700",TSC!B:C,2,0)*VLOOKUP("R101",TSC!B:C,2,0))*VLOOKUP("T705",TSC!B:C,2,0)%),0)</f>
        <v/>
      </c>
      <c r="CU557">
        <f>IFERROR(IF(RIGHT(INDEX(PIS!O$1:O$500,MATCH(D557,PIS!C$1:C$500,0)),5)="Gross",MIN(U557+V557,VLOOKUP("R700",TSC!B:C,2,0)*VLOOKUP("R101",TSC!B:C,2,0))*(VLOOKUP("T713",TSC!B:C,2,0))%,MIN(T557+V557,VLOOKUP("R700",TSC!B:C,2,0)*VLOOKUP("R101",TSC!B:C,2,0))*(VLOOKUP("T713",TSC!B:C,2,0))%),0)</f>
        <v/>
      </c>
      <c r="CV557">
        <f>IFERROR(INDEX(ADJ!$A$1:$BZ$1000,MATCH(PAYROLL!D557,ADJ!A$1:A$500,0),MATCH(PAYROLL!CV$2,ADJ!$2:$2,0)),0)</f>
        <v/>
      </c>
      <c r="CW557">
        <f>IFERROR(INDEX(ADJ!$A$1:$BZ$1000,MATCH(PAYROLL!D557,ADJ!A$1:A$500,0),MATCH(PAYROLL!CW$2,ADJ!$2:$2,0)),0)</f>
        <v/>
      </c>
      <c r="CX557">
        <f>SUM(CR557:CW557)</f>
        <v/>
      </c>
      <c r="CY557">
        <f>ROUND(IF(CR557&gt;0,T557+V557*VLOOKUP("R202",TSC!$B$1:$C$500,2,0),0),0)</f>
        <v/>
      </c>
      <c r="CZ557">
        <f>IFERROR(INDEX(CSDA!D$1:D$500,MATCH($CZ$2,CSDA!C$1:C$500,0)),0)</f>
        <v/>
      </c>
      <c r="DA557">
        <f>ROUND(T557*0.7%,0)</f>
        <v/>
      </c>
      <c r="DB557">
        <f>ROUND(T557/12,0)</f>
        <v/>
      </c>
      <c r="DC557">
        <f ref="DC557" t="array">IFERROR(INDEX(CSDA!D$1:D$500,MATCH("Trích giữ"&amp;PAYROLL!DC$2,CSDA!A$1:A$500&amp;CSDA!C$1:C$500,0)),0)</f>
        <v/>
      </c>
      <c r="DD557">
        <f ref="DD557" t="array">IFERROR(INDEX(CSDA!D$1:D$500,MATCH("Trích giữ"&amp;PAYROLL!DD$2,CSDA!A$1:A$500&amp;CSDA!C$1:C$500,0)),0)</f>
        <v/>
      </c>
      <c r="DE557">
        <f ref="DE557" t="array">IFERROR(INDEX(CSDA!D$1:D$500,MATCH("Trích giữ"&amp;PAYROLL!DE$2,CSDA!A$1:A$500&amp;CSDA!C$1:C$500,0)),0)</f>
        <v/>
      </c>
      <c r="DF557">
        <f>IFERROR(INDEX(CSDA!D$1:D$500,MATCH(PAYROLL!DF$2,CSDA!C$1:C$500,0)),0)</f>
        <v/>
      </c>
      <c r="DG557">
        <f ref="DG557" t="array">IFERROR(INDEX(CSDA!D$1:D$500,MATCH("Trích giữ"&amp;PAYROLL!DG$2,CSDA!A$1:A$500&amp;CSDA!C$1:C$500,0)),0)</f>
        <v/>
      </c>
      <c r="DH557">
        <f>ROUND(T557/26,0)</f>
        <v/>
      </c>
      <c r="DI557">
        <f ref="DI557" t="array">IFERROR(INDEX(CSDA!D$1:D$500,MATCH("Trích giữ"&amp;PAYROLL!DI$2,CSDA!A$1:A$500&amp;CSDA!C$1:C$500,0)),0)</f>
        <v/>
      </c>
      <c r="DJ557">
        <f>IF(U557=0,T557*21.5%-BL557,0)</f>
        <v/>
      </c>
      <c r="DK557">
        <f ref="DK557" t="array">IFERROR(INDEX(CSDA!D$1:D$500,MATCH("Trích giữ"&amp;PAYROLL!DK$2,CSDA!A$1:A$500&amp;CSDA!C$1:C$500,0)),0)</f>
        <v/>
      </c>
      <c r="DL557">
        <f>IFERROR(INDEX(CSDA!D$1:D$500,MATCH(PAYROLL!DL$2,CSDA!C$1:C$500,0))/12,0)</f>
        <v/>
      </c>
      <c r="DM557">
        <f>SUM(DB557:DL557)</f>
        <v/>
      </c>
      <c r="DN557">
        <f>IFERROR(INDEX(ADJ!$A$1:$BZ$1000,MATCH(PAYROLL!D557,ADJ!A$1:A$500,0),MATCH(PAYROLL!DN$2,ADJ!$2:$2,0)),0)</f>
        <v/>
      </c>
      <c r="DO557">
        <f>IFERROR(SUM(BP557,DM557:DN557,CX557:DA557)-DT557,0)</f>
        <v/>
      </c>
      <c r="DP557">
        <f ref="DP557" t="array">SUM(BW557*IFERROR(INDEX(CSDA!D$1:D$500,MATCH(BW$2,CSDA!C$1:C$500,0)),0)%,CX557*IFERROR(INDEX(CSDA!D$1:D$500,MATCH(CX$2,CSDA!C$1:C$500,0)),0)%,DA557*IFERROR(INDEX(CSDA!D$1:D$500,MATCH(DA$2,CSDA!C$1:C$500,0)),0)%,DB557*IFERROR(INDEX(CSDA!D$1:D$500,MATCH(DB$2,CSDA!C$1:C$500,0)),0)%,DF557*IFERROR(INDEX(CSDA!D$1:D$500,MATCH("Phí dịch vụ"&amp;PAYROLL!DF$2,CSDA!A$1:A$500&amp;CSDA!C$1:C$500,0)),0)%,DC557*IFERROR(INDEX(CSDA!D$1:D$500,MATCH("Phí dịch vụ"&amp;PAYROLL!DC$2,CSDA!A$1:A$500&amp;CSDA!C$1:C$500,0)),0)%,DH557*IFERROR(INDEX(CSDA!D$1:D$500,MATCH("Phí dịch vụ"&amp;PAYROLL!DH$2,CSDA!A$1:A$500&amp;CSDA!C$1:C$500,0)),0)%,DJ557*IFERROR(INDEX(CSDA!D$1:D$500,MATCH("Phí dịch vụ"&amp;PAYROLL!DJ$2,CSDA!A$1:A$500&amp;CSDA!C$1:C$500,0)),0)%,BN557*IFERROR(INDEX(CSDA!D$1:D$500,MATCH(BN$2,CSDA!C$1:C$500,0)),0)%)-BN557*7%</f>
        <v/>
      </c>
      <c r="DQ557">
        <f>IFERROR(INDEX(ADJ!$A$1:$BZ$1000,MATCH(PAYROLL!D557,ADJ!A$1:A$500,0),MATCH(PAYROLL!DQ$2,ADJ!$2:$2,0)),0)</f>
        <v/>
      </c>
      <c r="DR557">
        <f>IFERROR(INDEX(ADJ!$A$1:$BZ$1000,MATCH(PAYROLL!D557,ADJ!A$1:A$500,0),MATCH(PAYROLL!DR$2,ADJ!$2:$2,0)),0)</f>
        <v/>
      </c>
      <c r="DS557">
        <f>SUM(DP557:DR557)</f>
        <v/>
      </c>
      <c r="DT557">
        <f>EK557</f>
        <v/>
      </c>
      <c r="DU557">
        <f>SUM(DO557:DR557)</f>
        <v/>
      </c>
      <c r="DV557">
        <f>ROUND(DU557*0.1,0)</f>
        <v/>
      </c>
      <c r="DW557">
        <f>DU557+DV557</f>
        <v/>
      </c>
      <c r="DZ557">
        <f>IFERROR(INDEX(ADJ!$A$1:$BZ$1000,MATCH(PAYROLL!$D557,ADJ!A$1:A$500,0),MATCH(PAYROLL!DZ$2,ADJ!$2:$2,0)),0)</f>
        <v/>
      </c>
      <c r="EA557">
        <f>IFERROR(INDEX(ADJ!$A$1:$BZ$1000,MATCH(PAYROLL!$D557,ADJ!A$1:A$500,0),MATCH(PAYROLL!EA$2,ADJ!$2:$2,0)),0)</f>
        <v/>
      </c>
      <c r="EB557">
        <f>IFERROR(INDEX(ADJ!$A$1:$BZ$1000,MATCH(PAYROLL!$D557,ADJ!A$1:A$500,0),MATCH(PAYROLL!EB$2,ADJ!$2:$2,0)),0)</f>
        <v/>
      </c>
      <c r="EC557">
        <f>IFERROR(INDEX(ADJ!$A$1:$BZ$1000,MATCH(PAYROLL!$D557,ADJ!A$1:A$500,0),MATCH(PAYROLL!EC$2,ADJ!$2:$2,0)),0)</f>
        <v/>
      </c>
      <c r="ED557">
        <f>IFERROR(INDEX(ADJ!$A$1:$BZ$1000,MATCH(PAYROLL!$D557,ADJ!A$1:A$500,0),MATCH(PAYROLL!ED$2,ADJ!$2:$2,0)),0)</f>
        <v/>
      </c>
      <c r="EE557">
        <f>IFERROR(INDEX(ADJ!$A$1:$BZ$1000,MATCH(PAYROLL!$D557,ADJ!A$1:A$500,0),MATCH(PAYROLL!EE$2,ADJ!$2:$2,0)),0)</f>
        <v/>
      </c>
      <c r="EF557">
        <f>IFERROR(INDEX(ADJ!$A$1:$BZ$1000,MATCH(PAYROLL!$D557,ADJ!A$1:A$500,0),MATCH(PAYROLL!EF$2,ADJ!$2:$2,0)),0)</f>
        <v/>
      </c>
      <c r="EG557">
        <f>IFERROR(INDEX(ADJ!$A$1:$BZ$1000,MATCH(PAYROLL!$D557,ADJ!A$1:A$500,0),MATCH(PAYROLL!EG$2,ADJ!$2:$2,0)),0)</f>
        <v/>
      </c>
      <c r="EH557">
        <f>IFERROR(INDEX(ADJ!$A$1:$BZ$1000,MATCH(PAYROLL!$D557,ADJ!A$1:A$500,0),MATCH(PAYROLL!EH$2,ADJ!$2:$2,0)),0)</f>
        <v/>
      </c>
      <c r="EI557">
        <f>IFERROR(INDEX(ADJ!$A$1:$BZ$1000,MATCH(PAYROLL!D557,ADJ!A$1:A$500,0),MATCH(PAYROLL!EI$2,ADJ!$2:$2,0)),0)</f>
        <v/>
      </c>
      <c r="EJ557">
        <f>IFERROR(INDEX(ADJ!$A$1:$BZ$1000,MATCH(PAYROLL!$D557,ADJ!A$1:A$500,0),MATCH(PAYROLL!EJ$2,ADJ!$2:$2,0)),0)</f>
        <v/>
      </c>
      <c r="EK557">
        <f>SUM(DZ557:EJ557)</f>
        <v/>
      </c>
    </row>
    <row r="558">
      <c r="A558" t="n">
        <v>556</v>
      </c>
      <c r="B558" t="inlineStr">
        <is>
          <t>Đào Thị Thương</t>
        </is>
      </c>
      <c r="D558" t="inlineStr">
        <is>
          <t>157697-01</t>
        </is>
      </c>
      <c r="S558">
        <f>IFERROR(INDEX(PIS!$A$1:$BZ$1000,MATCH($D558,PIS!C$1:C$500,0),MATCH("Lương CB tháng trước",PIS!$1:$1,0)),0)</f>
        <v/>
      </c>
      <c r="T558">
        <f>IFERROR(INDEX(PIS!$A$1:$BZ$1000,MATCH($D558,PIS!C$1:C$500,0),MATCH("Lương CB hiện tại",PIS!$1:$1,0)),0)</f>
        <v/>
      </c>
      <c r="U558">
        <f>IFERROR(INDEX(PIS!$A$1:$BZ$1000,MATCH($D558,PIS!C$1:C$500,0),MATCH("Lương đóng BHBB",PIS!$1:$1,0)),0)</f>
        <v/>
      </c>
      <c r="V558">
        <f>IFERROR(INDEX(PIS!$A$1:$BZ$1000,MATCH($D558,PIS!C$1:C$500,0),MATCH(V$2,PIS!$2:$2,0)),0)</f>
        <v/>
      </c>
      <c r="W558">
        <f>IFERROR(INDEX(PIS!$A$1:$BZ$1000,MATCH($D558,PIS!C$1:C$500,0),MATCH(W$2,PIS!$2:$2,0)),0)</f>
        <v/>
      </c>
      <c r="X558">
        <f>IFERROR(INDEX(PIS!$A$1:$BZ$1000,MATCH($D558,PIS!C$1:C$500,0),MATCH(X$2,PIS!$2:$2,0)),0)</f>
        <v/>
      </c>
      <c r="Y558">
        <f>IFERROR(INDEX(PIS!$A$1:$BZ$1000,MATCH($D558,PIS!C$1:C$500,0),MATCH(Y$2,PIS!$2:$2,0)),0)</f>
        <v/>
      </c>
      <c r="Z558">
        <f>IFERROR(INDEX(PIS!$A$1:$BZ$1000,MATCH($D558,PIS!C$1:C$500,0),MATCH(Z$2,PIS!$2:$2,0)),0)</f>
        <v/>
      </c>
      <c r="AA558">
        <f>IFERROR(INDEX(PIS!$A$1:$BZ$1000,MATCH($D558,PIS!C$1:C$500,0),MATCH(AA$2,PIS!$2:$2,0)),0)</f>
        <v/>
      </c>
      <c r="AB558">
        <f>IFERROR(INDEX(PIS!$A$1:$BZ$1000,MATCH($D558,PIS!C$1:C$500,0),MATCH(AB$2,PIS!$2:$2,0)),0)</f>
        <v/>
      </c>
      <c r="AC558">
        <f>SUM(V558:AB558)</f>
        <v/>
      </c>
      <c r="AD558">
        <f>IFERROR(INDEX(TIMESHEET!$A$1:$AI$5000,MATCH($D558,TIMESHEET!A$1:A$500,0),MATCH("T100",TIMESHEET!$2:$2,0))-2,0)</f>
        <v/>
      </c>
      <c r="AE558">
        <f>IFERROR(INDEX(TIMESHEET!$A$1:$AI$5000,MATCH($D558,TIMESHEET!A$1:A$500,0),MATCH("T202",TIMESHEET!$2:$2,0)),0)</f>
        <v/>
      </c>
      <c r="AF558">
        <f>IFERROR(INDEX(TIMESHEET!$A$1:$AI$5000,MATCH($D558,TIMESHEET!A$1:A$500,0),MATCH("T302",TIMESHEET!$2:$2,0)),0)</f>
        <v/>
      </c>
      <c r="AG558">
        <f>IFERROR(INDEX(TIMESHEET!$A$1:$AI$5000,MATCH($D558,TIMESHEET!A$1:A$500,0),MATCH("T406",TIMESHEET!$2:$2,0)),0)</f>
        <v/>
      </c>
      <c r="AH558">
        <f>AE558+AG558</f>
        <v/>
      </c>
      <c r="AI558">
        <f>IFERROR(INDEX(TIMESHEET!$A$1:$AI$5000,MATCH($D558,TIMESHEET!A$1:A$500,0),MATCH("T701",TIMESHEET!$2:$2,0)),0)</f>
        <v/>
      </c>
      <c r="AJ558">
        <f>IFERROR(INDEX(TIMESHEET!$A$1:$AI$5000,MATCH($D558,TIMESHEET!B$1:B$500,0),MATCH("T320",TIMESHEET!$2:$2,0)),0)</f>
        <v/>
      </c>
      <c r="AK558">
        <f>IFERROR(IF(LEFT(INDEX(PIS!O$1:O$500,MATCH(D558,PIS!C$1:C$500)),1)="M",T558/AD558*SUM(AE558:AG558),T558*AD558),0)</f>
        <v/>
      </c>
      <c r="AL558">
        <f>IFERROR(INDEX(ADJ!$A$1:$BZ$1000,MATCH(PAYROLL!D558,ADJ!A$1:A$500,0),MATCH(PAYROLL!AL$2,ADJ!$2:$2,0)),0)</f>
        <v/>
      </c>
      <c r="AM558">
        <f>SUM(AK558:AL558)</f>
        <v/>
      </c>
      <c r="AN558">
        <f>IFERROR(ROUND(V558/$AD558*$AH558,0),0)</f>
        <v/>
      </c>
      <c r="AO558">
        <f>IFERROR(ROUND(W558/$AD558*$AH558,0),0)</f>
        <v/>
      </c>
      <c r="AP558">
        <f>IFERROR(ROUND(X558/$AD558*$AE558,0),0)</f>
        <v/>
      </c>
      <c r="AQ558">
        <f>IFERROR(ROUND(Y558/$AD558*$AH558,0),0)</f>
        <v/>
      </c>
      <c r="AR558">
        <f>IFERROR(ROUND(Z558/$AD558*$AH558,0),0)</f>
        <v/>
      </c>
      <c r="AS558">
        <f>IFERROR(ROUND(AA558/$AD558*$AH558,0),0)</f>
        <v/>
      </c>
      <c r="AT558">
        <f>IFERROR(IF((AE558+AF558+AG558)&gt;13,AB558,ROUND(AB558/AD558*AH558,0)),0)</f>
        <v/>
      </c>
      <c r="AU558">
        <f>IFERROR(INDEX(ADJ!$A$1:$BZ$1000,MATCH(PAYROLL!D558,ADJ!A$1:A$500,0),MATCH(PAYROLL!AU$2,ADJ!$2:$2,0)),0)</f>
        <v/>
      </c>
      <c r="AV558">
        <f>ROUND(SUM(AN558:AU558),0)</f>
        <v/>
      </c>
      <c r="AW558">
        <f>IFERROR(INDEX(TIMESHEET!$A$1:$AI$5000,MATCH(PAYROLL!D558,TIMESHEET!A$1:A$500,0),MATCH("T620",TIMESHEET!$2:$2,0)),0)</f>
        <v/>
      </c>
      <c r="AX558">
        <f>IFERROR(INDEX(TIMESHEET!$A$1:$AI$5000,MATCH(PAYROLL!D558,TIMESHEET!A$1:A$500,0),MATCH("T601",TIMESHEET!$2:$2,0)),0)</f>
        <v/>
      </c>
      <c r="AY558">
        <f>IFERROR(INDEX(TIMESHEET!$A$1:$AI$5000,MATCH(PAYROLL!D558,TIMESHEET!A$1:A$500,0),MATCH("T602",TIMESHEET!$2:$2,0)),0)</f>
        <v/>
      </c>
      <c r="AZ558">
        <f>IFERROR(INDEX(TIMESHEET!$A$1:$AI$5000,MATCH(PAYROLL!D558,TIMESHEET!A$1:A$500,0),MATCH("T603",TIMESHEET!$2:$2,0)),0)</f>
        <v/>
      </c>
      <c r="BA558">
        <f>IFERROR(INDEX(TIMESHEET!$A$1:$AI$5000,MATCH(PAYROLL!D558,TIMESHEET!A$1:A$500,0),MATCH("T611",TIMESHEET!$2:$2,0)),0)</f>
        <v/>
      </c>
      <c r="BB558">
        <f>IFERROR(INDEX(TIMESHEET!$A$1:$AI$5000,MATCH(PAYROLL!D558,TIMESHEET!A$1:A$500,0),MATCH("T612",TIMESHEET!$2:$2,0)),0)</f>
        <v/>
      </c>
      <c r="BC558">
        <f>IFERROR(INDEX(TIMESHEET!$A$1:$AI$5000,MATCH(PAYROLL!D558,TIMESHEET!A$1:A$500,0),MATCH("T613",TIMESHEET!$2:$2,0)),0)</f>
        <v/>
      </c>
      <c r="BD558">
        <f>IFERROR(INDEX(TIMESHEET!$A$1:$AI$5000,MATCH(PAYROLL!D558,TIMESHEET!A$1:A$500,0),MATCH("T500",TIMESHEET!$2:$2,0)),0)</f>
        <v/>
      </c>
      <c r="BE558">
        <f>IFERROR(IF(LEFT(INDEX(PIS!O$1:O$500,MATCH(D558,PIS!C$1:C$500)),1)="M",T558/AD558/8*(AW558+AX558*1.5+AY558*2+AZ558*3+BA558*2.1+BB558*2.7+BC558*3.9+BD558*0.3),T558/8*(AW558+AX558*1.5+AY558*2+AZ558*3+BA558*2.1+BB558*2.7+BC558*3.9+BD558*0.3)),0)</f>
        <v/>
      </c>
      <c r="BF558">
        <f>IFERROR(INDEX(ADJ!$A$1:$BZ$1000,MATCH(PAYROLL!$D558,ADJ!A$1:A$500,0),MATCH(PAYROLL!BF$2,ADJ!$2:$2,0)),0)</f>
        <v/>
      </c>
      <c r="BG558">
        <f>IFERROR(INDEX(ADJ!$A$1:$BZ$1000,MATCH(PAYROLL!D558,ADJ!A$1:A$500,0),MATCH(PAYROLL!BG$2,ADJ!$2:$2,0)),0)</f>
        <v/>
      </c>
      <c r="BH558">
        <f>IFERROR(INDEX(ADJ!$A$1:$BZ$1000,MATCH(PAYROLL!D558,ADJ!A$1:A$500,0),MATCH(PAYROLL!BH$2,ADJ!$2:$2,0)),0)</f>
        <v/>
      </c>
      <c r="BI558">
        <f>IFERROR(INDEX(ADJ!$A$1:$BZ$1000,MATCH(PAYROLL!D558,ADJ!A$1:A$500,0),MATCH(PAYROLL!BI$2,ADJ!$2:$2,0)),0)</f>
        <v/>
      </c>
      <c r="BJ558">
        <f>IFERROR(INDEX(ADJ!$A$1:$BZ$1000,MATCH(PAYROLL!D558,ADJ!A$1:A$500,0),MATCH(PAYROLL!BJ$2,ADJ!$2:$2,0)),0)</f>
        <v/>
      </c>
      <c r="BK558">
        <f>SUM(BF558:BJ558)</f>
        <v/>
      </c>
      <c r="BL558">
        <f>IFERROR(INDEX(ADJ!$A$1:$BZ$1000,MATCH(PAYROLL!D558,ADJ!A$1:A$500,0),MATCH(PAYROLL!BL$2,ADJ!$2:$2,0)),0)</f>
        <v/>
      </c>
      <c r="BM558">
        <f>IFERROR(INDEX(ADJ!$A$1:$BZ$1000,MATCH(PAYROLL!D558,ADJ!A$1:A$500,0),MATCH(PAYROLL!BM$2,ADJ!$2:$2,0)),0)</f>
        <v/>
      </c>
      <c r="BN558">
        <f>IFERROR(INDEX(ADJ!$A$1:$BZ$1000,MATCH(PAYROLL!D558,ADJ!A$1:A$500,0),MATCH(PAYROLL!BN$2,ADJ!$2:$2,0)),0)</f>
        <v/>
      </c>
      <c r="BO558">
        <f>IFERROR(INDEX(ADJ!$A$1:$BZ$1000,MATCH(PAYROLL!D558,ADJ!A$1:A$500,0),MATCH(PAYROLL!BO$2,ADJ!$2:$2,0)),0)</f>
        <v/>
      </c>
      <c r="BP558">
        <f>SUM(AM558,AV558,BE558,BK558,BL558:BO558)</f>
        <v/>
      </c>
      <c r="BQ558">
        <f>BO558</f>
        <v/>
      </c>
      <c r="BR558">
        <f>IFERROR(ROUND(IF(LEFT(INDEX(PIS!O$1:O$500,MATCH(D558,PIS!C$1:C$500)),1)="D",T558/8*(BD558*0.3),IF(LEFT(INDEX(PIS!O$1:O$500,MATCH(D558,PIS!C$1:C$500)),1)="H",T558*($BD558*0.3),T558/$AD558/8*($BD558*0.3))),0),0)</f>
        <v/>
      </c>
      <c r="BS558">
        <f>IF(AP558&lt;1,0,MIN(AP558,730000))</f>
        <v/>
      </c>
      <c r="BT558">
        <f>IFERROR(ROUND((BE558-SUM(AW558:BC558)*T558/AD558/8),0)-BR558,0)</f>
        <v/>
      </c>
      <c r="BU558">
        <f>AO558</f>
        <v/>
      </c>
      <c r="BV558">
        <f>SUM(BQ558:BU558)</f>
        <v/>
      </c>
      <c r="BW558">
        <f>BP558-BV558</f>
        <v/>
      </c>
      <c r="BX558">
        <f>IFERROR(IF(RIGHT(INDEX(PIS!O$1:O$500,MATCH(D558,PIS!C$1:C$500)),5)="Gross",MIN(U558+V558,VLOOKUP("R700",TSC!B:C,2,0)*VLOOKUP("R101",TSC!B:C,2,0))*VLOOKUP("R701",TSC!B:C,2,0)%,0),0)</f>
        <v/>
      </c>
      <c r="BY558">
        <f>IFERROR(IF(RIGHT(INDEX(PIS!O$1:O$500,MATCH(D558,PIS!C$1:C$500)),5)="Gross",MIN(U558+V558,VLOOKUP("R700",TSC!B:C,2,0)*VLOOKUP("R101",TSC!B:C,2,0))*VLOOKUP("T704",TSC!B:C,2,0)%,0),0)</f>
        <v/>
      </c>
      <c r="BZ558">
        <f>IFERROR(IF(RIGHT(INDEX(PIS!O$1:O$500,MATCH(D558,PIS!C$1:C$500)),5)="Gross",MIN(U558+V558,VLOOKUP("R700",TSC!B:C,2,0)*VLOOKUP("1",TSC!F:G,2,0))*VLOOKUP("T705",TSC!B:C,2,0)%,0),0)</f>
        <v/>
      </c>
      <c r="CA558">
        <f>IFERROR(INDEX(ADJ!$A$1:$BZ$1000,MATCH(PAYROLL!D558,ADJ!A$1:A$500,0),MATCH(PAYROLL!CA$2,ADJ!$2:$2,0)),0)</f>
        <v/>
      </c>
      <c r="CB558">
        <f>IFERROR(INDEX(ADJ!$A$1:$BZ$1000,MATCH(PAYROLL!D558,ADJ!A$1:A$500,0),MATCH(PAYROLL!CB$2,ADJ!$2:$2,0)),0)</f>
        <v/>
      </c>
      <c r="CC558">
        <f>SUM(BX558:CB558)</f>
        <v/>
      </c>
      <c r="CD558">
        <f>IFERROR(INDEX(PIS!$A$1:$BZ$1000,MATCH(PAYROLL!D558,PIS!C$1:C$500,0),MATCH(PAYROLL!CD$1,PIS!$1:$1,0)),0)</f>
        <v/>
      </c>
      <c r="CE558">
        <f>IFERROR(IF(OR(INDEX(PIS!P$1:P$500,MATCH(D558,PIS!C$1:C$500,0))="LT2",INDEX(PIS!P$1:P$500,MATCH(D558,PIS!C$1:C$500,0))="P10"),0,SUM(CC558,CD558*VLOOKUP("R601",TSC!B:C,2,0),VLOOKUP("R602",TSC!B:C,2,0))),0)</f>
        <v/>
      </c>
      <c r="CF558">
        <f>MAX(BW558-CE558,0)</f>
        <v/>
      </c>
      <c r="CG558">
        <f>IFERROR(IF(OR(RIGHT(INDEX(PIS!P$1:P$500,MATCH(D558,PIS!C$1:C$500)),5)="P10",RIGHT(INDEX(PIS!P$1:P$500,MATCH(D558,PIS!C$1:C$500)),5)="CK"),0,IF(CF558&lt;=5000000,CF558*5%,IF(CF558&lt;=10000000,CF558*10%-250000,IF(CF558&lt;=18000000,CF558*15%-750000,IF(CF558&lt;=32000000,CF558*20%-1650000,IF(CF558&lt;=52000000,CF558*25%-3250000,IF(CF558&lt;=80000000,BH558*30%-5850000,CF558*35%-9850000))))))),0)</f>
        <v/>
      </c>
      <c r="CH558">
        <f>IFERROR(IF(OR(INDEX(PIS!P$1:P$500,MATCH(D558,PIS!C$1:C$500))="LT",INDEX(PIS!P$1:P$500,MATCH(D558,PIS!C$1:C$500))="CK"),0,IF(CF558&lt;2000000,0,CF558*10%)),0)</f>
        <v/>
      </c>
      <c r="CI558">
        <f>IFERROR(INDEX(ADJ!$A$1:$BZ$1000,MATCH(PAYROLL!D558,ADJ!A$1:A$500,0),MATCH(PAYROLL!CI$2,ADJ!$2:$2,0)),0)</f>
        <v/>
      </c>
      <c r="CJ558">
        <f>IFERROR(INDEX(ADJ!$A$1:$BZ$1000,MATCH(PAYROLL!D558,ADJ!A$1:A$500,0),MATCH(PAYROLL!CJ$2,ADJ!$2:$2,0)),0)</f>
        <v/>
      </c>
      <c r="CK558">
        <f>IFERROR(INDEX(ADJ!$A$1:$BZ$1000,MATCH(PAYROLL!D558,ADJ!A$1:A$500,0),MATCH(PAYROLL!CK$2,ADJ!$2:$2,0)),0)</f>
        <v/>
      </c>
      <c r="CL558">
        <f>SUM(CG558:CK558)</f>
        <v/>
      </c>
      <c r="CM558">
        <f>ROUND(SUM(CH558:CK558),0)</f>
        <v/>
      </c>
      <c r="CN558">
        <f>IFERROR(INDEX(CSDA!D$1:D$500,MATCH($CN$2,CSDA!C$1:C$500,0))*INDEX(PIS!V$1:V$500,MATCH(D558,PIS!C$1:C$500))+INDEX(ADJ!$A$1:$BZ$1000,MATCH(PAYROLL!D558,ADJ!A$1:A$500,0),MATCH(PAYROLL!CN$2,ADJ!$2:$2,0)),0)</f>
        <v/>
      </c>
      <c r="CO558">
        <f>IFERROR(INDEX(ADJ!$A$1:$BZ$1000,MATCH(PAYROLL!D558,ADJ!A$1:A$500,0),MATCH(PAYROLL!CO$2,ADJ!$2:$2,0)),0)</f>
        <v/>
      </c>
      <c r="CP558">
        <f>IFERROR(INDEX(ADJ!$A$1:$BZ$1000,MATCH(PAYROLL!D558,ADJ!A$1:A$500,0),MATCH(PAYROLL!CP$2,ADJ!$2:$2,0)),0)</f>
        <v/>
      </c>
      <c r="CQ558">
        <f>BP558-CL558-CI558-CM558-CN558-CO558-CP558-CC558</f>
        <v/>
      </c>
      <c r="CR558">
        <f>IFERROR(IF(RIGHT(INDEX(PIS!O$1:O$500,MATCH(D558,PIS!C$1:C$500,0)),5)="Gross",MIN(U558+V558,VLOOKUP("R700",TSC!B:C,2,0)*VLOOKUP("R101",TSC!B:C,2,0))*(VLOOKUP("T711",TSC!B:C,2,0)+VLOOKUP("T712",TSC!B:C,2,0))%,MIN(T558+V558,VLOOKUP("R700",TSC!B:C,2,0)*VLOOKUP("R101",TSC!B:C,2,0))*(VLOOKUP("T711",TSC!B:C,2,0)+VLOOKUP("T712",TSC!B:C,2,0)+VLOOKUP("R701",TSC!B:C,2,0))%),0)</f>
        <v/>
      </c>
      <c r="CS558">
        <f>IFERROR(IF(RIGHT(INDEX(PIS!O$1:O$500,MATCH(D558,PIS!C$1:C$500,0)),5)="Gross",MIN(U558+V558,VLOOKUP("R700",TSC!B:C,2,0)*VLOOKUP("R101",TSC!B:C,2,0))*(VLOOKUP("T714",TSC!B:C,2,0))%,MIN(T558+V558,VLOOKUP("R700",TSC!B:C,2,0)*VLOOKUP("R101",TSC!B:C,2,0))*(VLOOKUP("T704",TSC!B:C,2,0)+VLOOKUP("T714",TSC!B:C,2,0))%),0)</f>
        <v/>
      </c>
      <c r="CT558">
        <f>IFERROR(IF(RIGHT(INDEX(PIS!O$1:O$500,MATCH(D558,PIS!C$1:C$500,0)),5)="Gross",MIN(U558+V558,VLOOKUP("R700",TSC!B:C,2,0)*VLOOKUP("R101",TSC!B:C,2,0))*VLOOKUP("T705",TSC!B:C,2,0)%,MIN(T558+V558,VLOOKUP("R700",TSC!B:C,2,0)*VLOOKUP("R101",TSC!B:C,2,0))*VLOOKUP("T705",TSC!B:C,2,0)%),0)</f>
        <v/>
      </c>
      <c r="CU558">
        <f>IFERROR(IF(RIGHT(INDEX(PIS!O$1:O$500,MATCH(D558,PIS!C$1:C$500,0)),5)="Gross",MIN(U558+V558,VLOOKUP("R700",TSC!B:C,2,0)*VLOOKUP("R101",TSC!B:C,2,0))*(VLOOKUP("T713",TSC!B:C,2,0))%,MIN(T558+V558,VLOOKUP("R700",TSC!B:C,2,0)*VLOOKUP("R101",TSC!B:C,2,0))*(VLOOKUP("T713",TSC!B:C,2,0))%),0)</f>
        <v/>
      </c>
      <c r="CV558">
        <f>IFERROR(INDEX(ADJ!$A$1:$BZ$1000,MATCH(PAYROLL!D558,ADJ!A$1:A$500,0),MATCH(PAYROLL!CV$2,ADJ!$2:$2,0)),0)</f>
        <v/>
      </c>
      <c r="CW558">
        <f>IFERROR(INDEX(ADJ!$A$1:$BZ$1000,MATCH(PAYROLL!D558,ADJ!A$1:A$500,0),MATCH(PAYROLL!CW$2,ADJ!$2:$2,0)),0)</f>
        <v/>
      </c>
      <c r="CX558">
        <f>SUM(CR558:CW558)</f>
        <v/>
      </c>
      <c r="CY558">
        <f>ROUND(IF(CR558&gt;0,T558+V558*VLOOKUP("R202",TSC!$B$1:$C$500,2,0),0),0)</f>
        <v/>
      </c>
      <c r="CZ558">
        <f>IFERROR(INDEX(CSDA!D$1:D$500,MATCH($CZ$2,CSDA!C$1:C$500,0)),0)</f>
        <v/>
      </c>
      <c r="DA558">
        <f>ROUND(T558*0.7%,0)</f>
        <v/>
      </c>
      <c r="DB558">
        <f>ROUND(T558/12,0)</f>
        <v/>
      </c>
      <c r="DC558">
        <f ref="DC558" t="array">IFERROR(INDEX(CSDA!D$1:D$500,MATCH("Trích giữ"&amp;PAYROLL!DC$2,CSDA!A$1:A$500&amp;CSDA!C$1:C$500,0)),0)</f>
        <v/>
      </c>
      <c r="DD558">
        <f ref="DD558" t="array">IFERROR(INDEX(CSDA!D$1:D$500,MATCH("Trích giữ"&amp;PAYROLL!DD$2,CSDA!A$1:A$500&amp;CSDA!C$1:C$500,0)),0)</f>
        <v/>
      </c>
      <c r="DE558">
        <f ref="DE558" t="array">IFERROR(INDEX(CSDA!D$1:D$500,MATCH("Trích giữ"&amp;PAYROLL!DE$2,CSDA!A$1:A$500&amp;CSDA!C$1:C$500,0)),0)</f>
        <v/>
      </c>
      <c r="DF558">
        <f>IFERROR(INDEX(CSDA!D$1:D$500,MATCH(PAYROLL!DF$2,CSDA!C$1:C$500,0)),0)</f>
        <v/>
      </c>
      <c r="DG558">
        <f ref="DG558" t="array">IFERROR(INDEX(CSDA!D$1:D$500,MATCH("Trích giữ"&amp;PAYROLL!DG$2,CSDA!A$1:A$500&amp;CSDA!C$1:C$500,0)),0)</f>
        <v/>
      </c>
      <c r="DH558">
        <f>ROUND(T558/26,0)</f>
        <v/>
      </c>
      <c r="DI558">
        <f ref="DI558" t="array">IFERROR(INDEX(CSDA!D$1:D$500,MATCH("Trích giữ"&amp;PAYROLL!DI$2,CSDA!A$1:A$500&amp;CSDA!C$1:C$500,0)),0)</f>
        <v/>
      </c>
      <c r="DJ558">
        <f>IF(U558=0,T558*21.5%-BL558,0)</f>
        <v/>
      </c>
      <c r="DK558">
        <f ref="DK558" t="array">IFERROR(INDEX(CSDA!D$1:D$500,MATCH("Trích giữ"&amp;PAYROLL!DK$2,CSDA!A$1:A$500&amp;CSDA!C$1:C$500,0)),0)</f>
        <v/>
      </c>
      <c r="DL558">
        <f>IFERROR(INDEX(CSDA!D$1:D$500,MATCH(PAYROLL!DL$2,CSDA!C$1:C$500,0))/12,0)</f>
        <v/>
      </c>
      <c r="DM558">
        <f>SUM(DB558:DL558)</f>
        <v/>
      </c>
      <c r="DN558">
        <f>IFERROR(INDEX(ADJ!$A$1:$BZ$1000,MATCH(PAYROLL!D558,ADJ!A$1:A$500,0),MATCH(PAYROLL!DN$2,ADJ!$2:$2,0)),0)</f>
        <v/>
      </c>
      <c r="DO558">
        <f>IFERROR(SUM(BP558,DM558:DN558,CX558:DA558)-DT558,0)</f>
        <v/>
      </c>
      <c r="DP558">
        <f ref="DP558" t="array">SUM(BW558*IFERROR(INDEX(CSDA!D$1:D$500,MATCH(BW$2,CSDA!C$1:C$500,0)),0)%,CX558*IFERROR(INDEX(CSDA!D$1:D$500,MATCH(CX$2,CSDA!C$1:C$500,0)),0)%,DA558*IFERROR(INDEX(CSDA!D$1:D$500,MATCH(DA$2,CSDA!C$1:C$500,0)),0)%,DB558*IFERROR(INDEX(CSDA!D$1:D$500,MATCH(DB$2,CSDA!C$1:C$500,0)),0)%,DF558*IFERROR(INDEX(CSDA!D$1:D$500,MATCH("Phí dịch vụ"&amp;PAYROLL!DF$2,CSDA!A$1:A$500&amp;CSDA!C$1:C$500,0)),0)%,DC558*IFERROR(INDEX(CSDA!D$1:D$500,MATCH("Phí dịch vụ"&amp;PAYROLL!DC$2,CSDA!A$1:A$500&amp;CSDA!C$1:C$500,0)),0)%,DH558*IFERROR(INDEX(CSDA!D$1:D$500,MATCH("Phí dịch vụ"&amp;PAYROLL!DH$2,CSDA!A$1:A$500&amp;CSDA!C$1:C$500,0)),0)%,DJ558*IFERROR(INDEX(CSDA!D$1:D$500,MATCH("Phí dịch vụ"&amp;PAYROLL!DJ$2,CSDA!A$1:A$500&amp;CSDA!C$1:C$500,0)),0)%,BN558*IFERROR(INDEX(CSDA!D$1:D$500,MATCH(BN$2,CSDA!C$1:C$500,0)),0)%)-BN558*7%</f>
        <v/>
      </c>
      <c r="DQ558">
        <f>IFERROR(INDEX(ADJ!$A$1:$BZ$1000,MATCH(PAYROLL!D558,ADJ!A$1:A$500,0),MATCH(PAYROLL!DQ$2,ADJ!$2:$2,0)),0)</f>
        <v/>
      </c>
      <c r="DR558">
        <f>IFERROR(INDEX(ADJ!$A$1:$BZ$1000,MATCH(PAYROLL!D558,ADJ!A$1:A$500,0),MATCH(PAYROLL!DR$2,ADJ!$2:$2,0)),0)</f>
        <v/>
      </c>
      <c r="DS558">
        <f>SUM(DP558:DR558)</f>
        <v/>
      </c>
      <c r="DT558">
        <f>EK558</f>
        <v/>
      </c>
      <c r="DU558">
        <f>SUM(DO558:DR558)</f>
        <v/>
      </c>
      <c r="DV558">
        <f>ROUND(DU558*0.1,0)</f>
        <v/>
      </c>
      <c r="DW558">
        <f>DU558+DV558</f>
        <v/>
      </c>
      <c r="DZ558">
        <f>IFERROR(INDEX(ADJ!$A$1:$BZ$1000,MATCH(PAYROLL!$D558,ADJ!A$1:A$500,0),MATCH(PAYROLL!DZ$2,ADJ!$2:$2,0)),0)</f>
        <v/>
      </c>
      <c r="EA558">
        <f>IFERROR(INDEX(ADJ!$A$1:$BZ$1000,MATCH(PAYROLL!$D558,ADJ!A$1:A$500,0),MATCH(PAYROLL!EA$2,ADJ!$2:$2,0)),0)</f>
        <v/>
      </c>
      <c r="EB558">
        <f>IFERROR(INDEX(ADJ!$A$1:$BZ$1000,MATCH(PAYROLL!$D558,ADJ!A$1:A$500,0),MATCH(PAYROLL!EB$2,ADJ!$2:$2,0)),0)</f>
        <v/>
      </c>
      <c r="EC558">
        <f>IFERROR(INDEX(ADJ!$A$1:$BZ$1000,MATCH(PAYROLL!$D558,ADJ!A$1:A$500,0),MATCH(PAYROLL!EC$2,ADJ!$2:$2,0)),0)</f>
        <v/>
      </c>
      <c r="ED558">
        <f>IFERROR(INDEX(ADJ!$A$1:$BZ$1000,MATCH(PAYROLL!$D558,ADJ!A$1:A$500,0),MATCH(PAYROLL!ED$2,ADJ!$2:$2,0)),0)</f>
        <v/>
      </c>
      <c r="EE558">
        <f>IFERROR(INDEX(ADJ!$A$1:$BZ$1000,MATCH(PAYROLL!$D558,ADJ!A$1:A$500,0),MATCH(PAYROLL!EE$2,ADJ!$2:$2,0)),0)</f>
        <v/>
      </c>
      <c r="EF558">
        <f>IFERROR(INDEX(ADJ!$A$1:$BZ$1000,MATCH(PAYROLL!$D558,ADJ!A$1:A$500,0),MATCH(PAYROLL!EF$2,ADJ!$2:$2,0)),0)</f>
        <v/>
      </c>
      <c r="EG558">
        <f>IFERROR(INDEX(ADJ!$A$1:$BZ$1000,MATCH(PAYROLL!$D558,ADJ!A$1:A$500,0),MATCH(PAYROLL!EG$2,ADJ!$2:$2,0)),0)</f>
        <v/>
      </c>
      <c r="EH558">
        <f>IFERROR(INDEX(ADJ!$A$1:$BZ$1000,MATCH(PAYROLL!$D558,ADJ!A$1:A$500,0),MATCH(PAYROLL!EH$2,ADJ!$2:$2,0)),0)</f>
        <v/>
      </c>
      <c r="EI558">
        <f>IFERROR(INDEX(ADJ!$A$1:$BZ$1000,MATCH(PAYROLL!D558,ADJ!A$1:A$500,0),MATCH(PAYROLL!EI$2,ADJ!$2:$2,0)),0)</f>
        <v/>
      </c>
      <c r="EJ558">
        <f>IFERROR(INDEX(ADJ!$A$1:$BZ$1000,MATCH(PAYROLL!$D558,ADJ!A$1:A$500,0),MATCH(PAYROLL!EJ$2,ADJ!$2:$2,0)),0)</f>
        <v/>
      </c>
      <c r="EK558">
        <f>SUM(DZ558:EJ558)</f>
        <v/>
      </c>
    </row>
    <row r="559">
      <c r="A559" t="n">
        <v>557</v>
      </c>
      <c r="B559" t="inlineStr">
        <is>
          <t>Đậu Thị Son</t>
        </is>
      </c>
      <c r="D559" t="inlineStr">
        <is>
          <t>157034-01</t>
        </is>
      </c>
      <c r="S559">
        <f>IFERROR(INDEX(PIS!$A$1:$BZ$1000,MATCH($D559,PIS!C$1:C$500,0),MATCH("Lương CB tháng trước",PIS!$1:$1,0)),0)</f>
        <v/>
      </c>
      <c r="T559">
        <f>IFERROR(INDEX(PIS!$A$1:$BZ$1000,MATCH($D559,PIS!C$1:C$500,0),MATCH("Lương CB hiện tại",PIS!$1:$1,0)),0)</f>
        <v/>
      </c>
      <c r="U559">
        <f>IFERROR(INDEX(PIS!$A$1:$BZ$1000,MATCH($D559,PIS!C$1:C$500,0),MATCH("Lương đóng BHBB",PIS!$1:$1,0)),0)</f>
        <v/>
      </c>
      <c r="V559">
        <f>IFERROR(INDEX(PIS!$A$1:$BZ$1000,MATCH($D559,PIS!C$1:C$500,0),MATCH(V$2,PIS!$2:$2,0)),0)</f>
        <v/>
      </c>
      <c r="W559">
        <f>IFERROR(INDEX(PIS!$A$1:$BZ$1000,MATCH($D559,PIS!C$1:C$500,0),MATCH(W$2,PIS!$2:$2,0)),0)</f>
        <v/>
      </c>
      <c r="X559">
        <f>IFERROR(INDEX(PIS!$A$1:$BZ$1000,MATCH($D559,PIS!C$1:C$500,0),MATCH(X$2,PIS!$2:$2,0)),0)</f>
        <v/>
      </c>
      <c r="Y559">
        <f>IFERROR(INDEX(PIS!$A$1:$BZ$1000,MATCH($D559,PIS!C$1:C$500,0),MATCH(Y$2,PIS!$2:$2,0)),0)</f>
        <v/>
      </c>
      <c r="Z559">
        <f>IFERROR(INDEX(PIS!$A$1:$BZ$1000,MATCH($D559,PIS!C$1:C$500,0),MATCH(Z$2,PIS!$2:$2,0)),0)</f>
        <v/>
      </c>
      <c r="AA559">
        <f>IFERROR(INDEX(PIS!$A$1:$BZ$1000,MATCH($D559,PIS!C$1:C$500,0),MATCH(AA$2,PIS!$2:$2,0)),0)</f>
        <v/>
      </c>
      <c r="AB559">
        <f>IFERROR(INDEX(PIS!$A$1:$BZ$1000,MATCH($D559,PIS!C$1:C$500,0),MATCH(AB$2,PIS!$2:$2,0)),0)</f>
        <v/>
      </c>
      <c r="AC559">
        <f>SUM(V559:AB559)</f>
        <v/>
      </c>
      <c r="AD559">
        <f>IFERROR(INDEX(TIMESHEET!$A$1:$AI$5000,MATCH($D559,TIMESHEET!A$1:A$500,0),MATCH("T100",TIMESHEET!$2:$2,0))-2,0)</f>
        <v/>
      </c>
      <c r="AE559">
        <f>IFERROR(INDEX(TIMESHEET!$A$1:$AI$5000,MATCH($D559,TIMESHEET!A$1:A$500,0),MATCH("T202",TIMESHEET!$2:$2,0)),0)</f>
        <v/>
      </c>
      <c r="AF559">
        <f>IFERROR(INDEX(TIMESHEET!$A$1:$AI$5000,MATCH($D559,TIMESHEET!A$1:A$500,0),MATCH("T302",TIMESHEET!$2:$2,0)),0)</f>
        <v/>
      </c>
      <c r="AG559">
        <f>IFERROR(INDEX(TIMESHEET!$A$1:$AI$5000,MATCH($D559,TIMESHEET!A$1:A$500,0),MATCH("T406",TIMESHEET!$2:$2,0)),0)</f>
        <v/>
      </c>
      <c r="AH559">
        <f>AE559+AG559</f>
        <v/>
      </c>
      <c r="AI559">
        <f>IFERROR(INDEX(TIMESHEET!$A$1:$AI$5000,MATCH($D559,TIMESHEET!A$1:A$500,0),MATCH("T701",TIMESHEET!$2:$2,0)),0)</f>
        <v/>
      </c>
      <c r="AJ559">
        <f>IFERROR(INDEX(TIMESHEET!$A$1:$AI$5000,MATCH($D559,TIMESHEET!B$1:B$500,0),MATCH("T320",TIMESHEET!$2:$2,0)),0)</f>
        <v/>
      </c>
      <c r="AK559">
        <f>IFERROR(IF(LEFT(INDEX(PIS!O$1:O$500,MATCH(D559,PIS!C$1:C$500)),1)="M",T559/AD559*SUM(AE559:AG559),T559*AD559),0)</f>
        <v/>
      </c>
      <c r="AL559">
        <f>IFERROR(INDEX(ADJ!$A$1:$BZ$1000,MATCH(PAYROLL!D559,ADJ!A$1:A$500,0),MATCH(PAYROLL!AL$2,ADJ!$2:$2,0)),0)</f>
        <v/>
      </c>
      <c r="AM559">
        <f>SUM(AK559:AL559)</f>
        <v/>
      </c>
      <c r="AN559">
        <f>IFERROR(ROUND(V559/$AD559*$AH559,0),0)</f>
        <v/>
      </c>
      <c r="AO559">
        <f>IFERROR(ROUND(W559/$AD559*$AH559,0),0)</f>
        <v/>
      </c>
      <c r="AP559">
        <f>IFERROR(ROUND(X559/$AD559*$AE559,0),0)</f>
        <v/>
      </c>
      <c r="AQ559">
        <f>IFERROR(ROUND(Y559/$AD559*$AH559,0),0)</f>
        <v/>
      </c>
      <c r="AR559">
        <f>IFERROR(ROUND(Z559/$AD559*$AH559,0),0)</f>
        <v/>
      </c>
      <c r="AS559">
        <f>IFERROR(ROUND(AA559/$AD559*$AH559,0),0)</f>
        <v/>
      </c>
      <c r="AT559">
        <f>IFERROR(IF((AE559+AF559+AG559)&gt;13,AB559,ROUND(AB559/AD559*AH559,0)),0)</f>
        <v/>
      </c>
      <c r="AU559">
        <f>IFERROR(INDEX(ADJ!$A$1:$BZ$1000,MATCH(PAYROLL!D559,ADJ!A$1:A$500,0),MATCH(PAYROLL!AU$2,ADJ!$2:$2,0)),0)</f>
        <v/>
      </c>
      <c r="AV559">
        <f>ROUND(SUM(AN559:AU559),0)</f>
        <v/>
      </c>
      <c r="AW559">
        <f>IFERROR(INDEX(TIMESHEET!$A$1:$AI$5000,MATCH(PAYROLL!D559,TIMESHEET!A$1:A$500,0),MATCH("T620",TIMESHEET!$2:$2,0)),0)</f>
        <v/>
      </c>
      <c r="AX559">
        <f>IFERROR(INDEX(TIMESHEET!$A$1:$AI$5000,MATCH(PAYROLL!D559,TIMESHEET!A$1:A$500,0),MATCH("T601",TIMESHEET!$2:$2,0)),0)</f>
        <v/>
      </c>
      <c r="AY559">
        <f>IFERROR(INDEX(TIMESHEET!$A$1:$AI$5000,MATCH(PAYROLL!D559,TIMESHEET!A$1:A$500,0),MATCH("T602",TIMESHEET!$2:$2,0)),0)</f>
        <v/>
      </c>
      <c r="AZ559">
        <f>IFERROR(INDEX(TIMESHEET!$A$1:$AI$5000,MATCH(PAYROLL!D559,TIMESHEET!A$1:A$500,0),MATCH("T603",TIMESHEET!$2:$2,0)),0)</f>
        <v/>
      </c>
      <c r="BA559">
        <f>IFERROR(INDEX(TIMESHEET!$A$1:$AI$5000,MATCH(PAYROLL!D559,TIMESHEET!A$1:A$500,0),MATCH("T611",TIMESHEET!$2:$2,0)),0)</f>
        <v/>
      </c>
      <c r="BB559">
        <f>IFERROR(INDEX(TIMESHEET!$A$1:$AI$5000,MATCH(PAYROLL!D559,TIMESHEET!A$1:A$500,0),MATCH("T612",TIMESHEET!$2:$2,0)),0)</f>
        <v/>
      </c>
      <c r="BC559">
        <f>IFERROR(INDEX(TIMESHEET!$A$1:$AI$5000,MATCH(PAYROLL!D559,TIMESHEET!A$1:A$500,0),MATCH("T613",TIMESHEET!$2:$2,0)),0)</f>
        <v/>
      </c>
      <c r="BD559">
        <f>IFERROR(INDEX(TIMESHEET!$A$1:$AI$5000,MATCH(PAYROLL!D559,TIMESHEET!A$1:A$500,0),MATCH("T500",TIMESHEET!$2:$2,0)),0)</f>
        <v/>
      </c>
      <c r="BE559">
        <f>IFERROR(IF(LEFT(INDEX(PIS!O$1:O$500,MATCH(D559,PIS!C$1:C$500)),1)="M",T559/AD559/8*(AW559+AX559*1.5+AY559*2+AZ559*3+BA559*2.1+BB559*2.7+BC559*3.9+BD559*0.3),T559/8*(AW559+AX559*1.5+AY559*2+AZ559*3+BA559*2.1+BB559*2.7+BC559*3.9+BD559*0.3)),0)</f>
        <v/>
      </c>
      <c r="BF559">
        <f>IFERROR(INDEX(ADJ!$A$1:$BZ$1000,MATCH(PAYROLL!$D559,ADJ!A$1:A$500,0),MATCH(PAYROLL!BF$2,ADJ!$2:$2,0)),0)</f>
        <v/>
      </c>
      <c r="BG559">
        <f>IFERROR(INDEX(ADJ!$A$1:$BZ$1000,MATCH(PAYROLL!D559,ADJ!A$1:A$500,0),MATCH(PAYROLL!BG$2,ADJ!$2:$2,0)),0)</f>
        <v/>
      </c>
      <c r="BH559">
        <f>IFERROR(INDEX(ADJ!$A$1:$BZ$1000,MATCH(PAYROLL!D559,ADJ!A$1:A$500,0),MATCH(PAYROLL!BH$2,ADJ!$2:$2,0)),0)</f>
        <v/>
      </c>
      <c r="BI559">
        <f>IFERROR(INDEX(ADJ!$A$1:$BZ$1000,MATCH(PAYROLL!D559,ADJ!A$1:A$500,0),MATCH(PAYROLL!BI$2,ADJ!$2:$2,0)),0)</f>
        <v/>
      </c>
      <c r="BJ559">
        <f>IFERROR(INDEX(ADJ!$A$1:$BZ$1000,MATCH(PAYROLL!D559,ADJ!A$1:A$500,0),MATCH(PAYROLL!BJ$2,ADJ!$2:$2,0)),0)</f>
        <v/>
      </c>
      <c r="BK559">
        <f>SUM(BF559:BJ559)</f>
        <v/>
      </c>
      <c r="BL559">
        <f>IFERROR(INDEX(ADJ!$A$1:$BZ$1000,MATCH(PAYROLL!D559,ADJ!A$1:A$500,0),MATCH(PAYROLL!BL$2,ADJ!$2:$2,0)),0)</f>
        <v/>
      </c>
      <c r="BM559">
        <f>IFERROR(INDEX(ADJ!$A$1:$BZ$1000,MATCH(PAYROLL!D559,ADJ!A$1:A$500,0),MATCH(PAYROLL!BM$2,ADJ!$2:$2,0)),0)</f>
        <v/>
      </c>
      <c r="BN559">
        <f>IFERROR(INDEX(ADJ!$A$1:$BZ$1000,MATCH(PAYROLL!D559,ADJ!A$1:A$500,0),MATCH(PAYROLL!BN$2,ADJ!$2:$2,0)),0)</f>
        <v/>
      </c>
      <c r="BO559">
        <f>IFERROR(INDEX(ADJ!$A$1:$BZ$1000,MATCH(PAYROLL!D559,ADJ!A$1:A$500,0),MATCH(PAYROLL!BO$2,ADJ!$2:$2,0)),0)</f>
        <v/>
      </c>
      <c r="BP559">
        <f>SUM(AM559,AV559,BE559,BK559,BL559:BO559)</f>
        <v/>
      </c>
      <c r="BQ559">
        <f>BO559</f>
        <v/>
      </c>
      <c r="BR559">
        <f>IFERROR(ROUND(IF(LEFT(INDEX(PIS!O$1:O$500,MATCH(D559,PIS!C$1:C$500)),1)="D",T559/8*(BD559*0.3),IF(LEFT(INDEX(PIS!O$1:O$500,MATCH(D559,PIS!C$1:C$500)),1)="H",T559*($BD559*0.3),T559/$AD559/8*($BD559*0.3))),0),0)</f>
        <v/>
      </c>
      <c r="BS559">
        <f>IF(AP559&lt;1,0,MIN(AP559,730000))</f>
        <v/>
      </c>
      <c r="BT559">
        <f>IFERROR(ROUND((BE559-SUM(AW559:BC559)*T559/AD559/8),0)-BR559,0)</f>
        <v/>
      </c>
      <c r="BU559">
        <f>AO559</f>
        <v/>
      </c>
      <c r="BV559">
        <f>SUM(BQ559:BU559)</f>
        <v/>
      </c>
      <c r="BW559">
        <f>BP559-BV559</f>
        <v/>
      </c>
      <c r="BX559">
        <f>IFERROR(IF(RIGHT(INDEX(PIS!O$1:O$500,MATCH(D559,PIS!C$1:C$500)),5)="Gross",MIN(U559+V559,VLOOKUP("R700",TSC!B:C,2,0)*VLOOKUP("R101",TSC!B:C,2,0))*VLOOKUP("R701",TSC!B:C,2,0)%,0),0)</f>
        <v/>
      </c>
      <c r="BY559">
        <f>IFERROR(IF(RIGHT(INDEX(PIS!O$1:O$500,MATCH(D559,PIS!C$1:C$500)),5)="Gross",MIN(U559+V559,VLOOKUP("R700",TSC!B:C,2,0)*VLOOKUP("R101",TSC!B:C,2,0))*VLOOKUP("T704",TSC!B:C,2,0)%,0),0)</f>
        <v/>
      </c>
      <c r="BZ559">
        <f>IFERROR(IF(RIGHT(INDEX(PIS!O$1:O$500,MATCH(D559,PIS!C$1:C$500)),5)="Gross",MIN(U559+V559,VLOOKUP("R700",TSC!B:C,2,0)*VLOOKUP("1",TSC!F:G,2,0))*VLOOKUP("T705",TSC!B:C,2,0)%,0),0)</f>
        <v/>
      </c>
      <c r="CA559">
        <f>IFERROR(INDEX(ADJ!$A$1:$BZ$1000,MATCH(PAYROLL!D559,ADJ!A$1:A$500,0),MATCH(PAYROLL!CA$2,ADJ!$2:$2,0)),0)</f>
        <v/>
      </c>
      <c r="CB559">
        <f>IFERROR(INDEX(ADJ!$A$1:$BZ$1000,MATCH(PAYROLL!D559,ADJ!A$1:A$500,0),MATCH(PAYROLL!CB$2,ADJ!$2:$2,0)),0)</f>
        <v/>
      </c>
      <c r="CC559">
        <f>SUM(BX559:CB559)</f>
        <v/>
      </c>
      <c r="CD559">
        <f>IFERROR(INDEX(PIS!$A$1:$BZ$1000,MATCH(PAYROLL!D559,PIS!C$1:C$500,0),MATCH(PAYROLL!CD$1,PIS!$1:$1,0)),0)</f>
        <v/>
      </c>
      <c r="CE559">
        <f>IFERROR(IF(OR(INDEX(PIS!P$1:P$500,MATCH(D559,PIS!C$1:C$500,0))="LT2",INDEX(PIS!P$1:P$500,MATCH(D559,PIS!C$1:C$500,0))="P10"),0,SUM(CC559,CD559*VLOOKUP("R601",TSC!B:C,2,0),VLOOKUP("R602",TSC!B:C,2,0))),0)</f>
        <v/>
      </c>
      <c r="CF559">
        <f>MAX(BW559-CE559,0)</f>
        <v/>
      </c>
      <c r="CG559">
        <f>IFERROR(IF(OR(RIGHT(INDEX(PIS!P$1:P$500,MATCH(D559,PIS!C$1:C$500)),5)="P10",RIGHT(INDEX(PIS!P$1:P$500,MATCH(D559,PIS!C$1:C$500)),5)="CK"),0,IF(CF559&lt;=5000000,CF559*5%,IF(CF559&lt;=10000000,CF559*10%-250000,IF(CF559&lt;=18000000,CF559*15%-750000,IF(CF559&lt;=32000000,CF559*20%-1650000,IF(CF559&lt;=52000000,CF559*25%-3250000,IF(CF559&lt;=80000000,BH559*30%-5850000,CF559*35%-9850000))))))),0)</f>
        <v/>
      </c>
      <c r="CH559">
        <f>IFERROR(IF(OR(INDEX(PIS!P$1:P$500,MATCH(D559,PIS!C$1:C$500))="LT",INDEX(PIS!P$1:P$500,MATCH(D559,PIS!C$1:C$500))="CK"),0,IF(CF559&lt;2000000,0,CF559*10%)),0)</f>
        <v/>
      </c>
      <c r="CI559">
        <f>IFERROR(INDEX(ADJ!$A$1:$BZ$1000,MATCH(PAYROLL!D559,ADJ!A$1:A$500,0),MATCH(PAYROLL!CI$2,ADJ!$2:$2,0)),0)</f>
        <v/>
      </c>
      <c r="CJ559">
        <f>IFERROR(INDEX(ADJ!$A$1:$BZ$1000,MATCH(PAYROLL!D559,ADJ!A$1:A$500,0),MATCH(PAYROLL!CJ$2,ADJ!$2:$2,0)),0)</f>
        <v/>
      </c>
      <c r="CK559">
        <f>IFERROR(INDEX(ADJ!$A$1:$BZ$1000,MATCH(PAYROLL!D559,ADJ!A$1:A$500,0),MATCH(PAYROLL!CK$2,ADJ!$2:$2,0)),0)</f>
        <v/>
      </c>
      <c r="CL559">
        <f>SUM(CG559:CK559)</f>
        <v/>
      </c>
      <c r="CM559">
        <f>ROUND(SUM(CH559:CK559),0)</f>
        <v/>
      </c>
      <c r="CN559">
        <f>IFERROR(INDEX(CSDA!D$1:D$500,MATCH($CN$2,CSDA!C$1:C$500,0))*INDEX(PIS!V$1:V$500,MATCH(D559,PIS!C$1:C$500))+INDEX(ADJ!$A$1:$BZ$1000,MATCH(PAYROLL!D559,ADJ!A$1:A$500,0),MATCH(PAYROLL!CN$2,ADJ!$2:$2,0)),0)</f>
        <v/>
      </c>
      <c r="CO559">
        <f>IFERROR(INDEX(ADJ!$A$1:$BZ$1000,MATCH(PAYROLL!D559,ADJ!A$1:A$500,0),MATCH(PAYROLL!CO$2,ADJ!$2:$2,0)),0)</f>
        <v/>
      </c>
      <c r="CP559">
        <f>IFERROR(INDEX(ADJ!$A$1:$BZ$1000,MATCH(PAYROLL!D559,ADJ!A$1:A$500,0),MATCH(PAYROLL!CP$2,ADJ!$2:$2,0)),0)</f>
        <v/>
      </c>
      <c r="CQ559">
        <f>BP559-CL559-CI559-CM559-CN559-CO559-CP559-CC559</f>
        <v/>
      </c>
      <c r="CR559">
        <f>IFERROR(IF(RIGHT(INDEX(PIS!O$1:O$500,MATCH(D559,PIS!C$1:C$500,0)),5)="Gross",MIN(U559+V559,VLOOKUP("R700",TSC!B:C,2,0)*VLOOKUP("R101",TSC!B:C,2,0))*(VLOOKUP("T711",TSC!B:C,2,0)+VLOOKUP("T712",TSC!B:C,2,0))%,MIN(T559+V559,VLOOKUP("R700",TSC!B:C,2,0)*VLOOKUP("R101",TSC!B:C,2,0))*(VLOOKUP("T711",TSC!B:C,2,0)+VLOOKUP("T712",TSC!B:C,2,0)+VLOOKUP("R701",TSC!B:C,2,0))%),0)</f>
        <v/>
      </c>
      <c r="CS559">
        <f>IFERROR(IF(RIGHT(INDEX(PIS!O$1:O$500,MATCH(D559,PIS!C$1:C$500,0)),5)="Gross",MIN(U559+V559,VLOOKUP("R700",TSC!B:C,2,0)*VLOOKUP("R101",TSC!B:C,2,0))*(VLOOKUP("T714",TSC!B:C,2,0))%,MIN(T559+V559,VLOOKUP("R700",TSC!B:C,2,0)*VLOOKUP("R101",TSC!B:C,2,0))*(VLOOKUP("T704",TSC!B:C,2,0)+VLOOKUP("T714",TSC!B:C,2,0))%),0)</f>
        <v/>
      </c>
      <c r="CT559">
        <f>IFERROR(IF(RIGHT(INDEX(PIS!O$1:O$500,MATCH(D559,PIS!C$1:C$500,0)),5)="Gross",MIN(U559+V559,VLOOKUP("R700",TSC!B:C,2,0)*VLOOKUP("R101",TSC!B:C,2,0))*VLOOKUP("T705",TSC!B:C,2,0)%,MIN(T559+V559,VLOOKUP("R700",TSC!B:C,2,0)*VLOOKUP("R101",TSC!B:C,2,0))*VLOOKUP("T705",TSC!B:C,2,0)%),0)</f>
        <v/>
      </c>
      <c r="CU559">
        <f>IFERROR(IF(RIGHT(INDEX(PIS!O$1:O$500,MATCH(D559,PIS!C$1:C$500,0)),5)="Gross",MIN(U559+V559,VLOOKUP("R700",TSC!B:C,2,0)*VLOOKUP("R101",TSC!B:C,2,0))*(VLOOKUP("T713",TSC!B:C,2,0))%,MIN(T559+V559,VLOOKUP("R700",TSC!B:C,2,0)*VLOOKUP("R101",TSC!B:C,2,0))*(VLOOKUP("T713",TSC!B:C,2,0))%),0)</f>
        <v/>
      </c>
      <c r="CV559">
        <f>IFERROR(INDEX(ADJ!$A$1:$BZ$1000,MATCH(PAYROLL!D559,ADJ!A$1:A$500,0),MATCH(PAYROLL!CV$2,ADJ!$2:$2,0)),0)</f>
        <v/>
      </c>
      <c r="CW559">
        <f>IFERROR(INDEX(ADJ!$A$1:$BZ$1000,MATCH(PAYROLL!D559,ADJ!A$1:A$500,0),MATCH(PAYROLL!CW$2,ADJ!$2:$2,0)),0)</f>
        <v/>
      </c>
      <c r="CX559">
        <f>SUM(CR559:CW559)</f>
        <v/>
      </c>
      <c r="CY559">
        <f>ROUND(IF(CR559&gt;0,T559+V559*VLOOKUP("R202",TSC!$B$1:$C$500,2,0),0),0)</f>
        <v/>
      </c>
      <c r="CZ559">
        <f>IFERROR(INDEX(CSDA!D$1:D$500,MATCH($CZ$2,CSDA!C$1:C$500,0)),0)</f>
        <v/>
      </c>
      <c r="DA559">
        <f>ROUND(T559*0.7%,0)</f>
        <v/>
      </c>
      <c r="DB559">
        <f>ROUND(T559/12,0)</f>
        <v/>
      </c>
      <c r="DC559">
        <f ref="DC559" t="array">IFERROR(INDEX(CSDA!D$1:D$500,MATCH("Trích giữ"&amp;PAYROLL!DC$2,CSDA!A$1:A$500&amp;CSDA!C$1:C$500,0)),0)</f>
        <v/>
      </c>
      <c r="DD559">
        <f ref="DD559" t="array">IFERROR(INDEX(CSDA!D$1:D$500,MATCH("Trích giữ"&amp;PAYROLL!DD$2,CSDA!A$1:A$500&amp;CSDA!C$1:C$500,0)),0)</f>
        <v/>
      </c>
      <c r="DE559">
        <f ref="DE559" t="array">IFERROR(INDEX(CSDA!D$1:D$500,MATCH("Trích giữ"&amp;PAYROLL!DE$2,CSDA!A$1:A$500&amp;CSDA!C$1:C$500,0)),0)</f>
        <v/>
      </c>
      <c r="DF559">
        <f>IFERROR(INDEX(CSDA!D$1:D$500,MATCH(PAYROLL!DF$2,CSDA!C$1:C$500,0)),0)</f>
        <v/>
      </c>
      <c r="DG559">
        <f ref="DG559" t="array">IFERROR(INDEX(CSDA!D$1:D$500,MATCH("Trích giữ"&amp;PAYROLL!DG$2,CSDA!A$1:A$500&amp;CSDA!C$1:C$500,0)),0)</f>
        <v/>
      </c>
      <c r="DH559">
        <f>ROUND(T559/26,0)</f>
        <v/>
      </c>
      <c r="DI559">
        <f ref="DI559" t="array">IFERROR(INDEX(CSDA!D$1:D$500,MATCH("Trích giữ"&amp;PAYROLL!DI$2,CSDA!A$1:A$500&amp;CSDA!C$1:C$500,0)),0)</f>
        <v/>
      </c>
      <c r="DJ559">
        <f>IF(U559=0,T559*21.5%-BL559,0)</f>
        <v/>
      </c>
      <c r="DK559">
        <f ref="DK559" t="array">IFERROR(INDEX(CSDA!D$1:D$500,MATCH("Trích giữ"&amp;PAYROLL!DK$2,CSDA!A$1:A$500&amp;CSDA!C$1:C$500,0)),0)</f>
        <v/>
      </c>
      <c r="DL559">
        <f>IFERROR(INDEX(CSDA!D$1:D$500,MATCH(PAYROLL!DL$2,CSDA!C$1:C$500,0))/12,0)</f>
        <v/>
      </c>
      <c r="DM559">
        <f>SUM(DB559:DL559)</f>
        <v/>
      </c>
      <c r="DN559">
        <f>IFERROR(INDEX(ADJ!$A$1:$BZ$1000,MATCH(PAYROLL!D559,ADJ!A$1:A$500,0),MATCH(PAYROLL!DN$2,ADJ!$2:$2,0)),0)</f>
        <v/>
      </c>
      <c r="DO559">
        <f>IFERROR(SUM(BP559,DM559:DN559,CX559:DA559)-DT559,0)</f>
        <v/>
      </c>
      <c r="DP559">
        <f ref="DP559" t="array">SUM(BW559*IFERROR(INDEX(CSDA!D$1:D$500,MATCH(BW$2,CSDA!C$1:C$500,0)),0)%,CX559*IFERROR(INDEX(CSDA!D$1:D$500,MATCH(CX$2,CSDA!C$1:C$500,0)),0)%,DA559*IFERROR(INDEX(CSDA!D$1:D$500,MATCH(DA$2,CSDA!C$1:C$500,0)),0)%,DB559*IFERROR(INDEX(CSDA!D$1:D$500,MATCH(DB$2,CSDA!C$1:C$500,0)),0)%,DF559*IFERROR(INDEX(CSDA!D$1:D$500,MATCH("Phí dịch vụ"&amp;PAYROLL!DF$2,CSDA!A$1:A$500&amp;CSDA!C$1:C$500,0)),0)%,DC559*IFERROR(INDEX(CSDA!D$1:D$500,MATCH("Phí dịch vụ"&amp;PAYROLL!DC$2,CSDA!A$1:A$500&amp;CSDA!C$1:C$500,0)),0)%,DH559*IFERROR(INDEX(CSDA!D$1:D$500,MATCH("Phí dịch vụ"&amp;PAYROLL!DH$2,CSDA!A$1:A$500&amp;CSDA!C$1:C$500,0)),0)%,DJ559*IFERROR(INDEX(CSDA!D$1:D$500,MATCH("Phí dịch vụ"&amp;PAYROLL!DJ$2,CSDA!A$1:A$500&amp;CSDA!C$1:C$500,0)),0)%,BN559*IFERROR(INDEX(CSDA!D$1:D$500,MATCH(BN$2,CSDA!C$1:C$500,0)),0)%)-BN559*7%</f>
        <v/>
      </c>
      <c r="DQ559">
        <f>IFERROR(INDEX(ADJ!$A$1:$BZ$1000,MATCH(PAYROLL!D559,ADJ!A$1:A$500,0),MATCH(PAYROLL!DQ$2,ADJ!$2:$2,0)),0)</f>
        <v/>
      </c>
      <c r="DR559">
        <f>IFERROR(INDEX(ADJ!$A$1:$BZ$1000,MATCH(PAYROLL!D559,ADJ!A$1:A$500,0),MATCH(PAYROLL!DR$2,ADJ!$2:$2,0)),0)</f>
        <v/>
      </c>
      <c r="DS559">
        <f>SUM(DP559:DR559)</f>
        <v/>
      </c>
      <c r="DT559">
        <f>EK559</f>
        <v/>
      </c>
      <c r="DU559">
        <f>SUM(DO559:DR559)</f>
        <v/>
      </c>
      <c r="DV559">
        <f>ROUND(DU559*0.1,0)</f>
        <v/>
      </c>
      <c r="DW559">
        <f>DU559+DV559</f>
        <v/>
      </c>
      <c r="DZ559">
        <f>IFERROR(INDEX(ADJ!$A$1:$BZ$1000,MATCH(PAYROLL!$D559,ADJ!A$1:A$500,0),MATCH(PAYROLL!DZ$2,ADJ!$2:$2,0)),0)</f>
        <v/>
      </c>
      <c r="EA559">
        <f>IFERROR(INDEX(ADJ!$A$1:$BZ$1000,MATCH(PAYROLL!$D559,ADJ!A$1:A$500,0),MATCH(PAYROLL!EA$2,ADJ!$2:$2,0)),0)</f>
        <v/>
      </c>
      <c r="EB559">
        <f>IFERROR(INDEX(ADJ!$A$1:$BZ$1000,MATCH(PAYROLL!$D559,ADJ!A$1:A$500,0),MATCH(PAYROLL!EB$2,ADJ!$2:$2,0)),0)</f>
        <v/>
      </c>
      <c r="EC559">
        <f>IFERROR(INDEX(ADJ!$A$1:$BZ$1000,MATCH(PAYROLL!$D559,ADJ!A$1:A$500,0),MATCH(PAYROLL!EC$2,ADJ!$2:$2,0)),0)</f>
        <v/>
      </c>
      <c r="ED559">
        <f>IFERROR(INDEX(ADJ!$A$1:$BZ$1000,MATCH(PAYROLL!$D559,ADJ!A$1:A$500,0),MATCH(PAYROLL!ED$2,ADJ!$2:$2,0)),0)</f>
        <v/>
      </c>
      <c r="EE559">
        <f>IFERROR(INDEX(ADJ!$A$1:$BZ$1000,MATCH(PAYROLL!$D559,ADJ!A$1:A$500,0),MATCH(PAYROLL!EE$2,ADJ!$2:$2,0)),0)</f>
        <v/>
      </c>
      <c r="EF559">
        <f>IFERROR(INDEX(ADJ!$A$1:$BZ$1000,MATCH(PAYROLL!$D559,ADJ!A$1:A$500,0),MATCH(PAYROLL!EF$2,ADJ!$2:$2,0)),0)</f>
        <v/>
      </c>
      <c r="EG559">
        <f>IFERROR(INDEX(ADJ!$A$1:$BZ$1000,MATCH(PAYROLL!$D559,ADJ!A$1:A$500,0),MATCH(PAYROLL!EG$2,ADJ!$2:$2,0)),0)</f>
        <v/>
      </c>
      <c r="EH559">
        <f>IFERROR(INDEX(ADJ!$A$1:$BZ$1000,MATCH(PAYROLL!$D559,ADJ!A$1:A$500,0),MATCH(PAYROLL!EH$2,ADJ!$2:$2,0)),0)</f>
        <v/>
      </c>
      <c r="EI559">
        <f>IFERROR(INDEX(ADJ!$A$1:$BZ$1000,MATCH(PAYROLL!D559,ADJ!A$1:A$500,0),MATCH(PAYROLL!EI$2,ADJ!$2:$2,0)),0)</f>
        <v/>
      </c>
      <c r="EJ559">
        <f>IFERROR(INDEX(ADJ!$A$1:$BZ$1000,MATCH(PAYROLL!$D559,ADJ!A$1:A$500,0),MATCH(PAYROLL!EJ$2,ADJ!$2:$2,0)),0)</f>
        <v/>
      </c>
      <c r="EK559">
        <f>SUM(DZ559:EJ559)</f>
        <v/>
      </c>
    </row>
    <row r="560">
      <c r="A560" t="n">
        <v>558</v>
      </c>
      <c r="B560" t="inlineStr">
        <is>
          <t>Đinh Công Thắng</t>
        </is>
      </c>
      <c r="D560" t="inlineStr">
        <is>
          <t>157226-01</t>
        </is>
      </c>
      <c r="S560">
        <f>IFERROR(INDEX(PIS!$A$1:$BZ$1000,MATCH($D560,PIS!C$1:C$500,0),MATCH("Lương CB tháng trước",PIS!$1:$1,0)),0)</f>
        <v/>
      </c>
      <c r="T560">
        <f>IFERROR(INDEX(PIS!$A$1:$BZ$1000,MATCH($D560,PIS!C$1:C$500,0),MATCH("Lương CB hiện tại",PIS!$1:$1,0)),0)</f>
        <v/>
      </c>
      <c r="U560">
        <f>IFERROR(INDEX(PIS!$A$1:$BZ$1000,MATCH($D560,PIS!C$1:C$500,0),MATCH("Lương đóng BHBB",PIS!$1:$1,0)),0)</f>
        <v/>
      </c>
      <c r="V560">
        <f>IFERROR(INDEX(PIS!$A$1:$BZ$1000,MATCH($D560,PIS!C$1:C$500,0),MATCH(V$2,PIS!$2:$2,0)),0)</f>
        <v/>
      </c>
      <c r="W560">
        <f>IFERROR(INDEX(PIS!$A$1:$BZ$1000,MATCH($D560,PIS!C$1:C$500,0),MATCH(W$2,PIS!$2:$2,0)),0)</f>
        <v/>
      </c>
      <c r="X560">
        <f>IFERROR(INDEX(PIS!$A$1:$BZ$1000,MATCH($D560,PIS!C$1:C$500,0),MATCH(X$2,PIS!$2:$2,0)),0)</f>
        <v/>
      </c>
      <c r="Y560">
        <f>IFERROR(INDEX(PIS!$A$1:$BZ$1000,MATCH($D560,PIS!C$1:C$500,0),MATCH(Y$2,PIS!$2:$2,0)),0)</f>
        <v/>
      </c>
      <c r="Z560">
        <f>IFERROR(INDEX(PIS!$A$1:$BZ$1000,MATCH($D560,PIS!C$1:C$500,0),MATCH(Z$2,PIS!$2:$2,0)),0)</f>
        <v/>
      </c>
      <c r="AA560">
        <f>IFERROR(INDEX(PIS!$A$1:$BZ$1000,MATCH($D560,PIS!C$1:C$500,0),MATCH(AA$2,PIS!$2:$2,0)),0)</f>
        <v/>
      </c>
      <c r="AB560">
        <f>IFERROR(INDEX(PIS!$A$1:$BZ$1000,MATCH($D560,PIS!C$1:C$500,0),MATCH(AB$2,PIS!$2:$2,0)),0)</f>
        <v/>
      </c>
      <c r="AC560">
        <f>SUM(V560:AB560)</f>
        <v/>
      </c>
      <c r="AD560">
        <f>IFERROR(INDEX(TIMESHEET!$A$1:$AI$5000,MATCH($D560,TIMESHEET!A$1:A$500,0),MATCH("T100",TIMESHEET!$2:$2,0))-2,0)</f>
        <v/>
      </c>
      <c r="AE560">
        <f>IFERROR(INDEX(TIMESHEET!$A$1:$AI$5000,MATCH($D560,TIMESHEET!A$1:A$500,0),MATCH("T202",TIMESHEET!$2:$2,0)),0)</f>
        <v/>
      </c>
      <c r="AF560">
        <f>IFERROR(INDEX(TIMESHEET!$A$1:$AI$5000,MATCH($D560,TIMESHEET!A$1:A$500,0),MATCH("T302",TIMESHEET!$2:$2,0)),0)</f>
        <v/>
      </c>
      <c r="AG560">
        <f>IFERROR(INDEX(TIMESHEET!$A$1:$AI$5000,MATCH($D560,TIMESHEET!A$1:A$500,0),MATCH("T406",TIMESHEET!$2:$2,0)),0)</f>
        <v/>
      </c>
      <c r="AH560">
        <f>AE560+AG560</f>
        <v/>
      </c>
      <c r="AI560">
        <f>IFERROR(INDEX(TIMESHEET!$A$1:$AI$5000,MATCH($D560,TIMESHEET!A$1:A$500,0),MATCH("T701",TIMESHEET!$2:$2,0)),0)</f>
        <v/>
      </c>
      <c r="AJ560">
        <f>IFERROR(INDEX(TIMESHEET!$A$1:$AI$5000,MATCH($D560,TIMESHEET!B$1:B$500,0),MATCH("T320",TIMESHEET!$2:$2,0)),0)</f>
        <v/>
      </c>
      <c r="AK560">
        <f>IFERROR(IF(LEFT(INDEX(PIS!O$1:O$500,MATCH(D560,PIS!C$1:C$500)),1)="M",T560/AD560*SUM(AE560:AG560),T560*AD560),0)</f>
        <v/>
      </c>
      <c r="AL560">
        <f>IFERROR(INDEX(ADJ!$A$1:$BZ$1000,MATCH(PAYROLL!D560,ADJ!A$1:A$500,0),MATCH(PAYROLL!AL$2,ADJ!$2:$2,0)),0)</f>
        <v/>
      </c>
      <c r="AM560">
        <f>SUM(AK560:AL560)</f>
        <v/>
      </c>
      <c r="AN560">
        <f>IFERROR(ROUND(V560/$AD560*$AH560,0),0)</f>
        <v/>
      </c>
      <c r="AO560">
        <f>IFERROR(ROUND(W560/$AD560*$AH560,0),0)</f>
        <v/>
      </c>
      <c r="AP560">
        <f>IFERROR(ROUND(X560/$AD560*$AE560,0),0)</f>
        <v/>
      </c>
      <c r="AQ560">
        <f>IFERROR(ROUND(Y560/$AD560*$AH560,0),0)</f>
        <v/>
      </c>
      <c r="AR560">
        <f>IFERROR(ROUND(Z560/$AD560*$AH560,0),0)</f>
        <v/>
      </c>
      <c r="AS560">
        <f>IFERROR(ROUND(AA560/$AD560*$AH560,0),0)</f>
        <v/>
      </c>
      <c r="AT560">
        <f>IFERROR(IF((AE560+AF560+AG560)&gt;13,AB560,ROUND(AB560/AD560*AH560,0)),0)</f>
        <v/>
      </c>
      <c r="AU560">
        <f>IFERROR(INDEX(ADJ!$A$1:$BZ$1000,MATCH(PAYROLL!D560,ADJ!A$1:A$500,0),MATCH(PAYROLL!AU$2,ADJ!$2:$2,0)),0)</f>
        <v/>
      </c>
      <c r="AV560">
        <f>ROUND(SUM(AN560:AU560),0)</f>
        <v/>
      </c>
      <c r="AW560">
        <f>IFERROR(INDEX(TIMESHEET!$A$1:$AI$5000,MATCH(PAYROLL!D560,TIMESHEET!A$1:A$500,0),MATCH("T620",TIMESHEET!$2:$2,0)),0)</f>
        <v/>
      </c>
      <c r="AX560">
        <f>IFERROR(INDEX(TIMESHEET!$A$1:$AI$5000,MATCH(PAYROLL!D560,TIMESHEET!A$1:A$500,0),MATCH("T601",TIMESHEET!$2:$2,0)),0)</f>
        <v/>
      </c>
      <c r="AY560">
        <f>IFERROR(INDEX(TIMESHEET!$A$1:$AI$5000,MATCH(PAYROLL!D560,TIMESHEET!A$1:A$500,0),MATCH("T602",TIMESHEET!$2:$2,0)),0)</f>
        <v/>
      </c>
      <c r="AZ560">
        <f>IFERROR(INDEX(TIMESHEET!$A$1:$AI$5000,MATCH(PAYROLL!D560,TIMESHEET!A$1:A$500,0),MATCH("T603",TIMESHEET!$2:$2,0)),0)</f>
        <v/>
      </c>
      <c r="BA560">
        <f>IFERROR(INDEX(TIMESHEET!$A$1:$AI$5000,MATCH(PAYROLL!D560,TIMESHEET!A$1:A$500,0),MATCH("T611",TIMESHEET!$2:$2,0)),0)</f>
        <v/>
      </c>
      <c r="BB560">
        <f>IFERROR(INDEX(TIMESHEET!$A$1:$AI$5000,MATCH(PAYROLL!D560,TIMESHEET!A$1:A$500,0),MATCH("T612",TIMESHEET!$2:$2,0)),0)</f>
        <v/>
      </c>
      <c r="BC560">
        <f>IFERROR(INDEX(TIMESHEET!$A$1:$AI$5000,MATCH(PAYROLL!D560,TIMESHEET!A$1:A$500,0),MATCH("T613",TIMESHEET!$2:$2,0)),0)</f>
        <v/>
      </c>
      <c r="BD560">
        <f>IFERROR(INDEX(TIMESHEET!$A$1:$AI$5000,MATCH(PAYROLL!D560,TIMESHEET!A$1:A$500,0),MATCH("T500",TIMESHEET!$2:$2,0)),0)</f>
        <v/>
      </c>
      <c r="BE560">
        <f>IFERROR(IF(LEFT(INDEX(PIS!O$1:O$500,MATCH(D560,PIS!C$1:C$500)),1)="M",T560/AD560/8*(AW560+AX560*1.5+AY560*2+AZ560*3+BA560*2.1+BB560*2.7+BC560*3.9+BD560*0.3),T560/8*(AW560+AX560*1.5+AY560*2+AZ560*3+BA560*2.1+BB560*2.7+BC560*3.9+BD560*0.3)),0)</f>
        <v/>
      </c>
      <c r="BF560">
        <f>IFERROR(INDEX(ADJ!$A$1:$BZ$1000,MATCH(PAYROLL!$D560,ADJ!A$1:A$500,0),MATCH(PAYROLL!BF$2,ADJ!$2:$2,0)),0)</f>
        <v/>
      </c>
      <c r="BG560">
        <f>IFERROR(INDEX(ADJ!$A$1:$BZ$1000,MATCH(PAYROLL!D560,ADJ!A$1:A$500,0),MATCH(PAYROLL!BG$2,ADJ!$2:$2,0)),0)</f>
        <v/>
      </c>
      <c r="BH560">
        <f>IFERROR(INDEX(ADJ!$A$1:$BZ$1000,MATCH(PAYROLL!D560,ADJ!A$1:A$500,0),MATCH(PAYROLL!BH$2,ADJ!$2:$2,0)),0)</f>
        <v/>
      </c>
      <c r="BI560">
        <f>IFERROR(INDEX(ADJ!$A$1:$BZ$1000,MATCH(PAYROLL!D560,ADJ!A$1:A$500,0),MATCH(PAYROLL!BI$2,ADJ!$2:$2,0)),0)</f>
        <v/>
      </c>
      <c r="BJ560">
        <f>IFERROR(INDEX(ADJ!$A$1:$BZ$1000,MATCH(PAYROLL!D560,ADJ!A$1:A$500,0),MATCH(PAYROLL!BJ$2,ADJ!$2:$2,0)),0)</f>
        <v/>
      </c>
      <c r="BK560">
        <f>SUM(BF560:BJ560)</f>
        <v/>
      </c>
      <c r="BL560">
        <f>IFERROR(INDEX(ADJ!$A$1:$BZ$1000,MATCH(PAYROLL!D560,ADJ!A$1:A$500,0),MATCH(PAYROLL!BL$2,ADJ!$2:$2,0)),0)</f>
        <v/>
      </c>
      <c r="BM560">
        <f>IFERROR(INDEX(ADJ!$A$1:$BZ$1000,MATCH(PAYROLL!D560,ADJ!A$1:A$500,0),MATCH(PAYROLL!BM$2,ADJ!$2:$2,0)),0)</f>
        <v/>
      </c>
      <c r="BN560">
        <f>IFERROR(INDEX(ADJ!$A$1:$BZ$1000,MATCH(PAYROLL!D560,ADJ!A$1:A$500,0),MATCH(PAYROLL!BN$2,ADJ!$2:$2,0)),0)</f>
        <v/>
      </c>
      <c r="BO560">
        <f>IFERROR(INDEX(ADJ!$A$1:$BZ$1000,MATCH(PAYROLL!D560,ADJ!A$1:A$500,0),MATCH(PAYROLL!BO$2,ADJ!$2:$2,0)),0)</f>
        <v/>
      </c>
      <c r="BP560">
        <f>SUM(AM560,AV560,BE560,BK560,BL560:BO560)</f>
        <v/>
      </c>
      <c r="BQ560">
        <f>BO560</f>
        <v/>
      </c>
      <c r="BR560">
        <f>IFERROR(ROUND(IF(LEFT(INDEX(PIS!O$1:O$500,MATCH(D560,PIS!C$1:C$500)),1)="D",T560/8*(BD560*0.3),IF(LEFT(INDEX(PIS!O$1:O$500,MATCH(D560,PIS!C$1:C$500)),1)="H",T560*($BD560*0.3),T560/$AD560/8*($BD560*0.3))),0),0)</f>
        <v/>
      </c>
      <c r="BS560">
        <f>IF(AP560&lt;1,0,MIN(AP560,730000))</f>
        <v/>
      </c>
      <c r="BT560">
        <f>IFERROR(ROUND((BE560-SUM(AW560:BC560)*T560/AD560/8),0)-BR560,0)</f>
        <v/>
      </c>
      <c r="BU560">
        <f>AO560</f>
        <v/>
      </c>
      <c r="BV560">
        <f>SUM(BQ560:BU560)</f>
        <v/>
      </c>
      <c r="BW560">
        <f>BP560-BV560</f>
        <v/>
      </c>
      <c r="BX560">
        <f>IFERROR(IF(RIGHT(INDEX(PIS!O$1:O$500,MATCH(D560,PIS!C$1:C$500)),5)="Gross",MIN(U560+V560,VLOOKUP("R700",TSC!B:C,2,0)*VLOOKUP("R101",TSC!B:C,2,0))*VLOOKUP("R701",TSC!B:C,2,0)%,0),0)</f>
        <v/>
      </c>
      <c r="BY560">
        <f>IFERROR(IF(RIGHT(INDEX(PIS!O$1:O$500,MATCH(D560,PIS!C$1:C$500)),5)="Gross",MIN(U560+V560,VLOOKUP("R700",TSC!B:C,2,0)*VLOOKUP("R101",TSC!B:C,2,0))*VLOOKUP("T704",TSC!B:C,2,0)%,0),0)</f>
        <v/>
      </c>
      <c r="BZ560">
        <f>IFERROR(IF(RIGHT(INDEX(PIS!O$1:O$500,MATCH(D560,PIS!C$1:C$500)),5)="Gross",MIN(U560+V560,VLOOKUP("R700",TSC!B:C,2,0)*VLOOKUP("1",TSC!F:G,2,0))*VLOOKUP("T705",TSC!B:C,2,0)%,0),0)</f>
        <v/>
      </c>
      <c r="CA560">
        <f>IFERROR(INDEX(ADJ!$A$1:$BZ$1000,MATCH(PAYROLL!D560,ADJ!A$1:A$500,0),MATCH(PAYROLL!CA$2,ADJ!$2:$2,0)),0)</f>
        <v/>
      </c>
      <c r="CB560">
        <f>IFERROR(INDEX(ADJ!$A$1:$BZ$1000,MATCH(PAYROLL!D560,ADJ!A$1:A$500,0),MATCH(PAYROLL!CB$2,ADJ!$2:$2,0)),0)</f>
        <v/>
      </c>
      <c r="CC560">
        <f>SUM(BX560:CB560)</f>
        <v/>
      </c>
      <c r="CD560">
        <f>IFERROR(INDEX(PIS!$A$1:$BZ$1000,MATCH(PAYROLL!D560,PIS!C$1:C$500,0),MATCH(PAYROLL!CD$1,PIS!$1:$1,0)),0)</f>
        <v/>
      </c>
      <c r="CE560">
        <f>IFERROR(IF(OR(INDEX(PIS!P$1:P$500,MATCH(D560,PIS!C$1:C$500,0))="LT2",INDEX(PIS!P$1:P$500,MATCH(D560,PIS!C$1:C$500,0))="P10"),0,SUM(CC560,CD560*VLOOKUP("R601",TSC!B:C,2,0),VLOOKUP("R602",TSC!B:C,2,0))),0)</f>
        <v/>
      </c>
      <c r="CF560">
        <f>MAX(BW560-CE560,0)</f>
        <v/>
      </c>
      <c r="CG560">
        <f>IFERROR(IF(OR(RIGHT(INDEX(PIS!P$1:P$500,MATCH(D560,PIS!C$1:C$500)),5)="P10",RIGHT(INDEX(PIS!P$1:P$500,MATCH(D560,PIS!C$1:C$500)),5)="CK"),0,IF(CF560&lt;=5000000,CF560*5%,IF(CF560&lt;=10000000,CF560*10%-250000,IF(CF560&lt;=18000000,CF560*15%-750000,IF(CF560&lt;=32000000,CF560*20%-1650000,IF(CF560&lt;=52000000,CF560*25%-3250000,IF(CF560&lt;=80000000,BH560*30%-5850000,CF560*35%-9850000))))))),0)</f>
        <v/>
      </c>
      <c r="CH560">
        <f>IFERROR(IF(OR(INDEX(PIS!P$1:P$500,MATCH(D560,PIS!C$1:C$500))="LT",INDEX(PIS!P$1:P$500,MATCH(D560,PIS!C$1:C$500))="CK"),0,IF(CF560&lt;2000000,0,CF560*10%)),0)</f>
        <v/>
      </c>
      <c r="CI560">
        <f>IFERROR(INDEX(ADJ!$A$1:$BZ$1000,MATCH(PAYROLL!D560,ADJ!A$1:A$500,0),MATCH(PAYROLL!CI$2,ADJ!$2:$2,0)),0)</f>
        <v/>
      </c>
      <c r="CJ560">
        <f>IFERROR(INDEX(ADJ!$A$1:$BZ$1000,MATCH(PAYROLL!D560,ADJ!A$1:A$500,0),MATCH(PAYROLL!CJ$2,ADJ!$2:$2,0)),0)</f>
        <v/>
      </c>
      <c r="CK560">
        <f>IFERROR(INDEX(ADJ!$A$1:$BZ$1000,MATCH(PAYROLL!D560,ADJ!A$1:A$500,0),MATCH(PAYROLL!CK$2,ADJ!$2:$2,0)),0)</f>
        <v/>
      </c>
      <c r="CL560">
        <f>SUM(CG560:CK560)</f>
        <v/>
      </c>
      <c r="CM560">
        <f>ROUND(SUM(CH560:CK560),0)</f>
        <v/>
      </c>
      <c r="CN560">
        <f>IFERROR(INDEX(CSDA!D$1:D$500,MATCH($CN$2,CSDA!C$1:C$500,0))*INDEX(PIS!V$1:V$500,MATCH(D560,PIS!C$1:C$500))+INDEX(ADJ!$A$1:$BZ$1000,MATCH(PAYROLL!D560,ADJ!A$1:A$500,0),MATCH(PAYROLL!CN$2,ADJ!$2:$2,0)),0)</f>
        <v/>
      </c>
      <c r="CO560">
        <f>IFERROR(INDEX(ADJ!$A$1:$BZ$1000,MATCH(PAYROLL!D560,ADJ!A$1:A$500,0),MATCH(PAYROLL!CO$2,ADJ!$2:$2,0)),0)</f>
        <v/>
      </c>
      <c r="CP560">
        <f>IFERROR(INDEX(ADJ!$A$1:$BZ$1000,MATCH(PAYROLL!D560,ADJ!A$1:A$500,0),MATCH(PAYROLL!CP$2,ADJ!$2:$2,0)),0)</f>
        <v/>
      </c>
      <c r="CQ560">
        <f>BP560-CL560-CI560-CM560-CN560-CO560-CP560-CC560</f>
        <v/>
      </c>
      <c r="CR560">
        <f>IFERROR(IF(RIGHT(INDEX(PIS!O$1:O$500,MATCH(D560,PIS!C$1:C$500,0)),5)="Gross",MIN(U560+V560,VLOOKUP("R700",TSC!B:C,2,0)*VLOOKUP("R101",TSC!B:C,2,0))*(VLOOKUP("T711",TSC!B:C,2,0)+VLOOKUP("T712",TSC!B:C,2,0))%,MIN(T560+V560,VLOOKUP("R700",TSC!B:C,2,0)*VLOOKUP("R101",TSC!B:C,2,0))*(VLOOKUP("T711",TSC!B:C,2,0)+VLOOKUP("T712",TSC!B:C,2,0)+VLOOKUP("R701",TSC!B:C,2,0))%),0)</f>
        <v/>
      </c>
      <c r="CS560">
        <f>IFERROR(IF(RIGHT(INDEX(PIS!O$1:O$500,MATCH(D560,PIS!C$1:C$500,0)),5)="Gross",MIN(U560+V560,VLOOKUP("R700",TSC!B:C,2,0)*VLOOKUP("R101",TSC!B:C,2,0))*(VLOOKUP("T714",TSC!B:C,2,0))%,MIN(T560+V560,VLOOKUP("R700",TSC!B:C,2,0)*VLOOKUP("R101",TSC!B:C,2,0))*(VLOOKUP("T704",TSC!B:C,2,0)+VLOOKUP("T714",TSC!B:C,2,0))%),0)</f>
        <v/>
      </c>
      <c r="CT560">
        <f>IFERROR(IF(RIGHT(INDEX(PIS!O$1:O$500,MATCH(D560,PIS!C$1:C$500,0)),5)="Gross",MIN(U560+V560,VLOOKUP("R700",TSC!B:C,2,0)*VLOOKUP("R101",TSC!B:C,2,0))*VLOOKUP("T705",TSC!B:C,2,0)%,MIN(T560+V560,VLOOKUP("R700",TSC!B:C,2,0)*VLOOKUP("R101",TSC!B:C,2,0))*VLOOKUP("T705",TSC!B:C,2,0)%),0)</f>
        <v/>
      </c>
      <c r="CU560">
        <f>IFERROR(IF(RIGHT(INDEX(PIS!O$1:O$500,MATCH(D560,PIS!C$1:C$500,0)),5)="Gross",MIN(U560+V560,VLOOKUP("R700",TSC!B:C,2,0)*VLOOKUP("R101",TSC!B:C,2,0))*(VLOOKUP("T713",TSC!B:C,2,0))%,MIN(T560+V560,VLOOKUP("R700",TSC!B:C,2,0)*VLOOKUP("R101",TSC!B:C,2,0))*(VLOOKUP("T713",TSC!B:C,2,0))%),0)</f>
        <v/>
      </c>
      <c r="CV560">
        <f>IFERROR(INDEX(ADJ!$A$1:$BZ$1000,MATCH(PAYROLL!D560,ADJ!A$1:A$500,0),MATCH(PAYROLL!CV$2,ADJ!$2:$2,0)),0)</f>
        <v/>
      </c>
      <c r="CW560">
        <f>IFERROR(INDEX(ADJ!$A$1:$BZ$1000,MATCH(PAYROLL!D560,ADJ!A$1:A$500,0),MATCH(PAYROLL!CW$2,ADJ!$2:$2,0)),0)</f>
        <v/>
      </c>
      <c r="CX560">
        <f>SUM(CR560:CW560)</f>
        <v/>
      </c>
      <c r="CY560">
        <f>ROUND(IF(CR560&gt;0,T560+V560*VLOOKUP("R202",TSC!$B$1:$C$500,2,0),0),0)</f>
        <v/>
      </c>
      <c r="CZ560">
        <f>IFERROR(INDEX(CSDA!D$1:D$500,MATCH($CZ$2,CSDA!C$1:C$500,0)),0)</f>
        <v/>
      </c>
      <c r="DA560">
        <f>ROUND(T560*0.7%,0)</f>
        <v/>
      </c>
      <c r="DB560">
        <f>ROUND(T560/12,0)</f>
        <v/>
      </c>
      <c r="DC560">
        <f ref="DC560" t="array">IFERROR(INDEX(CSDA!D$1:D$500,MATCH("Trích giữ"&amp;PAYROLL!DC$2,CSDA!A$1:A$500&amp;CSDA!C$1:C$500,0)),0)</f>
        <v/>
      </c>
      <c r="DD560">
        <f ref="DD560" t="array">IFERROR(INDEX(CSDA!D$1:D$500,MATCH("Trích giữ"&amp;PAYROLL!DD$2,CSDA!A$1:A$500&amp;CSDA!C$1:C$500,0)),0)</f>
        <v/>
      </c>
      <c r="DE560">
        <f ref="DE560" t="array">IFERROR(INDEX(CSDA!D$1:D$500,MATCH("Trích giữ"&amp;PAYROLL!DE$2,CSDA!A$1:A$500&amp;CSDA!C$1:C$500,0)),0)</f>
        <v/>
      </c>
      <c r="DF560">
        <f>IFERROR(INDEX(CSDA!D$1:D$500,MATCH(PAYROLL!DF$2,CSDA!C$1:C$500,0)),0)</f>
        <v/>
      </c>
      <c r="DG560">
        <f ref="DG560" t="array">IFERROR(INDEX(CSDA!D$1:D$500,MATCH("Trích giữ"&amp;PAYROLL!DG$2,CSDA!A$1:A$500&amp;CSDA!C$1:C$500,0)),0)</f>
        <v/>
      </c>
      <c r="DH560">
        <f>ROUND(T560/26,0)</f>
        <v/>
      </c>
      <c r="DI560">
        <f ref="DI560" t="array">IFERROR(INDEX(CSDA!D$1:D$500,MATCH("Trích giữ"&amp;PAYROLL!DI$2,CSDA!A$1:A$500&amp;CSDA!C$1:C$500,0)),0)</f>
        <v/>
      </c>
      <c r="DJ560">
        <f>IF(U560=0,T560*21.5%-BL560,0)</f>
        <v/>
      </c>
      <c r="DK560">
        <f ref="DK560" t="array">IFERROR(INDEX(CSDA!D$1:D$500,MATCH("Trích giữ"&amp;PAYROLL!DK$2,CSDA!A$1:A$500&amp;CSDA!C$1:C$500,0)),0)</f>
        <v/>
      </c>
      <c r="DL560">
        <f>IFERROR(INDEX(CSDA!D$1:D$500,MATCH(PAYROLL!DL$2,CSDA!C$1:C$500,0))/12,0)</f>
        <v/>
      </c>
      <c r="DM560">
        <f>SUM(DB560:DL560)</f>
        <v/>
      </c>
      <c r="DN560">
        <f>IFERROR(INDEX(ADJ!$A$1:$BZ$1000,MATCH(PAYROLL!D560,ADJ!A$1:A$500,0),MATCH(PAYROLL!DN$2,ADJ!$2:$2,0)),0)</f>
        <v/>
      </c>
      <c r="DO560">
        <f>IFERROR(SUM(BP560,DM560:DN560,CX560:DA560)-DT560,0)</f>
        <v/>
      </c>
      <c r="DP560">
        <f ref="DP560" t="array">SUM(BW560*IFERROR(INDEX(CSDA!D$1:D$500,MATCH(BW$2,CSDA!C$1:C$500,0)),0)%,CX560*IFERROR(INDEX(CSDA!D$1:D$500,MATCH(CX$2,CSDA!C$1:C$500,0)),0)%,DA560*IFERROR(INDEX(CSDA!D$1:D$500,MATCH(DA$2,CSDA!C$1:C$500,0)),0)%,DB560*IFERROR(INDEX(CSDA!D$1:D$500,MATCH(DB$2,CSDA!C$1:C$500,0)),0)%,DF560*IFERROR(INDEX(CSDA!D$1:D$500,MATCH("Phí dịch vụ"&amp;PAYROLL!DF$2,CSDA!A$1:A$500&amp;CSDA!C$1:C$500,0)),0)%,DC560*IFERROR(INDEX(CSDA!D$1:D$500,MATCH("Phí dịch vụ"&amp;PAYROLL!DC$2,CSDA!A$1:A$500&amp;CSDA!C$1:C$500,0)),0)%,DH560*IFERROR(INDEX(CSDA!D$1:D$500,MATCH("Phí dịch vụ"&amp;PAYROLL!DH$2,CSDA!A$1:A$500&amp;CSDA!C$1:C$500,0)),0)%,DJ560*IFERROR(INDEX(CSDA!D$1:D$500,MATCH("Phí dịch vụ"&amp;PAYROLL!DJ$2,CSDA!A$1:A$500&amp;CSDA!C$1:C$500,0)),0)%,BN560*IFERROR(INDEX(CSDA!D$1:D$500,MATCH(BN$2,CSDA!C$1:C$500,0)),0)%)-BN560*7%</f>
        <v/>
      </c>
      <c r="DQ560">
        <f>IFERROR(INDEX(ADJ!$A$1:$BZ$1000,MATCH(PAYROLL!D560,ADJ!A$1:A$500,0),MATCH(PAYROLL!DQ$2,ADJ!$2:$2,0)),0)</f>
        <v/>
      </c>
      <c r="DR560">
        <f>IFERROR(INDEX(ADJ!$A$1:$BZ$1000,MATCH(PAYROLL!D560,ADJ!A$1:A$500,0),MATCH(PAYROLL!DR$2,ADJ!$2:$2,0)),0)</f>
        <v/>
      </c>
      <c r="DS560">
        <f>SUM(DP560:DR560)</f>
        <v/>
      </c>
      <c r="DT560">
        <f>EK560</f>
        <v/>
      </c>
      <c r="DU560">
        <f>SUM(DO560:DR560)</f>
        <v/>
      </c>
      <c r="DV560">
        <f>ROUND(DU560*0.1,0)</f>
        <v/>
      </c>
      <c r="DW560">
        <f>DU560+DV560</f>
        <v/>
      </c>
      <c r="DZ560">
        <f>IFERROR(INDEX(ADJ!$A$1:$BZ$1000,MATCH(PAYROLL!$D560,ADJ!A$1:A$500,0),MATCH(PAYROLL!DZ$2,ADJ!$2:$2,0)),0)</f>
        <v/>
      </c>
      <c r="EA560">
        <f>IFERROR(INDEX(ADJ!$A$1:$BZ$1000,MATCH(PAYROLL!$D560,ADJ!A$1:A$500,0),MATCH(PAYROLL!EA$2,ADJ!$2:$2,0)),0)</f>
        <v/>
      </c>
      <c r="EB560">
        <f>IFERROR(INDEX(ADJ!$A$1:$BZ$1000,MATCH(PAYROLL!$D560,ADJ!A$1:A$500,0),MATCH(PAYROLL!EB$2,ADJ!$2:$2,0)),0)</f>
        <v/>
      </c>
      <c r="EC560">
        <f>IFERROR(INDEX(ADJ!$A$1:$BZ$1000,MATCH(PAYROLL!$D560,ADJ!A$1:A$500,0),MATCH(PAYROLL!EC$2,ADJ!$2:$2,0)),0)</f>
        <v/>
      </c>
      <c r="ED560">
        <f>IFERROR(INDEX(ADJ!$A$1:$BZ$1000,MATCH(PAYROLL!$D560,ADJ!A$1:A$500,0),MATCH(PAYROLL!ED$2,ADJ!$2:$2,0)),0)</f>
        <v/>
      </c>
      <c r="EE560">
        <f>IFERROR(INDEX(ADJ!$A$1:$BZ$1000,MATCH(PAYROLL!$D560,ADJ!A$1:A$500,0),MATCH(PAYROLL!EE$2,ADJ!$2:$2,0)),0)</f>
        <v/>
      </c>
      <c r="EF560">
        <f>IFERROR(INDEX(ADJ!$A$1:$BZ$1000,MATCH(PAYROLL!$D560,ADJ!A$1:A$500,0),MATCH(PAYROLL!EF$2,ADJ!$2:$2,0)),0)</f>
        <v/>
      </c>
      <c r="EG560">
        <f>IFERROR(INDEX(ADJ!$A$1:$BZ$1000,MATCH(PAYROLL!$D560,ADJ!A$1:A$500,0),MATCH(PAYROLL!EG$2,ADJ!$2:$2,0)),0)</f>
        <v/>
      </c>
      <c r="EH560">
        <f>IFERROR(INDEX(ADJ!$A$1:$BZ$1000,MATCH(PAYROLL!$D560,ADJ!A$1:A$500,0),MATCH(PAYROLL!EH$2,ADJ!$2:$2,0)),0)</f>
        <v/>
      </c>
      <c r="EI560">
        <f>IFERROR(INDEX(ADJ!$A$1:$BZ$1000,MATCH(PAYROLL!D560,ADJ!A$1:A$500,0),MATCH(PAYROLL!EI$2,ADJ!$2:$2,0)),0)</f>
        <v/>
      </c>
      <c r="EJ560">
        <f>IFERROR(INDEX(ADJ!$A$1:$BZ$1000,MATCH(PAYROLL!$D560,ADJ!A$1:A$500,0),MATCH(PAYROLL!EJ$2,ADJ!$2:$2,0)),0)</f>
        <v/>
      </c>
      <c r="EK560">
        <f>SUM(DZ560:EJ560)</f>
        <v/>
      </c>
    </row>
    <row r="561">
      <c r="A561" t="n">
        <v>559</v>
      </c>
      <c r="B561" t="inlineStr">
        <is>
          <t>Đinh Phú Hậu</t>
        </is>
      </c>
      <c r="D561" t="inlineStr">
        <is>
          <t>157602-01</t>
        </is>
      </c>
      <c r="S561">
        <f>IFERROR(INDEX(PIS!$A$1:$BZ$1000,MATCH($D561,PIS!C$1:C$500,0),MATCH("Lương CB tháng trước",PIS!$1:$1,0)),0)</f>
        <v/>
      </c>
      <c r="T561">
        <f>IFERROR(INDEX(PIS!$A$1:$BZ$1000,MATCH($D561,PIS!C$1:C$500,0),MATCH("Lương CB hiện tại",PIS!$1:$1,0)),0)</f>
        <v/>
      </c>
      <c r="U561">
        <f>IFERROR(INDEX(PIS!$A$1:$BZ$1000,MATCH($D561,PIS!C$1:C$500,0),MATCH("Lương đóng BHBB",PIS!$1:$1,0)),0)</f>
        <v/>
      </c>
      <c r="V561">
        <f>IFERROR(INDEX(PIS!$A$1:$BZ$1000,MATCH($D561,PIS!C$1:C$500,0),MATCH(V$2,PIS!$2:$2,0)),0)</f>
        <v/>
      </c>
      <c r="W561">
        <f>IFERROR(INDEX(PIS!$A$1:$BZ$1000,MATCH($D561,PIS!C$1:C$500,0),MATCH(W$2,PIS!$2:$2,0)),0)</f>
        <v/>
      </c>
      <c r="X561">
        <f>IFERROR(INDEX(PIS!$A$1:$BZ$1000,MATCH($D561,PIS!C$1:C$500,0),MATCH(X$2,PIS!$2:$2,0)),0)</f>
        <v/>
      </c>
      <c r="Y561">
        <f>IFERROR(INDEX(PIS!$A$1:$BZ$1000,MATCH($D561,PIS!C$1:C$500,0),MATCH(Y$2,PIS!$2:$2,0)),0)</f>
        <v/>
      </c>
      <c r="Z561">
        <f>IFERROR(INDEX(PIS!$A$1:$BZ$1000,MATCH($D561,PIS!C$1:C$500,0),MATCH(Z$2,PIS!$2:$2,0)),0)</f>
        <v/>
      </c>
      <c r="AA561">
        <f>IFERROR(INDEX(PIS!$A$1:$BZ$1000,MATCH($D561,PIS!C$1:C$500,0),MATCH(AA$2,PIS!$2:$2,0)),0)</f>
        <v/>
      </c>
      <c r="AB561">
        <f>IFERROR(INDEX(PIS!$A$1:$BZ$1000,MATCH($D561,PIS!C$1:C$500,0),MATCH(AB$2,PIS!$2:$2,0)),0)</f>
        <v/>
      </c>
      <c r="AC561">
        <f>SUM(V561:AB561)</f>
        <v/>
      </c>
      <c r="AD561">
        <f>IFERROR(INDEX(TIMESHEET!$A$1:$AI$5000,MATCH($D561,TIMESHEET!A$1:A$500,0),MATCH("T100",TIMESHEET!$2:$2,0))-2,0)</f>
        <v/>
      </c>
      <c r="AE561">
        <f>IFERROR(INDEX(TIMESHEET!$A$1:$AI$5000,MATCH($D561,TIMESHEET!A$1:A$500,0),MATCH("T202",TIMESHEET!$2:$2,0)),0)</f>
        <v/>
      </c>
      <c r="AF561">
        <f>IFERROR(INDEX(TIMESHEET!$A$1:$AI$5000,MATCH($D561,TIMESHEET!A$1:A$500,0),MATCH("T302",TIMESHEET!$2:$2,0)),0)</f>
        <v/>
      </c>
      <c r="AG561">
        <f>IFERROR(INDEX(TIMESHEET!$A$1:$AI$5000,MATCH($D561,TIMESHEET!A$1:A$500,0),MATCH("T406",TIMESHEET!$2:$2,0)),0)</f>
        <v/>
      </c>
      <c r="AH561">
        <f>AE561+AG561</f>
        <v/>
      </c>
      <c r="AI561">
        <f>IFERROR(INDEX(TIMESHEET!$A$1:$AI$5000,MATCH($D561,TIMESHEET!A$1:A$500,0),MATCH("T701",TIMESHEET!$2:$2,0)),0)</f>
        <v/>
      </c>
      <c r="AJ561">
        <f>IFERROR(INDEX(TIMESHEET!$A$1:$AI$5000,MATCH($D561,TIMESHEET!B$1:B$500,0),MATCH("T320",TIMESHEET!$2:$2,0)),0)</f>
        <v/>
      </c>
      <c r="AK561">
        <f>IFERROR(IF(LEFT(INDEX(PIS!O$1:O$500,MATCH(D561,PIS!C$1:C$500)),1)="M",T561/AD561*SUM(AE561:AG561),T561*AD561),0)</f>
        <v/>
      </c>
      <c r="AL561">
        <f>IFERROR(INDEX(ADJ!$A$1:$BZ$1000,MATCH(PAYROLL!D561,ADJ!A$1:A$500,0),MATCH(PAYROLL!AL$2,ADJ!$2:$2,0)),0)</f>
        <v/>
      </c>
      <c r="AM561">
        <f>SUM(AK561:AL561)</f>
        <v/>
      </c>
      <c r="AN561">
        <f>IFERROR(ROUND(V561/$AD561*$AH561,0),0)</f>
        <v/>
      </c>
      <c r="AO561">
        <f>IFERROR(ROUND(W561/$AD561*$AH561,0),0)</f>
        <v/>
      </c>
      <c r="AP561">
        <f>IFERROR(ROUND(X561/$AD561*$AE561,0),0)</f>
        <v/>
      </c>
      <c r="AQ561">
        <f>IFERROR(ROUND(Y561/$AD561*$AH561,0),0)</f>
        <v/>
      </c>
      <c r="AR561">
        <f>IFERROR(ROUND(Z561/$AD561*$AH561,0),0)</f>
        <v/>
      </c>
      <c r="AS561">
        <f>IFERROR(ROUND(AA561/$AD561*$AH561,0),0)</f>
        <v/>
      </c>
      <c r="AT561">
        <f>IFERROR(IF((AE561+AF561+AG561)&gt;13,AB561,ROUND(AB561/AD561*AH561,0)),0)</f>
        <v/>
      </c>
      <c r="AU561">
        <f>IFERROR(INDEX(ADJ!$A$1:$BZ$1000,MATCH(PAYROLL!D561,ADJ!A$1:A$500,0),MATCH(PAYROLL!AU$2,ADJ!$2:$2,0)),0)</f>
        <v/>
      </c>
      <c r="AV561">
        <f>ROUND(SUM(AN561:AU561),0)</f>
        <v/>
      </c>
      <c r="AW561">
        <f>IFERROR(INDEX(TIMESHEET!$A$1:$AI$5000,MATCH(PAYROLL!D561,TIMESHEET!A$1:A$500,0),MATCH("T620",TIMESHEET!$2:$2,0)),0)</f>
        <v/>
      </c>
      <c r="AX561">
        <f>IFERROR(INDEX(TIMESHEET!$A$1:$AI$5000,MATCH(PAYROLL!D561,TIMESHEET!A$1:A$500,0),MATCH("T601",TIMESHEET!$2:$2,0)),0)</f>
        <v/>
      </c>
      <c r="AY561">
        <f>IFERROR(INDEX(TIMESHEET!$A$1:$AI$5000,MATCH(PAYROLL!D561,TIMESHEET!A$1:A$500,0),MATCH("T602",TIMESHEET!$2:$2,0)),0)</f>
        <v/>
      </c>
      <c r="AZ561">
        <f>IFERROR(INDEX(TIMESHEET!$A$1:$AI$5000,MATCH(PAYROLL!D561,TIMESHEET!A$1:A$500,0),MATCH("T603",TIMESHEET!$2:$2,0)),0)</f>
        <v/>
      </c>
      <c r="BA561">
        <f>IFERROR(INDEX(TIMESHEET!$A$1:$AI$5000,MATCH(PAYROLL!D561,TIMESHEET!A$1:A$500,0),MATCH("T611",TIMESHEET!$2:$2,0)),0)</f>
        <v/>
      </c>
      <c r="BB561">
        <f>IFERROR(INDEX(TIMESHEET!$A$1:$AI$5000,MATCH(PAYROLL!D561,TIMESHEET!A$1:A$500,0),MATCH("T612",TIMESHEET!$2:$2,0)),0)</f>
        <v/>
      </c>
      <c r="BC561">
        <f>IFERROR(INDEX(TIMESHEET!$A$1:$AI$5000,MATCH(PAYROLL!D561,TIMESHEET!A$1:A$500,0),MATCH("T613",TIMESHEET!$2:$2,0)),0)</f>
        <v/>
      </c>
      <c r="BD561">
        <f>IFERROR(INDEX(TIMESHEET!$A$1:$AI$5000,MATCH(PAYROLL!D561,TIMESHEET!A$1:A$500,0),MATCH("T500",TIMESHEET!$2:$2,0)),0)</f>
        <v/>
      </c>
      <c r="BE561">
        <f>IFERROR(IF(LEFT(INDEX(PIS!O$1:O$500,MATCH(D561,PIS!C$1:C$500)),1)="M",T561/AD561/8*(AW561+AX561*1.5+AY561*2+AZ561*3+BA561*2.1+BB561*2.7+BC561*3.9+BD561*0.3),T561/8*(AW561+AX561*1.5+AY561*2+AZ561*3+BA561*2.1+BB561*2.7+BC561*3.9+BD561*0.3)),0)</f>
        <v/>
      </c>
      <c r="BF561">
        <f>IFERROR(INDEX(ADJ!$A$1:$BZ$1000,MATCH(PAYROLL!$D561,ADJ!A$1:A$500,0),MATCH(PAYROLL!BF$2,ADJ!$2:$2,0)),0)</f>
        <v/>
      </c>
      <c r="BG561">
        <f>IFERROR(INDEX(ADJ!$A$1:$BZ$1000,MATCH(PAYROLL!D561,ADJ!A$1:A$500,0),MATCH(PAYROLL!BG$2,ADJ!$2:$2,0)),0)</f>
        <v/>
      </c>
      <c r="BH561">
        <f>IFERROR(INDEX(ADJ!$A$1:$BZ$1000,MATCH(PAYROLL!D561,ADJ!A$1:A$500,0),MATCH(PAYROLL!BH$2,ADJ!$2:$2,0)),0)</f>
        <v/>
      </c>
      <c r="BI561">
        <f>IFERROR(INDEX(ADJ!$A$1:$BZ$1000,MATCH(PAYROLL!D561,ADJ!A$1:A$500,0),MATCH(PAYROLL!BI$2,ADJ!$2:$2,0)),0)</f>
        <v/>
      </c>
      <c r="BJ561">
        <f>IFERROR(INDEX(ADJ!$A$1:$BZ$1000,MATCH(PAYROLL!D561,ADJ!A$1:A$500,0),MATCH(PAYROLL!BJ$2,ADJ!$2:$2,0)),0)</f>
        <v/>
      </c>
      <c r="BK561">
        <f>SUM(BF561:BJ561)</f>
        <v/>
      </c>
      <c r="BL561">
        <f>IFERROR(INDEX(ADJ!$A$1:$BZ$1000,MATCH(PAYROLL!D561,ADJ!A$1:A$500,0),MATCH(PAYROLL!BL$2,ADJ!$2:$2,0)),0)</f>
        <v/>
      </c>
      <c r="BM561">
        <f>IFERROR(INDEX(ADJ!$A$1:$BZ$1000,MATCH(PAYROLL!D561,ADJ!A$1:A$500,0),MATCH(PAYROLL!BM$2,ADJ!$2:$2,0)),0)</f>
        <v/>
      </c>
      <c r="BN561">
        <f>IFERROR(INDEX(ADJ!$A$1:$BZ$1000,MATCH(PAYROLL!D561,ADJ!A$1:A$500,0),MATCH(PAYROLL!BN$2,ADJ!$2:$2,0)),0)</f>
        <v/>
      </c>
      <c r="BO561">
        <f>IFERROR(INDEX(ADJ!$A$1:$BZ$1000,MATCH(PAYROLL!D561,ADJ!A$1:A$500,0),MATCH(PAYROLL!BO$2,ADJ!$2:$2,0)),0)</f>
        <v/>
      </c>
      <c r="BP561">
        <f>SUM(AM561,AV561,BE561,BK561,BL561:BO561)</f>
        <v/>
      </c>
      <c r="BQ561">
        <f>BO561</f>
        <v/>
      </c>
      <c r="BR561">
        <f>IFERROR(ROUND(IF(LEFT(INDEX(PIS!O$1:O$500,MATCH(D561,PIS!C$1:C$500)),1)="D",T561/8*(BD561*0.3),IF(LEFT(INDEX(PIS!O$1:O$500,MATCH(D561,PIS!C$1:C$500)),1)="H",T561*($BD561*0.3),T561/$AD561/8*($BD561*0.3))),0),0)</f>
        <v/>
      </c>
      <c r="BS561">
        <f>IF(AP561&lt;1,0,MIN(AP561,730000))</f>
        <v/>
      </c>
      <c r="BT561">
        <f>IFERROR(ROUND((BE561-SUM(AW561:BC561)*T561/AD561/8),0)-BR561,0)</f>
        <v/>
      </c>
      <c r="BU561">
        <f>AO561</f>
        <v/>
      </c>
      <c r="BV561">
        <f>SUM(BQ561:BU561)</f>
        <v/>
      </c>
      <c r="BW561">
        <f>BP561-BV561</f>
        <v/>
      </c>
      <c r="BX561">
        <f>IFERROR(IF(RIGHT(INDEX(PIS!O$1:O$500,MATCH(D561,PIS!C$1:C$500)),5)="Gross",MIN(U561+V561,VLOOKUP("R700",TSC!B:C,2,0)*VLOOKUP("R101",TSC!B:C,2,0))*VLOOKUP("R701",TSC!B:C,2,0)%,0),0)</f>
        <v/>
      </c>
      <c r="BY561">
        <f>IFERROR(IF(RIGHT(INDEX(PIS!O$1:O$500,MATCH(D561,PIS!C$1:C$500)),5)="Gross",MIN(U561+V561,VLOOKUP("R700",TSC!B:C,2,0)*VLOOKUP("R101",TSC!B:C,2,0))*VLOOKUP("T704",TSC!B:C,2,0)%,0),0)</f>
        <v/>
      </c>
      <c r="BZ561">
        <f>IFERROR(IF(RIGHT(INDEX(PIS!O$1:O$500,MATCH(D561,PIS!C$1:C$500)),5)="Gross",MIN(U561+V561,VLOOKUP("R700",TSC!B:C,2,0)*VLOOKUP("1",TSC!F:G,2,0))*VLOOKUP("T705",TSC!B:C,2,0)%,0),0)</f>
        <v/>
      </c>
      <c r="CA561">
        <f>IFERROR(INDEX(ADJ!$A$1:$BZ$1000,MATCH(PAYROLL!D561,ADJ!A$1:A$500,0),MATCH(PAYROLL!CA$2,ADJ!$2:$2,0)),0)</f>
        <v/>
      </c>
      <c r="CB561">
        <f>IFERROR(INDEX(ADJ!$A$1:$BZ$1000,MATCH(PAYROLL!D561,ADJ!A$1:A$500,0),MATCH(PAYROLL!CB$2,ADJ!$2:$2,0)),0)</f>
        <v/>
      </c>
      <c r="CC561">
        <f>SUM(BX561:CB561)</f>
        <v/>
      </c>
      <c r="CD561">
        <f>IFERROR(INDEX(PIS!$A$1:$BZ$1000,MATCH(PAYROLL!D561,PIS!C$1:C$500,0),MATCH(PAYROLL!CD$1,PIS!$1:$1,0)),0)</f>
        <v/>
      </c>
      <c r="CE561">
        <f>IFERROR(IF(OR(INDEX(PIS!P$1:P$500,MATCH(D561,PIS!C$1:C$500,0))="LT2",INDEX(PIS!P$1:P$500,MATCH(D561,PIS!C$1:C$500,0))="P10"),0,SUM(CC561,CD561*VLOOKUP("R601",TSC!B:C,2,0),VLOOKUP("R602",TSC!B:C,2,0))),0)</f>
        <v/>
      </c>
      <c r="CF561">
        <f>MAX(BW561-CE561,0)</f>
        <v/>
      </c>
      <c r="CG561">
        <f>IFERROR(IF(OR(RIGHT(INDEX(PIS!P$1:P$500,MATCH(D561,PIS!C$1:C$500)),5)="P10",RIGHT(INDEX(PIS!P$1:P$500,MATCH(D561,PIS!C$1:C$500)),5)="CK"),0,IF(CF561&lt;=5000000,CF561*5%,IF(CF561&lt;=10000000,CF561*10%-250000,IF(CF561&lt;=18000000,CF561*15%-750000,IF(CF561&lt;=32000000,CF561*20%-1650000,IF(CF561&lt;=52000000,CF561*25%-3250000,IF(CF561&lt;=80000000,BH561*30%-5850000,CF561*35%-9850000))))))),0)</f>
        <v/>
      </c>
      <c r="CH561">
        <f>IFERROR(IF(OR(INDEX(PIS!P$1:P$500,MATCH(D561,PIS!C$1:C$500))="LT",INDEX(PIS!P$1:P$500,MATCH(D561,PIS!C$1:C$500))="CK"),0,IF(CF561&lt;2000000,0,CF561*10%)),0)</f>
        <v/>
      </c>
      <c r="CI561">
        <f>IFERROR(INDEX(ADJ!$A$1:$BZ$1000,MATCH(PAYROLL!D561,ADJ!A$1:A$500,0),MATCH(PAYROLL!CI$2,ADJ!$2:$2,0)),0)</f>
        <v/>
      </c>
      <c r="CJ561">
        <f>IFERROR(INDEX(ADJ!$A$1:$BZ$1000,MATCH(PAYROLL!D561,ADJ!A$1:A$500,0),MATCH(PAYROLL!CJ$2,ADJ!$2:$2,0)),0)</f>
        <v/>
      </c>
      <c r="CK561">
        <f>IFERROR(INDEX(ADJ!$A$1:$BZ$1000,MATCH(PAYROLL!D561,ADJ!A$1:A$500,0),MATCH(PAYROLL!CK$2,ADJ!$2:$2,0)),0)</f>
        <v/>
      </c>
      <c r="CL561">
        <f>SUM(CG561:CK561)</f>
        <v/>
      </c>
      <c r="CM561">
        <f>ROUND(SUM(CH561:CK561),0)</f>
        <v/>
      </c>
      <c r="CN561">
        <f>IFERROR(INDEX(CSDA!D$1:D$500,MATCH($CN$2,CSDA!C$1:C$500,0))*INDEX(PIS!V$1:V$500,MATCH(D561,PIS!C$1:C$500))+INDEX(ADJ!$A$1:$BZ$1000,MATCH(PAYROLL!D561,ADJ!A$1:A$500,0),MATCH(PAYROLL!CN$2,ADJ!$2:$2,0)),0)</f>
        <v/>
      </c>
      <c r="CO561">
        <f>IFERROR(INDEX(ADJ!$A$1:$BZ$1000,MATCH(PAYROLL!D561,ADJ!A$1:A$500,0),MATCH(PAYROLL!CO$2,ADJ!$2:$2,0)),0)</f>
        <v/>
      </c>
      <c r="CP561">
        <f>IFERROR(INDEX(ADJ!$A$1:$BZ$1000,MATCH(PAYROLL!D561,ADJ!A$1:A$500,0),MATCH(PAYROLL!CP$2,ADJ!$2:$2,0)),0)</f>
        <v/>
      </c>
      <c r="CQ561">
        <f>BP561-CL561-CI561-CM561-CN561-CO561-CP561-CC561</f>
        <v/>
      </c>
      <c r="CR561">
        <f>IFERROR(IF(RIGHT(INDEX(PIS!O$1:O$500,MATCH(D561,PIS!C$1:C$500,0)),5)="Gross",MIN(U561+V561,VLOOKUP("R700",TSC!B:C,2,0)*VLOOKUP("R101",TSC!B:C,2,0))*(VLOOKUP("T711",TSC!B:C,2,0)+VLOOKUP("T712",TSC!B:C,2,0))%,MIN(T561+V561,VLOOKUP("R700",TSC!B:C,2,0)*VLOOKUP("R101",TSC!B:C,2,0))*(VLOOKUP("T711",TSC!B:C,2,0)+VLOOKUP("T712",TSC!B:C,2,0)+VLOOKUP("R701",TSC!B:C,2,0))%),0)</f>
        <v/>
      </c>
      <c r="CS561">
        <f>IFERROR(IF(RIGHT(INDEX(PIS!O$1:O$500,MATCH(D561,PIS!C$1:C$500,0)),5)="Gross",MIN(U561+V561,VLOOKUP("R700",TSC!B:C,2,0)*VLOOKUP("R101",TSC!B:C,2,0))*(VLOOKUP("T714",TSC!B:C,2,0))%,MIN(T561+V561,VLOOKUP("R700",TSC!B:C,2,0)*VLOOKUP("R101",TSC!B:C,2,0))*(VLOOKUP("T704",TSC!B:C,2,0)+VLOOKUP("T714",TSC!B:C,2,0))%),0)</f>
        <v/>
      </c>
      <c r="CT561">
        <f>IFERROR(IF(RIGHT(INDEX(PIS!O$1:O$500,MATCH(D561,PIS!C$1:C$500,0)),5)="Gross",MIN(U561+V561,VLOOKUP("R700",TSC!B:C,2,0)*VLOOKUP("R101",TSC!B:C,2,0))*VLOOKUP("T705",TSC!B:C,2,0)%,MIN(T561+V561,VLOOKUP("R700",TSC!B:C,2,0)*VLOOKUP("R101",TSC!B:C,2,0))*VLOOKUP("T705",TSC!B:C,2,0)%),0)</f>
        <v/>
      </c>
      <c r="CU561">
        <f>IFERROR(IF(RIGHT(INDEX(PIS!O$1:O$500,MATCH(D561,PIS!C$1:C$500,0)),5)="Gross",MIN(U561+V561,VLOOKUP("R700",TSC!B:C,2,0)*VLOOKUP("R101",TSC!B:C,2,0))*(VLOOKUP("T713",TSC!B:C,2,0))%,MIN(T561+V561,VLOOKUP("R700",TSC!B:C,2,0)*VLOOKUP("R101",TSC!B:C,2,0))*(VLOOKUP("T713",TSC!B:C,2,0))%),0)</f>
        <v/>
      </c>
      <c r="CV561">
        <f>IFERROR(INDEX(ADJ!$A$1:$BZ$1000,MATCH(PAYROLL!D561,ADJ!A$1:A$500,0),MATCH(PAYROLL!CV$2,ADJ!$2:$2,0)),0)</f>
        <v/>
      </c>
      <c r="CW561">
        <f>IFERROR(INDEX(ADJ!$A$1:$BZ$1000,MATCH(PAYROLL!D561,ADJ!A$1:A$500,0),MATCH(PAYROLL!CW$2,ADJ!$2:$2,0)),0)</f>
        <v/>
      </c>
      <c r="CX561">
        <f>SUM(CR561:CW561)</f>
        <v/>
      </c>
      <c r="CY561">
        <f>ROUND(IF(CR561&gt;0,T561+V561*VLOOKUP("R202",TSC!$B$1:$C$500,2,0),0),0)</f>
        <v/>
      </c>
      <c r="CZ561">
        <f>IFERROR(INDEX(CSDA!D$1:D$500,MATCH($CZ$2,CSDA!C$1:C$500,0)),0)</f>
        <v/>
      </c>
      <c r="DA561">
        <f>ROUND(T561*0.7%,0)</f>
        <v/>
      </c>
      <c r="DB561">
        <f>ROUND(T561/12,0)</f>
        <v/>
      </c>
      <c r="DC561">
        <f ref="DC561" t="array">IFERROR(INDEX(CSDA!D$1:D$500,MATCH("Trích giữ"&amp;PAYROLL!DC$2,CSDA!A$1:A$500&amp;CSDA!C$1:C$500,0)),0)</f>
        <v/>
      </c>
      <c r="DD561">
        <f ref="DD561" t="array">IFERROR(INDEX(CSDA!D$1:D$500,MATCH("Trích giữ"&amp;PAYROLL!DD$2,CSDA!A$1:A$500&amp;CSDA!C$1:C$500,0)),0)</f>
        <v/>
      </c>
      <c r="DE561">
        <f ref="DE561" t="array">IFERROR(INDEX(CSDA!D$1:D$500,MATCH("Trích giữ"&amp;PAYROLL!DE$2,CSDA!A$1:A$500&amp;CSDA!C$1:C$500,0)),0)</f>
        <v/>
      </c>
      <c r="DF561">
        <f>IFERROR(INDEX(CSDA!D$1:D$500,MATCH(PAYROLL!DF$2,CSDA!C$1:C$500,0)),0)</f>
        <v/>
      </c>
      <c r="DG561">
        <f ref="DG561" t="array">IFERROR(INDEX(CSDA!D$1:D$500,MATCH("Trích giữ"&amp;PAYROLL!DG$2,CSDA!A$1:A$500&amp;CSDA!C$1:C$500,0)),0)</f>
        <v/>
      </c>
      <c r="DH561">
        <f>ROUND(T561/26,0)</f>
        <v/>
      </c>
      <c r="DI561">
        <f ref="DI561" t="array">IFERROR(INDEX(CSDA!D$1:D$500,MATCH("Trích giữ"&amp;PAYROLL!DI$2,CSDA!A$1:A$500&amp;CSDA!C$1:C$500,0)),0)</f>
        <v/>
      </c>
      <c r="DJ561">
        <f>IF(U561=0,T561*21.5%-BL561,0)</f>
        <v/>
      </c>
      <c r="DK561">
        <f ref="DK561" t="array">IFERROR(INDEX(CSDA!D$1:D$500,MATCH("Trích giữ"&amp;PAYROLL!DK$2,CSDA!A$1:A$500&amp;CSDA!C$1:C$500,0)),0)</f>
        <v/>
      </c>
      <c r="DL561">
        <f>IFERROR(INDEX(CSDA!D$1:D$500,MATCH(PAYROLL!DL$2,CSDA!C$1:C$500,0))/12,0)</f>
        <v/>
      </c>
      <c r="DM561">
        <f>SUM(DB561:DL561)</f>
        <v/>
      </c>
      <c r="DN561">
        <f>IFERROR(INDEX(ADJ!$A$1:$BZ$1000,MATCH(PAYROLL!D561,ADJ!A$1:A$500,0),MATCH(PAYROLL!DN$2,ADJ!$2:$2,0)),0)</f>
        <v/>
      </c>
      <c r="DO561">
        <f>IFERROR(SUM(BP561,DM561:DN561,CX561:DA561)-DT561,0)</f>
        <v/>
      </c>
      <c r="DP561">
        <f ref="DP561" t="array">SUM(BW561*IFERROR(INDEX(CSDA!D$1:D$500,MATCH(BW$2,CSDA!C$1:C$500,0)),0)%,CX561*IFERROR(INDEX(CSDA!D$1:D$500,MATCH(CX$2,CSDA!C$1:C$500,0)),0)%,DA561*IFERROR(INDEX(CSDA!D$1:D$500,MATCH(DA$2,CSDA!C$1:C$500,0)),0)%,DB561*IFERROR(INDEX(CSDA!D$1:D$500,MATCH(DB$2,CSDA!C$1:C$500,0)),0)%,DF561*IFERROR(INDEX(CSDA!D$1:D$500,MATCH("Phí dịch vụ"&amp;PAYROLL!DF$2,CSDA!A$1:A$500&amp;CSDA!C$1:C$500,0)),0)%,DC561*IFERROR(INDEX(CSDA!D$1:D$500,MATCH("Phí dịch vụ"&amp;PAYROLL!DC$2,CSDA!A$1:A$500&amp;CSDA!C$1:C$500,0)),0)%,DH561*IFERROR(INDEX(CSDA!D$1:D$500,MATCH("Phí dịch vụ"&amp;PAYROLL!DH$2,CSDA!A$1:A$500&amp;CSDA!C$1:C$500,0)),0)%,DJ561*IFERROR(INDEX(CSDA!D$1:D$500,MATCH("Phí dịch vụ"&amp;PAYROLL!DJ$2,CSDA!A$1:A$500&amp;CSDA!C$1:C$500,0)),0)%,BN561*IFERROR(INDEX(CSDA!D$1:D$500,MATCH(BN$2,CSDA!C$1:C$500,0)),0)%)-BN561*7%</f>
        <v/>
      </c>
      <c r="DQ561">
        <f>IFERROR(INDEX(ADJ!$A$1:$BZ$1000,MATCH(PAYROLL!D561,ADJ!A$1:A$500,0),MATCH(PAYROLL!DQ$2,ADJ!$2:$2,0)),0)</f>
        <v/>
      </c>
      <c r="DR561">
        <f>IFERROR(INDEX(ADJ!$A$1:$BZ$1000,MATCH(PAYROLL!D561,ADJ!A$1:A$500,0),MATCH(PAYROLL!DR$2,ADJ!$2:$2,0)),0)</f>
        <v/>
      </c>
      <c r="DS561">
        <f>SUM(DP561:DR561)</f>
        <v/>
      </c>
      <c r="DT561">
        <f>EK561</f>
        <v/>
      </c>
      <c r="DU561">
        <f>SUM(DO561:DR561)</f>
        <v/>
      </c>
      <c r="DV561">
        <f>ROUND(DU561*0.1,0)</f>
        <v/>
      </c>
      <c r="DW561">
        <f>DU561+DV561</f>
        <v/>
      </c>
      <c r="DZ561">
        <f>IFERROR(INDEX(ADJ!$A$1:$BZ$1000,MATCH(PAYROLL!$D561,ADJ!A$1:A$500,0),MATCH(PAYROLL!DZ$2,ADJ!$2:$2,0)),0)</f>
        <v/>
      </c>
      <c r="EA561">
        <f>IFERROR(INDEX(ADJ!$A$1:$BZ$1000,MATCH(PAYROLL!$D561,ADJ!A$1:A$500,0),MATCH(PAYROLL!EA$2,ADJ!$2:$2,0)),0)</f>
        <v/>
      </c>
      <c r="EB561">
        <f>IFERROR(INDEX(ADJ!$A$1:$BZ$1000,MATCH(PAYROLL!$D561,ADJ!A$1:A$500,0),MATCH(PAYROLL!EB$2,ADJ!$2:$2,0)),0)</f>
        <v/>
      </c>
      <c r="EC561">
        <f>IFERROR(INDEX(ADJ!$A$1:$BZ$1000,MATCH(PAYROLL!$D561,ADJ!A$1:A$500,0),MATCH(PAYROLL!EC$2,ADJ!$2:$2,0)),0)</f>
        <v/>
      </c>
      <c r="ED561">
        <f>IFERROR(INDEX(ADJ!$A$1:$BZ$1000,MATCH(PAYROLL!$D561,ADJ!A$1:A$500,0),MATCH(PAYROLL!ED$2,ADJ!$2:$2,0)),0)</f>
        <v/>
      </c>
      <c r="EE561">
        <f>IFERROR(INDEX(ADJ!$A$1:$BZ$1000,MATCH(PAYROLL!$D561,ADJ!A$1:A$500,0),MATCH(PAYROLL!EE$2,ADJ!$2:$2,0)),0)</f>
        <v/>
      </c>
      <c r="EF561">
        <f>IFERROR(INDEX(ADJ!$A$1:$BZ$1000,MATCH(PAYROLL!$D561,ADJ!A$1:A$500,0),MATCH(PAYROLL!EF$2,ADJ!$2:$2,0)),0)</f>
        <v/>
      </c>
      <c r="EG561">
        <f>IFERROR(INDEX(ADJ!$A$1:$BZ$1000,MATCH(PAYROLL!$D561,ADJ!A$1:A$500,0),MATCH(PAYROLL!EG$2,ADJ!$2:$2,0)),0)</f>
        <v/>
      </c>
      <c r="EH561">
        <f>IFERROR(INDEX(ADJ!$A$1:$BZ$1000,MATCH(PAYROLL!$D561,ADJ!A$1:A$500,0),MATCH(PAYROLL!EH$2,ADJ!$2:$2,0)),0)</f>
        <v/>
      </c>
      <c r="EI561">
        <f>IFERROR(INDEX(ADJ!$A$1:$BZ$1000,MATCH(PAYROLL!D561,ADJ!A$1:A$500,0),MATCH(PAYROLL!EI$2,ADJ!$2:$2,0)),0)</f>
        <v/>
      </c>
      <c r="EJ561">
        <f>IFERROR(INDEX(ADJ!$A$1:$BZ$1000,MATCH(PAYROLL!$D561,ADJ!A$1:A$500,0),MATCH(PAYROLL!EJ$2,ADJ!$2:$2,0)),0)</f>
        <v/>
      </c>
      <c r="EK561">
        <f>SUM(DZ561:EJ561)</f>
        <v/>
      </c>
    </row>
    <row r="562">
      <c r="A562" t="n">
        <v>560</v>
      </c>
      <c r="B562" t="inlineStr">
        <is>
          <t>Lê Văn Cương</t>
        </is>
      </c>
      <c r="D562" t="inlineStr">
        <is>
          <t>157016-01</t>
        </is>
      </c>
      <c r="S562">
        <f>IFERROR(INDEX(PIS!$A$1:$BZ$1000,MATCH($D562,PIS!C$1:C$500,0),MATCH("Lương CB tháng trước",PIS!$1:$1,0)),0)</f>
        <v/>
      </c>
      <c r="T562">
        <f>IFERROR(INDEX(PIS!$A$1:$BZ$1000,MATCH($D562,PIS!C$1:C$500,0),MATCH("Lương CB hiện tại",PIS!$1:$1,0)),0)</f>
        <v/>
      </c>
      <c r="U562">
        <f>IFERROR(INDEX(PIS!$A$1:$BZ$1000,MATCH($D562,PIS!C$1:C$500,0),MATCH("Lương đóng BHBB",PIS!$1:$1,0)),0)</f>
        <v/>
      </c>
      <c r="V562">
        <f>IFERROR(INDEX(PIS!$A$1:$BZ$1000,MATCH($D562,PIS!C$1:C$500,0),MATCH(V$2,PIS!$2:$2,0)),0)</f>
        <v/>
      </c>
      <c r="W562">
        <f>IFERROR(INDEX(PIS!$A$1:$BZ$1000,MATCH($D562,PIS!C$1:C$500,0),MATCH(W$2,PIS!$2:$2,0)),0)</f>
        <v/>
      </c>
      <c r="X562">
        <f>IFERROR(INDEX(PIS!$A$1:$BZ$1000,MATCH($D562,PIS!C$1:C$500,0),MATCH(X$2,PIS!$2:$2,0)),0)</f>
        <v/>
      </c>
      <c r="Y562">
        <f>IFERROR(INDEX(PIS!$A$1:$BZ$1000,MATCH($D562,PIS!C$1:C$500,0),MATCH(Y$2,PIS!$2:$2,0)),0)</f>
        <v/>
      </c>
      <c r="Z562">
        <f>IFERROR(INDEX(PIS!$A$1:$BZ$1000,MATCH($D562,PIS!C$1:C$500,0),MATCH(Z$2,PIS!$2:$2,0)),0)</f>
        <v/>
      </c>
      <c r="AA562">
        <f>IFERROR(INDEX(PIS!$A$1:$BZ$1000,MATCH($D562,PIS!C$1:C$500,0),MATCH(AA$2,PIS!$2:$2,0)),0)</f>
        <v/>
      </c>
      <c r="AB562">
        <f>IFERROR(INDEX(PIS!$A$1:$BZ$1000,MATCH($D562,PIS!C$1:C$500,0),MATCH(AB$2,PIS!$2:$2,0)),0)</f>
        <v/>
      </c>
      <c r="AC562">
        <f>SUM(V562:AB562)</f>
        <v/>
      </c>
      <c r="AD562">
        <f>IFERROR(INDEX(TIMESHEET!$A$1:$AI$5000,MATCH($D562,TIMESHEET!A$1:A$500,0),MATCH("T100",TIMESHEET!$2:$2,0))-2,0)</f>
        <v/>
      </c>
      <c r="AE562">
        <f>IFERROR(INDEX(TIMESHEET!$A$1:$AI$5000,MATCH($D562,TIMESHEET!A$1:A$500,0),MATCH("T202",TIMESHEET!$2:$2,0)),0)</f>
        <v/>
      </c>
      <c r="AF562">
        <f>IFERROR(INDEX(TIMESHEET!$A$1:$AI$5000,MATCH($D562,TIMESHEET!A$1:A$500,0),MATCH("T302",TIMESHEET!$2:$2,0)),0)</f>
        <v/>
      </c>
      <c r="AG562">
        <f>IFERROR(INDEX(TIMESHEET!$A$1:$AI$5000,MATCH($D562,TIMESHEET!A$1:A$500,0),MATCH("T406",TIMESHEET!$2:$2,0)),0)</f>
        <v/>
      </c>
      <c r="AH562">
        <f>AE562+AG562</f>
        <v/>
      </c>
      <c r="AI562">
        <f>IFERROR(INDEX(TIMESHEET!$A$1:$AI$5000,MATCH($D562,TIMESHEET!A$1:A$500,0),MATCH("T701",TIMESHEET!$2:$2,0)),0)</f>
        <v/>
      </c>
      <c r="AJ562">
        <f>IFERROR(INDEX(TIMESHEET!$A$1:$AI$5000,MATCH($D562,TIMESHEET!B$1:B$500,0),MATCH("T320",TIMESHEET!$2:$2,0)),0)</f>
        <v/>
      </c>
      <c r="AK562">
        <f>IFERROR(IF(LEFT(INDEX(PIS!O$1:O$500,MATCH(D562,PIS!C$1:C$500)),1)="M",T562/AD562*SUM(AE562:AG562),T562*AD562),0)</f>
        <v/>
      </c>
      <c r="AL562">
        <f>IFERROR(INDEX(ADJ!$A$1:$BZ$1000,MATCH(PAYROLL!D562,ADJ!A$1:A$500,0),MATCH(PAYROLL!AL$2,ADJ!$2:$2,0)),0)</f>
        <v/>
      </c>
      <c r="AM562">
        <f>SUM(AK562:AL562)</f>
        <v/>
      </c>
      <c r="AN562">
        <f>IFERROR(ROUND(V562/$AD562*$AH562,0),0)</f>
        <v/>
      </c>
      <c r="AO562">
        <f>IFERROR(ROUND(W562/$AD562*$AH562,0),0)</f>
        <v/>
      </c>
      <c r="AP562">
        <f>IFERROR(ROUND(X562/$AD562*$AE562,0),0)</f>
        <v/>
      </c>
      <c r="AQ562">
        <f>IFERROR(ROUND(Y562/$AD562*$AH562,0),0)</f>
        <v/>
      </c>
      <c r="AR562">
        <f>IFERROR(ROUND(Z562/$AD562*$AH562,0),0)</f>
        <v/>
      </c>
      <c r="AS562">
        <f>IFERROR(ROUND(AA562/$AD562*$AH562,0),0)</f>
        <v/>
      </c>
      <c r="AT562">
        <f>IFERROR(IF((AE562+AF562+AG562)&gt;13,AB562,ROUND(AB562/AD562*AH562,0)),0)</f>
        <v/>
      </c>
      <c r="AU562">
        <f>IFERROR(INDEX(ADJ!$A$1:$BZ$1000,MATCH(PAYROLL!D562,ADJ!A$1:A$500,0),MATCH(PAYROLL!AU$2,ADJ!$2:$2,0)),0)</f>
        <v/>
      </c>
      <c r="AV562">
        <f>ROUND(SUM(AN562:AU562),0)</f>
        <v/>
      </c>
      <c r="AW562">
        <f>IFERROR(INDEX(TIMESHEET!$A$1:$AI$5000,MATCH(PAYROLL!D562,TIMESHEET!A$1:A$500,0),MATCH("T620",TIMESHEET!$2:$2,0)),0)</f>
        <v/>
      </c>
      <c r="AX562">
        <f>IFERROR(INDEX(TIMESHEET!$A$1:$AI$5000,MATCH(PAYROLL!D562,TIMESHEET!A$1:A$500,0),MATCH("T601",TIMESHEET!$2:$2,0)),0)</f>
        <v/>
      </c>
      <c r="AY562">
        <f>IFERROR(INDEX(TIMESHEET!$A$1:$AI$5000,MATCH(PAYROLL!D562,TIMESHEET!A$1:A$500,0),MATCH("T602",TIMESHEET!$2:$2,0)),0)</f>
        <v/>
      </c>
      <c r="AZ562">
        <f>IFERROR(INDEX(TIMESHEET!$A$1:$AI$5000,MATCH(PAYROLL!D562,TIMESHEET!A$1:A$500,0),MATCH("T603",TIMESHEET!$2:$2,0)),0)</f>
        <v/>
      </c>
      <c r="BA562">
        <f>IFERROR(INDEX(TIMESHEET!$A$1:$AI$5000,MATCH(PAYROLL!D562,TIMESHEET!A$1:A$500,0),MATCH("T611",TIMESHEET!$2:$2,0)),0)</f>
        <v/>
      </c>
      <c r="BB562">
        <f>IFERROR(INDEX(TIMESHEET!$A$1:$AI$5000,MATCH(PAYROLL!D562,TIMESHEET!A$1:A$500,0),MATCH("T612",TIMESHEET!$2:$2,0)),0)</f>
        <v/>
      </c>
      <c r="BC562">
        <f>IFERROR(INDEX(TIMESHEET!$A$1:$AI$5000,MATCH(PAYROLL!D562,TIMESHEET!A$1:A$500,0),MATCH("T613",TIMESHEET!$2:$2,0)),0)</f>
        <v/>
      </c>
      <c r="BD562">
        <f>IFERROR(INDEX(TIMESHEET!$A$1:$AI$5000,MATCH(PAYROLL!D562,TIMESHEET!A$1:A$500,0),MATCH("T500",TIMESHEET!$2:$2,0)),0)</f>
        <v/>
      </c>
      <c r="BE562">
        <f>IFERROR(IF(LEFT(INDEX(PIS!O$1:O$500,MATCH(D562,PIS!C$1:C$500)),1)="M",T562/AD562/8*(AW562+AX562*1.5+AY562*2+AZ562*3+BA562*2.1+BB562*2.7+BC562*3.9+BD562*0.3),T562/8*(AW562+AX562*1.5+AY562*2+AZ562*3+BA562*2.1+BB562*2.7+BC562*3.9+BD562*0.3)),0)</f>
        <v/>
      </c>
      <c r="BF562">
        <f>IFERROR(INDEX(ADJ!$A$1:$BZ$1000,MATCH(PAYROLL!$D562,ADJ!A$1:A$500,0),MATCH(PAYROLL!BF$2,ADJ!$2:$2,0)),0)</f>
        <v/>
      </c>
      <c r="BG562">
        <f>IFERROR(INDEX(ADJ!$A$1:$BZ$1000,MATCH(PAYROLL!D562,ADJ!A$1:A$500,0),MATCH(PAYROLL!BG$2,ADJ!$2:$2,0)),0)</f>
        <v/>
      </c>
      <c r="BH562">
        <f>IFERROR(INDEX(ADJ!$A$1:$BZ$1000,MATCH(PAYROLL!D562,ADJ!A$1:A$500,0),MATCH(PAYROLL!BH$2,ADJ!$2:$2,0)),0)</f>
        <v/>
      </c>
      <c r="BI562">
        <f>IFERROR(INDEX(ADJ!$A$1:$BZ$1000,MATCH(PAYROLL!D562,ADJ!A$1:A$500,0),MATCH(PAYROLL!BI$2,ADJ!$2:$2,0)),0)</f>
        <v/>
      </c>
      <c r="BJ562">
        <f>IFERROR(INDEX(ADJ!$A$1:$BZ$1000,MATCH(PAYROLL!D562,ADJ!A$1:A$500,0),MATCH(PAYROLL!BJ$2,ADJ!$2:$2,0)),0)</f>
        <v/>
      </c>
      <c r="BK562">
        <f>SUM(BF562:BJ562)</f>
        <v/>
      </c>
      <c r="BL562">
        <f>IFERROR(INDEX(ADJ!$A$1:$BZ$1000,MATCH(PAYROLL!D562,ADJ!A$1:A$500,0),MATCH(PAYROLL!BL$2,ADJ!$2:$2,0)),0)</f>
        <v/>
      </c>
      <c r="BM562">
        <f>IFERROR(INDEX(ADJ!$A$1:$BZ$1000,MATCH(PAYROLL!D562,ADJ!A$1:A$500,0),MATCH(PAYROLL!BM$2,ADJ!$2:$2,0)),0)</f>
        <v/>
      </c>
      <c r="BN562">
        <f>IFERROR(INDEX(ADJ!$A$1:$BZ$1000,MATCH(PAYROLL!D562,ADJ!A$1:A$500,0),MATCH(PAYROLL!BN$2,ADJ!$2:$2,0)),0)</f>
        <v/>
      </c>
      <c r="BO562">
        <f>IFERROR(INDEX(ADJ!$A$1:$BZ$1000,MATCH(PAYROLL!D562,ADJ!A$1:A$500,0),MATCH(PAYROLL!BO$2,ADJ!$2:$2,0)),0)</f>
        <v/>
      </c>
      <c r="BP562">
        <f>SUM(AM562,AV562,BE562,BK562,BL562:BO562)</f>
        <v/>
      </c>
      <c r="BQ562">
        <f>BO562</f>
        <v/>
      </c>
      <c r="BR562">
        <f>IFERROR(ROUND(IF(LEFT(INDEX(PIS!O$1:O$500,MATCH(D562,PIS!C$1:C$500)),1)="D",T562/8*(BD562*0.3),IF(LEFT(INDEX(PIS!O$1:O$500,MATCH(D562,PIS!C$1:C$500)),1)="H",T562*($BD562*0.3),T562/$AD562/8*($BD562*0.3))),0),0)</f>
        <v/>
      </c>
      <c r="BS562">
        <f>IF(AP562&lt;1,0,MIN(AP562,730000))</f>
        <v/>
      </c>
      <c r="BT562">
        <f>IFERROR(ROUND((BE562-SUM(AW562:BC562)*T562/AD562/8),0)-BR562,0)</f>
        <v/>
      </c>
      <c r="BU562">
        <f>AO562</f>
        <v/>
      </c>
      <c r="BV562">
        <f>SUM(BQ562:BU562)</f>
        <v/>
      </c>
      <c r="BW562">
        <f>BP562-BV562</f>
        <v/>
      </c>
      <c r="BX562">
        <f>IFERROR(IF(RIGHT(INDEX(PIS!O$1:O$500,MATCH(D562,PIS!C$1:C$500)),5)="Gross",MIN(U562+V562,VLOOKUP("R700",TSC!B:C,2,0)*VLOOKUP("R101",TSC!B:C,2,0))*VLOOKUP("R701",TSC!B:C,2,0)%,0),0)</f>
        <v/>
      </c>
      <c r="BY562">
        <f>IFERROR(IF(RIGHT(INDEX(PIS!O$1:O$500,MATCH(D562,PIS!C$1:C$500)),5)="Gross",MIN(U562+V562,VLOOKUP("R700",TSC!B:C,2,0)*VLOOKUP("R101",TSC!B:C,2,0))*VLOOKUP("T704",TSC!B:C,2,0)%,0),0)</f>
        <v/>
      </c>
      <c r="BZ562">
        <f>IFERROR(IF(RIGHT(INDEX(PIS!O$1:O$500,MATCH(D562,PIS!C$1:C$500)),5)="Gross",MIN(U562+V562,VLOOKUP("R700",TSC!B:C,2,0)*VLOOKUP("1",TSC!F:G,2,0))*VLOOKUP("T705",TSC!B:C,2,0)%,0),0)</f>
        <v/>
      </c>
      <c r="CA562">
        <f>IFERROR(INDEX(ADJ!$A$1:$BZ$1000,MATCH(PAYROLL!D562,ADJ!A$1:A$500,0),MATCH(PAYROLL!CA$2,ADJ!$2:$2,0)),0)</f>
        <v/>
      </c>
      <c r="CB562">
        <f>IFERROR(INDEX(ADJ!$A$1:$BZ$1000,MATCH(PAYROLL!D562,ADJ!A$1:A$500,0),MATCH(PAYROLL!CB$2,ADJ!$2:$2,0)),0)</f>
        <v/>
      </c>
      <c r="CC562">
        <f>SUM(BX562:CB562)</f>
        <v/>
      </c>
      <c r="CD562">
        <f>IFERROR(INDEX(PIS!$A$1:$BZ$1000,MATCH(PAYROLL!D562,PIS!C$1:C$500,0),MATCH(PAYROLL!CD$1,PIS!$1:$1,0)),0)</f>
        <v/>
      </c>
      <c r="CE562">
        <f>IFERROR(IF(OR(INDEX(PIS!P$1:P$500,MATCH(D562,PIS!C$1:C$500,0))="LT2",INDEX(PIS!P$1:P$500,MATCH(D562,PIS!C$1:C$500,0))="P10"),0,SUM(CC562,CD562*VLOOKUP("R601",TSC!B:C,2,0),VLOOKUP("R602",TSC!B:C,2,0))),0)</f>
        <v/>
      </c>
      <c r="CF562">
        <f>MAX(BW562-CE562,0)</f>
        <v/>
      </c>
      <c r="CG562">
        <f>IFERROR(IF(OR(RIGHT(INDEX(PIS!P$1:P$500,MATCH(D562,PIS!C$1:C$500)),5)="P10",RIGHT(INDEX(PIS!P$1:P$500,MATCH(D562,PIS!C$1:C$500)),5)="CK"),0,IF(CF562&lt;=5000000,CF562*5%,IF(CF562&lt;=10000000,CF562*10%-250000,IF(CF562&lt;=18000000,CF562*15%-750000,IF(CF562&lt;=32000000,CF562*20%-1650000,IF(CF562&lt;=52000000,CF562*25%-3250000,IF(CF562&lt;=80000000,BH562*30%-5850000,CF562*35%-9850000))))))),0)</f>
        <v/>
      </c>
      <c r="CH562">
        <f>IFERROR(IF(OR(INDEX(PIS!P$1:P$500,MATCH(D562,PIS!C$1:C$500))="LT",INDEX(PIS!P$1:P$500,MATCH(D562,PIS!C$1:C$500))="CK"),0,IF(CF562&lt;2000000,0,CF562*10%)),0)</f>
        <v/>
      </c>
      <c r="CI562">
        <f>IFERROR(INDEX(ADJ!$A$1:$BZ$1000,MATCH(PAYROLL!D562,ADJ!A$1:A$500,0),MATCH(PAYROLL!CI$2,ADJ!$2:$2,0)),0)</f>
        <v/>
      </c>
      <c r="CJ562">
        <f>IFERROR(INDEX(ADJ!$A$1:$BZ$1000,MATCH(PAYROLL!D562,ADJ!A$1:A$500,0),MATCH(PAYROLL!CJ$2,ADJ!$2:$2,0)),0)</f>
        <v/>
      </c>
      <c r="CK562">
        <f>IFERROR(INDEX(ADJ!$A$1:$BZ$1000,MATCH(PAYROLL!D562,ADJ!A$1:A$500,0),MATCH(PAYROLL!CK$2,ADJ!$2:$2,0)),0)</f>
        <v/>
      </c>
      <c r="CL562">
        <f>SUM(CG562:CK562)</f>
        <v/>
      </c>
      <c r="CM562">
        <f>ROUND(SUM(CH562:CK562),0)</f>
        <v/>
      </c>
      <c r="CN562">
        <f>IFERROR(INDEX(CSDA!D$1:D$500,MATCH($CN$2,CSDA!C$1:C$500,0))*INDEX(PIS!V$1:V$500,MATCH(D562,PIS!C$1:C$500))+INDEX(ADJ!$A$1:$BZ$1000,MATCH(PAYROLL!D562,ADJ!A$1:A$500,0),MATCH(PAYROLL!CN$2,ADJ!$2:$2,0)),0)</f>
        <v/>
      </c>
      <c r="CO562">
        <f>IFERROR(INDEX(ADJ!$A$1:$BZ$1000,MATCH(PAYROLL!D562,ADJ!A$1:A$500,0),MATCH(PAYROLL!CO$2,ADJ!$2:$2,0)),0)</f>
        <v/>
      </c>
      <c r="CP562">
        <f>IFERROR(INDEX(ADJ!$A$1:$BZ$1000,MATCH(PAYROLL!D562,ADJ!A$1:A$500,0),MATCH(PAYROLL!CP$2,ADJ!$2:$2,0)),0)</f>
        <v/>
      </c>
      <c r="CQ562">
        <f>BP562-CL562-CI562-CM562-CN562-CO562-CP562-CC562</f>
        <v/>
      </c>
      <c r="CR562">
        <f>IFERROR(IF(RIGHT(INDEX(PIS!O$1:O$500,MATCH(D562,PIS!C$1:C$500,0)),5)="Gross",MIN(U562+V562,VLOOKUP("R700",TSC!B:C,2,0)*VLOOKUP("R101",TSC!B:C,2,0))*(VLOOKUP("T711",TSC!B:C,2,0)+VLOOKUP("T712",TSC!B:C,2,0))%,MIN(T562+V562,VLOOKUP("R700",TSC!B:C,2,0)*VLOOKUP("R101",TSC!B:C,2,0))*(VLOOKUP("T711",TSC!B:C,2,0)+VLOOKUP("T712",TSC!B:C,2,0)+VLOOKUP("R701",TSC!B:C,2,0))%),0)</f>
        <v/>
      </c>
      <c r="CS562">
        <f>IFERROR(IF(RIGHT(INDEX(PIS!O$1:O$500,MATCH(D562,PIS!C$1:C$500,0)),5)="Gross",MIN(U562+V562,VLOOKUP("R700",TSC!B:C,2,0)*VLOOKUP("R101",TSC!B:C,2,0))*(VLOOKUP("T714",TSC!B:C,2,0))%,MIN(T562+V562,VLOOKUP("R700",TSC!B:C,2,0)*VLOOKUP("R101",TSC!B:C,2,0))*(VLOOKUP("T704",TSC!B:C,2,0)+VLOOKUP("T714",TSC!B:C,2,0))%),0)</f>
        <v/>
      </c>
      <c r="CT562">
        <f>IFERROR(IF(RIGHT(INDEX(PIS!O$1:O$500,MATCH(D562,PIS!C$1:C$500,0)),5)="Gross",MIN(U562+V562,VLOOKUP("R700",TSC!B:C,2,0)*VLOOKUP("R101",TSC!B:C,2,0))*VLOOKUP("T705",TSC!B:C,2,0)%,MIN(T562+V562,VLOOKUP("R700",TSC!B:C,2,0)*VLOOKUP("R101",TSC!B:C,2,0))*VLOOKUP("T705",TSC!B:C,2,0)%),0)</f>
        <v/>
      </c>
      <c r="CU562">
        <f>IFERROR(IF(RIGHT(INDEX(PIS!O$1:O$500,MATCH(D562,PIS!C$1:C$500,0)),5)="Gross",MIN(U562+V562,VLOOKUP("R700",TSC!B:C,2,0)*VLOOKUP("R101",TSC!B:C,2,0))*(VLOOKUP("T713",TSC!B:C,2,0))%,MIN(T562+V562,VLOOKUP("R700",TSC!B:C,2,0)*VLOOKUP("R101",TSC!B:C,2,0))*(VLOOKUP("T713",TSC!B:C,2,0))%),0)</f>
        <v/>
      </c>
      <c r="CV562">
        <f>IFERROR(INDEX(ADJ!$A$1:$BZ$1000,MATCH(PAYROLL!D562,ADJ!A$1:A$500,0),MATCH(PAYROLL!CV$2,ADJ!$2:$2,0)),0)</f>
        <v/>
      </c>
      <c r="CW562">
        <f>IFERROR(INDEX(ADJ!$A$1:$BZ$1000,MATCH(PAYROLL!D562,ADJ!A$1:A$500,0),MATCH(PAYROLL!CW$2,ADJ!$2:$2,0)),0)</f>
        <v/>
      </c>
      <c r="CX562">
        <f>SUM(CR562:CW562)</f>
        <v/>
      </c>
      <c r="CY562">
        <f>ROUND(IF(CR562&gt;0,T562+V562*VLOOKUP("R202",TSC!$B$1:$C$500,2,0),0),0)</f>
        <v/>
      </c>
      <c r="CZ562">
        <f>IFERROR(INDEX(CSDA!D$1:D$500,MATCH($CZ$2,CSDA!C$1:C$500,0)),0)</f>
        <v/>
      </c>
      <c r="DA562">
        <f>ROUND(T562*0.7%,0)</f>
        <v/>
      </c>
      <c r="DB562">
        <f>ROUND(T562/12,0)</f>
        <v/>
      </c>
      <c r="DC562">
        <f ref="DC562" t="array">IFERROR(INDEX(CSDA!D$1:D$500,MATCH("Trích giữ"&amp;PAYROLL!DC$2,CSDA!A$1:A$500&amp;CSDA!C$1:C$500,0)),0)</f>
        <v/>
      </c>
      <c r="DD562">
        <f ref="DD562" t="array">IFERROR(INDEX(CSDA!D$1:D$500,MATCH("Trích giữ"&amp;PAYROLL!DD$2,CSDA!A$1:A$500&amp;CSDA!C$1:C$500,0)),0)</f>
        <v/>
      </c>
      <c r="DE562">
        <f ref="DE562" t="array">IFERROR(INDEX(CSDA!D$1:D$500,MATCH("Trích giữ"&amp;PAYROLL!DE$2,CSDA!A$1:A$500&amp;CSDA!C$1:C$500,0)),0)</f>
        <v/>
      </c>
      <c r="DF562">
        <f>IFERROR(INDEX(CSDA!D$1:D$500,MATCH(PAYROLL!DF$2,CSDA!C$1:C$500,0)),0)</f>
        <v/>
      </c>
      <c r="DG562">
        <f ref="DG562" t="array">IFERROR(INDEX(CSDA!D$1:D$500,MATCH("Trích giữ"&amp;PAYROLL!DG$2,CSDA!A$1:A$500&amp;CSDA!C$1:C$500,0)),0)</f>
        <v/>
      </c>
      <c r="DH562">
        <f>ROUND(T562/26,0)</f>
        <v/>
      </c>
      <c r="DI562">
        <f ref="DI562" t="array">IFERROR(INDEX(CSDA!D$1:D$500,MATCH("Trích giữ"&amp;PAYROLL!DI$2,CSDA!A$1:A$500&amp;CSDA!C$1:C$500,0)),0)</f>
        <v/>
      </c>
      <c r="DJ562">
        <f>IF(U562=0,T562*21.5%-BL562,0)</f>
        <v/>
      </c>
      <c r="DK562">
        <f ref="DK562" t="array">IFERROR(INDEX(CSDA!D$1:D$500,MATCH("Trích giữ"&amp;PAYROLL!DK$2,CSDA!A$1:A$500&amp;CSDA!C$1:C$500,0)),0)</f>
        <v/>
      </c>
      <c r="DL562">
        <f>IFERROR(INDEX(CSDA!D$1:D$500,MATCH(PAYROLL!DL$2,CSDA!C$1:C$500,0))/12,0)</f>
        <v/>
      </c>
      <c r="DM562">
        <f>SUM(DB562:DL562)</f>
        <v/>
      </c>
      <c r="DN562">
        <f>IFERROR(INDEX(ADJ!$A$1:$BZ$1000,MATCH(PAYROLL!D562,ADJ!A$1:A$500,0),MATCH(PAYROLL!DN$2,ADJ!$2:$2,0)),0)</f>
        <v/>
      </c>
      <c r="DO562">
        <f>IFERROR(SUM(BP562,DM562:DN562,CX562:DA562)-DT562,0)</f>
        <v/>
      </c>
      <c r="DP562">
        <f ref="DP562" t="array">SUM(BW562*IFERROR(INDEX(CSDA!D$1:D$500,MATCH(BW$2,CSDA!C$1:C$500,0)),0)%,CX562*IFERROR(INDEX(CSDA!D$1:D$500,MATCH(CX$2,CSDA!C$1:C$500,0)),0)%,DA562*IFERROR(INDEX(CSDA!D$1:D$500,MATCH(DA$2,CSDA!C$1:C$500,0)),0)%,DB562*IFERROR(INDEX(CSDA!D$1:D$500,MATCH(DB$2,CSDA!C$1:C$500,0)),0)%,DF562*IFERROR(INDEX(CSDA!D$1:D$500,MATCH("Phí dịch vụ"&amp;PAYROLL!DF$2,CSDA!A$1:A$500&amp;CSDA!C$1:C$500,0)),0)%,DC562*IFERROR(INDEX(CSDA!D$1:D$500,MATCH("Phí dịch vụ"&amp;PAYROLL!DC$2,CSDA!A$1:A$500&amp;CSDA!C$1:C$500,0)),0)%,DH562*IFERROR(INDEX(CSDA!D$1:D$500,MATCH("Phí dịch vụ"&amp;PAYROLL!DH$2,CSDA!A$1:A$500&amp;CSDA!C$1:C$500,0)),0)%,DJ562*IFERROR(INDEX(CSDA!D$1:D$500,MATCH("Phí dịch vụ"&amp;PAYROLL!DJ$2,CSDA!A$1:A$500&amp;CSDA!C$1:C$500,0)),0)%,BN562*IFERROR(INDEX(CSDA!D$1:D$500,MATCH(BN$2,CSDA!C$1:C$500,0)),0)%)-BN562*7%</f>
        <v/>
      </c>
      <c r="DQ562">
        <f>IFERROR(INDEX(ADJ!$A$1:$BZ$1000,MATCH(PAYROLL!D562,ADJ!A$1:A$500,0),MATCH(PAYROLL!DQ$2,ADJ!$2:$2,0)),0)</f>
        <v/>
      </c>
      <c r="DR562">
        <f>IFERROR(INDEX(ADJ!$A$1:$BZ$1000,MATCH(PAYROLL!D562,ADJ!A$1:A$500,0),MATCH(PAYROLL!DR$2,ADJ!$2:$2,0)),0)</f>
        <v/>
      </c>
      <c r="DS562">
        <f>SUM(DP562:DR562)</f>
        <v/>
      </c>
      <c r="DT562">
        <f>EK562</f>
        <v/>
      </c>
      <c r="DU562">
        <f>SUM(DO562:DR562)</f>
        <v/>
      </c>
      <c r="DV562">
        <f>ROUND(DU562*0.1,0)</f>
        <v/>
      </c>
      <c r="DW562">
        <f>DU562+DV562</f>
        <v/>
      </c>
      <c r="DZ562">
        <f>IFERROR(INDEX(ADJ!$A$1:$BZ$1000,MATCH(PAYROLL!$D562,ADJ!A$1:A$500,0),MATCH(PAYROLL!DZ$2,ADJ!$2:$2,0)),0)</f>
        <v/>
      </c>
      <c r="EA562">
        <f>IFERROR(INDEX(ADJ!$A$1:$BZ$1000,MATCH(PAYROLL!$D562,ADJ!A$1:A$500,0),MATCH(PAYROLL!EA$2,ADJ!$2:$2,0)),0)</f>
        <v/>
      </c>
      <c r="EB562">
        <f>IFERROR(INDEX(ADJ!$A$1:$BZ$1000,MATCH(PAYROLL!$D562,ADJ!A$1:A$500,0),MATCH(PAYROLL!EB$2,ADJ!$2:$2,0)),0)</f>
        <v/>
      </c>
      <c r="EC562">
        <f>IFERROR(INDEX(ADJ!$A$1:$BZ$1000,MATCH(PAYROLL!$D562,ADJ!A$1:A$500,0),MATCH(PAYROLL!EC$2,ADJ!$2:$2,0)),0)</f>
        <v/>
      </c>
      <c r="ED562">
        <f>IFERROR(INDEX(ADJ!$A$1:$BZ$1000,MATCH(PAYROLL!$D562,ADJ!A$1:A$500,0),MATCH(PAYROLL!ED$2,ADJ!$2:$2,0)),0)</f>
        <v/>
      </c>
      <c r="EE562">
        <f>IFERROR(INDEX(ADJ!$A$1:$BZ$1000,MATCH(PAYROLL!$D562,ADJ!A$1:A$500,0),MATCH(PAYROLL!EE$2,ADJ!$2:$2,0)),0)</f>
        <v/>
      </c>
      <c r="EF562">
        <f>IFERROR(INDEX(ADJ!$A$1:$BZ$1000,MATCH(PAYROLL!$D562,ADJ!A$1:A$500,0),MATCH(PAYROLL!EF$2,ADJ!$2:$2,0)),0)</f>
        <v/>
      </c>
      <c r="EG562">
        <f>IFERROR(INDEX(ADJ!$A$1:$BZ$1000,MATCH(PAYROLL!$D562,ADJ!A$1:A$500,0),MATCH(PAYROLL!EG$2,ADJ!$2:$2,0)),0)</f>
        <v/>
      </c>
      <c r="EH562">
        <f>IFERROR(INDEX(ADJ!$A$1:$BZ$1000,MATCH(PAYROLL!$D562,ADJ!A$1:A$500,0),MATCH(PAYROLL!EH$2,ADJ!$2:$2,0)),0)</f>
        <v/>
      </c>
      <c r="EI562">
        <f>IFERROR(INDEX(ADJ!$A$1:$BZ$1000,MATCH(PAYROLL!D562,ADJ!A$1:A$500,0),MATCH(PAYROLL!EI$2,ADJ!$2:$2,0)),0)</f>
        <v/>
      </c>
      <c r="EJ562">
        <f>IFERROR(INDEX(ADJ!$A$1:$BZ$1000,MATCH(PAYROLL!$D562,ADJ!A$1:A$500,0),MATCH(PAYROLL!EJ$2,ADJ!$2:$2,0)),0)</f>
        <v/>
      </c>
      <c r="EK562">
        <f>SUM(DZ562:EJ562)</f>
        <v/>
      </c>
    </row>
    <row r="563">
      <c r="A563" t="n">
        <v>561</v>
      </c>
      <c r="B563" t="inlineStr">
        <is>
          <t>Đinh Văn Quang</t>
        </is>
      </c>
      <c r="D563" t="inlineStr">
        <is>
          <t>157060-01</t>
        </is>
      </c>
      <c r="S563">
        <f>IFERROR(INDEX(PIS!$A$1:$BZ$1000,MATCH($D563,PIS!C$1:C$500,0),MATCH("Lương CB tháng trước",PIS!$1:$1,0)),0)</f>
        <v/>
      </c>
      <c r="T563">
        <f>IFERROR(INDEX(PIS!$A$1:$BZ$1000,MATCH($D563,PIS!C$1:C$500,0),MATCH("Lương CB hiện tại",PIS!$1:$1,0)),0)</f>
        <v/>
      </c>
      <c r="U563">
        <f>IFERROR(INDEX(PIS!$A$1:$BZ$1000,MATCH($D563,PIS!C$1:C$500,0),MATCH("Lương đóng BHBB",PIS!$1:$1,0)),0)</f>
        <v/>
      </c>
      <c r="V563">
        <f>IFERROR(INDEX(PIS!$A$1:$BZ$1000,MATCH($D563,PIS!C$1:C$500,0),MATCH(V$2,PIS!$2:$2,0)),0)</f>
        <v/>
      </c>
      <c r="W563">
        <f>IFERROR(INDEX(PIS!$A$1:$BZ$1000,MATCH($D563,PIS!C$1:C$500,0),MATCH(W$2,PIS!$2:$2,0)),0)</f>
        <v/>
      </c>
      <c r="X563">
        <f>IFERROR(INDEX(PIS!$A$1:$BZ$1000,MATCH($D563,PIS!C$1:C$500,0),MATCH(X$2,PIS!$2:$2,0)),0)</f>
        <v/>
      </c>
      <c r="Y563">
        <f>IFERROR(INDEX(PIS!$A$1:$BZ$1000,MATCH($D563,PIS!C$1:C$500,0),MATCH(Y$2,PIS!$2:$2,0)),0)</f>
        <v/>
      </c>
      <c r="Z563">
        <f>IFERROR(INDEX(PIS!$A$1:$BZ$1000,MATCH($D563,PIS!C$1:C$500,0),MATCH(Z$2,PIS!$2:$2,0)),0)</f>
        <v/>
      </c>
      <c r="AA563">
        <f>IFERROR(INDEX(PIS!$A$1:$BZ$1000,MATCH($D563,PIS!C$1:C$500,0),MATCH(AA$2,PIS!$2:$2,0)),0)</f>
        <v/>
      </c>
      <c r="AB563">
        <f>IFERROR(INDEX(PIS!$A$1:$BZ$1000,MATCH($D563,PIS!C$1:C$500,0),MATCH(AB$2,PIS!$2:$2,0)),0)</f>
        <v/>
      </c>
      <c r="AC563">
        <f>SUM(V563:AB563)</f>
        <v/>
      </c>
      <c r="AD563">
        <f>IFERROR(INDEX(TIMESHEET!$A$1:$AI$5000,MATCH($D563,TIMESHEET!A$1:A$500,0),MATCH("T100",TIMESHEET!$2:$2,0))-2,0)</f>
        <v/>
      </c>
      <c r="AE563">
        <f>IFERROR(INDEX(TIMESHEET!$A$1:$AI$5000,MATCH($D563,TIMESHEET!A$1:A$500,0),MATCH("T202",TIMESHEET!$2:$2,0)),0)</f>
        <v/>
      </c>
      <c r="AF563">
        <f>IFERROR(INDEX(TIMESHEET!$A$1:$AI$5000,MATCH($D563,TIMESHEET!A$1:A$500,0),MATCH("T302",TIMESHEET!$2:$2,0)),0)</f>
        <v/>
      </c>
      <c r="AG563">
        <f>IFERROR(INDEX(TIMESHEET!$A$1:$AI$5000,MATCH($D563,TIMESHEET!A$1:A$500,0),MATCH("T406",TIMESHEET!$2:$2,0)),0)</f>
        <v/>
      </c>
      <c r="AH563">
        <f>AE563+AG563</f>
        <v/>
      </c>
      <c r="AI563">
        <f>IFERROR(INDEX(TIMESHEET!$A$1:$AI$5000,MATCH($D563,TIMESHEET!A$1:A$500,0),MATCH("T701",TIMESHEET!$2:$2,0)),0)</f>
        <v/>
      </c>
      <c r="AJ563">
        <f>IFERROR(INDEX(TIMESHEET!$A$1:$AI$5000,MATCH($D563,TIMESHEET!B$1:B$500,0),MATCH("T320",TIMESHEET!$2:$2,0)),0)</f>
        <v/>
      </c>
      <c r="AK563">
        <f>IFERROR(IF(LEFT(INDEX(PIS!O$1:O$500,MATCH(D563,PIS!C$1:C$500)),1)="M",T563/AD563*SUM(AE563:AG563),T563*AD563),0)</f>
        <v/>
      </c>
      <c r="AL563">
        <f>IFERROR(INDEX(ADJ!$A$1:$BZ$1000,MATCH(PAYROLL!D563,ADJ!A$1:A$500,0),MATCH(PAYROLL!AL$2,ADJ!$2:$2,0)),0)</f>
        <v/>
      </c>
      <c r="AM563">
        <f>SUM(AK563:AL563)</f>
        <v/>
      </c>
      <c r="AN563">
        <f>IFERROR(ROUND(V563/$AD563*$AH563,0),0)</f>
        <v/>
      </c>
      <c r="AO563">
        <f>IFERROR(ROUND(W563/$AD563*$AH563,0),0)</f>
        <v/>
      </c>
      <c r="AP563">
        <f>IFERROR(ROUND(X563/$AD563*$AE563,0),0)</f>
        <v/>
      </c>
      <c r="AQ563">
        <f>IFERROR(ROUND(Y563/$AD563*$AH563,0),0)</f>
        <v/>
      </c>
      <c r="AR563">
        <f>IFERROR(ROUND(Z563/$AD563*$AH563,0),0)</f>
        <v/>
      </c>
      <c r="AS563">
        <f>IFERROR(ROUND(AA563/$AD563*$AH563,0),0)</f>
        <v/>
      </c>
      <c r="AT563">
        <f>IFERROR(IF((AE563+AF563+AG563)&gt;13,AB563,ROUND(AB563/AD563*AH563,0)),0)</f>
        <v/>
      </c>
      <c r="AU563">
        <f>IFERROR(INDEX(ADJ!$A$1:$BZ$1000,MATCH(PAYROLL!D563,ADJ!A$1:A$500,0),MATCH(PAYROLL!AU$2,ADJ!$2:$2,0)),0)</f>
        <v/>
      </c>
      <c r="AV563">
        <f>ROUND(SUM(AN563:AU563),0)</f>
        <v/>
      </c>
      <c r="AW563">
        <f>IFERROR(INDEX(TIMESHEET!$A$1:$AI$5000,MATCH(PAYROLL!D563,TIMESHEET!A$1:A$500,0),MATCH("T620",TIMESHEET!$2:$2,0)),0)</f>
        <v/>
      </c>
      <c r="AX563">
        <f>IFERROR(INDEX(TIMESHEET!$A$1:$AI$5000,MATCH(PAYROLL!D563,TIMESHEET!A$1:A$500,0),MATCH("T601",TIMESHEET!$2:$2,0)),0)</f>
        <v/>
      </c>
      <c r="AY563">
        <f>IFERROR(INDEX(TIMESHEET!$A$1:$AI$5000,MATCH(PAYROLL!D563,TIMESHEET!A$1:A$500,0),MATCH("T602",TIMESHEET!$2:$2,0)),0)</f>
        <v/>
      </c>
      <c r="AZ563">
        <f>IFERROR(INDEX(TIMESHEET!$A$1:$AI$5000,MATCH(PAYROLL!D563,TIMESHEET!A$1:A$500,0),MATCH("T603",TIMESHEET!$2:$2,0)),0)</f>
        <v/>
      </c>
      <c r="BA563">
        <f>IFERROR(INDEX(TIMESHEET!$A$1:$AI$5000,MATCH(PAYROLL!D563,TIMESHEET!A$1:A$500,0),MATCH("T611",TIMESHEET!$2:$2,0)),0)</f>
        <v/>
      </c>
      <c r="BB563">
        <f>IFERROR(INDEX(TIMESHEET!$A$1:$AI$5000,MATCH(PAYROLL!D563,TIMESHEET!A$1:A$500,0),MATCH("T612",TIMESHEET!$2:$2,0)),0)</f>
        <v/>
      </c>
      <c r="BC563">
        <f>IFERROR(INDEX(TIMESHEET!$A$1:$AI$5000,MATCH(PAYROLL!D563,TIMESHEET!A$1:A$500,0),MATCH("T613",TIMESHEET!$2:$2,0)),0)</f>
        <v/>
      </c>
      <c r="BD563">
        <f>IFERROR(INDEX(TIMESHEET!$A$1:$AI$5000,MATCH(PAYROLL!D563,TIMESHEET!A$1:A$500,0),MATCH("T500",TIMESHEET!$2:$2,0)),0)</f>
        <v/>
      </c>
      <c r="BE563">
        <f>IFERROR(IF(LEFT(INDEX(PIS!O$1:O$500,MATCH(D563,PIS!C$1:C$500)),1)="M",T563/AD563/8*(AW563+AX563*1.5+AY563*2+AZ563*3+BA563*2.1+BB563*2.7+BC563*3.9+BD563*0.3),T563/8*(AW563+AX563*1.5+AY563*2+AZ563*3+BA563*2.1+BB563*2.7+BC563*3.9+BD563*0.3)),0)</f>
        <v/>
      </c>
      <c r="BF563">
        <f>IFERROR(INDEX(ADJ!$A$1:$BZ$1000,MATCH(PAYROLL!$D563,ADJ!A$1:A$500,0),MATCH(PAYROLL!BF$2,ADJ!$2:$2,0)),0)</f>
        <v/>
      </c>
      <c r="BG563">
        <f>IFERROR(INDEX(ADJ!$A$1:$BZ$1000,MATCH(PAYROLL!D563,ADJ!A$1:A$500,0),MATCH(PAYROLL!BG$2,ADJ!$2:$2,0)),0)</f>
        <v/>
      </c>
      <c r="BH563">
        <f>IFERROR(INDEX(ADJ!$A$1:$BZ$1000,MATCH(PAYROLL!D563,ADJ!A$1:A$500,0),MATCH(PAYROLL!BH$2,ADJ!$2:$2,0)),0)</f>
        <v/>
      </c>
      <c r="BI563">
        <f>IFERROR(INDEX(ADJ!$A$1:$BZ$1000,MATCH(PAYROLL!D563,ADJ!A$1:A$500,0),MATCH(PAYROLL!BI$2,ADJ!$2:$2,0)),0)</f>
        <v/>
      </c>
      <c r="BJ563">
        <f>IFERROR(INDEX(ADJ!$A$1:$BZ$1000,MATCH(PAYROLL!D563,ADJ!A$1:A$500,0),MATCH(PAYROLL!BJ$2,ADJ!$2:$2,0)),0)</f>
        <v/>
      </c>
      <c r="BK563">
        <f>SUM(BF563:BJ563)</f>
        <v/>
      </c>
      <c r="BL563">
        <f>IFERROR(INDEX(ADJ!$A$1:$BZ$1000,MATCH(PAYROLL!D563,ADJ!A$1:A$500,0),MATCH(PAYROLL!BL$2,ADJ!$2:$2,0)),0)</f>
        <v/>
      </c>
      <c r="BM563">
        <f>IFERROR(INDEX(ADJ!$A$1:$BZ$1000,MATCH(PAYROLL!D563,ADJ!A$1:A$500,0),MATCH(PAYROLL!BM$2,ADJ!$2:$2,0)),0)</f>
        <v/>
      </c>
      <c r="BN563">
        <f>IFERROR(INDEX(ADJ!$A$1:$BZ$1000,MATCH(PAYROLL!D563,ADJ!A$1:A$500,0),MATCH(PAYROLL!BN$2,ADJ!$2:$2,0)),0)</f>
        <v/>
      </c>
      <c r="BO563">
        <f>IFERROR(INDEX(ADJ!$A$1:$BZ$1000,MATCH(PAYROLL!D563,ADJ!A$1:A$500,0),MATCH(PAYROLL!BO$2,ADJ!$2:$2,0)),0)</f>
        <v/>
      </c>
      <c r="BP563">
        <f>SUM(AM563,AV563,BE563,BK563,BL563:BO563)</f>
        <v/>
      </c>
      <c r="BQ563">
        <f>BO563</f>
        <v/>
      </c>
      <c r="BR563">
        <f>IFERROR(ROUND(IF(LEFT(INDEX(PIS!O$1:O$500,MATCH(D563,PIS!C$1:C$500)),1)="D",T563/8*(BD563*0.3),IF(LEFT(INDEX(PIS!O$1:O$500,MATCH(D563,PIS!C$1:C$500)),1)="H",T563*($BD563*0.3),T563/$AD563/8*($BD563*0.3))),0),0)</f>
        <v/>
      </c>
      <c r="BS563">
        <f>IF(AP563&lt;1,0,MIN(AP563,730000))</f>
        <v/>
      </c>
      <c r="BT563">
        <f>IFERROR(ROUND((BE563-SUM(AW563:BC563)*T563/AD563/8),0)-BR563,0)</f>
        <v/>
      </c>
      <c r="BU563">
        <f>AO563</f>
        <v/>
      </c>
      <c r="BV563">
        <f>SUM(BQ563:BU563)</f>
        <v/>
      </c>
      <c r="BW563">
        <f>BP563-BV563</f>
        <v/>
      </c>
      <c r="BX563">
        <f>IFERROR(IF(RIGHT(INDEX(PIS!O$1:O$500,MATCH(D563,PIS!C$1:C$500)),5)="Gross",MIN(U563+V563,VLOOKUP("R700",TSC!B:C,2,0)*VLOOKUP("R101",TSC!B:C,2,0))*VLOOKUP("R701",TSC!B:C,2,0)%,0),0)</f>
        <v/>
      </c>
      <c r="BY563">
        <f>IFERROR(IF(RIGHT(INDEX(PIS!O$1:O$500,MATCH(D563,PIS!C$1:C$500)),5)="Gross",MIN(U563+V563,VLOOKUP("R700",TSC!B:C,2,0)*VLOOKUP("R101",TSC!B:C,2,0))*VLOOKUP("T704",TSC!B:C,2,0)%,0),0)</f>
        <v/>
      </c>
      <c r="BZ563">
        <f>IFERROR(IF(RIGHT(INDEX(PIS!O$1:O$500,MATCH(D563,PIS!C$1:C$500)),5)="Gross",MIN(U563+V563,VLOOKUP("R700",TSC!B:C,2,0)*VLOOKUP("1",TSC!F:G,2,0))*VLOOKUP("T705",TSC!B:C,2,0)%,0),0)</f>
        <v/>
      </c>
      <c r="CA563">
        <f>IFERROR(INDEX(ADJ!$A$1:$BZ$1000,MATCH(PAYROLL!D563,ADJ!A$1:A$500,0),MATCH(PAYROLL!CA$2,ADJ!$2:$2,0)),0)</f>
        <v/>
      </c>
      <c r="CB563">
        <f>IFERROR(INDEX(ADJ!$A$1:$BZ$1000,MATCH(PAYROLL!D563,ADJ!A$1:A$500,0),MATCH(PAYROLL!CB$2,ADJ!$2:$2,0)),0)</f>
        <v/>
      </c>
      <c r="CC563">
        <f>SUM(BX563:CB563)</f>
        <v/>
      </c>
      <c r="CD563">
        <f>IFERROR(INDEX(PIS!$A$1:$BZ$1000,MATCH(PAYROLL!D563,PIS!C$1:C$500,0),MATCH(PAYROLL!CD$1,PIS!$1:$1,0)),0)</f>
        <v/>
      </c>
      <c r="CE563">
        <f>IFERROR(IF(OR(INDEX(PIS!P$1:P$500,MATCH(D563,PIS!C$1:C$500,0))="LT2",INDEX(PIS!P$1:P$500,MATCH(D563,PIS!C$1:C$500,0))="P10"),0,SUM(CC563,CD563*VLOOKUP("R601",TSC!B:C,2,0),VLOOKUP("R602",TSC!B:C,2,0))),0)</f>
        <v/>
      </c>
      <c r="CF563">
        <f>MAX(BW563-CE563,0)</f>
        <v/>
      </c>
      <c r="CG563">
        <f>IFERROR(IF(OR(RIGHT(INDEX(PIS!P$1:P$500,MATCH(D563,PIS!C$1:C$500)),5)="P10",RIGHT(INDEX(PIS!P$1:P$500,MATCH(D563,PIS!C$1:C$500)),5)="CK"),0,IF(CF563&lt;=5000000,CF563*5%,IF(CF563&lt;=10000000,CF563*10%-250000,IF(CF563&lt;=18000000,CF563*15%-750000,IF(CF563&lt;=32000000,CF563*20%-1650000,IF(CF563&lt;=52000000,CF563*25%-3250000,IF(CF563&lt;=80000000,BH563*30%-5850000,CF563*35%-9850000))))))),0)</f>
        <v/>
      </c>
      <c r="CH563">
        <f>IFERROR(IF(OR(INDEX(PIS!P$1:P$500,MATCH(D563,PIS!C$1:C$500))="LT",INDEX(PIS!P$1:P$500,MATCH(D563,PIS!C$1:C$500))="CK"),0,IF(CF563&lt;2000000,0,CF563*10%)),0)</f>
        <v/>
      </c>
      <c r="CI563">
        <f>IFERROR(INDEX(ADJ!$A$1:$BZ$1000,MATCH(PAYROLL!D563,ADJ!A$1:A$500,0),MATCH(PAYROLL!CI$2,ADJ!$2:$2,0)),0)</f>
        <v/>
      </c>
      <c r="CJ563">
        <f>IFERROR(INDEX(ADJ!$A$1:$BZ$1000,MATCH(PAYROLL!D563,ADJ!A$1:A$500,0),MATCH(PAYROLL!CJ$2,ADJ!$2:$2,0)),0)</f>
        <v/>
      </c>
      <c r="CK563">
        <f>IFERROR(INDEX(ADJ!$A$1:$BZ$1000,MATCH(PAYROLL!D563,ADJ!A$1:A$500,0),MATCH(PAYROLL!CK$2,ADJ!$2:$2,0)),0)</f>
        <v/>
      </c>
      <c r="CL563">
        <f>SUM(CG563:CK563)</f>
        <v/>
      </c>
      <c r="CM563">
        <f>ROUND(SUM(CH563:CK563),0)</f>
        <v/>
      </c>
      <c r="CN563">
        <f>IFERROR(INDEX(CSDA!D$1:D$500,MATCH($CN$2,CSDA!C$1:C$500,0))*INDEX(PIS!V$1:V$500,MATCH(D563,PIS!C$1:C$500))+INDEX(ADJ!$A$1:$BZ$1000,MATCH(PAYROLL!D563,ADJ!A$1:A$500,0),MATCH(PAYROLL!CN$2,ADJ!$2:$2,0)),0)</f>
        <v/>
      </c>
      <c r="CO563">
        <f>IFERROR(INDEX(ADJ!$A$1:$BZ$1000,MATCH(PAYROLL!D563,ADJ!A$1:A$500,0),MATCH(PAYROLL!CO$2,ADJ!$2:$2,0)),0)</f>
        <v/>
      </c>
      <c r="CP563">
        <f>IFERROR(INDEX(ADJ!$A$1:$BZ$1000,MATCH(PAYROLL!D563,ADJ!A$1:A$500,0),MATCH(PAYROLL!CP$2,ADJ!$2:$2,0)),0)</f>
        <v/>
      </c>
      <c r="CQ563">
        <f>BP563-CL563-CI563-CM563-CN563-CO563-CP563-CC563</f>
        <v/>
      </c>
      <c r="CR563">
        <f>IFERROR(IF(RIGHT(INDEX(PIS!O$1:O$500,MATCH(D563,PIS!C$1:C$500,0)),5)="Gross",MIN(U563+V563,VLOOKUP("R700",TSC!B:C,2,0)*VLOOKUP("R101",TSC!B:C,2,0))*(VLOOKUP("T711",TSC!B:C,2,0)+VLOOKUP("T712",TSC!B:C,2,0))%,MIN(T563+V563,VLOOKUP("R700",TSC!B:C,2,0)*VLOOKUP("R101",TSC!B:C,2,0))*(VLOOKUP("T711",TSC!B:C,2,0)+VLOOKUP("T712",TSC!B:C,2,0)+VLOOKUP("R701",TSC!B:C,2,0))%),0)</f>
        <v/>
      </c>
      <c r="CS563">
        <f>IFERROR(IF(RIGHT(INDEX(PIS!O$1:O$500,MATCH(D563,PIS!C$1:C$500,0)),5)="Gross",MIN(U563+V563,VLOOKUP("R700",TSC!B:C,2,0)*VLOOKUP("R101",TSC!B:C,2,0))*(VLOOKUP("T714",TSC!B:C,2,0))%,MIN(T563+V563,VLOOKUP("R700",TSC!B:C,2,0)*VLOOKUP("R101",TSC!B:C,2,0))*(VLOOKUP("T704",TSC!B:C,2,0)+VLOOKUP("T714",TSC!B:C,2,0))%),0)</f>
        <v/>
      </c>
      <c r="CT563">
        <f>IFERROR(IF(RIGHT(INDEX(PIS!O$1:O$500,MATCH(D563,PIS!C$1:C$500,0)),5)="Gross",MIN(U563+V563,VLOOKUP("R700",TSC!B:C,2,0)*VLOOKUP("R101",TSC!B:C,2,0))*VLOOKUP("T705",TSC!B:C,2,0)%,MIN(T563+V563,VLOOKUP("R700",TSC!B:C,2,0)*VLOOKUP("R101",TSC!B:C,2,0))*VLOOKUP("T705",TSC!B:C,2,0)%),0)</f>
        <v/>
      </c>
      <c r="CU563">
        <f>IFERROR(IF(RIGHT(INDEX(PIS!O$1:O$500,MATCH(D563,PIS!C$1:C$500,0)),5)="Gross",MIN(U563+V563,VLOOKUP("R700",TSC!B:C,2,0)*VLOOKUP("R101",TSC!B:C,2,0))*(VLOOKUP("T713",TSC!B:C,2,0))%,MIN(T563+V563,VLOOKUP("R700",TSC!B:C,2,0)*VLOOKUP("R101",TSC!B:C,2,0))*(VLOOKUP("T713",TSC!B:C,2,0))%),0)</f>
        <v/>
      </c>
      <c r="CV563">
        <f>IFERROR(INDEX(ADJ!$A$1:$BZ$1000,MATCH(PAYROLL!D563,ADJ!A$1:A$500,0),MATCH(PAYROLL!CV$2,ADJ!$2:$2,0)),0)</f>
        <v/>
      </c>
      <c r="CW563">
        <f>IFERROR(INDEX(ADJ!$A$1:$BZ$1000,MATCH(PAYROLL!D563,ADJ!A$1:A$500,0),MATCH(PAYROLL!CW$2,ADJ!$2:$2,0)),0)</f>
        <v/>
      </c>
      <c r="CX563">
        <f>SUM(CR563:CW563)</f>
        <v/>
      </c>
      <c r="CY563">
        <f>ROUND(IF(CR563&gt;0,T563+V563*VLOOKUP("R202",TSC!$B$1:$C$500,2,0),0),0)</f>
        <v/>
      </c>
      <c r="CZ563">
        <f>IFERROR(INDEX(CSDA!D$1:D$500,MATCH($CZ$2,CSDA!C$1:C$500,0)),0)</f>
        <v/>
      </c>
      <c r="DA563">
        <f>ROUND(T563*0.7%,0)</f>
        <v/>
      </c>
      <c r="DB563">
        <f>ROUND(T563/12,0)</f>
        <v/>
      </c>
      <c r="DC563">
        <f ref="DC563" t="array">IFERROR(INDEX(CSDA!D$1:D$500,MATCH("Trích giữ"&amp;PAYROLL!DC$2,CSDA!A$1:A$500&amp;CSDA!C$1:C$500,0)),0)</f>
        <v/>
      </c>
      <c r="DD563">
        <f ref="DD563" t="array">IFERROR(INDEX(CSDA!D$1:D$500,MATCH("Trích giữ"&amp;PAYROLL!DD$2,CSDA!A$1:A$500&amp;CSDA!C$1:C$500,0)),0)</f>
        <v/>
      </c>
      <c r="DE563">
        <f ref="DE563" t="array">IFERROR(INDEX(CSDA!D$1:D$500,MATCH("Trích giữ"&amp;PAYROLL!DE$2,CSDA!A$1:A$500&amp;CSDA!C$1:C$500,0)),0)</f>
        <v/>
      </c>
      <c r="DF563">
        <f>IFERROR(INDEX(CSDA!D$1:D$500,MATCH(PAYROLL!DF$2,CSDA!C$1:C$500,0)),0)</f>
        <v/>
      </c>
      <c r="DG563">
        <f ref="DG563" t="array">IFERROR(INDEX(CSDA!D$1:D$500,MATCH("Trích giữ"&amp;PAYROLL!DG$2,CSDA!A$1:A$500&amp;CSDA!C$1:C$500,0)),0)</f>
        <v/>
      </c>
      <c r="DH563">
        <f>ROUND(T563/26,0)</f>
        <v/>
      </c>
      <c r="DI563">
        <f ref="DI563" t="array">IFERROR(INDEX(CSDA!D$1:D$500,MATCH("Trích giữ"&amp;PAYROLL!DI$2,CSDA!A$1:A$500&amp;CSDA!C$1:C$500,0)),0)</f>
        <v/>
      </c>
      <c r="DJ563">
        <f>IF(U563=0,T563*21.5%-BL563,0)</f>
        <v/>
      </c>
      <c r="DK563">
        <f ref="DK563" t="array">IFERROR(INDEX(CSDA!D$1:D$500,MATCH("Trích giữ"&amp;PAYROLL!DK$2,CSDA!A$1:A$500&amp;CSDA!C$1:C$500,0)),0)</f>
        <v/>
      </c>
      <c r="DL563">
        <f>IFERROR(INDEX(CSDA!D$1:D$500,MATCH(PAYROLL!DL$2,CSDA!C$1:C$500,0))/12,0)</f>
        <v/>
      </c>
      <c r="DM563">
        <f>SUM(DB563:DL563)</f>
        <v/>
      </c>
      <c r="DN563">
        <f>IFERROR(INDEX(ADJ!$A$1:$BZ$1000,MATCH(PAYROLL!D563,ADJ!A$1:A$500,0),MATCH(PAYROLL!DN$2,ADJ!$2:$2,0)),0)</f>
        <v/>
      </c>
      <c r="DO563">
        <f>IFERROR(SUM(BP563,DM563:DN563,CX563:DA563)-DT563,0)</f>
        <v/>
      </c>
      <c r="DP563">
        <f ref="DP563" t="array">SUM(BW563*IFERROR(INDEX(CSDA!D$1:D$500,MATCH(BW$2,CSDA!C$1:C$500,0)),0)%,CX563*IFERROR(INDEX(CSDA!D$1:D$500,MATCH(CX$2,CSDA!C$1:C$500,0)),0)%,DA563*IFERROR(INDEX(CSDA!D$1:D$500,MATCH(DA$2,CSDA!C$1:C$500,0)),0)%,DB563*IFERROR(INDEX(CSDA!D$1:D$500,MATCH(DB$2,CSDA!C$1:C$500,0)),0)%,DF563*IFERROR(INDEX(CSDA!D$1:D$500,MATCH("Phí dịch vụ"&amp;PAYROLL!DF$2,CSDA!A$1:A$500&amp;CSDA!C$1:C$500,0)),0)%,DC563*IFERROR(INDEX(CSDA!D$1:D$500,MATCH("Phí dịch vụ"&amp;PAYROLL!DC$2,CSDA!A$1:A$500&amp;CSDA!C$1:C$500,0)),0)%,DH563*IFERROR(INDEX(CSDA!D$1:D$500,MATCH("Phí dịch vụ"&amp;PAYROLL!DH$2,CSDA!A$1:A$500&amp;CSDA!C$1:C$500,0)),0)%,DJ563*IFERROR(INDEX(CSDA!D$1:D$500,MATCH("Phí dịch vụ"&amp;PAYROLL!DJ$2,CSDA!A$1:A$500&amp;CSDA!C$1:C$500,0)),0)%,BN563*IFERROR(INDEX(CSDA!D$1:D$500,MATCH(BN$2,CSDA!C$1:C$500,0)),0)%)-BN563*7%</f>
        <v/>
      </c>
      <c r="DQ563">
        <f>IFERROR(INDEX(ADJ!$A$1:$BZ$1000,MATCH(PAYROLL!D563,ADJ!A$1:A$500,0),MATCH(PAYROLL!DQ$2,ADJ!$2:$2,0)),0)</f>
        <v/>
      </c>
      <c r="DR563">
        <f>IFERROR(INDEX(ADJ!$A$1:$BZ$1000,MATCH(PAYROLL!D563,ADJ!A$1:A$500,0),MATCH(PAYROLL!DR$2,ADJ!$2:$2,0)),0)</f>
        <v/>
      </c>
      <c r="DS563">
        <f>SUM(DP563:DR563)</f>
        <v/>
      </c>
      <c r="DT563">
        <f>EK563</f>
        <v/>
      </c>
      <c r="DU563">
        <f>SUM(DO563:DR563)</f>
        <v/>
      </c>
      <c r="DV563">
        <f>ROUND(DU563*0.1,0)</f>
        <v/>
      </c>
      <c r="DW563">
        <f>DU563+DV563</f>
        <v/>
      </c>
      <c r="DZ563">
        <f>IFERROR(INDEX(ADJ!$A$1:$BZ$1000,MATCH(PAYROLL!$D563,ADJ!A$1:A$500,0),MATCH(PAYROLL!DZ$2,ADJ!$2:$2,0)),0)</f>
        <v/>
      </c>
      <c r="EA563">
        <f>IFERROR(INDEX(ADJ!$A$1:$BZ$1000,MATCH(PAYROLL!$D563,ADJ!A$1:A$500,0),MATCH(PAYROLL!EA$2,ADJ!$2:$2,0)),0)</f>
        <v/>
      </c>
      <c r="EB563">
        <f>IFERROR(INDEX(ADJ!$A$1:$BZ$1000,MATCH(PAYROLL!$D563,ADJ!A$1:A$500,0),MATCH(PAYROLL!EB$2,ADJ!$2:$2,0)),0)</f>
        <v/>
      </c>
      <c r="EC563">
        <f>IFERROR(INDEX(ADJ!$A$1:$BZ$1000,MATCH(PAYROLL!$D563,ADJ!A$1:A$500,0),MATCH(PAYROLL!EC$2,ADJ!$2:$2,0)),0)</f>
        <v/>
      </c>
      <c r="ED563">
        <f>IFERROR(INDEX(ADJ!$A$1:$BZ$1000,MATCH(PAYROLL!$D563,ADJ!A$1:A$500,0),MATCH(PAYROLL!ED$2,ADJ!$2:$2,0)),0)</f>
        <v/>
      </c>
      <c r="EE563">
        <f>IFERROR(INDEX(ADJ!$A$1:$BZ$1000,MATCH(PAYROLL!$D563,ADJ!A$1:A$500,0),MATCH(PAYROLL!EE$2,ADJ!$2:$2,0)),0)</f>
        <v/>
      </c>
      <c r="EF563">
        <f>IFERROR(INDEX(ADJ!$A$1:$BZ$1000,MATCH(PAYROLL!$D563,ADJ!A$1:A$500,0),MATCH(PAYROLL!EF$2,ADJ!$2:$2,0)),0)</f>
        <v/>
      </c>
      <c r="EG563">
        <f>IFERROR(INDEX(ADJ!$A$1:$BZ$1000,MATCH(PAYROLL!$D563,ADJ!A$1:A$500,0),MATCH(PAYROLL!EG$2,ADJ!$2:$2,0)),0)</f>
        <v/>
      </c>
      <c r="EH563">
        <f>IFERROR(INDEX(ADJ!$A$1:$BZ$1000,MATCH(PAYROLL!$D563,ADJ!A$1:A$500,0),MATCH(PAYROLL!EH$2,ADJ!$2:$2,0)),0)</f>
        <v/>
      </c>
      <c r="EI563">
        <f>IFERROR(INDEX(ADJ!$A$1:$BZ$1000,MATCH(PAYROLL!D563,ADJ!A$1:A$500,0),MATCH(PAYROLL!EI$2,ADJ!$2:$2,0)),0)</f>
        <v/>
      </c>
      <c r="EJ563">
        <f>IFERROR(INDEX(ADJ!$A$1:$BZ$1000,MATCH(PAYROLL!$D563,ADJ!A$1:A$500,0),MATCH(PAYROLL!EJ$2,ADJ!$2:$2,0)),0)</f>
        <v/>
      </c>
      <c r="EK563">
        <f>SUM(DZ563:EJ563)</f>
        <v/>
      </c>
    </row>
    <row r="564">
      <c r="A564" t="n">
        <v>562</v>
      </c>
      <c r="B564" t="inlineStr">
        <is>
          <t>Đinh Văn Thanh</t>
        </is>
      </c>
      <c r="D564" t="inlineStr">
        <is>
          <t>157228-01</t>
        </is>
      </c>
      <c r="S564">
        <f>IFERROR(INDEX(PIS!$A$1:$BZ$1000,MATCH($D564,PIS!C$1:C$500,0),MATCH("Lương CB tháng trước",PIS!$1:$1,0)),0)</f>
        <v/>
      </c>
      <c r="T564">
        <f>IFERROR(INDEX(PIS!$A$1:$BZ$1000,MATCH($D564,PIS!C$1:C$500,0),MATCH("Lương CB hiện tại",PIS!$1:$1,0)),0)</f>
        <v/>
      </c>
      <c r="U564">
        <f>IFERROR(INDEX(PIS!$A$1:$BZ$1000,MATCH($D564,PIS!C$1:C$500,0),MATCH("Lương đóng BHBB",PIS!$1:$1,0)),0)</f>
        <v/>
      </c>
      <c r="V564">
        <f>IFERROR(INDEX(PIS!$A$1:$BZ$1000,MATCH($D564,PIS!C$1:C$500,0),MATCH(V$2,PIS!$2:$2,0)),0)</f>
        <v/>
      </c>
      <c r="W564">
        <f>IFERROR(INDEX(PIS!$A$1:$BZ$1000,MATCH($D564,PIS!C$1:C$500,0),MATCH(W$2,PIS!$2:$2,0)),0)</f>
        <v/>
      </c>
      <c r="X564">
        <f>IFERROR(INDEX(PIS!$A$1:$BZ$1000,MATCH($D564,PIS!C$1:C$500,0),MATCH(X$2,PIS!$2:$2,0)),0)</f>
        <v/>
      </c>
      <c r="Y564">
        <f>IFERROR(INDEX(PIS!$A$1:$BZ$1000,MATCH($D564,PIS!C$1:C$500,0),MATCH(Y$2,PIS!$2:$2,0)),0)</f>
        <v/>
      </c>
      <c r="Z564">
        <f>IFERROR(INDEX(PIS!$A$1:$BZ$1000,MATCH($D564,PIS!C$1:C$500,0),MATCH(Z$2,PIS!$2:$2,0)),0)</f>
        <v/>
      </c>
      <c r="AA564">
        <f>IFERROR(INDEX(PIS!$A$1:$BZ$1000,MATCH($D564,PIS!C$1:C$500,0),MATCH(AA$2,PIS!$2:$2,0)),0)</f>
        <v/>
      </c>
      <c r="AB564">
        <f>IFERROR(INDEX(PIS!$A$1:$BZ$1000,MATCH($D564,PIS!C$1:C$500,0),MATCH(AB$2,PIS!$2:$2,0)),0)</f>
        <v/>
      </c>
      <c r="AC564">
        <f>SUM(V564:AB564)</f>
        <v/>
      </c>
      <c r="AD564">
        <f>IFERROR(INDEX(TIMESHEET!$A$1:$AI$5000,MATCH($D564,TIMESHEET!A$1:A$500,0),MATCH("T100",TIMESHEET!$2:$2,0))-2,0)</f>
        <v/>
      </c>
      <c r="AE564">
        <f>IFERROR(INDEX(TIMESHEET!$A$1:$AI$5000,MATCH($D564,TIMESHEET!A$1:A$500,0),MATCH("T202",TIMESHEET!$2:$2,0)),0)</f>
        <v/>
      </c>
      <c r="AF564">
        <f>IFERROR(INDEX(TIMESHEET!$A$1:$AI$5000,MATCH($D564,TIMESHEET!A$1:A$500,0),MATCH("T302",TIMESHEET!$2:$2,0)),0)</f>
        <v/>
      </c>
      <c r="AG564">
        <f>IFERROR(INDEX(TIMESHEET!$A$1:$AI$5000,MATCH($D564,TIMESHEET!A$1:A$500,0),MATCH("T406",TIMESHEET!$2:$2,0)),0)</f>
        <v/>
      </c>
      <c r="AH564">
        <f>AE564+AG564</f>
        <v/>
      </c>
      <c r="AI564">
        <f>IFERROR(INDEX(TIMESHEET!$A$1:$AI$5000,MATCH($D564,TIMESHEET!A$1:A$500,0),MATCH("T701",TIMESHEET!$2:$2,0)),0)</f>
        <v/>
      </c>
      <c r="AJ564">
        <f>IFERROR(INDEX(TIMESHEET!$A$1:$AI$5000,MATCH($D564,TIMESHEET!B$1:B$500,0),MATCH("T320",TIMESHEET!$2:$2,0)),0)</f>
        <v/>
      </c>
      <c r="AK564">
        <f>IFERROR(IF(LEFT(INDEX(PIS!O$1:O$500,MATCH(D564,PIS!C$1:C$500)),1)="M",T564/AD564*SUM(AE564:AG564),T564*AD564),0)</f>
        <v/>
      </c>
      <c r="AL564">
        <f>IFERROR(INDEX(ADJ!$A$1:$BZ$1000,MATCH(PAYROLL!D564,ADJ!A$1:A$500,0),MATCH(PAYROLL!AL$2,ADJ!$2:$2,0)),0)</f>
        <v/>
      </c>
      <c r="AM564">
        <f>SUM(AK564:AL564)</f>
        <v/>
      </c>
      <c r="AN564">
        <f>IFERROR(ROUND(V564/$AD564*$AH564,0),0)</f>
        <v/>
      </c>
      <c r="AO564">
        <f>IFERROR(ROUND(W564/$AD564*$AH564,0),0)</f>
        <v/>
      </c>
      <c r="AP564">
        <f>IFERROR(ROUND(X564/$AD564*$AE564,0),0)</f>
        <v/>
      </c>
      <c r="AQ564">
        <f>IFERROR(ROUND(Y564/$AD564*$AH564,0),0)</f>
        <v/>
      </c>
      <c r="AR564">
        <f>IFERROR(ROUND(Z564/$AD564*$AH564,0),0)</f>
        <v/>
      </c>
      <c r="AS564">
        <f>IFERROR(ROUND(AA564/$AD564*$AH564,0),0)</f>
        <v/>
      </c>
      <c r="AT564">
        <f>IFERROR(IF((AE564+AF564+AG564)&gt;13,AB564,ROUND(AB564/AD564*AH564,0)),0)</f>
        <v/>
      </c>
      <c r="AU564">
        <f>IFERROR(INDEX(ADJ!$A$1:$BZ$1000,MATCH(PAYROLL!D564,ADJ!A$1:A$500,0),MATCH(PAYROLL!AU$2,ADJ!$2:$2,0)),0)</f>
        <v/>
      </c>
      <c r="AV564">
        <f>ROUND(SUM(AN564:AU564),0)</f>
        <v/>
      </c>
      <c r="AW564">
        <f>IFERROR(INDEX(TIMESHEET!$A$1:$AI$5000,MATCH(PAYROLL!D564,TIMESHEET!A$1:A$500,0),MATCH("T620",TIMESHEET!$2:$2,0)),0)</f>
        <v/>
      </c>
      <c r="AX564">
        <f>IFERROR(INDEX(TIMESHEET!$A$1:$AI$5000,MATCH(PAYROLL!D564,TIMESHEET!A$1:A$500,0),MATCH("T601",TIMESHEET!$2:$2,0)),0)</f>
        <v/>
      </c>
      <c r="AY564">
        <f>IFERROR(INDEX(TIMESHEET!$A$1:$AI$5000,MATCH(PAYROLL!D564,TIMESHEET!A$1:A$500,0),MATCH("T602",TIMESHEET!$2:$2,0)),0)</f>
        <v/>
      </c>
      <c r="AZ564">
        <f>IFERROR(INDEX(TIMESHEET!$A$1:$AI$5000,MATCH(PAYROLL!D564,TIMESHEET!A$1:A$500,0),MATCH("T603",TIMESHEET!$2:$2,0)),0)</f>
        <v/>
      </c>
      <c r="BA564">
        <f>IFERROR(INDEX(TIMESHEET!$A$1:$AI$5000,MATCH(PAYROLL!D564,TIMESHEET!A$1:A$500,0),MATCH("T611",TIMESHEET!$2:$2,0)),0)</f>
        <v/>
      </c>
      <c r="BB564">
        <f>IFERROR(INDEX(TIMESHEET!$A$1:$AI$5000,MATCH(PAYROLL!D564,TIMESHEET!A$1:A$500,0),MATCH("T612",TIMESHEET!$2:$2,0)),0)</f>
        <v/>
      </c>
      <c r="BC564">
        <f>IFERROR(INDEX(TIMESHEET!$A$1:$AI$5000,MATCH(PAYROLL!D564,TIMESHEET!A$1:A$500,0),MATCH("T613",TIMESHEET!$2:$2,0)),0)</f>
        <v/>
      </c>
      <c r="BD564">
        <f>IFERROR(INDEX(TIMESHEET!$A$1:$AI$5000,MATCH(PAYROLL!D564,TIMESHEET!A$1:A$500,0),MATCH("T500",TIMESHEET!$2:$2,0)),0)</f>
        <v/>
      </c>
      <c r="BE564">
        <f>IFERROR(IF(LEFT(INDEX(PIS!O$1:O$500,MATCH(D564,PIS!C$1:C$500)),1)="M",T564/AD564/8*(AW564+AX564*1.5+AY564*2+AZ564*3+BA564*2.1+BB564*2.7+BC564*3.9+BD564*0.3),T564/8*(AW564+AX564*1.5+AY564*2+AZ564*3+BA564*2.1+BB564*2.7+BC564*3.9+BD564*0.3)),0)</f>
        <v/>
      </c>
      <c r="BF564">
        <f>IFERROR(INDEX(ADJ!$A$1:$BZ$1000,MATCH(PAYROLL!$D564,ADJ!A$1:A$500,0),MATCH(PAYROLL!BF$2,ADJ!$2:$2,0)),0)</f>
        <v/>
      </c>
      <c r="BG564">
        <f>IFERROR(INDEX(ADJ!$A$1:$BZ$1000,MATCH(PAYROLL!D564,ADJ!A$1:A$500,0),MATCH(PAYROLL!BG$2,ADJ!$2:$2,0)),0)</f>
        <v/>
      </c>
      <c r="BH564">
        <f>IFERROR(INDEX(ADJ!$A$1:$BZ$1000,MATCH(PAYROLL!D564,ADJ!A$1:A$500,0),MATCH(PAYROLL!BH$2,ADJ!$2:$2,0)),0)</f>
        <v/>
      </c>
      <c r="BI564">
        <f>IFERROR(INDEX(ADJ!$A$1:$BZ$1000,MATCH(PAYROLL!D564,ADJ!A$1:A$500,0),MATCH(PAYROLL!BI$2,ADJ!$2:$2,0)),0)</f>
        <v/>
      </c>
      <c r="BJ564">
        <f>IFERROR(INDEX(ADJ!$A$1:$BZ$1000,MATCH(PAYROLL!D564,ADJ!A$1:A$500,0),MATCH(PAYROLL!BJ$2,ADJ!$2:$2,0)),0)</f>
        <v/>
      </c>
      <c r="BK564">
        <f>SUM(BF564:BJ564)</f>
        <v/>
      </c>
      <c r="BL564">
        <f>IFERROR(INDEX(ADJ!$A$1:$BZ$1000,MATCH(PAYROLL!D564,ADJ!A$1:A$500,0),MATCH(PAYROLL!BL$2,ADJ!$2:$2,0)),0)</f>
        <v/>
      </c>
      <c r="BM564">
        <f>IFERROR(INDEX(ADJ!$A$1:$BZ$1000,MATCH(PAYROLL!D564,ADJ!A$1:A$500,0),MATCH(PAYROLL!BM$2,ADJ!$2:$2,0)),0)</f>
        <v/>
      </c>
      <c r="BN564">
        <f>IFERROR(INDEX(ADJ!$A$1:$BZ$1000,MATCH(PAYROLL!D564,ADJ!A$1:A$500,0),MATCH(PAYROLL!BN$2,ADJ!$2:$2,0)),0)</f>
        <v/>
      </c>
      <c r="BO564">
        <f>IFERROR(INDEX(ADJ!$A$1:$BZ$1000,MATCH(PAYROLL!D564,ADJ!A$1:A$500,0),MATCH(PAYROLL!BO$2,ADJ!$2:$2,0)),0)</f>
        <v/>
      </c>
      <c r="BP564">
        <f>SUM(AM564,AV564,BE564,BK564,BL564:BO564)</f>
        <v/>
      </c>
      <c r="BQ564">
        <f>BO564</f>
        <v/>
      </c>
      <c r="BR564">
        <f>IFERROR(ROUND(IF(LEFT(INDEX(PIS!O$1:O$500,MATCH(D564,PIS!C$1:C$500)),1)="D",T564/8*(BD564*0.3),IF(LEFT(INDEX(PIS!O$1:O$500,MATCH(D564,PIS!C$1:C$500)),1)="H",T564*($BD564*0.3),T564/$AD564/8*($BD564*0.3))),0),0)</f>
        <v/>
      </c>
      <c r="BS564">
        <f>IF(AP564&lt;1,0,MIN(AP564,730000))</f>
        <v/>
      </c>
      <c r="BT564">
        <f>IFERROR(ROUND((BE564-SUM(AW564:BC564)*T564/AD564/8),0)-BR564,0)</f>
        <v/>
      </c>
      <c r="BU564">
        <f>AO564</f>
        <v/>
      </c>
      <c r="BV564">
        <f>SUM(BQ564:BU564)</f>
        <v/>
      </c>
      <c r="BW564">
        <f>BP564-BV564</f>
        <v/>
      </c>
      <c r="BX564">
        <f>IFERROR(IF(RIGHT(INDEX(PIS!O$1:O$500,MATCH(D564,PIS!C$1:C$500)),5)="Gross",MIN(U564+V564,VLOOKUP("R700",TSC!B:C,2,0)*VLOOKUP("R101",TSC!B:C,2,0))*VLOOKUP("R701",TSC!B:C,2,0)%,0),0)</f>
        <v/>
      </c>
      <c r="BY564">
        <f>IFERROR(IF(RIGHT(INDEX(PIS!O$1:O$500,MATCH(D564,PIS!C$1:C$500)),5)="Gross",MIN(U564+V564,VLOOKUP("R700",TSC!B:C,2,0)*VLOOKUP("R101",TSC!B:C,2,0))*VLOOKUP("T704",TSC!B:C,2,0)%,0),0)</f>
        <v/>
      </c>
      <c r="BZ564">
        <f>IFERROR(IF(RIGHT(INDEX(PIS!O$1:O$500,MATCH(D564,PIS!C$1:C$500)),5)="Gross",MIN(U564+V564,VLOOKUP("R700",TSC!B:C,2,0)*VLOOKUP("1",TSC!F:G,2,0))*VLOOKUP("T705",TSC!B:C,2,0)%,0),0)</f>
        <v/>
      </c>
      <c r="CA564">
        <f>IFERROR(INDEX(ADJ!$A$1:$BZ$1000,MATCH(PAYROLL!D564,ADJ!A$1:A$500,0),MATCH(PAYROLL!CA$2,ADJ!$2:$2,0)),0)</f>
        <v/>
      </c>
      <c r="CB564">
        <f>IFERROR(INDEX(ADJ!$A$1:$BZ$1000,MATCH(PAYROLL!D564,ADJ!A$1:A$500,0),MATCH(PAYROLL!CB$2,ADJ!$2:$2,0)),0)</f>
        <v/>
      </c>
      <c r="CC564">
        <f>SUM(BX564:CB564)</f>
        <v/>
      </c>
      <c r="CD564">
        <f>IFERROR(INDEX(PIS!$A$1:$BZ$1000,MATCH(PAYROLL!D564,PIS!C$1:C$500,0),MATCH(PAYROLL!CD$1,PIS!$1:$1,0)),0)</f>
        <v/>
      </c>
      <c r="CE564">
        <f>IFERROR(IF(OR(INDEX(PIS!P$1:P$500,MATCH(D564,PIS!C$1:C$500,0))="LT2",INDEX(PIS!P$1:P$500,MATCH(D564,PIS!C$1:C$500,0))="P10"),0,SUM(CC564,CD564*VLOOKUP("R601",TSC!B:C,2,0),VLOOKUP("R602",TSC!B:C,2,0))),0)</f>
        <v/>
      </c>
      <c r="CF564">
        <f>MAX(BW564-CE564,0)</f>
        <v/>
      </c>
      <c r="CG564">
        <f>IFERROR(IF(OR(RIGHT(INDEX(PIS!P$1:P$500,MATCH(D564,PIS!C$1:C$500)),5)="P10",RIGHT(INDEX(PIS!P$1:P$500,MATCH(D564,PIS!C$1:C$500)),5)="CK"),0,IF(CF564&lt;=5000000,CF564*5%,IF(CF564&lt;=10000000,CF564*10%-250000,IF(CF564&lt;=18000000,CF564*15%-750000,IF(CF564&lt;=32000000,CF564*20%-1650000,IF(CF564&lt;=52000000,CF564*25%-3250000,IF(CF564&lt;=80000000,BH564*30%-5850000,CF564*35%-9850000))))))),0)</f>
        <v/>
      </c>
      <c r="CH564">
        <f>IFERROR(IF(OR(INDEX(PIS!P$1:P$500,MATCH(D564,PIS!C$1:C$500))="LT",INDEX(PIS!P$1:P$500,MATCH(D564,PIS!C$1:C$500))="CK"),0,IF(CF564&lt;2000000,0,CF564*10%)),0)</f>
        <v/>
      </c>
      <c r="CI564">
        <f>IFERROR(INDEX(ADJ!$A$1:$BZ$1000,MATCH(PAYROLL!D564,ADJ!A$1:A$500,0),MATCH(PAYROLL!CI$2,ADJ!$2:$2,0)),0)</f>
        <v/>
      </c>
      <c r="CJ564">
        <f>IFERROR(INDEX(ADJ!$A$1:$BZ$1000,MATCH(PAYROLL!D564,ADJ!A$1:A$500,0),MATCH(PAYROLL!CJ$2,ADJ!$2:$2,0)),0)</f>
        <v/>
      </c>
      <c r="CK564">
        <f>IFERROR(INDEX(ADJ!$A$1:$BZ$1000,MATCH(PAYROLL!D564,ADJ!A$1:A$500,0),MATCH(PAYROLL!CK$2,ADJ!$2:$2,0)),0)</f>
        <v/>
      </c>
      <c r="CL564">
        <f>SUM(CG564:CK564)</f>
        <v/>
      </c>
      <c r="CM564">
        <f>ROUND(SUM(CH564:CK564),0)</f>
        <v/>
      </c>
      <c r="CN564">
        <f>IFERROR(INDEX(CSDA!D$1:D$500,MATCH($CN$2,CSDA!C$1:C$500,0))*INDEX(PIS!V$1:V$500,MATCH(D564,PIS!C$1:C$500))+INDEX(ADJ!$A$1:$BZ$1000,MATCH(PAYROLL!D564,ADJ!A$1:A$500,0),MATCH(PAYROLL!CN$2,ADJ!$2:$2,0)),0)</f>
        <v/>
      </c>
      <c r="CO564">
        <f>IFERROR(INDEX(ADJ!$A$1:$BZ$1000,MATCH(PAYROLL!D564,ADJ!A$1:A$500,0),MATCH(PAYROLL!CO$2,ADJ!$2:$2,0)),0)</f>
        <v/>
      </c>
      <c r="CP564">
        <f>IFERROR(INDEX(ADJ!$A$1:$BZ$1000,MATCH(PAYROLL!D564,ADJ!A$1:A$500,0),MATCH(PAYROLL!CP$2,ADJ!$2:$2,0)),0)</f>
        <v/>
      </c>
      <c r="CQ564">
        <f>BP564-CL564-CI564-CM564-CN564-CO564-CP564-CC564</f>
        <v/>
      </c>
      <c r="CR564">
        <f>IFERROR(IF(RIGHT(INDEX(PIS!O$1:O$500,MATCH(D564,PIS!C$1:C$500,0)),5)="Gross",MIN(U564+V564,VLOOKUP("R700",TSC!B:C,2,0)*VLOOKUP("R101",TSC!B:C,2,0))*(VLOOKUP("T711",TSC!B:C,2,0)+VLOOKUP("T712",TSC!B:C,2,0))%,MIN(T564+V564,VLOOKUP("R700",TSC!B:C,2,0)*VLOOKUP("R101",TSC!B:C,2,0))*(VLOOKUP("T711",TSC!B:C,2,0)+VLOOKUP("T712",TSC!B:C,2,0)+VLOOKUP("R701",TSC!B:C,2,0))%),0)</f>
        <v/>
      </c>
      <c r="CS564">
        <f>IFERROR(IF(RIGHT(INDEX(PIS!O$1:O$500,MATCH(D564,PIS!C$1:C$500,0)),5)="Gross",MIN(U564+V564,VLOOKUP("R700",TSC!B:C,2,0)*VLOOKUP("R101",TSC!B:C,2,0))*(VLOOKUP("T714",TSC!B:C,2,0))%,MIN(T564+V564,VLOOKUP("R700",TSC!B:C,2,0)*VLOOKUP("R101",TSC!B:C,2,0))*(VLOOKUP("T704",TSC!B:C,2,0)+VLOOKUP("T714",TSC!B:C,2,0))%),0)</f>
        <v/>
      </c>
      <c r="CT564">
        <f>IFERROR(IF(RIGHT(INDEX(PIS!O$1:O$500,MATCH(D564,PIS!C$1:C$500,0)),5)="Gross",MIN(U564+V564,VLOOKUP("R700",TSC!B:C,2,0)*VLOOKUP("R101",TSC!B:C,2,0))*VLOOKUP("T705",TSC!B:C,2,0)%,MIN(T564+V564,VLOOKUP("R700",TSC!B:C,2,0)*VLOOKUP("R101",TSC!B:C,2,0))*VLOOKUP("T705",TSC!B:C,2,0)%),0)</f>
        <v/>
      </c>
      <c r="CU564">
        <f>IFERROR(IF(RIGHT(INDEX(PIS!O$1:O$500,MATCH(D564,PIS!C$1:C$500,0)),5)="Gross",MIN(U564+V564,VLOOKUP("R700",TSC!B:C,2,0)*VLOOKUP("R101",TSC!B:C,2,0))*(VLOOKUP("T713",TSC!B:C,2,0))%,MIN(T564+V564,VLOOKUP("R700",TSC!B:C,2,0)*VLOOKUP("R101",TSC!B:C,2,0))*(VLOOKUP("T713",TSC!B:C,2,0))%),0)</f>
        <v/>
      </c>
      <c r="CV564">
        <f>IFERROR(INDEX(ADJ!$A$1:$BZ$1000,MATCH(PAYROLL!D564,ADJ!A$1:A$500,0),MATCH(PAYROLL!CV$2,ADJ!$2:$2,0)),0)</f>
        <v/>
      </c>
      <c r="CW564">
        <f>IFERROR(INDEX(ADJ!$A$1:$BZ$1000,MATCH(PAYROLL!D564,ADJ!A$1:A$500,0),MATCH(PAYROLL!CW$2,ADJ!$2:$2,0)),0)</f>
        <v/>
      </c>
      <c r="CX564">
        <f>SUM(CR564:CW564)</f>
        <v/>
      </c>
      <c r="CY564">
        <f>ROUND(IF(CR564&gt;0,T564+V564*VLOOKUP("R202",TSC!$B$1:$C$500,2,0),0),0)</f>
        <v/>
      </c>
      <c r="CZ564">
        <f>IFERROR(INDEX(CSDA!D$1:D$500,MATCH($CZ$2,CSDA!C$1:C$500,0)),0)</f>
        <v/>
      </c>
      <c r="DA564">
        <f>ROUND(T564*0.7%,0)</f>
        <v/>
      </c>
      <c r="DB564">
        <f>ROUND(T564/12,0)</f>
        <v/>
      </c>
      <c r="DC564">
        <f ref="DC564" t="array">IFERROR(INDEX(CSDA!D$1:D$500,MATCH("Trích giữ"&amp;PAYROLL!DC$2,CSDA!A$1:A$500&amp;CSDA!C$1:C$500,0)),0)</f>
        <v/>
      </c>
      <c r="DD564">
        <f ref="DD564" t="array">IFERROR(INDEX(CSDA!D$1:D$500,MATCH("Trích giữ"&amp;PAYROLL!DD$2,CSDA!A$1:A$500&amp;CSDA!C$1:C$500,0)),0)</f>
        <v/>
      </c>
      <c r="DE564">
        <f ref="DE564" t="array">IFERROR(INDEX(CSDA!D$1:D$500,MATCH("Trích giữ"&amp;PAYROLL!DE$2,CSDA!A$1:A$500&amp;CSDA!C$1:C$500,0)),0)</f>
        <v/>
      </c>
      <c r="DF564">
        <f>IFERROR(INDEX(CSDA!D$1:D$500,MATCH(PAYROLL!DF$2,CSDA!C$1:C$500,0)),0)</f>
        <v/>
      </c>
      <c r="DG564">
        <f ref="DG564" t="array">IFERROR(INDEX(CSDA!D$1:D$500,MATCH("Trích giữ"&amp;PAYROLL!DG$2,CSDA!A$1:A$500&amp;CSDA!C$1:C$500,0)),0)</f>
        <v/>
      </c>
      <c r="DH564">
        <f>ROUND(T564/26,0)</f>
        <v/>
      </c>
      <c r="DI564">
        <f ref="DI564" t="array">IFERROR(INDEX(CSDA!D$1:D$500,MATCH("Trích giữ"&amp;PAYROLL!DI$2,CSDA!A$1:A$500&amp;CSDA!C$1:C$500,0)),0)</f>
        <v/>
      </c>
      <c r="DJ564">
        <f>IF(U564=0,T564*21.5%-BL564,0)</f>
        <v/>
      </c>
      <c r="DK564">
        <f ref="DK564" t="array">IFERROR(INDEX(CSDA!D$1:D$500,MATCH("Trích giữ"&amp;PAYROLL!DK$2,CSDA!A$1:A$500&amp;CSDA!C$1:C$500,0)),0)</f>
        <v/>
      </c>
      <c r="DL564">
        <f>IFERROR(INDEX(CSDA!D$1:D$500,MATCH(PAYROLL!DL$2,CSDA!C$1:C$500,0))/12,0)</f>
        <v/>
      </c>
      <c r="DM564">
        <f>SUM(DB564:DL564)</f>
        <v/>
      </c>
      <c r="DN564">
        <f>IFERROR(INDEX(ADJ!$A$1:$BZ$1000,MATCH(PAYROLL!D564,ADJ!A$1:A$500,0),MATCH(PAYROLL!DN$2,ADJ!$2:$2,0)),0)</f>
        <v/>
      </c>
      <c r="DO564">
        <f>IFERROR(SUM(BP564,DM564:DN564,CX564:DA564)-DT564,0)</f>
        <v/>
      </c>
      <c r="DP564">
        <f ref="DP564" t="array">SUM(BW564*IFERROR(INDEX(CSDA!D$1:D$500,MATCH(BW$2,CSDA!C$1:C$500,0)),0)%,CX564*IFERROR(INDEX(CSDA!D$1:D$500,MATCH(CX$2,CSDA!C$1:C$500,0)),0)%,DA564*IFERROR(INDEX(CSDA!D$1:D$500,MATCH(DA$2,CSDA!C$1:C$500,0)),0)%,DB564*IFERROR(INDEX(CSDA!D$1:D$500,MATCH(DB$2,CSDA!C$1:C$500,0)),0)%,DF564*IFERROR(INDEX(CSDA!D$1:D$500,MATCH("Phí dịch vụ"&amp;PAYROLL!DF$2,CSDA!A$1:A$500&amp;CSDA!C$1:C$500,0)),0)%,DC564*IFERROR(INDEX(CSDA!D$1:D$500,MATCH("Phí dịch vụ"&amp;PAYROLL!DC$2,CSDA!A$1:A$500&amp;CSDA!C$1:C$500,0)),0)%,DH564*IFERROR(INDEX(CSDA!D$1:D$500,MATCH("Phí dịch vụ"&amp;PAYROLL!DH$2,CSDA!A$1:A$500&amp;CSDA!C$1:C$500,0)),0)%,DJ564*IFERROR(INDEX(CSDA!D$1:D$500,MATCH("Phí dịch vụ"&amp;PAYROLL!DJ$2,CSDA!A$1:A$500&amp;CSDA!C$1:C$500,0)),0)%,BN564*IFERROR(INDEX(CSDA!D$1:D$500,MATCH(BN$2,CSDA!C$1:C$500,0)),0)%)-BN564*7%</f>
        <v/>
      </c>
      <c r="DQ564">
        <f>IFERROR(INDEX(ADJ!$A$1:$BZ$1000,MATCH(PAYROLL!D564,ADJ!A$1:A$500,0),MATCH(PAYROLL!DQ$2,ADJ!$2:$2,0)),0)</f>
        <v/>
      </c>
      <c r="DR564">
        <f>IFERROR(INDEX(ADJ!$A$1:$BZ$1000,MATCH(PAYROLL!D564,ADJ!A$1:A$500,0),MATCH(PAYROLL!DR$2,ADJ!$2:$2,0)),0)</f>
        <v/>
      </c>
      <c r="DS564">
        <f>SUM(DP564:DR564)</f>
        <v/>
      </c>
      <c r="DT564">
        <f>EK564</f>
        <v/>
      </c>
      <c r="DU564">
        <f>SUM(DO564:DR564)</f>
        <v/>
      </c>
      <c r="DV564">
        <f>ROUND(DU564*0.1,0)</f>
        <v/>
      </c>
      <c r="DW564">
        <f>DU564+DV564</f>
        <v/>
      </c>
      <c r="DZ564">
        <f>IFERROR(INDEX(ADJ!$A$1:$BZ$1000,MATCH(PAYROLL!$D564,ADJ!A$1:A$500,0),MATCH(PAYROLL!DZ$2,ADJ!$2:$2,0)),0)</f>
        <v/>
      </c>
      <c r="EA564">
        <f>IFERROR(INDEX(ADJ!$A$1:$BZ$1000,MATCH(PAYROLL!$D564,ADJ!A$1:A$500,0),MATCH(PAYROLL!EA$2,ADJ!$2:$2,0)),0)</f>
        <v/>
      </c>
      <c r="EB564">
        <f>IFERROR(INDEX(ADJ!$A$1:$BZ$1000,MATCH(PAYROLL!$D564,ADJ!A$1:A$500,0),MATCH(PAYROLL!EB$2,ADJ!$2:$2,0)),0)</f>
        <v/>
      </c>
      <c r="EC564">
        <f>IFERROR(INDEX(ADJ!$A$1:$BZ$1000,MATCH(PAYROLL!$D564,ADJ!A$1:A$500,0),MATCH(PAYROLL!EC$2,ADJ!$2:$2,0)),0)</f>
        <v/>
      </c>
      <c r="ED564">
        <f>IFERROR(INDEX(ADJ!$A$1:$BZ$1000,MATCH(PAYROLL!$D564,ADJ!A$1:A$500,0),MATCH(PAYROLL!ED$2,ADJ!$2:$2,0)),0)</f>
        <v/>
      </c>
      <c r="EE564">
        <f>IFERROR(INDEX(ADJ!$A$1:$BZ$1000,MATCH(PAYROLL!$D564,ADJ!A$1:A$500,0),MATCH(PAYROLL!EE$2,ADJ!$2:$2,0)),0)</f>
        <v/>
      </c>
      <c r="EF564">
        <f>IFERROR(INDEX(ADJ!$A$1:$BZ$1000,MATCH(PAYROLL!$D564,ADJ!A$1:A$500,0),MATCH(PAYROLL!EF$2,ADJ!$2:$2,0)),0)</f>
        <v/>
      </c>
      <c r="EG564">
        <f>IFERROR(INDEX(ADJ!$A$1:$BZ$1000,MATCH(PAYROLL!$D564,ADJ!A$1:A$500,0),MATCH(PAYROLL!EG$2,ADJ!$2:$2,0)),0)</f>
        <v/>
      </c>
      <c r="EH564">
        <f>IFERROR(INDEX(ADJ!$A$1:$BZ$1000,MATCH(PAYROLL!$D564,ADJ!A$1:A$500,0),MATCH(PAYROLL!EH$2,ADJ!$2:$2,0)),0)</f>
        <v/>
      </c>
      <c r="EI564">
        <f>IFERROR(INDEX(ADJ!$A$1:$BZ$1000,MATCH(PAYROLL!D564,ADJ!A$1:A$500,0),MATCH(PAYROLL!EI$2,ADJ!$2:$2,0)),0)</f>
        <v/>
      </c>
      <c r="EJ564">
        <f>IFERROR(INDEX(ADJ!$A$1:$BZ$1000,MATCH(PAYROLL!$D564,ADJ!A$1:A$500,0),MATCH(PAYROLL!EJ$2,ADJ!$2:$2,0)),0)</f>
        <v/>
      </c>
      <c r="EK564">
        <f>SUM(DZ564:EJ564)</f>
        <v/>
      </c>
    </row>
    <row r="565">
      <c r="A565" t="n">
        <v>563</v>
      </c>
      <c r="B565" t="inlineStr">
        <is>
          <t>Hàn Thị Lan</t>
        </is>
      </c>
      <c r="D565" t="inlineStr">
        <is>
          <t>157069-01</t>
        </is>
      </c>
      <c r="S565">
        <f>IFERROR(INDEX(PIS!$A$1:$BZ$1000,MATCH($D565,PIS!C$1:C$500,0),MATCH("Lương CB tháng trước",PIS!$1:$1,0)),0)</f>
        <v/>
      </c>
      <c r="T565">
        <f>IFERROR(INDEX(PIS!$A$1:$BZ$1000,MATCH($D565,PIS!C$1:C$500,0),MATCH("Lương CB hiện tại",PIS!$1:$1,0)),0)</f>
        <v/>
      </c>
      <c r="U565">
        <f>IFERROR(INDEX(PIS!$A$1:$BZ$1000,MATCH($D565,PIS!C$1:C$500,0),MATCH("Lương đóng BHBB",PIS!$1:$1,0)),0)</f>
        <v/>
      </c>
      <c r="V565">
        <f>IFERROR(INDEX(PIS!$A$1:$BZ$1000,MATCH($D565,PIS!C$1:C$500,0),MATCH(V$2,PIS!$2:$2,0)),0)</f>
        <v/>
      </c>
      <c r="W565">
        <f>IFERROR(INDEX(PIS!$A$1:$BZ$1000,MATCH($D565,PIS!C$1:C$500,0),MATCH(W$2,PIS!$2:$2,0)),0)</f>
        <v/>
      </c>
      <c r="X565">
        <f>IFERROR(INDEX(PIS!$A$1:$BZ$1000,MATCH($D565,PIS!C$1:C$500,0),MATCH(X$2,PIS!$2:$2,0)),0)</f>
        <v/>
      </c>
      <c r="Y565">
        <f>IFERROR(INDEX(PIS!$A$1:$BZ$1000,MATCH($D565,PIS!C$1:C$500,0),MATCH(Y$2,PIS!$2:$2,0)),0)</f>
        <v/>
      </c>
      <c r="Z565">
        <f>IFERROR(INDEX(PIS!$A$1:$BZ$1000,MATCH($D565,PIS!C$1:C$500,0),MATCH(Z$2,PIS!$2:$2,0)),0)</f>
        <v/>
      </c>
      <c r="AA565">
        <f>IFERROR(INDEX(PIS!$A$1:$BZ$1000,MATCH($D565,PIS!C$1:C$500,0),MATCH(AA$2,PIS!$2:$2,0)),0)</f>
        <v/>
      </c>
      <c r="AB565">
        <f>IFERROR(INDEX(PIS!$A$1:$BZ$1000,MATCH($D565,PIS!C$1:C$500,0),MATCH(AB$2,PIS!$2:$2,0)),0)</f>
        <v/>
      </c>
      <c r="AC565">
        <f>SUM(V565:AB565)</f>
        <v/>
      </c>
      <c r="AD565">
        <f>IFERROR(INDEX(TIMESHEET!$A$1:$AI$5000,MATCH($D565,TIMESHEET!A$1:A$500,0),MATCH("T100",TIMESHEET!$2:$2,0))-2,0)</f>
        <v/>
      </c>
      <c r="AE565">
        <f>IFERROR(INDEX(TIMESHEET!$A$1:$AI$5000,MATCH($D565,TIMESHEET!A$1:A$500,0),MATCH("T202",TIMESHEET!$2:$2,0)),0)</f>
        <v/>
      </c>
      <c r="AF565">
        <f>IFERROR(INDEX(TIMESHEET!$A$1:$AI$5000,MATCH($D565,TIMESHEET!A$1:A$500,0),MATCH("T302",TIMESHEET!$2:$2,0)),0)</f>
        <v/>
      </c>
      <c r="AG565">
        <f>IFERROR(INDEX(TIMESHEET!$A$1:$AI$5000,MATCH($D565,TIMESHEET!A$1:A$500,0),MATCH("T406",TIMESHEET!$2:$2,0)),0)</f>
        <v/>
      </c>
      <c r="AH565">
        <f>AE565+AG565</f>
        <v/>
      </c>
      <c r="AI565">
        <f>IFERROR(INDEX(TIMESHEET!$A$1:$AI$5000,MATCH($D565,TIMESHEET!A$1:A$500,0),MATCH("T701",TIMESHEET!$2:$2,0)),0)</f>
        <v/>
      </c>
      <c r="AJ565">
        <f>IFERROR(INDEX(TIMESHEET!$A$1:$AI$5000,MATCH($D565,TIMESHEET!B$1:B$500,0),MATCH("T320",TIMESHEET!$2:$2,0)),0)</f>
        <v/>
      </c>
      <c r="AK565">
        <f>IFERROR(IF(LEFT(INDEX(PIS!O$1:O$500,MATCH(D565,PIS!C$1:C$500)),1)="M",T565/AD565*SUM(AE565:AG565),T565*AD565),0)</f>
        <v/>
      </c>
      <c r="AL565">
        <f>IFERROR(INDEX(ADJ!$A$1:$BZ$1000,MATCH(PAYROLL!D565,ADJ!A$1:A$500,0),MATCH(PAYROLL!AL$2,ADJ!$2:$2,0)),0)</f>
        <v/>
      </c>
      <c r="AM565">
        <f>SUM(AK565:AL565)</f>
        <v/>
      </c>
      <c r="AN565">
        <f>IFERROR(ROUND(V565/$AD565*$AH565,0),0)</f>
        <v/>
      </c>
      <c r="AO565">
        <f>IFERROR(ROUND(W565/$AD565*$AH565,0),0)</f>
        <v/>
      </c>
      <c r="AP565">
        <f>IFERROR(ROUND(X565/$AD565*$AE565,0),0)</f>
        <v/>
      </c>
      <c r="AQ565">
        <f>IFERROR(ROUND(Y565/$AD565*$AH565,0),0)</f>
        <v/>
      </c>
      <c r="AR565">
        <f>IFERROR(ROUND(Z565/$AD565*$AH565,0),0)</f>
        <v/>
      </c>
      <c r="AS565">
        <f>IFERROR(ROUND(AA565/$AD565*$AH565,0),0)</f>
        <v/>
      </c>
      <c r="AT565">
        <f>IFERROR(IF((AE565+AF565+AG565)&gt;13,AB565,ROUND(AB565/AD565*AH565,0)),0)</f>
        <v/>
      </c>
      <c r="AU565">
        <f>IFERROR(INDEX(ADJ!$A$1:$BZ$1000,MATCH(PAYROLL!D565,ADJ!A$1:A$500,0),MATCH(PAYROLL!AU$2,ADJ!$2:$2,0)),0)</f>
        <v/>
      </c>
      <c r="AV565">
        <f>ROUND(SUM(AN565:AU565),0)</f>
        <v/>
      </c>
      <c r="AW565">
        <f>IFERROR(INDEX(TIMESHEET!$A$1:$AI$5000,MATCH(PAYROLL!D565,TIMESHEET!A$1:A$500,0),MATCH("T620",TIMESHEET!$2:$2,0)),0)</f>
        <v/>
      </c>
      <c r="AX565">
        <f>IFERROR(INDEX(TIMESHEET!$A$1:$AI$5000,MATCH(PAYROLL!D565,TIMESHEET!A$1:A$500,0),MATCH("T601",TIMESHEET!$2:$2,0)),0)</f>
        <v/>
      </c>
      <c r="AY565">
        <f>IFERROR(INDEX(TIMESHEET!$A$1:$AI$5000,MATCH(PAYROLL!D565,TIMESHEET!A$1:A$500,0),MATCH("T602",TIMESHEET!$2:$2,0)),0)</f>
        <v/>
      </c>
      <c r="AZ565">
        <f>IFERROR(INDEX(TIMESHEET!$A$1:$AI$5000,MATCH(PAYROLL!D565,TIMESHEET!A$1:A$500,0),MATCH("T603",TIMESHEET!$2:$2,0)),0)</f>
        <v/>
      </c>
      <c r="BA565">
        <f>IFERROR(INDEX(TIMESHEET!$A$1:$AI$5000,MATCH(PAYROLL!D565,TIMESHEET!A$1:A$500,0),MATCH("T611",TIMESHEET!$2:$2,0)),0)</f>
        <v/>
      </c>
      <c r="BB565">
        <f>IFERROR(INDEX(TIMESHEET!$A$1:$AI$5000,MATCH(PAYROLL!D565,TIMESHEET!A$1:A$500,0),MATCH("T612",TIMESHEET!$2:$2,0)),0)</f>
        <v/>
      </c>
      <c r="BC565">
        <f>IFERROR(INDEX(TIMESHEET!$A$1:$AI$5000,MATCH(PAYROLL!D565,TIMESHEET!A$1:A$500,0),MATCH("T613",TIMESHEET!$2:$2,0)),0)</f>
        <v/>
      </c>
      <c r="BD565">
        <f>IFERROR(INDEX(TIMESHEET!$A$1:$AI$5000,MATCH(PAYROLL!D565,TIMESHEET!A$1:A$500,0),MATCH("T500",TIMESHEET!$2:$2,0)),0)</f>
        <v/>
      </c>
      <c r="BE565">
        <f>IFERROR(IF(LEFT(INDEX(PIS!O$1:O$500,MATCH(D565,PIS!C$1:C$500)),1)="M",T565/AD565/8*(AW565+AX565*1.5+AY565*2+AZ565*3+BA565*2.1+BB565*2.7+BC565*3.9+BD565*0.3),T565/8*(AW565+AX565*1.5+AY565*2+AZ565*3+BA565*2.1+BB565*2.7+BC565*3.9+BD565*0.3)),0)</f>
        <v/>
      </c>
      <c r="BF565">
        <f>IFERROR(INDEX(ADJ!$A$1:$BZ$1000,MATCH(PAYROLL!$D565,ADJ!A$1:A$500,0),MATCH(PAYROLL!BF$2,ADJ!$2:$2,0)),0)</f>
        <v/>
      </c>
      <c r="BG565">
        <f>IFERROR(INDEX(ADJ!$A$1:$BZ$1000,MATCH(PAYROLL!D565,ADJ!A$1:A$500,0),MATCH(PAYROLL!BG$2,ADJ!$2:$2,0)),0)</f>
        <v/>
      </c>
      <c r="BH565">
        <f>IFERROR(INDEX(ADJ!$A$1:$BZ$1000,MATCH(PAYROLL!D565,ADJ!A$1:A$500,0),MATCH(PAYROLL!BH$2,ADJ!$2:$2,0)),0)</f>
        <v/>
      </c>
      <c r="BI565">
        <f>IFERROR(INDEX(ADJ!$A$1:$BZ$1000,MATCH(PAYROLL!D565,ADJ!A$1:A$500,0),MATCH(PAYROLL!BI$2,ADJ!$2:$2,0)),0)</f>
        <v/>
      </c>
      <c r="BJ565">
        <f>IFERROR(INDEX(ADJ!$A$1:$BZ$1000,MATCH(PAYROLL!D565,ADJ!A$1:A$500,0),MATCH(PAYROLL!BJ$2,ADJ!$2:$2,0)),0)</f>
        <v/>
      </c>
      <c r="BK565">
        <f>SUM(BF565:BJ565)</f>
        <v/>
      </c>
      <c r="BL565">
        <f>IFERROR(INDEX(ADJ!$A$1:$BZ$1000,MATCH(PAYROLL!D565,ADJ!A$1:A$500,0),MATCH(PAYROLL!BL$2,ADJ!$2:$2,0)),0)</f>
        <v/>
      </c>
      <c r="BM565">
        <f>IFERROR(INDEX(ADJ!$A$1:$BZ$1000,MATCH(PAYROLL!D565,ADJ!A$1:A$500,0),MATCH(PAYROLL!BM$2,ADJ!$2:$2,0)),0)</f>
        <v/>
      </c>
      <c r="BN565">
        <f>IFERROR(INDEX(ADJ!$A$1:$BZ$1000,MATCH(PAYROLL!D565,ADJ!A$1:A$500,0),MATCH(PAYROLL!BN$2,ADJ!$2:$2,0)),0)</f>
        <v/>
      </c>
      <c r="BO565">
        <f>IFERROR(INDEX(ADJ!$A$1:$BZ$1000,MATCH(PAYROLL!D565,ADJ!A$1:A$500,0),MATCH(PAYROLL!BO$2,ADJ!$2:$2,0)),0)</f>
        <v/>
      </c>
      <c r="BP565">
        <f>SUM(AM565,AV565,BE565,BK565,BL565:BO565)</f>
        <v/>
      </c>
      <c r="BQ565">
        <f>BO565</f>
        <v/>
      </c>
      <c r="BR565">
        <f>IFERROR(ROUND(IF(LEFT(INDEX(PIS!O$1:O$500,MATCH(D565,PIS!C$1:C$500)),1)="D",T565/8*(BD565*0.3),IF(LEFT(INDEX(PIS!O$1:O$500,MATCH(D565,PIS!C$1:C$500)),1)="H",T565*($BD565*0.3),T565/$AD565/8*($BD565*0.3))),0),0)</f>
        <v/>
      </c>
      <c r="BS565">
        <f>IF(AP565&lt;1,0,MIN(AP565,730000))</f>
        <v/>
      </c>
      <c r="BT565">
        <f>IFERROR(ROUND((BE565-SUM(AW565:BC565)*T565/AD565/8),0)-BR565,0)</f>
        <v/>
      </c>
      <c r="BU565">
        <f>AO565</f>
        <v/>
      </c>
      <c r="BV565">
        <f>SUM(BQ565:BU565)</f>
        <v/>
      </c>
      <c r="BW565">
        <f>BP565-BV565</f>
        <v/>
      </c>
      <c r="BX565">
        <f>IFERROR(IF(RIGHT(INDEX(PIS!O$1:O$500,MATCH(D565,PIS!C$1:C$500)),5)="Gross",MIN(U565+V565,VLOOKUP("R700",TSC!B:C,2,0)*VLOOKUP("R101",TSC!B:C,2,0))*VLOOKUP("R701",TSC!B:C,2,0)%,0),0)</f>
        <v/>
      </c>
      <c r="BY565">
        <f>IFERROR(IF(RIGHT(INDEX(PIS!O$1:O$500,MATCH(D565,PIS!C$1:C$500)),5)="Gross",MIN(U565+V565,VLOOKUP("R700",TSC!B:C,2,0)*VLOOKUP("R101",TSC!B:C,2,0))*VLOOKUP("T704",TSC!B:C,2,0)%,0),0)</f>
        <v/>
      </c>
      <c r="BZ565">
        <f>IFERROR(IF(RIGHT(INDEX(PIS!O$1:O$500,MATCH(D565,PIS!C$1:C$500)),5)="Gross",MIN(U565+V565,VLOOKUP("R700",TSC!B:C,2,0)*VLOOKUP("1",TSC!F:G,2,0))*VLOOKUP("T705",TSC!B:C,2,0)%,0),0)</f>
        <v/>
      </c>
      <c r="CA565">
        <f>IFERROR(INDEX(ADJ!$A$1:$BZ$1000,MATCH(PAYROLL!D565,ADJ!A$1:A$500,0),MATCH(PAYROLL!CA$2,ADJ!$2:$2,0)),0)</f>
        <v/>
      </c>
      <c r="CB565">
        <f>IFERROR(INDEX(ADJ!$A$1:$BZ$1000,MATCH(PAYROLL!D565,ADJ!A$1:A$500,0),MATCH(PAYROLL!CB$2,ADJ!$2:$2,0)),0)</f>
        <v/>
      </c>
      <c r="CC565">
        <f>SUM(BX565:CB565)</f>
        <v/>
      </c>
      <c r="CD565">
        <f>IFERROR(INDEX(PIS!$A$1:$BZ$1000,MATCH(PAYROLL!D565,PIS!C$1:C$500,0),MATCH(PAYROLL!CD$1,PIS!$1:$1,0)),0)</f>
        <v/>
      </c>
      <c r="CE565">
        <f>IFERROR(IF(OR(INDEX(PIS!P$1:P$500,MATCH(D565,PIS!C$1:C$500,0))="LT2",INDEX(PIS!P$1:P$500,MATCH(D565,PIS!C$1:C$500,0))="P10"),0,SUM(CC565,CD565*VLOOKUP("R601",TSC!B:C,2,0),VLOOKUP("R602",TSC!B:C,2,0))),0)</f>
        <v/>
      </c>
      <c r="CF565">
        <f>MAX(BW565-CE565,0)</f>
        <v/>
      </c>
      <c r="CG565">
        <f>IFERROR(IF(OR(RIGHT(INDEX(PIS!P$1:P$500,MATCH(D565,PIS!C$1:C$500)),5)="P10",RIGHT(INDEX(PIS!P$1:P$500,MATCH(D565,PIS!C$1:C$500)),5)="CK"),0,IF(CF565&lt;=5000000,CF565*5%,IF(CF565&lt;=10000000,CF565*10%-250000,IF(CF565&lt;=18000000,CF565*15%-750000,IF(CF565&lt;=32000000,CF565*20%-1650000,IF(CF565&lt;=52000000,CF565*25%-3250000,IF(CF565&lt;=80000000,BH565*30%-5850000,CF565*35%-9850000))))))),0)</f>
        <v/>
      </c>
      <c r="CH565">
        <f>IFERROR(IF(OR(INDEX(PIS!P$1:P$500,MATCH(D565,PIS!C$1:C$500))="LT",INDEX(PIS!P$1:P$500,MATCH(D565,PIS!C$1:C$500))="CK"),0,IF(CF565&lt;2000000,0,CF565*10%)),0)</f>
        <v/>
      </c>
      <c r="CI565">
        <f>IFERROR(INDEX(ADJ!$A$1:$BZ$1000,MATCH(PAYROLL!D565,ADJ!A$1:A$500,0),MATCH(PAYROLL!CI$2,ADJ!$2:$2,0)),0)</f>
        <v/>
      </c>
      <c r="CJ565">
        <f>IFERROR(INDEX(ADJ!$A$1:$BZ$1000,MATCH(PAYROLL!D565,ADJ!A$1:A$500,0),MATCH(PAYROLL!CJ$2,ADJ!$2:$2,0)),0)</f>
        <v/>
      </c>
      <c r="CK565">
        <f>IFERROR(INDEX(ADJ!$A$1:$BZ$1000,MATCH(PAYROLL!D565,ADJ!A$1:A$500,0),MATCH(PAYROLL!CK$2,ADJ!$2:$2,0)),0)</f>
        <v/>
      </c>
      <c r="CL565">
        <f>SUM(CG565:CK565)</f>
        <v/>
      </c>
      <c r="CM565">
        <f>ROUND(SUM(CH565:CK565),0)</f>
        <v/>
      </c>
      <c r="CN565">
        <f>IFERROR(INDEX(CSDA!D$1:D$500,MATCH($CN$2,CSDA!C$1:C$500,0))*INDEX(PIS!V$1:V$500,MATCH(D565,PIS!C$1:C$500))+INDEX(ADJ!$A$1:$BZ$1000,MATCH(PAYROLL!D565,ADJ!A$1:A$500,0),MATCH(PAYROLL!CN$2,ADJ!$2:$2,0)),0)</f>
        <v/>
      </c>
      <c r="CO565">
        <f>IFERROR(INDEX(ADJ!$A$1:$BZ$1000,MATCH(PAYROLL!D565,ADJ!A$1:A$500,0),MATCH(PAYROLL!CO$2,ADJ!$2:$2,0)),0)</f>
        <v/>
      </c>
      <c r="CP565">
        <f>IFERROR(INDEX(ADJ!$A$1:$BZ$1000,MATCH(PAYROLL!D565,ADJ!A$1:A$500,0),MATCH(PAYROLL!CP$2,ADJ!$2:$2,0)),0)</f>
        <v/>
      </c>
      <c r="CQ565">
        <f>BP565-CL565-CI565-CM565-CN565-CO565-CP565-CC565</f>
        <v/>
      </c>
      <c r="CR565">
        <f>IFERROR(IF(RIGHT(INDEX(PIS!O$1:O$500,MATCH(D565,PIS!C$1:C$500,0)),5)="Gross",MIN(U565+V565,VLOOKUP("R700",TSC!B:C,2,0)*VLOOKUP("R101",TSC!B:C,2,0))*(VLOOKUP("T711",TSC!B:C,2,0)+VLOOKUP("T712",TSC!B:C,2,0))%,MIN(T565+V565,VLOOKUP("R700",TSC!B:C,2,0)*VLOOKUP("R101",TSC!B:C,2,0))*(VLOOKUP("T711",TSC!B:C,2,0)+VLOOKUP("T712",TSC!B:C,2,0)+VLOOKUP("R701",TSC!B:C,2,0))%),0)</f>
        <v/>
      </c>
      <c r="CS565">
        <f>IFERROR(IF(RIGHT(INDEX(PIS!O$1:O$500,MATCH(D565,PIS!C$1:C$500,0)),5)="Gross",MIN(U565+V565,VLOOKUP("R700",TSC!B:C,2,0)*VLOOKUP("R101",TSC!B:C,2,0))*(VLOOKUP("T714",TSC!B:C,2,0))%,MIN(T565+V565,VLOOKUP("R700",TSC!B:C,2,0)*VLOOKUP("R101",TSC!B:C,2,0))*(VLOOKUP("T704",TSC!B:C,2,0)+VLOOKUP("T714",TSC!B:C,2,0))%),0)</f>
        <v/>
      </c>
      <c r="CT565">
        <f>IFERROR(IF(RIGHT(INDEX(PIS!O$1:O$500,MATCH(D565,PIS!C$1:C$500,0)),5)="Gross",MIN(U565+V565,VLOOKUP("R700",TSC!B:C,2,0)*VLOOKUP("R101",TSC!B:C,2,0))*VLOOKUP("T705",TSC!B:C,2,0)%,MIN(T565+V565,VLOOKUP("R700",TSC!B:C,2,0)*VLOOKUP("R101",TSC!B:C,2,0))*VLOOKUP("T705",TSC!B:C,2,0)%),0)</f>
        <v/>
      </c>
      <c r="CU565">
        <f>IFERROR(IF(RIGHT(INDEX(PIS!O$1:O$500,MATCH(D565,PIS!C$1:C$500,0)),5)="Gross",MIN(U565+V565,VLOOKUP("R700",TSC!B:C,2,0)*VLOOKUP("R101",TSC!B:C,2,0))*(VLOOKUP("T713",TSC!B:C,2,0))%,MIN(T565+V565,VLOOKUP("R700",TSC!B:C,2,0)*VLOOKUP("R101",TSC!B:C,2,0))*(VLOOKUP("T713",TSC!B:C,2,0))%),0)</f>
        <v/>
      </c>
      <c r="CV565">
        <f>IFERROR(INDEX(ADJ!$A$1:$BZ$1000,MATCH(PAYROLL!D565,ADJ!A$1:A$500,0),MATCH(PAYROLL!CV$2,ADJ!$2:$2,0)),0)</f>
        <v/>
      </c>
      <c r="CW565">
        <f>IFERROR(INDEX(ADJ!$A$1:$BZ$1000,MATCH(PAYROLL!D565,ADJ!A$1:A$500,0),MATCH(PAYROLL!CW$2,ADJ!$2:$2,0)),0)</f>
        <v/>
      </c>
      <c r="CX565">
        <f>SUM(CR565:CW565)</f>
        <v/>
      </c>
      <c r="CY565">
        <f>ROUND(IF(CR565&gt;0,T565+V565*VLOOKUP("R202",TSC!$B$1:$C$500,2,0),0),0)</f>
        <v/>
      </c>
      <c r="CZ565">
        <f>IFERROR(INDEX(CSDA!D$1:D$500,MATCH($CZ$2,CSDA!C$1:C$500,0)),0)</f>
        <v/>
      </c>
      <c r="DA565">
        <f>ROUND(T565*0.7%,0)</f>
        <v/>
      </c>
      <c r="DB565">
        <f>ROUND(T565/12,0)</f>
        <v/>
      </c>
      <c r="DC565">
        <f ref="DC565" t="array">IFERROR(INDEX(CSDA!D$1:D$500,MATCH("Trích giữ"&amp;PAYROLL!DC$2,CSDA!A$1:A$500&amp;CSDA!C$1:C$500,0)),0)</f>
        <v/>
      </c>
      <c r="DD565">
        <f ref="DD565" t="array">IFERROR(INDEX(CSDA!D$1:D$500,MATCH("Trích giữ"&amp;PAYROLL!DD$2,CSDA!A$1:A$500&amp;CSDA!C$1:C$500,0)),0)</f>
        <v/>
      </c>
      <c r="DE565">
        <f ref="DE565" t="array">IFERROR(INDEX(CSDA!D$1:D$500,MATCH("Trích giữ"&amp;PAYROLL!DE$2,CSDA!A$1:A$500&amp;CSDA!C$1:C$500,0)),0)</f>
        <v/>
      </c>
      <c r="DF565">
        <f>IFERROR(INDEX(CSDA!D$1:D$500,MATCH(PAYROLL!DF$2,CSDA!C$1:C$500,0)),0)</f>
        <v/>
      </c>
      <c r="DG565">
        <f ref="DG565" t="array">IFERROR(INDEX(CSDA!D$1:D$500,MATCH("Trích giữ"&amp;PAYROLL!DG$2,CSDA!A$1:A$500&amp;CSDA!C$1:C$500,0)),0)</f>
        <v/>
      </c>
      <c r="DH565">
        <f>ROUND(T565/26,0)</f>
        <v/>
      </c>
      <c r="DI565">
        <f ref="DI565" t="array">IFERROR(INDEX(CSDA!D$1:D$500,MATCH("Trích giữ"&amp;PAYROLL!DI$2,CSDA!A$1:A$500&amp;CSDA!C$1:C$500,0)),0)</f>
        <v/>
      </c>
      <c r="DJ565">
        <f>IF(U565=0,T565*21.5%-BL565,0)</f>
        <v/>
      </c>
      <c r="DK565">
        <f ref="DK565" t="array">IFERROR(INDEX(CSDA!D$1:D$500,MATCH("Trích giữ"&amp;PAYROLL!DK$2,CSDA!A$1:A$500&amp;CSDA!C$1:C$500,0)),0)</f>
        <v/>
      </c>
      <c r="DL565">
        <f>IFERROR(INDEX(CSDA!D$1:D$500,MATCH(PAYROLL!DL$2,CSDA!C$1:C$500,0))/12,0)</f>
        <v/>
      </c>
      <c r="DM565">
        <f>SUM(DB565:DL565)</f>
        <v/>
      </c>
      <c r="DN565">
        <f>IFERROR(INDEX(ADJ!$A$1:$BZ$1000,MATCH(PAYROLL!D565,ADJ!A$1:A$500,0),MATCH(PAYROLL!DN$2,ADJ!$2:$2,0)),0)</f>
        <v/>
      </c>
      <c r="DO565">
        <f>IFERROR(SUM(BP565,DM565:DN565,CX565:DA565)-DT565,0)</f>
        <v/>
      </c>
      <c r="DP565">
        <f ref="DP565" t="array">SUM(BW565*IFERROR(INDEX(CSDA!D$1:D$500,MATCH(BW$2,CSDA!C$1:C$500,0)),0)%,CX565*IFERROR(INDEX(CSDA!D$1:D$500,MATCH(CX$2,CSDA!C$1:C$500,0)),0)%,DA565*IFERROR(INDEX(CSDA!D$1:D$500,MATCH(DA$2,CSDA!C$1:C$500,0)),0)%,DB565*IFERROR(INDEX(CSDA!D$1:D$500,MATCH(DB$2,CSDA!C$1:C$500,0)),0)%,DF565*IFERROR(INDEX(CSDA!D$1:D$500,MATCH("Phí dịch vụ"&amp;PAYROLL!DF$2,CSDA!A$1:A$500&amp;CSDA!C$1:C$500,0)),0)%,DC565*IFERROR(INDEX(CSDA!D$1:D$500,MATCH("Phí dịch vụ"&amp;PAYROLL!DC$2,CSDA!A$1:A$500&amp;CSDA!C$1:C$500,0)),0)%,DH565*IFERROR(INDEX(CSDA!D$1:D$500,MATCH("Phí dịch vụ"&amp;PAYROLL!DH$2,CSDA!A$1:A$500&amp;CSDA!C$1:C$500,0)),0)%,DJ565*IFERROR(INDEX(CSDA!D$1:D$500,MATCH("Phí dịch vụ"&amp;PAYROLL!DJ$2,CSDA!A$1:A$500&amp;CSDA!C$1:C$500,0)),0)%,BN565*IFERROR(INDEX(CSDA!D$1:D$500,MATCH(BN$2,CSDA!C$1:C$500,0)),0)%)-BN565*7%</f>
        <v/>
      </c>
      <c r="DQ565">
        <f>IFERROR(INDEX(ADJ!$A$1:$BZ$1000,MATCH(PAYROLL!D565,ADJ!A$1:A$500,0),MATCH(PAYROLL!DQ$2,ADJ!$2:$2,0)),0)</f>
        <v/>
      </c>
      <c r="DR565">
        <f>IFERROR(INDEX(ADJ!$A$1:$BZ$1000,MATCH(PAYROLL!D565,ADJ!A$1:A$500,0),MATCH(PAYROLL!DR$2,ADJ!$2:$2,0)),0)</f>
        <v/>
      </c>
      <c r="DS565">
        <f>SUM(DP565:DR565)</f>
        <v/>
      </c>
      <c r="DT565">
        <f>EK565</f>
        <v/>
      </c>
      <c r="DU565">
        <f>SUM(DO565:DR565)</f>
        <v/>
      </c>
      <c r="DV565">
        <f>ROUND(DU565*0.1,0)</f>
        <v/>
      </c>
      <c r="DW565">
        <f>DU565+DV565</f>
        <v/>
      </c>
      <c r="DZ565">
        <f>IFERROR(INDEX(ADJ!$A$1:$BZ$1000,MATCH(PAYROLL!$D565,ADJ!A$1:A$500,0),MATCH(PAYROLL!DZ$2,ADJ!$2:$2,0)),0)</f>
        <v/>
      </c>
      <c r="EA565">
        <f>IFERROR(INDEX(ADJ!$A$1:$BZ$1000,MATCH(PAYROLL!$D565,ADJ!A$1:A$500,0),MATCH(PAYROLL!EA$2,ADJ!$2:$2,0)),0)</f>
        <v/>
      </c>
      <c r="EB565">
        <f>IFERROR(INDEX(ADJ!$A$1:$BZ$1000,MATCH(PAYROLL!$D565,ADJ!A$1:A$500,0),MATCH(PAYROLL!EB$2,ADJ!$2:$2,0)),0)</f>
        <v/>
      </c>
      <c r="EC565">
        <f>IFERROR(INDEX(ADJ!$A$1:$BZ$1000,MATCH(PAYROLL!$D565,ADJ!A$1:A$500,0),MATCH(PAYROLL!EC$2,ADJ!$2:$2,0)),0)</f>
        <v/>
      </c>
      <c r="ED565">
        <f>IFERROR(INDEX(ADJ!$A$1:$BZ$1000,MATCH(PAYROLL!$D565,ADJ!A$1:A$500,0),MATCH(PAYROLL!ED$2,ADJ!$2:$2,0)),0)</f>
        <v/>
      </c>
      <c r="EE565">
        <f>IFERROR(INDEX(ADJ!$A$1:$BZ$1000,MATCH(PAYROLL!$D565,ADJ!A$1:A$500,0),MATCH(PAYROLL!EE$2,ADJ!$2:$2,0)),0)</f>
        <v/>
      </c>
      <c r="EF565">
        <f>IFERROR(INDEX(ADJ!$A$1:$BZ$1000,MATCH(PAYROLL!$D565,ADJ!A$1:A$500,0),MATCH(PAYROLL!EF$2,ADJ!$2:$2,0)),0)</f>
        <v/>
      </c>
      <c r="EG565">
        <f>IFERROR(INDEX(ADJ!$A$1:$BZ$1000,MATCH(PAYROLL!$D565,ADJ!A$1:A$500,0),MATCH(PAYROLL!EG$2,ADJ!$2:$2,0)),0)</f>
        <v/>
      </c>
      <c r="EH565">
        <f>IFERROR(INDEX(ADJ!$A$1:$BZ$1000,MATCH(PAYROLL!$D565,ADJ!A$1:A$500,0),MATCH(PAYROLL!EH$2,ADJ!$2:$2,0)),0)</f>
        <v/>
      </c>
      <c r="EI565">
        <f>IFERROR(INDEX(ADJ!$A$1:$BZ$1000,MATCH(PAYROLL!D565,ADJ!A$1:A$500,0),MATCH(PAYROLL!EI$2,ADJ!$2:$2,0)),0)</f>
        <v/>
      </c>
      <c r="EJ565">
        <f>IFERROR(INDEX(ADJ!$A$1:$BZ$1000,MATCH(PAYROLL!$D565,ADJ!A$1:A$500,0),MATCH(PAYROLL!EJ$2,ADJ!$2:$2,0)),0)</f>
        <v/>
      </c>
      <c r="EK565">
        <f>SUM(DZ565:EJ565)</f>
        <v/>
      </c>
    </row>
    <row r="566">
      <c r="A566" t="n">
        <v>564</v>
      </c>
      <c r="B566" t="inlineStr">
        <is>
          <t>Hà Thị Khuyến</t>
        </is>
      </c>
      <c r="D566" t="inlineStr">
        <is>
          <t>152444-02</t>
        </is>
      </c>
      <c r="S566">
        <f>IFERROR(INDEX(PIS!$A$1:$BZ$1000,MATCH($D566,PIS!C$1:C$500,0),MATCH("Lương CB tháng trước",PIS!$1:$1,0)),0)</f>
        <v/>
      </c>
      <c r="T566">
        <f>IFERROR(INDEX(PIS!$A$1:$BZ$1000,MATCH($D566,PIS!C$1:C$500,0),MATCH("Lương CB hiện tại",PIS!$1:$1,0)),0)</f>
        <v/>
      </c>
      <c r="U566">
        <f>IFERROR(INDEX(PIS!$A$1:$BZ$1000,MATCH($D566,PIS!C$1:C$500,0),MATCH("Lương đóng BHBB",PIS!$1:$1,0)),0)</f>
        <v/>
      </c>
      <c r="V566">
        <f>IFERROR(INDEX(PIS!$A$1:$BZ$1000,MATCH($D566,PIS!C$1:C$500,0),MATCH(V$2,PIS!$2:$2,0)),0)</f>
        <v/>
      </c>
      <c r="W566">
        <f>IFERROR(INDEX(PIS!$A$1:$BZ$1000,MATCH($D566,PIS!C$1:C$500,0),MATCH(W$2,PIS!$2:$2,0)),0)</f>
        <v/>
      </c>
      <c r="X566">
        <f>IFERROR(INDEX(PIS!$A$1:$BZ$1000,MATCH($D566,PIS!C$1:C$500,0),MATCH(X$2,PIS!$2:$2,0)),0)</f>
        <v/>
      </c>
      <c r="Y566">
        <f>IFERROR(INDEX(PIS!$A$1:$BZ$1000,MATCH($D566,PIS!C$1:C$500,0),MATCH(Y$2,PIS!$2:$2,0)),0)</f>
        <v/>
      </c>
      <c r="Z566">
        <f>IFERROR(INDEX(PIS!$A$1:$BZ$1000,MATCH($D566,PIS!C$1:C$500,0),MATCH(Z$2,PIS!$2:$2,0)),0)</f>
        <v/>
      </c>
      <c r="AA566">
        <f>IFERROR(INDEX(PIS!$A$1:$BZ$1000,MATCH($D566,PIS!C$1:C$500,0),MATCH(AA$2,PIS!$2:$2,0)),0)</f>
        <v/>
      </c>
      <c r="AB566">
        <f>IFERROR(INDEX(PIS!$A$1:$BZ$1000,MATCH($D566,PIS!C$1:C$500,0),MATCH(AB$2,PIS!$2:$2,0)),0)</f>
        <v/>
      </c>
      <c r="AC566">
        <f>SUM(V566:AB566)</f>
        <v/>
      </c>
      <c r="AD566">
        <f>IFERROR(INDEX(TIMESHEET!$A$1:$AI$5000,MATCH($D566,TIMESHEET!A$1:A$500,0),MATCH("T100",TIMESHEET!$2:$2,0))-2,0)</f>
        <v/>
      </c>
      <c r="AE566">
        <f>IFERROR(INDEX(TIMESHEET!$A$1:$AI$5000,MATCH($D566,TIMESHEET!A$1:A$500,0),MATCH("T202",TIMESHEET!$2:$2,0)),0)</f>
        <v/>
      </c>
      <c r="AF566">
        <f>IFERROR(INDEX(TIMESHEET!$A$1:$AI$5000,MATCH($D566,TIMESHEET!A$1:A$500,0),MATCH("T302",TIMESHEET!$2:$2,0)),0)</f>
        <v/>
      </c>
      <c r="AG566">
        <f>IFERROR(INDEX(TIMESHEET!$A$1:$AI$5000,MATCH($D566,TIMESHEET!A$1:A$500,0),MATCH("T406",TIMESHEET!$2:$2,0)),0)</f>
        <v/>
      </c>
      <c r="AH566">
        <f>AE566+AG566</f>
        <v/>
      </c>
      <c r="AI566">
        <f>IFERROR(INDEX(TIMESHEET!$A$1:$AI$5000,MATCH($D566,TIMESHEET!A$1:A$500,0),MATCH("T701",TIMESHEET!$2:$2,0)),0)</f>
        <v/>
      </c>
      <c r="AJ566">
        <f>IFERROR(INDEX(TIMESHEET!$A$1:$AI$5000,MATCH($D566,TIMESHEET!B$1:B$500,0),MATCH("T320",TIMESHEET!$2:$2,0)),0)</f>
        <v/>
      </c>
      <c r="AK566">
        <f>IFERROR(IF(LEFT(INDEX(PIS!O$1:O$500,MATCH(D566,PIS!C$1:C$500)),1)="M",T566/AD566*SUM(AE566:AG566),T566*AD566),0)</f>
        <v/>
      </c>
      <c r="AL566">
        <f>IFERROR(INDEX(ADJ!$A$1:$BZ$1000,MATCH(PAYROLL!D566,ADJ!A$1:A$500,0),MATCH(PAYROLL!AL$2,ADJ!$2:$2,0)),0)</f>
        <v/>
      </c>
      <c r="AM566">
        <f>SUM(AK566:AL566)</f>
        <v/>
      </c>
      <c r="AN566">
        <f>IFERROR(ROUND(V566/$AD566*$AH566,0),0)</f>
        <v/>
      </c>
      <c r="AO566">
        <f>IFERROR(ROUND(W566/$AD566*$AH566,0),0)</f>
        <v/>
      </c>
      <c r="AP566">
        <f>IFERROR(ROUND(X566/$AD566*$AE566,0),0)</f>
        <v/>
      </c>
      <c r="AQ566">
        <f>IFERROR(ROUND(Y566/$AD566*$AH566,0),0)</f>
        <v/>
      </c>
      <c r="AR566">
        <f>IFERROR(ROUND(Z566/$AD566*$AH566,0),0)</f>
        <v/>
      </c>
      <c r="AS566">
        <f>IFERROR(ROUND(AA566/$AD566*$AH566,0),0)</f>
        <v/>
      </c>
      <c r="AT566">
        <f>IFERROR(IF((AE566+AF566+AG566)&gt;13,AB566,ROUND(AB566/AD566*AH566,0)),0)</f>
        <v/>
      </c>
      <c r="AU566">
        <f>IFERROR(INDEX(ADJ!$A$1:$BZ$1000,MATCH(PAYROLL!D566,ADJ!A$1:A$500,0),MATCH(PAYROLL!AU$2,ADJ!$2:$2,0)),0)</f>
        <v/>
      </c>
      <c r="AV566">
        <f>ROUND(SUM(AN566:AU566),0)</f>
        <v/>
      </c>
      <c r="AW566">
        <f>IFERROR(INDEX(TIMESHEET!$A$1:$AI$5000,MATCH(PAYROLL!D566,TIMESHEET!A$1:A$500,0),MATCH("T620",TIMESHEET!$2:$2,0)),0)</f>
        <v/>
      </c>
      <c r="AX566">
        <f>IFERROR(INDEX(TIMESHEET!$A$1:$AI$5000,MATCH(PAYROLL!D566,TIMESHEET!A$1:A$500,0),MATCH("T601",TIMESHEET!$2:$2,0)),0)</f>
        <v/>
      </c>
      <c r="AY566">
        <f>IFERROR(INDEX(TIMESHEET!$A$1:$AI$5000,MATCH(PAYROLL!D566,TIMESHEET!A$1:A$500,0),MATCH("T602",TIMESHEET!$2:$2,0)),0)</f>
        <v/>
      </c>
      <c r="AZ566">
        <f>IFERROR(INDEX(TIMESHEET!$A$1:$AI$5000,MATCH(PAYROLL!D566,TIMESHEET!A$1:A$500,0),MATCH("T603",TIMESHEET!$2:$2,0)),0)</f>
        <v/>
      </c>
      <c r="BA566">
        <f>IFERROR(INDEX(TIMESHEET!$A$1:$AI$5000,MATCH(PAYROLL!D566,TIMESHEET!A$1:A$500,0),MATCH("T611",TIMESHEET!$2:$2,0)),0)</f>
        <v/>
      </c>
      <c r="BB566">
        <f>IFERROR(INDEX(TIMESHEET!$A$1:$AI$5000,MATCH(PAYROLL!D566,TIMESHEET!A$1:A$500,0),MATCH("T612",TIMESHEET!$2:$2,0)),0)</f>
        <v/>
      </c>
      <c r="BC566">
        <f>IFERROR(INDEX(TIMESHEET!$A$1:$AI$5000,MATCH(PAYROLL!D566,TIMESHEET!A$1:A$500,0),MATCH("T613",TIMESHEET!$2:$2,0)),0)</f>
        <v/>
      </c>
      <c r="BD566">
        <f>IFERROR(INDEX(TIMESHEET!$A$1:$AI$5000,MATCH(PAYROLL!D566,TIMESHEET!A$1:A$500,0),MATCH("T500",TIMESHEET!$2:$2,0)),0)</f>
        <v/>
      </c>
      <c r="BE566">
        <f>IFERROR(IF(LEFT(INDEX(PIS!O$1:O$500,MATCH(D566,PIS!C$1:C$500)),1)="M",T566/AD566/8*(AW566+AX566*1.5+AY566*2+AZ566*3+BA566*2.1+BB566*2.7+BC566*3.9+BD566*0.3),T566/8*(AW566+AX566*1.5+AY566*2+AZ566*3+BA566*2.1+BB566*2.7+BC566*3.9+BD566*0.3)),0)</f>
        <v/>
      </c>
      <c r="BF566">
        <f>IFERROR(INDEX(ADJ!$A$1:$BZ$1000,MATCH(PAYROLL!$D566,ADJ!A$1:A$500,0),MATCH(PAYROLL!BF$2,ADJ!$2:$2,0)),0)</f>
        <v/>
      </c>
      <c r="BG566">
        <f>IFERROR(INDEX(ADJ!$A$1:$BZ$1000,MATCH(PAYROLL!D566,ADJ!A$1:A$500,0),MATCH(PAYROLL!BG$2,ADJ!$2:$2,0)),0)</f>
        <v/>
      </c>
      <c r="BH566">
        <f>IFERROR(INDEX(ADJ!$A$1:$BZ$1000,MATCH(PAYROLL!D566,ADJ!A$1:A$500,0),MATCH(PAYROLL!BH$2,ADJ!$2:$2,0)),0)</f>
        <v/>
      </c>
      <c r="BI566">
        <f>IFERROR(INDEX(ADJ!$A$1:$BZ$1000,MATCH(PAYROLL!D566,ADJ!A$1:A$500,0),MATCH(PAYROLL!BI$2,ADJ!$2:$2,0)),0)</f>
        <v/>
      </c>
      <c r="BJ566">
        <f>IFERROR(INDEX(ADJ!$A$1:$BZ$1000,MATCH(PAYROLL!D566,ADJ!A$1:A$500,0),MATCH(PAYROLL!BJ$2,ADJ!$2:$2,0)),0)</f>
        <v/>
      </c>
      <c r="BK566">
        <f>SUM(BF566:BJ566)</f>
        <v/>
      </c>
      <c r="BL566">
        <f>IFERROR(INDEX(ADJ!$A$1:$BZ$1000,MATCH(PAYROLL!D566,ADJ!A$1:A$500,0),MATCH(PAYROLL!BL$2,ADJ!$2:$2,0)),0)</f>
        <v/>
      </c>
      <c r="BM566">
        <f>IFERROR(INDEX(ADJ!$A$1:$BZ$1000,MATCH(PAYROLL!D566,ADJ!A$1:A$500,0),MATCH(PAYROLL!BM$2,ADJ!$2:$2,0)),0)</f>
        <v/>
      </c>
      <c r="BN566">
        <f>IFERROR(INDEX(ADJ!$A$1:$BZ$1000,MATCH(PAYROLL!D566,ADJ!A$1:A$500,0),MATCH(PAYROLL!BN$2,ADJ!$2:$2,0)),0)</f>
        <v/>
      </c>
      <c r="BO566">
        <f>IFERROR(INDEX(ADJ!$A$1:$BZ$1000,MATCH(PAYROLL!D566,ADJ!A$1:A$500,0),MATCH(PAYROLL!BO$2,ADJ!$2:$2,0)),0)</f>
        <v/>
      </c>
      <c r="BP566">
        <f>SUM(AM566,AV566,BE566,BK566,BL566:BO566)</f>
        <v/>
      </c>
      <c r="BQ566">
        <f>BO566</f>
        <v/>
      </c>
      <c r="BR566">
        <f>IFERROR(ROUND(IF(LEFT(INDEX(PIS!O$1:O$500,MATCH(D566,PIS!C$1:C$500)),1)="D",T566/8*(BD566*0.3),IF(LEFT(INDEX(PIS!O$1:O$500,MATCH(D566,PIS!C$1:C$500)),1)="H",T566*($BD566*0.3),T566/$AD566/8*($BD566*0.3))),0),0)</f>
        <v/>
      </c>
      <c r="BS566">
        <f>IF(AP566&lt;1,0,MIN(AP566,730000))</f>
        <v/>
      </c>
      <c r="BT566">
        <f>IFERROR(ROUND((BE566-SUM(AW566:BC566)*T566/AD566/8),0)-BR566,0)</f>
        <v/>
      </c>
      <c r="BU566">
        <f>AO566</f>
        <v/>
      </c>
      <c r="BV566">
        <f>SUM(BQ566:BU566)</f>
        <v/>
      </c>
      <c r="BW566">
        <f>BP566-BV566</f>
        <v/>
      </c>
      <c r="BX566">
        <f>IFERROR(IF(RIGHT(INDEX(PIS!O$1:O$500,MATCH(D566,PIS!C$1:C$500)),5)="Gross",MIN(U566+V566,VLOOKUP("R700",TSC!B:C,2,0)*VLOOKUP("R101",TSC!B:C,2,0))*VLOOKUP("R701",TSC!B:C,2,0)%,0),0)</f>
        <v/>
      </c>
      <c r="BY566">
        <f>IFERROR(IF(RIGHT(INDEX(PIS!O$1:O$500,MATCH(D566,PIS!C$1:C$500)),5)="Gross",MIN(U566+V566,VLOOKUP("R700",TSC!B:C,2,0)*VLOOKUP("R101",TSC!B:C,2,0))*VLOOKUP("T704",TSC!B:C,2,0)%,0),0)</f>
        <v/>
      </c>
      <c r="BZ566">
        <f>IFERROR(IF(RIGHT(INDEX(PIS!O$1:O$500,MATCH(D566,PIS!C$1:C$500)),5)="Gross",MIN(U566+V566,VLOOKUP("R700",TSC!B:C,2,0)*VLOOKUP("1",TSC!F:G,2,0))*VLOOKUP("T705",TSC!B:C,2,0)%,0),0)</f>
        <v/>
      </c>
      <c r="CA566">
        <f>IFERROR(INDEX(ADJ!$A$1:$BZ$1000,MATCH(PAYROLL!D566,ADJ!A$1:A$500,0),MATCH(PAYROLL!CA$2,ADJ!$2:$2,0)),0)</f>
        <v/>
      </c>
      <c r="CB566">
        <f>IFERROR(INDEX(ADJ!$A$1:$BZ$1000,MATCH(PAYROLL!D566,ADJ!A$1:A$500,0),MATCH(PAYROLL!CB$2,ADJ!$2:$2,0)),0)</f>
        <v/>
      </c>
      <c r="CC566">
        <f>SUM(BX566:CB566)</f>
        <v/>
      </c>
      <c r="CD566">
        <f>IFERROR(INDEX(PIS!$A$1:$BZ$1000,MATCH(PAYROLL!D566,PIS!C$1:C$500,0),MATCH(PAYROLL!CD$1,PIS!$1:$1,0)),0)</f>
        <v/>
      </c>
      <c r="CE566">
        <f>IFERROR(IF(OR(INDEX(PIS!P$1:P$500,MATCH(D566,PIS!C$1:C$500,0))="LT2",INDEX(PIS!P$1:P$500,MATCH(D566,PIS!C$1:C$500,0))="P10"),0,SUM(CC566,CD566*VLOOKUP("R601",TSC!B:C,2,0),VLOOKUP("R602",TSC!B:C,2,0))),0)</f>
        <v/>
      </c>
      <c r="CF566">
        <f>MAX(BW566-CE566,0)</f>
        <v/>
      </c>
      <c r="CG566">
        <f>IFERROR(IF(OR(RIGHT(INDEX(PIS!P$1:P$500,MATCH(D566,PIS!C$1:C$500)),5)="P10",RIGHT(INDEX(PIS!P$1:P$500,MATCH(D566,PIS!C$1:C$500)),5)="CK"),0,IF(CF566&lt;=5000000,CF566*5%,IF(CF566&lt;=10000000,CF566*10%-250000,IF(CF566&lt;=18000000,CF566*15%-750000,IF(CF566&lt;=32000000,CF566*20%-1650000,IF(CF566&lt;=52000000,CF566*25%-3250000,IF(CF566&lt;=80000000,BH566*30%-5850000,CF566*35%-9850000))))))),0)</f>
        <v/>
      </c>
      <c r="CH566">
        <f>IFERROR(IF(OR(INDEX(PIS!P$1:P$500,MATCH(D566,PIS!C$1:C$500))="LT",INDEX(PIS!P$1:P$500,MATCH(D566,PIS!C$1:C$500))="CK"),0,IF(CF566&lt;2000000,0,CF566*10%)),0)</f>
        <v/>
      </c>
      <c r="CI566">
        <f>IFERROR(INDEX(ADJ!$A$1:$BZ$1000,MATCH(PAYROLL!D566,ADJ!A$1:A$500,0),MATCH(PAYROLL!CI$2,ADJ!$2:$2,0)),0)</f>
        <v/>
      </c>
      <c r="CJ566">
        <f>IFERROR(INDEX(ADJ!$A$1:$BZ$1000,MATCH(PAYROLL!D566,ADJ!A$1:A$500,0),MATCH(PAYROLL!CJ$2,ADJ!$2:$2,0)),0)</f>
        <v/>
      </c>
      <c r="CK566">
        <f>IFERROR(INDEX(ADJ!$A$1:$BZ$1000,MATCH(PAYROLL!D566,ADJ!A$1:A$500,0),MATCH(PAYROLL!CK$2,ADJ!$2:$2,0)),0)</f>
        <v/>
      </c>
      <c r="CL566">
        <f>SUM(CG566:CK566)</f>
        <v/>
      </c>
      <c r="CM566">
        <f>ROUND(SUM(CH566:CK566),0)</f>
        <v/>
      </c>
      <c r="CN566">
        <f>IFERROR(INDEX(CSDA!D$1:D$500,MATCH($CN$2,CSDA!C$1:C$500,0))*INDEX(PIS!V$1:V$500,MATCH(D566,PIS!C$1:C$500))+INDEX(ADJ!$A$1:$BZ$1000,MATCH(PAYROLL!D566,ADJ!A$1:A$500,0),MATCH(PAYROLL!CN$2,ADJ!$2:$2,0)),0)</f>
        <v/>
      </c>
      <c r="CO566">
        <f>IFERROR(INDEX(ADJ!$A$1:$BZ$1000,MATCH(PAYROLL!D566,ADJ!A$1:A$500,0),MATCH(PAYROLL!CO$2,ADJ!$2:$2,0)),0)</f>
        <v/>
      </c>
      <c r="CP566">
        <f>IFERROR(INDEX(ADJ!$A$1:$BZ$1000,MATCH(PAYROLL!D566,ADJ!A$1:A$500,0),MATCH(PAYROLL!CP$2,ADJ!$2:$2,0)),0)</f>
        <v/>
      </c>
      <c r="CQ566">
        <f>BP566-CL566-CI566-CM566-CN566-CO566-CP566-CC566</f>
        <v/>
      </c>
      <c r="CR566">
        <f>IFERROR(IF(RIGHT(INDEX(PIS!O$1:O$500,MATCH(D566,PIS!C$1:C$500,0)),5)="Gross",MIN(U566+V566,VLOOKUP("R700",TSC!B:C,2,0)*VLOOKUP("R101",TSC!B:C,2,0))*(VLOOKUP("T711",TSC!B:C,2,0)+VLOOKUP("T712",TSC!B:C,2,0))%,MIN(T566+V566,VLOOKUP("R700",TSC!B:C,2,0)*VLOOKUP("R101",TSC!B:C,2,0))*(VLOOKUP("T711",TSC!B:C,2,0)+VLOOKUP("T712",TSC!B:C,2,0)+VLOOKUP("R701",TSC!B:C,2,0))%),0)</f>
        <v/>
      </c>
      <c r="CS566">
        <f>IFERROR(IF(RIGHT(INDEX(PIS!O$1:O$500,MATCH(D566,PIS!C$1:C$500,0)),5)="Gross",MIN(U566+V566,VLOOKUP("R700",TSC!B:C,2,0)*VLOOKUP("R101",TSC!B:C,2,0))*(VLOOKUP("T714",TSC!B:C,2,0))%,MIN(T566+V566,VLOOKUP("R700",TSC!B:C,2,0)*VLOOKUP("R101",TSC!B:C,2,0))*(VLOOKUP("T704",TSC!B:C,2,0)+VLOOKUP("T714",TSC!B:C,2,0))%),0)</f>
        <v/>
      </c>
      <c r="CT566">
        <f>IFERROR(IF(RIGHT(INDEX(PIS!O$1:O$500,MATCH(D566,PIS!C$1:C$500,0)),5)="Gross",MIN(U566+V566,VLOOKUP("R700",TSC!B:C,2,0)*VLOOKUP("R101",TSC!B:C,2,0))*VLOOKUP("T705",TSC!B:C,2,0)%,MIN(T566+V566,VLOOKUP("R700",TSC!B:C,2,0)*VLOOKUP("R101",TSC!B:C,2,0))*VLOOKUP("T705",TSC!B:C,2,0)%),0)</f>
        <v/>
      </c>
      <c r="CU566">
        <f>IFERROR(IF(RIGHT(INDEX(PIS!O$1:O$500,MATCH(D566,PIS!C$1:C$500,0)),5)="Gross",MIN(U566+V566,VLOOKUP("R700",TSC!B:C,2,0)*VLOOKUP("R101",TSC!B:C,2,0))*(VLOOKUP("T713",TSC!B:C,2,0))%,MIN(T566+V566,VLOOKUP("R700",TSC!B:C,2,0)*VLOOKUP("R101",TSC!B:C,2,0))*(VLOOKUP("T713",TSC!B:C,2,0))%),0)</f>
        <v/>
      </c>
      <c r="CV566">
        <f>IFERROR(INDEX(ADJ!$A$1:$BZ$1000,MATCH(PAYROLL!D566,ADJ!A$1:A$500,0),MATCH(PAYROLL!CV$2,ADJ!$2:$2,0)),0)</f>
        <v/>
      </c>
      <c r="CW566">
        <f>IFERROR(INDEX(ADJ!$A$1:$BZ$1000,MATCH(PAYROLL!D566,ADJ!A$1:A$500,0),MATCH(PAYROLL!CW$2,ADJ!$2:$2,0)),0)</f>
        <v/>
      </c>
      <c r="CX566">
        <f>SUM(CR566:CW566)</f>
        <v/>
      </c>
      <c r="CY566">
        <f>ROUND(IF(CR566&gt;0,T566+V566*VLOOKUP("R202",TSC!$B$1:$C$500,2,0),0),0)</f>
        <v/>
      </c>
      <c r="CZ566">
        <f>IFERROR(INDEX(CSDA!D$1:D$500,MATCH($CZ$2,CSDA!C$1:C$500,0)),0)</f>
        <v/>
      </c>
      <c r="DA566">
        <f>ROUND(T566*0.7%,0)</f>
        <v/>
      </c>
      <c r="DB566">
        <f>ROUND(T566/12,0)</f>
        <v/>
      </c>
      <c r="DC566">
        <f ref="DC566" t="array">IFERROR(INDEX(CSDA!D$1:D$500,MATCH("Trích giữ"&amp;PAYROLL!DC$2,CSDA!A$1:A$500&amp;CSDA!C$1:C$500,0)),0)</f>
        <v/>
      </c>
      <c r="DD566">
        <f ref="DD566" t="array">IFERROR(INDEX(CSDA!D$1:D$500,MATCH("Trích giữ"&amp;PAYROLL!DD$2,CSDA!A$1:A$500&amp;CSDA!C$1:C$500,0)),0)</f>
        <v/>
      </c>
      <c r="DE566">
        <f ref="DE566" t="array">IFERROR(INDEX(CSDA!D$1:D$500,MATCH("Trích giữ"&amp;PAYROLL!DE$2,CSDA!A$1:A$500&amp;CSDA!C$1:C$500,0)),0)</f>
        <v/>
      </c>
      <c r="DF566">
        <f>IFERROR(INDEX(CSDA!D$1:D$500,MATCH(PAYROLL!DF$2,CSDA!C$1:C$500,0)),0)</f>
        <v/>
      </c>
      <c r="DG566">
        <f ref="DG566" t="array">IFERROR(INDEX(CSDA!D$1:D$500,MATCH("Trích giữ"&amp;PAYROLL!DG$2,CSDA!A$1:A$500&amp;CSDA!C$1:C$500,0)),0)</f>
        <v/>
      </c>
      <c r="DH566">
        <f>ROUND(T566/26,0)</f>
        <v/>
      </c>
      <c r="DI566">
        <f ref="DI566" t="array">IFERROR(INDEX(CSDA!D$1:D$500,MATCH("Trích giữ"&amp;PAYROLL!DI$2,CSDA!A$1:A$500&amp;CSDA!C$1:C$500,0)),0)</f>
        <v/>
      </c>
      <c r="DJ566">
        <f>IF(U566=0,T566*21.5%-BL566,0)</f>
        <v/>
      </c>
      <c r="DK566">
        <f ref="DK566" t="array">IFERROR(INDEX(CSDA!D$1:D$500,MATCH("Trích giữ"&amp;PAYROLL!DK$2,CSDA!A$1:A$500&amp;CSDA!C$1:C$500,0)),0)</f>
        <v/>
      </c>
      <c r="DL566">
        <f>IFERROR(INDEX(CSDA!D$1:D$500,MATCH(PAYROLL!DL$2,CSDA!C$1:C$500,0))/12,0)</f>
        <v/>
      </c>
      <c r="DM566">
        <f>SUM(DB566:DL566)</f>
        <v/>
      </c>
      <c r="DN566">
        <f>IFERROR(INDEX(ADJ!$A$1:$BZ$1000,MATCH(PAYROLL!D566,ADJ!A$1:A$500,0),MATCH(PAYROLL!DN$2,ADJ!$2:$2,0)),0)</f>
        <v/>
      </c>
      <c r="DO566">
        <f>IFERROR(SUM(BP566,DM566:DN566,CX566:DA566)-DT566,0)</f>
        <v/>
      </c>
      <c r="DP566">
        <f ref="DP566" t="array">SUM(BW566*IFERROR(INDEX(CSDA!D$1:D$500,MATCH(BW$2,CSDA!C$1:C$500,0)),0)%,CX566*IFERROR(INDEX(CSDA!D$1:D$500,MATCH(CX$2,CSDA!C$1:C$500,0)),0)%,DA566*IFERROR(INDEX(CSDA!D$1:D$500,MATCH(DA$2,CSDA!C$1:C$500,0)),0)%,DB566*IFERROR(INDEX(CSDA!D$1:D$500,MATCH(DB$2,CSDA!C$1:C$500,0)),0)%,DF566*IFERROR(INDEX(CSDA!D$1:D$500,MATCH("Phí dịch vụ"&amp;PAYROLL!DF$2,CSDA!A$1:A$500&amp;CSDA!C$1:C$500,0)),0)%,DC566*IFERROR(INDEX(CSDA!D$1:D$500,MATCH("Phí dịch vụ"&amp;PAYROLL!DC$2,CSDA!A$1:A$500&amp;CSDA!C$1:C$500,0)),0)%,DH566*IFERROR(INDEX(CSDA!D$1:D$500,MATCH("Phí dịch vụ"&amp;PAYROLL!DH$2,CSDA!A$1:A$500&amp;CSDA!C$1:C$500,0)),0)%,DJ566*IFERROR(INDEX(CSDA!D$1:D$500,MATCH("Phí dịch vụ"&amp;PAYROLL!DJ$2,CSDA!A$1:A$500&amp;CSDA!C$1:C$500,0)),0)%,BN566*IFERROR(INDEX(CSDA!D$1:D$500,MATCH(BN$2,CSDA!C$1:C$500,0)),0)%)-BN566*7%</f>
        <v/>
      </c>
      <c r="DQ566">
        <f>IFERROR(INDEX(ADJ!$A$1:$BZ$1000,MATCH(PAYROLL!D566,ADJ!A$1:A$500,0),MATCH(PAYROLL!DQ$2,ADJ!$2:$2,0)),0)</f>
        <v/>
      </c>
      <c r="DR566">
        <f>IFERROR(INDEX(ADJ!$A$1:$BZ$1000,MATCH(PAYROLL!D566,ADJ!A$1:A$500,0),MATCH(PAYROLL!DR$2,ADJ!$2:$2,0)),0)</f>
        <v/>
      </c>
      <c r="DS566">
        <f>SUM(DP566:DR566)</f>
        <v/>
      </c>
      <c r="DT566">
        <f>EK566</f>
        <v/>
      </c>
      <c r="DU566">
        <f>SUM(DO566:DR566)</f>
        <v/>
      </c>
      <c r="DV566">
        <f>ROUND(DU566*0.1,0)</f>
        <v/>
      </c>
      <c r="DW566">
        <f>DU566+DV566</f>
        <v/>
      </c>
      <c r="DZ566">
        <f>IFERROR(INDEX(ADJ!$A$1:$BZ$1000,MATCH(PAYROLL!$D566,ADJ!A$1:A$500,0),MATCH(PAYROLL!DZ$2,ADJ!$2:$2,0)),0)</f>
        <v/>
      </c>
      <c r="EA566">
        <f>IFERROR(INDEX(ADJ!$A$1:$BZ$1000,MATCH(PAYROLL!$D566,ADJ!A$1:A$500,0),MATCH(PAYROLL!EA$2,ADJ!$2:$2,0)),0)</f>
        <v/>
      </c>
      <c r="EB566">
        <f>IFERROR(INDEX(ADJ!$A$1:$BZ$1000,MATCH(PAYROLL!$D566,ADJ!A$1:A$500,0),MATCH(PAYROLL!EB$2,ADJ!$2:$2,0)),0)</f>
        <v/>
      </c>
      <c r="EC566">
        <f>IFERROR(INDEX(ADJ!$A$1:$BZ$1000,MATCH(PAYROLL!$D566,ADJ!A$1:A$500,0),MATCH(PAYROLL!EC$2,ADJ!$2:$2,0)),0)</f>
        <v/>
      </c>
      <c r="ED566">
        <f>IFERROR(INDEX(ADJ!$A$1:$BZ$1000,MATCH(PAYROLL!$D566,ADJ!A$1:A$500,0),MATCH(PAYROLL!ED$2,ADJ!$2:$2,0)),0)</f>
        <v/>
      </c>
      <c r="EE566">
        <f>IFERROR(INDEX(ADJ!$A$1:$BZ$1000,MATCH(PAYROLL!$D566,ADJ!A$1:A$500,0),MATCH(PAYROLL!EE$2,ADJ!$2:$2,0)),0)</f>
        <v/>
      </c>
      <c r="EF566">
        <f>IFERROR(INDEX(ADJ!$A$1:$BZ$1000,MATCH(PAYROLL!$D566,ADJ!A$1:A$500,0),MATCH(PAYROLL!EF$2,ADJ!$2:$2,0)),0)</f>
        <v/>
      </c>
      <c r="EG566">
        <f>IFERROR(INDEX(ADJ!$A$1:$BZ$1000,MATCH(PAYROLL!$D566,ADJ!A$1:A$500,0),MATCH(PAYROLL!EG$2,ADJ!$2:$2,0)),0)</f>
        <v/>
      </c>
      <c r="EH566">
        <f>IFERROR(INDEX(ADJ!$A$1:$BZ$1000,MATCH(PAYROLL!$D566,ADJ!A$1:A$500,0),MATCH(PAYROLL!EH$2,ADJ!$2:$2,0)),0)</f>
        <v/>
      </c>
      <c r="EI566">
        <f>IFERROR(INDEX(ADJ!$A$1:$BZ$1000,MATCH(PAYROLL!D566,ADJ!A$1:A$500,0),MATCH(PAYROLL!EI$2,ADJ!$2:$2,0)),0)</f>
        <v/>
      </c>
      <c r="EJ566">
        <f>IFERROR(INDEX(ADJ!$A$1:$BZ$1000,MATCH(PAYROLL!$D566,ADJ!A$1:A$500,0),MATCH(PAYROLL!EJ$2,ADJ!$2:$2,0)),0)</f>
        <v/>
      </c>
      <c r="EK566">
        <f>SUM(DZ566:EJ566)</f>
        <v/>
      </c>
    </row>
    <row r="567">
      <c r="A567" t="n">
        <v>565</v>
      </c>
      <c r="B567" t="inlineStr">
        <is>
          <t>Hà Hữu Son</t>
        </is>
      </c>
      <c r="D567" t="inlineStr">
        <is>
          <t>144468-03</t>
        </is>
      </c>
      <c r="S567">
        <f>IFERROR(INDEX(PIS!$A$1:$BZ$1000,MATCH($D567,PIS!C$1:C$500,0),MATCH("Lương CB tháng trước",PIS!$1:$1,0)),0)</f>
        <v/>
      </c>
      <c r="T567">
        <f>IFERROR(INDEX(PIS!$A$1:$BZ$1000,MATCH($D567,PIS!C$1:C$500,0),MATCH("Lương CB hiện tại",PIS!$1:$1,0)),0)</f>
        <v/>
      </c>
      <c r="U567">
        <f>IFERROR(INDEX(PIS!$A$1:$BZ$1000,MATCH($D567,PIS!C$1:C$500,0),MATCH("Lương đóng BHBB",PIS!$1:$1,0)),0)</f>
        <v/>
      </c>
      <c r="V567">
        <f>IFERROR(INDEX(PIS!$A$1:$BZ$1000,MATCH($D567,PIS!C$1:C$500,0),MATCH(V$2,PIS!$2:$2,0)),0)</f>
        <v/>
      </c>
      <c r="W567">
        <f>IFERROR(INDEX(PIS!$A$1:$BZ$1000,MATCH($D567,PIS!C$1:C$500,0),MATCH(W$2,PIS!$2:$2,0)),0)</f>
        <v/>
      </c>
      <c r="X567">
        <f>IFERROR(INDEX(PIS!$A$1:$BZ$1000,MATCH($D567,PIS!C$1:C$500,0),MATCH(X$2,PIS!$2:$2,0)),0)</f>
        <v/>
      </c>
      <c r="Y567">
        <f>IFERROR(INDEX(PIS!$A$1:$BZ$1000,MATCH($D567,PIS!C$1:C$500,0),MATCH(Y$2,PIS!$2:$2,0)),0)</f>
        <v/>
      </c>
      <c r="Z567">
        <f>IFERROR(INDEX(PIS!$A$1:$BZ$1000,MATCH($D567,PIS!C$1:C$500,0),MATCH(Z$2,PIS!$2:$2,0)),0)</f>
        <v/>
      </c>
      <c r="AA567">
        <f>IFERROR(INDEX(PIS!$A$1:$BZ$1000,MATCH($D567,PIS!C$1:C$500,0),MATCH(AA$2,PIS!$2:$2,0)),0)</f>
        <v/>
      </c>
      <c r="AB567">
        <f>IFERROR(INDEX(PIS!$A$1:$BZ$1000,MATCH($D567,PIS!C$1:C$500,0),MATCH(AB$2,PIS!$2:$2,0)),0)</f>
        <v/>
      </c>
      <c r="AC567">
        <f>SUM(V567:AB567)</f>
        <v/>
      </c>
      <c r="AD567">
        <f>IFERROR(INDEX(TIMESHEET!$A$1:$AI$5000,MATCH($D567,TIMESHEET!A$1:A$500,0),MATCH("T100",TIMESHEET!$2:$2,0))-2,0)</f>
        <v/>
      </c>
      <c r="AE567">
        <f>IFERROR(INDEX(TIMESHEET!$A$1:$AI$5000,MATCH($D567,TIMESHEET!A$1:A$500,0),MATCH("T202",TIMESHEET!$2:$2,0)),0)</f>
        <v/>
      </c>
      <c r="AF567">
        <f>IFERROR(INDEX(TIMESHEET!$A$1:$AI$5000,MATCH($D567,TIMESHEET!A$1:A$500,0),MATCH("T302",TIMESHEET!$2:$2,0)),0)</f>
        <v/>
      </c>
      <c r="AG567">
        <f>IFERROR(INDEX(TIMESHEET!$A$1:$AI$5000,MATCH($D567,TIMESHEET!A$1:A$500,0),MATCH("T406",TIMESHEET!$2:$2,0)),0)</f>
        <v/>
      </c>
      <c r="AH567">
        <f>AE567+AG567</f>
        <v/>
      </c>
      <c r="AI567">
        <f>IFERROR(INDEX(TIMESHEET!$A$1:$AI$5000,MATCH($D567,TIMESHEET!A$1:A$500,0),MATCH("T701",TIMESHEET!$2:$2,0)),0)</f>
        <v/>
      </c>
      <c r="AJ567">
        <f>IFERROR(INDEX(TIMESHEET!$A$1:$AI$5000,MATCH($D567,TIMESHEET!B$1:B$500,0),MATCH("T320",TIMESHEET!$2:$2,0)),0)</f>
        <v/>
      </c>
      <c r="AK567">
        <f>IFERROR(IF(LEFT(INDEX(PIS!O$1:O$500,MATCH(D567,PIS!C$1:C$500)),1)="M",T567/AD567*SUM(AE567:AG567),T567*AD567),0)</f>
        <v/>
      </c>
      <c r="AL567">
        <f>IFERROR(INDEX(ADJ!$A$1:$BZ$1000,MATCH(PAYROLL!D567,ADJ!A$1:A$500,0),MATCH(PAYROLL!AL$2,ADJ!$2:$2,0)),0)</f>
        <v/>
      </c>
      <c r="AM567">
        <f>SUM(AK567:AL567)</f>
        <v/>
      </c>
      <c r="AN567">
        <f>IFERROR(ROUND(V567/$AD567*$AH567,0),0)</f>
        <v/>
      </c>
      <c r="AO567">
        <f>IFERROR(ROUND(W567/$AD567*$AH567,0),0)</f>
        <v/>
      </c>
      <c r="AP567">
        <f>IFERROR(ROUND(X567/$AD567*$AE567,0),0)</f>
        <v/>
      </c>
      <c r="AQ567">
        <f>IFERROR(ROUND(Y567/$AD567*$AH567,0),0)</f>
        <v/>
      </c>
      <c r="AR567">
        <f>IFERROR(ROUND(Z567/$AD567*$AH567,0),0)</f>
        <v/>
      </c>
      <c r="AS567">
        <f>IFERROR(ROUND(AA567/$AD567*$AH567,0),0)</f>
        <v/>
      </c>
      <c r="AT567">
        <f>IFERROR(IF((AE567+AF567+AG567)&gt;13,AB567,ROUND(AB567/AD567*AH567,0)),0)</f>
        <v/>
      </c>
      <c r="AU567">
        <f>IFERROR(INDEX(ADJ!$A$1:$BZ$1000,MATCH(PAYROLL!D567,ADJ!A$1:A$500,0),MATCH(PAYROLL!AU$2,ADJ!$2:$2,0)),0)</f>
        <v/>
      </c>
      <c r="AV567">
        <f>ROUND(SUM(AN567:AU567),0)</f>
        <v/>
      </c>
      <c r="AW567">
        <f>IFERROR(INDEX(TIMESHEET!$A$1:$AI$5000,MATCH(PAYROLL!D567,TIMESHEET!A$1:A$500,0),MATCH("T620",TIMESHEET!$2:$2,0)),0)</f>
        <v/>
      </c>
      <c r="AX567">
        <f>IFERROR(INDEX(TIMESHEET!$A$1:$AI$5000,MATCH(PAYROLL!D567,TIMESHEET!A$1:A$500,0),MATCH("T601",TIMESHEET!$2:$2,0)),0)</f>
        <v/>
      </c>
      <c r="AY567">
        <f>IFERROR(INDEX(TIMESHEET!$A$1:$AI$5000,MATCH(PAYROLL!D567,TIMESHEET!A$1:A$500,0),MATCH("T602",TIMESHEET!$2:$2,0)),0)</f>
        <v/>
      </c>
      <c r="AZ567">
        <f>IFERROR(INDEX(TIMESHEET!$A$1:$AI$5000,MATCH(PAYROLL!D567,TIMESHEET!A$1:A$500,0),MATCH("T603",TIMESHEET!$2:$2,0)),0)</f>
        <v/>
      </c>
      <c r="BA567">
        <f>IFERROR(INDEX(TIMESHEET!$A$1:$AI$5000,MATCH(PAYROLL!D567,TIMESHEET!A$1:A$500,0),MATCH("T611",TIMESHEET!$2:$2,0)),0)</f>
        <v/>
      </c>
      <c r="BB567">
        <f>IFERROR(INDEX(TIMESHEET!$A$1:$AI$5000,MATCH(PAYROLL!D567,TIMESHEET!A$1:A$500,0),MATCH("T612",TIMESHEET!$2:$2,0)),0)</f>
        <v/>
      </c>
      <c r="BC567">
        <f>IFERROR(INDEX(TIMESHEET!$A$1:$AI$5000,MATCH(PAYROLL!D567,TIMESHEET!A$1:A$500,0),MATCH("T613",TIMESHEET!$2:$2,0)),0)</f>
        <v/>
      </c>
      <c r="BD567">
        <f>IFERROR(INDEX(TIMESHEET!$A$1:$AI$5000,MATCH(PAYROLL!D567,TIMESHEET!A$1:A$500,0),MATCH("T500",TIMESHEET!$2:$2,0)),0)</f>
        <v/>
      </c>
      <c r="BE567">
        <f>IFERROR(IF(LEFT(INDEX(PIS!O$1:O$500,MATCH(D567,PIS!C$1:C$500)),1)="M",T567/AD567/8*(AW567+AX567*1.5+AY567*2+AZ567*3+BA567*2.1+BB567*2.7+BC567*3.9+BD567*0.3),T567/8*(AW567+AX567*1.5+AY567*2+AZ567*3+BA567*2.1+BB567*2.7+BC567*3.9+BD567*0.3)),0)</f>
        <v/>
      </c>
      <c r="BF567">
        <f>IFERROR(INDEX(ADJ!$A$1:$BZ$1000,MATCH(PAYROLL!$D567,ADJ!A$1:A$500,0),MATCH(PAYROLL!BF$2,ADJ!$2:$2,0)),0)</f>
        <v/>
      </c>
      <c r="BG567">
        <f>IFERROR(INDEX(ADJ!$A$1:$BZ$1000,MATCH(PAYROLL!D567,ADJ!A$1:A$500,0),MATCH(PAYROLL!BG$2,ADJ!$2:$2,0)),0)</f>
        <v/>
      </c>
      <c r="BH567">
        <f>IFERROR(INDEX(ADJ!$A$1:$BZ$1000,MATCH(PAYROLL!D567,ADJ!A$1:A$500,0),MATCH(PAYROLL!BH$2,ADJ!$2:$2,0)),0)</f>
        <v/>
      </c>
      <c r="BI567">
        <f>IFERROR(INDEX(ADJ!$A$1:$BZ$1000,MATCH(PAYROLL!D567,ADJ!A$1:A$500,0),MATCH(PAYROLL!BI$2,ADJ!$2:$2,0)),0)</f>
        <v/>
      </c>
      <c r="BJ567">
        <f>IFERROR(INDEX(ADJ!$A$1:$BZ$1000,MATCH(PAYROLL!D567,ADJ!A$1:A$500,0),MATCH(PAYROLL!BJ$2,ADJ!$2:$2,0)),0)</f>
        <v/>
      </c>
      <c r="BK567">
        <f>SUM(BF567:BJ567)</f>
        <v/>
      </c>
      <c r="BL567">
        <f>IFERROR(INDEX(ADJ!$A$1:$BZ$1000,MATCH(PAYROLL!D567,ADJ!A$1:A$500,0),MATCH(PAYROLL!BL$2,ADJ!$2:$2,0)),0)</f>
        <v/>
      </c>
      <c r="BM567">
        <f>IFERROR(INDEX(ADJ!$A$1:$BZ$1000,MATCH(PAYROLL!D567,ADJ!A$1:A$500,0),MATCH(PAYROLL!BM$2,ADJ!$2:$2,0)),0)</f>
        <v/>
      </c>
      <c r="BN567">
        <f>IFERROR(INDEX(ADJ!$A$1:$BZ$1000,MATCH(PAYROLL!D567,ADJ!A$1:A$500,0),MATCH(PAYROLL!BN$2,ADJ!$2:$2,0)),0)</f>
        <v/>
      </c>
      <c r="BO567">
        <f>IFERROR(INDEX(ADJ!$A$1:$BZ$1000,MATCH(PAYROLL!D567,ADJ!A$1:A$500,0),MATCH(PAYROLL!BO$2,ADJ!$2:$2,0)),0)</f>
        <v/>
      </c>
      <c r="BP567">
        <f>SUM(AM567,AV567,BE567,BK567,BL567:BO567)</f>
        <v/>
      </c>
      <c r="BQ567">
        <f>BO567</f>
        <v/>
      </c>
      <c r="BR567">
        <f>IFERROR(ROUND(IF(LEFT(INDEX(PIS!O$1:O$500,MATCH(D567,PIS!C$1:C$500)),1)="D",T567/8*(BD567*0.3),IF(LEFT(INDEX(PIS!O$1:O$500,MATCH(D567,PIS!C$1:C$500)),1)="H",T567*($BD567*0.3),T567/$AD567/8*($BD567*0.3))),0),0)</f>
        <v/>
      </c>
      <c r="BS567">
        <f>IF(AP567&lt;1,0,MIN(AP567,730000))</f>
        <v/>
      </c>
      <c r="BT567">
        <f>IFERROR(ROUND((BE567-SUM(AW567:BC567)*T567/AD567/8),0)-BR567,0)</f>
        <v/>
      </c>
      <c r="BU567">
        <f>AO567</f>
        <v/>
      </c>
      <c r="BV567">
        <f>SUM(BQ567:BU567)</f>
        <v/>
      </c>
      <c r="BW567">
        <f>BP567-BV567</f>
        <v/>
      </c>
      <c r="BX567">
        <f>IFERROR(IF(RIGHT(INDEX(PIS!O$1:O$500,MATCH(D567,PIS!C$1:C$500)),5)="Gross",MIN(U567+V567,VLOOKUP("R700",TSC!B:C,2,0)*VLOOKUP("R101",TSC!B:C,2,0))*VLOOKUP("R701",TSC!B:C,2,0)%,0),0)</f>
        <v/>
      </c>
      <c r="BY567">
        <f>IFERROR(IF(RIGHT(INDEX(PIS!O$1:O$500,MATCH(D567,PIS!C$1:C$500)),5)="Gross",MIN(U567+V567,VLOOKUP("R700",TSC!B:C,2,0)*VLOOKUP("R101",TSC!B:C,2,0))*VLOOKUP("T704",TSC!B:C,2,0)%,0),0)</f>
        <v/>
      </c>
      <c r="BZ567">
        <f>IFERROR(IF(RIGHT(INDEX(PIS!O$1:O$500,MATCH(D567,PIS!C$1:C$500)),5)="Gross",MIN(U567+V567,VLOOKUP("R700",TSC!B:C,2,0)*VLOOKUP("1",TSC!F:G,2,0))*VLOOKUP("T705",TSC!B:C,2,0)%,0),0)</f>
        <v/>
      </c>
      <c r="CA567">
        <f>IFERROR(INDEX(ADJ!$A$1:$BZ$1000,MATCH(PAYROLL!D567,ADJ!A$1:A$500,0),MATCH(PAYROLL!CA$2,ADJ!$2:$2,0)),0)</f>
        <v/>
      </c>
      <c r="CB567">
        <f>IFERROR(INDEX(ADJ!$A$1:$BZ$1000,MATCH(PAYROLL!D567,ADJ!A$1:A$500,0),MATCH(PAYROLL!CB$2,ADJ!$2:$2,0)),0)</f>
        <v/>
      </c>
      <c r="CC567">
        <f>SUM(BX567:CB567)</f>
        <v/>
      </c>
      <c r="CD567">
        <f>IFERROR(INDEX(PIS!$A$1:$BZ$1000,MATCH(PAYROLL!D567,PIS!C$1:C$500,0),MATCH(PAYROLL!CD$1,PIS!$1:$1,0)),0)</f>
        <v/>
      </c>
      <c r="CE567">
        <f>IFERROR(IF(OR(INDEX(PIS!P$1:P$500,MATCH(D567,PIS!C$1:C$500,0))="LT2",INDEX(PIS!P$1:P$500,MATCH(D567,PIS!C$1:C$500,0))="P10"),0,SUM(CC567,CD567*VLOOKUP("R601",TSC!B:C,2,0),VLOOKUP("R602",TSC!B:C,2,0))),0)</f>
        <v/>
      </c>
      <c r="CF567">
        <f>MAX(BW567-CE567,0)</f>
        <v/>
      </c>
      <c r="CG567">
        <f>IFERROR(IF(OR(RIGHT(INDEX(PIS!P$1:P$500,MATCH(D567,PIS!C$1:C$500)),5)="P10",RIGHT(INDEX(PIS!P$1:P$500,MATCH(D567,PIS!C$1:C$500)),5)="CK"),0,IF(CF567&lt;=5000000,CF567*5%,IF(CF567&lt;=10000000,CF567*10%-250000,IF(CF567&lt;=18000000,CF567*15%-750000,IF(CF567&lt;=32000000,CF567*20%-1650000,IF(CF567&lt;=52000000,CF567*25%-3250000,IF(CF567&lt;=80000000,BH567*30%-5850000,CF567*35%-9850000))))))),0)</f>
        <v/>
      </c>
      <c r="CH567">
        <f>IFERROR(IF(OR(INDEX(PIS!P$1:P$500,MATCH(D567,PIS!C$1:C$500))="LT",INDEX(PIS!P$1:P$500,MATCH(D567,PIS!C$1:C$500))="CK"),0,IF(CF567&lt;2000000,0,CF567*10%)),0)</f>
        <v/>
      </c>
      <c r="CI567">
        <f>IFERROR(INDEX(ADJ!$A$1:$BZ$1000,MATCH(PAYROLL!D567,ADJ!A$1:A$500,0),MATCH(PAYROLL!CI$2,ADJ!$2:$2,0)),0)</f>
        <v/>
      </c>
      <c r="CJ567">
        <f>IFERROR(INDEX(ADJ!$A$1:$BZ$1000,MATCH(PAYROLL!D567,ADJ!A$1:A$500,0),MATCH(PAYROLL!CJ$2,ADJ!$2:$2,0)),0)</f>
        <v/>
      </c>
      <c r="CK567">
        <f>IFERROR(INDEX(ADJ!$A$1:$BZ$1000,MATCH(PAYROLL!D567,ADJ!A$1:A$500,0),MATCH(PAYROLL!CK$2,ADJ!$2:$2,0)),0)</f>
        <v/>
      </c>
      <c r="CL567">
        <f>SUM(CG567:CK567)</f>
        <v/>
      </c>
      <c r="CM567">
        <f>ROUND(SUM(CH567:CK567),0)</f>
        <v/>
      </c>
      <c r="CN567">
        <f>IFERROR(INDEX(CSDA!D$1:D$500,MATCH($CN$2,CSDA!C$1:C$500,0))*INDEX(PIS!V$1:V$500,MATCH(D567,PIS!C$1:C$500))+INDEX(ADJ!$A$1:$BZ$1000,MATCH(PAYROLL!D567,ADJ!A$1:A$500,0),MATCH(PAYROLL!CN$2,ADJ!$2:$2,0)),0)</f>
        <v/>
      </c>
      <c r="CO567">
        <f>IFERROR(INDEX(ADJ!$A$1:$BZ$1000,MATCH(PAYROLL!D567,ADJ!A$1:A$500,0),MATCH(PAYROLL!CO$2,ADJ!$2:$2,0)),0)</f>
        <v/>
      </c>
      <c r="CP567">
        <f>IFERROR(INDEX(ADJ!$A$1:$BZ$1000,MATCH(PAYROLL!D567,ADJ!A$1:A$500,0),MATCH(PAYROLL!CP$2,ADJ!$2:$2,0)),0)</f>
        <v/>
      </c>
      <c r="CQ567">
        <f>BP567-CL567-CI567-CM567-CN567-CO567-CP567-CC567</f>
        <v/>
      </c>
      <c r="CR567">
        <f>IFERROR(IF(RIGHT(INDEX(PIS!O$1:O$500,MATCH(D567,PIS!C$1:C$500,0)),5)="Gross",MIN(U567+V567,VLOOKUP("R700",TSC!B:C,2,0)*VLOOKUP("R101",TSC!B:C,2,0))*(VLOOKUP("T711",TSC!B:C,2,0)+VLOOKUP("T712",TSC!B:C,2,0))%,MIN(T567+V567,VLOOKUP("R700",TSC!B:C,2,0)*VLOOKUP("R101",TSC!B:C,2,0))*(VLOOKUP("T711",TSC!B:C,2,0)+VLOOKUP("T712",TSC!B:C,2,0)+VLOOKUP("R701",TSC!B:C,2,0))%),0)</f>
        <v/>
      </c>
      <c r="CS567">
        <f>IFERROR(IF(RIGHT(INDEX(PIS!O$1:O$500,MATCH(D567,PIS!C$1:C$500,0)),5)="Gross",MIN(U567+V567,VLOOKUP("R700",TSC!B:C,2,0)*VLOOKUP("R101",TSC!B:C,2,0))*(VLOOKUP("T714",TSC!B:C,2,0))%,MIN(T567+V567,VLOOKUP("R700",TSC!B:C,2,0)*VLOOKUP("R101",TSC!B:C,2,0))*(VLOOKUP("T704",TSC!B:C,2,0)+VLOOKUP("T714",TSC!B:C,2,0))%),0)</f>
        <v/>
      </c>
      <c r="CT567">
        <f>IFERROR(IF(RIGHT(INDEX(PIS!O$1:O$500,MATCH(D567,PIS!C$1:C$500,0)),5)="Gross",MIN(U567+V567,VLOOKUP("R700",TSC!B:C,2,0)*VLOOKUP("R101",TSC!B:C,2,0))*VLOOKUP("T705",TSC!B:C,2,0)%,MIN(T567+V567,VLOOKUP("R700",TSC!B:C,2,0)*VLOOKUP("R101",TSC!B:C,2,0))*VLOOKUP("T705",TSC!B:C,2,0)%),0)</f>
        <v/>
      </c>
      <c r="CU567">
        <f>IFERROR(IF(RIGHT(INDEX(PIS!O$1:O$500,MATCH(D567,PIS!C$1:C$500,0)),5)="Gross",MIN(U567+V567,VLOOKUP("R700",TSC!B:C,2,0)*VLOOKUP("R101",TSC!B:C,2,0))*(VLOOKUP("T713",TSC!B:C,2,0))%,MIN(T567+V567,VLOOKUP("R700",TSC!B:C,2,0)*VLOOKUP("R101",TSC!B:C,2,0))*(VLOOKUP("T713",TSC!B:C,2,0))%),0)</f>
        <v/>
      </c>
      <c r="CV567">
        <f>IFERROR(INDEX(ADJ!$A$1:$BZ$1000,MATCH(PAYROLL!D567,ADJ!A$1:A$500,0),MATCH(PAYROLL!CV$2,ADJ!$2:$2,0)),0)</f>
        <v/>
      </c>
      <c r="CW567">
        <f>IFERROR(INDEX(ADJ!$A$1:$BZ$1000,MATCH(PAYROLL!D567,ADJ!A$1:A$500,0),MATCH(PAYROLL!CW$2,ADJ!$2:$2,0)),0)</f>
        <v/>
      </c>
      <c r="CX567">
        <f>SUM(CR567:CW567)</f>
        <v/>
      </c>
      <c r="CY567">
        <f>ROUND(IF(CR567&gt;0,T567+V567*VLOOKUP("R202",TSC!$B$1:$C$500,2,0),0),0)</f>
        <v/>
      </c>
      <c r="CZ567">
        <f>IFERROR(INDEX(CSDA!D$1:D$500,MATCH($CZ$2,CSDA!C$1:C$500,0)),0)</f>
        <v/>
      </c>
      <c r="DA567">
        <f>ROUND(T567*0.7%,0)</f>
        <v/>
      </c>
      <c r="DB567">
        <f>ROUND(T567/12,0)</f>
        <v/>
      </c>
      <c r="DC567">
        <f ref="DC567" t="array">IFERROR(INDEX(CSDA!D$1:D$500,MATCH("Trích giữ"&amp;PAYROLL!DC$2,CSDA!A$1:A$500&amp;CSDA!C$1:C$500,0)),0)</f>
        <v/>
      </c>
      <c r="DD567">
        <f ref="DD567" t="array">IFERROR(INDEX(CSDA!D$1:D$500,MATCH("Trích giữ"&amp;PAYROLL!DD$2,CSDA!A$1:A$500&amp;CSDA!C$1:C$500,0)),0)</f>
        <v/>
      </c>
      <c r="DE567">
        <f ref="DE567" t="array">IFERROR(INDEX(CSDA!D$1:D$500,MATCH("Trích giữ"&amp;PAYROLL!DE$2,CSDA!A$1:A$500&amp;CSDA!C$1:C$500,0)),0)</f>
        <v/>
      </c>
      <c r="DF567">
        <f>IFERROR(INDEX(CSDA!D$1:D$500,MATCH(PAYROLL!DF$2,CSDA!C$1:C$500,0)),0)</f>
        <v/>
      </c>
      <c r="DG567">
        <f ref="DG567" t="array">IFERROR(INDEX(CSDA!D$1:D$500,MATCH("Trích giữ"&amp;PAYROLL!DG$2,CSDA!A$1:A$500&amp;CSDA!C$1:C$500,0)),0)</f>
        <v/>
      </c>
      <c r="DH567">
        <f>ROUND(T567/26,0)</f>
        <v/>
      </c>
      <c r="DI567">
        <f ref="DI567" t="array">IFERROR(INDEX(CSDA!D$1:D$500,MATCH("Trích giữ"&amp;PAYROLL!DI$2,CSDA!A$1:A$500&amp;CSDA!C$1:C$500,0)),0)</f>
        <v/>
      </c>
      <c r="DJ567">
        <f>IF(U567=0,T567*21.5%-BL567,0)</f>
        <v/>
      </c>
      <c r="DK567">
        <f ref="DK567" t="array">IFERROR(INDEX(CSDA!D$1:D$500,MATCH("Trích giữ"&amp;PAYROLL!DK$2,CSDA!A$1:A$500&amp;CSDA!C$1:C$500,0)),0)</f>
        <v/>
      </c>
      <c r="DL567">
        <f>IFERROR(INDEX(CSDA!D$1:D$500,MATCH(PAYROLL!DL$2,CSDA!C$1:C$500,0))/12,0)</f>
        <v/>
      </c>
      <c r="DM567">
        <f>SUM(DB567:DL567)</f>
        <v/>
      </c>
      <c r="DN567">
        <f>IFERROR(INDEX(ADJ!$A$1:$BZ$1000,MATCH(PAYROLL!D567,ADJ!A$1:A$500,0),MATCH(PAYROLL!DN$2,ADJ!$2:$2,0)),0)</f>
        <v/>
      </c>
      <c r="DO567">
        <f>IFERROR(SUM(BP567,DM567:DN567,CX567:DA567)-DT567,0)</f>
        <v/>
      </c>
      <c r="DP567">
        <f ref="DP567" t="array">SUM(BW567*IFERROR(INDEX(CSDA!D$1:D$500,MATCH(BW$2,CSDA!C$1:C$500,0)),0)%,CX567*IFERROR(INDEX(CSDA!D$1:D$500,MATCH(CX$2,CSDA!C$1:C$500,0)),0)%,DA567*IFERROR(INDEX(CSDA!D$1:D$500,MATCH(DA$2,CSDA!C$1:C$500,0)),0)%,DB567*IFERROR(INDEX(CSDA!D$1:D$500,MATCH(DB$2,CSDA!C$1:C$500,0)),0)%,DF567*IFERROR(INDEX(CSDA!D$1:D$500,MATCH("Phí dịch vụ"&amp;PAYROLL!DF$2,CSDA!A$1:A$500&amp;CSDA!C$1:C$500,0)),0)%,DC567*IFERROR(INDEX(CSDA!D$1:D$500,MATCH("Phí dịch vụ"&amp;PAYROLL!DC$2,CSDA!A$1:A$500&amp;CSDA!C$1:C$500,0)),0)%,DH567*IFERROR(INDEX(CSDA!D$1:D$500,MATCH("Phí dịch vụ"&amp;PAYROLL!DH$2,CSDA!A$1:A$500&amp;CSDA!C$1:C$500,0)),0)%,DJ567*IFERROR(INDEX(CSDA!D$1:D$500,MATCH("Phí dịch vụ"&amp;PAYROLL!DJ$2,CSDA!A$1:A$500&amp;CSDA!C$1:C$500,0)),0)%,BN567*IFERROR(INDEX(CSDA!D$1:D$500,MATCH(BN$2,CSDA!C$1:C$500,0)),0)%)-BN567*7%</f>
        <v/>
      </c>
      <c r="DQ567">
        <f>IFERROR(INDEX(ADJ!$A$1:$BZ$1000,MATCH(PAYROLL!D567,ADJ!A$1:A$500,0),MATCH(PAYROLL!DQ$2,ADJ!$2:$2,0)),0)</f>
        <v/>
      </c>
      <c r="DR567">
        <f>IFERROR(INDEX(ADJ!$A$1:$BZ$1000,MATCH(PAYROLL!D567,ADJ!A$1:A$500,0),MATCH(PAYROLL!DR$2,ADJ!$2:$2,0)),0)</f>
        <v/>
      </c>
      <c r="DS567">
        <f>SUM(DP567:DR567)</f>
        <v/>
      </c>
      <c r="DT567">
        <f>EK567</f>
        <v/>
      </c>
      <c r="DU567">
        <f>SUM(DO567:DR567)</f>
        <v/>
      </c>
      <c r="DV567">
        <f>ROUND(DU567*0.1,0)</f>
        <v/>
      </c>
      <c r="DW567">
        <f>DU567+DV567</f>
        <v/>
      </c>
      <c r="DZ567">
        <f>IFERROR(INDEX(ADJ!$A$1:$BZ$1000,MATCH(PAYROLL!$D567,ADJ!A$1:A$500,0),MATCH(PAYROLL!DZ$2,ADJ!$2:$2,0)),0)</f>
        <v/>
      </c>
      <c r="EA567">
        <f>IFERROR(INDEX(ADJ!$A$1:$BZ$1000,MATCH(PAYROLL!$D567,ADJ!A$1:A$500,0),MATCH(PAYROLL!EA$2,ADJ!$2:$2,0)),0)</f>
        <v/>
      </c>
      <c r="EB567">
        <f>IFERROR(INDEX(ADJ!$A$1:$BZ$1000,MATCH(PAYROLL!$D567,ADJ!A$1:A$500,0),MATCH(PAYROLL!EB$2,ADJ!$2:$2,0)),0)</f>
        <v/>
      </c>
      <c r="EC567">
        <f>IFERROR(INDEX(ADJ!$A$1:$BZ$1000,MATCH(PAYROLL!$D567,ADJ!A$1:A$500,0),MATCH(PAYROLL!EC$2,ADJ!$2:$2,0)),0)</f>
        <v/>
      </c>
      <c r="ED567">
        <f>IFERROR(INDEX(ADJ!$A$1:$BZ$1000,MATCH(PAYROLL!$D567,ADJ!A$1:A$500,0),MATCH(PAYROLL!ED$2,ADJ!$2:$2,0)),0)</f>
        <v/>
      </c>
      <c r="EE567">
        <f>IFERROR(INDEX(ADJ!$A$1:$BZ$1000,MATCH(PAYROLL!$D567,ADJ!A$1:A$500,0),MATCH(PAYROLL!EE$2,ADJ!$2:$2,0)),0)</f>
        <v/>
      </c>
      <c r="EF567">
        <f>IFERROR(INDEX(ADJ!$A$1:$BZ$1000,MATCH(PAYROLL!$D567,ADJ!A$1:A$500,0),MATCH(PAYROLL!EF$2,ADJ!$2:$2,0)),0)</f>
        <v/>
      </c>
      <c r="EG567">
        <f>IFERROR(INDEX(ADJ!$A$1:$BZ$1000,MATCH(PAYROLL!$D567,ADJ!A$1:A$500,0),MATCH(PAYROLL!EG$2,ADJ!$2:$2,0)),0)</f>
        <v/>
      </c>
      <c r="EH567">
        <f>IFERROR(INDEX(ADJ!$A$1:$BZ$1000,MATCH(PAYROLL!$D567,ADJ!A$1:A$500,0),MATCH(PAYROLL!EH$2,ADJ!$2:$2,0)),0)</f>
        <v/>
      </c>
      <c r="EI567">
        <f>IFERROR(INDEX(ADJ!$A$1:$BZ$1000,MATCH(PAYROLL!D567,ADJ!A$1:A$500,0),MATCH(PAYROLL!EI$2,ADJ!$2:$2,0)),0)</f>
        <v/>
      </c>
      <c r="EJ567">
        <f>IFERROR(INDEX(ADJ!$A$1:$BZ$1000,MATCH(PAYROLL!$D567,ADJ!A$1:A$500,0),MATCH(PAYROLL!EJ$2,ADJ!$2:$2,0)),0)</f>
        <v/>
      </c>
      <c r="EK567">
        <f>SUM(DZ567:EJ567)</f>
        <v/>
      </c>
    </row>
    <row r="568">
      <c r="A568" t="n">
        <v>566</v>
      </c>
      <c r="B568" t="inlineStr">
        <is>
          <t>Giàng Seo Dế</t>
        </is>
      </c>
      <c r="D568" t="inlineStr">
        <is>
          <t>156813-01</t>
        </is>
      </c>
      <c r="S568">
        <f>IFERROR(INDEX(PIS!$A$1:$BZ$1000,MATCH($D568,PIS!C$1:C$500,0),MATCH("Lương CB tháng trước",PIS!$1:$1,0)),0)</f>
        <v/>
      </c>
      <c r="T568">
        <f>IFERROR(INDEX(PIS!$A$1:$BZ$1000,MATCH($D568,PIS!C$1:C$500,0),MATCH("Lương CB hiện tại",PIS!$1:$1,0)),0)</f>
        <v/>
      </c>
      <c r="U568">
        <f>IFERROR(INDEX(PIS!$A$1:$BZ$1000,MATCH($D568,PIS!C$1:C$500,0),MATCH("Lương đóng BHBB",PIS!$1:$1,0)),0)</f>
        <v/>
      </c>
      <c r="V568">
        <f>IFERROR(INDEX(PIS!$A$1:$BZ$1000,MATCH($D568,PIS!C$1:C$500,0),MATCH(V$2,PIS!$2:$2,0)),0)</f>
        <v/>
      </c>
      <c r="W568">
        <f>IFERROR(INDEX(PIS!$A$1:$BZ$1000,MATCH($D568,PIS!C$1:C$500,0),MATCH(W$2,PIS!$2:$2,0)),0)</f>
        <v/>
      </c>
      <c r="X568">
        <f>IFERROR(INDEX(PIS!$A$1:$BZ$1000,MATCH($D568,PIS!C$1:C$500,0),MATCH(X$2,PIS!$2:$2,0)),0)</f>
        <v/>
      </c>
      <c r="Y568">
        <f>IFERROR(INDEX(PIS!$A$1:$BZ$1000,MATCH($D568,PIS!C$1:C$500,0),MATCH(Y$2,PIS!$2:$2,0)),0)</f>
        <v/>
      </c>
      <c r="Z568">
        <f>IFERROR(INDEX(PIS!$A$1:$BZ$1000,MATCH($D568,PIS!C$1:C$500,0),MATCH(Z$2,PIS!$2:$2,0)),0)</f>
        <v/>
      </c>
      <c r="AA568">
        <f>IFERROR(INDEX(PIS!$A$1:$BZ$1000,MATCH($D568,PIS!C$1:C$500,0),MATCH(AA$2,PIS!$2:$2,0)),0)</f>
        <v/>
      </c>
      <c r="AB568">
        <f>IFERROR(INDEX(PIS!$A$1:$BZ$1000,MATCH($D568,PIS!C$1:C$500,0),MATCH(AB$2,PIS!$2:$2,0)),0)</f>
        <v/>
      </c>
      <c r="AC568">
        <f>SUM(V568:AB568)</f>
        <v/>
      </c>
      <c r="AD568">
        <f>IFERROR(INDEX(TIMESHEET!$A$1:$AI$5000,MATCH($D568,TIMESHEET!A$1:A$500,0),MATCH("T100",TIMESHEET!$2:$2,0))-2,0)</f>
        <v/>
      </c>
      <c r="AE568">
        <f>IFERROR(INDEX(TIMESHEET!$A$1:$AI$5000,MATCH($D568,TIMESHEET!A$1:A$500,0),MATCH("T202",TIMESHEET!$2:$2,0)),0)</f>
        <v/>
      </c>
      <c r="AF568">
        <f>IFERROR(INDEX(TIMESHEET!$A$1:$AI$5000,MATCH($D568,TIMESHEET!A$1:A$500,0),MATCH("T302",TIMESHEET!$2:$2,0)),0)</f>
        <v/>
      </c>
      <c r="AG568">
        <f>IFERROR(INDEX(TIMESHEET!$A$1:$AI$5000,MATCH($D568,TIMESHEET!A$1:A$500,0),MATCH("T406",TIMESHEET!$2:$2,0)),0)</f>
        <v/>
      </c>
      <c r="AH568">
        <f>AE568+AG568</f>
        <v/>
      </c>
      <c r="AI568">
        <f>IFERROR(INDEX(TIMESHEET!$A$1:$AI$5000,MATCH($D568,TIMESHEET!A$1:A$500,0),MATCH("T701",TIMESHEET!$2:$2,0)),0)</f>
        <v/>
      </c>
      <c r="AJ568">
        <f>IFERROR(INDEX(TIMESHEET!$A$1:$AI$5000,MATCH($D568,TIMESHEET!B$1:B$500,0),MATCH("T320",TIMESHEET!$2:$2,0)),0)</f>
        <v/>
      </c>
      <c r="AK568">
        <f>IFERROR(IF(LEFT(INDEX(PIS!O$1:O$500,MATCH(D568,PIS!C$1:C$500)),1)="M",T568/AD568*SUM(AE568:AG568),T568*AD568),0)</f>
        <v/>
      </c>
      <c r="AL568">
        <f>IFERROR(INDEX(ADJ!$A$1:$BZ$1000,MATCH(PAYROLL!D568,ADJ!A$1:A$500,0),MATCH(PAYROLL!AL$2,ADJ!$2:$2,0)),0)</f>
        <v/>
      </c>
      <c r="AM568">
        <f>SUM(AK568:AL568)</f>
        <v/>
      </c>
      <c r="AN568">
        <f>IFERROR(ROUND(V568/$AD568*$AH568,0),0)</f>
        <v/>
      </c>
      <c r="AO568">
        <f>IFERROR(ROUND(W568/$AD568*$AH568,0),0)</f>
        <v/>
      </c>
      <c r="AP568">
        <f>IFERROR(ROUND(X568/$AD568*$AE568,0),0)</f>
        <v/>
      </c>
      <c r="AQ568">
        <f>IFERROR(ROUND(Y568/$AD568*$AH568,0),0)</f>
        <v/>
      </c>
      <c r="AR568">
        <f>IFERROR(ROUND(Z568/$AD568*$AH568,0),0)</f>
        <v/>
      </c>
      <c r="AS568">
        <f>IFERROR(ROUND(AA568/$AD568*$AH568,0),0)</f>
        <v/>
      </c>
      <c r="AT568">
        <f>IFERROR(IF((AE568+AF568+AG568)&gt;13,AB568,ROUND(AB568/AD568*AH568,0)),0)</f>
        <v/>
      </c>
      <c r="AU568">
        <f>IFERROR(INDEX(ADJ!$A$1:$BZ$1000,MATCH(PAYROLL!D568,ADJ!A$1:A$500,0),MATCH(PAYROLL!AU$2,ADJ!$2:$2,0)),0)</f>
        <v/>
      </c>
      <c r="AV568">
        <f>ROUND(SUM(AN568:AU568),0)</f>
        <v/>
      </c>
      <c r="AW568">
        <f>IFERROR(INDEX(TIMESHEET!$A$1:$AI$5000,MATCH(PAYROLL!D568,TIMESHEET!A$1:A$500,0),MATCH("T620",TIMESHEET!$2:$2,0)),0)</f>
        <v/>
      </c>
      <c r="AX568">
        <f>IFERROR(INDEX(TIMESHEET!$A$1:$AI$5000,MATCH(PAYROLL!D568,TIMESHEET!A$1:A$500,0),MATCH("T601",TIMESHEET!$2:$2,0)),0)</f>
        <v/>
      </c>
      <c r="AY568">
        <f>IFERROR(INDEX(TIMESHEET!$A$1:$AI$5000,MATCH(PAYROLL!D568,TIMESHEET!A$1:A$500,0),MATCH("T602",TIMESHEET!$2:$2,0)),0)</f>
        <v/>
      </c>
      <c r="AZ568">
        <f>IFERROR(INDEX(TIMESHEET!$A$1:$AI$5000,MATCH(PAYROLL!D568,TIMESHEET!A$1:A$500,0),MATCH("T603",TIMESHEET!$2:$2,0)),0)</f>
        <v/>
      </c>
      <c r="BA568">
        <f>IFERROR(INDEX(TIMESHEET!$A$1:$AI$5000,MATCH(PAYROLL!D568,TIMESHEET!A$1:A$500,0),MATCH("T611",TIMESHEET!$2:$2,0)),0)</f>
        <v/>
      </c>
      <c r="BB568">
        <f>IFERROR(INDEX(TIMESHEET!$A$1:$AI$5000,MATCH(PAYROLL!D568,TIMESHEET!A$1:A$500,0),MATCH("T612",TIMESHEET!$2:$2,0)),0)</f>
        <v/>
      </c>
      <c r="BC568">
        <f>IFERROR(INDEX(TIMESHEET!$A$1:$AI$5000,MATCH(PAYROLL!D568,TIMESHEET!A$1:A$500,0),MATCH("T613",TIMESHEET!$2:$2,0)),0)</f>
        <v/>
      </c>
      <c r="BD568">
        <f>IFERROR(INDEX(TIMESHEET!$A$1:$AI$5000,MATCH(PAYROLL!D568,TIMESHEET!A$1:A$500,0),MATCH("T500",TIMESHEET!$2:$2,0)),0)</f>
        <v/>
      </c>
      <c r="BE568">
        <f>IFERROR(IF(LEFT(INDEX(PIS!O$1:O$500,MATCH(D568,PIS!C$1:C$500)),1)="M",T568/AD568/8*(AW568+AX568*1.5+AY568*2+AZ568*3+BA568*2.1+BB568*2.7+BC568*3.9+BD568*0.3),T568/8*(AW568+AX568*1.5+AY568*2+AZ568*3+BA568*2.1+BB568*2.7+BC568*3.9+BD568*0.3)),0)</f>
        <v/>
      </c>
      <c r="BF568">
        <f>IFERROR(INDEX(ADJ!$A$1:$BZ$1000,MATCH(PAYROLL!$D568,ADJ!A$1:A$500,0),MATCH(PAYROLL!BF$2,ADJ!$2:$2,0)),0)</f>
        <v/>
      </c>
      <c r="BG568">
        <f>IFERROR(INDEX(ADJ!$A$1:$BZ$1000,MATCH(PAYROLL!D568,ADJ!A$1:A$500,0),MATCH(PAYROLL!BG$2,ADJ!$2:$2,0)),0)</f>
        <v/>
      </c>
      <c r="BH568">
        <f>IFERROR(INDEX(ADJ!$A$1:$BZ$1000,MATCH(PAYROLL!D568,ADJ!A$1:A$500,0),MATCH(PAYROLL!BH$2,ADJ!$2:$2,0)),0)</f>
        <v/>
      </c>
      <c r="BI568">
        <f>IFERROR(INDEX(ADJ!$A$1:$BZ$1000,MATCH(PAYROLL!D568,ADJ!A$1:A$500,0),MATCH(PAYROLL!BI$2,ADJ!$2:$2,0)),0)</f>
        <v/>
      </c>
      <c r="BJ568">
        <f>IFERROR(INDEX(ADJ!$A$1:$BZ$1000,MATCH(PAYROLL!D568,ADJ!A$1:A$500,0),MATCH(PAYROLL!BJ$2,ADJ!$2:$2,0)),0)</f>
        <v/>
      </c>
      <c r="BK568">
        <f>SUM(BF568:BJ568)</f>
        <v/>
      </c>
      <c r="BL568">
        <f>IFERROR(INDEX(ADJ!$A$1:$BZ$1000,MATCH(PAYROLL!D568,ADJ!A$1:A$500,0),MATCH(PAYROLL!BL$2,ADJ!$2:$2,0)),0)</f>
        <v/>
      </c>
      <c r="BM568">
        <f>IFERROR(INDEX(ADJ!$A$1:$BZ$1000,MATCH(PAYROLL!D568,ADJ!A$1:A$500,0),MATCH(PAYROLL!BM$2,ADJ!$2:$2,0)),0)</f>
        <v/>
      </c>
      <c r="BN568">
        <f>IFERROR(INDEX(ADJ!$A$1:$BZ$1000,MATCH(PAYROLL!D568,ADJ!A$1:A$500,0),MATCH(PAYROLL!BN$2,ADJ!$2:$2,0)),0)</f>
        <v/>
      </c>
      <c r="BO568">
        <f>IFERROR(INDEX(ADJ!$A$1:$BZ$1000,MATCH(PAYROLL!D568,ADJ!A$1:A$500,0),MATCH(PAYROLL!BO$2,ADJ!$2:$2,0)),0)</f>
        <v/>
      </c>
      <c r="BP568">
        <f>SUM(AM568,AV568,BE568,BK568,BL568:BO568)</f>
        <v/>
      </c>
      <c r="BQ568">
        <f>BO568</f>
        <v/>
      </c>
      <c r="BR568">
        <f>IFERROR(ROUND(IF(LEFT(INDEX(PIS!O$1:O$500,MATCH(D568,PIS!C$1:C$500)),1)="D",T568/8*(BD568*0.3),IF(LEFT(INDEX(PIS!O$1:O$500,MATCH(D568,PIS!C$1:C$500)),1)="H",T568*($BD568*0.3),T568/$AD568/8*($BD568*0.3))),0),0)</f>
        <v/>
      </c>
      <c r="BS568">
        <f>IF(AP568&lt;1,0,MIN(AP568,730000))</f>
        <v/>
      </c>
      <c r="BT568">
        <f>IFERROR(ROUND((BE568-SUM(AW568:BC568)*T568/AD568/8),0)-BR568,0)</f>
        <v/>
      </c>
      <c r="BU568">
        <f>AO568</f>
        <v/>
      </c>
      <c r="BV568">
        <f>SUM(BQ568:BU568)</f>
        <v/>
      </c>
      <c r="BW568">
        <f>BP568-BV568</f>
        <v/>
      </c>
      <c r="BX568">
        <f>IFERROR(IF(RIGHT(INDEX(PIS!O$1:O$500,MATCH(D568,PIS!C$1:C$500)),5)="Gross",MIN(U568+V568,VLOOKUP("R700",TSC!B:C,2,0)*VLOOKUP("R101",TSC!B:C,2,0))*VLOOKUP("R701",TSC!B:C,2,0)%,0),0)</f>
        <v/>
      </c>
      <c r="BY568">
        <f>IFERROR(IF(RIGHT(INDEX(PIS!O$1:O$500,MATCH(D568,PIS!C$1:C$500)),5)="Gross",MIN(U568+V568,VLOOKUP("R700",TSC!B:C,2,0)*VLOOKUP("R101",TSC!B:C,2,0))*VLOOKUP("T704",TSC!B:C,2,0)%,0),0)</f>
        <v/>
      </c>
      <c r="BZ568">
        <f>IFERROR(IF(RIGHT(INDEX(PIS!O$1:O$500,MATCH(D568,PIS!C$1:C$500)),5)="Gross",MIN(U568+V568,VLOOKUP("R700",TSC!B:C,2,0)*VLOOKUP("1",TSC!F:G,2,0))*VLOOKUP("T705",TSC!B:C,2,0)%,0),0)</f>
        <v/>
      </c>
      <c r="CA568">
        <f>IFERROR(INDEX(ADJ!$A$1:$BZ$1000,MATCH(PAYROLL!D568,ADJ!A$1:A$500,0),MATCH(PAYROLL!CA$2,ADJ!$2:$2,0)),0)</f>
        <v/>
      </c>
      <c r="CB568">
        <f>IFERROR(INDEX(ADJ!$A$1:$BZ$1000,MATCH(PAYROLL!D568,ADJ!A$1:A$500,0),MATCH(PAYROLL!CB$2,ADJ!$2:$2,0)),0)</f>
        <v/>
      </c>
      <c r="CC568">
        <f>SUM(BX568:CB568)</f>
        <v/>
      </c>
      <c r="CD568">
        <f>IFERROR(INDEX(PIS!$A$1:$BZ$1000,MATCH(PAYROLL!D568,PIS!C$1:C$500,0),MATCH(PAYROLL!CD$1,PIS!$1:$1,0)),0)</f>
        <v/>
      </c>
      <c r="CE568">
        <f>IFERROR(IF(OR(INDEX(PIS!P$1:P$500,MATCH(D568,PIS!C$1:C$500,0))="LT2",INDEX(PIS!P$1:P$500,MATCH(D568,PIS!C$1:C$500,0))="P10"),0,SUM(CC568,CD568*VLOOKUP("R601",TSC!B:C,2,0),VLOOKUP("R602",TSC!B:C,2,0))),0)</f>
        <v/>
      </c>
      <c r="CF568">
        <f>MAX(BW568-CE568,0)</f>
        <v/>
      </c>
      <c r="CG568">
        <f>IFERROR(IF(OR(RIGHT(INDEX(PIS!P$1:P$500,MATCH(D568,PIS!C$1:C$500)),5)="P10",RIGHT(INDEX(PIS!P$1:P$500,MATCH(D568,PIS!C$1:C$500)),5)="CK"),0,IF(CF568&lt;=5000000,CF568*5%,IF(CF568&lt;=10000000,CF568*10%-250000,IF(CF568&lt;=18000000,CF568*15%-750000,IF(CF568&lt;=32000000,CF568*20%-1650000,IF(CF568&lt;=52000000,CF568*25%-3250000,IF(CF568&lt;=80000000,BH568*30%-5850000,CF568*35%-9850000))))))),0)</f>
        <v/>
      </c>
      <c r="CH568">
        <f>IFERROR(IF(OR(INDEX(PIS!P$1:P$500,MATCH(D568,PIS!C$1:C$500))="LT",INDEX(PIS!P$1:P$500,MATCH(D568,PIS!C$1:C$500))="CK"),0,IF(CF568&lt;2000000,0,CF568*10%)),0)</f>
        <v/>
      </c>
      <c r="CI568">
        <f>IFERROR(INDEX(ADJ!$A$1:$BZ$1000,MATCH(PAYROLL!D568,ADJ!A$1:A$500,0),MATCH(PAYROLL!CI$2,ADJ!$2:$2,0)),0)</f>
        <v/>
      </c>
      <c r="CJ568">
        <f>IFERROR(INDEX(ADJ!$A$1:$BZ$1000,MATCH(PAYROLL!D568,ADJ!A$1:A$500,0),MATCH(PAYROLL!CJ$2,ADJ!$2:$2,0)),0)</f>
        <v/>
      </c>
      <c r="CK568">
        <f>IFERROR(INDEX(ADJ!$A$1:$BZ$1000,MATCH(PAYROLL!D568,ADJ!A$1:A$500,0),MATCH(PAYROLL!CK$2,ADJ!$2:$2,0)),0)</f>
        <v/>
      </c>
      <c r="CL568">
        <f>SUM(CG568:CK568)</f>
        <v/>
      </c>
      <c r="CM568">
        <f>ROUND(SUM(CH568:CK568),0)</f>
        <v/>
      </c>
      <c r="CN568">
        <f>IFERROR(INDEX(CSDA!D$1:D$500,MATCH($CN$2,CSDA!C$1:C$500,0))*INDEX(PIS!V$1:V$500,MATCH(D568,PIS!C$1:C$500))+INDEX(ADJ!$A$1:$BZ$1000,MATCH(PAYROLL!D568,ADJ!A$1:A$500,0),MATCH(PAYROLL!CN$2,ADJ!$2:$2,0)),0)</f>
        <v/>
      </c>
      <c r="CO568">
        <f>IFERROR(INDEX(ADJ!$A$1:$BZ$1000,MATCH(PAYROLL!D568,ADJ!A$1:A$500,0),MATCH(PAYROLL!CO$2,ADJ!$2:$2,0)),0)</f>
        <v/>
      </c>
      <c r="CP568">
        <f>IFERROR(INDEX(ADJ!$A$1:$BZ$1000,MATCH(PAYROLL!D568,ADJ!A$1:A$500,0),MATCH(PAYROLL!CP$2,ADJ!$2:$2,0)),0)</f>
        <v/>
      </c>
      <c r="CQ568">
        <f>BP568-CL568-CI568-CM568-CN568-CO568-CP568-CC568</f>
        <v/>
      </c>
      <c r="CR568">
        <f>IFERROR(IF(RIGHT(INDEX(PIS!O$1:O$500,MATCH(D568,PIS!C$1:C$500,0)),5)="Gross",MIN(U568+V568,VLOOKUP("R700",TSC!B:C,2,0)*VLOOKUP("R101",TSC!B:C,2,0))*(VLOOKUP("T711",TSC!B:C,2,0)+VLOOKUP("T712",TSC!B:C,2,0))%,MIN(T568+V568,VLOOKUP("R700",TSC!B:C,2,0)*VLOOKUP("R101",TSC!B:C,2,0))*(VLOOKUP("T711",TSC!B:C,2,0)+VLOOKUP("T712",TSC!B:C,2,0)+VLOOKUP("R701",TSC!B:C,2,0))%),0)</f>
        <v/>
      </c>
      <c r="CS568">
        <f>IFERROR(IF(RIGHT(INDEX(PIS!O$1:O$500,MATCH(D568,PIS!C$1:C$500,0)),5)="Gross",MIN(U568+V568,VLOOKUP("R700",TSC!B:C,2,0)*VLOOKUP("R101",TSC!B:C,2,0))*(VLOOKUP("T714",TSC!B:C,2,0))%,MIN(T568+V568,VLOOKUP("R700",TSC!B:C,2,0)*VLOOKUP("R101",TSC!B:C,2,0))*(VLOOKUP("T704",TSC!B:C,2,0)+VLOOKUP("T714",TSC!B:C,2,0))%),0)</f>
        <v/>
      </c>
      <c r="CT568">
        <f>IFERROR(IF(RIGHT(INDEX(PIS!O$1:O$500,MATCH(D568,PIS!C$1:C$500,0)),5)="Gross",MIN(U568+V568,VLOOKUP("R700",TSC!B:C,2,0)*VLOOKUP("R101",TSC!B:C,2,0))*VLOOKUP("T705",TSC!B:C,2,0)%,MIN(T568+V568,VLOOKUP("R700",TSC!B:C,2,0)*VLOOKUP("R101",TSC!B:C,2,0))*VLOOKUP("T705",TSC!B:C,2,0)%),0)</f>
        <v/>
      </c>
      <c r="CU568">
        <f>IFERROR(IF(RIGHT(INDEX(PIS!O$1:O$500,MATCH(D568,PIS!C$1:C$500,0)),5)="Gross",MIN(U568+V568,VLOOKUP("R700",TSC!B:C,2,0)*VLOOKUP("R101",TSC!B:C,2,0))*(VLOOKUP("T713",TSC!B:C,2,0))%,MIN(T568+V568,VLOOKUP("R700",TSC!B:C,2,0)*VLOOKUP("R101",TSC!B:C,2,0))*(VLOOKUP("T713",TSC!B:C,2,0))%),0)</f>
        <v/>
      </c>
      <c r="CV568">
        <f>IFERROR(INDEX(ADJ!$A$1:$BZ$1000,MATCH(PAYROLL!D568,ADJ!A$1:A$500,0),MATCH(PAYROLL!CV$2,ADJ!$2:$2,0)),0)</f>
        <v/>
      </c>
      <c r="CW568">
        <f>IFERROR(INDEX(ADJ!$A$1:$BZ$1000,MATCH(PAYROLL!D568,ADJ!A$1:A$500,0),MATCH(PAYROLL!CW$2,ADJ!$2:$2,0)),0)</f>
        <v/>
      </c>
      <c r="CX568">
        <f>SUM(CR568:CW568)</f>
        <v/>
      </c>
      <c r="CY568">
        <f>ROUND(IF(CR568&gt;0,T568+V568*VLOOKUP("R202",TSC!$B$1:$C$500,2,0),0),0)</f>
        <v/>
      </c>
      <c r="CZ568">
        <f>IFERROR(INDEX(CSDA!D$1:D$500,MATCH($CZ$2,CSDA!C$1:C$500,0)),0)</f>
        <v/>
      </c>
      <c r="DA568">
        <f>ROUND(T568*0.7%,0)</f>
        <v/>
      </c>
      <c r="DB568">
        <f>ROUND(T568/12,0)</f>
        <v/>
      </c>
      <c r="DC568">
        <f ref="DC568" t="array">IFERROR(INDEX(CSDA!D$1:D$500,MATCH("Trích giữ"&amp;PAYROLL!DC$2,CSDA!A$1:A$500&amp;CSDA!C$1:C$500,0)),0)</f>
        <v/>
      </c>
      <c r="DD568">
        <f ref="DD568" t="array">IFERROR(INDEX(CSDA!D$1:D$500,MATCH("Trích giữ"&amp;PAYROLL!DD$2,CSDA!A$1:A$500&amp;CSDA!C$1:C$500,0)),0)</f>
        <v/>
      </c>
      <c r="DE568">
        <f ref="DE568" t="array">IFERROR(INDEX(CSDA!D$1:D$500,MATCH("Trích giữ"&amp;PAYROLL!DE$2,CSDA!A$1:A$500&amp;CSDA!C$1:C$500,0)),0)</f>
        <v/>
      </c>
      <c r="DF568">
        <f>IFERROR(INDEX(CSDA!D$1:D$500,MATCH(PAYROLL!DF$2,CSDA!C$1:C$500,0)),0)</f>
        <v/>
      </c>
      <c r="DG568">
        <f ref="DG568" t="array">IFERROR(INDEX(CSDA!D$1:D$500,MATCH("Trích giữ"&amp;PAYROLL!DG$2,CSDA!A$1:A$500&amp;CSDA!C$1:C$500,0)),0)</f>
        <v/>
      </c>
      <c r="DH568">
        <f>ROUND(T568/26,0)</f>
        <v/>
      </c>
      <c r="DI568">
        <f ref="DI568" t="array">IFERROR(INDEX(CSDA!D$1:D$500,MATCH("Trích giữ"&amp;PAYROLL!DI$2,CSDA!A$1:A$500&amp;CSDA!C$1:C$500,0)),0)</f>
        <v/>
      </c>
      <c r="DJ568">
        <f>IF(U568=0,T568*21.5%-BL568,0)</f>
        <v/>
      </c>
      <c r="DK568">
        <f ref="DK568" t="array">IFERROR(INDEX(CSDA!D$1:D$500,MATCH("Trích giữ"&amp;PAYROLL!DK$2,CSDA!A$1:A$500&amp;CSDA!C$1:C$500,0)),0)</f>
        <v/>
      </c>
      <c r="DL568">
        <f>IFERROR(INDEX(CSDA!D$1:D$500,MATCH(PAYROLL!DL$2,CSDA!C$1:C$500,0))/12,0)</f>
        <v/>
      </c>
      <c r="DM568">
        <f>SUM(DB568:DL568)</f>
        <v/>
      </c>
      <c r="DN568">
        <f>IFERROR(INDEX(ADJ!$A$1:$BZ$1000,MATCH(PAYROLL!D568,ADJ!A$1:A$500,0),MATCH(PAYROLL!DN$2,ADJ!$2:$2,0)),0)</f>
        <v/>
      </c>
      <c r="DO568">
        <f>IFERROR(SUM(BP568,DM568:DN568,CX568:DA568)-DT568,0)</f>
        <v/>
      </c>
      <c r="DP568">
        <f ref="DP568" t="array">SUM(BW568*IFERROR(INDEX(CSDA!D$1:D$500,MATCH(BW$2,CSDA!C$1:C$500,0)),0)%,CX568*IFERROR(INDEX(CSDA!D$1:D$500,MATCH(CX$2,CSDA!C$1:C$500,0)),0)%,DA568*IFERROR(INDEX(CSDA!D$1:D$500,MATCH(DA$2,CSDA!C$1:C$500,0)),0)%,DB568*IFERROR(INDEX(CSDA!D$1:D$500,MATCH(DB$2,CSDA!C$1:C$500,0)),0)%,DF568*IFERROR(INDEX(CSDA!D$1:D$500,MATCH("Phí dịch vụ"&amp;PAYROLL!DF$2,CSDA!A$1:A$500&amp;CSDA!C$1:C$500,0)),0)%,DC568*IFERROR(INDEX(CSDA!D$1:D$500,MATCH("Phí dịch vụ"&amp;PAYROLL!DC$2,CSDA!A$1:A$500&amp;CSDA!C$1:C$500,0)),0)%,DH568*IFERROR(INDEX(CSDA!D$1:D$500,MATCH("Phí dịch vụ"&amp;PAYROLL!DH$2,CSDA!A$1:A$500&amp;CSDA!C$1:C$500,0)),0)%,DJ568*IFERROR(INDEX(CSDA!D$1:D$500,MATCH("Phí dịch vụ"&amp;PAYROLL!DJ$2,CSDA!A$1:A$500&amp;CSDA!C$1:C$500,0)),0)%,BN568*IFERROR(INDEX(CSDA!D$1:D$500,MATCH(BN$2,CSDA!C$1:C$500,0)),0)%)-BN568*7%</f>
        <v/>
      </c>
      <c r="DQ568">
        <f>IFERROR(INDEX(ADJ!$A$1:$BZ$1000,MATCH(PAYROLL!D568,ADJ!A$1:A$500,0),MATCH(PAYROLL!DQ$2,ADJ!$2:$2,0)),0)</f>
        <v/>
      </c>
      <c r="DR568">
        <f>IFERROR(INDEX(ADJ!$A$1:$BZ$1000,MATCH(PAYROLL!D568,ADJ!A$1:A$500,0),MATCH(PAYROLL!DR$2,ADJ!$2:$2,0)),0)</f>
        <v/>
      </c>
      <c r="DS568">
        <f>SUM(DP568:DR568)</f>
        <v/>
      </c>
      <c r="DT568">
        <f>EK568</f>
        <v/>
      </c>
      <c r="DU568">
        <f>SUM(DO568:DR568)</f>
        <v/>
      </c>
      <c r="DV568">
        <f>ROUND(DU568*0.1,0)</f>
        <v/>
      </c>
      <c r="DW568">
        <f>DU568+DV568</f>
        <v/>
      </c>
      <c r="DZ568">
        <f>IFERROR(INDEX(ADJ!$A$1:$BZ$1000,MATCH(PAYROLL!$D568,ADJ!A$1:A$500,0),MATCH(PAYROLL!DZ$2,ADJ!$2:$2,0)),0)</f>
        <v/>
      </c>
      <c r="EA568">
        <f>IFERROR(INDEX(ADJ!$A$1:$BZ$1000,MATCH(PAYROLL!$D568,ADJ!A$1:A$500,0),MATCH(PAYROLL!EA$2,ADJ!$2:$2,0)),0)</f>
        <v/>
      </c>
      <c r="EB568">
        <f>IFERROR(INDEX(ADJ!$A$1:$BZ$1000,MATCH(PAYROLL!$D568,ADJ!A$1:A$500,0),MATCH(PAYROLL!EB$2,ADJ!$2:$2,0)),0)</f>
        <v/>
      </c>
      <c r="EC568">
        <f>IFERROR(INDEX(ADJ!$A$1:$BZ$1000,MATCH(PAYROLL!$D568,ADJ!A$1:A$500,0),MATCH(PAYROLL!EC$2,ADJ!$2:$2,0)),0)</f>
        <v/>
      </c>
      <c r="ED568">
        <f>IFERROR(INDEX(ADJ!$A$1:$BZ$1000,MATCH(PAYROLL!$D568,ADJ!A$1:A$500,0),MATCH(PAYROLL!ED$2,ADJ!$2:$2,0)),0)</f>
        <v/>
      </c>
      <c r="EE568">
        <f>IFERROR(INDEX(ADJ!$A$1:$BZ$1000,MATCH(PAYROLL!$D568,ADJ!A$1:A$500,0),MATCH(PAYROLL!EE$2,ADJ!$2:$2,0)),0)</f>
        <v/>
      </c>
      <c r="EF568">
        <f>IFERROR(INDEX(ADJ!$A$1:$BZ$1000,MATCH(PAYROLL!$D568,ADJ!A$1:A$500,0),MATCH(PAYROLL!EF$2,ADJ!$2:$2,0)),0)</f>
        <v/>
      </c>
      <c r="EG568">
        <f>IFERROR(INDEX(ADJ!$A$1:$BZ$1000,MATCH(PAYROLL!$D568,ADJ!A$1:A$500,0),MATCH(PAYROLL!EG$2,ADJ!$2:$2,0)),0)</f>
        <v/>
      </c>
      <c r="EH568">
        <f>IFERROR(INDEX(ADJ!$A$1:$BZ$1000,MATCH(PAYROLL!$D568,ADJ!A$1:A$500,0),MATCH(PAYROLL!EH$2,ADJ!$2:$2,0)),0)</f>
        <v/>
      </c>
      <c r="EI568">
        <f>IFERROR(INDEX(ADJ!$A$1:$BZ$1000,MATCH(PAYROLL!D568,ADJ!A$1:A$500,0),MATCH(PAYROLL!EI$2,ADJ!$2:$2,0)),0)</f>
        <v/>
      </c>
      <c r="EJ568">
        <f>IFERROR(INDEX(ADJ!$A$1:$BZ$1000,MATCH(PAYROLL!$D568,ADJ!A$1:A$500,0),MATCH(PAYROLL!EJ$2,ADJ!$2:$2,0)),0)</f>
        <v/>
      </c>
      <c r="EK568">
        <f>SUM(DZ568:EJ568)</f>
        <v/>
      </c>
    </row>
    <row r="569">
      <c r="A569" t="n">
        <v>567</v>
      </c>
      <c r="B569" t="inlineStr">
        <is>
          <t>Hà Hoài Anh</t>
        </is>
      </c>
      <c r="D569" t="inlineStr">
        <is>
          <t>157066-01</t>
        </is>
      </c>
      <c r="S569">
        <f>IFERROR(INDEX(PIS!$A$1:$BZ$1000,MATCH($D569,PIS!C$1:C$500,0),MATCH("Lương CB tháng trước",PIS!$1:$1,0)),0)</f>
        <v/>
      </c>
      <c r="T569">
        <f>IFERROR(INDEX(PIS!$A$1:$BZ$1000,MATCH($D569,PIS!C$1:C$500,0),MATCH("Lương CB hiện tại",PIS!$1:$1,0)),0)</f>
        <v/>
      </c>
      <c r="U569">
        <f>IFERROR(INDEX(PIS!$A$1:$BZ$1000,MATCH($D569,PIS!C$1:C$500,0),MATCH("Lương đóng BHBB",PIS!$1:$1,0)),0)</f>
        <v/>
      </c>
      <c r="V569">
        <f>IFERROR(INDEX(PIS!$A$1:$BZ$1000,MATCH($D569,PIS!C$1:C$500,0),MATCH(V$2,PIS!$2:$2,0)),0)</f>
        <v/>
      </c>
      <c r="W569">
        <f>IFERROR(INDEX(PIS!$A$1:$BZ$1000,MATCH($D569,PIS!C$1:C$500,0),MATCH(W$2,PIS!$2:$2,0)),0)</f>
        <v/>
      </c>
      <c r="X569">
        <f>IFERROR(INDEX(PIS!$A$1:$BZ$1000,MATCH($D569,PIS!C$1:C$500,0),MATCH(X$2,PIS!$2:$2,0)),0)</f>
        <v/>
      </c>
      <c r="Y569">
        <f>IFERROR(INDEX(PIS!$A$1:$BZ$1000,MATCH($D569,PIS!C$1:C$500,0),MATCH(Y$2,PIS!$2:$2,0)),0)</f>
        <v/>
      </c>
      <c r="Z569">
        <f>IFERROR(INDEX(PIS!$A$1:$BZ$1000,MATCH($D569,PIS!C$1:C$500,0),MATCH(Z$2,PIS!$2:$2,0)),0)</f>
        <v/>
      </c>
      <c r="AA569">
        <f>IFERROR(INDEX(PIS!$A$1:$BZ$1000,MATCH($D569,PIS!C$1:C$500,0),MATCH(AA$2,PIS!$2:$2,0)),0)</f>
        <v/>
      </c>
      <c r="AB569">
        <f>IFERROR(INDEX(PIS!$A$1:$BZ$1000,MATCH($D569,PIS!C$1:C$500,0),MATCH(AB$2,PIS!$2:$2,0)),0)</f>
        <v/>
      </c>
      <c r="AC569">
        <f>SUM(V569:AB569)</f>
        <v/>
      </c>
      <c r="AD569">
        <f>IFERROR(INDEX(TIMESHEET!$A$1:$AI$5000,MATCH($D569,TIMESHEET!A$1:A$500,0),MATCH("T100",TIMESHEET!$2:$2,0))-2,0)</f>
        <v/>
      </c>
      <c r="AE569">
        <f>IFERROR(INDEX(TIMESHEET!$A$1:$AI$5000,MATCH($D569,TIMESHEET!A$1:A$500,0),MATCH("T202",TIMESHEET!$2:$2,0)),0)</f>
        <v/>
      </c>
      <c r="AF569">
        <f>IFERROR(INDEX(TIMESHEET!$A$1:$AI$5000,MATCH($D569,TIMESHEET!A$1:A$500,0),MATCH("T302",TIMESHEET!$2:$2,0)),0)</f>
        <v/>
      </c>
      <c r="AG569">
        <f>IFERROR(INDEX(TIMESHEET!$A$1:$AI$5000,MATCH($D569,TIMESHEET!A$1:A$500,0),MATCH("T406",TIMESHEET!$2:$2,0)),0)</f>
        <v/>
      </c>
      <c r="AH569">
        <f>AE569+AG569</f>
        <v/>
      </c>
      <c r="AI569">
        <f>IFERROR(INDEX(TIMESHEET!$A$1:$AI$5000,MATCH($D569,TIMESHEET!A$1:A$500,0),MATCH("T701",TIMESHEET!$2:$2,0)),0)</f>
        <v/>
      </c>
      <c r="AJ569">
        <f>IFERROR(INDEX(TIMESHEET!$A$1:$AI$5000,MATCH($D569,TIMESHEET!B$1:B$500,0),MATCH("T320",TIMESHEET!$2:$2,0)),0)</f>
        <v/>
      </c>
      <c r="AK569">
        <f>IFERROR(IF(LEFT(INDEX(PIS!O$1:O$500,MATCH(D569,PIS!C$1:C$500)),1)="M",T569/AD569*SUM(AE569:AG569),T569*AD569),0)</f>
        <v/>
      </c>
      <c r="AL569">
        <f>IFERROR(INDEX(ADJ!$A$1:$BZ$1000,MATCH(PAYROLL!D569,ADJ!A$1:A$500,0),MATCH(PAYROLL!AL$2,ADJ!$2:$2,0)),0)</f>
        <v/>
      </c>
      <c r="AM569">
        <f>SUM(AK569:AL569)</f>
        <v/>
      </c>
      <c r="AN569">
        <f>IFERROR(ROUND(V569/$AD569*$AH569,0),0)</f>
        <v/>
      </c>
      <c r="AO569">
        <f>IFERROR(ROUND(W569/$AD569*$AH569,0),0)</f>
        <v/>
      </c>
      <c r="AP569">
        <f>IFERROR(ROUND(X569/$AD569*$AE569,0),0)</f>
        <v/>
      </c>
      <c r="AQ569">
        <f>IFERROR(ROUND(Y569/$AD569*$AH569,0),0)</f>
        <v/>
      </c>
      <c r="AR569">
        <f>IFERROR(ROUND(Z569/$AD569*$AH569,0),0)</f>
        <v/>
      </c>
      <c r="AS569">
        <f>IFERROR(ROUND(AA569/$AD569*$AH569,0),0)</f>
        <v/>
      </c>
      <c r="AT569">
        <f>IFERROR(IF((AE569+AF569+AG569)&gt;13,AB569,ROUND(AB569/AD569*AH569,0)),0)</f>
        <v/>
      </c>
      <c r="AU569">
        <f>IFERROR(INDEX(ADJ!$A$1:$BZ$1000,MATCH(PAYROLL!D569,ADJ!A$1:A$500,0),MATCH(PAYROLL!AU$2,ADJ!$2:$2,0)),0)</f>
        <v/>
      </c>
      <c r="AV569">
        <f>ROUND(SUM(AN569:AU569),0)</f>
        <v/>
      </c>
      <c r="AW569">
        <f>IFERROR(INDEX(TIMESHEET!$A$1:$AI$5000,MATCH(PAYROLL!D569,TIMESHEET!A$1:A$500,0),MATCH("T620",TIMESHEET!$2:$2,0)),0)</f>
        <v/>
      </c>
      <c r="AX569">
        <f>IFERROR(INDEX(TIMESHEET!$A$1:$AI$5000,MATCH(PAYROLL!D569,TIMESHEET!A$1:A$500,0),MATCH("T601",TIMESHEET!$2:$2,0)),0)</f>
        <v/>
      </c>
      <c r="AY569">
        <f>IFERROR(INDEX(TIMESHEET!$A$1:$AI$5000,MATCH(PAYROLL!D569,TIMESHEET!A$1:A$500,0),MATCH("T602",TIMESHEET!$2:$2,0)),0)</f>
        <v/>
      </c>
      <c r="AZ569">
        <f>IFERROR(INDEX(TIMESHEET!$A$1:$AI$5000,MATCH(PAYROLL!D569,TIMESHEET!A$1:A$500,0),MATCH("T603",TIMESHEET!$2:$2,0)),0)</f>
        <v/>
      </c>
      <c r="BA569">
        <f>IFERROR(INDEX(TIMESHEET!$A$1:$AI$5000,MATCH(PAYROLL!D569,TIMESHEET!A$1:A$500,0),MATCH("T611",TIMESHEET!$2:$2,0)),0)</f>
        <v/>
      </c>
      <c r="BB569">
        <f>IFERROR(INDEX(TIMESHEET!$A$1:$AI$5000,MATCH(PAYROLL!D569,TIMESHEET!A$1:A$500,0),MATCH("T612",TIMESHEET!$2:$2,0)),0)</f>
        <v/>
      </c>
      <c r="BC569">
        <f>IFERROR(INDEX(TIMESHEET!$A$1:$AI$5000,MATCH(PAYROLL!D569,TIMESHEET!A$1:A$500,0),MATCH("T613",TIMESHEET!$2:$2,0)),0)</f>
        <v/>
      </c>
      <c r="BD569">
        <f>IFERROR(INDEX(TIMESHEET!$A$1:$AI$5000,MATCH(PAYROLL!D569,TIMESHEET!A$1:A$500,0),MATCH("T500",TIMESHEET!$2:$2,0)),0)</f>
        <v/>
      </c>
      <c r="BE569">
        <f>IFERROR(IF(LEFT(INDEX(PIS!O$1:O$500,MATCH(D569,PIS!C$1:C$500)),1)="M",T569/AD569/8*(AW569+AX569*1.5+AY569*2+AZ569*3+BA569*2.1+BB569*2.7+BC569*3.9+BD569*0.3),T569/8*(AW569+AX569*1.5+AY569*2+AZ569*3+BA569*2.1+BB569*2.7+BC569*3.9+BD569*0.3)),0)</f>
        <v/>
      </c>
      <c r="BF569">
        <f>IFERROR(INDEX(ADJ!$A$1:$BZ$1000,MATCH(PAYROLL!$D569,ADJ!A$1:A$500,0),MATCH(PAYROLL!BF$2,ADJ!$2:$2,0)),0)</f>
        <v/>
      </c>
      <c r="BG569">
        <f>IFERROR(INDEX(ADJ!$A$1:$BZ$1000,MATCH(PAYROLL!D569,ADJ!A$1:A$500,0),MATCH(PAYROLL!BG$2,ADJ!$2:$2,0)),0)</f>
        <v/>
      </c>
      <c r="BH569">
        <f>IFERROR(INDEX(ADJ!$A$1:$BZ$1000,MATCH(PAYROLL!D569,ADJ!A$1:A$500,0),MATCH(PAYROLL!BH$2,ADJ!$2:$2,0)),0)</f>
        <v/>
      </c>
      <c r="BI569">
        <f>IFERROR(INDEX(ADJ!$A$1:$BZ$1000,MATCH(PAYROLL!D569,ADJ!A$1:A$500,0),MATCH(PAYROLL!BI$2,ADJ!$2:$2,0)),0)</f>
        <v/>
      </c>
      <c r="BJ569">
        <f>IFERROR(INDEX(ADJ!$A$1:$BZ$1000,MATCH(PAYROLL!D569,ADJ!A$1:A$500,0),MATCH(PAYROLL!BJ$2,ADJ!$2:$2,0)),0)</f>
        <v/>
      </c>
      <c r="BK569">
        <f>SUM(BF569:BJ569)</f>
        <v/>
      </c>
      <c r="BL569">
        <f>IFERROR(INDEX(ADJ!$A$1:$BZ$1000,MATCH(PAYROLL!D569,ADJ!A$1:A$500,0),MATCH(PAYROLL!BL$2,ADJ!$2:$2,0)),0)</f>
        <v/>
      </c>
      <c r="BM569">
        <f>IFERROR(INDEX(ADJ!$A$1:$BZ$1000,MATCH(PAYROLL!D569,ADJ!A$1:A$500,0),MATCH(PAYROLL!BM$2,ADJ!$2:$2,0)),0)</f>
        <v/>
      </c>
      <c r="BN569">
        <f>IFERROR(INDEX(ADJ!$A$1:$BZ$1000,MATCH(PAYROLL!D569,ADJ!A$1:A$500,0),MATCH(PAYROLL!BN$2,ADJ!$2:$2,0)),0)</f>
        <v/>
      </c>
      <c r="BO569">
        <f>IFERROR(INDEX(ADJ!$A$1:$BZ$1000,MATCH(PAYROLL!D569,ADJ!A$1:A$500,0),MATCH(PAYROLL!BO$2,ADJ!$2:$2,0)),0)</f>
        <v/>
      </c>
      <c r="BP569">
        <f>SUM(AM569,AV569,BE569,BK569,BL569:BO569)</f>
        <v/>
      </c>
      <c r="BQ569">
        <f>BO569</f>
        <v/>
      </c>
      <c r="BR569">
        <f>IFERROR(ROUND(IF(LEFT(INDEX(PIS!O$1:O$500,MATCH(D569,PIS!C$1:C$500)),1)="D",T569/8*(BD569*0.3),IF(LEFT(INDEX(PIS!O$1:O$500,MATCH(D569,PIS!C$1:C$500)),1)="H",T569*($BD569*0.3),T569/$AD569/8*($BD569*0.3))),0),0)</f>
        <v/>
      </c>
      <c r="BS569">
        <f>IF(AP569&lt;1,0,MIN(AP569,730000))</f>
        <v/>
      </c>
      <c r="BT569">
        <f>IFERROR(ROUND((BE569-SUM(AW569:BC569)*T569/AD569/8),0)-BR569,0)</f>
        <v/>
      </c>
      <c r="BU569">
        <f>AO569</f>
        <v/>
      </c>
      <c r="BV569">
        <f>SUM(BQ569:BU569)</f>
        <v/>
      </c>
      <c r="BW569">
        <f>BP569-BV569</f>
        <v/>
      </c>
      <c r="BX569">
        <f>IFERROR(IF(RIGHT(INDEX(PIS!O$1:O$500,MATCH(D569,PIS!C$1:C$500)),5)="Gross",MIN(U569+V569,VLOOKUP("R700",TSC!B:C,2,0)*VLOOKUP("R101",TSC!B:C,2,0))*VLOOKUP("R701",TSC!B:C,2,0)%,0),0)</f>
        <v/>
      </c>
      <c r="BY569">
        <f>IFERROR(IF(RIGHT(INDEX(PIS!O$1:O$500,MATCH(D569,PIS!C$1:C$500)),5)="Gross",MIN(U569+V569,VLOOKUP("R700",TSC!B:C,2,0)*VLOOKUP("R101",TSC!B:C,2,0))*VLOOKUP("T704",TSC!B:C,2,0)%,0),0)</f>
        <v/>
      </c>
      <c r="BZ569">
        <f>IFERROR(IF(RIGHT(INDEX(PIS!O$1:O$500,MATCH(D569,PIS!C$1:C$500)),5)="Gross",MIN(U569+V569,VLOOKUP("R700",TSC!B:C,2,0)*VLOOKUP("1",TSC!F:G,2,0))*VLOOKUP("T705",TSC!B:C,2,0)%,0),0)</f>
        <v/>
      </c>
      <c r="CA569">
        <f>IFERROR(INDEX(ADJ!$A$1:$BZ$1000,MATCH(PAYROLL!D569,ADJ!A$1:A$500,0),MATCH(PAYROLL!CA$2,ADJ!$2:$2,0)),0)</f>
        <v/>
      </c>
      <c r="CB569">
        <f>IFERROR(INDEX(ADJ!$A$1:$BZ$1000,MATCH(PAYROLL!D569,ADJ!A$1:A$500,0),MATCH(PAYROLL!CB$2,ADJ!$2:$2,0)),0)</f>
        <v/>
      </c>
      <c r="CC569">
        <f>SUM(BX569:CB569)</f>
        <v/>
      </c>
      <c r="CD569">
        <f>IFERROR(INDEX(PIS!$A$1:$BZ$1000,MATCH(PAYROLL!D569,PIS!C$1:C$500,0),MATCH(PAYROLL!CD$1,PIS!$1:$1,0)),0)</f>
        <v/>
      </c>
      <c r="CE569">
        <f>IFERROR(IF(OR(INDEX(PIS!P$1:P$500,MATCH(D569,PIS!C$1:C$500,0))="LT2",INDEX(PIS!P$1:P$500,MATCH(D569,PIS!C$1:C$500,0))="P10"),0,SUM(CC569,CD569*VLOOKUP("R601",TSC!B:C,2,0),VLOOKUP("R602",TSC!B:C,2,0))),0)</f>
        <v/>
      </c>
      <c r="CF569">
        <f>MAX(BW569-CE569,0)</f>
        <v/>
      </c>
      <c r="CG569">
        <f>IFERROR(IF(OR(RIGHT(INDEX(PIS!P$1:P$500,MATCH(D569,PIS!C$1:C$500)),5)="P10",RIGHT(INDEX(PIS!P$1:P$500,MATCH(D569,PIS!C$1:C$500)),5)="CK"),0,IF(CF569&lt;=5000000,CF569*5%,IF(CF569&lt;=10000000,CF569*10%-250000,IF(CF569&lt;=18000000,CF569*15%-750000,IF(CF569&lt;=32000000,CF569*20%-1650000,IF(CF569&lt;=52000000,CF569*25%-3250000,IF(CF569&lt;=80000000,BH569*30%-5850000,CF569*35%-9850000))))))),0)</f>
        <v/>
      </c>
      <c r="CH569">
        <f>IFERROR(IF(OR(INDEX(PIS!P$1:P$500,MATCH(D569,PIS!C$1:C$500))="LT",INDEX(PIS!P$1:P$500,MATCH(D569,PIS!C$1:C$500))="CK"),0,IF(CF569&lt;2000000,0,CF569*10%)),0)</f>
        <v/>
      </c>
      <c r="CI569">
        <f>IFERROR(INDEX(ADJ!$A$1:$BZ$1000,MATCH(PAYROLL!D569,ADJ!A$1:A$500,0),MATCH(PAYROLL!CI$2,ADJ!$2:$2,0)),0)</f>
        <v/>
      </c>
      <c r="CJ569">
        <f>IFERROR(INDEX(ADJ!$A$1:$BZ$1000,MATCH(PAYROLL!D569,ADJ!A$1:A$500,0),MATCH(PAYROLL!CJ$2,ADJ!$2:$2,0)),0)</f>
        <v/>
      </c>
      <c r="CK569">
        <f>IFERROR(INDEX(ADJ!$A$1:$BZ$1000,MATCH(PAYROLL!D569,ADJ!A$1:A$500,0),MATCH(PAYROLL!CK$2,ADJ!$2:$2,0)),0)</f>
        <v/>
      </c>
      <c r="CL569">
        <f>SUM(CG569:CK569)</f>
        <v/>
      </c>
      <c r="CM569">
        <f>ROUND(SUM(CH569:CK569),0)</f>
        <v/>
      </c>
      <c r="CN569">
        <f>IFERROR(INDEX(CSDA!D$1:D$500,MATCH($CN$2,CSDA!C$1:C$500,0))*INDEX(PIS!V$1:V$500,MATCH(D569,PIS!C$1:C$500))+INDEX(ADJ!$A$1:$BZ$1000,MATCH(PAYROLL!D569,ADJ!A$1:A$500,0),MATCH(PAYROLL!CN$2,ADJ!$2:$2,0)),0)</f>
        <v/>
      </c>
      <c r="CO569">
        <f>IFERROR(INDEX(ADJ!$A$1:$BZ$1000,MATCH(PAYROLL!D569,ADJ!A$1:A$500,0),MATCH(PAYROLL!CO$2,ADJ!$2:$2,0)),0)</f>
        <v/>
      </c>
      <c r="CP569">
        <f>IFERROR(INDEX(ADJ!$A$1:$BZ$1000,MATCH(PAYROLL!D569,ADJ!A$1:A$500,0),MATCH(PAYROLL!CP$2,ADJ!$2:$2,0)),0)</f>
        <v/>
      </c>
      <c r="CQ569">
        <f>BP569-CL569-CI569-CM569-CN569-CO569-CP569-CC569</f>
        <v/>
      </c>
      <c r="CR569">
        <f>IFERROR(IF(RIGHT(INDEX(PIS!O$1:O$500,MATCH(D569,PIS!C$1:C$500,0)),5)="Gross",MIN(U569+V569,VLOOKUP("R700",TSC!B:C,2,0)*VLOOKUP("R101",TSC!B:C,2,0))*(VLOOKUP("T711",TSC!B:C,2,0)+VLOOKUP("T712",TSC!B:C,2,0))%,MIN(T569+V569,VLOOKUP("R700",TSC!B:C,2,0)*VLOOKUP("R101",TSC!B:C,2,0))*(VLOOKUP("T711",TSC!B:C,2,0)+VLOOKUP("T712",TSC!B:C,2,0)+VLOOKUP("R701",TSC!B:C,2,0))%),0)</f>
        <v/>
      </c>
      <c r="CS569">
        <f>IFERROR(IF(RIGHT(INDEX(PIS!O$1:O$500,MATCH(D569,PIS!C$1:C$500,0)),5)="Gross",MIN(U569+V569,VLOOKUP("R700",TSC!B:C,2,0)*VLOOKUP("R101",TSC!B:C,2,0))*(VLOOKUP("T714",TSC!B:C,2,0))%,MIN(T569+V569,VLOOKUP("R700",TSC!B:C,2,0)*VLOOKUP("R101",TSC!B:C,2,0))*(VLOOKUP("T704",TSC!B:C,2,0)+VLOOKUP("T714",TSC!B:C,2,0))%),0)</f>
        <v/>
      </c>
      <c r="CT569">
        <f>IFERROR(IF(RIGHT(INDEX(PIS!O$1:O$500,MATCH(D569,PIS!C$1:C$500,0)),5)="Gross",MIN(U569+V569,VLOOKUP("R700",TSC!B:C,2,0)*VLOOKUP("R101",TSC!B:C,2,0))*VLOOKUP("T705",TSC!B:C,2,0)%,MIN(T569+V569,VLOOKUP("R700",TSC!B:C,2,0)*VLOOKUP("R101",TSC!B:C,2,0))*VLOOKUP("T705",TSC!B:C,2,0)%),0)</f>
        <v/>
      </c>
      <c r="CU569">
        <f>IFERROR(IF(RIGHT(INDEX(PIS!O$1:O$500,MATCH(D569,PIS!C$1:C$500,0)),5)="Gross",MIN(U569+V569,VLOOKUP("R700",TSC!B:C,2,0)*VLOOKUP("R101",TSC!B:C,2,0))*(VLOOKUP("T713",TSC!B:C,2,0))%,MIN(T569+V569,VLOOKUP("R700",TSC!B:C,2,0)*VLOOKUP("R101",TSC!B:C,2,0))*(VLOOKUP("T713",TSC!B:C,2,0))%),0)</f>
        <v/>
      </c>
      <c r="CV569">
        <f>IFERROR(INDEX(ADJ!$A$1:$BZ$1000,MATCH(PAYROLL!D569,ADJ!A$1:A$500,0),MATCH(PAYROLL!CV$2,ADJ!$2:$2,0)),0)</f>
        <v/>
      </c>
      <c r="CW569">
        <f>IFERROR(INDEX(ADJ!$A$1:$BZ$1000,MATCH(PAYROLL!D569,ADJ!A$1:A$500,0),MATCH(PAYROLL!CW$2,ADJ!$2:$2,0)),0)</f>
        <v/>
      </c>
      <c r="CX569">
        <f>SUM(CR569:CW569)</f>
        <v/>
      </c>
      <c r="CY569">
        <f>ROUND(IF(CR569&gt;0,T569+V569*VLOOKUP("R202",TSC!$B$1:$C$500,2,0),0),0)</f>
        <v/>
      </c>
      <c r="CZ569">
        <f>IFERROR(INDEX(CSDA!D$1:D$500,MATCH($CZ$2,CSDA!C$1:C$500,0)),0)</f>
        <v/>
      </c>
      <c r="DA569">
        <f>ROUND(T569*0.7%,0)</f>
        <v/>
      </c>
      <c r="DB569">
        <f>ROUND(T569/12,0)</f>
        <v/>
      </c>
      <c r="DC569">
        <f ref="DC569" t="array">IFERROR(INDEX(CSDA!D$1:D$500,MATCH("Trích giữ"&amp;PAYROLL!DC$2,CSDA!A$1:A$500&amp;CSDA!C$1:C$500,0)),0)</f>
        <v/>
      </c>
      <c r="DD569">
        <f ref="DD569" t="array">IFERROR(INDEX(CSDA!D$1:D$500,MATCH("Trích giữ"&amp;PAYROLL!DD$2,CSDA!A$1:A$500&amp;CSDA!C$1:C$500,0)),0)</f>
        <v/>
      </c>
      <c r="DE569">
        <f ref="DE569" t="array">IFERROR(INDEX(CSDA!D$1:D$500,MATCH("Trích giữ"&amp;PAYROLL!DE$2,CSDA!A$1:A$500&amp;CSDA!C$1:C$500,0)),0)</f>
        <v/>
      </c>
      <c r="DF569">
        <f>IFERROR(INDEX(CSDA!D$1:D$500,MATCH(PAYROLL!DF$2,CSDA!C$1:C$500,0)),0)</f>
        <v/>
      </c>
      <c r="DG569">
        <f ref="DG569" t="array">IFERROR(INDEX(CSDA!D$1:D$500,MATCH("Trích giữ"&amp;PAYROLL!DG$2,CSDA!A$1:A$500&amp;CSDA!C$1:C$500,0)),0)</f>
        <v/>
      </c>
      <c r="DH569">
        <f>ROUND(T569/26,0)</f>
        <v/>
      </c>
      <c r="DI569">
        <f ref="DI569" t="array">IFERROR(INDEX(CSDA!D$1:D$500,MATCH("Trích giữ"&amp;PAYROLL!DI$2,CSDA!A$1:A$500&amp;CSDA!C$1:C$500,0)),0)</f>
        <v/>
      </c>
      <c r="DJ569">
        <f>IF(U569=0,T569*21.5%-BL569,0)</f>
        <v/>
      </c>
      <c r="DK569">
        <f ref="DK569" t="array">IFERROR(INDEX(CSDA!D$1:D$500,MATCH("Trích giữ"&amp;PAYROLL!DK$2,CSDA!A$1:A$500&amp;CSDA!C$1:C$500,0)),0)</f>
        <v/>
      </c>
      <c r="DL569">
        <f>IFERROR(INDEX(CSDA!D$1:D$500,MATCH(PAYROLL!DL$2,CSDA!C$1:C$500,0))/12,0)</f>
        <v/>
      </c>
      <c r="DM569">
        <f>SUM(DB569:DL569)</f>
        <v/>
      </c>
      <c r="DN569">
        <f>IFERROR(INDEX(ADJ!$A$1:$BZ$1000,MATCH(PAYROLL!D569,ADJ!A$1:A$500,0),MATCH(PAYROLL!DN$2,ADJ!$2:$2,0)),0)</f>
        <v/>
      </c>
      <c r="DO569">
        <f>IFERROR(SUM(BP569,DM569:DN569,CX569:DA569)-DT569,0)</f>
        <v/>
      </c>
      <c r="DP569">
        <f ref="DP569" t="array">SUM(BW569*IFERROR(INDEX(CSDA!D$1:D$500,MATCH(BW$2,CSDA!C$1:C$500,0)),0)%,CX569*IFERROR(INDEX(CSDA!D$1:D$500,MATCH(CX$2,CSDA!C$1:C$500,0)),0)%,DA569*IFERROR(INDEX(CSDA!D$1:D$500,MATCH(DA$2,CSDA!C$1:C$500,0)),0)%,DB569*IFERROR(INDEX(CSDA!D$1:D$500,MATCH(DB$2,CSDA!C$1:C$500,0)),0)%,DF569*IFERROR(INDEX(CSDA!D$1:D$500,MATCH("Phí dịch vụ"&amp;PAYROLL!DF$2,CSDA!A$1:A$500&amp;CSDA!C$1:C$500,0)),0)%,DC569*IFERROR(INDEX(CSDA!D$1:D$500,MATCH("Phí dịch vụ"&amp;PAYROLL!DC$2,CSDA!A$1:A$500&amp;CSDA!C$1:C$500,0)),0)%,DH569*IFERROR(INDEX(CSDA!D$1:D$500,MATCH("Phí dịch vụ"&amp;PAYROLL!DH$2,CSDA!A$1:A$500&amp;CSDA!C$1:C$500,0)),0)%,DJ569*IFERROR(INDEX(CSDA!D$1:D$500,MATCH("Phí dịch vụ"&amp;PAYROLL!DJ$2,CSDA!A$1:A$500&amp;CSDA!C$1:C$500,0)),0)%,BN569*IFERROR(INDEX(CSDA!D$1:D$500,MATCH(BN$2,CSDA!C$1:C$500,0)),0)%)-BN569*7%</f>
        <v/>
      </c>
      <c r="DQ569">
        <f>IFERROR(INDEX(ADJ!$A$1:$BZ$1000,MATCH(PAYROLL!D569,ADJ!A$1:A$500,0),MATCH(PAYROLL!DQ$2,ADJ!$2:$2,0)),0)</f>
        <v/>
      </c>
      <c r="DR569">
        <f>IFERROR(INDEX(ADJ!$A$1:$BZ$1000,MATCH(PAYROLL!D569,ADJ!A$1:A$500,0),MATCH(PAYROLL!DR$2,ADJ!$2:$2,0)),0)</f>
        <v/>
      </c>
      <c r="DS569">
        <f>SUM(DP569:DR569)</f>
        <v/>
      </c>
      <c r="DT569">
        <f>EK569</f>
        <v/>
      </c>
      <c r="DU569">
        <f>SUM(DO569:DR569)</f>
        <v/>
      </c>
      <c r="DV569">
        <f>ROUND(DU569*0.1,0)</f>
        <v/>
      </c>
      <c r="DW569">
        <f>DU569+DV569</f>
        <v/>
      </c>
      <c r="DZ569">
        <f>IFERROR(INDEX(ADJ!$A$1:$BZ$1000,MATCH(PAYROLL!$D569,ADJ!A$1:A$500,0),MATCH(PAYROLL!DZ$2,ADJ!$2:$2,0)),0)</f>
        <v/>
      </c>
      <c r="EA569">
        <f>IFERROR(INDEX(ADJ!$A$1:$BZ$1000,MATCH(PAYROLL!$D569,ADJ!A$1:A$500,0),MATCH(PAYROLL!EA$2,ADJ!$2:$2,0)),0)</f>
        <v/>
      </c>
      <c r="EB569">
        <f>IFERROR(INDEX(ADJ!$A$1:$BZ$1000,MATCH(PAYROLL!$D569,ADJ!A$1:A$500,0),MATCH(PAYROLL!EB$2,ADJ!$2:$2,0)),0)</f>
        <v/>
      </c>
      <c r="EC569">
        <f>IFERROR(INDEX(ADJ!$A$1:$BZ$1000,MATCH(PAYROLL!$D569,ADJ!A$1:A$500,0),MATCH(PAYROLL!EC$2,ADJ!$2:$2,0)),0)</f>
        <v/>
      </c>
      <c r="ED569">
        <f>IFERROR(INDEX(ADJ!$A$1:$BZ$1000,MATCH(PAYROLL!$D569,ADJ!A$1:A$500,0),MATCH(PAYROLL!ED$2,ADJ!$2:$2,0)),0)</f>
        <v/>
      </c>
      <c r="EE569">
        <f>IFERROR(INDEX(ADJ!$A$1:$BZ$1000,MATCH(PAYROLL!$D569,ADJ!A$1:A$500,0),MATCH(PAYROLL!EE$2,ADJ!$2:$2,0)),0)</f>
        <v/>
      </c>
      <c r="EF569">
        <f>IFERROR(INDEX(ADJ!$A$1:$BZ$1000,MATCH(PAYROLL!$D569,ADJ!A$1:A$500,0),MATCH(PAYROLL!EF$2,ADJ!$2:$2,0)),0)</f>
        <v/>
      </c>
      <c r="EG569">
        <f>IFERROR(INDEX(ADJ!$A$1:$BZ$1000,MATCH(PAYROLL!$D569,ADJ!A$1:A$500,0),MATCH(PAYROLL!EG$2,ADJ!$2:$2,0)),0)</f>
        <v/>
      </c>
      <c r="EH569">
        <f>IFERROR(INDEX(ADJ!$A$1:$BZ$1000,MATCH(PAYROLL!$D569,ADJ!A$1:A$500,0),MATCH(PAYROLL!EH$2,ADJ!$2:$2,0)),0)</f>
        <v/>
      </c>
      <c r="EI569">
        <f>IFERROR(INDEX(ADJ!$A$1:$BZ$1000,MATCH(PAYROLL!D569,ADJ!A$1:A$500,0),MATCH(PAYROLL!EI$2,ADJ!$2:$2,0)),0)</f>
        <v/>
      </c>
      <c r="EJ569">
        <f>IFERROR(INDEX(ADJ!$A$1:$BZ$1000,MATCH(PAYROLL!$D569,ADJ!A$1:A$500,0),MATCH(PAYROLL!EJ$2,ADJ!$2:$2,0)),0)</f>
        <v/>
      </c>
      <c r="EK569">
        <f>SUM(DZ569:EJ569)</f>
        <v/>
      </c>
    </row>
    <row r="570">
      <c r="A570" t="n">
        <v>568</v>
      </c>
      <c r="B570" t="inlineStr">
        <is>
          <t>Hà Thị Phương</t>
        </is>
      </c>
      <c r="D570" t="inlineStr">
        <is>
          <t>125909-05</t>
        </is>
      </c>
      <c r="S570">
        <f>IFERROR(INDEX(PIS!$A$1:$BZ$1000,MATCH($D570,PIS!C$1:C$500,0),MATCH("Lương CB tháng trước",PIS!$1:$1,0)),0)</f>
        <v/>
      </c>
      <c r="T570">
        <f>IFERROR(INDEX(PIS!$A$1:$BZ$1000,MATCH($D570,PIS!C$1:C$500,0),MATCH("Lương CB hiện tại",PIS!$1:$1,0)),0)</f>
        <v/>
      </c>
      <c r="U570">
        <f>IFERROR(INDEX(PIS!$A$1:$BZ$1000,MATCH($D570,PIS!C$1:C$500,0),MATCH("Lương đóng BHBB",PIS!$1:$1,0)),0)</f>
        <v/>
      </c>
      <c r="V570">
        <f>IFERROR(INDEX(PIS!$A$1:$BZ$1000,MATCH($D570,PIS!C$1:C$500,0),MATCH(V$2,PIS!$2:$2,0)),0)</f>
        <v/>
      </c>
      <c r="W570">
        <f>IFERROR(INDEX(PIS!$A$1:$BZ$1000,MATCH($D570,PIS!C$1:C$500,0),MATCH(W$2,PIS!$2:$2,0)),0)</f>
        <v/>
      </c>
      <c r="X570">
        <f>IFERROR(INDEX(PIS!$A$1:$BZ$1000,MATCH($D570,PIS!C$1:C$500,0),MATCH(X$2,PIS!$2:$2,0)),0)</f>
        <v/>
      </c>
      <c r="Y570">
        <f>IFERROR(INDEX(PIS!$A$1:$BZ$1000,MATCH($D570,PIS!C$1:C$500,0),MATCH(Y$2,PIS!$2:$2,0)),0)</f>
        <v/>
      </c>
      <c r="Z570">
        <f>IFERROR(INDEX(PIS!$A$1:$BZ$1000,MATCH($D570,PIS!C$1:C$500,0),MATCH(Z$2,PIS!$2:$2,0)),0)</f>
        <v/>
      </c>
      <c r="AA570">
        <f>IFERROR(INDEX(PIS!$A$1:$BZ$1000,MATCH($D570,PIS!C$1:C$500,0),MATCH(AA$2,PIS!$2:$2,0)),0)</f>
        <v/>
      </c>
      <c r="AB570">
        <f>IFERROR(INDEX(PIS!$A$1:$BZ$1000,MATCH($D570,PIS!C$1:C$500,0),MATCH(AB$2,PIS!$2:$2,0)),0)</f>
        <v/>
      </c>
      <c r="AC570">
        <f>SUM(V570:AB570)</f>
        <v/>
      </c>
      <c r="AD570">
        <f>IFERROR(INDEX(TIMESHEET!$A$1:$AI$5000,MATCH($D570,TIMESHEET!A$1:A$500,0),MATCH("T100",TIMESHEET!$2:$2,0))-2,0)</f>
        <v/>
      </c>
      <c r="AE570">
        <f>IFERROR(INDEX(TIMESHEET!$A$1:$AI$5000,MATCH($D570,TIMESHEET!A$1:A$500,0),MATCH("T202",TIMESHEET!$2:$2,0)),0)</f>
        <v/>
      </c>
      <c r="AF570">
        <f>IFERROR(INDEX(TIMESHEET!$A$1:$AI$5000,MATCH($D570,TIMESHEET!A$1:A$500,0),MATCH("T302",TIMESHEET!$2:$2,0)),0)</f>
        <v/>
      </c>
      <c r="AG570">
        <f>IFERROR(INDEX(TIMESHEET!$A$1:$AI$5000,MATCH($D570,TIMESHEET!A$1:A$500,0),MATCH("T406",TIMESHEET!$2:$2,0)),0)</f>
        <v/>
      </c>
      <c r="AH570">
        <f>AE570+AG570</f>
        <v/>
      </c>
      <c r="AI570">
        <f>IFERROR(INDEX(TIMESHEET!$A$1:$AI$5000,MATCH($D570,TIMESHEET!A$1:A$500,0),MATCH("T701",TIMESHEET!$2:$2,0)),0)</f>
        <v/>
      </c>
      <c r="AJ570">
        <f>IFERROR(INDEX(TIMESHEET!$A$1:$AI$5000,MATCH($D570,TIMESHEET!B$1:B$500,0),MATCH("T320",TIMESHEET!$2:$2,0)),0)</f>
        <v/>
      </c>
      <c r="AK570">
        <f>IFERROR(IF(LEFT(INDEX(PIS!O$1:O$500,MATCH(D570,PIS!C$1:C$500)),1)="M",T570/AD570*SUM(AE570:AG570),T570*AD570),0)</f>
        <v/>
      </c>
      <c r="AL570">
        <f>IFERROR(INDEX(ADJ!$A$1:$BZ$1000,MATCH(PAYROLL!D570,ADJ!A$1:A$500,0),MATCH(PAYROLL!AL$2,ADJ!$2:$2,0)),0)</f>
        <v/>
      </c>
      <c r="AM570">
        <f>SUM(AK570:AL570)</f>
        <v/>
      </c>
      <c r="AN570">
        <f>IFERROR(ROUND(V570/$AD570*$AH570,0),0)</f>
        <v/>
      </c>
      <c r="AO570">
        <f>IFERROR(ROUND(W570/$AD570*$AH570,0),0)</f>
        <v/>
      </c>
      <c r="AP570">
        <f>IFERROR(ROUND(X570/$AD570*$AE570,0),0)</f>
        <v/>
      </c>
      <c r="AQ570">
        <f>IFERROR(ROUND(Y570/$AD570*$AH570,0),0)</f>
        <v/>
      </c>
      <c r="AR570">
        <f>IFERROR(ROUND(Z570/$AD570*$AH570,0),0)</f>
        <v/>
      </c>
      <c r="AS570">
        <f>IFERROR(ROUND(AA570/$AD570*$AH570,0),0)</f>
        <v/>
      </c>
      <c r="AT570">
        <f>IFERROR(IF((AE570+AF570+AG570)&gt;13,AB570,ROUND(AB570/AD570*AH570,0)),0)</f>
        <v/>
      </c>
      <c r="AU570">
        <f>IFERROR(INDEX(ADJ!$A$1:$BZ$1000,MATCH(PAYROLL!D570,ADJ!A$1:A$500,0),MATCH(PAYROLL!AU$2,ADJ!$2:$2,0)),0)</f>
        <v/>
      </c>
      <c r="AV570">
        <f>ROUND(SUM(AN570:AU570),0)</f>
        <v/>
      </c>
      <c r="AW570">
        <f>IFERROR(INDEX(TIMESHEET!$A$1:$AI$5000,MATCH(PAYROLL!D570,TIMESHEET!A$1:A$500,0),MATCH("T620",TIMESHEET!$2:$2,0)),0)</f>
        <v/>
      </c>
      <c r="AX570">
        <f>IFERROR(INDEX(TIMESHEET!$A$1:$AI$5000,MATCH(PAYROLL!D570,TIMESHEET!A$1:A$500,0),MATCH("T601",TIMESHEET!$2:$2,0)),0)</f>
        <v/>
      </c>
      <c r="AY570">
        <f>IFERROR(INDEX(TIMESHEET!$A$1:$AI$5000,MATCH(PAYROLL!D570,TIMESHEET!A$1:A$500,0),MATCH("T602",TIMESHEET!$2:$2,0)),0)</f>
        <v/>
      </c>
      <c r="AZ570">
        <f>IFERROR(INDEX(TIMESHEET!$A$1:$AI$5000,MATCH(PAYROLL!D570,TIMESHEET!A$1:A$500,0),MATCH("T603",TIMESHEET!$2:$2,0)),0)</f>
        <v/>
      </c>
      <c r="BA570">
        <f>IFERROR(INDEX(TIMESHEET!$A$1:$AI$5000,MATCH(PAYROLL!D570,TIMESHEET!A$1:A$500,0),MATCH("T611",TIMESHEET!$2:$2,0)),0)</f>
        <v/>
      </c>
      <c r="BB570">
        <f>IFERROR(INDEX(TIMESHEET!$A$1:$AI$5000,MATCH(PAYROLL!D570,TIMESHEET!A$1:A$500,0),MATCH("T612",TIMESHEET!$2:$2,0)),0)</f>
        <v/>
      </c>
      <c r="BC570">
        <f>IFERROR(INDEX(TIMESHEET!$A$1:$AI$5000,MATCH(PAYROLL!D570,TIMESHEET!A$1:A$500,0),MATCH("T613",TIMESHEET!$2:$2,0)),0)</f>
        <v/>
      </c>
      <c r="BD570">
        <f>IFERROR(INDEX(TIMESHEET!$A$1:$AI$5000,MATCH(PAYROLL!D570,TIMESHEET!A$1:A$500,0),MATCH("T500",TIMESHEET!$2:$2,0)),0)</f>
        <v/>
      </c>
      <c r="BE570">
        <f>IFERROR(IF(LEFT(INDEX(PIS!O$1:O$500,MATCH(D570,PIS!C$1:C$500)),1)="M",T570/AD570/8*(AW570+AX570*1.5+AY570*2+AZ570*3+BA570*2.1+BB570*2.7+BC570*3.9+BD570*0.3),T570/8*(AW570+AX570*1.5+AY570*2+AZ570*3+BA570*2.1+BB570*2.7+BC570*3.9+BD570*0.3)),0)</f>
        <v/>
      </c>
      <c r="BF570">
        <f>IFERROR(INDEX(ADJ!$A$1:$BZ$1000,MATCH(PAYROLL!$D570,ADJ!A$1:A$500,0),MATCH(PAYROLL!BF$2,ADJ!$2:$2,0)),0)</f>
        <v/>
      </c>
      <c r="BG570">
        <f>IFERROR(INDEX(ADJ!$A$1:$BZ$1000,MATCH(PAYROLL!D570,ADJ!A$1:A$500,0),MATCH(PAYROLL!BG$2,ADJ!$2:$2,0)),0)</f>
        <v/>
      </c>
      <c r="BH570">
        <f>IFERROR(INDEX(ADJ!$A$1:$BZ$1000,MATCH(PAYROLL!D570,ADJ!A$1:A$500,0),MATCH(PAYROLL!BH$2,ADJ!$2:$2,0)),0)</f>
        <v/>
      </c>
      <c r="BI570">
        <f>IFERROR(INDEX(ADJ!$A$1:$BZ$1000,MATCH(PAYROLL!D570,ADJ!A$1:A$500,0),MATCH(PAYROLL!BI$2,ADJ!$2:$2,0)),0)</f>
        <v/>
      </c>
      <c r="BJ570">
        <f>IFERROR(INDEX(ADJ!$A$1:$BZ$1000,MATCH(PAYROLL!D570,ADJ!A$1:A$500,0),MATCH(PAYROLL!BJ$2,ADJ!$2:$2,0)),0)</f>
        <v/>
      </c>
      <c r="BK570">
        <f>SUM(BF570:BJ570)</f>
        <v/>
      </c>
      <c r="BL570">
        <f>IFERROR(INDEX(ADJ!$A$1:$BZ$1000,MATCH(PAYROLL!D570,ADJ!A$1:A$500,0),MATCH(PAYROLL!BL$2,ADJ!$2:$2,0)),0)</f>
        <v/>
      </c>
      <c r="BM570">
        <f>IFERROR(INDEX(ADJ!$A$1:$BZ$1000,MATCH(PAYROLL!D570,ADJ!A$1:A$500,0),MATCH(PAYROLL!BM$2,ADJ!$2:$2,0)),0)</f>
        <v/>
      </c>
      <c r="BN570">
        <f>IFERROR(INDEX(ADJ!$A$1:$BZ$1000,MATCH(PAYROLL!D570,ADJ!A$1:A$500,0),MATCH(PAYROLL!BN$2,ADJ!$2:$2,0)),0)</f>
        <v/>
      </c>
      <c r="BO570">
        <f>IFERROR(INDEX(ADJ!$A$1:$BZ$1000,MATCH(PAYROLL!D570,ADJ!A$1:A$500,0),MATCH(PAYROLL!BO$2,ADJ!$2:$2,0)),0)</f>
        <v/>
      </c>
      <c r="BP570">
        <f>SUM(AM570,AV570,BE570,BK570,BL570:BO570)</f>
        <v/>
      </c>
      <c r="BQ570">
        <f>BO570</f>
        <v/>
      </c>
      <c r="BR570">
        <f>IFERROR(ROUND(IF(LEFT(INDEX(PIS!O$1:O$500,MATCH(D570,PIS!C$1:C$500)),1)="D",T570/8*(BD570*0.3),IF(LEFT(INDEX(PIS!O$1:O$500,MATCH(D570,PIS!C$1:C$500)),1)="H",T570*($BD570*0.3),T570/$AD570/8*($BD570*0.3))),0),0)</f>
        <v/>
      </c>
      <c r="BS570">
        <f>IF(AP570&lt;1,0,MIN(AP570,730000))</f>
        <v/>
      </c>
      <c r="BT570">
        <f>IFERROR(ROUND((BE570-SUM(AW570:BC570)*T570/AD570/8),0)-BR570,0)</f>
        <v/>
      </c>
      <c r="BU570">
        <f>AO570</f>
        <v/>
      </c>
      <c r="BV570">
        <f>SUM(BQ570:BU570)</f>
        <v/>
      </c>
      <c r="BW570">
        <f>BP570-BV570</f>
        <v/>
      </c>
      <c r="BX570">
        <f>IFERROR(IF(RIGHT(INDEX(PIS!O$1:O$500,MATCH(D570,PIS!C$1:C$500)),5)="Gross",MIN(U570+V570,VLOOKUP("R700",TSC!B:C,2,0)*VLOOKUP("R101",TSC!B:C,2,0))*VLOOKUP("R701",TSC!B:C,2,0)%,0),0)</f>
        <v/>
      </c>
      <c r="BY570">
        <f>IFERROR(IF(RIGHT(INDEX(PIS!O$1:O$500,MATCH(D570,PIS!C$1:C$500)),5)="Gross",MIN(U570+V570,VLOOKUP("R700",TSC!B:C,2,0)*VLOOKUP("R101",TSC!B:C,2,0))*VLOOKUP("T704",TSC!B:C,2,0)%,0),0)</f>
        <v/>
      </c>
      <c r="BZ570">
        <f>IFERROR(IF(RIGHT(INDEX(PIS!O$1:O$500,MATCH(D570,PIS!C$1:C$500)),5)="Gross",MIN(U570+V570,VLOOKUP("R700",TSC!B:C,2,0)*VLOOKUP("1",TSC!F:G,2,0))*VLOOKUP("T705",TSC!B:C,2,0)%,0),0)</f>
        <v/>
      </c>
      <c r="CA570">
        <f>IFERROR(INDEX(ADJ!$A$1:$BZ$1000,MATCH(PAYROLL!D570,ADJ!A$1:A$500,0),MATCH(PAYROLL!CA$2,ADJ!$2:$2,0)),0)</f>
        <v/>
      </c>
      <c r="CB570">
        <f>IFERROR(INDEX(ADJ!$A$1:$BZ$1000,MATCH(PAYROLL!D570,ADJ!A$1:A$500,0),MATCH(PAYROLL!CB$2,ADJ!$2:$2,0)),0)</f>
        <v/>
      </c>
      <c r="CC570">
        <f>SUM(BX570:CB570)</f>
        <v/>
      </c>
      <c r="CD570">
        <f>IFERROR(INDEX(PIS!$A$1:$BZ$1000,MATCH(PAYROLL!D570,PIS!C$1:C$500,0),MATCH(PAYROLL!CD$1,PIS!$1:$1,0)),0)</f>
        <v/>
      </c>
      <c r="CE570">
        <f>IFERROR(IF(OR(INDEX(PIS!P$1:P$500,MATCH(D570,PIS!C$1:C$500,0))="LT2",INDEX(PIS!P$1:P$500,MATCH(D570,PIS!C$1:C$500,0))="P10"),0,SUM(CC570,CD570*VLOOKUP("R601",TSC!B:C,2,0),VLOOKUP("R602",TSC!B:C,2,0))),0)</f>
        <v/>
      </c>
      <c r="CF570">
        <f>MAX(BW570-CE570,0)</f>
        <v/>
      </c>
      <c r="CG570">
        <f>IFERROR(IF(OR(RIGHT(INDEX(PIS!P$1:P$500,MATCH(D570,PIS!C$1:C$500)),5)="P10",RIGHT(INDEX(PIS!P$1:P$500,MATCH(D570,PIS!C$1:C$500)),5)="CK"),0,IF(CF570&lt;=5000000,CF570*5%,IF(CF570&lt;=10000000,CF570*10%-250000,IF(CF570&lt;=18000000,CF570*15%-750000,IF(CF570&lt;=32000000,CF570*20%-1650000,IF(CF570&lt;=52000000,CF570*25%-3250000,IF(CF570&lt;=80000000,BH570*30%-5850000,CF570*35%-9850000))))))),0)</f>
        <v/>
      </c>
      <c r="CH570">
        <f>IFERROR(IF(OR(INDEX(PIS!P$1:P$500,MATCH(D570,PIS!C$1:C$500))="LT",INDEX(PIS!P$1:P$500,MATCH(D570,PIS!C$1:C$500))="CK"),0,IF(CF570&lt;2000000,0,CF570*10%)),0)</f>
        <v/>
      </c>
      <c r="CI570">
        <f>IFERROR(INDEX(ADJ!$A$1:$BZ$1000,MATCH(PAYROLL!D570,ADJ!A$1:A$500,0),MATCH(PAYROLL!CI$2,ADJ!$2:$2,0)),0)</f>
        <v/>
      </c>
      <c r="CJ570">
        <f>IFERROR(INDEX(ADJ!$A$1:$BZ$1000,MATCH(PAYROLL!D570,ADJ!A$1:A$500,0),MATCH(PAYROLL!CJ$2,ADJ!$2:$2,0)),0)</f>
        <v/>
      </c>
      <c r="CK570">
        <f>IFERROR(INDEX(ADJ!$A$1:$BZ$1000,MATCH(PAYROLL!D570,ADJ!A$1:A$500,0),MATCH(PAYROLL!CK$2,ADJ!$2:$2,0)),0)</f>
        <v/>
      </c>
      <c r="CL570">
        <f>SUM(CG570:CK570)</f>
        <v/>
      </c>
      <c r="CM570">
        <f>ROUND(SUM(CH570:CK570),0)</f>
        <v/>
      </c>
      <c r="CN570">
        <f>IFERROR(INDEX(CSDA!D$1:D$500,MATCH($CN$2,CSDA!C$1:C$500,0))*INDEX(PIS!V$1:V$500,MATCH(D570,PIS!C$1:C$500))+INDEX(ADJ!$A$1:$BZ$1000,MATCH(PAYROLL!D570,ADJ!A$1:A$500,0),MATCH(PAYROLL!CN$2,ADJ!$2:$2,0)),0)</f>
        <v/>
      </c>
      <c r="CO570">
        <f>IFERROR(INDEX(ADJ!$A$1:$BZ$1000,MATCH(PAYROLL!D570,ADJ!A$1:A$500,0),MATCH(PAYROLL!CO$2,ADJ!$2:$2,0)),0)</f>
        <v/>
      </c>
      <c r="CP570">
        <f>IFERROR(INDEX(ADJ!$A$1:$BZ$1000,MATCH(PAYROLL!D570,ADJ!A$1:A$500,0),MATCH(PAYROLL!CP$2,ADJ!$2:$2,0)),0)</f>
        <v/>
      </c>
      <c r="CQ570">
        <f>BP570-CL570-CI570-CM570-CN570-CO570-CP570-CC570</f>
        <v/>
      </c>
      <c r="CR570">
        <f>IFERROR(IF(RIGHT(INDEX(PIS!O$1:O$500,MATCH(D570,PIS!C$1:C$500,0)),5)="Gross",MIN(U570+V570,VLOOKUP("R700",TSC!B:C,2,0)*VLOOKUP("R101",TSC!B:C,2,0))*(VLOOKUP("T711",TSC!B:C,2,0)+VLOOKUP("T712",TSC!B:C,2,0))%,MIN(T570+V570,VLOOKUP("R700",TSC!B:C,2,0)*VLOOKUP("R101",TSC!B:C,2,0))*(VLOOKUP("T711",TSC!B:C,2,0)+VLOOKUP("T712",TSC!B:C,2,0)+VLOOKUP("R701",TSC!B:C,2,0))%),0)</f>
        <v/>
      </c>
      <c r="CS570">
        <f>IFERROR(IF(RIGHT(INDEX(PIS!O$1:O$500,MATCH(D570,PIS!C$1:C$500,0)),5)="Gross",MIN(U570+V570,VLOOKUP("R700",TSC!B:C,2,0)*VLOOKUP("R101",TSC!B:C,2,0))*(VLOOKUP("T714",TSC!B:C,2,0))%,MIN(T570+V570,VLOOKUP("R700",TSC!B:C,2,0)*VLOOKUP("R101",TSC!B:C,2,0))*(VLOOKUP("T704",TSC!B:C,2,0)+VLOOKUP("T714",TSC!B:C,2,0))%),0)</f>
        <v/>
      </c>
      <c r="CT570">
        <f>IFERROR(IF(RIGHT(INDEX(PIS!O$1:O$500,MATCH(D570,PIS!C$1:C$500,0)),5)="Gross",MIN(U570+V570,VLOOKUP("R700",TSC!B:C,2,0)*VLOOKUP("R101",TSC!B:C,2,0))*VLOOKUP("T705",TSC!B:C,2,0)%,MIN(T570+V570,VLOOKUP("R700",TSC!B:C,2,0)*VLOOKUP("R101",TSC!B:C,2,0))*VLOOKUP("T705",TSC!B:C,2,0)%),0)</f>
        <v/>
      </c>
      <c r="CU570">
        <f>IFERROR(IF(RIGHT(INDEX(PIS!O$1:O$500,MATCH(D570,PIS!C$1:C$500,0)),5)="Gross",MIN(U570+V570,VLOOKUP("R700",TSC!B:C,2,0)*VLOOKUP("R101",TSC!B:C,2,0))*(VLOOKUP("T713",TSC!B:C,2,0))%,MIN(T570+V570,VLOOKUP("R700",TSC!B:C,2,0)*VLOOKUP("R101",TSC!B:C,2,0))*(VLOOKUP("T713",TSC!B:C,2,0))%),0)</f>
        <v/>
      </c>
      <c r="CV570">
        <f>IFERROR(INDEX(ADJ!$A$1:$BZ$1000,MATCH(PAYROLL!D570,ADJ!A$1:A$500,0),MATCH(PAYROLL!CV$2,ADJ!$2:$2,0)),0)</f>
        <v/>
      </c>
      <c r="CW570">
        <f>IFERROR(INDEX(ADJ!$A$1:$BZ$1000,MATCH(PAYROLL!D570,ADJ!A$1:A$500,0),MATCH(PAYROLL!CW$2,ADJ!$2:$2,0)),0)</f>
        <v/>
      </c>
      <c r="CX570">
        <f>SUM(CR570:CW570)</f>
        <v/>
      </c>
      <c r="CY570">
        <f>ROUND(IF(CR570&gt;0,T570+V570*VLOOKUP("R202",TSC!$B$1:$C$500,2,0),0),0)</f>
        <v/>
      </c>
      <c r="CZ570">
        <f>IFERROR(INDEX(CSDA!D$1:D$500,MATCH($CZ$2,CSDA!C$1:C$500,0)),0)</f>
        <v/>
      </c>
      <c r="DA570">
        <f>ROUND(T570*0.7%,0)</f>
        <v/>
      </c>
      <c r="DB570">
        <f>ROUND(T570/12,0)</f>
        <v/>
      </c>
      <c r="DC570">
        <f ref="DC570" t="array">IFERROR(INDEX(CSDA!D$1:D$500,MATCH("Trích giữ"&amp;PAYROLL!DC$2,CSDA!A$1:A$500&amp;CSDA!C$1:C$500,0)),0)</f>
        <v/>
      </c>
      <c r="DD570">
        <f ref="DD570" t="array">IFERROR(INDEX(CSDA!D$1:D$500,MATCH("Trích giữ"&amp;PAYROLL!DD$2,CSDA!A$1:A$500&amp;CSDA!C$1:C$500,0)),0)</f>
        <v/>
      </c>
      <c r="DE570">
        <f ref="DE570" t="array">IFERROR(INDEX(CSDA!D$1:D$500,MATCH("Trích giữ"&amp;PAYROLL!DE$2,CSDA!A$1:A$500&amp;CSDA!C$1:C$500,0)),0)</f>
        <v/>
      </c>
      <c r="DF570">
        <f>IFERROR(INDEX(CSDA!D$1:D$500,MATCH(PAYROLL!DF$2,CSDA!C$1:C$500,0)),0)</f>
        <v/>
      </c>
      <c r="DG570">
        <f ref="DG570" t="array">IFERROR(INDEX(CSDA!D$1:D$500,MATCH("Trích giữ"&amp;PAYROLL!DG$2,CSDA!A$1:A$500&amp;CSDA!C$1:C$500,0)),0)</f>
        <v/>
      </c>
      <c r="DH570">
        <f>ROUND(T570/26,0)</f>
        <v/>
      </c>
      <c r="DI570">
        <f ref="DI570" t="array">IFERROR(INDEX(CSDA!D$1:D$500,MATCH("Trích giữ"&amp;PAYROLL!DI$2,CSDA!A$1:A$500&amp;CSDA!C$1:C$500,0)),0)</f>
        <v/>
      </c>
      <c r="DJ570">
        <f>IF(U570=0,T570*21.5%-BL570,0)</f>
        <v/>
      </c>
      <c r="DK570">
        <f ref="DK570" t="array">IFERROR(INDEX(CSDA!D$1:D$500,MATCH("Trích giữ"&amp;PAYROLL!DK$2,CSDA!A$1:A$500&amp;CSDA!C$1:C$500,0)),0)</f>
        <v/>
      </c>
      <c r="DL570">
        <f>IFERROR(INDEX(CSDA!D$1:D$500,MATCH(PAYROLL!DL$2,CSDA!C$1:C$500,0))/12,0)</f>
        <v/>
      </c>
      <c r="DM570">
        <f>SUM(DB570:DL570)</f>
        <v/>
      </c>
      <c r="DN570">
        <f>IFERROR(INDEX(ADJ!$A$1:$BZ$1000,MATCH(PAYROLL!D570,ADJ!A$1:A$500,0),MATCH(PAYROLL!DN$2,ADJ!$2:$2,0)),0)</f>
        <v/>
      </c>
      <c r="DO570">
        <f>IFERROR(SUM(BP570,DM570:DN570,CX570:DA570)-DT570,0)</f>
        <v/>
      </c>
      <c r="DP570">
        <f ref="DP570" t="array">SUM(BW570*IFERROR(INDEX(CSDA!D$1:D$500,MATCH(BW$2,CSDA!C$1:C$500,0)),0)%,CX570*IFERROR(INDEX(CSDA!D$1:D$500,MATCH(CX$2,CSDA!C$1:C$500,0)),0)%,DA570*IFERROR(INDEX(CSDA!D$1:D$500,MATCH(DA$2,CSDA!C$1:C$500,0)),0)%,DB570*IFERROR(INDEX(CSDA!D$1:D$500,MATCH(DB$2,CSDA!C$1:C$500,0)),0)%,DF570*IFERROR(INDEX(CSDA!D$1:D$500,MATCH("Phí dịch vụ"&amp;PAYROLL!DF$2,CSDA!A$1:A$500&amp;CSDA!C$1:C$500,0)),0)%,DC570*IFERROR(INDEX(CSDA!D$1:D$500,MATCH("Phí dịch vụ"&amp;PAYROLL!DC$2,CSDA!A$1:A$500&amp;CSDA!C$1:C$500,0)),0)%,DH570*IFERROR(INDEX(CSDA!D$1:D$500,MATCH("Phí dịch vụ"&amp;PAYROLL!DH$2,CSDA!A$1:A$500&amp;CSDA!C$1:C$500,0)),0)%,DJ570*IFERROR(INDEX(CSDA!D$1:D$500,MATCH("Phí dịch vụ"&amp;PAYROLL!DJ$2,CSDA!A$1:A$500&amp;CSDA!C$1:C$500,0)),0)%,BN570*IFERROR(INDEX(CSDA!D$1:D$500,MATCH(BN$2,CSDA!C$1:C$500,0)),0)%)-BN570*7%</f>
        <v/>
      </c>
      <c r="DQ570">
        <f>IFERROR(INDEX(ADJ!$A$1:$BZ$1000,MATCH(PAYROLL!D570,ADJ!A$1:A$500,0),MATCH(PAYROLL!DQ$2,ADJ!$2:$2,0)),0)</f>
        <v/>
      </c>
      <c r="DR570">
        <f>IFERROR(INDEX(ADJ!$A$1:$BZ$1000,MATCH(PAYROLL!D570,ADJ!A$1:A$500,0),MATCH(PAYROLL!DR$2,ADJ!$2:$2,0)),0)</f>
        <v/>
      </c>
      <c r="DS570">
        <f>SUM(DP570:DR570)</f>
        <v/>
      </c>
      <c r="DT570">
        <f>EK570</f>
        <v/>
      </c>
      <c r="DU570">
        <f>SUM(DO570:DR570)</f>
        <v/>
      </c>
      <c r="DV570">
        <f>ROUND(DU570*0.1,0)</f>
        <v/>
      </c>
      <c r="DW570">
        <f>DU570+DV570</f>
        <v/>
      </c>
      <c r="DZ570">
        <f>IFERROR(INDEX(ADJ!$A$1:$BZ$1000,MATCH(PAYROLL!$D570,ADJ!A$1:A$500,0),MATCH(PAYROLL!DZ$2,ADJ!$2:$2,0)),0)</f>
        <v/>
      </c>
      <c r="EA570">
        <f>IFERROR(INDEX(ADJ!$A$1:$BZ$1000,MATCH(PAYROLL!$D570,ADJ!A$1:A$500,0),MATCH(PAYROLL!EA$2,ADJ!$2:$2,0)),0)</f>
        <v/>
      </c>
      <c r="EB570">
        <f>IFERROR(INDEX(ADJ!$A$1:$BZ$1000,MATCH(PAYROLL!$D570,ADJ!A$1:A$500,0),MATCH(PAYROLL!EB$2,ADJ!$2:$2,0)),0)</f>
        <v/>
      </c>
      <c r="EC570">
        <f>IFERROR(INDEX(ADJ!$A$1:$BZ$1000,MATCH(PAYROLL!$D570,ADJ!A$1:A$500,0),MATCH(PAYROLL!EC$2,ADJ!$2:$2,0)),0)</f>
        <v/>
      </c>
      <c r="ED570">
        <f>IFERROR(INDEX(ADJ!$A$1:$BZ$1000,MATCH(PAYROLL!$D570,ADJ!A$1:A$500,0),MATCH(PAYROLL!ED$2,ADJ!$2:$2,0)),0)</f>
        <v/>
      </c>
      <c r="EE570">
        <f>IFERROR(INDEX(ADJ!$A$1:$BZ$1000,MATCH(PAYROLL!$D570,ADJ!A$1:A$500,0),MATCH(PAYROLL!EE$2,ADJ!$2:$2,0)),0)</f>
        <v/>
      </c>
      <c r="EF570">
        <f>IFERROR(INDEX(ADJ!$A$1:$BZ$1000,MATCH(PAYROLL!$D570,ADJ!A$1:A$500,0),MATCH(PAYROLL!EF$2,ADJ!$2:$2,0)),0)</f>
        <v/>
      </c>
      <c r="EG570">
        <f>IFERROR(INDEX(ADJ!$A$1:$BZ$1000,MATCH(PAYROLL!$D570,ADJ!A$1:A$500,0),MATCH(PAYROLL!EG$2,ADJ!$2:$2,0)),0)</f>
        <v/>
      </c>
      <c r="EH570">
        <f>IFERROR(INDEX(ADJ!$A$1:$BZ$1000,MATCH(PAYROLL!$D570,ADJ!A$1:A$500,0),MATCH(PAYROLL!EH$2,ADJ!$2:$2,0)),0)</f>
        <v/>
      </c>
      <c r="EI570">
        <f>IFERROR(INDEX(ADJ!$A$1:$BZ$1000,MATCH(PAYROLL!D570,ADJ!A$1:A$500,0),MATCH(PAYROLL!EI$2,ADJ!$2:$2,0)),0)</f>
        <v/>
      </c>
      <c r="EJ570">
        <f>IFERROR(INDEX(ADJ!$A$1:$BZ$1000,MATCH(PAYROLL!$D570,ADJ!A$1:A$500,0),MATCH(PAYROLL!EJ$2,ADJ!$2:$2,0)),0)</f>
        <v/>
      </c>
      <c r="EK570">
        <f>SUM(DZ570:EJ570)</f>
        <v/>
      </c>
    </row>
    <row r="571">
      <c r="A571" t="n">
        <v>569</v>
      </c>
      <c r="B571" t="inlineStr">
        <is>
          <t>Hà Văn Đông</t>
        </is>
      </c>
      <c r="D571" t="inlineStr">
        <is>
          <t>154117-03</t>
        </is>
      </c>
      <c r="S571">
        <f>IFERROR(INDEX(PIS!$A$1:$BZ$1000,MATCH($D571,PIS!C$1:C$500,0),MATCH("Lương CB tháng trước",PIS!$1:$1,0)),0)</f>
        <v/>
      </c>
      <c r="T571">
        <f>IFERROR(INDEX(PIS!$A$1:$BZ$1000,MATCH($D571,PIS!C$1:C$500,0),MATCH("Lương CB hiện tại",PIS!$1:$1,0)),0)</f>
        <v/>
      </c>
      <c r="U571">
        <f>IFERROR(INDEX(PIS!$A$1:$BZ$1000,MATCH($D571,PIS!C$1:C$500,0),MATCH("Lương đóng BHBB",PIS!$1:$1,0)),0)</f>
        <v/>
      </c>
      <c r="V571">
        <f>IFERROR(INDEX(PIS!$A$1:$BZ$1000,MATCH($D571,PIS!C$1:C$500,0),MATCH(V$2,PIS!$2:$2,0)),0)</f>
        <v/>
      </c>
      <c r="W571">
        <f>IFERROR(INDEX(PIS!$A$1:$BZ$1000,MATCH($D571,PIS!C$1:C$500,0),MATCH(W$2,PIS!$2:$2,0)),0)</f>
        <v/>
      </c>
      <c r="X571">
        <f>IFERROR(INDEX(PIS!$A$1:$BZ$1000,MATCH($D571,PIS!C$1:C$500,0),MATCH(X$2,PIS!$2:$2,0)),0)</f>
        <v/>
      </c>
      <c r="Y571">
        <f>IFERROR(INDEX(PIS!$A$1:$BZ$1000,MATCH($D571,PIS!C$1:C$500,0),MATCH(Y$2,PIS!$2:$2,0)),0)</f>
        <v/>
      </c>
      <c r="Z571">
        <f>IFERROR(INDEX(PIS!$A$1:$BZ$1000,MATCH($D571,PIS!C$1:C$500,0),MATCH(Z$2,PIS!$2:$2,0)),0)</f>
        <v/>
      </c>
      <c r="AA571">
        <f>IFERROR(INDEX(PIS!$A$1:$BZ$1000,MATCH($D571,PIS!C$1:C$500,0),MATCH(AA$2,PIS!$2:$2,0)),0)</f>
        <v/>
      </c>
      <c r="AB571">
        <f>IFERROR(INDEX(PIS!$A$1:$BZ$1000,MATCH($D571,PIS!C$1:C$500,0),MATCH(AB$2,PIS!$2:$2,0)),0)</f>
        <v/>
      </c>
      <c r="AC571">
        <f>SUM(V571:AB571)</f>
        <v/>
      </c>
      <c r="AD571">
        <f>IFERROR(INDEX(TIMESHEET!$A$1:$AI$5000,MATCH($D571,TIMESHEET!A$1:A$500,0),MATCH("T100",TIMESHEET!$2:$2,0))-2,0)</f>
        <v/>
      </c>
      <c r="AE571">
        <f>IFERROR(INDEX(TIMESHEET!$A$1:$AI$5000,MATCH($D571,TIMESHEET!A$1:A$500,0),MATCH("T202",TIMESHEET!$2:$2,0)),0)</f>
        <v/>
      </c>
      <c r="AF571">
        <f>IFERROR(INDEX(TIMESHEET!$A$1:$AI$5000,MATCH($D571,TIMESHEET!A$1:A$500,0),MATCH("T302",TIMESHEET!$2:$2,0)),0)</f>
        <v/>
      </c>
      <c r="AG571">
        <f>IFERROR(INDEX(TIMESHEET!$A$1:$AI$5000,MATCH($D571,TIMESHEET!A$1:A$500,0),MATCH("T406",TIMESHEET!$2:$2,0)),0)</f>
        <v/>
      </c>
      <c r="AH571">
        <f>AE571+AG571</f>
        <v/>
      </c>
      <c r="AI571">
        <f>IFERROR(INDEX(TIMESHEET!$A$1:$AI$5000,MATCH($D571,TIMESHEET!A$1:A$500,0),MATCH("T701",TIMESHEET!$2:$2,0)),0)</f>
        <v/>
      </c>
      <c r="AJ571">
        <f>IFERROR(INDEX(TIMESHEET!$A$1:$AI$5000,MATCH($D571,TIMESHEET!B$1:B$500,0),MATCH("T320",TIMESHEET!$2:$2,0)),0)</f>
        <v/>
      </c>
      <c r="AK571">
        <f>IFERROR(IF(LEFT(INDEX(PIS!O$1:O$500,MATCH(D571,PIS!C$1:C$500)),1)="M",T571/AD571*SUM(AE571:AG571),T571*AD571),0)</f>
        <v/>
      </c>
      <c r="AL571">
        <f>IFERROR(INDEX(ADJ!$A$1:$BZ$1000,MATCH(PAYROLL!D571,ADJ!A$1:A$500,0),MATCH(PAYROLL!AL$2,ADJ!$2:$2,0)),0)</f>
        <v/>
      </c>
      <c r="AM571">
        <f>SUM(AK571:AL571)</f>
        <v/>
      </c>
      <c r="AN571">
        <f>IFERROR(ROUND(V571/$AD571*$AH571,0),0)</f>
        <v/>
      </c>
      <c r="AO571">
        <f>IFERROR(ROUND(W571/$AD571*$AH571,0),0)</f>
        <v/>
      </c>
      <c r="AP571">
        <f>IFERROR(ROUND(X571/$AD571*$AE571,0),0)</f>
        <v/>
      </c>
      <c r="AQ571">
        <f>IFERROR(ROUND(Y571/$AD571*$AH571,0),0)</f>
        <v/>
      </c>
      <c r="AR571">
        <f>IFERROR(ROUND(Z571/$AD571*$AH571,0),0)</f>
        <v/>
      </c>
      <c r="AS571">
        <f>IFERROR(ROUND(AA571/$AD571*$AH571,0),0)</f>
        <v/>
      </c>
      <c r="AT571">
        <f>IFERROR(IF((AE571+AF571+AG571)&gt;13,AB571,ROUND(AB571/AD571*AH571,0)),0)</f>
        <v/>
      </c>
      <c r="AU571">
        <f>IFERROR(INDEX(ADJ!$A$1:$BZ$1000,MATCH(PAYROLL!D571,ADJ!A$1:A$500,0),MATCH(PAYROLL!AU$2,ADJ!$2:$2,0)),0)</f>
        <v/>
      </c>
      <c r="AV571">
        <f>ROUND(SUM(AN571:AU571),0)</f>
        <v/>
      </c>
      <c r="AW571">
        <f>IFERROR(INDEX(TIMESHEET!$A$1:$AI$5000,MATCH(PAYROLL!D571,TIMESHEET!A$1:A$500,0),MATCH("T620",TIMESHEET!$2:$2,0)),0)</f>
        <v/>
      </c>
      <c r="AX571">
        <f>IFERROR(INDEX(TIMESHEET!$A$1:$AI$5000,MATCH(PAYROLL!D571,TIMESHEET!A$1:A$500,0),MATCH("T601",TIMESHEET!$2:$2,0)),0)</f>
        <v/>
      </c>
      <c r="AY571">
        <f>IFERROR(INDEX(TIMESHEET!$A$1:$AI$5000,MATCH(PAYROLL!D571,TIMESHEET!A$1:A$500,0),MATCH("T602",TIMESHEET!$2:$2,0)),0)</f>
        <v/>
      </c>
      <c r="AZ571">
        <f>IFERROR(INDEX(TIMESHEET!$A$1:$AI$5000,MATCH(PAYROLL!D571,TIMESHEET!A$1:A$500,0),MATCH("T603",TIMESHEET!$2:$2,0)),0)</f>
        <v/>
      </c>
      <c r="BA571">
        <f>IFERROR(INDEX(TIMESHEET!$A$1:$AI$5000,MATCH(PAYROLL!D571,TIMESHEET!A$1:A$500,0),MATCH("T611",TIMESHEET!$2:$2,0)),0)</f>
        <v/>
      </c>
      <c r="BB571">
        <f>IFERROR(INDEX(TIMESHEET!$A$1:$AI$5000,MATCH(PAYROLL!D571,TIMESHEET!A$1:A$500,0),MATCH("T612",TIMESHEET!$2:$2,0)),0)</f>
        <v/>
      </c>
      <c r="BC571">
        <f>IFERROR(INDEX(TIMESHEET!$A$1:$AI$5000,MATCH(PAYROLL!D571,TIMESHEET!A$1:A$500,0),MATCH("T613",TIMESHEET!$2:$2,0)),0)</f>
        <v/>
      </c>
      <c r="BD571">
        <f>IFERROR(INDEX(TIMESHEET!$A$1:$AI$5000,MATCH(PAYROLL!D571,TIMESHEET!A$1:A$500,0),MATCH("T500",TIMESHEET!$2:$2,0)),0)</f>
        <v/>
      </c>
      <c r="BE571">
        <f>IFERROR(IF(LEFT(INDEX(PIS!O$1:O$500,MATCH(D571,PIS!C$1:C$500)),1)="M",T571/AD571/8*(AW571+AX571*1.5+AY571*2+AZ571*3+BA571*2.1+BB571*2.7+BC571*3.9+BD571*0.3),T571/8*(AW571+AX571*1.5+AY571*2+AZ571*3+BA571*2.1+BB571*2.7+BC571*3.9+BD571*0.3)),0)</f>
        <v/>
      </c>
      <c r="BF571">
        <f>IFERROR(INDEX(ADJ!$A$1:$BZ$1000,MATCH(PAYROLL!$D571,ADJ!A$1:A$500,0),MATCH(PAYROLL!BF$2,ADJ!$2:$2,0)),0)</f>
        <v/>
      </c>
      <c r="BG571">
        <f>IFERROR(INDEX(ADJ!$A$1:$BZ$1000,MATCH(PAYROLL!D571,ADJ!A$1:A$500,0),MATCH(PAYROLL!BG$2,ADJ!$2:$2,0)),0)</f>
        <v/>
      </c>
      <c r="BH571">
        <f>IFERROR(INDEX(ADJ!$A$1:$BZ$1000,MATCH(PAYROLL!D571,ADJ!A$1:A$500,0),MATCH(PAYROLL!BH$2,ADJ!$2:$2,0)),0)</f>
        <v/>
      </c>
      <c r="BI571">
        <f>IFERROR(INDEX(ADJ!$A$1:$BZ$1000,MATCH(PAYROLL!D571,ADJ!A$1:A$500,0),MATCH(PAYROLL!BI$2,ADJ!$2:$2,0)),0)</f>
        <v/>
      </c>
      <c r="BJ571">
        <f>IFERROR(INDEX(ADJ!$A$1:$BZ$1000,MATCH(PAYROLL!D571,ADJ!A$1:A$500,0),MATCH(PAYROLL!BJ$2,ADJ!$2:$2,0)),0)</f>
        <v/>
      </c>
      <c r="BK571">
        <f>SUM(BF571:BJ571)</f>
        <v/>
      </c>
      <c r="BL571">
        <f>IFERROR(INDEX(ADJ!$A$1:$BZ$1000,MATCH(PAYROLL!D571,ADJ!A$1:A$500,0),MATCH(PAYROLL!BL$2,ADJ!$2:$2,0)),0)</f>
        <v/>
      </c>
      <c r="BM571">
        <f>IFERROR(INDEX(ADJ!$A$1:$BZ$1000,MATCH(PAYROLL!D571,ADJ!A$1:A$500,0),MATCH(PAYROLL!BM$2,ADJ!$2:$2,0)),0)</f>
        <v/>
      </c>
      <c r="BN571">
        <f>IFERROR(INDEX(ADJ!$A$1:$BZ$1000,MATCH(PAYROLL!D571,ADJ!A$1:A$500,0),MATCH(PAYROLL!BN$2,ADJ!$2:$2,0)),0)</f>
        <v/>
      </c>
      <c r="BO571">
        <f>IFERROR(INDEX(ADJ!$A$1:$BZ$1000,MATCH(PAYROLL!D571,ADJ!A$1:A$500,0),MATCH(PAYROLL!BO$2,ADJ!$2:$2,0)),0)</f>
        <v/>
      </c>
      <c r="BP571">
        <f>SUM(AM571,AV571,BE571,BK571,BL571:BO571)</f>
        <v/>
      </c>
      <c r="BQ571">
        <f>BO571</f>
        <v/>
      </c>
      <c r="BR571">
        <f>IFERROR(ROUND(IF(LEFT(INDEX(PIS!O$1:O$500,MATCH(D571,PIS!C$1:C$500)),1)="D",T571/8*(BD571*0.3),IF(LEFT(INDEX(PIS!O$1:O$500,MATCH(D571,PIS!C$1:C$500)),1)="H",T571*($BD571*0.3),T571/$AD571/8*($BD571*0.3))),0),0)</f>
        <v/>
      </c>
      <c r="BS571">
        <f>IF(AP571&lt;1,0,MIN(AP571,730000))</f>
        <v/>
      </c>
      <c r="BT571">
        <f>IFERROR(ROUND((BE571-SUM(AW571:BC571)*T571/AD571/8),0)-BR571,0)</f>
        <v/>
      </c>
      <c r="BU571">
        <f>AO571</f>
        <v/>
      </c>
      <c r="BV571">
        <f>SUM(BQ571:BU571)</f>
        <v/>
      </c>
      <c r="BW571">
        <f>BP571-BV571</f>
        <v/>
      </c>
      <c r="BX571">
        <f>IFERROR(IF(RIGHT(INDEX(PIS!O$1:O$500,MATCH(D571,PIS!C$1:C$500)),5)="Gross",MIN(U571+V571,VLOOKUP("R700",TSC!B:C,2,0)*VLOOKUP("R101",TSC!B:C,2,0))*VLOOKUP("R701",TSC!B:C,2,0)%,0),0)</f>
        <v/>
      </c>
      <c r="BY571">
        <f>IFERROR(IF(RIGHT(INDEX(PIS!O$1:O$500,MATCH(D571,PIS!C$1:C$500)),5)="Gross",MIN(U571+V571,VLOOKUP("R700",TSC!B:C,2,0)*VLOOKUP("R101",TSC!B:C,2,0))*VLOOKUP("T704",TSC!B:C,2,0)%,0),0)</f>
        <v/>
      </c>
      <c r="BZ571">
        <f>IFERROR(IF(RIGHT(INDEX(PIS!O$1:O$500,MATCH(D571,PIS!C$1:C$500)),5)="Gross",MIN(U571+V571,VLOOKUP("R700",TSC!B:C,2,0)*VLOOKUP("1",TSC!F:G,2,0))*VLOOKUP("T705",TSC!B:C,2,0)%,0),0)</f>
        <v/>
      </c>
      <c r="CA571">
        <f>IFERROR(INDEX(ADJ!$A$1:$BZ$1000,MATCH(PAYROLL!D571,ADJ!A$1:A$500,0),MATCH(PAYROLL!CA$2,ADJ!$2:$2,0)),0)</f>
        <v/>
      </c>
      <c r="CB571">
        <f>IFERROR(INDEX(ADJ!$A$1:$BZ$1000,MATCH(PAYROLL!D571,ADJ!A$1:A$500,0),MATCH(PAYROLL!CB$2,ADJ!$2:$2,0)),0)</f>
        <v/>
      </c>
      <c r="CC571">
        <f>SUM(BX571:CB571)</f>
        <v/>
      </c>
      <c r="CD571">
        <f>IFERROR(INDEX(PIS!$A$1:$BZ$1000,MATCH(PAYROLL!D571,PIS!C$1:C$500,0),MATCH(PAYROLL!CD$1,PIS!$1:$1,0)),0)</f>
        <v/>
      </c>
      <c r="CE571">
        <f>IFERROR(IF(OR(INDEX(PIS!P$1:P$500,MATCH(D571,PIS!C$1:C$500,0))="LT2",INDEX(PIS!P$1:P$500,MATCH(D571,PIS!C$1:C$500,0))="P10"),0,SUM(CC571,CD571*VLOOKUP("R601",TSC!B:C,2,0),VLOOKUP("R602",TSC!B:C,2,0))),0)</f>
        <v/>
      </c>
      <c r="CF571">
        <f>MAX(BW571-CE571,0)</f>
        <v/>
      </c>
      <c r="CG571">
        <f>IFERROR(IF(OR(RIGHT(INDEX(PIS!P$1:P$500,MATCH(D571,PIS!C$1:C$500)),5)="P10",RIGHT(INDEX(PIS!P$1:P$500,MATCH(D571,PIS!C$1:C$500)),5)="CK"),0,IF(CF571&lt;=5000000,CF571*5%,IF(CF571&lt;=10000000,CF571*10%-250000,IF(CF571&lt;=18000000,CF571*15%-750000,IF(CF571&lt;=32000000,CF571*20%-1650000,IF(CF571&lt;=52000000,CF571*25%-3250000,IF(CF571&lt;=80000000,BH571*30%-5850000,CF571*35%-9850000))))))),0)</f>
        <v/>
      </c>
      <c r="CH571">
        <f>IFERROR(IF(OR(INDEX(PIS!P$1:P$500,MATCH(D571,PIS!C$1:C$500))="LT",INDEX(PIS!P$1:P$500,MATCH(D571,PIS!C$1:C$500))="CK"),0,IF(CF571&lt;2000000,0,CF571*10%)),0)</f>
        <v/>
      </c>
      <c r="CI571">
        <f>IFERROR(INDEX(ADJ!$A$1:$BZ$1000,MATCH(PAYROLL!D571,ADJ!A$1:A$500,0),MATCH(PAYROLL!CI$2,ADJ!$2:$2,0)),0)</f>
        <v/>
      </c>
      <c r="CJ571">
        <f>IFERROR(INDEX(ADJ!$A$1:$BZ$1000,MATCH(PAYROLL!D571,ADJ!A$1:A$500,0),MATCH(PAYROLL!CJ$2,ADJ!$2:$2,0)),0)</f>
        <v/>
      </c>
      <c r="CK571">
        <f>IFERROR(INDEX(ADJ!$A$1:$BZ$1000,MATCH(PAYROLL!D571,ADJ!A$1:A$500,0),MATCH(PAYROLL!CK$2,ADJ!$2:$2,0)),0)</f>
        <v/>
      </c>
      <c r="CL571">
        <f>SUM(CG571:CK571)</f>
        <v/>
      </c>
      <c r="CM571">
        <f>ROUND(SUM(CH571:CK571),0)</f>
        <v/>
      </c>
      <c r="CN571">
        <f>IFERROR(INDEX(CSDA!D$1:D$500,MATCH($CN$2,CSDA!C$1:C$500,0))*INDEX(PIS!V$1:V$500,MATCH(D571,PIS!C$1:C$500))+INDEX(ADJ!$A$1:$BZ$1000,MATCH(PAYROLL!D571,ADJ!A$1:A$500,0),MATCH(PAYROLL!CN$2,ADJ!$2:$2,0)),0)</f>
        <v/>
      </c>
      <c r="CO571">
        <f>IFERROR(INDEX(ADJ!$A$1:$BZ$1000,MATCH(PAYROLL!D571,ADJ!A$1:A$500,0),MATCH(PAYROLL!CO$2,ADJ!$2:$2,0)),0)</f>
        <v/>
      </c>
      <c r="CP571">
        <f>IFERROR(INDEX(ADJ!$A$1:$BZ$1000,MATCH(PAYROLL!D571,ADJ!A$1:A$500,0),MATCH(PAYROLL!CP$2,ADJ!$2:$2,0)),0)</f>
        <v/>
      </c>
      <c r="CQ571">
        <f>BP571-CL571-CI571-CM571-CN571-CO571-CP571-CC571</f>
        <v/>
      </c>
      <c r="CR571">
        <f>IFERROR(IF(RIGHT(INDEX(PIS!O$1:O$500,MATCH(D571,PIS!C$1:C$500,0)),5)="Gross",MIN(U571+V571,VLOOKUP("R700",TSC!B:C,2,0)*VLOOKUP("R101",TSC!B:C,2,0))*(VLOOKUP("T711",TSC!B:C,2,0)+VLOOKUP("T712",TSC!B:C,2,0))%,MIN(T571+V571,VLOOKUP("R700",TSC!B:C,2,0)*VLOOKUP("R101",TSC!B:C,2,0))*(VLOOKUP("T711",TSC!B:C,2,0)+VLOOKUP("T712",TSC!B:C,2,0)+VLOOKUP("R701",TSC!B:C,2,0))%),0)</f>
        <v/>
      </c>
      <c r="CS571">
        <f>IFERROR(IF(RIGHT(INDEX(PIS!O$1:O$500,MATCH(D571,PIS!C$1:C$500,0)),5)="Gross",MIN(U571+V571,VLOOKUP("R700",TSC!B:C,2,0)*VLOOKUP("R101",TSC!B:C,2,0))*(VLOOKUP("T714",TSC!B:C,2,0))%,MIN(T571+V571,VLOOKUP("R700",TSC!B:C,2,0)*VLOOKUP("R101",TSC!B:C,2,0))*(VLOOKUP("T704",TSC!B:C,2,0)+VLOOKUP("T714",TSC!B:C,2,0))%),0)</f>
        <v/>
      </c>
      <c r="CT571">
        <f>IFERROR(IF(RIGHT(INDEX(PIS!O$1:O$500,MATCH(D571,PIS!C$1:C$500,0)),5)="Gross",MIN(U571+V571,VLOOKUP("R700",TSC!B:C,2,0)*VLOOKUP("R101",TSC!B:C,2,0))*VLOOKUP("T705",TSC!B:C,2,0)%,MIN(T571+V571,VLOOKUP("R700",TSC!B:C,2,0)*VLOOKUP("R101",TSC!B:C,2,0))*VLOOKUP("T705",TSC!B:C,2,0)%),0)</f>
        <v/>
      </c>
      <c r="CU571">
        <f>IFERROR(IF(RIGHT(INDEX(PIS!O$1:O$500,MATCH(D571,PIS!C$1:C$500,0)),5)="Gross",MIN(U571+V571,VLOOKUP("R700",TSC!B:C,2,0)*VLOOKUP("R101",TSC!B:C,2,0))*(VLOOKUP("T713",TSC!B:C,2,0))%,MIN(T571+V571,VLOOKUP("R700",TSC!B:C,2,0)*VLOOKUP("R101",TSC!B:C,2,0))*(VLOOKUP("T713",TSC!B:C,2,0))%),0)</f>
        <v/>
      </c>
      <c r="CV571">
        <f>IFERROR(INDEX(ADJ!$A$1:$BZ$1000,MATCH(PAYROLL!D571,ADJ!A$1:A$500,0),MATCH(PAYROLL!CV$2,ADJ!$2:$2,0)),0)</f>
        <v/>
      </c>
      <c r="CW571">
        <f>IFERROR(INDEX(ADJ!$A$1:$BZ$1000,MATCH(PAYROLL!D571,ADJ!A$1:A$500,0),MATCH(PAYROLL!CW$2,ADJ!$2:$2,0)),0)</f>
        <v/>
      </c>
      <c r="CX571">
        <f>SUM(CR571:CW571)</f>
        <v/>
      </c>
      <c r="CY571">
        <f>ROUND(IF(CR571&gt;0,T571+V571*VLOOKUP("R202",TSC!$B$1:$C$500,2,0),0),0)</f>
        <v/>
      </c>
      <c r="CZ571">
        <f>IFERROR(INDEX(CSDA!D$1:D$500,MATCH($CZ$2,CSDA!C$1:C$500,0)),0)</f>
        <v/>
      </c>
      <c r="DA571">
        <f>ROUND(T571*0.7%,0)</f>
        <v/>
      </c>
      <c r="DB571">
        <f>ROUND(T571/12,0)</f>
        <v/>
      </c>
      <c r="DC571">
        <f ref="DC571" t="array">IFERROR(INDEX(CSDA!D$1:D$500,MATCH("Trích giữ"&amp;PAYROLL!DC$2,CSDA!A$1:A$500&amp;CSDA!C$1:C$500,0)),0)</f>
        <v/>
      </c>
      <c r="DD571">
        <f ref="DD571" t="array">IFERROR(INDEX(CSDA!D$1:D$500,MATCH("Trích giữ"&amp;PAYROLL!DD$2,CSDA!A$1:A$500&amp;CSDA!C$1:C$500,0)),0)</f>
        <v/>
      </c>
      <c r="DE571">
        <f ref="DE571" t="array">IFERROR(INDEX(CSDA!D$1:D$500,MATCH("Trích giữ"&amp;PAYROLL!DE$2,CSDA!A$1:A$500&amp;CSDA!C$1:C$500,0)),0)</f>
        <v/>
      </c>
      <c r="DF571">
        <f>IFERROR(INDEX(CSDA!D$1:D$500,MATCH(PAYROLL!DF$2,CSDA!C$1:C$500,0)),0)</f>
        <v/>
      </c>
      <c r="DG571">
        <f ref="DG571" t="array">IFERROR(INDEX(CSDA!D$1:D$500,MATCH("Trích giữ"&amp;PAYROLL!DG$2,CSDA!A$1:A$500&amp;CSDA!C$1:C$500,0)),0)</f>
        <v/>
      </c>
      <c r="DH571">
        <f>ROUND(T571/26,0)</f>
        <v/>
      </c>
      <c r="DI571">
        <f ref="DI571" t="array">IFERROR(INDEX(CSDA!D$1:D$500,MATCH("Trích giữ"&amp;PAYROLL!DI$2,CSDA!A$1:A$500&amp;CSDA!C$1:C$500,0)),0)</f>
        <v/>
      </c>
      <c r="DJ571">
        <f>IF(U571=0,T571*21.5%-BL571,0)</f>
        <v/>
      </c>
      <c r="DK571">
        <f ref="DK571" t="array">IFERROR(INDEX(CSDA!D$1:D$500,MATCH("Trích giữ"&amp;PAYROLL!DK$2,CSDA!A$1:A$500&amp;CSDA!C$1:C$500,0)),0)</f>
        <v/>
      </c>
      <c r="DL571">
        <f>IFERROR(INDEX(CSDA!D$1:D$500,MATCH(PAYROLL!DL$2,CSDA!C$1:C$500,0))/12,0)</f>
        <v/>
      </c>
      <c r="DM571">
        <f>SUM(DB571:DL571)</f>
        <v/>
      </c>
      <c r="DN571">
        <f>IFERROR(INDEX(ADJ!$A$1:$BZ$1000,MATCH(PAYROLL!D571,ADJ!A$1:A$500,0),MATCH(PAYROLL!DN$2,ADJ!$2:$2,0)),0)</f>
        <v/>
      </c>
      <c r="DO571">
        <f>IFERROR(SUM(BP571,DM571:DN571,CX571:DA571)-DT571,0)</f>
        <v/>
      </c>
      <c r="DP571">
        <f ref="DP571" t="array">SUM(BW571*IFERROR(INDEX(CSDA!D$1:D$500,MATCH(BW$2,CSDA!C$1:C$500,0)),0)%,CX571*IFERROR(INDEX(CSDA!D$1:D$500,MATCH(CX$2,CSDA!C$1:C$500,0)),0)%,DA571*IFERROR(INDEX(CSDA!D$1:D$500,MATCH(DA$2,CSDA!C$1:C$500,0)),0)%,DB571*IFERROR(INDEX(CSDA!D$1:D$500,MATCH(DB$2,CSDA!C$1:C$500,0)),0)%,DF571*IFERROR(INDEX(CSDA!D$1:D$500,MATCH("Phí dịch vụ"&amp;PAYROLL!DF$2,CSDA!A$1:A$500&amp;CSDA!C$1:C$500,0)),0)%,DC571*IFERROR(INDEX(CSDA!D$1:D$500,MATCH("Phí dịch vụ"&amp;PAYROLL!DC$2,CSDA!A$1:A$500&amp;CSDA!C$1:C$500,0)),0)%,DH571*IFERROR(INDEX(CSDA!D$1:D$500,MATCH("Phí dịch vụ"&amp;PAYROLL!DH$2,CSDA!A$1:A$500&amp;CSDA!C$1:C$500,0)),0)%,DJ571*IFERROR(INDEX(CSDA!D$1:D$500,MATCH("Phí dịch vụ"&amp;PAYROLL!DJ$2,CSDA!A$1:A$500&amp;CSDA!C$1:C$500,0)),0)%,BN571*IFERROR(INDEX(CSDA!D$1:D$500,MATCH(BN$2,CSDA!C$1:C$500,0)),0)%)-BN571*7%</f>
        <v/>
      </c>
      <c r="DQ571">
        <f>IFERROR(INDEX(ADJ!$A$1:$BZ$1000,MATCH(PAYROLL!D571,ADJ!A$1:A$500,0),MATCH(PAYROLL!DQ$2,ADJ!$2:$2,0)),0)</f>
        <v/>
      </c>
      <c r="DR571">
        <f>IFERROR(INDEX(ADJ!$A$1:$BZ$1000,MATCH(PAYROLL!D571,ADJ!A$1:A$500,0),MATCH(PAYROLL!DR$2,ADJ!$2:$2,0)),0)</f>
        <v/>
      </c>
      <c r="DS571">
        <f>SUM(DP571:DR571)</f>
        <v/>
      </c>
      <c r="DT571">
        <f>EK571</f>
        <v/>
      </c>
      <c r="DU571">
        <f>SUM(DO571:DR571)</f>
        <v/>
      </c>
      <c r="DV571">
        <f>ROUND(DU571*0.1,0)</f>
        <v/>
      </c>
      <c r="DW571">
        <f>DU571+DV571</f>
        <v/>
      </c>
      <c r="DZ571">
        <f>IFERROR(INDEX(ADJ!$A$1:$BZ$1000,MATCH(PAYROLL!$D571,ADJ!A$1:A$500,0),MATCH(PAYROLL!DZ$2,ADJ!$2:$2,0)),0)</f>
        <v/>
      </c>
      <c r="EA571">
        <f>IFERROR(INDEX(ADJ!$A$1:$BZ$1000,MATCH(PAYROLL!$D571,ADJ!A$1:A$500,0),MATCH(PAYROLL!EA$2,ADJ!$2:$2,0)),0)</f>
        <v/>
      </c>
      <c r="EB571">
        <f>IFERROR(INDEX(ADJ!$A$1:$BZ$1000,MATCH(PAYROLL!$D571,ADJ!A$1:A$500,0),MATCH(PAYROLL!EB$2,ADJ!$2:$2,0)),0)</f>
        <v/>
      </c>
      <c r="EC571">
        <f>IFERROR(INDEX(ADJ!$A$1:$BZ$1000,MATCH(PAYROLL!$D571,ADJ!A$1:A$500,0),MATCH(PAYROLL!EC$2,ADJ!$2:$2,0)),0)</f>
        <v/>
      </c>
      <c r="ED571">
        <f>IFERROR(INDEX(ADJ!$A$1:$BZ$1000,MATCH(PAYROLL!$D571,ADJ!A$1:A$500,0),MATCH(PAYROLL!ED$2,ADJ!$2:$2,0)),0)</f>
        <v/>
      </c>
      <c r="EE571">
        <f>IFERROR(INDEX(ADJ!$A$1:$BZ$1000,MATCH(PAYROLL!$D571,ADJ!A$1:A$500,0),MATCH(PAYROLL!EE$2,ADJ!$2:$2,0)),0)</f>
        <v/>
      </c>
      <c r="EF571">
        <f>IFERROR(INDEX(ADJ!$A$1:$BZ$1000,MATCH(PAYROLL!$D571,ADJ!A$1:A$500,0),MATCH(PAYROLL!EF$2,ADJ!$2:$2,0)),0)</f>
        <v/>
      </c>
      <c r="EG571">
        <f>IFERROR(INDEX(ADJ!$A$1:$BZ$1000,MATCH(PAYROLL!$D571,ADJ!A$1:A$500,0),MATCH(PAYROLL!EG$2,ADJ!$2:$2,0)),0)</f>
        <v/>
      </c>
      <c r="EH571">
        <f>IFERROR(INDEX(ADJ!$A$1:$BZ$1000,MATCH(PAYROLL!$D571,ADJ!A$1:A$500,0),MATCH(PAYROLL!EH$2,ADJ!$2:$2,0)),0)</f>
        <v/>
      </c>
      <c r="EI571">
        <f>IFERROR(INDEX(ADJ!$A$1:$BZ$1000,MATCH(PAYROLL!D571,ADJ!A$1:A$500,0),MATCH(PAYROLL!EI$2,ADJ!$2:$2,0)),0)</f>
        <v/>
      </c>
      <c r="EJ571">
        <f>IFERROR(INDEX(ADJ!$A$1:$BZ$1000,MATCH(PAYROLL!$D571,ADJ!A$1:A$500,0),MATCH(PAYROLL!EJ$2,ADJ!$2:$2,0)),0)</f>
        <v/>
      </c>
      <c r="EK571">
        <f>SUM(DZ571:EJ571)</f>
        <v/>
      </c>
    </row>
    <row r="572">
      <c r="A572" t="n">
        <v>570</v>
      </c>
      <c r="B572" t="inlineStr">
        <is>
          <t>Hà Văn Lâm</t>
        </is>
      </c>
      <c r="D572" t="inlineStr">
        <is>
          <t>157062-01</t>
        </is>
      </c>
      <c r="S572">
        <f>IFERROR(INDEX(PIS!$A$1:$BZ$1000,MATCH($D572,PIS!C$1:C$500,0),MATCH("Lương CB tháng trước",PIS!$1:$1,0)),0)</f>
        <v/>
      </c>
      <c r="T572">
        <f>IFERROR(INDEX(PIS!$A$1:$BZ$1000,MATCH($D572,PIS!C$1:C$500,0),MATCH("Lương CB hiện tại",PIS!$1:$1,0)),0)</f>
        <v/>
      </c>
      <c r="U572">
        <f>IFERROR(INDEX(PIS!$A$1:$BZ$1000,MATCH($D572,PIS!C$1:C$500,0),MATCH("Lương đóng BHBB",PIS!$1:$1,0)),0)</f>
        <v/>
      </c>
      <c r="V572">
        <f>IFERROR(INDEX(PIS!$A$1:$BZ$1000,MATCH($D572,PIS!C$1:C$500,0),MATCH(V$2,PIS!$2:$2,0)),0)</f>
        <v/>
      </c>
      <c r="W572">
        <f>IFERROR(INDEX(PIS!$A$1:$BZ$1000,MATCH($D572,PIS!C$1:C$500,0),MATCH(W$2,PIS!$2:$2,0)),0)</f>
        <v/>
      </c>
      <c r="X572">
        <f>IFERROR(INDEX(PIS!$A$1:$BZ$1000,MATCH($D572,PIS!C$1:C$500,0),MATCH(X$2,PIS!$2:$2,0)),0)</f>
        <v/>
      </c>
      <c r="Y572">
        <f>IFERROR(INDEX(PIS!$A$1:$BZ$1000,MATCH($D572,PIS!C$1:C$500,0),MATCH(Y$2,PIS!$2:$2,0)),0)</f>
        <v/>
      </c>
      <c r="Z572">
        <f>IFERROR(INDEX(PIS!$A$1:$BZ$1000,MATCH($D572,PIS!C$1:C$500,0),MATCH(Z$2,PIS!$2:$2,0)),0)</f>
        <v/>
      </c>
      <c r="AA572">
        <f>IFERROR(INDEX(PIS!$A$1:$BZ$1000,MATCH($D572,PIS!C$1:C$500,0),MATCH(AA$2,PIS!$2:$2,0)),0)</f>
        <v/>
      </c>
      <c r="AB572">
        <f>IFERROR(INDEX(PIS!$A$1:$BZ$1000,MATCH($D572,PIS!C$1:C$500,0),MATCH(AB$2,PIS!$2:$2,0)),0)</f>
        <v/>
      </c>
      <c r="AC572">
        <f>SUM(V572:AB572)</f>
        <v/>
      </c>
      <c r="AD572">
        <f>IFERROR(INDEX(TIMESHEET!$A$1:$AI$5000,MATCH($D572,TIMESHEET!A$1:A$500,0),MATCH("T100",TIMESHEET!$2:$2,0))-2,0)</f>
        <v/>
      </c>
      <c r="AE572">
        <f>IFERROR(INDEX(TIMESHEET!$A$1:$AI$5000,MATCH($D572,TIMESHEET!A$1:A$500,0),MATCH("T202",TIMESHEET!$2:$2,0)),0)</f>
        <v/>
      </c>
      <c r="AF572">
        <f>IFERROR(INDEX(TIMESHEET!$A$1:$AI$5000,MATCH($D572,TIMESHEET!A$1:A$500,0),MATCH("T302",TIMESHEET!$2:$2,0)),0)</f>
        <v/>
      </c>
      <c r="AG572">
        <f>IFERROR(INDEX(TIMESHEET!$A$1:$AI$5000,MATCH($D572,TIMESHEET!A$1:A$500,0),MATCH("T406",TIMESHEET!$2:$2,0)),0)</f>
        <v/>
      </c>
      <c r="AH572">
        <f>AE572+AG572</f>
        <v/>
      </c>
      <c r="AI572">
        <f>IFERROR(INDEX(TIMESHEET!$A$1:$AI$5000,MATCH($D572,TIMESHEET!A$1:A$500,0),MATCH("T701",TIMESHEET!$2:$2,0)),0)</f>
        <v/>
      </c>
      <c r="AJ572">
        <f>IFERROR(INDEX(TIMESHEET!$A$1:$AI$5000,MATCH($D572,TIMESHEET!B$1:B$500,0),MATCH("T320",TIMESHEET!$2:$2,0)),0)</f>
        <v/>
      </c>
      <c r="AK572">
        <f>IFERROR(IF(LEFT(INDEX(PIS!O$1:O$500,MATCH(D572,PIS!C$1:C$500)),1)="M",T572/AD572*SUM(AE572:AG572),T572*AD572),0)</f>
        <v/>
      </c>
      <c r="AL572">
        <f>IFERROR(INDEX(ADJ!$A$1:$BZ$1000,MATCH(PAYROLL!D572,ADJ!A$1:A$500,0),MATCH(PAYROLL!AL$2,ADJ!$2:$2,0)),0)</f>
        <v/>
      </c>
      <c r="AM572">
        <f>SUM(AK572:AL572)</f>
        <v/>
      </c>
      <c r="AN572">
        <f>IFERROR(ROUND(V572/$AD572*$AH572,0),0)</f>
        <v/>
      </c>
      <c r="AO572">
        <f>IFERROR(ROUND(W572/$AD572*$AH572,0),0)</f>
        <v/>
      </c>
      <c r="AP572">
        <f>IFERROR(ROUND(X572/$AD572*$AE572,0),0)</f>
        <v/>
      </c>
      <c r="AQ572">
        <f>IFERROR(ROUND(Y572/$AD572*$AH572,0),0)</f>
        <v/>
      </c>
      <c r="AR572">
        <f>IFERROR(ROUND(Z572/$AD572*$AH572,0),0)</f>
        <v/>
      </c>
      <c r="AS572">
        <f>IFERROR(ROUND(AA572/$AD572*$AH572,0),0)</f>
        <v/>
      </c>
      <c r="AT572">
        <f>IFERROR(IF((AE572+AF572+AG572)&gt;13,AB572,ROUND(AB572/AD572*AH572,0)),0)</f>
        <v/>
      </c>
      <c r="AU572">
        <f>IFERROR(INDEX(ADJ!$A$1:$BZ$1000,MATCH(PAYROLL!D572,ADJ!A$1:A$500,0),MATCH(PAYROLL!AU$2,ADJ!$2:$2,0)),0)</f>
        <v/>
      </c>
      <c r="AV572">
        <f>ROUND(SUM(AN572:AU572),0)</f>
        <v/>
      </c>
      <c r="AW572">
        <f>IFERROR(INDEX(TIMESHEET!$A$1:$AI$5000,MATCH(PAYROLL!D572,TIMESHEET!A$1:A$500,0),MATCH("T620",TIMESHEET!$2:$2,0)),0)</f>
        <v/>
      </c>
      <c r="AX572">
        <f>IFERROR(INDEX(TIMESHEET!$A$1:$AI$5000,MATCH(PAYROLL!D572,TIMESHEET!A$1:A$500,0),MATCH("T601",TIMESHEET!$2:$2,0)),0)</f>
        <v/>
      </c>
      <c r="AY572">
        <f>IFERROR(INDEX(TIMESHEET!$A$1:$AI$5000,MATCH(PAYROLL!D572,TIMESHEET!A$1:A$500,0),MATCH("T602",TIMESHEET!$2:$2,0)),0)</f>
        <v/>
      </c>
      <c r="AZ572">
        <f>IFERROR(INDEX(TIMESHEET!$A$1:$AI$5000,MATCH(PAYROLL!D572,TIMESHEET!A$1:A$500,0),MATCH("T603",TIMESHEET!$2:$2,0)),0)</f>
        <v/>
      </c>
      <c r="BA572">
        <f>IFERROR(INDEX(TIMESHEET!$A$1:$AI$5000,MATCH(PAYROLL!D572,TIMESHEET!A$1:A$500,0),MATCH("T611",TIMESHEET!$2:$2,0)),0)</f>
        <v/>
      </c>
      <c r="BB572">
        <f>IFERROR(INDEX(TIMESHEET!$A$1:$AI$5000,MATCH(PAYROLL!D572,TIMESHEET!A$1:A$500,0),MATCH("T612",TIMESHEET!$2:$2,0)),0)</f>
        <v/>
      </c>
      <c r="BC572">
        <f>IFERROR(INDEX(TIMESHEET!$A$1:$AI$5000,MATCH(PAYROLL!D572,TIMESHEET!A$1:A$500,0),MATCH("T613",TIMESHEET!$2:$2,0)),0)</f>
        <v/>
      </c>
      <c r="BD572">
        <f>IFERROR(INDEX(TIMESHEET!$A$1:$AI$5000,MATCH(PAYROLL!D572,TIMESHEET!A$1:A$500,0),MATCH("T500",TIMESHEET!$2:$2,0)),0)</f>
        <v/>
      </c>
      <c r="BE572">
        <f>IFERROR(IF(LEFT(INDEX(PIS!O$1:O$500,MATCH(D572,PIS!C$1:C$500)),1)="M",T572/AD572/8*(AW572+AX572*1.5+AY572*2+AZ572*3+BA572*2.1+BB572*2.7+BC572*3.9+BD572*0.3),T572/8*(AW572+AX572*1.5+AY572*2+AZ572*3+BA572*2.1+BB572*2.7+BC572*3.9+BD572*0.3)),0)</f>
        <v/>
      </c>
      <c r="BF572">
        <f>IFERROR(INDEX(ADJ!$A$1:$BZ$1000,MATCH(PAYROLL!$D572,ADJ!A$1:A$500,0),MATCH(PAYROLL!BF$2,ADJ!$2:$2,0)),0)</f>
        <v/>
      </c>
      <c r="BG572">
        <f>IFERROR(INDEX(ADJ!$A$1:$BZ$1000,MATCH(PAYROLL!D572,ADJ!A$1:A$500,0),MATCH(PAYROLL!BG$2,ADJ!$2:$2,0)),0)</f>
        <v/>
      </c>
      <c r="BH572">
        <f>IFERROR(INDEX(ADJ!$A$1:$BZ$1000,MATCH(PAYROLL!D572,ADJ!A$1:A$500,0),MATCH(PAYROLL!BH$2,ADJ!$2:$2,0)),0)</f>
        <v/>
      </c>
      <c r="BI572">
        <f>IFERROR(INDEX(ADJ!$A$1:$BZ$1000,MATCH(PAYROLL!D572,ADJ!A$1:A$500,0),MATCH(PAYROLL!BI$2,ADJ!$2:$2,0)),0)</f>
        <v/>
      </c>
      <c r="BJ572">
        <f>IFERROR(INDEX(ADJ!$A$1:$BZ$1000,MATCH(PAYROLL!D572,ADJ!A$1:A$500,0),MATCH(PAYROLL!BJ$2,ADJ!$2:$2,0)),0)</f>
        <v/>
      </c>
      <c r="BK572">
        <f>SUM(BF572:BJ572)</f>
        <v/>
      </c>
      <c r="BL572">
        <f>IFERROR(INDEX(ADJ!$A$1:$BZ$1000,MATCH(PAYROLL!D572,ADJ!A$1:A$500,0),MATCH(PAYROLL!BL$2,ADJ!$2:$2,0)),0)</f>
        <v/>
      </c>
      <c r="BM572">
        <f>IFERROR(INDEX(ADJ!$A$1:$BZ$1000,MATCH(PAYROLL!D572,ADJ!A$1:A$500,0),MATCH(PAYROLL!BM$2,ADJ!$2:$2,0)),0)</f>
        <v/>
      </c>
      <c r="BN572">
        <f>IFERROR(INDEX(ADJ!$A$1:$BZ$1000,MATCH(PAYROLL!D572,ADJ!A$1:A$500,0),MATCH(PAYROLL!BN$2,ADJ!$2:$2,0)),0)</f>
        <v/>
      </c>
      <c r="BO572">
        <f>IFERROR(INDEX(ADJ!$A$1:$BZ$1000,MATCH(PAYROLL!D572,ADJ!A$1:A$500,0),MATCH(PAYROLL!BO$2,ADJ!$2:$2,0)),0)</f>
        <v/>
      </c>
      <c r="BP572">
        <f>SUM(AM572,AV572,BE572,BK572,BL572:BO572)</f>
        <v/>
      </c>
      <c r="BQ572">
        <f>BO572</f>
        <v/>
      </c>
      <c r="BR572">
        <f>IFERROR(ROUND(IF(LEFT(INDEX(PIS!O$1:O$500,MATCH(D572,PIS!C$1:C$500)),1)="D",T572/8*(BD572*0.3),IF(LEFT(INDEX(PIS!O$1:O$500,MATCH(D572,PIS!C$1:C$500)),1)="H",T572*($BD572*0.3),T572/$AD572/8*($BD572*0.3))),0),0)</f>
        <v/>
      </c>
      <c r="BS572">
        <f>IF(AP572&lt;1,0,MIN(AP572,730000))</f>
        <v/>
      </c>
      <c r="BT572">
        <f>IFERROR(ROUND((BE572-SUM(AW572:BC572)*T572/AD572/8),0)-BR572,0)</f>
        <v/>
      </c>
      <c r="BU572">
        <f>AO572</f>
        <v/>
      </c>
      <c r="BV572">
        <f>SUM(BQ572:BU572)</f>
        <v/>
      </c>
      <c r="BW572">
        <f>BP572-BV572</f>
        <v/>
      </c>
      <c r="BX572">
        <f>IFERROR(IF(RIGHT(INDEX(PIS!O$1:O$500,MATCH(D572,PIS!C$1:C$500)),5)="Gross",MIN(U572+V572,VLOOKUP("R700",TSC!B:C,2,0)*VLOOKUP("R101",TSC!B:C,2,0))*VLOOKUP("R701",TSC!B:C,2,0)%,0),0)</f>
        <v/>
      </c>
      <c r="BY572">
        <f>IFERROR(IF(RIGHT(INDEX(PIS!O$1:O$500,MATCH(D572,PIS!C$1:C$500)),5)="Gross",MIN(U572+V572,VLOOKUP("R700",TSC!B:C,2,0)*VLOOKUP("R101",TSC!B:C,2,0))*VLOOKUP("T704",TSC!B:C,2,0)%,0),0)</f>
        <v/>
      </c>
      <c r="BZ572">
        <f>IFERROR(IF(RIGHT(INDEX(PIS!O$1:O$500,MATCH(D572,PIS!C$1:C$500)),5)="Gross",MIN(U572+V572,VLOOKUP("R700",TSC!B:C,2,0)*VLOOKUP("1",TSC!F:G,2,0))*VLOOKUP("T705",TSC!B:C,2,0)%,0),0)</f>
        <v/>
      </c>
      <c r="CA572">
        <f>IFERROR(INDEX(ADJ!$A$1:$BZ$1000,MATCH(PAYROLL!D572,ADJ!A$1:A$500,0),MATCH(PAYROLL!CA$2,ADJ!$2:$2,0)),0)</f>
        <v/>
      </c>
      <c r="CB572">
        <f>IFERROR(INDEX(ADJ!$A$1:$BZ$1000,MATCH(PAYROLL!D572,ADJ!A$1:A$500,0),MATCH(PAYROLL!CB$2,ADJ!$2:$2,0)),0)</f>
        <v/>
      </c>
      <c r="CC572">
        <f>SUM(BX572:CB572)</f>
        <v/>
      </c>
      <c r="CD572">
        <f>IFERROR(INDEX(PIS!$A$1:$BZ$1000,MATCH(PAYROLL!D572,PIS!C$1:C$500,0),MATCH(PAYROLL!CD$1,PIS!$1:$1,0)),0)</f>
        <v/>
      </c>
      <c r="CE572">
        <f>IFERROR(IF(OR(INDEX(PIS!P$1:P$500,MATCH(D572,PIS!C$1:C$500,0))="LT2",INDEX(PIS!P$1:P$500,MATCH(D572,PIS!C$1:C$500,0))="P10"),0,SUM(CC572,CD572*VLOOKUP("R601",TSC!B:C,2,0),VLOOKUP("R602",TSC!B:C,2,0))),0)</f>
        <v/>
      </c>
      <c r="CF572">
        <f>MAX(BW572-CE572,0)</f>
        <v/>
      </c>
      <c r="CG572">
        <f>IFERROR(IF(OR(RIGHT(INDEX(PIS!P$1:P$500,MATCH(D572,PIS!C$1:C$500)),5)="P10",RIGHT(INDEX(PIS!P$1:P$500,MATCH(D572,PIS!C$1:C$500)),5)="CK"),0,IF(CF572&lt;=5000000,CF572*5%,IF(CF572&lt;=10000000,CF572*10%-250000,IF(CF572&lt;=18000000,CF572*15%-750000,IF(CF572&lt;=32000000,CF572*20%-1650000,IF(CF572&lt;=52000000,CF572*25%-3250000,IF(CF572&lt;=80000000,BH572*30%-5850000,CF572*35%-9850000))))))),0)</f>
        <v/>
      </c>
      <c r="CH572">
        <f>IFERROR(IF(OR(INDEX(PIS!P$1:P$500,MATCH(D572,PIS!C$1:C$500))="LT",INDEX(PIS!P$1:P$500,MATCH(D572,PIS!C$1:C$500))="CK"),0,IF(CF572&lt;2000000,0,CF572*10%)),0)</f>
        <v/>
      </c>
      <c r="CI572">
        <f>IFERROR(INDEX(ADJ!$A$1:$BZ$1000,MATCH(PAYROLL!D572,ADJ!A$1:A$500,0),MATCH(PAYROLL!CI$2,ADJ!$2:$2,0)),0)</f>
        <v/>
      </c>
      <c r="CJ572">
        <f>IFERROR(INDEX(ADJ!$A$1:$BZ$1000,MATCH(PAYROLL!D572,ADJ!A$1:A$500,0),MATCH(PAYROLL!CJ$2,ADJ!$2:$2,0)),0)</f>
        <v/>
      </c>
      <c r="CK572">
        <f>IFERROR(INDEX(ADJ!$A$1:$BZ$1000,MATCH(PAYROLL!D572,ADJ!A$1:A$500,0),MATCH(PAYROLL!CK$2,ADJ!$2:$2,0)),0)</f>
        <v/>
      </c>
      <c r="CL572">
        <f>SUM(CG572:CK572)</f>
        <v/>
      </c>
      <c r="CM572">
        <f>ROUND(SUM(CH572:CK572),0)</f>
        <v/>
      </c>
      <c r="CN572">
        <f>IFERROR(INDEX(CSDA!D$1:D$500,MATCH($CN$2,CSDA!C$1:C$500,0))*INDEX(PIS!V$1:V$500,MATCH(D572,PIS!C$1:C$500))+INDEX(ADJ!$A$1:$BZ$1000,MATCH(PAYROLL!D572,ADJ!A$1:A$500,0),MATCH(PAYROLL!CN$2,ADJ!$2:$2,0)),0)</f>
        <v/>
      </c>
      <c r="CO572">
        <f>IFERROR(INDEX(ADJ!$A$1:$BZ$1000,MATCH(PAYROLL!D572,ADJ!A$1:A$500,0),MATCH(PAYROLL!CO$2,ADJ!$2:$2,0)),0)</f>
        <v/>
      </c>
      <c r="CP572">
        <f>IFERROR(INDEX(ADJ!$A$1:$BZ$1000,MATCH(PAYROLL!D572,ADJ!A$1:A$500,0),MATCH(PAYROLL!CP$2,ADJ!$2:$2,0)),0)</f>
        <v/>
      </c>
      <c r="CQ572">
        <f>BP572-CL572-CI572-CM572-CN572-CO572-CP572-CC572</f>
        <v/>
      </c>
      <c r="CR572">
        <f>IFERROR(IF(RIGHT(INDEX(PIS!O$1:O$500,MATCH(D572,PIS!C$1:C$500,0)),5)="Gross",MIN(U572+V572,VLOOKUP("R700",TSC!B:C,2,0)*VLOOKUP("R101",TSC!B:C,2,0))*(VLOOKUP("T711",TSC!B:C,2,0)+VLOOKUP("T712",TSC!B:C,2,0))%,MIN(T572+V572,VLOOKUP("R700",TSC!B:C,2,0)*VLOOKUP("R101",TSC!B:C,2,0))*(VLOOKUP("T711",TSC!B:C,2,0)+VLOOKUP("T712",TSC!B:C,2,0)+VLOOKUP("R701",TSC!B:C,2,0))%),0)</f>
        <v/>
      </c>
      <c r="CS572">
        <f>IFERROR(IF(RIGHT(INDEX(PIS!O$1:O$500,MATCH(D572,PIS!C$1:C$500,0)),5)="Gross",MIN(U572+V572,VLOOKUP("R700",TSC!B:C,2,0)*VLOOKUP("R101",TSC!B:C,2,0))*(VLOOKUP("T714",TSC!B:C,2,0))%,MIN(T572+V572,VLOOKUP("R700",TSC!B:C,2,0)*VLOOKUP("R101",TSC!B:C,2,0))*(VLOOKUP("T704",TSC!B:C,2,0)+VLOOKUP("T714",TSC!B:C,2,0))%),0)</f>
        <v/>
      </c>
      <c r="CT572">
        <f>IFERROR(IF(RIGHT(INDEX(PIS!O$1:O$500,MATCH(D572,PIS!C$1:C$500,0)),5)="Gross",MIN(U572+V572,VLOOKUP("R700",TSC!B:C,2,0)*VLOOKUP("R101",TSC!B:C,2,0))*VLOOKUP("T705",TSC!B:C,2,0)%,MIN(T572+V572,VLOOKUP("R700",TSC!B:C,2,0)*VLOOKUP("R101",TSC!B:C,2,0))*VLOOKUP("T705",TSC!B:C,2,0)%),0)</f>
        <v/>
      </c>
      <c r="CU572">
        <f>IFERROR(IF(RIGHT(INDEX(PIS!O$1:O$500,MATCH(D572,PIS!C$1:C$500,0)),5)="Gross",MIN(U572+V572,VLOOKUP("R700",TSC!B:C,2,0)*VLOOKUP("R101",TSC!B:C,2,0))*(VLOOKUP("T713",TSC!B:C,2,0))%,MIN(T572+V572,VLOOKUP("R700",TSC!B:C,2,0)*VLOOKUP("R101",TSC!B:C,2,0))*(VLOOKUP("T713",TSC!B:C,2,0))%),0)</f>
        <v/>
      </c>
      <c r="CV572">
        <f>IFERROR(INDEX(ADJ!$A$1:$BZ$1000,MATCH(PAYROLL!D572,ADJ!A$1:A$500,0),MATCH(PAYROLL!CV$2,ADJ!$2:$2,0)),0)</f>
        <v/>
      </c>
      <c r="CW572">
        <f>IFERROR(INDEX(ADJ!$A$1:$BZ$1000,MATCH(PAYROLL!D572,ADJ!A$1:A$500,0),MATCH(PAYROLL!CW$2,ADJ!$2:$2,0)),0)</f>
        <v/>
      </c>
      <c r="CX572">
        <f>SUM(CR572:CW572)</f>
        <v/>
      </c>
      <c r="CY572">
        <f>ROUND(IF(CR572&gt;0,T572+V572*VLOOKUP("R202",TSC!$B$1:$C$500,2,0),0),0)</f>
        <v/>
      </c>
      <c r="CZ572">
        <f>IFERROR(INDEX(CSDA!D$1:D$500,MATCH($CZ$2,CSDA!C$1:C$500,0)),0)</f>
        <v/>
      </c>
      <c r="DA572">
        <f>ROUND(T572*0.7%,0)</f>
        <v/>
      </c>
      <c r="DB572">
        <f>ROUND(T572/12,0)</f>
        <v/>
      </c>
      <c r="DC572">
        <f ref="DC572" t="array">IFERROR(INDEX(CSDA!D$1:D$500,MATCH("Trích giữ"&amp;PAYROLL!DC$2,CSDA!A$1:A$500&amp;CSDA!C$1:C$500,0)),0)</f>
        <v/>
      </c>
      <c r="DD572">
        <f ref="DD572" t="array">IFERROR(INDEX(CSDA!D$1:D$500,MATCH("Trích giữ"&amp;PAYROLL!DD$2,CSDA!A$1:A$500&amp;CSDA!C$1:C$500,0)),0)</f>
        <v/>
      </c>
      <c r="DE572">
        <f ref="DE572" t="array">IFERROR(INDEX(CSDA!D$1:D$500,MATCH("Trích giữ"&amp;PAYROLL!DE$2,CSDA!A$1:A$500&amp;CSDA!C$1:C$500,0)),0)</f>
        <v/>
      </c>
      <c r="DF572">
        <f>IFERROR(INDEX(CSDA!D$1:D$500,MATCH(PAYROLL!DF$2,CSDA!C$1:C$500,0)),0)</f>
        <v/>
      </c>
      <c r="DG572">
        <f ref="DG572" t="array">IFERROR(INDEX(CSDA!D$1:D$500,MATCH("Trích giữ"&amp;PAYROLL!DG$2,CSDA!A$1:A$500&amp;CSDA!C$1:C$500,0)),0)</f>
        <v/>
      </c>
      <c r="DH572">
        <f>ROUND(T572/26,0)</f>
        <v/>
      </c>
      <c r="DI572">
        <f ref="DI572" t="array">IFERROR(INDEX(CSDA!D$1:D$500,MATCH("Trích giữ"&amp;PAYROLL!DI$2,CSDA!A$1:A$500&amp;CSDA!C$1:C$500,0)),0)</f>
        <v/>
      </c>
      <c r="DJ572">
        <f>IF(U572=0,T572*21.5%-BL572,0)</f>
        <v/>
      </c>
      <c r="DK572">
        <f ref="DK572" t="array">IFERROR(INDEX(CSDA!D$1:D$500,MATCH("Trích giữ"&amp;PAYROLL!DK$2,CSDA!A$1:A$500&amp;CSDA!C$1:C$500,0)),0)</f>
        <v/>
      </c>
      <c r="DL572">
        <f>IFERROR(INDEX(CSDA!D$1:D$500,MATCH(PAYROLL!DL$2,CSDA!C$1:C$500,0))/12,0)</f>
        <v/>
      </c>
      <c r="DM572">
        <f>SUM(DB572:DL572)</f>
        <v/>
      </c>
      <c r="DN572">
        <f>IFERROR(INDEX(ADJ!$A$1:$BZ$1000,MATCH(PAYROLL!D572,ADJ!A$1:A$500,0),MATCH(PAYROLL!DN$2,ADJ!$2:$2,0)),0)</f>
        <v/>
      </c>
      <c r="DO572">
        <f>IFERROR(SUM(BP572,DM572:DN572,CX572:DA572)-DT572,0)</f>
        <v/>
      </c>
      <c r="DP572">
        <f ref="DP572" t="array">SUM(BW572*IFERROR(INDEX(CSDA!D$1:D$500,MATCH(BW$2,CSDA!C$1:C$500,0)),0)%,CX572*IFERROR(INDEX(CSDA!D$1:D$500,MATCH(CX$2,CSDA!C$1:C$500,0)),0)%,DA572*IFERROR(INDEX(CSDA!D$1:D$500,MATCH(DA$2,CSDA!C$1:C$500,0)),0)%,DB572*IFERROR(INDEX(CSDA!D$1:D$500,MATCH(DB$2,CSDA!C$1:C$500,0)),0)%,DF572*IFERROR(INDEX(CSDA!D$1:D$500,MATCH("Phí dịch vụ"&amp;PAYROLL!DF$2,CSDA!A$1:A$500&amp;CSDA!C$1:C$500,0)),0)%,DC572*IFERROR(INDEX(CSDA!D$1:D$500,MATCH("Phí dịch vụ"&amp;PAYROLL!DC$2,CSDA!A$1:A$500&amp;CSDA!C$1:C$500,0)),0)%,DH572*IFERROR(INDEX(CSDA!D$1:D$500,MATCH("Phí dịch vụ"&amp;PAYROLL!DH$2,CSDA!A$1:A$500&amp;CSDA!C$1:C$500,0)),0)%,DJ572*IFERROR(INDEX(CSDA!D$1:D$500,MATCH("Phí dịch vụ"&amp;PAYROLL!DJ$2,CSDA!A$1:A$500&amp;CSDA!C$1:C$500,0)),0)%,BN572*IFERROR(INDEX(CSDA!D$1:D$500,MATCH(BN$2,CSDA!C$1:C$500,0)),0)%)-BN572*7%</f>
        <v/>
      </c>
      <c r="DQ572">
        <f>IFERROR(INDEX(ADJ!$A$1:$BZ$1000,MATCH(PAYROLL!D572,ADJ!A$1:A$500,0),MATCH(PAYROLL!DQ$2,ADJ!$2:$2,0)),0)</f>
        <v/>
      </c>
      <c r="DR572">
        <f>IFERROR(INDEX(ADJ!$A$1:$BZ$1000,MATCH(PAYROLL!D572,ADJ!A$1:A$500,0),MATCH(PAYROLL!DR$2,ADJ!$2:$2,0)),0)</f>
        <v/>
      </c>
      <c r="DS572">
        <f>SUM(DP572:DR572)</f>
        <v/>
      </c>
      <c r="DT572">
        <f>EK572</f>
        <v/>
      </c>
      <c r="DU572">
        <f>SUM(DO572:DR572)</f>
        <v/>
      </c>
      <c r="DV572">
        <f>ROUND(DU572*0.1,0)</f>
        <v/>
      </c>
      <c r="DW572">
        <f>DU572+DV572</f>
        <v/>
      </c>
      <c r="DZ572">
        <f>IFERROR(INDEX(ADJ!$A$1:$BZ$1000,MATCH(PAYROLL!$D572,ADJ!A$1:A$500,0),MATCH(PAYROLL!DZ$2,ADJ!$2:$2,0)),0)</f>
        <v/>
      </c>
      <c r="EA572">
        <f>IFERROR(INDEX(ADJ!$A$1:$BZ$1000,MATCH(PAYROLL!$D572,ADJ!A$1:A$500,0),MATCH(PAYROLL!EA$2,ADJ!$2:$2,0)),0)</f>
        <v/>
      </c>
      <c r="EB572">
        <f>IFERROR(INDEX(ADJ!$A$1:$BZ$1000,MATCH(PAYROLL!$D572,ADJ!A$1:A$500,0),MATCH(PAYROLL!EB$2,ADJ!$2:$2,0)),0)</f>
        <v/>
      </c>
      <c r="EC572">
        <f>IFERROR(INDEX(ADJ!$A$1:$BZ$1000,MATCH(PAYROLL!$D572,ADJ!A$1:A$500,0),MATCH(PAYROLL!EC$2,ADJ!$2:$2,0)),0)</f>
        <v/>
      </c>
      <c r="ED572">
        <f>IFERROR(INDEX(ADJ!$A$1:$BZ$1000,MATCH(PAYROLL!$D572,ADJ!A$1:A$500,0),MATCH(PAYROLL!ED$2,ADJ!$2:$2,0)),0)</f>
        <v/>
      </c>
      <c r="EE572">
        <f>IFERROR(INDEX(ADJ!$A$1:$BZ$1000,MATCH(PAYROLL!$D572,ADJ!A$1:A$500,0),MATCH(PAYROLL!EE$2,ADJ!$2:$2,0)),0)</f>
        <v/>
      </c>
      <c r="EF572">
        <f>IFERROR(INDEX(ADJ!$A$1:$BZ$1000,MATCH(PAYROLL!$D572,ADJ!A$1:A$500,0),MATCH(PAYROLL!EF$2,ADJ!$2:$2,0)),0)</f>
        <v/>
      </c>
      <c r="EG572">
        <f>IFERROR(INDEX(ADJ!$A$1:$BZ$1000,MATCH(PAYROLL!$D572,ADJ!A$1:A$500,0),MATCH(PAYROLL!EG$2,ADJ!$2:$2,0)),0)</f>
        <v/>
      </c>
      <c r="EH572">
        <f>IFERROR(INDEX(ADJ!$A$1:$BZ$1000,MATCH(PAYROLL!$D572,ADJ!A$1:A$500,0),MATCH(PAYROLL!EH$2,ADJ!$2:$2,0)),0)</f>
        <v/>
      </c>
      <c r="EI572">
        <f>IFERROR(INDEX(ADJ!$A$1:$BZ$1000,MATCH(PAYROLL!D572,ADJ!A$1:A$500,0),MATCH(PAYROLL!EI$2,ADJ!$2:$2,0)),0)</f>
        <v/>
      </c>
      <c r="EJ572">
        <f>IFERROR(INDEX(ADJ!$A$1:$BZ$1000,MATCH(PAYROLL!$D572,ADJ!A$1:A$500,0),MATCH(PAYROLL!EJ$2,ADJ!$2:$2,0)),0)</f>
        <v/>
      </c>
      <c r="EK572">
        <f>SUM(DZ572:EJ572)</f>
        <v/>
      </c>
    </row>
    <row r="573">
      <c r="A573" t="n">
        <v>571</v>
      </c>
      <c r="B573" t="inlineStr">
        <is>
          <t>Hoàng Bá Vũ</t>
        </is>
      </c>
      <c r="D573" t="inlineStr">
        <is>
          <t>144083-03</t>
        </is>
      </c>
      <c r="S573">
        <f>IFERROR(INDEX(PIS!$A$1:$BZ$1000,MATCH($D573,PIS!C$1:C$500,0),MATCH("Lương CB tháng trước",PIS!$1:$1,0)),0)</f>
        <v/>
      </c>
      <c r="T573">
        <f>IFERROR(INDEX(PIS!$A$1:$BZ$1000,MATCH($D573,PIS!C$1:C$500,0),MATCH("Lương CB hiện tại",PIS!$1:$1,0)),0)</f>
        <v/>
      </c>
      <c r="U573">
        <f>IFERROR(INDEX(PIS!$A$1:$BZ$1000,MATCH($D573,PIS!C$1:C$500,0),MATCH("Lương đóng BHBB",PIS!$1:$1,0)),0)</f>
        <v/>
      </c>
      <c r="V573">
        <f>IFERROR(INDEX(PIS!$A$1:$BZ$1000,MATCH($D573,PIS!C$1:C$500,0),MATCH(V$2,PIS!$2:$2,0)),0)</f>
        <v/>
      </c>
      <c r="W573">
        <f>IFERROR(INDEX(PIS!$A$1:$BZ$1000,MATCH($D573,PIS!C$1:C$500,0),MATCH(W$2,PIS!$2:$2,0)),0)</f>
        <v/>
      </c>
      <c r="X573">
        <f>IFERROR(INDEX(PIS!$A$1:$BZ$1000,MATCH($D573,PIS!C$1:C$500,0),MATCH(X$2,PIS!$2:$2,0)),0)</f>
        <v/>
      </c>
      <c r="Y573">
        <f>IFERROR(INDEX(PIS!$A$1:$BZ$1000,MATCH($D573,PIS!C$1:C$500,0),MATCH(Y$2,PIS!$2:$2,0)),0)</f>
        <v/>
      </c>
      <c r="Z573">
        <f>IFERROR(INDEX(PIS!$A$1:$BZ$1000,MATCH($D573,PIS!C$1:C$500,0),MATCH(Z$2,PIS!$2:$2,0)),0)</f>
        <v/>
      </c>
      <c r="AA573">
        <f>IFERROR(INDEX(PIS!$A$1:$BZ$1000,MATCH($D573,PIS!C$1:C$500,0),MATCH(AA$2,PIS!$2:$2,0)),0)</f>
        <v/>
      </c>
      <c r="AB573">
        <f>IFERROR(INDEX(PIS!$A$1:$BZ$1000,MATCH($D573,PIS!C$1:C$500,0),MATCH(AB$2,PIS!$2:$2,0)),0)</f>
        <v/>
      </c>
      <c r="AC573">
        <f>SUM(V573:AB573)</f>
        <v/>
      </c>
      <c r="AD573">
        <f>IFERROR(INDEX(TIMESHEET!$A$1:$AI$5000,MATCH($D573,TIMESHEET!A$1:A$500,0),MATCH("T100",TIMESHEET!$2:$2,0))-2,0)</f>
        <v/>
      </c>
      <c r="AE573">
        <f>IFERROR(INDEX(TIMESHEET!$A$1:$AI$5000,MATCH($D573,TIMESHEET!A$1:A$500,0),MATCH("T202",TIMESHEET!$2:$2,0)),0)</f>
        <v/>
      </c>
      <c r="AF573">
        <f>IFERROR(INDEX(TIMESHEET!$A$1:$AI$5000,MATCH($D573,TIMESHEET!A$1:A$500,0),MATCH("T302",TIMESHEET!$2:$2,0)),0)</f>
        <v/>
      </c>
      <c r="AG573">
        <f>IFERROR(INDEX(TIMESHEET!$A$1:$AI$5000,MATCH($D573,TIMESHEET!A$1:A$500,0),MATCH("T406",TIMESHEET!$2:$2,0)),0)</f>
        <v/>
      </c>
      <c r="AH573">
        <f>AE573+AG573</f>
        <v/>
      </c>
      <c r="AI573">
        <f>IFERROR(INDEX(TIMESHEET!$A$1:$AI$5000,MATCH($D573,TIMESHEET!A$1:A$500,0),MATCH("T701",TIMESHEET!$2:$2,0)),0)</f>
        <v/>
      </c>
      <c r="AJ573">
        <f>IFERROR(INDEX(TIMESHEET!$A$1:$AI$5000,MATCH($D573,TIMESHEET!B$1:B$500,0),MATCH("T320",TIMESHEET!$2:$2,0)),0)</f>
        <v/>
      </c>
      <c r="AK573">
        <f>IFERROR(IF(LEFT(INDEX(PIS!O$1:O$500,MATCH(D573,PIS!C$1:C$500)),1)="M",T573/AD573*SUM(AE573:AG573),T573*AD573),0)</f>
        <v/>
      </c>
      <c r="AL573">
        <f>IFERROR(INDEX(ADJ!$A$1:$BZ$1000,MATCH(PAYROLL!D573,ADJ!A$1:A$500,0),MATCH(PAYROLL!AL$2,ADJ!$2:$2,0)),0)</f>
        <v/>
      </c>
      <c r="AM573">
        <f>SUM(AK573:AL573)</f>
        <v/>
      </c>
      <c r="AN573">
        <f>IFERROR(ROUND(V573/$AD573*$AH573,0),0)</f>
        <v/>
      </c>
      <c r="AO573">
        <f>IFERROR(ROUND(W573/$AD573*$AH573,0),0)</f>
        <v/>
      </c>
      <c r="AP573">
        <f>IFERROR(ROUND(X573/$AD573*$AE573,0),0)</f>
        <v/>
      </c>
      <c r="AQ573">
        <f>IFERROR(ROUND(Y573/$AD573*$AH573,0),0)</f>
        <v/>
      </c>
      <c r="AR573">
        <f>IFERROR(ROUND(Z573/$AD573*$AH573,0),0)</f>
        <v/>
      </c>
      <c r="AS573">
        <f>IFERROR(ROUND(AA573/$AD573*$AH573,0),0)</f>
        <v/>
      </c>
      <c r="AT573">
        <f>IFERROR(IF((AE573+AF573+AG573)&gt;13,AB573,ROUND(AB573/AD573*AH573,0)),0)</f>
        <v/>
      </c>
      <c r="AU573">
        <f>IFERROR(INDEX(ADJ!$A$1:$BZ$1000,MATCH(PAYROLL!D573,ADJ!A$1:A$500,0),MATCH(PAYROLL!AU$2,ADJ!$2:$2,0)),0)</f>
        <v/>
      </c>
      <c r="AV573">
        <f>ROUND(SUM(AN573:AU573),0)</f>
        <v/>
      </c>
      <c r="AW573">
        <f>IFERROR(INDEX(TIMESHEET!$A$1:$AI$5000,MATCH(PAYROLL!D573,TIMESHEET!A$1:A$500,0),MATCH("T620",TIMESHEET!$2:$2,0)),0)</f>
        <v/>
      </c>
      <c r="AX573">
        <f>IFERROR(INDEX(TIMESHEET!$A$1:$AI$5000,MATCH(PAYROLL!D573,TIMESHEET!A$1:A$500,0),MATCH("T601",TIMESHEET!$2:$2,0)),0)</f>
        <v/>
      </c>
      <c r="AY573">
        <f>IFERROR(INDEX(TIMESHEET!$A$1:$AI$5000,MATCH(PAYROLL!D573,TIMESHEET!A$1:A$500,0),MATCH("T602",TIMESHEET!$2:$2,0)),0)</f>
        <v/>
      </c>
      <c r="AZ573">
        <f>IFERROR(INDEX(TIMESHEET!$A$1:$AI$5000,MATCH(PAYROLL!D573,TIMESHEET!A$1:A$500,0),MATCH("T603",TIMESHEET!$2:$2,0)),0)</f>
        <v/>
      </c>
      <c r="BA573">
        <f>IFERROR(INDEX(TIMESHEET!$A$1:$AI$5000,MATCH(PAYROLL!D573,TIMESHEET!A$1:A$500,0),MATCH("T611",TIMESHEET!$2:$2,0)),0)</f>
        <v/>
      </c>
      <c r="BB573">
        <f>IFERROR(INDEX(TIMESHEET!$A$1:$AI$5000,MATCH(PAYROLL!D573,TIMESHEET!A$1:A$500,0),MATCH("T612",TIMESHEET!$2:$2,0)),0)</f>
        <v/>
      </c>
      <c r="BC573">
        <f>IFERROR(INDEX(TIMESHEET!$A$1:$AI$5000,MATCH(PAYROLL!D573,TIMESHEET!A$1:A$500,0),MATCH("T613",TIMESHEET!$2:$2,0)),0)</f>
        <v/>
      </c>
      <c r="BD573">
        <f>IFERROR(INDEX(TIMESHEET!$A$1:$AI$5000,MATCH(PAYROLL!D573,TIMESHEET!A$1:A$500,0),MATCH("T500",TIMESHEET!$2:$2,0)),0)</f>
        <v/>
      </c>
      <c r="BE573">
        <f>IFERROR(IF(LEFT(INDEX(PIS!O$1:O$500,MATCH(D573,PIS!C$1:C$500)),1)="M",T573/AD573/8*(AW573+AX573*1.5+AY573*2+AZ573*3+BA573*2.1+BB573*2.7+BC573*3.9+BD573*0.3),T573/8*(AW573+AX573*1.5+AY573*2+AZ573*3+BA573*2.1+BB573*2.7+BC573*3.9+BD573*0.3)),0)</f>
        <v/>
      </c>
      <c r="BF573">
        <f>IFERROR(INDEX(ADJ!$A$1:$BZ$1000,MATCH(PAYROLL!$D573,ADJ!A$1:A$500,0),MATCH(PAYROLL!BF$2,ADJ!$2:$2,0)),0)</f>
        <v/>
      </c>
      <c r="BG573">
        <f>IFERROR(INDEX(ADJ!$A$1:$BZ$1000,MATCH(PAYROLL!D573,ADJ!A$1:A$500,0),MATCH(PAYROLL!BG$2,ADJ!$2:$2,0)),0)</f>
        <v/>
      </c>
      <c r="BH573">
        <f>IFERROR(INDEX(ADJ!$A$1:$BZ$1000,MATCH(PAYROLL!D573,ADJ!A$1:A$500,0),MATCH(PAYROLL!BH$2,ADJ!$2:$2,0)),0)</f>
        <v/>
      </c>
      <c r="BI573">
        <f>IFERROR(INDEX(ADJ!$A$1:$BZ$1000,MATCH(PAYROLL!D573,ADJ!A$1:A$500,0),MATCH(PAYROLL!BI$2,ADJ!$2:$2,0)),0)</f>
        <v/>
      </c>
      <c r="BJ573">
        <f>IFERROR(INDEX(ADJ!$A$1:$BZ$1000,MATCH(PAYROLL!D573,ADJ!A$1:A$500,0),MATCH(PAYROLL!BJ$2,ADJ!$2:$2,0)),0)</f>
        <v/>
      </c>
      <c r="BK573">
        <f>SUM(BF573:BJ573)</f>
        <v/>
      </c>
      <c r="BL573">
        <f>IFERROR(INDEX(ADJ!$A$1:$BZ$1000,MATCH(PAYROLL!D573,ADJ!A$1:A$500,0),MATCH(PAYROLL!BL$2,ADJ!$2:$2,0)),0)</f>
        <v/>
      </c>
      <c r="BM573">
        <f>IFERROR(INDEX(ADJ!$A$1:$BZ$1000,MATCH(PAYROLL!D573,ADJ!A$1:A$500,0),MATCH(PAYROLL!BM$2,ADJ!$2:$2,0)),0)</f>
        <v/>
      </c>
      <c r="BN573">
        <f>IFERROR(INDEX(ADJ!$A$1:$BZ$1000,MATCH(PAYROLL!D573,ADJ!A$1:A$500,0),MATCH(PAYROLL!BN$2,ADJ!$2:$2,0)),0)</f>
        <v/>
      </c>
      <c r="BO573">
        <f>IFERROR(INDEX(ADJ!$A$1:$BZ$1000,MATCH(PAYROLL!D573,ADJ!A$1:A$500,0),MATCH(PAYROLL!BO$2,ADJ!$2:$2,0)),0)</f>
        <v/>
      </c>
      <c r="BP573">
        <f>SUM(AM573,AV573,BE573,BK573,BL573:BO573)</f>
        <v/>
      </c>
      <c r="BQ573">
        <f>BO573</f>
        <v/>
      </c>
      <c r="BR573">
        <f>IFERROR(ROUND(IF(LEFT(INDEX(PIS!O$1:O$500,MATCH(D573,PIS!C$1:C$500)),1)="D",T573/8*(BD573*0.3),IF(LEFT(INDEX(PIS!O$1:O$500,MATCH(D573,PIS!C$1:C$500)),1)="H",T573*($BD573*0.3),T573/$AD573/8*($BD573*0.3))),0),0)</f>
        <v/>
      </c>
      <c r="BS573">
        <f>IF(AP573&lt;1,0,MIN(AP573,730000))</f>
        <v/>
      </c>
      <c r="BT573">
        <f>IFERROR(ROUND((BE573-SUM(AW573:BC573)*T573/AD573/8),0)-BR573,0)</f>
        <v/>
      </c>
      <c r="BU573">
        <f>AO573</f>
        <v/>
      </c>
      <c r="BV573">
        <f>SUM(BQ573:BU573)</f>
        <v/>
      </c>
      <c r="BW573">
        <f>BP573-BV573</f>
        <v/>
      </c>
      <c r="BX573">
        <f>IFERROR(IF(RIGHT(INDEX(PIS!O$1:O$500,MATCH(D573,PIS!C$1:C$500)),5)="Gross",MIN(U573+V573,VLOOKUP("R700",TSC!B:C,2,0)*VLOOKUP("R101",TSC!B:C,2,0))*VLOOKUP("R701",TSC!B:C,2,0)%,0),0)</f>
        <v/>
      </c>
      <c r="BY573">
        <f>IFERROR(IF(RIGHT(INDEX(PIS!O$1:O$500,MATCH(D573,PIS!C$1:C$500)),5)="Gross",MIN(U573+V573,VLOOKUP("R700",TSC!B:C,2,0)*VLOOKUP("R101",TSC!B:C,2,0))*VLOOKUP("T704",TSC!B:C,2,0)%,0),0)</f>
        <v/>
      </c>
      <c r="BZ573">
        <f>IFERROR(IF(RIGHT(INDEX(PIS!O$1:O$500,MATCH(D573,PIS!C$1:C$500)),5)="Gross",MIN(U573+V573,VLOOKUP("R700",TSC!B:C,2,0)*VLOOKUP("1",TSC!F:G,2,0))*VLOOKUP("T705",TSC!B:C,2,0)%,0),0)</f>
        <v/>
      </c>
      <c r="CA573">
        <f>IFERROR(INDEX(ADJ!$A$1:$BZ$1000,MATCH(PAYROLL!D573,ADJ!A$1:A$500,0),MATCH(PAYROLL!CA$2,ADJ!$2:$2,0)),0)</f>
        <v/>
      </c>
      <c r="CB573">
        <f>IFERROR(INDEX(ADJ!$A$1:$BZ$1000,MATCH(PAYROLL!D573,ADJ!A$1:A$500,0),MATCH(PAYROLL!CB$2,ADJ!$2:$2,0)),0)</f>
        <v/>
      </c>
      <c r="CC573">
        <f>SUM(BX573:CB573)</f>
        <v/>
      </c>
      <c r="CD573">
        <f>IFERROR(INDEX(PIS!$A$1:$BZ$1000,MATCH(PAYROLL!D573,PIS!C$1:C$500,0),MATCH(PAYROLL!CD$1,PIS!$1:$1,0)),0)</f>
        <v/>
      </c>
      <c r="CE573">
        <f>IFERROR(IF(OR(INDEX(PIS!P$1:P$500,MATCH(D573,PIS!C$1:C$500,0))="LT2",INDEX(PIS!P$1:P$500,MATCH(D573,PIS!C$1:C$500,0))="P10"),0,SUM(CC573,CD573*VLOOKUP("R601",TSC!B:C,2,0),VLOOKUP("R602",TSC!B:C,2,0))),0)</f>
        <v/>
      </c>
      <c r="CF573">
        <f>MAX(BW573-CE573,0)</f>
        <v/>
      </c>
      <c r="CG573">
        <f>IFERROR(IF(OR(RIGHT(INDEX(PIS!P$1:P$500,MATCH(D573,PIS!C$1:C$500)),5)="P10",RIGHT(INDEX(PIS!P$1:P$500,MATCH(D573,PIS!C$1:C$500)),5)="CK"),0,IF(CF573&lt;=5000000,CF573*5%,IF(CF573&lt;=10000000,CF573*10%-250000,IF(CF573&lt;=18000000,CF573*15%-750000,IF(CF573&lt;=32000000,CF573*20%-1650000,IF(CF573&lt;=52000000,CF573*25%-3250000,IF(CF573&lt;=80000000,BH573*30%-5850000,CF573*35%-9850000))))))),0)</f>
        <v/>
      </c>
      <c r="CH573">
        <f>IFERROR(IF(OR(INDEX(PIS!P$1:P$500,MATCH(D573,PIS!C$1:C$500))="LT",INDEX(PIS!P$1:P$500,MATCH(D573,PIS!C$1:C$500))="CK"),0,IF(CF573&lt;2000000,0,CF573*10%)),0)</f>
        <v/>
      </c>
      <c r="CI573">
        <f>IFERROR(INDEX(ADJ!$A$1:$BZ$1000,MATCH(PAYROLL!D573,ADJ!A$1:A$500,0),MATCH(PAYROLL!CI$2,ADJ!$2:$2,0)),0)</f>
        <v/>
      </c>
      <c r="CJ573">
        <f>IFERROR(INDEX(ADJ!$A$1:$BZ$1000,MATCH(PAYROLL!D573,ADJ!A$1:A$500,0),MATCH(PAYROLL!CJ$2,ADJ!$2:$2,0)),0)</f>
        <v/>
      </c>
      <c r="CK573">
        <f>IFERROR(INDEX(ADJ!$A$1:$BZ$1000,MATCH(PAYROLL!D573,ADJ!A$1:A$500,0),MATCH(PAYROLL!CK$2,ADJ!$2:$2,0)),0)</f>
        <v/>
      </c>
      <c r="CL573">
        <f>SUM(CG573:CK573)</f>
        <v/>
      </c>
      <c r="CM573">
        <f>ROUND(SUM(CH573:CK573),0)</f>
        <v/>
      </c>
      <c r="CN573">
        <f>IFERROR(INDEX(CSDA!D$1:D$500,MATCH($CN$2,CSDA!C$1:C$500,0))*INDEX(PIS!V$1:V$500,MATCH(D573,PIS!C$1:C$500))+INDEX(ADJ!$A$1:$BZ$1000,MATCH(PAYROLL!D573,ADJ!A$1:A$500,0),MATCH(PAYROLL!CN$2,ADJ!$2:$2,0)),0)</f>
        <v/>
      </c>
      <c r="CO573">
        <f>IFERROR(INDEX(ADJ!$A$1:$BZ$1000,MATCH(PAYROLL!D573,ADJ!A$1:A$500,0),MATCH(PAYROLL!CO$2,ADJ!$2:$2,0)),0)</f>
        <v/>
      </c>
      <c r="CP573">
        <f>IFERROR(INDEX(ADJ!$A$1:$BZ$1000,MATCH(PAYROLL!D573,ADJ!A$1:A$500,0),MATCH(PAYROLL!CP$2,ADJ!$2:$2,0)),0)</f>
        <v/>
      </c>
      <c r="CQ573">
        <f>BP573-CL573-CI573-CM573-CN573-CO573-CP573-CC573</f>
        <v/>
      </c>
      <c r="CR573">
        <f>IFERROR(IF(RIGHT(INDEX(PIS!O$1:O$500,MATCH(D573,PIS!C$1:C$500,0)),5)="Gross",MIN(U573+V573,VLOOKUP("R700",TSC!B:C,2,0)*VLOOKUP("R101",TSC!B:C,2,0))*(VLOOKUP("T711",TSC!B:C,2,0)+VLOOKUP("T712",TSC!B:C,2,0))%,MIN(T573+V573,VLOOKUP("R700",TSC!B:C,2,0)*VLOOKUP("R101",TSC!B:C,2,0))*(VLOOKUP("T711",TSC!B:C,2,0)+VLOOKUP("T712",TSC!B:C,2,0)+VLOOKUP("R701",TSC!B:C,2,0))%),0)</f>
        <v/>
      </c>
      <c r="CS573">
        <f>IFERROR(IF(RIGHT(INDEX(PIS!O$1:O$500,MATCH(D573,PIS!C$1:C$500,0)),5)="Gross",MIN(U573+V573,VLOOKUP("R700",TSC!B:C,2,0)*VLOOKUP("R101",TSC!B:C,2,0))*(VLOOKUP("T714",TSC!B:C,2,0))%,MIN(T573+V573,VLOOKUP("R700",TSC!B:C,2,0)*VLOOKUP("R101",TSC!B:C,2,0))*(VLOOKUP("T704",TSC!B:C,2,0)+VLOOKUP("T714",TSC!B:C,2,0))%),0)</f>
        <v/>
      </c>
      <c r="CT573">
        <f>IFERROR(IF(RIGHT(INDEX(PIS!O$1:O$500,MATCH(D573,PIS!C$1:C$500,0)),5)="Gross",MIN(U573+V573,VLOOKUP("R700",TSC!B:C,2,0)*VLOOKUP("R101",TSC!B:C,2,0))*VLOOKUP("T705",TSC!B:C,2,0)%,MIN(T573+V573,VLOOKUP("R700",TSC!B:C,2,0)*VLOOKUP("R101",TSC!B:C,2,0))*VLOOKUP("T705",TSC!B:C,2,0)%),0)</f>
        <v/>
      </c>
      <c r="CU573">
        <f>IFERROR(IF(RIGHT(INDEX(PIS!O$1:O$500,MATCH(D573,PIS!C$1:C$500,0)),5)="Gross",MIN(U573+V573,VLOOKUP("R700",TSC!B:C,2,0)*VLOOKUP("R101",TSC!B:C,2,0))*(VLOOKUP("T713",TSC!B:C,2,0))%,MIN(T573+V573,VLOOKUP("R700",TSC!B:C,2,0)*VLOOKUP("R101",TSC!B:C,2,0))*(VLOOKUP("T713",TSC!B:C,2,0))%),0)</f>
        <v/>
      </c>
      <c r="CV573">
        <f>IFERROR(INDEX(ADJ!$A$1:$BZ$1000,MATCH(PAYROLL!D573,ADJ!A$1:A$500,0),MATCH(PAYROLL!CV$2,ADJ!$2:$2,0)),0)</f>
        <v/>
      </c>
      <c r="CW573">
        <f>IFERROR(INDEX(ADJ!$A$1:$BZ$1000,MATCH(PAYROLL!D573,ADJ!A$1:A$500,0),MATCH(PAYROLL!CW$2,ADJ!$2:$2,0)),0)</f>
        <v/>
      </c>
      <c r="CX573">
        <f>SUM(CR573:CW573)</f>
        <v/>
      </c>
      <c r="CY573">
        <f>ROUND(IF(CR573&gt;0,T573+V573*VLOOKUP("R202",TSC!$B$1:$C$500,2,0),0),0)</f>
        <v/>
      </c>
      <c r="CZ573">
        <f>IFERROR(INDEX(CSDA!D$1:D$500,MATCH($CZ$2,CSDA!C$1:C$500,0)),0)</f>
        <v/>
      </c>
      <c r="DA573">
        <f>ROUND(T573*0.7%,0)</f>
        <v/>
      </c>
      <c r="DB573">
        <f>ROUND(T573/12,0)</f>
        <v/>
      </c>
      <c r="DC573">
        <f ref="DC573" t="array">IFERROR(INDEX(CSDA!D$1:D$500,MATCH("Trích giữ"&amp;PAYROLL!DC$2,CSDA!A$1:A$500&amp;CSDA!C$1:C$500,0)),0)</f>
        <v/>
      </c>
      <c r="DD573">
        <f ref="DD573" t="array">IFERROR(INDEX(CSDA!D$1:D$500,MATCH("Trích giữ"&amp;PAYROLL!DD$2,CSDA!A$1:A$500&amp;CSDA!C$1:C$500,0)),0)</f>
        <v/>
      </c>
      <c r="DE573">
        <f ref="DE573" t="array">IFERROR(INDEX(CSDA!D$1:D$500,MATCH("Trích giữ"&amp;PAYROLL!DE$2,CSDA!A$1:A$500&amp;CSDA!C$1:C$500,0)),0)</f>
        <v/>
      </c>
      <c r="DF573">
        <f>IFERROR(INDEX(CSDA!D$1:D$500,MATCH(PAYROLL!DF$2,CSDA!C$1:C$500,0)),0)</f>
        <v/>
      </c>
      <c r="DG573">
        <f ref="DG573" t="array">IFERROR(INDEX(CSDA!D$1:D$500,MATCH("Trích giữ"&amp;PAYROLL!DG$2,CSDA!A$1:A$500&amp;CSDA!C$1:C$500,0)),0)</f>
        <v/>
      </c>
      <c r="DH573">
        <f>ROUND(T573/26,0)</f>
        <v/>
      </c>
      <c r="DI573">
        <f ref="DI573" t="array">IFERROR(INDEX(CSDA!D$1:D$500,MATCH("Trích giữ"&amp;PAYROLL!DI$2,CSDA!A$1:A$500&amp;CSDA!C$1:C$500,0)),0)</f>
        <v/>
      </c>
      <c r="DJ573">
        <f>IF(U573=0,T573*21.5%-BL573,0)</f>
        <v/>
      </c>
      <c r="DK573">
        <f ref="DK573" t="array">IFERROR(INDEX(CSDA!D$1:D$500,MATCH("Trích giữ"&amp;PAYROLL!DK$2,CSDA!A$1:A$500&amp;CSDA!C$1:C$500,0)),0)</f>
        <v/>
      </c>
      <c r="DL573">
        <f>IFERROR(INDEX(CSDA!D$1:D$500,MATCH(PAYROLL!DL$2,CSDA!C$1:C$500,0))/12,0)</f>
        <v/>
      </c>
      <c r="DM573">
        <f>SUM(DB573:DL573)</f>
        <v/>
      </c>
      <c r="DN573">
        <f>IFERROR(INDEX(ADJ!$A$1:$BZ$1000,MATCH(PAYROLL!D573,ADJ!A$1:A$500,0),MATCH(PAYROLL!DN$2,ADJ!$2:$2,0)),0)</f>
        <v/>
      </c>
      <c r="DO573">
        <f>IFERROR(SUM(BP573,DM573:DN573,CX573:DA573)-DT573,0)</f>
        <v/>
      </c>
      <c r="DP573">
        <f ref="DP573" t="array">SUM(BW573*IFERROR(INDEX(CSDA!D$1:D$500,MATCH(BW$2,CSDA!C$1:C$500,0)),0)%,CX573*IFERROR(INDEX(CSDA!D$1:D$500,MATCH(CX$2,CSDA!C$1:C$500,0)),0)%,DA573*IFERROR(INDEX(CSDA!D$1:D$500,MATCH(DA$2,CSDA!C$1:C$500,0)),0)%,DB573*IFERROR(INDEX(CSDA!D$1:D$500,MATCH(DB$2,CSDA!C$1:C$500,0)),0)%,DF573*IFERROR(INDEX(CSDA!D$1:D$500,MATCH("Phí dịch vụ"&amp;PAYROLL!DF$2,CSDA!A$1:A$500&amp;CSDA!C$1:C$500,0)),0)%,DC573*IFERROR(INDEX(CSDA!D$1:D$500,MATCH("Phí dịch vụ"&amp;PAYROLL!DC$2,CSDA!A$1:A$500&amp;CSDA!C$1:C$500,0)),0)%,DH573*IFERROR(INDEX(CSDA!D$1:D$500,MATCH("Phí dịch vụ"&amp;PAYROLL!DH$2,CSDA!A$1:A$500&amp;CSDA!C$1:C$500,0)),0)%,DJ573*IFERROR(INDEX(CSDA!D$1:D$500,MATCH("Phí dịch vụ"&amp;PAYROLL!DJ$2,CSDA!A$1:A$500&amp;CSDA!C$1:C$500,0)),0)%,BN573*IFERROR(INDEX(CSDA!D$1:D$500,MATCH(BN$2,CSDA!C$1:C$500,0)),0)%)-BN573*7%</f>
        <v/>
      </c>
      <c r="DQ573">
        <f>IFERROR(INDEX(ADJ!$A$1:$BZ$1000,MATCH(PAYROLL!D573,ADJ!A$1:A$500,0),MATCH(PAYROLL!DQ$2,ADJ!$2:$2,0)),0)</f>
        <v/>
      </c>
      <c r="DR573">
        <f>IFERROR(INDEX(ADJ!$A$1:$BZ$1000,MATCH(PAYROLL!D573,ADJ!A$1:A$500,0),MATCH(PAYROLL!DR$2,ADJ!$2:$2,0)),0)</f>
        <v/>
      </c>
      <c r="DS573">
        <f>SUM(DP573:DR573)</f>
        <v/>
      </c>
      <c r="DT573">
        <f>EK573</f>
        <v/>
      </c>
      <c r="DU573">
        <f>SUM(DO573:DR573)</f>
        <v/>
      </c>
      <c r="DV573">
        <f>ROUND(DU573*0.1,0)</f>
        <v/>
      </c>
      <c r="DW573">
        <f>DU573+DV573</f>
        <v/>
      </c>
      <c r="DZ573">
        <f>IFERROR(INDEX(ADJ!$A$1:$BZ$1000,MATCH(PAYROLL!$D573,ADJ!A$1:A$500,0),MATCH(PAYROLL!DZ$2,ADJ!$2:$2,0)),0)</f>
        <v/>
      </c>
      <c r="EA573">
        <f>IFERROR(INDEX(ADJ!$A$1:$BZ$1000,MATCH(PAYROLL!$D573,ADJ!A$1:A$500,0),MATCH(PAYROLL!EA$2,ADJ!$2:$2,0)),0)</f>
        <v/>
      </c>
      <c r="EB573">
        <f>IFERROR(INDEX(ADJ!$A$1:$BZ$1000,MATCH(PAYROLL!$D573,ADJ!A$1:A$500,0),MATCH(PAYROLL!EB$2,ADJ!$2:$2,0)),0)</f>
        <v/>
      </c>
      <c r="EC573">
        <f>IFERROR(INDEX(ADJ!$A$1:$BZ$1000,MATCH(PAYROLL!$D573,ADJ!A$1:A$500,0),MATCH(PAYROLL!EC$2,ADJ!$2:$2,0)),0)</f>
        <v/>
      </c>
      <c r="ED573">
        <f>IFERROR(INDEX(ADJ!$A$1:$BZ$1000,MATCH(PAYROLL!$D573,ADJ!A$1:A$500,0),MATCH(PAYROLL!ED$2,ADJ!$2:$2,0)),0)</f>
        <v/>
      </c>
      <c r="EE573">
        <f>IFERROR(INDEX(ADJ!$A$1:$BZ$1000,MATCH(PAYROLL!$D573,ADJ!A$1:A$500,0),MATCH(PAYROLL!EE$2,ADJ!$2:$2,0)),0)</f>
        <v/>
      </c>
      <c r="EF573">
        <f>IFERROR(INDEX(ADJ!$A$1:$BZ$1000,MATCH(PAYROLL!$D573,ADJ!A$1:A$500,0),MATCH(PAYROLL!EF$2,ADJ!$2:$2,0)),0)</f>
        <v/>
      </c>
      <c r="EG573">
        <f>IFERROR(INDEX(ADJ!$A$1:$BZ$1000,MATCH(PAYROLL!$D573,ADJ!A$1:A$500,0),MATCH(PAYROLL!EG$2,ADJ!$2:$2,0)),0)</f>
        <v/>
      </c>
      <c r="EH573">
        <f>IFERROR(INDEX(ADJ!$A$1:$BZ$1000,MATCH(PAYROLL!$D573,ADJ!A$1:A$500,0),MATCH(PAYROLL!EH$2,ADJ!$2:$2,0)),0)</f>
        <v/>
      </c>
      <c r="EI573">
        <f>IFERROR(INDEX(ADJ!$A$1:$BZ$1000,MATCH(PAYROLL!D573,ADJ!A$1:A$500,0),MATCH(PAYROLL!EI$2,ADJ!$2:$2,0)),0)</f>
        <v/>
      </c>
      <c r="EJ573">
        <f>IFERROR(INDEX(ADJ!$A$1:$BZ$1000,MATCH(PAYROLL!$D573,ADJ!A$1:A$500,0),MATCH(PAYROLL!EJ$2,ADJ!$2:$2,0)),0)</f>
        <v/>
      </c>
      <c r="EK573">
        <f>SUM(DZ573:EJ573)</f>
        <v/>
      </c>
    </row>
    <row r="574">
      <c r="A574" t="n">
        <v>572</v>
      </c>
      <c r="B574" t="inlineStr">
        <is>
          <t>Hoàng Chung Thái</t>
        </is>
      </c>
      <c r="D574" t="inlineStr">
        <is>
          <t>157584-01</t>
        </is>
      </c>
      <c r="S574">
        <f>IFERROR(INDEX(PIS!$A$1:$BZ$1000,MATCH($D574,PIS!C$1:C$500,0),MATCH("Lương CB tháng trước",PIS!$1:$1,0)),0)</f>
        <v/>
      </c>
      <c r="T574">
        <f>IFERROR(INDEX(PIS!$A$1:$BZ$1000,MATCH($D574,PIS!C$1:C$500,0),MATCH("Lương CB hiện tại",PIS!$1:$1,0)),0)</f>
        <v/>
      </c>
      <c r="U574">
        <f>IFERROR(INDEX(PIS!$A$1:$BZ$1000,MATCH($D574,PIS!C$1:C$500,0),MATCH("Lương đóng BHBB",PIS!$1:$1,0)),0)</f>
        <v/>
      </c>
      <c r="V574">
        <f>IFERROR(INDEX(PIS!$A$1:$BZ$1000,MATCH($D574,PIS!C$1:C$500,0),MATCH(V$2,PIS!$2:$2,0)),0)</f>
        <v/>
      </c>
      <c r="W574">
        <f>IFERROR(INDEX(PIS!$A$1:$BZ$1000,MATCH($D574,PIS!C$1:C$500,0),MATCH(W$2,PIS!$2:$2,0)),0)</f>
        <v/>
      </c>
      <c r="X574">
        <f>IFERROR(INDEX(PIS!$A$1:$BZ$1000,MATCH($D574,PIS!C$1:C$500,0),MATCH(X$2,PIS!$2:$2,0)),0)</f>
        <v/>
      </c>
      <c r="Y574">
        <f>IFERROR(INDEX(PIS!$A$1:$BZ$1000,MATCH($D574,PIS!C$1:C$500,0),MATCH(Y$2,PIS!$2:$2,0)),0)</f>
        <v/>
      </c>
      <c r="Z574">
        <f>IFERROR(INDEX(PIS!$A$1:$BZ$1000,MATCH($D574,PIS!C$1:C$500,0),MATCH(Z$2,PIS!$2:$2,0)),0)</f>
        <v/>
      </c>
      <c r="AA574">
        <f>IFERROR(INDEX(PIS!$A$1:$BZ$1000,MATCH($D574,PIS!C$1:C$500,0),MATCH(AA$2,PIS!$2:$2,0)),0)</f>
        <v/>
      </c>
      <c r="AB574">
        <f>IFERROR(INDEX(PIS!$A$1:$BZ$1000,MATCH($D574,PIS!C$1:C$500,0),MATCH(AB$2,PIS!$2:$2,0)),0)</f>
        <v/>
      </c>
      <c r="AC574">
        <f>SUM(V574:AB574)</f>
        <v/>
      </c>
      <c r="AD574">
        <f>IFERROR(INDEX(TIMESHEET!$A$1:$AI$5000,MATCH($D574,TIMESHEET!A$1:A$500,0),MATCH("T100",TIMESHEET!$2:$2,0))-2,0)</f>
        <v/>
      </c>
      <c r="AE574">
        <f>IFERROR(INDEX(TIMESHEET!$A$1:$AI$5000,MATCH($D574,TIMESHEET!A$1:A$500,0),MATCH("T202",TIMESHEET!$2:$2,0)),0)</f>
        <v/>
      </c>
      <c r="AF574">
        <f>IFERROR(INDEX(TIMESHEET!$A$1:$AI$5000,MATCH($D574,TIMESHEET!A$1:A$500,0),MATCH("T302",TIMESHEET!$2:$2,0)),0)</f>
        <v/>
      </c>
      <c r="AG574">
        <f>IFERROR(INDEX(TIMESHEET!$A$1:$AI$5000,MATCH($D574,TIMESHEET!A$1:A$500,0),MATCH("T406",TIMESHEET!$2:$2,0)),0)</f>
        <v/>
      </c>
      <c r="AH574">
        <f>AE574+AG574</f>
        <v/>
      </c>
      <c r="AI574">
        <f>IFERROR(INDEX(TIMESHEET!$A$1:$AI$5000,MATCH($D574,TIMESHEET!A$1:A$500,0),MATCH("T701",TIMESHEET!$2:$2,0)),0)</f>
        <v/>
      </c>
      <c r="AJ574">
        <f>IFERROR(INDEX(TIMESHEET!$A$1:$AI$5000,MATCH($D574,TIMESHEET!B$1:B$500,0),MATCH("T320",TIMESHEET!$2:$2,0)),0)</f>
        <v/>
      </c>
      <c r="AK574">
        <f>IFERROR(IF(LEFT(INDEX(PIS!O$1:O$500,MATCH(D574,PIS!C$1:C$500)),1)="M",T574/AD574*SUM(AE574:AG574),T574*AD574),0)</f>
        <v/>
      </c>
      <c r="AL574">
        <f>IFERROR(INDEX(ADJ!$A$1:$BZ$1000,MATCH(PAYROLL!D574,ADJ!A$1:A$500,0),MATCH(PAYROLL!AL$2,ADJ!$2:$2,0)),0)</f>
        <v/>
      </c>
      <c r="AM574">
        <f>SUM(AK574:AL574)</f>
        <v/>
      </c>
      <c r="AN574">
        <f>IFERROR(ROUND(V574/$AD574*$AH574,0),0)</f>
        <v/>
      </c>
      <c r="AO574">
        <f>IFERROR(ROUND(W574/$AD574*$AH574,0),0)</f>
        <v/>
      </c>
      <c r="AP574">
        <f>IFERROR(ROUND(X574/$AD574*$AE574,0),0)</f>
        <v/>
      </c>
      <c r="AQ574">
        <f>IFERROR(ROUND(Y574/$AD574*$AH574,0),0)</f>
        <v/>
      </c>
      <c r="AR574">
        <f>IFERROR(ROUND(Z574/$AD574*$AH574,0),0)</f>
        <v/>
      </c>
      <c r="AS574">
        <f>IFERROR(ROUND(AA574/$AD574*$AH574,0),0)</f>
        <v/>
      </c>
      <c r="AT574">
        <f>IFERROR(IF((AE574+AF574+AG574)&gt;13,AB574,ROUND(AB574/AD574*AH574,0)),0)</f>
        <v/>
      </c>
      <c r="AU574">
        <f>IFERROR(INDEX(ADJ!$A$1:$BZ$1000,MATCH(PAYROLL!D574,ADJ!A$1:A$500,0),MATCH(PAYROLL!AU$2,ADJ!$2:$2,0)),0)</f>
        <v/>
      </c>
      <c r="AV574">
        <f>ROUND(SUM(AN574:AU574),0)</f>
        <v/>
      </c>
      <c r="AW574">
        <f>IFERROR(INDEX(TIMESHEET!$A$1:$AI$5000,MATCH(PAYROLL!D574,TIMESHEET!A$1:A$500,0),MATCH("T620",TIMESHEET!$2:$2,0)),0)</f>
        <v/>
      </c>
      <c r="AX574">
        <f>IFERROR(INDEX(TIMESHEET!$A$1:$AI$5000,MATCH(PAYROLL!D574,TIMESHEET!A$1:A$500,0),MATCH("T601",TIMESHEET!$2:$2,0)),0)</f>
        <v/>
      </c>
      <c r="AY574">
        <f>IFERROR(INDEX(TIMESHEET!$A$1:$AI$5000,MATCH(PAYROLL!D574,TIMESHEET!A$1:A$500,0),MATCH("T602",TIMESHEET!$2:$2,0)),0)</f>
        <v/>
      </c>
      <c r="AZ574">
        <f>IFERROR(INDEX(TIMESHEET!$A$1:$AI$5000,MATCH(PAYROLL!D574,TIMESHEET!A$1:A$500,0),MATCH("T603",TIMESHEET!$2:$2,0)),0)</f>
        <v/>
      </c>
      <c r="BA574">
        <f>IFERROR(INDEX(TIMESHEET!$A$1:$AI$5000,MATCH(PAYROLL!D574,TIMESHEET!A$1:A$500,0),MATCH("T611",TIMESHEET!$2:$2,0)),0)</f>
        <v/>
      </c>
      <c r="BB574">
        <f>IFERROR(INDEX(TIMESHEET!$A$1:$AI$5000,MATCH(PAYROLL!D574,TIMESHEET!A$1:A$500,0),MATCH("T612",TIMESHEET!$2:$2,0)),0)</f>
        <v/>
      </c>
      <c r="BC574">
        <f>IFERROR(INDEX(TIMESHEET!$A$1:$AI$5000,MATCH(PAYROLL!D574,TIMESHEET!A$1:A$500,0),MATCH("T613",TIMESHEET!$2:$2,0)),0)</f>
        <v/>
      </c>
      <c r="BD574">
        <f>IFERROR(INDEX(TIMESHEET!$A$1:$AI$5000,MATCH(PAYROLL!D574,TIMESHEET!A$1:A$500,0),MATCH("T500",TIMESHEET!$2:$2,0)),0)</f>
        <v/>
      </c>
      <c r="BE574">
        <f>IFERROR(IF(LEFT(INDEX(PIS!O$1:O$500,MATCH(D574,PIS!C$1:C$500)),1)="M",T574/AD574/8*(AW574+AX574*1.5+AY574*2+AZ574*3+BA574*2.1+BB574*2.7+BC574*3.9+BD574*0.3),T574/8*(AW574+AX574*1.5+AY574*2+AZ574*3+BA574*2.1+BB574*2.7+BC574*3.9+BD574*0.3)),0)</f>
        <v/>
      </c>
      <c r="BF574">
        <f>IFERROR(INDEX(ADJ!$A$1:$BZ$1000,MATCH(PAYROLL!$D574,ADJ!A$1:A$500,0),MATCH(PAYROLL!BF$2,ADJ!$2:$2,0)),0)</f>
        <v/>
      </c>
      <c r="BG574">
        <f>IFERROR(INDEX(ADJ!$A$1:$BZ$1000,MATCH(PAYROLL!D574,ADJ!A$1:A$500,0),MATCH(PAYROLL!BG$2,ADJ!$2:$2,0)),0)</f>
        <v/>
      </c>
      <c r="BH574">
        <f>IFERROR(INDEX(ADJ!$A$1:$BZ$1000,MATCH(PAYROLL!D574,ADJ!A$1:A$500,0),MATCH(PAYROLL!BH$2,ADJ!$2:$2,0)),0)</f>
        <v/>
      </c>
      <c r="BI574">
        <f>IFERROR(INDEX(ADJ!$A$1:$BZ$1000,MATCH(PAYROLL!D574,ADJ!A$1:A$500,0),MATCH(PAYROLL!BI$2,ADJ!$2:$2,0)),0)</f>
        <v/>
      </c>
      <c r="BJ574">
        <f>IFERROR(INDEX(ADJ!$A$1:$BZ$1000,MATCH(PAYROLL!D574,ADJ!A$1:A$500,0),MATCH(PAYROLL!BJ$2,ADJ!$2:$2,0)),0)</f>
        <v/>
      </c>
      <c r="BK574">
        <f>SUM(BF574:BJ574)</f>
        <v/>
      </c>
      <c r="BL574">
        <f>IFERROR(INDEX(ADJ!$A$1:$BZ$1000,MATCH(PAYROLL!D574,ADJ!A$1:A$500,0),MATCH(PAYROLL!BL$2,ADJ!$2:$2,0)),0)</f>
        <v/>
      </c>
      <c r="BM574">
        <f>IFERROR(INDEX(ADJ!$A$1:$BZ$1000,MATCH(PAYROLL!D574,ADJ!A$1:A$500,0),MATCH(PAYROLL!BM$2,ADJ!$2:$2,0)),0)</f>
        <v/>
      </c>
      <c r="BN574">
        <f>IFERROR(INDEX(ADJ!$A$1:$BZ$1000,MATCH(PAYROLL!D574,ADJ!A$1:A$500,0),MATCH(PAYROLL!BN$2,ADJ!$2:$2,0)),0)</f>
        <v/>
      </c>
      <c r="BO574">
        <f>IFERROR(INDEX(ADJ!$A$1:$BZ$1000,MATCH(PAYROLL!D574,ADJ!A$1:A$500,0),MATCH(PAYROLL!BO$2,ADJ!$2:$2,0)),0)</f>
        <v/>
      </c>
      <c r="BP574">
        <f>SUM(AM574,AV574,BE574,BK574,BL574:BO574)</f>
        <v/>
      </c>
      <c r="BQ574">
        <f>BO574</f>
        <v/>
      </c>
      <c r="BR574">
        <f>IFERROR(ROUND(IF(LEFT(INDEX(PIS!O$1:O$500,MATCH(D574,PIS!C$1:C$500)),1)="D",T574/8*(BD574*0.3),IF(LEFT(INDEX(PIS!O$1:O$500,MATCH(D574,PIS!C$1:C$500)),1)="H",T574*($BD574*0.3),T574/$AD574/8*($BD574*0.3))),0),0)</f>
        <v/>
      </c>
      <c r="BS574">
        <f>IF(AP574&lt;1,0,MIN(AP574,730000))</f>
        <v/>
      </c>
      <c r="BT574">
        <f>IFERROR(ROUND((BE574-SUM(AW574:BC574)*T574/AD574/8),0)-BR574,0)</f>
        <v/>
      </c>
      <c r="BU574">
        <f>AO574</f>
        <v/>
      </c>
      <c r="BV574">
        <f>SUM(BQ574:BU574)</f>
        <v/>
      </c>
      <c r="BW574">
        <f>BP574-BV574</f>
        <v/>
      </c>
      <c r="BX574">
        <f>IFERROR(IF(RIGHT(INDEX(PIS!O$1:O$500,MATCH(D574,PIS!C$1:C$500)),5)="Gross",MIN(U574+V574,VLOOKUP("R700",TSC!B:C,2,0)*VLOOKUP("R101",TSC!B:C,2,0))*VLOOKUP("R701",TSC!B:C,2,0)%,0),0)</f>
        <v/>
      </c>
      <c r="BY574">
        <f>IFERROR(IF(RIGHT(INDEX(PIS!O$1:O$500,MATCH(D574,PIS!C$1:C$500)),5)="Gross",MIN(U574+V574,VLOOKUP("R700",TSC!B:C,2,0)*VLOOKUP("R101",TSC!B:C,2,0))*VLOOKUP("T704",TSC!B:C,2,0)%,0),0)</f>
        <v/>
      </c>
      <c r="BZ574">
        <f>IFERROR(IF(RIGHT(INDEX(PIS!O$1:O$500,MATCH(D574,PIS!C$1:C$500)),5)="Gross",MIN(U574+V574,VLOOKUP("R700",TSC!B:C,2,0)*VLOOKUP("1",TSC!F:G,2,0))*VLOOKUP("T705",TSC!B:C,2,0)%,0),0)</f>
        <v/>
      </c>
      <c r="CA574">
        <f>IFERROR(INDEX(ADJ!$A$1:$BZ$1000,MATCH(PAYROLL!D574,ADJ!A$1:A$500,0),MATCH(PAYROLL!CA$2,ADJ!$2:$2,0)),0)</f>
        <v/>
      </c>
      <c r="CB574">
        <f>IFERROR(INDEX(ADJ!$A$1:$BZ$1000,MATCH(PAYROLL!D574,ADJ!A$1:A$500,0),MATCH(PAYROLL!CB$2,ADJ!$2:$2,0)),0)</f>
        <v/>
      </c>
      <c r="CC574">
        <f>SUM(BX574:CB574)</f>
        <v/>
      </c>
      <c r="CD574">
        <f>IFERROR(INDEX(PIS!$A$1:$BZ$1000,MATCH(PAYROLL!D574,PIS!C$1:C$500,0),MATCH(PAYROLL!CD$1,PIS!$1:$1,0)),0)</f>
        <v/>
      </c>
      <c r="CE574">
        <f>IFERROR(IF(OR(INDEX(PIS!P$1:P$500,MATCH(D574,PIS!C$1:C$500,0))="LT2",INDEX(PIS!P$1:P$500,MATCH(D574,PIS!C$1:C$500,0))="P10"),0,SUM(CC574,CD574*VLOOKUP("R601",TSC!B:C,2,0),VLOOKUP("R602",TSC!B:C,2,0))),0)</f>
        <v/>
      </c>
      <c r="CF574">
        <f>MAX(BW574-CE574,0)</f>
        <v/>
      </c>
      <c r="CG574">
        <f>IFERROR(IF(OR(RIGHT(INDEX(PIS!P$1:P$500,MATCH(D574,PIS!C$1:C$500)),5)="P10",RIGHT(INDEX(PIS!P$1:P$500,MATCH(D574,PIS!C$1:C$500)),5)="CK"),0,IF(CF574&lt;=5000000,CF574*5%,IF(CF574&lt;=10000000,CF574*10%-250000,IF(CF574&lt;=18000000,CF574*15%-750000,IF(CF574&lt;=32000000,CF574*20%-1650000,IF(CF574&lt;=52000000,CF574*25%-3250000,IF(CF574&lt;=80000000,BH574*30%-5850000,CF574*35%-9850000))))))),0)</f>
        <v/>
      </c>
      <c r="CH574">
        <f>IFERROR(IF(OR(INDEX(PIS!P$1:P$500,MATCH(D574,PIS!C$1:C$500))="LT",INDEX(PIS!P$1:P$500,MATCH(D574,PIS!C$1:C$500))="CK"),0,IF(CF574&lt;2000000,0,CF574*10%)),0)</f>
        <v/>
      </c>
      <c r="CI574">
        <f>IFERROR(INDEX(ADJ!$A$1:$BZ$1000,MATCH(PAYROLL!D574,ADJ!A$1:A$500,0),MATCH(PAYROLL!CI$2,ADJ!$2:$2,0)),0)</f>
        <v/>
      </c>
      <c r="CJ574">
        <f>IFERROR(INDEX(ADJ!$A$1:$BZ$1000,MATCH(PAYROLL!D574,ADJ!A$1:A$500,0),MATCH(PAYROLL!CJ$2,ADJ!$2:$2,0)),0)</f>
        <v/>
      </c>
      <c r="CK574">
        <f>IFERROR(INDEX(ADJ!$A$1:$BZ$1000,MATCH(PAYROLL!D574,ADJ!A$1:A$500,0),MATCH(PAYROLL!CK$2,ADJ!$2:$2,0)),0)</f>
        <v/>
      </c>
      <c r="CL574">
        <f>SUM(CG574:CK574)</f>
        <v/>
      </c>
      <c r="CM574">
        <f>ROUND(SUM(CH574:CK574),0)</f>
        <v/>
      </c>
      <c r="CN574">
        <f>IFERROR(INDEX(CSDA!D$1:D$500,MATCH($CN$2,CSDA!C$1:C$500,0))*INDEX(PIS!V$1:V$500,MATCH(D574,PIS!C$1:C$500))+INDEX(ADJ!$A$1:$BZ$1000,MATCH(PAYROLL!D574,ADJ!A$1:A$500,0),MATCH(PAYROLL!CN$2,ADJ!$2:$2,0)),0)</f>
        <v/>
      </c>
      <c r="CO574">
        <f>IFERROR(INDEX(ADJ!$A$1:$BZ$1000,MATCH(PAYROLL!D574,ADJ!A$1:A$500,0),MATCH(PAYROLL!CO$2,ADJ!$2:$2,0)),0)</f>
        <v/>
      </c>
      <c r="CP574">
        <f>IFERROR(INDEX(ADJ!$A$1:$BZ$1000,MATCH(PAYROLL!D574,ADJ!A$1:A$500,0),MATCH(PAYROLL!CP$2,ADJ!$2:$2,0)),0)</f>
        <v/>
      </c>
      <c r="CQ574">
        <f>BP574-CL574-CI574-CM574-CN574-CO574-CP574-CC574</f>
        <v/>
      </c>
      <c r="CR574">
        <f>IFERROR(IF(RIGHT(INDEX(PIS!O$1:O$500,MATCH(D574,PIS!C$1:C$500,0)),5)="Gross",MIN(U574+V574,VLOOKUP("R700",TSC!B:C,2,0)*VLOOKUP("R101",TSC!B:C,2,0))*(VLOOKUP("T711",TSC!B:C,2,0)+VLOOKUP("T712",TSC!B:C,2,0))%,MIN(T574+V574,VLOOKUP("R700",TSC!B:C,2,0)*VLOOKUP("R101",TSC!B:C,2,0))*(VLOOKUP("T711",TSC!B:C,2,0)+VLOOKUP("T712",TSC!B:C,2,0)+VLOOKUP("R701",TSC!B:C,2,0))%),0)</f>
        <v/>
      </c>
      <c r="CS574">
        <f>IFERROR(IF(RIGHT(INDEX(PIS!O$1:O$500,MATCH(D574,PIS!C$1:C$500,0)),5)="Gross",MIN(U574+V574,VLOOKUP("R700",TSC!B:C,2,0)*VLOOKUP("R101",TSC!B:C,2,0))*(VLOOKUP("T714",TSC!B:C,2,0))%,MIN(T574+V574,VLOOKUP("R700",TSC!B:C,2,0)*VLOOKUP("R101",TSC!B:C,2,0))*(VLOOKUP("T704",TSC!B:C,2,0)+VLOOKUP("T714",TSC!B:C,2,0))%),0)</f>
        <v/>
      </c>
      <c r="CT574">
        <f>IFERROR(IF(RIGHT(INDEX(PIS!O$1:O$500,MATCH(D574,PIS!C$1:C$500,0)),5)="Gross",MIN(U574+V574,VLOOKUP("R700",TSC!B:C,2,0)*VLOOKUP("R101",TSC!B:C,2,0))*VLOOKUP("T705",TSC!B:C,2,0)%,MIN(T574+V574,VLOOKUP("R700",TSC!B:C,2,0)*VLOOKUP("R101",TSC!B:C,2,0))*VLOOKUP("T705",TSC!B:C,2,0)%),0)</f>
        <v/>
      </c>
      <c r="CU574">
        <f>IFERROR(IF(RIGHT(INDEX(PIS!O$1:O$500,MATCH(D574,PIS!C$1:C$500,0)),5)="Gross",MIN(U574+V574,VLOOKUP("R700",TSC!B:C,2,0)*VLOOKUP("R101",TSC!B:C,2,0))*(VLOOKUP("T713",TSC!B:C,2,0))%,MIN(T574+V574,VLOOKUP("R700",TSC!B:C,2,0)*VLOOKUP("R101",TSC!B:C,2,0))*(VLOOKUP("T713",TSC!B:C,2,0))%),0)</f>
        <v/>
      </c>
      <c r="CV574">
        <f>IFERROR(INDEX(ADJ!$A$1:$BZ$1000,MATCH(PAYROLL!D574,ADJ!A$1:A$500,0),MATCH(PAYROLL!CV$2,ADJ!$2:$2,0)),0)</f>
        <v/>
      </c>
      <c r="CW574">
        <f>IFERROR(INDEX(ADJ!$A$1:$BZ$1000,MATCH(PAYROLL!D574,ADJ!A$1:A$500,0),MATCH(PAYROLL!CW$2,ADJ!$2:$2,0)),0)</f>
        <v/>
      </c>
      <c r="CX574">
        <f>SUM(CR574:CW574)</f>
        <v/>
      </c>
      <c r="CY574">
        <f>ROUND(IF(CR574&gt;0,T574+V574*VLOOKUP("R202",TSC!$B$1:$C$500,2,0),0),0)</f>
        <v/>
      </c>
      <c r="CZ574">
        <f>IFERROR(INDEX(CSDA!D$1:D$500,MATCH($CZ$2,CSDA!C$1:C$500,0)),0)</f>
        <v/>
      </c>
      <c r="DA574">
        <f>ROUND(T574*0.7%,0)</f>
        <v/>
      </c>
      <c r="DB574">
        <f>ROUND(T574/12,0)</f>
        <v/>
      </c>
      <c r="DC574">
        <f ref="DC574" t="array">IFERROR(INDEX(CSDA!D$1:D$500,MATCH("Trích giữ"&amp;PAYROLL!DC$2,CSDA!A$1:A$500&amp;CSDA!C$1:C$500,0)),0)</f>
        <v/>
      </c>
      <c r="DD574">
        <f ref="DD574" t="array">IFERROR(INDEX(CSDA!D$1:D$500,MATCH("Trích giữ"&amp;PAYROLL!DD$2,CSDA!A$1:A$500&amp;CSDA!C$1:C$500,0)),0)</f>
        <v/>
      </c>
      <c r="DE574">
        <f ref="DE574" t="array">IFERROR(INDEX(CSDA!D$1:D$500,MATCH("Trích giữ"&amp;PAYROLL!DE$2,CSDA!A$1:A$500&amp;CSDA!C$1:C$500,0)),0)</f>
        <v/>
      </c>
      <c r="DF574">
        <f>IFERROR(INDEX(CSDA!D$1:D$500,MATCH(PAYROLL!DF$2,CSDA!C$1:C$500,0)),0)</f>
        <v/>
      </c>
      <c r="DG574">
        <f ref="DG574" t="array">IFERROR(INDEX(CSDA!D$1:D$500,MATCH("Trích giữ"&amp;PAYROLL!DG$2,CSDA!A$1:A$500&amp;CSDA!C$1:C$500,0)),0)</f>
        <v/>
      </c>
      <c r="DH574">
        <f>ROUND(T574/26,0)</f>
        <v/>
      </c>
      <c r="DI574">
        <f ref="DI574" t="array">IFERROR(INDEX(CSDA!D$1:D$500,MATCH("Trích giữ"&amp;PAYROLL!DI$2,CSDA!A$1:A$500&amp;CSDA!C$1:C$500,0)),0)</f>
        <v/>
      </c>
      <c r="DJ574">
        <f>IF(U574=0,T574*21.5%-BL574,0)</f>
        <v/>
      </c>
      <c r="DK574">
        <f ref="DK574" t="array">IFERROR(INDEX(CSDA!D$1:D$500,MATCH("Trích giữ"&amp;PAYROLL!DK$2,CSDA!A$1:A$500&amp;CSDA!C$1:C$500,0)),0)</f>
        <v/>
      </c>
      <c r="DL574">
        <f>IFERROR(INDEX(CSDA!D$1:D$500,MATCH(PAYROLL!DL$2,CSDA!C$1:C$500,0))/12,0)</f>
        <v/>
      </c>
      <c r="DM574">
        <f>SUM(DB574:DL574)</f>
        <v/>
      </c>
      <c r="DN574">
        <f>IFERROR(INDEX(ADJ!$A$1:$BZ$1000,MATCH(PAYROLL!D574,ADJ!A$1:A$500,0),MATCH(PAYROLL!DN$2,ADJ!$2:$2,0)),0)</f>
        <v/>
      </c>
      <c r="DO574">
        <f>IFERROR(SUM(BP574,DM574:DN574,CX574:DA574)-DT574,0)</f>
        <v/>
      </c>
      <c r="DP574">
        <f ref="DP574" t="array">SUM(BW574*IFERROR(INDEX(CSDA!D$1:D$500,MATCH(BW$2,CSDA!C$1:C$500,0)),0)%,CX574*IFERROR(INDEX(CSDA!D$1:D$500,MATCH(CX$2,CSDA!C$1:C$500,0)),0)%,DA574*IFERROR(INDEX(CSDA!D$1:D$500,MATCH(DA$2,CSDA!C$1:C$500,0)),0)%,DB574*IFERROR(INDEX(CSDA!D$1:D$500,MATCH(DB$2,CSDA!C$1:C$500,0)),0)%,DF574*IFERROR(INDEX(CSDA!D$1:D$500,MATCH("Phí dịch vụ"&amp;PAYROLL!DF$2,CSDA!A$1:A$500&amp;CSDA!C$1:C$500,0)),0)%,DC574*IFERROR(INDEX(CSDA!D$1:D$500,MATCH("Phí dịch vụ"&amp;PAYROLL!DC$2,CSDA!A$1:A$500&amp;CSDA!C$1:C$500,0)),0)%,DH574*IFERROR(INDEX(CSDA!D$1:D$500,MATCH("Phí dịch vụ"&amp;PAYROLL!DH$2,CSDA!A$1:A$500&amp;CSDA!C$1:C$500,0)),0)%,DJ574*IFERROR(INDEX(CSDA!D$1:D$500,MATCH("Phí dịch vụ"&amp;PAYROLL!DJ$2,CSDA!A$1:A$500&amp;CSDA!C$1:C$500,0)),0)%,BN574*IFERROR(INDEX(CSDA!D$1:D$500,MATCH(BN$2,CSDA!C$1:C$500,0)),0)%)-BN574*7%</f>
        <v/>
      </c>
      <c r="DQ574">
        <f>IFERROR(INDEX(ADJ!$A$1:$BZ$1000,MATCH(PAYROLL!D574,ADJ!A$1:A$500,0),MATCH(PAYROLL!DQ$2,ADJ!$2:$2,0)),0)</f>
        <v/>
      </c>
      <c r="DR574">
        <f>IFERROR(INDEX(ADJ!$A$1:$BZ$1000,MATCH(PAYROLL!D574,ADJ!A$1:A$500,0),MATCH(PAYROLL!DR$2,ADJ!$2:$2,0)),0)</f>
        <v/>
      </c>
      <c r="DS574">
        <f>SUM(DP574:DR574)</f>
        <v/>
      </c>
      <c r="DT574">
        <f>EK574</f>
        <v/>
      </c>
      <c r="DU574">
        <f>SUM(DO574:DR574)</f>
        <v/>
      </c>
      <c r="DV574">
        <f>ROUND(DU574*0.1,0)</f>
        <v/>
      </c>
      <c r="DW574">
        <f>DU574+DV574</f>
        <v/>
      </c>
      <c r="DZ574">
        <f>IFERROR(INDEX(ADJ!$A$1:$BZ$1000,MATCH(PAYROLL!$D574,ADJ!A$1:A$500,0),MATCH(PAYROLL!DZ$2,ADJ!$2:$2,0)),0)</f>
        <v/>
      </c>
      <c r="EA574">
        <f>IFERROR(INDEX(ADJ!$A$1:$BZ$1000,MATCH(PAYROLL!$D574,ADJ!A$1:A$500,0),MATCH(PAYROLL!EA$2,ADJ!$2:$2,0)),0)</f>
        <v/>
      </c>
      <c r="EB574">
        <f>IFERROR(INDEX(ADJ!$A$1:$BZ$1000,MATCH(PAYROLL!$D574,ADJ!A$1:A$500,0),MATCH(PAYROLL!EB$2,ADJ!$2:$2,0)),0)</f>
        <v/>
      </c>
      <c r="EC574">
        <f>IFERROR(INDEX(ADJ!$A$1:$BZ$1000,MATCH(PAYROLL!$D574,ADJ!A$1:A$500,0),MATCH(PAYROLL!EC$2,ADJ!$2:$2,0)),0)</f>
        <v/>
      </c>
      <c r="ED574">
        <f>IFERROR(INDEX(ADJ!$A$1:$BZ$1000,MATCH(PAYROLL!$D574,ADJ!A$1:A$500,0),MATCH(PAYROLL!ED$2,ADJ!$2:$2,0)),0)</f>
        <v/>
      </c>
      <c r="EE574">
        <f>IFERROR(INDEX(ADJ!$A$1:$BZ$1000,MATCH(PAYROLL!$D574,ADJ!A$1:A$500,0),MATCH(PAYROLL!EE$2,ADJ!$2:$2,0)),0)</f>
        <v/>
      </c>
      <c r="EF574">
        <f>IFERROR(INDEX(ADJ!$A$1:$BZ$1000,MATCH(PAYROLL!$D574,ADJ!A$1:A$500,0),MATCH(PAYROLL!EF$2,ADJ!$2:$2,0)),0)</f>
        <v/>
      </c>
      <c r="EG574">
        <f>IFERROR(INDEX(ADJ!$A$1:$BZ$1000,MATCH(PAYROLL!$D574,ADJ!A$1:A$500,0),MATCH(PAYROLL!EG$2,ADJ!$2:$2,0)),0)</f>
        <v/>
      </c>
      <c r="EH574">
        <f>IFERROR(INDEX(ADJ!$A$1:$BZ$1000,MATCH(PAYROLL!$D574,ADJ!A$1:A$500,0),MATCH(PAYROLL!EH$2,ADJ!$2:$2,0)),0)</f>
        <v/>
      </c>
      <c r="EI574">
        <f>IFERROR(INDEX(ADJ!$A$1:$BZ$1000,MATCH(PAYROLL!D574,ADJ!A$1:A$500,0),MATCH(PAYROLL!EI$2,ADJ!$2:$2,0)),0)</f>
        <v/>
      </c>
      <c r="EJ574">
        <f>IFERROR(INDEX(ADJ!$A$1:$BZ$1000,MATCH(PAYROLL!$D574,ADJ!A$1:A$500,0),MATCH(PAYROLL!EJ$2,ADJ!$2:$2,0)),0)</f>
        <v/>
      </c>
      <c r="EK574">
        <f>SUM(DZ574:EJ574)</f>
        <v/>
      </c>
    </row>
    <row r="575">
      <c r="A575" t="n">
        <v>573</v>
      </c>
      <c r="B575" t="inlineStr">
        <is>
          <t>Hoàng Thanh Thuận</t>
        </is>
      </c>
      <c r="D575" t="inlineStr">
        <is>
          <t>157575-01</t>
        </is>
      </c>
      <c r="S575">
        <f>IFERROR(INDEX(PIS!$A$1:$BZ$1000,MATCH($D575,PIS!C$1:C$500,0),MATCH("Lương CB tháng trước",PIS!$1:$1,0)),0)</f>
        <v/>
      </c>
      <c r="T575">
        <f>IFERROR(INDEX(PIS!$A$1:$BZ$1000,MATCH($D575,PIS!C$1:C$500,0),MATCH("Lương CB hiện tại",PIS!$1:$1,0)),0)</f>
        <v/>
      </c>
      <c r="U575">
        <f>IFERROR(INDEX(PIS!$A$1:$BZ$1000,MATCH($D575,PIS!C$1:C$500,0),MATCH("Lương đóng BHBB",PIS!$1:$1,0)),0)</f>
        <v/>
      </c>
      <c r="V575">
        <f>IFERROR(INDEX(PIS!$A$1:$BZ$1000,MATCH($D575,PIS!C$1:C$500,0),MATCH(V$2,PIS!$2:$2,0)),0)</f>
        <v/>
      </c>
      <c r="W575">
        <f>IFERROR(INDEX(PIS!$A$1:$BZ$1000,MATCH($D575,PIS!C$1:C$500,0),MATCH(W$2,PIS!$2:$2,0)),0)</f>
        <v/>
      </c>
      <c r="X575">
        <f>IFERROR(INDEX(PIS!$A$1:$BZ$1000,MATCH($D575,PIS!C$1:C$500,0),MATCH(X$2,PIS!$2:$2,0)),0)</f>
        <v/>
      </c>
      <c r="Y575">
        <f>IFERROR(INDEX(PIS!$A$1:$BZ$1000,MATCH($D575,PIS!C$1:C$500,0),MATCH(Y$2,PIS!$2:$2,0)),0)</f>
        <v/>
      </c>
      <c r="Z575">
        <f>IFERROR(INDEX(PIS!$A$1:$BZ$1000,MATCH($D575,PIS!C$1:C$500,0),MATCH(Z$2,PIS!$2:$2,0)),0)</f>
        <v/>
      </c>
      <c r="AA575">
        <f>IFERROR(INDEX(PIS!$A$1:$BZ$1000,MATCH($D575,PIS!C$1:C$500,0),MATCH(AA$2,PIS!$2:$2,0)),0)</f>
        <v/>
      </c>
      <c r="AB575">
        <f>IFERROR(INDEX(PIS!$A$1:$BZ$1000,MATCH($D575,PIS!C$1:C$500,0),MATCH(AB$2,PIS!$2:$2,0)),0)</f>
        <v/>
      </c>
      <c r="AC575">
        <f>SUM(V575:AB575)</f>
        <v/>
      </c>
      <c r="AD575">
        <f>IFERROR(INDEX(TIMESHEET!$A$1:$AI$5000,MATCH($D575,TIMESHEET!A$1:A$500,0),MATCH("T100",TIMESHEET!$2:$2,0))-2,0)</f>
        <v/>
      </c>
      <c r="AE575">
        <f>IFERROR(INDEX(TIMESHEET!$A$1:$AI$5000,MATCH($D575,TIMESHEET!A$1:A$500,0),MATCH("T202",TIMESHEET!$2:$2,0)),0)</f>
        <v/>
      </c>
      <c r="AF575">
        <f>IFERROR(INDEX(TIMESHEET!$A$1:$AI$5000,MATCH($D575,TIMESHEET!A$1:A$500,0),MATCH("T302",TIMESHEET!$2:$2,0)),0)</f>
        <v/>
      </c>
      <c r="AG575">
        <f>IFERROR(INDEX(TIMESHEET!$A$1:$AI$5000,MATCH($D575,TIMESHEET!A$1:A$500,0),MATCH("T406",TIMESHEET!$2:$2,0)),0)</f>
        <v/>
      </c>
      <c r="AH575">
        <f>AE575+AG575</f>
        <v/>
      </c>
      <c r="AI575">
        <f>IFERROR(INDEX(TIMESHEET!$A$1:$AI$5000,MATCH($D575,TIMESHEET!A$1:A$500,0),MATCH("T701",TIMESHEET!$2:$2,0)),0)</f>
        <v/>
      </c>
      <c r="AJ575">
        <f>IFERROR(INDEX(TIMESHEET!$A$1:$AI$5000,MATCH($D575,TIMESHEET!B$1:B$500,0),MATCH("T320",TIMESHEET!$2:$2,0)),0)</f>
        <v/>
      </c>
      <c r="AK575">
        <f>IFERROR(IF(LEFT(INDEX(PIS!O$1:O$500,MATCH(D575,PIS!C$1:C$500)),1)="M",T575/AD575*SUM(AE575:AG575),T575*AD575),0)</f>
        <v/>
      </c>
      <c r="AL575">
        <f>IFERROR(INDEX(ADJ!$A$1:$BZ$1000,MATCH(PAYROLL!D575,ADJ!A$1:A$500,0),MATCH(PAYROLL!AL$2,ADJ!$2:$2,0)),0)</f>
        <v/>
      </c>
      <c r="AM575">
        <f>SUM(AK575:AL575)</f>
        <v/>
      </c>
      <c r="AN575">
        <f>IFERROR(ROUND(V575/$AD575*$AH575,0),0)</f>
        <v/>
      </c>
      <c r="AO575">
        <f>IFERROR(ROUND(W575/$AD575*$AH575,0),0)</f>
        <v/>
      </c>
      <c r="AP575">
        <f>IFERROR(ROUND(X575/$AD575*$AE575,0),0)</f>
        <v/>
      </c>
      <c r="AQ575">
        <f>IFERROR(ROUND(Y575/$AD575*$AH575,0),0)</f>
        <v/>
      </c>
      <c r="AR575">
        <f>IFERROR(ROUND(Z575/$AD575*$AH575,0),0)</f>
        <v/>
      </c>
      <c r="AS575">
        <f>IFERROR(ROUND(AA575/$AD575*$AH575,0),0)</f>
        <v/>
      </c>
      <c r="AT575">
        <f>IFERROR(IF((AE575+AF575+AG575)&gt;13,AB575,ROUND(AB575/AD575*AH575,0)),0)</f>
        <v/>
      </c>
      <c r="AU575">
        <f>IFERROR(INDEX(ADJ!$A$1:$BZ$1000,MATCH(PAYROLL!D575,ADJ!A$1:A$500,0),MATCH(PAYROLL!AU$2,ADJ!$2:$2,0)),0)</f>
        <v/>
      </c>
      <c r="AV575">
        <f>ROUND(SUM(AN575:AU575),0)</f>
        <v/>
      </c>
      <c r="AW575">
        <f>IFERROR(INDEX(TIMESHEET!$A$1:$AI$5000,MATCH(PAYROLL!D575,TIMESHEET!A$1:A$500,0),MATCH("T620",TIMESHEET!$2:$2,0)),0)</f>
        <v/>
      </c>
      <c r="AX575">
        <f>IFERROR(INDEX(TIMESHEET!$A$1:$AI$5000,MATCH(PAYROLL!D575,TIMESHEET!A$1:A$500,0),MATCH("T601",TIMESHEET!$2:$2,0)),0)</f>
        <v/>
      </c>
      <c r="AY575">
        <f>IFERROR(INDEX(TIMESHEET!$A$1:$AI$5000,MATCH(PAYROLL!D575,TIMESHEET!A$1:A$500,0),MATCH("T602",TIMESHEET!$2:$2,0)),0)</f>
        <v/>
      </c>
      <c r="AZ575">
        <f>IFERROR(INDEX(TIMESHEET!$A$1:$AI$5000,MATCH(PAYROLL!D575,TIMESHEET!A$1:A$500,0),MATCH("T603",TIMESHEET!$2:$2,0)),0)</f>
        <v/>
      </c>
      <c r="BA575">
        <f>IFERROR(INDEX(TIMESHEET!$A$1:$AI$5000,MATCH(PAYROLL!D575,TIMESHEET!A$1:A$500,0),MATCH("T611",TIMESHEET!$2:$2,0)),0)</f>
        <v/>
      </c>
      <c r="BB575">
        <f>IFERROR(INDEX(TIMESHEET!$A$1:$AI$5000,MATCH(PAYROLL!D575,TIMESHEET!A$1:A$500,0),MATCH("T612",TIMESHEET!$2:$2,0)),0)</f>
        <v/>
      </c>
      <c r="BC575">
        <f>IFERROR(INDEX(TIMESHEET!$A$1:$AI$5000,MATCH(PAYROLL!D575,TIMESHEET!A$1:A$500,0),MATCH("T613",TIMESHEET!$2:$2,0)),0)</f>
        <v/>
      </c>
      <c r="BD575">
        <f>IFERROR(INDEX(TIMESHEET!$A$1:$AI$5000,MATCH(PAYROLL!D575,TIMESHEET!A$1:A$500,0),MATCH("T500",TIMESHEET!$2:$2,0)),0)</f>
        <v/>
      </c>
      <c r="BE575">
        <f>IFERROR(IF(LEFT(INDEX(PIS!O$1:O$500,MATCH(D575,PIS!C$1:C$500)),1)="M",T575/AD575/8*(AW575+AX575*1.5+AY575*2+AZ575*3+BA575*2.1+BB575*2.7+BC575*3.9+BD575*0.3),T575/8*(AW575+AX575*1.5+AY575*2+AZ575*3+BA575*2.1+BB575*2.7+BC575*3.9+BD575*0.3)),0)</f>
        <v/>
      </c>
      <c r="BF575">
        <f>IFERROR(INDEX(ADJ!$A$1:$BZ$1000,MATCH(PAYROLL!$D575,ADJ!A$1:A$500,0),MATCH(PAYROLL!BF$2,ADJ!$2:$2,0)),0)</f>
        <v/>
      </c>
      <c r="BG575">
        <f>IFERROR(INDEX(ADJ!$A$1:$BZ$1000,MATCH(PAYROLL!D575,ADJ!A$1:A$500,0),MATCH(PAYROLL!BG$2,ADJ!$2:$2,0)),0)</f>
        <v/>
      </c>
      <c r="BH575">
        <f>IFERROR(INDEX(ADJ!$A$1:$BZ$1000,MATCH(PAYROLL!D575,ADJ!A$1:A$500,0),MATCH(PAYROLL!BH$2,ADJ!$2:$2,0)),0)</f>
        <v/>
      </c>
      <c r="BI575">
        <f>IFERROR(INDEX(ADJ!$A$1:$BZ$1000,MATCH(PAYROLL!D575,ADJ!A$1:A$500,0),MATCH(PAYROLL!BI$2,ADJ!$2:$2,0)),0)</f>
        <v/>
      </c>
      <c r="BJ575">
        <f>IFERROR(INDEX(ADJ!$A$1:$BZ$1000,MATCH(PAYROLL!D575,ADJ!A$1:A$500,0),MATCH(PAYROLL!BJ$2,ADJ!$2:$2,0)),0)</f>
        <v/>
      </c>
      <c r="BK575">
        <f>SUM(BF575:BJ575)</f>
        <v/>
      </c>
      <c r="BL575">
        <f>IFERROR(INDEX(ADJ!$A$1:$BZ$1000,MATCH(PAYROLL!D575,ADJ!A$1:A$500,0),MATCH(PAYROLL!BL$2,ADJ!$2:$2,0)),0)</f>
        <v/>
      </c>
      <c r="BM575">
        <f>IFERROR(INDEX(ADJ!$A$1:$BZ$1000,MATCH(PAYROLL!D575,ADJ!A$1:A$500,0),MATCH(PAYROLL!BM$2,ADJ!$2:$2,0)),0)</f>
        <v/>
      </c>
      <c r="BN575">
        <f>IFERROR(INDEX(ADJ!$A$1:$BZ$1000,MATCH(PAYROLL!D575,ADJ!A$1:A$500,0),MATCH(PAYROLL!BN$2,ADJ!$2:$2,0)),0)</f>
        <v/>
      </c>
      <c r="BO575">
        <f>IFERROR(INDEX(ADJ!$A$1:$BZ$1000,MATCH(PAYROLL!D575,ADJ!A$1:A$500,0),MATCH(PAYROLL!BO$2,ADJ!$2:$2,0)),0)</f>
        <v/>
      </c>
      <c r="BP575">
        <f>SUM(AM575,AV575,BE575,BK575,BL575:BO575)</f>
        <v/>
      </c>
      <c r="BQ575">
        <f>BO575</f>
        <v/>
      </c>
      <c r="BR575">
        <f>IFERROR(ROUND(IF(LEFT(INDEX(PIS!O$1:O$500,MATCH(D575,PIS!C$1:C$500)),1)="D",T575/8*(BD575*0.3),IF(LEFT(INDEX(PIS!O$1:O$500,MATCH(D575,PIS!C$1:C$500)),1)="H",T575*($BD575*0.3),T575/$AD575/8*($BD575*0.3))),0),0)</f>
        <v/>
      </c>
      <c r="BS575">
        <f>IF(AP575&lt;1,0,MIN(AP575,730000))</f>
        <v/>
      </c>
      <c r="BT575">
        <f>IFERROR(ROUND((BE575-SUM(AW575:BC575)*T575/AD575/8),0)-BR575,0)</f>
        <v/>
      </c>
      <c r="BU575">
        <f>AO575</f>
        <v/>
      </c>
      <c r="BV575">
        <f>SUM(BQ575:BU575)</f>
        <v/>
      </c>
      <c r="BW575">
        <f>BP575-BV575</f>
        <v/>
      </c>
      <c r="BX575">
        <f>IFERROR(IF(RIGHT(INDEX(PIS!O$1:O$500,MATCH(D575,PIS!C$1:C$500)),5)="Gross",MIN(U575+V575,VLOOKUP("R700",TSC!B:C,2,0)*VLOOKUP("R101",TSC!B:C,2,0))*VLOOKUP("R701",TSC!B:C,2,0)%,0),0)</f>
        <v/>
      </c>
      <c r="BY575">
        <f>IFERROR(IF(RIGHT(INDEX(PIS!O$1:O$500,MATCH(D575,PIS!C$1:C$500)),5)="Gross",MIN(U575+V575,VLOOKUP("R700",TSC!B:C,2,0)*VLOOKUP("R101",TSC!B:C,2,0))*VLOOKUP("T704",TSC!B:C,2,0)%,0),0)</f>
        <v/>
      </c>
      <c r="BZ575">
        <f>IFERROR(IF(RIGHT(INDEX(PIS!O$1:O$500,MATCH(D575,PIS!C$1:C$500)),5)="Gross",MIN(U575+V575,VLOOKUP("R700",TSC!B:C,2,0)*VLOOKUP("1",TSC!F:G,2,0))*VLOOKUP("T705",TSC!B:C,2,0)%,0),0)</f>
        <v/>
      </c>
      <c r="CA575">
        <f>IFERROR(INDEX(ADJ!$A$1:$BZ$1000,MATCH(PAYROLL!D575,ADJ!A$1:A$500,0),MATCH(PAYROLL!CA$2,ADJ!$2:$2,0)),0)</f>
        <v/>
      </c>
      <c r="CB575">
        <f>IFERROR(INDEX(ADJ!$A$1:$BZ$1000,MATCH(PAYROLL!D575,ADJ!A$1:A$500,0),MATCH(PAYROLL!CB$2,ADJ!$2:$2,0)),0)</f>
        <v/>
      </c>
      <c r="CC575">
        <f>SUM(BX575:CB575)</f>
        <v/>
      </c>
      <c r="CD575">
        <f>IFERROR(INDEX(PIS!$A$1:$BZ$1000,MATCH(PAYROLL!D575,PIS!C$1:C$500,0),MATCH(PAYROLL!CD$1,PIS!$1:$1,0)),0)</f>
        <v/>
      </c>
      <c r="CE575">
        <f>IFERROR(IF(OR(INDEX(PIS!P$1:P$500,MATCH(D575,PIS!C$1:C$500,0))="LT2",INDEX(PIS!P$1:P$500,MATCH(D575,PIS!C$1:C$500,0))="P10"),0,SUM(CC575,CD575*VLOOKUP("R601",TSC!B:C,2,0),VLOOKUP("R602",TSC!B:C,2,0))),0)</f>
        <v/>
      </c>
      <c r="CF575">
        <f>MAX(BW575-CE575,0)</f>
        <v/>
      </c>
      <c r="CG575">
        <f>IFERROR(IF(OR(RIGHT(INDEX(PIS!P$1:P$500,MATCH(D575,PIS!C$1:C$500)),5)="P10",RIGHT(INDEX(PIS!P$1:P$500,MATCH(D575,PIS!C$1:C$500)),5)="CK"),0,IF(CF575&lt;=5000000,CF575*5%,IF(CF575&lt;=10000000,CF575*10%-250000,IF(CF575&lt;=18000000,CF575*15%-750000,IF(CF575&lt;=32000000,CF575*20%-1650000,IF(CF575&lt;=52000000,CF575*25%-3250000,IF(CF575&lt;=80000000,BH575*30%-5850000,CF575*35%-9850000))))))),0)</f>
        <v/>
      </c>
      <c r="CH575">
        <f>IFERROR(IF(OR(INDEX(PIS!P$1:P$500,MATCH(D575,PIS!C$1:C$500))="LT",INDEX(PIS!P$1:P$500,MATCH(D575,PIS!C$1:C$500))="CK"),0,IF(CF575&lt;2000000,0,CF575*10%)),0)</f>
        <v/>
      </c>
      <c r="CI575">
        <f>IFERROR(INDEX(ADJ!$A$1:$BZ$1000,MATCH(PAYROLL!D575,ADJ!A$1:A$500,0),MATCH(PAYROLL!CI$2,ADJ!$2:$2,0)),0)</f>
        <v/>
      </c>
      <c r="CJ575">
        <f>IFERROR(INDEX(ADJ!$A$1:$BZ$1000,MATCH(PAYROLL!D575,ADJ!A$1:A$500,0),MATCH(PAYROLL!CJ$2,ADJ!$2:$2,0)),0)</f>
        <v/>
      </c>
      <c r="CK575">
        <f>IFERROR(INDEX(ADJ!$A$1:$BZ$1000,MATCH(PAYROLL!D575,ADJ!A$1:A$500,0),MATCH(PAYROLL!CK$2,ADJ!$2:$2,0)),0)</f>
        <v/>
      </c>
      <c r="CL575">
        <f>SUM(CG575:CK575)</f>
        <v/>
      </c>
      <c r="CM575">
        <f>ROUND(SUM(CH575:CK575),0)</f>
        <v/>
      </c>
      <c r="CN575">
        <f>IFERROR(INDEX(CSDA!D$1:D$500,MATCH($CN$2,CSDA!C$1:C$500,0))*INDEX(PIS!V$1:V$500,MATCH(D575,PIS!C$1:C$500))+INDEX(ADJ!$A$1:$BZ$1000,MATCH(PAYROLL!D575,ADJ!A$1:A$500,0),MATCH(PAYROLL!CN$2,ADJ!$2:$2,0)),0)</f>
        <v/>
      </c>
      <c r="CO575">
        <f>IFERROR(INDEX(ADJ!$A$1:$BZ$1000,MATCH(PAYROLL!D575,ADJ!A$1:A$500,0),MATCH(PAYROLL!CO$2,ADJ!$2:$2,0)),0)</f>
        <v/>
      </c>
      <c r="CP575">
        <f>IFERROR(INDEX(ADJ!$A$1:$BZ$1000,MATCH(PAYROLL!D575,ADJ!A$1:A$500,0),MATCH(PAYROLL!CP$2,ADJ!$2:$2,0)),0)</f>
        <v/>
      </c>
      <c r="CQ575">
        <f>BP575-CL575-CI575-CM575-CN575-CO575-CP575-CC575</f>
        <v/>
      </c>
      <c r="CR575">
        <f>IFERROR(IF(RIGHT(INDEX(PIS!O$1:O$500,MATCH(D575,PIS!C$1:C$500,0)),5)="Gross",MIN(U575+V575,VLOOKUP("R700",TSC!B:C,2,0)*VLOOKUP("R101",TSC!B:C,2,0))*(VLOOKUP("T711",TSC!B:C,2,0)+VLOOKUP("T712",TSC!B:C,2,0))%,MIN(T575+V575,VLOOKUP("R700",TSC!B:C,2,0)*VLOOKUP("R101",TSC!B:C,2,0))*(VLOOKUP("T711",TSC!B:C,2,0)+VLOOKUP("T712",TSC!B:C,2,0)+VLOOKUP("R701",TSC!B:C,2,0))%),0)</f>
        <v/>
      </c>
      <c r="CS575">
        <f>IFERROR(IF(RIGHT(INDEX(PIS!O$1:O$500,MATCH(D575,PIS!C$1:C$500,0)),5)="Gross",MIN(U575+V575,VLOOKUP("R700",TSC!B:C,2,0)*VLOOKUP("R101",TSC!B:C,2,0))*(VLOOKUP("T714",TSC!B:C,2,0))%,MIN(T575+V575,VLOOKUP("R700",TSC!B:C,2,0)*VLOOKUP("R101",TSC!B:C,2,0))*(VLOOKUP("T704",TSC!B:C,2,0)+VLOOKUP("T714",TSC!B:C,2,0))%),0)</f>
        <v/>
      </c>
      <c r="CT575">
        <f>IFERROR(IF(RIGHT(INDEX(PIS!O$1:O$500,MATCH(D575,PIS!C$1:C$500,0)),5)="Gross",MIN(U575+V575,VLOOKUP("R700",TSC!B:C,2,0)*VLOOKUP("R101",TSC!B:C,2,0))*VLOOKUP("T705",TSC!B:C,2,0)%,MIN(T575+V575,VLOOKUP("R700",TSC!B:C,2,0)*VLOOKUP("R101",TSC!B:C,2,0))*VLOOKUP("T705",TSC!B:C,2,0)%),0)</f>
        <v/>
      </c>
      <c r="CU575">
        <f>IFERROR(IF(RIGHT(INDEX(PIS!O$1:O$500,MATCH(D575,PIS!C$1:C$500,0)),5)="Gross",MIN(U575+V575,VLOOKUP("R700",TSC!B:C,2,0)*VLOOKUP("R101",TSC!B:C,2,0))*(VLOOKUP("T713",TSC!B:C,2,0))%,MIN(T575+V575,VLOOKUP("R700",TSC!B:C,2,0)*VLOOKUP("R101",TSC!B:C,2,0))*(VLOOKUP("T713",TSC!B:C,2,0))%),0)</f>
        <v/>
      </c>
      <c r="CV575">
        <f>IFERROR(INDEX(ADJ!$A$1:$BZ$1000,MATCH(PAYROLL!D575,ADJ!A$1:A$500,0),MATCH(PAYROLL!CV$2,ADJ!$2:$2,0)),0)</f>
        <v/>
      </c>
      <c r="CW575">
        <f>IFERROR(INDEX(ADJ!$A$1:$BZ$1000,MATCH(PAYROLL!D575,ADJ!A$1:A$500,0),MATCH(PAYROLL!CW$2,ADJ!$2:$2,0)),0)</f>
        <v/>
      </c>
      <c r="CX575">
        <f>SUM(CR575:CW575)</f>
        <v/>
      </c>
      <c r="CY575">
        <f>ROUND(IF(CR575&gt;0,T575+V575*VLOOKUP("R202",TSC!$B$1:$C$500,2,0),0),0)</f>
        <v/>
      </c>
      <c r="CZ575">
        <f>IFERROR(INDEX(CSDA!D$1:D$500,MATCH($CZ$2,CSDA!C$1:C$500,0)),0)</f>
        <v/>
      </c>
      <c r="DA575">
        <f>ROUND(T575*0.7%,0)</f>
        <v/>
      </c>
      <c r="DB575">
        <f>ROUND(T575/12,0)</f>
        <v/>
      </c>
      <c r="DC575">
        <f ref="DC575" t="array">IFERROR(INDEX(CSDA!D$1:D$500,MATCH("Trích giữ"&amp;PAYROLL!DC$2,CSDA!A$1:A$500&amp;CSDA!C$1:C$500,0)),0)</f>
        <v/>
      </c>
      <c r="DD575">
        <f ref="DD575" t="array">IFERROR(INDEX(CSDA!D$1:D$500,MATCH("Trích giữ"&amp;PAYROLL!DD$2,CSDA!A$1:A$500&amp;CSDA!C$1:C$500,0)),0)</f>
        <v/>
      </c>
      <c r="DE575">
        <f ref="DE575" t="array">IFERROR(INDEX(CSDA!D$1:D$500,MATCH("Trích giữ"&amp;PAYROLL!DE$2,CSDA!A$1:A$500&amp;CSDA!C$1:C$500,0)),0)</f>
        <v/>
      </c>
      <c r="DF575">
        <f>IFERROR(INDEX(CSDA!D$1:D$500,MATCH(PAYROLL!DF$2,CSDA!C$1:C$500,0)),0)</f>
        <v/>
      </c>
      <c r="DG575">
        <f ref="DG575" t="array">IFERROR(INDEX(CSDA!D$1:D$500,MATCH("Trích giữ"&amp;PAYROLL!DG$2,CSDA!A$1:A$500&amp;CSDA!C$1:C$500,0)),0)</f>
        <v/>
      </c>
      <c r="DH575">
        <f>ROUND(T575/26,0)</f>
        <v/>
      </c>
      <c r="DI575">
        <f ref="DI575" t="array">IFERROR(INDEX(CSDA!D$1:D$500,MATCH("Trích giữ"&amp;PAYROLL!DI$2,CSDA!A$1:A$500&amp;CSDA!C$1:C$500,0)),0)</f>
        <v/>
      </c>
      <c r="DJ575">
        <f>IF(U575=0,T575*21.5%-BL575,0)</f>
        <v/>
      </c>
      <c r="DK575">
        <f ref="DK575" t="array">IFERROR(INDEX(CSDA!D$1:D$500,MATCH("Trích giữ"&amp;PAYROLL!DK$2,CSDA!A$1:A$500&amp;CSDA!C$1:C$500,0)),0)</f>
        <v/>
      </c>
      <c r="DL575">
        <f>IFERROR(INDEX(CSDA!D$1:D$500,MATCH(PAYROLL!DL$2,CSDA!C$1:C$500,0))/12,0)</f>
        <v/>
      </c>
      <c r="DM575">
        <f>SUM(DB575:DL575)</f>
        <v/>
      </c>
      <c r="DN575">
        <f>IFERROR(INDEX(ADJ!$A$1:$BZ$1000,MATCH(PAYROLL!D575,ADJ!A$1:A$500,0),MATCH(PAYROLL!DN$2,ADJ!$2:$2,0)),0)</f>
        <v/>
      </c>
      <c r="DO575">
        <f>IFERROR(SUM(BP575,DM575:DN575,CX575:DA575)-DT575,0)</f>
        <v/>
      </c>
      <c r="DP575">
        <f ref="DP575" t="array">SUM(BW575*IFERROR(INDEX(CSDA!D$1:D$500,MATCH(BW$2,CSDA!C$1:C$500,0)),0)%,CX575*IFERROR(INDEX(CSDA!D$1:D$500,MATCH(CX$2,CSDA!C$1:C$500,0)),0)%,DA575*IFERROR(INDEX(CSDA!D$1:D$500,MATCH(DA$2,CSDA!C$1:C$500,0)),0)%,DB575*IFERROR(INDEX(CSDA!D$1:D$500,MATCH(DB$2,CSDA!C$1:C$500,0)),0)%,DF575*IFERROR(INDEX(CSDA!D$1:D$500,MATCH("Phí dịch vụ"&amp;PAYROLL!DF$2,CSDA!A$1:A$500&amp;CSDA!C$1:C$500,0)),0)%,DC575*IFERROR(INDEX(CSDA!D$1:D$500,MATCH("Phí dịch vụ"&amp;PAYROLL!DC$2,CSDA!A$1:A$500&amp;CSDA!C$1:C$500,0)),0)%,DH575*IFERROR(INDEX(CSDA!D$1:D$500,MATCH("Phí dịch vụ"&amp;PAYROLL!DH$2,CSDA!A$1:A$500&amp;CSDA!C$1:C$500,0)),0)%,DJ575*IFERROR(INDEX(CSDA!D$1:D$500,MATCH("Phí dịch vụ"&amp;PAYROLL!DJ$2,CSDA!A$1:A$500&amp;CSDA!C$1:C$500,0)),0)%,BN575*IFERROR(INDEX(CSDA!D$1:D$500,MATCH(BN$2,CSDA!C$1:C$500,0)),0)%)-BN575*7%</f>
        <v/>
      </c>
      <c r="DQ575">
        <f>IFERROR(INDEX(ADJ!$A$1:$BZ$1000,MATCH(PAYROLL!D575,ADJ!A$1:A$500,0),MATCH(PAYROLL!DQ$2,ADJ!$2:$2,0)),0)</f>
        <v/>
      </c>
      <c r="DR575">
        <f>IFERROR(INDEX(ADJ!$A$1:$BZ$1000,MATCH(PAYROLL!D575,ADJ!A$1:A$500,0),MATCH(PAYROLL!DR$2,ADJ!$2:$2,0)),0)</f>
        <v/>
      </c>
      <c r="DS575">
        <f>SUM(DP575:DR575)</f>
        <v/>
      </c>
      <c r="DT575">
        <f>EK575</f>
        <v/>
      </c>
      <c r="DU575">
        <f>SUM(DO575:DR575)</f>
        <v/>
      </c>
      <c r="DV575">
        <f>ROUND(DU575*0.1,0)</f>
        <v/>
      </c>
      <c r="DW575">
        <f>DU575+DV575</f>
        <v/>
      </c>
      <c r="DZ575">
        <f>IFERROR(INDEX(ADJ!$A$1:$BZ$1000,MATCH(PAYROLL!$D575,ADJ!A$1:A$500,0),MATCH(PAYROLL!DZ$2,ADJ!$2:$2,0)),0)</f>
        <v/>
      </c>
      <c r="EA575">
        <f>IFERROR(INDEX(ADJ!$A$1:$BZ$1000,MATCH(PAYROLL!$D575,ADJ!A$1:A$500,0),MATCH(PAYROLL!EA$2,ADJ!$2:$2,0)),0)</f>
        <v/>
      </c>
      <c r="EB575">
        <f>IFERROR(INDEX(ADJ!$A$1:$BZ$1000,MATCH(PAYROLL!$D575,ADJ!A$1:A$500,0),MATCH(PAYROLL!EB$2,ADJ!$2:$2,0)),0)</f>
        <v/>
      </c>
      <c r="EC575">
        <f>IFERROR(INDEX(ADJ!$A$1:$BZ$1000,MATCH(PAYROLL!$D575,ADJ!A$1:A$500,0),MATCH(PAYROLL!EC$2,ADJ!$2:$2,0)),0)</f>
        <v/>
      </c>
      <c r="ED575">
        <f>IFERROR(INDEX(ADJ!$A$1:$BZ$1000,MATCH(PAYROLL!$D575,ADJ!A$1:A$500,0),MATCH(PAYROLL!ED$2,ADJ!$2:$2,0)),0)</f>
        <v/>
      </c>
      <c r="EE575">
        <f>IFERROR(INDEX(ADJ!$A$1:$BZ$1000,MATCH(PAYROLL!$D575,ADJ!A$1:A$500,0),MATCH(PAYROLL!EE$2,ADJ!$2:$2,0)),0)</f>
        <v/>
      </c>
      <c r="EF575">
        <f>IFERROR(INDEX(ADJ!$A$1:$BZ$1000,MATCH(PAYROLL!$D575,ADJ!A$1:A$500,0),MATCH(PAYROLL!EF$2,ADJ!$2:$2,0)),0)</f>
        <v/>
      </c>
      <c r="EG575">
        <f>IFERROR(INDEX(ADJ!$A$1:$BZ$1000,MATCH(PAYROLL!$D575,ADJ!A$1:A$500,0),MATCH(PAYROLL!EG$2,ADJ!$2:$2,0)),0)</f>
        <v/>
      </c>
      <c r="EH575">
        <f>IFERROR(INDEX(ADJ!$A$1:$BZ$1000,MATCH(PAYROLL!$D575,ADJ!A$1:A$500,0),MATCH(PAYROLL!EH$2,ADJ!$2:$2,0)),0)</f>
        <v/>
      </c>
      <c r="EI575">
        <f>IFERROR(INDEX(ADJ!$A$1:$BZ$1000,MATCH(PAYROLL!D575,ADJ!A$1:A$500,0),MATCH(PAYROLL!EI$2,ADJ!$2:$2,0)),0)</f>
        <v/>
      </c>
      <c r="EJ575">
        <f>IFERROR(INDEX(ADJ!$A$1:$BZ$1000,MATCH(PAYROLL!$D575,ADJ!A$1:A$500,0),MATCH(PAYROLL!EJ$2,ADJ!$2:$2,0)),0)</f>
        <v/>
      </c>
      <c r="EK575">
        <f>SUM(DZ575:EJ575)</f>
        <v/>
      </c>
    </row>
    <row r="576">
      <c r="A576" t="n">
        <v>574</v>
      </c>
      <c r="B576" t="inlineStr">
        <is>
          <t>Hoàng Thị Hoàn</t>
        </is>
      </c>
      <c r="D576" t="inlineStr">
        <is>
          <t>157036-01</t>
        </is>
      </c>
      <c r="S576">
        <f>IFERROR(INDEX(PIS!$A$1:$BZ$1000,MATCH($D576,PIS!C$1:C$500,0),MATCH("Lương CB tháng trước",PIS!$1:$1,0)),0)</f>
        <v/>
      </c>
      <c r="T576">
        <f>IFERROR(INDEX(PIS!$A$1:$BZ$1000,MATCH($D576,PIS!C$1:C$500,0),MATCH("Lương CB hiện tại",PIS!$1:$1,0)),0)</f>
        <v/>
      </c>
      <c r="U576">
        <f>IFERROR(INDEX(PIS!$A$1:$BZ$1000,MATCH($D576,PIS!C$1:C$500,0),MATCH("Lương đóng BHBB",PIS!$1:$1,0)),0)</f>
        <v/>
      </c>
      <c r="V576">
        <f>IFERROR(INDEX(PIS!$A$1:$BZ$1000,MATCH($D576,PIS!C$1:C$500,0),MATCH(V$2,PIS!$2:$2,0)),0)</f>
        <v/>
      </c>
      <c r="W576">
        <f>IFERROR(INDEX(PIS!$A$1:$BZ$1000,MATCH($D576,PIS!C$1:C$500,0),MATCH(W$2,PIS!$2:$2,0)),0)</f>
        <v/>
      </c>
      <c r="X576">
        <f>IFERROR(INDEX(PIS!$A$1:$BZ$1000,MATCH($D576,PIS!C$1:C$500,0),MATCH(X$2,PIS!$2:$2,0)),0)</f>
        <v/>
      </c>
      <c r="Y576">
        <f>IFERROR(INDEX(PIS!$A$1:$BZ$1000,MATCH($D576,PIS!C$1:C$500,0),MATCH(Y$2,PIS!$2:$2,0)),0)</f>
        <v/>
      </c>
      <c r="Z576">
        <f>IFERROR(INDEX(PIS!$A$1:$BZ$1000,MATCH($D576,PIS!C$1:C$500,0),MATCH(Z$2,PIS!$2:$2,0)),0)</f>
        <v/>
      </c>
      <c r="AA576">
        <f>IFERROR(INDEX(PIS!$A$1:$BZ$1000,MATCH($D576,PIS!C$1:C$500,0),MATCH(AA$2,PIS!$2:$2,0)),0)</f>
        <v/>
      </c>
      <c r="AB576">
        <f>IFERROR(INDEX(PIS!$A$1:$BZ$1000,MATCH($D576,PIS!C$1:C$500,0),MATCH(AB$2,PIS!$2:$2,0)),0)</f>
        <v/>
      </c>
      <c r="AC576">
        <f>SUM(V576:AB576)</f>
        <v/>
      </c>
      <c r="AD576">
        <f>IFERROR(INDEX(TIMESHEET!$A$1:$AI$5000,MATCH($D576,TIMESHEET!A$1:A$500,0),MATCH("T100",TIMESHEET!$2:$2,0))-2,0)</f>
        <v/>
      </c>
      <c r="AE576">
        <f>IFERROR(INDEX(TIMESHEET!$A$1:$AI$5000,MATCH($D576,TIMESHEET!A$1:A$500,0),MATCH("T202",TIMESHEET!$2:$2,0)),0)</f>
        <v/>
      </c>
      <c r="AF576">
        <f>IFERROR(INDEX(TIMESHEET!$A$1:$AI$5000,MATCH($D576,TIMESHEET!A$1:A$500,0),MATCH("T302",TIMESHEET!$2:$2,0)),0)</f>
        <v/>
      </c>
      <c r="AG576">
        <f>IFERROR(INDEX(TIMESHEET!$A$1:$AI$5000,MATCH($D576,TIMESHEET!A$1:A$500,0),MATCH("T406",TIMESHEET!$2:$2,0)),0)</f>
        <v/>
      </c>
      <c r="AH576">
        <f>AE576+AG576</f>
        <v/>
      </c>
      <c r="AI576">
        <f>IFERROR(INDEX(TIMESHEET!$A$1:$AI$5000,MATCH($D576,TIMESHEET!A$1:A$500,0),MATCH("T701",TIMESHEET!$2:$2,0)),0)</f>
        <v/>
      </c>
      <c r="AJ576">
        <f>IFERROR(INDEX(TIMESHEET!$A$1:$AI$5000,MATCH($D576,TIMESHEET!B$1:B$500,0),MATCH("T320",TIMESHEET!$2:$2,0)),0)</f>
        <v/>
      </c>
      <c r="AK576">
        <f>IFERROR(IF(LEFT(INDEX(PIS!O$1:O$500,MATCH(D576,PIS!C$1:C$500)),1)="M",T576/AD576*SUM(AE576:AG576),T576*AD576),0)</f>
        <v/>
      </c>
      <c r="AL576">
        <f>IFERROR(INDEX(ADJ!$A$1:$BZ$1000,MATCH(PAYROLL!D576,ADJ!A$1:A$500,0),MATCH(PAYROLL!AL$2,ADJ!$2:$2,0)),0)</f>
        <v/>
      </c>
      <c r="AM576">
        <f>SUM(AK576:AL576)</f>
        <v/>
      </c>
      <c r="AN576">
        <f>IFERROR(ROUND(V576/$AD576*$AH576,0),0)</f>
        <v/>
      </c>
      <c r="AO576">
        <f>IFERROR(ROUND(W576/$AD576*$AH576,0),0)</f>
        <v/>
      </c>
      <c r="AP576">
        <f>IFERROR(ROUND(X576/$AD576*$AE576,0),0)</f>
        <v/>
      </c>
      <c r="AQ576">
        <f>IFERROR(ROUND(Y576/$AD576*$AH576,0),0)</f>
        <v/>
      </c>
      <c r="AR576">
        <f>IFERROR(ROUND(Z576/$AD576*$AH576,0),0)</f>
        <v/>
      </c>
      <c r="AS576">
        <f>IFERROR(ROUND(AA576/$AD576*$AH576,0),0)</f>
        <v/>
      </c>
      <c r="AT576">
        <f>IFERROR(IF((AE576+AF576+AG576)&gt;13,AB576,ROUND(AB576/AD576*AH576,0)),0)</f>
        <v/>
      </c>
      <c r="AU576">
        <f>IFERROR(INDEX(ADJ!$A$1:$BZ$1000,MATCH(PAYROLL!D576,ADJ!A$1:A$500,0),MATCH(PAYROLL!AU$2,ADJ!$2:$2,0)),0)</f>
        <v/>
      </c>
      <c r="AV576">
        <f>ROUND(SUM(AN576:AU576),0)</f>
        <v/>
      </c>
      <c r="AW576">
        <f>IFERROR(INDEX(TIMESHEET!$A$1:$AI$5000,MATCH(PAYROLL!D576,TIMESHEET!A$1:A$500,0),MATCH("T620",TIMESHEET!$2:$2,0)),0)</f>
        <v/>
      </c>
      <c r="AX576">
        <f>IFERROR(INDEX(TIMESHEET!$A$1:$AI$5000,MATCH(PAYROLL!D576,TIMESHEET!A$1:A$500,0),MATCH("T601",TIMESHEET!$2:$2,0)),0)</f>
        <v/>
      </c>
      <c r="AY576">
        <f>IFERROR(INDEX(TIMESHEET!$A$1:$AI$5000,MATCH(PAYROLL!D576,TIMESHEET!A$1:A$500,0),MATCH("T602",TIMESHEET!$2:$2,0)),0)</f>
        <v/>
      </c>
      <c r="AZ576">
        <f>IFERROR(INDEX(TIMESHEET!$A$1:$AI$5000,MATCH(PAYROLL!D576,TIMESHEET!A$1:A$500,0),MATCH("T603",TIMESHEET!$2:$2,0)),0)</f>
        <v/>
      </c>
      <c r="BA576">
        <f>IFERROR(INDEX(TIMESHEET!$A$1:$AI$5000,MATCH(PAYROLL!D576,TIMESHEET!A$1:A$500,0),MATCH("T611",TIMESHEET!$2:$2,0)),0)</f>
        <v/>
      </c>
      <c r="BB576">
        <f>IFERROR(INDEX(TIMESHEET!$A$1:$AI$5000,MATCH(PAYROLL!D576,TIMESHEET!A$1:A$500,0),MATCH("T612",TIMESHEET!$2:$2,0)),0)</f>
        <v/>
      </c>
      <c r="BC576">
        <f>IFERROR(INDEX(TIMESHEET!$A$1:$AI$5000,MATCH(PAYROLL!D576,TIMESHEET!A$1:A$500,0),MATCH("T613",TIMESHEET!$2:$2,0)),0)</f>
        <v/>
      </c>
      <c r="BD576">
        <f>IFERROR(INDEX(TIMESHEET!$A$1:$AI$5000,MATCH(PAYROLL!D576,TIMESHEET!A$1:A$500,0),MATCH("T500",TIMESHEET!$2:$2,0)),0)</f>
        <v/>
      </c>
      <c r="BE576">
        <f>IFERROR(IF(LEFT(INDEX(PIS!O$1:O$500,MATCH(D576,PIS!C$1:C$500)),1)="M",T576/AD576/8*(AW576+AX576*1.5+AY576*2+AZ576*3+BA576*2.1+BB576*2.7+BC576*3.9+BD576*0.3),T576/8*(AW576+AX576*1.5+AY576*2+AZ576*3+BA576*2.1+BB576*2.7+BC576*3.9+BD576*0.3)),0)</f>
        <v/>
      </c>
      <c r="BF576">
        <f>IFERROR(INDEX(ADJ!$A$1:$BZ$1000,MATCH(PAYROLL!$D576,ADJ!A$1:A$500,0),MATCH(PAYROLL!BF$2,ADJ!$2:$2,0)),0)</f>
        <v/>
      </c>
      <c r="BG576">
        <f>IFERROR(INDEX(ADJ!$A$1:$BZ$1000,MATCH(PAYROLL!D576,ADJ!A$1:A$500,0),MATCH(PAYROLL!BG$2,ADJ!$2:$2,0)),0)</f>
        <v/>
      </c>
      <c r="BH576">
        <f>IFERROR(INDEX(ADJ!$A$1:$BZ$1000,MATCH(PAYROLL!D576,ADJ!A$1:A$500,0),MATCH(PAYROLL!BH$2,ADJ!$2:$2,0)),0)</f>
        <v/>
      </c>
      <c r="BI576">
        <f>IFERROR(INDEX(ADJ!$A$1:$BZ$1000,MATCH(PAYROLL!D576,ADJ!A$1:A$500,0),MATCH(PAYROLL!BI$2,ADJ!$2:$2,0)),0)</f>
        <v/>
      </c>
      <c r="BJ576">
        <f>IFERROR(INDEX(ADJ!$A$1:$BZ$1000,MATCH(PAYROLL!D576,ADJ!A$1:A$500,0),MATCH(PAYROLL!BJ$2,ADJ!$2:$2,0)),0)</f>
        <v/>
      </c>
      <c r="BK576">
        <f>SUM(BF576:BJ576)</f>
        <v/>
      </c>
      <c r="BL576">
        <f>IFERROR(INDEX(ADJ!$A$1:$BZ$1000,MATCH(PAYROLL!D576,ADJ!A$1:A$500,0),MATCH(PAYROLL!BL$2,ADJ!$2:$2,0)),0)</f>
        <v/>
      </c>
      <c r="BM576">
        <f>IFERROR(INDEX(ADJ!$A$1:$BZ$1000,MATCH(PAYROLL!D576,ADJ!A$1:A$500,0),MATCH(PAYROLL!BM$2,ADJ!$2:$2,0)),0)</f>
        <v/>
      </c>
      <c r="BN576">
        <f>IFERROR(INDEX(ADJ!$A$1:$BZ$1000,MATCH(PAYROLL!D576,ADJ!A$1:A$500,0),MATCH(PAYROLL!BN$2,ADJ!$2:$2,0)),0)</f>
        <v/>
      </c>
      <c r="BO576">
        <f>IFERROR(INDEX(ADJ!$A$1:$BZ$1000,MATCH(PAYROLL!D576,ADJ!A$1:A$500,0),MATCH(PAYROLL!BO$2,ADJ!$2:$2,0)),0)</f>
        <v/>
      </c>
      <c r="BP576">
        <f>SUM(AM576,AV576,BE576,BK576,BL576:BO576)</f>
        <v/>
      </c>
      <c r="BQ576">
        <f>BO576</f>
        <v/>
      </c>
      <c r="BR576">
        <f>IFERROR(ROUND(IF(LEFT(INDEX(PIS!O$1:O$500,MATCH(D576,PIS!C$1:C$500)),1)="D",T576/8*(BD576*0.3),IF(LEFT(INDEX(PIS!O$1:O$500,MATCH(D576,PIS!C$1:C$500)),1)="H",T576*($BD576*0.3),T576/$AD576/8*($BD576*0.3))),0),0)</f>
        <v/>
      </c>
      <c r="BS576">
        <f>IF(AP576&lt;1,0,MIN(AP576,730000))</f>
        <v/>
      </c>
      <c r="BT576">
        <f>IFERROR(ROUND((BE576-SUM(AW576:BC576)*T576/AD576/8),0)-BR576,0)</f>
        <v/>
      </c>
      <c r="BU576">
        <f>AO576</f>
        <v/>
      </c>
      <c r="BV576">
        <f>SUM(BQ576:BU576)</f>
        <v/>
      </c>
      <c r="BW576">
        <f>BP576-BV576</f>
        <v/>
      </c>
      <c r="BX576">
        <f>IFERROR(IF(RIGHT(INDEX(PIS!O$1:O$500,MATCH(D576,PIS!C$1:C$500)),5)="Gross",MIN(U576+V576,VLOOKUP("R700",TSC!B:C,2,0)*VLOOKUP("R101",TSC!B:C,2,0))*VLOOKUP("R701",TSC!B:C,2,0)%,0),0)</f>
        <v/>
      </c>
      <c r="BY576">
        <f>IFERROR(IF(RIGHT(INDEX(PIS!O$1:O$500,MATCH(D576,PIS!C$1:C$500)),5)="Gross",MIN(U576+V576,VLOOKUP("R700",TSC!B:C,2,0)*VLOOKUP("R101",TSC!B:C,2,0))*VLOOKUP("T704",TSC!B:C,2,0)%,0),0)</f>
        <v/>
      </c>
      <c r="BZ576">
        <f>IFERROR(IF(RIGHT(INDEX(PIS!O$1:O$500,MATCH(D576,PIS!C$1:C$500)),5)="Gross",MIN(U576+V576,VLOOKUP("R700",TSC!B:C,2,0)*VLOOKUP("1",TSC!F:G,2,0))*VLOOKUP("T705",TSC!B:C,2,0)%,0),0)</f>
        <v/>
      </c>
      <c r="CA576">
        <f>IFERROR(INDEX(ADJ!$A$1:$BZ$1000,MATCH(PAYROLL!D576,ADJ!A$1:A$500,0),MATCH(PAYROLL!CA$2,ADJ!$2:$2,0)),0)</f>
        <v/>
      </c>
      <c r="CB576">
        <f>IFERROR(INDEX(ADJ!$A$1:$BZ$1000,MATCH(PAYROLL!D576,ADJ!A$1:A$500,0),MATCH(PAYROLL!CB$2,ADJ!$2:$2,0)),0)</f>
        <v/>
      </c>
      <c r="CC576">
        <f>SUM(BX576:CB576)</f>
        <v/>
      </c>
      <c r="CD576">
        <f>IFERROR(INDEX(PIS!$A$1:$BZ$1000,MATCH(PAYROLL!D576,PIS!C$1:C$500,0),MATCH(PAYROLL!CD$1,PIS!$1:$1,0)),0)</f>
        <v/>
      </c>
      <c r="CE576">
        <f>IFERROR(IF(OR(INDEX(PIS!P$1:P$500,MATCH(D576,PIS!C$1:C$500,0))="LT2",INDEX(PIS!P$1:P$500,MATCH(D576,PIS!C$1:C$500,0))="P10"),0,SUM(CC576,CD576*VLOOKUP("R601",TSC!B:C,2,0),VLOOKUP("R602",TSC!B:C,2,0))),0)</f>
        <v/>
      </c>
      <c r="CF576">
        <f>MAX(BW576-CE576,0)</f>
        <v/>
      </c>
      <c r="CG576">
        <f>IFERROR(IF(OR(RIGHT(INDEX(PIS!P$1:P$500,MATCH(D576,PIS!C$1:C$500)),5)="P10",RIGHT(INDEX(PIS!P$1:P$500,MATCH(D576,PIS!C$1:C$500)),5)="CK"),0,IF(CF576&lt;=5000000,CF576*5%,IF(CF576&lt;=10000000,CF576*10%-250000,IF(CF576&lt;=18000000,CF576*15%-750000,IF(CF576&lt;=32000000,CF576*20%-1650000,IF(CF576&lt;=52000000,CF576*25%-3250000,IF(CF576&lt;=80000000,BH576*30%-5850000,CF576*35%-9850000))))))),0)</f>
        <v/>
      </c>
      <c r="CH576">
        <f>IFERROR(IF(OR(INDEX(PIS!P$1:P$500,MATCH(D576,PIS!C$1:C$500))="LT",INDEX(PIS!P$1:P$500,MATCH(D576,PIS!C$1:C$500))="CK"),0,IF(CF576&lt;2000000,0,CF576*10%)),0)</f>
        <v/>
      </c>
      <c r="CI576">
        <f>IFERROR(INDEX(ADJ!$A$1:$BZ$1000,MATCH(PAYROLL!D576,ADJ!A$1:A$500,0),MATCH(PAYROLL!CI$2,ADJ!$2:$2,0)),0)</f>
        <v/>
      </c>
      <c r="CJ576">
        <f>IFERROR(INDEX(ADJ!$A$1:$BZ$1000,MATCH(PAYROLL!D576,ADJ!A$1:A$500,0),MATCH(PAYROLL!CJ$2,ADJ!$2:$2,0)),0)</f>
        <v/>
      </c>
      <c r="CK576">
        <f>IFERROR(INDEX(ADJ!$A$1:$BZ$1000,MATCH(PAYROLL!D576,ADJ!A$1:A$500,0),MATCH(PAYROLL!CK$2,ADJ!$2:$2,0)),0)</f>
        <v/>
      </c>
      <c r="CL576">
        <f>SUM(CG576:CK576)</f>
        <v/>
      </c>
      <c r="CM576">
        <f>ROUND(SUM(CH576:CK576),0)</f>
        <v/>
      </c>
      <c r="CN576">
        <f>IFERROR(INDEX(CSDA!D$1:D$500,MATCH($CN$2,CSDA!C$1:C$500,0))*INDEX(PIS!V$1:V$500,MATCH(D576,PIS!C$1:C$500))+INDEX(ADJ!$A$1:$BZ$1000,MATCH(PAYROLL!D576,ADJ!A$1:A$500,0),MATCH(PAYROLL!CN$2,ADJ!$2:$2,0)),0)</f>
        <v/>
      </c>
      <c r="CO576">
        <f>IFERROR(INDEX(ADJ!$A$1:$BZ$1000,MATCH(PAYROLL!D576,ADJ!A$1:A$500,0),MATCH(PAYROLL!CO$2,ADJ!$2:$2,0)),0)</f>
        <v/>
      </c>
      <c r="CP576">
        <f>IFERROR(INDEX(ADJ!$A$1:$BZ$1000,MATCH(PAYROLL!D576,ADJ!A$1:A$500,0),MATCH(PAYROLL!CP$2,ADJ!$2:$2,0)),0)</f>
        <v/>
      </c>
      <c r="CQ576">
        <f>BP576-CL576-CI576-CM576-CN576-CO576-CP576-CC576</f>
        <v/>
      </c>
      <c r="CR576">
        <f>IFERROR(IF(RIGHT(INDEX(PIS!O$1:O$500,MATCH(D576,PIS!C$1:C$500,0)),5)="Gross",MIN(U576+V576,VLOOKUP("R700",TSC!B:C,2,0)*VLOOKUP("R101",TSC!B:C,2,0))*(VLOOKUP("T711",TSC!B:C,2,0)+VLOOKUP("T712",TSC!B:C,2,0))%,MIN(T576+V576,VLOOKUP("R700",TSC!B:C,2,0)*VLOOKUP("R101",TSC!B:C,2,0))*(VLOOKUP("T711",TSC!B:C,2,0)+VLOOKUP("T712",TSC!B:C,2,0)+VLOOKUP("R701",TSC!B:C,2,0))%),0)</f>
        <v/>
      </c>
      <c r="CS576">
        <f>IFERROR(IF(RIGHT(INDEX(PIS!O$1:O$500,MATCH(D576,PIS!C$1:C$500,0)),5)="Gross",MIN(U576+V576,VLOOKUP("R700",TSC!B:C,2,0)*VLOOKUP("R101",TSC!B:C,2,0))*(VLOOKUP("T714",TSC!B:C,2,0))%,MIN(T576+V576,VLOOKUP("R700",TSC!B:C,2,0)*VLOOKUP("R101",TSC!B:C,2,0))*(VLOOKUP("T704",TSC!B:C,2,0)+VLOOKUP("T714",TSC!B:C,2,0))%),0)</f>
        <v/>
      </c>
      <c r="CT576">
        <f>IFERROR(IF(RIGHT(INDEX(PIS!O$1:O$500,MATCH(D576,PIS!C$1:C$500,0)),5)="Gross",MIN(U576+V576,VLOOKUP("R700",TSC!B:C,2,0)*VLOOKUP("R101",TSC!B:C,2,0))*VLOOKUP("T705",TSC!B:C,2,0)%,MIN(T576+V576,VLOOKUP("R700",TSC!B:C,2,0)*VLOOKUP("R101",TSC!B:C,2,0))*VLOOKUP("T705",TSC!B:C,2,0)%),0)</f>
        <v/>
      </c>
      <c r="CU576">
        <f>IFERROR(IF(RIGHT(INDEX(PIS!O$1:O$500,MATCH(D576,PIS!C$1:C$500,0)),5)="Gross",MIN(U576+V576,VLOOKUP("R700",TSC!B:C,2,0)*VLOOKUP("R101",TSC!B:C,2,0))*(VLOOKUP("T713",TSC!B:C,2,0))%,MIN(T576+V576,VLOOKUP("R700",TSC!B:C,2,0)*VLOOKUP("R101",TSC!B:C,2,0))*(VLOOKUP("T713",TSC!B:C,2,0))%),0)</f>
        <v/>
      </c>
      <c r="CV576">
        <f>IFERROR(INDEX(ADJ!$A$1:$BZ$1000,MATCH(PAYROLL!D576,ADJ!A$1:A$500,0),MATCH(PAYROLL!CV$2,ADJ!$2:$2,0)),0)</f>
        <v/>
      </c>
      <c r="CW576">
        <f>IFERROR(INDEX(ADJ!$A$1:$BZ$1000,MATCH(PAYROLL!D576,ADJ!A$1:A$500,0),MATCH(PAYROLL!CW$2,ADJ!$2:$2,0)),0)</f>
        <v/>
      </c>
      <c r="CX576">
        <f>SUM(CR576:CW576)</f>
        <v/>
      </c>
      <c r="CY576">
        <f>ROUND(IF(CR576&gt;0,T576+V576*VLOOKUP("R202",TSC!$B$1:$C$500,2,0),0),0)</f>
        <v/>
      </c>
      <c r="CZ576">
        <f>IFERROR(INDEX(CSDA!D$1:D$500,MATCH($CZ$2,CSDA!C$1:C$500,0)),0)</f>
        <v/>
      </c>
      <c r="DA576">
        <f>ROUND(T576*0.7%,0)</f>
        <v/>
      </c>
      <c r="DB576">
        <f>ROUND(T576/12,0)</f>
        <v/>
      </c>
      <c r="DC576">
        <f ref="DC576" t="array">IFERROR(INDEX(CSDA!D$1:D$500,MATCH("Trích giữ"&amp;PAYROLL!DC$2,CSDA!A$1:A$500&amp;CSDA!C$1:C$500,0)),0)</f>
        <v/>
      </c>
      <c r="DD576">
        <f ref="DD576" t="array">IFERROR(INDEX(CSDA!D$1:D$500,MATCH("Trích giữ"&amp;PAYROLL!DD$2,CSDA!A$1:A$500&amp;CSDA!C$1:C$500,0)),0)</f>
        <v/>
      </c>
      <c r="DE576">
        <f ref="DE576" t="array">IFERROR(INDEX(CSDA!D$1:D$500,MATCH("Trích giữ"&amp;PAYROLL!DE$2,CSDA!A$1:A$500&amp;CSDA!C$1:C$500,0)),0)</f>
        <v/>
      </c>
      <c r="DF576">
        <f>IFERROR(INDEX(CSDA!D$1:D$500,MATCH(PAYROLL!DF$2,CSDA!C$1:C$500,0)),0)</f>
        <v/>
      </c>
      <c r="DG576">
        <f ref="DG576" t="array">IFERROR(INDEX(CSDA!D$1:D$500,MATCH("Trích giữ"&amp;PAYROLL!DG$2,CSDA!A$1:A$500&amp;CSDA!C$1:C$500,0)),0)</f>
        <v/>
      </c>
      <c r="DH576">
        <f>ROUND(T576/26,0)</f>
        <v/>
      </c>
      <c r="DI576">
        <f ref="DI576" t="array">IFERROR(INDEX(CSDA!D$1:D$500,MATCH("Trích giữ"&amp;PAYROLL!DI$2,CSDA!A$1:A$500&amp;CSDA!C$1:C$500,0)),0)</f>
        <v/>
      </c>
      <c r="DJ576">
        <f>IF(U576=0,T576*21.5%-BL576,0)</f>
        <v/>
      </c>
      <c r="DK576">
        <f ref="DK576" t="array">IFERROR(INDEX(CSDA!D$1:D$500,MATCH("Trích giữ"&amp;PAYROLL!DK$2,CSDA!A$1:A$500&amp;CSDA!C$1:C$500,0)),0)</f>
        <v/>
      </c>
      <c r="DL576">
        <f>IFERROR(INDEX(CSDA!D$1:D$500,MATCH(PAYROLL!DL$2,CSDA!C$1:C$500,0))/12,0)</f>
        <v/>
      </c>
      <c r="DM576">
        <f>SUM(DB576:DL576)</f>
        <v/>
      </c>
      <c r="DN576">
        <f>IFERROR(INDEX(ADJ!$A$1:$BZ$1000,MATCH(PAYROLL!D576,ADJ!A$1:A$500,0),MATCH(PAYROLL!DN$2,ADJ!$2:$2,0)),0)</f>
        <v/>
      </c>
      <c r="DO576">
        <f>IFERROR(SUM(BP576,DM576:DN576,CX576:DA576)-DT576,0)</f>
        <v/>
      </c>
      <c r="DP576">
        <f ref="DP576" t="array">SUM(BW576*IFERROR(INDEX(CSDA!D$1:D$500,MATCH(BW$2,CSDA!C$1:C$500,0)),0)%,CX576*IFERROR(INDEX(CSDA!D$1:D$500,MATCH(CX$2,CSDA!C$1:C$500,0)),0)%,DA576*IFERROR(INDEX(CSDA!D$1:D$500,MATCH(DA$2,CSDA!C$1:C$500,0)),0)%,DB576*IFERROR(INDEX(CSDA!D$1:D$500,MATCH(DB$2,CSDA!C$1:C$500,0)),0)%,DF576*IFERROR(INDEX(CSDA!D$1:D$500,MATCH("Phí dịch vụ"&amp;PAYROLL!DF$2,CSDA!A$1:A$500&amp;CSDA!C$1:C$500,0)),0)%,DC576*IFERROR(INDEX(CSDA!D$1:D$500,MATCH("Phí dịch vụ"&amp;PAYROLL!DC$2,CSDA!A$1:A$500&amp;CSDA!C$1:C$500,0)),0)%,DH576*IFERROR(INDEX(CSDA!D$1:D$500,MATCH("Phí dịch vụ"&amp;PAYROLL!DH$2,CSDA!A$1:A$500&amp;CSDA!C$1:C$500,0)),0)%,DJ576*IFERROR(INDEX(CSDA!D$1:D$500,MATCH("Phí dịch vụ"&amp;PAYROLL!DJ$2,CSDA!A$1:A$500&amp;CSDA!C$1:C$500,0)),0)%,BN576*IFERROR(INDEX(CSDA!D$1:D$500,MATCH(BN$2,CSDA!C$1:C$500,0)),0)%)-BN576*7%</f>
        <v/>
      </c>
      <c r="DQ576">
        <f>IFERROR(INDEX(ADJ!$A$1:$BZ$1000,MATCH(PAYROLL!D576,ADJ!A$1:A$500,0),MATCH(PAYROLL!DQ$2,ADJ!$2:$2,0)),0)</f>
        <v/>
      </c>
      <c r="DR576">
        <f>IFERROR(INDEX(ADJ!$A$1:$BZ$1000,MATCH(PAYROLL!D576,ADJ!A$1:A$500,0),MATCH(PAYROLL!DR$2,ADJ!$2:$2,0)),0)</f>
        <v/>
      </c>
      <c r="DS576">
        <f>SUM(DP576:DR576)</f>
        <v/>
      </c>
      <c r="DT576">
        <f>EK576</f>
        <v/>
      </c>
      <c r="DU576">
        <f>SUM(DO576:DR576)</f>
        <v/>
      </c>
      <c r="DV576">
        <f>ROUND(DU576*0.1,0)</f>
        <v/>
      </c>
      <c r="DW576">
        <f>DU576+DV576</f>
        <v/>
      </c>
      <c r="DZ576">
        <f>IFERROR(INDEX(ADJ!$A$1:$BZ$1000,MATCH(PAYROLL!$D576,ADJ!A$1:A$500,0),MATCH(PAYROLL!DZ$2,ADJ!$2:$2,0)),0)</f>
        <v/>
      </c>
      <c r="EA576">
        <f>IFERROR(INDEX(ADJ!$A$1:$BZ$1000,MATCH(PAYROLL!$D576,ADJ!A$1:A$500,0),MATCH(PAYROLL!EA$2,ADJ!$2:$2,0)),0)</f>
        <v/>
      </c>
      <c r="EB576">
        <f>IFERROR(INDEX(ADJ!$A$1:$BZ$1000,MATCH(PAYROLL!$D576,ADJ!A$1:A$500,0),MATCH(PAYROLL!EB$2,ADJ!$2:$2,0)),0)</f>
        <v/>
      </c>
      <c r="EC576">
        <f>IFERROR(INDEX(ADJ!$A$1:$BZ$1000,MATCH(PAYROLL!$D576,ADJ!A$1:A$500,0),MATCH(PAYROLL!EC$2,ADJ!$2:$2,0)),0)</f>
        <v/>
      </c>
      <c r="ED576">
        <f>IFERROR(INDEX(ADJ!$A$1:$BZ$1000,MATCH(PAYROLL!$D576,ADJ!A$1:A$500,0),MATCH(PAYROLL!ED$2,ADJ!$2:$2,0)),0)</f>
        <v/>
      </c>
      <c r="EE576">
        <f>IFERROR(INDEX(ADJ!$A$1:$BZ$1000,MATCH(PAYROLL!$D576,ADJ!A$1:A$500,0),MATCH(PAYROLL!EE$2,ADJ!$2:$2,0)),0)</f>
        <v/>
      </c>
      <c r="EF576">
        <f>IFERROR(INDEX(ADJ!$A$1:$BZ$1000,MATCH(PAYROLL!$D576,ADJ!A$1:A$500,0),MATCH(PAYROLL!EF$2,ADJ!$2:$2,0)),0)</f>
        <v/>
      </c>
      <c r="EG576">
        <f>IFERROR(INDEX(ADJ!$A$1:$BZ$1000,MATCH(PAYROLL!$D576,ADJ!A$1:A$500,0),MATCH(PAYROLL!EG$2,ADJ!$2:$2,0)),0)</f>
        <v/>
      </c>
      <c r="EH576">
        <f>IFERROR(INDEX(ADJ!$A$1:$BZ$1000,MATCH(PAYROLL!$D576,ADJ!A$1:A$500,0),MATCH(PAYROLL!EH$2,ADJ!$2:$2,0)),0)</f>
        <v/>
      </c>
      <c r="EI576">
        <f>IFERROR(INDEX(ADJ!$A$1:$BZ$1000,MATCH(PAYROLL!D576,ADJ!A$1:A$500,0),MATCH(PAYROLL!EI$2,ADJ!$2:$2,0)),0)</f>
        <v/>
      </c>
      <c r="EJ576">
        <f>IFERROR(INDEX(ADJ!$A$1:$BZ$1000,MATCH(PAYROLL!$D576,ADJ!A$1:A$500,0),MATCH(PAYROLL!EJ$2,ADJ!$2:$2,0)),0)</f>
        <v/>
      </c>
      <c r="EK576">
        <f>SUM(DZ576:EJ576)</f>
        <v/>
      </c>
    </row>
    <row r="577">
      <c r="A577" t="n">
        <v>575</v>
      </c>
      <c r="B577" t="inlineStr">
        <is>
          <t>Hoàng Thị Hoàng</t>
        </is>
      </c>
      <c r="D577" t="inlineStr">
        <is>
          <t>137081-02</t>
        </is>
      </c>
      <c r="S577">
        <f>IFERROR(INDEX(PIS!$A$1:$BZ$1000,MATCH($D577,PIS!C$1:C$500,0),MATCH("Lương CB tháng trước",PIS!$1:$1,0)),0)</f>
        <v/>
      </c>
      <c r="T577">
        <f>IFERROR(INDEX(PIS!$A$1:$BZ$1000,MATCH($D577,PIS!C$1:C$500,0),MATCH("Lương CB hiện tại",PIS!$1:$1,0)),0)</f>
        <v/>
      </c>
      <c r="U577">
        <f>IFERROR(INDEX(PIS!$A$1:$BZ$1000,MATCH($D577,PIS!C$1:C$500,0),MATCH("Lương đóng BHBB",PIS!$1:$1,0)),0)</f>
        <v/>
      </c>
      <c r="V577">
        <f>IFERROR(INDEX(PIS!$A$1:$BZ$1000,MATCH($D577,PIS!C$1:C$500,0),MATCH(V$2,PIS!$2:$2,0)),0)</f>
        <v/>
      </c>
      <c r="W577">
        <f>IFERROR(INDEX(PIS!$A$1:$BZ$1000,MATCH($D577,PIS!C$1:C$500,0),MATCH(W$2,PIS!$2:$2,0)),0)</f>
        <v/>
      </c>
      <c r="X577">
        <f>IFERROR(INDEX(PIS!$A$1:$BZ$1000,MATCH($D577,PIS!C$1:C$500,0),MATCH(X$2,PIS!$2:$2,0)),0)</f>
        <v/>
      </c>
      <c r="Y577">
        <f>IFERROR(INDEX(PIS!$A$1:$BZ$1000,MATCH($D577,PIS!C$1:C$500,0),MATCH(Y$2,PIS!$2:$2,0)),0)</f>
        <v/>
      </c>
      <c r="Z577">
        <f>IFERROR(INDEX(PIS!$A$1:$BZ$1000,MATCH($D577,PIS!C$1:C$500,0),MATCH(Z$2,PIS!$2:$2,0)),0)</f>
        <v/>
      </c>
      <c r="AA577">
        <f>IFERROR(INDEX(PIS!$A$1:$BZ$1000,MATCH($D577,PIS!C$1:C$500,0),MATCH(AA$2,PIS!$2:$2,0)),0)</f>
        <v/>
      </c>
      <c r="AB577">
        <f>IFERROR(INDEX(PIS!$A$1:$BZ$1000,MATCH($D577,PIS!C$1:C$500,0),MATCH(AB$2,PIS!$2:$2,0)),0)</f>
        <v/>
      </c>
      <c r="AC577">
        <f>SUM(V577:AB577)</f>
        <v/>
      </c>
      <c r="AD577">
        <f>IFERROR(INDEX(TIMESHEET!$A$1:$AI$5000,MATCH($D577,TIMESHEET!A$1:A$500,0),MATCH("T100",TIMESHEET!$2:$2,0))-2,0)</f>
        <v/>
      </c>
      <c r="AE577">
        <f>IFERROR(INDEX(TIMESHEET!$A$1:$AI$5000,MATCH($D577,TIMESHEET!A$1:A$500,0),MATCH("T202",TIMESHEET!$2:$2,0)),0)</f>
        <v/>
      </c>
      <c r="AF577">
        <f>IFERROR(INDEX(TIMESHEET!$A$1:$AI$5000,MATCH($D577,TIMESHEET!A$1:A$500,0),MATCH("T302",TIMESHEET!$2:$2,0)),0)</f>
        <v/>
      </c>
      <c r="AG577">
        <f>IFERROR(INDEX(TIMESHEET!$A$1:$AI$5000,MATCH($D577,TIMESHEET!A$1:A$500,0),MATCH("T406",TIMESHEET!$2:$2,0)),0)</f>
        <v/>
      </c>
      <c r="AH577">
        <f>AE577+AG577</f>
        <v/>
      </c>
      <c r="AI577">
        <f>IFERROR(INDEX(TIMESHEET!$A$1:$AI$5000,MATCH($D577,TIMESHEET!A$1:A$500,0),MATCH("T701",TIMESHEET!$2:$2,0)),0)</f>
        <v/>
      </c>
      <c r="AJ577">
        <f>IFERROR(INDEX(TIMESHEET!$A$1:$AI$5000,MATCH($D577,TIMESHEET!B$1:B$500,0),MATCH("T320",TIMESHEET!$2:$2,0)),0)</f>
        <v/>
      </c>
      <c r="AK577">
        <f>IFERROR(IF(LEFT(INDEX(PIS!O$1:O$500,MATCH(D577,PIS!C$1:C$500)),1)="M",T577/AD577*SUM(AE577:AG577),T577*AD577),0)</f>
        <v/>
      </c>
      <c r="AL577">
        <f>IFERROR(INDEX(ADJ!$A$1:$BZ$1000,MATCH(PAYROLL!D577,ADJ!A$1:A$500,0),MATCH(PAYROLL!AL$2,ADJ!$2:$2,0)),0)</f>
        <v/>
      </c>
      <c r="AM577">
        <f>SUM(AK577:AL577)</f>
        <v/>
      </c>
      <c r="AN577">
        <f>IFERROR(ROUND(V577/$AD577*$AH577,0),0)</f>
        <v/>
      </c>
      <c r="AO577">
        <f>IFERROR(ROUND(W577/$AD577*$AH577,0),0)</f>
        <v/>
      </c>
      <c r="AP577">
        <f>IFERROR(ROUND(X577/$AD577*$AE577,0),0)</f>
        <v/>
      </c>
      <c r="AQ577">
        <f>IFERROR(ROUND(Y577/$AD577*$AH577,0),0)</f>
        <v/>
      </c>
      <c r="AR577">
        <f>IFERROR(ROUND(Z577/$AD577*$AH577,0),0)</f>
        <v/>
      </c>
      <c r="AS577">
        <f>IFERROR(ROUND(AA577/$AD577*$AH577,0),0)</f>
        <v/>
      </c>
      <c r="AT577">
        <f>IFERROR(IF((AE577+AF577+AG577)&gt;13,AB577,ROUND(AB577/AD577*AH577,0)),0)</f>
        <v/>
      </c>
      <c r="AU577">
        <f>IFERROR(INDEX(ADJ!$A$1:$BZ$1000,MATCH(PAYROLL!D577,ADJ!A$1:A$500,0),MATCH(PAYROLL!AU$2,ADJ!$2:$2,0)),0)</f>
        <v/>
      </c>
      <c r="AV577">
        <f>ROUND(SUM(AN577:AU577),0)</f>
        <v/>
      </c>
      <c r="AW577">
        <f>IFERROR(INDEX(TIMESHEET!$A$1:$AI$5000,MATCH(PAYROLL!D577,TIMESHEET!A$1:A$500,0),MATCH("T620",TIMESHEET!$2:$2,0)),0)</f>
        <v/>
      </c>
      <c r="AX577">
        <f>IFERROR(INDEX(TIMESHEET!$A$1:$AI$5000,MATCH(PAYROLL!D577,TIMESHEET!A$1:A$500,0),MATCH("T601",TIMESHEET!$2:$2,0)),0)</f>
        <v/>
      </c>
      <c r="AY577">
        <f>IFERROR(INDEX(TIMESHEET!$A$1:$AI$5000,MATCH(PAYROLL!D577,TIMESHEET!A$1:A$500,0),MATCH("T602",TIMESHEET!$2:$2,0)),0)</f>
        <v/>
      </c>
      <c r="AZ577">
        <f>IFERROR(INDEX(TIMESHEET!$A$1:$AI$5000,MATCH(PAYROLL!D577,TIMESHEET!A$1:A$500,0),MATCH("T603",TIMESHEET!$2:$2,0)),0)</f>
        <v/>
      </c>
      <c r="BA577">
        <f>IFERROR(INDEX(TIMESHEET!$A$1:$AI$5000,MATCH(PAYROLL!D577,TIMESHEET!A$1:A$500,0),MATCH("T611",TIMESHEET!$2:$2,0)),0)</f>
        <v/>
      </c>
      <c r="BB577">
        <f>IFERROR(INDEX(TIMESHEET!$A$1:$AI$5000,MATCH(PAYROLL!D577,TIMESHEET!A$1:A$500,0),MATCH("T612",TIMESHEET!$2:$2,0)),0)</f>
        <v/>
      </c>
      <c r="BC577">
        <f>IFERROR(INDEX(TIMESHEET!$A$1:$AI$5000,MATCH(PAYROLL!D577,TIMESHEET!A$1:A$500,0),MATCH("T613",TIMESHEET!$2:$2,0)),0)</f>
        <v/>
      </c>
      <c r="BD577">
        <f>IFERROR(INDEX(TIMESHEET!$A$1:$AI$5000,MATCH(PAYROLL!D577,TIMESHEET!A$1:A$500,0),MATCH("T500",TIMESHEET!$2:$2,0)),0)</f>
        <v/>
      </c>
      <c r="BE577">
        <f>IFERROR(IF(LEFT(INDEX(PIS!O$1:O$500,MATCH(D577,PIS!C$1:C$500)),1)="M",T577/AD577/8*(AW577+AX577*1.5+AY577*2+AZ577*3+BA577*2.1+BB577*2.7+BC577*3.9+BD577*0.3),T577/8*(AW577+AX577*1.5+AY577*2+AZ577*3+BA577*2.1+BB577*2.7+BC577*3.9+BD577*0.3)),0)</f>
        <v/>
      </c>
      <c r="BF577">
        <f>IFERROR(INDEX(ADJ!$A$1:$BZ$1000,MATCH(PAYROLL!$D577,ADJ!A$1:A$500,0),MATCH(PAYROLL!BF$2,ADJ!$2:$2,0)),0)</f>
        <v/>
      </c>
      <c r="BG577">
        <f>IFERROR(INDEX(ADJ!$A$1:$BZ$1000,MATCH(PAYROLL!D577,ADJ!A$1:A$500,0),MATCH(PAYROLL!BG$2,ADJ!$2:$2,0)),0)</f>
        <v/>
      </c>
      <c r="BH577">
        <f>IFERROR(INDEX(ADJ!$A$1:$BZ$1000,MATCH(PAYROLL!D577,ADJ!A$1:A$500,0),MATCH(PAYROLL!BH$2,ADJ!$2:$2,0)),0)</f>
        <v/>
      </c>
      <c r="BI577">
        <f>IFERROR(INDEX(ADJ!$A$1:$BZ$1000,MATCH(PAYROLL!D577,ADJ!A$1:A$500,0),MATCH(PAYROLL!BI$2,ADJ!$2:$2,0)),0)</f>
        <v/>
      </c>
      <c r="BJ577">
        <f>IFERROR(INDEX(ADJ!$A$1:$BZ$1000,MATCH(PAYROLL!D577,ADJ!A$1:A$500,0),MATCH(PAYROLL!BJ$2,ADJ!$2:$2,0)),0)</f>
        <v/>
      </c>
      <c r="BK577">
        <f>SUM(BF577:BJ577)</f>
        <v/>
      </c>
      <c r="BL577">
        <f>IFERROR(INDEX(ADJ!$A$1:$BZ$1000,MATCH(PAYROLL!D577,ADJ!A$1:A$500,0),MATCH(PAYROLL!BL$2,ADJ!$2:$2,0)),0)</f>
        <v/>
      </c>
      <c r="BM577">
        <f>IFERROR(INDEX(ADJ!$A$1:$BZ$1000,MATCH(PAYROLL!D577,ADJ!A$1:A$500,0),MATCH(PAYROLL!BM$2,ADJ!$2:$2,0)),0)</f>
        <v/>
      </c>
      <c r="BN577">
        <f>IFERROR(INDEX(ADJ!$A$1:$BZ$1000,MATCH(PAYROLL!D577,ADJ!A$1:A$500,0),MATCH(PAYROLL!BN$2,ADJ!$2:$2,0)),0)</f>
        <v/>
      </c>
      <c r="BO577">
        <f>IFERROR(INDEX(ADJ!$A$1:$BZ$1000,MATCH(PAYROLL!D577,ADJ!A$1:A$500,0),MATCH(PAYROLL!BO$2,ADJ!$2:$2,0)),0)</f>
        <v/>
      </c>
      <c r="BP577">
        <f>SUM(AM577,AV577,BE577,BK577,BL577:BO577)</f>
        <v/>
      </c>
      <c r="BQ577">
        <f>BO577</f>
        <v/>
      </c>
      <c r="BR577">
        <f>IFERROR(ROUND(IF(LEFT(INDEX(PIS!O$1:O$500,MATCH(D577,PIS!C$1:C$500)),1)="D",T577/8*(BD577*0.3),IF(LEFT(INDEX(PIS!O$1:O$500,MATCH(D577,PIS!C$1:C$500)),1)="H",T577*($BD577*0.3),T577/$AD577/8*($BD577*0.3))),0),0)</f>
        <v/>
      </c>
      <c r="BS577">
        <f>IF(AP577&lt;1,0,MIN(AP577,730000))</f>
        <v/>
      </c>
      <c r="BT577">
        <f>IFERROR(ROUND((BE577-SUM(AW577:BC577)*T577/AD577/8),0)-BR577,0)</f>
        <v/>
      </c>
      <c r="BU577">
        <f>AO577</f>
        <v/>
      </c>
      <c r="BV577">
        <f>SUM(BQ577:BU577)</f>
        <v/>
      </c>
      <c r="BW577">
        <f>BP577-BV577</f>
        <v/>
      </c>
      <c r="BX577">
        <f>IFERROR(IF(RIGHT(INDEX(PIS!O$1:O$500,MATCH(D577,PIS!C$1:C$500)),5)="Gross",MIN(U577+V577,VLOOKUP("R700",TSC!B:C,2,0)*VLOOKUP("R101",TSC!B:C,2,0))*VLOOKUP("R701",TSC!B:C,2,0)%,0),0)</f>
        <v/>
      </c>
      <c r="BY577">
        <f>IFERROR(IF(RIGHT(INDEX(PIS!O$1:O$500,MATCH(D577,PIS!C$1:C$500)),5)="Gross",MIN(U577+V577,VLOOKUP("R700",TSC!B:C,2,0)*VLOOKUP("R101",TSC!B:C,2,0))*VLOOKUP("T704",TSC!B:C,2,0)%,0),0)</f>
        <v/>
      </c>
      <c r="BZ577">
        <f>IFERROR(IF(RIGHT(INDEX(PIS!O$1:O$500,MATCH(D577,PIS!C$1:C$500)),5)="Gross",MIN(U577+V577,VLOOKUP("R700",TSC!B:C,2,0)*VLOOKUP("1",TSC!F:G,2,0))*VLOOKUP("T705",TSC!B:C,2,0)%,0),0)</f>
        <v/>
      </c>
      <c r="CA577">
        <f>IFERROR(INDEX(ADJ!$A$1:$BZ$1000,MATCH(PAYROLL!D577,ADJ!A$1:A$500,0),MATCH(PAYROLL!CA$2,ADJ!$2:$2,0)),0)</f>
        <v/>
      </c>
      <c r="CB577">
        <f>IFERROR(INDEX(ADJ!$A$1:$BZ$1000,MATCH(PAYROLL!D577,ADJ!A$1:A$500,0),MATCH(PAYROLL!CB$2,ADJ!$2:$2,0)),0)</f>
        <v/>
      </c>
      <c r="CC577">
        <f>SUM(BX577:CB577)</f>
        <v/>
      </c>
      <c r="CD577">
        <f>IFERROR(INDEX(PIS!$A$1:$BZ$1000,MATCH(PAYROLL!D577,PIS!C$1:C$500,0),MATCH(PAYROLL!CD$1,PIS!$1:$1,0)),0)</f>
        <v/>
      </c>
      <c r="CE577">
        <f>IFERROR(IF(OR(INDEX(PIS!P$1:P$500,MATCH(D577,PIS!C$1:C$500,0))="LT2",INDEX(PIS!P$1:P$500,MATCH(D577,PIS!C$1:C$500,0))="P10"),0,SUM(CC577,CD577*VLOOKUP("R601",TSC!B:C,2,0),VLOOKUP("R602",TSC!B:C,2,0))),0)</f>
        <v/>
      </c>
      <c r="CF577">
        <f>MAX(BW577-CE577,0)</f>
        <v/>
      </c>
      <c r="CG577">
        <f>IFERROR(IF(OR(RIGHT(INDEX(PIS!P$1:P$500,MATCH(D577,PIS!C$1:C$500)),5)="P10",RIGHT(INDEX(PIS!P$1:P$500,MATCH(D577,PIS!C$1:C$500)),5)="CK"),0,IF(CF577&lt;=5000000,CF577*5%,IF(CF577&lt;=10000000,CF577*10%-250000,IF(CF577&lt;=18000000,CF577*15%-750000,IF(CF577&lt;=32000000,CF577*20%-1650000,IF(CF577&lt;=52000000,CF577*25%-3250000,IF(CF577&lt;=80000000,BH577*30%-5850000,CF577*35%-9850000))))))),0)</f>
        <v/>
      </c>
      <c r="CH577">
        <f>IFERROR(IF(OR(INDEX(PIS!P$1:P$500,MATCH(D577,PIS!C$1:C$500))="LT",INDEX(PIS!P$1:P$500,MATCH(D577,PIS!C$1:C$500))="CK"),0,IF(CF577&lt;2000000,0,CF577*10%)),0)</f>
        <v/>
      </c>
      <c r="CI577">
        <f>IFERROR(INDEX(ADJ!$A$1:$BZ$1000,MATCH(PAYROLL!D577,ADJ!A$1:A$500,0),MATCH(PAYROLL!CI$2,ADJ!$2:$2,0)),0)</f>
        <v/>
      </c>
      <c r="CJ577">
        <f>IFERROR(INDEX(ADJ!$A$1:$BZ$1000,MATCH(PAYROLL!D577,ADJ!A$1:A$500,0),MATCH(PAYROLL!CJ$2,ADJ!$2:$2,0)),0)</f>
        <v/>
      </c>
      <c r="CK577">
        <f>IFERROR(INDEX(ADJ!$A$1:$BZ$1000,MATCH(PAYROLL!D577,ADJ!A$1:A$500,0),MATCH(PAYROLL!CK$2,ADJ!$2:$2,0)),0)</f>
        <v/>
      </c>
      <c r="CL577">
        <f>SUM(CG577:CK577)</f>
        <v/>
      </c>
      <c r="CM577">
        <f>ROUND(SUM(CH577:CK577),0)</f>
        <v/>
      </c>
      <c r="CN577">
        <f>IFERROR(INDEX(CSDA!D$1:D$500,MATCH($CN$2,CSDA!C$1:C$500,0))*INDEX(PIS!V$1:V$500,MATCH(D577,PIS!C$1:C$500))+INDEX(ADJ!$A$1:$BZ$1000,MATCH(PAYROLL!D577,ADJ!A$1:A$500,0),MATCH(PAYROLL!CN$2,ADJ!$2:$2,0)),0)</f>
        <v/>
      </c>
      <c r="CO577">
        <f>IFERROR(INDEX(ADJ!$A$1:$BZ$1000,MATCH(PAYROLL!D577,ADJ!A$1:A$500,0),MATCH(PAYROLL!CO$2,ADJ!$2:$2,0)),0)</f>
        <v/>
      </c>
      <c r="CP577">
        <f>IFERROR(INDEX(ADJ!$A$1:$BZ$1000,MATCH(PAYROLL!D577,ADJ!A$1:A$500,0),MATCH(PAYROLL!CP$2,ADJ!$2:$2,0)),0)</f>
        <v/>
      </c>
      <c r="CQ577">
        <f>BP577-CL577-CI577-CM577-CN577-CO577-CP577-CC577</f>
        <v/>
      </c>
      <c r="CR577">
        <f>IFERROR(IF(RIGHT(INDEX(PIS!O$1:O$500,MATCH(D577,PIS!C$1:C$500,0)),5)="Gross",MIN(U577+V577,VLOOKUP("R700",TSC!B:C,2,0)*VLOOKUP("R101",TSC!B:C,2,0))*(VLOOKUP("T711",TSC!B:C,2,0)+VLOOKUP("T712",TSC!B:C,2,0))%,MIN(T577+V577,VLOOKUP("R700",TSC!B:C,2,0)*VLOOKUP("R101",TSC!B:C,2,0))*(VLOOKUP("T711",TSC!B:C,2,0)+VLOOKUP("T712",TSC!B:C,2,0)+VLOOKUP("R701",TSC!B:C,2,0))%),0)</f>
        <v/>
      </c>
      <c r="CS577">
        <f>IFERROR(IF(RIGHT(INDEX(PIS!O$1:O$500,MATCH(D577,PIS!C$1:C$500,0)),5)="Gross",MIN(U577+V577,VLOOKUP("R700",TSC!B:C,2,0)*VLOOKUP("R101",TSC!B:C,2,0))*(VLOOKUP("T714",TSC!B:C,2,0))%,MIN(T577+V577,VLOOKUP("R700",TSC!B:C,2,0)*VLOOKUP("R101",TSC!B:C,2,0))*(VLOOKUP("T704",TSC!B:C,2,0)+VLOOKUP("T714",TSC!B:C,2,0))%),0)</f>
        <v/>
      </c>
      <c r="CT577">
        <f>IFERROR(IF(RIGHT(INDEX(PIS!O$1:O$500,MATCH(D577,PIS!C$1:C$500,0)),5)="Gross",MIN(U577+V577,VLOOKUP("R700",TSC!B:C,2,0)*VLOOKUP("R101",TSC!B:C,2,0))*VLOOKUP("T705",TSC!B:C,2,0)%,MIN(T577+V577,VLOOKUP("R700",TSC!B:C,2,0)*VLOOKUP("R101",TSC!B:C,2,0))*VLOOKUP("T705",TSC!B:C,2,0)%),0)</f>
        <v/>
      </c>
      <c r="CU577">
        <f>IFERROR(IF(RIGHT(INDEX(PIS!O$1:O$500,MATCH(D577,PIS!C$1:C$500,0)),5)="Gross",MIN(U577+V577,VLOOKUP("R700",TSC!B:C,2,0)*VLOOKUP("R101",TSC!B:C,2,0))*(VLOOKUP("T713",TSC!B:C,2,0))%,MIN(T577+V577,VLOOKUP("R700",TSC!B:C,2,0)*VLOOKUP("R101",TSC!B:C,2,0))*(VLOOKUP("T713",TSC!B:C,2,0))%),0)</f>
        <v/>
      </c>
      <c r="CV577">
        <f>IFERROR(INDEX(ADJ!$A$1:$BZ$1000,MATCH(PAYROLL!D577,ADJ!A$1:A$500,0),MATCH(PAYROLL!CV$2,ADJ!$2:$2,0)),0)</f>
        <v/>
      </c>
      <c r="CW577">
        <f>IFERROR(INDEX(ADJ!$A$1:$BZ$1000,MATCH(PAYROLL!D577,ADJ!A$1:A$500,0),MATCH(PAYROLL!CW$2,ADJ!$2:$2,0)),0)</f>
        <v/>
      </c>
      <c r="CX577">
        <f>SUM(CR577:CW577)</f>
        <v/>
      </c>
      <c r="CY577">
        <f>ROUND(IF(CR577&gt;0,T577+V577*VLOOKUP("R202",TSC!$B$1:$C$500,2,0),0),0)</f>
        <v/>
      </c>
      <c r="CZ577">
        <f>IFERROR(INDEX(CSDA!D$1:D$500,MATCH($CZ$2,CSDA!C$1:C$500,0)),0)</f>
        <v/>
      </c>
      <c r="DA577">
        <f>ROUND(T577*0.7%,0)</f>
        <v/>
      </c>
      <c r="DB577">
        <f>ROUND(T577/12,0)</f>
        <v/>
      </c>
      <c r="DC577">
        <f ref="DC577" t="array">IFERROR(INDEX(CSDA!D$1:D$500,MATCH("Trích giữ"&amp;PAYROLL!DC$2,CSDA!A$1:A$500&amp;CSDA!C$1:C$500,0)),0)</f>
        <v/>
      </c>
      <c r="DD577">
        <f ref="DD577" t="array">IFERROR(INDEX(CSDA!D$1:D$500,MATCH("Trích giữ"&amp;PAYROLL!DD$2,CSDA!A$1:A$500&amp;CSDA!C$1:C$500,0)),0)</f>
        <v/>
      </c>
      <c r="DE577">
        <f ref="DE577" t="array">IFERROR(INDEX(CSDA!D$1:D$500,MATCH("Trích giữ"&amp;PAYROLL!DE$2,CSDA!A$1:A$500&amp;CSDA!C$1:C$500,0)),0)</f>
        <v/>
      </c>
      <c r="DF577">
        <f>IFERROR(INDEX(CSDA!D$1:D$500,MATCH(PAYROLL!DF$2,CSDA!C$1:C$500,0)),0)</f>
        <v/>
      </c>
      <c r="DG577">
        <f ref="DG577" t="array">IFERROR(INDEX(CSDA!D$1:D$500,MATCH("Trích giữ"&amp;PAYROLL!DG$2,CSDA!A$1:A$500&amp;CSDA!C$1:C$500,0)),0)</f>
        <v/>
      </c>
      <c r="DH577">
        <f>ROUND(T577/26,0)</f>
        <v/>
      </c>
      <c r="DI577">
        <f ref="DI577" t="array">IFERROR(INDEX(CSDA!D$1:D$500,MATCH("Trích giữ"&amp;PAYROLL!DI$2,CSDA!A$1:A$500&amp;CSDA!C$1:C$500,0)),0)</f>
        <v/>
      </c>
      <c r="DJ577">
        <f>IF(U577=0,T577*21.5%-BL577,0)</f>
        <v/>
      </c>
      <c r="DK577">
        <f ref="DK577" t="array">IFERROR(INDEX(CSDA!D$1:D$500,MATCH("Trích giữ"&amp;PAYROLL!DK$2,CSDA!A$1:A$500&amp;CSDA!C$1:C$500,0)),0)</f>
        <v/>
      </c>
      <c r="DL577">
        <f>IFERROR(INDEX(CSDA!D$1:D$500,MATCH(PAYROLL!DL$2,CSDA!C$1:C$500,0))/12,0)</f>
        <v/>
      </c>
      <c r="DM577">
        <f>SUM(DB577:DL577)</f>
        <v/>
      </c>
      <c r="DN577">
        <f>IFERROR(INDEX(ADJ!$A$1:$BZ$1000,MATCH(PAYROLL!D577,ADJ!A$1:A$500,0),MATCH(PAYROLL!DN$2,ADJ!$2:$2,0)),0)</f>
        <v/>
      </c>
      <c r="DO577">
        <f>IFERROR(SUM(BP577,DM577:DN577,CX577:DA577)-DT577,0)</f>
        <v/>
      </c>
      <c r="DP577">
        <f ref="DP577" t="array">SUM(BW577*IFERROR(INDEX(CSDA!D$1:D$500,MATCH(BW$2,CSDA!C$1:C$500,0)),0)%,CX577*IFERROR(INDEX(CSDA!D$1:D$500,MATCH(CX$2,CSDA!C$1:C$500,0)),0)%,DA577*IFERROR(INDEX(CSDA!D$1:D$500,MATCH(DA$2,CSDA!C$1:C$500,0)),0)%,DB577*IFERROR(INDEX(CSDA!D$1:D$500,MATCH(DB$2,CSDA!C$1:C$500,0)),0)%,DF577*IFERROR(INDEX(CSDA!D$1:D$500,MATCH("Phí dịch vụ"&amp;PAYROLL!DF$2,CSDA!A$1:A$500&amp;CSDA!C$1:C$500,0)),0)%,DC577*IFERROR(INDEX(CSDA!D$1:D$500,MATCH("Phí dịch vụ"&amp;PAYROLL!DC$2,CSDA!A$1:A$500&amp;CSDA!C$1:C$500,0)),0)%,DH577*IFERROR(INDEX(CSDA!D$1:D$500,MATCH("Phí dịch vụ"&amp;PAYROLL!DH$2,CSDA!A$1:A$500&amp;CSDA!C$1:C$500,0)),0)%,DJ577*IFERROR(INDEX(CSDA!D$1:D$500,MATCH("Phí dịch vụ"&amp;PAYROLL!DJ$2,CSDA!A$1:A$500&amp;CSDA!C$1:C$500,0)),0)%,BN577*IFERROR(INDEX(CSDA!D$1:D$500,MATCH(BN$2,CSDA!C$1:C$500,0)),0)%)-BN577*7%</f>
        <v/>
      </c>
      <c r="DQ577">
        <f>IFERROR(INDEX(ADJ!$A$1:$BZ$1000,MATCH(PAYROLL!D577,ADJ!A$1:A$500,0),MATCH(PAYROLL!DQ$2,ADJ!$2:$2,0)),0)</f>
        <v/>
      </c>
      <c r="DR577">
        <f>IFERROR(INDEX(ADJ!$A$1:$BZ$1000,MATCH(PAYROLL!D577,ADJ!A$1:A$500,0),MATCH(PAYROLL!DR$2,ADJ!$2:$2,0)),0)</f>
        <v/>
      </c>
      <c r="DS577">
        <f>SUM(DP577:DR577)</f>
        <v/>
      </c>
      <c r="DT577">
        <f>EK577</f>
        <v/>
      </c>
      <c r="DU577">
        <f>SUM(DO577:DR577)</f>
        <v/>
      </c>
      <c r="DV577">
        <f>ROUND(DU577*0.1,0)</f>
        <v/>
      </c>
      <c r="DW577">
        <f>DU577+DV577</f>
        <v/>
      </c>
      <c r="DZ577">
        <f>IFERROR(INDEX(ADJ!$A$1:$BZ$1000,MATCH(PAYROLL!$D577,ADJ!A$1:A$500,0),MATCH(PAYROLL!DZ$2,ADJ!$2:$2,0)),0)</f>
        <v/>
      </c>
      <c r="EA577">
        <f>IFERROR(INDEX(ADJ!$A$1:$BZ$1000,MATCH(PAYROLL!$D577,ADJ!A$1:A$500,0),MATCH(PAYROLL!EA$2,ADJ!$2:$2,0)),0)</f>
        <v/>
      </c>
      <c r="EB577">
        <f>IFERROR(INDEX(ADJ!$A$1:$BZ$1000,MATCH(PAYROLL!$D577,ADJ!A$1:A$500,0),MATCH(PAYROLL!EB$2,ADJ!$2:$2,0)),0)</f>
        <v/>
      </c>
      <c r="EC577">
        <f>IFERROR(INDEX(ADJ!$A$1:$BZ$1000,MATCH(PAYROLL!$D577,ADJ!A$1:A$500,0),MATCH(PAYROLL!EC$2,ADJ!$2:$2,0)),0)</f>
        <v/>
      </c>
      <c r="ED577">
        <f>IFERROR(INDEX(ADJ!$A$1:$BZ$1000,MATCH(PAYROLL!$D577,ADJ!A$1:A$500,0),MATCH(PAYROLL!ED$2,ADJ!$2:$2,0)),0)</f>
        <v/>
      </c>
      <c r="EE577">
        <f>IFERROR(INDEX(ADJ!$A$1:$BZ$1000,MATCH(PAYROLL!$D577,ADJ!A$1:A$500,0),MATCH(PAYROLL!EE$2,ADJ!$2:$2,0)),0)</f>
        <v/>
      </c>
      <c r="EF577">
        <f>IFERROR(INDEX(ADJ!$A$1:$BZ$1000,MATCH(PAYROLL!$D577,ADJ!A$1:A$500,0),MATCH(PAYROLL!EF$2,ADJ!$2:$2,0)),0)</f>
        <v/>
      </c>
      <c r="EG577">
        <f>IFERROR(INDEX(ADJ!$A$1:$BZ$1000,MATCH(PAYROLL!$D577,ADJ!A$1:A$500,0),MATCH(PAYROLL!EG$2,ADJ!$2:$2,0)),0)</f>
        <v/>
      </c>
      <c r="EH577">
        <f>IFERROR(INDEX(ADJ!$A$1:$BZ$1000,MATCH(PAYROLL!$D577,ADJ!A$1:A$500,0),MATCH(PAYROLL!EH$2,ADJ!$2:$2,0)),0)</f>
        <v/>
      </c>
      <c r="EI577">
        <f>IFERROR(INDEX(ADJ!$A$1:$BZ$1000,MATCH(PAYROLL!D577,ADJ!A$1:A$500,0),MATCH(PAYROLL!EI$2,ADJ!$2:$2,0)),0)</f>
        <v/>
      </c>
      <c r="EJ577">
        <f>IFERROR(INDEX(ADJ!$A$1:$BZ$1000,MATCH(PAYROLL!$D577,ADJ!A$1:A$500,0),MATCH(PAYROLL!EJ$2,ADJ!$2:$2,0)),0)</f>
        <v/>
      </c>
      <c r="EK577">
        <f>SUM(DZ577:EJ577)</f>
        <v/>
      </c>
    </row>
    <row r="578">
      <c r="A578" t="n">
        <v>576</v>
      </c>
      <c r="B578" t="inlineStr">
        <is>
          <t>Lê Văn Tuấn</t>
        </is>
      </c>
      <c r="D578" t="inlineStr">
        <is>
          <t>156953-01</t>
        </is>
      </c>
      <c r="S578">
        <f>IFERROR(INDEX(PIS!$A$1:$BZ$1000,MATCH($D578,PIS!C$1:C$500,0),MATCH("Lương CB tháng trước",PIS!$1:$1,0)),0)</f>
        <v/>
      </c>
      <c r="T578">
        <f>IFERROR(INDEX(PIS!$A$1:$BZ$1000,MATCH($D578,PIS!C$1:C$500,0),MATCH("Lương CB hiện tại",PIS!$1:$1,0)),0)</f>
        <v/>
      </c>
      <c r="U578">
        <f>IFERROR(INDEX(PIS!$A$1:$BZ$1000,MATCH($D578,PIS!C$1:C$500,0),MATCH("Lương đóng BHBB",PIS!$1:$1,0)),0)</f>
        <v/>
      </c>
      <c r="V578">
        <f>IFERROR(INDEX(PIS!$A$1:$BZ$1000,MATCH($D578,PIS!C$1:C$500,0),MATCH(V$2,PIS!$2:$2,0)),0)</f>
        <v/>
      </c>
      <c r="W578">
        <f>IFERROR(INDEX(PIS!$A$1:$BZ$1000,MATCH($D578,PIS!C$1:C$500,0),MATCH(W$2,PIS!$2:$2,0)),0)</f>
        <v/>
      </c>
      <c r="X578">
        <f>IFERROR(INDEX(PIS!$A$1:$BZ$1000,MATCH($D578,PIS!C$1:C$500,0),MATCH(X$2,PIS!$2:$2,0)),0)</f>
        <v/>
      </c>
      <c r="Y578">
        <f>IFERROR(INDEX(PIS!$A$1:$BZ$1000,MATCH($D578,PIS!C$1:C$500,0),MATCH(Y$2,PIS!$2:$2,0)),0)</f>
        <v/>
      </c>
      <c r="Z578">
        <f>IFERROR(INDEX(PIS!$A$1:$BZ$1000,MATCH($D578,PIS!C$1:C$500,0),MATCH(Z$2,PIS!$2:$2,0)),0)</f>
        <v/>
      </c>
      <c r="AA578">
        <f>IFERROR(INDEX(PIS!$A$1:$BZ$1000,MATCH($D578,PIS!C$1:C$500,0),MATCH(AA$2,PIS!$2:$2,0)),0)</f>
        <v/>
      </c>
      <c r="AB578">
        <f>IFERROR(INDEX(PIS!$A$1:$BZ$1000,MATCH($D578,PIS!C$1:C$500,0),MATCH(AB$2,PIS!$2:$2,0)),0)</f>
        <v/>
      </c>
      <c r="AC578">
        <f>SUM(V578:AB578)</f>
        <v/>
      </c>
      <c r="AD578">
        <f>IFERROR(INDEX(TIMESHEET!$A$1:$AI$5000,MATCH($D578,TIMESHEET!A$1:A$500,0),MATCH("T100",TIMESHEET!$2:$2,0))-2,0)</f>
        <v/>
      </c>
      <c r="AE578">
        <f>IFERROR(INDEX(TIMESHEET!$A$1:$AI$5000,MATCH($D578,TIMESHEET!A$1:A$500,0),MATCH("T202",TIMESHEET!$2:$2,0)),0)</f>
        <v/>
      </c>
      <c r="AF578">
        <f>IFERROR(INDEX(TIMESHEET!$A$1:$AI$5000,MATCH($D578,TIMESHEET!A$1:A$500,0),MATCH("T302",TIMESHEET!$2:$2,0)),0)</f>
        <v/>
      </c>
      <c r="AG578">
        <f>IFERROR(INDEX(TIMESHEET!$A$1:$AI$5000,MATCH($D578,TIMESHEET!A$1:A$500,0),MATCH("T406",TIMESHEET!$2:$2,0)),0)</f>
        <v/>
      </c>
      <c r="AH578">
        <f>AE578+AG578</f>
        <v/>
      </c>
      <c r="AI578">
        <f>IFERROR(INDEX(TIMESHEET!$A$1:$AI$5000,MATCH($D578,TIMESHEET!A$1:A$500,0),MATCH("T701",TIMESHEET!$2:$2,0)),0)</f>
        <v/>
      </c>
      <c r="AJ578">
        <f>IFERROR(INDEX(TIMESHEET!$A$1:$AI$5000,MATCH($D578,TIMESHEET!B$1:B$500,0),MATCH("T320",TIMESHEET!$2:$2,0)),0)</f>
        <v/>
      </c>
      <c r="AK578">
        <f>IFERROR(IF(LEFT(INDEX(PIS!O$1:O$500,MATCH(D578,PIS!C$1:C$500)),1)="M",T578/AD578*SUM(AE578:AG578),T578*AD578),0)</f>
        <v/>
      </c>
      <c r="AL578">
        <f>IFERROR(INDEX(ADJ!$A$1:$BZ$1000,MATCH(PAYROLL!D578,ADJ!A$1:A$500,0),MATCH(PAYROLL!AL$2,ADJ!$2:$2,0)),0)</f>
        <v/>
      </c>
      <c r="AM578">
        <f>SUM(AK578:AL578)</f>
        <v/>
      </c>
      <c r="AN578">
        <f>IFERROR(ROUND(V578/$AD578*$AH578,0),0)</f>
        <v/>
      </c>
      <c r="AO578">
        <f>IFERROR(ROUND(W578/$AD578*$AH578,0),0)</f>
        <v/>
      </c>
      <c r="AP578">
        <f>IFERROR(ROUND(X578/$AD578*$AE578,0),0)</f>
        <v/>
      </c>
      <c r="AQ578">
        <f>IFERROR(ROUND(Y578/$AD578*$AH578,0),0)</f>
        <v/>
      </c>
      <c r="AR578">
        <f>IFERROR(ROUND(Z578/$AD578*$AH578,0),0)</f>
        <v/>
      </c>
      <c r="AS578">
        <f>IFERROR(ROUND(AA578/$AD578*$AH578,0),0)</f>
        <v/>
      </c>
      <c r="AT578">
        <f>IFERROR(IF((AE578+AF578+AG578)&gt;13,AB578,ROUND(AB578/AD578*AH578,0)),0)</f>
        <v/>
      </c>
      <c r="AU578">
        <f>IFERROR(INDEX(ADJ!$A$1:$BZ$1000,MATCH(PAYROLL!D578,ADJ!A$1:A$500,0),MATCH(PAYROLL!AU$2,ADJ!$2:$2,0)),0)</f>
        <v/>
      </c>
      <c r="AV578">
        <f>ROUND(SUM(AN578:AU578),0)</f>
        <v/>
      </c>
      <c r="AW578">
        <f>IFERROR(INDEX(TIMESHEET!$A$1:$AI$5000,MATCH(PAYROLL!D578,TIMESHEET!A$1:A$500,0),MATCH("T620",TIMESHEET!$2:$2,0)),0)</f>
        <v/>
      </c>
      <c r="AX578">
        <f>IFERROR(INDEX(TIMESHEET!$A$1:$AI$5000,MATCH(PAYROLL!D578,TIMESHEET!A$1:A$500,0),MATCH("T601",TIMESHEET!$2:$2,0)),0)</f>
        <v/>
      </c>
      <c r="AY578">
        <f>IFERROR(INDEX(TIMESHEET!$A$1:$AI$5000,MATCH(PAYROLL!D578,TIMESHEET!A$1:A$500,0),MATCH("T602",TIMESHEET!$2:$2,0)),0)</f>
        <v/>
      </c>
      <c r="AZ578">
        <f>IFERROR(INDEX(TIMESHEET!$A$1:$AI$5000,MATCH(PAYROLL!D578,TIMESHEET!A$1:A$500,0),MATCH("T603",TIMESHEET!$2:$2,0)),0)</f>
        <v/>
      </c>
      <c r="BA578">
        <f>IFERROR(INDEX(TIMESHEET!$A$1:$AI$5000,MATCH(PAYROLL!D578,TIMESHEET!A$1:A$500,0),MATCH("T611",TIMESHEET!$2:$2,0)),0)</f>
        <v/>
      </c>
      <c r="BB578">
        <f>IFERROR(INDEX(TIMESHEET!$A$1:$AI$5000,MATCH(PAYROLL!D578,TIMESHEET!A$1:A$500,0),MATCH("T612",TIMESHEET!$2:$2,0)),0)</f>
        <v/>
      </c>
      <c r="BC578">
        <f>IFERROR(INDEX(TIMESHEET!$A$1:$AI$5000,MATCH(PAYROLL!D578,TIMESHEET!A$1:A$500,0),MATCH("T613",TIMESHEET!$2:$2,0)),0)</f>
        <v/>
      </c>
      <c r="BD578">
        <f>IFERROR(INDEX(TIMESHEET!$A$1:$AI$5000,MATCH(PAYROLL!D578,TIMESHEET!A$1:A$500,0),MATCH("T500",TIMESHEET!$2:$2,0)),0)</f>
        <v/>
      </c>
      <c r="BE578">
        <f>IFERROR(IF(LEFT(INDEX(PIS!O$1:O$500,MATCH(D578,PIS!C$1:C$500)),1)="M",T578/AD578/8*(AW578+AX578*1.5+AY578*2+AZ578*3+BA578*2.1+BB578*2.7+BC578*3.9+BD578*0.3),T578/8*(AW578+AX578*1.5+AY578*2+AZ578*3+BA578*2.1+BB578*2.7+BC578*3.9+BD578*0.3)),0)</f>
        <v/>
      </c>
      <c r="BF578">
        <f>IFERROR(INDEX(ADJ!$A$1:$BZ$1000,MATCH(PAYROLL!$D578,ADJ!A$1:A$500,0),MATCH(PAYROLL!BF$2,ADJ!$2:$2,0)),0)</f>
        <v/>
      </c>
      <c r="BG578">
        <f>IFERROR(INDEX(ADJ!$A$1:$BZ$1000,MATCH(PAYROLL!D578,ADJ!A$1:A$500,0),MATCH(PAYROLL!BG$2,ADJ!$2:$2,0)),0)</f>
        <v/>
      </c>
      <c r="BH578">
        <f>IFERROR(INDEX(ADJ!$A$1:$BZ$1000,MATCH(PAYROLL!D578,ADJ!A$1:A$500,0),MATCH(PAYROLL!BH$2,ADJ!$2:$2,0)),0)</f>
        <v/>
      </c>
      <c r="BI578">
        <f>IFERROR(INDEX(ADJ!$A$1:$BZ$1000,MATCH(PAYROLL!D578,ADJ!A$1:A$500,0),MATCH(PAYROLL!BI$2,ADJ!$2:$2,0)),0)</f>
        <v/>
      </c>
      <c r="BJ578">
        <f>IFERROR(INDEX(ADJ!$A$1:$BZ$1000,MATCH(PAYROLL!D578,ADJ!A$1:A$500,0),MATCH(PAYROLL!BJ$2,ADJ!$2:$2,0)),0)</f>
        <v/>
      </c>
      <c r="BK578">
        <f>SUM(BF578:BJ578)</f>
        <v/>
      </c>
      <c r="BL578">
        <f>IFERROR(INDEX(ADJ!$A$1:$BZ$1000,MATCH(PAYROLL!D578,ADJ!A$1:A$500,0),MATCH(PAYROLL!BL$2,ADJ!$2:$2,0)),0)</f>
        <v/>
      </c>
      <c r="BM578">
        <f>IFERROR(INDEX(ADJ!$A$1:$BZ$1000,MATCH(PAYROLL!D578,ADJ!A$1:A$500,0),MATCH(PAYROLL!BM$2,ADJ!$2:$2,0)),0)</f>
        <v/>
      </c>
      <c r="BN578">
        <f>IFERROR(INDEX(ADJ!$A$1:$BZ$1000,MATCH(PAYROLL!D578,ADJ!A$1:A$500,0),MATCH(PAYROLL!BN$2,ADJ!$2:$2,0)),0)</f>
        <v/>
      </c>
      <c r="BO578">
        <f>IFERROR(INDEX(ADJ!$A$1:$BZ$1000,MATCH(PAYROLL!D578,ADJ!A$1:A$500,0),MATCH(PAYROLL!BO$2,ADJ!$2:$2,0)),0)</f>
        <v/>
      </c>
      <c r="BP578">
        <f>SUM(AM578,AV578,BE578,BK578,BL578:BO578)</f>
        <v/>
      </c>
      <c r="BQ578">
        <f>BO578</f>
        <v/>
      </c>
      <c r="BR578">
        <f>IFERROR(ROUND(IF(LEFT(INDEX(PIS!O$1:O$500,MATCH(D578,PIS!C$1:C$500)),1)="D",T578/8*(BD578*0.3),IF(LEFT(INDEX(PIS!O$1:O$500,MATCH(D578,PIS!C$1:C$500)),1)="H",T578*($BD578*0.3),T578/$AD578/8*($BD578*0.3))),0),0)</f>
        <v/>
      </c>
      <c r="BS578">
        <f>IF(AP578&lt;1,0,MIN(AP578,730000))</f>
        <v/>
      </c>
      <c r="BT578">
        <f>IFERROR(ROUND((BE578-SUM(AW578:BC578)*T578/AD578/8),0)-BR578,0)</f>
        <v/>
      </c>
      <c r="BU578">
        <f>AO578</f>
        <v/>
      </c>
      <c r="BV578">
        <f>SUM(BQ578:BU578)</f>
        <v/>
      </c>
      <c r="BW578">
        <f>BP578-BV578</f>
        <v/>
      </c>
      <c r="BX578">
        <f>IFERROR(IF(RIGHT(INDEX(PIS!O$1:O$500,MATCH(D578,PIS!C$1:C$500)),5)="Gross",MIN(U578+V578,VLOOKUP("R700",TSC!B:C,2,0)*VLOOKUP("R101",TSC!B:C,2,0))*VLOOKUP("R701",TSC!B:C,2,0)%,0),0)</f>
        <v/>
      </c>
      <c r="BY578">
        <f>IFERROR(IF(RIGHT(INDEX(PIS!O$1:O$500,MATCH(D578,PIS!C$1:C$500)),5)="Gross",MIN(U578+V578,VLOOKUP("R700",TSC!B:C,2,0)*VLOOKUP("R101",TSC!B:C,2,0))*VLOOKUP("T704",TSC!B:C,2,0)%,0),0)</f>
        <v/>
      </c>
      <c r="BZ578">
        <f>IFERROR(IF(RIGHT(INDEX(PIS!O$1:O$500,MATCH(D578,PIS!C$1:C$500)),5)="Gross",MIN(U578+V578,VLOOKUP("R700",TSC!B:C,2,0)*VLOOKUP("1",TSC!F:G,2,0))*VLOOKUP("T705",TSC!B:C,2,0)%,0),0)</f>
        <v/>
      </c>
      <c r="CA578">
        <f>IFERROR(INDEX(ADJ!$A$1:$BZ$1000,MATCH(PAYROLL!D578,ADJ!A$1:A$500,0),MATCH(PAYROLL!CA$2,ADJ!$2:$2,0)),0)</f>
        <v/>
      </c>
      <c r="CB578">
        <f>IFERROR(INDEX(ADJ!$A$1:$BZ$1000,MATCH(PAYROLL!D578,ADJ!A$1:A$500,0),MATCH(PAYROLL!CB$2,ADJ!$2:$2,0)),0)</f>
        <v/>
      </c>
      <c r="CC578">
        <f>SUM(BX578:CB578)</f>
        <v/>
      </c>
      <c r="CD578">
        <f>IFERROR(INDEX(PIS!$A$1:$BZ$1000,MATCH(PAYROLL!D578,PIS!C$1:C$500,0),MATCH(PAYROLL!CD$1,PIS!$1:$1,0)),0)</f>
        <v/>
      </c>
      <c r="CE578">
        <f>IFERROR(IF(OR(INDEX(PIS!P$1:P$500,MATCH(D578,PIS!C$1:C$500,0))="LT2",INDEX(PIS!P$1:P$500,MATCH(D578,PIS!C$1:C$500,0))="P10"),0,SUM(CC578,CD578*VLOOKUP("R601",TSC!B:C,2,0),VLOOKUP("R602",TSC!B:C,2,0))),0)</f>
        <v/>
      </c>
      <c r="CF578">
        <f>MAX(BW578-CE578,0)</f>
        <v/>
      </c>
      <c r="CG578">
        <f>IFERROR(IF(OR(RIGHT(INDEX(PIS!P$1:P$500,MATCH(D578,PIS!C$1:C$500)),5)="P10",RIGHT(INDEX(PIS!P$1:P$500,MATCH(D578,PIS!C$1:C$500)),5)="CK"),0,IF(CF578&lt;=5000000,CF578*5%,IF(CF578&lt;=10000000,CF578*10%-250000,IF(CF578&lt;=18000000,CF578*15%-750000,IF(CF578&lt;=32000000,CF578*20%-1650000,IF(CF578&lt;=52000000,CF578*25%-3250000,IF(CF578&lt;=80000000,BH578*30%-5850000,CF578*35%-9850000))))))),0)</f>
        <v/>
      </c>
      <c r="CH578">
        <f>IFERROR(IF(OR(INDEX(PIS!P$1:P$500,MATCH(D578,PIS!C$1:C$500))="LT",INDEX(PIS!P$1:P$500,MATCH(D578,PIS!C$1:C$500))="CK"),0,IF(CF578&lt;2000000,0,CF578*10%)),0)</f>
        <v/>
      </c>
      <c r="CI578">
        <f>IFERROR(INDEX(ADJ!$A$1:$BZ$1000,MATCH(PAYROLL!D578,ADJ!A$1:A$500,0),MATCH(PAYROLL!CI$2,ADJ!$2:$2,0)),0)</f>
        <v/>
      </c>
      <c r="CJ578">
        <f>IFERROR(INDEX(ADJ!$A$1:$BZ$1000,MATCH(PAYROLL!D578,ADJ!A$1:A$500,0),MATCH(PAYROLL!CJ$2,ADJ!$2:$2,0)),0)</f>
        <v/>
      </c>
      <c r="CK578">
        <f>IFERROR(INDEX(ADJ!$A$1:$BZ$1000,MATCH(PAYROLL!D578,ADJ!A$1:A$500,0),MATCH(PAYROLL!CK$2,ADJ!$2:$2,0)),0)</f>
        <v/>
      </c>
      <c r="CL578">
        <f>SUM(CG578:CK578)</f>
        <v/>
      </c>
      <c r="CM578">
        <f>ROUND(SUM(CH578:CK578),0)</f>
        <v/>
      </c>
      <c r="CN578">
        <f>IFERROR(INDEX(CSDA!D$1:D$500,MATCH($CN$2,CSDA!C$1:C$500,0))*INDEX(PIS!V$1:V$500,MATCH(D578,PIS!C$1:C$500))+INDEX(ADJ!$A$1:$BZ$1000,MATCH(PAYROLL!D578,ADJ!A$1:A$500,0),MATCH(PAYROLL!CN$2,ADJ!$2:$2,0)),0)</f>
        <v/>
      </c>
      <c r="CO578">
        <f>IFERROR(INDEX(ADJ!$A$1:$BZ$1000,MATCH(PAYROLL!D578,ADJ!A$1:A$500,0),MATCH(PAYROLL!CO$2,ADJ!$2:$2,0)),0)</f>
        <v/>
      </c>
      <c r="CP578">
        <f>IFERROR(INDEX(ADJ!$A$1:$BZ$1000,MATCH(PAYROLL!D578,ADJ!A$1:A$500,0),MATCH(PAYROLL!CP$2,ADJ!$2:$2,0)),0)</f>
        <v/>
      </c>
      <c r="CQ578">
        <f>BP578-CL578-CI578-CM578-CN578-CO578-CP578-CC578</f>
        <v/>
      </c>
      <c r="CR578">
        <f>IFERROR(IF(RIGHT(INDEX(PIS!O$1:O$500,MATCH(D578,PIS!C$1:C$500,0)),5)="Gross",MIN(U578+V578,VLOOKUP("R700",TSC!B:C,2,0)*VLOOKUP("R101",TSC!B:C,2,0))*(VLOOKUP("T711",TSC!B:C,2,0)+VLOOKUP("T712",TSC!B:C,2,0))%,MIN(T578+V578,VLOOKUP("R700",TSC!B:C,2,0)*VLOOKUP("R101",TSC!B:C,2,0))*(VLOOKUP("T711",TSC!B:C,2,0)+VLOOKUP("T712",TSC!B:C,2,0)+VLOOKUP("R701",TSC!B:C,2,0))%),0)</f>
        <v/>
      </c>
      <c r="CS578">
        <f>IFERROR(IF(RIGHT(INDEX(PIS!O$1:O$500,MATCH(D578,PIS!C$1:C$500,0)),5)="Gross",MIN(U578+V578,VLOOKUP("R700",TSC!B:C,2,0)*VLOOKUP("R101",TSC!B:C,2,0))*(VLOOKUP("T714",TSC!B:C,2,0))%,MIN(T578+V578,VLOOKUP("R700",TSC!B:C,2,0)*VLOOKUP("R101",TSC!B:C,2,0))*(VLOOKUP("T704",TSC!B:C,2,0)+VLOOKUP("T714",TSC!B:C,2,0))%),0)</f>
        <v/>
      </c>
      <c r="CT578">
        <f>IFERROR(IF(RIGHT(INDEX(PIS!O$1:O$500,MATCH(D578,PIS!C$1:C$500,0)),5)="Gross",MIN(U578+V578,VLOOKUP("R700",TSC!B:C,2,0)*VLOOKUP("R101",TSC!B:C,2,0))*VLOOKUP("T705",TSC!B:C,2,0)%,MIN(T578+V578,VLOOKUP("R700",TSC!B:C,2,0)*VLOOKUP("R101",TSC!B:C,2,0))*VLOOKUP("T705",TSC!B:C,2,0)%),0)</f>
        <v/>
      </c>
      <c r="CU578">
        <f>IFERROR(IF(RIGHT(INDEX(PIS!O$1:O$500,MATCH(D578,PIS!C$1:C$500,0)),5)="Gross",MIN(U578+V578,VLOOKUP("R700",TSC!B:C,2,0)*VLOOKUP("R101",TSC!B:C,2,0))*(VLOOKUP("T713",TSC!B:C,2,0))%,MIN(T578+V578,VLOOKUP("R700",TSC!B:C,2,0)*VLOOKUP("R101",TSC!B:C,2,0))*(VLOOKUP("T713",TSC!B:C,2,0))%),0)</f>
        <v/>
      </c>
      <c r="CV578">
        <f>IFERROR(INDEX(ADJ!$A$1:$BZ$1000,MATCH(PAYROLL!D578,ADJ!A$1:A$500,0),MATCH(PAYROLL!CV$2,ADJ!$2:$2,0)),0)</f>
        <v/>
      </c>
      <c r="CW578">
        <f>IFERROR(INDEX(ADJ!$A$1:$BZ$1000,MATCH(PAYROLL!D578,ADJ!A$1:A$500,0),MATCH(PAYROLL!CW$2,ADJ!$2:$2,0)),0)</f>
        <v/>
      </c>
      <c r="CX578">
        <f>SUM(CR578:CW578)</f>
        <v/>
      </c>
      <c r="CY578">
        <f>ROUND(IF(CR578&gt;0,T578+V578*VLOOKUP("R202",TSC!$B$1:$C$500,2,0),0),0)</f>
        <v/>
      </c>
      <c r="CZ578">
        <f>IFERROR(INDEX(CSDA!D$1:D$500,MATCH($CZ$2,CSDA!C$1:C$500,0)),0)</f>
        <v/>
      </c>
      <c r="DA578">
        <f>ROUND(T578*0.7%,0)</f>
        <v/>
      </c>
      <c r="DB578">
        <f>ROUND(T578/12,0)</f>
        <v/>
      </c>
      <c r="DC578">
        <f ref="DC578" t="array">IFERROR(INDEX(CSDA!D$1:D$500,MATCH("Trích giữ"&amp;PAYROLL!DC$2,CSDA!A$1:A$500&amp;CSDA!C$1:C$500,0)),0)</f>
        <v/>
      </c>
      <c r="DD578">
        <f ref="DD578" t="array">IFERROR(INDEX(CSDA!D$1:D$500,MATCH("Trích giữ"&amp;PAYROLL!DD$2,CSDA!A$1:A$500&amp;CSDA!C$1:C$500,0)),0)</f>
        <v/>
      </c>
      <c r="DE578">
        <f ref="DE578" t="array">IFERROR(INDEX(CSDA!D$1:D$500,MATCH("Trích giữ"&amp;PAYROLL!DE$2,CSDA!A$1:A$500&amp;CSDA!C$1:C$500,0)),0)</f>
        <v/>
      </c>
      <c r="DF578">
        <f>IFERROR(INDEX(CSDA!D$1:D$500,MATCH(PAYROLL!DF$2,CSDA!C$1:C$500,0)),0)</f>
        <v/>
      </c>
      <c r="DG578">
        <f ref="DG578" t="array">IFERROR(INDEX(CSDA!D$1:D$500,MATCH("Trích giữ"&amp;PAYROLL!DG$2,CSDA!A$1:A$500&amp;CSDA!C$1:C$500,0)),0)</f>
        <v/>
      </c>
      <c r="DH578">
        <f>ROUND(T578/26,0)</f>
        <v/>
      </c>
      <c r="DI578">
        <f ref="DI578" t="array">IFERROR(INDEX(CSDA!D$1:D$500,MATCH("Trích giữ"&amp;PAYROLL!DI$2,CSDA!A$1:A$500&amp;CSDA!C$1:C$500,0)),0)</f>
        <v/>
      </c>
      <c r="DJ578">
        <f>IF(U578=0,T578*21.5%-BL578,0)</f>
        <v/>
      </c>
      <c r="DK578">
        <f ref="DK578" t="array">IFERROR(INDEX(CSDA!D$1:D$500,MATCH("Trích giữ"&amp;PAYROLL!DK$2,CSDA!A$1:A$500&amp;CSDA!C$1:C$500,0)),0)</f>
        <v/>
      </c>
      <c r="DL578">
        <f>IFERROR(INDEX(CSDA!D$1:D$500,MATCH(PAYROLL!DL$2,CSDA!C$1:C$500,0))/12,0)</f>
        <v/>
      </c>
      <c r="DM578">
        <f>SUM(DB578:DL578)</f>
        <v/>
      </c>
      <c r="DN578">
        <f>IFERROR(INDEX(ADJ!$A$1:$BZ$1000,MATCH(PAYROLL!D578,ADJ!A$1:A$500,0),MATCH(PAYROLL!DN$2,ADJ!$2:$2,0)),0)</f>
        <v/>
      </c>
      <c r="DO578">
        <f>IFERROR(SUM(BP578,DM578:DN578,CX578:DA578)-DT578,0)</f>
        <v/>
      </c>
      <c r="DP578">
        <f ref="DP578" t="array">SUM(BW578*IFERROR(INDEX(CSDA!D$1:D$500,MATCH(BW$2,CSDA!C$1:C$500,0)),0)%,CX578*IFERROR(INDEX(CSDA!D$1:D$500,MATCH(CX$2,CSDA!C$1:C$500,0)),0)%,DA578*IFERROR(INDEX(CSDA!D$1:D$500,MATCH(DA$2,CSDA!C$1:C$500,0)),0)%,DB578*IFERROR(INDEX(CSDA!D$1:D$500,MATCH(DB$2,CSDA!C$1:C$500,0)),0)%,DF578*IFERROR(INDEX(CSDA!D$1:D$500,MATCH("Phí dịch vụ"&amp;PAYROLL!DF$2,CSDA!A$1:A$500&amp;CSDA!C$1:C$500,0)),0)%,DC578*IFERROR(INDEX(CSDA!D$1:D$500,MATCH("Phí dịch vụ"&amp;PAYROLL!DC$2,CSDA!A$1:A$500&amp;CSDA!C$1:C$500,0)),0)%,DH578*IFERROR(INDEX(CSDA!D$1:D$500,MATCH("Phí dịch vụ"&amp;PAYROLL!DH$2,CSDA!A$1:A$500&amp;CSDA!C$1:C$500,0)),0)%,DJ578*IFERROR(INDEX(CSDA!D$1:D$500,MATCH("Phí dịch vụ"&amp;PAYROLL!DJ$2,CSDA!A$1:A$500&amp;CSDA!C$1:C$500,0)),0)%,BN578*IFERROR(INDEX(CSDA!D$1:D$500,MATCH(BN$2,CSDA!C$1:C$500,0)),0)%)-BN578*7%</f>
        <v/>
      </c>
      <c r="DQ578">
        <f>IFERROR(INDEX(ADJ!$A$1:$BZ$1000,MATCH(PAYROLL!D578,ADJ!A$1:A$500,0),MATCH(PAYROLL!DQ$2,ADJ!$2:$2,0)),0)</f>
        <v/>
      </c>
      <c r="DR578">
        <f>IFERROR(INDEX(ADJ!$A$1:$BZ$1000,MATCH(PAYROLL!D578,ADJ!A$1:A$500,0),MATCH(PAYROLL!DR$2,ADJ!$2:$2,0)),0)</f>
        <v/>
      </c>
      <c r="DS578">
        <f>SUM(DP578:DR578)</f>
        <v/>
      </c>
      <c r="DT578">
        <f>EK578</f>
        <v/>
      </c>
      <c r="DU578">
        <f>SUM(DO578:DR578)</f>
        <v/>
      </c>
      <c r="DV578">
        <f>ROUND(DU578*0.1,0)</f>
        <v/>
      </c>
      <c r="DW578">
        <f>DU578+DV578</f>
        <v/>
      </c>
      <c r="DZ578">
        <f>IFERROR(INDEX(ADJ!$A$1:$BZ$1000,MATCH(PAYROLL!$D578,ADJ!A$1:A$500,0),MATCH(PAYROLL!DZ$2,ADJ!$2:$2,0)),0)</f>
        <v/>
      </c>
      <c r="EA578">
        <f>IFERROR(INDEX(ADJ!$A$1:$BZ$1000,MATCH(PAYROLL!$D578,ADJ!A$1:A$500,0),MATCH(PAYROLL!EA$2,ADJ!$2:$2,0)),0)</f>
        <v/>
      </c>
      <c r="EB578">
        <f>IFERROR(INDEX(ADJ!$A$1:$BZ$1000,MATCH(PAYROLL!$D578,ADJ!A$1:A$500,0),MATCH(PAYROLL!EB$2,ADJ!$2:$2,0)),0)</f>
        <v/>
      </c>
      <c r="EC578">
        <f>IFERROR(INDEX(ADJ!$A$1:$BZ$1000,MATCH(PAYROLL!$D578,ADJ!A$1:A$500,0),MATCH(PAYROLL!EC$2,ADJ!$2:$2,0)),0)</f>
        <v/>
      </c>
      <c r="ED578">
        <f>IFERROR(INDEX(ADJ!$A$1:$BZ$1000,MATCH(PAYROLL!$D578,ADJ!A$1:A$500,0),MATCH(PAYROLL!ED$2,ADJ!$2:$2,0)),0)</f>
        <v/>
      </c>
      <c r="EE578">
        <f>IFERROR(INDEX(ADJ!$A$1:$BZ$1000,MATCH(PAYROLL!$D578,ADJ!A$1:A$500,0),MATCH(PAYROLL!EE$2,ADJ!$2:$2,0)),0)</f>
        <v/>
      </c>
      <c r="EF578">
        <f>IFERROR(INDEX(ADJ!$A$1:$BZ$1000,MATCH(PAYROLL!$D578,ADJ!A$1:A$500,0),MATCH(PAYROLL!EF$2,ADJ!$2:$2,0)),0)</f>
        <v/>
      </c>
      <c r="EG578">
        <f>IFERROR(INDEX(ADJ!$A$1:$BZ$1000,MATCH(PAYROLL!$D578,ADJ!A$1:A$500,0),MATCH(PAYROLL!EG$2,ADJ!$2:$2,0)),0)</f>
        <v/>
      </c>
      <c r="EH578">
        <f>IFERROR(INDEX(ADJ!$A$1:$BZ$1000,MATCH(PAYROLL!$D578,ADJ!A$1:A$500,0),MATCH(PAYROLL!EH$2,ADJ!$2:$2,0)),0)</f>
        <v/>
      </c>
      <c r="EI578">
        <f>IFERROR(INDEX(ADJ!$A$1:$BZ$1000,MATCH(PAYROLL!D578,ADJ!A$1:A$500,0),MATCH(PAYROLL!EI$2,ADJ!$2:$2,0)),0)</f>
        <v/>
      </c>
      <c r="EJ578">
        <f>IFERROR(INDEX(ADJ!$A$1:$BZ$1000,MATCH(PAYROLL!$D578,ADJ!A$1:A$500,0),MATCH(PAYROLL!EJ$2,ADJ!$2:$2,0)),0)</f>
        <v/>
      </c>
      <c r="EK578">
        <f>SUM(DZ578:EJ578)</f>
        <v/>
      </c>
    </row>
    <row r="579">
      <c r="A579" t="n">
        <v>577</v>
      </c>
      <c r="B579" t="inlineStr">
        <is>
          <t>Hoàng Thị Hương</t>
        </is>
      </c>
      <c r="D579" t="inlineStr">
        <is>
          <t>154157-02</t>
        </is>
      </c>
      <c r="S579">
        <f>IFERROR(INDEX(PIS!$A$1:$BZ$1000,MATCH($D579,PIS!C$1:C$500,0),MATCH("Lương CB tháng trước",PIS!$1:$1,0)),0)</f>
        <v/>
      </c>
      <c r="T579">
        <f>IFERROR(INDEX(PIS!$A$1:$BZ$1000,MATCH($D579,PIS!C$1:C$500,0),MATCH("Lương CB hiện tại",PIS!$1:$1,0)),0)</f>
        <v/>
      </c>
      <c r="U579">
        <f>IFERROR(INDEX(PIS!$A$1:$BZ$1000,MATCH($D579,PIS!C$1:C$500,0),MATCH("Lương đóng BHBB",PIS!$1:$1,0)),0)</f>
        <v/>
      </c>
      <c r="V579">
        <f>IFERROR(INDEX(PIS!$A$1:$BZ$1000,MATCH($D579,PIS!C$1:C$500,0),MATCH(V$2,PIS!$2:$2,0)),0)</f>
        <v/>
      </c>
      <c r="W579">
        <f>IFERROR(INDEX(PIS!$A$1:$BZ$1000,MATCH($D579,PIS!C$1:C$500,0),MATCH(W$2,PIS!$2:$2,0)),0)</f>
        <v/>
      </c>
      <c r="X579">
        <f>IFERROR(INDEX(PIS!$A$1:$BZ$1000,MATCH($D579,PIS!C$1:C$500,0),MATCH(X$2,PIS!$2:$2,0)),0)</f>
        <v/>
      </c>
      <c r="Y579">
        <f>IFERROR(INDEX(PIS!$A$1:$BZ$1000,MATCH($D579,PIS!C$1:C$500,0),MATCH(Y$2,PIS!$2:$2,0)),0)</f>
        <v/>
      </c>
      <c r="Z579">
        <f>IFERROR(INDEX(PIS!$A$1:$BZ$1000,MATCH($D579,PIS!C$1:C$500,0),MATCH(Z$2,PIS!$2:$2,0)),0)</f>
        <v/>
      </c>
      <c r="AA579">
        <f>IFERROR(INDEX(PIS!$A$1:$BZ$1000,MATCH($D579,PIS!C$1:C$500,0),MATCH(AA$2,PIS!$2:$2,0)),0)</f>
        <v/>
      </c>
      <c r="AB579">
        <f>IFERROR(INDEX(PIS!$A$1:$BZ$1000,MATCH($D579,PIS!C$1:C$500,0),MATCH(AB$2,PIS!$2:$2,0)),0)</f>
        <v/>
      </c>
      <c r="AC579">
        <f>SUM(V579:AB579)</f>
        <v/>
      </c>
      <c r="AD579">
        <f>IFERROR(INDEX(TIMESHEET!$A$1:$AI$5000,MATCH($D579,TIMESHEET!A$1:A$500,0),MATCH("T100",TIMESHEET!$2:$2,0))-2,0)</f>
        <v/>
      </c>
      <c r="AE579">
        <f>IFERROR(INDEX(TIMESHEET!$A$1:$AI$5000,MATCH($D579,TIMESHEET!A$1:A$500,0),MATCH("T202",TIMESHEET!$2:$2,0)),0)</f>
        <v/>
      </c>
      <c r="AF579">
        <f>IFERROR(INDEX(TIMESHEET!$A$1:$AI$5000,MATCH($D579,TIMESHEET!A$1:A$500,0),MATCH("T302",TIMESHEET!$2:$2,0)),0)</f>
        <v/>
      </c>
      <c r="AG579">
        <f>IFERROR(INDEX(TIMESHEET!$A$1:$AI$5000,MATCH($D579,TIMESHEET!A$1:A$500,0),MATCH("T406",TIMESHEET!$2:$2,0)),0)</f>
        <v/>
      </c>
      <c r="AH579">
        <f>AE579+AG579</f>
        <v/>
      </c>
      <c r="AI579">
        <f>IFERROR(INDEX(TIMESHEET!$A$1:$AI$5000,MATCH($D579,TIMESHEET!A$1:A$500,0),MATCH("T701",TIMESHEET!$2:$2,0)),0)</f>
        <v/>
      </c>
      <c r="AJ579">
        <f>IFERROR(INDEX(TIMESHEET!$A$1:$AI$5000,MATCH($D579,TIMESHEET!B$1:B$500,0),MATCH("T320",TIMESHEET!$2:$2,0)),0)</f>
        <v/>
      </c>
      <c r="AK579">
        <f>IFERROR(IF(LEFT(INDEX(PIS!O$1:O$500,MATCH(D579,PIS!C$1:C$500)),1)="M",T579/AD579*SUM(AE579:AG579),T579*AD579),0)</f>
        <v/>
      </c>
      <c r="AL579">
        <f>IFERROR(INDEX(ADJ!$A$1:$BZ$1000,MATCH(PAYROLL!D579,ADJ!A$1:A$500,0),MATCH(PAYROLL!AL$2,ADJ!$2:$2,0)),0)</f>
        <v/>
      </c>
      <c r="AM579">
        <f>SUM(AK579:AL579)</f>
        <v/>
      </c>
      <c r="AN579">
        <f>IFERROR(ROUND(V579/$AD579*$AH579,0),0)</f>
        <v/>
      </c>
      <c r="AO579">
        <f>IFERROR(ROUND(W579/$AD579*$AH579,0),0)</f>
        <v/>
      </c>
      <c r="AP579">
        <f>IFERROR(ROUND(X579/$AD579*$AE579,0),0)</f>
        <v/>
      </c>
      <c r="AQ579">
        <f>IFERROR(ROUND(Y579/$AD579*$AH579,0),0)</f>
        <v/>
      </c>
      <c r="AR579">
        <f>IFERROR(ROUND(Z579/$AD579*$AH579,0),0)</f>
        <v/>
      </c>
      <c r="AS579">
        <f>IFERROR(ROUND(AA579/$AD579*$AH579,0),0)</f>
        <v/>
      </c>
      <c r="AT579">
        <f>IFERROR(IF((AE579+AF579+AG579)&gt;13,AB579,ROUND(AB579/AD579*AH579,0)),0)</f>
        <v/>
      </c>
      <c r="AU579">
        <f>IFERROR(INDEX(ADJ!$A$1:$BZ$1000,MATCH(PAYROLL!D579,ADJ!A$1:A$500,0),MATCH(PAYROLL!AU$2,ADJ!$2:$2,0)),0)</f>
        <v/>
      </c>
      <c r="AV579">
        <f>ROUND(SUM(AN579:AU579),0)</f>
        <v/>
      </c>
      <c r="AW579">
        <f>IFERROR(INDEX(TIMESHEET!$A$1:$AI$5000,MATCH(PAYROLL!D579,TIMESHEET!A$1:A$500,0),MATCH("T620",TIMESHEET!$2:$2,0)),0)</f>
        <v/>
      </c>
      <c r="AX579">
        <f>IFERROR(INDEX(TIMESHEET!$A$1:$AI$5000,MATCH(PAYROLL!D579,TIMESHEET!A$1:A$500,0),MATCH("T601",TIMESHEET!$2:$2,0)),0)</f>
        <v/>
      </c>
      <c r="AY579">
        <f>IFERROR(INDEX(TIMESHEET!$A$1:$AI$5000,MATCH(PAYROLL!D579,TIMESHEET!A$1:A$500,0),MATCH("T602",TIMESHEET!$2:$2,0)),0)</f>
        <v/>
      </c>
      <c r="AZ579">
        <f>IFERROR(INDEX(TIMESHEET!$A$1:$AI$5000,MATCH(PAYROLL!D579,TIMESHEET!A$1:A$500,0),MATCH("T603",TIMESHEET!$2:$2,0)),0)</f>
        <v/>
      </c>
      <c r="BA579">
        <f>IFERROR(INDEX(TIMESHEET!$A$1:$AI$5000,MATCH(PAYROLL!D579,TIMESHEET!A$1:A$500,0),MATCH("T611",TIMESHEET!$2:$2,0)),0)</f>
        <v/>
      </c>
      <c r="BB579">
        <f>IFERROR(INDEX(TIMESHEET!$A$1:$AI$5000,MATCH(PAYROLL!D579,TIMESHEET!A$1:A$500,0),MATCH("T612",TIMESHEET!$2:$2,0)),0)</f>
        <v/>
      </c>
      <c r="BC579">
        <f>IFERROR(INDEX(TIMESHEET!$A$1:$AI$5000,MATCH(PAYROLL!D579,TIMESHEET!A$1:A$500,0),MATCH("T613",TIMESHEET!$2:$2,0)),0)</f>
        <v/>
      </c>
      <c r="BD579">
        <f>IFERROR(INDEX(TIMESHEET!$A$1:$AI$5000,MATCH(PAYROLL!D579,TIMESHEET!A$1:A$500,0),MATCH("T500",TIMESHEET!$2:$2,0)),0)</f>
        <v/>
      </c>
      <c r="BE579">
        <f>IFERROR(IF(LEFT(INDEX(PIS!O$1:O$500,MATCH(D579,PIS!C$1:C$500)),1)="M",T579/AD579/8*(AW579+AX579*1.5+AY579*2+AZ579*3+BA579*2.1+BB579*2.7+BC579*3.9+BD579*0.3),T579/8*(AW579+AX579*1.5+AY579*2+AZ579*3+BA579*2.1+BB579*2.7+BC579*3.9+BD579*0.3)),0)</f>
        <v/>
      </c>
      <c r="BF579">
        <f>IFERROR(INDEX(ADJ!$A$1:$BZ$1000,MATCH(PAYROLL!$D579,ADJ!A$1:A$500,0),MATCH(PAYROLL!BF$2,ADJ!$2:$2,0)),0)</f>
        <v/>
      </c>
      <c r="BG579">
        <f>IFERROR(INDEX(ADJ!$A$1:$BZ$1000,MATCH(PAYROLL!D579,ADJ!A$1:A$500,0),MATCH(PAYROLL!BG$2,ADJ!$2:$2,0)),0)</f>
        <v/>
      </c>
      <c r="BH579">
        <f>IFERROR(INDEX(ADJ!$A$1:$BZ$1000,MATCH(PAYROLL!D579,ADJ!A$1:A$500,0),MATCH(PAYROLL!BH$2,ADJ!$2:$2,0)),0)</f>
        <v/>
      </c>
      <c r="BI579">
        <f>IFERROR(INDEX(ADJ!$A$1:$BZ$1000,MATCH(PAYROLL!D579,ADJ!A$1:A$500,0),MATCH(PAYROLL!BI$2,ADJ!$2:$2,0)),0)</f>
        <v/>
      </c>
      <c r="BJ579">
        <f>IFERROR(INDEX(ADJ!$A$1:$BZ$1000,MATCH(PAYROLL!D579,ADJ!A$1:A$500,0),MATCH(PAYROLL!BJ$2,ADJ!$2:$2,0)),0)</f>
        <v/>
      </c>
      <c r="BK579">
        <f>SUM(BF579:BJ579)</f>
        <v/>
      </c>
      <c r="BL579">
        <f>IFERROR(INDEX(ADJ!$A$1:$BZ$1000,MATCH(PAYROLL!D579,ADJ!A$1:A$500,0),MATCH(PAYROLL!BL$2,ADJ!$2:$2,0)),0)</f>
        <v/>
      </c>
      <c r="BM579">
        <f>IFERROR(INDEX(ADJ!$A$1:$BZ$1000,MATCH(PAYROLL!D579,ADJ!A$1:A$500,0),MATCH(PAYROLL!BM$2,ADJ!$2:$2,0)),0)</f>
        <v/>
      </c>
      <c r="BN579">
        <f>IFERROR(INDEX(ADJ!$A$1:$BZ$1000,MATCH(PAYROLL!D579,ADJ!A$1:A$500,0),MATCH(PAYROLL!BN$2,ADJ!$2:$2,0)),0)</f>
        <v/>
      </c>
      <c r="BO579">
        <f>IFERROR(INDEX(ADJ!$A$1:$BZ$1000,MATCH(PAYROLL!D579,ADJ!A$1:A$500,0),MATCH(PAYROLL!BO$2,ADJ!$2:$2,0)),0)</f>
        <v/>
      </c>
      <c r="BP579">
        <f>SUM(AM579,AV579,BE579,BK579,BL579:BO579)</f>
        <v/>
      </c>
      <c r="BQ579">
        <f>BO579</f>
        <v/>
      </c>
      <c r="BR579">
        <f>IFERROR(ROUND(IF(LEFT(INDEX(PIS!O$1:O$500,MATCH(D579,PIS!C$1:C$500)),1)="D",T579/8*(BD579*0.3),IF(LEFT(INDEX(PIS!O$1:O$500,MATCH(D579,PIS!C$1:C$500)),1)="H",T579*($BD579*0.3),T579/$AD579/8*($BD579*0.3))),0),0)</f>
        <v/>
      </c>
      <c r="BS579">
        <f>IF(AP579&lt;1,0,MIN(AP579,730000))</f>
        <v/>
      </c>
      <c r="BT579">
        <f>IFERROR(ROUND((BE579-SUM(AW579:BC579)*T579/AD579/8),0)-BR579,0)</f>
        <v/>
      </c>
      <c r="BU579">
        <f>AO579</f>
        <v/>
      </c>
      <c r="BV579">
        <f>SUM(BQ579:BU579)</f>
        <v/>
      </c>
      <c r="BW579">
        <f>BP579-BV579</f>
        <v/>
      </c>
      <c r="BX579">
        <f>IFERROR(IF(RIGHT(INDEX(PIS!O$1:O$500,MATCH(D579,PIS!C$1:C$500)),5)="Gross",MIN(U579+V579,VLOOKUP("R700",TSC!B:C,2,0)*VLOOKUP("R101",TSC!B:C,2,0))*VLOOKUP("R701",TSC!B:C,2,0)%,0),0)</f>
        <v/>
      </c>
      <c r="BY579">
        <f>IFERROR(IF(RIGHT(INDEX(PIS!O$1:O$500,MATCH(D579,PIS!C$1:C$500)),5)="Gross",MIN(U579+V579,VLOOKUP("R700",TSC!B:C,2,0)*VLOOKUP("R101",TSC!B:C,2,0))*VLOOKUP("T704",TSC!B:C,2,0)%,0),0)</f>
        <v/>
      </c>
      <c r="BZ579">
        <f>IFERROR(IF(RIGHT(INDEX(PIS!O$1:O$500,MATCH(D579,PIS!C$1:C$500)),5)="Gross",MIN(U579+V579,VLOOKUP("R700",TSC!B:C,2,0)*VLOOKUP("1",TSC!F:G,2,0))*VLOOKUP("T705",TSC!B:C,2,0)%,0),0)</f>
        <v/>
      </c>
      <c r="CA579">
        <f>IFERROR(INDEX(ADJ!$A$1:$BZ$1000,MATCH(PAYROLL!D579,ADJ!A$1:A$500,0),MATCH(PAYROLL!CA$2,ADJ!$2:$2,0)),0)</f>
        <v/>
      </c>
      <c r="CB579">
        <f>IFERROR(INDEX(ADJ!$A$1:$BZ$1000,MATCH(PAYROLL!D579,ADJ!A$1:A$500,0),MATCH(PAYROLL!CB$2,ADJ!$2:$2,0)),0)</f>
        <v/>
      </c>
      <c r="CC579">
        <f>SUM(BX579:CB579)</f>
        <v/>
      </c>
      <c r="CD579">
        <f>IFERROR(INDEX(PIS!$A$1:$BZ$1000,MATCH(PAYROLL!D579,PIS!C$1:C$500,0),MATCH(PAYROLL!CD$1,PIS!$1:$1,0)),0)</f>
        <v/>
      </c>
      <c r="CE579">
        <f>IFERROR(IF(OR(INDEX(PIS!P$1:P$500,MATCH(D579,PIS!C$1:C$500,0))="LT2",INDEX(PIS!P$1:P$500,MATCH(D579,PIS!C$1:C$500,0))="P10"),0,SUM(CC579,CD579*VLOOKUP("R601",TSC!B:C,2,0),VLOOKUP("R602",TSC!B:C,2,0))),0)</f>
        <v/>
      </c>
      <c r="CF579">
        <f>MAX(BW579-CE579,0)</f>
        <v/>
      </c>
      <c r="CG579">
        <f>IFERROR(IF(OR(RIGHT(INDEX(PIS!P$1:P$500,MATCH(D579,PIS!C$1:C$500)),5)="P10",RIGHT(INDEX(PIS!P$1:P$500,MATCH(D579,PIS!C$1:C$500)),5)="CK"),0,IF(CF579&lt;=5000000,CF579*5%,IF(CF579&lt;=10000000,CF579*10%-250000,IF(CF579&lt;=18000000,CF579*15%-750000,IF(CF579&lt;=32000000,CF579*20%-1650000,IF(CF579&lt;=52000000,CF579*25%-3250000,IF(CF579&lt;=80000000,BH579*30%-5850000,CF579*35%-9850000))))))),0)</f>
        <v/>
      </c>
      <c r="CH579">
        <f>IFERROR(IF(OR(INDEX(PIS!P$1:P$500,MATCH(D579,PIS!C$1:C$500))="LT",INDEX(PIS!P$1:P$500,MATCH(D579,PIS!C$1:C$500))="CK"),0,IF(CF579&lt;2000000,0,CF579*10%)),0)</f>
        <v/>
      </c>
      <c r="CI579">
        <f>IFERROR(INDEX(ADJ!$A$1:$BZ$1000,MATCH(PAYROLL!D579,ADJ!A$1:A$500,0),MATCH(PAYROLL!CI$2,ADJ!$2:$2,0)),0)</f>
        <v/>
      </c>
      <c r="CJ579">
        <f>IFERROR(INDEX(ADJ!$A$1:$BZ$1000,MATCH(PAYROLL!D579,ADJ!A$1:A$500,0),MATCH(PAYROLL!CJ$2,ADJ!$2:$2,0)),0)</f>
        <v/>
      </c>
      <c r="CK579">
        <f>IFERROR(INDEX(ADJ!$A$1:$BZ$1000,MATCH(PAYROLL!D579,ADJ!A$1:A$500,0),MATCH(PAYROLL!CK$2,ADJ!$2:$2,0)),0)</f>
        <v/>
      </c>
      <c r="CL579">
        <f>SUM(CG579:CK579)</f>
        <v/>
      </c>
      <c r="CM579">
        <f>ROUND(SUM(CH579:CK579),0)</f>
        <v/>
      </c>
      <c r="CN579">
        <f>IFERROR(INDEX(CSDA!D$1:D$500,MATCH($CN$2,CSDA!C$1:C$500,0))*INDEX(PIS!V$1:V$500,MATCH(D579,PIS!C$1:C$500))+INDEX(ADJ!$A$1:$BZ$1000,MATCH(PAYROLL!D579,ADJ!A$1:A$500,0),MATCH(PAYROLL!CN$2,ADJ!$2:$2,0)),0)</f>
        <v/>
      </c>
      <c r="CO579">
        <f>IFERROR(INDEX(ADJ!$A$1:$BZ$1000,MATCH(PAYROLL!D579,ADJ!A$1:A$500,0),MATCH(PAYROLL!CO$2,ADJ!$2:$2,0)),0)</f>
        <v/>
      </c>
      <c r="CP579">
        <f>IFERROR(INDEX(ADJ!$A$1:$BZ$1000,MATCH(PAYROLL!D579,ADJ!A$1:A$500,0),MATCH(PAYROLL!CP$2,ADJ!$2:$2,0)),0)</f>
        <v/>
      </c>
      <c r="CQ579">
        <f>BP579-CL579-CI579-CM579-CN579-CO579-CP579-CC579</f>
        <v/>
      </c>
      <c r="CR579">
        <f>IFERROR(IF(RIGHT(INDEX(PIS!O$1:O$500,MATCH(D579,PIS!C$1:C$500,0)),5)="Gross",MIN(U579+V579,VLOOKUP("R700",TSC!B:C,2,0)*VLOOKUP("R101",TSC!B:C,2,0))*(VLOOKUP("T711",TSC!B:C,2,0)+VLOOKUP("T712",TSC!B:C,2,0))%,MIN(T579+V579,VLOOKUP("R700",TSC!B:C,2,0)*VLOOKUP("R101",TSC!B:C,2,0))*(VLOOKUP("T711",TSC!B:C,2,0)+VLOOKUP("T712",TSC!B:C,2,0)+VLOOKUP("R701",TSC!B:C,2,0))%),0)</f>
        <v/>
      </c>
      <c r="CS579">
        <f>IFERROR(IF(RIGHT(INDEX(PIS!O$1:O$500,MATCH(D579,PIS!C$1:C$500,0)),5)="Gross",MIN(U579+V579,VLOOKUP("R700",TSC!B:C,2,0)*VLOOKUP("R101",TSC!B:C,2,0))*(VLOOKUP("T714",TSC!B:C,2,0))%,MIN(T579+V579,VLOOKUP("R700",TSC!B:C,2,0)*VLOOKUP("R101",TSC!B:C,2,0))*(VLOOKUP("T704",TSC!B:C,2,0)+VLOOKUP("T714",TSC!B:C,2,0))%),0)</f>
        <v/>
      </c>
      <c r="CT579">
        <f>IFERROR(IF(RIGHT(INDEX(PIS!O$1:O$500,MATCH(D579,PIS!C$1:C$500,0)),5)="Gross",MIN(U579+V579,VLOOKUP("R700",TSC!B:C,2,0)*VLOOKUP("R101",TSC!B:C,2,0))*VLOOKUP("T705",TSC!B:C,2,0)%,MIN(T579+V579,VLOOKUP("R700",TSC!B:C,2,0)*VLOOKUP("R101",TSC!B:C,2,0))*VLOOKUP("T705",TSC!B:C,2,0)%),0)</f>
        <v/>
      </c>
      <c r="CU579">
        <f>IFERROR(IF(RIGHT(INDEX(PIS!O$1:O$500,MATCH(D579,PIS!C$1:C$500,0)),5)="Gross",MIN(U579+V579,VLOOKUP("R700",TSC!B:C,2,0)*VLOOKUP("R101",TSC!B:C,2,0))*(VLOOKUP("T713",TSC!B:C,2,0))%,MIN(T579+V579,VLOOKUP("R700",TSC!B:C,2,0)*VLOOKUP("R101",TSC!B:C,2,0))*(VLOOKUP("T713",TSC!B:C,2,0))%),0)</f>
        <v/>
      </c>
      <c r="CV579">
        <f>IFERROR(INDEX(ADJ!$A$1:$BZ$1000,MATCH(PAYROLL!D579,ADJ!A$1:A$500,0),MATCH(PAYROLL!CV$2,ADJ!$2:$2,0)),0)</f>
        <v/>
      </c>
      <c r="CW579">
        <f>IFERROR(INDEX(ADJ!$A$1:$BZ$1000,MATCH(PAYROLL!D579,ADJ!A$1:A$500,0),MATCH(PAYROLL!CW$2,ADJ!$2:$2,0)),0)</f>
        <v/>
      </c>
      <c r="CX579">
        <f>SUM(CR579:CW579)</f>
        <v/>
      </c>
      <c r="CY579">
        <f>ROUND(IF(CR579&gt;0,T579+V579*VLOOKUP("R202",TSC!$B$1:$C$500,2,0),0),0)</f>
        <v/>
      </c>
      <c r="CZ579">
        <f>IFERROR(INDEX(CSDA!D$1:D$500,MATCH($CZ$2,CSDA!C$1:C$500,0)),0)</f>
        <v/>
      </c>
      <c r="DA579">
        <f>ROUND(T579*0.7%,0)</f>
        <v/>
      </c>
      <c r="DB579">
        <f>ROUND(T579/12,0)</f>
        <v/>
      </c>
      <c r="DC579">
        <f ref="DC579" t="array">IFERROR(INDEX(CSDA!D$1:D$500,MATCH("Trích giữ"&amp;PAYROLL!DC$2,CSDA!A$1:A$500&amp;CSDA!C$1:C$500,0)),0)</f>
        <v/>
      </c>
      <c r="DD579">
        <f ref="DD579" t="array">IFERROR(INDEX(CSDA!D$1:D$500,MATCH("Trích giữ"&amp;PAYROLL!DD$2,CSDA!A$1:A$500&amp;CSDA!C$1:C$500,0)),0)</f>
        <v/>
      </c>
      <c r="DE579">
        <f ref="DE579" t="array">IFERROR(INDEX(CSDA!D$1:D$500,MATCH("Trích giữ"&amp;PAYROLL!DE$2,CSDA!A$1:A$500&amp;CSDA!C$1:C$500,0)),0)</f>
        <v/>
      </c>
      <c r="DF579">
        <f>IFERROR(INDEX(CSDA!D$1:D$500,MATCH(PAYROLL!DF$2,CSDA!C$1:C$500,0)),0)</f>
        <v/>
      </c>
      <c r="DG579">
        <f ref="DG579" t="array">IFERROR(INDEX(CSDA!D$1:D$500,MATCH("Trích giữ"&amp;PAYROLL!DG$2,CSDA!A$1:A$500&amp;CSDA!C$1:C$500,0)),0)</f>
        <v/>
      </c>
      <c r="DH579">
        <f>ROUND(T579/26,0)</f>
        <v/>
      </c>
      <c r="DI579">
        <f ref="DI579" t="array">IFERROR(INDEX(CSDA!D$1:D$500,MATCH("Trích giữ"&amp;PAYROLL!DI$2,CSDA!A$1:A$500&amp;CSDA!C$1:C$500,0)),0)</f>
        <v/>
      </c>
      <c r="DJ579">
        <f>IF(U579=0,T579*21.5%-BL579,0)</f>
        <v/>
      </c>
      <c r="DK579">
        <f ref="DK579" t="array">IFERROR(INDEX(CSDA!D$1:D$500,MATCH("Trích giữ"&amp;PAYROLL!DK$2,CSDA!A$1:A$500&amp;CSDA!C$1:C$500,0)),0)</f>
        <v/>
      </c>
      <c r="DL579">
        <f>IFERROR(INDEX(CSDA!D$1:D$500,MATCH(PAYROLL!DL$2,CSDA!C$1:C$500,0))/12,0)</f>
        <v/>
      </c>
      <c r="DM579">
        <f>SUM(DB579:DL579)</f>
        <v/>
      </c>
      <c r="DN579">
        <f>IFERROR(INDEX(ADJ!$A$1:$BZ$1000,MATCH(PAYROLL!D579,ADJ!A$1:A$500,0),MATCH(PAYROLL!DN$2,ADJ!$2:$2,0)),0)</f>
        <v/>
      </c>
      <c r="DO579">
        <f>IFERROR(SUM(BP579,DM579:DN579,CX579:DA579)-DT579,0)</f>
        <v/>
      </c>
      <c r="DP579">
        <f ref="DP579" t="array">SUM(BW579*IFERROR(INDEX(CSDA!D$1:D$500,MATCH(BW$2,CSDA!C$1:C$500,0)),0)%,CX579*IFERROR(INDEX(CSDA!D$1:D$500,MATCH(CX$2,CSDA!C$1:C$500,0)),0)%,DA579*IFERROR(INDEX(CSDA!D$1:D$500,MATCH(DA$2,CSDA!C$1:C$500,0)),0)%,DB579*IFERROR(INDEX(CSDA!D$1:D$500,MATCH(DB$2,CSDA!C$1:C$500,0)),0)%,DF579*IFERROR(INDEX(CSDA!D$1:D$500,MATCH("Phí dịch vụ"&amp;PAYROLL!DF$2,CSDA!A$1:A$500&amp;CSDA!C$1:C$500,0)),0)%,DC579*IFERROR(INDEX(CSDA!D$1:D$500,MATCH("Phí dịch vụ"&amp;PAYROLL!DC$2,CSDA!A$1:A$500&amp;CSDA!C$1:C$500,0)),0)%,DH579*IFERROR(INDEX(CSDA!D$1:D$500,MATCH("Phí dịch vụ"&amp;PAYROLL!DH$2,CSDA!A$1:A$500&amp;CSDA!C$1:C$500,0)),0)%,DJ579*IFERROR(INDEX(CSDA!D$1:D$500,MATCH("Phí dịch vụ"&amp;PAYROLL!DJ$2,CSDA!A$1:A$500&amp;CSDA!C$1:C$500,0)),0)%,BN579*IFERROR(INDEX(CSDA!D$1:D$500,MATCH(BN$2,CSDA!C$1:C$500,0)),0)%)-BN579*7%</f>
        <v/>
      </c>
      <c r="DQ579">
        <f>IFERROR(INDEX(ADJ!$A$1:$BZ$1000,MATCH(PAYROLL!D579,ADJ!A$1:A$500,0),MATCH(PAYROLL!DQ$2,ADJ!$2:$2,0)),0)</f>
        <v/>
      </c>
      <c r="DR579">
        <f>IFERROR(INDEX(ADJ!$A$1:$BZ$1000,MATCH(PAYROLL!D579,ADJ!A$1:A$500,0),MATCH(PAYROLL!DR$2,ADJ!$2:$2,0)),0)</f>
        <v/>
      </c>
      <c r="DS579">
        <f>SUM(DP579:DR579)</f>
        <v/>
      </c>
      <c r="DT579">
        <f>EK579</f>
        <v/>
      </c>
      <c r="DU579">
        <f>SUM(DO579:DR579)</f>
        <v/>
      </c>
      <c r="DV579">
        <f>ROUND(DU579*0.1,0)</f>
        <v/>
      </c>
      <c r="DW579">
        <f>DU579+DV579</f>
        <v/>
      </c>
      <c r="DZ579">
        <f>IFERROR(INDEX(ADJ!$A$1:$BZ$1000,MATCH(PAYROLL!$D579,ADJ!A$1:A$500,0),MATCH(PAYROLL!DZ$2,ADJ!$2:$2,0)),0)</f>
        <v/>
      </c>
      <c r="EA579">
        <f>IFERROR(INDEX(ADJ!$A$1:$BZ$1000,MATCH(PAYROLL!$D579,ADJ!A$1:A$500,0),MATCH(PAYROLL!EA$2,ADJ!$2:$2,0)),0)</f>
        <v/>
      </c>
      <c r="EB579">
        <f>IFERROR(INDEX(ADJ!$A$1:$BZ$1000,MATCH(PAYROLL!$D579,ADJ!A$1:A$500,0),MATCH(PAYROLL!EB$2,ADJ!$2:$2,0)),0)</f>
        <v/>
      </c>
      <c r="EC579">
        <f>IFERROR(INDEX(ADJ!$A$1:$BZ$1000,MATCH(PAYROLL!$D579,ADJ!A$1:A$500,0),MATCH(PAYROLL!EC$2,ADJ!$2:$2,0)),0)</f>
        <v/>
      </c>
      <c r="ED579">
        <f>IFERROR(INDEX(ADJ!$A$1:$BZ$1000,MATCH(PAYROLL!$D579,ADJ!A$1:A$500,0),MATCH(PAYROLL!ED$2,ADJ!$2:$2,0)),0)</f>
        <v/>
      </c>
      <c r="EE579">
        <f>IFERROR(INDEX(ADJ!$A$1:$BZ$1000,MATCH(PAYROLL!$D579,ADJ!A$1:A$500,0),MATCH(PAYROLL!EE$2,ADJ!$2:$2,0)),0)</f>
        <v/>
      </c>
      <c r="EF579">
        <f>IFERROR(INDEX(ADJ!$A$1:$BZ$1000,MATCH(PAYROLL!$D579,ADJ!A$1:A$500,0),MATCH(PAYROLL!EF$2,ADJ!$2:$2,0)),0)</f>
        <v/>
      </c>
      <c r="EG579">
        <f>IFERROR(INDEX(ADJ!$A$1:$BZ$1000,MATCH(PAYROLL!$D579,ADJ!A$1:A$500,0),MATCH(PAYROLL!EG$2,ADJ!$2:$2,0)),0)</f>
        <v/>
      </c>
      <c r="EH579">
        <f>IFERROR(INDEX(ADJ!$A$1:$BZ$1000,MATCH(PAYROLL!$D579,ADJ!A$1:A$500,0),MATCH(PAYROLL!EH$2,ADJ!$2:$2,0)),0)</f>
        <v/>
      </c>
      <c r="EI579">
        <f>IFERROR(INDEX(ADJ!$A$1:$BZ$1000,MATCH(PAYROLL!D579,ADJ!A$1:A$500,0),MATCH(PAYROLL!EI$2,ADJ!$2:$2,0)),0)</f>
        <v/>
      </c>
      <c r="EJ579">
        <f>IFERROR(INDEX(ADJ!$A$1:$BZ$1000,MATCH(PAYROLL!$D579,ADJ!A$1:A$500,0),MATCH(PAYROLL!EJ$2,ADJ!$2:$2,0)),0)</f>
        <v/>
      </c>
      <c r="EK579">
        <f>SUM(DZ579:EJ579)</f>
        <v/>
      </c>
    </row>
    <row r="580">
      <c r="A580" t="n">
        <v>578</v>
      </c>
      <c r="B580" t="inlineStr">
        <is>
          <t>Hoàng Thị Ly</t>
        </is>
      </c>
      <c r="D580" t="inlineStr">
        <is>
          <t>157589-01</t>
        </is>
      </c>
      <c r="S580">
        <f>IFERROR(INDEX(PIS!$A$1:$BZ$1000,MATCH($D580,PIS!C$1:C$500,0),MATCH("Lương CB tháng trước",PIS!$1:$1,0)),0)</f>
        <v/>
      </c>
      <c r="T580">
        <f>IFERROR(INDEX(PIS!$A$1:$BZ$1000,MATCH($D580,PIS!C$1:C$500,0),MATCH("Lương CB hiện tại",PIS!$1:$1,0)),0)</f>
        <v/>
      </c>
      <c r="U580">
        <f>IFERROR(INDEX(PIS!$A$1:$BZ$1000,MATCH($D580,PIS!C$1:C$500,0),MATCH("Lương đóng BHBB",PIS!$1:$1,0)),0)</f>
        <v/>
      </c>
      <c r="V580">
        <f>IFERROR(INDEX(PIS!$A$1:$BZ$1000,MATCH($D580,PIS!C$1:C$500,0),MATCH(V$2,PIS!$2:$2,0)),0)</f>
        <v/>
      </c>
      <c r="W580">
        <f>IFERROR(INDEX(PIS!$A$1:$BZ$1000,MATCH($D580,PIS!C$1:C$500,0),MATCH(W$2,PIS!$2:$2,0)),0)</f>
        <v/>
      </c>
      <c r="X580">
        <f>IFERROR(INDEX(PIS!$A$1:$BZ$1000,MATCH($D580,PIS!C$1:C$500,0),MATCH(X$2,PIS!$2:$2,0)),0)</f>
        <v/>
      </c>
      <c r="Y580">
        <f>IFERROR(INDEX(PIS!$A$1:$BZ$1000,MATCH($D580,PIS!C$1:C$500,0),MATCH(Y$2,PIS!$2:$2,0)),0)</f>
        <v/>
      </c>
      <c r="Z580">
        <f>IFERROR(INDEX(PIS!$A$1:$BZ$1000,MATCH($D580,PIS!C$1:C$500,0),MATCH(Z$2,PIS!$2:$2,0)),0)</f>
        <v/>
      </c>
      <c r="AA580">
        <f>IFERROR(INDEX(PIS!$A$1:$BZ$1000,MATCH($D580,PIS!C$1:C$500,0),MATCH(AA$2,PIS!$2:$2,0)),0)</f>
        <v/>
      </c>
      <c r="AB580">
        <f>IFERROR(INDEX(PIS!$A$1:$BZ$1000,MATCH($D580,PIS!C$1:C$500,0),MATCH(AB$2,PIS!$2:$2,0)),0)</f>
        <v/>
      </c>
      <c r="AC580">
        <f>SUM(V580:AB580)</f>
        <v/>
      </c>
      <c r="AD580">
        <f>IFERROR(INDEX(TIMESHEET!$A$1:$AI$5000,MATCH($D580,TIMESHEET!A$1:A$500,0),MATCH("T100",TIMESHEET!$2:$2,0))-2,0)</f>
        <v/>
      </c>
      <c r="AE580">
        <f>IFERROR(INDEX(TIMESHEET!$A$1:$AI$5000,MATCH($D580,TIMESHEET!A$1:A$500,0),MATCH("T202",TIMESHEET!$2:$2,0)),0)</f>
        <v/>
      </c>
      <c r="AF580">
        <f>IFERROR(INDEX(TIMESHEET!$A$1:$AI$5000,MATCH($D580,TIMESHEET!A$1:A$500,0),MATCH("T302",TIMESHEET!$2:$2,0)),0)</f>
        <v/>
      </c>
      <c r="AG580">
        <f>IFERROR(INDEX(TIMESHEET!$A$1:$AI$5000,MATCH($D580,TIMESHEET!A$1:A$500,0),MATCH("T406",TIMESHEET!$2:$2,0)),0)</f>
        <v/>
      </c>
      <c r="AH580">
        <f>AE580+AG580</f>
        <v/>
      </c>
      <c r="AI580">
        <f>IFERROR(INDEX(TIMESHEET!$A$1:$AI$5000,MATCH($D580,TIMESHEET!A$1:A$500,0),MATCH("T701",TIMESHEET!$2:$2,0)),0)</f>
        <v/>
      </c>
      <c r="AJ580">
        <f>IFERROR(INDEX(TIMESHEET!$A$1:$AI$5000,MATCH($D580,TIMESHEET!B$1:B$500,0),MATCH("T320",TIMESHEET!$2:$2,0)),0)</f>
        <v/>
      </c>
      <c r="AK580">
        <f>IFERROR(IF(LEFT(INDEX(PIS!O$1:O$500,MATCH(D580,PIS!C$1:C$500)),1)="M",T580/AD580*SUM(AE580:AG580),T580*AD580),0)</f>
        <v/>
      </c>
      <c r="AL580">
        <f>IFERROR(INDEX(ADJ!$A$1:$BZ$1000,MATCH(PAYROLL!D580,ADJ!A$1:A$500,0),MATCH(PAYROLL!AL$2,ADJ!$2:$2,0)),0)</f>
        <v/>
      </c>
      <c r="AM580">
        <f>SUM(AK580:AL580)</f>
        <v/>
      </c>
      <c r="AN580">
        <f>IFERROR(ROUND(V580/$AD580*$AH580,0),0)</f>
        <v/>
      </c>
      <c r="AO580">
        <f>IFERROR(ROUND(W580/$AD580*$AH580,0),0)</f>
        <v/>
      </c>
      <c r="AP580">
        <f>IFERROR(ROUND(X580/$AD580*$AE580,0),0)</f>
        <v/>
      </c>
      <c r="AQ580">
        <f>IFERROR(ROUND(Y580/$AD580*$AH580,0),0)</f>
        <v/>
      </c>
      <c r="AR580">
        <f>IFERROR(ROUND(Z580/$AD580*$AH580,0),0)</f>
        <v/>
      </c>
      <c r="AS580">
        <f>IFERROR(ROUND(AA580/$AD580*$AH580,0),0)</f>
        <v/>
      </c>
      <c r="AT580">
        <f>IFERROR(IF((AE580+AF580+AG580)&gt;13,AB580,ROUND(AB580/AD580*AH580,0)),0)</f>
        <v/>
      </c>
      <c r="AU580">
        <f>IFERROR(INDEX(ADJ!$A$1:$BZ$1000,MATCH(PAYROLL!D580,ADJ!A$1:A$500,0),MATCH(PAYROLL!AU$2,ADJ!$2:$2,0)),0)</f>
        <v/>
      </c>
      <c r="AV580">
        <f>ROUND(SUM(AN580:AU580),0)</f>
        <v/>
      </c>
      <c r="AW580">
        <f>IFERROR(INDEX(TIMESHEET!$A$1:$AI$5000,MATCH(PAYROLL!D580,TIMESHEET!A$1:A$500,0),MATCH("T620",TIMESHEET!$2:$2,0)),0)</f>
        <v/>
      </c>
      <c r="AX580">
        <f>IFERROR(INDEX(TIMESHEET!$A$1:$AI$5000,MATCH(PAYROLL!D580,TIMESHEET!A$1:A$500,0),MATCH("T601",TIMESHEET!$2:$2,0)),0)</f>
        <v/>
      </c>
      <c r="AY580">
        <f>IFERROR(INDEX(TIMESHEET!$A$1:$AI$5000,MATCH(PAYROLL!D580,TIMESHEET!A$1:A$500,0),MATCH("T602",TIMESHEET!$2:$2,0)),0)</f>
        <v/>
      </c>
      <c r="AZ580">
        <f>IFERROR(INDEX(TIMESHEET!$A$1:$AI$5000,MATCH(PAYROLL!D580,TIMESHEET!A$1:A$500,0),MATCH("T603",TIMESHEET!$2:$2,0)),0)</f>
        <v/>
      </c>
      <c r="BA580">
        <f>IFERROR(INDEX(TIMESHEET!$A$1:$AI$5000,MATCH(PAYROLL!D580,TIMESHEET!A$1:A$500,0),MATCH("T611",TIMESHEET!$2:$2,0)),0)</f>
        <v/>
      </c>
      <c r="BB580">
        <f>IFERROR(INDEX(TIMESHEET!$A$1:$AI$5000,MATCH(PAYROLL!D580,TIMESHEET!A$1:A$500,0),MATCH("T612",TIMESHEET!$2:$2,0)),0)</f>
        <v/>
      </c>
      <c r="BC580">
        <f>IFERROR(INDEX(TIMESHEET!$A$1:$AI$5000,MATCH(PAYROLL!D580,TIMESHEET!A$1:A$500,0),MATCH("T613",TIMESHEET!$2:$2,0)),0)</f>
        <v/>
      </c>
      <c r="BD580">
        <f>IFERROR(INDEX(TIMESHEET!$A$1:$AI$5000,MATCH(PAYROLL!D580,TIMESHEET!A$1:A$500,0),MATCH("T500",TIMESHEET!$2:$2,0)),0)</f>
        <v/>
      </c>
      <c r="BE580">
        <f>IFERROR(IF(LEFT(INDEX(PIS!O$1:O$500,MATCH(D580,PIS!C$1:C$500)),1)="M",T580/AD580/8*(AW580+AX580*1.5+AY580*2+AZ580*3+BA580*2.1+BB580*2.7+BC580*3.9+BD580*0.3),T580/8*(AW580+AX580*1.5+AY580*2+AZ580*3+BA580*2.1+BB580*2.7+BC580*3.9+BD580*0.3)),0)</f>
        <v/>
      </c>
      <c r="BF580">
        <f>IFERROR(INDEX(ADJ!$A$1:$BZ$1000,MATCH(PAYROLL!$D580,ADJ!A$1:A$500,0),MATCH(PAYROLL!BF$2,ADJ!$2:$2,0)),0)</f>
        <v/>
      </c>
      <c r="BG580">
        <f>IFERROR(INDEX(ADJ!$A$1:$BZ$1000,MATCH(PAYROLL!D580,ADJ!A$1:A$500,0),MATCH(PAYROLL!BG$2,ADJ!$2:$2,0)),0)</f>
        <v/>
      </c>
      <c r="BH580">
        <f>IFERROR(INDEX(ADJ!$A$1:$BZ$1000,MATCH(PAYROLL!D580,ADJ!A$1:A$500,0),MATCH(PAYROLL!BH$2,ADJ!$2:$2,0)),0)</f>
        <v/>
      </c>
      <c r="BI580">
        <f>IFERROR(INDEX(ADJ!$A$1:$BZ$1000,MATCH(PAYROLL!D580,ADJ!A$1:A$500,0),MATCH(PAYROLL!BI$2,ADJ!$2:$2,0)),0)</f>
        <v/>
      </c>
      <c r="BJ580">
        <f>IFERROR(INDEX(ADJ!$A$1:$BZ$1000,MATCH(PAYROLL!D580,ADJ!A$1:A$500,0),MATCH(PAYROLL!BJ$2,ADJ!$2:$2,0)),0)</f>
        <v/>
      </c>
      <c r="BK580">
        <f>SUM(BF580:BJ580)</f>
        <v/>
      </c>
      <c r="BL580">
        <f>IFERROR(INDEX(ADJ!$A$1:$BZ$1000,MATCH(PAYROLL!D580,ADJ!A$1:A$500,0),MATCH(PAYROLL!BL$2,ADJ!$2:$2,0)),0)</f>
        <v/>
      </c>
      <c r="BM580">
        <f>IFERROR(INDEX(ADJ!$A$1:$BZ$1000,MATCH(PAYROLL!D580,ADJ!A$1:A$500,0),MATCH(PAYROLL!BM$2,ADJ!$2:$2,0)),0)</f>
        <v/>
      </c>
      <c r="BN580">
        <f>IFERROR(INDEX(ADJ!$A$1:$BZ$1000,MATCH(PAYROLL!D580,ADJ!A$1:A$500,0),MATCH(PAYROLL!BN$2,ADJ!$2:$2,0)),0)</f>
        <v/>
      </c>
      <c r="BO580">
        <f>IFERROR(INDEX(ADJ!$A$1:$BZ$1000,MATCH(PAYROLL!D580,ADJ!A$1:A$500,0),MATCH(PAYROLL!BO$2,ADJ!$2:$2,0)),0)</f>
        <v/>
      </c>
      <c r="BP580">
        <f>SUM(AM580,AV580,BE580,BK580,BL580:BO580)</f>
        <v/>
      </c>
      <c r="BQ580">
        <f>BO580</f>
        <v/>
      </c>
      <c r="BR580">
        <f>IFERROR(ROUND(IF(LEFT(INDEX(PIS!O$1:O$500,MATCH(D580,PIS!C$1:C$500)),1)="D",T580/8*(BD580*0.3),IF(LEFT(INDEX(PIS!O$1:O$500,MATCH(D580,PIS!C$1:C$500)),1)="H",T580*($BD580*0.3),T580/$AD580/8*($BD580*0.3))),0),0)</f>
        <v/>
      </c>
      <c r="BS580">
        <f>IF(AP580&lt;1,0,MIN(AP580,730000))</f>
        <v/>
      </c>
      <c r="BT580">
        <f>IFERROR(ROUND((BE580-SUM(AW580:BC580)*T580/AD580/8),0)-BR580,0)</f>
        <v/>
      </c>
      <c r="BU580">
        <f>AO580</f>
        <v/>
      </c>
      <c r="BV580">
        <f>SUM(BQ580:BU580)</f>
        <v/>
      </c>
      <c r="BW580">
        <f>BP580-BV580</f>
        <v/>
      </c>
      <c r="BX580">
        <f>IFERROR(IF(RIGHT(INDEX(PIS!O$1:O$500,MATCH(D580,PIS!C$1:C$500)),5)="Gross",MIN(U580+V580,VLOOKUP("R700",TSC!B:C,2,0)*VLOOKUP("R101",TSC!B:C,2,0))*VLOOKUP("R701",TSC!B:C,2,0)%,0),0)</f>
        <v/>
      </c>
      <c r="BY580">
        <f>IFERROR(IF(RIGHT(INDEX(PIS!O$1:O$500,MATCH(D580,PIS!C$1:C$500)),5)="Gross",MIN(U580+V580,VLOOKUP("R700",TSC!B:C,2,0)*VLOOKUP("R101",TSC!B:C,2,0))*VLOOKUP("T704",TSC!B:C,2,0)%,0),0)</f>
        <v/>
      </c>
      <c r="BZ580">
        <f>IFERROR(IF(RIGHT(INDEX(PIS!O$1:O$500,MATCH(D580,PIS!C$1:C$500)),5)="Gross",MIN(U580+V580,VLOOKUP("R700",TSC!B:C,2,0)*VLOOKUP("1",TSC!F:G,2,0))*VLOOKUP("T705",TSC!B:C,2,0)%,0),0)</f>
        <v/>
      </c>
      <c r="CA580">
        <f>IFERROR(INDEX(ADJ!$A$1:$BZ$1000,MATCH(PAYROLL!D580,ADJ!A$1:A$500,0),MATCH(PAYROLL!CA$2,ADJ!$2:$2,0)),0)</f>
        <v/>
      </c>
      <c r="CB580">
        <f>IFERROR(INDEX(ADJ!$A$1:$BZ$1000,MATCH(PAYROLL!D580,ADJ!A$1:A$500,0),MATCH(PAYROLL!CB$2,ADJ!$2:$2,0)),0)</f>
        <v/>
      </c>
      <c r="CC580">
        <f>SUM(BX580:CB580)</f>
        <v/>
      </c>
      <c r="CD580">
        <f>IFERROR(INDEX(PIS!$A$1:$BZ$1000,MATCH(PAYROLL!D580,PIS!C$1:C$500,0),MATCH(PAYROLL!CD$1,PIS!$1:$1,0)),0)</f>
        <v/>
      </c>
      <c r="CE580">
        <f>IFERROR(IF(OR(INDEX(PIS!P$1:P$500,MATCH(D580,PIS!C$1:C$500,0))="LT2",INDEX(PIS!P$1:P$500,MATCH(D580,PIS!C$1:C$500,0))="P10"),0,SUM(CC580,CD580*VLOOKUP("R601",TSC!B:C,2,0),VLOOKUP("R602",TSC!B:C,2,0))),0)</f>
        <v/>
      </c>
      <c r="CF580">
        <f>MAX(BW580-CE580,0)</f>
        <v/>
      </c>
      <c r="CG580">
        <f>IFERROR(IF(OR(RIGHT(INDEX(PIS!P$1:P$500,MATCH(D580,PIS!C$1:C$500)),5)="P10",RIGHT(INDEX(PIS!P$1:P$500,MATCH(D580,PIS!C$1:C$500)),5)="CK"),0,IF(CF580&lt;=5000000,CF580*5%,IF(CF580&lt;=10000000,CF580*10%-250000,IF(CF580&lt;=18000000,CF580*15%-750000,IF(CF580&lt;=32000000,CF580*20%-1650000,IF(CF580&lt;=52000000,CF580*25%-3250000,IF(CF580&lt;=80000000,BH580*30%-5850000,CF580*35%-9850000))))))),0)</f>
        <v/>
      </c>
      <c r="CH580">
        <f>IFERROR(IF(OR(INDEX(PIS!P$1:P$500,MATCH(D580,PIS!C$1:C$500))="LT",INDEX(PIS!P$1:P$500,MATCH(D580,PIS!C$1:C$500))="CK"),0,IF(CF580&lt;2000000,0,CF580*10%)),0)</f>
        <v/>
      </c>
      <c r="CI580">
        <f>IFERROR(INDEX(ADJ!$A$1:$BZ$1000,MATCH(PAYROLL!D580,ADJ!A$1:A$500,0),MATCH(PAYROLL!CI$2,ADJ!$2:$2,0)),0)</f>
        <v/>
      </c>
      <c r="CJ580">
        <f>IFERROR(INDEX(ADJ!$A$1:$BZ$1000,MATCH(PAYROLL!D580,ADJ!A$1:A$500,0),MATCH(PAYROLL!CJ$2,ADJ!$2:$2,0)),0)</f>
        <v/>
      </c>
      <c r="CK580">
        <f>IFERROR(INDEX(ADJ!$A$1:$BZ$1000,MATCH(PAYROLL!D580,ADJ!A$1:A$500,0),MATCH(PAYROLL!CK$2,ADJ!$2:$2,0)),0)</f>
        <v/>
      </c>
      <c r="CL580">
        <f>SUM(CG580:CK580)</f>
        <v/>
      </c>
      <c r="CM580">
        <f>ROUND(SUM(CH580:CK580),0)</f>
        <v/>
      </c>
      <c r="CN580">
        <f>IFERROR(INDEX(CSDA!D$1:D$500,MATCH($CN$2,CSDA!C$1:C$500,0))*INDEX(PIS!V$1:V$500,MATCH(D580,PIS!C$1:C$500))+INDEX(ADJ!$A$1:$BZ$1000,MATCH(PAYROLL!D580,ADJ!A$1:A$500,0),MATCH(PAYROLL!CN$2,ADJ!$2:$2,0)),0)</f>
        <v/>
      </c>
      <c r="CO580">
        <f>IFERROR(INDEX(ADJ!$A$1:$BZ$1000,MATCH(PAYROLL!D580,ADJ!A$1:A$500,0),MATCH(PAYROLL!CO$2,ADJ!$2:$2,0)),0)</f>
        <v/>
      </c>
      <c r="CP580">
        <f>IFERROR(INDEX(ADJ!$A$1:$BZ$1000,MATCH(PAYROLL!D580,ADJ!A$1:A$500,0),MATCH(PAYROLL!CP$2,ADJ!$2:$2,0)),0)</f>
        <v/>
      </c>
      <c r="CQ580">
        <f>BP580-CL580-CI580-CM580-CN580-CO580-CP580-CC580</f>
        <v/>
      </c>
      <c r="CR580">
        <f>IFERROR(IF(RIGHT(INDEX(PIS!O$1:O$500,MATCH(D580,PIS!C$1:C$500,0)),5)="Gross",MIN(U580+V580,VLOOKUP("R700",TSC!B:C,2,0)*VLOOKUP("R101",TSC!B:C,2,0))*(VLOOKUP("T711",TSC!B:C,2,0)+VLOOKUP("T712",TSC!B:C,2,0))%,MIN(T580+V580,VLOOKUP("R700",TSC!B:C,2,0)*VLOOKUP("R101",TSC!B:C,2,0))*(VLOOKUP("T711",TSC!B:C,2,0)+VLOOKUP("T712",TSC!B:C,2,0)+VLOOKUP("R701",TSC!B:C,2,0))%),0)</f>
        <v/>
      </c>
      <c r="CS580">
        <f>IFERROR(IF(RIGHT(INDEX(PIS!O$1:O$500,MATCH(D580,PIS!C$1:C$500,0)),5)="Gross",MIN(U580+V580,VLOOKUP("R700",TSC!B:C,2,0)*VLOOKUP("R101",TSC!B:C,2,0))*(VLOOKUP("T714",TSC!B:C,2,0))%,MIN(T580+V580,VLOOKUP("R700",TSC!B:C,2,0)*VLOOKUP("R101",TSC!B:C,2,0))*(VLOOKUP("T704",TSC!B:C,2,0)+VLOOKUP("T714",TSC!B:C,2,0))%),0)</f>
        <v/>
      </c>
      <c r="CT580">
        <f>IFERROR(IF(RIGHT(INDEX(PIS!O$1:O$500,MATCH(D580,PIS!C$1:C$500,0)),5)="Gross",MIN(U580+V580,VLOOKUP("R700",TSC!B:C,2,0)*VLOOKUP("R101",TSC!B:C,2,0))*VLOOKUP("T705",TSC!B:C,2,0)%,MIN(T580+V580,VLOOKUP("R700",TSC!B:C,2,0)*VLOOKUP("R101",TSC!B:C,2,0))*VLOOKUP("T705",TSC!B:C,2,0)%),0)</f>
        <v/>
      </c>
      <c r="CU580">
        <f>IFERROR(IF(RIGHT(INDEX(PIS!O$1:O$500,MATCH(D580,PIS!C$1:C$500,0)),5)="Gross",MIN(U580+V580,VLOOKUP("R700",TSC!B:C,2,0)*VLOOKUP("R101",TSC!B:C,2,0))*(VLOOKUP("T713",TSC!B:C,2,0))%,MIN(T580+V580,VLOOKUP("R700",TSC!B:C,2,0)*VLOOKUP("R101",TSC!B:C,2,0))*(VLOOKUP("T713",TSC!B:C,2,0))%),0)</f>
        <v/>
      </c>
      <c r="CV580">
        <f>IFERROR(INDEX(ADJ!$A$1:$BZ$1000,MATCH(PAYROLL!D580,ADJ!A$1:A$500,0),MATCH(PAYROLL!CV$2,ADJ!$2:$2,0)),0)</f>
        <v/>
      </c>
      <c r="CW580">
        <f>IFERROR(INDEX(ADJ!$A$1:$BZ$1000,MATCH(PAYROLL!D580,ADJ!A$1:A$500,0),MATCH(PAYROLL!CW$2,ADJ!$2:$2,0)),0)</f>
        <v/>
      </c>
      <c r="CX580">
        <f>SUM(CR580:CW580)</f>
        <v/>
      </c>
      <c r="CY580">
        <f>ROUND(IF(CR580&gt;0,T580+V580*VLOOKUP("R202",TSC!$B$1:$C$500,2,0),0),0)</f>
        <v/>
      </c>
      <c r="CZ580">
        <f>IFERROR(INDEX(CSDA!D$1:D$500,MATCH($CZ$2,CSDA!C$1:C$500,0)),0)</f>
        <v/>
      </c>
      <c r="DA580">
        <f>ROUND(T580*0.7%,0)</f>
        <v/>
      </c>
      <c r="DB580">
        <f>ROUND(T580/12,0)</f>
        <v/>
      </c>
      <c r="DC580">
        <f ref="DC580" t="array">IFERROR(INDEX(CSDA!D$1:D$500,MATCH("Trích giữ"&amp;PAYROLL!DC$2,CSDA!A$1:A$500&amp;CSDA!C$1:C$500,0)),0)</f>
        <v/>
      </c>
      <c r="DD580">
        <f ref="DD580" t="array">IFERROR(INDEX(CSDA!D$1:D$500,MATCH("Trích giữ"&amp;PAYROLL!DD$2,CSDA!A$1:A$500&amp;CSDA!C$1:C$500,0)),0)</f>
        <v/>
      </c>
      <c r="DE580">
        <f ref="DE580" t="array">IFERROR(INDEX(CSDA!D$1:D$500,MATCH("Trích giữ"&amp;PAYROLL!DE$2,CSDA!A$1:A$500&amp;CSDA!C$1:C$500,0)),0)</f>
        <v/>
      </c>
      <c r="DF580">
        <f>IFERROR(INDEX(CSDA!D$1:D$500,MATCH(PAYROLL!DF$2,CSDA!C$1:C$500,0)),0)</f>
        <v/>
      </c>
      <c r="DG580">
        <f ref="DG580" t="array">IFERROR(INDEX(CSDA!D$1:D$500,MATCH("Trích giữ"&amp;PAYROLL!DG$2,CSDA!A$1:A$500&amp;CSDA!C$1:C$500,0)),0)</f>
        <v/>
      </c>
      <c r="DH580">
        <f>ROUND(T580/26,0)</f>
        <v/>
      </c>
      <c r="DI580">
        <f ref="DI580" t="array">IFERROR(INDEX(CSDA!D$1:D$500,MATCH("Trích giữ"&amp;PAYROLL!DI$2,CSDA!A$1:A$500&amp;CSDA!C$1:C$500,0)),0)</f>
        <v/>
      </c>
      <c r="DJ580">
        <f>IF(U580=0,T580*21.5%-BL580,0)</f>
        <v/>
      </c>
      <c r="DK580">
        <f ref="DK580" t="array">IFERROR(INDEX(CSDA!D$1:D$500,MATCH("Trích giữ"&amp;PAYROLL!DK$2,CSDA!A$1:A$500&amp;CSDA!C$1:C$500,0)),0)</f>
        <v/>
      </c>
      <c r="DL580">
        <f>IFERROR(INDEX(CSDA!D$1:D$500,MATCH(PAYROLL!DL$2,CSDA!C$1:C$500,0))/12,0)</f>
        <v/>
      </c>
      <c r="DM580">
        <f>SUM(DB580:DL580)</f>
        <v/>
      </c>
      <c r="DN580">
        <f>IFERROR(INDEX(ADJ!$A$1:$BZ$1000,MATCH(PAYROLL!D580,ADJ!A$1:A$500,0),MATCH(PAYROLL!DN$2,ADJ!$2:$2,0)),0)</f>
        <v/>
      </c>
      <c r="DO580">
        <f>IFERROR(SUM(BP580,DM580:DN580,CX580:DA580)-DT580,0)</f>
        <v/>
      </c>
      <c r="DP580">
        <f ref="DP580" t="array">SUM(BW580*IFERROR(INDEX(CSDA!D$1:D$500,MATCH(BW$2,CSDA!C$1:C$500,0)),0)%,CX580*IFERROR(INDEX(CSDA!D$1:D$500,MATCH(CX$2,CSDA!C$1:C$500,0)),0)%,DA580*IFERROR(INDEX(CSDA!D$1:D$500,MATCH(DA$2,CSDA!C$1:C$500,0)),0)%,DB580*IFERROR(INDEX(CSDA!D$1:D$500,MATCH(DB$2,CSDA!C$1:C$500,0)),0)%,DF580*IFERROR(INDEX(CSDA!D$1:D$500,MATCH("Phí dịch vụ"&amp;PAYROLL!DF$2,CSDA!A$1:A$500&amp;CSDA!C$1:C$500,0)),0)%,DC580*IFERROR(INDEX(CSDA!D$1:D$500,MATCH("Phí dịch vụ"&amp;PAYROLL!DC$2,CSDA!A$1:A$500&amp;CSDA!C$1:C$500,0)),0)%,DH580*IFERROR(INDEX(CSDA!D$1:D$500,MATCH("Phí dịch vụ"&amp;PAYROLL!DH$2,CSDA!A$1:A$500&amp;CSDA!C$1:C$500,0)),0)%,DJ580*IFERROR(INDEX(CSDA!D$1:D$500,MATCH("Phí dịch vụ"&amp;PAYROLL!DJ$2,CSDA!A$1:A$500&amp;CSDA!C$1:C$500,0)),0)%,BN580*IFERROR(INDEX(CSDA!D$1:D$500,MATCH(BN$2,CSDA!C$1:C$500,0)),0)%)-BN580*7%</f>
        <v/>
      </c>
      <c r="DQ580">
        <f>IFERROR(INDEX(ADJ!$A$1:$BZ$1000,MATCH(PAYROLL!D580,ADJ!A$1:A$500,0),MATCH(PAYROLL!DQ$2,ADJ!$2:$2,0)),0)</f>
        <v/>
      </c>
      <c r="DR580">
        <f>IFERROR(INDEX(ADJ!$A$1:$BZ$1000,MATCH(PAYROLL!D580,ADJ!A$1:A$500,0),MATCH(PAYROLL!DR$2,ADJ!$2:$2,0)),0)</f>
        <v/>
      </c>
      <c r="DS580">
        <f>SUM(DP580:DR580)</f>
        <v/>
      </c>
      <c r="DT580">
        <f>EK580</f>
        <v/>
      </c>
      <c r="DU580">
        <f>SUM(DO580:DR580)</f>
        <v/>
      </c>
      <c r="DV580">
        <f>ROUND(DU580*0.1,0)</f>
        <v/>
      </c>
      <c r="DW580">
        <f>DU580+DV580</f>
        <v/>
      </c>
      <c r="DZ580">
        <f>IFERROR(INDEX(ADJ!$A$1:$BZ$1000,MATCH(PAYROLL!$D580,ADJ!A$1:A$500,0),MATCH(PAYROLL!DZ$2,ADJ!$2:$2,0)),0)</f>
        <v/>
      </c>
      <c r="EA580">
        <f>IFERROR(INDEX(ADJ!$A$1:$BZ$1000,MATCH(PAYROLL!$D580,ADJ!A$1:A$500,0),MATCH(PAYROLL!EA$2,ADJ!$2:$2,0)),0)</f>
        <v/>
      </c>
      <c r="EB580">
        <f>IFERROR(INDEX(ADJ!$A$1:$BZ$1000,MATCH(PAYROLL!$D580,ADJ!A$1:A$500,0),MATCH(PAYROLL!EB$2,ADJ!$2:$2,0)),0)</f>
        <v/>
      </c>
      <c r="EC580">
        <f>IFERROR(INDEX(ADJ!$A$1:$BZ$1000,MATCH(PAYROLL!$D580,ADJ!A$1:A$500,0),MATCH(PAYROLL!EC$2,ADJ!$2:$2,0)),0)</f>
        <v/>
      </c>
      <c r="ED580">
        <f>IFERROR(INDEX(ADJ!$A$1:$BZ$1000,MATCH(PAYROLL!$D580,ADJ!A$1:A$500,0),MATCH(PAYROLL!ED$2,ADJ!$2:$2,0)),0)</f>
        <v/>
      </c>
      <c r="EE580">
        <f>IFERROR(INDEX(ADJ!$A$1:$BZ$1000,MATCH(PAYROLL!$D580,ADJ!A$1:A$500,0),MATCH(PAYROLL!EE$2,ADJ!$2:$2,0)),0)</f>
        <v/>
      </c>
      <c r="EF580">
        <f>IFERROR(INDEX(ADJ!$A$1:$BZ$1000,MATCH(PAYROLL!$D580,ADJ!A$1:A$500,0),MATCH(PAYROLL!EF$2,ADJ!$2:$2,0)),0)</f>
        <v/>
      </c>
      <c r="EG580">
        <f>IFERROR(INDEX(ADJ!$A$1:$BZ$1000,MATCH(PAYROLL!$D580,ADJ!A$1:A$500,0),MATCH(PAYROLL!EG$2,ADJ!$2:$2,0)),0)</f>
        <v/>
      </c>
      <c r="EH580">
        <f>IFERROR(INDEX(ADJ!$A$1:$BZ$1000,MATCH(PAYROLL!$D580,ADJ!A$1:A$500,0),MATCH(PAYROLL!EH$2,ADJ!$2:$2,0)),0)</f>
        <v/>
      </c>
      <c r="EI580">
        <f>IFERROR(INDEX(ADJ!$A$1:$BZ$1000,MATCH(PAYROLL!D580,ADJ!A$1:A$500,0),MATCH(PAYROLL!EI$2,ADJ!$2:$2,0)),0)</f>
        <v/>
      </c>
      <c r="EJ580">
        <f>IFERROR(INDEX(ADJ!$A$1:$BZ$1000,MATCH(PAYROLL!$D580,ADJ!A$1:A$500,0),MATCH(PAYROLL!EJ$2,ADJ!$2:$2,0)),0)</f>
        <v/>
      </c>
      <c r="EK580">
        <f>SUM(DZ580:EJ580)</f>
        <v/>
      </c>
    </row>
    <row r="581">
      <c r="A581" t="n">
        <v>579</v>
      </c>
      <c r="B581" t="inlineStr">
        <is>
          <t>Lô Đức Thuận</t>
        </is>
      </c>
      <c r="D581" t="inlineStr">
        <is>
          <t>157645-01</t>
        </is>
      </c>
      <c r="S581">
        <f>IFERROR(INDEX(PIS!$A$1:$BZ$1000,MATCH($D581,PIS!C$1:C$500,0),MATCH("Lương CB tháng trước",PIS!$1:$1,0)),0)</f>
        <v/>
      </c>
      <c r="T581">
        <f>IFERROR(INDEX(PIS!$A$1:$BZ$1000,MATCH($D581,PIS!C$1:C$500,0),MATCH("Lương CB hiện tại",PIS!$1:$1,0)),0)</f>
        <v/>
      </c>
      <c r="U581">
        <f>IFERROR(INDEX(PIS!$A$1:$BZ$1000,MATCH($D581,PIS!C$1:C$500,0),MATCH("Lương đóng BHBB",PIS!$1:$1,0)),0)</f>
        <v/>
      </c>
      <c r="V581">
        <f>IFERROR(INDEX(PIS!$A$1:$BZ$1000,MATCH($D581,PIS!C$1:C$500,0),MATCH(V$2,PIS!$2:$2,0)),0)</f>
        <v/>
      </c>
      <c r="W581">
        <f>IFERROR(INDEX(PIS!$A$1:$BZ$1000,MATCH($D581,PIS!C$1:C$500,0),MATCH(W$2,PIS!$2:$2,0)),0)</f>
        <v/>
      </c>
      <c r="X581">
        <f>IFERROR(INDEX(PIS!$A$1:$BZ$1000,MATCH($D581,PIS!C$1:C$500,0),MATCH(X$2,PIS!$2:$2,0)),0)</f>
        <v/>
      </c>
      <c r="Y581">
        <f>IFERROR(INDEX(PIS!$A$1:$BZ$1000,MATCH($D581,PIS!C$1:C$500,0),MATCH(Y$2,PIS!$2:$2,0)),0)</f>
        <v/>
      </c>
      <c r="Z581">
        <f>IFERROR(INDEX(PIS!$A$1:$BZ$1000,MATCH($D581,PIS!C$1:C$500,0),MATCH(Z$2,PIS!$2:$2,0)),0)</f>
        <v/>
      </c>
      <c r="AA581">
        <f>IFERROR(INDEX(PIS!$A$1:$BZ$1000,MATCH($D581,PIS!C$1:C$500,0),MATCH(AA$2,PIS!$2:$2,0)),0)</f>
        <v/>
      </c>
      <c r="AB581">
        <f>IFERROR(INDEX(PIS!$A$1:$BZ$1000,MATCH($D581,PIS!C$1:C$500,0),MATCH(AB$2,PIS!$2:$2,0)),0)</f>
        <v/>
      </c>
      <c r="AC581">
        <f>SUM(V581:AB581)</f>
        <v/>
      </c>
      <c r="AD581">
        <f>IFERROR(INDEX(TIMESHEET!$A$1:$AI$5000,MATCH($D581,TIMESHEET!A$1:A$500,0),MATCH("T100",TIMESHEET!$2:$2,0))-2,0)</f>
        <v/>
      </c>
      <c r="AE581">
        <f>IFERROR(INDEX(TIMESHEET!$A$1:$AI$5000,MATCH($D581,TIMESHEET!A$1:A$500,0),MATCH("T202",TIMESHEET!$2:$2,0)),0)</f>
        <v/>
      </c>
      <c r="AF581">
        <f>IFERROR(INDEX(TIMESHEET!$A$1:$AI$5000,MATCH($D581,TIMESHEET!A$1:A$500,0),MATCH("T302",TIMESHEET!$2:$2,0)),0)</f>
        <v/>
      </c>
      <c r="AG581">
        <f>IFERROR(INDEX(TIMESHEET!$A$1:$AI$5000,MATCH($D581,TIMESHEET!A$1:A$500,0),MATCH("T406",TIMESHEET!$2:$2,0)),0)</f>
        <v/>
      </c>
      <c r="AH581">
        <f>AE581+AG581</f>
        <v/>
      </c>
      <c r="AI581">
        <f>IFERROR(INDEX(TIMESHEET!$A$1:$AI$5000,MATCH($D581,TIMESHEET!A$1:A$500,0),MATCH("T701",TIMESHEET!$2:$2,0)),0)</f>
        <v/>
      </c>
      <c r="AJ581">
        <f>IFERROR(INDEX(TIMESHEET!$A$1:$AI$5000,MATCH($D581,TIMESHEET!B$1:B$500,0),MATCH("T320",TIMESHEET!$2:$2,0)),0)</f>
        <v/>
      </c>
      <c r="AK581">
        <f>IFERROR(IF(LEFT(INDEX(PIS!O$1:O$500,MATCH(D581,PIS!C$1:C$500)),1)="M",T581/AD581*SUM(AE581:AG581),T581*AD581),0)</f>
        <v/>
      </c>
      <c r="AL581">
        <f>IFERROR(INDEX(ADJ!$A$1:$BZ$1000,MATCH(PAYROLL!D581,ADJ!A$1:A$500,0),MATCH(PAYROLL!AL$2,ADJ!$2:$2,0)),0)</f>
        <v/>
      </c>
      <c r="AM581">
        <f>SUM(AK581:AL581)</f>
        <v/>
      </c>
      <c r="AN581">
        <f>IFERROR(ROUND(V581/$AD581*$AH581,0),0)</f>
        <v/>
      </c>
      <c r="AO581">
        <f>IFERROR(ROUND(W581/$AD581*$AH581,0),0)</f>
        <v/>
      </c>
      <c r="AP581">
        <f>IFERROR(ROUND(X581/$AD581*$AE581,0),0)</f>
        <v/>
      </c>
      <c r="AQ581">
        <f>IFERROR(ROUND(Y581/$AD581*$AH581,0),0)</f>
        <v/>
      </c>
      <c r="AR581">
        <f>IFERROR(ROUND(Z581/$AD581*$AH581,0),0)</f>
        <v/>
      </c>
      <c r="AS581">
        <f>IFERROR(ROUND(AA581/$AD581*$AH581,0),0)</f>
        <v/>
      </c>
      <c r="AT581">
        <f>IFERROR(IF((AE581+AF581+AG581)&gt;13,AB581,ROUND(AB581/AD581*AH581,0)),0)</f>
        <v/>
      </c>
      <c r="AU581">
        <f>IFERROR(INDEX(ADJ!$A$1:$BZ$1000,MATCH(PAYROLL!D581,ADJ!A$1:A$500,0),MATCH(PAYROLL!AU$2,ADJ!$2:$2,0)),0)</f>
        <v/>
      </c>
      <c r="AV581">
        <f>ROUND(SUM(AN581:AU581),0)</f>
        <v/>
      </c>
      <c r="AW581">
        <f>IFERROR(INDEX(TIMESHEET!$A$1:$AI$5000,MATCH(PAYROLL!D581,TIMESHEET!A$1:A$500,0),MATCH("T620",TIMESHEET!$2:$2,0)),0)</f>
        <v/>
      </c>
      <c r="AX581">
        <f>IFERROR(INDEX(TIMESHEET!$A$1:$AI$5000,MATCH(PAYROLL!D581,TIMESHEET!A$1:A$500,0),MATCH("T601",TIMESHEET!$2:$2,0)),0)</f>
        <v/>
      </c>
      <c r="AY581">
        <f>IFERROR(INDEX(TIMESHEET!$A$1:$AI$5000,MATCH(PAYROLL!D581,TIMESHEET!A$1:A$500,0),MATCH("T602",TIMESHEET!$2:$2,0)),0)</f>
        <v/>
      </c>
      <c r="AZ581">
        <f>IFERROR(INDEX(TIMESHEET!$A$1:$AI$5000,MATCH(PAYROLL!D581,TIMESHEET!A$1:A$500,0),MATCH("T603",TIMESHEET!$2:$2,0)),0)</f>
        <v/>
      </c>
      <c r="BA581">
        <f>IFERROR(INDEX(TIMESHEET!$A$1:$AI$5000,MATCH(PAYROLL!D581,TIMESHEET!A$1:A$500,0),MATCH("T611",TIMESHEET!$2:$2,0)),0)</f>
        <v/>
      </c>
      <c r="BB581">
        <f>IFERROR(INDEX(TIMESHEET!$A$1:$AI$5000,MATCH(PAYROLL!D581,TIMESHEET!A$1:A$500,0),MATCH("T612",TIMESHEET!$2:$2,0)),0)</f>
        <v/>
      </c>
      <c r="BC581">
        <f>IFERROR(INDEX(TIMESHEET!$A$1:$AI$5000,MATCH(PAYROLL!D581,TIMESHEET!A$1:A$500,0),MATCH("T613",TIMESHEET!$2:$2,0)),0)</f>
        <v/>
      </c>
      <c r="BD581">
        <f>IFERROR(INDEX(TIMESHEET!$A$1:$AI$5000,MATCH(PAYROLL!D581,TIMESHEET!A$1:A$500,0),MATCH("T500",TIMESHEET!$2:$2,0)),0)</f>
        <v/>
      </c>
      <c r="BE581">
        <f>IFERROR(IF(LEFT(INDEX(PIS!O$1:O$500,MATCH(D581,PIS!C$1:C$500)),1)="M",T581/AD581/8*(AW581+AX581*1.5+AY581*2+AZ581*3+BA581*2.1+BB581*2.7+BC581*3.9+BD581*0.3),T581/8*(AW581+AX581*1.5+AY581*2+AZ581*3+BA581*2.1+BB581*2.7+BC581*3.9+BD581*0.3)),0)</f>
        <v/>
      </c>
      <c r="BF581">
        <f>IFERROR(INDEX(ADJ!$A$1:$BZ$1000,MATCH(PAYROLL!$D581,ADJ!A$1:A$500,0),MATCH(PAYROLL!BF$2,ADJ!$2:$2,0)),0)</f>
        <v/>
      </c>
      <c r="BG581">
        <f>IFERROR(INDEX(ADJ!$A$1:$BZ$1000,MATCH(PAYROLL!D581,ADJ!A$1:A$500,0),MATCH(PAYROLL!BG$2,ADJ!$2:$2,0)),0)</f>
        <v/>
      </c>
      <c r="BH581">
        <f>IFERROR(INDEX(ADJ!$A$1:$BZ$1000,MATCH(PAYROLL!D581,ADJ!A$1:A$500,0),MATCH(PAYROLL!BH$2,ADJ!$2:$2,0)),0)</f>
        <v/>
      </c>
      <c r="BI581">
        <f>IFERROR(INDEX(ADJ!$A$1:$BZ$1000,MATCH(PAYROLL!D581,ADJ!A$1:A$500,0),MATCH(PAYROLL!BI$2,ADJ!$2:$2,0)),0)</f>
        <v/>
      </c>
      <c r="BJ581">
        <f>IFERROR(INDEX(ADJ!$A$1:$BZ$1000,MATCH(PAYROLL!D581,ADJ!A$1:A$500,0),MATCH(PAYROLL!BJ$2,ADJ!$2:$2,0)),0)</f>
        <v/>
      </c>
      <c r="BK581">
        <f>SUM(BF581:BJ581)</f>
        <v/>
      </c>
      <c r="BL581">
        <f>IFERROR(INDEX(ADJ!$A$1:$BZ$1000,MATCH(PAYROLL!D581,ADJ!A$1:A$500,0),MATCH(PAYROLL!BL$2,ADJ!$2:$2,0)),0)</f>
        <v/>
      </c>
      <c r="BM581">
        <f>IFERROR(INDEX(ADJ!$A$1:$BZ$1000,MATCH(PAYROLL!D581,ADJ!A$1:A$500,0),MATCH(PAYROLL!BM$2,ADJ!$2:$2,0)),0)</f>
        <v/>
      </c>
      <c r="BN581">
        <f>IFERROR(INDEX(ADJ!$A$1:$BZ$1000,MATCH(PAYROLL!D581,ADJ!A$1:A$500,0),MATCH(PAYROLL!BN$2,ADJ!$2:$2,0)),0)</f>
        <v/>
      </c>
      <c r="BO581">
        <f>IFERROR(INDEX(ADJ!$A$1:$BZ$1000,MATCH(PAYROLL!D581,ADJ!A$1:A$500,0),MATCH(PAYROLL!BO$2,ADJ!$2:$2,0)),0)</f>
        <v/>
      </c>
      <c r="BP581">
        <f>SUM(AM581,AV581,BE581,BK581,BL581:BO581)</f>
        <v/>
      </c>
      <c r="BQ581">
        <f>BO581</f>
        <v/>
      </c>
      <c r="BR581">
        <f>IFERROR(ROUND(IF(LEFT(INDEX(PIS!O$1:O$500,MATCH(D581,PIS!C$1:C$500)),1)="D",T581/8*(BD581*0.3),IF(LEFT(INDEX(PIS!O$1:O$500,MATCH(D581,PIS!C$1:C$500)),1)="H",T581*($BD581*0.3),T581/$AD581/8*($BD581*0.3))),0),0)</f>
        <v/>
      </c>
      <c r="BS581">
        <f>IF(AP581&lt;1,0,MIN(AP581,730000))</f>
        <v/>
      </c>
      <c r="BT581">
        <f>IFERROR(ROUND((BE581-SUM(AW581:BC581)*T581/AD581/8),0)-BR581,0)</f>
        <v/>
      </c>
      <c r="BU581">
        <f>AO581</f>
        <v/>
      </c>
      <c r="BV581">
        <f>SUM(BQ581:BU581)</f>
        <v/>
      </c>
      <c r="BW581">
        <f>BP581-BV581</f>
        <v/>
      </c>
      <c r="BX581">
        <f>IFERROR(IF(RIGHT(INDEX(PIS!O$1:O$500,MATCH(D581,PIS!C$1:C$500)),5)="Gross",MIN(U581+V581,VLOOKUP("R700",TSC!B:C,2,0)*VLOOKUP("R101",TSC!B:C,2,0))*VLOOKUP("R701",TSC!B:C,2,0)%,0),0)</f>
        <v/>
      </c>
      <c r="BY581">
        <f>IFERROR(IF(RIGHT(INDEX(PIS!O$1:O$500,MATCH(D581,PIS!C$1:C$500)),5)="Gross",MIN(U581+V581,VLOOKUP("R700",TSC!B:C,2,0)*VLOOKUP("R101",TSC!B:C,2,0))*VLOOKUP("T704",TSC!B:C,2,0)%,0),0)</f>
        <v/>
      </c>
      <c r="BZ581">
        <f>IFERROR(IF(RIGHT(INDEX(PIS!O$1:O$500,MATCH(D581,PIS!C$1:C$500)),5)="Gross",MIN(U581+V581,VLOOKUP("R700",TSC!B:C,2,0)*VLOOKUP("1",TSC!F:G,2,0))*VLOOKUP("T705",TSC!B:C,2,0)%,0),0)</f>
        <v/>
      </c>
      <c r="CA581">
        <f>IFERROR(INDEX(ADJ!$A$1:$BZ$1000,MATCH(PAYROLL!D581,ADJ!A$1:A$500,0),MATCH(PAYROLL!CA$2,ADJ!$2:$2,0)),0)</f>
        <v/>
      </c>
      <c r="CB581">
        <f>IFERROR(INDEX(ADJ!$A$1:$BZ$1000,MATCH(PAYROLL!D581,ADJ!A$1:A$500,0),MATCH(PAYROLL!CB$2,ADJ!$2:$2,0)),0)</f>
        <v/>
      </c>
      <c r="CC581">
        <f>SUM(BX581:CB581)</f>
        <v/>
      </c>
      <c r="CD581">
        <f>IFERROR(INDEX(PIS!$A$1:$BZ$1000,MATCH(PAYROLL!D581,PIS!C$1:C$500,0),MATCH(PAYROLL!CD$1,PIS!$1:$1,0)),0)</f>
        <v/>
      </c>
      <c r="CE581">
        <f>IFERROR(IF(OR(INDEX(PIS!P$1:P$500,MATCH(D581,PIS!C$1:C$500,0))="LT2",INDEX(PIS!P$1:P$500,MATCH(D581,PIS!C$1:C$500,0))="P10"),0,SUM(CC581,CD581*VLOOKUP("R601",TSC!B:C,2,0),VLOOKUP("R602",TSC!B:C,2,0))),0)</f>
        <v/>
      </c>
      <c r="CF581">
        <f>MAX(BW581-CE581,0)</f>
        <v/>
      </c>
      <c r="CG581">
        <f>IFERROR(IF(OR(RIGHT(INDEX(PIS!P$1:P$500,MATCH(D581,PIS!C$1:C$500)),5)="P10",RIGHT(INDEX(PIS!P$1:P$500,MATCH(D581,PIS!C$1:C$500)),5)="CK"),0,IF(CF581&lt;=5000000,CF581*5%,IF(CF581&lt;=10000000,CF581*10%-250000,IF(CF581&lt;=18000000,CF581*15%-750000,IF(CF581&lt;=32000000,CF581*20%-1650000,IF(CF581&lt;=52000000,CF581*25%-3250000,IF(CF581&lt;=80000000,BH581*30%-5850000,CF581*35%-9850000))))))),0)</f>
        <v/>
      </c>
      <c r="CH581">
        <f>IFERROR(IF(OR(INDEX(PIS!P$1:P$500,MATCH(D581,PIS!C$1:C$500))="LT",INDEX(PIS!P$1:P$500,MATCH(D581,PIS!C$1:C$500))="CK"),0,IF(CF581&lt;2000000,0,CF581*10%)),0)</f>
        <v/>
      </c>
      <c r="CI581">
        <f>IFERROR(INDEX(ADJ!$A$1:$BZ$1000,MATCH(PAYROLL!D581,ADJ!A$1:A$500,0),MATCH(PAYROLL!CI$2,ADJ!$2:$2,0)),0)</f>
        <v/>
      </c>
      <c r="CJ581">
        <f>IFERROR(INDEX(ADJ!$A$1:$BZ$1000,MATCH(PAYROLL!D581,ADJ!A$1:A$500,0),MATCH(PAYROLL!CJ$2,ADJ!$2:$2,0)),0)</f>
        <v/>
      </c>
      <c r="CK581">
        <f>IFERROR(INDEX(ADJ!$A$1:$BZ$1000,MATCH(PAYROLL!D581,ADJ!A$1:A$500,0),MATCH(PAYROLL!CK$2,ADJ!$2:$2,0)),0)</f>
        <v/>
      </c>
      <c r="CL581">
        <f>SUM(CG581:CK581)</f>
        <v/>
      </c>
      <c r="CM581">
        <f>ROUND(SUM(CH581:CK581),0)</f>
        <v/>
      </c>
      <c r="CN581">
        <f>IFERROR(INDEX(CSDA!D$1:D$500,MATCH($CN$2,CSDA!C$1:C$500,0))*INDEX(PIS!V$1:V$500,MATCH(D581,PIS!C$1:C$500))+INDEX(ADJ!$A$1:$BZ$1000,MATCH(PAYROLL!D581,ADJ!A$1:A$500,0),MATCH(PAYROLL!CN$2,ADJ!$2:$2,0)),0)</f>
        <v/>
      </c>
      <c r="CO581">
        <f>IFERROR(INDEX(ADJ!$A$1:$BZ$1000,MATCH(PAYROLL!D581,ADJ!A$1:A$500,0),MATCH(PAYROLL!CO$2,ADJ!$2:$2,0)),0)</f>
        <v/>
      </c>
      <c r="CP581">
        <f>IFERROR(INDEX(ADJ!$A$1:$BZ$1000,MATCH(PAYROLL!D581,ADJ!A$1:A$500,0),MATCH(PAYROLL!CP$2,ADJ!$2:$2,0)),0)</f>
        <v/>
      </c>
      <c r="CQ581">
        <f>BP581-CL581-CI581-CM581-CN581-CO581-CP581-CC581</f>
        <v/>
      </c>
      <c r="CR581">
        <f>IFERROR(IF(RIGHT(INDEX(PIS!O$1:O$500,MATCH(D581,PIS!C$1:C$500,0)),5)="Gross",MIN(U581+V581,VLOOKUP("R700",TSC!B:C,2,0)*VLOOKUP("R101",TSC!B:C,2,0))*(VLOOKUP("T711",TSC!B:C,2,0)+VLOOKUP("T712",TSC!B:C,2,0))%,MIN(T581+V581,VLOOKUP("R700",TSC!B:C,2,0)*VLOOKUP("R101",TSC!B:C,2,0))*(VLOOKUP("T711",TSC!B:C,2,0)+VLOOKUP("T712",TSC!B:C,2,0)+VLOOKUP("R701",TSC!B:C,2,0))%),0)</f>
        <v/>
      </c>
      <c r="CS581">
        <f>IFERROR(IF(RIGHT(INDEX(PIS!O$1:O$500,MATCH(D581,PIS!C$1:C$500,0)),5)="Gross",MIN(U581+V581,VLOOKUP("R700",TSC!B:C,2,0)*VLOOKUP("R101",TSC!B:C,2,0))*(VLOOKUP("T714",TSC!B:C,2,0))%,MIN(T581+V581,VLOOKUP("R700",TSC!B:C,2,0)*VLOOKUP("R101",TSC!B:C,2,0))*(VLOOKUP("T704",TSC!B:C,2,0)+VLOOKUP("T714",TSC!B:C,2,0))%),0)</f>
        <v/>
      </c>
      <c r="CT581">
        <f>IFERROR(IF(RIGHT(INDEX(PIS!O$1:O$500,MATCH(D581,PIS!C$1:C$500,0)),5)="Gross",MIN(U581+V581,VLOOKUP("R700",TSC!B:C,2,0)*VLOOKUP("R101",TSC!B:C,2,0))*VLOOKUP("T705",TSC!B:C,2,0)%,MIN(T581+V581,VLOOKUP("R700",TSC!B:C,2,0)*VLOOKUP("R101",TSC!B:C,2,0))*VLOOKUP("T705",TSC!B:C,2,0)%),0)</f>
        <v/>
      </c>
      <c r="CU581">
        <f>IFERROR(IF(RIGHT(INDEX(PIS!O$1:O$500,MATCH(D581,PIS!C$1:C$500,0)),5)="Gross",MIN(U581+V581,VLOOKUP("R700",TSC!B:C,2,0)*VLOOKUP("R101",TSC!B:C,2,0))*(VLOOKUP("T713",TSC!B:C,2,0))%,MIN(T581+V581,VLOOKUP("R700",TSC!B:C,2,0)*VLOOKUP("R101",TSC!B:C,2,0))*(VLOOKUP("T713",TSC!B:C,2,0))%),0)</f>
        <v/>
      </c>
      <c r="CV581">
        <f>IFERROR(INDEX(ADJ!$A$1:$BZ$1000,MATCH(PAYROLL!D581,ADJ!A$1:A$500,0),MATCH(PAYROLL!CV$2,ADJ!$2:$2,0)),0)</f>
        <v/>
      </c>
      <c r="CW581">
        <f>IFERROR(INDEX(ADJ!$A$1:$BZ$1000,MATCH(PAYROLL!D581,ADJ!A$1:A$500,0),MATCH(PAYROLL!CW$2,ADJ!$2:$2,0)),0)</f>
        <v/>
      </c>
      <c r="CX581">
        <f>SUM(CR581:CW581)</f>
        <v/>
      </c>
      <c r="CY581">
        <f>ROUND(IF(CR581&gt;0,T581+V581*VLOOKUP("R202",TSC!$B$1:$C$500,2,0),0),0)</f>
        <v/>
      </c>
      <c r="CZ581">
        <f>IFERROR(INDEX(CSDA!D$1:D$500,MATCH($CZ$2,CSDA!C$1:C$500,0)),0)</f>
        <v/>
      </c>
      <c r="DA581">
        <f>ROUND(T581*0.7%,0)</f>
        <v/>
      </c>
      <c r="DB581">
        <f>ROUND(T581/12,0)</f>
        <v/>
      </c>
      <c r="DC581">
        <f ref="DC581" t="array">IFERROR(INDEX(CSDA!D$1:D$500,MATCH("Trích giữ"&amp;PAYROLL!DC$2,CSDA!A$1:A$500&amp;CSDA!C$1:C$500,0)),0)</f>
        <v/>
      </c>
      <c r="DD581">
        <f ref="DD581" t="array">IFERROR(INDEX(CSDA!D$1:D$500,MATCH("Trích giữ"&amp;PAYROLL!DD$2,CSDA!A$1:A$500&amp;CSDA!C$1:C$500,0)),0)</f>
        <v/>
      </c>
      <c r="DE581">
        <f ref="DE581" t="array">IFERROR(INDEX(CSDA!D$1:D$500,MATCH("Trích giữ"&amp;PAYROLL!DE$2,CSDA!A$1:A$500&amp;CSDA!C$1:C$500,0)),0)</f>
        <v/>
      </c>
      <c r="DF581">
        <f>IFERROR(INDEX(CSDA!D$1:D$500,MATCH(PAYROLL!DF$2,CSDA!C$1:C$500,0)),0)</f>
        <v/>
      </c>
      <c r="DG581">
        <f ref="DG581" t="array">IFERROR(INDEX(CSDA!D$1:D$500,MATCH("Trích giữ"&amp;PAYROLL!DG$2,CSDA!A$1:A$500&amp;CSDA!C$1:C$500,0)),0)</f>
        <v/>
      </c>
      <c r="DH581">
        <f>ROUND(T581/26,0)</f>
        <v/>
      </c>
      <c r="DI581">
        <f ref="DI581" t="array">IFERROR(INDEX(CSDA!D$1:D$500,MATCH("Trích giữ"&amp;PAYROLL!DI$2,CSDA!A$1:A$500&amp;CSDA!C$1:C$500,0)),0)</f>
        <v/>
      </c>
      <c r="DJ581">
        <f>IF(U581=0,T581*21.5%-BL581,0)</f>
        <v/>
      </c>
      <c r="DK581">
        <f ref="DK581" t="array">IFERROR(INDEX(CSDA!D$1:D$500,MATCH("Trích giữ"&amp;PAYROLL!DK$2,CSDA!A$1:A$500&amp;CSDA!C$1:C$500,0)),0)</f>
        <v/>
      </c>
      <c r="DL581">
        <f>IFERROR(INDEX(CSDA!D$1:D$500,MATCH(PAYROLL!DL$2,CSDA!C$1:C$500,0))/12,0)</f>
        <v/>
      </c>
      <c r="DM581">
        <f>SUM(DB581:DL581)</f>
        <v/>
      </c>
      <c r="DN581">
        <f>IFERROR(INDEX(ADJ!$A$1:$BZ$1000,MATCH(PAYROLL!D581,ADJ!A$1:A$500,0),MATCH(PAYROLL!DN$2,ADJ!$2:$2,0)),0)</f>
        <v/>
      </c>
      <c r="DO581">
        <f>IFERROR(SUM(BP581,DM581:DN581,CX581:DA581)-DT581,0)</f>
        <v/>
      </c>
      <c r="DP581">
        <f ref="DP581" t="array">SUM(BW581*IFERROR(INDEX(CSDA!D$1:D$500,MATCH(BW$2,CSDA!C$1:C$500,0)),0)%,CX581*IFERROR(INDEX(CSDA!D$1:D$500,MATCH(CX$2,CSDA!C$1:C$500,0)),0)%,DA581*IFERROR(INDEX(CSDA!D$1:D$500,MATCH(DA$2,CSDA!C$1:C$500,0)),0)%,DB581*IFERROR(INDEX(CSDA!D$1:D$500,MATCH(DB$2,CSDA!C$1:C$500,0)),0)%,DF581*IFERROR(INDEX(CSDA!D$1:D$500,MATCH("Phí dịch vụ"&amp;PAYROLL!DF$2,CSDA!A$1:A$500&amp;CSDA!C$1:C$500,0)),0)%,DC581*IFERROR(INDEX(CSDA!D$1:D$500,MATCH("Phí dịch vụ"&amp;PAYROLL!DC$2,CSDA!A$1:A$500&amp;CSDA!C$1:C$500,0)),0)%,DH581*IFERROR(INDEX(CSDA!D$1:D$500,MATCH("Phí dịch vụ"&amp;PAYROLL!DH$2,CSDA!A$1:A$500&amp;CSDA!C$1:C$500,0)),0)%,DJ581*IFERROR(INDEX(CSDA!D$1:D$500,MATCH("Phí dịch vụ"&amp;PAYROLL!DJ$2,CSDA!A$1:A$500&amp;CSDA!C$1:C$500,0)),0)%,BN581*IFERROR(INDEX(CSDA!D$1:D$500,MATCH(BN$2,CSDA!C$1:C$500,0)),0)%)-BN581*7%</f>
        <v/>
      </c>
      <c r="DQ581">
        <f>IFERROR(INDEX(ADJ!$A$1:$BZ$1000,MATCH(PAYROLL!D581,ADJ!A$1:A$500,0),MATCH(PAYROLL!DQ$2,ADJ!$2:$2,0)),0)</f>
        <v/>
      </c>
      <c r="DR581">
        <f>IFERROR(INDEX(ADJ!$A$1:$BZ$1000,MATCH(PAYROLL!D581,ADJ!A$1:A$500,0),MATCH(PAYROLL!DR$2,ADJ!$2:$2,0)),0)</f>
        <v/>
      </c>
      <c r="DS581">
        <f>SUM(DP581:DR581)</f>
        <v/>
      </c>
      <c r="DT581">
        <f>EK581</f>
        <v/>
      </c>
      <c r="DU581">
        <f>SUM(DO581:DR581)</f>
        <v/>
      </c>
      <c r="DV581">
        <f>ROUND(DU581*0.1,0)</f>
        <v/>
      </c>
      <c r="DW581">
        <f>DU581+DV581</f>
        <v/>
      </c>
      <c r="DZ581">
        <f>IFERROR(INDEX(ADJ!$A$1:$BZ$1000,MATCH(PAYROLL!$D581,ADJ!A$1:A$500,0),MATCH(PAYROLL!DZ$2,ADJ!$2:$2,0)),0)</f>
        <v/>
      </c>
      <c r="EA581">
        <f>IFERROR(INDEX(ADJ!$A$1:$BZ$1000,MATCH(PAYROLL!$D581,ADJ!A$1:A$500,0),MATCH(PAYROLL!EA$2,ADJ!$2:$2,0)),0)</f>
        <v/>
      </c>
      <c r="EB581">
        <f>IFERROR(INDEX(ADJ!$A$1:$BZ$1000,MATCH(PAYROLL!$D581,ADJ!A$1:A$500,0),MATCH(PAYROLL!EB$2,ADJ!$2:$2,0)),0)</f>
        <v/>
      </c>
      <c r="EC581">
        <f>IFERROR(INDEX(ADJ!$A$1:$BZ$1000,MATCH(PAYROLL!$D581,ADJ!A$1:A$500,0),MATCH(PAYROLL!EC$2,ADJ!$2:$2,0)),0)</f>
        <v/>
      </c>
      <c r="ED581">
        <f>IFERROR(INDEX(ADJ!$A$1:$BZ$1000,MATCH(PAYROLL!$D581,ADJ!A$1:A$500,0),MATCH(PAYROLL!ED$2,ADJ!$2:$2,0)),0)</f>
        <v/>
      </c>
      <c r="EE581">
        <f>IFERROR(INDEX(ADJ!$A$1:$BZ$1000,MATCH(PAYROLL!$D581,ADJ!A$1:A$500,0),MATCH(PAYROLL!EE$2,ADJ!$2:$2,0)),0)</f>
        <v/>
      </c>
      <c r="EF581">
        <f>IFERROR(INDEX(ADJ!$A$1:$BZ$1000,MATCH(PAYROLL!$D581,ADJ!A$1:A$500,0),MATCH(PAYROLL!EF$2,ADJ!$2:$2,0)),0)</f>
        <v/>
      </c>
      <c r="EG581">
        <f>IFERROR(INDEX(ADJ!$A$1:$BZ$1000,MATCH(PAYROLL!$D581,ADJ!A$1:A$500,0),MATCH(PAYROLL!EG$2,ADJ!$2:$2,0)),0)</f>
        <v/>
      </c>
      <c r="EH581">
        <f>IFERROR(INDEX(ADJ!$A$1:$BZ$1000,MATCH(PAYROLL!$D581,ADJ!A$1:A$500,0),MATCH(PAYROLL!EH$2,ADJ!$2:$2,0)),0)</f>
        <v/>
      </c>
      <c r="EI581">
        <f>IFERROR(INDEX(ADJ!$A$1:$BZ$1000,MATCH(PAYROLL!D581,ADJ!A$1:A$500,0),MATCH(PAYROLL!EI$2,ADJ!$2:$2,0)),0)</f>
        <v/>
      </c>
      <c r="EJ581">
        <f>IFERROR(INDEX(ADJ!$A$1:$BZ$1000,MATCH(PAYROLL!$D581,ADJ!A$1:A$500,0),MATCH(PAYROLL!EJ$2,ADJ!$2:$2,0)),0)</f>
        <v/>
      </c>
      <c r="EK581">
        <f>SUM(DZ581:EJ581)</f>
        <v/>
      </c>
    </row>
    <row r="582">
      <c r="A582" t="n">
        <v>580</v>
      </c>
      <c r="B582" t="inlineStr">
        <is>
          <t>Ngọ Văn Mạnh</t>
        </is>
      </c>
      <c r="D582" t="inlineStr">
        <is>
          <t>157744-01</t>
        </is>
      </c>
      <c r="S582">
        <f>IFERROR(INDEX(PIS!$A$1:$BZ$1000,MATCH($D582,PIS!C$1:C$500,0),MATCH("Lương CB tháng trước",PIS!$1:$1,0)),0)</f>
        <v/>
      </c>
      <c r="T582">
        <f>IFERROR(INDEX(PIS!$A$1:$BZ$1000,MATCH($D582,PIS!C$1:C$500,0),MATCH("Lương CB hiện tại",PIS!$1:$1,0)),0)</f>
        <v/>
      </c>
      <c r="U582">
        <f>IFERROR(INDEX(PIS!$A$1:$BZ$1000,MATCH($D582,PIS!C$1:C$500,0),MATCH("Lương đóng BHBB",PIS!$1:$1,0)),0)</f>
        <v/>
      </c>
      <c r="V582">
        <f>IFERROR(INDEX(PIS!$A$1:$BZ$1000,MATCH($D582,PIS!C$1:C$500,0),MATCH(V$2,PIS!$2:$2,0)),0)</f>
        <v/>
      </c>
      <c r="W582">
        <f>IFERROR(INDEX(PIS!$A$1:$BZ$1000,MATCH($D582,PIS!C$1:C$500,0),MATCH(W$2,PIS!$2:$2,0)),0)</f>
        <v/>
      </c>
      <c r="X582">
        <f>IFERROR(INDEX(PIS!$A$1:$BZ$1000,MATCH($D582,PIS!C$1:C$500,0),MATCH(X$2,PIS!$2:$2,0)),0)</f>
        <v/>
      </c>
      <c r="Y582">
        <f>IFERROR(INDEX(PIS!$A$1:$BZ$1000,MATCH($D582,PIS!C$1:C$500,0),MATCH(Y$2,PIS!$2:$2,0)),0)</f>
        <v/>
      </c>
      <c r="Z582">
        <f>IFERROR(INDEX(PIS!$A$1:$BZ$1000,MATCH($D582,PIS!C$1:C$500,0),MATCH(Z$2,PIS!$2:$2,0)),0)</f>
        <v/>
      </c>
      <c r="AA582">
        <f>IFERROR(INDEX(PIS!$A$1:$BZ$1000,MATCH($D582,PIS!C$1:C$500,0),MATCH(AA$2,PIS!$2:$2,0)),0)</f>
        <v/>
      </c>
      <c r="AB582">
        <f>IFERROR(INDEX(PIS!$A$1:$BZ$1000,MATCH($D582,PIS!C$1:C$500,0),MATCH(AB$2,PIS!$2:$2,0)),0)</f>
        <v/>
      </c>
      <c r="AC582">
        <f>SUM(V582:AB582)</f>
        <v/>
      </c>
      <c r="AD582">
        <f>IFERROR(INDEX(TIMESHEET!$A$1:$AI$5000,MATCH($D582,TIMESHEET!A$1:A$500,0),MATCH("T100",TIMESHEET!$2:$2,0))-2,0)</f>
        <v/>
      </c>
      <c r="AE582">
        <f>IFERROR(INDEX(TIMESHEET!$A$1:$AI$5000,MATCH($D582,TIMESHEET!A$1:A$500,0),MATCH("T202",TIMESHEET!$2:$2,0)),0)</f>
        <v/>
      </c>
      <c r="AF582">
        <f>IFERROR(INDEX(TIMESHEET!$A$1:$AI$5000,MATCH($D582,TIMESHEET!A$1:A$500,0),MATCH("T302",TIMESHEET!$2:$2,0)),0)</f>
        <v/>
      </c>
      <c r="AG582">
        <f>IFERROR(INDEX(TIMESHEET!$A$1:$AI$5000,MATCH($D582,TIMESHEET!A$1:A$500,0),MATCH("T406",TIMESHEET!$2:$2,0)),0)</f>
        <v/>
      </c>
      <c r="AH582">
        <f>AE582+AG582</f>
        <v/>
      </c>
      <c r="AI582">
        <f>IFERROR(INDEX(TIMESHEET!$A$1:$AI$5000,MATCH($D582,TIMESHEET!A$1:A$500,0),MATCH("T701",TIMESHEET!$2:$2,0)),0)</f>
        <v/>
      </c>
      <c r="AJ582">
        <f>IFERROR(INDEX(TIMESHEET!$A$1:$AI$5000,MATCH($D582,TIMESHEET!B$1:B$500,0),MATCH("T320",TIMESHEET!$2:$2,0)),0)</f>
        <v/>
      </c>
      <c r="AK582">
        <f>IFERROR(IF(LEFT(INDEX(PIS!O$1:O$500,MATCH(D582,PIS!C$1:C$500)),1)="M",T582/AD582*SUM(AE582:AG582),T582*AD582),0)</f>
        <v/>
      </c>
      <c r="AL582">
        <f>IFERROR(INDEX(ADJ!$A$1:$BZ$1000,MATCH(PAYROLL!D582,ADJ!A$1:A$500,0),MATCH(PAYROLL!AL$2,ADJ!$2:$2,0)),0)</f>
        <v/>
      </c>
      <c r="AM582">
        <f>SUM(AK582:AL582)</f>
        <v/>
      </c>
      <c r="AN582">
        <f>IFERROR(ROUND(V582/$AD582*$AH582,0),0)</f>
        <v/>
      </c>
      <c r="AO582">
        <f>IFERROR(ROUND(W582/$AD582*$AH582,0),0)</f>
        <v/>
      </c>
      <c r="AP582">
        <f>IFERROR(ROUND(X582/$AD582*$AE582,0),0)</f>
        <v/>
      </c>
      <c r="AQ582">
        <f>IFERROR(ROUND(Y582/$AD582*$AH582,0),0)</f>
        <v/>
      </c>
      <c r="AR582">
        <f>IFERROR(ROUND(Z582/$AD582*$AH582,0),0)</f>
        <v/>
      </c>
      <c r="AS582">
        <f>IFERROR(ROUND(AA582/$AD582*$AH582,0),0)</f>
        <v/>
      </c>
      <c r="AT582">
        <f>IFERROR(IF((AE582+AF582+AG582)&gt;13,AB582,ROUND(AB582/AD582*AH582,0)),0)</f>
        <v/>
      </c>
      <c r="AU582">
        <f>IFERROR(INDEX(ADJ!$A$1:$BZ$1000,MATCH(PAYROLL!D582,ADJ!A$1:A$500,0),MATCH(PAYROLL!AU$2,ADJ!$2:$2,0)),0)</f>
        <v/>
      </c>
      <c r="AV582">
        <f>ROUND(SUM(AN582:AU582),0)</f>
        <v/>
      </c>
      <c r="AW582">
        <f>IFERROR(INDEX(TIMESHEET!$A$1:$AI$5000,MATCH(PAYROLL!D582,TIMESHEET!A$1:A$500,0),MATCH("T620",TIMESHEET!$2:$2,0)),0)</f>
        <v/>
      </c>
      <c r="AX582">
        <f>IFERROR(INDEX(TIMESHEET!$A$1:$AI$5000,MATCH(PAYROLL!D582,TIMESHEET!A$1:A$500,0),MATCH("T601",TIMESHEET!$2:$2,0)),0)</f>
        <v/>
      </c>
      <c r="AY582">
        <f>IFERROR(INDEX(TIMESHEET!$A$1:$AI$5000,MATCH(PAYROLL!D582,TIMESHEET!A$1:A$500,0),MATCH("T602",TIMESHEET!$2:$2,0)),0)</f>
        <v/>
      </c>
      <c r="AZ582">
        <f>IFERROR(INDEX(TIMESHEET!$A$1:$AI$5000,MATCH(PAYROLL!D582,TIMESHEET!A$1:A$500,0),MATCH("T603",TIMESHEET!$2:$2,0)),0)</f>
        <v/>
      </c>
      <c r="BA582">
        <f>IFERROR(INDEX(TIMESHEET!$A$1:$AI$5000,MATCH(PAYROLL!D582,TIMESHEET!A$1:A$500,0),MATCH("T611",TIMESHEET!$2:$2,0)),0)</f>
        <v/>
      </c>
      <c r="BB582">
        <f>IFERROR(INDEX(TIMESHEET!$A$1:$AI$5000,MATCH(PAYROLL!D582,TIMESHEET!A$1:A$500,0),MATCH("T612",TIMESHEET!$2:$2,0)),0)</f>
        <v/>
      </c>
      <c r="BC582">
        <f>IFERROR(INDEX(TIMESHEET!$A$1:$AI$5000,MATCH(PAYROLL!D582,TIMESHEET!A$1:A$500,0),MATCH("T613",TIMESHEET!$2:$2,0)),0)</f>
        <v/>
      </c>
      <c r="BD582">
        <f>IFERROR(INDEX(TIMESHEET!$A$1:$AI$5000,MATCH(PAYROLL!D582,TIMESHEET!A$1:A$500,0),MATCH("T500",TIMESHEET!$2:$2,0)),0)</f>
        <v/>
      </c>
      <c r="BE582">
        <f>IFERROR(IF(LEFT(INDEX(PIS!O$1:O$500,MATCH(D582,PIS!C$1:C$500)),1)="M",T582/AD582/8*(AW582+AX582*1.5+AY582*2+AZ582*3+BA582*2.1+BB582*2.7+BC582*3.9+BD582*0.3),T582/8*(AW582+AX582*1.5+AY582*2+AZ582*3+BA582*2.1+BB582*2.7+BC582*3.9+BD582*0.3)),0)</f>
        <v/>
      </c>
      <c r="BF582">
        <f>IFERROR(INDEX(ADJ!$A$1:$BZ$1000,MATCH(PAYROLL!$D582,ADJ!A$1:A$500,0),MATCH(PAYROLL!BF$2,ADJ!$2:$2,0)),0)</f>
        <v/>
      </c>
      <c r="BG582">
        <f>IFERROR(INDEX(ADJ!$A$1:$BZ$1000,MATCH(PAYROLL!D582,ADJ!A$1:A$500,0),MATCH(PAYROLL!BG$2,ADJ!$2:$2,0)),0)</f>
        <v/>
      </c>
      <c r="BH582">
        <f>IFERROR(INDEX(ADJ!$A$1:$BZ$1000,MATCH(PAYROLL!D582,ADJ!A$1:A$500,0),MATCH(PAYROLL!BH$2,ADJ!$2:$2,0)),0)</f>
        <v/>
      </c>
      <c r="BI582">
        <f>IFERROR(INDEX(ADJ!$A$1:$BZ$1000,MATCH(PAYROLL!D582,ADJ!A$1:A$500,0),MATCH(PAYROLL!BI$2,ADJ!$2:$2,0)),0)</f>
        <v/>
      </c>
      <c r="BJ582">
        <f>IFERROR(INDEX(ADJ!$A$1:$BZ$1000,MATCH(PAYROLL!D582,ADJ!A$1:A$500,0),MATCH(PAYROLL!BJ$2,ADJ!$2:$2,0)),0)</f>
        <v/>
      </c>
      <c r="BK582">
        <f>SUM(BF582:BJ582)</f>
        <v/>
      </c>
      <c r="BL582">
        <f>IFERROR(INDEX(ADJ!$A$1:$BZ$1000,MATCH(PAYROLL!D582,ADJ!A$1:A$500,0),MATCH(PAYROLL!BL$2,ADJ!$2:$2,0)),0)</f>
        <v/>
      </c>
      <c r="BM582">
        <f>IFERROR(INDEX(ADJ!$A$1:$BZ$1000,MATCH(PAYROLL!D582,ADJ!A$1:A$500,0),MATCH(PAYROLL!BM$2,ADJ!$2:$2,0)),0)</f>
        <v/>
      </c>
      <c r="BN582">
        <f>IFERROR(INDEX(ADJ!$A$1:$BZ$1000,MATCH(PAYROLL!D582,ADJ!A$1:A$500,0),MATCH(PAYROLL!BN$2,ADJ!$2:$2,0)),0)</f>
        <v/>
      </c>
      <c r="BO582">
        <f>IFERROR(INDEX(ADJ!$A$1:$BZ$1000,MATCH(PAYROLL!D582,ADJ!A$1:A$500,0),MATCH(PAYROLL!BO$2,ADJ!$2:$2,0)),0)</f>
        <v/>
      </c>
      <c r="BP582">
        <f>SUM(AM582,AV582,BE582,BK582,BL582:BO582)</f>
        <v/>
      </c>
      <c r="BQ582">
        <f>BO582</f>
        <v/>
      </c>
      <c r="BR582">
        <f>IFERROR(ROUND(IF(LEFT(INDEX(PIS!O$1:O$500,MATCH(D582,PIS!C$1:C$500)),1)="D",T582/8*(BD582*0.3),IF(LEFT(INDEX(PIS!O$1:O$500,MATCH(D582,PIS!C$1:C$500)),1)="H",T582*($BD582*0.3),T582/$AD582/8*($BD582*0.3))),0),0)</f>
        <v/>
      </c>
      <c r="BS582">
        <f>IF(AP582&lt;1,0,MIN(AP582,730000))</f>
        <v/>
      </c>
      <c r="BT582">
        <f>IFERROR(ROUND((BE582-SUM(AW582:BC582)*T582/AD582/8),0)-BR582,0)</f>
        <v/>
      </c>
      <c r="BU582">
        <f>AO582</f>
        <v/>
      </c>
      <c r="BV582">
        <f>SUM(BQ582:BU582)</f>
        <v/>
      </c>
      <c r="BW582">
        <f>BP582-BV582</f>
        <v/>
      </c>
      <c r="BX582">
        <f>IFERROR(IF(RIGHT(INDEX(PIS!O$1:O$500,MATCH(D582,PIS!C$1:C$500)),5)="Gross",MIN(U582+V582,VLOOKUP("R700",TSC!B:C,2,0)*VLOOKUP("R101",TSC!B:C,2,0))*VLOOKUP("R701",TSC!B:C,2,0)%,0),0)</f>
        <v/>
      </c>
      <c r="BY582">
        <f>IFERROR(IF(RIGHT(INDEX(PIS!O$1:O$500,MATCH(D582,PIS!C$1:C$500)),5)="Gross",MIN(U582+V582,VLOOKUP("R700",TSC!B:C,2,0)*VLOOKUP("R101",TSC!B:C,2,0))*VLOOKUP("T704",TSC!B:C,2,0)%,0),0)</f>
        <v/>
      </c>
      <c r="BZ582">
        <f>IFERROR(IF(RIGHT(INDEX(PIS!O$1:O$500,MATCH(D582,PIS!C$1:C$500)),5)="Gross",MIN(U582+V582,VLOOKUP("R700",TSC!B:C,2,0)*VLOOKUP("1",TSC!F:G,2,0))*VLOOKUP("T705",TSC!B:C,2,0)%,0),0)</f>
        <v/>
      </c>
      <c r="CA582">
        <f>IFERROR(INDEX(ADJ!$A$1:$BZ$1000,MATCH(PAYROLL!D582,ADJ!A$1:A$500,0),MATCH(PAYROLL!CA$2,ADJ!$2:$2,0)),0)</f>
        <v/>
      </c>
      <c r="CB582">
        <f>IFERROR(INDEX(ADJ!$A$1:$BZ$1000,MATCH(PAYROLL!D582,ADJ!A$1:A$500,0),MATCH(PAYROLL!CB$2,ADJ!$2:$2,0)),0)</f>
        <v/>
      </c>
      <c r="CC582">
        <f>SUM(BX582:CB582)</f>
        <v/>
      </c>
      <c r="CD582">
        <f>IFERROR(INDEX(PIS!$A$1:$BZ$1000,MATCH(PAYROLL!D582,PIS!C$1:C$500,0),MATCH(PAYROLL!CD$1,PIS!$1:$1,0)),0)</f>
        <v/>
      </c>
      <c r="CE582">
        <f>IFERROR(IF(OR(INDEX(PIS!P$1:P$500,MATCH(D582,PIS!C$1:C$500,0))="LT2",INDEX(PIS!P$1:P$500,MATCH(D582,PIS!C$1:C$500,0))="P10"),0,SUM(CC582,CD582*VLOOKUP("R601",TSC!B:C,2,0),VLOOKUP("R602",TSC!B:C,2,0))),0)</f>
        <v/>
      </c>
      <c r="CF582">
        <f>MAX(BW582-CE582,0)</f>
        <v/>
      </c>
      <c r="CG582">
        <f>IFERROR(IF(OR(RIGHT(INDEX(PIS!P$1:P$500,MATCH(D582,PIS!C$1:C$500)),5)="P10",RIGHT(INDEX(PIS!P$1:P$500,MATCH(D582,PIS!C$1:C$500)),5)="CK"),0,IF(CF582&lt;=5000000,CF582*5%,IF(CF582&lt;=10000000,CF582*10%-250000,IF(CF582&lt;=18000000,CF582*15%-750000,IF(CF582&lt;=32000000,CF582*20%-1650000,IF(CF582&lt;=52000000,CF582*25%-3250000,IF(CF582&lt;=80000000,BH582*30%-5850000,CF582*35%-9850000))))))),0)</f>
        <v/>
      </c>
      <c r="CH582">
        <f>IFERROR(IF(OR(INDEX(PIS!P$1:P$500,MATCH(D582,PIS!C$1:C$500))="LT",INDEX(PIS!P$1:P$500,MATCH(D582,PIS!C$1:C$500))="CK"),0,IF(CF582&lt;2000000,0,CF582*10%)),0)</f>
        <v/>
      </c>
      <c r="CI582">
        <f>IFERROR(INDEX(ADJ!$A$1:$BZ$1000,MATCH(PAYROLL!D582,ADJ!A$1:A$500,0),MATCH(PAYROLL!CI$2,ADJ!$2:$2,0)),0)</f>
        <v/>
      </c>
      <c r="CJ582">
        <f>IFERROR(INDEX(ADJ!$A$1:$BZ$1000,MATCH(PAYROLL!D582,ADJ!A$1:A$500,0),MATCH(PAYROLL!CJ$2,ADJ!$2:$2,0)),0)</f>
        <v/>
      </c>
      <c r="CK582">
        <f>IFERROR(INDEX(ADJ!$A$1:$BZ$1000,MATCH(PAYROLL!D582,ADJ!A$1:A$500,0),MATCH(PAYROLL!CK$2,ADJ!$2:$2,0)),0)</f>
        <v/>
      </c>
      <c r="CL582">
        <f>SUM(CG582:CK582)</f>
        <v/>
      </c>
      <c r="CM582">
        <f>ROUND(SUM(CH582:CK582),0)</f>
        <v/>
      </c>
      <c r="CN582">
        <f>IFERROR(INDEX(CSDA!D$1:D$500,MATCH($CN$2,CSDA!C$1:C$500,0))*INDEX(PIS!V$1:V$500,MATCH(D582,PIS!C$1:C$500))+INDEX(ADJ!$A$1:$BZ$1000,MATCH(PAYROLL!D582,ADJ!A$1:A$500,0),MATCH(PAYROLL!CN$2,ADJ!$2:$2,0)),0)</f>
        <v/>
      </c>
      <c r="CO582">
        <f>IFERROR(INDEX(ADJ!$A$1:$BZ$1000,MATCH(PAYROLL!D582,ADJ!A$1:A$500,0),MATCH(PAYROLL!CO$2,ADJ!$2:$2,0)),0)</f>
        <v/>
      </c>
      <c r="CP582">
        <f>IFERROR(INDEX(ADJ!$A$1:$BZ$1000,MATCH(PAYROLL!D582,ADJ!A$1:A$500,0),MATCH(PAYROLL!CP$2,ADJ!$2:$2,0)),0)</f>
        <v/>
      </c>
      <c r="CQ582">
        <f>BP582-CL582-CI582-CM582-CN582-CO582-CP582-CC582</f>
        <v/>
      </c>
      <c r="CR582">
        <f>IFERROR(IF(RIGHT(INDEX(PIS!O$1:O$500,MATCH(D582,PIS!C$1:C$500,0)),5)="Gross",MIN(U582+V582,VLOOKUP("R700",TSC!B:C,2,0)*VLOOKUP("R101",TSC!B:C,2,0))*(VLOOKUP("T711",TSC!B:C,2,0)+VLOOKUP("T712",TSC!B:C,2,0))%,MIN(T582+V582,VLOOKUP("R700",TSC!B:C,2,0)*VLOOKUP("R101",TSC!B:C,2,0))*(VLOOKUP("T711",TSC!B:C,2,0)+VLOOKUP("T712",TSC!B:C,2,0)+VLOOKUP("R701",TSC!B:C,2,0))%),0)</f>
        <v/>
      </c>
      <c r="CS582">
        <f>IFERROR(IF(RIGHT(INDEX(PIS!O$1:O$500,MATCH(D582,PIS!C$1:C$500,0)),5)="Gross",MIN(U582+V582,VLOOKUP("R700",TSC!B:C,2,0)*VLOOKUP("R101",TSC!B:C,2,0))*(VLOOKUP("T714",TSC!B:C,2,0))%,MIN(T582+V582,VLOOKUP("R700",TSC!B:C,2,0)*VLOOKUP("R101",TSC!B:C,2,0))*(VLOOKUP("T704",TSC!B:C,2,0)+VLOOKUP("T714",TSC!B:C,2,0))%),0)</f>
        <v/>
      </c>
      <c r="CT582">
        <f>IFERROR(IF(RIGHT(INDEX(PIS!O$1:O$500,MATCH(D582,PIS!C$1:C$500,0)),5)="Gross",MIN(U582+V582,VLOOKUP("R700",TSC!B:C,2,0)*VLOOKUP("R101",TSC!B:C,2,0))*VLOOKUP("T705",TSC!B:C,2,0)%,MIN(T582+V582,VLOOKUP("R700",TSC!B:C,2,0)*VLOOKUP("R101",TSC!B:C,2,0))*VLOOKUP("T705",TSC!B:C,2,0)%),0)</f>
        <v/>
      </c>
      <c r="CU582">
        <f>IFERROR(IF(RIGHT(INDEX(PIS!O$1:O$500,MATCH(D582,PIS!C$1:C$500,0)),5)="Gross",MIN(U582+V582,VLOOKUP("R700",TSC!B:C,2,0)*VLOOKUP("R101",TSC!B:C,2,0))*(VLOOKUP("T713",TSC!B:C,2,0))%,MIN(T582+V582,VLOOKUP("R700",TSC!B:C,2,0)*VLOOKUP("R101",TSC!B:C,2,0))*(VLOOKUP("T713",TSC!B:C,2,0))%),0)</f>
        <v/>
      </c>
      <c r="CV582">
        <f>IFERROR(INDEX(ADJ!$A$1:$BZ$1000,MATCH(PAYROLL!D582,ADJ!A$1:A$500,0),MATCH(PAYROLL!CV$2,ADJ!$2:$2,0)),0)</f>
        <v/>
      </c>
      <c r="CW582">
        <f>IFERROR(INDEX(ADJ!$A$1:$BZ$1000,MATCH(PAYROLL!D582,ADJ!A$1:A$500,0),MATCH(PAYROLL!CW$2,ADJ!$2:$2,0)),0)</f>
        <v/>
      </c>
      <c r="CX582">
        <f>SUM(CR582:CW582)</f>
        <v/>
      </c>
      <c r="CY582">
        <f>ROUND(IF(CR582&gt;0,T582+V582*VLOOKUP("R202",TSC!$B$1:$C$500,2,0),0),0)</f>
        <v/>
      </c>
      <c r="CZ582">
        <f>IFERROR(INDEX(CSDA!D$1:D$500,MATCH($CZ$2,CSDA!C$1:C$500,0)),0)</f>
        <v/>
      </c>
      <c r="DA582">
        <f>ROUND(T582*0.7%,0)</f>
        <v/>
      </c>
      <c r="DB582">
        <f>ROUND(T582/12,0)</f>
        <v/>
      </c>
      <c r="DC582">
        <f ref="DC582" t="array">IFERROR(INDEX(CSDA!D$1:D$500,MATCH("Trích giữ"&amp;PAYROLL!DC$2,CSDA!A$1:A$500&amp;CSDA!C$1:C$500,0)),0)</f>
        <v/>
      </c>
      <c r="DD582">
        <f ref="DD582" t="array">IFERROR(INDEX(CSDA!D$1:D$500,MATCH("Trích giữ"&amp;PAYROLL!DD$2,CSDA!A$1:A$500&amp;CSDA!C$1:C$500,0)),0)</f>
        <v/>
      </c>
      <c r="DE582">
        <f ref="DE582" t="array">IFERROR(INDEX(CSDA!D$1:D$500,MATCH("Trích giữ"&amp;PAYROLL!DE$2,CSDA!A$1:A$500&amp;CSDA!C$1:C$500,0)),0)</f>
        <v/>
      </c>
      <c r="DF582">
        <f>IFERROR(INDEX(CSDA!D$1:D$500,MATCH(PAYROLL!DF$2,CSDA!C$1:C$500,0)),0)</f>
        <v/>
      </c>
      <c r="DG582">
        <f ref="DG582" t="array">IFERROR(INDEX(CSDA!D$1:D$500,MATCH("Trích giữ"&amp;PAYROLL!DG$2,CSDA!A$1:A$500&amp;CSDA!C$1:C$500,0)),0)</f>
        <v/>
      </c>
      <c r="DH582">
        <f>ROUND(T582/26,0)</f>
        <v/>
      </c>
      <c r="DI582">
        <f ref="DI582" t="array">IFERROR(INDEX(CSDA!D$1:D$500,MATCH("Trích giữ"&amp;PAYROLL!DI$2,CSDA!A$1:A$500&amp;CSDA!C$1:C$500,0)),0)</f>
        <v/>
      </c>
      <c r="DJ582">
        <f>IF(U582=0,T582*21.5%-BL582,0)</f>
        <v/>
      </c>
      <c r="DK582">
        <f ref="DK582" t="array">IFERROR(INDEX(CSDA!D$1:D$500,MATCH("Trích giữ"&amp;PAYROLL!DK$2,CSDA!A$1:A$500&amp;CSDA!C$1:C$500,0)),0)</f>
        <v/>
      </c>
      <c r="DL582">
        <f>IFERROR(INDEX(CSDA!D$1:D$500,MATCH(PAYROLL!DL$2,CSDA!C$1:C$500,0))/12,0)</f>
        <v/>
      </c>
      <c r="DM582">
        <f>SUM(DB582:DL582)</f>
        <v/>
      </c>
      <c r="DN582">
        <f>IFERROR(INDEX(ADJ!$A$1:$BZ$1000,MATCH(PAYROLL!D582,ADJ!A$1:A$500,0),MATCH(PAYROLL!DN$2,ADJ!$2:$2,0)),0)</f>
        <v/>
      </c>
      <c r="DO582">
        <f>IFERROR(SUM(BP582,DM582:DN582,CX582:DA582)-DT582,0)</f>
        <v/>
      </c>
      <c r="DP582">
        <f ref="DP582" t="array">SUM(BW582*IFERROR(INDEX(CSDA!D$1:D$500,MATCH(BW$2,CSDA!C$1:C$500,0)),0)%,CX582*IFERROR(INDEX(CSDA!D$1:D$500,MATCH(CX$2,CSDA!C$1:C$500,0)),0)%,DA582*IFERROR(INDEX(CSDA!D$1:D$500,MATCH(DA$2,CSDA!C$1:C$500,0)),0)%,DB582*IFERROR(INDEX(CSDA!D$1:D$500,MATCH(DB$2,CSDA!C$1:C$500,0)),0)%,DF582*IFERROR(INDEX(CSDA!D$1:D$500,MATCH("Phí dịch vụ"&amp;PAYROLL!DF$2,CSDA!A$1:A$500&amp;CSDA!C$1:C$500,0)),0)%,DC582*IFERROR(INDEX(CSDA!D$1:D$500,MATCH("Phí dịch vụ"&amp;PAYROLL!DC$2,CSDA!A$1:A$500&amp;CSDA!C$1:C$500,0)),0)%,DH582*IFERROR(INDEX(CSDA!D$1:D$500,MATCH("Phí dịch vụ"&amp;PAYROLL!DH$2,CSDA!A$1:A$500&amp;CSDA!C$1:C$500,0)),0)%,DJ582*IFERROR(INDEX(CSDA!D$1:D$500,MATCH("Phí dịch vụ"&amp;PAYROLL!DJ$2,CSDA!A$1:A$500&amp;CSDA!C$1:C$500,0)),0)%,BN582*IFERROR(INDEX(CSDA!D$1:D$500,MATCH(BN$2,CSDA!C$1:C$500,0)),0)%)-BN582*7%</f>
        <v/>
      </c>
      <c r="DQ582">
        <f>IFERROR(INDEX(ADJ!$A$1:$BZ$1000,MATCH(PAYROLL!D582,ADJ!A$1:A$500,0),MATCH(PAYROLL!DQ$2,ADJ!$2:$2,0)),0)</f>
        <v/>
      </c>
      <c r="DR582">
        <f>IFERROR(INDEX(ADJ!$A$1:$BZ$1000,MATCH(PAYROLL!D582,ADJ!A$1:A$500,0),MATCH(PAYROLL!DR$2,ADJ!$2:$2,0)),0)</f>
        <v/>
      </c>
      <c r="DS582">
        <f>SUM(DP582:DR582)</f>
        <v/>
      </c>
      <c r="DT582">
        <f>EK582</f>
        <v/>
      </c>
      <c r="DU582">
        <f>SUM(DO582:DR582)</f>
        <v/>
      </c>
      <c r="DV582">
        <f>ROUND(DU582*0.1,0)</f>
        <v/>
      </c>
      <c r="DW582">
        <f>DU582+DV582</f>
        <v/>
      </c>
      <c r="DZ582">
        <f>IFERROR(INDEX(ADJ!$A$1:$BZ$1000,MATCH(PAYROLL!$D582,ADJ!A$1:A$500,0),MATCH(PAYROLL!DZ$2,ADJ!$2:$2,0)),0)</f>
        <v/>
      </c>
      <c r="EA582">
        <f>IFERROR(INDEX(ADJ!$A$1:$BZ$1000,MATCH(PAYROLL!$D582,ADJ!A$1:A$500,0),MATCH(PAYROLL!EA$2,ADJ!$2:$2,0)),0)</f>
        <v/>
      </c>
      <c r="EB582">
        <f>IFERROR(INDEX(ADJ!$A$1:$BZ$1000,MATCH(PAYROLL!$D582,ADJ!A$1:A$500,0),MATCH(PAYROLL!EB$2,ADJ!$2:$2,0)),0)</f>
        <v/>
      </c>
      <c r="EC582">
        <f>IFERROR(INDEX(ADJ!$A$1:$BZ$1000,MATCH(PAYROLL!$D582,ADJ!A$1:A$500,0),MATCH(PAYROLL!EC$2,ADJ!$2:$2,0)),0)</f>
        <v/>
      </c>
      <c r="ED582">
        <f>IFERROR(INDEX(ADJ!$A$1:$BZ$1000,MATCH(PAYROLL!$D582,ADJ!A$1:A$500,0),MATCH(PAYROLL!ED$2,ADJ!$2:$2,0)),0)</f>
        <v/>
      </c>
      <c r="EE582">
        <f>IFERROR(INDEX(ADJ!$A$1:$BZ$1000,MATCH(PAYROLL!$D582,ADJ!A$1:A$500,0),MATCH(PAYROLL!EE$2,ADJ!$2:$2,0)),0)</f>
        <v/>
      </c>
      <c r="EF582">
        <f>IFERROR(INDEX(ADJ!$A$1:$BZ$1000,MATCH(PAYROLL!$D582,ADJ!A$1:A$500,0),MATCH(PAYROLL!EF$2,ADJ!$2:$2,0)),0)</f>
        <v/>
      </c>
      <c r="EG582">
        <f>IFERROR(INDEX(ADJ!$A$1:$BZ$1000,MATCH(PAYROLL!$D582,ADJ!A$1:A$500,0),MATCH(PAYROLL!EG$2,ADJ!$2:$2,0)),0)</f>
        <v/>
      </c>
      <c r="EH582">
        <f>IFERROR(INDEX(ADJ!$A$1:$BZ$1000,MATCH(PAYROLL!$D582,ADJ!A$1:A$500,0),MATCH(PAYROLL!EH$2,ADJ!$2:$2,0)),0)</f>
        <v/>
      </c>
      <c r="EI582">
        <f>IFERROR(INDEX(ADJ!$A$1:$BZ$1000,MATCH(PAYROLL!D582,ADJ!A$1:A$500,0),MATCH(PAYROLL!EI$2,ADJ!$2:$2,0)),0)</f>
        <v/>
      </c>
      <c r="EJ582">
        <f>IFERROR(INDEX(ADJ!$A$1:$BZ$1000,MATCH(PAYROLL!$D582,ADJ!A$1:A$500,0),MATCH(PAYROLL!EJ$2,ADJ!$2:$2,0)),0)</f>
        <v/>
      </c>
      <c r="EK582">
        <f>SUM(DZ582:EJ582)</f>
        <v/>
      </c>
    </row>
    <row r="583">
      <c r="A583" t="n">
        <v>581</v>
      </c>
      <c r="B583" t="inlineStr">
        <is>
          <t>Hoàng Thị Thùy Ninh</t>
        </is>
      </c>
      <c r="D583" t="inlineStr">
        <is>
          <t>148867-03</t>
        </is>
      </c>
      <c r="S583">
        <f>IFERROR(INDEX(PIS!$A$1:$BZ$1000,MATCH($D583,PIS!C$1:C$500,0),MATCH("Lương CB tháng trước",PIS!$1:$1,0)),0)</f>
        <v/>
      </c>
      <c r="T583">
        <f>IFERROR(INDEX(PIS!$A$1:$BZ$1000,MATCH($D583,PIS!C$1:C$500,0),MATCH("Lương CB hiện tại",PIS!$1:$1,0)),0)</f>
        <v/>
      </c>
      <c r="U583">
        <f>IFERROR(INDEX(PIS!$A$1:$BZ$1000,MATCH($D583,PIS!C$1:C$500,0),MATCH("Lương đóng BHBB",PIS!$1:$1,0)),0)</f>
        <v/>
      </c>
      <c r="V583">
        <f>IFERROR(INDEX(PIS!$A$1:$BZ$1000,MATCH($D583,PIS!C$1:C$500,0),MATCH(V$2,PIS!$2:$2,0)),0)</f>
        <v/>
      </c>
      <c r="W583">
        <f>IFERROR(INDEX(PIS!$A$1:$BZ$1000,MATCH($D583,PIS!C$1:C$500,0),MATCH(W$2,PIS!$2:$2,0)),0)</f>
        <v/>
      </c>
      <c r="X583">
        <f>IFERROR(INDEX(PIS!$A$1:$BZ$1000,MATCH($D583,PIS!C$1:C$500,0),MATCH(X$2,PIS!$2:$2,0)),0)</f>
        <v/>
      </c>
      <c r="Y583">
        <f>IFERROR(INDEX(PIS!$A$1:$BZ$1000,MATCH($D583,PIS!C$1:C$500,0),MATCH(Y$2,PIS!$2:$2,0)),0)</f>
        <v/>
      </c>
      <c r="Z583">
        <f>IFERROR(INDEX(PIS!$A$1:$BZ$1000,MATCH($D583,PIS!C$1:C$500,0),MATCH(Z$2,PIS!$2:$2,0)),0)</f>
        <v/>
      </c>
      <c r="AA583">
        <f>IFERROR(INDEX(PIS!$A$1:$BZ$1000,MATCH($D583,PIS!C$1:C$500,0),MATCH(AA$2,PIS!$2:$2,0)),0)</f>
        <v/>
      </c>
      <c r="AB583">
        <f>IFERROR(INDEX(PIS!$A$1:$BZ$1000,MATCH($D583,PIS!C$1:C$500,0),MATCH(AB$2,PIS!$2:$2,0)),0)</f>
        <v/>
      </c>
      <c r="AC583">
        <f>SUM(V583:AB583)</f>
        <v/>
      </c>
      <c r="AD583">
        <f>IFERROR(INDEX(TIMESHEET!$A$1:$AI$5000,MATCH($D583,TIMESHEET!A$1:A$500,0),MATCH("T100",TIMESHEET!$2:$2,0))-2,0)</f>
        <v/>
      </c>
      <c r="AE583">
        <f>IFERROR(INDEX(TIMESHEET!$A$1:$AI$5000,MATCH($D583,TIMESHEET!A$1:A$500,0),MATCH("T202",TIMESHEET!$2:$2,0)),0)</f>
        <v/>
      </c>
      <c r="AF583">
        <f>IFERROR(INDEX(TIMESHEET!$A$1:$AI$5000,MATCH($D583,TIMESHEET!A$1:A$500,0),MATCH("T302",TIMESHEET!$2:$2,0)),0)</f>
        <v/>
      </c>
      <c r="AG583">
        <f>IFERROR(INDEX(TIMESHEET!$A$1:$AI$5000,MATCH($D583,TIMESHEET!A$1:A$500,0),MATCH("T406",TIMESHEET!$2:$2,0)),0)</f>
        <v/>
      </c>
      <c r="AH583">
        <f>AE583+AG583</f>
        <v/>
      </c>
      <c r="AI583">
        <f>IFERROR(INDEX(TIMESHEET!$A$1:$AI$5000,MATCH($D583,TIMESHEET!A$1:A$500,0),MATCH("T701",TIMESHEET!$2:$2,0)),0)</f>
        <v/>
      </c>
      <c r="AJ583">
        <f>IFERROR(INDEX(TIMESHEET!$A$1:$AI$5000,MATCH($D583,TIMESHEET!B$1:B$500,0),MATCH("T320",TIMESHEET!$2:$2,0)),0)</f>
        <v/>
      </c>
      <c r="AK583">
        <f>IFERROR(IF(LEFT(INDEX(PIS!O$1:O$500,MATCH(D583,PIS!C$1:C$500)),1)="M",T583/AD583*SUM(AE583:AG583),T583*AD583),0)</f>
        <v/>
      </c>
      <c r="AL583">
        <f>IFERROR(INDEX(ADJ!$A$1:$BZ$1000,MATCH(PAYROLL!D583,ADJ!A$1:A$500,0),MATCH(PAYROLL!AL$2,ADJ!$2:$2,0)),0)</f>
        <v/>
      </c>
      <c r="AM583">
        <f>SUM(AK583:AL583)</f>
        <v/>
      </c>
      <c r="AN583">
        <f>IFERROR(ROUND(V583/$AD583*$AH583,0),0)</f>
        <v/>
      </c>
      <c r="AO583">
        <f>IFERROR(ROUND(W583/$AD583*$AH583,0),0)</f>
        <v/>
      </c>
      <c r="AP583">
        <f>IFERROR(ROUND(X583/$AD583*$AE583,0),0)</f>
        <v/>
      </c>
      <c r="AQ583">
        <f>IFERROR(ROUND(Y583/$AD583*$AH583,0),0)</f>
        <v/>
      </c>
      <c r="AR583">
        <f>IFERROR(ROUND(Z583/$AD583*$AH583,0),0)</f>
        <v/>
      </c>
      <c r="AS583">
        <f>IFERROR(ROUND(AA583/$AD583*$AH583,0),0)</f>
        <v/>
      </c>
      <c r="AT583">
        <f>IFERROR(IF((AE583+AF583+AG583)&gt;13,AB583,ROUND(AB583/AD583*AH583,0)),0)</f>
        <v/>
      </c>
      <c r="AU583">
        <f>IFERROR(INDEX(ADJ!$A$1:$BZ$1000,MATCH(PAYROLL!D583,ADJ!A$1:A$500,0),MATCH(PAYROLL!AU$2,ADJ!$2:$2,0)),0)</f>
        <v/>
      </c>
      <c r="AV583">
        <f>ROUND(SUM(AN583:AU583),0)</f>
        <v/>
      </c>
      <c r="AW583">
        <f>IFERROR(INDEX(TIMESHEET!$A$1:$AI$5000,MATCH(PAYROLL!D583,TIMESHEET!A$1:A$500,0),MATCH("T620",TIMESHEET!$2:$2,0)),0)</f>
        <v/>
      </c>
      <c r="AX583">
        <f>IFERROR(INDEX(TIMESHEET!$A$1:$AI$5000,MATCH(PAYROLL!D583,TIMESHEET!A$1:A$500,0),MATCH("T601",TIMESHEET!$2:$2,0)),0)</f>
        <v/>
      </c>
      <c r="AY583">
        <f>IFERROR(INDEX(TIMESHEET!$A$1:$AI$5000,MATCH(PAYROLL!D583,TIMESHEET!A$1:A$500,0),MATCH("T602",TIMESHEET!$2:$2,0)),0)</f>
        <v/>
      </c>
      <c r="AZ583">
        <f>IFERROR(INDEX(TIMESHEET!$A$1:$AI$5000,MATCH(PAYROLL!D583,TIMESHEET!A$1:A$500,0),MATCH("T603",TIMESHEET!$2:$2,0)),0)</f>
        <v/>
      </c>
      <c r="BA583">
        <f>IFERROR(INDEX(TIMESHEET!$A$1:$AI$5000,MATCH(PAYROLL!D583,TIMESHEET!A$1:A$500,0),MATCH("T611",TIMESHEET!$2:$2,0)),0)</f>
        <v/>
      </c>
      <c r="BB583">
        <f>IFERROR(INDEX(TIMESHEET!$A$1:$AI$5000,MATCH(PAYROLL!D583,TIMESHEET!A$1:A$500,0),MATCH("T612",TIMESHEET!$2:$2,0)),0)</f>
        <v/>
      </c>
      <c r="BC583">
        <f>IFERROR(INDEX(TIMESHEET!$A$1:$AI$5000,MATCH(PAYROLL!D583,TIMESHEET!A$1:A$500,0),MATCH("T613",TIMESHEET!$2:$2,0)),0)</f>
        <v/>
      </c>
      <c r="BD583">
        <f>IFERROR(INDEX(TIMESHEET!$A$1:$AI$5000,MATCH(PAYROLL!D583,TIMESHEET!A$1:A$500,0),MATCH("T500",TIMESHEET!$2:$2,0)),0)</f>
        <v/>
      </c>
      <c r="BE583">
        <f>IFERROR(IF(LEFT(INDEX(PIS!O$1:O$500,MATCH(D583,PIS!C$1:C$500)),1)="M",T583/AD583/8*(AW583+AX583*1.5+AY583*2+AZ583*3+BA583*2.1+BB583*2.7+BC583*3.9+BD583*0.3),T583/8*(AW583+AX583*1.5+AY583*2+AZ583*3+BA583*2.1+BB583*2.7+BC583*3.9+BD583*0.3)),0)</f>
        <v/>
      </c>
      <c r="BF583">
        <f>IFERROR(INDEX(ADJ!$A$1:$BZ$1000,MATCH(PAYROLL!$D583,ADJ!A$1:A$500,0),MATCH(PAYROLL!BF$2,ADJ!$2:$2,0)),0)</f>
        <v/>
      </c>
      <c r="BG583">
        <f>IFERROR(INDEX(ADJ!$A$1:$BZ$1000,MATCH(PAYROLL!D583,ADJ!A$1:A$500,0),MATCH(PAYROLL!BG$2,ADJ!$2:$2,0)),0)</f>
        <v/>
      </c>
      <c r="BH583">
        <f>IFERROR(INDEX(ADJ!$A$1:$BZ$1000,MATCH(PAYROLL!D583,ADJ!A$1:A$500,0),MATCH(PAYROLL!BH$2,ADJ!$2:$2,0)),0)</f>
        <v/>
      </c>
      <c r="BI583">
        <f>IFERROR(INDEX(ADJ!$A$1:$BZ$1000,MATCH(PAYROLL!D583,ADJ!A$1:A$500,0),MATCH(PAYROLL!BI$2,ADJ!$2:$2,0)),0)</f>
        <v/>
      </c>
      <c r="BJ583">
        <f>IFERROR(INDEX(ADJ!$A$1:$BZ$1000,MATCH(PAYROLL!D583,ADJ!A$1:A$500,0),MATCH(PAYROLL!BJ$2,ADJ!$2:$2,0)),0)</f>
        <v/>
      </c>
      <c r="BK583">
        <f>SUM(BF583:BJ583)</f>
        <v/>
      </c>
      <c r="BL583">
        <f>IFERROR(INDEX(ADJ!$A$1:$BZ$1000,MATCH(PAYROLL!D583,ADJ!A$1:A$500,0),MATCH(PAYROLL!BL$2,ADJ!$2:$2,0)),0)</f>
        <v/>
      </c>
      <c r="BM583">
        <f>IFERROR(INDEX(ADJ!$A$1:$BZ$1000,MATCH(PAYROLL!D583,ADJ!A$1:A$500,0),MATCH(PAYROLL!BM$2,ADJ!$2:$2,0)),0)</f>
        <v/>
      </c>
      <c r="BN583">
        <f>IFERROR(INDEX(ADJ!$A$1:$BZ$1000,MATCH(PAYROLL!D583,ADJ!A$1:A$500,0),MATCH(PAYROLL!BN$2,ADJ!$2:$2,0)),0)</f>
        <v/>
      </c>
      <c r="BO583">
        <f>IFERROR(INDEX(ADJ!$A$1:$BZ$1000,MATCH(PAYROLL!D583,ADJ!A$1:A$500,0),MATCH(PAYROLL!BO$2,ADJ!$2:$2,0)),0)</f>
        <v/>
      </c>
      <c r="BP583">
        <f>SUM(AM583,AV583,BE583,BK583,BL583:BO583)</f>
        <v/>
      </c>
      <c r="BQ583">
        <f>BO583</f>
        <v/>
      </c>
      <c r="BR583">
        <f>IFERROR(ROUND(IF(LEFT(INDEX(PIS!O$1:O$500,MATCH(D583,PIS!C$1:C$500)),1)="D",T583/8*(BD583*0.3),IF(LEFT(INDEX(PIS!O$1:O$500,MATCH(D583,PIS!C$1:C$500)),1)="H",T583*($BD583*0.3),T583/$AD583/8*($BD583*0.3))),0),0)</f>
        <v/>
      </c>
      <c r="BS583">
        <f>IF(AP583&lt;1,0,MIN(AP583,730000))</f>
        <v/>
      </c>
      <c r="BT583">
        <f>IFERROR(ROUND((BE583-SUM(AW583:BC583)*T583/AD583/8),0)-BR583,0)</f>
        <v/>
      </c>
      <c r="BU583">
        <f>AO583</f>
        <v/>
      </c>
      <c r="BV583">
        <f>SUM(BQ583:BU583)</f>
        <v/>
      </c>
      <c r="BW583">
        <f>BP583-BV583</f>
        <v/>
      </c>
      <c r="BX583">
        <f>IFERROR(IF(RIGHT(INDEX(PIS!O$1:O$500,MATCH(D583,PIS!C$1:C$500)),5)="Gross",MIN(U583+V583,VLOOKUP("R700",TSC!B:C,2,0)*VLOOKUP("R101",TSC!B:C,2,0))*VLOOKUP("R701",TSC!B:C,2,0)%,0),0)</f>
        <v/>
      </c>
      <c r="BY583">
        <f>IFERROR(IF(RIGHT(INDEX(PIS!O$1:O$500,MATCH(D583,PIS!C$1:C$500)),5)="Gross",MIN(U583+V583,VLOOKUP("R700",TSC!B:C,2,0)*VLOOKUP("R101",TSC!B:C,2,0))*VLOOKUP("T704",TSC!B:C,2,0)%,0),0)</f>
        <v/>
      </c>
      <c r="BZ583">
        <f>IFERROR(IF(RIGHT(INDEX(PIS!O$1:O$500,MATCH(D583,PIS!C$1:C$500)),5)="Gross",MIN(U583+V583,VLOOKUP("R700",TSC!B:C,2,0)*VLOOKUP("1",TSC!F:G,2,0))*VLOOKUP("T705",TSC!B:C,2,0)%,0),0)</f>
        <v/>
      </c>
      <c r="CA583">
        <f>IFERROR(INDEX(ADJ!$A$1:$BZ$1000,MATCH(PAYROLL!D583,ADJ!A$1:A$500,0),MATCH(PAYROLL!CA$2,ADJ!$2:$2,0)),0)</f>
        <v/>
      </c>
      <c r="CB583">
        <f>IFERROR(INDEX(ADJ!$A$1:$BZ$1000,MATCH(PAYROLL!D583,ADJ!A$1:A$500,0),MATCH(PAYROLL!CB$2,ADJ!$2:$2,0)),0)</f>
        <v/>
      </c>
      <c r="CC583">
        <f>SUM(BX583:CB583)</f>
        <v/>
      </c>
      <c r="CD583">
        <f>IFERROR(INDEX(PIS!$A$1:$BZ$1000,MATCH(PAYROLL!D583,PIS!C$1:C$500,0),MATCH(PAYROLL!CD$1,PIS!$1:$1,0)),0)</f>
        <v/>
      </c>
      <c r="CE583">
        <f>IFERROR(IF(OR(INDEX(PIS!P$1:P$500,MATCH(D583,PIS!C$1:C$500,0))="LT2",INDEX(PIS!P$1:P$500,MATCH(D583,PIS!C$1:C$500,0))="P10"),0,SUM(CC583,CD583*VLOOKUP("R601",TSC!B:C,2,0),VLOOKUP("R602",TSC!B:C,2,0))),0)</f>
        <v/>
      </c>
      <c r="CF583">
        <f>MAX(BW583-CE583,0)</f>
        <v/>
      </c>
      <c r="CG583">
        <f>IFERROR(IF(OR(RIGHT(INDEX(PIS!P$1:P$500,MATCH(D583,PIS!C$1:C$500)),5)="P10",RIGHT(INDEX(PIS!P$1:P$500,MATCH(D583,PIS!C$1:C$500)),5)="CK"),0,IF(CF583&lt;=5000000,CF583*5%,IF(CF583&lt;=10000000,CF583*10%-250000,IF(CF583&lt;=18000000,CF583*15%-750000,IF(CF583&lt;=32000000,CF583*20%-1650000,IF(CF583&lt;=52000000,CF583*25%-3250000,IF(CF583&lt;=80000000,BH583*30%-5850000,CF583*35%-9850000))))))),0)</f>
        <v/>
      </c>
      <c r="CH583">
        <f>IFERROR(IF(OR(INDEX(PIS!P$1:P$500,MATCH(D583,PIS!C$1:C$500))="LT",INDEX(PIS!P$1:P$500,MATCH(D583,PIS!C$1:C$500))="CK"),0,IF(CF583&lt;2000000,0,CF583*10%)),0)</f>
        <v/>
      </c>
      <c r="CI583">
        <f>IFERROR(INDEX(ADJ!$A$1:$BZ$1000,MATCH(PAYROLL!D583,ADJ!A$1:A$500,0),MATCH(PAYROLL!CI$2,ADJ!$2:$2,0)),0)</f>
        <v/>
      </c>
      <c r="CJ583">
        <f>IFERROR(INDEX(ADJ!$A$1:$BZ$1000,MATCH(PAYROLL!D583,ADJ!A$1:A$500,0),MATCH(PAYROLL!CJ$2,ADJ!$2:$2,0)),0)</f>
        <v/>
      </c>
      <c r="CK583">
        <f>IFERROR(INDEX(ADJ!$A$1:$BZ$1000,MATCH(PAYROLL!D583,ADJ!A$1:A$500,0),MATCH(PAYROLL!CK$2,ADJ!$2:$2,0)),0)</f>
        <v/>
      </c>
      <c r="CL583">
        <f>SUM(CG583:CK583)</f>
        <v/>
      </c>
      <c r="CM583">
        <f>ROUND(SUM(CH583:CK583),0)</f>
        <v/>
      </c>
      <c r="CN583">
        <f>IFERROR(INDEX(CSDA!D$1:D$500,MATCH($CN$2,CSDA!C$1:C$500,0))*INDEX(PIS!V$1:V$500,MATCH(D583,PIS!C$1:C$500))+INDEX(ADJ!$A$1:$BZ$1000,MATCH(PAYROLL!D583,ADJ!A$1:A$500,0),MATCH(PAYROLL!CN$2,ADJ!$2:$2,0)),0)</f>
        <v/>
      </c>
      <c r="CO583">
        <f>IFERROR(INDEX(ADJ!$A$1:$BZ$1000,MATCH(PAYROLL!D583,ADJ!A$1:A$500,0),MATCH(PAYROLL!CO$2,ADJ!$2:$2,0)),0)</f>
        <v/>
      </c>
      <c r="CP583">
        <f>IFERROR(INDEX(ADJ!$A$1:$BZ$1000,MATCH(PAYROLL!D583,ADJ!A$1:A$500,0),MATCH(PAYROLL!CP$2,ADJ!$2:$2,0)),0)</f>
        <v/>
      </c>
      <c r="CQ583">
        <f>BP583-CL583-CI583-CM583-CN583-CO583-CP583-CC583</f>
        <v/>
      </c>
      <c r="CR583">
        <f>IFERROR(IF(RIGHT(INDEX(PIS!O$1:O$500,MATCH(D583,PIS!C$1:C$500,0)),5)="Gross",MIN(U583+V583,VLOOKUP("R700",TSC!B:C,2,0)*VLOOKUP("R101",TSC!B:C,2,0))*(VLOOKUP("T711",TSC!B:C,2,0)+VLOOKUP("T712",TSC!B:C,2,0))%,MIN(T583+V583,VLOOKUP("R700",TSC!B:C,2,0)*VLOOKUP("R101",TSC!B:C,2,0))*(VLOOKUP("T711",TSC!B:C,2,0)+VLOOKUP("T712",TSC!B:C,2,0)+VLOOKUP("R701",TSC!B:C,2,0))%),0)</f>
        <v/>
      </c>
      <c r="CS583">
        <f>IFERROR(IF(RIGHT(INDEX(PIS!O$1:O$500,MATCH(D583,PIS!C$1:C$500,0)),5)="Gross",MIN(U583+V583,VLOOKUP("R700",TSC!B:C,2,0)*VLOOKUP("R101",TSC!B:C,2,0))*(VLOOKUP("T714",TSC!B:C,2,0))%,MIN(T583+V583,VLOOKUP("R700",TSC!B:C,2,0)*VLOOKUP("R101",TSC!B:C,2,0))*(VLOOKUP("T704",TSC!B:C,2,0)+VLOOKUP("T714",TSC!B:C,2,0))%),0)</f>
        <v/>
      </c>
      <c r="CT583">
        <f>IFERROR(IF(RIGHT(INDEX(PIS!O$1:O$500,MATCH(D583,PIS!C$1:C$500,0)),5)="Gross",MIN(U583+V583,VLOOKUP("R700",TSC!B:C,2,0)*VLOOKUP("R101",TSC!B:C,2,0))*VLOOKUP("T705",TSC!B:C,2,0)%,MIN(T583+V583,VLOOKUP("R700",TSC!B:C,2,0)*VLOOKUP("R101",TSC!B:C,2,0))*VLOOKUP("T705",TSC!B:C,2,0)%),0)</f>
        <v/>
      </c>
      <c r="CU583">
        <f>IFERROR(IF(RIGHT(INDEX(PIS!O$1:O$500,MATCH(D583,PIS!C$1:C$500,0)),5)="Gross",MIN(U583+V583,VLOOKUP("R700",TSC!B:C,2,0)*VLOOKUP("R101",TSC!B:C,2,0))*(VLOOKUP("T713",TSC!B:C,2,0))%,MIN(T583+V583,VLOOKUP("R700",TSC!B:C,2,0)*VLOOKUP("R101",TSC!B:C,2,0))*(VLOOKUP("T713",TSC!B:C,2,0))%),0)</f>
        <v/>
      </c>
      <c r="CV583">
        <f>IFERROR(INDEX(ADJ!$A$1:$BZ$1000,MATCH(PAYROLL!D583,ADJ!A$1:A$500,0),MATCH(PAYROLL!CV$2,ADJ!$2:$2,0)),0)</f>
        <v/>
      </c>
      <c r="CW583">
        <f>IFERROR(INDEX(ADJ!$A$1:$BZ$1000,MATCH(PAYROLL!D583,ADJ!A$1:A$500,0),MATCH(PAYROLL!CW$2,ADJ!$2:$2,0)),0)</f>
        <v/>
      </c>
      <c r="CX583">
        <f>SUM(CR583:CW583)</f>
        <v/>
      </c>
      <c r="CY583">
        <f>ROUND(IF(CR583&gt;0,T583+V583*VLOOKUP("R202",TSC!$B$1:$C$500,2,0),0),0)</f>
        <v/>
      </c>
      <c r="CZ583">
        <f>IFERROR(INDEX(CSDA!D$1:D$500,MATCH($CZ$2,CSDA!C$1:C$500,0)),0)</f>
        <v/>
      </c>
      <c r="DA583">
        <f>ROUND(T583*0.7%,0)</f>
        <v/>
      </c>
      <c r="DB583">
        <f>ROUND(T583/12,0)</f>
        <v/>
      </c>
      <c r="DC583">
        <f ref="DC583" t="array">IFERROR(INDEX(CSDA!D$1:D$500,MATCH("Trích giữ"&amp;PAYROLL!DC$2,CSDA!A$1:A$500&amp;CSDA!C$1:C$500,0)),0)</f>
        <v/>
      </c>
      <c r="DD583">
        <f ref="DD583" t="array">IFERROR(INDEX(CSDA!D$1:D$500,MATCH("Trích giữ"&amp;PAYROLL!DD$2,CSDA!A$1:A$500&amp;CSDA!C$1:C$500,0)),0)</f>
        <v/>
      </c>
      <c r="DE583">
        <f ref="DE583" t="array">IFERROR(INDEX(CSDA!D$1:D$500,MATCH("Trích giữ"&amp;PAYROLL!DE$2,CSDA!A$1:A$500&amp;CSDA!C$1:C$500,0)),0)</f>
        <v/>
      </c>
      <c r="DF583">
        <f>IFERROR(INDEX(CSDA!D$1:D$500,MATCH(PAYROLL!DF$2,CSDA!C$1:C$500,0)),0)</f>
        <v/>
      </c>
      <c r="DG583">
        <f ref="DG583" t="array">IFERROR(INDEX(CSDA!D$1:D$500,MATCH("Trích giữ"&amp;PAYROLL!DG$2,CSDA!A$1:A$500&amp;CSDA!C$1:C$500,0)),0)</f>
        <v/>
      </c>
      <c r="DH583">
        <f>ROUND(T583/26,0)</f>
        <v/>
      </c>
      <c r="DI583">
        <f ref="DI583" t="array">IFERROR(INDEX(CSDA!D$1:D$500,MATCH("Trích giữ"&amp;PAYROLL!DI$2,CSDA!A$1:A$500&amp;CSDA!C$1:C$500,0)),0)</f>
        <v/>
      </c>
      <c r="DJ583">
        <f>IF(U583=0,T583*21.5%-BL583,0)</f>
        <v/>
      </c>
      <c r="DK583">
        <f ref="DK583" t="array">IFERROR(INDEX(CSDA!D$1:D$500,MATCH("Trích giữ"&amp;PAYROLL!DK$2,CSDA!A$1:A$500&amp;CSDA!C$1:C$500,0)),0)</f>
        <v/>
      </c>
      <c r="DL583">
        <f>IFERROR(INDEX(CSDA!D$1:D$500,MATCH(PAYROLL!DL$2,CSDA!C$1:C$500,0))/12,0)</f>
        <v/>
      </c>
      <c r="DM583">
        <f>SUM(DB583:DL583)</f>
        <v/>
      </c>
      <c r="DN583">
        <f>IFERROR(INDEX(ADJ!$A$1:$BZ$1000,MATCH(PAYROLL!D583,ADJ!A$1:A$500,0),MATCH(PAYROLL!DN$2,ADJ!$2:$2,0)),0)</f>
        <v/>
      </c>
      <c r="DO583">
        <f>IFERROR(SUM(BP583,DM583:DN583,CX583:DA583)-DT583,0)</f>
        <v/>
      </c>
      <c r="DP583">
        <f ref="DP583" t="array">SUM(BW583*IFERROR(INDEX(CSDA!D$1:D$500,MATCH(BW$2,CSDA!C$1:C$500,0)),0)%,CX583*IFERROR(INDEX(CSDA!D$1:D$500,MATCH(CX$2,CSDA!C$1:C$500,0)),0)%,DA583*IFERROR(INDEX(CSDA!D$1:D$500,MATCH(DA$2,CSDA!C$1:C$500,0)),0)%,DB583*IFERROR(INDEX(CSDA!D$1:D$500,MATCH(DB$2,CSDA!C$1:C$500,0)),0)%,DF583*IFERROR(INDEX(CSDA!D$1:D$500,MATCH("Phí dịch vụ"&amp;PAYROLL!DF$2,CSDA!A$1:A$500&amp;CSDA!C$1:C$500,0)),0)%,DC583*IFERROR(INDEX(CSDA!D$1:D$500,MATCH("Phí dịch vụ"&amp;PAYROLL!DC$2,CSDA!A$1:A$500&amp;CSDA!C$1:C$500,0)),0)%,DH583*IFERROR(INDEX(CSDA!D$1:D$500,MATCH("Phí dịch vụ"&amp;PAYROLL!DH$2,CSDA!A$1:A$500&amp;CSDA!C$1:C$500,0)),0)%,DJ583*IFERROR(INDEX(CSDA!D$1:D$500,MATCH("Phí dịch vụ"&amp;PAYROLL!DJ$2,CSDA!A$1:A$500&amp;CSDA!C$1:C$500,0)),0)%,BN583*IFERROR(INDEX(CSDA!D$1:D$500,MATCH(BN$2,CSDA!C$1:C$500,0)),0)%)-BN583*7%</f>
        <v/>
      </c>
      <c r="DQ583">
        <f>IFERROR(INDEX(ADJ!$A$1:$BZ$1000,MATCH(PAYROLL!D583,ADJ!A$1:A$500,0),MATCH(PAYROLL!DQ$2,ADJ!$2:$2,0)),0)</f>
        <v/>
      </c>
      <c r="DR583">
        <f>IFERROR(INDEX(ADJ!$A$1:$BZ$1000,MATCH(PAYROLL!D583,ADJ!A$1:A$500,0),MATCH(PAYROLL!DR$2,ADJ!$2:$2,0)),0)</f>
        <v/>
      </c>
      <c r="DS583">
        <f>SUM(DP583:DR583)</f>
        <v/>
      </c>
      <c r="DT583">
        <f>EK583</f>
        <v/>
      </c>
      <c r="DU583">
        <f>SUM(DO583:DR583)</f>
        <v/>
      </c>
      <c r="DV583">
        <f>ROUND(DU583*0.1,0)</f>
        <v/>
      </c>
      <c r="DW583">
        <f>DU583+DV583</f>
        <v/>
      </c>
      <c r="DZ583">
        <f>IFERROR(INDEX(ADJ!$A$1:$BZ$1000,MATCH(PAYROLL!$D583,ADJ!A$1:A$500,0),MATCH(PAYROLL!DZ$2,ADJ!$2:$2,0)),0)</f>
        <v/>
      </c>
      <c r="EA583">
        <f>IFERROR(INDEX(ADJ!$A$1:$BZ$1000,MATCH(PAYROLL!$D583,ADJ!A$1:A$500,0),MATCH(PAYROLL!EA$2,ADJ!$2:$2,0)),0)</f>
        <v/>
      </c>
      <c r="EB583">
        <f>IFERROR(INDEX(ADJ!$A$1:$BZ$1000,MATCH(PAYROLL!$D583,ADJ!A$1:A$500,0),MATCH(PAYROLL!EB$2,ADJ!$2:$2,0)),0)</f>
        <v/>
      </c>
      <c r="EC583">
        <f>IFERROR(INDEX(ADJ!$A$1:$BZ$1000,MATCH(PAYROLL!$D583,ADJ!A$1:A$500,0),MATCH(PAYROLL!EC$2,ADJ!$2:$2,0)),0)</f>
        <v/>
      </c>
      <c r="ED583">
        <f>IFERROR(INDEX(ADJ!$A$1:$BZ$1000,MATCH(PAYROLL!$D583,ADJ!A$1:A$500,0),MATCH(PAYROLL!ED$2,ADJ!$2:$2,0)),0)</f>
        <v/>
      </c>
      <c r="EE583">
        <f>IFERROR(INDEX(ADJ!$A$1:$BZ$1000,MATCH(PAYROLL!$D583,ADJ!A$1:A$500,0),MATCH(PAYROLL!EE$2,ADJ!$2:$2,0)),0)</f>
        <v/>
      </c>
      <c r="EF583">
        <f>IFERROR(INDEX(ADJ!$A$1:$BZ$1000,MATCH(PAYROLL!$D583,ADJ!A$1:A$500,0),MATCH(PAYROLL!EF$2,ADJ!$2:$2,0)),0)</f>
        <v/>
      </c>
      <c r="EG583">
        <f>IFERROR(INDEX(ADJ!$A$1:$BZ$1000,MATCH(PAYROLL!$D583,ADJ!A$1:A$500,0),MATCH(PAYROLL!EG$2,ADJ!$2:$2,0)),0)</f>
        <v/>
      </c>
      <c r="EH583">
        <f>IFERROR(INDEX(ADJ!$A$1:$BZ$1000,MATCH(PAYROLL!$D583,ADJ!A$1:A$500,0),MATCH(PAYROLL!EH$2,ADJ!$2:$2,0)),0)</f>
        <v/>
      </c>
      <c r="EI583">
        <f>IFERROR(INDEX(ADJ!$A$1:$BZ$1000,MATCH(PAYROLL!D583,ADJ!A$1:A$500,0),MATCH(PAYROLL!EI$2,ADJ!$2:$2,0)),0)</f>
        <v/>
      </c>
      <c r="EJ583">
        <f>IFERROR(INDEX(ADJ!$A$1:$BZ$1000,MATCH(PAYROLL!$D583,ADJ!A$1:A$500,0),MATCH(PAYROLL!EJ$2,ADJ!$2:$2,0)),0)</f>
        <v/>
      </c>
      <c r="EK583">
        <f>SUM(DZ583:EJ583)</f>
        <v/>
      </c>
    </row>
    <row r="584">
      <c r="A584" t="n">
        <v>582</v>
      </c>
      <c r="B584" t="inlineStr">
        <is>
          <t>Hoàng Văn An</t>
        </is>
      </c>
      <c r="D584" t="inlineStr">
        <is>
          <t>154116-02</t>
        </is>
      </c>
      <c r="S584">
        <f>IFERROR(INDEX(PIS!$A$1:$BZ$1000,MATCH($D584,PIS!C$1:C$500,0),MATCH("Lương CB tháng trước",PIS!$1:$1,0)),0)</f>
        <v/>
      </c>
      <c r="T584">
        <f>IFERROR(INDEX(PIS!$A$1:$BZ$1000,MATCH($D584,PIS!C$1:C$500,0),MATCH("Lương CB hiện tại",PIS!$1:$1,0)),0)</f>
        <v/>
      </c>
      <c r="U584">
        <f>IFERROR(INDEX(PIS!$A$1:$BZ$1000,MATCH($D584,PIS!C$1:C$500,0),MATCH("Lương đóng BHBB",PIS!$1:$1,0)),0)</f>
        <v/>
      </c>
      <c r="V584">
        <f>IFERROR(INDEX(PIS!$A$1:$BZ$1000,MATCH($D584,PIS!C$1:C$500,0),MATCH(V$2,PIS!$2:$2,0)),0)</f>
        <v/>
      </c>
      <c r="W584">
        <f>IFERROR(INDEX(PIS!$A$1:$BZ$1000,MATCH($D584,PIS!C$1:C$500,0),MATCH(W$2,PIS!$2:$2,0)),0)</f>
        <v/>
      </c>
      <c r="X584">
        <f>IFERROR(INDEX(PIS!$A$1:$BZ$1000,MATCH($D584,PIS!C$1:C$500,0),MATCH(X$2,PIS!$2:$2,0)),0)</f>
        <v/>
      </c>
      <c r="Y584">
        <f>IFERROR(INDEX(PIS!$A$1:$BZ$1000,MATCH($D584,PIS!C$1:C$500,0),MATCH(Y$2,PIS!$2:$2,0)),0)</f>
        <v/>
      </c>
      <c r="Z584">
        <f>IFERROR(INDEX(PIS!$A$1:$BZ$1000,MATCH($D584,PIS!C$1:C$500,0),MATCH(Z$2,PIS!$2:$2,0)),0)</f>
        <v/>
      </c>
      <c r="AA584">
        <f>IFERROR(INDEX(PIS!$A$1:$BZ$1000,MATCH($D584,PIS!C$1:C$500,0),MATCH(AA$2,PIS!$2:$2,0)),0)</f>
        <v/>
      </c>
      <c r="AB584">
        <f>IFERROR(INDEX(PIS!$A$1:$BZ$1000,MATCH($D584,PIS!C$1:C$500,0),MATCH(AB$2,PIS!$2:$2,0)),0)</f>
        <v/>
      </c>
      <c r="AC584">
        <f>SUM(V584:AB584)</f>
        <v/>
      </c>
      <c r="AD584">
        <f>IFERROR(INDEX(TIMESHEET!$A$1:$AI$5000,MATCH($D584,TIMESHEET!A$1:A$500,0),MATCH("T100",TIMESHEET!$2:$2,0))-2,0)</f>
        <v/>
      </c>
      <c r="AE584">
        <f>IFERROR(INDEX(TIMESHEET!$A$1:$AI$5000,MATCH($D584,TIMESHEET!A$1:A$500,0),MATCH("T202",TIMESHEET!$2:$2,0)),0)</f>
        <v/>
      </c>
      <c r="AF584">
        <f>IFERROR(INDEX(TIMESHEET!$A$1:$AI$5000,MATCH($D584,TIMESHEET!A$1:A$500,0),MATCH("T302",TIMESHEET!$2:$2,0)),0)</f>
        <v/>
      </c>
      <c r="AG584">
        <f>IFERROR(INDEX(TIMESHEET!$A$1:$AI$5000,MATCH($D584,TIMESHEET!A$1:A$500,0),MATCH("T406",TIMESHEET!$2:$2,0)),0)</f>
        <v/>
      </c>
      <c r="AH584">
        <f>AE584+AG584</f>
        <v/>
      </c>
      <c r="AI584">
        <f>IFERROR(INDEX(TIMESHEET!$A$1:$AI$5000,MATCH($D584,TIMESHEET!A$1:A$500,0),MATCH("T701",TIMESHEET!$2:$2,0)),0)</f>
        <v/>
      </c>
      <c r="AJ584">
        <f>IFERROR(INDEX(TIMESHEET!$A$1:$AI$5000,MATCH($D584,TIMESHEET!B$1:B$500,0),MATCH("T320",TIMESHEET!$2:$2,0)),0)</f>
        <v/>
      </c>
      <c r="AK584">
        <f>IFERROR(IF(LEFT(INDEX(PIS!O$1:O$500,MATCH(D584,PIS!C$1:C$500)),1)="M",T584/AD584*SUM(AE584:AG584),T584*AD584),0)</f>
        <v/>
      </c>
      <c r="AL584">
        <f>IFERROR(INDEX(ADJ!$A$1:$BZ$1000,MATCH(PAYROLL!D584,ADJ!A$1:A$500,0),MATCH(PAYROLL!AL$2,ADJ!$2:$2,0)),0)</f>
        <v/>
      </c>
      <c r="AM584">
        <f>SUM(AK584:AL584)</f>
        <v/>
      </c>
      <c r="AN584">
        <f>IFERROR(ROUND(V584/$AD584*$AH584,0),0)</f>
        <v/>
      </c>
      <c r="AO584">
        <f>IFERROR(ROUND(W584/$AD584*$AH584,0),0)</f>
        <v/>
      </c>
      <c r="AP584">
        <f>IFERROR(ROUND(X584/$AD584*$AE584,0),0)</f>
        <v/>
      </c>
      <c r="AQ584">
        <f>IFERROR(ROUND(Y584/$AD584*$AH584,0),0)</f>
        <v/>
      </c>
      <c r="AR584">
        <f>IFERROR(ROUND(Z584/$AD584*$AH584,0),0)</f>
        <v/>
      </c>
      <c r="AS584">
        <f>IFERROR(ROUND(AA584/$AD584*$AH584,0),0)</f>
        <v/>
      </c>
      <c r="AT584">
        <f>IFERROR(IF((AE584+AF584+AG584)&gt;13,AB584,ROUND(AB584/AD584*AH584,0)),0)</f>
        <v/>
      </c>
      <c r="AU584">
        <f>IFERROR(INDEX(ADJ!$A$1:$BZ$1000,MATCH(PAYROLL!D584,ADJ!A$1:A$500,0),MATCH(PAYROLL!AU$2,ADJ!$2:$2,0)),0)</f>
        <v/>
      </c>
      <c r="AV584">
        <f>ROUND(SUM(AN584:AU584),0)</f>
        <v/>
      </c>
      <c r="AW584">
        <f>IFERROR(INDEX(TIMESHEET!$A$1:$AI$5000,MATCH(PAYROLL!D584,TIMESHEET!A$1:A$500,0),MATCH("T620",TIMESHEET!$2:$2,0)),0)</f>
        <v/>
      </c>
      <c r="AX584">
        <f>IFERROR(INDEX(TIMESHEET!$A$1:$AI$5000,MATCH(PAYROLL!D584,TIMESHEET!A$1:A$500,0),MATCH("T601",TIMESHEET!$2:$2,0)),0)</f>
        <v/>
      </c>
      <c r="AY584">
        <f>IFERROR(INDEX(TIMESHEET!$A$1:$AI$5000,MATCH(PAYROLL!D584,TIMESHEET!A$1:A$500,0),MATCH("T602",TIMESHEET!$2:$2,0)),0)</f>
        <v/>
      </c>
      <c r="AZ584">
        <f>IFERROR(INDEX(TIMESHEET!$A$1:$AI$5000,MATCH(PAYROLL!D584,TIMESHEET!A$1:A$500,0),MATCH("T603",TIMESHEET!$2:$2,0)),0)</f>
        <v/>
      </c>
      <c r="BA584">
        <f>IFERROR(INDEX(TIMESHEET!$A$1:$AI$5000,MATCH(PAYROLL!D584,TIMESHEET!A$1:A$500,0),MATCH("T611",TIMESHEET!$2:$2,0)),0)</f>
        <v/>
      </c>
      <c r="BB584">
        <f>IFERROR(INDEX(TIMESHEET!$A$1:$AI$5000,MATCH(PAYROLL!D584,TIMESHEET!A$1:A$500,0),MATCH("T612",TIMESHEET!$2:$2,0)),0)</f>
        <v/>
      </c>
      <c r="BC584">
        <f>IFERROR(INDEX(TIMESHEET!$A$1:$AI$5000,MATCH(PAYROLL!D584,TIMESHEET!A$1:A$500,0),MATCH("T613",TIMESHEET!$2:$2,0)),0)</f>
        <v/>
      </c>
      <c r="BD584">
        <f>IFERROR(INDEX(TIMESHEET!$A$1:$AI$5000,MATCH(PAYROLL!D584,TIMESHEET!A$1:A$500,0),MATCH("T500",TIMESHEET!$2:$2,0)),0)</f>
        <v/>
      </c>
      <c r="BE584">
        <f>IFERROR(IF(LEFT(INDEX(PIS!O$1:O$500,MATCH(D584,PIS!C$1:C$500)),1)="M",T584/AD584/8*(AW584+AX584*1.5+AY584*2+AZ584*3+BA584*2.1+BB584*2.7+BC584*3.9+BD584*0.3),T584/8*(AW584+AX584*1.5+AY584*2+AZ584*3+BA584*2.1+BB584*2.7+BC584*3.9+BD584*0.3)),0)</f>
        <v/>
      </c>
      <c r="BF584">
        <f>IFERROR(INDEX(ADJ!$A$1:$BZ$1000,MATCH(PAYROLL!$D584,ADJ!A$1:A$500,0),MATCH(PAYROLL!BF$2,ADJ!$2:$2,0)),0)</f>
        <v/>
      </c>
      <c r="BG584">
        <f>IFERROR(INDEX(ADJ!$A$1:$BZ$1000,MATCH(PAYROLL!D584,ADJ!A$1:A$500,0),MATCH(PAYROLL!BG$2,ADJ!$2:$2,0)),0)</f>
        <v/>
      </c>
      <c r="BH584">
        <f>IFERROR(INDEX(ADJ!$A$1:$BZ$1000,MATCH(PAYROLL!D584,ADJ!A$1:A$500,0),MATCH(PAYROLL!BH$2,ADJ!$2:$2,0)),0)</f>
        <v/>
      </c>
      <c r="BI584">
        <f>IFERROR(INDEX(ADJ!$A$1:$BZ$1000,MATCH(PAYROLL!D584,ADJ!A$1:A$500,0),MATCH(PAYROLL!BI$2,ADJ!$2:$2,0)),0)</f>
        <v/>
      </c>
      <c r="BJ584">
        <f>IFERROR(INDEX(ADJ!$A$1:$BZ$1000,MATCH(PAYROLL!D584,ADJ!A$1:A$500,0),MATCH(PAYROLL!BJ$2,ADJ!$2:$2,0)),0)</f>
        <v/>
      </c>
      <c r="BK584">
        <f>SUM(BF584:BJ584)</f>
        <v/>
      </c>
      <c r="BL584">
        <f>IFERROR(INDEX(ADJ!$A$1:$BZ$1000,MATCH(PAYROLL!D584,ADJ!A$1:A$500,0),MATCH(PAYROLL!BL$2,ADJ!$2:$2,0)),0)</f>
        <v/>
      </c>
      <c r="BM584">
        <f>IFERROR(INDEX(ADJ!$A$1:$BZ$1000,MATCH(PAYROLL!D584,ADJ!A$1:A$500,0),MATCH(PAYROLL!BM$2,ADJ!$2:$2,0)),0)</f>
        <v/>
      </c>
      <c r="BN584">
        <f>IFERROR(INDEX(ADJ!$A$1:$BZ$1000,MATCH(PAYROLL!D584,ADJ!A$1:A$500,0),MATCH(PAYROLL!BN$2,ADJ!$2:$2,0)),0)</f>
        <v/>
      </c>
      <c r="BO584">
        <f>IFERROR(INDEX(ADJ!$A$1:$BZ$1000,MATCH(PAYROLL!D584,ADJ!A$1:A$500,0),MATCH(PAYROLL!BO$2,ADJ!$2:$2,0)),0)</f>
        <v/>
      </c>
      <c r="BP584">
        <f>SUM(AM584,AV584,BE584,BK584,BL584:BO584)</f>
        <v/>
      </c>
      <c r="BQ584">
        <f>BO584</f>
        <v/>
      </c>
      <c r="BR584">
        <f>IFERROR(ROUND(IF(LEFT(INDEX(PIS!O$1:O$500,MATCH(D584,PIS!C$1:C$500)),1)="D",T584/8*(BD584*0.3),IF(LEFT(INDEX(PIS!O$1:O$500,MATCH(D584,PIS!C$1:C$500)),1)="H",T584*($BD584*0.3),T584/$AD584/8*($BD584*0.3))),0),0)</f>
        <v/>
      </c>
      <c r="BS584">
        <f>IF(AP584&lt;1,0,MIN(AP584,730000))</f>
        <v/>
      </c>
      <c r="BT584">
        <f>IFERROR(ROUND((BE584-SUM(AW584:BC584)*T584/AD584/8),0)-BR584,0)</f>
        <v/>
      </c>
      <c r="BU584">
        <f>AO584</f>
        <v/>
      </c>
      <c r="BV584">
        <f>SUM(BQ584:BU584)</f>
        <v/>
      </c>
      <c r="BW584">
        <f>BP584-BV584</f>
        <v/>
      </c>
      <c r="BX584">
        <f>IFERROR(IF(RIGHT(INDEX(PIS!O$1:O$500,MATCH(D584,PIS!C$1:C$500)),5)="Gross",MIN(U584+V584,VLOOKUP("R700",TSC!B:C,2,0)*VLOOKUP("R101",TSC!B:C,2,0))*VLOOKUP("R701",TSC!B:C,2,0)%,0),0)</f>
        <v/>
      </c>
      <c r="BY584">
        <f>IFERROR(IF(RIGHT(INDEX(PIS!O$1:O$500,MATCH(D584,PIS!C$1:C$500)),5)="Gross",MIN(U584+V584,VLOOKUP("R700",TSC!B:C,2,0)*VLOOKUP("R101",TSC!B:C,2,0))*VLOOKUP("T704",TSC!B:C,2,0)%,0),0)</f>
        <v/>
      </c>
      <c r="BZ584">
        <f>IFERROR(IF(RIGHT(INDEX(PIS!O$1:O$500,MATCH(D584,PIS!C$1:C$500)),5)="Gross",MIN(U584+V584,VLOOKUP("R700",TSC!B:C,2,0)*VLOOKUP("1",TSC!F:G,2,0))*VLOOKUP("T705",TSC!B:C,2,0)%,0),0)</f>
        <v/>
      </c>
      <c r="CA584">
        <f>IFERROR(INDEX(ADJ!$A$1:$BZ$1000,MATCH(PAYROLL!D584,ADJ!A$1:A$500,0),MATCH(PAYROLL!CA$2,ADJ!$2:$2,0)),0)</f>
        <v/>
      </c>
      <c r="CB584">
        <f>IFERROR(INDEX(ADJ!$A$1:$BZ$1000,MATCH(PAYROLL!D584,ADJ!A$1:A$500,0),MATCH(PAYROLL!CB$2,ADJ!$2:$2,0)),0)</f>
        <v/>
      </c>
      <c r="CC584">
        <f>SUM(BX584:CB584)</f>
        <v/>
      </c>
      <c r="CD584">
        <f>IFERROR(INDEX(PIS!$A$1:$BZ$1000,MATCH(PAYROLL!D584,PIS!C$1:C$500,0),MATCH(PAYROLL!CD$1,PIS!$1:$1,0)),0)</f>
        <v/>
      </c>
      <c r="CE584">
        <f>IFERROR(IF(OR(INDEX(PIS!P$1:P$500,MATCH(D584,PIS!C$1:C$500,0))="LT2",INDEX(PIS!P$1:P$500,MATCH(D584,PIS!C$1:C$500,0))="P10"),0,SUM(CC584,CD584*VLOOKUP("R601",TSC!B:C,2,0),VLOOKUP("R602",TSC!B:C,2,0))),0)</f>
        <v/>
      </c>
      <c r="CF584">
        <f>MAX(BW584-CE584,0)</f>
        <v/>
      </c>
      <c r="CG584">
        <f>IFERROR(IF(OR(RIGHT(INDEX(PIS!P$1:P$500,MATCH(D584,PIS!C$1:C$500)),5)="P10",RIGHT(INDEX(PIS!P$1:P$500,MATCH(D584,PIS!C$1:C$500)),5)="CK"),0,IF(CF584&lt;=5000000,CF584*5%,IF(CF584&lt;=10000000,CF584*10%-250000,IF(CF584&lt;=18000000,CF584*15%-750000,IF(CF584&lt;=32000000,CF584*20%-1650000,IF(CF584&lt;=52000000,CF584*25%-3250000,IF(CF584&lt;=80000000,BH584*30%-5850000,CF584*35%-9850000))))))),0)</f>
        <v/>
      </c>
      <c r="CH584">
        <f>IFERROR(IF(OR(INDEX(PIS!P$1:P$500,MATCH(D584,PIS!C$1:C$500))="LT",INDEX(PIS!P$1:P$500,MATCH(D584,PIS!C$1:C$500))="CK"),0,IF(CF584&lt;2000000,0,CF584*10%)),0)</f>
        <v/>
      </c>
      <c r="CI584">
        <f>IFERROR(INDEX(ADJ!$A$1:$BZ$1000,MATCH(PAYROLL!D584,ADJ!A$1:A$500,0),MATCH(PAYROLL!CI$2,ADJ!$2:$2,0)),0)</f>
        <v/>
      </c>
      <c r="CJ584">
        <f>IFERROR(INDEX(ADJ!$A$1:$BZ$1000,MATCH(PAYROLL!D584,ADJ!A$1:A$500,0),MATCH(PAYROLL!CJ$2,ADJ!$2:$2,0)),0)</f>
        <v/>
      </c>
      <c r="CK584">
        <f>IFERROR(INDEX(ADJ!$A$1:$BZ$1000,MATCH(PAYROLL!D584,ADJ!A$1:A$500,0),MATCH(PAYROLL!CK$2,ADJ!$2:$2,0)),0)</f>
        <v/>
      </c>
      <c r="CL584">
        <f>SUM(CG584:CK584)</f>
        <v/>
      </c>
      <c r="CM584">
        <f>ROUND(SUM(CH584:CK584),0)</f>
        <v/>
      </c>
      <c r="CN584">
        <f>IFERROR(INDEX(CSDA!D$1:D$500,MATCH($CN$2,CSDA!C$1:C$500,0))*INDEX(PIS!V$1:V$500,MATCH(D584,PIS!C$1:C$500))+INDEX(ADJ!$A$1:$BZ$1000,MATCH(PAYROLL!D584,ADJ!A$1:A$500,0),MATCH(PAYROLL!CN$2,ADJ!$2:$2,0)),0)</f>
        <v/>
      </c>
      <c r="CO584">
        <f>IFERROR(INDEX(ADJ!$A$1:$BZ$1000,MATCH(PAYROLL!D584,ADJ!A$1:A$500,0),MATCH(PAYROLL!CO$2,ADJ!$2:$2,0)),0)</f>
        <v/>
      </c>
      <c r="CP584">
        <f>IFERROR(INDEX(ADJ!$A$1:$BZ$1000,MATCH(PAYROLL!D584,ADJ!A$1:A$500,0),MATCH(PAYROLL!CP$2,ADJ!$2:$2,0)),0)</f>
        <v/>
      </c>
      <c r="CQ584">
        <f>BP584-CL584-CI584-CM584-CN584-CO584-CP584-CC584</f>
        <v/>
      </c>
      <c r="CR584">
        <f>IFERROR(IF(RIGHT(INDEX(PIS!O$1:O$500,MATCH(D584,PIS!C$1:C$500,0)),5)="Gross",MIN(U584+V584,VLOOKUP("R700",TSC!B:C,2,0)*VLOOKUP("R101",TSC!B:C,2,0))*(VLOOKUP("T711",TSC!B:C,2,0)+VLOOKUP("T712",TSC!B:C,2,0))%,MIN(T584+V584,VLOOKUP("R700",TSC!B:C,2,0)*VLOOKUP("R101",TSC!B:C,2,0))*(VLOOKUP("T711",TSC!B:C,2,0)+VLOOKUP("T712",TSC!B:C,2,0)+VLOOKUP("R701",TSC!B:C,2,0))%),0)</f>
        <v/>
      </c>
      <c r="CS584">
        <f>IFERROR(IF(RIGHT(INDEX(PIS!O$1:O$500,MATCH(D584,PIS!C$1:C$500,0)),5)="Gross",MIN(U584+V584,VLOOKUP("R700",TSC!B:C,2,0)*VLOOKUP("R101",TSC!B:C,2,0))*(VLOOKUP("T714",TSC!B:C,2,0))%,MIN(T584+V584,VLOOKUP("R700",TSC!B:C,2,0)*VLOOKUP("R101",TSC!B:C,2,0))*(VLOOKUP("T704",TSC!B:C,2,0)+VLOOKUP("T714",TSC!B:C,2,0))%),0)</f>
        <v/>
      </c>
      <c r="CT584">
        <f>IFERROR(IF(RIGHT(INDEX(PIS!O$1:O$500,MATCH(D584,PIS!C$1:C$500,0)),5)="Gross",MIN(U584+V584,VLOOKUP("R700",TSC!B:C,2,0)*VLOOKUP("R101",TSC!B:C,2,0))*VLOOKUP("T705",TSC!B:C,2,0)%,MIN(T584+V584,VLOOKUP("R700",TSC!B:C,2,0)*VLOOKUP("R101",TSC!B:C,2,0))*VLOOKUP("T705",TSC!B:C,2,0)%),0)</f>
        <v/>
      </c>
      <c r="CU584">
        <f>IFERROR(IF(RIGHT(INDEX(PIS!O$1:O$500,MATCH(D584,PIS!C$1:C$500,0)),5)="Gross",MIN(U584+V584,VLOOKUP("R700",TSC!B:C,2,0)*VLOOKUP("R101",TSC!B:C,2,0))*(VLOOKUP("T713",TSC!B:C,2,0))%,MIN(T584+V584,VLOOKUP("R700",TSC!B:C,2,0)*VLOOKUP("R101",TSC!B:C,2,0))*(VLOOKUP("T713",TSC!B:C,2,0))%),0)</f>
        <v/>
      </c>
      <c r="CV584">
        <f>IFERROR(INDEX(ADJ!$A$1:$BZ$1000,MATCH(PAYROLL!D584,ADJ!A$1:A$500,0),MATCH(PAYROLL!CV$2,ADJ!$2:$2,0)),0)</f>
        <v/>
      </c>
      <c r="CW584">
        <f>IFERROR(INDEX(ADJ!$A$1:$BZ$1000,MATCH(PAYROLL!D584,ADJ!A$1:A$500,0),MATCH(PAYROLL!CW$2,ADJ!$2:$2,0)),0)</f>
        <v/>
      </c>
      <c r="CX584">
        <f>SUM(CR584:CW584)</f>
        <v/>
      </c>
      <c r="CY584">
        <f>ROUND(IF(CR584&gt;0,T584+V584*VLOOKUP("R202",TSC!$B$1:$C$500,2,0),0),0)</f>
        <v/>
      </c>
      <c r="CZ584">
        <f>IFERROR(INDEX(CSDA!D$1:D$500,MATCH($CZ$2,CSDA!C$1:C$500,0)),0)</f>
        <v/>
      </c>
      <c r="DA584">
        <f>ROUND(T584*0.7%,0)</f>
        <v/>
      </c>
      <c r="DB584">
        <f>ROUND(T584/12,0)</f>
        <v/>
      </c>
      <c r="DC584">
        <f ref="DC584" t="array">IFERROR(INDEX(CSDA!D$1:D$500,MATCH("Trích giữ"&amp;PAYROLL!DC$2,CSDA!A$1:A$500&amp;CSDA!C$1:C$500,0)),0)</f>
        <v/>
      </c>
      <c r="DD584">
        <f ref="DD584" t="array">IFERROR(INDEX(CSDA!D$1:D$500,MATCH("Trích giữ"&amp;PAYROLL!DD$2,CSDA!A$1:A$500&amp;CSDA!C$1:C$500,0)),0)</f>
        <v/>
      </c>
      <c r="DE584">
        <f ref="DE584" t="array">IFERROR(INDEX(CSDA!D$1:D$500,MATCH("Trích giữ"&amp;PAYROLL!DE$2,CSDA!A$1:A$500&amp;CSDA!C$1:C$500,0)),0)</f>
        <v/>
      </c>
      <c r="DF584">
        <f>IFERROR(INDEX(CSDA!D$1:D$500,MATCH(PAYROLL!DF$2,CSDA!C$1:C$500,0)),0)</f>
        <v/>
      </c>
      <c r="DG584">
        <f ref="DG584" t="array">IFERROR(INDEX(CSDA!D$1:D$500,MATCH("Trích giữ"&amp;PAYROLL!DG$2,CSDA!A$1:A$500&amp;CSDA!C$1:C$500,0)),0)</f>
        <v/>
      </c>
      <c r="DH584">
        <f>ROUND(T584/26,0)</f>
        <v/>
      </c>
      <c r="DI584">
        <f ref="DI584" t="array">IFERROR(INDEX(CSDA!D$1:D$500,MATCH("Trích giữ"&amp;PAYROLL!DI$2,CSDA!A$1:A$500&amp;CSDA!C$1:C$500,0)),0)</f>
        <v/>
      </c>
      <c r="DJ584">
        <f>IF(U584=0,T584*21.5%-BL584,0)</f>
        <v/>
      </c>
      <c r="DK584">
        <f ref="DK584" t="array">IFERROR(INDEX(CSDA!D$1:D$500,MATCH("Trích giữ"&amp;PAYROLL!DK$2,CSDA!A$1:A$500&amp;CSDA!C$1:C$500,0)),0)</f>
        <v/>
      </c>
      <c r="DL584">
        <f>IFERROR(INDEX(CSDA!D$1:D$500,MATCH(PAYROLL!DL$2,CSDA!C$1:C$500,0))/12,0)</f>
        <v/>
      </c>
      <c r="DM584">
        <f>SUM(DB584:DL584)</f>
        <v/>
      </c>
      <c r="DN584">
        <f>IFERROR(INDEX(ADJ!$A$1:$BZ$1000,MATCH(PAYROLL!D584,ADJ!A$1:A$500,0),MATCH(PAYROLL!DN$2,ADJ!$2:$2,0)),0)</f>
        <v/>
      </c>
      <c r="DO584">
        <f>IFERROR(SUM(BP584,DM584:DN584,CX584:DA584)-DT584,0)</f>
        <v/>
      </c>
      <c r="DP584">
        <f ref="DP584" t="array">SUM(BW584*IFERROR(INDEX(CSDA!D$1:D$500,MATCH(BW$2,CSDA!C$1:C$500,0)),0)%,CX584*IFERROR(INDEX(CSDA!D$1:D$500,MATCH(CX$2,CSDA!C$1:C$500,0)),0)%,DA584*IFERROR(INDEX(CSDA!D$1:D$500,MATCH(DA$2,CSDA!C$1:C$500,0)),0)%,DB584*IFERROR(INDEX(CSDA!D$1:D$500,MATCH(DB$2,CSDA!C$1:C$500,0)),0)%,DF584*IFERROR(INDEX(CSDA!D$1:D$500,MATCH("Phí dịch vụ"&amp;PAYROLL!DF$2,CSDA!A$1:A$500&amp;CSDA!C$1:C$500,0)),0)%,DC584*IFERROR(INDEX(CSDA!D$1:D$500,MATCH("Phí dịch vụ"&amp;PAYROLL!DC$2,CSDA!A$1:A$500&amp;CSDA!C$1:C$500,0)),0)%,DH584*IFERROR(INDEX(CSDA!D$1:D$500,MATCH("Phí dịch vụ"&amp;PAYROLL!DH$2,CSDA!A$1:A$500&amp;CSDA!C$1:C$500,0)),0)%,DJ584*IFERROR(INDEX(CSDA!D$1:D$500,MATCH("Phí dịch vụ"&amp;PAYROLL!DJ$2,CSDA!A$1:A$500&amp;CSDA!C$1:C$500,0)),0)%,BN584*IFERROR(INDEX(CSDA!D$1:D$500,MATCH(BN$2,CSDA!C$1:C$500,0)),0)%)-BN584*7%</f>
        <v/>
      </c>
      <c r="DQ584">
        <f>IFERROR(INDEX(ADJ!$A$1:$BZ$1000,MATCH(PAYROLL!D584,ADJ!A$1:A$500,0),MATCH(PAYROLL!DQ$2,ADJ!$2:$2,0)),0)</f>
        <v/>
      </c>
      <c r="DR584">
        <f>IFERROR(INDEX(ADJ!$A$1:$BZ$1000,MATCH(PAYROLL!D584,ADJ!A$1:A$500,0),MATCH(PAYROLL!DR$2,ADJ!$2:$2,0)),0)</f>
        <v/>
      </c>
      <c r="DS584">
        <f>SUM(DP584:DR584)</f>
        <v/>
      </c>
      <c r="DT584">
        <f>EK584</f>
        <v/>
      </c>
      <c r="DU584">
        <f>SUM(DO584:DR584)</f>
        <v/>
      </c>
      <c r="DV584">
        <f>ROUND(DU584*0.1,0)</f>
        <v/>
      </c>
      <c r="DW584">
        <f>DU584+DV584</f>
        <v/>
      </c>
      <c r="DZ584">
        <f>IFERROR(INDEX(ADJ!$A$1:$BZ$1000,MATCH(PAYROLL!$D584,ADJ!A$1:A$500,0),MATCH(PAYROLL!DZ$2,ADJ!$2:$2,0)),0)</f>
        <v/>
      </c>
      <c r="EA584">
        <f>IFERROR(INDEX(ADJ!$A$1:$BZ$1000,MATCH(PAYROLL!$D584,ADJ!A$1:A$500,0),MATCH(PAYROLL!EA$2,ADJ!$2:$2,0)),0)</f>
        <v/>
      </c>
      <c r="EB584">
        <f>IFERROR(INDEX(ADJ!$A$1:$BZ$1000,MATCH(PAYROLL!$D584,ADJ!A$1:A$500,0),MATCH(PAYROLL!EB$2,ADJ!$2:$2,0)),0)</f>
        <v/>
      </c>
      <c r="EC584">
        <f>IFERROR(INDEX(ADJ!$A$1:$BZ$1000,MATCH(PAYROLL!$D584,ADJ!A$1:A$500,0),MATCH(PAYROLL!EC$2,ADJ!$2:$2,0)),0)</f>
        <v/>
      </c>
      <c r="ED584">
        <f>IFERROR(INDEX(ADJ!$A$1:$BZ$1000,MATCH(PAYROLL!$D584,ADJ!A$1:A$500,0),MATCH(PAYROLL!ED$2,ADJ!$2:$2,0)),0)</f>
        <v/>
      </c>
      <c r="EE584">
        <f>IFERROR(INDEX(ADJ!$A$1:$BZ$1000,MATCH(PAYROLL!$D584,ADJ!A$1:A$500,0),MATCH(PAYROLL!EE$2,ADJ!$2:$2,0)),0)</f>
        <v/>
      </c>
      <c r="EF584">
        <f>IFERROR(INDEX(ADJ!$A$1:$BZ$1000,MATCH(PAYROLL!$D584,ADJ!A$1:A$500,0),MATCH(PAYROLL!EF$2,ADJ!$2:$2,0)),0)</f>
        <v/>
      </c>
      <c r="EG584">
        <f>IFERROR(INDEX(ADJ!$A$1:$BZ$1000,MATCH(PAYROLL!$D584,ADJ!A$1:A$500,0),MATCH(PAYROLL!EG$2,ADJ!$2:$2,0)),0)</f>
        <v/>
      </c>
      <c r="EH584">
        <f>IFERROR(INDEX(ADJ!$A$1:$BZ$1000,MATCH(PAYROLL!$D584,ADJ!A$1:A$500,0),MATCH(PAYROLL!EH$2,ADJ!$2:$2,0)),0)</f>
        <v/>
      </c>
      <c r="EI584">
        <f>IFERROR(INDEX(ADJ!$A$1:$BZ$1000,MATCH(PAYROLL!D584,ADJ!A$1:A$500,0),MATCH(PAYROLL!EI$2,ADJ!$2:$2,0)),0)</f>
        <v/>
      </c>
      <c r="EJ584">
        <f>IFERROR(INDEX(ADJ!$A$1:$BZ$1000,MATCH(PAYROLL!$D584,ADJ!A$1:A$500,0),MATCH(PAYROLL!EJ$2,ADJ!$2:$2,0)),0)</f>
        <v/>
      </c>
      <c r="EK584">
        <f>SUM(DZ584:EJ584)</f>
        <v/>
      </c>
    </row>
    <row r="585">
      <c r="A585" t="n">
        <v>583</v>
      </c>
      <c r="B585" t="inlineStr">
        <is>
          <t>Hoàng Văn Hà</t>
        </is>
      </c>
      <c r="D585" t="inlineStr">
        <is>
          <t>157591-01</t>
        </is>
      </c>
      <c r="S585">
        <f>IFERROR(INDEX(PIS!$A$1:$BZ$1000,MATCH($D585,PIS!C$1:C$500,0),MATCH("Lương CB tháng trước",PIS!$1:$1,0)),0)</f>
        <v/>
      </c>
      <c r="T585">
        <f>IFERROR(INDEX(PIS!$A$1:$BZ$1000,MATCH($D585,PIS!C$1:C$500,0),MATCH("Lương CB hiện tại",PIS!$1:$1,0)),0)</f>
        <v/>
      </c>
      <c r="U585">
        <f>IFERROR(INDEX(PIS!$A$1:$BZ$1000,MATCH($D585,PIS!C$1:C$500,0),MATCH("Lương đóng BHBB",PIS!$1:$1,0)),0)</f>
        <v/>
      </c>
      <c r="V585">
        <f>IFERROR(INDEX(PIS!$A$1:$BZ$1000,MATCH($D585,PIS!C$1:C$500,0),MATCH(V$2,PIS!$2:$2,0)),0)</f>
        <v/>
      </c>
      <c r="W585">
        <f>IFERROR(INDEX(PIS!$A$1:$BZ$1000,MATCH($D585,PIS!C$1:C$500,0),MATCH(W$2,PIS!$2:$2,0)),0)</f>
        <v/>
      </c>
      <c r="X585">
        <f>IFERROR(INDEX(PIS!$A$1:$BZ$1000,MATCH($D585,PIS!C$1:C$500,0),MATCH(X$2,PIS!$2:$2,0)),0)</f>
        <v/>
      </c>
      <c r="Y585">
        <f>IFERROR(INDEX(PIS!$A$1:$BZ$1000,MATCH($D585,PIS!C$1:C$500,0),MATCH(Y$2,PIS!$2:$2,0)),0)</f>
        <v/>
      </c>
      <c r="Z585">
        <f>IFERROR(INDEX(PIS!$A$1:$BZ$1000,MATCH($D585,PIS!C$1:C$500,0),MATCH(Z$2,PIS!$2:$2,0)),0)</f>
        <v/>
      </c>
      <c r="AA585">
        <f>IFERROR(INDEX(PIS!$A$1:$BZ$1000,MATCH($D585,PIS!C$1:C$500,0),MATCH(AA$2,PIS!$2:$2,0)),0)</f>
        <v/>
      </c>
      <c r="AB585">
        <f>IFERROR(INDEX(PIS!$A$1:$BZ$1000,MATCH($D585,PIS!C$1:C$500,0),MATCH(AB$2,PIS!$2:$2,0)),0)</f>
        <v/>
      </c>
      <c r="AC585">
        <f>SUM(V585:AB585)</f>
        <v/>
      </c>
      <c r="AD585">
        <f>IFERROR(INDEX(TIMESHEET!$A$1:$AI$5000,MATCH($D585,TIMESHEET!A$1:A$500,0),MATCH("T100",TIMESHEET!$2:$2,0))-2,0)</f>
        <v/>
      </c>
      <c r="AE585">
        <f>IFERROR(INDEX(TIMESHEET!$A$1:$AI$5000,MATCH($D585,TIMESHEET!A$1:A$500,0),MATCH("T202",TIMESHEET!$2:$2,0)),0)</f>
        <v/>
      </c>
      <c r="AF585">
        <f>IFERROR(INDEX(TIMESHEET!$A$1:$AI$5000,MATCH($D585,TIMESHEET!A$1:A$500,0),MATCH("T302",TIMESHEET!$2:$2,0)),0)</f>
        <v/>
      </c>
      <c r="AG585">
        <f>IFERROR(INDEX(TIMESHEET!$A$1:$AI$5000,MATCH($D585,TIMESHEET!A$1:A$500,0),MATCH("T406",TIMESHEET!$2:$2,0)),0)</f>
        <v/>
      </c>
      <c r="AH585">
        <f>AE585+AG585</f>
        <v/>
      </c>
      <c r="AI585">
        <f>IFERROR(INDEX(TIMESHEET!$A$1:$AI$5000,MATCH($D585,TIMESHEET!A$1:A$500,0),MATCH("T701",TIMESHEET!$2:$2,0)),0)</f>
        <v/>
      </c>
      <c r="AJ585">
        <f>IFERROR(INDEX(TIMESHEET!$A$1:$AI$5000,MATCH($D585,TIMESHEET!B$1:B$500,0),MATCH("T320",TIMESHEET!$2:$2,0)),0)</f>
        <v/>
      </c>
      <c r="AK585">
        <f>IFERROR(IF(LEFT(INDEX(PIS!O$1:O$500,MATCH(D585,PIS!C$1:C$500)),1)="M",T585/AD585*SUM(AE585:AG585),T585*AD585),0)</f>
        <v/>
      </c>
      <c r="AL585">
        <f>IFERROR(INDEX(ADJ!$A$1:$BZ$1000,MATCH(PAYROLL!D585,ADJ!A$1:A$500,0),MATCH(PAYROLL!AL$2,ADJ!$2:$2,0)),0)</f>
        <v/>
      </c>
      <c r="AM585">
        <f>SUM(AK585:AL585)</f>
        <v/>
      </c>
      <c r="AN585">
        <f>IFERROR(ROUND(V585/$AD585*$AH585,0),0)</f>
        <v/>
      </c>
      <c r="AO585">
        <f>IFERROR(ROUND(W585/$AD585*$AH585,0),0)</f>
        <v/>
      </c>
      <c r="AP585">
        <f>IFERROR(ROUND(X585/$AD585*$AE585,0),0)</f>
        <v/>
      </c>
      <c r="AQ585">
        <f>IFERROR(ROUND(Y585/$AD585*$AH585,0),0)</f>
        <v/>
      </c>
      <c r="AR585">
        <f>IFERROR(ROUND(Z585/$AD585*$AH585,0),0)</f>
        <v/>
      </c>
      <c r="AS585">
        <f>IFERROR(ROUND(AA585/$AD585*$AH585,0),0)</f>
        <v/>
      </c>
      <c r="AT585">
        <f>IFERROR(IF((AE585+AF585+AG585)&gt;13,AB585,ROUND(AB585/AD585*AH585,0)),0)</f>
        <v/>
      </c>
      <c r="AU585">
        <f>IFERROR(INDEX(ADJ!$A$1:$BZ$1000,MATCH(PAYROLL!D585,ADJ!A$1:A$500,0),MATCH(PAYROLL!AU$2,ADJ!$2:$2,0)),0)</f>
        <v/>
      </c>
      <c r="AV585">
        <f>ROUND(SUM(AN585:AU585),0)</f>
        <v/>
      </c>
      <c r="AW585">
        <f>IFERROR(INDEX(TIMESHEET!$A$1:$AI$5000,MATCH(PAYROLL!D585,TIMESHEET!A$1:A$500,0),MATCH("T620",TIMESHEET!$2:$2,0)),0)</f>
        <v/>
      </c>
      <c r="AX585">
        <f>IFERROR(INDEX(TIMESHEET!$A$1:$AI$5000,MATCH(PAYROLL!D585,TIMESHEET!A$1:A$500,0),MATCH("T601",TIMESHEET!$2:$2,0)),0)</f>
        <v/>
      </c>
      <c r="AY585">
        <f>IFERROR(INDEX(TIMESHEET!$A$1:$AI$5000,MATCH(PAYROLL!D585,TIMESHEET!A$1:A$500,0),MATCH("T602",TIMESHEET!$2:$2,0)),0)</f>
        <v/>
      </c>
      <c r="AZ585">
        <f>IFERROR(INDEX(TIMESHEET!$A$1:$AI$5000,MATCH(PAYROLL!D585,TIMESHEET!A$1:A$500,0),MATCH("T603",TIMESHEET!$2:$2,0)),0)</f>
        <v/>
      </c>
      <c r="BA585">
        <f>IFERROR(INDEX(TIMESHEET!$A$1:$AI$5000,MATCH(PAYROLL!D585,TIMESHEET!A$1:A$500,0),MATCH("T611",TIMESHEET!$2:$2,0)),0)</f>
        <v/>
      </c>
      <c r="BB585">
        <f>IFERROR(INDEX(TIMESHEET!$A$1:$AI$5000,MATCH(PAYROLL!D585,TIMESHEET!A$1:A$500,0),MATCH("T612",TIMESHEET!$2:$2,0)),0)</f>
        <v/>
      </c>
      <c r="BC585">
        <f>IFERROR(INDEX(TIMESHEET!$A$1:$AI$5000,MATCH(PAYROLL!D585,TIMESHEET!A$1:A$500,0),MATCH("T613",TIMESHEET!$2:$2,0)),0)</f>
        <v/>
      </c>
      <c r="BD585">
        <f>IFERROR(INDEX(TIMESHEET!$A$1:$AI$5000,MATCH(PAYROLL!D585,TIMESHEET!A$1:A$500,0),MATCH("T500",TIMESHEET!$2:$2,0)),0)</f>
        <v/>
      </c>
      <c r="BE585">
        <f>IFERROR(IF(LEFT(INDEX(PIS!O$1:O$500,MATCH(D585,PIS!C$1:C$500)),1)="M",T585/AD585/8*(AW585+AX585*1.5+AY585*2+AZ585*3+BA585*2.1+BB585*2.7+BC585*3.9+BD585*0.3),T585/8*(AW585+AX585*1.5+AY585*2+AZ585*3+BA585*2.1+BB585*2.7+BC585*3.9+BD585*0.3)),0)</f>
        <v/>
      </c>
      <c r="BF585">
        <f>IFERROR(INDEX(ADJ!$A$1:$BZ$1000,MATCH(PAYROLL!$D585,ADJ!A$1:A$500,0),MATCH(PAYROLL!BF$2,ADJ!$2:$2,0)),0)</f>
        <v/>
      </c>
      <c r="BG585">
        <f>IFERROR(INDEX(ADJ!$A$1:$BZ$1000,MATCH(PAYROLL!D585,ADJ!A$1:A$500,0),MATCH(PAYROLL!BG$2,ADJ!$2:$2,0)),0)</f>
        <v/>
      </c>
      <c r="BH585">
        <f>IFERROR(INDEX(ADJ!$A$1:$BZ$1000,MATCH(PAYROLL!D585,ADJ!A$1:A$500,0),MATCH(PAYROLL!BH$2,ADJ!$2:$2,0)),0)</f>
        <v/>
      </c>
      <c r="BI585">
        <f>IFERROR(INDEX(ADJ!$A$1:$BZ$1000,MATCH(PAYROLL!D585,ADJ!A$1:A$500,0),MATCH(PAYROLL!BI$2,ADJ!$2:$2,0)),0)</f>
        <v/>
      </c>
      <c r="BJ585">
        <f>IFERROR(INDEX(ADJ!$A$1:$BZ$1000,MATCH(PAYROLL!D585,ADJ!A$1:A$500,0),MATCH(PAYROLL!BJ$2,ADJ!$2:$2,0)),0)</f>
        <v/>
      </c>
      <c r="BK585">
        <f>SUM(BF585:BJ585)</f>
        <v/>
      </c>
      <c r="BL585">
        <f>IFERROR(INDEX(ADJ!$A$1:$BZ$1000,MATCH(PAYROLL!D585,ADJ!A$1:A$500,0),MATCH(PAYROLL!BL$2,ADJ!$2:$2,0)),0)</f>
        <v/>
      </c>
      <c r="BM585">
        <f>IFERROR(INDEX(ADJ!$A$1:$BZ$1000,MATCH(PAYROLL!D585,ADJ!A$1:A$500,0),MATCH(PAYROLL!BM$2,ADJ!$2:$2,0)),0)</f>
        <v/>
      </c>
      <c r="BN585">
        <f>IFERROR(INDEX(ADJ!$A$1:$BZ$1000,MATCH(PAYROLL!D585,ADJ!A$1:A$500,0),MATCH(PAYROLL!BN$2,ADJ!$2:$2,0)),0)</f>
        <v/>
      </c>
      <c r="BO585">
        <f>IFERROR(INDEX(ADJ!$A$1:$BZ$1000,MATCH(PAYROLL!D585,ADJ!A$1:A$500,0),MATCH(PAYROLL!BO$2,ADJ!$2:$2,0)),0)</f>
        <v/>
      </c>
      <c r="BP585">
        <f>SUM(AM585,AV585,BE585,BK585,BL585:BO585)</f>
        <v/>
      </c>
      <c r="BQ585">
        <f>BO585</f>
        <v/>
      </c>
      <c r="BR585">
        <f>IFERROR(ROUND(IF(LEFT(INDEX(PIS!O$1:O$500,MATCH(D585,PIS!C$1:C$500)),1)="D",T585/8*(BD585*0.3),IF(LEFT(INDEX(PIS!O$1:O$500,MATCH(D585,PIS!C$1:C$500)),1)="H",T585*($BD585*0.3),T585/$AD585/8*($BD585*0.3))),0),0)</f>
        <v/>
      </c>
      <c r="BS585">
        <f>IF(AP585&lt;1,0,MIN(AP585,730000))</f>
        <v/>
      </c>
      <c r="BT585">
        <f>IFERROR(ROUND((BE585-SUM(AW585:BC585)*T585/AD585/8),0)-BR585,0)</f>
        <v/>
      </c>
      <c r="BU585">
        <f>AO585</f>
        <v/>
      </c>
      <c r="BV585">
        <f>SUM(BQ585:BU585)</f>
        <v/>
      </c>
      <c r="BW585">
        <f>BP585-BV585</f>
        <v/>
      </c>
      <c r="BX585">
        <f>IFERROR(IF(RIGHT(INDEX(PIS!O$1:O$500,MATCH(D585,PIS!C$1:C$500)),5)="Gross",MIN(U585+V585,VLOOKUP("R700",TSC!B:C,2,0)*VLOOKUP("R101",TSC!B:C,2,0))*VLOOKUP("R701",TSC!B:C,2,0)%,0),0)</f>
        <v/>
      </c>
      <c r="BY585">
        <f>IFERROR(IF(RIGHT(INDEX(PIS!O$1:O$500,MATCH(D585,PIS!C$1:C$500)),5)="Gross",MIN(U585+V585,VLOOKUP("R700",TSC!B:C,2,0)*VLOOKUP("R101",TSC!B:C,2,0))*VLOOKUP("T704",TSC!B:C,2,0)%,0),0)</f>
        <v/>
      </c>
      <c r="BZ585">
        <f>IFERROR(IF(RIGHT(INDEX(PIS!O$1:O$500,MATCH(D585,PIS!C$1:C$500)),5)="Gross",MIN(U585+V585,VLOOKUP("R700",TSC!B:C,2,0)*VLOOKUP("1",TSC!F:G,2,0))*VLOOKUP("T705",TSC!B:C,2,0)%,0),0)</f>
        <v/>
      </c>
      <c r="CA585">
        <f>IFERROR(INDEX(ADJ!$A$1:$BZ$1000,MATCH(PAYROLL!D585,ADJ!A$1:A$500,0),MATCH(PAYROLL!CA$2,ADJ!$2:$2,0)),0)</f>
        <v/>
      </c>
      <c r="CB585">
        <f>IFERROR(INDEX(ADJ!$A$1:$BZ$1000,MATCH(PAYROLL!D585,ADJ!A$1:A$500,0),MATCH(PAYROLL!CB$2,ADJ!$2:$2,0)),0)</f>
        <v/>
      </c>
      <c r="CC585">
        <f>SUM(BX585:CB585)</f>
        <v/>
      </c>
      <c r="CD585">
        <f>IFERROR(INDEX(PIS!$A$1:$BZ$1000,MATCH(PAYROLL!D585,PIS!C$1:C$500,0),MATCH(PAYROLL!CD$1,PIS!$1:$1,0)),0)</f>
        <v/>
      </c>
      <c r="CE585">
        <f>IFERROR(IF(OR(INDEX(PIS!P$1:P$500,MATCH(D585,PIS!C$1:C$500,0))="LT2",INDEX(PIS!P$1:P$500,MATCH(D585,PIS!C$1:C$500,0))="P10"),0,SUM(CC585,CD585*VLOOKUP("R601",TSC!B:C,2,0),VLOOKUP("R602",TSC!B:C,2,0))),0)</f>
        <v/>
      </c>
      <c r="CF585">
        <f>MAX(BW585-CE585,0)</f>
        <v/>
      </c>
      <c r="CG585">
        <f>IFERROR(IF(OR(RIGHT(INDEX(PIS!P$1:P$500,MATCH(D585,PIS!C$1:C$500)),5)="P10",RIGHT(INDEX(PIS!P$1:P$500,MATCH(D585,PIS!C$1:C$500)),5)="CK"),0,IF(CF585&lt;=5000000,CF585*5%,IF(CF585&lt;=10000000,CF585*10%-250000,IF(CF585&lt;=18000000,CF585*15%-750000,IF(CF585&lt;=32000000,CF585*20%-1650000,IF(CF585&lt;=52000000,CF585*25%-3250000,IF(CF585&lt;=80000000,BH585*30%-5850000,CF585*35%-9850000))))))),0)</f>
        <v/>
      </c>
      <c r="CH585">
        <f>IFERROR(IF(OR(INDEX(PIS!P$1:P$500,MATCH(D585,PIS!C$1:C$500))="LT",INDEX(PIS!P$1:P$500,MATCH(D585,PIS!C$1:C$500))="CK"),0,IF(CF585&lt;2000000,0,CF585*10%)),0)</f>
        <v/>
      </c>
      <c r="CI585">
        <f>IFERROR(INDEX(ADJ!$A$1:$BZ$1000,MATCH(PAYROLL!D585,ADJ!A$1:A$500,0),MATCH(PAYROLL!CI$2,ADJ!$2:$2,0)),0)</f>
        <v/>
      </c>
      <c r="CJ585">
        <f>IFERROR(INDEX(ADJ!$A$1:$BZ$1000,MATCH(PAYROLL!D585,ADJ!A$1:A$500,0),MATCH(PAYROLL!CJ$2,ADJ!$2:$2,0)),0)</f>
        <v/>
      </c>
      <c r="CK585">
        <f>IFERROR(INDEX(ADJ!$A$1:$BZ$1000,MATCH(PAYROLL!D585,ADJ!A$1:A$500,0),MATCH(PAYROLL!CK$2,ADJ!$2:$2,0)),0)</f>
        <v/>
      </c>
      <c r="CL585">
        <f>SUM(CG585:CK585)</f>
        <v/>
      </c>
      <c r="CM585">
        <f>ROUND(SUM(CH585:CK585),0)</f>
        <v/>
      </c>
      <c r="CN585">
        <f>IFERROR(INDEX(CSDA!D$1:D$500,MATCH($CN$2,CSDA!C$1:C$500,0))*INDEX(PIS!V$1:V$500,MATCH(D585,PIS!C$1:C$500))+INDEX(ADJ!$A$1:$BZ$1000,MATCH(PAYROLL!D585,ADJ!A$1:A$500,0),MATCH(PAYROLL!CN$2,ADJ!$2:$2,0)),0)</f>
        <v/>
      </c>
      <c r="CO585">
        <f>IFERROR(INDEX(ADJ!$A$1:$BZ$1000,MATCH(PAYROLL!D585,ADJ!A$1:A$500,0),MATCH(PAYROLL!CO$2,ADJ!$2:$2,0)),0)</f>
        <v/>
      </c>
      <c r="CP585">
        <f>IFERROR(INDEX(ADJ!$A$1:$BZ$1000,MATCH(PAYROLL!D585,ADJ!A$1:A$500,0),MATCH(PAYROLL!CP$2,ADJ!$2:$2,0)),0)</f>
        <v/>
      </c>
      <c r="CQ585">
        <f>BP585-CL585-CI585-CM585-CN585-CO585-CP585-CC585</f>
        <v/>
      </c>
      <c r="CR585">
        <f>IFERROR(IF(RIGHT(INDEX(PIS!O$1:O$500,MATCH(D585,PIS!C$1:C$500,0)),5)="Gross",MIN(U585+V585,VLOOKUP("R700",TSC!B:C,2,0)*VLOOKUP("R101",TSC!B:C,2,0))*(VLOOKUP("T711",TSC!B:C,2,0)+VLOOKUP("T712",TSC!B:C,2,0))%,MIN(T585+V585,VLOOKUP("R700",TSC!B:C,2,0)*VLOOKUP("R101",TSC!B:C,2,0))*(VLOOKUP("T711",TSC!B:C,2,0)+VLOOKUP("T712",TSC!B:C,2,0)+VLOOKUP("R701",TSC!B:C,2,0))%),0)</f>
        <v/>
      </c>
      <c r="CS585">
        <f>IFERROR(IF(RIGHT(INDEX(PIS!O$1:O$500,MATCH(D585,PIS!C$1:C$500,0)),5)="Gross",MIN(U585+V585,VLOOKUP("R700",TSC!B:C,2,0)*VLOOKUP("R101",TSC!B:C,2,0))*(VLOOKUP("T714",TSC!B:C,2,0))%,MIN(T585+V585,VLOOKUP("R700",TSC!B:C,2,0)*VLOOKUP("R101",TSC!B:C,2,0))*(VLOOKUP("T704",TSC!B:C,2,0)+VLOOKUP("T714",TSC!B:C,2,0))%),0)</f>
        <v/>
      </c>
      <c r="CT585">
        <f>IFERROR(IF(RIGHT(INDEX(PIS!O$1:O$500,MATCH(D585,PIS!C$1:C$500,0)),5)="Gross",MIN(U585+V585,VLOOKUP("R700",TSC!B:C,2,0)*VLOOKUP("R101",TSC!B:C,2,0))*VLOOKUP("T705",TSC!B:C,2,0)%,MIN(T585+V585,VLOOKUP("R700",TSC!B:C,2,0)*VLOOKUP("R101",TSC!B:C,2,0))*VLOOKUP("T705",TSC!B:C,2,0)%),0)</f>
        <v/>
      </c>
      <c r="CU585">
        <f>IFERROR(IF(RIGHT(INDEX(PIS!O$1:O$500,MATCH(D585,PIS!C$1:C$500,0)),5)="Gross",MIN(U585+V585,VLOOKUP("R700",TSC!B:C,2,0)*VLOOKUP("R101",TSC!B:C,2,0))*(VLOOKUP("T713",TSC!B:C,2,0))%,MIN(T585+V585,VLOOKUP("R700",TSC!B:C,2,0)*VLOOKUP("R101",TSC!B:C,2,0))*(VLOOKUP("T713",TSC!B:C,2,0))%),0)</f>
        <v/>
      </c>
      <c r="CV585">
        <f>IFERROR(INDEX(ADJ!$A$1:$BZ$1000,MATCH(PAYROLL!D585,ADJ!A$1:A$500,0),MATCH(PAYROLL!CV$2,ADJ!$2:$2,0)),0)</f>
        <v/>
      </c>
      <c r="CW585">
        <f>IFERROR(INDEX(ADJ!$A$1:$BZ$1000,MATCH(PAYROLL!D585,ADJ!A$1:A$500,0),MATCH(PAYROLL!CW$2,ADJ!$2:$2,0)),0)</f>
        <v/>
      </c>
      <c r="CX585">
        <f>SUM(CR585:CW585)</f>
        <v/>
      </c>
      <c r="CY585">
        <f>ROUND(IF(CR585&gt;0,T585+V585*VLOOKUP("R202",TSC!$B$1:$C$500,2,0),0),0)</f>
        <v/>
      </c>
      <c r="CZ585">
        <f>IFERROR(INDEX(CSDA!D$1:D$500,MATCH($CZ$2,CSDA!C$1:C$500,0)),0)</f>
        <v/>
      </c>
      <c r="DA585">
        <f>ROUND(T585*0.7%,0)</f>
        <v/>
      </c>
      <c r="DB585">
        <f>ROUND(T585/12,0)</f>
        <v/>
      </c>
      <c r="DC585">
        <f ref="DC585" t="array">IFERROR(INDEX(CSDA!D$1:D$500,MATCH("Trích giữ"&amp;PAYROLL!DC$2,CSDA!A$1:A$500&amp;CSDA!C$1:C$500,0)),0)</f>
        <v/>
      </c>
      <c r="DD585">
        <f ref="DD585" t="array">IFERROR(INDEX(CSDA!D$1:D$500,MATCH("Trích giữ"&amp;PAYROLL!DD$2,CSDA!A$1:A$500&amp;CSDA!C$1:C$500,0)),0)</f>
        <v/>
      </c>
      <c r="DE585">
        <f ref="DE585" t="array">IFERROR(INDEX(CSDA!D$1:D$500,MATCH("Trích giữ"&amp;PAYROLL!DE$2,CSDA!A$1:A$500&amp;CSDA!C$1:C$500,0)),0)</f>
        <v/>
      </c>
      <c r="DF585">
        <f>IFERROR(INDEX(CSDA!D$1:D$500,MATCH(PAYROLL!DF$2,CSDA!C$1:C$500,0)),0)</f>
        <v/>
      </c>
      <c r="DG585">
        <f ref="DG585" t="array">IFERROR(INDEX(CSDA!D$1:D$500,MATCH("Trích giữ"&amp;PAYROLL!DG$2,CSDA!A$1:A$500&amp;CSDA!C$1:C$500,0)),0)</f>
        <v/>
      </c>
      <c r="DH585">
        <f>ROUND(T585/26,0)</f>
        <v/>
      </c>
      <c r="DI585">
        <f ref="DI585" t="array">IFERROR(INDEX(CSDA!D$1:D$500,MATCH("Trích giữ"&amp;PAYROLL!DI$2,CSDA!A$1:A$500&amp;CSDA!C$1:C$500,0)),0)</f>
        <v/>
      </c>
      <c r="DJ585">
        <f>IF(U585=0,T585*21.5%-BL585,0)</f>
        <v/>
      </c>
      <c r="DK585">
        <f ref="DK585" t="array">IFERROR(INDEX(CSDA!D$1:D$500,MATCH("Trích giữ"&amp;PAYROLL!DK$2,CSDA!A$1:A$500&amp;CSDA!C$1:C$500,0)),0)</f>
        <v/>
      </c>
      <c r="DL585">
        <f>IFERROR(INDEX(CSDA!D$1:D$500,MATCH(PAYROLL!DL$2,CSDA!C$1:C$500,0))/12,0)</f>
        <v/>
      </c>
      <c r="DM585">
        <f>SUM(DB585:DL585)</f>
        <v/>
      </c>
      <c r="DN585">
        <f>IFERROR(INDEX(ADJ!$A$1:$BZ$1000,MATCH(PAYROLL!D585,ADJ!A$1:A$500,0),MATCH(PAYROLL!DN$2,ADJ!$2:$2,0)),0)</f>
        <v/>
      </c>
      <c r="DO585">
        <f>IFERROR(SUM(BP585,DM585:DN585,CX585:DA585)-DT585,0)</f>
        <v/>
      </c>
      <c r="DP585">
        <f ref="DP585" t="array">SUM(BW585*IFERROR(INDEX(CSDA!D$1:D$500,MATCH(BW$2,CSDA!C$1:C$500,0)),0)%,CX585*IFERROR(INDEX(CSDA!D$1:D$500,MATCH(CX$2,CSDA!C$1:C$500,0)),0)%,DA585*IFERROR(INDEX(CSDA!D$1:D$500,MATCH(DA$2,CSDA!C$1:C$500,0)),0)%,DB585*IFERROR(INDEX(CSDA!D$1:D$500,MATCH(DB$2,CSDA!C$1:C$500,0)),0)%,DF585*IFERROR(INDEX(CSDA!D$1:D$500,MATCH("Phí dịch vụ"&amp;PAYROLL!DF$2,CSDA!A$1:A$500&amp;CSDA!C$1:C$500,0)),0)%,DC585*IFERROR(INDEX(CSDA!D$1:D$500,MATCH("Phí dịch vụ"&amp;PAYROLL!DC$2,CSDA!A$1:A$500&amp;CSDA!C$1:C$500,0)),0)%,DH585*IFERROR(INDEX(CSDA!D$1:D$500,MATCH("Phí dịch vụ"&amp;PAYROLL!DH$2,CSDA!A$1:A$500&amp;CSDA!C$1:C$500,0)),0)%,DJ585*IFERROR(INDEX(CSDA!D$1:D$500,MATCH("Phí dịch vụ"&amp;PAYROLL!DJ$2,CSDA!A$1:A$500&amp;CSDA!C$1:C$500,0)),0)%,BN585*IFERROR(INDEX(CSDA!D$1:D$500,MATCH(BN$2,CSDA!C$1:C$500,0)),0)%)-BN585*7%</f>
        <v/>
      </c>
      <c r="DQ585">
        <f>IFERROR(INDEX(ADJ!$A$1:$BZ$1000,MATCH(PAYROLL!D585,ADJ!A$1:A$500,0),MATCH(PAYROLL!DQ$2,ADJ!$2:$2,0)),0)</f>
        <v/>
      </c>
      <c r="DR585">
        <f>IFERROR(INDEX(ADJ!$A$1:$BZ$1000,MATCH(PAYROLL!D585,ADJ!A$1:A$500,0),MATCH(PAYROLL!DR$2,ADJ!$2:$2,0)),0)</f>
        <v/>
      </c>
      <c r="DS585">
        <f>SUM(DP585:DR585)</f>
        <v/>
      </c>
      <c r="DT585">
        <f>EK585</f>
        <v/>
      </c>
      <c r="DU585">
        <f>SUM(DO585:DR585)</f>
        <v/>
      </c>
      <c r="DV585">
        <f>ROUND(DU585*0.1,0)</f>
        <v/>
      </c>
      <c r="DW585">
        <f>DU585+DV585</f>
        <v/>
      </c>
      <c r="DZ585">
        <f>IFERROR(INDEX(ADJ!$A$1:$BZ$1000,MATCH(PAYROLL!$D585,ADJ!A$1:A$500,0),MATCH(PAYROLL!DZ$2,ADJ!$2:$2,0)),0)</f>
        <v/>
      </c>
      <c r="EA585">
        <f>IFERROR(INDEX(ADJ!$A$1:$BZ$1000,MATCH(PAYROLL!$D585,ADJ!A$1:A$500,0),MATCH(PAYROLL!EA$2,ADJ!$2:$2,0)),0)</f>
        <v/>
      </c>
      <c r="EB585">
        <f>IFERROR(INDEX(ADJ!$A$1:$BZ$1000,MATCH(PAYROLL!$D585,ADJ!A$1:A$500,0),MATCH(PAYROLL!EB$2,ADJ!$2:$2,0)),0)</f>
        <v/>
      </c>
      <c r="EC585">
        <f>IFERROR(INDEX(ADJ!$A$1:$BZ$1000,MATCH(PAYROLL!$D585,ADJ!A$1:A$500,0),MATCH(PAYROLL!EC$2,ADJ!$2:$2,0)),0)</f>
        <v/>
      </c>
      <c r="ED585">
        <f>IFERROR(INDEX(ADJ!$A$1:$BZ$1000,MATCH(PAYROLL!$D585,ADJ!A$1:A$500,0),MATCH(PAYROLL!ED$2,ADJ!$2:$2,0)),0)</f>
        <v/>
      </c>
      <c r="EE585">
        <f>IFERROR(INDEX(ADJ!$A$1:$BZ$1000,MATCH(PAYROLL!$D585,ADJ!A$1:A$500,0),MATCH(PAYROLL!EE$2,ADJ!$2:$2,0)),0)</f>
        <v/>
      </c>
      <c r="EF585">
        <f>IFERROR(INDEX(ADJ!$A$1:$BZ$1000,MATCH(PAYROLL!$D585,ADJ!A$1:A$500,0),MATCH(PAYROLL!EF$2,ADJ!$2:$2,0)),0)</f>
        <v/>
      </c>
      <c r="EG585">
        <f>IFERROR(INDEX(ADJ!$A$1:$BZ$1000,MATCH(PAYROLL!$D585,ADJ!A$1:A$500,0),MATCH(PAYROLL!EG$2,ADJ!$2:$2,0)),0)</f>
        <v/>
      </c>
      <c r="EH585">
        <f>IFERROR(INDEX(ADJ!$A$1:$BZ$1000,MATCH(PAYROLL!$D585,ADJ!A$1:A$500,0),MATCH(PAYROLL!EH$2,ADJ!$2:$2,0)),0)</f>
        <v/>
      </c>
      <c r="EI585">
        <f>IFERROR(INDEX(ADJ!$A$1:$BZ$1000,MATCH(PAYROLL!D585,ADJ!A$1:A$500,0),MATCH(PAYROLL!EI$2,ADJ!$2:$2,0)),0)</f>
        <v/>
      </c>
      <c r="EJ585">
        <f>IFERROR(INDEX(ADJ!$A$1:$BZ$1000,MATCH(PAYROLL!$D585,ADJ!A$1:A$500,0),MATCH(PAYROLL!EJ$2,ADJ!$2:$2,0)),0)</f>
        <v/>
      </c>
      <c r="EK585">
        <f>SUM(DZ585:EJ585)</f>
        <v/>
      </c>
    </row>
    <row r="586">
      <c r="A586" t="n">
        <v>584</v>
      </c>
      <c r="B586" t="inlineStr">
        <is>
          <t>Hoàng Văn Hiếu</t>
        </is>
      </c>
      <c r="D586" t="inlineStr">
        <is>
          <t>144790-03</t>
        </is>
      </c>
      <c r="S586">
        <f>IFERROR(INDEX(PIS!$A$1:$BZ$1000,MATCH($D586,PIS!C$1:C$500,0),MATCH("Lương CB tháng trước",PIS!$1:$1,0)),0)</f>
        <v/>
      </c>
      <c r="T586">
        <f>IFERROR(INDEX(PIS!$A$1:$BZ$1000,MATCH($D586,PIS!C$1:C$500,0),MATCH("Lương CB hiện tại",PIS!$1:$1,0)),0)</f>
        <v/>
      </c>
      <c r="U586">
        <f>IFERROR(INDEX(PIS!$A$1:$BZ$1000,MATCH($D586,PIS!C$1:C$500,0),MATCH("Lương đóng BHBB",PIS!$1:$1,0)),0)</f>
        <v/>
      </c>
      <c r="V586">
        <f>IFERROR(INDEX(PIS!$A$1:$BZ$1000,MATCH($D586,PIS!C$1:C$500,0),MATCH(V$2,PIS!$2:$2,0)),0)</f>
        <v/>
      </c>
      <c r="W586">
        <f>IFERROR(INDEX(PIS!$A$1:$BZ$1000,MATCH($D586,PIS!C$1:C$500,0),MATCH(W$2,PIS!$2:$2,0)),0)</f>
        <v/>
      </c>
      <c r="X586">
        <f>IFERROR(INDEX(PIS!$A$1:$BZ$1000,MATCH($D586,PIS!C$1:C$500,0),MATCH(X$2,PIS!$2:$2,0)),0)</f>
        <v/>
      </c>
      <c r="Y586">
        <f>IFERROR(INDEX(PIS!$A$1:$BZ$1000,MATCH($D586,PIS!C$1:C$500,0),MATCH(Y$2,PIS!$2:$2,0)),0)</f>
        <v/>
      </c>
      <c r="Z586">
        <f>IFERROR(INDEX(PIS!$A$1:$BZ$1000,MATCH($D586,PIS!C$1:C$500,0),MATCH(Z$2,PIS!$2:$2,0)),0)</f>
        <v/>
      </c>
      <c r="AA586">
        <f>IFERROR(INDEX(PIS!$A$1:$BZ$1000,MATCH($D586,PIS!C$1:C$500,0),MATCH(AA$2,PIS!$2:$2,0)),0)</f>
        <v/>
      </c>
      <c r="AB586">
        <f>IFERROR(INDEX(PIS!$A$1:$BZ$1000,MATCH($D586,PIS!C$1:C$500,0),MATCH(AB$2,PIS!$2:$2,0)),0)</f>
        <v/>
      </c>
      <c r="AC586">
        <f>SUM(V586:AB586)</f>
        <v/>
      </c>
      <c r="AD586">
        <f>IFERROR(INDEX(TIMESHEET!$A$1:$AI$5000,MATCH($D586,TIMESHEET!A$1:A$500,0),MATCH("T100",TIMESHEET!$2:$2,0))-2,0)</f>
        <v/>
      </c>
      <c r="AE586">
        <f>IFERROR(INDEX(TIMESHEET!$A$1:$AI$5000,MATCH($D586,TIMESHEET!A$1:A$500,0),MATCH("T202",TIMESHEET!$2:$2,0)),0)</f>
        <v/>
      </c>
      <c r="AF586">
        <f>IFERROR(INDEX(TIMESHEET!$A$1:$AI$5000,MATCH($D586,TIMESHEET!A$1:A$500,0),MATCH("T302",TIMESHEET!$2:$2,0)),0)</f>
        <v/>
      </c>
      <c r="AG586">
        <f>IFERROR(INDEX(TIMESHEET!$A$1:$AI$5000,MATCH($D586,TIMESHEET!A$1:A$500,0),MATCH("T406",TIMESHEET!$2:$2,0)),0)</f>
        <v/>
      </c>
      <c r="AH586">
        <f>AE586+AG586</f>
        <v/>
      </c>
      <c r="AI586">
        <f>IFERROR(INDEX(TIMESHEET!$A$1:$AI$5000,MATCH($D586,TIMESHEET!A$1:A$500,0),MATCH("T701",TIMESHEET!$2:$2,0)),0)</f>
        <v/>
      </c>
      <c r="AJ586">
        <f>IFERROR(INDEX(TIMESHEET!$A$1:$AI$5000,MATCH($D586,TIMESHEET!B$1:B$500,0),MATCH("T320",TIMESHEET!$2:$2,0)),0)</f>
        <v/>
      </c>
      <c r="AK586">
        <f>IFERROR(IF(LEFT(INDEX(PIS!O$1:O$500,MATCH(D586,PIS!C$1:C$500)),1)="M",T586/AD586*SUM(AE586:AG586),T586*AD586),0)</f>
        <v/>
      </c>
      <c r="AL586">
        <f>IFERROR(INDEX(ADJ!$A$1:$BZ$1000,MATCH(PAYROLL!D586,ADJ!A$1:A$500,0),MATCH(PAYROLL!AL$2,ADJ!$2:$2,0)),0)</f>
        <v/>
      </c>
      <c r="AM586">
        <f>SUM(AK586:AL586)</f>
        <v/>
      </c>
      <c r="AN586">
        <f>IFERROR(ROUND(V586/$AD586*$AH586,0),0)</f>
        <v/>
      </c>
      <c r="AO586">
        <f>IFERROR(ROUND(W586/$AD586*$AH586,0),0)</f>
        <v/>
      </c>
      <c r="AP586">
        <f>IFERROR(ROUND(X586/$AD586*$AE586,0),0)</f>
        <v/>
      </c>
      <c r="AQ586">
        <f>IFERROR(ROUND(Y586/$AD586*$AH586,0),0)</f>
        <v/>
      </c>
      <c r="AR586">
        <f>IFERROR(ROUND(Z586/$AD586*$AH586,0),0)</f>
        <v/>
      </c>
      <c r="AS586">
        <f>IFERROR(ROUND(AA586/$AD586*$AH586,0),0)</f>
        <v/>
      </c>
      <c r="AT586">
        <f>IFERROR(IF((AE586+AF586+AG586)&gt;13,AB586,ROUND(AB586/AD586*AH586,0)),0)</f>
        <v/>
      </c>
      <c r="AU586">
        <f>IFERROR(INDEX(ADJ!$A$1:$BZ$1000,MATCH(PAYROLL!D586,ADJ!A$1:A$500,0),MATCH(PAYROLL!AU$2,ADJ!$2:$2,0)),0)</f>
        <v/>
      </c>
      <c r="AV586">
        <f>ROUND(SUM(AN586:AU586),0)</f>
        <v/>
      </c>
      <c r="AW586">
        <f>IFERROR(INDEX(TIMESHEET!$A$1:$AI$5000,MATCH(PAYROLL!D586,TIMESHEET!A$1:A$500,0),MATCH("T620",TIMESHEET!$2:$2,0)),0)</f>
        <v/>
      </c>
      <c r="AX586">
        <f>IFERROR(INDEX(TIMESHEET!$A$1:$AI$5000,MATCH(PAYROLL!D586,TIMESHEET!A$1:A$500,0),MATCH("T601",TIMESHEET!$2:$2,0)),0)</f>
        <v/>
      </c>
      <c r="AY586">
        <f>IFERROR(INDEX(TIMESHEET!$A$1:$AI$5000,MATCH(PAYROLL!D586,TIMESHEET!A$1:A$500,0),MATCH("T602",TIMESHEET!$2:$2,0)),0)</f>
        <v/>
      </c>
      <c r="AZ586">
        <f>IFERROR(INDEX(TIMESHEET!$A$1:$AI$5000,MATCH(PAYROLL!D586,TIMESHEET!A$1:A$500,0),MATCH("T603",TIMESHEET!$2:$2,0)),0)</f>
        <v/>
      </c>
      <c r="BA586">
        <f>IFERROR(INDEX(TIMESHEET!$A$1:$AI$5000,MATCH(PAYROLL!D586,TIMESHEET!A$1:A$500,0),MATCH("T611",TIMESHEET!$2:$2,0)),0)</f>
        <v/>
      </c>
      <c r="BB586">
        <f>IFERROR(INDEX(TIMESHEET!$A$1:$AI$5000,MATCH(PAYROLL!D586,TIMESHEET!A$1:A$500,0),MATCH("T612",TIMESHEET!$2:$2,0)),0)</f>
        <v/>
      </c>
      <c r="BC586">
        <f>IFERROR(INDEX(TIMESHEET!$A$1:$AI$5000,MATCH(PAYROLL!D586,TIMESHEET!A$1:A$500,0),MATCH("T613",TIMESHEET!$2:$2,0)),0)</f>
        <v/>
      </c>
      <c r="BD586">
        <f>IFERROR(INDEX(TIMESHEET!$A$1:$AI$5000,MATCH(PAYROLL!D586,TIMESHEET!A$1:A$500,0),MATCH("T500",TIMESHEET!$2:$2,0)),0)</f>
        <v/>
      </c>
      <c r="BE586">
        <f>IFERROR(IF(LEFT(INDEX(PIS!O$1:O$500,MATCH(D586,PIS!C$1:C$500)),1)="M",T586/AD586/8*(AW586+AX586*1.5+AY586*2+AZ586*3+BA586*2.1+BB586*2.7+BC586*3.9+BD586*0.3),T586/8*(AW586+AX586*1.5+AY586*2+AZ586*3+BA586*2.1+BB586*2.7+BC586*3.9+BD586*0.3)),0)</f>
        <v/>
      </c>
      <c r="BF586">
        <f>IFERROR(INDEX(ADJ!$A$1:$BZ$1000,MATCH(PAYROLL!$D586,ADJ!A$1:A$500,0),MATCH(PAYROLL!BF$2,ADJ!$2:$2,0)),0)</f>
        <v/>
      </c>
      <c r="BG586">
        <f>IFERROR(INDEX(ADJ!$A$1:$BZ$1000,MATCH(PAYROLL!D586,ADJ!A$1:A$500,0),MATCH(PAYROLL!BG$2,ADJ!$2:$2,0)),0)</f>
        <v/>
      </c>
      <c r="BH586">
        <f>IFERROR(INDEX(ADJ!$A$1:$BZ$1000,MATCH(PAYROLL!D586,ADJ!A$1:A$500,0),MATCH(PAYROLL!BH$2,ADJ!$2:$2,0)),0)</f>
        <v/>
      </c>
      <c r="BI586">
        <f>IFERROR(INDEX(ADJ!$A$1:$BZ$1000,MATCH(PAYROLL!D586,ADJ!A$1:A$500,0),MATCH(PAYROLL!BI$2,ADJ!$2:$2,0)),0)</f>
        <v/>
      </c>
      <c r="BJ586">
        <f>IFERROR(INDEX(ADJ!$A$1:$BZ$1000,MATCH(PAYROLL!D586,ADJ!A$1:A$500,0),MATCH(PAYROLL!BJ$2,ADJ!$2:$2,0)),0)</f>
        <v/>
      </c>
      <c r="BK586">
        <f>SUM(BF586:BJ586)</f>
        <v/>
      </c>
      <c r="BL586">
        <f>IFERROR(INDEX(ADJ!$A$1:$BZ$1000,MATCH(PAYROLL!D586,ADJ!A$1:A$500,0),MATCH(PAYROLL!BL$2,ADJ!$2:$2,0)),0)</f>
        <v/>
      </c>
      <c r="BM586">
        <f>IFERROR(INDEX(ADJ!$A$1:$BZ$1000,MATCH(PAYROLL!D586,ADJ!A$1:A$500,0),MATCH(PAYROLL!BM$2,ADJ!$2:$2,0)),0)</f>
        <v/>
      </c>
      <c r="BN586">
        <f>IFERROR(INDEX(ADJ!$A$1:$BZ$1000,MATCH(PAYROLL!D586,ADJ!A$1:A$500,0),MATCH(PAYROLL!BN$2,ADJ!$2:$2,0)),0)</f>
        <v/>
      </c>
      <c r="BO586">
        <f>IFERROR(INDEX(ADJ!$A$1:$BZ$1000,MATCH(PAYROLL!D586,ADJ!A$1:A$500,0),MATCH(PAYROLL!BO$2,ADJ!$2:$2,0)),0)</f>
        <v/>
      </c>
      <c r="BP586">
        <f>SUM(AM586,AV586,BE586,BK586,BL586:BO586)</f>
        <v/>
      </c>
      <c r="BQ586">
        <f>BO586</f>
        <v/>
      </c>
      <c r="BR586">
        <f>IFERROR(ROUND(IF(LEFT(INDEX(PIS!O$1:O$500,MATCH(D586,PIS!C$1:C$500)),1)="D",T586/8*(BD586*0.3),IF(LEFT(INDEX(PIS!O$1:O$500,MATCH(D586,PIS!C$1:C$500)),1)="H",T586*($BD586*0.3),T586/$AD586/8*($BD586*0.3))),0),0)</f>
        <v/>
      </c>
      <c r="BS586">
        <f>IF(AP586&lt;1,0,MIN(AP586,730000))</f>
        <v/>
      </c>
      <c r="BT586">
        <f>IFERROR(ROUND((BE586-SUM(AW586:BC586)*T586/AD586/8),0)-BR586,0)</f>
        <v/>
      </c>
      <c r="BU586">
        <f>AO586</f>
        <v/>
      </c>
      <c r="BV586">
        <f>SUM(BQ586:BU586)</f>
        <v/>
      </c>
      <c r="BW586">
        <f>BP586-BV586</f>
        <v/>
      </c>
      <c r="BX586">
        <f>IFERROR(IF(RIGHT(INDEX(PIS!O$1:O$500,MATCH(D586,PIS!C$1:C$500)),5)="Gross",MIN(U586+V586,VLOOKUP("R700",TSC!B:C,2,0)*VLOOKUP("R101",TSC!B:C,2,0))*VLOOKUP("R701",TSC!B:C,2,0)%,0),0)</f>
        <v/>
      </c>
      <c r="BY586">
        <f>IFERROR(IF(RIGHT(INDEX(PIS!O$1:O$500,MATCH(D586,PIS!C$1:C$500)),5)="Gross",MIN(U586+V586,VLOOKUP("R700",TSC!B:C,2,0)*VLOOKUP("R101",TSC!B:C,2,0))*VLOOKUP("T704",TSC!B:C,2,0)%,0),0)</f>
        <v/>
      </c>
      <c r="BZ586">
        <f>IFERROR(IF(RIGHT(INDEX(PIS!O$1:O$500,MATCH(D586,PIS!C$1:C$500)),5)="Gross",MIN(U586+V586,VLOOKUP("R700",TSC!B:C,2,0)*VLOOKUP("1",TSC!F:G,2,0))*VLOOKUP("T705",TSC!B:C,2,0)%,0),0)</f>
        <v/>
      </c>
      <c r="CA586">
        <f>IFERROR(INDEX(ADJ!$A$1:$BZ$1000,MATCH(PAYROLL!D586,ADJ!A$1:A$500,0),MATCH(PAYROLL!CA$2,ADJ!$2:$2,0)),0)</f>
        <v/>
      </c>
      <c r="CB586">
        <f>IFERROR(INDEX(ADJ!$A$1:$BZ$1000,MATCH(PAYROLL!D586,ADJ!A$1:A$500,0),MATCH(PAYROLL!CB$2,ADJ!$2:$2,0)),0)</f>
        <v/>
      </c>
      <c r="CC586">
        <f>SUM(BX586:CB586)</f>
        <v/>
      </c>
      <c r="CD586">
        <f>IFERROR(INDEX(PIS!$A$1:$BZ$1000,MATCH(PAYROLL!D586,PIS!C$1:C$500,0),MATCH(PAYROLL!CD$1,PIS!$1:$1,0)),0)</f>
        <v/>
      </c>
      <c r="CE586">
        <f>IFERROR(IF(OR(INDEX(PIS!P$1:P$500,MATCH(D586,PIS!C$1:C$500,0))="LT2",INDEX(PIS!P$1:P$500,MATCH(D586,PIS!C$1:C$500,0))="P10"),0,SUM(CC586,CD586*VLOOKUP("R601",TSC!B:C,2,0),VLOOKUP("R602",TSC!B:C,2,0))),0)</f>
        <v/>
      </c>
      <c r="CF586">
        <f>MAX(BW586-CE586,0)</f>
        <v/>
      </c>
      <c r="CG586">
        <f>IFERROR(IF(OR(RIGHT(INDEX(PIS!P$1:P$500,MATCH(D586,PIS!C$1:C$500)),5)="P10",RIGHT(INDEX(PIS!P$1:P$500,MATCH(D586,PIS!C$1:C$500)),5)="CK"),0,IF(CF586&lt;=5000000,CF586*5%,IF(CF586&lt;=10000000,CF586*10%-250000,IF(CF586&lt;=18000000,CF586*15%-750000,IF(CF586&lt;=32000000,CF586*20%-1650000,IF(CF586&lt;=52000000,CF586*25%-3250000,IF(CF586&lt;=80000000,BH586*30%-5850000,CF586*35%-9850000))))))),0)</f>
        <v/>
      </c>
      <c r="CH586">
        <f>IFERROR(IF(OR(INDEX(PIS!P$1:P$500,MATCH(D586,PIS!C$1:C$500))="LT",INDEX(PIS!P$1:P$500,MATCH(D586,PIS!C$1:C$500))="CK"),0,IF(CF586&lt;2000000,0,CF586*10%)),0)</f>
        <v/>
      </c>
      <c r="CI586">
        <f>IFERROR(INDEX(ADJ!$A$1:$BZ$1000,MATCH(PAYROLL!D586,ADJ!A$1:A$500,0),MATCH(PAYROLL!CI$2,ADJ!$2:$2,0)),0)</f>
        <v/>
      </c>
      <c r="CJ586">
        <f>IFERROR(INDEX(ADJ!$A$1:$BZ$1000,MATCH(PAYROLL!D586,ADJ!A$1:A$500,0),MATCH(PAYROLL!CJ$2,ADJ!$2:$2,0)),0)</f>
        <v/>
      </c>
      <c r="CK586">
        <f>IFERROR(INDEX(ADJ!$A$1:$BZ$1000,MATCH(PAYROLL!D586,ADJ!A$1:A$500,0),MATCH(PAYROLL!CK$2,ADJ!$2:$2,0)),0)</f>
        <v/>
      </c>
      <c r="CL586">
        <f>SUM(CG586:CK586)</f>
        <v/>
      </c>
      <c r="CM586">
        <f>ROUND(SUM(CH586:CK586),0)</f>
        <v/>
      </c>
      <c r="CN586">
        <f>IFERROR(INDEX(CSDA!D$1:D$500,MATCH($CN$2,CSDA!C$1:C$500,0))*INDEX(PIS!V$1:V$500,MATCH(D586,PIS!C$1:C$500))+INDEX(ADJ!$A$1:$BZ$1000,MATCH(PAYROLL!D586,ADJ!A$1:A$500,0),MATCH(PAYROLL!CN$2,ADJ!$2:$2,0)),0)</f>
        <v/>
      </c>
      <c r="CO586">
        <f>IFERROR(INDEX(ADJ!$A$1:$BZ$1000,MATCH(PAYROLL!D586,ADJ!A$1:A$500,0),MATCH(PAYROLL!CO$2,ADJ!$2:$2,0)),0)</f>
        <v/>
      </c>
      <c r="CP586">
        <f>IFERROR(INDEX(ADJ!$A$1:$BZ$1000,MATCH(PAYROLL!D586,ADJ!A$1:A$500,0),MATCH(PAYROLL!CP$2,ADJ!$2:$2,0)),0)</f>
        <v/>
      </c>
      <c r="CQ586">
        <f>BP586-CL586-CI586-CM586-CN586-CO586-CP586-CC586</f>
        <v/>
      </c>
      <c r="CR586">
        <f>IFERROR(IF(RIGHT(INDEX(PIS!O$1:O$500,MATCH(D586,PIS!C$1:C$500,0)),5)="Gross",MIN(U586+V586,VLOOKUP("R700",TSC!B:C,2,0)*VLOOKUP("R101",TSC!B:C,2,0))*(VLOOKUP("T711",TSC!B:C,2,0)+VLOOKUP("T712",TSC!B:C,2,0))%,MIN(T586+V586,VLOOKUP("R700",TSC!B:C,2,0)*VLOOKUP("R101",TSC!B:C,2,0))*(VLOOKUP("T711",TSC!B:C,2,0)+VLOOKUP("T712",TSC!B:C,2,0)+VLOOKUP("R701",TSC!B:C,2,0))%),0)</f>
        <v/>
      </c>
      <c r="CS586">
        <f>IFERROR(IF(RIGHT(INDEX(PIS!O$1:O$500,MATCH(D586,PIS!C$1:C$500,0)),5)="Gross",MIN(U586+V586,VLOOKUP("R700",TSC!B:C,2,0)*VLOOKUP("R101",TSC!B:C,2,0))*(VLOOKUP("T714",TSC!B:C,2,0))%,MIN(T586+V586,VLOOKUP("R700",TSC!B:C,2,0)*VLOOKUP("R101",TSC!B:C,2,0))*(VLOOKUP("T704",TSC!B:C,2,0)+VLOOKUP("T714",TSC!B:C,2,0))%),0)</f>
        <v/>
      </c>
      <c r="CT586">
        <f>IFERROR(IF(RIGHT(INDEX(PIS!O$1:O$500,MATCH(D586,PIS!C$1:C$500,0)),5)="Gross",MIN(U586+V586,VLOOKUP("R700",TSC!B:C,2,0)*VLOOKUP("R101",TSC!B:C,2,0))*VLOOKUP("T705",TSC!B:C,2,0)%,MIN(T586+V586,VLOOKUP("R700",TSC!B:C,2,0)*VLOOKUP("R101",TSC!B:C,2,0))*VLOOKUP("T705",TSC!B:C,2,0)%),0)</f>
        <v/>
      </c>
      <c r="CU586">
        <f>IFERROR(IF(RIGHT(INDEX(PIS!O$1:O$500,MATCH(D586,PIS!C$1:C$500,0)),5)="Gross",MIN(U586+V586,VLOOKUP("R700",TSC!B:C,2,0)*VLOOKUP("R101",TSC!B:C,2,0))*(VLOOKUP("T713",TSC!B:C,2,0))%,MIN(T586+V586,VLOOKUP("R700",TSC!B:C,2,0)*VLOOKUP("R101",TSC!B:C,2,0))*(VLOOKUP("T713",TSC!B:C,2,0))%),0)</f>
        <v/>
      </c>
      <c r="CV586">
        <f>IFERROR(INDEX(ADJ!$A$1:$BZ$1000,MATCH(PAYROLL!D586,ADJ!A$1:A$500,0),MATCH(PAYROLL!CV$2,ADJ!$2:$2,0)),0)</f>
        <v/>
      </c>
      <c r="CW586">
        <f>IFERROR(INDEX(ADJ!$A$1:$BZ$1000,MATCH(PAYROLL!D586,ADJ!A$1:A$500,0),MATCH(PAYROLL!CW$2,ADJ!$2:$2,0)),0)</f>
        <v/>
      </c>
      <c r="CX586">
        <f>SUM(CR586:CW586)</f>
        <v/>
      </c>
      <c r="CY586">
        <f>ROUND(IF(CR586&gt;0,T586+V586*VLOOKUP("R202",TSC!$B$1:$C$500,2,0),0),0)</f>
        <v/>
      </c>
      <c r="CZ586">
        <f>IFERROR(INDEX(CSDA!D$1:D$500,MATCH($CZ$2,CSDA!C$1:C$500,0)),0)</f>
        <v/>
      </c>
      <c r="DA586">
        <f>ROUND(T586*0.7%,0)</f>
        <v/>
      </c>
      <c r="DB586">
        <f>ROUND(T586/12,0)</f>
        <v/>
      </c>
      <c r="DC586">
        <f ref="DC586" t="array">IFERROR(INDEX(CSDA!D$1:D$500,MATCH("Trích giữ"&amp;PAYROLL!DC$2,CSDA!A$1:A$500&amp;CSDA!C$1:C$500,0)),0)</f>
        <v/>
      </c>
      <c r="DD586">
        <f ref="DD586" t="array">IFERROR(INDEX(CSDA!D$1:D$500,MATCH("Trích giữ"&amp;PAYROLL!DD$2,CSDA!A$1:A$500&amp;CSDA!C$1:C$500,0)),0)</f>
        <v/>
      </c>
      <c r="DE586">
        <f ref="DE586" t="array">IFERROR(INDEX(CSDA!D$1:D$500,MATCH("Trích giữ"&amp;PAYROLL!DE$2,CSDA!A$1:A$500&amp;CSDA!C$1:C$500,0)),0)</f>
        <v/>
      </c>
      <c r="DF586">
        <f>IFERROR(INDEX(CSDA!D$1:D$500,MATCH(PAYROLL!DF$2,CSDA!C$1:C$500,0)),0)</f>
        <v/>
      </c>
      <c r="DG586">
        <f ref="DG586" t="array">IFERROR(INDEX(CSDA!D$1:D$500,MATCH("Trích giữ"&amp;PAYROLL!DG$2,CSDA!A$1:A$500&amp;CSDA!C$1:C$500,0)),0)</f>
        <v/>
      </c>
      <c r="DH586">
        <f>ROUND(T586/26,0)</f>
        <v/>
      </c>
      <c r="DI586">
        <f ref="DI586" t="array">IFERROR(INDEX(CSDA!D$1:D$500,MATCH("Trích giữ"&amp;PAYROLL!DI$2,CSDA!A$1:A$500&amp;CSDA!C$1:C$500,0)),0)</f>
        <v/>
      </c>
      <c r="DJ586">
        <f>IF(U586=0,T586*21.5%-BL586,0)</f>
        <v/>
      </c>
      <c r="DK586">
        <f ref="DK586" t="array">IFERROR(INDEX(CSDA!D$1:D$500,MATCH("Trích giữ"&amp;PAYROLL!DK$2,CSDA!A$1:A$500&amp;CSDA!C$1:C$500,0)),0)</f>
        <v/>
      </c>
      <c r="DL586">
        <f>IFERROR(INDEX(CSDA!D$1:D$500,MATCH(PAYROLL!DL$2,CSDA!C$1:C$500,0))/12,0)</f>
        <v/>
      </c>
      <c r="DM586">
        <f>SUM(DB586:DL586)</f>
        <v/>
      </c>
      <c r="DN586">
        <f>IFERROR(INDEX(ADJ!$A$1:$BZ$1000,MATCH(PAYROLL!D586,ADJ!A$1:A$500,0),MATCH(PAYROLL!DN$2,ADJ!$2:$2,0)),0)</f>
        <v/>
      </c>
      <c r="DO586">
        <f>IFERROR(SUM(BP586,DM586:DN586,CX586:DA586)-DT586,0)</f>
        <v/>
      </c>
      <c r="DP586">
        <f ref="DP586" t="array">SUM(BW586*IFERROR(INDEX(CSDA!D$1:D$500,MATCH(BW$2,CSDA!C$1:C$500,0)),0)%,CX586*IFERROR(INDEX(CSDA!D$1:D$500,MATCH(CX$2,CSDA!C$1:C$500,0)),0)%,DA586*IFERROR(INDEX(CSDA!D$1:D$500,MATCH(DA$2,CSDA!C$1:C$500,0)),0)%,DB586*IFERROR(INDEX(CSDA!D$1:D$500,MATCH(DB$2,CSDA!C$1:C$500,0)),0)%,DF586*IFERROR(INDEX(CSDA!D$1:D$500,MATCH("Phí dịch vụ"&amp;PAYROLL!DF$2,CSDA!A$1:A$500&amp;CSDA!C$1:C$500,0)),0)%,DC586*IFERROR(INDEX(CSDA!D$1:D$500,MATCH("Phí dịch vụ"&amp;PAYROLL!DC$2,CSDA!A$1:A$500&amp;CSDA!C$1:C$500,0)),0)%,DH586*IFERROR(INDEX(CSDA!D$1:D$500,MATCH("Phí dịch vụ"&amp;PAYROLL!DH$2,CSDA!A$1:A$500&amp;CSDA!C$1:C$500,0)),0)%,DJ586*IFERROR(INDEX(CSDA!D$1:D$500,MATCH("Phí dịch vụ"&amp;PAYROLL!DJ$2,CSDA!A$1:A$500&amp;CSDA!C$1:C$500,0)),0)%,BN586*IFERROR(INDEX(CSDA!D$1:D$500,MATCH(BN$2,CSDA!C$1:C$500,0)),0)%)-BN586*7%</f>
        <v/>
      </c>
      <c r="DQ586">
        <f>IFERROR(INDEX(ADJ!$A$1:$BZ$1000,MATCH(PAYROLL!D586,ADJ!A$1:A$500,0),MATCH(PAYROLL!DQ$2,ADJ!$2:$2,0)),0)</f>
        <v/>
      </c>
      <c r="DR586">
        <f>IFERROR(INDEX(ADJ!$A$1:$BZ$1000,MATCH(PAYROLL!D586,ADJ!A$1:A$500,0),MATCH(PAYROLL!DR$2,ADJ!$2:$2,0)),0)</f>
        <v/>
      </c>
      <c r="DS586">
        <f>SUM(DP586:DR586)</f>
        <v/>
      </c>
      <c r="DT586">
        <f>EK586</f>
        <v/>
      </c>
      <c r="DU586">
        <f>SUM(DO586:DR586)</f>
        <v/>
      </c>
      <c r="DV586">
        <f>ROUND(DU586*0.1,0)</f>
        <v/>
      </c>
      <c r="DW586">
        <f>DU586+DV586</f>
        <v/>
      </c>
      <c r="DZ586">
        <f>IFERROR(INDEX(ADJ!$A$1:$BZ$1000,MATCH(PAYROLL!$D586,ADJ!A$1:A$500,0),MATCH(PAYROLL!DZ$2,ADJ!$2:$2,0)),0)</f>
        <v/>
      </c>
      <c r="EA586">
        <f>IFERROR(INDEX(ADJ!$A$1:$BZ$1000,MATCH(PAYROLL!$D586,ADJ!A$1:A$500,0),MATCH(PAYROLL!EA$2,ADJ!$2:$2,0)),0)</f>
        <v/>
      </c>
      <c r="EB586">
        <f>IFERROR(INDEX(ADJ!$A$1:$BZ$1000,MATCH(PAYROLL!$D586,ADJ!A$1:A$500,0),MATCH(PAYROLL!EB$2,ADJ!$2:$2,0)),0)</f>
        <v/>
      </c>
      <c r="EC586">
        <f>IFERROR(INDEX(ADJ!$A$1:$BZ$1000,MATCH(PAYROLL!$D586,ADJ!A$1:A$500,0),MATCH(PAYROLL!EC$2,ADJ!$2:$2,0)),0)</f>
        <v/>
      </c>
      <c r="ED586">
        <f>IFERROR(INDEX(ADJ!$A$1:$BZ$1000,MATCH(PAYROLL!$D586,ADJ!A$1:A$500,0),MATCH(PAYROLL!ED$2,ADJ!$2:$2,0)),0)</f>
        <v/>
      </c>
      <c r="EE586">
        <f>IFERROR(INDEX(ADJ!$A$1:$BZ$1000,MATCH(PAYROLL!$D586,ADJ!A$1:A$500,0),MATCH(PAYROLL!EE$2,ADJ!$2:$2,0)),0)</f>
        <v/>
      </c>
      <c r="EF586">
        <f>IFERROR(INDEX(ADJ!$A$1:$BZ$1000,MATCH(PAYROLL!$D586,ADJ!A$1:A$500,0),MATCH(PAYROLL!EF$2,ADJ!$2:$2,0)),0)</f>
        <v/>
      </c>
      <c r="EG586">
        <f>IFERROR(INDEX(ADJ!$A$1:$BZ$1000,MATCH(PAYROLL!$D586,ADJ!A$1:A$500,0),MATCH(PAYROLL!EG$2,ADJ!$2:$2,0)),0)</f>
        <v/>
      </c>
      <c r="EH586">
        <f>IFERROR(INDEX(ADJ!$A$1:$BZ$1000,MATCH(PAYROLL!$D586,ADJ!A$1:A$500,0),MATCH(PAYROLL!EH$2,ADJ!$2:$2,0)),0)</f>
        <v/>
      </c>
      <c r="EI586">
        <f>IFERROR(INDEX(ADJ!$A$1:$BZ$1000,MATCH(PAYROLL!D586,ADJ!A$1:A$500,0),MATCH(PAYROLL!EI$2,ADJ!$2:$2,0)),0)</f>
        <v/>
      </c>
      <c r="EJ586">
        <f>IFERROR(INDEX(ADJ!$A$1:$BZ$1000,MATCH(PAYROLL!$D586,ADJ!A$1:A$500,0),MATCH(PAYROLL!EJ$2,ADJ!$2:$2,0)),0)</f>
        <v/>
      </c>
      <c r="EK586">
        <f>SUM(DZ586:EJ586)</f>
        <v/>
      </c>
    </row>
    <row r="587">
      <c r="A587" t="n">
        <v>585</v>
      </c>
      <c r="B587" t="inlineStr">
        <is>
          <t>Hoàng Văn Thức</t>
        </is>
      </c>
      <c r="D587" t="inlineStr">
        <is>
          <t>156954-01</t>
        </is>
      </c>
      <c r="S587">
        <f>IFERROR(INDEX(PIS!$A$1:$BZ$1000,MATCH($D587,PIS!C$1:C$500,0),MATCH("Lương CB tháng trước",PIS!$1:$1,0)),0)</f>
        <v/>
      </c>
      <c r="T587">
        <f>IFERROR(INDEX(PIS!$A$1:$BZ$1000,MATCH($D587,PIS!C$1:C$500,0),MATCH("Lương CB hiện tại",PIS!$1:$1,0)),0)</f>
        <v/>
      </c>
      <c r="U587">
        <f>IFERROR(INDEX(PIS!$A$1:$BZ$1000,MATCH($D587,PIS!C$1:C$500,0),MATCH("Lương đóng BHBB",PIS!$1:$1,0)),0)</f>
        <v/>
      </c>
      <c r="V587">
        <f>IFERROR(INDEX(PIS!$A$1:$BZ$1000,MATCH($D587,PIS!C$1:C$500,0),MATCH(V$2,PIS!$2:$2,0)),0)</f>
        <v/>
      </c>
      <c r="W587">
        <f>IFERROR(INDEX(PIS!$A$1:$BZ$1000,MATCH($D587,PIS!C$1:C$500,0),MATCH(W$2,PIS!$2:$2,0)),0)</f>
        <v/>
      </c>
      <c r="X587">
        <f>IFERROR(INDEX(PIS!$A$1:$BZ$1000,MATCH($D587,PIS!C$1:C$500,0),MATCH(X$2,PIS!$2:$2,0)),0)</f>
        <v/>
      </c>
      <c r="Y587">
        <f>IFERROR(INDEX(PIS!$A$1:$BZ$1000,MATCH($D587,PIS!C$1:C$500,0),MATCH(Y$2,PIS!$2:$2,0)),0)</f>
        <v/>
      </c>
      <c r="Z587">
        <f>IFERROR(INDEX(PIS!$A$1:$BZ$1000,MATCH($D587,PIS!C$1:C$500,0),MATCH(Z$2,PIS!$2:$2,0)),0)</f>
        <v/>
      </c>
      <c r="AA587">
        <f>IFERROR(INDEX(PIS!$A$1:$BZ$1000,MATCH($D587,PIS!C$1:C$500,0),MATCH(AA$2,PIS!$2:$2,0)),0)</f>
        <v/>
      </c>
      <c r="AB587">
        <f>IFERROR(INDEX(PIS!$A$1:$BZ$1000,MATCH($D587,PIS!C$1:C$500,0),MATCH(AB$2,PIS!$2:$2,0)),0)</f>
        <v/>
      </c>
      <c r="AC587">
        <f>SUM(V587:AB587)</f>
        <v/>
      </c>
      <c r="AD587">
        <f>IFERROR(INDEX(TIMESHEET!$A$1:$AI$5000,MATCH($D587,TIMESHEET!A$1:A$500,0),MATCH("T100",TIMESHEET!$2:$2,0))-2,0)</f>
        <v/>
      </c>
      <c r="AE587">
        <f>IFERROR(INDEX(TIMESHEET!$A$1:$AI$5000,MATCH($D587,TIMESHEET!A$1:A$500,0),MATCH("T202",TIMESHEET!$2:$2,0)),0)</f>
        <v/>
      </c>
      <c r="AF587">
        <f>IFERROR(INDEX(TIMESHEET!$A$1:$AI$5000,MATCH($D587,TIMESHEET!A$1:A$500,0),MATCH("T302",TIMESHEET!$2:$2,0)),0)</f>
        <v/>
      </c>
      <c r="AG587">
        <f>IFERROR(INDEX(TIMESHEET!$A$1:$AI$5000,MATCH($D587,TIMESHEET!A$1:A$500,0),MATCH("T406",TIMESHEET!$2:$2,0)),0)</f>
        <v/>
      </c>
      <c r="AH587">
        <f>AE587+AG587</f>
        <v/>
      </c>
      <c r="AI587">
        <f>IFERROR(INDEX(TIMESHEET!$A$1:$AI$5000,MATCH($D587,TIMESHEET!A$1:A$500,0),MATCH("T701",TIMESHEET!$2:$2,0)),0)</f>
        <v/>
      </c>
      <c r="AJ587">
        <f>IFERROR(INDEX(TIMESHEET!$A$1:$AI$5000,MATCH($D587,TIMESHEET!B$1:B$500,0),MATCH("T320",TIMESHEET!$2:$2,0)),0)</f>
        <v/>
      </c>
      <c r="AK587">
        <f>IFERROR(IF(LEFT(INDEX(PIS!O$1:O$500,MATCH(D587,PIS!C$1:C$500)),1)="M",T587/AD587*SUM(AE587:AG587),T587*AD587),0)</f>
        <v/>
      </c>
      <c r="AL587">
        <f>IFERROR(INDEX(ADJ!$A$1:$BZ$1000,MATCH(PAYROLL!D587,ADJ!A$1:A$500,0),MATCH(PAYROLL!AL$2,ADJ!$2:$2,0)),0)</f>
        <v/>
      </c>
      <c r="AM587">
        <f>SUM(AK587:AL587)</f>
        <v/>
      </c>
      <c r="AN587">
        <f>IFERROR(ROUND(V587/$AD587*$AH587,0),0)</f>
        <v/>
      </c>
      <c r="AO587">
        <f>IFERROR(ROUND(W587/$AD587*$AH587,0),0)</f>
        <v/>
      </c>
      <c r="AP587">
        <f>IFERROR(ROUND(X587/$AD587*$AE587,0),0)</f>
        <v/>
      </c>
      <c r="AQ587">
        <f>IFERROR(ROUND(Y587/$AD587*$AH587,0),0)</f>
        <v/>
      </c>
      <c r="AR587">
        <f>IFERROR(ROUND(Z587/$AD587*$AH587,0),0)</f>
        <v/>
      </c>
      <c r="AS587">
        <f>IFERROR(ROUND(AA587/$AD587*$AH587,0),0)</f>
        <v/>
      </c>
      <c r="AT587">
        <f>IFERROR(IF((AE587+AF587+AG587)&gt;13,AB587,ROUND(AB587/AD587*AH587,0)),0)</f>
        <v/>
      </c>
      <c r="AU587">
        <f>IFERROR(INDEX(ADJ!$A$1:$BZ$1000,MATCH(PAYROLL!D587,ADJ!A$1:A$500,0),MATCH(PAYROLL!AU$2,ADJ!$2:$2,0)),0)</f>
        <v/>
      </c>
      <c r="AV587">
        <f>ROUND(SUM(AN587:AU587),0)</f>
        <v/>
      </c>
      <c r="AW587">
        <f>IFERROR(INDEX(TIMESHEET!$A$1:$AI$5000,MATCH(PAYROLL!D587,TIMESHEET!A$1:A$500,0),MATCH("T620",TIMESHEET!$2:$2,0)),0)</f>
        <v/>
      </c>
      <c r="AX587">
        <f>IFERROR(INDEX(TIMESHEET!$A$1:$AI$5000,MATCH(PAYROLL!D587,TIMESHEET!A$1:A$500,0),MATCH("T601",TIMESHEET!$2:$2,0)),0)</f>
        <v/>
      </c>
      <c r="AY587">
        <f>IFERROR(INDEX(TIMESHEET!$A$1:$AI$5000,MATCH(PAYROLL!D587,TIMESHEET!A$1:A$500,0),MATCH("T602",TIMESHEET!$2:$2,0)),0)</f>
        <v/>
      </c>
      <c r="AZ587">
        <f>IFERROR(INDEX(TIMESHEET!$A$1:$AI$5000,MATCH(PAYROLL!D587,TIMESHEET!A$1:A$500,0),MATCH("T603",TIMESHEET!$2:$2,0)),0)</f>
        <v/>
      </c>
      <c r="BA587">
        <f>IFERROR(INDEX(TIMESHEET!$A$1:$AI$5000,MATCH(PAYROLL!D587,TIMESHEET!A$1:A$500,0),MATCH("T611",TIMESHEET!$2:$2,0)),0)</f>
        <v/>
      </c>
      <c r="BB587">
        <f>IFERROR(INDEX(TIMESHEET!$A$1:$AI$5000,MATCH(PAYROLL!D587,TIMESHEET!A$1:A$500,0),MATCH("T612",TIMESHEET!$2:$2,0)),0)</f>
        <v/>
      </c>
      <c r="BC587">
        <f>IFERROR(INDEX(TIMESHEET!$A$1:$AI$5000,MATCH(PAYROLL!D587,TIMESHEET!A$1:A$500,0),MATCH("T613",TIMESHEET!$2:$2,0)),0)</f>
        <v/>
      </c>
      <c r="BD587">
        <f>IFERROR(INDEX(TIMESHEET!$A$1:$AI$5000,MATCH(PAYROLL!D587,TIMESHEET!A$1:A$500,0),MATCH("T500",TIMESHEET!$2:$2,0)),0)</f>
        <v/>
      </c>
      <c r="BE587">
        <f>IFERROR(IF(LEFT(INDEX(PIS!O$1:O$500,MATCH(D587,PIS!C$1:C$500)),1)="M",T587/AD587/8*(AW587+AX587*1.5+AY587*2+AZ587*3+BA587*2.1+BB587*2.7+BC587*3.9+BD587*0.3),T587/8*(AW587+AX587*1.5+AY587*2+AZ587*3+BA587*2.1+BB587*2.7+BC587*3.9+BD587*0.3)),0)</f>
        <v/>
      </c>
      <c r="BF587">
        <f>IFERROR(INDEX(ADJ!$A$1:$BZ$1000,MATCH(PAYROLL!$D587,ADJ!A$1:A$500,0),MATCH(PAYROLL!BF$2,ADJ!$2:$2,0)),0)</f>
        <v/>
      </c>
      <c r="BG587">
        <f>IFERROR(INDEX(ADJ!$A$1:$BZ$1000,MATCH(PAYROLL!D587,ADJ!A$1:A$500,0),MATCH(PAYROLL!BG$2,ADJ!$2:$2,0)),0)</f>
        <v/>
      </c>
      <c r="BH587">
        <f>IFERROR(INDEX(ADJ!$A$1:$BZ$1000,MATCH(PAYROLL!D587,ADJ!A$1:A$500,0),MATCH(PAYROLL!BH$2,ADJ!$2:$2,0)),0)</f>
        <v/>
      </c>
      <c r="BI587">
        <f>IFERROR(INDEX(ADJ!$A$1:$BZ$1000,MATCH(PAYROLL!D587,ADJ!A$1:A$500,0),MATCH(PAYROLL!BI$2,ADJ!$2:$2,0)),0)</f>
        <v/>
      </c>
      <c r="BJ587">
        <f>IFERROR(INDEX(ADJ!$A$1:$BZ$1000,MATCH(PAYROLL!D587,ADJ!A$1:A$500,0),MATCH(PAYROLL!BJ$2,ADJ!$2:$2,0)),0)</f>
        <v/>
      </c>
      <c r="BK587">
        <f>SUM(BF587:BJ587)</f>
        <v/>
      </c>
      <c r="BL587">
        <f>IFERROR(INDEX(ADJ!$A$1:$BZ$1000,MATCH(PAYROLL!D587,ADJ!A$1:A$500,0),MATCH(PAYROLL!BL$2,ADJ!$2:$2,0)),0)</f>
        <v/>
      </c>
      <c r="BM587">
        <f>IFERROR(INDEX(ADJ!$A$1:$BZ$1000,MATCH(PAYROLL!D587,ADJ!A$1:A$500,0),MATCH(PAYROLL!BM$2,ADJ!$2:$2,0)),0)</f>
        <v/>
      </c>
      <c r="BN587">
        <f>IFERROR(INDEX(ADJ!$A$1:$BZ$1000,MATCH(PAYROLL!D587,ADJ!A$1:A$500,0),MATCH(PAYROLL!BN$2,ADJ!$2:$2,0)),0)</f>
        <v/>
      </c>
      <c r="BO587">
        <f>IFERROR(INDEX(ADJ!$A$1:$BZ$1000,MATCH(PAYROLL!D587,ADJ!A$1:A$500,0),MATCH(PAYROLL!BO$2,ADJ!$2:$2,0)),0)</f>
        <v/>
      </c>
      <c r="BP587">
        <f>SUM(AM587,AV587,BE587,BK587,BL587:BO587)</f>
        <v/>
      </c>
      <c r="BQ587">
        <f>BO587</f>
        <v/>
      </c>
      <c r="BR587">
        <f>IFERROR(ROUND(IF(LEFT(INDEX(PIS!O$1:O$500,MATCH(D587,PIS!C$1:C$500)),1)="D",T587/8*(BD587*0.3),IF(LEFT(INDEX(PIS!O$1:O$500,MATCH(D587,PIS!C$1:C$500)),1)="H",T587*($BD587*0.3),T587/$AD587/8*($BD587*0.3))),0),0)</f>
        <v/>
      </c>
      <c r="BS587">
        <f>IF(AP587&lt;1,0,MIN(AP587,730000))</f>
        <v/>
      </c>
      <c r="BT587">
        <f>IFERROR(ROUND((BE587-SUM(AW587:BC587)*T587/AD587/8),0)-BR587,0)</f>
        <v/>
      </c>
      <c r="BU587">
        <f>AO587</f>
        <v/>
      </c>
      <c r="BV587">
        <f>SUM(BQ587:BU587)</f>
        <v/>
      </c>
      <c r="BW587">
        <f>BP587-BV587</f>
        <v/>
      </c>
      <c r="BX587">
        <f>IFERROR(IF(RIGHT(INDEX(PIS!O$1:O$500,MATCH(D587,PIS!C$1:C$500)),5)="Gross",MIN(U587+V587,VLOOKUP("R700",TSC!B:C,2,0)*VLOOKUP("R101",TSC!B:C,2,0))*VLOOKUP("R701",TSC!B:C,2,0)%,0),0)</f>
        <v/>
      </c>
      <c r="BY587">
        <f>IFERROR(IF(RIGHT(INDEX(PIS!O$1:O$500,MATCH(D587,PIS!C$1:C$500)),5)="Gross",MIN(U587+V587,VLOOKUP("R700",TSC!B:C,2,0)*VLOOKUP("R101",TSC!B:C,2,0))*VLOOKUP("T704",TSC!B:C,2,0)%,0),0)</f>
        <v/>
      </c>
      <c r="BZ587">
        <f>IFERROR(IF(RIGHT(INDEX(PIS!O$1:O$500,MATCH(D587,PIS!C$1:C$500)),5)="Gross",MIN(U587+V587,VLOOKUP("R700",TSC!B:C,2,0)*VLOOKUP("1",TSC!F:G,2,0))*VLOOKUP("T705",TSC!B:C,2,0)%,0),0)</f>
        <v/>
      </c>
      <c r="CA587">
        <f>IFERROR(INDEX(ADJ!$A$1:$BZ$1000,MATCH(PAYROLL!D587,ADJ!A$1:A$500,0),MATCH(PAYROLL!CA$2,ADJ!$2:$2,0)),0)</f>
        <v/>
      </c>
      <c r="CB587">
        <f>IFERROR(INDEX(ADJ!$A$1:$BZ$1000,MATCH(PAYROLL!D587,ADJ!A$1:A$500,0),MATCH(PAYROLL!CB$2,ADJ!$2:$2,0)),0)</f>
        <v/>
      </c>
      <c r="CC587">
        <f>SUM(BX587:CB587)</f>
        <v/>
      </c>
      <c r="CD587">
        <f>IFERROR(INDEX(PIS!$A$1:$BZ$1000,MATCH(PAYROLL!D587,PIS!C$1:C$500,0),MATCH(PAYROLL!CD$1,PIS!$1:$1,0)),0)</f>
        <v/>
      </c>
      <c r="CE587">
        <f>IFERROR(IF(OR(INDEX(PIS!P$1:P$500,MATCH(D587,PIS!C$1:C$500,0))="LT2",INDEX(PIS!P$1:P$500,MATCH(D587,PIS!C$1:C$500,0))="P10"),0,SUM(CC587,CD587*VLOOKUP("R601",TSC!B:C,2,0),VLOOKUP("R602",TSC!B:C,2,0))),0)</f>
        <v/>
      </c>
      <c r="CF587">
        <f>MAX(BW587-CE587,0)</f>
        <v/>
      </c>
      <c r="CG587">
        <f>IFERROR(IF(OR(RIGHT(INDEX(PIS!P$1:P$500,MATCH(D587,PIS!C$1:C$500)),5)="P10",RIGHT(INDEX(PIS!P$1:P$500,MATCH(D587,PIS!C$1:C$500)),5)="CK"),0,IF(CF587&lt;=5000000,CF587*5%,IF(CF587&lt;=10000000,CF587*10%-250000,IF(CF587&lt;=18000000,CF587*15%-750000,IF(CF587&lt;=32000000,CF587*20%-1650000,IF(CF587&lt;=52000000,CF587*25%-3250000,IF(CF587&lt;=80000000,BH587*30%-5850000,CF587*35%-9850000))))))),0)</f>
        <v/>
      </c>
      <c r="CH587">
        <f>IFERROR(IF(OR(INDEX(PIS!P$1:P$500,MATCH(D587,PIS!C$1:C$500))="LT",INDEX(PIS!P$1:P$500,MATCH(D587,PIS!C$1:C$500))="CK"),0,IF(CF587&lt;2000000,0,CF587*10%)),0)</f>
        <v/>
      </c>
      <c r="CI587">
        <f>IFERROR(INDEX(ADJ!$A$1:$BZ$1000,MATCH(PAYROLL!D587,ADJ!A$1:A$500,0),MATCH(PAYROLL!CI$2,ADJ!$2:$2,0)),0)</f>
        <v/>
      </c>
      <c r="CJ587">
        <f>IFERROR(INDEX(ADJ!$A$1:$BZ$1000,MATCH(PAYROLL!D587,ADJ!A$1:A$500,0),MATCH(PAYROLL!CJ$2,ADJ!$2:$2,0)),0)</f>
        <v/>
      </c>
      <c r="CK587">
        <f>IFERROR(INDEX(ADJ!$A$1:$BZ$1000,MATCH(PAYROLL!D587,ADJ!A$1:A$500,0),MATCH(PAYROLL!CK$2,ADJ!$2:$2,0)),0)</f>
        <v/>
      </c>
      <c r="CL587">
        <f>SUM(CG587:CK587)</f>
        <v/>
      </c>
      <c r="CM587">
        <f>ROUND(SUM(CH587:CK587),0)</f>
        <v/>
      </c>
      <c r="CN587">
        <f>IFERROR(INDEX(CSDA!D$1:D$500,MATCH($CN$2,CSDA!C$1:C$500,0))*INDEX(PIS!V$1:V$500,MATCH(D587,PIS!C$1:C$500))+INDEX(ADJ!$A$1:$BZ$1000,MATCH(PAYROLL!D587,ADJ!A$1:A$500,0),MATCH(PAYROLL!CN$2,ADJ!$2:$2,0)),0)</f>
        <v/>
      </c>
      <c r="CO587">
        <f>IFERROR(INDEX(ADJ!$A$1:$BZ$1000,MATCH(PAYROLL!D587,ADJ!A$1:A$500,0),MATCH(PAYROLL!CO$2,ADJ!$2:$2,0)),0)</f>
        <v/>
      </c>
      <c r="CP587">
        <f>IFERROR(INDEX(ADJ!$A$1:$BZ$1000,MATCH(PAYROLL!D587,ADJ!A$1:A$500,0),MATCH(PAYROLL!CP$2,ADJ!$2:$2,0)),0)</f>
        <v/>
      </c>
      <c r="CQ587">
        <f>BP587-CL587-CI587-CM587-CN587-CO587-CP587-CC587</f>
        <v/>
      </c>
      <c r="CR587">
        <f>IFERROR(IF(RIGHT(INDEX(PIS!O$1:O$500,MATCH(D587,PIS!C$1:C$500,0)),5)="Gross",MIN(U587+V587,VLOOKUP("R700",TSC!B:C,2,0)*VLOOKUP("R101",TSC!B:C,2,0))*(VLOOKUP("T711",TSC!B:C,2,0)+VLOOKUP("T712",TSC!B:C,2,0))%,MIN(T587+V587,VLOOKUP("R700",TSC!B:C,2,0)*VLOOKUP("R101",TSC!B:C,2,0))*(VLOOKUP("T711",TSC!B:C,2,0)+VLOOKUP("T712",TSC!B:C,2,0)+VLOOKUP("R701",TSC!B:C,2,0))%),0)</f>
        <v/>
      </c>
      <c r="CS587">
        <f>IFERROR(IF(RIGHT(INDEX(PIS!O$1:O$500,MATCH(D587,PIS!C$1:C$500,0)),5)="Gross",MIN(U587+V587,VLOOKUP("R700",TSC!B:C,2,0)*VLOOKUP("R101",TSC!B:C,2,0))*(VLOOKUP("T714",TSC!B:C,2,0))%,MIN(T587+V587,VLOOKUP("R700",TSC!B:C,2,0)*VLOOKUP("R101",TSC!B:C,2,0))*(VLOOKUP("T704",TSC!B:C,2,0)+VLOOKUP("T714",TSC!B:C,2,0))%),0)</f>
        <v/>
      </c>
      <c r="CT587">
        <f>IFERROR(IF(RIGHT(INDEX(PIS!O$1:O$500,MATCH(D587,PIS!C$1:C$500,0)),5)="Gross",MIN(U587+V587,VLOOKUP("R700",TSC!B:C,2,0)*VLOOKUP("R101",TSC!B:C,2,0))*VLOOKUP("T705",TSC!B:C,2,0)%,MIN(T587+V587,VLOOKUP("R700",TSC!B:C,2,0)*VLOOKUP("R101",TSC!B:C,2,0))*VLOOKUP("T705",TSC!B:C,2,0)%),0)</f>
        <v/>
      </c>
      <c r="CU587">
        <f>IFERROR(IF(RIGHT(INDEX(PIS!O$1:O$500,MATCH(D587,PIS!C$1:C$500,0)),5)="Gross",MIN(U587+V587,VLOOKUP("R700",TSC!B:C,2,0)*VLOOKUP("R101",TSC!B:C,2,0))*(VLOOKUP("T713",TSC!B:C,2,0))%,MIN(T587+V587,VLOOKUP("R700",TSC!B:C,2,0)*VLOOKUP("R101",TSC!B:C,2,0))*(VLOOKUP("T713",TSC!B:C,2,0))%),0)</f>
        <v/>
      </c>
      <c r="CV587">
        <f>IFERROR(INDEX(ADJ!$A$1:$BZ$1000,MATCH(PAYROLL!D587,ADJ!A$1:A$500,0),MATCH(PAYROLL!CV$2,ADJ!$2:$2,0)),0)</f>
        <v/>
      </c>
      <c r="CW587">
        <f>IFERROR(INDEX(ADJ!$A$1:$BZ$1000,MATCH(PAYROLL!D587,ADJ!A$1:A$500,0),MATCH(PAYROLL!CW$2,ADJ!$2:$2,0)),0)</f>
        <v/>
      </c>
      <c r="CX587">
        <f>SUM(CR587:CW587)</f>
        <v/>
      </c>
      <c r="CY587">
        <f>ROUND(IF(CR587&gt;0,T587+V587*VLOOKUP("R202",TSC!$B$1:$C$500,2,0),0),0)</f>
        <v/>
      </c>
      <c r="CZ587">
        <f>IFERROR(INDEX(CSDA!D$1:D$500,MATCH($CZ$2,CSDA!C$1:C$500,0)),0)</f>
        <v/>
      </c>
      <c r="DA587">
        <f>ROUND(T587*0.7%,0)</f>
        <v/>
      </c>
      <c r="DB587">
        <f>ROUND(T587/12,0)</f>
        <v/>
      </c>
      <c r="DC587">
        <f ref="DC587" t="array">IFERROR(INDEX(CSDA!D$1:D$500,MATCH("Trích giữ"&amp;PAYROLL!DC$2,CSDA!A$1:A$500&amp;CSDA!C$1:C$500,0)),0)</f>
        <v/>
      </c>
      <c r="DD587">
        <f ref="DD587" t="array">IFERROR(INDEX(CSDA!D$1:D$500,MATCH("Trích giữ"&amp;PAYROLL!DD$2,CSDA!A$1:A$500&amp;CSDA!C$1:C$500,0)),0)</f>
        <v/>
      </c>
      <c r="DE587">
        <f ref="DE587" t="array">IFERROR(INDEX(CSDA!D$1:D$500,MATCH("Trích giữ"&amp;PAYROLL!DE$2,CSDA!A$1:A$500&amp;CSDA!C$1:C$500,0)),0)</f>
        <v/>
      </c>
      <c r="DF587">
        <f>IFERROR(INDEX(CSDA!D$1:D$500,MATCH(PAYROLL!DF$2,CSDA!C$1:C$500,0)),0)</f>
        <v/>
      </c>
      <c r="DG587">
        <f ref="DG587" t="array">IFERROR(INDEX(CSDA!D$1:D$500,MATCH("Trích giữ"&amp;PAYROLL!DG$2,CSDA!A$1:A$500&amp;CSDA!C$1:C$500,0)),0)</f>
        <v/>
      </c>
      <c r="DH587">
        <f>ROUND(T587/26,0)</f>
        <v/>
      </c>
      <c r="DI587">
        <f ref="DI587" t="array">IFERROR(INDEX(CSDA!D$1:D$500,MATCH("Trích giữ"&amp;PAYROLL!DI$2,CSDA!A$1:A$500&amp;CSDA!C$1:C$500,0)),0)</f>
        <v/>
      </c>
      <c r="DJ587">
        <f>IF(U587=0,T587*21.5%-BL587,0)</f>
        <v/>
      </c>
      <c r="DK587">
        <f ref="DK587" t="array">IFERROR(INDEX(CSDA!D$1:D$500,MATCH("Trích giữ"&amp;PAYROLL!DK$2,CSDA!A$1:A$500&amp;CSDA!C$1:C$500,0)),0)</f>
        <v/>
      </c>
      <c r="DL587">
        <f>IFERROR(INDEX(CSDA!D$1:D$500,MATCH(PAYROLL!DL$2,CSDA!C$1:C$500,0))/12,0)</f>
        <v/>
      </c>
      <c r="DM587">
        <f>SUM(DB587:DL587)</f>
        <v/>
      </c>
      <c r="DN587">
        <f>IFERROR(INDEX(ADJ!$A$1:$BZ$1000,MATCH(PAYROLL!D587,ADJ!A$1:A$500,0),MATCH(PAYROLL!DN$2,ADJ!$2:$2,0)),0)</f>
        <v/>
      </c>
      <c r="DO587">
        <f>IFERROR(SUM(BP587,DM587:DN587,CX587:DA587)-DT587,0)</f>
        <v/>
      </c>
      <c r="DP587">
        <f ref="DP587" t="array">SUM(BW587*IFERROR(INDEX(CSDA!D$1:D$500,MATCH(BW$2,CSDA!C$1:C$500,0)),0)%,CX587*IFERROR(INDEX(CSDA!D$1:D$500,MATCH(CX$2,CSDA!C$1:C$500,0)),0)%,DA587*IFERROR(INDEX(CSDA!D$1:D$500,MATCH(DA$2,CSDA!C$1:C$500,0)),0)%,DB587*IFERROR(INDEX(CSDA!D$1:D$500,MATCH(DB$2,CSDA!C$1:C$500,0)),0)%,DF587*IFERROR(INDEX(CSDA!D$1:D$500,MATCH("Phí dịch vụ"&amp;PAYROLL!DF$2,CSDA!A$1:A$500&amp;CSDA!C$1:C$500,0)),0)%,DC587*IFERROR(INDEX(CSDA!D$1:D$500,MATCH("Phí dịch vụ"&amp;PAYROLL!DC$2,CSDA!A$1:A$500&amp;CSDA!C$1:C$500,0)),0)%,DH587*IFERROR(INDEX(CSDA!D$1:D$500,MATCH("Phí dịch vụ"&amp;PAYROLL!DH$2,CSDA!A$1:A$500&amp;CSDA!C$1:C$500,0)),0)%,DJ587*IFERROR(INDEX(CSDA!D$1:D$500,MATCH("Phí dịch vụ"&amp;PAYROLL!DJ$2,CSDA!A$1:A$500&amp;CSDA!C$1:C$500,0)),0)%,BN587*IFERROR(INDEX(CSDA!D$1:D$500,MATCH(BN$2,CSDA!C$1:C$500,0)),0)%)-BN587*7%</f>
        <v/>
      </c>
      <c r="DQ587">
        <f>IFERROR(INDEX(ADJ!$A$1:$BZ$1000,MATCH(PAYROLL!D587,ADJ!A$1:A$500,0),MATCH(PAYROLL!DQ$2,ADJ!$2:$2,0)),0)</f>
        <v/>
      </c>
      <c r="DR587">
        <f>IFERROR(INDEX(ADJ!$A$1:$BZ$1000,MATCH(PAYROLL!D587,ADJ!A$1:A$500,0),MATCH(PAYROLL!DR$2,ADJ!$2:$2,0)),0)</f>
        <v/>
      </c>
      <c r="DS587">
        <f>SUM(DP587:DR587)</f>
        <v/>
      </c>
      <c r="DT587">
        <f>EK587</f>
        <v/>
      </c>
      <c r="DU587">
        <f>SUM(DO587:DR587)</f>
        <v/>
      </c>
      <c r="DV587">
        <f>ROUND(DU587*0.1,0)</f>
        <v/>
      </c>
      <c r="DW587">
        <f>DU587+DV587</f>
        <v/>
      </c>
      <c r="DZ587">
        <f>IFERROR(INDEX(ADJ!$A$1:$BZ$1000,MATCH(PAYROLL!$D587,ADJ!A$1:A$500,0),MATCH(PAYROLL!DZ$2,ADJ!$2:$2,0)),0)</f>
        <v/>
      </c>
      <c r="EA587">
        <f>IFERROR(INDEX(ADJ!$A$1:$BZ$1000,MATCH(PAYROLL!$D587,ADJ!A$1:A$500,0),MATCH(PAYROLL!EA$2,ADJ!$2:$2,0)),0)</f>
        <v/>
      </c>
      <c r="EB587">
        <f>IFERROR(INDEX(ADJ!$A$1:$BZ$1000,MATCH(PAYROLL!$D587,ADJ!A$1:A$500,0),MATCH(PAYROLL!EB$2,ADJ!$2:$2,0)),0)</f>
        <v/>
      </c>
      <c r="EC587">
        <f>IFERROR(INDEX(ADJ!$A$1:$BZ$1000,MATCH(PAYROLL!$D587,ADJ!A$1:A$500,0),MATCH(PAYROLL!EC$2,ADJ!$2:$2,0)),0)</f>
        <v/>
      </c>
      <c r="ED587">
        <f>IFERROR(INDEX(ADJ!$A$1:$BZ$1000,MATCH(PAYROLL!$D587,ADJ!A$1:A$500,0),MATCH(PAYROLL!ED$2,ADJ!$2:$2,0)),0)</f>
        <v/>
      </c>
      <c r="EE587">
        <f>IFERROR(INDEX(ADJ!$A$1:$BZ$1000,MATCH(PAYROLL!$D587,ADJ!A$1:A$500,0),MATCH(PAYROLL!EE$2,ADJ!$2:$2,0)),0)</f>
        <v/>
      </c>
      <c r="EF587">
        <f>IFERROR(INDEX(ADJ!$A$1:$BZ$1000,MATCH(PAYROLL!$D587,ADJ!A$1:A$500,0),MATCH(PAYROLL!EF$2,ADJ!$2:$2,0)),0)</f>
        <v/>
      </c>
      <c r="EG587">
        <f>IFERROR(INDEX(ADJ!$A$1:$BZ$1000,MATCH(PAYROLL!$D587,ADJ!A$1:A$500,0),MATCH(PAYROLL!EG$2,ADJ!$2:$2,0)),0)</f>
        <v/>
      </c>
      <c r="EH587">
        <f>IFERROR(INDEX(ADJ!$A$1:$BZ$1000,MATCH(PAYROLL!$D587,ADJ!A$1:A$500,0),MATCH(PAYROLL!EH$2,ADJ!$2:$2,0)),0)</f>
        <v/>
      </c>
      <c r="EI587">
        <f>IFERROR(INDEX(ADJ!$A$1:$BZ$1000,MATCH(PAYROLL!D587,ADJ!A$1:A$500,0),MATCH(PAYROLL!EI$2,ADJ!$2:$2,0)),0)</f>
        <v/>
      </c>
      <c r="EJ587">
        <f>IFERROR(INDEX(ADJ!$A$1:$BZ$1000,MATCH(PAYROLL!$D587,ADJ!A$1:A$500,0),MATCH(PAYROLL!EJ$2,ADJ!$2:$2,0)),0)</f>
        <v/>
      </c>
      <c r="EK587">
        <f>SUM(DZ587:EJ587)</f>
        <v/>
      </c>
    </row>
    <row r="588">
      <c r="A588" t="n">
        <v>586</v>
      </c>
      <c r="B588" t="inlineStr">
        <is>
          <t>Ka Thị Lợi</t>
        </is>
      </c>
      <c r="D588" t="inlineStr">
        <is>
          <t>153026-02</t>
        </is>
      </c>
      <c r="S588">
        <f>IFERROR(INDEX(PIS!$A$1:$BZ$1000,MATCH($D588,PIS!C$1:C$500,0),MATCH("Lương CB tháng trước",PIS!$1:$1,0)),0)</f>
        <v/>
      </c>
      <c r="T588">
        <f>IFERROR(INDEX(PIS!$A$1:$BZ$1000,MATCH($D588,PIS!C$1:C$500,0),MATCH("Lương CB hiện tại",PIS!$1:$1,0)),0)</f>
        <v/>
      </c>
      <c r="U588">
        <f>IFERROR(INDEX(PIS!$A$1:$BZ$1000,MATCH($D588,PIS!C$1:C$500,0),MATCH("Lương đóng BHBB",PIS!$1:$1,0)),0)</f>
        <v/>
      </c>
      <c r="V588">
        <f>IFERROR(INDEX(PIS!$A$1:$BZ$1000,MATCH($D588,PIS!C$1:C$500,0),MATCH(V$2,PIS!$2:$2,0)),0)</f>
        <v/>
      </c>
      <c r="W588">
        <f>IFERROR(INDEX(PIS!$A$1:$BZ$1000,MATCH($D588,PIS!C$1:C$500,0),MATCH(W$2,PIS!$2:$2,0)),0)</f>
        <v/>
      </c>
      <c r="X588">
        <f>IFERROR(INDEX(PIS!$A$1:$BZ$1000,MATCH($D588,PIS!C$1:C$500,0),MATCH(X$2,PIS!$2:$2,0)),0)</f>
        <v/>
      </c>
      <c r="Y588">
        <f>IFERROR(INDEX(PIS!$A$1:$BZ$1000,MATCH($D588,PIS!C$1:C$500,0),MATCH(Y$2,PIS!$2:$2,0)),0)</f>
        <v/>
      </c>
      <c r="Z588">
        <f>IFERROR(INDEX(PIS!$A$1:$BZ$1000,MATCH($D588,PIS!C$1:C$500,0),MATCH(Z$2,PIS!$2:$2,0)),0)</f>
        <v/>
      </c>
      <c r="AA588">
        <f>IFERROR(INDEX(PIS!$A$1:$BZ$1000,MATCH($D588,PIS!C$1:C$500,0),MATCH(AA$2,PIS!$2:$2,0)),0)</f>
        <v/>
      </c>
      <c r="AB588">
        <f>IFERROR(INDEX(PIS!$A$1:$BZ$1000,MATCH($D588,PIS!C$1:C$500,0),MATCH(AB$2,PIS!$2:$2,0)),0)</f>
        <v/>
      </c>
      <c r="AC588">
        <f>SUM(V588:AB588)</f>
        <v/>
      </c>
      <c r="AD588">
        <f>IFERROR(INDEX(TIMESHEET!$A$1:$AI$5000,MATCH($D588,TIMESHEET!A$1:A$500,0),MATCH("T100",TIMESHEET!$2:$2,0))-2,0)</f>
        <v/>
      </c>
      <c r="AE588">
        <f>IFERROR(INDEX(TIMESHEET!$A$1:$AI$5000,MATCH($D588,TIMESHEET!A$1:A$500,0),MATCH("T202",TIMESHEET!$2:$2,0)),0)</f>
        <v/>
      </c>
      <c r="AF588">
        <f>IFERROR(INDEX(TIMESHEET!$A$1:$AI$5000,MATCH($D588,TIMESHEET!A$1:A$500,0),MATCH("T302",TIMESHEET!$2:$2,0)),0)</f>
        <v/>
      </c>
      <c r="AG588">
        <f>IFERROR(INDEX(TIMESHEET!$A$1:$AI$5000,MATCH($D588,TIMESHEET!A$1:A$500,0),MATCH("T406",TIMESHEET!$2:$2,0)),0)</f>
        <v/>
      </c>
      <c r="AH588">
        <f>AE588+AG588</f>
        <v/>
      </c>
      <c r="AI588">
        <f>IFERROR(INDEX(TIMESHEET!$A$1:$AI$5000,MATCH($D588,TIMESHEET!A$1:A$500,0),MATCH("T701",TIMESHEET!$2:$2,0)),0)</f>
        <v/>
      </c>
      <c r="AJ588">
        <f>IFERROR(INDEX(TIMESHEET!$A$1:$AI$5000,MATCH($D588,TIMESHEET!B$1:B$500,0),MATCH("T320",TIMESHEET!$2:$2,0)),0)</f>
        <v/>
      </c>
      <c r="AK588">
        <f>IFERROR(IF(LEFT(INDEX(PIS!O$1:O$500,MATCH(D588,PIS!C$1:C$500)),1)="M",T588/AD588*SUM(AE588:AG588),T588*AD588),0)</f>
        <v/>
      </c>
      <c r="AL588">
        <f>IFERROR(INDEX(ADJ!$A$1:$BZ$1000,MATCH(PAYROLL!D588,ADJ!A$1:A$500,0),MATCH(PAYROLL!AL$2,ADJ!$2:$2,0)),0)</f>
        <v/>
      </c>
      <c r="AM588">
        <f>SUM(AK588:AL588)</f>
        <v/>
      </c>
      <c r="AN588">
        <f>IFERROR(ROUND(V588/$AD588*$AH588,0),0)</f>
        <v/>
      </c>
      <c r="AO588">
        <f>IFERROR(ROUND(W588/$AD588*$AH588,0),0)</f>
        <v/>
      </c>
      <c r="AP588">
        <f>IFERROR(ROUND(X588/$AD588*$AE588,0),0)</f>
        <v/>
      </c>
      <c r="AQ588">
        <f>IFERROR(ROUND(Y588/$AD588*$AH588,0),0)</f>
        <v/>
      </c>
      <c r="AR588">
        <f>IFERROR(ROUND(Z588/$AD588*$AH588,0),0)</f>
        <v/>
      </c>
      <c r="AS588">
        <f>IFERROR(ROUND(AA588/$AD588*$AH588,0),0)</f>
        <v/>
      </c>
      <c r="AT588">
        <f>IFERROR(IF((AE588+AF588+AG588)&gt;13,AB588,ROUND(AB588/AD588*AH588,0)),0)</f>
        <v/>
      </c>
      <c r="AU588">
        <f>IFERROR(INDEX(ADJ!$A$1:$BZ$1000,MATCH(PAYROLL!D588,ADJ!A$1:A$500,0),MATCH(PAYROLL!AU$2,ADJ!$2:$2,0)),0)</f>
        <v/>
      </c>
      <c r="AV588">
        <f>ROUND(SUM(AN588:AU588),0)</f>
        <v/>
      </c>
      <c r="AW588">
        <f>IFERROR(INDEX(TIMESHEET!$A$1:$AI$5000,MATCH(PAYROLL!D588,TIMESHEET!A$1:A$500,0),MATCH("T620",TIMESHEET!$2:$2,0)),0)</f>
        <v/>
      </c>
      <c r="AX588">
        <f>IFERROR(INDEX(TIMESHEET!$A$1:$AI$5000,MATCH(PAYROLL!D588,TIMESHEET!A$1:A$500,0),MATCH("T601",TIMESHEET!$2:$2,0)),0)</f>
        <v/>
      </c>
      <c r="AY588">
        <f>IFERROR(INDEX(TIMESHEET!$A$1:$AI$5000,MATCH(PAYROLL!D588,TIMESHEET!A$1:A$500,0),MATCH("T602",TIMESHEET!$2:$2,0)),0)</f>
        <v/>
      </c>
      <c r="AZ588">
        <f>IFERROR(INDEX(TIMESHEET!$A$1:$AI$5000,MATCH(PAYROLL!D588,TIMESHEET!A$1:A$500,0),MATCH("T603",TIMESHEET!$2:$2,0)),0)</f>
        <v/>
      </c>
      <c r="BA588">
        <f>IFERROR(INDEX(TIMESHEET!$A$1:$AI$5000,MATCH(PAYROLL!D588,TIMESHEET!A$1:A$500,0),MATCH("T611",TIMESHEET!$2:$2,0)),0)</f>
        <v/>
      </c>
      <c r="BB588">
        <f>IFERROR(INDEX(TIMESHEET!$A$1:$AI$5000,MATCH(PAYROLL!D588,TIMESHEET!A$1:A$500,0),MATCH("T612",TIMESHEET!$2:$2,0)),0)</f>
        <v/>
      </c>
      <c r="BC588">
        <f>IFERROR(INDEX(TIMESHEET!$A$1:$AI$5000,MATCH(PAYROLL!D588,TIMESHEET!A$1:A$500,0),MATCH("T613",TIMESHEET!$2:$2,0)),0)</f>
        <v/>
      </c>
      <c r="BD588">
        <f>IFERROR(INDEX(TIMESHEET!$A$1:$AI$5000,MATCH(PAYROLL!D588,TIMESHEET!A$1:A$500,0),MATCH("T500",TIMESHEET!$2:$2,0)),0)</f>
        <v/>
      </c>
      <c r="BE588">
        <f>IFERROR(IF(LEFT(INDEX(PIS!O$1:O$500,MATCH(D588,PIS!C$1:C$500)),1)="M",T588/AD588/8*(AW588+AX588*1.5+AY588*2+AZ588*3+BA588*2.1+BB588*2.7+BC588*3.9+BD588*0.3),T588/8*(AW588+AX588*1.5+AY588*2+AZ588*3+BA588*2.1+BB588*2.7+BC588*3.9+BD588*0.3)),0)</f>
        <v/>
      </c>
      <c r="BF588">
        <f>IFERROR(INDEX(ADJ!$A$1:$BZ$1000,MATCH(PAYROLL!$D588,ADJ!A$1:A$500,0),MATCH(PAYROLL!BF$2,ADJ!$2:$2,0)),0)</f>
        <v/>
      </c>
      <c r="BG588">
        <f>IFERROR(INDEX(ADJ!$A$1:$BZ$1000,MATCH(PAYROLL!D588,ADJ!A$1:A$500,0),MATCH(PAYROLL!BG$2,ADJ!$2:$2,0)),0)</f>
        <v/>
      </c>
      <c r="BH588">
        <f>IFERROR(INDEX(ADJ!$A$1:$BZ$1000,MATCH(PAYROLL!D588,ADJ!A$1:A$500,0),MATCH(PAYROLL!BH$2,ADJ!$2:$2,0)),0)</f>
        <v/>
      </c>
      <c r="BI588">
        <f>IFERROR(INDEX(ADJ!$A$1:$BZ$1000,MATCH(PAYROLL!D588,ADJ!A$1:A$500,0),MATCH(PAYROLL!BI$2,ADJ!$2:$2,0)),0)</f>
        <v/>
      </c>
      <c r="BJ588">
        <f>IFERROR(INDEX(ADJ!$A$1:$BZ$1000,MATCH(PAYROLL!D588,ADJ!A$1:A$500,0),MATCH(PAYROLL!BJ$2,ADJ!$2:$2,0)),0)</f>
        <v/>
      </c>
      <c r="BK588">
        <f>SUM(BF588:BJ588)</f>
        <v/>
      </c>
      <c r="BL588">
        <f>IFERROR(INDEX(ADJ!$A$1:$BZ$1000,MATCH(PAYROLL!D588,ADJ!A$1:A$500,0),MATCH(PAYROLL!BL$2,ADJ!$2:$2,0)),0)</f>
        <v/>
      </c>
      <c r="BM588">
        <f>IFERROR(INDEX(ADJ!$A$1:$BZ$1000,MATCH(PAYROLL!D588,ADJ!A$1:A$500,0),MATCH(PAYROLL!BM$2,ADJ!$2:$2,0)),0)</f>
        <v/>
      </c>
      <c r="BN588">
        <f>IFERROR(INDEX(ADJ!$A$1:$BZ$1000,MATCH(PAYROLL!D588,ADJ!A$1:A$500,0),MATCH(PAYROLL!BN$2,ADJ!$2:$2,0)),0)</f>
        <v/>
      </c>
      <c r="BO588">
        <f>IFERROR(INDEX(ADJ!$A$1:$BZ$1000,MATCH(PAYROLL!D588,ADJ!A$1:A$500,0),MATCH(PAYROLL!BO$2,ADJ!$2:$2,0)),0)</f>
        <v/>
      </c>
      <c r="BP588">
        <f>SUM(AM588,AV588,BE588,BK588,BL588:BO588)</f>
        <v/>
      </c>
      <c r="BQ588">
        <f>BO588</f>
        <v/>
      </c>
      <c r="BR588">
        <f>IFERROR(ROUND(IF(LEFT(INDEX(PIS!O$1:O$500,MATCH(D588,PIS!C$1:C$500)),1)="D",T588/8*(BD588*0.3),IF(LEFT(INDEX(PIS!O$1:O$500,MATCH(D588,PIS!C$1:C$500)),1)="H",T588*($BD588*0.3),T588/$AD588/8*($BD588*0.3))),0),0)</f>
        <v/>
      </c>
      <c r="BS588">
        <f>IF(AP588&lt;1,0,MIN(AP588,730000))</f>
        <v/>
      </c>
      <c r="BT588">
        <f>IFERROR(ROUND((BE588-SUM(AW588:BC588)*T588/AD588/8),0)-BR588,0)</f>
        <v/>
      </c>
      <c r="BU588">
        <f>AO588</f>
        <v/>
      </c>
      <c r="BV588">
        <f>SUM(BQ588:BU588)</f>
        <v/>
      </c>
      <c r="BW588">
        <f>BP588-BV588</f>
        <v/>
      </c>
      <c r="BX588">
        <f>IFERROR(IF(RIGHT(INDEX(PIS!O$1:O$500,MATCH(D588,PIS!C$1:C$500)),5)="Gross",MIN(U588+V588,VLOOKUP("R700",TSC!B:C,2,0)*VLOOKUP("R101",TSC!B:C,2,0))*VLOOKUP("R701",TSC!B:C,2,0)%,0),0)</f>
        <v/>
      </c>
      <c r="BY588">
        <f>IFERROR(IF(RIGHT(INDEX(PIS!O$1:O$500,MATCH(D588,PIS!C$1:C$500)),5)="Gross",MIN(U588+V588,VLOOKUP("R700",TSC!B:C,2,0)*VLOOKUP("R101",TSC!B:C,2,0))*VLOOKUP("T704",TSC!B:C,2,0)%,0),0)</f>
        <v/>
      </c>
      <c r="BZ588">
        <f>IFERROR(IF(RIGHT(INDEX(PIS!O$1:O$500,MATCH(D588,PIS!C$1:C$500)),5)="Gross",MIN(U588+V588,VLOOKUP("R700",TSC!B:C,2,0)*VLOOKUP("1",TSC!F:G,2,0))*VLOOKUP("T705",TSC!B:C,2,0)%,0),0)</f>
        <v/>
      </c>
      <c r="CA588">
        <f>IFERROR(INDEX(ADJ!$A$1:$BZ$1000,MATCH(PAYROLL!D588,ADJ!A$1:A$500,0),MATCH(PAYROLL!CA$2,ADJ!$2:$2,0)),0)</f>
        <v/>
      </c>
      <c r="CB588">
        <f>IFERROR(INDEX(ADJ!$A$1:$BZ$1000,MATCH(PAYROLL!D588,ADJ!A$1:A$500,0),MATCH(PAYROLL!CB$2,ADJ!$2:$2,0)),0)</f>
        <v/>
      </c>
      <c r="CC588">
        <f>SUM(BX588:CB588)</f>
        <v/>
      </c>
      <c r="CD588">
        <f>IFERROR(INDEX(PIS!$A$1:$BZ$1000,MATCH(PAYROLL!D588,PIS!C$1:C$500,0),MATCH(PAYROLL!CD$1,PIS!$1:$1,0)),0)</f>
        <v/>
      </c>
      <c r="CE588">
        <f>IFERROR(IF(OR(INDEX(PIS!P$1:P$500,MATCH(D588,PIS!C$1:C$500,0))="LT2",INDEX(PIS!P$1:P$500,MATCH(D588,PIS!C$1:C$500,0))="P10"),0,SUM(CC588,CD588*VLOOKUP("R601",TSC!B:C,2,0),VLOOKUP("R602",TSC!B:C,2,0))),0)</f>
        <v/>
      </c>
      <c r="CF588">
        <f>MAX(BW588-CE588,0)</f>
        <v/>
      </c>
      <c r="CG588">
        <f>IFERROR(IF(OR(RIGHT(INDEX(PIS!P$1:P$500,MATCH(D588,PIS!C$1:C$500)),5)="P10",RIGHT(INDEX(PIS!P$1:P$500,MATCH(D588,PIS!C$1:C$500)),5)="CK"),0,IF(CF588&lt;=5000000,CF588*5%,IF(CF588&lt;=10000000,CF588*10%-250000,IF(CF588&lt;=18000000,CF588*15%-750000,IF(CF588&lt;=32000000,CF588*20%-1650000,IF(CF588&lt;=52000000,CF588*25%-3250000,IF(CF588&lt;=80000000,BH588*30%-5850000,CF588*35%-9850000))))))),0)</f>
        <v/>
      </c>
      <c r="CH588">
        <f>IFERROR(IF(OR(INDEX(PIS!P$1:P$500,MATCH(D588,PIS!C$1:C$500))="LT",INDEX(PIS!P$1:P$500,MATCH(D588,PIS!C$1:C$500))="CK"),0,IF(CF588&lt;2000000,0,CF588*10%)),0)</f>
        <v/>
      </c>
      <c r="CI588">
        <f>IFERROR(INDEX(ADJ!$A$1:$BZ$1000,MATCH(PAYROLL!D588,ADJ!A$1:A$500,0),MATCH(PAYROLL!CI$2,ADJ!$2:$2,0)),0)</f>
        <v/>
      </c>
      <c r="CJ588">
        <f>IFERROR(INDEX(ADJ!$A$1:$BZ$1000,MATCH(PAYROLL!D588,ADJ!A$1:A$500,0),MATCH(PAYROLL!CJ$2,ADJ!$2:$2,0)),0)</f>
        <v/>
      </c>
      <c r="CK588">
        <f>IFERROR(INDEX(ADJ!$A$1:$BZ$1000,MATCH(PAYROLL!D588,ADJ!A$1:A$500,0),MATCH(PAYROLL!CK$2,ADJ!$2:$2,0)),0)</f>
        <v/>
      </c>
      <c r="CL588">
        <f>SUM(CG588:CK588)</f>
        <v/>
      </c>
      <c r="CM588">
        <f>ROUND(SUM(CH588:CK588),0)</f>
        <v/>
      </c>
      <c r="CN588">
        <f>IFERROR(INDEX(CSDA!D$1:D$500,MATCH($CN$2,CSDA!C$1:C$500,0))*INDEX(PIS!V$1:V$500,MATCH(D588,PIS!C$1:C$500))+INDEX(ADJ!$A$1:$BZ$1000,MATCH(PAYROLL!D588,ADJ!A$1:A$500,0),MATCH(PAYROLL!CN$2,ADJ!$2:$2,0)),0)</f>
        <v/>
      </c>
      <c r="CO588">
        <f>IFERROR(INDEX(ADJ!$A$1:$BZ$1000,MATCH(PAYROLL!D588,ADJ!A$1:A$500,0),MATCH(PAYROLL!CO$2,ADJ!$2:$2,0)),0)</f>
        <v/>
      </c>
      <c r="CP588">
        <f>IFERROR(INDEX(ADJ!$A$1:$BZ$1000,MATCH(PAYROLL!D588,ADJ!A$1:A$500,0),MATCH(PAYROLL!CP$2,ADJ!$2:$2,0)),0)</f>
        <v/>
      </c>
      <c r="CQ588">
        <f>BP588-CL588-CI588-CM588-CN588-CO588-CP588-CC588</f>
        <v/>
      </c>
      <c r="CR588">
        <f>IFERROR(IF(RIGHT(INDEX(PIS!O$1:O$500,MATCH(D588,PIS!C$1:C$500,0)),5)="Gross",MIN(U588+V588,VLOOKUP("R700",TSC!B:C,2,0)*VLOOKUP("R101",TSC!B:C,2,0))*(VLOOKUP("T711",TSC!B:C,2,0)+VLOOKUP("T712",TSC!B:C,2,0))%,MIN(T588+V588,VLOOKUP("R700",TSC!B:C,2,0)*VLOOKUP("R101",TSC!B:C,2,0))*(VLOOKUP("T711",TSC!B:C,2,0)+VLOOKUP("T712",TSC!B:C,2,0)+VLOOKUP("R701",TSC!B:C,2,0))%),0)</f>
        <v/>
      </c>
      <c r="CS588">
        <f>IFERROR(IF(RIGHT(INDEX(PIS!O$1:O$500,MATCH(D588,PIS!C$1:C$500,0)),5)="Gross",MIN(U588+V588,VLOOKUP("R700",TSC!B:C,2,0)*VLOOKUP("R101",TSC!B:C,2,0))*(VLOOKUP("T714",TSC!B:C,2,0))%,MIN(T588+V588,VLOOKUP("R700",TSC!B:C,2,0)*VLOOKUP("R101",TSC!B:C,2,0))*(VLOOKUP("T704",TSC!B:C,2,0)+VLOOKUP("T714",TSC!B:C,2,0))%),0)</f>
        <v/>
      </c>
      <c r="CT588">
        <f>IFERROR(IF(RIGHT(INDEX(PIS!O$1:O$500,MATCH(D588,PIS!C$1:C$500,0)),5)="Gross",MIN(U588+V588,VLOOKUP("R700",TSC!B:C,2,0)*VLOOKUP("R101",TSC!B:C,2,0))*VLOOKUP("T705",TSC!B:C,2,0)%,MIN(T588+V588,VLOOKUP("R700",TSC!B:C,2,0)*VLOOKUP("R101",TSC!B:C,2,0))*VLOOKUP("T705",TSC!B:C,2,0)%),0)</f>
        <v/>
      </c>
      <c r="CU588">
        <f>IFERROR(IF(RIGHT(INDEX(PIS!O$1:O$500,MATCH(D588,PIS!C$1:C$500,0)),5)="Gross",MIN(U588+V588,VLOOKUP("R700",TSC!B:C,2,0)*VLOOKUP("R101",TSC!B:C,2,0))*(VLOOKUP("T713",TSC!B:C,2,0))%,MIN(T588+V588,VLOOKUP("R700",TSC!B:C,2,0)*VLOOKUP("R101",TSC!B:C,2,0))*(VLOOKUP("T713",TSC!B:C,2,0))%),0)</f>
        <v/>
      </c>
      <c r="CV588">
        <f>IFERROR(INDEX(ADJ!$A$1:$BZ$1000,MATCH(PAYROLL!D588,ADJ!A$1:A$500,0),MATCH(PAYROLL!CV$2,ADJ!$2:$2,0)),0)</f>
        <v/>
      </c>
      <c r="CW588">
        <f>IFERROR(INDEX(ADJ!$A$1:$BZ$1000,MATCH(PAYROLL!D588,ADJ!A$1:A$500,0),MATCH(PAYROLL!CW$2,ADJ!$2:$2,0)),0)</f>
        <v/>
      </c>
      <c r="CX588">
        <f>SUM(CR588:CW588)</f>
        <v/>
      </c>
      <c r="CY588">
        <f>ROUND(IF(CR588&gt;0,T588+V588*VLOOKUP("R202",TSC!$B$1:$C$500,2,0),0),0)</f>
        <v/>
      </c>
      <c r="CZ588">
        <f>IFERROR(INDEX(CSDA!D$1:D$500,MATCH($CZ$2,CSDA!C$1:C$500,0)),0)</f>
        <v/>
      </c>
      <c r="DA588">
        <f>ROUND(T588*0.7%,0)</f>
        <v/>
      </c>
      <c r="DB588">
        <f>ROUND(T588/12,0)</f>
        <v/>
      </c>
      <c r="DC588">
        <f ref="DC588" t="array">IFERROR(INDEX(CSDA!D$1:D$500,MATCH("Trích giữ"&amp;PAYROLL!DC$2,CSDA!A$1:A$500&amp;CSDA!C$1:C$500,0)),0)</f>
        <v/>
      </c>
      <c r="DD588">
        <f ref="DD588" t="array">IFERROR(INDEX(CSDA!D$1:D$500,MATCH("Trích giữ"&amp;PAYROLL!DD$2,CSDA!A$1:A$500&amp;CSDA!C$1:C$500,0)),0)</f>
        <v/>
      </c>
      <c r="DE588">
        <f ref="DE588" t="array">IFERROR(INDEX(CSDA!D$1:D$500,MATCH("Trích giữ"&amp;PAYROLL!DE$2,CSDA!A$1:A$500&amp;CSDA!C$1:C$500,0)),0)</f>
        <v/>
      </c>
      <c r="DF588">
        <f>IFERROR(INDEX(CSDA!D$1:D$500,MATCH(PAYROLL!DF$2,CSDA!C$1:C$500,0)),0)</f>
        <v/>
      </c>
      <c r="DG588">
        <f ref="DG588" t="array">IFERROR(INDEX(CSDA!D$1:D$500,MATCH("Trích giữ"&amp;PAYROLL!DG$2,CSDA!A$1:A$500&amp;CSDA!C$1:C$500,0)),0)</f>
        <v/>
      </c>
      <c r="DH588">
        <f>ROUND(T588/26,0)</f>
        <v/>
      </c>
      <c r="DI588">
        <f ref="DI588" t="array">IFERROR(INDEX(CSDA!D$1:D$500,MATCH("Trích giữ"&amp;PAYROLL!DI$2,CSDA!A$1:A$500&amp;CSDA!C$1:C$500,0)),0)</f>
        <v/>
      </c>
      <c r="DJ588">
        <f>IF(U588=0,T588*21.5%-BL588,0)</f>
        <v/>
      </c>
      <c r="DK588">
        <f ref="DK588" t="array">IFERROR(INDEX(CSDA!D$1:D$500,MATCH("Trích giữ"&amp;PAYROLL!DK$2,CSDA!A$1:A$500&amp;CSDA!C$1:C$500,0)),0)</f>
        <v/>
      </c>
      <c r="DL588">
        <f>IFERROR(INDEX(CSDA!D$1:D$500,MATCH(PAYROLL!DL$2,CSDA!C$1:C$500,0))/12,0)</f>
        <v/>
      </c>
      <c r="DM588">
        <f>SUM(DB588:DL588)</f>
        <v/>
      </c>
      <c r="DN588">
        <f>IFERROR(INDEX(ADJ!$A$1:$BZ$1000,MATCH(PAYROLL!D588,ADJ!A$1:A$500,0),MATCH(PAYROLL!DN$2,ADJ!$2:$2,0)),0)</f>
        <v/>
      </c>
      <c r="DO588">
        <f>IFERROR(SUM(BP588,DM588:DN588,CX588:DA588)-DT588,0)</f>
        <v/>
      </c>
      <c r="DP588">
        <f ref="DP588" t="array">SUM(BW588*IFERROR(INDEX(CSDA!D$1:D$500,MATCH(BW$2,CSDA!C$1:C$500,0)),0)%,CX588*IFERROR(INDEX(CSDA!D$1:D$500,MATCH(CX$2,CSDA!C$1:C$500,0)),0)%,DA588*IFERROR(INDEX(CSDA!D$1:D$500,MATCH(DA$2,CSDA!C$1:C$500,0)),0)%,DB588*IFERROR(INDEX(CSDA!D$1:D$500,MATCH(DB$2,CSDA!C$1:C$500,0)),0)%,DF588*IFERROR(INDEX(CSDA!D$1:D$500,MATCH("Phí dịch vụ"&amp;PAYROLL!DF$2,CSDA!A$1:A$500&amp;CSDA!C$1:C$500,0)),0)%,DC588*IFERROR(INDEX(CSDA!D$1:D$500,MATCH("Phí dịch vụ"&amp;PAYROLL!DC$2,CSDA!A$1:A$500&amp;CSDA!C$1:C$500,0)),0)%,DH588*IFERROR(INDEX(CSDA!D$1:D$500,MATCH("Phí dịch vụ"&amp;PAYROLL!DH$2,CSDA!A$1:A$500&amp;CSDA!C$1:C$500,0)),0)%,DJ588*IFERROR(INDEX(CSDA!D$1:D$500,MATCH("Phí dịch vụ"&amp;PAYROLL!DJ$2,CSDA!A$1:A$500&amp;CSDA!C$1:C$500,0)),0)%,BN588*IFERROR(INDEX(CSDA!D$1:D$500,MATCH(BN$2,CSDA!C$1:C$500,0)),0)%)-BN588*7%</f>
        <v/>
      </c>
      <c r="DQ588">
        <f>IFERROR(INDEX(ADJ!$A$1:$BZ$1000,MATCH(PAYROLL!D588,ADJ!A$1:A$500,0),MATCH(PAYROLL!DQ$2,ADJ!$2:$2,0)),0)</f>
        <v/>
      </c>
      <c r="DR588">
        <f>IFERROR(INDEX(ADJ!$A$1:$BZ$1000,MATCH(PAYROLL!D588,ADJ!A$1:A$500,0),MATCH(PAYROLL!DR$2,ADJ!$2:$2,0)),0)</f>
        <v/>
      </c>
      <c r="DS588">
        <f>SUM(DP588:DR588)</f>
        <v/>
      </c>
      <c r="DT588">
        <f>EK588</f>
        <v/>
      </c>
      <c r="DU588">
        <f>SUM(DO588:DR588)</f>
        <v/>
      </c>
      <c r="DV588">
        <f>ROUND(DU588*0.1,0)</f>
        <v/>
      </c>
      <c r="DW588">
        <f>DU588+DV588</f>
        <v/>
      </c>
      <c r="DZ588">
        <f>IFERROR(INDEX(ADJ!$A$1:$BZ$1000,MATCH(PAYROLL!$D588,ADJ!A$1:A$500,0),MATCH(PAYROLL!DZ$2,ADJ!$2:$2,0)),0)</f>
        <v/>
      </c>
      <c r="EA588">
        <f>IFERROR(INDEX(ADJ!$A$1:$BZ$1000,MATCH(PAYROLL!$D588,ADJ!A$1:A$500,0),MATCH(PAYROLL!EA$2,ADJ!$2:$2,0)),0)</f>
        <v/>
      </c>
      <c r="EB588">
        <f>IFERROR(INDEX(ADJ!$A$1:$BZ$1000,MATCH(PAYROLL!$D588,ADJ!A$1:A$500,0),MATCH(PAYROLL!EB$2,ADJ!$2:$2,0)),0)</f>
        <v/>
      </c>
      <c r="EC588">
        <f>IFERROR(INDEX(ADJ!$A$1:$BZ$1000,MATCH(PAYROLL!$D588,ADJ!A$1:A$500,0),MATCH(PAYROLL!EC$2,ADJ!$2:$2,0)),0)</f>
        <v/>
      </c>
      <c r="ED588">
        <f>IFERROR(INDEX(ADJ!$A$1:$BZ$1000,MATCH(PAYROLL!$D588,ADJ!A$1:A$500,0),MATCH(PAYROLL!ED$2,ADJ!$2:$2,0)),0)</f>
        <v/>
      </c>
      <c r="EE588">
        <f>IFERROR(INDEX(ADJ!$A$1:$BZ$1000,MATCH(PAYROLL!$D588,ADJ!A$1:A$500,0),MATCH(PAYROLL!EE$2,ADJ!$2:$2,0)),0)</f>
        <v/>
      </c>
      <c r="EF588">
        <f>IFERROR(INDEX(ADJ!$A$1:$BZ$1000,MATCH(PAYROLL!$D588,ADJ!A$1:A$500,0),MATCH(PAYROLL!EF$2,ADJ!$2:$2,0)),0)</f>
        <v/>
      </c>
      <c r="EG588">
        <f>IFERROR(INDEX(ADJ!$A$1:$BZ$1000,MATCH(PAYROLL!$D588,ADJ!A$1:A$500,0),MATCH(PAYROLL!EG$2,ADJ!$2:$2,0)),0)</f>
        <v/>
      </c>
      <c r="EH588">
        <f>IFERROR(INDEX(ADJ!$A$1:$BZ$1000,MATCH(PAYROLL!$D588,ADJ!A$1:A$500,0),MATCH(PAYROLL!EH$2,ADJ!$2:$2,0)),0)</f>
        <v/>
      </c>
      <c r="EI588">
        <f>IFERROR(INDEX(ADJ!$A$1:$BZ$1000,MATCH(PAYROLL!D588,ADJ!A$1:A$500,0),MATCH(PAYROLL!EI$2,ADJ!$2:$2,0)),0)</f>
        <v/>
      </c>
      <c r="EJ588">
        <f>IFERROR(INDEX(ADJ!$A$1:$BZ$1000,MATCH(PAYROLL!$D588,ADJ!A$1:A$500,0),MATCH(PAYROLL!EJ$2,ADJ!$2:$2,0)),0)</f>
        <v/>
      </c>
      <c r="EK588">
        <f>SUM(DZ588:EJ588)</f>
        <v/>
      </c>
    </row>
    <row r="589">
      <c r="A589" t="n">
        <v>587</v>
      </c>
      <c r="B589" t="inlineStr">
        <is>
          <t>Khà Văn Sơn</t>
        </is>
      </c>
      <c r="D589" t="inlineStr">
        <is>
          <t>156958-01</t>
        </is>
      </c>
      <c r="S589">
        <f>IFERROR(INDEX(PIS!$A$1:$BZ$1000,MATCH($D589,PIS!C$1:C$500,0),MATCH("Lương CB tháng trước",PIS!$1:$1,0)),0)</f>
        <v/>
      </c>
      <c r="T589">
        <f>IFERROR(INDEX(PIS!$A$1:$BZ$1000,MATCH($D589,PIS!C$1:C$500,0),MATCH("Lương CB hiện tại",PIS!$1:$1,0)),0)</f>
        <v/>
      </c>
      <c r="U589">
        <f>IFERROR(INDEX(PIS!$A$1:$BZ$1000,MATCH($D589,PIS!C$1:C$500,0),MATCH("Lương đóng BHBB",PIS!$1:$1,0)),0)</f>
        <v/>
      </c>
      <c r="V589">
        <f>IFERROR(INDEX(PIS!$A$1:$BZ$1000,MATCH($D589,PIS!C$1:C$500,0),MATCH(V$2,PIS!$2:$2,0)),0)</f>
        <v/>
      </c>
      <c r="W589">
        <f>IFERROR(INDEX(PIS!$A$1:$BZ$1000,MATCH($D589,PIS!C$1:C$500,0),MATCH(W$2,PIS!$2:$2,0)),0)</f>
        <v/>
      </c>
      <c r="X589">
        <f>IFERROR(INDEX(PIS!$A$1:$BZ$1000,MATCH($D589,PIS!C$1:C$500,0),MATCH(X$2,PIS!$2:$2,0)),0)</f>
        <v/>
      </c>
      <c r="Y589">
        <f>IFERROR(INDEX(PIS!$A$1:$BZ$1000,MATCH($D589,PIS!C$1:C$500,0),MATCH(Y$2,PIS!$2:$2,0)),0)</f>
        <v/>
      </c>
      <c r="Z589">
        <f>IFERROR(INDEX(PIS!$A$1:$BZ$1000,MATCH($D589,PIS!C$1:C$500,0),MATCH(Z$2,PIS!$2:$2,0)),0)</f>
        <v/>
      </c>
      <c r="AA589">
        <f>IFERROR(INDEX(PIS!$A$1:$BZ$1000,MATCH($D589,PIS!C$1:C$500,0),MATCH(AA$2,PIS!$2:$2,0)),0)</f>
        <v/>
      </c>
      <c r="AB589">
        <f>IFERROR(INDEX(PIS!$A$1:$BZ$1000,MATCH($D589,PIS!C$1:C$500,0),MATCH(AB$2,PIS!$2:$2,0)),0)</f>
        <v/>
      </c>
      <c r="AC589">
        <f>SUM(V589:AB589)</f>
        <v/>
      </c>
      <c r="AD589">
        <f>IFERROR(INDEX(TIMESHEET!$A$1:$AI$5000,MATCH($D589,TIMESHEET!A$1:A$500,0),MATCH("T100",TIMESHEET!$2:$2,0))-2,0)</f>
        <v/>
      </c>
      <c r="AE589">
        <f>IFERROR(INDEX(TIMESHEET!$A$1:$AI$5000,MATCH($D589,TIMESHEET!A$1:A$500,0),MATCH("T202",TIMESHEET!$2:$2,0)),0)</f>
        <v/>
      </c>
      <c r="AF589">
        <f>IFERROR(INDEX(TIMESHEET!$A$1:$AI$5000,MATCH($D589,TIMESHEET!A$1:A$500,0),MATCH("T302",TIMESHEET!$2:$2,0)),0)</f>
        <v/>
      </c>
      <c r="AG589">
        <f>IFERROR(INDEX(TIMESHEET!$A$1:$AI$5000,MATCH($D589,TIMESHEET!A$1:A$500,0),MATCH("T406",TIMESHEET!$2:$2,0)),0)</f>
        <v/>
      </c>
      <c r="AH589">
        <f>AE589+AG589</f>
        <v/>
      </c>
      <c r="AI589">
        <f>IFERROR(INDEX(TIMESHEET!$A$1:$AI$5000,MATCH($D589,TIMESHEET!A$1:A$500,0),MATCH("T701",TIMESHEET!$2:$2,0)),0)</f>
        <v/>
      </c>
      <c r="AJ589">
        <f>IFERROR(INDEX(TIMESHEET!$A$1:$AI$5000,MATCH($D589,TIMESHEET!B$1:B$500,0),MATCH("T320",TIMESHEET!$2:$2,0)),0)</f>
        <v/>
      </c>
      <c r="AK589">
        <f>IFERROR(IF(LEFT(INDEX(PIS!O$1:O$500,MATCH(D589,PIS!C$1:C$500)),1)="M",T589/AD589*SUM(AE589:AG589),T589*AD589),0)</f>
        <v/>
      </c>
      <c r="AL589">
        <f>IFERROR(INDEX(ADJ!$A$1:$BZ$1000,MATCH(PAYROLL!D589,ADJ!A$1:A$500,0),MATCH(PAYROLL!AL$2,ADJ!$2:$2,0)),0)</f>
        <v/>
      </c>
      <c r="AM589">
        <f>SUM(AK589:AL589)</f>
        <v/>
      </c>
      <c r="AN589">
        <f>IFERROR(ROUND(V589/$AD589*$AH589,0),0)</f>
        <v/>
      </c>
      <c r="AO589">
        <f>IFERROR(ROUND(W589/$AD589*$AH589,0),0)</f>
        <v/>
      </c>
      <c r="AP589">
        <f>IFERROR(ROUND(X589/$AD589*$AE589,0),0)</f>
        <v/>
      </c>
      <c r="AQ589">
        <f>IFERROR(ROUND(Y589/$AD589*$AH589,0),0)</f>
        <v/>
      </c>
      <c r="AR589">
        <f>IFERROR(ROUND(Z589/$AD589*$AH589,0),0)</f>
        <v/>
      </c>
      <c r="AS589">
        <f>IFERROR(ROUND(AA589/$AD589*$AH589,0),0)</f>
        <v/>
      </c>
      <c r="AT589">
        <f>IFERROR(IF((AE589+AF589+AG589)&gt;13,AB589,ROUND(AB589/AD589*AH589,0)),0)</f>
        <v/>
      </c>
      <c r="AU589">
        <f>IFERROR(INDEX(ADJ!$A$1:$BZ$1000,MATCH(PAYROLL!D589,ADJ!A$1:A$500,0),MATCH(PAYROLL!AU$2,ADJ!$2:$2,0)),0)</f>
        <v/>
      </c>
      <c r="AV589">
        <f>ROUND(SUM(AN589:AU589),0)</f>
        <v/>
      </c>
      <c r="AW589">
        <f>IFERROR(INDEX(TIMESHEET!$A$1:$AI$5000,MATCH(PAYROLL!D589,TIMESHEET!A$1:A$500,0),MATCH("T620",TIMESHEET!$2:$2,0)),0)</f>
        <v/>
      </c>
      <c r="AX589">
        <f>IFERROR(INDEX(TIMESHEET!$A$1:$AI$5000,MATCH(PAYROLL!D589,TIMESHEET!A$1:A$500,0),MATCH("T601",TIMESHEET!$2:$2,0)),0)</f>
        <v/>
      </c>
      <c r="AY589">
        <f>IFERROR(INDEX(TIMESHEET!$A$1:$AI$5000,MATCH(PAYROLL!D589,TIMESHEET!A$1:A$500,0),MATCH("T602",TIMESHEET!$2:$2,0)),0)</f>
        <v/>
      </c>
      <c r="AZ589">
        <f>IFERROR(INDEX(TIMESHEET!$A$1:$AI$5000,MATCH(PAYROLL!D589,TIMESHEET!A$1:A$500,0),MATCH("T603",TIMESHEET!$2:$2,0)),0)</f>
        <v/>
      </c>
      <c r="BA589">
        <f>IFERROR(INDEX(TIMESHEET!$A$1:$AI$5000,MATCH(PAYROLL!D589,TIMESHEET!A$1:A$500,0),MATCH("T611",TIMESHEET!$2:$2,0)),0)</f>
        <v/>
      </c>
      <c r="BB589">
        <f>IFERROR(INDEX(TIMESHEET!$A$1:$AI$5000,MATCH(PAYROLL!D589,TIMESHEET!A$1:A$500,0),MATCH("T612",TIMESHEET!$2:$2,0)),0)</f>
        <v/>
      </c>
      <c r="BC589">
        <f>IFERROR(INDEX(TIMESHEET!$A$1:$AI$5000,MATCH(PAYROLL!D589,TIMESHEET!A$1:A$500,0),MATCH("T613",TIMESHEET!$2:$2,0)),0)</f>
        <v/>
      </c>
      <c r="BD589">
        <f>IFERROR(INDEX(TIMESHEET!$A$1:$AI$5000,MATCH(PAYROLL!D589,TIMESHEET!A$1:A$500,0),MATCH("T500",TIMESHEET!$2:$2,0)),0)</f>
        <v/>
      </c>
      <c r="BE589">
        <f>IFERROR(IF(LEFT(INDEX(PIS!O$1:O$500,MATCH(D589,PIS!C$1:C$500)),1)="M",T589/AD589/8*(AW589+AX589*1.5+AY589*2+AZ589*3+BA589*2.1+BB589*2.7+BC589*3.9+BD589*0.3),T589/8*(AW589+AX589*1.5+AY589*2+AZ589*3+BA589*2.1+BB589*2.7+BC589*3.9+BD589*0.3)),0)</f>
        <v/>
      </c>
      <c r="BF589">
        <f>IFERROR(INDEX(ADJ!$A$1:$BZ$1000,MATCH(PAYROLL!$D589,ADJ!A$1:A$500,0),MATCH(PAYROLL!BF$2,ADJ!$2:$2,0)),0)</f>
        <v/>
      </c>
      <c r="BG589">
        <f>IFERROR(INDEX(ADJ!$A$1:$BZ$1000,MATCH(PAYROLL!D589,ADJ!A$1:A$500,0),MATCH(PAYROLL!BG$2,ADJ!$2:$2,0)),0)</f>
        <v/>
      </c>
      <c r="BH589">
        <f>IFERROR(INDEX(ADJ!$A$1:$BZ$1000,MATCH(PAYROLL!D589,ADJ!A$1:A$500,0),MATCH(PAYROLL!BH$2,ADJ!$2:$2,0)),0)</f>
        <v/>
      </c>
      <c r="BI589">
        <f>IFERROR(INDEX(ADJ!$A$1:$BZ$1000,MATCH(PAYROLL!D589,ADJ!A$1:A$500,0),MATCH(PAYROLL!BI$2,ADJ!$2:$2,0)),0)</f>
        <v/>
      </c>
      <c r="BJ589">
        <f>IFERROR(INDEX(ADJ!$A$1:$BZ$1000,MATCH(PAYROLL!D589,ADJ!A$1:A$500,0),MATCH(PAYROLL!BJ$2,ADJ!$2:$2,0)),0)</f>
        <v/>
      </c>
      <c r="BK589">
        <f>SUM(BF589:BJ589)</f>
        <v/>
      </c>
      <c r="BL589">
        <f>IFERROR(INDEX(ADJ!$A$1:$BZ$1000,MATCH(PAYROLL!D589,ADJ!A$1:A$500,0),MATCH(PAYROLL!BL$2,ADJ!$2:$2,0)),0)</f>
        <v/>
      </c>
      <c r="BM589">
        <f>IFERROR(INDEX(ADJ!$A$1:$BZ$1000,MATCH(PAYROLL!D589,ADJ!A$1:A$500,0),MATCH(PAYROLL!BM$2,ADJ!$2:$2,0)),0)</f>
        <v/>
      </c>
      <c r="BN589">
        <f>IFERROR(INDEX(ADJ!$A$1:$BZ$1000,MATCH(PAYROLL!D589,ADJ!A$1:A$500,0),MATCH(PAYROLL!BN$2,ADJ!$2:$2,0)),0)</f>
        <v/>
      </c>
      <c r="BO589">
        <f>IFERROR(INDEX(ADJ!$A$1:$BZ$1000,MATCH(PAYROLL!D589,ADJ!A$1:A$500,0),MATCH(PAYROLL!BO$2,ADJ!$2:$2,0)),0)</f>
        <v/>
      </c>
      <c r="BP589">
        <f>SUM(AM589,AV589,BE589,BK589,BL589:BO589)</f>
        <v/>
      </c>
      <c r="BQ589">
        <f>BO589</f>
        <v/>
      </c>
      <c r="BR589">
        <f>IFERROR(ROUND(IF(LEFT(INDEX(PIS!O$1:O$500,MATCH(D589,PIS!C$1:C$500)),1)="D",T589/8*(BD589*0.3),IF(LEFT(INDEX(PIS!O$1:O$500,MATCH(D589,PIS!C$1:C$500)),1)="H",T589*($BD589*0.3),T589/$AD589/8*($BD589*0.3))),0),0)</f>
        <v/>
      </c>
      <c r="BS589">
        <f>IF(AP589&lt;1,0,MIN(AP589,730000))</f>
        <v/>
      </c>
      <c r="BT589">
        <f>IFERROR(ROUND((BE589-SUM(AW589:BC589)*T589/AD589/8),0)-BR589,0)</f>
        <v/>
      </c>
      <c r="BU589">
        <f>AO589</f>
        <v/>
      </c>
      <c r="BV589">
        <f>SUM(BQ589:BU589)</f>
        <v/>
      </c>
      <c r="BW589">
        <f>BP589-BV589</f>
        <v/>
      </c>
      <c r="BX589">
        <f>IFERROR(IF(RIGHT(INDEX(PIS!O$1:O$500,MATCH(D589,PIS!C$1:C$500)),5)="Gross",MIN(U589+V589,VLOOKUP("R700",TSC!B:C,2,0)*VLOOKUP("R101",TSC!B:C,2,0))*VLOOKUP("R701",TSC!B:C,2,0)%,0),0)</f>
        <v/>
      </c>
      <c r="BY589">
        <f>IFERROR(IF(RIGHT(INDEX(PIS!O$1:O$500,MATCH(D589,PIS!C$1:C$500)),5)="Gross",MIN(U589+V589,VLOOKUP("R700",TSC!B:C,2,0)*VLOOKUP("R101",TSC!B:C,2,0))*VLOOKUP("T704",TSC!B:C,2,0)%,0),0)</f>
        <v/>
      </c>
      <c r="BZ589">
        <f>IFERROR(IF(RIGHT(INDEX(PIS!O$1:O$500,MATCH(D589,PIS!C$1:C$500)),5)="Gross",MIN(U589+V589,VLOOKUP("R700",TSC!B:C,2,0)*VLOOKUP("1",TSC!F:G,2,0))*VLOOKUP("T705",TSC!B:C,2,0)%,0),0)</f>
        <v/>
      </c>
      <c r="CA589">
        <f>IFERROR(INDEX(ADJ!$A$1:$BZ$1000,MATCH(PAYROLL!D589,ADJ!A$1:A$500,0),MATCH(PAYROLL!CA$2,ADJ!$2:$2,0)),0)</f>
        <v/>
      </c>
      <c r="CB589">
        <f>IFERROR(INDEX(ADJ!$A$1:$BZ$1000,MATCH(PAYROLL!D589,ADJ!A$1:A$500,0),MATCH(PAYROLL!CB$2,ADJ!$2:$2,0)),0)</f>
        <v/>
      </c>
      <c r="CC589">
        <f>SUM(BX589:CB589)</f>
        <v/>
      </c>
      <c r="CD589">
        <f>IFERROR(INDEX(PIS!$A$1:$BZ$1000,MATCH(PAYROLL!D589,PIS!C$1:C$500,0),MATCH(PAYROLL!CD$1,PIS!$1:$1,0)),0)</f>
        <v/>
      </c>
      <c r="CE589">
        <f>IFERROR(IF(OR(INDEX(PIS!P$1:P$500,MATCH(D589,PIS!C$1:C$500,0))="LT2",INDEX(PIS!P$1:P$500,MATCH(D589,PIS!C$1:C$500,0))="P10"),0,SUM(CC589,CD589*VLOOKUP("R601",TSC!B:C,2,0),VLOOKUP("R602",TSC!B:C,2,0))),0)</f>
        <v/>
      </c>
      <c r="CF589">
        <f>MAX(BW589-CE589,0)</f>
        <v/>
      </c>
      <c r="CG589">
        <f>IFERROR(IF(OR(RIGHT(INDEX(PIS!P$1:P$500,MATCH(D589,PIS!C$1:C$500)),5)="P10",RIGHT(INDEX(PIS!P$1:P$500,MATCH(D589,PIS!C$1:C$500)),5)="CK"),0,IF(CF589&lt;=5000000,CF589*5%,IF(CF589&lt;=10000000,CF589*10%-250000,IF(CF589&lt;=18000000,CF589*15%-750000,IF(CF589&lt;=32000000,CF589*20%-1650000,IF(CF589&lt;=52000000,CF589*25%-3250000,IF(CF589&lt;=80000000,BH589*30%-5850000,CF589*35%-9850000))))))),0)</f>
        <v/>
      </c>
      <c r="CH589">
        <f>IFERROR(IF(OR(INDEX(PIS!P$1:P$500,MATCH(D589,PIS!C$1:C$500))="LT",INDEX(PIS!P$1:P$500,MATCH(D589,PIS!C$1:C$500))="CK"),0,IF(CF589&lt;2000000,0,CF589*10%)),0)</f>
        <v/>
      </c>
      <c r="CI589">
        <f>IFERROR(INDEX(ADJ!$A$1:$BZ$1000,MATCH(PAYROLL!D589,ADJ!A$1:A$500,0),MATCH(PAYROLL!CI$2,ADJ!$2:$2,0)),0)</f>
        <v/>
      </c>
      <c r="CJ589">
        <f>IFERROR(INDEX(ADJ!$A$1:$BZ$1000,MATCH(PAYROLL!D589,ADJ!A$1:A$500,0),MATCH(PAYROLL!CJ$2,ADJ!$2:$2,0)),0)</f>
        <v/>
      </c>
      <c r="CK589">
        <f>IFERROR(INDEX(ADJ!$A$1:$BZ$1000,MATCH(PAYROLL!D589,ADJ!A$1:A$500,0),MATCH(PAYROLL!CK$2,ADJ!$2:$2,0)),0)</f>
        <v/>
      </c>
      <c r="CL589">
        <f>SUM(CG589:CK589)</f>
        <v/>
      </c>
      <c r="CM589">
        <f>ROUND(SUM(CH589:CK589),0)</f>
        <v/>
      </c>
      <c r="CN589">
        <f>IFERROR(INDEX(CSDA!D$1:D$500,MATCH($CN$2,CSDA!C$1:C$500,0))*INDEX(PIS!V$1:V$500,MATCH(D589,PIS!C$1:C$500))+INDEX(ADJ!$A$1:$BZ$1000,MATCH(PAYROLL!D589,ADJ!A$1:A$500,0),MATCH(PAYROLL!CN$2,ADJ!$2:$2,0)),0)</f>
        <v/>
      </c>
      <c r="CO589">
        <f>IFERROR(INDEX(ADJ!$A$1:$BZ$1000,MATCH(PAYROLL!D589,ADJ!A$1:A$500,0),MATCH(PAYROLL!CO$2,ADJ!$2:$2,0)),0)</f>
        <v/>
      </c>
      <c r="CP589">
        <f>IFERROR(INDEX(ADJ!$A$1:$BZ$1000,MATCH(PAYROLL!D589,ADJ!A$1:A$500,0),MATCH(PAYROLL!CP$2,ADJ!$2:$2,0)),0)</f>
        <v/>
      </c>
      <c r="CQ589">
        <f>BP589-CL589-CI589-CM589-CN589-CO589-CP589-CC589</f>
        <v/>
      </c>
      <c r="CR589">
        <f>IFERROR(IF(RIGHT(INDEX(PIS!O$1:O$500,MATCH(D589,PIS!C$1:C$500,0)),5)="Gross",MIN(U589+V589,VLOOKUP("R700",TSC!B:C,2,0)*VLOOKUP("R101",TSC!B:C,2,0))*(VLOOKUP("T711",TSC!B:C,2,0)+VLOOKUP("T712",TSC!B:C,2,0))%,MIN(T589+V589,VLOOKUP("R700",TSC!B:C,2,0)*VLOOKUP("R101",TSC!B:C,2,0))*(VLOOKUP("T711",TSC!B:C,2,0)+VLOOKUP("T712",TSC!B:C,2,0)+VLOOKUP("R701",TSC!B:C,2,0))%),0)</f>
        <v/>
      </c>
      <c r="CS589">
        <f>IFERROR(IF(RIGHT(INDEX(PIS!O$1:O$500,MATCH(D589,PIS!C$1:C$500,0)),5)="Gross",MIN(U589+V589,VLOOKUP("R700",TSC!B:C,2,0)*VLOOKUP("R101",TSC!B:C,2,0))*(VLOOKUP("T714",TSC!B:C,2,0))%,MIN(T589+V589,VLOOKUP("R700",TSC!B:C,2,0)*VLOOKUP("R101",TSC!B:C,2,0))*(VLOOKUP("T704",TSC!B:C,2,0)+VLOOKUP("T714",TSC!B:C,2,0))%),0)</f>
        <v/>
      </c>
      <c r="CT589">
        <f>IFERROR(IF(RIGHT(INDEX(PIS!O$1:O$500,MATCH(D589,PIS!C$1:C$500,0)),5)="Gross",MIN(U589+V589,VLOOKUP("R700",TSC!B:C,2,0)*VLOOKUP("R101",TSC!B:C,2,0))*VLOOKUP("T705",TSC!B:C,2,0)%,MIN(T589+V589,VLOOKUP("R700",TSC!B:C,2,0)*VLOOKUP("R101",TSC!B:C,2,0))*VLOOKUP("T705",TSC!B:C,2,0)%),0)</f>
        <v/>
      </c>
      <c r="CU589">
        <f>IFERROR(IF(RIGHT(INDEX(PIS!O$1:O$500,MATCH(D589,PIS!C$1:C$500,0)),5)="Gross",MIN(U589+V589,VLOOKUP("R700",TSC!B:C,2,0)*VLOOKUP("R101",TSC!B:C,2,0))*(VLOOKUP("T713",TSC!B:C,2,0))%,MIN(T589+V589,VLOOKUP("R700",TSC!B:C,2,0)*VLOOKUP("R101",TSC!B:C,2,0))*(VLOOKUP("T713",TSC!B:C,2,0))%),0)</f>
        <v/>
      </c>
      <c r="CV589">
        <f>IFERROR(INDEX(ADJ!$A$1:$BZ$1000,MATCH(PAYROLL!D589,ADJ!A$1:A$500,0),MATCH(PAYROLL!CV$2,ADJ!$2:$2,0)),0)</f>
        <v/>
      </c>
      <c r="CW589">
        <f>IFERROR(INDEX(ADJ!$A$1:$BZ$1000,MATCH(PAYROLL!D589,ADJ!A$1:A$500,0),MATCH(PAYROLL!CW$2,ADJ!$2:$2,0)),0)</f>
        <v/>
      </c>
      <c r="CX589">
        <f>SUM(CR589:CW589)</f>
        <v/>
      </c>
      <c r="CY589">
        <f>ROUND(IF(CR589&gt;0,T589+V589*VLOOKUP("R202",TSC!$B$1:$C$500,2,0),0),0)</f>
        <v/>
      </c>
      <c r="CZ589">
        <f>IFERROR(INDEX(CSDA!D$1:D$500,MATCH($CZ$2,CSDA!C$1:C$500,0)),0)</f>
        <v/>
      </c>
      <c r="DA589">
        <f>ROUND(T589*0.7%,0)</f>
        <v/>
      </c>
      <c r="DB589">
        <f>ROUND(T589/12,0)</f>
        <v/>
      </c>
      <c r="DC589">
        <f ref="DC589" t="array">IFERROR(INDEX(CSDA!D$1:D$500,MATCH("Trích giữ"&amp;PAYROLL!DC$2,CSDA!A$1:A$500&amp;CSDA!C$1:C$500,0)),0)</f>
        <v/>
      </c>
      <c r="DD589">
        <f ref="DD589" t="array">IFERROR(INDEX(CSDA!D$1:D$500,MATCH("Trích giữ"&amp;PAYROLL!DD$2,CSDA!A$1:A$500&amp;CSDA!C$1:C$500,0)),0)</f>
        <v/>
      </c>
      <c r="DE589">
        <f ref="DE589" t="array">IFERROR(INDEX(CSDA!D$1:D$500,MATCH("Trích giữ"&amp;PAYROLL!DE$2,CSDA!A$1:A$500&amp;CSDA!C$1:C$500,0)),0)</f>
        <v/>
      </c>
      <c r="DF589">
        <f>IFERROR(INDEX(CSDA!D$1:D$500,MATCH(PAYROLL!DF$2,CSDA!C$1:C$500,0)),0)</f>
        <v/>
      </c>
      <c r="DG589">
        <f ref="DG589" t="array">IFERROR(INDEX(CSDA!D$1:D$500,MATCH("Trích giữ"&amp;PAYROLL!DG$2,CSDA!A$1:A$500&amp;CSDA!C$1:C$500,0)),0)</f>
        <v/>
      </c>
      <c r="DH589">
        <f>ROUND(T589/26,0)</f>
        <v/>
      </c>
      <c r="DI589">
        <f ref="DI589" t="array">IFERROR(INDEX(CSDA!D$1:D$500,MATCH("Trích giữ"&amp;PAYROLL!DI$2,CSDA!A$1:A$500&amp;CSDA!C$1:C$500,0)),0)</f>
        <v/>
      </c>
      <c r="DJ589">
        <f>IF(U589=0,T589*21.5%-BL589,0)</f>
        <v/>
      </c>
      <c r="DK589">
        <f ref="DK589" t="array">IFERROR(INDEX(CSDA!D$1:D$500,MATCH("Trích giữ"&amp;PAYROLL!DK$2,CSDA!A$1:A$500&amp;CSDA!C$1:C$500,0)),0)</f>
        <v/>
      </c>
      <c r="DL589">
        <f>IFERROR(INDEX(CSDA!D$1:D$500,MATCH(PAYROLL!DL$2,CSDA!C$1:C$500,0))/12,0)</f>
        <v/>
      </c>
      <c r="DM589">
        <f>SUM(DB589:DL589)</f>
        <v/>
      </c>
      <c r="DN589">
        <f>IFERROR(INDEX(ADJ!$A$1:$BZ$1000,MATCH(PAYROLL!D589,ADJ!A$1:A$500,0),MATCH(PAYROLL!DN$2,ADJ!$2:$2,0)),0)</f>
        <v/>
      </c>
      <c r="DO589">
        <f>IFERROR(SUM(BP589,DM589:DN589,CX589:DA589)-DT589,0)</f>
        <v/>
      </c>
      <c r="DP589">
        <f ref="DP589" t="array">SUM(BW589*IFERROR(INDEX(CSDA!D$1:D$500,MATCH(BW$2,CSDA!C$1:C$500,0)),0)%,CX589*IFERROR(INDEX(CSDA!D$1:D$500,MATCH(CX$2,CSDA!C$1:C$500,0)),0)%,DA589*IFERROR(INDEX(CSDA!D$1:D$500,MATCH(DA$2,CSDA!C$1:C$500,0)),0)%,DB589*IFERROR(INDEX(CSDA!D$1:D$500,MATCH(DB$2,CSDA!C$1:C$500,0)),0)%,DF589*IFERROR(INDEX(CSDA!D$1:D$500,MATCH("Phí dịch vụ"&amp;PAYROLL!DF$2,CSDA!A$1:A$500&amp;CSDA!C$1:C$500,0)),0)%,DC589*IFERROR(INDEX(CSDA!D$1:D$500,MATCH("Phí dịch vụ"&amp;PAYROLL!DC$2,CSDA!A$1:A$500&amp;CSDA!C$1:C$500,0)),0)%,DH589*IFERROR(INDEX(CSDA!D$1:D$500,MATCH("Phí dịch vụ"&amp;PAYROLL!DH$2,CSDA!A$1:A$500&amp;CSDA!C$1:C$500,0)),0)%,DJ589*IFERROR(INDEX(CSDA!D$1:D$500,MATCH("Phí dịch vụ"&amp;PAYROLL!DJ$2,CSDA!A$1:A$500&amp;CSDA!C$1:C$500,0)),0)%,BN589*IFERROR(INDEX(CSDA!D$1:D$500,MATCH(BN$2,CSDA!C$1:C$500,0)),0)%)-BN589*7%</f>
        <v/>
      </c>
      <c r="DQ589">
        <f>IFERROR(INDEX(ADJ!$A$1:$BZ$1000,MATCH(PAYROLL!D589,ADJ!A$1:A$500,0),MATCH(PAYROLL!DQ$2,ADJ!$2:$2,0)),0)</f>
        <v/>
      </c>
      <c r="DR589">
        <f>IFERROR(INDEX(ADJ!$A$1:$BZ$1000,MATCH(PAYROLL!D589,ADJ!A$1:A$500,0),MATCH(PAYROLL!DR$2,ADJ!$2:$2,0)),0)</f>
        <v/>
      </c>
      <c r="DS589">
        <f>SUM(DP589:DR589)</f>
        <v/>
      </c>
      <c r="DT589">
        <f>EK589</f>
        <v/>
      </c>
      <c r="DU589">
        <f>SUM(DO589:DR589)</f>
        <v/>
      </c>
      <c r="DV589">
        <f>ROUND(DU589*0.1,0)</f>
        <v/>
      </c>
      <c r="DW589">
        <f>DU589+DV589</f>
        <v/>
      </c>
      <c r="DZ589">
        <f>IFERROR(INDEX(ADJ!$A$1:$BZ$1000,MATCH(PAYROLL!$D589,ADJ!A$1:A$500,0),MATCH(PAYROLL!DZ$2,ADJ!$2:$2,0)),0)</f>
        <v/>
      </c>
      <c r="EA589">
        <f>IFERROR(INDEX(ADJ!$A$1:$BZ$1000,MATCH(PAYROLL!$D589,ADJ!A$1:A$500,0),MATCH(PAYROLL!EA$2,ADJ!$2:$2,0)),0)</f>
        <v/>
      </c>
      <c r="EB589">
        <f>IFERROR(INDEX(ADJ!$A$1:$BZ$1000,MATCH(PAYROLL!$D589,ADJ!A$1:A$500,0),MATCH(PAYROLL!EB$2,ADJ!$2:$2,0)),0)</f>
        <v/>
      </c>
      <c r="EC589">
        <f>IFERROR(INDEX(ADJ!$A$1:$BZ$1000,MATCH(PAYROLL!$D589,ADJ!A$1:A$500,0),MATCH(PAYROLL!EC$2,ADJ!$2:$2,0)),0)</f>
        <v/>
      </c>
      <c r="ED589">
        <f>IFERROR(INDEX(ADJ!$A$1:$BZ$1000,MATCH(PAYROLL!$D589,ADJ!A$1:A$500,0),MATCH(PAYROLL!ED$2,ADJ!$2:$2,0)),0)</f>
        <v/>
      </c>
      <c r="EE589">
        <f>IFERROR(INDEX(ADJ!$A$1:$BZ$1000,MATCH(PAYROLL!$D589,ADJ!A$1:A$500,0),MATCH(PAYROLL!EE$2,ADJ!$2:$2,0)),0)</f>
        <v/>
      </c>
      <c r="EF589">
        <f>IFERROR(INDEX(ADJ!$A$1:$BZ$1000,MATCH(PAYROLL!$D589,ADJ!A$1:A$500,0),MATCH(PAYROLL!EF$2,ADJ!$2:$2,0)),0)</f>
        <v/>
      </c>
      <c r="EG589">
        <f>IFERROR(INDEX(ADJ!$A$1:$BZ$1000,MATCH(PAYROLL!$D589,ADJ!A$1:A$500,0),MATCH(PAYROLL!EG$2,ADJ!$2:$2,0)),0)</f>
        <v/>
      </c>
      <c r="EH589">
        <f>IFERROR(INDEX(ADJ!$A$1:$BZ$1000,MATCH(PAYROLL!$D589,ADJ!A$1:A$500,0),MATCH(PAYROLL!EH$2,ADJ!$2:$2,0)),0)</f>
        <v/>
      </c>
      <c r="EI589">
        <f>IFERROR(INDEX(ADJ!$A$1:$BZ$1000,MATCH(PAYROLL!D589,ADJ!A$1:A$500,0),MATCH(PAYROLL!EI$2,ADJ!$2:$2,0)),0)</f>
        <v/>
      </c>
      <c r="EJ589">
        <f>IFERROR(INDEX(ADJ!$A$1:$BZ$1000,MATCH(PAYROLL!$D589,ADJ!A$1:A$500,0),MATCH(PAYROLL!EJ$2,ADJ!$2:$2,0)),0)</f>
        <v/>
      </c>
      <c r="EK589">
        <f>SUM(DZ589:EJ589)</f>
        <v/>
      </c>
    </row>
    <row r="590">
      <c r="A590" t="n">
        <v>588</v>
      </c>
      <c r="B590" t="inlineStr">
        <is>
          <t>Lê Đình Minh</t>
        </is>
      </c>
      <c r="D590" t="inlineStr">
        <is>
          <t>157048-01</t>
        </is>
      </c>
      <c r="S590">
        <f>IFERROR(INDEX(PIS!$A$1:$BZ$1000,MATCH($D590,PIS!C$1:C$500,0),MATCH("Lương CB tháng trước",PIS!$1:$1,0)),0)</f>
        <v/>
      </c>
      <c r="T590">
        <f>IFERROR(INDEX(PIS!$A$1:$BZ$1000,MATCH($D590,PIS!C$1:C$500,0),MATCH("Lương CB hiện tại",PIS!$1:$1,0)),0)</f>
        <v/>
      </c>
      <c r="U590">
        <f>IFERROR(INDEX(PIS!$A$1:$BZ$1000,MATCH($D590,PIS!C$1:C$500,0),MATCH("Lương đóng BHBB",PIS!$1:$1,0)),0)</f>
        <v/>
      </c>
      <c r="V590">
        <f>IFERROR(INDEX(PIS!$A$1:$BZ$1000,MATCH($D590,PIS!C$1:C$500,0),MATCH(V$2,PIS!$2:$2,0)),0)</f>
        <v/>
      </c>
      <c r="W590">
        <f>IFERROR(INDEX(PIS!$A$1:$BZ$1000,MATCH($D590,PIS!C$1:C$500,0),MATCH(W$2,PIS!$2:$2,0)),0)</f>
        <v/>
      </c>
      <c r="X590">
        <f>IFERROR(INDEX(PIS!$A$1:$BZ$1000,MATCH($D590,PIS!C$1:C$500,0),MATCH(X$2,PIS!$2:$2,0)),0)</f>
        <v/>
      </c>
      <c r="Y590">
        <f>IFERROR(INDEX(PIS!$A$1:$BZ$1000,MATCH($D590,PIS!C$1:C$500,0),MATCH(Y$2,PIS!$2:$2,0)),0)</f>
        <v/>
      </c>
      <c r="Z590">
        <f>IFERROR(INDEX(PIS!$A$1:$BZ$1000,MATCH($D590,PIS!C$1:C$500,0),MATCH(Z$2,PIS!$2:$2,0)),0)</f>
        <v/>
      </c>
      <c r="AA590">
        <f>IFERROR(INDEX(PIS!$A$1:$BZ$1000,MATCH($D590,PIS!C$1:C$500,0),MATCH(AA$2,PIS!$2:$2,0)),0)</f>
        <v/>
      </c>
      <c r="AB590">
        <f>IFERROR(INDEX(PIS!$A$1:$BZ$1000,MATCH($D590,PIS!C$1:C$500,0),MATCH(AB$2,PIS!$2:$2,0)),0)</f>
        <v/>
      </c>
      <c r="AC590">
        <f>SUM(V590:AB590)</f>
        <v/>
      </c>
      <c r="AD590">
        <f>IFERROR(INDEX(TIMESHEET!$A$1:$AI$5000,MATCH($D590,TIMESHEET!A$1:A$500,0),MATCH("T100",TIMESHEET!$2:$2,0))-2,0)</f>
        <v/>
      </c>
      <c r="AE590">
        <f>IFERROR(INDEX(TIMESHEET!$A$1:$AI$5000,MATCH($D590,TIMESHEET!A$1:A$500,0),MATCH("T202",TIMESHEET!$2:$2,0)),0)</f>
        <v/>
      </c>
      <c r="AF590">
        <f>IFERROR(INDEX(TIMESHEET!$A$1:$AI$5000,MATCH($D590,TIMESHEET!A$1:A$500,0),MATCH("T302",TIMESHEET!$2:$2,0)),0)</f>
        <v/>
      </c>
      <c r="AG590">
        <f>IFERROR(INDEX(TIMESHEET!$A$1:$AI$5000,MATCH($D590,TIMESHEET!A$1:A$500,0),MATCH("T406",TIMESHEET!$2:$2,0)),0)</f>
        <v/>
      </c>
      <c r="AH590">
        <f>AE590+AG590</f>
        <v/>
      </c>
      <c r="AI590">
        <f>IFERROR(INDEX(TIMESHEET!$A$1:$AI$5000,MATCH($D590,TIMESHEET!A$1:A$500,0),MATCH("T701",TIMESHEET!$2:$2,0)),0)</f>
        <v/>
      </c>
      <c r="AJ590">
        <f>IFERROR(INDEX(TIMESHEET!$A$1:$AI$5000,MATCH($D590,TIMESHEET!B$1:B$500,0),MATCH("T320",TIMESHEET!$2:$2,0)),0)</f>
        <v/>
      </c>
      <c r="AK590">
        <f>IFERROR(IF(LEFT(INDEX(PIS!O$1:O$500,MATCH(D590,PIS!C$1:C$500)),1)="M",T590/AD590*SUM(AE590:AG590),T590*AD590),0)</f>
        <v/>
      </c>
      <c r="AL590">
        <f>IFERROR(INDEX(ADJ!$A$1:$BZ$1000,MATCH(PAYROLL!D590,ADJ!A$1:A$500,0),MATCH(PAYROLL!AL$2,ADJ!$2:$2,0)),0)</f>
        <v/>
      </c>
      <c r="AM590">
        <f>SUM(AK590:AL590)</f>
        <v/>
      </c>
      <c r="AN590">
        <f>IFERROR(ROUND(V590/$AD590*$AH590,0),0)</f>
        <v/>
      </c>
      <c r="AO590">
        <f>IFERROR(ROUND(W590/$AD590*$AH590,0),0)</f>
        <v/>
      </c>
      <c r="AP590">
        <f>IFERROR(ROUND(X590/$AD590*$AE590,0),0)</f>
        <v/>
      </c>
      <c r="AQ590">
        <f>IFERROR(ROUND(Y590/$AD590*$AH590,0),0)</f>
        <v/>
      </c>
      <c r="AR590">
        <f>IFERROR(ROUND(Z590/$AD590*$AH590,0),0)</f>
        <v/>
      </c>
      <c r="AS590">
        <f>IFERROR(ROUND(AA590/$AD590*$AH590,0),0)</f>
        <v/>
      </c>
      <c r="AT590">
        <f>IFERROR(IF((AE590+AF590+AG590)&gt;13,AB590,ROUND(AB590/AD590*AH590,0)),0)</f>
        <v/>
      </c>
      <c r="AU590">
        <f>IFERROR(INDEX(ADJ!$A$1:$BZ$1000,MATCH(PAYROLL!D590,ADJ!A$1:A$500,0),MATCH(PAYROLL!AU$2,ADJ!$2:$2,0)),0)</f>
        <v/>
      </c>
      <c r="AV590">
        <f>ROUND(SUM(AN590:AU590),0)</f>
        <v/>
      </c>
      <c r="AW590">
        <f>IFERROR(INDEX(TIMESHEET!$A$1:$AI$5000,MATCH(PAYROLL!D590,TIMESHEET!A$1:A$500,0),MATCH("T620",TIMESHEET!$2:$2,0)),0)</f>
        <v/>
      </c>
      <c r="AX590">
        <f>IFERROR(INDEX(TIMESHEET!$A$1:$AI$5000,MATCH(PAYROLL!D590,TIMESHEET!A$1:A$500,0),MATCH("T601",TIMESHEET!$2:$2,0)),0)</f>
        <v/>
      </c>
      <c r="AY590">
        <f>IFERROR(INDEX(TIMESHEET!$A$1:$AI$5000,MATCH(PAYROLL!D590,TIMESHEET!A$1:A$500,0),MATCH("T602",TIMESHEET!$2:$2,0)),0)</f>
        <v/>
      </c>
      <c r="AZ590">
        <f>IFERROR(INDEX(TIMESHEET!$A$1:$AI$5000,MATCH(PAYROLL!D590,TIMESHEET!A$1:A$500,0),MATCH("T603",TIMESHEET!$2:$2,0)),0)</f>
        <v/>
      </c>
      <c r="BA590">
        <f>IFERROR(INDEX(TIMESHEET!$A$1:$AI$5000,MATCH(PAYROLL!D590,TIMESHEET!A$1:A$500,0),MATCH("T611",TIMESHEET!$2:$2,0)),0)</f>
        <v/>
      </c>
      <c r="BB590">
        <f>IFERROR(INDEX(TIMESHEET!$A$1:$AI$5000,MATCH(PAYROLL!D590,TIMESHEET!A$1:A$500,0),MATCH("T612",TIMESHEET!$2:$2,0)),0)</f>
        <v/>
      </c>
      <c r="BC590">
        <f>IFERROR(INDEX(TIMESHEET!$A$1:$AI$5000,MATCH(PAYROLL!D590,TIMESHEET!A$1:A$500,0),MATCH("T613",TIMESHEET!$2:$2,0)),0)</f>
        <v/>
      </c>
      <c r="BD590">
        <f>IFERROR(INDEX(TIMESHEET!$A$1:$AI$5000,MATCH(PAYROLL!D590,TIMESHEET!A$1:A$500,0),MATCH("T500",TIMESHEET!$2:$2,0)),0)</f>
        <v/>
      </c>
      <c r="BE590">
        <f>IFERROR(IF(LEFT(INDEX(PIS!O$1:O$500,MATCH(D590,PIS!C$1:C$500)),1)="M",T590/AD590/8*(AW590+AX590*1.5+AY590*2+AZ590*3+BA590*2.1+BB590*2.7+BC590*3.9+BD590*0.3),T590/8*(AW590+AX590*1.5+AY590*2+AZ590*3+BA590*2.1+BB590*2.7+BC590*3.9+BD590*0.3)),0)</f>
        <v/>
      </c>
      <c r="BF590">
        <f>IFERROR(INDEX(ADJ!$A$1:$BZ$1000,MATCH(PAYROLL!$D590,ADJ!A$1:A$500,0),MATCH(PAYROLL!BF$2,ADJ!$2:$2,0)),0)</f>
        <v/>
      </c>
      <c r="BG590">
        <f>IFERROR(INDEX(ADJ!$A$1:$BZ$1000,MATCH(PAYROLL!D590,ADJ!A$1:A$500,0),MATCH(PAYROLL!BG$2,ADJ!$2:$2,0)),0)</f>
        <v/>
      </c>
      <c r="BH590">
        <f>IFERROR(INDEX(ADJ!$A$1:$BZ$1000,MATCH(PAYROLL!D590,ADJ!A$1:A$500,0),MATCH(PAYROLL!BH$2,ADJ!$2:$2,0)),0)</f>
        <v/>
      </c>
      <c r="BI590">
        <f>IFERROR(INDEX(ADJ!$A$1:$BZ$1000,MATCH(PAYROLL!D590,ADJ!A$1:A$500,0),MATCH(PAYROLL!BI$2,ADJ!$2:$2,0)),0)</f>
        <v/>
      </c>
      <c r="BJ590">
        <f>IFERROR(INDEX(ADJ!$A$1:$BZ$1000,MATCH(PAYROLL!D590,ADJ!A$1:A$500,0),MATCH(PAYROLL!BJ$2,ADJ!$2:$2,0)),0)</f>
        <v/>
      </c>
      <c r="BK590">
        <f>SUM(BF590:BJ590)</f>
        <v/>
      </c>
      <c r="BL590">
        <f>IFERROR(INDEX(ADJ!$A$1:$BZ$1000,MATCH(PAYROLL!D590,ADJ!A$1:A$500,0),MATCH(PAYROLL!BL$2,ADJ!$2:$2,0)),0)</f>
        <v/>
      </c>
      <c r="BM590">
        <f>IFERROR(INDEX(ADJ!$A$1:$BZ$1000,MATCH(PAYROLL!D590,ADJ!A$1:A$500,0),MATCH(PAYROLL!BM$2,ADJ!$2:$2,0)),0)</f>
        <v/>
      </c>
      <c r="BN590">
        <f>IFERROR(INDEX(ADJ!$A$1:$BZ$1000,MATCH(PAYROLL!D590,ADJ!A$1:A$500,0),MATCH(PAYROLL!BN$2,ADJ!$2:$2,0)),0)</f>
        <v/>
      </c>
      <c r="BO590">
        <f>IFERROR(INDEX(ADJ!$A$1:$BZ$1000,MATCH(PAYROLL!D590,ADJ!A$1:A$500,0),MATCH(PAYROLL!BO$2,ADJ!$2:$2,0)),0)</f>
        <v/>
      </c>
      <c r="BP590">
        <f>SUM(AM590,AV590,BE590,BK590,BL590:BO590)</f>
        <v/>
      </c>
      <c r="BQ590">
        <f>BO590</f>
        <v/>
      </c>
      <c r="BR590">
        <f>IFERROR(ROUND(IF(LEFT(INDEX(PIS!O$1:O$500,MATCH(D590,PIS!C$1:C$500)),1)="D",T590/8*(BD590*0.3),IF(LEFT(INDEX(PIS!O$1:O$500,MATCH(D590,PIS!C$1:C$500)),1)="H",T590*($BD590*0.3),T590/$AD590/8*($BD590*0.3))),0),0)</f>
        <v/>
      </c>
      <c r="BS590">
        <f>IF(AP590&lt;1,0,MIN(AP590,730000))</f>
        <v/>
      </c>
      <c r="BT590">
        <f>IFERROR(ROUND((BE590-SUM(AW590:BC590)*T590/AD590/8),0)-BR590,0)</f>
        <v/>
      </c>
      <c r="BU590">
        <f>AO590</f>
        <v/>
      </c>
      <c r="BV590">
        <f>SUM(BQ590:BU590)</f>
        <v/>
      </c>
      <c r="BW590">
        <f>BP590-BV590</f>
        <v/>
      </c>
      <c r="BX590">
        <f>IFERROR(IF(RIGHT(INDEX(PIS!O$1:O$500,MATCH(D590,PIS!C$1:C$500)),5)="Gross",MIN(U590+V590,VLOOKUP("R700",TSC!B:C,2,0)*VLOOKUP("R101",TSC!B:C,2,0))*VLOOKUP("R701",TSC!B:C,2,0)%,0),0)</f>
        <v/>
      </c>
      <c r="BY590">
        <f>IFERROR(IF(RIGHT(INDEX(PIS!O$1:O$500,MATCH(D590,PIS!C$1:C$500)),5)="Gross",MIN(U590+V590,VLOOKUP("R700",TSC!B:C,2,0)*VLOOKUP("R101",TSC!B:C,2,0))*VLOOKUP("T704",TSC!B:C,2,0)%,0),0)</f>
        <v/>
      </c>
      <c r="BZ590">
        <f>IFERROR(IF(RIGHT(INDEX(PIS!O$1:O$500,MATCH(D590,PIS!C$1:C$500)),5)="Gross",MIN(U590+V590,VLOOKUP("R700",TSC!B:C,2,0)*VLOOKUP("1",TSC!F:G,2,0))*VLOOKUP("T705",TSC!B:C,2,0)%,0),0)</f>
        <v/>
      </c>
      <c r="CA590">
        <f>IFERROR(INDEX(ADJ!$A$1:$BZ$1000,MATCH(PAYROLL!D590,ADJ!A$1:A$500,0),MATCH(PAYROLL!CA$2,ADJ!$2:$2,0)),0)</f>
        <v/>
      </c>
      <c r="CB590">
        <f>IFERROR(INDEX(ADJ!$A$1:$BZ$1000,MATCH(PAYROLL!D590,ADJ!A$1:A$500,0),MATCH(PAYROLL!CB$2,ADJ!$2:$2,0)),0)</f>
        <v/>
      </c>
      <c r="CC590">
        <f>SUM(BX590:CB590)</f>
        <v/>
      </c>
      <c r="CD590">
        <f>IFERROR(INDEX(PIS!$A$1:$BZ$1000,MATCH(PAYROLL!D590,PIS!C$1:C$500,0),MATCH(PAYROLL!CD$1,PIS!$1:$1,0)),0)</f>
        <v/>
      </c>
      <c r="CE590">
        <f>IFERROR(IF(OR(INDEX(PIS!P$1:P$500,MATCH(D590,PIS!C$1:C$500,0))="LT2",INDEX(PIS!P$1:P$500,MATCH(D590,PIS!C$1:C$500,0))="P10"),0,SUM(CC590,CD590*VLOOKUP("R601",TSC!B:C,2,0),VLOOKUP("R602",TSC!B:C,2,0))),0)</f>
        <v/>
      </c>
      <c r="CF590">
        <f>MAX(BW590-CE590,0)</f>
        <v/>
      </c>
      <c r="CG590">
        <f>IFERROR(IF(OR(RIGHT(INDEX(PIS!P$1:P$500,MATCH(D590,PIS!C$1:C$500)),5)="P10",RIGHT(INDEX(PIS!P$1:P$500,MATCH(D590,PIS!C$1:C$500)),5)="CK"),0,IF(CF590&lt;=5000000,CF590*5%,IF(CF590&lt;=10000000,CF590*10%-250000,IF(CF590&lt;=18000000,CF590*15%-750000,IF(CF590&lt;=32000000,CF590*20%-1650000,IF(CF590&lt;=52000000,CF590*25%-3250000,IF(CF590&lt;=80000000,BH590*30%-5850000,CF590*35%-9850000))))))),0)</f>
        <v/>
      </c>
      <c r="CH590">
        <f>IFERROR(IF(OR(INDEX(PIS!P$1:P$500,MATCH(D590,PIS!C$1:C$500))="LT",INDEX(PIS!P$1:P$500,MATCH(D590,PIS!C$1:C$500))="CK"),0,IF(CF590&lt;2000000,0,CF590*10%)),0)</f>
        <v/>
      </c>
      <c r="CI590">
        <f>IFERROR(INDEX(ADJ!$A$1:$BZ$1000,MATCH(PAYROLL!D590,ADJ!A$1:A$500,0),MATCH(PAYROLL!CI$2,ADJ!$2:$2,0)),0)</f>
        <v/>
      </c>
      <c r="CJ590">
        <f>IFERROR(INDEX(ADJ!$A$1:$BZ$1000,MATCH(PAYROLL!D590,ADJ!A$1:A$500,0),MATCH(PAYROLL!CJ$2,ADJ!$2:$2,0)),0)</f>
        <v/>
      </c>
      <c r="CK590">
        <f>IFERROR(INDEX(ADJ!$A$1:$BZ$1000,MATCH(PAYROLL!D590,ADJ!A$1:A$500,0),MATCH(PAYROLL!CK$2,ADJ!$2:$2,0)),0)</f>
        <v/>
      </c>
      <c r="CL590">
        <f>SUM(CG590:CK590)</f>
        <v/>
      </c>
      <c r="CM590">
        <f>ROUND(SUM(CH590:CK590),0)</f>
        <v/>
      </c>
      <c r="CN590">
        <f>IFERROR(INDEX(CSDA!D$1:D$500,MATCH($CN$2,CSDA!C$1:C$500,0))*INDEX(PIS!V$1:V$500,MATCH(D590,PIS!C$1:C$500))+INDEX(ADJ!$A$1:$BZ$1000,MATCH(PAYROLL!D590,ADJ!A$1:A$500,0),MATCH(PAYROLL!CN$2,ADJ!$2:$2,0)),0)</f>
        <v/>
      </c>
      <c r="CO590">
        <f>IFERROR(INDEX(ADJ!$A$1:$BZ$1000,MATCH(PAYROLL!D590,ADJ!A$1:A$500,0),MATCH(PAYROLL!CO$2,ADJ!$2:$2,0)),0)</f>
        <v/>
      </c>
      <c r="CP590">
        <f>IFERROR(INDEX(ADJ!$A$1:$BZ$1000,MATCH(PAYROLL!D590,ADJ!A$1:A$500,0),MATCH(PAYROLL!CP$2,ADJ!$2:$2,0)),0)</f>
        <v/>
      </c>
      <c r="CQ590">
        <f>BP590-CL590-CI590-CM590-CN590-CO590-CP590-CC590</f>
        <v/>
      </c>
      <c r="CR590">
        <f>IFERROR(IF(RIGHT(INDEX(PIS!O$1:O$500,MATCH(D590,PIS!C$1:C$500,0)),5)="Gross",MIN(U590+V590,VLOOKUP("R700",TSC!B:C,2,0)*VLOOKUP("R101",TSC!B:C,2,0))*(VLOOKUP("T711",TSC!B:C,2,0)+VLOOKUP("T712",TSC!B:C,2,0))%,MIN(T590+V590,VLOOKUP("R700",TSC!B:C,2,0)*VLOOKUP("R101",TSC!B:C,2,0))*(VLOOKUP("T711",TSC!B:C,2,0)+VLOOKUP("T712",TSC!B:C,2,0)+VLOOKUP("R701",TSC!B:C,2,0))%),0)</f>
        <v/>
      </c>
      <c r="CS590">
        <f>IFERROR(IF(RIGHT(INDEX(PIS!O$1:O$500,MATCH(D590,PIS!C$1:C$500,0)),5)="Gross",MIN(U590+V590,VLOOKUP("R700",TSC!B:C,2,0)*VLOOKUP("R101",TSC!B:C,2,0))*(VLOOKUP("T714",TSC!B:C,2,0))%,MIN(T590+V590,VLOOKUP("R700",TSC!B:C,2,0)*VLOOKUP("R101",TSC!B:C,2,0))*(VLOOKUP("T704",TSC!B:C,2,0)+VLOOKUP("T714",TSC!B:C,2,0))%),0)</f>
        <v/>
      </c>
      <c r="CT590">
        <f>IFERROR(IF(RIGHT(INDEX(PIS!O$1:O$500,MATCH(D590,PIS!C$1:C$500,0)),5)="Gross",MIN(U590+V590,VLOOKUP("R700",TSC!B:C,2,0)*VLOOKUP("R101",TSC!B:C,2,0))*VLOOKUP("T705",TSC!B:C,2,0)%,MIN(T590+V590,VLOOKUP("R700",TSC!B:C,2,0)*VLOOKUP("R101",TSC!B:C,2,0))*VLOOKUP("T705",TSC!B:C,2,0)%),0)</f>
        <v/>
      </c>
      <c r="CU590">
        <f>IFERROR(IF(RIGHT(INDEX(PIS!O$1:O$500,MATCH(D590,PIS!C$1:C$500,0)),5)="Gross",MIN(U590+V590,VLOOKUP("R700",TSC!B:C,2,0)*VLOOKUP("R101",TSC!B:C,2,0))*(VLOOKUP("T713",TSC!B:C,2,0))%,MIN(T590+V590,VLOOKUP("R700",TSC!B:C,2,0)*VLOOKUP("R101",TSC!B:C,2,0))*(VLOOKUP("T713",TSC!B:C,2,0))%),0)</f>
        <v/>
      </c>
      <c r="CV590">
        <f>IFERROR(INDEX(ADJ!$A$1:$BZ$1000,MATCH(PAYROLL!D590,ADJ!A$1:A$500,0),MATCH(PAYROLL!CV$2,ADJ!$2:$2,0)),0)</f>
        <v/>
      </c>
      <c r="CW590">
        <f>IFERROR(INDEX(ADJ!$A$1:$BZ$1000,MATCH(PAYROLL!D590,ADJ!A$1:A$500,0),MATCH(PAYROLL!CW$2,ADJ!$2:$2,0)),0)</f>
        <v/>
      </c>
      <c r="CX590">
        <f>SUM(CR590:CW590)</f>
        <v/>
      </c>
      <c r="CY590">
        <f>ROUND(IF(CR590&gt;0,T590+V590*VLOOKUP("R202",TSC!$B$1:$C$500,2,0),0),0)</f>
        <v/>
      </c>
      <c r="CZ590">
        <f>IFERROR(INDEX(CSDA!D$1:D$500,MATCH($CZ$2,CSDA!C$1:C$500,0)),0)</f>
        <v/>
      </c>
      <c r="DA590">
        <f>ROUND(T590*0.7%,0)</f>
        <v/>
      </c>
      <c r="DB590">
        <f>ROUND(T590/12,0)</f>
        <v/>
      </c>
      <c r="DC590">
        <f ref="DC590" t="array">IFERROR(INDEX(CSDA!D$1:D$500,MATCH("Trích giữ"&amp;PAYROLL!DC$2,CSDA!A$1:A$500&amp;CSDA!C$1:C$500,0)),0)</f>
        <v/>
      </c>
      <c r="DD590">
        <f ref="DD590" t="array">IFERROR(INDEX(CSDA!D$1:D$500,MATCH("Trích giữ"&amp;PAYROLL!DD$2,CSDA!A$1:A$500&amp;CSDA!C$1:C$500,0)),0)</f>
        <v/>
      </c>
      <c r="DE590">
        <f ref="DE590" t="array">IFERROR(INDEX(CSDA!D$1:D$500,MATCH("Trích giữ"&amp;PAYROLL!DE$2,CSDA!A$1:A$500&amp;CSDA!C$1:C$500,0)),0)</f>
        <v/>
      </c>
      <c r="DF590">
        <f>IFERROR(INDEX(CSDA!D$1:D$500,MATCH(PAYROLL!DF$2,CSDA!C$1:C$500,0)),0)</f>
        <v/>
      </c>
      <c r="DG590">
        <f ref="DG590" t="array">IFERROR(INDEX(CSDA!D$1:D$500,MATCH("Trích giữ"&amp;PAYROLL!DG$2,CSDA!A$1:A$500&amp;CSDA!C$1:C$500,0)),0)</f>
        <v/>
      </c>
      <c r="DH590">
        <f>ROUND(T590/26,0)</f>
        <v/>
      </c>
      <c r="DI590">
        <f ref="DI590" t="array">IFERROR(INDEX(CSDA!D$1:D$500,MATCH("Trích giữ"&amp;PAYROLL!DI$2,CSDA!A$1:A$500&amp;CSDA!C$1:C$500,0)),0)</f>
        <v/>
      </c>
      <c r="DJ590">
        <f>IF(U590=0,T590*21.5%-BL590,0)</f>
        <v/>
      </c>
      <c r="DK590">
        <f ref="DK590" t="array">IFERROR(INDEX(CSDA!D$1:D$500,MATCH("Trích giữ"&amp;PAYROLL!DK$2,CSDA!A$1:A$500&amp;CSDA!C$1:C$500,0)),0)</f>
        <v/>
      </c>
      <c r="DL590">
        <f>IFERROR(INDEX(CSDA!D$1:D$500,MATCH(PAYROLL!DL$2,CSDA!C$1:C$500,0))/12,0)</f>
        <v/>
      </c>
      <c r="DM590">
        <f>SUM(DB590:DL590)</f>
        <v/>
      </c>
      <c r="DN590">
        <f>IFERROR(INDEX(ADJ!$A$1:$BZ$1000,MATCH(PAYROLL!D590,ADJ!A$1:A$500,0),MATCH(PAYROLL!DN$2,ADJ!$2:$2,0)),0)</f>
        <v/>
      </c>
      <c r="DO590">
        <f>IFERROR(SUM(BP590,DM590:DN590,CX590:DA590)-DT590,0)</f>
        <v/>
      </c>
      <c r="DP590">
        <f ref="DP590" t="array">SUM(BW590*IFERROR(INDEX(CSDA!D$1:D$500,MATCH(BW$2,CSDA!C$1:C$500,0)),0)%,CX590*IFERROR(INDEX(CSDA!D$1:D$500,MATCH(CX$2,CSDA!C$1:C$500,0)),0)%,DA590*IFERROR(INDEX(CSDA!D$1:D$500,MATCH(DA$2,CSDA!C$1:C$500,0)),0)%,DB590*IFERROR(INDEX(CSDA!D$1:D$500,MATCH(DB$2,CSDA!C$1:C$500,0)),0)%,DF590*IFERROR(INDEX(CSDA!D$1:D$500,MATCH("Phí dịch vụ"&amp;PAYROLL!DF$2,CSDA!A$1:A$500&amp;CSDA!C$1:C$500,0)),0)%,DC590*IFERROR(INDEX(CSDA!D$1:D$500,MATCH("Phí dịch vụ"&amp;PAYROLL!DC$2,CSDA!A$1:A$500&amp;CSDA!C$1:C$500,0)),0)%,DH590*IFERROR(INDEX(CSDA!D$1:D$500,MATCH("Phí dịch vụ"&amp;PAYROLL!DH$2,CSDA!A$1:A$500&amp;CSDA!C$1:C$500,0)),0)%,DJ590*IFERROR(INDEX(CSDA!D$1:D$500,MATCH("Phí dịch vụ"&amp;PAYROLL!DJ$2,CSDA!A$1:A$500&amp;CSDA!C$1:C$500,0)),0)%,BN590*IFERROR(INDEX(CSDA!D$1:D$500,MATCH(BN$2,CSDA!C$1:C$500,0)),0)%)-BN590*7%</f>
        <v/>
      </c>
      <c r="DQ590">
        <f>IFERROR(INDEX(ADJ!$A$1:$BZ$1000,MATCH(PAYROLL!D590,ADJ!A$1:A$500,0),MATCH(PAYROLL!DQ$2,ADJ!$2:$2,0)),0)</f>
        <v/>
      </c>
      <c r="DR590">
        <f>IFERROR(INDEX(ADJ!$A$1:$BZ$1000,MATCH(PAYROLL!D590,ADJ!A$1:A$500,0),MATCH(PAYROLL!DR$2,ADJ!$2:$2,0)),0)</f>
        <v/>
      </c>
      <c r="DS590">
        <f>SUM(DP590:DR590)</f>
        <v/>
      </c>
      <c r="DT590">
        <f>EK590</f>
        <v/>
      </c>
      <c r="DU590">
        <f>SUM(DO590:DR590)</f>
        <v/>
      </c>
      <c r="DV590">
        <f>ROUND(DU590*0.1,0)</f>
        <v/>
      </c>
      <c r="DW590">
        <f>DU590+DV590</f>
        <v/>
      </c>
      <c r="DZ590">
        <f>IFERROR(INDEX(ADJ!$A$1:$BZ$1000,MATCH(PAYROLL!$D590,ADJ!A$1:A$500,0),MATCH(PAYROLL!DZ$2,ADJ!$2:$2,0)),0)</f>
        <v/>
      </c>
      <c r="EA590">
        <f>IFERROR(INDEX(ADJ!$A$1:$BZ$1000,MATCH(PAYROLL!$D590,ADJ!A$1:A$500,0),MATCH(PAYROLL!EA$2,ADJ!$2:$2,0)),0)</f>
        <v/>
      </c>
      <c r="EB590">
        <f>IFERROR(INDEX(ADJ!$A$1:$BZ$1000,MATCH(PAYROLL!$D590,ADJ!A$1:A$500,0),MATCH(PAYROLL!EB$2,ADJ!$2:$2,0)),0)</f>
        <v/>
      </c>
      <c r="EC590">
        <f>IFERROR(INDEX(ADJ!$A$1:$BZ$1000,MATCH(PAYROLL!$D590,ADJ!A$1:A$500,0),MATCH(PAYROLL!EC$2,ADJ!$2:$2,0)),0)</f>
        <v/>
      </c>
      <c r="ED590">
        <f>IFERROR(INDEX(ADJ!$A$1:$BZ$1000,MATCH(PAYROLL!$D590,ADJ!A$1:A$500,0),MATCH(PAYROLL!ED$2,ADJ!$2:$2,0)),0)</f>
        <v/>
      </c>
      <c r="EE590">
        <f>IFERROR(INDEX(ADJ!$A$1:$BZ$1000,MATCH(PAYROLL!$D590,ADJ!A$1:A$500,0),MATCH(PAYROLL!EE$2,ADJ!$2:$2,0)),0)</f>
        <v/>
      </c>
      <c r="EF590">
        <f>IFERROR(INDEX(ADJ!$A$1:$BZ$1000,MATCH(PAYROLL!$D590,ADJ!A$1:A$500,0),MATCH(PAYROLL!EF$2,ADJ!$2:$2,0)),0)</f>
        <v/>
      </c>
      <c r="EG590">
        <f>IFERROR(INDEX(ADJ!$A$1:$BZ$1000,MATCH(PAYROLL!$D590,ADJ!A$1:A$500,0),MATCH(PAYROLL!EG$2,ADJ!$2:$2,0)),0)</f>
        <v/>
      </c>
      <c r="EH590">
        <f>IFERROR(INDEX(ADJ!$A$1:$BZ$1000,MATCH(PAYROLL!$D590,ADJ!A$1:A$500,0),MATCH(PAYROLL!EH$2,ADJ!$2:$2,0)),0)</f>
        <v/>
      </c>
      <c r="EI590">
        <f>IFERROR(INDEX(ADJ!$A$1:$BZ$1000,MATCH(PAYROLL!D590,ADJ!A$1:A$500,0),MATCH(PAYROLL!EI$2,ADJ!$2:$2,0)),0)</f>
        <v/>
      </c>
      <c r="EJ590">
        <f>IFERROR(INDEX(ADJ!$A$1:$BZ$1000,MATCH(PAYROLL!$D590,ADJ!A$1:A$500,0),MATCH(PAYROLL!EJ$2,ADJ!$2:$2,0)),0)</f>
        <v/>
      </c>
      <c r="EK590">
        <f>SUM(DZ590:EJ590)</f>
        <v/>
      </c>
    </row>
    <row r="591">
      <c r="A591" t="n">
        <v>589</v>
      </c>
      <c r="B591" t="inlineStr">
        <is>
          <t>Lê Huy Cương</t>
        </is>
      </c>
      <c r="D591" t="inlineStr">
        <is>
          <t>157017-01</t>
        </is>
      </c>
      <c r="S591">
        <f>IFERROR(INDEX(PIS!$A$1:$BZ$1000,MATCH($D591,PIS!C$1:C$500,0),MATCH("Lương CB tháng trước",PIS!$1:$1,0)),0)</f>
        <v/>
      </c>
      <c r="T591">
        <f>IFERROR(INDEX(PIS!$A$1:$BZ$1000,MATCH($D591,PIS!C$1:C$500,0),MATCH("Lương CB hiện tại",PIS!$1:$1,0)),0)</f>
        <v/>
      </c>
      <c r="U591">
        <f>IFERROR(INDEX(PIS!$A$1:$BZ$1000,MATCH($D591,PIS!C$1:C$500,0),MATCH("Lương đóng BHBB",PIS!$1:$1,0)),0)</f>
        <v/>
      </c>
      <c r="V591">
        <f>IFERROR(INDEX(PIS!$A$1:$BZ$1000,MATCH($D591,PIS!C$1:C$500,0),MATCH(V$2,PIS!$2:$2,0)),0)</f>
        <v/>
      </c>
      <c r="W591">
        <f>IFERROR(INDEX(PIS!$A$1:$BZ$1000,MATCH($D591,PIS!C$1:C$500,0),MATCH(W$2,PIS!$2:$2,0)),0)</f>
        <v/>
      </c>
      <c r="X591">
        <f>IFERROR(INDEX(PIS!$A$1:$BZ$1000,MATCH($D591,PIS!C$1:C$500,0),MATCH(X$2,PIS!$2:$2,0)),0)</f>
        <v/>
      </c>
      <c r="Y591">
        <f>IFERROR(INDEX(PIS!$A$1:$BZ$1000,MATCH($D591,PIS!C$1:C$500,0),MATCH(Y$2,PIS!$2:$2,0)),0)</f>
        <v/>
      </c>
      <c r="Z591">
        <f>IFERROR(INDEX(PIS!$A$1:$BZ$1000,MATCH($D591,PIS!C$1:C$500,0),MATCH(Z$2,PIS!$2:$2,0)),0)</f>
        <v/>
      </c>
      <c r="AA591">
        <f>IFERROR(INDEX(PIS!$A$1:$BZ$1000,MATCH($D591,PIS!C$1:C$500,0),MATCH(AA$2,PIS!$2:$2,0)),0)</f>
        <v/>
      </c>
      <c r="AB591">
        <f>IFERROR(INDEX(PIS!$A$1:$BZ$1000,MATCH($D591,PIS!C$1:C$500,0),MATCH(AB$2,PIS!$2:$2,0)),0)</f>
        <v/>
      </c>
      <c r="AC591">
        <f>SUM(V591:AB591)</f>
        <v/>
      </c>
      <c r="AD591">
        <f>IFERROR(INDEX(TIMESHEET!$A$1:$AI$5000,MATCH($D591,TIMESHEET!A$1:A$500,0),MATCH("T100",TIMESHEET!$2:$2,0))-2,0)</f>
        <v/>
      </c>
      <c r="AE591">
        <f>IFERROR(INDEX(TIMESHEET!$A$1:$AI$5000,MATCH($D591,TIMESHEET!A$1:A$500,0),MATCH("T202",TIMESHEET!$2:$2,0)),0)</f>
        <v/>
      </c>
      <c r="AF591">
        <f>IFERROR(INDEX(TIMESHEET!$A$1:$AI$5000,MATCH($D591,TIMESHEET!A$1:A$500,0),MATCH("T302",TIMESHEET!$2:$2,0)),0)</f>
        <v/>
      </c>
      <c r="AG591">
        <f>IFERROR(INDEX(TIMESHEET!$A$1:$AI$5000,MATCH($D591,TIMESHEET!A$1:A$500,0),MATCH("T406",TIMESHEET!$2:$2,0)),0)</f>
        <v/>
      </c>
      <c r="AH591">
        <f>AE591+AG591</f>
        <v/>
      </c>
      <c r="AI591">
        <f>IFERROR(INDEX(TIMESHEET!$A$1:$AI$5000,MATCH($D591,TIMESHEET!A$1:A$500,0),MATCH("T701",TIMESHEET!$2:$2,0)),0)</f>
        <v/>
      </c>
      <c r="AJ591">
        <f>IFERROR(INDEX(TIMESHEET!$A$1:$AI$5000,MATCH($D591,TIMESHEET!B$1:B$500,0),MATCH("T320",TIMESHEET!$2:$2,0)),0)</f>
        <v/>
      </c>
      <c r="AK591">
        <f>IFERROR(IF(LEFT(INDEX(PIS!O$1:O$500,MATCH(D591,PIS!C$1:C$500)),1)="M",T591/AD591*SUM(AE591:AG591),T591*AD591),0)</f>
        <v/>
      </c>
      <c r="AL591">
        <f>IFERROR(INDEX(ADJ!$A$1:$BZ$1000,MATCH(PAYROLL!D591,ADJ!A$1:A$500,0),MATCH(PAYROLL!AL$2,ADJ!$2:$2,0)),0)</f>
        <v/>
      </c>
      <c r="AM591">
        <f>SUM(AK591:AL591)</f>
        <v/>
      </c>
      <c r="AN591">
        <f>IFERROR(ROUND(V591/$AD591*$AH591,0),0)</f>
        <v/>
      </c>
      <c r="AO591">
        <f>IFERROR(ROUND(W591/$AD591*$AH591,0),0)</f>
        <v/>
      </c>
      <c r="AP591">
        <f>IFERROR(ROUND(X591/$AD591*$AE591,0),0)</f>
        <v/>
      </c>
      <c r="AQ591">
        <f>IFERROR(ROUND(Y591/$AD591*$AH591,0),0)</f>
        <v/>
      </c>
      <c r="AR591">
        <f>IFERROR(ROUND(Z591/$AD591*$AH591,0),0)</f>
        <v/>
      </c>
      <c r="AS591">
        <f>IFERROR(ROUND(AA591/$AD591*$AH591,0),0)</f>
        <v/>
      </c>
      <c r="AT591">
        <f>IFERROR(IF((AE591+AF591+AG591)&gt;13,AB591,ROUND(AB591/AD591*AH591,0)),0)</f>
        <v/>
      </c>
      <c r="AU591">
        <f>IFERROR(INDEX(ADJ!$A$1:$BZ$1000,MATCH(PAYROLL!D591,ADJ!A$1:A$500,0),MATCH(PAYROLL!AU$2,ADJ!$2:$2,0)),0)</f>
        <v/>
      </c>
      <c r="AV591">
        <f>ROUND(SUM(AN591:AU591),0)</f>
        <v/>
      </c>
      <c r="AW591">
        <f>IFERROR(INDEX(TIMESHEET!$A$1:$AI$5000,MATCH(PAYROLL!D591,TIMESHEET!A$1:A$500,0),MATCH("T620",TIMESHEET!$2:$2,0)),0)</f>
        <v/>
      </c>
      <c r="AX591">
        <f>IFERROR(INDEX(TIMESHEET!$A$1:$AI$5000,MATCH(PAYROLL!D591,TIMESHEET!A$1:A$500,0),MATCH("T601",TIMESHEET!$2:$2,0)),0)</f>
        <v/>
      </c>
      <c r="AY591">
        <f>IFERROR(INDEX(TIMESHEET!$A$1:$AI$5000,MATCH(PAYROLL!D591,TIMESHEET!A$1:A$500,0),MATCH("T602",TIMESHEET!$2:$2,0)),0)</f>
        <v/>
      </c>
      <c r="AZ591">
        <f>IFERROR(INDEX(TIMESHEET!$A$1:$AI$5000,MATCH(PAYROLL!D591,TIMESHEET!A$1:A$500,0),MATCH("T603",TIMESHEET!$2:$2,0)),0)</f>
        <v/>
      </c>
      <c r="BA591">
        <f>IFERROR(INDEX(TIMESHEET!$A$1:$AI$5000,MATCH(PAYROLL!D591,TIMESHEET!A$1:A$500,0),MATCH("T611",TIMESHEET!$2:$2,0)),0)</f>
        <v/>
      </c>
      <c r="BB591">
        <f>IFERROR(INDEX(TIMESHEET!$A$1:$AI$5000,MATCH(PAYROLL!D591,TIMESHEET!A$1:A$500,0),MATCH("T612",TIMESHEET!$2:$2,0)),0)</f>
        <v/>
      </c>
      <c r="BC591">
        <f>IFERROR(INDEX(TIMESHEET!$A$1:$AI$5000,MATCH(PAYROLL!D591,TIMESHEET!A$1:A$500,0),MATCH("T613",TIMESHEET!$2:$2,0)),0)</f>
        <v/>
      </c>
      <c r="BD591">
        <f>IFERROR(INDEX(TIMESHEET!$A$1:$AI$5000,MATCH(PAYROLL!D591,TIMESHEET!A$1:A$500,0),MATCH("T500",TIMESHEET!$2:$2,0)),0)</f>
        <v/>
      </c>
      <c r="BE591">
        <f>IFERROR(IF(LEFT(INDEX(PIS!O$1:O$500,MATCH(D591,PIS!C$1:C$500)),1)="M",T591/AD591/8*(AW591+AX591*1.5+AY591*2+AZ591*3+BA591*2.1+BB591*2.7+BC591*3.9+BD591*0.3),T591/8*(AW591+AX591*1.5+AY591*2+AZ591*3+BA591*2.1+BB591*2.7+BC591*3.9+BD591*0.3)),0)</f>
        <v/>
      </c>
      <c r="BF591">
        <f>IFERROR(INDEX(ADJ!$A$1:$BZ$1000,MATCH(PAYROLL!$D591,ADJ!A$1:A$500,0),MATCH(PAYROLL!BF$2,ADJ!$2:$2,0)),0)</f>
        <v/>
      </c>
      <c r="BG591">
        <f>IFERROR(INDEX(ADJ!$A$1:$BZ$1000,MATCH(PAYROLL!D591,ADJ!A$1:A$500,0),MATCH(PAYROLL!BG$2,ADJ!$2:$2,0)),0)</f>
        <v/>
      </c>
      <c r="BH591">
        <f>IFERROR(INDEX(ADJ!$A$1:$BZ$1000,MATCH(PAYROLL!D591,ADJ!A$1:A$500,0),MATCH(PAYROLL!BH$2,ADJ!$2:$2,0)),0)</f>
        <v/>
      </c>
      <c r="BI591">
        <f>IFERROR(INDEX(ADJ!$A$1:$BZ$1000,MATCH(PAYROLL!D591,ADJ!A$1:A$500,0),MATCH(PAYROLL!BI$2,ADJ!$2:$2,0)),0)</f>
        <v/>
      </c>
      <c r="BJ591">
        <f>IFERROR(INDEX(ADJ!$A$1:$BZ$1000,MATCH(PAYROLL!D591,ADJ!A$1:A$500,0),MATCH(PAYROLL!BJ$2,ADJ!$2:$2,0)),0)</f>
        <v/>
      </c>
      <c r="BK591">
        <f>SUM(BF591:BJ591)</f>
        <v/>
      </c>
      <c r="BL591">
        <f>IFERROR(INDEX(ADJ!$A$1:$BZ$1000,MATCH(PAYROLL!D591,ADJ!A$1:A$500,0),MATCH(PAYROLL!BL$2,ADJ!$2:$2,0)),0)</f>
        <v/>
      </c>
      <c r="BM591">
        <f>IFERROR(INDEX(ADJ!$A$1:$BZ$1000,MATCH(PAYROLL!D591,ADJ!A$1:A$500,0),MATCH(PAYROLL!BM$2,ADJ!$2:$2,0)),0)</f>
        <v/>
      </c>
      <c r="BN591">
        <f>IFERROR(INDEX(ADJ!$A$1:$BZ$1000,MATCH(PAYROLL!D591,ADJ!A$1:A$500,0),MATCH(PAYROLL!BN$2,ADJ!$2:$2,0)),0)</f>
        <v/>
      </c>
      <c r="BO591">
        <f>IFERROR(INDEX(ADJ!$A$1:$BZ$1000,MATCH(PAYROLL!D591,ADJ!A$1:A$500,0),MATCH(PAYROLL!BO$2,ADJ!$2:$2,0)),0)</f>
        <v/>
      </c>
      <c r="BP591">
        <f>SUM(AM591,AV591,BE591,BK591,BL591:BO591)</f>
        <v/>
      </c>
      <c r="BQ591">
        <f>BO591</f>
        <v/>
      </c>
      <c r="BR591">
        <f>IFERROR(ROUND(IF(LEFT(INDEX(PIS!O$1:O$500,MATCH(D591,PIS!C$1:C$500)),1)="D",T591/8*(BD591*0.3),IF(LEFT(INDEX(PIS!O$1:O$500,MATCH(D591,PIS!C$1:C$500)),1)="H",T591*($BD591*0.3),T591/$AD591/8*($BD591*0.3))),0),0)</f>
        <v/>
      </c>
      <c r="BS591">
        <f>IF(AP591&lt;1,0,MIN(AP591,730000))</f>
        <v/>
      </c>
      <c r="BT591">
        <f>IFERROR(ROUND((BE591-SUM(AW591:BC591)*T591/AD591/8),0)-BR591,0)</f>
        <v/>
      </c>
      <c r="BU591">
        <f>AO591</f>
        <v/>
      </c>
      <c r="BV591">
        <f>SUM(BQ591:BU591)</f>
        <v/>
      </c>
      <c r="BW591">
        <f>BP591-BV591</f>
        <v/>
      </c>
      <c r="BX591">
        <f>IFERROR(IF(RIGHT(INDEX(PIS!O$1:O$500,MATCH(D591,PIS!C$1:C$500)),5)="Gross",MIN(U591+V591,VLOOKUP("R700",TSC!B:C,2,0)*VLOOKUP("R101",TSC!B:C,2,0))*VLOOKUP("R701",TSC!B:C,2,0)%,0),0)</f>
        <v/>
      </c>
      <c r="BY591">
        <f>IFERROR(IF(RIGHT(INDEX(PIS!O$1:O$500,MATCH(D591,PIS!C$1:C$500)),5)="Gross",MIN(U591+V591,VLOOKUP("R700",TSC!B:C,2,0)*VLOOKUP("R101",TSC!B:C,2,0))*VLOOKUP("T704",TSC!B:C,2,0)%,0),0)</f>
        <v/>
      </c>
      <c r="BZ591">
        <f>IFERROR(IF(RIGHT(INDEX(PIS!O$1:O$500,MATCH(D591,PIS!C$1:C$500)),5)="Gross",MIN(U591+V591,VLOOKUP("R700",TSC!B:C,2,0)*VLOOKUP("1",TSC!F:G,2,0))*VLOOKUP("T705",TSC!B:C,2,0)%,0),0)</f>
        <v/>
      </c>
      <c r="CA591">
        <f>IFERROR(INDEX(ADJ!$A$1:$BZ$1000,MATCH(PAYROLL!D591,ADJ!A$1:A$500,0),MATCH(PAYROLL!CA$2,ADJ!$2:$2,0)),0)</f>
        <v/>
      </c>
      <c r="CB591">
        <f>IFERROR(INDEX(ADJ!$A$1:$BZ$1000,MATCH(PAYROLL!D591,ADJ!A$1:A$500,0),MATCH(PAYROLL!CB$2,ADJ!$2:$2,0)),0)</f>
        <v/>
      </c>
      <c r="CC591">
        <f>SUM(BX591:CB591)</f>
        <v/>
      </c>
      <c r="CD591">
        <f>IFERROR(INDEX(PIS!$A$1:$BZ$1000,MATCH(PAYROLL!D591,PIS!C$1:C$500,0),MATCH(PAYROLL!CD$1,PIS!$1:$1,0)),0)</f>
        <v/>
      </c>
      <c r="CE591">
        <f>IFERROR(IF(OR(INDEX(PIS!P$1:P$500,MATCH(D591,PIS!C$1:C$500,0))="LT2",INDEX(PIS!P$1:P$500,MATCH(D591,PIS!C$1:C$500,0))="P10"),0,SUM(CC591,CD591*VLOOKUP("R601",TSC!B:C,2,0),VLOOKUP("R602",TSC!B:C,2,0))),0)</f>
        <v/>
      </c>
      <c r="CF591">
        <f>MAX(BW591-CE591,0)</f>
        <v/>
      </c>
      <c r="CG591">
        <f>IFERROR(IF(OR(RIGHT(INDEX(PIS!P$1:P$500,MATCH(D591,PIS!C$1:C$500)),5)="P10",RIGHT(INDEX(PIS!P$1:P$500,MATCH(D591,PIS!C$1:C$500)),5)="CK"),0,IF(CF591&lt;=5000000,CF591*5%,IF(CF591&lt;=10000000,CF591*10%-250000,IF(CF591&lt;=18000000,CF591*15%-750000,IF(CF591&lt;=32000000,CF591*20%-1650000,IF(CF591&lt;=52000000,CF591*25%-3250000,IF(CF591&lt;=80000000,BH591*30%-5850000,CF591*35%-9850000))))))),0)</f>
        <v/>
      </c>
      <c r="CH591">
        <f>IFERROR(IF(OR(INDEX(PIS!P$1:P$500,MATCH(D591,PIS!C$1:C$500))="LT",INDEX(PIS!P$1:P$500,MATCH(D591,PIS!C$1:C$500))="CK"),0,IF(CF591&lt;2000000,0,CF591*10%)),0)</f>
        <v/>
      </c>
      <c r="CI591">
        <f>IFERROR(INDEX(ADJ!$A$1:$BZ$1000,MATCH(PAYROLL!D591,ADJ!A$1:A$500,0),MATCH(PAYROLL!CI$2,ADJ!$2:$2,0)),0)</f>
        <v/>
      </c>
      <c r="CJ591">
        <f>IFERROR(INDEX(ADJ!$A$1:$BZ$1000,MATCH(PAYROLL!D591,ADJ!A$1:A$500,0),MATCH(PAYROLL!CJ$2,ADJ!$2:$2,0)),0)</f>
        <v/>
      </c>
      <c r="CK591">
        <f>IFERROR(INDEX(ADJ!$A$1:$BZ$1000,MATCH(PAYROLL!D591,ADJ!A$1:A$500,0),MATCH(PAYROLL!CK$2,ADJ!$2:$2,0)),0)</f>
        <v/>
      </c>
      <c r="CL591">
        <f>SUM(CG591:CK591)</f>
        <v/>
      </c>
      <c r="CM591">
        <f>ROUND(SUM(CH591:CK591),0)</f>
        <v/>
      </c>
      <c r="CN591">
        <f>IFERROR(INDEX(CSDA!D$1:D$500,MATCH($CN$2,CSDA!C$1:C$500,0))*INDEX(PIS!V$1:V$500,MATCH(D591,PIS!C$1:C$500))+INDEX(ADJ!$A$1:$BZ$1000,MATCH(PAYROLL!D591,ADJ!A$1:A$500,0),MATCH(PAYROLL!CN$2,ADJ!$2:$2,0)),0)</f>
        <v/>
      </c>
      <c r="CO591">
        <f>IFERROR(INDEX(ADJ!$A$1:$BZ$1000,MATCH(PAYROLL!D591,ADJ!A$1:A$500,0),MATCH(PAYROLL!CO$2,ADJ!$2:$2,0)),0)</f>
        <v/>
      </c>
      <c r="CP591">
        <f>IFERROR(INDEX(ADJ!$A$1:$BZ$1000,MATCH(PAYROLL!D591,ADJ!A$1:A$500,0),MATCH(PAYROLL!CP$2,ADJ!$2:$2,0)),0)</f>
        <v/>
      </c>
      <c r="CQ591">
        <f>BP591-CL591-CI591-CM591-CN591-CO591-CP591-CC591</f>
        <v/>
      </c>
      <c r="CR591">
        <f>IFERROR(IF(RIGHT(INDEX(PIS!O$1:O$500,MATCH(D591,PIS!C$1:C$500,0)),5)="Gross",MIN(U591+V591,VLOOKUP("R700",TSC!B:C,2,0)*VLOOKUP("R101",TSC!B:C,2,0))*(VLOOKUP("T711",TSC!B:C,2,0)+VLOOKUP("T712",TSC!B:C,2,0))%,MIN(T591+V591,VLOOKUP("R700",TSC!B:C,2,0)*VLOOKUP("R101",TSC!B:C,2,0))*(VLOOKUP("T711",TSC!B:C,2,0)+VLOOKUP("T712",TSC!B:C,2,0)+VLOOKUP("R701",TSC!B:C,2,0))%),0)</f>
        <v/>
      </c>
      <c r="CS591">
        <f>IFERROR(IF(RIGHT(INDEX(PIS!O$1:O$500,MATCH(D591,PIS!C$1:C$500,0)),5)="Gross",MIN(U591+V591,VLOOKUP("R700",TSC!B:C,2,0)*VLOOKUP("R101",TSC!B:C,2,0))*(VLOOKUP("T714",TSC!B:C,2,0))%,MIN(T591+V591,VLOOKUP("R700",TSC!B:C,2,0)*VLOOKUP("R101",TSC!B:C,2,0))*(VLOOKUP("T704",TSC!B:C,2,0)+VLOOKUP("T714",TSC!B:C,2,0))%),0)</f>
        <v/>
      </c>
      <c r="CT591">
        <f>IFERROR(IF(RIGHT(INDEX(PIS!O$1:O$500,MATCH(D591,PIS!C$1:C$500,0)),5)="Gross",MIN(U591+V591,VLOOKUP("R700",TSC!B:C,2,0)*VLOOKUP("R101",TSC!B:C,2,0))*VLOOKUP("T705",TSC!B:C,2,0)%,MIN(T591+V591,VLOOKUP("R700",TSC!B:C,2,0)*VLOOKUP("R101",TSC!B:C,2,0))*VLOOKUP("T705",TSC!B:C,2,0)%),0)</f>
        <v/>
      </c>
      <c r="CU591">
        <f>IFERROR(IF(RIGHT(INDEX(PIS!O$1:O$500,MATCH(D591,PIS!C$1:C$500,0)),5)="Gross",MIN(U591+V591,VLOOKUP("R700",TSC!B:C,2,0)*VLOOKUP("R101",TSC!B:C,2,0))*(VLOOKUP("T713",TSC!B:C,2,0))%,MIN(T591+V591,VLOOKUP("R700",TSC!B:C,2,0)*VLOOKUP("R101",TSC!B:C,2,0))*(VLOOKUP("T713",TSC!B:C,2,0))%),0)</f>
        <v/>
      </c>
      <c r="CV591">
        <f>IFERROR(INDEX(ADJ!$A$1:$BZ$1000,MATCH(PAYROLL!D591,ADJ!A$1:A$500,0),MATCH(PAYROLL!CV$2,ADJ!$2:$2,0)),0)</f>
        <v/>
      </c>
      <c r="CW591">
        <f>IFERROR(INDEX(ADJ!$A$1:$BZ$1000,MATCH(PAYROLL!D591,ADJ!A$1:A$500,0),MATCH(PAYROLL!CW$2,ADJ!$2:$2,0)),0)</f>
        <v/>
      </c>
      <c r="CX591">
        <f>SUM(CR591:CW591)</f>
        <v/>
      </c>
      <c r="CY591">
        <f>ROUND(IF(CR591&gt;0,T591+V591*VLOOKUP("R202",TSC!$B$1:$C$500,2,0),0),0)</f>
        <v/>
      </c>
      <c r="CZ591">
        <f>IFERROR(INDEX(CSDA!D$1:D$500,MATCH($CZ$2,CSDA!C$1:C$500,0)),0)</f>
        <v/>
      </c>
      <c r="DA591">
        <f>ROUND(T591*0.7%,0)</f>
        <v/>
      </c>
      <c r="DB591">
        <f>ROUND(T591/12,0)</f>
        <v/>
      </c>
      <c r="DC591">
        <f ref="DC591" t="array">IFERROR(INDEX(CSDA!D$1:D$500,MATCH("Trích giữ"&amp;PAYROLL!DC$2,CSDA!A$1:A$500&amp;CSDA!C$1:C$500,0)),0)</f>
        <v/>
      </c>
      <c r="DD591">
        <f ref="DD591" t="array">IFERROR(INDEX(CSDA!D$1:D$500,MATCH("Trích giữ"&amp;PAYROLL!DD$2,CSDA!A$1:A$500&amp;CSDA!C$1:C$500,0)),0)</f>
        <v/>
      </c>
      <c r="DE591">
        <f ref="DE591" t="array">IFERROR(INDEX(CSDA!D$1:D$500,MATCH("Trích giữ"&amp;PAYROLL!DE$2,CSDA!A$1:A$500&amp;CSDA!C$1:C$500,0)),0)</f>
        <v/>
      </c>
      <c r="DF591">
        <f>IFERROR(INDEX(CSDA!D$1:D$500,MATCH(PAYROLL!DF$2,CSDA!C$1:C$500,0)),0)</f>
        <v/>
      </c>
      <c r="DG591">
        <f ref="DG591" t="array">IFERROR(INDEX(CSDA!D$1:D$500,MATCH("Trích giữ"&amp;PAYROLL!DG$2,CSDA!A$1:A$500&amp;CSDA!C$1:C$500,0)),0)</f>
        <v/>
      </c>
      <c r="DH591">
        <f>ROUND(T591/26,0)</f>
        <v/>
      </c>
      <c r="DI591">
        <f ref="DI591" t="array">IFERROR(INDEX(CSDA!D$1:D$500,MATCH("Trích giữ"&amp;PAYROLL!DI$2,CSDA!A$1:A$500&amp;CSDA!C$1:C$500,0)),0)</f>
        <v/>
      </c>
      <c r="DJ591">
        <f>IF(U591=0,T591*21.5%-BL591,0)</f>
        <v/>
      </c>
      <c r="DK591">
        <f ref="DK591" t="array">IFERROR(INDEX(CSDA!D$1:D$500,MATCH("Trích giữ"&amp;PAYROLL!DK$2,CSDA!A$1:A$500&amp;CSDA!C$1:C$500,0)),0)</f>
        <v/>
      </c>
      <c r="DL591">
        <f>IFERROR(INDEX(CSDA!D$1:D$500,MATCH(PAYROLL!DL$2,CSDA!C$1:C$500,0))/12,0)</f>
        <v/>
      </c>
      <c r="DM591">
        <f>SUM(DB591:DL591)</f>
        <v/>
      </c>
      <c r="DN591">
        <f>IFERROR(INDEX(ADJ!$A$1:$BZ$1000,MATCH(PAYROLL!D591,ADJ!A$1:A$500,0),MATCH(PAYROLL!DN$2,ADJ!$2:$2,0)),0)</f>
        <v/>
      </c>
      <c r="DO591">
        <f>IFERROR(SUM(BP591,DM591:DN591,CX591:DA591)-DT591,0)</f>
        <v/>
      </c>
      <c r="DP591">
        <f ref="DP591" t="array">SUM(BW591*IFERROR(INDEX(CSDA!D$1:D$500,MATCH(BW$2,CSDA!C$1:C$500,0)),0)%,CX591*IFERROR(INDEX(CSDA!D$1:D$500,MATCH(CX$2,CSDA!C$1:C$500,0)),0)%,DA591*IFERROR(INDEX(CSDA!D$1:D$500,MATCH(DA$2,CSDA!C$1:C$500,0)),0)%,DB591*IFERROR(INDEX(CSDA!D$1:D$500,MATCH(DB$2,CSDA!C$1:C$500,0)),0)%,DF591*IFERROR(INDEX(CSDA!D$1:D$500,MATCH("Phí dịch vụ"&amp;PAYROLL!DF$2,CSDA!A$1:A$500&amp;CSDA!C$1:C$500,0)),0)%,DC591*IFERROR(INDEX(CSDA!D$1:D$500,MATCH("Phí dịch vụ"&amp;PAYROLL!DC$2,CSDA!A$1:A$500&amp;CSDA!C$1:C$500,0)),0)%,DH591*IFERROR(INDEX(CSDA!D$1:D$500,MATCH("Phí dịch vụ"&amp;PAYROLL!DH$2,CSDA!A$1:A$500&amp;CSDA!C$1:C$500,0)),0)%,DJ591*IFERROR(INDEX(CSDA!D$1:D$500,MATCH("Phí dịch vụ"&amp;PAYROLL!DJ$2,CSDA!A$1:A$500&amp;CSDA!C$1:C$500,0)),0)%,BN591*IFERROR(INDEX(CSDA!D$1:D$500,MATCH(BN$2,CSDA!C$1:C$500,0)),0)%)-BN591*7%</f>
        <v/>
      </c>
      <c r="DQ591">
        <f>IFERROR(INDEX(ADJ!$A$1:$BZ$1000,MATCH(PAYROLL!D591,ADJ!A$1:A$500,0),MATCH(PAYROLL!DQ$2,ADJ!$2:$2,0)),0)</f>
        <v/>
      </c>
      <c r="DR591">
        <f>IFERROR(INDEX(ADJ!$A$1:$BZ$1000,MATCH(PAYROLL!D591,ADJ!A$1:A$500,0),MATCH(PAYROLL!DR$2,ADJ!$2:$2,0)),0)</f>
        <v/>
      </c>
      <c r="DS591">
        <f>SUM(DP591:DR591)</f>
        <v/>
      </c>
      <c r="DT591">
        <f>EK591</f>
        <v/>
      </c>
      <c r="DU591">
        <f>SUM(DO591:DR591)</f>
        <v/>
      </c>
      <c r="DV591">
        <f>ROUND(DU591*0.1,0)</f>
        <v/>
      </c>
      <c r="DW591">
        <f>DU591+DV591</f>
        <v/>
      </c>
      <c r="DZ591">
        <f>IFERROR(INDEX(ADJ!$A$1:$BZ$1000,MATCH(PAYROLL!$D591,ADJ!A$1:A$500,0),MATCH(PAYROLL!DZ$2,ADJ!$2:$2,0)),0)</f>
        <v/>
      </c>
      <c r="EA591">
        <f>IFERROR(INDEX(ADJ!$A$1:$BZ$1000,MATCH(PAYROLL!$D591,ADJ!A$1:A$500,0),MATCH(PAYROLL!EA$2,ADJ!$2:$2,0)),0)</f>
        <v/>
      </c>
      <c r="EB591">
        <f>IFERROR(INDEX(ADJ!$A$1:$BZ$1000,MATCH(PAYROLL!$D591,ADJ!A$1:A$500,0),MATCH(PAYROLL!EB$2,ADJ!$2:$2,0)),0)</f>
        <v/>
      </c>
      <c r="EC591">
        <f>IFERROR(INDEX(ADJ!$A$1:$BZ$1000,MATCH(PAYROLL!$D591,ADJ!A$1:A$500,0),MATCH(PAYROLL!EC$2,ADJ!$2:$2,0)),0)</f>
        <v/>
      </c>
      <c r="ED591">
        <f>IFERROR(INDEX(ADJ!$A$1:$BZ$1000,MATCH(PAYROLL!$D591,ADJ!A$1:A$500,0),MATCH(PAYROLL!ED$2,ADJ!$2:$2,0)),0)</f>
        <v/>
      </c>
      <c r="EE591">
        <f>IFERROR(INDEX(ADJ!$A$1:$BZ$1000,MATCH(PAYROLL!$D591,ADJ!A$1:A$500,0),MATCH(PAYROLL!EE$2,ADJ!$2:$2,0)),0)</f>
        <v/>
      </c>
      <c r="EF591">
        <f>IFERROR(INDEX(ADJ!$A$1:$BZ$1000,MATCH(PAYROLL!$D591,ADJ!A$1:A$500,0),MATCH(PAYROLL!EF$2,ADJ!$2:$2,0)),0)</f>
        <v/>
      </c>
      <c r="EG591">
        <f>IFERROR(INDEX(ADJ!$A$1:$BZ$1000,MATCH(PAYROLL!$D591,ADJ!A$1:A$500,0),MATCH(PAYROLL!EG$2,ADJ!$2:$2,0)),0)</f>
        <v/>
      </c>
      <c r="EH591">
        <f>IFERROR(INDEX(ADJ!$A$1:$BZ$1000,MATCH(PAYROLL!$D591,ADJ!A$1:A$500,0),MATCH(PAYROLL!EH$2,ADJ!$2:$2,0)),0)</f>
        <v/>
      </c>
      <c r="EI591">
        <f>IFERROR(INDEX(ADJ!$A$1:$BZ$1000,MATCH(PAYROLL!D591,ADJ!A$1:A$500,0),MATCH(PAYROLL!EI$2,ADJ!$2:$2,0)),0)</f>
        <v/>
      </c>
      <c r="EJ591">
        <f>IFERROR(INDEX(ADJ!$A$1:$BZ$1000,MATCH(PAYROLL!$D591,ADJ!A$1:A$500,0),MATCH(PAYROLL!EJ$2,ADJ!$2:$2,0)),0)</f>
        <v/>
      </c>
      <c r="EK591">
        <f>SUM(DZ591:EJ591)</f>
        <v/>
      </c>
    </row>
    <row r="592">
      <c r="A592" t="n">
        <v>590</v>
      </c>
      <c r="B592" t="inlineStr">
        <is>
          <t>Lê Văn Kiên</t>
        </is>
      </c>
      <c r="D592" t="inlineStr">
        <is>
          <t>152843-01</t>
        </is>
      </c>
      <c r="S592">
        <f>IFERROR(INDEX(PIS!$A$1:$BZ$1000,MATCH($D592,PIS!C$1:C$500,0),MATCH("Lương CB tháng trước",PIS!$1:$1,0)),0)</f>
        <v/>
      </c>
      <c r="T592">
        <f>IFERROR(INDEX(PIS!$A$1:$BZ$1000,MATCH($D592,PIS!C$1:C$500,0),MATCH("Lương CB hiện tại",PIS!$1:$1,0)),0)</f>
        <v/>
      </c>
      <c r="U592">
        <f>IFERROR(INDEX(PIS!$A$1:$BZ$1000,MATCH($D592,PIS!C$1:C$500,0),MATCH("Lương đóng BHBB",PIS!$1:$1,0)),0)</f>
        <v/>
      </c>
      <c r="V592">
        <f>IFERROR(INDEX(PIS!$A$1:$BZ$1000,MATCH($D592,PIS!C$1:C$500,0),MATCH(V$2,PIS!$2:$2,0)),0)</f>
        <v/>
      </c>
      <c r="W592">
        <f>IFERROR(INDEX(PIS!$A$1:$BZ$1000,MATCH($D592,PIS!C$1:C$500,0),MATCH(W$2,PIS!$2:$2,0)),0)</f>
        <v/>
      </c>
      <c r="X592">
        <f>IFERROR(INDEX(PIS!$A$1:$BZ$1000,MATCH($D592,PIS!C$1:C$500,0),MATCH(X$2,PIS!$2:$2,0)),0)</f>
        <v/>
      </c>
      <c r="Y592">
        <f>IFERROR(INDEX(PIS!$A$1:$BZ$1000,MATCH($D592,PIS!C$1:C$500,0),MATCH(Y$2,PIS!$2:$2,0)),0)</f>
        <v/>
      </c>
      <c r="Z592">
        <f>IFERROR(INDEX(PIS!$A$1:$BZ$1000,MATCH($D592,PIS!C$1:C$500,0),MATCH(Z$2,PIS!$2:$2,0)),0)</f>
        <v/>
      </c>
      <c r="AA592">
        <f>IFERROR(INDEX(PIS!$A$1:$BZ$1000,MATCH($D592,PIS!C$1:C$500,0),MATCH(AA$2,PIS!$2:$2,0)),0)</f>
        <v/>
      </c>
      <c r="AB592">
        <f>IFERROR(INDEX(PIS!$A$1:$BZ$1000,MATCH($D592,PIS!C$1:C$500,0),MATCH(AB$2,PIS!$2:$2,0)),0)</f>
        <v/>
      </c>
      <c r="AC592">
        <f>SUM(V592:AB592)</f>
        <v/>
      </c>
      <c r="AD592">
        <f>IFERROR(INDEX(TIMESHEET!$A$1:$AI$5000,MATCH($D592,TIMESHEET!A$1:A$500,0),MATCH("T100",TIMESHEET!$2:$2,0))-2,0)</f>
        <v/>
      </c>
      <c r="AE592">
        <f>IFERROR(INDEX(TIMESHEET!$A$1:$AI$5000,MATCH($D592,TIMESHEET!A$1:A$500,0),MATCH("T202",TIMESHEET!$2:$2,0)),0)</f>
        <v/>
      </c>
      <c r="AF592">
        <f>IFERROR(INDEX(TIMESHEET!$A$1:$AI$5000,MATCH($D592,TIMESHEET!A$1:A$500,0),MATCH("T302",TIMESHEET!$2:$2,0)),0)</f>
        <v/>
      </c>
      <c r="AG592">
        <f>IFERROR(INDEX(TIMESHEET!$A$1:$AI$5000,MATCH($D592,TIMESHEET!A$1:A$500,0),MATCH("T406",TIMESHEET!$2:$2,0)),0)</f>
        <v/>
      </c>
      <c r="AH592">
        <f>AE592+AG592</f>
        <v/>
      </c>
      <c r="AI592">
        <f>IFERROR(INDEX(TIMESHEET!$A$1:$AI$5000,MATCH($D592,TIMESHEET!A$1:A$500,0),MATCH("T701",TIMESHEET!$2:$2,0)),0)</f>
        <v/>
      </c>
      <c r="AJ592">
        <f>IFERROR(INDEX(TIMESHEET!$A$1:$AI$5000,MATCH($D592,TIMESHEET!B$1:B$500,0),MATCH("T320",TIMESHEET!$2:$2,0)),0)</f>
        <v/>
      </c>
      <c r="AK592">
        <f>IFERROR(IF(LEFT(INDEX(PIS!O$1:O$500,MATCH(D592,PIS!C$1:C$500)),1)="M",T592/AD592*SUM(AE592:AG592),T592*AD592),0)</f>
        <v/>
      </c>
      <c r="AL592">
        <f>IFERROR(INDEX(ADJ!$A$1:$BZ$1000,MATCH(PAYROLL!D592,ADJ!A$1:A$500,0),MATCH(PAYROLL!AL$2,ADJ!$2:$2,0)),0)</f>
        <v/>
      </c>
      <c r="AM592">
        <f>SUM(AK592:AL592)</f>
        <v/>
      </c>
      <c r="AN592">
        <f>IFERROR(ROUND(V592/$AD592*$AH592,0),0)</f>
        <v/>
      </c>
      <c r="AO592">
        <f>IFERROR(ROUND(W592/$AD592*$AH592,0),0)</f>
        <v/>
      </c>
      <c r="AP592">
        <f>IFERROR(ROUND(X592/$AD592*$AE592,0),0)</f>
        <v/>
      </c>
      <c r="AQ592">
        <f>IFERROR(ROUND(Y592/$AD592*$AH592,0),0)</f>
        <v/>
      </c>
      <c r="AR592">
        <f>IFERROR(ROUND(Z592/$AD592*$AH592,0),0)</f>
        <v/>
      </c>
      <c r="AS592">
        <f>IFERROR(ROUND(AA592/$AD592*$AH592,0),0)</f>
        <v/>
      </c>
      <c r="AT592">
        <f>IFERROR(IF((AE592+AF592+AG592)&gt;13,AB592,ROUND(AB592/AD592*AH592,0)),0)</f>
        <v/>
      </c>
      <c r="AU592">
        <f>IFERROR(INDEX(ADJ!$A$1:$BZ$1000,MATCH(PAYROLL!D592,ADJ!A$1:A$500,0),MATCH(PAYROLL!AU$2,ADJ!$2:$2,0)),0)</f>
        <v/>
      </c>
      <c r="AV592">
        <f>ROUND(SUM(AN592:AU592),0)</f>
        <v/>
      </c>
      <c r="AW592">
        <f>IFERROR(INDEX(TIMESHEET!$A$1:$AI$5000,MATCH(PAYROLL!D592,TIMESHEET!A$1:A$500,0),MATCH("T620",TIMESHEET!$2:$2,0)),0)</f>
        <v/>
      </c>
      <c r="AX592">
        <f>IFERROR(INDEX(TIMESHEET!$A$1:$AI$5000,MATCH(PAYROLL!D592,TIMESHEET!A$1:A$500,0),MATCH("T601",TIMESHEET!$2:$2,0)),0)</f>
        <v/>
      </c>
      <c r="AY592">
        <f>IFERROR(INDEX(TIMESHEET!$A$1:$AI$5000,MATCH(PAYROLL!D592,TIMESHEET!A$1:A$500,0),MATCH("T602",TIMESHEET!$2:$2,0)),0)</f>
        <v/>
      </c>
      <c r="AZ592">
        <f>IFERROR(INDEX(TIMESHEET!$A$1:$AI$5000,MATCH(PAYROLL!D592,TIMESHEET!A$1:A$500,0),MATCH("T603",TIMESHEET!$2:$2,0)),0)</f>
        <v/>
      </c>
      <c r="BA592">
        <f>IFERROR(INDEX(TIMESHEET!$A$1:$AI$5000,MATCH(PAYROLL!D592,TIMESHEET!A$1:A$500,0),MATCH("T611",TIMESHEET!$2:$2,0)),0)</f>
        <v/>
      </c>
      <c r="BB592">
        <f>IFERROR(INDEX(TIMESHEET!$A$1:$AI$5000,MATCH(PAYROLL!D592,TIMESHEET!A$1:A$500,0),MATCH("T612",TIMESHEET!$2:$2,0)),0)</f>
        <v/>
      </c>
      <c r="BC592">
        <f>IFERROR(INDEX(TIMESHEET!$A$1:$AI$5000,MATCH(PAYROLL!D592,TIMESHEET!A$1:A$500,0),MATCH("T613",TIMESHEET!$2:$2,0)),0)</f>
        <v/>
      </c>
      <c r="BD592">
        <f>IFERROR(INDEX(TIMESHEET!$A$1:$AI$5000,MATCH(PAYROLL!D592,TIMESHEET!A$1:A$500,0),MATCH("T500",TIMESHEET!$2:$2,0)),0)</f>
        <v/>
      </c>
      <c r="BE592">
        <f>IFERROR(IF(LEFT(INDEX(PIS!O$1:O$500,MATCH(D592,PIS!C$1:C$500)),1)="M",T592/AD592/8*(AW592+AX592*1.5+AY592*2+AZ592*3+BA592*2.1+BB592*2.7+BC592*3.9+BD592*0.3),T592/8*(AW592+AX592*1.5+AY592*2+AZ592*3+BA592*2.1+BB592*2.7+BC592*3.9+BD592*0.3)),0)</f>
        <v/>
      </c>
      <c r="BF592">
        <f>IFERROR(INDEX(ADJ!$A$1:$BZ$1000,MATCH(PAYROLL!$D592,ADJ!A$1:A$500,0),MATCH(PAYROLL!BF$2,ADJ!$2:$2,0)),0)</f>
        <v/>
      </c>
      <c r="BG592">
        <f>IFERROR(INDEX(ADJ!$A$1:$BZ$1000,MATCH(PAYROLL!D592,ADJ!A$1:A$500,0),MATCH(PAYROLL!BG$2,ADJ!$2:$2,0)),0)</f>
        <v/>
      </c>
      <c r="BH592">
        <f>IFERROR(INDEX(ADJ!$A$1:$BZ$1000,MATCH(PAYROLL!D592,ADJ!A$1:A$500,0),MATCH(PAYROLL!BH$2,ADJ!$2:$2,0)),0)</f>
        <v/>
      </c>
      <c r="BI592">
        <f>IFERROR(INDEX(ADJ!$A$1:$BZ$1000,MATCH(PAYROLL!D592,ADJ!A$1:A$500,0),MATCH(PAYROLL!BI$2,ADJ!$2:$2,0)),0)</f>
        <v/>
      </c>
      <c r="BJ592">
        <f>IFERROR(INDEX(ADJ!$A$1:$BZ$1000,MATCH(PAYROLL!D592,ADJ!A$1:A$500,0),MATCH(PAYROLL!BJ$2,ADJ!$2:$2,0)),0)</f>
        <v/>
      </c>
      <c r="BK592">
        <f>SUM(BF592:BJ592)</f>
        <v/>
      </c>
      <c r="BL592">
        <f>IFERROR(INDEX(ADJ!$A$1:$BZ$1000,MATCH(PAYROLL!D592,ADJ!A$1:A$500,0),MATCH(PAYROLL!BL$2,ADJ!$2:$2,0)),0)</f>
        <v/>
      </c>
      <c r="BM592">
        <f>IFERROR(INDEX(ADJ!$A$1:$BZ$1000,MATCH(PAYROLL!D592,ADJ!A$1:A$500,0),MATCH(PAYROLL!BM$2,ADJ!$2:$2,0)),0)</f>
        <v/>
      </c>
      <c r="BN592">
        <f>IFERROR(INDEX(ADJ!$A$1:$BZ$1000,MATCH(PAYROLL!D592,ADJ!A$1:A$500,0),MATCH(PAYROLL!BN$2,ADJ!$2:$2,0)),0)</f>
        <v/>
      </c>
      <c r="BO592">
        <f>IFERROR(INDEX(ADJ!$A$1:$BZ$1000,MATCH(PAYROLL!D592,ADJ!A$1:A$500,0),MATCH(PAYROLL!BO$2,ADJ!$2:$2,0)),0)</f>
        <v/>
      </c>
      <c r="BP592">
        <f>SUM(AM592,AV592,BE592,BK592,BL592:BO592)</f>
        <v/>
      </c>
      <c r="BQ592">
        <f>BO592</f>
        <v/>
      </c>
      <c r="BR592">
        <f>IFERROR(ROUND(IF(LEFT(INDEX(PIS!O$1:O$500,MATCH(D592,PIS!C$1:C$500)),1)="D",T592/8*(BD592*0.3),IF(LEFT(INDEX(PIS!O$1:O$500,MATCH(D592,PIS!C$1:C$500)),1)="H",T592*($BD592*0.3),T592/$AD592/8*($BD592*0.3))),0),0)</f>
        <v/>
      </c>
      <c r="BS592">
        <f>IF(AP592&lt;1,0,MIN(AP592,730000))</f>
        <v/>
      </c>
      <c r="BT592">
        <f>IFERROR(ROUND((BE592-SUM(AW592:BC592)*T592/AD592/8),0)-BR592,0)</f>
        <v/>
      </c>
      <c r="BU592">
        <f>AO592</f>
        <v/>
      </c>
      <c r="BV592">
        <f>SUM(BQ592:BU592)</f>
        <v/>
      </c>
      <c r="BW592">
        <f>BP592-BV592</f>
        <v/>
      </c>
      <c r="BX592">
        <f>IFERROR(IF(RIGHT(INDEX(PIS!O$1:O$500,MATCH(D592,PIS!C$1:C$500)),5)="Gross",MIN(U592+V592,VLOOKUP("R700",TSC!B:C,2,0)*VLOOKUP("R101",TSC!B:C,2,0))*VLOOKUP("R701",TSC!B:C,2,0)%,0),0)</f>
        <v/>
      </c>
      <c r="BY592">
        <f>IFERROR(IF(RIGHT(INDEX(PIS!O$1:O$500,MATCH(D592,PIS!C$1:C$500)),5)="Gross",MIN(U592+V592,VLOOKUP("R700",TSC!B:C,2,0)*VLOOKUP("R101",TSC!B:C,2,0))*VLOOKUP("T704",TSC!B:C,2,0)%,0),0)</f>
        <v/>
      </c>
      <c r="BZ592">
        <f>IFERROR(IF(RIGHT(INDEX(PIS!O$1:O$500,MATCH(D592,PIS!C$1:C$500)),5)="Gross",MIN(U592+V592,VLOOKUP("R700",TSC!B:C,2,0)*VLOOKUP("1",TSC!F:G,2,0))*VLOOKUP("T705",TSC!B:C,2,0)%,0),0)</f>
        <v/>
      </c>
      <c r="CA592">
        <f>IFERROR(INDEX(ADJ!$A$1:$BZ$1000,MATCH(PAYROLL!D592,ADJ!A$1:A$500,0),MATCH(PAYROLL!CA$2,ADJ!$2:$2,0)),0)</f>
        <v/>
      </c>
      <c r="CB592">
        <f>IFERROR(INDEX(ADJ!$A$1:$BZ$1000,MATCH(PAYROLL!D592,ADJ!A$1:A$500,0),MATCH(PAYROLL!CB$2,ADJ!$2:$2,0)),0)</f>
        <v/>
      </c>
      <c r="CC592">
        <f>SUM(BX592:CB592)</f>
        <v/>
      </c>
      <c r="CD592">
        <f>IFERROR(INDEX(PIS!$A$1:$BZ$1000,MATCH(PAYROLL!D592,PIS!C$1:C$500,0),MATCH(PAYROLL!CD$1,PIS!$1:$1,0)),0)</f>
        <v/>
      </c>
      <c r="CE592">
        <f>IFERROR(IF(OR(INDEX(PIS!P$1:P$500,MATCH(D592,PIS!C$1:C$500,0))="LT2",INDEX(PIS!P$1:P$500,MATCH(D592,PIS!C$1:C$500,0))="P10"),0,SUM(CC592,CD592*VLOOKUP("R601",TSC!B:C,2,0),VLOOKUP("R602",TSC!B:C,2,0))),0)</f>
        <v/>
      </c>
      <c r="CF592">
        <f>MAX(BW592-CE592,0)</f>
        <v/>
      </c>
      <c r="CG592">
        <f>IFERROR(IF(OR(RIGHT(INDEX(PIS!P$1:P$500,MATCH(D592,PIS!C$1:C$500)),5)="P10",RIGHT(INDEX(PIS!P$1:P$500,MATCH(D592,PIS!C$1:C$500)),5)="CK"),0,IF(CF592&lt;=5000000,CF592*5%,IF(CF592&lt;=10000000,CF592*10%-250000,IF(CF592&lt;=18000000,CF592*15%-750000,IF(CF592&lt;=32000000,CF592*20%-1650000,IF(CF592&lt;=52000000,CF592*25%-3250000,IF(CF592&lt;=80000000,BH592*30%-5850000,CF592*35%-9850000))))))),0)</f>
        <v/>
      </c>
      <c r="CH592">
        <f>IFERROR(IF(OR(INDEX(PIS!P$1:P$500,MATCH(D592,PIS!C$1:C$500))="LT",INDEX(PIS!P$1:P$500,MATCH(D592,PIS!C$1:C$500))="CK"),0,IF(CF592&lt;2000000,0,CF592*10%)),0)</f>
        <v/>
      </c>
      <c r="CI592">
        <f>IFERROR(INDEX(ADJ!$A$1:$BZ$1000,MATCH(PAYROLL!D592,ADJ!A$1:A$500,0),MATCH(PAYROLL!CI$2,ADJ!$2:$2,0)),0)</f>
        <v/>
      </c>
      <c r="CJ592">
        <f>IFERROR(INDEX(ADJ!$A$1:$BZ$1000,MATCH(PAYROLL!D592,ADJ!A$1:A$500,0),MATCH(PAYROLL!CJ$2,ADJ!$2:$2,0)),0)</f>
        <v/>
      </c>
      <c r="CK592">
        <f>IFERROR(INDEX(ADJ!$A$1:$BZ$1000,MATCH(PAYROLL!D592,ADJ!A$1:A$500,0),MATCH(PAYROLL!CK$2,ADJ!$2:$2,0)),0)</f>
        <v/>
      </c>
      <c r="CL592">
        <f>SUM(CG592:CK592)</f>
        <v/>
      </c>
      <c r="CM592">
        <f>ROUND(SUM(CH592:CK592),0)</f>
        <v/>
      </c>
      <c r="CN592">
        <f>IFERROR(INDEX(CSDA!D$1:D$500,MATCH($CN$2,CSDA!C$1:C$500,0))*INDEX(PIS!V$1:V$500,MATCH(D592,PIS!C$1:C$500))+INDEX(ADJ!$A$1:$BZ$1000,MATCH(PAYROLL!D592,ADJ!A$1:A$500,0),MATCH(PAYROLL!CN$2,ADJ!$2:$2,0)),0)</f>
        <v/>
      </c>
      <c r="CO592">
        <f>IFERROR(INDEX(ADJ!$A$1:$BZ$1000,MATCH(PAYROLL!D592,ADJ!A$1:A$500,0),MATCH(PAYROLL!CO$2,ADJ!$2:$2,0)),0)</f>
        <v/>
      </c>
      <c r="CP592">
        <f>IFERROR(INDEX(ADJ!$A$1:$BZ$1000,MATCH(PAYROLL!D592,ADJ!A$1:A$500,0),MATCH(PAYROLL!CP$2,ADJ!$2:$2,0)),0)</f>
        <v/>
      </c>
      <c r="CQ592">
        <f>BP592-CL592-CI592-CM592-CN592-CO592-CP592-CC592</f>
        <v/>
      </c>
      <c r="CR592">
        <f>IFERROR(IF(RIGHT(INDEX(PIS!O$1:O$500,MATCH(D592,PIS!C$1:C$500,0)),5)="Gross",MIN(U592+V592,VLOOKUP("R700",TSC!B:C,2,0)*VLOOKUP("R101",TSC!B:C,2,0))*(VLOOKUP("T711",TSC!B:C,2,0)+VLOOKUP("T712",TSC!B:C,2,0))%,MIN(T592+V592,VLOOKUP("R700",TSC!B:C,2,0)*VLOOKUP("R101",TSC!B:C,2,0))*(VLOOKUP("T711",TSC!B:C,2,0)+VLOOKUP("T712",TSC!B:C,2,0)+VLOOKUP("R701",TSC!B:C,2,0))%),0)</f>
        <v/>
      </c>
      <c r="CS592">
        <f>IFERROR(IF(RIGHT(INDEX(PIS!O$1:O$500,MATCH(D592,PIS!C$1:C$500,0)),5)="Gross",MIN(U592+V592,VLOOKUP("R700",TSC!B:C,2,0)*VLOOKUP("R101",TSC!B:C,2,0))*(VLOOKUP("T714",TSC!B:C,2,0))%,MIN(T592+V592,VLOOKUP("R700",TSC!B:C,2,0)*VLOOKUP("R101",TSC!B:C,2,0))*(VLOOKUP("T704",TSC!B:C,2,0)+VLOOKUP("T714",TSC!B:C,2,0))%),0)</f>
        <v/>
      </c>
      <c r="CT592">
        <f>IFERROR(IF(RIGHT(INDEX(PIS!O$1:O$500,MATCH(D592,PIS!C$1:C$500,0)),5)="Gross",MIN(U592+V592,VLOOKUP("R700",TSC!B:C,2,0)*VLOOKUP("R101",TSC!B:C,2,0))*VLOOKUP("T705",TSC!B:C,2,0)%,MIN(T592+V592,VLOOKUP("R700",TSC!B:C,2,0)*VLOOKUP("R101",TSC!B:C,2,0))*VLOOKUP("T705",TSC!B:C,2,0)%),0)</f>
        <v/>
      </c>
      <c r="CU592">
        <f>IFERROR(IF(RIGHT(INDEX(PIS!O$1:O$500,MATCH(D592,PIS!C$1:C$500,0)),5)="Gross",MIN(U592+V592,VLOOKUP("R700",TSC!B:C,2,0)*VLOOKUP("R101",TSC!B:C,2,0))*(VLOOKUP("T713",TSC!B:C,2,0))%,MIN(T592+V592,VLOOKUP("R700",TSC!B:C,2,0)*VLOOKUP("R101",TSC!B:C,2,0))*(VLOOKUP("T713",TSC!B:C,2,0))%),0)</f>
        <v/>
      </c>
      <c r="CV592">
        <f>IFERROR(INDEX(ADJ!$A$1:$BZ$1000,MATCH(PAYROLL!D592,ADJ!A$1:A$500,0),MATCH(PAYROLL!CV$2,ADJ!$2:$2,0)),0)</f>
        <v/>
      </c>
      <c r="CW592">
        <f>IFERROR(INDEX(ADJ!$A$1:$BZ$1000,MATCH(PAYROLL!D592,ADJ!A$1:A$500,0),MATCH(PAYROLL!CW$2,ADJ!$2:$2,0)),0)</f>
        <v/>
      </c>
      <c r="CX592">
        <f>SUM(CR592:CW592)</f>
        <v/>
      </c>
      <c r="CY592">
        <f>ROUND(IF(CR592&gt;0,T592+V592*VLOOKUP("R202",TSC!$B$1:$C$500,2,0),0),0)</f>
        <v/>
      </c>
      <c r="CZ592">
        <f>IFERROR(INDEX(CSDA!D$1:D$500,MATCH($CZ$2,CSDA!C$1:C$500,0)),0)</f>
        <v/>
      </c>
      <c r="DA592">
        <f>ROUND(T592*0.7%,0)</f>
        <v/>
      </c>
      <c r="DB592">
        <f>ROUND(T592/12,0)</f>
        <v/>
      </c>
      <c r="DC592">
        <f ref="DC592" t="array">IFERROR(INDEX(CSDA!D$1:D$500,MATCH("Trích giữ"&amp;PAYROLL!DC$2,CSDA!A$1:A$500&amp;CSDA!C$1:C$500,0)),0)</f>
        <v/>
      </c>
      <c r="DD592">
        <f ref="DD592" t="array">IFERROR(INDEX(CSDA!D$1:D$500,MATCH("Trích giữ"&amp;PAYROLL!DD$2,CSDA!A$1:A$500&amp;CSDA!C$1:C$500,0)),0)</f>
        <v/>
      </c>
      <c r="DE592">
        <f ref="DE592" t="array">IFERROR(INDEX(CSDA!D$1:D$500,MATCH("Trích giữ"&amp;PAYROLL!DE$2,CSDA!A$1:A$500&amp;CSDA!C$1:C$500,0)),0)</f>
        <v/>
      </c>
      <c r="DF592">
        <f>IFERROR(INDEX(CSDA!D$1:D$500,MATCH(PAYROLL!DF$2,CSDA!C$1:C$500,0)),0)</f>
        <v/>
      </c>
      <c r="DG592">
        <f ref="DG592" t="array">IFERROR(INDEX(CSDA!D$1:D$500,MATCH("Trích giữ"&amp;PAYROLL!DG$2,CSDA!A$1:A$500&amp;CSDA!C$1:C$500,0)),0)</f>
        <v/>
      </c>
      <c r="DH592">
        <f>ROUND(T592/26,0)</f>
        <v/>
      </c>
      <c r="DI592">
        <f ref="DI592" t="array">IFERROR(INDEX(CSDA!D$1:D$500,MATCH("Trích giữ"&amp;PAYROLL!DI$2,CSDA!A$1:A$500&amp;CSDA!C$1:C$500,0)),0)</f>
        <v/>
      </c>
      <c r="DJ592">
        <f>IF(U592=0,T592*21.5%-BL592,0)</f>
        <v/>
      </c>
      <c r="DK592">
        <f ref="DK592" t="array">IFERROR(INDEX(CSDA!D$1:D$500,MATCH("Trích giữ"&amp;PAYROLL!DK$2,CSDA!A$1:A$500&amp;CSDA!C$1:C$500,0)),0)</f>
        <v/>
      </c>
      <c r="DL592">
        <f>IFERROR(INDEX(CSDA!D$1:D$500,MATCH(PAYROLL!DL$2,CSDA!C$1:C$500,0))/12,0)</f>
        <v/>
      </c>
      <c r="DM592">
        <f>SUM(DB592:DL592)</f>
        <v/>
      </c>
      <c r="DN592">
        <f>IFERROR(INDEX(ADJ!$A$1:$BZ$1000,MATCH(PAYROLL!D592,ADJ!A$1:A$500,0),MATCH(PAYROLL!DN$2,ADJ!$2:$2,0)),0)</f>
        <v/>
      </c>
      <c r="DO592">
        <f>IFERROR(SUM(BP592,DM592:DN592,CX592:DA592)-DT592,0)</f>
        <v/>
      </c>
      <c r="DP592">
        <f ref="DP592" t="array">SUM(BW592*IFERROR(INDEX(CSDA!D$1:D$500,MATCH(BW$2,CSDA!C$1:C$500,0)),0)%,CX592*IFERROR(INDEX(CSDA!D$1:D$500,MATCH(CX$2,CSDA!C$1:C$500,0)),0)%,DA592*IFERROR(INDEX(CSDA!D$1:D$500,MATCH(DA$2,CSDA!C$1:C$500,0)),0)%,DB592*IFERROR(INDEX(CSDA!D$1:D$500,MATCH(DB$2,CSDA!C$1:C$500,0)),0)%,DF592*IFERROR(INDEX(CSDA!D$1:D$500,MATCH("Phí dịch vụ"&amp;PAYROLL!DF$2,CSDA!A$1:A$500&amp;CSDA!C$1:C$500,0)),0)%,DC592*IFERROR(INDEX(CSDA!D$1:D$500,MATCH("Phí dịch vụ"&amp;PAYROLL!DC$2,CSDA!A$1:A$500&amp;CSDA!C$1:C$500,0)),0)%,DH592*IFERROR(INDEX(CSDA!D$1:D$500,MATCH("Phí dịch vụ"&amp;PAYROLL!DH$2,CSDA!A$1:A$500&amp;CSDA!C$1:C$500,0)),0)%,DJ592*IFERROR(INDEX(CSDA!D$1:D$500,MATCH("Phí dịch vụ"&amp;PAYROLL!DJ$2,CSDA!A$1:A$500&amp;CSDA!C$1:C$500,0)),0)%,BN592*IFERROR(INDEX(CSDA!D$1:D$500,MATCH(BN$2,CSDA!C$1:C$500,0)),0)%)-BN592*7%</f>
        <v/>
      </c>
      <c r="DQ592">
        <f>IFERROR(INDEX(ADJ!$A$1:$BZ$1000,MATCH(PAYROLL!D592,ADJ!A$1:A$500,0),MATCH(PAYROLL!DQ$2,ADJ!$2:$2,0)),0)</f>
        <v/>
      </c>
      <c r="DR592">
        <f>IFERROR(INDEX(ADJ!$A$1:$BZ$1000,MATCH(PAYROLL!D592,ADJ!A$1:A$500,0),MATCH(PAYROLL!DR$2,ADJ!$2:$2,0)),0)</f>
        <v/>
      </c>
      <c r="DS592">
        <f>SUM(DP592:DR592)</f>
        <v/>
      </c>
      <c r="DT592">
        <f>EK592</f>
        <v/>
      </c>
      <c r="DU592">
        <f>SUM(DO592:DR592)</f>
        <v/>
      </c>
      <c r="DV592">
        <f>ROUND(DU592*0.1,0)</f>
        <v/>
      </c>
      <c r="DW592">
        <f>DU592+DV592</f>
        <v/>
      </c>
      <c r="DZ592">
        <f>IFERROR(INDEX(ADJ!$A$1:$BZ$1000,MATCH(PAYROLL!$D592,ADJ!A$1:A$500,0),MATCH(PAYROLL!DZ$2,ADJ!$2:$2,0)),0)</f>
        <v/>
      </c>
      <c r="EA592">
        <f>IFERROR(INDEX(ADJ!$A$1:$BZ$1000,MATCH(PAYROLL!$D592,ADJ!A$1:A$500,0),MATCH(PAYROLL!EA$2,ADJ!$2:$2,0)),0)</f>
        <v/>
      </c>
      <c r="EB592">
        <f>IFERROR(INDEX(ADJ!$A$1:$BZ$1000,MATCH(PAYROLL!$D592,ADJ!A$1:A$500,0),MATCH(PAYROLL!EB$2,ADJ!$2:$2,0)),0)</f>
        <v/>
      </c>
      <c r="EC592">
        <f>IFERROR(INDEX(ADJ!$A$1:$BZ$1000,MATCH(PAYROLL!$D592,ADJ!A$1:A$500,0),MATCH(PAYROLL!EC$2,ADJ!$2:$2,0)),0)</f>
        <v/>
      </c>
      <c r="ED592">
        <f>IFERROR(INDEX(ADJ!$A$1:$BZ$1000,MATCH(PAYROLL!$D592,ADJ!A$1:A$500,0),MATCH(PAYROLL!ED$2,ADJ!$2:$2,0)),0)</f>
        <v/>
      </c>
      <c r="EE592">
        <f>IFERROR(INDEX(ADJ!$A$1:$BZ$1000,MATCH(PAYROLL!$D592,ADJ!A$1:A$500,0),MATCH(PAYROLL!EE$2,ADJ!$2:$2,0)),0)</f>
        <v/>
      </c>
      <c r="EF592">
        <f>IFERROR(INDEX(ADJ!$A$1:$BZ$1000,MATCH(PAYROLL!$D592,ADJ!A$1:A$500,0),MATCH(PAYROLL!EF$2,ADJ!$2:$2,0)),0)</f>
        <v/>
      </c>
      <c r="EG592">
        <f>IFERROR(INDEX(ADJ!$A$1:$BZ$1000,MATCH(PAYROLL!$D592,ADJ!A$1:A$500,0),MATCH(PAYROLL!EG$2,ADJ!$2:$2,0)),0)</f>
        <v/>
      </c>
      <c r="EH592">
        <f>IFERROR(INDEX(ADJ!$A$1:$BZ$1000,MATCH(PAYROLL!$D592,ADJ!A$1:A$500,0),MATCH(PAYROLL!EH$2,ADJ!$2:$2,0)),0)</f>
        <v/>
      </c>
      <c r="EI592">
        <f>IFERROR(INDEX(ADJ!$A$1:$BZ$1000,MATCH(PAYROLL!D592,ADJ!A$1:A$500,0),MATCH(PAYROLL!EI$2,ADJ!$2:$2,0)),0)</f>
        <v/>
      </c>
      <c r="EJ592">
        <f>IFERROR(INDEX(ADJ!$A$1:$BZ$1000,MATCH(PAYROLL!$D592,ADJ!A$1:A$500,0),MATCH(PAYROLL!EJ$2,ADJ!$2:$2,0)),0)</f>
        <v/>
      </c>
      <c r="EK592">
        <f>SUM(DZ592:EJ592)</f>
        <v/>
      </c>
    </row>
    <row r="593">
      <c r="A593" t="n">
        <v>591</v>
      </c>
      <c r="B593" t="inlineStr">
        <is>
          <t>Lê Văn Quang</t>
        </is>
      </c>
      <c r="D593" t="inlineStr">
        <is>
          <t>157606-01</t>
        </is>
      </c>
      <c r="S593">
        <f>IFERROR(INDEX(PIS!$A$1:$BZ$1000,MATCH($D593,PIS!C$1:C$500,0),MATCH("Lương CB tháng trước",PIS!$1:$1,0)),0)</f>
        <v/>
      </c>
      <c r="T593">
        <f>IFERROR(INDEX(PIS!$A$1:$BZ$1000,MATCH($D593,PIS!C$1:C$500,0),MATCH("Lương CB hiện tại",PIS!$1:$1,0)),0)</f>
        <v/>
      </c>
      <c r="U593">
        <f>IFERROR(INDEX(PIS!$A$1:$BZ$1000,MATCH($D593,PIS!C$1:C$500,0),MATCH("Lương đóng BHBB",PIS!$1:$1,0)),0)</f>
        <v/>
      </c>
      <c r="V593">
        <f>IFERROR(INDEX(PIS!$A$1:$BZ$1000,MATCH($D593,PIS!C$1:C$500,0),MATCH(V$2,PIS!$2:$2,0)),0)</f>
        <v/>
      </c>
      <c r="W593">
        <f>IFERROR(INDEX(PIS!$A$1:$BZ$1000,MATCH($D593,PIS!C$1:C$500,0),MATCH(W$2,PIS!$2:$2,0)),0)</f>
        <v/>
      </c>
      <c r="X593">
        <f>IFERROR(INDEX(PIS!$A$1:$BZ$1000,MATCH($D593,PIS!C$1:C$500,0),MATCH(X$2,PIS!$2:$2,0)),0)</f>
        <v/>
      </c>
      <c r="Y593">
        <f>IFERROR(INDEX(PIS!$A$1:$BZ$1000,MATCH($D593,PIS!C$1:C$500,0),MATCH(Y$2,PIS!$2:$2,0)),0)</f>
        <v/>
      </c>
      <c r="Z593">
        <f>IFERROR(INDEX(PIS!$A$1:$BZ$1000,MATCH($D593,PIS!C$1:C$500,0),MATCH(Z$2,PIS!$2:$2,0)),0)</f>
        <v/>
      </c>
      <c r="AA593">
        <f>IFERROR(INDEX(PIS!$A$1:$BZ$1000,MATCH($D593,PIS!C$1:C$500,0),MATCH(AA$2,PIS!$2:$2,0)),0)</f>
        <v/>
      </c>
      <c r="AB593">
        <f>IFERROR(INDEX(PIS!$A$1:$BZ$1000,MATCH($D593,PIS!C$1:C$500,0),MATCH(AB$2,PIS!$2:$2,0)),0)</f>
        <v/>
      </c>
      <c r="AC593">
        <f>SUM(V593:AB593)</f>
        <v/>
      </c>
      <c r="AD593">
        <f>IFERROR(INDEX(TIMESHEET!$A$1:$AI$5000,MATCH($D593,TIMESHEET!A$1:A$500,0),MATCH("T100",TIMESHEET!$2:$2,0))-2,0)</f>
        <v/>
      </c>
      <c r="AE593">
        <f>IFERROR(INDEX(TIMESHEET!$A$1:$AI$5000,MATCH($D593,TIMESHEET!A$1:A$500,0),MATCH("T202",TIMESHEET!$2:$2,0)),0)</f>
        <v/>
      </c>
      <c r="AF593">
        <f>IFERROR(INDEX(TIMESHEET!$A$1:$AI$5000,MATCH($D593,TIMESHEET!A$1:A$500,0),MATCH("T302",TIMESHEET!$2:$2,0)),0)</f>
        <v/>
      </c>
      <c r="AG593">
        <f>IFERROR(INDEX(TIMESHEET!$A$1:$AI$5000,MATCH($D593,TIMESHEET!A$1:A$500,0),MATCH("T406",TIMESHEET!$2:$2,0)),0)</f>
        <v/>
      </c>
      <c r="AH593">
        <f>AE593+AG593</f>
        <v/>
      </c>
      <c r="AI593">
        <f>IFERROR(INDEX(TIMESHEET!$A$1:$AI$5000,MATCH($D593,TIMESHEET!A$1:A$500,0),MATCH("T701",TIMESHEET!$2:$2,0)),0)</f>
        <v/>
      </c>
      <c r="AJ593">
        <f>IFERROR(INDEX(TIMESHEET!$A$1:$AI$5000,MATCH($D593,TIMESHEET!B$1:B$500,0),MATCH("T320",TIMESHEET!$2:$2,0)),0)</f>
        <v/>
      </c>
      <c r="AK593">
        <f>IFERROR(IF(LEFT(INDEX(PIS!O$1:O$500,MATCH(D593,PIS!C$1:C$500)),1)="M",T593/AD593*SUM(AE593:AG593),T593*AD593),0)</f>
        <v/>
      </c>
      <c r="AL593">
        <f>IFERROR(INDEX(ADJ!$A$1:$BZ$1000,MATCH(PAYROLL!D593,ADJ!A$1:A$500,0),MATCH(PAYROLL!AL$2,ADJ!$2:$2,0)),0)</f>
        <v/>
      </c>
      <c r="AM593">
        <f>SUM(AK593:AL593)</f>
        <v/>
      </c>
      <c r="AN593">
        <f>IFERROR(ROUND(V593/$AD593*$AH593,0),0)</f>
        <v/>
      </c>
      <c r="AO593">
        <f>IFERROR(ROUND(W593/$AD593*$AH593,0),0)</f>
        <v/>
      </c>
      <c r="AP593">
        <f>IFERROR(ROUND(X593/$AD593*$AE593,0),0)</f>
        <v/>
      </c>
      <c r="AQ593">
        <f>IFERROR(ROUND(Y593/$AD593*$AH593,0),0)</f>
        <v/>
      </c>
      <c r="AR593">
        <f>IFERROR(ROUND(Z593/$AD593*$AH593,0),0)</f>
        <v/>
      </c>
      <c r="AS593">
        <f>IFERROR(ROUND(AA593/$AD593*$AH593,0),0)</f>
        <v/>
      </c>
      <c r="AT593">
        <f>IFERROR(IF((AE593+AF593+AG593)&gt;13,AB593,ROUND(AB593/AD593*AH593,0)),0)</f>
        <v/>
      </c>
      <c r="AU593">
        <f>IFERROR(INDEX(ADJ!$A$1:$BZ$1000,MATCH(PAYROLL!D593,ADJ!A$1:A$500,0),MATCH(PAYROLL!AU$2,ADJ!$2:$2,0)),0)</f>
        <v/>
      </c>
      <c r="AV593">
        <f>ROUND(SUM(AN593:AU593),0)</f>
        <v/>
      </c>
      <c r="AW593">
        <f>IFERROR(INDEX(TIMESHEET!$A$1:$AI$5000,MATCH(PAYROLL!D593,TIMESHEET!A$1:A$500,0),MATCH("T620",TIMESHEET!$2:$2,0)),0)</f>
        <v/>
      </c>
      <c r="AX593">
        <f>IFERROR(INDEX(TIMESHEET!$A$1:$AI$5000,MATCH(PAYROLL!D593,TIMESHEET!A$1:A$500,0),MATCH("T601",TIMESHEET!$2:$2,0)),0)</f>
        <v/>
      </c>
      <c r="AY593">
        <f>IFERROR(INDEX(TIMESHEET!$A$1:$AI$5000,MATCH(PAYROLL!D593,TIMESHEET!A$1:A$500,0),MATCH("T602",TIMESHEET!$2:$2,0)),0)</f>
        <v/>
      </c>
      <c r="AZ593">
        <f>IFERROR(INDEX(TIMESHEET!$A$1:$AI$5000,MATCH(PAYROLL!D593,TIMESHEET!A$1:A$500,0),MATCH("T603",TIMESHEET!$2:$2,0)),0)</f>
        <v/>
      </c>
      <c r="BA593">
        <f>IFERROR(INDEX(TIMESHEET!$A$1:$AI$5000,MATCH(PAYROLL!D593,TIMESHEET!A$1:A$500,0),MATCH("T611",TIMESHEET!$2:$2,0)),0)</f>
        <v/>
      </c>
      <c r="BB593">
        <f>IFERROR(INDEX(TIMESHEET!$A$1:$AI$5000,MATCH(PAYROLL!D593,TIMESHEET!A$1:A$500,0),MATCH("T612",TIMESHEET!$2:$2,0)),0)</f>
        <v/>
      </c>
      <c r="BC593">
        <f>IFERROR(INDEX(TIMESHEET!$A$1:$AI$5000,MATCH(PAYROLL!D593,TIMESHEET!A$1:A$500,0),MATCH("T613",TIMESHEET!$2:$2,0)),0)</f>
        <v/>
      </c>
      <c r="BD593">
        <f>IFERROR(INDEX(TIMESHEET!$A$1:$AI$5000,MATCH(PAYROLL!D593,TIMESHEET!A$1:A$500,0),MATCH("T500",TIMESHEET!$2:$2,0)),0)</f>
        <v/>
      </c>
      <c r="BE593">
        <f>IFERROR(IF(LEFT(INDEX(PIS!O$1:O$500,MATCH(D593,PIS!C$1:C$500)),1)="M",T593/AD593/8*(AW593+AX593*1.5+AY593*2+AZ593*3+BA593*2.1+BB593*2.7+BC593*3.9+BD593*0.3),T593/8*(AW593+AX593*1.5+AY593*2+AZ593*3+BA593*2.1+BB593*2.7+BC593*3.9+BD593*0.3)),0)</f>
        <v/>
      </c>
      <c r="BF593">
        <f>IFERROR(INDEX(ADJ!$A$1:$BZ$1000,MATCH(PAYROLL!$D593,ADJ!A$1:A$500,0),MATCH(PAYROLL!BF$2,ADJ!$2:$2,0)),0)</f>
        <v/>
      </c>
      <c r="BG593">
        <f>IFERROR(INDEX(ADJ!$A$1:$BZ$1000,MATCH(PAYROLL!D593,ADJ!A$1:A$500,0),MATCH(PAYROLL!BG$2,ADJ!$2:$2,0)),0)</f>
        <v/>
      </c>
      <c r="BH593">
        <f>IFERROR(INDEX(ADJ!$A$1:$BZ$1000,MATCH(PAYROLL!D593,ADJ!A$1:A$500,0),MATCH(PAYROLL!BH$2,ADJ!$2:$2,0)),0)</f>
        <v/>
      </c>
      <c r="BI593">
        <f>IFERROR(INDEX(ADJ!$A$1:$BZ$1000,MATCH(PAYROLL!D593,ADJ!A$1:A$500,0),MATCH(PAYROLL!BI$2,ADJ!$2:$2,0)),0)</f>
        <v/>
      </c>
      <c r="BJ593">
        <f>IFERROR(INDEX(ADJ!$A$1:$BZ$1000,MATCH(PAYROLL!D593,ADJ!A$1:A$500,0),MATCH(PAYROLL!BJ$2,ADJ!$2:$2,0)),0)</f>
        <v/>
      </c>
      <c r="BK593">
        <f>SUM(BF593:BJ593)</f>
        <v/>
      </c>
      <c r="BL593">
        <f>IFERROR(INDEX(ADJ!$A$1:$BZ$1000,MATCH(PAYROLL!D593,ADJ!A$1:A$500,0),MATCH(PAYROLL!BL$2,ADJ!$2:$2,0)),0)</f>
        <v/>
      </c>
      <c r="BM593">
        <f>IFERROR(INDEX(ADJ!$A$1:$BZ$1000,MATCH(PAYROLL!D593,ADJ!A$1:A$500,0),MATCH(PAYROLL!BM$2,ADJ!$2:$2,0)),0)</f>
        <v/>
      </c>
      <c r="BN593">
        <f>IFERROR(INDEX(ADJ!$A$1:$BZ$1000,MATCH(PAYROLL!D593,ADJ!A$1:A$500,0),MATCH(PAYROLL!BN$2,ADJ!$2:$2,0)),0)</f>
        <v/>
      </c>
      <c r="BO593">
        <f>IFERROR(INDEX(ADJ!$A$1:$BZ$1000,MATCH(PAYROLL!D593,ADJ!A$1:A$500,0),MATCH(PAYROLL!BO$2,ADJ!$2:$2,0)),0)</f>
        <v/>
      </c>
      <c r="BP593">
        <f>SUM(AM593,AV593,BE593,BK593,BL593:BO593)</f>
        <v/>
      </c>
      <c r="BQ593">
        <f>BO593</f>
        <v/>
      </c>
      <c r="BR593">
        <f>IFERROR(ROUND(IF(LEFT(INDEX(PIS!O$1:O$500,MATCH(D593,PIS!C$1:C$500)),1)="D",T593/8*(BD593*0.3),IF(LEFT(INDEX(PIS!O$1:O$500,MATCH(D593,PIS!C$1:C$500)),1)="H",T593*($BD593*0.3),T593/$AD593/8*($BD593*0.3))),0),0)</f>
        <v/>
      </c>
      <c r="BS593">
        <f>IF(AP593&lt;1,0,MIN(AP593,730000))</f>
        <v/>
      </c>
      <c r="BT593">
        <f>IFERROR(ROUND((BE593-SUM(AW593:BC593)*T593/AD593/8),0)-BR593,0)</f>
        <v/>
      </c>
      <c r="BU593">
        <f>AO593</f>
        <v/>
      </c>
      <c r="BV593">
        <f>SUM(BQ593:BU593)</f>
        <v/>
      </c>
      <c r="BW593">
        <f>BP593-BV593</f>
        <v/>
      </c>
      <c r="BX593">
        <f>IFERROR(IF(RIGHT(INDEX(PIS!O$1:O$500,MATCH(D593,PIS!C$1:C$500)),5)="Gross",MIN(U593+V593,VLOOKUP("R700",TSC!B:C,2,0)*VLOOKUP("R101",TSC!B:C,2,0))*VLOOKUP("R701",TSC!B:C,2,0)%,0),0)</f>
        <v/>
      </c>
      <c r="BY593">
        <f>IFERROR(IF(RIGHT(INDEX(PIS!O$1:O$500,MATCH(D593,PIS!C$1:C$500)),5)="Gross",MIN(U593+V593,VLOOKUP("R700",TSC!B:C,2,0)*VLOOKUP("R101",TSC!B:C,2,0))*VLOOKUP("T704",TSC!B:C,2,0)%,0),0)</f>
        <v/>
      </c>
      <c r="BZ593">
        <f>IFERROR(IF(RIGHT(INDEX(PIS!O$1:O$500,MATCH(D593,PIS!C$1:C$500)),5)="Gross",MIN(U593+V593,VLOOKUP("R700",TSC!B:C,2,0)*VLOOKUP("1",TSC!F:G,2,0))*VLOOKUP("T705",TSC!B:C,2,0)%,0),0)</f>
        <v/>
      </c>
      <c r="CA593">
        <f>IFERROR(INDEX(ADJ!$A$1:$BZ$1000,MATCH(PAYROLL!D593,ADJ!A$1:A$500,0),MATCH(PAYROLL!CA$2,ADJ!$2:$2,0)),0)</f>
        <v/>
      </c>
      <c r="CB593">
        <f>IFERROR(INDEX(ADJ!$A$1:$BZ$1000,MATCH(PAYROLL!D593,ADJ!A$1:A$500,0),MATCH(PAYROLL!CB$2,ADJ!$2:$2,0)),0)</f>
        <v/>
      </c>
      <c r="CC593">
        <f>SUM(BX593:CB593)</f>
        <v/>
      </c>
      <c r="CD593">
        <f>IFERROR(INDEX(PIS!$A$1:$BZ$1000,MATCH(PAYROLL!D593,PIS!C$1:C$500,0),MATCH(PAYROLL!CD$1,PIS!$1:$1,0)),0)</f>
        <v/>
      </c>
      <c r="CE593">
        <f>IFERROR(IF(OR(INDEX(PIS!P$1:P$500,MATCH(D593,PIS!C$1:C$500,0))="LT2",INDEX(PIS!P$1:P$500,MATCH(D593,PIS!C$1:C$500,0))="P10"),0,SUM(CC593,CD593*VLOOKUP("R601",TSC!B:C,2,0),VLOOKUP("R602",TSC!B:C,2,0))),0)</f>
        <v/>
      </c>
      <c r="CF593">
        <f>MAX(BW593-CE593,0)</f>
        <v/>
      </c>
      <c r="CG593">
        <f>IFERROR(IF(OR(RIGHT(INDEX(PIS!P$1:P$500,MATCH(D593,PIS!C$1:C$500)),5)="P10",RIGHT(INDEX(PIS!P$1:P$500,MATCH(D593,PIS!C$1:C$500)),5)="CK"),0,IF(CF593&lt;=5000000,CF593*5%,IF(CF593&lt;=10000000,CF593*10%-250000,IF(CF593&lt;=18000000,CF593*15%-750000,IF(CF593&lt;=32000000,CF593*20%-1650000,IF(CF593&lt;=52000000,CF593*25%-3250000,IF(CF593&lt;=80000000,BH593*30%-5850000,CF593*35%-9850000))))))),0)</f>
        <v/>
      </c>
      <c r="CH593">
        <f>IFERROR(IF(OR(INDEX(PIS!P$1:P$500,MATCH(D593,PIS!C$1:C$500))="LT",INDEX(PIS!P$1:P$500,MATCH(D593,PIS!C$1:C$500))="CK"),0,IF(CF593&lt;2000000,0,CF593*10%)),0)</f>
        <v/>
      </c>
      <c r="CI593">
        <f>IFERROR(INDEX(ADJ!$A$1:$BZ$1000,MATCH(PAYROLL!D593,ADJ!A$1:A$500,0),MATCH(PAYROLL!CI$2,ADJ!$2:$2,0)),0)</f>
        <v/>
      </c>
      <c r="CJ593">
        <f>IFERROR(INDEX(ADJ!$A$1:$BZ$1000,MATCH(PAYROLL!D593,ADJ!A$1:A$500,0),MATCH(PAYROLL!CJ$2,ADJ!$2:$2,0)),0)</f>
        <v/>
      </c>
      <c r="CK593">
        <f>IFERROR(INDEX(ADJ!$A$1:$BZ$1000,MATCH(PAYROLL!D593,ADJ!A$1:A$500,0),MATCH(PAYROLL!CK$2,ADJ!$2:$2,0)),0)</f>
        <v/>
      </c>
      <c r="CL593">
        <f>SUM(CG593:CK593)</f>
        <v/>
      </c>
      <c r="CM593">
        <f>ROUND(SUM(CH593:CK593),0)</f>
        <v/>
      </c>
      <c r="CN593">
        <f>IFERROR(INDEX(CSDA!D$1:D$500,MATCH($CN$2,CSDA!C$1:C$500,0))*INDEX(PIS!V$1:V$500,MATCH(D593,PIS!C$1:C$500))+INDEX(ADJ!$A$1:$BZ$1000,MATCH(PAYROLL!D593,ADJ!A$1:A$500,0),MATCH(PAYROLL!CN$2,ADJ!$2:$2,0)),0)</f>
        <v/>
      </c>
      <c r="CO593">
        <f>IFERROR(INDEX(ADJ!$A$1:$BZ$1000,MATCH(PAYROLL!D593,ADJ!A$1:A$500,0),MATCH(PAYROLL!CO$2,ADJ!$2:$2,0)),0)</f>
        <v/>
      </c>
      <c r="CP593">
        <f>IFERROR(INDEX(ADJ!$A$1:$BZ$1000,MATCH(PAYROLL!D593,ADJ!A$1:A$500,0),MATCH(PAYROLL!CP$2,ADJ!$2:$2,0)),0)</f>
        <v/>
      </c>
      <c r="CQ593">
        <f>BP593-CL593-CI593-CM593-CN593-CO593-CP593-CC593</f>
        <v/>
      </c>
      <c r="CR593">
        <f>IFERROR(IF(RIGHT(INDEX(PIS!O$1:O$500,MATCH(D593,PIS!C$1:C$500,0)),5)="Gross",MIN(U593+V593,VLOOKUP("R700",TSC!B:C,2,0)*VLOOKUP("R101",TSC!B:C,2,0))*(VLOOKUP("T711",TSC!B:C,2,0)+VLOOKUP("T712",TSC!B:C,2,0))%,MIN(T593+V593,VLOOKUP("R700",TSC!B:C,2,0)*VLOOKUP("R101",TSC!B:C,2,0))*(VLOOKUP("T711",TSC!B:C,2,0)+VLOOKUP("T712",TSC!B:C,2,0)+VLOOKUP("R701",TSC!B:C,2,0))%),0)</f>
        <v/>
      </c>
      <c r="CS593">
        <f>IFERROR(IF(RIGHT(INDEX(PIS!O$1:O$500,MATCH(D593,PIS!C$1:C$500,0)),5)="Gross",MIN(U593+V593,VLOOKUP("R700",TSC!B:C,2,0)*VLOOKUP("R101",TSC!B:C,2,0))*(VLOOKUP("T714",TSC!B:C,2,0))%,MIN(T593+V593,VLOOKUP("R700",TSC!B:C,2,0)*VLOOKUP("R101",TSC!B:C,2,0))*(VLOOKUP("T704",TSC!B:C,2,0)+VLOOKUP("T714",TSC!B:C,2,0))%),0)</f>
        <v/>
      </c>
      <c r="CT593">
        <f>IFERROR(IF(RIGHT(INDEX(PIS!O$1:O$500,MATCH(D593,PIS!C$1:C$500,0)),5)="Gross",MIN(U593+V593,VLOOKUP("R700",TSC!B:C,2,0)*VLOOKUP("R101",TSC!B:C,2,0))*VLOOKUP("T705",TSC!B:C,2,0)%,MIN(T593+V593,VLOOKUP("R700",TSC!B:C,2,0)*VLOOKUP("R101",TSC!B:C,2,0))*VLOOKUP("T705",TSC!B:C,2,0)%),0)</f>
        <v/>
      </c>
      <c r="CU593">
        <f>IFERROR(IF(RIGHT(INDEX(PIS!O$1:O$500,MATCH(D593,PIS!C$1:C$500,0)),5)="Gross",MIN(U593+V593,VLOOKUP("R700",TSC!B:C,2,0)*VLOOKUP("R101",TSC!B:C,2,0))*(VLOOKUP("T713",TSC!B:C,2,0))%,MIN(T593+V593,VLOOKUP("R700",TSC!B:C,2,0)*VLOOKUP("R101",TSC!B:C,2,0))*(VLOOKUP("T713",TSC!B:C,2,0))%),0)</f>
        <v/>
      </c>
      <c r="CV593">
        <f>IFERROR(INDEX(ADJ!$A$1:$BZ$1000,MATCH(PAYROLL!D593,ADJ!A$1:A$500,0),MATCH(PAYROLL!CV$2,ADJ!$2:$2,0)),0)</f>
        <v/>
      </c>
      <c r="CW593">
        <f>IFERROR(INDEX(ADJ!$A$1:$BZ$1000,MATCH(PAYROLL!D593,ADJ!A$1:A$500,0),MATCH(PAYROLL!CW$2,ADJ!$2:$2,0)),0)</f>
        <v/>
      </c>
      <c r="CX593">
        <f>SUM(CR593:CW593)</f>
        <v/>
      </c>
      <c r="CY593">
        <f>ROUND(IF(CR593&gt;0,T593+V593*VLOOKUP("R202",TSC!$B$1:$C$500,2,0),0),0)</f>
        <v/>
      </c>
      <c r="CZ593">
        <f>IFERROR(INDEX(CSDA!D$1:D$500,MATCH($CZ$2,CSDA!C$1:C$500,0)),0)</f>
        <v/>
      </c>
      <c r="DA593">
        <f>ROUND(T593*0.7%,0)</f>
        <v/>
      </c>
      <c r="DB593">
        <f>ROUND(T593/12,0)</f>
        <v/>
      </c>
      <c r="DC593">
        <f ref="DC593" t="array">IFERROR(INDEX(CSDA!D$1:D$500,MATCH("Trích giữ"&amp;PAYROLL!DC$2,CSDA!A$1:A$500&amp;CSDA!C$1:C$500,0)),0)</f>
        <v/>
      </c>
      <c r="DD593">
        <f ref="DD593" t="array">IFERROR(INDEX(CSDA!D$1:D$500,MATCH("Trích giữ"&amp;PAYROLL!DD$2,CSDA!A$1:A$500&amp;CSDA!C$1:C$500,0)),0)</f>
        <v/>
      </c>
      <c r="DE593">
        <f ref="DE593" t="array">IFERROR(INDEX(CSDA!D$1:D$500,MATCH("Trích giữ"&amp;PAYROLL!DE$2,CSDA!A$1:A$500&amp;CSDA!C$1:C$500,0)),0)</f>
        <v/>
      </c>
      <c r="DF593">
        <f>IFERROR(INDEX(CSDA!D$1:D$500,MATCH(PAYROLL!DF$2,CSDA!C$1:C$500,0)),0)</f>
        <v/>
      </c>
      <c r="DG593">
        <f ref="DG593" t="array">IFERROR(INDEX(CSDA!D$1:D$500,MATCH("Trích giữ"&amp;PAYROLL!DG$2,CSDA!A$1:A$500&amp;CSDA!C$1:C$500,0)),0)</f>
        <v/>
      </c>
      <c r="DH593">
        <f>ROUND(T593/26,0)</f>
        <v/>
      </c>
      <c r="DI593">
        <f ref="DI593" t="array">IFERROR(INDEX(CSDA!D$1:D$500,MATCH("Trích giữ"&amp;PAYROLL!DI$2,CSDA!A$1:A$500&amp;CSDA!C$1:C$500,0)),0)</f>
        <v/>
      </c>
      <c r="DJ593">
        <f>IF(U593=0,T593*21.5%-BL593,0)</f>
        <v/>
      </c>
      <c r="DK593">
        <f ref="DK593" t="array">IFERROR(INDEX(CSDA!D$1:D$500,MATCH("Trích giữ"&amp;PAYROLL!DK$2,CSDA!A$1:A$500&amp;CSDA!C$1:C$500,0)),0)</f>
        <v/>
      </c>
      <c r="DL593">
        <f>IFERROR(INDEX(CSDA!D$1:D$500,MATCH(PAYROLL!DL$2,CSDA!C$1:C$500,0))/12,0)</f>
        <v/>
      </c>
      <c r="DM593">
        <f>SUM(DB593:DL593)</f>
        <v/>
      </c>
      <c r="DN593">
        <f>IFERROR(INDEX(ADJ!$A$1:$BZ$1000,MATCH(PAYROLL!D593,ADJ!A$1:A$500,0),MATCH(PAYROLL!DN$2,ADJ!$2:$2,0)),0)</f>
        <v/>
      </c>
      <c r="DO593">
        <f>IFERROR(SUM(BP593,DM593:DN593,CX593:DA593)-DT593,0)</f>
        <v/>
      </c>
      <c r="DP593">
        <f ref="DP593" t="array">SUM(BW593*IFERROR(INDEX(CSDA!D$1:D$500,MATCH(BW$2,CSDA!C$1:C$500,0)),0)%,CX593*IFERROR(INDEX(CSDA!D$1:D$500,MATCH(CX$2,CSDA!C$1:C$500,0)),0)%,DA593*IFERROR(INDEX(CSDA!D$1:D$500,MATCH(DA$2,CSDA!C$1:C$500,0)),0)%,DB593*IFERROR(INDEX(CSDA!D$1:D$500,MATCH(DB$2,CSDA!C$1:C$500,0)),0)%,DF593*IFERROR(INDEX(CSDA!D$1:D$500,MATCH("Phí dịch vụ"&amp;PAYROLL!DF$2,CSDA!A$1:A$500&amp;CSDA!C$1:C$500,0)),0)%,DC593*IFERROR(INDEX(CSDA!D$1:D$500,MATCH("Phí dịch vụ"&amp;PAYROLL!DC$2,CSDA!A$1:A$500&amp;CSDA!C$1:C$500,0)),0)%,DH593*IFERROR(INDEX(CSDA!D$1:D$500,MATCH("Phí dịch vụ"&amp;PAYROLL!DH$2,CSDA!A$1:A$500&amp;CSDA!C$1:C$500,0)),0)%,DJ593*IFERROR(INDEX(CSDA!D$1:D$500,MATCH("Phí dịch vụ"&amp;PAYROLL!DJ$2,CSDA!A$1:A$500&amp;CSDA!C$1:C$500,0)),0)%,BN593*IFERROR(INDEX(CSDA!D$1:D$500,MATCH(BN$2,CSDA!C$1:C$500,0)),0)%)-BN593*7%</f>
        <v/>
      </c>
      <c r="DQ593">
        <f>IFERROR(INDEX(ADJ!$A$1:$BZ$1000,MATCH(PAYROLL!D593,ADJ!A$1:A$500,0),MATCH(PAYROLL!DQ$2,ADJ!$2:$2,0)),0)</f>
        <v/>
      </c>
      <c r="DR593">
        <f>IFERROR(INDEX(ADJ!$A$1:$BZ$1000,MATCH(PAYROLL!D593,ADJ!A$1:A$500,0),MATCH(PAYROLL!DR$2,ADJ!$2:$2,0)),0)</f>
        <v/>
      </c>
      <c r="DS593">
        <f>SUM(DP593:DR593)</f>
        <v/>
      </c>
      <c r="DT593">
        <f>EK593</f>
        <v/>
      </c>
      <c r="DU593">
        <f>SUM(DO593:DR593)</f>
        <v/>
      </c>
      <c r="DV593">
        <f>ROUND(DU593*0.1,0)</f>
        <v/>
      </c>
      <c r="DW593">
        <f>DU593+DV593</f>
        <v/>
      </c>
      <c r="DZ593">
        <f>IFERROR(INDEX(ADJ!$A$1:$BZ$1000,MATCH(PAYROLL!$D593,ADJ!A$1:A$500,0),MATCH(PAYROLL!DZ$2,ADJ!$2:$2,0)),0)</f>
        <v/>
      </c>
      <c r="EA593">
        <f>IFERROR(INDEX(ADJ!$A$1:$BZ$1000,MATCH(PAYROLL!$D593,ADJ!A$1:A$500,0),MATCH(PAYROLL!EA$2,ADJ!$2:$2,0)),0)</f>
        <v/>
      </c>
      <c r="EB593">
        <f>IFERROR(INDEX(ADJ!$A$1:$BZ$1000,MATCH(PAYROLL!$D593,ADJ!A$1:A$500,0),MATCH(PAYROLL!EB$2,ADJ!$2:$2,0)),0)</f>
        <v/>
      </c>
      <c r="EC593">
        <f>IFERROR(INDEX(ADJ!$A$1:$BZ$1000,MATCH(PAYROLL!$D593,ADJ!A$1:A$500,0),MATCH(PAYROLL!EC$2,ADJ!$2:$2,0)),0)</f>
        <v/>
      </c>
      <c r="ED593">
        <f>IFERROR(INDEX(ADJ!$A$1:$BZ$1000,MATCH(PAYROLL!$D593,ADJ!A$1:A$500,0),MATCH(PAYROLL!ED$2,ADJ!$2:$2,0)),0)</f>
        <v/>
      </c>
      <c r="EE593">
        <f>IFERROR(INDEX(ADJ!$A$1:$BZ$1000,MATCH(PAYROLL!$D593,ADJ!A$1:A$500,0),MATCH(PAYROLL!EE$2,ADJ!$2:$2,0)),0)</f>
        <v/>
      </c>
      <c r="EF593">
        <f>IFERROR(INDEX(ADJ!$A$1:$BZ$1000,MATCH(PAYROLL!$D593,ADJ!A$1:A$500,0),MATCH(PAYROLL!EF$2,ADJ!$2:$2,0)),0)</f>
        <v/>
      </c>
      <c r="EG593">
        <f>IFERROR(INDEX(ADJ!$A$1:$BZ$1000,MATCH(PAYROLL!$D593,ADJ!A$1:A$500,0),MATCH(PAYROLL!EG$2,ADJ!$2:$2,0)),0)</f>
        <v/>
      </c>
      <c r="EH593">
        <f>IFERROR(INDEX(ADJ!$A$1:$BZ$1000,MATCH(PAYROLL!$D593,ADJ!A$1:A$500,0),MATCH(PAYROLL!EH$2,ADJ!$2:$2,0)),0)</f>
        <v/>
      </c>
      <c r="EI593">
        <f>IFERROR(INDEX(ADJ!$A$1:$BZ$1000,MATCH(PAYROLL!D593,ADJ!A$1:A$500,0),MATCH(PAYROLL!EI$2,ADJ!$2:$2,0)),0)</f>
        <v/>
      </c>
      <c r="EJ593">
        <f>IFERROR(INDEX(ADJ!$A$1:$BZ$1000,MATCH(PAYROLL!$D593,ADJ!A$1:A$500,0),MATCH(PAYROLL!EJ$2,ADJ!$2:$2,0)),0)</f>
        <v/>
      </c>
      <c r="EK593">
        <f>SUM(DZ593:EJ593)</f>
        <v/>
      </c>
    </row>
    <row r="594">
      <c r="A594" t="n">
        <v>592</v>
      </c>
      <c r="B594" t="inlineStr">
        <is>
          <t>Lô Văn Cường</t>
        </is>
      </c>
      <c r="D594" t="inlineStr">
        <is>
          <t>157656-01</t>
        </is>
      </c>
      <c r="S594">
        <f>IFERROR(INDEX(PIS!$A$1:$BZ$1000,MATCH($D594,PIS!C$1:C$500,0),MATCH("Lương CB tháng trước",PIS!$1:$1,0)),0)</f>
        <v/>
      </c>
      <c r="T594">
        <f>IFERROR(INDEX(PIS!$A$1:$BZ$1000,MATCH($D594,PIS!C$1:C$500,0),MATCH("Lương CB hiện tại",PIS!$1:$1,0)),0)</f>
        <v/>
      </c>
      <c r="U594">
        <f>IFERROR(INDEX(PIS!$A$1:$BZ$1000,MATCH($D594,PIS!C$1:C$500,0),MATCH("Lương đóng BHBB",PIS!$1:$1,0)),0)</f>
        <v/>
      </c>
      <c r="V594">
        <f>IFERROR(INDEX(PIS!$A$1:$BZ$1000,MATCH($D594,PIS!C$1:C$500,0),MATCH(V$2,PIS!$2:$2,0)),0)</f>
        <v/>
      </c>
      <c r="W594">
        <f>IFERROR(INDEX(PIS!$A$1:$BZ$1000,MATCH($D594,PIS!C$1:C$500,0),MATCH(W$2,PIS!$2:$2,0)),0)</f>
        <v/>
      </c>
      <c r="X594">
        <f>IFERROR(INDEX(PIS!$A$1:$BZ$1000,MATCH($D594,PIS!C$1:C$500,0),MATCH(X$2,PIS!$2:$2,0)),0)</f>
        <v/>
      </c>
      <c r="Y594">
        <f>IFERROR(INDEX(PIS!$A$1:$BZ$1000,MATCH($D594,PIS!C$1:C$500,0),MATCH(Y$2,PIS!$2:$2,0)),0)</f>
        <v/>
      </c>
      <c r="Z594">
        <f>IFERROR(INDEX(PIS!$A$1:$BZ$1000,MATCH($D594,PIS!C$1:C$500,0),MATCH(Z$2,PIS!$2:$2,0)),0)</f>
        <v/>
      </c>
      <c r="AA594">
        <f>IFERROR(INDEX(PIS!$A$1:$BZ$1000,MATCH($D594,PIS!C$1:C$500,0),MATCH(AA$2,PIS!$2:$2,0)),0)</f>
        <v/>
      </c>
      <c r="AB594">
        <f>IFERROR(INDEX(PIS!$A$1:$BZ$1000,MATCH($D594,PIS!C$1:C$500,0),MATCH(AB$2,PIS!$2:$2,0)),0)</f>
        <v/>
      </c>
      <c r="AC594">
        <f>SUM(V594:AB594)</f>
        <v/>
      </c>
      <c r="AD594">
        <f>IFERROR(INDEX(TIMESHEET!$A$1:$AI$5000,MATCH($D594,TIMESHEET!A$1:A$500,0),MATCH("T100",TIMESHEET!$2:$2,0))-2,0)</f>
        <v/>
      </c>
      <c r="AE594">
        <f>IFERROR(INDEX(TIMESHEET!$A$1:$AI$5000,MATCH($D594,TIMESHEET!A$1:A$500,0),MATCH("T202",TIMESHEET!$2:$2,0)),0)</f>
        <v/>
      </c>
      <c r="AF594">
        <f>IFERROR(INDEX(TIMESHEET!$A$1:$AI$5000,MATCH($D594,TIMESHEET!A$1:A$500,0),MATCH("T302",TIMESHEET!$2:$2,0)),0)</f>
        <v/>
      </c>
      <c r="AG594">
        <f>IFERROR(INDEX(TIMESHEET!$A$1:$AI$5000,MATCH($D594,TIMESHEET!A$1:A$500,0),MATCH("T406",TIMESHEET!$2:$2,0)),0)</f>
        <v/>
      </c>
      <c r="AH594">
        <f>AE594+AG594</f>
        <v/>
      </c>
      <c r="AI594">
        <f>IFERROR(INDEX(TIMESHEET!$A$1:$AI$5000,MATCH($D594,TIMESHEET!A$1:A$500,0),MATCH("T701",TIMESHEET!$2:$2,0)),0)</f>
        <v/>
      </c>
      <c r="AJ594">
        <f>IFERROR(INDEX(TIMESHEET!$A$1:$AI$5000,MATCH($D594,TIMESHEET!B$1:B$500,0),MATCH("T320",TIMESHEET!$2:$2,0)),0)</f>
        <v/>
      </c>
      <c r="AK594">
        <f>IFERROR(IF(LEFT(INDEX(PIS!O$1:O$500,MATCH(D594,PIS!C$1:C$500)),1)="M",T594/AD594*SUM(AE594:AG594),T594*AD594),0)</f>
        <v/>
      </c>
      <c r="AL594">
        <f>IFERROR(INDEX(ADJ!$A$1:$BZ$1000,MATCH(PAYROLL!D594,ADJ!A$1:A$500,0),MATCH(PAYROLL!AL$2,ADJ!$2:$2,0)),0)</f>
        <v/>
      </c>
      <c r="AM594">
        <f>SUM(AK594:AL594)</f>
        <v/>
      </c>
      <c r="AN594">
        <f>IFERROR(ROUND(V594/$AD594*$AH594,0),0)</f>
        <v/>
      </c>
      <c r="AO594">
        <f>IFERROR(ROUND(W594/$AD594*$AH594,0),0)</f>
        <v/>
      </c>
      <c r="AP594">
        <f>IFERROR(ROUND(X594/$AD594*$AE594,0),0)</f>
        <v/>
      </c>
      <c r="AQ594">
        <f>IFERROR(ROUND(Y594/$AD594*$AH594,0),0)</f>
        <v/>
      </c>
      <c r="AR594">
        <f>IFERROR(ROUND(Z594/$AD594*$AH594,0),0)</f>
        <v/>
      </c>
      <c r="AS594">
        <f>IFERROR(ROUND(AA594/$AD594*$AH594,0),0)</f>
        <v/>
      </c>
      <c r="AT594">
        <f>IFERROR(IF((AE594+AF594+AG594)&gt;13,AB594,ROUND(AB594/AD594*AH594,0)),0)</f>
        <v/>
      </c>
      <c r="AU594">
        <f>IFERROR(INDEX(ADJ!$A$1:$BZ$1000,MATCH(PAYROLL!D594,ADJ!A$1:A$500,0),MATCH(PAYROLL!AU$2,ADJ!$2:$2,0)),0)</f>
        <v/>
      </c>
      <c r="AV594">
        <f>ROUND(SUM(AN594:AU594),0)</f>
        <v/>
      </c>
      <c r="AW594">
        <f>IFERROR(INDEX(TIMESHEET!$A$1:$AI$5000,MATCH(PAYROLL!D594,TIMESHEET!A$1:A$500,0),MATCH("T620",TIMESHEET!$2:$2,0)),0)</f>
        <v/>
      </c>
      <c r="AX594">
        <f>IFERROR(INDEX(TIMESHEET!$A$1:$AI$5000,MATCH(PAYROLL!D594,TIMESHEET!A$1:A$500,0),MATCH("T601",TIMESHEET!$2:$2,0)),0)</f>
        <v/>
      </c>
      <c r="AY594">
        <f>IFERROR(INDEX(TIMESHEET!$A$1:$AI$5000,MATCH(PAYROLL!D594,TIMESHEET!A$1:A$500,0),MATCH("T602",TIMESHEET!$2:$2,0)),0)</f>
        <v/>
      </c>
      <c r="AZ594">
        <f>IFERROR(INDEX(TIMESHEET!$A$1:$AI$5000,MATCH(PAYROLL!D594,TIMESHEET!A$1:A$500,0),MATCH("T603",TIMESHEET!$2:$2,0)),0)</f>
        <v/>
      </c>
      <c r="BA594">
        <f>IFERROR(INDEX(TIMESHEET!$A$1:$AI$5000,MATCH(PAYROLL!D594,TIMESHEET!A$1:A$500,0),MATCH("T611",TIMESHEET!$2:$2,0)),0)</f>
        <v/>
      </c>
      <c r="BB594">
        <f>IFERROR(INDEX(TIMESHEET!$A$1:$AI$5000,MATCH(PAYROLL!D594,TIMESHEET!A$1:A$500,0),MATCH("T612",TIMESHEET!$2:$2,0)),0)</f>
        <v/>
      </c>
      <c r="BC594">
        <f>IFERROR(INDEX(TIMESHEET!$A$1:$AI$5000,MATCH(PAYROLL!D594,TIMESHEET!A$1:A$500,0),MATCH("T613",TIMESHEET!$2:$2,0)),0)</f>
        <v/>
      </c>
      <c r="BD594">
        <f>IFERROR(INDEX(TIMESHEET!$A$1:$AI$5000,MATCH(PAYROLL!D594,TIMESHEET!A$1:A$500,0),MATCH("T500",TIMESHEET!$2:$2,0)),0)</f>
        <v/>
      </c>
      <c r="BE594">
        <f>IFERROR(IF(LEFT(INDEX(PIS!O$1:O$500,MATCH(D594,PIS!C$1:C$500)),1)="M",T594/AD594/8*(AW594+AX594*1.5+AY594*2+AZ594*3+BA594*2.1+BB594*2.7+BC594*3.9+BD594*0.3),T594/8*(AW594+AX594*1.5+AY594*2+AZ594*3+BA594*2.1+BB594*2.7+BC594*3.9+BD594*0.3)),0)</f>
        <v/>
      </c>
      <c r="BF594">
        <f>IFERROR(INDEX(ADJ!$A$1:$BZ$1000,MATCH(PAYROLL!$D594,ADJ!A$1:A$500,0),MATCH(PAYROLL!BF$2,ADJ!$2:$2,0)),0)</f>
        <v/>
      </c>
      <c r="BG594">
        <f>IFERROR(INDEX(ADJ!$A$1:$BZ$1000,MATCH(PAYROLL!D594,ADJ!A$1:A$500,0),MATCH(PAYROLL!BG$2,ADJ!$2:$2,0)),0)</f>
        <v/>
      </c>
      <c r="BH594">
        <f>IFERROR(INDEX(ADJ!$A$1:$BZ$1000,MATCH(PAYROLL!D594,ADJ!A$1:A$500,0),MATCH(PAYROLL!BH$2,ADJ!$2:$2,0)),0)</f>
        <v/>
      </c>
      <c r="BI594">
        <f>IFERROR(INDEX(ADJ!$A$1:$BZ$1000,MATCH(PAYROLL!D594,ADJ!A$1:A$500,0),MATCH(PAYROLL!BI$2,ADJ!$2:$2,0)),0)</f>
        <v/>
      </c>
      <c r="BJ594">
        <f>IFERROR(INDEX(ADJ!$A$1:$BZ$1000,MATCH(PAYROLL!D594,ADJ!A$1:A$500,0),MATCH(PAYROLL!BJ$2,ADJ!$2:$2,0)),0)</f>
        <v/>
      </c>
      <c r="BK594">
        <f>SUM(BF594:BJ594)</f>
        <v/>
      </c>
      <c r="BL594">
        <f>IFERROR(INDEX(ADJ!$A$1:$BZ$1000,MATCH(PAYROLL!D594,ADJ!A$1:A$500,0),MATCH(PAYROLL!BL$2,ADJ!$2:$2,0)),0)</f>
        <v/>
      </c>
      <c r="BM594">
        <f>IFERROR(INDEX(ADJ!$A$1:$BZ$1000,MATCH(PAYROLL!D594,ADJ!A$1:A$500,0),MATCH(PAYROLL!BM$2,ADJ!$2:$2,0)),0)</f>
        <v/>
      </c>
      <c r="BN594">
        <f>IFERROR(INDEX(ADJ!$A$1:$BZ$1000,MATCH(PAYROLL!D594,ADJ!A$1:A$500,0),MATCH(PAYROLL!BN$2,ADJ!$2:$2,0)),0)</f>
        <v/>
      </c>
      <c r="BO594">
        <f>IFERROR(INDEX(ADJ!$A$1:$BZ$1000,MATCH(PAYROLL!D594,ADJ!A$1:A$500,0),MATCH(PAYROLL!BO$2,ADJ!$2:$2,0)),0)</f>
        <v/>
      </c>
      <c r="BP594">
        <f>SUM(AM594,AV594,BE594,BK594,BL594:BO594)</f>
        <v/>
      </c>
      <c r="BQ594">
        <f>BO594</f>
        <v/>
      </c>
      <c r="BR594">
        <f>IFERROR(ROUND(IF(LEFT(INDEX(PIS!O$1:O$500,MATCH(D594,PIS!C$1:C$500)),1)="D",T594/8*(BD594*0.3),IF(LEFT(INDEX(PIS!O$1:O$500,MATCH(D594,PIS!C$1:C$500)),1)="H",T594*($BD594*0.3),T594/$AD594/8*($BD594*0.3))),0),0)</f>
        <v/>
      </c>
      <c r="BS594">
        <f>IF(AP594&lt;1,0,MIN(AP594,730000))</f>
        <v/>
      </c>
      <c r="BT594">
        <f>IFERROR(ROUND((BE594-SUM(AW594:BC594)*T594/AD594/8),0)-BR594,0)</f>
        <v/>
      </c>
      <c r="BU594">
        <f>AO594</f>
        <v/>
      </c>
      <c r="BV594">
        <f>SUM(BQ594:BU594)</f>
        <v/>
      </c>
      <c r="BW594">
        <f>BP594-BV594</f>
        <v/>
      </c>
      <c r="BX594">
        <f>IFERROR(IF(RIGHT(INDEX(PIS!O$1:O$500,MATCH(D594,PIS!C$1:C$500)),5)="Gross",MIN(U594+V594,VLOOKUP("R700",TSC!B:C,2,0)*VLOOKUP("R101",TSC!B:C,2,0))*VLOOKUP("R701",TSC!B:C,2,0)%,0),0)</f>
        <v/>
      </c>
      <c r="BY594">
        <f>IFERROR(IF(RIGHT(INDEX(PIS!O$1:O$500,MATCH(D594,PIS!C$1:C$500)),5)="Gross",MIN(U594+V594,VLOOKUP("R700",TSC!B:C,2,0)*VLOOKUP("R101",TSC!B:C,2,0))*VLOOKUP("T704",TSC!B:C,2,0)%,0),0)</f>
        <v/>
      </c>
      <c r="BZ594">
        <f>IFERROR(IF(RIGHT(INDEX(PIS!O$1:O$500,MATCH(D594,PIS!C$1:C$500)),5)="Gross",MIN(U594+V594,VLOOKUP("R700",TSC!B:C,2,0)*VLOOKUP("1",TSC!F:G,2,0))*VLOOKUP("T705",TSC!B:C,2,0)%,0),0)</f>
        <v/>
      </c>
      <c r="CA594">
        <f>IFERROR(INDEX(ADJ!$A$1:$BZ$1000,MATCH(PAYROLL!D594,ADJ!A$1:A$500,0),MATCH(PAYROLL!CA$2,ADJ!$2:$2,0)),0)</f>
        <v/>
      </c>
      <c r="CB594">
        <f>IFERROR(INDEX(ADJ!$A$1:$BZ$1000,MATCH(PAYROLL!D594,ADJ!A$1:A$500,0),MATCH(PAYROLL!CB$2,ADJ!$2:$2,0)),0)</f>
        <v/>
      </c>
      <c r="CC594">
        <f>SUM(BX594:CB594)</f>
        <v/>
      </c>
      <c r="CD594">
        <f>IFERROR(INDEX(PIS!$A$1:$BZ$1000,MATCH(PAYROLL!D594,PIS!C$1:C$500,0),MATCH(PAYROLL!CD$1,PIS!$1:$1,0)),0)</f>
        <v/>
      </c>
      <c r="CE594">
        <f>IFERROR(IF(OR(INDEX(PIS!P$1:P$500,MATCH(D594,PIS!C$1:C$500,0))="LT2",INDEX(PIS!P$1:P$500,MATCH(D594,PIS!C$1:C$500,0))="P10"),0,SUM(CC594,CD594*VLOOKUP("R601",TSC!B:C,2,0),VLOOKUP("R602",TSC!B:C,2,0))),0)</f>
        <v/>
      </c>
      <c r="CF594">
        <f>MAX(BW594-CE594,0)</f>
        <v/>
      </c>
      <c r="CG594">
        <f>IFERROR(IF(OR(RIGHT(INDEX(PIS!P$1:P$500,MATCH(D594,PIS!C$1:C$500)),5)="P10",RIGHT(INDEX(PIS!P$1:P$500,MATCH(D594,PIS!C$1:C$500)),5)="CK"),0,IF(CF594&lt;=5000000,CF594*5%,IF(CF594&lt;=10000000,CF594*10%-250000,IF(CF594&lt;=18000000,CF594*15%-750000,IF(CF594&lt;=32000000,CF594*20%-1650000,IF(CF594&lt;=52000000,CF594*25%-3250000,IF(CF594&lt;=80000000,BH594*30%-5850000,CF594*35%-9850000))))))),0)</f>
        <v/>
      </c>
      <c r="CH594">
        <f>IFERROR(IF(OR(INDEX(PIS!P$1:P$500,MATCH(D594,PIS!C$1:C$500))="LT",INDEX(PIS!P$1:P$500,MATCH(D594,PIS!C$1:C$500))="CK"),0,IF(CF594&lt;2000000,0,CF594*10%)),0)</f>
        <v/>
      </c>
      <c r="CI594">
        <f>IFERROR(INDEX(ADJ!$A$1:$BZ$1000,MATCH(PAYROLL!D594,ADJ!A$1:A$500,0),MATCH(PAYROLL!CI$2,ADJ!$2:$2,0)),0)</f>
        <v/>
      </c>
      <c r="CJ594">
        <f>IFERROR(INDEX(ADJ!$A$1:$BZ$1000,MATCH(PAYROLL!D594,ADJ!A$1:A$500,0),MATCH(PAYROLL!CJ$2,ADJ!$2:$2,0)),0)</f>
        <v/>
      </c>
      <c r="CK594">
        <f>IFERROR(INDEX(ADJ!$A$1:$BZ$1000,MATCH(PAYROLL!D594,ADJ!A$1:A$500,0),MATCH(PAYROLL!CK$2,ADJ!$2:$2,0)),0)</f>
        <v/>
      </c>
      <c r="CL594">
        <f>SUM(CG594:CK594)</f>
        <v/>
      </c>
      <c r="CM594">
        <f>ROUND(SUM(CH594:CK594),0)</f>
        <v/>
      </c>
      <c r="CN594">
        <f>IFERROR(INDEX(CSDA!D$1:D$500,MATCH($CN$2,CSDA!C$1:C$500,0))*INDEX(PIS!V$1:V$500,MATCH(D594,PIS!C$1:C$500))+INDEX(ADJ!$A$1:$BZ$1000,MATCH(PAYROLL!D594,ADJ!A$1:A$500,0),MATCH(PAYROLL!CN$2,ADJ!$2:$2,0)),0)</f>
        <v/>
      </c>
      <c r="CO594">
        <f>IFERROR(INDEX(ADJ!$A$1:$BZ$1000,MATCH(PAYROLL!D594,ADJ!A$1:A$500,0),MATCH(PAYROLL!CO$2,ADJ!$2:$2,0)),0)</f>
        <v/>
      </c>
      <c r="CP594">
        <f>IFERROR(INDEX(ADJ!$A$1:$BZ$1000,MATCH(PAYROLL!D594,ADJ!A$1:A$500,0),MATCH(PAYROLL!CP$2,ADJ!$2:$2,0)),0)</f>
        <v/>
      </c>
      <c r="CQ594">
        <f>BP594-CL594-CI594-CM594-CN594-CO594-CP594-CC594</f>
        <v/>
      </c>
      <c r="CR594">
        <f>IFERROR(IF(RIGHT(INDEX(PIS!O$1:O$500,MATCH(D594,PIS!C$1:C$500,0)),5)="Gross",MIN(U594+V594,VLOOKUP("R700",TSC!B:C,2,0)*VLOOKUP("R101",TSC!B:C,2,0))*(VLOOKUP("T711",TSC!B:C,2,0)+VLOOKUP("T712",TSC!B:C,2,0))%,MIN(T594+V594,VLOOKUP("R700",TSC!B:C,2,0)*VLOOKUP("R101",TSC!B:C,2,0))*(VLOOKUP("T711",TSC!B:C,2,0)+VLOOKUP("T712",TSC!B:C,2,0)+VLOOKUP("R701",TSC!B:C,2,0))%),0)</f>
        <v/>
      </c>
      <c r="CS594">
        <f>IFERROR(IF(RIGHT(INDEX(PIS!O$1:O$500,MATCH(D594,PIS!C$1:C$500,0)),5)="Gross",MIN(U594+V594,VLOOKUP("R700",TSC!B:C,2,0)*VLOOKUP("R101",TSC!B:C,2,0))*(VLOOKUP("T714",TSC!B:C,2,0))%,MIN(T594+V594,VLOOKUP("R700",TSC!B:C,2,0)*VLOOKUP("R101",TSC!B:C,2,0))*(VLOOKUP("T704",TSC!B:C,2,0)+VLOOKUP("T714",TSC!B:C,2,0))%),0)</f>
        <v/>
      </c>
      <c r="CT594">
        <f>IFERROR(IF(RIGHT(INDEX(PIS!O$1:O$500,MATCH(D594,PIS!C$1:C$500,0)),5)="Gross",MIN(U594+V594,VLOOKUP("R700",TSC!B:C,2,0)*VLOOKUP("R101",TSC!B:C,2,0))*VLOOKUP("T705",TSC!B:C,2,0)%,MIN(T594+V594,VLOOKUP("R700",TSC!B:C,2,0)*VLOOKUP("R101",TSC!B:C,2,0))*VLOOKUP("T705",TSC!B:C,2,0)%),0)</f>
        <v/>
      </c>
      <c r="CU594">
        <f>IFERROR(IF(RIGHT(INDEX(PIS!O$1:O$500,MATCH(D594,PIS!C$1:C$500,0)),5)="Gross",MIN(U594+V594,VLOOKUP("R700",TSC!B:C,2,0)*VLOOKUP("R101",TSC!B:C,2,0))*(VLOOKUP("T713",TSC!B:C,2,0))%,MIN(T594+V594,VLOOKUP("R700",TSC!B:C,2,0)*VLOOKUP("R101",TSC!B:C,2,0))*(VLOOKUP("T713",TSC!B:C,2,0))%),0)</f>
        <v/>
      </c>
      <c r="CV594">
        <f>IFERROR(INDEX(ADJ!$A$1:$BZ$1000,MATCH(PAYROLL!D594,ADJ!A$1:A$500,0),MATCH(PAYROLL!CV$2,ADJ!$2:$2,0)),0)</f>
        <v/>
      </c>
      <c r="CW594">
        <f>IFERROR(INDEX(ADJ!$A$1:$BZ$1000,MATCH(PAYROLL!D594,ADJ!A$1:A$500,0),MATCH(PAYROLL!CW$2,ADJ!$2:$2,0)),0)</f>
        <v/>
      </c>
      <c r="CX594">
        <f>SUM(CR594:CW594)</f>
        <v/>
      </c>
      <c r="CY594">
        <f>ROUND(IF(CR594&gt;0,T594+V594*VLOOKUP("R202",TSC!$B$1:$C$500,2,0),0),0)</f>
        <v/>
      </c>
      <c r="CZ594">
        <f>IFERROR(INDEX(CSDA!D$1:D$500,MATCH($CZ$2,CSDA!C$1:C$500,0)),0)</f>
        <v/>
      </c>
      <c r="DA594">
        <f>ROUND(T594*0.7%,0)</f>
        <v/>
      </c>
      <c r="DB594">
        <f>ROUND(T594/12,0)</f>
        <v/>
      </c>
      <c r="DC594">
        <f ref="DC594" t="array">IFERROR(INDEX(CSDA!D$1:D$500,MATCH("Trích giữ"&amp;PAYROLL!DC$2,CSDA!A$1:A$500&amp;CSDA!C$1:C$500,0)),0)</f>
        <v/>
      </c>
      <c r="DD594">
        <f ref="DD594" t="array">IFERROR(INDEX(CSDA!D$1:D$500,MATCH("Trích giữ"&amp;PAYROLL!DD$2,CSDA!A$1:A$500&amp;CSDA!C$1:C$500,0)),0)</f>
        <v/>
      </c>
      <c r="DE594">
        <f ref="DE594" t="array">IFERROR(INDEX(CSDA!D$1:D$500,MATCH("Trích giữ"&amp;PAYROLL!DE$2,CSDA!A$1:A$500&amp;CSDA!C$1:C$500,0)),0)</f>
        <v/>
      </c>
      <c r="DF594">
        <f>IFERROR(INDEX(CSDA!D$1:D$500,MATCH(PAYROLL!DF$2,CSDA!C$1:C$500,0)),0)</f>
        <v/>
      </c>
      <c r="DG594">
        <f ref="DG594" t="array">IFERROR(INDEX(CSDA!D$1:D$500,MATCH("Trích giữ"&amp;PAYROLL!DG$2,CSDA!A$1:A$500&amp;CSDA!C$1:C$500,0)),0)</f>
        <v/>
      </c>
      <c r="DH594">
        <f>ROUND(T594/26,0)</f>
        <v/>
      </c>
      <c r="DI594">
        <f ref="DI594" t="array">IFERROR(INDEX(CSDA!D$1:D$500,MATCH("Trích giữ"&amp;PAYROLL!DI$2,CSDA!A$1:A$500&amp;CSDA!C$1:C$500,0)),0)</f>
        <v/>
      </c>
      <c r="DJ594">
        <f>IF(U594=0,T594*21.5%-BL594,0)</f>
        <v/>
      </c>
      <c r="DK594">
        <f ref="DK594" t="array">IFERROR(INDEX(CSDA!D$1:D$500,MATCH("Trích giữ"&amp;PAYROLL!DK$2,CSDA!A$1:A$500&amp;CSDA!C$1:C$500,0)),0)</f>
        <v/>
      </c>
      <c r="DL594">
        <f>IFERROR(INDEX(CSDA!D$1:D$500,MATCH(PAYROLL!DL$2,CSDA!C$1:C$500,0))/12,0)</f>
        <v/>
      </c>
      <c r="DM594">
        <f>SUM(DB594:DL594)</f>
        <v/>
      </c>
      <c r="DN594">
        <f>IFERROR(INDEX(ADJ!$A$1:$BZ$1000,MATCH(PAYROLL!D594,ADJ!A$1:A$500,0),MATCH(PAYROLL!DN$2,ADJ!$2:$2,0)),0)</f>
        <v/>
      </c>
      <c r="DO594">
        <f>IFERROR(SUM(BP594,DM594:DN594,CX594:DA594)-DT594,0)</f>
        <v/>
      </c>
      <c r="DP594">
        <f ref="DP594" t="array">SUM(BW594*IFERROR(INDEX(CSDA!D$1:D$500,MATCH(BW$2,CSDA!C$1:C$500,0)),0)%,CX594*IFERROR(INDEX(CSDA!D$1:D$500,MATCH(CX$2,CSDA!C$1:C$500,0)),0)%,DA594*IFERROR(INDEX(CSDA!D$1:D$500,MATCH(DA$2,CSDA!C$1:C$500,0)),0)%,DB594*IFERROR(INDEX(CSDA!D$1:D$500,MATCH(DB$2,CSDA!C$1:C$500,0)),0)%,DF594*IFERROR(INDEX(CSDA!D$1:D$500,MATCH("Phí dịch vụ"&amp;PAYROLL!DF$2,CSDA!A$1:A$500&amp;CSDA!C$1:C$500,0)),0)%,DC594*IFERROR(INDEX(CSDA!D$1:D$500,MATCH("Phí dịch vụ"&amp;PAYROLL!DC$2,CSDA!A$1:A$500&amp;CSDA!C$1:C$500,0)),0)%,DH594*IFERROR(INDEX(CSDA!D$1:D$500,MATCH("Phí dịch vụ"&amp;PAYROLL!DH$2,CSDA!A$1:A$500&amp;CSDA!C$1:C$500,0)),0)%,DJ594*IFERROR(INDEX(CSDA!D$1:D$500,MATCH("Phí dịch vụ"&amp;PAYROLL!DJ$2,CSDA!A$1:A$500&amp;CSDA!C$1:C$500,0)),0)%,BN594*IFERROR(INDEX(CSDA!D$1:D$500,MATCH(BN$2,CSDA!C$1:C$500,0)),0)%)-BN594*7%</f>
        <v/>
      </c>
      <c r="DQ594">
        <f>IFERROR(INDEX(ADJ!$A$1:$BZ$1000,MATCH(PAYROLL!D594,ADJ!A$1:A$500,0),MATCH(PAYROLL!DQ$2,ADJ!$2:$2,0)),0)</f>
        <v/>
      </c>
      <c r="DR594">
        <f>IFERROR(INDEX(ADJ!$A$1:$BZ$1000,MATCH(PAYROLL!D594,ADJ!A$1:A$500,0),MATCH(PAYROLL!DR$2,ADJ!$2:$2,0)),0)</f>
        <v/>
      </c>
      <c r="DS594">
        <f>SUM(DP594:DR594)</f>
        <v/>
      </c>
      <c r="DT594">
        <f>EK594</f>
        <v/>
      </c>
      <c r="DU594">
        <f>SUM(DO594:DR594)</f>
        <v/>
      </c>
      <c r="DV594">
        <f>ROUND(DU594*0.1,0)</f>
        <v/>
      </c>
      <c r="DW594">
        <f>DU594+DV594</f>
        <v/>
      </c>
      <c r="DZ594">
        <f>IFERROR(INDEX(ADJ!$A$1:$BZ$1000,MATCH(PAYROLL!$D594,ADJ!A$1:A$500,0),MATCH(PAYROLL!DZ$2,ADJ!$2:$2,0)),0)</f>
        <v/>
      </c>
      <c r="EA594">
        <f>IFERROR(INDEX(ADJ!$A$1:$BZ$1000,MATCH(PAYROLL!$D594,ADJ!A$1:A$500,0),MATCH(PAYROLL!EA$2,ADJ!$2:$2,0)),0)</f>
        <v/>
      </c>
      <c r="EB594">
        <f>IFERROR(INDEX(ADJ!$A$1:$BZ$1000,MATCH(PAYROLL!$D594,ADJ!A$1:A$500,0),MATCH(PAYROLL!EB$2,ADJ!$2:$2,0)),0)</f>
        <v/>
      </c>
      <c r="EC594">
        <f>IFERROR(INDEX(ADJ!$A$1:$BZ$1000,MATCH(PAYROLL!$D594,ADJ!A$1:A$500,0),MATCH(PAYROLL!EC$2,ADJ!$2:$2,0)),0)</f>
        <v/>
      </c>
      <c r="ED594">
        <f>IFERROR(INDEX(ADJ!$A$1:$BZ$1000,MATCH(PAYROLL!$D594,ADJ!A$1:A$500,0),MATCH(PAYROLL!ED$2,ADJ!$2:$2,0)),0)</f>
        <v/>
      </c>
      <c r="EE594">
        <f>IFERROR(INDEX(ADJ!$A$1:$BZ$1000,MATCH(PAYROLL!$D594,ADJ!A$1:A$500,0),MATCH(PAYROLL!EE$2,ADJ!$2:$2,0)),0)</f>
        <v/>
      </c>
      <c r="EF594">
        <f>IFERROR(INDEX(ADJ!$A$1:$BZ$1000,MATCH(PAYROLL!$D594,ADJ!A$1:A$500,0),MATCH(PAYROLL!EF$2,ADJ!$2:$2,0)),0)</f>
        <v/>
      </c>
      <c r="EG594">
        <f>IFERROR(INDEX(ADJ!$A$1:$BZ$1000,MATCH(PAYROLL!$D594,ADJ!A$1:A$500,0),MATCH(PAYROLL!EG$2,ADJ!$2:$2,0)),0)</f>
        <v/>
      </c>
      <c r="EH594">
        <f>IFERROR(INDEX(ADJ!$A$1:$BZ$1000,MATCH(PAYROLL!$D594,ADJ!A$1:A$500,0),MATCH(PAYROLL!EH$2,ADJ!$2:$2,0)),0)</f>
        <v/>
      </c>
      <c r="EI594">
        <f>IFERROR(INDEX(ADJ!$A$1:$BZ$1000,MATCH(PAYROLL!D594,ADJ!A$1:A$500,0),MATCH(PAYROLL!EI$2,ADJ!$2:$2,0)),0)</f>
        <v/>
      </c>
      <c r="EJ594">
        <f>IFERROR(INDEX(ADJ!$A$1:$BZ$1000,MATCH(PAYROLL!$D594,ADJ!A$1:A$500,0),MATCH(PAYROLL!EJ$2,ADJ!$2:$2,0)),0)</f>
        <v/>
      </c>
      <c r="EK594">
        <f>SUM(DZ594:EJ594)</f>
        <v/>
      </c>
    </row>
    <row r="595">
      <c r="A595" t="n">
        <v>593</v>
      </c>
      <c r="B595" t="inlineStr">
        <is>
          <t>Lò Văn Khánh</t>
        </is>
      </c>
      <c r="D595" t="inlineStr">
        <is>
          <t>157070-01</t>
        </is>
      </c>
      <c r="S595">
        <f>IFERROR(INDEX(PIS!$A$1:$BZ$1000,MATCH($D595,PIS!C$1:C$500,0),MATCH("Lương CB tháng trước",PIS!$1:$1,0)),0)</f>
        <v/>
      </c>
      <c r="T595">
        <f>IFERROR(INDEX(PIS!$A$1:$BZ$1000,MATCH($D595,PIS!C$1:C$500,0),MATCH("Lương CB hiện tại",PIS!$1:$1,0)),0)</f>
        <v/>
      </c>
      <c r="U595">
        <f>IFERROR(INDEX(PIS!$A$1:$BZ$1000,MATCH($D595,PIS!C$1:C$500,0),MATCH("Lương đóng BHBB",PIS!$1:$1,0)),0)</f>
        <v/>
      </c>
      <c r="V595">
        <f>IFERROR(INDEX(PIS!$A$1:$BZ$1000,MATCH($D595,PIS!C$1:C$500,0),MATCH(V$2,PIS!$2:$2,0)),0)</f>
        <v/>
      </c>
      <c r="W595">
        <f>IFERROR(INDEX(PIS!$A$1:$BZ$1000,MATCH($D595,PIS!C$1:C$500,0),MATCH(W$2,PIS!$2:$2,0)),0)</f>
        <v/>
      </c>
      <c r="X595">
        <f>IFERROR(INDEX(PIS!$A$1:$BZ$1000,MATCH($D595,PIS!C$1:C$500,0),MATCH(X$2,PIS!$2:$2,0)),0)</f>
        <v/>
      </c>
      <c r="Y595">
        <f>IFERROR(INDEX(PIS!$A$1:$BZ$1000,MATCH($D595,PIS!C$1:C$500,0),MATCH(Y$2,PIS!$2:$2,0)),0)</f>
        <v/>
      </c>
      <c r="Z595">
        <f>IFERROR(INDEX(PIS!$A$1:$BZ$1000,MATCH($D595,PIS!C$1:C$500,0),MATCH(Z$2,PIS!$2:$2,0)),0)</f>
        <v/>
      </c>
      <c r="AA595">
        <f>IFERROR(INDEX(PIS!$A$1:$BZ$1000,MATCH($D595,PIS!C$1:C$500,0),MATCH(AA$2,PIS!$2:$2,0)),0)</f>
        <v/>
      </c>
      <c r="AB595">
        <f>IFERROR(INDEX(PIS!$A$1:$BZ$1000,MATCH($D595,PIS!C$1:C$500,0),MATCH(AB$2,PIS!$2:$2,0)),0)</f>
        <v/>
      </c>
      <c r="AC595">
        <f>SUM(V595:AB595)</f>
        <v/>
      </c>
      <c r="AD595">
        <f>IFERROR(INDEX(TIMESHEET!$A$1:$AI$5000,MATCH($D595,TIMESHEET!A$1:A$500,0),MATCH("T100",TIMESHEET!$2:$2,0))-2,0)</f>
        <v/>
      </c>
      <c r="AE595">
        <f>IFERROR(INDEX(TIMESHEET!$A$1:$AI$5000,MATCH($D595,TIMESHEET!A$1:A$500,0),MATCH("T202",TIMESHEET!$2:$2,0)),0)</f>
        <v/>
      </c>
      <c r="AF595">
        <f>IFERROR(INDEX(TIMESHEET!$A$1:$AI$5000,MATCH($D595,TIMESHEET!A$1:A$500,0),MATCH("T302",TIMESHEET!$2:$2,0)),0)</f>
        <v/>
      </c>
      <c r="AG595">
        <f>IFERROR(INDEX(TIMESHEET!$A$1:$AI$5000,MATCH($D595,TIMESHEET!A$1:A$500,0),MATCH("T406",TIMESHEET!$2:$2,0)),0)</f>
        <v/>
      </c>
      <c r="AH595">
        <f>AE595+AG595</f>
        <v/>
      </c>
      <c r="AI595">
        <f>IFERROR(INDEX(TIMESHEET!$A$1:$AI$5000,MATCH($D595,TIMESHEET!A$1:A$500,0),MATCH("T701",TIMESHEET!$2:$2,0)),0)</f>
        <v/>
      </c>
      <c r="AJ595">
        <f>IFERROR(INDEX(TIMESHEET!$A$1:$AI$5000,MATCH($D595,TIMESHEET!B$1:B$500,0),MATCH("T320",TIMESHEET!$2:$2,0)),0)</f>
        <v/>
      </c>
      <c r="AK595">
        <f>IFERROR(IF(LEFT(INDEX(PIS!O$1:O$500,MATCH(D595,PIS!C$1:C$500)),1)="M",T595/AD595*SUM(AE595:AG595),T595*AD595),0)</f>
        <v/>
      </c>
      <c r="AL595">
        <f>IFERROR(INDEX(ADJ!$A$1:$BZ$1000,MATCH(PAYROLL!D595,ADJ!A$1:A$500,0),MATCH(PAYROLL!AL$2,ADJ!$2:$2,0)),0)</f>
        <v/>
      </c>
      <c r="AM595">
        <f>SUM(AK595:AL595)</f>
        <v/>
      </c>
      <c r="AN595">
        <f>IFERROR(ROUND(V595/$AD595*$AH595,0),0)</f>
        <v/>
      </c>
      <c r="AO595">
        <f>IFERROR(ROUND(W595/$AD595*$AH595,0),0)</f>
        <v/>
      </c>
      <c r="AP595">
        <f>IFERROR(ROUND(X595/$AD595*$AE595,0),0)</f>
        <v/>
      </c>
      <c r="AQ595">
        <f>IFERROR(ROUND(Y595/$AD595*$AH595,0),0)</f>
        <v/>
      </c>
      <c r="AR595">
        <f>IFERROR(ROUND(Z595/$AD595*$AH595,0),0)</f>
        <v/>
      </c>
      <c r="AS595">
        <f>IFERROR(ROUND(AA595/$AD595*$AH595,0),0)</f>
        <v/>
      </c>
      <c r="AT595">
        <f>IFERROR(IF((AE595+AF595+AG595)&gt;13,AB595,ROUND(AB595/AD595*AH595,0)),0)</f>
        <v/>
      </c>
      <c r="AU595">
        <f>IFERROR(INDEX(ADJ!$A$1:$BZ$1000,MATCH(PAYROLL!D595,ADJ!A$1:A$500,0),MATCH(PAYROLL!AU$2,ADJ!$2:$2,0)),0)</f>
        <v/>
      </c>
      <c r="AV595">
        <f>ROUND(SUM(AN595:AU595),0)</f>
        <v/>
      </c>
      <c r="AW595">
        <f>IFERROR(INDEX(TIMESHEET!$A$1:$AI$5000,MATCH(PAYROLL!D595,TIMESHEET!A$1:A$500,0),MATCH("T620",TIMESHEET!$2:$2,0)),0)</f>
        <v/>
      </c>
      <c r="AX595">
        <f>IFERROR(INDEX(TIMESHEET!$A$1:$AI$5000,MATCH(PAYROLL!D595,TIMESHEET!A$1:A$500,0),MATCH("T601",TIMESHEET!$2:$2,0)),0)</f>
        <v/>
      </c>
      <c r="AY595">
        <f>IFERROR(INDEX(TIMESHEET!$A$1:$AI$5000,MATCH(PAYROLL!D595,TIMESHEET!A$1:A$500,0),MATCH("T602",TIMESHEET!$2:$2,0)),0)</f>
        <v/>
      </c>
      <c r="AZ595">
        <f>IFERROR(INDEX(TIMESHEET!$A$1:$AI$5000,MATCH(PAYROLL!D595,TIMESHEET!A$1:A$500,0),MATCH("T603",TIMESHEET!$2:$2,0)),0)</f>
        <v/>
      </c>
      <c r="BA595">
        <f>IFERROR(INDEX(TIMESHEET!$A$1:$AI$5000,MATCH(PAYROLL!D595,TIMESHEET!A$1:A$500,0),MATCH("T611",TIMESHEET!$2:$2,0)),0)</f>
        <v/>
      </c>
      <c r="BB595">
        <f>IFERROR(INDEX(TIMESHEET!$A$1:$AI$5000,MATCH(PAYROLL!D595,TIMESHEET!A$1:A$500,0),MATCH("T612",TIMESHEET!$2:$2,0)),0)</f>
        <v/>
      </c>
      <c r="BC595">
        <f>IFERROR(INDEX(TIMESHEET!$A$1:$AI$5000,MATCH(PAYROLL!D595,TIMESHEET!A$1:A$500,0),MATCH("T613",TIMESHEET!$2:$2,0)),0)</f>
        <v/>
      </c>
      <c r="BD595">
        <f>IFERROR(INDEX(TIMESHEET!$A$1:$AI$5000,MATCH(PAYROLL!D595,TIMESHEET!A$1:A$500,0),MATCH("T500",TIMESHEET!$2:$2,0)),0)</f>
        <v/>
      </c>
      <c r="BE595">
        <f>IFERROR(IF(LEFT(INDEX(PIS!O$1:O$500,MATCH(D595,PIS!C$1:C$500)),1)="M",T595/AD595/8*(AW595+AX595*1.5+AY595*2+AZ595*3+BA595*2.1+BB595*2.7+BC595*3.9+BD595*0.3),T595/8*(AW595+AX595*1.5+AY595*2+AZ595*3+BA595*2.1+BB595*2.7+BC595*3.9+BD595*0.3)),0)</f>
        <v/>
      </c>
      <c r="BF595">
        <f>IFERROR(INDEX(ADJ!$A$1:$BZ$1000,MATCH(PAYROLL!$D595,ADJ!A$1:A$500,0),MATCH(PAYROLL!BF$2,ADJ!$2:$2,0)),0)</f>
        <v/>
      </c>
      <c r="BG595">
        <f>IFERROR(INDEX(ADJ!$A$1:$BZ$1000,MATCH(PAYROLL!D595,ADJ!A$1:A$500,0),MATCH(PAYROLL!BG$2,ADJ!$2:$2,0)),0)</f>
        <v/>
      </c>
      <c r="BH595">
        <f>IFERROR(INDEX(ADJ!$A$1:$BZ$1000,MATCH(PAYROLL!D595,ADJ!A$1:A$500,0),MATCH(PAYROLL!BH$2,ADJ!$2:$2,0)),0)</f>
        <v/>
      </c>
      <c r="BI595">
        <f>IFERROR(INDEX(ADJ!$A$1:$BZ$1000,MATCH(PAYROLL!D595,ADJ!A$1:A$500,0),MATCH(PAYROLL!BI$2,ADJ!$2:$2,0)),0)</f>
        <v/>
      </c>
      <c r="BJ595">
        <f>IFERROR(INDEX(ADJ!$A$1:$BZ$1000,MATCH(PAYROLL!D595,ADJ!A$1:A$500,0),MATCH(PAYROLL!BJ$2,ADJ!$2:$2,0)),0)</f>
        <v/>
      </c>
      <c r="BK595">
        <f>SUM(BF595:BJ595)</f>
        <v/>
      </c>
      <c r="BL595">
        <f>IFERROR(INDEX(ADJ!$A$1:$BZ$1000,MATCH(PAYROLL!D595,ADJ!A$1:A$500,0),MATCH(PAYROLL!BL$2,ADJ!$2:$2,0)),0)</f>
        <v/>
      </c>
      <c r="BM595">
        <f>IFERROR(INDEX(ADJ!$A$1:$BZ$1000,MATCH(PAYROLL!D595,ADJ!A$1:A$500,0),MATCH(PAYROLL!BM$2,ADJ!$2:$2,0)),0)</f>
        <v/>
      </c>
      <c r="BN595">
        <f>IFERROR(INDEX(ADJ!$A$1:$BZ$1000,MATCH(PAYROLL!D595,ADJ!A$1:A$500,0),MATCH(PAYROLL!BN$2,ADJ!$2:$2,0)),0)</f>
        <v/>
      </c>
      <c r="BO595">
        <f>IFERROR(INDEX(ADJ!$A$1:$BZ$1000,MATCH(PAYROLL!D595,ADJ!A$1:A$500,0),MATCH(PAYROLL!BO$2,ADJ!$2:$2,0)),0)</f>
        <v/>
      </c>
      <c r="BP595">
        <f>SUM(AM595,AV595,BE595,BK595,BL595:BO595)</f>
        <v/>
      </c>
      <c r="BQ595">
        <f>BO595</f>
        <v/>
      </c>
      <c r="BR595">
        <f>IFERROR(ROUND(IF(LEFT(INDEX(PIS!O$1:O$500,MATCH(D595,PIS!C$1:C$500)),1)="D",T595/8*(BD595*0.3),IF(LEFT(INDEX(PIS!O$1:O$500,MATCH(D595,PIS!C$1:C$500)),1)="H",T595*($BD595*0.3),T595/$AD595/8*($BD595*0.3))),0),0)</f>
        <v/>
      </c>
      <c r="BS595">
        <f>IF(AP595&lt;1,0,MIN(AP595,730000))</f>
        <v/>
      </c>
      <c r="BT595">
        <f>IFERROR(ROUND((BE595-SUM(AW595:BC595)*T595/AD595/8),0)-BR595,0)</f>
        <v/>
      </c>
      <c r="BU595">
        <f>AO595</f>
        <v/>
      </c>
      <c r="BV595">
        <f>SUM(BQ595:BU595)</f>
        <v/>
      </c>
      <c r="BW595">
        <f>BP595-BV595</f>
        <v/>
      </c>
      <c r="BX595">
        <f>IFERROR(IF(RIGHT(INDEX(PIS!O$1:O$500,MATCH(D595,PIS!C$1:C$500)),5)="Gross",MIN(U595+V595,VLOOKUP("R700",TSC!B:C,2,0)*VLOOKUP("R101",TSC!B:C,2,0))*VLOOKUP("R701",TSC!B:C,2,0)%,0),0)</f>
        <v/>
      </c>
      <c r="BY595">
        <f>IFERROR(IF(RIGHT(INDEX(PIS!O$1:O$500,MATCH(D595,PIS!C$1:C$500)),5)="Gross",MIN(U595+V595,VLOOKUP("R700",TSC!B:C,2,0)*VLOOKUP("R101",TSC!B:C,2,0))*VLOOKUP("T704",TSC!B:C,2,0)%,0),0)</f>
        <v/>
      </c>
      <c r="BZ595">
        <f>IFERROR(IF(RIGHT(INDEX(PIS!O$1:O$500,MATCH(D595,PIS!C$1:C$500)),5)="Gross",MIN(U595+V595,VLOOKUP("R700",TSC!B:C,2,0)*VLOOKUP("1",TSC!F:G,2,0))*VLOOKUP("T705",TSC!B:C,2,0)%,0),0)</f>
        <v/>
      </c>
      <c r="CA595">
        <f>IFERROR(INDEX(ADJ!$A$1:$BZ$1000,MATCH(PAYROLL!D595,ADJ!A$1:A$500,0),MATCH(PAYROLL!CA$2,ADJ!$2:$2,0)),0)</f>
        <v/>
      </c>
      <c r="CB595">
        <f>IFERROR(INDEX(ADJ!$A$1:$BZ$1000,MATCH(PAYROLL!D595,ADJ!A$1:A$500,0),MATCH(PAYROLL!CB$2,ADJ!$2:$2,0)),0)</f>
        <v/>
      </c>
      <c r="CC595">
        <f>SUM(BX595:CB595)</f>
        <v/>
      </c>
      <c r="CD595">
        <f>IFERROR(INDEX(PIS!$A$1:$BZ$1000,MATCH(PAYROLL!D595,PIS!C$1:C$500,0),MATCH(PAYROLL!CD$1,PIS!$1:$1,0)),0)</f>
        <v/>
      </c>
      <c r="CE595">
        <f>IFERROR(IF(OR(INDEX(PIS!P$1:P$500,MATCH(D595,PIS!C$1:C$500,0))="LT2",INDEX(PIS!P$1:P$500,MATCH(D595,PIS!C$1:C$500,0))="P10"),0,SUM(CC595,CD595*VLOOKUP("R601",TSC!B:C,2,0),VLOOKUP("R602",TSC!B:C,2,0))),0)</f>
        <v/>
      </c>
      <c r="CF595">
        <f>MAX(BW595-CE595,0)</f>
        <v/>
      </c>
      <c r="CG595">
        <f>IFERROR(IF(OR(RIGHT(INDEX(PIS!P$1:P$500,MATCH(D595,PIS!C$1:C$500)),5)="P10",RIGHT(INDEX(PIS!P$1:P$500,MATCH(D595,PIS!C$1:C$500)),5)="CK"),0,IF(CF595&lt;=5000000,CF595*5%,IF(CF595&lt;=10000000,CF595*10%-250000,IF(CF595&lt;=18000000,CF595*15%-750000,IF(CF595&lt;=32000000,CF595*20%-1650000,IF(CF595&lt;=52000000,CF595*25%-3250000,IF(CF595&lt;=80000000,BH595*30%-5850000,CF595*35%-9850000))))))),0)</f>
        <v/>
      </c>
      <c r="CH595">
        <f>IFERROR(IF(OR(INDEX(PIS!P$1:P$500,MATCH(D595,PIS!C$1:C$500))="LT",INDEX(PIS!P$1:P$500,MATCH(D595,PIS!C$1:C$500))="CK"),0,IF(CF595&lt;2000000,0,CF595*10%)),0)</f>
        <v/>
      </c>
      <c r="CI595">
        <f>IFERROR(INDEX(ADJ!$A$1:$BZ$1000,MATCH(PAYROLL!D595,ADJ!A$1:A$500,0),MATCH(PAYROLL!CI$2,ADJ!$2:$2,0)),0)</f>
        <v/>
      </c>
      <c r="CJ595">
        <f>IFERROR(INDEX(ADJ!$A$1:$BZ$1000,MATCH(PAYROLL!D595,ADJ!A$1:A$500,0),MATCH(PAYROLL!CJ$2,ADJ!$2:$2,0)),0)</f>
        <v/>
      </c>
      <c r="CK595">
        <f>IFERROR(INDEX(ADJ!$A$1:$BZ$1000,MATCH(PAYROLL!D595,ADJ!A$1:A$500,0),MATCH(PAYROLL!CK$2,ADJ!$2:$2,0)),0)</f>
        <v/>
      </c>
      <c r="CL595">
        <f>SUM(CG595:CK595)</f>
        <v/>
      </c>
      <c r="CM595">
        <f>ROUND(SUM(CH595:CK595),0)</f>
        <v/>
      </c>
      <c r="CN595">
        <f>IFERROR(INDEX(CSDA!D$1:D$500,MATCH($CN$2,CSDA!C$1:C$500,0))*INDEX(PIS!V$1:V$500,MATCH(D595,PIS!C$1:C$500))+INDEX(ADJ!$A$1:$BZ$1000,MATCH(PAYROLL!D595,ADJ!A$1:A$500,0),MATCH(PAYROLL!CN$2,ADJ!$2:$2,0)),0)</f>
        <v/>
      </c>
      <c r="CO595">
        <f>IFERROR(INDEX(ADJ!$A$1:$BZ$1000,MATCH(PAYROLL!D595,ADJ!A$1:A$500,0),MATCH(PAYROLL!CO$2,ADJ!$2:$2,0)),0)</f>
        <v/>
      </c>
      <c r="CP595">
        <f>IFERROR(INDEX(ADJ!$A$1:$BZ$1000,MATCH(PAYROLL!D595,ADJ!A$1:A$500,0),MATCH(PAYROLL!CP$2,ADJ!$2:$2,0)),0)</f>
        <v/>
      </c>
      <c r="CQ595">
        <f>BP595-CL595-CI595-CM595-CN595-CO595-CP595-CC595</f>
        <v/>
      </c>
      <c r="CR595">
        <f>IFERROR(IF(RIGHT(INDEX(PIS!O$1:O$500,MATCH(D595,PIS!C$1:C$500,0)),5)="Gross",MIN(U595+V595,VLOOKUP("R700",TSC!B:C,2,0)*VLOOKUP("R101",TSC!B:C,2,0))*(VLOOKUP("T711",TSC!B:C,2,0)+VLOOKUP("T712",TSC!B:C,2,0))%,MIN(T595+V595,VLOOKUP("R700",TSC!B:C,2,0)*VLOOKUP("R101",TSC!B:C,2,0))*(VLOOKUP("T711",TSC!B:C,2,0)+VLOOKUP("T712",TSC!B:C,2,0)+VLOOKUP("R701",TSC!B:C,2,0))%),0)</f>
        <v/>
      </c>
      <c r="CS595">
        <f>IFERROR(IF(RIGHT(INDEX(PIS!O$1:O$500,MATCH(D595,PIS!C$1:C$500,0)),5)="Gross",MIN(U595+V595,VLOOKUP("R700",TSC!B:C,2,0)*VLOOKUP("R101",TSC!B:C,2,0))*(VLOOKUP("T714",TSC!B:C,2,0))%,MIN(T595+V595,VLOOKUP("R700",TSC!B:C,2,0)*VLOOKUP("R101",TSC!B:C,2,0))*(VLOOKUP("T704",TSC!B:C,2,0)+VLOOKUP("T714",TSC!B:C,2,0))%),0)</f>
        <v/>
      </c>
      <c r="CT595">
        <f>IFERROR(IF(RIGHT(INDEX(PIS!O$1:O$500,MATCH(D595,PIS!C$1:C$500,0)),5)="Gross",MIN(U595+V595,VLOOKUP("R700",TSC!B:C,2,0)*VLOOKUP("R101",TSC!B:C,2,0))*VLOOKUP("T705",TSC!B:C,2,0)%,MIN(T595+V595,VLOOKUP("R700",TSC!B:C,2,0)*VLOOKUP("R101",TSC!B:C,2,0))*VLOOKUP("T705",TSC!B:C,2,0)%),0)</f>
        <v/>
      </c>
      <c r="CU595">
        <f>IFERROR(IF(RIGHT(INDEX(PIS!O$1:O$500,MATCH(D595,PIS!C$1:C$500,0)),5)="Gross",MIN(U595+V595,VLOOKUP("R700",TSC!B:C,2,0)*VLOOKUP("R101",TSC!B:C,2,0))*(VLOOKUP("T713",TSC!B:C,2,0))%,MIN(T595+V595,VLOOKUP("R700",TSC!B:C,2,0)*VLOOKUP("R101",TSC!B:C,2,0))*(VLOOKUP("T713",TSC!B:C,2,0))%),0)</f>
        <v/>
      </c>
      <c r="CV595">
        <f>IFERROR(INDEX(ADJ!$A$1:$BZ$1000,MATCH(PAYROLL!D595,ADJ!A$1:A$500,0),MATCH(PAYROLL!CV$2,ADJ!$2:$2,0)),0)</f>
        <v/>
      </c>
      <c r="CW595">
        <f>IFERROR(INDEX(ADJ!$A$1:$BZ$1000,MATCH(PAYROLL!D595,ADJ!A$1:A$500,0),MATCH(PAYROLL!CW$2,ADJ!$2:$2,0)),0)</f>
        <v/>
      </c>
      <c r="CX595">
        <f>SUM(CR595:CW595)</f>
        <v/>
      </c>
      <c r="CY595">
        <f>ROUND(IF(CR595&gt;0,T595+V595*VLOOKUP("R202",TSC!$B$1:$C$500,2,0),0),0)</f>
        <v/>
      </c>
      <c r="CZ595">
        <f>IFERROR(INDEX(CSDA!D$1:D$500,MATCH($CZ$2,CSDA!C$1:C$500,0)),0)</f>
        <v/>
      </c>
      <c r="DA595">
        <f>ROUND(T595*0.7%,0)</f>
        <v/>
      </c>
      <c r="DB595">
        <f>ROUND(T595/12,0)</f>
        <v/>
      </c>
      <c r="DC595">
        <f ref="DC595" t="array">IFERROR(INDEX(CSDA!D$1:D$500,MATCH("Trích giữ"&amp;PAYROLL!DC$2,CSDA!A$1:A$500&amp;CSDA!C$1:C$500,0)),0)</f>
        <v/>
      </c>
      <c r="DD595">
        <f ref="DD595" t="array">IFERROR(INDEX(CSDA!D$1:D$500,MATCH("Trích giữ"&amp;PAYROLL!DD$2,CSDA!A$1:A$500&amp;CSDA!C$1:C$500,0)),0)</f>
        <v/>
      </c>
      <c r="DE595">
        <f ref="DE595" t="array">IFERROR(INDEX(CSDA!D$1:D$500,MATCH("Trích giữ"&amp;PAYROLL!DE$2,CSDA!A$1:A$500&amp;CSDA!C$1:C$500,0)),0)</f>
        <v/>
      </c>
      <c r="DF595">
        <f>IFERROR(INDEX(CSDA!D$1:D$500,MATCH(PAYROLL!DF$2,CSDA!C$1:C$500,0)),0)</f>
        <v/>
      </c>
      <c r="DG595">
        <f ref="DG595" t="array">IFERROR(INDEX(CSDA!D$1:D$500,MATCH("Trích giữ"&amp;PAYROLL!DG$2,CSDA!A$1:A$500&amp;CSDA!C$1:C$500,0)),0)</f>
        <v/>
      </c>
      <c r="DH595">
        <f>ROUND(T595/26,0)</f>
        <v/>
      </c>
      <c r="DI595">
        <f ref="DI595" t="array">IFERROR(INDEX(CSDA!D$1:D$500,MATCH("Trích giữ"&amp;PAYROLL!DI$2,CSDA!A$1:A$500&amp;CSDA!C$1:C$500,0)),0)</f>
        <v/>
      </c>
      <c r="DJ595">
        <f>IF(U595=0,T595*21.5%-BL595,0)</f>
        <v/>
      </c>
      <c r="DK595">
        <f ref="DK595" t="array">IFERROR(INDEX(CSDA!D$1:D$500,MATCH("Trích giữ"&amp;PAYROLL!DK$2,CSDA!A$1:A$500&amp;CSDA!C$1:C$500,0)),0)</f>
        <v/>
      </c>
      <c r="DL595">
        <f>IFERROR(INDEX(CSDA!D$1:D$500,MATCH(PAYROLL!DL$2,CSDA!C$1:C$500,0))/12,0)</f>
        <v/>
      </c>
      <c r="DM595">
        <f>SUM(DB595:DL595)</f>
        <v/>
      </c>
      <c r="DN595">
        <f>IFERROR(INDEX(ADJ!$A$1:$BZ$1000,MATCH(PAYROLL!D595,ADJ!A$1:A$500,0),MATCH(PAYROLL!DN$2,ADJ!$2:$2,0)),0)</f>
        <v/>
      </c>
      <c r="DO595">
        <f>IFERROR(SUM(BP595,DM595:DN595,CX595:DA595)-DT595,0)</f>
        <v/>
      </c>
      <c r="DP595">
        <f ref="DP595" t="array">SUM(BW595*IFERROR(INDEX(CSDA!D$1:D$500,MATCH(BW$2,CSDA!C$1:C$500,0)),0)%,CX595*IFERROR(INDEX(CSDA!D$1:D$500,MATCH(CX$2,CSDA!C$1:C$500,0)),0)%,DA595*IFERROR(INDEX(CSDA!D$1:D$500,MATCH(DA$2,CSDA!C$1:C$500,0)),0)%,DB595*IFERROR(INDEX(CSDA!D$1:D$500,MATCH(DB$2,CSDA!C$1:C$500,0)),0)%,DF595*IFERROR(INDEX(CSDA!D$1:D$500,MATCH("Phí dịch vụ"&amp;PAYROLL!DF$2,CSDA!A$1:A$500&amp;CSDA!C$1:C$500,0)),0)%,DC595*IFERROR(INDEX(CSDA!D$1:D$500,MATCH("Phí dịch vụ"&amp;PAYROLL!DC$2,CSDA!A$1:A$500&amp;CSDA!C$1:C$500,0)),0)%,DH595*IFERROR(INDEX(CSDA!D$1:D$500,MATCH("Phí dịch vụ"&amp;PAYROLL!DH$2,CSDA!A$1:A$500&amp;CSDA!C$1:C$500,0)),0)%,DJ595*IFERROR(INDEX(CSDA!D$1:D$500,MATCH("Phí dịch vụ"&amp;PAYROLL!DJ$2,CSDA!A$1:A$500&amp;CSDA!C$1:C$500,0)),0)%,BN595*IFERROR(INDEX(CSDA!D$1:D$500,MATCH(BN$2,CSDA!C$1:C$500,0)),0)%)-BN595*7%</f>
        <v/>
      </c>
      <c r="DQ595">
        <f>IFERROR(INDEX(ADJ!$A$1:$BZ$1000,MATCH(PAYROLL!D595,ADJ!A$1:A$500,0),MATCH(PAYROLL!DQ$2,ADJ!$2:$2,0)),0)</f>
        <v/>
      </c>
      <c r="DR595">
        <f>IFERROR(INDEX(ADJ!$A$1:$BZ$1000,MATCH(PAYROLL!D595,ADJ!A$1:A$500,0),MATCH(PAYROLL!DR$2,ADJ!$2:$2,0)),0)</f>
        <v/>
      </c>
      <c r="DS595">
        <f>SUM(DP595:DR595)</f>
        <v/>
      </c>
      <c r="DT595">
        <f>EK595</f>
        <v/>
      </c>
      <c r="DU595">
        <f>SUM(DO595:DR595)</f>
        <v/>
      </c>
      <c r="DV595">
        <f>ROUND(DU595*0.1,0)</f>
        <v/>
      </c>
      <c r="DW595">
        <f>DU595+DV595</f>
        <v/>
      </c>
      <c r="DZ595">
        <f>IFERROR(INDEX(ADJ!$A$1:$BZ$1000,MATCH(PAYROLL!$D595,ADJ!A$1:A$500,0),MATCH(PAYROLL!DZ$2,ADJ!$2:$2,0)),0)</f>
        <v/>
      </c>
      <c r="EA595">
        <f>IFERROR(INDEX(ADJ!$A$1:$BZ$1000,MATCH(PAYROLL!$D595,ADJ!A$1:A$500,0),MATCH(PAYROLL!EA$2,ADJ!$2:$2,0)),0)</f>
        <v/>
      </c>
      <c r="EB595">
        <f>IFERROR(INDEX(ADJ!$A$1:$BZ$1000,MATCH(PAYROLL!$D595,ADJ!A$1:A$500,0),MATCH(PAYROLL!EB$2,ADJ!$2:$2,0)),0)</f>
        <v/>
      </c>
      <c r="EC595">
        <f>IFERROR(INDEX(ADJ!$A$1:$BZ$1000,MATCH(PAYROLL!$D595,ADJ!A$1:A$500,0),MATCH(PAYROLL!EC$2,ADJ!$2:$2,0)),0)</f>
        <v/>
      </c>
      <c r="ED595">
        <f>IFERROR(INDEX(ADJ!$A$1:$BZ$1000,MATCH(PAYROLL!$D595,ADJ!A$1:A$500,0),MATCH(PAYROLL!ED$2,ADJ!$2:$2,0)),0)</f>
        <v/>
      </c>
      <c r="EE595">
        <f>IFERROR(INDEX(ADJ!$A$1:$BZ$1000,MATCH(PAYROLL!$D595,ADJ!A$1:A$500,0),MATCH(PAYROLL!EE$2,ADJ!$2:$2,0)),0)</f>
        <v/>
      </c>
      <c r="EF595">
        <f>IFERROR(INDEX(ADJ!$A$1:$BZ$1000,MATCH(PAYROLL!$D595,ADJ!A$1:A$500,0),MATCH(PAYROLL!EF$2,ADJ!$2:$2,0)),0)</f>
        <v/>
      </c>
      <c r="EG595">
        <f>IFERROR(INDEX(ADJ!$A$1:$BZ$1000,MATCH(PAYROLL!$D595,ADJ!A$1:A$500,0),MATCH(PAYROLL!EG$2,ADJ!$2:$2,0)),0)</f>
        <v/>
      </c>
      <c r="EH595">
        <f>IFERROR(INDEX(ADJ!$A$1:$BZ$1000,MATCH(PAYROLL!$D595,ADJ!A$1:A$500,0),MATCH(PAYROLL!EH$2,ADJ!$2:$2,0)),0)</f>
        <v/>
      </c>
      <c r="EI595">
        <f>IFERROR(INDEX(ADJ!$A$1:$BZ$1000,MATCH(PAYROLL!D595,ADJ!A$1:A$500,0),MATCH(PAYROLL!EI$2,ADJ!$2:$2,0)),0)</f>
        <v/>
      </c>
      <c r="EJ595">
        <f>IFERROR(INDEX(ADJ!$A$1:$BZ$1000,MATCH(PAYROLL!$D595,ADJ!A$1:A$500,0),MATCH(PAYROLL!EJ$2,ADJ!$2:$2,0)),0)</f>
        <v/>
      </c>
      <c r="EK595">
        <f>SUM(DZ595:EJ595)</f>
        <v/>
      </c>
    </row>
    <row r="596">
      <c r="A596" t="n">
        <v>594</v>
      </c>
      <c r="B596" t="inlineStr">
        <is>
          <t>Lý Tuấn Khanh</t>
        </is>
      </c>
      <c r="D596" t="inlineStr">
        <is>
          <t>153226-02</t>
        </is>
      </c>
      <c r="S596">
        <f>IFERROR(INDEX(PIS!$A$1:$BZ$1000,MATCH($D596,PIS!C$1:C$500,0),MATCH("Lương CB tháng trước",PIS!$1:$1,0)),0)</f>
        <v/>
      </c>
      <c r="T596">
        <f>IFERROR(INDEX(PIS!$A$1:$BZ$1000,MATCH($D596,PIS!C$1:C$500,0),MATCH("Lương CB hiện tại",PIS!$1:$1,0)),0)</f>
        <v/>
      </c>
      <c r="U596">
        <f>IFERROR(INDEX(PIS!$A$1:$BZ$1000,MATCH($D596,PIS!C$1:C$500,0),MATCH("Lương đóng BHBB",PIS!$1:$1,0)),0)</f>
        <v/>
      </c>
      <c r="V596">
        <f>IFERROR(INDEX(PIS!$A$1:$BZ$1000,MATCH($D596,PIS!C$1:C$500,0),MATCH(V$2,PIS!$2:$2,0)),0)</f>
        <v/>
      </c>
      <c r="W596">
        <f>IFERROR(INDEX(PIS!$A$1:$BZ$1000,MATCH($D596,PIS!C$1:C$500,0),MATCH(W$2,PIS!$2:$2,0)),0)</f>
        <v/>
      </c>
      <c r="X596">
        <f>IFERROR(INDEX(PIS!$A$1:$BZ$1000,MATCH($D596,PIS!C$1:C$500,0),MATCH(X$2,PIS!$2:$2,0)),0)</f>
        <v/>
      </c>
      <c r="Y596">
        <f>IFERROR(INDEX(PIS!$A$1:$BZ$1000,MATCH($D596,PIS!C$1:C$500,0),MATCH(Y$2,PIS!$2:$2,0)),0)</f>
        <v/>
      </c>
      <c r="Z596">
        <f>IFERROR(INDEX(PIS!$A$1:$BZ$1000,MATCH($D596,PIS!C$1:C$500,0),MATCH(Z$2,PIS!$2:$2,0)),0)</f>
        <v/>
      </c>
      <c r="AA596">
        <f>IFERROR(INDEX(PIS!$A$1:$BZ$1000,MATCH($D596,PIS!C$1:C$500,0),MATCH(AA$2,PIS!$2:$2,0)),0)</f>
        <v/>
      </c>
      <c r="AB596">
        <f>IFERROR(INDEX(PIS!$A$1:$BZ$1000,MATCH($D596,PIS!C$1:C$500,0),MATCH(AB$2,PIS!$2:$2,0)),0)</f>
        <v/>
      </c>
      <c r="AC596">
        <f>SUM(V596:AB596)</f>
        <v/>
      </c>
      <c r="AD596">
        <f>IFERROR(INDEX(TIMESHEET!$A$1:$AI$5000,MATCH($D596,TIMESHEET!A$1:A$500,0),MATCH("T100",TIMESHEET!$2:$2,0))-2,0)</f>
        <v/>
      </c>
      <c r="AE596">
        <f>IFERROR(INDEX(TIMESHEET!$A$1:$AI$5000,MATCH($D596,TIMESHEET!A$1:A$500,0),MATCH("T202",TIMESHEET!$2:$2,0)),0)</f>
        <v/>
      </c>
      <c r="AF596">
        <f>IFERROR(INDEX(TIMESHEET!$A$1:$AI$5000,MATCH($D596,TIMESHEET!A$1:A$500,0),MATCH("T302",TIMESHEET!$2:$2,0)),0)</f>
        <v/>
      </c>
      <c r="AG596">
        <f>IFERROR(INDEX(TIMESHEET!$A$1:$AI$5000,MATCH($D596,TIMESHEET!A$1:A$500,0),MATCH("T406",TIMESHEET!$2:$2,0)),0)</f>
        <v/>
      </c>
      <c r="AH596">
        <f>AE596+AG596</f>
        <v/>
      </c>
      <c r="AI596">
        <f>IFERROR(INDEX(TIMESHEET!$A$1:$AI$5000,MATCH($D596,TIMESHEET!A$1:A$500,0),MATCH("T701",TIMESHEET!$2:$2,0)),0)</f>
        <v/>
      </c>
      <c r="AJ596">
        <f>IFERROR(INDEX(TIMESHEET!$A$1:$AI$5000,MATCH($D596,TIMESHEET!B$1:B$500,0),MATCH("T320",TIMESHEET!$2:$2,0)),0)</f>
        <v/>
      </c>
      <c r="AK596">
        <f>IFERROR(IF(LEFT(INDEX(PIS!O$1:O$500,MATCH(D596,PIS!C$1:C$500)),1)="M",T596/AD596*SUM(AE596:AG596),T596*AD596),0)</f>
        <v/>
      </c>
      <c r="AL596">
        <f>IFERROR(INDEX(ADJ!$A$1:$BZ$1000,MATCH(PAYROLL!D596,ADJ!A$1:A$500,0),MATCH(PAYROLL!AL$2,ADJ!$2:$2,0)),0)</f>
        <v/>
      </c>
      <c r="AM596">
        <f>SUM(AK596:AL596)</f>
        <v/>
      </c>
      <c r="AN596">
        <f>IFERROR(ROUND(V596/$AD596*$AH596,0),0)</f>
        <v/>
      </c>
      <c r="AO596">
        <f>IFERROR(ROUND(W596/$AD596*$AH596,0),0)</f>
        <v/>
      </c>
      <c r="AP596">
        <f>IFERROR(ROUND(X596/$AD596*$AE596,0),0)</f>
        <v/>
      </c>
      <c r="AQ596">
        <f>IFERROR(ROUND(Y596/$AD596*$AH596,0),0)</f>
        <v/>
      </c>
      <c r="AR596">
        <f>IFERROR(ROUND(Z596/$AD596*$AH596,0),0)</f>
        <v/>
      </c>
      <c r="AS596">
        <f>IFERROR(ROUND(AA596/$AD596*$AH596,0),0)</f>
        <v/>
      </c>
      <c r="AT596">
        <f>IFERROR(IF((AE596+AF596+AG596)&gt;13,AB596,ROUND(AB596/AD596*AH596,0)),0)</f>
        <v/>
      </c>
      <c r="AU596">
        <f>IFERROR(INDEX(ADJ!$A$1:$BZ$1000,MATCH(PAYROLL!D596,ADJ!A$1:A$500,0),MATCH(PAYROLL!AU$2,ADJ!$2:$2,0)),0)</f>
        <v/>
      </c>
      <c r="AV596">
        <f>ROUND(SUM(AN596:AU596),0)</f>
        <v/>
      </c>
      <c r="AW596">
        <f>IFERROR(INDEX(TIMESHEET!$A$1:$AI$5000,MATCH(PAYROLL!D596,TIMESHEET!A$1:A$500,0),MATCH("T620",TIMESHEET!$2:$2,0)),0)</f>
        <v/>
      </c>
      <c r="AX596">
        <f>IFERROR(INDEX(TIMESHEET!$A$1:$AI$5000,MATCH(PAYROLL!D596,TIMESHEET!A$1:A$500,0),MATCH("T601",TIMESHEET!$2:$2,0)),0)</f>
        <v/>
      </c>
      <c r="AY596">
        <f>IFERROR(INDEX(TIMESHEET!$A$1:$AI$5000,MATCH(PAYROLL!D596,TIMESHEET!A$1:A$500,0),MATCH("T602",TIMESHEET!$2:$2,0)),0)</f>
        <v/>
      </c>
      <c r="AZ596">
        <f>IFERROR(INDEX(TIMESHEET!$A$1:$AI$5000,MATCH(PAYROLL!D596,TIMESHEET!A$1:A$500,0),MATCH("T603",TIMESHEET!$2:$2,0)),0)</f>
        <v/>
      </c>
      <c r="BA596">
        <f>IFERROR(INDEX(TIMESHEET!$A$1:$AI$5000,MATCH(PAYROLL!D596,TIMESHEET!A$1:A$500,0),MATCH("T611",TIMESHEET!$2:$2,0)),0)</f>
        <v/>
      </c>
      <c r="BB596">
        <f>IFERROR(INDEX(TIMESHEET!$A$1:$AI$5000,MATCH(PAYROLL!D596,TIMESHEET!A$1:A$500,0),MATCH("T612",TIMESHEET!$2:$2,0)),0)</f>
        <v/>
      </c>
      <c r="BC596">
        <f>IFERROR(INDEX(TIMESHEET!$A$1:$AI$5000,MATCH(PAYROLL!D596,TIMESHEET!A$1:A$500,0),MATCH("T613",TIMESHEET!$2:$2,0)),0)</f>
        <v/>
      </c>
      <c r="BD596">
        <f>IFERROR(INDEX(TIMESHEET!$A$1:$AI$5000,MATCH(PAYROLL!D596,TIMESHEET!A$1:A$500,0),MATCH("T500",TIMESHEET!$2:$2,0)),0)</f>
        <v/>
      </c>
      <c r="BE596">
        <f>IFERROR(IF(LEFT(INDEX(PIS!O$1:O$500,MATCH(D596,PIS!C$1:C$500)),1)="M",T596/AD596/8*(AW596+AX596*1.5+AY596*2+AZ596*3+BA596*2.1+BB596*2.7+BC596*3.9+BD596*0.3),T596/8*(AW596+AX596*1.5+AY596*2+AZ596*3+BA596*2.1+BB596*2.7+BC596*3.9+BD596*0.3)),0)</f>
        <v/>
      </c>
      <c r="BF596">
        <f>IFERROR(INDEX(ADJ!$A$1:$BZ$1000,MATCH(PAYROLL!$D596,ADJ!A$1:A$500,0),MATCH(PAYROLL!BF$2,ADJ!$2:$2,0)),0)</f>
        <v/>
      </c>
      <c r="BG596">
        <f>IFERROR(INDEX(ADJ!$A$1:$BZ$1000,MATCH(PAYROLL!D596,ADJ!A$1:A$500,0),MATCH(PAYROLL!BG$2,ADJ!$2:$2,0)),0)</f>
        <v/>
      </c>
      <c r="BH596">
        <f>IFERROR(INDEX(ADJ!$A$1:$BZ$1000,MATCH(PAYROLL!D596,ADJ!A$1:A$500,0),MATCH(PAYROLL!BH$2,ADJ!$2:$2,0)),0)</f>
        <v/>
      </c>
      <c r="BI596">
        <f>IFERROR(INDEX(ADJ!$A$1:$BZ$1000,MATCH(PAYROLL!D596,ADJ!A$1:A$500,0),MATCH(PAYROLL!BI$2,ADJ!$2:$2,0)),0)</f>
        <v/>
      </c>
      <c r="BJ596">
        <f>IFERROR(INDEX(ADJ!$A$1:$BZ$1000,MATCH(PAYROLL!D596,ADJ!A$1:A$500,0),MATCH(PAYROLL!BJ$2,ADJ!$2:$2,0)),0)</f>
        <v/>
      </c>
      <c r="BK596">
        <f>SUM(BF596:BJ596)</f>
        <v/>
      </c>
      <c r="BL596">
        <f>IFERROR(INDEX(ADJ!$A$1:$BZ$1000,MATCH(PAYROLL!D596,ADJ!A$1:A$500,0),MATCH(PAYROLL!BL$2,ADJ!$2:$2,0)),0)</f>
        <v/>
      </c>
      <c r="BM596">
        <f>IFERROR(INDEX(ADJ!$A$1:$BZ$1000,MATCH(PAYROLL!D596,ADJ!A$1:A$500,0),MATCH(PAYROLL!BM$2,ADJ!$2:$2,0)),0)</f>
        <v/>
      </c>
      <c r="BN596">
        <f>IFERROR(INDEX(ADJ!$A$1:$BZ$1000,MATCH(PAYROLL!D596,ADJ!A$1:A$500,0),MATCH(PAYROLL!BN$2,ADJ!$2:$2,0)),0)</f>
        <v/>
      </c>
      <c r="BO596">
        <f>IFERROR(INDEX(ADJ!$A$1:$BZ$1000,MATCH(PAYROLL!D596,ADJ!A$1:A$500,0),MATCH(PAYROLL!BO$2,ADJ!$2:$2,0)),0)</f>
        <v/>
      </c>
      <c r="BP596">
        <f>SUM(AM596,AV596,BE596,BK596,BL596:BO596)</f>
        <v/>
      </c>
      <c r="BQ596">
        <f>BO596</f>
        <v/>
      </c>
      <c r="BR596">
        <f>IFERROR(ROUND(IF(LEFT(INDEX(PIS!O$1:O$500,MATCH(D596,PIS!C$1:C$500)),1)="D",T596/8*(BD596*0.3),IF(LEFT(INDEX(PIS!O$1:O$500,MATCH(D596,PIS!C$1:C$500)),1)="H",T596*($BD596*0.3),T596/$AD596/8*($BD596*0.3))),0),0)</f>
        <v/>
      </c>
      <c r="BS596">
        <f>IF(AP596&lt;1,0,MIN(AP596,730000))</f>
        <v/>
      </c>
      <c r="BT596">
        <f>IFERROR(ROUND((BE596-SUM(AW596:BC596)*T596/AD596/8),0)-BR596,0)</f>
        <v/>
      </c>
      <c r="BU596">
        <f>AO596</f>
        <v/>
      </c>
      <c r="BV596">
        <f>SUM(BQ596:BU596)</f>
        <v/>
      </c>
      <c r="BW596">
        <f>BP596-BV596</f>
        <v/>
      </c>
      <c r="BX596">
        <f>IFERROR(IF(RIGHT(INDEX(PIS!O$1:O$500,MATCH(D596,PIS!C$1:C$500)),5)="Gross",MIN(U596+V596,VLOOKUP("R700",TSC!B:C,2,0)*VLOOKUP("R101",TSC!B:C,2,0))*VLOOKUP("R701",TSC!B:C,2,0)%,0),0)</f>
        <v/>
      </c>
      <c r="BY596">
        <f>IFERROR(IF(RIGHT(INDEX(PIS!O$1:O$500,MATCH(D596,PIS!C$1:C$500)),5)="Gross",MIN(U596+V596,VLOOKUP("R700",TSC!B:C,2,0)*VLOOKUP("R101",TSC!B:C,2,0))*VLOOKUP("T704",TSC!B:C,2,0)%,0),0)</f>
        <v/>
      </c>
      <c r="BZ596">
        <f>IFERROR(IF(RIGHT(INDEX(PIS!O$1:O$500,MATCH(D596,PIS!C$1:C$500)),5)="Gross",MIN(U596+V596,VLOOKUP("R700",TSC!B:C,2,0)*VLOOKUP("1",TSC!F:G,2,0))*VLOOKUP("T705",TSC!B:C,2,0)%,0),0)</f>
        <v/>
      </c>
      <c r="CA596">
        <f>IFERROR(INDEX(ADJ!$A$1:$BZ$1000,MATCH(PAYROLL!D596,ADJ!A$1:A$500,0),MATCH(PAYROLL!CA$2,ADJ!$2:$2,0)),0)</f>
        <v/>
      </c>
      <c r="CB596">
        <f>IFERROR(INDEX(ADJ!$A$1:$BZ$1000,MATCH(PAYROLL!D596,ADJ!A$1:A$500,0),MATCH(PAYROLL!CB$2,ADJ!$2:$2,0)),0)</f>
        <v/>
      </c>
      <c r="CC596">
        <f>SUM(BX596:CB596)</f>
        <v/>
      </c>
      <c r="CD596">
        <f>IFERROR(INDEX(PIS!$A$1:$BZ$1000,MATCH(PAYROLL!D596,PIS!C$1:C$500,0),MATCH(PAYROLL!CD$1,PIS!$1:$1,0)),0)</f>
        <v/>
      </c>
      <c r="CE596">
        <f>IFERROR(IF(OR(INDEX(PIS!P$1:P$500,MATCH(D596,PIS!C$1:C$500,0))="LT2",INDEX(PIS!P$1:P$500,MATCH(D596,PIS!C$1:C$500,0))="P10"),0,SUM(CC596,CD596*VLOOKUP("R601",TSC!B:C,2,0),VLOOKUP("R602",TSC!B:C,2,0))),0)</f>
        <v/>
      </c>
      <c r="CF596">
        <f>MAX(BW596-CE596,0)</f>
        <v/>
      </c>
      <c r="CG596">
        <f>IFERROR(IF(OR(RIGHT(INDEX(PIS!P$1:P$500,MATCH(D596,PIS!C$1:C$500)),5)="P10",RIGHT(INDEX(PIS!P$1:P$500,MATCH(D596,PIS!C$1:C$500)),5)="CK"),0,IF(CF596&lt;=5000000,CF596*5%,IF(CF596&lt;=10000000,CF596*10%-250000,IF(CF596&lt;=18000000,CF596*15%-750000,IF(CF596&lt;=32000000,CF596*20%-1650000,IF(CF596&lt;=52000000,CF596*25%-3250000,IF(CF596&lt;=80000000,BH596*30%-5850000,CF596*35%-9850000))))))),0)</f>
        <v/>
      </c>
      <c r="CH596">
        <f>IFERROR(IF(OR(INDEX(PIS!P$1:P$500,MATCH(D596,PIS!C$1:C$500))="LT",INDEX(PIS!P$1:P$500,MATCH(D596,PIS!C$1:C$500))="CK"),0,IF(CF596&lt;2000000,0,CF596*10%)),0)</f>
        <v/>
      </c>
      <c r="CI596">
        <f>IFERROR(INDEX(ADJ!$A$1:$BZ$1000,MATCH(PAYROLL!D596,ADJ!A$1:A$500,0),MATCH(PAYROLL!CI$2,ADJ!$2:$2,0)),0)</f>
        <v/>
      </c>
      <c r="CJ596">
        <f>IFERROR(INDEX(ADJ!$A$1:$BZ$1000,MATCH(PAYROLL!D596,ADJ!A$1:A$500,0),MATCH(PAYROLL!CJ$2,ADJ!$2:$2,0)),0)</f>
        <v/>
      </c>
      <c r="CK596">
        <f>IFERROR(INDEX(ADJ!$A$1:$BZ$1000,MATCH(PAYROLL!D596,ADJ!A$1:A$500,0),MATCH(PAYROLL!CK$2,ADJ!$2:$2,0)),0)</f>
        <v/>
      </c>
      <c r="CL596">
        <f>SUM(CG596:CK596)</f>
        <v/>
      </c>
      <c r="CM596">
        <f>ROUND(SUM(CH596:CK596),0)</f>
        <v/>
      </c>
      <c r="CN596">
        <f>IFERROR(INDEX(CSDA!D$1:D$500,MATCH($CN$2,CSDA!C$1:C$500,0))*INDEX(PIS!V$1:V$500,MATCH(D596,PIS!C$1:C$500))+INDEX(ADJ!$A$1:$BZ$1000,MATCH(PAYROLL!D596,ADJ!A$1:A$500,0),MATCH(PAYROLL!CN$2,ADJ!$2:$2,0)),0)</f>
        <v/>
      </c>
      <c r="CO596">
        <f>IFERROR(INDEX(ADJ!$A$1:$BZ$1000,MATCH(PAYROLL!D596,ADJ!A$1:A$500,0),MATCH(PAYROLL!CO$2,ADJ!$2:$2,0)),0)</f>
        <v/>
      </c>
      <c r="CP596">
        <f>IFERROR(INDEX(ADJ!$A$1:$BZ$1000,MATCH(PAYROLL!D596,ADJ!A$1:A$500,0),MATCH(PAYROLL!CP$2,ADJ!$2:$2,0)),0)</f>
        <v/>
      </c>
      <c r="CQ596">
        <f>BP596-CL596-CI596-CM596-CN596-CO596-CP596-CC596</f>
        <v/>
      </c>
      <c r="CR596">
        <f>IFERROR(IF(RIGHT(INDEX(PIS!O$1:O$500,MATCH(D596,PIS!C$1:C$500,0)),5)="Gross",MIN(U596+V596,VLOOKUP("R700",TSC!B:C,2,0)*VLOOKUP("R101",TSC!B:C,2,0))*(VLOOKUP("T711",TSC!B:C,2,0)+VLOOKUP("T712",TSC!B:C,2,0))%,MIN(T596+V596,VLOOKUP("R700",TSC!B:C,2,0)*VLOOKUP("R101",TSC!B:C,2,0))*(VLOOKUP("T711",TSC!B:C,2,0)+VLOOKUP("T712",TSC!B:C,2,0)+VLOOKUP("R701",TSC!B:C,2,0))%),0)</f>
        <v/>
      </c>
      <c r="CS596">
        <f>IFERROR(IF(RIGHT(INDEX(PIS!O$1:O$500,MATCH(D596,PIS!C$1:C$500,0)),5)="Gross",MIN(U596+V596,VLOOKUP("R700",TSC!B:C,2,0)*VLOOKUP("R101",TSC!B:C,2,0))*(VLOOKUP("T714",TSC!B:C,2,0))%,MIN(T596+V596,VLOOKUP("R700",TSC!B:C,2,0)*VLOOKUP("R101",TSC!B:C,2,0))*(VLOOKUP("T704",TSC!B:C,2,0)+VLOOKUP("T714",TSC!B:C,2,0))%),0)</f>
        <v/>
      </c>
      <c r="CT596">
        <f>IFERROR(IF(RIGHT(INDEX(PIS!O$1:O$500,MATCH(D596,PIS!C$1:C$500,0)),5)="Gross",MIN(U596+V596,VLOOKUP("R700",TSC!B:C,2,0)*VLOOKUP("R101",TSC!B:C,2,0))*VLOOKUP("T705",TSC!B:C,2,0)%,MIN(T596+V596,VLOOKUP("R700",TSC!B:C,2,0)*VLOOKUP("R101",TSC!B:C,2,0))*VLOOKUP("T705",TSC!B:C,2,0)%),0)</f>
        <v/>
      </c>
      <c r="CU596">
        <f>IFERROR(IF(RIGHT(INDEX(PIS!O$1:O$500,MATCH(D596,PIS!C$1:C$500,0)),5)="Gross",MIN(U596+V596,VLOOKUP("R700",TSC!B:C,2,0)*VLOOKUP("R101",TSC!B:C,2,0))*(VLOOKUP("T713",TSC!B:C,2,0))%,MIN(T596+V596,VLOOKUP("R700",TSC!B:C,2,0)*VLOOKUP("R101",TSC!B:C,2,0))*(VLOOKUP("T713",TSC!B:C,2,0))%),0)</f>
        <v/>
      </c>
      <c r="CV596">
        <f>IFERROR(INDEX(ADJ!$A$1:$BZ$1000,MATCH(PAYROLL!D596,ADJ!A$1:A$500,0),MATCH(PAYROLL!CV$2,ADJ!$2:$2,0)),0)</f>
        <v/>
      </c>
      <c r="CW596">
        <f>IFERROR(INDEX(ADJ!$A$1:$BZ$1000,MATCH(PAYROLL!D596,ADJ!A$1:A$500,0),MATCH(PAYROLL!CW$2,ADJ!$2:$2,0)),0)</f>
        <v/>
      </c>
      <c r="CX596">
        <f>SUM(CR596:CW596)</f>
        <v/>
      </c>
      <c r="CY596">
        <f>ROUND(IF(CR596&gt;0,T596+V596*VLOOKUP("R202",TSC!$B$1:$C$500,2,0),0),0)</f>
        <v/>
      </c>
      <c r="CZ596">
        <f>IFERROR(INDEX(CSDA!D$1:D$500,MATCH($CZ$2,CSDA!C$1:C$500,0)),0)</f>
        <v/>
      </c>
      <c r="DA596">
        <f>ROUND(T596*0.7%,0)</f>
        <v/>
      </c>
      <c r="DB596">
        <f>ROUND(T596/12,0)</f>
        <v/>
      </c>
      <c r="DC596">
        <f ref="DC596" t="array">IFERROR(INDEX(CSDA!D$1:D$500,MATCH("Trích giữ"&amp;PAYROLL!DC$2,CSDA!A$1:A$500&amp;CSDA!C$1:C$500,0)),0)</f>
        <v/>
      </c>
      <c r="DD596">
        <f ref="DD596" t="array">IFERROR(INDEX(CSDA!D$1:D$500,MATCH("Trích giữ"&amp;PAYROLL!DD$2,CSDA!A$1:A$500&amp;CSDA!C$1:C$500,0)),0)</f>
        <v/>
      </c>
      <c r="DE596">
        <f ref="DE596" t="array">IFERROR(INDEX(CSDA!D$1:D$500,MATCH("Trích giữ"&amp;PAYROLL!DE$2,CSDA!A$1:A$500&amp;CSDA!C$1:C$500,0)),0)</f>
        <v/>
      </c>
      <c r="DF596">
        <f>IFERROR(INDEX(CSDA!D$1:D$500,MATCH(PAYROLL!DF$2,CSDA!C$1:C$500,0)),0)</f>
        <v/>
      </c>
      <c r="DG596">
        <f ref="DG596" t="array">IFERROR(INDEX(CSDA!D$1:D$500,MATCH("Trích giữ"&amp;PAYROLL!DG$2,CSDA!A$1:A$500&amp;CSDA!C$1:C$500,0)),0)</f>
        <v/>
      </c>
      <c r="DH596">
        <f>ROUND(T596/26,0)</f>
        <v/>
      </c>
      <c r="DI596">
        <f ref="DI596" t="array">IFERROR(INDEX(CSDA!D$1:D$500,MATCH("Trích giữ"&amp;PAYROLL!DI$2,CSDA!A$1:A$500&amp;CSDA!C$1:C$500,0)),0)</f>
        <v/>
      </c>
      <c r="DJ596">
        <f>IF(U596=0,T596*21.5%-BL596,0)</f>
        <v/>
      </c>
      <c r="DK596">
        <f ref="DK596" t="array">IFERROR(INDEX(CSDA!D$1:D$500,MATCH("Trích giữ"&amp;PAYROLL!DK$2,CSDA!A$1:A$500&amp;CSDA!C$1:C$500,0)),0)</f>
        <v/>
      </c>
      <c r="DL596">
        <f>IFERROR(INDEX(CSDA!D$1:D$500,MATCH(PAYROLL!DL$2,CSDA!C$1:C$500,0))/12,0)</f>
        <v/>
      </c>
      <c r="DM596">
        <f>SUM(DB596:DL596)</f>
        <v/>
      </c>
      <c r="DN596">
        <f>IFERROR(INDEX(ADJ!$A$1:$BZ$1000,MATCH(PAYROLL!D596,ADJ!A$1:A$500,0),MATCH(PAYROLL!DN$2,ADJ!$2:$2,0)),0)</f>
        <v/>
      </c>
      <c r="DO596">
        <f>IFERROR(SUM(BP596,DM596:DN596,CX596:DA596)-DT596,0)</f>
        <v/>
      </c>
      <c r="DP596">
        <f ref="DP596" t="array">SUM(BW596*IFERROR(INDEX(CSDA!D$1:D$500,MATCH(BW$2,CSDA!C$1:C$500,0)),0)%,CX596*IFERROR(INDEX(CSDA!D$1:D$500,MATCH(CX$2,CSDA!C$1:C$500,0)),0)%,DA596*IFERROR(INDEX(CSDA!D$1:D$500,MATCH(DA$2,CSDA!C$1:C$500,0)),0)%,DB596*IFERROR(INDEX(CSDA!D$1:D$500,MATCH(DB$2,CSDA!C$1:C$500,0)),0)%,DF596*IFERROR(INDEX(CSDA!D$1:D$500,MATCH("Phí dịch vụ"&amp;PAYROLL!DF$2,CSDA!A$1:A$500&amp;CSDA!C$1:C$500,0)),0)%,DC596*IFERROR(INDEX(CSDA!D$1:D$500,MATCH("Phí dịch vụ"&amp;PAYROLL!DC$2,CSDA!A$1:A$500&amp;CSDA!C$1:C$500,0)),0)%,DH596*IFERROR(INDEX(CSDA!D$1:D$500,MATCH("Phí dịch vụ"&amp;PAYROLL!DH$2,CSDA!A$1:A$500&amp;CSDA!C$1:C$500,0)),0)%,DJ596*IFERROR(INDEX(CSDA!D$1:D$500,MATCH("Phí dịch vụ"&amp;PAYROLL!DJ$2,CSDA!A$1:A$500&amp;CSDA!C$1:C$500,0)),0)%,BN596*IFERROR(INDEX(CSDA!D$1:D$500,MATCH(BN$2,CSDA!C$1:C$500,0)),0)%)-BN596*7%</f>
        <v/>
      </c>
      <c r="DQ596">
        <f>IFERROR(INDEX(ADJ!$A$1:$BZ$1000,MATCH(PAYROLL!D596,ADJ!A$1:A$500,0),MATCH(PAYROLL!DQ$2,ADJ!$2:$2,0)),0)</f>
        <v/>
      </c>
      <c r="DR596">
        <f>IFERROR(INDEX(ADJ!$A$1:$BZ$1000,MATCH(PAYROLL!D596,ADJ!A$1:A$500,0),MATCH(PAYROLL!DR$2,ADJ!$2:$2,0)),0)</f>
        <v/>
      </c>
      <c r="DS596">
        <f>SUM(DP596:DR596)</f>
        <v/>
      </c>
      <c r="DT596">
        <f>EK596</f>
        <v/>
      </c>
      <c r="DU596">
        <f>SUM(DO596:DR596)</f>
        <v/>
      </c>
      <c r="DV596">
        <f>ROUND(DU596*0.1,0)</f>
        <v/>
      </c>
      <c r="DW596">
        <f>DU596+DV596</f>
        <v/>
      </c>
      <c r="DZ596">
        <f>IFERROR(INDEX(ADJ!$A$1:$BZ$1000,MATCH(PAYROLL!$D596,ADJ!A$1:A$500,0),MATCH(PAYROLL!DZ$2,ADJ!$2:$2,0)),0)</f>
        <v/>
      </c>
      <c r="EA596">
        <f>IFERROR(INDEX(ADJ!$A$1:$BZ$1000,MATCH(PAYROLL!$D596,ADJ!A$1:A$500,0),MATCH(PAYROLL!EA$2,ADJ!$2:$2,0)),0)</f>
        <v/>
      </c>
      <c r="EB596">
        <f>IFERROR(INDEX(ADJ!$A$1:$BZ$1000,MATCH(PAYROLL!$D596,ADJ!A$1:A$500,0),MATCH(PAYROLL!EB$2,ADJ!$2:$2,0)),0)</f>
        <v/>
      </c>
      <c r="EC596">
        <f>IFERROR(INDEX(ADJ!$A$1:$BZ$1000,MATCH(PAYROLL!$D596,ADJ!A$1:A$500,0),MATCH(PAYROLL!EC$2,ADJ!$2:$2,0)),0)</f>
        <v/>
      </c>
      <c r="ED596">
        <f>IFERROR(INDEX(ADJ!$A$1:$BZ$1000,MATCH(PAYROLL!$D596,ADJ!A$1:A$500,0),MATCH(PAYROLL!ED$2,ADJ!$2:$2,0)),0)</f>
        <v/>
      </c>
      <c r="EE596">
        <f>IFERROR(INDEX(ADJ!$A$1:$BZ$1000,MATCH(PAYROLL!$D596,ADJ!A$1:A$500,0),MATCH(PAYROLL!EE$2,ADJ!$2:$2,0)),0)</f>
        <v/>
      </c>
      <c r="EF596">
        <f>IFERROR(INDEX(ADJ!$A$1:$BZ$1000,MATCH(PAYROLL!$D596,ADJ!A$1:A$500,0),MATCH(PAYROLL!EF$2,ADJ!$2:$2,0)),0)</f>
        <v/>
      </c>
      <c r="EG596">
        <f>IFERROR(INDEX(ADJ!$A$1:$BZ$1000,MATCH(PAYROLL!$D596,ADJ!A$1:A$500,0),MATCH(PAYROLL!EG$2,ADJ!$2:$2,0)),0)</f>
        <v/>
      </c>
      <c r="EH596">
        <f>IFERROR(INDEX(ADJ!$A$1:$BZ$1000,MATCH(PAYROLL!$D596,ADJ!A$1:A$500,0),MATCH(PAYROLL!EH$2,ADJ!$2:$2,0)),0)</f>
        <v/>
      </c>
      <c r="EI596">
        <f>IFERROR(INDEX(ADJ!$A$1:$BZ$1000,MATCH(PAYROLL!D596,ADJ!A$1:A$500,0),MATCH(PAYROLL!EI$2,ADJ!$2:$2,0)),0)</f>
        <v/>
      </c>
      <c r="EJ596">
        <f>IFERROR(INDEX(ADJ!$A$1:$BZ$1000,MATCH(PAYROLL!$D596,ADJ!A$1:A$500,0),MATCH(PAYROLL!EJ$2,ADJ!$2:$2,0)),0)</f>
        <v/>
      </c>
      <c r="EK596">
        <f>SUM(DZ596:EJ596)</f>
        <v/>
      </c>
    </row>
    <row r="597">
      <c r="A597" t="n">
        <v>595</v>
      </c>
      <c r="B597" t="inlineStr">
        <is>
          <t>Lò Văn Thủy</t>
        </is>
      </c>
      <c r="D597" t="inlineStr">
        <is>
          <t>157590-01</t>
        </is>
      </c>
      <c r="S597">
        <f>IFERROR(INDEX(PIS!$A$1:$BZ$1000,MATCH($D597,PIS!C$1:C$500,0),MATCH("Lương CB tháng trước",PIS!$1:$1,0)),0)</f>
        <v/>
      </c>
      <c r="T597">
        <f>IFERROR(INDEX(PIS!$A$1:$BZ$1000,MATCH($D597,PIS!C$1:C$500,0),MATCH("Lương CB hiện tại",PIS!$1:$1,0)),0)</f>
        <v/>
      </c>
      <c r="U597">
        <f>IFERROR(INDEX(PIS!$A$1:$BZ$1000,MATCH($D597,PIS!C$1:C$500,0),MATCH("Lương đóng BHBB",PIS!$1:$1,0)),0)</f>
        <v/>
      </c>
      <c r="V597">
        <f>IFERROR(INDEX(PIS!$A$1:$BZ$1000,MATCH($D597,PIS!C$1:C$500,0),MATCH(V$2,PIS!$2:$2,0)),0)</f>
        <v/>
      </c>
      <c r="W597">
        <f>IFERROR(INDEX(PIS!$A$1:$BZ$1000,MATCH($D597,PIS!C$1:C$500,0),MATCH(W$2,PIS!$2:$2,0)),0)</f>
        <v/>
      </c>
      <c r="X597">
        <f>IFERROR(INDEX(PIS!$A$1:$BZ$1000,MATCH($D597,PIS!C$1:C$500,0),MATCH(X$2,PIS!$2:$2,0)),0)</f>
        <v/>
      </c>
      <c r="Y597">
        <f>IFERROR(INDEX(PIS!$A$1:$BZ$1000,MATCH($D597,PIS!C$1:C$500,0),MATCH(Y$2,PIS!$2:$2,0)),0)</f>
        <v/>
      </c>
      <c r="Z597">
        <f>IFERROR(INDEX(PIS!$A$1:$BZ$1000,MATCH($D597,PIS!C$1:C$500,0),MATCH(Z$2,PIS!$2:$2,0)),0)</f>
        <v/>
      </c>
      <c r="AA597">
        <f>IFERROR(INDEX(PIS!$A$1:$BZ$1000,MATCH($D597,PIS!C$1:C$500,0),MATCH(AA$2,PIS!$2:$2,0)),0)</f>
        <v/>
      </c>
      <c r="AB597">
        <f>IFERROR(INDEX(PIS!$A$1:$BZ$1000,MATCH($D597,PIS!C$1:C$500,0),MATCH(AB$2,PIS!$2:$2,0)),0)</f>
        <v/>
      </c>
      <c r="AC597">
        <f>SUM(V597:AB597)</f>
        <v/>
      </c>
      <c r="AD597">
        <f>IFERROR(INDEX(TIMESHEET!$A$1:$AI$5000,MATCH($D597,TIMESHEET!A$1:A$500,0),MATCH("T100",TIMESHEET!$2:$2,0))-2,0)</f>
        <v/>
      </c>
      <c r="AE597">
        <f>IFERROR(INDEX(TIMESHEET!$A$1:$AI$5000,MATCH($D597,TIMESHEET!A$1:A$500,0),MATCH("T202",TIMESHEET!$2:$2,0)),0)</f>
        <v/>
      </c>
      <c r="AF597">
        <f>IFERROR(INDEX(TIMESHEET!$A$1:$AI$5000,MATCH($D597,TIMESHEET!A$1:A$500,0),MATCH("T302",TIMESHEET!$2:$2,0)),0)</f>
        <v/>
      </c>
      <c r="AG597">
        <f>IFERROR(INDEX(TIMESHEET!$A$1:$AI$5000,MATCH($D597,TIMESHEET!A$1:A$500,0),MATCH("T406",TIMESHEET!$2:$2,0)),0)</f>
        <v/>
      </c>
      <c r="AH597">
        <f>AE597+AG597</f>
        <v/>
      </c>
      <c r="AI597">
        <f>IFERROR(INDEX(TIMESHEET!$A$1:$AI$5000,MATCH($D597,TIMESHEET!A$1:A$500,0),MATCH("T701",TIMESHEET!$2:$2,0)),0)</f>
        <v/>
      </c>
      <c r="AJ597">
        <f>IFERROR(INDEX(TIMESHEET!$A$1:$AI$5000,MATCH($D597,TIMESHEET!B$1:B$500,0),MATCH("T320",TIMESHEET!$2:$2,0)),0)</f>
        <v/>
      </c>
      <c r="AK597">
        <f>IFERROR(IF(LEFT(INDEX(PIS!O$1:O$500,MATCH(D597,PIS!C$1:C$500)),1)="M",T597/AD597*SUM(AE597:AG597),T597*AD597),0)</f>
        <v/>
      </c>
      <c r="AL597">
        <f>IFERROR(INDEX(ADJ!$A$1:$BZ$1000,MATCH(PAYROLL!D597,ADJ!A$1:A$500,0),MATCH(PAYROLL!AL$2,ADJ!$2:$2,0)),0)</f>
        <v/>
      </c>
      <c r="AM597">
        <f>SUM(AK597:AL597)</f>
        <v/>
      </c>
      <c r="AN597">
        <f>IFERROR(ROUND(V597/$AD597*$AH597,0),0)</f>
        <v/>
      </c>
      <c r="AO597">
        <f>IFERROR(ROUND(W597/$AD597*$AH597,0),0)</f>
        <v/>
      </c>
      <c r="AP597">
        <f>IFERROR(ROUND(X597/$AD597*$AE597,0),0)</f>
        <v/>
      </c>
      <c r="AQ597">
        <f>IFERROR(ROUND(Y597/$AD597*$AH597,0),0)</f>
        <v/>
      </c>
      <c r="AR597">
        <f>IFERROR(ROUND(Z597/$AD597*$AH597,0),0)</f>
        <v/>
      </c>
      <c r="AS597">
        <f>IFERROR(ROUND(AA597/$AD597*$AH597,0),0)</f>
        <v/>
      </c>
      <c r="AT597">
        <f>IFERROR(IF((AE597+AF597+AG597)&gt;13,AB597,ROUND(AB597/AD597*AH597,0)),0)</f>
        <v/>
      </c>
      <c r="AU597">
        <f>IFERROR(INDEX(ADJ!$A$1:$BZ$1000,MATCH(PAYROLL!D597,ADJ!A$1:A$500,0),MATCH(PAYROLL!AU$2,ADJ!$2:$2,0)),0)</f>
        <v/>
      </c>
      <c r="AV597">
        <f>ROUND(SUM(AN597:AU597),0)</f>
        <v/>
      </c>
      <c r="AW597">
        <f>IFERROR(INDEX(TIMESHEET!$A$1:$AI$5000,MATCH(PAYROLL!D597,TIMESHEET!A$1:A$500,0),MATCH("T620",TIMESHEET!$2:$2,0)),0)</f>
        <v/>
      </c>
      <c r="AX597">
        <f>IFERROR(INDEX(TIMESHEET!$A$1:$AI$5000,MATCH(PAYROLL!D597,TIMESHEET!A$1:A$500,0),MATCH("T601",TIMESHEET!$2:$2,0)),0)</f>
        <v/>
      </c>
      <c r="AY597">
        <f>IFERROR(INDEX(TIMESHEET!$A$1:$AI$5000,MATCH(PAYROLL!D597,TIMESHEET!A$1:A$500,0),MATCH("T602",TIMESHEET!$2:$2,0)),0)</f>
        <v/>
      </c>
      <c r="AZ597">
        <f>IFERROR(INDEX(TIMESHEET!$A$1:$AI$5000,MATCH(PAYROLL!D597,TIMESHEET!A$1:A$500,0),MATCH("T603",TIMESHEET!$2:$2,0)),0)</f>
        <v/>
      </c>
      <c r="BA597">
        <f>IFERROR(INDEX(TIMESHEET!$A$1:$AI$5000,MATCH(PAYROLL!D597,TIMESHEET!A$1:A$500,0),MATCH("T611",TIMESHEET!$2:$2,0)),0)</f>
        <v/>
      </c>
      <c r="BB597">
        <f>IFERROR(INDEX(TIMESHEET!$A$1:$AI$5000,MATCH(PAYROLL!D597,TIMESHEET!A$1:A$500,0),MATCH("T612",TIMESHEET!$2:$2,0)),0)</f>
        <v/>
      </c>
      <c r="BC597">
        <f>IFERROR(INDEX(TIMESHEET!$A$1:$AI$5000,MATCH(PAYROLL!D597,TIMESHEET!A$1:A$500,0),MATCH("T613",TIMESHEET!$2:$2,0)),0)</f>
        <v/>
      </c>
      <c r="BD597">
        <f>IFERROR(INDEX(TIMESHEET!$A$1:$AI$5000,MATCH(PAYROLL!D597,TIMESHEET!A$1:A$500,0),MATCH("T500",TIMESHEET!$2:$2,0)),0)</f>
        <v/>
      </c>
      <c r="BE597">
        <f>IFERROR(IF(LEFT(INDEX(PIS!O$1:O$500,MATCH(D597,PIS!C$1:C$500)),1)="M",T597/AD597/8*(AW597+AX597*1.5+AY597*2+AZ597*3+BA597*2.1+BB597*2.7+BC597*3.9+BD597*0.3),T597/8*(AW597+AX597*1.5+AY597*2+AZ597*3+BA597*2.1+BB597*2.7+BC597*3.9+BD597*0.3)),0)</f>
        <v/>
      </c>
      <c r="BF597">
        <f>IFERROR(INDEX(ADJ!$A$1:$BZ$1000,MATCH(PAYROLL!$D597,ADJ!A$1:A$500,0),MATCH(PAYROLL!BF$2,ADJ!$2:$2,0)),0)</f>
        <v/>
      </c>
      <c r="BG597">
        <f>IFERROR(INDEX(ADJ!$A$1:$BZ$1000,MATCH(PAYROLL!D597,ADJ!A$1:A$500,0),MATCH(PAYROLL!BG$2,ADJ!$2:$2,0)),0)</f>
        <v/>
      </c>
      <c r="BH597">
        <f>IFERROR(INDEX(ADJ!$A$1:$BZ$1000,MATCH(PAYROLL!D597,ADJ!A$1:A$500,0),MATCH(PAYROLL!BH$2,ADJ!$2:$2,0)),0)</f>
        <v/>
      </c>
      <c r="BI597">
        <f>IFERROR(INDEX(ADJ!$A$1:$BZ$1000,MATCH(PAYROLL!D597,ADJ!A$1:A$500,0),MATCH(PAYROLL!BI$2,ADJ!$2:$2,0)),0)</f>
        <v/>
      </c>
      <c r="BJ597">
        <f>IFERROR(INDEX(ADJ!$A$1:$BZ$1000,MATCH(PAYROLL!D597,ADJ!A$1:A$500,0),MATCH(PAYROLL!BJ$2,ADJ!$2:$2,0)),0)</f>
        <v/>
      </c>
      <c r="BK597">
        <f>SUM(BF597:BJ597)</f>
        <v/>
      </c>
      <c r="BL597">
        <f>IFERROR(INDEX(ADJ!$A$1:$BZ$1000,MATCH(PAYROLL!D597,ADJ!A$1:A$500,0),MATCH(PAYROLL!BL$2,ADJ!$2:$2,0)),0)</f>
        <v/>
      </c>
      <c r="BM597">
        <f>IFERROR(INDEX(ADJ!$A$1:$BZ$1000,MATCH(PAYROLL!D597,ADJ!A$1:A$500,0),MATCH(PAYROLL!BM$2,ADJ!$2:$2,0)),0)</f>
        <v/>
      </c>
      <c r="BN597">
        <f>IFERROR(INDEX(ADJ!$A$1:$BZ$1000,MATCH(PAYROLL!D597,ADJ!A$1:A$500,0),MATCH(PAYROLL!BN$2,ADJ!$2:$2,0)),0)</f>
        <v/>
      </c>
      <c r="BO597">
        <f>IFERROR(INDEX(ADJ!$A$1:$BZ$1000,MATCH(PAYROLL!D597,ADJ!A$1:A$500,0),MATCH(PAYROLL!BO$2,ADJ!$2:$2,0)),0)</f>
        <v/>
      </c>
      <c r="BP597">
        <f>SUM(AM597,AV597,BE597,BK597,BL597:BO597)</f>
        <v/>
      </c>
      <c r="BQ597">
        <f>BO597</f>
        <v/>
      </c>
      <c r="BR597">
        <f>IFERROR(ROUND(IF(LEFT(INDEX(PIS!O$1:O$500,MATCH(D597,PIS!C$1:C$500)),1)="D",T597/8*(BD597*0.3),IF(LEFT(INDEX(PIS!O$1:O$500,MATCH(D597,PIS!C$1:C$500)),1)="H",T597*($BD597*0.3),T597/$AD597/8*($BD597*0.3))),0),0)</f>
        <v/>
      </c>
      <c r="BS597">
        <f>IF(AP597&lt;1,0,MIN(AP597,730000))</f>
        <v/>
      </c>
      <c r="BT597">
        <f>IFERROR(ROUND((BE597-SUM(AW597:BC597)*T597/AD597/8),0)-BR597,0)</f>
        <v/>
      </c>
      <c r="BU597">
        <f>AO597</f>
        <v/>
      </c>
      <c r="BV597">
        <f>SUM(BQ597:BU597)</f>
        <v/>
      </c>
      <c r="BW597">
        <f>BP597-BV597</f>
        <v/>
      </c>
      <c r="BX597">
        <f>IFERROR(IF(RIGHT(INDEX(PIS!O$1:O$500,MATCH(D597,PIS!C$1:C$500)),5)="Gross",MIN(U597+V597,VLOOKUP("R700",TSC!B:C,2,0)*VLOOKUP("R101",TSC!B:C,2,0))*VLOOKUP("R701",TSC!B:C,2,0)%,0),0)</f>
        <v/>
      </c>
      <c r="BY597">
        <f>IFERROR(IF(RIGHT(INDEX(PIS!O$1:O$500,MATCH(D597,PIS!C$1:C$500)),5)="Gross",MIN(U597+V597,VLOOKUP("R700",TSC!B:C,2,0)*VLOOKUP("R101",TSC!B:C,2,0))*VLOOKUP("T704",TSC!B:C,2,0)%,0),0)</f>
        <v/>
      </c>
      <c r="BZ597">
        <f>IFERROR(IF(RIGHT(INDEX(PIS!O$1:O$500,MATCH(D597,PIS!C$1:C$500)),5)="Gross",MIN(U597+V597,VLOOKUP("R700",TSC!B:C,2,0)*VLOOKUP("1",TSC!F:G,2,0))*VLOOKUP("T705",TSC!B:C,2,0)%,0),0)</f>
        <v/>
      </c>
      <c r="CA597">
        <f>IFERROR(INDEX(ADJ!$A$1:$BZ$1000,MATCH(PAYROLL!D597,ADJ!A$1:A$500,0),MATCH(PAYROLL!CA$2,ADJ!$2:$2,0)),0)</f>
        <v/>
      </c>
      <c r="CB597">
        <f>IFERROR(INDEX(ADJ!$A$1:$BZ$1000,MATCH(PAYROLL!D597,ADJ!A$1:A$500,0),MATCH(PAYROLL!CB$2,ADJ!$2:$2,0)),0)</f>
        <v/>
      </c>
      <c r="CC597">
        <f>SUM(BX597:CB597)</f>
        <v/>
      </c>
      <c r="CD597">
        <f>IFERROR(INDEX(PIS!$A$1:$BZ$1000,MATCH(PAYROLL!D597,PIS!C$1:C$500,0),MATCH(PAYROLL!CD$1,PIS!$1:$1,0)),0)</f>
        <v/>
      </c>
      <c r="CE597">
        <f>IFERROR(IF(OR(INDEX(PIS!P$1:P$500,MATCH(D597,PIS!C$1:C$500,0))="LT2",INDEX(PIS!P$1:P$500,MATCH(D597,PIS!C$1:C$500,0))="P10"),0,SUM(CC597,CD597*VLOOKUP("R601",TSC!B:C,2,0),VLOOKUP("R602",TSC!B:C,2,0))),0)</f>
        <v/>
      </c>
      <c r="CF597">
        <f>MAX(BW597-CE597,0)</f>
        <v/>
      </c>
      <c r="CG597">
        <f>IFERROR(IF(OR(RIGHT(INDEX(PIS!P$1:P$500,MATCH(D597,PIS!C$1:C$500)),5)="P10",RIGHT(INDEX(PIS!P$1:P$500,MATCH(D597,PIS!C$1:C$500)),5)="CK"),0,IF(CF597&lt;=5000000,CF597*5%,IF(CF597&lt;=10000000,CF597*10%-250000,IF(CF597&lt;=18000000,CF597*15%-750000,IF(CF597&lt;=32000000,CF597*20%-1650000,IF(CF597&lt;=52000000,CF597*25%-3250000,IF(CF597&lt;=80000000,BH597*30%-5850000,CF597*35%-9850000))))))),0)</f>
        <v/>
      </c>
      <c r="CH597">
        <f>IFERROR(IF(OR(INDEX(PIS!P$1:P$500,MATCH(D597,PIS!C$1:C$500))="LT",INDEX(PIS!P$1:P$500,MATCH(D597,PIS!C$1:C$500))="CK"),0,IF(CF597&lt;2000000,0,CF597*10%)),0)</f>
        <v/>
      </c>
      <c r="CI597">
        <f>IFERROR(INDEX(ADJ!$A$1:$BZ$1000,MATCH(PAYROLL!D597,ADJ!A$1:A$500,0),MATCH(PAYROLL!CI$2,ADJ!$2:$2,0)),0)</f>
        <v/>
      </c>
      <c r="CJ597">
        <f>IFERROR(INDEX(ADJ!$A$1:$BZ$1000,MATCH(PAYROLL!D597,ADJ!A$1:A$500,0),MATCH(PAYROLL!CJ$2,ADJ!$2:$2,0)),0)</f>
        <v/>
      </c>
      <c r="CK597">
        <f>IFERROR(INDEX(ADJ!$A$1:$BZ$1000,MATCH(PAYROLL!D597,ADJ!A$1:A$500,0),MATCH(PAYROLL!CK$2,ADJ!$2:$2,0)),0)</f>
        <v/>
      </c>
      <c r="CL597">
        <f>SUM(CG597:CK597)</f>
        <v/>
      </c>
      <c r="CM597">
        <f>ROUND(SUM(CH597:CK597),0)</f>
        <v/>
      </c>
      <c r="CN597">
        <f>IFERROR(INDEX(CSDA!D$1:D$500,MATCH($CN$2,CSDA!C$1:C$500,0))*INDEX(PIS!V$1:V$500,MATCH(D597,PIS!C$1:C$500))+INDEX(ADJ!$A$1:$BZ$1000,MATCH(PAYROLL!D597,ADJ!A$1:A$500,0),MATCH(PAYROLL!CN$2,ADJ!$2:$2,0)),0)</f>
        <v/>
      </c>
      <c r="CO597">
        <f>IFERROR(INDEX(ADJ!$A$1:$BZ$1000,MATCH(PAYROLL!D597,ADJ!A$1:A$500,0),MATCH(PAYROLL!CO$2,ADJ!$2:$2,0)),0)</f>
        <v/>
      </c>
      <c r="CP597">
        <f>IFERROR(INDEX(ADJ!$A$1:$BZ$1000,MATCH(PAYROLL!D597,ADJ!A$1:A$500,0),MATCH(PAYROLL!CP$2,ADJ!$2:$2,0)),0)</f>
        <v/>
      </c>
      <c r="CQ597">
        <f>BP597-CL597-CI597-CM597-CN597-CO597-CP597-CC597</f>
        <v/>
      </c>
      <c r="CR597">
        <f>IFERROR(IF(RIGHT(INDEX(PIS!O$1:O$500,MATCH(D597,PIS!C$1:C$500,0)),5)="Gross",MIN(U597+V597,VLOOKUP("R700",TSC!B:C,2,0)*VLOOKUP("R101",TSC!B:C,2,0))*(VLOOKUP("T711",TSC!B:C,2,0)+VLOOKUP("T712",TSC!B:C,2,0))%,MIN(T597+V597,VLOOKUP("R700",TSC!B:C,2,0)*VLOOKUP("R101",TSC!B:C,2,0))*(VLOOKUP("T711",TSC!B:C,2,0)+VLOOKUP("T712",TSC!B:C,2,0)+VLOOKUP("R701",TSC!B:C,2,0))%),0)</f>
        <v/>
      </c>
      <c r="CS597">
        <f>IFERROR(IF(RIGHT(INDEX(PIS!O$1:O$500,MATCH(D597,PIS!C$1:C$500,0)),5)="Gross",MIN(U597+V597,VLOOKUP("R700",TSC!B:C,2,0)*VLOOKUP("R101",TSC!B:C,2,0))*(VLOOKUP("T714",TSC!B:C,2,0))%,MIN(T597+V597,VLOOKUP("R700",TSC!B:C,2,0)*VLOOKUP("R101",TSC!B:C,2,0))*(VLOOKUP("T704",TSC!B:C,2,0)+VLOOKUP("T714",TSC!B:C,2,0))%),0)</f>
        <v/>
      </c>
      <c r="CT597">
        <f>IFERROR(IF(RIGHT(INDEX(PIS!O$1:O$500,MATCH(D597,PIS!C$1:C$500,0)),5)="Gross",MIN(U597+V597,VLOOKUP("R700",TSC!B:C,2,0)*VLOOKUP("R101",TSC!B:C,2,0))*VLOOKUP("T705",TSC!B:C,2,0)%,MIN(T597+V597,VLOOKUP("R700",TSC!B:C,2,0)*VLOOKUP("R101",TSC!B:C,2,0))*VLOOKUP("T705",TSC!B:C,2,0)%),0)</f>
        <v/>
      </c>
      <c r="CU597">
        <f>IFERROR(IF(RIGHT(INDEX(PIS!O$1:O$500,MATCH(D597,PIS!C$1:C$500,0)),5)="Gross",MIN(U597+V597,VLOOKUP("R700",TSC!B:C,2,0)*VLOOKUP("R101",TSC!B:C,2,0))*(VLOOKUP("T713",TSC!B:C,2,0))%,MIN(T597+V597,VLOOKUP("R700",TSC!B:C,2,0)*VLOOKUP("R101",TSC!B:C,2,0))*(VLOOKUP("T713",TSC!B:C,2,0))%),0)</f>
        <v/>
      </c>
      <c r="CV597">
        <f>IFERROR(INDEX(ADJ!$A$1:$BZ$1000,MATCH(PAYROLL!D597,ADJ!A$1:A$500,0),MATCH(PAYROLL!CV$2,ADJ!$2:$2,0)),0)</f>
        <v/>
      </c>
      <c r="CW597">
        <f>IFERROR(INDEX(ADJ!$A$1:$BZ$1000,MATCH(PAYROLL!D597,ADJ!A$1:A$500,0),MATCH(PAYROLL!CW$2,ADJ!$2:$2,0)),0)</f>
        <v/>
      </c>
      <c r="CX597">
        <f>SUM(CR597:CW597)</f>
        <v/>
      </c>
      <c r="CY597">
        <f>ROUND(IF(CR597&gt;0,T597+V597*VLOOKUP("R202",TSC!$B$1:$C$500,2,0),0),0)</f>
        <v/>
      </c>
      <c r="CZ597">
        <f>IFERROR(INDEX(CSDA!D$1:D$500,MATCH($CZ$2,CSDA!C$1:C$500,0)),0)</f>
        <v/>
      </c>
      <c r="DA597">
        <f>ROUND(T597*0.7%,0)</f>
        <v/>
      </c>
      <c r="DB597">
        <f>ROUND(T597/12,0)</f>
        <v/>
      </c>
      <c r="DC597">
        <f ref="DC597" t="array">IFERROR(INDEX(CSDA!D$1:D$500,MATCH("Trích giữ"&amp;PAYROLL!DC$2,CSDA!A$1:A$500&amp;CSDA!C$1:C$500,0)),0)</f>
        <v/>
      </c>
      <c r="DD597">
        <f ref="DD597" t="array">IFERROR(INDEX(CSDA!D$1:D$500,MATCH("Trích giữ"&amp;PAYROLL!DD$2,CSDA!A$1:A$500&amp;CSDA!C$1:C$500,0)),0)</f>
        <v/>
      </c>
      <c r="DE597">
        <f ref="DE597" t="array">IFERROR(INDEX(CSDA!D$1:D$500,MATCH("Trích giữ"&amp;PAYROLL!DE$2,CSDA!A$1:A$500&amp;CSDA!C$1:C$500,0)),0)</f>
        <v/>
      </c>
      <c r="DF597">
        <f>IFERROR(INDEX(CSDA!D$1:D$500,MATCH(PAYROLL!DF$2,CSDA!C$1:C$500,0)),0)</f>
        <v/>
      </c>
      <c r="DG597">
        <f ref="DG597" t="array">IFERROR(INDEX(CSDA!D$1:D$500,MATCH("Trích giữ"&amp;PAYROLL!DG$2,CSDA!A$1:A$500&amp;CSDA!C$1:C$500,0)),0)</f>
        <v/>
      </c>
      <c r="DH597">
        <f>ROUND(T597/26,0)</f>
        <v/>
      </c>
      <c r="DI597">
        <f ref="DI597" t="array">IFERROR(INDEX(CSDA!D$1:D$500,MATCH("Trích giữ"&amp;PAYROLL!DI$2,CSDA!A$1:A$500&amp;CSDA!C$1:C$500,0)),0)</f>
        <v/>
      </c>
      <c r="DJ597">
        <f>IF(U597=0,T597*21.5%-BL597,0)</f>
        <v/>
      </c>
      <c r="DK597">
        <f ref="DK597" t="array">IFERROR(INDEX(CSDA!D$1:D$500,MATCH("Trích giữ"&amp;PAYROLL!DK$2,CSDA!A$1:A$500&amp;CSDA!C$1:C$500,0)),0)</f>
        <v/>
      </c>
      <c r="DL597">
        <f>IFERROR(INDEX(CSDA!D$1:D$500,MATCH(PAYROLL!DL$2,CSDA!C$1:C$500,0))/12,0)</f>
        <v/>
      </c>
      <c r="DM597">
        <f>SUM(DB597:DL597)</f>
        <v/>
      </c>
      <c r="DN597">
        <f>IFERROR(INDEX(ADJ!$A$1:$BZ$1000,MATCH(PAYROLL!D597,ADJ!A$1:A$500,0),MATCH(PAYROLL!DN$2,ADJ!$2:$2,0)),0)</f>
        <v/>
      </c>
      <c r="DO597">
        <f>IFERROR(SUM(BP597,DM597:DN597,CX597:DA597)-DT597,0)</f>
        <v/>
      </c>
      <c r="DP597">
        <f ref="DP597" t="array">SUM(BW597*IFERROR(INDEX(CSDA!D$1:D$500,MATCH(BW$2,CSDA!C$1:C$500,0)),0)%,CX597*IFERROR(INDEX(CSDA!D$1:D$500,MATCH(CX$2,CSDA!C$1:C$500,0)),0)%,DA597*IFERROR(INDEX(CSDA!D$1:D$500,MATCH(DA$2,CSDA!C$1:C$500,0)),0)%,DB597*IFERROR(INDEX(CSDA!D$1:D$500,MATCH(DB$2,CSDA!C$1:C$500,0)),0)%,DF597*IFERROR(INDEX(CSDA!D$1:D$500,MATCH("Phí dịch vụ"&amp;PAYROLL!DF$2,CSDA!A$1:A$500&amp;CSDA!C$1:C$500,0)),0)%,DC597*IFERROR(INDEX(CSDA!D$1:D$500,MATCH("Phí dịch vụ"&amp;PAYROLL!DC$2,CSDA!A$1:A$500&amp;CSDA!C$1:C$500,0)),0)%,DH597*IFERROR(INDEX(CSDA!D$1:D$500,MATCH("Phí dịch vụ"&amp;PAYROLL!DH$2,CSDA!A$1:A$500&amp;CSDA!C$1:C$500,0)),0)%,DJ597*IFERROR(INDEX(CSDA!D$1:D$500,MATCH("Phí dịch vụ"&amp;PAYROLL!DJ$2,CSDA!A$1:A$500&amp;CSDA!C$1:C$500,0)),0)%,BN597*IFERROR(INDEX(CSDA!D$1:D$500,MATCH(BN$2,CSDA!C$1:C$500,0)),0)%)-BN597*7%</f>
        <v/>
      </c>
      <c r="DQ597">
        <f>IFERROR(INDEX(ADJ!$A$1:$BZ$1000,MATCH(PAYROLL!D597,ADJ!A$1:A$500,0),MATCH(PAYROLL!DQ$2,ADJ!$2:$2,0)),0)</f>
        <v/>
      </c>
      <c r="DR597">
        <f>IFERROR(INDEX(ADJ!$A$1:$BZ$1000,MATCH(PAYROLL!D597,ADJ!A$1:A$500,0),MATCH(PAYROLL!DR$2,ADJ!$2:$2,0)),0)</f>
        <v/>
      </c>
      <c r="DS597">
        <f>SUM(DP597:DR597)</f>
        <v/>
      </c>
      <c r="DT597">
        <f>EK597</f>
        <v/>
      </c>
      <c r="DU597">
        <f>SUM(DO597:DR597)</f>
        <v/>
      </c>
      <c r="DV597">
        <f>ROUND(DU597*0.1,0)</f>
        <v/>
      </c>
      <c r="DW597">
        <f>DU597+DV597</f>
        <v/>
      </c>
      <c r="DZ597">
        <f>IFERROR(INDEX(ADJ!$A$1:$BZ$1000,MATCH(PAYROLL!$D597,ADJ!A$1:A$500,0),MATCH(PAYROLL!DZ$2,ADJ!$2:$2,0)),0)</f>
        <v/>
      </c>
      <c r="EA597">
        <f>IFERROR(INDEX(ADJ!$A$1:$BZ$1000,MATCH(PAYROLL!$D597,ADJ!A$1:A$500,0),MATCH(PAYROLL!EA$2,ADJ!$2:$2,0)),0)</f>
        <v/>
      </c>
      <c r="EB597">
        <f>IFERROR(INDEX(ADJ!$A$1:$BZ$1000,MATCH(PAYROLL!$D597,ADJ!A$1:A$500,0),MATCH(PAYROLL!EB$2,ADJ!$2:$2,0)),0)</f>
        <v/>
      </c>
      <c r="EC597">
        <f>IFERROR(INDEX(ADJ!$A$1:$BZ$1000,MATCH(PAYROLL!$D597,ADJ!A$1:A$500,0),MATCH(PAYROLL!EC$2,ADJ!$2:$2,0)),0)</f>
        <v/>
      </c>
      <c r="ED597">
        <f>IFERROR(INDEX(ADJ!$A$1:$BZ$1000,MATCH(PAYROLL!$D597,ADJ!A$1:A$500,0),MATCH(PAYROLL!ED$2,ADJ!$2:$2,0)),0)</f>
        <v/>
      </c>
      <c r="EE597">
        <f>IFERROR(INDEX(ADJ!$A$1:$BZ$1000,MATCH(PAYROLL!$D597,ADJ!A$1:A$500,0),MATCH(PAYROLL!EE$2,ADJ!$2:$2,0)),0)</f>
        <v/>
      </c>
      <c r="EF597">
        <f>IFERROR(INDEX(ADJ!$A$1:$BZ$1000,MATCH(PAYROLL!$D597,ADJ!A$1:A$500,0),MATCH(PAYROLL!EF$2,ADJ!$2:$2,0)),0)</f>
        <v/>
      </c>
      <c r="EG597">
        <f>IFERROR(INDEX(ADJ!$A$1:$BZ$1000,MATCH(PAYROLL!$D597,ADJ!A$1:A$500,0),MATCH(PAYROLL!EG$2,ADJ!$2:$2,0)),0)</f>
        <v/>
      </c>
      <c r="EH597">
        <f>IFERROR(INDEX(ADJ!$A$1:$BZ$1000,MATCH(PAYROLL!$D597,ADJ!A$1:A$500,0),MATCH(PAYROLL!EH$2,ADJ!$2:$2,0)),0)</f>
        <v/>
      </c>
      <c r="EI597">
        <f>IFERROR(INDEX(ADJ!$A$1:$BZ$1000,MATCH(PAYROLL!D597,ADJ!A$1:A$500,0),MATCH(PAYROLL!EI$2,ADJ!$2:$2,0)),0)</f>
        <v/>
      </c>
      <c r="EJ597">
        <f>IFERROR(INDEX(ADJ!$A$1:$BZ$1000,MATCH(PAYROLL!$D597,ADJ!A$1:A$500,0),MATCH(PAYROLL!EJ$2,ADJ!$2:$2,0)),0)</f>
        <v/>
      </c>
      <c r="EK597">
        <f>SUM(DZ597:EJ597)</f>
        <v/>
      </c>
    </row>
    <row r="598">
      <c r="A598" t="n">
        <v>596</v>
      </c>
      <c r="B598" t="inlineStr">
        <is>
          <t>Lô Văn Thuyết</t>
        </is>
      </c>
      <c r="D598" t="inlineStr">
        <is>
          <t>157657-01</t>
        </is>
      </c>
      <c r="S598">
        <f>IFERROR(INDEX(PIS!$A$1:$BZ$1000,MATCH($D598,PIS!C$1:C$500,0),MATCH("Lương CB tháng trước",PIS!$1:$1,0)),0)</f>
        <v/>
      </c>
      <c r="T598">
        <f>IFERROR(INDEX(PIS!$A$1:$BZ$1000,MATCH($D598,PIS!C$1:C$500,0),MATCH("Lương CB hiện tại",PIS!$1:$1,0)),0)</f>
        <v/>
      </c>
      <c r="U598">
        <f>IFERROR(INDEX(PIS!$A$1:$BZ$1000,MATCH($D598,PIS!C$1:C$500,0),MATCH("Lương đóng BHBB",PIS!$1:$1,0)),0)</f>
        <v/>
      </c>
      <c r="V598">
        <f>IFERROR(INDEX(PIS!$A$1:$BZ$1000,MATCH($D598,PIS!C$1:C$500,0),MATCH(V$2,PIS!$2:$2,0)),0)</f>
        <v/>
      </c>
      <c r="W598">
        <f>IFERROR(INDEX(PIS!$A$1:$BZ$1000,MATCH($D598,PIS!C$1:C$500,0),MATCH(W$2,PIS!$2:$2,0)),0)</f>
        <v/>
      </c>
      <c r="X598">
        <f>IFERROR(INDEX(PIS!$A$1:$BZ$1000,MATCH($D598,PIS!C$1:C$500,0),MATCH(X$2,PIS!$2:$2,0)),0)</f>
        <v/>
      </c>
      <c r="Y598">
        <f>IFERROR(INDEX(PIS!$A$1:$BZ$1000,MATCH($D598,PIS!C$1:C$500,0),MATCH(Y$2,PIS!$2:$2,0)),0)</f>
        <v/>
      </c>
      <c r="Z598">
        <f>IFERROR(INDEX(PIS!$A$1:$BZ$1000,MATCH($D598,PIS!C$1:C$500,0),MATCH(Z$2,PIS!$2:$2,0)),0)</f>
        <v/>
      </c>
      <c r="AA598">
        <f>IFERROR(INDEX(PIS!$A$1:$BZ$1000,MATCH($D598,PIS!C$1:C$500,0),MATCH(AA$2,PIS!$2:$2,0)),0)</f>
        <v/>
      </c>
      <c r="AB598">
        <f>IFERROR(INDEX(PIS!$A$1:$BZ$1000,MATCH($D598,PIS!C$1:C$500,0),MATCH(AB$2,PIS!$2:$2,0)),0)</f>
        <v/>
      </c>
      <c r="AC598">
        <f>SUM(V598:AB598)</f>
        <v/>
      </c>
      <c r="AD598">
        <f>IFERROR(INDEX(TIMESHEET!$A$1:$AI$5000,MATCH($D598,TIMESHEET!A$1:A$500,0),MATCH("T100",TIMESHEET!$2:$2,0))-2,0)</f>
        <v/>
      </c>
      <c r="AE598">
        <f>IFERROR(INDEX(TIMESHEET!$A$1:$AI$5000,MATCH($D598,TIMESHEET!A$1:A$500,0),MATCH("T202",TIMESHEET!$2:$2,0)),0)</f>
        <v/>
      </c>
      <c r="AF598">
        <f>IFERROR(INDEX(TIMESHEET!$A$1:$AI$5000,MATCH($D598,TIMESHEET!A$1:A$500,0),MATCH("T302",TIMESHEET!$2:$2,0)),0)</f>
        <v/>
      </c>
      <c r="AG598">
        <f>IFERROR(INDEX(TIMESHEET!$A$1:$AI$5000,MATCH($D598,TIMESHEET!A$1:A$500,0),MATCH("T406",TIMESHEET!$2:$2,0)),0)</f>
        <v/>
      </c>
      <c r="AH598">
        <f>AE598+AG598</f>
        <v/>
      </c>
      <c r="AI598">
        <f>IFERROR(INDEX(TIMESHEET!$A$1:$AI$5000,MATCH($D598,TIMESHEET!A$1:A$500,0),MATCH("T701",TIMESHEET!$2:$2,0)),0)</f>
        <v/>
      </c>
      <c r="AJ598">
        <f>IFERROR(INDEX(TIMESHEET!$A$1:$AI$5000,MATCH($D598,TIMESHEET!B$1:B$500,0),MATCH("T320",TIMESHEET!$2:$2,0)),0)</f>
        <v/>
      </c>
      <c r="AK598">
        <f>IFERROR(IF(LEFT(INDEX(PIS!O$1:O$500,MATCH(D598,PIS!C$1:C$500)),1)="M",T598/AD598*SUM(AE598:AG598),T598*AD598),0)</f>
        <v/>
      </c>
      <c r="AL598">
        <f>IFERROR(INDEX(ADJ!$A$1:$BZ$1000,MATCH(PAYROLL!D598,ADJ!A$1:A$500,0),MATCH(PAYROLL!AL$2,ADJ!$2:$2,0)),0)</f>
        <v/>
      </c>
      <c r="AM598">
        <f>SUM(AK598:AL598)</f>
        <v/>
      </c>
      <c r="AN598">
        <f>IFERROR(ROUND(V598/$AD598*$AH598,0),0)</f>
        <v/>
      </c>
      <c r="AO598">
        <f>IFERROR(ROUND(W598/$AD598*$AH598,0),0)</f>
        <v/>
      </c>
      <c r="AP598">
        <f>IFERROR(ROUND(X598/$AD598*$AE598,0),0)</f>
        <v/>
      </c>
      <c r="AQ598">
        <f>IFERROR(ROUND(Y598/$AD598*$AH598,0),0)</f>
        <v/>
      </c>
      <c r="AR598">
        <f>IFERROR(ROUND(Z598/$AD598*$AH598,0),0)</f>
        <v/>
      </c>
      <c r="AS598">
        <f>IFERROR(ROUND(AA598/$AD598*$AH598,0),0)</f>
        <v/>
      </c>
      <c r="AT598">
        <f>IFERROR(IF((AE598+AF598+AG598)&gt;13,AB598,ROUND(AB598/AD598*AH598,0)),0)</f>
        <v/>
      </c>
      <c r="AU598">
        <f>IFERROR(INDEX(ADJ!$A$1:$BZ$1000,MATCH(PAYROLL!D598,ADJ!A$1:A$500,0),MATCH(PAYROLL!AU$2,ADJ!$2:$2,0)),0)</f>
        <v/>
      </c>
      <c r="AV598">
        <f>ROUND(SUM(AN598:AU598),0)</f>
        <v/>
      </c>
      <c r="AW598">
        <f>IFERROR(INDEX(TIMESHEET!$A$1:$AI$5000,MATCH(PAYROLL!D598,TIMESHEET!A$1:A$500,0),MATCH("T620",TIMESHEET!$2:$2,0)),0)</f>
        <v/>
      </c>
      <c r="AX598">
        <f>IFERROR(INDEX(TIMESHEET!$A$1:$AI$5000,MATCH(PAYROLL!D598,TIMESHEET!A$1:A$500,0),MATCH("T601",TIMESHEET!$2:$2,0)),0)</f>
        <v/>
      </c>
      <c r="AY598">
        <f>IFERROR(INDEX(TIMESHEET!$A$1:$AI$5000,MATCH(PAYROLL!D598,TIMESHEET!A$1:A$500,0),MATCH("T602",TIMESHEET!$2:$2,0)),0)</f>
        <v/>
      </c>
      <c r="AZ598">
        <f>IFERROR(INDEX(TIMESHEET!$A$1:$AI$5000,MATCH(PAYROLL!D598,TIMESHEET!A$1:A$500,0),MATCH("T603",TIMESHEET!$2:$2,0)),0)</f>
        <v/>
      </c>
      <c r="BA598">
        <f>IFERROR(INDEX(TIMESHEET!$A$1:$AI$5000,MATCH(PAYROLL!D598,TIMESHEET!A$1:A$500,0),MATCH("T611",TIMESHEET!$2:$2,0)),0)</f>
        <v/>
      </c>
      <c r="BB598">
        <f>IFERROR(INDEX(TIMESHEET!$A$1:$AI$5000,MATCH(PAYROLL!D598,TIMESHEET!A$1:A$500,0),MATCH("T612",TIMESHEET!$2:$2,0)),0)</f>
        <v/>
      </c>
      <c r="BC598">
        <f>IFERROR(INDEX(TIMESHEET!$A$1:$AI$5000,MATCH(PAYROLL!D598,TIMESHEET!A$1:A$500,0),MATCH("T613",TIMESHEET!$2:$2,0)),0)</f>
        <v/>
      </c>
      <c r="BD598">
        <f>IFERROR(INDEX(TIMESHEET!$A$1:$AI$5000,MATCH(PAYROLL!D598,TIMESHEET!A$1:A$500,0),MATCH("T500",TIMESHEET!$2:$2,0)),0)</f>
        <v/>
      </c>
      <c r="BE598">
        <f>IFERROR(IF(LEFT(INDEX(PIS!O$1:O$500,MATCH(D598,PIS!C$1:C$500)),1)="M",T598/AD598/8*(AW598+AX598*1.5+AY598*2+AZ598*3+BA598*2.1+BB598*2.7+BC598*3.9+BD598*0.3),T598/8*(AW598+AX598*1.5+AY598*2+AZ598*3+BA598*2.1+BB598*2.7+BC598*3.9+BD598*0.3)),0)</f>
        <v/>
      </c>
      <c r="BF598">
        <f>IFERROR(INDEX(ADJ!$A$1:$BZ$1000,MATCH(PAYROLL!$D598,ADJ!A$1:A$500,0),MATCH(PAYROLL!BF$2,ADJ!$2:$2,0)),0)</f>
        <v/>
      </c>
      <c r="BG598">
        <f>IFERROR(INDEX(ADJ!$A$1:$BZ$1000,MATCH(PAYROLL!D598,ADJ!A$1:A$500,0),MATCH(PAYROLL!BG$2,ADJ!$2:$2,0)),0)</f>
        <v/>
      </c>
      <c r="BH598">
        <f>IFERROR(INDEX(ADJ!$A$1:$BZ$1000,MATCH(PAYROLL!D598,ADJ!A$1:A$500,0),MATCH(PAYROLL!BH$2,ADJ!$2:$2,0)),0)</f>
        <v/>
      </c>
      <c r="BI598">
        <f>IFERROR(INDEX(ADJ!$A$1:$BZ$1000,MATCH(PAYROLL!D598,ADJ!A$1:A$500,0),MATCH(PAYROLL!BI$2,ADJ!$2:$2,0)),0)</f>
        <v/>
      </c>
      <c r="BJ598">
        <f>IFERROR(INDEX(ADJ!$A$1:$BZ$1000,MATCH(PAYROLL!D598,ADJ!A$1:A$500,0),MATCH(PAYROLL!BJ$2,ADJ!$2:$2,0)),0)</f>
        <v/>
      </c>
      <c r="BK598">
        <f>SUM(BF598:BJ598)</f>
        <v/>
      </c>
      <c r="BL598">
        <f>IFERROR(INDEX(ADJ!$A$1:$BZ$1000,MATCH(PAYROLL!D598,ADJ!A$1:A$500,0),MATCH(PAYROLL!BL$2,ADJ!$2:$2,0)),0)</f>
        <v/>
      </c>
      <c r="BM598">
        <f>IFERROR(INDEX(ADJ!$A$1:$BZ$1000,MATCH(PAYROLL!D598,ADJ!A$1:A$500,0),MATCH(PAYROLL!BM$2,ADJ!$2:$2,0)),0)</f>
        <v/>
      </c>
      <c r="BN598">
        <f>IFERROR(INDEX(ADJ!$A$1:$BZ$1000,MATCH(PAYROLL!D598,ADJ!A$1:A$500,0),MATCH(PAYROLL!BN$2,ADJ!$2:$2,0)),0)</f>
        <v/>
      </c>
      <c r="BO598">
        <f>IFERROR(INDEX(ADJ!$A$1:$BZ$1000,MATCH(PAYROLL!D598,ADJ!A$1:A$500,0),MATCH(PAYROLL!BO$2,ADJ!$2:$2,0)),0)</f>
        <v/>
      </c>
      <c r="BP598">
        <f>SUM(AM598,AV598,BE598,BK598,BL598:BO598)</f>
        <v/>
      </c>
      <c r="BQ598">
        <f>BO598</f>
        <v/>
      </c>
      <c r="BR598">
        <f>IFERROR(ROUND(IF(LEFT(INDEX(PIS!O$1:O$500,MATCH(D598,PIS!C$1:C$500)),1)="D",T598/8*(BD598*0.3),IF(LEFT(INDEX(PIS!O$1:O$500,MATCH(D598,PIS!C$1:C$500)),1)="H",T598*($BD598*0.3),T598/$AD598/8*($BD598*0.3))),0),0)</f>
        <v/>
      </c>
      <c r="BS598">
        <f>IF(AP598&lt;1,0,MIN(AP598,730000))</f>
        <v/>
      </c>
      <c r="BT598">
        <f>IFERROR(ROUND((BE598-SUM(AW598:BC598)*T598/AD598/8),0)-BR598,0)</f>
        <v/>
      </c>
      <c r="BU598">
        <f>AO598</f>
        <v/>
      </c>
      <c r="BV598">
        <f>SUM(BQ598:BU598)</f>
        <v/>
      </c>
      <c r="BW598">
        <f>BP598-BV598</f>
        <v/>
      </c>
      <c r="BX598">
        <f>IFERROR(IF(RIGHT(INDEX(PIS!O$1:O$500,MATCH(D598,PIS!C$1:C$500)),5)="Gross",MIN(U598+V598,VLOOKUP("R700",TSC!B:C,2,0)*VLOOKUP("R101",TSC!B:C,2,0))*VLOOKUP("R701",TSC!B:C,2,0)%,0),0)</f>
        <v/>
      </c>
      <c r="BY598">
        <f>IFERROR(IF(RIGHT(INDEX(PIS!O$1:O$500,MATCH(D598,PIS!C$1:C$500)),5)="Gross",MIN(U598+V598,VLOOKUP("R700",TSC!B:C,2,0)*VLOOKUP("R101",TSC!B:C,2,0))*VLOOKUP("T704",TSC!B:C,2,0)%,0),0)</f>
        <v/>
      </c>
      <c r="BZ598">
        <f>IFERROR(IF(RIGHT(INDEX(PIS!O$1:O$500,MATCH(D598,PIS!C$1:C$500)),5)="Gross",MIN(U598+V598,VLOOKUP("R700",TSC!B:C,2,0)*VLOOKUP("1",TSC!F:G,2,0))*VLOOKUP("T705",TSC!B:C,2,0)%,0),0)</f>
        <v/>
      </c>
      <c r="CA598">
        <f>IFERROR(INDEX(ADJ!$A$1:$BZ$1000,MATCH(PAYROLL!D598,ADJ!A$1:A$500,0),MATCH(PAYROLL!CA$2,ADJ!$2:$2,0)),0)</f>
        <v/>
      </c>
      <c r="CB598">
        <f>IFERROR(INDEX(ADJ!$A$1:$BZ$1000,MATCH(PAYROLL!D598,ADJ!A$1:A$500,0),MATCH(PAYROLL!CB$2,ADJ!$2:$2,0)),0)</f>
        <v/>
      </c>
      <c r="CC598">
        <f>SUM(BX598:CB598)</f>
        <v/>
      </c>
      <c r="CD598">
        <f>IFERROR(INDEX(PIS!$A$1:$BZ$1000,MATCH(PAYROLL!D598,PIS!C$1:C$500,0),MATCH(PAYROLL!CD$1,PIS!$1:$1,0)),0)</f>
        <v/>
      </c>
      <c r="CE598">
        <f>IFERROR(IF(OR(INDEX(PIS!P$1:P$500,MATCH(D598,PIS!C$1:C$500,0))="LT2",INDEX(PIS!P$1:P$500,MATCH(D598,PIS!C$1:C$500,0))="P10"),0,SUM(CC598,CD598*VLOOKUP("R601",TSC!B:C,2,0),VLOOKUP("R602",TSC!B:C,2,0))),0)</f>
        <v/>
      </c>
      <c r="CF598">
        <f>MAX(BW598-CE598,0)</f>
        <v/>
      </c>
      <c r="CG598">
        <f>IFERROR(IF(OR(RIGHT(INDEX(PIS!P$1:P$500,MATCH(D598,PIS!C$1:C$500)),5)="P10",RIGHT(INDEX(PIS!P$1:P$500,MATCH(D598,PIS!C$1:C$500)),5)="CK"),0,IF(CF598&lt;=5000000,CF598*5%,IF(CF598&lt;=10000000,CF598*10%-250000,IF(CF598&lt;=18000000,CF598*15%-750000,IF(CF598&lt;=32000000,CF598*20%-1650000,IF(CF598&lt;=52000000,CF598*25%-3250000,IF(CF598&lt;=80000000,BH598*30%-5850000,CF598*35%-9850000))))))),0)</f>
        <v/>
      </c>
      <c r="CH598">
        <f>IFERROR(IF(OR(INDEX(PIS!P$1:P$500,MATCH(D598,PIS!C$1:C$500))="LT",INDEX(PIS!P$1:P$500,MATCH(D598,PIS!C$1:C$500))="CK"),0,IF(CF598&lt;2000000,0,CF598*10%)),0)</f>
        <v/>
      </c>
      <c r="CI598">
        <f>IFERROR(INDEX(ADJ!$A$1:$BZ$1000,MATCH(PAYROLL!D598,ADJ!A$1:A$500,0),MATCH(PAYROLL!CI$2,ADJ!$2:$2,0)),0)</f>
        <v/>
      </c>
      <c r="CJ598">
        <f>IFERROR(INDEX(ADJ!$A$1:$BZ$1000,MATCH(PAYROLL!D598,ADJ!A$1:A$500,0),MATCH(PAYROLL!CJ$2,ADJ!$2:$2,0)),0)</f>
        <v/>
      </c>
      <c r="CK598">
        <f>IFERROR(INDEX(ADJ!$A$1:$BZ$1000,MATCH(PAYROLL!D598,ADJ!A$1:A$500,0),MATCH(PAYROLL!CK$2,ADJ!$2:$2,0)),0)</f>
        <v/>
      </c>
      <c r="CL598">
        <f>SUM(CG598:CK598)</f>
        <v/>
      </c>
      <c r="CM598">
        <f>ROUND(SUM(CH598:CK598),0)</f>
        <v/>
      </c>
      <c r="CN598">
        <f>IFERROR(INDEX(CSDA!D$1:D$500,MATCH($CN$2,CSDA!C$1:C$500,0))*INDEX(PIS!V$1:V$500,MATCH(D598,PIS!C$1:C$500))+INDEX(ADJ!$A$1:$BZ$1000,MATCH(PAYROLL!D598,ADJ!A$1:A$500,0),MATCH(PAYROLL!CN$2,ADJ!$2:$2,0)),0)</f>
        <v/>
      </c>
      <c r="CO598">
        <f>IFERROR(INDEX(ADJ!$A$1:$BZ$1000,MATCH(PAYROLL!D598,ADJ!A$1:A$500,0),MATCH(PAYROLL!CO$2,ADJ!$2:$2,0)),0)</f>
        <v/>
      </c>
      <c r="CP598">
        <f>IFERROR(INDEX(ADJ!$A$1:$BZ$1000,MATCH(PAYROLL!D598,ADJ!A$1:A$500,0),MATCH(PAYROLL!CP$2,ADJ!$2:$2,0)),0)</f>
        <v/>
      </c>
      <c r="CQ598">
        <f>BP598-CL598-CI598-CM598-CN598-CO598-CP598-CC598</f>
        <v/>
      </c>
      <c r="CR598">
        <f>IFERROR(IF(RIGHT(INDEX(PIS!O$1:O$500,MATCH(D598,PIS!C$1:C$500,0)),5)="Gross",MIN(U598+V598,VLOOKUP("R700",TSC!B:C,2,0)*VLOOKUP("R101",TSC!B:C,2,0))*(VLOOKUP("T711",TSC!B:C,2,0)+VLOOKUP("T712",TSC!B:C,2,0))%,MIN(T598+V598,VLOOKUP("R700",TSC!B:C,2,0)*VLOOKUP("R101",TSC!B:C,2,0))*(VLOOKUP("T711",TSC!B:C,2,0)+VLOOKUP("T712",TSC!B:C,2,0)+VLOOKUP("R701",TSC!B:C,2,0))%),0)</f>
        <v/>
      </c>
      <c r="CS598">
        <f>IFERROR(IF(RIGHT(INDEX(PIS!O$1:O$500,MATCH(D598,PIS!C$1:C$500,0)),5)="Gross",MIN(U598+V598,VLOOKUP("R700",TSC!B:C,2,0)*VLOOKUP("R101",TSC!B:C,2,0))*(VLOOKUP("T714",TSC!B:C,2,0))%,MIN(T598+V598,VLOOKUP("R700",TSC!B:C,2,0)*VLOOKUP("R101",TSC!B:C,2,0))*(VLOOKUP("T704",TSC!B:C,2,0)+VLOOKUP("T714",TSC!B:C,2,0))%),0)</f>
        <v/>
      </c>
      <c r="CT598">
        <f>IFERROR(IF(RIGHT(INDEX(PIS!O$1:O$500,MATCH(D598,PIS!C$1:C$500,0)),5)="Gross",MIN(U598+V598,VLOOKUP("R700",TSC!B:C,2,0)*VLOOKUP("R101",TSC!B:C,2,0))*VLOOKUP("T705",TSC!B:C,2,0)%,MIN(T598+V598,VLOOKUP("R700",TSC!B:C,2,0)*VLOOKUP("R101",TSC!B:C,2,0))*VLOOKUP("T705",TSC!B:C,2,0)%),0)</f>
        <v/>
      </c>
      <c r="CU598">
        <f>IFERROR(IF(RIGHT(INDEX(PIS!O$1:O$500,MATCH(D598,PIS!C$1:C$500,0)),5)="Gross",MIN(U598+V598,VLOOKUP("R700",TSC!B:C,2,0)*VLOOKUP("R101",TSC!B:C,2,0))*(VLOOKUP("T713",TSC!B:C,2,0))%,MIN(T598+V598,VLOOKUP("R700",TSC!B:C,2,0)*VLOOKUP("R101",TSC!B:C,2,0))*(VLOOKUP("T713",TSC!B:C,2,0))%),0)</f>
        <v/>
      </c>
      <c r="CV598">
        <f>IFERROR(INDEX(ADJ!$A$1:$BZ$1000,MATCH(PAYROLL!D598,ADJ!A$1:A$500,0),MATCH(PAYROLL!CV$2,ADJ!$2:$2,0)),0)</f>
        <v/>
      </c>
      <c r="CW598">
        <f>IFERROR(INDEX(ADJ!$A$1:$BZ$1000,MATCH(PAYROLL!D598,ADJ!A$1:A$500,0),MATCH(PAYROLL!CW$2,ADJ!$2:$2,0)),0)</f>
        <v/>
      </c>
      <c r="CX598">
        <f>SUM(CR598:CW598)</f>
        <v/>
      </c>
      <c r="CY598">
        <f>ROUND(IF(CR598&gt;0,T598+V598*VLOOKUP("R202",TSC!$B$1:$C$500,2,0),0),0)</f>
        <v/>
      </c>
      <c r="CZ598">
        <f>IFERROR(INDEX(CSDA!D$1:D$500,MATCH($CZ$2,CSDA!C$1:C$500,0)),0)</f>
        <v/>
      </c>
      <c r="DA598">
        <f>ROUND(T598*0.7%,0)</f>
        <v/>
      </c>
      <c r="DB598">
        <f>ROUND(T598/12,0)</f>
        <v/>
      </c>
      <c r="DC598">
        <f ref="DC598" t="array">IFERROR(INDEX(CSDA!D$1:D$500,MATCH("Trích giữ"&amp;PAYROLL!DC$2,CSDA!A$1:A$500&amp;CSDA!C$1:C$500,0)),0)</f>
        <v/>
      </c>
      <c r="DD598">
        <f ref="DD598" t="array">IFERROR(INDEX(CSDA!D$1:D$500,MATCH("Trích giữ"&amp;PAYROLL!DD$2,CSDA!A$1:A$500&amp;CSDA!C$1:C$500,0)),0)</f>
        <v/>
      </c>
      <c r="DE598">
        <f ref="DE598" t="array">IFERROR(INDEX(CSDA!D$1:D$500,MATCH("Trích giữ"&amp;PAYROLL!DE$2,CSDA!A$1:A$500&amp;CSDA!C$1:C$500,0)),0)</f>
        <v/>
      </c>
      <c r="DF598">
        <f>IFERROR(INDEX(CSDA!D$1:D$500,MATCH(PAYROLL!DF$2,CSDA!C$1:C$500,0)),0)</f>
        <v/>
      </c>
      <c r="DG598">
        <f ref="DG598" t="array">IFERROR(INDEX(CSDA!D$1:D$500,MATCH("Trích giữ"&amp;PAYROLL!DG$2,CSDA!A$1:A$500&amp;CSDA!C$1:C$500,0)),0)</f>
        <v/>
      </c>
      <c r="DH598">
        <f>ROUND(T598/26,0)</f>
        <v/>
      </c>
      <c r="DI598">
        <f ref="DI598" t="array">IFERROR(INDEX(CSDA!D$1:D$500,MATCH("Trích giữ"&amp;PAYROLL!DI$2,CSDA!A$1:A$500&amp;CSDA!C$1:C$500,0)),0)</f>
        <v/>
      </c>
      <c r="DJ598">
        <f>IF(U598=0,T598*21.5%-BL598,0)</f>
        <v/>
      </c>
      <c r="DK598">
        <f ref="DK598" t="array">IFERROR(INDEX(CSDA!D$1:D$500,MATCH("Trích giữ"&amp;PAYROLL!DK$2,CSDA!A$1:A$500&amp;CSDA!C$1:C$500,0)),0)</f>
        <v/>
      </c>
      <c r="DL598">
        <f>IFERROR(INDEX(CSDA!D$1:D$500,MATCH(PAYROLL!DL$2,CSDA!C$1:C$500,0))/12,0)</f>
        <v/>
      </c>
      <c r="DM598">
        <f>SUM(DB598:DL598)</f>
        <v/>
      </c>
      <c r="DN598">
        <f>IFERROR(INDEX(ADJ!$A$1:$BZ$1000,MATCH(PAYROLL!D598,ADJ!A$1:A$500,0),MATCH(PAYROLL!DN$2,ADJ!$2:$2,0)),0)</f>
        <v/>
      </c>
      <c r="DO598">
        <f>IFERROR(SUM(BP598,DM598:DN598,CX598:DA598)-DT598,0)</f>
        <v/>
      </c>
      <c r="DP598">
        <f ref="DP598" t="array">SUM(BW598*IFERROR(INDEX(CSDA!D$1:D$500,MATCH(BW$2,CSDA!C$1:C$500,0)),0)%,CX598*IFERROR(INDEX(CSDA!D$1:D$500,MATCH(CX$2,CSDA!C$1:C$500,0)),0)%,DA598*IFERROR(INDEX(CSDA!D$1:D$500,MATCH(DA$2,CSDA!C$1:C$500,0)),0)%,DB598*IFERROR(INDEX(CSDA!D$1:D$500,MATCH(DB$2,CSDA!C$1:C$500,0)),0)%,DF598*IFERROR(INDEX(CSDA!D$1:D$500,MATCH("Phí dịch vụ"&amp;PAYROLL!DF$2,CSDA!A$1:A$500&amp;CSDA!C$1:C$500,0)),0)%,DC598*IFERROR(INDEX(CSDA!D$1:D$500,MATCH("Phí dịch vụ"&amp;PAYROLL!DC$2,CSDA!A$1:A$500&amp;CSDA!C$1:C$500,0)),0)%,DH598*IFERROR(INDEX(CSDA!D$1:D$500,MATCH("Phí dịch vụ"&amp;PAYROLL!DH$2,CSDA!A$1:A$500&amp;CSDA!C$1:C$500,0)),0)%,DJ598*IFERROR(INDEX(CSDA!D$1:D$500,MATCH("Phí dịch vụ"&amp;PAYROLL!DJ$2,CSDA!A$1:A$500&amp;CSDA!C$1:C$500,0)),0)%,BN598*IFERROR(INDEX(CSDA!D$1:D$500,MATCH(BN$2,CSDA!C$1:C$500,0)),0)%)-BN598*7%</f>
        <v/>
      </c>
      <c r="DQ598">
        <f>IFERROR(INDEX(ADJ!$A$1:$BZ$1000,MATCH(PAYROLL!D598,ADJ!A$1:A$500,0),MATCH(PAYROLL!DQ$2,ADJ!$2:$2,0)),0)</f>
        <v/>
      </c>
      <c r="DR598">
        <f>IFERROR(INDEX(ADJ!$A$1:$BZ$1000,MATCH(PAYROLL!D598,ADJ!A$1:A$500,0),MATCH(PAYROLL!DR$2,ADJ!$2:$2,0)),0)</f>
        <v/>
      </c>
      <c r="DS598">
        <f>SUM(DP598:DR598)</f>
        <v/>
      </c>
      <c r="DT598">
        <f>EK598</f>
        <v/>
      </c>
      <c r="DU598">
        <f>SUM(DO598:DR598)</f>
        <v/>
      </c>
      <c r="DV598">
        <f>ROUND(DU598*0.1,0)</f>
        <v/>
      </c>
      <c r="DW598">
        <f>DU598+DV598</f>
        <v/>
      </c>
      <c r="DZ598">
        <f>IFERROR(INDEX(ADJ!$A$1:$BZ$1000,MATCH(PAYROLL!$D598,ADJ!A$1:A$500,0),MATCH(PAYROLL!DZ$2,ADJ!$2:$2,0)),0)</f>
        <v/>
      </c>
      <c r="EA598">
        <f>IFERROR(INDEX(ADJ!$A$1:$BZ$1000,MATCH(PAYROLL!$D598,ADJ!A$1:A$500,0),MATCH(PAYROLL!EA$2,ADJ!$2:$2,0)),0)</f>
        <v/>
      </c>
      <c r="EB598">
        <f>IFERROR(INDEX(ADJ!$A$1:$BZ$1000,MATCH(PAYROLL!$D598,ADJ!A$1:A$500,0),MATCH(PAYROLL!EB$2,ADJ!$2:$2,0)),0)</f>
        <v/>
      </c>
      <c r="EC598">
        <f>IFERROR(INDEX(ADJ!$A$1:$BZ$1000,MATCH(PAYROLL!$D598,ADJ!A$1:A$500,0),MATCH(PAYROLL!EC$2,ADJ!$2:$2,0)),0)</f>
        <v/>
      </c>
      <c r="ED598">
        <f>IFERROR(INDEX(ADJ!$A$1:$BZ$1000,MATCH(PAYROLL!$D598,ADJ!A$1:A$500,0),MATCH(PAYROLL!ED$2,ADJ!$2:$2,0)),0)</f>
        <v/>
      </c>
      <c r="EE598">
        <f>IFERROR(INDEX(ADJ!$A$1:$BZ$1000,MATCH(PAYROLL!$D598,ADJ!A$1:A$500,0),MATCH(PAYROLL!EE$2,ADJ!$2:$2,0)),0)</f>
        <v/>
      </c>
      <c r="EF598">
        <f>IFERROR(INDEX(ADJ!$A$1:$BZ$1000,MATCH(PAYROLL!$D598,ADJ!A$1:A$500,0),MATCH(PAYROLL!EF$2,ADJ!$2:$2,0)),0)</f>
        <v/>
      </c>
      <c r="EG598">
        <f>IFERROR(INDEX(ADJ!$A$1:$BZ$1000,MATCH(PAYROLL!$D598,ADJ!A$1:A$500,0),MATCH(PAYROLL!EG$2,ADJ!$2:$2,0)),0)</f>
        <v/>
      </c>
      <c r="EH598">
        <f>IFERROR(INDEX(ADJ!$A$1:$BZ$1000,MATCH(PAYROLL!$D598,ADJ!A$1:A$500,0),MATCH(PAYROLL!EH$2,ADJ!$2:$2,0)),0)</f>
        <v/>
      </c>
      <c r="EI598">
        <f>IFERROR(INDEX(ADJ!$A$1:$BZ$1000,MATCH(PAYROLL!D598,ADJ!A$1:A$500,0),MATCH(PAYROLL!EI$2,ADJ!$2:$2,0)),0)</f>
        <v/>
      </c>
      <c r="EJ598">
        <f>IFERROR(INDEX(ADJ!$A$1:$BZ$1000,MATCH(PAYROLL!$D598,ADJ!A$1:A$500,0),MATCH(PAYROLL!EJ$2,ADJ!$2:$2,0)),0)</f>
        <v/>
      </c>
      <c r="EK598">
        <f>SUM(DZ598:EJ598)</f>
        <v/>
      </c>
    </row>
    <row r="599">
      <c r="A599" t="n">
        <v>597</v>
      </c>
      <c r="B599" t="inlineStr">
        <is>
          <t>Lương Thị Lợi</t>
        </is>
      </c>
      <c r="D599" t="inlineStr">
        <is>
          <t>156952-01</t>
        </is>
      </c>
      <c r="S599">
        <f>IFERROR(INDEX(PIS!$A$1:$BZ$1000,MATCH($D599,PIS!C$1:C$500,0),MATCH("Lương CB tháng trước",PIS!$1:$1,0)),0)</f>
        <v/>
      </c>
      <c r="T599">
        <f>IFERROR(INDEX(PIS!$A$1:$BZ$1000,MATCH($D599,PIS!C$1:C$500,0),MATCH("Lương CB hiện tại",PIS!$1:$1,0)),0)</f>
        <v/>
      </c>
      <c r="U599">
        <f>IFERROR(INDEX(PIS!$A$1:$BZ$1000,MATCH($D599,PIS!C$1:C$500,0),MATCH("Lương đóng BHBB",PIS!$1:$1,0)),0)</f>
        <v/>
      </c>
      <c r="V599">
        <f>IFERROR(INDEX(PIS!$A$1:$BZ$1000,MATCH($D599,PIS!C$1:C$500,0),MATCH(V$2,PIS!$2:$2,0)),0)</f>
        <v/>
      </c>
      <c r="W599">
        <f>IFERROR(INDEX(PIS!$A$1:$BZ$1000,MATCH($D599,PIS!C$1:C$500,0),MATCH(W$2,PIS!$2:$2,0)),0)</f>
        <v/>
      </c>
      <c r="X599">
        <f>IFERROR(INDEX(PIS!$A$1:$BZ$1000,MATCH($D599,PIS!C$1:C$500,0),MATCH(X$2,PIS!$2:$2,0)),0)</f>
        <v/>
      </c>
      <c r="Y599">
        <f>IFERROR(INDEX(PIS!$A$1:$BZ$1000,MATCH($D599,PIS!C$1:C$500,0),MATCH(Y$2,PIS!$2:$2,0)),0)</f>
        <v/>
      </c>
      <c r="Z599">
        <f>IFERROR(INDEX(PIS!$A$1:$BZ$1000,MATCH($D599,PIS!C$1:C$500,0),MATCH(Z$2,PIS!$2:$2,0)),0)</f>
        <v/>
      </c>
      <c r="AA599">
        <f>IFERROR(INDEX(PIS!$A$1:$BZ$1000,MATCH($D599,PIS!C$1:C$500,0),MATCH(AA$2,PIS!$2:$2,0)),0)</f>
        <v/>
      </c>
      <c r="AB599">
        <f>IFERROR(INDEX(PIS!$A$1:$BZ$1000,MATCH($D599,PIS!C$1:C$500,0),MATCH(AB$2,PIS!$2:$2,0)),0)</f>
        <v/>
      </c>
      <c r="AC599">
        <f>SUM(V599:AB599)</f>
        <v/>
      </c>
      <c r="AD599">
        <f>IFERROR(INDEX(TIMESHEET!$A$1:$AI$5000,MATCH($D599,TIMESHEET!A$1:A$500,0),MATCH("T100",TIMESHEET!$2:$2,0))-2,0)</f>
        <v/>
      </c>
      <c r="AE599">
        <f>IFERROR(INDEX(TIMESHEET!$A$1:$AI$5000,MATCH($D599,TIMESHEET!A$1:A$500,0),MATCH("T202",TIMESHEET!$2:$2,0)),0)</f>
        <v/>
      </c>
      <c r="AF599">
        <f>IFERROR(INDEX(TIMESHEET!$A$1:$AI$5000,MATCH($D599,TIMESHEET!A$1:A$500,0),MATCH("T302",TIMESHEET!$2:$2,0)),0)</f>
        <v/>
      </c>
      <c r="AG599">
        <f>IFERROR(INDEX(TIMESHEET!$A$1:$AI$5000,MATCH($D599,TIMESHEET!A$1:A$500,0),MATCH("T406",TIMESHEET!$2:$2,0)),0)</f>
        <v/>
      </c>
      <c r="AH599">
        <f>AE599+AG599</f>
        <v/>
      </c>
      <c r="AI599">
        <f>IFERROR(INDEX(TIMESHEET!$A$1:$AI$5000,MATCH($D599,TIMESHEET!A$1:A$500,0),MATCH("T701",TIMESHEET!$2:$2,0)),0)</f>
        <v/>
      </c>
      <c r="AJ599">
        <f>IFERROR(INDEX(TIMESHEET!$A$1:$AI$5000,MATCH($D599,TIMESHEET!B$1:B$500,0),MATCH("T320",TIMESHEET!$2:$2,0)),0)</f>
        <v/>
      </c>
      <c r="AK599">
        <f>IFERROR(IF(LEFT(INDEX(PIS!O$1:O$500,MATCH(D599,PIS!C$1:C$500)),1)="M",T599/AD599*SUM(AE599:AG599),T599*AD599),0)</f>
        <v/>
      </c>
      <c r="AL599">
        <f>IFERROR(INDEX(ADJ!$A$1:$BZ$1000,MATCH(PAYROLL!D599,ADJ!A$1:A$500,0),MATCH(PAYROLL!AL$2,ADJ!$2:$2,0)),0)</f>
        <v/>
      </c>
      <c r="AM599">
        <f>SUM(AK599:AL599)</f>
        <v/>
      </c>
      <c r="AN599">
        <f>IFERROR(ROUND(V599/$AD599*$AH599,0),0)</f>
        <v/>
      </c>
      <c r="AO599">
        <f>IFERROR(ROUND(W599/$AD599*$AH599,0),0)</f>
        <v/>
      </c>
      <c r="AP599">
        <f>IFERROR(ROUND(X599/$AD599*$AE599,0),0)</f>
        <v/>
      </c>
      <c r="AQ599">
        <f>IFERROR(ROUND(Y599/$AD599*$AH599,0),0)</f>
        <v/>
      </c>
      <c r="AR599">
        <f>IFERROR(ROUND(Z599/$AD599*$AH599,0),0)</f>
        <v/>
      </c>
      <c r="AS599">
        <f>IFERROR(ROUND(AA599/$AD599*$AH599,0),0)</f>
        <v/>
      </c>
      <c r="AT599">
        <f>IFERROR(IF((AE599+AF599+AG599)&gt;13,AB599,ROUND(AB599/AD599*AH599,0)),0)</f>
        <v/>
      </c>
      <c r="AU599">
        <f>IFERROR(INDEX(ADJ!$A$1:$BZ$1000,MATCH(PAYROLL!D599,ADJ!A$1:A$500,0),MATCH(PAYROLL!AU$2,ADJ!$2:$2,0)),0)</f>
        <v/>
      </c>
      <c r="AV599">
        <f>ROUND(SUM(AN599:AU599),0)</f>
        <v/>
      </c>
      <c r="AW599">
        <f>IFERROR(INDEX(TIMESHEET!$A$1:$AI$5000,MATCH(PAYROLL!D599,TIMESHEET!A$1:A$500,0),MATCH("T620",TIMESHEET!$2:$2,0)),0)</f>
        <v/>
      </c>
      <c r="AX599">
        <f>IFERROR(INDEX(TIMESHEET!$A$1:$AI$5000,MATCH(PAYROLL!D599,TIMESHEET!A$1:A$500,0),MATCH("T601",TIMESHEET!$2:$2,0)),0)</f>
        <v/>
      </c>
      <c r="AY599">
        <f>IFERROR(INDEX(TIMESHEET!$A$1:$AI$5000,MATCH(PAYROLL!D599,TIMESHEET!A$1:A$500,0),MATCH("T602",TIMESHEET!$2:$2,0)),0)</f>
        <v/>
      </c>
      <c r="AZ599">
        <f>IFERROR(INDEX(TIMESHEET!$A$1:$AI$5000,MATCH(PAYROLL!D599,TIMESHEET!A$1:A$500,0),MATCH("T603",TIMESHEET!$2:$2,0)),0)</f>
        <v/>
      </c>
      <c r="BA599">
        <f>IFERROR(INDEX(TIMESHEET!$A$1:$AI$5000,MATCH(PAYROLL!D599,TIMESHEET!A$1:A$500,0),MATCH("T611",TIMESHEET!$2:$2,0)),0)</f>
        <v/>
      </c>
      <c r="BB599">
        <f>IFERROR(INDEX(TIMESHEET!$A$1:$AI$5000,MATCH(PAYROLL!D599,TIMESHEET!A$1:A$500,0),MATCH("T612",TIMESHEET!$2:$2,0)),0)</f>
        <v/>
      </c>
      <c r="BC599">
        <f>IFERROR(INDEX(TIMESHEET!$A$1:$AI$5000,MATCH(PAYROLL!D599,TIMESHEET!A$1:A$500,0),MATCH("T613",TIMESHEET!$2:$2,0)),0)</f>
        <v/>
      </c>
      <c r="BD599">
        <f>IFERROR(INDEX(TIMESHEET!$A$1:$AI$5000,MATCH(PAYROLL!D599,TIMESHEET!A$1:A$500,0),MATCH("T500",TIMESHEET!$2:$2,0)),0)</f>
        <v/>
      </c>
      <c r="BE599">
        <f>IFERROR(IF(LEFT(INDEX(PIS!O$1:O$500,MATCH(D599,PIS!C$1:C$500)),1)="M",T599/AD599/8*(AW599+AX599*1.5+AY599*2+AZ599*3+BA599*2.1+BB599*2.7+BC599*3.9+BD599*0.3),T599/8*(AW599+AX599*1.5+AY599*2+AZ599*3+BA599*2.1+BB599*2.7+BC599*3.9+BD599*0.3)),0)</f>
        <v/>
      </c>
      <c r="BF599">
        <f>IFERROR(INDEX(ADJ!$A$1:$BZ$1000,MATCH(PAYROLL!$D599,ADJ!A$1:A$500,0),MATCH(PAYROLL!BF$2,ADJ!$2:$2,0)),0)</f>
        <v/>
      </c>
      <c r="BG599">
        <f>IFERROR(INDEX(ADJ!$A$1:$BZ$1000,MATCH(PAYROLL!D599,ADJ!A$1:A$500,0),MATCH(PAYROLL!BG$2,ADJ!$2:$2,0)),0)</f>
        <v/>
      </c>
      <c r="BH599">
        <f>IFERROR(INDEX(ADJ!$A$1:$BZ$1000,MATCH(PAYROLL!D599,ADJ!A$1:A$500,0),MATCH(PAYROLL!BH$2,ADJ!$2:$2,0)),0)</f>
        <v/>
      </c>
      <c r="BI599">
        <f>IFERROR(INDEX(ADJ!$A$1:$BZ$1000,MATCH(PAYROLL!D599,ADJ!A$1:A$500,0),MATCH(PAYROLL!BI$2,ADJ!$2:$2,0)),0)</f>
        <v/>
      </c>
      <c r="BJ599">
        <f>IFERROR(INDEX(ADJ!$A$1:$BZ$1000,MATCH(PAYROLL!D599,ADJ!A$1:A$500,0),MATCH(PAYROLL!BJ$2,ADJ!$2:$2,0)),0)</f>
        <v/>
      </c>
      <c r="BK599">
        <f>SUM(BF599:BJ599)</f>
        <v/>
      </c>
      <c r="BL599">
        <f>IFERROR(INDEX(ADJ!$A$1:$BZ$1000,MATCH(PAYROLL!D599,ADJ!A$1:A$500,0),MATCH(PAYROLL!BL$2,ADJ!$2:$2,0)),0)</f>
        <v/>
      </c>
      <c r="BM599">
        <f>IFERROR(INDEX(ADJ!$A$1:$BZ$1000,MATCH(PAYROLL!D599,ADJ!A$1:A$500,0),MATCH(PAYROLL!BM$2,ADJ!$2:$2,0)),0)</f>
        <v/>
      </c>
      <c r="BN599">
        <f>IFERROR(INDEX(ADJ!$A$1:$BZ$1000,MATCH(PAYROLL!D599,ADJ!A$1:A$500,0),MATCH(PAYROLL!BN$2,ADJ!$2:$2,0)),0)</f>
        <v/>
      </c>
      <c r="BO599">
        <f>IFERROR(INDEX(ADJ!$A$1:$BZ$1000,MATCH(PAYROLL!D599,ADJ!A$1:A$500,0),MATCH(PAYROLL!BO$2,ADJ!$2:$2,0)),0)</f>
        <v/>
      </c>
      <c r="BP599">
        <f>SUM(AM599,AV599,BE599,BK599,BL599:BO599)</f>
        <v/>
      </c>
      <c r="BQ599">
        <f>BO599</f>
        <v/>
      </c>
      <c r="BR599">
        <f>IFERROR(ROUND(IF(LEFT(INDEX(PIS!O$1:O$500,MATCH(D599,PIS!C$1:C$500)),1)="D",T599/8*(BD599*0.3),IF(LEFT(INDEX(PIS!O$1:O$500,MATCH(D599,PIS!C$1:C$500)),1)="H",T599*($BD599*0.3),T599/$AD599/8*($BD599*0.3))),0),0)</f>
        <v/>
      </c>
      <c r="BS599">
        <f>IF(AP599&lt;1,0,MIN(AP599,730000))</f>
        <v/>
      </c>
      <c r="BT599">
        <f>IFERROR(ROUND((BE599-SUM(AW599:BC599)*T599/AD599/8),0)-BR599,0)</f>
        <v/>
      </c>
      <c r="BU599">
        <f>AO599</f>
        <v/>
      </c>
      <c r="BV599">
        <f>SUM(BQ599:BU599)</f>
        <v/>
      </c>
      <c r="BW599">
        <f>BP599-BV599</f>
        <v/>
      </c>
      <c r="BX599">
        <f>IFERROR(IF(RIGHT(INDEX(PIS!O$1:O$500,MATCH(D599,PIS!C$1:C$500)),5)="Gross",MIN(U599+V599,VLOOKUP("R700",TSC!B:C,2,0)*VLOOKUP("R101",TSC!B:C,2,0))*VLOOKUP("R701",TSC!B:C,2,0)%,0),0)</f>
        <v/>
      </c>
      <c r="BY599">
        <f>IFERROR(IF(RIGHT(INDEX(PIS!O$1:O$500,MATCH(D599,PIS!C$1:C$500)),5)="Gross",MIN(U599+V599,VLOOKUP("R700",TSC!B:C,2,0)*VLOOKUP("R101",TSC!B:C,2,0))*VLOOKUP("T704",TSC!B:C,2,0)%,0),0)</f>
        <v/>
      </c>
      <c r="BZ599">
        <f>IFERROR(IF(RIGHT(INDEX(PIS!O$1:O$500,MATCH(D599,PIS!C$1:C$500)),5)="Gross",MIN(U599+V599,VLOOKUP("R700",TSC!B:C,2,0)*VLOOKUP("1",TSC!F:G,2,0))*VLOOKUP("T705",TSC!B:C,2,0)%,0),0)</f>
        <v/>
      </c>
      <c r="CA599">
        <f>IFERROR(INDEX(ADJ!$A$1:$BZ$1000,MATCH(PAYROLL!D599,ADJ!A$1:A$500,0),MATCH(PAYROLL!CA$2,ADJ!$2:$2,0)),0)</f>
        <v/>
      </c>
      <c r="CB599">
        <f>IFERROR(INDEX(ADJ!$A$1:$BZ$1000,MATCH(PAYROLL!D599,ADJ!A$1:A$500,0),MATCH(PAYROLL!CB$2,ADJ!$2:$2,0)),0)</f>
        <v/>
      </c>
      <c r="CC599">
        <f>SUM(BX599:CB599)</f>
        <v/>
      </c>
      <c r="CD599">
        <f>IFERROR(INDEX(PIS!$A$1:$BZ$1000,MATCH(PAYROLL!D599,PIS!C$1:C$500,0),MATCH(PAYROLL!CD$1,PIS!$1:$1,0)),0)</f>
        <v/>
      </c>
      <c r="CE599">
        <f>IFERROR(IF(OR(INDEX(PIS!P$1:P$500,MATCH(D599,PIS!C$1:C$500,0))="LT2",INDEX(PIS!P$1:P$500,MATCH(D599,PIS!C$1:C$500,0))="P10"),0,SUM(CC599,CD599*VLOOKUP("R601",TSC!B:C,2,0),VLOOKUP("R602",TSC!B:C,2,0))),0)</f>
        <v/>
      </c>
      <c r="CF599">
        <f>MAX(BW599-CE599,0)</f>
        <v/>
      </c>
      <c r="CG599">
        <f>IFERROR(IF(OR(RIGHT(INDEX(PIS!P$1:P$500,MATCH(D599,PIS!C$1:C$500)),5)="P10",RIGHT(INDEX(PIS!P$1:P$500,MATCH(D599,PIS!C$1:C$500)),5)="CK"),0,IF(CF599&lt;=5000000,CF599*5%,IF(CF599&lt;=10000000,CF599*10%-250000,IF(CF599&lt;=18000000,CF599*15%-750000,IF(CF599&lt;=32000000,CF599*20%-1650000,IF(CF599&lt;=52000000,CF599*25%-3250000,IF(CF599&lt;=80000000,BH599*30%-5850000,CF599*35%-9850000))))))),0)</f>
        <v/>
      </c>
      <c r="CH599">
        <f>IFERROR(IF(OR(INDEX(PIS!P$1:P$500,MATCH(D599,PIS!C$1:C$500))="LT",INDEX(PIS!P$1:P$500,MATCH(D599,PIS!C$1:C$500))="CK"),0,IF(CF599&lt;2000000,0,CF599*10%)),0)</f>
        <v/>
      </c>
      <c r="CI599">
        <f>IFERROR(INDEX(ADJ!$A$1:$BZ$1000,MATCH(PAYROLL!D599,ADJ!A$1:A$500,0),MATCH(PAYROLL!CI$2,ADJ!$2:$2,0)),0)</f>
        <v/>
      </c>
      <c r="CJ599">
        <f>IFERROR(INDEX(ADJ!$A$1:$BZ$1000,MATCH(PAYROLL!D599,ADJ!A$1:A$500,0),MATCH(PAYROLL!CJ$2,ADJ!$2:$2,0)),0)</f>
        <v/>
      </c>
      <c r="CK599">
        <f>IFERROR(INDEX(ADJ!$A$1:$BZ$1000,MATCH(PAYROLL!D599,ADJ!A$1:A$500,0),MATCH(PAYROLL!CK$2,ADJ!$2:$2,0)),0)</f>
        <v/>
      </c>
      <c r="CL599">
        <f>SUM(CG599:CK599)</f>
        <v/>
      </c>
      <c r="CM599">
        <f>ROUND(SUM(CH599:CK599),0)</f>
        <v/>
      </c>
      <c r="CN599">
        <f>IFERROR(INDEX(CSDA!D$1:D$500,MATCH($CN$2,CSDA!C$1:C$500,0))*INDEX(PIS!V$1:V$500,MATCH(D599,PIS!C$1:C$500))+INDEX(ADJ!$A$1:$BZ$1000,MATCH(PAYROLL!D599,ADJ!A$1:A$500,0),MATCH(PAYROLL!CN$2,ADJ!$2:$2,0)),0)</f>
        <v/>
      </c>
      <c r="CO599">
        <f>IFERROR(INDEX(ADJ!$A$1:$BZ$1000,MATCH(PAYROLL!D599,ADJ!A$1:A$500,0),MATCH(PAYROLL!CO$2,ADJ!$2:$2,0)),0)</f>
        <v/>
      </c>
      <c r="CP599">
        <f>IFERROR(INDEX(ADJ!$A$1:$BZ$1000,MATCH(PAYROLL!D599,ADJ!A$1:A$500,0),MATCH(PAYROLL!CP$2,ADJ!$2:$2,0)),0)</f>
        <v/>
      </c>
      <c r="CQ599">
        <f>BP599-CL599-CI599-CM599-CN599-CO599-CP599-CC599</f>
        <v/>
      </c>
      <c r="CR599">
        <f>IFERROR(IF(RIGHT(INDEX(PIS!O$1:O$500,MATCH(D599,PIS!C$1:C$500,0)),5)="Gross",MIN(U599+V599,VLOOKUP("R700",TSC!B:C,2,0)*VLOOKUP("R101",TSC!B:C,2,0))*(VLOOKUP("T711",TSC!B:C,2,0)+VLOOKUP("T712",TSC!B:C,2,0))%,MIN(T599+V599,VLOOKUP("R700",TSC!B:C,2,0)*VLOOKUP("R101",TSC!B:C,2,0))*(VLOOKUP("T711",TSC!B:C,2,0)+VLOOKUP("T712",TSC!B:C,2,0)+VLOOKUP("R701",TSC!B:C,2,0))%),0)</f>
        <v/>
      </c>
      <c r="CS599">
        <f>IFERROR(IF(RIGHT(INDEX(PIS!O$1:O$500,MATCH(D599,PIS!C$1:C$500,0)),5)="Gross",MIN(U599+V599,VLOOKUP("R700",TSC!B:C,2,0)*VLOOKUP("R101",TSC!B:C,2,0))*(VLOOKUP("T714",TSC!B:C,2,0))%,MIN(T599+V599,VLOOKUP("R700",TSC!B:C,2,0)*VLOOKUP("R101",TSC!B:C,2,0))*(VLOOKUP("T704",TSC!B:C,2,0)+VLOOKUP("T714",TSC!B:C,2,0))%),0)</f>
        <v/>
      </c>
      <c r="CT599">
        <f>IFERROR(IF(RIGHT(INDEX(PIS!O$1:O$500,MATCH(D599,PIS!C$1:C$500,0)),5)="Gross",MIN(U599+V599,VLOOKUP("R700",TSC!B:C,2,0)*VLOOKUP("R101",TSC!B:C,2,0))*VLOOKUP("T705",TSC!B:C,2,0)%,MIN(T599+V599,VLOOKUP("R700",TSC!B:C,2,0)*VLOOKUP("R101",TSC!B:C,2,0))*VLOOKUP("T705",TSC!B:C,2,0)%),0)</f>
        <v/>
      </c>
      <c r="CU599">
        <f>IFERROR(IF(RIGHT(INDEX(PIS!O$1:O$500,MATCH(D599,PIS!C$1:C$500,0)),5)="Gross",MIN(U599+V599,VLOOKUP("R700",TSC!B:C,2,0)*VLOOKUP("R101",TSC!B:C,2,0))*(VLOOKUP("T713",TSC!B:C,2,0))%,MIN(T599+V599,VLOOKUP("R700",TSC!B:C,2,0)*VLOOKUP("R101",TSC!B:C,2,0))*(VLOOKUP("T713",TSC!B:C,2,0))%),0)</f>
        <v/>
      </c>
      <c r="CV599">
        <f>IFERROR(INDEX(ADJ!$A$1:$BZ$1000,MATCH(PAYROLL!D599,ADJ!A$1:A$500,0),MATCH(PAYROLL!CV$2,ADJ!$2:$2,0)),0)</f>
        <v/>
      </c>
      <c r="CW599">
        <f>IFERROR(INDEX(ADJ!$A$1:$BZ$1000,MATCH(PAYROLL!D599,ADJ!A$1:A$500,0),MATCH(PAYROLL!CW$2,ADJ!$2:$2,0)),0)</f>
        <v/>
      </c>
      <c r="CX599">
        <f>SUM(CR599:CW599)</f>
        <v/>
      </c>
      <c r="CY599">
        <f>ROUND(IF(CR599&gt;0,T599+V599*VLOOKUP("R202",TSC!$B$1:$C$500,2,0),0),0)</f>
        <v/>
      </c>
      <c r="CZ599">
        <f>IFERROR(INDEX(CSDA!D$1:D$500,MATCH($CZ$2,CSDA!C$1:C$500,0)),0)</f>
        <v/>
      </c>
      <c r="DA599">
        <f>ROUND(T599*0.7%,0)</f>
        <v/>
      </c>
      <c r="DB599">
        <f>ROUND(T599/12,0)</f>
        <v/>
      </c>
      <c r="DC599">
        <f ref="DC599" t="array">IFERROR(INDEX(CSDA!D$1:D$500,MATCH("Trích giữ"&amp;PAYROLL!DC$2,CSDA!A$1:A$500&amp;CSDA!C$1:C$500,0)),0)</f>
        <v/>
      </c>
      <c r="DD599">
        <f ref="DD599" t="array">IFERROR(INDEX(CSDA!D$1:D$500,MATCH("Trích giữ"&amp;PAYROLL!DD$2,CSDA!A$1:A$500&amp;CSDA!C$1:C$500,0)),0)</f>
        <v/>
      </c>
      <c r="DE599">
        <f ref="DE599" t="array">IFERROR(INDEX(CSDA!D$1:D$500,MATCH("Trích giữ"&amp;PAYROLL!DE$2,CSDA!A$1:A$500&amp;CSDA!C$1:C$500,0)),0)</f>
        <v/>
      </c>
      <c r="DF599">
        <f>IFERROR(INDEX(CSDA!D$1:D$500,MATCH(PAYROLL!DF$2,CSDA!C$1:C$500,0)),0)</f>
        <v/>
      </c>
      <c r="DG599">
        <f ref="DG599" t="array">IFERROR(INDEX(CSDA!D$1:D$500,MATCH("Trích giữ"&amp;PAYROLL!DG$2,CSDA!A$1:A$500&amp;CSDA!C$1:C$500,0)),0)</f>
        <v/>
      </c>
      <c r="DH599">
        <f>ROUND(T599/26,0)</f>
        <v/>
      </c>
      <c r="DI599">
        <f ref="DI599" t="array">IFERROR(INDEX(CSDA!D$1:D$500,MATCH("Trích giữ"&amp;PAYROLL!DI$2,CSDA!A$1:A$500&amp;CSDA!C$1:C$500,0)),0)</f>
        <v/>
      </c>
      <c r="DJ599">
        <f>IF(U599=0,T599*21.5%-BL599,0)</f>
        <v/>
      </c>
      <c r="DK599">
        <f ref="DK599" t="array">IFERROR(INDEX(CSDA!D$1:D$500,MATCH("Trích giữ"&amp;PAYROLL!DK$2,CSDA!A$1:A$500&amp;CSDA!C$1:C$500,0)),0)</f>
        <v/>
      </c>
      <c r="DL599">
        <f>IFERROR(INDEX(CSDA!D$1:D$500,MATCH(PAYROLL!DL$2,CSDA!C$1:C$500,0))/12,0)</f>
        <v/>
      </c>
      <c r="DM599">
        <f>SUM(DB599:DL599)</f>
        <v/>
      </c>
      <c r="DN599">
        <f>IFERROR(INDEX(ADJ!$A$1:$BZ$1000,MATCH(PAYROLL!D599,ADJ!A$1:A$500,0),MATCH(PAYROLL!DN$2,ADJ!$2:$2,0)),0)</f>
        <v/>
      </c>
      <c r="DO599">
        <f>IFERROR(SUM(BP599,DM599:DN599,CX599:DA599)-DT599,0)</f>
        <v/>
      </c>
      <c r="DP599">
        <f ref="DP599" t="array">SUM(BW599*IFERROR(INDEX(CSDA!D$1:D$500,MATCH(BW$2,CSDA!C$1:C$500,0)),0)%,CX599*IFERROR(INDEX(CSDA!D$1:D$500,MATCH(CX$2,CSDA!C$1:C$500,0)),0)%,DA599*IFERROR(INDEX(CSDA!D$1:D$500,MATCH(DA$2,CSDA!C$1:C$500,0)),0)%,DB599*IFERROR(INDEX(CSDA!D$1:D$500,MATCH(DB$2,CSDA!C$1:C$500,0)),0)%,DF599*IFERROR(INDEX(CSDA!D$1:D$500,MATCH("Phí dịch vụ"&amp;PAYROLL!DF$2,CSDA!A$1:A$500&amp;CSDA!C$1:C$500,0)),0)%,DC599*IFERROR(INDEX(CSDA!D$1:D$500,MATCH("Phí dịch vụ"&amp;PAYROLL!DC$2,CSDA!A$1:A$500&amp;CSDA!C$1:C$500,0)),0)%,DH599*IFERROR(INDEX(CSDA!D$1:D$500,MATCH("Phí dịch vụ"&amp;PAYROLL!DH$2,CSDA!A$1:A$500&amp;CSDA!C$1:C$500,0)),0)%,DJ599*IFERROR(INDEX(CSDA!D$1:D$500,MATCH("Phí dịch vụ"&amp;PAYROLL!DJ$2,CSDA!A$1:A$500&amp;CSDA!C$1:C$500,0)),0)%,BN599*IFERROR(INDEX(CSDA!D$1:D$500,MATCH(BN$2,CSDA!C$1:C$500,0)),0)%)-BN599*7%</f>
        <v/>
      </c>
      <c r="DQ599">
        <f>IFERROR(INDEX(ADJ!$A$1:$BZ$1000,MATCH(PAYROLL!D599,ADJ!A$1:A$500,0),MATCH(PAYROLL!DQ$2,ADJ!$2:$2,0)),0)</f>
        <v/>
      </c>
      <c r="DR599">
        <f>IFERROR(INDEX(ADJ!$A$1:$BZ$1000,MATCH(PAYROLL!D599,ADJ!A$1:A$500,0),MATCH(PAYROLL!DR$2,ADJ!$2:$2,0)),0)</f>
        <v/>
      </c>
      <c r="DS599">
        <f>SUM(DP599:DR599)</f>
        <v/>
      </c>
      <c r="DT599">
        <f>EK599</f>
        <v/>
      </c>
      <c r="DU599">
        <f>SUM(DO599:DR599)</f>
        <v/>
      </c>
      <c r="DV599">
        <f>ROUND(DU599*0.1,0)</f>
        <v/>
      </c>
      <c r="DW599">
        <f>DU599+DV599</f>
        <v/>
      </c>
      <c r="DZ599">
        <f>IFERROR(INDEX(ADJ!$A$1:$BZ$1000,MATCH(PAYROLL!$D599,ADJ!A$1:A$500,0),MATCH(PAYROLL!DZ$2,ADJ!$2:$2,0)),0)</f>
        <v/>
      </c>
      <c r="EA599">
        <f>IFERROR(INDEX(ADJ!$A$1:$BZ$1000,MATCH(PAYROLL!$D599,ADJ!A$1:A$500,0),MATCH(PAYROLL!EA$2,ADJ!$2:$2,0)),0)</f>
        <v/>
      </c>
      <c r="EB599">
        <f>IFERROR(INDEX(ADJ!$A$1:$BZ$1000,MATCH(PAYROLL!$D599,ADJ!A$1:A$500,0),MATCH(PAYROLL!EB$2,ADJ!$2:$2,0)),0)</f>
        <v/>
      </c>
      <c r="EC599">
        <f>IFERROR(INDEX(ADJ!$A$1:$BZ$1000,MATCH(PAYROLL!$D599,ADJ!A$1:A$500,0),MATCH(PAYROLL!EC$2,ADJ!$2:$2,0)),0)</f>
        <v/>
      </c>
      <c r="ED599">
        <f>IFERROR(INDEX(ADJ!$A$1:$BZ$1000,MATCH(PAYROLL!$D599,ADJ!A$1:A$500,0),MATCH(PAYROLL!ED$2,ADJ!$2:$2,0)),0)</f>
        <v/>
      </c>
      <c r="EE599">
        <f>IFERROR(INDEX(ADJ!$A$1:$BZ$1000,MATCH(PAYROLL!$D599,ADJ!A$1:A$500,0),MATCH(PAYROLL!EE$2,ADJ!$2:$2,0)),0)</f>
        <v/>
      </c>
      <c r="EF599">
        <f>IFERROR(INDEX(ADJ!$A$1:$BZ$1000,MATCH(PAYROLL!$D599,ADJ!A$1:A$500,0),MATCH(PAYROLL!EF$2,ADJ!$2:$2,0)),0)</f>
        <v/>
      </c>
      <c r="EG599">
        <f>IFERROR(INDEX(ADJ!$A$1:$BZ$1000,MATCH(PAYROLL!$D599,ADJ!A$1:A$500,0),MATCH(PAYROLL!EG$2,ADJ!$2:$2,0)),0)</f>
        <v/>
      </c>
      <c r="EH599">
        <f>IFERROR(INDEX(ADJ!$A$1:$BZ$1000,MATCH(PAYROLL!$D599,ADJ!A$1:A$500,0),MATCH(PAYROLL!EH$2,ADJ!$2:$2,0)),0)</f>
        <v/>
      </c>
      <c r="EI599">
        <f>IFERROR(INDEX(ADJ!$A$1:$BZ$1000,MATCH(PAYROLL!D599,ADJ!A$1:A$500,0),MATCH(PAYROLL!EI$2,ADJ!$2:$2,0)),0)</f>
        <v/>
      </c>
      <c r="EJ599">
        <f>IFERROR(INDEX(ADJ!$A$1:$BZ$1000,MATCH(PAYROLL!$D599,ADJ!A$1:A$500,0),MATCH(PAYROLL!EJ$2,ADJ!$2:$2,0)),0)</f>
        <v/>
      </c>
      <c r="EK599">
        <f>SUM(DZ599:EJ599)</f>
        <v/>
      </c>
    </row>
    <row r="600">
      <c r="A600" t="n">
        <v>598</v>
      </c>
      <c r="B600" t="inlineStr">
        <is>
          <t>Lương Văn Quân</t>
        </is>
      </c>
      <c r="D600" t="inlineStr">
        <is>
          <t>157059-01</t>
        </is>
      </c>
      <c r="S600">
        <f>IFERROR(INDEX(PIS!$A$1:$BZ$1000,MATCH($D600,PIS!C$1:C$500,0),MATCH("Lương CB tháng trước",PIS!$1:$1,0)),0)</f>
        <v/>
      </c>
      <c r="T600">
        <f>IFERROR(INDEX(PIS!$A$1:$BZ$1000,MATCH($D600,PIS!C$1:C$500,0),MATCH("Lương CB hiện tại",PIS!$1:$1,0)),0)</f>
        <v/>
      </c>
      <c r="U600">
        <f>IFERROR(INDEX(PIS!$A$1:$BZ$1000,MATCH($D600,PIS!C$1:C$500,0),MATCH("Lương đóng BHBB",PIS!$1:$1,0)),0)</f>
        <v/>
      </c>
      <c r="V600">
        <f>IFERROR(INDEX(PIS!$A$1:$BZ$1000,MATCH($D600,PIS!C$1:C$500,0),MATCH(V$2,PIS!$2:$2,0)),0)</f>
        <v/>
      </c>
      <c r="W600">
        <f>IFERROR(INDEX(PIS!$A$1:$BZ$1000,MATCH($D600,PIS!C$1:C$500,0),MATCH(W$2,PIS!$2:$2,0)),0)</f>
        <v/>
      </c>
      <c r="X600">
        <f>IFERROR(INDEX(PIS!$A$1:$BZ$1000,MATCH($D600,PIS!C$1:C$500,0),MATCH(X$2,PIS!$2:$2,0)),0)</f>
        <v/>
      </c>
      <c r="Y600">
        <f>IFERROR(INDEX(PIS!$A$1:$BZ$1000,MATCH($D600,PIS!C$1:C$500,0),MATCH(Y$2,PIS!$2:$2,0)),0)</f>
        <v/>
      </c>
      <c r="Z600">
        <f>IFERROR(INDEX(PIS!$A$1:$BZ$1000,MATCH($D600,PIS!C$1:C$500,0),MATCH(Z$2,PIS!$2:$2,0)),0)</f>
        <v/>
      </c>
      <c r="AA600">
        <f>IFERROR(INDEX(PIS!$A$1:$BZ$1000,MATCH($D600,PIS!C$1:C$500,0),MATCH(AA$2,PIS!$2:$2,0)),0)</f>
        <v/>
      </c>
      <c r="AB600">
        <f>IFERROR(INDEX(PIS!$A$1:$BZ$1000,MATCH($D600,PIS!C$1:C$500,0),MATCH(AB$2,PIS!$2:$2,0)),0)</f>
        <v/>
      </c>
      <c r="AC600">
        <f>SUM(V600:AB600)</f>
        <v/>
      </c>
      <c r="AD600">
        <f>IFERROR(INDEX(TIMESHEET!$A$1:$AI$5000,MATCH($D600,TIMESHEET!A$1:A$500,0),MATCH("T100",TIMESHEET!$2:$2,0))-2,0)</f>
        <v/>
      </c>
      <c r="AE600">
        <f>IFERROR(INDEX(TIMESHEET!$A$1:$AI$5000,MATCH($D600,TIMESHEET!A$1:A$500,0),MATCH("T202",TIMESHEET!$2:$2,0)),0)</f>
        <v/>
      </c>
      <c r="AF600">
        <f>IFERROR(INDEX(TIMESHEET!$A$1:$AI$5000,MATCH($D600,TIMESHEET!A$1:A$500,0),MATCH("T302",TIMESHEET!$2:$2,0)),0)</f>
        <v/>
      </c>
      <c r="AG600">
        <f>IFERROR(INDEX(TIMESHEET!$A$1:$AI$5000,MATCH($D600,TIMESHEET!A$1:A$500,0),MATCH("T406",TIMESHEET!$2:$2,0)),0)</f>
        <v/>
      </c>
      <c r="AH600">
        <f>AE600+AG600</f>
        <v/>
      </c>
      <c r="AI600">
        <f>IFERROR(INDEX(TIMESHEET!$A$1:$AI$5000,MATCH($D600,TIMESHEET!A$1:A$500,0),MATCH("T701",TIMESHEET!$2:$2,0)),0)</f>
        <v/>
      </c>
      <c r="AJ600">
        <f>IFERROR(INDEX(TIMESHEET!$A$1:$AI$5000,MATCH($D600,TIMESHEET!B$1:B$500,0),MATCH("T320",TIMESHEET!$2:$2,0)),0)</f>
        <v/>
      </c>
      <c r="AK600">
        <f>IFERROR(IF(LEFT(INDEX(PIS!O$1:O$500,MATCH(D600,PIS!C$1:C$500)),1)="M",T600/AD600*SUM(AE600:AG600),T600*AD600),0)</f>
        <v/>
      </c>
      <c r="AL600">
        <f>IFERROR(INDEX(ADJ!$A$1:$BZ$1000,MATCH(PAYROLL!D600,ADJ!A$1:A$500,0),MATCH(PAYROLL!AL$2,ADJ!$2:$2,0)),0)</f>
        <v/>
      </c>
      <c r="AM600">
        <f>SUM(AK600:AL600)</f>
        <v/>
      </c>
      <c r="AN600">
        <f>IFERROR(ROUND(V600/$AD600*$AH600,0),0)</f>
        <v/>
      </c>
      <c r="AO600">
        <f>IFERROR(ROUND(W600/$AD600*$AH600,0),0)</f>
        <v/>
      </c>
      <c r="AP600">
        <f>IFERROR(ROUND(X600/$AD600*$AE600,0),0)</f>
        <v/>
      </c>
      <c r="AQ600">
        <f>IFERROR(ROUND(Y600/$AD600*$AH600,0),0)</f>
        <v/>
      </c>
      <c r="AR600">
        <f>IFERROR(ROUND(Z600/$AD600*$AH600,0),0)</f>
        <v/>
      </c>
      <c r="AS600">
        <f>IFERROR(ROUND(AA600/$AD600*$AH600,0),0)</f>
        <v/>
      </c>
      <c r="AT600">
        <f>IFERROR(IF((AE600+AF600+AG600)&gt;13,AB600,ROUND(AB600/AD600*AH600,0)),0)</f>
        <v/>
      </c>
      <c r="AU600">
        <f>IFERROR(INDEX(ADJ!$A$1:$BZ$1000,MATCH(PAYROLL!D600,ADJ!A$1:A$500,0),MATCH(PAYROLL!AU$2,ADJ!$2:$2,0)),0)</f>
        <v/>
      </c>
      <c r="AV600">
        <f>ROUND(SUM(AN600:AU600),0)</f>
        <v/>
      </c>
      <c r="AW600">
        <f>IFERROR(INDEX(TIMESHEET!$A$1:$AI$5000,MATCH(PAYROLL!D600,TIMESHEET!A$1:A$500,0),MATCH("T620",TIMESHEET!$2:$2,0)),0)</f>
        <v/>
      </c>
      <c r="AX600">
        <f>IFERROR(INDEX(TIMESHEET!$A$1:$AI$5000,MATCH(PAYROLL!D600,TIMESHEET!A$1:A$500,0),MATCH("T601",TIMESHEET!$2:$2,0)),0)</f>
        <v/>
      </c>
      <c r="AY600">
        <f>IFERROR(INDEX(TIMESHEET!$A$1:$AI$5000,MATCH(PAYROLL!D600,TIMESHEET!A$1:A$500,0),MATCH("T602",TIMESHEET!$2:$2,0)),0)</f>
        <v/>
      </c>
      <c r="AZ600">
        <f>IFERROR(INDEX(TIMESHEET!$A$1:$AI$5000,MATCH(PAYROLL!D600,TIMESHEET!A$1:A$500,0),MATCH("T603",TIMESHEET!$2:$2,0)),0)</f>
        <v/>
      </c>
      <c r="BA600">
        <f>IFERROR(INDEX(TIMESHEET!$A$1:$AI$5000,MATCH(PAYROLL!D600,TIMESHEET!A$1:A$500,0),MATCH("T611",TIMESHEET!$2:$2,0)),0)</f>
        <v/>
      </c>
      <c r="BB600">
        <f>IFERROR(INDEX(TIMESHEET!$A$1:$AI$5000,MATCH(PAYROLL!D600,TIMESHEET!A$1:A$500,0),MATCH("T612",TIMESHEET!$2:$2,0)),0)</f>
        <v/>
      </c>
      <c r="BC600">
        <f>IFERROR(INDEX(TIMESHEET!$A$1:$AI$5000,MATCH(PAYROLL!D600,TIMESHEET!A$1:A$500,0),MATCH("T613",TIMESHEET!$2:$2,0)),0)</f>
        <v/>
      </c>
      <c r="BD600">
        <f>IFERROR(INDEX(TIMESHEET!$A$1:$AI$5000,MATCH(PAYROLL!D600,TIMESHEET!A$1:A$500,0),MATCH("T500",TIMESHEET!$2:$2,0)),0)</f>
        <v/>
      </c>
      <c r="BE600">
        <f>IFERROR(IF(LEFT(INDEX(PIS!O$1:O$500,MATCH(D600,PIS!C$1:C$500)),1)="M",T600/AD600/8*(AW600+AX600*1.5+AY600*2+AZ600*3+BA600*2.1+BB600*2.7+BC600*3.9+BD600*0.3),T600/8*(AW600+AX600*1.5+AY600*2+AZ600*3+BA600*2.1+BB600*2.7+BC600*3.9+BD600*0.3)),0)</f>
        <v/>
      </c>
      <c r="BF600">
        <f>IFERROR(INDEX(ADJ!$A$1:$BZ$1000,MATCH(PAYROLL!$D600,ADJ!A$1:A$500,0),MATCH(PAYROLL!BF$2,ADJ!$2:$2,0)),0)</f>
        <v/>
      </c>
      <c r="BG600">
        <f>IFERROR(INDEX(ADJ!$A$1:$BZ$1000,MATCH(PAYROLL!D600,ADJ!A$1:A$500,0),MATCH(PAYROLL!BG$2,ADJ!$2:$2,0)),0)</f>
        <v/>
      </c>
      <c r="BH600">
        <f>IFERROR(INDEX(ADJ!$A$1:$BZ$1000,MATCH(PAYROLL!D600,ADJ!A$1:A$500,0),MATCH(PAYROLL!BH$2,ADJ!$2:$2,0)),0)</f>
        <v/>
      </c>
      <c r="BI600">
        <f>IFERROR(INDEX(ADJ!$A$1:$BZ$1000,MATCH(PAYROLL!D600,ADJ!A$1:A$500,0),MATCH(PAYROLL!BI$2,ADJ!$2:$2,0)),0)</f>
        <v/>
      </c>
      <c r="BJ600">
        <f>IFERROR(INDEX(ADJ!$A$1:$BZ$1000,MATCH(PAYROLL!D600,ADJ!A$1:A$500,0),MATCH(PAYROLL!BJ$2,ADJ!$2:$2,0)),0)</f>
        <v/>
      </c>
      <c r="BK600">
        <f>SUM(BF600:BJ600)</f>
        <v/>
      </c>
      <c r="BL600">
        <f>IFERROR(INDEX(ADJ!$A$1:$BZ$1000,MATCH(PAYROLL!D600,ADJ!A$1:A$500,0),MATCH(PAYROLL!BL$2,ADJ!$2:$2,0)),0)</f>
        <v/>
      </c>
      <c r="BM600">
        <f>IFERROR(INDEX(ADJ!$A$1:$BZ$1000,MATCH(PAYROLL!D600,ADJ!A$1:A$500,0),MATCH(PAYROLL!BM$2,ADJ!$2:$2,0)),0)</f>
        <v/>
      </c>
      <c r="BN600">
        <f>IFERROR(INDEX(ADJ!$A$1:$BZ$1000,MATCH(PAYROLL!D600,ADJ!A$1:A$500,0),MATCH(PAYROLL!BN$2,ADJ!$2:$2,0)),0)</f>
        <v/>
      </c>
      <c r="BO600">
        <f>IFERROR(INDEX(ADJ!$A$1:$BZ$1000,MATCH(PAYROLL!D600,ADJ!A$1:A$500,0),MATCH(PAYROLL!BO$2,ADJ!$2:$2,0)),0)</f>
        <v/>
      </c>
      <c r="BP600">
        <f>SUM(AM600,AV600,BE600,BK600,BL600:BO600)</f>
        <v/>
      </c>
      <c r="BQ600">
        <f>BO600</f>
        <v/>
      </c>
      <c r="BR600">
        <f>IFERROR(ROUND(IF(LEFT(INDEX(PIS!O$1:O$500,MATCH(D600,PIS!C$1:C$500)),1)="D",T600/8*(BD600*0.3),IF(LEFT(INDEX(PIS!O$1:O$500,MATCH(D600,PIS!C$1:C$500)),1)="H",T600*($BD600*0.3),T600/$AD600/8*($BD600*0.3))),0),0)</f>
        <v/>
      </c>
      <c r="BS600">
        <f>IF(AP600&lt;1,0,MIN(AP600,730000))</f>
        <v/>
      </c>
      <c r="BT600">
        <f>IFERROR(ROUND((BE600-SUM(AW600:BC600)*T600/AD600/8),0)-BR600,0)</f>
        <v/>
      </c>
      <c r="BU600">
        <f>AO600</f>
        <v/>
      </c>
      <c r="BV600">
        <f>SUM(BQ600:BU600)</f>
        <v/>
      </c>
      <c r="BW600">
        <f>BP600-BV600</f>
        <v/>
      </c>
      <c r="BX600">
        <f>IFERROR(IF(RIGHT(INDEX(PIS!O$1:O$500,MATCH(D600,PIS!C$1:C$500)),5)="Gross",MIN(U600+V600,VLOOKUP("R700",TSC!B:C,2,0)*VLOOKUP("R101",TSC!B:C,2,0))*VLOOKUP("R701",TSC!B:C,2,0)%,0),0)</f>
        <v/>
      </c>
      <c r="BY600">
        <f>IFERROR(IF(RIGHT(INDEX(PIS!O$1:O$500,MATCH(D600,PIS!C$1:C$500)),5)="Gross",MIN(U600+V600,VLOOKUP("R700",TSC!B:C,2,0)*VLOOKUP("R101",TSC!B:C,2,0))*VLOOKUP("T704",TSC!B:C,2,0)%,0),0)</f>
        <v/>
      </c>
      <c r="BZ600">
        <f>IFERROR(IF(RIGHT(INDEX(PIS!O$1:O$500,MATCH(D600,PIS!C$1:C$500)),5)="Gross",MIN(U600+V600,VLOOKUP("R700",TSC!B:C,2,0)*VLOOKUP("1",TSC!F:G,2,0))*VLOOKUP("T705",TSC!B:C,2,0)%,0),0)</f>
        <v/>
      </c>
      <c r="CA600">
        <f>IFERROR(INDEX(ADJ!$A$1:$BZ$1000,MATCH(PAYROLL!D600,ADJ!A$1:A$500,0),MATCH(PAYROLL!CA$2,ADJ!$2:$2,0)),0)</f>
        <v/>
      </c>
      <c r="CB600">
        <f>IFERROR(INDEX(ADJ!$A$1:$BZ$1000,MATCH(PAYROLL!D600,ADJ!A$1:A$500,0),MATCH(PAYROLL!CB$2,ADJ!$2:$2,0)),0)</f>
        <v/>
      </c>
      <c r="CC600">
        <f>SUM(BX600:CB600)</f>
        <v/>
      </c>
      <c r="CD600">
        <f>IFERROR(INDEX(PIS!$A$1:$BZ$1000,MATCH(PAYROLL!D600,PIS!C$1:C$500,0),MATCH(PAYROLL!CD$1,PIS!$1:$1,0)),0)</f>
        <v/>
      </c>
      <c r="CE600">
        <f>IFERROR(IF(OR(INDEX(PIS!P$1:P$500,MATCH(D600,PIS!C$1:C$500,0))="LT2",INDEX(PIS!P$1:P$500,MATCH(D600,PIS!C$1:C$500,0))="P10"),0,SUM(CC600,CD600*VLOOKUP("R601",TSC!B:C,2,0),VLOOKUP("R602",TSC!B:C,2,0))),0)</f>
        <v/>
      </c>
      <c r="CF600">
        <f>MAX(BW600-CE600,0)</f>
        <v/>
      </c>
      <c r="CG600">
        <f>IFERROR(IF(OR(RIGHT(INDEX(PIS!P$1:P$500,MATCH(D600,PIS!C$1:C$500)),5)="P10",RIGHT(INDEX(PIS!P$1:P$500,MATCH(D600,PIS!C$1:C$500)),5)="CK"),0,IF(CF600&lt;=5000000,CF600*5%,IF(CF600&lt;=10000000,CF600*10%-250000,IF(CF600&lt;=18000000,CF600*15%-750000,IF(CF600&lt;=32000000,CF600*20%-1650000,IF(CF600&lt;=52000000,CF600*25%-3250000,IF(CF600&lt;=80000000,BH600*30%-5850000,CF600*35%-9850000))))))),0)</f>
        <v/>
      </c>
      <c r="CH600">
        <f>IFERROR(IF(OR(INDEX(PIS!P$1:P$500,MATCH(D600,PIS!C$1:C$500))="LT",INDEX(PIS!P$1:P$500,MATCH(D600,PIS!C$1:C$500))="CK"),0,IF(CF600&lt;2000000,0,CF600*10%)),0)</f>
        <v/>
      </c>
      <c r="CI600">
        <f>IFERROR(INDEX(ADJ!$A$1:$BZ$1000,MATCH(PAYROLL!D600,ADJ!A$1:A$500,0),MATCH(PAYROLL!CI$2,ADJ!$2:$2,0)),0)</f>
        <v/>
      </c>
      <c r="CJ600">
        <f>IFERROR(INDEX(ADJ!$A$1:$BZ$1000,MATCH(PAYROLL!D600,ADJ!A$1:A$500,0),MATCH(PAYROLL!CJ$2,ADJ!$2:$2,0)),0)</f>
        <v/>
      </c>
      <c r="CK600">
        <f>IFERROR(INDEX(ADJ!$A$1:$BZ$1000,MATCH(PAYROLL!D600,ADJ!A$1:A$500,0),MATCH(PAYROLL!CK$2,ADJ!$2:$2,0)),0)</f>
        <v/>
      </c>
      <c r="CL600">
        <f>SUM(CG600:CK600)</f>
        <v/>
      </c>
      <c r="CM600">
        <f>ROUND(SUM(CH600:CK600),0)</f>
        <v/>
      </c>
      <c r="CN600">
        <f>IFERROR(INDEX(CSDA!D$1:D$500,MATCH($CN$2,CSDA!C$1:C$500,0))*INDEX(PIS!V$1:V$500,MATCH(D600,PIS!C$1:C$500))+INDEX(ADJ!$A$1:$BZ$1000,MATCH(PAYROLL!D600,ADJ!A$1:A$500,0),MATCH(PAYROLL!CN$2,ADJ!$2:$2,0)),0)</f>
        <v/>
      </c>
      <c r="CO600">
        <f>IFERROR(INDEX(ADJ!$A$1:$BZ$1000,MATCH(PAYROLL!D600,ADJ!A$1:A$500,0),MATCH(PAYROLL!CO$2,ADJ!$2:$2,0)),0)</f>
        <v/>
      </c>
      <c r="CP600">
        <f>IFERROR(INDEX(ADJ!$A$1:$BZ$1000,MATCH(PAYROLL!D600,ADJ!A$1:A$500,0),MATCH(PAYROLL!CP$2,ADJ!$2:$2,0)),0)</f>
        <v/>
      </c>
      <c r="CQ600">
        <f>BP600-CL600-CI600-CM600-CN600-CO600-CP600-CC600</f>
        <v/>
      </c>
      <c r="CR600">
        <f>IFERROR(IF(RIGHT(INDEX(PIS!O$1:O$500,MATCH(D600,PIS!C$1:C$500,0)),5)="Gross",MIN(U600+V600,VLOOKUP("R700",TSC!B:C,2,0)*VLOOKUP("R101",TSC!B:C,2,0))*(VLOOKUP("T711",TSC!B:C,2,0)+VLOOKUP("T712",TSC!B:C,2,0))%,MIN(T600+V600,VLOOKUP("R700",TSC!B:C,2,0)*VLOOKUP("R101",TSC!B:C,2,0))*(VLOOKUP("T711",TSC!B:C,2,0)+VLOOKUP("T712",TSC!B:C,2,0)+VLOOKUP("R701",TSC!B:C,2,0))%),0)</f>
        <v/>
      </c>
      <c r="CS600">
        <f>IFERROR(IF(RIGHT(INDEX(PIS!O$1:O$500,MATCH(D600,PIS!C$1:C$500,0)),5)="Gross",MIN(U600+V600,VLOOKUP("R700",TSC!B:C,2,0)*VLOOKUP("R101",TSC!B:C,2,0))*(VLOOKUP("T714",TSC!B:C,2,0))%,MIN(T600+V600,VLOOKUP("R700",TSC!B:C,2,0)*VLOOKUP("R101",TSC!B:C,2,0))*(VLOOKUP("T704",TSC!B:C,2,0)+VLOOKUP("T714",TSC!B:C,2,0))%),0)</f>
        <v/>
      </c>
      <c r="CT600">
        <f>IFERROR(IF(RIGHT(INDEX(PIS!O$1:O$500,MATCH(D600,PIS!C$1:C$500,0)),5)="Gross",MIN(U600+V600,VLOOKUP("R700",TSC!B:C,2,0)*VLOOKUP("R101",TSC!B:C,2,0))*VLOOKUP("T705",TSC!B:C,2,0)%,MIN(T600+V600,VLOOKUP("R700",TSC!B:C,2,0)*VLOOKUP("R101",TSC!B:C,2,0))*VLOOKUP("T705",TSC!B:C,2,0)%),0)</f>
        <v/>
      </c>
      <c r="CU600">
        <f>IFERROR(IF(RIGHT(INDEX(PIS!O$1:O$500,MATCH(D600,PIS!C$1:C$500,0)),5)="Gross",MIN(U600+V600,VLOOKUP("R700",TSC!B:C,2,0)*VLOOKUP("R101",TSC!B:C,2,0))*(VLOOKUP("T713",TSC!B:C,2,0))%,MIN(T600+V600,VLOOKUP("R700",TSC!B:C,2,0)*VLOOKUP("R101",TSC!B:C,2,0))*(VLOOKUP("T713",TSC!B:C,2,0))%),0)</f>
        <v/>
      </c>
      <c r="CV600">
        <f>IFERROR(INDEX(ADJ!$A$1:$BZ$1000,MATCH(PAYROLL!D600,ADJ!A$1:A$500,0),MATCH(PAYROLL!CV$2,ADJ!$2:$2,0)),0)</f>
        <v/>
      </c>
      <c r="CW600">
        <f>IFERROR(INDEX(ADJ!$A$1:$BZ$1000,MATCH(PAYROLL!D600,ADJ!A$1:A$500,0),MATCH(PAYROLL!CW$2,ADJ!$2:$2,0)),0)</f>
        <v/>
      </c>
      <c r="CX600">
        <f>SUM(CR600:CW600)</f>
        <v/>
      </c>
      <c r="CY600">
        <f>ROUND(IF(CR600&gt;0,T600+V600*VLOOKUP("R202",TSC!$B$1:$C$500,2,0),0),0)</f>
        <v/>
      </c>
      <c r="CZ600">
        <f>IFERROR(INDEX(CSDA!D$1:D$500,MATCH($CZ$2,CSDA!C$1:C$500,0)),0)</f>
        <v/>
      </c>
      <c r="DA600">
        <f>ROUND(T600*0.7%,0)</f>
        <v/>
      </c>
      <c r="DB600">
        <f>ROUND(T600/12,0)</f>
        <v/>
      </c>
      <c r="DC600">
        <f ref="DC600" t="array">IFERROR(INDEX(CSDA!D$1:D$500,MATCH("Trích giữ"&amp;PAYROLL!DC$2,CSDA!A$1:A$500&amp;CSDA!C$1:C$500,0)),0)</f>
        <v/>
      </c>
      <c r="DD600">
        <f ref="DD600" t="array">IFERROR(INDEX(CSDA!D$1:D$500,MATCH("Trích giữ"&amp;PAYROLL!DD$2,CSDA!A$1:A$500&amp;CSDA!C$1:C$500,0)),0)</f>
        <v/>
      </c>
      <c r="DE600">
        <f ref="DE600" t="array">IFERROR(INDEX(CSDA!D$1:D$500,MATCH("Trích giữ"&amp;PAYROLL!DE$2,CSDA!A$1:A$500&amp;CSDA!C$1:C$500,0)),0)</f>
        <v/>
      </c>
      <c r="DF600">
        <f>IFERROR(INDEX(CSDA!D$1:D$500,MATCH(PAYROLL!DF$2,CSDA!C$1:C$500,0)),0)</f>
        <v/>
      </c>
      <c r="DG600">
        <f ref="DG600" t="array">IFERROR(INDEX(CSDA!D$1:D$500,MATCH("Trích giữ"&amp;PAYROLL!DG$2,CSDA!A$1:A$500&amp;CSDA!C$1:C$500,0)),0)</f>
        <v/>
      </c>
      <c r="DH600">
        <f>ROUND(T600/26,0)</f>
        <v/>
      </c>
      <c r="DI600">
        <f ref="DI600" t="array">IFERROR(INDEX(CSDA!D$1:D$500,MATCH("Trích giữ"&amp;PAYROLL!DI$2,CSDA!A$1:A$500&amp;CSDA!C$1:C$500,0)),0)</f>
        <v/>
      </c>
      <c r="DJ600">
        <f>IF(U600=0,T600*21.5%-BL600,0)</f>
        <v/>
      </c>
      <c r="DK600">
        <f ref="DK600" t="array">IFERROR(INDEX(CSDA!D$1:D$500,MATCH("Trích giữ"&amp;PAYROLL!DK$2,CSDA!A$1:A$500&amp;CSDA!C$1:C$500,0)),0)</f>
        <v/>
      </c>
      <c r="DL600">
        <f>IFERROR(INDEX(CSDA!D$1:D$500,MATCH(PAYROLL!DL$2,CSDA!C$1:C$500,0))/12,0)</f>
        <v/>
      </c>
      <c r="DM600">
        <f>SUM(DB600:DL600)</f>
        <v/>
      </c>
      <c r="DN600">
        <f>IFERROR(INDEX(ADJ!$A$1:$BZ$1000,MATCH(PAYROLL!D600,ADJ!A$1:A$500,0),MATCH(PAYROLL!DN$2,ADJ!$2:$2,0)),0)</f>
        <v/>
      </c>
      <c r="DO600">
        <f>IFERROR(SUM(BP600,DM600:DN600,CX600:DA600)-DT600,0)</f>
        <v/>
      </c>
      <c r="DP600">
        <f ref="DP600" t="array">SUM(BW600*IFERROR(INDEX(CSDA!D$1:D$500,MATCH(BW$2,CSDA!C$1:C$500,0)),0)%,CX600*IFERROR(INDEX(CSDA!D$1:D$500,MATCH(CX$2,CSDA!C$1:C$500,0)),0)%,DA600*IFERROR(INDEX(CSDA!D$1:D$500,MATCH(DA$2,CSDA!C$1:C$500,0)),0)%,DB600*IFERROR(INDEX(CSDA!D$1:D$500,MATCH(DB$2,CSDA!C$1:C$500,0)),0)%,DF600*IFERROR(INDEX(CSDA!D$1:D$500,MATCH("Phí dịch vụ"&amp;PAYROLL!DF$2,CSDA!A$1:A$500&amp;CSDA!C$1:C$500,0)),0)%,DC600*IFERROR(INDEX(CSDA!D$1:D$500,MATCH("Phí dịch vụ"&amp;PAYROLL!DC$2,CSDA!A$1:A$500&amp;CSDA!C$1:C$500,0)),0)%,DH600*IFERROR(INDEX(CSDA!D$1:D$500,MATCH("Phí dịch vụ"&amp;PAYROLL!DH$2,CSDA!A$1:A$500&amp;CSDA!C$1:C$500,0)),0)%,DJ600*IFERROR(INDEX(CSDA!D$1:D$500,MATCH("Phí dịch vụ"&amp;PAYROLL!DJ$2,CSDA!A$1:A$500&amp;CSDA!C$1:C$500,0)),0)%,BN600*IFERROR(INDEX(CSDA!D$1:D$500,MATCH(BN$2,CSDA!C$1:C$500,0)),0)%)-BN600*7%</f>
        <v/>
      </c>
      <c r="DQ600">
        <f>IFERROR(INDEX(ADJ!$A$1:$BZ$1000,MATCH(PAYROLL!D600,ADJ!A$1:A$500,0),MATCH(PAYROLL!DQ$2,ADJ!$2:$2,0)),0)</f>
        <v/>
      </c>
      <c r="DR600">
        <f>IFERROR(INDEX(ADJ!$A$1:$BZ$1000,MATCH(PAYROLL!D600,ADJ!A$1:A$500,0),MATCH(PAYROLL!DR$2,ADJ!$2:$2,0)),0)</f>
        <v/>
      </c>
      <c r="DS600">
        <f>SUM(DP600:DR600)</f>
        <v/>
      </c>
      <c r="DT600">
        <f>EK600</f>
        <v/>
      </c>
      <c r="DU600">
        <f>SUM(DO600:DR600)</f>
        <v/>
      </c>
      <c r="DV600">
        <f>ROUND(DU600*0.1,0)</f>
        <v/>
      </c>
      <c r="DW600">
        <f>DU600+DV600</f>
        <v/>
      </c>
      <c r="DZ600">
        <f>IFERROR(INDEX(ADJ!$A$1:$BZ$1000,MATCH(PAYROLL!$D600,ADJ!A$1:A$500,0),MATCH(PAYROLL!DZ$2,ADJ!$2:$2,0)),0)</f>
        <v/>
      </c>
      <c r="EA600">
        <f>IFERROR(INDEX(ADJ!$A$1:$BZ$1000,MATCH(PAYROLL!$D600,ADJ!A$1:A$500,0),MATCH(PAYROLL!EA$2,ADJ!$2:$2,0)),0)</f>
        <v/>
      </c>
      <c r="EB600">
        <f>IFERROR(INDEX(ADJ!$A$1:$BZ$1000,MATCH(PAYROLL!$D600,ADJ!A$1:A$500,0),MATCH(PAYROLL!EB$2,ADJ!$2:$2,0)),0)</f>
        <v/>
      </c>
      <c r="EC600">
        <f>IFERROR(INDEX(ADJ!$A$1:$BZ$1000,MATCH(PAYROLL!$D600,ADJ!A$1:A$500,0),MATCH(PAYROLL!EC$2,ADJ!$2:$2,0)),0)</f>
        <v/>
      </c>
      <c r="ED600">
        <f>IFERROR(INDEX(ADJ!$A$1:$BZ$1000,MATCH(PAYROLL!$D600,ADJ!A$1:A$500,0),MATCH(PAYROLL!ED$2,ADJ!$2:$2,0)),0)</f>
        <v/>
      </c>
      <c r="EE600">
        <f>IFERROR(INDEX(ADJ!$A$1:$BZ$1000,MATCH(PAYROLL!$D600,ADJ!A$1:A$500,0),MATCH(PAYROLL!EE$2,ADJ!$2:$2,0)),0)</f>
        <v/>
      </c>
      <c r="EF600">
        <f>IFERROR(INDEX(ADJ!$A$1:$BZ$1000,MATCH(PAYROLL!$D600,ADJ!A$1:A$500,0),MATCH(PAYROLL!EF$2,ADJ!$2:$2,0)),0)</f>
        <v/>
      </c>
      <c r="EG600">
        <f>IFERROR(INDEX(ADJ!$A$1:$BZ$1000,MATCH(PAYROLL!$D600,ADJ!A$1:A$500,0),MATCH(PAYROLL!EG$2,ADJ!$2:$2,0)),0)</f>
        <v/>
      </c>
      <c r="EH600">
        <f>IFERROR(INDEX(ADJ!$A$1:$BZ$1000,MATCH(PAYROLL!$D600,ADJ!A$1:A$500,0),MATCH(PAYROLL!EH$2,ADJ!$2:$2,0)),0)</f>
        <v/>
      </c>
      <c r="EI600">
        <f>IFERROR(INDEX(ADJ!$A$1:$BZ$1000,MATCH(PAYROLL!D600,ADJ!A$1:A$500,0),MATCH(PAYROLL!EI$2,ADJ!$2:$2,0)),0)</f>
        <v/>
      </c>
      <c r="EJ600">
        <f>IFERROR(INDEX(ADJ!$A$1:$BZ$1000,MATCH(PAYROLL!$D600,ADJ!A$1:A$500,0),MATCH(PAYROLL!EJ$2,ADJ!$2:$2,0)),0)</f>
        <v/>
      </c>
      <c r="EK600">
        <f>SUM(DZ600:EJ600)</f>
        <v/>
      </c>
    </row>
    <row r="601">
      <c r="A601" t="n">
        <v>599</v>
      </c>
      <c r="B601" t="inlineStr">
        <is>
          <t>Lường Văn Sơn</t>
        </is>
      </c>
      <c r="D601" t="inlineStr">
        <is>
          <t>157227-01</t>
        </is>
      </c>
      <c r="S601">
        <f>IFERROR(INDEX(PIS!$A$1:$BZ$1000,MATCH($D601,PIS!C$1:C$500,0),MATCH("Lương CB tháng trước",PIS!$1:$1,0)),0)</f>
        <v/>
      </c>
      <c r="T601">
        <f>IFERROR(INDEX(PIS!$A$1:$BZ$1000,MATCH($D601,PIS!C$1:C$500,0),MATCH("Lương CB hiện tại",PIS!$1:$1,0)),0)</f>
        <v/>
      </c>
      <c r="U601">
        <f>IFERROR(INDEX(PIS!$A$1:$BZ$1000,MATCH($D601,PIS!C$1:C$500,0),MATCH("Lương đóng BHBB",PIS!$1:$1,0)),0)</f>
        <v/>
      </c>
      <c r="V601">
        <f>IFERROR(INDEX(PIS!$A$1:$BZ$1000,MATCH($D601,PIS!C$1:C$500,0),MATCH(V$2,PIS!$2:$2,0)),0)</f>
        <v/>
      </c>
      <c r="W601">
        <f>IFERROR(INDEX(PIS!$A$1:$BZ$1000,MATCH($D601,PIS!C$1:C$500,0),MATCH(W$2,PIS!$2:$2,0)),0)</f>
        <v/>
      </c>
      <c r="X601">
        <f>IFERROR(INDEX(PIS!$A$1:$BZ$1000,MATCH($D601,PIS!C$1:C$500,0),MATCH(X$2,PIS!$2:$2,0)),0)</f>
        <v/>
      </c>
      <c r="Y601">
        <f>IFERROR(INDEX(PIS!$A$1:$BZ$1000,MATCH($D601,PIS!C$1:C$500,0),MATCH(Y$2,PIS!$2:$2,0)),0)</f>
        <v/>
      </c>
      <c r="Z601">
        <f>IFERROR(INDEX(PIS!$A$1:$BZ$1000,MATCH($D601,PIS!C$1:C$500,0),MATCH(Z$2,PIS!$2:$2,0)),0)</f>
        <v/>
      </c>
      <c r="AA601">
        <f>IFERROR(INDEX(PIS!$A$1:$BZ$1000,MATCH($D601,PIS!C$1:C$500,0),MATCH(AA$2,PIS!$2:$2,0)),0)</f>
        <v/>
      </c>
      <c r="AB601">
        <f>IFERROR(INDEX(PIS!$A$1:$BZ$1000,MATCH($D601,PIS!C$1:C$500,0),MATCH(AB$2,PIS!$2:$2,0)),0)</f>
        <v/>
      </c>
      <c r="AC601">
        <f>SUM(V601:AB601)</f>
        <v/>
      </c>
      <c r="AD601">
        <f>IFERROR(INDEX(TIMESHEET!$A$1:$AI$5000,MATCH($D601,TIMESHEET!A$1:A$500,0),MATCH("T100",TIMESHEET!$2:$2,0))-2,0)</f>
        <v/>
      </c>
      <c r="AE601">
        <f>IFERROR(INDEX(TIMESHEET!$A$1:$AI$5000,MATCH($D601,TIMESHEET!A$1:A$500,0),MATCH("T202",TIMESHEET!$2:$2,0)),0)</f>
        <v/>
      </c>
      <c r="AF601">
        <f>IFERROR(INDEX(TIMESHEET!$A$1:$AI$5000,MATCH($D601,TIMESHEET!A$1:A$500,0),MATCH("T302",TIMESHEET!$2:$2,0)),0)</f>
        <v/>
      </c>
      <c r="AG601">
        <f>IFERROR(INDEX(TIMESHEET!$A$1:$AI$5000,MATCH($D601,TIMESHEET!A$1:A$500,0),MATCH("T406",TIMESHEET!$2:$2,0)),0)</f>
        <v/>
      </c>
      <c r="AH601">
        <f>AE601+AG601</f>
        <v/>
      </c>
      <c r="AI601">
        <f>IFERROR(INDEX(TIMESHEET!$A$1:$AI$5000,MATCH($D601,TIMESHEET!A$1:A$500,0),MATCH("T701",TIMESHEET!$2:$2,0)),0)</f>
        <v/>
      </c>
      <c r="AJ601">
        <f>IFERROR(INDEX(TIMESHEET!$A$1:$AI$5000,MATCH($D601,TIMESHEET!B$1:B$500,0),MATCH("T320",TIMESHEET!$2:$2,0)),0)</f>
        <v/>
      </c>
      <c r="AK601">
        <f>IFERROR(IF(LEFT(INDEX(PIS!O$1:O$500,MATCH(D601,PIS!C$1:C$500)),1)="M",T601/AD601*SUM(AE601:AG601),T601*AD601),0)</f>
        <v/>
      </c>
      <c r="AL601">
        <f>IFERROR(INDEX(ADJ!$A$1:$BZ$1000,MATCH(PAYROLL!D601,ADJ!A$1:A$500,0),MATCH(PAYROLL!AL$2,ADJ!$2:$2,0)),0)</f>
        <v/>
      </c>
      <c r="AM601">
        <f>SUM(AK601:AL601)</f>
        <v/>
      </c>
      <c r="AN601">
        <f>IFERROR(ROUND(V601/$AD601*$AH601,0),0)</f>
        <v/>
      </c>
      <c r="AO601">
        <f>IFERROR(ROUND(W601/$AD601*$AH601,0),0)</f>
        <v/>
      </c>
      <c r="AP601">
        <f>IFERROR(ROUND(X601/$AD601*$AE601,0),0)</f>
        <v/>
      </c>
      <c r="AQ601">
        <f>IFERROR(ROUND(Y601/$AD601*$AH601,0),0)</f>
        <v/>
      </c>
      <c r="AR601">
        <f>IFERROR(ROUND(Z601/$AD601*$AH601,0),0)</f>
        <v/>
      </c>
      <c r="AS601">
        <f>IFERROR(ROUND(AA601/$AD601*$AH601,0),0)</f>
        <v/>
      </c>
      <c r="AT601">
        <f>IFERROR(IF((AE601+AF601+AG601)&gt;13,AB601,ROUND(AB601/AD601*AH601,0)),0)</f>
        <v/>
      </c>
      <c r="AU601">
        <f>IFERROR(INDEX(ADJ!$A$1:$BZ$1000,MATCH(PAYROLL!D601,ADJ!A$1:A$500,0),MATCH(PAYROLL!AU$2,ADJ!$2:$2,0)),0)</f>
        <v/>
      </c>
      <c r="AV601">
        <f>ROUND(SUM(AN601:AU601),0)</f>
        <v/>
      </c>
      <c r="AW601">
        <f>IFERROR(INDEX(TIMESHEET!$A$1:$AI$5000,MATCH(PAYROLL!D601,TIMESHEET!A$1:A$500,0),MATCH("T620",TIMESHEET!$2:$2,0)),0)</f>
        <v/>
      </c>
      <c r="AX601">
        <f>IFERROR(INDEX(TIMESHEET!$A$1:$AI$5000,MATCH(PAYROLL!D601,TIMESHEET!A$1:A$500,0),MATCH("T601",TIMESHEET!$2:$2,0)),0)</f>
        <v/>
      </c>
      <c r="AY601">
        <f>IFERROR(INDEX(TIMESHEET!$A$1:$AI$5000,MATCH(PAYROLL!D601,TIMESHEET!A$1:A$500,0),MATCH("T602",TIMESHEET!$2:$2,0)),0)</f>
        <v/>
      </c>
      <c r="AZ601">
        <f>IFERROR(INDEX(TIMESHEET!$A$1:$AI$5000,MATCH(PAYROLL!D601,TIMESHEET!A$1:A$500,0),MATCH("T603",TIMESHEET!$2:$2,0)),0)</f>
        <v/>
      </c>
      <c r="BA601">
        <f>IFERROR(INDEX(TIMESHEET!$A$1:$AI$5000,MATCH(PAYROLL!D601,TIMESHEET!A$1:A$500,0),MATCH("T611",TIMESHEET!$2:$2,0)),0)</f>
        <v/>
      </c>
      <c r="BB601">
        <f>IFERROR(INDEX(TIMESHEET!$A$1:$AI$5000,MATCH(PAYROLL!D601,TIMESHEET!A$1:A$500,0),MATCH("T612",TIMESHEET!$2:$2,0)),0)</f>
        <v/>
      </c>
      <c r="BC601">
        <f>IFERROR(INDEX(TIMESHEET!$A$1:$AI$5000,MATCH(PAYROLL!D601,TIMESHEET!A$1:A$500,0),MATCH("T613",TIMESHEET!$2:$2,0)),0)</f>
        <v/>
      </c>
      <c r="BD601">
        <f>IFERROR(INDEX(TIMESHEET!$A$1:$AI$5000,MATCH(PAYROLL!D601,TIMESHEET!A$1:A$500,0),MATCH("T500",TIMESHEET!$2:$2,0)),0)</f>
        <v/>
      </c>
      <c r="BE601">
        <f>IFERROR(IF(LEFT(INDEX(PIS!O$1:O$500,MATCH(D601,PIS!C$1:C$500)),1)="M",T601/AD601/8*(AW601+AX601*1.5+AY601*2+AZ601*3+BA601*2.1+BB601*2.7+BC601*3.9+BD601*0.3),T601/8*(AW601+AX601*1.5+AY601*2+AZ601*3+BA601*2.1+BB601*2.7+BC601*3.9+BD601*0.3)),0)</f>
        <v/>
      </c>
      <c r="BF601">
        <f>IFERROR(INDEX(ADJ!$A$1:$BZ$1000,MATCH(PAYROLL!$D601,ADJ!A$1:A$500,0),MATCH(PAYROLL!BF$2,ADJ!$2:$2,0)),0)</f>
        <v/>
      </c>
      <c r="BG601">
        <f>IFERROR(INDEX(ADJ!$A$1:$BZ$1000,MATCH(PAYROLL!D601,ADJ!A$1:A$500,0),MATCH(PAYROLL!BG$2,ADJ!$2:$2,0)),0)</f>
        <v/>
      </c>
      <c r="BH601">
        <f>IFERROR(INDEX(ADJ!$A$1:$BZ$1000,MATCH(PAYROLL!D601,ADJ!A$1:A$500,0),MATCH(PAYROLL!BH$2,ADJ!$2:$2,0)),0)</f>
        <v/>
      </c>
      <c r="BI601">
        <f>IFERROR(INDEX(ADJ!$A$1:$BZ$1000,MATCH(PAYROLL!D601,ADJ!A$1:A$500,0),MATCH(PAYROLL!BI$2,ADJ!$2:$2,0)),0)</f>
        <v/>
      </c>
      <c r="BJ601">
        <f>IFERROR(INDEX(ADJ!$A$1:$BZ$1000,MATCH(PAYROLL!D601,ADJ!A$1:A$500,0),MATCH(PAYROLL!BJ$2,ADJ!$2:$2,0)),0)</f>
        <v/>
      </c>
      <c r="BK601">
        <f>SUM(BF601:BJ601)</f>
        <v/>
      </c>
      <c r="BL601">
        <f>IFERROR(INDEX(ADJ!$A$1:$BZ$1000,MATCH(PAYROLL!D601,ADJ!A$1:A$500,0),MATCH(PAYROLL!BL$2,ADJ!$2:$2,0)),0)</f>
        <v/>
      </c>
      <c r="BM601">
        <f>IFERROR(INDEX(ADJ!$A$1:$BZ$1000,MATCH(PAYROLL!D601,ADJ!A$1:A$500,0),MATCH(PAYROLL!BM$2,ADJ!$2:$2,0)),0)</f>
        <v/>
      </c>
      <c r="BN601">
        <f>IFERROR(INDEX(ADJ!$A$1:$BZ$1000,MATCH(PAYROLL!D601,ADJ!A$1:A$500,0),MATCH(PAYROLL!BN$2,ADJ!$2:$2,0)),0)</f>
        <v/>
      </c>
      <c r="BO601">
        <f>IFERROR(INDEX(ADJ!$A$1:$BZ$1000,MATCH(PAYROLL!D601,ADJ!A$1:A$500,0),MATCH(PAYROLL!BO$2,ADJ!$2:$2,0)),0)</f>
        <v/>
      </c>
      <c r="BP601">
        <f>SUM(AM601,AV601,BE601,BK601,BL601:BO601)</f>
        <v/>
      </c>
      <c r="BQ601">
        <f>BO601</f>
        <v/>
      </c>
      <c r="BR601">
        <f>IFERROR(ROUND(IF(LEFT(INDEX(PIS!O$1:O$500,MATCH(D601,PIS!C$1:C$500)),1)="D",T601/8*(BD601*0.3),IF(LEFT(INDEX(PIS!O$1:O$500,MATCH(D601,PIS!C$1:C$500)),1)="H",T601*($BD601*0.3),T601/$AD601/8*($BD601*0.3))),0),0)</f>
        <v/>
      </c>
      <c r="BS601">
        <f>IF(AP601&lt;1,0,MIN(AP601,730000))</f>
        <v/>
      </c>
      <c r="BT601">
        <f>IFERROR(ROUND((BE601-SUM(AW601:BC601)*T601/AD601/8),0)-BR601,0)</f>
        <v/>
      </c>
      <c r="BU601">
        <f>AO601</f>
        <v/>
      </c>
      <c r="BV601">
        <f>SUM(BQ601:BU601)</f>
        <v/>
      </c>
      <c r="BW601">
        <f>BP601-BV601</f>
        <v/>
      </c>
      <c r="BX601">
        <f>IFERROR(IF(RIGHT(INDEX(PIS!O$1:O$500,MATCH(D601,PIS!C$1:C$500)),5)="Gross",MIN(U601+V601,VLOOKUP("R700",TSC!B:C,2,0)*VLOOKUP("R101",TSC!B:C,2,0))*VLOOKUP("R701",TSC!B:C,2,0)%,0),0)</f>
        <v/>
      </c>
      <c r="BY601">
        <f>IFERROR(IF(RIGHT(INDEX(PIS!O$1:O$500,MATCH(D601,PIS!C$1:C$500)),5)="Gross",MIN(U601+V601,VLOOKUP("R700",TSC!B:C,2,0)*VLOOKUP("R101",TSC!B:C,2,0))*VLOOKUP("T704",TSC!B:C,2,0)%,0),0)</f>
        <v/>
      </c>
      <c r="BZ601">
        <f>IFERROR(IF(RIGHT(INDEX(PIS!O$1:O$500,MATCH(D601,PIS!C$1:C$500)),5)="Gross",MIN(U601+V601,VLOOKUP("R700",TSC!B:C,2,0)*VLOOKUP("1",TSC!F:G,2,0))*VLOOKUP("T705",TSC!B:C,2,0)%,0),0)</f>
        <v/>
      </c>
      <c r="CA601">
        <f>IFERROR(INDEX(ADJ!$A$1:$BZ$1000,MATCH(PAYROLL!D601,ADJ!A$1:A$500,0),MATCH(PAYROLL!CA$2,ADJ!$2:$2,0)),0)</f>
        <v/>
      </c>
      <c r="CB601">
        <f>IFERROR(INDEX(ADJ!$A$1:$BZ$1000,MATCH(PAYROLL!D601,ADJ!A$1:A$500,0),MATCH(PAYROLL!CB$2,ADJ!$2:$2,0)),0)</f>
        <v/>
      </c>
      <c r="CC601">
        <f>SUM(BX601:CB601)</f>
        <v/>
      </c>
      <c r="CD601">
        <f>IFERROR(INDEX(PIS!$A$1:$BZ$1000,MATCH(PAYROLL!D601,PIS!C$1:C$500,0),MATCH(PAYROLL!CD$1,PIS!$1:$1,0)),0)</f>
        <v/>
      </c>
      <c r="CE601">
        <f>IFERROR(IF(OR(INDEX(PIS!P$1:P$500,MATCH(D601,PIS!C$1:C$500,0))="LT2",INDEX(PIS!P$1:P$500,MATCH(D601,PIS!C$1:C$500,0))="P10"),0,SUM(CC601,CD601*VLOOKUP("R601",TSC!B:C,2,0),VLOOKUP("R602",TSC!B:C,2,0))),0)</f>
        <v/>
      </c>
      <c r="CF601">
        <f>MAX(BW601-CE601,0)</f>
        <v/>
      </c>
      <c r="CG601">
        <f>IFERROR(IF(OR(RIGHT(INDEX(PIS!P$1:P$500,MATCH(D601,PIS!C$1:C$500)),5)="P10",RIGHT(INDEX(PIS!P$1:P$500,MATCH(D601,PIS!C$1:C$500)),5)="CK"),0,IF(CF601&lt;=5000000,CF601*5%,IF(CF601&lt;=10000000,CF601*10%-250000,IF(CF601&lt;=18000000,CF601*15%-750000,IF(CF601&lt;=32000000,CF601*20%-1650000,IF(CF601&lt;=52000000,CF601*25%-3250000,IF(CF601&lt;=80000000,BH601*30%-5850000,CF601*35%-9850000))))))),0)</f>
        <v/>
      </c>
      <c r="CH601">
        <f>IFERROR(IF(OR(INDEX(PIS!P$1:P$500,MATCH(D601,PIS!C$1:C$500))="LT",INDEX(PIS!P$1:P$500,MATCH(D601,PIS!C$1:C$500))="CK"),0,IF(CF601&lt;2000000,0,CF601*10%)),0)</f>
        <v/>
      </c>
      <c r="CI601">
        <f>IFERROR(INDEX(ADJ!$A$1:$BZ$1000,MATCH(PAYROLL!D601,ADJ!A$1:A$500,0),MATCH(PAYROLL!CI$2,ADJ!$2:$2,0)),0)</f>
        <v/>
      </c>
      <c r="CJ601">
        <f>IFERROR(INDEX(ADJ!$A$1:$BZ$1000,MATCH(PAYROLL!D601,ADJ!A$1:A$500,0),MATCH(PAYROLL!CJ$2,ADJ!$2:$2,0)),0)</f>
        <v/>
      </c>
      <c r="CK601">
        <f>IFERROR(INDEX(ADJ!$A$1:$BZ$1000,MATCH(PAYROLL!D601,ADJ!A$1:A$500,0),MATCH(PAYROLL!CK$2,ADJ!$2:$2,0)),0)</f>
        <v/>
      </c>
      <c r="CL601">
        <f>SUM(CG601:CK601)</f>
        <v/>
      </c>
      <c r="CM601">
        <f>ROUND(SUM(CH601:CK601),0)</f>
        <v/>
      </c>
      <c r="CN601">
        <f>IFERROR(INDEX(CSDA!D$1:D$500,MATCH($CN$2,CSDA!C$1:C$500,0))*INDEX(PIS!V$1:V$500,MATCH(D601,PIS!C$1:C$500))+INDEX(ADJ!$A$1:$BZ$1000,MATCH(PAYROLL!D601,ADJ!A$1:A$500,0),MATCH(PAYROLL!CN$2,ADJ!$2:$2,0)),0)</f>
        <v/>
      </c>
      <c r="CO601">
        <f>IFERROR(INDEX(ADJ!$A$1:$BZ$1000,MATCH(PAYROLL!D601,ADJ!A$1:A$500,0),MATCH(PAYROLL!CO$2,ADJ!$2:$2,0)),0)</f>
        <v/>
      </c>
      <c r="CP601">
        <f>IFERROR(INDEX(ADJ!$A$1:$BZ$1000,MATCH(PAYROLL!D601,ADJ!A$1:A$500,0),MATCH(PAYROLL!CP$2,ADJ!$2:$2,0)),0)</f>
        <v/>
      </c>
      <c r="CQ601">
        <f>BP601-CL601-CI601-CM601-CN601-CO601-CP601-CC601</f>
        <v/>
      </c>
      <c r="CR601">
        <f>IFERROR(IF(RIGHT(INDEX(PIS!O$1:O$500,MATCH(D601,PIS!C$1:C$500,0)),5)="Gross",MIN(U601+V601,VLOOKUP("R700",TSC!B:C,2,0)*VLOOKUP("R101",TSC!B:C,2,0))*(VLOOKUP("T711",TSC!B:C,2,0)+VLOOKUP("T712",TSC!B:C,2,0))%,MIN(T601+V601,VLOOKUP("R700",TSC!B:C,2,0)*VLOOKUP("R101",TSC!B:C,2,0))*(VLOOKUP("T711",TSC!B:C,2,0)+VLOOKUP("T712",TSC!B:C,2,0)+VLOOKUP("R701",TSC!B:C,2,0))%),0)</f>
        <v/>
      </c>
      <c r="CS601">
        <f>IFERROR(IF(RIGHT(INDEX(PIS!O$1:O$500,MATCH(D601,PIS!C$1:C$500,0)),5)="Gross",MIN(U601+V601,VLOOKUP("R700",TSC!B:C,2,0)*VLOOKUP("R101",TSC!B:C,2,0))*(VLOOKUP("T714",TSC!B:C,2,0))%,MIN(T601+V601,VLOOKUP("R700",TSC!B:C,2,0)*VLOOKUP("R101",TSC!B:C,2,0))*(VLOOKUP("T704",TSC!B:C,2,0)+VLOOKUP("T714",TSC!B:C,2,0))%),0)</f>
        <v/>
      </c>
      <c r="CT601">
        <f>IFERROR(IF(RIGHT(INDEX(PIS!O$1:O$500,MATCH(D601,PIS!C$1:C$500,0)),5)="Gross",MIN(U601+V601,VLOOKUP("R700",TSC!B:C,2,0)*VLOOKUP("R101",TSC!B:C,2,0))*VLOOKUP("T705",TSC!B:C,2,0)%,MIN(T601+V601,VLOOKUP("R700",TSC!B:C,2,0)*VLOOKUP("R101",TSC!B:C,2,0))*VLOOKUP("T705",TSC!B:C,2,0)%),0)</f>
        <v/>
      </c>
      <c r="CU601">
        <f>IFERROR(IF(RIGHT(INDEX(PIS!O$1:O$500,MATCH(D601,PIS!C$1:C$500,0)),5)="Gross",MIN(U601+V601,VLOOKUP("R700",TSC!B:C,2,0)*VLOOKUP("R101",TSC!B:C,2,0))*(VLOOKUP("T713",TSC!B:C,2,0))%,MIN(T601+V601,VLOOKUP("R700",TSC!B:C,2,0)*VLOOKUP("R101",TSC!B:C,2,0))*(VLOOKUP("T713",TSC!B:C,2,0))%),0)</f>
        <v/>
      </c>
      <c r="CV601">
        <f>IFERROR(INDEX(ADJ!$A$1:$BZ$1000,MATCH(PAYROLL!D601,ADJ!A$1:A$500,0),MATCH(PAYROLL!CV$2,ADJ!$2:$2,0)),0)</f>
        <v/>
      </c>
      <c r="CW601">
        <f>IFERROR(INDEX(ADJ!$A$1:$BZ$1000,MATCH(PAYROLL!D601,ADJ!A$1:A$500,0),MATCH(PAYROLL!CW$2,ADJ!$2:$2,0)),0)</f>
        <v/>
      </c>
      <c r="CX601">
        <f>SUM(CR601:CW601)</f>
        <v/>
      </c>
      <c r="CY601">
        <f>ROUND(IF(CR601&gt;0,T601+V601*VLOOKUP("R202",TSC!$B$1:$C$500,2,0),0),0)</f>
        <v/>
      </c>
      <c r="CZ601">
        <f>IFERROR(INDEX(CSDA!D$1:D$500,MATCH($CZ$2,CSDA!C$1:C$500,0)),0)</f>
        <v/>
      </c>
      <c r="DA601">
        <f>ROUND(T601*0.7%,0)</f>
        <v/>
      </c>
      <c r="DB601">
        <f>ROUND(T601/12,0)</f>
        <v/>
      </c>
      <c r="DC601">
        <f ref="DC601" t="array">IFERROR(INDEX(CSDA!D$1:D$500,MATCH("Trích giữ"&amp;PAYROLL!DC$2,CSDA!A$1:A$500&amp;CSDA!C$1:C$500,0)),0)</f>
        <v/>
      </c>
      <c r="DD601">
        <f ref="DD601" t="array">IFERROR(INDEX(CSDA!D$1:D$500,MATCH("Trích giữ"&amp;PAYROLL!DD$2,CSDA!A$1:A$500&amp;CSDA!C$1:C$500,0)),0)</f>
        <v/>
      </c>
      <c r="DE601">
        <f ref="DE601" t="array">IFERROR(INDEX(CSDA!D$1:D$500,MATCH("Trích giữ"&amp;PAYROLL!DE$2,CSDA!A$1:A$500&amp;CSDA!C$1:C$500,0)),0)</f>
        <v/>
      </c>
      <c r="DF601">
        <f>IFERROR(INDEX(CSDA!D$1:D$500,MATCH(PAYROLL!DF$2,CSDA!C$1:C$500,0)),0)</f>
        <v/>
      </c>
      <c r="DG601">
        <f ref="DG601" t="array">IFERROR(INDEX(CSDA!D$1:D$500,MATCH("Trích giữ"&amp;PAYROLL!DG$2,CSDA!A$1:A$500&amp;CSDA!C$1:C$500,0)),0)</f>
        <v/>
      </c>
      <c r="DH601">
        <f>ROUND(T601/26,0)</f>
        <v/>
      </c>
      <c r="DI601">
        <f ref="DI601" t="array">IFERROR(INDEX(CSDA!D$1:D$500,MATCH("Trích giữ"&amp;PAYROLL!DI$2,CSDA!A$1:A$500&amp;CSDA!C$1:C$500,0)),0)</f>
        <v/>
      </c>
      <c r="DJ601">
        <f>IF(U601=0,T601*21.5%-BL601,0)</f>
        <v/>
      </c>
      <c r="DK601">
        <f ref="DK601" t="array">IFERROR(INDEX(CSDA!D$1:D$500,MATCH("Trích giữ"&amp;PAYROLL!DK$2,CSDA!A$1:A$500&amp;CSDA!C$1:C$500,0)),0)</f>
        <v/>
      </c>
      <c r="DL601">
        <f>IFERROR(INDEX(CSDA!D$1:D$500,MATCH(PAYROLL!DL$2,CSDA!C$1:C$500,0))/12,0)</f>
        <v/>
      </c>
      <c r="DM601">
        <f>SUM(DB601:DL601)</f>
        <v/>
      </c>
      <c r="DN601">
        <f>IFERROR(INDEX(ADJ!$A$1:$BZ$1000,MATCH(PAYROLL!D601,ADJ!A$1:A$500,0),MATCH(PAYROLL!DN$2,ADJ!$2:$2,0)),0)</f>
        <v/>
      </c>
      <c r="DO601">
        <f>IFERROR(SUM(BP601,DM601:DN601,CX601:DA601)-DT601,0)</f>
        <v/>
      </c>
      <c r="DP601">
        <f ref="DP601" t="array">SUM(BW601*IFERROR(INDEX(CSDA!D$1:D$500,MATCH(BW$2,CSDA!C$1:C$500,0)),0)%,CX601*IFERROR(INDEX(CSDA!D$1:D$500,MATCH(CX$2,CSDA!C$1:C$500,0)),0)%,DA601*IFERROR(INDEX(CSDA!D$1:D$500,MATCH(DA$2,CSDA!C$1:C$500,0)),0)%,DB601*IFERROR(INDEX(CSDA!D$1:D$500,MATCH(DB$2,CSDA!C$1:C$500,0)),0)%,DF601*IFERROR(INDEX(CSDA!D$1:D$500,MATCH("Phí dịch vụ"&amp;PAYROLL!DF$2,CSDA!A$1:A$500&amp;CSDA!C$1:C$500,0)),0)%,DC601*IFERROR(INDEX(CSDA!D$1:D$500,MATCH("Phí dịch vụ"&amp;PAYROLL!DC$2,CSDA!A$1:A$500&amp;CSDA!C$1:C$500,0)),0)%,DH601*IFERROR(INDEX(CSDA!D$1:D$500,MATCH("Phí dịch vụ"&amp;PAYROLL!DH$2,CSDA!A$1:A$500&amp;CSDA!C$1:C$500,0)),0)%,DJ601*IFERROR(INDEX(CSDA!D$1:D$500,MATCH("Phí dịch vụ"&amp;PAYROLL!DJ$2,CSDA!A$1:A$500&amp;CSDA!C$1:C$500,0)),0)%,BN601*IFERROR(INDEX(CSDA!D$1:D$500,MATCH(BN$2,CSDA!C$1:C$500,0)),0)%)-BN601*7%</f>
        <v/>
      </c>
      <c r="DQ601">
        <f>IFERROR(INDEX(ADJ!$A$1:$BZ$1000,MATCH(PAYROLL!D601,ADJ!A$1:A$500,0),MATCH(PAYROLL!DQ$2,ADJ!$2:$2,0)),0)</f>
        <v/>
      </c>
      <c r="DR601">
        <f>IFERROR(INDEX(ADJ!$A$1:$BZ$1000,MATCH(PAYROLL!D601,ADJ!A$1:A$500,0),MATCH(PAYROLL!DR$2,ADJ!$2:$2,0)),0)</f>
        <v/>
      </c>
      <c r="DS601">
        <f>SUM(DP601:DR601)</f>
        <v/>
      </c>
      <c r="DT601">
        <f>EK601</f>
        <v/>
      </c>
      <c r="DU601">
        <f>SUM(DO601:DR601)</f>
        <v/>
      </c>
      <c r="DV601">
        <f>ROUND(DU601*0.1,0)</f>
        <v/>
      </c>
      <c r="DW601">
        <f>DU601+DV601</f>
        <v/>
      </c>
      <c r="DZ601">
        <f>IFERROR(INDEX(ADJ!$A$1:$BZ$1000,MATCH(PAYROLL!$D601,ADJ!A$1:A$500,0),MATCH(PAYROLL!DZ$2,ADJ!$2:$2,0)),0)</f>
        <v/>
      </c>
      <c r="EA601">
        <f>IFERROR(INDEX(ADJ!$A$1:$BZ$1000,MATCH(PAYROLL!$D601,ADJ!A$1:A$500,0),MATCH(PAYROLL!EA$2,ADJ!$2:$2,0)),0)</f>
        <v/>
      </c>
      <c r="EB601">
        <f>IFERROR(INDEX(ADJ!$A$1:$BZ$1000,MATCH(PAYROLL!$D601,ADJ!A$1:A$500,0),MATCH(PAYROLL!EB$2,ADJ!$2:$2,0)),0)</f>
        <v/>
      </c>
      <c r="EC601">
        <f>IFERROR(INDEX(ADJ!$A$1:$BZ$1000,MATCH(PAYROLL!$D601,ADJ!A$1:A$500,0),MATCH(PAYROLL!EC$2,ADJ!$2:$2,0)),0)</f>
        <v/>
      </c>
      <c r="ED601">
        <f>IFERROR(INDEX(ADJ!$A$1:$BZ$1000,MATCH(PAYROLL!$D601,ADJ!A$1:A$500,0),MATCH(PAYROLL!ED$2,ADJ!$2:$2,0)),0)</f>
        <v/>
      </c>
      <c r="EE601">
        <f>IFERROR(INDEX(ADJ!$A$1:$BZ$1000,MATCH(PAYROLL!$D601,ADJ!A$1:A$500,0),MATCH(PAYROLL!EE$2,ADJ!$2:$2,0)),0)</f>
        <v/>
      </c>
      <c r="EF601">
        <f>IFERROR(INDEX(ADJ!$A$1:$BZ$1000,MATCH(PAYROLL!$D601,ADJ!A$1:A$500,0),MATCH(PAYROLL!EF$2,ADJ!$2:$2,0)),0)</f>
        <v/>
      </c>
      <c r="EG601">
        <f>IFERROR(INDEX(ADJ!$A$1:$BZ$1000,MATCH(PAYROLL!$D601,ADJ!A$1:A$500,0),MATCH(PAYROLL!EG$2,ADJ!$2:$2,0)),0)</f>
        <v/>
      </c>
      <c r="EH601">
        <f>IFERROR(INDEX(ADJ!$A$1:$BZ$1000,MATCH(PAYROLL!$D601,ADJ!A$1:A$500,0),MATCH(PAYROLL!EH$2,ADJ!$2:$2,0)),0)</f>
        <v/>
      </c>
      <c r="EI601">
        <f>IFERROR(INDEX(ADJ!$A$1:$BZ$1000,MATCH(PAYROLL!D601,ADJ!A$1:A$500,0),MATCH(PAYROLL!EI$2,ADJ!$2:$2,0)),0)</f>
        <v/>
      </c>
      <c r="EJ601">
        <f>IFERROR(INDEX(ADJ!$A$1:$BZ$1000,MATCH(PAYROLL!$D601,ADJ!A$1:A$500,0),MATCH(PAYROLL!EJ$2,ADJ!$2:$2,0)),0)</f>
        <v/>
      </c>
      <c r="EK601">
        <f>SUM(DZ601:EJ601)</f>
        <v/>
      </c>
    </row>
    <row r="602">
      <c r="A602" t="n">
        <v>600</v>
      </c>
      <c r="B602" t="inlineStr">
        <is>
          <t>Lự Sung Phong</t>
        </is>
      </c>
      <c r="D602" t="inlineStr">
        <is>
          <t>108987-02</t>
        </is>
      </c>
      <c r="S602">
        <f>IFERROR(INDEX(PIS!$A$1:$BZ$1000,MATCH($D602,PIS!C$1:C$500,0),MATCH("Lương CB tháng trước",PIS!$1:$1,0)),0)</f>
        <v/>
      </c>
      <c r="T602">
        <f>IFERROR(INDEX(PIS!$A$1:$BZ$1000,MATCH($D602,PIS!C$1:C$500,0),MATCH("Lương CB hiện tại",PIS!$1:$1,0)),0)</f>
        <v/>
      </c>
      <c r="U602">
        <f>IFERROR(INDEX(PIS!$A$1:$BZ$1000,MATCH($D602,PIS!C$1:C$500,0),MATCH("Lương đóng BHBB",PIS!$1:$1,0)),0)</f>
        <v/>
      </c>
      <c r="V602">
        <f>IFERROR(INDEX(PIS!$A$1:$BZ$1000,MATCH($D602,PIS!C$1:C$500,0),MATCH(V$2,PIS!$2:$2,0)),0)</f>
        <v/>
      </c>
      <c r="W602">
        <f>IFERROR(INDEX(PIS!$A$1:$BZ$1000,MATCH($D602,PIS!C$1:C$500,0),MATCH(W$2,PIS!$2:$2,0)),0)</f>
        <v/>
      </c>
      <c r="X602">
        <f>IFERROR(INDEX(PIS!$A$1:$BZ$1000,MATCH($D602,PIS!C$1:C$500,0),MATCH(X$2,PIS!$2:$2,0)),0)</f>
        <v/>
      </c>
      <c r="Y602">
        <f>IFERROR(INDEX(PIS!$A$1:$BZ$1000,MATCH($D602,PIS!C$1:C$500,0),MATCH(Y$2,PIS!$2:$2,0)),0)</f>
        <v/>
      </c>
      <c r="Z602">
        <f>IFERROR(INDEX(PIS!$A$1:$BZ$1000,MATCH($D602,PIS!C$1:C$500,0),MATCH(Z$2,PIS!$2:$2,0)),0)</f>
        <v/>
      </c>
      <c r="AA602">
        <f>IFERROR(INDEX(PIS!$A$1:$BZ$1000,MATCH($D602,PIS!C$1:C$500,0),MATCH(AA$2,PIS!$2:$2,0)),0)</f>
        <v/>
      </c>
      <c r="AB602">
        <f>IFERROR(INDEX(PIS!$A$1:$BZ$1000,MATCH($D602,PIS!C$1:C$500,0),MATCH(AB$2,PIS!$2:$2,0)),0)</f>
        <v/>
      </c>
      <c r="AC602">
        <f>SUM(V602:AB602)</f>
        <v/>
      </c>
      <c r="AD602">
        <f>IFERROR(INDEX(TIMESHEET!$A$1:$AI$5000,MATCH($D602,TIMESHEET!A$1:A$500,0),MATCH("T100",TIMESHEET!$2:$2,0))-2,0)</f>
        <v/>
      </c>
      <c r="AE602">
        <f>IFERROR(INDEX(TIMESHEET!$A$1:$AI$5000,MATCH($D602,TIMESHEET!A$1:A$500,0),MATCH("T202",TIMESHEET!$2:$2,0)),0)</f>
        <v/>
      </c>
      <c r="AF602">
        <f>IFERROR(INDEX(TIMESHEET!$A$1:$AI$5000,MATCH($D602,TIMESHEET!A$1:A$500,0),MATCH("T302",TIMESHEET!$2:$2,0)),0)</f>
        <v/>
      </c>
      <c r="AG602">
        <f>IFERROR(INDEX(TIMESHEET!$A$1:$AI$5000,MATCH($D602,TIMESHEET!A$1:A$500,0),MATCH("T406",TIMESHEET!$2:$2,0)),0)</f>
        <v/>
      </c>
      <c r="AH602">
        <f>AE602+AG602</f>
        <v/>
      </c>
      <c r="AI602">
        <f>IFERROR(INDEX(TIMESHEET!$A$1:$AI$5000,MATCH($D602,TIMESHEET!A$1:A$500,0),MATCH("T701",TIMESHEET!$2:$2,0)),0)</f>
        <v/>
      </c>
      <c r="AJ602">
        <f>IFERROR(INDEX(TIMESHEET!$A$1:$AI$5000,MATCH($D602,TIMESHEET!B$1:B$500,0),MATCH("T320",TIMESHEET!$2:$2,0)),0)</f>
        <v/>
      </c>
      <c r="AK602">
        <f>IFERROR(IF(LEFT(INDEX(PIS!O$1:O$500,MATCH(D602,PIS!C$1:C$500)),1)="M",T602/AD602*SUM(AE602:AG602),T602*AD602),0)</f>
        <v/>
      </c>
      <c r="AL602">
        <f>IFERROR(INDEX(ADJ!$A$1:$BZ$1000,MATCH(PAYROLL!D602,ADJ!A$1:A$500,0),MATCH(PAYROLL!AL$2,ADJ!$2:$2,0)),0)</f>
        <v/>
      </c>
      <c r="AM602">
        <f>SUM(AK602:AL602)</f>
        <v/>
      </c>
      <c r="AN602">
        <f>IFERROR(ROUND(V602/$AD602*$AH602,0),0)</f>
        <v/>
      </c>
      <c r="AO602">
        <f>IFERROR(ROUND(W602/$AD602*$AH602,0),0)</f>
        <v/>
      </c>
      <c r="AP602">
        <f>IFERROR(ROUND(X602/$AD602*$AE602,0),0)</f>
        <v/>
      </c>
      <c r="AQ602">
        <f>IFERROR(ROUND(Y602/$AD602*$AH602,0),0)</f>
        <v/>
      </c>
      <c r="AR602">
        <f>IFERROR(ROUND(Z602/$AD602*$AH602,0),0)</f>
        <v/>
      </c>
      <c r="AS602">
        <f>IFERROR(ROUND(AA602/$AD602*$AH602,0),0)</f>
        <v/>
      </c>
      <c r="AT602">
        <f>IFERROR(IF((AE602+AF602+AG602)&gt;13,AB602,ROUND(AB602/AD602*AH602,0)),0)</f>
        <v/>
      </c>
      <c r="AU602">
        <f>IFERROR(INDEX(ADJ!$A$1:$BZ$1000,MATCH(PAYROLL!D602,ADJ!A$1:A$500,0),MATCH(PAYROLL!AU$2,ADJ!$2:$2,0)),0)</f>
        <v/>
      </c>
      <c r="AV602">
        <f>ROUND(SUM(AN602:AU602),0)</f>
        <v/>
      </c>
      <c r="AW602">
        <f>IFERROR(INDEX(TIMESHEET!$A$1:$AI$5000,MATCH(PAYROLL!D602,TIMESHEET!A$1:A$500,0),MATCH("T620",TIMESHEET!$2:$2,0)),0)</f>
        <v/>
      </c>
      <c r="AX602">
        <f>IFERROR(INDEX(TIMESHEET!$A$1:$AI$5000,MATCH(PAYROLL!D602,TIMESHEET!A$1:A$500,0),MATCH("T601",TIMESHEET!$2:$2,0)),0)</f>
        <v/>
      </c>
      <c r="AY602">
        <f>IFERROR(INDEX(TIMESHEET!$A$1:$AI$5000,MATCH(PAYROLL!D602,TIMESHEET!A$1:A$500,0),MATCH("T602",TIMESHEET!$2:$2,0)),0)</f>
        <v/>
      </c>
      <c r="AZ602">
        <f>IFERROR(INDEX(TIMESHEET!$A$1:$AI$5000,MATCH(PAYROLL!D602,TIMESHEET!A$1:A$500,0),MATCH("T603",TIMESHEET!$2:$2,0)),0)</f>
        <v/>
      </c>
      <c r="BA602">
        <f>IFERROR(INDEX(TIMESHEET!$A$1:$AI$5000,MATCH(PAYROLL!D602,TIMESHEET!A$1:A$500,0),MATCH("T611",TIMESHEET!$2:$2,0)),0)</f>
        <v/>
      </c>
      <c r="BB602">
        <f>IFERROR(INDEX(TIMESHEET!$A$1:$AI$5000,MATCH(PAYROLL!D602,TIMESHEET!A$1:A$500,0),MATCH("T612",TIMESHEET!$2:$2,0)),0)</f>
        <v/>
      </c>
      <c r="BC602">
        <f>IFERROR(INDEX(TIMESHEET!$A$1:$AI$5000,MATCH(PAYROLL!D602,TIMESHEET!A$1:A$500,0),MATCH("T613",TIMESHEET!$2:$2,0)),0)</f>
        <v/>
      </c>
      <c r="BD602">
        <f>IFERROR(INDEX(TIMESHEET!$A$1:$AI$5000,MATCH(PAYROLL!D602,TIMESHEET!A$1:A$500,0),MATCH("T500",TIMESHEET!$2:$2,0)),0)</f>
        <v/>
      </c>
      <c r="BE602">
        <f>IFERROR(IF(LEFT(INDEX(PIS!O$1:O$500,MATCH(D602,PIS!C$1:C$500)),1)="M",T602/AD602/8*(AW602+AX602*1.5+AY602*2+AZ602*3+BA602*2.1+BB602*2.7+BC602*3.9+BD602*0.3),T602/8*(AW602+AX602*1.5+AY602*2+AZ602*3+BA602*2.1+BB602*2.7+BC602*3.9+BD602*0.3)),0)</f>
        <v/>
      </c>
      <c r="BF602">
        <f>IFERROR(INDEX(ADJ!$A$1:$BZ$1000,MATCH(PAYROLL!$D602,ADJ!A$1:A$500,0),MATCH(PAYROLL!BF$2,ADJ!$2:$2,0)),0)</f>
        <v/>
      </c>
      <c r="BG602">
        <f>IFERROR(INDEX(ADJ!$A$1:$BZ$1000,MATCH(PAYROLL!D602,ADJ!A$1:A$500,0),MATCH(PAYROLL!BG$2,ADJ!$2:$2,0)),0)</f>
        <v/>
      </c>
      <c r="BH602">
        <f>IFERROR(INDEX(ADJ!$A$1:$BZ$1000,MATCH(PAYROLL!D602,ADJ!A$1:A$500,0),MATCH(PAYROLL!BH$2,ADJ!$2:$2,0)),0)</f>
        <v/>
      </c>
      <c r="BI602">
        <f>IFERROR(INDEX(ADJ!$A$1:$BZ$1000,MATCH(PAYROLL!D602,ADJ!A$1:A$500,0),MATCH(PAYROLL!BI$2,ADJ!$2:$2,0)),0)</f>
        <v/>
      </c>
      <c r="BJ602">
        <f>IFERROR(INDEX(ADJ!$A$1:$BZ$1000,MATCH(PAYROLL!D602,ADJ!A$1:A$500,0),MATCH(PAYROLL!BJ$2,ADJ!$2:$2,0)),0)</f>
        <v/>
      </c>
      <c r="BK602">
        <f>SUM(BF602:BJ602)</f>
        <v/>
      </c>
      <c r="BL602">
        <f>IFERROR(INDEX(ADJ!$A$1:$BZ$1000,MATCH(PAYROLL!D602,ADJ!A$1:A$500,0),MATCH(PAYROLL!BL$2,ADJ!$2:$2,0)),0)</f>
        <v/>
      </c>
      <c r="BM602">
        <f>IFERROR(INDEX(ADJ!$A$1:$BZ$1000,MATCH(PAYROLL!D602,ADJ!A$1:A$500,0),MATCH(PAYROLL!BM$2,ADJ!$2:$2,0)),0)</f>
        <v/>
      </c>
      <c r="BN602">
        <f>IFERROR(INDEX(ADJ!$A$1:$BZ$1000,MATCH(PAYROLL!D602,ADJ!A$1:A$500,0),MATCH(PAYROLL!BN$2,ADJ!$2:$2,0)),0)</f>
        <v/>
      </c>
      <c r="BO602">
        <f>IFERROR(INDEX(ADJ!$A$1:$BZ$1000,MATCH(PAYROLL!D602,ADJ!A$1:A$500,0),MATCH(PAYROLL!BO$2,ADJ!$2:$2,0)),0)</f>
        <v/>
      </c>
      <c r="BP602">
        <f>SUM(AM602,AV602,BE602,BK602,BL602:BO602)</f>
        <v/>
      </c>
      <c r="BQ602">
        <f>BO602</f>
        <v/>
      </c>
      <c r="BR602">
        <f>IFERROR(ROUND(IF(LEFT(INDEX(PIS!O$1:O$500,MATCH(D602,PIS!C$1:C$500)),1)="D",T602/8*(BD602*0.3),IF(LEFT(INDEX(PIS!O$1:O$500,MATCH(D602,PIS!C$1:C$500)),1)="H",T602*($BD602*0.3),T602/$AD602/8*($BD602*0.3))),0),0)</f>
        <v/>
      </c>
      <c r="BS602">
        <f>IF(AP602&lt;1,0,MIN(AP602,730000))</f>
        <v/>
      </c>
      <c r="BT602">
        <f>IFERROR(ROUND((BE602-SUM(AW602:BC602)*T602/AD602/8),0)-BR602,0)</f>
        <v/>
      </c>
      <c r="BU602">
        <f>AO602</f>
        <v/>
      </c>
      <c r="BV602">
        <f>SUM(BQ602:BU602)</f>
        <v/>
      </c>
      <c r="BW602">
        <f>BP602-BV602</f>
        <v/>
      </c>
      <c r="BX602">
        <f>IFERROR(IF(RIGHT(INDEX(PIS!O$1:O$500,MATCH(D602,PIS!C$1:C$500)),5)="Gross",MIN(U602+V602,VLOOKUP("R700",TSC!B:C,2,0)*VLOOKUP("R101",TSC!B:C,2,0))*VLOOKUP("R701",TSC!B:C,2,0)%,0),0)</f>
        <v/>
      </c>
      <c r="BY602">
        <f>IFERROR(IF(RIGHT(INDEX(PIS!O$1:O$500,MATCH(D602,PIS!C$1:C$500)),5)="Gross",MIN(U602+V602,VLOOKUP("R700",TSC!B:C,2,0)*VLOOKUP("R101",TSC!B:C,2,0))*VLOOKUP("T704",TSC!B:C,2,0)%,0),0)</f>
        <v/>
      </c>
      <c r="BZ602">
        <f>IFERROR(IF(RIGHT(INDEX(PIS!O$1:O$500,MATCH(D602,PIS!C$1:C$500)),5)="Gross",MIN(U602+V602,VLOOKUP("R700",TSC!B:C,2,0)*VLOOKUP("1",TSC!F:G,2,0))*VLOOKUP("T705",TSC!B:C,2,0)%,0),0)</f>
        <v/>
      </c>
      <c r="CA602">
        <f>IFERROR(INDEX(ADJ!$A$1:$BZ$1000,MATCH(PAYROLL!D602,ADJ!A$1:A$500,0),MATCH(PAYROLL!CA$2,ADJ!$2:$2,0)),0)</f>
        <v/>
      </c>
      <c r="CB602">
        <f>IFERROR(INDEX(ADJ!$A$1:$BZ$1000,MATCH(PAYROLL!D602,ADJ!A$1:A$500,0),MATCH(PAYROLL!CB$2,ADJ!$2:$2,0)),0)</f>
        <v/>
      </c>
      <c r="CC602">
        <f>SUM(BX602:CB602)</f>
        <v/>
      </c>
      <c r="CD602">
        <f>IFERROR(INDEX(PIS!$A$1:$BZ$1000,MATCH(PAYROLL!D602,PIS!C$1:C$500,0),MATCH(PAYROLL!CD$1,PIS!$1:$1,0)),0)</f>
        <v/>
      </c>
      <c r="CE602">
        <f>IFERROR(IF(OR(INDEX(PIS!P$1:P$500,MATCH(D602,PIS!C$1:C$500,0))="LT2",INDEX(PIS!P$1:P$500,MATCH(D602,PIS!C$1:C$500,0))="P10"),0,SUM(CC602,CD602*VLOOKUP("R601",TSC!B:C,2,0),VLOOKUP("R602",TSC!B:C,2,0))),0)</f>
        <v/>
      </c>
      <c r="CF602">
        <f>MAX(BW602-CE602,0)</f>
        <v/>
      </c>
      <c r="CG602">
        <f>IFERROR(IF(OR(RIGHT(INDEX(PIS!P$1:P$500,MATCH(D602,PIS!C$1:C$500)),5)="P10",RIGHT(INDEX(PIS!P$1:P$500,MATCH(D602,PIS!C$1:C$500)),5)="CK"),0,IF(CF602&lt;=5000000,CF602*5%,IF(CF602&lt;=10000000,CF602*10%-250000,IF(CF602&lt;=18000000,CF602*15%-750000,IF(CF602&lt;=32000000,CF602*20%-1650000,IF(CF602&lt;=52000000,CF602*25%-3250000,IF(CF602&lt;=80000000,BH602*30%-5850000,CF602*35%-9850000))))))),0)</f>
        <v/>
      </c>
      <c r="CH602">
        <f>IFERROR(IF(OR(INDEX(PIS!P$1:P$500,MATCH(D602,PIS!C$1:C$500))="LT",INDEX(PIS!P$1:P$500,MATCH(D602,PIS!C$1:C$500))="CK"),0,IF(CF602&lt;2000000,0,CF602*10%)),0)</f>
        <v/>
      </c>
      <c r="CI602">
        <f>IFERROR(INDEX(ADJ!$A$1:$BZ$1000,MATCH(PAYROLL!D602,ADJ!A$1:A$500,0),MATCH(PAYROLL!CI$2,ADJ!$2:$2,0)),0)</f>
        <v/>
      </c>
      <c r="CJ602">
        <f>IFERROR(INDEX(ADJ!$A$1:$BZ$1000,MATCH(PAYROLL!D602,ADJ!A$1:A$500,0),MATCH(PAYROLL!CJ$2,ADJ!$2:$2,0)),0)</f>
        <v/>
      </c>
      <c r="CK602">
        <f>IFERROR(INDEX(ADJ!$A$1:$BZ$1000,MATCH(PAYROLL!D602,ADJ!A$1:A$500,0),MATCH(PAYROLL!CK$2,ADJ!$2:$2,0)),0)</f>
        <v/>
      </c>
      <c r="CL602">
        <f>SUM(CG602:CK602)</f>
        <v/>
      </c>
      <c r="CM602">
        <f>ROUND(SUM(CH602:CK602),0)</f>
        <v/>
      </c>
      <c r="CN602">
        <f>IFERROR(INDEX(CSDA!D$1:D$500,MATCH($CN$2,CSDA!C$1:C$500,0))*INDEX(PIS!V$1:V$500,MATCH(D602,PIS!C$1:C$500))+INDEX(ADJ!$A$1:$BZ$1000,MATCH(PAYROLL!D602,ADJ!A$1:A$500,0),MATCH(PAYROLL!CN$2,ADJ!$2:$2,0)),0)</f>
        <v/>
      </c>
      <c r="CO602">
        <f>IFERROR(INDEX(ADJ!$A$1:$BZ$1000,MATCH(PAYROLL!D602,ADJ!A$1:A$500,0),MATCH(PAYROLL!CO$2,ADJ!$2:$2,0)),0)</f>
        <v/>
      </c>
      <c r="CP602">
        <f>IFERROR(INDEX(ADJ!$A$1:$BZ$1000,MATCH(PAYROLL!D602,ADJ!A$1:A$500,0),MATCH(PAYROLL!CP$2,ADJ!$2:$2,0)),0)</f>
        <v/>
      </c>
      <c r="CQ602">
        <f>BP602-CL602-CI602-CM602-CN602-CO602-CP602-CC602</f>
        <v/>
      </c>
      <c r="CR602">
        <f>IFERROR(IF(RIGHT(INDEX(PIS!O$1:O$500,MATCH(D602,PIS!C$1:C$500,0)),5)="Gross",MIN(U602+V602,VLOOKUP("R700",TSC!B:C,2,0)*VLOOKUP("R101",TSC!B:C,2,0))*(VLOOKUP("T711",TSC!B:C,2,0)+VLOOKUP("T712",TSC!B:C,2,0))%,MIN(T602+V602,VLOOKUP("R700",TSC!B:C,2,0)*VLOOKUP("R101",TSC!B:C,2,0))*(VLOOKUP("T711",TSC!B:C,2,0)+VLOOKUP("T712",TSC!B:C,2,0)+VLOOKUP("R701",TSC!B:C,2,0))%),0)</f>
        <v/>
      </c>
      <c r="CS602">
        <f>IFERROR(IF(RIGHT(INDEX(PIS!O$1:O$500,MATCH(D602,PIS!C$1:C$500,0)),5)="Gross",MIN(U602+V602,VLOOKUP("R700",TSC!B:C,2,0)*VLOOKUP("R101",TSC!B:C,2,0))*(VLOOKUP("T714",TSC!B:C,2,0))%,MIN(T602+V602,VLOOKUP("R700",TSC!B:C,2,0)*VLOOKUP("R101",TSC!B:C,2,0))*(VLOOKUP("T704",TSC!B:C,2,0)+VLOOKUP("T714",TSC!B:C,2,0))%),0)</f>
        <v/>
      </c>
      <c r="CT602">
        <f>IFERROR(IF(RIGHT(INDEX(PIS!O$1:O$500,MATCH(D602,PIS!C$1:C$500,0)),5)="Gross",MIN(U602+V602,VLOOKUP("R700",TSC!B:C,2,0)*VLOOKUP("R101",TSC!B:C,2,0))*VLOOKUP("T705",TSC!B:C,2,0)%,MIN(T602+V602,VLOOKUP("R700",TSC!B:C,2,0)*VLOOKUP("R101",TSC!B:C,2,0))*VLOOKUP("T705",TSC!B:C,2,0)%),0)</f>
        <v/>
      </c>
      <c r="CU602">
        <f>IFERROR(IF(RIGHT(INDEX(PIS!O$1:O$500,MATCH(D602,PIS!C$1:C$500,0)),5)="Gross",MIN(U602+V602,VLOOKUP("R700",TSC!B:C,2,0)*VLOOKUP("R101",TSC!B:C,2,0))*(VLOOKUP("T713",TSC!B:C,2,0))%,MIN(T602+V602,VLOOKUP("R700",TSC!B:C,2,0)*VLOOKUP("R101",TSC!B:C,2,0))*(VLOOKUP("T713",TSC!B:C,2,0))%),0)</f>
        <v/>
      </c>
      <c r="CV602">
        <f>IFERROR(INDEX(ADJ!$A$1:$BZ$1000,MATCH(PAYROLL!D602,ADJ!A$1:A$500,0),MATCH(PAYROLL!CV$2,ADJ!$2:$2,0)),0)</f>
        <v/>
      </c>
      <c r="CW602">
        <f>IFERROR(INDEX(ADJ!$A$1:$BZ$1000,MATCH(PAYROLL!D602,ADJ!A$1:A$500,0),MATCH(PAYROLL!CW$2,ADJ!$2:$2,0)),0)</f>
        <v/>
      </c>
      <c r="CX602">
        <f>SUM(CR602:CW602)</f>
        <v/>
      </c>
      <c r="CY602">
        <f>ROUND(IF(CR602&gt;0,T602+V602*VLOOKUP("R202",TSC!$B$1:$C$500,2,0),0),0)</f>
        <v/>
      </c>
      <c r="CZ602">
        <f>IFERROR(INDEX(CSDA!D$1:D$500,MATCH($CZ$2,CSDA!C$1:C$500,0)),0)</f>
        <v/>
      </c>
      <c r="DA602">
        <f>ROUND(T602*0.7%,0)</f>
        <v/>
      </c>
      <c r="DB602">
        <f>ROUND(T602/12,0)</f>
        <v/>
      </c>
      <c r="DC602">
        <f ref="DC602" t="array">IFERROR(INDEX(CSDA!D$1:D$500,MATCH("Trích giữ"&amp;PAYROLL!DC$2,CSDA!A$1:A$500&amp;CSDA!C$1:C$500,0)),0)</f>
        <v/>
      </c>
      <c r="DD602">
        <f ref="DD602" t="array">IFERROR(INDEX(CSDA!D$1:D$500,MATCH("Trích giữ"&amp;PAYROLL!DD$2,CSDA!A$1:A$500&amp;CSDA!C$1:C$500,0)),0)</f>
        <v/>
      </c>
      <c r="DE602">
        <f ref="DE602" t="array">IFERROR(INDEX(CSDA!D$1:D$500,MATCH("Trích giữ"&amp;PAYROLL!DE$2,CSDA!A$1:A$500&amp;CSDA!C$1:C$500,0)),0)</f>
        <v/>
      </c>
      <c r="DF602">
        <f>IFERROR(INDEX(CSDA!D$1:D$500,MATCH(PAYROLL!DF$2,CSDA!C$1:C$500,0)),0)</f>
        <v/>
      </c>
      <c r="DG602">
        <f ref="DG602" t="array">IFERROR(INDEX(CSDA!D$1:D$500,MATCH("Trích giữ"&amp;PAYROLL!DG$2,CSDA!A$1:A$500&amp;CSDA!C$1:C$500,0)),0)</f>
        <v/>
      </c>
      <c r="DH602">
        <f>ROUND(T602/26,0)</f>
        <v/>
      </c>
      <c r="DI602">
        <f ref="DI602" t="array">IFERROR(INDEX(CSDA!D$1:D$500,MATCH("Trích giữ"&amp;PAYROLL!DI$2,CSDA!A$1:A$500&amp;CSDA!C$1:C$500,0)),0)</f>
        <v/>
      </c>
      <c r="DJ602">
        <f>IF(U602=0,T602*21.5%-BL602,0)</f>
        <v/>
      </c>
      <c r="DK602">
        <f ref="DK602" t="array">IFERROR(INDEX(CSDA!D$1:D$500,MATCH("Trích giữ"&amp;PAYROLL!DK$2,CSDA!A$1:A$500&amp;CSDA!C$1:C$500,0)),0)</f>
        <v/>
      </c>
      <c r="DL602">
        <f>IFERROR(INDEX(CSDA!D$1:D$500,MATCH(PAYROLL!DL$2,CSDA!C$1:C$500,0))/12,0)</f>
        <v/>
      </c>
      <c r="DM602">
        <f>SUM(DB602:DL602)</f>
        <v/>
      </c>
      <c r="DN602">
        <f>IFERROR(INDEX(ADJ!$A$1:$BZ$1000,MATCH(PAYROLL!D602,ADJ!A$1:A$500,0),MATCH(PAYROLL!DN$2,ADJ!$2:$2,0)),0)</f>
        <v/>
      </c>
      <c r="DO602">
        <f>IFERROR(SUM(BP602,DM602:DN602,CX602:DA602)-DT602,0)</f>
        <v/>
      </c>
      <c r="DP602">
        <f ref="DP602" t="array">SUM(BW602*IFERROR(INDEX(CSDA!D$1:D$500,MATCH(BW$2,CSDA!C$1:C$500,0)),0)%,CX602*IFERROR(INDEX(CSDA!D$1:D$500,MATCH(CX$2,CSDA!C$1:C$500,0)),0)%,DA602*IFERROR(INDEX(CSDA!D$1:D$500,MATCH(DA$2,CSDA!C$1:C$500,0)),0)%,DB602*IFERROR(INDEX(CSDA!D$1:D$500,MATCH(DB$2,CSDA!C$1:C$500,0)),0)%,DF602*IFERROR(INDEX(CSDA!D$1:D$500,MATCH("Phí dịch vụ"&amp;PAYROLL!DF$2,CSDA!A$1:A$500&amp;CSDA!C$1:C$500,0)),0)%,DC602*IFERROR(INDEX(CSDA!D$1:D$500,MATCH("Phí dịch vụ"&amp;PAYROLL!DC$2,CSDA!A$1:A$500&amp;CSDA!C$1:C$500,0)),0)%,DH602*IFERROR(INDEX(CSDA!D$1:D$500,MATCH("Phí dịch vụ"&amp;PAYROLL!DH$2,CSDA!A$1:A$500&amp;CSDA!C$1:C$500,0)),0)%,DJ602*IFERROR(INDEX(CSDA!D$1:D$500,MATCH("Phí dịch vụ"&amp;PAYROLL!DJ$2,CSDA!A$1:A$500&amp;CSDA!C$1:C$500,0)),0)%,BN602*IFERROR(INDEX(CSDA!D$1:D$500,MATCH(BN$2,CSDA!C$1:C$500,0)),0)%)-BN602*7%</f>
        <v/>
      </c>
      <c r="DQ602">
        <f>IFERROR(INDEX(ADJ!$A$1:$BZ$1000,MATCH(PAYROLL!D602,ADJ!A$1:A$500,0),MATCH(PAYROLL!DQ$2,ADJ!$2:$2,0)),0)</f>
        <v/>
      </c>
      <c r="DR602">
        <f>IFERROR(INDEX(ADJ!$A$1:$BZ$1000,MATCH(PAYROLL!D602,ADJ!A$1:A$500,0),MATCH(PAYROLL!DR$2,ADJ!$2:$2,0)),0)</f>
        <v/>
      </c>
      <c r="DS602">
        <f>SUM(DP602:DR602)</f>
        <v/>
      </c>
      <c r="DT602">
        <f>EK602</f>
        <v/>
      </c>
      <c r="DU602">
        <f>SUM(DO602:DR602)</f>
        <v/>
      </c>
      <c r="DV602">
        <f>ROUND(DU602*0.1,0)</f>
        <v/>
      </c>
      <c r="DW602">
        <f>DU602+DV602</f>
        <v/>
      </c>
      <c r="DZ602">
        <f>IFERROR(INDEX(ADJ!$A$1:$BZ$1000,MATCH(PAYROLL!$D602,ADJ!A$1:A$500,0),MATCH(PAYROLL!DZ$2,ADJ!$2:$2,0)),0)</f>
        <v/>
      </c>
      <c r="EA602">
        <f>IFERROR(INDEX(ADJ!$A$1:$BZ$1000,MATCH(PAYROLL!$D602,ADJ!A$1:A$500,0),MATCH(PAYROLL!EA$2,ADJ!$2:$2,0)),0)</f>
        <v/>
      </c>
      <c r="EB602">
        <f>IFERROR(INDEX(ADJ!$A$1:$BZ$1000,MATCH(PAYROLL!$D602,ADJ!A$1:A$500,0),MATCH(PAYROLL!EB$2,ADJ!$2:$2,0)),0)</f>
        <v/>
      </c>
      <c r="EC602">
        <f>IFERROR(INDEX(ADJ!$A$1:$BZ$1000,MATCH(PAYROLL!$D602,ADJ!A$1:A$500,0),MATCH(PAYROLL!EC$2,ADJ!$2:$2,0)),0)</f>
        <v/>
      </c>
      <c r="ED602">
        <f>IFERROR(INDEX(ADJ!$A$1:$BZ$1000,MATCH(PAYROLL!$D602,ADJ!A$1:A$500,0),MATCH(PAYROLL!ED$2,ADJ!$2:$2,0)),0)</f>
        <v/>
      </c>
      <c r="EE602">
        <f>IFERROR(INDEX(ADJ!$A$1:$BZ$1000,MATCH(PAYROLL!$D602,ADJ!A$1:A$500,0),MATCH(PAYROLL!EE$2,ADJ!$2:$2,0)),0)</f>
        <v/>
      </c>
      <c r="EF602">
        <f>IFERROR(INDEX(ADJ!$A$1:$BZ$1000,MATCH(PAYROLL!$D602,ADJ!A$1:A$500,0),MATCH(PAYROLL!EF$2,ADJ!$2:$2,0)),0)</f>
        <v/>
      </c>
      <c r="EG602">
        <f>IFERROR(INDEX(ADJ!$A$1:$BZ$1000,MATCH(PAYROLL!$D602,ADJ!A$1:A$500,0),MATCH(PAYROLL!EG$2,ADJ!$2:$2,0)),0)</f>
        <v/>
      </c>
      <c r="EH602">
        <f>IFERROR(INDEX(ADJ!$A$1:$BZ$1000,MATCH(PAYROLL!$D602,ADJ!A$1:A$500,0),MATCH(PAYROLL!EH$2,ADJ!$2:$2,0)),0)</f>
        <v/>
      </c>
      <c r="EI602">
        <f>IFERROR(INDEX(ADJ!$A$1:$BZ$1000,MATCH(PAYROLL!D602,ADJ!A$1:A$500,0),MATCH(PAYROLL!EI$2,ADJ!$2:$2,0)),0)</f>
        <v/>
      </c>
      <c r="EJ602">
        <f>IFERROR(INDEX(ADJ!$A$1:$BZ$1000,MATCH(PAYROLL!$D602,ADJ!A$1:A$500,0),MATCH(PAYROLL!EJ$2,ADJ!$2:$2,0)),0)</f>
        <v/>
      </c>
      <c r="EK602">
        <f>SUM(DZ602:EJ602)</f>
        <v/>
      </c>
    </row>
    <row r="603">
      <c r="A603" t="n">
        <v>601</v>
      </c>
      <c r="B603" t="inlineStr">
        <is>
          <t>Lý Quốc Khánh</t>
        </is>
      </c>
      <c r="D603" t="inlineStr">
        <is>
          <t>149678-03</t>
        </is>
      </c>
      <c r="S603">
        <f>IFERROR(INDEX(PIS!$A$1:$BZ$1000,MATCH($D603,PIS!C$1:C$500,0),MATCH("Lương CB tháng trước",PIS!$1:$1,0)),0)</f>
        <v/>
      </c>
      <c r="T603">
        <f>IFERROR(INDEX(PIS!$A$1:$BZ$1000,MATCH($D603,PIS!C$1:C$500,0),MATCH("Lương CB hiện tại",PIS!$1:$1,0)),0)</f>
        <v/>
      </c>
      <c r="U603">
        <f>IFERROR(INDEX(PIS!$A$1:$BZ$1000,MATCH($D603,PIS!C$1:C$500,0),MATCH("Lương đóng BHBB",PIS!$1:$1,0)),0)</f>
        <v/>
      </c>
      <c r="V603">
        <f>IFERROR(INDEX(PIS!$A$1:$BZ$1000,MATCH($D603,PIS!C$1:C$500,0),MATCH(V$2,PIS!$2:$2,0)),0)</f>
        <v/>
      </c>
      <c r="W603">
        <f>IFERROR(INDEX(PIS!$A$1:$BZ$1000,MATCH($D603,PIS!C$1:C$500,0),MATCH(W$2,PIS!$2:$2,0)),0)</f>
        <v/>
      </c>
      <c r="X603">
        <f>IFERROR(INDEX(PIS!$A$1:$BZ$1000,MATCH($D603,PIS!C$1:C$500,0),MATCH(X$2,PIS!$2:$2,0)),0)</f>
        <v/>
      </c>
      <c r="Y603">
        <f>IFERROR(INDEX(PIS!$A$1:$BZ$1000,MATCH($D603,PIS!C$1:C$500,0),MATCH(Y$2,PIS!$2:$2,0)),0)</f>
        <v/>
      </c>
      <c r="Z603">
        <f>IFERROR(INDEX(PIS!$A$1:$BZ$1000,MATCH($D603,PIS!C$1:C$500,0),MATCH(Z$2,PIS!$2:$2,0)),0)</f>
        <v/>
      </c>
      <c r="AA603">
        <f>IFERROR(INDEX(PIS!$A$1:$BZ$1000,MATCH($D603,PIS!C$1:C$500,0),MATCH(AA$2,PIS!$2:$2,0)),0)</f>
        <v/>
      </c>
      <c r="AB603">
        <f>IFERROR(INDEX(PIS!$A$1:$BZ$1000,MATCH($D603,PIS!C$1:C$500,0),MATCH(AB$2,PIS!$2:$2,0)),0)</f>
        <v/>
      </c>
      <c r="AC603">
        <f>SUM(V603:AB603)</f>
        <v/>
      </c>
      <c r="AD603">
        <f>IFERROR(INDEX(TIMESHEET!$A$1:$AI$5000,MATCH($D603,TIMESHEET!A$1:A$500,0),MATCH("T100",TIMESHEET!$2:$2,0))-2,0)</f>
        <v/>
      </c>
      <c r="AE603">
        <f>IFERROR(INDEX(TIMESHEET!$A$1:$AI$5000,MATCH($D603,TIMESHEET!A$1:A$500,0),MATCH("T202",TIMESHEET!$2:$2,0)),0)</f>
        <v/>
      </c>
      <c r="AF603">
        <f>IFERROR(INDEX(TIMESHEET!$A$1:$AI$5000,MATCH($D603,TIMESHEET!A$1:A$500,0),MATCH("T302",TIMESHEET!$2:$2,0)),0)</f>
        <v/>
      </c>
      <c r="AG603">
        <f>IFERROR(INDEX(TIMESHEET!$A$1:$AI$5000,MATCH($D603,TIMESHEET!A$1:A$500,0),MATCH("T406",TIMESHEET!$2:$2,0)),0)</f>
        <v/>
      </c>
      <c r="AH603">
        <f>AE603+AG603</f>
        <v/>
      </c>
      <c r="AI603">
        <f>IFERROR(INDEX(TIMESHEET!$A$1:$AI$5000,MATCH($D603,TIMESHEET!A$1:A$500,0),MATCH("T701",TIMESHEET!$2:$2,0)),0)</f>
        <v/>
      </c>
      <c r="AJ603">
        <f>IFERROR(INDEX(TIMESHEET!$A$1:$AI$5000,MATCH($D603,TIMESHEET!B$1:B$500,0),MATCH("T320",TIMESHEET!$2:$2,0)),0)</f>
        <v/>
      </c>
      <c r="AK603">
        <f>IFERROR(IF(LEFT(INDEX(PIS!O$1:O$500,MATCH(D603,PIS!C$1:C$500)),1)="M",T603/AD603*SUM(AE603:AG603),T603*AD603),0)</f>
        <v/>
      </c>
      <c r="AL603">
        <f>IFERROR(INDEX(ADJ!$A$1:$BZ$1000,MATCH(PAYROLL!D603,ADJ!A$1:A$500,0),MATCH(PAYROLL!AL$2,ADJ!$2:$2,0)),0)</f>
        <v/>
      </c>
      <c r="AM603">
        <f>SUM(AK603:AL603)</f>
        <v/>
      </c>
      <c r="AN603">
        <f>IFERROR(ROUND(V603/$AD603*$AH603,0),0)</f>
        <v/>
      </c>
      <c r="AO603">
        <f>IFERROR(ROUND(W603/$AD603*$AH603,0),0)</f>
        <v/>
      </c>
      <c r="AP603">
        <f>IFERROR(ROUND(X603/$AD603*$AE603,0),0)</f>
        <v/>
      </c>
      <c r="AQ603">
        <f>IFERROR(ROUND(Y603/$AD603*$AH603,0),0)</f>
        <v/>
      </c>
      <c r="AR603">
        <f>IFERROR(ROUND(Z603/$AD603*$AH603,0),0)</f>
        <v/>
      </c>
      <c r="AS603">
        <f>IFERROR(ROUND(AA603/$AD603*$AH603,0),0)</f>
        <v/>
      </c>
      <c r="AT603">
        <f>IFERROR(IF((AE603+AF603+AG603)&gt;13,AB603,ROUND(AB603/AD603*AH603,0)),0)</f>
        <v/>
      </c>
      <c r="AU603">
        <f>IFERROR(INDEX(ADJ!$A$1:$BZ$1000,MATCH(PAYROLL!D603,ADJ!A$1:A$500,0),MATCH(PAYROLL!AU$2,ADJ!$2:$2,0)),0)</f>
        <v/>
      </c>
      <c r="AV603">
        <f>ROUND(SUM(AN603:AU603),0)</f>
        <v/>
      </c>
      <c r="AW603">
        <f>IFERROR(INDEX(TIMESHEET!$A$1:$AI$5000,MATCH(PAYROLL!D603,TIMESHEET!A$1:A$500,0),MATCH("T620",TIMESHEET!$2:$2,0)),0)</f>
        <v/>
      </c>
      <c r="AX603">
        <f>IFERROR(INDEX(TIMESHEET!$A$1:$AI$5000,MATCH(PAYROLL!D603,TIMESHEET!A$1:A$500,0),MATCH("T601",TIMESHEET!$2:$2,0)),0)</f>
        <v/>
      </c>
      <c r="AY603">
        <f>IFERROR(INDEX(TIMESHEET!$A$1:$AI$5000,MATCH(PAYROLL!D603,TIMESHEET!A$1:A$500,0),MATCH("T602",TIMESHEET!$2:$2,0)),0)</f>
        <v/>
      </c>
      <c r="AZ603">
        <f>IFERROR(INDEX(TIMESHEET!$A$1:$AI$5000,MATCH(PAYROLL!D603,TIMESHEET!A$1:A$500,0),MATCH("T603",TIMESHEET!$2:$2,0)),0)</f>
        <v/>
      </c>
      <c r="BA603">
        <f>IFERROR(INDEX(TIMESHEET!$A$1:$AI$5000,MATCH(PAYROLL!D603,TIMESHEET!A$1:A$500,0),MATCH("T611",TIMESHEET!$2:$2,0)),0)</f>
        <v/>
      </c>
      <c r="BB603">
        <f>IFERROR(INDEX(TIMESHEET!$A$1:$AI$5000,MATCH(PAYROLL!D603,TIMESHEET!A$1:A$500,0),MATCH("T612",TIMESHEET!$2:$2,0)),0)</f>
        <v/>
      </c>
      <c r="BC603">
        <f>IFERROR(INDEX(TIMESHEET!$A$1:$AI$5000,MATCH(PAYROLL!D603,TIMESHEET!A$1:A$500,0),MATCH("T613",TIMESHEET!$2:$2,0)),0)</f>
        <v/>
      </c>
      <c r="BD603">
        <f>IFERROR(INDEX(TIMESHEET!$A$1:$AI$5000,MATCH(PAYROLL!D603,TIMESHEET!A$1:A$500,0),MATCH("T500",TIMESHEET!$2:$2,0)),0)</f>
        <v/>
      </c>
      <c r="BE603">
        <f>IFERROR(IF(LEFT(INDEX(PIS!O$1:O$500,MATCH(D603,PIS!C$1:C$500)),1)="M",T603/AD603/8*(AW603+AX603*1.5+AY603*2+AZ603*3+BA603*2.1+BB603*2.7+BC603*3.9+BD603*0.3),T603/8*(AW603+AX603*1.5+AY603*2+AZ603*3+BA603*2.1+BB603*2.7+BC603*3.9+BD603*0.3)),0)</f>
        <v/>
      </c>
      <c r="BF603">
        <f>IFERROR(INDEX(ADJ!$A$1:$BZ$1000,MATCH(PAYROLL!$D603,ADJ!A$1:A$500,0),MATCH(PAYROLL!BF$2,ADJ!$2:$2,0)),0)</f>
        <v/>
      </c>
      <c r="BG603">
        <f>IFERROR(INDEX(ADJ!$A$1:$BZ$1000,MATCH(PAYROLL!D603,ADJ!A$1:A$500,0),MATCH(PAYROLL!BG$2,ADJ!$2:$2,0)),0)</f>
        <v/>
      </c>
      <c r="BH603">
        <f>IFERROR(INDEX(ADJ!$A$1:$BZ$1000,MATCH(PAYROLL!D603,ADJ!A$1:A$500,0),MATCH(PAYROLL!BH$2,ADJ!$2:$2,0)),0)</f>
        <v/>
      </c>
      <c r="BI603">
        <f>IFERROR(INDEX(ADJ!$A$1:$BZ$1000,MATCH(PAYROLL!D603,ADJ!A$1:A$500,0),MATCH(PAYROLL!BI$2,ADJ!$2:$2,0)),0)</f>
        <v/>
      </c>
      <c r="BJ603">
        <f>IFERROR(INDEX(ADJ!$A$1:$BZ$1000,MATCH(PAYROLL!D603,ADJ!A$1:A$500,0),MATCH(PAYROLL!BJ$2,ADJ!$2:$2,0)),0)</f>
        <v/>
      </c>
      <c r="BK603">
        <f>SUM(BF603:BJ603)</f>
        <v/>
      </c>
      <c r="BL603">
        <f>IFERROR(INDEX(ADJ!$A$1:$BZ$1000,MATCH(PAYROLL!D603,ADJ!A$1:A$500,0),MATCH(PAYROLL!BL$2,ADJ!$2:$2,0)),0)</f>
        <v/>
      </c>
      <c r="BM603">
        <f>IFERROR(INDEX(ADJ!$A$1:$BZ$1000,MATCH(PAYROLL!D603,ADJ!A$1:A$500,0),MATCH(PAYROLL!BM$2,ADJ!$2:$2,0)),0)</f>
        <v/>
      </c>
      <c r="BN603">
        <f>IFERROR(INDEX(ADJ!$A$1:$BZ$1000,MATCH(PAYROLL!D603,ADJ!A$1:A$500,0),MATCH(PAYROLL!BN$2,ADJ!$2:$2,0)),0)</f>
        <v/>
      </c>
      <c r="BO603">
        <f>IFERROR(INDEX(ADJ!$A$1:$BZ$1000,MATCH(PAYROLL!D603,ADJ!A$1:A$500,0),MATCH(PAYROLL!BO$2,ADJ!$2:$2,0)),0)</f>
        <v/>
      </c>
      <c r="BP603">
        <f>SUM(AM603,AV603,BE603,BK603,BL603:BO603)</f>
        <v/>
      </c>
      <c r="BQ603">
        <f>BO603</f>
        <v/>
      </c>
      <c r="BR603">
        <f>IFERROR(ROUND(IF(LEFT(INDEX(PIS!O$1:O$500,MATCH(D603,PIS!C$1:C$500)),1)="D",T603/8*(BD603*0.3),IF(LEFT(INDEX(PIS!O$1:O$500,MATCH(D603,PIS!C$1:C$500)),1)="H",T603*($BD603*0.3),T603/$AD603/8*($BD603*0.3))),0),0)</f>
        <v/>
      </c>
      <c r="BS603">
        <f>IF(AP603&lt;1,0,MIN(AP603,730000))</f>
        <v/>
      </c>
      <c r="BT603">
        <f>IFERROR(ROUND((BE603-SUM(AW603:BC603)*T603/AD603/8),0)-BR603,0)</f>
        <v/>
      </c>
      <c r="BU603">
        <f>AO603</f>
        <v/>
      </c>
      <c r="BV603">
        <f>SUM(BQ603:BU603)</f>
        <v/>
      </c>
      <c r="BW603">
        <f>BP603-BV603</f>
        <v/>
      </c>
      <c r="BX603">
        <f>IFERROR(IF(RIGHT(INDEX(PIS!O$1:O$500,MATCH(D603,PIS!C$1:C$500)),5)="Gross",MIN(U603+V603,VLOOKUP("R700",TSC!B:C,2,0)*VLOOKUP("R101",TSC!B:C,2,0))*VLOOKUP("R701",TSC!B:C,2,0)%,0),0)</f>
        <v/>
      </c>
      <c r="BY603">
        <f>IFERROR(IF(RIGHT(INDEX(PIS!O$1:O$500,MATCH(D603,PIS!C$1:C$500)),5)="Gross",MIN(U603+V603,VLOOKUP("R700",TSC!B:C,2,0)*VLOOKUP("R101",TSC!B:C,2,0))*VLOOKUP("T704",TSC!B:C,2,0)%,0),0)</f>
        <v/>
      </c>
      <c r="BZ603">
        <f>IFERROR(IF(RIGHT(INDEX(PIS!O$1:O$500,MATCH(D603,PIS!C$1:C$500)),5)="Gross",MIN(U603+V603,VLOOKUP("R700",TSC!B:C,2,0)*VLOOKUP("1",TSC!F:G,2,0))*VLOOKUP("T705",TSC!B:C,2,0)%,0),0)</f>
        <v/>
      </c>
      <c r="CA603">
        <f>IFERROR(INDEX(ADJ!$A$1:$BZ$1000,MATCH(PAYROLL!D603,ADJ!A$1:A$500,0),MATCH(PAYROLL!CA$2,ADJ!$2:$2,0)),0)</f>
        <v/>
      </c>
      <c r="CB603">
        <f>IFERROR(INDEX(ADJ!$A$1:$BZ$1000,MATCH(PAYROLL!D603,ADJ!A$1:A$500,0),MATCH(PAYROLL!CB$2,ADJ!$2:$2,0)),0)</f>
        <v/>
      </c>
      <c r="CC603">
        <f>SUM(BX603:CB603)</f>
        <v/>
      </c>
      <c r="CD603">
        <f>IFERROR(INDEX(PIS!$A$1:$BZ$1000,MATCH(PAYROLL!D603,PIS!C$1:C$500,0),MATCH(PAYROLL!CD$1,PIS!$1:$1,0)),0)</f>
        <v/>
      </c>
      <c r="CE603">
        <f>IFERROR(IF(OR(INDEX(PIS!P$1:P$500,MATCH(D603,PIS!C$1:C$500,0))="LT2",INDEX(PIS!P$1:P$500,MATCH(D603,PIS!C$1:C$500,0))="P10"),0,SUM(CC603,CD603*VLOOKUP("R601",TSC!B:C,2,0),VLOOKUP("R602",TSC!B:C,2,0))),0)</f>
        <v/>
      </c>
      <c r="CF603">
        <f>MAX(BW603-CE603,0)</f>
        <v/>
      </c>
      <c r="CG603">
        <f>IFERROR(IF(OR(RIGHT(INDEX(PIS!P$1:P$500,MATCH(D603,PIS!C$1:C$500)),5)="P10",RIGHT(INDEX(PIS!P$1:P$500,MATCH(D603,PIS!C$1:C$500)),5)="CK"),0,IF(CF603&lt;=5000000,CF603*5%,IF(CF603&lt;=10000000,CF603*10%-250000,IF(CF603&lt;=18000000,CF603*15%-750000,IF(CF603&lt;=32000000,CF603*20%-1650000,IF(CF603&lt;=52000000,CF603*25%-3250000,IF(CF603&lt;=80000000,BH603*30%-5850000,CF603*35%-9850000))))))),0)</f>
        <v/>
      </c>
      <c r="CH603">
        <f>IFERROR(IF(OR(INDEX(PIS!P$1:P$500,MATCH(D603,PIS!C$1:C$500))="LT",INDEX(PIS!P$1:P$500,MATCH(D603,PIS!C$1:C$500))="CK"),0,IF(CF603&lt;2000000,0,CF603*10%)),0)</f>
        <v/>
      </c>
      <c r="CI603">
        <f>IFERROR(INDEX(ADJ!$A$1:$BZ$1000,MATCH(PAYROLL!D603,ADJ!A$1:A$500,0),MATCH(PAYROLL!CI$2,ADJ!$2:$2,0)),0)</f>
        <v/>
      </c>
      <c r="CJ603">
        <f>IFERROR(INDEX(ADJ!$A$1:$BZ$1000,MATCH(PAYROLL!D603,ADJ!A$1:A$500,0),MATCH(PAYROLL!CJ$2,ADJ!$2:$2,0)),0)</f>
        <v/>
      </c>
      <c r="CK603">
        <f>IFERROR(INDEX(ADJ!$A$1:$BZ$1000,MATCH(PAYROLL!D603,ADJ!A$1:A$500,0),MATCH(PAYROLL!CK$2,ADJ!$2:$2,0)),0)</f>
        <v/>
      </c>
      <c r="CL603">
        <f>SUM(CG603:CK603)</f>
        <v/>
      </c>
      <c r="CM603">
        <f>ROUND(SUM(CH603:CK603),0)</f>
        <v/>
      </c>
      <c r="CN603">
        <f>IFERROR(INDEX(CSDA!D$1:D$500,MATCH($CN$2,CSDA!C$1:C$500,0))*INDEX(PIS!V$1:V$500,MATCH(D603,PIS!C$1:C$500))+INDEX(ADJ!$A$1:$BZ$1000,MATCH(PAYROLL!D603,ADJ!A$1:A$500,0),MATCH(PAYROLL!CN$2,ADJ!$2:$2,0)),0)</f>
        <v/>
      </c>
      <c r="CO603">
        <f>IFERROR(INDEX(ADJ!$A$1:$BZ$1000,MATCH(PAYROLL!D603,ADJ!A$1:A$500,0),MATCH(PAYROLL!CO$2,ADJ!$2:$2,0)),0)</f>
        <v/>
      </c>
      <c r="CP603">
        <f>IFERROR(INDEX(ADJ!$A$1:$BZ$1000,MATCH(PAYROLL!D603,ADJ!A$1:A$500,0),MATCH(PAYROLL!CP$2,ADJ!$2:$2,0)),0)</f>
        <v/>
      </c>
      <c r="CQ603">
        <f>BP603-CL603-CI603-CM603-CN603-CO603-CP603-CC603</f>
        <v/>
      </c>
      <c r="CR603">
        <f>IFERROR(IF(RIGHT(INDEX(PIS!O$1:O$500,MATCH(D603,PIS!C$1:C$500,0)),5)="Gross",MIN(U603+V603,VLOOKUP("R700",TSC!B:C,2,0)*VLOOKUP("R101",TSC!B:C,2,0))*(VLOOKUP("T711",TSC!B:C,2,0)+VLOOKUP("T712",TSC!B:C,2,0))%,MIN(T603+V603,VLOOKUP("R700",TSC!B:C,2,0)*VLOOKUP("R101",TSC!B:C,2,0))*(VLOOKUP("T711",TSC!B:C,2,0)+VLOOKUP("T712",TSC!B:C,2,0)+VLOOKUP("R701",TSC!B:C,2,0))%),0)</f>
        <v/>
      </c>
      <c r="CS603">
        <f>IFERROR(IF(RIGHT(INDEX(PIS!O$1:O$500,MATCH(D603,PIS!C$1:C$500,0)),5)="Gross",MIN(U603+V603,VLOOKUP("R700",TSC!B:C,2,0)*VLOOKUP("R101",TSC!B:C,2,0))*(VLOOKUP("T714",TSC!B:C,2,0))%,MIN(T603+V603,VLOOKUP("R700",TSC!B:C,2,0)*VLOOKUP("R101",TSC!B:C,2,0))*(VLOOKUP("T704",TSC!B:C,2,0)+VLOOKUP("T714",TSC!B:C,2,0))%),0)</f>
        <v/>
      </c>
      <c r="CT603">
        <f>IFERROR(IF(RIGHT(INDEX(PIS!O$1:O$500,MATCH(D603,PIS!C$1:C$500,0)),5)="Gross",MIN(U603+V603,VLOOKUP("R700",TSC!B:C,2,0)*VLOOKUP("R101",TSC!B:C,2,0))*VLOOKUP("T705",TSC!B:C,2,0)%,MIN(T603+V603,VLOOKUP("R700",TSC!B:C,2,0)*VLOOKUP("R101",TSC!B:C,2,0))*VLOOKUP("T705",TSC!B:C,2,0)%),0)</f>
        <v/>
      </c>
      <c r="CU603">
        <f>IFERROR(IF(RIGHT(INDEX(PIS!O$1:O$500,MATCH(D603,PIS!C$1:C$500,0)),5)="Gross",MIN(U603+V603,VLOOKUP("R700",TSC!B:C,2,0)*VLOOKUP("R101",TSC!B:C,2,0))*(VLOOKUP("T713",TSC!B:C,2,0))%,MIN(T603+V603,VLOOKUP("R700",TSC!B:C,2,0)*VLOOKUP("R101",TSC!B:C,2,0))*(VLOOKUP("T713",TSC!B:C,2,0))%),0)</f>
        <v/>
      </c>
      <c r="CV603">
        <f>IFERROR(INDEX(ADJ!$A$1:$BZ$1000,MATCH(PAYROLL!D603,ADJ!A$1:A$500,0),MATCH(PAYROLL!CV$2,ADJ!$2:$2,0)),0)</f>
        <v/>
      </c>
      <c r="CW603">
        <f>IFERROR(INDEX(ADJ!$A$1:$BZ$1000,MATCH(PAYROLL!D603,ADJ!A$1:A$500,0),MATCH(PAYROLL!CW$2,ADJ!$2:$2,0)),0)</f>
        <v/>
      </c>
      <c r="CX603">
        <f>SUM(CR603:CW603)</f>
        <v/>
      </c>
      <c r="CY603">
        <f>ROUND(IF(CR603&gt;0,T603+V603*VLOOKUP("R202",TSC!$B$1:$C$500,2,0),0),0)</f>
        <v/>
      </c>
      <c r="CZ603">
        <f>IFERROR(INDEX(CSDA!D$1:D$500,MATCH($CZ$2,CSDA!C$1:C$500,0)),0)</f>
        <v/>
      </c>
      <c r="DA603">
        <f>ROUND(T603*0.7%,0)</f>
        <v/>
      </c>
      <c r="DB603">
        <f>ROUND(T603/12,0)</f>
        <v/>
      </c>
      <c r="DC603">
        <f ref="DC603" t="array">IFERROR(INDEX(CSDA!D$1:D$500,MATCH("Trích giữ"&amp;PAYROLL!DC$2,CSDA!A$1:A$500&amp;CSDA!C$1:C$500,0)),0)</f>
        <v/>
      </c>
      <c r="DD603">
        <f ref="DD603" t="array">IFERROR(INDEX(CSDA!D$1:D$500,MATCH("Trích giữ"&amp;PAYROLL!DD$2,CSDA!A$1:A$500&amp;CSDA!C$1:C$500,0)),0)</f>
        <v/>
      </c>
      <c r="DE603">
        <f ref="DE603" t="array">IFERROR(INDEX(CSDA!D$1:D$500,MATCH("Trích giữ"&amp;PAYROLL!DE$2,CSDA!A$1:A$500&amp;CSDA!C$1:C$500,0)),0)</f>
        <v/>
      </c>
      <c r="DF603">
        <f>IFERROR(INDEX(CSDA!D$1:D$500,MATCH(PAYROLL!DF$2,CSDA!C$1:C$500,0)),0)</f>
        <v/>
      </c>
      <c r="DG603">
        <f ref="DG603" t="array">IFERROR(INDEX(CSDA!D$1:D$500,MATCH("Trích giữ"&amp;PAYROLL!DG$2,CSDA!A$1:A$500&amp;CSDA!C$1:C$500,0)),0)</f>
        <v/>
      </c>
      <c r="DH603">
        <f>ROUND(T603/26,0)</f>
        <v/>
      </c>
      <c r="DI603">
        <f ref="DI603" t="array">IFERROR(INDEX(CSDA!D$1:D$500,MATCH("Trích giữ"&amp;PAYROLL!DI$2,CSDA!A$1:A$500&amp;CSDA!C$1:C$500,0)),0)</f>
        <v/>
      </c>
      <c r="DJ603">
        <f>IF(U603=0,T603*21.5%-BL603,0)</f>
        <v/>
      </c>
      <c r="DK603">
        <f ref="DK603" t="array">IFERROR(INDEX(CSDA!D$1:D$500,MATCH("Trích giữ"&amp;PAYROLL!DK$2,CSDA!A$1:A$500&amp;CSDA!C$1:C$500,0)),0)</f>
        <v/>
      </c>
      <c r="DL603">
        <f>IFERROR(INDEX(CSDA!D$1:D$500,MATCH(PAYROLL!DL$2,CSDA!C$1:C$500,0))/12,0)</f>
        <v/>
      </c>
      <c r="DM603">
        <f>SUM(DB603:DL603)</f>
        <v/>
      </c>
      <c r="DN603">
        <f>IFERROR(INDEX(ADJ!$A$1:$BZ$1000,MATCH(PAYROLL!D603,ADJ!A$1:A$500,0),MATCH(PAYROLL!DN$2,ADJ!$2:$2,0)),0)</f>
        <v/>
      </c>
      <c r="DO603">
        <f>IFERROR(SUM(BP603,DM603:DN603,CX603:DA603)-DT603,0)</f>
        <v/>
      </c>
      <c r="DP603">
        <f ref="DP603" t="array">SUM(BW603*IFERROR(INDEX(CSDA!D$1:D$500,MATCH(BW$2,CSDA!C$1:C$500,0)),0)%,CX603*IFERROR(INDEX(CSDA!D$1:D$500,MATCH(CX$2,CSDA!C$1:C$500,0)),0)%,DA603*IFERROR(INDEX(CSDA!D$1:D$500,MATCH(DA$2,CSDA!C$1:C$500,0)),0)%,DB603*IFERROR(INDEX(CSDA!D$1:D$500,MATCH(DB$2,CSDA!C$1:C$500,0)),0)%,DF603*IFERROR(INDEX(CSDA!D$1:D$500,MATCH("Phí dịch vụ"&amp;PAYROLL!DF$2,CSDA!A$1:A$500&amp;CSDA!C$1:C$500,0)),0)%,DC603*IFERROR(INDEX(CSDA!D$1:D$500,MATCH("Phí dịch vụ"&amp;PAYROLL!DC$2,CSDA!A$1:A$500&amp;CSDA!C$1:C$500,0)),0)%,DH603*IFERROR(INDEX(CSDA!D$1:D$500,MATCH("Phí dịch vụ"&amp;PAYROLL!DH$2,CSDA!A$1:A$500&amp;CSDA!C$1:C$500,0)),0)%,DJ603*IFERROR(INDEX(CSDA!D$1:D$500,MATCH("Phí dịch vụ"&amp;PAYROLL!DJ$2,CSDA!A$1:A$500&amp;CSDA!C$1:C$500,0)),0)%,BN603*IFERROR(INDEX(CSDA!D$1:D$500,MATCH(BN$2,CSDA!C$1:C$500,0)),0)%)-BN603*7%</f>
        <v/>
      </c>
      <c r="DQ603">
        <f>IFERROR(INDEX(ADJ!$A$1:$BZ$1000,MATCH(PAYROLL!D603,ADJ!A$1:A$500,0),MATCH(PAYROLL!DQ$2,ADJ!$2:$2,0)),0)</f>
        <v/>
      </c>
      <c r="DR603">
        <f>IFERROR(INDEX(ADJ!$A$1:$BZ$1000,MATCH(PAYROLL!D603,ADJ!A$1:A$500,0),MATCH(PAYROLL!DR$2,ADJ!$2:$2,0)),0)</f>
        <v/>
      </c>
      <c r="DS603">
        <f>SUM(DP603:DR603)</f>
        <v/>
      </c>
      <c r="DT603">
        <f>EK603</f>
        <v/>
      </c>
      <c r="DU603">
        <f>SUM(DO603:DR603)</f>
        <v/>
      </c>
      <c r="DV603">
        <f>ROUND(DU603*0.1,0)</f>
        <v/>
      </c>
      <c r="DW603">
        <f>DU603+DV603</f>
        <v/>
      </c>
      <c r="DZ603">
        <f>IFERROR(INDEX(ADJ!$A$1:$BZ$1000,MATCH(PAYROLL!$D603,ADJ!A$1:A$500,0),MATCH(PAYROLL!DZ$2,ADJ!$2:$2,0)),0)</f>
        <v/>
      </c>
      <c r="EA603">
        <f>IFERROR(INDEX(ADJ!$A$1:$BZ$1000,MATCH(PAYROLL!$D603,ADJ!A$1:A$500,0),MATCH(PAYROLL!EA$2,ADJ!$2:$2,0)),0)</f>
        <v/>
      </c>
      <c r="EB603">
        <f>IFERROR(INDEX(ADJ!$A$1:$BZ$1000,MATCH(PAYROLL!$D603,ADJ!A$1:A$500,0),MATCH(PAYROLL!EB$2,ADJ!$2:$2,0)),0)</f>
        <v/>
      </c>
      <c r="EC603">
        <f>IFERROR(INDEX(ADJ!$A$1:$BZ$1000,MATCH(PAYROLL!$D603,ADJ!A$1:A$500,0),MATCH(PAYROLL!EC$2,ADJ!$2:$2,0)),0)</f>
        <v/>
      </c>
      <c r="ED603">
        <f>IFERROR(INDEX(ADJ!$A$1:$BZ$1000,MATCH(PAYROLL!$D603,ADJ!A$1:A$500,0),MATCH(PAYROLL!ED$2,ADJ!$2:$2,0)),0)</f>
        <v/>
      </c>
      <c r="EE603">
        <f>IFERROR(INDEX(ADJ!$A$1:$BZ$1000,MATCH(PAYROLL!$D603,ADJ!A$1:A$500,0),MATCH(PAYROLL!EE$2,ADJ!$2:$2,0)),0)</f>
        <v/>
      </c>
      <c r="EF603">
        <f>IFERROR(INDEX(ADJ!$A$1:$BZ$1000,MATCH(PAYROLL!$D603,ADJ!A$1:A$500,0),MATCH(PAYROLL!EF$2,ADJ!$2:$2,0)),0)</f>
        <v/>
      </c>
      <c r="EG603">
        <f>IFERROR(INDEX(ADJ!$A$1:$BZ$1000,MATCH(PAYROLL!$D603,ADJ!A$1:A$500,0),MATCH(PAYROLL!EG$2,ADJ!$2:$2,0)),0)</f>
        <v/>
      </c>
      <c r="EH603">
        <f>IFERROR(INDEX(ADJ!$A$1:$BZ$1000,MATCH(PAYROLL!$D603,ADJ!A$1:A$500,0),MATCH(PAYROLL!EH$2,ADJ!$2:$2,0)),0)</f>
        <v/>
      </c>
      <c r="EI603">
        <f>IFERROR(INDEX(ADJ!$A$1:$BZ$1000,MATCH(PAYROLL!D603,ADJ!A$1:A$500,0),MATCH(PAYROLL!EI$2,ADJ!$2:$2,0)),0)</f>
        <v/>
      </c>
      <c r="EJ603">
        <f>IFERROR(INDEX(ADJ!$A$1:$BZ$1000,MATCH(PAYROLL!$D603,ADJ!A$1:A$500,0),MATCH(PAYROLL!EJ$2,ADJ!$2:$2,0)),0)</f>
        <v/>
      </c>
      <c r="EK603">
        <f>SUM(DZ603:EJ603)</f>
        <v/>
      </c>
    </row>
    <row r="604">
      <c r="A604" t="n">
        <v>602</v>
      </c>
      <c r="B604" t="inlineStr">
        <is>
          <t>Lý Tiến Quỳnh</t>
        </is>
      </c>
      <c r="D604" t="inlineStr">
        <is>
          <t>155507-01</t>
        </is>
      </c>
      <c r="S604">
        <f>IFERROR(INDEX(PIS!$A$1:$BZ$1000,MATCH($D604,PIS!C$1:C$500,0),MATCH("Lương CB tháng trước",PIS!$1:$1,0)),0)</f>
        <v/>
      </c>
      <c r="T604">
        <f>IFERROR(INDEX(PIS!$A$1:$BZ$1000,MATCH($D604,PIS!C$1:C$500,0),MATCH("Lương CB hiện tại",PIS!$1:$1,0)),0)</f>
        <v/>
      </c>
      <c r="U604">
        <f>IFERROR(INDEX(PIS!$A$1:$BZ$1000,MATCH($D604,PIS!C$1:C$500,0),MATCH("Lương đóng BHBB",PIS!$1:$1,0)),0)</f>
        <v/>
      </c>
      <c r="V604">
        <f>IFERROR(INDEX(PIS!$A$1:$BZ$1000,MATCH($D604,PIS!C$1:C$500,0),MATCH(V$2,PIS!$2:$2,0)),0)</f>
        <v/>
      </c>
      <c r="W604">
        <f>IFERROR(INDEX(PIS!$A$1:$BZ$1000,MATCH($D604,PIS!C$1:C$500,0),MATCH(W$2,PIS!$2:$2,0)),0)</f>
        <v/>
      </c>
      <c r="X604">
        <f>IFERROR(INDEX(PIS!$A$1:$BZ$1000,MATCH($D604,PIS!C$1:C$500,0),MATCH(X$2,PIS!$2:$2,0)),0)</f>
        <v/>
      </c>
      <c r="Y604">
        <f>IFERROR(INDEX(PIS!$A$1:$BZ$1000,MATCH($D604,PIS!C$1:C$500,0),MATCH(Y$2,PIS!$2:$2,0)),0)</f>
        <v/>
      </c>
      <c r="Z604">
        <f>IFERROR(INDEX(PIS!$A$1:$BZ$1000,MATCH($D604,PIS!C$1:C$500,0),MATCH(Z$2,PIS!$2:$2,0)),0)</f>
        <v/>
      </c>
      <c r="AA604">
        <f>IFERROR(INDEX(PIS!$A$1:$BZ$1000,MATCH($D604,PIS!C$1:C$500,0),MATCH(AA$2,PIS!$2:$2,0)),0)</f>
        <v/>
      </c>
      <c r="AB604">
        <f>IFERROR(INDEX(PIS!$A$1:$BZ$1000,MATCH($D604,PIS!C$1:C$500,0),MATCH(AB$2,PIS!$2:$2,0)),0)</f>
        <v/>
      </c>
      <c r="AC604">
        <f>SUM(V604:AB604)</f>
        <v/>
      </c>
      <c r="AD604">
        <f>IFERROR(INDEX(TIMESHEET!$A$1:$AI$5000,MATCH($D604,TIMESHEET!A$1:A$500,0),MATCH("T100",TIMESHEET!$2:$2,0))-2,0)</f>
        <v/>
      </c>
      <c r="AE604">
        <f>IFERROR(INDEX(TIMESHEET!$A$1:$AI$5000,MATCH($D604,TIMESHEET!A$1:A$500,0),MATCH("T202",TIMESHEET!$2:$2,0)),0)</f>
        <v/>
      </c>
      <c r="AF604">
        <f>IFERROR(INDEX(TIMESHEET!$A$1:$AI$5000,MATCH($D604,TIMESHEET!A$1:A$500,0),MATCH("T302",TIMESHEET!$2:$2,0)),0)</f>
        <v/>
      </c>
      <c r="AG604">
        <f>IFERROR(INDEX(TIMESHEET!$A$1:$AI$5000,MATCH($D604,TIMESHEET!A$1:A$500,0),MATCH("T406",TIMESHEET!$2:$2,0)),0)</f>
        <v/>
      </c>
      <c r="AH604">
        <f>AE604+AG604</f>
        <v/>
      </c>
      <c r="AI604">
        <f>IFERROR(INDEX(TIMESHEET!$A$1:$AI$5000,MATCH($D604,TIMESHEET!A$1:A$500,0),MATCH("T701",TIMESHEET!$2:$2,0)),0)</f>
        <v/>
      </c>
      <c r="AJ604">
        <f>IFERROR(INDEX(TIMESHEET!$A$1:$AI$5000,MATCH($D604,TIMESHEET!B$1:B$500,0),MATCH("T320",TIMESHEET!$2:$2,0)),0)</f>
        <v/>
      </c>
      <c r="AK604">
        <f>IFERROR(IF(LEFT(INDEX(PIS!O$1:O$500,MATCH(D604,PIS!C$1:C$500)),1)="M",T604/AD604*SUM(AE604:AG604),T604*AD604),0)</f>
        <v/>
      </c>
      <c r="AL604">
        <f>IFERROR(INDEX(ADJ!$A$1:$BZ$1000,MATCH(PAYROLL!D604,ADJ!A$1:A$500,0),MATCH(PAYROLL!AL$2,ADJ!$2:$2,0)),0)</f>
        <v/>
      </c>
      <c r="AM604">
        <f>SUM(AK604:AL604)</f>
        <v/>
      </c>
      <c r="AN604">
        <f>IFERROR(ROUND(V604/$AD604*$AH604,0),0)</f>
        <v/>
      </c>
      <c r="AO604">
        <f>IFERROR(ROUND(W604/$AD604*$AH604,0),0)</f>
        <v/>
      </c>
      <c r="AP604">
        <f>IFERROR(ROUND(X604/$AD604*$AE604,0),0)</f>
        <v/>
      </c>
      <c r="AQ604">
        <f>IFERROR(ROUND(Y604/$AD604*$AH604,0),0)</f>
        <v/>
      </c>
      <c r="AR604">
        <f>IFERROR(ROUND(Z604/$AD604*$AH604,0),0)</f>
        <v/>
      </c>
      <c r="AS604">
        <f>IFERROR(ROUND(AA604/$AD604*$AH604,0),0)</f>
        <v/>
      </c>
      <c r="AT604">
        <f>IFERROR(IF((AE604+AF604+AG604)&gt;13,AB604,ROUND(AB604/AD604*AH604,0)),0)</f>
        <v/>
      </c>
      <c r="AU604">
        <f>IFERROR(INDEX(ADJ!$A$1:$BZ$1000,MATCH(PAYROLL!D604,ADJ!A$1:A$500,0),MATCH(PAYROLL!AU$2,ADJ!$2:$2,0)),0)</f>
        <v/>
      </c>
      <c r="AV604">
        <f>ROUND(SUM(AN604:AU604),0)</f>
        <v/>
      </c>
      <c r="AW604">
        <f>IFERROR(INDEX(TIMESHEET!$A$1:$AI$5000,MATCH(PAYROLL!D604,TIMESHEET!A$1:A$500,0),MATCH("T620",TIMESHEET!$2:$2,0)),0)</f>
        <v/>
      </c>
      <c r="AX604">
        <f>IFERROR(INDEX(TIMESHEET!$A$1:$AI$5000,MATCH(PAYROLL!D604,TIMESHEET!A$1:A$500,0),MATCH("T601",TIMESHEET!$2:$2,0)),0)</f>
        <v/>
      </c>
      <c r="AY604">
        <f>IFERROR(INDEX(TIMESHEET!$A$1:$AI$5000,MATCH(PAYROLL!D604,TIMESHEET!A$1:A$500,0),MATCH("T602",TIMESHEET!$2:$2,0)),0)</f>
        <v/>
      </c>
      <c r="AZ604">
        <f>IFERROR(INDEX(TIMESHEET!$A$1:$AI$5000,MATCH(PAYROLL!D604,TIMESHEET!A$1:A$500,0),MATCH("T603",TIMESHEET!$2:$2,0)),0)</f>
        <v/>
      </c>
      <c r="BA604">
        <f>IFERROR(INDEX(TIMESHEET!$A$1:$AI$5000,MATCH(PAYROLL!D604,TIMESHEET!A$1:A$500,0),MATCH("T611",TIMESHEET!$2:$2,0)),0)</f>
        <v/>
      </c>
      <c r="BB604">
        <f>IFERROR(INDEX(TIMESHEET!$A$1:$AI$5000,MATCH(PAYROLL!D604,TIMESHEET!A$1:A$500,0),MATCH("T612",TIMESHEET!$2:$2,0)),0)</f>
        <v/>
      </c>
      <c r="BC604">
        <f>IFERROR(INDEX(TIMESHEET!$A$1:$AI$5000,MATCH(PAYROLL!D604,TIMESHEET!A$1:A$500,0),MATCH("T613",TIMESHEET!$2:$2,0)),0)</f>
        <v/>
      </c>
      <c r="BD604">
        <f>IFERROR(INDEX(TIMESHEET!$A$1:$AI$5000,MATCH(PAYROLL!D604,TIMESHEET!A$1:A$500,0),MATCH("T500",TIMESHEET!$2:$2,0)),0)</f>
        <v/>
      </c>
      <c r="BE604">
        <f>IFERROR(IF(LEFT(INDEX(PIS!O$1:O$500,MATCH(D604,PIS!C$1:C$500)),1)="M",T604/AD604/8*(AW604+AX604*1.5+AY604*2+AZ604*3+BA604*2.1+BB604*2.7+BC604*3.9+BD604*0.3),T604/8*(AW604+AX604*1.5+AY604*2+AZ604*3+BA604*2.1+BB604*2.7+BC604*3.9+BD604*0.3)),0)</f>
        <v/>
      </c>
      <c r="BF604">
        <f>IFERROR(INDEX(ADJ!$A$1:$BZ$1000,MATCH(PAYROLL!$D604,ADJ!A$1:A$500,0),MATCH(PAYROLL!BF$2,ADJ!$2:$2,0)),0)</f>
        <v/>
      </c>
      <c r="BG604">
        <f>IFERROR(INDEX(ADJ!$A$1:$BZ$1000,MATCH(PAYROLL!D604,ADJ!A$1:A$500,0),MATCH(PAYROLL!BG$2,ADJ!$2:$2,0)),0)</f>
        <v/>
      </c>
      <c r="BH604">
        <f>IFERROR(INDEX(ADJ!$A$1:$BZ$1000,MATCH(PAYROLL!D604,ADJ!A$1:A$500,0),MATCH(PAYROLL!BH$2,ADJ!$2:$2,0)),0)</f>
        <v/>
      </c>
      <c r="BI604">
        <f>IFERROR(INDEX(ADJ!$A$1:$BZ$1000,MATCH(PAYROLL!D604,ADJ!A$1:A$500,0),MATCH(PAYROLL!BI$2,ADJ!$2:$2,0)),0)</f>
        <v/>
      </c>
      <c r="BJ604">
        <f>IFERROR(INDEX(ADJ!$A$1:$BZ$1000,MATCH(PAYROLL!D604,ADJ!A$1:A$500,0),MATCH(PAYROLL!BJ$2,ADJ!$2:$2,0)),0)</f>
        <v/>
      </c>
      <c r="BK604">
        <f>SUM(BF604:BJ604)</f>
        <v/>
      </c>
      <c r="BL604">
        <f>IFERROR(INDEX(ADJ!$A$1:$BZ$1000,MATCH(PAYROLL!D604,ADJ!A$1:A$500,0),MATCH(PAYROLL!BL$2,ADJ!$2:$2,0)),0)</f>
        <v/>
      </c>
      <c r="BM604">
        <f>IFERROR(INDEX(ADJ!$A$1:$BZ$1000,MATCH(PAYROLL!D604,ADJ!A$1:A$500,0),MATCH(PAYROLL!BM$2,ADJ!$2:$2,0)),0)</f>
        <v/>
      </c>
      <c r="BN604">
        <f>IFERROR(INDEX(ADJ!$A$1:$BZ$1000,MATCH(PAYROLL!D604,ADJ!A$1:A$500,0),MATCH(PAYROLL!BN$2,ADJ!$2:$2,0)),0)</f>
        <v/>
      </c>
      <c r="BO604">
        <f>IFERROR(INDEX(ADJ!$A$1:$BZ$1000,MATCH(PAYROLL!D604,ADJ!A$1:A$500,0),MATCH(PAYROLL!BO$2,ADJ!$2:$2,0)),0)</f>
        <v/>
      </c>
      <c r="BP604">
        <f>SUM(AM604,AV604,BE604,BK604,BL604:BO604)</f>
        <v/>
      </c>
      <c r="BQ604">
        <f>BO604</f>
        <v/>
      </c>
      <c r="BR604">
        <f>IFERROR(ROUND(IF(LEFT(INDEX(PIS!O$1:O$500,MATCH(D604,PIS!C$1:C$500)),1)="D",T604/8*(BD604*0.3),IF(LEFT(INDEX(PIS!O$1:O$500,MATCH(D604,PIS!C$1:C$500)),1)="H",T604*($BD604*0.3),T604/$AD604/8*($BD604*0.3))),0),0)</f>
        <v/>
      </c>
      <c r="BS604">
        <f>IF(AP604&lt;1,0,MIN(AP604,730000))</f>
        <v/>
      </c>
      <c r="BT604">
        <f>IFERROR(ROUND((BE604-SUM(AW604:BC604)*T604/AD604/8),0)-BR604,0)</f>
        <v/>
      </c>
      <c r="BU604">
        <f>AO604</f>
        <v/>
      </c>
      <c r="BV604">
        <f>SUM(BQ604:BU604)</f>
        <v/>
      </c>
      <c r="BW604">
        <f>BP604-BV604</f>
        <v/>
      </c>
      <c r="BX604">
        <f>IFERROR(IF(RIGHT(INDEX(PIS!O$1:O$500,MATCH(D604,PIS!C$1:C$500)),5)="Gross",MIN(U604+V604,VLOOKUP("R700",TSC!B:C,2,0)*VLOOKUP("R101",TSC!B:C,2,0))*VLOOKUP("R701",TSC!B:C,2,0)%,0),0)</f>
        <v/>
      </c>
      <c r="BY604">
        <f>IFERROR(IF(RIGHT(INDEX(PIS!O$1:O$500,MATCH(D604,PIS!C$1:C$500)),5)="Gross",MIN(U604+V604,VLOOKUP("R700",TSC!B:C,2,0)*VLOOKUP("R101",TSC!B:C,2,0))*VLOOKUP("T704",TSC!B:C,2,0)%,0),0)</f>
        <v/>
      </c>
      <c r="BZ604">
        <f>IFERROR(IF(RIGHT(INDEX(PIS!O$1:O$500,MATCH(D604,PIS!C$1:C$500)),5)="Gross",MIN(U604+V604,VLOOKUP("R700",TSC!B:C,2,0)*VLOOKUP("1",TSC!F:G,2,0))*VLOOKUP("T705",TSC!B:C,2,0)%,0),0)</f>
        <v/>
      </c>
      <c r="CA604">
        <f>IFERROR(INDEX(ADJ!$A$1:$BZ$1000,MATCH(PAYROLL!D604,ADJ!A$1:A$500,0),MATCH(PAYROLL!CA$2,ADJ!$2:$2,0)),0)</f>
        <v/>
      </c>
      <c r="CB604">
        <f>IFERROR(INDEX(ADJ!$A$1:$BZ$1000,MATCH(PAYROLL!D604,ADJ!A$1:A$500,0),MATCH(PAYROLL!CB$2,ADJ!$2:$2,0)),0)</f>
        <v/>
      </c>
      <c r="CC604">
        <f>SUM(BX604:CB604)</f>
        <v/>
      </c>
      <c r="CD604">
        <f>IFERROR(INDEX(PIS!$A$1:$BZ$1000,MATCH(PAYROLL!D604,PIS!C$1:C$500,0),MATCH(PAYROLL!CD$1,PIS!$1:$1,0)),0)</f>
        <v/>
      </c>
      <c r="CE604">
        <f>IFERROR(IF(OR(INDEX(PIS!P$1:P$500,MATCH(D604,PIS!C$1:C$500,0))="LT2",INDEX(PIS!P$1:P$500,MATCH(D604,PIS!C$1:C$500,0))="P10"),0,SUM(CC604,CD604*VLOOKUP("R601",TSC!B:C,2,0),VLOOKUP("R602",TSC!B:C,2,0))),0)</f>
        <v/>
      </c>
      <c r="CF604">
        <f>MAX(BW604-CE604,0)</f>
        <v/>
      </c>
      <c r="CG604">
        <f>IFERROR(IF(OR(RIGHT(INDEX(PIS!P$1:P$500,MATCH(D604,PIS!C$1:C$500)),5)="P10",RIGHT(INDEX(PIS!P$1:P$500,MATCH(D604,PIS!C$1:C$500)),5)="CK"),0,IF(CF604&lt;=5000000,CF604*5%,IF(CF604&lt;=10000000,CF604*10%-250000,IF(CF604&lt;=18000000,CF604*15%-750000,IF(CF604&lt;=32000000,CF604*20%-1650000,IF(CF604&lt;=52000000,CF604*25%-3250000,IF(CF604&lt;=80000000,BH604*30%-5850000,CF604*35%-9850000))))))),0)</f>
        <v/>
      </c>
      <c r="CH604">
        <f>IFERROR(IF(OR(INDEX(PIS!P$1:P$500,MATCH(D604,PIS!C$1:C$500))="LT",INDEX(PIS!P$1:P$500,MATCH(D604,PIS!C$1:C$500))="CK"),0,IF(CF604&lt;2000000,0,CF604*10%)),0)</f>
        <v/>
      </c>
      <c r="CI604">
        <f>IFERROR(INDEX(ADJ!$A$1:$BZ$1000,MATCH(PAYROLL!D604,ADJ!A$1:A$500,0),MATCH(PAYROLL!CI$2,ADJ!$2:$2,0)),0)</f>
        <v/>
      </c>
      <c r="CJ604">
        <f>IFERROR(INDEX(ADJ!$A$1:$BZ$1000,MATCH(PAYROLL!D604,ADJ!A$1:A$500,0),MATCH(PAYROLL!CJ$2,ADJ!$2:$2,0)),0)</f>
        <v/>
      </c>
      <c r="CK604">
        <f>IFERROR(INDEX(ADJ!$A$1:$BZ$1000,MATCH(PAYROLL!D604,ADJ!A$1:A$500,0),MATCH(PAYROLL!CK$2,ADJ!$2:$2,0)),0)</f>
        <v/>
      </c>
      <c r="CL604">
        <f>SUM(CG604:CK604)</f>
        <v/>
      </c>
      <c r="CM604">
        <f>ROUND(SUM(CH604:CK604),0)</f>
        <v/>
      </c>
      <c r="CN604">
        <f>IFERROR(INDEX(CSDA!D$1:D$500,MATCH($CN$2,CSDA!C$1:C$500,0))*INDEX(PIS!V$1:V$500,MATCH(D604,PIS!C$1:C$500))+INDEX(ADJ!$A$1:$BZ$1000,MATCH(PAYROLL!D604,ADJ!A$1:A$500,0),MATCH(PAYROLL!CN$2,ADJ!$2:$2,0)),0)</f>
        <v/>
      </c>
      <c r="CO604">
        <f>IFERROR(INDEX(ADJ!$A$1:$BZ$1000,MATCH(PAYROLL!D604,ADJ!A$1:A$500,0),MATCH(PAYROLL!CO$2,ADJ!$2:$2,0)),0)</f>
        <v/>
      </c>
      <c r="CP604">
        <f>IFERROR(INDEX(ADJ!$A$1:$BZ$1000,MATCH(PAYROLL!D604,ADJ!A$1:A$500,0),MATCH(PAYROLL!CP$2,ADJ!$2:$2,0)),0)</f>
        <v/>
      </c>
      <c r="CQ604">
        <f>BP604-CL604-CI604-CM604-CN604-CO604-CP604-CC604</f>
        <v/>
      </c>
      <c r="CR604">
        <f>IFERROR(IF(RIGHT(INDEX(PIS!O$1:O$500,MATCH(D604,PIS!C$1:C$500,0)),5)="Gross",MIN(U604+V604,VLOOKUP("R700",TSC!B:C,2,0)*VLOOKUP("R101",TSC!B:C,2,0))*(VLOOKUP("T711",TSC!B:C,2,0)+VLOOKUP("T712",TSC!B:C,2,0))%,MIN(T604+V604,VLOOKUP("R700",TSC!B:C,2,0)*VLOOKUP("R101",TSC!B:C,2,0))*(VLOOKUP("T711",TSC!B:C,2,0)+VLOOKUP("T712",TSC!B:C,2,0)+VLOOKUP("R701",TSC!B:C,2,0))%),0)</f>
        <v/>
      </c>
      <c r="CS604">
        <f>IFERROR(IF(RIGHT(INDEX(PIS!O$1:O$500,MATCH(D604,PIS!C$1:C$500,0)),5)="Gross",MIN(U604+V604,VLOOKUP("R700",TSC!B:C,2,0)*VLOOKUP("R101",TSC!B:C,2,0))*(VLOOKUP("T714",TSC!B:C,2,0))%,MIN(T604+V604,VLOOKUP("R700",TSC!B:C,2,0)*VLOOKUP("R101",TSC!B:C,2,0))*(VLOOKUP("T704",TSC!B:C,2,0)+VLOOKUP("T714",TSC!B:C,2,0))%),0)</f>
        <v/>
      </c>
      <c r="CT604">
        <f>IFERROR(IF(RIGHT(INDEX(PIS!O$1:O$500,MATCH(D604,PIS!C$1:C$500,0)),5)="Gross",MIN(U604+V604,VLOOKUP("R700",TSC!B:C,2,0)*VLOOKUP("R101",TSC!B:C,2,0))*VLOOKUP("T705",TSC!B:C,2,0)%,MIN(T604+V604,VLOOKUP("R700",TSC!B:C,2,0)*VLOOKUP("R101",TSC!B:C,2,0))*VLOOKUP("T705",TSC!B:C,2,0)%),0)</f>
        <v/>
      </c>
      <c r="CU604">
        <f>IFERROR(IF(RIGHT(INDEX(PIS!O$1:O$500,MATCH(D604,PIS!C$1:C$500,0)),5)="Gross",MIN(U604+V604,VLOOKUP("R700",TSC!B:C,2,0)*VLOOKUP("R101",TSC!B:C,2,0))*(VLOOKUP("T713",TSC!B:C,2,0))%,MIN(T604+V604,VLOOKUP("R700",TSC!B:C,2,0)*VLOOKUP("R101",TSC!B:C,2,0))*(VLOOKUP("T713",TSC!B:C,2,0))%),0)</f>
        <v/>
      </c>
      <c r="CV604">
        <f>IFERROR(INDEX(ADJ!$A$1:$BZ$1000,MATCH(PAYROLL!D604,ADJ!A$1:A$500,0),MATCH(PAYROLL!CV$2,ADJ!$2:$2,0)),0)</f>
        <v/>
      </c>
      <c r="CW604">
        <f>IFERROR(INDEX(ADJ!$A$1:$BZ$1000,MATCH(PAYROLL!D604,ADJ!A$1:A$500,0),MATCH(PAYROLL!CW$2,ADJ!$2:$2,0)),0)</f>
        <v/>
      </c>
      <c r="CX604">
        <f>SUM(CR604:CW604)</f>
        <v/>
      </c>
      <c r="CY604">
        <f>ROUND(IF(CR604&gt;0,T604+V604*VLOOKUP("R202",TSC!$B$1:$C$500,2,0),0),0)</f>
        <v/>
      </c>
      <c r="CZ604">
        <f>IFERROR(INDEX(CSDA!D$1:D$500,MATCH($CZ$2,CSDA!C$1:C$500,0)),0)</f>
        <v/>
      </c>
      <c r="DA604">
        <f>ROUND(T604*0.7%,0)</f>
        <v/>
      </c>
      <c r="DB604">
        <f>ROUND(T604/12,0)</f>
        <v/>
      </c>
      <c r="DC604">
        <f ref="DC604" t="array">IFERROR(INDEX(CSDA!D$1:D$500,MATCH("Trích giữ"&amp;PAYROLL!DC$2,CSDA!A$1:A$500&amp;CSDA!C$1:C$500,0)),0)</f>
        <v/>
      </c>
      <c r="DD604">
        <f ref="DD604" t="array">IFERROR(INDEX(CSDA!D$1:D$500,MATCH("Trích giữ"&amp;PAYROLL!DD$2,CSDA!A$1:A$500&amp;CSDA!C$1:C$500,0)),0)</f>
        <v/>
      </c>
      <c r="DE604">
        <f ref="DE604" t="array">IFERROR(INDEX(CSDA!D$1:D$500,MATCH("Trích giữ"&amp;PAYROLL!DE$2,CSDA!A$1:A$500&amp;CSDA!C$1:C$500,0)),0)</f>
        <v/>
      </c>
      <c r="DF604">
        <f>IFERROR(INDEX(CSDA!D$1:D$500,MATCH(PAYROLL!DF$2,CSDA!C$1:C$500,0)),0)</f>
        <v/>
      </c>
      <c r="DG604">
        <f ref="DG604" t="array">IFERROR(INDEX(CSDA!D$1:D$500,MATCH("Trích giữ"&amp;PAYROLL!DG$2,CSDA!A$1:A$500&amp;CSDA!C$1:C$500,0)),0)</f>
        <v/>
      </c>
      <c r="DH604">
        <f>ROUND(T604/26,0)</f>
        <v/>
      </c>
      <c r="DI604">
        <f ref="DI604" t="array">IFERROR(INDEX(CSDA!D$1:D$500,MATCH("Trích giữ"&amp;PAYROLL!DI$2,CSDA!A$1:A$500&amp;CSDA!C$1:C$500,0)),0)</f>
        <v/>
      </c>
      <c r="DJ604">
        <f>IF(U604=0,T604*21.5%-BL604,0)</f>
        <v/>
      </c>
      <c r="DK604">
        <f ref="DK604" t="array">IFERROR(INDEX(CSDA!D$1:D$500,MATCH("Trích giữ"&amp;PAYROLL!DK$2,CSDA!A$1:A$500&amp;CSDA!C$1:C$500,0)),0)</f>
        <v/>
      </c>
      <c r="DL604">
        <f>IFERROR(INDEX(CSDA!D$1:D$500,MATCH(PAYROLL!DL$2,CSDA!C$1:C$500,0))/12,0)</f>
        <v/>
      </c>
      <c r="DM604">
        <f>SUM(DB604:DL604)</f>
        <v/>
      </c>
      <c r="DN604">
        <f>IFERROR(INDEX(ADJ!$A$1:$BZ$1000,MATCH(PAYROLL!D604,ADJ!A$1:A$500,0),MATCH(PAYROLL!DN$2,ADJ!$2:$2,0)),0)</f>
        <v/>
      </c>
      <c r="DO604">
        <f>IFERROR(SUM(BP604,DM604:DN604,CX604:DA604)-DT604,0)</f>
        <v/>
      </c>
      <c r="DP604">
        <f ref="DP604" t="array">SUM(BW604*IFERROR(INDEX(CSDA!D$1:D$500,MATCH(BW$2,CSDA!C$1:C$500,0)),0)%,CX604*IFERROR(INDEX(CSDA!D$1:D$500,MATCH(CX$2,CSDA!C$1:C$500,0)),0)%,DA604*IFERROR(INDEX(CSDA!D$1:D$500,MATCH(DA$2,CSDA!C$1:C$500,0)),0)%,DB604*IFERROR(INDEX(CSDA!D$1:D$500,MATCH(DB$2,CSDA!C$1:C$500,0)),0)%,DF604*IFERROR(INDEX(CSDA!D$1:D$500,MATCH("Phí dịch vụ"&amp;PAYROLL!DF$2,CSDA!A$1:A$500&amp;CSDA!C$1:C$500,0)),0)%,DC604*IFERROR(INDEX(CSDA!D$1:D$500,MATCH("Phí dịch vụ"&amp;PAYROLL!DC$2,CSDA!A$1:A$500&amp;CSDA!C$1:C$500,0)),0)%,DH604*IFERROR(INDEX(CSDA!D$1:D$500,MATCH("Phí dịch vụ"&amp;PAYROLL!DH$2,CSDA!A$1:A$500&amp;CSDA!C$1:C$500,0)),0)%,DJ604*IFERROR(INDEX(CSDA!D$1:D$500,MATCH("Phí dịch vụ"&amp;PAYROLL!DJ$2,CSDA!A$1:A$500&amp;CSDA!C$1:C$500,0)),0)%,BN604*IFERROR(INDEX(CSDA!D$1:D$500,MATCH(BN$2,CSDA!C$1:C$500,0)),0)%)-BN604*7%</f>
        <v/>
      </c>
      <c r="DQ604">
        <f>IFERROR(INDEX(ADJ!$A$1:$BZ$1000,MATCH(PAYROLL!D604,ADJ!A$1:A$500,0),MATCH(PAYROLL!DQ$2,ADJ!$2:$2,0)),0)</f>
        <v/>
      </c>
      <c r="DR604">
        <f>IFERROR(INDEX(ADJ!$A$1:$BZ$1000,MATCH(PAYROLL!D604,ADJ!A$1:A$500,0),MATCH(PAYROLL!DR$2,ADJ!$2:$2,0)),0)</f>
        <v/>
      </c>
      <c r="DS604">
        <f>SUM(DP604:DR604)</f>
        <v/>
      </c>
      <c r="DT604">
        <f>EK604</f>
        <v/>
      </c>
      <c r="DU604">
        <f>SUM(DO604:DR604)</f>
        <v/>
      </c>
      <c r="DV604">
        <f>ROUND(DU604*0.1,0)</f>
        <v/>
      </c>
      <c r="DW604">
        <f>DU604+DV604</f>
        <v/>
      </c>
      <c r="DZ604">
        <f>IFERROR(INDEX(ADJ!$A$1:$BZ$1000,MATCH(PAYROLL!$D604,ADJ!A$1:A$500,0),MATCH(PAYROLL!DZ$2,ADJ!$2:$2,0)),0)</f>
        <v/>
      </c>
      <c r="EA604">
        <f>IFERROR(INDEX(ADJ!$A$1:$BZ$1000,MATCH(PAYROLL!$D604,ADJ!A$1:A$500,0),MATCH(PAYROLL!EA$2,ADJ!$2:$2,0)),0)</f>
        <v/>
      </c>
      <c r="EB604">
        <f>IFERROR(INDEX(ADJ!$A$1:$BZ$1000,MATCH(PAYROLL!$D604,ADJ!A$1:A$500,0),MATCH(PAYROLL!EB$2,ADJ!$2:$2,0)),0)</f>
        <v/>
      </c>
      <c r="EC604">
        <f>IFERROR(INDEX(ADJ!$A$1:$BZ$1000,MATCH(PAYROLL!$D604,ADJ!A$1:A$500,0),MATCH(PAYROLL!EC$2,ADJ!$2:$2,0)),0)</f>
        <v/>
      </c>
      <c r="ED604">
        <f>IFERROR(INDEX(ADJ!$A$1:$BZ$1000,MATCH(PAYROLL!$D604,ADJ!A$1:A$500,0),MATCH(PAYROLL!ED$2,ADJ!$2:$2,0)),0)</f>
        <v/>
      </c>
      <c r="EE604">
        <f>IFERROR(INDEX(ADJ!$A$1:$BZ$1000,MATCH(PAYROLL!$D604,ADJ!A$1:A$500,0),MATCH(PAYROLL!EE$2,ADJ!$2:$2,0)),0)</f>
        <v/>
      </c>
      <c r="EF604">
        <f>IFERROR(INDEX(ADJ!$A$1:$BZ$1000,MATCH(PAYROLL!$D604,ADJ!A$1:A$500,0),MATCH(PAYROLL!EF$2,ADJ!$2:$2,0)),0)</f>
        <v/>
      </c>
      <c r="EG604">
        <f>IFERROR(INDEX(ADJ!$A$1:$BZ$1000,MATCH(PAYROLL!$D604,ADJ!A$1:A$500,0),MATCH(PAYROLL!EG$2,ADJ!$2:$2,0)),0)</f>
        <v/>
      </c>
      <c r="EH604">
        <f>IFERROR(INDEX(ADJ!$A$1:$BZ$1000,MATCH(PAYROLL!$D604,ADJ!A$1:A$500,0),MATCH(PAYROLL!EH$2,ADJ!$2:$2,0)),0)</f>
        <v/>
      </c>
      <c r="EI604">
        <f>IFERROR(INDEX(ADJ!$A$1:$BZ$1000,MATCH(PAYROLL!D604,ADJ!A$1:A$500,0),MATCH(PAYROLL!EI$2,ADJ!$2:$2,0)),0)</f>
        <v/>
      </c>
      <c r="EJ604">
        <f>IFERROR(INDEX(ADJ!$A$1:$BZ$1000,MATCH(PAYROLL!$D604,ADJ!A$1:A$500,0),MATCH(PAYROLL!EJ$2,ADJ!$2:$2,0)),0)</f>
        <v/>
      </c>
      <c r="EK604">
        <f>SUM(DZ604:EJ604)</f>
        <v/>
      </c>
    </row>
    <row r="605">
      <c r="A605" t="n">
        <v>603</v>
      </c>
      <c r="B605" t="inlineStr">
        <is>
          <t>Ly Văn Thơi</t>
        </is>
      </c>
      <c r="D605" t="inlineStr">
        <is>
          <t>148040-02</t>
        </is>
      </c>
      <c r="S605">
        <f>IFERROR(INDEX(PIS!$A$1:$BZ$1000,MATCH($D605,PIS!C$1:C$500,0),MATCH("Lương CB tháng trước",PIS!$1:$1,0)),0)</f>
        <v/>
      </c>
      <c r="T605">
        <f>IFERROR(INDEX(PIS!$A$1:$BZ$1000,MATCH($D605,PIS!C$1:C$500,0),MATCH("Lương CB hiện tại",PIS!$1:$1,0)),0)</f>
        <v/>
      </c>
      <c r="U605">
        <f>IFERROR(INDEX(PIS!$A$1:$BZ$1000,MATCH($D605,PIS!C$1:C$500,0),MATCH("Lương đóng BHBB",PIS!$1:$1,0)),0)</f>
        <v/>
      </c>
      <c r="V605">
        <f>IFERROR(INDEX(PIS!$A$1:$BZ$1000,MATCH($D605,PIS!C$1:C$500,0),MATCH(V$2,PIS!$2:$2,0)),0)</f>
        <v/>
      </c>
      <c r="W605">
        <f>IFERROR(INDEX(PIS!$A$1:$BZ$1000,MATCH($D605,PIS!C$1:C$500,0),MATCH(W$2,PIS!$2:$2,0)),0)</f>
        <v/>
      </c>
      <c r="X605">
        <f>IFERROR(INDEX(PIS!$A$1:$BZ$1000,MATCH($D605,PIS!C$1:C$500,0),MATCH(X$2,PIS!$2:$2,0)),0)</f>
        <v/>
      </c>
      <c r="Y605">
        <f>IFERROR(INDEX(PIS!$A$1:$BZ$1000,MATCH($D605,PIS!C$1:C$500,0),MATCH(Y$2,PIS!$2:$2,0)),0)</f>
        <v/>
      </c>
      <c r="Z605">
        <f>IFERROR(INDEX(PIS!$A$1:$BZ$1000,MATCH($D605,PIS!C$1:C$500,0),MATCH(Z$2,PIS!$2:$2,0)),0)</f>
        <v/>
      </c>
      <c r="AA605">
        <f>IFERROR(INDEX(PIS!$A$1:$BZ$1000,MATCH($D605,PIS!C$1:C$500,0),MATCH(AA$2,PIS!$2:$2,0)),0)</f>
        <v/>
      </c>
      <c r="AB605">
        <f>IFERROR(INDEX(PIS!$A$1:$BZ$1000,MATCH($D605,PIS!C$1:C$500,0),MATCH(AB$2,PIS!$2:$2,0)),0)</f>
        <v/>
      </c>
      <c r="AC605">
        <f>SUM(V605:AB605)</f>
        <v/>
      </c>
      <c r="AD605">
        <f>IFERROR(INDEX(TIMESHEET!$A$1:$AI$5000,MATCH($D605,TIMESHEET!A$1:A$500,0),MATCH("T100",TIMESHEET!$2:$2,0))-2,0)</f>
        <v/>
      </c>
      <c r="AE605">
        <f>IFERROR(INDEX(TIMESHEET!$A$1:$AI$5000,MATCH($D605,TIMESHEET!A$1:A$500,0),MATCH("T202",TIMESHEET!$2:$2,0)),0)</f>
        <v/>
      </c>
      <c r="AF605">
        <f>IFERROR(INDEX(TIMESHEET!$A$1:$AI$5000,MATCH($D605,TIMESHEET!A$1:A$500,0),MATCH("T302",TIMESHEET!$2:$2,0)),0)</f>
        <v/>
      </c>
      <c r="AG605">
        <f>IFERROR(INDEX(TIMESHEET!$A$1:$AI$5000,MATCH($D605,TIMESHEET!A$1:A$500,0),MATCH("T406",TIMESHEET!$2:$2,0)),0)</f>
        <v/>
      </c>
      <c r="AH605">
        <f>AE605+AG605</f>
        <v/>
      </c>
      <c r="AI605">
        <f>IFERROR(INDEX(TIMESHEET!$A$1:$AI$5000,MATCH($D605,TIMESHEET!A$1:A$500,0),MATCH("T701",TIMESHEET!$2:$2,0)),0)</f>
        <v/>
      </c>
      <c r="AJ605">
        <f>IFERROR(INDEX(TIMESHEET!$A$1:$AI$5000,MATCH($D605,TIMESHEET!B$1:B$500,0),MATCH("T320",TIMESHEET!$2:$2,0)),0)</f>
        <v/>
      </c>
      <c r="AK605">
        <f>IFERROR(IF(LEFT(INDEX(PIS!O$1:O$500,MATCH(D605,PIS!C$1:C$500)),1)="M",T605/AD605*SUM(AE605:AG605),T605*AD605),0)</f>
        <v/>
      </c>
      <c r="AL605">
        <f>IFERROR(INDEX(ADJ!$A$1:$BZ$1000,MATCH(PAYROLL!D605,ADJ!A$1:A$500,0),MATCH(PAYROLL!AL$2,ADJ!$2:$2,0)),0)</f>
        <v/>
      </c>
      <c r="AM605">
        <f>SUM(AK605:AL605)</f>
        <v/>
      </c>
      <c r="AN605">
        <f>IFERROR(ROUND(V605/$AD605*$AH605,0),0)</f>
        <v/>
      </c>
      <c r="AO605">
        <f>IFERROR(ROUND(W605/$AD605*$AH605,0),0)</f>
        <v/>
      </c>
      <c r="AP605">
        <f>IFERROR(ROUND(X605/$AD605*$AE605,0),0)</f>
        <v/>
      </c>
      <c r="AQ605">
        <f>IFERROR(ROUND(Y605/$AD605*$AH605,0),0)</f>
        <v/>
      </c>
      <c r="AR605">
        <f>IFERROR(ROUND(Z605/$AD605*$AH605,0),0)</f>
        <v/>
      </c>
      <c r="AS605">
        <f>IFERROR(ROUND(AA605/$AD605*$AH605,0),0)</f>
        <v/>
      </c>
      <c r="AT605">
        <f>IFERROR(IF((AE605+AF605+AG605)&gt;13,AB605,ROUND(AB605/AD605*AH605,0)),0)</f>
        <v/>
      </c>
      <c r="AU605">
        <f>IFERROR(INDEX(ADJ!$A$1:$BZ$1000,MATCH(PAYROLL!D605,ADJ!A$1:A$500,0),MATCH(PAYROLL!AU$2,ADJ!$2:$2,0)),0)</f>
        <v/>
      </c>
      <c r="AV605">
        <f>ROUND(SUM(AN605:AU605),0)</f>
        <v/>
      </c>
      <c r="AW605">
        <f>IFERROR(INDEX(TIMESHEET!$A$1:$AI$5000,MATCH(PAYROLL!D605,TIMESHEET!A$1:A$500,0),MATCH("T620",TIMESHEET!$2:$2,0)),0)</f>
        <v/>
      </c>
      <c r="AX605">
        <f>IFERROR(INDEX(TIMESHEET!$A$1:$AI$5000,MATCH(PAYROLL!D605,TIMESHEET!A$1:A$500,0),MATCH("T601",TIMESHEET!$2:$2,0)),0)</f>
        <v/>
      </c>
      <c r="AY605">
        <f>IFERROR(INDEX(TIMESHEET!$A$1:$AI$5000,MATCH(PAYROLL!D605,TIMESHEET!A$1:A$500,0),MATCH("T602",TIMESHEET!$2:$2,0)),0)</f>
        <v/>
      </c>
      <c r="AZ605">
        <f>IFERROR(INDEX(TIMESHEET!$A$1:$AI$5000,MATCH(PAYROLL!D605,TIMESHEET!A$1:A$500,0),MATCH("T603",TIMESHEET!$2:$2,0)),0)</f>
        <v/>
      </c>
      <c r="BA605">
        <f>IFERROR(INDEX(TIMESHEET!$A$1:$AI$5000,MATCH(PAYROLL!D605,TIMESHEET!A$1:A$500,0),MATCH("T611",TIMESHEET!$2:$2,0)),0)</f>
        <v/>
      </c>
      <c r="BB605">
        <f>IFERROR(INDEX(TIMESHEET!$A$1:$AI$5000,MATCH(PAYROLL!D605,TIMESHEET!A$1:A$500,0),MATCH("T612",TIMESHEET!$2:$2,0)),0)</f>
        <v/>
      </c>
      <c r="BC605">
        <f>IFERROR(INDEX(TIMESHEET!$A$1:$AI$5000,MATCH(PAYROLL!D605,TIMESHEET!A$1:A$500,0),MATCH("T613",TIMESHEET!$2:$2,0)),0)</f>
        <v/>
      </c>
      <c r="BD605">
        <f>IFERROR(INDEX(TIMESHEET!$A$1:$AI$5000,MATCH(PAYROLL!D605,TIMESHEET!A$1:A$500,0),MATCH("T500",TIMESHEET!$2:$2,0)),0)</f>
        <v/>
      </c>
      <c r="BE605">
        <f>IFERROR(IF(LEFT(INDEX(PIS!O$1:O$500,MATCH(D605,PIS!C$1:C$500)),1)="M",T605/AD605/8*(AW605+AX605*1.5+AY605*2+AZ605*3+BA605*2.1+BB605*2.7+BC605*3.9+BD605*0.3),T605/8*(AW605+AX605*1.5+AY605*2+AZ605*3+BA605*2.1+BB605*2.7+BC605*3.9+BD605*0.3)),0)</f>
        <v/>
      </c>
      <c r="BF605">
        <f>IFERROR(INDEX(ADJ!$A$1:$BZ$1000,MATCH(PAYROLL!$D605,ADJ!A$1:A$500,0),MATCH(PAYROLL!BF$2,ADJ!$2:$2,0)),0)</f>
        <v/>
      </c>
      <c r="BG605">
        <f>IFERROR(INDEX(ADJ!$A$1:$BZ$1000,MATCH(PAYROLL!D605,ADJ!A$1:A$500,0),MATCH(PAYROLL!BG$2,ADJ!$2:$2,0)),0)</f>
        <v/>
      </c>
      <c r="BH605">
        <f>IFERROR(INDEX(ADJ!$A$1:$BZ$1000,MATCH(PAYROLL!D605,ADJ!A$1:A$500,0),MATCH(PAYROLL!BH$2,ADJ!$2:$2,0)),0)</f>
        <v/>
      </c>
      <c r="BI605">
        <f>IFERROR(INDEX(ADJ!$A$1:$BZ$1000,MATCH(PAYROLL!D605,ADJ!A$1:A$500,0),MATCH(PAYROLL!BI$2,ADJ!$2:$2,0)),0)</f>
        <v/>
      </c>
      <c r="BJ605">
        <f>IFERROR(INDEX(ADJ!$A$1:$BZ$1000,MATCH(PAYROLL!D605,ADJ!A$1:A$500,0),MATCH(PAYROLL!BJ$2,ADJ!$2:$2,0)),0)</f>
        <v/>
      </c>
      <c r="BK605">
        <f>SUM(BF605:BJ605)</f>
        <v/>
      </c>
      <c r="BL605">
        <f>IFERROR(INDEX(ADJ!$A$1:$BZ$1000,MATCH(PAYROLL!D605,ADJ!A$1:A$500,0),MATCH(PAYROLL!BL$2,ADJ!$2:$2,0)),0)</f>
        <v/>
      </c>
      <c r="BM605">
        <f>IFERROR(INDEX(ADJ!$A$1:$BZ$1000,MATCH(PAYROLL!D605,ADJ!A$1:A$500,0),MATCH(PAYROLL!BM$2,ADJ!$2:$2,0)),0)</f>
        <v/>
      </c>
      <c r="BN605">
        <f>IFERROR(INDEX(ADJ!$A$1:$BZ$1000,MATCH(PAYROLL!D605,ADJ!A$1:A$500,0),MATCH(PAYROLL!BN$2,ADJ!$2:$2,0)),0)</f>
        <v/>
      </c>
      <c r="BO605">
        <f>IFERROR(INDEX(ADJ!$A$1:$BZ$1000,MATCH(PAYROLL!D605,ADJ!A$1:A$500,0),MATCH(PAYROLL!BO$2,ADJ!$2:$2,0)),0)</f>
        <v/>
      </c>
      <c r="BP605">
        <f>SUM(AM605,AV605,BE605,BK605,BL605:BO605)</f>
        <v/>
      </c>
      <c r="BQ605">
        <f>BO605</f>
        <v/>
      </c>
      <c r="BR605">
        <f>IFERROR(ROUND(IF(LEFT(INDEX(PIS!O$1:O$500,MATCH(D605,PIS!C$1:C$500)),1)="D",T605/8*(BD605*0.3),IF(LEFT(INDEX(PIS!O$1:O$500,MATCH(D605,PIS!C$1:C$500)),1)="H",T605*($BD605*0.3),T605/$AD605/8*($BD605*0.3))),0),0)</f>
        <v/>
      </c>
      <c r="BS605">
        <f>IF(AP605&lt;1,0,MIN(AP605,730000))</f>
        <v/>
      </c>
      <c r="BT605">
        <f>IFERROR(ROUND((BE605-SUM(AW605:BC605)*T605/AD605/8),0)-BR605,0)</f>
        <v/>
      </c>
      <c r="BU605">
        <f>AO605</f>
        <v/>
      </c>
      <c r="BV605">
        <f>SUM(BQ605:BU605)</f>
        <v/>
      </c>
      <c r="BW605">
        <f>BP605-BV605</f>
        <v/>
      </c>
      <c r="BX605">
        <f>IFERROR(IF(RIGHT(INDEX(PIS!O$1:O$500,MATCH(D605,PIS!C$1:C$500)),5)="Gross",MIN(U605+V605,VLOOKUP("R700",TSC!B:C,2,0)*VLOOKUP("R101",TSC!B:C,2,0))*VLOOKUP("R701",TSC!B:C,2,0)%,0),0)</f>
        <v/>
      </c>
      <c r="BY605">
        <f>IFERROR(IF(RIGHT(INDEX(PIS!O$1:O$500,MATCH(D605,PIS!C$1:C$500)),5)="Gross",MIN(U605+V605,VLOOKUP("R700",TSC!B:C,2,0)*VLOOKUP("R101",TSC!B:C,2,0))*VLOOKUP("T704",TSC!B:C,2,0)%,0),0)</f>
        <v/>
      </c>
      <c r="BZ605">
        <f>IFERROR(IF(RIGHT(INDEX(PIS!O$1:O$500,MATCH(D605,PIS!C$1:C$500)),5)="Gross",MIN(U605+V605,VLOOKUP("R700",TSC!B:C,2,0)*VLOOKUP("1",TSC!F:G,2,0))*VLOOKUP("T705",TSC!B:C,2,0)%,0),0)</f>
        <v/>
      </c>
      <c r="CA605">
        <f>IFERROR(INDEX(ADJ!$A$1:$BZ$1000,MATCH(PAYROLL!D605,ADJ!A$1:A$500,0),MATCH(PAYROLL!CA$2,ADJ!$2:$2,0)),0)</f>
        <v/>
      </c>
      <c r="CB605">
        <f>IFERROR(INDEX(ADJ!$A$1:$BZ$1000,MATCH(PAYROLL!D605,ADJ!A$1:A$500,0),MATCH(PAYROLL!CB$2,ADJ!$2:$2,0)),0)</f>
        <v/>
      </c>
      <c r="CC605">
        <f>SUM(BX605:CB605)</f>
        <v/>
      </c>
      <c r="CD605">
        <f>IFERROR(INDEX(PIS!$A$1:$BZ$1000,MATCH(PAYROLL!D605,PIS!C$1:C$500,0),MATCH(PAYROLL!CD$1,PIS!$1:$1,0)),0)</f>
        <v/>
      </c>
      <c r="CE605">
        <f>IFERROR(IF(OR(INDEX(PIS!P$1:P$500,MATCH(D605,PIS!C$1:C$500,0))="LT2",INDEX(PIS!P$1:P$500,MATCH(D605,PIS!C$1:C$500,0))="P10"),0,SUM(CC605,CD605*VLOOKUP("R601",TSC!B:C,2,0),VLOOKUP("R602",TSC!B:C,2,0))),0)</f>
        <v/>
      </c>
      <c r="CF605">
        <f>MAX(BW605-CE605,0)</f>
        <v/>
      </c>
      <c r="CG605">
        <f>IFERROR(IF(OR(RIGHT(INDEX(PIS!P$1:P$500,MATCH(D605,PIS!C$1:C$500)),5)="P10",RIGHT(INDEX(PIS!P$1:P$500,MATCH(D605,PIS!C$1:C$500)),5)="CK"),0,IF(CF605&lt;=5000000,CF605*5%,IF(CF605&lt;=10000000,CF605*10%-250000,IF(CF605&lt;=18000000,CF605*15%-750000,IF(CF605&lt;=32000000,CF605*20%-1650000,IF(CF605&lt;=52000000,CF605*25%-3250000,IF(CF605&lt;=80000000,BH605*30%-5850000,CF605*35%-9850000))))))),0)</f>
        <v/>
      </c>
      <c r="CH605">
        <f>IFERROR(IF(OR(INDEX(PIS!P$1:P$500,MATCH(D605,PIS!C$1:C$500))="LT",INDEX(PIS!P$1:P$500,MATCH(D605,PIS!C$1:C$500))="CK"),0,IF(CF605&lt;2000000,0,CF605*10%)),0)</f>
        <v/>
      </c>
      <c r="CI605">
        <f>IFERROR(INDEX(ADJ!$A$1:$BZ$1000,MATCH(PAYROLL!D605,ADJ!A$1:A$500,0),MATCH(PAYROLL!CI$2,ADJ!$2:$2,0)),0)</f>
        <v/>
      </c>
      <c r="CJ605">
        <f>IFERROR(INDEX(ADJ!$A$1:$BZ$1000,MATCH(PAYROLL!D605,ADJ!A$1:A$500,0),MATCH(PAYROLL!CJ$2,ADJ!$2:$2,0)),0)</f>
        <v/>
      </c>
      <c r="CK605">
        <f>IFERROR(INDEX(ADJ!$A$1:$BZ$1000,MATCH(PAYROLL!D605,ADJ!A$1:A$500,0),MATCH(PAYROLL!CK$2,ADJ!$2:$2,0)),0)</f>
        <v/>
      </c>
      <c r="CL605">
        <f>SUM(CG605:CK605)</f>
        <v/>
      </c>
      <c r="CM605">
        <f>ROUND(SUM(CH605:CK605),0)</f>
        <v/>
      </c>
      <c r="CN605">
        <f>IFERROR(INDEX(CSDA!D$1:D$500,MATCH($CN$2,CSDA!C$1:C$500,0))*INDEX(PIS!V$1:V$500,MATCH(D605,PIS!C$1:C$500))+INDEX(ADJ!$A$1:$BZ$1000,MATCH(PAYROLL!D605,ADJ!A$1:A$500,0),MATCH(PAYROLL!CN$2,ADJ!$2:$2,0)),0)</f>
        <v/>
      </c>
      <c r="CO605">
        <f>IFERROR(INDEX(ADJ!$A$1:$BZ$1000,MATCH(PAYROLL!D605,ADJ!A$1:A$500,0),MATCH(PAYROLL!CO$2,ADJ!$2:$2,0)),0)</f>
        <v/>
      </c>
      <c r="CP605">
        <f>IFERROR(INDEX(ADJ!$A$1:$BZ$1000,MATCH(PAYROLL!D605,ADJ!A$1:A$500,0),MATCH(PAYROLL!CP$2,ADJ!$2:$2,0)),0)</f>
        <v/>
      </c>
      <c r="CQ605">
        <f>BP605-CL605-CI605-CM605-CN605-CO605-CP605-CC605</f>
        <v/>
      </c>
      <c r="CR605">
        <f>IFERROR(IF(RIGHT(INDEX(PIS!O$1:O$500,MATCH(D605,PIS!C$1:C$500,0)),5)="Gross",MIN(U605+V605,VLOOKUP("R700",TSC!B:C,2,0)*VLOOKUP("R101",TSC!B:C,2,0))*(VLOOKUP("T711",TSC!B:C,2,0)+VLOOKUP("T712",TSC!B:C,2,0))%,MIN(T605+V605,VLOOKUP("R700",TSC!B:C,2,0)*VLOOKUP("R101",TSC!B:C,2,0))*(VLOOKUP("T711",TSC!B:C,2,0)+VLOOKUP("T712",TSC!B:C,2,0)+VLOOKUP("R701",TSC!B:C,2,0))%),0)</f>
        <v/>
      </c>
      <c r="CS605">
        <f>IFERROR(IF(RIGHT(INDEX(PIS!O$1:O$500,MATCH(D605,PIS!C$1:C$500,0)),5)="Gross",MIN(U605+V605,VLOOKUP("R700",TSC!B:C,2,0)*VLOOKUP("R101",TSC!B:C,2,0))*(VLOOKUP("T714",TSC!B:C,2,0))%,MIN(T605+V605,VLOOKUP("R700",TSC!B:C,2,0)*VLOOKUP("R101",TSC!B:C,2,0))*(VLOOKUP("T704",TSC!B:C,2,0)+VLOOKUP("T714",TSC!B:C,2,0))%),0)</f>
        <v/>
      </c>
      <c r="CT605">
        <f>IFERROR(IF(RIGHT(INDEX(PIS!O$1:O$500,MATCH(D605,PIS!C$1:C$500,0)),5)="Gross",MIN(U605+V605,VLOOKUP("R700",TSC!B:C,2,0)*VLOOKUP("R101",TSC!B:C,2,0))*VLOOKUP("T705",TSC!B:C,2,0)%,MIN(T605+V605,VLOOKUP("R700",TSC!B:C,2,0)*VLOOKUP("R101",TSC!B:C,2,0))*VLOOKUP("T705",TSC!B:C,2,0)%),0)</f>
        <v/>
      </c>
      <c r="CU605">
        <f>IFERROR(IF(RIGHT(INDEX(PIS!O$1:O$500,MATCH(D605,PIS!C$1:C$500,0)),5)="Gross",MIN(U605+V605,VLOOKUP("R700",TSC!B:C,2,0)*VLOOKUP("R101",TSC!B:C,2,0))*(VLOOKUP("T713",TSC!B:C,2,0))%,MIN(T605+V605,VLOOKUP("R700",TSC!B:C,2,0)*VLOOKUP("R101",TSC!B:C,2,0))*(VLOOKUP("T713",TSC!B:C,2,0))%),0)</f>
        <v/>
      </c>
      <c r="CV605">
        <f>IFERROR(INDEX(ADJ!$A$1:$BZ$1000,MATCH(PAYROLL!D605,ADJ!A$1:A$500,0),MATCH(PAYROLL!CV$2,ADJ!$2:$2,0)),0)</f>
        <v/>
      </c>
      <c r="CW605">
        <f>IFERROR(INDEX(ADJ!$A$1:$BZ$1000,MATCH(PAYROLL!D605,ADJ!A$1:A$500,0),MATCH(PAYROLL!CW$2,ADJ!$2:$2,0)),0)</f>
        <v/>
      </c>
      <c r="CX605">
        <f>SUM(CR605:CW605)</f>
        <v/>
      </c>
      <c r="CY605">
        <f>ROUND(IF(CR605&gt;0,T605+V605*VLOOKUP("R202",TSC!$B$1:$C$500,2,0),0),0)</f>
        <v/>
      </c>
      <c r="CZ605">
        <f>IFERROR(INDEX(CSDA!D$1:D$500,MATCH($CZ$2,CSDA!C$1:C$500,0)),0)</f>
        <v/>
      </c>
      <c r="DA605">
        <f>ROUND(T605*0.7%,0)</f>
        <v/>
      </c>
      <c r="DB605">
        <f>ROUND(T605/12,0)</f>
        <v/>
      </c>
      <c r="DC605">
        <f ref="DC605" t="array">IFERROR(INDEX(CSDA!D$1:D$500,MATCH("Trích giữ"&amp;PAYROLL!DC$2,CSDA!A$1:A$500&amp;CSDA!C$1:C$500,0)),0)</f>
        <v/>
      </c>
      <c r="DD605">
        <f ref="DD605" t="array">IFERROR(INDEX(CSDA!D$1:D$500,MATCH("Trích giữ"&amp;PAYROLL!DD$2,CSDA!A$1:A$500&amp;CSDA!C$1:C$500,0)),0)</f>
        <v/>
      </c>
      <c r="DE605">
        <f ref="DE605" t="array">IFERROR(INDEX(CSDA!D$1:D$500,MATCH("Trích giữ"&amp;PAYROLL!DE$2,CSDA!A$1:A$500&amp;CSDA!C$1:C$500,0)),0)</f>
        <v/>
      </c>
      <c r="DF605">
        <f>IFERROR(INDEX(CSDA!D$1:D$500,MATCH(PAYROLL!DF$2,CSDA!C$1:C$500,0)),0)</f>
        <v/>
      </c>
      <c r="DG605">
        <f ref="DG605" t="array">IFERROR(INDEX(CSDA!D$1:D$500,MATCH("Trích giữ"&amp;PAYROLL!DG$2,CSDA!A$1:A$500&amp;CSDA!C$1:C$500,0)),0)</f>
        <v/>
      </c>
      <c r="DH605">
        <f>ROUND(T605/26,0)</f>
        <v/>
      </c>
      <c r="DI605">
        <f ref="DI605" t="array">IFERROR(INDEX(CSDA!D$1:D$500,MATCH("Trích giữ"&amp;PAYROLL!DI$2,CSDA!A$1:A$500&amp;CSDA!C$1:C$500,0)),0)</f>
        <v/>
      </c>
      <c r="DJ605">
        <f>IF(U605=0,T605*21.5%-BL605,0)</f>
        <v/>
      </c>
      <c r="DK605">
        <f ref="DK605" t="array">IFERROR(INDEX(CSDA!D$1:D$500,MATCH("Trích giữ"&amp;PAYROLL!DK$2,CSDA!A$1:A$500&amp;CSDA!C$1:C$500,0)),0)</f>
        <v/>
      </c>
      <c r="DL605">
        <f>IFERROR(INDEX(CSDA!D$1:D$500,MATCH(PAYROLL!DL$2,CSDA!C$1:C$500,0))/12,0)</f>
        <v/>
      </c>
      <c r="DM605">
        <f>SUM(DB605:DL605)</f>
        <v/>
      </c>
      <c r="DN605">
        <f>IFERROR(INDEX(ADJ!$A$1:$BZ$1000,MATCH(PAYROLL!D605,ADJ!A$1:A$500,0),MATCH(PAYROLL!DN$2,ADJ!$2:$2,0)),0)</f>
        <v/>
      </c>
      <c r="DO605">
        <f>IFERROR(SUM(BP605,DM605:DN605,CX605:DA605)-DT605,0)</f>
        <v/>
      </c>
      <c r="DP605">
        <f ref="DP605" t="array">SUM(BW605*IFERROR(INDEX(CSDA!D$1:D$500,MATCH(BW$2,CSDA!C$1:C$500,0)),0)%,CX605*IFERROR(INDEX(CSDA!D$1:D$500,MATCH(CX$2,CSDA!C$1:C$500,0)),0)%,DA605*IFERROR(INDEX(CSDA!D$1:D$500,MATCH(DA$2,CSDA!C$1:C$500,0)),0)%,DB605*IFERROR(INDEX(CSDA!D$1:D$500,MATCH(DB$2,CSDA!C$1:C$500,0)),0)%,DF605*IFERROR(INDEX(CSDA!D$1:D$500,MATCH("Phí dịch vụ"&amp;PAYROLL!DF$2,CSDA!A$1:A$500&amp;CSDA!C$1:C$500,0)),0)%,DC605*IFERROR(INDEX(CSDA!D$1:D$500,MATCH("Phí dịch vụ"&amp;PAYROLL!DC$2,CSDA!A$1:A$500&amp;CSDA!C$1:C$500,0)),0)%,DH605*IFERROR(INDEX(CSDA!D$1:D$500,MATCH("Phí dịch vụ"&amp;PAYROLL!DH$2,CSDA!A$1:A$500&amp;CSDA!C$1:C$500,0)),0)%,DJ605*IFERROR(INDEX(CSDA!D$1:D$500,MATCH("Phí dịch vụ"&amp;PAYROLL!DJ$2,CSDA!A$1:A$500&amp;CSDA!C$1:C$500,0)),0)%,BN605*IFERROR(INDEX(CSDA!D$1:D$500,MATCH(BN$2,CSDA!C$1:C$500,0)),0)%)-BN605*7%</f>
        <v/>
      </c>
      <c r="DQ605">
        <f>IFERROR(INDEX(ADJ!$A$1:$BZ$1000,MATCH(PAYROLL!D605,ADJ!A$1:A$500,0),MATCH(PAYROLL!DQ$2,ADJ!$2:$2,0)),0)</f>
        <v/>
      </c>
      <c r="DR605">
        <f>IFERROR(INDEX(ADJ!$A$1:$BZ$1000,MATCH(PAYROLL!D605,ADJ!A$1:A$500,0),MATCH(PAYROLL!DR$2,ADJ!$2:$2,0)),0)</f>
        <v/>
      </c>
      <c r="DS605">
        <f>SUM(DP605:DR605)</f>
        <v/>
      </c>
      <c r="DT605">
        <f>EK605</f>
        <v/>
      </c>
      <c r="DU605">
        <f>SUM(DO605:DR605)</f>
        <v/>
      </c>
      <c r="DV605">
        <f>ROUND(DU605*0.1,0)</f>
        <v/>
      </c>
      <c r="DW605">
        <f>DU605+DV605</f>
        <v/>
      </c>
      <c r="DZ605">
        <f>IFERROR(INDEX(ADJ!$A$1:$BZ$1000,MATCH(PAYROLL!$D605,ADJ!A$1:A$500,0),MATCH(PAYROLL!DZ$2,ADJ!$2:$2,0)),0)</f>
        <v/>
      </c>
      <c r="EA605">
        <f>IFERROR(INDEX(ADJ!$A$1:$BZ$1000,MATCH(PAYROLL!$D605,ADJ!A$1:A$500,0),MATCH(PAYROLL!EA$2,ADJ!$2:$2,0)),0)</f>
        <v/>
      </c>
      <c r="EB605">
        <f>IFERROR(INDEX(ADJ!$A$1:$BZ$1000,MATCH(PAYROLL!$D605,ADJ!A$1:A$500,0),MATCH(PAYROLL!EB$2,ADJ!$2:$2,0)),0)</f>
        <v/>
      </c>
      <c r="EC605">
        <f>IFERROR(INDEX(ADJ!$A$1:$BZ$1000,MATCH(PAYROLL!$D605,ADJ!A$1:A$500,0),MATCH(PAYROLL!EC$2,ADJ!$2:$2,0)),0)</f>
        <v/>
      </c>
      <c r="ED605">
        <f>IFERROR(INDEX(ADJ!$A$1:$BZ$1000,MATCH(PAYROLL!$D605,ADJ!A$1:A$500,0),MATCH(PAYROLL!ED$2,ADJ!$2:$2,0)),0)</f>
        <v/>
      </c>
      <c r="EE605">
        <f>IFERROR(INDEX(ADJ!$A$1:$BZ$1000,MATCH(PAYROLL!$D605,ADJ!A$1:A$500,0),MATCH(PAYROLL!EE$2,ADJ!$2:$2,0)),0)</f>
        <v/>
      </c>
      <c r="EF605">
        <f>IFERROR(INDEX(ADJ!$A$1:$BZ$1000,MATCH(PAYROLL!$D605,ADJ!A$1:A$500,0),MATCH(PAYROLL!EF$2,ADJ!$2:$2,0)),0)</f>
        <v/>
      </c>
      <c r="EG605">
        <f>IFERROR(INDEX(ADJ!$A$1:$BZ$1000,MATCH(PAYROLL!$D605,ADJ!A$1:A$500,0),MATCH(PAYROLL!EG$2,ADJ!$2:$2,0)),0)</f>
        <v/>
      </c>
      <c r="EH605">
        <f>IFERROR(INDEX(ADJ!$A$1:$BZ$1000,MATCH(PAYROLL!$D605,ADJ!A$1:A$500,0),MATCH(PAYROLL!EH$2,ADJ!$2:$2,0)),0)</f>
        <v/>
      </c>
      <c r="EI605">
        <f>IFERROR(INDEX(ADJ!$A$1:$BZ$1000,MATCH(PAYROLL!D605,ADJ!A$1:A$500,0),MATCH(PAYROLL!EI$2,ADJ!$2:$2,0)),0)</f>
        <v/>
      </c>
      <c r="EJ605">
        <f>IFERROR(INDEX(ADJ!$A$1:$BZ$1000,MATCH(PAYROLL!$D605,ADJ!A$1:A$500,0),MATCH(PAYROLL!EJ$2,ADJ!$2:$2,0)),0)</f>
        <v/>
      </c>
      <c r="EK605">
        <f>SUM(DZ605:EJ605)</f>
        <v/>
      </c>
    </row>
    <row r="606">
      <c r="A606" t="n">
        <v>604</v>
      </c>
      <c r="B606" t="inlineStr">
        <is>
          <t>Mạc Thị Dung</t>
        </is>
      </c>
      <c r="D606" t="inlineStr">
        <is>
          <t>153715-02</t>
        </is>
      </c>
      <c r="S606">
        <f>IFERROR(INDEX(PIS!$A$1:$BZ$1000,MATCH($D606,PIS!C$1:C$500,0),MATCH("Lương CB tháng trước",PIS!$1:$1,0)),0)</f>
        <v/>
      </c>
      <c r="T606">
        <f>IFERROR(INDEX(PIS!$A$1:$BZ$1000,MATCH($D606,PIS!C$1:C$500,0),MATCH("Lương CB hiện tại",PIS!$1:$1,0)),0)</f>
        <v/>
      </c>
      <c r="U606">
        <f>IFERROR(INDEX(PIS!$A$1:$BZ$1000,MATCH($D606,PIS!C$1:C$500,0),MATCH("Lương đóng BHBB",PIS!$1:$1,0)),0)</f>
        <v/>
      </c>
      <c r="V606">
        <f>IFERROR(INDEX(PIS!$A$1:$BZ$1000,MATCH($D606,PIS!C$1:C$500,0),MATCH(V$2,PIS!$2:$2,0)),0)</f>
        <v/>
      </c>
      <c r="W606">
        <f>IFERROR(INDEX(PIS!$A$1:$BZ$1000,MATCH($D606,PIS!C$1:C$500,0),MATCH(W$2,PIS!$2:$2,0)),0)</f>
        <v/>
      </c>
      <c r="X606">
        <f>IFERROR(INDEX(PIS!$A$1:$BZ$1000,MATCH($D606,PIS!C$1:C$500,0),MATCH(X$2,PIS!$2:$2,0)),0)</f>
        <v/>
      </c>
      <c r="Y606">
        <f>IFERROR(INDEX(PIS!$A$1:$BZ$1000,MATCH($D606,PIS!C$1:C$500,0),MATCH(Y$2,PIS!$2:$2,0)),0)</f>
        <v/>
      </c>
      <c r="Z606">
        <f>IFERROR(INDEX(PIS!$A$1:$BZ$1000,MATCH($D606,PIS!C$1:C$500,0),MATCH(Z$2,PIS!$2:$2,0)),0)</f>
        <v/>
      </c>
      <c r="AA606">
        <f>IFERROR(INDEX(PIS!$A$1:$BZ$1000,MATCH($D606,PIS!C$1:C$500,0),MATCH(AA$2,PIS!$2:$2,0)),0)</f>
        <v/>
      </c>
      <c r="AB606">
        <f>IFERROR(INDEX(PIS!$A$1:$BZ$1000,MATCH($D606,PIS!C$1:C$500,0),MATCH(AB$2,PIS!$2:$2,0)),0)</f>
        <v/>
      </c>
      <c r="AC606">
        <f>SUM(V606:AB606)</f>
        <v/>
      </c>
      <c r="AD606">
        <f>IFERROR(INDEX(TIMESHEET!$A$1:$AI$5000,MATCH($D606,TIMESHEET!A$1:A$500,0),MATCH("T100",TIMESHEET!$2:$2,0))-2,0)</f>
        <v/>
      </c>
      <c r="AE606">
        <f>IFERROR(INDEX(TIMESHEET!$A$1:$AI$5000,MATCH($D606,TIMESHEET!A$1:A$500,0),MATCH("T202",TIMESHEET!$2:$2,0)),0)</f>
        <v/>
      </c>
      <c r="AF606">
        <f>IFERROR(INDEX(TIMESHEET!$A$1:$AI$5000,MATCH($D606,TIMESHEET!A$1:A$500,0),MATCH("T302",TIMESHEET!$2:$2,0)),0)</f>
        <v/>
      </c>
      <c r="AG606">
        <f>IFERROR(INDEX(TIMESHEET!$A$1:$AI$5000,MATCH($D606,TIMESHEET!A$1:A$500,0),MATCH("T406",TIMESHEET!$2:$2,0)),0)</f>
        <v/>
      </c>
      <c r="AH606">
        <f>AE606+AG606</f>
        <v/>
      </c>
      <c r="AI606">
        <f>IFERROR(INDEX(TIMESHEET!$A$1:$AI$5000,MATCH($D606,TIMESHEET!A$1:A$500,0),MATCH("T701",TIMESHEET!$2:$2,0)),0)</f>
        <v/>
      </c>
      <c r="AJ606">
        <f>IFERROR(INDEX(TIMESHEET!$A$1:$AI$5000,MATCH($D606,TIMESHEET!B$1:B$500,0),MATCH("T320",TIMESHEET!$2:$2,0)),0)</f>
        <v/>
      </c>
      <c r="AK606">
        <f>IFERROR(IF(LEFT(INDEX(PIS!O$1:O$500,MATCH(D606,PIS!C$1:C$500)),1)="M",T606/AD606*SUM(AE606:AG606),T606*AD606),0)</f>
        <v/>
      </c>
      <c r="AL606">
        <f>IFERROR(INDEX(ADJ!$A$1:$BZ$1000,MATCH(PAYROLL!D606,ADJ!A$1:A$500,0),MATCH(PAYROLL!AL$2,ADJ!$2:$2,0)),0)</f>
        <v/>
      </c>
      <c r="AM606">
        <f>SUM(AK606:AL606)</f>
        <v/>
      </c>
      <c r="AN606">
        <f>IFERROR(ROUND(V606/$AD606*$AH606,0),0)</f>
        <v/>
      </c>
      <c r="AO606">
        <f>IFERROR(ROUND(W606/$AD606*$AH606,0),0)</f>
        <v/>
      </c>
      <c r="AP606">
        <f>IFERROR(ROUND(X606/$AD606*$AE606,0),0)</f>
        <v/>
      </c>
      <c r="AQ606">
        <f>IFERROR(ROUND(Y606/$AD606*$AH606,0),0)</f>
        <v/>
      </c>
      <c r="AR606">
        <f>IFERROR(ROUND(Z606/$AD606*$AH606,0),0)</f>
        <v/>
      </c>
      <c r="AS606">
        <f>IFERROR(ROUND(AA606/$AD606*$AH606,0),0)</f>
        <v/>
      </c>
      <c r="AT606">
        <f>IFERROR(IF((AE606+AF606+AG606)&gt;13,AB606,ROUND(AB606/AD606*AH606,0)),0)</f>
        <v/>
      </c>
      <c r="AU606">
        <f>IFERROR(INDEX(ADJ!$A$1:$BZ$1000,MATCH(PAYROLL!D606,ADJ!A$1:A$500,0),MATCH(PAYROLL!AU$2,ADJ!$2:$2,0)),0)</f>
        <v/>
      </c>
      <c r="AV606">
        <f>ROUND(SUM(AN606:AU606),0)</f>
        <v/>
      </c>
      <c r="AW606">
        <f>IFERROR(INDEX(TIMESHEET!$A$1:$AI$5000,MATCH(PAYROLL!D606,TIMESHEET!A$1:A$500,0),MATCH("T620",TIMESHEET!$2:$2,0)),0)</f>
        <v/>
      </c>
      <c r="AX606">
        <f>IFERROR(INDEX(TIMESHEET!$A$1:$AI$5000,MATCH(PAYROLL!D606,TIMESHEET!A$1:A$500,0),MATCH("T601",TIMESHEET!$2:$2,0)),0)</f>
        <v/>
      </c>
      <c r="AY606">
        <f>IFERROR(INDEX(TIMESHEET!$A$1:$AI$5000,MATCH(PAYROLL!D606,TIMESHEET!A$1:A$500,0),MATCH("T602",TIMESHEET!$2:$2,0)),0)</f>
        <v/>
      </c>
      <c r="AZ606">
        <f>IFERROR(INDEX(TIMESHEET!$A$1:$AI$5000,MATCH(PAYROLL!D606,TIMESHEET!A$1:A$500,0),MATCH("T603",TIMESHEET!$2:$2,0)),0)</f>
        <v/>
      </c>
      <c r="BA606">
        <f>IFERROR(INDEX(TIMESHEET!$A$1:$AI$5000,MATCH(PAYROLL!D606,TIMESHEET!A$1:A$500,0),MATCH("T611",TIMESHEET!$2:$2,0)),0)</f>
        <v/>
      </c>
      <c r="BB606">
        <f>IFERROR(INDEX(TIMESHEET!$A$1:$AI$5000,MATCH(PAYROLL!D606,TIMESHEET!A$1:A$500,0),MATCH("T612",TIMESHEET!$2:$2,0)),0)</f>
        <v/>
      </c>
      <c r="BC606">
        <f>IFERROR(INDEX(TIMESHEET!$A$1:$AI$5000,MATCH(PAYROLL!D606,TIMESHEET!A$1:A$500,0),MATCH("T613",TIMESHEET!$2:$2,0)),0)</f>
        <v/>
      </c>
      <c r="BD606">
        <f>IFERROR(INDEX(TIMESHEET!$A$1:$AI$5000,MATCH(PAYROLL!D606,TIMESHEET!A$1:A$500,0),MATCH("T500",TIMESHEET!$2:$2,0)),0)</f>
        <v/>
      </c>
      <c r="BE606">
        <f>IFERROR(IF(LEFT(INDEX(PIS!O$1:O$500,MATCH(D606,PIS!C$1:C$500)),1)="M",T606/AD606/8*(AW606+AX606*1.5+AY606*2+AZ606*3+BA606*2.1+BB606*2.7+BC606*3.9+BD606*0.3),T606/8*(AW606+AX606*1.5+AY606*2+AZ606*3+BA606*2.1+BB606*2.7+BC606*3.9+BD606*0.3)),0)</f>
        <v/>
      </c>
      <c r="BF606">
        <f>IFERROR(INDEX(ADJ!$A$1:$BZ$1000,MATCH(PAYROLL!$D606,ADJ!A$1:A$500,0),MATCH(PAYROLL!BF$2,ADJ!$2:$2,0)),0)</f>
        <v/>
      </c>
      <c r="BG606">
        <f>IFERROR(INDEX(ADJ!$A$1:$BZ$1000,MATCH(PAYROLL!D606,ADJ!A$1:A$500,0),MATCH(PAYROLL!BG$2,ADJ!$2:$2,0)),0)</f>
        <v/>
      </c>
      <c r="BH606">
        <f>IFERROR(INDEX(ADJ!$A$1:$BZ$1000,MATCH(PAYROLL!D606,ADJ!A$1:A$500,0),MATCH(PAYROLL!BH$2,ADJ!$2:$2,0)),0)</f>
        <v/>
      </c>
      <c r="BI606">
        <f>IFERROR(INDEX(ADJ!$A$1:$BZ$1000,MATCH(PAYROLL!D606,ADJ!A$1:A$500,0),MATCH(PAYROLL!BI$2,ADJ!$2:$2,0)),0)</f>
        <v/>
      </c>
      <c r="BJ606">
        <f>IFERROR(INDEX(ADJ!$A$1:$BZ$1000,MATCH(PAYROLL!D606,ADJ!A$1:A$500,0),MATCH(PAYROLL!BJ$2,ADJ!$2:$2,0)),0)</f>
        <v/>
      </c>
      <c r="BK606">
        <f>SUM(BF606:BJ606)</f>
        <v/>
      </c>
      <c r="BL606">
        <f>IFERROR(INDEX(ADJ!$A$1:$BZ$1000,MATCH(PAYROLL!D606,ADJ!A$1:A$500,0),MATCH(PAYROLL!BL$2,ADJ!$2:$2,0)),0)</f>
        <v/>
      </c>
      <c r="BM606">
        <f>IFERROR(INDEX(ADJ!$A$1:$BZ$1000,MATCH(PAYROLL!D606,ADJ!A$1:A$500,0),MATCH(PAYROLL!BM$2,ADJ!$2:$2,0)),0)</f>
        <v/>
      </c>
      <c r="BN606">
        <f>IFERROR(INDEX(ADJ!$A$1:$BZ$1000,MATCH(PAYROLL!D606,ADJ!A$1:A$500,0),MATCH(PAYROLL!BN$2,ADJ!$2:$2,0)),0)</f>
        <v/>
      </c>
      <c r="BO606">
        <f>IFERROR(INDEX(ADJ!$A$1:$BZ$1000,MATCH(PAYROLL!D606,ADJ!A$1:A$500,0),MATCH(PAYROLL!BO$2,ADJ!$2:$2,0)),0)</f>
        <v/>
      </c>
      <c r="BP606">
        <f>SUM(AM606,AV606,BE606,BK606,BL606:BO606)</f>
        <v/>
      </c>
      <c r="BQ606">
        <f>BO606</f>
        <v/>
      </c>
      <c r="BR606">
        <f>IFERROR(ROUND(IF(LEFT(INDEX(PIS!O$1:O$500,MATCH(D606,PIS!C$1:C$500)),1)="D",T606/8*(BD606*0.3),IF(LEFT(INDEX(PIS!O$1:O$500,MATCH(D606,PIS!C$1:C$500)),1)="H",T606*($BD606*0.3),T606/$AD606/8*($BD606*0.3))),0),0)</f>
        <v/>
      </c>
      <c r="BS606">
        <f>IF(AP606&lt;1,0,MIN(AP606,730000))</f>
        <v/>
      </c>
      <c r="BT606">
        <f>IFERROR(ROUND((BE606-SUM(AW606:BC606)*T606/AD606/8),0)-BR606,0)</f>
        <v/>
      </c>
      <c r="BU606">
        <f>AO606</f>
        <v/>
      </c>
      <c r="BV606">
        <f>SUM(BQ606:BU606)</f>
        <v/>
      </c>
      <c r="BW606">
        <f>BP606-BV606</f>
        <v/>
      </c>
      <c r="BX606">
        <f>IFERROR(IF(RIGHT(INDEX(PIS!O$1:O$500,MATCH(D606,PIS!C$1:C$500)),5)="Gross",MIN(U606+V606,VLOOKUP("R700",TSC!B:C,2,0)*VLOOKUP("R101",TSC!B:C,2,0))*VLOOKUP("R701",TSC!B:C,2,0)%,0),0)</f>
        <v/>
      </c>
      <c r="BY606">
        <f>IFERROR(IF(RIGHT(INDEX(PIS!O$1:O$500,MATCH(D606,PIS!C$1:C$500)),5)="Gross",MIN(U606+V606,VLOOKUP("R700",TSC!B:C,2,0)*VLOOKUP("R101",TSC!B:C,2,0))*VLOOKUP("T704",TSC!B:C,2,0)%,0),0)</f>
        <v/>
      </c>
      <c r="BZ606">
        <f>IFERROR(IF(RIGHT(INDEX(PIS!O$1:O$500,MATCH(D606,PIS!C$1:C$500)),5)="Gross",MIN(U606+V606,VLOOKUP("R700",TSC!B:C,2,0)*VLOOKUP("1",TSC!F:G,2,0))*VLOOKUP("T705",TSC!B:C,2,0)%,0),0)</f>
        <v/>
      </c>
      <c r="CA606">
        <f>IFERROR(INDEX(ADJ!$A$1:$BZ$1000,MATCH(PAYROLL!D606,ADJ!A$1:A$500,0),MATCH(PAYROLL!CA$2,ADJ!$2:$2,0)),0)</f>
        <v/>
      </c>
      <c r="CB606">
        <f>IFERROR(INDEX(ADJ!$A$1:$BZ$1000,MATCH(PAYROLL!D606,ADJ!A$1:A$500,0),MATCH(PAYROLL!CB$2,ADJ!$2:$2,0)),0)</f>
        <v/>
      </c>
      <c r="CC606">
        <f>SUM(BX606:CB606)</f>
        <v/>
      </c>
      <c r="CD606">
        <f>IFERROR(INDEX(PIS!$A$1:$BZ$1000,MATCH(PAYROLL!D606,PIS!C$1:C$500,0),MATCH(PAYROLL!CD$1,PIS!$1:$1,0)),0)</f>
        <v/>
      </c>
      <c r="CE606">
        <f>IFERROR(IF(OR(INDEX(PIS!P$1:P$500,MATCH(D606,PIS!C$1:C$500,0))="LT2",INDEX(PIS!P$1:P$500,MATCH(D606,PIS!C$1:C$500,0))="P10"),0,SUM(CC606,CD606*VLOOKUP("R601",TSC!B:C,2,0),VLOOKUP("R602",TSC!B:C,2,0))),0)</f>
        <v/>
      </c>
      <c r="CF606">
        <f>MAX(BW606-CE606,0)</f>
        <v/>
      </c>
      <c r="CG606">
        <f>IFERROR(IF(OR(RIGHT(INDEX(PIS!P$1:P$500,MATCH(D606,PIS!C$1:C$500)),5)="P10",RIGHT(INDEX(PIS!P$1:P$500,MATCH(D606,PIS!C$1:C$500)),5)="CK"),0,IF(CF606&lt;=5000000,CF606*5%,IF(CF606&lt;=10000000,CF606*10%-250000,IF(CF606&lt;=18000000,CF606*15%-750000,IF(CF606&lt;=32000000,CF606*20%-1650000,IF(CF606&lt;=52000000,CF606*25%-3250000,IF(CF606&lt;=80000000,BH606*30%-5850000,CF606*35%-9850000))))))),0)</f>
        <v/>
      </c>
      <c r="CH606">
        <f>IFERROR(IF(OR(INDEX(PIS!P$1:P$500,MATCH(D606,PIS!C$1:C$500))="LT",INDEX(PIS!P$1:P$500,MATCH(D606,PIS!C$1:C$500))="CK"),0,IF(CF606&lt;2000000,0,CF606*10%)),0)</f>
        <v/>
      </c>
      <c r="CI606">
        <f>IFERROR(INDEX(ADJ!$A$1:$BZ$1000,MATCH(PAYROLL!D606,ADJ!A$1:A$500,0),MATCH(PAYROLL!CI$2,ADJ!$2:$2,0)),0)</f>
        <v/>
      </c>
      <c r="CJ606">
        <f>IFERROR(INDEX(ADJ!$A$1:$BZ$1000,MATCH(PAYROLL!D606,ADJ!A$1:A$500,0),MATCH(PAYROLL!CJ$2,ADJ!$2:$2,0)),0)</f>
        <v/>
      </c>
      <c r="CK606">
        <f>IFERROR(INDEX(ADJ!$A$1:$BZ$1000,MATCH(PAYROLL!D606,ADJ!A$1:A$500,0),MATCH(PAYROLL!CK$2,ADJ!$2:$2,0)),0)</f>
        <v/>
      </c>
      <c r="CL606">
        <f>SUM(CG606:CK606)</f>
        <v/>
      </c>
      <c r="CM606">
        <f>ROUND(SUM(CH606:CK606),0)</f>
        <v/>
      </c>
      <c r="CN606">
        <f>IFERROR(INDEX(CSDA!D$1:D$500,MATCH($CN$2,CSDA!C$1:C$500,0))*INDEX(PIS!V$1:V$500,MATCH(D606,PIS!C$1:C$500))+INDEX(ADJ!$A$1:$BZ$1000,MATCH(PAYROLL!D606,ADJ!A$1:A$500,0),MATCH(PAYROLL!CN$2,ADJ!$2:$2,0)),0)</f>
        <v/>
      </c>
      <c r="CO606">
        <f>IFERROR(INDEX(ADJ!$A$1:$BZ$1000,MATCH(PAYROLL!D606,ADJ!A$1:A$500,0),MATCH(PAYROLL!CO$2,ADJ!$2:$2,0)),0)</f>
        <v/>
      </c>
      <c r="CP606">
        <f>IFERROR(INDEX(ADJ!$A$1:$BZ$1000,MATCH(PAYROLL!D606,ADJ!A$1:A$500,0),MATCH(PAYROLL!CP$2,ADJ!$2:$2,0)),0)</f>
        <v/>
      </c>
      <c r="CQ606">
        <f>BP606-CL606-CI606-CM606-CN606-CO606-CP606-CC606</f>
        <v/>
      </c>
      <c r="CR606">
        <f>IFERROR(IF(RIGHT(INDEX(PIS!O$1:O$500,MATCH(D606,PIS!C$1:C$500,0)),5)="Gross",MIN(U606+V606,VLOOKUP("R700",TSC!B:C,2,0)*VLOOKUP("R101",TSC!B:C,2,0))*(VLOOKUP("T711",TSC!B:C,2,0)+VLOOKUP("T712",TSC!B:C,2,0))%,MIN(T606+V606,VLOOKUP("R700",TSC!B:C,2,0)*VLOOKUP("R101",TSC!B:C,2,0))*(VLOOKUP("T711",TSC!B:C,2,0)+VLOOKUP("T712",TSC!B:C,2,0)+VLOOKUP("R701",TSC!B:C,2,0))%),0)</f>
        <v/>
      </c>
      <c r="CS606">
        <f>IFERROR(IF(RIGHT(INDEX(PIS!O$1:O$500,MATCH(D606,PIS!C$1:C$500,0)),5)="Gross",MIN(U606+V606,VLOOKUP("R700",TSC!B:C,2,0)*VLOOKUP("R101",TSC!B:C,2,0))*(VLOOKUP("T714",TSC!B:C,2,0))%,MIN(T606+V606,VLOOKUP("R700",TSC!B:C,2,0)*VLOOKUP("R101",TSC!B:C,2,0))*(VLOOKUP("T704",TSC!B:C,2,0)+VLOOKUP("T714",TSC!B:C,2,0))%),0)</f>
        <v/>
      </c>
      <c r="CT606">
        <f>IFERROR(IF(RIGHT(INDEX(PIS!O$1:O$500,MATCH(D606,PIS!C$1:C$500,0)),5)="Gross",MIN(U606+V606,VLOOKUP("R700",TSC!B:C,2,0)*VLOOKUP("R101",TSC!B:C,2,0))*VLOOKUP("T705",TSC!B:C,2,0)%,MIN(T606+V606,VLOOKUP("R700",TSC!B:C,2,0)*VLOOKUP("R101",TSC!B:C,2,0))*VLOOKUP("T705",TSC!B:C,2,0)%),0)</f>
        <v/>
      </c>
      <c r="CU606">
        <f>IFERROR(IF(RIGHT(INDEX(PIS!O$1:O$500,MATCH(D606,PIS!C$1:C$500,0)),5)="Gross",MIN(U606+V606,VLOOKUP("R700",TSC!B:C,2,0)*VLOOKUP("R101",TSC!B:C,2,0))*(VLOOKUP("T713",TSC!B:C,2,0))%,MIN(T606+V606,VLOOKUP("R700",TSC!B:C,2,0)*VLOOKUP("R101",TSC!B:C,2,0))*(VLOOKUP("T713",TSC!B:C,2,0))%),0)</f>
        <v/>
      </c>
      <c r="CV606">
        <f>IFERROR(INDEX(ADJ!$A$1:$BZ$1000,MATCH(PAYROLL!D606,ADJ!A$1:A$500,0),MATCH(PAYROLL!CV$2,ADJ!$2:$2,0)),0)</f>
        <v/>
      </c>
      <c r="CW606">
        <f>IFERROR(INDEX(ADJ!$A$1:$BZ$1000,MATCH(PAYROLL!D606,ADJ!A$1:A$500,0),MATCH(PAYROLL!CW$2,ADJ!$2:$2,0)),0)</f>
        <v/>
      </c>
      <c r="CX606">
        <f>SUM(CR606:CW606)</f>
        <v/>
      </c>
      <c r="CY606">
        <f>ROUND(IF(CR606&gt;0,T606+V606*VLOOKUP("R202",TSC!$B$1:$C$500,2,0),0),0)</f>
        <v/>
      </c>
      <c r="CZ606">
        <f>IFERROR(INDEX(CSDA!D$1:D$500,MATCH($CZ$2,CSDA!C$1:C$500,0)),0)</f>
        <v/>
      </c>
      <c r="DA606">
        <f>ROUND(T606*0.7%,0)</f>
        <v/>
      </c>
      <c r="DB606">
        <f>ROUND(T606/12,0)</f>
        <v/>
      </c>
      <c r="DC606">
        <f ref="DC606" t="array">IFERROR(INDEX(CSDA!D$1:D$500,MATCH("Trích giữ"&amp;PAYROLL!DC$2,CSDA!A$1:A$500&amp;CSDA!C$1:C$500,0)),0)</f>
        <v/>
      </c>
      <c r="DD606">
        <f ref="DD606" t="array">IFERROR(INDEX(CSDA!D$1:D$500,MATCH("Trích giữ"&amp;PAYROLL!DD$2,CSDA!A$1:A$500&amp;CSDA!C$1:C$500,0)),0)</f>
        <v/>
      </c>
      <c r="DE606">
        <f ref="DE606" t="array">IFERROR(INDEX(CSDA!D$1:D$500,MATCH("Trích giữ"&amp;PAYROLL!DE$2,CSDA!A$1:A$500&amp;CSDA!C$1:C$500,0)),0)</f>
        <v/>
      </c>
      <c r="DF606">
        <f>IFERROR(INDEX(CSDA!D$1:D$500,MATCH(PAYROLL!DF$2,CSDA!C$1:C$500,0)),0)</f>
        <v/>
      </c>
      <c r="DG606">
        <f ref="DG606" t="array">IFERROR(INDEX(CSDA!D$1:D$500,MATCH("Trích giữ"&amp;PAYROLL!DG$2,CSDA!A$1:A$500&amp;CSDA!C$1:C$500,0)),0)</f>
        <v/>
      </c>
      <c r="DH606">
        <f>ROUND(T606/26,0)</f>
        <v/>
      </c>
      <c r="DI606">
        <f ref="DI606" t="array">IFERROR(INDEX(CSDA!D$1:D$500,MATCH("Trích giữ"&amp;PAYROLL!DI$2,CSDA!A$1:A$500&amp;CSDA!C$1:C$500,0)),0)</f>
        <v/>
      </c>
      <c r="DJ606">
        <f>IF(U606=0,T606*21.5%-BL606,0)</f>
        <v/>
      </c>
      <c r="DK606">
        <f ref="DK606" t="array">IFERROR(INDEX(CSDA!D$1:D$500,MATCH("Trích giữ"&amp;PAYROLL!DK$2,CSDA!A$1:A$500&amp;CSDA!C$1:C$500,0)),0)</f>
        <v/>
      </c>
      <c r="DL606">
        <f>IFERROR(INDEX(CSDA!D$1:D$500,MATCH(PAYROLL!DL$2,CSDA!C$1:C$500,0))/12,0)</f>
        <v/>
      </c>
      <c r="DM606">
        <f>SUM(DB606:DL606)</f>
        <v/>
      </c>
      <c r="DN606">
        <f>IFERROR(INDEX(ADJ!$A$1:$BZ$1000,MATCH(PAYROLL!D606,ADJ!A$1:A$500,0),MATCH(PAYROLL!DN$2,ADJ!$2:$2,0)),0)</f>
        <v/>
      </c>
      <c r="DO606">
        <f>IFERROR(SUM(BP606,DM606:DN606,CX606:DA606)-DT606,0)</f>
        <v/>
      </c>
      <c r="DP606">
        <f ref="DP606" t="array">SUM(BW606*IFERROR(INDEX(CSDA!D$1:D$500,MATCH(BW$2,CSDA!C$1:C$500,0)),0)%,CX606*IFERROR(INDEX(CSDA!D$1:D$500,MATCH(CX$2,CSDA!C$1:C$500,0)),0)%,DA606*IFERROR(INDEX(CSDA!D$1:D$500,MATCH(DA$2,CSDA!C$1:C$500,0)),0)%,DB606*IFERROR(INDEX(CSDA!D$1:D$500,MATCH(DB$2,CSDA!C$1:C$500,0)),0)%,DF606*IFERROR(INDEX(CSDA!D$1:D$500,MATCH("Phí dịch vụ"&amp;PAYROLL!DF$2,CSDA!A$1:A$500&amp;CSDA!C$1:C$500,0)),0)%,DC606*IFERROR(INDEX(CSDA!D$1:D$500,MATCH("Phí dịch vụ"&amp;PAYROLL!DC$2,CSDA!A$1:A$500&amp;CSDA!C$1:C$500,0)),0)%,DH606*IFERROR(INDEX(CSDA!D$1:D$500,MATCH("Phí dịch vụ"&amp;PAYROLL!DH$2,CSDA!A$1:A$500&amp;CSDA!C$1:C$500,0)),0)%,DJ606*IFERROR(INDEX(CSDA!D$1:D$500,MATCH("Phí dịch vụ"&amp;PAYROLL!DJ$2,CSDA!A$1:A$500&amp;CSDA!C$1:C$500,0)),0)%,BN606*IFERROR(INDEX(CSDA!D$1:D$500,MATCH(BN$2,CSDA!C$1:C$500,0)),0)%)-BN606*7%</f>
        <v/>
      </c>
      <c r="DQ606">
        <f>IFERROR(INDEX(ADJ!$A$1:$BZ$1000,MATCH(PAYROLL!D606,ADJ!A$1:A$500,0),MATCH(PAYROLL!DQ$2,ADJ!$2:$2,0)),0)</f>
        <v/>
      </c>
      <c r="DR606">
        <f>IFERROR(INDEX(ADJ!$A$1:$BZ$1000,MATCH(PAYROLL!D606,ADJ!A$1:A$500,0),MATCH(PAYROLL!DR$2,ADJ!$2:$2,0)),0)</f>
        <v/>
      </c>
      <c r="DS606">
        <f>SUM(DP606:DR606)</f>
        <v/>
      </c>
      <c r="DT606">
        <f>EK606</f>
        <v/>
      </c>
      <c r="DU606">
        <f>SUM(DO606:DR606)</f>
        <v/>
      </c>
      <c r="DV606">
        <f>ROUND(DU606*0.1,0)</f>
        <v/>
      </c>
      <c r="DW606">
        <f>DU606+DV606</f>
        <v/>
      </c>
      <c r="DZ606">
        <f>IFERROR(INDEX(ADJ!$A$1:$BZ$1000,MATCH(PAYROLL!$D606,ADJ!A$1:A$500,0),MATCH(PAYROLL!DZ$2,ADJ!$2:$2,0)),0)</f>
        <v/>
      </c>
      <c r="EA606">
        <f>IFERROR(INDEX(ADJ!$A$1:$BZ$1000,MATCH(PAYROLL!$D606,ADJ!A$1:A$500,0),MATCH(PAYROLL!EA$2,ADJ!$2:$2,0)),0)</f>
        <v/>
      </c>
      <c r="EB606">
        <f>IFERROR(INDEX(ADJ!$A$1:$BZ$1000,MATCH(PAYROLL!$D606,ADJ!A$1:A$500,0),MATCH(PAYROLL!EB$2,ADJ!$2:$2,0)),0)</f>
        <v/>
      </c>
      <c r="EC606">
        <f>IFERROR(INDEX(ADJ!$A$1:$BZ$1000,MATCH(PAYROLL!$D606,ADJ!A$1:A$500,0),MATCH(PAYROLL!EC$2,ADJ!$2:$2,0)),0)</f>
        <v/>
      </c>
      <c r="ED606">
        <f>IFERROR(INDEX(ADJ!$A$1:$BZ$1000,MATCH(PAYROLL!$D606,ADJ!A$1:A$500,0),MATCH(PAYROLL!ED$2,ADJ!$2:$2,0)),0)</f>
        <v/>
      </c>
      <c r="EE606">
        <f>IFERROR(INDEX(ADJ!$A$1:$BZ$1000,MATCH(PAYROLL!$D606,ADJ!A$1:A$500,0),MATCH(PAYROLL!EE$2,ADJ!$2:$2,0)),0)</f>
        <v/>
      </c>
      <c r="EF606">
        <f>IFERROR(INDEX(ADJ!$A$1:$BZ$1000,MATCH(PAYROLL!$D606,ADJ!A$1:A$500,0),MATCH(PAYROLL!EF$2,ADJ!$2:$2,0)),0)</f>
        <v/>
      </c>
      <c r="EG606">
        <f>IFERROR(INDEX(ADJ!$A$1:$BZ$1000,MATCH(PAYROLL!$D606,ADJ!A$1:A$500,0),MATCH(PAYROLL!EG$2,ADJ!$2:$2,0)),0)</f>
        <v/>
      </c>
      <c r="EH606">
        <f>IFERROR(INDEX(ADJ!$A$1:$BZ$1000,MATCH(PAYROLL!$D606,ADJ!A$1:A$500,0),MATCH(PAYROLL!EH$2,ADJ!$2:$2,0)),0)</f>
        <v/>
      </c>
      <c r="EI606">
        <f>IFERROR(INDEX(ADJ!$A$1:$BZ$1000,MATCH(PAYROLL!D606,ADJ!A$1:A$500,0),MATCH(PAYROLL!EI$2,ADJ!$2:$2,0)),0)</f>
        <v/>
      </c>
      <c r="EJ606">
        <f>IFERROR(INDEX(ADJ!$A$1:$BZ$1000,MATCH(PAYROLL!$D606,ADJ!A$1:A$500,0),MATCH(PAYROLL!EJ$2,ADJ!$2:$2,0)),0)</f>
        <v/>
      </c>
      <c r="EK606">
        <f>SUM(DZ606:EJ606)</f>
        <v/>
      </c>
    </row>
    <row r="607">
      <c r="A607" t="n">
        <v>605</v>
      </c>
      <c r="B607" t="inlineStr">
        <is>
          <t>Mã Văn Hường</t>
        </is>
      </c>
      <c r="D607" t="inlineStr">
        <is>
          <t>156962-01</t>
        </is>
      </c>
      <c r="S607">
        <f>IFERROR(INDEX(PIS!$A$1:$BZ$1000,MATCH($D607,PIS!C$1:C$500,0),MATCH("Lương CB tháng trước",PIS!$1:$1,0)),0)</f>
        <v/>
      </c>
      <c r="T607">
        <f>IFERROR(INDEX(PIS!$A$1:$BZ$1000,MATCH($D607,PIS!C$1:C$500,0),MATCH("Lương CB hiện tại",PIS!$1:$1,0)),0)</f>
        <v/>
      </c>
      <c r="U607">
        <f>IFERROR(INDEX(PIS!$A$1:$BZ$1000,MATCH($D607,PIS!C$1:C$500,0),MATCH("Lương đóng BHBB",PIS!$1:$1,0)),0)</f>
        <v/>
      </c>
      <c r="V607">
        <f>IFERROR(INDEX(PIS!$A$1:$BZ$1000,MATCH($D607,PIS!C$1:C$500,0),MATCH(V$2,PIS!$2:$2,0)),0)</f>
        <v/>
      </c>
      <c r="W607">
        <f>IFERROR(INDEX(PIS!$A$1:$BZ$1000,MATCH($D607,PIS!C$1:C$500,0),MATCH(W$2,PIS!$2:$2,0)),0)</f>
        <v/>
      </c>
      <c r="X607">
        <f>IFERROR(INDEX(PIS!$A$1:$BZ$1000,MATCH($D607,PIS!C$1:C$500,0),MATCH(X$2,PIS!$2:$2,0)),0)</f>
        <v/>
      </c>
      <c r="Y607">
        <f>IFERROR(INDEX(PIS!$A$1:$BZ$1000,MATCH($D607,PIS!C$1:C$500,0),MATCH(Y$2,PIS!$2:$2,0)),0)</f>
        <v/>
      </c>
      <c r="Z607">
        <f>IFERROR(INDEX(PIS!$A$1:$BZ$1000,MATCH($D607,PIS!C$1:C$500,0),MATCH(Z$2,PIS!$2:$2,0)),0)</f>
        <v/>
      </c>
      <c r="AA607">
        <f>IFERROR(INDEX(PIS!$A$1:$BZ$1000,MATCH($D607,PIS!C$1:C$500,0),MATCH(AA$2,PIS!$2:$2,0)),0)</f>
        <v/>
      </c>
      <c r="AB607">
        <f>IFERROR(INDEX(PIS!$A$1:$BZ$1000,MATCH($D607,PIS!C$1:C$500,0),MATCH(AB$2,PIS!$2:$2,0)),0)</f>
        <v/>
      </c>
      <c r="AC607">
        <f>SUM(V607:AB607)</f>
        <v/>
      </c>
      <c r="AD607">
        <f>IFERROR(INDEX(TIMESHEET!$A$1:$AI$5000,MATCH($D607,TIMESHEET!A$1:A$500,0),MATCH("T100",TIMESHEET!$2:$2,0))-2,0)</f>
        <v/>
      </c>
      <c r="AE607">
        <f>IFERROR(INDEX(TIMESHEET!$A$1:$AI$5000,MATCH($D607,TIMESHEET!A$1:A$500,0),MATCH("T202",TIMESHEET!$2:$2,0)),0)</f>
        <v/>
      </c>
      <c r="AF607">
        <f>IFERROR(INDEX(TIMESHEET!$A$1:$AI$5000,MATCH($D607,TIMESHEET!A$1:A$500,0),MATCH("T302",TIMESHEET!$2:$2,0)),0)</f>
        <v/>
      </c>
      <c r="AG607">
        <f>IFERROR(INDEX(TIMESHEET!$A$1:$AI$5000,MATCH($D607,TIMESHEET!A$1:A$500,0),MATCH("T406",TIMESHEET!$2:$2,0)),0)</f>
        <v/>
      </c>
      <c r="AH607">
        <f>AE607+AG607</f>
        <v/>
      </c>
      <c r="AI607">
        <f>IFERROR(INDEX(TIMESHEET!$A$1:$AI$5000,MATCH($D607,TIMESHEET!A$1:A$500,0),MATCH("T701",TIMESHEET!$2:$2,0)),0)</f>
        <v/>
      </c>
      <c r="AJ607">
        <f>IFERROR(INDEX(TIMESHEET!$A$1:$AI$5000,MATCH($D607,TIMESHEET!B$1:B$500,0),MATCH("T320",TIMESHEET!$2:$2,0)),0)</f>
        <v/>
      </c>
      <c r="AK607">
        <f>IFERROR(IF(LEFT(INDEX(PIS!O$1:O$500,MATCH(D607,PIS!C$1:C$500)),1)="M",T607/AD607*SUM(AE607:AG607),T607*AD607),0)</f>
        <v/>
      </c>
      <c r="AL607">
        <f>IFERROR(INDEX(ADJ!$A$1:$BZ$1000,MATCH(PAYROLL!D607,ADJ!A$1:A$500,0),MATCH(PAYROLL!AL$2,ADJ!$2:$2,0)),0)</f>
        <v/>
      </c>
      <c r="AM607">
        <f>SUM(AK607:AL607)</f>
        <v/>
      </c>
      <c r="AN607">
        <f>IFERROR(ROUND(V607/$AD607*$AH607,0),0)</f>
        <v/>
      </c>
      <c r="AO607">
        <f>IFERROR(ROUND(W607/$AD607*$AH607,0),0)</f>
        <v/>
      </c>
      <c r="AP607">
        <f>IFERROR(ROUND(X607/$AD607*$AE607,0),0)</f>
        <v/>
      </c>
      <c r="AQ607">
        <f>IFERROR(ROUND(Y607/$AD607*$AH607,0),0)</f>
        <v/>
      </c>
      <c r="AR607">
        <f>IFERROR(ROUND(Z607/$AD607*$AH607,0),0)</f>
        <v/>
      </c>
      <c r="AS607">
        <f>IFERROR(ROUND(AA607/$AD607*$AH607,0),0)</f>
        <v/>
      </c>
      <c r="AT607">
        <f>IFERROR(IF((AE607+AF607+AG607)&gt;13,AB607,ROUND(AB607/AD607*AH607,0)),0)</f>
        <v/>
      </c>
      <c r="AU607">
        <f>IFERROR(INDEX(ADJ!$A$1:$BZ$1000,MATCH(PAYROLL!D607,ADJ!A$1:A$500,0),MATCH(PAYROLL!AU$2,ADJ!$2:$2,0)),0)</f>
        <v/>
      </c>
      <c r="AV607">
        <f>ROUND(SUM(AN607:AU607),0)</f>
        <v/>
      </c>
      <c r="AW607">
        <f>IFERROR(INDEX(TIMESHEET!$A$1:$AI$5000,MATCH(PAYROLL!D607,TIMESHEET!A$1:A$500,0),MATCH("T620",TIMESHEET!$2:$2,0)),0)</f>
        <v/>
      </c>
      <c r="AX607">
        <f>IFERROR(INDEX(TIMESHEET!$A$1:$AI$5000,MATCH(PAYROLL!D607,TIMESHEET!A$1:A$500,0),MATCH("T601",TIMESHEET!$2:$2,0)),0)</f>
        <v/>
      </c>
      <c r="AY607">
        <f>IFERROR(INDEX(TIMESHEET!$A$1:$AI$5000,MATCH(PAYROLL!D607,TIMESHEET!A$1:A$500,0),MATCH("T602",TIMESHEET!$2:$2,0)),0)</f>
        <v/>
      </c>
      <c r="AZ607">
        <f>IFERROR(INDEX(TIMESHEET!$A$1:$AI$5000,MATCH(PAYROLL!D607,TIMESHEET!A$1:A$500,0),MATCH("T603",TIMESHEET!$2:$2,0)),0)</f>
        <v/>
      </c>
      <c r="BA607">
        <f>IFERROR(INDEX(TIMESHEET!$A$1:$AI$5000,MATCH(PAYROLL!D607,TIMESHEET!A$1:A$500,0),MATCH("T611",TIMESHEET!$2:$2,0)),0)</f>
        <v/>
      </c>
      <c r="BB607">
        <f>IFERROR(INDEX(TIMESHEET!$A$1:$AI$5000,MATCH(PAYROLL!D607,TIMESHEET!A$1:A$500,0),MATCH("T612",TIMESHEET!$2:$2,0)),0)</f>
        <v/>
      </c>
      <c r="BC607">
        <f>IFERROR(INDEX(TIMESHEET!$A$1:$AI$5000,MATCH(PAYROLL!D607,TIMESHEET!A$1:A$500,0),MATCH("T613",TIMESHEET!$2:$2,0)),0)</f>
        <v/>
      </c>
      <c r="BD607">
        <f>IFERROR(INDEX(TIMESHEET!$A$1:$AI$5000,MATCH(PAYROLL!D607,TIMESHEET!A$1:A$500,0),MATCH("T500",TIMESHEET!$2:$2,0)),0)</f>
        <v/>
      </c>
      <c r="BE607">
        <f>IFERROR(IF(LEFT(INDEX(PIS!O$1:O$500,MATCH(D607,PIS!C$1:C$500)),1)="M",T607/AD607/8*(AW607+AX607*1.5+AY607*2+AZ607*3+BA607*2.1+BB607*2.7+BC607*3.9+BD607*0.3),T607/8*(AW607+AX607*1.5+AY607*2+AZ607*3+BA607*2.1+BB607*2.7+BC607*3.9+BD607*0.3)),0)</f>
        <v/>
      </c>
      <c r="BF607">
        <f>IFERROR(INDEX(ADJ!$A$1:$BZ$1000,MATCH(PAYROLL!$D607,ADJ!A$1:A$500,0),MATCH(PAYROLL!BF$2,ADJ!$2:$2,0)),0)</f>
        <v/>
      </c>
      <c r="BG607">
        <f>IFERROR(INDEX(ADJ!$A$1:$BZ$1000,MATCH(PAYROLL!D607,ADJ!A$1:A$500,0),MATCH(PAYROLL!BG$2,ADJ!$2:$2,0)),0)</f>
        <v/>
      </c>
      <c r="BH607">
        <f>IFERROR(INDEX(ADJ!$A$1:$BZ$1000,MATCH(PAYROLL!D607,ADJ!A$1:A$500,0),MATCH(PAYROLL!BH$2,ADJ!$2:$2,0)),0)</f>
        <v/>
      </c>
      <c r="BI607">
        <f>IFERROR(INDEX(ADJ!$A$1:$BZ$1000,MATCH(PAYROLL!D607,ADJ!A$1:A$500,0),MATCH(PAYROLL!BI$2,ADJ!$2:$2,0)),0)</f>
        <v/>
      </c>
      <c r="BJ607">
        <f>IFERROR(INDEX(ADJ!$A$1:$BZ$1000,MATCH(PAYROLL!D607,ADJ!A$1:A$500,0),MATCH(PAYROLL!BJ$2,ADJ!$2:$2,0)),0)</f>
        <v/>
      </c>
      <c r="BK607">
        <f>SUM(BF607:BJ607)</f>
        <v/>
      </c>
      <c r="BL607">
        <f>IFERROR(INDEX(ADJ!$A$1:$BZ$1000,MATCH(PAYROLL!D607,ADJ!A$1:A$500,0),MATCH(PAYROLL!BL$2,ADJ!$2:$2,0)),0)</f>
        <v/>
      </c>
      <c r="BM607">
        <f>IFERROR(INDEX(ADJ!$A$1:$BZ$1000,MATCH(PAYROLL!D607,ADJ!A$1:A$500,0),MATCH(PAYROLL!BM$2,ADJ!$2:$2,0)),0)</f>
        <v/>
      </c>
      <c r="BN607">
        <f>IFERROR(INDEX(ADJ!$A$1:$BZ$1000,MATCH(PAYROLL!D607,ADJ!A$1:A$500,0),MATCH(PAYROLL!BN$2,ADJ!$2:$2,0)),0)</f>
        <v/>
      </c>
      <c r="BO607">
        <f>IFERROR(INDEX(ADJ!$A$1:$BZ$1000,MATCH(PAYROLL!D607,ADJ!A$1:A$500,0),MATCH(PAYROLL!BO$2,ADJ!$2:$2,0)),0)</f>
        <v/>
      </c>
      <c r="BP607">
        <f>SUM(AM607,AV607,BE607,BK607,BL607:BO607)</f>
        <v/>
      </c>
      <c r="BQ607">
        <f>BO607</f>
        <v/>
      </c>
      <c r="BR607">
        <f>IFERROR(ROUND(IF(LEFT(INDEX(PIS!O$1:O$500,MATCH(D607,PIS!C$1:C$500)),1)="D",T607/8*(BD607*0.3),IF(LEFT(INDEX(PIS!O$1:O$500,MATCH(D607,PIS!C$1:C$500)),1)="H",T607*($BD607*0.3),T607/$AD607/8*($BD607*0.3))),0),0)</f>
        <v/>
      </c>
      <c r="BS607">
        <f>IF(AP607&lt;1,0,MIN(AP607,730000))</f>
        <v/>
      </c>
      <c r="BT607">
        <f>IFERROR(ROUND((BE607-SUM(AW607:BC607)*T607/AD607/8),0)-BR607,0)</f>
        <v/>
      </c>
      <c r="BU607">
        <f>AO607</f>
        <v/>
      </c>
      <c r="BV607">
        <f>SUM(BQ607:BU607)</f>
        <v/>
      </c>
      <c r="BW607">
        <f>BP607-BV607</f>
        <v/>
      </c>
      <c r="BX607">
        <f>IFERROR(IF(RIGHT(INDEX(PIS!O$1:O$500,MATCH(D607,PIS!C$1:C$500)),5)="Gross",MIN(U607+V607,VLOOKUP("R700",TSC!B:C,2,0)*VLOOKUP("R101",TSC!B:C,2,0))*VLOOKUP("R701",TSC!B:C,2,0)%,0),0)</f>
        <v/>
      </c>
      <c r="BY607">
        <f>IFERROR(IF(RIGHT(INDEX(PIS!O$1:O$500,MATCH(D607,PIS!C$1:C$500)),5)="Gross",MIN(U607+V607,VLOOKUP("R700",TSC!B:C,2,0)*VLOOKUP("R101",TSC!B:C,2,0))*VLOOKUP("T704",TSC!B:C,2,0)%,0),0)</f>
        <v/>
      </c>
      <c r="BZ607">
        <f>IFERROR(IF(RIGHT(INDEX(PIS!O$1:O$500,MATCH(D607,PIS!C$1:C$500)),5)="Gross",MIN(U607+V607,VLOOKUP("R700",TSC!B:C,2,0)*VLOOKUP("1",TSC!F:G,2,0))*VLOOKUP("T705",TSC!B:C,2,0)%,0),0)</f>
        <v/>
      </c>
      <c r="CA607">
        <f>IFERROR(INDEX(ADJ!$A$1:$BZ$1000,MATCH(PAYROLL!D607,ADJ!A$1:A$500,0),MATCH(PAYROLL!CA$2,ADJ!$2:$2,0)),0)</f>
        <v/>
      </c>
      <c r="CB607">
        <f>IFERROR(INDEX(ADJ!$A$1:$BZ$1000,MATCH(PAYROLL!D607,ADJ!A$1:A$500,0),MATCH(PAYROLL!CB$2,ADJ!$2:$2,0)),0)</f>
        <v/>
      </c>
      <c r="CC607">
        <f>SUM(BX607:CB607)</f>
        <v/>
      </c>
      <c r="CD607">
        <f>IFERROR(INDEX(PIS!$A$1:$BZ$1000,MATCH(PAYROLL!D607,PIS!C$1:C$500,0),MATCH(PAYROLL!CD$1,PIS!$1:$1,0)),0)</f>
        <v/>
      </c>
      <c r="CE607">
        <f>IFERROR(IF(OR(INDEX(PIS!P$1:P$500,MATCH(D607,PIS!C$1:C$500,0))="LT2",INDEX(PIS!P$1:P$500,MATCH(D607,PIS!C$1:C$500,0))="P10"),0,SUM(CC607,CD607*VLOOKUP("R601",TSC!B:C,2,0),VLOOKUP("R602",TSC!B:C,2,0))),0)</f>
        <v/>
      </c>
      <c r="CF607">
        <f>MAX(BW607-CE607,0)</f>
        <v/>
      </c>
      <c r="CG607">
        <f>IFERROR(IF(OR(RIGHT(INDEX(PIS!P$1:P$500,MATCH(D607,PIS!C$1:C$500)),5)="P10",RIGHT(INDEX(PIS!P$1:P$500,MATCH(D607,PIS!C$1:C$500)),5)="CK"),0,IF(CF607&lt;=5000000,CF607*5%,IF(CF607&lt;=10000000,CF607*10%-250000,IF(CF607&lt;=18000000,CF607*15%-750000,IF(CF607&lt;=32000000,CF607*20%-1650000,IF(CF607&lt;=52000000,CF607*25%-3250000,IF(CF607&lt;=80000000,BH607*30%-5850000,CF607*35%-9850000))))))),0)</f>
        <v/>
      </c>
      <c r="CH607">
        <f>IFERROR(IF(OR(INDEX(PIS!P$1:P$500,MATCH(D607,PIS!C$1:C$500))="LT",INDEX(PIS!P$1:P$500,MATCH(D607,PIS!C$1:C$500))="CK"),0,IF(CF607&lt;2000000,0,CF607*10%)),0)</f>
        <v/>
      </c>
      <c r="CI607">
        <f>IFERROR(INDEX(ADJ!$A$1:$BZ$1000,MATCH(PAYROLL!D607,ADJ!A$1:A$500,0),MATCH(PAYROLL!CI$2,ADJ!$2:$2,0)),0)</f>
        <v/>
      </c>
      <c r="CJ607">
        <f>IFERROR(INDEX(ADJ!$A$1:$BZ$1000,MATCH(PAYROLL!D607,ADJ!A$1:A$500,0),MATCH(PAYROLL!CJ$2,ADJ!$2:$2,0)),0)</f>
        <v/>
      </c>
      <c r="CK607">
        <f>IFERROR(INDEX(ADJ!$A$1:$BZ$1000,MATCH(PAYROLL!D607,ADJ!A$1:A$500,0),MATCH(PAYROLL!CK$2,ADJ!$2:$2,0)),0)</f>
        <v/>
      </c>
      <c r="CL607">
        <f>SUM(CG607:CK607)</f>
        <v/>
      </c>
      <c r="CM607">
        <f>ROUND(SUM(CH607:CK607),0)</f>
        <v/>
      </c>
      <c r="CN607">
        <f>IFERROR(INDEX(CSDA!D$1:D$500,MATCH($CN$2,CSDA!C$1:C$500,0))*INDEX(PIS!V$1:V$500,MATCH(D607,PIS!C$1:C$500))+INDEX(ADJ!$A$1:$BZ$1000,MATCH(PAYROLL!D607,ADJ!A$1:A$500,0),MATCH(PAYROLL!CN$2,ADJ!$2:$2,0)),0)</f>
        <v/>
      </c>
      <c r="CO607">
        <f>IFERROR(INDEX(ADJ!$A$1:$BZ$1000,MATCH(PAYROLL!D607,ADJ!A$1:A$500,0),MATCH(PAYROLL!CO$2,ADJ!$2:$2,0)),0)</f>
        <v/>
      </c>
      <c r="CP607">
        <f>IFERROR(INDEX(ADJ!$A$1:$BZ$1000,MATCH(PAYROLL!D607,ADJ!A$1:A$500,0),MATCH(PAYROLL!CP$2,ADJ!$2:$2,0)),0)</f>
        <v/>
      </c>
      <c r="CQ607">
        <f>BP607-CL607-CI607-CM607-CN607-CO607-CP607-CC607</f>
        <v/>
      </c>
      <c r="CR607">
        <f>IFERROR(IF(RIGHT(INDEX(PIS!O$1:O$500,MATCH(D607,PIS!C$1:C$500,0)),5)="Gross",MIN(U607+V607,VLOOKUP("R700",TSC!B:C,2,0)*VLOOKUP("R101",TSC!B:C,2,0))*(VLOOKUP("T711",TSC!B:C,2,0)+VLOOKUP("T712",TSC!B:C,2,0))%,MIN(T607+V607,VLOOKUP("R700",TSC!B:C,2,0)*VLOOKUP("R101",TSC!B:C,2,0))*(VLOOKUP("T711",TSC!B:C,2,0)+VLOOKUP("T712",TSC!B:C,2,0)+VLOOKUP("R701",TSC!B:C,2,0))%),0)</f>
        <v/>
      </c>
      <c r="CS607">
        <f>IFERROR(IF(RIGHT(INDEX(PIS!O$1:O$500,MATCH(D607,PIS!C$1:C$500,0)),5)="Gross",MIN(U607+V607,VLOOKUP("R700",TSC!B:C,2,0)*VLOOKUP("R101",TSC!B:C,2,0))*(VLOOKUP("T714",TSC!B:C,2,0))%,MIN(T607+V607,VLOOKUP("R700",TSC!B:C,2,0)*VLOOKUP("R101",TSC!B:C,2,0))*(VLOOKUP("T704",TSC!B:C,2,0)+VLOOKUP("T714",TSC!B:C,2,0))%),0)</f>
        <v/>
      </c>
      <c r="CT607">
        <f>IFERROR(IF(RIGHT(INDEX(PIS!O$1:O$500,MATCH(D607,PIS!C$1:C$500,0)),5)="Gross",MIN(U607+V607,VLOOKUP("R700",TSC!B:C,2,0)*VLOOKUP("R101",TSC!B:C,2,0))*VLOOKUP("T705",TSC!B:C,2,0)%,MIN(T607+V607,VLOOKUP("R700",TSC!B:C,2,0)*VLOOKUP("R101",TSC!B:C,2,0))*VLOOKUP("T705",TSC!B:C,2,0)%),0)</f>
        <v/>
      </c>
      <c r="CU607">
        <f>IFERROR(IF(RIGHT(INDEX(PIS!O$1:O$500,MATCH(D607,PIS!C$1:C$500,0)),5)="Gross",MIN(U607+V607,VLOOKUP("R700",TSC!B:C,2,0)*VLOOKUP("R101",TSC!B:C,2,0))*(VLOOKUP("T713",TSC!B:C,2,0))%,MIN(T607+V607,VLOOKUP("R700",TSC!B:C,2,0)*VLOOKUP("R101",TSC!B:C,2,0))*(VLOOKUP("T713",TSC!B:C,2,0))%),0)</f>
        <v/>
      </c>
      <c r="CV607">
        <f>IFERROR(INDEX(ADJ!$A$1:$BZ$1000,MATCH(PAYROLL!D607,ADJ!A$1:A$500,0),MATCH(PAYROLL!CV$2,ADJ!$2:$2,0)),0)</f>
        <v/>
      </c>
      <c r="CW607">
        <f>IFERROR(INDEX(ADJ!$A$1:$BZ$1000,MATCH(PAYROLL!D607,ADJ!A$1:A$500,0),MATCH(PAYROLL!CW$2,ADJ!$2:$2,0)),0)</f>
        <v/>
      </c>
      <c r="CX607">
        <f>SUM(CR607:CW607)</f>
        <v/>
      </c>
      <c r="CY607">
        <f>ROUND(IF(CR607&gt;0,T607+V607*VLOOKUP("R202",TSC!$B$1:$C$500,2,0),0),0)</f>
        <v/>
      </c>
      <c r="CZ607">
        <f>IFERROR(INDEX(CSDA!D$1:D$500,MATCH($CZ$2,CSDA!C$1:C$500,0)),0)</f>
        <v/>
      </c>
      <c r="DA607">
        <f>ROUND(T607*0.7%,0)</f>
        <v/>
      </c>
      <c r="DB607">
        <f>ROUND(T607/12,0)</f>
        <v/>
      </c>
      <c r="DC607">
        <f ref="DC607" t="array">IFERROR(INDEX(CSDA!D$1:D$500,MATCH("Trích giữ"&amp;PAYROLL!DC$2,CSDA!A$1:A$500&amp;CSDA!C$1:C$500,0)),0)</f>
        <v/>
      </c>
      <c r="DD607">
        <f ref="DD607" t="array">IFERROR(INDEX(CSDA!D$1:D$500,MATCH("Trích giữ"&amp;PAYROLL!DD$2,CSDA!A$1:A$500&amp;CSDA!C$1:C$500,0)),0)</f>
        <v/>
      </c>
      <c r="DE607">
        <f ref="DE607" t="array">IFERROR(INDEX(CSDA!D$1:D$500,MATCH("Trích giữ"&amp;PAYROLL!DE$2,CSDA!A$1:A$500&amp;CSDA!C$1:C$500,0)),0)</f>
        <v/>
      </c>
      <c r="DF607">
        <f>IFERROR(INDEX(CSDA!D$1:D$500,MATCH(PAYROLL!DF$2,CSDA!C$1:C$500,0)),0)</f>
        <v/>
      </c>
      <c r="DG607">
        <f ref="DG607" t="array">IFERROR(INDEX(CSDA!D$1:D$500,MATCH("Trích giữ"&amp;PAYROLL!DG$2,CSDA!A$1:A$500&amp;CSDA!C$1:C$500,0)),0)</f>
        <v/>
      </c>
      <c r="DH607">
        <f>ROUND(T607/26,0)</f>
        <v/>
      </c>
      <c r="DI607">
        <f ref="DI607" t="array">IFERROR(INDEX(CSDA!D$1:D$500,MATCH("Trích giữ"&amp;PAYROLL!DI$2,CSDA!A$1:A$500&amp;CSDA!C$1:C$500,0)),0)</f>
        <v/>
      </c>
      <c r="DJ607">
        <f>IF(U607=0,T607*21.5%-BL607,0)</f>
        <v/>
      </c>
      <c r="DK607">
        <f ref="DK607" t="array">IFERROR(INDEX(CSDA!D$1:D$500,MATCH("Trích giữ"&amp;PAYROLL!DK$2,CSDA!A$1:A$500&amp;CSDA!C$1:C$500,0)),0)</f>
        <v/>
      </c>
      <c r="DL607">
        <f>IFERROR(INDEX(CSDA!D$1:D$500,MATCH(PAYROLL!DL$2,CSDA!C$1:C$500,0))/12,0)</f>
        <v/>
      </c>
      <c r="DM607">
        <f>SUM(DB607:DL607)</f>
        <v/>
      </c>
      <c r="DN607">
        <f>IFERROR(INDEX(ADJ!$A$1:$BZ$1000,MATCH(PAYROLL!D607,ADJ!A$1:A$500,0),MATCH(PAYROLL!DN$2,ADJ!$2:$2,0)),0)</f>
        <v/>
      </c>
      <c r="DO607">
        <f>IFERROR(SUM(BP607,DM607:DN607,CX607:DA607)-DT607,0)</f>
        <v/>
      </c>
      <c r="DP607">
        <f ref="DP607" t="array">SUM(BW607*IFERROR(INDEX(CSDA!D$1:D$500,MATCH(BW$2,CSDA!C$1:C$500,0)),0)%,CX607*IFERROR(INDEX(CSDA!D$1:D$500,MATCH(CX$2,CSDA!C$1:C$500,0)),0)%,DA607*IFERROR(INDEX(CSDA!D$1:D$500,MATCH(DA$2,CSDA!C$1:C$500,0)),0)%,DB607*IFERROR(INDEX(CSDA!D$1:D$500,MATCH(DB$2,CSDA!C$1:C$500,0)),0)%,DF607*IFERROR(INDEX(CSDA!D$1:D$500,MATCH("Phí dịch vụ"&amp;PAYROLL!DF$2,CSDA!A$1:A$500&amp;CSDA!C$1:C$500,0)),0)%,DC607*IFERROR(INDEX(CSDA!D$1:D$500,MATCH("Phí dịch vụ"&amp;PAYROLL!DC$2,CSDA!A$1:A$500&amp;CSDA!C$1:C$500,0)),0)%,DH607*IFERROR(INDEX(CSDA!D$1:D$500,MATCH("Phí dịch vụ"&amp;PAYROLL!DH$2,CSDA!A$1:A$500&amp;CSDA!C$1:C$500,0)),0)%,DJ607*IFERROR(INDEX(CSDA!D$1:D$500,MATCH("Phí dịch vụ"&amp;PAYROLL!DJ$2,CSDA!A$1:A$500&amp;CSDA!C$1:C$500,0)),0)%,BN607*IFERROR(INDEX(CSDA!D$1:D$500,MATCH(BN$2,CSDA!C$1:C$500,0)),0)%)-BN607*7%</f>
        <v/>
      </c>
      <c r="DQ607">
        <f>IFERROR(INDEX(ADJ!$A$1:$BZ$1000,MATCH(PAYROLL!D607,ADJ!A$1:A$500,0),MATCH(PAYROLL!DQ$2,ADJ!$2:$2,0)),0)</f>
        <v/>
      </c>
      <c r="DR607">
        <f>IFERROR(INDEX(ADJ!$A$1:$BZ$1000,MATCH(PAYROLL!D607,ADJ!A$1:A$500,0),MATCH(PAYROLL!DR$2,ADJ!$2:$2,0)),0)</f>
        <v/>
      </c>
      <c r="DS607">
        <f>SUM(DP607:DR607)</f>
        <v/>
      </c>
      <c r="DT607">
        <f>EK607</f>
        <v/>
      </c>
      <c r="DU607">
        <f>SUM(DO607:DR607)</f>
        <v/>
      </c>
      <c r="DV607">
        <f>ROUND(DU607*0.1,0)</f>
        <v/>
      </c>
      <c r="DW607">
        <f>DU607+DV607</f>
        <v/>
      </c>
      <c r="DZ607">
        <f>IFERROR(INDEX(ADJ!$A$1:$BZ$1000,MATCH(PAYROLL!$D607,ADJ!A$1:A$500,0),MATCH(PAYROLL!DZ$2,ADJ!$2:$2,0)),0)</f>
        <v/>
      </c>
      <c r="EA607">
        <f>IFERROR(INDEX(ADJ!$A$1:$BZ$1000,MATCH(PAYROLL!$D607,ADJ!A$1:A$500,0),MATCH(PAYROLL!EA$2,ADJ!$2:$2,0)),0)</f>
        <v/>
      </c>
      <c r="EB607">
        <f>IFERROR(INDEX(ADJ!$A$1:$BZ$1000,MATCH(PAYROLL!$D607,ADJ!A$1:A$500,0),MATCH(PAYROLL!EB$2,ADJ!$2:$2,0)),0)</f>
        <v/>
      </c>
      <c r="EC607">
        <f>IFERROR(INDEX(ADJ!$A$1:$BZ$1000,MATCH(PAYROLL!$D607,ADJ!A$1:A$500,0),MATCH(PAYROLL!EC$2,ADJ!$2:$2,0)),0)</f>
        <v/>
      </c>
      <c r="ED607">
        <f>IFERROR(INDEX(ADJ!$A$1:$BZ$1000,MATCH(PAYROLL!$D607,ADJ!A$1:A$500,0),MATCH(PAYROLL!ED$2,ADJ!$2:$2,0)),0)</f>
        <v/>
      </c>
      <c r="EE607">
        <f>IFERROR(INDEX(ADJ!$A$1:$BZ$1000,MATCH(PAYROLL!$D607,ADJ!A$1:A$500,0),MATCH(PAYROLL!EE$2,ADJ!$2:$2,0)),0)</f>
        <v/>
      </c>
      <c r="EF607">
        <f>IFERROR(INDEX(ADJ!$A$1:$BZ$1000,MATCH(PAYROLL!$D607,ADJ!A$1:A$500,0),MATCH(PAYROLL!EF$2,ADJ!$2:$2,0)),0)</f>
        <v/>
      </c>
      <c r="EG607">
        <f>IFERROR(INDEX(ADJ!$A$1:$BZ$1000,MATCH(PAYROLL!$D607,ADJ!A$1:A$500,0),MATCH(PAYROLL!EG$2,ADJ!$2:$2,0)),0)</f>
        <v/>
      </c>
      <c r="EH607">
        <f>IFERROR(INDEX(ADJ!$A$1:$BZ$1000,MATCH(PAYROLL!$D607,ADJ!A$1:A$500,0),MATCH(PAYROLL!EH$2,ADJ!$2:$2,0)),0)</f>
        <v/>
      </c>
      <c r="EI607">
        <f>IFERROR(INDEX(ADJ!$A$1:$BZ$1000,MATCH(PAYROLL!D607,ADJ!A$1:A$500,0),MATCH(PAYROLL!EI$2,ADJ!$2:$2,0)),0)</f>
        <v/>
      </c>
      <c r="EJ607">
        <f>IFERROR(INDEX(ADJ!$A$1:$BZ$1000,MATCH(PAYROLL!$D607,ADJ!A$1:A$500,0),MATCH(PAYROLL!EJ$2,ADJ!$2:$2,0)),0)</f>
        <v/>
      </c>
      <c r="EK607">
        <f>SUM(DZ607:EJ607)</f>
        <v/>
      </c>
    </row>
    <row r="608">
      <c r="A608" t="n">
        <v>606</v>
      </c>
      <c r="B608" t="inlineStr">
        <is>
          <t>Moong Văn Bún</t>
        </is>
      </c>
      <c r="D608" t="inlineStr">
        <is>
          <t>156964-01</t>
        </is>
      </c>
      <c r="S608">
        <f>IFERROR(INDEX(PIS!$A$1:$BZ$1000,MATCH($D608,PIS!C$1:C$500,0),MATCH("Lương CB tháng trước",PIS!$1:$1,0)),0)</f>
        <v/>
      </c>
      <c r="T608">
        <f>IFERROR(INDEX(PIS!$A$1:$BZ$1000,MATCH($D608,PIS!C$1:C$500,0),MATCH("Lương CB hiện tại",PIS!$1:$1,0)),0)</f>
        <v/>
      </c>
      <c r="U608">
        <f>IFERROR(INDEX(PIS!$A$1:$BZ$1000,MATCH($D608,PIS!C$1:C$500,0),MATCH("Lương đóng BHBB",PIS!$1:$1,0)),0)</f>
        <v/>
      </c>
      <c r="V608">
        <f>IFERROR(INDEX(PIS!$A$1:$BZ$1000,MATCH($D608,PIS!C$1:C$500,0),MATCH(V$2,PIS!$2:$2,0)),0)</f>
        <v/>
      </c>
      <c r="W608">
        <f>IFERROR(INDEX(PIS!$A$1:$BZ$1000,MATCH($D608,PIS!C$1:C$500,0),MATCH(W$2,PIS!$2:$2,0)),0)</f>
        <v/>
      </c>
      <c r="X608">
        <f>IFERROR(INDEX(PIS!$A$1:$BZ$1000,MATCH($D608,PIS!C$1:C$500,0),MATCH(X$2,PIS!$2:$2,0)),0)</f>
        <v/>
      </c>
      <c r="Y608">
        <f>IFERROR(INDEX(PIS!$A$1:$BZ$1000,MATCH($D608,PIS!C$1:C$500,0),MATCH(Y$2,PIS!$2:$2,0)),0)</f>
        <v/>
      </c>
      <c r="Z608">
        <f>IFERROR(INDEX(PIS!$A$1:$BZ$1000,MATCH($D608,PIS!C$1:C$500,0),MATCH(Z$2,PIS!$2:$2,0)),0)</f>
        <v/>
      </c>
      <c r="AA608">
        <f>IFERROR(INDEX(PIS!$A$1:$BZ$1000,MATCH($D608,PIS!C$1:C$500,0),MATCH(AA$2,PIS!$2:$2,0)),0)</f>
        <v/>
      </c>
      <c r="AB608">
        <f>IFERROR(INDEX(PIS!$A$1:$BZ$1000,MATCH($D608,PIS!C$1:C$500,0),MATCH(AB$2,PIS!$2:$2,0)),0)</f>
        <v/>
      </c>
      <c r="AC608">
        <f>SUM(V608:AB608)</f>
        <v/>
      </c>
      <c r="AD608">
        <f>IFERROR(INDEX(TIMESHEET!$A$1:$AI$5000,MATCH($D608,TIMESHEET!A$1:A$500,0),MATCH("T100",TIMESHEET!$2:$2,0))-2,0)</f>
        <v/>
      </c>
      <c r="AE608">
        <f>IFERROR(INDEX(TIMESHEET!$A$1:$AI$5000,MATCH($D608,TIMESHEET!A$1:A$500,0),MATCH("T202",TIMESHEET!$2:$2,0)),0)</f>
        <v/>
      </c>
      <c r="AF608">
        <f>IFERROR(INDEX(TIMESHEET!$A$1:$AI$5000,MATCH($D608,TIMESHEET!A$1:A$500,0),MATCH("T302",TIMESHEET!$2:$2,0)),0)</f>
        <v/>
      </c>
      <c r="AG608">
        <f>IFERROR(INDEX(TIMESHEET!$A$1:$AI$5000,MATCH($D608,TIMESHEET!A$1:A$500,0),MATCH("T406",TIMESHEET!$2:$2,0)),0)</f>
        <v/>
      </c>
      <c r="AH608">
        <f>AE608+AG608</f>
        <v/>
      </c>
      <c r="AI608">
        <f>IFERROR(INDEX(TIMESHEET!$A$1:$AI$5000,MATCH($D608,TIMESHEET!A$1:A$500,0),MATCH("T701",TIMESHEET!$2:$2,0)),0)</f>
        <v/>
      </c>
      <c r="AJ608">
        <f>IFERROR(INDEX(TIMESHEET!$A$1:$AI$5000,MATCH($D608,TIMESHEET!B$1:B$500,0),MATCH("T320",TIMESHEET!$2:$2,0)),0)</f>
        <v/>
      </c>
      <c r="AK608">
        <f>IFERROR(IF(LEFT(INDEX(PIS!O$1:O$500,MATCH(D608,PIS!C$1:C$500)),1)="M",T608/AD608*SUM(AE608:AG608),T608*AD608),0)</f>
        <v/>
      </c>
      <c r="AL608">
        <f>IFERROR(INDEX(ADJ!$A$1:$BZ$1000,MATCH(PAYROLL!D608,ADJ!A$1:A$500,0),MATCH(PAYROLL!AL$2,ADJ!$2:$2,0)),0)</f>
        <v/>
      </c>
      <c r="AM608">
        <f>SUM(AK608:AL608)</f>
        <v/>
      </c>
      <c r="AN608">
        <f>IFERROR(ROUND(V608/$AD608*$AH608,0),0)</f>
        <v/>
      </c>
      <c r="AO608">
        <f>IFERROR(ROUND(W608/$AD608*$AH608,0),0)</f>
        <v/>
      </c>
      <c r="AP608">
        <f>IFERROR(ROUND(X608/$AD608*$AE608,0),0)</f>
        <v/>
      </c>
      <c r="AQ608">
        <f>IFERROR(ROUND(Y608/$AD608*$AH608,0),0)</f>
        <v/>
      </c>
      <c r="AR608">
        <f>IFERROR(ROUND(Z608/$AD608*$AH608,0),0)</f>
        <v/>
      </c>
      <c r="AS608">
        <f>IFERROR(ROUND(AA608/$AD608*$AH608,0),0)</f>
        <v/>
      </c>
      <c r="AT608">
        <f>IFERROR(IF((AE608+AF608+AG608)&gt;13,AB608,ROUND(AB608/AD608*AH608,0)),0)</f>
        <v/>
      </c>
      <c r="AU608">
        <f>IFERROR(INDEX(ADJ!$A$1:$BZ$1000,MATCH(PAYROLL!D608,ADJ!A$1:A$500,0),MATCH(PAYROLL!AU$2,ADJ!$2:$2,0)),0)</f>
        <v/>
      </c>
      <c r="AV608">
        <f>ROUND(SUM(AN608:AU608),0)</f>
        <v/>
      </c>
      <c r="AW608">
        <f>IFERROR(INDEX(TIMESHEET!$A$1:$AI$5000,MATCH(PAYROLL!D608,TIMESHEET!A$1:A$500,0),MATCH("T620",TIMESHEET!$2:$2,0)),0)</f>
        <v/>
      </c>
      <c r="AX608">
        <f>IFERROR(INDEX(TIMESHEET!$A$1:$AI$5000,MATCH(PAYROLL!D608,TIMESHEET!A$1:A$500,0),MATCH("T601",TIMESHEET!$2:$2,0)),0)</f>
        <v/>
      </c>
      <c r="AY608">
        <f>IFERROR(INDEX(TIMESHEET!$A$1:$AI$5000,MATCH(PAYROLL!D608,TIMESHEET!A$1:A$500,0),MATCH("T602",TIMESHEET!$2:$2,0)),0)</f>
        <v/>
      </c>
      <c r="AZ608">
        <f>IFERROR(INDEX(TIMESHEET!$A$1:$AI$5000,MATCH(PAYROLL!D608,TIMESHEET!A$1:A$500,0),MATCH("T603",TIMESHEET!$2:$2,0)),0)</f>
        <v/>
      </c>
      <c r="BA608">
        <f>IFERROR(INDEX(TIMESHEET!$A$1:$AI$5000,MATCH(PAYROLL!D608,TIMESHEET!A$1:A$500,0),MATCH("T611",TIMESHEET!$2:$2,0)),0)</f>
        <v/>
      </c>
      <c r="BB608">
        <f>IFERROR(INDEX(TIMESHEET!$A$1:$AI$5000,MATCH(PAYROLL!D608,TIMESHEET!A$1:A$500,0),MATCH("T612",TIMESHEET!$2:$2,0)),0)</f>
        <v/>
      </c>
      <c r="BC608">
        <f>IFERROR(INDEX(TIMESHEET!$A$1:$AI$5000,MATCH(PAYROLL!D608,TIMESHEET!A$1:A$500,0),MATCH("T613",TIMESHEET!$2:$2,0)),0)</f>
        <v/>
      </c>
      <c r="BD608">
        <f>IFERROR(INDEX(TIMESHEET!$A$1:$AI$5000,MATCH(PAYROLL!D608,TIMESHEET!A$1:A$500,0),MATCH("T500",TIMESHEET!$2:$2,0)),0)</f>
        <v/>
      </c>
      <c r="BE608">
        <f>IFERROR(IF(LEFT(INDEX(PIS!O$1:O$500,MATCH(D608,PIS!C$1:C$500)),1)="M",T608/AD608/8*(AW608+AX608*1.5+AY608*2+AZ608*3+BA608*2.1+BB608*2.7+BC608*3.9+BD608*0.3),T608/8*(AW608+AX608*1.5+AY608*2+AZ608*3+BA608*2.1+BB608*2.7+BC608*3.9+BD608*0.3)),0)</f>
        <v/>
      </c>
      <c r="BF608">
        <f>IFERROR(INDEX(ADJ!$A$1:$BZ$1000,MATCH(PAYROLL!$D608,ADJ!A$1:A$500,0),MATCH(PAYROLL!BF$2,ADJ!$2:$2,0)),0)</f>
        <v/>
      </c>
      <c r="BG608">
        <f>IFERROR(INDEX(ADJ!$A$1:$BZ$1000,MATCH(PAYROLL!D608,ADJ!A$1:A$500,0),MATCH(PAYROLL!BG$2,ADJ!$2:$2,0)),0)</f>
        <v/>
      </c>
      <c r="BH608">
        <f>IFERROR(INDEX(ADJ!$A$1:$BZ$1000,MATCH(PAYROLL!D608,ADJ!A$1:A$500,0),MATCH(PAYROLL!BH$2,ADJ!$2:$2,0)),0)</f>
        <v/>
      </c>
      <c r="BI608">
        <f>IFERROR(INDEX(ADJ!$A$1:$BZ$1000,MATCH(PAYROLL!D608,ADJ!A$1:A$500,0),MATCH(PAYROLL!BI$2,ADJ!$2:$2,0)),0)</f>
        <v/>
      </c>
      <c r="BJ608">
        <f>IFERROR(INDEX(ADJ!$A$1:$BZ$1000,MATCH(PAYROLL!D608,ADJ!A$1:A$500,0),MATCH(PAYROLL!BJ$2,ADJ!$2:$2,0)),0)</f>
        <v/>
      </c>
      <c r="BK608">
        <f>SUM(BF608:BJ608)</f>
        <v/>
      </c>
      <c r="BL608">
        <f>IFERROR(INDEX(ADJ!$A$1:$BZ$1000,MATCH(PAYROLL!D608,ADJ!A$1:A$500,0),MATCH(PAYROLL!BL$2,ADJ!$2:$2,0)),0)</f>
        <v/>
      </c>
      <c r="BM608">
        <f>IFERROR(INDEX(ADJ!$A$1:$BZ$1000,MATCH(PAYROLL!D608,ADJ!A$1:A$500,0),MATCH(PAYROLL!BM$2,ADJ!$2:$2,0)),0)</f>
        <v/>
      </c>
      <c r="BN608">
        <f>IFERROR(INDEX(ADJ!$A$1:$BZ$1000,MATCH(PAYROLL!D608,ADJ!A$1:A$500,0),MATCH(PAYROLL!BN$2,ADJ!$2:$2,0)),0)</f>
        <v/>
      </c>
      <c r="BO608">
        <f>IFERROR(INDEX(ADJ!$A$1:$BZ$1000,MATCH(PAYROLL!D608,ADJ!A$1:A$500,0),MATCH(PAYROLL!BO$2,ADJ!$2:$2,0)),0)</f>
        <v/>
      </c>
      <c r="BP608">
        <f>SUM(AM608,AV608,BE608,BK608,BL608:BO608)</f>
        <v/>
      </c>
      <c r="BQ608">
        <f>BO608</f>
        <v/>
      </c>
      <c r="BR608">
        <f>IFERROR(ROUND(IF(LEFT(INDEX(PIS!O$1:O$500,MATCH(D608,PIS!C$1:C$500)),1)="D",T608/8*(BD608*0.3),IF(LEFT(INDEX(PIS!O$1:O$500,MATCH(D608,PIS!C$1:C$500)),1)="H",T608*($BD608*0.3),T608/$AD608/8*($BD608*0.3))),0),0)</f>
        <v/>
      </c>
      <c r="BS608">
        <f>IF(AP608&lt;1,0,MIN(AP608,730000))</f>
        <v/>
      </c>
      <c r="BT608">
        <f>IFERROR(ROUND((BE608-SUM(AW608:BC608)*T608/AD608/8),0)-BR608,0)</f>
        <v/>
      </c>
      <c r="BU608">
        <f>AO608</f>
        <v/>
      </c>
      <c r="BV608">
        <f>SUM(BQ608:BU608)</f>
        <v/>
      </c>
      <c r="BW608">
        <f>BP608-BV608</f>
        <v/>
      </c>
      <c r="BX608">
        <f>IFERROR(IF(RIGHT(INDEX(PIS!O$1:O$500,MATCH(D608,PIS!C$1:C$500)),5)="Gross",MIN(U608+V608,VLOOKUP("R700",TSC!B:C,2,0)*VLOOKUP("R101",TSC!B:C,2,0))*VLOOKUP("R701",TSC!B:C,2,0)%,0),0)</f>
        <v/>
      </c>
      <c r="BY608">
        <f>IFERROR(IF(RIGHT(INDEX(PIS!O$1:O$500,MATCH(D608,PIS!C$1:C$500)),5)="Gross",MIN(U608+V608,VLOOKUP("R700",TSC!B:C,2,0)*VLOOKUP("R101",TSC!B:C,2,0))*VLOOKUP("T704",TSC!B:C,2,0)%,0),0)</f>
        <v/>
      </c>
      <c r="BZ608">
        <f>IFERROR(IF(RIGHT(INDEX(PIS!O$1:O$500,MATCH(D608,PIS!C$1:C$500)),5)="Gross",MIN(U608+V608,VLOOKUP("R700",TSC!B:C,2,0)*VLOOKUP("1",TSC!F:G,2,0))*VLOOKUP("T705",TSC!B:C,2,0)%,0),0)</f>
        <v/>
      </c>
      <c r="CA608">
        <f>IFERROR(INDEX(ADJ!$A$1:$BZ$1000,MATCH(PAYROLL!D608,ADJ!A$1:A$500,0),MATCH(PAYROLL!CA$2,ADJ!$2:$2,0)),0)</f>
        <v/>
      </c>
      <c r="CB608">
        <f>IFERROR(INDEX(ADJ!$A$1:$BZ$1000,MATCH(PAYROLL!D608,ADJ!A$1:A$500,0),MATCH(PAYROLL!CB$2,ADJ!$2:$2,0)),0)</f>
        <v/>
      </c>
      <c r="CC608">
        <f>SUM(BX608:CB608)</f>
        <v/>
      </c>
      <c r="CD608">
        <f>IFERROR(INDEX(PIS!$A$1:$BZ$1000,MATCH(PAYROLL!D608,PIS!C$1:C$500,0),MATCH(PAYROLL!CD$1,PIS!$1:$1,0)),0)</f>
        <v/>
      </c>
      <c r="CE608">
        <f>IFERROR(IF(OR(INDEX(PIS!P$1:P$500,MATCH(D608,PIS!C$1:C$500,0))="LT2",INDEX(PIS!P$1:P$500,MATCH(D608,PIS!C$1:C$500,0))="P10"),0,SUM(CC608,CD608*VLOOKUP("R601",TSC!B:C,2,0),VLOOKUP("R602",TSC!B:C,2,0))),0)</f>
        <v/>
      </c>
      <c r="CF608">
        <f>MAX(BW608-CE608,0)</f>
        <v/>
      </c>
      <c r="CG608">
        <f>IFERROR(IF(OR(RIGHT(INDEX(PIS!P$1:P$500,MATCH(D608,PIS!C$1:C$500)),5)="P10",RIGHT(INDEX(PIS!P$1:P$500,MATCH(D608,PIS!C$1:C$500)),5)="CK"),0,IF(CF608&lt;=5000000,CF608*5%,IF(CF608&lt;=10000000,CF608*10%-250000,IF(CF608&lt;=18000000,CF608*15%-750000,IF(CF608&lt;=32000000,CF608*20%-1650000,IF(CF608&lt;=52000000,CF608*25%-3250000,IF(CF608&lt;=80000000,BH608*30%-5850000,CF608*35%-9850000))))))),0)</f>
        <v/>
      </c>
      <c r="CH608">
        <f>IFERROR(IF(OR(INDEX(PIS!P$1:P$500,MATCH(D608,PIS!C$1:C$500))="LT",INDEX(PIS!P$1:P$500,MATCH(D608,PIS!C$1:C$500))="CK"),0,IF(CF608&lt;2000000,0,CF608*10%)),0)</f>
        <v/>
      </c>
      <c r="CI608">
        <f>IFERROR(INDEX(ADJ!$A$1:$BZ$1000,MATCH(PAYROLL!D608,ADJ!A$1:A$500,0),MATCH(PAYROLL!CI$2,ADJ!$2:$2,0)),0)</f>
        <v/>
      </c>
      <c r="CJ608">
        <f>IFERROR(INDEX(ADJ!$A$1:$BZ$1000,MATCH(PAYROLL!D608,ADJ!A$1:A$500,0),MATCH(PAYROLL!CJ$2,ADJ!$2:$2,0)),0)</f>
        <v/>
      </c>
      <c r="CK608">
        <f>IFERROR(INDEX(ADJ!$A$1:$BZ$1000,MATCH(PAYROLL!D608,ADJ!A$1:A$500,0),MATCH(PAYROLL!CK$2,ADJ!$2:$2,0)),0)</f>
        <v/>
      </c>
      <c r="CL608">
        <f>SUM(CG608:CK608)</f>
        <v/>
      </c>
      <c r="CM608">
        <f>ROUND(SUM(CH608:CK608),0)</f>
        <v/>
      </c>
      <c r="CN608">
        <f>IFERROR(INDEX(CSDA!D$1:D$500,MATCH($CN$2,CSDA!C$1:C$500,0))*INDEX(PIS!V$1:V$500,MATCH(D608,PIS!C$1:C$500))+INDEX(ADJ!$A$1:$BZ$1000,MATCH(PAYROLL!D608,ADJ!A$1:A$500,0),MATCH(PAYROLL!CN$2,ADJ!$2:$2,0)),0)</f>
        <v/>
      </c>
      <c r="CO608">
        <f>IFERROR(INDEX(ADJ!$A$1:$BZ$1000,MATCH(PAYROLL!D608,ADJ!A$1:A$500,0),MATCH(PAYROLL!CO$2,ADJ!$2:$2,0)),0)</f>
        <v/>
      </c>
      <c r="CP608">
        <f>IFERROR(INDEX(ADJ!$A$1:$BZ$1000,MATCH(PAYROLL!D608,ADJ!A$1:A$500,0),MATCH(PAYROLL!CP$2,ADJ!$2:$2,0)),0)</f>
        <v/>
      </c>
      <c r="CQ608">
        <f>BP608-CL608-CI608-CM608-CN608-CO608-CP608-CC608</f>
        <v/>
      </c>
      <c r="CR608">
        <f>IFERROR(IF(RIGHT(INDEX(PIS!O$1:O$500,MATCH(D608,PIS!C$1:C$500,0)),5)="Gross",MIN(U608+V608,VLOOKUP("R700",TSC!B:C,2,0)*VLOOKUP("R101",TSC!B:C,2,0))*(VLOOKUP("T711",TSC!B:C,2,0)+VLOOKUP("T712",TSC!B:C,2,0))%,MIN(T608+V608,VLOOKUP("R700",TSC!B:C,2,0)*VLOOKUP("R101",TSC!B:C,2,0))*(VLOOKUP("T711",TSC!B:C,2,0)+VLOOKUP("T712",TSC!B:C,2,0)+VLOOKUP("R701",TSC!B:C,2,0))%),0)</f>
        <v/>
      </c>
      <c r="CS608">
        <f>IFERROR(IF(RIGHT(INDEX(PIS!O$1:O$500,MATCH(D608,PIS!C$1:C$500,0)),5)="Gross",MIN(U608+V608,VLOOKUP("R700",TSC!B:C,2,0)*VLOOKUP("R101",TSC!B:C,2,0))*(VLOOKUP("T714",TSC!B:C,2,0))%,MIN(T608+V608,VLOOKUP("R700",TSC!B:C,2,0)*VLOOKUP("R101",TSC!B:C,2,0))*(VLOOKUP("T704",TSC!B:C,2,0)+VLOOKUP("T714",TSC!B:C,2,0))%),0)</f>
        <v/>
      </c>
      <c r="CT608">
        <f>IFERROR(IF(RIGHT(INDEX(PIS!O$1:O$500,MATCH(D608,PIS!C$1:C$500,0)),5)="Gross",MIN(U608+V608,VLOOKUP("R700",TSC!B:C,2,0)*VLOOKUP("R101",TSC!B:C,2,0))*VLOOKUP("T705",TSC!B:C,2,0)%,MIN(T608+V608,VLOOKUP("R700",TSC!B:C,2,0)*VLOOKUP("R101",TSC!B:C,2,0))*VLOOKUP("T705",TSC!B:C,2,0)%),0)</f>
        <v/>
      </c>
      <c r="CU608">
        <f>IFERROR(IF(RIGHT(INDEX(PIS!O$1:O$500,MATCH(D608,PIS!C$1:C$500,0)),5)="Gross",MIN(U608+V608,VLOOKUP("R700",TSC!B:C,2,0)*VLOOKUP("R101",TSC!B:C,2,0))*(VLOOKUP("T713",TSC!B:C,2,0))%,MIN(T608+V608,VLOOKUP("R700",TSC!B:C,2,0)*VLOOKUP("R101",TSC!B:C,2,0))*(VLOOKUP("T713",TSC!B:C,2,0))%),0)</f>
        <v/>
      </c>
      <c r="CV608">
        <f>IFERROR(INDEX(ADJ!$A$1:$BZ$1000,MATCH(PAYROLL!D608,ADJ!A$1:A$500,0),MATCH(PAYROLL!CV$2,ADJ!$2:$2,0)),0)</f>
        <v/>
      </c>
      <c r="CW608">
        <f>IFERROR(INDEX(ADJ!$A$1:$BZ$1000,MATCH(PAYROLL!D608,ADJ!A$1:A$500,0),MATCH(PAYROLL!CW$2,ADJ!$2:$2,0)),0)</f>
        <v/>
      </c>
      <c r="CX608">
        <f>SUM(CR608:CW608)</f>
        <v/>
      </c>
      <c r="CY608">
        <f>ROUND(IF(CR608&gt;0,T608+V608*VLOOKUP("R202",TSC!$B$1:$C$500,2,0),0),0)</f>
        <v/>
      </c>
      <c r="CZ608">
        <f>IFERROR(INDEX(CSDA!D$1:D$500,MATCH($CZ$2,CSDA!C$1:C$500,0)),0)</f>
        <v/>
      </c>
      <c r="DA608">
        <f>ROUND(T608*0.7%,0)</f>
        <v/>
      </c>
      <c r="DB608">
        <f>ROUND(T608/12,0)</f>
        <v/>
      </c>
      <c r="DC608">
        <f ref="DC608" t="array">IFERROR(INDEX(CSDA!D$1:D$500,MATCH("Trích giữ"&amp;PAYROLL!DC$2,CSDA!A$1:A$500&amp;CSDA!C$1:C$500,0)),0)</f>
        <v/>
      </c>
      <c r="DD608">
        <f ref="DD608" t="array">IFERROR(INDEX(CSDA!D$1:D$500,MATCH("Trích giữ"&amp;PAYROLL!DD$2,CSDA!A$1:A$500&amp;CSDA!C$1:C$500,0)),0)</f>
        <v/>
      </c>
      <c r="DE608">
        <f ref="DE608" t="array">IFERROR(INDEX(CSDA!D$1:D$500,MATCH("Trích giữ"&amp;PAYROLL!DE$2,CSDA!A$1:A$500&amp;CSDA!C$1:C$500,0)),0)</f>
        <v/>
      </c>
      <c r="DF608">
        <f>IFERROR(INDEX(CSDA!D$1:D$500,MATCH(PAYROLL!DF$2,CSDA!C$1:C$500,0)),0)</f>
        <v/>
      </c>
      <c r="DG608">
        <f ref="DG608" t="array">IFERROR(INDEX(CSDA!D$1:D$500,MATCH("Trích giữ"&amp;PAYROLL!DG$2,CSDA!A$1:A$500&amp;CSDA!C$1:C$500,0)),0)</f>
        <v/>
      </c>
      <c r="DH608">
        <f>ROUND(T608/26,0)</f>
        <v/>
      </c>
      <c r="DI608">
        <f ref="DI608" t="array">IFERROR(INDEX(CSDA!D$1:D$500,MATCH("Trích giữ"&amp;PAYROLL!DI$2,CSDA!A$1:A$500&amp;CSDA!C$1:C$500,0)),0)</f>
        <v/>
      </c>
      <c r="DJ608">
        <f>IF(U608=0,T608*21.5%-BL608,0)</f>
        <v/>
      </c>
      <c r="DK608">
        <f ref="DK608" t="array">IFERROR(INDEX(CSDA!D$1:D$500,MATCH("Trích giữ"&amp;PAYROLL!DK$2,CSDA!A$1:A$500&amp;CSDA!C$1:C$500,0)),0)</f>
        <v/>
      </c>
      <c r="DL608">
        <f>IFERROR(INDEX(CSDA!D$1:D$500,MATCH(PAYROLL!DL$2,CSDA!C$1:C$500,0))/12,0)</f>
        <v/>
      </c>
      <c r="DM608">
        <f>SUM(DB608:DL608)</f>
        <v/>
      </c>
      <c r="DN608">
        <f>IFERROR(INDEX(ADJ!$A$1:$BZ$1000,MATCH(PAYROLL!D608,ADJ!A$1:A$500,0),MATCH(PAYROLL!DN$2,ADJ!$2:$2,0)),0)</f>
        <v/>
      </c>
      <c r="DO608">
        <f>IFERROR(SUM(BP608,DM608:DN608,CX608:DA608)-DT608,0)</f>
        <v/>
      </c>
      <c r="DP608">
        <f ref="DP608" t="array">SUM(BW608*IFERROR(INDEX(CSDA!D$1:D$500,MATCH(BW$2,CSDA!C$1:C$500,0)),0)%,CX608*IFERROR(INDEX(CSDA!D$1:D$500,MATCH(CX$2,CSDA!C$1:C$500,0)),0)%,DA608*IFERROR(INDEX(CSDA!D$1:D$500,MATCH(DA$2,CSDA!C$1:C$500,0)),0)%,DB608*IFERROR(INDEX(CSDA!D$1:D$500,MATCH(DB$2,CSDA!C$1:C$500,0)),0)%,DF608*IFERROR(INDEX(CSDA!D$1:D$500,MATCH("Phí dịch vụ"&amp;PAYROLL!DF$2,CSDA!A$1:A$500&amp;CSDA!C$1:C$500,0)),0)%,DC608*IFERROR(INDEX(CSDA!D$1:D$500,MATCH("Phí dịch vụ"&amp;PAYROLL!DC$2,CSDA!A$1:A$500&amp;CSDA!C$1:C$500,0)),0)%,DH608*IFERROR(INDEX(CSDA!D$1:D$500,MATCH("Phí dịch vụ"&amp;PAYROLL!DH$2,CSDA!A$1:A$500&amp;CSDA!C$1:C$500,0)),0)%,DJ608*IFERROR(INDEX(CSDA!D$1:D$500,MATCH("Phí dịch vụ"&amp;PAYROLL!DJ$2,CSDA!A$1:A$500&amp;CSDA!C$1:C$500,0)),0)%,BN608*IFERROR(INDEX(CSDA!D$1:D$500,MATCH(BN$2,CSDA!C$1:C$500,0)),0)%)-BN608*7%</f>
        <v/>
      </c>
      <c r="DQ608">
        <f>IFERROR(INDEX(ADJ!$A$1:$BZ$1000,MATCH(PAYROLL!D608,ADJ!A$1:A$500,0),MATCH(PAYROLL!DQ$2,ADJ!$2:$2,0)),0)</f>
        <v/>
      </c>
      <c r="DR608">
        <f>IFERROR(INDEX(ADJ!$A$1:$BZ$1000,MATCH(PAYROLL!D608,ADJ!A$1:A$500,0),MATCH(PAYROLL!DR$2,ADJ!$2:$2,0)),0)</f>
        <v/>
      </c>
      <c r="DS608">
        <f>SUM(DP608:DR608)</f>
        <v/>
      </c>
      <c r="DT608">
        <f>EK608</f>
        <v/>
      </c>
      <c r="DU608">
        <f>SUM(DO608:DR608)</f>
        <v/>
      </c>
      <c r="DV608">
        <f>ROUND(DU608*0.1,0)</f>
        <v/>
      </c>
      <c r="DW608">
        <f>DU608+DV608</f>
        <v/>
      </c>
      <c r="DZ608">
        <f>IFERROR(INDEX(ADJ!$A$1:$BZ$1000,MATCH(PAYROLL!$D608,ADJ!A$1:A$500,0),MATCH(PAYROLL!DZ$2,ADJ!$2:$2,0)),0)</f>
        <v/>
      </c>
      <c r="EA608">
        <f>IFERROR(INDEX(ADJ!$A$1:$BZ$1000,MATCH(PAYROLL!$D608,ADJ!A$1:A$500,0),MATCH(PAYROLL!EA$2,ADJ!$2:$2,0)),0)</f>
        <v/>
      </c>
      <c r="EB608">
        <f>IFERROR(INDEX(ADJ!$A$1:$BZ$1000,MATCH(PAYROLL!$D608,ADJ!A$1:A$500,0),MATCH(PAYROLL!EB$2,ADJ!$2:$2,0)),0)</f>
        <v/>
      </c>
      <c r="EC608">
        <f>IFERROR(INDEX(ADJ!$A$1:$BZ$1000,MATCH(PAYROLL!$D608,ADJ!A$1:A$500,0),MATCH(PAYROLL!EC$2,ADJ!$2:$2,0)),0)</f>
        <v/>
      </c>
      <c r="ED608">
        <f>IFERROR(INDEX(ADJ!$A$1:$BZ$1000,MATCH(PAYROLL!$D608,ADJ!A$1:A$500,0),MATCH(PAYROLL!ED$2,ADJ!$2:$2,0)),0)</f>
        <v/>
      </c>
      <c r="EE608">
        <f>IFERROR(INDEX(ADJ!$A$1:$BZ$1000,MATCH(PAYROLL!$D608,ADJ!A$1:A$500,0),MATCH(PAYROLL!EE$2,ADJ!$2:$2,0)),0)</f>
        <v/>
      </c>
      <c r="EF608">
        <f>IFERROR(INDEX(ADJ!$A$1:$BZ$1000,MATCH(PAYROLL!$D608,ADJ!A$1:A$500,0),MATCH(PAYROLL!EF$2,ADJ!$2:$2,0)),0)</f>
        <v/>
      </c>
      <c r="EG608">
        <f>IFERROR(INDEX(ADJ!$A$1:$BZ$1000,MATCH(PAYROLL!$D608,ADJ!A$1:A$500,0),MATCH(PAYROLL!EG$2,ADJ!$2:$2,0)),0)</f>
        <v/>
      </c>
      <c r="EH608">
        <f>IFERROR(INDEX(ADJ!$A$1:$BZ$1000,MATCH(PAYROLL!$D608,ADJ!A$1:A$500,0),MATCH(PAYROLL!EH$2,ADJ!$2:$2,0)),0)</f>
        <v/>
      </c>
      <c r="EI608">
        <f>IFERROR(INDEX(ADJ!$A$1:$BZ$1000,MATCH(PAYROLL!D608,ADJ!A$1:A$500,0),MATCH(PAYROLL!EI$2,ADJ!$2:$2,0)),0)</f>
        <v/>
      </c>
      <c r="EJ608">
        <f>IFERROR(INDEX(ADJ!$A$1:$BZ$1000,MATCH(PAYROLL!$D608,ADJ!A$1:A$500,0),MATCH(PAYROLL!EJ$2,ADJ!$2:$2,0)),0)</f>
        <v/>
      </c>
      <c r="EK608">
        <f>SUM(DZ608:EJ608)</f>
        <v/>
      </c>
    </row>
    <row r="609">
      <c r="A609" t="n">
        <v>607</v>
      </c>
      <c r="B609" t="inlineStr">
        <is>
          <t>Mua Mí Hầu</t>
        </is>
      </c>
      <c r="D609" t="inlineStr">
        <is>
          <t>157025-01</t>
        </is>
      </c>
      <c r="S609">
        <f>IFERROR(INDEX(PIS!$A$1:$BZ$1000,MATCH($D609,PIS!C$1:C$500,0),MATCH("Lương CB tháng trước",PIS!$1:$1,0)),0)</f>
        <v/>
      </c>
      <c r="T609">
        <f>IFERROR(INDEX(PIS!$A$1:$BZ$1000,MATCH($D609,PIS!C$1:C$500,0),MATCH("Lương CB hiện tại",PIS!$1:$1,0)),0)</f>
        <v/>
      </c>
      <c r="U609">
        <f>IFERROR(INDEX(PIS!$A$1:$BZ$1000,MATCH($D609,PIS!C$1:C$500,0),MATCH("Lương đóng BHBB",PIS!$1:$1,0)),0)</f>
        <v/>
      </c>
      <c r="V609">
        <f>IFERROR(INDEX(PIS!$A$1:$BZ$1000,MATCH($D609,PIS!C$1:C$500,0),MATCH(V$2,PIS!$2:$2,0)),0)</f>
        <v/>
      </c>
      <c r="W609">
        <f>IFERROR(INDEX(PIS!$A$1:$BZ$1000,MATCH($D609,PIS!C$1:C$500,0),MATCH(W$2,PIS!$2:$2,0)),0)</f>
        <v/>
      </c>
      <c r="X609">
        <f>IFERROR(INDEX(PIS!$A$1:$BZ$1000,MATCH($D609,PIS!C$1:C$500,0),MATCH(X$2,PIS!$2:$2,0)),0)</f>
        <v/>
      </c>
      <c r="Y609">
        <f>IFERROR(INDEX(PIS!$A$1:$BZ$1000,MATCH($D609,PIS!C$1:C$500,0),MATCH(Y$2,PIS!$2:$2,0)),0)</f>
        <v/>
      </c>
      <c r="Z609">
        <f>IFERROR(INDEX(PIS!$A$1:$BZ$1000,MATCH($D609,PIS!C$1:C$500,0),MATCH(Z$2,PIS!$2:$2,0)),0)</f>
        <v/>
      </c>
      <c r="AA609">
        <f>IFERROR(INDEX(PIS!$A$1:$BZ$1000,MATCH($D609,PIS!C$1:C$500,0),MATCH(AA$2,PIS!$2:$2,0)),0)</f>
        <v/>
      </c>
      <c r="AB609">
        <f>IFERROR(INDEX(PIS!$A$1:$BZ$1000,MATCH($D609,PIS!C$1:C$500,0),MATCH(AB$2,PIS!$2:$2,0)),0)</f>
        <v/>
      </c>
      <c r="AC609">
        <f>SUM(V609:AB609)</f>
        <v/>
      </c>
      <c r="AD609">
        <f>IFERROR(INDEX(TIMESHEET!$A$1:$AI$5000,MATCH($D609,TIMESHEET!A$1:A$500,0),MATCH("T100",TIMESHEET!$2:$2,0))-2,0)</f>
        <v/>
      </c>
      <c r="AE609">
        <f>IFERROR(INDEX(TIMESHEET!$A$1:$AI$5000,MATCH($D609,TIMESHEET!A$1:A$500,0),MATCH("T202",TIMESHEET!$2:$2,0)),0)</f>
        <v/>
      </c>
      <c r="AF609">
        <f>IFERROR(INDEX(TIMESHEET!$A$1:$AI$5000,MATCH($D609,TIMESHEET!A$1:A$500,0),MATCH("T302",TIMESHEET!$2:$2,0)),0)</f>
        <v/>
      </c>
      <c r="AG609">
        <f>IFERROR(INDEX(TIMESHEET!$A$1:$AI$5000,MATCH($D609,TIMESHEET!A$1:A$500,0),MATCH("T406",TIMESHEET!$2:$2,0)),0)</f>
        <v/>
      </c>
      <c r="AH609">
        <f>AE609+AG609</f>
        <v/>
      </c>
      <c r="AI609">
        <f>IFERROR(INDEX(TIMESHEET!$A$1:$AI$5000,MATCH($D609,TIMESHEET!A$1:A$500,0),MATCH("T701",TIMESHEET!$2:$2,0)),0)</f>
        <v/>
      </c>
      <c r="AJ609">
        <f>IFERROR(INDEX(TIMESHEET!$A$1:$AI$5000,MATCH($D609,TIMESHEET!B$1:B$500,0),MATCH("T320",TIMESHEET!$2:$2,0)),0)</f>
        <v/>
      </c>
      <c r="AK609">
        <f>IFERROR(IF(LEFT(INDEX(PIS!O$1:O$500,MATCH(D609,PIS!C$1:C$500)),1)="M",T609/AD609*SUM(AE609:AG609),T609*AD609),0)</f>
        <v/>
      </c>
      <c r="AL609">
        <f>IFERROR(INDEX(ADJ!$A$1:$BZ$1000,MATCH(PAYROLL!D609,ADJ!A$1:A$500,0),MATCH(PAYROLL!AL$2,ADJ!$2:$2,0)),0)</f>
        <v/>
      </c>
      <c r="AM609">
        <f>SUM(AK609:AL609)</f>
        <v/>
      </c>
      <c r="AN609">
        <f>IFERROR(ROUND(V609/$AD609*$AH609,0),0)</f>
        <v/>
      </c>
      <c r="AO609">
        <f>IFERROR(ROUND(W609/$AD609*$AH609,0),0)</f>
        <v/>
      </c>
      <c r="AP609">
        <f>IFERROR(ROUND(X609/$AD609*$AE609,0),0)</f>
        <v/>
      </c>
      <c r="AQ609">
        <f>IFERROR(ROUND(Y609/$AD609*$AH609,0),0)</f>
        <v/>
      </c>
      <c r="AR609">
        <f>IFERROR(ROUND(Z609/$AD609*$AH609,0),0)</f>
        <v/>
      </c>
      <c r="AS609">
        <f>IFERROR(ROUND(AA609/$AD609*$AH609,0),0)</f>
        <v/>
      </c>
      <c r="AT609">
        <f>IFERROR(IF((AE609+AF609+AG609)&gt;13,AB609,ROUND(AB609/AD609*AH609,0)),0)</f>
        <v/>
      </c>
      <c r="AU609">
        <f>IFERROR(INDEX(ADJ!$A$1:$BZ$1000,MATCH(PAYROLL!D609,ADJ!A$1:A$500,0),MATCH(PAYROLL!AU$2,ADJ!$2:$2,0)),0)</f>
        <v/>
      </c>
      <c r="AV609">
        <f>ROUND(SUM(AN609:AU609),0)</f>
        <v/>
      </c>
      <c r="AW609">
        <f>IFERROR(INDEX(TIMESHEET!$A$1:$AI$5000,MATCH(PAYROLL!D609,TIMESHEET!A$1:A$500,0),MATCH("T620",TIMESHEET!$2:$2,0)),0)</f>
        <v/>
      </c>
      <c r="AX609">
        <f>IFERROR(INDEX(TIMESHEET!$A$1:$AI$5000,MATCH(PAYROLL!D609,TIMESHEET!A$1:A$500,0),MATCH("T601",TIMESHEET!$2:$2,0)),0)</f>
        <v/>
      </c>
      <c r="AY609">
        <f>IFERROR(INDEX(TIMESHEET!$A$1:$AI$5000,MATCH(PAYROLL!D609,TIMESHEET!A$1:A$500,0),MATCH("T602",TIMESHEET!$2:$2,0)),0)</f>
        <v/>
      </c>
      <c r="AZ609">
        <f>IFERROR(INDEX(TIMESHEET!$A$1:$AI$5000,MATCH(PAYROLL!D609,TIMESHEET!A$1:A$500,0),MATCH("T603",TIMESHEET!$2:$2,0)),0)</f>
        <v/>
      </c>
      <c r="BA609">
        <f>IFERROR(INDEX(TIMESHEET!$A$1:$AI$5000,MATCH(PAYROLL!D609,TIMESHEET!A$1:A$500,0),MATCH("T611",TIMESHEET!$2:$2,0)),0)</f>
        <v/>
      </c>
      <c r="BB609">
        <f>IFERROR(INDEX(TIMESHEET!$A$1:$AI$5000,MATCH(PAYROLL!D609,TIMESHEET!A$1:A$500,0),MATCH("T612",TIMESHEET!$2:$2,0)),0)</f>
        <v/>
      </c>
      <c r="BC609">
        <f>IFERROR(INDEX(TIMESHEET!$A$1:$AI$5000,MATCH(PAYROLL!D609,TIMESHEET!A$1:A$500,0),MATCH("T613",TIMESHEET!$2:$2,0)),0)</f>
        <v/>
      </c>
      <c r="BD609">
        <f>IFERROR(INDEX(TIMESHEET!$A$1:$AI$5000,MATCH(PAYROLL!D609,TIMESHEET!A$1:A$500,0),MATCH("T500",TIMESHEET!$2:$2,0)),0)</f>
        <v/>
      </c>
      <c r="BE609">
        <f>IFERROR(IF(LEFT(INDEX(PIS!O$1:O$500,MATCH(D609,PIS!C$1:C$500)),1)="M",T609/AD609/8*(AW609+AX609*1.5+AY609*2+AZ609*3+BA609*2.1+BB609*2.7+BC609*3.9+BD609*0.3),T609/8*(AW609+AX609*1.5+AY609*2+AZ609*3+BA609*2.1+BB609*2.7+BC609*3.9+BD609*0.3)),0)</f>
        <v/>
      </c>
      <c r="BF609">
        <f>IFERROR(INDEX(ADJ!$A$1:$BZ$1000,MATCH(PAYROLL!$D609,ADJ!A$1:A$500,0),MATCH(PAYROLL!BF$2,ADJ!$2:$2,0)),0)</f>
        <v/>
      </c>
      <c r="BG609">
        <f>IFERROR(INDEX(ADJ!$A$1:$BZ$1000,MATCH(PAYROLL!D609,ADJ!A$1:A$500,0),MATCH(PAYROLL!BG$2,ADJ!$2:$2,0)),0)</f>
        <v/>
      </c>
      <c r="BH609">
        <f>IFERROR(INDEX(ADJ!$A$1:$BZ$1000,MATCH(PAYROLL!D609,ADJ!A$1:A$500,0),MATCH(PAYROLL!BH$2,ADJ!$2:$2,0)),0)</f>
        <v/>
      </c>
      <c r="BI609">
        <f>IFERROR(INDEX(ADJ!$A$1:$BZ$1000,MATCH(PAYROLL!D609,ADJ!A$1:A$500,0),MATCH(PAYROLL!BI$2,ADJ!$2:$2,0)),0)</f>
        <v/>
      </c>
      <c r="BJ609">
        <f>IFERROR(INDEX(ADJ!$A$1:$BZ$1000,MATCH(PAYROLL!D609,ADJ!A$1:A$500,0),MATCH(PAYROLL!BJ$2,ADJ!$2:$2,0)),0)</f>
        <v/>
      </c>
      <c r="BK609">
        <f>SUM(BF609:BJ609)</f>
        <v/>
      </c>
      <c r="BL609">
        <f>IFERROR(INDEX(ADJ!$A$1:$BZ$1000,MATCH(PAYROLL!D609,ADJ!A$1:A$500,0),MATCH(PAYROLL!BL$2,ADJ!$2:$2,0)),0)</f>
        <v/>
      </c>
      <c r="BM609">
        <f>IFERROR(INDEX(ADJ!$A$1:$BZ$1000,MATCH(PAYROLL!D609,ADJ!A$1:A$500,0),MATCH(PAYROLL!BM$2,ADJ!$2:$2,0)),0)</f>
        <v/>
      </c>
      <c r="BN609">
        <f>IFERROR(INDEX(ADJ!$A$1:$BZ$1000,MATCH(PAYROLL!D609,ADJ!A$1:A$500,0),MATCH(PAYROLL!BN$2,ADJ!$2:$2,0)),0)</f>
        <v/>
      </c>
      <c r="BO609">
        <f>IFERROR(INDEX(ADJ!$A$1:$BZ$1000,MATCH(PAYROLL!D609,ADJ!A$1:A$500,0),MATCH(PAYROLL!BO$2,ADJ!$2:$2,0)),0)</f>
        <v/>
      </c>
      <c r="BP609">
        <f>SUM(AM609,AV609,BE609,BK609,BL609:BO609)</f>
        <v/>
      </c>
      <c r="BQ609">
        <f>BO609</f>
        <v/>
      </c>
      <c r="BR609">
        <f>IFERROR(ROUND(IF(LEFT(INDEX(PIS!O$1:O$500,MATCH(D609,PIS!C$1:C$500)),1)="D",T609/8*(BD609*0.3),IF(LEFT(INDEX(PIS!O$1:O$500,MATCH(D609,PIS!C$1:C$500)),1)="H",T609*($BD609*0.3),T609/$AD609/8*($BD609*0.3))),0),0)</f>
        <v/>
      </c>
      <c r="BS609">
        <f>IF(AP609&lt;1,0,MIN(AP609,730000))</f>
        <v/>
      </c>
      <c r="BT609">
        <f>IFERROR(ROUND((BE609-SUM(AW609:BC609)*T609/AD609/8),0)-BR609,0)</f>
        <v/>
      </c>
      <c r="BU609">
        <f>AO609</f>
        <v/>
      </c>
      <c r="BV609">
        <f>SUM(BQ609:BU609)</f>
        <v/>
      </c>
      <c r="BW609">
        <f>BP609-BV609</f>
        <v/>
      </c>
      <c r="BX609">
        <f>IFERROR(IF(RIGHT(INDEX(PIS!O$1:O$500,MATCH(D609,PIS!C$1:C$500)),5)="Gross",MIN(U609+V609,VLOOKUP("R700",TSC!B:C,2,0)*VLOOKUP("R101",TSC!B:C,2,0))*VLOOKUP("R701",TSC!B:C,2,0)%,0),0)</f>
        <v/>
      </c>
      <c r="BY609">
        <f>IFERROR(IF(RIGHT(INDEX(PIS!O$1:O$500,MATCH(D609,PIS!C$1:C$500)),5)="Gross",MIN(U609+V609,VLOOKUP("R700",TSC!B:C,2,0)*VLOOKUP("R101",TSC!B:C,2,0))*VLOOKUP("T704",TSC!B:C,2,0)%,0),0)</f>
        <v/>
      </c>
      <c r="BZ609">
        <f>IFERROR(IF(RIGHT(INDEX(PIS!O$1:O$500,MATCH(D609,PIS!C$1:C$500)),5)="Gross",MIN(U609+V609,VLOOKUP("R700",TSC!B:C,2,0)*VLOOKUP("1",TSC!F:G,2,0))*VLOOKUP("T705",TSC!B:C,2,0)%,0),0)</f>
        <v/>
      </c>
      <c r="CA609">
        <f>IFERROR(INDEX(ADJ!$A$1:$BZ$1000,MATCH(PAYROLL!D609,ADJ!A$1:A$500,0),MATCH(PAYROLL!CA$2,ADJ!$2:$2,0)),0)</f>
        <v/>
      </c>
      <c r="CB609">
        <f>IFERROR(INDEX(ADJ!$A$1:$BZ$1000,MATCH(PAYROLL!D609,ADJ!A$1:A$500,0),MATCH(PAYROLL!CB$2,ADJ!$2:$2,0)),0)</f>
        <v/>
      </c>
      <c r="CC609">
        <f>SUM(BX609:CB609)</f>
        <v/>
      </c>
      <c r="CD609">
        <f>IFERROR(INDEX(PIS!$A$1:$BZ$1000,MATCH(PAYROLL!D609,PIS!C$1:C$500,0),MATCH(PAYROLL!CD$1,PIS!$1:$1,0)),0)</f>
        <v/>
      </c>
      <c r="CE609">
        <f>IFERROR(IF(OR(INDEX(PIS!P$1:P$500,MATCH(D609,PIS!C$1:C$500,0))="LT2",INDEX(PIS!P$1:P$500,MATCH(D609,PIS!C$1:C$500,0))="P10"),0,SUM(CC609,CD609*VLOOKUP("R601",TSC!B:C,2,0),VLOOKUP("R602",TSC!B:C,2,0))),0)</f>
        <v/>
      </c>
      <c r="CF609">
        <f>MAX(BW609-CE609,0)</f>
        <v/>
      </c>
      <c r="CG609">
        <f>IFERROR(IF(OR(RIGHT(INDEX(PIS!P$1:P$500,MATCH(D609,PIS!C$1:C$500)),5)="P10",RIGHT(INDEX(PIS!P$1:P$500,MATCH(D609,PIS!C$1:C$500)),5)="CK"),0,IF(CF609&lt;=5000000,CF609*5%,IF(CF609&lt;=10000000,CF609*10%-250000,IF(CF609&lt;=18000000,CF609*15%-750000,IF(CF609&lt;=32000000,CF609*20%-1650000,IF(CF609&lt;=52000000,CF609*25%-3250000,IF(CF609&lt;=80000000,BH609*30%-5850000,CF609*35%-9850000))))))),0)</f>
        <v/>
      </c>
      <c r="CH609">
        <f>IFERROR(IF(OR(INDEX(PIS!P$1:P$500,MATCH(D609,PIS!C$1:C$500))="LT",INDEX(PIS!P$1:P$500,MATCH(D609,PIS!C$1:C$500))="CK"),0,IF(CF609&lt;2000000,0,CF609*10%)),0)</f>
        <v/>
      </c>
      <c r="CI609">
        <f>IFERROR(INDEX(ADJ!$A$1:$BZ$1000,MATCH(PAYROLL!D609,ADJ!A$1:A$500,0),MATCH(PAYROLL!CI$2,ADJ!$2:$2,0)),0)</f>
        <v/>
      </c>
      <c r="CJ609">
        <f>IFERROR(INDEX(ADJ!$A$1:$BZ$1000,MATCH(PAYROLL!D609,ADJ!A$1:A$500,0),MATCH(PAYROLL!CJ$2,ADJ!$2:$2,0)),0)</f>
        <v/>
      </c>
      <c r="CK609">
        <f>IFERROR(INDEX(ADJ!$A$1:$BZ$1000,MATCH(PAYROLL!D609,ADJ!A$1:A$500,0),MATCH(PAYROLL!CK$2,ADJ!$2:$2,0)),0)</f>
        <v/>
      </c>
      <c r="CL609">
        <f>SUM(CG609:CK609)</f>
        <v/>
      </c>
      <c r="CM609">
        <f>ROUND(SUM(CH609:CK609),0)</f>
        <v/>
      </c>
      <c r="CN609">
        <f>IFERROR(INDEX(CSDA!D$1:D$500,MATCH($CN$2,CSDA!C$1:C$500,0))*INDEX(PIS!V$1:V$500,MATCH(D609,PIS!C$1:C$500))+INDEX(ADJ!$A$1:$BZ$1000,MATCH(PAYROLL!D609,ADJ!A$1:A$500,0),MATCH(PAYROLL!CN$2,ADJ!$2:$2,0)),0)</f>
        <v/>
      </c>
      <c r="CO609">
        <f>IFERROR(INDEX(ADJ!$A$1:$BZ$1000,MATCH(PAYROLL!D609,ADJ!A$1:A$500,0),MATCH(PAYROLL!CO$2,ADJ!$2:$2,0)),0)</f>
        <v/>
      </c>
      <c r="CP609">
        <f>IFERROR(INDEX(ADJ!$A$1:$BZ$1000,MATCH(PAYROLL!D609,ADJ!A$1:A$500,0),MATCH(PAYROLL!CP$2,ADJ!$2:$2,0)),0)</f>
        <v/>
      </c>
      <c r="CQ609">
        <f>BP609-CL609-CI609-CM609-CN609-CO609-CP609-CC609</f>
        <v/>
      </c>
      <c r="CR609">
        <f>IFERROR(IF(RIGHT(INDEX(PIS!O$1:O$500,MATCH(D609,PIS!C$1:C$500,0)),5)="Gross",MIN(U609+V609,VLOOKUP("R700",TSC!B:C,2,0)*VLOOKUP("R101",TSC!B:C,2,0))*(VLOOKUP("T711",TSC!B:C,2,0)+VLOOKUP("T712",TSC!B:C,2,0))%,MIN(T609+V609,VLOOKUP("R700",TSC!B:C,2,0)*VLOOKUP("R101",TSC!B:C,2,0))*(VLOOKUP("T711",TSC!B:C,2,0)+VLOOKUP("T712",TSC!B:C,2,0)+VLOOKUP("R701",TSC!B:C,2,0))%),0)</f>
        <v/>
      </c>
      <c r="CS609">
        <f>IFERROR(IF(RIGHT(INDEX(PIS!O$1:O$500,MATCH(D609,PIS!C$1:C$500,0)),5)="Gross",MIN(U609+V609,VLOOKUP("R700",TSC!B:C,2,0)*VLOOKUP("R101",TSC!B:C,2,0))*(VLOOKUP("T714",TSC!B:C,2,0))%,MIN(T609+V609,VLOOKUP("R700",TSC!B:C,2,0)*VLOOKUP("R101",TSC!B:C,2,0))*(VLOOKUP("T704",TSC!B:C,2,0)+VLOOKUP("T714",TSC!B:C,2,0))%),0)</f>
        <v/>
      </c>
      <c r="CT609">
        <f>IFERROR(IF(RIGHT(INDEX(PIS!O$1:O$500,MATCH(D609,PIS!C$1:C$500,0)),5)="Gross",MIN(U609+V609,VLOOKUP("R700",TSC!B:C,2,0)*VLOOKUP("R101",TSC!B:C,2,0))*VLOOKUP("T705",TSC!B:C,2,0)%,MIN(T609+V609,VLOOKUP("R700",TSC!B:C,2,0)*VLOOKUP("R101",TSC!B:C,2,0))*VLOOKUP("T705",TSC!B:C,2,0)%),0)</f>
        <v/>
      </c>
      <c r="CU609">
        <f>IFERROR(IF(RIGHT(INDEX(PIS!O$1:O$500,MATCH(D609,PIS!C$1:C$500,0)),5)="Gross",MIN(U609+V609,VLOOKUP("R700",TSC!B:C,2,0)*VLOOKUP("R101",TSC!B:C,2,0))*(VLOOKUP("T713",TSC!B:C,2,0))%,MIN(T609+V609,VLOOKUP("R700",TSC!B:C,2,0)*VLOOKUP("R101",TSC!B:C,2,0))*(VLOOKUP("T713",TSC!B:C,2,0))%),0)</f>
        <v/>
      </c>
      <c r="CV609">
        <f>IFERROR(INDEX(ADJ!$A$1:$BZ$1000,MATCH(PAYROLL!D609,ADJ!A$1:A$500,0),MATCH(PAYROLL!CV$2,ADJ!$2:$2,0)),0)</f>
        <v/>
      </c>
      <c r="CW609">
        <f>IFERROR(INDEX(ADJ!$A$1:$BZ$1000,MATCH(PAYROLL!D609,ADJ!A$1:A$500,0),MATCH(PAYROLL!CW$2,ADJ!$2:$2,0)),0)</f>
        <v/>
      </c>
      <c r="CX609">
        <f>SUM(CR609:CW609)</f>
        <v/>
      </c>
      <c r="CY609">
        <f>ROUND(IF(CR609&gt;0,T609+V609*VLOOKUP("R202",TSC!$B$1:$C$500,2,0),0),0)</f>
        <v/>
      </c>
      <c r="CZ609">
        <f>IFERROR(INDEX(CSDA!D$1:D$500,MATCH($CZ$2,CSDA!C$1:C$500,0)),0)</f>
        <v/>
      </c>
      <c r="DA609">
        <f>ROUND(T609*0.7%,0)</f>
        <v/>
      </c>
      <c r="DB609">
        <f>ROUND(T609/12,0)</f>
        <v/>
      </c>
      <c r="DC609">
        <f ref="DC609" t="array">IFERROR(INDEX(CSDA!D$1:D$500,MATCH("Trích giữ"&amp;PAYROLL!DC$2,CSDA!A$1:A$500&amp;CSDA!C$1:C$500,0)),0)</f>
        <v/>
      </c>
      <c r="DD609">
        <f ref="DD609" t="array">IFERROR(INDEX(CSDA!D$1:D$500,MATCH("Trích giữ"&amp;PAYROLL!DD$2,CSDA!A$1:A$500&amp;CSDA!C$1:C$500,0)),0)</f>
        <v/>
      </c>
      <c r="DE609">
        <f ref="DE609" t="array">IFERROR(INDEX(CSDA!D$1:D$500,MATCH("Trích giữ"&amp;PAYROLL!DE$2,CSDA!A$1:A$500&amp;CSDA!C$1:C$500,0)),0)</f>
        <v/>
      </c>
      <c r="DF609">
        <f>IFERROR(INDEX(CSDA!D$1:D$500,MATCH(PAYROLL!DF$2,CSDA!C$1:C$500,0)),0)</f>
        <v/>
      </c>
      <c r="DG609">
        <f ref="DG609" t="array">IFERROR(INDEX(CSDA!D$1:D$500,MATCH("Trích giữ"&amp;PAYROLL!DG$2,CSDA!A$1:A$500&amp;CSDA!C$1:C$500,0)),0)</f>
        <v/>
      </c>
      <c r="DH609">
        <f>ROUND(T609/26,0)</f>
        <v/>
      </c>
      <c r="DI609">
        <f ref="DI609" t="array">IFERROR(INDEX(CSDA!D$1:D$500,MATCH("Trích giữ"&amp;PAYROLL!DI$2,CSDA!A$1:A$500&amp;CSDA!C$1:C$500,0)),0)</f>
        <v/>
      </c>
      <c r="DJ609">
        <f>IF(U609=0,T609*21.5%-BL609,0)</f>
        <v/>
      </c>
      <c r="DK609">
        <f ref="DK609" t="array">IFERROR(INDEX(CSDA!D$1:D$500,MATCH("Trích giữ"&amp;PAYROLL!DK$2,CSDA!A$1:A$500&amp;CSDA!C$1:C$500,0)),0)</f>
        <v/>
      </c>
      <c r="DL609">
        <f>IFERROR(INDEX(CSDA!D$1:D$500,MATCH(PAYROLL!DL$2,CSDA!C$1:C$500,0))/12,0)</f>
        <v/>
      </c>
      <c r="DM609">
        <f>SUM(DB609:DL609)</f>
        <v/>
      </c>
      <c r="DN609">
        <f>IFERROR(INDEX(ADJ!$A$1:$BZ$1000,MATCH(PAYROLL!D609,ADJ!A$1:A$500,0),MATCH(PAYROLL!DN$2,ADJ!$2:$2,0)),0)</f>
        <v/>
      </c>
      <c r="DO609">
        <f>IFERROR(SUM(BP609,DM609:DN609,CX609:DA609)-DT609,0)</f>
        <v/>
      </c>
      <c r="DP609">
        <f ref="DP609" t="array">SUM(BW609*IFERROR(INDEX(CSDA!D$1:D$500,MATCH(BW$2,CSDA!C$1:C$500,0)),0)%,CX609*IFERROR(INDEX(CSDA!D$1:D$500,MATCH(CX$2,CSDA!C$1:C$500,0)),0)%,DA609*IFERROR(INDEX(CSDA!D$1:D$500,MATCH(DA$2,CSDA!C$1:C$500,0)),0)%,DB609*IFERROR(INDEX(CSDA!D$1:D$500,MATCH(DB$2,CSDA!C$1:C$500,0)),0)%,DF609*IFERROR(INDEX(CSDA!D$1:D$500,MATCH("Phí dịch vụ"&amp;PAYROLL!DF$2,CSDA!A$1:A$500&amp;CSDA!C$1:C$500,0)),0)%,DC609*IFERROR(INDEX(CSDA!D$1:D$500,MATCH("Phí dịch vụ"&amp;PAYROLL!DC$2,CSDA!A$1:A$500&amp;CSDA!C$1:C$500,0)),0)%,DH609*IFERROR(INDEX(CSDA!D$1:D$500,MATCH("Phí dịch vụ"&amp;PAYROLL!DH$2,CSDA!A$1:A$500&amp;CSDA!C$1:C$500,0)),0)%,DJ609*IFERROR(INDEX(CSDA!D$1:D$500,MATCH("Phí dịch vụ"&amp;PAYROLL!DJ$2,CSDA!A$1:A$500&amp;CSDA!C$1:C$500,0)),0)%,BN609*IFERROR(INDEX(CSDA!D$1:D$500,MATCH(BN$2,CSDA!C$1:C$500,0)),0)%)-BN609*7%</f>
        <v/>
      </c>
      <c r="DQ609">
        <f>IFERROR(INDEX(ADJ!$A$1:$BZ$1000,MATCH(PAYROLL!D609,ADJ!A$1:A$500,0),MATCH(PAYROLL!DQ$2,ADJ!$2:$2,0)),0)</f>
        <v/>
      </c>
      <c r="DR609">
        <f>IFERROR(INDEX(ADJ!$A$1:$BZ$1000,MATCH(PAYROLL!D609,ADJ!A$1:A$500,0),MATCH(PAYROLL!DR$2,ADJ!$2:$2,0)),0)</f>
        <v/>
      </c>
      <c r="DS609">
        <f>SUM(DP609:DR609)</f>
        <v/>
      </c>
      <c r="DT609">
        <f>EK609</f>
        <v/>
      </c>
      <c r="DU609">
        <f>SUM(DO609:DR609)</f>
        <v/>
      </c>
      <c r="DV609">
        <f>ROUND(DU609*0.1,0)</f>
        <v/>
      </c>
      <c r="DW609">
        <f>DU609+DV609</f>
        <v/>
      </c>
      <c r="DZ609">
        <f>IFERROR(INDEX(ADJ!$A$1:$BZ$1000,MATCH(PAYROLL!$D609,ADJ!A$1:A$500,0),MATCH(PAYROLL!DZ$2,ADJ!$2:$2,0)),0)</f>
        <v/>
      </c>
      <c r="EA609">
        <f>IFERROR(INDEX(ADJ!$A$1:$BZ$1000,MATCH(PAYROLL!$D609,ADJ!A$1:A$500,0),MATCH(PAYROLL!EA$2,ADJ!$2:$2,0)),0)</f>
        <v/>
      </c>
      <c r="EB609">
        <f>IFERROR(INDEX(ADJ!$A$1:$BZ$1000,MATCH(PAYROLL!$D609,ADJ!A$1:A$500,0),MATCH(PAYROLL!EB$2,ADJ!$2:$2,0)),0)</f>
        <v/>
      </c>
      <c r="EC609">
        <f>IFERROR(INDEX(ADJ!$A$1:$BZ$1000,MATCH(PAYROLL!$D609,ADJ!A$1:A$500,0),MATCH(PAYROLL!EC$2,ADJ!$2:$2,0)),0)</f>
        <v/>
      </c>
      <c r="ED609">
        <f>IFERROR(INDEX(ADJ!$A$1:$BZ$1000,MATCH(PAYROLL!$D609,ADJ!A$1:A$500,0),MATCH(PAYROLL!ED$2,ADJ!$2:$2,0)),0)</f>
        <v/>
      </c>
      <c r="EE609">
        <f>IFERROR(INDEX(ADJ!$A$1:$BZ$1000,MATCH(PAYROLL!$D609,ADJ!A$1:A$500,0),MATCH(PAYROLL!EE$2,ADJ!$2:$2,0)),0)</f>
        <v/>
      </c>
      <c r="EF609">
        <f>IFERROR(INDEX(ADJ!$A$1:$BZ$1000,MATCH(PAYROLL!$D609,ADJ!A$1:A$500,0),MATCH(PAYROLL!EF$2,ADJ!$2:$2,0)),0)</f>
        <v/>
      </c>
      <c r="EG609">
        <f>IFERROR(INDEX(ADJ!$A$1:$BZ$1000,MATCH(PAYROLL!$D609,ADJ!A$1:A$500,0),MATCH(PAYROLL!EG$2,ADJ!$2:$2,0)),0)</f>
        <v/>
      </c>
      <c r="EH609">
        <f>IFERROR(INDEX(ADJ!$A$1:$BZ$1000,MATCH(PAYROLL!$D609,ADJ!A$1:A$500,0),MATCH(PAYROLL!EH$2,ADJ!$2:$2,0)),0)</f>
        <v/>
      </c>
      <c r="EI609">
        <f>IFERROR(INDEX(ADJ!$A$1:$BZ$1000,MATCH(PAYROLL!D609,ADJ!A$1:A$500,0),MATCH(PAYROLL!EI$2,ADJ!$2:$2,0)),0)</f>
        <v/>
      </c>
      <c r="EJ609">
        <f>IFERROR(INDEX(ADJ!$A$1:$BZ$1000,MATCH(PAYROLL!$D609,ADJ!A$1:A$500,0),MATCH(PAYROLL!EJ$2,ADJ!$2:$2,0)),0)</f>
        <v/>
      </c>
      <c r="EK609">
        <f>SUM(DZ609:EJ609)</f>
        <v/>
      </c>
    </row>
    <row r="610">
      <c r="A610" t="n">
        <v>608</v>
      </c>
      <c r="B610" t="inlineStr">
        <is>
          <t>Ngân Văn Hạnh</t>
        </is>
      </c>
      <c r="D610" t="inlineStr">
        <is>
          <t>156824-01</t>
        </is>
      </c>
      <c r="S610">
        <f>IFERROR(INDEX(PIS!$A$1:$BZ$1000,MATCH($D610,PIS!C$1:C$500,0),MATCH("Lương CB tháng trước",PIS!$1:$1,0)),0)</f>
        <v/>
      </c>
      <c r="T610">
        <f>IFERROR(INDEX(PIS!$A$1:$BZ$1000,MATCH($D610,PIS!C$1:C$500,0),MATCH("Lương CB hiện tại",PIS!$1:$1,0)),0)</f>
        <v/>
      </c>
      <c r="U610">
        <f>IFERROR(INDEX(PIS!$A$1:$BZ$1000,MATCH($D610,PIS!C$1:C$500,0),MATCH("Lương đóng BHBB",PIS!$1:$1,0)),0)</f>
        <v/>
      </c>
      <c r="V610">
        <f>IFERROR(INDEX(PIS!$A$1:$BZ$1000,MATCH($D610,PIS!C$1:C$500,0),MATCH(V$2,PIS!$2:$2,0)),0)</f>
        <v/>
      </c>
      <c r="W610">
        <f>IFERROR(INDEX(PIS!$A$1:$BZ$1000,MATCH($D610,PIS!C$1:C$500,0),MATCH(W$2,PIS!$2:$2,0)),0)</f>
        <v/>
      </c>
      <c r="X610">
        <f>IFERROR(INDEX(PIS!$A$1:$BZ$1000,MATCH($D610,PIS!C$1:C$500,0),MATCH(X$2,PIS!$2:$2,0)),0)</f>
        <v/>
      </c>
      <c r="Y610">
        <f>IFERROR(INDEX(PIS!$A$1:$BZ$1000,MATCH($D610,PIS!C$1:C$500,0),MATCH(Y$2,PIS!$2:$2,0)),0)</f>
        <v/>
      </c>
      <c r="Z610">
        <f>IFERROR(INDEX(PIS!$A$1:$BZ$1000,MATCH($D610,PIS!C$1:C$500,0),MATCH(Z$2,PIS!$2:$2,0)),0)</f>
        <v/>
      </c>
      <c r="AA610">
        <f>IFERROR(INDEX(PIS!$A$1:$BZ$1000,MATCH($D610,PIS!C$1:C$500,0),MATCH(AA$2,PIS!$2:$2,0)),0)</f>
        <v/>
      </c>
      <c r="AB610">
        <f>IFERROR(INDEX(PIS!$A$1:$BZ$1000,MATCH($D610,PIS!C$1:C$500,0),MATCH(AB$2,PIS!$2:$2,0)),0)</f>
        <v/>
      </c>
      <c r="AC610">
        <f>SUM(V610:AB610)</f>
        <v/>
      </c>
      <c r="AD610">
        <f>IFERROR(INDEX(TIMESHEET!$A$1:$AI$5000,MATCH($D610,TIMESHEET!A$1:A$500,0),MATCH("T100",TIMESHEET!$2:$2,0))-2,0)</f>
        <v/>
      </c>
      <c r="AE610">
        <f>IFERROR(INDEX(TIMESHEET!$A$1:$AI$5000,MATCH($D610,TIMESHEET!A$1:A$500,0),MATCH("T202",TIMESHEET!$2:$2,0)),0)</f>
        <v/>
      </c>
      <c r="AF610">
        <f>IFERROR(INDEX(TIMESHEET!$A$1:$AI$5000,MATCH($D610,TIMESHEET!A$1:A$500,0),MATCH("T302",TIMESHEET!$2:$2,0)),0)</f>
        <v/>
      </c>
      <c r="AG610">
        <f>IFERROR(INDEX(TIMESHEET!$A$1:$AI$5000,MATCH($D610,TIMESHEET!A$1:A$500,0),MATCH("T406",TIMESHEET!$2:$2,0)),0)</f>
        <v/>
      </c>
      <c r="AH610">
        <f>AE610+AG610</f>
        <v/>
      </c>
      <c r="AI610">
        <f>IFERROR(INDEX(TIMESHEET!$A$1:$AI$5000,MATCH($D610,TIMESHEET!A$1:A$500,0),MATCH("T701",TIMESHEET!$2:$2,0)),0)</f>
        <v/>
      </c>
      <c r="AJ610">
        <f>IFERROR(INDEX(TIMESHEET!$A$1:$AI$5000,MATCH($D610,TIMESHEET!B$1:B$500,0),MATCH("T320",TIMESHEET!$2:$2,0)),0)</f>
        <v/>
      </c>
      <c r="AK610">
        <f>IFERROR(IF(LEFT(INDEX(PIS!O$1:O$500,MATCH(D610,PIS!C$1:C$500)),1)="M",T610/AD610*SUM(AE610:AG610),T610*AD610),0)</f>
        <v/>
      </c>
      <c r="AL610">
        <f>IFERROR(INDEX(ADJ!$A$1:$BZ$1000,MATCH(PAYROLL!D610,ADJ!A$1:A$500,0),MATCH(PAYROLL!AL$2,ADJ!$2:$2,0)),0)</f>
        <v/>
      </c>
      <c r="AM610">
        <f>SUM(AK610:AL610)</f>
        <v/>
      </c>
      <c r="AN610">
        <f>IFERROR(ROUND(V610/$AD610*$AH610,0),0)</f>
        <v/>
      </c>
      <c r="AO610">
        <f>IFERROR(ROUND(W610/$AD610*$AH610,0),0)</f>
        <v/>
      </c>
      <c r="AP610">
        <f>IFERROR(ROUND(X610/$AD610*$AE610,0),0)</f>
        <v/>
      </c>
      <c r="AQ610">
        <f>IFERROR(ROUND(Y610/$AD610*$AH610,0),0)</f>
        <v/>
      </c>
      <c r="AR610">
        <f>IFERROR(ROUND(Z610/$AD610*$AH610,0),0)</f>
        <v/>
      </c>
      <c r="AS610">
        <f>IFERROR(ROUND(AA610/$AD610*$AH610,0),0)</f>
        <v/>
      </c>
      <c r="AT610">
        <f>IFERROR(IF((AE610+AF610+AG610)&gt;13,AB610,ROUND(AB610/AD610*AH610,0)),0)</f>
        <v/>
      </c>
      <c r="AU610">
        <f>IFERROR(INDEX(ADJ!$A$1:$BZ$1000,MATCH(PAYROLL!D610,ADJ!A$1:A$500,0),MATCH(PAYROLL!AU$2,ADJ!$2:$2,0)),0)</f>
        <v/>
      </c>
      <c r="AV610">
        <f>ROUND(SUM(AN610:AU610),0)</f>
        <v/>
      </c>
      <c r="AW610">
        <f>IFERROR(INDEX(TIMESHEET!$A$1:$AI$5000,MATCH(PAYROLL!D610,TIMESHEET!A$1:A$500,0),MATCH("T620",TIMESHEET!$2:$2,0)),0)</f>
        <v/>
      </c>
      <c r="AX610">
        <f>IFERROR(INDEX(TIMESHEET!$A$1:$AI$5000,MATCH(PAYROLL!D610,TIMESHEET!A$1:A$500,0),MATCH("T601",TIMESHEET!$2:$2,0)),0)</f>
        <v/>
      </c>
      <c r="AY610">
        <f>IFERROR(INDEX(TIMESHEET!$A$1:$AI$5000,MATCH(PAYROLL!D610,TIMESHEET!A$1:A$500,0),MATCH("T602",TIMESHEET!$2:$2,0)),0)</f>
        <v/>
      </c>
      <c r="AZ610">
        <f>IFERROR(INDEX(TIMESHEET!$A$1:$AI$5000,MATCH(PAYROLL!D610,TIMESHEET!A$1:A$500,0),MATCH("T603",TIMESHEET!$2:$2,0)),0)</f>
        <v/>
      </c>
      <c r="BA610">
        <f>IFERROR(INDEX(TIMESHEET!$A$1:$AI$5000,MATCH(PAYROLL!D610,TIMESHEET!A$1:A$500,0),MATCH("T611",TIMESHEET!$2:$2,0)),0)</f>
        <v/>
      </c>
      <c r="BB610">
        <f>IFERROR(INDEX(TIMESHEET!$A$1:$AI$5000,MATCH(PAYROLL!D610,TIMESHEET!A$1:A$500,0),MATCH("T612",TIMESHEET!$2:$2,0)),0)</f>
        <v/>
      </c>
      <c r="BC610">
        <f>IFERROR(INDEX(TIMESHEET!$A$1:$AI$5000,MATCH(PAYROLL!D610,TIMESHEET!A$1:A$500,0),MATCH("T613",TIMESHEET!$2:$2,0)),0)</f>
        <v/>
      </c>
      <c r="BD610">
        <f>IFERROR(INDEX(TIMESHEET!$A$1:$AI$5000,MATCH(PAYROLL!D610,TIMESHEET!A$1:A$500,0),MATCH("T500",TIMESHEET!$2:$2,0)),0)</f>
        <v/>
      </c>
      <c r="BE610">
        <f>IFERROR(IF(LEFT(INDEX(PIS!O$1:O$500,MATCH(D610,PIS!C$1:C$500)),1)="M",T610/AD610/8*(AW610+AX610*1.5+AY610*2+AZ610*3+BA610*2.1+BB610*2.7+BC610*3.9+BD610*0.3),T610/8*(AW610+AX610*1.5+AY610*2+AZ610*3+BA610*2.1+BB610*2.7+BC610*3.9+BD610*0.3)),0)</f>
        <v/>
      </c>
      <c r="BF610">
        <f>IFERROR(INDEX(ADJ!$A$1:$BZ$1000,MATCH(PAYROLL!$D610,ADJ!A$1:A$500,0),MATCH(PAYROLL!BF$2,ADJ!$2:$2,0)),0)</f>
        <v/>
      </c>
      <c r="BG610">
        <f>IFERROR(INDEX(ADJ!$A$1:$BZ$1000,MATCH(PAYROLL!D610,ADJ!A$1:A$500,0),MATCH(PAYROLL!BG$2,ADJ!$2:$2,0)),0)</f>
        <v/>
      </c>
      <c r="BH610">
        <f>IFERROR(INDEX(ADJ!$A$1:$BZ$1000,MATCH(PAYROLL!D610,ADJ!A$1:A$500,0),MATCH(PAYROLL!BH$2,ADJ!$2:$2,0)),0)</f>
        <v/>
      </c>
      <c r="BI610">
        <f>IFERROR(INDEX(ADJ!$A$1:$BZ$1000,MATCH(PAYROLL!D610,ADJ!A$1:A$500,0),MATCH(PAYROLL!BI$2,ADJ!$2:$2,0)),0)</f>
        <v/>
      </c>
      <c r="BJ610">
        <f>IFERROR(INDEX(ADJ!$A$1:$BZ$1000,MATCH(PAYROLL!D610,ADJ!A$1:A$500,0),MATCH(PAYROLL!BJ$2,ADJ!$2:$2,0)),0)</f>
        <v/>
      </c>
      <c r="BK610">
        <f>SUM(BF610:BJ610)</f>
        <v/>
      </c>
      <c r="BL610">
        <f>IFERROR(INDEX(ADJ!$A$1:$BZ$1000,MATCH(PAYROLL!D610,ADJ!A$1:A$500,0),MATCH(PAYROLL!BL$2,ADJ!$2:$2,0)),0)</f>
        <v/>
      </c>
      <c r="BM610">
        <f>IFERROR(INDEX(ADJ!$A$1:$BZ$1000,MATCH(PAYROLL!D610,ADJ!A$1:A$500,0),MATCH(PAYROLL!BM$2,ADJ!$2:$2,0)),0)</f>
        <v/>
      </c>
      <c r="BN610">
        <f>IFERROR(INDEX(ADJ!$A$1:$BZ$1000,MATCH(PAYROLL!D610,ADJ!A$1:A$500,0),MATCH(PAYROLL!BN$2,ADJ!$2:$2,0)),0)</f>
        <v/>
      </c>
      <c r="BO610">
        <f>IFERROR(INDEX(ADJ!$A$1:$BZ$1000,MATCH(PAYROLL!D610,ADJ!A$1:A$500,0),MATCH(PAYROLL!BO$2,ADJ!$2:$2,0)),0)</f>
        <v/>
      </c>
      <c r="BP610">
        <f>SUM(AM610,AV610,BE610,BK610,BL610:BO610)</f>
        <v/>
      </c>
      <c r="BQ610">
        <f>BO610</f>
        <v/>
      </c>
      <c r="BR610">
        <f>IFERROR(ROUND(IF(LEFT(INDEX(PIS!O$1:O$500,MATCH(D610,PIS!C$1:C$500)),1)="D",T610/8*(BD610*0.3),IF(LEFT(INDEX(PIS!O$1:O$500,MATCH(D610,PIS!C$1:C$500)),1)="H",T610*($BD610*0.3),T610/$AD610/8*($BD610*0.3))),0),0)</f>
        <v/>
      </c>
      <c r="BS610">
        <f>IF(AP610&lt;1,0,MIN(AP610,730000))</f>
        <v/>
      </c>
      <c r="BT610">
        <f>IFERROR(ROUND((BE610-SUM(AW610:BC610)*T610/AD610/8),0)-BR610,0)</f>
        <v/>
      </c>
      <c r="BU610">
        <f>AO610</f>
        <v/>
      </c>
      <c r="BV610">
        <f>SUM(BQ610:BU610)</f>
        <v/>
      </c>
      <c r="BW610">
        <f>BP610-BV610</f>
        <v/>
      </c>
      <c r="BX610">
        <f>IFERROR(IF(RIGHT(INDEX(PIS!O$1:O$500,MATCH(D610,PIS!C$1:C$500)),5)="Gross",MIN(U610+V610,VLOOKUP("R700",TSC!B:C,2,0)*VLOOKUP("R101",TSC!B:C,2,0))*VLOOKUP("R701",TSC!B:C,2,0)%,0),0)</f>
        <v/>
      </c>
      <c r="BY610">
        <f>IFERROR(IF(RIGHT(INDEX(PIS!O$1:O$500,MATCH(D610,PIS!C$1:C$500)),5)="Gross",MIN(U610+V610,VLOOKUP("R700",TSC!B:C,2,0)*VLOOKUP("R101",TSC!B:C,2,0))*VLOOKUP("T704",TSC!B:C,2,0)%,0),0)</f>
        <v/>
      </c>
      <c r="BZ610">
        <f>IFERROR(IF(RIGHT(INDEX(PIS!O$1:O$500,MATCH(D610,PIS!C$1:C$500)),5)="Gross",MIN(U610+V610,VLOOKUP("R700",TSC!B:C,2,0)*VLOOKUP("1",TSC!F:G,2,0))*VLOOKUP("T705",TSC!B:C,2,0)%,0),0)</f>
        <v/>
      </c>
      <c r="CA610">
        <f>IFERROR(INDEX(ADJ!$A$1:$BZ$1000,MATCH(PAYROLL!D610,ADJ!A$1:A$500,0),MATCH(PAYROLL!CA$2,ADJ!$2:$2,0)),0)</f>
        <v/>
      </c>
      <c r="CB610">
        <f>IFERROR(INDEX(ADJ!$A$1:$BZ$1000,MATCH(PAYROLL!D610,ADJ!A$1:A$500,0),MATCH(PAYROLL!CB$2,ADJ!$2:$2,0)),0)</f>
        <v/>
      </c>
      <c r="CC610">
        <f>SUM(BX610:CB610)</f>
        <v/>
      </c>
      <c r="CD610">
        <f>IFERROR(INDEX(PIS!$A$1:$BZ$1000,MATCH(PAYROLL!D610,PIS!C$1:C$500,0),MATCH(PAYROLL!CD$1,PIS!$1:$1,0)),0)</f>
        <v/>
      </c>
      <c r="CE610">
        <f>IFERROR(IF(OR(INDEX(PIS!P$1:P$500,MATCH(D610,PIS!C$1:C$500,0))="LT2",INDEX(PIS!P$1:P$500,MATCH(D610,PIS!C$1:C$500,0))="P10"),0,SUM(CC610,CD610*VLOOKUP("R601",TSC!B:C,2,0),VLOOKUP("R602",TSC!B:C,2,0))),0)</f>
        <v/>
      </c>
      <c r="CF610">
        <f>MAX(BW610-CE610,0)</f>
        <v/>
      </c>
      <c r="CG610">
        <f>IFERROR(IF(OR(RIGHT(INDEX(PIS!P$1:P$500,MATCH(D610,PIS!C$1:C$500)),5)="P10",RIGHT(INDEX(PIS!P$1:P$500,MATCH(D610,PIS!C$1:C$500)),5)="CK"),0,IF(CF610&lt;=5000000,CF610*5%,IF(CF610&lt;=10000000,CF610*10%-250000,IF(CF610&lt;=18000000,CF610*15%-750000,IF(CF610&lt;=32000000,CF610*20%-1650000,IF(CF610&lt;=52000000,CF610*25%-3250000,IF(CF610&lt;=80000000,BH610*30%-5850000,CF610*35%-9850000))))))),0)</f>
        <v/>
      </c>
      <c r="CH610">
        <f>IFERROR(IF(OR(INDEX(PIS!P$1:P$500,MATCH(D610,PIS!C$1:C$500))="LT",INDEX(PIS!P$1:P$500,MATCH(D610,PIS!C$1:C$500))="CK"),0,IF(CF610&lt;2000000,0,CF610*10%)),0)</f>
        <v/>
      </c>
      <c r="CI610">
        <f>IFERROR(INDEX(ADJ!$A$1:$BZ$1000,MATCH(PAYROLL!D610,ADJ!A$1:A$500,0),MATCH(PAYROLL!CI$2,ADJ!$2:$2,0)),0)</f>
        <v/>
      </c>
      <c r="CJ610">
        <f>IFERROR(INDEX(ADJ!$A$1:$BZ$1000,MATCH(PAYROLL!D610,ADJ!A$1:A$500,0),MATCH(PAYROLL!CJ$2,ADJ!$2:$2,0)),0)</f>
        <v/>
      </c>
      <c r="CK610">
        <f>IFERROR(INDEX(ADJ!$A$1:$BZ$1000,MATCH(PAYROLL!D610,ADJ!A$1:A$500,0),MATCH(PAYROLL!CK$2,ADJ!$2:$2,0)),0)</f>
        <v/>
      </c>
      <c r="CL610">
        <f>SUM(CG610:CK610)</f>
        <v/>
      </c>
      <c r="CM610">
        <f>ROUND(SUM(CH610:CK610),0)</f>
        <v/>
      </c>
      <c r="CN610">
        <f>IFERROR(INDEX(CSDA!D$1:D$500,MATCH($CN$2,CSDA!C$1:C$500,0))*INDEX(PIS!V$1:V$500,MATCH(D610,PIS!C$1:C$500))+INDEX(ADJ!$A$1:$BZ$1000,MATCH(PAYROLL!D610,ADJ!A$1:A$500,0),MATCH(PAYROLL!CN$2,ADJ!$2:$2,0)),0)</f>
        <v/>
      </c>
      <c r="CO610">
        <f>IFERROR(INDEX(ADJ!$A$1:$BZ$1000,MATCH(PAYROLL!D610,ADJ!A$1:A$500,0),MATCH(PAYROLL!CO$2,ADJ!$2:$2,0)),0)</f>
        <v/>
      </c>
      <c r="CP610">
        <f>IFERROR(INDEX(ADJ!$A$1:$BZ$1000,MATCH(PAYROLL!D610,ADJ!A$1:A$500,0),MATCH(PAYROLL!CP$2,ADJ!$2:$2,0)),0)</f>
        <v/>
      </c>
      <c r="CQ610">
        <f>BP610-CL610-CI610-CM610-CN610-CO610-CP610-CC610</f>
        <v/>
      </c>
      <c r="CR610">
        <f>IFERROR(IF(RIGHT(INDEX(PIS!O$1:O$500,MATCH(D610,PIS!C$1:C$500,0)),5)="Gross",MIN(U610+V610,VLOOKUP("R700",TSC!B:C,2,0)*VLOOKUP("R101",TSC!B:C,2,0))*(VLOOKUP("T711",TSC!B:C,2,0)+VLOOKUP("T712",TSC!B:C,2,0))%,MIN(T610+V610,VLOOKUP("R700",TSC!B:C,2,0)*VLOOKUP("R101",TSC!B:C,2,0))*(VLOOKUP("T711",TSC!B:C,2,0)+VLOOKUP("T712",TSC!B:C,2,0)+VLOOKUP("R701",TSC!B:C,2,0))%),0)</f>
        <v/>
      </c>
      <c r="CS610">
        <f>IFERROR(IF(RIGHT(INDEX(PIS!O$1:O$500,MATCH(D610,PIS!C$1:C$500,0)),5)="Gross",MIN(U610+V610,VLOOKUP("R700",TSC!B:C,2,0)*VLOOKUP("R101",TSC!B:C,2,0))*(VLOOKUP("T714",TSC!B:C,2,0))%,MIN(T610+V610,VLOOKUP("R700",TSC!B:C,2,0)*VLOOKUP("R101",TSC!B:C,2,0))*(VLOOKUP("T704",TSC!B:C,2,0)+VLOOKUP("T714",TSC!B:C,2,0))%),0)</f>
        <v/>
      </c>
      <c r="CT610">
        <f>IFERROR(IF(RIGHT(INDEX(PIS!O$1:O$500,MATCH(D610,PIS!C$1:C$500,0)),5)="Gross",MIN(U610+V610,VLOOKUP("R700",TSC!B:C,2,0)*VLOOKUP("R101",TSC!B:C,2,0))*VLOOKUP("T705",TSC!B:C,2,0)%,MIN(T610+V610,VLOOKUP("R700",TSC!B:C,2,0)*VLOOKUP("R101",TSC!B:C,2,0))*VLOOKUP("T705",TSC!B:C,2,0)%),0)</f>
        <v/>
      </c>
      <c r="CU610">
        <f>IFERROR(IF(RIGHT(INDEX(PIS!O$1:O$500,MATCH(D610,PIS!C$1:C$500,0)),5)="Gross",MIN(U610+V610,VLOOKUP("R700",TSC!B:C,2,0)*VLOOKUP("R101",TSC!B:C,2,0))*(VLOOKUP("T713",TSC!B:C,2,0))%,MIN(T610+V610,VLOOKUP("R700",TSC!B:C,2,0)*VLOOKUP("R101",TSC!B:C,2,0))*(VLOOKUP("T713",TSC!B:C,2,0))%),0)</f>
        <v/>
      </c>
      <c r="CV610">
        <f>IFERROR(INDEX(ADJ!$A$1:$BZ$1000,MATCH(PAYROLL!D610,ADJ!A$1:A$500,0),MATCH(PAYROLL!CV$2,ADJ!$2:$2,0)),0)</f>
        <v/>
      </c>
      <c r="CW610">
        <f>IFERROR(INDEX(ADJ!$A$1:$BZ$1000,MATCH(PAYROLL!D610,ADJ!A$1:A$500,0),MATCH(PAYROLL!CW$2,ADJ!$2:$2,0)),0)</f>
        <v/>
      </c>
      <c r="CX610">
        <f>SUM(CR610:CW610)</f>
        <v/>
      </c>
      <c r="CY610">
        <f>ROUND(IF(CR610&gt;0,T610+V610*VLOOKUP("R202",TSC!$B$1:$C$500,2,0),0),0)</f>
        <v/>
      </c>
      <c r="CZ610">
        <f>IFERROR(INDEX(CSDA!D$1:D$500,MATCH($CZ$2,CSDA!C$1:C$500,0)),0)</f>
        <v/>
      </c>
      <c r="DA610">
        <f>ROUND(T610*0.7%,0)</f>
        <v/>
      </c>
      <c r="DB610">
        <f>ROUND(T610/12,0)</f>
        <v/>
      </c>
      <c r="DC610">
        <f ref="DC610" t="array">IFERROR(INDEX(CSDA!D$1:D$500,MATCH("Trích giữ"&amp;PAYROLL!DC$2,CSDA!A$1:A$500&amp;CSDA!C$1:C$500,0)),0)</f>
        <v/>
      </c>
      <c r="DD610">
        <f ref="DD610" t="array">IFERROR(INDEX(CSDA!D$1:D$500,MATCH("Trích giữ"&amp;PAYROLL!DD$2,CSDA!A$1:A$500&amp;CSDA!C$1:C$500,0)),0)</f>
        <v/>
      </c>
      <c r="DE610">
        <f ref="DE610" t="array">IFERROR(INDEX(CSDA!D$1:D$500,MATCH("Trích giữ"&amp;PAYROLL!DE$2,CSDA!A$1:A$500&amp;CSDA!C$1:C$500,0)),0)</f>
        <v/>
      </c>
      <c r="DF610">
        <f>IFERROR(INDEX(CSDA!D$1:D$500,MATCH(PAYROLL!DF$2,CSDA!C$1:C$500,0)),0)</f>
        <v/>
      </c>
      <c r="DG610">
        <f ref="DG610" t="array">IFERROR(INDEX(CSDA!D$1:D$500,MATCH("Trích giữ"&amp;PAYROLL!DG$2,CSDA!A$1:A$500&amp;CSDA!C$1:C$500,0)),0)</f>
        <v/>
      </c>
      <c r="DH610">
        <f>ROUND(T610/26,0)</f>
        <v/>
      </c>
      <c r="DI610">
        <f ref="DI610" t="array">IFERROR(INDEX(CSDA!D$1:D$500,MATCH("Trích giữ"&amp;PAYROLL!DI$2,CSDA!A$1:A$500&amp;CSDA!C$1:C$500,0)),0)</f>
        <v/>
      </c>
      <c r="DJ610">
        <f>IF(U610=0,T610*21.5%-BL610,0)</f>
        <v/>
      </c>
      <c r="DK610">
        <f ref="DK610" t="array">IFERROR(INDEX(CSDA!D$1:D$500,MATCH("Trích giữ"&amp;PAYROLL!DK$2,CSDA!A$1:A$500&amp;CSDA!C$1:C$500,0)),0)</f>
        <v/>
      </c>
      <c r="DL610">
        <f>IFERROR(INDEX(CSDA!D$1:D$500,MATCH(PAYROLL!DL$2,CSDA!C$1:C$500,0))/12,0)</f>
        <v/>
      </c>
      <c r="DM610">
        <f>SUM(DB610:DL610)</f>
        <v/>
      </c>
      <c r="DN610">
        <f>IFERROR(INDEX(ADJ!$A$1:$BZ$1000,MATCH(PAYROLL!D610,ADJ!A$1:A$500,0),MATCH(PAYROLL!DN$2,ADJ!$2:$2,0)),0)</f>
        <v/>
      </c>
      <c r="DO610">
        <f>IFERROR(SUM(BP610,DM610:DN610,CX610:DA610)-DT610,0)</f>
        <v/>
      </c>
      <c r="DP610">
        <f ref="DP610" t="array">SUM(BW610*IFERROR(INDEX(CSDA!D$1:D$500,MATCH(BW$2,CSDA!C$1:C$500,0)),0)%,CX610*IFERROR(INDEX(CSDA!D$1:D$500,MATCH(CX$2,CSDA!C$1:C$500,0)),0)%,DA610*IFERROR(INDEX(CSDA!D$1:D$500,MATCH(DA$2,CSDA!C$1:C$500,0)),0)%,DB610*IFERROR(INDEX(CSDA!D$1:D$500,MATCH(DB$2,CSDA!C$1:C$500,0)),0)%,DF610*IFERROR(INDEX(CSDA!D$1:D$500,MATCH("Phí dịch vụ"&amp;PAYROLL!DF$2,CSDA!A$1:A$500&amp;CSDA!C$1:C$500,0)),0)%,DC610*IFERROR(INDEX(CSDA!D$1:D$500,MATCH("Phí dịch vụ"&amp;PAYROLL!DC$2,CSDA!A$1:A$500&amp;CSDA!C$1:C$500,0)),0)%,DH610*IFERROR(INDEX(CSDA!D$1:D$500,MATCH("Phí dịch vụ"&amp;PAYROLL!DH$2,CSDA!A$1:A$500&amp;CSDA!C$1:C$500,0)),0)%,DJ610*IFERROR(INDEX(CSDA!D$1:D$500,MATCH("Phí dịch vụ"&amp;PAYROLL!DJ$2,CSDA!A$1:A$500&amp;CSDA!C$1:C$500,0)),0)%,BN610*IFERROR(INDEX(CSDA!D$1:D$500,MATCH(BN$2,CSDA!C$1:C$500,0)),0)%)-BN610*7%</f>
        <v/>
      </c>
      <c r="DQ610">
        <f>IFERROR(INDEX(ADJ!$A$1:$BZ$1000,MATCH(PAYROLL!D610,ADJ!A$1:A$500,0),MATCH(PAYROLL!DQ$2,ADJ!$2:$2,0)),0)</f>
        <v/>
      </c>
      <c r="DR610">
        <f>IFERROR(INDEX(ADJ!$A$1:$BZ$1000,MATCH(PAYROLL!D610,ADJ!A$1:A$500,0),MATCH(PAYROLL!DR$2,ADJ!$2:$2,0)),0)</f>
        <v/>
      </c>
      <c r="DS610">
        <f>SUM(DP610:DR610)</f>
        <v/>
      </c>
      <c r="DT610">
        <f>EK610</f>
        <v/>
      </c>
      <c r="DU610">
        <f>SUM(DO610:DR610)</f>
        <v/>
      </c>
      <c r="DV610">
        <f>ROUND(DU610*0.1,0)</f>
        <v/>
      </c>
      <c r="DW610">
        <f>DU610+DV610</f>
        <v/>
      </c>
      <c r="DZ610">
        <f>IFERROR(INDEX(ADJ!$A$1:$BZ$1000,MATCH(PAYROLL!$D610,ADJ!A$1:A$500,0),MATCH(PAYROLL!DZ$2,ADJ!$2:$2,0)),0)</f>
        <v/>
      </c>
      <c r="EA610">
        <f>IFERROR(INDEX(ADJ!$A$1:$BZ$1000,MATCH(PAYROLL!$D610,ADJ!A$1:A$500,0),MATCH(PAYROLL!EA$2,ADJ!$2:$2,0)),0)</f>
        <v/>
      </c>
      <c r="EB610">
        <f>IFERROR(INDEX(ADJ!$A$1:$BZ$1000,MATCH(PAYROLL!$D610,ADJ!A$1:A$500,0),MATCH(PAYROLL!EB$2,ADJ!$2:$2,0)),0)</f>
        <v/>
      </c>
      <c r="EC610">
        <f>IFERROR(INDEX(ADJ!$A$1:$BZ$1000,MATCH(PAYROLL!$D610,ADJ!A$1:A$500,0),MATCH(PAYROLL!EC$2,ADJ!$2:$2,0)),0)</f>
        <v/>
      </c>
      <c r="ED610">
        <f>IFERROR(INDEX(ADJ!$A$1:$BZ$1000,MATCH(PAYROLL!$D610,ADJ!A$1:A$500,0),MATCH(PAYROLL!ED$2,ADJ!$2:$2,0)),0)</f>
        <v/>
      </c>
      <c r="EE610">
        <f>IFERROR(INDEX(ADJ!$A$1:$BZ$1000,MATCH(PAYROLL!$D610,ADJ!A$1:A$500,0),MATCH(PAYROLL!EE$2,ADJ!$2:$2,0)),0)</f>
        <v/>
      </c>
      <c r="EF610">
        <f>IFERROR(INDEX(ADJ!$A$1:$BZ$1000,MATCH(PAYROLL!$D610,ADJ!A$1:A$500,0),MATCH(PAYROLL!EF$2,ADJ!$2:$2,0)),0)</f>
        <v/>
      </c>
      <c r="EG610">
        <f>IFERROR(INDEX(ADJ!$A$1:$BZ$1000,MATCH(PAYROLL!$D610,ADJ!A$1:A$500,0),MATCH(PAYROLL!EG$2,ADJ!$2:$2,0)),0)</f>
        <v/>
      </c>
      <c r="EH610">
        <f>IFERROR(INDEX(ADJ!$A$1:$BZ$1000,MATCH(PAYROLL!$D610,ADJ!A$1:A$500,0),MATCH(PAYROLL!EH$2,ADJ!$2:$2,0)),0)</f>
        <v/>
      </c>
      <c r="EI610">
        <f>IFERROR(INDEX(ADJ!$A$1:$BZ$1000,MATCH(PAYROLL!D610,ADJ!A$1:A$500,0),MATCH(PAYROLL!EI$2,ADJ!$2:$2,0)),0)</f>
        <v/>
      </c>
      <c r="EJ610">
        <f>IFERROR(INDEX(ADJ!$A$1:$BZ$1000,MATCH(PAYROLL!$D610,ADJ!A$1:A$500,0),MATCH(PAYROLL!EJ$2,ADJ!$2:$2,0)),0)</f>
        <v/>
      </c>
      <c r="EK610">
        <f>SUM(DZ610:EJ610)</f>
        <v/>
      </c>
    </row>
    <row r="611">
      <c r="A611" t="n">
        <v>609</v>
      </c>
      <c r="B611" t="inlineStr">
        <is>
          <t>Ngân Văn Thực</t>
        </is>
      </c>
      <c r="D611" t="inlineStr">
        <is>
          <t>157071-02</t>
        </is>
      </c>
      <c r="S611">
        <f>IFERROR(INDEX(PIS!$A$1:$BZ$1000,MATCH($D611,PIS!C$1:C$500,0),MATCH("Lương CB tháng trước",PIS!$1:$1,0)),0)</f>
        <v/>
      </c>
      <c r="T611">
        <f>IFERROR(INDEX(PIS!$A$1:$BZ$1000,MATCH($D611,PIS!C$1:C$500,0),MATCH("Lương CB hiện tại",PIS!$1:$1,0)),0)</f>
        <v/>
      </c>
      <c r="U611">
        <f>IFERROR(INDEX(PIS!$A$1:$BZ$1000,MATCH($D611,PIS!C$1:C$500,0),MATCH("Lương đóng BHBB",PIS!$1:$1,0)),0)</f>
        <v/>
      </c>
      <c r="V611">
        <f>IFERROR(INDEX(PIS!$A$1:$BZ$1000,MATCH($D611,PIS!C$1:C$500,0),MATCH(V$2,PIS!$2:$2,0)),0)</f>
        <v/>
      </c>
      <c r="W611">
        <f>IFERROR(INDEX(PIS!$A$1:$BZ$1000,MATCH($D611,PIS!C$1:C$500,0),MATCH(W$2,PIS!$2:$2,0)),0)</f>
        <v/>
      </c>
      <c r="X611">
        <f>IFERROR(INDEX(PIS!$A$1:$BZ$1000,MATCH($D611,PIS!C$1:C$500,0),MATCH(X$2,PIS!$2:$2,0)),0)</f>
        <v/>
      </c>
      <c r="Y611">
        <f>IFERROR(INDEX(PIS!$A$1:$BZ$1000,MATCH($D611,PIS!C$1:C$500,0),MATCH(Y$2,PIS!$2:$2,0)),0)</f>
        <v/>
      </c>
      <c r="Z611">
        <f>IFERROR(INDEX(PIS!$A$1:$BZ$1000,MATCH($D611,PIS!C$1:C$500,0),MATCH(Z$2,PIS!$2:$2,0)),0)</f>
        <v/>
      </c>
      <c r="AA611">
        <f>IFERROR(INDEX(PIS!$A$1:$BZ$1000,MATCH($D611,PIS!C$1:C$500,0),MATCH(AA$2,PIS!$2:$2,0)),0)</f>
        <v/>
      </c>
      <c r="AB611">
        <f>IFERROR(INDEX(PIS!$A$1:$BZ$1000,MATCH($D611,PIS!C$1:C$500,0),MATCH(AB$2,PIS!$2:$2,0)),0)</f>
        <v/>
      </c>
      <c r="AC611">
        <f>SUM(V611:AB611)</f>
        <v/>
      </c>
      <c r="AD611">
        <f>IFERROR(INDEX(TIMESHEET!$A$1:$AI$5000,MATCH($D611,TIMESHEET!A$1:A$500,0),MATCH("T100",TIMESHEET!$2:$2,0))-2,0)</f>
        <v/>
      </c>
      <c r="AE611">
        <f>IFERROR(INDEX(TIMESHEET!$A$1:$AI$5000,MATCH($D611,TIMESHEET!A$1:A$500,0),MATCH("T202",TIMESHEET!$2:$2,0)),0)</f>
        <v/>
      </c>
      <c r="AF611">
        <f>IFERROR(INDEX(TIMESHEET!$A$1:$AI$5000,MATCH($D611,TIMESHEET!A$1:A$500,0),MATCH("T302",TIMESHEET!$2:$2,0)),0)</f>
        <v/>
      </c>
      <c r="AG611">
        <f>IFERROR(INDEX(TIMESHEET!$A$1:$AI$5000,MATCH($D611,TIMESHEET!A$1:A$500,0),MATCH("T406",TIMESHEET!$2:$2,0)),0)</f>
        <v/>
      </c>
      <c r="AH611">
        <f>AE611+AG611</f>
        <v/>
      </c>
      <c r="AI611">
        <f>IFERROR(INDEX(TIMESHEET!$A$1:$AI$5000,MATCH($D611,TIMESHEET!A$1:A$500,0),MATCH("T701",TIMESHEET!$2:$2,0)),0)</f>
        <v/>
      </c>
      <c r="AJ611">
        <f>IFERROR(INDEX(TIMESHEET!$A$1:$AI$5000,MATCH($D611,TIMESHEET!B$1:B$500,0),MATCH("T320",TIMESHEET!$2:$2,0)),0)</f>
        <v/>
      </c>
      <c r="AK611">
        <f>IFERROR(IF(LEFT(INDEX(PIS!O$1:O$500,MATCH(D611,PIS!C$1:C$500)),1)="M",T611/AD611*SUM(AE611:AG611),T611*AD611),0)</f>
        <v/>
      </c>
      <c r="AL611">
        <f>IFERROR(INDEX(ADJ!$A$1:$BZ$1000,MATCH(PAYROLL!D611,ADJ!A$1:A$500,0),MATCH(PAYROLL!AL$2,ADJ!$2:$2,0)),0)</f>
        <v/>
      </c>
      <c r="AM611">
        <f>SUM(AK611:AL611)</f>
        <v/>
      </c>
      <c r="AN611">
        <f>IFERROR(ROUND(V611/$AD611*$AH611,0),0)</f>
        <v/>
      </c>
      <c r="AO611">
        <f>IFERROR(ROUND(W611/$AD611*$AH611,0),0)</f>
        <v/>
      </c>
      <c r="AP611">
        <f>IFERROR(ROUND(X611/$AD611*$AE611,0),0)</f>
        <v/>
      </c>
      <c r="AQ611">
        <f>IFERROR(ROUND(Y611/$AD611*$AH611,0),0)</f>
        <v/>
      </c>
      <c r="AR611">
        <f>IFERROR(ROUND(Z611/$AD611*$AH611,0),0)</f>
        <v/>
      </c>
      <c r="AS611">
        <f>IFERROR(ROUND(AA611/$AD611*$AH611,0),0)</f>
        <v/>
      </c>
      <c r="AT611">
        <f>IFERROR(IF((AE611+AF611+AG611)&gt;13,AB611,ROUND(AB611/AD611*AH611,0)),0)</f>
        <v/>
      </c>
      <c r="AU611">
        <f>IFERROR(INDEX(ADJ!$A$1:$BZ$1000,MATCH(PAYROLL!D611,ADJ!A$1:A$500,0),MATCH(PAYROLL!AU$2,ADJ!$2:$2,0)),0)</f>
        <v/>
      </c>
      <c r="AV611">
        <f>ROUND(SUM(AN611:AU611),0)</f>
        <v/>
      </c>
      <c r="AW611">
        <f>IFERROR(INDEX(TIMESHEET!$A$1:$AI$5000,MATCH(PAYROLL!D611,TIMESHEET!A$1:A$500,0),MATCH("T620",TIMESHEET!$2:$2,0)),0)</f>
        <v/>
      </c>
      <c r="AX611">
        <f>IFERROR(INDEX(TIMESHEET!$A$1:$AI$5000,MATCH(PAYROLL!D611,TIMESHEET!A$1:A$500,0),MATCH("T601",TIMESHEET!$2:$2,0)),0)</f>
        <v/>
      </c>
      <c r="AY611">
        <f>IFERROR(INDEX(TIMESHEET!$A$1:$AI$5000,MATCH(PAYROLL!D611,TIMESHEET!A$1:A$500,0),MATCH("T602",TIMESHEET!$2:$2,0)),0)</f>
        <v/>
      </c>
      <c r="AZ611">
        <f>IFERROR(INDEX(TIMESHEET!$A$1:$AI$5000,MATCH(PAYROLL!D611,TIMESHEET!A$1:A$500,0),MATCH("T603",TIMESHEET!$2:$2,0)),0)</f>
        <v/>
      </c>
      <c r="BA611">
        <f>IFERROR(INDEX(TIMESHEET!$A$1:$AI$5000,MATCH(PAYROLL!D611,TIMESHEET!A$1:A$500,0),MATCH("T611",TIMESHEET!$2:$2,0)),0)</f>
        <v/>
      </c>
      <c r="BB611">
        <f>IFERROR(INDEX(TIMESHEET!$A$1:$AI$5000,MATCH(PAYROLL!D611,TIMESHEET!A$1:A$500,0),MATCH("T612",TIMESHEET!$2:$2,0)),0)</f>
        <v/>
      </c>
      <c r="BC611">
        <f>IFERROR(INDEX(TIMESHEET!$A$1:$AI$5000,MATCH(PAYROLL!D611,TIMESHEET!A$1:A$500,0),MATCH("T613",TIMESHEET!$2:$2,0)),0)</f>
        <v/>
      </c>
      <c r="BD611">
        <f>IFERROR(INDEX(TIMESHEET!$A$1:$AI$5000,MATCH(PAYROLL!D611,TIMESHEET!A$1:A$500,0),MATCH("T500",TIMESHEET!$2:$2,0)),0)</f>
        <v/>
      </c>
      <c r="BE611">
        <f>IFERROR(IF(LEFT(INDEX(PIS!O$1:O$500,MATCH(D611,PIS!C$1:C$500)),1)="M",T611/AD611/8*(AW611+AX611*1.5+AY611*2+AZ611*3+BA611*2.1+BB611*2.7+BC611*3.9+BD611*0.3),T611/8*(AW611+AX611*1.5+AY611*2+AZ611*3+BA611*2.1+BB611*2.7+BC611*3.9+BD611*0.3)),0)</f>
        <v/>
      </c>
      <c r="BF611">
        <f>IFERROR(INDEX(ADJ!$A$1:$BZ$1000,MATCH(PAYROLL!$D611,ADJ!A$1:A$500,0),MATCH(PAYROLL!BF$2,ADJ!$2:$2,0)),0)</f>
        <v/>
      </c>
      <c r="BG611">
        <f>IFERROR(INDEX(ADJ!$A$1:$BZ$1000,MATCH(PAYROLL!D611,ADJ!A$1:A$500,0),MATCH(PAYROLL!BG$2,ADJ!$2:$2,0)),0)</f>
        <v/>
      </c>
      <c r="BH611">
        <f>IFERROR(INDEX(ADJ!$A$1:$BZ$1000,MATCH(PAYROLL!D611,ADJ!A$1:A$500,0),MATCH(PAYROLL!BH$2,ADJ!$2:$2,0)),0)</f>
        <v/>
      </c>
      <c r="BI611">
        <f>IFERROR(INDEX(ADJ!$A$1:$BZ$1000,MATCH(PAYROLL!D611,ADJ!A$1:A$500,0),MATCH(PAYROLL!BI$2,ADJ!$2:$2,0)),0)</f>
        <v/>
      </c>
      <c r="BJ611">
        <f>IFERROR(INDEX(ADJ!$A$1:$BZ$1000,MATCH(PAYROLL!D611,ADJ!A$1:A$500,0),MATCH(PAYROLL!BJ$2,ADJ!$2:$2,0)),0)</f>
        <v/>
      </c>
      <c r="BK611">
        <f>SUM(BF611:BJ611)</f>
        <v/>
      </c>
      <c r="BL611">
        <f>IFERROR(INDEX(ADJ!$A$1:$BZ$1000,MATCH(PAYROLL!D611,ADJ!A$1:A$500,0),MATCH(PAYROLL!BL$2,ADJ!$2:$2,0)),0)</f>
        <v/>
      </c>
      <c r="BM611">
        <f>IFERROR(INDEX(ADJ!$A$1:$BZ$1000,MATCH(PAYROLL!D611,ADJ!A$1:A$500,0),MATCH(PAYROLL!BM$2,ADJ!$2:$2,0)),0)</f>
        <v/>
      </c>
      <c r="BN611">
        <f>IFERROR(INDEX(ADJ!$A$1:$BZ$1000,MATCH(PAYROLL!D611,ADJ!A$1:A$500,0),MATCH(PAYROLL!BN$2,ADJ!$2:$2,0)),0)</f>
        <v/>
      </c>
      <c r="BO611">
        <f>IFERROR(INDEX(ADJ!$A$1:$BZ$1000,MATCH(PAYROLL!D611,ADJ!A$1:A$500,0),MATCH(PAYROLL!BO$2,ADJ!$2:$2,0)),0)</f>
        <v/>
      </c>
      <c r="BP611">
        <f>SUM(AM611,AV611,BE611,BK611,BL611:BO611)</f>
        <v/>
      </c>
      <c r="BQ611">
        <f>BO611</f>
        <v/>
      </c>
      <c r="BR611">
        <f>IFERROR(ROUND(IF(LEFT(INDEX(PIS!O$1:O$500,MATCH(D611,PIS!C$1:C$500)),1)="D",T611/8*(BD611*0.3),IF(LEFT(INDEX(PIS!O$1:O$500,MATCH(D611,PIS!C$1:C$500)),1)="H",T611*($BD611*0.3),T611/$AD611/8*($BD611*0.3))),0),0)</f>
        <v/>
      </c>
      <c r="BS611">
        <f>IF(AP611&lt;1,0,MIN(AP611,730000))</f>
        <v/>
      </c>
      <c r="BT611">
        <f>IFERROR(ROUND((BE611-SUM(AW611:BC611)*T611/AD611/8),0)-BR611,0)</f>
        <v/>
      </c>
      <c r="BU611">
        <f>AO611</f>
        <v/>
      </c>
      <c r="BV611">
        <f>SUM(BQ611:BU611)</f>
        <v/>
      </c>
      <c r="BW611">
        <f>BP611-BV611</f>
        <v/>
      </c>
      <c r="BX611">
        <f>IFERROR(IF(RIGHT(INDEX(PIS!O$1:O$500,MATCH(D611,PIS!C$1:C$500)),5)="Gross",MIN(U611+V611,VLOOKUP("R700",TSC!B:C,2,0)*VLOOKUP("R101",TSC!B:C,2,0))*VLOOKUP("R701",TSC!B:C,2,0)%,0),0)</f>
        <v/>
      </c>
      <c r="BY611">
        <f>IFERROR(IF(RIGHT(INDEX(PIS!O$1:O$500,MATCH(D611,PIS!C$1:C$500)),5)="Gross",MIN(U611+V611,VLOOKUP("R700",TSC!B:C,2,0)*VLOOKUP("R101",TSC!B:C,2,0))*VLOOKUP("T704",TSC!B:C,2,0)%,0),0)</f>
        <v/>
      </c>
      <c r="BZ611">
        <f>IFERROR(IF(RIGHT(INDEX(PIS!O$1:O$500,MATCH(D611,PIS!C$1:C$500)),5)="Gross",MIN(U611+V611,VLOOKUP("R700",TSC!B:C,2,0)*VLOOKUP("1",TSC!F:G,2,0))*VLOOKUP("T705",TSC!B:C,2,0)%,0),0)</f>
        <v/>
      </c>
      <c r="CA611">
        <f>IFERROR(INDEX(ADJ!$A$1:$BZ$1000,MATCH(PAYROLL!D611,ADJ!A$1:A$500,0),MATCH(PAYROLL!CA$2,ADJ!$2:$2,0)),0)</f>
        <v/>
      </c>
      <c r="CB611">
        <f>IFERROR(INDEX(ADJ!$A$1:$BZ$1000,MATCH(PAYROLL!D611,ADJ!A$1:A$500,0),MATCH(PAYROLL!CB$2,ADJ!$2:$2,0)),0)</f>
        <v/>
      </c>
      <c r="CC611">
        <f>SUM(BX611:CB611)</f>
        <v/>
      </c>
      <c r="CD611">
        <f>IFERROR(INDEX(PIS!$A$1:$BZ$1000,MATCH(PAYROLL!D611,PIS!C$1:C$500,0),MATCH(PAYROLL!CD$1,PIS!$1:$1,0)),0)</f>
        <v/>
      </c>
      <c r="CE611">
        <f>IFERROR(IF(OR(INDEX(PIS!P$1:P$500,MATCH(D611,PIS!C$1:C$500,0))="LT2",INDEX(PIS!P$1:P$500,MATCH(D611,PIS!C$1:C$500,0))="P10"),0,SUM(CC611,CD611*VLOOKUP("R601",TSC!B:C,2,0),VLOOKUP("R602",TSC!B:C,2,0))),0)</f>
        <v/>
      </c>
      <c r="CF611">
        <f>MAX(BW611-CE611,0)</f>
        <v/>
      </c>
      <c r="CG611">
        <f>IFERROR(IF(OR(RIGHT(INDEX(PIS!P$1:P$500,MATCH(D611,PIS!C$1:C$500)),5)="P10",RIGHT(INDEX(PIS!P$1:P$500,MATCH(D611,PIS!C$1:C$500)),5)="CK"),0,IF(CF611&lt;=5000000,CF611*5%,IF(CF611&lt;=10000000,CF611*10%-250000,IF(CF611&lt;=18000000,CF611*15%-750000,IF(CF611&lt;=32000000,CF611*20%-1650000,IF(CF611&lt;=52000000,CF611*25%-3250000,IF(CF611&lt;=80000000,BH611*30%-5850000,CF611*35%-9850000))))))),0)</f>
        <v/>
      </c>
      <c r="CH611">
        <f>IFERROR(IF(OR(INDEX(PIS!P$1:P$500,MATCH(D611,PIS!C$1:C$500))="LT",INDEX(PIS!P$1:P$500,MATCH(D611,PIS!C$1:C$500))="CK"),0,IF(CF611&lt;2000000,0,CF611*10%)),0)</f>
        <v/>
      </c>
      <c r="CI611">
        <f>IFERROR(INDEX(ADJ!$A$1:$BZ$1000,MATCH(PAYROLL!D611,ADJ!A$1:A$500,0),MATCH(PAYROLL!CI$2,ADJ!$2:$2,0)),0)</f>
        <v/>
      </c>
      <c r="CJ611">
        <f>IFERROR(INDEX(ADJ!$A$1:$BZ$1000,MATCH(PAYROLL!D611,ADJ!A$1:A$500,0),MATCH(PAYROLL!CJ$2,ADJ!$2:$2,0)),0)</f>
        <v/>
      </c>
      <c r="CK611">
        <f>IFERROR(INDEX(ADJ!$A$1:$BZ$1000,MATCH(PAYROLL!D611,ADJ!A$1:A$500,0),MATCH(PAYROLL!CK$2,ADJ!$2:$2,0)),0)</f>
        <v/>
      </c>
      <c r="CL611">
        <f>SUM(CG611:CK611)</f>
        <v/>
      </c>
      <c r="CM611">
        <f>ROUND(SUM(CH611:CK611),0)</f>
        <v/>
      </c>
      <c r="CN611">
        <f>IFERROR(INDEX(CSDA!D$1:D$500,MATCH($CN$2,CSDA!C$1:C$500,0))*INDEX(PIS!V$1:V$500,MATCH(D611,PIS!C$1:C$500))+INDEX(ADJ!$A$1:$BZ$1000,MATCH(PAYROLL!D611,ADJ!A$1:A$500,0),MATCH(PAYROLL!CN$2,ADJ!$2:$2,0)),0)</f>
        <v/>
      </c>
      <c r="CO611">
        <f>IFERROR(INDEX(ADJ!$A$1:$BZ$1000,MATCH(PAYROLL!D611,ADJ!A$1:A$500,0),MATCH(PAYROLL!CO$2,ADJ!$2:$2,0)),0)</f>
        <v/>
      </c>
      <c r="CP611">
        <f>IFERROR(INDEX(ADJ!$A$1:$BZ$1000,MATCH(PAYROLL!D611,ADJ!A$1:A$500,0),MATCH(PAYROLL!CP$2,ADJ!$2:$2,0)),0)</f>
        <v/>
      </c>
      <c r="CQ611">
        <f>BP611-CL611-CI611-CM611-CN611-CO611-CP611-CC611</f>
        <v/>
      </c>
      <c r="CR611">
        <f>IFERROR(IF(RIGHT(INDEX(PIS!O$1:O$500,MATCH(D611,PIS!C$1:C$500,0)),5)="Gross",MIN(U611+V611,VLOOKUP("R700",TSC!B:C,2,0)*VLOOKUP("R101",TSC!B:C,2,0))*(VLOOKUP("T711",TSC!B:C,2,0)+VLOOKUP("T712",TSC!B:C,2,0))%,MIN(T611+V611,VLOOKUP("R700",TSC!B:C,2,0)*VLOOKUP("R101",TSC!B:C,2,0))*(VLOOKUP("T711",TSC!B:C,2,0)+VLOOKUP("T712",TSC!B:C,2,0)+VLOOKUP("R701",TSC!B:C,2,0))%),0)</f>
        <v/>
      </c>
      <c r="CS611">
        <f>IFERROR(IF(RIGHT(INDEX(PIS!O$1:O$500,MATCH(D611,PIS!C$1:C$500,0)),5)="Gross",MIN(U611+V611,VLOOKUP("R700",TSC!B:C,2,0)*VLOOKUP("R101",TSC!B:C,2,0))*(VLOOKUP("T714",TSC!B:C,2,0))%,MIN(T611+V611,VLOOKUP("R700",TSC!B:C,2,0)*VLOOKUP("R101",TSC!B:C,2,0))*(VLOOKUP("T704",TSC!B:C,2,0)+VLOOKUP("T714",TSC!B:C,2,0))%),0)</f>
        <v/>
      </c>
      <c r="CT611">
        <f>IFERROR(IF(RIGHT(INDEX(PIS!O$1:O$500,MATCH(D611,PIS!C$1:C$500,0)),5)="Gross",MIN(U611+V611,VLOOKUP("R700",TSC!B:C,2,0)*VLOOKUP("R101",TSC!B:C,2,0))*VLOOKUP("T705",TSC!B:C,2,0)%,MIN(T611+V611,VLOOKUP("R700",TSC!B:C,2,0)*VLOOKUP("R101",TSC!B:C,2,0))*VLOOKUP("T705",TSC!B:C,2,0)%),0)</f>
        <v/>
      </c>
      <c r="CU611">
        <f>IFERROR(IF(RIGHT(INDEX(PIS!O$1:O$500,MATCH(D611,PIS!C$1:C$500,0)),5)="Gross",MIN(U611+V611,VLOOKUP("R700",TSC!B:C,2,0)*VLOOKUP("R101",TSC!B:C,2,0))*(VLOOKUP("T713",TSC!B:C,2,0))%,MIN(T611+V611,VLOOKUP("R700",TSC!B:C,2,0)*VLOOKUP("R101",TSC!B:C,2,0))*(VLOOKUP("T713",TSC!B:C,2,0))%),0)</f>
        <v/>
      </c>
      <c r="CV611">
        <f>IFERROR(INDEX(ADJ!$A$1:$BZ$1000,MATCH(PAYROLL!D611,ADJ!A$1:A$500,0),MATCH(PAYROLL!CV$2,ADJ!$2:$2,0)),0)</f>
        <v/>
      </c>
      <c r="CW611">
        <f>IFERROR(INDEX(ADJ!$A$1:$BZ$1000,MATCH(PAYROLL!D611,ADJ!A$1:A$500,0),MATCH(PAYROLL!CW$2,ADJ!$2:$2,0)),0)</f>
        <v/>
      </c>
      <c r="CX611">
        <f>SUM(CR611:CW611)</f>
        <v/>
      </c>
      <c r="CY611">
        <f>ROUND(IF(CR611&gt;0,T611+V611*VLOOKUP("R202",TSC!$B$1:$C$500,2,0),0),0)</f>
        <v/>
      </c>
      <c r="CZ611">
        <f>IFERROR(INDEX(CSDA!D$1:D$500,MATCH($CZ$2,CSDA!C$1:C$500,0)),0)</f>
        <v/>
      </c>
      <c r="DA611">
        <f>ROUND(T611*0.7%,0)</f>
        <v/>
      </c>
      <c r="DB611">
        <f>ROUND(T611/12,0)</f>
        <v/>
      </c>
      <c r="DC611">
        <f ref="DC611" t="array">IFERROR(INDEX(CSDA!D$1:D$500,MATCH("Trích giữ"&amp;PAYROLL!DC$2,CSDA!A$1:A$500&amp;CSDA!C$1:C$500,0)),0)</f>
        <v/>
      </c>
      <c r="DD611">
        <f ref="DD611" t="array">IFERROR(INDEX(CSDA!D$1:D$500,MATCH("Trích giữ"&amp;PAYROLL!DD$2,CSDA!A$1:A$500&amp;CSDA!C$1:C$500,0)),0)</f>
        <v/>
      </c>
      <c r="DE611">
        <f ref="DE611" t="array">IFERROR(INDEX(CSDA!D$1:D$500,MATCH("Trích giữ"&amp;PAYROLL!DE$2,CSDA!A$1:A$500&amp;CSDA!C$1:C$500,0)),0)</f>
        <v/>
      </c>
      <c r="DF611">
        <f>IFERROR(INDEX(CSDA!D$1:D$500,MATCH(PAYROLL!DF$2,CSDA!C$1:C$500,0)),0)</f>
        <v/>
      </c>
      <c r="DG611">
        <f ref="DG611" t="array">IFERROR(INDEX(CSDA!D$1:D$500,MATCH("Trích giữ"&amp;PAYROLL!DG$2,CSDA!A$1:A$500&amp;CSDA!C$1:C$500,0)),0)</f>
        <v/>
      </c>
      <c r="DH611">
        <f>ROUND(T611/26,0)</f>
        <v/>
      </c>
      <c r="DI611">
        <f ref="DI611" t="array">IFERROR(INDEX(CSDA!D$1:D$500,MATCH("Trích giữ"&amp;PAYROLL!DI$2,CSDA!A$1:A$500&amp;CSDA!C$1:C$500,0)),0)</f>
        <v/>
      </c>
      <c r="DJ611">
        <f>IF(U611=0,T611*21.5%-BL611,0)</f>
        <v/>
      </c>
      <c r="DK611">
        <f ref="DK611" t="array">IFERROR(INDEX(CSDA!D$1:D$500,MATCH("Trích giữ"&amp;PAYROLL!DK$2,CSDA!A$1:A$500&amp;CSDA!C$1:C$500,0)),0)</f>
        <v/>
      </c>
      <c r="DL611">
        <f>IFERROR(INDEX(CSDA!D$1:D$500,MATCH(PAYROLL!DL$2,CSDA!C$1:C$500,0))/12,0)</f>
        <v/>
      </c>
      <c r="DM611">
        <f>SUM(DB611:DL611)</f>
        <v/>
      </c>
      <c r="DN611">
        <f>IFERROR(INDEX(ADJ!$A$1:$BZ$1000,MATCH(PAYROLL!D611,ADJ!A$1:A$500,0),MATCH(PAYROLL!DN$2,ADJ!$2:$2,0)),0)</f>
        <v/>
      </c>
      <c r="DO611">
        <f>IFERROR(SUM(BP611,DM611:DN611,CX611:DA611)-DT611,0)</f>
        <v/>
      </c>
      <c r="DP611">
        <f ref="DP611" t="array">SUM(BW611*IFERROR(INDEX(CSDA!D$1:D$500,MATCH(BW$2,CSDA!C$1:C$500,0)),0)%,CX611*IFERROR(INDEX(CSDA!D$1:D$500,MATCH(CX$2,CSDA!C$1:C$500,0)),0)%,DA611*IFERROR(INDEX(CSDA!D$1:D$500,MATCH(DA$2,CSDA!C$1:C$500,0)),0)%,DB611*IFERROR(INDEX(CSDA!D$1:D$500,MATCH(DB$2,CSDA!C$1:C$500,0)),0)%,DF611*IFERROR(INDEX(CSDA!D$1:D$500,MATCH("Phí dịch vụ"&amp;PAYROLL!DF$2,CSDA!A$1:A$500&amp;CSDA!C$1:C$500,0)),0)%,DC611*IFERROR(INDEX(CSDA!D$1:D$500,MATCH("Phí dịch vụ"&amp;PAYROLL!DC$2,CSDA!A$1:A$500&amp;CSDA!C$1:C$500,0)),0)%,DH611*IFERROR(INDEX(CSDA!D$1:D$500,MATCH("Phí dịch vụ"&amp;PAYROLL!DH$2,CSDA!A$1:A$500&amp;CSDA!C$1:C$500,0)),0)%,DJ611*IFERROR(INDEX(CSDA!D$1:D$500,MATCH("Phí dịch vụ"&amp;PAYROLL!DJ$2,CSDA!A$1:A$500&amp;CSDA!C$1:C$500,0)),0)%,BN611*IFERROR(INDEX(CSDA!D$1:D$500,MATCH(BN$2,CSDA!C$1:C$500,0)),0)%)-BN611*7%</f>
        <v/>
      </c>
      <c r="DQ611">
        <f>IFERROR(INDEX(ADJ!$A$1:$BZ$1000,MATCH(PAYROLL!D611,ADJ!A$1:A$500,0),MATCH(PAYROLL!DQ$2,ADJ!$2:$2,0)),0)</f>
        <v/>
      </c>
      <c r="DR611">
        <f>IFERROR(INDEX(ADJ!$A$1:$BZ$1000,MATCH(PAYROLL!D611,ADJ!A$1:A$500,0),MATCH(PAYROLL!DR$2,ADJ!$2:$2,0)),0)</f>
        <v/>
      </c>
      <c r="DS611">
        <f>SUM(DP611:DR611)</f>
        <v/>
      </c>
      <c r="DT611">
        <f>EK611</f>
        <v/>
      </c>
      <c r="DU611">
        <f>SUM(DO611:DR611)</f>
        <v/>
      </c>
      <c r="DV611">
        <f>ROUND(DU611*0.1,0)</f>
        <v/>
      </c>
      <c r="DW611">
        <f>DU611+DV611</f>
        <v/>
      </c>
      <c r="DZ611">
        <f>IFERROR(INDEX(ADJ!$A$1:$BZ$1000,MATCH(PAYROLL!$D611,ADJ!A$1:A$500,0),MATCH(PAYROLL!DZ$2,ADJ!$2:$2,0)),0)</f>
        <v/>
      </c>
      <c r="EA611">
        <f>IFERROR(INDEX(ADJ!$A$1:$BZ$1000,MATCH(PAYROLL!$D611,ADJ!A$1:A$500,0),MATCH(PAYROLL!EA$2,ADJ!$2:$2,0)),0)</f>
        <v/>
      </c>
      <c r="EB611">
        <f>IFERROR(INDEX(ADJ!$A$1:$BZ$1000,MATCH(PAYROLL!$D611,ADJ!A$1:A$500,0),MATCH(PAYROLL!EB$2,ADJ!$2:$2,0)),0)</f>
        <v/>
      </c>
      <c r="EC611">
        <f>IFERROR(INDEX(ADJ!$A$1:$BZ$1000,MATCH(PAYROLL!$D611,ADJ!A$1:A$500,0),MATCH(PAYROLL!EC$2,ADJ!$2:$2,0)),0)</f>
        <v/>
      </c>
      <c r="ED611">
        <f>IFERROR(INDEX(ADJ!$A$1:$BZ$1000,MATCH(PAYROLL!$D611,ADJ!A$1:A$500,0),MATCH(PAYROLL!ED$2,ADJ!$2:$2,0)),0)</f>
        <v/>
      </c>
      <c r="EE611">
        <f>IFERROR(INDEX(ADJ!$A$1:$BZ$1000,MATCH(PAYROLL!$D611,ADJ!A$1:A$500,0),MATCH(PAYROLL!EE$2,ADJ!$2:$2,0)),0)</f>
        <v/>
      </c>
      <c r="EF611">
        <f>IFERROR(INDEX(ADJ!$A$1:$BZ$1000,MATCH(PAYROLL!$D611,ADJ!A$1:A$500,0),MATCH(PAYROLL!EF$2,ADJ!$2:$2,0)),0)</f>
        <v/>
      </c>
      <c r="EG611">
        <f>IFERROR(INDEX(ADJ!$A$1:$BZ$1000,MATCH(PAYROLL!$D611,ADJ!A$1:A$500,0),MATCH(PAYROLL!EG$2,ADJ!$2:$2,0)),0)</f>
        <v/>
      </c>
      <c r="EH611">
        <f>IFERROR(INDEX(ADJ!$A$1:$BZ$1000,MATCH(PAYROLL!$D611,ADJ!A$1:A$500,0),MATCH(PAYROLL!EH$2,ADJ!$2:$2,0)),0)</f>
        <v/>
      </c>
      <c r="EI611">
        <f>IFERROR(INDEX(ADJ!$A$1:$BZ$1000,MATCH(PAYROLL!D611,ADJ!A$1:A$500,0),MATCH(PAYROLL!EI$2,ADJ!$2:$2,0)),0)</f>
        <v/>
      </c>
      <c r="EJ611">
        <f>IFERROR(INDEX(ADJ!$A$1:$BZ$1000,MATCH(PAYROLL!$D611,ADJ!A$1:A$500,0),MATCH(PAYROLL!EJ$2,ADJ!$2:$2,0)),0)</f>
        <v/>
      </c>
      <c r="EK611">
        <f>SUM(DZ611:EJ611)</f>
        <v/>
      </c>
    </row>
    <row r="612">
      <c r="A612" t="n">
        <v>610</v>
      </c>
      <c r="B612" t="inlineStr">
        <is>
          <t>Ngân Văn Tùng</t>
        </is>
      </c>
      <c r="D612" t="inlineStr">
        <is>
          <t>153995-02</t>
        </is>
      </c>
      <c r="S612">
        <f>IFERROR(INDEX(PIS!$A$1:$BZ$1000,MATCH($D612,PIS!C$1:C$500,0),MATCH("Lương CB tháng trước",PIS!$1:$1,0)),0)</f>
        <v/>
      </c>
      <c r="T612">
        <f>IFERROR(INDEX(PIS!$A$1:$BZ$1000,MATCH($D612,PIS!C$1:C$500,0),MATCH("Lương CB hiện tại",PIS!$1:$1,0)),0)</f>
        <v/>
      </c>
      <c r="U612">
        <f>IFERROR(INDEX(PIS!$A$1:$BZ$1000,MATCH($D612,PIS!C$1:C$500,0),MATCH("Lương đóng BHBB",PIS!$1:$1,0)),0)</f>
        <v/>
      </c>
      <c r="V612">
        <f>IFERROR(INDEX(PIS!$A$1:$BZ$1000,MATCH($D612,PIS!C$1:C$500,0),MATCH(V$2,PIS!$2:$2,0)),0)</f>
        <v/>
      </c>
      <c r="W612">
        <f>IFERROR(INDEX(PIS!$A$1:$BZ$1000,MATCH($D612,PIS!C$1:C$500,0),MATCH(W$2,PIS!$2:$2,0)),0)</f>
        <v/>
      </c>
      <c r="X612">
        <f>IFERROR(INDEX(PIS!$A$1:$BZ$1000,MATCH($D612,PIS!C$1:C$500,0),MATCH(X$2,PIS!$2:$2,0)),0)</f>
        <v/>
      </c>
      <c r="Y612">
        <f>IFERROR(INDEX(PIS!$A$1:$BZ$1000,MATCH($D612,PIS!C$1:C$500,0),MATCH(Y$2,PIS!$2:$2,0)),0)</f>
        <v/>
      </c>
      <c r="Z612">
        <f>IFERROR(INDEX(PIS!$A$1:$BZ$1000,MATCH($D612,PIS!C$1:C$500,0),MATCH(Z$2,PIS!$2:$2,0)),0)</f>
        <v/>
      </c>
      <c r="AA612">
        <f>IFERROR(INDEX(PIS!$A$1:$BZ$1000,MATCH($D612,PIS!C$1:C$500,0),MATCH(AA$2,PIS!$2:$2,0)),0)</f>
        <v/>
      </c>
      <c r="AB612">
        <f>IFERROR(INDEX(PIS!$A$1:$BZ$1000,MATCH($D612,PIS!C$1:C$500,0),MATCH(AB$2,PIS!$2:$2,0)),0)</f>
        <v/>
      </c>
      <c r="AC612">
        <f>SUM(V612:AB612)</f>
        <v/>
      </c>
      <c r="AD612">
        <f>IFERROR(INDEX(TIMESHEET!$A$1:$AI$5000,MATCH($D612,TIMESHEET!A$1:A$500,0),MATCH("T100",TIMESHEET!$2:$2,0))-2,0)</f>
        <v/>
      </c>
      <c r="AE612">
        <f>IFERROR(INDEX(TIMESHEET!$A$1:$AI$5000,MATCH($D612,TIMESHEET!A$1:A$500,0),MATCH("T202",TIMESHEET!$2:$2,0)),0)</f>
        <v/>
      </c>
      <c r="AF612">
        <f>IFERROR(INDEX(TIMESHEET!$A$1:$AI$5000,MATCH($D612,TIMESHEET!A$1:A$500,0),MATCH("T302",TIMESHEET!$2:$2,0)),0)</f>
        <v/>
      </c>
      <c r="AG612">
        <f>IFERROR(INDEX(TIMESHEET!$A$1:$AI$5000,MATCH($D612,TIMESHEET!A$1:A$500,0),MATCH("T406",TIMESHEET!$2:$2,0)),0)</f>
        <v/>
      </c>
      <c r="AH612">
        <f>AE612+AG612</f>
        <v/>
      </c>
      <c r="AI612">
        <f>IFERROR(INDEX(TIMESHEET!$A$1:$AI$5000,MATCH($D612,TIMESHEET!A$1:A$500,0),MATCH("T701",TIMESHEET!$2:$2,0)),0)</f>
        <v/>
      </c>
      <c r="AJ612">
        <f>IFERROR(INDEX(TIMESHEET!$A$1:$AI$5000,MATCH($D612,TIMESHEET!B$1:B$500,0),MATCH("T320",TIMESHEET!$2:$2,0)),0)</f>
        <v/>
      </c>
      <c r="AK612">
        <f>IFERROR(IF(LEFT(INDEX(PIS!O$1:O$500,MATCH(D612,PIS!C$1:C$500)),1)="M",T612/AD612*SUM(AE612:AG612),T612*AD612),0)</f>
        <v/>
      </c>
      <c r="AL612">
        <f>IFERROR(INDEX(ADJ!$A$1:$BZ$1000,MATCH(PAYROLL!D612,ADJ!A$1:A$500,0),MATCH(PAYROLL!AL$2,ADJ!$2:$2,0)),0)</f>
        <v/>
      </c>
      <c r="AM612">
        <f>SUM(AK612:AL612)</f>
        <v/>
      </c>
      <c r="AN612">
        <f>IFERROR(ROUND(V612/$AD612*$AH612,0),0)</f>
        <v/>
      </c>
      <c r="AO612">
        <f>IFERROR(ROUND(W612/$AD612*$AH612,0),0)</f>
        <v/>
      </c>
      <c r="AP612">
        <f>IFERROR(ROUND(X612/$AD612*$AE612,0),0)</f>
        <v/>
      </c>
      <c r="AQ612">
        <f>IFERROR(ROUND(Y612/$AD612*$AH612,0),0)</f>
        <v/>
      </c>
      <c r="AR612">
        <f>IFERROR(ROUND(Z612/$AD612*$AH612,0),0)</f>
        <v/>
      </c>
      <c r="AS612">
        <f>IFERROR(ROUND(AA612/$AD612*$AH612,0),0)</f>
        <v/>
      </c>
      <c r="AT612">
        <f>IFERROR(IF((AE612+AF612+AG612)&gt;13,AB612,ROUND(AB612/AD612*AH612,0)),0)</f>
        <v/>
      </c>
      <c r="AU612">
        <f>IFERROR(INDEX(ADJ!$A$1:$BZ$1000,MATCH(PAYROLL!D612,ADJ!A$1:A$500,0),MATCH(PAYROLL!AU$2,ADJ!$2:$2,0)),0)</f>
        <v/>
      </c>
      <c r="AV612">
        <f>ROUND(SUM(AN612:AU612),0)</f>
        <v/>
      </c>
      <c r="AW612">
        <f>IFERROR(INDEX(TIMESHEET!$A$1:$AI$5000,MATCH(PAYROLL!D612,TIMESHEET!A$1:A$500,0),MATCH("T620",TIMESHEET!$2:$2,0)),0)</f>
        <v/>
      </c>
      <c r="AX612">
        <f>IFERROR(INDEX(TIMESHEET!$A$1:$AI$5000,MATCH(PAYROLL!D612,TIMESHEET!A$1:A$500,0),MATCH("T601",TIMESHEET!$2:$2,0)),0)</f>
        <v/>
      </c>
      <c r="AY612">
        <f>IFERROR(INDEX(TIMESHEET!$A$1:$AI$5000,MATCH(PAYROLL!D612,TIMESHEET!A$1:A$500,0),MATCH("T602",TIMESHEET!$2:$2,0)),0)</f>
        <v/>
      </c>
      <c r="AZ612">
        <f>IFERROR(INDEX(TIMESHEET!$A$1:$AI$5000,MATCH(PAYROLL!D612,TIMESHEET!A$1:A$500,0),MATCH("T603",TIMESHEET!$2:$2,0)),0)</f>
        <v/>
      </c>
      <c r="BA612">
        <f>IFERROR(INDEX(TIMESHEET!$A$1:$AI$5000,MATCH(PAYROLL!D612,TIMESHEET!A$1:A$500,0),MATCH("T611",TIMESHEET!$2:$2,0)),0)</f>
        <v/>
      </c>
      <c r="BB612">
        <f>IFERROR(INDEX(TIMESHEET!$A$1:$AI$5000,MATCH(PAYROLL!D612,TIMESHEET!A$1:A$500,0),MATCH("T612",TIMESHEET!$2:$2,0)),0)</f>
        <v/>
      </c>
      <c r="BC612">
        <f>IFERROR(INDEX(TIMESHEET!$A$1:$AI$5000,MATCH(PAYROLL!D612,TIMESHEET!A$1:A$500,0),MATCH("T613",TIMESHEET!$2:$2,0)),0)</f>
        <v/>
      </c>
      <c r="BD612">
        <f>IFERROR(INDEX(TIMESHEET!$A$1:$AI$5000,MATCH(PAYROLL!D612,TIMESHEET!A$1:A$500,0),MATCH("T500",TIMESHEET!$2:$2,0)),0)</f>
        <v/>
      </c>
      <c r="BE612">
        <f>IFERROR(IF(LEFT(INDEX(PIS!O$1:O$500,MATCH(D612,PIS!C$1:C$500)),1)="M",T612/AD612/8*(AW612+AX612*1.5+AY612*2+AZ612*3+BA612*2.1+BB612*2.7+BC612*3.9+BD612*0.3),T612/8*(AW612+AX612*1.5+AY612*2+AZ612*3+BA612*2.1+BB612*2.7+BC612*3.9+BD612*0.3)),0)</f>
        <v/>
      </c>
      <c r="BF612">
        <f>IFERROR(INDEX(ADJ!$A$1:$BZ$1000,MATCH(PAYROLL!$D612,ADJ!A$1:A$500,0),MATCH(PAYROLL!BF$2,ADJ!$2:$2,0)),0)</f>
        <v/>
      </c>
      <c r="BG612">
        <f>IFERROR(INDEX(ADJ!$A$1:$BZ$1000,MATCH(PAYROLL!D612,ADJ!A$1:A$500,0),MATCH(PAYROLL!BG$2,ADJ!$2:$2,0)),0)</f>
        <v/>
      </c>
      <c r="BH612">
        <f>IFERROR(INDEX(ADJ!$A$1:$BZ$1000,MATCH(PAYROLL!D612,ADJ!A$1:A$500,0),MATCH(PAYROLL!BH$2,ADJ!$2:$2,0)),0)</f>
        <v/>
      </c>
      <c r="BI612">
        <f>IFERROR(INDEX(ADJ!$A$1:$BZ$1000,MATCH(PAYROLL!D612,ADJ!A$1:A$500,0),MATCH(PAYROLL!BI$2,ADJ!$2:$2,0)),0)</f>
        <v/>
      </c>
      <c r="BJ612">
        <f>IFERROR(INDEX(ADJ!$A$1:$BZ$1000,MATCH(PAYROLL!D612,ADJ!A$1:A$500,0),MATCH(PAYROLL!BJ$2,ADJ!$2:$2,0)),0)</f>
        <v/>
      </c>
      <c r="BK612">
        <f>SUM(BF612:BJ612)</f>
        <v/>
      </c>
      <c r="BL612">
        <f>IFERROR(INDEX(ADJ!$A$1:$BZ$1000,MATCH(PAYROLL!D612,ADJ!A$1:A$500,0),MATCH(PAYROLL!BL$2,ADJ!$2:$2,0)),0)</f>
        <v/>
      </c>
      <c r="BM612">
        <f>IFERROR(INDEX(ADJ!$A$1:$BZ$1000,MATCH(PAYROLL!D612,ADJ!A$1:A$500,0),MATCH(PAYROLL!BM$2,ADJ!$2:$2,0)),0)</f>
        <v/>
      </c>
      <c r="BN612">
        <f>IFERROR(INDEX(ADJ!$A$1:$BZ$1000,MATCH(PAYROLL!D612,ADJ!A$1:A$500,0),MATCH(PAYROLL!BN$2,ADJ!$2:$2,0)),0)</f>
        <v/>
      </c>
      <c r="BO612">
        <f>IFERROR(INDEX(ADJ!$A$1:$BZ$1000,MATCH(PAYROLL!D612,ADJ!A$1:A$500,0),MATCH(PAYROLL!BO$2,ADJ!$2:$2,0)),0)</f>
        <v/>
      </c>
      <c r="BP612">
        <f>SUM(AM612,AV612,BE612,BK612,BL612:BO612)</f>
        <v/>
      </c>
      <c r="BQ612">
        <f>BO612</f>
        <v/>
      </c>
      <c r="BR612">
        <f>IFERROR(ROUND(IF(LEFT(INDEX(PIS!O$1:O$500,MATCH(D612,PIS!C$1:C$500)),1)="D",T612/8*(BD612*0.3),IF(LEFT(INDEX(PIS!O$1:O$500,MATCH(D612,PIS!C$1:C$500)),1)="H",T612*($BD612*0.3),T612/$AD612/8*($BD612*0.3))),0),0)</f>
        <v/>
      </c>
      <c r="BS612">
        <f>IF(AP612&lt;1,0,MIN(AP612,730000))</f>
        <v/>
      </c>
      <c r="BT612">
        <f>IFERROR(ROUND((BE612-SUM(AW612:BC612)*T612/AD612/8),0)-BR612,0)</f>
        <v/>
      </c>
      <c r="BU612">
        <f>AO612</f>
        <v/>
      </c>
      <c r="BV612">
        <f>SUM(BQ612:BU612)</f>
        <v/>
      </c>
      <c r="BW612">
        <f>BP612-BV612</f>
        <v/>
      </c>
      <c r="BX612">
        <f>IFERROR(IF(RIGHT(INDEX(PIS!O$1:O$500,MATCH(D612,PIS!C$1:C$500)),5)="Gross",MIN(U612+V612,VLOOKUP("R700",TSC!B:C,2,0)*VLOOKUP("R101",TSC!B:C,2,0))*VLOOKUP("R701",TSC!B:C,2,0)%,0),0)</f>
        <v/>
      </c>
      <c r="BY612">
        <f>IFERROR(IF(RIGHT(INDEX(PIS!O$1:O$500,MATCH(D612,PIS!C$1:C$500)),5)="Gross",MIN(U612+V612,VLOOKUP("R700",TSC!B:C,2,0)*VLOOKUP("R101",TSC!B:C,2,0))*VLOOKUP("T704",TSC!B:C,2,0)%,0),0)</f>
        <v/>
      </c>
      <c r="BZ612">
        <f>IFERROR(IF(RIGHT(INDEX(PIS!O$1:O$500,MATCH(D612,PIS!C$1:C$500)),5)="Gross",MIN(U612+V612,VLOOKUP("R700",TSC!B:C,2,0)*VLOOKUP("1",TSC!F:G,2,0))*VLOOKUP("T705",TSC!B:C,2,0)%,0),0)</f>
        <v/>
      </c>
      <c r="CA612">
        <f>IFERROR(INDEX(ADJ!$A$1:$BZ$1000,MATCH(PAYROLL!D612,ADJ!A$1:A$500,0),MATCH(PAYROLL!CA$2,ADJ!$2:$2,0)),0)</f>
        <v/>
      </c>
      <c r="CB612">
        <f>IFERROR(INDEX(ADJ!$A$1:$BZ$1000,MATCH(PAYROLL!D612,ADJ!A$1:A$500,0),MATCH(PAYROLL!CB$2,ADJ!$2:$2,0)),0)</f>
        <v/>
      </c>
      <c r="CC612">
        <f>SUM(BX612:CB612)</f>
        <v/>
      </c>
      <c r="CD612">
        <f>IFERROR(INDEX(PIS!$A$1:$BZ$1000,MATCH(PAYROLL!D612,PIS!C$1:C$500,0),MATCH(PAYROLL!CD$1,PIS!$1:$1,0)),0)</f>
        <v/>
      </c>
      <c r="CE612">
        <f>IFERROR(IF(OR(INDEX(PIS!P$1:P$500,MATCH(D612,PIS!C$1:C$500,0))="LT2",INDEX(PIS!P$1:P$500,MATCH(D612,PIS!C$1:C$500,0))="P10"),0,SUM(CC612,CD612*VLOOKUP("R601",TSC!B:C,2,0),VLOOKUP("R602",TSC!B:C,2,0))),0)</f>
        <v/>
      </c>
      <c r="CF612">
        <f>MAX(BW612-CE612,0)</f>
        <v/>
      </c>
      <c r="CG612">
        <f>IFERROR(IF(OR(RIGHT(INDEX(PIS!P$1:P$500,MATCH(D612,PIS!C$1:C$500)),5)="P10",RIGHT(INDEX(PIS!P$1:P$500,MATCH(D612,PIS!C$1:C$500)),5)="CK"),0,IF(CF612&lt;=5000000,CF612*5%,IF(CF612&lt;=10000000,CF612*10%-250000,IF(CF612&lt;=18000000,CF612*15%-750000,IF(CF612&lt;=32000000,CF612*20%-1650000,IF(CF612&lt;=52000000,CF612*25%-3250000,IF(CF612&lt;=80000000,BH612*30%-5850000,CF612*35%-9850000))))))),0)</f>
        <v/>
      </c>
      <c r="CH612">
        <f>IFERROR(IF(OR(INDEX(PIS!P$1:P$500,MATCH(D612,PIS!C$1:C$500))="LT",INDEX(PIS!P$1:P$500,MATCH(D612,PIS!C$1:C$500))="CK"),0,IF(CF612&lt;2000000,0,CF612*10%)),0)</f>
        <v/>
      </c>
      <c r="CI612">
        <f>IFERROR(INDEX(ADJ!$A$1:$BZ$1000,MATCH(PAYROLL!D612,ADJ!A$1:A$500,0),MATCH(PAYROLL!CI$2,ADJ!$2:$2,0)),0)</f>
        <v/>
      </c>
      <c r="CJ612">
        <f>IFERROR(INDEX(ADJ!$A$1:$BZ$1000,MATCH(PAYROLL!D612,ADJ!A$1:A$500,0),MATCH(PAYROLL!CJ$2,ADJ!$2:$2,0)),0)</f>
        <v/>
      </c>
      <c r="CK612">
        <f>IFERROR(INDEX(ADJ!$A$1:$BZ$1000,MATCH(PAYROLL!D612,ADJ!A$1:A$500,0),MATCH(PAYROLL!CK$2,ADJ!$2:$2,0)),0)</f>
        <v/>
      </c>
      <c r="CL612">
        <f>SUM(CG612:CK612)</f>
        <v/>
      </c>
      <c r="CM612">
        <f>ROUND(SUM(CH612:CK612),0)</f>
        <v/>
      </c>
      <c r="CN612">
        <f>IFERROR(INDEX(CSDA!D$1:D$500,MATCH($CN$2,CSDA!C$1:C$500,0))*INDEX(PIS!V$1:V$500,MATCH(D612,PIS!C$1:C$500))+INDEX(ADJ!$A$1:$BZ$1000,MATCH(PAYROLL!D612,ADJ!A$1:A$500,0),MATCH(PAYROLL!CN$2,ADJ!$2:$2,0)),0)</f>
        <v/>
      </c>
      <c r="CO612">
        <f>IFERROR(INDEX(ADJ!$A$1:$BZ$1000,MATCH(PAYROLL!D612,ADJ!A$1:A$500,0),MATCH(PAYROLL!CO$2,ADJ!$2:$2,0)),0)</f>
        <v/>
      </c>
      <c r="CP612">
        <f>IFERROR(INDEX(ADJ!$A$1:$BZ$1000,MATCH(PAYROLL!D612,ADJ!A$1:A$500,0),MATCH(PAYROLL!CP$2,ADJ!$2:$2,0)),0)</f>
        <v/>
      </c>
      <c r="CQ612">
        <f>BP612-CL612-CI612-CM612-CN612-CO612-CP612-CC612</f>
        <v/>
      </c>
      <c r="CR612">
        <f>IFERROR(IF(RIGHT(INDEX(PIS!O$1:O$500,MATCH(D612,PIS!C$1:C$500,0)),5)="Gross",MIN(U612+V612,VLOOKUP("R700",TSC!B:C,2,0)*VLOOKUP("R101",TSC!B:C,2,0))*(VLOOKUP("T711",TSC!B:C,2,0)+VLOOKUP("T712",TSC!B:C,2,0))%,MIN(T612+V612,VLOOKUP("R700",TSC!B:C,2,0)*VLOOKUP("R101",TSC!B:C,2,0))*(VLOOKUP("T711",TSC!B:C,2,0)+VLOOKUP("T712",TSC!B:C,2,0)+VLOOKUP("R701",TSC!B:C,2,0))%),0)</f>
        <v/>
      </c>
      <c r="CS612">
        <f>IFERROR(IF(RIGHT(INDEX(PIS!O$1:O$500,MATCH(D612,PIS!C$1:C$500,0)),5)="Gross",MIN(U612+V612,VLOOKUP("R700",TSC!B:C,2,0)*VLOOKUP("R101",TSC!B:C,2,0))*(VLOOKUP("T714",TSC!B:C,2,0))%,MIN(T612+V612,VLOOKUP("R700",TSC!B:C,2,0)*VLOOKUP("R101",TSC!B:C,2,0))*(VLOOKUP("T704",TSC!B:C,2,0)+VLOOKUP("T714",TSC!B:C,2,0))%),0)</f>
        <v/>
      </c>
      <c r="CT612">
        <f>IFERROR(IF(RIGHT(INDEX(PIS!O$1:O$500,MATCH(D612,PIS!C$1:C$500,0)),5)="Gross",MIN(U612+V612,VLOOKUP("R700",TSC!B:C,2,0)*VLOOKUP("R101",TSC!B:C,2,0))*VLOOKUP("T705",TSC!B:C,2,0)%,MIN(T612+V612,VLOOKUP("R700",TSC!B:C,2,0)*VLOOKUP("R101",TSC!B:C,2,0))*VLOOKUP("T705",TSC!B:C,2,0)%),0)</f>
        <v/>
      </c>
      <c r="CU612">
        <f>IFERROR(IF(RIGHT(INDEX(PIS!O$1:O$500,MATCH(D612,PIS!C$1:C$500,0)),5)="Gross",MIN(U612+V612,VLOOKUP("R700",TSC!B:C,2,0)*VLOOKUP("R101",TSC!B:C,2,0))*(VLOOKUP("T713",TSC!B:C,2,0))%,MIN(T612+V612,VLOOKUP("R700",TSC!B:C,2,0)*VLOOKUP("R101",TSC!B:C,2,0))*(VLOOKUP("T713",TSC!B:C,2,0))%),0)</f>
        <v/>
      </c>
      <c r="CV612">
        <f>IFERROR(INDEX(ADJ!$A$1:$BZ$1000,MATCH(PAYROLL!D612,ADJ!A$1:A$500,0),MATCH(PAYROLL!CV$2,ADJ!$2:$2,0)),0)</f>
        <v/>
      </c>
      <c r="CW612">
        <f>IFERROR(INDEX(ADJ!$A$1:$BZ$1000,MATCH(PAYROLL!D612,ADJ!A$1:A$500,0),MATCH(PAYROLL!CW$2,ADJ!$2:$2,0)),0)</f>
        <v/>
      </c>
      <c r="CX612">
        <f>SUM(CR612:CW612)</f>
        <v/>
      </c>
      <c r="CY612">
        <f>ROUND(IF(CR612&gt;0,T612+V612*VLOOKUP("R202",TSC!$B$1:$C$500,2,0),0),0)</f>
        <v/>
      </c>
      <c r="CZ612">
        <f>IFERROR(INDEX(CSDA!D$1:D$500,MATCH($CZ$2,CSDA!C$1:C$500,0)),0)</f>
        <v/>
      </c>
      <c r="DA612">
        <f>ROUND(T612*0.7%,0)</f>
        <v/>
      </c>
      <c r="DB612">
        <f>ROUND(T612/12,0)</f>
        <v/>
      </c>
      <c r="DC612">
        <f ref="DC612" t="array">IFERROR(INDEX(CSDA!D$1:D$500,MATCH("Trích giữ"&amp;PAYROLL!DC$2,CSDA!A$1:A$500&amp;CSDA!C$1:C$500,0)),0)</f>
        <v/>
      </c>
      <c r="DD612">
        <f ref="DD612" t="array">IFERROR(INDEX(CSDA!D$1:D$500,MATCH("Trích giữ"&amp;PAYROLL!DD$2,CSDA!A$1:A$500&amp;CSDA!C$1:C$500,0)),0)</f>
        <v/>
      </c>
      <c r="DE612">
        <f ref="DE612" t="array">IFERROR(INDEX(CSDA!D$1:D$500,MATCH("Trích giữ"&amp;PAYROLL!DE$2,CSDA!A$1:A$500&amp;CSDA!C$1:C$500,0)),0)</f>
        <v/>
      </c>
      <c r="DF612">
        <f>IFERROR(INDEX(CSDA!D$1:D$500,MATCH(PAYROLL!DF$2,CSDA!C$1:C$500,0)),0)</f>
        <v/>
      </c>
      <c r="DG612">
        <f ref="DG612" t="array">IFERROR(INDEX(CSDA!D$1:D$500,MATCH("Trích giữ"&amp;PAYROLL!DG$2,CSDA!A$1:A$500&amp;CSDA!C$1:C$500,0)),0)</f>
        <v/>
      </c>
      <c r="DH612">
        <f>ROUND(T612/26,0)</f>
        <v/>
      </c>
      <c r="DI612">
        <f ref="DI612" t="array">IFERROR(INDEX(CSDA!D$1:D$500,MATCH("Trích giữ"&amp;PAYROLL!DI$2,CSDA!A$1:A$500&amp;CSDA!C$1:C$500,0)),0)</f>
        <v/>
      </c>
      <c r="DJ612">
        <f>IF(U612=0,T612*21.5%-BL612,0)</f>
        <v/>
      </c>
      <c r="DK612">
        <f ref="DK612" t="array">IFERROR(INDEX(CSDA!D$1:D$500,MATCH("Trích giữ"&amp;PAYROLL!DK$2,CSDA!A$1:A$500&amp;CSDA!C$1:C$500,0)),0)</f>
        <v/>
      </c>
      <c r="DL612">
        <f>IFERROR(INDEX(CSDA!D$1:D$500,MATCH(PAYROLL!DL$2,CSDA!C$1:C$500,0))/12,0)</f>
        <v/>
      </c>
      <c r="DM612">
        <f>SUM(DB612:DL612)</f>
        <v/>
      </c>
      <c r="DN612">
        <f>IFERROR(INDEX(ADJ!$A$1:$BZ$1000,MATCH(PAYROLL!D612,ADJ!A$1:A$500,0),MATCH(PAYROLL!DN$2,ADJ!$2:$2,0)),0)</f>
        <v/>
      </c>
      <c r="DO612">
        <f>IFERROR(SUM(BP612,DM612:DN612,CX612:DA612)-DT612,0)</f>
        <v/>
      </c>
      <c r="DP612">
        <f ref="DP612" t="array">SUM(BW612*IFERROR(INDEX(CSDA!D$1:D$500,MATCH(BW$2,CSDA!C$1:C$500,0)),0)%,CX612*IFERROR(INDEX(CSDA!D$1:D$500,MATCH(CX$2,CSDA!C$1:C$500,0)),0)%,DA612*IFERROR(INDEX(CSDA!D$1:D$500,MATCH(DA$2,CSDA!C$1:C$500,0)),0)%,DB612*IFERROR(INDEX(CSDA!D$1:D$500,MATCH(DB$2,CSDA!C$1:C$500,0)),0)%,DF612*IFERROR(INDEX(CSDA!D$1:D$500,MATCH("Phí dịch vụ"&amp;PAYROLL!DF$2,CSDA!A$1:A$500&amp;CSDA!C$1:C$500,0)),0)%,DC612*IFERROR(INDEX(CSDA!D$1:D$500,MATCH("Phí dịch vụ"&amp;PAYROLL!DC$2,CSDA!A$1:A$500&amp;CSDA!C$1:C$500,0)),0)%,DH612*IFERROR(INDEX(CSDA!D$1:D$500,MATCH("Phí dịch vụ"&amp;PAYROLL!DH$2,CSDA!A$1:A$500&amp;CSDA!C$1:C$500,0)),0)%,DJ612*IFERROR(INDEX(CSDA!D$1:D$500,MATCH("Phí dịch vụ"&amp;PAYROLL!DJ$2,CSDA!A$1:A$500&amp;CSDA!C$1:C$500,0)),0)%,BN612*IFERROR(INDEX(CSDA!D$1:D$500,MATCH(BN$2,CSDA!C$1:C$500,0)),0)%)-BN612*7%</f>
        <v/>
      </c>
      <c r="DQ612">
        <f>IFERROR(INDEX(ADJ!$A$1:$BZ$1000,MATCH(PAYROLL!D612,ADJ!A$1:A$500,0),MATCH(PAYROLL!DQ$2,ADJ!$2:$2,0)),0)</f>
        <v/>
      </c>
      <c r="DR612">
        <f>IFERROR(INDEX(ADJ!$A$1:$BZ$1000,MATCH(PAYROLL!D612,ADJ!A$1:A$500,0),MATCH(PAYROLL!DR$2,ADJ!$2:$2,0)),0)</f>
        <v/>
      </c>
      <c r="DS612">
        <f>SUM(DP612:DR612)</f>
        <v/>
      </c>
      <c r="DT612">
        <f>EK612</f>
        <v/>
      </c>
      <c r="DU612">
        <f>SUM(DO612:DR612)</f>
        <v/>
      </c>
      <c r="DV612">
        <f>ROUND(DU612*0.1,0)</f>
        <v/>
      </c>
      <c r="DW612">
        <f>DU612+DV612</f>
        <v/>
      </c>
      <c r="DZ612">
        <f>IFERROR(INDEX(ADJ!$A$1:$BZ$1000,MATCH(PAYROLL!$D612,ADJ!A$1:A$500,0),MATCH(PAYROLL!DZ$2,ADJ!$2:$2,0)),0)</f>
        <v/>
      </c>
      <c r="EA612">
        <f>IFERROR(INDEX(ADJ!$A$1:$BZ$1000,MATCH(PAYROLL!$D612,ADJ!A$1:A$500,0),MATCH(PAYROLL!EA$2,ADJ!$2:$2,0)),0)</f>
        <v/>
      </c>
      <c r="EB612">
        <f>IFERROR(INDEX(ADJ!$A$1:$BZ$1000,MATCH(PAYROLL!$D612,ADJ!A$1:A$500,0),MATCH(PAYROLL!EB$2,ADJ!$2:$2,0)),0)</f>
        <v/>
      </c>
      <c r="EC612">
        <f>IFERROR(INDEX(ADJ!$A$1:$BZ$1000,MATCH(PAYROLL!$D612,ADJ!A$1:A$500,0),MATCH(PAYROLL!EC$2,ADJ!$2:$2,0)),0)</f>
        <v/>
      </c>
      <c r="ED612">
        <f>IFERROR(INDEX(ADJ!$A$1:$BZ$1000,MATCH(PAYROLL!$D612,ADJ!A$1:A$500,0),MATCH(PAYROLL!ED$2,ADJ!$2:$2,0)),0)</f>
        <v/>
      </c>
      <c r="EE612">
        <f>IFERROR(INDEX(ADJ!$A$1:$BZ$1000,MATCH(PAYROLL!$D612,ADJ!A$1:A$500,0),MATCH(PAYROLL!EE$2,ADJ!$2:$2,0)),0)</f>
        <v/>
      </c>
      <c r="EF612">
        <f>IFERROR(INDEX(ADJ!$A$1:$BZ$1000,MATCH(PAYROLL!$D612,ADJ!A$1:A$500,0),MATCH(PAYROLL!EF$2,ADJ!$2:$2,0)),0)</f>
        <v/>
      </c>
      <c r="EG612">
        <f>IFERROR(INDEX(ADJ!$A$1:$BZ$1000,MATCH(PAYROLL!$D612,ADJ!A$1:A$500,0),MATCH(PAYROLL!EG$2,ADJ!$2:$2,0)),0)</f>
        <v/>
      </c>
      <c r="EH612">
        <f>IFERROR(INDEX(ADJ!$A$1:$BZ$1000,MATCH(PAYROLL!$D612,ADJ!A$1:A$500,0),MATCH(PAYROLL!EH$2,ADJ!$2:$2,0)),0)</f>
        <v/>
      </c>
      <c r="EI612">
        <f>IFERROR(INDEX(ADJ!$A$1:$BZ$1000,MATCH(PAYROLL!D612,ADJ!A$1:A$500,0),MATCH(PAYROLL!EI$2,ADJ!$2:$2,0)),0)</f>
        <v/>
      </c>
      <c r="EJ612">
        <f>IFERROR(INDEX(ADJ!$A$1:$BZ$1000,MATCH(PAYROLL!$D612,ADJ!A$1:A$500,0),MATCH(PAYROLL!EJ$2,ADJ!$2:$2,0)),0)</f>
        <v/>
      </c>
      <c r="EK612">
        <f>SUM(DZ612:EJ612)</f>
        <v/>
      </c>
    </row>
    <row r="613">
      <c r="A613" t="n">
        <v>611</v>
      </c>
      <c r="B613" t="inlineStr">
        <is>
          <t>Nguyễn Công Thà</t>
        </is>
      </c>
      <c r="D613" t="inlineStr">
        <is>
          <t>157593-01</t>
        </is>
      </c>
      <c r="S613">
        <f>IFERROR(INDEX(PIS!$A$1:$BZ$1000,MATCH($D613,PIS!C$1:C$500,0),MATCH("Lương CB tháng trước",PIS!$1:$1,0)),0)</f>
        <v/>
      </c>
      <c r="T613">
        <f>IFERROR(INDEX(PIS!$A$1:$BZ$1000,MATCH($D613,PIS!C$1:C$500,0),MATCH("Lương CB hiện tại",PIS!$1:$1,0)),0)</f>
        <v/>
      </c>
      <c r="U613">
        <f>IFERROR(INDEX(PIS!$A$1:$BZ$1000,MATCH($D613,PIS!C$1:C$500,0),MATCH("Lương đóng BHBB",PIS!$1:$1,0)),0)</f>
        <v/>
      </c>
      <c r="V613">
        <f>IFERROR(INDEX(PIS!$A$1:$BZ$1000,MATCH($D613,PIS!C$1:C$500,0),MATCH(V$2,PIS!$2:$2,0)),0)</f>
        <v/>
      </c>
      <c r="W613">
        <f>IFERROR(INDEX(PIS!$A$1:$BZ$1000,MATCH($D613,PIS!C$1:C$500,0),MATCH(W$2,PIS!$2:$2,0)),0)</f>
        <v/>
      </c>
      <c r="X613">
        <f>IFERROR(INDEX(PIS!$A$1:$BZ$1000,MATCH($D613,PIS!C$1:C$500,0),MATCH(X$2,PIS!$2:$2,0)),0)</f>
        <v/>
      </c>
      <c r="Y613">
        <f>IFERROR(INDEX(PIS!$A$1:$BZ$1000,MATCH($D613,PIS!C$1:C$500,0),MATCH(Y$2,PIS!$2:$2,0)),0)</f>
        <v/>
      </c>
      <c r="Z613">
        <f>IFERROR(INDEX(PIS!$A$1:$BZ$1000,MATCH($D613,PIS!C$1:C$500,0),MATCH(Z$2,PIS!$2:$2,0)),0)</f>
        <v/>
      </c>
      <c r="AA613">
        <f>IFERROR(INDEX(PIS!$A$1:$BZ$1000,MATCH($D613,PIS!C$1:C$500,0),MATCH(AA$2,PIS!$2:$2,0)),0)</f>
        <v/>
      </c>
      <c r="AB613">
        <f>IFERROR(INDEX(PIS!$A$1:$BZ$1000,MATCH($D613,PIS!C$1:C$500,0),MATCH(AB$2,PIS!$2:$2,0)),0)</f>
        <v/>
      </c>
      <c r="AC613">
        <f>SUM(V613:AB613)</f>
        <v/>
      </c>
      <c r="AD613">
        <f>IFERROR(INDEX(TIMESHEET!$A$1:$AI$5000,MATCH($D613,TIMESHEET!A$1:A$500,0),MATCH("T100",TIMESHEET!$2:$2,0))-2,0)</f>
        <v/>
      </c>
      <c r="AE613">
        <f>IFERROR(INDEX(TIMESHEET!$A$1:$AI$5000,MATCH($D613,TIMESHEET!A$1:A$500,0),MATCH("T202",TIMESHEET!$2:$2,0)),0)</f>
        <v/>
      </c>
      <c r="AF613">
        <f>IFERROR(INDEX(TIMESHEET!$A$1:$AI$5000,MATCH($D613,TIMESHEET!A$1:A$500,0),MATCH("T302",TIMESHEET!$2:$2,0)),0)</f>
        <v/>
      </c>
      <c r="AG613">
        <f>IFERROR(INDEX(TIMESHEET!$A$1:$AI$5000,MATCH($D613,TIMESHEET!A$1:A$500,0),MATCH("T406",TIMESHEET!$2:$2,0)),0)</f>
        <v/>
      </c>
      <c r="AH613">
        <f>AE613+AG613</f>
        <v/>
      </c>
      <c r="AI613">
        <f>IFERROR(INDEX(TIMESHEET!$A$1:$AI$5000,MATCH($D613,TIMESHEET!A$1:A$500,0),MATCH("T701",TIMESHEET!$2:$2,0)),0)</f>
        <v/>
      </c>
      <c r="AJ613">
        <f>IFERROR(INDEX(TIMESHEET!$A$1:$AI$5000,MATCH($D613,TIMESHEET!B$1:B$500,0),MATCH("T320",TIMESHEET!$2:$2,0)),0)</f>
        <v/>
      </c>
      <c r="AK613">
        <f>IFERROR(IF(LEFT(INDEX(PIS!O$1:O$500,MATCH(D613,PIS!C$1:C$500)),1)="M",T613/AD613*SUM(AE613:AG613),T613*AD613),0)</f>
        <v/>
      </c>
      <c r="AL613">
        <f>IFERROR(INDEX(ADJ!$A$1:$BZ$1000,MATCH(PAYROLL!D613,ADJ!A$1:A$500,0),MATCH(PAYROLL!AL$2,ADJ!$2:$2,0)),0)</f>
        <v/>
      </c>
      <c r="AM613">
        <f>SUM(AK613:AL613)</f>
        <v/>
      </c>
      <c r="AN613">
        <f>IFERROR(ROUND(V613/$AD613*$AH613,0),0)</f>
        <v/>
      </c>
      <c r="AO613">
        <f>IFERROR(ROUND(W613/$AD613*$AH613,0),0)</f>
        <v/>
      </c>
      <c r="AP613">
        <f>IFERROR(ROUND(X613/$AD613*$AE613,0),0)</f>
        <v/>
      </c>
      <c r="AQ613">
        <f>IFERROR(ROUND(Y613/$AD613*$AH613,0),0)</f>
        <v/>
      </c>
      <c r="AR613">
        <f>IFERROR(ROUND(Z613/$AD613*$AH613,0),0)</f>
        <v/>
      </c>
      <c r="AS613">
        <f>IFERROR(ROUND(AA613/$AD613*$AH613,0),0)</f>
        <v/>
      </c>
      <c r="AT613">
        <f>IFERROR(IF((AE613+AF613+AG613)&gt;13,AB613,ROUND(AB613/AD613*AH613,0)),0)</f>
        <v/>
      </c>
      <c r="AU613">
        <f>IFERROR(INDEX(ADJ!$A$1:$BZ$1000,MATCH(PAYROLL!D613,ADJ!A$1:A$500,0),MATCH(PAYROLL!AU$2,ADJ!$2:$2,0)),0)</f>
        <v/>
      </c>
      <c r="AV613">
        <f>ROUND(SUM(AN613:AU613),0)</f>
        <v/>
      </c>
      <c r="AW613">
        <f>IFERROR(INDEX(TIMESHEET!$A$1:$AI$5000,MATCH(PAYROLL!D613,TIMESHEET!A$1:A$500,0),MATCH("T620",TIMESHEET!$2:$2,0)),0)</f>
        <v/>
      </c>
      <c r="AX613">
        <f>IFERROR(INDEX(TIMESHEET!$A$1:$AI$5000,MATCH(PAYROLL!D613,TIMESHEET!A$1:A$500,0),MATCH("T601",TIMESHEET!$2:$2,0)),0)</f>
        <v/>
      </c>
      <c r="AY613">
        <f>IFERROR(INDEX(TIMESHEET!$A$1:$AI$5000,MATCH(PAYROLL!D613,TIMESHEET!A$1:A$500,0),MATCH("T602",TIMESHEET!$2:$2,0)),0)</f>
        <v/>
      </c>
      <c r="AZ613">
        <f>IFERROR(INDEX(TIMESHEET!$A$1:$AI$5000,MATCH(PAYROLL!D613,TIMESHEET!A$1:A$500,0),MATCH("T603",TIMESHEET!$2:$2,0)),0)</f>
        <v/>
      </c>
      <c r="BA613">
        <f>IFERROR(INDEX(TIMESHEET!$A$1:$AI$5000,MATCH(PAYROLL!D613,TIMESHEET!A$1:A$500,0),MATCH("T611",TIMESHEET!$2:$2,0)),0)</f>
        <v/>
      </c>
      <c r="BB613">
        <f>IFERROR(INDEX(TIMESHEET!$A$1:$AI$5000,MATCH(PAYROLL!D613,TIMESHEET!A$1:A$500,0),MATCH("T612",TIMESHEET!$2:$2,0)),0)</f>
        <v/>
      </c>
      <c r="BC613">
        <f>IFERROR(INDEX(TIMESHEET!$A$1:$AI$5000,MATCH(PAYROLL!D613,TIMESHEET!A$1:A$500,0),MATCH("T613",TIMESHEET!$2:$2,0)),0)</f>
        <v/>
      </c>
      <c r="BD613">
        <f>IFERROR(INDEX(TIMESHEET!$A$1:$AI$5000,MATCH(PAYROLL!D613,TIMESHEET!A$1:A$500,0),MATCH("T500",TIMESHEET!$2:$2,0)),0)</f>
        <v/>
      </c>
      <c r="BE613">
        <f>IFERROR(IF(LEFT(INDEX(PIS!O$1:O$500,MATCH(D613,PIS!C$1:C$500)),1)="M",T613/AD613/8*(AW613+AX613*1.5+AY613*2+AZ613*3+BA613*2.1+BB613*2.7+BC613*3.9+BD613*0.3),T613/8*(AW613+AX613*1.5+AY613*2+AZ613*3+BA613*2.1+BB613*2.7+BC613*3.9+BD613*0.3)),0)</f>
        <v/>
      </c>
      <c r="BF613">
        <f>IFERROR(INDEX(ADJ!$A$1:$BZ$1000,MATCH(PAYROLL!$D613,ADJ!A$1:A$500,0),MATCH(PAYROLL!BF$2,ADJ!$2:$2,0)),0)</f>
        <v/>
      </c>
      <c r="BG613">
        <f>IFERROR(INDEX(ADJ!$A$1:$BZ$1000,MATCH(PAYROLL!D613,ADJ!A$1:A$500,0),MATCH(PAYROLL!BG$2,ADJ!$2:$2,0)),0)</f>
        <v/>
      </c>
      <c r="BH613">
        <f>IFERROR(INDEX(ADJ!$A$1:$BZ$1000,MATCH(PAYROLL!D613,ADJ!A$1:A$500,0),MATCH(PAYROLL!BH$2,ADJ!$2:$2,0)),0)</f>
        <v/>
      </c>
      <c r="BI613">
        <f>IFERROR(INDEX(ADJ!$A$1:$BZ$1000,MATCH(PAYROLL!D613,ADJ!A$1:A$500,0),MATCH(PAYROLL!BI$2,ADJ!$2:$2,0)),0)</f>
        <v/>
      </c>
      <c r="BJ613">
        <f>IFERROR(INDEX(ADJ!$A$1:$BZ$1000,MATCH(PAYROLL!D613,ADJ!A$1:A$500,0),MATCH(PAYROLL!BJ$2,ADJ!$2:$2,0)),0)</f>
        <v/>
      </c>
      <c r="BK613">
        <f>SUM(BF613:BJ613)</f>
        <v/>
      </c>
      <c r="BL613">
        <f>IFERROR(INDEX(ADJ!$A$1:$BZ$1000,MATCH(PAYROLL!D613,ADJ!A$1:A$500,0),MATCH(PAYROLL!BL$2,ADJ!$2:$2,0)),0)</f>
        <v/>
      </c>
      <c r="BM613">
        <f>IFERROR(INDEX(ADJ!$A$1:$BZ$1000,MATCH(PAYROLL!D613,ADJ!A$1:A$500,0),MATCH(PAYROLL!BM$2,ADJ!$2:$2,0)),0)</f>
        <v/>
      </c>
      <c r="BN613">
        <f>IFERROR(INDEX(ADJ!$A$1:$BZ$1000,MATCH(PAYROLL!D613,ADJ!A$1:A$500,0),MATCH(PAYROLL!BN$2,ADJ!$2:$2,0)),0)</f>
        <v/>
      </c>
      <c r="BO613">
        <f>IFERROR(INDEX(ADJ!$A$1:$BZ$1000,MATCH(PAYROLL!D613,ADJ!A$1:A$500,0),MATCH(PAYROLL!BO$2,ADJ!$2:$2,0)),0)</f>
        <v/>
      </c>
      <c r="BP613">
        <f>SUM(AM613,AV613,BE613,BK613,BL613:BO613)</f>
        <v/>
      </c>
      <c r="BQ613">
        <f>BO613</f>
        <v/>
      </c>
      <c r="BR613">
        <f>IFERROR(ROUND(IF(LEFT(INDEX(PIS!O$1:O$500,MATCH(D613,PIS!C$1:C$500)),1)="D",T613/8*(BD613*0.3),IF(LEFT(INDEX(PIS!O$1:O$500,MATCH(D613,PIS!C$1:C$500)),1)="H",T613*($BD613*0.3),T613/$AD613/8*($BD613*0.3))),0),0)</f>
        <v/>
      </c>
      <c r="BS613">
        <f>IF(AP613&lt;1,0,MIN(AP613,730000))</f>
        <v/>
      </c>
      <c r="BT613">
        <f>IFERROR(ROUND((BE613-SUM(AW613:BC613)*T613/AD613/8),0)-BR613,0)</f>
        <v/>
      </c>
      <c r="BU613">
        <f>AO613</f>
        <v/>
      </c>
      <c r="BV613">
        <f>SUM(BQ613:BU613)</f>
        <v/>
      </c>
      <c r="BW613">
        <f>BP613-BV613</f>
        <v/>
      </c>
      <c r="BX613">
        <f>IFERROR(IF(RIGHT(INDEX(PIS!O$1:O$500,MATCH(D613,PIS!C$1:C$500)),5)="Gross",MIN(U613+V613,VLOOKUP("R700",TSC!B:C,2,0)*VLOOKUP("R101",TSC!B:C,2,0))*VLOOKUP("R701",TSC!B:C,2,0)%,0),0)</f>
        <v/>
      </c>
      <c r="BY613">
        <f>IFERROR(IF(RIGHT(INDEX(PIS!O$1:O$500,MATCH(D613,PIS!C$1:C$500)),5)="Gross",MIN(U613+V613,VLOOKUP("R700",TSC!B:C,2,0)*VLOOKUP("R101",TSC!B:C,2,0))*VLOOKUP("T704",TSC!B:C,2,0)%,0),0)</f>
        <v/>
      </c>
      <c r="BZ613">
        <f>IFERROR(IF(RIGHT(INDEX(PIS!O$1:O$500,MATCH(D613,PIS!C$1:C$500)),5)="Gross",MIN(U613+V613,VLOOKUP("R700",TSC!B:C,2,0)*VLOOKUP("1",TSC!F:G,2,0))*VLOOKUP("T705",TSC!B:C,2,0)%,0),0)</f>
        <v/>
      </c>
      <c r="CA613">
        <f>IFERROR(INDEX(ADJ!$A$1:$BZ$1000,MATCH(PAYROLL!D613,ADJ!A$1:A$500,0),MATCH(PAYROLL!CA$2,ADJ!$2:$2,0)),0)</f>
        <v/>
      </c>
      <c r="CB613">
        <f>IFERROR(INDEX(ADJ!$A$1:$BZ$1000,MATCH(PAYROLL!D613,ADJ!A$1:A$500,0),MATCH(PAYROLL!CB$2,ADJ!$2:$2,0)),0)</f>
        <v/>
      </c>
      <c r="CC613">
        <f>SUM(BX613:CB613)</f>
        <v/>
      </c>
      <c r="CD613">
        <f>IFERROR(INDEX(PIS!$A$1:$BZ$1000,MATCH(PAYROLL!D613,PIS!C$1:C$500,0),MATCH(PAYROLL!CD$1,PIS!$1:$1,0)),0)</f>
        <v/>
      </c>
      <c r="CE613">
        <f>IFERROR(IF(OR(INDEX(PIS!P$1:P$500,MATCH(D613,PIS!C$1:C$500,0))="LT2",INDEX(PIS!P$1:P$500,MATCH(D613,PIS!C$1:C$500,0))="P10"),0,SUM(CC613,CD613*VLOOKUP("R601",TSC!B:C,2,0),VLOOKUP("R602",TSC!B:C,2,0))),0)</f>
        <v/>
      </c>
      <c r="CF613">
        <f>MAX(BW613-CE613,0)</f>
        <v/>
      </c>
      <c r="CG613">
        <f>IFERROR(IF(OR(RIGHT(INDEX(PIS!P$1:P$500,MATCH(D613,PIS!C$1:C$500)),5)="P10",RIGHT(INDEX(PIS!P$1:P$500,MATCH(D613,PIS!C$1:C$500)),5)="CK"),0,IF(CF613&lt;=5000000,CF613*5%,IF(CF613&lt;=10000000,CF613*10%-250000,IF(CF613&lt;=18000000,CF613*15%-750000,IF(CF613&lt;=32000000,CF613*20%-1650000,IF(CF613&lt;=52000000,CF613*25%-3250000,IF(CF613&lt;=80000000,BH613*30%-5850000,CF613*35%-9850000))))))),0)</f>
        <v/>
      </c>
      <c r="CH613">
        <f>IFERROR(IF(OR(INDEX(PIS!P$1:P$500,MATCH(D613,PIS!C$1:C$500))="LT",INDEX(PIS!P$1:P$500,MATCH(D613,PIS!C$1:C$500))="CK"),0,IF(CF613&lt;2000000,0,CF613*10%)),0)</f>
        <v/>
      </c>
      <c r="CI613">
        <f>IFERROR(INDEX(ADJ!$A$1:$BZ$1000,MATCH(PAYROLL!D613,ADJ!A$1:A$500,0),MATCH(PAYROLL!CI$2,ADJ!$2:$2,0)),0)</f>
        <v/>
      </c>
      <c r="CJ613">
        <f>IFERROR(INDEX(ADJ!$A$1:$BZ$1000,MATCH(PAYROLL!D613,ADJ!A$1:A$500,0),MATCH(PAYROLL!CJ$2,ADJ!$2:$2,0)),0)</f>
        <v/>
      </c>
      <c r="CK613">
        <f>IFERROR(INDEX(ADJ!$A$1:$BZ$1000,MATCH(PAYROLL!D613,ADJ!A$1:A$500,0),MATCH(PAYROLL!CK$2,ADJ!$2:$2,0)),0)</f>
        <v/>
      </c>
      <c r="CL613">
        <f>SUM(CG613:CK613)</f>
        <v/>
      </c>
      <c r="CM613">
        <f>ROUND(SUM(CH613:CK613),0)</f>
        <v/>
      </c>
      <c r="CN613">
        <f>IFERROR(INDEX(CSDA!D$1:D$500,MATCH($CN$2,CSDA!C$1:C$500,0))*INDEX(PIS!V$1:V$500,MATCH(D613,PIS!C$1:C$500))+INDEX(ADJ!$A$1:$BZ$1000,MATCH(PAYROLL!D613,ADJ!A$1:A$500,0),MATCH(PAYROLL!CN$2,ADJ!$2:$2,0)),0)</f>
        <v/>
      </c>
      <c r="CO613">
        <f>IFERROR(INDEX(ADJ!$A$1:$BZ$1000,MATCH(PAYROLL!D613,ADJ!A$1:A$500,0),MATCH(PAYROLL!CO$2,ADJ!$2:$2,0)),0)</f>
        <v/>
      </c>
      <c r="CP613">
        <f>IFERROR(INDEX(ADJ!$A$1:$BZ$1000,MATCH(PAYROLL!D613,ADJ!A$1:A$500,0),MATCH(PAYROLL!CP$2,ADJ!$2:$2,0)),0)</f>
        <v/>
      </c>
      <c r="CQ613">
        <f>BP613-CL613-CI613-CM613-CN613-CO613-CP613-CC613</f>
        <v/>
      </c>
      <c r="CR613">
        <f>IFERROR(IF(RIGHT(INDEX(PIS!O$1:O$500,MATCH(D613,PIS!C$1:C$500,0)),5)="Gross",MIN(U613+V613,VLOOKUP("R700",TSC!B:C,2,0)*VLOOKUP("R101",TSC!B:C,2,0))*(VLOOKUP("T711",TSC!B:C,2,0)+VLOOKUP("T712",TSC!B:C,2,0))%,MIN(T613+V613,VLOOKUP("R700",TSC!B:C,2,0)*VLOOKUP("R101",TSC!B:C,2,0))*(VLOOKUP("T711",TSC!B:C,2,0)+VLOOKUP("T712",TSC!B:C,2,0)+VLOOKUP("R701",TSC!B:C,2,0))%),0)</f>
        <v/>
      </c>
      <c r="CS613">
        <f>IFERROR(IF(RIGHT(INDEX(PIS!O$1:O$500,MATCH(D613,PIS!C$1:C$500,0)),5)="Gross",MIN(U613+V613,VLOOKUP("R700",TSC!B:C,2,0)*VLOOKUP("R101",TSC!B:C,2,0))*(VLOOKUP("T714",TSC!B:C,2,0))%,MIN(T613+V613,VLOOKUP("R700",TSC!B:C,2,0)*VLOOKUP("R101",TSC!B:C,2,0))*(VLOOKUP("T704",TSC!B:C,2,0)+VLOOKUP("T714",TSC!B:C,2,0))%),0)</f>
        <v/>
      </c>
      <c r="CT613">
        <f>IFERROR(IF(RIGHT(INDEX(PIS!O$1:O$500,MATCH(D613,PIS!C$1:C$500,0)),5)="Gross",MIN(U613+V613,VLOOKUP("R700",TSC!B:C,2,0)*VLOOKUP("R101",TSC!B:C,2,0))*VLOOKUP("T705",TSC!B:C,2,0)%,MIN(T613+V613,VLOOKUP("R700",TSC!B:C,2,0)*VLOOKUP("R101",TSC!B:C,2,0))*VLOOKUP("T705",TSC!B:C,2,0)%),0)</f>
        <v/>
      </c>
      <c r="CU613">
        <f>IFERROR(IF(RIGHT(INDEX(PIS!O$1:O$500,MATCH(D613,PIS!C$1:C$500,0)),5)="Gross",MIN(U613+V613,VLOOKUP("R700",TSC!B:C,2,0)*VLOOKUP("R101",TSC!B:C,2,0))*(VLOOKUP("T713",TSC!B:C,2,0))%,MIN(T613+V613,VLOOKUP("R700",TSC!B:C,2,0)*VLOOKUP("R101",TSC!B:C,2,0))*(VLOOKUP("T713",TSC!B:C,2,0))%),0)</f>
        <v/>
      </c>
      <c r="CV613">
        <f>IFERROR(INDEX(ADJ!$A$1:$BZ$1000,MATCH(PAYROLL!D613,ADJ!A$1:A$500,0),MATCH(PAYROLL!CV$2,ADJ!$2:$2,0)),0)</f>
        <v/>
      </c>
      <c r="CW613">
        <f>IFERROR(INDEX(ADJ!$A$1:$BZ$1000,MATCH(PAYROLL!D613,ADJ!A$1:A$500,0),MATCH(PAYROLL!CW$2,ADJ!$2:$2,0)),0)</f>
        <v/>
      </c>
      <c r="CX613">
        <f>SUM(CR613:CW613)</f>
        <v/>
      </c>
      <c r="CY613">
        <f>ROUND(IF(CR613&gt;0,T613+V613*VLOOKUP("R202",TSC!$B$1:$C$500,2,0),0),0)</f>
        <v/>
      </c>
      <c r="CZ613">
        <f>IFERROR(INDEX(CSDA!D$1:D$500,MATCH($CZ$2,CSDA!C$1:C$500,0)),0)</f>
        <v/>
      </c>
      <c r="DA613">
        <f>ROUND(T613*0.7%,0)</f>
        <v/>
      </c>
      <c r="DB613">
        <f>ROUND(T613/12,0)</f>
        <v/>
      </c>
      <c r="DC613">
        <f ref="DC613" t="array">IFERROR(INDEX(CSDA!D$1:D$500,MATCH("Trích giữ"&amp;PAYROLL!DC$2,CSDA!A$1:A$500&amp;CSDA!C$1:C$500,0)),0)</f>
        <v/>
      </c>
      <c r="DD613">
        <f ref="DD613" t="array">IFERROR(INDEX(CSDA!D$1:D$500,MATCH("Trích giữ"&amp;PAYROLL!DD$2,CSDA!A$1:A$500&amp;CSDA!C$1:C$500,0)),0)</f>
        <v/>
      </c>
      <c r="DE613">
        <f ref="DE613" t="array">IFERROR(INDEX(CSDA!D$1:D$500,MATCH("Trích giữ"&amp;PAYROLL!DE$2,CSDA!A$1:A$500&amp;CSDA!C$1:C$500,0)),0)</f>
        <v/>
      </c>
      <c r="DF613">
        <f>IFERROR(INDEX(CSDA!D$1:D$500,MATCH(PAYROLL!DF$2,CSDA!C$1:C$500,0)),0)</f>
        <v/>
      </c>
      <c r="DG613">
        <f ref="DG613" t="array">IFERROR(INDEX(CSDA!D$1:D$500,MATCH("Trích giữ"&amp;PAYROLL!DG$2,CSDA!A$1:A$500&amp;CSDA!C$1:C$500,0)),0)</f>
        <v/>
      </c>
      <c r="DH613">
        <f>ROUND(T613/26,0)</f>
        <v/>
      </c>
      <c r="DI613">
        <f ref="DI613" t="array">IFERROR(INDEX(CSDA!D$1:D$500,MATCH("Trích giữ"&amp;PAYROLL!DI$2,CSDA!A$1:A$500&amp;CSDA!C$1:C$500,0)),0)</f>
        <v/>
      </c>
      <c r="DJ613">
        <f>IF(U613=0,T613*21.5%-BL613,0)</f>
        <v/>
      </c>
      <c r="DK613">
        <f ref="DK613" t="array">IFERROR(INDEX(CSDA!D$1:D$500,MATCH("Trích giữ"&amp;PAYROLL!DK$2,CSDA!A$1:A$500&amp;CSDA!C$1:C$500,0)),0)</f>
        <v/>
      </c>
      <c r="DL613">
        <f>IFERROR(INDEX(CSDA!D$1:D$500,MATCH(PAYROLL!DL$2,CSDA!C$1:C$500,0))/12,0)</f>
        <v/>
      </c>
      <c r="DM613">
        <f>SUM(DB613:DL613)</f>
        <v/>
      </c>
      <c r="DN613">
        <f>IFERROR(INDEX(ADJ!$A$1:$BZ$1000,MATCH(PAYROLL!D613,ADJ!A$1:A$500,0),MATCH(PAYROLL!DN$2,ADJ!$2:$2,0)),0)</f>
        <v/>
      </c>
      <c r="DO613">
        <f>IFERROR(SUM(BP613,DM613:DN613,CX613:DA613)-DT613,0)</f>
        <v/>
      </c>
      <c r="DP613">
        <f ref="DP613" t="array">SUM(BW613*IFERROR(INDEX(CSDA!D$1:D$500,MATCH(BW$2,CSDA!C$1:C$500,0)),0)%,CX613*IFERROR(INDEX(CSDA!D$1:D$500,MATCH(CX$2,CSDA!C$1:C$500,0)),0)%,DA613*IFERROR(INDEX(CSDA!D$1:D$500,MATCH(DA$2,CSDA!C$1:C$500,0)),0)%,DB613*IFERROR(INDEX(CSDA!D$1:D$500,MATCH(DB$2,CSDA!C$1:C$500,0)),0)%,DF613*IFERROR(INDEX(CSDA!D$1:D$500,MATCH("Phí dịch vụ"&amp;PAYROLL!DF$2,CSDA!A$1:A$500&amp;CSDA!C$1:C$500,0)),0)%,DC613*IFERROR(INDEX(CSDA!D$1:D$500,MATCH("Phí dịch vụ"&amp;PAYROLL!DC$2,CSDA!A$1:A$500&amp;CSDA!C$1:C$500,0)),0)%,DH613*IFERROR(INDEX(CSDA!D$1:D$500,MATCH("Phí dịch vụ"&amp;PAYROLL!DH$2,CSDA!A$1:A$500&amp;CSDA!C$1:C$500,0)),0)%,DJ613*IFERROR(INDEX(CSDA!D$1:D$500,MATCH("Phí dịch vụ"&amp;PAYROLL!DJ$2,CSDA!A$1:A$500&amp;CSDA!C$1:C$500,0)),0)%,BN613*IFERROR(INDEX(CSDA!D$1:D$500,MATCH(BN$2,CSDA!C$1:C$500,0)),0)%)-BN613*7%</f>
        <v/>
      </c>
      <c r="DQ613">
        <f>IFERROR(INDEX(ADJ!$A$1:$BZ$1000,MATCH(PAYROLL!D613,ADJ!A$1:A$500,0),MATCH(PAYROLL!DQ$2,ADJ!$2:$2,0)),0)</f>
        <v/>
      </c>
      <c r="DR613">
        <f>IFERROR(INDEX(ADJ!$A$1:$BZ$1000,MATCH(PAYROLL!D613,ADJ!A$1:A$500,0),MATCH(PAYROLL!DR$2,ADJ!$2:$2,0)),0)</f>
        <v/>
      </c>
      <c r="DS613">
        <f>SUM(DP613:DR613)</f>
        <v/>
      </c>
      <c r="DT613">
        <f>EK613</f>
        <v/>
      </c>
      <c r="DU613">
        <f>SUM(DO613:DR613)</f>
        <v/>
      </c>
      <c r="DV613">
        <f>ROUND(DU613*0.1,0)</f>
        <v/>
      </c>
      <c r="DW613">
        <f>DU613+DV613</f>
        <v/>
      </c>
      <c r="DZ613">
        <f>IFERROR(INDEX(ADJ!$A$1:$BZ$1000,MATCH(PAYROLL!$D613,ADJ!A$1:A$500,0),MATCH(PAYROLL!DZ$2,ADJ!$2:$2,0)),0)</f>
        <v/>
      </c>
      <c r="EA613">
        <f>IFERROR(INDEX(ADJ!$A$1:$BZ$1000,MATCH(PAYROLL!$D613,ADJ!A$1:A$500,0),MATCH(PAYROLL!EA$2,ADJ!$2:$2,0)),0)</f>
        <v/>
      </c>
      <c r="EB613">
        <f>IFERROR(INDEX(ADJ!$A$1:$BZ$1000,MATCH(PAYROLL!$D613,ADJ!A$1:A$500,0),MATCH(PAYROLL!EB$2,ADJ!$2:$2,0)),0)</f>
        <v/>
      </c>
      <c r="EC613">
        <f>IFERROR(INDEX(ADJ!$A$1:$BZ$1000,MATCH(PAYROLL!$D613,ADJ!A$1:A$500,0),MATCH(PAYROLL!EC$2,ADJ!$2:$2,0)),0)</f>
        <v/>
      </c>
      <c r="ED613">
        <f>IFERROR(INDEX(ADJ!$A$1:$BZ$1000,MATCH(PAYROLL!$D613,ADJ!A$1:A$500,0),MATCH(PAYROLL!ED$2,ADJ!$2:$2,0)),0)</f>
        <v/>
      </c>
      <c r="EE613">
        <f>IFERROR(INDEX(ADJ!$A$1:$BZ$1000,MATCH(PAYROLL!$D613,ADJ!A$1:A$500,0),MATCH(PAYROLL!EE$2,ADJ!$2:$2,0)),0)</f>
        <v/>
      </c>
      <c r="EF613">
        <f>IFERROR(INDEX(ADJ!$A$1:$BZ$1000,MATCH(PAYROLL!$D613,ADJ!A$1:A$500,0),MATCH(PAYROLL!EF$2,ADJ!$2:$2,0)),0)</f>
        <v/>
      </c>
      <c r="EG613">
        <f>IFERROR(INDEX(ADJ!$A$1:$BZ$1000,MATCH(PAYROLL!$D613,ADJ!A$1:A$500,0),MATCH(PAYROLL!EG$2,ADJ!$2:$2,0)),0)</f>
        <v/>
      </c>
      <c r="EH613">
        <f>IFERROR(INDEX(ADJ!$A$1:$BZ$1000,MATCH(PAYROLL!$D613,ADJ!A$1:A$500,0),MATCH(PAYROLL!EH$2,ADJ!$2:$2,0)),0)</f>
        <v/>
      </c>
      <c r="EI613">
        <f>IFERROR(INDEX(ADJ!$A$1:$BZ$1000,MATCH(PAYROLL!D613,ADJ!A$1:A$500,0),MATCH(PAYROLL!EI$2,ADJ!$2:$2,0)),0)</f>
        <v/>
      </c>
      <c r="EJ613">
        <f>IFERROR(INDEX(ADJ!$A$1:$BZ$1000,MATCH(PAYROLL!$D613,ADJ!A$1:A$500,0),MATCH(PAYROLL!EJ$2,ADJ!$2:$2,0)),0)</f>
        <v/>
      </c>
      <c r="EK613">
        <f>SUM(DZ613:EJ613)</f>
        <v/>
      </c>
    </row>
    <row r="614">
      <c r="A614" t="n">
        <v>612</v>
      </c>
      <c r="B614" t="inlineStr">
        <is>
          <t>Nguyễn Hữu Nghị</t>
        </is>
      </c>
      <c r="D614" t="inlineStr">
        <is>
          <t>157019-01</t>
        </is>
      </c>
      <c r="S614">
        <f>IFERROR(INDEX(PIS!$A$1:$BZ$1000,MATCH($D614,PIS!C$1:C$500,0),MATCH("Lương CB tháng trước",PIS!$1:$1,0)),0)</f>
        <v/>
      </c>
      <c r="T614">
        <f>IFERROR(INDEX(PIS!$A$1:$BZ$1000,MATCH($D614,PIS!C$1:C$500,0),MATCH("Lương CB hiện tại",PIS!$1:$1,0)),0)</f>
        <v/>
      </c>
      <c r="U614">
        <f>IFERROR(INDEX(PIS!$A$1:$BZ$1000,MATCH($D614,PIS!C$1:C$500,0),MATCH("Lương đóng BHBB",PIS!$1:$1,0)),0)</f>
        <v/>
      </c>
      <c r="V614">
        <f>IFERROR(INDEX(PIS!$A$1:$BZ$1000,MATCH($D614,PIS!C$1:C$500,0),MATCH(V$2,PIS!$2:$2,0)),0)</f>
        <v/>
      </c>
      <c r="W614">
        <f>IFERROR(INDEX(PIS!$A$1:$BZ$1000,MATCH($D614,PIS!C$1:C$500,0),MATCH(W$2,PIS!$2:$2,0)),0)</f>
        <v/>
      </c>
      <c r="X614">
        <f>IFERROR(INDEX(PIS!$A$1:$BZ$1000,MATCH($D614,PIS!C$1:C$500,0),MATCH(X$2,PIS!$2:$2,0)),0)</f>
        <v/>
      </c>
      <c r="Y614">
        <f>IFERROR(INDEX(PIS!$A$1:$BZ$1000,MATCH($D614,PIS!C$1:C$500,0),MATCH(Y$2,PIS!$2:$2,0)),0)</f>
        <v/>
      </c>
      <c r="Z614">
        <f>IFERROR(INDEX(PIS!$A$1:$BZ$1000,MATCH($D614,PIS!C$1:C$500,0),MATCH(Z$2,PIS!$2:$2,0)),0)</f>
        <v/>
      </c>
      <c r="AA614">
        <f>IFERROR(INDEX(PIS!$A$1:$BZ$1000,MATCH($D614,PIS!C$1:C$500,0),MATCH(AA$2,PIS!$2:$2,0)),0)</f>
        <v/>
      </c>
      <c r="AB614">
        <f>IFERROR(INDEX(PIS!$A$1:$BZ$1000,MATCH($D614,PIS!C$1:C$500,0),MATCH(AB$2,PIS!$2:$2,0)),0)</f>
        <v/>
      </c>
      <c r="AC614">
        <f>SUM(V614:AB614)</f>
        <v/>
      </c>
      <c r="AD614">
        <f>IFERROR(INDEX(TIMESHEET!$A$1:$AI$5000,MATCH($D614,TIMESHEET!A$1:A$500,0),MATCH("T100",TIMESHEET!$2:$2,0))-2,0)</f>
        <v/>
      </c>
      <c r="AE614">
        <f>IFERROR(INDEX(TIMESHEET!$A$1:$AI$5000,MATCH($D614,TIMESHEET!A$1:A$500,0),MATCH("T202",TIMESHEET!$2:$2,0)),0)</f>
        <v/>
      </c>
      <c r="AF614">
        <f>IFERROR(INDEX(TIMESHEET!$A$1:$AI$5000,MATCH($D614,TIMESHEET!A$1:A$500,0),MATCH("T302",TIMESHEET!$2:$2,0)),0)</f>
        <v/>
      </c>
      <c r="AG614">
        <f>IFERROR(INDEX(TIMESHEET!$A$1:$AI$5000,MATCH($D614,TIMESHEET!A$1:A$500,0),MATCH("T406",TIMESHEET!$2:$2,0)),0)</f>
        <v/>
      </c>
      <c r="AH614">
        <f>AE614+AG614</f>
        <v/>
      </c>
      <c r="AI614">
        <f>IFERROR(INDEX(TIMESHEET!$A$1:$AI$5000,MATCH($D614,TIMESHEET!A$1:A$500,0),MATCH("T701",TIMESHEET!$2:$2,0)),0)</f>
        <v/>
      </c>
      <c r="AJ614">
        <f>IFERROR(INDEX(TIMESHEET!$A$1:$AI$5000,MATCH($D614,TIMESHEET!B$1:B$500,0),MATCH("T320",TIMESHEET!$2:$2,0)),0)</f>
        <v/>
      </c>
      <c r="AK614">
        <f>IFERROR(IF(LEFT(INDEX(PIS!O$1:O$500,MATCH(D614,PIS!C$1:C$500)),1)="M",T614/AD614*SUM(AE614:AG614),T614*AD614),0)</f>
        <v/>
      </c>
      <c r="AL614">
        <f>IFERROR(INDEX(ADJ!$A$1:$BZ$1000,MATCH(PAYROLL!D614,ADJ!A$1:A$500,0),MATCH(PAYROLL!AL$2,ADJ!$2:$2,0)),0)</f>
        <v/>
      </c>
      <c r="AM614">
        <f>SUM(AK614:AL614)</f>
        <v/>
      </c>
      <c r="AN614">
        <f>IFERROR(ROUND(V614/$AD614*$AH614,0),0)</f>
        <v/>
      </c>
      <c r="AO614">
        <f>IFERROR(ROUND(W614/$AD614*$AH614,0),0)</f>
        <v/>
      </c>
      <c r="AP614">
        <f>IFERROR(ROUND(X614/$AD614*$AE614,0),0)</f>
        <v/>
      </c>
      <c r="AQ614">
        <f>IFERROR(ROUND(Y614/$AD614*$AH614,0),0)</f>
        <v/>
      </c>
      <c r="AR614">
        <f>IFERROR(ROUND(Z614/$AD614*$AH614,0),0)</f>
        <v/>
      </c>
      <c r="AS614">
        <f>IFERROR(ROUND(AA614/$AD614*$AH614,0),0)</f>
        <v/>
      </c>
      <c r="AT614">
        <f>IFERROR(IF((AE614+AF614+AG614)&gt;13,AB614,ROUND(AB614/AD614*AH614,0)),0)</f>
        <v/>
      </c>
      <c r="AU614">
        <f>IFERROR(INDEX(ADJ!$A$1:$BZ$1000,MATCH(PAYROLL!D614,ADJ!A$1:A$500,0),MATCH(PAYROLL!AU$2,ADJ!$2:$2,0)),0)</f>
        <v/>
      </c>
      <c r="AV614">
        <f>ROUND(SUM(AN614:AU614),0)</f>
        <v/>
      </c>
      <c r="AW614">
        <f>IFERROR(INDEX(TIMESHEET!$A$1:$AI$5000,MATCH(PAYROLL!D614,TIMESHEET!A$1:A$500,0),MATCH("T620",TIMESHEET!$2:$2,0)),0)</f>
        <v/>
      </c>
      <c r="AX614">
        <f>IFERROR(INDEX(TIMESHEET!$A$1:$AI$5000,MATCH(PAYROLL!D614,TIMESHEET!A$1:A$500,0),MATCH("T601",TIMESHEET!$2:$2,0)),0)</f>
        <v/>
      </c>
      <c r="AY614">
        <f>IFERROR(INDEX(TIMESHEET!$A$1:$AI$5000,MATCH(PAYROLL!D614,TIMESHEET!A$1:A$500,0),MATCH("T602",TIMESHEET!$2:$2,0)),0)</f>
        <v/>
      </c>
      <c r="AZ614">
        <f>IFERROR(INDEX(TIMESHEET!$A$1:$AI$5000,MATCH(PAYROLL!D614,TIMESHEET!A$1:A$500,0),MATCH("T603",TIMESHEET!$2:$2,0)),0)</f>
        <v/>
      </c>
      <c r="BA614">
        <f>IFERROR(INDEX(TIMESHEET!$A$1:$AI$5000,MATCH(PAYROLL!D614,TIMESHEET!A$1:A$500,0),MATCH("T611",TIMESHEET!$2:$2,0)),0)</f>
        <v/>
      </c>
      <c r="BB614">
        <f>IFERROR(INDEX(TIMESHEET!$A$1:$AI$5000,MATCH(PAYROLL!D614,TIMESHEET!A$1:A$500,0),MATCH("T612",TIMESHEET!$2:$2,0)),0)</f>
        <v/>
      </c>
      <c r="BC614">
        <f>IFERROR(INDEX(TIMESHEET!$A$1:$AI$5000,MATCH(PAYROLL!D614,TIMESHEET!A$1:A$500,0),MATCH("T613",TIMESHEET!$2:$2,0)),0)</f>
        <v/>
      </c>
      <c r="BD614">
        <f>IFERROR(INDEX(TIMESHEET!$A$1:$AI$5000,MATCH(PAYROLL!D614,TIMESHEET!A$1:A$500,0),MATCH("T500",TIMESHEET!$2:$2,0)),0)</f>
        <v/>
      </c>
      <c r="BE614">
        <f>IFERROR(IF(LEFT(INDEX(PIS!O$1:O$500,MATCH(D614,PIS!C$1:C$500)),1)="M",T614/AD614/8*(AW614+AX614*1.5+AY614*2+AZ614*3+BA614*2.1+BB614*2.7+BC614*3.9+BD614*0.3),T614/8*(AW614+AX614*1.5+AY614*2+AZ614*3+BA614*2.1+BB614*2.7+BC614*3.9+BD614*0.3)),0)</f>
        <v/>
      </c>
      <c r="BF614">
        <f>IFERROR(INDEX(ADJ!$A$1:$BZ$1000,MATCH(PAYROLL!$D614,ADJ!A$1:A$500,0),MATCH(PAYROLL!BF$2,ADJ!$2:$2,0)),0)</f>
        <v/>
      </c>
      <c r="BG614">
        <f>IFERROR(INDEX(ADJ!$A$1:$BZ$1000,MATCH(PAYROLL!D614,ADJ!A$1:A$500,0),MATCH(PAYROLL!BG$2,ADJ!$2:$2,0)),0)</f>
        <v/>
      </c>
      <c r="BH614">
        <f>IFERROR(INDEX(ADJ!$A$1:$BZ$1000,MATCH(PAYROLL!D614,ADJ!A$1:A$500,0),MATCH(PAYROLL!BH$2,ADJ!$2:$2,0)),0)</f>
        <v/>
      </c>
      <c r="BI614">
        <f>IFERROR(INDEX(ADJ!$A$1:$BZ$1000,MATCH(PAYROLL!D614,ADJ!A$1:A$500,0),MATCH(PAYROLL!BI$2,ADJ!$2:$2,0)),0)</f>
        <v/>
      </c>
      <c r="BJ614">
        <f>IFERROR(INDEX(ADJ!$A$1:$BZ$1000,MATCH(PAYROLL!D614,ADJ!A$1:A$500,0),MATCH(PAYROLL!BJ$2,ADJ!$2:$2,0)),0)</f>
        <v/>
      </c>
      <c r="BK614">
        <f>SUM(BF614:BJ614)</f>
        <v/>
      </c>
      <c r="BL614">
        <f>IFERROR(INDEX(ADJ!$A$1:$BZ$1000,MATCH(PAYROLL!D614,ADJ!A$1:A$500,0),MATCH(PAYROLL!BL$2,ADJ!$2:$2,0)),0)</f>
        <v/>
      </c>
      <c r="BM614">
        <f>IFERROR(INDEX(ADJ!$A$1:$BZ$1000,MATCH(PAYROLL!D614,ADJ!A$1:A$500,0),MATCH(PAYROLL!BM$2,ADJ!$2:$2,0)),0)</f>
        <v/>
      </c>
      <c r="BN614">
        <f>IFERROR(INDEX(ADJ!$A$1:$BZ$1000,MATCH(PAYROLL!D614,ADJ!A$1:A$500,0),MATCH(PAYROLL!BN$2,ADJ!$2:$2,0)),0)</f>
        <v/>
      </c>
      <c r="BO614">
        <f>IFERROR(INDEX(ADJ!$A$1:$BZ$1000,MATCH(PAYROLL!D614,ADJ!A$1:A$500,0),MATCH(PAYROLL!BO$2,ADJ!$2:$2,0)),0)</f>
        <v/>
      </c>
      <c r="BP614">
        <f>SUM(AM614,AV614,BE614,BK614,BL614:BO614)</f>
        <v/>
      </c>
      <c r="BQ614">
        <f>BO614</f>
        <v/>
      </c>
      <c r="BR614">
        <f>IFERROR(ROUND(IF(LEFT(INDEX(PIS!O$1:O$500,MATCH(D614,PIS!C$1:C$500)),1)="D",T614/8*(BD614*0.3),IF(LEFT(INDEX(PIS!O$1:O$500,MATCH(D614,PIS!C$1:C$500)),1)="H",T614*($BD614*0.3),T614/$AD614/8*($BD614*0.3))),0),0)</f>
        <v/>
      </c>
      <c r="BS614">
        <f>IF(AP614&lt;1,0,MIN(AP614,730000))</f>
        <v/>
      </c>
      <c r="BT614">
        <f>IFERROR(ROUND((BE614-SUM(AW614:BC614)*T614/AD614/8),0)-BR614,0)</f>
        <v/>
      </c>
      <c r="BU614">
        <f>AO614</f>
        <v/>
      </c>
      <c r="BV614">
        <f>SUM(BQ614:BU614)</f>
        <v/>
      </c>
      <c r="BW614">
        <f>BP614-BV614</f>
        <v/>
      </c>
      <c r="BX614">
        <f>IFERROR(IF(RIGHT(INDEX(PIS!O$1:O$500,MATCH(D614,PIS!C$1:C$500)),5)="Gross",MIN(U614+V614,VLOOKUP("R700",TSC!B:C,2,0)*VLOOKUP("R101",TSC!B:C,2,0))*VLOOKUP("R701",TSC!B:C,2,0)%,0),0)</f>
        <v/>
      </c>
      <c r="BY614">
        <f>IFERROR(IF(RIGHT(INDEX(PIS!O$1:O$500,MATCH(D614,PIS!C$1:C$500)),5)="Gross",MIN(U614+V614,VLOOKUP("R700",TSC!B:C,2,0)*VLOOKUP("R101",TSC!B:C,2,0))*VLOOKUP("T704",TSC!B:C,2,0)%,0),0)</f>
        <v/>
      </c>
      <c r="BZ614">
        <f>IFERROR(IF(RIGHT(INDEX(PIS!O$1:O$500,MATCH(D614,PIS!C$1:C$500)),5)="Gross",MIN(U614+V614,VLOOKUP("R700",TSC!B:C,2,0)*VLOOKUP("1",TSC!F:G,2,0))*VLOOKUP("T705",TSC!B:C,2,0)%,0),0)</f>
        <v/>
      </c>
      <c r="CA614">
        <f>IFERROR(INDEX(ADJ!$A$1:$BZ$1000,MATCH(PAYROLL!D614,ADJ!A$1:A$500,0),MATCH(PAYROLL!CA$2,ADJ!$2:$2,0)),0)</f>
        <v/>
      </c>
      <c r="CB614">
        <f>IFERROR(INDEX(ADJ!$A$1:$BZ$1000,MATCH(PAYROLL!D614,ADJ!A$1:A$500,0),MATCH(PAYROLL!CB$2,ADJ!$2:$2,0)),0)</f>
        <v/>
      </c>
      <c r="CC614">
        <f>SUM(BX614:CB614)</f>
        <v/>
      </c>
      <c r="CD614">
        <f>IFERROR(INDEX(PIS!$A$1:$BZ$1000,MATCH(PAYROLL!D614,PIS!C$1:C$500,0),MATCH(PAYROLL!CD$1,PIS!$1:$1,0)),0)</f>
        <v/>
      </c>
      <c r="CE614">
        <f>IFERROR(IF(OR(INDEX(PIS!P$1:P$500,MATCH(D614,PIS!C$1:C$500,0))="LT2",INDEX(PIS!P$1:P$500,MATCH(D614,PIS!C$1:C$500,0))="P10"),0,SUM(CC614,CD614*VLOOKUP("R601",TSC!B:C,2,0),VLOOKUP("R602",TSC!B:C,2,0))),0)</f>
        <v/>
      </c>
      <c r="CF614">
        <f>MAX(BW614-CE614,0)</f>
        <v/>
      </c>
      <c r="CG614">
        <f>IFERROR(IF(OR(RIGHT(INDEX(PIS!P$1:P$500,MATCH(D614,PIS!C$1:C$500)),5)="P10",RIGHT(INDEX(PIS!P$1:P$500,MATCH(D614,PIS!C$1:C$500)),5)="CK"),0,IF(CF614&lt;=5000000,CF614*5%,IF(CF614&lt;=10000000,CF614*10%-250000,IF(CF614&lt;=18000000,CF614*15%-750000,IF(CF614&lt;=32000000,CF614*20%-1650000,IF(CF614&lt;=52000000,CF614*25%-3250000,IF(CF614&lt;=80000000,BH614*30%-5850000,CF614*35%-9850000))))))),0)</f>
        <v/>
      </c>
      <c r="CH614">
        <f>IFERROR(IF(OR(INDEX(PIS!P$1:P$500,MATCH(D614,PIS!C$1:C$500))="LT",INDEX(PIS!P$1:P$500,MATCH(D614,PIS!C$1:C$500))="CK"),0,IF(CF614&lt;2000000,0,CF614*10%)),0)</f>
        <v/>
      </c>
      <c r="CI614">
        <f>IFERROR(INDEX(ADJ!$A$1:$BZ$1000,MATCH(PAYROLL!D614,ADJ!A$1:A$500,0),MATCH(PAYROLL!CI$2,ADJ!$2:$2,0)),0)</f>
        <v/>
      </c>
      <c r="CJ614">
        <f>IFERROR(INDEX(ADJ!$A$1:$BZ$1000,MATCH(PAYROLL!D614,ADJ!A$1:A$500,0),MATCH(PAYROLL!CJ$2,ADJ!$2:$2,0)),0)</f>
        <v/>
      </c>
      <c r="CK614">
        <f>IFERROR(INDEX(ADJ!$A$1:$BZ$1000,MATCH(PAYROLL!D614,ADJ!A$1:A$500,0),MATCH(PAYROLL!CK$2,ADJ!$2:$2,0)),0)</f>
        <v/>
      </c>
      <c r="CL614">
        <f>SUM(CG614:CK614)</f>
        <v/>
      </c>
      <c r="CM614">
        <f>ROUND(SUM(CH614:CK614),0)</f>
        <v/>
      </c>
      <c r="CN614">
        <f>IFERROR(INDEX(CSDA!D$1:D$500,MATCH($CN$2,CSDA!C$1:C$500,0))*INDEX(PIS!V$1:V$500,MATCH(D614,PIS!C$1:C$500))+INDEX(ADJ!$A$1:$BZ$1000,MATCH(PAYROLL!D614,ADJ!A$1:A$500,0),MATCH(PAYROLL!CN$2,ADJ!$2:$2,0)),0)</f>
        <v/>
      </c>
      <c r="CO614">
        <f>IFERROR(INDEX(ADJ!$A$1:$BZ$1000,MATCH(PAYROLL!D614,ADJ!A$1:A$500,0),MATCH(PAYROLL!CO$2,ADJ!$2:$2,0)),0)</f>
        <v/>
      </c>
      <c r="CP614">
        <f>IFERROR(INDEX(ADJ!$A$1:$BZ$1000,MATCH(PAYROLL!D614,ADJ!A$1:A$500,0),MATCH(PAYROLL!CP$2,ADJ!$2:$2,0)),0)</f>
        <v/>
      </c>
      <c r="CQ614">
        <f>BP614-CL614-CI614-CM614-CN614-CO614-CP614-CC614</f>
        <v/>
      </c>
      <c r="CR614">
        <f>IFERROR(IF(RIGHT(INDEX(PIS!O$1:O$500,MATCH(D614,PIS!C$1:C$500,0)),5)="Gross",MIN(U614+V614,VLOOKUP("R700",TSC!B:C,2,0)*VLOOKUP("R101",TSC!B:C,2,0))*(VLOOKUP("T711",TSC!B:C,2,0)+VLOOKUP("T712",TSC!B:C,2,0))%,MIN(T614+V614,VLOOKUP("R700",TSC!B:C,2,0)*VLOOKUP("R101",TSC!B:C,2,0))*(VLOOKUP("T711",TSC!B:C,2,0)+VLOOKUP("T712",TSC!B:C,2,0)+VLOOKUP("R701",TSC!B:C,2,0))%),0)</f>
        <v/>
      </c>
      <c r="CS614">
        <f>IFERROR(IF(RIGHT(INDEX(PIS!O$1:O$500,MATCH(D614,PIS!C$1:C$500,0)),5)="Gross",MIN(U614+V614,VLOOKUP("R700",TSC!B:C,2,0)*VLOOKUP("R101",TSC!B:C,2,0))*(VLOOKUP("T714",TSC!B:C,2,0))%,MIN(T614+V614,VLOOKUP("R700",TSC!B:C,2,0)*VLOOKUP("R101",TSC!B:C,2,0))*(VLOOKUP("T704",TSC!B:C,2,0)+VLOOKUP("T714",TSC!B:C,2,0))%),0)</f>
        <v/>
      </c>
      <c r="CT614">
        <f>IFERROR(IF(RIGHT(INDEX(PIS!O$1:O$500,MATCH(D614,PIS!C$1:C$500,0)),5)="Gross",MIN(U614+V614,VLOOKUP("R700",TSC!B:C,2,0)*VLOOKUP("R101",TSC!B:C,2,0))*VLOOKUP("T705",TSC!B:C,2,0)%,MIN(T614+V614,VLOOKUP("R700",TSC!B:C,2,0)*VLOOKUP("R101",TSC!B:C,2,0))*VLOOKUP("T705",TSC!B:C,2,0)%),0)</f>
        <v/>
      </c>
      <c r="CU614">
        <f>IFERROR(IF(RIGHT(INDEX(PIS!O$1:O$500,MATCH(D614,PIS!C$1:C$500,0)),5)="Gross",MIN(U614+V614,VLOOKUP("R700",TSC!B:C,2,0)*VLOOKUP("R101",TSC!B:C,2,0))*(VLOOKUP("T713",TSC!B:C,2,0))%,MIN(T614+V614,VLOOKUP("R700",TSC!B:C,2,0)*VLOOKUP("R101",TSC!B:C,2,0))*(VLOOKUP("T713",TSC!B:C,2,0))%),0)</f>
        <v/>
      </c>
      <c r="CV614">
        <f>IFERROR(INDEX(ADJ!$A$1:$BZ$1000,MATCH(PAYROLL!D614,ADJ!A$1:A$500,0),MATCH(PAYROLL!CV$2,ADJ!$2:$2,0)),0)</f>
        <v/>
      </c>
      <c r="CW614">
        <f>IFERROR(INDEX(ADJ!$A$1:$BZ$1000,MATCH(PAYROLL!D614,ADJ!A$1:A$500,0),MATCH(PAYROLL!CW$2,ADJ!$2:$2,0)),0)</f>
        <v/>
      </c>
      <c r="CX614">
        <f>SUM(CR614:CW614)</f>
        <v/>
      </c>
      <c r="CY614">
        <f>ROUND(IF(CR614&gt;0,T614+V614*VLOOKUP("R202",TSC!$B$1:$C$500,2,0),0),0)</f>
        <v/>
      </c>
      <c r="CZ614">
        <f>IFERROR(INDEX(CSDA!D$1:D$500,MATCH($CZ$2,CSDA!C$1:C$500,0)),0)</f>
        <v/>
      </c>
      <c r="DA614">
        <f>ROUND(T614*0.7%,0)</f>
        <v/>
      </c>
      <c r="DB614">
        <f>ROUND(T614/12,0)</f>
        <v/>
      </c>
      <c r="DC614">
        <f ref="DC614" t="array">IFERROR(INDEX(CSDA!D$1:D$500,MATCH("Trích giữ"&amp;PAYROLL!DC$2,CSDA!A$1:A$500&amp;CSDA!C$1:C$500,0)),0)</f>
        <v/>
      </c>
      <c r="DD614">
        <f ref="DD614" t="array">IFERROR(INDEX(CSDA!D$1:D$500,MATCH("Trích giữ"&amp;PAYROLL!DD$2,CSDA!A$1:A$500&amp;CSDA!C$1:C$500,0)),0)</f>
        <v/>
      </c>
      <c r="DE614">
        <f ref="DE614" t="array">IFERROR(INDEX(CSDA!D$1:D$500,MATCH("Trích giữ"&amp;PAYROLL!DE$2,CSDA!A$1:A$500&amp;CSDA!C$1:C$500,0)),0)</f>
        <v/>
      </c>
      <c r="DF614">
        <f>IFERROR(INDEX(CSDA!D$1:D$500,MATCH(PAYROLL!DF$2,CSDA!C$1:C$500,0)),0)</f>
        <v/>
      </c>
      <c r="DG614">
        <f ref="DG614" t="array">IFERROR(INDEX(CSDA!D$1:D$500,MATCH("Trích giữ"&amp;PAYROLL!DG$2,CSDA!A$1:A$500&amp;CSDA!C$1:C$500,0)),0)</f>
        <v/>
      </c>
      <c r="DH614">
        <f>ROUND(T614/26,0)</f>
        <v/>
      </c>
      <c r="DI614">
        <f ref="DI614" t="array">IFERROR(INDEX(CSDA!D$1:D$500,MATCH("Trích giữ"&amp;PAYROLL!DI$2,CSDA!A$1:A$500&amp;CSDA!C$1:C$500,0)),0)</f>
        <v/>
      </c>
      <c r="DJ614">
        <f>IF(U614=0,T614*21.5%-BL614,0)</f>
        <v/>
      </c>
      <c r="DK614">
        <f ref="DK614" t="array">IFERROR(INDEX(CSDA!D$1:D$500,MATCH("Trích giữ"&amp;PAYROLL!DK$2,CSDA!A$1:A$500&amp;CSDA!C$1:C$500,0)),0)</f>
        <v/>
      </c>
      <c r="DL614">
        <f>IFERROR(INDEX(CSDA!D$1:D$500,MATCH(PAYROLL!DL$2,CSDA!C$1:C$500,0))/12,0)</f>
        <v/>
      </c>
      <c r="DM614">
        <f>SUM(DB614:DL614)</f>
        <v/>
      </c>
      <c r="DN614">
        <f>IFERROR(INDEX(ADJ!$A$1:$BZ$1000,MATCH(PAYROLL!D614,ADJ!A$1:A$500,0),MATCH(PAYROLL!DN$2,ADJ!$2:$2,0)),0)</f>
        <v/>
      </c>
      <c r="DO614">
        <f>IFERROR(SUM(BP614,DM614:DN614,CX614:DA614)-DT614,0)</f>
        <v/>
      </c>
      <c r="DP614">
        <f ref="DP614" t="array">SUM(BW614*IFERROR(INDEX(CSDA!D$1:D$500,MATCH(BW$2,CSDA!C$1:C$500,0)),0)%,CX614*IFERROR(INDEX(CSDA!D$1:D$500,MATCH(CX$2,CSDA!C$1:C$500,0)),0)%,DA614*IFERROR(INDEX(CSDA!D$1:D$500,MATCH(DA$2,CSDA!C$1:C$500,0)),0)%,DB614*IFERROR(INDEX(CSDA!D$1:D$500,MATCH(DB$2,CSDA!C$1:C$500,0)),0)%,DF614*IFERROR(INDEX(CSDA!D$1:D$500,MATCH("Phí dịch vụ"&amp;PAYROLL!DF$2,CSDA!A$1:A$500&amp;CSDA!C$1:C$500,0)),0)%,DC614*IFERROR(INDEX(CSDA!D$1:D$500,MATCH("Phí dịch vụ"&amp;PAYROLL!DC$2,CSDA!A$1:A$500&amp;CSDA!C$1:C$500,0)),0)%,DH614*IFERROR(INDEX(CSDA!D$1:D$500,MATCH("Phí dịch vụ"&amp;PAYROLL!DH$2,CSDA!A$1:A$500&amp;CSDA!C$1:C$500,0)),0)%,DJ614*IFERROR(INDEX(CSDA!D$1:D$500,MATCH("Phí dịch vụ"&amp;PAYROLL!DJ$2,CSDA!A$1:A$500&amp;CSDA!C$1:C$500,0)),0)%,BN614*IFERROR(INDEX(CSDA!D$1:D$500,MATCH(BN$2,CSDA!C$1:C$500,0)),0)%)-BN614*7%</f>
        <v/>
      </c>
      <c r="DQ614">
        <f>IFERROR(INDEX(ADJ!$A$1:$BZ$1000,MATCH(PAYROLL!D614,ADJ!A$1:A$500,0),MATCH(PAYROLL!DQ$2,ADJ!$2:$2,0)),0)</f>
        <v/>
      </c>
      <c r="DR614">
        <f>IFERROR(INDEX(ADJ!$A$1:$BZ$1000,MATCH(PAYROLL!D614,ADJ!A$1:A$500,0),MATCH(PAYROLL!DR$2,ADJ!$2:$2,0)),0)</f>
        <v/>
      </c>
      <c r="DS614">
        <f>SUM(DP614:DR614)</f>
        <v/>
      </c>
      <c r="DT614">
        <f>EK614</f>
        <v/>
      </c>
      <c r="DU614">
        <f>SUM(DO614:DR614)</f>
        <v/>
      </c>
      <c r="DV614">
        <f>ROUND(DU614*0.1,0)</f>
        <v/>
      </c>
      <c r="DW614">
        <f>DU614+DV614</f>
        <v/>
      </c>
      <c r="DZ614">
        <f>IFERROR(INDEX(ADJ!$A$1:$BZ$1000,MATCH(PAYROLL!$D614,ADJ!A$1:A$500,0),MATCH(PAYROLL!DZ$2,ADJ!$2:$2,0)),0)</f>
        <v/>
      </c>
      <c r="EA614">
        <f>IFERROR(INDEX(ADJ!$A$1:$BZ$1000,MATCH(PAYROLL!$D614,ADJ!A$1:A$500,0),MATCH(PAYROLL!EA$2,ADJ!$2:$2,0)),0)</f>
        <v/>
      </c>
      <c r="EB614">
        <f>IFERROR(INDEX(ADJ!$A$1:$BZ$1000,MATCH(PAYROLL!$D614,ADJ!A$1:A$500,0),MATCH(PAYROLL!EB$2,ADJ!$2:$2,0)),0)</f>
        <v/>
      </c>
      <c r="EC614">
        <f>IFERROR(INDEX(ADJ!$A$1:$BZ$1000,MATCH(PAYROLL!$D614,ADJ!A$1:A$500,0),MATCH(PAYROLL!EC$2,ADJ!$2:$2,0)),0)</f>
        <v/>
      </c>
      <c r="ED614">
        <f>IFERROR(INDEX(ADJ!$A$1:$BZ$1000,MATCH(PAYROLL!$D614,ADJ!A$1:A$500,0),MATCH(PAYROLL!ED$2,ADJ!$2:$2,0)),0)</f>
        <v/>
      </c>
      <c r="EE614">
        <f>IFERROR(INDEX(ADJ!$A$1:$BZ$1000,MATCH(PAYROLL!$D614,ADJ!A$1:A$500,0),MATCH(PAYROLL!EE$2,ADJ!$2:$2,0)),0)</f>
        <v/>
      </c>
      <c r="EF614">
        <f>IFERROR(INDEX(ADJ!$A$1:$BZ$1000,MATCH(PAYROLL!$D614,ADJ!A$1:A$500,0),MATCH(PAYROLL!EF$2,ADJ!$2:$2,0)),0)</f>
        <v/>
      </c>
      <c r="EG614">
        <f>IFERROR(INDEX(ADJ!$A$1:$BZ$1000,MATCH(PAYROLL!$D614,ADJ!A$1:A$500,0),MATCH(PAYROLL!EG$2,ADJ!$2:$2,0)),0)</f>
        <v/>
      </c>
      <c r="EH614">
        <f>IFERROR(INDEX(ADJ!$A$1:$BZ$1000,MATCH(PAYROLL!$D614,ADJ!A$1:A$500,0),MATCH(PAYROLL!EH$2,ADJ!$2:$2,0)),0)</f>
        <v/>
      </c>
      <c r="EI614">
        <f>IFERROR(INDEX(ADJ!$A$1:$BZ$1000,MATCH(PAYROLL!D614,ADJ!A$1:A$500,0),MATCH(PAYROLL!EI$2,ADJ!$2:$2,0)),0)</f>
        <v/>
      </c>
      <c r="EJ614">
        <f>IFERROR(INDEX(ADJ!$A$1:$BZ$1000,MATCH(PAYROLL!$D614,ADJ!A$1:A$500,0),MATCH(PAYROLL!EJ$2,ADJ!$2:$2,0)),0)</f>
        <v/>
      </c>
      <c r="EK614">
        <f>SUM(DZ614:EJ614)</f>
        <v/>
      </c>
    </row>
    <row r="615">
      <c r="A615" t="n">
        <v>613</v>
      </c>
      <c r="B615" t="inlineStr">
        <is>
          <t>Nguyễn Hữu Quang</t>
        </is>
      </c>
      <c r="D615" t="inlineStr">
        <is>
          <t>143329-02</t>
        </is>
      </c>
      <c r="S615">
        <f>IFERROR(INDEX(PIS!$A$1:$BZ$1000,MATCH($D615,PIS!C$1:C$500,0),MATCH("Lương CB tháng trước",PIS!$1:$1,0)),0)</f>
        <v/>
      </c>
      <c r="T615">
        <f>IFERROR(INDEX(PIS!$A$1:$BZ$1000,MATCH($D615,PIS!C$1:C$500,0),MATCH("Lương CB hiện tại",PIS!$1:$1,0)),0)</f>
        <v/>
      </c>
      <c r="U615">
        <f>IFERROR(INDEX(PIS!$A$1:$BZ$1000,MATCH($D615,PIS!C$1:C$500,0),MATCH("Lương đóng BHBB",PIS!$1:$1,0)),0)</f>
        <v/>
      </c>
      <c r="V615">
        <f>IFERROR(INDEX(PIS!$A$1:$BZ$1000,MATCH($D615,PIS!C$1:C$500,0),MATCH(V$2,PIS!$2:$2,0)),0)</f>
        <v/>
      </c>
      <c r="W615">
        <f>IFERROR(INDEX(PIS!$A$1:$BZ$1000,MATCH($D615,PIS!C$1:C$500,0),MATCH(W$2,PIS!$2:$2,0)),0)</f>
        <v/>
      </c>
      <c r="X615">
        <f>IFERROR(INDEX(PIS!$A$1:$BZ$1000,MATCH($D615,PIS!C$1:C$500,0),MATCH(X$2,PIS!$2:$2,0)),0)</f>
        <v/>
      </c>
      <c r="Y615">
        <f>IFERROR(INDEX(PIS!$A$1:$BZ$1000,MATCH($D615,PIS!C$1:C$500,0),MATCH(Y$2,PIS!$2:$2,0)),0)</f>
        <v/>
      </c>
      <c r="Z615">
        <f>IFERROR(INDEX(PIS!$A$1:$BZ$1000,MATCH($D615,PIS!C$1:C$500,0),MATCH(Z$2,PIS!$2:$2,0)),0)</f>
        <v/>
      </c>
      <c r="AA615">
        <f>IFERROR(INDEX(PIS!$A$1:$BZ$1000,MATCH($D615,PIS!C$1:C$500,0),MATCH(AA$2,PIS!$2:$2,0)),0)</f>
        <v/>
      </c>
      <c r="AB615">
        <f>IFERROR(INDEX(PIS!$A$1:$BZ$1000,MATCH($D615,PIS!C$1:C$500,0),MATCH(AB$2,PIS!$2:$2,0)),0)</f>
        <v/>
      </c>
      <c r="AC615">
        <f>SUM(V615:AB615)</f>
        <v/>
      </c>
      <c r="AD615">
        <f>IFERROR(INDEX(TIMESHEET!$A$1:$AI$5000,MATCH($D615,TIMESHEET!A$1:A$500,0),MATCH("T100",TIMESHEET!$2:$2,0))-2,0)</f>
        <v/>
      </c>
      <c r="AE615">
        <f>IFERROR(INDEX(TIMESHEET!$A$1:$AI$5000,MATCH($D615,TIMESHEET!A$1:A$500,0),MATCH("T202",TIMESHEET!$2:$2,0)),0)</f>
        <v/>
      </c>
      <c r="AF615">
        <f>IFERROR(INDEX(TIMESHEET!$A$1:$AI$5000,MATCH($D615,TIMESHEET!A$1:A$500,0),MATCH("T302",TIMESHEET!$2:$2,0)),0)</f>
        <v/>
      </c>
      <c r="AG615">
        <f>IFERROR(INDEX(TIMESHEET!$A$1:$AI$5000,MATCH($D615,TIMESHEET!A$1:A$500,0),MATCH("T406",TIMESHEET!$2:$2,0)),0)</f>
        <v/>
      </c>
      <c r="AH615">
        <f>AE615+AG615</f>
        <v/>
      </c>
      <c r="AI615">
        <f>IFERROR(INDEX(TIMESHEET!$A$1:$AI$5000,MATCH($D615,TIMESHEET!A$1:A$500,0),MATCH("T701",TIMESHEET!$2:$2,0)),0)</f>
        <v/>
      </c>
      <c r="AJ615">
        <f>IFERROR(INDEX(TIMESHEET!$A$1:$AI$5000,MATCH($D615,TIMESHEET!B$1:B$500,0),MATCH("T320",TIMESHEET!$2:$2,0)),0)</f>
        <v/>
      </c>
      <c r="AK615">
        <f>IFERROR(IF(LEFT(INDEX(PIS!O$1:O$500,MATCH(D615,PIS!C$1:C$500)),1)="M",T615/AD615*SUM(AE615:AG615),T615*AD615),0)</f>
        <v/>
      </c>
      <c r="AL615">
        <f>IFERROR(INDEX(ADJ!$A$1:$BZ$1000,MATCH(PAYROLL!D615,ADJ!A$1:A$500,0),MATCH(PAYROLL!AL$2,ADJ!$2:$2,0)),0)</f>
        <v/>
      </c>
      <c r="AM615">
        <f>SUM(AK615:AL615)</f>
        <v/>
      </c>
      <c r="AN615">
        <f>IFERROR(ROUND(V615/$AD615*$AH615,0),0)</f>
        <v/>
      </c>
      <c r="AO615">
        <f>IFERROR(ROUND(W615/$AD615*$AH615,0),0)</f>
        <v/>
      </c>
      <c r="AP615">
        <f>IFERROR(ROUND(X615/$AD615*$AE615,0),0)</f>
        <v/>
      </c>
      <c r="AQ615">
        <f>IFERROR(ROUND(Y615/$AD615*$AH615,0),0)</f>
        <v/>
      </c>
      <c r="AR615">
        <f>IFERROR(ROUND(Z615/$AD615*$AH615,0),0)</f>
        <v/>
      </c>
      <c r="AS615">
        <f>IFERROR(ROUND(AA615/$AD615*$AH615,0),0)</f>
        <v/>
      </c>
      <c r="AT615">
        <f>IFERROR(IF((AE615+AF615+AG615)&gt;13,AB615,ROUND(AB615/AD615*AH615,0)),0)</f>
        <v/>
      </c>
      <c r="AU615">
        <f>IFERROR(INDEX(ADJ!$A$1:$BZ$1000,MATCH(PAYROLL!D615,ADJ!A$1:A$500,0),MATCH(PAYROLL!AU$2,ADJ!$2:$2,0)),0)</f>
        <v/>
      </c>
      <c r="AV615">
        <f>ROUND(SUM(AN615:AU615),0)</f>
        <v/>
      </c>
      <c r="AW615">
        <f>IFERROR(INDEX(TIMESHEET!$A$1:$AI$5000,MATCH(PAYROLL!D615,TIMESHEET!A$1:A$500,0),MATCH("T620",TIMESHEET!$2:$2,0)),0)</f>
        <v/>
      </c>
      <c r="AX615">
        <f>IFERROR(INDEX(TIMESHEET!$A$1:$AI$5000,MATCH(PAYROLL!D615,TIMESHEET!A$1:A$500,0),MATCH("T601",TIMESHEET!$2:$2,0)),0)</f>
        <v/>
      </c>
      <c r="AY615">
        <f>IFERROR(INDEX(TIMESHEET!$A$1:$AI$5000,MATCH(PAYROLL!D615,TIMESHEET!A$1:A$500,0),MATCH("T602",TIMESHEET!$2:$2,0)),0)</f>
        <v/>
      </c>
      <c r="AZ615">
        <f>IFERROR(INDEX(TIMESHEET!$A$1:$AI$5000,MATCH(PAYROLL!D615,TIMESHEET!A$1:A$500,0),MATCH("T603",TIMESHEET!$2:$2,0)),0)</f>
        <v/>
      </c>
      <c r="BA615">
        <f>IFERROR(INDEX(TIMESHEET!$A$1:$AI$5000,MATCH(PAYROLL!D615,TIMESHEET!A$1:A$500,0),MATCH("T611",TIMESHEET!$2:$2,0)),0)</f>
        <v/>
      </c>
      <c r="BB615">
        <f>IFERROR(INDEX(TIMESHEET!$A$1:$AI$5000,MATCH(PAYROLL!D615,TIMESHEET!A$1:A$500,0),MATCH("T612",TIMESHEET!$2:$2,0)),0)</f>
        <v/>
      </c>
      <c r="BC615">
        <f>IFERROR(INDEX(TIMESHEET!$A$1:$AI$5000,MATCH(PAYROLL!D615,TIMESHEET!A$1:A$500,0),MATCH("T613",TIMESHEET!$2:$2,0)),0)</f>
        <v/>
      </c>
      <c r="BD615">
        <f>IFERROR(INDEX(TIMESHEET!$A$1:$AI$5000,MATCH(PAYROLL!D615,TIMESHEET!A$1:A$500,0),MATCH("T500",TIMESHEET!$2:$2,0)),0)</f>
        <v/>
      </c>
      <c r="BE615">
        <f>IFERROR(IF(LEFT(INDEX(PIS!O$1:O$500,MATCH(D615,PIS!C$1:C$500)),1)="M",T615/AD615/8*(AW615+AX615*1.5+AY615*2+AZ615*3+BA615*2.1+BB615*2.7+BC615*3.9+BD615*0.3),T615/8*(AW615+AX615*1.5+AY615*2+AZ615*3+BA615*2.1+BB615*2.7+BC615*3.9+BD615*0.3)),0)</f>
        <v/>
      </c>
      <c r="BF615">
        <f>IFERROR(INDEX(ADJ!$A$1:$BZ$1000,MATCH(PAYROLL!$D615,ADJ!A$1:A$500,0),MATCH(PAYROLL!BF$2,ADJ!$2:$2,0)),0)</f>
        <v/>
      </c>
      <c r="BG615">
        <f>IFERROR(INDEX(ADJ!$A$1:$BZ$1000,MATCH(PAYROLL!D615,ADJ!A$1:A$500,0),MATCH(PAYROLL!BG$2,ADJ!$2:$2,0)),0)</f>
        <v/>
      </c>
      <c r="BH615">
        <f>IFERROR(INDEX(ADJ!$A$1:$BZ$1000,MATCH(PAYROLL!D615,ADJ!A$1:A$500,0),MATCH(PAYROLL!BH$2,ADJ!$2:$2,0)),0)</f>
        <v/>
      </c>
      <c r="BI615">
        <f>IFERROR(INDEX(ADJ!$A$1:$BZ$1000,MATCH(PAYROLL!D615,ADJ!A$1:A$500,0),MATCH(PAYROLL!BI$2,ADJ!$2:$2,0)),0)</f>
        <v/>
      </c>
      <c r="BJ615">
        <f>IFERROR(INDEX(ADJ!$A$1:$BZ$1000,MATCH(PAYROLL!D615,ADJ!A$1:A$500,0),MATCH(PAYROLL!BJ$2,ADJ!$2:$2,0)),0)</f>
        <v/>
      </c>
      <c r="BK615">
        <f>SUM(BF615:BJ615)</f>
        <v/>
      </c>
      <c r="BL615">
        <f>IFERROR(INDEX(ADJ!$A$1:$BZ$1000,MATCH(PAYROLL!D615,ADJ!A$1:A$500,0),MATCH(PAYROLL!BL$2,ADJ!$2:$2,0)),0)</f>
        <v/>
      </c>
      <c r="BM615">
        <f>IFERROR(INDEX(ADJ!$A$1:$BZ$1000,MATCH(PAYROLL!D615,ADJ!A$1:A$500,0),MATCH(PAYROLL!BM$2,ADJ!$2:$2,0)),0)</f>
        <v/>
      </c>
      <c r="BN615">
        <f>IFERROR(INDEX(ADJ!$A$1:$BZ$1000,MATCH(PAYROLL!D615,ADJ!A$1:A$500,0),MATCH(PAYROLL!BN$2,ADJ!$2:$2,0)),0)</f>
        <v/>
      </c>
      <c r="BO615">
        <f>IFERROR(INDEX(ADJ!$A$1:$BZ$1000,MATCH(PAYROLL!D615,ADJ!A$1:A$500,0),MATCH(PAYROLL!BO$2,ADJ!$2:$2,0)),0)</f>
        <v/>
      </c>
      <c r="BP615">
        <f>SUM(AM615,AV615,BE615,BK615,BL615:BO615)</f>
        <v/>
      </c>
      <c r="BQ615">
        <f>BO615</f>
        <v/>
      </c>
      <c r="BR615">
        <f>IFERROR(ROUND(IF(LEFT(INDEX(PIS!O$1:O$500,MATCH(D615,PIS!C$1:C$500)),1)="D",T615/8*(BD615*0.3),IF(LEFT(INDEX(PIS!O$1:O$500,MATCH(D615,PIS!C$1:C$500)),1)="H",T615*($BD615*0.3),T615/$AD615/8*($BD615*0.3))),0),0)</f>
        <v/>
      </c>
      <c r="BS615">
        <f>IF(AP615&lt;1,0,MIN(AP615,730000))</f>
        <v/>
      </c>
      <c r="BT615">
        <f>IFERROR(ROUND((BE615-SUM(AW615:BC615)*T615/AD615/8),0)-BR615,0)</f>
        <v/>
      </c>
      <c r="BU615">
        <f>AO615</f>
        <v/>
      </c>
      <c r="BV615">
        <f>SUM(BQ615:BU615)</f>
        <v/>
      </c>
      <c r="BW615">
        <f>BP615-BV615</f>
        <v/>
      </c>
      <c r="BX615">
        <f>IFERROR(IF(RIGHT(INDEX(PIS!O$1:O$500,MATCH(D615,PIS!C$1:C$500)),5)="Gross",MIN(U615+V615,VLOOKUP("R700",TSC!B:C,2,0)*VLOOKUP("R101",TSC!B:C,2,0))*VLOOKUP("R701",TSC!B:C,2,0)%,0),0)</f>
        <v/>
      </c>
      <c r="BY615">
        <f>IFERROR(IF(RIGHT(INDEX(PIS!O$1:O$500,MATCH(D615,PIS!C$1:C$500)),5)="Gross",MIN(U615+V615,VLOOKUP("R700",TSC!B:C,2,0)*VLOOKUP("R101",TSC!B:C,2,0))*VLOOKUP("T704",TSC!B:C,2,0)%,0),0)</f>
        <v/>
      </c>
      <c r="BZ615">
        <f>IFERROR(IF(RIGHT(INDEX(PIS!O$1:O$500,MATCH(D615,PIS!C$1:C$500)),5)="Gross",MIN(U615+V615,VLOOKUP("R700",TSC!B:C,2,0)*VLOOKUP("1",TSC!F:G,2,0))*VLOOKUP("T705",TSC!B:C,2,0)%,0),0)</f>
        <v/>
      </c>
      <c r="CA615">
        <f>IFERROR(INDEX(ADJ!$A$1:$BZ$1000,MATCH(PAYROLL!D615,ADJ!A$1:A$500,0),MATCH(PAYROLL!CA$2,ADJ!$2:$2,0)),0)</f>
        <v/>
      </c>
      <c r="CB615">
        <f>IFERROR(INDEX(ADJ!$A$1:$BZ$1000,MATCH(PAYROLL!D615,ADJ!A$1:A$500,0),MATCH(PAYROLL!CB$2,ADJ!$2:$2,0)),0)</f>
        <v/>
      </c>
      <c r="CC615">
        <f>SUM(BX615:CB615)</f>
        <v/>
      </c>
      <c r="CD615">
        <f>IFERROR(INDEX(PIS!$A$1:$BZ$1000,MATCH(PAYROLL!D615,PIS!C$1:C$500,0),MATCH(PAYROLL!CD$1,PIS!$1:$1,0)),0)</f>
        <v/>
      </c>
      <c r="CE615">
        <f>IFERROR(IF(OR(INDEX(PIS!P$1:P$500,MATCH(D615,PIS!C$1:C$500,0))="LT2",INDEX(PIS!P$1:P$500,MATCH(D615,PIS!C$1:C$500,0))="P10"),0,SUM(CC615,CD615*VLOOKUP("R601",TSC!B:C,2,0),VLOOKUP("R602",TSC!B:C,2,0))),0)</f>
        <v/>
      </c>
      <c r="CF615">
        <f>MAX(BW615-CE615,0)</f>
        <v/>
      </c>
      <c r="CG615">
        <f>IFERROR(IF(OR(RIGHT(INDEX(PIS!P$1:P$500,MATCH(D615,PIS!C$1:C$500)),5)="P10",RIGHT(INDEX(PIS!P$1:P$500,MATCH(D615,PIS!C$1:C$500)),5)="CK"),0,IF(CF615&lt;=5000000,CF615*5%,IF(CF615&lt;=10000000,CF615*10%-250000,IF(CF615&lt;=18000000,CF615*15%-750000,IF(CF615&lt;=32000000,CF615*20%-1650000,IF(CF615&lt;=52000000,CF615*25%-3250000,IF(CF615&lt;=80000000,BH615*30%-5850000,CF615*35%-9850000))))))),0)</f>
        <v/>
      </c>
      <c r="CH615">
        <f>IFERROR(IF(OR(INDEX(PIS!P$1:P$500,MATCH(D615,PIS!C$1:C$500))="LT",INDEX(PIS!P$1:P$500,MATCH(D615,PIS!C$1:C$500))="CK"),0,IF(CF615&lt;2000000,0,CF615*10%)),0)</f>
        <v/>
      </c>
      <c r="CI615">
        <f>IFERROR(INDEX(ADJ!$A$1:$BZ$1000,MATCH(PAYROLL!D615,ADJ!A$1:A$500,0),MATCH(PAYROLL!CI$2,ADJ!$2:$2,0)),0)</f>
        <v/>
      </c>
      <c r="CJ615">
        <f>IFERROR(INDEX(ADJ!$A$1:$BZ$1000,MATCH(PAYROLL!D615,ADJ!A$1:A$500,0),MATCH(PAYROLL!CJ$2,ADJ!$2:$2,0)),0)</f>
        <v/>
      </c>
      <c r="CK615">
        <f>IFERROR(INDEX(ADJ!$A$1:$BZ$1000,MATCH(PAYROLL!D615,ADJ!A$1:A$500,0),MATCH(PAYROLL!CK$2,ADJ!$2:$2,0)),0)</f>
        <v/>
      </c>
      <c r="CL615">
        <f>SUM(CG615:CK615)</f>
        <v/>
      </c>
      <c r="CM615">
        <f>ROUND(SUM(CH615:CK615),0)</f>
        <v/>
      </c>
      <c r="CN615">
        <f>IFERROR(INDEX(CSDA!D$1:D$500,MATCH($CN$2,CSDA!C$1:C$500,0))*INDEX(PIS!V$1:V$500,MATCH(D615,PIS!C$1:C$500))+INDEX(ADJ!$A$1:$BZ$1000,MATCH(PAYROLL!D615,ADJ!A$1:A$500,0),MATCH(PAYROLL!CN$2,ADJ!$2:$2,0)),0)</f>
        <v/>
      </c>
      <c r="CO615">
        <f>IFERROR(INDEX(ADJ!$A$1:$BZ$1000,MATCH(PAYROLL!D615,ADJ!A$1:A$500,0),MATCH(PAYROLL!CO$2,ADJ!$2:$2,0)),0)</f>
        <v/>
      </c>
      <c r="CP615">
        <f>IFERROR(INDEX(ADJ!$A$1:$BZ$1000,MATCH(PAYROLL!D615,ADJ!A$1:A$500,0),MATCH(PAYROLL!CP$2,ADJ!$2:$2,0)),0)</f>
        <v/>
      </c>
      <c r="CQ615">
        <f>BP615-CL615-CI615-CM615-CN615-CO615-CP615-CC615</f>
        <v/>
      </c>
      <c r="CR615">
        <f>IFERROR(IF(RIGHT(INDEX(PIS!O$1:O$500,MATCH(D615,PIS!C$1:C$500,0)),5)="Gross",MIN(U615+V615,VLOOKUP("R700",TSC!B:C,2,0)*VLOOKUP("R101",TSC!B:C,2,0))*(VLOOKUP("T711",TSC!B:C,2,0)+VLOOKUP("T712",TSC!B:C,2,0))%,MIN(T615+V615,VLOOKUP("R700",TSC!B:C,2,0)*VLOOKUP("R101",TSC!B:C,2,0))*(VLOOKUP("T711",TSC!B:C,2,0)+VLOOKUP("T712",TSC!B:C,2,0)+VLOOKUP("R701",TSC!B:C,2,0))%),0)</f>
        <v/>
      </c>
      <c r="CS615">
        <f>IFERROR(IF(RIGHT(INDEX(PIS!O$1:O$500,MATCH(D615,PIS!C$1:C$500,0)),5)="Gross",MIN(U615+V615,VLOOKUP("R700",TSC!B:C,2,0)*VLOOKUP("R101",TSC!B:C,2,0))*(VLOOKUP("T714",TSC!B:C,2,0))%,MIN(T615+V615,VLOOKUP("R700",TSC!B:C,2,0)*VLOOKUP("R101",TSC!B:C,2,0))*(VLOOKUP("T704",TSC!B:C,2,0)+VLOOKUP("T714",TSC!B:C,2,0))%),0)</f>
        <v/>
      </c>
      <c r="CT615">
        <f>IFERROR(IF(RIGHT(INDEX(PIS!O$1:O$500,MATCH(D615,PIS!C$1:C$500,0)),5)="Gross",MIN(U615+V615,VLOOKUP("R700",TSC!B:C,2,0)*VLOOKUP("R101",TSC!B:C,2,0))*VLOOKUP("T705",TSC!B:C,2,0)%,MIN(T615+V615,VLOOKUP("R700",TSC!B:C,2,0)*VLOOKUP("R101",TSC!B:C,2,0))*VLOOKUP("T705",TSC!B:C,2,0)%),0)</f>
        <v/>
      </c>
      <c r="CU615">
        <f>IFERROR(IF(RIGHT(INDEX(PIS!O$1:O$500,MATCH(D615,PIS!C$1:C$500,0)),5)="Gross",MIN(U615+V615,VLOOKUP("R700",TSC!B:C,2,0)*VLOOKUP("R101",TSC!B:C,2,0))*(VLOOKUP("T713",TSC!B:C,2,0))%,MIN(T615+V615,VLOOKUP("R700",TSC!B:C,2,0)*VLOOKUP("R101",TSC!B:C,2,0))*(VLOOKUP("T713",TSC!B:C,2,0))%),0)</f>
        <v/>
      </c>
      <c r="CV615">
        <f>IFERROR(INDEX(ADJ!$A$1:$BZ$1000,MATCH(PAYROLL!D615,ADJ!A$1:A$500,0),MATCH(PAYROLL!CV$2,ADJ!$2:$2,0)),0)</f>
        <v/>
      </c>
      <c r="CW615">
        <f>IFERROR(INDEX(ADJ!$A$1:$BZ$1000,MATCH(PAYROLL!D615,ADJ!A$1:A$500,0),MATCH(PAYROLL!CW$2,ADJ!$2:$2,0)),0)</f>
        <v/>
      </c>
      <c r="CX615">
        <f>SUM(CR615:CW615)</f>
        <v/>
      </c>
      <c r="CY615">
        <f>ROUND(IF(CR615&gt;0,T615+V615*VLOOKUP("R202",TSC!$B$1:$C$500,2,0),0),0)</f>
        <v/>
      </c>
      <c r="CZ615">
        <f>IFERROR(INDEX(CSDA!D$1:D$500,MATCH($CZ$2,CSDA!C$1:C$500,0)),0)</f>
        <v/>
      </c>
      <c r="DA615">
        <f>ROUND(T615*0.7%,0)</f>
        <v/>
      </c>
      <c r="DB615">
        <f>ROUND(T615/12,0)</f>
        <v/>
      </c>
      <c r="DC615">
        <f ref="DC615" t="array">IFERROR(INDEX(CSDA!D$1:D$500,MATCH("Trích giữ"&amp;PAYROLL!DC$2,CSDA!A$1:A$500&amp;CSDA!C$1:C$500,0)),0)</f>
        <v/>
      </c>
      <c r="DD615">
        <f ref="DD615" t="array">IFERROR(INDEX(CSDA!D$1:D$500,MATCH("Trích giữ"&amp;PAYROLL!DD$2,CSDA!A$1:A$500&amp;CSDA!C$1:C$500,0)),0)</f>
        <v/>
      </c>
      <c r="DE615">
        <f ref="DE615" t="array">IFERROR(INDEX(CSDA!D$1:D$500,MATCH("Trích giữ"&amp;PAYROLL!DE$2,CSDA!A$1:A$500&amp;CSDA!C$1:C$500,0)),0)</f>
        <v/>
      </c>
      <c r="DF615">
        <f>IFERROR(INDEX(CSDA!D$1:D$500,MATCH(PAYROLL!DF$2,CSDA!C$1:C$500,0)),0)</f>
        <v/>
      </c>
      <c r="DG615">
        <f ref="DG615" t="array">IFERROR(INDEX(CSDA!D$1:D$500,MATCH("Trích giữ"&amp;PAYROLL!DG$2,CSDA!A$1:A$500&amp;CSDA!C$1:C$500,0)),0)</f>
        <v/>
      </c>
      <c r="DH615">
        <f>ROUND(T615/26,0)</f>
        <v/>
      </c>
      <c r="DI615">
        <f ref="DI615" t="array">IFERROR(INDEX(CSDA!D$1:D$500,MATCH("Trích giữ"&amp;PAYROLL!DI$2,CSDA!A$1:A$500&amp;CSDA!C$1:C$500,0)),0)</f>
        <v/>
      </c>
      <c r="DJ615">
        <f>IF(U615=0,T615*21.5%-BL615,0)</f>
        <v/>
      </c>
      <c r="DK615">
        <f ref="DK615" t="array">IFERROR(INDEX(CSDA!D$1:D$500,MATCH("Trích giữ"&amp;PAYROLL!DK$2,CSDA!A$1:A$500&amp;CSDA!C$1:C$500,0)),0)</f>
        <v/>
      </c>
      <c r="DL615">
        <f>IFERROR(INDEX(CSDA!D$1:D$500,MATCH(PAYROLL!DL$2,CSDA!C$1:C$500,0))/12,0)</f>
        <v/>
      </c>
      <c r="DM615">
        <f>SUM(DB615:DL615)</f>
        <v/>
      </c>
      <c r="DN615">
        <f>IFERROR(INDEX(ADJ!$A$1:$BZ$1000,MATCH(PAYROLL!D615,ADJ!A$1:A$500,0),MATCH(PAYROLL!DN$2,ADJ!$2:$2,0)),0)</f>
        <v/>
      </c>
      <c r="DO615">
        <f>IFERROR(SUM(BP615,DM615:DN615,CX615:DA615)-DT615,0)</f>
        <v/>
      </c>
      <c r="DP615">
        <f ref="DP615" t="array">SUM(BW615*IFERROR(INDEX(CSDA!D$1:D$500,MATCH(BW$2,CSDA!C$1:C$500,0)),0)%,CX615*IFERROR(INDEX(CSDA!D$1:D$500,MATCH(CX$2,CSDA!C$1:C$500,0)),0)%,DA615*IFERROR(INDEX(CSDA!D$1:D$500,MATCH(DA$2,CSDA!C$1:C$500,0)),0)%,DB615*IFERROR(INDEX(CSDA!D$1:D$500,MATCH(DB$2,CSDA!C$1:C$500,0)),0)%,DF615*IFERROR(INDEX(CSDA!D$1:D$500,MATCH("Phí dịch vụ"&amp;PAYROLL!DF$2,CSDA!A$1:A$500&amp;CSDA!C$1:C$500,0)),0)%,DC615*IFERROR(INDEX(CSDA!D$1:D$500,MATCH("Phí dịch vụ"&amp;PAYROLL!DC$2,CSDA!A$1:A$500&amp;CSDA!C$1:C$500,0)),0)%,DH615*IFERROR(INDEX(CSDA!D$1:D$500,MATCH("Phí dịch vụ"&amp;PAYROLL!DH$2,CSDA!A$1:A$500&amp;CSDA!C$1:C$500,0)),0)%,DJ615*IFERROR(INDEX(CSDA!D$1:D$500,MATCH("Phí dịch vụ"&amp;PAYROLL!DJ$2,CSDA!A$1:A$500&amp;CSDA!C$1:C$500,0)),0)%,BN615*IFERROR(INDEX(CSDA!D$1:D$500,MATCH(BN$2,CSDA!C$1:C$500,0)),0)%)-BN615*7%</f>
        <v/>
      </c>
      <c r="DQ615">
        <f>IFERROR(INDEX(ADJ!$A$1:$BZ$1000,MATCH(PAYROLL!D615,ADJ!A$1:A$500,0),MATCH(PAYROLL!DQ$2,ADJ!$2:$2,0)),0)</f>
        <v/>
      </c>
      <c r="DR615">
        <f>IFERROR(INDEX(ADJ!$A$1:$BZ$1000,MATCH(PAYROLL!D615,ADJ!A$1:A$500,0),MATCH(PAYROLL!DR$2,ADJ!$2:$2,0)),0)</f>
        <v/>
      </c>
      <c r="DS615">
        <f>SUM(DP615:DR615)</f>
        <v/>
      </c>
      <c r="DT615">
        <f>EK615</f>
        <v/>
      </c>
      <c r="DU615">
        <f>SUM(DO615:DR615)</f>
        <v/>
      </c>
      <c r="DV615">
        <f>ROUND(DU615*0.1,0)</f>
        <v/>
      </c>
      <c r="DW615">
        <f>DU615+DV615</f>
        <v/>
      </c>
      <c r="DZ615">
        <f>IFERROR(INDEX(ADJ!$A$1:$BZ$1000,MATCH(PAYROLL!$D615,ADJ!A$1:A$500,0),MATCH(PAYROLL!DZ$2,ADJ!$2:$2,0)),0)</f>
        <v/>
      </c>
      <c r="EA615">
        <f>IFERROR(INDEX(ADJ!$A$1:$BZ$1000,MATCH(PAYROLL!$D615,ADJ!A$1:A$500,0),MATCH(PAYROLL!EA$2,ADJ!$2:$2,0)),0)</f>
        <v/>
      </c>
      <c r="EB615">
        <f>IFERROR(INDEX(ADJ!$A$1:$BZ$1000,MATCH(PAYROLL!$D615,ADJ!A$1:A$500,0),MATCH(PAYROLL!EB$2,ADJ!$2:$2,0)),0)</f>
        <v/>
      </c>
      <c r="EC615">
        <f>IFERROR(INDEX(ADJ!$A$1:$BZ$1000,MATCH(PAYROLL!$D615,ADJ!A$1:A$500,0),MATCH(PAYROLL!EC$2,ADJ!$2:$2,0)),0)</f>
        <v/>
      </c>
      <c r="ED615">
        <f>IFERROR(INDEX(ADJ!$A$1:$BZ$1000,MATCH(PAYROLL!$D615,ADJ!A$1:A$500,0),MATCH(PAYROLL!ED$2,ADJ!$2:$2,0)),0)</f>
        <v/>
      </c>
      <c r="EE615">
        <f>IFERROR(INDEX(ADJ!$A$1:$BZ$1000,MATCH(PAYROLL!$D615,ADJ!A$1:A$500,0),MATCH(PAYROLL!EE$2,ADJ!$2:$2,0)),0)</f>
        <v/>
      </c>
      <c r="EF615">
        <f>IFERROR(INDEX(ADJ!$A$1:$BZ$1000,MATCH(PAYROLL!$D615,ADJ!A$1:A$500,0),MATCH(PAYROLL!EF$2,ADJ!$2:$2,0)),0)</f>
        <v/>
      </c>
      <c r="EG615">
        <f>IFERROR(INDEX(ADJ!$A$1:$BZ$1000,MATCH(PAYROLL!$D615,ADJ!A$1:A$500,0),MATCH(PAYROLL!EG$2,ADJ!$2:$2,0)),0)</f>
        <v/>
      </c>
      <c r="EH615">
        <f>IFERROR(INDEX(ADJ!$A$1:$BZ$1000,MATCH(PAYROLL!$D615,ADJ!A$1:A$500,0),MATCH(PAYROLL!EH$2,ADJ!$2:$2,0)),0)</f>
        <v/>
      </c>
      <c r="EI615">
        <f>IFERROR(INDEX(ADJ!$A$1:$BZ$1000,MATCH(PAYROLL!D615,ADJ!A$1:A$500,0),MATCH(PAYROLL!EI$2,ADJ!$2:$2,0)),0)</f>
        <v/>
      </c>
      <c r="EJ615">
        <f>IFERROR(INDEX(ADJ!$A$1:$BZ$1000,MATCH(PAYROLL!$D615,ADJ!A$1:A$500,0),MATCH(PAYROLL!EJ$2,ADJ!$2:$2,0)),0)</f>
        <v/>
      </c>
      <c r="EK615">
        <f>SUM(DZ615:EJ615)</f>
        <v/>
      </c>
    </row>
    <row r="616">
      <c r="A616" t="n">
        <v>614</v>
      </c>
      <c r="B616" t="inlineStr">
        <is>
          <t>Nguyễn Khắc Tỉnh</t>
        </is>
      </c>
      <c r="D616" t="inlineStr">
        <is>
          <t>148051-02</t>
        </is>
      </c>
      <c r="S616">
        <f>IFERROR(INDEX(PIS!$A$1:$BZ$1000,MATCH($D616,PIS!C$1:C$500,0),MATCH("Lương CB tháng trước",PIS!$1:$1,0)),0)</f>
        <v/>
      </c>
      <c r="T616">
        <f>IFERROR(INDEX(PIS!$A$1:$BZ$1000,MATCH($D616,PIS!C$1:C$500,0),MATCH("Lương CB hiện tại",PIS!$1:$1,0)),0)</f>
        <v/>
      </c>
      <c r="U616">
        <f>IFERROR(INDEX(PIS!$A$1:$BZ$1000,MATCH($D616,PIS!C$1:C$500,0),MATCH("Lương đóng BHBB",PIS!$1:$1,0)),0)</f>
        <v/>
      </c>
      <c r="V616">
        <f>IFERROR(INDEX(PIS!$A$1:$BZ$1000,MATCH($D616,PIS!C$1:C$500,0),MATCH(V$2,PIS!$2:$2,0)),0)</f>
        <v/>
      </c>
      <c r="W616">
        <f>IFERROR(INDEX(PIS!$A$1:$BZ$1000,MATCH($D616,PIS!C$1:C$500,0),MATCH(W$2,PIS!$2:$2,0)),0)</f>
        <v/>
      </c>
      <c r="X616">
        <f>IFERROR(INDEX(PIS!$A$1:$BZ$1000,MATCH($D616,PIS!C$1:C$500,0),MATCH(X$2,PIS!$2:$2,0)),0)</f>
        <v/>
      </c>
      <c r="Y616">
        <f>IFERROR(INDEX(PIS!$A$1:$BZ$1000,MATCH($D616,PIS!C$1:C$500,0),MATCH(Y$2,PIS!$2:$2,0)),0)</f>
        <v/>
      </c>
      <c r="Z616">
        <f>IFERROR(INDEX(PIS!$A$1:$BZ$1000,MATCH($D616,PIS!C$1:C$500,0),MATCH(Z$2,PIS!$2:$2,0)),0)</f>
        <v/>
      </c>
      <c r="AA616">
        <f>IFERROR(INDEX(PIS!$A$1:$BZ$1000,MATCH($D616,PIS!C$1:C$500,0),MATCH(AA$2,PIS!$2:$2,0)),0)</f>
        <v/>
      </c>
      <c r="AB616">
        <f>IFERROR(INDEX(PIS!$A$1:$BZ$1000,MATCH($D616,PIS!C$1:C$500,0),MATCH(AB$2,PIS!$2:$2,0)),0)</f>
        <v/>
      </c>
      <c r="AC616">
        <f>SUM(V616:AB616)</f>
        <v/>
      </c>
      <c r="AD616">
        <f>IFERROR(INDEX(TIMESHEET!$A$1:$AI$5000,MATCH($D616,TIMESHEET!A$1:A$500,0),MATCH("T100",TIMESHEET!$2:$2,0))-2,0)</f>
        <v/>
      </c>
      <c r="AE616">
        <f>IFERROR(INDEX(TIMESHEET!$A$1:$AI$5000,MATCH($D616,TIMESHEET!A$1:A$500,0),MATCH("T202",TIMESHEET!$2:$2,0)),0)</f>
        <v/>
      </c>
      <c r="AF616">
        <f>IFERROR(INDEX(TIMESHEET!$A$1:$AI$5000,MATCH($D616,TIMESHEET!A$1:A$500,0),MATCH("T302",TIMESHEET!$2:$2,0)),0)</f>
        <v/>
      </c>
      <c r="AG616">
        <f>IFERROR(INDEX(TIMESHEET!$A$1:$AI$5000,MATCH($D616,TIMESHEET!A$1:A$500,0),MATCH("T406",TIMESHEET!$2:$2,0)),0)</f>
        <v/>
      </c>
      <c r="AH616">
        <f>AE616+AG616</f>
        <v/>
      </c>
      <c r="AI616">
        <f>IFERROR(INDEX(TIMESHEET!$A$1:$AI$5000,MATCH($D616,TIMESHEET!A$1:A$500,0),MATCH("T701",TIMESHEET!$2:$2,0)),0)</f>
        <v/>
      </c>
      <c r="AJ616">
        <f>IFERROR(INDEX(TIMESHEET!$A$1:$AI$5000,MATCH($D616,TIMESHEET!B$1:B$500,0),MATCH("T320",TIMESHEET!$2:$2,0)),0)</f>
        <v/>
      </c>
      <c r="AK616">
        <f>IFERROR(IF(LEFT(INDEX(PIS!O$1:O$500,MATCH(D616,PIS!C$1:C$500)),1)="M",T616/AD616*SUM(AE616:AG616),T616*AD616),0)</f>
        <v/>
      </c>
      <c r="AL616">
        <f>IFERROR(INDEX(ADJ!$A$1:$BZ$1000,MATCH(PAYROLL!D616,ADJ!A$1:A$500,0),MATCH(PAYROLL!AL$2,ADJ!$2:$2,0)),0)</f>
        <v/>
      </c>
      <c r="AM616">
        <f>SUM(AK616:AL616)</f>
        <v/>
      </c>
      <c r="AN616">
        <f>IFERROR(ROUND(V616/$AD616*$AH616,0),0)</f>
        <v/>
      </c>
      <c r="AO616">
        <f>IFERROR(ROUND(W616/$AD616*$AH616,0),0)</f>
        <v/>
      </c>
      <c r="AP616">
        <f>IFERROR(ROUND(X616/$AD616*$AE616,0),0)</f>
        <v/>
      </c>
      <c r="AQ616">
        <f>IFERROR(ROUND(Y616/$AD616*$AH616,0),0)</f>
        <v/>
      </c>
      <c r="AR616">
        <f>IFERROR(ROUND(Z616/$AD616*$AH616,0),0)</f>
        <v/>
      </c>
      <c r="AS616">
        <f>IFERROR(ROUND(AA616/$AD616*$AH616,0),0)</f>
        <v/>
      </c>
      <c r="AT616">
        <f>IFERROR(IF((AE616+AF616+AG616)&gt;13,AB616,ROUND(AB616/AD616*AH616,0)),0)</f>
        <v/>
      </c>
      <c r="AU616">
        <f>IFERROR(INDEX(ADJ!$A$1:$BZ$1000,MATCH(PAYROLL!D616,ADJ!A$1:A$500,0),MATCH(PAYROLL!AU$2,ADJ!$2:$2,0)),0)</f>
        <v/>
      </c>
      <c r="AV616">
        <f>ROUND(SUM(AN616:AU616),0)</f>
        <v/>
      </c>
      <c r="AW616">
        <f>IFERROR(INDEX(TIMESHEET!$A$1:$AI$5000,MATCH(PAYROLL!D616,TIMESHEET!A$1:A$500,0),MATCH("T620",TIMESHEET!$2:$2,0)),0)</f>
        <v/>
      </c>
      <c r="AX616">
        <f>IFERROR(INDEX(TIMESHEET!$A$1:$AI$5000,MATCH(PAYROLL!D616,TIMESHEET!A$1:A$500,0),MATCH("T601",TIMESHEET!$2:$2,0)),0)</f>
        <v/>
      </c>
      <c r="AY616">
        <f>IFERROR(INDEX(TIMESHEET!$A$1:$AI$5000,MATCH(PAYROLL!D616,TIMESHEET!A$1:A$500,0),MATCH("T602",TIMESHEET!$2:$2,0)),0)</f>
        <v/>
      </c>
      <c r="AZ616">
        <f>IFERROR(INDEX(TIMESHEET!$A$1:$AI$5000,MATCH(PAYROLL!D616,TIMESHEET!A$1:A$500,0),MATCH("T603",TIMESHEET!$2:$2,0)),0)</f>
        <v/>
      </c>
      <c r="BA616">
        <f>IFERROR(INDEX(TIMESHEET!$A$1:$AI$5000,MATCH(PAYROLL!D616,TIMESHEET!A$1:A$500,0),MATCH("T611",TIMESHEET!$2:$2,0)),0)</f>
        <v/>
      </c>
      <c r="BB616">
        <f>IFERROR(INDEX(TIMESHEET!$A$1:$AI$5000,MATCH(PAYROLL!D616,TIMESHEET!A$1:A$500,0),MATCH("T612",TIMESHEET!$2:$2,0)),0)</f>
        <v/>
      </c>
      <c r="BC616">
        <f>IFERROR(INDEX(TIMESHEET!$A$1:$AI$5000,MATCH(PAYROLL!D616,TIMESHEET!A$1:A$500,0),MATCH("T613",TIMESHEET!$2:$2,0)),0)</f>
        <v/>
      </c>
      <c r="BD616">
        <f>IFERROR(INDEX(TIMESHEET!$A$1:$AI$5000,MATCH(PAYROLL!D616,TIMESHEET!A$1:A$500,0),MATCH("T500",TIMESHEET!$2:$2,0)),0)</f>
        <v/>
      </c>
      <c r="BE616">
        <f>IFERROR(IF(LEFT(INDEX(PIS!O$1:O$500,MATCH(D616,PIS!C$1:C$500)),1)="M",T616/AD616/8*(AW616+AX616*1.5+AY616*2+AZ616*3+BA616*2.1+BB616*2.7+BC616*3.9+BD616*0.3),T616/8*(AW616+AX616*1.5+AY616*2+AZ616*3+BA616*2.1+BB616*2.7+BC616*3.9+BD616*0.3)),0)</f>
        <v/>
      </c>
      <c r="BF616">
        <f>IFERROR(INDEX(ADJ!$A$1:$BZ$1000,MATCH(PAYROLL!$D616,ADJ!A$1:A$500,0),MATCH(PAYROLL!BF$2,ADJ!$2:$2,0)),0)</f>
        <v/>
      </c>
      <c r="BG616">
        <f>IFERROR(INDEX(ADJ!$A$1:$BZ$1000,MATCH(PAYROLL!D616,ADJ!A$1:A$500,0),MATCH(PAYROLL!BG$2,ADJ!$2:$2,0)),0)</f>
        <v/>
      </c>
      <c r="BH616">
        <f>IFERROR(INDEX(ADJ!$A$1:$BZ$1000,MATCH(PAYROLL!D616,ADJ!A$1:A$500,0),MATCH(PAYROLL!BH$2,ADJ!$2:$2,0)),0)</f>
        <v/>
      </c>
      <c r="BI616">
        <f>IFERROR(INDEX(ADJ!$A$1:$BZ$1000,MATCH(PAYROLL!D616,ADJ!A$1:A$500,0),MATCH(PAYROLL!BI$2,ADJ!$2:$2,0)),0)</f>
        <v/>
      </c>
      <c r="BJ616">
        <f>IFERROR(INDEX(ADJ!$A$1:$BZ$1000,MATCH(PAYROLL!D616,ADJ!A$1:A$500,0),MATCH(PAYROLL!BJ$2,ADJ!$2:$2,0)),0)</f>
        <v/>
      </c>
      <c r="BK616">
        <f>SUM(BF616:BJ616)</f>
        <v/>
      </c>
      <c r="BL616">
        <f>IFERROR(INDEX(ADJ!$A$1:$BZ$1000,MATCH(PAYROLL!D616,ADJ!A$1:A$500,0),MATCH(PAYROLL!BL$2,ADJ!$2:$2,0)),0)</f>
        <v/>
      </c>
      <c r="BM616">
        <f>IFERROR(INDEX(ADJ!$A$1:$BZ$1000,MATCH(PAYROLL!D616,ADJ!A$1:A$500,0),MATCH(PAYROLL!BM$2,ADJ!$2:$2,0)),0)</f>
        <v/>
      </c>
      <c r="BN616">
        <f>IFERROR(INDEX(ADJ!$A$1:$BZ$1000,MATCH(PAYROLL!D616,ADJ!A$1:A$500,0),MATCH(PAYROLL!BN$2,ADJ!$2:$2,0)),0)</f>
        <v/>
      </c>
      <c r="BO616">
        <f>IFERROR(INDEX(ADJ!$A$1:$BZ$1000,MATCH(PAYROLL!D616,ADJ!A$1:A$500,0),MATCH(PAYROLL!BO$2,ADJ!$2:$2,0)),0)</f>
        <v/>
      </c>
      <c r="BP616">
        <f>SUM(AM616,AV616,BE616,BK616,BL616:BO616)</f>
        <v/>
      </c>
      <c r="BQ616">
        <f>BO616</f>
        <v/>
      </c>
      <c r="BR616">
        <f>IFERROR(ROUND(IF(LEFT(INDEX(PIS!O$1:O$500,MATCH(D616,PIS!C$1:C$500)),1)="D",T616/8*(BD616*0.3),IF(LEFT(INDEX(PIS!O$1:O$500,MATCH(D616,PIS!C$1:C$500)),1)="H",T616*($BD616*0.3),T616/$AD616/8*($BD616*0.3))),0),0)</f>
        <v/>
      </c>
      <c r="BS616">
        <f>IF(AP616&lt;1,0,MIN(AP616,730000))</f>
        <v/>
      </c>
      <c r="BT616">
        <f>IFERROR(ROUND((BE616-SUM(AW616:BC616)*T616/AD616/8),0)-BR616,0)</f>
        <v/>
      </c>
      <c r="BU616">
        <f>AO616</f>
        <v/>
      </c>
      <c r="BV616">
        <f>SUM(BQ616:BU616)</f>
        <v/>
      </c>
      <c r="BW616">
        <f>BP616-BV616</f>
        <v/>
      </c>
      <c r="BX616">
        <f>IFERROR(IF(RIGHT(INDEX(PIS!O$1:O$500,MATCH(D616,PIS!C$1:C$500)),5)="Gross",MIN(U616+V616,VLOOKUP("R700",TSC!B:C,2,0)*VLOOKUP("R101",TSC!B:C,2,0))*VLOOKUP("R701",TSC!B:C,2,0)%,0),0)</f>
        <v/>
      </c>
      <c r="BY616">
        <f>IFERROR(IF(RIGHT(INDEX(PIS!O$1:O$500,MATCH(D616,PIS!C$1:C$500)),5)="Gross",MIN(U616+V616,VLOOKUP("R700",TSC!B:C,2,0)*VLOOKUP("R101",TSC!B:C,2,0))*VLOOKUP("T704",TSC!B:C,2,0)%,0),0)</f>
        <v/>
      </c>
      <c r="BZ616">
        <f>IFERROR(IF(RIGHT(INDEX(PIS!O$1:O$500,MATCH(D616,PIS!C$1:C$500)),5)="Gross",MIN(U616+V616,VLOOKUP("R700",TSC!B:C,2,0)*VLOOKUP("1",TSC!F:G,2,0))*VLOOKUP("T705",TSC!B:C,2,0)%,0),0)</f>
        <v/>
      </c>
      <c r="CA616">
        <f>IFERROR(INDEX(ADJ!$A$1:$BZ$1000,MATCH(PAYROLL!D616,ADJ!A$1:A$500,0),MATCH(PAYROLL!CA$2,ADJ!$2:$2,0)),0)</f>
        <v/>
      </c>
      <c r="CB616">
        <f>IFERROR(INDEX(ADJ!$A$1:$BZ$1000,MATCH(PAYROLL!D616,ADJ!A$1:A$500,0),MATCH(PAYROLL!CB$2,ADJ!$2:$2,0)),0)</f>
        <v/>
      </c>
      <c r="CC616">
        <f>SUM(BX616:CB616)</f>
        <v/>
      </c>
      <c r="CD616">
        <f>IFERROR(INDEX(PIS!$A$1:$BZ$1000,MATCH(PAYROLL!D616,PIS!C$1:C$500,0),MATCH(PAYROLL!CD$1,PIS!$1:$1,0)),0)</f>
        <v/>
      </c>
      <c r="CE616">
        <f>IFERROR(IF(OR(INDEX(PIS!P$1:P$500,MATCH(D616,PIS!C$1:C$500,0))="LT2",INDEX(PIS!P$1:P$500,MATCH(D616,PIS!C$1:C$500,0))="P10"),0,SUM(CC616,CD616*VLOOKUP("R601",TSC!B:C,2,0),VLOOKUP("R602",TSC!B:C,2,0))),0)</f>
        <v/>
      </c>
      <c r="CF616">
        <f>MAX(BW616-CE616,0)</f>
        <v/>
      </c>
      <c r="CG616">
        <f>IFERROR(IF(OR(RIGHT(INDEX(PIS!P$1:P$500,MATCH(D616,PIS!C$1:C$500)),5)="P10",RIGHT(INDEX(PIS!P$1:P$500,MATCH(D616,PIS!C$1:C$500)),5)="CK"),0,IF(CF616&lt;=5000000,CF616*5%,IF(CF616&lt;=10000000,CF616*10%-250000,IF(CF616&lt;=18000000,CF616*15%-750000,IF(CF616&lt;=32000000,CF616*20%-1650000,IF(CF616&lt;=52000000,CF616*25%-3250000,IF(CF616&lt;=80000000,BH616*30%-5850000,CF616*35%-9850000))))))),0)</f>
        <v/>
      </c>
      <c r="CH616">
        <f>IFERROR(IF(OR(INDEX(PIS!P$1:P$500,MATCH(D616,PIS!C$1:C$500))="LT",INDEX(PIS!P$1:P$500,MATCH(D616,PIS!C$1:C$500))="CK"),0,IF(CF616&lt;2000000,0,CF616*10%)),0)</f>
        <v/>
      </c>
      <c r="CI616">
        <f>IFERROR(INDEX(ADJ!$A$1:$BZ$1000,MATCH(PAYROLL!D616,ADJ!A$1:A$500,0),MATCH(PAYROLL!CI$2,ADJ!$2:$2,0)),0)</f>
        <v/>
      </c>
      <c r="CJ616">
        <f>IFERROR(INDEX(ADJ!$A$1:$BZ$1000,MATCH(PAYROLL!D616,ADJ!A$1:A$500,0),MATCH(PAYROLL!CJ$2,ADJ!$2:$2,0)),0)</f>
        <v/>
      </c>
      <c r="CK616">
        <f>IFERROR(INDEX(ADJ!$A$1:$BZ$1000,MATCH(PAYROLL!D616,ADJ!A$1:A$500,0),MATCH(PAYROLL!CK$2,ADJ!$2:$2,0)),0)</f>
        <v/>
      </c>
      <c r="CL616">
        <f>SUM(CG616:CK616)</f>
        <v/>
      </c>
      <c r="CM616">
        <f>ROUND(SUM(CH616:CK616),0)</f>
        <v/>
      </c>
      <c r="CN616">
        <f>IFERROR(INDEX(CSDA!D$1:D$500,MATCH($CN$2,CSDA!C$1:C$500,0))*INDEX(PIS!V$1:V$500,MATCH(D616,PIS!C$1:C$500))+INDEX(ADJ!$A$1:$BZ$1000,MATCH(PAYROLL!D616,ADJ!A$1:A$500,0),MATCH(PAYROLL!CN$2,ADJ!$2:$2,0)),0)</f>
        <v/>
      </c>
      <c r="CO616">
        <f>IFERROR(INDEX(ADJ!$A$1:$BZ$1000,MATCH(PAYROLL!D616,ADJ!A$1:A$500,0),MATCH(PAYROLL!CO$2,ADJ!$2:$2,0)),0)</f>
        <v/>
      </c>
      <c r="CP616">
        <f>IFERROR(INDEX(ADJ!$A$1:$BZ$1000,MATCH(PAYROLL!D616,ADJ!A$1:A$500,0),MATCH(PAYROLL!CP$2,ADJ!$2:$2,0)),0)</f>
        <v/>
      </c>
      <c r="CQ616">
        <f>BP616-CL616-CI616-CM616-CN616-CO616-CP616-CC616</f>
        <v/>
      </c>
      <c r="CR616">
        <f>IFERROR(IF(RIGHT(INDEX(PIS!O$1:O$500,MATCH(D616,PIS!C$1:C$500,0)),5)="Gross",MIN(U616+V616,VLOOKUP("R700",TSC!B:C,2,0)*VLOOKUP("R101",TSC!B:C,2,0))*(VLOOKUP("T711",TSC!B:C,2,0)+VLOOKUP("T712",TSC!B:C,2,0))%,MIN(T616+V616,VLOOKUP("R700",TSC!B:C,2,0)*VLOOKUP("R101",TSC!B:C,2,0))*(VLOOKUP("T711",TSC!B:C,2,0)+VLOOKUP("T712",TSC!B:C,2,0)+VLOOKUP("R701",TSC!B:C,2,0))%),0)</f>
        <v/>
      </c>
      <c r="CS616">
        <f>IFERROR(IF(RIGHT(INDEX(PIS!O$1:O$500,MATCH(D616,PIS!C$1:C$500,0)),5)="Gross",MIN(U616+V616,VLOOKUP("R700",TSC!B:C,2,0)*VLOOKUP("R101",TSC!B:C,2,0))*(VLOOKUP("T714",TSC!B:C,2,0))%,MIN(T616+V616,VLOOKUP("R700",TSC!B:C,2,0)*VLOOKUP("R101",TSC!B:C,2,0))*(VLOOKUP("T704",TSC!B:C,2,0)+VLOOKUP("T714",TSC!B:C,2,0))%),0)</f>
        <v/>
      </c>
      <c r="CT616">
        <f>IFERROR(IF(RIGHT(INDEX(PIS!O$1:O$500,MATCH(D616,PIS!C$1:C$500,0)),5)="Gross",MIN(U616+V616,VLOOKUP("R700",TSC!B:C,2,0)*VLOOKUP("R101",TSC!B:C,2,0))*VLOOKUP("T705",TSC!B:C,2,0)%,MIN(T616+V616,VLOOKUP("R700",TSC!B:C,2,0)*VLOOKUP("R101",TSC!B:C,2,0))*VLOOKUP("T705",TSC!B:C,2,0)%),0)</f>
        <v/>
      </c>
      <c r="CU616">
        <f>IFERROR(IF(RIGHT(INDEX(PIS!O$1:O$500,MATCH(D616,PIS!C$1:C$500,0)),5)="Gross",MIN(U616+V616,VLOOKUP("R700",TSC!B:C,2,0)*VLOOKUP("R101",TSC!B:C,2,0))*(VLOOKUP("T713",TSC!B:C,2,0))%,MIN(T616+V616,VLOOKUP("R700",TSC!B:C,2,0)*VLOOKUP("R101",TSC!B:C,2,0))*(VLOOKUP("T713",TSC!B:C,2,0))%),0)</f>
        <v/>
      </c>
      <c r="CV616">
        <f>IFERROR(INDEX(ADJ!$A$1:$BZ$1000,MATCH(PAYROLL!D616,ADJ!A$1:A$500,0),MATCH(PAYROLL!CV$2,ADJ!$2:$2,0)),0)</f>
        <v/>
      </c>
      <c r="CW616">
        <f>IFERROR(INDEX(ADJ!$A$1:$BZ$1000,MATCH(PAYROLL!D616,ADJ!A$1:A$500,0),MATCH(PAYROLL!CW$2,ADJ!$2:$2,0)),0)</f>
        <v/>
      </c>
      <c r="CX616">
        <f>SUM(CR616:CW616)</f>
        <v/>
      </c>
      <c r="CY616">
        <f>ROUND(IF(CR616&gt;0,T616+V616*VLOOKUP("R202",TSC!$B$1:$C$500,2,0),0),0)</f>
        <v/>
      </c>
      <c r="CZ616">
        <f>IFERROR(INDEX(CSDA!D$1:D$500,MATCH($CZ$2,CSDA!C$1:C$500,0)),0)</f>
        <v/>
      </c>
      <c r="DA616">
        <f>ROUND(T616*0.7%,0)</f>
        <v/>
      </c>
      <c r="DB616">
        <f>ROUND(T616/12,0)</f>
        <v/>
      </c>
      <c r="DC616">
        <f ref="DC616" t="array">IFERROR(INDEX(CSDA!D$1:D$500,MATCH("Trích giữ"&amp;PAYROLL!DC$2,CSDA!A$1:A$500&amp;CSDA!C$1:C$500,0)),0)</f>
        <v/>
      </c>
      <c r="DD616">
        <f ref="DD616" t="array">IFERROR(INDEX(CSDA!D$1:D$500,MATCH("Trích giữ"&amp;PAYROLL!DD$2,CSDA!A$1:A$500&amp;CSDA!C$1:C$500,0)),0)</f>
        <v/>
      </c>
      <c r="DE616">
        <f ref="DE616" t="array">IFERROR(INDEX(CSDA!D$1:D$500,MATCH("Trích giữ"&amp;PAYROLL!DE$2,CSDA!A$1:A$500&amp;CSDA!C$1:C$500,0)),0)</f>
        <v/>
      </c>
      <c r="DF616">
        <f>IFERROR(INDEX(CSDA!D$1:D$500,MATCH(PAYROLL!DF$2,CSDA!C$1:C$500,0)),0)</f>
        <v/>
      </c>
      <c r="DG616">
        <f ref="DG616" t="array">IFERROR(INDEX(CSDA!D$1:D$500,MATCH("Trích giữ"&amp;PAYROLL!DG$2,CSDA!A$1:A$500&amp;CSDA!C$1:C$500,0)),0)</f>
        <v/>
      </c>
      <c r="DH616">
        <f>ROUND(T616/26,0)</f>
        <v/>
      </c>
      <c r="DI616">
        <f ref="DI616" t="array">IFERROR(INDEX(CSDA!D$1:D$500,MATCH("Trích giữ"&amp;PAYROLL!DI$2,CSDA!A$1:A$500&amp;CSDA!C$1:C$500,0)),0)</f>
        <v/>
      </c>
      <c r="DJ616">
        <f>IF(U616=0,T616*21.5%-BL616,0)</f>
        <v/>
      </c>
      <c r="DK616">
        <f ref="DK616" t="array">IFERROR(INDEX(CSDA!D$1:D$500,MATCH("Trích giữ"&amp;PAYROLL!DK$2,CSDA!A$1:A$500&amp;CSDA!C$1:C$500,0)),0)</f>
        <v/>
      </c>
      <c r="DL616">
        <f>IFERROR(INDEX(CSDA!D$1:D$500,MATCH(PAYROLL!DL$2,CSDA!C$1:C$500,0))/12,0)</f>
        <v/>
      </c>
      <c r="DM616">
        <f>SUM(DB616:DL616)</f>
        <v/>
      </c>
      <c r="DN616">
        <f>IFERROR(INDEX(ADJ!$A$1:$BZ$1000,MATCH(PAYROLL!D616,ADJ!A$1:A$500,0),MATCH(PAYROLL!DN$2,ADJ!$2:$2,0)),0)</f>
        <v/>
      </c>
      <c r="DO616">
        <f>IFERROR(SUM(BP616,DM616:DN616,CX616:DA616)-DT616,0)</f>
        <v/>
      </c>
      <c r="DP616">
        <f ref="DP616" t="array">SUM(BW616*IFERROR(INDEX(CSDA!D$1:D$500,MATCH(BW$2,CSDA!C$1:C$500,0)),0)%,CX616*IFERROR(INDEX(CSDA!D$1:D$500,MATCH(CX$2,CSDA!C$1:C$500,0)),0)%,DA616*IFERROR(INDEX(CSDA!D$1:D$500,MATCH(DA$2,CSDA!C$1:C$500,0)),0)%,DB616*IFERROR(INDEX(CSDA!D$1:D$500,MATCH(DB$2,CSDA!C$1:C$500,0)),0)%,DF616*IFERROR(INDEX(CSDA!D$1:D$500,MATCH("Phí dịch vụ"&amp;PAYROLL!DF$2,CSDA!A$1:A$500&amp;CSDA!C$1:C$500,0)),0)%,DC616*IFERROR(INDEX(CSDA!D$1:D$500,MATCH("Phí dịch vụ"&amp;PAYROLL!DC$2,CSDA!A$1:A$500&amp;CSDA!C$1:C$500,0)),0)%,DH616*IFERROR(INDEX(CSDA!D$1:D$500,MATCH("Phí dịch vụ"&amp;PAYROLL!DH$2,CSDA!A$1:A$500&amp;CSDA!C$1:C$500,0)),0)%,DJ616*IFERROR(INDEX(CSDA!D$1:D$500,MATCH("Phí dịch vụ"&amp;PAYROLL!DJ$2,CSDA!A$1:A$500&amp;CSDA!C$1:C$500,0)),0)%,BN616*IFERROR(INDEX(CSDA!D$1:D$500,MATCH(BN$2,CSDA!C$1:C$500,0)),0)%)-BN616*7%</f>
        <v/>
      </c>
      <c r="DQ616">
        <f>IFERROR(INDEX(ADJ!$A$1:$BZ$1000,MATCH(PAYROLL!D616,ADJ!A$1:A$500,0),MATCH(PAYROLL!DQ$2,ADJ!$2:$2,0)),0)</f>
        <v/>
      </c>
      <c r="DR616">
        <f>IFERROR(INDEX(ADJ!$A$1:$BZ$1000,MATCH(PAYROLL!D616,ADJ!A$1:A$500,0),MATCH(PAYROLL!DR$2,ADJ!$2:$2,0)),0)</f>
        <v/>
      </c>
      <c r="DS616">
        <f>SUM(DP616:DR616)</f>
        <v/>
      </c>
      <c r="DT616">
        <f>EK616</f>
        <v/>
      </c>
      <c r="DU616">
        <f>SUM(DO616:DR616)</f>
        <v/>
      </c>
      <c r="DV616">
        <f>ROUND(DU616*0.1,0)</f>
        <v/>
      </c>
      <c r="DW616">
        <f>DU616+DV616</f>
        <v/>
      </c>
      <c r="DZ616">
        <f>IFERROR(INDEX(ADJ!$A$1:$BZ$1000,MATCH(PAYROLL!$D616,ADJ!A$1:A$500,0),MATCH(PAYROLL!DZ$2,ADJ!$2:$2,0)),0)</f>
        <v/>
      </c>
      <c r="EA616">
        <f>IFERROR(INDEX(ADJ!$A$1:$BZ$1000,MATCH(PAYROLL!$D616,ADJ!A$1:A$500,0),MATCH(PAYROLL!EA$2,ADJ!$2:$2,0)),0)</f>
        <v/>
      </c>
      <c r="EB616">
        <f>IFERROR(INDEX(ADJ!$A$1:$BZ$1000,MATCH(PAYROLL!$D616,ADJ!A$1:A$500,0),MATCH(PAYROLL!EB$2,ADJ!$2:$2,0)),0)</f>
        <v/>
      </c>
      <c r="EC616">
        <f>IFERROR(INDEX(ADJ!$A$1:$BZ$1000,MATCH(PAYROLL!$D616,ADJ!A$1:A$500,0),MATCH(PAYROLL!EC$2,ADJ!$2:$2,0)),0)</f>
        <v/>
      </c>
      <c r="ED616">
        <f>IFERROR(INDEX(ADJ!$A$1:$BZ$1000,MATCH(PAYROLL!$D616,ADJ!A$1:A$500,0),MATCH(PAYROLL!ED$2,ADJ!$2:$2,0)),0)</f>
        <v/>
      </c>
      <c r="EE616">
        <f>IFERROR(INDEX(ADJ!$A$1:$BZ$1000,MATCH(PAYROLL!$D616,ADJ!A$1:A$500,0),MATCH(PAYROLL!EE$2,ADJ!$2:$2,0)),0)</f>
        <v/>
      </c>
      <c r="EF616">
        <f>IFERROR(INDEX(ADJ!$A$1:$BZ$1000,MATCH(PAYROLL!$D616,ADJ!A$1:A$500,0),MATCH(PAYROLL!EF$2,ADJ!$2:$2,0)),0)</f>
        <v/>
      </c>
      <c r="EG616">
        <f>IFERROR(INDEX(ADJ!$A$1:$BZ$1000,MATCH(PAYROLL!$D616,ADJ!A$1:A$500,0),MATCH(PAYROLL!EG$2,ADJ!$2:$2,0)),0)</f>
        <v/>
      </c>
      <c r="EH616">
        <f>IFERROR(INDEX(ADJ!$A$1:$BZ$1000,MATCH(PAYROLL!$D616,ADJ!A$1:A$500,0),MATCH(PAYROLL!EH$2,ADJ!$2:$2,0)),0)</f>
        <v/>
      </c>
      <c r="EI616">
        <f>IFERROR(INDEX(ADJ!$A$1:$BZ$1000,MATCH(PAYROLL!D616,ADJ!A$1:A$500,0),MATCH(PAYROLL!EI$2,ADJ!$2:$2,0)),0)</f>
        <v/>
      </c>
      <c r="EJ616">
        <f>IFERROR(INDEX(ADJ!$A$1:$BZ$1000,MATCH(PAYROLL!$D616,ADJ!A$1:A$500,0),MATCH(PAYROLL!EJ$2,ADJ!$2:$2,0)),0)</f>
        <v/>
      </c>
      <c r="EK616">
        <f>SUM(DZ616:EJ616)</f>
        <v/>
      </c>
    </row>
    <row r="617">
      <c r="A617" t="n">
        <v>615</v>
      </c>
      <c r="B617" t="inlineStr">
        <is>
          <t>Nguyễn Thành Hậu</t>
        </is>
      </c>
      <c r="D617" t="inlineStr">
        <is>
          <t>157747-01</t>
        </is>
      </c>
      <c r="S617">
        <f>IFERROR(INDEX(PIS!$A$1:$BZ$1000,MATCH($D617,PIS!C$1:C$500,0),MATCH("Lương CB tháng trước",PIS!$1:$1,0)),0)</f>
        <v/>
      </c>
      <c r="T617">
        <f>IFERROR(INDEX(PIS!$A$1:$BZ$1000,MATCH($D617,PIS!C$1:C$500,0),MATCH("Lương CB hiện tại",PIS!$1:$1,0)),0)</f>
        <v/>
      </c>
      <c r="U617">
        <f>IFERROR(INDEX(PIS!$A$1:$BZ$1000,MATCH($D617,PIS!C$1:C$500,0),MATCH("Lương đóng BHBB",PIS!$1:$1,0)),0)</f>
        <v/>
      </c>
      <c r="V617">
        <f>IFERROR(INDEX(PIS!$A$1:$BZ$1000,MATCH($D617,PIS!C$1:C$500,0),MATCH(V$2,PIS!$2:$2,0)),0)</f>
        <v/>
      </c>
      <c r="W617">
        <f>IFERROR(INDEX(PIS!$A$1:$BZ$1000,MATCH($D617,PIS!C$1:C$500,0),MATCH(W$2,PIS!$2:$2,0)),0)</f>
        <v/>
      </c>
      <c r="X617">
        <f>IFERROR(INDEX(PIS!$A$1:$BZ$1000,MATCH($D617,PIS!C$1:C$500,0),MATCH(X$2,PIS!$2:$2,0)),0)</f>
        <v/>
      </c>
      <c r="Y617">
        <f>IFERROR(INDEX(PIS!$A$1:$BZ$1000,MATCH($D617,PIS!C$1:C$500,0),MATCH(Y$2,PIS!$2:$2,0)),0)</f>
        <v/>
      </c>
      <c r="Z617">
        <f>IFERROR(INDEX(PIS!$A$1:$BZ$1000,MATCH($D617,PIS!C$1:C$500,0),MATCH(Z$2,PIS!$2:$2,0)),0)</f>
        <v/>
      </c>
      <c r="AA617">
        <f>IFERROR(INDEX(PIS!$A$1:$BZ$1000,MATCH($D617,PIS!C$1:C$500,0),MATCH(AA$2,PIS!$2:$2,0)),0)</f>
        <v/>
      </c>
      <c r="AB617">
        <f>IFERROR(INDEX(PIS!$A$1:$BZ$1000,MATCH($D617,PIS!C$1:C$500,0),MATCH(AB$2,PIS!$2:$2,0)),0)</f>
        <v/>
      </c>
      <c r="AC617">
        <f>SUM(V617:AB617)</f>
        <v/>
      </c>
      <c r="AD617">
        <f>IFERROR(INDEX(TIMESHEET!$A$1:$AI$5000,MATCH($D617,TIMESHEET!A$1:A$500,0),MATCH("T100",TIMESHEET!$2:$2,0))-2,0)</f>
        <v/>
      </c>
      <c r="AE617">
        <f>IFERROR(INDEX(TIMESHEET!$A$1:$AI$5000,MATCH($D617,TIMESHEET!A$1:A$500,0),MATCH("T202",TIMESHEET!$2:$2,0)),0)</f>
        <v/>
      </c>
      <c r="AF617">
        <f>IFERROR(INDEX(TIMESHEET!$A$1:$AI$5000,MATCH($D617,TIMESHEET!A$1:A$500,0),MATCH("T302",TIMESHEET!$2:$2,0)),0)</f>
        <v/>
      </c>
      <c r="AG617">
        <f>IFERROR(INDEX(TIMESHEET!$A$1:$AI$5000,MATCH($D617,TIMESHEET!A$1:A$500,0),MATCH("T406",TIMESHEET!$2:$2,0)),0)</f>
        <v/>
      </c>
      <c r="AH617">
        <f>AE617+AG617</f>
        <v/>
      </c>
      <c r="AI617">
        <f>IFERROR(INDEX(TIMESHEET!$A$1:$AI$5000,MATCH($D617,TIMESHEET!A$1:A$500,0),MATCH("T701",TIMESHEET!$2:$2,0)),0)</f>
        <v/>
      </c>
      <c r="AJ617">
        <f>IFERROR(INDEX(TIMESHEET!$A$1:$AI$5000,MATCH($D617,TIMESHEET!B$1:B$500,0),MATCH("T320",TIMESHEET!$2:$2,0)),0)</f>
        <v/>
      </c>
      <c r="AK617">
        <f>IFERROR(IF(LEFT(INDEX(PIS!O$1:O$500,MATCH(D617,PIS!C$1:C$500)),1)="M",T617/AD617*SUM(AE617:AG617),T617*AD617),0)</f>
        <v/>
      </c>
      <c r="AL617">
        <f>IFERROR(INDEX(ADJ!$A$1:$BZ$1000,MATCH(PAYROLL!D617,ADJ!A$1:A$500,0),MATCH(PAYROLL!AL$2,ADJ!$2:$2,0)),0)</f>
        <v/>
      </c>
      <c r="AM617">
        <f>SUM(AK617:AL617)</f>
        <v/>
      </c>
      <c r="AN617">
        <f>IFERROR(ROUND(V617/$AD617*$AH617,0),0)</f>
        <v/>
      </c>
      <c r="AO617">
        <f>IFERROR(ROUND(W617/$AD617*$AH617,0),0)</f>
        <v/>
      </c>
      <c r="AP617">
        <f>IFERROR(ROUND(X617/$AD617*$AE617,0),0)</f>
        <v/>
      </c>
      <c r="AQ617">
        <f>IFERROR(ROUND(Y617/$AD617*$AH617,0),0)</f>
        <v/>
      </c>
      <c r="AR617">
        <f>IFERROR(ROUND(Z617/$AD617*$AH617,0),0)</f>
        <v/>
      </c>
      <c r="AS617">
        <f>IFERROR(ROUND(AA617/$AD617*$AH617,0),0)</f>
        <v/>
      </c>
      <c r="AT617">
        <f>IFERROR(IF((AE617+AF617+AG617)&gt;13,AB617,ROUND(AB617/AD617*AH617,0)),0)</f>
        <v/>
      </c>
      <c r="AU617">
        <f>IFERROR(INDEX(ADJ!$A$1:$BZ$1000,MATCH(PAYROLL!D617,ADJ!A$1:A$500,0),MATCH(PAYROLL!AU$2,ADJ!$2:$2,0)),0)</f>
        <v/>
      </c>
      <c r="AV617">
        <f>ROUND(SUM(AN617:AU617),0)</f>
        <v/>
      </c>
      <c r="AW617">
        <f>IFERROR(INDEX(TIMESHEET!$A$1:$AI$5000,MATCH(PAYROLL!D617,TIMESHEET!A$1:A$500,0),MATCH("T620",TIMESHEET!$2:$2,0)),0)</f>
        <v/>
      </c>
      <c r="AX617">
        <f>IFERROR(INDEX(TIMESHEET!$A$1:$AI$5000,MATCH(PAYROLL!D617,TIMESHEET!A$1:A$500,0),MATCH("T601",TIMESHEET!$2:$2,0)),0)</f>
        <v/>
      </c>
      <c r="AY617">
        <f>IFERROR(INDEX(TIMESHEET!$A$1:$AI$5000,MATCH(PAYROLL!D617,TIMESHEET!A$1:A$500,0),MATCH("T602",TIMESHEET!$2:$2,0)),0)</f>
        <v/>
      </c>
      <c r="AZ617">
        <f>IFERROR(INDEX(TIMESHEET!$A$1:$AI$5000,MATCH(PAYROLL!D617,TIMESHEET!A$1:A$500,0),MATCH("T603",TIMESHEET!$2:$2,0)),0)</f>
        <v/>
      </c>
      <c r="BA617">
        <f>IFERROR(INDEX(TIMESHEET!$A$1:$AI$5000,MATCH(PAYROLL!D617,TIMESHEET!A$1:A$500,0),MATCH("T611",TIMESHEET!$2:$2,0)),0)</f>
        <v/>
      </c>
      <c r="BB617">
        <f>IFERROR(INDEX(TIMESHEET!$A$1:$AI$5000,MATCH(PAYROLL!D617,TIMESHEET!A$1:A$500,0),MATCH("T612",TIMESHEET!$2:$2,0)),0)</f>
        <v/>
      </c>
      <c r="BC617">
        <f>IFERROR(INDEX(TIMESHEET!$A$1:$AI$5000,MATCH(PAYROLL!D617,TIMESHEET!A$1:A$500,0),MATCH("T613",TIMESHEET!$2:$2,0)),0)</f>
        <v/>
      </c>
      <c r="BD617">
        <f>IFERROR(INDEX(TIMESHEET!$A$1:$AI$5000,MATCH(PAYROLL!D617,TIMESHEET!A$1:A$500,0),MATCH("T500",TIMESHEET!$2:$2,0)),0)</f>
        <v/>
      </c>
      <c r="BE617">
        <f>IFERROR(IF(LEFT(INDEX(PIS!O$1:O$500,MATCH(D617,PIS!C$1:C$500)),1)="M",T617/AD617/8*(AW617+AX617*1.5+AY617*2+AZ617*3+BA617*2.1+BB617*2.7+BC617*3.9+BD617*0.3),T617/8*(AW617+AX617*1.5+AY617*2+AZ617*3+BA617*2.1+BB617*2.7+BC617*3.9+BD617*0.3)),0)</f>
        <v/>
      </c>
      <c r="BF617">
        <f>IFERROR(INDEX(ADJ!$A$1:$BZ$1000,MATCH(PAYROLL!$D617,ADJ!A$1:A$500,0),MATCH(PAYROLL!BF$2,ADJ!$2:$2,0)),0)</f>
        <v/>
      </c>
      <c r="BG617">
        <f>IFERROR(INDEX(ADJ!$A$1:$BZ$1000,MATCH(PAYROLL!D617,ADJ!A$1:A$500,0),MATCH(PAYROLL!BG$2,ADJ!$2:$2,0)),0)</f>
        <v/>
      </c>
      <c r="BH617">
        <f>IFERROR(INDEX(ADJ!$A$1:$BZ$1000,MATCH(PAYROLL!D617,ADJ!A$1:A$500,0),MATCH(PAYROLL!BH$2,ADJ!$2:$2,0)),0)</f>
        <v/>
      </c>
      <c r="BI617">
        <f>IFERROR(INDEX(ADJ!$A$1:$BZ$1000,MATCH(PAYROLL!D617,ADJ!A$1:A$500,0),MATCH(PAYROLL!BI$2,ADJ!$2:$2,0)),0)</f>
        <v/>
      </c>
      <c r="BJ617">
        <f>IFERROR(INDEX(ADJ!$A$1:$BZ$1000,MATCH(PAYROLL!D617,ADJ!A$1:A$500,0),MATCH(PAYROLL!BJ$2,ADJ!$2:$2,0)),0)</f>
        <v/>
      </c>
      <c r="BK617">
        <f>SUM(BF617:BJ617)</f>
        <v/>
      </c>
      <c r="BL617">
        <f>IFERROR(INDEX(ADJ!$A$1:$BZ$1000,MATCH(PAYROLL!D617,ADJ!A$1:A$500,0),MATCH(PAYROLL!BL$2,ADJ!$2:$2,0)),0)</f>
        <v/>
      </c>
      <c r="BM617">
        <f>IFERROR(INDEX(ADJ!$A$1:$BZ$1000,MATCH(PAYROLL!D617,ADJ!A$1:A$500,0),MATCH(PAYROLL!BM$2,ADJ!$2:$2,0)),0)</f>
        <v/>
      </c>
      <c r="BN617">
        <f>IFERROR(INDEX(ADJ!$A$1:$BZ$1000,MATCH(PAYROLL!D617,ADJ!A$1:A$500,0),MATCH(PAYROLL!BN$2,ADJ!$2:$2,0)),0)</f>
        <v/>
      </c>
      <c r="BO617">
        <f>IFERROR(INDEX(ADJ!$A$1:$BZ$1000,MATCH(PAYROLL!D617,ADJ!A$1:A$500,0),MATCH(PAYROLL!BO$2,ADJ!$2:$2,0)),0)</f>
        <v/>
      </c>
      <c r="BP617">
        <f>SUM(AM617,AV617,BE617,BK617,BL617:BO617)</f>
        <v/>
      </c>
      <c r="BQ617">
        <f>BO617</f>
        <v/>
      </c>
      <c r="BR617">
        <f>IFERROR(ROUND(IF(LEFT(INDEX(PIS!O$1:O$500,MATCH(D617,PIS!C$1:C$500)),1)="D",T617/8*(BD617*0.3),IF(LEFT(INDEX(PIS!O$1:O$500,MATCH(D617,PIS!C$1:C$500)),1)="H",T617*($BD617*0.3),T617/$AD617/8*($BD617*0.3))),0),0)</f>
        <v/>
      </c>
      <c r="BS617">
        <f>IF(AP617&lt;1,0,MIN(AP617,730000))</f>
        <v/>
      </c>
      <c r="BT617">
        <f>IFERROR(ROUND((BE617-SUM(AW617:BC617)*T617/AD617/8),0)-BR617,0)</f>
        <v/>
      </c>
      <c r="BU617">
        <f>AO617</f>
        <v/>
      </c>
      <c r="BV617">
        <f>SUM(BQ617:BU617)</f>
        <v/>
      </c>
      <c r="BW617">
        <f>BP617-BV617</f>
        <v/>
      </c>
      <c r="BX617">
        <f>IFERROR(IF(RIGHT(INDEX(PIS!O$1:O$500,MATCH(D617,PIS!C$1:C$500)),5)="Gross",MIN(U617+V617,VLOOKUP("R700",TSC!B:C,2,0)*VLOOKUP("R101",TSC!B:C,2,0))*VLOOKUP("R701",TSC!B:C,2,0)%,0),0)</f>
        <v/>
      </c>
      <c r="BY617">
        <f>IFERROR(IF(RIGHT(INDEX(PIS!O$1:O$500,MATCH(D617,PIS!C$1:C$500)),5)="Gross",MIN(U617+V617,VLOOKUP("R700",TSC!B:C,2,0)*VLOOKUP("R101",TSC!B:C,2,0))*VLOOKUP("T704",TSC!B:C,2,0)%,0),0)</f>
        <v/>
      </c>
      <c r="BZ617">
        <f>IFERROR(IF(RIGHT(INDEX(PIS!O$1:O$500,MATCH(D617,PIS!C$1:C$500)),5)="Gross",MIN(U617+V617,VLOOKUP("R700",TSC!B:C,2,0)*VLOOKUP("1",TSC!F:G,2,0))*VLOOKUP("T705",TSC!B:C,2,0)%,0),0)</f>
        <v/>
      </c>
      <c r="CA617">
        <f>IFERROR(INDEX(ADJ!$A$1:$BZ$1000,MATCH(PAYROLL!D617,ADJ!A$1:A$500,0),MATCH(PAYROLL!CA$2,ADJ!$2:$2,0)),0)</f>
        <v/>
      </c>
      <c r="CB617">
        <f>IFERROR(INDEX(ADJ!$A$1:$BZ$1000,MATCH(PAYROLL!D617,ADJ!A$1:A$500,0),MATCH(PAYROLL!CB$2,ADJ!$2:$2,0)),0)</f>
        <v/>
      </c>
      <c r="CC617">
        <f>SUM(BX617:CB617)</f>
        <v/>
      </c>
      <c r="CD617">
        <f>IFERROR(INDEX(PIS!$A$1:$BZ$1000,MATCH(PAYROLL!D617,PIS!C$1:C$500,0),MATCH(PAYROLL!CD$1,PIS!$1:$1,0)),0)</f>
        <v/>
      </c>
      <c r="CE617">
        <f>IFERROR(IF(OR(INDEX(PIS!P$1:P$500,MATCH(D617,PIS!C$1:C$500,0))="LT2",INDEX(PIS!P$1:P$500,MATCH(D617,PIS!C$1:C$500,0))="P10"),0,SUM(CC617,CD617*VLOOKUP("R601",TSC!B:C,2,0),VLOOKUP("R602",TSC!B:C,2,0))),0)</f>
        <v/>
      </c>
      <c r="CF617">
        <f>MAX(BW617-CE617,0)</f>
        <v/>
      </c>
      <c r="CG617">
        <f>IFERROR(IF(OR(RIGHT(INDEX(PIS!P$1:P$500,MATCH(D617,PIS!C$1:C$500)),5)="P10",RIGHT(INDEX(PIS!P$1:P$500,MATCH(D617,PIS!C$1:C$500)),5)="CK"),0,IF(CF617&lt;=5000000,CF617*5%,IF(CF617&lt;=10000000,CF617*10%-250000,IF(CF617&lt;=18000000,CF617*15%-750000,IF(CF617&lt;=32000000,CF617*20%-1650000,IF(CF617&lt;=52000000,CF617*25%-3250000,IF(CF617&lt;=80000000,BH617*30%-5850000,CF617*35%-9850000))))))),0)</f>
        <v/>
      </c>
      <c r="CH617">
        <f>IFERROR(IF(OR(INDEX(PIS!P$1:P$500,MATCH(D617,PIS!C$1:C$500))="LT",INDEX(PIS!P$1:P$500,MATCH(D617,PIS!C$1:C$500))="CK"),0,IF(CF617&lt;2000000,0,CF617*10%)),0)</f>
        <v/>
      </c>
      <c r="CI617">
        <f>IFERROR(INDEX(ADJ!$A$1:$BZ$1000,MATCH(PAYROLL!D617,ADJ!A$1:A$500,0),MATCH(PAYROLL!CI$2,ADJ!$2:$2,0)),0)</f>
        <v/>
      </c>
      <c r="CJ617">
        <f>IFERROR(INDEX(ADJ!$A$1:$BZ$1000,MATCH(PAYROLL!D617,ADJ!A$1:A$500,0),MATCH(PAYROLL!CJ$2,ADJ!$2:$2,0)),0)</f>
        <v/>
      </c>
      <c r="CK617">
        <f>IFERROR(INDEX(ADJ!$A$1:$BZ$1000,MATCH(PAYROLL!D617,ADJ!A$1:A$500,0),MATCH(PAYROLL!CK$2,ADJ!$2:$2,0)),0)</f>
        <v/>
      </c>
      <c r="CL617">
        <f>SUM(CG617:CK617)</f>
        <v/>
      </c>
      <c r="CM617">
        <f>ROUND(SUM(CH617:CK617),0)</f>
        <v/>
      </c>
      <c r="CN617">
        <f>IFERROR(INDEX(CSDA!D$1:D$500,MATCH($CN$2,CSDA!C$1:C$500,0))*INDEX(PIS!V$1:V$500,MATCH(D617,PIS!C$1:C$500))+INDEX(ADJ!$A$1:$BZ$1000,MATCH(PAYROLL!D617,ADJ!A$1:A$500,0),MATCH(PAYROLL!CN$2,ADJ!$2:$2,0)),0)</f>
        <v/>
      </c>
      <c r="CO617">
        <f>IFERROR(INDEX(ADJ!$A$1:$BZ$1000,MATCH(PAYROLL!D617,ADJ!A$1:A$500,0),MATCH(PAYROLL!CO$2,ADJ!$2:$2,0)),0)</f>
        <v/>
      </c>
      <c r="CP617">
        <f>IFERROR(INDEX(ADJ!$A$1:$BZ$1000,MATCH(PAYROLL!D617,ADJ!A$1:A$500,0),MATCH(PAYROLL!CP$2,ADJ!$2:$2,0)),0)</f>
        <v/>
      </c>
      <c r="CQ617">
        <f>BP617-CL617-CI617-CM617-CN617-CO617-CP617-CC617</f>
        <v/>
      </c>
      <c r="CR617">
        <f>IFERROR(IF(RIGHT(INDEX(PIS!O$1:O$500,MATCH(D617,PIS!C$1:C$500,0)),5)="Gross",MIN(U617+V617,VLOOKUP("R700",TSC!B:C,2,0)*VLOOKUP("R101",TSC!B:C,2,0))*(VLOOKUP("T711",TSC!B:C,2,0)+VLOOKUP("T712",TSC!B:C,2,0))%,MIN(T617+V617,VLOOKUP("R700",TSC!B:C,2,0)*VLOOKUP("R101",TSC!B:C,2,0))*(VLOOKUP("T711",TSC!B:C,2,0)+VLOOKUP("T712",TSC!B:C,2,0)+VLOOKUP("R701",TSC!B:C,2,0))%),0)</f>
        <v/>
      </c>
      <c r="CS617">
        <f>IFERROR(IF(RIGHT(INDEX(PIS!O$1:O$500,MATCH(D617,PIS!C$1:C$500,0)),5)="Gross",MIN(U617+V617,VLOOKUP("R700",TSC!B:C,2,0)*VLOOKUP("R101",TSC!B:C,2,0))*(VLOOKUP("T714",TSC!B:C,2,0))%,MIN(T617+V617,VLOOKUP("R700",TSC!B:C,2,0)*VLOOKUP("R101",TSC!B:C,2,0))*(VLOOKUP("T704",TSC!B:C,2,0)+VLOOKUP("T714",TSC!B:C,2,0))%),0)</f>
        <v/>
      </c>
      <c r="CT617">
        <f>IFERROR(IF(RIGHT(INDEX(PIS!O$1:O$500,MATCH(D617,PIS!C$1:C$500,0)),5)="Gross",MIN(U617+V617,VLOOKUP("R700",TSC!B:C,2,0)*VLOOKUP("R101",TSC!B:C,2,0))*VLOOKUP("T705",TSC!B:C,2,0)%,MIN(T617+V617,VLOOKUP("R700",TSC!B:C,2,0)*VLOOKUP("R101",TSC!B:C,2,0))*VLOOKUP("T705",TSC!B:C,2,0)%),0)</f>
        <v/>
      </c>
      <c r="CU617">
        <f>IFERROR(IF(RIGHT(INDEX(PIS!O$1:O$500,MATCH(D617,PIS!C$1:C$500,0)),5)="Gross",MIN(U617+V617,VLOOKUP("R700",TSC!B:C,2,0)*VLOOKUP("R101",TSC!B:C,2,0))*(VLOOKUP("T713",TSC!B:C,2,0))%,MIN(T617+V617,VLOOKUP("R700",TSC!B:C,2,0)*VLOOKUP("R101",TSC!B:C,2,0))*(VLOOKUP("T713",TSC!B:C,2,0))%),0)</f>
        <v/>
      </c>
      <c r="CV617">
        <f>IFERROR(INDEX(ADJ!$A$1:$BZ$1000,MATCH(PAYROLL!D617,ADJ!A$1:A$500,0),MATCH(PAYROLL!CV$2,ADJ!$2:$2,0)),0)</f>
        <v/>
      </c>
      <c r="CW617">
        <f>IFERROR(INDEX(ADJ!$A$1:$BZ$1000,MATCH(PAYROLL!D617,ADJ!A$1:A$500,0),MATCH(PAYROLL!CW$2,ADJ!$2:$2,0)),0)</f>
        <v/>
      </c>
      <c r="CX617">
        <f>SUM(CR617:CW617)</f>
        <v/>
      </c>
      <c r="CY617">
        <f>ROUND(IF(CR617&gt;0,T617+V617*VLOOKUP("R202",TSC!$B$1:$C$500,2,0),0),0)</f>
        <v/>
      </c>
      <c r="CZ617">
        <f>IFERROR(INDEX(CSDA!D$1:D$500,MATCH($CZ$2,CSDA!C$1:C$500,0)),0)</f>
        <v/>
      </c>
      <c r="DA617">
        <f>ROUND(T617*0.7%,0)</f>
        <v/>
      </c>
      <c r="DB617">
        <f>ROUND(T617/12,0)</f>
        <v/>
      </c>
      <c r="DC617">
        <f ref="DC617" t="array">IFERROR(INDEX(CSDA!D$1:D$500,MATCH("Trích giữ"&amp;PAYROLL!DC$2,CSDA!A$1:A$500&amp;CSDA!C$1:C$500,0)),0)</f>
        <v/>
      </c>
      <c r="DD617">
        <f ref="DD617" t="array">IFERROR(INDEX(CSDA!D$1:D$500,MATCH("Trích giữ"&amp;PAYROLL!DD$2,CSDA!A$1:A$500&amp;CSDA!C$1:C$500,0)),0)</f>
        <v/>
      </c>
      <c r="DE617">
        <f ref="DE617" t="array">IFERROR(INDEX(CSDA!D$1:D$500,MATCH("Trích giữ"&amp;PAYROLL!DE$2,CSDA!A$1:A$500&amp;CSDA!C$1:C$500,0)),0)</f>
        <v/>
      </c>
      <c r="DF617">
        <f>IFERROR(INDEX(CSDA!D$1:D$500,MATCH(PAYROLL!DF$2,CSDA!C$1:C$500,0)),0)</f>
        <v/>
      </c>
      <c r="DG617">
        <f ref="DG617" t="array">IFERROR(INDEX(CSDA!D$1:D$500,MATCH("Trích giữ"&amp;PAYROLL!DG$2,CSDA!A$1:A$500&amp;CSDA!C$1:C$500,0)),0)</f>
        <v/>
      </c>
      <c r="DH617">
        <f>ROUND(T617/26,0)</f>
        <v/>
      </c>
      <c r="DI617">
        <f ref="DI617" t="array">IFERROR(INDEX(CSDA!D$1:D$500,MATCH("Trích giữ"&amp;PAYROLL!DI$2,CSDA!A$1:A$500&amp;CSDA!C$1:C$500,0)),0)</f>
        <v/>
      </c>
      <c r="DJ617">
        <f>IF(U617=0,T617*21.5%-BL617,0)</f>
        <v/>
      </c>
      <c r="DK617">
        <f ref="DK617" t="array">IFERROR(INDEX(CSDA!D$1:D$500,MATCH("Trích giữ"&amp;PAYROLL!DK$2,CSDA!A$1:A$500&amp;CSDA!C$1:C$500,0)),0)</f>
        <v/>
      </c>
      <c r="DL617">
        <f>IFERROR(INDEX(CSDA!D$1:D$500,MATCH(PAYROLL!DL$2,CSDA!C$1:C$500,0))/12,0)</f>
        <v/>
      </c>
      <c r="DM617">
        <f>SUM(DB617:DL617)</f>
        <v/>
      </c>
      <c r="DN617">
        <f>IFERROR(INDEX(ADJ!$A$1:$BZ$1000,MATCH(PAYROLL!D617,ADJ!A$1:A$500,0),MATCH(PAYROLL!DN$2,ADJ!$2:$2,0)),0)</f>
        <v/>
      </c>
      <c r="DO617">
        <f>IFERROR(SUM(BP617,DM617:DN617,CX617:DA617)-DT617,0)</f>
        <v/>
      </c>
      <c r="DP617">
        <f ref="DP617" t="array">SUM(BW617*IFERROR(INDEX(CSDA!D$1:D$500,MATCH(BW$2,CSDA!C$1:C$500,0)),0)%,CX617*IFERROR(INDEX(CSDA!D$1:D$500,MATCH(CX$2,CSDA!C$1:C$500,0)),0)%,DA617*IFERROR(INDEX(CSDA!D$1:D$500,MATCH(DA$2,CSDA!C$1:C$500,0)),0)%,DB617*IFERROR(INDEX(CSDA!D$1:D$500,MATCH(DB$2,CSDA!C$1:C$500,0)),0)%,DF617*IFERROR(INDEX(CSDA!D$1:D$500,MATCH("Phí dịch vụ"&amp;PAYROLL!DF$2,CSDA!A$1:A$500&amp;CSDA!C$1:C$500,0)),0)%,DC617*IFERROR(INDEX(CSDA!D$1:D$500,MATCH("Phí dịch vụ"&amp;PAYROLL!DC$2,CSDA!A$1:A$500&amp;CSDA!C$1:C$500,0)),0)%,DH617*IFERROR(INDEX(CSDA!D$1:D$500,MATCH("Phí dịch vụ"&amp;PAYROLL!DH$2,CSDA!A$1:A$500&amp;CSDA!C$1:C$500,0)),0)%,DJ617*IFERROR(INDEX(CSDA!D$1:D$500,MATCH("Phí dịch vụ"&amp;PAYROLL!DJ$2,CSDA!A$1:A$500&amp;CSDA!C$1:C$500,0)),0)%,BN617*IFERROR(INDEX(CSDA!D$1:D$500,MATCH(BN$2,CSDA!C$1:C$500,0)),0)%)-BN617*7%</f>
        <v/>
      </c>
      <c r="DQ617">
        <f>IFERROR(INDEX(ADJ!$A$1:$BZ$1000,MATCH(PAYROLL!D617,ADJ!A$1:A$500,0),MATCH(PAYROLL!DQ$2,ADJ!$2:$2,0)),0)</f>
        <v/>
      </c>
      <c r="DR617">
        <f>IFERROR(INDEX(ADJ!$A$1:$BZ$1000,MATCH(PAYROLL!D617,ADJ!A$1:A$500,0),MATCH(PAYROLL!DR$2,ADJ!$2:$2,0)),0)</f>
        <v/>
      </c>
      <c r="DS617">
        <f>SUM(DP617:DR617)</f>
        <v/>
      </c>
      <c r="DT617">
        <f>EK617</f>
        <v/>
      </c>
      <c r="DU617">
        <f>SUM(DO617:DR617)</f>
        <v/>
      </c>
      <c r="DV617">
        <f>ROUND(DU617*0.1,0)</f>
        <v/>
      </c>
      <c r="DW617">
        <f>DU617+DV617</f>
        <v/>
      </c>
      <c r="DZ617">
        <f>IFERROR(INDEX(ADJ!$A$1:$BZ$1000,MATCH(PAYROLL!$D617,ADJ!A$1:A$500,0),MATCH(PAYROLL!DZ$2,ADJ!$2:$2,0)),0)</f>
        <v/>
      </c>
      <c r="EA617">
        <f>IFERROR(INDEX(ADJ!$A$1:$BZ$1000,MATCH(PAYROLL!$D617,ADJ!A$1:A$500,0),MATCH(PAYROLL!EA$2,ADJ!$2:$2,0)),0)</f>
        <v/>
      </c>
      <c r="EB617">
        <f>IFERROR(INDEX(ADJ!$A$1:$BZ$1000,MATCH(PAYROLL!$D617,ADJ!A$1:A$500,0),MATCH(PAYROLL!EB$2,ADJ!$2:$2,0)),0)</f>
        <v/>
      </c>
      <c r="EC617">
        <f>IFERROR(INDEX(ADJ!$A$1:$BZ$1000,MATCH(PAYROLL!$D617,ADJ!A$1:A$500,0),MATCH(PAYROLL!EC$2,ADJ!$2:$2,0)),0)</f>
        <v/>
      </c>
      <c r="ED617">
        <f>IFERROR(INDEX(ADJ!$A$1:$BZ$1000,MATCH(PAYROLL!$D617,ADJ!A$1:A$500,0),MATCH(PAYROLL!ED$2,ADJ!$2:$2,0)),0)</f>
        <v/>
      </c>
      <c r="EE617">
        <f>IFERROR(INDEX(ADJ!$A$1:$BZ$1000,MATCH(PAYROLL!$D617,ADJ!A$1:A$500,0),MATCH(PAYROLL!EE$2,ADJ!$2:$2,0)),0)</f>
        <v/>
      </c>
      <c r="EF617">
        <f>IFERROR(INDEX(ADJ!$A$1:$BZ$1000,MATCH(PAYROLL!$D617,ADJ!A$1:A$500,0),MATCH(PAYROLL!EF$2,ADJ!$2:$2,0)),0)</f>
        <v/>
      </c>
      <c r="EG617">
        <f>IFERROR(INDEX(ADJ!$A$1:$BZ$1000,MATCH(PAYROLL!$D617,ADJ!A$1:A$500,0),MATCH(PAYROLL!EG$2,ADJ!$2:$2,0)),0)</f>
        <v/>
      </c>
      <c r="EH617">
        <f>IFERROR(INDEX(ADJ!$A$1:$BZ$1000,MATCH(PAYROLL!$D617,ADJ!A$1:A$500,0),MATCH(PAYROLL!EH$2,ADJ!$2:$2,0)),0)</f>
        <v/>
      </c>
      <c r="EI617">
        <f>IFERROR(INDEX(ADJ!$A$1:$BZ$1000,MATCH(PAYROLL!D617,ADJ!A$1:A$500,0),MATCH(PAYROLL!EI$2,ADJ!$2:$2,0)),0)</f>
        <v/>
      </c>
      <c r="EJ617">
        <f>IFERROR(INDEX(ADJ!$A$1:$BZ$1000,MATCH(PAYROLL!$D617,ADJ!A$1:A$500,0),MATCH(PAYROLL!EJ$2,ADJ!$2:$2,0)),0)</f>
        <v/>
      </c>
      <c r="EK617">
        <f>SUM(DZ617:EJ617)</f>
        <v/>
      </c>
    </row>
    <row r="618">
      <c r="A618" t="n">
        <v>616</v>
      </c>
      <c r="B618" t="inlineStr">
        <is>
          <t>Nguyễn Thế Sơn</t>
        </is>
      </c>
      <c r="D618" t="inlineStr">
        <is>
          <t>143503-04</t>
        </is>
      </c>
      <c r="S618">
        <f>IFERROR(INDEX(PIS!$A$1:$BZ$1000,MATCH($D618,PIS!C$1:C$500,0),MATCH("Lương CB tháng trước",PIS!$1:$1,0)),0)</f>
        <v/>
      </c>
      <c r="T618">
        <f>IFERROR(INDEX(PIS!$A$1:$BZ$1000,MATCH($D618,PIS!C$1:C$500,0),MATCH("Lương CB hiện tại",PIS!$1:$1,0)),0)</f>
        <v/>
      </c>
      <c r="U618">
        <f>IFERROR(INDEX(PIS!$A$1:$BZ$1000,MATCH($D618,PIS!C$1:C$500,0),MATCH("Lương đóng BHBB",PIS!$1:$1,0)),0)</f>
        <v/>
      </c>
      <c r="V618">
        <f>IFERROR(INDEX(PIS!$A$1:$BZ$1000,MATCH($D618,PIS!C$1:C$500,0),MATCH(V$2,PIS!$2:$2,0)),0)</f>
        <v/>
      </c>
      <c r="W618">
        <f>IFERROR(INDEX(PIS!$A$1:$BZ$1000,MATCH($D618,PIS!C$1:C$500,0),MATCH(W$2,PIS!$2:$2,0)),0)</f>
        <v/>
      </c>
      <c r="X618">
        <f>IFERROR(INDEX(PIS!$A$1:$BZ$1000,MATCH($D618,PIS!C$1:C$500,0),MATCH(X$2,PIS!$2:$2,0)),0)</f>
        <v/>
      </c>
      <c r="Y618">
        <f>IFERROR(INDEX(PIS!$A$1:$BZ$1000,MATCH($D618,PIS!C$1:C$500,0),MATCH(Y$2,PIS!$2:$2,0)),0)</f>
        <v/>
      </c>
      <c r="Z618">
        <f>IFERROR(INDEX(PIS!$A$1:$BZ$1000,MATCH($D618,PIS!C$1:C$500,0),MATCH(Z$2,PIS!$2:$2,0)),0)</f>
        <v/>
      </c>
      <c r="AA618">
        <f>IFERROR(INDEX(PIS!$A$1:$BZ$1000,MATCH($D618,PIS!C$1:C$500,0),MATCH(AA$2,PIS!$2:$2,0)),0)</f>
        <v/>
      </c>
      <c r="AB618">
        <f>IFERROR(INDEX(PIS!$A$1:$BZ$1000,MATCH($D618,PIS!C$1:C$500,0),MATCH(AB$2,PIS!$2:$2,0)),0)</f>
        <v/>
      </c>
      <c r="AC618">
        <f>SUM(V618:AB618)</f>
        <v/>
      </c>
      <c r="AD618">
        <f>IFERROR(INDEX(TIMESHEET!$A$1:$AI$5000,MATCH($D618,TIMESHEET!A$1:A$500,0),MATCH("T100",TIMESHEET!$2:$2,0))-2,0)</f>
        <v/>
      </c>
      <c r="AE618">
        <f>IFERROR(INDEX(TIMESHEET!$A$1:$AI$5000,MATCH($D618,TIMESHEET!A$1:A$500,0),MATCH("T202",TIMESHEET!$2:$2,0)),0)</f>
        <v/>
      </c>
      <c r="AF618">
        <f>IFERROR(INDEX(TIMESHEET!$A$1:$AI$5000,MATCH($D618,TIMESHEET!A$1:A$500,0),MATCH("T302",TIMESHEET!$2:$2,0)),0)</f>
        <v/>
      </c>
      <c r="AG618">
        <f>IFERROR(INDEX(TIMESHEET!$A$1:$AI$5000,MATCH($D618,TIMESHEET!A$1:A$500,0),MATCH("T406",TIMESHEET!$2:$2,0)),0)</f>
        <v/>
      </c>
      <c r="AH618">
        <f>AE618+AG618</f>
        <v/>
      </c>
      <c r="AI618">
        <f>IFERROR(INDEX(TIMESHEET!$A$1:$AI$5000,MATCH($D618,TIMESHEET!A$1:A$500,0),MATCH("T701",TIMESHEET!$2:$2,0)),0)</f>
        <v/>
      </c>
      <c r="AJ618">
        <f>IFERROR(INDEX(TIMESHEET!$A$1:$AI$5000,MATCH($D618,TIMESHEET!B$1:B$500,0),MATCH("T320",TIMESHEET!$2:$2,0)),0)</f>
        <v/>
      </c>
      <c r="AK618">
        <f>IFERROR(IF(LEFT(INDEX(PIS!O$1:O$500,MATCH(D618,PIS!C$1:C$500)),1)="M",T618/AD618*SUM(AE618:AG618),T618*AD618),0)</f>
        <v/>
      </c>
      <c r="AL618">
        <f>IFERROR(INDEX(ADJ!$A$1:$BZ$1000,MATCH(PAYROLL!D618,ADJ!A$1:A$500,0),MATCH(PAYROLL!AL$2,ADJ!$2:$2,0)),0)</f>
        <v/>
      </c>
      <c r="AM618">
        <f>SUM(AK618:AL618)</f>
        <v/>
      </c>
      <c r="AN618">
        <f>IFERROR(ROUND(V618/$AD618*$AH618,0),0)</f>
        <v/>
      </c>
      <c r="AO618">
        <f>IFERROR(ROUND(W618/$AD618*$AH618,0),0)</f>
        <v/>
      </c>
      <c r="AP618">
        <f>IFERROR(ROUND(X618/$AD618*$AE618,0),0)</f>
        <v/>
      </c>
      <c r="AQ618">
        <f>IFERROR(ROUND(Y618/$AD618*$AH618,0),0)</f>
        <v/>
      </c>
      <c r="AR618">
        <f>IFERROR(ROUND(Z618/$AD618*$AH618,0),0)</f>
        <v/>
      </c>
      <c r="AS618">
        <f>IFERROR(ROUND(AA618/$AD618*$AH618,0),0)</f>
        <v/>
      </c>
      <c r="AT618">
        <f>IFERROR(IF((AE618+AF618+AG618)&gt;13,AB618,ROUND(AB618/AD618*AH618,0)),0)</f>
        <v/>
      </c>
      <c r="AU618">
        <f>IFERROR(INDEX(ADJ!$A$1:$BZ$1000,MATCH(PAYROLL!D618,ADJ!A$1:A$500,0),MATCH(PAYROLL!AU$2,ADJ!$2:$2,0)),0)</f>
        <v/>
      </c>
      <c r="AV618">
        <f>ROUND(SUM(AN618:AU618),0)</f>
        <v/>
      </c>
      <c r="AW618">
        <f>IFERROR(INDEX(TIMESHEET!$A$1:$AI$5000,MATCH(PAYROLL!D618,TIMESHEET!A$1:A$500,0),MATCH("T620",TIMESHEET!$2:$2,0)),0)</f>
        <v/>
      </c>
      <c r="AX618">
        <f>IFERROR(INDEX(TIMESHEET!$A$1:$AI$5000,MATCH(PAYROLL!D618,TIMESHEET!A$1:A$500,0),MATCH("T601",TIMESHEET!$2:$2,0)),0)</f>
        <v/>
      </c>
      <c r="AY618">
        <f>IFERROR(INDEX(TIMESHEET!$A$1:$AI$5000,MATCH(PAYROLL!D618,TIMESHEET!A$1:A$500,0),MATCH("T602",TIMESHEET!$2:$2,0)),0)</f>
        <v/>
      </c>
      <c r="AZ618">
        <f>IFERROR(INDEX(TIMESHEET!$A$1:$AI$5000,MATCH(PAYROLL!D618,TIMESHEET!A$1:A$500,0),MATCH("T603",TIMESHEET!$2:$2,0)),0)</f>
        <v/>
      </c>
      <c r="BA618">
        <f>IFERROR(INDEX(TIMESHEET!$A$1:$AI$5000,MATCH(PAYROLL!D618,TIMESHEET!A$1:A$500,0),MATCH("T611",TIMESHEET!$2:$2,0)),0)</f>
        <v/>
      </c>
      <c r="BB618">
        <f>IFERROR(INDEX(TIMESHEET!$A$1:$AI$5000,MATCH(PAYROLL!D618,TIMESHEET!A$1:A$500,0),MATCH("T612",TIMESHEET!$2:$2,0)),0)</f>
        <v/>
      </c>
      <c r="BC618">
        <f>IFERROR(INDEX(TIMESHEET!$A$1:$AI$5000,MATCH(PAYROLL!D618,TIMESHEET!A$1:A$500,0),MATCH("T613",TIMESHEET!$2:$2,0)),0)</f>
        <v/>
      </c>
      <c r="BD618">
        <f>IFERROR(INDEX(TIMESHEET!$A$1:$AI$5000,MATCH(PAYROLL!D618,TIMESHEET!A$1:A$500,0),MATCH("T500",TIMESHEET!$2:$2,0)),0)</f>
        <v/>
      </c>
      <c r="BE618">
        <f>IFERROR(IF(LEFT(INDEX(PIS!O$1:O$500,MATCH(D618,PIS!C$1:C$500)),1)="M",T618/AD618/8*(AW618+AX618*1.5+AY618*2+AZ618*3+BA618*2.1+BB618*2.7+BC618*3.9+BD618*0.3),T618/8*(AW618+AX618*1.5+AY618*2+AZ618*3+BA618*2.1+BB618*2.7+BC618*3.9+BD618*0.3)),0)</f>
        <v/>
      </c>
      <c r="BF618">
        <f>IFERROR(INDEX(ADJ!$A$1:$BZ$1000,MATCH(PAYROLL!$D618,ADJ!A$1:A$500,0),MATCH(PAYROLL!BF$2,ADJ!$2:$2,0)),0)</f>
        <v/>
      </c>
      <c r="BG618">
        <f>IFERROR(INDEX(ADJ!$A$1:$BZ$1000,MATCH(PAYROLL!D618,ADJ!A$1:A$500,0),MATCH(PAYROLL!BG$2,ADJ!$2:$2,0)),0)</f>
        <v/>
      </c>
      <c r="BH618">
        <f>IFERROR(INDEX(ADJ!$A$1:$BZ$1000,MATCH(PAYROLL!D618,ADJ!A$1:A$500,0),MATCH(PAYROLL!BH$2,ADJ!$2:$2,0)),0)</f>
        <v/>
      </c>
      <c r="BI618">
        <f>IFERROR(INDEX(ADJ!$A$1:$BZ$1000,MATCH(PAYROLL!D618,ADJ!A$1:A$500,0),MATCH(PAYROLL!BI$2,ADJ!$2:$2,0)),0)</f>
        <v/>
      </c>
      <c r="BJ618">
        <f>IFERROR(INDEX(ADJ!$A$1:$BZ$1000,MATCH(PAYROLL!D618,ADJ!A$1:A$500,0),MATCH(PAYROLL!BJ$2,ADJ!$2:$2,0)),0)</f>
        <v/>
      </c>
      <c r="BK618">
        <f>SUM(BF618:BJ618)</f>
        <v/>
      </c>
      <c r="BL618">
        <f>IFERROR(INDEX(ADJ!$A$1:$BZ$1000,MATCH(PAYROLL!D618,ADJ!A$1:A$500,0),MATCH(PAYROLL!BL$2,ADJ!$2:$2,0)),0)</f>
        <v/>
      </c>
      <c r="BM618">
        <f>IFERROR(INDEX(ADJ!$A$1:$BZ$1000,MATCH(PAYROLL!D618,ADJ!A$1:A$500,0),MATCH(PAYROLL!BM$2,ADJ!$2:$2,0)),0)</f>
        <v/>
      </c>
      <c r="BN618">
        <f>IFERROR(INDEX(ADJ!$A$1:$BZ$1000,MATCH(PAYROLL!D618,ADJ!A$1:A$500,0),MATCH(PAYROLL!BN$2,ADJ!$2:$2,0)),0)</f>
        <v/>
      </c>
      <c r="BO618">
        <f>IFERROR(INDEX(ADJ!$A$1:$BZ$1000,MATCH(PAYROLL!D618,ADJ!A$1:A$500,0),MATCH(PAYROLL!BO$2,ADJ!$2:$2,0)),0)</f>
        <v/>
      </c>
      <c r="BP618">
        <f>SUM(AM618,AV618,BE618,BK618,BL618:BO618)</f>
        <v/>
      </c>
      <c r="BQ618">
        <f>BO618</f>
        <v/>
      </c>
      <c r="BR618">
        <f>IFERROR(ROUND(IF(LEFT(INDEX(PIS!O$1:O$500,MATCH(D618,PIS!C$1:C$500)),1)="D",T618/8*(BD618*0.3),IF(LEFT(INDEX(PIS!O$1:O$500,MATCH(D618,PIS!C$1:C$500)),1)="H",T618*($BD618*0.3),T618/$AD618/8*($BD618*0.3))),0),0)</f>
        <v/>
      </c>
      <c r="BS618">
        <f>IF(AP618&lt;1,0,MIN(AP618,730000))</f>
        <v/>
      </c>
      <c r="BT618">
        <f>IFERROR(ROUND((BE618-SUM(AW618:BC618)*T618/AD618/8),0)-BR618,0)</f>
        <v/>
      </c>
      <c r="BU618">
        <f>AO618</f>
        <v/>
      </c>
      <c r="BV618">
        <f>SUM(BQ618:BU618)</f>
        <v/>
      </c>
      <c r="BW618">
        <f>BP618-BV618</f>
        <v/>
      </c>
      <c r="BX618">
        <f>IFERROR(IF(RIGHT(INDEX(PIS!O$1:O$500,MATCH(D618,PIS!C$1:C$500)),5)="Gross",MIN(U618+V618,VLOOKUP("R700",TSC!B:C,2,0)*VLOOKUP("R101",TSC!B:C,2,0))*VLOOKUP("R701",TSC!B:C,2,0)%,0),0)</f>
        <v/>
      </c>
      <c r="BY618">
        <f>IFERROR(IF(RIGHT(INDEX(PIS!O$1:O$500,MATCH(D618,PIS!C$1:C$500)),5)="Gross",MIN(U618+V618,VLOOKUP("R700",TSC!B:C,2,0)*VLOOKUP("R101",TSC!B:C,2,0))*VLOOKUP("T704",TSC!B:C,2,0)%,0),0)</f>
        <v/>
      </c>
      <c r="BZ618">
        <f>IFERROR(IF(RIGHT(INDEX(PIS!O$1:O$500,MATCH(D618,PIS!C$1:C$500)),5)="Gross",MIN(U618+V618,VLOOKUP("R700",TSC!B:C,2,0)*VLOOKUP("1",TSC!F:G,2,0))*VLOOKUP("T705",TSC!B:C,2,0)%,0),0)</f>
        <v/>
      </c>
      <c r="CA618">
        <f>IFERROR(INDEX(ADJ!$A$1:$BZ$1000,MATCH(PAYROLL!D618,ADJ!A$1:A$500,0),MATCH(PAYROLL!CA$2,ADJ!$2:$2,0)),0)</f>
        <v/>
      </c>
      <c r="CB618">
        <f>IFERROR(INDEX(ADJ!$A$1:$BZ$1000,MATCH(PAYROLL!D618,ADJ!A$1:A$500,0),MATCH(PAYROLL!CB$2,ADJ!$2:$2,0)),0)</f>
        <v/>
      </c>
      <c r="CC618">
        <f>SUM(BX618:CB618)</f>
        <v/>
      </c>
      <c r="CD618">
        <f>IFERROR(INDEX(PIS!$A$1:$BZ$1000,MATCH(PAYROLL!D618,PIS!C$1:C$500,0),MATCH(PAYROLL!CD$1,PIS!$1:$1,0)),0)</f>
        <v/>
      </c>
      <c r="CE618">
        <f>IFERROR(IF(OR(INDEX(PIS!P$1:P$500,MATCH(D618,PIS!C$1:C$500,0))="LT2",INDEX(PIS!P$1:P$500,MATCH(D618,PIS!C$1:C$500,0))="P10"),0,SUM(CC618,CD618*VLOOKUP("R601",TSC!B:C,2,0),VLOOKUP("R602",TSC!B:C,2,0))),0)</f>
        <v/>
      </c>
      <c r="CF618">
        <f>MAX(BW618-CE618,0)</f>
        <v/>
      </c>
      <c r="CG618">
        <f>IFERROR(IF(OR(RIGHT(INDEX(PIS!P$1:P$500,MATCH(D618,PIS!C$1:C$500)),5)="P10",RIGHT(INDEX(PIS!P$1:P$500,MATCH(D618,PIS!C$1:C$500)),5)="CK"),0,IF(CF618&lt;=5000000,CF618*5%,IF(CF618&lt;=10000000,CF618*10%-250000,IF(CF618&lt;=18000000,CF618*15%-750000,IF(CF618&lt;=32000000,CF618*20%-1650000,IF(CF618&lt;=52000000,CF618*25%-3250000,IF(CF618&lt;=80000000,BH618*30%-5850000,CF618*35%-9850000))))))),0)</f>
        <v/>
      </c>
      <c r="CH618">
        <f>IFERROR(IF(OR(INDEX(PIS!P$1:P$500,MATCH(D618,PIS!C$1:C$500))="LT",INDEX(PIS!P$1:P$500,MATCH(D618,PIS!C$1:C$500))="CK"),0,IF(CF618&lt;2000000,0,CF618*10%)),0)</f>
        <v/>
      </c>
      <c r="CI618">
        <f>IFERROR(INDEX(ADJ!$A$1:$BZ$1000,MATCH(PAYROLL!D618,ADJ!A$1:A$500,0),MATCH(PAYROLL!CI$2,ADJ!$2:$2,0)),0)</f>
        <v/>
      </c>
      <c r="CJ618">
        <f>IFERROR(INDEX(ADJ!$A$1:$BZ$1000,MATCH(PAYROLL!D618,ADJ!A$1:A$500,0),MATCH(PAYROLL!CJ$2,ADJ!$2:$2,0)),0)</f>
        <v/>
      </c>
      <c r="CK618">
        <f>IFERROR(INDEX(ADJ!$A$1:$BZ$1000,MATCH(PAYROLL!D618,ADJ!A$1:A$500,0),MATCH(PAYROLL!CK$2,ADJ!$2:$2,0)),0)</f>
        <v/>
      </c>
      <c r="CL618">
        <f>SUM(CG618:CK618)</f>
        <v/>
      </c>
      <c r="CM618">
        <f>ROUND(SUM(CH618:CK618),0)</f>
        <v/>
      </c>
      <c r="CN618">
        <f>IFERROR(INDEX(CSDA!D$1:D$500,MATCH($CN$2,CSDA!C$1:C$500,0))*INDEX(PIS!V$1:V$500,MATCH(D618,PIS!C$1:C$500))+INDEX(ADJ!$A$1:$BZ$1000,MATCH(PAYROLL!D618,ADJ!A$1:A$500,0),MATCH(PAYROLL!CN$2,ADJ!$2:$2,0)),0)</f>
        <v/>
      </c>
      <c r="CO618">
        <f>IFERROR(INDEX(ADJ!$A$1:$BZ$1000,MATCH(PAYROLL!D618,ADJ!A$1:A$500,0),MATCH(PAYROLL!CO$2,ADJ!$2:$2,0)),0)</f>
        <v/>
      </c>
      <c r="CP618">
        <f>IFERROR(INDEX(ADJ!$A$1:$BZ$1000,MATCH(PAYROLL!D618,ADJ!A$1:A$500,0),MATCH(PAYROLL!CP$2,ADJ!$2:$2,0)),0)</f>
        <v/>
      </c>
      <c r="CQ618">
        <f>BP618-CL618-CI618-CM618-CN618-CO618-CP618-CC618</f>
        <v/>
      </c>
      <c r="CR618">
        <f>IFERROR(IF(RIGHT(INDEX(PIS!O$1:O$500,MATCH(D618,PIS!C$1:C$500,0)),5)="Gross",MIN(U618+V618,VLOOKUP("R700",TSC!B:C,2,0)*VLOOKUP("R101",TSC!B:C,2,0))*(VLOOKUP("T711",TSC!B:C,2,0)+VLOOKUP("T712",TSC!B:C,2,0))%,MIN(T618+V618,VLOOKUP("R700",TSC!B:C,2,0)*VLOOKUP("R101",TSC!B:C,2,0))*(VLOOKUP("T711",TSC!B:C,2,0)+VLOOKUP("T712",TSC!B:C,2,0)+VLOOKUP("R701",TSC!B:C,2,0))%),0)</f>
        <v/>
      </c>
      <c r="CS618">
        <f>IFERROR(IF(RIGHT(INDEX(PIS!O$1:O$500,MATCH(D618,PIS!C$1:C$500,0)),5)="Gross",MIN(U618+V618,VLOOKUP("R700",TSC!B:C,2,0)*VLOOKUP("R101",TSC!B:C,2,0))*(VLOOKUP("T714",TSC!B:C,2,0))%,MIN(T618+V618,VLOOKUP("R700",TSC!B:C,2,0)*VLOOKUP("R101",TSC!B:C,2,0))*(VLOOKUP("T704",TSC!B:C,2,0)+VLOOKUP("T714",TSC!B:C,2,0))%),0)</f>
        <v/>
      </c>
      <c r="CT618">
        <f>IFERROR(IF(RIGHT(INDEX(PIS!O$1:O$500,MATCH(D618,PIS!C$1:C$500,0)),5)="Gross",MIN(U618+V618,VLOOKUP("R700",TSC!B:C,2,0)*VLOOKUP("R101",TSC!B:C,2,0))*VLOOKUP("T705",TSC!B:C,2,0)%,MIN(T618+V618,VLOOKUP("R700",TSC!B:C,2,0)*VLOOKUP("R101",TSC!B:C,2,0))*VLOOKUP("T705",TSC!B:C,2,0)%),0)</f>
        <v/>
      </c>
      <c r="CU618">
        <f>IFERROR(IF(RIGHT(INDEX(PIS!O$1:O$500,MATCH(D618,PIS!C$1:C$500,0)),5)="Gross",MIN(U618+V618,VLOOKUP("R700",TSC!B:C,2,0)*VLOOKUP("R101",TSC!B:C,2,0))*(VLOOKUP("T713",TSC!B:C,2,0))%,MIN(T618+V618,VLOOKUP("R700",TSC!B:C,2,0)*VLOOKUP("R101",TSC!B:C,2,0))*(VLOOKUP("T713",TSC!B:C,2,0))%),0)</f>
        <v/>
      </c>
      <c r="CV618">
        <f>IFERROR(INDEX(ADJ!$A$1:$BZ$1000,MATCH(PAYROLL!D618,ADJ!A$1:A$500,0),MATCH(PAYROLL!CV$2,ADJ!$2:$2,0)),0)</f>
        <v/>
      </c>
      <c r="CW618">
        <f>IFERROR(INDEX(ADJ!$A$1:$BZ$1000,MATCH(PAYROLL!D618,ADJ!A$1:A$500,0),MATCH(PAYROLL!CW$2,ADJ!$2:$2,0)),0)</f>
        <v/>
      </c>
      <c r="CX618">
        <f>SUM(CR618:CW618)</f>
        <v/>
      </c>
      <c r="CY618">
        <f>ROUND(IF(CR618&gt;0,T618+V618*VLOOKUP("R202",TSC!$B$1:$C$500,2,0),0),0)</f>
        <v/>
      </c>
      <c r="CZ618">
        <f>IFERROR(INDEX(CSDA!D$1:D$500,MATCH($CZ$2,CSDA!C$1:C$500,0)),0)</f>
        <v/>
      </c>
      <c r="DA618">
        <f>ROUND(T618*0.7%,0)</f>
        <v/>
      </c>
      <c r="DB618">
        <f>ROUND(T618/12,0)</f>
        <v/>
      </c>
      <c r="DC618">
        <f ref="DC618" t="array">IFERROR(INDEX(CSDA!D$1:D$500,MATCH("Trích giữ"&amp;PAYROLL!DC$2,CSDA!A$1:A$500&amp;CSDA!C$1:C$500,0)),0)</f>
        <v/>
      </c>
      <c r="DD618">
        <f ref="DD618" t="array">IFERROR(INDEX(CSDA!D$1:D$500,MATCH("Trích giữ"&amp;PAYROLL!DD$2,CSDA!A$1:A$500&amp;CSDA!C$1:C$500,0)),0)</f>
        <v/>
      </c>
      <c r="DE618">
        <f ref="DE618" t="array">IFERROR(INDEX(CSDA!D$1:D$500,MATCH("Trích giữ"&amp;PAYROLL!DE$2,CSDA!A$1:A$500&amp;CSDA!C$1:C$500,0)),0)</f>
        <v/>
      </c>
      <c r="DF618">
        <f>IFERROR(INDEX(CSDA!D$1:D$500,MATCH(PAYROLL!DF$2,CSDA!C$1:C$500,0)),0)</f>
        <v/>
      </c>
      <c r="DG618">
        <f ref="DG618" t="array">IFERROR(INDEX(CSDA!D$1:D$500,MATCH("Trích giữ"&amp;PAYROLL!DG$2,CSDA!A$1:A$500&amp;CSDA!C$1:C$500,0)),0)</f>
        <v/>
      </c>
      <c r="DH618">
        <f>ROUND(T618/26,0)</f>
        <v/>
      </c>
      <c r="DI618">
        <f ref="DI618" t="array">IFERROR(INDEX(CSDA!D$1:D$500,MATCH("Trích giữ"&amp;PAYROLL!DI$2,CSDA!A$1:A$500&amp;CSDA!C$1:C$500,0)),0)</f>
        <v/>
      </c>
      <c r="DJ618">
        <f>IF(U618=0,T618*21.5%-BL618,0)</f>
        <v/>
      </c>
      <c r="DK618">
        <f ref="DK618" t="array">IFERROR(INDEX(CSDA!D$1:D$500,MATCH("Trích giữ"&amp;PAYROLL!DK$2,CSDA!A$1:A$500&amp;CSDA!C$1:C$500,0)),0)</f>
        <v/>
      </c>
      <c r="DL618">
        <f>IFERROR(INDEX(CSDA!D$1:D$500,MATCH(PAYROLL!DL$2,CSDA!C$1:C$500,0))/12,0)</f>
        <v/>
      </c>
      <c r="DM618">
        <f>SUM(DB618:DL618)</f>
        <v/>
      </c>
      <c r="DN618">
        <f>IFERROR(INDEX(ADJ!$A$1:$BZ$1000,MATCH(PAYROLL!D618,ADJ!A$1:A$500,0),MATCH(PAYROLL!DN$2,ADJ!$2:$2,0)),0)</f>
        <v/>
      </c>
      <c r="DO618">
        <f>IFERROR(SUM(BP618,DM618:DN618,CX618:DA618)-DT618,0)</f>
        <v/>
      </c>
      <c r="DP618">
        <f ref="DP618" t="array">SUM(BW618*IFERROR(INDEX(CSDA!D$1:D$500,MATCH(BW$2,CSDA!C$1:C$500,0)),0)%,CX618*IFERROR(INDEX(CSDA!D$1:D$500,MATCH(CX$2,CSDA!C$1:C$500,0)),0)%,DA618*IFERROR(INDEX(CSDA!D$1:D$500,MATCH(DA$2,CSDA!C$1:C$500,0)),0)%,DB618*IFERROR(INDEX(CSDA!D$1:D$500,MATCH(DB$2,CSDA!C$1:C$500,0)),0)%,DF618*IFERROR(INDEX(CSDA!D$1:D$500,MATCH("Phí dịch vụ"&amp;PAYROLL!DF$2,CSDA!A$1:A$500&amp;CSDA!C$1:C$500,0)),0)%,DC618*IFERROR(INDEX(CSDA!D$1:D$500,MATCH("Phí dịch vụ"&amp;PAYROLL!DC$2,CSDA!A$1:A$500&amp;CSDA!C$1:C$500,0)),0)%,DH618*IFERROR(INDEX(CSDA!D$1:D$500,MATCH("Phí dịch vụ"&amp;PAYROLL!DH$2,CSDA!A$1:A$500&amp;CSDA!C$1:C$500,0)),0)%,DJ618*IFERROR(INDEX(CSDA!D$1:D$500,MATCH("Phí dịch vụ"&amp;PAYROLL!DJ$2,CSDA!A$1:A$500&amp;CSDA!C$1:C$500,0)),0)%,BN618*IFERROR(INDEX(CSDA!D$1:D$500,MATCH(BN$2,CSDA!C$1:C$500,0)),0)%)-BN618*7%</f>
        <v/>
      </c>
      <c r="DQ618">
        <f>IFERROR(INDEX(ADJ!$A$1:$BZ$1000,MATCH(PAYROLL!D618,ADJ!A$1:A$500,0),MATCH(PAYROLL!DQ$2,ADJ!$2:$2,0)),0)</f>
        <v/>
      </c>
      <c r="DR618">
        <f>IFERROR(INDEX(ADJ!$A$1:$BZ$1000,MATCH(PAYROLL!D618,ADJ!A$1:A$500,0),MATCH(PAYROLL!DR$2,ADJ!$2:$2,0)),0)</f>
        <v/>
      </c>
      <c r="DS618">
        <f>SUM(DP618:DR618)</f>
        <v/>
      </c>
      <c r="DT618">
        <f>EK618</f>
        <v/>
      </c>
      <c r="DU618">
        <f>SUM(DO618:DR618)</f>
        <v/>
      </c>
      <c r="DV618">
        <f>ROUND(DU618*0.1,0)</f>
        <v/>
      </c>
      <c r="DW618">
        <f>DU618+DV618</f>
        <v/>
      </c>
      <c r="DZ618">
        <f>IFERROR(INDEX(ADJ!$A$1:$BZ$1000,MATCH(PAYROLL!$D618,ADJ!A$1:A$500,0),MATCH(PAYROLL!DZ$2,ADJ!$2:$2,0)),0)</f>
        <v/>
      </c>
      <c r="EA618">
        <f>IFERROR(INDEX(ADJ!$A$1:$BZ$1000,MATCH(PAYROLL!$D618,ADJ!A$1:A$500,0),MATCH(PAYROLL!EA$2,ADJ!$2:$2,0)),0)</f>
        <v/>
      </c>
      <c r="EB618">
        <f>IFERROR(INDEX(ADJ!$A$1:$BZ$1000,MATCH(PAYROLL!$D618,ADJ!A$1:A$500,0),MATCH(PAYROLL!EB$2,ADJ!$2:$2,0)),0)</f>
        <v/>
      </c>
      <c r="EC618">
        <f>IFERROR(INDEX(ADJ!$A$1:$BZ$1000,MATCH(PAYROLL!$D618,ADJ!A$1:A$500,0),MATCH(PAYROLL!EC$2,ADJ!$2:$2,0)),0)</f>
        <v/>
      </c>
      <c r="ED618">
        <f>IFERROR(INDEX(ADJ!$A$1:$BZ$1000,MATCH(PAYROLL!$D618,ADJ!A$1:A$500,0),MATCH(PAYROLL!ED$2,ADJ!$2:$2,0)),0)</f>
        <v/>
      </c>
      <c r="EE618">
        <f>IFERROR(INDEX(ADJ!$A$1:$BZ$1000,MATCH(PAYROLL!$D618,ADJ!A$1:A$500,0),MATCH(PAYROLL!EE$2,ADJ!$2:$2,0)),0)</f>
        <v/>
      </c>
      <c r="EF618">
        <f>IFERROR(INDEX(ADJ!$A$1:$BZ$1000,MATCH(PAYROLL!$D618,ADJ!A$1:A$500,0),MATCH(PAYROLL!EF$2,ADJ!$2:$2,0)),0)</f>
        <v/>
      </c>
      <c r="EG618">
        <f>IFERROR(INDEX(ADJ!$A$1:$BZ$1000,MATCH(PAYROLL!$D618,ADJ!A$1:A$500,0),MATCH(PAYROLL!EG$2,ADJ!$2:$2,0)),0)</f>
        <v/>
      </c>
      <c r="EH618">
        <f>IFERROR(INDEX(ADJ!$A$1:$BZ$1000,MATCH(PAYROLL!$D618,ADJ!A$1:A$500,0),MATCH(PAYROLL!EH$2,ADJ!$2:$2,0)),0)</f>
        <v/>
      </c>
      <c r="EI618">
        <f>IFERROR(INDEX(ADJ!$A$1:$BZ$1000,MATCH(PAYROLL!D618,ADJ!A$1:A$500,0),MATCH(PAYROLL!EI$2,ADJ!$2:$2,0)),0)</f>
        <v/>
      </c>
      <c r="EJ618">
        <f>IFERROR(INDEX(ADJ!$A$1:$BZ$1000,MATCH(PAYROLL!$D618,ADJ!A$1:A$500,0),MATCH(PAYROLL!EJ$2,ADJ!$2:$2,0)),0)</f>
        <v/>
      </c>
      <c r="EK618">
        <f>SUM(DZ618:EJ618)</f>
        <v/>
      </c>
    </row>
    <row r="619">
      <c r="A619" t="n">
        <v>617</v>
      </c>
      <c r="B619" t="inlineStr">
        <is>
          <t>Nguyễn Thị Hòa</t>
        </is>
      </c>
      <c r="D619" t="inlineStr">
        <is>
          <t>157047-01</t>
        </is>
      </c>
      <c r="S619">
        <f>IFERROR(INDEX(PIS!$A$1:$BZ$1000,MATCH($D619,PIS!C$1:C$500,0),MATCH("Lương CB tháng trước",PIS!$1:$1,0)),0)</f>
        <v/>
      </c>
      <c r="T619">
        <f>IFERROR(INDEX(PIS!$A$1:$BZ$1000,MATCH($D619,PIS!C$1:C$500,0),MATCH("Lương CB hiện tại",PIS!$1:$1,0)),0)</f>
        <v/>
      </c>
      <c r="U619">
        <f>IFERROR(INDEX(PIS!$A$1:$BZ$1000,MATCH($D619,PIS!C$1:C$500,0),MATCH("Lương đóng BHBB",PIS!$1:$1,0)),0)</f>
        <v/>
      </c>
      <c r="V619">
        <f>IFERROR(INDEX(PIS!$A$1:$BZ$1000,MATCH($D619,PIS!C$1:C$500,0),MATCH(V$2,PIS!$2:$2,0)),0)</f>
        <v/>
      </c>
      <c r="W619">
        <f>IFERROR(INDEX(PIS!$A$1:$BZ$1000,MATCH($D619,PIS!C$1:C$500,0),MATCH(W$2,PIS!$2:$2,0)),0)</f>
        <v/>
      </c>
      <c r="X619">
        <f>IFERROR(INDEX(PIS!$A$1:$BZ$1000,MATCH($D619,PIS!C$1:C$500,0),MATCH(X$2,PIS!$2:$2,0)),0)</f>
        <v/>
      </c>
      <c r="Y619">
        <f>IFERROR(INDEX(PIS!$A$1:$BZ$1000,MATCH($D619,PIS!C$1:C$500,0),MATCH(Y$2,PIS!$2:$2,0)),0)</f>
        <v/>
      </c>
      <c r="Z619">
        <f>IFERROR(INDEX(PIS!$A$1:$BZ$1000,MATCH($D619,PIS!C$1:C$500,0),MATCH(Z$2,PIS!$2:$2,0)),0)</f>
        <v/>
      </c>
      <c r="AA619">
        <f>IFERROR(INDEX(PIS!$A$1:$BZ$1000,MATCH($D619,PIS!C$1:C$500,0),MATCH(AA$2,PIS!$2:$2,0)),0)</f>
        <v/>
      </c>
      <c r="AB619">
        <f>IFERROR(INDEX(PIS!$A$1:$BZ$1000,MATCH($D619,PIS!C$1:C$500,0),MATCH(AB$2,PIS!$2:$2,0)),0)</f>
        <v/>
      </c>
      <c r="AC619">
        <f>SUM(V619:AB619)</f>
        <v/>
      </c>
      <c r="AD619">
        <f>IFERROR(INDEX(TIMESHEET!$A$1:$AI$5000,MATCH($D619,TIMESHEET!A$1:A$500,0),MATCH("T100",TIMESHEET!$2:$2,0))-2,0)</f>
        <v/>
      </c>
      <c r="AE619">
        <f>IFERROR(INDEX(TIMESHEET!$A$1:$AI$5000,MATCH($D619,TIMESHEET!A$1:A$500,0),MATCH("T202",TIMESHEET!$2:$2,0)),0)</f>
        <v/>
      </c>
      <c r="AF619">
        <f>IFERROR(INDEX(TIMESHEET!$A$1:$AI$5000,MATCH($D619,TIMESHEET!A$1:A$500,0),MATCH("T302",TIMESHEET!$2:$2,0)),0)</f>
        <v/>
      </c>
      <c r="AG619">
        <f>IFERROR(INDEX(TIMESHEET!$A$1:$AI$5000,MATCH($D619,TIMESHEET!A$1:A$500,0),MATCH("T406",TIMESHEET!$2:$2,0)),0)</f>
        <v/>
      </c>
      <c r="AH619">
        <f>AE619+AG619</f>
        <v/>
      </c>
      <c r="AI619">
        <f>IFERROR(INDEX(TIMESHEET!$A$1:$AI$5000,MATCH($D619,TIMESHEET!A$1:A$500,0),MATCH("T701",TIMESHEET!$2:$2,0)),0)</f>
        <v/>
      </c>
      <c r="AJ619">
        <f>IFERROR(INDEX(TIMESHEET!$A$1:$AI$5000,MATCH($D619,TIMESHEET!B$1:B$500,0),MATCH("T320",TIMESHEET!$2:$2,0)),0)</f>
        <v/>
      </c>
      <c r="AK619">
        <f>IFERROR(IF(LEFT(INDEX(PIS!O$1:O$500,MATCH(D619,PIS!C$1:C$500)),1)="M",T619/AD619*SUM(AE619:AG619),T619*AD619),0)</f>
        <v/>
      </c>
      <c r="AL619">
        <f>IFERROR(INDEX(ADJ!$A$1:$BZ$1000,MATCH(PAYROLL!D619,ADJ!A$1:A$500,0),MATCH(PAYROLL!AL$2,ADJ!$2:$2,0)),0)</f>
        <v/>
      </c>
      <c r="AM619">
        <f>SUM(AK619:AL619)</f>
        <v/>
      </c>
      <c r="AN619">
        <f>IFERROR(ROUND(V619/$AD619*$AH619,0),0)</f>
        <v/>
      </c>
      <c r="AO619">
        <f>IFERROR(ROUND(W619/$AD619*$AH619,0),0)</f>
        <v/>
      </c>
      <c r="AP619">
        <f>IFERROR(ROUND(X619/$AD619*$AE619,0),0)</f>
        <v/>
      </c>
      <c r="AQ619">
        <f>IFERROR(ROUND(Y619/$AD619*$AH619,0),0)</f>
        <v/>
      </c>
      <c r="AR619">
        <f>IFERROR(ROUND(Z619/$AD619*$AH619,0),0)</f>
        <v/>
      </c>
      <c r="AS619">
        <f>IFERROR(ROUND(AA619/$AD619*$AH619,0),0)</f>
        <v/>
      </c>
      <c r="AT619">
        <f>IFERROR(IF((AE619+AF619+AG619)&gt;13,AB619,ROUND(AB619/AD619*AH619,0)),0)</f>
        <v/>
      </c>
      <c r="AU619">
        <f>IFERROR(INDEX(ADJ!$A$1:$BZ$1000,MATCH(PAYROLL!D619,ADJ!A$1:A$500,0),MATCH(PAYROLL!AU$2,ADJ!$2:$2,0)),0)</f>
        <v/>
      </c>
      <c r="AV619">
        <f>ROUND(SUM(AN619:AU619),0)</f>
        <v/>
      </c>
      <c r="AW619">
        <f>IFERROR(INDEX(TIMESHEET!$A$1:$AI$5000,MATCH(PAYROLL!D619,TIMESHEET!A$1:A$500,0),MATCH("T620",TIMESHEET!$2:$2,0)),0)</f>
        <v/>
      </c>
      <c r="AX619">
        <f>IFERROR(INDEX(TIMESHEET!$A$1:$AI$5000,MATCH(PAYROLL!D619,TIMESHEET!A$1:A$500,0),MATCH("T601",TIMESHEET!$2:$2,0)),0)</f>
        <v/>
      </c>
      <c r="AY619">
        <f>IFERROR(INDEX(TIMESHEET!$A$1:$AI$5000,MATCH(PAYROLL!D619,TIMESHEET!A$1:A$500,0),MATCH("T602",TIMESHEET!$2:$2,0)),0)</f>
        <v/>
      </c>
      <c r="AZ619">
        <f>IFERROR(INDEX(TIMESHEET!$A$1:$AI$5000,MATCH(PAYROLL!D619,TIMESHEET!A$1:A$500,0),MATCH("T603",TIMESHEET!$2:$2,0)),0)</f>
        <v/>
      </c>
      <c r="BA619">
        <f>IFERROR(INDEX(TIMESHEET!$A$1:$AI$5000,MATCH(PAYROLL!D619,TIMESHEET!A$1:A$500,0),MATCH("T611",TIMESHEET!$2:$2,0)),0)</f>
        <v/>
      </c>
      <c r="BB619">
        <f>IFERROR(INDEX(TIMESHEET!$A$1:$AI$5000,MATCH(PAYROLL!D619,TIMESHEET!A$1:A$500,0),MATCH("T612",TIMESHEET!$2:$2,0)),0)</f>
        <v/>
      </c>
      <c r="BC619">
        <f>IFERROR(INDEX(TIMESHEET!$A$1:$AI$5000,MATCH(PAYROLL!D619,TIMESHEET!A$1:A$500,0),MATCH("T613",TIMESHEET!$2:$2,0)),0)</f>
        <v/>
      </c>
      <c r="BD619">
        <f>IFERROR(INDEX(TIMESHEET!$A$1:$AI$5000,MATCH(PAYROLL!D619,TIMESHEET!A$1:A$500,0),MATCH("T500",TIMESHEET!$2:$2,0)),0)</f>
        <v/>
      </c>
      <c r="BE619">
        <f>IFERROR(IF(LEFT(INDEX(PIS!O$1:O$500,MATCH(D619,PIS!C$1:C$500)),1)="M",T619/AD619/8*(AW619+AX619*1.5+AY619*2+AZ619*3+BA619*2.1+BB619*2.7+BC619*3.9+BD619*0.3),T619/8*(AW619+AX619*1.5+AY619*2+AZ619*3+BA619*2.1+BB619*2.7+BC619*3.9+BD619*0.3)),0)</f>
        <v/>
      </c>
      <c r="BF619">
        <f>IFERROR(INDEX(ADJ!$A$1:$BZ$1000,MATCH(PAYROLL!$D619,ADJ!A$1:A$500,0),MATCH(PAYROLL!BF$2,ADJ!$2:$2,0)),0)</f>
        <v/>
      </c>
      <c r="BG619">
        <f>IFERROR(INDEX(ADJ!$A$1:$BZ$1000,MATCH(PAYROLL!D619,ADJ!A$1:A$500,0),MATCH(PAYROLL!BG$2,ADJ!$2:$2,0)),0)</f>
        <v/>
      </c>
      <c r="BH619">
        <f>IFERROR(INDEX(ADJ!$A$1:$BZ$1000,MATCH(PAYROLL!D619,ADJ!A$1:A$500,0),MATCH(PAYROLL!BH$2,ADJ!$2:$2,0)),0)</f>
        <v/>
      </c>
      <c r="BI619">
        <f>IFERROR(INDEX(ADJ!$A$1:$BZ$1000,MATCH(PAYROLL!D619,ADJ!A$1:A$500,0),MATCH(PAYROLL!BI$2,ADJ!$2:$2,0)),0)</f>
        <v/>
      </c>
      <c r="BJ619">
        <f>IFERROR(INDEX(ADJ!$A$1:$BZ$1000,MATCH(PAYROLL!D619,ADJ!A$1:A$500,0),MATCH(PAYROLL!BJ$2,ADJ!$2:$2,0)),0)</f>
        <v/>
      </c>
      <c r="BK619">
        <f>SUM(BF619:BJ619)</f>
        <v/>
      </c>
      <c r="BL619">
        <f>IFERROR(INDEX(ADJ!$A$1:$BZ$1000,MATCH(PAYROLL!D619,ADJ!A$1:A$500,0),MATCH(PAYROLL!BL$2,ADJ!$2:$2,0)),0)</f>
        <v/>
      </c>
      <c r="BM619">
        <f>IFERROR(INDEX(ADJ!$A$1:$BZ$1000,MATCH(PAYROLL!D619,ADJ!A$1:A$500,0),MATCH(PAYROLL!BM$2,ADJ!$2:$2,0)),0)</f>
        <v/>
      </c>
      <c r="BN619">
        <f>IFERROR(INDEX(ADJ!$A$1:$BZ$1000,MATCH(PAYROLL!D619,ADJ!A$1:A$500,0),MATCH(PAYROLL!BN$2,ADJ!$2:$2,0)),0)</f>
        <v/>
      </c>
      <c r="BO619">
        <f>IFERROR(INDEX(ADJ!$A$1:$BZ$1000,MATCH(PAYROLL!D619,ADJ!A$1:A$500,0),MATCH(PAYROLL!BO$2,ADJ!$2:$2,0)),0)</f>
        <v/>
      </c>
      <c r="BP619">
        <f>SUM(AM619,AV619,BE619,BK619,BL619:BO619)</f>
        <v/>
      </c>
      <c r="BQ619">
        <f>BO619</f>
        <v/>
      </c>
      <c r="BR619">
        <f>IFERROR(ROUND(IF(LEFT(INDEX(PIS!O$1:O$500,MATCH(D619,PIS!C$1:C$500)),1)="D",T619/8*(BD619*0.3),IF(LEFT(INDEX(PIS!O$1:O$500,MATCH(D619,PIS!C$1:C$500)),1)="H",T619*($BD619*0.3),T619/$AD619/8*($BD619*0.3))),0),0)</f>
        <v/>
      </c>
      <c r="BS619">
        <f>IF(AP619&lt;1,0,MIN(AP619,730000))</f>
        <v/>
      </c>
      <c r="BT619">
        <f>IFERROR(ROUND((BE619-SUM(AW619:BC619)*T619/AD619/8),0)-BR619,0)</f>
        <v/>
      </c>
      <c r="BU619">
        <f>AO619</f>
        <v/>
      </c>
      <c r="BV619">
        <f>SUM(BQ619:BU619)</f>
        <v/>
      </c>
      <c r="BW619">
        <f>BP619-BV619</f>
        <v/>
      </c>
      <c r="BX619">
        <f>IFERROR(IF(RIGHT(INDEX(PIS!O$1:O$500,MATCH(D619,PIS!C$1:C$500)),5)="Gross",MIN(U619+V619,VLOOKUP("R700",TSC!B:C,2,0)*VLOOKUP("R101",TSC!B:C,2,0))*VLOOKUP("R701",TSC!B:C,2,0)%,0),0)</f>
        <v/>
      </c>
      <c r="BY619">
        <f>IFERROR(IF(RIGHT(INDEX(PIS!O$1:O$500,MATCH(D619,PIS!C$1:C$500)),5)="Gross",MIN(U619+V619,VLOOKUP("R700",TSC!B:C,2,0)*VLOOKUP("R101",TSC!B:C,2,0))*VLOOKUP("T704",TSC!B:C,2,0)%,0),0)</f>
        <v/>
      </c>
      <c r="BZ619">
        <f>IFERROR(IF(RIGHT(INDEX(PIS!O$1:O$500,MATCH(D619,PIS!C$1:C$500)),5)="Gross",MIN(U619+V619,VLOOKUP("R700",TSC!B:C,2,0)*VLOOKUP("1",TSC!F:G,2,0))*VLOOKUP("T705",TSC!B:C,2,0)%,0),0)</f>
        <v/>
      </c>
      <c r="CA619">
        <f>IFERROR(INDEX(ADJ!$A$1:$BZ$1000,MATCH(PAYROLL!D619,ADJ!A$1:A$500,0),MATCH(PAYROLL!CA$2,ADJ!$2:$2,0)),0)</f>
        <v/>
      </c>
      <c r="CB619">
        <f>IFERROR(INDEX(ADJ!$A$1:$BZ$1000,MATCH(PAYROLL!D619,ADJ!A$1:A$500,0),MATCH(PAYROLL!CB$2,ADJ!$2:$2,0)),0)</f>
        <v/>
      </c>
      <c r="CC619">
        <f>SUM(BX619:CB619)</f>
        <v/>
      </c>
      <c r="CD619">
        <f>IFERROR(INDEX(PIS!$A$1:$BZ$1000,MATCH(PAYROLL!D619,PIS!C$1:C$500,0),MATCH(PAYROLL!CD$1,PIS!$1:$1,0)),0)</f>
        <v/>
      </c>
      <c r="CE619">
        <f>IFERROR(IF(OR(INDEX(PIS!P$1:P$500,MATCH(D619,PIS!C$1:C$500,0))="LT2",INDEX(PIS!P$1:P$500,MATCH(D619,PIS!C$1:C$500,0))="P10"),0,SUM(CC619,CD619*VLOOKUP("R601",TSC!B:C,2,0),VLOOKUP("R602",TSC!B:C,2,0))),0)</f>
        <v/>
      </c>
      <c r="CF619">
        <f>MAX(BW619-CE619,0)</f>
        <v/>
      </c>
      <c r="CG619">
        <f>IFERROR(IF(OR(RIGHT(INDEX(PIS!P$1:P$500,MATCH(D619,PIS!C$1:C$500)),5)="P10",RIGHT(INDEX(PIS!P$1:P$500,MATCH(D619,PIS!C$1:C$500)),5)="CK"),0,IF(CF619&lt;=5000000,CF619*5%,IF(CF619&lt;=10000000,CF619*10%-250000,IF(CF619&lt;=18000000,CF619*15%-750000,IF(CF619&lt;=32000000,CF619*20%-1650000,IF(CF619&lt;=52000000,CF619*25%-3250000,IF(CF619&lt;=80000000,BH619*30%-5850000,CF619*35%-9850000))))))),0)</f>
        <v/>
      </c>
      <c r="CH619">
        <f>IFERROR(IF(OR(INDEX(PIS!P$1:P$500,MATCH(D619,PIS!C$1:C$500))="LT",INDEX(PIS!P$1:P$500,MATCH(D619,PIS!C$1:C$500))="CK"),0,IF(CF619&lt;2000000,0,CF619*10%)),0)</f>
        <v/>
      </c>
      <c r="CI619">
        <f>IFERROR(INDEX(ADJ!$A$1:$BZ$1000,MATCH(PAYROLL!D619,ADJ!A$1:A$500,0),MATCH(PAYROLL!CI$2,ADJ!$2:$2,0)),0)</f>
        <v/>
      </c>
      <c r="CJ619">
        <f>IFERROR(INDEX(ADJ!$A$1:$BZ$1000,MATCH(PAYROLL!D619,ADJ!A$1:A$500,0),MATCH(PAYROLL!CJ$2,ADJ!$2:$2,0)),0)</f>
        <v/>
      </c>
      <c r="CK619">
        <f>IFERROR(INDEX(ADJ!$A$1:$BZ$1000,MATCH(PAYROLL!D619,ADJ!A$1:A$500,0),MATCH(PAYROLL!CK$2,ADJ!$2:$2,0)),0)</f>
        <v/>
      </c>
      <c r="CL619">
        <f>SUM(CG619:CK619)</f>
        <v/>
      </c>
      <c r="CM619">
        <f>ROUND(SUM(CH619:CK619),0)</f>
        <v/>
      </c>
      <c r="CN619">
        <f>IFERROR(INDEX(CSDA!D$1:D$500,MATCH($CN$2,CSDA!C$1:C$500,0))*INDEX(PIS!V$1:V$500,MATCH(D619,PIS!C$1:C$500))+INDEX(ADJ!$A$1:$BZ$1000,MATCH(PAYROLL!D619,ADJ!A$1:A$500,0),MATCH(PAYROLL!CN$2,ADJ!$2:$2,0)),0)</f>
        <v/>
      </c>
      <c r="CO619">
        <f>IFERROR(INDEX(ADJ!$A$1:$BZ$1000,MATCH(PAYROLL!D619,ADJ!A$1:A$500,0),MATCH(PAYROLL!CO$2,ADJ!$2:$2,0)),0)</f>
        <v/>
      </c>
      <c r="CP619">
        <f>IFERROR(INDEX(ADJ!$A$1:$BZ$1000,MATCH(PAYROLL!D619,ADJ!A$1:A$500,0),MATCH(PAYROLL!CP$2,ADJ!$2:$2,0)),0)</f>
        <v/>
      </c>
      <c r="CQ619">
        <f>BP619-CL619-CI619-CM619-CN619-CO619-CP619-CC619</f>
        <v/>
      </c>
      <c r="CR619">
        <f>IFERROR(IF(RIGHT(INDEX(PIS!O$1:O$500,MATCH(D619,PIS!C$1:C$500,0)),5)="Gross",MIN(U619+V619,VLOOKUP("R700",TSC!B:C,2,0)*VLOOKUP("R101",TSC!B:C,2,0))*(VLOOKUP("T711",TSC!B:C,2,0)+VLOOKUP("T712",TSC!B:C,2,0))%,MIN(T619+V619,VLOOKUP("R700",TSC!B:C,2,0)*VLOOKUP("R101",TSC!B:C,2,0))*(VLOOKUP("T711",TSC!B:C,2,0)+VLOOKUP("T712",TSC!B:C,2,0)+VLOOKUP("R701",TSC!B:C,2,0))%),0)</f>
        <v/>
      </c>
      <c r="CS619">
        <f>IFERROR(IF(RIGHT(INDEX(PIS!O$1:O$500,MATCH(D619,PIS!C$1:C$500,0)),5)="Gross",MIN(U619+V619,VLOOKUP("R700",TSC!B:C,2,0)*VLOOKUP("R101",TSC!B:C,2,0))*(VLOOKUP("T714",TSC!B:C,2,0))%,MIN(T619+V619,VLOOKUP("R700",TSC!B:C,2,0)*VLOOKUP("R101",TSC!B:C,2,0))*(VLOOKUP("T704",TSC!B:C,2,0)+VLOOKUP("T714",TSC!B:C,2,0))%),0)</f>
        <v/>
      </c>
      <c r="CT619">
        <f>IFERROR(IF(RIGHT(INDEX(PIS!O$1:O$500,MATCH(D619,PIS!C$1:C$500,0)),5)="Gross",MIN(U619+V619,VLOOKUP("R700",TSC!B:C,2,0)*VLOOKUP("R101",TSC!B:C,2,0))*VLOOKUP("T705",TSC!B:C,2,0)%,MIN(T619+V619,VLOOKUP("R700",TSC!B:C,2,0)*VLOOKUP("R101",TSC!B:C,2,0))*VLOOKUP("T705",TSC!B:C,2,0)%),0)</f>
        <v/>
      </c>
      <c r="CU619">
        <f>IFERROR(IF(RIGHT(INDEX(PIS!O$1:O$500,MATCH(D619,PIS!C$1:C$500,0)),5)="Gross",MIN(U619+V619,VLOOKUP("R700",TSC!B:C,2,0)*VLOOKUP("R101",TSC!B:C,2,0))*(VLOOKUP("T713",TSC!B:C,2,0))%,MIN(T619+V619,VLOOKUP("R700",TSC!B:C,2,0)*VLOOKUP("R101",TSC!B:C,2,0))*(VLOOKUP("T713",TSC!B:C,2,0))%),0)</f>
        <v/>
      </c>
      <c r="CV619">
        <f>IFERROR(INDEX(ADJ!$A$1:$BZ$1000,MATCH(PAYROLL!D619,ADJ!A$1:A$500,0),MATCH(PAYROLL!CV$2,ADJ!$2:$2,0)),0)</f>
        <v/>
      </c>
      <c r="CW619">
        <f>IFERROR(INDEX(ADJ!$A$1:$BZ$1000,MATCH(PAYROLL!D619,ADJ!A$1:A$500,0),MATCH(PAYROLL!CW$2,ADJ!$2:$2,0)),0)</f>
        <v/>
      </c>
      <c r="CX619">
        <f>SUM(CR619:CW619)</f>
        <v/>
      </c>
      <c r="CY619">
        <f>ROUND(IF(CR619&gt;0,T619+V619*VLOOKUP("R202",TSC!$B$1:$C$500,2,0),0),0)</f>
        <v/>
      </c>
      <c r="CZ619">
        <f>IFERROR(INDEX(CSDA!D$1:D$500,MATCH($CZ$2,CSDA!C$1:C$500,0)),0)</f>
        <v/>
      </c>
      <c r="DA619">
        <f>ROUND(T619*0.7%,0)</f>
        <v/>
      </c>
      <c r="DB619">
        <f>ROUND(T619/12,0)</f>
        <v/>
      </c>
      <c r="DC619">
        <f ref="DC619" t="array">IFERROR(INDEX(CSDA!D$1:D$500,MATCH("Trích giữ"&amp;PAYROLL!DC$2,CSDA!A$1:A$500&amp;CSDA!C$1:C$500,0)),0)</f>
        <v/>
      </c>
      <c r="DD619">
        <f ref="DD619" t="array">IFERROR(INDEX(CSDA!D$1:D$500,MATCH("Trích giữ"&amp;PAYROLL!DD$2,CSDA!A$1:A$500&amp;CSDA!C$1:C$500,0)),0)</f>
        <v/>
      </c>
      <c r="DE619">
        <f ref="DE619" t="array">IFERROR(INDEX(CSDA!D$1:D$500,MATCH("Trích giữ"&amp;PAYROLL!DE$2,CSDA!A$1:A$500&amp;CSDA!C$1:C$500,0)),0)</f>
        <v/>
      </c>
      <c r="DF619">
        <f>IFERROR(INDEX(CSDA!D$1:D$500,MATCH(PAYROLL!DF$2,CSDA!C$1:C$500,0)),0)</f>
        <v/>
      </c>
      <c r="DG619">
        <f ref="DG619" t="array">IFERROR(INDEX(CSDA!D$1:D$500,MATCH("Trích giữ"&amp;PAYROLL!DG$2,CSDA!A$1:A$500&amp;CSDA!C$1:C$500,0)),0)</f>
        <v/>
      </c>
      <c r="DH619">
        <f>ROUND(T619/26,0)</f>
        <v/>
      </c>
      <c r="DI619">
        <f ref="DI619" t="array">IFERROR(INDEX(CSDA!D$1:D$500,MATCH("Trích giữ"&amp;PAYROLL!DI$2,CSDA!A$1:A$500&amp;CSDA!C$1:C$500,0)),0)</f>
        <v/>
      </c>
      <c r="DJ619">
        <f>IF(U619=0,T619*21.5%-BL619,0)</f>
        <v/>
      </c>
      <c r="DK619">
        <f ref="DK619" t="array">IFERROR(INDEX(CSDA!D$1:D$500,MATCH("Trích giữ"&amp;PAYROLL!DK$2,CSDA!A$1:A$500&amp;CSDA!C$1:C$500,0)),0)</f>
        <v/>
      </c>
      <c r="DL619">
        <f>IFERROR(INDEX(CSDA!D$1:D$500,MATCH(PAYROLL!DL$2,CSDA!C$1:C$500,0))/12,0)</f>
        <v/>
      </c>
      <c r="DM619">
        <f>SUM(DB619:DL619)</f>
        <v/>
      </c>
      <c r="DN619">
        <f>IFERROR(INDEX(ADJ!$A$1:$BZ$1000,MATCH(PAYROLL!D619,ADJ!A$1:A$500,0),MATCH(PAYROLL!DN$2,ADJ!$2:$2,0)),0)</f>
        <v/>
      </c>
      <c r="DO619">
        <f>IFERROR(SUM(BP619,DM619:DN619,CX619:DA619)-DT619,0)</f>
        <v/>
      </c>
      <c r="DP619">
        <f ref="DP619" t="array">SUM(BW619*IFERROR(INDEX(CSDA!D$1:D$500,MATCH(BW$2,CSDA!C$1:C$500,0)),0)%,CX619*IFERROR(INDEX(CSDA!D$1:D$500,MATCH(CX$2,CSDA!C$1:C$500,0)),0)%,DA619*IFERROR(INDEX(CSDA!D$1:D$500,MATCH(DA$2,CSDA!C$1:C$500,0)),0)%,DB619*IFERROR(INDEX(CSDA!D$1:D$500,MATCH(DB$2,CSDA!C$1:C$500,0)),0)%,DF619*IFERROR(INDEX(CSDA!D$1:D$500,MATCH("Phí dịch vụ"&amp;PAYROLL!DF$2,CSDA!A$1:A$500&amp;CSDA!C$1:C$500,0)),0)%,DC619*IFERROR(INDEX(CSDA!D$1:D$500,MATCH("Phí dịch vụ"&amp;PAYROLL!DC$2,CSDA!A$1:A$500&amp;CSDA!C$1:C$500,0)),0)%,DH619*IFERROR(INDEX(CSDA!D$1:D$500,MATCH("Phí dịch vụ"&amp;PAYROLL!DH$2,CSDA!A$1:A$500&amp;CSDA!C$1:C$500,0)),0)%,DJ619*IFERROR(INDEX(CSDA!D$1:D$500,MATCH("Phí dịch vụ"&amp;PAYROLL!DJ$2,CSDA!A$1:A$500&amp;CSDA!C$1:C$500,0)),0)%,BN619*IFERROR(INDEX(CSDA!D$1:D$500,MATCH(BN$2,CSDA!C$1:C$500,0)),0)%)-BN619*7%</f>
        <v/>
      </c>
      <c r="DQ619">
        <f>IFERROR(INDEX(ADJ!$A$1:$BZ$1000,MATCH(PAYROLL!D619,ADJ!A$1:A$500,0),MATCH(PAYROLL!DQ$2,ADJ!$2:$2,0)),0)</f>
        <v/>
      </c>
      <c r="DR619">
        <f>IFERROR(INDEX(ADJ!$A$1:$BZ$1000,MATCH(PAYROLL!D619,ADJ!A$1:A$500,0),MATCH(PAYROLL!DR$2,ADJ!$2:$2,0)),0)</f>
        <v/>
      </c>
      <c r="DS619">
        <f>SUM(DP619:DR619)</f>
        <v/>
      </c>
      <c r="DT619">
        <f>EK619</f>
        <v/>
      </c>
      <c r="DU619">
        <f>SUM(DO619:DR619)</f>
        <v/>
      </c>
      <c r="DV619">
        <f>ROUND(DU619*0.1,0)</f>
        <v/>
      </c>
      <c r="DW619">
        <f>DU619+DV619</f>
        <v/>
      </c>
      <c r="DZ619">
        <f>IFERROR(INDEX(ADJ!$A$1:$BZ$1000,MATCH(PAYROLL!$D619,ADJ!A$1:A$500,0),MATCH(PAYROLL!DZ$2,ADJ!$2:$2,0)),0)</f>
        <v/>
      </c>
      <c r="EA619">
        <f>IFERROR(INDEX(ADJ!$A$1:$BZ$1000,MATCH(PAYROLL!$D619,ADJ!A$1:A$500,0),MATCH(PAYROLL!EA$2,ADJ!$2:$2,0)),0)</f>
        <v/>
      </c>
      <c r="EB619">
        <f>IFERROR(INDEX(ADJ!$A$1:$BZ$1000,MATCH(PAYROLL!$D619,ADJ!A$1:A$500,0),MATCH(PAYROLL!EB$2,ADJ!$2:$2,0)),0)</f>
        <v/>
      </c>
      <c r="EC619">
        <f>IFERROR(INDEX(ADJ!$A$1:$BZ$1000,MATCH(PAYROLL!$D619,ADJ!A$1:A$500,0),MATCH(PAYROLL!EC$2,ADJ!$2:$2,0)),0)</f>
        <v/>
      </c>
      <c r="ED619">
        <f>IFERROR(INDEX(ADJ!$A$1:$BZ$1000,MATCH(PAYROLL!$D619,ADJ!A$1:A$500,0),MATCH(PAYROLL!ED$2,ADJ!$2:$2,0)),0)</f>
        <v/>
      </c>
      <c r="EE619">
        <f>IFERROR(INDEX(ADJ!$A$1:$BZ$1000,MATCH(PAYROLL!$D619,ADJ!A$1:A$500,0),MATCH(PAYROLL!EE$2,ADJ!$2:$2,0)),0)</f>
        <v/>
      </c>
      <c r="EF619">
        <f>IFERROR(INDEX(ADJ!$A$1:$BZ$1000,MATCH(PAYROLL!$D619,ADJ!A$1:A$500,0),MATCH(PAYROLL!EF$2,ADJ!$2:$2,0)),0)</f>
        <v/>
      </c>
      <c r="EG619">
        <f>IFERROR(INDEX(ADJ!$A$1:$BZ$1000,MATCH(PAYROLL!$D619,ADJ!A$1:A$500,0),MATCH(PAYROLL!EG$2,ADJ!$2:$2,0)),0)</f>
        <v/>
      </c>
      <c r="EH619">
        <f>IFERROR(INDEX(ADJ!$A$1:$BZ$1000,MATCH(PAYROLL!$D619,ADJ!A$1:A$500,0),MATCH(PAYROLL!EH$2,ADJ!$2:$2,0)),0)</f>
        <v/>
      </c>
      <c r="EI619">
        <f>IFERROR(INDEX(ADJ!$A$1:$BZ$1000,MATCH(PAYROLL!D619,ADJ!A$1:A$500,0),MATCH(PAYROLL!EI$2,ADJ!$2:$2,0)),0)</f>
        <v/>
      </c>
      <c r="EJ619">
        <f>IFERROR(INDEX(ADJ!$A$1:$BZ$1000,MATCH(PAYROLL!$D619,ADJ!A$1:A$500,0),MATCH(PAYROLL!EJ$2,ADJ!$2:$2,0)),0)</f>
        <v/>
      </c>
      <c r="EK619">
        <f>SUM(DZ619:EJ619)</f>
        <v/>
      </c>
    </row>
    <row r="620">
      <c r="A620" t="n">
        <v>618</v>
      </c>
      <c r="B620" t="inlineStr">
        <is>
          <t>Nguyễn Thị Hiền</t>
        </is>
      </c>
      <c r="D620" t="inlineStr">
        <is>
          <t>157035-01</t>
        </is>
      </c>
      <c r="S620">
        <f>IFERROR(INDEX(PIS!$A$1:$BZ$1000,MATCH($D620,PIS!C$1:C$500,0),MATCH("Lương CB tháng trước",PIS!$1:$1,0)),0)</f>
        <v/>
      </c>
      <c r="T620">
        <f>IFERROR(INDEX(PIS!$A$1:$BZ$1000,MATCH($D620,PIS!C$1:C$500,0),MATCH("Lương CB hiện tại",PIS!$1:$1,0)),0)</f>
        <v/>
      </c>
      <c r="U620">
        <f>IFERROR(INDEX(PIS!$A$1:$BZ$1000,MATCH($D620,PIS!C$1:C$500,0),MATCH("Lương đóng BHBB",PIS!$1:$1,0)),0)</f>
        <v/>
      </c>
      <c r="V620">
        <f>IFERROR(INDEX(PIS!$A$1:$BZ$1000,MATCH($D620,PIS!C$1:C$500,0),MATCH(V$2,PIS!$2:$2,0)),0)</f>
        <v/>
      </c>
      <c r="W620">
        <f>IFERROR(INDEX(PIS!$A$1:$BZ$1000,MATCH($D620,PIS!C$1:C$500,0),MATCH(W$2,PIS!$2:$2,0)),0)</f>
        <v/>
      </c>
      <c r="X620">
        <f>IFERROR(INDEX(PIS!$A$1:$BZ$1000,MATCH($D620,PIS!C$1:C$500,0),MATCH(X$2,PIS!$2:$2,0)),0)</f>
        <v/>
      </c>
      <c r="Y620">
        <f>IFERROR(INDEX(PIS!$A$1:$BZ$1000,MATCH($D620,PIS!C$1:C$500,0),MATCH(Y$2,PIS!$2:$2,0)),0)</f>
        <v/>
      </c>
      <c r="Z620">
        <f>IFERROR(INDEX(PIS!$A$1:$BZ$1000,MATCH($D620,PIS!C$1:C$500,0),MATCH(Z$2,PIS!$2:$2,0)),0)</f>
        <v/>
      </c>
      <c r="AA620">
        <f>IFERROR(INDEX(PIS!$A$1:$BZ$1000,MATCH($D620,PIS!C$1:C$500,0),MATCH(AA$2,PIS!$2:$2,0)),0)</f>
        <v/>
      </c>
      <c r="AB620">
        <f>IFERROR(INDEX(PIS!$A$1:$BZ$1000,MATCH($D620,PIS!C$1:C$500,0),MATCH(AB$2,PIS!$2:$2,0)),0)</f>
        <v/>
      </c>
      <c r="AC620">
        <f>SUM(V620:AB620)</f>
        <v/>
      </c>
      <c r="AD620">
        <f>IFERROR(INDEX(TIMESHEET!$A$1:$AI$5000,MATCH($D620,TIMESHEET!A$1:A$500,0),MATCH("T100",TIMESHEET!$2:$2,0))-2,0)</f>
        <v/>
      </c>
      <c r="AE620">
        <f>IFERROR(INDEX(TIMESHEET!$A$1:$AI$5000,MATCH($D620,TIMESHEET!A$1:A$500,0),MATCH("T202",TIMESHEET!$2:$2,0)),0)</f>
        <v/>
      </c>
      <c r="AF620">
        <f>IFERROR(INDEX(TIMESHEET!$A$1:$AI$5000,MATCH($D620,TIMESHEET!A$1:A$500,0),MATCH("T302",TIMESHEET!$2:$2,0)),0)</f>
        <v/>
      </c>
      <c r="AG620">
        <f>IFERROR(INDEX(TIMESHEET!$A$1:$AI$5000,MATCH($D620,TIMESHEET!A$1:A$500,0),MATCH("T406",TIMESHEET!$2:$2,0)),0)</f>
        <v/>
      </c>
      <c r="AH620">
        <f>AE620+AG620</f>
        <v/>
      </c>
      <c r="AI620">
        <f>IFERROR(INDEX(TIMESHEET!$A$1:$AI$5000,MATCH($D620,TIMESHEET!A$1:A$500,0),MATCH("T701",TIMESHEET!$2:$2,0)),0)</f>
        <v/>
      </c>
      <c r="AJ620">
        <f>IFERROR(INDEX(TIMESHEET!$A$1:$AI$5000,MATCH($D620,TIMESHEET!B$1:B$500,0),MATCH("T320",TIMESHEET!$2:$2,0)),0)</f>
        <v/>
      </c>
      <c r="AK620">
        <f>IFERROR(IF(LEFT(INDEX(PIS!O$1:O$500,MATCH(D620,PIS!C$1:C$500)),1)="M",T620/AD620*SUM(AE620:AG620),T620*AD620),0)</f>
        <v/>
      </c>
      <c r="AL620">
        <f>IFERROR(INDEX(ADJ!$A$1:$BZ$1000,MATCH(PAYROLL!D620,ADJ!A$1:A$500,0),MATCH(PAYROLL!AL$2,ADJ!$2:$2,0)),0)</f>
        <v/>
      </c>
      <c r="AM620">
        <f>SUM(AK620:AL620)</f>
        <v/>
      </c>
      <c r="AN620">
        <f>IFERROR(ROUND(V620/$AD620*$AH620,0),0)</f>
        <v/>
      </c>
      <c r="AO620">
        <f>IFERROR(ROUND(W620/$AD620*$AH620,0),0)</f>
        <v/>
      </c>
      <c r="AP620">
        <f>IFERROR(ROUND(X620/$AD620*$AE620,0),0)</f>
        <v/>
      </c>
      <c r="AQ620">
        <f>IFERROR(ROUND(Y620/$AD620*$AH620,0),0)</f>
        <v/>
      </c>
      <c r="AR620">
        <f>IFERROR(ROUND(Z620/$AD620*$AH620,0),0)</f>
        <v/>
      </c>
      <c r="AS620">
        <f>IFERROR(ROUND(AA620/$AD620*$AH620,0),0)</f>
        <v/>
      </c>
      <c r="AT620">
        <f>IFERROR(IF((AE620+AF620+AG620)&gt;13,AB620,ROUND(AB620/AD620*AH620,0)),0)</f>
        <v/>
      </c>
      <c r="AU620">
        <f>IFERROR(INDEX(ADJ!$A$1:$BZ$1000,MATCH(PAYROLL!D620,ADJ!A$1:A$500,0),MATCH(PAYROLL!AU$2,ADJ!$2:$2,0)),0)</f>
        <v/>
      </c>
      <c r="AV620">
        <f>ROUND(SUM(AN620:AU620),0)</f>
        <v/>
      </c>
      <c r="AW620">
        <f>IFERROR(INDEX(TIMESHEET!$A$1:$AI$5000,MATCH(PAYROLL!D620,TIMESHEET!A$1:A$500,0),MATCH("T620",TIMESHEET!$2:$2,0)),0)</f>
        <v/>
      </c>
      <c r="AX620">
        <f>IFERROR(INDEX(TIMESHEET!$A$1:$AI$5000,MATCH(PAYROLL!D620,TIMESHEET!A$1:A$500,0),MATCH("T601",TIMESHEET!$2:$2,0)),0)</f>
        <v/>
      </c>
      <c r="AY620">
        <f>IFERROR(INDEX(TIMESHEET!$A$1:$AI$5000,MATCH(PAYROLL!D620,TIMESHEET!A$1:A$500,0),MATCH("T602",TIMESHEET!$2:$2,0)),0)</f>
        <v/>
      </c>
      <c r="AZ620">
        <f>IFERROR(INDEX(TIMESHEET!$A$1:$AI$5000,MATCH(PAYROLL!D620,TIMESHEET!A$1:A$500,0),MATCH("T603",TIMESHEET!$2:$2,0)),0)</f>
        <v/>
      </c>
      <c r="BA620">
        <f>IFERROR(INDEX(TIMESHEET!$A$1:$AI$5000,MATCH(PAYROLL!D620,TIMESHEET!A$1:A$500,0),MATCH("T611",TIMESHEET!$2:$2,0)),0)</f>
        <v/>
      </c>
      <c r="BB620">
        <f>IFERROR(INDEX(TIMESHEET!$A$1:$AI$5000,MATCH(PAYROLL!D620,TIMESHEET!A$1:A$500,0),MATCH("T612",TIMESHEET!$2:$2,0)),0)</f>
        <v/>
      </c>
      <c r="BC620">
        <f>IFERROR(INDEX(TIMESHEET!$A$1:$AI$5000,MATCH(PAYROLL!D620,TIMESHEET!A$1:A$500,0),MATCH("T613",TIMESHEET!$2:$2,0)),0)</f>
        <v/>
      </c>
      <c r="BD620">
        <f>IFERROR(INDEX(TIMESHEET!$A$1:$AI$5000,MATCH(PAYROLL!D620,TIMESHEET!A$1:A$500,0),MATCH("T500",TIMESHEET!$2:$2,0)),0)</f>
        <v/>
      </c>
      <c r="BE620">
        <f>IFERROR(IF(LEFT(INDEX(PIS!O$1:O$500,MATCH(D620,PIS!C$1:C$500)),1)="M",T620/AD620/8*(AW620+AX620*1.5+AY620*2+AZ620*3+BA620*2.1+BB620*2.7+BC620*3.9+BD620*0.3),T620/8*(AW620+AX620*1.5+AY620*2+AZ620*3+BA620*2.1+BB620*2.7+BC620*3.9+BD620*0.3)),0)</f>
        <v/>
      </c>
      <c r="BF620">
        <f>IFERROR(INDEX(ADJ!$A$1:$BZ$1000,MATCH(PAYROLL!$D620,ADJ!A$1:A$500,0),MATCH(PAYROLL!BF$2,ADJ!$2:$2,0)),0)</f>
        <v/>
      </c>
      <c r="BG620">
        <f>IFERROR(INDEX(ADJ!$A$1:$BZ$1000,MATCH(PAYROLL!D620,ADJ!A$1:A$500,0),MATCH(PAYROLL!BG$2,ADJ!$2:$2,0)),0)</f>
        <v/>
      </c>
      <c r="BH620">
        <f>IFERROR(INDEX(ADJ!$A$1:$BZ$1000,MATCH(PAYROLL!D620,ADJ!A$1:A$500,0),MATCH(PAYROLL!BH$2,ADJ!$2:$2,0)),0)</f>
        <v/>
      </c>
      <c r="BI620">
        <f>IFERROR(INDEX(ADJ!$A$1:$BZ$1000,MATCH(PAYROLL!D620,ADJ!A$1:A$500,0),MATCH(PAYROLL!BI$2,ADJ!$2:$2,0)),0)</f>
        <v/>
      </c>
      <c r="BJ620">
        <f>IFERROR(INDEX(ADJ!$A$1:$BZ$1000,MATCH(PAYROLL!D620,ADJ!A$1:A$500,0),MATCH(PAYROLL!BJ$2,ADJ!$2:$2,0)),0)</f>
        <v/>
      </c>
      <c r="BK620">
        <f>SUM(BF620:BJ620)</f>
        <v/>
      </c>
      <c r="BL620">
        <f>IFERROR(INDEX(ADJ!$A$1:$BZ$1000,MATCH(PAYROLL!D620,ADJ!A$1:A$500,0),MATCH(PAYROLL!BL$2,ADJ!$2:$2,0)),0)</f>
        <v/>
      </c>
      <c r="BM620">
        <f>IFERROR(INDEX(ADJ!$A$1:$BZ$1000,MATCH(PAYROLL!D620,ADJ!A$1:A$500,0),MATCH(PAYROLL!BM$2,ADJ!$2:$2,0)),0)</f>
        <v/>
      </c>
      <c r="BN620">
        <f>IFERROR(INDEX(ADJ!$A$1:$BZ$1000,MATCH(PAYROLL!D620,ADJ!A$1:A$500,0),MATCH(PAYROLL!BN$2,ADJ!$2:$2,0)),0)</f>
        <v/>
      </c>
      <c r="BO620">
        <f>IFERROR(INDEX(ADJ!$A$1:$BZ$1000,MATCH(PAYROLL!D620,ADJ!A$1:A$500,0),MATCH(PAYROLL!BO$2,ADJ!$2:$2,0)),0)</f>
        <v/>
      </c>
      <c r="BP620">
        <f>SUM(AM620,AV620,BE620,BK620,BL620:BO620)</f>
        <v/>
      </c>
      <c r="BQ620">
        <f>BO620</f>
        <v/>
      </c>
      <c r="BR620">
        <f>IFERROR(ROUND(IF(LEFT(INDEX(PIS!O$1:O$500,MATCH(D620,PIS!C$1:C$500)),1)="D",T620/8*(BD620*0.3),IF(LEFT(INDEX(PIS!O$1:O$500,MATCH(D620,PIS!C$1:C$500)),1)="H",T620*($BD620*0.3),T620/$AD620/8*($BD620*0.3))),0),0)</f>
        <v/>
      </c>
      <c r="BS620">
        <f>IF(AP620&lt;1,0,MIN(AP620,730000))</f>
        <v/>
      </c>
      <c r="BT620">
        <f>IFERROR(ROUND((BE620-SUM(AW620:BC620)*T620/AD620/8),0)-BR620,0)</f>
        <v/>
      </c>
      <c r="BU620">
        <f>AO620</f>
        <v/>
      </c>
      <c r="BV620">
        <f>SUM(BQ620:BU620)</f>
        <v/>
      </c>
      <c r="BW620">
        <f>BP620-BV620</f>
        <v/>
      </c>
      <c r="BX620">
        <f>IFERROR(IF(RIGHT(INDEX(PIS!O$1:O$500,MATCH(D620,PIS!C$1:C$500)),5)="Gross",MIN(U620+V620,VLOOKUP("R700",TSC!B:C,2,0)*VLOOKUP("R101",TSC!B:C,2,0))*VLOOKUP("R701",TSC!B:C,2,0)%,0),0)</f>
        <v/>
      </c>
      <c r="BY620">
        <f>IFERROR(IF(RIGHT(INDEX(PIS!O$1:O$500,MATCH(D620,PIS!C$1:C$500)),5)="Gross",MIN(U620+V620,VLOOKUP("R700",TSC!B:C,2,0)*VLOOKUP("R101",TSC!B:C,2,0))*VLOOKUP("T704",TSC!B:C,2,0)%,0),0)</f>
        <v/>
      </c>
      <c r="BZ620">
        <f>IFERROR(IF(RIGHT(INDEX(PIS!O$1:O$500,MATCH(D620,PIS!C$1:C$500)),5)="Gross",MIN(U620+V620,VLOOKUP("R700",TSC!B:C,2,0)*VLOOKUP("1",TSC!F:G,2,0))*VLOOKUP("T705",TSC!B:C,2,0)%,0),0)</f>
        <v/>
      </c>
      <c r="CA620">
        <f>IFERROR(INDEX(ADJ!$A$1:$BZ$1000,MATCH(PAYROLL!D620,ADJ!A$1:A$500,0),MATCH(PAYROLL!CA$2,ADJ!$2:$2,0)),0)</f>
        <v/>
      </c>
      <c r="CB620">
        <f>IFERROR(INDEX(ADJ!$A$1:$BZ$1000,MATCH(PAYROLL!D620,ADJ!A$1:A$500,0),MATCH(PAYROLL!CB$2,ADJ!$2:$2,0)),0)</f>
        <v/>
      </c>
      <c r="CC620">
        <f>SUM(BX620:CB620)</f>
        <v/>
      </c>
      <c r="CD620">
        <f>IFERROR(INDEX(PIS!$A$1:$BZ$1000,MATCH(PAYROLL!D620,PIS!C$1:C$500,0),MATCH(PAYROLL!CD$1,PIS!$1:$1,0)),0)</f>
        <v/>
      </c>
      <c r="CE620">
        <f>IFERROR(IF(OR(INDEX(PIS!P$1:P$500,MATCH(D620,PIS!C$1:C$500,0))="LT2",INDEX(PIS!P$1:P$500,MATCH(D620,PIS!C$1:C$500,0))="P10"),0,SUM(CC620,CD620*VLOOKUP("R601",TSC!B:C,2,0),VLOOKUP("R602",TSC!B:C,2,0))),0)</f>
        <v/>
      </c>
      <c r="CF620">
        <f>MAX(BW620-CE620,0)</f>
        <v/>
      </c>
      <c r="CG620">
        <f>IFERROR(IF(OR(RIGHT(INDEX(PIS!P$1:P$500,MATCH(D620,PIS!C$1:C$500)),5)="P10",RIGHT(INDEX(PIS!P$1:P$500,MATCH(D620,PIS!C$1:C$500)),5)="CK"),0,IF(CF620&lt;=5000000,CF620*5%,IF(CF620&lt;=10000000,CF620*10%-250000,IF(CF620&lt;=18000000,CF620*15%-750000,IF(CF620&lt;=32000000,CF620*20%-1650000,IF(CF620&lt;=52000000,CF620*25%-3250000,IF(CF620&lt;=80000000,BH620*30%-5850000,CF620*35%-9850000))))))),0)</f>
        <v/>
      </c>
      <c r="CH620">
        <f>IFERROR(IF(OR(INDEX(PIS!P$1:P$500,MATCH(D620,PIS!C$1:C$500))="LT",INDEX(PIS!P$1:P$500,MATCH(D620,PIS!C$1:C$500))="CK"),0,IF(CF620&lt;2000000,0,CF620*10%)),0)</f>
        <v/>
      </c>
      <c r="CI620">
        <f>IFERROR(INDEX(ADJ!$A$1:$BZ$1000,MATCH(PAYROLL!D620,ADJ!A$1:A$500,0),MATCH(PAYROLL!CI$2,ADJ!$2:$2,0)),0)</f>
        <v/>
      </c>
      <c r="CJ620">
        <f>IFERROR(INDEX(ADJ!$A$1:$BZ$1000,MATCH(PAYROLL!D620,ADJ!A$1:A$500,0),MATCH(PAYROLL!CJ$2,ADJ!$2:$2,0)),0)</f>
        <v/>
      </c>
      <c r="CK620">
        <f>IFERROR(INDEX(ADJ!$A$1:$BZ$1000,MATCH(PAYROLL!D620,ADJ!A$1:A$500,0),MATCH(PAYROLL!CK$2,ADJ!$2:$2,0)),0)</f>
        <v/>
      </c>
      <c r="CL620">
        <f>SUM(CG620:CK620)</f>
        <v/>
      </c>
      <c r="CM620">
        <f>ROUND(SUM(CH620:CK620),0)</f>
        <v/>
      </c>
      <c r="CN620">
        <f>IFERROR(INDEX(CSDA!D$1:D$500,MATCH($CN$2,CSDA!C$1:C$500,0))*INDEX(PIS!V$1:V$500,MATCH(D620,PIS!C$1:C$500))+INDEX(ADJ!$A$1:$BZ$1000,MATCH(PAYROLL!D620,ADJ!A$1:A$500,0),MATCH(PAYROLL!CN$2,ADJ!$2:$2,0)),0)</f>
        <v/>
      </c>
      <c r="CO620">
        <f>IFERROR(INDEX(ADJ!$A$1:$BZ$1000,MATCH(PAYROLL!D620,ADJ!A$1:A$500,0),MATCH(PAYROLL!CO$2,ADJ!$2:$2,0)),0)</f>
        <v/>
      </c>
      <c r="CP620">
        <f>IFERROR(INDEX(ADJ!$A$1:$BZ$1000,MATCH(PAYROLL!D620,ADJ!A$1:A$500,0),MATCH(PAYROLL!CP$2,ADJ!$2:$2,0)),0)</f>
        <v/>
      </c>
      <c r="CQ620">
        <f>BP620-CL620-CI620-CM620-CN620-CO620-CP620-CC620</f>
        <v/>
      </c>
      <c r="CR620">
        <f>IFERROR(IF(RIGHT(INDEX(PIS!O$1:O$500,MATCH(D620,PIS!C$1:C$500,0)),5)="Gross",MIN(U620+V620,VLOOKUP("R700",TSC!B:C,2,0)*VLOOKUP("R101",TSC!B:C,2,0))*(VLOOKUP("T711",TSC!B:C,2,0)+VLOOKUP("T712",TSC!B:C,2,0))%,MIN(T620+V620,VLOOKUP("R700",TSC!B:C,2,0)*VLOOKUP("R101",TSC!B:C,2,0))*(VLOOKUP("T711",TSC!B:C,2,0)+VLOOKUP("T712",TSC!B:C,2,0)+VLOOKUP("R701",TSC!B:C,2,0))%),0)</f>
        <v/>
      </c>
      <c r="CS620">
        <f>IFERROR(IF(RIGHT(INDEX(PIS!O$1:O$500,MATCH(D620,PIS!C$1:C$500,0)),5)="Gross",MIN(U620+V620,VLOOKUP("R700",TSC!B:C,2,0)*VLOOKUP("R101",TSC!B:C,2,0))*(VLOOKUP("T714",TSC!B:C,2,0))%,MIN(T620+V620,VLOOKUP("R700",TSC!B:C,2,0)*VLOOKUP("R101",TSC!B:C,2,0))*(VLOOKUP("T704",TSC!B:C,2,0)+VLOOKUP("T714",TSC!B:C,2,0))%),0)</f>
        <v/>
      </c>
      <c r="CT620">
        <f>IFERROR(IF(RIGHT(INDEX(PIS!O$1:O$500,MATCH(D620,PIS!C$1:C$500,0)),5)="Gross",MIN(U620+V620,VLOOKUP("R700",TSC!B:C,2,0)*VLOOKUP("R101",TSC!B:C,2,0))*VLOOKUP("T705",TSC!B:C,2,0)%,MIN(T620+V620,VLOOKUP("R700",TSC!B:C,2,0)*VLOOKUP("R101",TSC!B:C,2,0))*VLOOKUP("T705",TSC!B:C,2,0)%),0)</f>
        <v/>
      </c>
      <c r="CU620">
        <f>IFERROR(IF(RIGHT(INDEX(PIS!O$1:O$500,MATCH(D620,PIS!C$1:C$500,0)),5)="Gross",MIN(U620+V620,VLOOKUP("R700",TSC!B:C,2,0)*VLOOKUP("R101",TSC!B:C,2,0))*(VLOOKUP("T713",TSC!B:C,2,0))%,MIN(T620+V620,VLOOKUP("R700",TSC!B:C,2,0)*VLOOKUP("R101",TSC!B:C,2,0))*(VLOOKUP("T713",TSC!B:C,2,0))%),0)</f>
        <v/>
      </c>
      <c r="CV620">
        <f>IFERROR(INDEX(ADJ!$A$1:$BZ$1000,MATCH(PAYROLL!D620,ADJ!A$1:A$500,0),MATCH(PAYROLL!CV$2,ADJ!$2:$2,0)),0)</f>
        <v/>
      </c>
      <c r="CW620">
        <f>IFERROR(INDEX(ADJ!$A$1:$BZ$1000,MATCH(PAYROLL!D620,ADJ!A$1:A$500,0),MATCH(PAYROLL!CW$2,ADJ!$2:$2,0)),0)</f>
        <v/>
      </c>
      <c r="CX620">
        <f>SUM(CR620:CW620)</f>
        <v/>
      </c>
      <c r="CY620">
        <f>ROUND(IF(CR620&gt;0,T620+V620*VLOOKUP("R202",TSC!$B$1:$C$500,2,0),0),0)</f>
        <v/>
      </c>
      <c r="CZ620">
        <f>IFERROR(INDEX(CSDA!D$1:D$500,MATCH($CZ$2,CSDA!C$1:C$500,0)),0)</f>
        <v/>
      </c>
      <c r="DA620">
        <f>ROUND(T620*0.7%,0)</f>
        <v/>
      </c>
      <c r="DB620">
        <f>ROUND(T620/12,0)</f>
        <v/>
      </c>
      <c r="DC620">
        <f ref="DC620" t="array">IFERROR(INDEX(CSDA!D$1:D$500,MATCH("Trích giữ"&amp;PAYROLL!DC$2,CSDA!A$1:A$500&amp;CSDA!C$1:C$500,0)),0)</f>
        <v/>
      </c>
      <c r="DD620">
        <f ref="DD620" t="array">IFERROR(INDEX(CSDA!D$1:D$500,MATCH("Trích giữ"&amp;PAYROLL!DD$2,CSDA!A$1:A$500&amp;CSDA!C$1:C$500,0)),0)</f>
        <v/>
      </c>
      <c r="DE620">
        <f ref="DE620" t="array">IFERROR(INDEX(CSDA!D$1:D$500,MATCH("Trích giữ"&amp;PAYROLL!DE$2,CSDA!A$1:A$500&amp;CSDA!C$1:C$500,0)),0)</f>
        <v/>
      </c>
      <c r="DF620">
        <f>IFERROR(INDEX(CSDA!D$1:D$500,MATCH(PAYROLL!DF$2,CSDA!C$1:C$500,0)),0)</f>
        <v/>
      </c>
      <c r="DG620">
        <f ref="DG620" t="array">IFERROR(INDEX(CSDA!D$1:D$500,MATCH("Trích giữ"&amp;PAYROLL!DG$2,CSDA!A$1:A$500&amp;CSDA!C$1:C$500,0)),0)</f>
        <v/>
      </c>
      <c r="DH620">
        <f>ROUND(T620/26,0)</f>
        <v/>
      </c>
      <c r="DI620">
        <f ref="DI620" t="array">IFERROR(INDEX(CSDA!D$1:D$500,MATCH("Trích giữ"&amp;PAYROLL!DI$2,CSDA!A$1:A$500&amp;CSDA!C$1:C$500,0)),0)</f>
        <v/>
      </c>
      <c r="DJ620">
        <f>IF(U620=0,T620*21.5%-BL620,0)</f>
        <v/>
      </c>
      <c r="DK620">
        <f ref="DK620" t="array">IFERROR(INDEX(CSDA!D$1:D$500,MATCH("Trích giữ"&amp;PAYROLL!DK$2,CSDA!A$1:A$500&amp;CSDA!C$1:C$500,0)),0)</f>
        <v/>
      </c>
      <c r="DL620">
        <f>IFERROR(INDEX(CSDA!D$1:D$500,MATCH(PAYROLL!DL$2,CSDA!C$1:C$500,0))/12,0)</f>
        <v/>
      </c>
      <c r="DM620">
        <f>SUM(DB620:DL620)</f>
        <v/>
      </c>
      <c r="DN620">
        <f>IFERROR(INDEX(ADJ!$A$1:$BZ$1000,MATCH(PAYROLL!D620,ADJ!A$1:A$500,0),MATCH(PAYROLL!DN$2,ADJ!$2:$2,0)),0)</f>
        <v/>
      </c>
      <c r="DO620">
        <f>IFERROR(SUM(BP620,DM620:DN620,CX620:DA620)-DT620,0)</f>
        <v/>
      </c>
      <c r="DP620">
        <f ref="DP620" t="array">SUM(BW620*IFERROR(INDEX(CSDA!D$1:D$500,MATCH(BW$2,CSDA!C$1:C$500,0)),0)%,CX620*IFERROR(INDEX(CSDA!D$1:D$500,MATCH(CX$2,CSDA!C$1:C$500,0)),0)%,DA620*IFERROR(INDEX(CSDA!D$1:D$500,MATCH(DA$2,CSDA!C$1:C$500,0)),0)%,DB620*IFERROR(INDEX(CSDA!D$1:D$500,MATCH(DB$2,CSDA!C$1:C$500,0)),0)%,DF620*IFERROR(INDEX(CSDA!D$1:D$500,MATCH("Phí dịch vụ"&amp;PAYROLL!DF$2,CSDA!A$1:A$500&amp;CSDA!C$1:C$500,0)),0)%,DC620*IFERROR(INDEX(CSDA!D$1:D$500,MATCH("Phí dịch vụ"&amp;PAYROLL!DC$2,CSDA!A$1:A$500&amp;CSDA!C$1:C$500,0)),0)%,DH620*IFERROR(INDEX(CSDA!D$1:D$500,MATCH("Phí dịch vụ"&amp;PAYROLL!DH$2,CSDA!A$1:A$500&amp;CSDA!C$1:C$500,0)),0)%,DJ620*IFERROR(INDEX(CSDA!D$1:D$500,MATCH("Phí dịch vụ"&amp;PAYROLL!DJ$2,CSDA!A$1:A$500&amp;CSDA!C$1:C$500,0)),0)%,BN620*IFERROR(INDEX(CSDA!D$1:D$500,MATCH(BN$2,CSDA!C$1:C$500,0)),0)%)-BN620*7%</f>
        <v/>
      </c>
      <c r="DQ620">
        <f>IFERROR(INDEX(ADJ!$A$1:$BZ$1000,MATCH(PAYROLL!D620,ADJ!A$1:A$500,0),MATCH(PAYROLL!DQ$2,ADJ!$2:$2,0)),0)</f>
        <v/>
      </c>
      <c r="DR620">
        <f>IFERROR(INDEX(ADJ!$A$1:$BZ$1000,MATCH(PAYROLL!D620,ADJ!A$1:A$500,0),MATCH(PAYROLL!DR$2,ADJ!$2:$2,0)),0)</f>
        <v/>
      </c>
      <c r="DS620">
        <f>SUM(DP620:DR620)</f>
        <v/>
      </c>
      <c r="DT620">
        <f>EK620</f>
        <v/>
      </c>
      <c r="DU620">
        <f>SUM(DO620:DR620)</f>
        <v/>
      </c>
      <c r="DV620">
        <f>ROUND(DU620*0.1,0)</f>
        <v/>
      </c>
      <c r="DW620">
        <f>DU620+DV620</f>
        <v/>
      </c>
      <c r="DZ620">
        <f>IFERROR(INDEX(ADJ!$A$1:$BZ$1000,MATCH(PAYROLL!$D620,ADJ!A$1:A$500,0),MATCH(PAYROLL!DZ$2,ADJ!$2:$2,0)),0)</f>
        <v/>
      </c>
      <c r="EA620">
        <f>IFERROR(INDEX(ADJ!$A$1:$BZ$1000,MATCH(PAYROLL!$D620,ADJ!A$1:A$500,0),MATCH(PAYROLL!EA$2,ADJ!$2:$2,0)),0)</f>
        <v/>
      </c>
      <c r="EB620">
        <f>IFERROR(INDEX(ADJ!$A$1:$BZ$1000,MATCH(PAYROLL!$D620,ADJ!A$1:A$500,0),MATCH(PAYROLL!EB$2,ADJ!$2:$2,0)),0)</f>
        <v/>
      </c>
      <c r="EC620">
        <f>IFERROR(INDEX(ADJ!$A$1:$BZ$1000,MATCH(PAYROLL!$D620,ADJ!A$1:A$500,0),MATCH(PAYROLL!EC$2,ADJ!$2:$2,0)),0)</f>
        <v/>
      </c>
      <c r="ED620">
        <f>IFERROR(INDEX(ADJ!$A$1:$BZ$1000,MATCH(PAYROLL!$D620,ADJ!A$1:A$500,0),MATCH(PAYROLL!ED$2,ADJ!$2:$2,0)),0)</f>
        <v/>
      </c>
      <c r="EE620">
        <f>IFERROR(INDEX(ADJ!$A$1:$BZ$1000,MATCH(PAYROLL!$D620,ADJ!A$1:A$500,0),MATCH(PAYROLL!EE$2,ADJ!$2:$2,0)),0)</f>
        <v/>
      </c>
      <c r="EF620">
        <f>IFERROR(INDEX(ADJ!$A$1:$BZ$1000,MATCH(PAYROLL!$D620,ADJ!A$1:A$500,0),MATCH(PAYROLL!EF$2,ADJ!$2:$2,0)),0)</f>
        <v/>
      </c>
      <c r="EG620">
        <f>IFERROR(INDEX(ADJ!$A$1:$BZ$1000,MATCH(PAYROLL!$D620,ADJ!A$1:A$500,0),MATCH(PAYROLL!EG$2,ADJ!$2:$2,0)),0)</f>
        <v/>
      </c>
      <c r="EH620">
        <f>IFERROR(INDEX(ADJ!$A$1:$BZ$1000,MATCH(PAYROLL!$D620,ADJ!A$1:A$500,0),MATCH(PAYROLL!EH$2,ADJ!$2:$2,0)),0)</f>
        <v/>
      </c>
      <c r="EI620">
        <f>IFERROR(INDEX(ADJ!$A$1:$BZ$1000,MATCH(PAYROLL!D620,ADJ!A$1:A$500,0),MATCH(PAYROLL!EI$2,ADJ!$2:$2,0)),0)</f>
        <v/>
      </c>
      <c r="EJ620">
        <f>IFERROR(INDEX(ADJ!$A$1:$BZ$1000,MATCH(PAYROLL!$D620,ADJ!A$1:A$500,0),MATCH(PAYROLL!EJ$2,ADJ!$2:$2,0)),0)</f>
        <v/>
      </c>
      <c r="EK620">
        <f>SUM(DZ620:EJ620)</f>
        <v/>
      </c>
    </row>
    <row r="621">
      <c r="A621" t="n">
        <v>619</v>
      </c>
      <c r="B621" t="inlineStr">
        <is>
          <t>Nguyễn Thị Nữ</t>
        </is>
      </c>
      <c r="D621" t="inlineStr">
        <is>
          <t>157018-01</t>
        </is>
      </c>
      <c r="S621">
        <f>IFERROR(INDEX(PIS!$A$1:$BZ$1000,MATCH($D621,PIS!C$1:C$500,0),MATCH("Lương CB tháng trước",PIS!$1:$1,0)),0)</f>
        <v/>
      </c>
      <c r="T621">
        <f>IFERROR(INDEX(PIS!$A$1:$BZ$1000,MATCH($D621,PIS!C$1:C$500,0),MATCH("Lương CB hiện tại",PIS!$1:$1,0)),0)</f>
        <v/>
      </c>
      <c r="U621">
        <f>IFERROR(INDEX(PIS!$A$1:$BZ$1000,MATCH($D621,PIS!C$1:C$500,0),MATCH("Lương đóng BHBB",PIS!$1:$1,0)),0)</f>
        <v/>
      </c>
      <c r="V621">
        <f>IFERROR(INDEX(PIS!$A$1:$BZ$1000,MATCH($D621,PIS!C$1:C$500,0),MATCH(V$2,PIS!$2:$2,0)),0)</f>
        <v/>
      </c>
      <c r="W621">
        <f>IFERROR(INDEX(PIS!$A$1:$BZ$1000,MATCH($D621,PIS!C$1:C$500,0),MATCH(W$2,PIS!$2:$2,0)),0)</f>
        <v/>
      </c>
      <c r="X621">
        <f>IFERROR(INDEX(PIS!$A$1:$BZ$1000,MATCH($D621,PIS!C$1:C$500,0),MATCH(X$2,PIS!$2:$2,0)),0)</f>
        <v/>
      </c>
      <c r="Y621">
        <f>IFERROR(INDEX(PIS!$A$1:$BZ$1000,MATCH($D621,PIS!C$1:C$500,0),MATCH(Y$2,PIS!$2:$2,0)),0)</f>
        <v/>
      </c>
      <c r="Z621">
        <f>IFERROR(INDEX(PIS!$A$1:$BZ$1000,MATCH($D621,PIS!C$1:C$500,0),MATCH(Z$2,PIS!$2:$2,0)),0)</f>
        <v/>
      </c>
      <c r="AA621">
        <f>IFERROR(INDEX(PIS!$A$1:$BZ$1000,MATCH($D621,PIS!C$1:C$500,0),MATCH(AA$2,PIS!$2:$2,0)),0)</f>
        <v/>
      </c>
      <c r="AB621">
        <f>IFERROR(INDEX(PIS!$A$1:$BZ$1000,MATCH($D621,PIS!C$1:C$500,0),MATCH(AB$2,PIS!$2:$2,0)),0)</f>
        <v/>
      </c>
      <c r="AC621">
        <f>SUM(V621:AB621)</f>
        <v/>
      </c>
      <c r="AD621">
        <f>IFERROR(INDEX(TIMESHEET!$A$1:$AI$5000,MATCH($D621,TIMESHEET!A$1:A$500,0),MATCH("T100",TIMESHEET!$2:$2,0))-2,0)</f>
        <v/>
      </c>
      <c r="AE621">
        <f>IFERROR(INDEX(TIMESHEET!$A$1:$AI$5000,MATCH($D621,TIMESHEET!A$1:A$500,0),MATCH("T202",TIMESHEET!$2:$2,0)),0)</f>
        <v/>
      </c>
      <c r="AF621">
        <f>IFERROR(INDEX(TIMESHEET!$A$1:$AI$5000,MATCH($D621,TIMESHEET!A$1:A$500,0),MATCH("T302",TIMESHEET!$2:$2,0)),0)</f>
        <v/>
      </c>
      <c r="AG621">
        <f>IFERROR(INDEX(TIMESHEET!$A$1:$AI$5000,MATCH($D621,TIMESHEET!A$1:A$500,0),MATCH("T406",TIMESHEET!$2:$2,0)),0)</f>
        <v/>
      </c>
      <c r="AH621">
        <f>AE621+AG621</f>
        <v/>
      </c>
      <c r="AI621">
        <f>IFERROR(INDEX(TIMESHEET!$A$1:$AI$5000,MATCH($D621,TIMESHEET!A$1:A$500,0),MATCH("T701",TIMESHEET!$2:$2,0)),0)</f>
        <v/>
      </c>
      <c r="AJ621">
        <f>IFERROR(INDEX(TIMESHEET!$A$1:$AI$5000,MATCH($D621,TIMESHEET!B$1:B$500,0),MATCH("T320",TIMESHEET!$2:$2,0)),0)</f>
        <v/>
      </c>
      <c r="AK621">
        <f>IFERROR(IF(LEFT(INDEX(PIS!O$1:O$500,MATCH(D621,PIS!C$1:C$500)),1)="M",T621/AD621*SUM(AE621:AG621),T621*AD621),0)</f>
        <v/>
      </c>
      <c r="AL621">
        <f>IFERROR(INDEX(ADJ!$A$1:$BZ$1000,MATCH(PAYROLL!D621,ADJ!A$1:A$500,0),MATCH(PAYROLL!AL$2,ADJ!$2:$2,0)),0)</f>
        <v/>
      </c>
      <c r="AM621">
        <f>SUM(AK621:AL621)</f>
        <v/>
      </c>
      <c r="AN621">
        <f>IFERROR(ROUND(V621/$AD621*$AH621,0),0)</f>
        <v/>
      </c>
      <c r="AO621">
        <f>IFERROR(ROUND(W621/$AD621*$AH621,0),0)</f>
        <v/>
      </c>
      <c r="AP621">
        <f>IFERROR(ROUND(X621/$AD621*$AE621,0),0)</f>
        <v/>
      </c>
      <c r="AQ621">
        <f>IFERROR(ROUND(Y621/$AD621*$AH621,0),0)</f>
        <v/>
      </c>
      <c r="AR621">
        <f>IFERROR(ROUND(Z621/$AD621*$AH621,0),0)</f>
        <v/>
      </c>
      <c r="AS621">
        <f>IFERROR(ROUND(AA621/$AD621*$AH621,0),0)</f>
        <v/>
      </c>
      <c r="AT621">
        <f>IFERROR(IF((AE621+AF621+AG621)&gt;13,AB621,ROUND(AB621/AD621*AH621,0)),0)</f>
        <v/>
      </c>
      <c r="AU621">
        <f>IFERROR(INDEX(ADJ!$A$1:$BZ$1000,MATCH(PAYROLL!D621,ADJ!A$1:A$500,0),MATCH(PAYROLL!AU$2,ADJ!$2:$2,0)),0)</f>
        <v/>
      </c>
      <c r="AV621">
        <f>ROUND(SUM(AN621:AU621),0)</f>
        <v/>
      </c>
      <c r="AW621">
        <f>IFERROR(INDEX(TIMESHEET!$A$1:$AI$5000,MATCH(PAYROLL!D621,TIMESHEET!A$1:A$500,0),MATCH("T620",TIMESHEET!$2:$2,0)),0)</f>
        <v/>
      </c>
      <c r="AX621">
        <f>IFERROR(INDEX(TIMESHEET!$A$1:$AI$5000,MATCH(PAYROLL!D621,TIMESHEET!A$1:A$500,0),MATCH("T601",TIMESHEET!$2:$2,0)),0)</f>
        <v/>
      </c>
      <c r="AY621">
        <f>IFERROR(INDEX(TIMESHEET!$A$1:$AI$5000,MATCH(PAYROLL!D621,TIMESHEET!A$1:A$500,0),MATCH("T602",TIMESHEET!$2:$2,0)),0)</f>
        <v/>
      </c>
      <c r="AZ621">
        <f>IFERROR(INDEX(TIMESHEET!$A$1:$AI$5000,MATCH(PAYROLL!D621,TIMESHEET!A$1:A$500,0),MATCH("T603",TIMESHEET!$2:$2,0)),0)</f>
        <v/>
      </c>
      <c r="BA621">
        <f>IFERROR(INDEX(TIMESHEET!$A$1:$AI$5000,MATCH(PAYROLL!D621,TIMESHEET!A$1:A$500,0),MATCH("T611",TIMESHEET!$2:$2,0)),0)</f>
        <v/>
      </c>
      <c r="BB621">
        <f>IFERROR(INDEX(TIMESHEET!$A$1:$AI$5000,MATCH(PAYROLL!D621,TIMESHEET!A$1:A$500,0),MATCH("T612",TIMESHEET!$2:$2,0)),0)</f>
        <v/>
      </c>
      <c r="BC621">
        <f>IFERROR(INDEX(TIMESHEET!$A$1:$AI$5000,MATCH(PAYROLL!D621,TIMESHEET!A$1:A$500,0),MATCH("T613",TIMESHEET!$2:$2,0)),0)</f>
        <v/>
      </c>
      <c r="BD621">
        <f>IFERROR(INDEX(TIMESHEET!$A$1:$AI$5000,MATCH(PAYROLL!D621,TIMESHEET!A$1:A$500,0),MATCH("T500",TIMESHEET!$2:$2,0)),0)</f>
        <v/>
      </c>
      <c r="BE621">
        <f>IFERROR(IF(LEFT(INDEX(PIS!O$1:O$500,MATCH(D621,PIS!C$1:C$500)),1)="M",T621/AD621/8*(AW621+AX621*1.5+AY621*2+AZ621*3+BA621*2.1+BB621*2.7+BC621*3.9+BD621*0.3),T621/8*(AW621+AX621*1.5+AY621*2+AZ621*3+BA621*2.1+BB621*2.7+BC621*3.9+BD621*0.3)),0)</f>
        <v/>
      </c>
      <c r="BF621">
        <f>IFERROR(INDEX(ADJ!$A$1:$BZ$1000,MATCH(PAYROLL!$D621,ADJ!A$1:A$500,0),MATCH(PAYROLL!BF$2,ADJ!$2:$2,0)),0)</f>
        <v/>
      </c>
      <c r="BG621">
        <f>IFERROR(INDEX(ADJ!$A$1:$BZ$1000,MATCH(PAYROLL!D621,ADJ!A$1:A$500,0),MATCH(PAYROLL!BG$2,ADJ!$2:$2,0)),0)</f>
        <v/>
      </c>
      <c r="BH621">
        <f>IFERROR(INDEX(ADJ!$A$1:$BZ$1000,MATCH(PAYROLL!D621,ADJ!A$1:A$500,0),MATCH(PAYROLL!BH$2,ADJ!$2:$2,0)),0)</f>
        <v/>
      </c>
      <c r="BI621">
        <f>IFERROR(INDEX(ADJ!$A$1:$BZ$1000,MATCH(PAYROLL!D621,ADJ!A$1:A$500,0),MATCH(PAYROLL!BI$2,ADJ!$2:$2,0)),0)</f>
        <v/>
      </c>
      <c r="BJ621">
        <f>IFERROR(INDEX(ADJ!$A$1:$BZ$1000,MATCH(PAYROLL!D621,ADJ!A$1:A$500,0),MATCH(PAYROLL!BJ$2,ADJ!$2:$2,0)),0)</f>
        <v/>
      </c>
      <c r="BK621">
        <f>SUM(BF621:BJ621)</f>
        <v/>
      </c>
      <c r="BL621">
        <f>IFERROR(INDEX(ADJ!$A$1:$BZ$1000,MATCH(PAYROLL!D621,ADJ!A$1:A$500,0),MATCH(PAYROLL!BL$2,ADJ!$2:$2,0)),0)</f>
        <v/>
      </c>
      <c r="BM621">
        <f>IFERROR(INDEX(ADJ!$A$1:$BZ$1000,MATCH(PAYROLL!D621,ADJ!A$1:A$500,0),MATCH(PAYROLL!BM$2,ADJ!$2:$2,0)),0)</f>
        <v/>
      </c>
      <c r="BN621">
        <f>IFERROR(INDEX(ADJ!$A$1:$BZ$1000,MATCH(PAYROLL!D621,ADJ!A$1:A$500,0),MATCH(PAYROLL!BN$2,ADJ!$2:$2,0)),0)</f>
        <v/>
      </c>
      <c r="BO621">
        <f>IFERROR(INDEX(ADJ!$A$1:$BZ$1000,MATCH(PAYROLL!D621,ADJ!A$1:A$500,0),MATCH(PAYROLL!BO$2,ADJ!$2:$2,0)),0)</f>
        <v/>
      </c>
      <c r="BP621">
        <f>SUM(AM621,AV621,BE621,BK621,BL621:BO621)</f>
        <v/>
      </c>
      <c r="BQ621">
        <f>BO621</f>
        <v/>
      </c>
      <c r="BR621">
        <f>IFERROR(ROUND(IF(LEFT(INDEX(PIS!O$1:O$500,MATCH(D621,PIS!C$1:C$500)),1)="D",T621/8*(BD621*0.3),IF(LEFT(INDEX(PIS!O$1:O$500,MATCH(D621,PIS!C$1:C$500)),1)="H",T621*($BD621*0.3),T621/$AD621/8*($BD621*0.3))),0),0)</f>
        <v/>
      </c>
      <c r="BS621">
        <f>IF(AP621&lt;1,0,MIN(AP621,730000))</f>
        <v/>
      </c>
      <c r="BT621">
        <f>IFERROR(ROUND((BE621-SUM(AW621:BC621)*T621/AD621/8),0)-BR621,0)</f>
        <v/>
      </c>
      <c r="BU621">
        <f>AO621</f>
        <v/>
      </c>
      <c r="BV621">
        <f>SUM(BQ621:BU621)</f>
        <v/>
      </c>
      <c r="BW621">
        <f>BP621-BV621</f>
        <v/>
      </c>
      <c r="BX621">
        <f>IFERROR(IF(RIGHT(INDEX(PIS!O$1:O$500,MATCH(D621,PIS!C$1:C$500)),5)="Gross",MIN(U621+V621,VLOOKUP("R700",TSC!B:C,2,0)*VLOOKUP("R101",TSC!B:C,2,0))*VLOOKUP("R701",TSC!B:C,2,0)%,0),0)</f>
        <v/>
      </c>
      <c r="BY621">
        <f>IFERROR(IF(RIGHT(INDEX(PIS!O$1:O$500,MATCH(D621,PIS!C$1:C$500)),5)="Gross",MIN(U621+V621,VLOOKUP("R700",TSC!B:C,2,0)*VLOOKUP("R101",TSC!B:C,2,0))*VLOOKUP("T704",TSC!B:C,2,0)%,0),0)</f>
        <v/>
      </c>
      <c r="BZ621">
        <f>IFERROR(IF(RIGHT(INDEX(PIS!O$1:O$500,MATCH(D621,PIS!C$1:C$500)),5)="Gross",MIN(U621+V621,VLOOKUP("R700",TSC!B:C,2,0)*VLOOKUP("1",TSC!F:G,2,0))*VLOOKUP("T705",TSC!B:C,2,0)%,0),0)</f>
        <v/>
      </c>
      <c r="CA621">
        <f>IFERROR(INDEX(ADJ!$A$1:$BZ$1000,MATCH(PAYROLL!D621,ADJ!A$1:A$500,0),MATCH(PAYROLL!CA$2,ADJ!$2:$2,0)),0)</f>
        <v/>
      </c>
      <c r="CB621">
        <f>IFERROR(INDEX(ADJ!$A$1:$BZ$1000,MATCH(PAYROLL!D621,ADJ!A$1:A$500,0),MATCH(PAYROLL!CB$2,ADJ!$2:$2,0)),0)</f>
        <v/>
      </c>
      <c r="CC621">
        <f>SUM(BX621:CB621)</f>
        <v/>
      </c>
      <c r="CD621">
        <f>IFERROR(INDEX(PIS!$A$1:$BZ$1000,MATCH(PAYROLL!D621,PIS!C$1:C$500,0),MATCH(PAYROLL!CD$1,PIS!$1:$1,0)),0)</f>
        <v/>
      </c>
      <c r="CE621">
        <f>IFERROR(IF(OR(INDEX(PIS!P$1:P$500,MATCH(D621,PIS!C$1:C$500,0))="LT2",INDEX(PIS!P$1:P$500,MATCH(D621,PIS!C$1:C$500,0))="P10"),0,SUM(CC621,CD621*VLOOKUP("R601",TSC!B:C,2,0),VLOOKUP("R602",TSC!B:C,2,0))),0)</f>
        <v/>
      </c>
      <c r="CF621">
        <f>MAX(BW621-CE621,0)</f>
        <v/>
      </c>
      <c r="CG621">
        <f>IFERROR(IF(OR(RIGHT(INDEX(PIS!P$1:P$500,MATCH(D621,PIS!C$1:C$500)),5)="P10",RIGHT(INDEX(PIS!P$1:P$500,MATCH(D621,PIS!C$1:C$500)),5)="CK"),0,IF(CF621&lt;=5000000,CF621*5%,IF(CF621&lt;=10000000,CF621*10%-250000,IF(CF621&lt;=18000000,CF621*15%-750000,IF(CF621&lt;=32000000,CF621*20%-1650000,IF(CF621&lt;=52000000,CF621*25%-3250000,IF(CF621&lt;=80000000,BH621*30%-5850000,CF621*35%-9850000))))))),0)</f>
        <v/>
      </c>
      <c r="CH621">
        <f>IFERROR(IF(OR(INDEX(PIS!P$1:P$500,MATCH(D621,PIS!C$1:C$500))="LT",INDEX(PIS!P$1:P$500,MATCH(D621,PIS!C$1:C$500))="CK"),0,IF(CF621&lt;2000000,0,CF621*10%)),0)</f>
        <v/>
      </c>
      <c r="CI621">
        <f>IFERROR(INDEX(ADJ!$A$1:$BZ$1000,MATCH(PAYROLL!D621,ADJ!A$1:A$500,0),MATCH(PAYROLL!CI$2,ADJ!$2:$2,0)),0)</f>
        <v/>
      </c>
      <c r="CJ621">
        <f>IFERROR(INDEX(ADJ!$A$1:$BZ$1000,MATCH(PAYROLL!D621,ADJ!A$1:A$500,0),MATCH(PAYROLL!CJ$2,ADJ!$2:$2,0)),0)</f>
        <v/>
      </c>
      <c r="CK621">
        <f>IFERROR(INDEX(ADJ!$A$1:$BZ$1000,MATCH(PAYROLL!D621,ADJ!A$1:A$500,0),MATCH(PAYROLL!CK$2,ADJ!$2:$2,0)),0)</f>
        <v/>
      </c>
      <c r="CL621">
        <f>SUM(CG621:CK621)</f>
        <v/>
      </c>
      <c r="CM621">
        <f>ROUND(SUM(CH621:CK621),0)</f>
        <v/>
      </c>
      <c r="CN621">
        <f>IFERROR(INDEX(CSDA!D$1:D$500,MATCH($CN$2,CSDA!C$1:C$500,0))*INDEX(PIS!V$1:V$500,MATCH(D621,PIS!C$1:C$500))+INDEX(ADJ!$A$1:$BZ$1000,MATCH(PAYROLL!D621,ADJ!A$1:A$500,0),MATCH(PAYROLL!CN$2,ADJ!$2:$2,0)),0)</f>
        <v/>
      </c>
      <c r="CO621">
        <f>IFERROR(INDEX(ADJ!$A$1:$BZ$1000,MATCH(PAYROLL!D621,ADJ!A$1:A$500,0),MATCH(PAYROLL!CO$2,ADJ!$2:$2,0)),0)</f>
        <v/>
      </c>
      <c r="CP621">
        <f>IFERROR(INDEX(ADJ!$A$1:$BZ$1000,MATCH(PAYROLL!D621,ADJ!A$1:A$500,0),MATCH(PAYROLL!CP$2,ADJ!$2:$2,0)),0)</f>
        <v/>
      </c>
      <c r="CQ621">
        <f>BP621-CL621-CI621-CM621-CN621-CO621-CP621-CC621</f>
        <v/>
      </c>
      <c r="CR621">
        <f>IFERROR(IF(RIGHT(INDEX(PIS!O$1:O$500,MATCH(D621,PIS!C$1:C$500,0)),5)="Gross",MIN(U621+V621,VLOOKUP("R700",TSC!B:C,2,0)*VLOOKUP("R101",TSC!B:C,2,0))*(VLOOKUP("T711",TSC!B:C,2,0)+VLOOKUP("T712",TSC!B:C,2,0))%,MIN(T621+V621,VLOOKUP("R700",TSC!B:C,2,0)*VLOOKUP("R101",TSC!B:C,2,0))*(VLOOKUP("T711",TSC!B:C,2,0)+VLOOKUP("T712",TSC!B:C,2,0)+VLOOKUP("R701",TSC!B:C,2,0))%),0)</f>
        <v/>
      </c>
      <c r="CS621">
        <f>IFERROR(IF(RIGHT(INDEX(PIS!O$1:O$500,MATCH(D621,PIS!C$1:C$500,0)),5)="Gross",MIN(U621+V621,VLOOKUP("R700",TSC!B:C,2,0)*VLOOKUP("R101",TSC!B:C,2,0))*(VLOOKUP("T714",TSC!B:C,2,0))%,MIN(T621+V621,VLOOKUP("R700",TSC!B:C,2,0)*VLOOKUP("R101",TSC!B:C,2,0))*(VLOOKUP("T704",TSC!B:C,2,0)+VLOOKUP("T714",TSC!B:C,2,0))%),0)</f>
        <v/>
      </c>
      <c r="CT621">
        <f>IFERROR(IF(RIGHT(INDEX(PIS!O$1:O$500,MATCH(D621,PIS!C$1:C$500,0)),5)="Gross",MIN(U621+V621,VLOOKUP("R700",TSC!B:C,2,0)*VLOOKUP("R101",TSC!B:C,2,0))*VLOOKUP("T705",TSC!B:C,2,0)%,MIN(T621+V621,VLOOKUP("R700",TSC!B:C,2,0)*VLOOKUP("R101",TSC!B:C,2,0))*VLOOKUP("T705",TSC!B:C,2,0)%),0)</f>
        <v/>
      </c>
      <c r="CU621">
        <f>IFERROR(IF(RIGHT(INDEX(PIS!O$1:O$500,MATCH(D621,PIS!C$1:C$500,0)),5)="Gross",MIN(U621+V621,VLOOKUP("R700",TSC!B:C,2,0)*VLOOKUP("R101",TSC!B:C,2,0))*(VLOOKUP("T713",TSC!B:C,2,0))%,MIN(T621+V621,VLOOKUP("R700",TSC!B:C,2,0)*VLOOKUP("R101",TSC!B:C,2,0))*(VLOOKUP("T713",TSC!B:C,2,0))%),0)</f>
        <v/>
      </c>
      <c r="CV621">
        <f>IFERROR(INDEX(ADJ!$A$1:$BZ$1000,MATCH(PAYROLL!D621,ADJ!A$1:A$500,0),MATCH(PAYROLL!CV$2,ADJ!$2:$2,0)),0)</f>
        <v/>
      </c>
      <c r="CW621">
        <f>IFERROR(INDEX(ADJ!$A$1:$BZ$1000,MATCH(PAYROLL!D621,ADJ!A$1:A$500,0),MATCH(PAYROLL!CW$2,ADJ!$2:$2,0)),0)</f>
        <v/>
      </c>
      <c r="CX621">
        <f>SUM(CR621:CW621)</f>
        <v/>
      </c>
      <c r="CY621">
        <f>ROUND(IF(CR621&gt;0,T621+V621*VLOOKUP("R202",TSC!$B$1:$C$500,2,0),0),0)</f>
        <v/>
      </c>
      <c r="CZ621">
        <f>IFERROR(INDEX(CSDA!D$1:D$500,MATCH($CZ$2,CSDA!C$1:C$500,0)),0)</f>
        <v/>
      </c>
      <c r="DA621">
        <f>ROUND(T621*0.7%,0)</f>
        <v/>
      </c>
      <c r="DB621">
        <f>ROUND(T621/12,0)</f>
        <v/>
      </c>
      <c r="DC621">
        <f ref="DC621" t="array">IFERROR(INDEX(CSDA!D$1:D$500,MATCH("Trích giữ"&amp;PAYROLL!DC$2,CSDA!A$1:A$500&amp;CSDA!C$1:C$500,0)),0)</f>
        <v/>
      </c>
      <c r="DD621">
        <f ref="DD621" t="array">IFERROR(INDEX(CSDA!D$1:D$500,MATCH("Trích giữ"&amp;PAYROLL!DD$2,CSDA!A$1:A$500&amp;CSDA!C$1:C$500,0)),0)</f>
        <v/>
      </c>
      <c r="DE621">
        <f ref="DE621" t="array">IFERROR(INDEX(CSDA!D$1:D$500,MATCH("Trích giữ"&amp;PAYROLL!DE$2,CSDA!A$1:A$500&amp;CSDA!C$1:C$500,0)),0)</f>
        <v/>
      </c>
      <c r="DF621">
        <f>IFERROR(INDEX(CSDA!D$1:D$500,MATCH(PAYROLL!DF$2,CSDA!C$1:C$500,0)),0)</f>
        <v/>
      </c>
      <c r="DG621">
        <f ref="DG621" t="array">IFERROR(INDEX(CSDA!D$1:D$500,MATCH("Trích giữ"&amp;PAYROLL!DG$2,CSDA!A$1:A$500&amp;CSDA!C$1:C$500,0)),0)</f>
        <v/>
      </c>
      <c r="DH621">
        <f>ROUND(T621/26,0)</f>
        <v/>
      </c>
      <c r="DI621">
        <f ref="DI621" t="array">IFERROR(INDEX(CSDA!D$1:D$500,MATCH("Trích giữ"&amp;PAYROLL!DI$2,CSDA!A$1:A$500&amp;CSDA!C$1:C$500,0)),0)</f>
        <v/>
      </c>
      <c r="DJ621">
        <f>IF(U621=0,T621*21.5%-BL621,0)</f>
        <v/>
      </c>
      <c r="DK621">
        <f ref="DK621" t="array">IFERROR(INDEX(CSDA!D$1:D$500,MATCH("Trích giữ"&amp;PAYROLL!DK$2,CSDA!A$1:A$500&amp;CSDA!C$1:C$500,0)),0)</f>
        <v/>
      </c>
      <c r="DL621">
        <f>IFERROR(INDEX(CSDA!D$1:D$500,MATCH(PAYROLL!DL$2,CSDA!C$1:C$500,0))/12,0)</f>
        <v/>
      </c>
      <c r="DM621">
        <f>SUM(DB621:DL621)</f>
        <v/>
      </c>
      <c r="DN621">
        <f>IFERROR(INDEX(ADJ!$A$1:$BZ$1000,MATCH(PAYROLL!D621,ADJ!A$1:A$500,0),MATCH(PAYROLL!DN$2,ADJ!$2:$2,0)),0)</f>
        <v/>
      </c>
      <c r="DO621">
        <f>IFERROR(SUM(BP621,DM621:DN621,CX621:DA621)-DT621,0)</f>
        <v/>
      </c>
      <c r="DP621">
        <f ref="DP621" t="array">SUM(BW621*IFERROR(INDEX(CSDA!D$1:D$500,MATCH(BW$2,CSDA!C$1:C$500,0)),0)%,CX621*IFERROR(INDEX(CSDA!D$1:D$500,MATCH(CX$2,CSDA!C$1:C$500,0)),0)%,DA621*IFERROR(INDEX(CSDA!D$1:D$500,MATCH(DA$2,CSDA!C$1:C$500,0)),0)%,DB621*IFERROR(INDEX(CSDA!D$1:D$500,MATCH(DB$2,CSDA!C$1:C$500,0)),0)%,DF621*IFERROR(INDEX(CSDA!D$1:D$500,MATCH("Phí dịch vụ"&amp;PAYROLL!DF$2,CSDA!A$1:A$500&amp;CSDA!C$1:C$500,0)),0)%,DC621*IFERROR(INDEX(CSDA!D$1:D$500,MATCH("Phí dịch vụ"&amp;PAYROLL!DC$2,CSDA!A$1:A$500&amp;CSDA!C$1:C$500,0)),0)%,DH621*IFERROR(INDEX(CSDA!D$1:D$500,MATCH("Phí dịch vụ"&amp;PAYROLL!DH$2,CSDA!A$1:A$500&amp;CSDA!C$1:C$500,0)),0)%,DJ621*IFERROR(INDEX(CSDA!D$1:D$500,MATCH("Phí dịch vụ"&amp;PAYROLL!DJ$2,CSDA!A$1:A$500&amp;CSDA!C$1:C$500,0)),0)%,BN621*IFERROR(INDEX(CSDA!D$1:D$500,MATCH(BN$2,CSDA!C$1:C$500,0)),0)%)-BN621*7%</f>
        <v/>
      </c>
      <c r="DQ621">
        <f>IFERROR(INDEX(ADJ!$A$1:$BZ$1000,MATCH(PAYROLL!D621,ADJ!A$1:A$500,0),MATCH(PAYROLL!DQ$2,ADJ!$2:$2,0)),0)</f>
        <v/>
      </c>
      <c r="DR621">
        <f>IFERROR(INDEX(ADJ!$A$1:$BZ$1000,MATCH(PAYROLL!D621,ADJ!A$1:A$500,0),MATCH(PAYROLL!DR$2,ADJ!$2:$2,0)),0)</f>
        <v/>
      </c>
      <c r="DS621">
        <f>SUM(DP621:DR621)</f>
        <v/>
      </c>
      <c r="DT621">
        <f>EK621</f>
        <v/>
      </c>
      <c r="DU621">
        <f>SUM(DO621:DR621)</f>
        <v/>
      </c>
      <c r="DV621">
        <f>ROUND(DU621*0.1,0)</f>
        <v/>
      </c>
      <c r="DW621">
        <f>DU621+DV621</f>
        <v/>
      </c>
      <c r="DZ621">
        <f>IFERROR(INDEX(ADJ!$A$1:$BZ$1000,MATCH(PAYROLL!$D621,ADJ!A$1:A$500,0),MATCH(PAYROLL!DZ$2,ADJ!$2:$2,0)),0)</f>
        <v/>
      </c>
      <c r="EA621">
        <f>IFERROR(INDEX(ADJ!$A$1:$BZ$1000,MATCH(PAYROLL!$D621,ADJ!A$1:A$500,0),MATCH(PAYROLL!EA$2,ADJ!$2:$2,0)),0)</f>
        <v/>
      </c>
      <c r="EB621">
        <f>IFERROR(INDEX(ADJ!$A$1:$BZ$1000,MATCH(PAYROLL!$D621,ADJ!A$1:A$500,0),MATCH(PAYROLL!EB$2,ADJ!$2:$2,0)),0)</f>
        <v/>
      </c>
      <c r="EC621">
        <f>IFERROR(INDEX(ADJ!$A$1:$BZ$1000,MATCH(PAYROLL!$D621,ADJ!A$1:A$500,0),MATCH(PAYROLL!EC$2,ADJ!$2:$2,0)),0)</f>
        <v/>
      </c>
      <c r="ED621">
        <f>IFERROR(INDEX(ADJ!$A$1:$BZ$1000,MATCH(PAYROLL!$D621,ADJ!A$1:A$500,0),MATCH(PAYROLL!ED$2,ADJ!$2:$2,0)),0)</f>
        <v/>
      </c>
      <c r="EE621">
        <f>IFERROR(INDEX(ADJ!$A$1:$BZ$1000,MATCH(PAYROLL!$D621,ADJ!A$1:A$500,0),MATCH(PAYROLL!EE$2,ADJ!$2:$2,0)),0)</f>
        <v/>
      </c>
      <c r="EF621">
        <f>IFERROR(INDEX(ADJ!$A$1:$BZ$1000,MATCH(PAYROLL!$D621,ADJ!A$1:A$500,0),MATCH(PAYROLL!EF$2,ADJ!$2:$2,0)),0)</f>
        <v/>
      </c>
      <c r="EG621">
        <f>IFERROR(INDEX(ADJ!$A$1:$BZ$1000,MATCH(PAYROLL!$D621,ADJ!A$1:A$500,0),MATCH(PAYROLL!EG$2,ADJ!$2:$2,0)),0)</f>
        <v/>
      </c>
      <c r="EH621">
        <f>IFERROR(INDEX(ADJ!$A$1:$BZ$1000,MATCH(PAYROLL!$D621,ADJ!A$1:A$500,0),MATCH(PAYROLL!EH$2,ADJ!$2:$2,0)),0)</f>
        <v/>
      </c>
      <c r="EI621">
        <f>IFERROR(INDEX(ADJ!$A$1:$BZ$1000,MATCH(PAYROLL!D621,ADJ!A$1:A$500,0),MATCH(PAYROLL!EI$2,ADJ!$2:$2,0)),0)</f>
        <v/>
      </c>
      <c r="EJ621">
        <f>IFERROR(INDEX(ADJ!$A$1:$BZ$1000,MATCH(PAYROLL!$D621,ADJ!A$1:A$500,0),MATCH(PAYROLL!EJ$2,ADJ!$2:$2,0)),0)</f>
        <v/>
      </c>
      <c r="EK621">
        <f>SUM(DZ621:EJ621)</f>
        <v/>
      </c>
    </row>
    <row r="622">
      <c r="A622" t="n">
        <v>620</v>
      </c>
      <c r="B622" t="inlineStr">
        <is>
          <t>Nguyễn Tòng Hiếu</t>
        </is>
      </c>
      <c r="D622" t="inlineStr">
        <is>
          <t>157570-01</t>
        </is>
      </c>
      <c r="S622">
        <f>IFERROR(INDEX(PIS!$A$1:$BZ$1000,MATCH($D622,PIS!C$1:C$500,0),MATCH("Lương CB tháng trước",PIS!$1:$1,0)),0)</f>
        <v/>
      </c>
      <c r="T622">
        <f>IFERROR(INDEX(PIS!$A$1:$BZ$1000,MATCH($D622,PIS!C$1:C$500,0),MATCH("Lương CB hiện tại",PIS!$1:$1,0)),0)</f>
        <v/>
      </c>
      <c r="U622">
        <f>IFERROR(INDEX(PIS!$A$1:$BZ$1000,MATCH($D622,PIS!C$1:C$500,0),MATCH("Lương đóng BHBB",PIS!$1:$1,0)),0)</f>
        <v/>
      </c>
      <c r="V622">
        <f>IFERROR(INDEX(PIS!$A$1:$BZ$1000,MATCH($D622,PIS!C$1:C$500,0),MATCH(V$2,PIS!$2:$2,0)),0)</f>
        <v/>
      </c>
      <c r="W622">
        <f>IFERROR(INDEX(PIS!$A$1:$BZ$1000,MATCH($D622,PIS!C$1:C$500,0),MATCH(W$2,PIS!$2:$2,0)),0)</f>
        <v/>
      </c>
      <c r="X622">
        <f>IFERROR(INDEX(PIS!$A$1:$BZ$1000,MATCH($D622,PIS!C$1:C$500,0),MATCH(X$2,PIS!$2:$2,0)),0)</f>
        <v/>
      </c>
      <c r="Y622">
        <f>IFERROR(INDEX(PIS!$A$1:$BZ$1000,MATCH($D622,PIS!C$1:C$500,0),MATCH(Y$2,PIS!$2:$2,0)),0)</f>
        <v/>
      </c>
      <c r="Z622">
        <f>IFERROR(INDEX(PIS!$A$1:$BZ$1000,MATCH($D622,PIS!C$1:C$500,0),MATCH(Z$2,PIS!$2:$2,0)),0)</f>
        <v/>
      </c>
      <c r="AA622">
        <f>IFERROR(INDEX(PIS!$A$1:$BZ$1000,MATCH($D622,PIS!C$1:C$500,0),MATCH(AA$2,PIS!$2:$2,0)),0)</f>
        <v/>
      </c>
      <c r="AB622">
        <f>IFERROR(INDEX(PIS!$A$1:$BZ$1000,MATCH($D622,PIS!C$1:C$500,0),MATCH(AB$2,PIS!$2:$2,0)),0)</f>
        <v/>
      </c>
      <c r="AC622">
        <f>SUM(V622:AB622)</f>
        <v/>
      </c>
      <c r="AD622">
        <f>IFERROR(INDEX(TIMESHEET!$A$1:$AI$5000,MATCH($D622,TIMESHEET!A$1:A$500,0),MATCH("T100",TIMESHEET!$2:$2,0))-2,0)</f>
        <v/>
      </c>
      <c r="AE622">
        <f>IFERROR(INDEX(TIMESHEET!$A$1:$AI$5000,MATCH($D622,TIMESHEET!A$1:A$500,0),MATCH("T202",TIMESHEET!$2:$2,0)),0)</f>
        <v/>
      </c>
      <c r="AF622">
        <f>IFERROR(INDEX(TIMESHEET!$A$1:$AI$5000,MATCH($D622,TIMESHEET!A$1:A$500,0),MATCH("T302",TIMESHEET!$2:$2,0)),0)</f>
        <v/>
      </c>
      <c r="AG622">
        <f>IFERROR(INDEX(TIMESHEET!$A$1:$AI$5000,MATCH($D622,TIMESHEET!A$1:A$500,0),MATCH("T406",TIMESHEET!$2:$2,0)),0)</f>
        <v/>
      </c>
      <c r="AH622">
        <f>AE622+AG622</f>
        <v/>
      </c>
      <c r="AI622">
        <f>IFERROR(INDEX(TIMESHEET!$A$1:$AI$5000,MATCH($D622,TIMESHEET!A$1:A$500,0),MATCH("T701",TIMESHEET!$2:$2,0)),0)</f>
        <v/>
      </c>
      <c r="AJ622">
        <f>IFERROR(INDEX(TIMESHEET!$A$1:$AI$5000,MATCH($D622,TIMESHEET!B$1:B$500,0),MATCH("T320",TIMESHEET!$2:$2,0)),0)</f>
        <v/>
      </c>
      <c r="AK622">
        <f>IFERROR(IF(LEFT(INDEX(PIS!O$1:O$500,MATCH(D622,PIS!C$1:C$500)),1)="M",T622/AD622*SUM(AE622:AG622),T622*AD622),0)</f>
        <v/>
      </c>
      <c r="AL622">
        <f>IFERROR(INDEX(ADJ!$A$1:$BZ$1000,MATCH(PAYROLL!D622,ADJ!A$1:A$500,0),MATCH(PAYROLL!AL$2,ADJ!$2:$2,0)),0)</f>
        <v/>
      </c>
      <c r="AM622">
        <f>SUM(AK622:AL622)</f>
        <v/>
      </c>
      <c r="AN622">
        <f>IFERROR(ROUND(V622/$AD622*$AH622,0),0)</f>
        <v/>
      </c>
      <c r="AO622">
        <f>IFERROR(ROUND(W622/$AD622*$AH622,0),0)</f>
        <v/>
      </c>
      <c r="AP622">
        <f>IFERROR(ROUND(X622/$AD622*$AE622,0),0)</f>
        <v/>
      </c>
      <c r="AQ622">
        <f>IFERROR(ROUND(Y622/$AD622*$AH622,0),0)</f>
        <v/>
      </c>
      <c r="AR622">
        <f>IFERROR(ROUND(Z622/$AD622*$AH622,0),0)</f>
        <v/>
      </c>
      <c r="AS622">
        <f>IFERROR(ROUND(AA622/$AD622*$AH622,0),0)</f>
        <v/>
      </c>
      <c r="AT622">
        <f>IFERROR(IF((AE622+AF622+AG622)&gt;13,AB622,ROUND(AB622/AD622*AH622,0)),0)</f>
        <v/>
      </c>
      <c r="AU622">
        <f>IFERROR(INDEX(ADJ!$A$1:$BZ$1000,MATCH(PAYROLL!D622,ADJ!A$1:A$500,0),MATCH(PAYROLL!AU$2,ADJ!$2:$2,0)),0)</f>
        <v/>
      </c>
      <c r="AV622">
        <f>ROUND(SUM(AN622:AU622),0)</f>
        <v/>
      </c>
      <c r="AW622">
        <f>IFERROR(INDEX(TIMESHEET!$A$1:$AI$5000,MATCH(PAYROLL!D622,TIMESHEET!A$1:A$500,0),MATCH("T620",TIMESHEET!$2:$2,0)),0)</f>
        <v/>
      </c>
      <c r="AX622">
        <f>IFERROR(INDEX(TIMESHEET!$A$1:$AI$5000,MATCH(PAYROLL!D622,TIMESHEET!A$1:A$500,0),MATCH("T601",TIMESHEET!$2:$2,0)),0)</f>
        <v/>
      </c>
      <c r="AY622">
        <f>IFERROR(INDEX(TIMESHEET!$A$1:$AI$5000,MATCH(PAYROLL!D622,TIMESHEET!A$1:A$500,0),MATCH("T602",TIMESHEET!$2:$2,0)),0)</f>
        <v/>
      </c>
      <c r="AZ622">
        <f>IFERROR(INDEX(TIMESHEET!$A$1:$AI$5000,MATCH(PAYROLL!D622,TIMESHEET!A$1:A$500,0),MATCH("T603",TIMESHEET!$2:$2,0)),0)</f>
        <v/>
      </c>
      <c r="BA622">
        <f>IFERROR(INDEX(TIMESHEET!$A$1:$AI$5000,MATCH(PAYROLL!D622,TIMESHEET!A$1:A$500,0),MATCH("T611",TIMESHEET!$2:$2,0)),0)</f>
        <v/>
      </c>
      <c r="BB622">
        <f>IFERROR(INDEX(TIMESHEET!$A$1:$AI$5000,MATCH(PAYROLL!D622,TIMESHEET!A$1:A$500,0),MATCH("T612",TIMESHEET!$2:$2,0)),0)</f>
        <v/>
      </c>
      <c r="BC622">
        <f>IFERROR(INDEX(TIMESHEET!$A$1:$AI$5000,MATCH(PAYROLL!D622,TIMESHEET!A$1:A$500,0),MATCH("T613",TIMESHEET!$2:$2,0)),0)</f>
        <v/>
      </c>
      <c r="BD622">
        <f>IFERROR(INDEX(TIMESHEET!$A$1:$AI$5000,MATCH(PAYROLL!D622,TIMESHEET!A$1:A$500,0),MATCH("T500",TIMESHEET!$2:$2,0)),0)</f>
        <v/>
      </c>
      <c r="BE622">
        <f>IFERROR(IF(LEFT(INDEX(PIS!O$1:O$500,MATCH(D622,PIS!C$1:C$500)),1)="M",T622/AD622/8*(AW622+AX622*1.5+AY622*2+AZ622*3+BA622*2.1+BB622*2.7+BC622*3.9+BD622*0.3),T622/8*(AW622+AX622*1.5+AY622*2+AZ622*3+BA622*2.1+BB622*2.7+BC622*3.9+BD622*0.3)),0)</f>
        <v/>
      </c>
      <c r="BF622">
        <f>IFERROR(INDEX(ADJ!$A$1:$BZ$1000,MATCH(PAYROLL!$D622,ADJ!A$1:A$500,0),MATCH(PAYROLL!BF$2,ADJ!$2:$2,0)),0)</f>
        <v/>
      </c>
      <c r="BG622">
        <f>IFERROR(INDEX(ADJ!$A$1:$BZ$1000,MATCH(PAYROLL!D622,ADJ!A$1:A$500,0),MATCH(PAYROLL!BG$2,ADJ!$2:$2,0)),0)</f>
        <v/>
      </c>
      <c r="BH622">
        <f>IFERROR(INDEX(ADJ!$A$1:$BZ$1000,MATCH(PAYROLL!D622,ADJ!A$1:A$500,0),MATCH(PAYROLL!BH$2,ADJ!$2:$2,0)),0)</f>
        <v/>
      </c>
      <c r="BI622">
        <f>IFERROR(INDEX(ADJ!$A$1:$BZ$1000,MATCH(PAYROLL!D622,ADJ!A$1:A$500,0),MATCH(PAYROLL!BI$2,ADJ!$2:$2,0)),0)</f>
        <v/>
      </c>
      <c r="BJ622">
        <f>IFERROR(INDEX(ADJ!$A$1:$BZ$1000,MATCH(PAYROLL!D622,ADJ!A$1:A$500,0),MATCH(PAYROLL!BJ$2,ADJ!$2:$2,0)),0)</f>
        <v/>
      </c>
      <c r="BK622">
        <f>SUM(BF622:BJ622)</f>
        <v/>
      </c>
      <c r="BL622">
        <f>IFERROR(INDEX(ADJ!$A$1:$BZ$1000,MATCH(PAYROLL!D622,ADJ!A$1:A$500,0),MATCH(PAYROLL!BL$2,ADJ!$2:$2,0)),0)</f>
        <v/>
      </c>
      <c r="BM622">
        <f>IFERROR(INDEX(ADJ!$A$1:$BZ$1000,MATCH(PAYROLL!D622,ADJ!A$1:A$500,0),MATCH(PAYROLL!BM$2,ADJ!$2:$2,0)),0)</f>
        <v/>
      </c>
      <c r="BN622">
        <f>IFERROR(INDEX(ADJ!$A$1:$BZ$1000,MATCH(PAYROLL!D622,ADJ!A$1:A$500,0),MATCH(PAYROLL!BN$2,ADJ!$2:$2,0)),0)</f>
        <v/>
      </c>
      <c r="BO622">
        <f>IFERROR(INDEX(ADJ!$A$1:$BZ$1000,MATCH(PAYROLL!D622,ADJ!A$1:A$500,0),MATCH(PAYROLL!BO$2,ADJ!$2:$2,0)),0)</f>
        <v/>
      </c>
      <c r="BP622">
        <f>SUM(AM622,AV622,BE622,BK622,BL622:BO622)</f>
        <v/>
      </c>
      <c r="BQ622">
        <f>BO622</f>
        <v/>
      </c>
      <c r="BR622">
        <f>IFERROR(ROUND(IF(LEFT(INDEX(PIS!O$1:O$500,MATCH(D622,PIS!C$1:C$500)),1)="D",T622/8*(BD622*0.3),IF(LEFT(INDEX(PIS!O$1:O$500,MATCH(D622,PIS!C$1:C$500)),1)="H",T622*($BD622*0.3),T622/$AD622/8*($BD622*0.3))),0),0)</f>
        <v/>
      </c>
      <c r="BS622">
        <f>IF(AP622&lt;1,0,MIN(AP622,730000))</f>
        <v/>
      </c>
      <c r="BT622">
        <f>IFERROR(ROUND((BE622-SUM(AW622:BC622)*T622/AD622/8),0)-BR622,0)</f>
        <v/>
      </c>
      <c r="BU622">
        <f>AO622</f>
        <v/>
      </c>
      <c r="BV622">
        <f>SUM(BQ622:BU622)</f>
        <v/>
      </c>
      <c r="BW622">
        <f>BP622-BV622</f>
        <v/>
      </c>
      <c r="BX622">
        <f>IFERROR(IF(RIGHT(INDEX(PIS!O$1:O$500,MATCH(D622,PIS!C$1:C$500)),5)="Gross",MIN(U622+V622,VLOOKUP("R700",TSC!B:C,2,0)*VLOOKUP("R101",TSC!B:C,2,0))*VLOOKUP("R701",TSC!B:C,2,0)%,0),0)</f>
        <v/>
      </c>
      <c r="BY622">
        <f>IFERROR(IF(RIGHT(INDEX(PIS!O$1:O$500,MATCH(D622,PIS!C$1:C$500)),5)="Gross",MIN(U622+V622,VLOOKUP("R700",TSC!B:C,2,0)*VLOOKUP("R101",TSC!B:C,2,0))*VLOOKUP("T704",TSC!B:C,2,0)%,0),0)</f>
        <v/>
      </c>
      <c r="BZ622">
        <f>IFERROR(IF(RIGHT(INDEX(PIS!O$1:O$500,MATCH(D622,PIS!C$1:C$500)),5)="Gross",MIN(U622+V622,VLOOKUP("R700",TSC!B:C,2,0)*VLOOKUP("1",TSC!F:G,2,0))*VLOOKUP("T705",TSC!B:C,2,0)%,0),0)</f>
        <v/>
      </c>
      <c r="CA622">
        <f>IFERROR(INDEX(ADJ!$A$1:$BZ$1000,MATCH(PAYROLL!D622,ADJ!A$1:A$500,0),MATCH(PAYROLL!CA$2,ADJ!$2:$2,0)),0)</f>
        <v/>
      </c>
      <c r="CB622">
        <f>IFERROR(INDEX(ADJ!$A$1:$BZ$1000,MATCH(PAYROLL!D622,ADJ!A$1:A$500,0),MATCH(PAYROLL!CB$2,ADJ!$2:$2,0)),0)</f>
        <v/>
      </c>
      <c r="CC622">
        <f>SUM(BX622:CB622)</f>
        <v/>
      </c>
      <c r="CD622">
        <f>IFERROR(INDEX(PIS!$A$1:$BZ$1000,MATCH(PAYROLL!D622,PIS!C$1:C$500,0),MATCH(PAYROLL!CD$1,PIS!$1:$1,0)),0)</f>
        <v/>
      </c>
      <c r="CE622">
        <f>IFERROR(IF(OR(INDEX(PIS!P$1:P$500,MATCH(D622,PIS!C$1:C$500,0))="LT2",INDEX(PIS!P$1:P$500,MATCH(D622,PIS!C$1:C$500,0))="P10"),0,SUM(CC622,CD622*VLOOKUP("R601",TSC!B:C,2,0),VLOOKUP("R602",TSC!B:C,2,0))),0)</f>
        <v/>
      </c>
      <c r="CF622">
        <f>MAX(BW622-CE622,0)</f>
        <v/>
      </c>
      <c r="CG622">
        <f>IFERROR(IF(OR(RIGHT(INDEX(PIS!P$1:P$500,MATCH(D622,PIS!C$1:C$500)),5)="P10",RIGHT(INDEX(PIS!P$1:P$500,MATCH(D622,PIS!C$1:C$500)),5)="CK"),0,IF(CF622&lt;=5000000,CF622*5%,IF(CF622&lt;=10000000,CF622*10%-250000,IF(CF622&lt;=18000000,CF622*15%-750000,IF(CF622&lt;=32000000,CF622*20%-1650000,IF(CF622&lt;=52000000,CF622*25%-3250000,IF(CF622&lt;=80000000,BH622*30%-5850000,CF622*35%-9850000))))))),0)</f>
        <v/>
      </c>
      <c r="CH622">
        <f>IFERROR(IF(OR(INDEX(PIS!P$1:P$500,MATCH(D622,PIS!C$1:C$500))="LT",INDEX(PIS!P$1:P$500,MATCH(D622,PIS!C$1:C$500))="CK"),0,IF(CF622&lt;2000000,0,CF622*10%)),0)</f>
        <v/>
      </c>
      <c r="CI622">
        <f>IFERROR(INDEX(ADJ!$A$1:$BZ$1000,MATCH(PAYROLL!D622,ADJ!A$1:A$500,0),MATCH(PAYROLL!CI$2,ADJ!$2:$2,0)),0)</f>
        <v/>
      </c>
      <c r="CJ622">
        <f>IFERROR(INDEX(ADJ!$A$1:$BZ$1000,MATCH(PAYROLL!D622,ADJ!A$1:A$500,0),MATCH(PAYROLL!CJ$2,ADJ!$2:$2,0)),0)</f>
        <v/>
      </c>
      <c r="CK622">
        <f>IFERROR(INDEX(ADJ!$A$1:$BZ$1000,MATCH(PAYROLL!D622,ADJ!A$1:A$500,0),MATCH(PAYROLL!CK$2,ADJ!$2:$2,0)),0)</f>
        <v/>
      </c>
      <c r="CL622">
        <f>SUM(CG622:CK622)</f>
        <v/>
      </c>
      <c r="CM622">
        <f>ROUND(SUM(CH622:CK622),0)</f>
        <v/>
      </c>
      <c r="CN622">
        <f>IFERROR(INDEX(CSDA!D$1:D$500,MATCH($CN$2,CSDA!C$1:C$500,0))*INDEX(PIS!V$1:V$500,MATCH(D622,PIS!C$1:C$500))+INDEX(ADJ!$A$1:$BZ$1000,MATCH(PAYROLL!D622,ADJ!A$1:A$500,0),MATCH(PAYROLL!CN$2,ADJ!$2:$2,0)),0)</f>
        <v/>
      </c>
      <c r="CO622">
        <f>IFERROR(INDEX(ADJ!$A$1:$BZ$1000,MATCH(PAYROLL!D622,ADJ!A$1:A$500,0),MATCH(PAYROLL!CO$2,ADJ!$2:$2,0)),0)</f>
        <v/>
      </c>
      <c r="CP622">
        <f>IFERROR(INDEX(ADJ!$A$1:$BZ$1000,MATCH(PAYROLL!D622,ADJ!A$1:A$500,0),MATCH(PAYROLL!CP$2,ADJ!$2:$2,0)),0)</f>
        <v/>
      </c>
      <c r="CQ622">
        <f>BP622-CL622-CI622-CM622-CN622-CO622-CP622-CC622</f>
        <v/>
      </c>
      <c r="CR622">
        <f>IFERROR(IF(RIGHT(INDEX(PIS!O$1:O$500,MATCH(D622,PIS!C$1:C$500,0)),5)="Gross",MIN(U622+V622,VLOOKUP("R700",TSC!B:C,2,0)*VLOOKUP("R101",TSC!B:C,2,0))*(VLOOKUP("T711",TSC!B:C,2,0)+VLOOKUP("T712",TSC!B:C,2,0))%,MIN(T622+V622,VLOOKUP("R700",TSC!B:C,2,0)*VLOOKUP("R101",TSC!B:C,2,0))*(VLOOKUP("T711",TSC!B:C,2,0)+VLOOKUP("T712",TSC!B:C,2,0)+VLOOKUP("R701",TSC!B:C,2,0))%),0)</f>
        <v/>
      </c>
      <c r="CS622">
        <f>IFERROR(IF(RIGHT(INDEX(PIS!O$1:O$500,MATCH(D622,PIS!C$1:C$500,0)),5)="Gross",MIN(U622+V622,VLOOKUP("R700",TSC!B:C,2,0)*VLOOKUP("R101",TSC!B:C,2,0))*(VLOOKUP("T714",TSC!B:C,2,0))%,MIN(T622+V622,VLOOKUP("R700",TSC!B:C,2,0)*VLOOKUP("R101",TSC!B:C,2,0))*(VLOOKUP("T704",TSC!B:C,2,0)+VLOOKUP("T714",TSC!B:C,2,0))%),0)</f>
        <v/>
      </c>
      <c r="CT622">
        <f>IFERROR(IF(RIGHT(INDEX(PIS!O$1:O$500,MATCH(D622,PIS!C$1:C$500,0)),5)="Gross",MIN(U622+V622,VLOOKUP("R700",TSC!B:C,2,0)*VLOOKUP("R101",TSC!B:C,2,0))*VLOOKUP("T705",TSC!B:C,2,0)%,MIN(T622+V622,VLOOKUP("R700",TSC!B:C,2,0)*VLOOKUP("R101",TSC!B:C,2,0))*VLOOKUP("T705",TSC!B:C,2,0)%),0)</f>
        <v/>
      </c>
      <c r="CU622">
        <f>IFERROR(IF(RIGHT(INDEX(PIS!O$1:O$500,MATCH(D622,PIS!C$1:C$500,0)),5)="Gross",MIN(U622+V622,VLOOKUP("R700",TSC!B:C,2,0)*VLOOKUP("R101",TSC!B:C,2,0))*(VLOOKUP("T713",TSC!B:C,2,0))%,MIN(T622+V622,VLOOKUP("R700",TSC!B:C,2,0)*VLOOKUP("R101",TSC!B:C,2,0))*(VLOOKUP("T713",TSC!B:C,2,0))%),0)</f>
        <v/>
      </c>
      <c r="CV622">
        <f>IFERROR(INDEX(ADJ!$A$1:$BZ$1000,MATCH(PAYROLL!D622,ADJ!A$1:A$500,0),MATCH(PAYROLL!CV$2,ADJ!$2:$2,0)),0)</f>
        <v/>
      </c>
      <c r="CW622">
        <f>IFERROR(INDEX(ADJ!$A$1:$BZ$1000,MATCH(PAYROLL!D622,ADJ!A$1:A$500,0),MATCH(PAYROLL!CW$2,ADJ!$2:$2,0)),0)</f>
        <v/>
      </c>
      <c r="CX622">
        <f>SUM(CR622:CW622)</f>
        <v/>
      </c>
      <c r="CY622">
        <f>ROUND(IF(CR622&gt;0,T622+V622*VLOOKUP("R202",TSC!$B$1:$C$500,2,0),0),0)</f>
        <v/>
      </c>
      <c r="CZ622">
        <f>IFERROR(INDEX(CSDA!D$1:D$500,MATCH($CZ$2,CSDA!C$1:C$500,0)),0)</f>
        <v/>
      </c>
      <c r="DA622">
        <f>ROUND(T622*0.7%,0)</f>
        <v/>
      </c>
      <c r="DB622">
        <f>ROUND(T622/12,0)</f>
        <v/>
      </c>
      <c r="DC622">
        <f ref="DC622" t="array">IFERROR(INDEX(CSDA!D$1:D$500,MATCH("Trích giữ"&amp;PAYROLL!DC$2,CSDA!A$1:A$500&amp;CSDA!C$1:C$500,0)),0)</f>
        <v/>
      </c>
      <c r="DD622">
        <f ref="DD622" t="array">IFERROR(INDEX(CSDA!D$1:D$500,MATCH("Trích giữ"&amp;PAYROLL!DD$2,CSDA!A$1:A$500&amp;CSDA!C$1:C$500,0)),0)</f>
        <v/>
      </c>
      <c r="DE622">
        <f ref="DE622" t="array">IFERROR(INDEX(CSDA!D$1:D$500,MATCH("Trích giữ"&amp;PAYROLL!DE$2,CSDA!A$1:A$500&amp;CSDA!C$1:C$500,0)),0)</f>
        <v/>
      </c>
      <c r="DF622">
        <f>IFERROR(INDEX(CSDA!D$1:D$500,MATCH(PAYROLL!DF$2,CSDA!C$1:C$500,0)),0)</f>
        <v/>
      </c>
      <c r="DG622">
        <f ref="DG622" t="array">IFERROR(INDEX(CSDA!D$1:D$500,MATCH("Trích giữ"&amp;PAYROLL!DG$2,CSDA!A$1:A$500&amp;CSDA!C$1:C$500,0)),0)</f>
        <v/>
      </c>
      <c r="DH622">
        <f>ROUND(T622/26,0)</f>
        <v/>
      </c>
      <c r="DI622">
        <f ref="DI622" t="array">IFERROR(INDEX(CSDA!D$1:D$500,MATCH("Trích giữ"&amp;PAYROLL!DI$2,CSDA!A$1:A$500&amp;CSDA!C$1:C$500,0)),0)</f>
        <v/>
      </c>
      <c r="DJ622">
        <f>IF(U622=0,T622*21.5%-BL622,0)</f>
        <v/>
      </c>
      <c r="DK622">
        <f ref="DK622" t="array">IFERROR(INDEX(CSDA!D$1:D$500,MATCH("Trích giữ"&amp;PAYROLL!DK$2,CSDA!A$1:A$500&amp;CSDA!C$1:C$500,0)),0)</f>
        <v/>
      </c>
      <c r="DL622">
        <f>IFERROR(INDEX(CSDA!D$1:D$500,MATCH(PAYROLL!DL$2,CSDA!C$1:C$500,0))/12,0)</f>
        <v/>
      </c>
      <c r="DM622">
        <f>SUM(DB622:DL622)</f>
        <v/>
      </c>
      <c r="DN622">
        <f>IFERROR(INDEX(ADJ!$A$1:$BZ$1000,MATCH(PAYROLL!D622,ADJ!A$1:A$500,0),MATCH(PAYROLL!DN$2,ADJ!$2:$2,0)),0)</f>
        <v/>
      </c>
      <c r="DO622">
        <f>IFERROR(SUM(BP622,DM622:DN622,CX622:DA622)-DT622,0)</f>
        <v/>
      </c>
      <c r="DP622">
        <f ref="DP622" t="array">SUM(BW622*IFERROR(INDEX(CSDA!D$1:D$500,MATCH(BW$2,CSDA!C$1:C$500,0)),0)%,CX622*IFERROR(INDEX(CSDA!D$1:D$500,MATCH(CX$2,CSDA!C$1:C$500,0)),0)%,DA622*IFERROR(INDEX(CSDA!D$1:D$500,MATCH(DA$2,CSDA!C$1:C$500,0)),0)%,DB622*IFERROR(INDEX(CSDA!D$1:D$500,MATCH(DB$2,CSDA!C$1:C$500,0)),0)%,DF622*IFERROR(INDEX(CSDA!D$1:D$500,MATCH("Phí dịch vụ"&amp;PAYROLL!DF$2,CSDA!A$1:A$500&amp;CSDA!C$1:C$500,0)),0)%,DC622*IFERROR(INDEX(CSDA!D$1:D$500,MATCH("Phí dịch vụ"&amp;PAYROLL!DC$2,CSDA!A$1:A$500&amp;CSDA!C$1:C$500,0)),0)%,DH622*IFERROR(INDEX(CSDA!D$1:D$500,MATCH("Phí dịch vụ"&amp;PAYROLL!DH$2,CSDA!A$1:A$500&amp;CSDA!C$1:C$500,0)),0)%,DJ622*IFERROR(INDEX(CSDA!D$1:D$500,MATCH("Phí dịch vụ"&amp;PAYROLL!DJ$2,CSDA!A$1:A$500&amp;CSDA!C$1:C$500,0)),0)%,BN622*IFERROR(INDEX(CSDA!D$1:D$500,MATCH(BN$2,CSDA!C$1:C$500,0)),0)%)-BN622*7%</f>
        <v/>
      </c>
      <c r="DQ622">
        <f>IFERROR(INDEX(ADJ!$A$1:$BZ$1000,MATCH(PAYROLL!D622,ADJ!A$1:A$500,0),MATCH(PAYROLL!DQ$2,ADJ!$2:$2,0)),0)</f>
        <v/>
      </c>
      <c r="DR622">
        <f>IFERROR(INDEX(ADJ!$A$1:$BZ$1000,MATCH(PAYROLL!D622,ADJ!A$1:A$500,0),MATCH(PAYROLL!DR$2,ADJ!$2:$2,0)),0)</f>
        <v/>
      </c>
      <c r="DS622">
        <f>SUM(DP622:DR622)</f>
        <v/>
      </c>
      <c r="DT622">
        <f>EK622</f>
        <v/>
      </c>
      <c r="DU622">
        <f>SUM(DO622:DR622)</f>
        <v/>
      </c>
      <c r="DV622">
        <f>ROUND(DU622*0.1,0)</f>
        <v/>
      </c>
      <c r="DW622">
        <f>DU622+DV622</f>
        <v/>
      </c>
      <c r="DZ622">
        <f>IFERROR(INDEX(ADJ!$A$1:$BZ$1000,MATCH(PAYROLL!$D622,ADJ!A$1:A$500,0),MATCH(PAYROLL!DZ$2,ADJ!$2:$2,0)),0)</f>
        <v/>
      </c>
      <c r="EA622">
        <f>IFERROR(INDEX(ADJ!$A$1:$BZ$1000,MATCH(PAYROLL!$D622,ADJ!A$1:A$500,0),MATCH(PAYROLL!EA$2,ADJ!$2:$2,0)),0)</f>
        <v/>
      </c>
      <c r="EB622">
        <f>IFERROR(INDEX(ADJ!$A$1:$BZ$1000,MATCH(PAYROLL!$D622,ADJ!A$1:A$500,0),MATCH(PAYROLL!EB$2,ADJ!$2:$2,0)),0)</f>
        <v/>
      </c>
      <c r="EC622">
        <f>IFERROR(INDEX(ADJ!$A$1:$BZ$1000,MATCH(PAYROLL!$D622,ADJ!A$1:A$500,0),MATCH(PAYROLL!EC$2,ADJ!$2:$2,0)),0)</f>
        <v/>
      </c>
      <c r="ED622">
        <f>IFERROR(INDEX(ADJ!$A$1:$BZ$1000,MATCH(PAYROLL!$D622,ADJ!A$1:A$500,0),MATCH(PAYROLL!ED$2,ADJ!$2:$2,0)),0)</f>
        <v/>
      </c>
      <c r="EE622">
        <f>IFERROR(INDEX(ADJ!$A$1:$BZ$1000,MATCH(PAYROLL!$D622,ADJ!A$1:A$500,0),MATCH(PAYROLL!EE$2,ADJ!$2:$2,0)),0)</f>
        <v/>
      </c>
      <c r="EF622">
        <f>IFERROR(INDEX(ADJ!$A$1:$BZ$1000,MATCH(PAYROLL!$D622,ADJ!A$1:A$500,0),MATCH(PAYROLL!EF$2,ADJ!$2:$2,0)),0)</f>
        <v/>
      </c>
      <c r="EG622">
        <f>IFERROR(INDEX(ADJ!$A$1:$BZ$1000,MATCH(PAYROLL!$D622,ADJ!A$1:A$500,0),MATCH(PAYROLL!EG$2,ADJ!$2:$2,0)),0)</f>
        <v/>
      </c>
      <c r="EH622">
        <f>IFERROR(INDEX(ADJ!$A$1:$BZ$1000,MATCH(PAYROLL!$D622,ADJ!A$1:A$500,0),MATCH(PAYROLL!EH$2,ADJ!$2:$2,0)),0)</f>
        <v/>
      </c>
      <c r="EI622">
        <f>IFERROR(INDEX(ADJ!$A$1:$BZ$1000,MATCH(PAYROLL!D622,ADJ!A$1:A$500,0),MATCH(PAYROLL!EI$2,ADJ!$2:$2,0)),0)</f>
        <v/>
      </c>
      <c r="EJ622">
        <f>IFERROR(INDEX(ADJ!$A$1:$BZ$1000,MATCH(PAYROLL!$D622,ADJ!A$1:A$500,0),MATCH(PAYROLL!EJ$2,ADJ!$2:$2,0)),0)</f>
        <v/>
      </c>
      <c r="EK622">
        <f>SUM(DZ622:EJ622)</f>
        <v/>
      </c>
    </row>
    <row r="623">
      <c r="A623" t="n">
        <v>621</v>
      </c>
      <c r="B623" t="inlineStr">
        <is>
          <t>Nguyễn Tuấn Anh</t>
        </is>
      </c>
      <c r="D623" t="inlineStr">
        <is>
          <t>148869-03</t>
        </is>
      </c>
      <c r="S623">
        <f>IFERROR(INDEX(PIS!$A$1:$BZ$1000,MATCH($D623,PIS!C$1:C$500,0),MATCH("Lương CB tháng trước",PIS!$1:$1,0)),0)</f>
        <v/>
      </c>
      <c r="T623">
        <f>IFERROR(INDEX(PIS!$A$1:$BZ$1000,MATCH($D623,PIS!C$1:C$500,0),MATCH("Lương CB hiện tại",PIS!$1:$1,0)),0)</f>
        <v/>
      </c>
      <c r="U623">
        <f>IFERROR(INDEX(PIS!$A$1:$BZ$1000,MATCH($D623,PIS!C$1:C$500,0),MATCH("Lương đóng BHBB",PIS!$1:$1,0)),0)</f>
        <v/>
      </c>
      <c r="V623">
        <f>IFERROR(INDEX(PIS!$A$1:$BZ$1000,MATCH($D623,PIS!C$1:C$500,0),MATCH(V$2,PIS!$2:$2,0)),0)</f>
        <v/>
      </c>
      <c r="W623">
        <f>IFERROR(INDEX(PIS!$A$1:$BZ$1000,MATCH($D623,PIS!C$1:C$500,0),MATCH(W$2,PIS!$2:$2,0)),0)</f>
        <v/>
      </c>
      <c r="X623">
        <f>IFERROR(INDEX(PIS!$A$1:$BZ$1000,MATCH($D623,PIS!C$1:C$500,0),MATCH(X$2,PIS!$2:$2,0)),0)</f>
        <v/>
      </c>
      <c r="Y623">
        <f>IFERROR(INDEX(PIS!$A$1:$BZ$1000,MATCH($D623,PIS!C$1:C$500,0),MATCH(Y$2,PIS!$2:$2,0)),0)</f>
        <v/>
      </c>
      <c r="Z623">
        <f>IFERROR(INDEX(PIS!$A$1:$BZ$1000,MATCH($D623,PIS!C$1:C$500,0),MATCH(Z$2,PIS!$2:$2,0)),0)</f>
        <v/>
      </c>
      <c r="AA623">
        <f>IFERROR(INDEX(PIS!$A$1:$BZ$1000,MATCH($D623,PIS!C$1:C$500,0),MATCH(AA$2,PIS!$2:$2,0)),0)</f>
        <v/>
      </c>
      <c r="AB623">
        <f>IFERROR(INDEX(PIS!$A$1:$BZ$1000,MATCH($D623,PIS!C$1:C$500,0),MATCH(AB$2,PIS!$2:$2,0)),0)</f>
        <v/>
      </c>
      <c r="AC623">
        <f>SUM(V623:AB623)</f>
        <v/>
      </c>
      <c r="AD623">
        <f>IFERROR(INDEX(TIMESHEET!$A$1:$AI$5000,MATCH($D623,TIMESHEET!A$1:A$500,0),MATCH("T100",TIMESHEET!$2:$2,0))-2,0)</f>
        <v/>
      </c>
      <c r="AE623">
        <f>IFERROR(INDEX(TIMESHEET!$A$1:$AI$5000,MATCH($D623,TIMESHEET!A$1:A$500,0),MATCH("T202",TIMESHEET!$2:$2,0)),0)</f>
        <v/>
      </c>
      <c r="AF623">
        <f>IFERROR(INDEX(TIMESHEET!$A$1:$AI$5000,MATCH($D623,TIMESHEET!A$1:A$500,0),MATCH("T302",TIMESHEET!$2:$2,0)),0)</f>
        <v/>
      </c>
      <c r="AG623">
        <f>IFERROR(INDEX(TIMESHEET!$A$1:$AI$5000,MATCH($D623,TIMESHEET!A$1:A$500,0),MATCH("T406",TIMESHEET!$2:$2,0)),0)</f>
        <v/>
      </c>
      <c r="AH623">
        <f>AE623+AG623</f>
        <v/>
      </c>
      <c r="AI623">
        <f>IFERROR(INDEX(TIMESHEET!$A$1:$AI$5000,MATCH($D623,TIMESHEET!A$1:A$500,0),MATCH("T701",TIMESHEET!$2:$2,0)),0)</f>
        <v/>
      </c>
      <c r="AJ623">
        <f>IFERROR(INDEX(TIMESHEET!$A$1:$AI$5000,MATCH($D623,TIMESHEET!B$1:B$500,0),MATCH("T320",TIMESHEET!$2:$2,0)),0)</f>
        <v/>
      </c>
      <c r="AK623">
        <f>IFERROR(IF(LEFT(INDEX(PIS!O$1:O$500,MATCH(D623,PIS!C$1:C$500)),1)="M",T623/AD623*SUM(AE623:AG623),T623*AD623),0)</f>
        <v/>
      </c>
      <c r="AL623">
        <f>IFERROR(INDEX(ADJ!$A$1:$BZ$1000,MATCH(PAYROLL!D623,ADJ!A$1:A$500,0),MATCH(PAYROLL!AL$2,ADJ!$2:$2,0)),0)</f>
        <v/>
      </c>
      <c r="AM623">
        <f>SUM(AK623:AL623)</f>
        <v/>
      </c>
      <c r="AN623">
        <f>IFERROR(ROUND(V623/$AD623*$AH623,0),0)</f>
        <v/>
      </c>
      <c r="AO623">
        <f>IFERROR(ROUND(W623/$AD623*$AH623,0),0)</f>
        <v/>
      </c>
      <c r="AP623">
        <f>IFERROR(ROUND(X623/$AD623*$AE623,0),0)</f>
        <v/>
      </c>
      <c r="AQ623">
        <f>IFERROR(ROUND(Y623/$AD623*$AH623,0),0)</f>
        <v/>
      </c>
      <c r="AR623">
        <f>IFERROR(ROUND(Z623/$AD623*$AH623,0),0)</f>
        <v/>
      </c>
      <c r="AS623">
        <f>IFERROR(ROUND(AA623/$AD623*$AH623,0),0)</f>
        <v/>
      </c>
      <c r="AT623">
        <f>IFERROR(IF((AE623+AF623+AG623)&gt;13,AB623,ROUND(AB623/AD623*AH623,0)),0)</f>
        <v/>
      </c>
      <c r="AU623">
        <f>IFERROR(INDEX(ADJ!$A$1:$BZ$1000,MATCH(PAYROLL!D623,ADJ!A$1:A$500,0),MATCH(PAYROLL!AU$2,ADJ!$2:$2,0)),0)</f>
        <v/>
      </c>
      <c r="AV623">
        <f>ROUND(SUM(AN623:AU623),0)</f>
        <v/>
      </c>
      <c r="AW623">
        <f>IFERROR(INDEX(TIMESHEET!$A$1:$AI$5000,MATCH(PAYROLL!D623,TIMESHEET!A$1:A$500,0),MATCH("T620",TIMESHEET!$2:$2,0)),0)</f>
        <v/>
      </c>
      <c r="AX623">
        <f>IFERROR(INDEX(TIMESHEET!$A$1:$AI$5000,MATCH(PAYROLL!D623,TIMESHEET!A$1:A$500,0),MATCH("T601",TIMESHEET!$2:$2,0)),0)</f>
        <v/>
      </c>
      <c r="AY623">
        <f>IFERROR(INDEX(TIMESHEET!$A$1:$AI$5000,MATCH(PAYROLL!D623,TIMESHEET!A$1:A$500,0),MATCH("T602",TIMESHEET!$2:$2,0)),0)</f>
        <v/>
      </c>
      <c r="AZ623">
        <f>IFERROR(INDEX(TIMESHEET!$A$1:$AI$5000,MATCH(PAYROLL!D623,TIMESHEET!A$1:A$500,0),MATCH("T603",TIMESHEET!$2:$2,0)),0)</f>
        <v/>
      </c>
      <c r="BA623">
        <f>IFERROR(INDEX(TIMESHEET!$A$1:$AI$5000,MATCH(PAYROLL!D623,TIMESHEET!A$1:A$500,0),MATCH("T611",TIMESHEET!$2:$2,0)),0)</f>
        <v/>
      </c>
      <c r="BB623">
        <f>IFERROR(INDEX(TIMESHEET!$A$1:$AI$5000,MATCH(PAYROLL!D623,TIMESHEET!A$1:A$500,0),MATCH("T612",TIMESHEET!$2:$2,0)),0)</f>
        <v/>
      </c>
      <c r="BC623">
        <f>IFERROR(INDEX(TIMESHEET!$A$1:$AI$5000,MATCH(PAYROLL!D623,TIMESHEET!A$1:A$500,0),MATCH("T613",TIMESHEET!$2:$2,0)),0)</f>
        <v/>
      </c>
      <c r="BD623">
        <f>IFERROR(INDEX(TIMESHEET!$A$1:$AI$5000,MATCH(PAYROLL!D623,TIMESHEET!A$1:A$500,0),MATCH("T500",TIMESHEET!$2:$2,0)),0)</f>
        <v/>
      </c>
      <c r="BE623">
        <f>IFERROR(IF(LEFT(INDEX(PIS!O$1:O$500,MATCH(D623,PIS!C$1:C$500)),1)="M",T623/AD623/8*(AW623+AX623*1.5+AY623*2+AZ623*3+BA623*2.1+BB623*2.7+BC623*3.9+BD623*0.3),T623/8*(AW623+AX623*1.5+AY623*2+AZ623*3+BA623*2.1+BB623*2.7+BC623*3.9+BD623*0.3)),0)</f>
        <v/>
      </c>
      <c r="BF623">
        <f>IFERROR(INDEX(ADJ!$A$1:$BZ$1000,MATCH(PAYROLL!$D623,ADJ!A$1:A$500,0),MATCH(PAYROLL!BF$2,ADJ!$2:$2,0)),0)</f>
        <v/>
      </c>
      <c r="BG623">
        <f>IFERROR(INDEX(ADJ!$A$1:$BZ$1000,MATCH(PAYROLL!D623,ADJ!A$1:A$500,0),MATCH(PAYROLL!BG$2,ADJ!$2:$2,0)),0)</f>
        <v/>
      </c>
      <c r="BH623">
        <f>IFERROR(INDEX(ADJ!$A$1:$BZ$1000,MATCH(PAYROLL!D623,ADJ!A$1:A$500,0),MATCH(PAYROLL!BH$2,ADJ!$2:$2,0)),0)</f>
        <v/>
      </c>
      <c r="BI623">
        <f>IFERROR(INDEX(ADJ!$A$1:$BZ$1000,MATCH(PAYROLL!D623,ADJ!A$1:A$500,0),MATCH(PAYROLL!BI$2,ADJ!$2:$2,0)),0)</f>
        <v/>
      </c>
      <c r="BJ623">
        <f>IFERROR(INDEX(ADJ!$A$1:$BZ$1000,MATCH(PAYROLL!D623,ADJ!A$1:A$500,0),MATCH(PAYROLL!BJ$2,ADJ!$2:$2,0)),0)</f>
        <v/>
      </c>
      <c r="BK623">
        <f>SUM(BF623:BJ623)</f>
        <v/>
      </c>
      <c r="BL623">
        <f>IFERROR(INDEX(ADJ!$A$1:$BZ$1000,MATCH(PAYROLL!D623,ADJ!A$1:A$500,0),MATCH(PAYROLL!BL$2,ADJ!$2:$2,0)),0)</f>
        <v/>
      </c>
      <c r="BM623">
        <f>IFERROR(INDEX(ADJ!$A$1:$BZ$1000,MATCH(PAYROLL!D623,ADJ!A$1:A$500,0),MATCH(PAYROLL!BM$2,ADJ!$2:$2,0)),0)</f>
        <v/>
      </c>
      <c r="BN623">
        <f>IFERROR(INDEX(ADJ!$A$1:$BZ$1000,MATCH(PAYROLL!D623,ADJ!A$1:A$500,0),MATCH(PAYROLL!BN$2,ADJ!$2:$2,0)),0)</f>
        <v/>
      </c>
      <c r="BO623">
        <f>IFERROR(INDEX(ADJ!$A$1:$BZ$1000,MATCH(PAYROLL!D623,ADJ!A$1:A$500,0),MATCH(PAYROLL!BO$2,ADJ!$2:$2,0)),0)</f>
        <v/>
      </c>
      <c r="BP623">
        <f>SUM(AM623,AV623,BE623,BK623,BL623:BO623)</f>
        <v/>
      </c>
      <c r="BQ623">
        <f>BO623</f>
        <v/>
      </c>
      <c r="BR623">
        <f>IFERROR(ROUND(IF(LEFT(INDEX(PIS!O$1:O$500,MATCH(D623,PIS!C$1:C$500)),1)="D",T623/8*(BD623*0.3),IF(LEFT(INDEX(PIS!O$1:O$500,MATCH(D623,PIS!C$1:C$500)),1)="H",T623*($BD623*0.3),T623/$AD623/8*($BD623*0.3))),0),0)</f>
        <v/>
      </c>
      <c r="BS623">
        <f>IF(AP623&lt;1,0,MIN(AP623,730000))</f>
        <v/>
      </c>
      <c r="BT623">
        <f>IFERROR(ROUND((BE623-SUM(AW623:BC623)*T623/AD623/8),0)-BR623,0)</f>
        <v/>
      </c>
      <c r="BU623">
        <f>AO623</f>
        <v/>
      </c>
      <c r="BV623">
        <f>SUM(BQ623:BU623)</f>
        <v/>
      </c>
      <c r="BW623">
        <f>BP623-BV623</f>
        <v/>
      </c>
      <c r="BX623">
        <f>IFERROR(IF(RIGHT(INDEX(PIS!O$1:O$500,MATCH(D623,PIS!C$1:C$500)),5)="Gross",MIN(U623+V623,VLOOKUP("R700",TSC!B:C,2,0)*VLOOKUP("R101",TSC!B:C,2,0))*VLOOKUP("R701",TSC!B:C,2,0)%,0),0)</f>
        <v/>
      </c>
      <c r="BY623">
        <f>IFERROR(IF(RIGHT(INDEX(PIS!O$1:O$500,MATCH(D623,PIS!C$1:C$500)),5)="Gross",MIN(U623+V623,VLOOKUP("R700",TSC!B:C,2,0)*VLOOKUP("R101",TSC!B:C,2,0))*VLOOKUP("T704",TSC!B:C,2,0)%,0),0)</f>
        <v/>
      </c>
      <c r="BZ623">
        <f>IFERROR(IF(RIGHT(INDEX(PIS!O$1:O$500,MATCH(D623,PIS!C$1:C$500)),5)="Gross",MIN(U623+V623,VLOOKUP("R700",TSC!B:C,2,0)*VLOOKUP("1",TSC!F:G,2,0))*VLOOKUP("T705",TSC!B:C,2,0)%,0),0)</f>
        <v/>
      </c>
      <c r="CA623">
        <f>IFERROR(INDEX(ADJ!$A$1:$BZ$1000,MATCH(PAYROLL!D623,ADJ!A$1:A$500,0),MATCH(PAYROLL!CA$2,ADJ!$2:$2,0)),0)</f>
        <v/>
      </c>
      <c r="CB623">
        <f>IFERROR(INDEX(ADJ!$A$1:$BZ$1000,MATCH(PAYROLL!D623,ADJ!A$1:A$500,0),MATCH(PAYROLL!CB$2,ADJ!$2:$2,0)),0)</f>
        <v/>
      </c>
      <c r="CC623">
        <f>SUM(BX623:CB623)</f>
        <v/>
      </c>
      <c r="CD623">
        <f>IFERROR(INDEX(PIS!$A$1:$BZ$1000,MATCH(PAYROLL!D623,PIS!C$1:C$500,0),MATCH(PAYROLL!CD$1,PIS!$1:$1,0)),0)</f>
        <v/>
      </c>
      <c r="CE623">
        <f>IFERROR(IF(OR(INDEX(PIS!P$1:P$500,MATCH(D623,PIS!C$1:C$500,0))="LT2",INDEX(PIS!P$1:P$500,MATCH(D623,PIS!C$1:C$500,0))="P10"),0,SUM(CC623,CD623*VLOOKUP("R601",TSC!B:C,2,0),VLOOKUP("R602",TSC!B:C,2,0))),0)</f>
        <v/>
      </c>
      <c r="CF623">
        <f>MAX(BW623-CE623,0)</f>
        <v/>
      </c>
      <c r="CG623">
        <f>IFERROR(IF(OR(RIGHT(INDEX(PIS!P$1:P$500,MATCH(D623,PIS!C$1:C$500)),5)="P10",RIGHT(INDEX(PIS!P$1:P$500,MATCH(D623,PIS!C$1:C$500)),5)="CK"),0,IF(CF623&lt;=5000000,CF623*5%,IF(CF623&lt;=10000000,CF623*10%-250000,IF(CF623&lt;=18000000,CF623*15%-750000,IF(CF623&lt;=32000000,CF623*20%-1650000,IF(CF623&lt;=52000000,CF623*25%-3250000,IF(CF623&lt;=80000000,BH623*30%-5850000,CF623*35%-9850000))))))),0)</f>
        <v/>
      </c>
      <c r="CH623">
        <f>IFERROR(IF(OR(INDEX(PIS!P$1:P$500,MATCH(D623,PIS!C$1:C$500))="LT",INDEX(PIS!P$1:P$500,MATCH(D623,PIS!C$1:C$500))="CK"),0,IF(CF623&lt;2000000,0,CF623*10%)),0)</f>
        <v/>
      </c>
      <c r="CI623">
        <f>IFERROR(INDEX(ADJ!$A$1:$BZ$1000,MATCH(PAYROLL!D623,ADJ!A$1:A$500,0),MATCH(PAYROLL!CI$2,ADJ!$2:$2,0)),0)</f>
        <v/>
      </c>
      <c r="CJ623">
        <f>IFERROR(INDEX(ADJ!$A$1:$BZ$1000,MATCH(PAYROLL!D623,ADJ!A$1:A$500,0),MATCH(PAYROLL!CJ$2,ADJ!$2:$2,0)),0)</f>
        <v/>
      </c>
      <c r="CK623">
        <f>IFERROR(INDEX(ADJ!$A$1:$BZ$1000,MATCH(PAYROLL!D623,ADJ!A$1:A$500,0),MATCH(PAYROLL!CK$2,ADJ!$2:$2,0)),0)</f>
        <v/>
      </c>
      <c r="CL623">
        <f>SUM(CG623:CK623)</f>
        <v/>
      </c>
      <c r="CM623">
        <f>ROUND(SUM(CH623:CK623),0)</f>
        <v/>
      </c>
      <c r="CN623">
        <f>IFERROR(INDEX(CSDA!D$1:D$500,MATCH($CN$2,CSDA!C$1:C$500,0))*INDEX(PIS!V$1:V$500,MATCH(D623,PIS!C$1:C$500))+INDEX(ADJ!$A$1:$BZ$1000,MATCH(PAYROLL!D623,ADJ!A$1:A$500,0),MATCH(PAYROLL!CN$2,ADJ!$2:$2,0)),0)</f>
        <v/>
      </c>
      <c r="CO623">
        <f>IFERROR(INDEX(ADJ!$A$1:$BZ$1000,MATCH(PAYROLL!D623,ADJ!A$1:A$500,0),MATCH(PAYROLL!CO$2,ADJ!$2:$2,0)),0)</f>
        <v/>
      </c>
      <c r="CP623">
        <f>IFERROR(INDEX(ADJ!$A$1:$BZ$1000,MATCH(PAYROLL!D623,ADJ!A$1:A$500,0),MATCH(PAYROLL!CP$2,ADJ!$2:$2,0)),0)</f>
        <v/>
      </c>
      <c r="CQ623">
        <f>BP623-CL623-CI623-CM623-CN623-CO623-CP623-CC623</f>
        <v/>
      </c>
      <c r="CR623">
        <f>IFERROR(IF(RIGHT(INDEX(PIS!O$1:O$500,MATCH(D623,PIS!C$1:C$500,0)),5)="Gross",MIN(U623+V623,VLOOKUP("R700",TSC!B:C,2,0)*VLOOKUP("R101",TSC!B:C,2,0))*(VLOOKUP("T711",TSC!B:C,2,0)+VLOOKUP("T712",TSC!B:C,2,0))%,MIN(T623+V623,VLOOKUP("R700",TSC!B:C,2,0)*VLOOKUP("R101",TSC!B:C,2,0))*(VLOOKUP("T711",TSC!B:C,2,0)+VLOOKUP("T712",TSC!B:C,2,0)+VLOOKUP("R701",TSC!B:C,2,0))%),0)</f>
        <v/>
      </c>
      <c r="CS623">
        <f>IFERROR(IF(RIGHT(INDEX(PIS!O$1:O$500,MATCH(D623,PIS!C$1:C$500,0)),5)="Gross",MIN(U623+V623,VLOOKUP("R700",TSC!B:C,2,0)*VLOOKUP("R101",TSC!B:C,2,0))*(VLOOKUP("T714",TSC!B:C,2,0))%,MIN(T623+V623,VLOOKUP("R700",TSC!B:C,2,0)*VLOOKUP("R101",TSC!B:C,2,0))*(VLOOKUP("T704",TSC!B:C,2,0)+VLOOKUP("T714",TSC!B:C,2,0))%),0)</f>
        <v/>
      </c>
      <c r="CT623">
        <f>IFERROR(IF(RIGHT(INDEX(PIS!O$1:O$500,MATCH(D623,PIS!C$1:C$500,0)),5)="Gross",MIN(U623+V623,VLOOKUP("R700",TSC!B:C,2,0)*VLOOKUP("R101",TSC!B:C,2,0))*VLOOKUP("T705",TSC!B:C,2,0)%,MIN(T623+V623,VLOOKUP("R700",TSC!B:C,2,0)*VLOOKUP("R101",TSC!B:C,2,0))*VLOOKUP("T705",TSC!B:C,2,0)%),0)</f>
        <v/>
      </c>
      <c r="CU623">
        <f>IFERROR(IF(RIGHT(INDEX(PIS!O$1:O$500,MATCH(D623,PIS!C$1:C$500,0)),5)="Gross",MIN(U623+V623,VLOOKUP("R700",TSC!B:C,2,0)*VLOOKUP("R101",TSC!B:C,2,0))*(VLOOKUP("T713",TSC!B:C,2,0))%,MIN(T623+V623,VLOOKUP("R700",TSC!B:C,2,0)*VLOOKUP("R101",TSC!B:C,2,0))*(VLOOKUP("T713",TSC!B:C,2,0))%),0)</f>
        <v/>
      </c>
      <c r="CV623">
        <f>IFERROR(INDEX(ADJ!$A$1:$BZ$1000,MATCH(PAYROLL!D623,ADJ!A$1:A$500,0),MATCH(PAYROLL!CV$2,ADJ!$2:$2,0)),0)</f>
        <v/>
      </c>
      <c r="CW623">
        <f>IFERROR(INDEX(ADJ!$A$1:$BZ$1000,MATCH(PAYROLL!D623,ADJ!A$1:A$500,0),MATCH(PAYROLL!CW$2,ADJ!$2:$2,0)),0)</f>
        <v/>
      </c>
      <c r="CX623">
        <f>SUM(CR623:CW623)</f>
        <v/>
      </c>
      <c r="CY623">
        <f>ROUND(IF(CR623&gt;0,T623+V623*VLOOKUP("R202",TSC!$B$1:$C$500,2,0),0),0)</f>
        <v/>
      </c>
      <c r="CZ623">
        <f>IFERROR(INDEX(CSDA!D$1:D$500,MATCH($CZ$2,CSDA!C$1:C$500,0)),0)</f>
        <v/>
      </c>
      <c r="DA623">
        <f>ROUND(T623*0.7%,0)</f>
        <v/>
      </c>
      <c r="DB623">
        <f>ROUND(T623/12,0)</f>
        <v/>
      </c>
      <c r="DC623">
        <f ref="DC623" t="array">IFERROR(INDEX(CSDA!D$1:D$500,MATCH("Trích giữ"&amp;PAYROLL!DC$2,CSDA!A$1:A$500&amp;CSDA!C$1:C$500,0)),0)</f>
        <v/>
      </c>
      <c r="DD623">
        <f ref="DD623" t="array">IFERROR(INDEX(CSDA!D$1:D$500,MATCH("Trích giữ"&amp;PAYROLL!DD$2,CSDA!A$1:A$500&amp;CSDA!C$1:C$500,0)),0)</f>
        <v/>
      </c>
      <c r="DE623">
        <f ref="DE623" t="array">IFERROR(INDEX(CSDA!D$1:D$500,MATCH("Trích giữ"&amp;PAYROLL!DE$2,CSDA!A$1:A$500&amp;CSDA!C$1:C$500,0)),0)</f>
        <v/>
      </c>
      <c r="DF623">
        <f>IFERROR(INDEX(CSDA!D$1:D$500,MATCH(PAYROLL!DF$2,CSDA!C$1:C$500,0)),0)</f>
        <v/>
      </c>
      <c r="DG623">
        <f ref="DG623" t="array">IFERROR(INDEX(CSDA!D$1:D$500,MATCH("Trích giữ"&amp;PAYROLL!DG$2,CSDA!A$1:A$500&amp;CSDA!C$1:C$500,0)),0)</f>
        <v/>
      </c>
      <c r="DH623">
        <f>ROUND(T623/26,0)</f>
        <v/>
      </c>
      <c r="DI623">
        <f ref="DI623" t="array">IFERROR(INDEX(CSDA!D$1:D$500,MATCH("Trích giữ"&amp;PAYROLL!DI$2,CSDA!A$1:A$500&amp;CSDA!C$1:C$500,0)),0)</f>
        <v/>
      </c>
      <c r="DJ623">
        <f>IF(U623=0,T623*21.5%-BL623,0)</f>
        <v/>
      </c>
      <c r="DK623">
        <f ref="DK623" t="array">IFERROR(INDEX(CSDA!D$1:D$500,MATCH("Trích giữ"&amp;PAYROLL!DK$2,CSDA!A$1:A$500&amp;CSDA!C$1:C$500,0)),0)</f>
        <v/>
      </c>
      <c r="DL623">
        <f>IFERROR(INDEX(CSDA!D$1:D$500,MATCH(PAYROLL!DL$2,CSDA!C$1:C$500,0))/12,0)</f>
        <v/>
      </c>
      <c r="DM623">
        <f>SUM(DB623:DL623)</f>
        <v/>
      </c>
      <c r="DN623">
        <f>IFERROR(INDEX(ADJ!$A$1:$BZ$1000,MATCH(PAYROLL!D623,ADJ!A$1:A$500,0),MATCH(PAYROLL!DN$2,ADJ!$2:$2,0)),0)</f>
        <v/>
      </c>
      <c r="DO623">
        <f>IFERROR(SUM(BP623,DM623:DN623,CX623:DA623)-DT623,0)</f>
        <v/>
      </c>
      <c r="DP623">
        <f ref="DP623" t="array">SUM(BW623*IFERROR(INDEX(CSDA!D$1:D$500,MATCH(BW$2,CSDA!C$1:C$500,0)),0)%,CX623*IFERROR(INDEX(CSDA!D$1:D$500,MATCH(CX$2,CSDA!C$1:C$500,0)),0)%,DA623*IFERROR(INDEX(CSDA!D$1:D$500,MATCH(DA$2,CSDA!C$1:C$500,0)),0)%,DB623*IFERROR(INDEX(CSDA!D$1:D$500,MATCH(DB$2,CSDA!C$1:C$500,0)),0)%,DF623*IFERROR(INDEX(CSDA!D$1:D$500,MATCH("Phí dịch vụ"&amp;PAYROLL!DF$2,CSDA!A$1:A$500&amp;CSDA!C$1:C$500,0)),0)%,DC623*IFERROR(INDEX(CSDA!D$1:D$500,MATCH("Phí dịch vụ"&amp;PAYROLL!DC$2,CSDA!A$1:A$500&amp;CSDA!C$1:C$500,0)),0)%,DH623*IFERROR(INDEX(CSDA!D$1:D$500,MATCH("Phí dịch vụ"&amp;PAYROLL!DH$2,CSDA!A$1:A$500&amp;CSDA!C$1:C$500,0)),0)%,DJ623*IFERROR(INDEX(CSDA!D$1:D$500,MATCH("Phí dịch vụ"&amp;PAYROLL!DJ$2,CSDA!A$1:A$500&amp;CSDA!C$1:C$500,0)),0)%,BN623*IFERROR(INDEX(CSDA!D$1:D$500,MATCH(BN$2,CSDA!C$1:C$500,0)),0)%)-BN623*7%</f>
        <v/>
      </c>
      <c r="DQ623">
        <f>IFERROR(INDEX(ADJ!$A$1:$BZ$1000,MATCH(PAYROLL!D623,ADJ!A$1:A$500,0),MATCH(PAYROLL!DQ$2,ADJ!$2:$2,0)),0)</f>
        <v/>
      </c>
      <c r="DR623">
        <f>IFERROR(INDEX(ADJ!$A$1:$BZ$1000,MATCH(PAYROLL!D623,ADJ!A$1:A$500,0),MATCH(PAYROLL!DR$2,ADJ!$2:$2,0)),0)</f>
        <v/>
      </c>
      <c r="DS623">
        <f>SUM(DP623:DR623)</f>
        <v/>
      </c>
      <c r="DT623">
        <f>EK623</f>
        <v/>
      </c>
      <c r="DU623">
        <f>SUM(DO623:DR623)</f>
        <v/>
      </c>
      <c r="DV623">
        <f>ROUND(DU623*0.1,0)</f>
        <v/>
      </c>
      <c r="DW623">
        <f>DU623+DV623</f>
        <v/>
      </c>
      <c r="DZ623">
        <f>IFERROR(INDEX(ADJ!$A$1:$BZ$1000,MATCH(PAYROLL!$D623,ADJ!A$1:A$500,0),MATCH(PAYROLL!DZ$2,ADJ!$2:$2,0)),0)</f>
        <v/>
      </c>
      <c r="EA623">
        <f>IFERROR(INDEX(ADJ!$A$1:$BZ$1000,MATCH(PAYROLL!$D623,ADJ!A$1:A$500,0),MATCH(PAYROLL!EA$2,ADJ!$2:$2,0)),0)</f>
        <v/>
      </c>
      <c r="EB623">
        <f>IFERROR(INDEX(ADJ!$A$1:$BZ$1000,MATCH(PAYROLL!$D623,ADJ!A$1:A$500,0),MATCH(PAYROLL!EB$2,ADJ!$2:$2,0)),0)</f>
        <v/>
      </c>
      <c r="EC623">
        <f>IFERROR(INDEX(ADJ!$A$1:$BZ$1000,MATCH(PAYROLL!$D623,ADJ!A$1:A$500,0),MATCH(PAYROLL!EC$2,ADJ!$2:$2,0)),0)</f>
        <v/>
      </c>
      <c r="ED623">
        <f>IFERROR(INDEX(ADJ!$A$1:$BZ$1000,MATCH(PAYROLL!$D623,ADJ!A$1:A$500,0),MATCH(PAYROLL!ED$2,ADJ!$2:$2,0)),0)</f>
        <v/>
      </c>
      <c r="EE623">
        <f>IFERROR(INDEX(ADJ!$A$1:$BZ$1000,MATCH(PAYROLL!$D623,ADJ!A$1:A$500,0),MATCH(PAYROLL!EE$2,ADJ!$2:$2,0)),0)</f>
        <v/>
      </c>
      <c r="EF623">
        <f>IFERROR(INDEX(ADJ!$A$1:$BZ$1000,MATCH(PAYROLL!$D623,ADJ!A$1:A$500,0),MATCH(PAYROLL!EF$2,ADJ!$2:$2,0)),0)</f>
        <v/>
      </c>
      <c r="EG623">
        <f>IFERROR(INDEX(ADJ!$A$1:$BZ$1000,MATCH(PAYROLL!$D623,ADJ!A$1:A$500,0),MATCH(PAYROLL!EG$2,ADJ!$2:$2,0)),0)</f>
        <v/>
      </c>
      <c r="EH623">
        <f>IFERROR(INDEX(ADJ!$A$1:$BZ$1000,MATCH(PAYROLL!$D623,ADJ!A$1:A$500,0),MATCH(PAYROLL!EH$2,ADJ!$2:$2,0)),0)</f>
        <v/>
      </c>
      <c r="EI623">
        <f>IFERROR(INDEX(ADJ!$A$1:$BZ$1000,MATCH(PAYROLL!D623,ADJ!A$1:A$500,0),MATCH(PAYROLL!EI$2,ADJ!$2:$2,0)),0)</f>
        <v/>
      </c>
      <c r="EJ623">
        <f>IFERROR(INDEX(ADJ!$A$1:$BZ$1000,MATCH(PAYROLL!$D623,ADJ!A$1:A$500,0),MATCH(PAYROLL!EJ$2,ADJ!$2:$2,0)),0)</f>
        <v/>
      </c>
      <c r="EK623">
        <f>SUM(DZ623:EJ623)</f>
        <v/>
      </c>
    </row>
    <row r="624">
      <c r="A624" t="n">
        <v>622</v>
      </c>
      <c r="B624" t="inlineStr">
        <is>
          <t>Nguyễn Văn Ninh</t>
        </is>
      </c>
      <c r="D624" t="inlineStr">
        <is>
          <t>157587-01</t>
        </is>
      </c>
      <c r="S624">
        <f>IFERROR(INDEX(PIS!$A$1:$BZ$1000,MATCH($D624,PIS!C$1:C$500,0),MATCH("Lương CB tháng trước",PIS!$1:$1,0)),0)</f>
        <v/>
      </c>
      <c r="T624">
        <f>IFERROR(INDEX(PIS!$A$1:$BZ$1000,MATCH($D624,PIS!C$1:C$500,0),MATCH("Lương CB hiện tại",PIS!$1:$1,0)),0)</f>
        <v/>
      </c>
      <c r="U624">
        <f>IFERROR(INDEX(PIS!$A$1:$BZ$1000,MATCH($D624,PIS!C$1:C$500,0),MATCH("Lương đóng BHBB",PIS!$1:$1,0)),0)</f>
        <v/>
      </c>
      <c r="V624">
        <f>IFERROR(INDEX(PIS!$A$1:$BZ$1000,MATCH($D624,PIS!C$1:C$500,0),MATCH(V$2,PIS!$2:$2,0)),0)</f>
        <v/>
      </c>
      <c r="W624">
        <f>IFERROR(INDEX(PIS!$A$1:$BZ$1000,MATCH($D624,PIS!C$1:C$500,0),MATCH(W$2,PIS!$2:$2,0)),0)</f>
        <v/>
      </c>
      <c r="X624">
        <f>IFERROR(INDEX(PIS!$A$1:$BZ$1000,MATCH($D624,PIS!C$1:C$500,0),MATCH(X$2,PIS!$2:$2,0)),0)</f>
        <v/>
      </c>
      <c r="Y624">
        <f>IFERROR(INDEX(PIS!$A$1:$BZ$1000,MATCH($D624,PIS!C$1:C$500,0),MATCH(Y$2,PIS!$2:$2,0)),0)</f>
        <v/>
      </c>
      <c r="Z624">
        <f>IFERROR(INDEX(PIS!$A$1:$BZ$1000,MATCH($D624,PIS!C$1:C$500,0),MATCH(Z$2,PIS!$2:$2,0)),0)</f>
        <v/>
      </c>
      <c r="AA624">
        <f>IFERROR(INDEX(PIS!$A$1:$BZ$1000,MATCH($D624,PIS!C$1:C$500,0),MATCH(AA$2,PIS!$2:$2,0)),0)</f>
        <v/>
      </c>
      <c r="AB624">
        <f>IFERROR(INDEX(PIS!$A$1:$BZ$1000,MATCH($D624,PIS!C$1:C$500,0),MATCH(AB$2,PIS!$2:$2,0)),0)</f>
        <v/>
      </c>
      <c r="AC624">
        <f>SUM(V624:AB624)</f>
        <v/>
      </c>
      <c r="AD624">
        <f>IFERROR(INDEX(TIMESHEET!$A$1:$AI$5000,MATCH($D624,TIMESHEET!A$1:A$500,0),MATCH("T100",TIMESHEET!$2:$2,0))-2,0)</f>
        <v/>
      </c>
      <c r="AE624">
        <f>IFERROR(INDEX(TIMESHEET!$A$1:$AI$5000,MATCH($D624,TIMESHEET!A$1:A$500,0),MATCH("T202",TIMESHEET!$2:$2,0)),0)</f>
        <v/>
      </c>
      <c r="AF624">
        <f>IFERROR(INDEX(TIMESHEET!$A$1:$AI$5000,MATCH($D624,TIMESHEET!A$1:A$500,0),MATCH("T302",TIMESHEET!$2:$2,0)),0)</f>
        <v/>
      </c>
      <c r="AG624">
        <f>IFERROR(INDEX(TIMESHEET!$A$1:$AI$5000,MATCH($D624,TIMESHEET!A$1:A$500,0),MATCH("T406",TIMESHEET!$2:$2,0)),0)</f>
        <v/>
      </c>
      <c r="AH624">
        <f>AE624+AG624</f>
        <v/>
      </c>
      <c r="AI624">
        <f>IFERROR(INDEX(TIMESHEET!$A$1:$AI$5000,MATCH($D624,TIMESHEET!A$1:A$500,0),MATCH("T701",TIMESHEET!$2:$2,0)),0)</f>
        <v/>
      </c>
      <c r="AJ624">
        <f>IFERROR(INDEX(TIMESHEET!$A$1:$AI$5000,MATCH($D624,TIMESHEET!B$1:B$500,0),MATCH("T320",TIMESHEET!$2:$2,0)),0)</f>
        <v/>
      </c>
      <c r="AK624">
        <f>IFERROR(IF(LEFT(INDEX(PIS!O$1:O$500,MATCH(D624,PIS!C$1:C$500)),1)="M",T624/AD624*SUM(AE624:AG624),T624*AD624),0)</f>
        <v/>
      </c>
      <c r="AL624">
        <f>IFERROR(INDEX(ADJ!$A$1:$BZ$1000,MATCH(PAYROLL!D624,ADJ!A$1:A$500,0),MATCH(PAYROLL!AL$2,ADJ!$2:$2,0)),0)</f>
        <v/>
      </c>
      <c r="AM624">
        <f>SUM(AK624:AL624)</f>
        <v/>
      </c>
      <c r="AN624">
        <f>IFERROR(ROUND(V624/$AD624*$AH624,0),0)</f>
        <v/>
      </c>
      <c r="AO624">
        <f>IFERROR(ROUND(W624/$AD624*$AH624,0),0)</f>
        <v/>
      </c>
      <c r="AP624">
        <f>IFERROR(ROUND(X624/$AD624*$AE624,0),0)</f>
        <v/>
      </c>
      <c r="AQ624">
        <f>IFERROR(ROUND(Y624/$AD624*$AH624,0),0)</f>
        <v/>
      </c>
      <c r="AR624">
        <f>IFERROR(ROUND(Z624/$AD624*$AH624,0),0)</f>
        <v/>
      </c>
      <c r="AS624">
        <f>IFERROR(ROUND(AA624/$AD624*$AH624,0),0)</f>
        <v/>
      </c>
      <c r="AT624">
        <f>IFERROR(IF((AE624+AF624+AG624)&gt;13,AB624,ROUND(AB624/AD624*AH624,0)),0)</f>
        <v/>
      </c>
      <c r="AU624">
        <f>IFERROR(INDEX(ADJ!$A$1:$BZ$1000,MATCH(PAYROLL!D624,ADJ!A$1:A$500,0),MATCH(PAYROLL!AU$2,ADJ!$2:$2,0)),0)</f>
        <v/>
      </c>
      <c r="AV624">
        <f>ROUND(SUM(AN624:AU624),0)</f>
        <v/>
      </c>
      <c r="AW624">
        <f>IFERROR(INDEX(TIMESHEET!$A$1:$AI$5000,MATCH(PAYROLL!D624,TIMESHEET!A$1:A$500,0),MATCH("T620",TIMESHEET!$2:$2,0)),0)</f>
        <v/>
      </c>
      <c r="AX624">
        <f>IFERROR(INDEX(TIMESHEET!$A$1:$AI$5000,MATCH(PAYROLL!D624,TIMESHEET!A$1:A$500,0),MATCH("T601",TIMESHEET!$2:$2,0)),0)</f>
        <v/>
      </c>
      <c r="AY624">
        <f>IFERROR(INDEX(TIMESHEET!$A$1:$AI$5000,MATCH(PAYROLL!D624,TIMESHEET!A$1:A$500,0),MATCH("T602",TIMESHEET!$2:$2,0)),0)</f>
        <v/>
      </c>
      <c r="AZ624">
        <f>IFERROR(INDEX(TIMESHEET!$A$1:$AI$5000,MATCH(PAYROLL!D624,TIMESHEET!A$1:A$500,0),MATCH("T603",TIMESHEET!$2:$2,0)),0)</f>
        <v/>
      </c>
      <c r="BA624">
        <f>IFERROR(INDEX(TIMESHEET!$A$1:$AI$5000,MATCH(PAYROLL!D624,TIMESHEET!A$1:A$500,0),MATCH("T611",TIMESHEET!$2:$2,0)),0)</f>
        <v/>
      </c>
      <c r="BB624">
        <f>IFERROR(INDEX(TIMESHEET!$A$1:$AI$5000,MATCH(PAYROLL!D624,TIMESHEET!A$1:A$500,0),MATCH("T612",TIMESHEET!$2:$2,0)),0)</f>
        <v/>
      </c>
      <c r="BC624">
        <f>IFERROR(INDEX(TIMESHEET!$A$1:$AI$5000,MATCH(PAYROLL!D624,TIMESHEET!A$1:A$500,0),MATCH("T613",TIMESHEET!$2:$2,0)),0)</f>
        <v/>
      </c>
      <c r="BD624">
        <f>IFERROR(INDEX(TIMESHEET!$A$1:$AI$5000,MATCH(PAYROLL!D624,TIMESHEET!A$1:A$500,0),MATCH("T500",TIMESHEET!$2:$2,0)),0)</f>
        <v/>
      </c>
      <c r="BE624">
        <f>IFERROR(IF(LEFT(INDEX(PIS!O$1:O$500,MATCH(D624,PIS!C$1:C$500)),1)="M",T624/AD624/8*(AW624+AX624*1.5+AY624*2+AZ624*3+BA624*2.1+BB624*2.7+BC624*3.9+BD624*0.3),T624/8*(AW624+AX624*1.5+AY624*2+AZ624*3+BA624*2.1+BB624*2.7+BC624*3.9+BD624*0.3)),0)</f>
        <v/>
      </c>
      <c r="BF624">
        <f>IFERROR(INDEX(ADJ!$A$1:$BZ$1000,MATCH(PAYROLL!$D624,ADJ!A$1:A$500,0),MATCH(PAYROLL!BF$2,ADJ!$2:$2,0)),0)</f>
        <v/>
      </c>
      <c r="BG624">
        <f>IFERROR(INDEX(ADJ!$A$1:$BZ$1000,MATCH(PAYROLL!D624,ADJ!A$1:A$500,0),MATCH(PAYROLL!BG$2,ADJ!$2:$2,0)),0)</f>
        <v/>
      </c>
      <c r="BH624">
        <f>IFERROR(INDEX(ADJ!$A$1:$BZ$1000,MATCH(PAYROLL!D624,ADJ!A$1:A$500,0),MATCH(PAYROLL!BH$2,ADJ!$2:$2,0)),0)</f>
        <v/>
      </c>
      <c r="BI624">
        <f>IFERROR(INDEX(ADJ!$A$1:$BZ$1000,MATCH(PAYROLL!D624,ADJ!A$1:A$500,0),MATCH(PAYROLL!BI$2,ADJ!$2:$2,0)),0)</f>
        <v/>
      </c>
      <c r="BJ624">
        <f>IFERROR(INDEX(ADJ!$A$1:$BZ$1000,MATCH(PAYROLL!D624,ADJ!A$1:A$500,0),MATCH(PAYROLL!BJ$2,ADJ!$2:$2,0)),0)</f>
        <v/>
      </c>
      <c r="BK624">
        <f>SUM(BF624:BJ624)</f>
        <v/>
      </c>
      <c r="BL624">
        <f>IFERROR(INDEX(ADJ!$A$1:$BZ$1000,MATCH(PAYROLL!D624,ADJ!A$1:A$500,0),MATCH(PAYROLL!BL$2,ADJ!$2:$2,0)),0)</f>
        <v/>
      </c>
      <c r="BM624">
        <f>IFERROR(INDEX(ADJ!$A$1:$BZ$1000,MATCH(PAYROLL!D624,ADJ!A$1:A$500,0),MATCH(PAYROLL!BM$2,ADJ!$2:$2,0)),0)</f>
        <v/>
      </c>
      <c r="BN624">
        <f>IFERROR(INDEX(ADJ!$A$1:$BZ$1000,MATCH(PAYROLL!D624,ADJ!A$1:A$500,0),MATCH(PAYROLL!BN$2,ADJ!$2:$2,0)),0)</f>
        <v/>
      </c>
      <c r="BO624">
        <f>IFERROR(INDEX(ADJ!$A$1:$BZ$1000,MATCH(PAYROLL!D624,ADJ!A$1:A$500,0),MATCH(PAYROLL!BO$2,ADJ!$2:$2,0)),0)</f>
        <v/>
      </c>
      <c r="BP624">
        <f>SUM(AM624,AV624,BE624,BK624,BL624:BO624)</f>
        <v/>
      </c>
      <c r="BQ624">
        <f>BO624</f>
        <v/>
      </c>
      <c r="BR624">
        <f>IFERROR(ROUND(IF(LEFT(INDEX(PIS!O$1:O$500,MATCH(D624,PIS!C$1:C$500)),1)="D",T624/8*(BD624*0.3),IF(LEFT(INDEX(PIS!O$1:O$500,MATCH(D624,PIS!C$1:C$500)),1)="H",T624*($BD624*0.3),T624/$AD624/8*($BD624*0.3))),0),0)</f>
        <v/>
      </c>
      <c r="BS624">
        <f>IF(AP624&lt;1,0,MIN(AP624,730000))</f>
        <v/>
      </c>
      <c r="BT624">
        <f>IFERROR(ROUND((BE624-SUM(AW624:BC624)*T624/AD624/8),0)-BR624,0)</f>
        <v/>
      </c>
      <c r="BU624">
        <f>AO624</f>
        <v/>
      </c>
      <c r="BV624">
        <f>SUM(BQ624:BU624)</f>
        <v/>
      </c>
      <c r="BW624">
        <f>BP624-BV624</f>
        <v/>
      </c>
      <c r="BX624">
        <f>IFERROR(IF(RIGHT(INDEX(PIS!O$1:O$500,MATCH(D624,PIS!C$1:C$500)),5)="Gross",MIN(U624+V624,VLOOKUP("R700",TSC!B:C,2,0)*VLOOKUP("R101",TSC!B:C,2,0))*VLOOKUP("R701",TSC!B:C,2,0)%,0),0)</f>
        <v/>
      </c>
      <c r="BY624">
        <f>IFERROR(IF(RIGHT(INDEX(PIS!O$1:O$500,MATCH(D624,PIS!C$1:C$500)),5)="Gross",MIN(U624+V624,VLOOKUP("R700",TSC!B:C,2,0)*VLOOKUP("R101",TSC!B:C,2,0))*VLOOKUP("T704",TSC!B:C,2,0)%,0),0)</f>
        <v/>
      </c>
      <c r="BZ624">
        <f>IFERROR(IF(RIGHT(INDEX(PIS!O$1:O$500,MATCH(D624,PIS!C$1:C$500)),5)="Gross",MIN(U624+V624,VLOOKUP("R700",TSC!B:C,2,0)*VLOOKUP("1",TSC!F:G,2,0))*VLOOKUP("T705",TSC!B:C,2,0)%,0),0)</f>
        <v/>
      </c>
      <c r="CA624">
        <f>IFERROR(INDEX(ADJ!$A$1:$BZ$1000,MATCH(PAYROLL!D624,ADJ!A$1:A$500,0),MATCH(PAYROLL!CA$2,ADJ!$2:$2,0)),0)</f>
        <v/>
      </c>
      <c r="CB624">
        <f>IFERROR(INDEX(ADJ!$A$1:$BZ$1000,MATCH(PAYROLL!D624,ADJ!A$1:A$500,0),MATCH(PAYROLL!CB$2,ADJ!$2:$2,0)),0)</f>
        <v/>
      </c>
      <c r="CC624">
        <f>SUM(BX624:CB624)</f>
        <v/>
      </c>
      <c r="CD624">
        <f>IFERROR(INDEX(PIS!$A$1:$BZ$1000,MATCH(PAYROLL!D624,PIS!C$1:C$500,0),MATCH(PAYROLL!CD$1,PIS!$1:$1,0)),0)</f>
        <v/>
      </c>
      <c r="CE624">
        <f>IFERROR(IF(OR(INDEX(PIS!P$1:P$500,MATCH(D624,PIS!C$1:C$500,0))="LT2",INDEX(PIS!P$1:P$500,MATCH(D624,PIS!C$1:C$500,0))="P10"),0,SUM(CC624,CD624*VLOOKUP("R601",TSC!B:C,2,0),VLOOKUP("R602",TSC!B:C,2,0))),0)</f>
        <v/>
      </c>
      <c r="CF624">
        <f>MAX(BW624-CE624,0)</f>
        <v/>
      </c>
      <c r="CG624">
        <f>IFERROR(IF(OR(RIGHT(INDEX(PIS!P$1:P$500,MATCH(D624,PIS!C$1:C$500)),5)="P10",RIGHT(INDEX(PIS!P$1:P$500,MATCH(D624,PIS!C$1:C$500)),5)="CK"),0,IF(CF624&lt;=5000000,CF624*5%,IF(CF624&lt;=10000000,CF624*10%-250000,IF(CF624&lt;=18000000,CF624*15%-750000,IF(CF624&lt;=32000000,CF624*20%-1650000,IF(CF624&lt;=52000000,CF624*25%-3250000,IF(CF624&lt;=80000000,BH624*30%-5850000,CF624*35%-9850000))))))),0)</f>
        <v/>
      </c>
      <c r="CH624">
        <f>IFERROR(IF(OR(INDEX(PIS!P$1:P$500,MATCH(D624,PIS!C$1:C$500))="LT",INDEX(PIS!P$1:P$500,MATCH(D624,PIS!C$1:C$500))="CK"),0,IF(CF624&lt;2000000,0,CF624*10%)),0)</f>
        <v/>
      </c>
      <c r="CI624">
        <f>IFERROR(INDEX(ADJ!$A$1:$BZ$1000,MATCH(PAYROLL!D624,ADJ!A$1:A$500,0),MATCH(PAYROLL!CI$2,ADJ!$2:$2,0)),0)</f>
        <v/>
      </c>
      <c r="CJ624">
        <f>IFERROR(INDEX(ADJ!$A$1:$BZ$1000,MATCH(PAYROLL!D624,ADJ!A$1:A$500,0),MATCH(PAYROLL!CJ$2,ADJ!$2:$2,0)),0)</f>
        <v/>
      </c>
      <c r="CK624">
        <f>IFERROR(INDEX(ADJ!$A$1:$BZ$1000,MATCH(PAYROLL!D624,ADJ!A$1:A$500,0),MATCH(PAYROLL!CK$2,ADJ!$2:$2,0)),0)</f>
        <v/>
      </c>
      <c r="CL624">
        <f>SUM(CG624:CK624)</f>
        <v/>
      </c>
      <c r="CM624">
        <f>ROUND(SUM(CH624:CK624),0)</f>
        <v/>
      </c>
      <c r="CN624">
        <f>IFERROR(INDEX(CSDA!D$1:D$500,MATCH($CN$2,CSDA!C$1:C$500,0))*INDEX(PIS!V$1:V$500,MATCH(D624,PIS!C$1:C$500))+INDEX(ADJ!$A$1:$BZ$1000,MATCH(PAYROLL!D624,ADJ!A$1:A$500,0),MATCH(PAYROLL!CN$2,ADJ!$2:$2,0)),0)</f>
        <v/>
      </c>
      <c r="CO624">
        <f>IFERROR(INDEX(ADJ!$A$1:$BZ$1000,MATCH(PAYROLL!D624,ADJ!A$1:A$500,0),MATCH(PAYROLL!CO$2,ADJ!$2:$2,0)),0)</f>
        <v/>
      </c>
      <c r="CP624">
        <f>IFERROR(INDEX(ADJ!$A$1:$BZ$1000,MATCH(PAYROLL!D624,ADJ!A$1:A$500,0),MATCH(PAYROLL!CP$2,ADJ!$2:$2,0)),0)</f>
        <v/>
      </c>
      <c r="CQ624">
        <f>BP624-CL624-CI624-CM624-CN624-CO624-CP624-CC624</f>
        <v/>
      </c>
      <c r="CR624">
        <f>IFERROR(IF(RIGHT(INDEX(PIS!O$1:O$500,MATCH(D624,PIS!C$1:C$500,0)),5)="Gross",MIN(U624+V624,VLOOKUP("R700",TSC!B:C,2,0)*VLOOKUP("R101",TSC!B:C,2,0))*(VLOOKUP("T711",TSC!B:C,2,0)+VLOOKUP("T712",TSC!B:C,2,0))%,MIN(T624+V624,VLOOKUP("R700",TSC!B:C,2,0)*VLOOKUP("R101",TSC!B:C,2,0))*(VLOOKUP("T711",TSC!B:C,2,0)+VLOOKUP("T712",TSC!B:C,2,0)+VLOOKUP("R701",TSC!B:C,2,0))%),0)</f>
        <v/>
      </c>
      <c r="CS624">
        <f>IFERROR(IF(RIGHT(INDEX(PIS!O$1:O$500,MATCH(D624,PIS!C$1:C$500,0)),5)="Gross",MIN(U624+V624,VLOOKUP("R700",TSC!B:C,2,0)*VLOOKUP("R101",TSC!B:C,2,0))*(VLOOKUP("T714",TSC!B:C,2,0))%,MIN(T624+V624,VLOOKUP("R700",TSC!B:C,2,0)*VLOOKUP("R101",TSC!B:C,2,0))*(VLOOKUP("T704",TSC!B:C,2,0)+VLOOKUP("T714",TSC!B:C,2,0))%),0)</f>
        <v/>
      </c>
      <c r="CT624">
        <f>IFERROR(IF(RIGHT(INDEX(PIS!O$1:O$500,MATCH(D624,PIS!C$1:C$500,0)),5)="Gross",MIN(U624+V624,VLOOKUP("R700",TSC!B:C,2,0)*VLOOKUP("R101",TSC!B:C,2,0))*VLOOKUP("T705",TSC!B:C,2,0)%,MIN(T624+V624,VLOOKUP("R700",TSC!B:C,2,0)*VLOOKUP("R101",TSC!B:C,2,0))*VLOOKUP("T705",TSC!B:C,2,0)%),0)</f>
        <v/>
      </c>
      <c r="CU624">
        <f>IFERROR(IF(RIGHT(INDEX(PIS!O$1:O$500,MATCH(D624,PIS!C$1:C$500,0)),5)="Gross",MIN(U624+V624,VLOOKUP("R700",TSC!B:C,2,0)*VLOOKUP("R101",TSC!B:C,2,0))*(VLOOKUP("T713",TSC!B:C,2,0))%,MIN(T624+V624,VLOOKUP("R700",TSC!B:C,2,0)*VLOOKUP("R101",TSC!B:C,2,0))*(VLOOKUP("T713",TSC!B:C,2,0))%),0)</f>
        <v/>
      </c>
      <c r="CV624">
        <f>IFERROR(INDEX(ADJ!$A$1:$BZ$1000,MATCH(PAYROLL!D624,ADJ!A$1:A$500,0),MATCH(PAYROLL!CV$2,ADJ!$2:$2,0)),0)</f>
        <v/>
      </c>
      <c r="CW624">
        <f>IFERROR(INDEX(ADJ!$A$1:$BZ$1000,MATCH(PAYROLL!D624,ADJ!A$1:A$500,0),MATCH(PAYROLL!CW$2,ADJ!$2:$2,0)),0)</f>
        <v/>
      </c>
      <c r="CX624">
        <f>SUM(CR624:CW624)</f>
        <v/>
      </c>
      <c r="CY624">
        <f>ROUND(IF(CR624&gt;0,T624+V624*VLOOKUP("R202",TSC!$B$1:$C$500,2,0),0),0)</f>
        <v/>
      </c>
      <c r="CZ624">
        <f>IFERROR(INDEX(CSDA!D$1:D$500,MATCH($CZ$2,CSDA!C$1:C$500,0)),0)</f>
        <v/>
      </c>
      <c r="DA624">
        <f>ROUND(T624*0.7%,0)</f>
        <v/>
      </c>
      <c r="DB624">
        <f>ROUND(T624/12,0)</f>
        <v/>
      </c>
      <c r="DC624">
        <f ref="DC624" t="array">IFERROR(INDEX(CSDA!D$1:D$500,MATCH("Trích giữ"&amp;PAYROLL!DC$2,CSDA!A$1:A$500&amp;CSDA!C$1:C$500,0)),0)</f>
        <v/>
      </c>
      <c r="DD624">
        <f ref="DD624" t="array">IFERROR(INDEX(CSDA!D$1:D$500,MATCH("Trích giữ"&amp;PAYROLL!DD$2,CSDA!A$1:A$500&amp;CSDA!C$1:C$500,0)),0)</f>
        <v/>
      </c>
      <c r="DE624">
        <f ref="DE624" t="array">IFERROR(INDEX(CSDA!D$1:D$500,MATCH("Trích giữ"&amp;PAYROLL!DE$2,CSDA!A$1:A$500&amp;CSDA!C$1:C$500,0)),0)</f>
        <v/>
      </c>
      <c r="DF624">
        <f>IFERROR(INDEX(CSDA!D$1:D$500,MATCH(PAYROLL!DF$2,CSDA!C$1:C$500,0)),0)</f>
        <v/>
      </c>
      <c r="DG624">
        <f ref="DG624" t="array">IFERROR(INDEX(CSDA!D$1:D$500,MATCH("Trích giữ"&amp;PAYROLL!DG$2,CSDA!A$1:A$500&amp;CSDA!C$1:C$500,0)),0)</f>
        <v/>
      </c>
      <c r="DH624">
        <f>ROUND(T624/26,0)</f>
        <v/>
      </c>
      <c r="DI624">
        <f ref="DI624" t="array">IFERROR(INDEX(CSDA!D$1:D$500,MATCH("Trích giữ"&amp;PAYROLL!DI$2,CSDA!A$1:A$500&amp;CSDA!C$1:C$500,0)),0)</f>
        <v/>
      </c>
      <c r="DJ624">
        <f>IF(U624=0,T624*21.5%-BL624,0)</f>
        <v/>
      </c>
      <c r="DK624">
        <f ref="DK624" t="array">IFERROR(INDEX(CSDA!D$1:D$500,MATCH("Trích giữ"&amp;PAYROLL!DK$2,CSDA!A$1:A$500&amp;CSDA!C$1:C$500,0)),0)</f>
        <v/>
      </c>
      <c r="DL624">
        <f>IFERROR(INDEX(CSDA!D$1:D$500,MATCH(PAYROLL!DL$2,CSDA!C$1:C$500,0))/12,0)</f>
        <v/>
      </c>
      <c r="DM624">
        <f>SUM(DB624:DL624)</f>
        <v/>
      </c>
      <c r="DN624">
        <f>IFERROR(INDEX(ADJ!$A$1:$BZ$1000,MATCH(PAYROLL!D624,ADJ!A$1:A$500,0),MATCH(PAYROLL!DN$2,ADJ!$2:$2,0)),0)</f>
        <v/>
      </c>
      <c r="DO624">
        <f>IFERROR(SUM(BP624,DM624:DN624,CX624:DA624)-DT624,0)</f>
        <v/>
      </c>
      <c r="DP624">
        <f ref="DP624" t="array">SUM(BW624*IFERROR(INDEX(CSDA!D$1:D$500,MATCH(BW$2,CSDA!C$1:C$500,0)),0)%,CX624*IFERROR(INDEX(CSDA!D$1:D$500,MATCH(CX$2,CSDA!C$1:C$500,0)),0)%,DA624*IFERROR(INDEX(CSDA!D$1:D$500,MATCH(DA$2,CSDA!C$1:C$500,0)),0)%,DB624*IFERROR(INDEX(CSDA!D$1:D$500,MATCH(DB$2,CSDA!C$1:C$500,0)),0)%,DF624*IFERROR(INDEX(CSDA!D$1:D$500,MATCH("Phí dịch vụ"&amp;PAYROLL!DF$2,CSDA!A$1:A$500&amp;CSDA!C$1:C$500,0)),0)%,DC624*IFERROR(INDEX(CSDA!D$1:D$500,MATCH("Phí dịch vụ"&amp;PAYROLL!DC$2,CSDA!A$1:A$500&amp;CSDA!C$1:C$500,0)),0)%,DH624*IFERROR(INDEX(CSDA!D$1:D$500,MATCH("Phí dịch vụ"&amp;PAYROLL!DH$2,CSDA!A$1:A$500&amp;CSDA!C$1:C$500,0)),0)%,DJ624*IFERROR(INDEX(CSDA!D$1:D$500,MATCH("Phí dịch vụ"&amp;PAYROLL!DJ$2,CSDA!A$1:A$500&amp;CSDA!C$1:C$500,0)),0)%,BN624*IFERROR(INDEX(CSDA!D$1:D$500,MATCH(BN$2,CSDA!C$1:C$500,0)),0)%)-BN624*7%</f>
        <v/>
      </c>
      <c r="DQ624">
        <f>IFERROR(INDEX(ADJ!$A$1:$BZ$1000,MATCH(PAYROLL!D624,ADJ!A$1:A$500,0),MATCH(PAYROLL!DQ$2,ADJ!$2:$2,0)),0)</f>
        <v/>
      </c>
      <c r="DR624">
        <f>IFERROR(INDEX(ADJ!$A$1:$BZ$1000,MATCH(PAYROLL!D624,ADJ!A$1:A$500,0),MATCH(PAYROLL!DR$2,ADJ!$2:$2,0)),0)</f>
        <v/>
      </c>
      <c r="DS624">
        <f>SUM(DP624:DR624)</f>
        <v/>
      </c>
      <c r="DT624">
        <f>EK624</f>
        <v/>
      </c>
      <c r="DU624">
        <f>SUM(DO624:DR624)</f>
        <v/>
      </c>
      <c r="DV624">
        <f>ROUND(DU624*0.1,0)</f>
        <v/>
      </c>
      <c r="DW624">
        <f>DU624+DV624</f>
        <v/>
      </c>
      <c r="DZ624">
        <f>IFERROR(INDEX(ADJ!$A$1:$BZ$1000,MATCH(PAYROLL!$D624,ADJ!A$1:A$500,0),MATCH(PAYROLL!DZ$2,ADJ!$2:$2,0)),0)</f>
        <v/>
      </c>
      <c r="EA624">
        <f>IFERROR(INDEX(ADJ!$A$1:$BZ$1000,MATCH(PAYROLL!$D624,ADJ!A$1:A$500,0),MATCH(PAYROLL!EA$2,ADJ!$2:$2,0)),0)</f>
        <v/>
      </c>
      <c r="EB624">
        <f>IFERROR(INDEX(ADJ!$A$1:$BZ$1000,MATCH(PAYROLL!$D624,ADJ!A$1:A$500,0),MATCH(PAYROLL!EB$2,ADJ!$2:$2,0)),0)</f>
        <v/>
      </c>
      <c r="EC624">
        <f>IFERROR(INDEX(ADJ!$A$1:$BZ$1000,MATCH(PAYROLL!$D624,ADJ!A$1:A$500,0),MATCH(PAYROLL!EC$2,ADJ!$2:$2,0)),0)</f>
        <v/>
      </c>
      <c r="ED624">
        <f>IFERROR(INDEX(ADJ!$A$1:$BZ$1000,MATCH(PAYROLL!$D624,ADJ!A$1:A$500,0),MATCH(PAYROLL!ED$2,ADJ!$2:$2,0)),0)</f>
        <v/>
      </c>
      <c r="EE624">
        <f>IFERROR(INDEX(ADJ!$A$1:$BZ$1000,MATCH(PAYROLL!$D624,ADJ!A$1:A$500,0),MATCH(PAYROLL!EE$2,ADJ!$2:$2,0)),0)</f>
        <v/>
      </c>
      <c r="EF624">
        <f>IFERROR(INDEX(ADJ!$A$1:$BZ$1000,MATCH(PAYROLL!$D624,ADJ!A$1:A$500,0),MATCH(PAYROLL!EF$2,ADJ!$2:$2,0)),0)</f>
        <v/>
      </c>
      <c r="EG624">
        <f>IFERROR(INDEX(ADJ!$A$1:$BZ$1000,MATCH(PAYROLL!$D624,ADJ!A$1:A$500,0),MATCH(PAYROLL!EG$2,ADJ!$2:$2,0)),0)</f>
        <v/>
      </c>
      <c r="EH624">
        <f>IFERROR(INDEX(ADJ!$A$1:$BZ$1000,MATCH(PAYROLL!$D624,ADJ!A$1:A$500,0),MATCH(PAYROLL!EH$2,ADJ!$2:$2,0)),0)</f>
        <v/>
      </c>
      <c r="EI624">
        <f>IFERROR(INDEX(ADJ!$A$1:$BZ$1000,MATCH(PAYROLL!D624,ADJ!A$1:A$500,0),MATCH(PAYROLL!EI$2,ADJ!$2:$2,0)),0)</f>
        <v/>
      </c>
      <c r="EJ624">
        <f>IFERROR(INDEX(ADJ!$A$1:$BZ$1000,MATCH(PAYROLL!$D624,ADJ!A$1:A$500,0),MATCH(PAYROLL!EJ$2,ADJ!$2:$2,0)),0)</f>
        <v/>
      </c>
      <c r="EK624">
        <f>SUM(DZ624:EJ624)</f>
        <v/>
      </c>
    </row>
    <row r="625">
      <c r="A625" t="n">
        <v>623</v>
      </c>
      <c r="B625" t="inlineStr">
        <is>
          <t>Nguyễn Văn Quảng</t>
        </is>
      </c>
      <c r="D625" t="inlineStr">
        <is>
          <t>157020-01</t>
        </is>
      </c>
      <c r="S625">
        <f>IFERROR(INDEX(PIS!$A$1:$BZ$1000,MATCH($D625,PIS!C$1:C$500,0),MATCH("Lương CB tháng trước",PIS!$1:$1,0)),0)</f>
        <v/>
      </c>
      <c r="T625">
        <f>IFERROR(INDEX(PIS!$A$1:$BZ$1000,MATCH($D625,PIS!C$1:C$500,0),MATCH("Lương CB hiện tại",PIS!$1:$1,0)),0)</f>
        <v/>
      </c>
      <c r="U625">
        <f>IFERROR(INDEX(PIS!$A$1:$BZ$1000,MATCH($D625,PIS!C$1:C$500,0),MATCH("Lương đóng BHBB",PIS!$1:$1,0)),0)</f>
        <v/>
      </c>
      <c r="V625">
        <f>IFERROR(INDEX(PIS!$A$1:$BZ$1000,MATCH($D625,PIS!C$1:C$500,0),MATCH(V$2,PIS!$2:$2,0)),0)</f>
        <v/>
      </c>
      <c r="W625">
        <f>IFERROR(INDEX(PIS!$A$1:$BZ$1000,MATCH($D625,PIS!C$1:C$500,0),MATCH(W$2,PIS!$2:$2,0)),0)</f>
        <v/>
      </c>
      <c r="X625">
        <f>IFERROR(INDEX(PIS!$A$1:$BZ$1000,MATCH($D625,PIS!C$1:C$500,0),MATCH(X$2,PIS!$2:$2,0)),0)</f>
        <v/>
      </c>
      <c r="Y625">
        <f>IFERROR(INDEX(PIS!$A$1:$BZ$1000,MATCH($D625,PIS!C$1:C$500,0),MATCH(Y$2,PIS!$2:$2,0)),0)</f>
        <v/>
      </c>
      <c r="Z625">
        <f>IFERROR(INDEX(PIS!$A$1:$BZ$1000,MATCH($D625,PIS!C$1:C$500,0),MATCH(Z$2,PIS!$2:$2,0)),0)</f>
        <v/>
      </c>
      <c r="AA625">
        <f>IFERROR(INDEX(PIS!$A$1:$BZ$1000,MATCH($D625,PIS!C$1:C$500,0),MATCH(AA$2,PIS!$2:$2,0)),0)</f>
        <v/>
      </c>
      <c r="AB625">
        <f>IFERROR(INDEX(PIS!$A$1:$BZ$1000,MATCH($D625,PIS!C$1:C$500,0),MATCH(AB$2,PIS!$2:$2,0)),0)</f>
        <v/>
      </c>
      <c r="AC625">
        <f>SUM(V625:AB625)</f>
        <v/>
      </c>
      <c r="AD625">
        <f>IFERROR(INDEX(TIMESHEET!$A$1:$AI$5000,MATCH($D625,TIMESHEET!A$1:A$500,0),MATCH("T100",TIMESHEET!$2:$2,0))-2,0)</f>
        <v/>
      </c>
      <c r="AE625">
        <f>IFERROR(INDEX(TIMESHEET!$A$1:$AI$5000,MATCH($D625,TIMESHEET!A$1:A$500,0),MATCH("T202",TIMESHEET!$2:$2,0)),0)</f>
        <v/>
      </c>
      <c r="AF625">
        <f>IFERROR(INDEX(TIMESHEET!$A$1:$AI$5000,MATCH($D625,TIMESHEET!A$1:A$500,0),MATCH("T302",TIMESHEET!$2:$2,0)),0)</f>
        <v/>
      </c>
      <c r="AG625">
        <f>IFERROR(INDEX(TIMESHEET!$A$1:$AI$5000,MATCH($D625,TIMESHEET!A$1:A$500,0),MATCH("T406",TIMESHEET!$2:$2,0)),0)</f>
        <v/>
      </c>
      <c r="AH625">
        <f>AE625+AG625</f>
        <v/>
      </c>
      <c r="AI625">
        <f>IFERROR(INDEX(TIMESHEET!$A$1:$AI$5000,MATCH($D625,TIMESHEET!A$1:A$500,0),MATCH("T701",TIMESHEET!$2:$2,0)),0)</f>
        <v/>
      </c>
      <c r="AJ625">
        <f>IFERROR(INDEX(TIMESHEET!$A$1:$AI$5000,MATCH($D625,TIMESHEET!B$1:B$500,0),MATCH("T320",TIMESHEET!$2:$2,0)),0)</f>
        <v/>
      </c>
      <c r="AK625">
        <f>IFERROR(IF(LEFT(INDEX(PIS!O$1:O$500,MATCH(D625,PIS!C$1:C$500)),1)="M",T625/AD625*SUM(AE625:AG625),T625*AD625),0)</f>
        <v/>
      </c>
      <c r="AL625">
        <f>IFERROR(INDEX(ADJ!$A$1:$BZ$1000,MATCH(PAYROLL!D625,ADJ!A$1:A$500,0),MATCH(PAYROLL!AL$2,ADJ!$2:$2,0)),0)</f>
        <v/>
      </c>
      <c r="AM625">
        <f>SUM(AK625:AL625)</f>
        <v/>
      </c>
      <c r="AN625">
        <f>IFERROR(ROUND(V625/$AD625*$AH625,0),0)</f>
        <v/>
      </c>
      <c r="AO625">
        <f>IFERROR(ROUND(W625/$AD625*$AH625,0),0)</f>
        <v/>
      </c>
      <c r="AP625">
        <f>IFERROR(ROUND(X625/$AD625*$AE625,0),0)</f>
        <v/>
      </c>
      <c r="AQ625">
        <f>IFERROR(ROUND(Y625/$AD625*$AH625,0),0)</f>
        <v/>
      </c>
      <c r="AR625">
        <f>IFERROR(ROUND(Z625/$AD625*$AH625,0),0)</f>
        <v/>
      </c>
      <c r="AS625">
        <f>IFERROR(ROUND(AA625/$AD625*$AH625,0),0)</f>
        <v/>
      </c>
      <c r="AT625">
        <f>IFERROR(IF((AE625+AF625+AG625)&gt;13,AB625,ROUND(AB625/AD625*AH625,0)),0)</f>
        <v/>
      </c>
      <c r="AU625">
        <f>IFERROR(INDEX(ADJ!$A$1:$BZ$1000,MATCH(PAYROLL!D625,ADJ!A$1:A$500,0),MATCH(PAYROLL!AU$2,ADJ!$2:$2,0)),0)</f>
        <v/>
      </c>
      <c r="AV625">
        <f>ROUND(SUM(AN625:AU625),0)</f>
        <v/>
      </c>
      <c r="AW625">
        <f>IFERROR(INDEX(TIMESHEET!$A$1:$AI$5000,MATCH(PAYROLL!D625,TIMESHEET!A$1:A$500,0),MATCH("T620",TIMESHEET!$2:$2,0)),0)</f>
        <v/>
      </c>
      <c r="AX625">
        <f>IFERROR(INDEX(TIMESHEET!$A$1:$AI$5000,MATCH(PAYROLL!D625,TIMESHEET!A$1:A$500,0),MATCH("T601",TIMESHEET!$2:$2,0)),0)</f>
        <v/>
      </c>
      <c r="AY625">
        <f>IFERROR(INDEX(TIMESHEET!$A$1:$AI$5000,MATCH(PAYROLL!D625,TIMESHEET!A$1:A$500,0),MATCH("T602",TIMESHEET!$2:$2,0)),0)</f>
        <v/>
      </c>
      <c r="AZ625">
        <f>IFERROR(INDEX(TIMESHEET!$A$1:$AI$5000,MATCH(PAYROLL!D625,TIMESHEET!A$1:A$500,0),MATCH("T603",TIMESHEET!$2:$2,0)),0)</f>
        <v/>
      </c>
      <c r="BA625">
        <f>IFERROR(INDEX(TIMESHEET!$A$1:$AI$5000,MATCH(PAYROLL!D625,TIMESHEET!A$1:A$500,0),MATCH("T611",TIMESHEET!$2:$2,0)),0)</f>
        <v/>
      </c>
      <c r="BB625">
        <f>IFERROR(INDEX(TIMESHEET!$A$1:$AI$5000,MATCH(PAYROLL!D625,TIMESHEET!A$1:A$500,0),MATCH("T612",TIMESHEET!$2:$2,0)),0)</f>
        <v/>
      </c>
      <c r="BC625">
        <f>IFERROR(INDEX(TIMESHEET!$A$1:$AI$5000,MATCH(PAYROLL!D625,TIMESHEET!A$1:A$500,0),MATCH("T613",TIMESHEET!$2:$2,0)),0)</f>
        <v/>
      </c>
      <c r="BD625">
        <f>IFERROR(INDEX(TIMESHEET!$A$1:$AI$5000,MATCH(PAYROLL!D625,TIMESHEET!A$1:A$500,0),MATCH("T500",TIMESHEET!$2:$2,0)),0)</f>
        <v/>
      </c>
      <c r="BE625">
        <f>IFERROR(IF(LEFT(INDEX(PIS!O$1:O$500,MATCH(D625,PIS!C$1:C$500)),1)="M",T625/AD625/8*(AW625+AX625*1.5+AY625*2+AZ625*3+BA625*2.1+BB625*2.7+BC625*3.9+BD625*0.3),T625/8*(AW625+AX625*1.5+AY625*2+AZ625*3+BA625*2.1+BB625*2.7+BC625*3.9+BD625*0.3)),0)</f>
        <v/>
      </c>
      <c r="BF625">
        <f>IFERROR(INDEX(ADJ!$A$1:$BZ$1000,MATCH(PAYROLL!$D625,ADJ!A$1:A$500,0),MATCH(PAYROLL!BF$2,ADJ!$2:$2,0)),0)</f>
        <v/>
      </c>
      <c r="BG625">
        <f>IFERROR(INDEX(ADJ!$A$1:$BZ$1000,MATCH(PAYROLL!D625,ADJ!A$1:A$500,0),MATCH(PAYROLL!BG$2,ADJ!$2:$2,0)),0)</f>
        <v/>
      </c>
      <c r="BH625">
        <f>IFERROR(INDEX(ADJ!$A$1:$BZ$1000,MATCH(PAYROLL!D625,ADJ!A$1:A$500,0),MATCH(PAYROLL!BH$2,ADJ!$2:$2,0)),0)</f>
        <v/>
      </c>
      <c r="BI625">
        <f>IFERROR(INDEX(ADJ!$A$1:$BZ$1000,MATCH(PAYROLL!D625,ADJ!A$1:A$500,0),MATCH(PAYROLL!BI$2,ADJ!$2:$2,0)),0)</f>
        <v/>
      </c>
      <c r="BJ625">
        <f>IFERROR(INDEX(ADJ!$A$1:$BZ$1000,MATCH(PAYROLL!D625,ADJ!A$1:A$500,0),MATCH(PAYROLL!BJ$2,ADJ!$2:$2,0)),0)</f>
        <v/>
      </c>
      <c r="BK625">
        <f>SUM(BF625:BJ625)</f>
        <v/>
      </c>
      <c r="BL625">
        <f>IFERROR(INDEX(ADJ!$A$1:$BZ$1000,MATCH(PAYROLL!D625,ADJ!A$1:A$500,0),MATCH(PAYROLL!BL$2,ADJ!$2:$2,0)),0)</f>
        <v/>
      </c>
      <c r="BM625">
        <f>IFERROR(INDEX(ADJ!$A$1:$BZ$1000,MATCH(PAYROLL!D625,ADJ!A$1:A$500,0),MATCH(PAYROLL!BM$2,ADJ!$2:$2,0)),0)</f>
        <v/>
      </c>
      <c r="BN625">
        <f>IFERROR(INDEX(ADJ!$A$1:$BZ$1000,MATCH(PAYROLL!D625,ADJ!A$1:A$500,0),MATCH(PAYROLL!BN$2,ADJ!$2:$2,0)),0)</f>
        <v/>
      </c>
      <c r="BO625">
        <f>IFERROR(INDEX(ADJ!$A$1:$BZ$1000,MATCH(PAYROLL!D625,ADJ!A$1:A$500,0),MATCH(PAYROLL!BO$2,ADJ!$2:$2,0)),0)</f>
        <v/>
      </c>
      <c r="BP625">
        <f>SUM(AM625,AV625,BE625,BK625,BL625:BO625)</f>
        <v/>
      </c>
      <c r="BQ625">
        <f>BO625</f>
        <v/>
      </c>
      <c r="BR625">
        <f>IFERROR(ROUND(IF(LEFT(INDEX(PIS!O$1:O$500,MATCH(D625,PIS!C$1:C$500)),1)="D",T625/8*(BD625*0.3),IF(LEFT(INDEX(PIS!O$1:O$500,MATCH(D625,PIS!C$1:C$500)),1)="H",T625*($BD625*0.3),T625/$AD625/8*($BD625*0.3))),0),0)</f>
        <v/>
      </c>
      <c r="BS625">
        <f>IF(AP625&lt;1,0,MIN(AP625,730000))</f>
        <v/>
      </c>
      <c r="BT625">
        <f>IFERROR(ROUND((BE625-SUM(AW625:BC625)*T625/AD625/8),0)-BR625,0)</f>
        <v/>
      </c>
      <c r="BU625">
        <f>AO625</f>
        <v/>
      </c>
      <c r="BV625">
        <f>SUM(BQ625:BU625)</f>
        <v/>
      </c>
      <c r="BW625">
        <f>BP625-BV625</f>
        <v/>
      </c>
      <c r="BX625">
        <f>IFERROR(IF(RIGHT(INDEX(PIS!O$1:O$500,MATCH(D625,PIS!C$1:C$500)),5)="Gross",MIN(U625+V625,VLOOKUP("R700",TSC!B:C,2,0)*VLOOKUP("R101",TSC!B:C,2,0))*VLOOKUP("R701",TSC!B:C,2,0)%,0),0)</f>
        <v/>
      </c>
      <c r="BY625">
        <f>IFERROR(IF(RIGHT(INDEX(PIS!O$1:O$500,MATCH(D625,PIS!C$1:C$500)),5)="Gross",MIN(U625+V625,VLOOKUP("R700",TSC!B:C,2,0)*VLOOKUP("R101",TSC!B:C,2,0))*VLOOKUP("T704",TSC!B:C,2,0)%,0),0)</f>
        <v/>
      </c>
      <c r="BZ625">
        <f>IFERROR(IF(RIGHT(INDEX(PIS!O$1:O$500,MATCH(D625,PIS!C$1:C$500)),5)="Gross",MIN(U625+V625,VLOOKUP("R700",TSC!B:C,2,0)*VLOOKUP("1",TSC!F:G,2,0))*VLOOKUP("T705",TSC!B:C,2,0)%,0),0)</f>
        <v/>
      </c>
      <c r="CA625">
        <f>IFERROR(INDEX(ADJ!$A$1:$BZ$1000,MATCH(PAYROLL!D625,ADJ!A$1:A$500,0),MATCH(PAYROLL!CA$2,ADJ!$2:$2,0)),0)</f>
        <v/>
      </c>
      <c r="CB625">
        <f>IFERROR(INDEX(ADJ!$A$1:$BZ$1000,MATCH(PAYROLL!D625,ADJ!A$1:A$500,0),MATCH(PAYROLL!CB$2,ADJ!$2:$2,0)),0)</f>
        <v/>
      </c>
      <c r="CC625">
        <f>SUM(BX625:CB625)</f>
        <v/>
      </c>
      <c r="CD625">
        <f>IFERROR(INDEX(PIS!$A$1:$BZ$1000,MATCH(PAYROLL!D625,PIS!C$1:C$500,0),MATCH(PAYROLL!CD$1,PIS!$1:$1,0)),0)</f>
        <v/>
      </c>
      <c r="CE625">
        <f>IFERROR(IF(OR(INDEX(PIS!P$1:P$500,MATCH(D625,PIS!C$1:C$500,0))="LT2",INDEX(PIS!P$1:P$500,MATCH(D625,PIS!C$1:C$500,0))="P10"),0,SUM(CC625,CD625*VLOOKUP("R601",TSC!B:C,2,0),VLOOKUP("R602",TSC!B:C,2,0))),0)</f>
        <v/>
      </c>
      <c r="CF625">
        <f>MAX(BW625-CE625,0)</f>
        <v/>
      </c>
      <c r="CG625">
        <f>IFERROR(IF(OR(RIGHT(INDEX(PIS!P$1:P$500,MATCH(D625,PIS!C$1:C$500)),5)="P10",RIGHT(INDEX(PIS!P$1:P$500,MATCH(D625,PIS!C$1:C$500)),5)="CK"),0,IF(CF625&lt;=5000000,CF625*5%,IF(CF625&lt;=10000000,CF625*10%-250000,IF(CF625&lt;=18000000,CF625*15%-750000,IF(CF625&lt;=32000000,CF625*20%-1650000,IF(CF625&lt;=52000000,CF625*25%-3250000,IF(CF625&lt;=80000000,BH625*30%-5850000,CF625*35%-9850000))))))),0)</f>
        <v/>
      </c>
      <c r="CH625">
        <f>IFERROR(IF(OR(INDEX(PIS!P$1:P$500,MATCH(D625,PIS!C$1:C$500))="LT",INDEX(PIS!P$1:P$500,MATCH(D625,PIS!C$1:C$500))="CK"),0,IF(CF625&lt;2000000,0,CF625*10%)),0)</f>
        <v/>
      </c>
      <c r="CI625">
        <f>IFERROR(INDEX(ADJ!$A$1:$BZ$1000,MATCH(PAYROLL!D625,ADJ!A$1:A$500,0),MATCH(PAYROLL!CI$2,ADJ!$2:$2,0)),0)</f>
        <v/>
      </c>
      <c r="CJ625">
        <f>IFERROR(INDEX(ADJ!$A$1:$BZ$1000,MATCH(PAYROLL!D625,ADJ!A$1:A$500,0),MATCH(PAYROLL!CJ$2,ADJ!$2:$2,0)),0)</f>
        <v/>
      </c>
      <c r="CK625">
        <f>IFERROR(INDEX(ADJ!$A$1:$BZ$1000,MATCH(PAYROLL!D625,ADJ!A$1:A$500,0),MATCH(PAYROLL!CK$2,ADJ!$2:$2,0)),0)</f>
        <v/>
      </c>
      <c r="CL625">
        <f>SUM(CG625:CK625)</f>
        <v/>
      </c>
      <c r="CM625">
        <f>ROUND(SUM(CH625:CK625),0)</f>
        <v/>
      </c>
      <c r="CN625">
        <f>IFERROR(INDEX(CSDA!D$1:D$500,MATCH($CN$2,CSDA!C$1:C$500,0))*INDEX(PIS!V$1:V$500,MATCH(D625,PIS!C$1:C$500))+INDEX(ADJ!$A$1:$BZ$1000,MATCH(PAYROLL!D625,ADJ!A$1:A$500,0),MATCH(PAYROLL!CN$2,ADJ!$2:$2,0)),0)</f>
        <v/>
      </c>
      <c r="CO625">
        <f>IFERROR(INDEX(ADJ!$A$1:$BZ$1000,MATCH(PAYROLL!D625,ADJ!A$1:A$500,0),MATCH(PAYROLL!CO$2,ADJ!$2:$2,0)),0)</f>
        <v/>
      </c>
      <c r="CP625">
        <f>IFERROR(INDEX(ADJ!$A$1:$BZ$1000,MATCH(PAYROLL!D625,ADJ!A$1:A$500,0),MATCH(PAYROLL!CP$2,ADJ!$2:$2,0)),0)</f>
        <v/>
      </c>
      <c r="CQ625">
        <f>BP625-CL625-CI625-CM625-CN625-CO625-CP625-CC625</f>
        <v/>
      </c>
      <c r="CR625">
        <f>IFERROR(IF(RIGHT(INDEX(PIS!O$1:O$500,MATCH(D625,PIS!C$1:C$500,0)),5)="Gross",MIN(U625+V625,VLOOKUP("R700",TSC!B:C,2,0)*VLOOKUP("R101",TSC!B:C,2,0))*(VLOOKUP("T711",TSC!B:C,2,0)+VLOOKUP("T712",TSC!B:C,2,0))%,MIN(T625+V625,VLOOKUP("R700",TSC!B:C,2,0)*VLOOKUP("R101",TSC!B:C,2,0))*(VLOOKUP("T711",TSC!B:C,2,0)+VLOOKUP("T712",TSC!B:C,2,0)+VLOOKUP("R701",TSC!B:C,2,0))%),0)</f>
        <v/>
      </c>
      <c r="CS625">
        <f>IFERROR(IF(RIGHT(INDEX(PIS!O$1:O$500,MATCH(D625,PIS!C$1:C$500,0)),5)="Gross",MIN(U625+V625,VLOOKUP("R700",TSC!B:C,2,0)*VLOOKUP("R101",TSC!B:C,2,0))*(VLOOKUP("T714",TSC!B:C,2,0))%,MIN(T625+V625,VLOOKUP("R700",TSC!B:C,2,0)*VLOOKUP("R101",TSC!B:C,2,0))*(VLOOKUP("T704",TSC!B:C,2,0)+VLOOKUP("T714",TSC!B:C,2,0))%),0)</f>
        <v/>
      </c>
      <c r="CT625">
        <f>IFERROR(IF(RIGHT(INDEX(PIS!O$1:O$500,MATCH(D625,PIS!C$1:C$500,0)),5)="Gross",MIN(U625+V625,VLOOKUP("R700",TSC!B:C,2,0)*VLOOKUP("R101",TSC!B:C,2,0))*VLOOKUP("T705",TSC!B:C,2,0)%,MIN(T625+V625,VLOOKUP("R700",TSC!B:C,2,0)*VLOOKUP("R101",TSC!B:C,2,0))*VLOOKUP("T705",TSC!B:C,2,0)%),0)</f>
        <v/>
      </c>
      <c r="CU625">
        <f>IFERROR(IF(RIGHT(INDEX(PIS!O$1:O$500,MATCH(D625,PIS!C$1:C$500,0)),5)="Gross",MIN(U625+V625,VLOOKUP("R700",TSC!B:C,2,0)*VLOOKUP("R101",TSC!B:C,2,0))*(VLOOKUP("T713",TSC!B:C,2,0))%,MIN(T625+V625,VLOOKUP("R700",TSC!B:C,2,0)*VLOOKUP("R101",TSC!B:C,2,0))*(VLOOKUP("T713",TSC!B:C,2,0))%),0)</f>
        <v/>
      </c>
      <c r="CV625">
        <f>IFERROR(INDEX(ADJ!$A$1:$BZ$1000,MATCH(PAYROLL!D625,ADJ!A$1:A$500,0),MATCH(PAYROLL!CV$2,ADJ!$2:$2,0)),0)</f>
        <v/>
      </c>
      <c r="CW625">
        <f>IFERROR(INDEX(ADJ!$A$1:$BZ$1000,MATCH(PAYROLL!D625,ADJ!A$1:A$500,0),MATCH(PAYROLL!CW$2,ADJ!$2:$2,0)),0)</f>
        <v/>
      </c>
      <c r="CX625">
        <f>SUM(CR625:CW625)</f>
        <v/>
      </c>
      <c r="CY625">
        <f>ROUND(IF(CR625&gt;0,T625+V625*VLOOKUP("R202",TSC!$B$1:$C$500,2,0),0),0)</f>
        <v/>
      </c>
      <c r="CZ625">
        <f>IFERROR(INDEX(CSDA!D$1:D$500,MATCH($CZ$2,CSDA!C$1:C$500,0)),0)</f>
        <v/>
      </c>
      <c r="DA625">
        <f>ROUND(T625*0.7%,0)</f>
        <v/>
      </c>
      <c r="DB625">
        <f>ROUND(T625/12,0)</f>
        <v/>
      </c>
      <c r="DC625">
        <f ref="DC625" t="array">IFERROR(INDEX(CSDA!D$1:D$500,MATCH("Trích giữ"&amp;PAYROLL!DC$2,CSDA!A$1:A$500&amp;CSDA!C$1:C$500,0)),0)</f>
        <v/>
      </c>
      <c r="DD625">
        <f ref="DD625" t="array">IFERROR(INDEX(CSDA!D$1:D$500,MATCH("Trích giữ"&amp;PAYROLL!DD$2,CSDA!A$1:A$500&amp;CSDA!C$1:C$500,0)),0)</f>
        <v/>
      </c>
      <c r="DE625">
        <f ref="DE625" t="array">IFERROR(INDEX(CSDA!D$1:D$500,MATCH("Trích giữ"&amp;PAYROLL!DE$2,CSDA!A$1:A$500&amp;CSDA!C$1:C$500,0)),0)</f>
        <v/>
      </c>
      <c r="DF625">
        <f>IFERROR(INDEX(CSDA!D$1:D$500,MATCH(PAYROLL!DF$2,CSDA!C$1:C$500,0)),0)</f>
        <v/>
      </c>
      <c r="DG625">
        <f ref="DG625" t="array">IFERROR(INDEX(CSDA!D$1:D$500,MATCH("Trích giữ"&amp;PAYROLL!DG$2,CSDA!A$1:A$500&amp;CSDA!C$1:C$500,0)),0)</f>
        <v/>
      </c>
      <c r="DH625">
        <f>ROUND(T625/26,0)</f>
        <v/>
      </c>
      <c r="DI625">
        <f ref="DI625" t="array">IFERROR(INDEX(CSDA!D$1:D$500,MATCH("Trích giữ"&amp;PAYROLL!DI$2,CSDA!A$1:A$500&amp;CSDA!C$1:C$500,0)),0)</f>
        <v/>
      </c>
      <c r="DJ625">
        <f>IF(U625=0,T625*21.5%-BL625,0)</f>
        <v/>
      </c>
      <c r="DK625">
        <f ref="DK625" t="array">IFERROR(INDEX(CSDA!D$1:D$500,MATCH("Trích giữ"&amp;PAYROLL!DK$2,CSDA!A$1:A$500&amp;CSDA!C$1:C$500,0)),0)</f>
        <v/>
      </c>
      <c r="DL625">
        <f>IFERROR(INDEX(CSDA!D$1:D$500,MATCH(PAYROLL!DL$2,CSDA!C$1:C$500,0))/12,0)</f>
        <v/>
      </c>
      <c r="DM625">
        <f>SUM(DB625:DL625)</f>
        <v/>
      </c>
      <c r="DN625">
        <f>IFERROR(INDEX(ADJ!$A$1:$BZ$1000,MATCH(PAYROLL!D625,ADJ!A$1:A$500,0),MATCH(PAYROLL!DN$2,ADJ!$2:$2,0)),0)</f>
        <v/>
      </c>
      <c r="DO625">
        <f>IFERROR(SUM(BP625,DM625:DN625,CX625:DA625)-DT625,0)</f>
        <v/>
      </c>
      <c r="DP625">
        <f ref="DP625" t="array">SUM(BW625*IFERROR(INDEX(CSDA!D$1:D$500,MATCH(BW$2,CSDA!C$1:C$500,0)),0)%,CX625*IFERROR(INDEX(CSDA!D$1:D$500,MATCH(CX$2,CSDA!C$1:C$500,0)),0)%,DA625*IFERROR(INDEX(CSDA!D$1:D$500,MATCH(DA$2,CSDA!C$1:C$500,0)),0)%,DB625*IFERROR(INDEX(CSDA!D$1:D$500,MATCH(DB$2,CSDA!C$1:C$500,0)),0)%,DF625*IFERROR(INDEX(CSDA!D$1:D$500,MATCH("Phí dịch vụ"&amp;PAYROLL!DF$2,CSDA!A$1:A$500&amp;CSDA!C$1:C$500,0)),0)%,DC625*IFERROR(INDEX(CSDA!D$1:D$500,MATCH("Phí dịch vụ"&amp;PAYROLL!DC$2,CSDA!A$1:A$500&amp;CSDA!C$1:C$500,0)),0)%,DH625*IFERROR(INDEX(CSDA!D$1:D$500,MATCH("Phí dịch vụ"&amp;PAYROLL!DH$2,CSDA!A$1:A$500&amp;CSDA!C$1:C$500,0)),0)%,DJ625*IFERROR(INDEX(CSDA!D$1:D$500,MATCH("Phí dịch vụ"&amp;PAYROLL!DJ$2,CSDA!A$1:A$500&amp;CSDA!C$1:C$500,0)),0)%,BN625*IFERROR(INDEX(CSDA!D$1:D$500,MATCH(BN$2,CSDA!C$1:C$500,0)),0)%)-BN625*7%</f>
        <v/>
      </c>
      <c r="DQ625">
        <f>IFERROR(INDEX(ADJ!$A$1:$BZ$1000,MATCH(PAYROLL!D625,ADJ!A$1:A$500,0),MATCH(PAYROLL!DQ$2,ADJ!$2:$2,0)),0)</f>
        <v/>
      </c>
      <c r="DR625">
        <f>IFERROR(INDEX(ADJ!$A$1:$BZ$1000,MATCH(PAYROLL!D625,ADJ!A$1:A$500,0),MATCH(PAYROLL!DR$2,ADJ!$2:$2,0)),0)</f>
        <v/>
      </c>
      <c r="DS625">
        <f>SUM(DP625:DR625)</f>
        <v/>
      </c>
      <c r="DT625">
        <f>EK625</f>
        <v/>
      </c>
      <c r="DU625">
        <f>SUM(DO625:DR625)</f>
        <v/>
      </c>
      <c r="DV625">
        <f>ROUND(DU625*0.1,0)</f>
        <v/>
      </c>
      <c r="DW625">
        <f>DU625+DV625</f>
        <v/>
      </c>
      <c r="DZ625">
        <f>IFERROR(INDEX(ADJ!$A$1:$BZ$1000,MATCH(PAYROLL!$D625,ADJ!A$1:A$500,0),MATCH(PAYROLL!DZ$2,ADJ!$2:$2,0)),0)</f>
        <v/>
      </c>
      <c r="EA625">
        <f>IFERROR(INDEX(ADJ!$A$1:$BZ$1000,MATCH(PAYROLL!$D625,ADJ!A$1:A$500,0),MATCH(PAYROLL!EA$2,ADJ!$2:$2,0)),0)</f>
        <v/>
      </c>
      <c r="EB625">
        <f>IFERROR(INDEX(ADJ!$A$1:$BZ$1000,MATCH(PAYROLL!$D625,ADJ!A$1:A$500,0),MATCH(PAYROLL!EB$2,ADJ!$2:$2,0)),0)</f>
        <v/>
      </c>
      <c r="EC625">
        <f>IFERROR(INDEX(ADJ!$A$1:$BZ$1000,MATCH(PAYROLL!$D625,ADJ!A$1:A$500,0),MATCH(PAYROLL!EC$2,ADJ!$2:$2,0)),0)</f>
        <v/>
      </c>
      <c r="ED625">
        <f>IFERROR(INDEX(ADJ!$A$1:$BZ$1000,MATCH(PAYROLL!$D625,ADJ!A$1:A$500,0),MATCH(PAYROLL!ED$2,ADJ!$2:$2,0)),0)</f>
        <v/>
      </c>
      <c r="EE625">
        <f>IFERROR(INDEX(ADJ!$A$1:$BZ$1000,MATCH(PAYROLL!$D625,ADJ!A$1:A$500,0),MATCH(PAYROLL!EE$2,ADJ!$2:$2,0)),0)</f>
        <v/>
      </c>
      <c r="EF625">
        <f>IFERROR(INDEX(ADJ!$A$1:$BZ$1000,MATCH(PAYROLL!$D625,ADJ!A$1:A$500,0),MATCH(PAYROLL!EF$2,ADJ!$2:$2,0)),0)</f>
        <v/>
      </c>
      <c r="EG625">
        <f>IFERROR(INDEX(ADJ!$A$1:$BZ$1000,MATCH(PAYROLL!$D625,ADJ!A$1:A$500,0),MATCH(PAYROLL!EG$2,ADJ!$2:$2,0)),0)</f>
        <v/>
      </c>
      <c r="EH625">
        <f>IFERROR(INDEX(ADJ!$A$1:$BZ$1000,MATCH(PAYROLL!$D625,ADJ!A$1:A$500,0),MATCH(PAYROLL!EH$2,ADJ!$2:$2,0)),0)</f>
        <v/>
      </c>
      <c r="EI625">
        <f>IFERROR(INDEX(ADJ!$A$1:$BZ$1000,MATCH(PAYROLL!D625,ADJ!A$1:A$500,0),MATCH(PAYROLL!EI$2,ADJ!$2:$2,0)),0)</f>
        <v/>
      </c>
      <c r="EJ625">
        <f>IFERROR(INDEX(ADJ!$A$1:$BZ$1000,MATCH(PAYROLL!$D625,ADJ!A$1:A$500,0),MATCH(PAYROLL!EJ$2,ADJ!$2:$2,0)),0)</f>
        <v/>
      </c>
      <c r="EK625">
        <f>SUM(DZ625:EJ625)</f>
        <v/>
      </c>
    </row>
    <row r="626">
      <c r="A626" t="n">
        <v>624</v>
      </c>
      <c r="B626" t="inlineStr">
        <is>
          <t>Nông Thị Diệu</t>
        </is>
      </c>
      <c r="D626" t="inlineStr">
        <is>
          <t>157101-01</t>
        </is>
      </c>
      <c r="S626">
        <f>IFERROR(INDEX(PIS!$A$1:$BZ$1000,MATCH($D626,PIS!C$1:C$500,0),MATCH("Lương CB tháng trước",PIS!$1:$1,0)),0)</f>
        <v/>
      </c>
      <c r="T626">
        <f>IFERROR(INDEX(PIS!$A$1:$BZ$1000,MATCH($D626,PIS!C$1:C$500,0),MATCH("Lương CB hiện tại",PIS!$1:$1,0)),0)</f>
        <v/>
      </c>
      <c r="U626">
        <f>IFERROR(INDEX(PIS!$A$1:$BZ$1000,MATCH($D626,PIS!C$1:C$500,0),MATCH("Lương đóng BHBB",PIS!$1:$1,0)),0)</f>
        <v/>
      </c>
      <c r="V626">
        <f>IFERROR(INDEX(PIS!$A$1:$BZ$1000,MATCH($D626,PIS!C$1:C$500,0),MATCH(V$2,PIS!$2:$2,0)),0)</f>
        <v/>
      </c>
      <c r="W626">
        <f>IFERROR(INDEX(PIS!$A$1:$BZ$1000,MATCH($D626,PIS!C$1:C$500,0),MATCH(W$2,PIS!$2:$2,0)),0)</f>
        <v/>
      </c>
      <c r="X626">
        <f>IFERROR(INDEX(PIS!$A$1:$BZ$1000,MATCH($D626,PIS!C$1:C$500,0),MATCH(X$2,PIS!$2:$2,0)),0)</f>
        <v/>
      </c>
      <c r="Y626">
        <f>IFERROR(INDEX(PIS!$A$1:$BZ$1000,MATCH($D626,PIS!C$1:C$500,0),MATCH(Y$2,PIS!$2:$2,0)),0)</f>
        <v/>
      </c>
      <c r="Z626">
        <f>IFERROR(INDEX(PIS!$A$1:$BZ$1000,MATCH($D626,PIS!C$1:C$500,0),MATCH(Z$2,PIS!$2:$2,0)),0)</f>
        <v/>
      </c>
      <c r="AA626">
        <f>IFERROR(INDEX(PIS!$A$1:$BZ$1000,MATCH($D626,PIS!C$1:C$500,0),MATCH(AA$2,PIS!$2:$2,0)),0)</f>
        <v/>
      </c>
      <c r="AB626">
        <f>IFERROR(INDEX(PIS!$A$1:$BZ$1000,MATCH($D626,PIS!C$1:C$500,0),MATCH(AB$2,PIS!$2:$2,0)),0)</f>
        <v/>
      </c>
      <c r="AC626">
        <f>SUM(V626:AB626)</f>
        <v/>
      </c>
      <c r="AD626">
        <f>IFERROR(INDEX(TIMESHEET!$A$1:$AI$5000,MATCH($D626,TIMESHEET!A$1:A$500,0),MATCH("T100",TIMESHEET!$2:$2,0))-2,0)</f>
        <v/>
      </c>
      <c r="AE626">
        <f>IFERROR(INDEX(TIMESHEET!$A$1:$AI$5000,MATCH($D626,TIMESHEET!A$1:A$500,0),MATCH("T202",TIMESHEET!$2:$2,0)),0)</f>
        <v/>
      </c>
      <c r="AF626">
        <f>IFERROR(INDEX(TIMESHEET!$A$1:$AI$5000,MATCH($D626,TIMESHEET!A$1:A$500,0),MATCH("T302",TIMESHEET!$2:$2,0)),0)</f>
        <v/>
      </c>
      <c r="AG626">
        <f>IFERROR(INDEX(TIMESHEET!$A$1:$AI$5000,MATCH($D626,TIMESHEET!A$1:A$500,0),MATCH("T406",TIMESHEET!$2:$2,0)),0)</f>
        <v/>
      </c>
      <c r="AH626">
        <f>AE626+AG626</f>
        <v/>
      </c>
      <c r="AI626">
        <f>IFERROR(INDEX(TIMESHEET!$A$1:$AI$5000,MATCH($D626,TIMESHEET!A$1:A$500,0),MATCH("T701",TIMESHEET!$2:$2,0)),0)</f>
        <v/>
      </c>
      <c r="AJ626">
        <f>IFERROR(INDEX(TIMESHEET!$A$1:$AI$5000,MATCH($D626,TIMESHEET!B$1:B$500,0),MATCH("T320",TIMESHEET!$2:$2,0)),0)</f>
        <v/>
      </c>
      <c r="AK626">
        <f>IFERROR(IF(LEFT(INDEX(PIS!O$1:O$500,MATCH(D626,PIS!C$1:C$500)),1)="M",T626/AD626*SUM(AE626:AG626),T626*AD626),0)</f>
        <v/>
      </c>
      <c r="AL626">
        <f>IFERROR(INDEX(ADJ!$A$1:$BZ$1000,MATCH(PAYROLL!D626,ADJ!A$1:A$500,0),MATCH(PAYROLL!AL$2,ADJ!$2:$2,0)),0)</f>
        <v/>
      </c>
      <c r="AM626">
        <f>SUM(AK626:AL626)</f>
        <v/>
      </c>
      <c r="AN626">
        <f>IFERROR(ROUND(V626/$AD626*$AH626,0),0)</f>
        <v/>
      </c>
      <c r="AO626">
        <f>IFERROR(ROUND(W626/$AD626*$AH626,0),0)</f>
        <v/>
      </c>
      <c r="AP626">
        <f>IFERROR(ROUND(X626/$AD626*$AE626,0),0)</f>
        <v/>
      </c>
      <c r="AQ626">
        <f>IFERROR(ROUND(Y626/$AD626*$AH626,0),0)</f>
        <v/>
      </c>
      <c r="AR626">
        <f>IFERROR(ROUND(Z626/$AD626*$AH626,0),0)</f>
        <v/>
      </c>
      <c r="AS626">
        <f>IFERROR(ROUND(AA626/$AD626*$AH626,0),0)</f>
        <v/>
      </c>
      <c r="AT626">
        <f>IFERROR(IF((AE626+AF626+AG626)&gt;13,AB626,ROUND(AB626/AD626*AH626,0)),0)</f>
        <v/>
      </c>
      <c r="AU626">
        <f>IFERROR(INDEX(ADJ!$A$1:$BZ$1000,MATCH(PAYROLL!D626,ADJ!A$1:A$500,0),MATCH(PAYROLL!AU$2,ADJ!$2:$2,0)),0)</f>
        <v/>
      </c>
      <c r="AV626">
        <f>ROUND(SUM(AN626:AU626),0)</f>
        <v/>
      </c>
      <c r="AW626">
        <f>IFERROR(INDEX(TIMESHEET!$A$1:$AI$5000,MATCH(PAYROLL!D626,TIMESHEET!A$1:A$500,0),MATCH("T620",TIMESHEET!$2:$2,0)),0)</f>
        <v/>
      </c>
      <c r="AX626">
        <f>IFERROR(INDEX(TIMESHEET!$A$1:$AI$5000,MATCH(PAYROLL!D626,TIMESHEET!A$1:A$500,0),MATCH("T601",TIMESHEET!$2:$2,0)),0)</f>
        <v/>
      </c>
      <c r="AY626">
        <f>IFERROR(INDEX(TIMESHEET!$A$1:$AI$5000,MATCH(PAYROLL!D626,TIMESHEET!A$1:A$500,0),MATCH("T602",TIMESHEET!$2:$2,0)),0)</f>
        <v/>
      </c>
      <c r="AZ626">
        <f>IFERROR(INDEX(TIMESHEET!$A$1:$AI$5000,MATCH(PAYROLL!D626,TIMESHEET!A$1:A$500,0),MATCH("T603",TIMESHEET!$2:$2,0)),0)</f>
        <v/>
      </c>
      <c r="BA626">
        <f>IFERROR(INDEX(TIMESHEET!$A$1:$AI$5000,MATCH(PAYROLL!D626,TIMESHEET!A$1:A$500,0),MATCH("T611",TIMESHEET!$2:$2,0)),0)</f>
        <v/>
      </c>
      <c r="BB626">
        <f>IFERROR(INDEX(TIMESHEET!$A$1:$AI$5000,MATCH(PAYROLL!D626,TIMESHEET!A$1:A$500,0),MATCH("T612",TIMESHEET!$2:$2,0)),0)</f>
        <v/>
      </c>
      <c r="BC626">
        <f>IFERROR(INDEX(TIMESHEET!$A$1:$AI$5000,MATCH(PAYROLL!D626,TIMESHEET!A$1:A$500,0),MATCH("T613",TIMESHEET!$2:$2,0)),0)</f>
        <v/>
      </c>
      <c r="BD626">
        <f>IFERROR(INDEX(TIMESHEET!$A$1:$AI$5000,MATCH(PAYROLL!D626,TIMESHEET!A$1:A$500,0),MATCH("T500",TIMESHEET!$2:$2,0)),0)</f>
        <v/>
      </c>
      <c r="BE626">
        <f>IFERROR(IF(LEFT(INDEX(PIS!O$1:O$500,MATCH(D626,PIS!C$1:C$500)),1)="M",T626/AD626/8*(AW626+AX626*1.5+AY626*2+AZ626*3+BA626*2.1+BB626*2.7+BC626*3.9+BD626*0.3),T626/8*(AW626+AX626*1.5+AY626*2+AZ626*3+BA626*2.1+BB626*2.7+BC626*3.9+BD626*0.3)),0)</f>
        <v/>
      </c>
      <c r="BF626">
        <f>IFERROR(INDEX(ADJ!$A$1:$BZ$1000,MATCH(PAYROLL!$D626,ADJ!A$1:A$500,0),MATCH(PAYROLL!BF$2,ADJ!$2:$2,0)),0)</f>
        <v/>
      </c>
      <c r="BG626">
        <f>IFERROR(INDEX(ADJ!$A$1:$BZ$1000,MATCH(PAYROLL!D626,ADJ!A$1:A$500,0),MATCH(PAYROLL!BG$2,ADJ!$2:$2,0)),0)</f>
        <v/>
      </c>
      <c r="BH626">
        <f>IFERROR(INDEX(ADJ!$A$1:$BZ$1000,MATCH(PAYROLL!D626,ADJ!A$1:A$500,0),MATCH(PAYROLL!BH$2,ADJ!$2:$2,0)),0)</f>
        <v/>
      </c>
      <c r="BI626">
        <f>IFERROR(INDEX(ADJ!$A$1:$BZ$1000,MATCH(PAYROLL!D626,ADJ!A$1:A$500,0),MATCH(PAYROLL!BI$2,ADJ!$2:$2,0)),0)</f>
        <v/>
      </c>
      <c r="BJ626">
        <f>IFERROR(INDEX(ADJ!$A$1:$BZ$1000,MATCH(PAYROLL!D626,ADJ!A$1:A$500,0),MATCH(PAYROLL!BJ$2,ADJ!$2:$2,0)),0)</f>
        <v/>
      </c>
      <c r="BK626">
        <f>SUM(BF626:BJ626)</f>
        <v/>
      </c>
      <c r="BL626">
        <f>IFERROR(INDEX(ADJ!$A$1:$BZ$1000,MATCH(PAYROLL!D626,ADJ!A$1:A$500,0),MATCH(PAYROLL!BL$2,ADJ!$2:$2,0)),0)</f>
        <v/>
      </c>
      <c r="BM626">
        <f>IFERROR(INDEX(ADJ!$A$1:$BZ$1000,MATCH(PAYROLL!D626,ADJ!A$1:A$500,0),MATCH(PAYROLL!BM$2,ADJ!$2:$2,0)),0)</f>
        <v/>
      </c>
      <c r="BN626">
        <f>IFERROR(INDEX(ADJ!$A$1:$BZ$1000,MATCH(PAYROLL!D626,ADJ!A$1:A$500,0),MATCH(PAYROLL!BN$2,ADJ!$2:$2,0)),0)</f>
        <v/>
      </c>
      <c r="BO626">
        <f>IFERROR(INDEX(ADJ!$A$1:$BZ$1000,MATCH(PAYROLL!D626,ADJ!A$1:A$500,0),MATCH(PAYROLL!BO$2,ADJ!$2:$2,0)),0)</f>
        <v/>
      </c>
      <c r="BP626">
        <f>SUM(AM626,AV626,BE626,BK626,BL626:BO626)</f>
        <v/>
      </c>
      <c r="BQ626">
        <f>BO626</f>
        <v/>
      </c>
      <c r="BR626">
        <f>IFERROR(ROUND(IF(LEFT(INDEX(PIS!O$1:O$500,MATCH(D626,PIS!C$1:C$500)),1)="D",T626/8*(BD626*0.3),IF(LEFT(INDEX(PIS!O$1:O$500,MATCH(D626,PIS!C$1:C$500)),1)="H",T626*($BD626*0.3),T626/$AD626/8*($BD626*0.3))),0),0)</f>
        <v/>
      </c>
      <c r="BS626">
        <f>IF(AP626&lt;1,0,MIN(AP626,730000))</f>
        <v/>
      </c>
      <c r="BT626">
        <f>IFERROR(ROUND((BE626-SUM(AW626:BC626)*T626/AD626/8),0)-BR626,0)</f>
        <v/>
      </c>
      <c r="BU626">
        <f>AO626</f>
        <v/>
      </c>
      <c r="BV626">
        <f>SUM(BQ626:BU626)</f>
        <v/>
      </c>
      <c r="BW626">
        <f>BP626-BV626</f>
        <v/>
      </c>
      <c r="BX626">
        <f>IFERROR(IF(RIGHT(INDEX(PIS!O$1:O$500,MATCH(D626,PIS!C$1:C$500)),5)="Gross",MIN(U626+V626,VLOOKUP("R700",TSC!B:C,2,0)*VLOOKUP("R101",TSC!B:C,2,0))*VLOOKUP("R701",TSC!B:C,2,0)%,0),0)</f>
        <v/>
      </c>
      <c r="BY626">
        <f>IFERROR(IF(RIGHT(INDEX(PIS!O$1:O$500,MATCH(D626,PIS!C$1:C$500)),5)="Gross",MIN(U626+V626,VLOOKUP("R700",TSC!B:C,2,0)*VLOOKUP("R101",TSC!B:C,2,0))*VLOOKUP("T704",TSC!B:C,2,0)%,0),0)</f>
        <v/>
      </c>
      <c r="BZ626">
        <f>IFERROR(IF(RIGHT(INDEX(PIS!O$1:O$500,MATCH(D626,PIS!C$1:C$500)),5)="Gross",MIN(U626+V626,VLOOKUP("R700",TSC!B:C,2,0)*VLOOKUP("1",TSC!F:G,2,0))*VLOOKUP("T705",TSC!B:C,2,0)%,0),0)</f>
        <v/>
      </c>
      <c r="CA626">
        <f>IFERROR(INDEX(ADJ!$A$1:$BZ$1000,MATCH(PAYROLL!D626,ADJ!A$1:A$500,0),MATCH(PAYROLL!CA$2,ADJ!$2:$2,0)),0)</f>
        <v/>
      </c>
      <c r="CB626">
        <f>IFERROR(INDEX(ADJ!$A$1:$BZ$1000,MATCH(PAYROLL!D626,ADJ!A$1:A$500,0),MATCH(PAYROLL!CB$2,ADJ!$2:$2,0)),0)</f>
        <v/>
      </c>
      <c r="CC626">
        <f>SUM(BX626:CB626)</f>
        <v/>
      </c>
      <c r="CD626">
        <f>IFERROR(INDEX(PIS!$A$1:$BZ$1000,MATCH(PAYROLL!D626,PIS!C$1:C$500,0),MATCH(PAYROLL!CD$1,PIS!$1:$1,0)),0)</f>
        <v/>
      </c>
      <c r="CE626">
        <f>IFERROR(IF(OR(INDEX(PIS!P$1:P$500,MATCH(D626,PIS!C$1:C$500,0))="LT2",INDEX(PIS!P$1:P$500,MATCH(D626,PIS!C$1:C$500,0))="P10"),0,SUM(CC626,CD626*VLOOKUP("R601",TSC!B:C,2,0),VLOOKUP("R602",TSC!B:C,2,0))),0)</f>
        <v/>
      </c>
      <c r="CF626">
        <f>MAX(BW626-CE626,0)</f>
        <v/>
      </c>
      <c r="CG626">
        <f>IFERROR(IF(OR(RIGHT(INDEX(PIS!P$1:P$500,MATCH(D626,PIS!C$1:C$500)),5)="P10",RIGHT(INDEX(PIS!P$1:P$500,MATCH(D626,PIS!C$1:C$500)),5)="CK"),0,IF(CF626&lt;=5000000,CF626*5%,IF(CF626&lt;=10000000,CF626*10%-250000,IF(CF626&lt;=18000000,CF626*15%-750000,IF(CF626&lt;=32000000,CF626*20%-1650000,IF(CF626&lt;=52000000,CF626*25%-3250000,IF(CF626&lt;=80000000,BH626*30%-5850000,CF626*35%-9850000))))))),0)</f>
        <v/>
      </c>
      <c r="CH626">
        <f>IFERROR(IF(OR(INDEX(PIS!P$1:P$500,MATCH(D626,PIS!C$1:C$500))="LT",INDEX(PIS!P$1:P$500,MATCH(D626,PIS!C$1:C$500))="CK"),0,IF(CF626&lt;2000000,0,CF626*10%)),0)</f>
        <v/>
      </c>
      <c r="CI626">
        <f>IFERROR(INDEX(ADJ!$A$1:$BZ$1000,MATCH(PAYROLL!D626,ADJ!A$1:A$500,0),MATCH(PAYROLL!CI$2,ADJ!$2:$2,0)),0)</f>
        <v/>
      </c>
      <c r="CJ626">
        <f>IFERROR(INDEX(ADJ!$A$1:$BZ$1000,MATCH(PAYROLL!D626,ADJ!A$1:A$500,0),MATCH(PAYROLL!CJ$2,ADJ!$2:$2,0)),0)</f>
        <v/>
      </c>
      <c r="CK626">
        <f>IFERROR(INDEX(ADJ!$A$1:$BZ$1000,MATCH(PAYROLL!D626,ADJ!A$1:A$500,0),MATCH(PAYROLL!CK$2,ADJ!$2:$2,0)),0)</f>
        <v/>
      </c>
      <c r="CL626">
        <f>SUM(CG626:CK626)</f>
        <v/>
      </c>
      <c r="CM626">
        <f>ROUND(SUM(CH626:CK626),0)</f>
        <v/>
      </c>
      <c r="CN626">
        <f>IFERROR(INDEX(CSDA!D$1:D$500,MATCH($CN$2,CSDA!C$1:C$500,0))*INDEX(PIS!V$1:V$500,MATCH(D626,PIS!C$1:C$500))+INDEX(ADJ!$A$1:$BZ$1000,MATCH(PAYROLL!D626,ADJ!A$1:A$500,0),MATCH(PAYROLL!CN$2,ADJ!$2:$2,0)),0)</f>
        <v/>
      </c>
      <c r="CO626">
        <f>IFERROR(INDEX(ADJ!$A$1:$BZ$1000,MATCH(PAYROLL!D626,ADJ!A$1:A$500,0),MATCH(PAYROLL!CO$2,ADJ!$2:$2,0)),0)</f>
        <v/>
      </c>
      <c r="CP626">
        <f>IFERROR(INDEX(ADJ!$A$1:$BZ$1000,MATCH(PAYROLL!D626,ADJ!A$1:A$500,0),MATCH(PAYROLL!CP$2,ADJ!$2:$2,0)),0)</f>
        <v/>
      </c>
      <c r="CQ626">
        <f>BP626-CL626-CI626-CM626-CN626-CO626-CP626-CC626</f>
        <v/>
      </c>
      <c r="CR626">
        <f>IFERROR(IF(RIGHT(INDEX(PIS!O$1:O$500,MATCH(D626,PIS!C$1:C$500,0)),5)="Gross",MIN(U626+V626,VLOOKUP("R700",TSC!B:C,2,0)*VLOOKUP("R101",TSC!B:C,2,0))*(VLOOKUP("T711",TSC!B:C,2,0)+VLOOKUP("T712",TSC!B:C,2,0))%,MIN(T626+V626,VLOOKUP("R700",TSC!B:C,2,0)*VLOOKUP("R101",TSC!B:C,2,0))*(VLOOKUP("T711",TSC!B:C,2,0)+VLOOKUP("T712",TSC!B:C,2,0)+VLOOKUP("R701",TSC!B:C,2,0))%),0)</f>
        <v/>
      </c>
      <c r="CS626">
        <f>IFERROR(IF(RIGHT(INDEX(PIS!O$1:O$500,MATCH(D626,PIS!C$1:C$500,0)),5)="Gross",MIN(U626+V626,VLOOKUP("R700",TSC!B:C,2,0)*VLOOKUP("R101",TSC!B:C,2,0))*(VLOOKUP("T714",TSC!B:C,2,0))%,MIN(T626+V626,VLOOKUP("R700",TSC!B:C,2,0)*VLOOKUP("R101",TSC!B:C,2,0))*(VLOOKUP("T704",TSC!B:C,2,0)+VLOOKUP("T714",TSC!B:C,2,0))%),0)</f>
        <v/>
      </c>
      <c r="CT626">
        <f>IFERROR(IF(RIGHT(INDEX(PIS!O$1:O$500,MATCH(D626,PIS!C$1:C$500,0)),5)="Gross",MIN(U626+V626,VLOOKUP("R700",TSC!B:C,2,0)*VLOOKUP("R101",TSC!B:C,2,0))*VLOOKUP("T705",TSC!B:C,2,0)%,MIN(T626+V626,VLOOKUP("R700",TSC!B:C,2,0)*VLOOKUP("R101",TSC!B:C,2,0))*VLOOKUP("T705",TSC!B:C,2,0)%),0)</f>
        <v/>
      </c>
      <c r="CU626">
        <f>IFERROR(IF(RIGHT(INDEX(PIS!O$1:O$500,MATCH(D626,PIS!C$1:C$500,0)),5)="Gross",MIN(U626+V626,VLOOKUP("R700",TSC!B:C,2,0)*VLOOKUP("R101",TSC!B:C,2,0))*(VLOOKUP("T713",TSC!B:C,2,0))%,MIN(T626+V626,VLOOKUP("R700",TSC!B:C,2,0)*VLOOKUP("R101",TSC!B:C,2,0))*(VLOOKUP("T713",TSC!B:C,2,0))%),0)</f>
        <v/>
      </c>
      <c r="CV626">
        <f>IFERROR(INDEX(ADJ!$A$1:$BZ$1000,MATCH(PAYROLL!D626,ADJ!A$1:A$500,0),MATCH(PAYROLL!CV$2,ADJ!$2:$2,0)),0)</f>
        <v/>
      </c>
      <c r="CW626">
        <f>IFERROR(INDEX(ADJ!$A$1:$BZ$1000,MATCH(PAYROLL!D626,ADJ!A$1:A$500,0),MATCH(PAYROLL!CW$2,ADJ!$2:$2,0)),0)</f>
        <v/>
      </c>
      <c r="CX626">
        <f>SUM(CR626:CW626)</f>
        <v/>
      </c>
      <c r="CY626">
        <f>ROUND(IF(CR626&gt;0,T626+V626*VLOOKUP("R202",TSC!$B$1:$C$500,2,0),0),0)</f>
        <v/>
      </c>
      <c r="CZ626">
        <f>IFERROR(INDEX(CSDA!D$1:D$500,MATCH($CZ$2,CSDA!C$1:C$500,0)),0)</f>
        <v/>
      </c>
      <c r="DA626">
        <f>ROUND(T626*0.7%,0)</f>
        <v/>
      </c>
      <c r="DB626">
        <f>ROUND(T626/12,0)</f>
        <v/>
      </c>
      <c r="DC626">
        <f ref="DC626" t="array">IFERROR(INDEX(CSDA!D$1:D$500,MATCH("Trích giữ"&amp;PAYROLL!DC$2,CSDA!A$1:A$500&amp;CSDA!C$1:C$500,0)),0)</f>
        <v/>
      </c>
      <c r="DD626">
        <f ref="DD626" t="array">IFERROR(INDEX(CSDA!D$1:D$500,MATCH("Trích giữ"&amp;PAYROLL!DD$2,CSDA!A$1:A$500&amp;CSDA!C$1:C$500,0)),0)</f>
        <v/>
      </c>
      <c r="DE626">
        <f ref="DE626" t="array">IFERROR(INDEX(CSDA!D$1:D$500,MATCH("Trích giữ"&amp;PAYROLL!DE$2,CSDA!A$1:A$500&amp;CSDA!C$1:C$500,0)),0)</f>
        <v/>
      </c>
      <c r="DF626">
        <f>IFERROR(INDEX(CSDA!D$1:D$500,MATCH(PAYROLL!DF$2,CSDA!C$1:C$500,0)),0)</f>
        <v/>
      </c>
      <c r="DG626">
        <f ref="DG626" t="array">IFERROR(INDEX(CSDA!D$1:D$500,MATCH("Trích giữ"&amp;PAYROLL!DG$2,CSDA!A$1:A$500&amp;CSDA!C$1:C$500,0)),0)</f>
        <v/>
      </c>
      <c r="DH626">
        <f>ROUND(T626/26,0)</f>
        <v/>
      </c>
      <c r="DI626">
        <f ref="DI626" t="array">IFERROR(INDEX(CSDA!D$1:D$500,MATCH("Trích giữ"&amp;PAYROLL!DI$2,CSDA!A$1:A$500&amp;CSDA!C$1:C$500,0)),0)</f>
        <v/>
      </c>
      <c r="DJ626">
        <f>IF(U626=0,T626*21.5%-BL626,0)</f>
        <v/>
      </c>
      <c r="DK626">
        <f ref="DK626" t="array">IFERROR(INDEX(CSDA!D$1:D$500,MATCH("Trích giữ"&amp;PAYROLL!DK$2,CSDA!A$1:A$500&amp;CSDA!C$1:C$500,0)),0)</f>
        <v/>
      </c>
      <c r="DL626">
        <f>IFERROR(INDEX(CSDA!D$1:D$500,MATCH(PAYROLL!DL$2,CSDA!C$1:C$500,0))/12,0)</f>
        <v/>
      </c>
      <c r="DM626">
        <f>SUM(DB626:DL626)</f>
        <v/>
      </c>
      <c r="DN626">
        <f>IFERROR(INDEX(ADJ!$A$1:$BZ$1000,MATCH(PAYROLL!D626,ADJ!A$1:A$500,0),MATCH(PAYROLL!DN$2,ADJ!$2:$2,0)),0)</f>
        <v/>
      </c>
      <c r="DO626">
        <f>IFERROR(SUM(BP626,DM626:DN626,CX626:DA626)-DT626,0)</f>
        <v/>
      </c>
      <c r="DP626">
        <f ref="DP626" t="array">SUM(BW626*IFERROR(INDEX(CSDA!D$1:D$500,MATCH(BW$2,CSDA!C$1:C$500,0)),0)%,CX626*IFERROR(INDEX(CSDA!D$1:D$500,MATCH(CX$2,CSDA!C$1:C$500,0)),0)%,DA626*IFERROR(INDEX(CSDA!D$1:D$500,MATCH(DA$2,CSDA!C$1:C$500,0)),0)%,DB626*IFERROR(INDEX(CSDA!D$1:D$500,MATCH(DB$2,CSDA!C$1:C$500,0)),0)%,DF626*IFERROR(INDEX(CSDA!D$1:D$500,MATCH("Phí dịch vụ"&amp;PAYROLL!DF$2,CSDA!A$1:A$500&amp;CSDA!C$1:C$500,0)),0)%,DC626*IFERROR(INDEX(CSDA!D$1:D$500,MATCH("Phí dịch vụ"&amp;PAYROLL!DC$2,CSDA!A$1:A$500&amp;CSDA!C$1:C$500,0)),0)%,DH626*IFERROR(INDEX(CSDA!D$1:D$500,MATCH("Phí dịch vụ"&amp;PAYROLL!DH$2,CSDA!A$1:A$500&amp;CSDA!C$1:C$500,0)),0)%,DJ626*IFERROR(INDEX(CSDA!D$1:D$500,MATCH("Phí dịch vụ"&amp;PAYROLL!DJ$2,CSDA!A$1:A$500&amp;CSDA!C$1:C$500,0)),0)%,BN626*IFERROR(INDEX(CSDA!D$1:D$500,MATCH(BN$2,CSDA!C$1:C$500,0)),0)%)-BN626*7%</f>
        <v/>
      </c>
      <c r="DQ626">
        <f>IFERROR(INDEX(ADJ!$A$1:$BZ$1000,MATCH(PAYROLL!D626,ADJ!A$1:A$500,0),MATCH(PAYROLL!DQ$2,ADJ!$2:$2,0)),0)</f>
        <v/>
      </c>
      <c r="DR626">
        <f>IFERROR(INDEX(ADJ!$A$1:$BZ$1000,MATCH(PAYROLL!D626,ADJ!A$1:A$500,0),MATCH(PAYROLL!DR$2,ADJ!$2:$2,0)),0)</f>
        <v/>
      </c>
      <c r="DS626">
        <f>SUM(DP626:DR626)</f>
        <v/>
      </c>
      <c r="DT626">
        <f>EK626</f>
        <v/>
      </c>
      <c r="DU626">
        <f>SUM(DO626:DR626)</f>
        <v/>
      </c>
      <c r="DV626">
        <f>ROUND(DU626*0.1,0)</f>
        <v/>
      </c>
      <c r="DW626">
        <f>DU626+DV626</f>
        <v/>
      </c>
      <c r="DZ626">
        <f>IFERROR(INDEX(ADJ!$A$1:$BZ$1000,MATCH(PAYROLL!$D626,ADJ!A$1:A$500,0),MATCH(PAYROLL!DZ$2,ADJ!$2:$2,0)),0)</f>
        <v/>
      </c>
      <c r="EA626">
        <f>IFERROR(INDEX(ADJ!$A$1:$BZ$1000,MATCH(PAYROLL!$D626,ADJ!A$1:A$500,0),MATCH(PAYROLL!EA$2,ADJ!$2:$2,0)),0)</f>
        <v/>
      </c>
      <c r="EB626">
        <f>IFERROR(INDEX(ADJ!$A$1:$BZ$1000,MATCH(PAYROLL!$D626,ADJ!A$1:A$500,0),MATCH(PAYROLL!EB$2,ADJ!$2:$2,0)),0)</f>
        <v/>
      </c>
      <c r="EC626">
        <f>IFERROR(INDEX(ADJ!$A$1:$BZ$1000,MATCH(PAYROLL!$D626,ADJ!A$1:A$500,0),MATCH(PAYROLL!EC$2,ADJ!$2:$2,0)),0)</f>
        <v/>
      </c>
      <c r="ED626">
        <f>IFERROR(INDEX(ADJ!$A$1:$BZ$1000,MATCH(PAYROLL!$D626,ADJ!A$1:A$500,0),MATCH(PAYROLL!ED$2,ADJ!$2:$2,0)),0)</f>
        <v/>
      </c>
      <c r="EE626">
        <f>IFERROR(INDEX(ADJ!$A$1:$BZ$1000,MATCH(PAYROLL!$D626,ADJ!A$1:A$500,0),MATCH(PAYROLL!EE$2,ADJ!$2:$2,0)),0)</f>
        <v/>
      </c>
      <c r="EF626">
        <f>IFERROR(INDEX(ADJ!$A$1:$BZ$1000,MATCH(PAYROLL!$D626,ADJ!A$1:A$500,0),MATCH(PAYROLL!EF$2,ADJ!$2:$2,0)),0)</f>
        <v/>
      </c>
      <c r="EG626">
        <f>IFERROR(INDEX(ADJ!$A$1:$BZ$1000,MATCH(PAYROLL!$D626,ADJ!A$1:A$500,0),MATCH(PAYROLL!EG$2,ADJ!$2:$2,0)),0)</f>
        <v/>
      </c>
      <c r="EH626">
        <f>IFERROR(INDEX(ADJ!$A$1:$BZ$1000,MATCH(PAYROLL!$D626,ADJ!A$1:A$500,0),MATCH(PAYROLL!EH$2,ADJ!$2:$2,0)),0)</f>
        <v/>
      </c>
      <c r="EI626">
        <f>IFERROR(INDEX(ADJ!$A$1:$BZ$1000,MATCH(PAYROLL!D626,ADJ!A$1:A$500,0),MATCH(PAYROLL!EI$2,ADJ!$2:$2,0)),0)</f>
        <v/>
      </c>
      <c r="EJ626">
        <f>IFERROR(INDEX(ADJ!$A$1:$BZ$1000,MATCH(PAYROLL!$D626,ADJ!A$1:A$500,0),MATCH(PAYROLL!EJ$2,ADJ!$2:$2,0)),0)</f>
        <v/>
      </c>
      <c r="EK626">
        <f>SUM(DZ626:EJ626)</f>
        <v/>
      </c>
    </row>
    <row r="627">
      <c r="A627" t="n">
        <v>625</v>
      </c>
      <c r="B627" t="inlineStr">
        <is>
          <t>Nông Thị Vân</t>
        </is>
      </c>
      <c r="D627" t="inlineStr">
        <is>
          <t>119257-03</t>
        </is>
      </c>
      <c r="S627">
        <f>IFERROR(INDEX(PIS!$A$1:$BZ$1000,MATCH($D627,PIS!C$1:C$500,0),MATCH("Lương CB tháng trước",PIS!$1:$1,0)),0)</f>
        <v/>
      </c>
      <c r="T627">
        <f>IFERROR(INDEX(PIS!$A$1:$BZ$1000,MATCH($D627,PIS!C$1:C$500,0),MATCH("Lương CB hiện tại",PIS!$1:$1,0)),0)</f>
        <v/>
      </c>
      <c r="U627">
        <f>IFERROR(INDEX(PIS!$A$1:$BZ$1000,MATCH($D627,PIS!C$1:C$500,0),MATCH("Lương đóng BHBB",PIS!$1:$1,0)),0)</f>
        <v/>
      </c>
      <c r="V627">
        <f>IFERROR(INDEX(PIS!$A$1:$BZ$1000,MATCH($D627,PIS!C$1:C$500,0),MATCH(V$2,PIS!$2:$2,0)),0)</f>
        <v/>
      </c>
      <c r="W627">
        <f>IFERROR(INDEX(PIS!$A$1:$BZ$1000,MATCH($D627,PIS!C$1:C$500,0),MATCH(W$2,PIS!$2:$2,0)),0)</f>
        <v/>
      </c>
      <c r="X627">
        <f>IFERROR(INDEX(PIS!$A$1:$BZ$1000,MATCH($D627,PIS!C$1:C$500,0),MATCH(X$2,PIS!$2:$2,0)),0)</f>
        <v/>
      </c>
      <c r="Y627">
        <f>IFERROR(INDEX(PIS!$A$1:$BZ$1000,MATCH($D627,PIS!C$1:C$500,0),MATCH(Y$2,PIS!$2:$2,0)),0)</f>
        <v/>
      </c>
      <c r="Z627">
        <f>IFERROR(INDEX(PIS!$A$1:$BZ$1000,MATCH($D627,PIS!C$1:C$500,0),MATCH(Z$2,PIS!$2:$2,0)),0)</f>
        <v/>
      </c>
      <c r="AA627">
        <f>IFERROR(INDEX(PIS!$A$1:$BZ$1000,MATCH($D627,PIS!C$1:C$500,0),MATCH(AA$2,PIS!$2:$2,0)),0)</f>
        <v/>
      </c>
      <c r="AB627">
        <f>IFERROR(INDEX(PIS!$A$1:$BZ$1000,MATCH($D627,PIS!C$1:C$500,0),MATCH(AB$2,PIS!$2:$2,0)),0)</f>
        <v/>
      </c>
      <c r="AC627">
        <f>SUM(V627:AB627)</f>
        <v/>
      </c>
      <c r="AD627">
        <f>IFERROR(INDEX(TIMESHEET!$A$1:$AI$5000,MATCH($D627,TIMESHEET!A$1:A$500,0),MATCH("T100",TIMESHEET!$2:$2,0))-2,0)</f>
        <v/>
      </c>
      <c r="AE627">
        <f>IFERROR(INDEX(TIMESHEET!$A$1:$AI$5000,MATCH($D627,TIMESHEET!A$1:A$500,0),MATCH("T202",TIMESHEET!$2:$2,0)),0)</f>
        <v/>
      </c>
      <c r="AF627">
        <f>IFERROR(INDEX(TIMESHEET!$A$1:$AI$5000,MATCH($D627,TIMESHEET!A$1:A$500,0),MATCH("T302",TIMESHEET!$2:$2,0)),0)</f>
        <v/>
      </c>
      <c r="AG627">
        <f>IFERROR(INDEX(TIMESHEET!$A$1:$AI$5000,MATCH($D627,TIMESHEET!A$1:A$500,0),MATCH("T406",TIMESHEET!$2:$2,0)),0)</f>
        <v/>
      </c>
      <c r="AH627">
        <f>AE627+AG627</f>
        <v/>
      </c>
      <c r="AI627">
        <f>IFERROR(INDEX(TIMESHEET!$A$1:$AI$5000,MATCH($D627,TIMESHEET!A$1:A$500,0),MATCH("T701",TIMESHEET!$2:$2,0)),0)</f>
        <v/>
      </c>
      <c r="AJ627">
        <f>IFERROR(INDEX(TIMESHEET!$A$1:$AI$5000,MATCH($D627,TIMESHEET!B$1:B$500,0),MATCH("T320",TIMESHEET!$2:$2,0)),0)</f>
        <v/>
      </c>
      <c r="AK627">
        <f>IFERROR(IF(LEFT(INDEX(PIS!O$1:O$500,MATCH(D627,PIS!C$1:C$500)),1)="M",T627/AD627*SUM(AE627:AG627),T627*AD627),0)</f>
        <v/>
      </c>
      <c r="AL627">
        <f>IFERROR(INDEX(ADJ!$A$1:$BZ$1000,MATCH(PAYROLL!D627,ADJ!A$1:A$500,0),MATCH(PAYROLL!AL$2,ADJ!$2:$2,0)),0)</f>
        <v/>
      </c>
      <c r="AM627">
        <f>SUM(AK627:AL627)</f>
        <v/>
      </c>
      <c r="AN627">
        <f>IFERROR(ROUND(V627/$AD627*$AH627,0),0)</f>
        <v/>
      </c>
      <c r="AO627">
        <f>IFERROR(ROUND(W627/$AD627*$AH627,0),0)</f>
        <v/>
      </c>
      <c r="AP627">
        <f>IFERROR(ROUND(X627/$AD627*$AE627,0),0)</f>
        <v/>
      </c>
      <c r="AQ627">
        <f>IFERROR(ROUND(Y627/$AD627*$AH627,0),0)</f>
        <v/>
      </c>
      <c r="AR627">
        <f>IFERROR(ROUND(Z627/$AD627*$AH627,0),0)</f>
        <v/>
      </c>
      <c r="AS627">
        <f>IFERROR(ROUND(AA627/$AD627*$AH627,0),0)</f>
        <v/>
      </c>
      <c r="AT627">
        <f>IFERROR(IF((AE627+AF627+AG627)&gt;13,AB627,ROUND(AB627/AD627*AH627,0)),0)</f>
        <v/>
      </c>
      <c r="AU627">
        <f>IFERROR(INDEX(ADJ!$A$1:$BZ$1000,MATCH(PAYROLL!D627,ADJ!A$1:A$500,0),MATCH(PAYROLL!AU$2,ADJ!$2:$2,0)),0)</f>
        <v/>
      </c>
      <c r="AV627">
        <f>ROUND(SUM(AN627:AU627),0)</f>
        <v/>
      </c>
      <c r="AW627">
        <f>IFERROR(INDEX(TIMESHEET!$A$1:$AI$5000,MATCH(PAYROLL!D627,TIMESHEET!A$1:A$500,0),MATCH("T620",TIMESHEET!$2:$2,0)),0)</f>
        <v/>
      </c>
      <c r="AX627">
        <f>IFERROR(INDEX(TIMESHEET!$A$1:$AI$5000,MATCH(PAYROLL!D627,TIMESHEET!A$1:A$500,0),MATCH("T601",TIMESHEET!$2:$2,0)),0)</f>
        <v/>
      </c>
      <c r="AY627">
        <f>IFERROR(INDEX(TIMESHEET!$A$1:$AI$5000,MATCH(PAYROLL!D627,TIMESHEET!A$1:A$500,0),MATCH("T602",TIMESHEET!$2:$2,0)),0)</f>
        <v/>
      </c>
      <c r="AZ627">
        <f>IFERROR(INDEX(TIMESHEET!$A$1:$AI$5000,MATCH(PAYROLL!D627,TIMESHEET!A$1:A$500,0),MATCH("T603",TIMESHEET!$2:$2,0)),0)</f>
        <v/>
      </c>
      <c r="BA627">
        <f>IFERROR(INDEX(TIMESHEET!$A$1:$AI$5000,MATCH(PAYROLL!D627,TIMESHEET!A$1:A$500,0),MATCH("T611",TIMESHEET!$2:$2,0)),0)</f>
        <v/>
      </c>
      <c r="BB627">
        <f>IFERROR(INDEX(TIMESHEET!$A$1:$AI$5000,MATCH(PAYROLL!D627,TIMESHEET!A$1:A$500,0),MATCH("T612",TIMESHEET!$2:$2,0)),0)</f>
        <v/>
      </c>
      <c r="BC627">
        <f>IFERROR(INDEX(TIMESHEET!$A$1:$AI$5000,MATCH(PAYROLL!D627,TIMESHEET!A$1:A$500,0),MATCH("T613",TIMESHEET!$2:$2,0)),0)</f>
        <v/>
      </c>
      <c r="BD627">
        <f>IFERROR(INDEX(TIMESHEET!$A$1:$AI$5000,MATCH(PAYROLL!D627,TIMESHEET!A$1:A$500,0),MATCH("T500",TIMESHEET!$2:$2,0)),0)</f>
        <v/>
      </c>
      <c r="BE627">
        <f>IFERROR(IF(LEFT(INDEX(PIS!O$1:O$500,MATCH(D627,PIS!C$1:C$500)),1)="M",T627/AD627/8*(AW627+AX627*1.5+AY627*2+AZ627*3+BA627*2.1+BB627*2.7+BC627*3.9+BD627*0.3),T627/8*(AW627+AX627*1.5+AY627*2+AZ627*3+BA627*2.1+BB627*2.7+BC627*3.9+BD627*0.3)),0)</f>
        <v/>
      </c>
      <c r="BF627">
        <f>IFERROR(INDEX(ADJ!$A$1:$BZ$1000,MATCH(PAYROLL!$D627,ADJ!A$1:A$500,0),MATCH(PAYROLL!BF$2,ADJ!$2:$2,0)),0)</f>
        <v/>
      </c>
      <c r="BG627">
        <f>IFERROR(INDEX(ADJ!$A$1:$BZ$1000,MATCH(PAYROLL!D627,ADJ!A$1:A$500,0),MATCH(PAYROLL!BG$2,ADJ!$2:$2,0)),0)</f>
        <v/>
      </c>
      <c r="BH627">
        <f>IFERROR(INDEX(ADJ!$A$1:$BZ$1000,MATCH(PAYROLL!D627,ADJ!A$1:A$500,0),MATCH(PAYROLL!BH$2,ADJ!$2:$2,0)),0)</f>
        <v/>
      </c>
      <c r="BI627">
        <f>IFERROR(INDEX(ADJ!$A$1:$BZ$1000,MATCH(PAYROLL!D627,ADJ!A$1:A$500,0),MATCH(PAYROLL!BI$2,ADJ!$2:$2,0)),0)</f>
        <v/>
      </c>
      <c r="BJ627">
        <f>IFERROR(INDEX(ADJ!$A$1:$BZ$1000,MATCH(PAYROLL!D627,ADJ!A$1:A$500,0),MATCH(PAYROLL!BJ$2,ADJ!$2:$2,0)),0)</f>
        <v/>
      </c>
      <c r="BK627">
        <f>SUM(BF627:BJ627)</f>
        <v/>
      </c>
      <c r="BL627">
        <f>IFERROR(INDEX(ADJ!$A$1:$BZ$1000,MATCH(PAYROLL!D627,ADJ!A$1:A$500,0),MATCH(PAYROLL!BL$2,ADJ!$2:$2,0)),0)</f>
        <v/>
      </c>
      <c r="BM627">
        <f>IFERROR(INDEX(ADJ!$A$1:$BZ$1000,MATCH(PAYROLL!D627,ADJ!A$1:A$500,0),MATCH(PAYROLL!BM$2,ADJ!$2:$2,0)),0)</f>
        <v/>
      </c>
      <c r="BN627">
        <f>IFERROR(INDEX(ADJ!$A$1:$BZ$1000,MATCH(PAYROLL!D627,ADJ!A$1:A$500,0),MATCH(PAYROLL!BN$2,ADJ!$2:$2,0)),0)</f>
        <v/>
      </c>
      <c r="BO627">
        <f>IFERROR(INDEX(ADJ!$A$1:$BZ$1000,MATCH(PAYROLL!D627,ADJ!A$1:A$500,0),MATCH(PAYROLL!BO$2,ADJ!$2:$2,0)),0)</f>
        <v/>
      </c>
      <c r="BP627">
        <f>SUM(AM627,AV627,BE627,BK627,BL627:BO627)</f>
        <v/>
      </c>
      <c r="BQ627">
        <f>BO627</f>
        <v/>
      </c>
      <c r="BR627">
        <f>IFERROR(ROUND(IF(LEFT(INDEX(PIS!O$1:O$500,MATCH(D627,PIS!C$1:C$500)),1)="D",T627/8*(BD627*0.3),IF(LEFT(INDEX(PIS!O$1:O$500,MATCH(D627,PIS!C$1:C$500)),1)="H",T627*($BD627*0.3),T627/$AD627/8*($BD627*0.3))),0),0)</f>
        <v/>
      </c>
      <c r="BS627">
        <f>IF(AP627&lt;1,0,MIN(AP627,730000))</f>
        <v/>
      </c>
      <c r="BT627">
        <f>IFERROR(ROUND((BE627-SUM(AW627:BC627)*T627/AD627/8),0)-BR627,0)</f>
        <v/>
      </c>
      <c r="BU627">
        <f>AO627</f>
        <v/>
      </c>
      <c r="BV627">
        <f>SUM(BQ627:BU627)</f>
        <v/>
      </c>
      <c r="BW627">
        <f>BP627-BV627</f>
        <v/>
      </c>
      <c r="BX627">
        <f>IFERROR(IF(RIGHT(INDEX(PIS!O$1:O$500,MATCH(D627,PIS!C$1:C$500)),5)="Gross",MIN(U627+V627,VLOOKUP("R700",TSC!B:C,2,0)*VLOOKUP("R101",TSC!B:C,2,0))*VLOOKUP("R701",TSC!B:C,2,0)%,0),0)</f>
        <v/>
      </c>
      <c r="BY627">
        <f>IFERROR(IF(RIGHT(INDEX(PIS!O$1:O$500,MATCH(D627,PIS!C$1:C$500)),5)="Gross",MIN(U627+V627,VLOOKUP("R700",TSC!B:C,2,0)*VLOOKUP("R101",TSC!B:C,2,0))*VLOOKUP("T704",TSC!B:C,2,0)%,0),0)</f>
        <v/>
      </c>
      <c r="BZ627">
        <f>IFERROR(IF(RIGHT(INDEX(PIS!O$1:O$500,MATCH(D627,PIS!C$1:C$500)),5)="Gross",MIN(U627+V627,VLOOKUP("R700",TSC!B:C,2,0)*VLOOKUP("1",TSC!F:G,2,0))*VLOOKUP("T705",TSC!B:C,2,0)%,0),0)</f>
        <v/>
      </c>
      <c r="CA627">
        <f>IFERROR(INDEX(ADJ!$A$1:$BZ$1000,MATCH(PAYROLL!D627,ADJ!A$1:A$500,0),MATCH(PAYROLL!CA$2,ADJ!$2:$2,0)),0)</f>
        <v/>
      </c>
      <c r="CB627">
        <f>IFERROR(INDEX(ADJ!$A$1:$BZ$1000,MATCH(PAYROLL!D627,ADJ!A$1:A$500,0),MATCH(PAYROLL!CB$2,ADJ!$2:$2,0)),0)</f>
        <v/>
      </c>
      <c r="CC627">
        <f>SUM(BX627:CB627)</f>
        <v/>
      </c>
      <c r="CD627">
        <f>IFERROR(INDEX(PIS!$A$1:$BZ$1000,MATCH(PAYROLL!D627,PIS!C$1:C$500,0),MATCH(PAYROLL!CD$1,PIS!$1:$1,0)),0)</f>
        <v/>
      </c>
      <c r="CE627">
        <f>IFERROR(IF(OR(INDEX(PIS!P$1:P$500,MATCH(D627,PIS!C$1:C$500,0))="LT2",INDEX(PIS!P$1:P$500,MATCH(D627,PIS!C$1:C$500,0))="P10"),0,SUM(CC627,CD627*VLOOKUP("R601",TSC!B:C,2,0),VLOOKUP("R602",TSC!B:C,2,0))),0)</f>
        <v/>
      </c>
      <c r="CF627">
        <f>MAX(BW627-CE627,0)</f>
        <v/>
      </c>
      <c r="CG627">
        <f>IFERROR(IF(OR(RIGHT(INDEX(PIS!P$1:P$500,MATCH(D627,PIS!C$1:C$500)),5)="P10",RIGHT(INDEX(PIS!P$1:P$500,MATCH(D627,PIS!C$1:C$500)),5)="CK"),0,IF(CF627&lt;=5000000,CF627*5%,IF(CF627&lt;=10000000,CF627*10%-250000,IF(CF627&lt;=18000000,CF627*15%-750000,IF(CF627&lt;=32000000,CF627*20%-1650000,IF(CF627&lt;=52000000,CF627*25%-3250000,IF(CF627&lt;=80000000,BH627*30%-5850000,CF627*35%-9850000))))))),0)</f>
        <v/>
      </c>
      <c r="CH627">
        <f>IFERROR(IF(OR(INDEX(PIS!P$1:P$500,MATCH(D627,PIS!C$1:C$500))="LT",INDEX(PIS!P$1:P$500,MATCH(D627,PIS!C$1:C$500))="CK"),0,IF(CF627&lt;2000000,0,CF627*10%)),0)</f>
        <v/>
      </c>
      <c r="CI627">
        <f>IFERROR(INDEX(ADJ!$A$1:$BZ$1000,MATCH(PAYROLL!D627,ADJ!A$1:A$500,0),MATCH(PAYROLL!CI$2,ADJ!$2:$2,0)),0)</f>
        <v/>
      </c>
      <c r="CJ627">
        <f>IFERROR(INDEX(ADJ!$A$1:$BZ$1000,MATCH(PAYROLL!D627,ADJ!A$1:A$500,0),MATCH(PAYROLL!CJ$2,ADJ!$2:$2,0)),0)</f>
        <v/>
      </c>
      <c r="CK627">
        <f>IFERROR(INDEX(ADJ!$A$1:$BZ$1000,MATCH(PAYROLL!D627,ADJ!A$1:A$500,0),MATCH(PAYROLL!CK$2,ADJ!$2:$2,0)),0)</f>
        <v/>
      </c>
      <c r="CL627">
        <f>SUM(CG627:CK627)</f>
        <v/>
      </c>
      <c r="CM627">
        <f>ROUND(SUM(CH627:CK627),0)</f>
        <v/>
      </c>
      <c r="CN627">
        <f>IFERROR(INDEX(CSDA!D$1:D$500,MATCH($CN$2,CSDA!C$1:C$500,0))*INDEX(PIS!V$1:V$500,MATCH(D627,PIS!C$1:C$500))+INDEX(ADJ!$A$1:$BZ$1000,MATCH(PAYROLL!D627,ADJ!A$1:A$500,0),MATCH(PAYROLL!CN$2,ADJ!$2:$2,0)),0)</f>
        <v/>
      </c>
      <c r="CO627">
        <f>IFERROR(INDEX(ADJ!$A$1:$BZ$1000,MATCH(PAYROLL!D627,ADJ!A$1:A$500,0),MATCH(PAYROLL!CO$2,ADJ!$2:$2,0)),0)</f>
        <v/>
      </c>
      <c r="CP627">
        <f>IFERROR(INDEX(ADJ!$A$1:$BZ$1000,MATCH(PAYROLL!D627,ADJ!A$1:A$500,0),MATCH(PAYROLL!CP$2,ADJ!$2:$2,0)),0)</f>
        <v/>
      </c>
      <c r="CQ627">
        <f>BP627-CL627-CI627-CM627-CN627-CO627-CP627-CC627</f>
        <v/>
      </c>
      <c r="CR627">
        <f>IFERROR(IF(RIGHT(INDEX(PIS!O$1:O$500,MATCH(D627,PIS!C$1:C$500,0)),5)="Gross",MIN(U627+V627,VLOOKUP("R700",TSC!B:C,2,0)*VLOOKUP("R101",TSC!B:C,2,0))*(VLOOKUP("T711",TSC!B:C,2,0)+VLOOKUP("T712",TSC!B:C,2,0))%,MIN(T627+V627,VLOOKUP("R700",TSC!B:C,2,0)*VLOOKUP("R101",TSC!B:C,2,0))*(VLOOKUP("T711",TSC!B:C,2,0)+VLOOKUP("T712",TSC!B:C,2,0)+VLOOKUP("R701",TSC!B:C,2,0))%),0)</f>
        <v/>
      </c>
      <c r="CS627">
        <f>IFERROR(IF(RIGHT(INDEX(PIS!O$1:O$500,MATCH(D627,PIS!C$1:C$500,0)),5)="Gross",MIN(U627+V627,VLOOKUP("R700",TSC!B:C,2,0)*VLOOKUP("R101",TSC!B:C,2,0))*(VLOOKUP("T714",TSC!B:C,2,0))%,MIN(T627+V627,VLOOKUP("R700",TSC!B:C,2,0)*VLOOKUP("R101",TSC!B:C,2,0))*(VLOOKUP("T704",TSC!B:C,2,0)+VLOOKUP("T714",TSC!B:C,2,0))%),0)</f>
        <v/>
      </c>
      <c r="CT627">
        <f>IFERROR(IF(RIGHT(INDEX(PIS!O$1:O$500,MATCH(D627,PIS!C$1:C$500,0)),5)="Gross",MIN(U627+V627,VLOOKUP("R700",TSC!B:C,2,0)*VLOOKUP("R101",TSC!B:C,2,0))*VLOOKUP("T705",TSC!B:C,2,0)%,MIN(T627+V627,VLOOKUP("R700",TSC!B:C,2,0)*VLOOKUP("R101",TSC!B:C,2,0))*VLOOKUP("T705",TSC!B:C,2,0)%),0)</f>
        <v/>
      </c>
      <c r="CU627">
        <f>IFERROR(IF(RIGHT(INDEX(PIS!O$1:O$500,MATCH(D627,PIS!C$1:C$500,0)),5)="Gross",MIN(U627+V627,VLOOKUP("R700",TSC!B:C,2,0)*VLOOKUP("R101",TSC!B:C,2,0))*(VLOOKUP("T713",TSC!B:C,2,0))%,MIN(T627+V627,VLOOKUP("R700",TSC!B:C,2,0)*VLOOKUP("R101",TSC!B:C,2,0))*(VLOOKUP("T713",TSC!B:C,2,0))%),0)</f>
        <v/>
      </c>
      <c r="CV627">
        <f>IFERROR(INDEX(ADJ!$A$1:$BZ$1000,MATCH(PAYROLL!D627,ADJ!A$1:A$500,0),MATCH(PAYROLL!CV$2,ADJ!$2:$2,0)),0)</f>
        <v/>
      </c>
      <c r="CW627">
        <f>IFERROR(INDEX(ADJ!$A$1:$BZ$1000,MATCH(PAYROLL!D627,ADJ!A$1:A$500,0),MATCH(PAYROLL!CW$2,ADJ!$2:$2,0)),0)</f>
        <v/>
      </c>
      <c r="CX627">
        <f>SUM(CR627:CW627)</f>
        <v/>
      </c>
      <c r="CY627">
        <f>ROUND(IF(CR627&gt;0,T627+V627*VLOOKUP("R202",TSC!$B$1:$C$500,2,0),0),0)</f>
        <v/>
      </c>
      <c r="CZ627">
        <f>IFERROR(INDEX(CSDA!D$1:D$500,MATCH($CZ$2,CSDA!C$1:C$500,0)),0)</f>
        <v/>
      </c>
      <c r="DA627">
        <f>ROUND(T627*0.7%,0)</f>
        <v/>
      </c>
      <c r="DB627">
        <f>ROUND(T627/12,0)</f>
        <v/>
      </c>
      <c r="DC627">
        <f ref="DC627" t="array">IFERROR(INDEX(CSDA!D$1:D$500,MATCH("Trích giữ"&amp;PAYROLL!DC$2,CSDA!A$1:A$500&amp;CSDA!C$1:C$500,0)),0)</f>
        <v/>
      </c>
      <c r="DD627">
        <f ref="DD627" t="array">IFERROR(INDEX(CSDA!D$1:D$500,MATCH("Trích giữ"&amp;PAYROLL!DD$2,CSDA!A$1:A$500&amp;CSDA!C$1:C$500,0)),0)</f>
        <v/>
      </c>
      <c r="DE627">
        <f ref="DE627" t="array">IFERROR(INDEX(CSDA!D$1:D$500,MATCH("Trích giữ"&amp;PAYROLL!DE$2,CSDA!A$1:A$500&amp;CSDA!C$1:C$500,0)),0)</f>
        <v/>
      </c>
      <c r="DF627">
        <f>IFERROR(INDEX(CSDA!D$1:D$500,MATCH(PAYROLL!DF$2,CSDA!C$1:C$500,0)),0)</f>
        <v/>
      </c>
      <c r="DG627">
        <f ref="DG627" t="array">IFERROR(INDEX(CSDA!D$1:D$500,MATCH("Trích giữ"&amp;PAYROLL!DG$2,CSDA!A$1:A$500&amp;CSDA!C$1:C$500,0)),0)</f>
        <v/>
      </c>
      <c r="DH627">
        <f>ROUND(T627/26,0)</f>
        <v/>
      </c>
      <c r="DI627">
        <f ref="DI627" t="array">IFERROR(INDEX(CSDA!D$1:D$500,MATCH("Trích giữ"&amp;PAYROLL!DI$2,CSDA!A$1:A$500&amp;CSDA!C$1:C$500,0)),0)</f>
        <v/>
      </c>
      <c r="DJ627">
        <f>IF(U627=0,T627*21.5%-BL627,0)</f>
        <v/>
      </c>
      <c r="DK627">
        <f ref="DK627" t="array">IFERROR(INDEX(CSDA!D$1:D$500,MATCH("Trích giữ"&amp;PAYROLL!DK$2,CSDA!A$1:A$500&amp;CSDA!C$1:C$500,0)),0)</f>
        <v/>
      </c>
      <c r="DL627">
        <f>IFERROR(INDEX(CSDA!D$1:D$500,MATCH(PAYROLL!DL$2,CSDA!C$1:C$500,0))/12,0)</f>
        <v/>
      </c>
      <c r="DM627">
        <f>SUM(DB627:DL627)</f>
        <v/>
      </c>
      <c r="DN627">
        <f>IFERROR(INDEX(ADJ!$A$1:$BZ$1000,MATCH(PAYROLL!D627,ADJ!A$1:A$500,0),MATCH(PAYROLL!DN$2,ADJ!$2:$2,0)),0)</f>
        <v/>
      </c>
      <c r="DO627">
        <f>IFERROR(SUM(BP627,DM627:DN627,CX627:DA627)-DT627,0)</f>
        <v/>
      </c>
      <c r="DP627">
        <f ref="DP627" t="array">SUM(BW627*IFERROR(INDEX(CSDA!D$1:D$500,MATCH(BW$2,CSDA!C$1:C$500,0)),0)%,CX627*IFERROR(INDEX(CSDA!D$1:D$500,MATCH(CX$2,CSDA!C$1:C$500,0)),0)%,DA627*IFERROR(INDEX(CSDA!D$1:D$500,MATCH(DA$2,CSDA!C$1:C$500,0)),0)%,DB627*IFERROR(INDEX(CSDA!D$1:D$500,MATCH(DB$2,CSDA!C$1:C$500,0)),0)%,DF627*IFERROR(INDEX(CSDA!D$1:D$500,MATCH("Phí dịch vụ"&amp;PAYROLL!DF$2,CSDA!A$1:A$500&amp;CSDA!C$1:C$500,0)),0)%,DC627*IFERROR(INDEX(CSDA!D$1:D$500,MATCH("Phí dịch vụ"&amp;PAYROLL!DC$2,CSDA!A$1:A$500&amp;CSDA!C$1:C$500,0)),0)%,DH627*IFERROR(INDEX(CSDA!D$1:D$500,MATCH("Phí dịch vụ"&amp;PAYROLL!DH$2,CSDA!A$1:A$500&amp;CSDA!C$1:C$500,0)),0)%,DJ627*IFERROR(INDEX(CSDA!D$1:D$500,MATCH("Phí dịch vụ"&amp;PAYROLL!DJ$2,CSDA!A$1:A$500&amp;CSDA!C$1:C$500,0)),0)%,BN627*IFERROR(INDEX(CSDA!D$1:D$500,MATCH(BN$2,CSDA!C$1:C$500,0)),0)%)-BN627*7%</f>
        <v/>
      </c>
      <c r="DQ627">
        <f>IFERROR(INDEX(ADJ!$A$1:$BZ$1000,MATCH(PAYROLL!D627,ADJ!A$1:A$500,0),MATCH(PAYROLL!DQ$2,ADJ!$2:$2,0)),0)</f>
        <v/>
      </c>
      <c r="DR627">
        <f>IFERROR(INDEX(ADJ!$A$1:$BZ$1000,MATCH(PAYROLL!D627,ADJ!A$1:A$500,0),MATCH(PAYROLL!DR$2,ADJ!$2:$2,0)),0)</f>
        <v/>
      </c>
      <c r="DS627">
        <f>SUM(DP627:DR627)</f>
        <v/>
      </c>
      <c r="DT627">
        <f>EK627</f>
        <v/>
      </c>
      <c r="DU627">
        <f>SUM(DO627:DR627)</f>
        <v/>
      </c>
      <c r="DV627">
        <f>ROUND(DU627*0.1,0)</f>
        <v/>
      </c>
      <c r="DW627">
        <f>DU627+DV627</f>
        <v/>
      </c>
      <c r="DZ627">
        <f>IFERROR(INDEX(ADJ!$A$1:$BZ$1000,MATCH(PAYROLL!$D627,ADJ!A$1:A$500,0),MATCH(PAYROLL!DZ$2,ADJ!$2:$2,0)),0)</f>
        <v/>
      </c>
      <c r="EA627">
        <f>IFERROR(INDEX(ADJ!$A$1:$BZ$1000,MATCH(PAYROLL!$D627,ADJ!A$1:A$500,0),MATCH(PAYROLL!EA$2,ADJ!$2:$2,0)),0)</f>
        <v/>
      </c>
      <c r="EB627">
        <f>IFERROR(INDEX(ADJ!$A$1:$BZ$1000,MATCH(PAYROLL!$D627,ADJ!A$1:A$500,0),MATCH(PAYROLL!EB$2,ADJ!$2:$2,0)),0)</f>
        <v/>
      </c>
      <c r="EC627">
        <f>IFERROR(INDEX(ADJ!$A$1:$BZ$1000,MATCH(PAYROLL!$D627,ADJ!A$1:A$500,0),MATCH(PAYROLL!EC$2,ADJ!$2:$2,0)),0)</f>
        <v/>
      </c>
      <c r="ED627">
        <f>IFERROR(INDEX(ADJ!$A$1:$BZ$1000,MATCH(PAYROLL!$D627,ADJ!A$1:A$500,0),MATCH(PAYROLL!ED$2,ADJ!$2:$2,0)),0)</f>
        <v/>
      </c>
      <c r="EE627">
        <f>IFERROR(INDEX(ADJ!$A$1:$BZ$1000,MATCH(PAYROLL!$D627,ADJ!A$1:A$500,0),MATCH(PAYROLL!EE$2,ADJ!$2:$2,0)),0)</f>
        <v/>
      </c>
      <c r="EF627">
        <f>IFERROR(INDEX(ADJ!$A$1:$BZ$1000,MATCH(PAYROLL!$D627,ADJ!A$1:A$500,0),MATCH(PAYROLL!EF$2,ADJ!$2:$2,0)),0)</f>
        <v/>
      </c>
      <c r="EG627">
        <f>IFERROR(INDEX(ADJ!$A$1:$BZ$1000,MATCH(PAYROLL!$D627,ADJ!A$1:A$500,0),MATCH(PAYROLL!EG$2,ADJ!$2:$2,0)),0)</f>
        <v/>
      </c>
      <c r="EH627">
        <f>IFERROR(INDEX(ADJ!$A$1:$BZ$1000,MATCH(PAYROLL!$D627,ADJ!A$1:A$500,0),MATCH(PAYROLL!EH$2,ADJ!$2:$2,0)),0)</f>
        <v/>
      </c>
      <c r="EI627">
        <f>IFERROR(INDEX(ADJ!$A$1:$BZ$1000,MATCH(PAYROLL!D627,ADJ!A$1:A$500,0),MATCH(PAYROLL!EI$2,ADJ!$2:$2,0)),0)</f>
        <v/>
      </c>
      <c r="EJ627">
        <f>IFERROR(INDEX(ADJ!$A$1:$BZ$1000,MATCH(PAYROLL!$D627,ADJ!A$1:A$500,0),MATCH(PAYROLL!EJ$2,ADJ!$2:$2,0)),0)</f>
        <v/>
      </c>
      <c r="EK627">
        <f>SUM(DZ627:EJ627)</f>
        <v/>
      </c>
    </row>
    <row r="628">
      <c r="A628" t="n">
        <v>626</v>
      </c>
      <c r="B628" t="inlineStr">
        <is>
          <t>Nông Văn Hỉ</t>
        </is>
      </c>
      <c r="D628" t="inlineStr">
        <is>
          <t>119256-03</t>
        </is>
      </c>
      <c r="S628">
        <f>IFERROR(INDEX(PIS!$A$1:$BZ$1000,MATCH($D628,PIS!C$1:C$500,0),MATCH("Lương CB tháng trước",PIS!$1:$1,0)),0)</f>
        <v/>
      </c>
      <c r="T628">
        <f>IFERROR(INDEX(PIS!$A$1:$BZ$1000,MATCH($D628,PIS!C$1:C$500,0),MATCH("Lương CB hiện tại",PIS!$1:$1,0)),0)</f>
        <v/>
      </c>
      <c r="U628">
        <f>IFERROR(INDEX(PIS!$A$1:$BZ$1000,MATCH($D628,PIS!C$1:C$500,0),MATCH("Lương đóng BHBB",PIS!$1:$1,0)),0)</f>
        <v/>
      </c>
      <c r="V628">
        <f>IFERROR(INDEX(PIS!$A$1:$BZ$1000,MATCH($D628,PIS!C$1:C$500,0),MATCH(V$2,PIS!$2:$2,0)),0)</f>
        <v/>
      </c>
      <c r="W628">
        <f>IFERROR(INDEX(PIS!$A$1:$BZ$1000,MATCH($D628,PIS!C$1:C$500,0),MATCH(W$2,PIS!$2:$2,0)),0)</f>
        <v/>
      </c>
      <c r="X628">
        <f>IFERROR(INDEX(PIS!$A$1:$BZ$1000,MATCH($D628,PIS!C$1:C$500,0),MATCH(X$2,PIS!$2:$2,0)),0)</f>
        <v/>
      </c>
      <c r="Y628">
        <f>IFERROR(INDEX(PIS!$A$1:$BZ$1000,MATCH($D628,PIS!C$1:C$500,0),MATCH(Y$2,PIS!$2:$2,0)),0)</f>
        <v/>
      </c>
      <c r="Z628">
        <f>IFERROR(INDEX(PIS!$A$1:$BZ$1000,MATCH($D628,PIS!C$1:C$500,0),MATCH(Z$2,PIS!$2:$2,0)),0)</f>
        <v/>
      </c>
      <c r="AA628">
        <f>IFERROR(INDEX(PIS!$A$1:$BZ$1000,MATCH($D628,PIS!C$1:C$500,0),MATCH(AA$2,PIS!$2:$2,0)),0)</f>
        <v/>
      </c>
      <c r="AB628">
        <f>IFERROR(INDEX(PIS!$A$1:$BZ$1000,MATCH($D628,PIS!C$1:C$500,0),MATCH(AB$2,PIS!$2:$2,0)),0)</f>
        <v/>
      </c>
      <c r="AC628">
        <f>SUM(V628:AB628)</f>
        <v/>
      </c>
      <c r="AD628">
        <f>IFERROR(INDEX(TIMESHEET!$A$1:$AI$5000,MATCH($D628,TIMESHEET!A$1:A$500,0),MATCH("T100",TIMESHEET!$2:$2,0))-2,0)</f>
        <v/>
      </c>
      <c r="AE628">
        <f>IFERROR(INDEX(TIMESHEET!$A$1:$AI$5000,MATCH($D628,TIMESHEET!A$1:A$500,0),MATCH("T202",TIMESHEET!$2:$2,0)),0)</f>
        <v/>
      </c>
      <c r="AF628">
        <f>IFERROR(INDEX(TIMESHEET!$A$1:$AI$5000,MATCH($D628,TIMESHEET!A$1:A$500,0),MATCH("T302",TIMESHEET!$2:$2,0)),0)</f>
        <v/>
      </c>
      <c r="AG628">
        <f>IFERROR(INDEX(TIMESHEET!$A$1:$AI$5000,MATCH($D628,TIMESHEET!A$1:A$500,0),MATCH("T406",TIMESHEET!$2:$2,0)),0)</f>
        <v/>
      </c>
      <c r="AH628">
        <f>AE628+AG628</f>
        <v/>
      </c>
      <c r="AI628">
        <f>IFERROR(INDEX(TIMESHEET!$A$1:$AI$5000,MATCH($D628,TIMESHEET!A$1:A$500,0),MATCH("T701",TIMESHEET!$2:$2,0)),0)</f>
        <v/>
      </c>
      <c r="AJ628">
        <f>IFERROR(INDEX(TIMESHEET!$A$1:$AI$5000,MATCH($D628,TIMESHEET!B$1:B$500,0),MATCH("T320",TIMESHEET!$2:$2,0)),0)</f>
        <v/>
      </c>
      <c r="AK628">
        <f>IFERROR(IF(LEFT(INDEX(PIS!O$1:O$500,MATCH(D628,PIS!C$1:C$500)),1)="M",T628/AD628*SUM(AE628:AG628),T628*AD628),0)</f>
        <v/>
      </c>
      <c r="AL628">
        <f>IFERROR(INDEX(ADJ!$A$1:$BZ$1000,MATCH(PAYROLL!D628,ADJ!A$1:A$500,0),MATCH(PAYROLL!AL$2,ADJ!$2:$2,0)),0)</f>
        <v/>
      </c>
      <c r="AM628">
        <f>SUM(AK628:AL628)</f>
        <v/>
      </c>
      <c r="AN628">
        <f>IFERROR(ROUND(V628/$AD628*$AH628,0),0)</f>
        <v/>
      </c>
      <c r="AO628">
        <f>IFERROR(ROUND(W628/$AD628*$AH628,0),0)</f>
        <v/>
      </c>
      <c r="AP628">
        <f>IFERROR(ROUND(X628/$AD628*$AE628,0),0)</f>
        <v/>
      </c>
      <c r="AQ628">
        <f>IFERROR(ROUND(Y628/$AD628*$AH628,0),0)</f>
        <v/>
      </c>
      <c r="AR628">
        <f>IFERROR(ROUND(Z628/$AD628*$AH628,0),0)</f>
        <v/>
      </c>
      <c r="AS628">
        <f>IFERROR(ROUND(AA628/$AD628*$AH628,0),0)</f>
        <v/>
      </c>
      <c r="AT628">
        <f>IFERROR(IF((AE628+AF628+AG628)&gt;13,AB628,ROUND(AB628/AD628*AH628,0)),0)</f>
        <v/>
      </c>
      <c r="AU628">
        <f>IFERROR(INDEX(ADJ!$A$1:$BZ$1000,MATCH(PAYROLL!D628,ADJ!A$1:A$500,0),MATCH(PAYROLL!AU$2,ADJ!$2:$2,0)),0)</f>
        <v/>
      </c>
      <c r="AV628">
        <f>ROUND(SUM(AN628:AU628),0)</f>
        <v/>
      </c>
      <c r="AW628">
        <f>IFERROR(INDEX(TIMESHEET!$A$1:$AI$5000,MATCH(PAYROLL!D628,TIMESHEET!A$1:A$500,0),MATCH("T620",TIMESHEET!$2:$2,0)),0)</f>
        <v/>
      </c>
      <c r="AX628">
        <f>IFERROR(INDEX(TIMESHEET!$A$1:$AI$5000,MATCH(PAYROLL!D628,TIMESHEET!A$1:A$500,0),MATCH("T601",TIMESHEET!$2:$2,0)),0)</f>
        <v/>
      </c>
      <c r="AY628">
        <f>IFERROR(INDEX(TIMESHEET!$A$1:$AI$5000,MATCH(PAYROLL!D628,TIMESHEET!A$1:A$500,0),MATCH("T602",TIMESHEET!$2:$2,0)),0)</f>
        <v/>
      </c>
      <c r="AZ628">
        <f>IFERROR(INDEX(TIMESHEET!$A$1:$AI$5000,MATCH(PAYROLL!D628,TIMESHEET!A$1:A$500,0),MATCH("T603",TIMESHEET!$2:$2,0)),0)</f>
        <v/>
      </c>
      <c r="BA628">
        <f>IFERROR(INDEX(TIMESHEET!$A$1:$AI$5000,MATCH(PAYROLL!D628,TIMESHEET!A$1:A$500,0),MATCH("T611",TIMESHEET!$2:$2,0)),0)</f>
        <v/>
      </c>
      <c r="BB628">
        <f>IFERROR(INDEX(TIMESHEET!$A$1:$AI$5000,MATCH(PAYROLL!D628,TIMESHEET!A$1:A$500,0),MATCH("T612",TIMESHEET!$2:$2,0)),0)</f>
        <v/>
      </c>
      <c r="BC628">
        <f>IFERROR(INDEX(TIMESHEET!$A$1:$AI$5000,MATCH(PAYROLL!D628,TIMESHEET!A$1:A$500,0),MATCH("T613",TIMESHEET!$2:$2,0)),0)</f>
        <v/>
      </c>
      <c r="BD628">
        <f>IFERROR(INDEX(TIMESHEET!$A$1:$AI$5000,MATCH(PAYROLL!D628,TIMESHEET!A$1:A$500,0),MATCH("T500",TIMESHEET!$2:$2,0)),0)</f>
        <v/>
      </c>
      <c r="BE628">
        <f>IFERROR(IF(LEFT(INDEX(PIS!O$1:O$500,MATCH(D628,PIS!C$1:C$500)),1)="M",T628/AD628/8*(AW628+AX628*1.5+AY628*2+AZ628*3+BA628*2.1+BB628*2.7+BC628*3.9+BD628*0.3),T628/8*(AW628+AX628*1.5+AY628*2+AZ628*3+BA628*2.1+BB628*2.7+BC628*3.9+BD628*0.3)),0)</f>
        <v/>
      </c>
      <c r="BF628">
        <f>IFERROR(INDEX(ADJ!$A$1:$BZ$1000,MATCH(PAYROLL!$D628,ADJ!A$1:A$500,0),MATCH(PAYROLL!BF$2,ADJ!$2:$2,0)),0)</f>
        <v/>
      </c>
      <c r="BG628">
        <f>IFERROR(INDEX(ADJ!$A$1:$BZ$1000,MATCH(PAYROLL!D628,ADJ!A$1:A$500,0),MATCH(PAYROLL!BG$2,ADJ!$2:$2,0)),0)</f>
        <v/>
      </c>
      <c r="BH628">
        <f>IFERROR(INDEX(ADJ!$A$1:$BZ$1000,MATCH(PAYROLL!D628,ADJ!A$1:A$500,0),MATCH(PAYROLL!BH$2,ADJ!$2:$2,0)),0)</f>
        <v/>
      </c>
      <c r="BI628">
        <f>IFERROR(INDEX(ADJ!$A$1:$BZ$1000,MATCH(PAYROLL!D628,ADJ!A$1:A$500,0),MATCH(PAYROLL!BI$2,ADJ!$2:$2,0)),0)</f>
        <v/>
      </c>
      <c r="BJ628">
        <f>IFERROR(INDEX(ADJ!$A$1:$BZ$1000,MATCH(PAYROLL!D628,ADJ!A$1:A$500,0),MATCH(PAYROLL!BJ$2,ADJ!$2:$2,0)),0)</f>
        <v/>
      </c>
      <c r="BK628">
        <f>SUM(BF628:BJ628)</f>
        <v/>
      </c>
      <c r="BL628">
        <f>IFERROR(INDEX(ADJ!$A$1:$BZ$1000,MATCH(PAYROLL!D628,ADJ!A$1:A$500,0),MATCH(PAYROLL!BL$2,ADJ!$2:$2,0)),0)</f>
        <v/>
      </c>
      <c r="BM628">
        <f>IFERROR(INDEX(ADJ!$A$1:$BZ$1000,MATCH(PAYROLL!D628,ADJ!A$1:A$500,0),MATCH(PAYROLL!BM$2,ADJ!$2:$2,0)),0)</f>
        <v/>
      </c>
      <c r="BN628">
        <f>IFERROR(INDEX(ADJ!$A$1:$BZ$1000,MATCH(PAYROLL!D628,ADJ!A$1:A$500,0),MATCH(PAYROLL!BN$2,ADJ!$2:$2,0)),0)</f>
        <v/>
      </c>
      <c r="BO628">
        <f>IFERROR(INDEX(ADJ!$A$1:$BZ$1000,MATCH(PAYROLL!D628,ADJ!A$1:A$500,0),MATCH(PAYROLL!BO$2,ADJ!$2:$2,0)),0)</f>
        <v/>
      </c>
      <c r="BP628">
        <f>SUM(AM628,AV628,BE628,BK628,BL628:BO628)</f>
        <v/>
      </c>
      <c r="BQ628">
        <f>BO628</f>
        <v/>
      </c>
      <c r="BR628">
        <f>IFERROR(ROUND(IF(LEFT(INDEX(PIS!O$1:O$500,MATCH(D628,PIS!C$1:C$500)),1)="D",T628/8*(BD628*0.3),IF(LEFT(INDEX(PIS!O$1:O$500,MATCH(D628,PIS!C$1:C$500)),1)="H",T628*($BD628*0.3),T628/$AD628/8*($BD628*0.3))),0),0)</f>
        <v/>
      </c>
      <c r="BS628">
        <f>IF(AP628&lt;1,0,MIN(AP628,730000))</f>
        <v/>
      </c>
      <c r="BT628">
        <f>IFERROR(ROUND((BE628-SUM(AW628:BC628)*T628/AD628/8),0)-BR628,0)</f>
        <v/>
      </c>
      <c r="BU628">
        <f>AO628</f>
        <v/>
      </c>
      <c r="BV628">
        <f>SUM(BQ628:BU628)</f>
        <v/>
      </c>
      <c r="BW628">
        <f>BP628-BV628</f>
        <v/>
      </c>
      <c r="BX628">
        <f>IFERROR(IF(RIGHT(INDEX(PIS!O$1:O$500,MATCH(D628,PIS!C$1:C$500)),5)="Gross",MIN(U628+V628,VLOOKUP("R700",TSC!B:C,2,0)*VLOOKUP("R101",TSC!B:C,2,0))*VLOOKUP("R701",TSC!B:C,2,0)%,0),0)</f>
        <v/>
      </c>
      <c r="BY628">
        <f>IFERROR(IF(RIGHT(INDEX(PIS!O$1:O$500,MATCH(D628,PIS!C$1:C$500)),5)="Gross",MIN(U628+V628,VLOOKUP("R700",TSC!B:C,2,0)*VLOOKUP("R101",TSC!B:C,2,0))*VLOOKUP("T704",TSC!B:C,2,0)%,0),0)</f>
        <v/>
      </c>
      <c r="BZ628">
        <f>IFERROR(IF(RIGHT(INDEX(PIS!O$1:O$500,MATCH(D628,PIS!C$1:C$500)),5)="Gross",MIN(U628+V628,VLOOKUP("R700",TSC!B:C,2,0)*VLOOKUP("1",TSC!F:G,2,0))*VLOOKUP("T705",TSC!B:C,2,0)%,0),0)</f>
        <v/>
      </c>
      <c r="CA628">
        <f>IFERROR(INDEX(ADJ!$A$1:$BZ$1000,MATCH(PAYROLL!D628,ADJ!A$1:A$500,0),MATCH(PAYROLL!CA$2,ADJ!$2:$2,0)),0)</f>
        <v/>
      </c>
      <c r="CB628">
        <f>IFERROR(INDEX(ADJ!$A$1:$BZ$1000,MATCH(PAYROLL!D628,ADJ!A$1:A$500,0),MATCH(PAYROLL!CB$2,ADJ!$2:$2,0)),0)</f>
        <v/>
      </c>
      <c r="CC628">
        <f>SUM(BX628:CB628)</f>
        <v/>
      </c>
      <c r="CD628">
        <f>IFERROR(INDEX(PIS!$A$1:$BZ$1000,MATCH(PAYROLL!D628,PIS!C$1:C$500,0),MATCH(PAYROLL!CD$1,PIS!$1:$1,0)),0)</f>
        <v/>
      </c>
      <c r="CE628">
        <f>IFERROR(IF(OR(INDEX(PIS!P$1:P$500,MATCH(D628,PIS!C$1:C$500,0))="LT2",INDEX(PIS!P$1:P$500,MATCH(D628,PIS!C$1:C$500,0))="P10"),0,SUM(CC628,CD628*VLOOKUP("R601",TSC!B:C,2,0),VLOOKUP("R602",TSC!B:C,2,0))),0)</f>
        <v/>
      </c>
      <c r="CF628">
        <f>MAX(BW628-CE628,0)</f>
        <v/>
      </c>
      <c r="CG628">
        <f>IFERROR(IF(OR(RIGHT(INDEX(PIS!P$1:P$500,MATCH(D628,PIS!C$1:C$500)),5)="P10",RIGHT(INDEX(PIS!P$1:P$500,MATCH(D628,PIS!C$1:C$500)),5)="CK"),0,IF(CF628&lt;=5000000,CF628*5%,IF(CF628&lt;=10000000,CF628*10%-250000,IF(CF628&lt;=18000000,CF628*15%-750000,IF(CF628&lt;=32000000,CF628*20%-1650000,IF(CF628&lt;=52000000,CF628*25%-3250000,IF(CF628&lt;=80000000,BH628*30%-5850000,CF628*35%-9850000))))))),0)</f>
        <v/>
      </c>
      <c r="CH628">
        <f>IFERROR(IF(OR(INDEX(PIS!P$1:P$500,MATCH(D628,PIS!C$1:C$500))="LT",INDEX(PIS!P$1:P$500,MATCH(D628,PIS!C$1:C$500))="CK"),0,IF(CF628&lt;2000000,0,CF628*10%)),0)</f>
        <v/>
      </c>
      <c r="CI628">
        <f>IFERROR(INDEX(ADJ!$A$1:$BZ$1000,MATCH(PAYROLL!D628,ADJ!A$1:A$500,0),MATCH(PAYROLL!CI$2,ADJ!$2:$2,0)),0)</f>
        <v/>
      </c>
      <c r="CJ628">
        <f>IFERROR(INDEX(ADJ!$A$1:$BZ$1000,MATCH(PAYROLL!D628,ADJ!A$1:A$500,0),MATCH(PAYROLL!CJ$2,ADJ!$2:$2,0)),0)</f>
        <v/>
      </c>
      <c r="CK628">
        <f>IFERROR(INDEX(ADJ!$A$1:$BZ$1000,MATCH(PAYROLL!D628,ADJ!A$1:A$500,0),MATCH(PAYROLL!CK$2,ADJ!$2:$2,0)),0)</f>
        <v/>
      </c>
      <c r="CL628">
        <f>SUM(CG628:CK628)</f>
        <v/>
      </c>
      <c r="CM628">
        <f>ROUND(SUM(CH628:CK628),0)</f>
        <v/>
      </c>
      <c r="CN628">
        <f>IFERROR(INDEX(CSDA!D$1:D$500,MATCH($CN$2,CSDA!C$1:C$500,0))*INDEX(PIS!V$1:V$500,MATCH(D628,PIS!C$1:C$500))+INDEX(ADJ!$A$1:$BZ$1000,MATCH(PAYROLL!D628,ADJ!A$1:A$500,0),MATCH(PAYROLL!CN$2,ADJ!$2:$2,0)),0)</f>
        <v/>
      </c>
      <c r="CO628">
        <f>IFERROR(INDEX(ADJ!$A$1:$BZ$1000,MATCH(PAYROLL!D628,ADJ!A$1:A$500,0),MATCH(PAYROLL!CO$2,ADJ!$2:$2,0)),0)</f>
        <v/>
      </c>
      <c r="CP628">
        <f>IFERROR(INDEX(ADJ!$A$1:$BZ$1000,MATCH(PAYROLL!D628,ADJ!A$1:A$500,0),MATCH(PAYROLL!CP$2,ADJ!$2:$2,0)),0)</f>
        <v/>
      </c>
      <c r="CQ628">
        <f>BP628-CL628-CI628-CM628-CN628-CO628-CP628-CC628</f>
        <v/>
      </c>
      <c r="CR628">
        <f>IFERROR(IF(RIGHT(INDEX(PIS!O$1:O$500,MATCH(D628,PIS!C$1:C$500,0)),5)="Gross",MIN(U628+V628,VLOOKUP("R700",TSC!B:C,2,0)*VLOOKUP("R101",TSC!B:C,2,0))*(VLOOKUP("T711",TSC!B:C,2,0)+VLOOKUP("T712",TSC!B:C,2,0))%,MIN(T628+V628,VLOOKUP("R700",TSC!B:C,2,0)*VLOOKUP("R101",TSC!B:C,2,0))*(VLOOKUP("T711",TSC!B:C,2,0)+VLOOKUP("T712",TSC!B:C,2,0)+VLOOKUP("R701",TSC!B:C,2,0))%),0)</f>
        <v/>
      </c>
      <c r="CS628">
        <f>IFERROR(IF(RIGHT(INDEX(PIS!O$1:O$500,MATCH(D628,PIS!C$1:C$500,0)),5)="Gross",MIN(U628+V628,VLOOKUP("R700",TSC!B:C,2,0)*VLOOKUP("R101",TSC!B:C,2,0))*(VLOOKUP("T714",TSC!B:C,2,0))%,MIN(T628+V628,VLOOKUP("R700",TSC!B:C,2,0)*VLOOKUP("R101",TSC!B:C,2,0))*(VLOOKUP("T704",TSC!B:C,2,0)+VLOOKUP("T714",TSC!B:C,2,0))%),0)</f>
        <v/>
      </c>
      <c r="CT628">
        <f>IFERROR(IF(RIGHT(INDEX(PIS!O$1:O$500,MATCH(D628,PIS!C$1:C$500,0)),5)="Gross",MIN(U628+V628,VLOOKUP("R700",TSC!B:C,2,0)*VLOOKUP("R101",TSC!B:C,2,0))*VLOOKUP("T705",TSC!B:C,2,0)%,MIN(T628+V628,VLOOKUP("R700",TSC!B:C,2,0)*VLOOKUP("R101",TSC!B:C,2,0))*VLOOKUP("T705",TSC!B:C,2,0)%),0)</f>
        <v/>
      </c>
      <c r="CU628">
        <f>IFERROR(IF(RIGHT(INDEX(PIS!O$1:O$500,MATCH(D628,PIS!C$1:C$500,0)),5)="Gross",MIN(U628+V628,VLOOKUP("R700",TSC!B:C,2,0)*VLOOKUP("R101",TSC!B:C,2,0))*(VLOOKUP("T713",TSC!B:C,2,0))%,MIN(T628+V628,VLOOKUP("R700",TSC!B:C,2,0)*VLOOKUP("R101",TSC!B:C,2,0))*(VLOOKUP("T713",TSC!B:C,2,0))%),0)</f>
        <v/>
      </c>
      <c r="CV628">
        <f>IFERROR(INDEX(ADJ!$A$1:$BZ$1000,MATCH(PAYROLL!D628,ADJ!A$1:A$500,0),MATCH(PAYROLL!CV$2,ADJ!$2:$2,0)),0)</f>
        <v/>
      </c>
      <c r="CW628">
        <f>IFERROR(INDEX(ADJ!$A$1:$BZ$1000,MATCH(PAYROLL!D628,ADJ!A$1:A$500,0),MATCH(PAYROLL!CW$2,ADJ!$2:$2,0)),0)</f>
        <v/>
      </c>
      <c r="CX628">
        <f>SUM(CR628:CW628)</f>
        <v/>
      </c>
      <c r="CY628">
        <f>ROUND(IF(CR628&gt;0,T628+V628*VLOOKUP("R202",TSC!$B$1:$C$500,2,0),0),0)</f>
        <v/>
      </c>
      <c r="CZ628">
        <f>IFERROR(INDEX(CSDA!D$1:D$500,MATCH($CZ$2,CSDA!C$1:C$500,0)),0)</f>
        <v/>
      </c>
      <c r="DA628">
        <f>ROUND(T628*0.7%,0)</f>
        <v/>
      </c>
      <c r="DB628">
        <f>ROUND(T628/12,0)</f>
        <v/>
      </c>
      <c r="DC628">
        <f ref="DC628" t="array">IFERROR(INDEX(CSDA!D$1:D$500,MATCH("Trích giữ"&amp;PAYROLL!DC$2,CSDA!A$1:A$500&amp;CSDA!C$1:C$500,0)),0)</f>
        <v/>
      </c>
      <c r="DD628">
        <f ref="DD628" t="array">IFERROR(INDEX(CSDA!D$1:D$500,MATCH("Trích giữ"&amp;PAYROLL!DD$2,CSDA!A$1:A$500&amp;CSDA!C$1:C$500,0)),0)</f>
        <v/>
      </c>
      <c r="DE628">
        <f ref="DE628" t="array">IFERROR(INDEX(CSDA!D$1:D$500,MATCH("Trích giữ"&amp;PAYROLL!DE$2,CSDA!A$1:A$500&amp;CSDA!C$1:C$500,0)),0)</f>
        <v/>
      </c>
      <c r="DF628">
        <f>IFERROR(INDEX(CSDA!D$1:D$500,MATCH(PAYROLL!DF$2,CSDA!C$1:C$500,0)),0)</f>
        <v/>
      </c>
      <c r="DG628">
        <f ref="DG628" t="array">IFERROR(INDEX(CSDA!D$1:D$500,MATCH("Trích giữ"&amp;PAYROLL!DG$2,CSDA!A$1:A$500&amp;CSDA!C$1:C$500,0)),0)</f>
        <v/>
      </c>
      <c r="DH628">
        <f>ROUND(T628/26,0)</f>
        <v/>
      </c>
      <c r="DI628">
        <f ref="DI628" t="array">IFERROR(INDEX(CSDA!D$1:D$500,MATCH("Trích giữ"&amp;PAYROLL!DI$2,CSDA!A$1:A$500&amp;CSDA!C$1:C$500,0)),0)</f>
        <v/>
      </c>
      <c r="DJ628">
        <f>IF(U628=0,T628*21.5%-BL628,0)</f>
        <v/>
      </c>
      <c r="DK628">
        <f ref="DK628" t="array">IFERROR(INDEX(CSDA!D$1:D$500,MATCH("Trích giữ"&amp;PAYROLL!DK$2,CSDA!A$1:A$500&amp;CSDA!C$1:C$500,0)),0)</f>
        <v/>
      </c>
      <c r="DL628">
        <f>IFERROR(INDEX(CSDA!D$1:D$500,MATCH(PAYROLL!DL$2,CSDA!C$1:C$500,0))/12,0)</f>
        <v/>
      </c>
      <c r="DM628">
        <f>SUM(DB628:DL628)</f>
        <v/>
      </c>
      <c r="DN628">
        <f>IFERROR(INDEX(ADJ!$A$1:$BZ$1000,MATCH(PAYROLL!D628,ADJ!A$1:A$500,0),MATCH(PAYROLL!DN$2,ADJ!$2:$2,0)),0)</f>
        <v/>
      </c>
      <c r="DO628">
        <f>IFERROR(SUM(BP628,DM628:DN628,CX628:DA628)-DT628,0)</f>
        <v/>
      </c>
      <c r="DP628">
        <f ref="DP628" t="array">SUM(BW628*IFERROR(INDEX(CSDA!D$1:D$500,MATCH(BW$2,CSDA!C$1:C$500,0)),0)%,CX628*IFERROR(INDEX(CSDA!D$1:D$500,MATCH(CX$2,CSDA!C$1:C$500,0)),0)%,DA628*IFERROR(INDEX(CSDA!D$1:D$500,MATCH(DA$2,CSDA!C$1:C$500,0)),0)%,DB628*IFERROR(INDEX(CSDA!D$1:D$500,MATCH(DB$2,CSDA!C$1:C$500,0)),0)%,DF628*IFERROR(INDEX(CSDA!D$1:D$500,MATCH("Phí dịch vụ"&amp;PAYROLL!DF$2,CSDA!A$1:A$500&amp;CSDA!C$1:C$500,0)),0)%,DC628*IFERROR(INDEX(CSDA!D$1:D$500,MATCH("Phí dịch vụ"&amp;PAYROLL!DC$2,CSDA!A$1:A$500&amp;CSDA!C$1:C$500,0)),0)%,DH628*IFERROR(INDEX(CSDA!D$1:D$500,MATCH("Phí dịch vụ"&amp;PAYROLL!DH$2,CSDA!A$1:A$500&amp;CSDA!C$1:C$500,0)),0)%,DJ628*IFERROR(INDEX(CSDA!D$1:D$500,MATCH("Phí dịch vụ"&amp;PAYROLL!DJ$2,CSDA!A$1:A$500&amp;CSDA!C$1:C$500,0)),0)%,BN628*IFERROR(INDEX(CSDA!D$1:D$500,MATCH(BN$2,CSDA!C$1:C$500,0)),0)%)-BN628*7%</f>
        <v/>
      </c>
      <c r="DQ628">
        <f>IFERROR(INDEX(ADJ!$A$1:$BZ$1000,MATCH(PAYROLL!D628,ADJ!A$1:A$500,0),MATCH(PAYROLL!DQ$2,ADJ!$2:$2,0)),0)</f>
        <v/>
      </c>
      <c r="DR628">
        <f>IFERROR(INDEX(ADJ!$A$1:$BZ$1000,MATCH(PAYROLL!D628,ADJ!A$1:A$500,0),MATCH(PAYROLL!DR$2,ADJ!$2:$2,0)),0)</f>
        <v/>
      </c>
      <c r="DS628">
        <f>SUM(DP628:DR628)</f>
        <v/>
      </c>
      <c r="DT628">
        <f>EK628</f>
        <v/>
      </c>
      <c r="DU628">
        <f>SUM(DO628:DR628)</f>
        <v/>
      </c>
      <c r="DV628">
        <f>ROUND(DU628*0.1,0)</f>
        <v/>
      </c>
      <c r="DW628">
        <f>DU628+DV628</f>
        <v/>
      </c>
      <c r="DZ628">
        <f>IFERROR(INDEX(ADJ!$A$1:$BZ$1000,MATCH(PAYROLL!$D628,ADJ!A$1:A$500,0),MATCH(PAYROLL!DZ$2,ADJ!$2:$2,0)),0)</f>
        <v/>
      </c>
      <c r="EA628">
        <f>IFERROR(INDEX(ADJ!$A$1:$BZ$1000,MATCH(PAYROLL!$D628,ADJ!A$1:A$500,0),MATCH(PAYROLL!EA$2,ADJ!$2:$2,0)),0)</f>
        <v/>
      </c>
      <c r="EB628">
        <f>IFERROR(INDEX(ADJ!$A$1:$BZ$1000,MATCH(PAYROLL!$D628,ADJ!A$1:A$500,0),MATCH(PAYROLL!EB$2,ADJ!$2:$2,0)),0)</f>
        <v/>
      </c>
      <c r="EC628">
        <f>IFERROR(INDEX(ADJ!$A$1:$BZ$1000,MATCH(PAYROLL!$D628,ADJ!A$1:A$500,0),MATCH(PAYROLL!EC$2,ADJ!$2:$2,0)),0)</f>
        <v/>
      </c>
      <c r="ED628">
        <f>IFERROR(INDEX(ADJ!$A$1:$BZ$1000,MATCH(PAYROLL!$D628,ADJ!A$1:A$500,0),MATCH(PAYROLL!ED$2,ADJ!$2:$2,0)),0)</f>
        <v/>
      </c>
      <c r="EE628">
        <f>IFERROR(INDEX(ADJ!$A$1:$BZ$1000,MATCH(PAYROLL!$D628,ADJ!A$1:A$500,0),MATCH(PAYROLL!EE$2,ADJ!$2:$2,0)),0)</f>
        <v/>
      </c>
      <c r="EF628">
        <f>IFERROR(INDEX(ADJ!$A$1:$BZ$1000,MATCH(PAYROLL!$D628,ADJ!A$1:A$500,0),MATCH(PAYROLL!EF$2,ADJ!$2:$2,0)),0)</f>
        <v/>
      </c>
      <c r="EG628">
        <f>IFERROR(INDEX(ADJ!$A$1:$BZ$1000,MATCH(PAYROLL!$D628,ADJ!A$1:A$500,0),MATCH(PAYROLL!EG$2,ADJ!$2:$2,0)),0)</f>
        <v/>
      </c>
      <c r="EH628">
        <f>IFERROR(INDEX(ADJ!$A$1:$BZ$1000,MATCH(PAYROLL!$D628,ADJ!A$1:A$500,0),MATCH(PAYROLL!EH$2,ADJ!$2:$2,0)),0)</f>
        <v/>
      </c>
      <c r="EI628">
        <f>IFERROR(INDEX(ADJ!$A$1:$BZ$1000,MATCH(PAYROLL!D628,ADJ!A$1:A$500,0),MATCH(PAYROLL!EI$2,ADJ!$2:$2,0)),0)</f>
        <v/>
      </c>
      <c r="EJ628">
        <f>IFERROR(INDEX(ADJ!$A$1:$BZ$1000,MATCH(PAYROLL!$D628,ADJ!A$1:A$500,0),MATCH(PAYROLL!EJ$2,ADJ!$2:$2,0)),0)</f>
        <v/>
      </c>
      <c r="EK628">
        <f>SUM(DZ628:EJ628)</f>
        <v/>
      </c>
    </row>
    <row r="629">
      <c r="A629" t="n">
        <v>627</v>
      </c>
      <c r="B629" t="inlineStr">
        <is>
          <t>Nông Văn Kiểm</t>
        </is>
      </c>
      <c r="D629" t="inlineStr">
        <is>
          <t>157100-01</t>
        </is>
      </c>
      <c r="S629">
        <f>IFERROR(INDEX(PIS!$A$1:$BZ$1000,MATCH($D629,PIS!C$1:C$500,0),MATCH("Lương CB tháng trước",PIS!$1:$1,0)),0)</f>
        <v/>
      </c>
      <c r="T629">
        <f>IFERROR(INDEX(PIS!$A$1:$BZ$1000,MATCH($D629,PIS!C$1:C$500,0),MATCH("Lương CB hiện tại",PIS!$1:$1,0)),0)</f>
        <v/>
      </c>
      <c r="U629">
        <f>IFERROR(INDEX(PIS!$A$1:$BZ$1000,MATCH($D629,PIS!C$1:C$500,0),MATCH("Lương đóng BHBB",PIS!$1:$1,0)),0)</f>
        <v/>
      </c>
      <c r="V629">
        <f>IFERROR(INDEX(PIS!$A$1:$BZ$1000,MATCH($D629,PIS!C$1:C$500,0),MATCH(V$2,PIS!$2:$2,0)),0)</f>
        <v/>
      </c>
      <c r="W629">
        <f>IFERROR(INDEX(PIS!$A$1:$BZ$1000,MATCH($D629,PIS!C$1:C$500,0),MATCH(W$2,PIS!$2:$2,0)),0)</f>
        <v/>
      </c>
      <c r="X629">
        <f>IFERROR(INDEX(PIS!$A$1:$BZ$1000,MATCH($D629,PIS!C$1:C$500,0),MATCH(X$2,PIS!$2:$2,0)),0)</f>
        <v/>
      </c>
      <c r="Y629">
        <f>IFERROR(INDEX(PIS!$A$1:$BZ$1000,MATCH($D629,PIS!C$1:C$500,0),MATCH(Y$2,PIS!$2:$2,0)),0)</f>
        <v/>
      </c>
      <c r="Z629">
        <f>IFERROR(INDEX(PIS!$A$1:$BZ$1000,MATCH($D629,PIS!C$1:C$500,0),MATCH(Z$2,PIS!$2:$2,0)),0)</f>
        <v/>
      </c>
      <c r="AA629">
        <f>IFERROR(INDEX(PIS!$A$1:$BZ$1000,MATCH($D629,PIS!C$1:C$500,0),MATCH(AA$2,PIS!$2:$2,0)),0)</f>
        <v/>
      </c>
      <c r="AB629">
        <f>IFERROR(INDEX(PIS!$A$1:$BZ$1000,MATCH($D629,PIS!C$1:C$500,0),MATCH(AB$2,PIS!$2:$2,0)),0)</f>
        <v/>
      </c>
      <c r="AC629">
        <f>SUM(V629:AB629)</f>
        <v/>
      </c>
      <c r="AD629">
        <f>IFERROR(INDEX(TIMESHEET!$A$1:$AI$5000,MATCH($D629,TIMESHEET!A$1:A$500,0),MATCH("T100",TIMESHEET!$2:$2,0))-2,0)</f>
        <v/>
      </c>
      <c r="AE629">
        <f>IFERROR(INDEX(TIMESHEET!$A$1:$AI$5000,MATCH($D629,TIMESHEET!A$1:A$500,0),MATCH("T202",TIMESHEET!$2:$2,0)),0)</f>
        <v/>
      </c>
      <c r="AF629">
        <f>IFERROR(INDEX(TIMESHEET!$A$1:$AI$5000,MATCH($D629,TIMESHEET!A$1:A$500,0),MATCH("T302",TIMESHEET!$2:$2,0)),0)</f>
        <v/>
      </c>
      <c r="AG629">
        <f>IFERROR(INDEX(TIMESHEET!$A$1:$AI$5000,MATCH($D629,TIMESHEET!A$1:A$500,0),MATCH("T406",TIMESHEET!$2:$2,0)),0)</f>
        <v/>
      </c>
      <c r="AH629">
        <f>AE629+AG629</f>
        <v/>
      </c>
      <c r="AI629">
        <f>IFERROR(INDEX(TIMESHEET!$A$1:$AI$5000,MATCH($D629,TIMESHEET!A$1:A$500,0),MATCH("T701",TIMESHEET!$2:$2,0)),0)</f>
        <v/>
      </c>
      <c r="AJ629">
        <f>IFERROR(INDEX(TIMESHEET!$A$1:$AI$5000,MATCH($D629,TIMESHEET!B$1:B$500,0),MATCH("T320",TIMESHEET!$2:$2,0)),0)</f>
        <v/>
      </c>
      <c r="AK629">
        <f>IFERROR(IF(LEFT(INDEX(PIS!O$1:O$500,MATCH(D629,PIS!C$1:C$500)),1)="M",T629/AD629*SUM(AE629:AG629),T629*AD629),0)</f>
        <v/>
      </c>
      <c r="AL629">
        <f>IFERROR(INDEX(ADJ!$A$1:$BZ$1000,MATCH(PAYROLL!D629,ADJ!A$1:A$500,0),MATCH(PAYROLL!AL$2,ADJ!$2:$2,0)),0)</f>
        <v/>
      </c>
      <c r="AM629">
        <f>SUM(AK629:AL629)</f>
        <v/>
      </c>
      <c r="AN629">
        <f>IFERROR(ROUND(V629/$AD629*$AH629,0),0)</f>
        <v/>
      </c>
      <c r="AO629">
        <f>IFERROR(ROUND(W629/$AD629*$AH629,0),0)</f>
        <v/>
      </c>
      <c r="AP629">
        <f>IFERROR(ROUND(X629/$AD629*$AE629,0),0)</f>
        <v/>
      </c>
      <c r="AQ629">
        <f>IFERROR(ROUND(Y629/$AD629*$AH629,0),0)</f>
        <v/>
      </c>
      <c r="AR629">
        <f>IFERROR(ROUND(Z629/$AD629*$AH629,0),0)</f>
        <v/>
      </c>
      <c r="AS629">
        <f>IFERROR(ROUND(AA629/$AD629*$AH629,0),0)</f>
        <v/>
      </c>
      <c r="AT629">
        <f>IFERROR(IF((AE629+AF629+AG629)&gt;13,AB629,ROUND(AB629/AD629*AH629,0)),0)</f>
        <v/>
      </c>
      <c r="AU629">
        <f>IFERROR(INDEX(ADJ!$A$1:$BZ$1000,MATCH(PAYROLL!D629,ADJ!A$1:A$500,0),MATCH(PAYROLL!AU$2,ADJ!$2:$2,0)),0)</f>
        <v/>
      </c>
      <c r="AV629">
        <f>ROUND(SUM(AN629:AU629),0)</f>
        <v/>
      </c>
      <c r="AW629">
        <f>IFERROR(INDEX(TIMESHEET!$A$1:$AI$5000,MATCH(PAYROLL!D629,TIMESHEET!A$1:A$500,0),MATCH("T620",TIMESHEET!$2:$2,0)),0)</f>
        <v/>
      </c>
      <c r="AX629">
        <f>IFERROR(INDEX(TIMESHEET!$A$1:$AI$5000,MATCH(PAYROLL!D629,TIMESHEET!A$1:A$500,0),MATCH("T601",TIMESHEET!$2:$2,0)),0)</f>
        <v/>
      </c>
      <c r="AY629">
        <f>IFERROR(INDEX(TIMESHEET!$A$1:$AI$5000,MATCH(PAYROLL!D629,TIMESHEET!A$1:A$500,0),MATCH("T602",TIMESHEET!$2:$2,0)),0)</f>
        <v/>
      </c>
      <c r="AZ629">
        <f>IFERROR(INDEX(TIMESHEET!$A$1:$AI$5000,MATCH(PAYROLL!D629,TIMESHEET!A$1:A$500,0),MATCH("T603",TIMESHEET!$2:$2,0)),0)</f>
        <v/>
      </c>
      <c r="BA629">
        <f>IFERROR(INDEX(TIMESHEET!$A$1:$AI$5000,MATCH(PAYROLL!D629,TIMESHEET!A$1:A$500,0),MATCH("T611",TIMESHEET!$2:$2,0)),0)</f>
        <v/>
      </c>
      <c r="BB629">
        <f>IFERROR(INDEX(TIMESHEET!$A$1:$AI$5000,MATCH(PAYROLL!D629,TIMESHEET!A$1:A$500,0),MATCH("T612",TIMESHEET!$2:$2,0)),0)</f>
        <v/>
      </c>
      <c r="BC629">
        <f>IFERROR(INDEX(TIMESHEET!$A$1:$AI$5000,MATCH(PAYROLL!D629,TIMESHEET!A$1:A$500,0),MATCH("T613",TIMESHEET!$2:$2,0)),0)</f>
        <v/>
      </c>
      <c r="BD629">
        <f>IFERROR(INDEX(TIMESHEET!$A$1:$AI$5000,MATCH(PAYROLL!D629,TIMESHEET!A$1:A$500,0),MATCH("T500",TIMESHEET!$2:$2,0)),0)</f>
        <v/>
      </c>
      <c r="BE629">
        <f>IFERROR(IF(LEFT(INDEX(PIS!O$1:O$500,MATCH(D629,PIS!C$1:C$500)),1)="M",T629/AD629/8*(AW629+AX629*1.5+AY629*2+AZ629*3+BA629*2.1+BB629*2.7+BC629*3.9+BD629*0.3),T629/8*(AW629+AX629*1.5+AY629*2+AZ629*3+BA629*2.1+BB629*2.7+BC629*3.9+BD629*0.3)),0)</f>
        <v/>
      </c>
      <c r="BF629">
        <f>IFERROR(INDEX(ADJ!$A$1:$BZ$1000,MATCH(PAYROLL!$D629,ADJ!A$1:A$500,0),MATCH(PAYROLL!BF$2,ADJ!$2:$2,0)),0)</f>
        <v/>
      </c>
      <c r="BG629">
        <f>IFERROR(INDEX(ADJ!$A$1:$BZ$1000,MATCH(PAYROLL!D629,ADJ!A$1:A$500,0),MATCH(PAYROLL!BG$2,ADJ!$2:$2,0)),0)</f>
        <v/>
      </c>
      <c r="BH629">
        <f>IFERROR(INDEX(ADJ!$A$1:$BZ$1000,MATCH(PAYROLL!D629,ADJ!A$1:A$500,0),MATCH(PAYROLL!BH$2,ADJ!$2:$2,0)),0)</f>
        <v/>
      </c>
      <c r="BI629">
        <f>IFERROR(INDEX(ADJ!$A$1:$BZ$1000,MATCH(PAYROLL!D629,ADJ!A$1:A$500,0),MATCH(PAYROLL!BI$2,ADJ!$2:$2,0)),0)</f>
        <v/>
      </c>
      <c r="BJ629">
        <f>IFERROR(INDEX(ADJ!$A$1:$BZ$1000,MATCH(PAYROLL!D629,ADJ!A$1:A$500,0),MATCH(PAYROLL!BJ$2,ADJ!$2:$2,0)),0)</f>
        <v/>
      </c>
      <c r="BK629">
        <f>SUM(BF629:BJ629)</f>
        <v/>
      </c>
      <c r="BL629">
        <f>IFERROR(INDEX(ADJ!$A$1:$BZ$1000,MATCH(PAYROLL!D629,ADJ!A$1:A$500,0),MATCH(PAYROLL!BL$2,ADJ!$2:$2,0)),0)</f>
        <v/>
      </c>
      <c r="BM629">
        <f>IFERROR(INDEX(ADJ!$A$1:$BZ$1000,MATCH(PAYROLL!D629,ADJ!A$1:A$500,0),MATCH(PAYROLL!BM$2,ADJ!$2:$2,0)),0)</f>
        <v/>
      </c>
      <c r="BN629">
        <f>IFERROR(INDEX(ADJ!$A$1:$BZ$1000,MATCH(PAYROLL!D629,ADJ!A$1:A$500,0),MATCH(PAYROLL!BN$2,ADJ!$2:$2,0)),0)</f>
        <v/>
      </c>
      <c r="BO629">
        <f>IFERROR(INDEX(ADJ!$A$1:$BZ$1000,MATCH(PAYROLL!D629,ADJ!A$1:A$500,0),MATCH(PAYROLL!BO$2,ADJ!$2:$2,0)),0)</f>
        <v/>
      </c>
      <c r="BP629">
        <f>SUM(AM629,AV629,BE629,BK629,BL629:BO629)</f>
        <v/>
      </c>
      <c r="BQ629">
        <f>BO629</f>
        <v/>
      </c>
      <c r="BR629">
        <f>IFERROR(ROUND(IF(LEFT(INDEX(PIS!O$1:O$500,MATCH(D629,PIS!C$1:C$500)),1)="D",T629/8*(BD629*0.3),IF(LEFT(INDEX(PIS!O$1:O$500,MATCH(D629,PIS!C$1:C$500)),1)="H",T629*($BD629*0.3),T629/$AD629/8*($BD629*0.3))),0),0)</f>
        <v/>
      </c>
      <c r="BS629">
        <f>IF(AP629&lt;1,0,MIN(AP629,730000))</f>
        <v/>
      </c>
      <c r="BT629">
        <f>IFERROR(ROUND((BE629-SUM(AW629:BC629)*T629/AD629/8),0)-BR629,0)</f>
        <v/>
      </c>
      <c r="BU629">
        <f>AO629</f>
        <v/>
      </c>
      <c r="BV629">
        <f>SUM(BQ629:BU629)</f>
        <v/>
      </c>
      <c r="BW629">
        <f>BP629-BV629</f>
        <v/>
      </c>
      <c r="BX629">
        <f>IFERROR(IF(RIGHT(INDEX(PIS!O$1:O$500,MATCH(D629,PIS!C$1:C$500)),5)="Gross",MIN(U629+V629,VLOOKUP("R700",TSC!B:C,2,0)*VLOOKUP("R101",TSC!B:C,2,0))*VLOOKUP("R701",TSC!B:C,2,0)%,0),0)</f>
        <v/>
      </c>
      <c r="BY629">
        <f>IFERROR(IF(RIGHT(INDEX(PIS!O$1:O$500,MATCH(D629,PIS!C$1:C$500)),5)="Gross",MIN(U629+V629,VLOOKUP("R700",TSC!B:C,2,0)*VLOOKUP("R101",TSC!B:C,2,0))*VLOOKUP("T704",TSC!B:C,2,0)%,0),0)</f>
        <v/>
      </c>
      <c r="BZ629">
        <f>IFERROR(IF(RIGHT(INDEX(PIS!O$1:O$500,MATCH(D629,PIS!C$1:C$500)),5)="Gross",MIN(U629+V629,VLOOKUP("R700",TSC!B:C,2,0)*VLOOKUP("1",TSC!F:G,2,0))*VLOOKUP("T705",TSC!B:C,2,0)%,0),0)</f>
        <v/>
      </c>
      <c r="CA629">
        <f>IFERROR(INDEX(ADJ!$A$1:$BZ$1000,MATCH(PAYROLL!D629,ADJ!A$1:A$500,0),MATCH(PAYROLL!CA$2,ADJ!$2:$2,0)),0)</f>
        <v/>
      </c>
      <c r="CB629">
        <f>IFERROR(INDEX(ADJ!$A$1:$BZ$1000,MATCH(PAYROLL!D629,ADJ!A$1:A$500,0),MATCH(PAYROLL!CB$2,ADJ!$2:$2,0)),0)</f>
        <v/>
      </c>
      <c r="CC629">
        <f>SUM(BX629:CB629)</f>
        <v/>
      </c>
      <c r="CD629">
        <f>IFERROR(INDEX(PIS!$A$1:$BZ$1000,MATCH(PAYROLL!D629,PIS!C$1:C$500,0),MATCH(PAYROLL!CD$1,PIS!$1:$1,0)),0)</f>
        <v/>
      </c>
      <c r="CE629">
        <f>IFERROR(IF(OR(INDEX(PIS!P$1:P$500,MATCH(D629,PIS!C$1:C$500,0))="LT2",INDEX(PIS!P$1:P$500,MATCH(D629,PIS!C$1:C$500,0))="P10"),0,SUM(CC629,CD629*VLOOKUP("R601",TSC!B:C,2,0),VLOOKUP("R602",TSC!B:C,2,0))),0)</f>
        <v/>
      </c>
      <c r="CF629">
        <f>MAX(BW629-CE629,0)</f>
        <v/>
      </c>
      <c r="CG629">
        <f>IFERROR(IF(OR(RIGHT(INDEX(PIS!P$1:P$500,MATCH(D629,PIS!C$1:C$500)),5)="P10",RIGHT(INDEX(PIS!P$1:P$500,MATCH(D629,PIS!C$1:C$500)),5)="CK"),0,IF(CF629&lt;=5000000,CF629*5%,IF(CF629&lt;=10000000,CF629*10%-250000,IF(CF629&lt;=18000000,CF629*15%-750000,IF(CF629&lt;=32000000,CF629*20%-1650000,IF(CF629&lt;=52000000,CF629*25%-3250000,IF(CF629&lt;=80000000,BH629*30%-5850000,CF629*35%-9850000))))))),0)</f>
        <v/>
      </c>
      <c r="CH629">
        <f>IFERROR(IF(OR(INDEX(PIS!P$1:P$500,MATCH(D629,PIS!C$1:C$500))="LT",INDEX(PIS!P$1:P$500,MATCH(D629,PIS!C$1:C$500))="CK"),0,IF(CF629&lt;2000000,0,CF629*10%)),0)</f>
        <v/>
      </c>
      <c r="CI629">
        <f>IFERROR(INDEX(ADJ!$A$1:$BZ$1000,MATCH(PAYROLL!D629,ADJ!A$1:A$500,0),MATCH(PAYROLL!CI$2,ADJ!$2:$2,0)),0)</f>
        <v/>
      </c>
      <c r="CJ629">
        <f>IFERROR(INDEX(ADJ!$A$1:$BZ$1000,MATCH(PAYROLL!D629,ADJ!A$1:A$500,0),MATCH(PAYROLL!CJ$2,ADJ!$2:$2,0)),0)</f>
        <v/>
      </c>
      <c r="CK629">
        <f>IFERROR(INDEX(ADJ!$A$1:$BZ$1000,MATCH(PAYROLL!D629,ADJ!A$1:A$500,0),MATCH(PAYROLL!CK$2,ADJ!$2:$2,0)),0)</f>
        <v/>
      </c>
      <c r="CL629">
        <f>SUM(CG629:CK629)</f>
        <v/>
      </c>
      <c r="CM629">
        <f>ROUND(SUM(CH629:CK629),0)</f>
        <v/>
      </c>
      <c r="CN629">
        <f>IFERROR(INDEX(CSDA!D$1:D$500,MATCH($CN$2,CSDA!C$1:C$500,0))*INDEX(PIS!V$1:V$500,MATCH(D629,PIS!C$1:C$500))+INDEX(ADJ!$A$1:$BZ$1000,MATCH(PAYROLL!D629,ADJ!A$1:A$500,0),MATCH(PAYROLL!CN$2,ADJ!$2:$2,0)),0)</f>
        <v/>
      </c>
      <c r="CO629">
        <f>IFERROR(INDEX(ADJ!$A$1:$BZ$1000,MATCH(PAYROLL!D629,ADJ!A$1:A$500,0),MATCH(PAYROLL!CO$2,ADJ!$2:$2,0)),0)</f>
        <v/>
      </c>
      <c r="CP629">
        <f>IFERROR(INDEX(ADJ!$A$1:$BZ$1000,MATCH(PAYROLL!D629,ADJ!A$1:A$500,0),MATCH(PAYROLL!CP$2,ADJ!$2:$2,0)),0)</f>
        <v/>
      </c>
      <c r="CQ629">
        <f>BP629-CL629-CI629-CM629-CN629-CO629-CP629-CC629</f>
        <v/>
      </c>
      <c r="CR629">
        <f>IFERROR(IF(RIGHT(INDEX(PIS!O$1:O$500,MATCH(D629,PIS!C$1:C$500,0)),5)="Gross",MIN(U629+V629,VLOOKUP("R700",TSC!B:C,2,0)*VLOOKUP("R101",TSC!B:C,2,0))*(VLOOKUP("T711",TSC!B:C,2,0)+VLOOKUP("T712",TSC!B:C,2,0))%,MIN(T629+V629,VLOOKUP("R700",TSC!B:C,2,0)*VLOOKUP("R101",TSC!B:C,2,0))*(VLOOKUP("T711",TSC!B:C,2,0)+VLOOKUP("T712",TSC!B:C,2,0)+VLOOKUP("R701",TSC!B:C,2,0))%),0)</f>
        <v/>
      </c>
      <c r="CS629">
        <f>IFERROR(IF(RIGHT(INDEX(PIS!O$1:O$500,MATCH(D629,PIS!C$1:C$500,0)),5)="Gross",MIN(U629+V629,VLOOKUP("R700",TSC!B:C,2,0)*VLOOKUP("R101",TSC!B:C,2,0))*(VLOOKUP("T714",TSC!B:C,2,0))%,MIN(T629+V629,VLOOKUP("R700",TSC!B:C,2,0)*VLOOKUP("R101",TSC!B:C,2,0))*(VLOOKUP("T704",TSC!B:C,2,0)+VLOOKUP("T714",TSC!B:C,2,0))%),0)</f>
        <v/>
      </c>
      <c r="CT629">
        <f>IFERROR(IF(RIGHT(INDEX(PIS!O$1:O$500,MATCH(D629,PIS!C$1:C$500,0)),5)="Gross",MIN(U629+V629,VLOOKUP("R700",TSC!B:C,2,0)*VLOOKUP("R101",TSC!B:C,2,0))*VLOOKUP("T705",TSC!B:C,2,0)%,MIN(T629+V629,VLOOKUP("R700",TSC!B:C,2,0)*VLOOKUP("R101",TSC!B:C,2,0))*VLOOKUP("T705",TSC!B:C,2,0)%),0)</f>
        <v/>
      </c>
      <c r="CU629">
        <f>IFERROR(IF(RIGHT(INDEX(PIS!O$1:O$500,MATCH(D629,PIS!C$1:C$500,0)),5)="Gross",MIN(U629+V629,VLOOKUP("R700",TSC!B:C,2,0)*VLOOKUP("R101",TSC!B:C,2,0))*(VLOOKUP("T713",TSC!B:C,2,0))%,MIN(T629+V629,VLOOKUP("R700",TSC!B:C,2,0)*VLOOKUP("R101",TSC!B:C,2,0))*(VLOOKUP("T713",TSC!B:C,2,0))%),0)</f>
        <v/>
      </c>
      <c r="CV629">
        <f>IFERROR(INDEX(ADJ!$A$1:$BZ$1000,MATCH(PAYROLL!D629,ADJ!A$1:A$500,0),MATCH(PAYROLL!CV$2,ADJ!$2:$2,0)),0)</f>
        <v/>
      </c>
      <c r="CW629">
        <f>IFERROR(INDEX(ADJ!$A$1:$BZ$1000,MATCH(PAYROLL!D629,ADJ!A$1:A$500,0),MATCH(PAYROLL!CW$2,ADJ!$2:$2,0)),0)</f>
        <v/>
      </c>
      <c r="CX629">
        <f>SUM(CR629:CW629)</f>
        <v/>
      </c>
      <c r="CY629">
        <f>ROUND(IF(CR629&gt;0,T629+V629*VLOOKUP("R202",TSC!$B$1:$C$500,2,0),0),0)</f>
        <v/>
      </c>
      <c r="CZ629">
        <f>IFERROR(INDEX(CSDA!D$1:D$500,MATCH($CZ$2,CSDA!C$1:C$500,0)),0)</f>
        <v/>
      </c>
      <c r="DA629">
        <f>ROUND(T629*0.7%,0)</f>
        <v/>
      </c>
      <c r="DB629">
        <f>ROUND(T629/12,0)</f>
        <v/>
      </c>
      <c r="DC629">
        <f ref="DC629" t="array">IFERROR(INDEX(CSDA!D$1:D$500,MATCH("Trích giữ"&amp;PAYROLL!DC$2,CSDA!A$1:A$500&amp;CSDA!C$1:C$500,0)),0)</f>
        <v/>
      </c>
      <c r="DD629">
        <f ref="DD629" t="array">IFERROR(INDEX(CSDA!D$1:D$500,MATCH("Trích giữ"&amp;PAYROLL!DD$2,CSDA!A$1:A$500&amp;CSDA!C$1:C$500,0)),0)</f>
        <v/>
      </c>
      <c r="DE629">
        <f ref="DE629" t="array">IFERROR(INDEX(CSDA!D$1:D$500,MATCH("Trích giữ"&amp;PAYROLL!DE$2,CSDA!A$1:A$500&amp;CSDA!C$1:C$500,0)),0)</f>
        <v/>
      </c>
      <c r="DF629">
        <f>IFERROR(INDEX(CSDA!D$1:D$500,MATCH(PAYROLL!DF$2,CSDA!C$1:C$500,0)),0)</f>
        <v/>
      </c>
      <c r="DG629">
        <f ref="DG629" t="array">IFERROR(INDEX(CSDA!D$1:D$500,MATCH("Trích giữ"&amp;PAYROLL!DG$2,CSDA!A$1:A$500&amp;CSDA!C$1:C$500,0)),0)</f>
        <v/>
      </c>
      <c r="DH629">
        <f>ROUND(T629/26,0)</f>
        <v/>
      </c>
      <c r="DI629">
        <f ref="DI629" t="array">IFERROR(INDEX(CSDA!D$1:D$500,MATCH("Trích giữ"&amp;PAYROLL!DI$2,CSDA!A$1:A$500&amp;CSDA!C$1:C$500,0)),0)</f>
        <v/>
      </c>
      <c r="DJ629">
        <f>IF(U629=0,T629*21.5%-BL629,0)</f>
        <v/>
      </c>
      <c r="DK629">
        <f ref="DK629" t="array">IFERROR(INDEX(CSDA!D$1:D$500,MATCH("Trích giữ"&amp;PAYROLL!DK$2,CSDA!A$1:A$500&amp;CSDA!C$1:C$500,0)),0)</f>
        <v/>
      </c>
      <c r="DL629">
        <f>IFERROR(INDEX(CSDA!D$1:D$500,MATCH(PAYROLL!DL$2,CSDA!C$1:C$500,0))/12,0)</f>
        <v/>
      </c>
      <c r="DM629">
        <f>SUM(DB629:DL629)</f>
        <v/>
      </c>
      <c r="DN629">
        <f>IFERROR(INDEX(ADJ!$A$1:$BZ$1000,MATCH(PAYROLL!D629,ADJ!A$1:A$500,0),MATCH(PAYROLL!DN$2,ADJ!$2:$2,0)),0)</f>
        <v/>
      </c>
      <c r="DO629">
        <f>IFERROR(SUM(BP629,DM629:DN629,CX629:DA629)-DT629,0)</f>
        <v/>
      </c>
      <c r="DP629">
        <f ref="DP629" t="array">SUM(BW629*IFERROR(INDEX(CSDA!D$1:D$500,MATCH(BW$2,CSDA!C$1:C$500,0)),0)%,CX629*IFERROR(INDEX(CSDA!D$1:D$500,MATCH(CX$2,CSDA!C$1:C$500,0)),0)%,DA629*IFERROR(INDEX(CSDA!D$1:D$500,MATCH(DA$2,CSDA!C$1:C$500,0)),0)%,DB629*IFERROR(INDEX(CSDA!D$1:D$500,MATCH(DB$2,CSDA!C$1:C$500,0)),0)%,DF629*IFERROR(INDEX(CSDA!D$1:D$500,MATCH("Phí dịch vụ"&amp;PAYROLL!DF$2,CSDA!A$1:A$500&amp;CSDA!C$1:C$500,0)),0)%,DC629*IFERROR(INDEX(CSDA!D$1:D$500,MATCH("Phí dịch vụ"&amp;PAYROLL!DC$2,CSDA!A$1:A$500&amp;CSDA!C$1:C$500,0)),0)%,DH629*IFERROR(INDEX(CSDA!D$1:D$500,MATCH("Phí dịch vụ"&amp;PAYROLL!DH$2,CSDA!A$1:A$500&amp;CSDA!C$1:C$500,0)),0)%,DJ629*IFERROR(INDEX(CSDA!D$1:D$500,MATCH("Phí dịch vụ"&amp;PAYROLL!DJ$2,CSDA!A$1:A$500&amp;CSDA!C$1:C$500,0)),0)%,BN629*IFERROR(INDEX(CSDA!D$1:D$500,MATCH(BN$2,CSDA!C$1:C$500,0)),0)%)-BN629*7%</f>
        <v/>
      </c>
      <c r="DQ629">
        <f>IFERROR(INDEX(ADJ!$A$1:$BZ$1000,MATCH(PAYROLL!D629,ADJ!A$1:A$500,0),MATCH(PAYROLL!DQ$2,ADJ!$2:$2,0)),0)</f>
        <v/>
      </c>
      <c r="DR629">
        <f>IFERROR(INDEX(ADJ!$A$1:$BZ$1000,MATCH(PAYROLL!D629,ADJ!A$1:A$500,0),MATCH(PAYROLL!DR$2,ADJ!$2:$2,0)),0)</f>
        <v/>
      </c>
      <c r="DS629">
        <f>SUM(DP629:DR629)</f>
        <v/>
      </c>
      <c r="DT629">
        <f>EK629</f>
        <v/>
      </c>
      <c r="DU629">
        <f>SUM(DO629:DR629)</f>
        <v/>
      </c>
      <c r="DV629">
        <f>ROUND(DU629*0.1,0)</f>
        <v/>
      </c>
      <c r="DW629">
        <f>DU629+DV629</f>
        <v/>
      </c>
      <c r="DZ629">
        <f>IFERROR(INDEX(ADJ!$A$1:$BZ$1000,MATCH(PAYROLL!$D629,ADJ!A$1:A$500,0),MATCH(PAYROLL!DZ$2,ADJ!$2:$2,0)),0)</f>
        <v/>
      </c>
      <c r="EA629">
        <f>IFERROR(INDEX(ADJ!$A$1:$BZ$1000,MATCH(PAYROLL!$D629,ADJ!A$1:A$500,0),MATCH(PAYROLL!EA$2,ADJ!$2:$2,0)),0)</f>
        <v/>
      </c>
      <c r="EB629">
        <f>IFERROR(INDEX(ADJ!$A$1:$BZ$1000,MATCH(PAYROLL!$D629,ADJ!A$1:A$500,0),MATCH(PAYROLL!EB$2,ADJ!$2:$2,0)),0)</f>
        <v/>
      </c>
      <c r="EC629">
        <f>IFERROR(INDEX(ADJ!$A$1:$BZ$1000,MATCH(PAYROLL!$D629,ADJ!A$1:A$500,0),MATCH(PAYROLL!EC$2,ADJ!$2:$2,0)),0)</f>
        <v/>
      </c>
      <c r="ED629">
        <f>IFERROR(INDEX(ADJ!$A$1:$BZ$1000,MATCH(PAYROLL!$D629,ADJ!A$1:A$500,0),MATCH(PAYROLL!ED$2,ADJ!$2:$2,0)),0)</f>
        <v/>
      </c>
      <c r="EE629">
        <f>IFERROR(INDEX(ADJ!$A$1:$BZ$1000,MATCH(PAYROLL!$D629,ADJ!A$1:A$500,0),MATCH(PAYROLL!EE$2,ADJ!$2:$2,0)),0)</f>
        <v/>
      </c>
      <c r="EF629">
        <f>IFERROR(INDEX(ADJ!$A$1:$BZ$1000,MATCH(PAYROLL!$D629,ADJ!A$1:A$500,0),MATCH(PAYROLL!EF$2,ADJ!$2:$2,0)),0)</f>
        <v/>
      </c>
      <c r="EG629">
        <f>IFERROR(INDEX(ADJ!$A$1:$BZ$1000,MATCH(PAYROLL!$D629,ADJ!A$1:A$500,0),MATCH(PAYROLL!EG$2,ADJ!$2:$2,0)),0)</f>
        <v/>
      </c>
      <c r="EH629">
        <f>IFERROR(INDEX(ADJ!$A$1:$BZ$1000,MATCH(PAYROLL!$D629,ADJ!A$1:A$500,0),MATCH(PAYROLL!EH$2,ADJ!$2:$2,0)),0)</f>
        <v/>
      </c>
      <c r="EI629">
        <f>IFERROR(INDEX(ADJ!$A$1:$BZ$1000,MATCH(PAYROLL!D629,ADJ!A$1:A$500,0),MATCH(PAYROLL!EI$2,ADJ!$2:$2,0)),0)</f>
        <v/>
      </c>
      <c r="EJ629">
        <f>IFERROR(INDEX(ADJ!$A$1:$BZ$1000,MATCH(PAYROLL!$D629,ADJ!A$1:A$500,0),MATCH(PAYROLL!EJ$2,ADJ!$2:$2,0)),0)</f>
        <v/>
      </c>
      <c r="EK629">
        <f>SUM(DZ629:EJ629)</f>
        <v/>
      </c>
    </row>
    <row r="630">
      <c r="A630" t="n">
        <v>628</v>
      </c>
      <c r="B630" t="inlineStr">
        <is>
          <t>Vy Văn Sơn</t>
        </is>
      </c>
      <c r="D630" t="inlineStr">
        <is>
          <t>156955-03</t>
        </is>
      </c>
      <c r="S630">
        <f>IFERROR(INDEX(PIS!$A$1:$BZ$1000,MATCH($D630,PIS!C$1:C$500,0),MATCH("Lương CB tháng trước",PIS!$1:$1,0)),0)</f>
        <v/>
      </c>
      <c r="T630">
        <f>IFERROR(INDEX(PIS!$A$1:$BZ$1000,MATCH($D630,PIS!C$1:C$500,0),MATCH("Lương CB hiện tại",PIS!$1:$1,0)),0)</f>
        <v/>
      </c>
      <c r="U630">
        <f>IFERROR(INDEX(PIS!$A$1:$BZ$1000,MATCH($D630,PIS!C$1:C$500,0),MATCH("Lương đóng BHBB",PIS!$1:$1,0)),0)</f>
        <v/>
      </c>
      <c r="V630">
        <f>IFERROR(INDEX(PIS!$A$1:$BZ$1000,MATCH($D630,PIS!C$1:C$500,0),MATCH(V$2,PIS!$2:$2,0)),0)</f>
        <v/>
      </c>
      <c r="W630">
        <f>IFERROR(INDEX(PIS!$A$1:$BZ$1000,MATCH($D630,PIS!C$1:C$500,0),MATCH(W$2,PIS!$2:$2,0)),0)</f>
        <v/>
      </c>
      <c r="X630">
        <f>IFERROR(INDEX(PIS!$A$1:$BZ$1000,MATCH($D630,PIS!C$1:C$500,0),MATCH(X$2,PIS!$2:$2,0)),0)</f>
        <v/>
      </c>
      <c r="Y630">
        <f>IFERROR(INDEX(PIS!$A$1:$BZ$1000,MATCH($D630,PIS!C$1:C$500,0),MATCH(Y$2,PIS!$2:$2,0)),0)</f>
        <v/>
      </c>
      <c r="Z630">
        <f>IFERROR(INDEX(PIS!$A$1:$BZ$1000,MATCH($D630,PIS!C$1:C$500,0),MATCH(Z$2,PIS!$2:$2,0)),0)</f>
        <v/>
      </c>
      <c r="AA630">
        <f>IFERROR(INDEX(PIS!$A$1:$BZ$1000,MATCH($D630,PIS!C$1:C$500,0),MATCH(AA$2,PIS!$2:$2,0)),0)</f>
        <v/>
      </c>
      <c r="AB630">
        <f>IFERROR(INDEX(PIS!$A$1:$BZ$1000,MATCH($D630,PIS!C$1:C$500,0),MATCH(AB$2,PIS!$2:$2,0)),0)</f>
        <v/>
      </c>
      <c r="AC630">
        <f>SUM(V630:AB630)</f>
        <v/>
      </c>
      <c r="AD630">
        <f>IFERROR(INDEX(TIMESHEET!$A$1:$AI$5000,MATCH($D630,TIMESHEET!A$1:A$500,0),MATCH("T100",TIMESHEET!$2:$2,0))-2,0)</f>
        <v/>
      </c>
      <c r="AE630">
        <f>IFERROR(INDEX(TIMESHEET!$A$1:$AI$5000,MATCH($D630,TIMESHEET!A$1:A$500,0),MATCH("T202",TIMESHEET!$2:$2,0)),0)</f>
        <v/>
      </c>
      <c r="AF630">
        <f>IFERROR(INDEX(TIMESHEET!$A$1:$AI$5000,MATCH($D630,TIMESHEET!A$1:A$500,0),MATCH("T302",TIMESHEET!$2:$2,0)),0)</f>
        <v/>
      </c>
      <c r="AG630">
        <f>IFERROR(INDEX(TIMESHEET!$A$1:$AI$5000,MATCH($D630,TIMESHEET!A$1:A$500,0),MATCH("T406",TIMESHEET!$2:$2,0)),0)</f>
        <v/>
      </c>
      <c r="AH630">
        <f>AE630+AG630</f>
        <v/>
      </c>
      <c r="AI630">
        <f>IFERROR(INDEX(TIMESHEET!$A$1:$AI$5000,MATCH($D630,TIMESHEET!A$1:A$500,0),MATCH("T701",TIMESHEET!$2:$2,0)),0)</f>
        <v/>
      </c>
      <c r="AJ630">
        <f>IFERROR(INDEX(TIMESHEET!$A$1:$AI$5000,MATCH($D630,TIMESHEET!B$1:B$500,0),MATCH("T320",TIMESHEET!$2:$2,0)),0)</f>
        <v/>
      </c>
      <c r="AK630">
        <f>IFERROR(IF(LEFT(INDEX(PIS!O$1:O$500,MATCH(D630,PIS!C$1:C$500)),1)="M",T630/AD630*SUM(AE630:AG630),T630*AD630),0)</f>
        <v/>
      </c>
      <c r="AL630">
        <f>IFERROR(INDEX(ADJ!$A$1:$BZ$1000,MATCH(PAYROLL!D630,ADJ!A$1:A$500,0),MATCH(PAYROLL!AL$2,ADJ!$2:$2,0)),0)</f>
        <v/>
      </c>
      <c r="AM630">
        <f>SUM(AK630:AL630)</f>
        <v/>
      </c>
      <c r="AN630">
        <f>IFERROR(ROUND(V630/$AD630*$AH630,0),0)</f>
        <v/>
      </c>
      <c r="AO630">
        <f>IFERROR(ROUND(W630/$AD630*$AH630,0),0)</f>
        <v/>
      </c>
      <c r="AP630">
        <f>IFERROR(ROUND(X630/$AD630*$AE630,0),0)</f>
        <v/>
      </c>
      <c r="AQ630">
        <f>IFERROR(ROUND(Y630/$AD630*$AH630,0),0)</f>
        <v/>
      </c>
      <c r="AR630">
        <f>IFERROR(ROUND(Z630/$AD630*$AH630,0),0)</f>
        <v/>
      </c>
      <c r="AS630">
        <f>IFERROR(ROUND(AA630/$AD630*$AH630,0),0)</f>
        <v/>
      </c>
      <c r="AT630">
        <f>IFERROR(IF((AE630+AF630+AG630)&gt;13,AB630,ROUND(AB630/AD630*AH630,0)),0)</f>
        <v/>
      </c>
      <c r="AU630">
        <f>IFERROR(INDEX(ADJ!$A$1:$BZ$1000,MATCH(PAYROLL!D630,ADJ!A$1:A$500,0),MATCH(PAYROLL!AU$2,ADJ!$2:$2,0)),0)</f>
        <v/>
      </c>
      <c r="AV630">
        <f>ROUND(SUM(AN630:AU630),0)</f>
        <v/>
      </c>
      <c r="AW630">
        <f>IFERROR(INDEX(TIMESHEET!$A$1:$AI$5000,MATCH(PAYROLL!D630,TIMESHEET!A$1:A$500,0),MATCH("T620",TIMESHEET!$2:$2,0)),0)</f>
        <v/>
      </c>
      <c r="AX630">
        <f>IFERROR(INDEX(TIMESHEET!$A$1:$AI$5000,MATCH(PAYROLL!D630,TIMESHEET!A$1:A$500,0),MATCH("T601",TIMESHEET!$2:$2,0)),0)</f>
        <v/>
      </c>
      <c r="AY630">
        <f>IFERROR(INDEX(TIMESHEET!$A$1:$AI$5000,MATCH(PAYROLL!D630,TIMESHEET!A$1:A$500,0),MATCH("T602",TIMESHEET!$2:$2,0)),0)</f>
        <v/>
      </c>
      <c r="AZ630">
        <f>IFERROR(INDEX(TIMESHEET!$A$1:$AI$5000,MATCH(PAYROLL!D630,TIMESHEET!A$1:A$500,0),MATCH("T603",TIMESHEET!$2:$2,0)),0)</f>
        <v/>
      </c>
      <c r="BA630">
        <f>IFERROR(INDEX(TIMESHEET!$A$1:$AI$5000,MATCH(PAYROLL!D630,TIMESHEET!A$1:A$500,0),MATCH("T611",TIMESHEET!$2:$2,0)),0)</f>
        <v/>
      </c>
      <c r="BB630">
        <f>IFERROR(INDEX(TIMESHEET!$A$1:$AI$5000,MATCH(PAYROLL!D630,TIMESHEET!A$1:A$500,0),MATCH("T612",TIMESHEET!$2:$2,0)),0)</f>
        <v/>
      </c>
      <c r="BC630">
        <f>IFERROR(INDEX(TIMESHEET!$A$1:$AI$5000,MATCH(PAYROLL!D630,TIMESHEET!A$1:A$500,0),MATCH("T613",TIMESHEET!$2:$2,0)),0)</f>
        <v/>
      </c>
      <c r="BD630">
        <f>IFERROR(INDEX(TIMESHEET!$A$1:$AI$5000,MATCH(PAYROLL!D630,TIMESHEET!A$1:A$500,0),MATCH("T500",TIMESHEET!$2:$2,0)),0)</f>
        <v/>
      </c>
      <c r="BE630">
        <f>IFERROR(IF(LEFT(INDEX(PIS!O$1:O$500,MATCH(D630,PIS!C$1:C$500)),1)="M",T630/AD630/8*(AW630+AX630*1.5+AY630*2+AZ630*3+BA630*2.1+BB630*2.7+BC630*3.9+BD630*0.3),T630/8*(AW630+AX630*1.5+AY630*2+AZ630*3+BA630*2.1+BB630*2.7+BC630*3.9+BD630*0.3)),0)</f>
        <v/>
      </c>
      <c r="BF630">
        <f>IFERROR(INDEX(ADJ!$A$1:$BZ$1000,MATCH(PAYROLL!$D630,ADJ!A$1:A$500,0),MATCH(PAYROLL!BF$2,ADJ!$2:$2,0)),0)</f>
        <v/>
      </c>
      <c r="BG630">
        <f>IFERROR(INDEX(ADJ!$A$1:$BZ$1000,MATCH(PAYROLL!D630,ADJ!A$1:A$500,0),MATCH(PAYROLL!BG$2,ADJ!$2:$2,0)),0)</f>
        <v/>
      </c>
      <c r="BH630">
        <f>IFERROR(INDEX(ADJ!$A$1:$BZ$1000,MATCH(PAYROLL!D630,ADJ!A$1:A$500,0),MATCH(PAYROLL!BH$2,ADJ!$2:$2,0)),0)</f>
        <v/>
      </c>
      <c r="BI630">
        <f>IFERROR(INDEX(ADJ!$A$1:$BZ$1000,MATCH(PAYROLL!D630,ADJ!A$1:A$500,0),MATCH(PAYROLL!BI$2,ADJ!$2:$2,0)),0)</f>
        <v/>
      </c>
      <c r="BJ630">
        <f>IFERROR(INDEX(ADJ!$A$1:$BZ$1000,MATCH(PAYROLL!D630,ADJ!A$1:A$500,0),MATCH(PAYROLL!BJ$2,ADJ!$2:$2,0)),0)</f>
        <v/>
      </c>
      <c r="BK630">
        <f>SUM(BF630:BJ630)</f>
        <v/>
      </c>
      <c r="BL630">
        <f>IFERROR(INDEX(ADJ!$A$1:$BZ$1000,MATCH(PAYROLL!D630,ADJ!A$1:A$500,0),MATCH(PAYROLL!BL$2,ADJ!$2:$2,0)),0)</f>
        <v/>
      </c>
      <c r="BM630">
        <f>IFERROR(INDEX(ADJ!$A$1:$BZ$1000,MATCH(PAYROLL!D630,ADJ!A$1:A$500,0),MATCH(PAYROLL!BM$2,ADJ!$2:$2,0)),0)</f>
        <v/>
      </c>
      <c r="BN630">
        <f>IFERROR(INDEX(ADJ!$A$1:$BZ$1000,MATCH(PAYROLL!D630,ADJ!A$1:A$500,0),MATCH(PAYROLL!BN$2,ADJ!$2:$2,0)),0)</f>
        <v/>
      </c>
      <c r="BO630">
        <f>IFERROR(INDEX(ADJ!$A$1:$BZ$1000,MATCH(PAYROLL!D630,ADJ!A$1:A$500,0),MATCH(PAYROLL!BO$2,ADJ!$2:$2,0)),0)</f>
        <v/>
      </c>
      <c r="BP630">
        <f>SUM(AM630,AV630,BE630,BK630,BL630:BO630)</f>
        <v/>
      </c>
      <c r="BQ630">
        <f>BO630</f>
        <v/>
      </c>
      <c r="BR630">
        <f>IFERROR(ROUND(IF(LEFT(INDEX(PIS!O$1:O$500,MATCH(D630,PIS!C$1:C$500)),1)="D",T630/8*(BD630*0.3),IF(LEFT(INDEX(PIS!O$1:O$500,MATCH(D630,PIS!C$1:C$500)),1)="H",T630*($BD630*0.3),T630/$AD630/8*($BD630*0.3))),0),0)</f>
        <v/>
      </c>
      <c r="BS630">
        <f>IF(AP630&lt;1,0,MIN(AP630,730000))</f>
        <v/>
      </c>
      <c r="BT630">
        <f>IFERROR(ROUND((BE630-SUM(AW630:BC630)*T630/AD630/8),0)-BR630,0)</f>
        <v/>
      </c>
      <c r="BU630">
        <f>AO630</f>
        <v/>
      </c>
      <c r="BV630">
        <f>SUM(BQ630:BU630)</f>
        <v/>
      </c>
      <c r="BW630">
        <f>BP630-BV630</f>
        <v/>
      </c>
      <c r="BX630">
        <f>IFERROR(IF(RIGHT(INDEX(PIS!O$1:O$500,MATCH(D630,PIS!C$1:C$500)),5)="Gross",MIN(U630+V630,VLOOKUP("R700",TSC!B:C,2,0)*VLOOKUP("R101",TSC!B:C,2,0))*VLOOKUP("R701",TSC!B:C,2,0)%,0),0)</f>
        <v/>
      </c>
      <c r="BY630">
        <f>IFERROR(IF(RIGHT(INDEX(PIS!O$1:O$500,MATCH(D630,PIS!C$1:C$500)),5)="Gross",MIN(U630+V630,VLOOKUP("R700",TSC!B:C,2,0)*VLOOKUP("R101",TSC!B:C,2,0))*VLOOKUP("T704",TSC!B:C,2,0)%,0),0)</f>
        <v/>
      </c>
      <c r="BZ630">
        <f>IFERROR(IF(RIGHT(INDEX(PIS!O$1:O$500,MATCH(D630,PIS!C$1:C$500)),5)="Gross",MIN(U630+V630,VLOOKUP("R700",TSC!B:C,2,0)*VLOOKUP("1",TSC!F:G,2,0))*VLOOKUP("T705",TSC!B:C,2,0)%,0),0)</f>
        <v/>
      </c>
      <c r="CA630">
        <f>IFERROR(INDEX(ADJ!$A$1:$BZ$1000,MATCH(PAYROLL!D630,ADJ!A$1:A$500,0),MATCH(PAYROLL!CA$2,ADJ!$2:$2,0)),0)</f>
        <v/>
      </c>
      <c r="CB630">
        <f>IFERROR(INDEX(ADJ!$A$1:$BZ$1000,MATCH(PAYROLL!D630,ADJ!A$1:A$500,0),MATCH(PAYROLL!CB$2,ADJ!$2:$2,0)),0)</f>
        <v/>
      </c>
      <c r="CC630">
        <f>SUM(BX630:CB630)</f>
        <v/>
      </c>
      <c r="CD630">
        <f>IFERROR(INDEX(PIS!$A$1:$BZ$1000,MATCH(PAYROLL!D630,PIS!C$1:C$500,0),MATCH(PAYROLL!CD$1,PIS!$1:$1,0)),0)</f>
        <v/>
      </c>
      <c r="CE630">
        <f>IFERROR(IF(OR(INDEX(PIS!P$1:P$500,MATCH(D630,PIS!C$1:C$500,0))="LT2",INDEX(PIS!P$1:P$500,MATCH(D630,PIS!C$1:C$500,0))="P10"),0,SUM(CC630,CD630*VLOOKUP("R601",TSC!B:C,2,0),VLOOKUP("R602",TSC!B:C,2,0))),0)</f>
        <v/>
      </c>
      <c r="CF630">
        <f>MAX(BW630-CE630,0)</f>
        <v/>
      </c>
      <c r="CG630">
        <f>IFERROR(IF(OR(RIGHT(INDEX(PIS!P$1:P$500,MATCH(D630,PIS!C$1:C$500)),5)="P10",RIGHT(INDEX(PIS!P$1:P$500,MATCH(D630,PIS!C$1:C$500)),5)="CK"),0,IF(CF630&lt;=5000000,CF630*5%,IF(CF630&lt;=10000000,CF630*10%-250000,IF(CF630&lt;=18000000,CF630*15%-750000,IF(CF630&lt;=32000000,CF630*20%-1650000,IF(CF630&lt;=52000000,CF630*25%-3250000,IF(CF630&lt;=80000000,BH630*30%-5850000,CF630*35%-9850000))))))),0)</f>
        <v/>
      </c>
      <c r="CH630">
        <f>IFERROR(IF(OR(INDEX(PIS!P$1:P$500,MATCH(D630,PIS!C$1:C$500))="LT",INDEX(PIS!P$1:P$500,MATCH(D630,PIS!C$1:C$500))="CK"),0,IF(CF630&lt;2000000,0,CF630*10%)),0)</f>
        <v/>
      </c>
      <c r="CI630">
        <f>IFERROR(INDEX(ADJ!$A$1:$BZ$1000,MATCH(PAYROLL!D630,ADJ!A$1:A$500,0),MATCH(PAYROLL!CI$2,ADJ!$2:$2,0)),0)</f>
        <v/>
      </c>
      <c r="CJ630">
        <f>IFERROR(INDEX(ADJ!$A$1:$BZ$1000,MATCH(PAYROLL!D630,ADJ!A$1:A$500,0),MATCH(PAYROLL!CJ$2,ADJ!$2:$2,0)),0)</f>
        <v/>
      </c>
      <c r="CK630">
        <f>IFERROR(INDEX(ADJ!$A$1:$BZ$1000,MATCH(PAYROLL!D630,ADJ!A$1:A$500,0),MATCH(PAYROLL!CK$2,ADJ!$2:$2,0)),0)</f>
        <v/>
      </c>
      <c r="CL630">
        <f>SUM(CG630:CK630)</f>
        <v/>
      </c>
      <c r="CM630">
        <f>ROUND(SUM(CH630:CK630),0)</f>
        <v/>
      </c>
      <c r="CN630">
        <f>IFERROR(INDEX(CSDA!D$1:D$500,MATCH($CN$2,CSDA!C$1:C$500,0))*INDEX(PIS!V$1:V$500,MATCH(D630,PIS!C$1:C$500))+INDEX(ADJ!$A$1:$BZ$1000,MATCH(PAYROLL!D630,ADJ!A$1:A$500,0),MATCH(PAYROLL!CN$2,ADJ!$2:$2,0)),0)</f>
        <v/>
      </c>
      <c r="CO630">
        <f>IFERROR(INDEX(ADJ!$A$1:$BZ$1000,MATCH(PAYROLL!D630,ADJ!A$1:A$500,0),MATCH(PAYROLL!CO$2,ADJ!$2:$2,0)),0)</f>
        <v/>
      </c>
      <c r="CP630">
        <f>IFERROR(INDEX(ADJ!$A$1:$BZ$1000,MATCH(PAYROLL!D630,ADJ!A$1:A$500,0),MATCH(PAYROLL!CP$2,ADJ!$2:$2,0)),0)</f>
        <v/>
      </c>
      <c r="CQ630">
        <f>BP630-CL630-CI630-CM630-CN630-CO630-CP630-CC630</f>
        <v/>
      </c>
      <c r="CR630">
        <f>IFERROR(IF(RIGHT(INDEX(PIS!O$1:O$500,MATCH(D630,PIS!C$1:C$500,0)),5)="Gross",MIN(U630+V630,VLOOKUP("R700",TSC!B:C,2,0)*VLOOKUP("R101",TSC!B:C,2,0))*(VLOOKUP("T711",TSC!B:C,2,0)+VLOOKUP("T712",TSC!B:C,2,0))%,MIN(T630+V630,VLOOKUP("R700",TSC!B:C,2,0)*VLOOKUP("R101",TSC!B:C,2,0))*(VLOOKUP("T711",TSC!B:C,2,0)+VLOOKUP("T712",TSC!B:C,2,0)+VLOOKUP("R701",TSC!B:C,2,0))%),0)</f>
        <v/>
      </c>
      <c r="CS630">
        <f>IFERROR(IF(RIGHT(INDEX(PIS!O$1:O$500,MATCH(D630,PIS!C$1:C$500,0)),5)="Gross",MIN(U630+V630,VLOOKUP("R700",TSC!B:C,2,0)*VLOOKUP("R101",TSC!B:C,2,0))*(VLOOKUP("T714",TSC!B:C,2,0))%,MIN(T630+V630,VLOOKUP("R700",TSC!B:C,2,0)*VLOOKUP("R101",TSC!B:C,2,0))*(VLOOKUP("T704",TSC!B:C,2,0)+VLOOKUP("T714",TSC!B:C,2,0))%),0)</f>
        <v/>
      </c>
      <c r="CT630">
        <f>IFERROR(IF(RIGHT(INDEX(PIS!O$1:O$500,MATCH(D630,PIS!C$1:C$500,0)),5)="Gross",MIN(U630+V630,VLOOKUP("R700",TSC!B:C,2,0)*VLOOKUP("R101",TSC!B:C,2,0))*VLOOKUP("T705",TSC!B:C,2,0)%,MIN(T630+V630,VLOOKUP("R700",TSC!B:C,2,0)*VLOOKUP("R101",TSC!B:C,2,0))*VLOOKUP("T705",TSC!B:C,2,0)%),0)</f>
        <v/>
      </c>
      <c r="CU630">
        <f>IFERROR(IF(RIGHT(INDEX(PIS!O$1:O$500,MATCH(D630,PIS!C$1:C$500,0)),5)="Gross",MIN(U630+V630,VLOOKUP("R700",TSC!B:C,2,0)*VLOOKUP("R101",TSC!B:C,2,0))*(VLOOKUP("T713",TSC!B:C,2,0))%,MIN(T630+V630,VLOOKUP("R700",TSC!B:C,2,0)*VLOOKUP("R101",TSC!B:C,2,0))*(VLOOKUP("T713",TSC!B:C,2,0))%),0)</f>
        <v/>
      </c>
      <c r="CV630">
        <f>IFERROR(INDEX(ADJ!$A$1:$BZ$1000,MATCH(PAYROLL!D630,ADJ!A$1:A$500,0),MATCH(PAYROLL!CV$2,ADJ!$2:$2,0)),0)</f>
        <v/>
      </c>
      <c r="CW630">
        <f>IFERROR(INDEX(ADJ!$A$1:$BZ$1000,MATCH(PAYROLL!D630,ADJ!A$1:A$500,0),MATCH(PAYROLL!CW$2,ADJ!$2:$2,0)),0)</f>
        <v/>
      </c>
      <c r="CX630">
        <f>SUM(CR630:CW630)</f>
        <v/>
      </c>
      <c r="CY630">
        <f>ROUND(IF(CR630&gt;0,T630+V630*VLOOKUP("R202",TSC!$B$1:$C$500,2,0),0),0)</f>
        <v/>
      </c>
      <c r="CZ630">
        <f>IFERROR(INDEX(CSDA!D$1:D$500,MATCH($CZ$2,CSDA!C$1:C$500,0)),0)</f>
        <v/>
      </c>
      <c r="DA630">
        <f>ROUND(T630*0.7%,0)</f>
        <v/>
      </c>
      <c r="DB630">
        <f>ROUND(T630/12,0)</f>
        <v/>
      </c>
      <c r="DC630">
        <f ref="DC630" t="array">IFERROR(INDEX(CSDA!D$1:D$500,MATCH("Trích giữ"&amp;PAYROLL!DC$2,CSDA!A$1:A$500&amp;CSDA!C$1:C$500,0)),0)</f>
        <v/>
      </c>
      <c r="DD630">
        <f ref="DD630" t="array">IFERROR(INDEX(CSDA!D$1:D$500,MATCH("Trích giữ"&amp;PAYROLL!DD$2,CSDA!A$1:A$500&amp;CSDA!C$1:C$500,0)),0)</f>
        <v/>
      </c>
      <c r="DE630">
        <f ref="DE630" t="array">IFERROR(INDEX(CSDA!D$1:D$500,MATCH("Trích giữ"&amp;PAYROLL!DE$2,CSDA!A$1:A$500&amp;CSDA!C$1:C$500,0)),0)</f>
        <v/>
      </c>
      <c r="DF630">
        <f>IFERROR(INDEX(CSDA!D$1:D$500,MATCH(PAYROLL!DF$2,CSDA!C$1:C$500,0)),0)</f>
        <v/>
      </c>
      <c r="DG630">
        <f ref="DG630" t="array">IFERROR(INDEX(CSDA!D$1:D$500,MATCH("Trích giữ"&amp;PAYROLL!DG$2,CSDA!A$1:A$500&amp;CSDA!C$1:C$500,0)),0)</f>
        <v/>
      </c>
      <c r="DH630">
        <f>ROUND(T630/26,0)</f>
        <v/>
      </c>
      <c r="DI630">
        <f ref="DI630" t="array">IFERROR(INDEX(CSDA!D$1:D$500,MATCH("Trích giữ"&amp;PAYROLL!DI$2,CSDA!A$1:A$500&amp;CSDA!C$1:C$500,0)),0)</f>
        <v/>
      </c>
      <c r="DJ630">
        <f>IF(U630=0,T630*21.5%-BL630,0)</f>
        <v/>
      </c>
      <c r="DK630">
        <f ref="DK630" t="array">IFERROR(INDEX(CSDA!D$1:D$500,MATCH("Trích giữ"&amp;PAYROLL!DK$2,CSDA!A$1:A$500&amp;CSDA!C$1:C$500,0)),0)</f>
        <v/>
      </c>
      <c r="DL630">
        <f>IFERROR(INDEX(CSDA!D$1:D$500,MATCH(PAYROLL!DL$2,CSDA!C$1:C$500,0))/12,0)</f>
        <v/>
      </c>
      <c r="DM630">
        <f>SUM(DB630:DL630)</f>
        <v/>
      </c>
      <c r="DN630">
        <f>IFERROR(INDEX(ADJ!$A$1:$BZ$1000,MATCH(PAYROLL!D630,ADJ!A$1:A$500,0),MATCH(PAYROLL!DN$2,ADJ!$2:$2,0)),0)</f>
        <v/>
      </c>
      <c r="DO630">
        <f>IFERROR(SUM(BP630,DM630:DN630,CX630:DA630)-DT630,0)</f>
        <v/>
      </c>
      <c r="DP630">
        <f ref="DP630" t="array">SUM(BW630*IFERROR(INDEX(CSDA!D$1:D$500,MATCH(BW$2,CSDA!C$1:C$500,0)),0)%,CX630*IFERROR(INDEX(CSDA!D$1:D$500,MATCH(CX$2,CSDA!C$1:C$500,0)),0)%,DA630*IFERROR(INDEX(CSDA!D$1:D$500,MATCH(DA$2,CSDA!C$1:C$500,0)),0)%,DB630*IFERROR(INDEX(CSDA!D$1:D$500,MATCH(DB$2,CSDA!C$1:C$500,0)),0)%,DF630*IFERROR(INDEX(CSDA!D$1:D$500,MATCH("Phí dịch vụ"&amp;PAYROLL!DF$2,CSDA!A$1:A$500&amp;CSDA!C$1:C$500,0)),0)%,DC630*IFERROR(INDEX(CSDA!D$1:D$500,MATCH("Phí dịch vụ"&amp;PAYROLL!DC$2,CSDA!A$1:A$500&amp;CSDA!C$1:C$500,0)),0)%,DH630*IFERROR(INDEX(CSDA!D$1:D$500,MATCH("Phí dịch vụ"&amp;PAYROLL!DH$2,CSDA!A$1:A$500&amp;CSDA!C$1:C$500,0)),0)%,DJ630*IFERROR(INDEX(CSDA!D$1:D$500,MATCH("Phí dịch vụ"&amp;PAYROLL!DJ$2,CSDA!A$1:A$500&amp;CSDA!C$1:C$500,0)),0)%,BN630*IFERROR(INDEX(CSDA!D$1:D$500,MATCH(BN$2,CSDA!C$1:C$500,0)),0)%)-BN630*7%</f>
        <v/>
      </c>
      <c r="DQ630">
        <f>IFERROR(INDEX(ADJ!$A$1:$BZ$1000,MATCH(PAYROLL!D630,ADJ!A$1:A$500,0),MATCH(PAYROLL!DQ$2,ADJ!$2:$2,0)),0)</f>
        <v/>
      </c>
      <c r="DR630">
        <f>IFERROR(INDEX(ADJ!$A$1:$BZ$1000,MATCH(PAYROLL!D630,ADJ!A$1:A$500,0),MATCH(PAYROLL!DR$2,ADJ!$2:$2,0)),0)</f>
        <v/>
      </c>
      <c r="DS630">
        <f>SUM(DP630:DR630)</f>
        <v/>
      </c>
      <c r="DT630">
        <f>EK630</f>
        <v/>
      </c>
      <c r="DU630">
        <f>SUM(DO630:DR630)</f>
        <v/>
      </c>
      <c r="DV630">
        <f>ROUND(DU630*0.1,0)</f>
        <v/>
      </c>
      <c r="DW630">
        <f>DU630+DV630</f>
        <v/>
      </c>
      <c r="DZ630">
        <f>IFERROR(INDEX(ADJ!$A$1:$BZ$1000,MATCH(PAYROLL!$D630,ADJ!A$1:A$500,0),MATCH(PAYROLL!DZ$2,ADJ!$2:$2,0)),0)</f>
        <v/>
      </c>
      <c r="EA630">
        <f>IFERROR(INDEX(ADJ!$A$1:$BZ$1000,MATCH(PAYROLL!$D630,ADJ!A$1:A$500,0),MATCH(PAYROLL!EA$2,ADJ!$2:$2,0)),0)</f>
        <v/>
      </c>
      <c r="EB630">
        <f>IFERROR(INDEX(ADJ!$A$1:$BZ$1000,MATCH(PAYROLL!$D630,ADJ!A$1:A$500,0),MATCH(PAYROLL!EB$2,ADJ!$2:$2,0)),0)</f>
        <v/>
      </c>
      <c r="EC630">
        <f>IFERROR(INDEX(ADJ!$A$1:$BZ$1000,MATCH(PAYROLL!$D630,ADJ!A$1:A$500,0),MATCH(PAYROLL!EC$2,ADJ!$2:$2,0)),0)</f>
        <v/>
      </c>
      <c r="ED630">
        <f>IFERROR(INDEX(ADJ!$A$1:$BZ$1000,MATCH(PAYROLL!$D630,ADJ!A$1:A$500,0),MATCH(PAYROLL!ED$2,ADJ!$2:$2,0)),0)</f>
        <v/>
      </c>
      <c r="EE630">
        <f>IFERROR(INDEX(ADJ!$A$1:$BZ$1000,MATCH(PAYROLL!$D630,ADJ!A$1:A$500,0),MATCH(PAYROLL!EE$2,ADJ!$2:$2,0)),0)</f>
        <v/>
      </c>
      <c r="EF630">
        <f>IFERROR(INDEX(ADJ!$A$1:$BZ$1000,MATCH(PAYROLL!$D630,ADJ!A$1:A$500,0),MATCH(PAYROLL!EF$2,ADJ!$2:$2,0)),0)</f>
        <v/>
      </c>
      <c r="EG630">
        <f>IFERROR(INDEX(ADJ!$A$1:$BZ$1000,MATCH(PAYROLL!$D630,ADJ!A$1:A$500,0),MATCH(PAYROLL!EG$2,ADJ!$2:$2,0)),0)</f>
        <v/>
      </c>
      <c r="EH630">
        <f>IFERROR(INDEX(ADJ!$A$1:$BZ$1000,MATCH(PAYROLL!$D630,ADJ!A$1:A$500,0),MATCH(PAYROLL!EH$2,ADJ!$2:$2,0)),0)</f>
        <v/>
      </c>
      <c r="EI630">
        <f>IFERROR(INDEX(ADJ!$A$1:$BZ$1000,MATCH(PAYROLL!D630,ADJ!A$1:A$500,0),MATCH(PAYROLL!EI$2,ADJ!$2:$2,0)),0)</f>
        <v/>
      </c>
      <c r="EJ630">
        <f>IFERROR(INDEX(ADJ!$A$1:$BZ$1000,MATCH(PAYROLL!$D630,ADJ!A$1:A$500,0),MATCH(PAYROLL!EJ$2,ADJ!$2:$2,0)),0)</f>
        <v/>
      </c>
      <c r="EK630">
        <f>SUM(DZ630:EJ630)</f>
        <v/>
      </c>
    </row>
    <row r="631">
      <c r="A631" t="n">
        <v>629</v>
      </c>
      <c r="B631" t="inlineStr">
        <is>
          <t>Sằm Quốc Duy</t>
        </is>
      </c>
      <c r="D631" t="inlineStr">
        <is>
          <t>157065-01</t>
        </is>
      </c>
      <c r="S631">
        <f>IFERROR(INDEX(PIS!$A$1:$BZ$1000,MATCH($D631,PIS!C$1:C$500,0),MATCH("Lương CB tháng trước",PIS!$1:$1,0)),0)</f>
        <v/>
      </c>
      <c r="T631">
        <f>IFERROR(INDEX(PIS!$A$1:$BZ$1000,MATCH($D631,PIS!C$1:C$500,0),MATCH("Lương CB hiện tại",PIS!$1:$1,0)),0)</f>
        <v/>
      </c>
      <c r="U631">
        <f>IFERROR(INDEX(PIS!$A$1:$BZ$1000,MATCH($D631,PIS!C$1:C$500,0),MATCH("Lương đóng BHBB",PIS!$1:$1,0)),0)</f>
        <v/>
      </c>
      <c r="V631">
        <f>IFERROR(INDEX(PIS!$A$1:$BZ$1000,MATCH($D631,PIS!C$1:C$500,0),MATCH(V$2,PIS!$2:$2,0)),0)</f>
        <v/>
      </c>
      <c r="W631">
        <f>IFERROR(INDEX(PIS!$A$1:$BZ$1000,MATCH($D631,PIS!C$1:C$500,0),MATCH(W$2,PIS!$2:$2,0)),0)</f>
        <v/>
      </c>
      <c r="X631">
        <f>IFERROR(INDEX(PIS!$A$1:$BZ$1000,MATCH($D631,PIS!C$1:C$500,0),MATCH(X$2,PIS!$2:$2,0)),0)</f>
        <v/>
      </c>
      <c r="Y631">
        <f>IFERROR(INDEX(PIS!$A$1:$BZ$1000,MATCH($D631,PIS!C$1:C$500,0),MATCH(Y$2,PIS!$2:$2,0)),0)</f>
        <v/>
      </c>
      <c r="Z631">
        <f>IFERROR(INDEX(PIS!$A$1:$BZ$1000,MATCH($D631,PIS!C$1:C$500,0),MATCH(Z$2,PIS!$2:$2,0)),0)</f>
        <v/>
      </c>
      <c r="AA631">
        <f>IFERROR(INDEX(PIS!$A$1:$BZ$1000,MATCH($D631,PIS!C$1:C$500,0),MATCH(AA$2,PIS!$2:$2,0)),0)</f>
        <v/>
      </c>
      <c r="AB631">
        <f>IFERROR(INDEX(PIS!$A$1:$BZ$1000,MATCH($D631,PIS!C$1:C$500,0),MATCH(AB$2,PIS!$2:$2,0)),0)</f>
        <v/>
      </c>
      <c r="AC631">
        <f>SUM(V631:AB631)</f>
        <v/>
      </c>
      <c r="AD631">
        <f>IFERROR(INDEX(TIMESHEET!$A$1:$AI$5000,MATCH($D631,TIMESHEET!A$1:A$500,0),MATCH("T100",TIMESHEET!$2:$2,0))-2,0)</f>
        <v/>
      </c>
      <c r="AE631">
        <f>IFERROR(INDEX(TIMESHEET!$A$1:$AI$5000,MATCH($D631,TIMESHEET!A$1:A$500,0),MATCH("T202",TIMESHEET!$2:$2,0)),0)</f>
        <v/>
      </c>
      <c r="AF631">
        <f>IFERROR(INDEX(TIMESHEET!$A$1:$AI$5000,MATCH($D631,TIMESHEET!A$1:A$500,0),MATCH("T302",TIMESHEET!$2:$2,0)),0)</f>
        <v/>
      </c>
      <c r="AG631">
        <f>IFERROR(INDEX(TIMESHEET!$A$1:$AI$5000,MATCH($D631,TIMESHEET!A$1:A$500,0),MATCH("T406",TIMESHEET!$2:$2,0)),0)</f>
        <v/>
      </c>
      <c r="AH631">
        <f>AE631+AG631</f>
        <v/>
      </c>
      <c r="AI631">
        <f>IFERROR(INDEX(TIMESHEET!$A$1:$AI$5000,MATCH($D631,TIMESHEET!A$1:A$500,0),MATCH("T701",TIMESHEET!$2:$2,0)),0)</f>
        <v/>
      </c>
      <c r="AJ631">
        <f>IFERROR(INDEX(TIMESHEET!$A$1:$AI$5000,MATCH($D631,TIMESHEET!B$1:B$500,0),MATCH("T320",TIMESHEET!$2:$2,0)),0)</f>
        <v/>
      </c>
      <c r="AK631">
        <f>IFERROR(IF(LEFT(INDEX(PIS!O$1:O$500,MATCH(D631,PIS!C$1:C$500)),1)="M",T631/AD631*SUM(AE631:AG631),T631*AD631),0)</f>
        <v/>
      </c>
      <c r="AL631">
        <f>IFERROR(INDEX(ADJ!$A$1:$BZ$1000,MATCH(PAYROLL!D631,ADJ!A$1:A$500,0),MATCH(PAYROLL!AL$2,ADJ!$2:$2,0)),0)</f>
        <v/>
      </c>
      <c r="AM631">
        <f>SUM(AK631:AL631)</f>
        <v/>
      </c>
      <c r="AN631">
        <f>IFERROR(ROUND(V631/$AD631*$AH631,0),0)</f>
        <v/>
      </c>
      <c r="AO631">
        <f>IFERROR(ROUND(W631/$AD631*$AH631,0),0)</f>
        <v/>
      </c>
      <c r="AP631">
        <f>IFERROR(ROUND(X631/$AD631*$AE631,0),0)</f>
        <v/>
      </c>
      <c r="AQ631">
        <f>IFERROR(ROUND(Y631/$AD631*$AH631,0),0)</f>
        <v/>
      </c>
      <c r="AR631">
        <f>IFERROR(ROUND(Z631/$AD631*$AH631,0),0)</f>
        <v/>
      </c>
      <c r="AS631">
        <f>IFERROR(ROUND(AA631/$AD631*$AH631,0),0)</f>
        <v/>
      </c>
      <c r="AT631">
        <f>IFERROR(IF((AE631+AF631+AG631)&gt;13,AB631,ROUND(AB631/AD631*AH631,0)),0)</f>
        <v/>
      </c>
      <c r="AU631">
        <f>IFERROR(INDEX(ADJ!$A$1:$BZ$1000,MATCH(PAYROLL!D631,ADJ!A$1:A$500,0),MATCH(PAYROLL!AU$2,ADJ!$2:$2,0)),0)</f>
        <v/>
      </c>
      <c r="AV631">
        <f>ROUND(SUM(AN631:AU631),0)</f>
        <v/>
      </c>
      <c r="AW631">
        <f>IFERROR(INDEX(TIMESHEET!$A$1:$AI$5000,MATCH(PAYROLL!D631,TIMESHEET!A$1:A$500,0),MATCH("T620",TIMESHEET!$2:$2,0)),0)</f>
        <v/>
      </c>
      <c r="AX631">
        <f>IFERROR(INDEX(TIMESHEET!$A$1:$AI$5000,MATCH(PAYROLL!D631,TIMESHEET!A$1:A$500,0),MATCH("T601",TIMESHEET!$2:$2,0)),0)</f>
        <v/>
      </c>
      <c r="AY631">
        <f>IFERROR(INDEX(TIMESHEET!$A$1:$AI$5000,MATCH(PAYROLL!D631,TIMESHEET!A$1:A$500,0),MATCH("T602",TIMESHEET!$2:$2,0)),0)</f>
        <v/>
      </c>
      <c r="AZ631">
        <f>IFERROR(INDEX(TIMESHEET!$A$1:$AI$5000,MATCH(PAYROLL!D631,TIMESHEET!A$1:A$500,0),MATCH("T603",TIMESHEET!$2:$2,0)),0)</f>
        <v/>
      </c>
      <c r="BA631">
        <f>IFERROR(INDEX(TIMESHEET!$A$1:$AI$5000,MATCH(PAYROLL!D631,TIMESHEET!A$1:A$500,0),MATCH("T611",TIMESHEET!$2:$2,0)),0)</f>
        <v/>
      </c>
      <c r="BB631">
        <f>IFERROR(INDEX(TIMESHEET!$A$1:$AI$5000,MATCH(PAYROLL!D631,TIMESHEET!A$1:A$500,0),MATCH("T612",TIMESHEET!$2:$2,0)),0)</f>
        <v/>
      </c>
      <c r="BC631">
        <f>IFERROR(INDEX(TIMESHEET!$A$1:$AI$5000,MATCH(PAYROLL!D631,TIMESHEET!A$1:A$500,0),MATCH("T613",TIMESHEET!$2:$2,0)),0)</f>
        <v/>
      </c>
      <c r="BD631">
        <f>IFERROR(INDEX(TIMESHEET!$A$1:$AI$5000,MATCH(PAYROLL!D631,TIMESHEET!A$1:A$500,0),MATCH("T500",TIMESHEET!$2:$2,0)),0)</f>
        <v/>
      </c>
      <c r="BE631">
        <f>IFERROR(IF(LEFT(INDEX(PIS!O$1:O$500,MATCH(D631,PIS!C$1:C$500)),1)="M",T631/AD631/8*(AW631+AX631*1.5+AY631*2+AZ631*3+BA631*2.1+BB631*2.7+BC631*3.9+BD631*0.3),T631/8*(AW631+AX631*1.5+AY631*2+AZ631*3+BA631*2.1+BB631*2.7+BC631*3.9+BD631*0.3)),0)</f>
        <v/>
      </c>
      <c r="BF631">
        <f>IFERROR(INDEX(ADJ!$A$1:$BZ$1000,MATCH(PAYROLL!$D631,ADJ!A$1:A$500,0),MATCH(PAYROLL!BF$2,ADJ!$2:$2,0)),0)</f>
        <v/>
      </c>
      <c r="BG631">
        <f>IFERROR(INDEX(ADJ!$A$1:$BZ$1000,MATCH(PAYROLL!D631,ADJ!A$1:A$500,0),MATCH(PAYROLL!BG$2,ADJ!$2:$2,0)),0)</f>
        <v/>
      </c>
      <c r="BH631">
        <f>IFERROR(INDEX(ADJ!$A$1:$BZ$1000,MATCH(PAYROLL!D631,ADJ!A$1:A$500,0),MATCH(PAYROLL!BH$2,ADJ!$2:$2,0)),0)</f>
        <v/>
      </c>
      <c r="BI631">
        <f>IFERROR(INDEX(ADJ!$A$1:$BZ$1000,MATCH(PAYROLL!D631,ADJ!A$1:A$500,0),MATCH(PAYROLL!BI$2,ADJ!$2:$2,0)),0)</f>
        <v/>
      </c>
      <c r="BJ631">
        <f>IFERROR(INDEX(ADJ!$A$1:$BZ$1000,MATCH(PAYROLL!D631,ADJ!A$1:A$500,0),MATCH(PAYROLL!BJ$2,ADJ!$2:$2,0)),0)</f>
        <v/>
      </c>
      <c r="BK631">
        <f>SUM(BF631:BJ631)</f>
        <v/>
      </c>
      <c r="BL631">
        <f>IFERROR(INDEX(ADJ!$A$1:$BZ$1000,MATCH(PAYROLL!D631,ADJ!A$1:A$500,0),MATCH(PAYROLL!BL$2,ADJ!$2:$2,0)),0)</f>
        <v/>
      </c>
      <c r="BM631">
        <f>IFERROR(INDEX(ADJ!$A$1:$BZ$1000,MATCH(PAYROLL!D631,ADJ!A$1:A$500,0),MATCH(PAYROLL!BM$2,ADJ!$2:$2,0)),0)</f>
        <v/>
      </c>
      <c r="BN631">
        <f>IFERROR(INDEX(ADJ!$A$1:$BZ$1000,MATCH(PAYROLL!D631,ADJ!A$1:A$500,0),MATCH(PAYROLL!BN$2,ADJ!$2:$2,0)),0)</f>
        <v/>
      </c>
      <c r="BO631">
        <f>IFERROR(INDEX(ADJ!$A$1:$BZ$1000,MATCH(PAYROLL!D631,ADJ!A$1:A$500,0),MATCH(PAYROLL!BO$2,ADJ!$2:$2,0)),0)</f>
        <v/>
      </c>
      <c r="BP631">
        <f>SUM(AM631,AV631,BE631,BK631,BL631:BO631)</f>
        <v/>
      </c>
      <c r="BQ631">
        <f>BO631</f>
        <v/>
      </c>
      <c r="BR631">
        <f>IFERROR(ROUND(IF(LEFT(INDEX(PIS!O$1:O$500,MATCH(D631,PIS!C$1:C$500)),1)="D",T631/8*(BD631*0.3),IF(LEFT(INDEX(PIS!O$1:O$500,MATCH(D631,PIS!C$1:C$500)),1)="H",T631*($BD631*0.3),T631/$AD631/8*($BD631*0.3))),0),0)</f>
        <v/>
      </c>
      <c r="BS631">
        <f>IF(AP631&lt;1,0,MIN(AP631,730000))</f>
        <v/>
      </c>
      <c r="BT631">
        <f>IFERROR(ROUND((BE631-SUM(AW631:BC631)*T631/AD631/8),0)-BR631,0)</f>
        <v/>
      </c>
      <c r="BU631">
        <f>AO631</f>
        <v/>
      </c>
      <c r="BV631">
        <f>SUM(BQ631:BU631)</f>
        <v/>
      </c>
      <c r="BW631">
        <f>BP631-BV631</f>
        <v/>
      </c>
      <c r="BX631">
        <f>IFERROR(IF(RIGHT(INDEX(PIS!O$1:O$500,MATCH(D631,PIS!C$1:C$500)),5)="Gross",MIN(U631+V631,VLOOKUP("R700",TSC!B:C,2,0)*VLOOKUP("R101",TSC!B:C,2,0))*VLOOKUP("R701",TSC!B:C,2,0)%,0),0)</f>
        <v/>
      </c>
      <c r="BY631">
        <f>IFERROR(IF(RIGHT(INDEX(PIS!O$1:O$500,MATCH(D631,PIS!C$1:C$500)),5)="Gross",MIN(U631+V631,VLOOKUP("R700",TSC!B:C,2,0)*VLOOKUP("R101",TSC!B:C,2,0))*VLOOKUP("T704",TSC!B:C,2,0)%,0),0)</f>
        <v/>
      </c>
      <c r="BZ631">
        <f>IFERROR(IF(RIGHT(INDEX(PIS!O$1:O$500,MATCH(D631,PIS!C$1:C$500)),5)="Gross",MIN(U631+V631,VLOOKUP("R700",TSC!B:C,2,0)*VLOOKUP("1",TSC!F:G,2,0))*VLOOKUP("T705",TSC!B:C,2,0)%,0),0)</f>
        <v/>
      </c>
      <c r="CA631">
        <f>IFERROR(INDEX(ADJ!$A$1:$BZ$1000,MATCH(PAYROLL!D631,ADJ!A$1:A$500,0),MATCH(PAYROLL!CA$2,ADJ!$2:$2,0)),0)</f>
        <v/>
      </c>
      <c r="CB631">
        <f>IFERROR(INDEX(ADJ!$A$1:$BZ$1000,MATCH(PAYROLL!D631,ADJ!A$1:A$500,0),MATCH(PAYROLL!CB$2,ADJ!$2:$2,0)),0)</f>
        <v/>
      </c>
      <c r="CC631">
        <f>SUM(BX631:CB631)</f>
        <v/>
      </c>
      <c r="CD631">
        <f>IFERROR(INDEX(PIS!$A$1:$BZ$1000,MATCH(PAYROLL!D631,PIS!C$1:C$500,0),MATCH(PAYROLL!CD$1,PIS!$1:$1,0)),0)</f>
        <v/>
      </c>
      <c r="CE631">
        <f>IFERROR(IF(OR(INDEX(PIS!P$1:P$500,MATCH(D631,PIS!C$1:C$500,0))="LT2",INDEX(PIS!P$1:P$500,MATCH(D631,PIS!C$1:C$500,0))="P10"),0,SUM(CC631,CD631*VLOOKUP("R601",TSC!B:C,2,0),VLOOKUP("R602",TSC!B:C,2,0))),0)</f>
        <v/>
      </c>
      <c r="CF631">
        <f>MAX(BW631-CE631,0)</f>
        <v/>
      </c>
      <c r="CG631">
        <f>IFERROR(IF(OR(RIGHT(INDEX(PIS!P$1:P$500,MATCH(D631,PIS!C$1:C$500)),5)="P10",RIGHT(INDEX(PIS!P$1:P$500,MATCH(D631,PIS!C$1:C$500)),5)="CK"),0,IF(CF631&lt;=5000000,CF631*5%,IF(CF631&lt;=10000000,CF631*10%-250000,IF(CF631&lt;=18000000,CF631*15%-750000,IF(CF631&lt;=32000000,CF631*20%-1650000,IF(CF631&lt;=52000000,CF631*25%-3250000,IF(CF631&lt;=80000000,BH631*30%-5850000,CF631*35%-9850000))))))),0)</f>
        <v/>
      </c>
      <c r="CH631">
        <f>IFERROR(IF(OR(INDEX(PIS!P$1:P$500,MATCH(D631,PIS!C$1:C$500))="LT",INDEX(PIS!P$1:P$500,MATCH(D631,PIS!C$1:C$500))="CK"),0,IF(CF631&lt;2000000,0,CF631*10%)),0)</f>
        <v/>
      </c>
      <c r="CI631">
        <f>IFERROR(INDEX(ADJ!$A$1:$BZ$1000,MATCH(PAYROLL!D631,ADJ!A$1:A$500,0),MATCH(PAYROLL!CI$2,ADJ!$2:$2,0)),0)</f>
        <v/>
      </c>
      <c r="CJ631">
        <f>IFERROR(INDEX(ADJ!$A$1:$BZ$1000,MATCH(PAYROLL!D631,ADJ!A$1:A$500,0),MATCH(PAYROLL!CJ$2,ADJ!$2:$2,0)),0)</f>
        <v/>
      </c>
      <c r="CK631">
        <f>IFERROR(INDEX(ADJ!$A$1:$BZ$1000,MATCH(PAYROLL!D631,ADJ!A$1:A$500,0),MATCH(PAYROLL!CK$2,ADJ!$2:$2,0)),0)</f>
        <v/>
      </c>
      <c r="CL631">
        <f>SUM(CG631:CK631)</f>
        <v/>
      </c>
      <c r="CM631">
        <f>ROUND(SUM(CH631:CK631),0)</f>
        <v/>
      </c>
      <c r="CN631">
        <f>IFERROR(INDEX(CSDA!D$1:D$500,MATCH($CN$2,CSDA!C$1:C$500,0))*INDEX(PIS!V$1:V$500,MATCH(D631,PIS!C$1:C$500))+INDEX(ADJ!$A$1:$BZ$1000,MATCH(PAYROLL!D631,ADJ!A$1:A$500,0),MATCH(PAYROLL!CN$2,ADJ!$2:$2,0)),0)</f>
        <v/>
      </c>
      <c r="CO631">
        <f>IFERROR(INDEX(ADJ!$A$1:$BZ$1000,MATCH(PAYROLL!D631,ADJ!A$1:A$500,0),MATCH(PAYROLL!CO$2,ADJ!$2:$2,0)),0)</f>
        <v/>
      </c>
      <c r="CP631">
        <f>IFERROR(INDEX(ADJ!$A$1:$BZ$1000,MATCH(PAYROLL!D631,ADJ!A$1:A$500,0),MATCH(PAYROLL!CP$2,ADJ!$2:$2,0)),0)</f>
        <v/>
      </c>
      <c r="CQ631">
        <f>BP631-CL631-CI631-CM631-CN631-CO631-CP631-CC631</f>
        <v/>
      </c>
      <c r="CR631">
        <f>IFERROR(IF(RIGHT(INDEX(PIS!O$1:O$500,MATCH(D631,PIS!C$1:C$500,0)),5)="Gross",MIN(U631+V631,VLOOKUP("R700",TSC!B:C,2,0)*VLOOKUP("R101",TSC!B:C,2,0))*(VLOOKUP("T711",TSC!B:C,2,0)+VLOOKUP("T712",TSC!B:C,2,0))%,MIN(T631+V631,VLOOKUP("R700",TSC!B:C,2,0)*VLOOKUP("R101",TSC!B:C,2,0))*(VLOOKUP("T711",TSC!B:C,2,0)+VLOOKUP("T712",TSC!B:C,2,0)+VLOOKUP("R701",TSC!B:C,2,0))%),0)</f>
        <v/>
      </c>
      <c r="CS631">
        <f>IFERROR(IF(RIGHT(INDEX(PIS!O$1:O$500,MATCH(D631,PIS!C$1:C$500,0)),5)="Gross",MIN(U631+V631,VLOOKUP("R700",TSC!B:C,2,0)*VLOOKUP("R101",TSC!B:C,2,0))*(VLOOKUP("T714",TSC!B:C,2,0))%,MIN(T631+V631,VLOOKUP("R700",TSC!B:C,2,0)*VLOOKUP("R101",TSC!B:C,2,0))*(VLOOKUP("T704",TSC!B:C,2,0)+VLOOKUP("T714",TSC!B:C,2,0))%),0)</f>
        <v/>
      </c>
      <c r="CT631">
        <f>IFERROR(IF(RIGHT(INDEX(PIS!O$1:O$500,MATCH(D631,PIS!C$1:C$500,0)),5)="Gross",MIN(U631+V631,VLOOKUP("R700",TSC!B:C,2,0)*VLOOKUP("R101",TSC!B:C,2,0))*VLOOKUP("T705",TSC!B:C,2,0)%,MIN(T631+V631,VLOOKUP("R700",TSC!B:C,2,0)*VLOOKUP("R101",TSC!B:C,2,0))*VLOOKUP("T705",TSC!B:C,2,0)%),0)</f>
        <v/>
      </c>
      <c r="CU631">
        <f>IFERROR(IF(RIGHT(INDEX(PIS!O$1:O$500,MATCH(D631,PIS!C$1:C$500,0)),5)="Gross",MIN(U631+V631,VLOOKUP("R700",TSC!B:C,2,0)*VLOOKUP("R101",TSC!B:C,2,0))*(VLOOKUP("T713",TSC!B:C,2,0))%,MIN(T631+V631,VLOOKUP("R700",TSC!B:C,2,0)*VLOOKUP("R101",TSC!B:C,2,0))*(VLOOKUP("T713",TSC!B:C,2,0))%),0)</f>
        <v/>
      </c>
      <c r="CV631">
        <f>IFERROR(INDEX(ADJ!$A$1:$BZ$1000,MATCH(PAYROLL!D631,ADJ!A$1:A$500,0),MATCH(PAYROLL!CV$2,ADJ!$2:$2,0)),0)</f>
        <v/>
      </c>
      <c r="CW631">
        <f>IFERROR(INDEX(ADJ!$A$1:$BZ$1000,MATCH(PAYROLL!D631,ADJ!A$1:A$500,0),MATCH(PAYROLL!CW$2,ADJ!$2:$2,0)),0)</f>
        <v/>
      </c>
      <c r="CX631">
        <f>SUM(CR631:CW631)</f>
        <v/>
      </c>
      <c r="CY631">
        <f>ROUND(IF(CR631&gt;0,T631+V631*VLOOKUP("R202",TSC!$B$1:$C$500,2,0),0),0)</f>
        <v/>
      </c>
      <c r="CZ631">
        <f>IFERROR(INDEX(CSDA!D$1:D$500,MATCH($CZ$2,CSDA!C$1:C$500,0)),0)</f>
        <v/>
      </c>
      <c r="DA631">
        <f>ROUND(T631*0.7%,0)</f>
        <v/>
      </c>
      <c r="DB631">
        <f>ROUND(T631/12,0)</f>
        <v/>
      </c>
      <c r="DC631">
        <f ref="DC631" t="array">IFERROR(INDEX(CSDA!D$1:D$500,MATCH("Trích giữ"&amp;PAYROLL!DC$2,CSDA!A$1:A$500&amp;CSDA!C$1:C$500,0)),0)</f>
        <v/>
      </c>
      <c r="DD631">
        <f ref="DD631" t="array">IFERROR(INDEX(CSDA!D$1:D$500,MATCH("Trích giữ"&amp;PAYROLL!DD$2,CSDA!A$1:A$500&amp;CSDA!C$1:C$500,0)),0)</f>
        <v/>
      </c>
      <c r="DE631">
        <f ref="DE631" t="array">IFERROR(INDEX(CSDA!D$1:D$500,MATCH("Trích giữ"&amp;PAYROLL!DE$2,CSDA!A$1:A$500&amp;CSDA!C$1:C$500,0)),0)</f>
        <v/>
      </c>
      <c r="DF631">
        <f>IFERROR(INDEX(CSDA!D$1:D$500,MATCH(PAYROLL!DF$2,CSDA!C$1:C$500,0)),0)</f>
        <v/>
      </c>
      <c r="DG631">
        <f ref="DG631" t="array">IFERROR(INDEX(CSDA!D$1:D$500,MATCH("Trích giữ"&amp;PAYROLL!DG$2,CSDA!A$1:A$500&amp;CSDA!C$1:C$500,0)),0)</f>
        <v/>
      </c>
      <c r="DH631">
        <f>ROUND(T631/26,0)</f>
        <v/>
      </c>
      <c r="DI631">
        <f ref="DI631" t="array">IFERROR(INDEX(CSDA!D$1:D$500,MATCH("Trích giữ"&amp;PAYROLL!DI$2,CSDA!A$1:A$500&amp;CSDA!C$1:C$500,0)),0)</f>
        <v/>
      </c>
      <c r="DJ631">
        <f>IF(U631=0,T631*21.5%-BL631,0)</f>
        <v/>
      </c>
      <c r="DK631">
        <f ref="DK631" t="array">IFERROR(INDEX(CSDA!D$1:D$500,MATCH("Trích giữ"&amp;PAYROLL!DK$2,CSDA!A$1:A$500&amp;CSDA!C$1:C$500,0)),0)</f>
        <v/>
      </c>
      <c r="DL631">
        <f>IFERROR(INDEX(CSDA!D$1:D$500,MATCH(PAYROLL!DL$2,CSDA!C$1:C$500,0))/12,0)</f>
        <v/>
      </c>
      <c r="DM631">
        <f>SUM(DB631:DL631)</f>
        <v/>
      </c>
      <c r="DN631">
        <f>IFERROR(INDEX(ADJ!$A$1:$BZ$1000,MATCH(PAYROLL!D631,ADJ!A$1:A$500,0),MATCH(PAYROLL!DN$2,ADJ!$2:$2,0)),0)</f>
        <v/>
      </c>
      <c r="DO631">
        <f>IFERROR(SUM(BP631,DM631:DN631,CX631:DA631)-DT631,0)</f>
        <v/>
      </c>
      <c r="DP631">
        <f ref="DP631" t="array">SUM(BW631*IFERROR(INDEX(CSDA!D$1:D$500,MATCH(BW$2,CSDA!C$1:C$500,0)),0)%,CX631*IFERROR(INDEX(CSDA!D$1:D$500,MATCH(CX$2,CSDA!C$1:C$500,0)),0)%,DA631*IFERROR(INDEX(CSDA!D$1:D$500,MATCH(DA$2,CSDA!C$1:C$500,0)),0)%,DB631*IFERROR(INDEX(CSDA!D$1:D$500,MATCH(DB$2,CSDA!C$1:C$500,0)),0)%,DF631*IFERROR(INDEX(CSDA!D$1:D$500,MATCH("Phí dịch vụ"&amp;PAYROLL!DF$2,CSDA!A$1:A$500&amp;CSDA!C$1:C$500,0)),0)%,DC631*IFERROR(INDEX(CSDA!D$1:D$500,MATCH("Phí dịch vụ"&amp;PAYROLL!DC$2,CSDA!A$1:A$500&amp;CSDA!C$1:C$500,0)),0)%,DH631*IFERROR(INDEX(CSDA!D$1:D$500,MATCH("Phí dịch vụ"&amp;PAYROLL!DH$2,CSDA!A$1:A$500&amp;CSDA!C$1:C$500,0)),0)%,DJ631*IFERROR(INDEX(CSDA!D$1:D$500,MATCH("Phí dịch vụ"&amp;PAYROLL!DJ$2,CSDA!A$1:A$500&amp;CSDA!C$1:C$500,0)),0)%,BN631*IFERROR(INDEX(CSDA!D$1:D$500,MATCH(BN$2,CSDA!C$1:C$500,0)),0)%)-BN631*7%</f>
        <v/>
      </c>
      <c r="DQ631">
        <f>IFERROR(INDEX(ADJ!$A$1:$BZ$1000,MATCH(PAYROLL!D631,ADJ!A$1:A$500,0),MATCH(PAYROLL!DQ$2,ADJ!$2:$2,0)),0)</f>
        <v/>
      </c>
      <c r="DR631">
        <f>IFERROR(INDEX(ADJ!$A$1:$BZ$1000,MATCH(PAYROLL!D631,ADJ!A$1:A$500,0),MATCH(PAYROLL!DR$2,ADJ!$2:$2,0)),0)</f>
        <v/>
      </c>
      <c r="DS631">
        <f>SUM(DP631:DR631)</f>
        <v/>
      </c>
      <c r="DT631">
        <f>EK631</f>
        <v/>
      </c>
      <c r="DU631">
        <f>SUM(DO631:DR631)</f>
        <v/>
      </c>
      <c r="DV631">
        <f>ROUND(DU631*0.1,0)</f>
        <v/>
      </c>
      <c r="DW631">
        <f>DU631+DV631</f>
        <v/>
      </c>
      <c r="DZ631">
        <f>IFERROR(INDEX(ADJ!$A$1:$BZ$1000,MATCH(PAYROLL!$D631,ADJ!A$1:A$500,0),MATCH(PAYROLL!DZ$2,ADJ!$2:$2,0)),0)</f>
        <v/>
      </c>
      <c r="EA631">
        <f>IFERROR(INDEX(ADJ!$A$1:$BZ$1000,MATCH(PAYROLL!$D631,ADJ!A$1:A$500,0),MATCH(PAYROLL!EA$2,ADJ!$2:$2,0)),0)</f>
        <v/>
      </c>
      <c r="EB631">
        <f>IFERROR(INDEX(ADJ!$A$1:$BZ$1000,MATCH(PAYROLL!$D631,ADJ!A$1:A$500,0),MATCH(PAYROLL!EB$2,ADJ!$2:$2,0)),0)</f>
        <v/>
      </c>
      <c r="EC631">
        <f>IFERROR(INDEX(ADJ!$A$1:$BZ$1000,MATCH(PAYROLL!$D631,ADJ!A$1:A$500,0),MATCH(PAYROLL!EC$2,ADJ!$2:$2,0)),0)</f>
        <v/>
      </c>
      <c r="ED631">
        <f>IFERROR(INDEX(ADJ!$A$1:$BZ$1000,MATCH(PAYROLL!$D631,ADJ!A$1:A$500,0),MATCH(PAYROLL!ED$2,ADJ!$2:$2,0)),0)</f>
        <v/>
      </c>
      <c r="EE631">
        <f>IFERROR(INDEX(ADJ!$A$1:$BZ$1000,MATCH(PAYROLL!$D631,ADJ!A$1:A$500,0),MATCH(PAYROLL!EE$2,ADJ!$2:$2,0)),0)</f>
        <v/>
      </c>
      <c r="EF631">
        <f>IFERROR(INDEX(ADJ!$A$1:$BZ$1000,MATCH(PAYROLL!$D631,ADJ!A$1:A$500,0),MATCH(PAYROLL!EF$2,ADJ!$2:$2,0)),0)</f>
        <v/>
      </c>
      <c r="EG631">
        <f>IFERROR(INDEX(ADJ!$A$1:$BZ$1000,MATCH(PAYROLL!$D631,ADJ!A$1:A$500,0),MATCH(PAYROLL!EG$2,ADJ!$2:$2,0)),0)</f>
        <v/>
      </c>
      <c r="EH631">
        <f>IFERROR(INDEX(ADJ!$A$1:$BZ$1000,MATCH(PAYROLL!$D631,ADJ!A$1:A$500,0),MATCH(PAYROLL!EH$2,ADJ!$2:$2,0)),0)</f>
        <v/>
      </c>
      <c r="EI631">
        <f>IFERROR(INDEX(ADJ!$A$1:$BZ$1000,MATCH(PAYROLL!D631,ADJ!A$1:A$500,0),MATCH(PAYROLL!EI$2,ADJ!$2:$2,0)),0)</f>
        <v/>
      </c>
      <c r="EJ631">
        <f>IFERROR(INDEX(ADJ!$A$1:$BZ$1000,MATCH(PAYROLL!$D631,ADJ!A$1:A$500,0),MATCH(PAYROLL!EJ$2,ADJ!$2:$2,0)),0)</f>
        <v/>
      </c>
      <c r="EK631">
        <f>SUM(DZ631:EJ631)</f>
        <v/>
      </c>
    </row>
    <row r="632">
      <c r="A632" t="n">
        <v>630</v>
      </c>
      <c r="B632" t="inlineStr">
        <is>
          <t>Nguyễn Văn Đức</t>
        </is>
      </c>
      <c r="D632" t="inlineStr">
        <is>
          <t>157097-01</t>
        </is>
      </c>
      <c r="S632">
        <f>IFERROR(INDEX(PIS!$A$1:$BZ$1000,MATCH($D632,PIS!C$1:C$500,0),MATCH("Lương CB tháng trước",PIS!$1:$1,0)),0)</f>
        <v/>
      </c>
      <c r="T632">
        <f>IFERROR(INDEX(PIS!$A$1:$BZ$1000,MATCH($D632,PIS!C$1:C$500,0),MATCH("Lương CB hiện tại",PIS!$1:$1,0)),0)</f>
        <v/>
      </c>
      <c r="U632">
        <f>IFERROR(INDEX(PIS!$A$1:$BZ$1000,MATCH($D632,PIS!C$1:C$500,0),MATCH("Lương đóng BHBB",PIS!$1:$1,0)),0)</f>
        <v/>
      </c>
      <c r="V632">
        <f>IFERROR(INDEX(PIS!$A$1:$BZ$1000,MATCH($D632,PIS!C$1:C$500,0),MATCH(V$2,PIS!$2:$2,0)),0)</f>
        <v/>
      </c>
      <c r="W632">
        <f>IFERROR(INDEX(PIS!$A$1:$BZ$1000,MATCH($D632,PIS!C$1:C$500,0),MATCH(W$2,PIS!$2:$2,0)),0)</f>
        <v/>
      </c>
      <c r="X632">
        <f>IFERROR(INDEX(PIS!$A$1:$BZ$1000,MATCH($D632,PIS!C$1:C$500,0),MATCH(X$2,PIS!$2:$2,0)),0)</f>
        <v/>
      </c>
      <c r="Y632">
        <f>IFERROR(INDEX(PIS!$A$1:$BZ$1000,MATCH($D632,PIS!C$1:C$500,0),MATCH(Y$2,PIS!$2:$2,0)),0)</f>
        <v/>
      </c>
      <c r="Z632">
        <f>IFERROR(INDEX(PIS!$A$1:$BZ$1000,MATCH($D632,PIS!C$1:C$500,0),MATCH(Z$2,PIS!$2:$2,0)),0)</f>
        <v/>
      </c>
      <c r="AA632">
        <f>IFERROR(INDEX(PIS!$A$1:$BZ$1000,MATCH($D632,PIS!C$1:C$500,0),MATCH(AA$2,PIS!$2:$2,0)),0)</f>
        <v/>
      </c>
      <c r="AB632">
        <f>IFERROR(INDEX(PIS!$A$1:$BZ$1000,MATCH($D632,PIS!C$1:C$500,0),MATCH(AB$2,PIS!$2:$2,0)),0)</f>
        <v/>
      </c>
      <c r="AC632">
        <f>SUM(V632:AB632)</f>
        <v/>
      </c>
      <c r="AD632">
        <f>IFERROR(INDEX(TIMESHEET!$A$1:$AI$5000,MATCH($D632,TIMESHEET!A$1:A$500,0),MATCH("T100",TIMESHEET!$2:$2,0))-2,0)</f>
        <v/>
      </c>
      <c r="AE632">
        <f>IFERROR(INDEX(TIMESHEET!$A$1:$AI$5000,MATCH($D632,TIMESHEET!A$1:A$500,0),MATCH("T202",TIMESHEET!$2:$2,0)),0)</f>
        <v/>
      </c>
      <c r="AF632">
        <f>IFERROR(INDEX(TIMESHEET!$A$1:$AI$5000,MATCH($D632,TIMESHEET!A$1:A$500,0),MATCH("T302",TIMESHEET!$2:$2,0)),0)</f>
        <v/>
      </c>
      <c r="AG632">
        <f>IFERROR(INDEX(TIMESHEET!$A$1:$AI$5000,MATCH($D632,TIMESHEET!A$1:A$500,0),MATCH("T406",TIMESHEET!$2:$2,0)),0)</f>
        <v/>
      </c>
      <c r="AH632">
        <f>AE632+AG632</f>
        <v/>
      </c>
      <c r="AI632">
        <f>IFERROR(INDEX(TIMESHEET!$A$1:$AI$5000,MATCH($D632,TIMESHEET!A$1:A$500,0),MATCH("T701",TIMESHEET!$2:$2,0)),0)</f>
        <v/>
      </c>
      <c r="AJ632">
        <f>IFERROR(INDEX(TIMESHEET!$A$1:$AI$5000,MATCH($D632,TIMESHEET!B$1:B$500,0),MATCH("T320",TIMESHEET!$2:$2,0)),0)</f>
        <v/>
      </c>
      <c r="AK632">
        <f>IFERROR(IF(LEFT(INDEX(PIS!O$1:O$500,MATCH(D632,PIS!C$1:C$500)),1)="M",T632/AD632*SUM(AE632:AG632),T632*AD632),0)</f>
        <v/>
      </c>
      <c r="AL632">
        <f>IFERROR(INDEX(ADJ!$A$1:$BZ$1000,MATCH(PAYROLL!D632,ADJ!A$1:A$500,0),MATCH(PAYROLL!AL$2,ADJ!$2:$2,0)),0)</f>
        <v/>
      </c>
      <c r="AM632">
        <f>SUM(AK632:AL632)</f>
        <v/>
      </c>
      <c r="AN632">
        <f>IFERROR(ROUND(V632/$AD632*$AH632,0),0)</f>
        <v/>
      </c>
      <c r="AO632">
        <f>IFERROR(ROUND(W632/$AD632*$AH632,0),0)</f>
        <v/>
      </c>
      <c r="AP632">
        <f>IFERROR(ROUND(X632/$AD632*$AE632,0),0)</f>
        <v/>
      </c>
      <c r="AQ632">
        <f>IFERROR(ROUND(Y632/$AD632*$AH632,0),0)</f>
        <v/>
      </c>
      <c r="AR632">
        <f>IFERROR(ROUND(Z632/$AD632*$AH632,0),0)</f>
        <v/>
      </c>
      <c r="AS632">
        <f>IFERROR(ROUND(AA632/$AD632*$AH632,0),0)</f>
        <v/>
      </c>
      <c r="AT632">
        <f>IFERROR(IF((AE632+AF632+AG632)&gt;13,AB632,ROUND(AB632/AD632*AH632,0)),0)</f>
        <v/>
      </c>
      <c r="AU632">
        <f>IFERROR(INDEX(ADJ!$A$1:$BZ$1000,MATCH(PAYROLL!D632,ADJ!A$1:A$500,0),MATCH(PAYROLL!AU$2,ADJ!$2:$2,0)),0)</f>
        <v/>
      </c>
      <c r="AV632">
        <f>ROUND(SUM(AN632:AU632),0)</f>
        <v/>
      </c>
      <c r="AW632">
        <f>IFERROR(INDEX(TIMESHEET!$A$1:$AI$5000,MATCH(PAYROLL!D632,TIMESHEET!A$1:A$500,0),MATCH("T620",TIMESHEET!$2:$2,0)),0)</f>
        <v/>
      </c>
      <c r="AX632">
        <f>IFERROR(INDEX(TIMESHEET!$A$1:$AI$5000,MATCH(PAYROLL!D632,TIMESHEET!A$1:A$500,0),MATCH("T601",TIMESHEET!$2:$2,0)),0)</f>
        <v/>
      </c>
      <c r="AY632">
        <f>IFERROR(INDEX(TIMESHEET!$A$1:$AI$5000,MATCH(PAYROLL!D632,TIMESHEET!A$1:A$500,0),MATCH("T602",TIMESHEET!$2:$2,0)),0)</f>
        <v/>
      </c>
      <c r="AZ632">
        <f>IFERROR(INDEX(TIMESHEET!$A$1:$AI$5000,MATCH(PAYROLL!D632,TIMESHEET!A$1:A$500,0),MATCH("T603",TIMESHEET!$2:$2,0)),0)</f>
        <v/>
      </c>
      <c r="BA632">
        <f>IFERROR(INDEX(TIMESHEET!$A$1:$AI$5000,MATCH(PAYROLL!D632,TIMESHEET!A$1:A$500,0),MATCH("T611",TIMESHEET!$2:$2,0)),0)</f>
        <v/>
      </c>
      <c r="BB632">
        <f>IFERROR(INDEX(TIMESHEET!$A$1:$AI$5000,MATCH(PAYROLL!D632,TIMESHEET!A$1:A$500,0),MATCH("T612",TIMESHEET!$2:$2,0)),0)</f>
        <v/>
      </c>
      <c r="BC632">
        <f>IFERROR(INDEX(TIMESHEET!$A$1:$AI$5000,MATCH(PAYROLL!D632,TIMESHEET!A$1:A$500,0),MATCH("T613",TIMESHEET!$2:$2,0)),0)</f>
        <v/>
      </c>
      <c r="BD632">
        <f>IFERROR(INDEX(TIMESHEET!$A$1:$AI$5000,MATCH(PAYROLL!D632,TIMESHEET!A$1:A$500,0),MATCH("T500",TIMESHEET!$2:$2,0)),0)</f>
        <v/>
      </c>
      <c r="BE632">
        <f>IFERROR(IF(LEFT(INDEX(PIS!O$1:O$500,MATCH(D632,PIS!C$1:C$500)),1)="M",T632/AD632/8*(AW632+AX632*1.5+AY632*2+AZ632*3+BA632*2.1+BB632*2.7+BC632*3.9+BD632*0.3),T632/8*(AW632+AX632*1.5+AY632*2+AZ632*3+BA632*2.1+BB632*2.7+BC632*3.9+BD632*0.3)),0)</f>
        <v/>
      </c>
      <c r="BF632">
        <f>IFERROR(INDEX(ADJ!$A$1:$BZ$1000,MATCH(PAYROLL!$D632,ADJ!A$1:A$500,0),MATCH(PAYROLL!BF$2,ADJ!$2:$2,0)),0)</f>
        <v/>
      </c>
      <c r="BG632">
        <f>IFERROR(INDEX(ADJ!$A$1:$BZ$1000,MATCH(PAYROLL!D632,ADJ!A$1:A$500,0),MATCH(PAYROLL!BG$2,ADJ!$2:$2,0)),0)</f>
        <v/>
      </c>
      <c r="BH632">
        <f>IFERROR(INDEX(ADJ!$A$1:$BZ$1000,MATCH(PAYROLL!D632,ADJ!A$1:A$500,0),MATCH(PAYROLL!BH$2,ADJ!$2:$2,0)),0)</f>
        <v/>
      </c>
      <c r="BI632">
        <f>IFERROR(INDEX(ADJ!$A$1:$BZ$1000,MATCH(PAYROLL!D632,ADJ!A$1:A$500,0),MATCH(PAYROLL!BI$2,ADJ!$2:$2,0)),0)</f>
        <v/>
      </c>
      <c r="BJ632">
        <f>IFERROR(INDEX(ADJ!$A$1:$BZ$1000,MATCH(PAYROLL!D632,ADJ!A$1:A$500,0),MATCH(PAYROLL!BJ$2,ADJ!$2:$2,0)),0)</f>
        <v/>
      </c>
      <c r="BK632">
        <f>SUM(BF632:BJ632)</f>
        <v/>
      </c>
      <c r="BL632">
        <f>IFERROR(INDEX(ADJ!$A$1:$BZ$1000,MATCH(PAYROLL!D632,ADJ!A$1:A$500,0),MATCH(PAYROLL!BL$2,ADJ!$2:$2,0)),0)</f>
        <v/>
      </c>
      <c r="BM632">
        <f>IFERROR(INDEX(ADJ!$A$1:$BZ$1000,MATCH(PAYROLL!D632,ADJ!A$1:A$500,0),MATCH(PAYROLL!BM$2,ADJ!$2:$2,0)),0)</f>
        <v/>
      </c>
      <c r="BN632">
        <f>IFERROR(INDEX(ADJ!$A$1:$BZ$1000,MATCH(PAYROLL!D632,ADJ!A$1:A$500,0),MATCH(PAYROLL!BN$2,ADJ!$2:$2,0)),0)</f>
        <v/>
      </c>
      <c r="BO632">
        <f>IFERROR(INDEX(ADJ!$A$1:$BZ$1000,MATCH(PAYROLL!D632,ADJ!A$1:A$500,0),MATCH(PAYROLL!BO$2,ADJ!$2:$2,0)),0)</f>
        <v/>
      </c>
      <c r="BP632">
        <f>SUM(AM632,AV632,BE632,BK632,BL632:BO632)</f>
        <v/>
      </c>
      <c r="BQ632">
        <f>BO632</f>
        <v/>
      </c>
      <c r="BR632">
        <f>IFERROR(ROUND(IF(LEFT(INDEX(PIS!O$1:O$500,MATCH(D632,PIS!C$1:C$500)),1)="D",T632/8*(BD632*0.3),IF(LEFT(INDEX(PIS!O$1:O$500,MATCH(D632,PIS!C$1:C$500)),1)="H",T632*($BD632*0.3),T632/$AD632/8*($BD632*0.3))),0),0)</f>
        <v/>
      </c>
      <c r="BS632">
        <f>IF(AP632&lt;1,0,MIN(AP632,730000))</f>
        <v/>
      </c>
      <c r="BT632">
        <f>IFERROR(ROUND((BE632-SUM(AW632:BC632)*T632/AD632/8),0)-BR632,0)</f>
        <v/>
      </c>
      <c r="BU632">
        <f>AO632</f>
        <v/>
      </c>
      <c r="BV632">
        <f>SUM(BQ632:BU632)</f>
        <v/>
      </c>
      <c r="BW632">
        <f>BP632-BV632</f>
        <v/>
      </c>
      <c r="BX632">
        <f>IFERROR(IF(RIGHT(INDEX(PIS!O$1:O$500,MATCH(D632,PIS!C$1:C$500)),5)="Gross",MIN(U632+V632,VLOOKUP("R700",TSC!B:C,2,0)*VLOOKUP("R101",TSC!B:C,2,0))*VLOOKUP("R701",TSC!B:C,2,0)%,0),0)</f>
        <v/>
      </c>
      <c r="BY632">
        <f>IFERROR(IF(RIGHT(INDEX(PIS!O$1:O$500,MATCH(D632,PIS!C$1:C$500)),5)="Gross",MIN(U632+V632,VLOOKUP("R700",TSC!B:C,2,0)*VLOOKUP("R101",TSC!B:C,2,0))*VLOOKUP("T704",TSC!B:C,2,0)%,0),0)</f>
        <v/>
      </c>
      <c r="BZ632">
        <f>IFERROR(IF(RIGHT(INDEX(PIS!O$1:O$500,MATCH(D632,PIS!C$1:C$500)),5)="Gross",MIN(U632+V632,VLOOKUP("R700",TSC!B:C,2,0)*VLOOKUP("1",TSC!F:G,2,0))*VLOOKUP("T705",TSC!B:C,2,0)%,0),0)</f>
        <v/>
      </c>
      <c r="CA632">
        <f>IFERROR(INDEX(ADJ!$A$1:$BZ$1000,MATCH(PAYROLL!D632,ADJ!A$1:A$500,0),MATCH(PAYROLL!CA$2,ADJ!$2:$2,0)),0)</f>
        <v/>
      </c>
      <c r="CB632">
        <f>IFERROR(INDEX(ADJ!$A$1:$BZ$1000,MATCH(PAYROLL!D632,ADJ!A$1:A$500,0),MATCH(PAYROLL!CB$2,ADJ!$2:$2,0)),0)</f>
        <v/>
      </c>
      <c r="CC632">
        <f>SUM(BX632:CB632)</f>
        <v/>
      </c>
      <c r="CD632">
        <f>IFERROR(INDEX(PIS!$A$1:$BZ$1000,MATCH(PAYROLL!D632,PIS!C$1:C$500,0),MATCH(PAYROLL!CD$1,PIS!$1:$1,0)),0)</f>
        <v/>
      </c>
      <c r="CE632">
        <f>IFERROR(IF(OR(INDEX(PIS!P$1:P$500,MATCH(D632,PIS!C$1:C$500,0))="LT2",INDEX(PIS!P$1:P$500,MATCH(D632,PIS!C$1:C$500,0))="P10"),0,SUM(CC632,CD632*VLOOKUP("R601",TSC!B:C,2,0),VLOOKUP("R602",TSC!B:C,2,0))),0)</f>
        <v/>
      </c>
      <c r="CF632">
        <f>MAX(BW632-CE632,0)</f>
        <v/>
      </c>
      <c r="CG632">
        <f>IFERROR(IF(OR(RIGHT(INDEX(PIS!P$1:P$500,MATCH(D632,PIS!C$1:C$500)),5)="P10",RIGHT(INDEX(PIS!P$1:P$500,MATCH(D632,PIS!C$1:C$500)),5)="CK"),0,IF(CF632&lt;=5000000,CF632*5%,IF(CF632&lt;=10000000,CF632*10%-250000,IF(CF632&lt;=18000000,CF632*15%-750000,IF(CF632&lt;=32000000,CF632*20%-1650000,IF(CF632&lt;=52000000,CF632*25%-3250000,IF(CF632&lt;=80000000,BH632*30%-5850000,CF632*35%-9850000))))))),0)</f>
        <v/>
      </c>
      <c r="CH632">
        <f>IFERROR(IF(OR(INDEX(PIS!P$1:P$500,MATCH(D632,PIS!C$1:C$500))="LT",INDEX(PIS!P$1:P$500,MATCH(D632,PIS!C$1:C$500))="CK"),0,IF(CF632&lt;2000000,0,CF632*10%)),0)</f>
        <v/>
      </c>
      <c r="CI632">
        <f>IFERROR(INDEX(ADJ!$A$1:$BZ$1000,MATCH(PAYROLL!D632,ADJ!A$1:A$500,0),MATCH(PAYROLL!CI$2,ADJ!$2:$2,0)),0)</f>
        <v/>
      </c>
      <c r="CJ632">
        <f>IFERROR(INDEX(ADJ!$A$1:$BZ$1000,MATCH(PAYROLL!D632,ADJ!A$1:A$500,0),MATCH(PAYROLL!CJ$2,ADJ!$2:$2,0)),0)</f>
        <v/>
      </c>
      <c r="CK632">
        <f>IFERROR(INDEX(ADJ!$A$1:$BZ$1000,MATCH(PAYROLL!D632,ADJ!A$1:A$500,0),MATCH(PAYROLL!CK$2,ADJ!$2:$2,0)),0)</f>
        <v/>
      </c>
      <c r="CL632">
        <f>SUM(CG632:CK632)</f>
        <v/>
      </c>
      <c r="CM632">
        <f>ROUND(SUM(CH632:CK632),0)</f>
        <v/>
      </c>
      <c r="CN632">
        <f>IFERROR(INDEX(CSDA!D$1:D$500,MATCH($CN$2,CSDA!C$1:C$500,0))*INDEX(PIS!V$1:V$500,MATCH(D632,PIS!C$1:C$500))+INDEX(ADJ!$A$1:$BZ$1000,MATCH(PAYROLL!D632,ADJ!A$1:A$500,0),MATCH(PAYROLL!CN$2,ADJ!$2:$2,0)),0)</f>
        <v/>
      </c>
      <c r="CO632">
        <f>IFERROR(INDEX(ADJ!$A$1:$BZ$1000,MATCH(PAYROLL!D632,ADJ!A$1:A$500,0),MATCH(PAYROLL!CO$2,ADJ!$2:$2,0)),0)</f>
        <v/>
      </c>
      <c r="CP632">
        <f>IFERROR(INDEX(ADJ!$A$1:$BZ$1000,MATCH(PAYROLL!D632,ADJ!A$1:A$500,0),MATCH(PAYROLL!CP$2,ADJ!$2:$2,0)),0)</f>
        <v/>
      </c>
      <c r="CQ632">
        <f>BP632-CL632-CI632-CM632-CN632-CO632-CP632-CC632</f>
        <v/>
      </c>
      <c r="CR632">
        <f>IFERROR(IF(RIGHT(INDEX(PIS!O$1:O$500,MATCH(D632,PIS!C$1:C$500,0)),5)="Gross",MIN(U632+V632,VLOOKUP("R700",TSC!B:C,2,0)*VLOOKUP("R101",TSC!B:C,2,0))*(VLOOKUP("T711",TSC!B:C,2,0)+VLOOKUP("T712",TSC!B:C,2,0))%,MIN(T632+V632,VLOOKUP("R700",TSC!B:C,2,0)*VLOOKUP("R101",TSC!B:C,2,0))*(VLOOKUP("T711",TSC!B:C,2,0)+VLOOKUP("T712",TSC!B:C,2,0)+VLOOKUP("R701",TSC!B:C,2,0))%),0)</f>
        <v/>
      </c>
      <c r="CS632">
        <f>IFERROR(IF(RIGHT(INDEX(PIS!O$1:O$500,MATCH(D632,PIS!C$1:C$500,0)),5)="Gross",MIN(U632+V632,VLOOKUP("R700",TSC!B:C,2,0)*VLOOKUP("R101",TSC!B:C,2,0))*(VLOOKUP("T714",TSC!B:C,2,0))%,MIN(T632+V632,VLOOKUP("R700",TSC!B:C,2,0)*VLOOKUP("R101",TSC!B:C,2,0))*(VLOOKUP("T704",TSC!B:C,2,0)+VLOOKUP("T714",TSC!B:C,2,0))%),0)</f>
        <v/>
      </c>
      <c r="CT632">
        <f>IFERROR(IF(RIGHT(INDEX(PIS!O$1:O$500,MATCH(D632,PIS!C$1:C$500,0)),5)="Gross",MIN(U632+V632,VLOOKUP("R700",TSC!B:C,2,0)*VLOOKUP("R101",TSC!B:C,2,0))*VLOOKUP("T705",TSC!B:C,2,0)%,MIN(T632+V632,VLOOKUP("R700",TSC!B:C,2,0)*VLOOKUP("R101",TSC!B:C,2,0))*VLOOKUP("T705",TSC!B:C,2,0)%),0)</f>
        <v/>
      </c>
      <c r="CU632">
        <f>IFERROR(IF(RIGHT(INDEX(PIS!O$1:O$500,MATCH(D632,PIS!C$1:C$500,0)),5)="Gross",MIN(U632+V632,VLOOKUP("R700",TSC!B:C,2,0)*VLOOKUP("R101",TSC!B:C,2,0))*(VLOOKUP("T713",TSC!B:C,2,0))%,MIN(T632+V632,VLOOKUP("R700",TSC!B:C,2,0)*VLOOKUP("R101",TSC!B:C,2,0))*(VLOOKUP("T713",TSC!B:C,2,0))%),0)</f>
        <v/>
      </c>
      <c r="CV632">
        <f>IFERROR(INDEX(ADJ!$A$1:$BZ$1000,MATCH(PAYROLL!D632,ADJ!A$1:A$500,0),MATCH(PAYROLL!CV$2,ADJ!$2:$2,0)),0)</f>
        <v/>
      </c>
      <c r="CW632">
        <f>IFERROR(INDEX(ADJ!$A$1:$BZ$1000,MATCH(PAYROLL!D632,ADJ!A$1:A$500,0),MATCH(PAYROLL!CW$2,ADJ!$2:$2,0)),0)</f>
        <v/>
      </c>
      <c r="CX632">
        <f>SUM(CR632:CW632)</f>
        <v/>
      </c>
      <c r="CY632">
        <f>ROUND(IF(CR632&gt;0,T632+V632*VLOOKUP("R202",TSC!$B$1:$C$500,2,0),0),0)</f>
        <v/>
      </c>
      <c r="CZ632">
        <f>IFERROR(INDEX(CSDA!D$1:D$500,MATCH($CZ$2,CSDA!C$1:C$500,0)),0)</f>
        <v/>
      </c>
      <c r="DA632">
        <f>ROUND(T632*0.7%,0)</f>
        <v/>
      </c>
      <c r="DB632">
        <f>ROUND(T632/12,0)</f>
        <v/>
      </c>
      <c r="DC632">
        <f ref="DC632" t="array">IFERROR(INDEX(CSDA!D$1:D$500,MATCH("Trích giữ"&amp;PAYROLL!DC$2,CSDA!A$1:A$500&amp;CSDA!C$1:C$500,0)),0)</f>
        <v/>
      </c>
      <c r="DD632">
        <f ref="DD632" t="array">IFERROR(INDEX(CSDA!D$1:D$500,MATCH("Trích giữ"&amp;PAYROLL!DD$2,CSDA!A$1:A$500&amp;CSDA!C$1:C$500,0)),0)</f>
        <v/>
      </c>
      <c r="DE632">
        <f ref="DE632" t="array">IFERROR(INDEX(CSDA!D$1:D$500,MATCH("Trích giữ"&amp;PAYROLL!DE$2,CSDA!A$1:A$500&amp;CSDA!C$1:C$500,0)),0)</f>
        <v/>
      </c>
      <c r="DF632">
        <f>IFERROR(INDEX(CSDA!D$1:D$500,MATCH(PAYROLL!DF$2,CSDA!C$1:C$500,0)),0)</f>
        <v/>
      </c>
      <c r="DG632">
        <f ref="DG632" t="array">IFERROR(INDEX(CSDA!D$1:D$500,MATCH("Trích giữ"&amp;PAYROLL!DG$2,CSDA!A$1:A$500&amp;CSDA!C$1:C$500,0)),0)</f>
        <v/>
      </c>
      <c r="DH632">
        <f>ROUND(T632/26,0)</f>
        <v/>
      </c>
      <c r="DI632">
        <f ref="DI632" t="array">IFERROR(INDEX(CSDA!D$1:D$500,MATCH("Trích giữ"&amp;PAYROLL!DI$2,CSDA!A$1:A$500&amp;CSDA!C$1:C$500,0)),0)</f>
        <v/>
      </c>
      <c r="DJ632">
        <f>IF(U632=0,T632*21.5%-BL632,0)</f>
        <v/>
      </c>
      <c r="DK632">
        <f ref="DK632" t="array">IFERROR(INDEX(CSDA!D$1:D$500,MATCH("Trích giữ"&amp;PAYROLL!DK$2,CSDA!A$1:A$500&amp;CSDA!C$1:C$500,0)),0)</f>
        <v/>
      </c>
      <c r="DL632">
        <f>IFERROR(INDEX(CSDA!D$1:D$500,MATCH(PAYROLL!DL$2,CSDA!C$1:C$500,0))/12,0)</f>
        <v/>
      </c>
      <c r="DM632">
        <f>SUM(DB632:DL632)</f>
        <v/>
      </c>
      <c r="DN632">
        <f>IFERROR(INDEX(ADJ!$A$1:$BZ$1000,MATCH(PAYROLL!D632,ADJ!A$1:A$500,0),MATCH(PAYROLL!DN$2,ADJ!$2:$2,0)),0)</f>
        <v/>
      </c>
      <c r="DO632">
        <f>IFERROR(SUM(BP632,DM632:DN632,CX632:DA632)-DT632,0)</f>
        <v/>
      </c>
      <c r="DP632">
        <f ref="DP632" t="array">SUM(BW632*IFERROR(INDEX(CSDA!D$1:D$500,MATCH(BW$2,CSDA!C$1:C$500,0)),0)%,CX632*IFERROR(INDEX(CSDA!D$1:D$500,MATCH(CX$2,CSDA!C$1:C$500,0)),0)%,DA632*IFERROR(INDEX(CSDA!D$1:D$500,MATCH(DA$2,CSDA!C$1:C$500,0)),0)%,DB632*IFERROR(INDEX(CSDA!D$1:D$500,MATCH(DB$2,CSDA!C$1:C$500,0)),0)%,DF632*IFERROR(INDEX(CSDA!D$1:D$500,MATCH("Phí dịch vụ"&amp;PAYROLL!DF$2,CSDA!A$1:A$500&amp;CSDA!C$1:C$500,0)),0)%,DC632*IFERROR(INDEX(CSDA!D$1:D$500,MATCH("Phí dịch vụ"&amp;PAYROLL!DC$2,CSDA!A$1:A$500&amp;CSDA!C$1:C$500,0)),0)%,DH632*IFERROR(INDEX(CSDA!D$1:D$500,MATCH("Phí dịch vụ"&amp;PAYROLL!DH$2,CSDA!A$1:A$500&amp;CSDA!C$1:C$500,0)),0)%,DJ632*IFERROR(INDEX(CSDA!D$1:D$500,MATCH("Phí dịch vụ"&amp;PAYROLL!DJ$2,CSDA!A$1:A$500&amp;CSDA!C$1:C$500,0)),0)%,BN632*IFERROR(INDEX(CSDA!D$1:D$500,MATCH(BN$2,CSDA!C$1:C$500,0)),0)%)-BN632*7%</f>
        <v/>
      </c>
      <c r="DQ632">
        <f>IFERROR(INDEX(ADJ!$A$1:$BZ$1000,MATCH(PAYROLL!D632,ADJ!A$1:A$500,0),MATCH(PAYROLL!DQ$2,ADJ!$2:$2,0)),0)</f>
        <v/>
      </c>
      <c r="DR632">
        <f>IFERROR(INDEX(ADJ!$A$1:$BZ$1000,MATCH(PAYROLL!D632,ADJ!A$1:A$500,0),MATCH(PAYROLL!DR$2,ADJ!$2:$2,0)),0)</f>
        <v/>
      </c>
      <c r="DS632">
        <f>SUM(DP632:DR632)</f>
        <v/>
      </c>
      <c r="DT632">
        <f>EK632</f>
        <v/>
      </c>
      <c r="DU632">
        <f>SUM(DO632:DR632)</f>
        <v/>
      </c>
      <c r="DV632">
        <f>ROUND(DU632*0.1,0)</f>
        <v/>
      </c>
      <c r="DW632">
        <f>DU632+DV632</f>
        <v/>
      </c>
      <c r="DZ632">
        <f>IFERROR(INDEX(ADJ!$A$1:$BZ$1000,MATCH(PAYROLL!$D632,ADJ!A$1:A$500,0),MATCH(PAYROLL!DZ$2,ADJ!$2:$2,0)),0)</f>
        <v/>
      </c>
      <c r="EA632">
        <f>IFERROR(INDEX(ADJ!$A$1:$BZ$1000,MATCH(PAYROLL!$D632,ADJ!A$1:A$500,0),MATCH(PAYROLL!EA$2,ADJ!$2:$2,0)),0)</f>
        <v/>
      </c>
      <c r="EB632">
        <f>IFERROR(INDEX(ADJ!$A$1:$BZ$1000,MATCH(PAYROLL!$D632,ADJ!A$1:A$500,0),MATCH(PAYROLL!EB$2,ADJ!$2:$2,0)),0)</f>
        <v/>
      </c>
      <c r="EC632">
        <f>IFERROR(INDEX(ADJ!$A$1:$BZ$1000,MATCH(PAYROLL!$D632,ADJ!A$1:A$500,0),MATCH(PAYROLL!EC$2,ADJ!$2:$2,0)),0)</f>
        <v/>
      </c>
      <c r="ED632">
        <f>IFERROR(INDEX(ADJ!$A$1:$BZ$1000,MATCH(PAYROLL!$D632,ADJ!A$1:A$500,0),MATCH(PAYROLL!ED$2,ADJ!$2:$2,0)),0)</f>
        <v/>
      </c>
      <c r="EE632">
        <f>IFERROR(INDEX(ADJ!$A$1:$BZ$1000,MATCH(PAYROLL!$D632,ADJ!A$1:A$500,0),MATCH(PAYROLL!EE$2,ADJ!$2:$2,0)),0)</f>
        <v/>
      </c>
      <c r="EF632">
        <f>IFERROR(INDEX(ADJ!$A$1:$BZ$1000,MATCH(PAYROLL!$D632,ADJ!A$1:A$500,0),MATCH(PAYROLL!EF$2,ADJ!$2:$2,0)),0)</f>
        <v/>
      </c>
      <c r="EG632">
        <f>IFERROR(INDEX(ADJ!$A$1:$BZ$1000,MATCH(PAYROLL!$D632,ADJ!A$1:A$500,0),MATCH(PAYROLL!EG$2,ADJ!$2:$2,0)),0)</f>
        <v/>
      </c>
      <c r="EH632">
        <f>IFERROR(INDEX(ADJ!$A$1:$BZ$1000,MATCH(PAYROLL!$D632,ADJ!A$1:A$500,0),MATCH(PAYROLL!EH$2,ADJ!$2:$2,0)),0)</f>
        <v/>
      </c>
      <c r="EI632">
        <f>IFERROR(INDEX(ADJ!$A$1:$BZ$1000,MATCH(PAYROLL!D632,ADJ!A$1:A$500,0),MATCH(PAYROLL!EI$2,ADJ!$2:$2,0)),0)</f>
        <v/>
      </c>
      <c r="EJ632">
        <f>IFERROR(INDEX(ADJ!$A$1:$BZ$1000,MATCH(PAYROLL!$D632,ADJ!A$1:A$500,0),MATCH(PAYROLL!EJ$2,ADJ!$2:$2,0)),0)</f>
        <v/>
      </c>
      <c r="EK632">
        <f>SUM(DZ632:EJ632)</f>
        <v/>
      </c>
    </row>
    <row r="633">
      <c r="A633" t="n">
        <v>631</v>
      </c>
      <c r="B633" t="inlineStr">
        <is>
          <t>Phạm Thùy Linh</t>
        </is>
      </c>
      <c r="D633" t="inlineStr">
        <is>
          <t>157701-01</t>
        </is>
      </c>
      <c r="S633">
        <f>IFERROR(INDEX(PIS!$A$1:$BZ$1000,MATCH($D633,PIS!C$1:C$500,0),MATCH("Lương CB tháng trước",PIS!$1:$1,0)),0)</f>
        <v/>
      </c>
      <c r="T633">
        <f>IFERROR(INDEX(PIS!$A$1:$BZ$1000,MATCH($D633,PIS!C$1:C$500,0),MATCH("Lương CB hiện tại",PIS!$1:$1,0)),0)</f>
        <v/>
      </c>
      <c r="U633">
        <f>IFERROR(INDEX(PIS!$A$1:$BZ$1000,MATCH($D633,PIS!C$1:C$500,0),MATCH("Lương đóng BHBB",PIS!$1:$1,0)),0)</f>
        <v/>
      </c>
      <c r="V633">
        <f>IFERROR(INDEX(PIS!$A$1:$BZ$1000,MATCH($D633,PIS!C$1:C$500,0),MATCH(V$2,PIS!$2:$2,0)),0)</f>
        <v/>
      </c>
      <c r="W633">
        <f>IFERROR(INDEX(PIS!$A$1:$BZ$1000,MATCH($D633,PIS!C$1:C$500,0),MATCH(W$2,PIS!$2:$2,0)),0)</f>
        <v/>
      </c>
      <c r="X633">
        <f>IFERROR(INDEX(PIS!$A$1:$BZ$1000,MATCH($D633,PIS!C$1:C$500,0),MATCH(X$2,PIS!$2:$2,0)),0)</f>
        <v/>
      </c>
      <c r="Y633">
        <f>IFERROR(INDEX(PIS!$A$1:$BZ$1000,MATCH($D633,PIS!C$1:C$500,0),MATCH(Y$2,PIS!$2:$2,0)),0)</f>
        <v/>
      </c>
      <c r="Z633">
        <f>IFERROR(INDEX(PIS!$A$1:$BZ$1000,MATCH($D633,PIS!C$1:C$500,0),MATCH(Z$2,PIS!$2:$2,0)),0)</f>
        <v/>
      </c>
      <c r="AA633">
        <f>IFERROR(INDEX(PIS!$A$1:$BZ$1000,MATCH($D633,PIS!C$1:C$500,0),MATCH(AA$2,PIS!$2:$2,0)),0)</f>
        <v/>
      </c>
      <c r="AB633">
        <f>IFERROR(INDEX(PIS!$A$1:$BZ$1000,MATCH($D633,PIS!C$1:C$500,0),MATCH(AB$2,PIS!$2:$2,0)),0)</f>
        <v/>
      </c>
      <c r="AC633">
        <f>SUM(V633:AB633)</f>
        <v/>
      </c>
      <c r="AD633">
        <f>IFERROR(INDEX(TIMESHEET!$A$1:$AI$5000,MATCH($D633,TIMESHEET!A$1:A$500,0),MATCH("T100",TIMESHEET!$2:$2,0))-2,0)</f>
        <v/>
      </c>
      <c r="AE633">
        <f>IFERROR(INDEX(TIMESHEET!$A$1:$AI$5000,MATCH($D633,TIMESHEET!A$1:A$500,0),MATCH("T202",TIMESHEET!$2:$2,0)),0)</f>
        <v/>
      </c>
      <c r="AF633">
        <f>IFERROR(INDEX(TIMESHEET!$A$1:$AI$5000,MATCH($D633,TIMESHEET!A$1:A$500,0),MATCH("T302",TIMESHEET!$2:$2,0)),0)</f>
        <v/>
      </c>
      <c r="AG633">
        <f>IFERROR(INDEX(TIMESHEET!$A$1:$AI$5000,MATCH($D633,TIMESHEET!A$1:A$500,0),MATCH("T406",TIMESHEET!$2:$2,0)),0)</f>
        <v/>
      </c>
      <c r="AH633">
        <f>AE633+AG633</f>
        <v/>
      </c>
      <c r="AI633">
        <f>IFERROR(INDEX(TIMESHEET!$A$1:$AI$5000,MATCH($D633,TIMESHEET!A$1:A$500,0),MATCH("T701",TIMESHEET!$2:$2,0)),0)</f>
        <v/>
      </c>
      <c r="AJ633">
        <f>IFERROR(INDEX(TIMESHEET!$A$1:$AI$5000,MATCH($D633,TIMESHEET!B$1:B$500,0),MATCH("T320",TIMESHEET!$2:$2,0)),0)</f>
        <v/>
      </c>
      <c r="AK633">
        <f>IFERROR(IF(LEFT(INDEX(PIS!O$1:O$500,MATCH(D633,PIS!C$1:C$500)),1)="M",T633/AD633*SUM(AE633:AG633),T633*AD633),0)</f>
        <v/>
      </c>
      <c r="AL633">
        <f>IFERROR(INDEX(ADJ!$A$1:$BZ$1000,MATCH(PAYROLL!D633,ADJ!A$1:A$500,0),MATCH(PAYROLL!AL$2,ADJ!$2:$2,0)),0)</f>
        <v/>
      </c>
      <c r="AM633">
        <f>SUM(AK633:AL633)</f>
        <v/>
      </c>
      <c r="AN633">
        <f>IFERROR(ROUND(V633/$AD633*$AH633,0),0)</f>
        <v/>
      </c>
      <c r="AO633">
        <f>IFERROR(ROUND(W633/$AD633*$AH633,0),0)</f>
        <v/>
      </c>
      <c r="AP633">
        <f>IFERROR(ROUND(X633/$AD633*$AE633,0),0)</f>
        <v/>
      </c>
      <c r="AQ633">
        <f>IFERROR(ROUND(Y633/$AD633*$AH633,0),0)</f>
        <v/>
      </c>
      <c r="AR633">
        <f>IFERROR(ROUND(Z633/$AD633*$AH633,0),0)</f>
        <v/>
      </c>
      <c r="AS633">
        <f>IFERROR(ROUND(AA633/$AD633*$AH633,0),0)</f>
        <v/>
      </c>
      <c r="AT633">
        <f>IFERROR(IF((AE633+AF633+AG633)&gt;13,AB633,ROUND(AB633/AD633*AH633,0)),0)</f>
        <v/>
      </c>
      <c r="AU633">
        <f>IFERROR(INDEX(ADJ!$A$1:$BZ$1000,MATCH(PAYROLL!D633,ADJ!A$1:A$500,0),MATCH(PAYROLL!AU$2,ADJ!$2:$2,0)),0)</f>
        <v/>
      </c>
      <c r="AV633">
        <f>ROUND(SUM(AN633:AU633),0)</f>
        <v/>
      </c>
      <c r="AW633">
        <f>IFERROR(INDEX(TIMESHEET!$A$1:$AI$5000,MATCH(PAYROLL!D633,TIMESHEET!A$1:A$500,0),MATCH("T620",TIMESHEET!$2:$2,0)),0)</f>
        <v/>
      </c>
      <c r="AX633">
        <f>IFERROR(INDEX(TIMESHEET!$A$1:$AI$5000,MATCH(PAYROLL!D633,TIMESHEET!A$1:A$500,0),MATCH("T601",TIMESHEET!$2:$2,0)),0)</f>
        <v/>
      </c>
      <c r="AY633">
        <f>IFERROR(INDEX(TIMESHEET!$A$1:$AI$5000,MATCH(PAYROLL!D633,TIMESHEET!A$1:A$500,0),MATCH("T602",TIMESHEET!$2:$2,0)),0)</f>
        <v/>
      </c>
      <c r="AZ633">
        <f>IFERROR(INDEX(TIMESHEET!$A$1:$AI$5000,MATCH(PAYROLL!D633,TIMESHEET!A$1:A$500,0),MATCH("T603",TIMESHEET!$2:$2,0)),0)</f>
        <v/>
      </c>
      <c r="BA633">
        <f>IFERROR(INDEX(TIMESHEET!$A$1:$AI$5000,MATCH(PAYROLL!D633,TIMESHEET!A$1:A$500,0),MATCH("T611",TIMESHEET!$2:$2,0)),0)</f>
        <v/>
      </c>
      <c r="BB633">
        <f>IFERROR(INDEX(TIMESHEET!$A$1:$AI$5000,MATCH(PAYROLL!D633,TIMESHEET!A$1:A$500,0),MATCH("T612",TIMESHEET!$2:$2,0)),0)</f>
        <v/>
      </c>
      <c r="BC633">
        <f>IFERROR(INDEX(TIMESHEET!$A$1:$AI$5000,MATCH(PAYROLL!D633,TIMESHEET!A$1:A$500,0),MATCH("T613",TIMESHEET!$2:$2,0)),0)</f>
        <v/>
      </c>
      <c r="BD633">
        <f>IFERROR(INDEX(TIMESHEET!$A$1:$AI$5000,MATCH(PAYROLL!D633,TIMESHEET!A$1:A$500,0),MATCH("T500",TIMESHEET!$2:$2,0)),0)</f>
        <v/>
      </c>
      <c r="BE633">
        <f>IFERROR(IF(LEFT(INDEX(PIS!O$1:O$500,MATCH(D633,PIS!C$1:C$500)),1)="M",T633/AD633/8*(AW633+AX633*1.5+AY633*2+AZ633*3+BA633*2.1+BB633*2.7+BC633*3.9+BD633*0.3),T633/8*(AW633+AX633*1.5+AY633*2+AZ633*3+BA633*2.1+BB633*2.7+BC633*3.9+BD633*0.3)),0)</f>
        <v/>
      </c>
      <c r="BF633">
        <f>IFERROR(INDEX(ADJ!$A$1:$BZ$1000,MATCH(PAYROLL!$D633,ADJ!A$1:A$500,0),MATCH(PAYROLL!BF$2,ADJ!$2:$2,0)),0)</f>
        <v/>
      </c>
      <c r="BG633">
        <f>IFERROR(INDEX(ADJ!$A$1:$BZ$1000,MATCH(PAYROLL!D633,ADJ!A$1:A$500,0),MATCH(PAYROLL!BG$2,ADJ!$2:$2,0)),0)</f>
        <v/>
      </c>
      <c r="BH633">
        <f>IFERROR(INDEX(ADJ!$A$1:$BZ$1000,MATCH(PAYROLL!D633,ADJ!A$1:A$500,0),MATCH(PAYROLL!BH$2,ADJ!$2:$2,0)),0)</f>
        <v/>
      </c>
      <c r="BI633">
        <f>IFERROR(INDEX(ADJ!$A$1:$BZ$1000,MATCH(PAYROLL!D633,ADJ!A$1:A$500,0),MATCH(PAYROLL!BI$2,ADJ!$2:$2,0)),0)</f>
        <v/>
      </c>
      <c r="BJ633">
        <f>IFERROR(INDEX(ADJ!$A$1:$BZ$1000,MATCH(PAYROLL!D633,ADJ!A$1:A$500,0),MATCH(PAYROLL!BJ$2,ADJ!$2:$2,0)),0)</f>
        <v/>
      </c>
      <c r="BK633">
        <f>SUM(BF633:BJ633)</f>
        <v/>
      </c>
      <c r="BL633">
        <f>IFERROR(INDEX(ADJ!$A$1:$BZ$1000,MATCH(PAYROLL!D633,ADJ!A$1:A$500,0),MATCH(PAYROLL!BL$2,ADJ!$2:$2,0)),0)</f>
        <v/>
      </c>
      <c r="BM633">
        <f>IFERROR(INDEX(ADJ!$A$1:$BZ$1000,MATCH(PAYROLL!D633,ADJ!A$1:A$500,0),MATCH(PAYROLL!BM$2,ADJ!$2:$2,0)),0)</f>
        <v/>
      </c>
      <c r="BN633">
        <f>IFERROR(INDEX(ADJ!$A$1:$BZ$1000,MATCH(PAYROLL!D633,ADJ!A$1:A$500,0),MATCH(PAYROLL!BN$2,ADJ!$2:$2,0)),0)</f>
        <v/>
      </c>
      <c r="BO633">
        <f>IFERROR(INDEX(ADJ!$A$1:$BZ$1000,MATCH(PAYROLL!D633,ADJ!A$1:A$500,0),MATCH(PAYROLL!BO$2,ADJ!$2:$2,0)),0)</f>
        <v/>
      </c>
      <c r="BP633">
        <f>SUM(AM633,AV633,BE633,BK633,BL633:BO633)</f>
        <v/>
      </c>
      <c r="BQ633">
        <f>BO633</f>
        <v/>
      </c>
      <c r="BR633">
        <f>IFERROR(ROUND(IF(LEFT(INDEX(PIS!O$1:O$500,MATCH(D633,PIS!C$1:C$500)),1)="D",T633/8*(BD633*0.3),IF(LEFT(INDEX(PIS!O$1:O$500,MATCH(D633,PIS!C$1:C$500)),1)="H",T633*($BD633*0.3),T633/$AD633/8*($BD633*0.3))),0),0)</f>
        <v/>
      </c>
      <c r="BS633">
        <f>IF(AP633&lt;1,0,MIN(AP633,730000))</f>
        <v/>
      </c>
      <c r="BT633">
        <f>IFERROR(ROUND((BE633-SUM(AW633:BC633)*T633/AD633/8),0)-BR633,0)</f>
        <v/>
      </c>
      <c r="BU633">
        <f>AO633</f>
        <v/>
      </c>
      <c r="BV633">
        <f>SUM(BQ633:BU633)</f>
        <v/>
      </c>
      <c r="BW633">
        <f>BP633-BV633</f>
        <v/>
      </c>
      <c r="BX633">
        <f>IFERROR(IF(RIGHT(INDEX(PIS!O$1:O$500,MATCH(D633,PIS!C$1:C$500)),5)="Gross",MIN(U633+V633,VLOOKUP("R700",TSC!B:C,2,0)*VLOOKUP("R101",TSC!B:C,2,0))*VLOOKUP("R701",TSC!B:C,2,0)%,0),0)</f>
        <v/>
      </c>
      <c r="BY633">
        <f>IFERROR(IF(RIGHT(INDEX(PIS!O$1:O$500,MATCH(D633,PIS!C$1:C$500)),5)="Gross",MIN(U633+V633,VLOOKUP("R700",TSC!B:C,2,0)*VLOOKUP("R101",TSC!B:C,2,0))*VLOOKUP("T704",TSC!B:C,2,0)%,0),0)</f>
        <v/>
      </c>
      <c r="BZ633">
        <f>IFERROR(IF(RIGHT(INDEX(PIS!O$1:O$500,MATCH(D633,PIS!C$1:C$500)),5)="Gross",MIN(U633+V633,VLOOKUP("R700",TSC!B:C,2,0)*VLOOKUP("1",TSC!F:G,2,0))*VLOOKUP("T705",TSC!B:C,2,0)%,0),0)</f>
        <v/>
      </c>
      <c r="CA633">
        <f>IFERROR(INDEX(ADJ!$A$1:$BZ$1000,MATCH(PAYROLL!D633,ADJ!A$1:A$500,0),MATCH(PAYROLL!CA$2,ADJ!$2:$2,0)),0)</f>
        <v/>
      </c>
      <c r="CB633">
        <f>IFERROR(INDEX(ADJ!$A$1:$BZ$1000,MATCH(PAYROLL!D633,ADJ!A$1:A$500,0),MATCH(PAYROLL!CB$2,ADJ!$2:$2,0)),0)</f>
        <v/>
      </c>
      <c r="CC633">
        <f>SUM(BX633:CB633)</f>
        <v/>
      </c>
      <c r="CD633">
        <f>IFERROR(INDEX(PIS!$A$1:$BZ$1000,MATCH(PAYROLL!D633,PIS!C$1:C$500,0),MATCH(PAYROLL!CD$1,PIS!$1:$1,0)),0)</f>
        <v/>
      </c>
      <c r="CE633">
        <f>IFERROR(IF(OR(INDEX(PIS!P$1:P$500,MATCH(D633,PIS!C$1:C$500,0))="LT2",INDEX(PIS!P$1:P$500,MATCH(D633,PIS!C$1:C$500,0))="P10"),0,SUM(CC633,CD633*VLOOKUP("R601",TSC!B:C,2,0),VLOOKUP("R602",TSC!B:C,2,0))),0)</f>
        <v/>
      </c>
      <c r="CF633">
        <f>MAX(BW633-CE633,0)</f>
        <v/>
      </c>
      <c r="CG633">
        <f>IFERROR(IF(OR(RIGHT(INDEX(PIS!P$1:P$500,MATCH(D633,PIS!C$1:C$500)),5)="P10",RIGHT(INDEX(PIS!P$1:P$500,MATCH(D633,PIS!C$1:C$500)),5)="CK"),0,IF(CF633&lt;=5000000,CF633*5%,IF(CF633&lt;=10000000,CF633*10%-250000,IF(CF633&lt;=18000000,CF633*15%-750000,IF(CF633&lt;=32000000,CF633*20%-1650000,IF(CF633&lt;=52000000,CF633*25%-3250000,IF(CF633&lt;=80000000,BH633*30%-5850000,CF633*35%-9850000))))))),0)</f>
        <v/>
      </c>
      <c r="CH633">
        <f>IFERROR(IF(OR(INDEX(PIS!P$1:P$500,MATCH(D633,PIS!C$1:C$500))="LT",INDEX(PIS!P$1:P$500,MATCH(D633,PIS!C$1:C$500))="CK"),0,IF(CF633&lt;2000000,0,CF633*10%)),0)</f>
        <v/>
      </c>
      <c r="CI633">
        <f>IFERROR(INDEX(ADJ!$A$1:$BZ$1000,MATCH(PAYROLL!D633,ADJ!A$1:A$500,0),MATCH(PAYROLL!CI$2,ADJ!$2:$2,0)),0)</f>
        <v/>
      </c>
      <c r="CJ633">
        <f>IFERROR(INDEX(ADJ!$A$1:$BZ$1000,MATCH(PAYROLL!D633,ADJ!A$1:A$500,0),MATCH(PAYROLL!CJ$2,ADJ!$2:$2,0)),0)</f>
        <v/>
      </c>
      <c r="CK633">
        <f>IFERROR(INDEX(ADJ!$A$1:$BZ$1000,MATCH(PAYROLL!D633,ADJ!A$1:A$500,0),MATCH(PAYROLL!CK$2,ADJ!$2:$2,0)),0)</f>
        <v/>
      </c>
      <c r="CL633">
        <f>SUM(CG633:CK633)</f>
        <v/>
      </c>
      <c r="CM633">
        <f>ROUND(SUM(CH633:CK633),0)</f>
        <v/>
      </c>
      <c r="CN633">
        <f>IFERROR(INDEX(CSDA!D$1:D$500,MATCH($CN$2,CSDA!C$1:C$500,0))*INDEX(PIS!V$1:V$500,MATCH(D633,PIS!C$1:C$500))+INDEX(ADJ!$A$1:$BZ$1000,MATCH(PAYROLL!D633,ADJ!A$1:A$500,0),MATCH(PAYROLL!CN$2,ADJ!$2:$2,0)),0)</f>
        <v/>
      </c>
      <c r="CO633">
        <f>IFERROR(INDEX(ADJ!$A$1:$BZ$1000,MATCH(PAYROLL!D633,ADJ!A$1:A$500,0),MATCH(PAYROLL!CO$2,ADJ!$2:$2,0)),0)</f>
        <v/>
      </c>
      <c r="CP633">
        <f>IFERROR(INDEX(ADJ!$A$1:$BZ$1000,MATCH(PAYROLL!D633,ADJ!A$1:A$500,0),MATCH(PAYROLL!CP$2,ADJ!$2:$2,0)),0)</f>
        <v/>
      </c>
      <c r="CQ633">
        <f>BP633-CL633-CI633-CM633-CN633-CO633-CP633-CC633</f>
        <v/>
      </c>
      <c r="CR633">
        <f>IFERROR(IF(RIGHT(INDEX(PIS!O$1:O$500,MATCH(D633,PIS!C$1:C$500,0)),5)="Gross",MIN(U633+V633,VLOOKUP("R700",TSC!B:C,2,0)*VLOOKUP("R101",TSC!B:C,2,0))*(VLOOKUP("T711",TSC!B:C,2,0)+VLOOKUP("T712",TSC!B:C,2,0))%,MIN(T633+V633,VLOOKUP("R700",TSC!B:C,2,0)*VLOOKUP("R101",TSC!B:C,2,0))*(VLOOKUP("T711",TSC!B:C,2,0)+VLOOKUP("T712",TSC!B:C,2,0)+VLOOKUP("R701",TSC!B:C,2,0))%),0)</f>
        <v/>
      </c>
      <c r="CS633">
        <f>IFERROR(IF(RIGHT(INDEX(PIS!O$1:O$500,MATCH(D633,PIS!C$1:C$500,0)),5)="Gross",MIN(U633+V633,VLOOKUP("R700",TSC!B:C,2,0)*VLOOKUP("R101",TSC!B:C,2,0))*(VLOOKUP("T714",TSC!B:C,2,0))%,MIN(T633+V633,VLOOKUP("R700",TSC!B:C,2,0)*VLOOKUP("R101",TSC!B:C,2,0))*(VLOOKUP("T704",TSC!B:C,2,0)+VLOOKUP("T714",TSC!B:C,2,0))%),0)</f>
        <v/>
      </c>
      <c r="CT633">
        <f>IFERROR(IF(RIGHT(INDEX(PIS!O$1:O$500,MATCH(D633,PIS!C$1:C$500,0)),5)="Gross",MIN(U633+V633,VLOOKUP("R700",TSC!B:C,2,0)*VLOOKUP("R101",TSC!B:C,2,0))*VLOOKUP("T705",TSC!B:C,2,0)%,MIN(T633+V633,VLOOKUP("R700",TSC!B:C,2,0)*VLOOKUP("R101",TSC!B:C,2,0))*VLOOKUP("T705",TSC!B:C,2,0)%),0)</f>
        <v/>
      </c>
      <c r="CU633">
        <f>IFERROR(IF(RIGHT(INDEX(PIS!O$1:O$500,MATCH(D633,PIS!C$1:C$500,0)),5)="Gross",MIN(U633+V633,VLOOKUP("R700",TSC!B:C,2,0)*VLOOKUP("R101",TSC!B:C,2,0))*(VLOOKUP("T713",TSC!B:C,2,0))%,MIN(T633+V633,VLOOKUP("R700",TSC!B:C,2,0)*VLOOKUP("R101",TSC!B:C,2,0))*(VLOOKUP("T713",TSC!B:C,2,0))%),0)</f>
        <v/>
      </c>
      <c r="CV633">
        <f>IFERROR(INDEX(ADJ!$A$1:$BZ$1000,MATCH(PAYROLL!D633,ADJ!A$1:A$500,0),MATCH(PAYROLL!CV$2,ADJ!$2:$2,0)),0)</f>
        <v/>
      </c>
      <c r="CW633">
        <f>IFERROR(INDEX(ADJ!$A$1:$BZ$1000,MATCH(PAYROLL!D633,ADJ!A$1:A$500,0),MATCH(PAYROLL!CW$2,ADJ!$2:$2,0)),0)</f>
        <v/>
      </c>
      <c r="CX633">
        <f>SUM(CR633:CW633)</f>
        <v/>
      </c>
      <c r="CY633">
        <f>ROUND(IF(CR633&gt;0,T633+V633*VLOOKUP("R202",TSC!$B$1:$C$500,2,0),0),0)</f>
        <v/>
      </c>
      <c r="CZ633">
        <f>IFERROR(INDEX(CSDA!D$1:D$500,MATCH($CZ$2,CSDA!C$1:C$500,0)),0)</f>
        <v/>
      </c>
      <c r="DA633">
        <f>ROUND(T633*0.7%,0)</f>
        <v/>
      </c>
      <c r="DB633">
        <f>ROUND(T633/12,0)</f>
        <v/>
      </c>
      <c r="DC633">
        <f ref="DC633" t="array">IFERROR(INDEX(CSDA!D$1:D$500,MATCH("Trích giữ"&amp;PAYROLL!DC$2,CSDA!A$1:A$500&amp;CSDA!C$1:C$500,0)),0)</f>
        <v/>
      </c>
      <c r="DD633">
        <f ref="DD633" t="array">IFERROR(INDEX(CSDA!D$1:D$500,MATCH("Trích giữ"&amp;PAYROLL!DD$2,CSDA!A$1:A$500&amp;CSDA!C$1:C$500,0)),0)</f>
        <v/>
      </c>
      <c r="DE633">
        <f ref="DE633" t="array">IFERROR(INDEX(CSDA!D$1:D$500,MATCH("Trích giữ"&amp;PAYROLL!DE$2,CSDA!A$1:A$500&amp;CSDA!C$1:C$500,0)),0)</f>
        <v/>
      </c>
      <c r="DF633">
        <f>IFERROR(INDEX(CSDA!D$1:D$500,MATCH(PAYROLL!DF$2,CSDA!C$1:C$500,0)),0)</f>
        <v/>
      </c>
      <c r="DG633">
        <f ref="DG633" t="array">IFERROR(INDEX(CSDA!D$1:D$500,MATCH("Trích giữ"&amp;PAYROLL!DG$2,CSDA!A$1:A$500&amp;CSDA!C$1:C$500,0)),0)</f>
        <v/>
      </c>
      <c r="DH633">
        <f>ROUND(T633/26,0)</f>
        <v/>
      </c>
      <c r="DI633">
        <f ref="DI633" t="array">IFERROR(INDEX(CSDA!D$1:D$500,MATCH("Trích giữ"&amp;PAYROLL!DI$2,CSDA!A$1:A$500&amp;CSDA!C$1:C$500,0)),0)</f>
        <v/>
      </c>
      <c r="DJ633">
        <f>IF(U633=0,T633*21.5%-BL633,0)</f>
        <v/>
      </c>
      <c r="DK633">
        <f ref="DK633" t="array">IFERROR(INDEX(CSDA!D$1:D$500,MATCH("Trích giữ"&amp;PAYROLL!DK$2,CSDA!A$1:A$500&amp;CSDA!C$1:C$500,0)),0)</f>
        <v/>
      </c>
      <c r="DL633">
        <f>IFERROR(INDEX(CSDA!D$1:D$500,MATCH(PAYROLL!DL$2,CSDA!C$1:C$500,0))/12,0)</f>
        <v/>
      </c>
      <c r="DM633">
        <f>SUM(DB633:DL633)</f>
        <v/>
      </c>
      <c r="DN633">
        <f>IFERROR(INDEX(ADJ!$A$1:$BZ$1000,MATCH(PAYROLL!D633,ADJ!A$1:A$500,0),MATCH(PAYROLL!DN$2,ADJ!$2:$2,0)),0)</f>
        <v/>
      </c>
      <c r="DO633">
        <f>IFERROR(SUM(BP633,DM633:DN633,CX633:DA633)-DT633,0)</f>
        <v/>
      </c>
      <c r="DP633">
        <f ref="DP633" t="array">SUM(BW633*IFERROR(INDEX(CSDA!D$1:D$500,MATCH(BW$2,CSDA!C$1:C$500,0)),0)%,CX633*IFERROR(INDEX(CSDA!D$1:D$500,MATCH(CX$2,CSDA!C$1:C$500,0)),0)%,DA633*IFERROR(INDEX(CSDA!D$1:D$500,MATCH(DA$2,CSDA!C$1:C$500,0)),0)%,DB633*IFERROR(INDEX(CSDA!D$1:D$500,MATCH(DB$2,CSDA!C$1:C$500,0)),0)%,DF633*IFERROR(INDEX(CSDA!D$1:D$500,MATCH("Phí dịch vụ"&amp;PAYROLL!DF$2,CSDA!A$1:A$500&amp;CSDA!C$1:C$500,0)),0)%,DC633*IFERROR(INDEX(CSDA!D$1:D$500,MATCH("Phí dịch vụ"&amp;PAYROLL!DC$2,CSDA!A$1:A$500&amp;CSDA!C$1:C$500,0)),0)%,DH633*IFERROR(INDEX(CSDA!D$1:D$500,MATCH("Phí dịch vụ"&amp;PAYROLL!DH$2,CSDA!A$1:A$500&amp;CSDA!C$1:C$500,0)),0)%,DJ633*IFERROR(INDEX(CSDA!D$1:D$500,MATCH("Phí dịch vụ"&amp;PAYROLL!DJ$2,CSDA!A$1:A$500&amp;CSDA!C$1:C$500,0)),0)%,BN633*IFERROR(INDEX(CSDA!D$1:D$500,MATCH(BN$2,CSDA!C$1:C$500,0)),0)%)-BN633*7%</f>
        <v/>
      </c>
      <c r="DQ633">
        <f>IFERROR(INDEX(ADJ!$A$1:$BZ$1000,MATCH(PAYROLL!D633,ADJ!A$1:A$500,0),MATCH(PAYROLL!DQ$2,ADJ!$2:$2,0)),0)</f>
        <v/>
      </c>
      <c r="DR633">
        <f>IFERROR(INDEX(ADJ!$A$1:$BZ$1000,MATCH(PAYROLL!D633,ADJ!A$1:A$500,0),MATCH(PAYROLL!DR$2,ADJ!$2:$2,0)),0)</f>
        <v/>
      </c>
      <c r="DS633">
        <f>SUM(DP633:DR633)</f>
        <v/>
      </c>
      <c r="DT633">
        <f>EK633</f>
        <v/>
      </c>
      <c r="DU633">
        <f>SUM(DO633:DR633)</f>
        <v/>
      </c>
      <c r="DV633">
        <f>ROUND(DU633*0.1,0)</f>
        <v/>
      </c>
      <c r="DW633">
        <f>DU633+DV633</f>
        <v/>
      </c>
      <c r="DZ633">
        <f>IFERROR(INDEX(ADJ!$A$1:$BZ$1000,MATCH(PAYROLL!$D633,ADJ!A$1:A$500,0),MATCH(PAYROLL!DZ$2,ADJ!$2:$2,0)),0)</f>
        <v/>
      </c>
      <c r="EA633">
        <f>IFERROR(INDEX(ADJ!$A$1:$BZ$1000,MATCH(PAYROLL!$D633,ADJ!A$1:A$500,0),MATCH(PAYROLL!EA$2,ADJ!$2:$2,0)),0)</f>
        <v/>
      </c>
      <c r="EB633">
        <f>IFERROR(INDEX(ADJ!$A$1:$BZ$1000,MATCH(PAYROLL!$D633,ADJ!A$1:A$500,0),MATCH(PAYROLL!EB$2,ADJ!$2:$2,0)),0)</f>
        <v/>
      </c>
      <c r="EC633">
        <f>IFERROR(INDEX(ADJ!$A$1:$BZ$1000,MATCH(PAYROLL!$D633,ADJ!A$1:A$500,0),MATCH(PAYROLL!EC$2,ADJ!$2:$2,0)),0)</f>
        <v/>
      </c>
      <c r="ED633">
        <f>IFERROR(INDEX(ADJ!$A$1:$BZ$1000,MATCH(PAYROLL!$D633,ADJ!A$1:A$500,0),MATCH(PAYROLL!ED$2,ADJ!$2:$2,0)),0)</f>
        <v/>
      </c>
      <c r="EE633">
        <f>IFERROR(INDEX(ADJ!$A$1:$BZ$1000,MATCH(PAYROLL!$D633,ADJ!A$1:A$500,0),MATCH(PAYROLL!EE$2,ADJ!$2:$2,0)),0)</f>
        <v/>
      </c>
      <c r="EF633">
        <f>IFERROR(INDEX(ADJ!$A$1:$BZ$1000,MATCH(PAYROLL!$D633,ADJ!A$1:A$500,0),MATCH(PAYROLL!EF$2,ADJ!$2:$2,0)),0)</f>
        <v/>
      </c>
      <c r="EG633">
        <f>IFERROR(INDEX(ADJ!$A$1:$BZ$1000,MATCH(PAYROLL!$D633,ADJ!A$1:A$500,0),MATCH(PAYROLL!EG$2,ADJ!$2:$2,0)),0)</f>
        <v/>
      </c>
      <c r="EH633">
        <f>IFERROR(INDEX(ADJ!$A$1:$BZ$1000,MATCH(PAYROLL!$D633,ADJ!A$1:A$500,0),MATCH(PAYROLL!EH$2,ADJ!$2:$2,0)),0)</f>
        <v/>
      </c>
      <c r="EI633">
        <f>IFERROR(INDEX(ADJ!$A$1:$BZ$1000,MATCH(PAYROLL!D633,ADJ!A$1:A$500,0),MATCH(PAYROLL!EI$2,ADJ!$2:$2,0)),0)</f>
        <v/>
      </c>
      <c r="EJ633">
        <f>IFERROR(INDEX(ADJ!$A$1:$BZ$1000,MATCH(PAYROLL!$D633,ADJ!A$1:A$500,0),MATCH(PAYROLL!EJ$2,ADJ!$2:$2,0)),0)</f>
        <v/>
      </c>
      <c r="EK633">
        <f>SUM(DZ633:EJ633)</f>
        <v/>
      </c>
    </row>
    <row r="634">
      <c r="A634" t="n">
        <v>632</v>
      </c>
      <c r="B634" t="inlineStr">
        <is>
          <t>Trần Văn Hoạt</t>
        </is>
      </c>
      <c r="D634" t="inlineStr">
        <is>
          <t>156806-01</t>
        </is>
      </c>
      <c r="S634">
        <f>IFERROR(INDEX(PIS!$A$1:$BZ$1000,MATCH($D634,PIS!C$1:C$500,0),MATCH("Lương CB tháng trước",PIS!$1:$1,0)),0)</f>
        <v/>
      </c>
      <c r="T634">
        <f>IFERROR(INDEX(PIS!$A$1:$BZ$1000,MATCH($D634,PIS!C$1:C$500,0),MATCH("Lương CB hiện tại",PIS!$1:$1,0)),0)</f>
        <v/>
      </c>
      <c r="U634">
        <f>IFERROR(INDEX(PIS!$A$1:$BZ$1000,MATCH($D634,PIS!C$1:C$500,0),MATCH("Lương đóng BHBB",PIS!$1:$1,0)),0)</f>
        <v/>
      </c>
      <c r="V634">
        <f>IFERROR(INDEX(PIS!$A$1:$BZ$1000,MATCH($D634,PIS!C$1:C$500,0),MATCH(V$2,PIS!$2:$2,0)),0)</f>
        <v/>
      </c>
      <c r="W634">
        <f>IFERROR(INDEX(PIS!$A$1:$BZ$1000,MATCH($D634,PIS!C$1:C$500,0),MATCH(W$2,PIS!$2:$2,0)),0)</f>
        <v/>
      </c>
      <c r="X634">
        <f>IFERROR(INDEX(PIS!$A$1:$BZ$1000,MATCH($D634,PIS!C$1:C$500,0),MATCH(X$2,PIS!$2:$2,0)),0)</f>
        <v/>
      </c>
      <c r="Y634">
        <f>IFERROR(INDEX(PIS!$A$1:$BZ$1000,MATCH($D634,PIS!C$1:C$500,0),MATCH(Y$2,PIS!$2:$2,0)),0)</f>
        <v/>
      </c>
      <c r="Z634">
        <f>IFERROR(INDEX(PIS!$A$1:$BZ$1000,MATCH($D634,PIS!C$1:C$500,0),MATCH(Z$2,PIS!$2:$2,0)),0)</f>
        <v/>
      </c>
      <c r="AA634">
        <f>IFERROR(INDEX(PIS!$A$1:$BZ$1000,MATCH($D634,PIS!C$1:C$500,0),MATCH(AA$2,PIS!$2:$2,0)),0)</f>
        <v/>
      </c>
      <c r="AB634">
        <f>IFERROR(INDEX(PIS!$A$1:$BZ$1000,MATCH($D634,PIS!C$1:C$500,0),MATCH(AB$2,PIS!$2:$2,0)),0)</f>
        <v/>
      </c>
      <c r="AC634">
        <f>SUM(V634:AB634)</f>
        <v/>
      </c>
      <c r="AD634">
        <f>IFERROR(INDEX(TIMESHEET!$A$1:$AI$5000,MATCH($D634,TIMESHEET!A$1:A$500,0),MATCH("T100",TIMESHEET!$2:$2,0))-2,0)</f>
        <v/>
      </c>
      <c r="AE634">
        <f>IFERROR(INDEX(TIMESHEET!$A$1:$AI$5000,MATCH($D634,TIMESHEET!A$1:A$500,0),MATCH("T202",TIMESHEET!$2:$2,0)),0)</f>
        <v/>
      </c>
      <c r="AF634">
        <f>IFERROR(INDEX(TIMESHEET!$A$1:$AI$5000,MATCH($D634,TIMESHEET!A$1:A$500,0),MATCH("T302",TIMESHEET!$2:$2,0)),0)</f>
        <v/>
      </c>
      <c r="AG634">
        <f>IFERROR(INDEX(TIMESHEET!$A$1:$AI$5000,MATCH($D634,TIMESHEET!A$1:A$500,0),MATCH("T406",TIMESHEET!$2:$2,0)),0)</f>
        <v/>
      </c>
      <c r="AH634">
        <f>AE634+AG634</f>
        <v/>
      </c>
      <c r="AI634">
        <f>IFERROR(INDEX(TIMESHEET!$A$1:$AI$5000,MATCH($D634,TIMESHEET!A$1:A$500,0),MATCH("T701",TIMESHEET!$2:$2,0)),0)</f>
        <v/>
      </c>
      <c r="AJ634">
        <f>IFERROR(INDEX(TIMESHEET!$A$1:$AI$5000,MATCH($D634,TIMESHEET!B$1:B$500,0),MATCH("T320",TIMESHEET!$2:$2,0)),0)</f>
        <v/>
      </c>
      <c r="AK634">
        <f>IFERROR(IF(LEFT(INDEX(PIS!O$1:O$500,MATCH(D634,PIS!C$1:C$500)),1)="M",T634/AD634*SUM(AE634:AG634),T634*AD634),0)</f>
        <v/>
      </c>
      <c r="AL634">
        <f>IFERROR(INDEX(ADJ!$A$1:$BZ$1000,MATCH(PAYROLL!D634,ADJ!A$1:A$500,0),MATCH(PAYROLL!AL$2,ADJ!$2:$2,0)),0)</f>
        <v/>
      </c>
      <c r="AM634">
        <f>SUM(AK634:AL634)</f>
        <v/>
      </c>
      <c r="AN634">
        <f>IFERROR(ROUND(V634/$AD634*$AH634,0),0)</f>
        <v/>
      </c>
      <c r="AO634">
        <f>IFERROR(ROUND(W634/$AD634*$AH634,0),0)</f>
        <v/>
      </c>
      <c r="AP634">
        <f>IFERROR(ROUND(X634/$AD634*$AE634,0),0)</f>
        <v/>
      </c>
      <c r="AQ634">
        <f>IFERROR(ROUND(Y634/$AD634*$AH634,0),0)</f>
        <v/>
      </c>
      <c r="AR634">
        <f>IFERROR(ROUND(Z634/$AD634*$AH634,0),0)</f>
        <v/>
      </c>
      <c r="AS634">
        <f>IFERROR(ROUND(AA634/$AD634*$AH634,0),0)</f>
        <v/>
      </c>
      <c r="AT634">
        <f>IFERROR(IF((AE634+AF634+AG634)&gt;13,AB634,ROUND(AB634/AD634*AH634,0)),0)</f>
        <v/>
      </c>
      <c r="AU634">
        <f>IFERROR(INDEX(ADJ!$A$1:$BZ$1000,MATCH(PAYROLL!D634,ADJ!A$1:A$500,0),MATCH(PAYROLL!AU$2,ADJ!$2:$2,0)),0)</f>
        <v/>
      </c>
      <c r="AV634">
        <f>ROUND(SUM(AN634:AU634),0)</f>
        <v/>
      </c>
      <c r="AW634">
        <f>IFERROR(INDEX(TIMESHEET!$A$1:$AI$5000,MATCH(PAYROLL!D634,TIMESHEET!A$1:A$500,0),MATCH("T620",TIMESHEET!$2:$2,0)),0)</f>
        <v/>
      </c>
      <c r="AX634">
        <f>IFERROR(INDEX(TIMESHEET!$A$1:$AI$5000,MATCH(PAYROLL!D634,TIMESHEET!A$1:A$500,0),MATCH("T601",TIMESHEET!$2:$2,0)),0)</f>
        <v/>
      </c>
      <c r="AY634">
        <f>IFERROR(INDEX(TIMESHEET!$A$1:$AI$5000,MATCH(PAYROLL!D634,TIMESHEET!A$1:A$500,0),MATCH("T602",TIMESHEET!$2:$2,0)),0)</f>
        <v/>
      </c>
      <c r="AZ634">
        <f>IFERROR(INDEX(TIMESHEET!$A$1:$AI$5000,MATCH(PAYROLL!D634,TIMESHEET!A$1:A$500,0),MATCH("T603",TIMESHEET!$2:$2,0)),0)</f>
        <v/>
      </c>
      <c r="BA634">
        <f>IFERROR(INDEX(TIMESHEET!$A$1:$AI$5000,MATCH(PAYROLL!D634,TIMESHEET!A$1:A$500,0),MATCH("T611",TIMESHEET!$2:$2,0)),0)</f>
        <v/>
      </c>
      <c r="BB634">
        <f>IFERROR(INDEX(TIMESHEET!$A$1:$AI$5000,MATCH(PAYROLL!D634,TIMESHEET!A$1:A$500,0),MATCH("T612",TIMESHEET!$2:$2,0)),0)</f>
        <v/>
      </c>
      <c r="BC634">
        <f>IFERROR(INDEX(TIMESHEET!$A$1:$AI$5000,MATCH(PAYROLL!D634,TIMESHEET!A$1:A$500,0),MATCH("T613",TIMESHEET!$2:$2,0)),0)</f>
        <v/>
      </c>
      <c r="BD634">
        <f>IFERROR(INDEX(TIMESHEET!$A$1:$AI$5000,MATCH(PAYROLL!D634,TIMESHEET!A$1:A$500,0),MATCH("T500",TIMESHEET!$2:$2,0)),0)</f>
        <v/>
      </c>
      <c r="BE634">
        <f>IFERROR(IF(LEFT(INDEX(PIS!O$1:O$500,MATCH(D634,PIS!C$1:C$500)),1)="M",T634/AD634/8*(AW634+AX634*1.5+AY634*2+AZ634*3+BA634*2.1+BB634*2.7+BC634*3.9+BD634*0.3),T634/8*(AW634+AX634*1.5+AY634*2+AZ634*3+BA634*2.1+BB634*2.7+BC634*3.9+BD634*0.3)),0)</f>
        <v/>
      </c>
      <c r="BF634">
        <f>IFERROR(INDEX(ADJ!$A$1:$BZ$1000,MATCH(PAYROLL!$D634,ADJ!A$1:A$500,0),MATCH(PAYROLL!BF$2,ADJ!$2:$2,0)),0)</f>
        <v/>
      </c>
      <c r="BG634">
        <f>IFERROR(INDEX(ADJ!$A$1:$BZ$1000,MATCH(PAYROLL!D634,ADJ!A$1:A$500,0),MATCH(PAYROLL!BG$2,ADJ!$2:$2,0)),0)</f>
        <v/>
      </c>
      <c r="BH634">
        <f>IFERROR(INDEX(ADJ!$A$1:$BZ$1000,MATCH(PAYROLL!D634,ADJ!A$1:A$500,0),MATCH(PAYROLL!BH$2,ADJ!$2:$2,0)),0)</f>
        <v/>
      </c>
      <c r="BI634">
        <f>IFERROR(INDEX(ADJ!$A$1:$BZ$1000,MATCH(PAYROLL!D634,ADJ!A$1:A$500,0),MATCH(PAYROLL!BI$2,ADJ!$2:$2,0)),0)</f>
        <v/>
      </c>
      <c r="BJ634">
        <f>IFERROR(INDEX(ADJ!$A$1:$BZ$1000,MATCH(PAYROLL!D634,ADJ!A$1:A$500,0),MATCH(PAYROLL!BJ$2,ADJ!$2:$2,0)),0)</f>
        <v/>
      </c>
      <c r="BK634">
        <f>SUM(BF634:BJ634)</f>
        <v/>
      </c>
      <c r="BL634">
        <f>IFERROR(INDEX(ADJ!$A$1:$BZ$1000,MATCH(PAYROLL!D634,ADJ!A$1:A$500,0),MATCH(PAYROLL!BL$2,ADJ!$2:$2,0)),0)</f>
        <v/>
      </c>
      <c r="BM634">
        <f>IFERROR(INDEX(ADJ!$A$1:$BZ$1000,MATCH(PAYROLL!D634,ADJ!A$1:A$500,0),MATCH(PAYROLL!BM$2,ADJ!$2:$2,0)),0)</f>
        <v/>
      </c>
      <c r="BN634">
        <f>IFERROR(INDEX(ADJ!$A$1:$BZ$1000,MATCH(PAYROLL!D634,ADJ!A$1:A$500,0),MATCH(PAYROLL!BN$2,ADJ!$2:$2,0)),0)</f>
        <v/>
      </c>
      <c r="BO634">
        <f>IFERROR(INDEX(ADJ!$A$1:$BZ$1000,MATCH(PAYROLL!D634,ADJ!A$1:A$500,0),MATCH(PAYROLL!BO$2,ADJ!$2:$2,0)),0)</f>
        <v/>
      </c>
      <c r="BP634">
        <f>SUM(AM634,AV634,BE634,BK634,BL634:BO634)</f>
        <v/>
      </c>
      <c r="BQ634">
        <f>BO634</f>
        <v/>
      </c>
      <c r="BR634">
        <f>IFERROR(ROUND(IF(LEFT(INDEX(PIS!O$1:O$500,MATCH(D634,PIS!C$1:C$500)),1)="D",T634/8*(BD634*0.3),IF(LEFT(INDEX(PIS!O$1:O$500,MATCH(D634,PIS!C$1:C$500)),1)="H",T634*($BD634*0.3),T634/$AD634/8*($BD634*0.3))),0),0)</f>
        <v/>
      </c>
      <c r="BS634">
        <f>IF(AP634&lt;1,0,MIN(AP634,730000))</f>
        <v/>
      </c>
      <c r="BT634">
        <f>IFERROR(ROUND((BE634-SUM(AW634:BC634)*T634/AD634/8),0)-BR634,0)</f>
        <v/>
      </c>
      <c r="BU634">
        <f>AO634</f>
        <v/>
      </c>
      <c r="BV634">
        <f>SUM(BQ634:BU634)</f>
        <v/>
      </c>
      <c r="BW634">
        <f>BP634-BV634</f>
        <v/>
      </c>
      <c r="BX634">
        <f>IFERROR(IF(RIGHT(INDEX(PIS!O$1:O$500,MATCH(D634,PIS!C$1:C$500)),5)="Gross",MIN(U634+V634,VLOOKUP("R700",TSC!B:C,2,0)*VLOOKUP("R101",TSC!B:C,2,0))*VLOOKUP("R701",TSC!B:C,2,0)%,0),0)</f>
        <v/>
      </c>
      <c r="BY634">
        <f>IFERROR(IF(RIGHT(INDEX(PIS!O$1:O$500,MATCH(D634,PIS!C$1:C$500)),5)="Gross",MIN(U634+V634,VLOOKUP("R700",TSC!B:C,2,0)*VLOOKUP("R101",TSC!B:C,2,0))*VLOOKUP("T704",TSC!B:C,2,0)%,0),0)</f>
        <v/>
      </c>
      <c r="BZ634">
        <f>IFERROR(IF(RIGHT(INDEX(PIS!O$1:O$500,MATCH(D634,PIS!C$1:C$500)),5)="Gross",MIN(U634+V634,VLOOKUP("R700",TSC!B:C,2,0)*VLOOKUP("1",TSC!F:G,2,0))*VLOOKUP("T705",TSC!B:C,2,0)%,0),0)</f>
        <v/>
      </c>
      <c r="CA634">
        <f>IFERROR(INDEX(ADJ!$A$1:$BZ$1000,MATCH(PAYROLL!D634,ADJ!A$1:A$500,0),MATCH(PAYROLL!CA$2,ADJ!$2:$2,0)),0)</f>
        <v/>
      </c>
      <c r="CB634">
        <f>IFERROR(INDEX(ADJ!$A$1:$BZ$1000,MATCH(PAYROLL!D634,ADJ!A$1:A$500,0),MATCH(PAYROLL!CB$2,ADJ!$2:$2,0)),0)</f>
        <v/>
      </c>
      <c r="CC634">
        <f>SUM(BX634:CB634)</f>
        <v/>
      </c>
      <c r="CD634">
        <f>IFERROR(INDEX(PIS!$A$1:$BZ$1000,MATCH(PAYROLL!D634,PIS!C$1:C$500,0),MATCH(PAYROLL!CD$1,PIS!$1:$1,0)),0)</f>
        <v/>
      </c>
      <c r="CE634">
        <f>IFERROR(IF(OR(INDEX(PIS!P$1:P$500,MATCH(D634,PIS!C$1:C$500,0))="LT2",INDEX(PIS!P$1:P$500,MATCH(D634,PIS!C$1:C$500,0))="P10"),0,SUM(CC634,CD634*VLOOKUP("R601",TSC!B:C,2,0),VLOOKUP("R602",TSC!B:C,2,0))),0)</f>
        <v/>
      </c>
      <c r="CF634">
        <f>MAX(BW634-CE634,0)</f>
        <v/>
      </c>
      <c r="CG634">
        <f>IFERROR(IF(OR(RIGHT(INDEX(PIS!P$1:P$500,MATCH(D634,PIS!C$1:C$500)),5)="P10",RIGHT(INDEX(PIS!P$1:P$500,MATCH(D634,PIS!C$1:C$500)),5)="CK"),0,IF(CF634&lt;=5000000,CF634*5%,IF(CF634&lt;=10000000,CF634*10%-250000,IF(CF634&lt;=18000000,CF634*15%-750000,IF(CF634&lt;=32000000,CF634*20%-1650000,IF(CF634&lt;=52000000,CF634*25%-3250000,IF(CF634&lt;=80000000,BH634*30%-5850000,CF634*35%-9850000))))))),0)</f>
        <v/>
      </c>
      <c r="CH634">
        <f>IFERROR(IF(OR(INDEX(PIS!P$1:P$500,MATCH(D634,PIS!C$1:C$500))="LT",INDEX(PIS!P$1:P$500,MATCH(D634,PIS!C$1:C$500))="CK"),0,IF(CF634&lt;2000000,0,CF634*10%)),0)</f>
        <v/>
      </c>
      <c r="CI634">
        <f>IFERROR(INDEX(ADJ!$A$1:$BZ$1000,MATCH(PAYROLL!D634,ADJ!A$1:A$500,0),MATCH(PAYROLL!CI$2,ADJ!$2:$2,0)),0)</f>
        <v/>
      </c>
      <c r="CJ634">
        <f>IFERROR(INDEX(ADJ!$A$1:$BZ$1000,MATCH(PAYROLL!D634,ADJ!A$1:A$500,0),MATCH(PAYROLL!CJ$2,ADJ!$2:$2,0)),0)</f>
        <v/>
      </c>
      <c r="CK634">
        <f>IFERROR(INDEX(ADJ!$A$1:$BZ$1000,MATCH(PAYROLL!D634,ADJ!A$1:A$500,0),MATCH(PAYROLL!CK$2,ADJ!$2:$2,0)),0)</f>
        <v/>
      </c>
      <c r="CL634">
        <f>SUM(CG634:CK634)</f>
        <v/>
      </c>
      <c r="CM634">
        <f>ROUND(SUM(CH634:CK634),0)</f>
        <v/>
      </c>
      <c r="CN634">
        <f>IFERROR(INDEX(CSDA!D$1:D$500,MATCH($CN$2,CSDA!C$1:C$500,0))*INDEX(PIS!V$1:V$500,MATCH(D634,PIS!C$1:C$500))+INDEX(ADJ!$A$1:$BZ$1000,MATCH(PAYROLL!D634,ADJ!A$1:A$500,0),MATCH(PAYROLL!CN$2,ADJ!$2:$2,0)),0)</f>
        <v/>
      </c>
      <c r="CO634">
        <f>IFERROR(INDEX(ADJ!$A$1:$BZ$1000,MATCH(PAYROLL!D634,ADJ!A$1:A$500,0),MATCH(PAYROLL!CO$2,ADJ!$2:$2,0)),0)</f>
        <v/>
      </c>
      <c r="CP634">
        <f>IFERROR(INDEX(ADJ!$A$1:$BZ$1000,MATCH(PAYROLL!D634,ADJ!A$1:A$500,0),MATCH(PAYROLL!CP$2,ADJ!$2:$2,0)),0)</f>
        <v/>
      </c>
      <c r="CQ634">
        <f>BP634-CL634-CI634-CM634-CN634-CO634-CP634-CC634</f>
        <v/>
      </c>
      <c r="CR634">
        <f>IFERROR(IF(RIGHT(INDEX(PIS!O$1:O$500,MATCH(D634,PIS!C$1:C$500,0)),5)="Gross",MIN(U634+V634,VLOOKUP("R700",TSC!B:C,2,0)*VLOOKUP("R101",TSC!B:C,2,0))*(VLOOKUP("T711",TSC!B:C,2,0)+VLOOKUP("T712",TSC!B:C,2,0))%,MIN(T634+V634,VLOOKUP("R700",TSC!B:C,2,0)*VLOOKUP("R101",TSC!B:C,2,0))*(VLOOKUP("T711",TSC!B:C,2,0)+VLOOKUP("T712",TSC!B:C,2,0)+VLOOKUP("R701",TSC!B:C,2,0))%),0)</f>
        <v/>
      </c>
      <c r="CS634">
        <f>IFERROR(IF(RIGHT(INDEX(PIS!O$1:O$500,MATCH(D634,PIS!C$1:C$500,0)),5)="Gross",MIN(U634+V634,VLOOKUP("R700",TSC!B:C,2,0)*VLOOKUP("R101",TSC!B:C,2,0))*(VLOOKUP("T714",TSC!B:C,2,0))%,MIN(T634+V634,VLOOKUP("R700",TSC!B:C,2,0)*VLOOKUP("R101",TSC!B:C,2,0))*(VLOOKUP("T704",TSC!B:C,2,0)+VLOOKUP("T714",TSC!B:C,2,0))%),0)</f>
        <v/>
      </c>
      <c r="CT634">
        <f>IFERROR(IF(RIGHT(INDEX(PIS!O$1:O$500,MATCH(D634,PIS!C$1:C$500,0)),5)="Gross",MIN(U634+V634,VLOOKUP("R700",TSC!B:C,2,0)*VLOOKUP("R101",TSC!B:C,2,0))*VLOOKUP("T705",TSC!B:C,2,0)%,MIN(T634+V634,VLOOKUP("R700",TSC!B:C,2,0)*VLOOKUP("R101",TSC!B:C,2,0))*VLOOKUP("T705",TSC!B:C,2,0)%),0)</f>
        <v/>
      </c>
      <c r="CU634">
        <f>IFERROR(IF(RIGHT(INDEX(PIS!O$1:O$500,MATCH(D634,PIS!C$1:C$500,0)),5)="Gross",MIN(U634+V634,VLOOKUP("R700",TSC!B:C,2,0)*VLOOKUP("R101",TSC!B:C,2,0))*(VLOOKUP("T713",TSC!B:C,2,0))%,MIN(T634+V634,VLOOKUP("R700",TSC!B:C,2,0)*VLOOKUP("R101",TSC!B:C,2,0))*(VLOOKUP("T713",TSC!B:C,2,0))%),0)</f>
        <v/>
      </c>
      <c r="CV634">
        <f>IFERROR(INDEX(ADJ!$A$1:$BZ$1000,MATCH(PAYROLL!D634,ADJ!A$1:A$500,0),MATCH(PAYROLL!CV$2,ADJ!$2:$2,0)),0)</f>
        <v/>
      </c>
      <c r="CW634">
        <f>IFERROR(INDEX(ADJ!$A$1:$BZ$1000,MATCH(PAYROLL!D634,ADJ!A$1:A$500,0),MATCH(PAYROLL!CW$2,ADJ!$2:$2,0)),0)</f>
        <v/>
      </c>
      <c r="CX634">
        <f>SUM(CR634:CW634)</f>
        <v/>
      </c>
      <c r="CY634">
        <f>ROUND(IF(CR634&gt;0,T634+V634*VLOOKUP("R202",TSC!$B$1:$C$500,2,0),0),0)</f>
        <v/>
      </c>
      <c r="CZ634">
        <f>IFERROR(INDEX(CSDA!D$1:D$500,MATCH($CZ$2,CSDA!C$1:C$500,0)),0)</f>
        <v/>
      </c>
      <c r="DA634">
        <f>ROUND(T634*0.7%,0)</f>
        <v/>
      </c>
      <c r="DB634">
        <f>ROUND(T634/12,0)</f>
        <v/>
      </c>
      <c r="DC634">
        <f ref="DC634" t="array">IFERROR(INDEX(CSDA!D$1:D$500,MATCH("Trích giữ"&amp;PAYROLL!DC$2,CSDA!A$1:A$500&amp;CSDA!C$1:C$500,0)),0)</f>
        <v/>
      </c>
      <c r="DD634">
        <f ref="DD634" t="array">IFERROR(INDEX(CSDA!D$1:D$500,MATCH("Trích giữ"&amp;PAYROLL!DD$2,CSDA!A$1:A$500&amp;CSDA!C$1:C$500,0)),0)</f>
        <v/>
      </c>
      <c r="DE634">
        <f ref="DE634" t="array">IFERROR(INDEX(CSDA!D$1:D$500,MATCH("Trích giữ"&amp;PAYROLL!DE$2,CSDA!A$1:A$500&amp;CSDA!C$1:C$500,0)),0)</f>
        <v/>
      </c>
      <c r="DF634">
        <f>IFERROR(INDEX(CSDA!D$1:D$500,MATCH(PAYROLL!DF$2,CSDA!C$1:C$500,0)),0)</f>
        <v/>
      </c>
      <c r="DG634">
        <f ref="DG634" t="array">IFERROR(INDEX(CSDA!D$1:D$500,MATCH("Trích giữ"&amp;PAYROLL!DG$2,CSDA!A$1:A$500&amp;CSDA!C$1:C$500,0)),0)</f>
        <v/>
      </c>
      <c r="DH634">
        <f>ROUND(T634/26,0)</f>
        <v/>
      </c>
      <c r="DI634">
        <f ref="DI634" t="array">IFERROR(INDEX(CSDA!D$1:D$500,MATCH("Trích giữ"&amp;PAYROLL!DI$2,CSDA!A$1:A$500&amp;CSDA!C$1:C$500,0)),0)</f>
        <v/>
      </c>
      <c r="DJ634">
        <f>IF(U634=0,T634*21.5%-BL634,0)</f>
        <v/>
      </c>
      <c r="DK634">
        <f ref="DK634" t="array">IFERROR(INDEX(CSDA!D$1:D$500,MATCH("Trích giữ"&amp;PAYROLL!DK$2,CSDA!A$1:A$500&amp;CSDA!C$1:C$500,0)),0)</f>
        <v/>
      </c>
      <c r="DL634">
        <f>IFERROR(INDEX(CSDA!D$1:D$500,MATCH(PAYROLL!DL$2,CSDA!C$1:C$500,0))/12,0)</f>
        <v/>
      </c>
      <c r="DM634">
        <f>SUM(DB634:DL634)</f>
        <v/>
      </c>
      <c r="DN634">
        <f>IFERROR(INDEX(ADJ!$A$1:$BZ$1000,MATCH(PAYROLL!D634,ADJ!A$1:A$500,0),MATCH(PAYROLL!DN$2,ADJ!$2:$2,0)),0)</f>
        <v/>
      </c>
      <c r="DO634">
        <f>IFERROR(SUM(BP634,DM634:DN634,CX634:DA634)-DT634,0)</f>
        <v/>
      </c>
      <c r="DP634">
        <f ref="DP634" t="array">SUM(BW634*IFERROR(INDEX(CSDA!D$1:D$500,MATCH(BW$2,CSDA!C$1:C$500,0)),0)%,CX634*IFERROR(INDEX(CSDA!D$1:D$500,MATCH(CX$2,CSDA!C$1:C$500,0)),0)%,DA634*IFERROR(INDEX(CSDA!D$1:D$500,MATCH(DA$2,CSDA!C$1:C$500,0)),0)%,DB634*IFERROR(INDEX(CSDA!D$1:D$500,MATCH(DB$2,CSDA!C$1:C$500,0)),0)%,DF634*IFERROR(INDEX(CSDA!D$1:D$500,MATCH("Phí dịch vụ"&amp;PAYROLL!DF$2,CSDA!A$1:A$500&amp;CSDA!C$1:C$500,0)),0)%,DC634*IFERROR(INDEX(CSDA!D$1:D$500,MATCH("Phí dịch vụ"&amp;PAYROLL!DC$2,CSDA!A$1:A$500&amp;CSDA!C$1:C$500,0)),0)%,DH634*IFERROR(INDEX(CSDA!D$1:D$500,MATCH("Phí dịch vụ"&amp;PAYROLL!DH$2,CSDA!A$1:A$500&amp;CSDA!C$1:C$500,0)),0)%,DJ634*IFERROR(INDEX(CSDA!D$1:D$500,MATCH("Phí dịch vụ"&amp;PAYROLL!DJ$2,CSDA!A$1:A$500&amp;CSDA!C$1:C$500,0)),0)%,BN634*IFERROR(INDEX(CSDA!D$1:D$500,MATCH(BN$2,CSDA!C$1:C$500,0)),0)%)-BN634*7%</f>
        <v/>
      </c>
      <c r="DQ634">
        <f>IFERROR(INDEX(ADJ!$A$1:$BZ$1000,MATCH(PAYROLL!D634,ADJ!A$1:A$500,0),MATCH(PAYROLL!DQ$2,ADJ!$2:$2,0)),0)</f>
        <v/>
      </c>
      <c r="DR634">
        <f>IFERROR(INDEX(ADJ!$A$1:$BZ$1000,MATCH(PAYROLL!D634,ADJ!A$1:A$500,0),MATCH(PAYROLL!DR$2,ADJ!$2:$2,0)),0)</f>
        <v/>
      </c>
      <c r="DS634">
        <f>SUM(DP634:DR634)</f>
        <v/>
      </c>
      <c r="DT634">
        <f>EK634</f>
        <v/>
      </c>
      <c r="DU634">
        <f>SUM(DO634:DR634)</f>
        <v/>
      </c>
      <c r="DV634">
        <f>ROUND(DU634*0.1,0)</f>
        <v/>
      </c>
      <c r="DW634">
        <f>DU634+DV634</f>
        <v/>
      </c>
      <c r="DZ634">
        <f>IFERROR(INDEX(ADJ!$A$1:$BZ$1000,MATCH(PAYROLL!$D634,ADJ!A$1:A$500,0),MATCH(PAYROLL!DZ$2,ADJ!$2:$2,0)),0)</f>
        <v/>
      </c>
      <c r="EA634">
        <f>IFERROR(INDEX(ADJ!$A$1:$BZ$1000,MATCH(PAYROLL!$D634,ADJ!A$1:A$500,0),MATCH(PAYROLL!EA$2,ADJ!$2:$2,0)),0)</f>
        <v/>
      </c>
      <c r="EB634">
        <f>IFERROR(INDEX(ADJ!$A$1:$BZ$1000,MATCH(PAYROLL!$D634,ADJ!A$1:A$500,0),MATCH(PAYROLL!EB$2,ADJ!$2:$2,0)),0)</f>
        <v/>
      </c>
      <c r="EC634">
        <f>IFERROR(INDEX(ADJ!$A$1:$BZ$1000,MATCH(PAYROLL!$D634,ADJ!A$1:A$500,0),MATCH(PAYROLL!EC$2,ADJ!$2:$2,0)),0)</f>
        <v/>
      </c>
      <c r="ED634">
        <f>IFERROR(INDEX(ADJ!$A$1:$BZ$1000,MATCH(PAYROLL!$D634,ADJ!A$1:A$500,0),MATCH(PAYROLL!ED$2,ADJ!$2:$2,0)),0)</f>
        <v/>
      </c>
      <c r="EE634">
        <f>IFERROR(INDEX(ADJ!$A$1:$BZ$1000,MATCH(PAYROLL!$D634,ADJ!A$1:A$500,0),MATCH(PAYROLL!EE$2,ADJ!$2:$2,0)),0)</f>
        <v/>
      </c>
      <c r="EF634">
        <f>IFERROR(INDEX(ADJ!$A$1:$BZ$1000,MATCH(PAYROLL!$D634,ADJ!A$1:A$500,0),MATCH(PAYROLL!EF$2,ADJ!$2:$2,0)),0)</f>
        <v/>
      </c>
      <c r="EG634">
        <f>IFERROR(INDEX(ADJ!$A$1:$BZ$1000,MATCH(PAYROLL!$D634,ADJ!A$1:A$500,0),MATCH(PAYROLL!EG$2,ADJ!$2:$2,0)),0)</f>
        <v/>
      </c>
      <c r="EH634">
        <f>IFERROR(INDEX(ADJ!$A$1:$BZ$1000,MATCH(PAYROLL!$D634,ADJ!A$1:A$500,0),MATCH(PAYROLL!EH$2,ADJ!$2:$2,0)),0)</f>
        <v/>
      </c>
      <c r="EI634">
        <f>IFERROR(INDEX(ADJ!$A$1:$BZ$1000,MATCH(PAYROLL!D634,ADJ!A$1:A$500,0),MATCH(PAYROLL!EI$2,ADJ!$2:$2,0)),0)</f>
        <v/>
      </c>
      <c r="EJ634">
        <f>IFERROR(INDEX(ADJ!$A$1:$BZ$1000,MATCH(PAYROLL!$D634,ADJ!A$1:A$500,0),MATCH(PAYROLL!EJ$2,ADJ!$2:$2,0)),0)</f>
        <v/>
      </c>
      <c r="EK634">
        <f>SUM(DZ634:EJ634)</f>
        <v/>
      </c>
    </row>
    <row r="635">
      <c r="A635" t="n">
        <v>633</v>
      </c>
      <c r="B635" t="inlineStr">
        <is>
          <t>Trần Văn Linh</t>
        </is>
      </c>
      <c r="D635" t="inlineStr">
        <is>
          <t>156809-01</t>
        </is>
      </c>
      <c r="S635">
        <f>IFERROR(INDEX(PIS!$A$1:$BZ$1000,MATCH($D635,PIS!C$1:C$500,0),MATCH("Lương CB tháng trước",PIS!$1:$1,0)),0)</f>
        <v/>
      </c>
      <c r="T635">
        <f>IFERROR(INDEX(PIS!$A$1:$BZ$1000,MATCH($D635,PIS!C$1:C$500,0),MATCH("Lương CB hiện tại",PIS!$1:$1,0)),0)</f>
        <v/>
      </c>
      <c r="U635">
        <f>IFERROR(INDEX(PIS!$A$1:$BZ$1000,MATCH($D635,PIS!C$1:C$500,0),MATCH("Lương đóng BHBB",PIS!$1:$1,0)),0)</f>
        <v/>
      </c>
      <c r="V635">
        <f>IFERROR(INDEX(PIS!$A$1:$BZ$1000,MATCH($D635,PIS!C$1:C$500,0),MATCH(V$2,PIS!$2:$2,0)),0)</f>
        <v/>
      </c>
      <c r="W635">
        <f>IFERROR(INDEX(PIS!$A$1:$BZ$1000,MATCH($D635,PIS!C$1:C$500,0),MATCH(W$2,PIS!$2:$2,0)),0)</f>
        <v/>
      </c>
      <c r="X635">
        <f>IFERROR(INDEX(PIS!$A$1:$BZ$1000,MATCH($D635,PIS!C$1:C$500,0),MATCH(X$2,PIS!$2:$2,0)),0)</f>
        <v/>
      </c>
      <c r="Y635">
        <f>IFERROR(INDEX(PIS!$A$1:$BZ$1000,MATCH($D635,PIS!C$1:C$500,0),MATCH(Y$2,PIS!$2:$2,0)),0)</f>
        <v/>
      </c>
      <c r="Z635">
        <f>IFERROR(INDEX(PIS!$A$1:$BZ$1000,MATCH($D635,PIS!C$1:C$500,0),MATCH(Z$2,PIS!$2:$2,0)),0)</f>
        <v/>
      </c>
      <c r="AA635">
        <f>IFERROR(INDEX(PIS!$A$1:$BZ$1000,MATCH($D635,PIS!C$1:C$500,0),MATCH(AA$2,PIS!$2:$2,0)),0)</f>
        <v/>
      </c>
      <c r="AB635">
        <f>IFERROR(INDEX(PIS!$A$1:$BZ$1000,MATCH($D635,PIS!C$1:C$500,0),MATCH(AB$2,PIS!$2:$2,0)),0)</f>
        <v/>
      </c>
      <c r="AC635">
        <f>SUM(V635:AB635)</f>
        <v/>
      </c>
      <c r="AD635">
        <f>IFERROR(INDEX(TIMESHEET!$A$1:$AI$5000,MATCH($D635,TIMESHEET!A$1:A$500,0),MATCH("T100",TIMESHEET!$2:$2,0))-2,0)</f>
        <v/>
      </c>
      <c r="AE635">
        <f>IFERROR(INDEX(TIMESHEET!$A$1:$AI$5000,MATCH($D635,TIMESHEET!A$1:A$500,0),MATCH("T202",TIMESHEET!$2:$2,0)),0)</f>
        <v/>
      </c>
      <c r="AF635">
        <f>IFERROR(INDEX(TIMESHEET!$A$1:$AI$5000,MATCH($D635,TIMESHEET!A$1:A$500,0),MATCH("T302",TIMESHEET!$2:$2,0)),0)</f>
        <v/>
      </c>
      <c r="AG635">
        <f>IFERROR(INDEX(TIMESHEET!$A$1:$AI$5000,MATCH($D635,TIMESHEET!A$1:A$500,0),MATCH("T406",TIMESHEET!$2:$2,0)),0)</f>
        <v/>
      </c>
      <c r="AH635">
        <f>AE635+AG635</f>
        <v/>
      </c>
      <c r="AI635">
        <f>IFERROR(INDEX(TIMESHEET!$A$1:$AI$5000,MATCH($D635,TIMESHEET!A$1:A$500,0),MATCH("T701",TIMESHEET!$2:$2,0)),0)</f>
        <v/>
      </c>
      <c r="AJ635">
        <f>IFERROR(INDEX(TIMESHEET!$A$1:$AI$5000,MATCH($D635,TIMESHEET!B$1:B$500,0),MATCH("T320",TIMESHEET!$2:$2,0)),0)</f>
        <v/>
      </c>
      <c r="AK635">
        <f>IFERROR(IF(LEFT(INDEX(PIS!O$1:O$500,MATCH(D635,PIS!C$1:C$500)),1)="M",T635/AD635*SUM(AE635:AG635),T635*AD635),0)</f>
        <v/>
      </c>
      <c r="AL635">
        <f>IFERROR(INDEX(ADJ!$A$1:$BZ$1000,MATCH(PAYROLL!D635,ADJ!A$1:A$500,0),MATCH(PAYROLL!AL$2,ADJ!$2:$2,0)),0)</f>
        <v/>
      </c>
      <c r="AM635">
        <f>SUM(AK635:AL635)</f>
        <v/>
      </c>
      <c r="AN635">
        <f>IFERROR(ROUND(V635/$AD635*$AH635,0),0)</f>
        <v/>
      </c>
      <c r="AO635">
        <f>IFERROR(ROUND(W635/$AD635*$AH635,0),0)</f>
        <v/>
      </c>
      <c r="AP635">
        <f>IFERROR(ROUND(X635/$AD635*$AE635,0),0)</f>
        <v/>
      </c>
      <c r="AQ635">
        <f>IFERROR(ROUND(Y635/$AD635*$AH635,0),0)</f>
        <v/>
      </c>
      <c r="AR635">
        <f>IFERROR(ROUND(Z635/$AD635*$AH635,0),0)</f>
        <v/>
      </c>
      <c r="AS635">
        <f>IFERROR(ROUND(AA635/$AD635*$AH635,0),0)</f>
        <v/>
      </c>
      <c r="AT635">
        <f>IFERROR(IF((AE635+AF635+AG635)&gt;13,AB635,ROUND(AB635/AD635*AH635,0)),0)</f>
        <v/>
      </c>
      <c r="AU635">
        <f>IFERROR(INDEX(ADJ!$A$1:$BZ$1000,MATCH(PAYROLL!D635,ADJ!A$1:A$500,0),MATCH(PAYROLL!AU$2,ADJ!$2:$2,0)),0)</f>
        <v/>
      </c>
      <c r="AV635">
        <f>ROUND(SUM(AN635:AU635),0)</f>
        <v/>
      </c>
      <c r="AW635">
        <f>IFERROR(INDEX(TIMESHEET!$A$1:$AI$5000,MATCH(PAYROLL!D635,TIMESHEET!A$1:A$500,0),MATCH("T620",TIMESHEET!$2:$2,0)),0)</f>
        <v/>
      </c>
      <c r="AX635">
        <f>IFERROR(INDEX(TIMESHEET!$A$1:$AI$5000,MATCH(PAYROLL!D635,TIMESHEET!A$1:A$500,0),MATCH("T601",TIMESHEET!$2:$2,0)),0)</f>
        <v/>
      </c>
      <c r="AY635">
        <f>IFERROR(INDEX(TIMESHEET!$A$1:$AI$5000,MATCH(PAYROLL!D635,TIMESHEET!A$1:A$500,0),MATCH("T602",TIMESHEET!$2:$2,0)),0)</f>
        <v/>
      </c>
      <c r="AZ635">
        <f>IFERROR(INDEX(TIMESHEET!$A$1:$AI$5000,MATCH(PAYROLL!D635,TIMESHEET!A$1:A$500,0),MATCH("T603",TIMESHEET!$2:$2,0)),0)</f>
        <v/>
      </c>
      <c r="BA635">
        <f>IFERROR(INDEX(TIMESHEET!$A$1:$AI$5000,MATCH(PAYROLL!D635,TIMESHEET!A$1:A$500,0),MATCH("T611",TIMESHEET!$2:$2,0)),0)</f>
        <v/>
      </c>
      <c r="BB635">
        <f>IFERROR(INDEX(TIMESHEET!$A$1:$AI$5000,MATCH(PAYROLL!D635,TIMESHEET!A$1:A$500,0),MATCH("T612",TIMESHEET!$2:$2,0)),0)</f>
        <v/>
      </c>
      <c r="BC635">
        <f>IFERROR(INDEX(TIMESHEET!$A$1:$AI$5000,MATCH(PAYROLL!D635,TIMESHEET!A$1:A$500,0),MATCH("T613",TIMESHEET!$2:$2,0)),0)</f>
        <v/>
      </c>
      <c r="BD635">
        <f>IFERROR(INDEX(TIMESHEET!$A$1:$AI$5000,MATCH(PAYROLL!D635,TIMESHEET!A$1:A$500,0),MATCH("T500",TIMESHEET!$2:$2,0)),0)</f>
        <v/>
      </c>
      <c r="BE635">
        <f>IFERROR(IF(LEFT(INDEX(PIS!O$1:O$500,MATCH(D635,PIS!C$1:C$500)),1)="M",T635/AD635/8*(AW635+AX635*1.5+AY635*2+AZ635*3+BA635*2.1+BB635*2.7+BC635*3.9+BD635*0.3),T635/8*(AW635+AX635*1.5+AY635*2+AZ635*3+BA635*2.1+BB635*2.7+BC635*3.9+BD635*0.3)),0)</f>
        <v/>
      </c>
      <c r="BF635">
        <f>IFERROR(INDEX(ADJ!$A$1:$BZ$1000,MATCH(PAYROLL!$D635,ADJ!A$1:A$500,0),MATCH(PAYROLL!BF$2,ADJ!$2:$2,0)),0)</f>
        <v/>
      </c>
      <c r="BG635">
        <f>IFERROR(INDEX(ADJ!$A$1:$BZ$1000,MATCH(PAYROLL!D635,ADJ!A$1:A$500,0),MATCH(PAYROLL!BG$2,ADJ!$2:$2,0)),0)</f>
        <v/>
      </c>
      <c r="BH635">
        <f>IFERROR(INDEX(ADJ!$A$1:$BZ$1000,MATCH(PAYROLL!D635,ADJ!A$1:A$500,0),MATCH(PAYROLL!BH$2,ADJ!$2:$2,0)),0)</f>
        <v/>
      </c>
      <c r="BI635">
        <f>IFERROR(INDEX(ADJ!$A$1:$BZ$1000,MATCH(PAYROLL!D635,ADJ!A$1:A$500,0),MATCH(PAYROLL!BI$2,ADJ!$2:$2,0)),0)</f>
        <v/>
      </c>
      <c r="BJ635">
        <f>IFERROR(INDEX(ADJ!$A$1:$BZ$1000,MATCH(PAYROLL!D635,ADJ!A$1:A$500,0),MATCH(PAYROLL!BJ$2,ADJ!$2:$2,0)),0)</f>
        <v/>
      </c>
      <c r="BK635">
        <f>SUM(BF635:BJ635)</f>
        <v/>
      </c>
      <c r="BL635">
        <f>IFERROR(INDEX(ADJ!$A$1:$BZ$1000,MATCH(PAYROLL!D635,ADJ!A$1:A$500,0),MATCH(PAYROLL!BL$2,ADJ!$2:$2,0)),0)</f>
        <v/>
      </c>
      <c r="BM635">
        <f>IFERROR(INDEX(ADJ!$A$1:$BZ$1000,MATCH(PAYROLL!D635,ADJ!A$1:A$500,0),MATCH(PAYROLL!BM$2,ADJ!$2:$2,0)),0)</f>
        <v/>
      </c>
      <c r="BN635">
        <f>IFERROR(INDEX(ADJ!$A$1:$BZ$1000,MATCH(PAYROLL!D635,ADJ!A$1:A$500,0),MATCH(PAYROLL!BN$2,ADJ!$2:$2,0)),0)</f>
        <v/>
      </c>
      <c r="BO635">
        <f>IFERROR(INDEX(ADJ!$A$1:$BZ$1000,MATCH(PAYROLL!D635,ADJ!A$1:A$500,0),MATCH(PAYROLL!BO$2,ADJ!$2:$2,0)),0)</f>
        <v/>
      </c>
      <c r="BP635">
        <f>SUM(AM635,AV635,BE635,BK635,BL635:BO635)</f>
        <v/>
      </c>
      <c r="BQ635">
        <f>BO635</f>
        <v/>
      </c>
      <c r="BR635">
        <f>IFERROR(ROUND(IF(LEFT(INDEX(PIS!O$1:O$500,MATCH(D635,PIS!C$1:C$500)),1)="D",T635/8*(BD635*0.3),IF(LEFT(INDEX(PIS!O$1:O$500,MATCH(D635,PIS!C$1:C$500)),1)="H",T635*($BD635*0.3),T635/$AD635/8*($BD635*0.3))),0),0)</f>
        <v/>
      </c>
      <c r="BS635">
        <f>IF(AP635&lt;1,0,MIN(AP635,730000))</f>
        <v/>
      </c>
      <c r="BT635">
        <f>IFERROR(ROUND((BE635-SUM(AW635:BC635)*T635/AD635/8),0)-BR635,0)</f>
        <v/>
      </c>
      <c r="BU635">
        <f>AO635</f>
        <v/>
      </c>
      <c r="BV635">
        <f>SUM(BQ635:BU635)</f>
        <v/>
      </c>
      <c r="BW635">
        <f>BP635-BV635</f>
        <v/>
      </c>
      <c r="BX635">
        <f>IFERROR(IF(RIGHT(INDEX(PIS!O$1:O$500,MATCH(D635,PIS!C$1:C$500)),5)="Gross",MIN(U635+V635,VLOOKUP("R700",TSC!B:C,2,0)*VLOOKUP("R101",TSC!B:C,2,0))*VLOOKUP("R701",TSC!B:C,2,0)%,0),0)</f>
        <v/>
      </c>
      <c r="BY635">
        <f>IFERROR(IF(RIGHT(INDEX(PIS!O$1:O$500,MATCH(D635,PIS!C$1:C$500)),5)="Gross",MIN(U635+V635,VLOOKUP("R700",TSC!B:C,2,0)*VLOOKUP("R101",TSC!B:C,2,0))*VLOOKUP("T704",TSC!B:C,2,0)%,0),0)</f>
        <v/>
      </c>
      <c r="BZ635">
        <f>IFERROR(IF(RIGHT(INDEX(PIS!O$1:O$500,MATCH(D635,PIS!C$1:C$500)),5)="Gross",MIN(U635+V635,VLOOKUP("R700",TSC!B:C,2,0)*VLOOKUP("1",TSC!F:G,2,0))*VLOOKUP("T705",TSC!B:C,2,0)%,0),0)</f>
        <v/>
      </c>
      <c r="CA635">
        <f>IFERROR(INDEX(ADJ!$A$1:$BZ$1000,MATCH(PAYROLL!D635,ADJ!A$1:A$500,0),MATCH(PAYROLL!CA$2,ADJ!$2:$2,0)),0)</f>
        <v/>
      </c>
      <c r="CB635">
        <f>IFERROR(INDEX(ADJ!$A$1:$BZ$1000,MATCH(PAYROLL!D635,ADJ!A$1:A$500,0),MATCH(PAYROLL!CB$2,ADJ!$2:$2,0)),0)</f>
        <v/>
      </c>
      <c r="CC635">
        <f>SUM(BX635:CB635)</f>
        <v/>
      </c>
      <c r="CD635">
        <f>IFERROR(INDEX(PIS!$A$1:$BZ$1000,MATCH(PAYROLL!D635,PIS!C$1:C$500,0),MATCH(PAYROLL!CD$1,PIS!$1:$1,0)),0)</f>
        <v/>
      </c>
      <c r="CE635">
        <f>IFERROR(IF(OR(INDEX(PIS!P$1:P$500,MATCH(D635,PIS!C$1:C$500,0))="LT2",INDEX(PIS!P$1:P$500,MATCH(D635,PIS!C$1:C$500,0))="P10"),0,SUM(CC635,CD635*VLOOKUP("R601",TSC!B:C,2,0),VLOOKUP("R602",TSC!B:C,2,0))),0)</f>
        <v/>
      </c>
      <c r="CF635">
        <f>MAX(BW635-CE635,0)</f>
        <v/>
      </c>
      <c r="CG635">
        <f>IFERROR(IF(OR(RIGHT(INDEX(PIS!P$1:P$500,MATCH(D635,PIS!C$1:C$500)),5)="P10",RIGHT(INDEX(PIS!P$1:P$500,MATCH(D635,PIS!C$1:C$500)),5)="CK"),0,IF(CF635&lt;=5000000,CF635*5%,IF(CF635&lt;=10000000,CF635*10%-250000,IF(CF635&lt;=18000000,CF635*15%-750000,IF(CF635&lt;=32000000,CF635*20%-1650000,IF(CF635&lt;=52000000,CF635*25%-3250000,IF(CF635&lt;=80000000,BH635*30%-5850000,CF635*35%-9850000))))))),0)</f>
        <v/>
      </c>
      <c r="CH635">
        <f>IFERROR(IF(OR(INDEX(PIS!P$1:P$500,MATCH(D635,PIS!C$1:C$500))="LT",INDEX(PIS!P$1:P$500,MATCH(D635,PIS!C$1:C$500))="CK"),0,IF(CF635&lt;2000000,0,CF635*10%)),0)</f>
        <v/>
      </c>
      <c r="CI635">
        <f>IFERROR(INDEX(ADJ!$A$1:$BZ$1000,MATCH(PAYROLL!D635,ADJ!A$1:A$500,0),MATCH(PAYROLL!CI$2,ADJ!$2:$2,0)),0)</f>
        <v/>
      </c>
      <c r="CJ635">
        <f>IFERROR(INDEX(ADJ!$A$1:$BZ$1000,MATCH(PAYROLL!D635,ADJ!A$1:A$500,0),MATCH(PAYROLL!CJ$2,ADJ!$2:$2,0)),0)</f>
        <v/>
      </c>
      <c r="CK635">
        <f>IFERROR(INDEX(ADJ!$A$1:$BZ$1000,MATCH(PAYROLL!D635,ADJ!A$1:A$500,0),MATCH(PAYROLL!CK$2,ADJ!$2:$2,0)),0)</f>
        <v/>
      </c>
      <c r="CL635">
        <f>SUM(CG635:CK635)</f>
        <v/>
      </c>
      <c r="CM635">
        <f>ROUND(SUM(CH635:CK635),0)</f>
        <v/>
      </c>
      <c r="CN635">
        <f>IFERROR(INDEX(CSDA!D$1:D$500,MATCH($CN$2,CSDA!C$1:C$500,0))*INDEX(PIS!V$1:V$500,MATCH(D635,PIS!C$1:C$500))+INDEX(ADJ!$A$1:$BZ$1000,MATCH(PAYROLL!D635,ADJ!A$1:A$500,0),MATCH(PAYROLL!CN$2,ADJ!$2:$2,0)),0)</f>
        <v/>
      </c>
      <c r="CO635">
        <f>IFERROR(INDEX(ADJ!$A$1:$BZ$1000,MATCH(PAYROLL!D635,ADJ!A$1:A$500,0),MATCH(PAYROLL!CO$2,ADJ!$2:$2,0)),0)</f>
        <v/>
      </c>
      <c r="CP635">
        <f>IFERROR(INDEX(ADJ!$A$1:$BZ$1000,MATCH(PAYROLL!D635,ADJ!A$1:A$500,0),MATCH(PAYROLL!CP$2,ADJ!$2:$2,0)),0)</f>
        <v/>
      </c>
      <c r="CQ635">
        <f>BP635-CL635-CI635-CM635-CN635-CO635-CP635-CC635</f>
        <v/>
      </c>
      <c r="CR635">
        <f>IFERROR(IF(RIGHT(INDEX(PIS!O$1:O$500,MATCH(D635,PIS!C$1:C$500,0)),5)="Gross",MIN(U635+V635,VLOOKUP("R700",TSC!B:C,2,0)*VLOOKUP("R101",TSC!B:C,2,0))*(VLOOKUP("T711",TSC!B:C,2,0)+VLOOKUP("T712",TSC!B:C,2,0))%,MIN(T635+V635,VLOOKUP("R700",TSC!B:C,2,0)*VLOOKUP("R101",TSC!B:C,2,0))*(VLOOKUP("T711",TSC!B:C,2,0)+VLOOKUP("T712",TSC!B:C,2,0)+VLOOKUP("R701",TSC!B:C,2,0))%),0)</f>
        <v/>
      </c>
      <c r="CS635">
        <f>IFERROR(IF(RIGHT(INDEX(PIS!O$1:O$500,MATCH(D635,PIS!C$1:C$500,0)),5)="Gross",MIN(U635+V635,VLOOKUP("R700",TSC!B:C,2,0)*VLOOKUP("R101",TSC!B:C,2,0))*(VLOOKUP("T714",TSC!B:C,2,0))%,MIN(T635+V635,VLOOKUP("R700",TSC!B:C,2,0)*VLOOKUP("R101",TSC!B:C,2,0))*(VLOOKUP("T704",TSC!B:C,2,0)+VLOOKUP("T714",TSC!B:C,2,0))%),0)</f>
        <v/>
      </c>
      <c r="CT635">
        <f>IFERROR(IF(RIGHT(INDEX(PIS!O$1:O$500,MATCH(D635,PIS!C$1:C$500,0)),5)="Gross",MIN(U635+V635,VLOOKUP("R700",TSC!B:C,2,0)*VLOOKUP("R101",TSC!B:C,2,0))*VLOOKUP("T705",TSC!B:C,2,0)%,MIN(T635+V635,VLOOKUP("R700",TSC!B:C,2,0)*VLOOKUP("R101",TSC!B:C,2,0))*VLOOKUP("T705",TSC!B:C,2,0)%),0)</f>
        <v/>
      </c>
      <c r="CU635">
        <f>IFERROR(IF(RIGHT(INDEX(PIS!O$1:O$500,MATCH(D635,PIS!C$1:C$500,0)),5)="Gross",MIN(U635+V635,VLOOKUP("R700",TSC!B:C,2,0)*VLOOKUP("R101",TSC!B:C,2,0))*(VLOOKUP("T713",TSC!B:C,2,0))%,MIN(T635+V635,VLOOKUP("R700",TSC!B:C,2,0)*VLOOKUP("R101",TSC!B:C,2,0))*(VLOOKUP("T713",TSC!B:C,2,0))%),0)</f>
        <v/>
      </c>
      <c r="CV635">
        <f>IFERROR(INDEX(ADJ!$A$1:$BZ$1000,MATCH(PAYROLL!D635,ADJ!A$1:A$500,0),MATCH(PAYROLL!CV$2,ADJ!$2:$2,0)),0)</f>
        <v/>
      </c>
      <c r="CW635">
        <f>IFERROR(INDEX(ADJ!$A$1:$BZ$1000,MATCH(PAYROLL!D635,ADJ!A$1:A$500,0),MATCH(PAYROLL!CW$2,ADJ!$2:$2,0)),0)</f>
        <v/>
      </c>
      <c r="CX635">
        <f>SUM(CR635:CW635)</f>
        <v/>
      </c>
      <c r="CY635">
        <f>ROUND(IF(CR635&gt;0,T635+V635*VLOOKUP("R202",TSC!$B$1:$C$500,2,0),0),0)</f>
        <v/>
      </c>
      <c r="CZ635">
        <f>IFERROR(INDEX(CSDA!D$1:D$500,MATCH($CZ$2,CSDA!C$1:C$500,0)),0)</f>
        <v/>
      </c>
      <c r="DA635">
        <f>ROUND(T635*0.7%,0)</f>
        <v/>
      </c>
      <c r="DB635">
        <f>ROUND(T635/12,0)</f>
        <v/>
      </c>
      <c r="DC635">
        <f ref="DC635" t="array">IFERROR(INDEX(CSDA!D$1:D$500,MATCH("Trích giữ"&amp;PAYROLL!DC$2,CSDA!A$1:A$500&amp;CSDA!C$1:C$500,0)),0)</f>
        <v/>
      </c>
      <c r="DD635">
        <f ref="DD635" t="array">IFERROR(INDEX(CSDA!D$1:D$500,MATCH("Trích giữ"&amp;PAYROLL!DD$2,CSDA!A$1:A$500&amp;CSDA!C$1:C$500,0)),0)</f>
        <v/>
      </c>
      <c r="DE635">
        <f ref="DE635" t="array">IFERROR(INDEX(CSDA!D$1:D$500,MATCH("Trích giữ"&amp;PAYROLL!DE$2,CSDA!A$1:A$500&amp;CSDA!C$1:C$500,0)),0)</f>
        <v/>
      </c>
      <c r="DF635">
        <f>IFERROR(INDEX(CSDA!D$1:D$500,MATCH(PAYROLL!DF$2,CSDA!C$1:C$500,0)),0)</f>
        <v/>
      </c>
      <c r="DG635">
        <f ref="DG635" t="array">IFERROR(INDEX(CSDA!D$1:D$500,MATCH("Trích giữ"&amp;PAYROLL!DG$2,CSDA!A$1:A$500&amp;CSDA!C$1:C$500,0)),0)</f>
        <v/>
      </c>
      <c r="DH635">
        <f>ROUND(T635/26,0)</f>
        <v/>
      </c>
      <c r="DI635">
        <f ref="DI635" t="array">IFERROR(INDEX(CSDA!D$1:D$500,MATCH("Trích giữ"&amp;PAYROLL!DI$2,CSDA!A$1:A$500&amp;CSDA!C$1:C$500,0)),0)</f>
        <v/>
      </c>
      <c r="DJ635">
        <f>IF(U635=0,T635*21.5%-BL635,0)</f>
        <v/>
      </c>
      <c r="DK635">
        <f ref="DK635" t="array">IFERROR(INDEX(CSDA!D$1:D$500,MATCH("Trích giữ"&amp;PAYROLL!DK$2,CSDA!A$1:A$500&amp;CSDA!C$1:C$500,0)),0)</f>
        <v/>
      </c>
      <c r="DL635">
        <f>IFERROR(INDEX(CSDA!D$1:D$500,MATCH(PAYROLL!DL$2,CSDA!C$1:C$500,0))/12,0)</f>
        <v/>
      </c>
      <c r="DM635">
        <f>SUM(DB635:DL635)</f>
        <v/>
      </c>
      <c r="DN635">
        <f>IFERROR(INDEX(ADJ!$A$1:$BZ$1000,MATCH(PAYROLL!D635,ADJ!A$1:A$500,0),MATCH(PAYROLL!DN$2,ADJ!$2:$2,0)),0)</f>
        <v/>
      </c>
      <c r="DO635">
        <f>IFERROR(SUM(BP635,DM635:DN635,CX635:DA635)-DT635,0)</f>
        <v/>
      </c>
      <c r="DP635">
        <f ref="DP635" t="array">SUM(BW635*IFERROR(INDEX(CSDA!D$1:D$500,MATCH(BW$2,CSDA!C$1:C$500,0)),0)%,CX635*IFERROR(INDEX(CSDA!D$1:D$500,MATCH(CX$2,CSDA!C$1:C$500,0)),0)%,DA635*IFERROR(INDEX(CSDA!D$1:D$500,MATCH(DA$2,CSDA!C$1:C$500,0)),0)%,DB635*IFERROR(INDEX(CSDA!D$1:D$500,MATCH(DB$2,CSDA!C$1:C$500,0)),0)%,DF635*IFERROR(INDEX(CSDA!D$1:D$500,MATCH("Phí dịch vụ"&amp;PAYROLL!DF$2,CSDA!A$1:A$500&amp;CSDA!C$1:C$500,0)),0)%,DC635*IFERROR(INDEX(CSDA!D$1:D$500,MATCH("Phí dịch vụ"&amp;PAYROLL!DC$2,CSDA!A$1:A$500&amp;CSDA!C$1:C$500,0)),0)%,DH635*IFERROR(INDEX(CSDA!D$1:D$500,MATCH("Phí dịch vụ"&amp;PAYROLL!DH$2,CSDA!A$1:A$500&amp;CSDA!C$1:C$500,0)),0)%,DJ635*IFERROR(INDEX(CSDA!D$1:D$500,MATCH("Phí dịch vụ"&amp;PAYROLL!DJ$2,CSDA!A$1:A$500&amp;CSDA!C$1:C$500,0)),0)%,BN635*IFERROR(INDEX(CSDA!D$1:D$500,MATCH(BN$2,CSDA!C$1:C$500,0)),0)%)-BN635*7%</f>
        <v/>
      </c>
      <c r="DQ635">
        <f>IFERROR(INDEX(ADJ!$A$1:$BZ$1000,MATCH(PAYROLL!D635,ADJ!A$1:A$500,0),MATCH(PAYROLL!DQ$2,ADJ!$2:$2,0)),0)</f>
        <v/>
      </c>
      <c r="DR635">
        <f>IFERROR(INDEX(ADJ!$A$1:$BZ$1000,MATCH(PAYROLL!D635,ADJ!A$1:A$500,0),MATCH(PAYROLL!DR$2,ADJ!$2:$2,0)),0)</f>
        <v/>
      </c>
      <c r="DS635">
        <f>SUM(DP635:DR635)</f>
        <v/>
      </c>
      <c r="DT635">
        <f>EK635</f>
        <v/>
      </c>
      <c r="DU635">
        <f>SUM(DO635:DR635)</f>
        <v/>
      </c>
      <c r="DV635">
        <f>ROUND(DU635*0.1,0)</f>
        <v/>
      </c>
      <c r="DW635">
        <f>DU635+DV635</f>
        <v/>
      </c>
      <c r="DZ635">
        <f>IFERROR(INDEX(ADJ!$A$1:$BZ$1000,MATCH(PAYROLL!$D635,ADJ!A$1:A$500,0),MATCH(PAYROLL!DZ$2,ADJ!$2:$2,0)),0)</f>
        <v/>
      </c>
      <c r="EA635">
        <f>IFERROR(INDEX(ADJ!$A$1:$BZ$1000,MATCH(PAYROLL!$D635,ADJ!A$1:A$500,0),MATCH(PAYROLL!EA$2,ADJ!$2:$2,0)),0)</f>
        <v/>
      </c>
      <c r="EB635">
        <f>IFERROR(INDEX(ADJ!$A$1:$BZ$1000,MATCH(PAYROLL!$D635,ADJ!A$1:A$500,0),MATCH(PAYROLL!EB$2,ADJ!$2:$2,0)),0)</f>
        <v/>
      </c>
      <c r="EC635">
        <f>IFERROR(INDEX(ADJ!$A$1:$BZ$1000,MATCH(PAYROLL!$D635,ADJ!A$1:A$500,0),MATCH(PAYROLL!EC$2,ADJ!$2:$2,0)),0)</f>
        <v/>
      </c>
      <c r="ED635">
        <f>IFERROR(INDEX(ADJ!$A$1:$BZ$1000,MATCH(PAYROLL!$D635,ADJ!A$1:A$500,0),MATCH(PAYROLL!ED$2,ADJ!$2:$2,0)),0)</f>
        <v/>
      </c>
      <c r="EE635">
        <f>IFERROR(INDEX(ADJ!$A$1:$BZ$1000,MATCH(PAYROLL!$D635,ADJ!A$1:A$500,0),MATCH(PAYROLL!EE$2,ADJ!$2:$2,0)),0)</f>
        <v/>
      </c>
      <c r="EF635">
        <f>IFERROR(INDEX(ADJ!$A$1:$BZ$1000,MATCH(PAYROLL!$D635,ADJ!A$1:A$500,0),MATCH(PAYROLL!EF$2,ADJ!$2:$2,0)),0)</f>
        <v/>
      </c>
      <c r="EG635">
        <f>IFERROR(INDEX(ADJ!$A$1:$BZ$1000,MATCH(PAYROLL!$D635,ADJ!A$1:A$500,0),MATCH(PAYROLL!EG$2,ADJ!$2:$2,0)),0)</f>
        <v/>
      </c>
      <c r="EH635">
        <f>IFERROR(INDEX(ADJ!$A$1:$BZ$1000,MATCH(PAYROLL!$D635,ADJ!A$1:A$500,0),MATCH(PAYROLL!EH$2,ADJ!$2:$2,0)),0)</f>
        <v/>
      </c>
      <c r="EI635">
        <f>IFERROR(INDEX(ADJ!$A$1:$BZ$1000,MATCH(PAYROLL!D635,ADJ!A$1:A$500,0),MATCH(PAYROLL!EI$2,ADJ!$2:$2,0)),0)</f>
        <v/>
      </c>
      <c r="EJ635">
        <f>IFERROR(INDEX(ADJ!$A$1:$BZ$1000,MATCH(PAYROLL!$D635,ADJ!A$1:A$500,0),MATCH(PAYROLL!EJ$2,ADJ!$2:$2,0)),0)</f>
        <v/>
      </c>
      <c r="EK635">
        <f>SUM(DZ635:EJ635)</f>
        <v/>
      </c>
    </row>
    <row r="636">
      <c r="A636" t="n">
        <v>634</v>
      </c>
      <c r="B636" t="inlineStr">
        <is>
          <t>Quách Thái Sơn</t>
        </is>
      </c>
      <c r="D636" t="inlineStr">
        <is>
          <t>156815-01</t>
        </is>
      </c>
      <c r="S636">
        <f>IFERROR(INDEX(PIS!$A$1:$BZ$1000,MATCH($D636,PIS!C$1:C$500,0),MATCH("Lương CB tháng trước",PIS!$1:$1,0)),0)</f>
        <v/>
      </c>
      <c r="T636">
        <f>IFERROR(INDEX(PIS!$A$1:$BZ$1000,MATCH($D636,PIS!C$1:C$500,0),MATCH("Lương CB hiện tại",PIS!$1:$1,0)),0)</f>
        <v/>
      </c>
      <c r="U636">
        <f>IFERROR(INDEX(PIS!$A$1:$BZ$1000,MATCH($D636,PIS!C$1:C$500,0),MATCH("Lương đóng BHBB",PIS!$1:$1,0)),0)</f>
        <v/>
      </c>
      <c r="V636">
        <f>IFERROR(INDEX(PIS!$A$1:$BZ$1000,MATCH($D636,PIS!C$1:C$500,0),MATCH(V$2,PIS!$2:$2,0)),0)</f>
        <v/>
      </c>
      <c r="W636">
        <f>IFERROR(INDEX(PIS!$A$1:$BZ$1000,MATCH($D636,PIS!C$1:C$500,0),MATCH(W$2,PIS!$2:$2,0)),0)</f>
        <v/>
      </c>
      <c r="X636">
        <f>IFERROR(INDEX(PIS!$A$1:$BZ$1000,MATCH($D636,PIS!C$1:C$500,0),MATCH(X$2,PIS!$2:$2,0)),0)</f>
        <v/>
      </c>
      <c r="Y636">
        <f>IFERROR(INDEX(PIS!$A$1:$BZ$1000,MATCH($D636,PIS!C$1:C$500,0),MATCH(Y$2,PIS!$2:$2,0)),0)</f>
        <v/>
      </c>
      <c r="Z636">
        <f>IFERROR(INDEX(PIS!$A$1:$BZ$1000,MATCH($D636,PIS!C$1:C$500,0),MATCH(Z$2,PIS!$2:$2,0)),0)</f>
        <v/>
      </c>
      <c r="AA636">
        <f>IFERROR(INDEX(PIS!$A$1:$BZ$1000,MATCH($D636,PIS!C$1:C$500,0),MATCH(AA$2,PIS!$2:$2,0)),0)</f>
        <v/>
      </c>
      <c r="AB636">
        <f>IFERROR(INDEX(PIS!$A$1:$BZ$1000,MATCH($D636,PIS!C$1:C$500,0),MATCH(AB$2,PIS!$2:$2,0)),0)</f>
        <v/>
      </c>
      <c r="AC636">
        <f>SUM(V636:AB636)</f>
        <v/>
      </c>
      <c r="AD636">
        <f>IFERROR(INDEX(TIMESHEET!$A$1:$AI$5000,MATCH($D636,TIMESHEET!A$1:A$500,0),MATCH("T100",TIMESHEET!$2:$2,0))-2,0)</f>
        <v/>
      </c>
      <c r="AE636">
        <f>IFERROR(INDEX(TIMESHEET!$A$1:$AI$5000,MATCH($D636,TIMESHEET!A$1:A$500,0),MATCH("T202",TIMESHEET!$2:$2,0)),0)</f>
        <v/>
      </c>
      <c r="AF636">
        <f>IFERROR(INDEX(TIMESHEET!$A$1:$AI$5000,MATCH($D636,TIMESHEET!A$1:A$500,0),MATCH("T302",TIMESHEET!$2:$2,0)),0)</f>
        <v/>
      </c>
      <c r="AG636">
        <f>IFERROR(INDEX(TIMESHEET!$A$1:$AI$5000,MATCH($D636,TIMESHEET!A$1:A$500,0),MATCH("T406",TIMESHEET!$2:$2,0)),0)</f>
        <v/>
      </c>
      <c r="AH636">
        <f>AE636+AG636</f>
        <v/>
      </c>
      <c r="AI636">
        <f>IFERROR(INDEX(TIMESHEET!$A$1:$AI$5000,MATCH($D636,TIMESHEET!A$1:A$500,0),MATCH("T701",TIMESHEET!$2:$2,0)),0)</f>
        <v/>
      </c>
      <c r="AJ636">
        <f>IFERROR(INDEX(TIMESHEET!$A$1:$AI$5000,MATCH($D636,TIMESHEET!B$1:B$500,0),MATCH("T320",TIMESHEET!$2:$2,0)),0)</f>
        <v/>
      </c>
      <c r="AK636">
        <f>IFERROR(IF(LEFT(INDEX(PIS!O$1:O$500,MATCH(D636,PIS!C$1:C$500)),1)="M",T636/AD636*SUM(AE636:AG636),T636*AD636),0)</f>
        <v/>
      </c>
      <c r="AL636">
        <f>IFERROR(INDEX(ADJ!$A$1:$BZ$1000,MATCH(PAYROLL!D636,ADJ!A$1:A$500,0),MATCH(PAYROLL!AL$2,ADJ!$2:$2,0)),0)</f>
        <v/>
      </c>
      <c r="AM636">
        <f>SUM(AK636:AL636)</f>
        <v/>
      </c>
      <c r="AN636">
        <f>IFERROR(ROUND(V636/$AD636*$AH636,0),0)</f>
        <v/>
      </c>
      <c r="AO636">
        <f>IFERROR(ROUND(W636/$AD636*$AH636,0),0)</f>
        <v/>
      </c>
      <c r="AP636">
        <f>IFERROR(ROUND(X636/$AD636*$AE636,0),0)</f>
        <v/>
      </c>
      <c r="AQ636">
        <f>IFERROR(ROUND(Y636/$AD636*$AH636,0),0)</f>
        <v/>
      </c>
      <c r="AR636">
        <f>IFERROR(ROUND(Z636/$AD636*$AH636,0),0)</f>
        <v/>
      </c>
      <c r="AS636">
        <f>IFERROR(ROUND(AA636/$AD636*$AH636,0),0)</f>
        <v/>
      </c>
      <c r="AT636">
        <f>IFERROR(IF((AE636+AF636+AG636)&gt;13,AB636,ROUND(AB636/AD636*AH636,0)),0)</f>
        <v/>
      </c>
      <c r="AU636">
        <f>IFERROR(INDEX(ADJ!$A$1:$BZ$1000,MATCH(PAYROLL!D636,ADJ!A$1:A$500,0),MATCH(PAYROLL!AU$2,ADJ!$2:$2,0)),0)</f>
        <v/>
      </c>
      <c r="AV636">
        <f>ROUND(SUM(AN636:AU636),0)</f>
        <v/>
      </c>
      <c r="AW636">
        <f>IFERROR(INDEX(TIMESHEET!$A$1:$AI$5000,MATCH(PAYROLL!D636,TIMESHEET!A$1:A$500,0),MATCH("T620",TIMESHEET!$2:$2,0)),0)</f>
        <v/>
      </c>
      <c r="AX636">
        <f>IFERROR(INDEX(TIMESHEET!$A$1:$AI$5000,MATCH(PAYROLL!D636,TIMESHEET!A$1:A$500,0),MATCH("T601",TIMESHEET!$2:$2,0)),0)</f>
        <v/>
      </c>
      <c r="AY636">
        <f>IFERROR(INDEX(TIMESHEET!$A$1:$AI$5000,MATCH(PAYROLL!D636,TIMESHEET!A$1:A$500,0),MATCH("T602",TIMESHEET!$2:$2,0)),0)</f>
        <v/>
      </c>
      <c r="AZ636">
        <f>IFERROR(INDEX(TIMESHEET!$A$1:$AI$5000,MATCH(PAYROLL!D636,TIMESHEET!A$1:A$500,0),MATCH("T603",TIMESHEET!$2:$2,0)),0)</f>
        <v/>
      </c>
      <c r="BA636">
        <f>IFERROR(INDEX(TIMESHEET!$A$1:$AI$5000,MATCH(PAYROLL!D636,TIMESHEET!A$1:A$500,0),MATCH("T611",TIMESHEET!$2:$2,0)),0)</f>
        <v/>
      </c>
      <c r="BB636">
        <f>IFERROR(INDEX(TIMESHEET!$A$1:$AI$5000,MATCH(PAYROLL!D636,TIMESHEET!A$1:A$500,0),MATCH("T612",TIMESHEET!$2:$2,0)),0)</f>
        <v/>
      </c>
      <c r="BC636">
        <f>IFERROR(INDEX(TIMESHEET!$A$1:$AI$5000,MATCH(PAYROLL!D636,TIMESHEET!A$1:A$500,0),MATCH("T613",TIMESHEET!$2:$2,0)),0)</f>
        <v/>
      </c>
      <c r="BD636">
        <f>IFERROR(INDEX(TIMESHEET!$A$1:$AI$5000,MATCH(PAYROLL!D636,TIMESHEET!A$1:A$500,0),MATCH("T500",TIMESHEET!$2:$2,0)),0)</f>
        <v/>
      </c>
      <c r="BE636">
        <f>IFERROR(IF(LEFT(INDEX(PIS!O$1:O$500,MATCH(D636,PIS!C$1:C$500)),1)="M",T636/AD636/8*(AW636+AX636*1.5+AY636*2+AZ636*3+BA636*2.1+BB636*2.7+BC636*3.9+BD636*0.3),T636/8*(AW636+AX636*1.5+AY636*2+AZ636*3+BA636*2.1+BB636*2.7+BC636*3.9+BD636*0.3)),0)</f>
        <v/>
      </c>
      <c r="BF636">
        <f>IFERROR(INDEX(ADJ!$A$1:$BZ$1000,MATCH(PAYROLL!$D636,ADJ!A$1:A$500,0),MATCH(PAYROLL!BF$2,ADJ!$2:$2,0)),0)</f>
        <v/>
      </c>
      <c r="BG636">
        <f>IFERROR(INDEX(ADJ!$A$1:$BZ$1000,MATCH(PAYROLL!D636,ADJ!A$1:A$500,0),MATCH(PAYROLL!BG$2,ADJ!$2:$2,0)),0)</f>
        <v/>
      </c>
      <c r="BH636">
        <f>IFERROR(INDEX(ADJ!$A$1:$BZ$1000,MATCH(PAYROLL!D636,ADJ!A$1:A$500,0),MATCH(PAYROLL!BH$2,ADJ!$2:$2,0)),0)</f>
        <v/>
      </c>
      <c r="BI636">
        <f>IFERROR(INDEX(ADJ!$A$1:$BZ$1000,MATCH(PAYROLL!D636,ADJ!A$1:A$500,0),MATCH(PAYROLL!BI$2,ADJ!$2:$2,0)),0)</f>
        <v/>
      </c>
      <c r="BJ636">
        <f>IFERROR(INDEX(ADJ!$A$1:$BZ$1000,MATCH(PAYROLL!D636,ADJ!A$1:A$500,0),MATCH(PAYROLL!BJ$2,ADJ!$2:$2,0)),0)</f>
        <v/>
      </c>
      <c r="BK636">
        <f>SUM(BF636:BJ636)</f>
        <v/>
      </c>
      <c r="BL636">
        <f>IFERROR(INDEX(ADJ!$A$1:$BZ$1000,MATCH(PAYROLL!D636,ADJ!A$1:A$500,0),MATCH(PAYROLL!BL$2,ADJ!$2:$2,0)),0)</f>
        <v/>
      </c>
      <c r="BM636">
        <f>IFERROR(INDEX(ADJ!$A$1:$BZ$1000,MATCH(PAYROLL!D636,ADJ!A$1:A$500,0),MATCH(PAYROLL!BM$2,ADJ!$2:$2,0)),0)</f>
        <v/>
      </c>
      <c r="BN636">
        <f>IFERROR(INDEX(ADJ!$A$1:$BZ$1000,MATCH(PAYROLL!D636,ADJ!A$1:A$500,0),MATCH(PAYROLL!BN$2,ADJ!$2:$2,0)),0)</f>
        <v/>
      </c>
      <c r="BO636">
        <f>IFERROR(INDEX(ADJ!$A$1:$BZ$1000,MATCH(PAYROLL!D636,ADJ!A$1:A$500,0),MATCH(PAYROLL!BO$2,ADJ!$2:$2,0)),0)</f>
        <v/>
      </c>
      <c r="BP636">
        <f>SUM(AM636,AV636,BE636,BK636,BL636:BO636)</f>
        <v/>
      </c>
      <c r="BQ636">
        <f>BO636</f>
        <v/>
      </c>
      <c r="BR636">
        <f>IFERROR(ROUND(IF(LEFT(INDEX(PIS!O$1:O$500,MATCH(D636,PIS!C$1:C$500)),1)="D",T636/8*(BD636*0.3),IF(LEFT(INDEX(PIS!O$1:O$500,MATCH(D636,PIS!C$1:C$500)),1)="H",T636*($BD636*0.3),T636/$AD636/8*($BD636*0.3))),0),0)</f>
        <v/>
      </c>
      <c r="BS636">
        <f>IF(AP636&lt;1,0,MIN(AP636,730000))</f>
        <v/>
      </c>
      <c r="BT636">
        <f>IFERROR(ROUND((BE636-SUM(AW636:BC636)*T636/AD636/8),0)-BR636,0)</f>
        <v/>
      </c>
      <c r="BU636">
        <f>AO636</f>
        <v/>
      </c>
      <c r="BV636">
        <f>SUM(BQ636:BU636)</f>
        <v/>
      </c>
      <c r="BW636">
        <f>BP636-BV636</f>
        <v/>
      </c>
      <c r="BX636">
        <f>IFERROR(IF(RIGHT(INDEX(PIS!O$1:O$500,MATCH(D636,PIS!C$1:C$500)),5)="Gross",MIN(U636+V636,VLOOKUP("R700",TSC!B:C,2,0)*VLOOKUP("R101",TSC!B:C,2,0))*VLOOKUP("R701",TSC!B:C,2,0)%,0),0)</f>
        <v/>
      </c>
      <c r="BY636">
        <f>IFERROR(IF(RIGHT(INDEX(PIS!O$1:O$500,MATCH(D636,PIS!C$1:C$500)),5)="Gross",MIN(U636+V636,VLOOKUP("R700",TSC!B:C,2,0)*VLOOKUP("R101",TSC!B:C,2,0))*VLOOKUP("T704",TSC!B:C,2,0)%,0),0)</f>
        <v/>
      </c>
      <c r="BZ636">
        <f>IFERROR(IF(RIGHT(INDEX(PIS!O$1:O$500,MATCH(D636,PIS!C$1:C$500)),5)="Gross",MIN(U636+V636,VLOOKUP("R700",TSC!B:C,2,0)*VLOOKUP("1",TSC!F:G,2,0))*VLOOKUP("T705",TSC!B:C,2,0)%,0),0)</f>
        <v/>
      </c>
      <c r="CA636">
        <f>IFERROR(INDEX(ADJ!$A$1:$BZ$1000,MATCH(PAYROLL!D636,ADJ!A$1:A$500,0),MATCH(PAYROLL!CA$2,ADJ!$2:$2,0)),0)</f>
        <v/>
      </c>
      <c r="CB636">
        <f>IFERROR(INDEX(ADJ!$A$1:$BZ$1000,MATCH(PAYROLL!D636,ADJ!A$1:A$500,0),MATCH(PAYROLL!CB$2,ADJ!$2:$2,0)),0)</f>
        <v/>
      </c>
      <c r="CC636">
        <f>SUM(BX636:CB636)</f>
        <v/>
      </c>
      <c r="CD636">
        <f>IFERROR(INDEX(PIS!$A$1:$BZ$1000,MATCH(PAYROLL!D636,PIS!C$1:C$500,0),MATCH(PAYROLL!CD$1,PIS!$1:$1,0)),0)</f>
        <v/>
      </c>
      <c r="CE636">
        <f>IFERROR(IF(OR(INDEX(PIS!P$1:P$500,MATCH(D636,PIS!C$1:C$500,0))="LT2",INDEX(PIS!P$1:P$500,MATCH(D636,PIS!C$1:C$500,0))="P10"),0,SUM(CC636,CD636*VLOOKUP("R601",TSC!B:C,2,0),VLOOKUP("R602",TSC!B:C,2,0))),0)</f>
        <v/>
      </c>
      <c r="CF636">
        <f>MAX(BW636-CE636,0)</f>
        <v/>
      </c>
      <c r="CG636">
        <f>IFERROR(IF(OR(RIGHT(INDEX(PIS!P$1:P$500,MATCH(D636,PIS!C$1:C$500)),5)="P10",RIGHT(INDEX(PIS!P$1:P$500,MATCH(D636,PIS!C$1:C$500)),5)="CK"),0,IF(CF636&lt;=5000000,CF636*5%,IF(CF636&lt;=10000000,CF636*10%-250000,IF(CF636&lt;=18000000,CF636*15%-750000,IF(CF636&lt;=32000000,CF636*20%-1650000,IF(CF636&lt;=52000000,CF636*25%-3250000,IF(CF636&lt;=80000000,BH636*30%-5850000,CF636*35%-9850000))))))),0)</f>
        <v/>
      </c>
      <c r="CH636">
        <f>IFERROR(IF(OR(INDEX(PIS!P$1:P$500,MATCH(D636,PIS!C$1:C$500))="LT",INDEX(PIS!P$1:P$500,MATCH(D636,PIS!C$1:C$500))="CK"),0,IF(CF636&lt;2000000,0,CF636*10%)),0)</f>
        <v/>
      </c>
      <c r="CI636">
        <f>IFERROR(INDEX(ADJ!$A$1:$BZ$1000,MATCH(PAYROLL!D636,ADJ!A$1:A$500,0),MATCH(PAYROLL!CI$2,ADJ!$2:$2,0)),0)</f>
        <v/>
      </c>
      <c r="CJ636">
        <f>IFERROR(INDEX(ADJ!$A$1:$BZ$1000,MATCH(PAYROLL!D636,ADJ!A$1:A$500,0),MATCH(PAYROLL!CJ$2,ADJ!$2:$2,0)),0)</f>
        <v/>
      </c>
      <c r="CK636">
        <f>IFERROR(INDEX(ADJ!$A$1:$BZ$1000,MATCH(PAYROLL!D636,ADJ!A$1:A$500,0),MATCH(PAYROLL!CK$2,ADJ!$2:$2,0)),0)</f>
        <v/>
      </c>
      <c r="CL636">
        <f>SUM(CG636:CK636)</f>
        <v/>
      </c>
      <c r="CM636">
        <f>ROUND(SUM(CH636:CK636),0)</f>
        <v/>
      </c>
      <c r="CN636">
        <f>IFERROR(INDEX(CSDA!D$1:D$500,MATCH($CN$2,CSDA!C$1:C$500,0))*INDEX(PIS!V$1:V$500,MATCH(D636,PIS!C$1:C$500))+INDEX(ADJ!$A$1:$BZ$1000,MATCH(PAYROLL!D636,ADJ!A$1:A$500,0),MATCH(PAYROLL!CN$2,ADJ!$2:$2,0)),0)</f>
        <v/>
      </c>
      <c r="CO636">
        <f>IFERROR(INDEX(ADJ!$A$1:$BZ$1000,MATCH(PAYROLL!D636,ADJ!A$1:A$500,0),MATCH(PAYROLL!CO$2,ADJ!$2:$2,0)),0)</f>
        <v/>
      </c>
      <c r="CP636">
        <f>IFERROR(INDEX(ADJ!$A$1:$BZ$1000,MATCH(PAYROLL!D636,ADJ!A$1:A$500,0),MATCH(PAYROLL!CP$2,ADJ!$2:$2,0)),0)</f>
        <v/>
      </c>
      <c r="CQ636">
        <f>BP636-CL636-CI636-CM636-CN636-CO636-CP636-CC636</f>
        <v/>
      </c>
      <c r="CR636">
        <f>IFERROR(IF(RIGHT(INDEX(PIS!O$1:O$500,MATCH(D636,PIS!C$1:C$500,0)),5)="Gross",MIN(U636+V636,VLOOKUP("R700",TSC!B:C,2,0)*VLOOKUP("R101",TSC!B:C,2,0))*(VLOOKUP("T711",TSC!B:C,2,0)+VLOOKUP("T712",TSC!B:C,2,0))%,MIN(T636+V636,VLOOKUP("R700",TSC!B:C,2,0)*VLOOKUP("R101",TSC!B:C,2,0))*(VLOOKUP("T711",TSC!B:C,2,0)+VLOOKUP("T712",TSC!B:C,2,0)+VLOOKUP("R701",TSC!B:C,2,0))%),0)</f>
        <v/>
      </c>
      <c r="CS636">
        <f>IFERROR(IF(RIGHT(INDEX(PIS!O$1:O$500,MATCH(D636,PIS!C$1:C$500,0)),5)="Gross",MIN(U636+V636,VLOOKUP("R700",TSC!B:C,2,0)*VLOOKUP("R101",TSC!B:C,2,0))*(VLOOKUP("T714",TSC!B:C,2,0))%,MIN(T636+V636,VLOOKUP("R700",TSC!B:C,2,0)*VLOOKUP("R101",TSC!B:C,2,0))*(VLOOKUP("T704",TSC!B:C,2,0)+VLOOKUP("T714",TSC!B:C,2,0))%),0)</f>
        <v/>
      </c>
      <c r="CT636">
        <f>IFERROR(IF(RIGHT(INDEX(PIS!O$1:O$500,MATCH(D636,PIS!C$1:C$500,0)),5)="Gross",MIN(U636+V636,VLOOKUP("R700",TSC!B:C,2,0)*VLOOKUP("R101",TSC!B:C,2,0))*VLOOKUP("T705",TSC!B:C,2,0)%,MIN(T636+V636,VLOOKUP("R700",TSC!B:C,2,0)*VLOOKUP("R101",TSC!B:C,2,0))*VLOOKUP("T705",TSC!B:C,2,0)%),0)</f>
        <v/>
      </c>
      <c r="CU636">
        <f>IFERROR(IF(RIGHT(INDEX(PIS!O$1:O$500,MATCH(D636,PIS!C$1:C$500,0)),5)="Gross",MIN(U636+V636,VLOOKUP("R700",TSC!B:C,2,0)*VLOOKUP("R101",TSC!B:C,2,0))*(VLOOKUP("T713",TSC!B:C,2,0))%,MIN(T636+V636,VLOOKUP("R700",TSC!B:C,2,0)*VLOOKUP("R101",TSC!B:C,2,0))*(VLOOKUP("T713",TSC!B:C,2,0))%),0)</f>
        <v/>
      </c>
      <c r="CV636">
        <f>IFERROR(INDEX(ADJ!$A$1:$BZ$1000,MATCH(PAYROLL!D636,ADJ!A$1:A$500,0),MATCH(PAYROLL!CV$2,ADJ!$2:$2,0)),0)</f>
        <v/>
      </c>
      <c r="CW636">
        <f>IFERROR(INDEX(ADJ!$A$1:$BZ$1000,MATCH(PAYROLL!D636,ADJ!A$1:A$500,0),MATCH(PAYROLL!CW$2,ADJ!$2:$2,0)),0)</f>
        <v/>
      </c>
      <c r="CX636">
        <f>SUM(CR636:CW636)</f>
        <v/>
      </c>
      <c r="CY636">
        <f>ROUND(IF(CR636&gt;0,T636+V636*VLOOKUP("R202",TSC!$B$1:$C$500,2,0),0),0)</f>
        <v/>
      </c>
      <c r="CZ636">
        <f>IFERROR(INDEX(CSDA!D$1:D$500,MATCH($CZ$2,CSDA!C$1:C$500,0)),0)</f>
        <v/>
      </c>
      <c r="DA636">
        <f>ROUND(T636*0.7%,0)</f>
        <v/>
      </c>
      <c r="DB636">
        <f>ROUND(T636/12,0)</f>
        <v/>
      </c>
      <c r="DC636">
        <f ref="DC636" t="array">IFERROR(INDEX(CSDA!D$1:D$500,MATCH("Trích giữ"&amp;PAYROLL!DC$2,CSDA!A$1:A$500&amp;CSDA!C$1:C$500,0)),0)</f>
        <v/>
      </c>
      <c r="DD636">
        <f ref="DD636" t="array">IFERROR(INDEX(CSDA!D$1:D$500,MATCH("Trích giữ"&amp;PAYROLL!DD$2,CSDA!A$1:A$500&amp;CSDA!C$1:C$500,0)),0)</f>
        <v/>
      </c>
      <c r="DE636">
        <f ref="DE636" t="array">IFERROR(INDEX(CSDA!D$1:D$500,MATCH("Trích giữ"&amp;PAYROLL!DE$2,CSDA!A$1:A$500&amp;CSDA!C$1:C$500,0)),0)</f>
        <v/>
      </c>
      <c r="DF636">
        <f>IFERROR(INDEX(CSDA!D$1:D$500,MATCH(PAYROLL!DF$2,CSDA!C$1:C$500,0)),0)</f>
        <v/>
      </c>
      <c r="DG636">
        <f ref="DG636" t="array">IFERROR(INDEX(CSDA!D$1:D$500,MATCH("Trích giữ"&amp;PAYROLL!DG$2,CSDA!A$1:A$500&amp;CSDA!C$1:C$500,0)),0)</f>
        <v/>
      </c>
      <c r="DH636">
        <f>ROUND(T636/26,0)</f>
        <v/>
      </c>
      <c r="DI636">
        <f ref="DI636" t="array">IFERROR(INDEX(CSDA!D$1:D$500,MATCH("Trích giữ"&amp;PAYROLL!DI$2,CSDA!A$1:A$500&amp;CSDA!C$1:C$500,0)),0)</f>
        <v/>
      </c>
      <c r="DJ636">
        <f>IF(U636=0,T636*21.5%-BL636,0)</f>
        <v/>
      </c>
      <c r="DK636">
        <f ref="DK636" t="array">IFERROR(INDEX(CSDA!D$1:D$500,MATCH("Trích giữ"&amp;PAYROLL!DK$2,CSDA!A$1:A$500&amp;CSDA!C$1:C$500,0)),0)</f>
        <v/>
      </c>
      <c r="DL636">
        <f>IFERROR(INDEX(CSDA!D$1:D$500,MATCH(PAYROLL!DL$2,CSDA!C$1:C$500,0))/12,0)</f>
        <v/>
      </c>
      <c r="DM636">
        <f>SUM(DB636:DL636)</f>
        <v/>
      </c>
      <c r="DN636">
        <f>IFERROR(INDEX(ADJ!$A$1:$BZ$1000,MATCH(PAYROLL!D636,ADJ!A$1:A$500,0),MATCH(PAYROLL!DN$2,ADJ!$2:$2,0)),0)</f>
        <v/>
      </c>
      <c r="DO636">
        <f>IFERROR(SUM(BP636,DM636:DN636,CX636:DA636)-DT636,0)</f>
        <v/>
      </c>
      <c r="DP636">
        <f ref="DP636" t="array">SUM(BW636*IFERROR(INDEX(CSDA!D$1:D$500,MATCH(BW$2,CSDA!C$1:C$500,0)),0)%,CX636*IFERROR(INDEX(CSDA!D$1:D$500,MATCH(CX$2,CSDA!C$1:C$500,0)),0)%,DA636*IFERROR(INDEX(CSDA!D$1:D$500,MATCH(DA$2,CSDA!C$1:C$500,0)),0)%,DB636*IFERROR(INDEX(CSDA!D$1:D$500,MATCH(DB$2,CSDA!C$1:C$500,0)),0)%,DF636*IFERROR(INDEX(CSDA!D$1:D$500,MATCH("Phí dịch vụ"&amp;PAYROLL!DF$2,CSDA!A$1:A$500&amp;CSDA!C$1:C$500,0)),0)%,DC636*IFERROR(INDEX(CSDA!D$1:D$500,MATCH("Phí dịch vụ"&amp;PAYROLL!DC$2,CSDA!A$1:A$500&amp;CSDA!C$1:C$500,0)),0)%,DH636*IFERROR(INDEX(CSDA!D$1:D$500,MATCH("Phí dịch vụ"&amp;PAYROLL!DH$2,CSDA!A$1:A$500&amp;CSDA!C$1:C$500,0)),0)%,DJ636*IFERROR(INDEX(CSDA!D$1:D$500,MATCH("Phí dịch vụ"&amp;PAYROLL!DJ$2,CSDA!A$1:A$500&amp;CSDA!C$1:C$500,0)),0)%,BN636*IFERROR(INDEX(CSDA!D$1:D$500,MATCH(BN$2,CSDA!C$1:C$500,0)),0)%)-BN636*7%</f>
        <v/>
      </c>
      <c r="DQ636">
        <f>IFERROR(INDEX(ADJ!$A$1:$BZ$1000,MATCH(PAYROLL!D636,ADJ!A$1:A$500,0),MATCH(PAYROLL!DQ$2,ADJ!$2:$2,0)),0)</f>
        <v/>
      </c>
      <c r="DR636">
        <f>IFERROR(INDEX(ADJ!$A$1:$BZ$1000,MATCH(PAYROLL!D636,ADJ!A$1:A$500,0),MATCH(PAYROLL!DR$2,ADJ!$2:$2,0)),0)</f>
        <v/>
      </c>
      <c r="DS636">
        <f>SUM(DP636:DR636)</f>
        <v/>
      </c>
      <c r="DT636">
        <f>EK636</f>
        <v/>
      </c>
      <c r="DU636">
        <f>SUM(DO636:DR636)</f>
        <v/>
      </c>
      <c r="DV636">
        <f>ROUND(DU636*0.1,0)</f>
        <v/>
      </c>
      <c r="DW636">
        <f>DU636+DV636</f>
        <v/>
      </c>
      <c r="DZ636">
        <f>IFERROR(INDEX(ADJ!$A$1:$BZ$1000,MATCH(PAYROLL!$D636,ADJ!A$1:A$500,0),MATCH(PAYROLL!DZ$2,ADJ!$2:$2,0)),0)</f>
        <v/>
      </c>
      <c r="EA636">
        <f>IFERROR(INDEX(ADJ!$A$1:$BZ$1000,MATCH(PAYROLL!$D636,ADJ!A$1:A$500,0),MATCH(PAYROLL!EA$2,ADJ!$2:$2,0)),0)</f>
        <v/>
      </c>
      <c r="EB636">
        <f>IFERROR(INDEX(ADJ!$A$1:$BZ$1000,MATCH(PAYROLL!$D636,ADJ!A$1:A$500,0),MATCH(PAYROLL!EB$2,ADJ!$2:$2,0)),0)</f>
        <v/>
      </c>
      <c r="EC636">
        <f>IFERROR(INDEX(ADJ!$A$1:$BZ$1000,MATCH(PAYROLL!$D636,ADJ!A$1:A$500,0),MATCH(PAYROLL!EC$2,ADJ!$2:$2,0)),0)</f>
        <v/>
      </c>
      <c r="ED636">
        <f>IFERROR(INDEX(ADJ!$A$1:$BZ$1000,MATCH(PAYROLL!$D636,ADJ!A$1:A$500,0),MATCH(PAYROLL!ED$2,ADJ!$2:$2,0)),0)</f>
        <v/>
      </c>
      <c r="EE636">
        <f>IFERROR(INDEX(ADJ!$A$1:$BZ$1000,MATCH(PAYROLL!$D636,ADJ!A$1:A$500,0),MATCH(PAYROLL!EE$2,ADJ!$2:$2,0)),0)</f>
        <v/>
      </c>
      <c r="EF636">
        <f>IFERROR(INDEX(ADJ!$A$1:$BZ$1000,MATCH(PAYROLL!$D636,ADJ!A$1:A$500,0),MATCH(PAYROLL!EF$2,ADJ!$2:$2,0)),0)</f>
        <v/>
      </c>
      <c r="EG636">
        <f>IFERROR(INDEX(ADJ!$A$1:$BZ$1000,MATCH(PAYROLL!$D636,ADJ!A$1:A$500,0),MATCH(PAYROLL!EG$2,ADJ!$2:$2,0)),0)</f>
        <v/>
      </c>
      <c r="EH636">
        <f>IFERROR(INDEX(ADJ!$A$1:$BZ$1000,MATCH(PAYROLL!$D636,ADJ!A$1:A$500,0),MATCH(PAYROLL!EH$2,ADJ!$2:$2,0)),0)</f>
        <v/>
      </c>
      <c r="EI636">
        <f>IFERROR(INDEX(ADJ!$A$1:$BZ$1000,MATCH(PAYROLL!D636,ADJ!A$1:A$500,0),MATCH(PAYROLL!EI$2,ADJ!$2:$2,0)),0)</f>
        <v/>
      </c>
      <c r="EJ636">
        <f>IFERROR(INDEX(ADJ!$A$1:$BZ$1000,MATCH(PAYROLL!$D636,ADJ!A$1:A$500,0),MATCH(PAYROLL!EJ$2,ADJ!$2:$2,0)),0)</f>
        <v/>
      </c>
      <c r="EK636">
        <f>SUM(DZ636:EJ636)</f>
        <v/>
      </c>
    </row>
    <row r="637">
      <c r="A637" t="n">
        <v>635</v>
      </c>
      <c r="B637" t="inlineStr">
        <is>
          <t>Vì Thị Hiền</t>
        </is>
      </c>
      <c r="D637" t="inlineStr">
        <is>
          <t>156959-01</t>
        </is>
      </c>
      <c r="S637">
        <f>IFERROR(INDEX(PIS!$A$1:$BZ$1000,MATCH($D637,PIS!C$1:C$500,0),MATCH("Lương CB tháng trước",PIS!$1:$1,0)),0)</f>
        <v/>
      </c>
      <c r="T637">
        <f>IFERROR(INDEX(PIS!$A$1:$BZ$1000,MATCH($D637,PIS!C$1:C$500,0),MATCH("Lương CB hiện tại",PIS!$1:$1,0)),0)</f>
        <v/>
      </c>
      <c r="U637">
        <f>IFERROR(INDEX(PIS!$A$1:$BZ$1000,MATCH($D637,PIS!C$1:C$500,0),MATCH("Lương đóng BHBB",PIS!$1:$1,0)),0)</f>
        <v/>
      </c>
      <c r="V637">
        <f>IFERROR(INDEX(PIS!$A$1:$BZ$1000,MATCH($D637,PIS!C$1:C$500,0),MATCH(V$2,PIS!$2:$2,0)),0)</f>
        <v/>
      </c>
      <c r="W637">
        <f>IFERROR(INDEX(PIS!$A$1:$BZ$1000,MATCH($D637,PIS!C$1:C$500,0),MATCH(W$2,PIS!$2:$2,0)),0)</f>
        <v/>
      </c>
      <c r="X637">
        <f>IFERROR(INDEX(PIS!$A$1:$BZ$1000,MATCH($D637,PIS!C$1:C$500,0),MATCH(X$2,PIS!$2:$2,0)),0)</f>
        <v/>
      </c>
      <c r="Y637">
        <f>IFERROR(INDEX(PIS!$A$1:$BZ$1000,MATCH($D637,PIS!C$1:C$500,0),MATCH(Y$2,PIS!$2:$2,0)),0)</f>
        <v/>
      </c>
      <c r="Z637">
        <f>IFERROR(INDEX(PIS!$A$1:$BZ$1000,MATCH($D637,PIS!C$1:C$500,0),MATCH(Z$2,PIS!$2:$2,0)),0)</f>
        <v/>
      </c>
      <c r="AA637">
        <f>IFERROR(INDEX(PIS!$A$1:$BZ$1000,MATCH($D637,PIS!C$1:C$500,0),MATCH(AA$2,PIS!$2:$2,0)),0)</f>
        <v/>
      </c>
      <c r="AB637">
        <f>IFERROR(INDEX(PIS!$A$1:$BZ$1000,MATCH($D637,PIS!C$1:C$500,0),MATCH(AB$2,PIS!$2:$2,0)),0)</f>
        <v/>
      </c>
      <c r="AC637">
        <f>SUM(V637:AB637)</f>
        <v/>
      </c>
      <c r="AD637">
        <f>IFERROR(INDEX(TIMESHEET!$A$1:$AI$5000,MATCH($D637,TIMESHEET!A$1:A$500,0),MATCH("T100",TIMESHEET!$2:$2,0))-2,0)</f>
        <v/>
      </c>
      <c r="AE637">
        <f>IFERROR(INDEX(TIMESHEET!$A$1:$AI$5000,MATCH($D637,TIMESHEET!A$1:A$500,0),MATCH("T202",TIMESHEET!$2:$2,0)),0)</f>
        <v/>
      </c>
      <c r="AF637">
        <f>IFERROR(INDEX(TIMESHEET!$A$1:$AI$5000,MATCH($D637,TIMESHEET!A$1:A$500,0),MATCH("T302",TIMESHEET!$2:$2,0)),0)</f>
        <v/>
      </c>
      <c r="AG637">
        <f>IFERROR(INDEX(TIMESHEET!$A$1:$AI$5000,MATCH($D637,TIMESHEET!A$1:A$500,0),MATCH("T406",TIMESHEET!$2:$2,0)),0)</f>
        <v/>
      </c>
      <c r="AH637">
        <f>AE637+AG637</f>
        <v/>
      </c>
      <c r="AI637">
        <f>IFERROR(INDEX(TIMESHEET!$A$1:$AI$5000,MATCH($D637,TIMESHEET!A$1:A$500,0),MATCH("T701",TIMESHEET!$2:$2,0)),0)</f>
        <v/>
      </c>
      <c r="AJ637">
        <f>IFERROR(INDEX(TIMESHEET!$A$1:$AI$5000,MATCH($D637,TIMESHEET!B$1:B$500,0),MATCH("T320",TIMESHEET!$2:$2,0)),0)</f>
        <v/>
      </c>
      <c r="AK637">
        <f>IFERROR(IF(LEFT(INDEX(PIS!O$1:O$500,MATCH(D637,PIS!C$1:C$500)),1)="M",T637/AD637*SUM(AE637:AG637),T637*AD637),0)</f>
        <v/>
      </c>
      <c r="AL637">
        <f>IFERROR(INDEX(ADJ!$A$1:$BZ$1000,MATCH(PAYROLL!D637,ADJ!A$1:A$500,0),MATCH(PAYROLL!AL$2,ADJ!$2:$2,0)),0)</f>
        <v/>
      </c>
      <c r="AM637">
        <f>SUM(AK637:AL637)</f>
        <v/>
      </c>
      <c r="AN637">
        <f>IFERROR(ROUND(V637/$AD637*$AH637,0),0)</f>
        <v/>
      </c>
      <c r="AO637">
        <f>IFERROR(ROUND(W637/$AD637*$AH637,0),0)</f>
        <v/>
      </c>
      <c r="AP637">
        <f>IFERROR(ROUND(X637/$AD637*$AE637,0),0)</f>
        <v/>
      </c>
      <c r="AQ637">
        <f>IFERROR(ROUND(Y637/$AD637*$AH637,0),0)</f>
        <v/>
      </c>
      <c r="AR637">
        <f>IFERROR(ROUND(Z637/$AD637*$AH637,0),0)</f>
        <v/>
      </c>
      <c r="AS637">
        <f>IFERROR(ROUND(AA637/$AD637*$AH637,0),0)</f>
        <v/>
      </c>
      <c r="AT637">
        <f>IFERROR(IF((AE637+AF637+AG637)&gt;13,AB637,ROUND(AB637/AD637*AH637,0)),0)</f>
        <v/>
      </c>
      <c r="AU637">
        <f>IFERROR(INDEX(ADJ!$A$1:$BZ$1000,MATCH(PAYROLL!D637,ADJ!A$1:A$500,0),MATCH(PAYROLL!AU$2,ADJ!$2:$2,0)),0)</f>
        <v/>
      </c>
      <c r="AV637">
        <f>ROUND(SUM(AN637:AU637),0)</f>
        <v/>
      </c>
      <c r="AW637">
        <f>IFERROR(INDEX(TIMESHEET!$A$1:$AI$5000,MATCH(PAYROLL!D637,TIMESHEET!A$1:A$500,0),MATCH("T620",TIMESHEET!$2:$2,0)),0)</f>
        <v/>
      </c>
      <c r="AX637">
        <f>IFERROR(INDEX(TIMESHEET!$A$1:$AI$5000,MATCH(PAYROLL!D637,TIMESHEET!A$1:A$500,0),MATCH("T601",TIMESHEET!$2:$2,0)),0)</f>
        <v/>
      </c>
      <c r="AY637">
        <f>IFERROR(INDEX(TIMESHEET!$A$1:$AI$5000,MATCH(PAYROLL!D637,TIMESHEET!A$1:A$500,0),MATCH("T602",TIMESHEET!$2:$2,0)),0)</f>
        <v/>
      </c>
      <c r="AZ637">
        <f>IFERROR(INDEX(TIMESHEET!$A$1:$AI$5000,MATCH(PAYROLL!D637,TIMESHEET!A$1:A$500,0),MATCH("T603",TIMESHEET!$2:$2,0)),0)</f>
        <v/>
      </c>
      <c r="BA637">
        <f>IFERROR(INDEX(TIMESHEET!$A$1:$AI$5000,MATCH(PAYROLL!D637,TIMESHEET!A$1:A$500,0),MATCH("T611",TIMESHEET!$2:$2,0)),0)</f>
        <v/>
      </c>
      <c r="BB637">
        <f>IFERROR(INDEX(TIMESHEET!$A$1:$AI$5000,MATCH(PAYROLL!D637,TIMESHEET!A$1:A$500,0),MATCH("T612",TIMESHEET!$2:$2,0)),0)</f>
        <v/>
      </c>
      <c r="BC637">
        <f>IFERROR(INDEX(TIMESHEET!$A$1:$AI$5000,MATCH(PAYROLL!D637,TIMESHEET!A$1:A$500,0),MATCH("T613",TIMESHEET!$2:$2,0)),0)</f>
        <v/>
      </c>
      <c r="BD637">
        <f>IFERROR(INDEX(TIMESHEET!$A$1:$AI$5000,MATCH(PAYROLL!D637,TIMESHEET!A$1:A$500,0),MATCH("T500",TIMESHEET!$2:$2,0)),0)</f>
        <v/>
      </c>
      <c r="BE637">
        <f>IFERROR(IF(LEFT(INDEX(PIS!O$1:O$500,MATCH(D637,PIS!C$1:C$500)),1)="M",T637/AD637/8*(AW637+AX637*1.5+AY637*2+AZ637*3+BA637*2.1+BB637*2.7+BC637*3.9+BD637*0.3),T637/8*(AW637+AX637*1.5+AY637*2+AZ637*3+BA637*2.1+BB637*2.7+BC637*3.9+BD637*0.3)),0)</f>
        <v/>
      </c>
      <c r="BF637">
        <f>IFERROR(INDEX(ADJ!$A$1:$BZ$1000,MATCH(PAYROLL!$D637,ADJ!A$1:A$500,0),MATCH(PAYROLL!BF$2,ADJ!$2:$2,0)),0)</f>
        <v/>
      </c>
      <c r="BG637">
        <f>IFERROR(INDEX(ADJ!$A$1:$BZ$1000,MATCH(PAYROLL!D637,ADJ!A$1:A$500,0),MATCH(PAYROLL!BG$2,ADJ!$2:$2,0)),0)</f>
        <v/>
      </c>
      <c r="BH637">
        <f>IFERROR(INDEX(ADJ!$A$1:$BZ$1000,MATCH(PAYROLL!D637,ADJ!A$1:A$500,0),MATCH(PAYROLL!BH$2,ADJ!$2:$2,0)),0)</f>
        <v/>
      </c>
      <c r="BI637">
        <f>IFERROR(INDEX(ADJ!$A$1:$BZ$1000,MATCH(PAYROLL!D637,ADJ!A$1:A$500,0),MATCH(PAYROLL!BI$2,ADJ!$2:$2,0)),0)</f>
        <v/>
      </c>
      <c r="BJ637">
        <f>IFERROR(INDEX(ADJ!$A$1:$BZ$1000,MATCH(PAYROLL!D637,ADJ!A$1:A$500,0),MATCH(PAYROLL!BJ$2,ADJ!$2:$2,0)),0)</f>
        <v/>
      </c>
      <c r="BK637">
        <f>SUM(BF637:BJ637)</f>
        <v/>
      </c>
      <c r="BL637">
        <f>IFERROR(INDEX(ADJ!$A$1:$BZ$1000,MATCH(PAYROLL!D637,ADJ!A$1:A$500,0),MATCH(PAYROLL!BL$2,ADJ!$2:$2,0)),0)</f>
        <v/>
      </c>
      <c r="BM637">
        <f>IFERROR(INDEX(ADJ!$A$1:$BZ$1000,MATCH(PAYROLL!D637,ADJ!A$1:A$500,0),MATCH(PAYROLL!BM$2,ADJ!$2:$2,0)),0)</f>
        <v/>
      </c>
      <c r="BN637">
        <f>IFERROR(INDEX(ADJ!$A$1:$BZ$1000,MATCH(PAYROLL!D637,ADJ!A$1:A$500,0),MATCH(PAYROLL!BN$2,ADJ!$2:$2,0)),0)</f>
        <v/>
      </c>
      <c r="BO637">
        <f>IFERROR(INDEX(ADJ!$A$1:$BZ$1000,MATCH(PAYROLL!D637,ADJ!A$1:A$500,0),MATCH(PAYROLL!BO$2,ADJ!$2:$2,0)),0)</f>
        <v/>
      </c>
      <c r="BP637">
        <f>SUM(AM637,AV637,BE637,BK637,BL637:BO637)</f>
        <v/>
      </c>
      <c r="BQ637">
        <f>BO637</f>
        <v/>
      </c>
      <c r="BR637">
        <f>IFERROR(ROUND(IF(LEFT(INDEX(PIS!O$1:O$500,MATCH(D637,PIS!C$1:C$500)),1)="D",T637/8*(BD637*0.3),IF(LEFT(INDEX(PIS!O$1:O$500,MATCH(D637,PIS!C$1:C$500)),1)="H",T637*($BD637*0.3),T637/$AD637/8*($BD637*0.3))),0),0)</f>
        <v/>
      </c>
      <c r="BS637">
        <f>IF(AP637&lt;1,0,MIN(AP637,730000))</f>
        <v/>
      </c>
      <c r="BT637">
        <f>IFERROR(ROUND((BE637-SUM(AW637:BC637)*T637/AD637/8),0)-BR637,0)</f>
        <v/>
      </c>
      <c r="BU637">
        <f>AO637</f>
        <v/>
      </c>
      <c r="BV637">
        <f>SUM(BQ637:BU637)</f>
        <v/>
      </c>
      <c r="BW637">
        <f>BP637-BV637</f>
        <v/>
      </c>
      <c r="BX637">
        <f>IFERROR(IF(RIGHT(INDEX(PIS!O$1:O$500,MATCH(D637,PIS!C$1:C$500)),5)="Gross",MIN(U637+V637,VLOOKUP("R700",TSC!B:C,2,0)*VLOOKUP("R101",TSC!B:C,2,0))*VLOOKUP("R701",TSC!B:C,2,0)%,0),0)</f>
        <v/>
      </c>
      <c r="BY637">
        <f>IFERROR(IF(RIGHT(INDEX(PIS!O$1:O$500,MATCH(D637,PIS!C$1:C$500)),5)="Gross",MIN(U637+V637,VLOOKUP("R700",TSC!B:C,2,0)*VLOOKUP("R101",TSC!B:C,2,0))*VLOOKUP("T704",TSC!B:C,2,0)%,0),0)</f>
        <v/>
      </c>
      <c r="BZ637">
        <f>IFERROR(IF(RIGHT(INDEX(PIS!O$1:O$500,MATCH(D637,PIS!C$1:C$500)),5)="Gross",MIN(U637+V637,VLOOKUP("R700",TSC!B:C,2,0)*VLOOKUP("1",TSC!F:G,2,0))*VLOOKUP("T705",TSC!B:C,2,0)%,0),0)</f>
        <v/>
      </c>
      <c r="CA637">
        <f>IFERROR(INDEX(ADJ!$A$1:$BZ$1000,MATCH(PAYROLL!D637,ADJ!A$1:A$500,0),MATCH(PAYROLL!CA$2,ADJ!$2:$2,0)),0)</f>
        <v/>
      </c>
      <c r="CB637">
        <f>IFERROR(INDEX(ADJ!$A$1:$BZ$1000,MATCH(PAYROLL!D637,ADJ!A$1:A$500,0),MATCH(PAYROLL!CB$2,ADJ!$2:$2,0)),0)</f>
        <v/>
      </c>
      <c r="CC637">
        <f>SUM(BX637:CB637)</f>
        <v/>
      </c>
      <c r="CD637">
        <f>IFERROR(INDEX(PIS!$A$1:$BZ$1000,MATCH(PAYROLL!D637,PIS!C$1:C$500,0),MATCH(PAYROLL!CD$1,PIS!$1:$1,0)),0)</f>
        <v/>
      </c>
      <c r="CE637">
        <f>IFERROR(IF(OR(INDEX(PIS!P$1:P$500,MATCH(D637,PIS!C$1:C$500,0))="LT2",INDEX(PIS!P$1:P$500,MATCH(D637,PIS!C$1:C$500,0))="P10"),0,SUM(CC637,CD637*VLOOKUP("R601",TSC!B:C,2,0),VLOOKUP("R602",TSC!B:C,2,0))),0)</f>
        <v/>
      </c>
      <c r="CF637">
        <f>MAX(BW637-CE637,0)</f>
        <v/>
      </c>
      <c r="CG637">
        <f>IFERROR(IF(OR(RIGHT(INDEX(PIS!P$1:P$500,MATCH(D637,PIS!C$1:C$500)),5)="P10",RIGHT(INDEX(PIS!P$1:P$500,MATCH(D637,PIS!C$1:C$500)),5)="CK"),0,IF(CF637&lt;=5000000,CF637*5%,IF(CF637&lt;=10000000,CF637*10%-250000,IF(CF637&lt;=18000000,CF637*15%-750000,IF(CF637&lt;=32000000,CF637*20%-1650000,IF(CF637&lt;=52000000,CF637*25%-3250000,IF(CF637&lt;=80000000,BH637*30%-5850000,CF637*35%-9850000))))))),0)</f>
        <v/>
      </c>
      <c r="CH637">
        <f>IFERROR(IF(OR(INDEX(PIS!P$1:P$500,MATCH(D637,PIS!C$1:C$500))="LT",INDEX(PIS!P$1:P$500,MATCH(D637,PIS!C$1:C$500))="CK"),0,IF(CF637&lt;2000000,0,CF637*10%)),0)</f>
        <v/>
      </c>
      <c r="CI637">
        <f>IFERROR(INDEX(ADJ!$A$1:$BZ$1000,MATCH(PAYROLL!D637,ADJ!A$1:A$500,0),MATCH(PAYROLL!CI$2,ADJ!$2:$2,0)),0)</f>
        <v/>
      </c>
      <c r="CJ637">
        <f>IFERROR(INDEX(ADJ!$A$1:$BZ$1000,MATCH(PAYROLL!D637,ADJ!A$1:A$500,0),MATCH(PAYROLL!CJ$2,ADJ!$2:$2,0)),0)</f>
        <v/>
      </c>
      <c r="CK637">
        <f>IFERROR(INDEX(ADJ!$A$1:$BZ$1000,MATCH(PAYROLL!D637,ADJ!A$1:A$500,0),MATCH(PAYROLL!CK$2,ADJ!$2:$2,0)),0)</f>
        <v/>
      </c>
      <c r="CL637">
        <f>SUM(CG637:CK637)</f>
        <v/>
      </c>
      <c r="CM637">
        <f>ROUND(SUM(CH637:CK637),0)</f>
        <v/>
      </c>
      <c r="CN637">
        <f>IFERROR(INDEX(CSDA!D$1:D$500,MATCH($CN$2,CSDA!C$1:C$500,0))*INDEX(PIS!V$1:V$500,MATCH(D637,PIS!C$1:C$500))+INDEX(ADJ!$A$1:$BZ$1000,MATCH(PAYROLL!D637,ADJ!A$1:A$500,0),MATCH(PAYROLL!CN$2,ADJ!$2:$2,0)),0)</f>
        <v/>
      </c>
      <c r="CO637">
        <f>IFERROR(INDEX(ADJ!$A$1:$BZ$1000,MATCH(PAYROLL!D637,ADJ!A$1:A$500,0),MATCH(PAYROLL!CO$2,ADJ!$2:$2,0)),0)</f>
        <v/>
      </c>
      <c r="CP637">
        <f>IFERROR(INDEX(ADJ!$A$1:$BZ$1000,MATCH(PAYROLL!D637,ADJ!A$1:A$500,0),MATCH(PAYROLL!CP$2,ADJ!$2:$2,0)),0)</f>
        <v/>
      </c>
      <c r="CQ637">
        <f>BP637-CL637-CI637-CM637-CN637-CO637-CP637-CC637</f>
        <v/>
      </c>
      <c r="CR637">
        <f>IFERROR(IF(RIGHT(INDEX(PIS!O$1:O$500,MATCH(D637,PIS!C$1:C$500,0)),5)="Gross",MIN(U637+V637,VLOOKUP("R700",TSC!B:C,2,0)*VLOOKUP("R101",TSC!B:C,2,0))*(VLOOKUP("T711",TSC!B:C,2,0)+VLOOKUP("T712",TSC!B:C,2,0))%,MIN(T637+V637,VLOOKUP("R700",TSC!B:C,2,0)*VLOOKUP("R101",TSC!B:C,2,0))*(VLOOKUP("T711",TSC!B:C,2,0)+VLOOKUP("T712",TSC!B:C,2,0)+VLOOKUP("R701",TSC!B:C,2,0))%),0)</f>
        <v/>
      </c>
      <c r="CS637">
        <f>IFERROR(IF(RIGHT(INDEX(PIS!O$1:O$500,MATCH(D637,PIS!C$1:C$500,0)),5)="Gross",MIN(U637+V637,VLOOKUP("R700",TSC!B:C,2,0)*VLOOKUP("R101",TSC!B:C,2,0))*(VLOOKUP("T714",TSC!B:C,2,0))%,MIN(T637+V637,VLOOKUP("R700",TSC!B:C,2,0)*VLOOKUP("R101",TSC!B:C,2,0))*(VLOOKUP("T704",TSC!B:C,2,0)+VLOOKUP("T714",TSC!B:C,2,0))%),0)</f>
        <v/>
      </c>
      <c r="CT637">
        <f>IFERROR(IF(RIGHT(INDEX(PIS!O$1:O$500,MATCH(D637,PIS!C$1:C$500,0)),5)="Gross",MIN(U637+V637,VLOOKUP("R700",TSC!B:C,2,0)*VLOOKUP("R101",TSC!B:C,2,0))*VLOOKUP("T705",TSC!B:C,2,0)%,MIN(T637+V637,VLOOKUP("R700",TSC!B:C,2,0)*VLOOKUP("R101",TSC!B:C,2,0))*VLOOKUP("T705",TSC!B:C,2,0)%),0)</f>
        <v/>
      </c>
      <c r="CU637">
        <f>IFERROR(IF(RIGHT(INDEX(PIS!O$1:O$500,MATCH(D637,PIS!C$1:C$500,0)),5)="Gross",MIN(U637+V637,VLOOKUP("R700",TSC!B:C,2,0)*VLOOKUP("R101",TSC!B:C,2,0))*(VLOOKUP("T713",TSC!B:C,2,0))%,MIN(T637+V637,VLOOKUP("R700",TSC!B:C,2,0)*VLOOKUP("R101",TSC!B:C,2,0))*(VLOOKUP("T713",TSC!B:C,2,0))%),0)</f>
        <v/>
      </c>
      <c r="CV637">
        <f>IFERROR(INDEX(ADJ!$A$1:$BZ$1000,MATCH(PAYROLL!D637,ADJ!A$1:A$500,0),MATCH(PAYROLL!CV$2,ADJ!$2:$2,0)),0)</f>
        <v/>
      </c>
      <c r="CW637">
        <f>IFERROR(INDEX(ADJ!$A$1:$BZ$1000,MATCH(PAYROLL!D637,ADJ!A$1:A$500,0),MATCH(PAYROLL!CW$2,ADJ!$2:$2,0)),0)</f>
        <v/>
      </c>
      <c r="CX637">
        <f>SUM(CR637:CW637)</f>
        <v/>
      </c>
      <c r="CY637">
        <f>ROUND(IF(CR637&gt;0,T637+V637*VLOOKUP("R202",TSC!$B$1:$C$500,2,0),0),0)</f>
        <v/>
      </c>
      <c r="CZ637">
        <f>IFERROR(INDEX(CSDA!D$1:D$500,MATCH($CZ$2,CSDA!C$1:C$500,0)),0)</f>
        <v/>
      </c>
      <c r="DA637">
        <f>ROUND(T637*0.7%,0)</f>
        <v/>
      </c>
      <c r="DB637">
        <f>ROUND(T637/12,0)</f>
        <v/>
      </c>
      <c r="DC637">
        <f ref="DC637" t="array">IFERROR(INDEX(CSDA!D$1:D$500,MATCH("Trích giữ"&amp;PAYROLL!DC$2,CSDA!A$1:A$500&amp;CSDA!C$1:C$500,0)),0)</f>
        <v/>
      </c>
      <c r="DD637">
        <f ref="DD637" t="array">IFERROR(INDEX(CSDA!D$1:D$500,MATCH("Trích giữ"&amp;PAYROLL!DD$2,CSDA!A$1:A$500&amp;CSDA!C$1:C$500,0)),0)</f>
        <v/>
      </c>
      <c r="DE637">
        <f ref="DE637" t="array">IFERROR(INDEX(CSDA!D$1:D$500,MATCH("Trích giữ"&amp;PAYROLL!DE$2,CSDA!A$1:A$500&amp;CSDA!C$1:C$500,0)),0)</f>
        <v/>
      </c>
      <c r="DF637">
        <f>IFERROR(INDEX(CSDA!D$1:D$500,MATCH(PAYROLL!DF$2,CSDA!C$1:C$500,0)),0)</f>
        <v/>
      </c>
      <c r="DG637">
        <f ref="DG637" t="array">IFERROR(INDEX(CSDA!D$1:D$500,MATCH("Trích giữ"&amp;PAYROLL!DG$2,CSDA!A$1:A$500&amp;CSDA!C$1:C$500,0)),0)</f>
        <v/>
      </c>
      <c r="DH637">
        <f>ROUND(T637/26,0)</f>
        <v/>
      </c>
      <c r="DI637">
        <f ref="DI637" t="array">IFERROR(INDEX(CSDA!D$1:D$500,MATCH("Trích giữ"&amp;PAYROLL!DI$2,CSDA!A$1:A$500&amp;CSDA!C$1:C$500,0)),0)</f>
        <v/>
      </c>
      <c r="DJ637">
        <f>IF(U637=0,T637*21.5%-BL637,0)</f>
        <v/>
      </c>
      <c r="DK637">
        <f ref="DK637" t="array">IFERROR(INDEX(CSDA!D$1:D$500,MATCH("Trích giữ"&amp;PAYROLL!DK$2,CSDA!A$1:A$500&amp;CSDA!C$1:C$500,0)),0)</f>
        <v/>
      </c>
      <c r="DL637">
        <f>IFERROR(INDEX(CSDA!D$1:D$500,MATCH(PAYROLL!DL$2,CSDA!C$1:C$500,0))/12,0)</f>
        <v/>
      </c>
      <c r="DM637">
        <f>SUM(DB637:DL637)</f>
        <v/>
      </c>
      <c r="DN637">
        <f>IFERROR(INDEX(ADJ!$A$1:$BZ$1000,MATCH(PAYROLL!D637,ADJ!A$1:A$500,0),MATCH(PAYROLL!DN$2,ADJ!$2:$2,0)),0)</f>
        <v/>
      </c>
      <c r="DO637">
        <f>IFERROR(SUM(BP637,DM637:DN637,CX637:DA637)-DT637,0)</f>
        <v/>
      </c>
      <c r="DP637">
        <f ref="DP637" t="array">SUM(BW637*IFERROR(INDEX(CSDA!D$1:D$500,MATCH(BW$2,CSDA!C$1:C$500,0)),0)%,CX637*IFERROR(INDEX(CSDA!D$1:D$500,MATCH(CX$2,CSDA!C$1:C$500,0)),0)%,DA637*IFERROR(INDEX(CSDA!D$1:D$500,MATCH(DA$2,CSDA!C$1:C$500,0)),0)%,DB637*IFERROR(INDEX(CSDA!D$1:D$500,MATCH(DB$2,CSDA!C$1:C$500,0)),0)%,DF637*IFERROR(INDEX(CSDA!D$1:D$500,MATCH("Phí dịch vụ"&amp;PAYROLL!DF$2,CSDA!A$1:A$500&amp;CSDA!C$1:C$500,0)),0)%,DC637*IFERROR(INDEX(CSDA!D$1:D$500,MATCH("Phí dịch vụ"&amp;PAYROLL!DC$2,CSDA!A$1:A$500&amp;CSDA!C$1:C$500,0)),0)%,DH637*IFERROR(INDEX(CSDA!D$1:D$500,MATCH("Phí dịch vụ"&amp;PAYROLL!DH$2,CSDA!A$1:A$500&amp;CSDA!C$1:C$500,0)),0)%,DJ637*IFERROR(INDEX(CSDA!D$1:D$500,MATCH("Phí dịch vụ"&amp;PAYROLL!DJ$2,CSDA!A$1:A$500&amp;CSDA!C$1:C$500,0)),0)%,BN637*IFERROR(INDEX(CSDA!D$1:D$500,MATCH(BN$2,CSDA!C$1:C$500,0)),0)%)-BN637*7%</f>
        <v/>
      </c>
      <c r="DQ637">
        <f>IFERROR(INDEX(ADJ!$A$1:$BZ$1000,MATCH(PAYROLL!D637,ADJ!A$1:A$500,0),MATCH(PAYROLL!DQ$2,ADJ!$2:$2,0)),0)</f>
        <v/>
      </c>
      <c r="DR637">
        <f>IFERROR(INDEX(ADJ!$A$1:$BZ$1000,MATCH(PAYROLL!D637,ADJ!A$1:A$500,0),MATCH(PAYROLL!DR$2,ADJ!$2:$2,0)),0)</f>
        <v/>
      </c>
      <c r="DS637">
        <f>SUM(DP637:DR637)</f>
        <v/>
      </c>
      <c r="DT637">
        <f>EK637</f>
        <v/>
      </c>
      <c r="DU637">
        <f>SUM(DO637:DR637)</f>
        <v/>
      </c>
      <c r="DV637">
        <f>ROUND(DU637*0.1,0)</f>
        <v/>
      </c>
      <c r="DW637">
        <f>DU637+DV637</f>
        <v/>
      </c>
      <c r="DZ637">
        <f>IFERROR(INDEX(ADJ!$A$1:$BZ$1000,MATCH(PAYROLL!$D637,ADJ!A$1:A$500,0),MATCH(PAYROLL!DZ$2,ADJ!$2:$2,0)),0)</f>
        <v/>
      </c>
      <c r="EA637">
        <f>IFERROR(INDEX(ADJ!$A$1:$BZ$1000,MATCH(PAYROLL!$D637,ADJ!A$1:A$500,0),MATCH(PAYROLL!EA$2,ADJ!$2:$2,0)),0)</f>
        <v/>
      </c>
      <c r="EB637">
        <f>IFERROR(INDEX(ADJ!$A$1:$BZ$1000,MATCH(PAYROLL!$D637,ADJ!A$1:A$500,0),MATCH(PAYROLL!EB$2,ADJ!$2:$2,0)),0)</f>
        <v/>
      </c>
      <c r="EC637">
        <f>IFERROR(INDEX(ADJ!$A$1:$BZ$1000,MATCH(PAYROLL!$D637,ADJ!A$1:A$500,0),MATCH(PAYROLL!EC$2,ADJ!$2:$2,0)),0)</f>
        <v/>
      </c>
      <c r="ED637">
        <f>IFERROR(INDEX(ADJ!$A$1:$BZ$1000,MATCH(PAYROLL!$D637,ADJ!A$1:A$500,0),MATCH(PAYROLL!ED$2,ADJ!$2:$2,0)),0)</f>
        <v/>
      </c>
      <c r="EE637">
        <f>IFERROR(INDEX(ADJ!$A$1:$BZ$1000,MATCH(PAYROLL!$D637,ADJ!A$1:A$500,0),MATCH(PAYROLL!EE$2,ADJ!$2:$2,0)),0)</f>
        <v/>
      </c>
      <c r="EF637">
        <f>IFERROR(INDEX(ADJ!$A$1:$BZ$1000,MATCH(PAYROLL!$D637,ADJ!A$1:A$500,0),MATCH(PAYROLL!EF$2,ADJ!$2:$2,0)),0)</f>
        <v/>
      </c>
      <c r="EG637">
        <f>IFERROR(INDEX(ADJ!$A$1:$BZ$1000,MATCH(PAYROLL!$D637,ADJ!A$1:A$500,0),MATCH(PAYROLL!EG$2,ADJ!$2:$2,0)),0)</f>
        <v/>
      </c>
      <c r="EH637">
        <f>IFERROR(INDEX(ADJ!$A$1:$BZ$1000,MATCH(PAYROLL!$D637,ADJ!A$1:A$500,0),MATCH(PAYROLL!EH$2,ADJ!$2:$2,0)),0)</f>
        <v/>
      </c>
      <c r="EI637">
        <f>IFERROR(INDEX(ADJ!$A$1:$BZ$1000,MATCH(PAYROLL!D637,ADJ!A$1:A$500,0),MATCH(PAYROLL!EI$2,ADJ!$2:$2,0)),0)</f>
        <v/>
      </c>
      <c r="EJ637">
        <f>IFERROR(INDEX(ADJ!$A$1:$BZ$1000,MATCH(PAYROLL!$D637,ADJ!A$1:A$500,0),MATCH(PAYROLL!EJ$2,ADJ!$2:$2,0)),0)</f>
        <v/>
      </c>
      <c r="EK637">
        <f>SUM(DZ637:EJ637)</f>
        <v/>
      </c>
    </row>
    <row r="638">
      <c r="A638" t="n">
        <v>636</v>
      </c>
      <c r="B638" t="inlineStr">
        <is>
          <t>Xeo Văn Quy</t>
        </is>
      </c>
      <c r="D638" t="inlineStr">
        <is>
          <t>156965-01</t>
        </is>
      </c>
      <c r="S638">
        <f>IFERROR(INDEX(PIS!$A$1:$BZ$1000,MATCH($D638,PIS!C$1:C$500,0),MATCH("Lương CB tháng trước",PIS!$1:$1,0)),0)</f>
        <v/>
      </c>
      <c r="T638">
        <f>IFERROR(INDEX(PIS!$A$1:$BZ$1000,MATCH($D638,PIS!C$1:C$500,0),MATCH("Lương CB hiện tại",PIS!$1:$1,0)),0)</f>
        <v/>
      </c>
      <c r="U638">
        <f>IFERROR(INDEX(PIS!$A$1:$BZ$1000,MATCH($D638,PIS!C$1:C$500,0),MATCH("Lương đóng BHBB",PIS!$1:$1,0)),0)</f>
        <v/>
      </c>
      <c r="V638">
        <f>IFERROR(INDEX(PIS!$A$1:$BZ$1000,MATCH($D638,PIS!C$1:C$500,0),MATCH(V$2,PIS!$2:$2,0)),0)</f>
        <v/>
      </c>
      <c r="W638">
        <f>IFERROR(INDEX(PIS!$A$1:$BZ$1000,MATCH($D638,PIS!C$1:C$500,0),MATCH(W$2,PIS!$2:$2,0)),0)</f>
        <v/>
      </c>
      <c r="X638">
        <f>IFERROR(INDEX(PIS!$A$1:$BZ$1000,MATCH($D638,PIS!C$1:C$500,0),MATCH(X$2,PIS!$2:$2,0)),0)</f>
        <v/>
      </c>
      <c r="Y638">
        <f>IFERROR(INDEX(PIS!$A$1:$BZ$1000,MATCH($D638,PIS!C$1:C$500,0),MATCH(Y$2,PIS!$2:$2,0)),0)</f>
        <v/>
      </c>
      <c r="Z638">
        <f>IFERROR(INDEX(PIS!$A$1:$BZ$1000,MATCH($D638,PIS!C$1:C$500,0),MATCH(Z$2,PIS!$2:$2,0)),0)</f>
        <v/>
      </c>
      <c r="AA638">
        <f>IFERROR(INDEX(PIS!$A$1:$BZ$1000,MATCH($D638,PIS!C$1:C$500,0),MATCH(AA$2,PIS!$2:$2,0)),0)</f>
        <v/>
      </c>
      <c r="AB638">
        <f>IFERROR(INDEX(PIS!$A$1:$BZ$1000,MATCH($D638,PIS!C$1:C$500,0),MATCH(AB$2,PIS!$2:$2,0)),0)</f>
        <v/>
      </c>
      <c r="AC638">
        <f>SUM(V638:AB638)</f>
        <v/>
      </c>
      <c r="AD638">
        <f>IFERROR(INDEX(TIMESHEET!$A$1:$AI$5000,MATCH($D638,TIMESHEET!A$1:A$500,0),MATCH("T100",TIMESHEET!$2:$2,0))-2,0)</f>
        <v/>
      </c>
      <c r="AE638">
        <f>IFERROR(INDEX(TIMESHEET!$A$1:$AI$5000,MATCH($D638,TIMESHEET!A$1:A$500,0),MATCH("T202",TIMESHEET!$2:$2,0)),0)</f>
        <v/>
      </c>
      <c r="AF638">
        <f>IFERROR(INDEX(TIMESHEET!$A$1:$AI$5000,MATCH($D638,TIMESHEET!A$1:A$500,0),MATCH("T302",TIMESHEET!$2:$2,0)),0)</f>
        <v/>
      </c>
      <c r="AG638">
        <f>IFERROR(INDEX(TIMESHEET!$A$1:$AI$5000,MATCH($D638,TIMESHEET!A$1:A$500,0),MATCH("T406",TIMESHEET!$2:$2,0)),0)</f>
        <v/>
      </c>
      <c r="AH638">
        <f>AE638+AG638</f>
        <v/>
      </c>
      <c r="AI638">
        <f>IFERROR(INDEX(TIMESHEET!$A$1:$AI$5000,MATCH($D638,TIMESHEET!A$1:A$500,0),MATCH("T701",TIMESHEET!$2:$2,0)),0)</f>
        <v/>
      </c>
      <c r="AJ638">
        <f>IFERROR(INDEX(TIMESHEET!$A$1:$AI$5000,MATCH($D638,TIMESHEET!B$1:B$500,0),MATCH("T320",TIMESHEET!$2:$2,0)),0)</f>
        <v/>
      </c>
      <c r="AK638">
        <f>IFERROR(IF(LEFT(INDEX(PIS!O$1:O$500,MATCH(D638,PIS!C$1:C$500)),1)="M",T638/AD638*SUM(AE638:AG638),T638*AD638),0)</f>
        <v/>
      </c>
      <c r="AL638">
        <f>IFERROR(INDEX(ADJ!$A$1:$BZ$1000,MATCH(PAYROLL!D638,ADJ!A$1:A$500,0),MATCH(PAYROLL!AL$2,ADJ!$2:$2,0)),0)</f>
        <v/>
      </c>
      <c r="AM638">
        <f>SUM(AK638:AL638)</f>
        <v/>
      </c>
      <c r="AN638">
        <f>IFERROR(ROUND(V638/$AD638*$AH638,0),0)</f>
        <v/>
      </c>
      <c r="AO638">
        <f>IFERROR(ROUND(W638/$AD638*$AH638,0),0)</f>
        <v/>
      </c>
      <c r="AP638">
        <f>IFERROR(ROUND(X638/$AD638*$AE638,0),0)</f>
        <v/>
      </c>
      <c r="AQ638">
        <f>IFERROR(ROUND(Y638/$AD638*$AH638,0),0)</f>
        <v/>
      </c>
      <c r="AR638">
        <f>IFERROR(ROUND(Z638/$AD638*$AH638,0),0)</f>
        <v/>
      </c>
      <c r="AS638">
        <f>IFERROR(ROUND(AA638/$AD638*$AH638,0),0)</f>
        <v/>
      </c>
      <c r="AT638">
        <f>IFERROR(IF((AE638+AF638+AG638)&gt;13,AB638,ROUND(AB638/AD638*AH638,0)),0)</f>
        <v/>
      </c>
      <c r="AU638">
        <f>IFERROR(INDEX(ADJ!$A$1:$BZ$1000,MATCH(PAYROLL!D638,ADJ!A$1:A$500,0),MATCH(PAYROLL!AU$2,ADJ!$2:$2,0)),0)</f>
        <v/>
      </c>
      <c r="AV638">
        <f>ROUND(SUM(AN638:AU638),0)</f>
        <v/>
      </c>
      <c r="AW638">
        <f>IFERROR(INDEX(TIMESHEET!$A$1:$AI$5000,MATCH(PAYROLL!D638,TIMESHEET!A$1:A$500,0),MATCH("T620",TIMESHEET!$2:$2,0)),0)</f>
        <v/>
      </c>
      <c r="AX638">
        <f>IFERROR(INDEX(TIMESHEET!$A$1:$AI$5000,MATCH(PAYROLL!D638,TIMESHEET!A$1:A$500,0),MATCH("T601",TIMESHEET!$2:$2,0)),0)</f>
        <v/>
      </c>
      <c r="AY638">
        <f>IFERROR(INDEX(TIMESHEET!$A$1:$AI$5000,MATCH(PAYROLL!D638,TIMESHEET!A$1:A$500,0),MATCH("T602",TIMESHEET!$2:$2,0)),0)</f>
        <v/>
      </c>
      <c r="AZ638">
        <f>IFERROR(INDEX(TIMESHEET!$A$1:$AI$5000,MATCH(PAYROLL!D638,TIMESHEET!A$1:A$500,0),MATCH("T603",TIMESHEET!$2:$2,0)),0)</f>
        <v/>
      </c>
      <c r="BA638">
        <f>IFERROR(INDEX(TIMESHEET!$A$1:$AI$5000,MATCH(PAYROLL!D638,TIMESHEET!A$1:A$500,0),MATCH("T611",TIMESHEET!$2:$2,0)),0)</f>
        <v/>
      </c>
      <c r="BB638">
        <f>IFERROR(INDEX(TIMESHEET!$A$1:$AI$5000,MATCH(PAYROLL!D638,TIMESHEET!A$1:A$500,0),MATCH("T612",TIMESHEET!$2:$2,0)),0)</f>
        <v/>
      </c>
      <c r="BC638">
        <f>IFERROR(INDEX(TIMESHEET!$A$1:$AI$5000,MATCH(PAYROLL!D638,TIMESHEET!A$1:A$500,0),MATCH("T613",TIMESHEET!$2:$2,0)),0)</f>
        <v/>
      </c>
      <c r="BD638">
        <f>IFERROR(INDEX(TIMESHEET!$A$1:$AI$5000,MATCH(PAYROLL!D638,TIMESHEET!A$1:A$500,0),MATCH("T500",TIMESHEET!$2:$2,0)),0)</f>
        <v/>
      </c>
      <c r="BE638">
        <f>IFERROR(IF(LEFT(INDEX(PIS!O$1:O$500,MATCH(D638,PIS!C$1:C$500)),1)="M",T638/AD638/8*(AW638+AX638*1.5+AY638*2+AZ638*3+BA638*2.1+BB638*2.7+BC638*3.9+BD638*0.3),T638/8*(AW638+AX638*1.5+AY638*2+AZ638*3+BA638*2.1+BB638*2.7+BC638*3.9+BD638*0.3)),0)</f>
        <v/>
      </c>
      <c r="BF638">
        <f>IFERROR(INDEX(ADJ!$A$1:$BZ$1000,MATCH(PAYROLL!$D638,ADJ!A$1:A$500,0),MATCH(PAYROLL!BF$2,ADJ!$2:$2,0)),0)</f>
        <v/>
      </c>
      <c r="BG638">
        <f>IFERROR(INDEX(ADJ!$A$1:$BZ$1000,MATCH(PAYROLL!D638,ADJ!A$1:A$500,0),MATCH(PAYROLL!BG$2,ADJ!$2:$2,0)),0)</f>
        <v/>
      </c>
      <c r="BH638">
        <f>IFERROR(INDEX(ADJ!$A$1:$BZ$1000,MATCH(PAYROLL!D638,ADJ!A$1:A$500,0),MATCH(PAYROLL!BH$2,ADJ!$2:$2,0)),0)</f>
        <v/>
      </c>
      <c r="BI638">
        <f>IFERROR(INDEX(ADJ!$A$1:$BZ$1000,MATCH(PAYROLL!D638,ADJ!A$1:A$500,0),MATCH(PAYROLL!BI$2,ADJ!$2:$2,0)),0)</f>
        <v/>
      </c>
      <c r="BJ638">
        <f>IFERROR(INDEX(ADJ!$A$1:$BZ$1000,MATCH(PAYROLL!D638,ADJ!A$1:A$500,0),MATCH(PAYROLL!BJ$2,ADJ!$2:$2,0)),0)</f>
        <v/>
      </c>
      <c r="BK638">
        <f>SUM(BF638:BJ638)</f>
        <v/>
      </c>
      <c r="BL638">
        <f>IFERROR(INDEX(ADJ!$A$1:$BZ$1000,MATCH(PAYROLL!D638,ADJ!A$1:A$500,0),MATCH(PAYROLL!BL$2,ADJ!$2:$2,0)),0)</f>
        <v/>
      </c>
      <c r="BM638">
        <f>IFERROR(INDEX(ADJ!$A$1:$BZ$1000,MATCH(PAYROLL!D638,ADJ!A$1:A$500,0),MATCH(PAYROLL!BM$2,ADJ!$2:$2,0)),0)</f>
        <v/>
      </c>
      <c r="BN638">
        <f>IFERROR(INDEX(ADJ!$A$1:$BZ$1000,MATCH(PAYROLL!D638,ADJ!A$1:A$500,0),MATCH(PAYROLL!BN$2,ADJ!$2:$2,0)),0)</f>
        <v/>
      </c>
      <c r="BO638">
        <f>IFERROR(INDEX(ADJ!$A$1:$BZ$1000,MATCH(PAYROLL!D638,ADJ!A$1:A$500,0),MATCH(PAYROLL!BO$2,ADJ!$2:$2,0)),0)</f>
        <v/>
      </c>
      <c r="BP638">
        <f>SUM(AM638,AV638,BE638,BK638,BL638:BO638)</f>
        <v/>
      </c>
      <c r="BQ638">
        <f>BO638</f>
        <v/>
      </c>
      <c r="BR638">
        <f>IFERROR(ROUND(IF(LEFT(INDEX(PIS!O$1:O$500,MATCH(D638,PIS!C$1:C$500)),1)="D",T638/8*(BD638*0.3),IF(LEFT(INDEX(PIS!O$1:O$500,MATCH(D638,PIS!C$1:C$500)),1)="H",T638*($BD638*0.3),T638/$AD638/8*($BD638*0.3))),0),0)</f>
        <v/>
      </c>
      <c r="BS638">
        <f>IF(AP638&lt;1,0,MIN(AP638,730000))</f>
        <v/>
      </c>
      <c r="BT638">
        <f>IFERROR(ROUND((BE638-SUM(AW638:BC638)*T638/AD638/8),0)-BR638,0)</f>
        <v/>
      </c>
      <c r="BU638">
        <f>AO638</f>
        <v/>
      </c>
      <c r="BV638">
        <f>SUM(BQ638:BU638)</f>
        <v/>
      </c>
      <c r="BW638">
        <f>BP638-BV638</f>
        <v/>
      </c>
      <c r="BX638">
        <f>IFERROR(IF(RIGHT(INDEX(PIS!O$1:O$500,MATCH(D638,PIS!C$1:C$500)),5)="Gross",MIN(U638+V638,VLOOKUP("R700",TSC!B:C,2,0)*VLOOKUP("R101",TSC!B:C,2,0))*VLOOKUP("R701",TSC!B:C,2,0)%,0),0)</f>
        <v/>
      </c>
      <c r="BY638">
        <f>IFERROR(IF(RIGHT(INDEX(PIS!O$1:O$500,MATCH(D638,PIS!C$1:C$500)),5)="Gross",MIN(U638+V638,VLOOKUP("R700",TSC!B:C,2,0)*VLOOKUP("R101",TSC!B:C,2,0))*VLOOKUP("T704",TSC!B:C,2,0)%,0),0)</f>
        <v/>
      </c>
      <c r="BZ638">
        <f>IFERROR(IF(RIGHT(INDEX(PIS!O$1:O$500,MATCH(D638,PIS!C$1:C$500)),5)="Gross",MIN(U638+V638,VLOOKUP("R700",TSC!B:C,2,0)*VLOOKUP("1",TSC!F:G,2,0))*VLOOKUP("T705",TSC!B:C,2,0)%,0),0)</f>
        <v/>
      </c>
      <c r="CA638">
        <f>IFERROR(INDEX(ADJ!$A$1:$BZ$1000,MATCH(PAYROLL!D638,ADJ!A$1:A$500,0),MATCH(PAYROLL!CA$2,ADJ!$2:$2,0)),0)</f>
        <v/>
      </c>
      <c r="CB638">
        <f>IFERROR(INDEX(ADJ!$A$1:$BZ$1000,MATCH(PAYROLL!D638,ADJ!A$1:A$500,0),MATCH(PAYROLL!CB$2,ADJ!$2:$2,0)),0)</f>
        <v/>
      </c>
      <c r="CC638">
        <f>SUM(BX638:CB638)</f>
        <v/>
      </c>
      <c r="CD638">
        <f>IFERROR(INDEX(PIS!$A$1:$BZ$1000,MATCH(PAYROLL!D638,PIS!C$1:C$500,0),MATCH(PAYROLL!CD$1,PIS!$1:$1,0)),0)</f>
        <v/>
      </c>
      <c r="CE638">
        <f>IFERROR(IF(OR(INDEX(PIS!P$1:P$500,MATCH(D638,PIS!C$1:C$500,0))="LT2",INDEX(PIS!P$1:P$500,MATCH(D638,PIS!C$1:C$500,0))="P10"),0,SUM(CC638,CD638*VLOOKUP("R601",TSC!B:C,2,0),VLOOKUP("R602",TSC!B:C,2,0))),0)</f>
        <v/>
      </c>
      <c r="CF638">
        <f>MAX(BW638-CE638,0)</f>
        <v/>
      </c>
      <c r="CG638">
        <f>IFERROR(IF(OR(RIGHT(INDEX(PIS!P$1:P$500,MATCH(D638,PIS!C$1:C$500)),5)="P10",RIGHT(INDEX(PIS!P$1:P$500,MATCH(D638,PIS!C$1:C$500)),5)="CK"),0,IF(CF638&lt;=5000000,CF638*5%,IF(CF638&lt;=10000000,CF638*10%-250000,IF(CF638&lt;=18000000,CF638*15%-750000,IF(CF638&lt;=32000000,CF638*20%-1650000,IF(CF638&lt;=52000000,CF638*25%-3250000,IF(CF638&lt;=80000000,BH638*30%-5850000,CF638*35%-9850000))))))),0)</f>
        <v/>
      </c>
      <c r="CH638">
        <f>IFERROR(IF(OR(INDEX(PIS!P$1:P$500,MATCH(D638,PIS!C$1:C$500))="LT",INDEX(PIS!P$1:P$500,MATCH(D638,PIS!C$1:C$500))="CK"),0,IF(CF638&lt;2000000,0,CF638*10%)),0)</f>
        <v/>
      </c>
      <c r="CI638">
        <f>IFERROR(INDEX(ADJ!$A$1:$BZ$1000,MATCH(PAYROLL!D638,ADJ!A$1:A$500,0),MATCH(PAYROLL!CI$2,ADJ!$2:$2,0)),0)</f>
        <v/>
      </c>
      <c r="CJ638">
        <f>IFERROR(INDEX(ADJ!$A$1:$BZ$1000,MATCH(PAYROLL!D638,ADJ!A$1:A$500,0),MATCH(PAYROLL!CJ$2,ADJ!$2:$2,0)),0)</f>
        <v/>
      </c>
      <c r="CK638">
        <f>IFERROR(INDEX(ADJ!$A$1:$BZ$1000,MATCH(PAYROLL!D638,ADJ!A$1:A$500,0),MATCH(PAYROLL!CK$2,ADJ!$2:$2,0)),0)</f>
        <v/>
      </c>
      <c r="CL638">
        <f>SUM(CG638:CK638)</f>
        <v/>
      </c>
      <c r="CM638">
        <f>ROUND(SUM(CH638:CK638),0)</f>
        <v/>
      </c>
      <c r="CN638">
        <f>IFERROR(INDEX(CSDA!D$1:D$500,MATCH($CN$2,CSDA!C$1:C$500,0))*INDEX(PIS!V$1:V$500,MATCH(D638,PIS!C$1:C$500))+INDEX(ADJ!$A$1:$BZ$1000,MATCH(PAYROLL!D638,ADJ!A$1:A$500,0),MATCH(PAYROLL!CN$2,ADJ!$2:$2,0)),0)</f>
        <v/>
      </c>
      <c r="CO638">
        <f>IFERROR(INDEX(ADJ!$A$1:$BZ$1000,MATCH(PAYROLL!D638,ADJ!A$1:A$500,0),MATCH(PAYROLL!CO$2,ADJ!$2:$2,0)),0)</f>
        <v/>
      </c>
      <c r="CP638">
        <f>IFERROR(INDEX(ADJ!$A$1:$BZ$1000,MATCH(PAYROLL!D638,ADJ!A$1:A$500,0),MATCH(PAYROLL!CP$2,ADJ!$2:$2,0)),0)</f>
        <v/>
      </c>
      <c r="CQ638">
        <f>BP638-CL638-CI638-CM638-CN638-CO638-CP638-CC638</f>
        <v/>
      </c>
      <c r="CR638">
        <f>IFERROR(IF(RIGHT(INDEX(PIS!O$1:O$500,MATCH(D638,PIS!C$1:C$500,0)),5)="Gross",MIN(U638+V638,VLOOKUP("R700",TSC!B:C,2,0)*VLOOKUP("R101",TSC!B:C,2,0))*(VLOOKUP("T711",TSC!B:C,2,0)+VLOOKUP("T712",TSC!B:C,2,0))%,MIN(T638+V638,VLOOKUP("R700",TSC!B:C,2,0)*VLOOKUP("R101",TSC!B:C,2,0))*(VLOOKUP("T711",TSC!B:C,2,0)+VLOOKUP("T712",TSC!B:C,2,0)+VLOOKUP("R701",TSC!B:C,2,0))%),0)</f>
        <v/>
      </c>
      <c r="CS638">
        <f>IFERROR(IF(RIGHT(INDEX(PIS!O$1:O$500,MATCH(D638,PIS!C$1:C$500,0)),5)="Gross",MIN(U638+V638,VLOOKUP("R700",TSC!B:C,2,0)*VLOOKUP("R101",TSC!B:C,2,0))*(VLOOKUP("T714",TSC!B:C,2,0))%,MIN(T638+V638,VLOOKUP("R700",TSC!B:C,2,0)*VLOOKUP("R101",TSC!B:C,2,0))*(VLOOKUP("T704",TSC!B:C,2,0)+VLOOKUP("T714",TSC!B:C,2,0))%),0)</f>
        <v/>
      </c>
      <c r="CT638">
        <f>IFERROR(IF(RIGHT(INDEX(PIS!O$1:O$500,MATCH(D638,PIS!C$1:C$500,0)),5)="Gross",MIN(U638+V638,VLOOKUP("R700",TSC!B:C,2,0)*VLOOKUP("R101",TSC!B:C,2,0))*VLOOKUP("T705",TSC!B:C,2,0)%,MIN(T638+V638,VLOOKUP("R700",TSC!B:C,2,0)*VLOOKUP("R101",TSC!B:C,2,0))*VLOOKUP("T705",TSC!B:C,2,0)%),0)</f>
        <v/>
      </c>
      <c r="CU638">
        <f>IFERROR(IF(RIGHT(INDEX(PIS!O$1:O$500,MATCH(D638,PIS!C$1:C$500,0)),5)="Gross",MIN(U638+V638,VLOOKUP("R700",TSC!B:C,2,0)*VLOOKUP("R101",TSC!B:C,2,0))*(VLOOKUP("T713",TSC!B:C,2,0))%,MIN(T638+V638,VLOOKUP("R700",TSC!B:C,2,0)*VLOOKUP("R101",TSC!B:C,2,0))*(VLOOKUP("T713",TSC!B:C,2,0))%),0)</f>
        <v/>
      </c>
      <c r="CV638">
        <f>IFERROR(INDEX(ADJ!$A$1:$BZ$1000,MATCH(PAYROLL!D638,ADJ!A$1:A$500,0),MATCH(PAYROLL!CV$2,ADJ!$2:$2,0)),0)</f>
        <v/>
      </c>
      <c r="CW638">
        <f>IFERROR(INDEX(ADJ!$A$1:$BZ$1000,MATCH(PAYROLL!D638,ADJ!A$1:A$500,0),MATCH(PAYROLL!CW$2,ADJ!$2:$2,0)),0)</f>
        <v/>
      </c>
      <c r="CX638">
        <f>SUM(CR638:CW638)</f>
        <v/>
      </c>
      <c r="CY638">
        <f>ROUND(IF(CR638&gt;0,T638+V638*VLOOKUP("R202",TSC!$B$1:$C$500,2,0),0),0)</f>
        <v/>
      </c>
      <c r="CZ638">
        <f>IFERROR(INDEX(CSDA!D$1:D$500,MATCH($CZ$2,CSDA!C$1:C$500,0)),0)</f>
        <v/>
      </c>
      <c r="DA638">
        <f>ROUND(T638*0.7%,0)</f>
        <v/>
      </c>
      <c r="DB638">
        <f>ROUND(T638/12,0)</f>
        <v/>
      </c>
      <c r="DC638">
        <f ref="DC638" t="array">IFERROR(INDEX(CSDA!D$1:D$500,MATCH("Trích giữ"&amp;PAYROLL!DC$2,CSDA!A$1:A$500&amp;CSDA!C$1:C$500,0)),0)</f>
        <v/>
      </c>
      <c r="DD638">
        <f ref="DD638" t="array">IFERROR(INDEX(CSDA!D$1:D$500,MATCH("Trích giữ"&amp;PAYROLL!DD$2,CSDA!A$1:A$500&amp;CSDA!C$1:C$500,0)),0)</f>
        <v/>
      </c>
      <c r="DE638">
        <f ref="DE638" t="array">IFERROR(INDEX(CSDA!D$1:D$500,MATCH("Trích giữ"&amp;PAYROLL!DE$2,CSDA!A$1:A$500&amp;CSDA!C$1:C$500,0)),0)</f>
        <v/>
      </c>
      <c r="DF638">
        <f>IFERROR(INDEX(CSDA!D$1:D$500,MATCH(PAYROLL!DF$2,CSDA!C$1:C$500,0)),0)</f>
        <v/>
      </c>
      <c r="DG638">
        <f ref="DG638" t="array">IFERROR(INDEX(CSDA!D$1:D$500,MATCH("Trích giữ"&amp;PAYROLL!DG$2,CSDA!A$1:A$500&amp;CSDA!C$1:C$500,0)),0)</f>
        <v/>
      </c>
      <c r="DH638">
        <f>ROUND(T638/26,0)</f>
        <v/>
      </c>
      <c r="DI638">
        <f ref="DI638" t="array">IFERROR(INDEX(CSDA!D$1:D$500,MATCH("Trích giữ"&amp;PAYROLL!DI$2,CSDA!A$1:A$500&amp;CSDA!C$1:C$500,0)),0)</f>
        <v/>
      </c>
      <c r="DJ638">
        <f>IF(U638=0,T638*21.5%-BL638,0)</f>
        <v/>
      </c>
      <c r="DK638">
        <f ref="DK638" t="array">IFERROR(INDEX(CSDA!D$1:D$500,MATCH("Trích giữ"&amp;PAYROLL!DK$2,CSDA!A$1:A$500&amp;CSDA!C$1:C$500,0)),0)</f>
        <v/>
      </c>
      <c r="DL638">
        <f>IFERROR(INDEX(CSDA!D$1:D$500,MATCH(PAYROLL!DL$2,CSDA!C$1:C$500,0))/12,0)</f>
        <v/>
      </c>
      <c r="DM638">
        <f>SUM(DB638:DL638)</f>
        <v/>
      </c>
      <c r="DN638">
        <f>IFERROR(INDEX(ADJ!$A$1:$BZ$1000,MATCH(PAYROLL!D638,ADJ!A$1:A$500,0),MATCH(PAYROLL!DN$2,ADJ!$2:$2,0)),0)</f>
        <v/>
      </c>
      <c r="DO638">
        <f>IFERROR(SUM(BP638,DM638:DN638,CX638:DA638)-DT638,0)</f>
        <v/>
      </c>
      <c r="DP638">
        <f ref="DP638" t="array">SUM(BW638*IFERROR(INDEX(CSDA!D$1:D$500,MATCH(BW$2,CSDA!C$1:C$500,0)),0)%,CX638*IFERROR(INDEX(CSDA!D$1:D$500,MATCH(CX$2,CSDA!C$1:C$500,0)),0)%,DA638*IFERROR(INDEX(CSDA!D$1:D$500,MATCH(DA$2,CSDA!C$1:C$500,0)),0)%,DB638*IFERROR(INDEX(CSDA!D$1:D$500,MATCH(DB$2,CSDA!C$1:C$500,0)),0)%,DF638*IFERROR(INDEX(CSDA!D$1:D$500,MATCH("Phí dịch vụ"&amp;PAYROLL!DF$2,CSDA!A$1:A$500&amp;CSDA!C$1:C$500,0)),0)%,DC638*IFERROR(INDEX(CSDA!D$1:D$500,MATCH("Phí dịch vụ"&amp;PAYROLL!DC$2,CSDA!A$1:A$500&amp;CSDA!C$1:C$500,0)),0)%,DH638*IFERROR(INDEX(CSDA!D$1:D$500,MATCH("Phí dịch vụ"&amp;PAYROLL!DH$2,CSDA!A$1:A$500&amp;CSDA!C$1:C$500,0)),0)%,DJ638*IFERROR(INDEX(CSDA!D$1:D$500,MATCH("Phí dịch vụ"&amp;PAYROLL!DJ$2,CSDA!A$1:A$500&amp;CSDA!C$1:C$500,0)),0)%,BN638*IFERROR(INDEX(CSDA!D$1:D$500,MATCH(BN$2,CSDA!C$1:C$500,0)),0)%)-BN638*7%</f>
        <v/>
      </c>
      <c r="DQ638">
        <f>IFERROR(INDEX(ADJ!$A$1:$BZ$1000,MATCH(PAYROLL!D638,ADJ!A$1:A$500,0),MATCH(PAYROLL!DQ$2,ADJ!$2:$2,0)),0)</f>
        <v/>
      </c>
      <c r="DR638">
        <f>IFERROR(INDEX(ADJ!$A$1:$BZ$1000,MATCH(PAYROLL!D638,ADJ!A$1:A$500,0),MATCH(PAYROLL!DR$2,ADJ!$2:$2,0)),0)</f>
        <v/>
      </c>
      <c r="DS638">
        <f>SUM(DP638:DR638)</f>
        <v/>
      </c>
      <c r="DT638">
        <f>EK638</f>
        <v/>
      </c>
      <c r="DU638">
        <f>SUM(DO638:DR638)</f>
        <v/>
      </c>
      <c r="DV638">
        <f>ROUND(DU638*0.1,0)</f>
        <v/>
      </c>
      <c r="DW638">
        <f>DU638+DV638</f>
        <v/>
      </c>
      <c r="DZ638">
        <f>IFERROR(INDEX(ADJ!$A$1:$BZ$1000,MATCH(PAYROLL!$D638,ADJ!A$1:A$500,0),MATCH(PAYROLL!DZ$2,ADJ!$2:$2,0)),0)</f>
        <v/>
      </c>
      <c r="EA638">
        <f>IFERROR(INDEX(ADJ!$A$1:$BZ$1000,MATCH(PAYROLL!$D638,ADJ!A$1:A$500,0),MATCH(PAYROLL!EA$2,ADJ!$2:$2,0)),0)</f>
        <v/>
      </c>
      <c r="EB638">
        <f>IFERROR(INDEX(ADJ!$A$1:$BZ$1000,MATCH(PAYROLL!$D638,ADJ!A$1:A$500,0),MATCH(PAYROLL!EB$2,ADJ!$2:$2,0)),0)</f>
        <v/>
      </c>
      <c r="EC638">
        <f>IFERROR(INDEX(ADJ!$A$1:$BZ$1000,MATCH(PAYROLL!$D638,ADJ!A$1:A$500,0),MATCH(PAYROLL!EC$2,ADJ!$2:$2,0)),0)</f>
        <v/>
      </c>
      <c r="ED638">
        <f>IFERROR(INDEX(ADJ!$A$1:$BZ$1000,MATCH(PAYROLL!$D638,ADJ!A$1:A$500,0),MATCH(PAYROLL!ED$2,ADJ!$2:$2,0)),0)</f>
        <v/>
      </c>
      <c r="EE638">
        <f>IFERROR(INDEX(ADJ!$A$1:$BZ$1000,MATCH(PAYROLL!$D638,ADJ!A$1:A$500,0),MATCH(PAYROLL!EE$2,ADJ!$2:$2,0)),0)</f>
        <v/>
      </c>
      <c r="EF638">
        <f>IFERROR(INDEX(ADJ!$A$1:$BZ$1000,MATCH(PAYROLL!$D638,ADJ!A$1:A$500,0),MATCH(PAYROLL!EF$2,ADJ!$2:$2,0)),0)</f>
        <v/>
      </c>
      <c r="EG638">
        <f>IFERROR(INDEX(ADJ!$A$1:$BZ$1000,MATCH(PAYROLL!$D638,ADJ!A$1:A$500,0),MATCH(PAYROLL!EG$2,ADJ!$2:$2,0)),0)</f>
        <v/>
      </c>
      <c r="EH638">
        <f>IFERROR(INDEX(ADJ!$A$1:$BZ$1000,MATCH(PAYROLL!$D638,ADJ!A$1:A$500,0),MATCH(PAYROLL!EH$2,ADJ!$2:$2,0)),0)</f>
        <v/>
      </c>
      <c r="EI638">
        <f>IFERROR(INDEX(ADJ!$A$1:$BZ$1000,MATCH(PAYROLL!D638,ADJ!A$1:A$500,0),MATCH(PAYROLL!EI$2,ADJ!$2:$2,0)),0)</f>
        <v/>
      </c>
      <c r="EJ638">
        <f>IFERROR(INDEX(ADJ!$A$1:$BZ$1000,MATCH(PAYROLL!$D638,ADJ!A$1:A$500,0),MATCH(PAYROLL!EJ$2,ADJ!$2:$2,0)),0)</f>
        <v/>
      </c>
      <c r="EK638">
        <f>SUM(DZ638:EJ638)</f>
        <v/>
      </c>
    </row>
    <row r="639">
      <c r="A639" t="n">
        <v>637</v>
      </c>
      <c r="B639" t="inlineStr">
        <is>
          <t>Vi Văn Chín</t>
        </is>
      </c>
      <c r="D639" t="inlineStr">
        <is>
          <t>157023-01</t>
        </is>
      </c>
      <c r="S639">
        <f>IFERROR(INDEX(PIS!$A$1:$BZ$1000,MATCH($D639,PIS!C$1:C$500,0),MATCH("Lương CB tháng trước",PIS!$1:$1,0)),0)</f>
        <v/>
      </c>
      <c r="T639">
        <f>IFERROR(INDEX(PIS!$A$1:$BZ$1000,MATCH($D639,PIS!C$1:C$500,0),MATCH("Lương CB hiện tại",PIS!$1:$1,0)),0)</f>
        <v/>
      </c>
      <c r="U639">
        <f>IFERROR(INDEX(PIS!$A$1:$BZ$1000,MATCH($D639,PIS!C$1:C$500,0),MATCH("Lương đóng BHBB",PIS!$1:$1,0)),0)</f>
        <v/>
      </c>
      <c r="V639">
        <f>IFERROR(INDEX(PIS!$A$1:$BZ$1000,MATCH($D639,PIS!C$1:C$500,0),MATCH(V$2,PIS!$2:$2,0)),0)</f>
        <v/>
      </c>
      <c r="W639">
        <f>IFERROR(INDEX(PIS!$A$1:$BZ$1000,MATCH($D639,PIS!C$1:C$500,0),MATCH(W$2,PIS!$2:$2,0)),0)</f>
        <v/>
      </c>
      <c r="X639">
        <f>IFERROR(INDEX(PIS!$A$1:$BZ$1000,MATCH($D639,PIS!C$1:C$500,0),MATCH(X$2,PIS!$2:$2,0)),0)</f>
        <v/>
      </c>
      <c r="Y639">
        <f>IFERROR(INDEX(PIS!$A$1:$BZ$1000,MATCH($D639,PIS!C$1:C$500,0),MATCH(Y$2,PIS!$2:$2,0)),0)</f>
        <v/>
      </c>
      <c r="Z639">
        <f>IFERROR(INDEX(PIS!$A$1:$BZ$1000,MATCH($D639,PIS!C$1:C$500,0),MATCH(Z$2,PIS!$2:$2,0)),0)</f>
        <v/>
      </c>
      <c r="AA639">
        <f>IFERROR(INDEX(PIS!$A$1:$BZ$1000,MATCH($D639,PIS!C$1:C$500,0),MATCH(AA$2,PIS!$2:$2,0)),0)</f>
        <v/>
      </c>
      <c r="AB639">
        <f>IFERROR(INDEX(PIS!$A$1:$BZ$1000,MATCH($D639,PIS!C$1:C$500,0),MATCH(AB$2,PIS!$2:$2,0)),0)</f>
        <v/>
      </c>
      <c r="AC639">
        <f>SUM(V639:AB639)</f>
        <v/>
      </c>
      <c r="AD639">
        <f>IFERROR(INDEX(TIMESHEET!$A$1:$AI$5000,MATCH($D639,TIMESHEET!A$1:A$500,0),MATCH("T100",TIMESHEET!$2:$2,0))-2,0)</f>
        <v/>
      </c>
      <c r="AE639">
        <f>IFERROR(INDEX(TIMESHEET!$A$1:$AI$5000,MATCH($D639,TIMESHEET!A$1:A$500,0),MATCH("T202",TIMESHEET!$2:$2,0)),0)</f>
        <v/>
      </c>
      <c r="AF639">
        <f>IFERROR(INDEX(TIMESHEET!$A$1:$AI$5000,MATCH($D639,TIMESHEET!A$1:A$500,0),MATCH("T302",TIMESHEET!$2:$2,0)),0)</f>
        <v/>
      </c>
      <c r="AG639">
        <f>IFERROR(INDEX(TIMESHEET!$A$1:$AI$5000,MATCH($D639,TIMESHEET!A$1:A$500,0),MATCH("T406",TIMESHEET!$2:$2,0)),0)</f>
        <v/>
      </c>
      <c r="AH639">
        <f>AE639+AG639</f>
        <v/>
      </c>
      <c r="AI639">
        <f>IFERROR(INDEX(TIMESHEET!$A$1:$AI$5000,MATCH($D639,TIMESHEET!A$1:A$500,0),MATCH("T701",TIMESHEET!$2:$2,0)),0)</f>
        <v/>
      </c>
      <c r="AJ639">
        <f>IFERROR(INDEX(TIMESHEET!$A$1:$AI$5000,MATCH($D639,TIMESHEET!B$1:B$500,0),MATCH("T320",TIMESHEET!$2:$2,0)),0)</f>
        <v/>
      </c>
      <c r="AK639">
        <f>IFERROR(IF(LEFT(INDEX(PIS!O$1:O$500,MATCH(D639,PIS!C$1:C$500)),1)="M",T639/AD639*SUM(AE639:AG639),T639*AD639),0)</f>
        <v/>
      </c>
      <c r="AL639">
        <f>IFERROR(INDEX(ADJ!$A$1:$BZ$1000,MATCH(PAYROLL!D639,ADJ!A$1:A$500,0),MATCH(PAYROLL!AL$2,ADJ!$2:$2,0)),0)</f>
        <v/>
      </c>
      <c r="AM639">
        <f>SUM(AK639:AL639)</f>
        <v/>
      </c>
      <c r="AN639">
        <f>IFERROR(ROUND(V639/$AD639*$AH639,0),0)</f>
        <v/>
      </c>
      <c r="AO639">
        <f>IFERROR(ROUND(W639/$AD639*$AH639,0),0)</f>
        <v/>
      </c>
      <c r="AP639">
        <f>IFERROR(ROUND(X639/$AD639*$AE639,0),0)</f>
        <v/>
      </c>
      <c r="AQ639">
        <f>IFERROR(ROUND(Y639/$AD639*$AH639,0),0)</f>
        <v/>
      </c>
      <c r="AR639">
        <f>IFERROR(ROUND(Z639/$AD639*$AH639,0),0)</f>
        <v/>
      </c>
      <c r="AS639">
        <f>IFERROR(ROUND(AA639/$AD639*$AH639,0),0)</f>
        <v/>
      </c>
      <c r="AT639">
        <f>IFERROR(IF((AE639+AF639+AG639)&gt;13,AB639,ROUND(AB639/AD639*AH639,0)),0)</f>
        <v/>
      </c>
      <c r="AU639">
        <f>IFERROR(INDEX(ADJ!$A$1:$BZ$1000,MATCH(PAYROLL!D639,ADJ!A$1:A$500,0),MATCH(PAYROLL!AU$2,ADJ!$2:$2,0)),0)</f>
        <v/>
      </c>
      <c r="AV639">
        <f>ROUND(SUM(AN639:AU639),0)</f>
        <v/>
      </c>
      <c r="AW639">
        <f>IFERROR(INDEX(TIMESHEET!$A$1:$AI$5000,MATCH(PAYROLL!D639,TIMESHEET!A$1:A$500,0),MATCH("T620",TIMESHEET!$2:$2,0)),0)</f>
        <v/>
      </c>
      <c r="AX639">
        <f>IFERROR(INDEX(TIMESHEET!$A$1:$AI$5000,MATCH(PAYROLL!D639,TIMESHEET!A$1:A$500,0),MATCH("T601",TIMESHEET!$2:$2,0)),0)</f>
        <v/>
      </c>
      <c r="AY639">
        <f>IFERROR(INDEX(TIMESHEET!$A$1:$AI$5000,MATCH(PAYROLL!D639,TIMESHEET!A$1:A$500,0),MATCH("T602",TIMESHEET!$2:$2,0)),0)</f>
        <v/>
      </c>
      <c r="AZ639">
        <f>IFERROR(INDEX(TIMESHEET!$A$1:$AI$5000,MATCH(PAYROLL!D639,TIMESHEET!A$1:A$500,0),MATCH("T603",TIMESHEET!$2:$2,0)),0)</f>
        <v/>
      </c>
      <c r="BA639">
        <f>IFERROR(INDEX(TIMESHEET!$A$1:$AI$5000,MATCH(PAYROLL!D639,TIMESHEET!A$1:A$500,0),MATCH("T611",TIMESHEET!$2:$2,0)),0)</f>
        <v/>
      </c>
      <c r="BB639">
        <f>IFERROR(INDEX(TIMESHEET!$A$1:$AI$5000,MATCH(PAYROLL!D639,TIMESHEET!A$1:A$500,0),MATCH("T612",TIMESHEET!$2:$2,0)),0)</f>
        <v/>
      </c>
      <c r="BC639">
        <f>IFERROR(INDEX(TIMESHEET!$A$1:$AI$5000,MATCH(PAYROLL!D639,TIMESHEET!A$1:A$500,0),MATCH("T613",TIMESHEET!$2:$2,0)),0)</f>
        <v/>
      </c>
      <c r="BD639">
        <f>IFERROR(INDEX(TIMESHEET!$A$1:$AI$5000,MATCH(PAYROLL!D639,TIMESHEET!A$1:A$500,0),MATCH("T500",TIMESHEET!$2:$2,0)),0)</f>
        <v/>
      </c>
      <c r="BE639">
        <f>IFERROR(IF(LEFT(INDEX(PIS!O$1:O$500,MATCH(D639,PIS!C$1:C$500)),1)="M",T639/AD639/8*(AW639+AX639*1.5+AY639*2+AZ639*3+BA639*2.1+BB639*2.7+BC639*3.9+BD639*0.3),T639/8*(AW639+AX639*1.5+AY639*2+AZ639*3+BA639*2.1+BB639*2.7+BC639*3.9+BD639*0.3)),0)</f>
        <v/>
      </c>
      <c r="BF639">
        <f>IFERROR(INDEX(ADJ!$A$1:$BZ$1000,MATCH(PAYROLL!$D639,ADJ!A$1:A$500,0),MATCH(PAYROLL!BF$2,ADJ!$2:$2,0)),0)</f>
        <v/>
      </c>
      <c r="BG639">
        <f>IFERROR(INDEX(ADJ!$A$1:$BZ$1000,MATCH(PAYROLL!D639,ADJ!A$1:A$500,0),MATCH(PAYROLL!BG$2,ADJ!$2:$2,0)),0)</f>
        <v/>
      </c>
      <c r="BH639">
        <f>IFERROR(INDEX(ADJ!$A$1:$BZ$1000,MATCH(PAYROLL!D639,ADJ!A$1:A$500,0),MATCH(PAYROLL!BH$2,ADJ!$2:$2,0)),0)</f>
        <v/>
      </c>
      <c r="BI639">
        <f>IFERROR(INDEX(ADJ!$A$1:$BZ$1000,MATCH(PAYROLL!D639,ADJ!A$1:A$500,0),MATCH(PAYROLL!BI$2,ADJ!$2:$2,0)),0)</f>
        <v/>
      </c>
      <c r="BJ639">
        <f>IFERROR(INDEX(ADJ!$A$1:$BZ$1000,MATCH(PAYROLL!D639,ADJ!A$1:A$500,0),MATCH(PAYROLL!BJ$2,ADJ!$2:$2,0)),0)</f>
        <v/>
      </c>
      <c r="BK639">
        <f>SUM(BF639:BJ639)</f>
        <v/>
      </c>
      <c r="BL639">
        <f>IFERROR(INDEX(ADJ!$A$1:$BZ$1000,MATCH(PAYROLL!D639,ADJ!A$1:A$500,0),MATCH(PAYROLL!BL$2,ADJ!$2:$2,0)),0)</f>
        <v/>
      </c>
      <c r="BM639">
        <f>IFERROR(INDEX(ADJ!$A$1:$BZ$1000,MATCH(PAYROLL!D639,ADJ!A$1:A$500,0),MATCH(PAYROLL!BM$2,ADJ!$2:$2,0)),0)</f>
        <v/>
      </c>
      <c r="BN639">
        <f>IFERROR(INDEX(ADJ!$A$1:$BZ$1000,MATCH(PAYROLL!D639,ADJ!A$1:A$500,0),MATCH(PAYROLL!BN$2,ADJ!$2:$2,0)),0)</f>
        <v/>
      </c>
      <c r="BO639">
        <f>IFERROR(INDEX(ADJ!$A$1:$BZ$1000,MATCH(PAYROLL!D639,ADJ!A$1:A$500,0),MATCH(PAYROLL!BO$2,ADJ!$2:$2,0)),0)</f>
        <v/>
      </c>
      <c r="BP639">
        <f>SUM(AM639,AV639,BE639,BK639,BL639:BO639)</f>
        <v/>
      </c>
      <c r="BQ639">
        <f>BO639</f>
        <v/>
      </c>
      <c r="BR639">
        <f>IFERROR(ROUND(IF(LEFT(INDEX(PIS!O$1:O$500,MATCH(D639,PIS!C$1:C$500)),1)="D",T639/8*(BD639*0.3),IF(LEFT(INDEX(PIS!O$1:O$500,MATCH(D639,PIS!C$1:C$500)),1)="H",T639*($BD639*0.3),T639/$AD639/8*($BD639*0.3))),0),0)</f>
        <v/>
      </c>
      <c r="BS639">
        <f>IF(AP639&lt;1,0,MIN(AP639,730000))</f>
        <v/>
      </c>
      <c r="BT639">
        <f>IFERROR(ROUND((BE639-SUM(AW639:BC639)*T639/AD639/8),0)-BR639,0)</f>
        <v/>
      </c>
      <c r="BU639">
        <f>AO639</f>
        <v/>
      </c>
      <c r="BV639">
        <f>SUM(BQ639:BU639)</f>
        <v/>
      </c>
      <c r="BW639">
        <f>BP639-BV639</f>
        <v/>
      </c>
      <c r="BX639">
        <f>IFERROR(IF(RIGHT(INDEX(PIS!O$1:O$500,MATCH(D639,PIS!C$1:C$500)),5)="Gross",MIN(U639+V639,VLOOKUP("R700",TSC!B:C,2,0)*VLOOKUP("R101",TSC!B:C,2,0))*VLOOKUP("R701",TSC!B:C,2,0)%,0),0)</f>
        <v/>
      </c>
      <c r="BY639">
        <f>IFERROR(IF(RIGHT(INDEX(PIS!O$1:O$500,MATCH(D639,PIS!C$1:C$500)),5)="Gross",MIN(U639+V639,VLOOKUP("R700",TSC!B:C,2,0)*VLOOKUP("R101",TSC!B:C,2,0))*VLOOKUP("T704",TSC!B:C,2,0)%,0),0)</f>
        <v/>
      </c>
      <c r="BZ639">
        <f>IFERROR(IF(RIGHT(INDEX(PIS!O$1:O$500,MATCH(D639,PIS!C$1:C$500)),5)="Gross",MIN(U639+V639,VLOOKUP("R700",TSC!B:C,2,0)*VLOOKUP("1",TSC!F:G,2,0))*VLOOKUP("T705",TSC!B:C,2,0)%,0),0)</f>
        <v/>
      </c>
      <c r="CA639">
        <f>IFERROR(INDEX(ADJ!$A$1:$BZ$1000,MATCH(PAYROLL!D639,ADJ!A$1:A$500,0),MATCH(PAYROLL!CA$2,ADJ!$2:$2,0)),0)</f>
        <v/>
      </c>
      <c r="CB639">
        <f>IFERROR(INDEX(ADJ!$A$1:$BZ$1000,MATCH(PAYROLL!D639,ADJ!A$1:A$500,0),MATCH(PAYROLL!CB$2,ADJ!$2:$2,0)),0)</f>
        <v/>
      </c>
      <c r="CC639">
        <f>SUM(BX639:CB639)</f>
        <v/>
      </c>
      <c r="CD639">
        <f>IFERROR(INDEX(PIS!$A$1:$BZ$1000,MATCH(PAYROLL!D639,PIS!C$1:C$500,0),MATCH(PAYROLL!CD$1,PIS!$1:$1,0)),0)</f>
        <v/>
      </c>
      <c r="CE639">
        <f>IFERROR(IF(OR(INDEX(PIS!P$1:P$500,MATCH(D639,PIS!C$1:C$500,0))="LT2",INDEX(PIS!P$1:P$500,MATCH(D639,PIS!C$1:C$500,0))="P10"),0,SUM(CC639,CD639*VLOOKUP("R601",TSC!B:C,2,0),VLOOKUP("R602",TSC!B:C,2,0))),0)</f>
        <v/>
      </c>
      <c r="CF639">
        <f>MAX(BW639-CE639,0)</f>
        <v/>
      </c>
      <c r="CG639">
        <f>IFERROR(IF(OR(RIGHT(INDEX(PIS!P$1:P$500,MATCH(D639,PIS!C$1:C$500)),5)="P10",RIGHT(INDEX(PIS!P$1:P$500,MATCH(D639,PIS!C$1:C$500)),5)="CK"),0,IF(CF639&lt;=5000000,CF639*5%,IF(CF639&lt;=10000000,CF639*10%-250000,IF(CF639&lt;=18000000,CF639*15%-750000,IF(CF639&lt;=32000000,CF639*20%-1650000,IF(CF639&lt;=52000000,CF639*25%-3250000,IF(CF639&lt;=80000000,BH639*30%-5850000,CF639*35%-9850000))))))),0)</f>
        <v/>
      </c>
      <c r="CH639">
        <f>IFERROR(IF(OR(INDEX(PIS!P$1:P$500,MATCH(D639,PIS!C$1:C$500))="LT",INDEX(PIS!P$1:P$500,MATCH(D639,PIS!C$1:C$500))="CK"),0,IF(CF639&lt;2000000,0,CF639*10%)),0)</f>
        <v/>
      </c>
      <c r="CI639">
        <f>IFERROR(INDEX(ADJ!$A$1:$BZ$1000,MATCH(PAYROLL!D639,ADJ!A$1:A$500,0),MATCH(PAYROLL!CI$2,ADJ!$2:$2,0)),0)</f>
        <v/>
      </c>
      <c r="CJ639">
        <f>IFERROR(INDEX(ADJ!$A$1:$BZ$1000,MATCH(PAYROLL!D639,ADJ!A$1:A$500,0),MATCH(PAYROLL!CJ$2,ADJ!$2:$2,0)),0)</f>
        <v/>
      </c>
      <c r="CK639">
        <f>IFERROR(INDEX(ADJ!$A$1:$BZ$1000,MATCH(PAYROLL!D639,ADJ!A$1:A$500,0),MATCH(PAYROLL!CK$2,ADJ!$2:$2,0)),0)</f>
        <v/>
      </c>
      <c r="CL639">
        <f>SUM(CG639:CK639)</f>
        <v/>
      </c>
      <c r="CM639">
        <f>ROUND(SUM(CH639:CK639),0)</f>
        <v/>
      </c>
      <c r="CN639">
        <f>IFERROR(INDEX(CSDA!D$1:D$500,MATCH($CN$2,CSDA!C$1:C$500,0))*INDEX(PIS!V$1:V$500,MATCH(D639,PIS!C$1:C$500))+INDEX(ADJ!$A$1:$BZ$1000,MATCH(PAYROLL!D639,ADJ!A$1:A$500,0),MATCH(PAYROLL!CN$2,ADJ!$2:$2,0)),0)</f>
        <v/>
      </c>
      <c r="CO639">
        <f>IFERROR(INDEX(ADJ!$A$1:$BZ$1000,MATCH(PAYROLL!D639,ADJ!A$1:A$500,0),MATCH(PAYROLL!CO$2,ADJ!$2:$2,0)),0)</f>
        <v/>
      </c>
      <c r="CP639">
        <f>IFERROR(INDEX(ADJ!$A$1:$BZ$1000,MATCH(PAYROLL!D639,ADJ!A$1:A$500,0),MATCH(PAYROLL!CP$2,ADJ!$2:$2,0)),0)</f>
        <v/>
      </c>
      <c r="CQ639">
        <f>BP639-CL639-CI639-CM639-CN639-CO639-CP639-CC639</f>
        <v/>
      </c>
      <c r="CR639">
        <f>IFERROR(IF(RIGHT(INDEX(PIS!O$1:O$500,MATCH(D639,PIS!C$1:C$500,0)),5)="Gross",MIN(U639+V639,VLOOKUP("R700",TSC!B:C,2,0)*VLOOKUP("R101",TSC!B:C,2,0))*(VLOOKUP("T711",TSC!B:C,2,0)+VLOOKUP("T712",TSC!B:C,2,0))%,MIN(T639+V639,VLOOKUP("R700",TSC!B:C,2,0)*VLOOKUP("R101",TSC!B:C,2,0))*(VLOOKUP("T711",TSC!B:C,2,0)+VLOOKUP("T712",TSC!B:C,2,0)+VLOOKUP("R701",TSC!B:C,2,0))%),0)</f>
        <v/>
      </c>
      <c r="CS639">
        <f>IFERROR(IF(RIGHT(INDEX(PIS!O$1:O$500,MATCH(D639,PIS!C$1:C$500,0)),5)="Gross",MIN(U639+V639,VLOOKUP("R700",TSC!B:C,2,0)*VLOOKUP("R101",TSC!B:C,2,0))*(VLOOKUP("T714",TSC!B:C,2,0))%,MIN(T639+V639,VLOOKUP("R700",TSC!B:C,2,0)*VLOOKUP("R101",TSC!B:C,2,0))*(VLOOKUP("T704",TSC!B:C,2,0)+VLOOKUP("T714",TSC!B:C,2,0))%),0)</f>
        <v/>
      </c>
      <c r="CT639">
        <f>IFERROR(IF(RIGHT(INDEX(PIS!O$1:O$500,MATCH(D639,PIS!C$1:C$500,0)),5)="Gross",MIN(U639+V639,VLOOKUP("R700",TSC!B:C,2,0)*VLOOKUP("R101",TSC!B:C,2,0))*VLOOKUP("T705",TSC!B:C,2,0)%,MIN(T639+V639,VLOOKUP("R700",TSC!B:C,2,0)*VLOOKUP("R101",TSC!B:C,2,0))*VLOOKUP("T705",TSC!B:C,2,0)%),0)</f>
        <v/>
      </c>
      <c r="CU639">
        <f>IFERROR(IF(RIGHT(INDEX(PIS!O$1:O$500,MATCH(D639,PIS!C$1:C$500,0)),5)="Gross",MIN(U639+V639,VLOOKUP("R700",TSC!B:C,2,0)*VLOOKUP("R101",TSC!B:C,2,0))*(VLOOKUP("T713",TSC!B:C,2,0))%,MIN(T639+V639,VLOOKUP("R700",TSC!B:C,2,0)*VLOOKUP("R101",TSC!B:C,2,0))*(VLOOKUP("T713",TSC!B:C,2,0))%),0)</f>
        <v/>
      </c>
      <c r="CV639">
        <f>IFERROR(INDEX(ADJ!$A$1:$BZ$1000,MATCH(PAYROLL!D639,ADJ!A$1:A$500,0),MATCH(PAYROLL!CV$2,ADJ!$2:$2,0)),0)</f>
        <v/>
      </c>
      <c r="CW639">
        <f>IFERROR(INDEX(ADJ!$A$1:$BZ$1000,MATCH(PAYROLL!D639,ADJ!A$1:A$500,0),MATCH(PAYROLL!CW$2,ADJ!$2:$2,0)),0)</f>
        <v/>
      </c>
      <c r="CX639">
        <f>SUM(CR639:CW639)</f>
        <v/>
      </c>
      <c r="CY639">
        <f>ROUND(IF(CR639&gt;0,T639+V639*VLOOKUP("R202",TSC!$B$1:$C$500,2,0),0),0)</f>
        <v/>
      </c>
      <c r="CZ639">
        <f>IFERROR(INDEX(CSDA!D$1:D$500,MATCH($CZ$2,CSDA!C$1:C$500,0)),0)</f>
        <v/>
      </c>
      <c r="DA639">
        <f>ROUND(T639*0.7%,0)</f>
        <v/>
      </c>
      <c r="DB639">
        <f>ROUND(T639/12,0)</f>
        <v/>
      </c>
      <c r="DC639">
        <f ref="DC639" t="array">IFERROR(INDEX(CSDA!D$1:D$500,MATCH("Trích giữ"&amp;PAYROLL!DC$2,CSDA!A$1:A$500&amp;CSDA!C$1:C$500,0)),0)</f>
        <v/>
      </c>
      <c r="DD639">
        <f ref="DD639" t="array">IFERROR(INDEX(CSDA!D$1:D$500,MATCH("Trích giữ"&amp;PAYROLL!DD$2,CSDA!A$1:A$500&amp;CSDA!C$1:C$500,0)),0)</f>
        <v/>
      </c>
      <c r="DE639">
        <f ref="DE639" t="array">IFERROR(INDEX(CSDA!D$1:D$500,MATCH("Trích giữ"&amp;PAYROLL!DE$2,CSDA!A$1:A$500&amp;CSDA!C$1:C$500,0)),0)</f>
        <v/>
      </c>
      <c r="DF639">
        <f>IFERROR(INDEX(CSDA!D$1:D$500,MATCH(PAYROLL!DF$2,CSDA!C$1:C$500,0)),0)</f>
        <v/>
      </c>
      <c r="DG639">
        <f ref="DG639" t="array">IFERROR(INDEX(CSDA!D$1:D$500,MATCH("Trích giữ"&amp;PAYROLL!DG$2,CSDA!A$1:A$500&amp;CSDA!C$1:C$500,0)),0)</f>
        <v/>
      </c>
      <c r="DH639">
        <f>ROUND(T639/26,0)</f>
        <v/>
      </c>
      <c r="DI639">
        <f ref="DI639" t="array">IFERROR(INDEX(CSDA!D$1:D$500,MATCH("Trích giữ"&amp;PAYROLL!DI$2,CSDA!A$1:A$500&amp;CSDA!C$1:C$500,0)),0)</f>
        <v/>
      </c>
      <c r="DJ639">
        <f>IF(U639=0,T639*21.5%-BL639,0)</f>
        <v/>
      </c>
      <c r="DK639">
        <f ref="DK639" t="array">IFERROR(INDEX(CSDA!D$1:D$500,MATCH("Trích giữ"&amp;PAYROLL!DK$2,CSDA!A$1:A$500&amp;CSDA!C$1:C$500,0)),0)</f>
        <v/>
      </c>
      <c r="DL639">
        <f>IFERROR(INDEX(CSDA!D$1:D$500,MATCH(PAYROLL!DL$2,CSDA!C$1:C$500,0))/12,0)</f>
        <v/>
      </c>
      <c r="DM639">
        <f>SUM(DB639:DL639)</f>
        <v/>
      </c>
      <c r="DN639">
        <f>IFERROR(INDEX(ADJ!$A$1:$BZ$1000,MATCH(PAYROLL!D639,ADJ!A$1:A$500,0),MATCH(PAYROLL!DN$2,ADJ!$2:$2,0)),0)</f>
        <v/>
      </c>
      <c r="DO639">
        <f>IFERROR(SUM(BP639,DM639:DN639,CX639:DA639)-DT639,0)</f>
        <v/>
      </c>
      <c r="DP639">
        <f ref="DP639" t="array">SUM(BW639*IFERROR(INDEX(CSDA!D$1:D$500,MATCH(BW$2,CSDA!C$1:C$500,0)),0)%,CX639*IFERROR(INDEX(CSDA!D$1:D$500,MATCH(CX$2,CSDA!C$1:C$500,0)),0)%,DA639*IFERROR(INDEX(CSDA!D$1:D$500,MATCH(DA$2,CSDA!C$1:C$500,0)),0)%,DB639*IFERROR(INDEX(CSDA!D$1:D$500,MATCH(DB$2,CSDA!C$1:C$500,0)),0)%,DF639*IFERROR(INDEX(CSDA!D$1:D$500,MATCH("Phí dịch vụ"&amp;PAYROLL!DF$2,CSDA!A$1:A$500&amp;CSDA!C$1:C$500,0)),0)%,DC639*IFERROR(INDEX(CSDA!D$1:D$500,MATCH("Phí dịch vụ"&amp;PAYROLL!DC$2,CSDA!A$1:A$500&amp;CSDA!C$1:C$500,0)),0)%,DH639*IFERROR(INDEX(CSDA!D$1:D$500,MATCH("Phí dịch vụ"&amp;PAYROLL!DH$2,CSDA!A$1:A$500&amp;CSDA!C$1:C$500,0)),0)%,DJ639*IFERROR(INDEX(CSDA!D$1:D$500,MATCH("Phí dịch vụ"&amp;PAYROLL!DJ$2,CSDA!A$1:A$500&amp;CSDA!C$1:C$500,0)),0)%,BN639*IFERROR(INDEX(CSDA!D$1:D$500,MATCH(BN$2,CSDA!C$1:C$500,0)),0)%)-BN639*7%</f>
        <v/>
      </c>
      <c r="DQ639">
        <f>IFERROR(INDEX(ADJ!$A$1:$BZ$1000,MATCH(PAYROLL!D639,ADJ!A$1:A$500,0),MATCH(PAYROLL!DQ$2,ADJ!$2:$2,0)),0)</f>
        <v/>
      </c>
      <c r="DR639">
        <f>IFERROR(INDEX(ADJ!$A$1:$BZ$1000,MATCH(PAYROLL!D639,ADJ!A$1:A$500,0),MATCH(PAYROLL!DR$2,ADJ!$2:$2,0)),0)</f>
        <v/>
      </c>
      <c r="DS639">
        <f>SUM(DP639:DR639)</f>
        <v/>
      </c>
      <c r="DT639">
        <f>EK639</f>
        <v/>
      </c>
      <c r="DU639">
        <f>SUM(DO639:DR639)</f>
        <v/>
      </c>
      <c r="DV639">
        <f>ROUND(DU639*0.1,0)</f>
        <v/>
      </c>
      <c r="DW639">
        <f>DU639+DV639</f>
        <v/>
      </c>
      <c r="DZ639">
        <f>IFERROR(INDEX(ADJ!$A$1:$BZ$1000,MATCH(PAYROLL!$D639,ADJ!A$1:A$500,0),MATCH(PAYROLL!DZ$2,ADJ!$2:$2,0)),0)</f>
        <v/>
      </c>
      <c r="EA639">
        <f>IFERROR(INDEX(ADJ!$A$1:$BZ$1000,MATCH(PAYROLL!$D639,ADJ!A$1:A$500,0),MATCH(PAYROLL!EA$2,ADJ!$2:$2,0)),0)</f>
        <v/>
      </c>
      <c r="EB639">
        <f>IFERROR(INDEX(ADJ!$A$1:$BZ$1000,MATCH(PAYROLL!$D639,ADJ!A$1:A$500,0),MATCH(PAYROLL!EB$2,ADJ!$2:$2,0)),0)</f>
        <v/>
      </c>
      <c r="EC639">
        <f>IFERROR(INDEX(ADJ!$A$1:$BZ$1000,MATCH(PAYROLL!$D639,ADJ!A$1:A$500,0),MATCH(PAYROLL!EC$2,ADJ!$2:$2,0)),0)</f>
        <v/>
      </c>
      <c r="ED639">
        <f>IFERROR(INDEX(ADJ!$A$1:$BZ$1000,MATCH(PAYROLL!$D639,ADJ!A$1:A$500,0),MATCH(PAYROLL!ED$2,ADJ!$2:$2,0)),0)</f>
        <v/>
      </c>
      <c r="EE639">
        <f>IFERROR(INDEX(ADJ!$A$1:$BZ$1000,MATCH(PAYROLL!$D639,ADJ!A$1:A$500,0),MATCH(PAYROLL!EE$2,ADJ!$2:$2,0)),0)</f>
        <v/>
      </c>
      <c r="EF639">
        <f>IFERROR(INDEX(ADJ!$A$1:$BZ$1000,MATCH(PAYROLL!$D639,ADJ!A$1:A$500,0),MATCH(PAYROLL!EF$2,ADJ!$2:$2,0)),0)</f>
        <v/>
      </c>
      <c r="EG639">
        <f>IFERROR(INDEX(ADJ!$A$1:$BZ$1000,MATCH(PAYROLL!$D639,ADJ!A$1:A$500,0),MATCH(PAYROLL!EG$2,ADJ!$2:$2,0)),0)</f>
        <v/>
      </c>
      <c r="EH639">
        <f>IFERROR(INDEX(ADJ!$A$1:$BZ$1000,MATCH(PAYROLL!$D639,ADJ!A$1:A$500,0),MATCH(PAYROLL!EH$2,ADJ!$2:$2,0)),0)</f>
        <v/>
      </c>
      <c r="EI639">
        <f>IFERROR(INDEX(ADJ!$A$1:$BZ$1000,MATCH(PAYROLL!D639,ADJ!A$1:A$500,0),MATCH(PAYROLL!EI$2,ADJ!$2:$2,0)),0)</f>
        <v/>
      </c>
      <c r="EJ639">
        <f>IFERROR(INDEX(ADJ!$A$1:$BZ$1000,MATCH(PAYROLL!$D639,ADJ!A$1:A$500,0),MATCH(PAYROLL!EJ$2,ADJ!$2:$2,0)),0)</f>
        <v/>
      </c>
      <c r="EK639">
        <f>SUM(DZ639:EJ639)</f>
        <v/>
      </c>
    </row>
    <row r="640">
      <c r="A640" t="n">
        <v>638</v>
      </c>
      <c r="B640" t="inlineStr">
        <is>
          <t>Vi Thị Long</t>
        </is>
      </c>
      <c r="D640" t="inlineStr">
        <is>
          <t>157044-01</t>
        </is>
      </c>
      <c r="S640">
        <f>IFERROR(INDEX(PIS!$A$1:$BZ$1000,MATCH($D640,PIS!C$1:C$500,0),MATCH("Lương CB tháng trước",PIS!$1:$1,0)),0)</f>
        <v/>
      </c>
      <c r="T640">
        <f>IFERROR(INDEX(PIS!$A$1:$BZ$1000,MATCH($D640,PIS!C$1:C$500,0),MATCH("Lương CB hiện tại",PIS!$1:$1,0)),0)</f>
        <v/>
      </c>
      <c r="U640">
        <f>IFERROR(INDEX(PIS!$A$1:$BZ$1000,MATCH($D640,PIS!C$1:C$500,0),MATCH("Lương đóng BHBB",PIS!$1:$1,0)),0)</f>
        <v/>
      </c>
      <c r="V640">
        <f>IFERROR(INDEX(PIS!$A$1:$BZ$1000,MATCH($D640,PIS!C$1:C$500,0),MATCH(V$2,PIS!$2:$2,0)),0)</f>
        <v/>
      </c>
      <c r="W640">
        <f>IFERROR(INDEX(PIS!$A$1:$BZ$1000,MATCH($D640,PIS!C$1:C$500,0),MATCH(W$2,PIS!$2:$2,0)),0)</f>
        <v/>
      </c>
      <c r="X640">
        <f>IFERROR(INDEX(PIS!$A$1:$BZ$1000,MATCH($D640,PIS!C$1:C$500,0),MATCH(X$2,PIS!$2:$2,0)),0)</f>
        <v/>
      </c>
      <c r="Y640">
        <f>IFERROR(INDEX(PIS!$A$1:$BZ$1000,MATCH($D640,PIS!C$1:C$500,0),MATCH(Y$2,PIS!$2:$2,0)),0)</f>
        <v/>
      </c>
      <c r="Z640">
        <f>IFERROR(INDEX(PIS!$A$1:$BZ$1000,MATCH($D640,PIS!C$1:C$500,0),MATCH(Z$2,PIS!$2:$2,0)),0)</f>
        <v/>
      </c>
      <c r="AA640">
        <f>IFERROR(INDEX(PIS!$A$1:$BZ$1000,MATCH($D640,PIS!C$1:C$500,0),MATCH(AA$2,PIS!$2:$2,0)),0)</f>
        <v/>
      </c>
      <c r="AB640">
        <f>IFERROR(INDEX(PIS!$A$1:$BZ$1000,MATCH($D640,PIS!C$1:C$500,0),MATCH(AB$2,PIS!$2:$2,0)),0)</f>
        <v/>
      </c>
      <c r="AC640">
        <f>SUM(V640:AB640)</f>
        <v/>
      </c>
      <c r="AD640">
        <f>IFERROR(INDEX(TIMESHEET!$A$1:$AI$5000,MATCH($D640,TIMESHEET!A$1:A$500,0),MATCH("T100",TIMESHEET!$2:$2,0))-2,0)</f>
        <v/>
      </c>
      <c r="AE640">
        <f>IFERROR(INDEX(TIMESHEET!$A$1:$AI$5000,MATCH($D640,TIMESHEET!A$1:A$500,0),MATCH("T202",TIMESHEET!$2:$2,0)),0)</f>
        <v/>
      </c>
      <c r="AF640">
        <f>IFERROR(INDEX(TIMESHEET!$A$1:$AI$5000,MATCH($D640,TIMESHEET!A$1:A$500,0),MATCH("T302",TIMESHEET!$2:$2,0)),0)</f>
        <v/>
      </c>
      <c r="AG640">
        <f>IFERROR(INDEX(TIMESHEET!$A$1:$AI$5000,MATCH($D640,TIMESHEET!A$1:A$500,0),MATCH("T406",TIMESHEET!$2:$2,0)),0)</f>
        <v/>
      </c>
      <c r="AH640">
        <f>AE640+AG640</f>
        <v/>
      </c>
      <c r="AI640">
        <f>IFERROR(INDEX(TIMESHEET!$A$1:$AI$5000,MATCH($D640,TIMESHEET!A$1:A$500,0),MATCH("T701",TIMESHEET!$2:$2,0)),0)</f>
        <v/>
      </c>
      <c r="AJ640">
        <f>IFERROR(INDEX(TIMESHEET!$A$1:$AI$5000,MATCH($D640,TIMESHEET!B$1:B$500,0),MATCH("T320",TIMESHEET!$2:$2,0)),0)</f>
        <v/>
      </c>
      <c r="AK640">
        <f>IFERROR(IF(LEFT(INDEX(PIS!O$1:O$500,MATCH(D640,PIS!C$1:C$500)),1)="M",T640/AD640*SUM(AE640:AG640),T640*AD640),0)</f>
        <v/>
      </c>
      <c r="AL640">
        <f>IFERROR(INDEX(ADJ!$A$1:$BZ$1000,MATCH(PAYROLL!D640,ADJ!A$1:A$500,0),MATCH(PAYROLL!AL$2,ADJ!$2:$2,0)),0)</f>
        <v/>
      </c>
      <c r="AM640">
        <f>SUM(AK640:AL640)</f>
        <v/>
      </c>
      <c r="AN640">
        <f>IFERROR(ROUND(V640/$AD640*$AH640,0),0)</f>
        <v/>
      </c>
      <c r="AO640">
        <f>IFERROR(ROUND(W640/$AD640*$AH640,0),0)</f>
        <v/>
      </c>
      <c r="AP640">
        <f>IFERROR(ROUND(X640/$AD640*$AE640,0),0)</f>
        <v/>
      </c>
      <c r="AQ640">
        <f>IFERROR(ROUND(Y640/$AD640*$AH640,0),0)</f>
        <v/>
      </c>
      <c r="AR640">
        <f>IFERROR(ROUND(Z640/$AD640*$AH640,0),0)</f>
        <v/>
      </c>
      <c r="AS640">
        <f>IFERROR(ROUND(AA640/$AD640*$AH640,0),0)</f>
        <v/>
      </c>
      <c r="AT640">
        <f>IFERROR(IF((AE640+AF640+AG640)&gt;13,AB640,ROUND(AB640/AD640*AH640,0)),0)</f>
        <v/>
      </c>
      <c r="AU640">
        <f>IFERROR(INDEX(ADJ!$A$1:$BZ$1000,MATCH(PAYROLL!D640,ADJ!A$1:A$500,0),MATCH(PAYROLL!AU$2,ADJ!$2:$2,0)),0)</f>
        <v/>
      </c>
      <c r="AV640">
        <f>ROUND(SUM(AN640:AU640),0)</f>
        <v/>
      </c>
      <c r="AW640">
        <f>IFERROR(INDEX(TIMESHEET!$A$1:$AI$5000,MATCH(PAYROLL!D640,TIMESHEET!A$1:A$500,0),MATCH("T620",TIMESHEET!$2:$2,0)),0)</f>
        <v/>
      </c>
      <c r="AX640">
        <f>IFERROR(INDEX(TIMESHEET!$A$1:$AI$5000,MATCH(PAYROLL!D640,TIMESHEET!A$1:A$500,0),MATCH("T601",TIMESHEET!$2:$2,0)),0)</f>
        <v/>
      </c>
      <c r="AY640">
        <f>IFERROR(INDEX(TIMESHEET!$A$1:$AI$5000,MATCH(PAYROLL!D640,TIMESHEET!A$1:A$500,0),MATCH("T602",TIMESHEET!$2:$2,0)),0)</f>
        <v/>
      </c>
      <c r="AZ640">
        <f>IFERROR(INDEX(TIMESHEET!$A$1:$AI$5000,MATCH(PAYROLL!D640,TIMESHEET!A$1:A$500,0),MATCH("T603",TIMESHEET!$2:$2,0)),0)</f>
        <v/>
      </c>
      <c r="BA640">
        <f>IFERROR(INDEX(TIMESHEET!$A$1:$AI$5000,MATCH(PAYROLL!D640,TIMESHEET!A$1:A$500,0),MATCH("T611",TIMESHEET!$2:$2,0)),0)</f>
        <v/>
      </c>
      <c r="BB640">
        <f>IFERROR(INDEX(TIMESHEET!$A$1:$AI$5000,MATCH(PAYROLL!D640,TIMESHEET!A$1:A$500,0),MATCH("T612",TIMESHEET!$2:$2,0)),0)</f>
        <v/>
      </c>
      <c r="BC640">
        <f>IFERROR(INDEX(TIMESHEET!$A$1:$AI$5000,MATCH(PAYROLL!D640,TIMESHEET!A$1:A$500,0),MATCH("T613",TIMESHEET!$2:$2,0)),0)</f>
        <v/>
      </c>
      <c r="BD640">
        <f>IFERROR(INDEX(TIMESHEET!$A$1:$AI$5000,MATCH(PAYROLL!D640,TIMESHEET!A$1:A$500,0),MATCH("T500",TIMESHEET!$2:$2,0)),0)</f>
        <v/>
      </c>
      <c r="BE640">
        <f>IFERROR(IF(LEFT(INDEX(PIS!O$1:O$500,MATCH(D640,PIS!C$1:C$500)),1)="M",T640/AD640/8*(AW640+AX640*1.5+AY640*2+AZ640*3+BA640*2.1+BB640*2.7+BC640*3.9+BD640*0.3),T640/8*(AW640+AX640*1.5+AY640*2+AZ640*3+BA640*2.1+BB640*2.7+BC640*3.9+BD640*0.3)),0)</f>
        <v/>
      </c>
      <c r="BF640">
        <f>IFERROR(INDEX(ADJ!$A$1:$BZ$1000,MATCH(PAYROLL!$D640,ADJ!A$1:A$500,0),MATCH(PAYROLL!BF$2,ADJ!$2:$2,0)),0)</f>
        <v/>
      </c>
      <c r="BG640">
        <f>IFERROR(INDEX(ADJ!$A$1:$BZ$1000,MATCH(PAYROLL!D640,ADJ!A$1:A$500,0),MATCH(PAYROLL!BG$2,ADJ!$2:$2,0)),0)</f>
        <v/>
      </c>
      <c r="BH640">
        <f>IFERROR(INDEX(ADJ!$A$1:$BZ$1000,MATCH(PAYROLL!D640,ADJ!A$1:A$500,0),MATCH(PAYROLL!BH$2,ADJ!$2:$2,0)),0)</f>
        <v/>
      </c>
      <c r="BI640">
        <f>IFERROR(INDEX(ADJ!$A$1:$BZ$1000,MATCH(PAYROLL!D640,ADJ!A$1:A$500,0),MATCH(PAYROLL!BI$2,ADJ!$2:$2,0)),0)</f>
        <v/>
      </c>
      <c r="BJ640">
        <f>IFERROR(INDEX(ADJ!$A$1:$BZ$1000,MATCH(PAYROLL!D640,ADJ!A$1:A$500,0),MATCH(PAYROLL!BJ$2,ADJ!$2:$2,0)),0)</f>
        <v/>
      </c>
      <c r="BK640">
        <f>SUM(BF640:BJ640)</f>
        <v/>
      </c>
      <c r="BL640">
        <f>IFERROR(INDEX(ADJ!$A$1:$BZ$1000,MATCH(PAYROLL!D640,ADJ!A$1:A$500,0),MATCH(PAYROLL!BL$2,ADJ!$2:$2,0)),0)</f>
        <v/>
      </c>
      <c r="BM640">
        <f>IFERROR(INDEX(ADJ!$A$1:$BZ$1000,MATCH(PAYROLL!D640,ADJ!A$1:A$500,0),MATCH(PAYROLL!BM$2,ADJ!$2:$2,0)),0)</f>
        <v/>
      </c>
      <c r="BN640">
        <f>IFERROR(INDEX(ADJ!$A$1:$BZ$1000,MATCH(PAYROLL!D640,ADJ!A$1:A$500,0),MATCH(PAYROLL!BN$2,ADJ!$2:$2,0)),0)</f>
        <v/>
      </c>
      <c r="BO640">
        <f>IFERROR(INDEX(ADJ!$A$1:$BZ$1000,MATCH(PAYROLL!D640,ADJ!A$1:A$500,0),MATCH(PAYROLL!BO$2,ADJ!$2:$2,0)),0)</f>
        <v/>
      </c>
      <c r="BP640">
        <f>SUM(AM640,AV640,BE640,BK640,BL640:BO640)</f>
        <v/>
      </c>
      <c r="BQ640">
        <f>BO640</f>
        <v/>
      </c>
      <c r="BR640">
        <f>IFERROR(ROUND(IF(LEFT(INDEX(PIS!O$1:O$500,MATCH(D640,PIS!C$1:C$500)),1)="D",T640/8*(BD640*0.3),IF(LEFT(INDEX(PIS!O$1:O$500,MATCH(D640,PIS!C$1:C$500)),1)="H",T640*($BD640*0.3),T640/$AD640/8*($BD640*0.3))),0),0)</f>
        <v/>
      </c>
      <c r="BS640">
        <f>IF(AP640&lt;1,0,MIN(AP640,730000))</f>
        <v/>
      </c>
      <c r="BT640">
        <f>IFERROR(ROUND((BE640-SUM(AW640:BC640)*T640/AD640/8),0)-BR640,0)</f>
        <v/>
      </c>
      <c r="BU640">
        <f>AO640</f>
        <v/>
      </c>
      <c r="BV640">
        <f>SUM(BQ640:BU640)</f>
        <v/>
      </c>
      <c r="BW640">
        <f>BP640-BV640</f>
        <v/>
      </c>
      <c r="BX640">
        <f>IFERROR(IF(RIGHT(INDEX(PIS!O$1:O$500,MATCH(D640,PIS!C$1:C$500)),5)="Gross",MIN(U640+V640,VLOOKUP("R700",TSC!B:C,2,0)*VLOOKUP("R101",TSC!B:C,2,0))*VLOOKUP("R701",TSC!B:C,2,0)%,0),0)</f>
        <v/>
      </c>
      <c r="BY640">
        <f>IFERROR(IF(RIGHT(INDEX(PIS!O$1:O$500,MATCH(D640,PIS!C$1:C$500)),5)="Gross",MIN(U640+V640,VLOOKUP("R700",TSC!B:C,2,0)*VLOOKUP("R101",TSC!B:C,2,0))*VLOOKUP("T704",TSC!B:C,2,0)%,0),0)</f>
        <v/>
      </c>
      <c r="BZ640">
        <f>IFERROR(IF(RIGHT(INDEX(PIS!O$1:O$500,MATCH(D640,PIS!C$1:C$500)),5)="Gross",MIN(U640+V640,VLOOKUP("R700",TSC!B:C,2,0)*VLOOKUP("1",TSC!F:G,2,0))*VLOOKUP("T705",TSC!B:C,2,0)%,0),0)</f>
        <v/>
      </c>
      <c r="CA640">
        <f>IFERROR(INDEX(ADJ!$A$1:$BZ$1000,MATCH(PAYROLL!D640,ADJ!A$1:A$500,0),MATCH(PAYROLL!CA$2,ADJ!$2:$2,0)),0)</f>
        <v/>
      </c>
      <c r="CB640">
        <f>IFERROR(INDEX(ADJ!$A$1:$BZ$1000,MATCH(PAYROLL!D640,ADJ!A$1:A$500,0),MATCH(PAYROLL!CB$2,ADJ!$2:$2,0)),0)</f>
        <v/>
      </c>
      <c r="CC640">
        <f>SUM(BX640:CB640)</f>
        <v/>
      </c>
      <c r="CD640">
        <f>IFERROR(INDEX(PIS!$A$1:$BZ$1000,MATCH(PAYROLL!D640,PIS!C$1:C$500,0),MATCH(PAYROLL!CD$1,PIS!$1:$1,0)),0)</f>
        <v/>
      </c>
      <c r="CE640">
        <f>IFERROR(IF(OR(INDEX(PIS!P$1:P$500,MATCH(D640,PIS!C$1:C$500,0))="LT2",INDEX(PIS!P$1:P$500,MATCH(D640,PIS!C$1:C$500,0))="P10"),0,SUM(CC640,CD640*VLOOKUP("R601",TSC!B:C,2,0),VLOOKUP("R602",TSC!B:C,2,0))),0)</f>
        <v/>
      </c>
      <c r="CF640">
        <f>MAX(BW640-CE640,0)</f>
        <v/>
      </c>
      <c r="CG640">
        <f>IFERROR(IF(OR(RIGHT(INDEX(PIS!P$1:P$500,MATCH(D640,PIS!C$1:C$500)),5)="P10",RIGHT(INDEX(PIS!P$1:P$500,MATCH(D640,PIS!C$1:C$500)),5)="CK"),0,IF(CF640&lt;=5000000,CF640*5%,IF(CF640&lt;=10000000,CF640*10%-250000,IF(CF640&lt;=18000000,CF640*15%-750000,IF(CF640&lt;=32000000,CF640*20%-1650000,IF(CF640&lt;=52000000,CF640*25%-3250000,IF(CF640&lt;=80000000,BH640*30%-5850000,CF640*35%-9850000))))))),0)</f>
        <v/>
      </c>
      <c r="CH640">
        <f>IFERROR(IF(OR(INDEX(PIS!P$1:P$500,MATCH(D640,PIS!C$1:C$500))="LT",INDEX(PIS!P$1:P$500,MATCH(D640,PIS!C$1:C$500))="CK"),0,IF(CF640&lt;2000000,0,CF640*10%)),0)</f>
        <v/>
      </c>
      <c r="CI640">
        <f>IFERROR(INDEX(ADJ!$A$1:$BZ$1000,MATCH(PAYROLL!D640,ADJ!A$1:A$500,0),MATCH(PAYROLL!CI$2,ADJ!$2:$2,0)),0)</f>
        <v/>
      </c>
      <c r="CJ640">
        <f>IFERROR(INDEX(ADJ!$A$1:$BZ$1000,MATCH(PAYROLL!D640,ADJ!A$1:A$500,0),MATCH(PAYROLL!CJ$2,ADJ!$2:$2,0)),0)</f>
        <v/>
      </c>
      <c r="CK640">
        <f>IFERROR(INDEX(ADJ!$A$1:$BZ$1000,MATCH(PAYROLL!D640,ADJ!A$1:A$500,0),MATCH(PAYROLL!CK$2,ADJ!$2:$2,0)),0)</f>
        <v/>
      </c>
      <c r="CL640">
        <f>SUM(CG640:CK640)</f>
        <v/>
      </c>
      <c r="CM640">
        <f>ROUND(SUM(CH640:CK640),0)</f>
        <v/>
      </c>
      <c r="CN640">
        <f>IFERROR(INDEX(CSDA!D$1:D$500,MATCH($CN$2,CSDA!C$1:C$500,0))*INDEX(PIS!V$1:V$500,MATCH(D640,PIS!C$1:C$500))+INDEX(ADJ!$A$1:$BZ$1000,MATCH(PAYROLL!D640,ADJ!A$1:A$500,0),MATCH(PAYROLL!CN$2,ADJ!$2:$2,0)),0)</f>
        <v/>
      </c>
      <c r="CO640">
        <f>IFERROR(INDEX(ADJ!$A$1:$BZ$1000,MATCH(PAYROLL!D640,ADJ!A$1:A$500,0),MATCH(PAYROLL!CO$2,ADJ!$2:$2,0)),0)</f>
        <v/>
      </c>
      <c r="CP640">
        <f>IFERROR(INDEX(ADJ!$A$1:$BZ$1000,MATCH(PAYROLL!D640,ADJ!A$1:A$500,0),MATCH(PAYROLL!CP$2,ADJ!$2:$2,0)),0)</f>
        <v/>
      </c>
      <c r="CQ640">
        <f>BP640-CL640-CI640-CM640-CN640-CO640-CP640-CC640</f>
        <v/>
      </c>
      <c r="CR640">
        <f>IFERROR(IF(RIGHT(INDEX(PIS!O$1:O$500,MATCH(D640,PIS!C$1:C$500,0)),5)="Gross",MIN(U640+V640,VLOOKUP("R700",TSC!B:C,2,0)*VLOOKUP("R101",TSC!B:C,2,0))*(VLOOKUP("T711",TSC!B:C,2,0)+VLOOKUP("T712",TSC!B:C,2,0))%,MIN(T640+V640,VLOOKUP("R700",TSC!B:C,2,0)*VLOOKUP("R101",TSC!B:C,2,0))*(VLOOKUP("T711",TSC!B:C,2,0)+VLOOKUP("T712",TSC!B:C,2,0)+VLOOKUP("R701",TSC!B:C,2,0))%),0)</f>
        <v/>
      </c>
      <c r="CS640">
        <f>IFERROR(IF(RIGHT(INDEX(PIS!O$1:O$500,MATCH(D640,PIS!C$1:C$500,0)),5)="Gross",MIN(U640+V640,VLOOKUP("R700",TSC!B:C,2,0)*VLOOKUP("R101",TSC!B:C,2,0))*(VLOOKUP("T714",TSC!B:C,2,0))%,MIN(T640+V640,VLOOKUP("R700",TSC!B:C,2,0)*VLOOKUP("R101",TSC!B:C,2,0))*(VLOOKUP("T704",TSC!B:C,2,0)+VLOOKUP("T714",TSC!B:C,2,0))%),0)</f>
        <v/>
      </c>
      <c r="CT640">
        <f>IFERROR(IF(RIGHT(INDEX(PIS!O$1:O$500,MATCH(D640,PIS!C$1:C$500,0)),5)="Gross",MIN(U640+V640,VLOOKUP("R700",TSC!B:C,2,0)*VLOOKUP("R101",TSC!B:C,2,0))*VLOOKUP("T705",TSC!B:C,2,0)%,MIN(T640+V640,VLOOKUP("R700",TSC!B:C,2,0)*VLOOKUP("R101",TSC!B:C,2,0))*VLOOKUP("T705",TSC!B:C,2,0)%),0)</f>
        <v/>
      </c>
      <c r="CU640">
        <f>IFERROR(IF(RIGHT(INDEX(PIS!O$1:O$500,MATCH(D640,PIS!C$1:C$500,0)),5)="Gross",MIN(U640+V640,VLOOKUP("R700",TSC!B:C,2,0)*VLOOKUP("R101",TSC!B:C,2,0))*(VLOOKUP("T713",TSC!B:C,2,0))%,MIN(T640+V640,VLOOKUP("R700",TSC!B:C,2,0)*VLOOKUP("R101",TSC!B:C,2,0))*(VLOOKUP("T713",TSC!B:C,2,0))%),0)</f>
        <v/>
      </c>
      <c r="CV640">
        <f>IFERROR(INDEX(ADJ!$A$1:$BZ$1000,MATCH(PAYROLL!D640,ADJ!A$1:A$500,0),MATCH(PAYROLL!CV$2,ADJ!$2:$2,0)),0)</f>
        <v/>
      </c>
      <c r="CW640">
        <f>IFERROR(INDEX(ADJ!$A$1:$BZ$1000,MATCH(PAYROLL!D640,ADJ!A$1:A$500,0),MATCH(PAYROLL!CW$2,ADJ!$2:$2,0)),0)</f>
        <v/>
      </c>
      <c r="CX640">
        <f>SUM(CR640:CW640)</f>
        <v/>
      </c>
      <c r="CY640">
        <f>ROUND(IF(CR640&gt;0,T640+V640*VLOOKUP("R202",TSC!$B$1:$C$500,2,0),0),0)</f>
        <v/>
      </c>
      <c r="CZ640">
        <f>IFERROR(INDEX(CSDA!D$1:D$500,MATCH($CZ$2,CSDA!C$1:C$500,0)),0)</f>
        <v/>
      </c>
      <c r="DA640">
        <f>ROUND(T640*0.7%,0)</f>
        <v/>
      </c>
      <c r="DB640">
        <f>ROUND(T640/12,0)</f>
        <v/>
      </c>
      <c r="DC640">
        <f ref="DC640" t="array">IFERROR(INDEX(CSDA!D$1:D$500,MATCH("Trích giữ"&amp;PAYROLL!DC$2,CSDA!A$1:A$500&amp;CSDA!C$1:C$500,0)),0)</f>
        <v/>
      </c>
      <c r="DD640">
        <f ref="DD640" t="array">IFERROR(INDEX(CSDA!D$1:D$500,MATCH("Trích giữ"&amp;PAYROLL!DD$2,CSDA!A$1:A$500&amp;CSDA!C$1:C$500,0)),0)</f>
        <v/>
      </c>
      <c r="DE640">
        <f ref="DE640" t="array">IFERROR(INDEX(CSDA!D$1:D$500,MATCH("Trích giữ"&amp;PAYROLL!DE$2,CSDA!A$1:A$500&amp;CSDA!C$1:C$500,0)),0)</f>
        <v/>
      </c>
      <c r="DF640">
        <f>IFERROR(INDEX(CSDA!D$1:D$500,MATCH(PAYROLL!DF$2,CSDA!C$1:C$500,0)),0)</f>
        <v/>
      </c>
      <c r="DG640">
        <f ref="DG640" t="array">IFERROR(INDEX(CSDA!D$1:D$500,MATCH("Trích giữ"&amp;PAYROLL!DG$2,CSDA!A$1:A$500&amp;CSDA!C$1:C$500,0)),0)</f>
        <v/>
      </c>
      <c r="DH640">
        <f>ROUND(T640/26,0)</f>
        <v/>
      </c>
      <c r="DI640">
        <f ref="DI640" t="array">IFERROR(INDEX(CSDA!D$1:D$500,MATCH("Trích giữ"&amp;PAYROLL!DI$2,CSDA!A$1:A$500&amp;CSDA!C$1:C$500,0)),0)</f>
        <v/>
      </c>
      <c r="DJ640">
        <f>IF(U640=0,T640*21.5%-BL640,0)</f>
        <v/>
      </c>
      <c r="DK640">
        <f ref="DK640" t="array">IFERROR(INDEX(CSDA!D$1:D$500,MATCH("Trích giữ"&amp;PAYROLL!DK$2,CSDA!A$1:A$500&amp;CSDA!C$1:C$500,0)),0)</f>
        <v/>
      </c>
      <c r="DL640">
        <f>IFERROR(INDEX(CSDA!D$1:D$500,MATCH(PAYROLL!DL$2,CSDA!C$1:C$500,0))/12,0)</f>
        <v/>
      </c>
      <c r="DM640">
        <f>SUM(DB640:DL640)</f>
        <v/>
      </c>
      <c r="DN640">
        <f>IFERROR(INDEX(ADJ!$A$1:$BZ$1000,MATCH(PAYROLL!D640,ADJ!A$1:A$500,0),MATCH(PAYROLL!DN$2,ADJ!$2:$2,0)),0)</f>
        <v/>
      </c>
      <c r="DO640">
        <f>IFERROR(SUM(BP640,DM640:DN640,CX640:DA640)-DT640,0)</f>
        <v/>
      </c>
      <c r="DP640">
        <f ref="DP640" t="array">SUM(BW640*IFERROR(INDEX(CSDA!D$1:D$500,MATCH(BW$2,CSDA!C$1:C$500,0)),0)%,CX640*IFERROR(INDEX(CSDA!D$1:D$500,MATCH(CX$2,CSDA!C$1:C$500,0)),0)%,DA640*IFERROR(INDEX(CSDA!D$1:D$500,MATCH(DA$2,CSDA!C$1:C$500,0)),0)%,DB640*IFERROR(INDEX(CSDA!D$1:D$500,MATCH(DB$2,CSDA!C$1:C$500,0)),0)%,DF640*IFERROR(INDEX(CSDA!D$1:D$500,MATCH("Phí dịch vụ"&amp;PAYROLL!DF$2,CSDA!A$1:A$500&amp;CSDA!C$1:C$500,0)),0)%,DC640*IFERROR(INDEX(CSDA!D$1:D$500,MATCH("Phí dịch vụ"&amp;PAYROLL!DC$2,CSDA!A$1:A$500&amp;CSDA!C$1:C$500,0)),0)%,DH640*IFERROR(INDEX(CSDA!D$1:D$500,MATCH("Phí dịch vụ"&amp;PAYROLL!DH$2,CSDA!A$1:A$500&amp;CSDA!C$1:C$500,0)),0)%,DJ640*IFERROR(INDEX(CSDA!D$1:D$500,MATCH("Phí dịch vụ"&amp;PAYROLL!DJ$2,CSDA!A$1:A$500&amp;CSDA!C$1:C$500,0)),0)%,BN640*IFERROR(INDEX(CSDA!D$1:D$500,MATCH(BN$2,CSDA!C$1:C$500,0)),0)%)-BN640*7%</f>
        <v/>
      </c>
      <c r="DQ640">
        <f>IFERROR(INDEX(ADJ!$A$1:$BZ$1000,MATCH(PAYROLL!D640,ADJ!A$1:A$500,0),MATCH(PAYROLL!DQ$2,ADJ!$2:$2,0)),0)</f>
        <v/>
      </c>
      <c r="DR640">
        <f>IFERROR(INDEX(ADJ!$A$1:$BZ$1000,MATCH(PAYROLL!D640,ADJ!A$1:A$500,0),MATCH(PAYROLL!DR$2,ADJ!$2:$2,0)),0)</f>
        <v/>
      </c>
      <c r="DS640">
        <f>SUM(DP640:DR640)</f>
        <v/>
      </c>
      <c r="DT640">
        <f>EK640</f>
        <v/>
      </c>
      <c r="DU640">
        <f>SUM(DO640:DR640)</f>
        <v/>
      </c>
      <c r="DV640">
        <f>ROUND(DU640*0.1,0)</f>
        <v/>
      </c>
      <c r="DW640">
        <f>DU640+DV640</f>
        <v/>
      </c>
      <c r="DZ640">
        <f>IFERROR(INDEX(ADJ!$A$1:$BZ$1000,MATCH(PAYROLL!$D640,ADJ!A$1:A$500,0),MATCH(PAYROLL!DZ$2,ADJ!$2:$2,0)),0)</f>
        <v/>
      </c>
      <c r="EA640">
        <f>IFERROR(INDEX(ADJ!$A$1:$BZ$1000,MATCH(PAYROLL!$D640,ADJ!A$1:A$500,0),MATCH(PAYROLL!EA$2,ADJ!$2:$2,0)),0)</f>
        <v/>
      </c>
      <c r="EB640">
        <f>IFERROR(INDEX(ADJ!$A$1:$BZ$1000,MATCH(PAYROLL!$D640,ADJ!A$1:A$500,0),MATCH(PAYROLL!EB$2,ADJ!$2:$2,0)),0)</f>
        <v/>
      </c>
      <c r="EC640">
        <f>IFERROR(INDEX(ADJ!$A$1:$BZ$1000,MATCH(PAYROLL!$D640,ADJ!A$1:A$500,0),MATCH(PAYROLL!EC$2,ADJ!$2:$2,0)),0)</f>
        <v/>
      </c>
      <c r="ED640">
        <f>IFERROR(INDEX(ADJ!$A$1:$BZ$1000,MATCH(PAYROLL!$D640,ADJ!A$1:A$500,0),MATCH(PAYROLL!ED$2,ADJ!$2:$2,0)),0)</f>
        <v/>
      </c>
      <c r="EE640">
        <f>IFERROR(INDEX(ADJ!$A$1:$BZ$1000,MATCH(PAYROLL!$D640,ADJ!A$1:A$500,0),MATCH(PAYROLL!EE$2,ADJ!$2:$2,0)),0)</f>
        <v/>
      </c>
      <c r="EF640">
        <f>IFERROR(INDEX(ADJ!$A$1:$BZ$1000,MATCH(PAYROLL!$D640,ADJ!A$1:A$500,0),MATCH(PAYROLL!EF$2,ADJ!$2:$2,0)),0)</f>
        <v/>
      </c>
      <c r="EG640">
        <f>IFERROR(INDEX(ADJ!$A$1:$BZ$1000,MATCH(PAYROLL!$D640,ADJ!A$1:A$500,0),MATCH(PAYROLL!EG$2,ADJ!$2:$2,0)),0)</f>
        <v/>
      </c>
      <c r="EH640">
        <f>IFERROR(INDEX(ADJ!$A$1:$BZ$1000,MATCH(PAYROLL!$D640,ADJ!A$1:A$500,0),MATCH(PAYROLL!EH$2,ADJ!$2:$2,0)),0)</f>
        <v/>
      </c>
      <c r="EI640">
        <f>IFERROR(INDEX(ADJ!$A$1:$BZ$1000,MATCH(PAYROLL!D640,ADJ!A$1:A$500,0),MATCH(PAYROLL!EI$2,ADJ!$2:$2,0)),0)</f>
        <v/>
      </c>
      <c r="EJ640">
        <f>IFERROR(INDEX(ADJ!$A$1:$BZ$1000,MATCH(PAYROLL!$D640,ADJ!A$1:A$500,0),MATCH(PAYROLL!EJ$2,ADJ!$2:$2,0)),0)</f>
        <v/>
      </c>
      <c r="EK640">
        <f>SUM(DZ640:EJ640)</f>
        <v/>
      </c>
    </row>
    <row r="641">
      <c r="A641" t="n">
        <v>639</v>
      </c>
      <c r="B641" t="inlineStr">
        <is>
          <t>Vũ Thị Hồng</t>
        </is>
      </c>
      <c r="D641" t="inlineStr">
        <is>
          <t>157045-01</t>
        </is>
      </c>
      <c r="S641">
        <f>IFERROR(INDEX(PIS!$A$1:$BZ$1000,MATCH($D641,PIS!C$1:C$500,0),MATCH("Lương CB tháng trước",PIS!$1:$1,0)),0)</f>
        <v/>
      </c>
      <c r="T641">
        <f>IFERROR(INDEX(PIS!$A$1:$BZ$1000,MATCH($D641,PIS!C$1:C$500,0),MATCH("Lương CB hiện tại",PIS!$1:$1,0)),0)</f>
        <v/>
      </c>
      <c r="U641">
        <f>IFERROR(INDEX(PIS!$A$1:$BZ$1000,MATCH($D641,PIS!C$1:C$500,0),MATCH("Lương đóng BHBB",PIS!$1:$1,0)),0)</f>
        <v/>
      </c>
      <c r="V641">
        <f>IFERROR(INDEX(PIS!$A$1:$BZ$1000,MATCH($D641,PIS!C$1:C$500,0),MATCH(V$2,PIS!$2:$2,0)),0)</f>
        <v/>
      </c>
      <c r="W641">
        <f>IFERROR(INDEX(PIS!$A$1:$BZ$1000,MATCH($D641,PIS!C$1:C$500,0),MATCH(W$2,PIS!$2:$2,0)),0)</f>
        <v/>
      </c>
      <c r="X641">
        <f>IFERROR(INDEX(PIS!$A$1:$BZ$1000,MATCH($D641,PIS!C$1:C$500,0),MATCH(X$2,PIS!$2:$2,0)),0)</f>
        <v/>
      </c>
      <c r="Y641">
        <f>IFERROR(INDEX(PIS!$A$1:$BZ$1000,MATCH($D641,PIS!C$1:C$500,0),MATCH(Y$2,PIS!$2:$2,0)),0)</f>
        <v/>
      </c>
      <c r="Z641">
        <f>IFERROR(INDEX(PIS!$A$1:$BZ$1000,MATCH($D641,PIS!C$1:C$500,0),MATCH(Z$2,PIS!$2:$2,0)),0)</f>
        <v/>
      </c>
      <c r="AA641">
        <f>IFERROR(INDEX(PIS!$A$1:$BZ$1000,MATCH($D641,PIS!C$1:C$500,0),MATCH(AA$2,PIS!$2:$2,0)),0)</f>
        <v/>
      </c>
      <c r="AB641">
        <f>IFERROR(INDEX(PIS!$A$1:$BZ$1000,MATCH($D641,PIS!C$1:C$500,0),MATCH(AB$2,PIS!$2:$2,0)),0)</f>
        <v/>
      </c>
      <c r="AC641">
        <f>SUM(V641:AB641)</f>
        <v/>
      </c>
      <c r="AD641">
        <f>IFERROR(INDEX(TIMESHEET!$A$1:$AI$5000,MATCH($D641,TIMESHEET!A$1:A$500,0),MATCH("T100",TIMESHEET!$2:$2,0))-2,0)</f>
        <v/>
      </c>
      <c r="AE641">
        <f>IFERROR(INDEX(TIMESHEET!$A$1:$AI$5000,MATCH($D641,TIMESHEET!A$1:A$500,0),MATCH("T202",TIMESHEET!$2:$2,0)),0)</f>
        <v/>
      </c>
      <c r="AF641">
        <f>IFERROR(INDEX(TIMESHEET!$A$1:$AI$5000,MATCH($D641,TIMESHEET!A$1:A$500,0),MATCH("T302",TIMESHEET!$2:$2,0)),0)</f>
        <v/>
      </c>
      <c r="AG641">
        <f>IFERROR(INDEX(TIMESHEET!$A$1:$AI$5000,MATCH($D641,TIMESHEET!A$1:A$500,0),MATCH("T406",TIMESHEET!$2:$2,0)),0)</f>
        <v/>
      </c>
      <c r="AH641">
        <f>AE641+AG641</f>
        <v/>
      </c>
      <c r="AI641">
        <f>IFERROR(INDEX(TIMESHEET!$A$1:$AI$5000,MATCH($D641,TIMESHEET!A$1:A$500,0),MATCH("T701",TIMESHEET!$2:$2,0)),0)</f>
        <v/>
      </c>
      <c r="AJ641">
        <f>IFERROR(INDEX(TIMESHEET!$A$1:$AI$5000,MATCH($D641,TIMESHEET!B$1:B$500,0),MATCH("T320",TIMESHEET!$2:$2,0)),0)</f>
        <v/>
      </c>
      <c r="AK641">
        <f>IFERROR(IF(LEFT(INDEX(PIS!O$1:O$500,MATCH(D641,PIS!C$1:C$500)),1)="M",T641/AD641*SUM(AE641:AG641),T641*AD641),0)</f>
        <v/>
      </c>
      <c r="AL641">
        <f>IFERROR(INDEX(ADJ!$A$1:$BZ$1000,MATCH(PAYROLL!D641,ADJ!A$1:A$500,0),MATCH(PAYROLL!AL$2,ADJ!$2:$2,0)),0)</f>
        <v/>
      </c>
      <c r="AM641">
        <f>SUM(AK641:AL641)</f>
        <v/>
      </c>
      <c r="AN641">
        <f>IFERROR(ROUND(V641/$AD641*$AH641,0),0)</f>
        <v/>
      </c>
      <c r="AO641">
        <f>IFERROR(ROUND(W641/$AD641*$AH641,0),0)</f>
        <v/>
      </c>
      <c r="AP641">
        <f>IFERROR(ROUND(X641/$AD641*$AE641,0),0)</f>
        <v/>
      </c>
      <c r="AQ641">
        <f>IFERROR(ROUND(Y641/$AD641*$AH641,0),0)</f>
        <v/>
      </c>
      <c r="AR641">
        <f>IFERROR(ROUND(Z641/$AD641*$AH641,0),0)</f>
        <v/>
      </c>
      <c r="AS641">
        <f>IFERROR(ROUND(AA641/$AD641*$AH641,0),0)</f>
        <v/>
      </c>
      <c r="AT641">
        <f>IFERROR(IF((AE641+AF641+AG641)&gt;13,AB641,ROUND(AB641/AD641*AH641,0)),0)</f>
        <v/>
      </c>
      <c r="AU641">
        <f>IFERROR(INDEX(ADJ!$A$1:$BZ$1000,MATCH(PAYROLL!D641,ADJ!A$1:A$500,0),MATCH(PAYROLL!AU$2,ADJ!$2:$2,0)),0)</f>
        <v/>
      </c>
      <c r="AV641">
        <f>ROUND(SUM(AN641:AU641),0)</f>
        <v/>
      </c>
      <c r="AW641">
        <f>IFERROR(INDEX(TIMESHEET!$A$1:$AI$5000,MATCH(PAYROLL!D641,TIMESHEET!A$1:A$500,0),MATCH("T620",TIMESHEET!$2:$2,0)),0)</f>
        <v/>
      </c>
      <c r="AX641">
        <f>IFERROR(INDEX(TIMESHEET!$A$1:$AI$5000,MATCH(PAYROLL!D641,TIMESHEET!A$1:A$500,0),MATCH("T601",TIMESHEET!$2:$2,0)),0)</f>
        <v/>
      </c>
      <c r="AY641">
        <f>IFERROR(INDEX(TIMESHEET!$A$1:$AI$5000,MATCH(PAYROLL!D641,TIMESHEET!A$1:A$500,0),MATCH("T602",TIMESHEET!$2:$2,0)),0)</f>
        <v/>
      </c>
      <c r="AZ641">
        <f>IFERROR(INDEX(TIMESHEET!$A$1:$AI$5000,MATCH(PAYROLL!D641,TIMESHEET!A$1:A$500,0),MATCH("T603",TIMESHEET!$2:$2,0)),0)</f>
        <v/>
      </c>
      <c r="BA641">
        <f>IFERROR(INDEX(TIMESHEET!$A$1:$AI$5000,MATCH(PAYROLL!D641,TIMESHEET!A$1:A$500,0),MATCH("T611",TIMESHEET!$2:$2,0)),0)</f>
        <v/>
      </c>
      <c r="BB641">
        <f>IFERROR(INDEX(TIMESHEET!$A$1:$AI$5000,MATCH(PAYROLL!D641,TIMESHEET!A$1:A$500,0),MATCH("T612",TIMESHEET!$2:$2,0)),0)</f>
        <v/>
      </c>
      <c r="BC641">
        <f>IFERROR(INDEX(TIMESHEET!$A$1:$AI$5000,MATCH(PAYROLL!D641,TIMESHEET!A$1:A$500,0),MATCH("T613",TIMESHEET!$2:$2,0)),0)</f>
        <v/>
      </c>
      <c r="BD641">
        <f>IFERROR(INDEX(TIMESHEET!$A$1:$AI$5000,MATCH(PAYROLL!D641,TIMESHEET!A$1:A$500,0),MATCH("T500",TIMESHEET!$2:$2,0)),0)</f>
        <v/>
      </c>
      <c r="BE641">
        <f>IFERROR(IF(LEFT(INDEX(PIS!O$1:O$500,MATCH(D641,PIS!C$1:C$500)),1)="M",T641/AD641/8*(AW641+AX641*1.5+AY641*2+AZ641*3+BA641*2.1+BB641*2.7+BC641*3.9+BD641*0.3),T641/8*(AW641+AX641*1.5+AY641*2+AZ641*3+BA641*2.1+BB641*2.7+BC641*3.9+BD641*0.3)),0)</f>
        <v/>
      </c>
      <c r="BF641">
        <f>IFERROR(INDEX(ADJ!$A$1:$BZ$1000,MATCH(PAYROLL!$D641,ADJ!A$1:A$500,0),MATCH(PAYROLL!BF$2,ADJ!$2:$2,0)),0)</f>
        <v/>
      </c>
      <c r="BG641">
        <f>IFERROR(INDEX(ADJ!$A$1:$BZ$1000,MATCH(PAYROLL!D641,ADJ!A$1:A$500,0),MATCH(PAYROLL!BG$2,ADJ!$2:$2,0)),0)</f>
        <v/>
      </c>
      <c r="BH641">
        <f>IFERROR(INDEX(ADJ!$A$1:$BZ$1000,MATCH(PAYROLL!D641,ADJ!A$1:A$500,0),MATCH(PAYROLL!BH$2,ADJ!$2:$2,0)),0)</f>
        <v/>
      </c>
      <c r="BI641">
        <f>IFERROR(INDEX(ADJ!$A$1:$BZ$1000,MATCH(PAYROLL!D641,ADJ!A$1:A$500,0),MATCH(PAYROLL!BI$2,ADJ!$2:$2,0)),0)</f>
        <v/>
      </c>
      <c r="BJ641">
        <f>IFERROR(INDEX(ADJ!$A$1:$BZ$1000,MATCH(PAYROLL!D641,ADJ!A$1:A$500,0),MATCH(PAYROLL!BJ$2,ADJ!$2:$2,0)),0)</f>
        <v/>
      </c>
      <c r="BK641">
        <f>SUM(BF641:BJ641)</f>
        <v/>
      </c>
      <c r="BL641">
        <f>IFERROR(INDEX(ADJ!$A$1:$BZ$1000,MATCH(PAYROLL!D641,ADJ!A$1:A$500,0),MATCH(PAYROLL!BL$2,ADJ!$2:$2,0)),0)</f>
        <v/>
      </c>
      <c r="BM641">
        <f>IFERROR(INDEX(ADJ!$A$1:$BZ$1000,MATCH(PAYROLL!D641,ADJ!A$1:A$500,0),MATCH(PAYROLL!BM$2,ADJ!$2:$2,0)),0)</f>
        <v/>
      </c>
      <c r="BN641">
        <f>IFERROR(INDEX(ADJ!$A$1:$BZ$1000,MATCH(PAYROLL!D641,ADJ!A$1:A$500,0),MATCH(PAYROLL!BN$2,ADJ!$2:$2,0)),0)</f>
        <v/>
      </c>
      <c r="BO641">
        <f>IFERROR(INDEX(ADJ!$A$1:$BZ$1000,MATCH(PAYROLL!D641,ADJ!A$1:A$500,0),MATCH(PAYROLL!BO$2,ADJ!$2:$2,0)),0)</f>
        <v/>
      </c>
      <c r="BP641">
        <f>SUM(AM641,AV641,BE641,BK641,BL641:BO641)</f>
        <v/>
      </c>
      <c r="BQ641">
        <f>BO641</f>
        <v/>
      </c>
      <c r="BR641">
        <f>IFERROR(ROUND(IF(LEFT(INDEX(PIS!O$1:O$500,MATCH(D641,PIS!C$1:C$500)),1)="D",T641/8*(BD641*0.3),IF(LEFT(INDEX(PIS!O$1:O$500,MATCH(D641,PIS!C$1:C$500)),1)="H",T641*($BD641*0.3),T641/$AD641/8*($BD641*0.3))),0),0)</f>
        <v/>
      </c>
      <c r="BS641">
        <f>IF(AP641&lt;1,0,MIN(AP641,730000))</f>
        <v/>
      </c>
      <c r="BT641">
        <f>IFERROR(ROUND((BE641-SUM(AW641:BC641)*T641/AD641/8),0)-BR641,0)</f>
        <v/>
      </c>
      <c r="BU641">
        <f>AO641</f>
        <v/>
      </c>
      <c r="BV641">
        <f>SUM(BQ641:BU641)</f>
        <v/>
      </c>
      <c r="BW641">
        <f>BP641-BV641</f>
        <v/>
      </c>
      <c r="BX641">
        <f>IFERROR(IF(RIGHT(INDEX(PIS!O$1:O$500,MATCH(D641,PIS!C$1:C$500)),5)="Gross",MIN(U641+V641,VLOOKUP("R700",TSC!B:C,2,0)*VLOOKUP("R101",TSC!B:C,2,0))*VLOOKUP("R701",TSC!B:C,2,0)%,0),0)</f>
        <v/>
      </c>
      <c r="BY641">
        <f>IFERROR(IF(RIGHT(INDEX(PIS!O$1:O$500,MATCH(D641,PIS!C$1:C$500)),5)="Gross",MIN(U641+V641,VLOOKUP("R700",TSC!B:C,2,0)*VLOOKUP("R101",TSC!B:C,2,0))*VLOOKUP("T704",TSC!B:C,2,0)%,0),0)</f>
        <v/>
      </c>
      <c r="BZ641">
        <f>IFERROR(IF(RIGHT(INDEX(PIS!O$1:O$500,MATCH(D641,PIS!C$1:C$500)),5)="Gross",MIN(U641+V641,VLOOKUP("R700",TSC!B:C,2,0)*VLOOKUP("1",TSC!F:G,2,0))*VLOOKUP("T705",TSC!B:C,2,0)%,0),0)</f>
        <v/>
      </c>
      <c r="CA641">
        <f>IFERROR(INDEX(ADJ!$A$1:$BZ$1000,MATCH(PAYROLL!D641,ADJ!A$1:A$500,0),MATCH(PAYROLL!CA$2,ADJ!$2:$2,0)),0)</f>
        <v/>
      </c>
      <c r="CB641">
        <f>IFERROR(INDEX(ADJ!$A$1:$BZ$1000,MATCH(PAYROLL!D641,ADJ!A$1:A$500,0),MATCH(PAYROLL!CB$2,ADJ!$2:$2,0)),0)</f>
        <v/>
      </c>
      <c r="CC641">
        <f>SUM(BX641:CB641)</f>
        <v/>
      </c>
      <c r="CD641">
        <f>IFERROR(INDEX(PIS!$A$1:$BZ$1000,MATCH(PAYROLL!D641,PIS!C$1:C$500,0),MATCH(PAYROLL!CD$1,PIS!$1:$1,0)),0)</f>
        <v/>
      </c>
      <c r="CE641">
        <f>IFERROR(IF(OR(INDEX(PIS!P$1:P$500,MATCH(D641,PIS!C$1:C$500,0))="LT2",INDEX(PIS!P$1:P$500,MATCH(D641,PIS!C$1:C$500,0))="P10"),0,SUM(CC641,CD641*VLOOKUP("R601",TSC!B:C,2,0),VLOOKUP("R602",TSC!B:C,2,0))),0)</f>
        <v/>
      </c>
      <c r="CF641">
        <f>MAX(BW641-CE641,0)</f>
        <v/>
      </c>
      <c r="CG641">
        <f>IFERROR(IF(OR(RIGHT(INDEX(PIS!P$1:P$500,MATCH(D641,PIS!C$1:C$500)),5)="P10",RIGHT(INDEX(PIS!P$1:P$500,MATCH(D641,PIS!C$1:C$500)),5)="CK"),0,IF(CF641&lt;=5000000,CF641*5%,IF(CF641&lt;=10000000,CF641*10%-250000,IF(CF641&lt;=18000000,CF641*15%-750000,IF(CF641&lt;=32000000,CF641*20%-1650000,IF(CF641&lt;=52000000,CF641*25%-3250000,IF(CF641&lt;=80000000,BH641*30%-5850000,CF641*35%-9850000))))))),0)</f>
        <v/>
      </c>
      <c r="CH641">
        <f>IFERROR(IF(OR(INDEX(PIS!P$1:P$500,MATCH(D641,PIS!C$1:C$500))="LT",INDEX(PIS!P$1:P$500,MATCH(D641,PIS!C$1:C$500))="CK"),0,IF(CF641&lt;2000000,0,CF641*10%)),0)</f>
        <v/>
      </c>
      <c r="CI641">
        <f>IFERROR(INDEX(ADJ!$A$1:$BZ$1000,MATCH(PAYROLL!D641,ADJ!A$1:A$500,0),MATCH(PAYROLL!CI$2,ADJ!$2:$2,0)),0)</f>
        <v/>
      </c>
      <c r="CJ641">
        <f>IFERROR(INDEX(ADJ!$A$1:$BZ$1000,MATCH(PAYROLL!D641,ADJ!A$1:A$500,0),MATCH(PAYROLL!CJ$2,ADJ!$2:$2,0)),0)</f>
        <v/>
      </c>
      <c r="CK641">
        <f>IFERROR(INDEX(ADJ!$A$1:$BZ$1000,MATCH(PAYROLL!D641,ADJ!A$1:A$500,0),MATCH(PAYROLL!CK$2,ADJ!$2:$2,0)),0)</f>
        <v/>
      </c>
      <c r="CL641">
        <f>SUM(CG641:CK641)</f>
        <v/>
      </c>
      <c r="CM641">
        <f>ROUND(SUM(CH641:CK641),0)</f>
        <v/>
      </c>
      <c r="CN641">
        <f>IFERROR(INDEX(CSDA!D$1:D$500,MATCH($CN$2,CSDA!C$1:C$500,0))*INDEX(PIS!V$1:V$500,MATCH(D641,PIS!C$1:C$500))+INDEX(ADJ!$A$1:$BZ$1000,MATCH(PAYROLL!D641,ADJ!A$1:A$500,0),MATCH(PAYROLL!CN$2,ADJ!$2:$2,0)),0)</f>
        <v/>
      </c>
      <c r="CO641">
        <f>IFERROR(INDEX(ADJ!$A$1:$BZ$1000,MATCH(PAYROLL!D641,ADJ!A$1:A$500,0),MATCH(PAYROLL!CO$2,ADJ!$2:$2,0)),0)</f>
        <v/>
      </c>
      <c r="CP641">
        <f>IFERROR(INDEX(ADJ!$A$1:$BZ$1000,MATCH(PAYROLL!D641,ADJ!A$1:A$500,0),MATCH(PAYROLL!CP$2,ADJ!$2:$2,0)),0)</f>
        <v/>
      </c>
      <c r="CQ641">
        <f>BP641-CL641-CI641-CM641-CN641-CO641-CP641-CC641</f>
        <v/>
      </c>
      <c r="CR641">
        <f>IFERROR(IF(RIGHT(INDEX(PIS!O$1:O$500,MATCH(D641,PIS!C$1:C$500,0)),5)="Gross",MIN(U641+V641,VLOOKUP("R700",TSC!B:C,2,0)*VLOOKUP("R101",TSC!B:C,2,0))*(VLOOKUP("T711",TSC!B:C,2,0)+VLOOKUP("T712",TSC!B:C,2,0))%,MIN(T641+V641,VLOOKUP("R700",TSC!B:C,2,0)*VLOOKUP("R101",TSC!B:C,2,0))*(VLOOKUP("T711",TSC!B:C,2,0)+VLOOKUP("T712",TSC!B:C,2,0)+VLOOKUP("R701",TSC!B:C,2,0))%),0)</f>
        <v/>
      </c>
      <c r="CS641">
        <f>IFERROR(IF(RIGHT(INDEX(PIS!O$1:O$500,MATCH(D641,PIS!C$1:C$500,0)),5)="Gross",MIN(U641+V641,VLOOKUP("R700",TSC!B:C,2,0)*VLOOKUP("R101",TSC!B:C,2,0))*(VLOOKUP("T714",TSC!B:C,2,0))%,MIN(T641+V641,VLOOKUP("R700",TSC!B:C,2,0)*VLOOKUP("R101",TSC!B:C,2,0))*(VLOOKUP("T704",TSC!B:C,2,0)+VLOOKUP("T714",TSC!B:C,2,0))%),0)</f>
        <v/>
      </c>
      <c r="CT641">
        <f>IFERROR(IF(RIGHT(INDEX(PIS!O$1:O$500,MATCH(D641,PIS!C$1:C$500,0)),5)="Gross",MIN(U641+V641,VLOOKUP("R700",TSC!B:C,2,0)*VLOOKUP("R101",TSC!B:C,2,0))*VLOOKUP("T705",TSC!B:C,2,0)%,MIN(T641+V641,VLOOKUP("R700",TSC!B:C,2,0)*VLOOKUP("R101",TSC!B:C,2,0))*VLOOKUP("T705",TSC!B:C,2,0)%),0)</f>
        <v/>
      </c>
      <c r="CU641">
        <f>IFERROR(IF(RIGHT(INDEX(PIS!O$1:O$500,MATCH(D641,PIS!C$1:C$500,0)),5)="Gross",MIN(U641+V641,VLOOKUP("R700",TSC!B:C,2,0)*VLOOKUP("R101",TSC!B:C,2,0))*(VLOOKUP("T713",TSC!B:C,2,0))%,MIN(T641+V641,VLOOKUP("R700",TSC!B:C,2,0)*VLOOKUP("R101",TSC!B:C,2,0))*(VLOOKUP("T713",TSC!B:C,2,0))%),0)</f>
        <v/>
      </c>
      <c r="CV641">
        <f>IFERROR(INDEX(ADJ!$A$1:$BZ$1000,MATCH(PAYROLL!D641,ADJ!A$1:A$500,0),MATCH(PAYROLL!CV$2,ADJ!$2:$2,0)),0)</f>
        <v/>
      </c>
      <c r="CW641">
        <f>IFERROR(INDEX(ADJ!$A$1:$BZ$1000,MATCH(PAYROLL!D641,ADJ!A$1:A$500,0),MATCH(PAYROLL!CW$2,ADJ!$2:$2,0)),0)</f>
        <v/>
      </c>
      <c r="CX641">
        <f>SUM(CR641:CW641)</f>
        <v/>
      </c>
      <c r="CY641">
        <f>ROUND(IF(CR641&gt;0,T641+V641*VLOOKUP("R202",TSC!$B$1:$C$500,2,0),0),0)</f>
        <v/>
      </c>
      <c r="CZ641">
        <f>IFERROR(INDEX(CSDA!D$1:D$500,MATCH($CZ$2,CSDA!C$1:C$500,0)),0)</f>
        <v/>
      </c>
      <c r="DA641">
        <f>ROUND(T641*0.7%,0)</f>
        <v/>
      </c>
      <c r="DB641">
        <f>ROUND(T641/12,0)</f>
        <v/>
      </c>
      <c r="DC641">
        <f ref="DC641" t="array">IFERROR(INDEX(CSDA!D$1:D$500,MATCH("Trích giữ"&amp;PAYROLL!DC$2,CSDA!A$1:A$500&amp;CSDA!C$1:C$500,0)),0)</f>
        <v/>
      </c>
      <c r="DD641">
        <f ref="DD641" t="array">IFERROR(INDEX(CSDA!D$1:D$500,MATCH("Trích giữ"&amp;PAYROLL!DD$2,CSDA!A$1:A$500&amp;CSDA!C$1:C$500,0)),0)</f>
        <v/>
      </c>
      <c r="DE641">
        <f ref="DE641" t="array">IFERROR(INDEX(CSDA!D$1:D$500,MATCH("Trích giữ"&amp;PAYROLL!DE$2,CSDA!A$1:A$500&amp;CSDA!C$1:C$500,0)),0)</f>
        <v/>
      </c>
      <c r="DF641">
        <f>IFERROR(INDEX(CSDA!D$1:D$500,MATCH(PAYROLL!DF$2,CSDA!C$1:C$500,0)),0)</f>
        <v/>
      </c>
      <c r="DG641">
        <f ref="DG641" t="array">IFERROR(INDEX(CSDA!D$1:D$500,MATCH("Trích giữ"&amp;PAYROLL!DG$2,CSDA!A$1:A$500&amp;CSDA!C$1:C$500,0)),0)</f>
        <v/>
      </c>
      <c r="DH641">
        <f>ROUND(T641/26,0)</f>
        <v/>
      </c>
      <c r="DI641">
        <f ref="DI641" t="array">IFERROR(INDEX(CSDA!D$1:D$500,MATCH("Trích giữ"&amp;PAYROLL!DI$2,CSDA!A$1:A$500&amp;CSDA!C$1:C$500,0)),0)</f>
        <v/>
      </c>
      <c r="DJ641">
        <f>IF(U641=0,T641*21.5%-BL641,0)</f>
        <v/>
      </c>
      <c r="DK641">
        <f ref="DK641" t="array">IFERROR(INDEX(CSDA!D$1:D$500,MATCH("Trích giữ"&amp;PAYROLL!DK$2,CSDA!A$1:A$500&amp;CSDA!C$1:C$500,0)),0)</f>
        <v/>
      </c>
      <c r="DL641">
        <f>IFERROR(INDEX(CSDA!D$1:D$500,MATCH(PAYROLL!DL$2,CSDA!C$1:C$500,0))/12,0)</f>
        <v/>
      </c>
      <c r="DM641">
        <f>SUM(DB641:DL641)</f>
        <v/>
      </c>
      <c r="DN641">
        <f>IFERROR(INDEX(ADJ!$A$1:$BZ$1000,MATCH(PAYROLL!D641,ADJ!A$1:A$500,0),MATCH(PAYROLL!DN$2,ADJ!$2:$2,0)),0)</f>
        <v/>
      </c>
      <c r="DO641">
        <f>IFERROR(SUM(BP641,DM641:DN641,CX641:DA641)-DT641,0)</f>
        <v/>
      </c>
      <c r="DP641">
        <f ref="DP641" t="array">SUM(BW641*IFERROR(INDEX(CSDA!D$1:D$500,MATCH(BW$2,CSDA!C$1:C$500,0)),0)%,CX641*IFERROR(INDEX(CSDA!D$1:D$500,MATCH(CX$2,CSDA!C$1:C$500,0)),0)%,DA641*IFERROR(INDEX(CSDA!D$1:D$500,MATCH(DA$2,CSDA!C$1:C$500,0)),0)%,DB641*IFERROR(INDEX(CSDA!D$1:D$500,MATCH(DB$2,CSDA!C$1:C$500,0)),0)%,DF641*IFERROR(INDEX(CSDA!D$1:D$500,MATCH("Phí dịch vụ"&amp;PAYROLL!DF$2,CSDA!A$1:A$500&amp;CSDA!C$1:C$500,0)),0)%,DC641*IFERROR(INDEX(CSDA!D$1:D$500,MATCH("Phí dịch vụ"&amp;PAYROLL!DC$2,CSDA!A$1:A$500&amp;CSDA!C$1:C$500,0)),0)%,DH641*IFERROR(INDEX(CSDA!D$1:D$500,MATCH("Phí dịch vụ"&amp;PAYROLL!DH$2,CSDA!A$1:A$500&amp;CSDA!C$1:C$500,0)),0)%,DJ641*IFERROR(INDEX(CSDA!D$1:D$500,MATCH("Phí dịch vụ"&amp;PAYROLL!DJ$2,CSDA!A$1:A$500&amp;CSDA!C$1:C$500,0)),0)%,BN641*IFERROR(INDEX(CSDA!D$1:D$500,MATCH(BN$2,CSDA!C$1:C$500,0)),0)%)-BN641*7%</f>
        <v/>
      </c>
      <c r="DQ641">
        <f>IFERROR(INDEX(ADJ!$A$1:$BZ$1000,MATCH(PAYROLL!D641,ADJ!A$1:A$500,0),MATCH(PAYROLL!DQ$2,ADJ!$2:$2,0)),0)</f>
        <v/>
      </c>
      <c r="DR641">
        <f>IFERROR(INDEX(ADJ!$A$1:$BZ$1000,MATCH(PAYROLL!D641,ADJ!A$1:A$500,0),MATCH(PAYROLL!DR$2,ADJ!$2:$2,0)),0)</f>
        <v/>
      </c>
      <c r="DS641">
        <f>SUM(DP641:DR641)</f>
        <v/>
      </c>
      <c r="DT641">
        <f>EK641</f>
        <v/>
      </c>
      <c r="DU641">
        <f>SUM(DO641:DR641)</f>
        <v/>
      </c>
      <c r="DV641">
        <f>ROUND(DU641*0.1,0)</f>
        <v/>
      </c>
      <c r="DW641">
        <f>DU641+DV641</f>
        <v/>
      </c>
      <c r="DZ641">
        <f>IFERROR(INDEX(ADJ!$A$1:$BZ$1000,MATCH(PAYROLL!$D641,ADJ!A$1:A$500,0),MATCH(PAYROLL!DZ$2,ADJ!$2:$2,0)),0)</f>
        <v/>
      </c>
      <c r="EA641">
        <f>IFERROR(INDEX(ADJ!$A$1:$BZ$1000,MATCH(PAYROLL!$D641,ADJ!A$1:A$500,0),MATCH(PAYROLL!EA$2,ADJ!$2:$2,0)),0)</f>
        <v/>
      </c>
      <c r="EB641">
        <f>IFERROR(INDEX(ADJ!$A$1:$BZ$1000,MATCH(PAYROLL!$D641,ADJ!A$1:A$500,0),MATCH(PAYROLL!EB$2,ADJ!$2:$2,0)),0)</f>
        <v/>
      </c>
      <c r="EC641">
        <f>IFERROR(INDEX(ADJ!$A$1:$BZ$1000,MATCH(PAYROLL!$D641,ADJ!A$1:A$500,0),MATCH(PAYROLL!EC$2,ADJ!$2:$2,0)),0)</f>
        <v/>
      </c>
      <c r="ED641">
        <f>IFERROR(INDEX(ADJ!$A$1:$BZ$1000,MATCH(PAYROLL!$D641,ADJ!A$1:A$500,0),MATCH(PAYROLL!ED$2,ADJ!$2:$2,0)),0)</f>
        <v/>
      </c>
      <c r="EE641">
        <f>IFERROR(INDEX(ADJ!$A$1:$BZ$1000,MATCH(PAYROLL!$D641,ADJ!A$1:A$500,0),MATCH(PAYROLL!EE$2,ADJ!$2:$2,0)),0)</f>
        <v/>
      </c>
      <c r="EF641">
        <f>IFERROR(INDEX(ADJ!$A$1:$BZ$1000,MATCH(PAYROLL!$D641,ADJ!A$1:A$500,0),MATCH(PAYROLL!EF$2,ADJ!$2:$2,0)),0)</f>
        <v/>
      </c>
      <c r="EG641">
        <f>IFERROR(INDEX(ADJ!$A$1:$BZ$1000,MATCH(PAYROLL!$D641,ADJ!A$1:A$500,0),MATCH(PAYROLL!EG$2,ADJ!$2:$2,0)),0)</f>
        <v/>
      </c>
      <c r="EH641">
        <f>IFERROR(INDEX(ADJ!$A$1:$BZ$1000,MATCH(PAYROLL!$D641,ADJ!A$1:A$500,0),MATCH(PAYROLL!EH$2,ADJ!$2:$2,0)),0)</f>
        <v/>
      </c>
      <c r="EI641">
        <f>IFERROR(INDEX(ADJ!$A$1:$BZ$1000,MATCH(PAYROLL!D641,ADJ!A$1:A$500,0),MATCH(PAYROLL!EI$2,ADJ!$2:$2,0)),0)</f>
        <v/>
      </c>
      <c r="EJ641">
        <f>IFERROR(INDEX(ADJ!$A$1:$BZ$1000,MATCH(PAYROLL!$D641,ADJ!A$1:A$500,0),MATCH(PAYROLL!EJ$2,ADJ!$2:$2,0)),0)</f>
        <v/>
      </c>
      <c r="EK641">
        <f>SUM(DZ641:EJ641)</f>
        <v/>
      </c>
    </row>
    <row r="642">
      <c r="A642" t="n">
        <v>640</v>
      </c>
      <c r="B642" t="inlineStr">
        <is>
          <t>Triệu Văn Ngụy</t>
        </is>
      </c>
      <c r="D642" t="inlineStr">
        <is>
          <t>157064-01</t>
        </is>
      </c>
      <c r="S642">
        <f>IFERROR(INDEX(PIS!$A$1:$BZ$1000,MATCH($D642,PIS!C$1:C$500,0),MATCH("Lương CB tháng trước",PIS!$1:$1,0)),0)</f>
        <v/>
      </c>
      <c r="T642">
        <f>IFERROR(INDEX(PIS!$A$1:$BZ$1000,MATCH($D642,PIS!C$1:C$500,0),MATCH("Lương CB hiện tại",PIS!$1:$1,0)),0)</f>
        <v/>
      </c>
      <c r="U642">
        <f>IFERROR(INDEX(PIS!$A$1:$BZ$1000,MATCH($D642,PIS!C$1:C$500,0),MATCH("Lương đóng BHBB",PIS!$1:$1,0)),0)</f>
        <v/>
      </c>
      <c r="V642">
        <f>IFERROR(INDEX(PIS!$A$1:$BZ$1000,MATCH($D642,PIS!C$1:C$500,0),MATCH(V$2,PIS!$2:$2,0)),0)</f>
        <v/>
      </c>
      <c r="W642">
        <f>IFERROR(INDEX(PIS!$A$1:$BZ$1000,MATCH($D642,PIS!C$1:C$500,0),MATCH(W$2,PIS!$2:$2,0)),0)</f>
        <v/>
      </c>
      <c r="X642">
        <f>IFERROR(INDEX(PIS!$A$1:$BZ$1000,MATCH($D642,PIS!C$1:C$500,0),MATCH(X$2,PIS!$2:$2,0)),0)</f>
        <v/>
      </c>
      <c r="Y642">
        <f>IFERROR(INDEX(PIS!$A$1:$BZ$1000,MATCH($D642,PIS!C$1:C$500,0),MATCH(Y$2,PIS!$2:$2,0)),0)</f>
        <v/>
      </c>
      <c r="Z642">
        <f>IFERROR(INDEX(PIS!$A$1:$BZ$1000,MATCH($D642,PIS!C$1:C$500,0),MATCH(Z$2,PIS!$2:$2,0)),0)</f>
        <v/>
      </c>
      <c r="AA642">
        <f>IFERROR(INDEX(PIS!$A$1:$BZ$1000,MATCH($D642,PIS!C$1:C$500,0),MATCH(AA$2,PIS!$2:$2,0)),0)</f>
        <v/>
      </c>
      <c r="AB642">
        <f>IFERROR(INDEX(PIS!$A$1:$BZ$1000,MATCH($D642,PIS!C$1:C$500,0),MATCH(AB$2,PIS!$2:$2,0)),0)</f>
        <v/>
      </c>
      <c r="AC642">
        <f>SUM(V642:AB642)</f>
        <v/>
      </c>
      <c r="AD642">
        <f>IFERROR(INDEX(TIMESHEET!$A$1:$AI$5000,MATCH($D642,TIMESHEET!A$1:A$500,0),MATCH("T100",TIMESHEET!$2:$2,0))-2,0)</f>
        <v/>
      </c>
      <c r="AE642">
        <f>IFERROR(INDEX(TIMESHEET!$A$1:$AI$5000,MATCH($D642,TIMESHEET!A$1:A$500,0),MATCH("T202",TIMESHEET!$2:$2,0)),0)</f>
        <v/>
      </c>
      <c r="AF642">
        <f>IFERROR(INDEX(TIMESHEET!$A$1:$AI$5000,MATCH($D642,TIMESHEET!A$1:A$500,0),MATCH("T302",TIMESHEET!$2:$2,0)),0)</f>
        <v/>
      </c>
      <c r="AG642">
        <f>IFERROR(INDEX(TIMESHEET!$A$1:$AI$5000,MATCH($D642,TIMESHEET!A$1:A$500,0),MATCH("T406",TIMESHEET!$2:$2,0)),0)</f>
        <v/>
      </c>
      <c r="AH642">
        <f>AE642+AG642</f>
        <v/>
      </c>
      <c r="AI642">
        <f>IFERROR(INDEX(TIMESHEET!$A$1:$AI$5000,MATCH($D642,TIMESHEET!A$1:A$500,0),MATCH("T701",TIMESHEET!$2:$2,0)),0)</f>
        <v/>
      </c>
      <c r="AJ642">
        <f>IFERROR(INDEX(TIMESHEET!$A$1:$AI$5000,MATCH($D642,TIMESHEET!B$1:B$500,0),MATCH("T320",TIMESHEET!$2:$2,0)),0)</f>
        <v/>
      </c>
      <c r="AK642">
        <f>IFERROR(IF(LEFT(INDEX(PIS!O$1:O$500,MATCH(D642,PIS!C$1:C$500)),1)="M",T642/AD642*SUM(AE642:AG642),T642*AD642),0)</f>
        <v/>
      </c>
      <c r="AL642">
        <f>IFERROR(INDEX(ADJ!$A$1:$BZ$1000,MATCH(PAYROLL!D642,ADJ!A$1:A$500,0),MATCH(PAYROLL!AL$2,ADJ!$2:$2,0)),0)</f>
        <v/>
      </c>
      <c r="AM642">
        <f>SUM(AK642:AL642)</f>
        <v/>
      </c>
      <c r="AN642">
        <f>IFERROR(ROUND(V642/$AD642*$AH642,0),0)</f>
        <v/>
      </c>
      <c r="AO642">
        <f>IFERROR(ROUND(W642/$AD642*$AH642,0),0)</f>
        <v/>
      </c>
      <c r="AP642">
        <f>IFERROR(ROUND(X642/$AD642*$AE642,0),0)</f>
        <v/>
      </c>
      <c r="AQ642">
        <f>IFERROR(ROUND(Y642/$AD642*$AH642,0),0)</f>
        <v/>
      </c>
      <c r="AR642">
        <f>IFERROR(ROUND(Z642/$AD642*$AH642,0),0)</f>
        <v/>
      </c>
      <c r="AS642">
        <f>IFERROR(ROUND(AA642/$AD642*$AH642,0),0)</f>
        <v/>
      </c>
      <c r="AT642">
        <f>IFERROR(IF((AE642+AF642+AG642)&gt;13,AB642,ROUND(AB642/AD642*AH642,0)),0)</f>
        <v/>
      </c>
      <c r="AU642">
        <f>IFERROR(INDEX(ADJ!$A$1:$BZ$1000,MATCH(PAYROLL!D642,ADJ!A$1:A$500,0),MATCH(PAYROLL!AU$2,ADJ!$2:$2,0)),0)</f>
        <v/>
      </c>
      <c r="AV642">
        <f>ROUND(SUM(AN642:AU642),0)</f>
        <v/>
      </c>
      <c r="AW642">
        <f>IFERROR(INDEX(TIMESHEET!$A$1:$AI$5000,MATCH(PAYROLL!D642,TIMESHEET!A$1:A$500,0),MATCH("T620",TIMESHEET!$2:$2,0)),0)</f>
        <v/>
      </c>
      <c r="AX642">
        <f>IFERROR(INDEX(TIMESHEET!$A$1:$AI$5000,MATCH(PAYROLL!D642,TIMESHEET!A$1:A$500,0),MATCH("T601",TIMESHEET!$2:$2,0)),0)</f>
        <v/>
      </c>
      <c r="AY642">
        <f>IFERROR(INDEX(TIMESHEET!$A$1:$AI$5000,MATCH(PAYROLL!D642,TIMESHEET!A$1:A$500,0),MATCH("T602",TIMESHEET!$2:$2,0)),0)</f>
        <v/>
      </c>
      <c r="AZ642">
        <f>IFERROR(INDEX(TIMESHEET!$A$1:$AI$5000,MATCH(PAYROLL!D642,TIMESHEET!A$1:A$500,0),MATCH("T603",TIMESHEET!$2:$2,0)),0)</f>
        <v/>
      </c>
      <c r="BA642">
        <f>IFERROR(INDEX(TIMESHEET!$A$1:$AI$5000,MATCH(PAYROLL!D642,TIMESHEET!A$1:A$500,0),MATCH("T611",TIMESHEET!$2:$2,0)),0)</f>
        <v/>
      </c>
      <c r="BB642">
        <f>IFERROR(INDEX(TIMESHEET!$A$1:$AI$5000,MATCH(PAYROLL!D642,TIMESHEET!A$1:A$500,0),MATCH("T612",TIMESHEET!$2:$2,0)),0)</f>
        <v/>
      </c>
      <c r="BC642">
        <f>IFERROR(INDEX(TIMESHEET!$A$1:$AI$5000,MATCH(PAYROLL!D642,TIMESHEET!A$1:A$500,0),MATCH("T613",TIMESHEET!$2:$2,0)),0)</f>
        <v/>
      </c>
      <c r="BD642">
        <f>IFERROR(INDEX(TIMESHEET!$A$1:$AI$5000,MATCH(PAYROLL!D642,TIMESHEET!A$1:A$500,0),MATCH("T500",TIMESHEET!$2:$2,0)),0)</f>
        <v/>
      </c>
      <c r="BE642">
        <f>IFERROR(IF(LEFT(INDEX(PIS!O$1:O$500,MATCH(D642,PIS!C$1:C$500)),1)="M",T642/AD642/8*(AW642+AX642*1.5+AY642*2+AZ642*3+BA642*2.1+BB642*2.7+BC642*3.9+BD642*0.3),T642/8*(AW642+AX642*1.5+AY642*2+AZ642*3+BA642*2.1+BB642*2.7+BC642*3.9+BD642*0.3)),0)</f>
        <v/>
      </c>
      <c r="BF642">
        <f>IFERROR(INDEX(ADJ!$A$1:$BZ$1000,MATCH(PAYROLL!$D642,ADJ!A$1:A$500,0),MATCH(PAYROLL!BF$2,ADJ!$2:$2,0)),0)</f>
        <v/>
      </c>
      <c r="BG642">
        <f>IFERROR(INDEX(ADJ!$A$1:$BZ$1000,MATCH(PAYROLL!D642,ADJ!A$1:A$500,0),MATCH(PAYROLL!BG$2,ADJ!$2:$2,0)),0)</f>
        <v/>
      </c>
      <c r="BH642">
        <f>IFERROR(INDEX(ADJ!$A$1:$BZ$1000,MATCH(PAYROLL!D642,ADJ!A$1:A$500,0),MATCH(PAYROLL!BH$2,ADJ!$2:$2,0)),0)</f>
        <v/>
      </c>
      <c r="BI642">
        <f>IFERROR(INDEX(ADJ!$A$1:$BZ$1000,MATCH(PAYROLL!D642,ADJ!A$1:A$500,0),MATCH(PAYROLL!BI$2,ADJ!$2:$2,0)),0)</f>
        <v/>
      </c>
      <c r="BJ642">
        <f>IFERROR(INDEX(ADJ!$A$1:$BZ$1000,MATCH(PAYROLL!D642,ADJ!A$1:A$500,0),MATCH(PAYROLL!BJ$2,ADJ!$2:$2,0)),0)</f>
        <v/>
      </c>
      <c r="BK642">
        <f>SUM(BF642:BJ642)</f>
        <v/>
      </c>
      <c r="BL642">
        <f>IFERROR(INDEX(ADJ!$A$1:$BZ$1000,MATCH(PAYROLL!D642,ADJ!A$1:A$500,0),MATCH(PAYROLL!BL$2,ADJ!$2:$2,0)),0)</f>
        <v/>
      </c>
      <c r="BM642">
        <f>IFERROR(INDEX(ADJ!$A$1:$BZ$1000,MATCH(PAYROLL!D642,ADJ!A$1:A$500,0),MATCH(PAYROLL!BM$2,ADJ!$2:$2,0)),0)</f>
        <v/>
      </c>
      <c r="BN642">
        <f>IFERROR(INDEX(ADJ!$A$1:$BZ$1000,MATCH(PAYROLL!D642,ADJ!A$1:A$500,0),MATCH(PAYROLL!BN$2,ADJ!$2:$2,0)),0)</f>
        <v/>
      </c>
      <c r="BO642">
        <f>IFERROR(INDEX(ADJ!$A$1:$BZ$1000,MATCH(PAYROLL!D642,ADJ!A$1:A$500,0),MATCH(PAYROLL!BO$2,ADJ!$2:$2,0)),0)</f>
        <v/>
      </c>
      <c r="BP642">
        <f>SUM(AM642,AV642,BE642,BK642,BL642:BO642)</f>
        <v/>
      </c>
      <c r="BQ642">
        <f>BO642</f>
        <v/>
      </c>
      <c r="BR642">
        <f>IFERROR(ROUND(IF(LEFT(INDEX(PIS!O$1:O$500,MATCH(D642,PIS!C$1:C$500)),1)="D",T642/8*(BD642*0.3),IF(LEFT(INDEX(PIS!O$1:O$500,MATCH(D642,PIS!C$1:C$500)),1)="H",T642*($BD642*0.3),T642/$AD642/8*($BD642*0.3))),0),0)</f>
        <v/>
      </c>
      <c r="BS642">
        <f>IF(AP642&lt;1,0,MIN(AP642,730000))</f>
        <v/>
      </c>
      <c r="BT642">
        <f>IFERROR(ROUND((BE642-SUM(AW642:BC642)*T642/AD642/8),0)-BR642,0)</f>
        <v/>
      </c>
      <c r="BU642">
        <f>AO642</f>
        <v/>
      </c>
      <c r="BV642">
        <f>SUM(BQ642:BU642)</f>
        <v/>
      </c>
      <c r="BW642">
        <f>BP642-BV642</f>
        <v/>
      </c>
      <c r="BX642">
        <f>IFERROR(IF(RIGHT(INDEX(PIS!O$1:O$500,MATCH(D642,PIS!C$1:C$500)),5)="Gross",MIN(U642+V642,VLOOKUP("R700",TSC!B:C,2,0)*VLOOKUP("R101",TSC!B:C,2,0))*VLOOKUP("R701",TSC!B:C,2,0)%,0),0)</f>
        <v/>
      </c>
      <c r="BY642">
        <f>IFERROR(IF(RIGHT(INDEX(PIS!O$1:O$500,MATCH(D642,PIS!C$1:C$500)),5)="Gross",MIN(U642+V642,VLOOKUP("R700",TSC!B:C,2,0)*VLOOKUP("R101",TSC!B:C,2,0))*VLOOKUP("T704",TSC!B:C,2,0)%,0),0)</f>
        <v/>
      </c>
      <c r="BZ642">
        <f>IFERROR(IF(RIGHT(INDEX(PIS!O$1:O$500,MATCH(D642,PIS!C$1:C$500)),5)="Gross",MIN(U642+V642,VLOOKUP("R700",TSC!B:C,2,0)*VLOOKUP("1",TSC!F:G,2,0))*VLOOKUP("T705",TSC!B:C,2,0)%,0),0)</f>
        <v/>
      </c>
      <c r="CA642">
        <f>IFERROR(INDEX(ADJ!$A$1:$BZ$1000,MATCH(PAYROLL!D642,ADJ!A$1:A$500,0),MATCH(PAYROLL!CA$2,ADJ!$2:$2,0)),0)</f>
        <v/>
      </c>
      <c r="CB642">
        <f>IFERROR(INDEX(ADJ!$A$1:$BZ$1000,MATCH(PAYROLL!D642,ADJ!A$1:A$500,0),MATCH(PAYROLL!CB$2,ADJ!$2:$2,0)),0)</f>
        <v/>
      </c>
      <c r="CC642">
        <f>SUM(BX642:CB642)</f>
        <v/>
      </c>
      <c r="CD642">
        <f>IFERROR(INDEX(PIS!$A$1:$BZ$1000,MATCH(PAYROLL!D642,PIS!C$1:C$500,0),MATCH(PAYROLL!CD$1,PIS!$1:$1,0)),0)</f>
        <v/>
      </c>
      <c r="CE642">
        <f>IFERROR(IF(OR(INDEX(PIS!P$1:P$500,MATCH(D642,PIS!C$1:C$500,0))="LT2",INDEX(PIS!P$1:P$500,MATCH(D642,PIS!C$1:C$500,0))="P10"),0,SUM(CC642,CD642*VLOOKUP("R601",TSC!B:C,2,0),VLOOKUP("R602",TSC!B:C,2,0))),0)</f>
        <v/>
      </c>
      <c r="CF642">
        <f>MAX(BW642-CE642,0)</f>
        <v/>
      </c>
      <c r="CG642">
        <f>IFERROR(IF(OR(RIGHT(INDEX(PIS!P$1:P$500,MATCH(D642,PIS!C$1:C$500)),5)="P10",RIGHT(INDEX(PIS!P$1:P$500,MATCH(D642,PIS!C$1:C$500)),5)="CK"),0,IF(CF642&lt;=5000000,CF642*5%,IF(CF642&lt;=10000000,CF642*10%-250000,IF(CF642&lt;=18000000,CF642*15%-750000,IF(CF642&lt;=32000000,CF642*20%-1650000,IF(CF642&lt;=52000000,CF642*25%-3250000,IF(CF642&lt;=80000000,BH642*30%-5850000,CF642*35%-9850000))))))),0)</f>
        <v/>
      </c>
      <c r="CH642">
        <f>IFERROR(IF(OR(INDEX(PIS!P$1:P$500,MATCH(D642,PIS!C$1:C$500))="LT",INDEX(PIS!P$1:P$500,MATCH(D642,PIS!C$1:C$500))="CK"),0,IF(CF642&lt;2000000,0,CF642*10%)),0)</f>
        <v/>
      </c>
      <c r="CI642">
        <f>IFERROR(INDEX(ADJ!$A$1:$BZ$1000,MATCH(PAYROLL!D642,ADJ!A$1:A$500,0),MATCH(PAYROLL!CI$2,ADJ!$2:$2,0)),0)</f>
        <v/>
      </c>
      <c r="CJ642">
        <f>IFERROR(INDEX(ADJ!$A$1:$BZ$1000,MATCH(PAYROLL!D642,ADJ!A$1:A$500,0),MATCH(PAYROLL!CJ$2,ADJ!$2:$2,0)),0)</f>
        <v/>
      </c>
      <c r="CK642">
        <f>IFERROR(INDEX(ADJ!$A$1:$BZ$1000,MATCH(PAYROLL!D642,ADJ!A$1:A$500,0),MATCH(PAYROLL!CK$2,ADJ!$2:$2,0)),0)</f>
        <v/>
      </c>
      <c r="CL642">
        <f>SUM(CG642:CK642)</f>
        <v/>
      </c>
      <c r="CM642">
        <f>ROUND(SUM(CH642:CK642),0)</f>
        <v/>
      </c>
      <c r="CN642">
        <f>IFERROR(INDEX(CSDA!D$1:D$500,MATCH($CN$2,CSDA!C$1:C$500,0))*INDEX(PIS!V$1:V$500,MATCH(D642,PIS!C$1:C$500))+INDEX(ADJ!$A$1:$BZ$1000,MATCH(PAYROLL!D642,ADJ!A$1:A$500,0),MATCH(PAYROLL!CN$2,ADJ!$2:$2,0)),0)</f>
        <v/>
      </c>
      <c r="CO642">
        <f>IFERROR(INDEX(ADJ!$A$1:$BZ$1000,MATCH(PAYROLL!D642,ADJ!A$1:A$500,0),MATCH(PAYROLL!CO$2,ADJ!$2:$2,0)),0)</f>
        <v/>
      </c>
      <c r="CP642">
        <f>IFERROR(INDEX(ADJ!$A$1:$BZ$1000,MATCH(PAYROLL!D642,ADJ!A$1:A$500,0),MATCH(PAYROLL!CP$2,ADJ!$2:$2,0)),0)</f>
        <v/>
      </c>
      <c r="CQ642">
        <f>BP642-CL642-CI642-CM642-CN642-CO642-CP642-CC642</f>
        <v/>
      </c>
      <c r="CR642">
        <f>IFERROR(IF(RIGHT(INDEX(PIS!O$1:O$500,MATCH(D642,PIS!C$1:C$500,0)),5)="Gross",MIN(U642+V642,VLOOKUP("R700",TSC!B:C,2,0)*VLOOKUP("R101",TSC!B:C,2,0))*(VLOOKUP("T711",TSC!B:C,2,0)+VLOOKUP("T712",TSC!B:C,2,0))%,MIN(T642+V642,VLOOKUP("R700",TSC!B:C,2,0)*VLOOKUP("R101",TSC!B:C,2,0))*(VLOOKUP("T711",TSC!B:C,2,0)+VLOOKUP("T712",TSC!B:C,2,0)+VLOOKUP("R701",TSC!B:C,2,0))%),0)</f>
        <v/>
      </c>
      <c r="CS642">
        <f>IFERROR(IF(RIGHT(INDEX(PIS!O$1:O$500,MATCH(D642,PIS!C$1:C$500,0)),5)="Gross",MIN(U642+V642,VLOOKUP("R700",TSC!B:C,2,0)*VLOOKUP("R101",TSC!B:C,2,0))*(VLOOKUP("T714",TSC!B:C,2,0))%,MIN(T642+V642,VLOOKUP("R700",TSC!B:C,2,0)*VLOOKUP("R101",TSC!B:C,2,0))*(VLOOKUP("T704",TSC!B:C,2,0)+VLOOKUP("T714",TSC!B:C,2,0))%),0)</f>
        <v/>
      </c>
      <c r="CT642">
        <f>IFERROR(IF(RIGHT(INDEX(PIS!O$1:O$500,MATCH(D642,PIS!C$1:C$500,0)),5)="Gross",MIN(U642+V642,VLOOKUP("R700",TSC!B:C,2,0)*VLOOKUP("R101",TSC!B:C,2,0))*VLOOKUP("T705",TSC!B:C,2,0)%,MIN(T642+V642,VLOOKUP("R700",TSC!B:C,2,0)*VLOOKUP("R101",TSC!B:C,2,0))*VLOOKUP("T705",TSC!B:C,2,0)%),0)</f>
        <v/>
      </c>
      <c r="CU642">
        <f>IFERROR(IF(RIGHT(INDEX(PIS!O$1:O$500,MATCH(D642,PIS!C$1:C$500,0)),5)="Gross",MIN(U642+V642,VLOOKUP("R700",TSC!B:C,2,0)*VLOOKUP("R101",TSC!B:C,2,0))*(VLOOKUP("T713",TSC!B:C,2,0))%,MIN(T642+V642,VLOOKUP("R700",TSC!B:C,2,0)*VLOOKUP("R101",TSC!B:C,2,0))*(VLOOKUP("T713",TSC!B:C,2,0))%),0)</f>
        <v/>
      </c>
      <c r="CV642">
        <f>IFERROR(INDEX(ADJ!$A$1:$BZ$1000,MATCH(PAYROLL!D642,ADJ!A$1:A$500,0),MATCH(PAYROLL!CV$2,ADJ!$2:$2,0)),0)</f>
        <v/>
      </c>
      <c r="CW642">
        <f>IFERROR(INDEX(ADJ!$A$1:$BZ$1000,MATCH(PAYROLL!D642,ADJ!A$1:A$500,0),MATCH(PAYROLL!CW$2,ADJ!$2:$2,0)),0)</f>
        <v/>
      </c>
      <c r="CX642">
        <f>SUM(CR642:CW642)</f>
        <v/>
      </c>
      <c r="CY642">
        <f>ROUND(IF(CR642&gt;0,T642+V642*VLOOKUP("R202",TSC!$B$1:$C$500,2,0),0),0)</f>
        <v/>
      </c>
      <c r="CZ642">
        <f>IFERROR(INDEX(CSDA!D$1:D$500,MATCH($CZ$2,CSDA!C$1:C$500,0)),0)</f>
        <v/>
      </c>
      <c r="DA642">
        <f>ROUND(T642*0.7%,0)</f>
        <v/>
      </c>
      <c r="DB642">
        <f>ROUND(T642/12,0)</f>
        <v/>
      </c>
      <c r="DC642">
        <f ref="DC642" t="array">IFERROR(INDEX(CSDA!D$1:D$500,MATCH("Trích giữ"&amp;PAYROLL!DC$2,CSDA!A$1:A$500&amp;CSDA!C$1:C$500,0)),0)</f>
        <v/>
      </c>
      <c r="DD642">
        <f ref="DD642" t="array">IFERROR(INDEX(CSDA!D$1:D$500,MATCH("Trích giữ"&amp;PAYROLL!DD$2,CSDA!A$1:A$500&amp;CSDA!C$1:C$500,0)),0)</f>
        <v/>
      </c>
      <c r="DE642">
        <f ref="DE642" t="array">IFERROR(INDEX(CSDA!D$1:D$500,MATCH("Trích giữ"&amp;PAYROLL!DE$2,CSDA!A$1:A$500&amp;CSDA!C$1:C$500,0)),0)</f>
        <v/>
      </c>
      <c r="DF642">
        <f>IFERROR(INDEX(CSDA!D$1:D$500,MATCH(PAYROLL!DF$2,CSDA!C$1:C$500,0)),0)</f>
        <v/>
      </c>
      <c r="DG642">
        <f ref="DG642" t="array">IFERROR(INDEX(CSDA!D$1:D$500,MATCH("Trích giữ"&amp;PAYROLL!DG$2,CSDA!A$1:A$500&amp;CSDA!C$1:C$500,0)),0)</f>
        <v/>
      </c>
      <c r="DH642">
        <f>ROUND(T642/26,0)</f>
        <v/>
      </c>
      <c r="DI642">
        <f ref="DI642" t="array">IFERROR(INDEX(CSDA!D$1:D$500,MATCH("Trích giữ"&amp;PAYROLL!DI$2,CSDA!A$1:A$500&amp;CSDA!C$1:C$500,0)),0)</f>
        <v/>
      </c>
      <c r="DJ642">
        <f>IF(U642=0,T642*21.5%-BL642,0)</f>
        <v/>
      </c>
      <c r="DK642">
        <f ref="DK642" t="array">IFERROR(INDEX(CSDA!D$1:D$500,MATCH("Trích giữ"&amp;PAYROLL!DK$2,CSDA!A$1:A$500&amp;CSDA!C$1:C$500,0)),0)</f>
        <v/>
      </c>
      <c r="DL642">
        <f>IFERROR(INDEX(CSDA!D$1:D$500,MATCH(PAYROLL!DL$2,CSDA!C$1:C$500,0))/12,0)</f>
        <v/>
      </c>
      <c r="DM642">
        <f>SUM(DB642:DL642)</f>
        <v/>
      </c>
      <c r="DN642">
        <f>IFERROR(INDEX(ADJ!$A$1:$BZ$1000,MATCH(PAYROLL!D642,ADJ!A$1:A$500,0),MATCH(PAYROLL!DN$2,ADJ!$2:$2,0)),0)</f>
        <v/>
      </c>
      <c r="DO642">
        <f>IFERROR(SUM(BP642,DM642:DN642,CX642:DA642)-DT642,0)</f>
        <v/>
      </c>
      <c r="DP642">
        <f ref="DP642" t="array">SUM(BW642*IFERROR(INDEX(CSDA!D$1:D$500,MATCH(BW$2,CSDA!C$1:C$500,0)),0)%,CX642*IFERROR(INDEX(CSDA!D$1:D$500,MATCH(CX$2,CSDA!C$1:C$500,0)),0)%,DA642*IFERROR(INDEX(CSDA!D$1:D$500,MATCH(DA$2,CSDA!C$1:C$500,0)),0)%,DB642*IFERROR(INDEX(CSDA!D$1:D$500,MATCH(DB$2,CSDA!C$1:C$500,0)),0)%,DF642*IFERROR(INDEX(CSDA!D$1:D$500,MATCH("Phí dịch vụ"&amp;PAYROLL!DF$2,CSDA!A$1:A$500&amp;CSDA!C$1:C$500,0)),0)%,DC642*IFERROR(INDEX(CSDA!D$1:D$500,MATCH("Phí dịch vụ"&amp;PAYROLL!DC$2,CSDA!A$1:A$500&amp;CSDA!C$1:C$500,0)),0)%,DH642*IFERROR(INDEX(CSDA!D$1:D$500,MATCH("Phí dịch vụ"&amp;PAYROLL!DH$2,CSDA!A$1:A$500&amp;CSDA!C$1:C$500,0)),0)%,DJ642*IFERROR(INDEX(CSDA!D$1:D$500,MATCH("Phí dịch vụ"&amp;PAYROLL!DJ$2,CSDA!A$1:A$500&amp;CSDA!C$1:C$500,0)),0)%,BN642*IFERROR(INDEX(CSDA!D$1:D$500,MATCH(BN$2,CSDA!C$1:C$500,0)),0)%)-BN642*7%</f>
        <v/>
      </c>
      <c r="DQ642">
        <f>IFERROR(INDEX(ADJ!$A$1:$BZ$1000,MATCH(PAYROLL!D642,ADJ!A$1:A$500,0),MATCH(PAYROLL!DQ$2,ADJ!$2:$2,0)),0)</f>
        <v/>
      </c>
      <c r="DR642">
        <f>IFERROR(INDEX(ADJ!$A$1:$BZ$1000,MATCH(PAYROLL!D642,ADJ!A$1:A$500,0),MATCH(PAYROLL!DR$2,ADJ!$2:$2,0)),0)</f>
        <v/>
      </c>
      <c r="DS642">
        <f>SUM(DP642:DR642)</f>
        <v/>
      </c>
      <c r="DT642">
        <f>EK642</f>
        <v/>
      </c>
      <c r="DU642">
        <f>SUM(DO642:DR642)</f>
        <v/>
      </c>
      <c r="DV642">
        <f>ROUND(DU642*0.1,0)</f>
        <v/>
      </c>
      <c r="DW642">
        <f>DU642+DV642</f>
        <v/>
      </c>
      <c r="DZ642">
        <f>IFERROR(INDEX(ADJ!$A$1:$BZ$1000,MATCH(PAYROLL!$D642,ADJ!A$1:A$500,0),MATCH(PAYROLL!DZ$2,ADJ!$2:$2,0)),0)</f>
        <v/>
      </c>
      <c r="EA642">
        <f>IFERROR(INDEX(ADJ!$A$1:$BZ$1000,MATCH(PAYROLL!$D642,ADJ!A$1:A$500,0),MATCH(PAYROLL!EA$2,ADJ!$2:$2,0)),0)</f>
        <v/>
      </c>
      <c r="EB642">
        <f>IFERROR(INDEX(ADJ!$A$1:$BZ$1000,MATCH(PAYROLL!$D642,ADJ!A$1:A$500,0),MATCH(PAYROLL!EB$2,ADJ!$2:$2,0)),0)</f>
        <v/>
      </c>
      <c r="EC642">
        <f>IFERROR(INDEX(ADJ!$A$1:$BZ$1000,MATCH(PAYROLL!$D642,ADJ!A$1:A$500,0),MATCH(PAYROLL!EC$2,ADJ!$2:$2,0)),0)</f>
        <v/>
      </c>
      <c r="ED642">
        <f>IFERROR(INDEX(ADJ!$A$1:$BZ$1000,MATCH(PAYROLL!$D642,ADJ!A$1:A$500,0),MATCH(PAYROLL!ED$2,ADJ!$2:$2,0)),0)</f>
        <v/>
      </c>
      <c r="EE642">
        <f>IFERROR(INDEX(ADJ!$A$1:$BZ$1000,MATCH(PAYROLL!$D642,ADJ!A$1:A$500,0),MATCH(PAYROLL!EE$2,ADJ!$2:$2,0)),0)</f>
        <v/>
      </c>
      <c r="EF642">
        <f>IFERROR(INDEX(ADJ!$A$1:$BZ$1000,MATCH(PAYROLL!$D642,ADJ!A$1:A$500,0),MATCH(PAYROLL!EF$2,ADJ!$2:$2,0)),0)</f>
        <v/>
      </c>
      <c r="EG642">
        <f>IFERROR(INDEX(ADJ!$A$1:$BZ$1000,MATCH(PAYROLL!$D642,ADJ!A$1:A$500,0),MATCH(PAYROLL!EG$2,ADJ!$2:$2,0)),0)</f>
        <v/>
      </c>
      <c r="EH642">
        <f>IFERROR(INDEX(ADJ!$A$1:$BZ$1000,MATCH(PAYROLL!$D642,ADJ!A$1:A$500,0),MATCH(PAYROLL!EH$2,ADJ!$2:$2,0)),0)</f>
        <v/>
      </c>
      <c r="EI642">
        <f>IFERROR(INDEX(ADJ!$A$1:$BZ$1000,MATCH(PAYROLL!D642,ADJ!A$1:A$500,0),MATCH(PAYROLL!EI$2,ADJ!$2:$2,0)),0)</f>
        <v/>
      </c>
      <c r="EJ642">
        <f>IFERROR(INDEX(ADJ!$A$1:$BZ$1000,MATCH(PAYROLL!$D642,ADJ!A$1:A$500,0),MATCH(PAYROLL!EJ$2,ADJ!$2:$2,0)),0)</f>
        <v/>
      </c>
      <c r="EK642">
        <f>SUM(DZ642:EJ642)</f>
        <v/>
      </c>
    </row>
    <row r="643">
      <c r="A643" t="n">
        <v>641</v>
      </c>
      <c r="B643" t="inlineStr">
        <is>
          <t>Triệu Việt Hoàng</t>
        </is>
      </c>
      <c r="D643" t="inlineStr">
        <is>
          <t>157592-01</t>
        </is>
      </c>
      <c r="S643">
        <f>IFERROR(INDEX(PIS!$A$1:$BZ$1000,MATCH($D643,PIS!C$1:C$500,0),MATCH("Lương CB tháng trước",PIS!$1:$1,0)),0)</f>
        <v/>
      </c>
      <c r="T643">
        <f>IFERROR(INDEX(PIS!$A$1:$BZ$1000,MATCH($D643,PIS!C$1:C$500,0),MATCH("Lương CB hiện tại",PIS!$1:$1,0)),0)</f>
        <v/>
      </c>
      <c r="U643">
        <f>IFERROR(INDEX(PIS!$A$1:$BZ$1000,MATCH($D643,PIS!C$1:C$500,0),MATCH("Lương đóng BHBB",PIS!$1:$1,0)),0)</f>
        <v/>
      </c>
      <c r="V643">
        <f>IFERROR(INDEX(PIS!$A$1:$BZ$1000,MATCH($D643,PIS!C$1:C$500,0),MATCH(V$2,PIS!$2:$2,0)),0)</f>
        <v/>
      </c>
      <c r="W643">
        <f>IFERROR(INDEX(PIS!$A$1:$BZ$1000,MATCH($D643,PIS!C$1:C$500,0),MATCH(W$2,PIS!$2:$2,0)),0)</f>
        <v/>
      </c>
      <c r="X643">
        <f>IFERROR(INDEX(PIS!$A$1:$BZ$1000,MATCH($D643,PIS!C$1:C$500,0),MATCH(X$2,PIS!$2:$2,0)),0)</f>
        <v/>
      </c>
      <c r="Y643">
        <f>IFERROR(INDEX(PIS!$A$1:$BZ$1000,MATCH($D643,PIS!C$1:C$500,0),MATCH(Y$2,PIS!$2:$2,0)),0)</f>
        <v/>
      </c>
      <c r="Z643">
        <f>IFERROR(INDEX(PIS!$A$1:$BZ$1000,MATCH($D643,PIS!C$1:C$500,0),MATCH(Z$2,PIS!$2:$2,0)),0)</f>
        <v/>
      </c>
      <c r="AA643">
        <f>IFERROR(INDEX(PIS!$A$1:$BZ$1000,MATCH($D643,PIS!C$1:C$500,0),MATCH(AA$2,PIS!$2:$2,0)),0)</f>
        <v/>
      </c>
      <c r="AB643">
        <f>IFERROR(INDEX(PIS!$A$1:$BZ$1000,MATCH($D643,PIS!C$1:C$500,0),MATCH(AB$2,PIS!$2:$2,0)),0)</f>
        <v/>
      </c>
      <c r="AC643">
        <f>SUM(V643:AB643)</f>
        <v/>
      </c>
      <c r="AD643">
        <f>IFERROR(INDEX(TIMESHEET!$A$1:$AI$5000,MATCH($D643,TIMESHEET!A$1:A$500,0),MATCH("T100",TIMESHEET!$2:$2,0))-2,0)</f>
        <v/>
      </c>
      <c r="AE643">
        <f>IFERROR(INDEX(TIMESHEET!$A$1:$AI$5000,MATCH($D643,TIMESHEET!A$1:A$500,0),MATCH("T202",TIMESHEET!$2:$2,0)),0)</f>
        <v/>
      </c>
      <c r="AF643">
        <f>IFERROR(INDEX(TIMESHEET!$A$1:$AI$5000,MATCH($D643,TIMESHEET!A$1:A$500,0),MATCH("T302",TIMESHEET!$2:$2,0)),0)</f>
        <v/>
      </c>
      <c r="AG643">
        <f>IFERROR(INDEX(TIMESHEET!$A$1:$AI$5000,MATCH($D643,TIMESHEET!A$1:A$500,0),MATCH("T406",TIMESHEET!$2:$2,0)),0)</f>
        <v/>
      </c>
      <c r="AH643">
        <f>AE643+AG643</f>
        <v/>
      </c>
      <c r="AI643">
        <f>IFERROR(INDEX(TIMESHEET!$A$1:$AI$5000,MATCH($D643,TIMESHEET!A$1:A$500,0),MATCH("T701",TIMESHEET!$2:$2,0)),0)</f>
        <v/>
      </c>
      <c r="AJ643">
        <f>IFERROR(INDEX(TIMESHEET!$A$1:$AI$5000,MATCH($D643,TIMESHEET!B$1:B$500,0),MATCH("T320",TIMESHEET!$2:$2,0)),0)</f>
        <v/>
      </c>
      <c r="AK643">
        <f>IFERROR(IF(LEFT(INDEX(PIS!O$1:O$500,MATCH(D643,PIS!C$1:C$500)),1)="M",T643/AD643*SUM(AE643:AG643),T643*AD643),0)</f>
        <v/>
      </c>
      <c r="AL643">
        <f>IFERROR(INDEX(ADJ!$A$1:$BZ$1000,MATCH(PAYROLL!D643,ADJ!A$1:A$500,0),MATCH(PAYROLL!AL$2,ADJ!$2:$2,0)),0)</f>
        <v/>
      </c>
      <c r="AM643">
        <f>SUM(AK643:AL643)</f>
        <v/>
      </c>
      <c r="AN643">
        <f>IFERROR(ROUND(V643/$AD643*$AH643,0),0)</f>
        <v/>
      </c>
      <c r="AO643">
        <f>IFERROR(ROUND(W643/$AD643*$AH643,0),0)</f>
        <v/>
      </c>
      <c r="AP643">
        <f>IFERROR(ROUND(X643/$AD643*$AE643,0),0)</f>
        <v/>
      </c>
      <c r="AQ643">
        <f>IFERROR(ROUND(Y643/$AD643*$AH643,0),0)</f>
        <v/>
      </c>
      <c r="AR643">
        <f>IFERROR(ROUND(Z643/$AD643*$AH643,0),0)</f>
        <v/>
      </c>
      <c r="AS643">
        <f>IFERROR(ROUND(AA643/$AD643*$AH643,0),0)</f>
        <v/>
      </c>
      <c r="AT643">
        <f>IFERROR(IF((AE643+AF643+AG643)&gt;13,AB643,ROUND(AB643/AD643*AH643,0)),0)</f>
        <v/>
      </c>
      <c r="AU643">
        <f>IFERROR(INDEX(ADJ!$A$1:$BZ$1000,MATCH(PAYROLL!D643,ADJ!A$1:A$500,0),MATCH(PAYROLL!AU$2,ADJ!$2:$2,0)),0)</f>
        <v/>
      </c>
      <c r="AV643">
        <f>ROUND(SUM(AN643:AU643),0)</f>
        <v/>
      </c>
      <c r="AW643">
        <f>IFERROR(INDEX(TIMESHEET!$A$1:$AI$5000,MATCH(PAYROLL!D643,TIMESHEET!A$1:A$500,0),MATCH("T620",TIMESHEET!$2:$2,0)),0)</f>
        <v/>
      </c>
      <c r="AX643">
        <f>IFERROR(INDEX(TIMESHEET!$A$1:$AI$5000,MATCH(PAYROLL!D643,TIMESHEET!A$1:A$500,0),MATCH("T601",TIMESHEET!$2:$2,0)),0)</f>
        <v/>
      </c>
      <c r="AY643">
        <f>IFERROR(INDEX(TIMESHEET!$A$1:$AI$5000,MATCH(PAYROLL!D643,TIMESHEET!A$1:A$500,0),MATCH("T602",TIMESHEET!$2:$2,0)),0)</f>
        <v/>
      </c>
      <c r="AZ643">
        <f>IFERROR(INDEX(TIMESHEET!$A$1:$AI$5000,MATCH(PAYROLL!D643,TIMESHEET!A$1:A$500,0),MATCH("T603",TIMESHEET!$2:$2,0)),0)</f>
        <v/>
      </c>
      <c r="BA643">
        <f>IFERROR(INDEX(TIMESHEET!$A$1:$AI$5000,MATCH(PAYROLL!D643,TIMESHEET!A$1:A$500,0),MATCH("T611",TIMESHEET!$2:$2,0)),0)</f>
        <v/>
      </c>
      <c r="BB643">
        <f>IFERROR(INDEX(TIMESHEET!$A$1:$AI$5000,MATCH(PAYROLL!D643,TIMESHEET!A$1:A$500,0),MATCH("T612",TIMESHEET!$2:$2,0)),0)</f>
        <v/>
      </c>
      <c r="BC643">
        <f>IFERROR(INDEX(TIMESHEET!$A$1:$AI$5000,MATCH(PAYROLL!D643,TIMESHEET!A$1:A$500,0),MATCH("T613",TIMESHEET!$2:$2,0)),0)</f>
        <v/>
      </c>
      <c r="BD643">
        <f>IFERROR(INDEX(TIMESHEET!$A$1:$AI$5000,MATCH(PAYROLL!D643,TIMESHEET!A$1:A$500,0),MATCH("T500",TIMESHEET!$2:$2,0)),0)</f>
        <v/>
      </c>
      <c r="BE643">
        <f>IFERROR(IF(LEFT(INDEX(PIS!O$1:O$500,MATCH(D643,PIS!C$1:C$500)),1)="M",T643/AD643/8*(AW643+AX643*1.5+AY643*2+AZ643*3+BA643*2.1+BB643*2.7+BC643*3.9+BD643*0.3),T643/8*(AW643+AX643*1.5+AY643*2+AZ643*3+BA643*2.1+BB643*2.7+BC643*3.9+BD643*0.3)),0)</f>
        <v/>
      </c>
      <c r="BF643">
        <f>IFERROR(INDEX(ADJ!$A$1:$BZ$1000,MATCH(PAYROLL!$D643,ADJ!A$1:A$500,0),MATCH(PAYROLL!BF$2,ADJ!$2:$2,0)),0)</f>
        <v/>
      </c>
      <c r="BG643">
        <f>IFERROR(INDEX(ADJ!$A$1:$BZ$1000,MATCH(PAYROLL!D643,ADJ!A$1:A$500,0),MATCH(PAYROLL!BG$2,ADJ!$2:$2,0)),0)</f>
        <v/>
      </c>
      <c r="BH643">
        <f>IFERROR(INDEX(ADJ!$A$1:$BZ$1000,MATCH(PAYROLL!D643,ADJ!A$1:A$500,0),MATCH(PAYROLL!BH$2,ADJ!$2:$2,0)),0)</f>
        <v/>
      </c>
      <c r="BI643">
        <f>IFERROR(INDEX(ADJ!$A$1:$BZ$1000,MATCH(PAYROLL!D643,ADJ!A$1:A$500,0),MATCH(PAYROLL!BI$2,ADJ!$2:$2,0)),0)</f>
        <v/>
      </c>
      <c r="BJ643">
        <f>IFERROR(INDEX(ADJ!$A$1:$BZ$1000,MATCH(PAYROLL!D643,ADJ!A$1:A$500,0),MATCH(PAYROLL!BJ$2,ADJ!$2:$2,0)),0)</f>
        <v/>
      </c>
      <c r="BK643">
        <f>SUM(BF643:BJ643)</f>
        <v/>
      </c>
      <c r="BL643">
        <f>IFERROR(INDEX(ADJ!$A$1:$BZ$1000,MATCH(PAYROLL!D643,ADJ!A$1:A$500,0),MATCH(PAYROLL!BL$2,ADJ!$2:$2,0)),0)</f>
        <v/>
      </c>
      <c r="BM643">
        <f>IFERROR(INDEX(ADJ!$A$1:$BZ$1000,MATCH(PAYROLL!D643,ADJ!A$1:A$500,0),MATCH(PAYROLL!BM$2,ADJ!$2:$2,0)),0)</f>
        <v/>
      </c>
      <c r="BN643">
        <f>IFERROR(INDEX(ADJ!$A$1:$BZ$1000,MATCH(PAYROLL!D643,ADJ!A$1:A$500,0),MATCH(PAYROLL!BN$2,ADJ!$2:$2,0)),0)</f>
        <v/>
      </c>
      <c r="BO643">
        <f>IFERROR(INDEX(ADJ!$A$1:$BZ$1000,MATCH(PAYROLL!D643,ADJ!A$1:A$500,0),MATCH(PAYROLL!BO$2,ADJ!$2:$2,0)),0)</f>
        <v/>
      </c>
      <c r="BP643">
        <f>SUM(AM643,AV643,BE643,BK643,BL643:BO643)</f>
        <v/>
      </c>
      <c r="BQ643">
        <f>BO643</f>
        <v/>
      </c>
      <c r="BR643">
        <f>IFERROR(ROUND(IF(LEFT(INDEX(PIS!O$1:O$500,MATCH(D643,PIS!C$1:C$500)),1)="D",T643/8*(BD643*0.3),IF(LEFT(INDEX(PIS!O$1:O$500,MATCH(D643,PIS!C$1:C$500)),1)="H",T643*($BD643*0.3),T643/$AD643/8*($BD643*0.3))),0),0)</f>
        <v/>
      </c>
      <c r="BS643">
        <f>IF(AP643&lt;1,0,MIN(AP643,730000))</f>
        <v/>
      </c>
      <c r="BT643">
        <f>IFERROR(ROUND((BE643-SUM(AW643:BC643)*T643/AD643/8),0)-BR643,0)</f>
        <v/>
      </c>
      <c r="BU643">
        <f>AO643</f>
        <v/>
      </c>
      <c r="BV643">
        <f>SUM(BQ643:BU643)</f>
        <v/>
      </c>
      <c r="BW643">
        <f>BP643-BV643</f>
        <v/>
      </c>
      <c r="BX643">
        <f>IFERROR(IF(RIGHT(INDEX(PIS!O$1:O$500,MATCH(D643,PIS!C$1:C$500)),5)="Gross",MIN(U643+V643,VLOOKUP("R700",TSC!B:C,2,0)*VLOOKUP("R101",TSC!B:C,2,0))*VLOOKUP("R701",TSC!B:C,2,0)%,0),0)</f>
        <v/>
      </c>
      <c r="BY643">
        <f>IFERROR(IF(RIGHT(INDEX(PIS!O$1:O$500,MATCH(D643,PIS!C$1:C$500)),5)="Gross",MIN(U643+V643,VLOOKUP("R700",TSC!B:C,2,0)*VLOOKUP("R101",TSC!B:C,2,0))*VLOOKUP("T704",TSC!B:C,2,0)%,0),0)</f>
        <v/>
      </c>
      <c r="BZ643">
        <f>IFERROR(IF(RIGHT(INDEX(PIS!O$1:O$500,MATCH(D643,PIS!C$1:C$500)),5)="Gross",MIN(U643+V643,VLOOKUP("R700",TSC!B:C,2,0)*VLOOKUP("1",TSC!F:G,2,0))*VLOOKUP("T705",TSC!B:C,2,0)%,0),0)</f>
        <v/>
      </c>
      <c r="CA643">
        <f>IFERROR(INDEX(ADJ!$A$1:$BZ$1000,MATCH(PAYROLL!D643,ADJ!A$1:A$500,0),MATCH(PAYROLL!CA$2,ADJ!$2:$2,0)),0)</f>
        <v/>
      </c>
      <c r="CB643">
        <f>IFERROR(INDEX(ADJ!$A$1:$BZ$1000,MATCH(PAYROLL!D643,ADJ!A$1:A$500,0),MATCH(PAYROLL!CB$2,ADJ!$2:$2,0)),0)</f>
        <v/>
      </c>
      <c r="CC643">
        <f>SUM(BX643:CB643)</f>
        <v/>
      </c>
      <c r="CD643">
        <f>IFERROR(INDEX(PIS!$A$1:$BZ$1000,MATCH(PAYROLL!D643,PIS!C$1:C$500,0),MATCH(PAYROLL!CD$1,PIS!$1:$1,0)),0)</f>
        <v/>
      </c>
      <c r="CE643">
        <f>IFERROR(IF(OR(INDEX(PIS!P$1:P$500,MATCH(D643,PIS!C$1:C$500,0))="LT2",INDEX(PIS!P$1:P$500,MATCH(D643,PIS!C$1:C$500,0))="P10"),0,SUM(CC643,CD643*VLOOKUP("R601",TSC!B:C,2,0),VLOOKUP("R602",TSC!B:C,2,0))),0)</f>
        <v/>
      </c>
      <c r="CF643">
        <f>MAX(BW643-CE643,0)</f>
        <v/>
      </c>
      <c r="CG643">
        <f>IFERROR(IF(OR(RIGHT(INDEX(PIS!P$1:P$500,MATCH(D643,PIS!C$1:C$500)),5)="P10",RIGHT(INDEX(PIS!P$1:P$500,MATCH(D643,PIS!C$1:C$500)),5)="CK"),0,IF(CF643&lt;=5000000,CF643*5%,IF(CF643&lt;=10000000,CF643*10%-250000,IF(CF643&lt;=18000000,CF643*15%-750000,IF(CF643&lt;=32000000,CF643*20%-1650000,IF(CF643&lt;=52000000,CF643*25%-3250000,IF(CF643&lt;=80000000,BH643*30%-5850000,CF643*35%-9850000))))))),0)</f>
        <v/>
      </c>
      <c r="CH643">
        <f>IFERROR(IF(OR(INDEX(PIS!P$1:P$500,MATCH(D643,PIS!C$1:C$500))="LT",INDEX(PIS!P$1:P$500,MATCH(D643,PIS!C$1:C$500))="CK"),0,IF(CF643&lt;2000000,0,CF643*10%)),0)</f>
        <v/>
      </c>
      <c r="CI643">
        <f>IFERROR(INDEX(ADJ!$A$1:$BZ$1000,MATCH(PAYROLL!D643,ADJ!A$1:A$500,0),MATCH(PAYROLL!CI$2,ADJ!$2:$2,0)),0)</f>
        <v/>
      </c>
      <c r="CJ643">
        <f>IFERROR(INDEX(ADJ!$A$1:$BZ$1000,MATCH(PAYROLL!D643,ADJ!A$1:A$500,0),MATCH(PAYROLL!CJ$2,ADJ!$2:$2,0)),0)</f>
        <v/>
      </c>
      <c r="CK643">
        <f>IFERROR(INDEX(ADJ!$A$1:$BZ$1000,MATCH(PAYROLL!D643,ADJ!A$1:A$500,0),MATCH(PAYROLL!CK$2,ADJ!$2:$2,0)),0)</f>
        <v/>
      </c>
      <c r="CL643">
        <f>SUM(CG643:CK643)</f>
        <v/>
      </c>
      <c r="CM643">
        <f>ROUND(SUM(CH643:CK643),0)</f>
        <v/>
      </c>
      <c r="CN643">
        <f>IFERROR(INDEX(CSDA!D$1:D$500,MATCH($CN$2,CSDA!C$1:C$500,0))*INDEX(PIS!V$1:V$500,MATCH(D643,PIS!C$1:C$500))+INDEX(ADJ!$A$1:$BZ$1000,MATCH(PAYROLL!D643,ADJ!A$1:A$500,0),MATCH(PAYROLL!CN$2,ADJ!$2:$2,0)),0)</f>
        <v/>
      </c>
      <c r="CO643">
        <f>IFERROR(INDEX(ADJ!$A$1:$BZ$1000,MATCH(PAYROLL!D643,ADJ!A$1:A$500,0),MATCH(PAYROLL!CO$2,ADJ!$2:$2,0)),0)</f>
        <v/>
      </c>
      <c r="CP643">
        <f>IFERROR(INDEX(ADJ!$A$1:$BZ$1000,MATCH(PAYROLL!D643,ADJ!A$1:A$500,0),MATCH(PAYROLL!CP$2,ADJ!$2:$2,0)),0)</f>
        <v/>
      </c>
      <c r="CQ643">
        <f>BP643-CL643-CI643-CM643-CN643-CO643-CP643-CC643</f>
        <v/>
      </c>
      <c r="CR643">
        <f>IFERROR(IF(RIGHT(INDEX(PIS!O$1:O$500,MATCH(D643,PIS!C$1:C$500,0)),5)="Gross",MIN(U643+V643,VLOOKUP("R700",TSC!B:C,2,0)*VLOOKUP("R101",TSC!B:C,2,0))*(VLOOKUP("T711",TSC!B:C,2,0)+VLOOKUP("T712",TSC!B:C,2,0))%,MIN(T643+V643,VLOOKUP("R700",TSC!B:C,2,0)*VLOOKUP("R101",TSC!B:C,2,0))*(VLOOKUP("T711",TSC!B:C,2,0)+VLOOKUP("T712",TSC!B:C,2,0)+VLOOKUP("R701",TSC!B:C,2,0))%),0)</f>
        <v/>
      </c>
      <c r="CS643">
        <f>IFERROR(IF(RIGHT(INDEX(PIS!O$1:O$500,MATCH(D643,PIS!C$1:C$500,0)),5)="Gross",MIN(U643+V643,VLOOKUP("R700",TSC!B:C,2,0)*VLOOKUP("R101",TSC!B:C,2,0))*(VLOOKUP("T714",TSC!B:C,2,0))%,MIN(T643+V643,VLOOKUP("R700",TSC!B:C,2,0)*VLOOKUP("R101",TSC!B:C,2,0))*(VLOOKUP("T704",TSC!B:C,2,0)+VLOOKUP("T714",TSC!B:C,2,0))%),0)</f>
        <v/>
      </c>
      <c r="CT643">
        <f>IFERROR(IF(RIGHT(INDEX(PIS!O$1:O$500,MATCH(D643,PIS!C$1:C$500,0)),5)="Gross",MIN(U643+V643,VLOOKUP("R700",TSC!B:C,2,0)*VLOOKUP("R101",TSC!B:C,2,0))*VLOOKUP("T705",TSC!B:C,2,0)%,MIN(T643+V643,VLOOKUP("R700",TSC!B:C,2,0)*VLOOKUP("R101",TSC!B:C,2,0))*VLOOKUP("T705",TSC!B:C,2,0)%),0)</f>
        <v/>
      </c>
      <c r="CU643">
        <f>IFERROR(IF(RIGHT(INDEX(PIS!O$1:O$500,MATCH(D643,PIS!C$1:C$500,0)),5)="Gross",MIN(U643+V643,VLOOKUP("R700",TSC!B:C,2,0)*VLOOKUP("R101",TSC!B:C,2,0))*(VLOOKUP("T713",TSC!B:C,2,0))%,MIN(T643+V643,VLOOKUP("R700",TSC!B:C,2,0)*VLOOKUP("R101",TSC!B:C,2,0))*(VLOOKUP("T713",TSC!B:C,2,0))%),0)</f>
        <v/>
      </c>
      <c r="CV643">
        <f>IFERROR(INDEX(ADJ!$A$1:$BZ$1000,MATCH(PAYROLL!D643,ADJ!A$1:A$500,0),MATCH(PAYROLL!CV$2,ADJ!$2:$2,0)),0)</f>
        <v/>
      </c>
      <c r="CW643">
        <f>IFERROR(INDEX(ADJ!$A$1:$BZ$1000,MATCH(PAYROLL!D643,ADJ!A$1:A$500,0),MATCH(PAYROLL!CW$2,ADJ!$2:$2,0)),0)</f>
        <v/>
      </c>
      <c r="CX643">
        <f>SUM(CR643:CW643)</f>
        <v/>
      </c>
      <c r="CY643">
        <f>ROUND(IF(CR643&gt;0,T643+V643*VLOOKUP("R202",TSC!$B$1:$C$500,2,0),0),0)</f>
        <v/>
      </c>
      <c r="CZ643">
        <f>IFERROR(INDEX(CSDA!D$1:D$500,MATCH($CZ$2,CSDA!C$1:C$500,0)),0)</f>
        <v/>
      </c>
      <c r="DA643">
        <f>ROUND(T643*0.7%,0)</f>
        <v/>
      </c>
      <c r="DB643">
        <f>ROUND(T643/12,0)</f>
        <v/>
      </c>
      <c r="DC643">
        <f ref="DC643" t="array">IFERROR(INDEX(CSDA!D$1:D$500,MATCH("Trích giữ"&amp;PAYROLL!DC$2,CSDA!A$1:A$500&amp;CSDA!C$1:C$500,0)),0)</f>
        <v/>
      </c>
      <c r="DD643">
        <f ref="DD643" t="array">IFERROR(INDEX(CSDA!D$1:D$500,MATCH("Trích giữ"&amp;PAYROLL!DD$2,CSDA!A$1:A$500&amp;CSDA!C$1:C$500,0)),0)</f>
        <v/>
      </c>
      <c r="DE643">
        <f ref="DE643" t="array">IFERROR(INDEX(CSDA!D$1:D$500,MATCH("Trích giữ"&amp;PAYROLL!DE$2,CSDA!A$1:A$500&amp;CSDA!C$1:C$500,0)),0)</f>
        <v/>
      </c>
      <c r="DF643">
        <f>IFERROR(INDEX(CSDA!D$1:D$500,MATCH(PAYROLL!DF$2,CSDA!C$1:C$500,0)),0)</f>
        <v/>
      </c>
      <c r="DG643">
        <f ref="DG643" t="array">IFERROR(INDEX(CSDA!D$1:D$500,MATCH("Trích giữ"&amp;PAYROLL!DG$2,CSDA!A$1:A$500&amp;CSDA!C$1:C$500,0)),0)</f>
        <v/>
      </c>
      <c r="DH643">
        <f>ROUND(T643/26,0)</f>
        <v/>
      </c>
      <c r="DI643">
        <f ref="DI643" t="array">IFERROR(INDEX(CSDA!D$1:D$500,MATCH("Trích giữ"&amp;PAYROLL!DI$2,CSDA!A$1:A$500&amp;CSDA!C$1:C$500,0)),0)</f>
        <v/>
      </c>
      <c r="DJ643">
        <f>IF(U643=0,T643*21.5%-BL643,0)</f>
        <v/>
      </c>
      <c r="DK643">
        <f ref="DK643" t="array">IFERROR(INDEX(CSDA!D$1:D$500,MATCH("Trích giữ"&amp;PAYROLL!DK$2,CSDA!A$1:A$500&amp;CSDA!C$1:C$500,0)),0)</f>
        <v/>
      </c>
      <c r="DL643">
        <f>IFERROR(INDEX(CSDA!D$1:D$500,MATCH(PAYROLL!DL$2,CSDA!C$1:C$500,0))/12,0)</f>
        <v/>
      </c>
      <c r="DM643">
        <f>SUM(DB643:DL643)</f>
        <v/>
      </c>
      <c r="DN643">
        <f>IFERROR(INDEX(ADJ!$A$1:$BZ$1000,MATCH(PAYROLL!D643,ADJ!A$1:A$500,0),MATCH(PAYROLL!DN$2,ADJ!$2:$2,0)),0)</f>
        <v/>
      </c>
      <c r="DO643">
        <f>IFERROR(SUM(BP643,DM643:DN643,CX643:DA643)-DT643,0)</f>
        <v/>
      </c>
      <c r="DP643">
        <f ref="DP643" t="array">SUM(BW643*IFERROR(INDEX(CSDA!D$1:D$500,MATCH(BW$2,CSDA!C$1:C$500,0)),0)%,CX643*IFERROR(INDEX(CSDA!D$1:D$500,MATCH(CX$2,CSDA!C$1:C$500,0)),0)%,DA643*IFERROR(INDEX(CSDA!D$1:D$500,MATCH(DA$2,CSDA!C$1:C$500,0)),0)%,DB643*IFERROR(INDEX(CSDA!D$1:D$500,MATCH(DB$2,CSDA!C$1:C$500,0)),0)%,DF643*IFERROR(INDEX(CSDA!D$1:D$500,MATCH("Phí dịch vụ"&amp;PAYROLL!DF$2,CSDA!A$1:A$500&amp;CSDA!C$1:C$500,0)),0)%,DC643*IFERROR(INDEX(CSDA!D$1:D$500,MATCH("Phí dịch vụ"&amp;PAYROLL!DC$2,CSDA!A$1:A$500&amp;CSDA!C$1:C$500,0)),0)%,DH643*IFERROR(INDEX(CSDA!D$1:D$500,MATCH("Phí dịch vụ"&amp;PAYROLL!DH$2,CSDA!A$1:A$500&amp;CSDA!C$1:C$500,0)),0)%,DJ643*IFERROR(INDEX(CSDA!D$1:D$500,MATCH("Phí dịch vụ"&amp;PAYROLL!DJ$2,CSDA!A$1:A$500&amp;CSDA!C$1:C$500,0)),0)%,BN643*IFERROR(INDEX(CSDA!D$1:D$500,MATCH(BN$2,CSDA!C$1:C$500,0)),0)%)-BN643*7%</f>
        <v/>
      </c>
      <c r="DQ643">
        <f>IFERROR(INDEX(ADJ!$A$1:$BZ$1000,MATCH(PAYROLL!D643,ADJ!A$1:A$500,0),MATCH(PAYROLL!DQ$2,ADJ!$2:$2,0)),0)</f>
        <v/>
      </c>
      <c r="DR643">
        <f>IFERROR(INDEX(ADJ!$A$1:$BZ$1000,MATCH(PAYROLL!D643,ADJ!A$1:A$500,0),MATCH(PAYROLL!DR$2,ADJ!$2:$2,0)),0)</f>
        <v/>
      </c>
      <c r="DS643">
        <f>SUM(DP643:DR643)</f>
        <v/>
      </c>
      <c r="DT643">
        <f>EK643</f>
        <v/>
      </c>
      <c r="DU643">
        <f>SUM(DO643:DR643)</f>
        <v/>
      </c>
      <c r="DV643">
        <f>ROUND(DU643*0.1,0)</f>
        <v/>
      </c>
      <c r="DW643">
        <f>DU643+DV643</f>
        <v/>
      </c>
      <c r="DZ643">
        <f>IFERROR(INDEX(ADJ!$A$1:$BZ$1000,MATCH(PAYROLL!$D643,ADJ!A$1:A$500,0),MATCH(PAYROLL!DZ$2,ADJ!$2:$2,0)),0)</f>
        <v/>
      </c>
      <c r="EA643">
        <f>IFERROR(INDEX(ADJ!$A$1:$BZ$1000,MATCH(PAYROLL!$D643,ADJ!A$1:A$500,0),MATCH(PAYROLL!EA$2,ADJ!$2:$2,0)),0)</f>
        <v/>
      </c>
      <c r="EB643">
        <f>IFERROR(INDEX(ADJ!$A$1:$BZ$1000,MATCH(PAYROLL!$D643,ADJ!A$1:A$500,0),MATCH(PAYROLL!EB$2,ADJ!$2:$2,0)),0)</f>
        <v/>
      </c>
      <c r="EC643">
        <f>IFERROR(INDEX(ADJ!$A$1:$BZ$1000,MATCH(PAYROLL!$D643,ADJ!A$1:A$500,0),MATCH(PAYROLL!EC$2,ADJ!$2:$2,0)),0)</f>
        <v/>
      </c>
      <c r="ED643">
        <f>IFERROR(INDEX(ADJ!$A$1:$BZ$1000,MATCH(PAYROLL!$D643,ADJ!A$1:A$500,0),MATCH(PAYROLL!ED$2,ADJ!$2:$2,0)),0)</f>
        <v/>
      </c>
      <c r="EE643">
        <f>IFERROR(INDEX(ADJ!$A$1:$BZ$1000,MATCH(PAYROLL!$D643,ADJ!A$1:A$500,0),MATCH(PAYROLL!EE$2,ADJ!$2:$2,0)),0)</f>
        <v/>
      </c>
      <c r="EF643">
        <f>IFERROR(INDEX(ADJ!$A$1:$BZ$1000,MATCH(PAYROLL!$D643,ADJ!A$1:A$500,0),MATCH(PAYROLL!EF$2,ADJ!$2:$2,0)),0)</f>
        <v/>
      </c>
      <c r="EG643">
        <f>IFERROR(INDEX(ADJ!$A$1:$BZ$1000,MATCH(PAYROLL!$D643,ADJ!A$1:A$500,0),MATCH(PAYROLL!EG$2,ADJ!$2:$2,0)),0)</f>
        <v/>
      </c>
      <c r="EH643">
        <f>IFERROR(INDEX(ADJ!$A$1:$BZ$1000,MATCH(PAYROLL!$D643,ADJ!A$1:A$500,0),MATCH(PAYROLL!EH$2,ADJ!$2:$2,0)),0)</f>
        <v/>
      </c>
      <c r="EI643">
        <f>IFERROR(INDEX(ADJ!$A$1:$BZ$1000,MATCH(PAYROLL!D643,ADJ!A$1:A$500,0),MATCH(PAYROLL!EI$2,ADJ!$2:$2,0)),0)</f>
        <v/>
      </c>
      <c r="EJ643">
        <f>IFERROR(INDEX(ADJ!$A$1:$BZ$1000,MATCH(PAYROLL!$D643,ADJ!A$1:A$500,0),MATCH(PAYROLL!EJ$2,ADJ!$2:$2,0)),0)</f>
        <v/>
      </c>
      <c r="EK643">
        <f>SUM(DZ643:EJ643)</f>
        <v/>
      </c>
    </row>
    <row r="644">
      <c r="A644" t="n">
        <v>642</v>
      </c>
      <c r="B644" t="inlineStr">
        <is>
          <t>Quang Thị Thu Nguyệt</t>
        </is>
      </c>
      <c r="D644" t="inlineStr">
        <is>
          <t>157644-01</t>
        </is>
      </c>
      <c r="S644">
        <f>IFERROR(INDEX(PIS!$A$1:$BZ$1000,MATCH($D644,PIS!C$1:C$500,0),MATCH("Lương CB tháng trước",PIS!$1:$1,0)),0)</f>
        <v/>
      </c>
      <c r="T644">
        <f>IFERROR(INDEX(PIS!$A$1:$BZ$1000,MATCH($D644,PIS!C$1:C$500,0),MATCH("Lương CB hiện tại",PIS!$1:$1,0)),0)</f>
        <v/>
      </c>
      <c r="U644">
        <f>IFERROR(INDEX(PIS!$A$1:$BZ$1000,MATCH($D644,PIS!C$1:C$500,0),MATCH("Lương đóng BHBB",PIS!$1:$1,0)),0)</f>
        <v/>
      </c>
      <c r="V644">
        <f>IFERROR(INDEX(PIS!$A$1:$BZ$1000,MATCH($D644,PIS!C$1:C$500,0),MATCH(V$2,PIS!$2:$2,0)),0)</f>
        <v/>
      </c>
      <c r="W644">
        <f>IFERROR(INDEX(PIS!$A$1:$BZ$1000,MATCH($D644,PIS!C$1:C$500,0),MATCH(W$2,PIS!$2:$2,0)),0)</f>
        <v/>
      </c>
      <c r="X644">
        <f>IFERROR(INDEX(PIS!$A$1:$BZ$1000,MATCH($D644,PIS!C$1:C$500,0),MATCH(X$2,PIS!$2:$2,0)),0)</f>
        <v/>
      </c>
      <c r="Y644">
        <f>IFERROR(INDEX(PIS!$A$1:$BZ$1000,MATCH($D644,PIS!C$1:C$500,0),MATCH(Y$2,PIS!$2:$2,0)),0)</f>
        <v/>
      </c>
      <c r="Z644">
        <f>IFERROR(INDEX(PIS!$A$1:$BZ$1000,MATCH($D644,PIS!C$1:C$500,0),MATCH(Z$2,PIS!$2:$2,0)),0)</f>
        <v/>
      </c>
      <c r="AA644">
        <f>IFERROR(INDEX(PIS!$A$1:$BZ$1000,MATCH($D644,PIS!C$1:C$500,0),MATCH(AA$2,PIS!$2:$2,0)),0)</f>
        <v/>
      </c>
      <c r="AB644">
        <f>IFERROR(INDEX(PIS!$A$1:$BZ$1000,MATCH($D644,PIS!C$1:C$500,0),MATCH(AB$2,PIS!$2:$2,0)),0)</f>
        <v/>
      </c>
      <c r="AC644">
        <f>SUM(V644:AB644)</f>
        <v/>
      </c>
      <c r="AD644">
        <f>IFERROR(INDEX(TIMESHEET!$A$1:$AI$5000,MATCH($D644,TIMESHEET!A$1:A$500,0),MATCH("T100",TIMESHEET!$2:$2,0))-2,0)</f>
        <v/>
      </c>
      <c r="AE644">
        <f>IFERROR(INDEX(TIMESHEET!$A$1:$AI$5000,MATCH($D644,TIMESHEET!A$1:A$500,0),MATCH("T202",TIMESHEET!$2:$2,0)),0)</f>
        <v/>
      </c>
      <c r="AF644">
        <f>IFERROR(INDEX(TIMESHEET!$A$1:$AI$5000,MATCH($D644,TIMESHEET!A$1:A$500,0),MATCH("T302",TIMESHEET!$2:$2,0)),0)</f>
        <v/>
      </c>
      <c r="AG644">
        <f>IFERROR(INDEX(TIMESHEET!$A$1:$AI$5000,MATCH($D644,TIMESHEET!A$1:A$500,0),MATCH("T406",TIMESHEET!$2:$2,0)),0)</f>
        <v/>
      </c>
      <c r="AH644">
        <f>AE644+AG644</f>
        <v/>
      </c>
      <c r="AI644">
        <f>IFERROR(INDEX(TIMESHEET!$A$1:$AI$5000,MATCH($D644,TIMESHEET!A$1:A$500,0),MATCH("T701",TIMESHEET!$2:$2,0)),0)</f>
        <v/>
      </c>
      <c r="AJ644">
        <f>IFERROR(INDEX(TIMESHEET!$A$1:$AI$5000,MATCH($D644,TIMESHEET!B$1:B$500,0),MATCH("T320",TIMESHEET!$2:$2,0)),0)</f>
        <v/>
      </c>
      <c r="AK644">
        <f>IFERROR(IF(LEFT(INDEX(PIS!O$1:O$500,MATCH(D644,PIS!C$1:C$500)),1)="M",T644/AD644*SUM(AE644:AG644),T644*AD644),0)</f>
        <v/>
      </c>
      <c r="AL644">
        <f>IFERROR(INDEX(ADJ!$A$1:$BZ$1000,MATCH(PAYROLL!D644,ADJ!A$1:A$500,0),MATCH(PAYROLL!AL$2,ADJ!$2:$2,0)),0)</f>
        <v/>
      </c>
      <c r="AM644">
        <f>SUM(AK644:AL644)</f>
        <v/>
      </c>
      <c r="AN644">
        <f>IFERROR(ROUND(V644/$AD644*$AH644,0),0)</f>
        <v/>
      </c>
      <c r="AO644">
        <f>IFERROR(ROUND(W644/$AD644*$AH644,0),0)</f>
        <v/>
      </c>
      <c r="AP644">
        <f>IFERROR(ROUND(X644/$AD644*$AE644,0),0)</f>
        <v/>
      </c>
      <c r="AQ644">
        <f>IFERROR(ROUND(Y644/$AD644*$AH644,0),0)</f>
        <v/>
      </c>
      <c r="AR644">
        <f>IFERROR(ROUND(Z644/$AD644*$AH644,0),0)</f>
        <v/>
      </c>
      <c r="AS644">
        <f>IFERROR(ROUND(AA644/$AD644*$AH644,0),0)</f>
        <v/>
      </c>
      <c r="AT644">
        <f>IFERROR(IF((AE644+AF644+AG644)&gt;13,AB644,ROUND(AB644/AD644*AH644,0)),0)</f>
        <v/>
      </c>
      <c r="AU644">
        <f>IFERROR(INDEX(ADJ!$A$1:$BZ$1000,MATCH(PAYROLL!D644,ADJ!A$1:A$500,0),MATCH(PAYROLL!AU$2,ADJ!$2:$2,0)),0)</f>
        <v/>
      </c>
      <c r="AV644">
        <f>ROUND(SUM(AN644:AU644),0)</f>
        <v/>
      </c>
      <c r="AW644">
        <f>IFERROR(INDEX(TIMESHEET!$A$1:$AI$5000,MATCH(PAYROLL!D644,TIMESHEET!A$1:A$500,0),MATCH("T620",TIMESHEET!$2:$2,0)),0)</f>
        <v/>
      </c>
      <c r="AX644">
        <f>IFERROR(INDEX(TIMESHEET!$A$1:$AI$5000,MATCH(PAYROLL!D644,TIMESHEET!A$1:A$500,0),MATCH("T601",TIMESHEET!$2:$2,0)),0)</f>
        <v/>
      </c>
      <c r="AY644">
        <f>IFERROR(INDEX(TIMESHEET!$A$1:$AI$5000,MATCH(PAYROLL!D644,TIMESHEET!A$1:A$500,0),MATCH("T602",TIMESHEET!$2:$2,0)),0)</f>
        <v/>
      </c>
      <c r="AZ644">
        <f>IFERROR(INDEX(TIMESHEET!$A$1:$AI$5000,MATCH(PAYROLL!D644,TIMESHEET!A$1:A$500,0),MATCH("T603",TIMESHEET!$2:$2,0)),0)</f>
        <v/>
      </c>
      <c r="BA644">
        <f>IFERROR(INDEX(TIMESHEET!$A$1:$AI$5000,MATCH(PAYROLL!D644,TIMESHEET!A$1:A$500,0),MATCH("T611",TIMESHEET!$2:$2,0)),0)</f>
        <v/>
      </c>
      <c r="BB644">
        <f>IFERROR(INDEX(TIMESHEET!$A$1:$AI$5000,MATCH(PAYROLL!D644,TIMESHEET!A$1:A$500,0),MATCH("T612",TIMESHEET!$2:$2,0)),0)</f>
        <v/>
      </c>
      <c r="BC644">
        <f>IFERROR(INDEX(TIMESHEET!$A$1:$AI$5000,MATCH(PAYROLL!D644,TIMESHEET!A$1:A$500,0),MATCH("T613",TIMESHEET!$2:$2,0)),0)</f>
        <v/>
      </c>
      <c r="BD644">
        <f>IFERROR(INDEX(TIMESHEET!$A$1:$AI$5000,MATCH(PAYROLL!D644,TIMESHEET!A$1:A$500,0),MATCH("T500",TIMESHEET!$2:$2,0)),0)</f>
        <v/>
      </c>
      <c r="BE644">
        <f>IFERROR(IF(LEFT(INDEX(PIS!O$1:O$500,MATCH(D644,PIS!C$1:C$500)),1)="M",T644/AD644/8*(AW644+AX644*1.5+AY644*2+AZ644*3+BA644*2.1+BB644*2.7+BC644*3.9+BD644*0.3),T644/8*(AW644+AX644*1.5+AY644*2+AZ644*3+BA644*2.1+BB644*2.7+BC644*3.9+BD644*0.3)),0)</f>
        <v/>
      </c>
      <c r="BF644">
        <f>IFERROR(INDEX(ADJ!$A$1:$BZ$1000,MATCH(PAYROLL!$D644,ADJ!A$1:A$500,0),MATCH(PAYROLL!BF$2,ADJ!$2:$2,0)),0)</f>
        <v/>
      </c>
      <c r="BG644">
        <f>IFERROR(INDEX(ADJ!$A$1:$BZ$1000,MATCH(PAYROLL!D644,ADJ!A$1:A$500,0),MATCH(PAYROLL!BG$2,ADJ!$2:$2,0)),0)</f>
        <v/>
      </c>
      <c r="BH644">
        <f>IFERROR(INDEX(ADJ!$A$1:$BZ$1000,MATCH(PAYROLL!D644,ADJ!A$1:A$500,0),MATCH(PAYROLL!BH$2,ADJ!$2:$2,0)),0)</f>
        <v/>
      </c>
      <c r="BI644">
        <f>IFERROR(INDEX(ADJ!$A$1:$BZ$1000,MATCH(PAYROLL!D644,ADJ!A$1:A$500,0),MATCH(PAYROLL!BI$2,ADJ!$2:$2,0)),0)</f>
        <v/>
      </c>
      <c r="BJ644">
        <f>IFERROR(INDEX(ADJ!$A$1:$BZ$1000,MATCH(PAYROLL!D644,ADJ!A$1:A$500,0),MATCH(PAYROLL!BJ$2,ADJ!$2:$2,0)),0)</f>
        <v/>
      </c>
      <c r="BK644">
        <f>SUM(BF644:BJ644)</f>
        <v/>
      </c>
      <c r="BL644">
        <f>IFERROR(INDEX(ADJ!$A$1:$BZ$1000,MATCH(PAYROLL!D644,ADJ!A$1:A$500,0),MATCH(PAYROLL!BL$2,ADJ!$2:$2,0)),0)</f>
        <v/>
      </c>
      <c r="BM644">
        <f>IFERROR(INDEX(ADJ!$A$1:$BZ$1000,MATCH(PAYROLL!D644,ADJ!A$1:A$500,0),MATCH(PAYROLL!BM$2,ADJ!$2:$2,0)),0)</f>
        <v/>
      </c>
      <c r="BN644">
        <f>IFERROR(INDEX(ADJ!$A$1:$BZ$1000,MATCH(PAYROLL!D644,ADJ!A$1:A$500,0),MATCH(PAYROLL!BN$2,ADJ!$2:$2,0)),0)</f>
        <v/>
      </c>
      <c r="BO644">
        <f>IFERROR(INDEX(ADJ!$A$1:$BZ$1000,MATCH(PAYROLL!D644,ADJ!A$1:A$500,0),MATCH(PAYROLL!BO$2,ADJ!$2:$2,0)),0)</f>
        <v/>
      </c>
      <c r="BP644">
        <f>SUM(AM644,AV644,BE644,BK644,BL644:BO644)</f>
        <v/>
      </c>
      <c r="BQ644">
        <f>BO644</f>
        <v/>
      </c>
      <c r="BR644">
        <f>IFERROR(ROUND(IF(LEFT(INDEX(PIS!O$1:O$500,MATCH(D644,PIS!C$1:C$500)),1)="D",T644/8*(BD644*0.3),IF(LEFT(INDEX(PIS!O$1:O$500,MATCH(D644,PIS!C$1:C$500)),1)="H",T644*($BD644*0.3),T644/$AD644/8*($BD644*0.3))),0),0)</f>
        <v/>
      </c>
      <c r="BS644">
        <f>IF(AP644&lt;1,0,MIN(AP644,730000))</f>
        <v/>
      </c>
      <c r="BT644">
        <f>IFERROR(ROUND((BE644-SUM(AW644:BC644)*T644/AD644/8),0)-BR644,0)</f>
        <v/>
      </c>
      <c r="BU644">
        <f>AO644</f>
        <v/>
      </c>
      <c r="BV644">
        <f>SUM(BQ644:BU644)</f>
        <v/>
      </c>
      <c r="BW644">
        <f>BP644-BV644</f>
        <v/>
      </c>
      <c r="BX644">
        <f>IFERROR(IF(RIGHT(INDEX(PIS!O$1:O$500,MATCH(D644,PIS!C$1:C$500)),5)="Gross",MIN(U644+V644,VLOOKUP("R700",TSC!B:C,2,0)*VLOOKUP("R101",TSC!B:C,2,0))*VLOOKUP("R701",TSC!B:C,2,0)%,0),0)</f>
        <v/>
      </c>
      <c r="BY644">
        <f>IFERROR(IF(RIGHT(INDEX(PIS!O$1:O$500,MATCH(D644,PIS!C$1:C$500)),5)="Gross",MIN(U644+V644,VLOOKUP("R700",TSC!B:C,2,0)*VLOOKUP("R101",TSC!B:C,2,0))*VLOOKUP("T704",TSC!B:C,2,0)%,0),0)</f>
        <v/>
      </c>
      <c r="BZ644">
        <f>IFERROR(IF(RIGHT(INDEX(PIS!O$1:O$500,MATCH(D644,PIS!C$1:C$500)),5)="Gross",MIN(U644+V644,VLOOKUP("R700",TSC!B:C,2,0)*VLOOKUP("1",TSC!F:G,2,0))*VLOOKUP("T705",TSC!B:C,2,0)%,0),0)</f>
        <v/>
      </c>
      <c r="CA644">
        <f>IFERROR(INDEX(ADJ!$A$1:$BZ$1000,MATCH(PAYROLL!D644,ADJ!A$1:A$500,0),MATCH(PAYROLL!CA$2,ADJ!$2:$2,0)),0)</f>
        <v/>
      </c>
      <c r="CB644">
        <f>IFERROR(INDEX(ADJ!$A$1:$BZ$1000,MATCH(PAYROLL!D644,ADJ!A$1:A$500,0),MATCH(PAYROLL!CB$2,ADJ!$2:$2,0)),0)</f>
        <v/>
      </c>
      <c r="CC644">
        <f>SUM(BX644:CB644)</f>
        <v/>
      </c>
      <c r="CD644">
        <f>IFERROR(INDEX(PIS!$A$1:$BZ$1000,MATCH(PAYROLL!D644,PIS!C$1:C$500,0),MATCH(PAYROLL!CD$1,PIS!$1:$1,0)),0)</f>
        <v/>
      </c>
      <c r="CE644">
        <f>IFERROR(IF(OR(INDEX(PIS!P$1:P$500,MATCH(D644,PIS!C$1:C$500,0))="LT2",INDEX(PIS!P$1:P$500,MATCH(D644,PIS!C$1:C$500,0))="P10"),0,SUM(CC644,CD644*VLOOKUP("R601",TSC!B:C,2,0),VLOOKUP("R602",TSC!B:C,2,0))),0)</f>
        <v/>
      </c>
      <c r="CF644">
        <f>MAX(BW644-CE644,0)</f>
        <v/>
      </c>
      <c r="CG644">
        <f>IFERROR(IF(OR(RIGHT(INDEX(PIS!P$1:P$500,MATCH(D644,PIS!C$1:C$500)),5)="P10",RIGHT(INDEX(PIS!P$1:P$500,MATCH(D644,PIS!C$1:C$500)),5)="CK"),0,IF(CF644&lt;=5000000,CF644*5%,IF(CF644&lt;=10000000,CF644*10%-250000,IF(CF644&lt;=18000000,CF644*15%-750000,IF(CF644&lt;=32000000,CF644*20%-1650000,IF(CF644&lt;=52000000,CF644*25%-3250000,IF(CF644&lt;=80000000,BH644*30%-5850000,CF644*35%-9850000))))))),0)</f>
        <v/>
      </c>
      <c r="CH644">
        <f>IFERROR(IF(OR(INDEX(PIS!P$1:P$500,MATCH(D644,PIS!C$1:C$500))="LT",INDEX(PIS!P$1:P$500,MATCH(D644,PIS!C$1:C$500))="CK"),0,IF(CF644&lt;2000000,0,CF644*10%)),0)</f>
        <v/>
      </c>
      <c r="CI644">
        <f>IFERROR(INDEX(ADJ!$A$1:$BZ$1000,MATCH(PAYROLL!D644,ADJ!A$1:A$500,0),MATCH(PAYROLL!CI$2,ADJ!$2:$2,0)),0)</f>
        <v/>
      </c>
      <c r="CJ644">
        <f>IFERROR(INDEX(ADJ!$A$1:$BZ$1000,MATCH(PAYROLL!D644,ADJ!A$1:A$500,0),MATCH(PAYROLL!CJ$2,ADJ!$2:$2,0)),0)</f>
        <v/>
      </c>
      <c r="CK644">
        <f>IFERROR(INDEX(ADJ!$A$1:$BZ$1000,MATCH(PAYROLL!D644,ADJ!A$1:A$500,0),MATCH(PAYROLL!CK$2,ADJ!$2:$2,0)),0)</f>
        <v/>
      </c>
      <c r="CL644">
        <f>SUM(CG644:CK644)</f>
        <v/>
      </c>
      <c r="CM644">
        <f>ROUND(SUM(CH644:CK644),0)</f>
        <v/>
      </c>
      <c r="CN644">
        <f>IFERROR(INDEX(CSDA!D$1:D$500,MATCH($CN$2,CSDA!C$1:C$500,0))*INDEX(PIS!V$1:V$500,MATCH(D644,PIS!C$1:C$500))+INDEX(ADJ!$A$1:$BZ$1000,MATCH(PAYROLL!D644,ADJ!A$1:A$500,0),MATCH(PAYROLL!CN$2,ADJ!$2:$2,0)),0)</f>
        <v/>
      </c>
      <c r="CO644">
        <f>IFERROR(INDEX(ADJ!$A$1:$BZ$1000,MATCH(PAYROLL!D644,ADJ!A$1:A$500,0),MATCH(PAYROLL!CO$2,ADJ!$2:$2,0)),0)</f>
        <v/>
      </c>
      <c r="CP644">
        <f>IFERROR(INDEX(ADJ!$A$1:$BZ$1000,MATCH(PAYROLL!D644,ADJ!A$1:A$500,0),MATCH(PAYROLL!CP$2,ADJ!$2:$2,0)),0)</f>
        <v/>
      </c>
      <c r="CQ644">
        <f>BP644-CL644-CI644-CM644-CN644-CO644-CP644-CC644</f>
        <v/>
      </c>
      <c r="CR644">
        <f>IFERROR(IF(RIGHT(INDEX(PIS!O$1:O$500,MATCH(D644,PIS!C$1:C$500,0)),5)="Gross",MIN(U644+V644,VLOOKUP("R700",TSC!B:C,2,0)*VLOOKUP("R101",TSC!B:C,2,0))*(VLOOKUP("T711",TSC!B:C,2,0)+VLOOKUP("T712",TSC!B:C,2,0))%,MIN(T644+V644,VLOOKUP("R700",TSC!B:C,2,0)*VLOOKUP("R101",TSC!B:C,2,0))*(VLOOKUP("T711",TSC!B:C,2,0)+VLOOKUP("T712",TSC!B:C,2,0)+VLOOKUP("R701",TSC!B:C,2,0))%),0)</f>
        <v/>
      </c>
      <c r="CS644">
        <f>IFERROR(IF(RIGHT(INDEX(PIS!O$1:O$500,MATCH(D644,PIS!C$1:C$500,0)),5)="Gross",MIN(U644+V644,VLOOKUP("R700",TSC!B:C,2,0)*VLOOKUP("R101",TSC!B:C,2,0))*(VLOOKUP("T714",TSC!B:C,2,0))%,MIN(T644+V644,VLOOKUP("R700",TSC!B:C,2,0)*VLOOKUP("R101",TSC!B:C,2,0))*(VLOOKUP("T704",TSC!B:C,2,0)+VLOOKUP("T714",TSC!B:C,2,0))%),0)</f>
        <v/>
      </c>
      <c r="CT644">
        <f>IFERROR(IF(RIGHT(INDEX(PIS!O$1:O$500,MATCH(D644,PIS!C$1:C$500,0)),5)="Gross",MIN(U644+V644,VLOOKUP("R700",TSC!B:C,2,0)*VLOOKUP("R101",TSC!B:C,2,0))*VLOOKUP("T705",TSC!B:C,2,0)%,MIN(T644+V644,VLOOKUP("R700",TSC!B:C,2,0)*VLOOKUP("R101",TSC!B:C,2,0))*VLOOKUP("T705",TSC!B:C,2,0)%),0)</f>
        <v/>
      </c>
      <c r="CU644">
        <f>IFERROR(IF(RIGHT(INDEX(PIS!O$1:O$500,MATCH(D644,PIS!C$1:C$500,0)),5)="Gross",MIN(U644+V644,VLOOKUP("R700",TSC!B:C,2,0)*VLOOKUP("R101",TSC!B:C,2,0))*(VLOOKUP("T713",TSC!B:C,2,0))%,MIN(T644+V644,VLOOKUP("R700",TSC!B:C,2,0)*VLOOKUP("R101",TSC!B:C,2,0))*(VLOOKUP("T713",TSC!B:C,2,0))%),0)</f>
        <v/>
      </c>
      <c r="CV644">
        <f>IFERROR(INDEX(ADJ!$A$1:$BZ$1000,MATCH(PAYROLL!D644,ADJ!A$1:A$500,0),MATCH(PAYROLL!CV$2,ADJ!$2:$2,0)),0)</f>
        <v/>
      </c>
      <c r="CW644">
        <f>IFERROR(INDEX(ADJ!$A$1:$BZ$1000,MATCH(PAYROLL!D644,ADJ!A$1:A$500,0),MATCH(PAYROLL!CW$2,ADJ!$2:$2,0)),0)</f>
        <v/>
      </c>
      <c r="CX644">
        <f>SUM(CR644:CW644)</f>
        <v/>
      </c>
      <c r="CY644">
        <f>ROUND(IF(CR644&gt;0,T644+V644*VLOOKUP("R202",TSC!$B$1:$C$500,2,0),0),0)</f>
        <v/>
      </c>
      <c r="CZ644">
        <f>IFERROR(INDEX(CSDA!D$1:D$500,MATCH($CZ$2,CSDA!C$1:C$500,0)),0)</f>
        <v/>
      </c>
      <c r="DA644">
        <f>ROUND(T644*0.7%,0)</f>
        <v/>
      </c>
      <c r="DB644">
        <f>ROUND(T644/12,0)</f>
        <v/>
      </c>
      <c r="DC644">
        <f ref="DC644" t="array">IFERROR(INDEX(CSDA!D$1:D$500,MATCH("Trích giữ"&amp;PAYROLL!DC$2,CSDA!A$1:A$500&amp;CSDA!C$1:C$500,0)),0)</f>
        <v/>
      </c>
      <c r="DD644">
        <f ref="DD644" t="array">IFERROR(INDEX(CSDA!D$1:D$500,MATCH("Trích giữ"&amp;PAYROLL!DD$2,CSDA!A$1:A$500&amp;CSDA!C$1:C$500,0)),0)</f>
        <v/>
      </c>
      <c r="DE644">
        <f ref="DE644" t="array">IFERROR(INDEX(CSDA!D$1:D$500,MATCH("Trích giữ"&amp;PAYROLL!DE$2,CSDA!A$1:A$500&amp;CSDA!C$1:C$500,0)),0)</f>
        <v/>
      </c>
      <c r="DF644">
        <f>IFERROR(INDEX(CSDA!D$1:D$500,MATCH(PAYROLL!DF$2,CSDA!C$1:C$500,0)),0)</f>
        <v/>
      </c>
      <c r="DG644">
        <f ref="DG644" t="array">IFERROR(INDEX(CSDA!D$1:D$500,MATCH("Trích giữ"&amp;PAYROLL!DG$2,CSDA!A$1:A$500&amp;CSDA!C$1:C$500,0)),0)</f>
        <v/>
      </c>
      <c r="DH644">
        <f>ROUND(T644/26,0)</f>
        <v/>
      </c>
      <c r="DI644">
        <f ref="DI644" t="array">IFERROR(INDEX(CSDA!D$1:D$500,MATCH("Trích giữ"&amp;PAYROLL!DI$2,CSDA!A$1:A$500&amp;CSDA!C$1:C$500,0)),0)</f>
        <v/>
      </c>
      <c r="DJ644">
        <f>IF(U644=0,T644*21.5%-BL644,0)</f>
        <v/>
      </c>
      <c r="DK644">
        <f ref="DK644" t="array">IFERROR(INDEX(CSDA!D$1:D$500,MATCH("Trích giữ"&amp;PAYROLL!DK$2,CSDA!A$1:A$500&amp;CSDA!C$1:C$500,0)),0)</f>
        <v/>
      </c>
      <c r="DL644">
        <f>IFERROR(INDEX(CSDA!D$1:D$500,MATCH(PAYROLL!DL$2,CSDA!C$1:C$500,0))/12,0)</f>
        <v/>
      </c>
      <c r="DM644">
        <f>SUM(DB644:DL644)</f>
        <v/>
      </c>
      <c r="DN644">
        <f>IFERROR(INDEX(ADJ!$A$1:$BZ$1000,MATCH(PAYROLL!D644,ADJ!A$1:A$500,0),MATCH(PAYROLL!DN$2,ADJ!$2:$2,0)),0)</f>
        <v/>
      </c>
      <c r="DO644">
        <f>IFERROR(SUM(BP644,DM644:DN644,CX644:DA644)-DT644,0)</f>
        <v/>
      </c>
      <c r="DP644">
        <f ref="DP644" t="array">SUM(BW644*IFERROR(INDEX(CSDA!D$1:D$500,MATCH(BW$2,CSDA!C$1:C$500,0)),0)%,CX644*IFERROR(INDEX(CSDA!D$1:D$500,MATCH(CX$2,CSDA!C$1:C$500,0)),0)%,DA644*IFERROR(INDEX(CSDA!D$1:D$500,MATCH(DA$2,CSDA!C$1:C$500,0)),0)%,DB644*IFERROR(INDEX(CSDA!D$1:D$500,MATCH(DB$2,CSDA!C$1:C$500,0)),0)%,DF644*IFERROR(INDEX(CSDA!D$1:D$500,MATCH("Phí dịch vụ"&amp;PAYROLL!DF$2,CSDA!A$1:A$500&amp;CSDA!C$1:C$500,0)),0)%,DC644*IFERROR(INDEX(CSDA!D$1:D$500,MATCH("Phí dịch vụ"&amp;PAYROLL!DC$2,CSDA!A$1:A$500&amp;CSDA!C$1:C$500,0)),0)%,DH644*IFERROR(INDEX(CSDA!D$1:D$500,MATCH("Phí dịch vụ"&amp;PAYROLL!DH$2,CSDA!A$1:A$500&amp;CSDA!C$1:C$500,0)),0)%,DJ644*IFERROR(INDEX(CSDA!D$1:D$500,MATCH("Phí dịch vụ"&amp;PAYROLL!DJ$2,CSDA!A$1:A$500&amp;CSDA!C$1:C$500,0)),0)%,BN644*IFERROR(INDEX(CSDA!D$1:D$500,MATCH(BN$2,CSDA!C$1:C$500,0)),0)%)-BN644*7%</f>
        <v/>
      </c>
      <c r="DQ644">
        <f>IFERROR(INDEX(ADJ!$A$1:$BZ$1000,MATCH(PAYROLL!D644,ADJ!A$1:A$500,0),MATCH(PAYROLL!DQ$2,ADJ!$2:$2,0)),0)</f>
        <v/>
      </c>
      <c r="DR644">
        <f>IFERROR(INDEX(ADJ!$A$1:$BZ$1000,MATCH(PAYROLL!D644,ADJ!A$1:A$500,0),MATCH(PAYROLL!DR$2,ADJ!$2:$2,0)),0)</f>
        <v/>
      </c>
      <c r="DS644">
        <f>SUM(DP644:DR644)</f>
        <v/>
      </c>
      <c r="DT644">
        <f>EK644</f>
        <v/>
      </c>
      <c r="DU644">
        <f>SUM(DO644:DR644)</f>
        <v/>
      </c>
      <c r="DV644">
        <f>ROUND(DU644*0.1,0)</f>
        <v/>
      </c>
      <c r="DW644">
        <f>DU644+DV644</f>
        <v/>
      </c>
      <c r="DZ644">
        <f>IFERROR(INDEX(ADJ!$A$1:$BZ$1000,MATCH(PAYROLL!$D644,ADJ!A$1:A$500,0),MATCH(PAYROLL!DZ$2,ADJ!$2:$2,0)),0)</f>
        <v/>
      </c>
      <c r="EA644">
        <f>IFERROR(INDEX(ADJ!$A$1:$BZ$1000,MATCH(PAYROLL!$D644,ADJ!A$1:A$500,0),MATCH(PAYROLL!EA$2,ADJ!$2:$2,0)),0)</f>
        <v/>
      </c>
      <c r="EB644">
        <f>IFERROR(INDEX(ADJ!$A$1:$BZ$1000,MATCH(PAYROLL!$D644,ADJ!A$1:A$500,0),MATCH(PAYROLL!EB$2,ADJ!$2:$2,0)),0)</f>
        <v/>
      </c>
      <c r="EC644">
        <f>IFERROR(INDEX(ADJ!$A$1:$BZ$1000,MATCH(PAYROLL!$D644,ADJ!A$1:A$500,0),MATCH(PAYROLL!EC$2,ADJ!$2:$2,0)),0)</f>
        <v/>
      </c>
      <c r="ED644">
        <f>IFERROR(INDEX(ADJ!$A$1:$BZ$1000,MATCH(PAYROLL!$D644,ADJ!A$1:A$500,0),MATCH(PAYROLL!ED$2,ADJ!$2:$2,0)),0)</f>
        <v/>
      </c>
      <c r="EE644">
        <f>IFERROR(INDEX(ADJ!$A$1:$BZ$1000,MATCH(PAYROLL!$D644,ADJ!A$1:A$500,0),MATCH(PAYROLL!EE$2,ADJ!$2:$2,0)),0)</f>
        <v/>
      </c>
      <c r="EF644">
        <f>IFERROR(INDEX(ADJ!$A$1:$BZ$1000,MATCH(PAYROLL!$D644,ADJ!A$1:A$500,0),MATCH(PAYROLL!EF$2,ADJ!$2:$2,0)),0)</f>
        <v/>
      </c>
      <c r="EG644">
        <f>IFERROR(INDEX(ADJ!$A$1:$BZ$1000,MATCH(PAYROLL!$D644,ADJ!A$1:A$500,0),MATCH(PAYROLL!EG$2,ADJ!$2:$2,0)),0)</f>
        <v/>
      </c>
      <c r="EH644">
        <f>IFERROR(INDEX(ADJ!$A$1:$BZ$1000,MATCH(PAYROLL!$D644,ADJ!A$1:A$500,0),MATCH(PAYROLL!EH$2,ADJ!$2:$2,0)),0)</f>
        <v/>
      </c>
      <c r="EI644">
        <f>IFERROR(INDEX(ADJ!$A$1:$BZ$1000,MATCH(PAYROLL!D644,ADJ!A$1:A$500,0),MATCH(PAYROLL!EI$2,ADJ!$2:$2,0)),0)</f>
        <v/>
      </c>
      <c r="EJ644">
        <f>IFERROR(INDEX(ADJ!$A$1:$BZ$1000,MATCH(PAYROLL!$D644,ADJ!A$1:A$500,0),MATCH(PAYROLL!EJ$2,ADJ!$2:$2,0)),0)</f>
        <v/>
      </c>
      <c r="EK644">
        <f>SUM(DZ644:EJ644)</f>
        <v/>
      </c>
    </row>
    <row r="645">
      <c r="A645" t="n">
        <v>643</v>
      </c>
      <c r="B645" t="inlineStr">
        <is>
          <t>Vi Văn Dũng</t>
        </is>
      </c>
      <c r="D645" t="inlineStr">
        <is>
          <t>157659-01</t>
        </is>
      </c>
      <c r="S645">
        <f>IFERROR(INDEX(PIS!$A$1:$BZ$1000,MATCH($D645,PIS!C$1:C$500,0),MATCH("Lương CB tháng trước",PIS!$1:$1,0)),0)</f>
        <v/>
      </c>
      <c r="T645">
        <f>IFERROR(INDEX(PIS!$A$1:$BZ$1000,MATCH($D645,PIS!C$1:C$500,0),MATCH("Lương CB hiện tại",PIS!$1:$1,0)),0)</f>
        <v/>
      </c>
      <c r="U645">
        <f>IFERROR(INDEX(PIS!$A$1:$BZ$1000,MATCH($D645,PIS!C$1:C$500,0),MATCH("Lương đóng BHBB",PIS!$1:$1,0)),0)</f>
        <v/>
      </c>
      <c r="V645">
        <f>IFERROR(INDEX(PIS!$A$1:$BZ$1000,MATCH($D645,PIS!C$1:C$500,0),MATCH(V$2,PIS!$2:$2,0)),0)</f>
        <v/>
      </c>
      <c r="W645">
        <f>IFERROR(INDEX(PIS!$A$1:$BZ$1000,MATCH($D645,PIS!C$1:C$500,0),MATCH(W$2,PIS!$2:$2,0)),0)</f>
        <v/>
      </c>
      <c r="X645">
        <f>IFERROR(INDEX(PIS!$A$1:$BZ$1000,MATCH($D645,PIS!C$1:C$500,0),MATCH(X$2,PIS!$2:$2,0)),0)</f>
        <v/>
      </c>
      <c r="Y645">
        <f>IFERROR(INDEX(PIS!$A$1:$BZ$1000,MATCH($D645,PIS!C$1:C$500,0),MATCH(Y$2,PIS!$2:$2,0)),0)</f>
        <v/>
      </c>
      <c r="Z645">
        <f>IFERROR(INDEX(PIS!$A$1:$BZ$1000,MATCH($D645,PIS!C$1:C$500,0),MATCH(Z$2,PIS!$2:$2,0)),0)</f>
        <v/>
      </c>
      <c r="AA645">
        <f>IFERROR(INDEX(PIS!$A$1:$BZ$1000,MATCH($D645,PIS!C$1:C$500,0),MATCH(AA$2,PIS!$2:$2,0)),0)</f>
        <v/>
      </c>
      <c r="AB645">
        <f>IFERROR(INDEX(PIS!$A$1:$BZ$1000,MATCH($D645,PIS!C$1:C$500,0),MATCH(AB$2,PIS!$2:$2,0)),0)</f>
        <v/>
      </c>
      <c r="AC645">
        <f>SUM(V645:AB645)</f>
        <v/>
      </c>
      <c r="AD645">
        <f>IFERROR(INDEX(TIMESHEET!$A$1:$AI$5000,MATCH($D645,TIMESHEET!A$1:A$500,0),MATCH("T100",TIMESHEET!$2:$2,0))-2,0)</f>
        <v/>
      </c>
      <c r="AE645">
        <f>IFERROR(INDEX(TIMESHEET!$A$1:$AI$5000,MATCH($D645,TIMESHEET!A$1:A$500,0),MATCH("T202",TIMESHEET!$2:$2,0)),0)</f>
        <v/>
      </c>
      <c r="AF645">
        <f>IFERROR(INDEX(TIMESHEET!$A$1:$AI$5000,MATCH($D645,TIMESHEET!A$1:A$500,0),MATCH("T302",TIMESHEET!$2:$2,0)),0)</f>
        <v/>
      </c>
      <c r="AG645">
        <f>IFERROR(INDEX(TIMESHEET!$A$1:$AI$5000,MATCH($D645,TIMESHEET!A$1:A$500,0),MATCH("T406",TIMESHEET!$2:$2,0)),0)</f>
        <v/>
      </c>
      <c r="AH645">
        <f>AE645+AG645</f>
        <v/>
      </c>
      <c r="AI645">
        <f>IFERROR(INDEX(TIMESHEET!$A$1:$AI$5000,MATCH($D645,TIMESHEET!A$1:A$500,0),MATCH("T701",TIMESHEET!$2:$2,0)),0)</f>
        <v/>
      </c>
      <c r="AJ645">
        <f>IFERROR(INDEX(TIMESHEET!$A$1:$AI$5000,MATCH($D645,TIMESHEET!B$1:B$500,0),MATCH("T320",TIMESHEET!$2:$2,0)),0)</f>
        <v/>
      </c>
      <c r="AK645">
        <f>IFERROR(IF(LEFT(INDEX(PIS!O$1:O$500,MATCH(D645,PIS!C$1:C$500)),1)="M",T645/AD645*SUM(AE645:AG645),T645*AD645),0)</f>
        <v/>
      </c>
      <c r="AL645">
        <f>IFERROR(INDEX(ADJ!$A$1:$BZ$1000,MATCH(PAYROLL!D645,ADJ!A$1:A$500,0),MATCH(PAYROLL!AL$2,ADJ!$2:$2,0)),0)</f>
        <v/>
      </c>
      <c r="AM645">
        <f>SUM(AK645:AL645)</f>
        <v/>
      </c>
      <c r="AN645">
        <f>IFERROR(ROUND(V645/$AD645*$AH645,0),0)</f>
        <v/>
      </c>
      <c r="AO645">
        <f>IFERROR(ROUND(W645/$AD645*$AH645,0),0)</f>
        <v/>
      </c>
      <c r="AP645">
        <f>IFERROR(ROUND(X645/$AD645*$AE645,0),0)</f>
        <v/>
      </c>
      <c r="AQ645">
        <f>IFERROR(ROUND(Y645/$AD645*$AH645,0),0)</f>
        <v/>
      </c>
      <c r="AR645">
        <f>IFERROR(ROUND(Z645/$AD645*$AH645,0),0)</f>
        <v/>
      </c>
      <c r="AS645">
        <f>IFERROR(ROUND(AA645/$AD645*$AH645,0),0)</f>
        <v/>
      </c>
      <c r="AT645">
        <f>IFERROR(IF((AE645+AF645+AG645)&gt;13,AB645,ROUND(AB645/AD645*AH645,0)),0)</f>
        <v/>
      </c>
      <c r="AU645">
        <f>IFERROR(INDEX(ADJ!$A$1:$BZ$1000,MATCH(PAYROLL!D645,ADJ!A$1:A$500,0),MATCH(PAYROLL!AU$2,ADJ!$2:$2,0)),0)</f>
        <v/>
      </c>
      <c r="AV645">
        <f>ROUND(SUM(AN645:AU645),0)</f>
        <v/>
      </c>
      <c r="AW645">
        <f>IFERROR(INDEX(TIMESHEET!$A$1:$AI$5000,MATCH(PAYROLL!D645,TIMESHEET!A$1:A$500,0),MATCH("T620",TIMESHEET!$2:$2,0)),0)</f>
        <v/>
      </c>
      <c r="AX645">
        <f>IFERROR(INDEX(TIMESHEET!$A$1:$AI$5000,MATCH(PAYROLL!D645,TIMESHEET!A$1:A$500,0),MATCH("T601",TIMESHEET!$2:$2,0)),0)</f>
        <v/>
      </c>
      <c r="AY645">
        <f>IFERROR(INDEX(TIMESHEET!$A$1:$AI$5000,MATCH(PAYROLL!D645,TIMESHEET!A$1:A$500,0),MATCH("T602",TIMESHEET!$2:$2,0)),0)</f>
        <v/>
      </c>
      <c r="AZ645">
        <f>IFERROR(INDEX(TIMESHEET!$A$1:$AI$5000,MATCH(PAYROLL!D645,TIMESHEET!A$1:A$500,0),MATCH("T603",TIMESHEET!$2:$2,0)),0)</f>
        <v/>
      </c>
      <c r="BA645">
        <f>IFERROR(INDEX(TIMESHEET!$A$1:$AI$5000,MATCH(PAYROLL!D645,TIMESHEET!A$1:A$500,0),MATCH("T611",TIMESHEET!$2:$2,0)),0)</f>
        <v/>
      </c>
      <c r="BB645">
        <f>IFERROR(INDEX(TIMESHEET!$A$1:$AI$5000,MATCH(PAYROLL!D645,TIMESHEET!A$1:A$500,0),MATCH("T612",TIMESHEET!$2:$2,0)),0)</f>
        <v/>
      </c>
      <c r="BC645">
        <f>IFERROR(INDEX(TIMESHEET!$A$1:$AI$5000,MATCH(PAYROLL!D645,TIMESHEET!A$1:A$500,0),MATCH("T613",TIMESHEET!$2:$2,0)),0)</f>
        <v/>
      </c>
      <c r="BD645">
        <f>IFERROR(INDEX(TIMESHEET!$A$1:$AI$5000,MATCH(PAYROLL!D645,TIMESHEET!A$1:A$500,0),MATCH("T500",TIMESHEET!$2:$2,0)),0)</f>
        <v/>
      </c>
      <c r="BE645">
        <f>IFERROR(IF(LEFT(INDEX(PIS!O$1:O$500,MATCH(D645,PIS!C$1:C$500)),1)="M",T645/AD645/8*(AW645+AX645*1.5+AY645*2+AZ645*3+BA645*2.1+BB645*2.7+BC645*3.9+BD645*0.3),T645/8*(AW645+AX645*1.5+AY645*2+AZ645*3+BA645*2.1+BB645*2.7+BC645*3.9+BD645*0.3)),0)</f>
        <v/>
      </c>
      <c r="BF645">
        <f>IFERROR(INDEX(ADJ!$A$1:$BZ$1000,MATCH(PAYROLL!$D645,ADJ!A$1:A$500,0),MATCH(PAYROLL!BF$2,ADJ!$2:$2,0)),0)</f>
        <v/>
      </c>
      <c r="BG645">
        <f>IFERROR(INDEX(ADJ!$A$1:$BZ$1000,MATCH(PAYROLL!D645,ADJ!A$1:A$500,0),MATCH(PAYROLL!BG$2,ADJ!$2:$2,0)),0)</f>
        <v/>
      </c>
      <c r="BH645">
        <f>IFERROR(INDEX(ADJ!$A$1:$BZ$1000,MATCH(PAYROLL!D645,ADJ!A$1:A$500,0),MATCH(PAYROLL!BH$2,ADJ!$2:$2,0)),0)</f>
        <v/>
      </c>
      <c r="BI645">
        <f>IFERROR(INDEX(ADJ!$A$1:$BZ$1000,MATCH(PAYROLL!D645,ADJ!A$1:A$500,0),MATCH(PAYROLL!BI$2,ADJ!$2:$2,0)),0)</f>
        <v/>
      </c>
      <c r="BJ645">
        <f>IFERROR(INDEX(ADJ!$A$1:$BZ$1000,MATCH(PAYROLL!D645,ADJ!A$1:A$500,0),MATCH(PAYROLL!BJ$2,ADJ!$2:$2,0)),0)</f>
        <v/>
      </c>
      <c r="BK645">
        <f>SUM(BF645:BJ645)</f>
        <v/>
      </c>
      <c r="BL645">
        <f>IFERROR(INDEX(ADJ!$A$1:$BZ$1000,MATCH(PAYROLL!D645,ADJ!A$1:A$500,0),MATCH(PAYROLL!BL$2,ADJ!$2:$2,0)),0)</f>
        <v/>
      </c>
      <c r="BM645">
        <f>IFERROR(INDEX(ADJ!$A$1:$BZ$1000,MATCH(PAYROLL!D645,ADJ!A$1:A$500,0),MATCH(PAYROLL!BM$2,ADJ!$2:$2,0)),0)</f>
        <v/>
      </c>
      <c r="BN645">
        <f>IFERROR(INDEX(ADJ!$A$1:$BZ$1000,MATCH(PAYROLL!D645,ADJ!A$1:A$500,0),MATCH(PAYROLL!BN$2,ADJ!$2:$2,0)),0)</f>
        <v/>
      </c>
      <c r="BO645">
        <f>IFERROR(INDEX(ADJ!$A$1:$BZ$1000,MATCH(PAYROLL!D645,ADJ!A$1:A$500,0),MATCH(PAYROLL!BO$2,ADJ!$2:$2,0)),0)</f>
        <v/>
      </c>
      <c r="BP645">
        <f>SUM(AM645,AV645,BE645,BK645,BL645:BO645)</f>
        <v/>
      </c>
      <c r="BQ645">
        <f>BO645</f>
        <v/>
      </c>
      <c r="BR645">
        <f>IFERROR(ROUND(IF(LEFT(INDEX(PIS!O$1:O$500,MATCH(D645,PIS!C$1:C$500)),1)="D",T645/8*(BD645*0.3),IF(LEFT(INDEX(PIS!O$1:O$500,MATCH(D645,PIS!C$1:C$500)),1)="H",T645*($BD645*0.3),T645/$AD645/8*($BD645*0.3))),0),0)</f>
        <v/>
      </c>
      <c r="BS645">
        <f>IF(AP645&lt;1,0,MIN(AP645,730000))</f>
        <v/>
      </c>
      <c r="BT645">
        <f>IFERROR(ROUND((BE645-SUM(AW645:BC645)*T645/AD645/8),0)-BR645,0)</f>
        <v/>
      </c>
      <c r="BU645">
        <f>AO645</f>
        <v/>
      </c>
      <c r="BV645">
        <f>SUM(BQ645:BU645)</f>
        <v/>
      </c>
      <c r="BW645">
        <f>BP645-BV645</f>
        <v/>
      </c>
      <c r="BX645">
        <f>IFERROR(IF(RIGHT(INDEX(PIS!O$1:O$500,MATCH(D645,PIS!C$1:C$500)),5)="Gross",MIN(U645+V645,VLOOKUP("R700",TSC!B:C,2,0)*VLOOKUP("R101",TSC!B:C,2,0))*VLOOKUP("R701",TSC!B:C,2,0)%,0),0)</f>
        <v/>
      </c>
      <c r="BY645">
        <f>IFERROR(IF(RIGHT(INDEX(PIS!O$1:O$500,MATCH(D645,PIS!C$1:C$500)),5)="Gross",MIN(U645+V645,VLOOKUP("R700",TSC!B:C,2,0)*VLOOKUP("R101",TSC!B:C,2,0))*VLOOKUP("T704",TSC!B:C,2,0)%,0),0)</f>
        <v/>
      </c>
      <c r="BZ645">
        <f>IFERROR(IF(RIGHT(INDEX(PIS!O$1:O$500,MATCH(D645,PIS!C$1:C$500)),5)="Gross",MIN(U645+V645,VLOOKUP("R700",TSC!B:C,2,0)*VLOOKUP("1",TSC!F:G,2,0))*VLOOKUP("T705",TSC!B:C,2,0)%,0),0)</f>
        <v/>
      </c>
      <c r="CA645">
        <f>IFERROR(INDEX(ADJ!$A$1:$BZ$1000,MATCH(PAYROLL!D645,ADJ!A$1:A$500,0),MATCH(PAYROLL!CA$2,ADJ!$2:$2,0)),0)</f>
        <v/>
      </c>
      <c r="CB645">
        <f>IFERROR(INDEX(ADJ!$A$1:$BZ$1000,MATCH(PAYROLL!D645,ADJ!A$1:A$500,0),MATCH(PAYROLL!CB$2,ADJ!$2:$2,0)),0)</f>
        <v/>
      </c>
      <c r="CC645">
        <f>SUM(BX645:CB645)</f>
        <v/>
      </c>
      <c r="CD645">
        <f>IFERROR(INDEX(PIS!$A$1:$BZ$1000,MATCH(PAYROLL!D645,PIS!C$1:C$500,0),MATCH(PAYROLL!CD$1,PIS!$1:$1,0)),0)</f>
        <v/>
      </c>
      <c r="CE645">
        <f>IFERROR(IF(OR(INDEX(PIS!P$1:P$500,MATCH(D645,PIS!C$1:C$500,0))="LT2",INDEX(PIS!P$1:P$500,MATCH(D645,PIS!C$1:C$500,0))="P10"),0,SUM(CC645,CD645*VLOOKUP("R601",TSC!B:C,2,0),VLOOKUP("R602",TSC!B:C,2,0))),0)</f>
        <v/>
      </c>
      <c r="CF645">
        <f>MAX(BW645-CE645,0)</f>
        <v/>
      </c>
      <c r="CG645">
        <f>IFERROR(IF(OR(RIGHT(INDEX(PIS!P$1:P$500,MATCH(D645,PIS!C$1:C$500)),5)="P10",RIGHT(INDEX(PIS!P$1:P$500,MATCH(D645,PIS!C$1:C$500)),5)="CK"),0,IF(CF645&lt;=5000000,CF645*5%,IF(CF645&lt;=10000000,CF645*10%-250000,IF(CF645&lt;=18000000,CF645*15%-750000,IF(CF645&lt;=32000000,CF645*20%-1650000,IF(CF645&lt;=52000000,CF645*25%-3250000,IF(CF645&lt;=80000000,BH645*30%-5850000,CF645*35%-9850000))))))),0)</f>
        <v/>
      </c>
      <c r="CH645">
        <f>IFERROR(IF(OR(INDEX(PIS!P$1:P$500,MATCH(D645,PIS!C$1:C$500))="LT",INDEX(PIS!P$1:P$500,MATCH(D645,PIS!C$1:C$500))="CK"),0,IF(CF645&lt;2000000,0,CF645*10%)),0)</f>
        <v/>
      </c>
      <c r="CI645">
        <f>IFERROR(INDEX(ADJ!$A$1:$BZ$1000,MATCH(PAYROLL!D645,ADJ!A$1:A$500,0),MATCH(PAYROLL!CI$2,ADJ!$2:$2,0)),0)</f>
        <v/>
      </c>
      <c r="CJ645">
        <f>IFERROR(INDEX(ADJ!$A$1:$BZ$1000,MATCH(PAYROLL!D645,ADJ!A$1:A$500,0),MATCH(PAYROLL!CJ$2,ADJ!$2:$2,0)),0)</f>
        <v/>
      </c>
      <c r="CK645">
        <f>IFERROR(INDEX(ADJ!$A$1:$BZ$1000,MATCH(PAYROLL!D645,ADJ!A$1:A$500,0),MATCH(PAYROLL!CK$2,ADJ!$2:$2,0)),0)</f>
        <v/>
      </c>
      <c r="CL645">
        <f>SUM(CG645:CK645)</f>
        <v/>
      </c>
      <c r="CM645">
        <f>ROUND(SUM(CH645:CK645),0)</f>
        <v/>
      </c>
      <c r="CN645">
        <f>IFERROR(INDEX(CSDA!D$1:D$500,MATCH($CN$2,CSDA!C$1:C$500,0))*INDEX(PIS!V$1:V$500,MATCH(D645,PIS!C$1:C$500))+INDEX(ADJ!$A$1:$BZ$1000,MATCH(PAYROLL!D645,ADJ!A$1:A$500,0),MATCH(PAYROLL!CN$2,ADJ!$2:$2,0)),0)</f>
        <v/>
      </c>
      <c r="CO645">
        <f>IFERROR(INDEX(ADJ!$A$1:$BZ$1000,MATCH(PAYROLL!D645,ADJ!A$1:A$500,0),MATCH(PAYROLL!CO$2,ADJ!$2:$2,0)),0)</f>
        <v/>
      </c>
      <c r="CP645">
        <f>IFERROR(INDEX(ADJ!$A$1:$BZ$1000,MATCH(PAYROLL!D645,ADJ!A$1:A$500,0),MATCH(PAYROLL!CP$2,ADJ!$2:$2,0)),0)</f>
        <v/>
      </c>
      <c r="CQ645">
        <f>BP645-CL645-CI645-CM645-CN645-CO645-CP645-CC645</f>
        <v/>
      </c>
      <c r="CR645">
        <f>IFERROR(IF(RIGHT(INDEX(PIS!O$1:O$500,MATCH(D645,PIS!C$1:C$500,0)),5)="Gross",MIN(U645+V645,VLOOKUP("R700",TSC!B:C,2,0)*VLOOKUP("R101",TSC!B:C,2,0))*(VLOOKUP("T711",TSC!B:C,2,0)+VLOOKUP("T712",TSC!B:C,2,0))%,MIN(T645+V645,VLOOKUP("R700",TSC!B:C,2,0)*VLOOKUP("R101",TSC!B:C,2,0))*(VLOOKUP("T711",TSC!B:C,2,0)+VLOOKUP("T712",TSC!B:C,2,0)+VLOOKUP("R701",TSC!B:C,2,0))%),0)</f>
        <v/>
      </c>
      <c r="CS645">
        <f>IFERROR(IF(RIGHT(INDEX(PIS!O$1:O$500,MATCH(D645,PIS!C$1:C$500,0)),5)="Gross",MIN(U645+V645,VLOOKUP("R700",TSC!B:C,2,0)*VLOOKUP("R101",TSC!B:C,2,0))*(VLOOKUP("T714",TSC!B:C,2,0))%,MIN(T645+V645,VLOOKUP("R700",TSC!B:C,2,0)*VLOOKUP("R101",TSC!B:C,2,0))*(VLOOKUP("T704",TSC!B:C,2,0)+VLOOKUP("T714",TSC!B:C,2,0))%),0)</f>
        <v/>
      </c>
      <c r="CT645">
        <f>IFERROR(IF(RIGHT(INDEX(PIS!O$1:O$500,MATCH(D645,PIS!C$1:C$500,0)),5)="Gross",MIN(U645+V645,VLOOKUP("R700",TSC!B:C,2,0)*VLOOKUP("R101",TSC!B:C,2,0))*VLOOKUP("T705",TSC!B:C,2,0)%,MIN(T645+V645,VLOOKUP("R700",TSC!B:C,2,0)*VLOOKUP("R101",TSC!B:C,2,0))*VLOOKUP("T705",TSC!B:C,2,0)%),0)</f>
        <v/>
      </c>
      <c r="CU645">
        <f>IFERROR(IF(RIGHT(INDEX(PIS!O$1:O$500,MATCH(D645,PIS!C$1:C$500,0)),5)="Gross",MIN(U645+V645,VLOOKUP("R700",TSC!B:C,2,0)*VLOOKUP("R101",TSC!B:C,2,0))*(VLOOKUP("T713",TSC!B:C,2,0))%,MIN(T645+V645,VLOOKUP("R700",TSC!B:C,2,0)*VLOOKUP("R101",TSC!B:C,2,0))*(VLOOKUP("T713",TSC!B:C,2,0))%),0)</f>
        <v/>
      </c>
      <c r="CV645">
        <f>IFERROR(INDEX(ADJ!$A$1:$BZ$1000,MATCH(PAYROLL!D645,ADJ!A$1:A$500,0),MATCH(PAYROLL!CV$2,ADJ!$2:$2,0)),0)</f>
        <v/>
      </c>
      <c r="CW645">
        <f>IFERROR(INDEX(ADJ!$A$1:$BZ$1000,MATCH(PAYROLL!D645,ADJ!A$1:A$500,0),MATCH(PAYROLL!CW$2,ADJ!$2:$2,0)),0)</f>
        <v/>
      </c>
      <c r="CX645">
        <f>SUM(CR645:CW645)</f>
        <v/>
      </c>
      <c r="CY645">
        <f>ROUND(IF(CR645&gt;0,T645+V645*VLOOKUP("R202",TSC!$B$1:$C$500,2,0),0),0)</f>
        <v/>
      </c>
      <c r="CZ645">
        <f>IFERROR(INDEX(CSDA!D$1:D$500,MATCH($CZ$2,CSDA!C$1:C$500,0)),0)</f>
        <v/>
      </c>
      <c r="DA645">
        <f>ROUND(T645*0.7%,0)</f>
        <v/>
      </c>
      <c r="DB645">
        <f>ROUND(T645/12,0)</f>
        <v/>
      </c>
      <c r="DC645">
        <f ref="DC645" t="array">IFERROR(INDEX(CSDA!D$1:D$500,MATCH("Trích giữ"&amp;PAYROLL!DC$2,CSDA!A$1:A$500&amp;CSDA!C$1:C$500,0)),0)</f>
        <v/>
      </c>
      <c r="DD645">
        <f ref="DD645" t="array">IFERROR(INDEX(CSDA!D$1:D$500,MATCH("Trích giữ"&amp;PAYROLL!DD$2,CSDA!A$1:A$500&amp;CSDA!C$1:C$500,0)),0)</f>
        <v/>
      </c>
      <c r="DE645">
        <f ref="DE645" t="array">IFERROR(INDEX(CSDA!D$1:D$500,MATCH("Trích giữ"&amp;PAYROLL!DE$2,CSDA!A$1:A$500&amp;CSDA!C$1:C$500,0)),0)</f>
        <v/>
      </c>
      <c r="DF645">
        <f>IFERROR(INDEX(CSDA!D$1:D$500,MATCH(PAYROLL!DF$2,CSDA!C$1:C$500,0)),0)</f>
        <v/>
      </c>
      <c r="DG645">
        <f ref="DG645" t="array">IFERROR(INDEX(CSDA!D$1:D$500,MATCH("Trích giữ"&amp;PAYROLL!DG$2,CSDA!A$1:A$500&amp;CSDA!C$1:C$500,0)),0)</f>
        <v/>
      </c>
      <c r="DH645">
        <f>ROUND(T645/26,0)</f>
        <v/>
      </c>
      <c r="DI645">
        <f ref="DI645" t="array">IFERROR(INDEX(CSDA!D$1:D$500,MATCH("Trích giữ"&amp;PAYROLL!DI$2,CSDA!A$1:A$500&amp;CSDA!C$1:C$500,0)),0)</f>
        <v/>
      </c>
      <c r="DJ645">
        <f>IF(U645=0,T645*21.5%-BL645,0)</f>
        <v/>
      </c>
      <c r="DK645">
        <f ref="DK645" t="array">IFERROR(INDEX(CSDA!D$1:D$500,MATCH("Trích giữ"&amp;PAYROLL!DK$2,CSDA!A$1:A$500&amp;CSDA!C$1:C$500,0)),0)</f>
        <v/>
      </c>
      <c r="DL645">
        <f>IFERROR(INDEX(CSDA!D$1:D$500,MATCH(PAYROLL!DL$2,CSDA!C$1:C$500,0))/12,0)</f>
        <v/>
      </c>
      <c r="DM645">
        <f>SUM(DB645:DL645)</f>
        <v/>
      </c>
      <c r="DN645">
        <f>IFERROR(INDEX(ADJ!$A$1:$BZ$1000,MATCH(PAYROLL!D645,ADJ!A$1:A$500,0),MATCH(PAYROLL!DN$2,ADJ!$2:$2,0)),0)</f>
        <v/>
      </c>
      <c r="DO645">
        <f>IFERROR(SUM(BP645,DM645:DN645,CX645:DA645)-DT645,0)</f>
        <v/>
      </c>
      <c r="DP645">
        <f ref="DP645" t="array">SUM(BW645*IFERROR(INDEX(CSDA!D$1:D$500,MATCH(BW$2,CSDA!C$1:C$500,0)),0)%,CX645*IFERROR(INDEX(CSDA!D$1:D$500,MATCH(CX$2,CSDA!C$1:C$500,0)),0)%,DA645*IFERROR(INDEX(CSDA!D$1:D$500,MATCH(DA$2,CSDA!C$1:C$500,0)),0)%,DB645*IFERROR(INDEX(CSDA!D$1:D$500,MATCH(DB$2,CSDA!C$1:C$500,0)),0)%,DF645*IFERROR(INDEX(CSDA!D$1:D$500,MATCH("Phí dịch vụ"&amp;PAYROLL!DF$2,CSDA!A$1:A$500&amp;CSDA!C$1:C$500,0)),0)%,DC645*IFERROR(INDEX(CSDA!D$1:D$500,MATCH("Phí dịch vụ"&amp;PAYROLL!DC$2,CSDA!A$1:A$500&amp;CSDA!C$1:C$500,0)),0)%,DH645*IFERROR(INDEX(CSDA!D$1:D$500,MATCH("Phí dịch vụ"&amp;PAYROLL!DH$2,CSDA!A$1:A$500&amp;CSDA!C$1:C$500,0)),0)%,DJ645*IFERROR(INDEX(CSDA!D$1:D$500,MATCH("Phí dịch vụ"&amp;PAYROLL!DJ$2,CSDA!A$1:A$500&amp;CSDA!C$1:C$500,0)),0)%,BN645*IFERROR(INDEX(CSDA!D$1:D$500,MATCH(BN$2,CSDA!C$1:C$500,0)),0)%)-BN645*7%</f>
        <v/>
      </c>
      <c r="DQ645">
        <f>IFERROR(INDEX(ADJ!$A$1:$BZ$1000,MATCH(PAYROLL!D645,ADJ!A$1:A$500,0),MATCH(PAYROLL!DQ$2,ADJ!$2:$2,0)),0)</f>
        <v/>
      </c>
      <c r="DR645">
        <f>IFERROR(INDEX(ADJ!$A$1:$BZ$1000,MATCH(PAYROLL!D645,ADJ!A$1:A$500,0),MATCH(PAYROLL!DR$2,ADJ!$2:$2,0)),0)</f>
        <v/>
      </c>
      <c r="DS645">
        <f>SUM(DP645:DR645)</f>
        <v/>
      </c>
      <c r="DT645">
        <f>EK645</f>
        <v/>
      </c>
      <c r="DU645">
        <f>SUM(DO645:DR645)</f>
        <v/>
      </c>
      <c r="DV645">
        <f>ROUND(DU645*0.1,0)</f>
        <v/>
      </c>
      <c r="DW645">
        <f>DU645+DV645</f>
        <v/>
      </c>
      <c r="DZ645">
        <f>IFERROR(INDEX(ADJ!$A$1:$BZ$1000,MATCH(PAYROLL!$D645,ADJ!A$1:A$500,0),MATCH(PAYROLL!DZ$2,ADJ!$2:$2,0)),0)</f>
        <v/>
      </c>
      <c r="EA645">
        <f>IFERROR(INDEX(ADJ!$A$1:$BZ$1000,MATCH(PAYROLL!$D645,ADJ!A$1:A$500,0),MATCH(PAYROLL!EA$2,ADJ!$2:$2,0)),0)</f>
        <v/>
      </c>
      <c r="EB645">
        <f>IFERROR(INDEX(ADJ!$A$1:$BZ$1000,MATCH(PAYROLL!$D645,ADJ!A$1:A$500,0),MATCH(PAYROLL!EB$2,ADJ!$2:$2,0)),0)</f>
        <v/>
      </c>
      <c r="EC645">
        <f>IFERROR(INDEX(ADJ!$A$1:$BZ$1000,MATCH(PAYROLL!$D645,ADJ!A$1:A$500,0),MATCH(PAYROLL!EC$2,ADJ!$2:$2,0)),0)</f>
        <v/>
      </c>
      <c r="ED645">
        <f>IFERROR(INDEX(ADJ!$A$1:$BZ$1000,MATCH(PAYROLL!$D645,ADJ!A$1:A$500,0),MATCH(PAYROLL!ED$2,ADJ!$2:$2,0)),0)</f>
        <v/>
      </c>
      <c r="EE645">
        <f>IFERROR(INDEX(ADJ!$A$1:$BZ$1000,MATCH(PAYROLL!$D645,ADJ!A$1:A$500,0),MATCH(PAYROLL!EE$2,ADJ!$2:$2,0)),0)</f>
        <v/>
      </c>
      <c r="EF645">
        <f>IFERROR(INDEX(ADJ!$A$1:$BZ$1000,MATCH(PAYROLL!$D645,ADJ!A$1:A$500,0),MATCH(PAYROLL!EF$2,ADJ!$2:$2,0)),0)</f>
        <v/>
      </c>
      <c r="EG645">
        <f>IFERROR(INDEX(ADJ!$A$1:$BZ$1000,MATCH(PAYROLL!$D645,ADJ!A$1:A$500,0),MATCH(PAYROLL!EG$2,ADJ!$2:$2,0)),0)</f>
        <v/>
      </c>
      <c r="EH645">
        <f>IFERROR(INDEX(ADJ!$A$1:$BZ$1000,MATCH(PAYROLL!$D645,ADJ!A$1:A$500,0),MATCH(PAYROLL!EH$2,ADJ!$2:$2,0)),0)</f>
        <v/>
      </c>
      <c r="EI645">
        <f>IFERROR(INDEX(ADJ!$A$1:$BZ$1000,MATCH(PAYROLL!D645,ADJ!A$1:A$500,0),MATCH(PAYROLL!EI$2,ADJ!$2:$2,0)),0)</f>
        <v/>
      </c>
      <c r="EJ645">
        <f>IFERROR(INDEX(ADJ!$A$1:$BZ$1000,MATCH(PAYROLL!$D645,ADJ!A$1:A$500,0),MATCH(PAYROLL!EJ$2,ADJ!$2:$2,0)),0)</f>
        <v/>
      </c>
      <c r="EK645">
        <f>SUM(DZ645:EJ645)</f>
        <v/>
      </c>
    </row>
    <row r="646">
      <c r="A646" t="n">
        <v>644</v>
      </c>
      <c r="B646" t="inlineStr">
        <is>
          <t>Trần Việt Trung</t>
        </is>
      </c>
      <c r="D646" t="inlineStr">
        <is>
          <t>157223-01</t>
        </is>
      </c>
      <c r="S646">
        <f>IFERROR(INDEX(PIS!$A$1:$BZ$1000,MATCH($D646,PIS!C$1:C$500,0),MATCH("Lương CB tháng trước",PIS!$1:$1,0)),0)</f>
        <v/>
      </c>
      <c r="T646">
        <f>IFERROR(INDEX(PIS!$A$1:$BZ$1000,MATCH($D646,PIS!C$1:C$500,0),MATCH("Lương CB hiện tại",PIS!$1:$1,0)),0)</f>
        <v/>
      </c>
      <c r="U646">
        <f>IFERROR(INDEX(PIS!$A$1:$BZ$1000,MATCH($D646,PIS!C$1:C$500,0),MATCH("Lương đóng BHBB",PIS!$1:$1,0)),0)</f>
        <v/>
      </c>
      <c r="V646">
        <f>IFERROR(INDEX(PIS!$A$1:$BZ$1000,MATCH($D646,PIS!C$1:C$500,0),MATCH(V$2,PIS!$2:$2,0)),0)</f>
        <v/>
      </c>
      <c r="W646">
        <f>IFERROR(INDEX(PIS!$A$1:$BZ$1000,MATCH($D646,PIS!C$1:C$500,0),MATCH(W$2,PIS!$2:$2,0)),0)</f>
        <v/>
      </c>
      <c r="X646">
        <f>IFERROR(INDEX(PIS!$A$1:$BZ$1000,MATCH($D646,PIS!C$1:C$500,0),MATCH(X$2,PIS!$2:$2,0)),0)</f>
        <v/>
      </c>
      <c r="Y646">
        <f>IFERROR(INDEX(PIS!$A$1:$BZ$1000,MATCH($D646,PIS!C$1:C$500,0),MATCH(Y$2,PIS!$2:$2,0)),0)</f>
        <v/>
      </c>
      <c r="Z646">
        <f>IFERROR(INDEX(PIS!$A$1:$BZ$1000,MATCH($D646,PIS!C$1:C$500,0),MATCH(Z$2,PIS!$2:$2,0)),0)</f>
        <v/>
      </c>
      <c r="AA646">
        <f>IFERROR(INDEX(PIS!$A$1:$BZ$1000,MATCH($D646,PIS!C$1:C$500,0),MATCH(AA$2,PIS!$2:$2,0)),0)</f>
        <v/>
      </c>
      <c r="AB646">
        <f>IFERROR(INDEX(PIS!$A$1:$BZ$1000,MATCH($D646,PIS!C$1:C$500,0),MATCH(AB$2,PIS!$2:$2,0)),0)</f>
        <v/>
      </c>
      <c r="AC646">
        <f>SUM(V646:AB646)</f>
        <v/>
      </c>
      <c r="AD646">
        <f>IFERROR(INDEX(TIMESHEET!$A$1:$AI$5000,MATCH($D646,TIMESHEET!A$1:A$500,0),MATCH("T100",TIMESHEET!$2:$2,0))-2,0)</f>
        <v/>
      </c>
      <c r="AE646">
        <f>IFERROR(INDEX(TIMESHEET!$A$1:$AI$5000,MATCH($D646,TIMESHEET!A$1:A$500,0),MATCH("T202",TIMESHEET!$2:$2,0)),0)</f>
        <v/>
      </c>
      <c r="AF646">
        <f>IFERROR(INDEX(TIMESHEET!$A$1:$AI$5000,MATCH($D646,TIMESHEET!A$1:A$500,0),MATCH("T302",TIMESHEET!$2:$2,0)),0)</f>
        <v/>
      </c>
      <c r="AG646">
        <f>IFERROR(INDEX(TIMESHEET!$A$1:$AI$5000,MATCH($D646,TIMESHEET!A$1:A$500,0),MATCH("T406",TIMESHEET!$2:$2,0)),0)</f>
        <v/>
      </c>
      <c r="AH646">
        <f>AE646+AG646</f>
        <v/>
      </c>
      <c r="AI646">
        <f>IFERROR(INDEX(TIMESHEET!$A$1:$AI$5000,MATCH($D646,TIMESHEET!A$1:A$500,0),MATCH("T701",TIMESHEET!$2:$2,0)),0)</f>
        <v/>
      </c>
      <c r="AJ646">
        <f>IFERROR(INDEX(TIMESHEET!$A$1:$AI$5000,MATCH($D646,TIMESHEET!B$1:B$500,0),MATCH("T320",TIMESHEET!$2:$2,0)),0)</f>
        <v/>
      </c>
      <c r="AK646">
        <f>IFERROR(IF(LEFT(INDEX(PIS!O$1:O$500,MATCH(D646,PIS!C$1:C$500)),1)="M",T646/AD646*SUM(AE646:AG646),T646*AD646),0)</f>
        <v/>
      </c>
      <c r="AL646">
        <f>IFERROR(INDEX(ADJ!$A$1:$BZ$1000,MATCH(PAYROLL!D646,ADJ!A$1:A$500,0),MATCH(PAYROLL!AL$2,ADJ!$2:$2,0)),0)</f>
        <v/>
      </c>
      <c r="AM646">
        <f>SUM(AK646:AL646)</f>
        <v/>
      </c>
      <c r="AN646">
        <f>IFERROR(ROUND(V646/$AD646*$AH646,0),0)</f>
        <v/>
      </c>
      <c r="AO646">
        <f>IFERROR(ROUND(W646/$AD646*$AH646,0),0)</f>
        <v/>
      </c>
      <c r="AP646">
        <f>IFERROR(ROUND(X646/$AD646*$AE646,0),0)</f>
        <v/>
      </c>
      <c r="AQ646">
        <f>IFERROR(ROUND(Y646/$AD646*$AH646,0),0)</f>
        <v/>
      </c>
      <c r="AR646">
        <f>IFERROR(ROUND(Z646/$AD646*$AH646,0),0)</f>
        <v/>
      </c>
      <c r="AS646">
        <f>IFERROR(ROUND(AA646/$AD646*$AH646,0),0)</f>
        <v/>
      </c>
      <c r="AT646">
        <f>IFERROR(IF((AE646+AF646+AG646)&gt;13,AB646,ROUND(AB646/AD646*AH646,0)),0)</f>
        <v/>
      </c>
      <c r="AU646">
        <f>IFERROR(INDEX(ADJ!$A$1:$BZ$1000,MATCH(PAYROLL!D646,ADJ!A$1:A$500,0),MATCH(PAYROLL!AU$2,ADJ!$2:$2,0)),0)</f>
        <v/>
      </c>
      <c r="AV646">
        <f>ROUND(SUM(AN646:AU646),0)</f>
        <v/>
      </c>
      <c r="AW646">
        <f>IFERROR(INDEX(TIMESHEET!$A$1:$AI$5000,MATCH(PAYROLL!D646,TIMESHEET!A$1:A$500,0),MATCH("T620",TIMESHEET!$2:$2,0)),0)</f>
        <v/>
      </c>
      <c r="AX646">
        <f>IFERROR(INDEX(TIMESHEET!$A$1:$AI$5000,MATCH(PAYROLL!D646,TIMESHEET!A$1:A$500,0),MATCH("T601",TIMESHEET!$2:$2,0)),0)</f>
        <v/>
      </c>
      <c r="AY646">
        <f>IFERROR(INDEX(TIMESHEET!$A$1:$AI$5000,MATCH(PAYROLL!D646,TIMESHEET!A$1:A$500,0),MATCH("T602",TIMESHEET!$2:$2,0)),0)</f>
        <v/>
      </c>
      <c r="AZ646">
        <f>IFERROR(INDEX(TIMESHEET!$A$1:$AI$5000,MATCH(PAYROLL!D646,TIMESHEET!A$1:A$500,0),MATCH("T603",TIMESHEET!$2:$2,0)),0)</f>
        <v/>
      </c>
      <c r="BA646">
        <f>IFERROR(INDEX(TIMESHEET!$A$1:$AI$5000,MATCH(PAYROLL!D646,TIMESHEET!A$1:A$500,0),MATCH("T611",TIMESHEET!$2:$2,0)),0)</f>
        <v/>
      </c>
      <c r="BB646">
        <f>IFERROR(INDEX(TIMESHEET!$A$1:$AI$5000,MATCH(PAYROLL!D646,TIMESHEET!A$1:A$500,0),MATCH("T612",TIMESHEET!$2:$2,0)),0)</f>
        <v/>
      </c>
      <c r="BC646">
        <f>IFERROR(INDEX(TIMESHEET!$A$1:$AI$5000,MATCH(PAYROLL!D646,TIMESHEET!A$1:A$500,0),MATCH("T613",TIMESHEET!$2:$2,0)),0)</f>
        <v/>
      </c>
      <c r="BD646">
        <f>IFERROR(INDEX(TIMESHEET!$A$1:$AI$5000,MATCH(PAYROLL!D646,TIMESHEET!A$1:A$500,0),MATCH("T500",TIMESHEET!$2:$2,0)),0)</f>
        <v/>
      </c>
      <c r="BE646">
        <f>IFERROR(IF(LEFT(INDEX(PIS!O$1:O$500,MATCH(D646,PIS!C$1:C$500)),1)="M",T646/AD646/8*(AW646+AX646*1.5+AY646*2+AZ646*3+BA646*2.1+BB646*2.7+BC646*3.9+BD646*0.3),T646/8*(AW646+AX646*1.5+AY646*2+AZ646*3+BA646*2.1+BB646*2.7+BC646*3.9+BD646*0.3)),0)</f>
        <v/>
      </c>
      <c r="BF646">
        <f>IFERROR(INDEX(ADJ!$A$1:$BZ$1000,MATCH(PAYROLL!$D646,ADJ!A$1:A$500,0),MATCH(PAYROLL!BF$2,ADJ!$2:$2,0)),0)</f>
        <v/>
      </c>
      <c r="BG646">
        <f>IFERROR(INDEX(ADJ!$A$1:$BZ$1000,MATCH(PAYROLL!D646,ADJ!A$1:A$500,0),MATCH(PAYROLL!BG$2,ADJ!$2:$2,0)),0)</f>
        <v/>
      </c>
      <c r="BH646">
        <f>IFERROR(INDEX(ADJ!$A$1:$BZ$1000,MATCH(PAYROLL!D646,ADJ!A$1:A$500,0),MATCH(PAYROLL!BH$2,ADJ!$2:$2,0)),0)</f>
        <v/>
      </c>
      <c r="BI646">
        <f>IFERROR(INDEX(ADJ!$A$1:$BZ$1000,MATCH(PAYROLL!D646,ADJ!A$1:A$500,0),MATCH(PAYROLL!BI$2,ADJ!$2:$2,0)),0)</f>
        <v/>
      </c>
      <c r="BJ646">
        <f>IFERROR(INDEX(ADJ!$A$1:$BZ$1000,MATCH(PAYROLL!D646,ADJ!A$1:A$500,0),MATCH(PAYROLL!BJ$2,ADJ!$2:$2,0)),0)</f>
        <v/>
      </c>
      <c r="BK646">
        <f>SUM(BF646:BJ646)</f>
        <v/>
      </c>
      <c r="BL646">
        <f>IFERROR(INDEX(ADJ!$A$1:$BZ$1000,MATCH(PAYROLL!D646,ADJ!A$1:A$500,0),MATCH(PAYROLL!BL$2,ADJ!$2:$2,0)),0)</f>
        <v/>
      </c>
      <c r="BM646">
        <f>IFERROR(INDEX(ADJ!$A$1:$BZ$1000,MATCH(PAYROLL!D646,ADJ!A$1:A$500,0),MATCH(PAYROLL!BM$2,ADJ!$2:$2,0)),0)</f>
        <v/>
      </c>
      <c r="BN646">
        <f>IFERROR(INDEX(ADJ!$A$1:$BZ$1000,MATCH(PAYROLL!D646,ADJ!A$1:A$500,0),MATCH(PAYROLL!BN$2,ADJ!$2:$2,0)),0)</f>
        <v/>
      </c>
      <c r="BO646">
        <f>IFERROR(INDEX(ADJ!$A$1:$BZ$1000,MATCH(PAYROLL!D646,ADJ!A$1:A$500,0),MATCH(PAYROLL!BO$2,ADJ!$2:$2,0)),0)</f>
        <v/>
      </c>
      <c r="BP646">
        <f>SUM(AM646,AV646,BE646,BK646,BL646:BO646)</f>
        <v/>
      </c>
      <c r="BQ646">
        <f>BO646</f>
        <v/>
      </c>
      <c r="BR646">
        <f>IFERROR(ROUND(IF(LEFT(INDEX(PIS!O$1:O$500,MATCH(D646,PIS!C$1:C$500)),1)="D",T646/8*(BD646*0.3),IF(LEFT(INDEX(PIS!O$1:O$500,MATCH(D646,PIS!C$1:C$500)),1)="H",T646*($BD646*0.3),T646/$AD646/8*($BD646*0.3))),0),0)</f>
        <v/>
      </c>
      <c r="BS646">
        <f>IF(AP646&lt;1,0,MIN(AP646,730000))</f>
        <v/>
      </c>
      <c r="BT646">
        <f>IFERROR(ROUND((BE646-SUM(AW646:BC646)*T646/AD646/8),0)-BR646,0)</f>
        <v/>
      </c>
      <c r="BU646">
        <f>AO646</f>
        <v/>
      </c>
      <c r="BV646">
        <f>SUM(BQ646:BU646)</f>
        <v/>
      </c>
      <c r="BW646">
        <f>BP646-BV646</f>
        <v/>
      </c>
      <c r="BX646">
        <f>IFERROR(IF(RIGHT(INDEX(PIS!O$1:O$500,MATCH(D646,PIS!C$1:C$500)),5)="Gross",MIN(U646+V646,VLOOKUP("R700",TSC!B:C,2,0)*VLOOKUP("R101",TSC!B:C,2,0))*VLOOKUP("R701",TSC!B:C,2,0)%,0),0)</f>
        <v/>
      </c>
      <c r="BY646">
        <f>IFERROR(IF(RIGHT(INDEX(PIS!O$1:O$500,MATCH(D646,PIS!C$1:C$500)),5)="Gross",MIN(U646+V646,VLOOKUP("R700",TSC!B:C,2,0)*VLOOKUP("R101",TSC!B:C,2,0))*VLOOKUP("T704",TSC!B:C,2,0)%,0),0)</f>
        <v/>
      </c>
      <c r="BZ646">
        <f>IFERROR(IF(RIGHT(INDEX(PIS!O$1:O$500,MATCH(D646,PIS!C$1:C$500)),5)="Gross",MIN(U646+V646,VLOOKUP("R700",TSC!B:C,2,0)*VLOOKUP("1",TSC!F:G,2,0))*VLOOKUP("T705",TSC!B:C,2,0)%,0),0)</f>
        <v/>
      </c>
      <c r="CA646">
        <f>IFERROR(INDEX(ADJ!$A$1:$BZ$1000,MATCH(PAYROLL!D646,ADJ!A$1:A$500,0),MATCH(PAYROLL!CA$2,ADJ!$2:$2,0)),0)</f>
        <v/>
      </c>
      <c r="CB646">
        <f>IFERROR(INDEX(ADJ!$A$1:$BZ$1000,MATCH(PAYROLL!D646,ADJ!A$1:A$500,0),MATCH(PAYROLL!CB$2,ADJ!$2:$2,0)),0)</f>
        <v/>
      </c>
      <c r="CC646">
        <f>SUM(BX646:CB646)</f>
        <v/>
      </c>
      <c r="CD646">
        <f>IFERROR(INDEX(PIS!$A$1:$BZ$1000,MATCH(PAYROLL!D646,PIS!C$1:C$500,0),MATCH(PAYROLL!CD$1,PIS!$1:$1,0)),0)</f>
        <v/>
      </c>
      <c r="CE646">
        <f>IFERROR(IF(OR(INDEX(PIS!P$1:P$500,MATCH(D646,PIS!C$1:C$500,0))="LT2",INDEX(PIS!P$1:P$500,MATCH(D646,PIS!C$1:C$500,0))="P10"),0,SUM(CC646,CD646*VLOOKUP("R601",TSC!B:C,2,0),VLOOKUP("R602",TSC!B:C,2,0))),0)</f>
        <v/>
      </c>
      <c r="CF646">
        <f>MAX(BW646-CE646,0)</f>
        <v/>
      </c>
      <c r="CG646">
        <f>IFERROR(IF(OR(RIGHT(INDEX(PIS!P$1:P$500,MATCH(D646,PIS!C$1:C$500)),5)="P10",RIGHT(INDEX(PIS!P$1:P$500,MATCH(D646,PIS!C$1:C$500)),5)="CK"),0,IF(CF646&lt;=5000000,CF646*5%,IF(CF646&lt;=10000000,CF646*10%-250000,IF(CF646&lt;=18000000,CF646*15%-750000,IF(CF646&lt;=32000000,CF646*20%-1650000,IF(CF646&lt;=52000000,CF646*25%-3250000,IF(CF646&lt;=80000000,BH646*30%-5850000,CF646*35%-9850000))))))),0)</f>
        <v/>
      </c>
      <c r="CH646">
        <f>IFERROR(IF(OR(INDEX(PIS!P$1:P$500,MATCH(D646,PIS!C$1:C$500))="LT",INDEX(PIS!P$1:P$500,MATCH(D646,PIS!C$1:C$500))="CK"),0,IF(CF646&lt;2000000,0,CF646*10%)),0)</f>
        <v/>
      </c>
      <c r="CI646">
        <f>IFERROR(INDEX(ADJ!$A$1:$BZ$1000,MATCH(PAYROLL!D646,ADJ!A$1:A$500,0),MATCH(PAYROLL!CI$2,ADJ!$2:$2,0)),0)</f>
        <v/>
      </c>
      <c r="CJ646">
        <f>IFERROR(INDEX(ADJ!$A$1:$BZ$1000,MATCH(PAYROLL!D646,ADJ!A$1:A$500,0),MATCH(PAYROLL!CJ$2,ADJ!$2:$2,0)),0)</f>
        <v/>
      </c>
      <c r="CK646">
        <f>IFERROR(INDEX(ADJ!$A$1:$BZ$1000,MATCH(PAYROLL!D646,ADJ!A$1:A$500,0),MATCH(PAYROLL!CK$2,ADJ!$2:$2,0)),0)</f>
        <v/>
      </c>
      <c r="CL646">
        <f>SUM(CG646:CK646)</f>
        <v/>
      </c>
      <c r="CM646">
        <f>ROUND(SUM(CH646:CK646),0)</f>
        <v/>
      </c>
      <c r="CN646">
        <f>IFERROR(INDEX(CSDA!D$1:D$500,MATCH($CN$2,CSDA!C$1:C$500,0))*INDEX(PIS!V$1:V$500,MATCH(D646,PIS!C$1:C$500))+INDEX(ADJ!$A$1:$BZ$1000,MATCH(PAYROLL!D646,ADJ!A$1:A$500,0),MATCH(PAYROLL!CN$2,ADJ!$2:$2,0)),0)</f>
        <v/>
      </c>
      <c r="CO646">
        <f>IFERROR(INDEX(ADJ!$A$1:$BZ$1000,MATCH(PAYROLL!D646,ADJ!A$1:A$500,0),MATCH(PAYROLL!CO$2,ADJ!$2:$2,0)),0)</f>
        <v/>
      </c>
      <c r="CP646">
        <f>IFERROR(INDEX(ADJ!$A$1:$BZ$1000,MATCH(PAYROLL!D646,ADJ!A$1:A$500,0),MATCH(PAYROLL!CP$2,ADJ!$2:$2,0)),0)</f>
        <v/>
      </c>
      <c r="CQ646">
        <f>BP646-CL646-CI646-CM646-CN646-CO646-CP646-CC646</f>
        <v/>
      </c>
      <c r="CR646">
        <f>IFERROR(IF(RIGHT(INDEX(PIS!O$1:O$500,MATCH(D646,PIS!C$1:C$500,0)),5)="Gross",MIN(U646+V646,VLOOKUP("R700",TSC!B:C,2,0)*VLOOKUP("R101",TSC!B:C,2,0))*(VLOOKUP("T711",TSC!B:C,2,0)+VLOOKUP("T712",TSC!B:C,2,0))%,MIN(T646+V646,VLOOKUP("R700",TSC!B:C,2,0)*VLOOKUP("R101",TSC!B:C,2,0))*(VLOOKUP("T711",TSC!B:C,2,0)+VLOOKUP("T712",TSC!B:C,2,0)+VLOOKUP("R701",TSC!B:C,2,0))%),0)</f>
        <v/>
      </c>
      <c r="CS646">
        <f>IFERROR(IF(RIGHT(INDEX(PIS!O$1:O$500,MATCH(D646,PIS!C$1:C$500,0)),5)="Gross",MIN(U646+V646,VLOOKUP("R700",TSC!B:C,2,0)*VLOOKUP("R101",TSC!B:C,2,0))*(VLOOKUP("T714",TSC!B:C,2,0))%,MIN(T646+V646,VLOOKUP("R700",TSC!B:C,2,0)*VLOOKUP("R101",TSC!B:C,2,0))*(VLOOKUP("T704",TSC!B:C,2,0)+VLOOKUP("T714",TSC!B:C,2,0))%),0)</f>
        <v/>
      </c>
      <c r="CT646">
        <f>IFERROR(IF(RIGHT(INDEX(PIS!O$1:O$500,MATCH(D646,PIS!C$1:C$500,0)),5)="Gross",MIN(U646+V646,VLOOKUP("R700",TSC!B:C,2,0)*VLOOKUP("R101",TSC!B:C,2,0))*VLOOKUP("T705",TSC!B:C,2,0)%,MIN(T646+V646,VLOOKUP("R700",TSC!B:C,2,0)*VLOOKUP("R101",TSC!B:C,2,0))*VLOOKUP("T705",TSC!B:C,2,0)%),0)</f>
        <v/>
      </c>
      <c r="CU646">
        <f>IFERROR(IF(RIGHT(INDEX(PIS!O$1:O$500,MATCH(D646,PIS!C$1:C$500,0)),5)="Gross",MIN(U646+V646,VLOOKUP("R700",TSC!B:C,2,0)*VLOOKUP("R101",TSC!B:C,2,0))*(VLOOKUP("T713",TSC!B:C,2,0))%,MIN(T646+V646,VLOOKUP("R700",TSC!B:C,2,0)*VLOOKUP("R101",TSC!B:C,2,0))*(VLOOKUP("T713",TSC!B:C,2,0))%),0)</f>
        <v/>
      </c>
      <c r="CV646">
        <f>IFERROR(INDEX(ADJ!$A$1:$BZ$1000,MATCH(PAYROLL!D646,ADJ!A$1:A$500,0),MATCH(PAYROLL!CV$2,ADJ!$2:$2,0)),0)</f>
        <v/>
      </c>
      <c r="CW646">
        <f>IFERROR(INDEX(ADJ!$A$1:$BZ$1000,MATCH(PAYROLL!D646,ADJ!A$1:A$500,0),MATCH(PAYROLL!CW$2,ADJ!$2:$2,0)),0)</f>
        <v/>
      </c>
      <c r="CX646">
        <f>SUM(CR646:CW646)</f>
        <v/>
      </c>
      <c r="CY646">
        <f>ROUND(IF(CR646&gt;0,T646+V646*VLOOKUP("R202",TSC!$B$1:$C$500,2,0),0),0)</f>
        <v/>
      </c>
      <c r="CZ646">
        <f>IFERROR(INDEX(CSDA!D$1:D$500,MATCH($CZ$2,CSDA!C$1:C$500,0)),0)</f>
        <v/>
      </c>
      <c r="DA646">
        <f>ROUND(T646*0.7%,0)</f>
        <v/>
      </c>
      <c r="DB646">
        <f>ROUND(T646/12,0)</f>
        <v/>
      </c>
      <c r="DC646">
        <f ref="DC646" t="array">IFERROR(INDEX(CSDA!D$1:D$500,MATCH("Trích giữ"&amp;PAYROLL!DC$2,CSDA!A$1:A$500&amp;CSDA!C$1:C$500,0)),0)</f>
        <v/>
      </c>
      <c r="DD646">
        <f ref="DD646" t="array">IFERROR(INDEX(CSDA!D$1:D$500,MATCH("Trích giữ"&amp;PAYROLL!DD$2,CSDA!A$1:A$500&amp;CSDA!C$1:C$500,0)),0)</f>
        <v/>
      </c>
      <c r="DE646">
        <f ref="DE646" t="array">IFERROR(INDEX(CSDA!D$1:D$500,MATCH("Trích giữ"&amp;PAYROLL!DE$2,CSDA!A$1:A$500&amp;CSDA!C$1:C$500,0)),0)</f>
        <v/>
      </c>
      <c r="DF646">
        <f>IFERROR(INDEX(CSDA!D$1:D$500,MATCH(PAYROLL!DF$2,CSDA!C$1:C$500,0)),0)</f>
        <v/>
      </c>
      <c r="DG646">
        <f ref="DG646" t="array">IFERROR(INDEX(CSDA!D$1:D$500,MATCH("Trích giữ"&amp;PAYROLL!DG$2,CSDA!A$1:A$500&amp;CSDA!C$1:C$500,0)),0)</f>
        <v/>
      </c>
      <c r="DH646">
        <f>ROUND(T646/26,0)</f>
        <v/>
      </c>
      <c r="DI646">
        <f ref="DI646" t="array">IFERROR(INDEX(CSDA!D$1:D$500,MATCH("Trích giữ"&amp;PAYROLL!DI$2,CSDA!A$1:A$500&amp;CSDA!C$1:C$500,0)),0)</f>
        <v/>
      </c>
      <c r="DJ646">
        <f>IF(U646=0,T646*21.5%-BL646,0)</f>
        <v/>
      </c>
      <c r="DK646">
        <f ref="DK646" t="array">IFERROR(INDEX(CSDA!D$1:D$500,MATCH("Trích giữ"&amp;PAYROLL!DK$2,CSDA!A$1:A$500&amp;CSDA!C$1:C$500,0)),0)</f>
        <v/>
      </c>
      <c r="DL646">
        <f>IFERROR(INDEX(CSDA!D$1:D$500,MATCH(PAYROLL!DL$2,CSDA!C$1:C$500,0))/12,0)</f>
        <v/>
      </c>
      <c r="DM646">
        <f>SUM(DB646:DL646)</f>
        <v/>
      </c>
      <c r="DN646">
        <f>IFERROR(INDEX(ADJ!$A$1:$BZ$1000,MATCH(PAYROLL!D646,ADJ!A$1:A$500,0),MATCH(PAYROLL!DN$2,ADJ!$2:$2,0)),0)</f>
        <v/>
      </c>
      <c r="DO646">
        <f>IFERROR(SUM(BP646,DM646:DN646,CX646:DA646)-DT646,0)</f>
        <v/>
      </c>
      <c r="DP646">
        <f ref="DP646" t="array">SUM(BW646*IFERROR(INDEX(CSDA!D$1:D$500,MATCH(BW$2,CSDA!C$1:C$500,0)),0)%,CX646*IFERROR(INDEX(CSDA!D$1:D$500,MATCH(CX$2,CSDA!C$1:C$500,0)),0)%,DA646*IFERROR(INDEX(CSDA!D$1:D$500,MATCH(DA$2,CSDA!C$1:C$500,0)),0)%,DB646*IFERROR(INDEX(CSDA!D$1:D$500,MATCH(DB$2,CSDA!C$1:C$500,0)),0)%,DF646*IFERROR(INDEX(CSDA!D$1:D$500,MATCH("Phí dịch vụ"&amp;PAYROLL!DF$2,CSDA!A$1:A$500&amp;CSDA!C$1:C$500,0)),0)%,DC646*IFERROR(INDEX(CSDA!D$1:D$500,MATCH("Phí dịch vụ"&amp;PAYROLL!DC$2,CSDA!A$1:A$500&amp;CSDA!C$1:C$500,0)),0)%,DH646*IFERROR(INDEX(CSDA!D$1:D$500,MATCH("Phí dịch vụ"&amp;PAYROLL!DH$2,CSDA!A$1:A$500&amp;CSDA!C$1:C$500,0)),0)%,DJ646*IFERROR(INDEX(CSDA!D$1:D$500,MATCH("Phí dịch vụ"&amp;PAYROLL!DJ$2,CSDA!A$1:A$500&amp;CSDA!C$1:C$500,0)),0)%,BN646*IFERROR(INDEX(CSDA!D$1:D$500,MATCH(BN$2,CSDA!C$1:C$500,0)),0)%)-BN646*7%</f>
        <v/>
      </c>
      <c r="DQ646">
        <f>IFERROR(INDEX(ADJ!$A$1:$BZ$1000,MATCH(PAYROLL!D646,ADJ!A$1:A$500,0),MATCH(PAYROLL!DQ$2,ADJ!$2:$2,0)),0)</f>
        <v/>
      </c>
      <c r="DR646">
        <f>IFERROR(INDEX(ADJ!$A$1:$BZ$1000,MATCH(PAYROLL!D646,ADJ!A$1:A$500,0),MATCH(PAYROLL!DR$2,ADJ!$2:$2,0)),0)</f>
        <v/>
      </c>
      <c r="DS646">
        <f>SUM(DP646:DR646)</f>
        <v/>
      </c>
      <c r="DT646">
        <f>EK646</f>
        <v/>
      </c>
      <c r="DU646">
        <f>SUM(DO646:DR646)</f>
        <v/>
      </c>
      <c r="DV646">
        <f>ROUND(DU646*0.1,0)</f>
        <v/>
      </c>
      <c r="DW646">
        <f>DU646+DV646</f>
        <v/>
      </c>
      <c r="DZ646">
        <f>IFERROR(INDEX(ADJ!$A$1:$BZ$1000,MATCH(PAYROLL!$D646,ADJ!A$1:A$500,0),MATCH(PAYROLL!DZ$2,ADJ!$2:$2,0)),0)</f>
        <v/>
      </c>
      <c r="EA646">
        <f>IFERROR(INDEX(ADJ!$A$1:$BZ$1000,MATCH(PAYROLL!$D646,ADJ!A$1:A$500,0),MATCH(PAYROLL!EA$2,ADJ!$2:$2,0)),0)</f>
        <v/>
      </c>
      <c r="EB646">
        <f>IFERROR(INDEX(ADJ!$A$1:$BZ$1000,MATCH(PAYROLL!$D646,ADJ!A$1:A$500,0),MATCH(PAYROLL!EB$2,ADJ!$2:$2,0)),0)</f>
        <v/>
      </c>
      <c r="EC646">
        <f>IFERROR(INDEX(ADJ!$A$1:$BZ$1000,MATCH(PAYROLL!$D646,ADJ!A$1:A$500,0),MATCH(PAYROLL!EC$2,ADJ!$2:$2,0)),0)</f>
        <v/>
      </c>
      <c r="ED646">
        <f>IFERROR(INDEX(ADJ!$A$1:$BZ$1000,MATCH(PAYROLL!$D646,ADJ!A$1:A$500,0),MATCH(PAYROLL!ED$2,ADJ!$2:$2,0)),0)</f>
        <v/>
      </c>
      <c r="EE646">
        <f>IFERROR(INDEX(ADJ!$A$1:$BZ$1000,MATCH(PAYROLL!$D646,ADJ!A$1:A$500,0),MATCH(PAYROLL!EE$2,ADJ!$2:$2,0)),0)</f>
        <v/>
      </c>
      <c r="EF646">
        <f>IFERROR(INDEX(ADJ!$A$1:$BZ$1000,MATCH(PAYROLL!$D646,ADJ!A$1:A$500,0),MATCH(PAYROLL!EF$2,ADJ!$2:$2,0)),0)</f>
        <v/>
      </c>
      <c r="EG646">
        <f>IFERROR(INDEX(ADJ!$A$1:$BZ$1000,MATCH(PAYROLL!$D646,ADJ!A$1:A$500,0),MATCH(PAYROLL!EG$2,ADJ!$2:$2,0)),0)</f>
        <v/>
      </c>
      <c r="EH646">
        <f>IFERROR(INDEX(ADJ!$A$1:$BZ$1000,MATCH(PAYROLL!$D646,ADJ!A$1:A$500,0),MATCH(PAYROLL!EH$2,ADJ!$2:$2,0)),0)</f>
        <v/>
      </c>
      <c r="EI646">
        <f>IFERROR(INDEX(ADJ!$A$1:$BZ$1000,MATCH(PAYROLL!D646,ADJ!A$1:A$500,0),MATCH(PAYROLL!EI$2,ADJ!$2:$2,0)),0)</f>
        <v/>
      </c>
      <c r="EJ646">
        <f>IFERROR(INDEX(ADJ!$A$1:$BZ$1000,MATCH(PAYROLL!$D646,ADJ!A$1:A$500,0),MATCH(PAYROLL!EJ$2,ADJ!$2:$2,0)),0)</f>
        <v/>
      </c>
      <c r="EK646">
        <f>SUM(DZ646:EJ646)</f>
        <v/>
      </c>
    </row>
    <row r="647">
      <c r="A647" t="n">
        <v>645</v>
      </c>
      <c r="B647" t="inlineStr">
        <is>
          <t>Trương Hùng Phi</t>
        </is>
      </c>
      <c r="D647" t="inlineStr">
        <is>
          <t>157703-01</t>
        </is>
      </c>
      <c r="S647">
        <f>IFERROR(INDEX(PIS!$A$1:$BZ$1000,MATCH($D647,PIS!C$1:C$500,0),MATCH("Lương CB tháng trước",PIS!$1:$1,0)),0)</f>
        <v/>
      </c>
      <c r="T647">
        <f>IFERROR(INDEX(PIS!$A$1:$BZ$1000,MATCH($D647,PIS!C$1:C$500,0),MATCH("Lương CB hiện tại",PIS!$1:$1,0)),0)</f>
        <v/>
      </c>
      <c r="U647">
        <f>IFERROR(INDEX(PIS!$A$1:$BZ$1000,MATCH($D647,PIS!C$1:C$500,0),MATCH("Lương đóng BHBB",PIS!$1:$1,0)),0)</f>
        <v/>
      </c>
      <c r="V647">
        <f>IFERROR(INDEX(PIS!$A$1:$BZ$1000,MATCH($D647,PIS!C$1:C$500,0),MATCH(V$2,PIS!$2:$2,0)),0)</f>
        <v/>
      </c>
      <c r="W647">
        <f>IFERROR(INDEX(PIS!$A$1:$BZ$1000,MATCH($D647,PIS!C$1:C$500,0),MATCH(W$2,PIS!$2:$2,0)),0)</f>
        <v/>
      </c>
      <c r="X647">
        <f>IFERROR(INDEX(PIS!$A$1:$BZ$1000,MATCH($D647,PIS!C$1:C$500,0),MATCH(X$2,PIS!$2:$2,0)),0)</f>
        <v/>
      </c>
      <c r="Y647">
        <f>IFERROR(INDEX(PIS!$A$1:$BZ$1000,MATCH($D647,PIS!C$1:C$500,0),MATCH(Y$2,PIS!$2:$2,0)),0)</f>
        <v/>
      </c>
      <c r="Z647">
        <f>IFERROR(INDEX(PIS!$A$1:$BZ$1000,MATCH($D647,PIS!C$1:C$500,0),MATCH(Z$2,PIS!$2:$2,0)),0)</f>
        <v/>
      </c>
      <c r="AA647">
        <f>IFERROR(INDEX(PIS!$A$1:$BZ$1000,MATCH($D647,PIS!C$1:C$500,0),MATCH(AA$2,PIS!$2:$2,0)),0)</f>
        <v/>
      </c>
      <c r="AB647">
        <f>IFERROR(INDEX(PIS!$A$1:$BZ$1000,MATCH($D647,PIS!C$1:C$500,0),MATCH(AB$2,PIS!$2:$2,0)),0)</f>
        <v/>
      </c>
      <c r="AC647">
        <f>SUM(V647:AB647)</f>
        <v/>
      </c>
      <c r="AD647">
        <f>IFERROR(INDEX(TIMESHEET!$A$1:$AI$5000,MATCH($D647,TIMESHEET!A$1:A$500,0),MATCH("T100",TIMESHEET!$2:$2,0))-2,0)</f>
        <v/>
      </c>
      <c r="AE647">
        <f>IFERROR(INDEX(TIMESHEET!$A$1:$AI$5000,MATCH($D647,TIMESHEET!A$1:A$500,0),MATCH("T202",TIMESHEET!$2:$2,0)),0)</f>
        <v/>
      </c>
      <c r="AF647">
        <f>IFERROR(INDEX(TIMESHEET!$A$1:$AI$5000,MATCH($D647,TIMESHEET!A$1:A$500,0),MATCH("T302",TIMESHEET!$2:$2,0)),0)</f>
        <v/>
      </c>
      <c r="AG647">
        <f>IFERROR(INDEX(TIMESHEET!$A$1:$AI$5000,MATCH($D647,TIMESHEET!A$1:A$500,0),MATCH("T406",TIMESHEET!$2:$2,0)),0)</f>
        <v/>
      </c>
      <c r="AH647">
        <f>AE647+AG647</f>
        <v/>
      </c>
      <c r="AI647">
        <f>IFERROR(INDEX(TIMESHEET!$A$1:$AI$5000,MATCH($D647,TIMESHEET!A$1:A$500,0),MATCH("T701",TIMESHEET!$2:$2,0)),0)</f>
        <v/>
      </c>
      <c r="AJ647">
        <f>IFERROR(INDEX(TIMESHEET!$A$1:$AI$5000,MATCH($D647,TIMESHEET!B$1:B$500,0),MATCH("T320",TIMESHEET!$2:$2,0)),0)</f>
        <v/>
      </c>
      <c r="AK647">
        <f>IFERROR(IF(LEFT(INDEX(PIS!O$1:O$500,MATCH(D647,PIS!C$1:C$500)),1)="M",T647/AD647*SUM(AE647:AG647),T647*AD647),0)</f>
        <v/>
      </c>
      <c r="AL647">
        <f>IFERROR(INDEX(ADJ!$A$1:$BZ$1000,MATCH(PAYROLL!D647,ADJ!A$1:A$500,0),MATCH(PAYROLL!AL$2,ADJ!$2:$2,0)),0)</f>
        <v/>
      </c>
      <c r="AM647">
        <f>SUM(AK647:AL647)</f>
        <v/>
      </c>
      <c r="AN647">
        <f>IFERROR(ROUND(V647/$AD647*$AH647,0),0)</f>
        <v/>
      </c>
      <c r="AO647">
        <f>IFERROR(ROUND(W647/$AD647*$AH647,0),0)</f>
        <v/>
      </c>
      <c r="AP647">
        <f>IFERROR(ROUND(X647/$AD647*$AE647,0),0)</f>
        <v/>
      </c>
      <c r="AQ647">
        <f>IFERROR(ROUND(Y647/$AD647*$AH647,0),0)</f>
        <v/>
      </c>
      <c r="AR647">
        <f>IFERROR(ROUND(Z647/$AD647*$AH647,0),0)</f>
        <v/>
      </c>
      <c r="AS647">
        <f>IFERROR(ROUND(AA647/$AD647*$AH647,0),0)</f>
        <v/>
      </c>
      <c r="AT647">
        <f>IFERROR(IF((AE647+AF647+AG647)&gt;13,AB647,ROUND(AB647/AD647*AH647,0)),0)</f>
        <v/>
      </c>
      <c r="AU647">
        <f>IFERROR(INDEX(ADJ!$A$1:$BZ$1000,MATCH(PAYROLL!D647,ADJ!A$1:A$500,0),MATCH(PAYROLL!AU$2,ADJ!$2:$2,0)),0)</f>
        <v/>
      </c>
      <c r="AV647">
        <f>ROUND(SUM(AN647:AU647),0)</f>
        <v/>
      </c>
      <c r="AW647">
        <f>IFERROR(INDEX(TIMESHEET!$A$1:$AI$5000,MATCH(PAYROLL!D647,TIMESHEET!A$1:A$500,0),MATCH("T620",TIMESHEET!$2:$2,0)),0)</f>
        <v/>
      </c>
      <c r="AX647">
        <f>IFERROR(INDEX(TIMESHEET!$A$1:$AI$5000,MATCH(PAYROLL!D647,TIMESHEET!A$1:A$500,0),MATCH("T601",TIMESHEET!$2:$2,0)),0)</f>
        <v/>
      </c>
      <c r="AY647">
        <f>IFERROR(INDEX(TIMESHEET!$A$1:$AI$5000,MATCH(PAYROLL!D647,TIMESHEET!A$1:A$500,0),MATCH("T602",TIMESHEET!$2:$2,0)),0)</f>
        <v/>
      </c>
      <c r="AZ647">
        <f>IFERROR(INDEX(TIMESHEET!$A$1:$AI$5000,MATCH(PAYROLL!D647,TIMESHEET!A$1:A$500,0),MATCH("T603",TIMESHEET!$2:$2,0)),0)</f>
        <v/>
      </c>
      <c r="BA647">
        <f>IFERROR(INDEX(TIMESHEET!$A$1:$AI$5000,MATCH(PAYROLL!D647,TIMESHEET!A$1:A$500,0),MATCH("T611",TIMESHEET!$2:$2,0)),0)</f>
        <v/>
      </c>
      <c r="BB647">
        <f>IFERROR(INDEX(TIMESHEET!$A$1:$AI$5000,MATCH(PAYROLL!D647,TIMESHEET!A$1:A$500,0),MATCH("T612",TIMESHEET!$2:$2,0)),0)</f>
        <v/>
      </c>
      <c r="BC647">
        <f>IFERROR(INDEX(TIMESHEET!$A$1:$AI$5000,MATCH(PAYROLL!D647,TIMESHEET!A$1:A$500,0),MATCH("T613",TIMESHEET!$2:$2,0)),0)</f>
        <v/>
      </c>
      <c r="BD647">
        <f>IFERROR(INDEX(TIMESHEET!$A$1:$AI$5000,MATCH(PAYROLL!D647,TIMESHEET!A$1:A$500,0),MATCH("T500",TIMESHEET!$2:$2,0)),0)</f>
        <v/>
      </c>
      <c r="BE647">
        <f>IFERROR(IF(LEFT(INDEX(PIS!O$1:O$500,MATCH(D647,PIS!C$1:C$500)),1)="M",T647/AD647/8*(AW647+AX647*1.5+AY647*2+AZ647*3+BA647*2.1+BB647*2.7+BC647*3.9+BD647*0.3),T647/8*(AW647+AX647*1.5+AY647*2+AZ647*3+BA647*2.1+BB647*2.7+BC647*3.9+BD647*0.3)),0)</f>
        <v/>
      </c>
      <c r="BF647">
        <f>IFERROR(INDEX(ADJ!$A$1:$BZ$1000,MATCH(PAYROLL!$D647,ADJ!A$1:A$500,0),MATCH(PAYROLL!BF$2,ADJ!$2:$2,0)),0)</f>
        <v/>
      </c>
      <c r="BG647">
        <f>IFERROR(INDEX(ADJ!$A$1:$BZ$1000,MATCH(PAYROLL!D647,ADJ!A$1:A$500,0),MATCH(PAYROLL!BG$2,ADJ!$2:$2,0)),0)</f>
        <v/>
      </c>
      <c r="BH647">
        <f>IFERROR(INDEX(ADJ!$A$1:$BZ$1000,MATCH(PAYROLL!D647,ADJ!A$1:A$500,0),MATCH(PAYROLL!BH$2,ADJ!$2:$2,0)),0)</f>
        <v/>
      </c>
      <c r="BI647">
        <f>IFERROR(INDEX(ADJ!$A$1:$BZ$1000,MATCH(PAYROLL!D647,ADJ!A$1:A$500,0),MATCH(PAYROLL!BI$2,ADJ!$2:$2,0)),0)</f>
        <v/>
      </c>
      <c r="BJ647">
        <f>IFERROR(INDEX(ADJ!$A$1:$BZ$1000,MATCH(PAYROLL!D647,ADJ!A$1:A$500,0),MATCH(PAYROLL!BJ$2,ADJ!$2:$2,0)),0)</f>
        <v/>
      </c>
      <c r="BK647">
        <f>SUM(BF647:BJ647)</f>
        <v/>
      </c>
      <c r="BL647">
        <f>IFERROR(INDEX(ADJ!$A$1:$BZ$1000,MATCH(PAYROLL!D647,ADJ!A$1:A$500,0),MATCH(PAYROLL!BL$2,ADJ!$2:$2,0)),0)</f>
        <v/>
      </c>
      <c r="BM647">
        <f>IFERROR(INDEX(ADJ!$A$1:$BZ$1000,MATCH(PAYROLL!D647,ADJ!A$1:A$500,0),MATCH(PAYROLL!BM$2,ADJ!$2:$2,0)),0)</f>
        <v/>
      </c>
      <c r="BN647">
        <f>IFERROR(INDEX(ADJ!$A$1:$BZ$1000,MATCH(PAYROLL!D647,ADJ!A$1:A$500,0),MATCH(PAYROLL!BN$2,ADJ!$2:$2,0)),0)</f>
        <v/>
      </c>
      <c r="BO647">
        <f>IFERROR(INDEX(ADJ!$A$1:$BZ$1000,MATCH(PAYROLL!D647,ADJ!A$1:A$500,0),MATCH(PAYROLL!BO$2,ADJ!$2:$2,0)),0)</f>
        <v/>
      </c>
      <c r="BP647">
        <f>SUM(AM647,AV647,BE647,BK647,BL647:BO647)</f>
        <v/>
      </c>
      <c r="BQ647">
        <f>BO647</f>
        <v/>
      </c>
      <c r="BR647">
        <f>IFERROR(ROUND(IF(LEFT(INDEX(PIS!O$1:O$500,MATCH(D647,PIS!C$1:C$500)),1)="D",T647/8*(BD647*0.3),IF(LEFT(INDEX(PIS!O$1:O$500,MATCH(D647,PIS!C$1:C$500)),1)="H",T647*($BD647*0.3),T647/$AD647/8*($BD647*0.3))),0),0)</f>
        <v/>
      </c>
      <c r="BS647">
        <f>IF(AP647&lt;1,0,MIN(AP647,730000))</f>
        <v/>
      </c>
      <c r="BT647">
        <f>IFERROR(ROUND((BE647-SUM(AW647:BC647)*T647/AD647/8),0)-BR647,0)</f>
        <v/>
      </c>
      <c r="BU647">
        <f>AO647</f>
        <v/>
      </c>
      <c r="BV647">
        <f>SUM(BQ647:BU647)</f>
        <v/>
      </c>
      <c r="BW647">
        <f>BP647-BV647</f>
        <v/>
      </c>
      <c r="BX647">
        <f>IFERROR(IF(RIGHT(INDEX(PIS!O$1:O$500,MATCH(D647,PIS!C$1:C$500)),5)="Gross",MIN(U647+V647,VLOOKUP("R700",TSC!B:C,2,0)*VLOOKUP("R101",TSC!B:C,2,0))*VLOOKUP("R701",TSC!B:C,2,0)%,0),0)</f>
        <v/>
      </c>
      <c r="BY647">
        <f>IFERROR(IF(RIGHT(INDEX(PIS!O$1:O$500,MATCH(D647,PIS!C$1:C$500)),5)="Gross",MIN(U647+V647,VLOOKUP("R700",TSC!B:C,2,0)*VLOOKUP("R101",TSC!B:C,2,0))*VLOOKUP("T704",TSC!B:C,2,0)%,0),0)</f>
        <v/>
      </c>
      <c r="BZ647">
        <f>IFERROR(IF(RIGHT(INDEX(PIS!O$1:O$500,MATCH(D647,PIS!C$1:C$500)),5)="Gross",MIN(U647+V647,VLOOKUP("R700",TSC!B:C,2,0)*VLOOKUP("1",TSC!F:G,2,0))*VLOOKUP("T705",TSC!B:C,2,0)%,0),0)</f>
        <v/>
      </c>
      <c r="CA647">
        <f>IFERROR(INDEX(ADJ!$A$1:$BZ$1000,MATCH(PAYROLL!D647,ADJ!A$1:A$500,0),MATCH(PAYROLL!CA$2,ADJ!$2:$2,0)),0)</f>
        <v/>
      </c>
      <c r="CB647">
        <f>IFERROR(INDEX(ADJ!$A$1:$BZ$1000,MATCH(PAYROLL!D647,ADJ!A$1:A$500,0),MATCH(PAYROLL!CB$2,ADJ!$2:$2,0)),0)</f>
        <v/>
      </c>
      <c r="CC647">
        <f>SUM(BX647:CB647)</f>
        <v/>
      </c>
      <c r="CD647">
        <f>IFERROR(INDEX(PIS!$A$1:$BZ$1000,MATCH(PAYROLL!D647,PIS!C$1:C$500,0),MATCH(PAYROLL!CD$1,PIS!$1:$1,0)),0)</f>
        <v/>
      </c>
      <c r="CE647">
        <f>IFERROR(IF(OR(INDEX(PIS!P$1:P$500,MATCH(D647,PIS!C$1:C$500,0))="LT2",INDEX(PIS!P$1:P$500,MATCH(D647,PIS!C$1:C$500,0))="P10"),0,SUM(CC647,CD647*VLOOKUP("R601",TSC!B:C,2,0),VLOOKUP("R602",TSC!B:C,2,0))),0)</f>
        <v/>
      </c>
      <c r="CF647">
        <f>MAX(BW647-CE647,0)</f>
        <v/>
      </c>
      <c r="CG647">
        <f>IFERROR(IF(OR(RIGHT(INDEX(PIS!P$1:P$500,MATCH(D647,PIS!C$1:C$500)),5)="P10",RIGHT(INDEX(PIS!P$1:P$500,MATCH(D647,PIS!C$1:C$500)),5)="CK"),0,IF(CF647&lt;=5000000,CF647*5%,IF(CF647&lt;=10000000,CF647*10%-250000,IF(CF647&lt;=18000000,CF647*15%-750000,IF(CF647&lt;=32000000,CF647*20%-1650000,IF(CF647&lt;=52000000,CF647*25%-3250000,IF(CF647&lt;=80000000,BH647*30%-5850000,CF647*35%-9850000))))))),0)</f>
        <v/>
      </c>
      <c r="CH647">
        <f>IFERROR(IF(OR(INDEX(PIS!P$1:P$500,MATCH(D647,PIS!C$1:C$500))="LT",INDEX(PIS!P$1:P$500,MATCH(D647,PIS!C$1:C$500))="CK"),0,IF(CF647&lt;2000000,0,CF647*10%)),0)</f>
        <v/>
      </c>
      <c r="CI647">
        <f>IFERROR(INDEX(ADJ!$A$1:$BZ$1000,MATCH(PAYROLL!D647,ADJ!A$1:A$500,0),MATCH(PAYROLL!CI$2,ADJ!$2:$2,0)),0)</f>
        <v/>
      </c>
      <c r="CJ647">
        <f>IFERROR(INDEX(ADJ!$A$1:$BZ$1000,MATCH(PAYROLL!D647,ADJ!A$1:A$500,0),MATCH(PAYROLL!CJ$2,ADJ!$2:$2,0)),0)</f>
        <v/>
      </c>
      <c r="CK647">
        <f>IFERROR(INDEX(ADJ!$A$1:$BZ$1000,MATCH(PAYROLL!D647,ADJ!A$1:A$500,0),MATCH(PAYROLL!CK$2,ADJ!$2:$2,0)),0)</f>
        <v/>
      </c>
      <c r="CL647">
        <f>SUM(CG647:CK647)</f>
        <v/>
      </c>
      <c r="CM647">
        <f>ROUND(SUM(CH647:CK647),0)</f>
        <v/>
      </c>
      <c r="CN647">
        <f>IFERROR(INDEX(CSDA!D$1:D$500,MATCH($CN$2,CSDA!C$1:C$500,0))*INDEX(PIS!V$1:V$500,MATCH(D647,PIS!C$1:C$500))+INDEX(ADJ!$A$1:$BZ$1000,MATCH(PAYROLL!D647,ADJ!A$1:A$500,0),MATCH(PAYROLL!CN$2,ADJ!$2:$2,0)),0)</f>
        <v/>
      </c>
      <c r="CO647">
        <f>IFERROR(INDEX(ADJ!$A$1:$BZ$1000,MATCH(PAYROLL!D647,ADJ!A$1:A$500,0),MATCH(PAYROLL!CO$2,ADJ!$2:$2,0)),0)</f>
        <v/>
      </c>
      <c r="CP647">
        <f>IFERROR(INDEX(ADJ!$A$1:$BZ$1000,MATCH(PAYROLL!D647,ADJ!A$1:A$500,0),MATCH(PAYROLL!CP$2,ADJ!$2:$2,0)),0)</f>
        <v/>
      </c>
      <c r="CQ647">
        <f>BP647-CL647-CI647-CM647-CN647-CO647-CP647-CC647</f>
        <v/>
      </c>
      <c r="CR647">
        <f>IFERROR(IF(RIGHT(INDEX(PIS!O$1:O$500,MATCH(D647,PIS!C$1:C$500,0)),5)="Gross",MIN(U647+V647,VLOOKUP("R700",TSC!B:C,2,0)*VLOOKUP("R101",TSC!B:C,2,0))*(VLOOKUP("T711",TSC!B:C,2,0)+VLOOKUP("T712",TSC!B:C,2,0))%,MIN(T647+V647,VLOOKUP("R700",TSC!B:C,2,0)*VLOOKUP("R101",TSC!B:C,2,0))*(VLOOKUP("T711",TSC!B:C,2,0)+VLOOKUP("T712",TSC!B:C,2,0)+VLOOKUP("R701",TSC!B:C,2,0))%),0)</f>
        <v/>
      </c>
      <c r="CS647">
        <f>IFERROR(IF(RIGHT(INDEX(PIS!O$1:O$500,MATCH(D647,PIS!C$1:C$500,0)),5)="Gross",MIN(U647+V647,VLOOKUP("R700",TSC!B:C,2,0)*VLOOKUP("R101",TSC!B:C,2,0))*(VLOOKUP("T714",TSC!B:C,2,0))%,MIN(T647+V647,VLOOKUP("R700",TSC!B:C,2,0)*VLOOKUP("R101",TSC!B:C,2,0))*(VLOOKUP("T704",TSC!B:C,2,0)+VLOOKUP("T714",TSC!B:C,2,0))%),0)</f>
        <v/>
      </c>
      <c r="CT647">
        <f>IFERROR(IF(RIGHT(INDEX(PIS!O$1:O$500,MATCH(D647,PIS!C$1:C$500,0)),5)="Gross",MIN(U647+V647,VLOOKUP("R700",TSC!B:C,2,0)*VLOOKUP("R101",TSC!B:C,2,0))*VLOOKUP("T705",TSC!B:C,2,0)%,MIN(T647+V647,VLOOKUP("R700",TSC!B:C,2,0)*VLOOKUP("R101",TSC!B:C,2,0))*VLOOKUP("T705",TSC!B:C,2,0)%),0)</f>
        <v/>
      </c>
      <c r="CU647">
        <f>IFERROR(IF(RIGHT(INDEX(PIS!O$1:O$500,MATCH(D647,PIS!C$1:C$500,0)),5)="Gross",MIN(U647+V647,VLOOKUP("R700",TSC!B:C,2,0)*VLOOKUP("R101",TSC!B:C,2,0))*(VLOOKUP("T713",TSC!B:C,2,0))%,MIN(T647+V647,VLOOKUP("R700",TSC!B:C,2,0)*VLOOKUP("R101",TSC!B:C,2,0))*(VLOOKUP("T713",TSC!B:C,2,0))%),0)</f>
        <v/>
      </c>
      <c r="CV647">
        <f>IFERROR(INDEX(ADJ!$A$1:$BZ$1000,MATCH(PAYROLL!D647,ADJ!A$1:A$500,0),MATCH(PAYROLL!CV$2,ADJ!$2:$2,0)),0)</f>
        <v/>
      </c>
      <c r="CW647">
        <f>IFERROR(INDEX(ADJ!$A$1:$BZ$1000,MATCH(PAYROLL!D647,ADJ!A$1:A$500,0),MATCH(PAYROLL!CW$2,ADJ!$2:$2,0)),0)</f>
        <v/>
      </c>
      <c r="CX647">
        <f>SUM(CR647:CW647)</f>
        <v/>
      </c>
      <c r="CY647">
        <f>ROUND(IF(CR647&gt;0,T647+V647*VLOOKUP("R202",TSC!$B$1:$C$500,2,0),0),0)</f>
        <v/>
      </c>
      <c r="CZ647">
        <f>IFERROR(INDEX(CSDA!D$1:D$500,MATCH($CZ$2,CSDA!C$1:C$500,0)),0)</f>
        <v/>
      </c>
      <c r="DA647">
        <f>ROUND(T647*0.7%,0)</f>
        <v/>
      </c>
      <c r="DB647">
        <f>ROUND(T647/12,0)</f>
        <v/>
      </c>
      <c r="DC647">
        <f ref="DC647" t="array">IFERROR(INDEX(CSDA!D$1:D$500,MATCH("Trích giữ"&amp;PAYROLL!DC$2,CSDA!A$1:A$500&amp;CSDA!C$1:C$500,0)),0)</f>
        <v/>
      </c>
      <c r="DD647">
        <f ref="DD647" t="array">IFERROR(INDEX(CSDA!D$1:D$500,MATCH("Trích giữ"&amp;PAYROLL!DD$2,CSDA!A$1:A$500&amp;CSDA!C$1:C$500,0)),0)</f>
        <v/>
      </c>
      <c r="DE647">
        <f ref="DE647" t="array">IFERROR(INDEX(CSDA!D$1:D$500,MATCH("Trích giữ"&amp;PAYROLL!DE$2,CSDA!A$1:A$500&amp;CSDA!C$1:C$500,0)),0)</f>
        <v/>
      </c>
      <c r="DF647">
        <f>IFERROR(INDEX(CSDA!D$1:D$500,MATCH(PAYROLL!DF$2,CSDA!C$1:C$500,0)),0)</f>
        <v/>
      </c>
      <c r="DG647">
        <f ref="DG647" t="array">IFERROR(INDEX(CSDA!D$1:D$500,MATCH("Trích giữ"&amp;PAYROLL!DG$2,CSDA!A$1:A$500&amp;CSDA!C$1:C$500,0)),0)</f>
        <v/>
      </c>
      <c r="DH647">
        <f>ROUND(T647/26,0)</f>
        <v/>
      </c>
      <c r="DI647">
        <f ref="DI647" t="array">IFERROR(INDEX(CSDA!D$1:D$500,MATCH("Trích giữ"&amp;PAYROLL!DI$2,CSDA!A$1:A$500&amp;CSDA!C$1:C$500,0)),0)</f>
        <v/>
      </c>
      <c r="DJ647">
        <f>IF(U647=0,T647*21.5%-BL647,0)</f>
        <v/>
      </c>
      <c r="DK647">
        <f ref="DK647" t="array">IFERROR(INDEX(CSDA!D$1:D$500,MATCH("Trích giữ"&amp;PAYROLL!DK$2,CSDA!A$1:A$500&amp;CSDA!C$1:C$500,0)),0)</f>
        <v/>
      </c>
      <c r="DL647">
        <f>IFERROR(INDEX(CSDA!D$1:D$500,MATCH(PAYROLL!DL$2,CSDA!C$1:C$500,0))/12,0)</f>
        <v/>
      </c>
      <c r="DM647">
        <f>SUM(DB647:DL647)</f>
        <v/>
      </c>
      <c r="DN647">
        <f>IFERROR(INDEX(ADJ!$A$1:$BZ$1000,MATCH(PAYROLL!D647,ADJ!A$1:A$500,0),MATCH(PAYROLL!DN$2,ADJ!$2:$2,0)),0)</f>
        <v/>
      </c>
      <c r="DO647">
        <f>IFERROR(SUM(BP647,DM647:DN647,CX647:DA647)-DT647,0)</f>
        <v/>
      </c>
      <c r="DP647">
        <f ref="DP647" t="array">SUM(BW647*IFERROR(INDEX(CSDA!D$1:D$500,MATCH(BW$2,CSDA!C$1:C$500,0)),0)%,CX647*IFERROR(INDEX(CSDA!D$1:D$500,MATCH(CX$2,CSDA!C$1:C$500,0)),0)%,DA647*IFERROR(INDEX(CSDA!D$1:D$500,MATCH(DA$2,CSDA!C$1:C$500,0)),0)%,DB647*IFERROR(INDEX(CSDA!D$1:D$500,MATCH(DB$2,CSDA!C$1:C$500,0)),0)%,DF647*IFERROR(INDEX(CSDA!D$1:D$500,MATCH("Phí dịch vụ"&amp;PAYROLL!DF$2,CSDA!A$1:A$500&amp;CSDA!C$1:C$500,0)),0)%,DC647*IFERROR(INDEX(CSDA!D$1:D$500,MATCH("Phí dịch vụ"&amp;PAYROLL!DC$2,CSDA!A$1:A$500&amp;CSDA!C$1:C$500,0)),0)%,DH647*IFERROR(INDEX(CSDA!D$1:D$500,MATCH("Phí dịch vụ"&amp;PAYROLL!DH$2,CSDA!A$1:A$500&amp;CSDA!C$1:C$500,0)),0)%,DJ647*IFERROR(INDEX(CSDA!D$1:D$500,MATCH("Phí dịch vụ"&amp;PAYROLL!DJ$2,CSDA!A$1:A$500&amp;CSDA!C$1:C$500,0)),0)%,BN647*IFERROR(INDEX(CSDA!D$1:D$500,MATCH(BN$2,CSDA!C$1:C$500,0)),0)%)-BN647*7%</f>
        <v/>
      </c>
      <c r="DQ647">
        <f>IFERROR(INDEX(ADJ!$A$1:$BZ$1000,MATCH(PAYROLL!D647,ADJ!A$1:A$500,0),MATCH(PAYROLL!DQ$2,ADJ!$2:$2,0)),0)</f>
        <v/>
      </c>
      <c r="DR647">
        <f>IFERROR(INDEX(ADJ!$A$1:$BZ$1000,MATCH(PAYROLL!D647,ADJ!A$1:A$500,0),MATCH(PAYROLL!DR$2,ADJ!$2:$2,0)),0)</f>
        <v/>
      </c>
      <c r="DS647">
        <f>SUM(DP647:DR647)</f>
        <v/>
      </c>
      <c r="DT647">
        <f>EK647</f>
        <v/>
      </c>
      <c r="DU647">
        <f>SUM(DO647:DR647)</f>
        <v/>
      </c>
      <c r="DV647">
        <f>ROUND(DU647*0.1,0)</f>
        <v/>
      </c>
      <c r="DW647">
        <f>DU647+DV647</f>
        <v/>
      </c>
      <c r="DZ647">
        <f>IFERROR(INDEX(ADJ!$A$1:$BZ$1000,MATCH(PAYROLL!$D647,ADJ!A$1:A$500,0),MATCH(PAYROLL!DZ$2,ADJ!$2:$2,0)),0)</f>
        <v/>
      </c>
      <c r="EA647">
        <f>IFERROR(INDEX(ADJ!$A$1:$BZ$1000,MATCH(PAYROLL!$D647,ADJ!A$1:A$500,0),MATCH(PAYROLL!EA$2,ADJ!$2:$2,0)),0)</f>
        <v/>
      </c>
      <c r="EB647">
        <f>IFERROR(INDEX(ADJ!$A$1:$BZ$1000,MATCH(PAYROLL!$D647,ADJ!A$1:A$500,0),MATCH(PAYROLL!EB$2,ADJ!$2:$2,0)),0)</f>
        <v/>
      </c>
      <c r="EC647">
        <f>IFERROR(INDEX(ADJ!$A$1:$BZ$1000,MATCH(PAYROLL!$D647,ADJ!A$1:A$500,0),MATCH(PAYROLL!EC$2,ADJ!$2:$2,0)),0)</f>
        <v/>
      </c>
      <c r="ED647">
        <f>IFERROR(INDEX(ADJ!$A$1:$BZ$1000,MATCH(PAYROLL!$D647,ADJ!A$1:A$500,0),MATCH(PAYROLL!ED$2,ADJ!$2:$2,0)),0)</f>
        <v/>
      </c>
      <c r="EE647">
        <f>IFERROR(INDEX(ADJ!$A$1:$BZ$1000,MATCH(PAYROLL!$D647,ADJ!A$1:A$500,0),MATCH(PAYROLL!EE$2,ADJ!$2:$2,0)),0)</f>
        <v/>
      </c>
      <c r="EF647">
        <f>IFERROR(INDEX(ADJ!$A$1:$BZ$1000,MATCH(PAYROLL!$D647,ADJ!A$1:A$500,0),MATCH(PAYROLL!EF$2,ADJ!$2:$2,0)),0)</f>
        <v/>
      </c>
      <c r="EG647">
        <f>IFERROR(INDEX(ADJ!$A$1:$BZ$1000,MATCH(PAYROLL!$D647,ADJ!A$1:A$500,0),MATCH(PAYROLL!EG$2,ADJ!$2:$2,0)),0)</f>
        <v/>
      </c>
      <c r="EH647">
        <f>IFERROR(INDEX(ADJ!$A$1:$BZ$1000,MATCH(PAYROLL!$D647,ADJ!A$1:A$500,0),MATCH(PAYROLL!EH$2,ADJ!$2:$2,0)),0)</f>
        <v/>
      </c>
      <c r="EI647">
        <f>IFERROR(INDEX(ADJ!$A$1:$BZ$1000,MATCH(PAYROLL!D647,ADJ!A$1:A$500,0),MATCH(PAYROLL!EI$2,ADJ!$2:$2,0)),0)</f>
        <v/>
      </c>
      <c r="EJ647">
        <f>IFERROR(INDEX(ADJ!$A$1:$BZ$1000,MATCH(PAYROLL!$D647,ADJ!A$1:A$500,0),MATCH(PAYROLL!EJ$2,ADJ!$2:$2,0)),0)</f>
        <v/>
      </c>
      <c r="EK647">
        <f>SUM(DZ647:EJ647)</f>
        <v/>
      </c>
    </row>
    <row r="648">
      <c r="A648" t="n">
        <v>646</v>
      </c>
      <c r="B648" t="inlineStr">
        <is>
          <t>Phan Thị Yến</t>
        </is>
      </c>
      <c r="D648" t="inlineStr">
        <is>
          <t>137260-03</t>
        </is>
      </c>
      <c r="S648">
        <f>IFERROR(INDEX(PIS!$A$1:$BZ$1000,MATCH($D648,PIS!C$1:C$500,0),MATCH("Lương CB tháng trước",PIS!$1:$1,0)),0)</f>
        <v/>
      </c>
      <c r="T648">
        <f>IFERROR(INDEX(PIS!$A$1:$BZ$1000,MATCH($D648,PIS!C$1:C$500,0),MATCH("Lương CB hiện tại",PIS!$1:$1,0)),0)</f>
        <v/>
      </c>
      <c r="U648">
        <f>IFERROR(INDEX(PIS!$A$1:$BZ$1000,MATCH($D648,PIS!C$1:C$500,0),MATCH("Lương đóng BHBB",PIS!$1:$1,0)),0)</f>
        <v/>
      </c>
      <c r="V648">
        <f>IFERROR(INDEX(PIS!$A$1:$BZ$1000,MATCH($D648,PIS!C$1:C$500,0),MATCH(V$2,PIS!$2:$2,0)),0)</f>
        <v/>
      </c>
      <c r="W648">
        <f>IFERROR(INDEX(PIS!$A$1:$BZ$1000,MATCH($D648,PIS!C$1:C$500,0),MATCH(W$2,PIS!$2:$2,0)),0)</f>
        <v/>
      </c>
      <c r="X648">
        <f>IFERROR(INDEX(PIS!$A$1:$BZ$1000,MATCH($D648,PIS!C$1:C$500,0),MATCH(X$2,PIS!$2:$2,0)),0)</f>
        <v/>
      </c>
      <c r="Y648">
        <f>IFERROR(INDEX(PIS!$A$1:$BZ$1000,MATCH($D648,PIS!C$1:C$500,0),MATCH(Y$2,PIS!$2:$2,0)),0)</f>
        <v/>
      </c>
      <c r="Z648">
        <f>IFERROR(INDEX(PIS!$A$1:$BZ$1000,MATCH($D648,PIS!C$1:C$500,0),MATCH(Z$2,PIS!$2:$2,0)),0)</f>
        <v/>
      </c>
      <c r="AA648">
        <f>IFERROR(INDEX(PIS!$A$1:$BZ$1000,MATCH($D648,PIS!C$1:C$500,0),MATCH(AA$2,PIS!$2:$2,0)),0)</f>
        <v/>
      </c>
      <c r="AB648">
        <f>IFERROR(INDEX(PIS!$A$1:$BZ$1000,MATCH($D648,PIS!C$1:C$500,0),MATCH(AB$2,PIS!$2:$2,0)),0)</f>
        <v/>
      </c>
      <c r="AC648">
        <f>SUM(V648:AB648)</f>
        <v/>
      </c>
      <c r="AD648">
        <f>IFERROR(INDEX(TIMESHEET!$A$1:$AI$5000,MATCH($D648,TIMESHEET!A$1:A$500,0),MATCH("T100",TIMESHEET!$2:$2,0))-2,0)</f>
        <v/>
      </c>
      <c r="AE648">
        <f>IFERROR(INDEX(TIMESHEET!$A$1:$AI$5000,MATCH($D648,TIMESHEET!A$1:A$500,0),MATCH("T202",TIMESHEET!$2:$2,0)),0)</f>
        <v/>
      </c>
      <c r="AF648">
        <f>IFERROR(INDEX(TIMESHEET!$A$1:$AI$5000,MATCH($D648,TIMESHEET!A$1:A$500,0),MATCH("T302",TIMESHEET!$2:$2,0)),0)</f>
        <v/>
      </c>
      <c r="AG648">
        <f>IFERROR(INDEX(TIMESHEET!$A$1:$AI$5000,MATCH($D648,TIMESHEET!A$1:A$500,0),MATCH("T406",TIMESHEET!$2:$2,0)),0)</f>
        <v/>
      </c>
      <c r="AH648">
        <f>AE648+AG648</f>
        <v/>
      </c>
      <c r="AI648">
        <f>IFERROR(INDEX(TIMESHEET!$A$1:$AI$5000,MATCH($D648,TIMESHEET!A$1:A$500,0),MATCH("T701",TIMESHEET!$2:$2,0)),0)</f>
        <v/>
      </c>
      <c r="AJ648">
        <f>IFERROR(INDEX(TIMESHEET!$A$1:$AI$5000,MATCH($D648,TIMESHEET!B$1:B$500,0),MATCH("T320",TIMESHEET!$2:$2,0)),0)</f>
        <v/>
      </c>
      <c r="AK648">
        <f>IFERROR(IF(LEFT(INDEX(PIS!O$1:O$500,MATCH(D648,PIS!C$1:C$500)),1)="M",T648/AD648*SUM(AE648:AG648),T648*AD648),0)</f>
        <v/>
      </c>
      <c r="AL648">
        <f>IFERROR(INDEX(ADJ!$A$1:$BZ$1000,MATCH(PAYROLL!D648,ADJ!A$1:A$500,0),MATCH(PAYROLL!AL$2,ADJ!$2:$2,0)),0)</f>
        <v/>
      </c>
      <c r="AM648">
        <f>SUM(AK648:AL648)</f>
        <v/>
      </c>
      <c r="AN648">
        <f>IFERROR(ROUND(V648/$AD648*$AH648,0),0)</f>
        <v/>
      </c>
      <c r="AO648">
        <f>IFERROR(ROUND(W648/$AD648*$AH648,0),0)</f>
        <v/>
      </c>
      <c r="AP648">
        <f>IFERROR(ROUND(X648/$AD648*$AE648,0),0)</f>
        <v/>
      </c>
      <c r="AQ648">
        <f>IFERROR(ROUND(Y648/$AD648*$AH648,0),0)</f>
        <v/>
      </c>
      <c r="AR648">
        <f>IFERROR(ROUND(Z648/$AD648*$AH648,0),0)</f>
        <v/>
      </c>
      <c r="AS648">
        <f>IFERROR(ROUND(AA648/$AD648*$AH648,0),0)</f>
        <v/>
      </c>
      <c r="AT648">
        <f>IFERROR(IF((AE648+AF648+AG648)&gt;13,AB648,ROUND(AB648/AD648*AH648,0)),0)</f>
        <v/>
      </c>
      <c r="AU648">
        <f>IFERROR(INDEX(ADJ!$A$1:$BZ$1000,MATCH(PAYROLL!D648,ADJ!A$1:A$500,0),MATCH(PAYROLL!AU$2,ADJ!$2:$2,0)),0)</f>
        <v/>
      </c>
      <c r="AV648">
        <f>ROUND(SUM(AN648:AU648),0)</f>
        <v/>
      </c>
      <c r="AW648">
        <f>IFERROR(INDEX(TIMESHEET!$A$1:$AI$5000,MATCH(PAYROLL!D648,TIMESHEET!A$1:A$500,0),MATCH("T620",TIMESHEET!$2:$2,0)),0)</f>
        <v/>
      </c>
      <c r="AX648">
        <f>IFERROR(INDEX(TIMESHEET!$A$1:$AI$5000,MATCH(PAYROLL!D648,TIMESHEET!A$1:A$500,0),MATCH("T601",TIMESHEET!$2:$2,0)),0)</f>
        <v/>
      </c>
      <c r="AY648">
        <f>IFERROR(INDEX(TIMESHEET!$A$1:$AI$5000,MATCH(PAYROLL!D648,TIMESHEET!A$1:A$500,0),MATCH("T602",TIMESHEET!$2:$2,0)),0)</f>
        <v/>
      </c>
      <c r="AZ648">
        <f>IFERROR(INDEX(TIMESHEET!$A$1:$AI$5000,MATCH(PAYROLL!D648,TIMESHEET!A$1:A$500,0),MATCH("T603",TIMESHEET!$2:$2,0)),0)</f>
        <v/>
      </c>
      <c r="BA648">
        <f>IFERROR(INDEX(TIMESHEET!$A$1:$AI$5000,MATCH(PAYROLL!D648,TIMESHEET!A$1:A$500,0),MATCH("T611",TIMESHEET!$2:$2,0)),0)</f>
        <v/>
      </c>
      <c r="BB648">
        <f>IFERROR(INDEX(TIMESHEET!$A$1:$AI$5000,MATCH(PAYROLL!D648,TIMESHEET!A$1:A$500,0),MATCH("T612",TIMESHEET!$2:$2,0)),0)</f>
        <v/>
      </c>
      <c r="BC648">
        <f>IFERROR(INDEX(TIMESHEET!$A$1:$AI$5000,MATCH(PAYROLL!D648,TIMESHEET!A$1:A$500,0),MATCH("T613",TIMESHEET!$2:$2,0)),0)</f>
        <v/>
      </c>
      <c r="BD648">
        <f>IFERROR(INDEX(TIMESHEET!$A$1:$AI$5000,MATCH(PAYROLL!D648,TIMESHEET!A$1:A$500,0),MATCH("T500",TIMESHEET!$2:$2,0)),0)</f>
        <v/>
      </c>
      <c r="BE648">
        <f>IFERROR(IF(LEFT(INDEX(PIS!O$1:O$500,MATCH(D648,PIS!C$1:C$500)),1)="M",T648/AD648/8*(AW648+AX648*1.5+AY648*2+AZ648*3+BA648*2.1+BB648*2.7+BC648*3.9+BD648*0.3),T648/8*(AW648+AX648*1.5+AY648*2+AZ648*3+BA648*2.1+BB648*2.7+BC648*3.9+BD648*0.3)),0)</f>
        <v/>
      </c>
      <c r="BF648">
        <f>IFERROR(INDEX(ADJ!$A$1:$BZ$1000,MATCH(PAYROLL!$D648,ADJ!A$1:A$500,0),MATCH(PAYROLL!BF$2,ADJ!$2:$2,0)),0)</f>
        <v/>
      </c>
      <c r="BG648">
        <f>IFERROR(INDEX(ADJ!$A$1:$BZ$1000,MATCH(PAYROLL!D648,ADJ!A$1:A$500,0),MATCH(PAYROLL!BG$2,ADJ!$2:$2,0)),0)</f>
        <v/>
      </c>
      <c r="BH648">
        <f>IFERROR(INDEX(ADJ!$A$1:$BZ$1000,MATCH(PAYROLL!D648,ADJ!A$1:A$500,0),MATCH(PAYROLL!BH$2,ADJ!$2:$2,0)),0)</f>
        <v/>
      </c>
      <c r="BI648">
        <f>IFERROR(INDEX(ADJ!$A$1:$BZ$1000,MATCH(PAYROLL!D648,ADJ!A$1:A$500,0),MATCH(PAYROLL!BI$2,ADJ!$2:$2,0)),0)</f>
        <v/>
      </c>
      <c r="BJ648">
        <f>IFERROR(INDEX(ADJ!$A$1:$BZ$1000,MATCH(PAYROLL!D648,ADJ!A$1:A$500,0),MATCH(PAYROLL!BJ$2,ADJ!$2:$2,0)),0)</f>
        <v/>
      </c>
      <c r="BK648">
        <f>SUM(BF648:BJ648)</f>
        <v/>
      </c>
      <c r="BL648">
        <f>IFERROR(INDEX(ADJ!$A$1:$BZ$1000,MATCH(PAYROLL!D648,ADJ!A$1:A$500,0),MATCH(PAYROLL!BL$2,ADJ!$2:$2,0)),0)</f>
        <v/>
      </c>
      <c r="BM648">
        <f>IFERROR(INDEX(ADJ!$A$1:$BZ$1000,MATCH(PAYROLL!D648,ADJ!A$1:A$500,0),MATCH(PAYROLL!BM$2,ADJ!$2:$2,0)),0)</f>
        <v/>
      </c>
      <c r="BN648">
        <f>IFERROR(INDEX(ADJ!$A$1:$BZ$1000,MATCH(PAYROLL!D648,ADJ!A$1:A$500,0),MATCH(PAYROLL!BN$2,ADJ!$2:$2,0)),0)</f>
        <v/>
      </c>
      <c r="BO648">
        <f>IFERROR(INDEX(ADJ!$A$1:$BZ$1000,MATCH(PAYROLL!D648,ADJ!A$1:A$500,0),MATCH(PAYROLL!BO$2,ADJ!$2:$2,0)),0)</f>
        <v/>
      </c>
      <c r="BP648">
        <f>SUM(AM648,AV648,BE648,BK648,BL648:BO648)</f>
        <v/>
      </c>
      <c r="BQ648">
        <f>BO648</f>
        <v/>
      </c>
      <c r="BR648">
        <f>IFERROR(ROUND(IF(LEFT(INDEX(PIS!O$1:O$500,MATCH(D648,PIS!C$1:C$500)),1)="D",T648/8*(BD648*0.3),IF(LEFT(INDEX(PIS!O$1:O$500,MATCH(D648,PIS!C$1:C$500)),1)="H",T648*($BD648*0.3),T648/$AD648/8*($BD648*0.3))),0),0)</f>
        <v/>
      </c>
      <c r="BS648">
        <f>IF(AP648&lt;1,0,MIN(AP648,730000))</f>
        <v/>
      </c>
      <c r="BT648">
        <f>IFERROR(ROUND((BE648-SUM(AW648:BC648)*T648/AD648/8),0)-BR648,0)</f>
        <v/>
      </c>
      <c r="BU648">
        <f>AO648</f>
        <v/>
      </c>
      <c r="BV648">
        <f>SUM(BQ648:BU648)</f>
        <v/>
      </c>
      <c r="BW648">
        <f>BP648-BV648</f>
        <v/>
      </c>
      <c r="BX648">
        <f>IFERROR(IF(RIGHT(INDEX(PIS!O$1:O$500,MATCH(D648,PIS!C$1:C$500)),5)="Gross",MIN(U648+V648,VLOOKUP("R700",TSC!B:C,2,0)*VLOOKUP("R101",TSC!B:C,2,0))*VLOOKUP("R701",TSC!B:C,2,0)%,0),0)</f>
        <v/>
      </c>
      <c r="BY648">
        <f>IFERROR(IF(RIGHT(INDEX(PIS!O$1:O$500,MATCH(D648,PIS!C$1:C$500)),5)="Gross",MIN(U648+V648,VLOOKUP("R700",TSC!B:C,2,0)*VLOOKUP("R101",TSC!B:C,2,0))*VLOOKUP("T704",TSC!B:C,2,0)%,0),0)</f>
        <v/>
      </c>
      <c r="BZ648">
        <f>IFERROR(IF(RIGHT(INDEX(PIS!O$1:O$500,MATCH(D648,PIS!C$1:C$500)),5)="Gross",MIN(U648+V648,VLOOKUP("R700",TSC!B:C,2,0)*VLOOKUP("1",TSC!F:G,2,0))*VLOOKUP("T705",TSC!B:C,2,0)%,0),0)</f>
        <v/>
      </c>
      <c r="CA648">
        <f>IFERROR(INDEX(ADJ!$A$1:$BZ$1000,MATCH(PAYROLL!D648,ADJ!A$1:A$500,0),MATCH(PAYROLL!CA$2,ADJ!$2:$2,0)),0)</f>
        <v/>
      </c>
      <c r="CB648">
        <f>IFERROR(INDEX(ADJ!$A$1:$BZ$1000,MATCH(PAYROLL!D648,ADJ!A$1:A$500,0),MATCH(PAYROLL!CB$2,ADJ!$2:$2,0)),0)</f>
        <v/>
      </c>
      <c r="CC648">
        <f>SUM(BX648:CB648)</f>
        <v/>
      </c>
      <c r="CD648">
        <f>IFERROR(INDEX(PIS!$A$1:$BZ$1000,MATCH(PAYROLL!D648,PIS!C$1:C$500,0),MATCH(PAYROLL!CD$1,PIS!$1:$1,0)),0)</f>
        <v/>
      </c>
      <c r="CE648">
        <f>IFERROR(IF(OR(INDEX(PIS!P$1:P$500,MATCH(D648,PIS!C$1:C$500,0))="LT2",INDEX(PIS!P$1:P$500,MATCH(D648,PIS!C$1:C$500,0))="P10"),0,SUM(CC648,CD648*VLOOKUP("R601",TSC!B:C,2,0),VLOOKUP("R602",TSC!B:C,2,0))),0)</f>
        <v/>
      </c>
      <c r="CF648">
        <f>MAX(BW648-CE648,0)</f>
        <v/>
      </c>
      <c r="CG648">
        <f>IFERROR(IF(OR(RIGHT(INDEX(PIS!P$1:P$500,MATCH(D648,PIS!C$1:C$500)),5)="P10",RIGHT(INDEX(PIS!P$1:P$500,MATCH(D648,PIS!C$1:C$500)),5)="CK"),0,IF(CF648&lt;=5000000,CF648*5%,IF(CF648&lt;=10000000,CF648*10%-250000,IF(CF648&lt;=18000000,CF648*15%-750000,IF(CF648&lt;=32000000,CF648*20%-1650000,IF(CF648&lt;=52000000,CF648*25%-3250000,IF(CF648&lt;=80000000,BH648*30%-5850000,CF648*35%-9850000))))))),0)</f>
        <v/>
      </c>
      <c r="CH648">
        <f>IFERROR(IF(OR(INDEX(PIS!P$1:P$500,MATCH(D648,PIS!C$1:C$500))="LT",INDEX(PIS!P$1:P$500,MATCH(D648,PIS!C$1:C$500))="CK"),0,IF(CF648&lt;2000000,0,CF648*10%)),0)</f>
        <v/>
      </c>
      <c r="CI648">
        <f>IFERROR(INDEX(ADJ!$A$1:$BZ$1000,MATCH(PAYROLL!D648,ADJ!A$1:A$500,0),MATCH(PAYROLL!CI$2,ADJ!$2:$2,0)),0)</f>
        <v/>
      </c>
      <c r="CJ648">
        <f>IFERROR(INDEX(ADJ!$A$1:$BZ$1000,MATCH(PAYROLL!D648,ADJ!A$1:A$500,0),MATCH(PAYROLL!CJ$2,ADJ!$2:$2,0)),0)</f>
        <v/>
      </c>
      <c r="CK648">
        <f>IFERROR(INDEX(ADJ!$A$1:$BZ$1000,MATCH(PAYROLL!D648,ADJ!A$1:A$500,0),MATCH(PAYROLL!CK$2,ADJ!$2:$2,0)),0)</f>
        <v/>
      </c>
      <c r="CL648">
        <f>SUM(CG648:CK648)</f>
        <v/>
      </c>
      <c r="CM648">
        <f>ROUND(SUM(CH648:CK648),0)</f>
        <v/>
      </c>
      <c r="CN648">
        <f>IFERROR(INDEX(CSDA!D$1:D$500,MATCH($CN$2,CSDA!C$1:C$500,0))*INDEX(PIS!V$1:V$500,MATCH(D648,PIS!C$1:C$500))+INDEX(ADJ!$A$1:$BZ$1000,MATCH(PAYROLL!D648,ADJ!A$1:A$500,0),MATCH(PAYROLL!CN$2,ADJ!$2:$2,0)),0)</f>
        <v/>
      </c>
      <c r="CO648">
        <f>IFERROR(INDEX(ADJ!$A$1:$BZ$1000,MATCH(PAYROLL!D648,ADJ!A$1:A$500,0),MATCH(PAYROLL!CO$2,ADJ!$2:$2,0)),0)</f>
        <v/>
      </c>
      <c r="CP648">
        <f>IFERROR(INDEX(ADJ!$A$1:$BZ$1000,MATCH(PAYROLL!D648,ADJ!A$1:A$500,0),MATCH(PAYROLL!CP$2,ADJ!$2:$2,0)),0)</f>
        <v/>
      </c>
      <c r="CQ648">
        <f>BP648-CL648-CI648-CM648-CN648-CO648-CP648-CC648</f>
        <v/>
      </c>
      <c r="CR648">
        <f>IFERROR(IF(RIGHT(INDEX(PIS!O$1:O$500,MATCH(D648,PIS!C$1:C$500,0)),5)="Gross",MIN(U648+V648,VLOOKUP("R700",TSC!B:C,2,0)*VLOOKUP("R101",TSC!B:C,2,0))*(VLOOKUP("T711",TSC!B:C,2,0)+VLOOKUP("T712",TSC!B:C,2,0))%,MIN(T648+V648,VLOOKUP("R700",TSC!B:C,2,0)*VLOOKUP("R101",TSC!B:C,2,0))*(VLOOKUP("T711",TSC!B:C,2,0)+VLOOKUP("T712",TSC!B:C,2,0)+VLOOKUP("R701",TSC!B:C,2,0))%),0)</f>
        <v/>
      </c>
      <c r="CS648">
        <f>IFERROR(IF(RIGHT(INDEX(PIS!O$1:O$500,MATCH(D648,PIS!C$1:C$500,0)),5)="Gross",MIN(U648+V648,VLOOKUP("R700",TSC!B:C,2,0)*VLOOKUP("R101",TSC!B:C,2,0))*(VLOOKUP("T714",TSC!B:C,2,0))%,MIN(T648+V648,VLOOKUP("R700",TSC!B:C,2,0)*VLOOKUP("R101",TSC!B:C,2,0))*(VLOOKUP("T704",TSC!B:C,2,0)+VLOOKUP("T714",TSC!B:C,2,0))%),0)</f>
        <v/>
      </c>
      <c r="CT648">
        <f>IFERROR(IF(RIGHT(INDEX(PIS!O$1:O$500,MATCH(D648,PIS!C$1:C$500,0)),5)="Gross",MIN(U648+V648,VLOOKUP("R700",TSC!B:C,2,0)*VLOOKUP("R101",TSC!B:C,2,0))*VLOOKUP("T705",TSC!B:C,2,0)%,MIN(T648+V648,VLOOKUP("R700",TSC!B:C,2,0)*VLOOKUP("R101",TSC!B:C,2,0))*VLOOKUP("T705",TSC!B:C,2,0)%),0)</f>
        <v/>
      </c>
      <c r="CU648">
        <f>IFERROR(IF(RIGHT(INDEX(PIS!O$1:O$500,MATCH(D648,PIS!C$1:C$500,0)),5)="Gross",MIN(U648+V648,VLOOKUP("R700",TSC!B:C,2,0)*VLOOKUP("R101",TSC!B:C,2,0))*(VLOOKUP("T713",TSC!B:C,2,0))%,MIN(T648+V648,VLOOKUP("R700",TSC!B:C,2,0)*VLOOKUP("R101",TSC!B:C,2,0))*(VLOOKUP("T713",TSC!B:C,2,0))%),0)</f>
        <v/>
      </c>
      <c r="CV648">
        <f>IFERROR(INDEX(ADJ!$A$1:$BZ$1000,MATCH(PAYROLL!D648,ADJ!A$1:A$500,0),MATCH(PAYROLL!CV$2,ADJ!$2:$2,0)),0)</f>
        <v/>
      </c>
      <c r="CW648">
        <f>IFERROR(INDEX(ADJ!$A$1:$BZ$1000,MATCH(PAYROLL!D648,ADJ!A$1:A$500,0),MATCH(PAYROLL!CW$2,ADJ!$2:$2,0)),0)</f>
        <v/>
      </c>
      <c r="CX648">
        <f>SUM(CR648:CW648)</f>
        <v/>
      </c>
      <c r="CY648">
        <f>ROUND(IF(CR648&gt;0,T648+V648*VLOOKUP("R202",TSC!$B$1:$C$500,2,0),0),0)</f>
        <v/>
      </c>
      <c r="CZ648">
        <f>IFERROR(INDEX(CSDA!D$1:D$500,MATCH($CZ$2,CSDA!C$1:C$500,0)),0)</f>
        <v/>
      </c>
      <c r="DA648">
        <f>ROUND(T648*0.7%,0)</f>
        <v/>
      </c>
      <c r="DB648">
        <f>ROUND(T648/12,0)</f>
        <v/>
      </c>
      <c r="DC648">
        <f ref="DC648" t="array">IFERROR(INDEX(CSDA!D$1:D$500,MATCH("Trích giữ"&amp;PAYROLL!DC$2,CSDA!A$1:A$500&amp;CSDA!C$1:C$500,0)),0)</f>
        <v/>
      </c>
      <c r="DD648">
        <f ref="DD648" t="array">IFERROR(INDEX(CSDA!D$1:D$500,MATCH("Trích giữ"&amp;PAYROLL!DD$2,CSDA!A$1:A$500&amp;CSDA!C$1:C$500,0)),0)</f>
        <v/>
      </c>
      <c r="DE648">
        <f ref="DE648" t="array">IFERROR(INDEX(CSDA!D$1:D$500,MATCH("Trích giữ"&amp;PAYROLL!DE$2,CSDA!A$1:A$500&amp;CSDA!C$1:C$500,0)),0)</f>
        <v/>
      </c>
      <c r="DF648">
        <f>IFERROR(INDEX(CSDA!D$1:D$500,MATCH(PAYROLL!DF$2,CSDA!C$1:C$500,0)),0)</f>
        <v/>
      </c>
      <c r="DG648">
        <f ref="DG648" t="array">IFERROR(INDEX(CSDA!D$1:D$500,MATCH("Trích giữ"&amp;PAYROLL!DG$2,CSDA!A$1:A$500&amp;CSDA!C$1:C$500,0)),0)</f>
        <v/>
      </c>
      <c r="DH648">
        <f>ROUND(T648/26,0)</f>
        <v/>
      </c>
      <c r="DI648">
        <f ref="DI648" t="array">IFERROR(INDEX(CSDA!D$1:D$500,MATCH("Trích giữ"&amp;PAYROLL!DI$2,CSDA!A$1:A$500&amp;CSDA!C$1:C$500,0)),0)</f>
        <v/>
      </c>
      <c r="DJ648">
        <f>IF(U648=0,T648*21.5%-BL648,0)</f>
        <v/>
      </c>
      <c r="DK648">
        <f ref="DK648" t="array">IFERROR(INDEX(CSDA!D$1:D$500,MATCH("Trích giữ"&amp;PAYROLL!DK$2,CSDA!A$1:A$500&amp;CSDA!C$1:C$500,0)),0)</f>
        <v/>
      </c>
      <c r="DL648">
        <f>IFERROR(INDEX(CSDA!D$1:D$500,MATCH(PAYROLL!DL$2,CSDA!C$1:C$500,0))/12,0)</f>
        <v/>
      </c>
      <c r="DM648">
        <f>SUM(DB648:DL648)</f>
        <v/>
      </c>
      <c r="DN648">
        <f>IFERROR(INDEX(ADJ!$A$1:$BZ$1000,MATCH(PAYROLL!D648,ADJ!A$1:A$500,0),MATCH(PAYROLL!DN$2,ADJ!$2:$2,0)),0)</f>
        <v/>
      </c>
      <c r="DO648">
        <f>IFERROR(SUM(BP648,DM648:DN648,CX648:DA648)-DT648,0)</f>
        <v/>
      </c>
      <c r="DP648">
        <f ref="DP648" t="array">SUM(BW648*IFERROR(INDEX(CSDA!D$1:D$500,MATCH(BW$2,CSDA!C$1:C$500,0)),0)%,CX648*IFERROR(INDEX(CSDA!D$1:D$500,MATCH(CX$2,CSDA!C$1:C$500,0)),0)%,DA648*IFERROR(INDEX(CSDA!D$1:D$500,MATCH(DA$2,CSDA!C$1:C$500,0)),0)%,DB648*IFERROR(INDEX(CSDA!D$1:D$500,MATCH(DB$2,CSDA!C$1:C$500,0)),0)%,DF648*IFERROR(INDEX(CSDA!D$1:D$500,MATCH("Phí dịch vụ"&amp;PAYROLL!DF$2,CSDA!A$1:A$500&amp;CSDA!C$1:C$500,0)),0)%,DC648*IFERROR(INDEX(CSDA!D$1:D$500,MATCH("Phí dịch vụ"&amp;PAYROLL!DC$2,CSDA!A$1:A$500&amp;CSDA!C$1:C$500,0)),0)%,DH648*IFERROR(INDEX(CSDA!D$1:D$500,MATCH("Phí dịch vụ"&amp;PAYROLL!DH$2,CSDA!A$1:A$500&amp;CSDA!C$1:C$500,0)),0)%,DJ648*IFERROR(INDEX(CSDA!D$1:D$500,MATCH("Phí dịch vụ"&amp;PAYROLL!DJ$2,CSDA!A$1:A$500&amp;CSDA!C$1:C$500,0)),0)%,BN648*IFERROR(INDEX(CSDA!D$1:D$500,MATCH(BN$2,CSDA!C$1:C$500,0)),0)%)-BN648*7%</f>
        <v/>
      </c>
      <c r="DQ648">
        <f>IFERROR(INDEX(ADJ!$A$1:$BZ$1000,MATCH(PAYROLL!D648,ADJ!A$1:A$500,0),MATCH(PAYROLL!DQ$2,ADJ!$2:$2,0)),0)</f>
        <v/>
      </c>
      <c r="DR648">
        <f>IFERROR(INDEX(ADJ!$A$1:$BZ$1000,MATCH(PAYROLL!D648,ADJ!A$1:A$500,0),MATCH(PAYROLL!DR$2,ADJ!$2:$2,0)),0)</f>
        <v/>
      </c>
      <c r="DS648">
        <f>SUM(DP648:DR648)</f>
        <v/>
      </c>
      <c r="DT648">
        <f>EK648</f>
        <v/>
      </c>
      <c r="DU648">
        <f>SUM(DO648:DR648)</f>
        <v/>
      </c>
      <c r="DV648">
        <f>ROUND(DU648*0.1,0)</f>
        <v/>
      </c>
      <c r="DW648">
        <f>DU648+DV648</f>
        <v/>
      </c>
      <c r="DZ648">
        <f>IFERROR(INDEX(ADJ!$A$1:$BZ$1000,MATCH(PAYROLL!$D648,ADJ!A$1:A$500,0),MATCH(PAYROLL!DZ$2,ADJ!$2:$2,0)),0)</f>
        <v/>
      </c>
      <c r="EA648">
        <f>IFERROR(INDEX(ADJ!$A$1:$BZ$1000,MATCH(PAYROLL!$D648,ADJ!A$1:A$500,0),MATCH(PAYROLL!EA$2,ADJ!$2:$2,0)),0)</f>
        <v/>
      </c>
      <c r="EB648">
        <f>IFERROR(INDEX(ADJ!$A$1:$BZ$1000,MATCH(PAYROLL!$D648,ADJ!A$1:A$500,0),MATCH(PAYROLL!EB$2,ADJ!$2:$2,0)),0)</f>
        <v/>
      </c>
      <c r="EC648">
        <f>IFERROR(INDEX(ADJ!$A$1:$BZ$1000,MATCH(PAYROLL!$D648,ADJ!A$1:A$500,0),MATCH(PAYROLL!EC$2,ADJ!$2:$2,0)),0)</f>
        <v/>
      </c>
      <c r="ED648">
        <f>IFERROR(INDEX(ADJ!$A$1:$BZ$1000,MATCH(PAYROLL!$D648,ADJ!A$1:A$500,0),MATCH(PAYROLL!ED$2,ADJ!$2:$2,0)),0)</f>
        <v/>
      </c>
      <c r="EE648">
        <f>IFERROR(INDEX(ADJ!$A$1:$BZ$1000,MATCH(PAYROLL!$D648,ADJ!A$1:A$500,0),MATCH(PAYROLL!EE$2,ADJ!$2:$2,0)),0)</f>
        <v/>
      </c>
      <c r="EF648">
        <f>IFERROR(INDEX(ADJ!$A$1:$BZ$1000,MATCH(PAYROLL!$D648,ADJ!A$1:A$500,0),MATCH(PAYROLL!EF$2,ADJ!$2:$2,0)),0)</f>
        <v/>
      </c>
      <c r="EG648">
        <f>IFERROR(INDEX(ADJ!$A$1:$BZ$1000,MATCH(PAYROLL!$D648,ADJ!A$1:A$500,0),MATCH(PAYROLL!EG$2,ADJ!$2:$2,0)),0)</f>
        <v/>
      </c>
      <c r="EH648">
        <f>IFERROR(INDEX(ADJ!$A$1:$BZ$1000,MATCH(PAYROLL!$D648,ADJ!A$1:A$500,0),MATCH(PAYROLL!EH$2,ADJ!$2:$2,0)),0)</f>
        <v/>
      </c>
      <c r="EI648">
        <f>IFERROR(INDEX(ADJ!$A$1:$BZ$1000,MATCH(PAYROLL!D648,ADJ!A$1:A$500,0),MATCH(PAYROLL!EI$2,ADJ!$2:$2,0)),0)</f>
        <v/>
      </c>
      <c r="EJ648">
        <f>IFERROR(INDEX(ADJ!$A$1:$BZ$1000,MATCH(PAYROLL!$D648,ADJ!A$1:A$500,0),MATCH(PAYROLL!EJ$2,ADJ!$2:$2,0)),0)</f>
        <v/>
      </c>
      <c r="EK648">
        <f>SUM(DZ648:EJ648)</f>
        <v/>
      </c>
    </row>
    <row r="649">
      <c r="A649" t="n">
        <v>647</v>
      </c>
      <c r="B649" t="inlineStr">
        <is>
          <t>Vi Hải Đoan</t>
        </is>
      </c>
      <c r="D649" t="inlineStr">
        <is>
          <t>142845-03</t>
        </is>
      </c>
      <c r="S649">
        <f>IFERROR(INDEX(PIS!$A$1:$BZ$1000,MATCH($D649,PIS!C$1:C$500,0),MATCH("Lương CB tháng trước",PIS!$1:$1,0)),0)</f>
        <v/>
      </c>
      <c r="T649">
        <f>IFERROR(INDEX(PIS!$A$1:$BZ$1000,MATCH($D649,PIS!C$1:C$500,0),MATCH("Lương CB hiện tại",PIS!$1:$1,0)),0)</f>
        <v/>
      </c>
      <c r="U649">
        <f>IFERROR(INDEX(PIS!$A$1:$BZ$1000,MATCH($D649,PIS!C$1:C$500,0),MATCH("Lương đóng BHBB",PIS!$1:$1,0)),0)</f>
        <v/>
      </c>
      <c r="V649">
        <f>IFERROR(INDEX(PIS!$A$1:$BZ$1000,MATCH($D649,PIS!C$1:C$500,0),MATCH(V$2,PIS!$2:$2,0)),0)</f>
        <v/>
      </c>
      <c r="W649">
        <f>IFERROR(INDEX(PIS!$A$1:$BZ$1000,MATCH($D649,PIS!C$1:C$500,0),MATCH(W$2,PIS!$2:$2,0)),0)</f>
        <v/>
      </c>
      <c r="X649">
        <f>IFERROR(INDEX(PIS!$A$1:$BZ$1000,MATCH($D649,PIS!C$1:C$500,0),MATCH(X$2,PIS!$2:$2,0)),0)</f>
        <v/>
      </c>
      <c r="Y649">
        <f>IFERROR(INDEX(PIS!$A$1:$BZ$1000,MATCH($D649,PIS!C$1:C$500,0),MATCH(Y$2,PIS!$2:$2,0)),0)</f>
        <v/>
      </c>
      <c r="Z649">
        <f>IFERROR(INDEX(PIS!$A$1:$BZ$1000,MATCH($D649,PIS!C$1:C$500,0),MATCH(Z$2,PIS!$2:$2,0)),0)</f>
        <v/>
      </c>
      <c r="AA649">
        <f>IFERROR(INDEX(PIS!$A$1:$BZ$1000,MATCH($D649,PIS!C$1:C$500,0),MATCH(AA$2,PIS!$2:$2,0)),0)</f>
        <v/>
      </c>
      <c r="AB649">
        <f>IFERROR(INDEX(PIS!$A$1:$BZ$1000,MATCH($D649,PIS!C$1:C$500,0),MATCH(AB$2,PIS!$2:$2,0)),0)</f>
        <v/>
      </c>
      <c r="AC649">
        <f>SUM(V649:AB649)</f>
        <v/>
      </c>
      <c r="AD649">
        <f>IFERROR(INDEX(TIMESHEET!$A$1:$AI$5000,MATCH($D649,TIMESHEET!A$1:A$500,0),MATCH("T100",TIMESHEET!$2:$2,0))-2,0)</f>
        <v/>
      </c>
      <c r="AE649">
        <f>IFERROR(INDEX(TIMESHEET!$A$1:$AI$5000,MATCH($D649,TIMESHEET!A$1:A$500,0),MATCH("T202",TIMESHEET!$2:$2,0)),0)</f>
        <v/>
      </c>
      <c r="AF649">
        <f>IFERROR(INDEX(TIMESHEET!$A$1:$AI$5000,MATCH($D649,TIMESHEET!A$1:A$500,0),MATCH("T302",TIMESHEET!$2:$2,0)),0)</f>
        <v/>
      </c>
      <c r="AG649">
        <f>IFERROR(INDEX(TIMESHEET!$A$1:$AI$5000,MATCH($D649,TIMESHEET!A$1:A$500,0),MATCH("T406",TIMESHEET!$2:$2,0)),0)</f>
        <v/>
      </c>
      <c r="AH649">
        <f>AE649+AG649</f>
        <v/>
      </c>
      <c r="AI649">
        <f>IFERROR(INDEX(TIMESHEET!$A$1:$AI$5000,MATCH($D649,TIMESHEET!A$1:A$500,0),MATCH("T701",TIMESHEET!$2:$2,0)),0)</f>
        <v/>
      </c>
      <c r="AJ649">
        <f>IFERROR(INDEX(TIMESHEET!$A$1:$AI$5000,MATCH($D649,TIMESHEET!B$1:B$500,0),MATCH("T320",TIMESHEET!$2:$2,0)),0)</f>
        <v/>
      </c>
      <c r="AK649">
        <f>IFERROR(IF(LEFT(INDEX(PIS!O$1:O$500,MATCH(D649,PIS!C$1:C$500)),1)="M",T649/AD649*SUM(AE649:AG649),T649*AD649),0)</f>
        <v/>
      </c>
      <c r="AL649">
        <f>IFERROR(INDEX(ADJ!$A$1:$BZ$1000,MATCH(PAYROLL!D649,ADJ!A$1:A$500,0),MATCH(PAYROLL!AL$2,ADJ!$2:$2,0)),0)</f>
        <v/>
      </c>
      <c r="AM649">
        <f>SUM(AK649:AL649)</f>
        <v/>
      </c>
      <c r="AN649">
        <f>IFERROR(ROUND(V649/$AD649*$AH649,0),0)</f>
        <v/>
      </c>
      <c r="AO649">
        <f>IFERROR(ROUND(W649/$AD649*$AH649,0),0)</f>
        <v/>
      </c>
      <c r="AP649">
        <f>IFERROR(ROUND(X649/$AD649*$AE649,0),0)</f>
        <v/>
      </c>
      <c r="AQ649">
        <f>IFERROR(ROUND(Y649/$AD649*$AH649,0),0)</f>
        <v/>
      </c>
      <c r="AR649">
        <f>IFERROR(ROUND(Z649/$AD649*$AH649,0),0)</f>
        <v/>
      </c>
      <c r="AS649">
        <f>IFERROR(ROUND(AA649/$AD649*$AH649,0),0)</f>
        <v/>
      </c>
      <c r="AT649">
        <f>IFERROR(IF((AE649+AF649+AG649)&gt;13,AB649,ROUND(AB649/AD649*AH649,0)),0)</f>
        <v/>
      </c>
      <c r="AU649">
        <f>IFERROR(INDEX(ADJ!$A$1:$BZ$1000,MATCH(PAYROLL!D649,ADJ!A$1:A$500,0),MATCH(PAYROLL!AU$2,ADJ!$2:$2,0)),0)</f>
        <v/>
      </c>
      <c r="AV649">
        <f>ROUND(SUM(AN649:AU649),0)</f>
        <v/>
      </c>
      <c r="AW649">
        <f>IFERROR(INDEX(TIMESHEET!$A$1:$AI$5000,MATCH(PAYROLL!D649,TIMESHEET!A$1:A$500,0),MATCH("T620",TIMESHEET!$2:$2,0)),0)</f>
        <v/>
      </c>
      <c r="AX649">
        <f>IFERROR(INDEX(TIMESHEET!$A$1:$AI$5000,MATCH(PAYROLL!D649,TIMESHEET!A$1:A$500,0),MATCH("T601",TIMESHEET!$2:$2,0)),0)</f>
        <v/>
      </c>
      <c r="AY649">
        <f>IFERROR(INDEX(TIMESHEET!$A$1:$AI$5000,MATCH(PAYROLL!D649,TIMESHEET!A$1:A$500,0),MATCH("T602",TIMESHEET!$2:$2,0)),0)</f>
        <v/>
      </c>
      <c r="AZ649">
        <f>IFERROR(INDEX(TIMESHEET!$A$1:$AI$5000,MATCH(PAYROLL!D649,TIMESHEET!A$1:A$500,0),MATCH("T603",TIMESHEET!$2:$2,0)),0)</f>
        <v/>
      </c>
      <c r="BA649">
        <f>IFERROR(INDEX(TIMESHEET!$A$1:$AI$5000,MATCH(PAYROLL!D649,TIMESHEET!A$1:A$500,0),MATCH("T611",TIMESHEET!$2:$2,0)),0)</f>
        <v/>
      </c>
      <c r="BB649">
        <f>IFERROR(INDEX(TIMESHEET!$A$1:$AI$5000,MATCH(PAYROLL!D649,TIMESHEET!A$1:A$500,0),MATCH("T612",TIMESHEET!$2:$2,0)),0)</f>
        <v/>
      </c>
      <c r="BC649">
        <f>IFERROR(INDEX(TIMESHEET!$A$1:$AI$5000,MATCH(PAYROLL!D649,TIMESHEET!A$1:A$500,0),MATCH("T613",TIMESHEET!$2:$2,0)),0)</f>
        <v/>
      </c>
      <c r="BD649">
        <f>IFERROR(INDEX(TIMESHEET!$A$1:$AI$5000,MATCH(PAYROLL!D649,TIMESHEET!A$1:A$500,0),MATCH("T500",TIMESHEET!$2:$2,0)),0)</f>
        <v/>
      </c>
      <c r="BE649">
        <f>IFERROR(IF(LEFT(INDEX(PIS!O$1:O$500,MATCH(D649,PIS!C$1:C$500)),1)="M",T649/AD649/8*(AW649+AX649*1.5+AY649*2+AZ649*3+BA649*2.1+BB649*2.7+BC649*3.9+BD649*0.3),T649/8*(AW649+AX649*1.5+AY649*2+AZ649*3+BA649*2.1+BB649*2.7+BC649*3.9+BD649*0.3)),0)</f>
        <v/>
      </c>
      <c r="BF649">
        <f>IFERROR(INDEX(ADJ!$A$1:$BZ$1000,MATCH(PAYROLL!$D649,ADJ!A$1:A$500,0),MATCH(PAYROLL!BF$2,ADJ!$2:$2,0)),0)</f>
        <v/>
      </c>
      <c r="BG649">
        <f>IFERROR(INDEX(ADJ!$A$1:$BZ$1000,MATCH(PAYROLL!D649,ADJ!A$1:A$500,0),MATCH(PAYROLL!BG$2,ADJ!$2:$2,0)),0)</f>
        <v/>
      </c>
      <c r="BH649">
        <f>IFERROR(INDEX(ADJ!$A$1:$BZ$1000,MATCH(PAYROLL!D649,ADJ!A$1:A$500,0),MATCH(PAYROLL!BH$2,ADJ!$2:$2,0)),0)</f>
        <v/>
      </c>
      <c r="BI649">
        <f>IFERROR(INDEX(ADJ!$A$1:$BZ$1000,MATCH(PAYROLL!D649,ADJ!A$1:A$500,0),MATCH(PAYROLL!BI$2,ADJ!$2:$2,0)),0)</f>
        <v/>
      </c>
      <c r="BJ649">
        <f>IFERROR(INDEX(ADJ!$A$1:$BZ$1000,MATCH(PAYROLL!D649,ADJ!A$1:A$500,0),MATCH(PAYROLL!BJ$2,ADJ!$2:$2,0)),0)</f>
        <v/>
      </c>
      <c r="BK649">
        <f>SUM(BF649:BJ649)</f>
        <v/>
      </c>
      <c r="BL649">
        <f>IFERROR(INDEX(ADJ!$A$1:$BZ$1000,MATCH(PAYROLL!D649,ADJ!A$1:A$500,0),MATCH(PAYROLL!BL$2,ADJ!$2:$2,0)),0)</f>
        <v/>
      </c>
      <c r="BM649">
        <f>IFERROR(INDEX(ADJ!$A$1:$BZ$1000,MATCH(PAYROLL!D649,ADJ!A$1:A$500,0),MATCH(PAYROLL!BM$2,ADJ!$2:$2,0)),0)</f>
        <v/>
      </c>
      <c r="BN649">
        <f>IFERROR(INDEX(ADJ!$A$1:$BZ$1000,MATCH(PAYROLL!D649,ADJ!A$1:A$500,0),MATCH(PAYROLL!BN$2,ADJ!$2:$2,0)),0)</f>
        <v/>
      </c>
      <c r="BO649">
        <f>IFERROR(INDEX(ADJ!$A$1:$BZ$1000,MATCH(PAYROLL!D649,ADJ!A$1:A$500,0),MATCH(PAYROLL!BO$2,ADJ!$2:$2,0)),0)</f>
        <v/>
      </c>
      <c r="BP649">
        <f>SUM(AM649,AV649,BE649,BK649,BL649:BO649)</f>
        <v/>
      </c>
      <c r="BQ649">
        <f>BO649</f>
        <v/>
      </c>
      <c r="BR649">
        <f>IFERROR(ROUND(IF(LEFT(INDEX(PIS!O$1:O$500,MATCH(D649,PIS!C$1:C$500)),1)="D",T649/8*(BD649*0.3),IF(LEFT(INDEX(PIS!O$1:O$500,MATCH(D649,PIS!C$1:C$500)),1)="H",T649*($BD649*0.3),T649/$AD649/8*($BD649*0.3))),0),0)</f>
        <v/>
      </c>
      <c r="BS649">
        <f>IF(AP649&lt;1,0,MIN(AP649,730000))</f>
        <v/>
      </c>
      <c r="BT649">
        <f>IFERROR(ROUND((BE649-SUM(AW649:BC649)*T649/AD649/8),0)-BR649,0)</f>
        <v/>
      </c>
      <c r="BU649">
        <f>AO649</f>
        <v/>
      </c>
      <c r="BV649">
        <f>SUM(BQ649:BU649)</f>
        <v/>
      </c>
      <c r="BW649">
        <f>BP649-BV649</f>
        <v/>
      </c>
      <c r="BX649">
        <f>IFERROR(IF(RIGHT(INDEX(PIS!O$1:O$500,MATCH(D649,PIS!C$1:C$500)),5)="Gross",MIN(U649+V649,VLOOKUP("R700",TSC!B:C,2,0)*VLOOKUP("R101",TSC!B:C,2,0))*VLOOKUP("R701",TSC!B:C,2,0)%,0),0)</f>
        <v/>
      </c>
      <c r="BY649">
        <f>IFERROR(IF(RIGHT(INDEX(PIS!O$1:O$500,MATCH(D649,PIS!C$1:C$500)),5)="Gross",MIN(U649+V649,VLOOKUP("R700",TSC!B:C,2,0)*VLOOKUP("R101",TSC!B:C,2,0))*VLOOKUP("T704",TSC!B:C,2,0)%,0),0)</f>
        <v/>
      </c>
      <c r="BZ649">
        <f>IFERROR(IF(RIGHT(INDEX(PIS!O$1:O$500,MATCH(D649,PIS!C$1:C$500)),5)="Gross",MIN(U649+V649,VLOOKUP("R700",TSC!B:C,2,0)*VLOOKUP("1",TSC!F:G,2,0))*VLOOKUP("T705",TSC!B:C,2,0)%,0),0)</f>
        <v/>
      </c>
      <c r="CA649">
        <f>IFERROR(INDEX(ADJ!$A$1:$BZ$1000,MATCH(PAYROLL!D649,ADJ!A$1:A$500,0),MATCH(PAYROLL!CA$2,ADJ!$2:$2,0)),0)</f>
        <v/>
      </c>
      <c r="CB649">
        <f>IFERROR(INDEX(ADJ!$A$1:$BZ$1000,MATCH(PAYROLL!D649,ADJ!A$1:A$500,0),MATCH(PAYROLL!CB$2,ADJ!$2:$2,0)),0)</f>
        <v/>
      </c>
      <c r="CC649">
        <f>SUM(BX649:CB649)</f>
        <v/>
      </c>
      <c r="CD649">
        <f>IFERROR(INDEX(PIS!$A$1:$BZ$1000,MATCH(PAYROLL!D649,PIS!C$1:C$500,0),MATCH(PAYROLL!CD$1,PIS!$1:$1,0)),0)</f>
        <v/>
      </c>
      <c r="CE649">
        <f>IFERROR(IF(OR(INDEX(PIS!P$1:P$500,MATCH(D649,PIS!C$1:C$500,0))="LT2",INDEX(PIS!P$1:P$500,MATCH(D649,PIS!C$1:C$500,0))="P10"),0,SUM(CC649,CD649*VLOOKUP("R601",TSC!B:C,2,0),VLOOKUP("R602",TSC!B:C,2,0))),0)</f>
        <v/>
      </c>
      <c r="CF649">
        <f>MAX(BW649-CE649,0)</f>
        <v/>
      </c>
      <c r="CG649">
        <f>IFERROR(IF(OR(RIGHT(INDEX(PIS!P$1:P$500,MATCH(D649,PIS!C$1:C$500)),5)="P10",RIGHT(INDEX(PIS!P$1:P$500,MATCH(D649,PIS!C$1:C$500)),5)="CK"),0,IF(CF649&lt;=5000000,CF649*5%,IF(CF649&lt;=10000000,CF649*10%-250000,IF(CF649&lt;=18000000,CF649*15%-750000,IF(CF649&lt;=32000000,CF649*20%-1650000,IF(CF649&lt;=52000000,CF649*25%-3250000,IF(CF649&lt;=80000000,BH649*30%-5850000,CF649*35%-9850000))))))),0)</f>
        <v/>
      </c>
      <c r="CH649">
        <f>IFERROR(IF(OR(INDEX(PIS!P$1:P$500,MATCH(D649,PIS!C$1:C$500))="LT",INDEX(PIS!P$1:P$500,MATCH(D649,PIS!C$1:C$500))="CK"),0,IF(CF649&lt;2000000,0,CF649*10%)),0)</f>
        <v/>
      </c>
      <c r="CI649">
        <f>IFERROR(INDEX(ADJ!$A$1:$BZ$1000,MATCH(PAYROLL!D649,ADJ!A$1:A$500,0),MATCH(PAYROLL!CI$2,ADJ!$2:$2,0)),0)</f>
        <v/>
      </c>
      <c r="CJ649">
        <f>IFERROR(INDEX(ADJ!$A$1:$BZ$1000,MATCH(PAYROLL!D649,ADJ!A$1:A$500,0),MATCH(PAYROLL!CJ$2,ADJ!$2:$2,0)),0)</f>
        <v/>
      </c>
      <c r="CK649">
        <f>IFERROR(INDEX(ADJ!$A$1:$BZ$1000,MATCH(PAYROLL!D649,ADJ!A$1:A$500,0),MATCH(PAYROLL!CK$2,ADJ!$2:$2,0)),0)</f>
        <v/>
      </c>
      <c r="CL649">
        <f>SUM(CG649:CK649)</f>
        <v/>
      </c>
      <c r="CM649">
        <f>ROUND(SUM(CH649:CK649),0)</f>
        <v/>
      </c>
      <c r="CN649">
        <f>IFERROR(INDEX(CSDA!D$1:D$500,MATCH($CN$2,CSDA!C$1:C$500,0))*INDEX(PIS!V$1:V$500,MATCH(D649,PIS!C$1:C$500))+INDEX(ADJ!$A$1:$BZ$1000,MATCH(PAYROLL!D649,ADJ!A$1:A$500,0),MATCH(PAYROLL!CN$2,ADJ!$2:$2,0)),0)</f>
        <v/>
      </c>
      <c r="CO649">
        <f>IFERROR(INDEX(ADJ!$A$1:$BZ$1000,MATCH(PAYROLL!D649,ADJ!A$1:A$500,0),MATCH(PAYROLL!CO$2,ADJ!$2:$2,0)),0)</f>
        <v/>
      </c>
      <c r="CP649">
        <f>IFERROR(INDEX(ADJ!$A$1:$BZ$1000,MATCH(PAYROLL!D649,ADJ!A$1:A$500,0),MATCH(PAYROLL!CP$2,ADJ!$2:$2,0)),0)</f>
        <v/>
      </c>
      <c r="CQ649">
        <f>BP649-CL649-CI649-CM649-CN649-CO649-CP649-CC649</f>
        <v/>
      </c>
      <c r="CR649">
        <f>IFERROR(IF(RIGHT(INDEX(PIS!O$1:O$500,MATCH(D649,PIS!C$1:C$500,0)),5)="Gross",MIN(U649+V649,VLOOKUP("R700",TSC!B:C,2,0)*VLOOKUP("R101",TSC!B:C,2,0))*(VLOOKUP("T711",TSC!B:C,2,0)+VLOOKUP("T712",TSC!B:C,2,0))%,MIN(T649+V649,VLOOKUP("R700",TSC!B:C,2,0)*VLOOKUP("R101",TSC!B:C,2,0))*(VLOOKUP("T711",TSC!B:C,2,0)+VLOOKUP("T712",TSC!B:C,2,0)+VLOOKUP("R701",TSC!B:C,2,0))%),0)</f>
        <v/>
      </c>
      <c r="CS649">
        <f>IFERROR(IF(RIGHT(INDEX(PIS!O$1:O$500,MATCH(D649,PIS!C$1:C$500,0)),5)="Gross",MIN(U649+V649,VLOOKUP("R700",TSC!B:C,2,0)*VLOOKUP("R101",TSC!B:C,2,0))*(VLOOKUP("T714",TSC!B:C,2,0))%,MIN(T649+V649,VLOOKUP("R700",TSC!B:C,2,0)*VLOOKUP("R101",TSC!B:C,2,0))*(VLOOKUP("T704",TSC!B:C,2,0)+VLOOKUP("T714",TSC!B:C,2,0))%),0)</f>
        <v/>
      </c>
      <c r="CT649">
        <f>IFERROR(IF(RIGHT(INDEX(PIS!O$1:O$500,MATCH(D649,PIS!C$1:C$500,0)),5)="Gross",MIN(U649+V649,VLOOKUP("R700",TSC!B:C,2,0)*VLOOKUP("R101",TSC!B:C,2,0))*VLOOKUP("T705",TSC!B:C,2,0)%,MIN(T649+V649,VLOOKUP("R700",TSC!B:C,2,0)*VLOOKUP("R101",TSC!B:C,2,0))*VLOOKUP("T705",TSC!B:C,2,0)%),0)</f>
        <v/>
      </c>
      <c r="CU649">
        <f>IFERROR(IF(RIGHT(INDEX(PIS!O$1:O$500,MATCH(D649,PIS!C$1:C$500,0)),5)="Gross",MIN(U649+V649,VLOOKUP("R700",TSC!B:C,2,0)*VLOOKUP("R101",TSC!B:C,2,0))*(VLOOKUP("T713",TSC!B:C,2,0))%,MIN(T649+V649,VLOOKUP("R700",TSC!B:C,2,0)*VLOOKUP("R101",TSC!B:C,2,0))*(VLOOKUP("T713",TSC!B:C,2,0))%),0)</f>
        <v/>
      </c>
      <c r="CV649">
        <f>IFERROR(INDEX(ADJ!$A$1:$BZ$1000,MATCH(PAYROLL!D649,ADJ!A$1:A$500,0),MATCH(PAYROLL!CV$2,ADJ!$2:$2,0)),0)</f>
        <v/>
      </c>
      <c r="CW649">
        <f>IFERROR(INDEX(ADJ!$A$1:$BZ$1000,MATCH(PAYROLL!D649,ADJ!A$1:A$500,0),MATCH(PAYROLL!CW$2,ADJ!$2:$2,0)),0)</f>
        <v/>
      </c>
      <c r="CX649">
        <f>SUM(CR649:CW649)</f>
        <v/>
      </c>
      <c r="CY649">
        <f>ROUND(IF(CR649&gt;0,T649+V649*VLOOKUP("R202",TSC!$B$1:$C$500,2,0),0),0)</f>
        <v/>
      </c>
      <c r="CZ649">
        <f>IFERROR(INDEX(CSDA!D$1:D$500,MATCH($CZ$2,CSDA!C$1:C$500,0)),0)</f>
        <v/>
      </c>
      <c r="DA649">
        <f>ROUND(T649*0.7%,0)</f>
        <v/>
      </c>
      <c r="DB649">
        <f>ROUND(T649/12,0)</f>
        <v/>
      </c>
      <c r="DC649">
        <f ref="DC649" t="array">IFERROR(INDEX(CSDA!D$1:D$500,MATCH("Trích giữ"&amp;PAYROLL!DC$2,CSDA!A$1:A$500&amp;CSDA!C$1:C$500,0)),0)</f>
        <v/>
      </c>
      <c r="DD649">
        <f ref="DD649" t="array">IFERROR(INDEX(CSDA!D$1:D$500,MATCH("Trích giữ"&amp;PAYROLL!DD$2,CSDA!A$1:A$500&amp;CSDA!C$1:C$500,0)),0)</f>
        <v/>
      </c>
      <c r="DE649">
        <f ref="DE649" t="array">IFERROR(INDEX(CSDA!D$1:D$500,MATCH("Trích giữ"&amp;PAYROLL!DE$2,CSDA!A$1:A$500&amp;CSDA!C$1:C$500,0)),0)</f>
        <v/>
      </c>
      <c r="DF649">
        <f>IFERROR(INDEX(CSDA!D$1:D$500,MATCH(PAYROLL!DF$2,CSDA!C$1:C$500,0)),0)</f>
        <v/>
      </c>
      <c r="DG649">
        <f ref="DG649" t="array">IFERROR(INDEX(CSDA!D$1:D$500,MATCH("Trích giữ"&amp;PAYROLL!DG$2,CSDA!A$1:A$500&amp;CSDA!C$1:C$500,0)),0)</f>
        <v/>
      </c>
      <c r="DH649">
        <f>ROUND(T649/26,0)</f>
        <v/>
      </c>
      <c r="DI649">
        <f ref="DI649" t="array">IFERROR(INDEX(CSDA!D$1:D$500,MATCH("Trích giữ"&amp;PAYROLL!DI$2,CSDA!A$1:A$500&amp;CSDA!C$1:C$500,0)),0)</f>
        <v/>
      </c>
      <c r="DJ649">
        <f>IF(U649=0,T649*21.5%-BL649,0)</f>
        <v/>
      </c>
      <c r="DK649">
        <f ref="DK649" t="array">IFERROR(INDEX(CSDA!D$1:D$500,MATCH("Trích giữ"&amp;PAYROLL!DK$2,CSDA!A$1:A$500&amp;CSDA!C$1:C$500,0)),0)</f>
        <v/>
      </c>
      <c r="DL649">
        <f>IFERROR(INDEX(CSDA!D$1:D$500,MATCH(PAYROLL!DL$2,CSDA!C$1:C$500,0))/12,0)</f>
        <v/>
      </c>
      <c r="DM649">
        <f>SUM(DB649:DL649)</f>
        <v/>
      </c>
      <c r="DN649">
        <f>IFERROR(INDEX(ADJ!$A$1:$BZ$1000,MATCH(PAYROLL!D649,ADJ!A$1:A$500,0),MATCH(PAYROLL!DN$2,ADJ!$2:$2,0)),0)</f>
        <v/>
      </c>
      <c r="DO649">
        <f>IFERROR(SUM(BP649,DM649:DN649,CX649:DA649)-DT649,0)</f>
        <v/>
      </c>
      <c r="DP649">
        <f ref="DP649" t="array">SUM(BW649*IFERROR(INDEX(CSDA!D$1:D$500,MATCH(BW$2,CSDA!C$1:C$500,0)),0)%,CX649*IFERROR(INDEX(CSDA!D$1:D$500,MATCH(CX$2,CSDA!C$1:C$500,0)),0)%,DA649*IFERROR(INDEX(CSDA!D$1:D$500,MATCH(DA$2,CSDA!C$1:C$500,0)),0)%,DB649*IFERROR(INDEX(CSDA!D$1:D$500,MATCH(DB$2,CSDA!C$1:C$500,0)),0)%,DF649*IFERROR(INDEX(CSDA!D$1:D$500,MATCH("Phí dịch vụ"&amp;PAYROLL!DF$2,CSDA!A$1:A$500&amp;CSDA!C$1:C$500,0)),0)%,DC649*IFERROR(INDEX(CSDA!D$1:D$500,MATCH("Phí dịch vụ"&amp;PAYROLL!DC$2,CSDA!A$1:A$500&amp;CSDA!C$1:C$500,0)),0)%,DH649*IFERROR(INDEX(CSDA!D$1:D$500,MATCH("Phí dịch vụ"&amp;PAYROLL!DH$2,CSDA!A$1:A$500&amp;CSDA!C$1:C$500,0)),0)%,DJ649*IFERROR(INDEX(CSDA!D$1:D$500,MATCH("Phí dịch vụ"&amp;PAYROLL!DJ$2,CSDA!A$1:A$500&amp;CSDA!C$1:C$500,0)),0)%,BN649*IFERROR(INDEX(CSDA!D$1:D$500,MATCH(BN$2,CSDA!C$1:C$500,0)),0)%)-BN649*7%</f>
        <v/>
      </c>
      <c r="DQ649">
        <f>IFERROR(INDEX(ADJ!$A$1:$BZ$1000,MATCH(PAYROLL!D649,ADJ!A$1:A$500,0),MATCH(PAYROLL!DQ$2,ADJ!$2:$2,0)),0)</f>
        <v/>
      </c>
      <c r="DR649">
        <f>IFERROR(INDEX(ADJ!$A$1:$BZ$1000,MATCH(PAYROLL!D649,ADJ!A$1:A$500,0),MATCH(PAYROLL!DR$2,ADJ!$2:$2,0)),0)</f>
        <v/>
      </c>
      <c r="DS649">
        <f>SUM(DP649:DR649)</f>
        <v/>
      </c>
      <c r="DT649">
        <f>EK649</f>
        <v/>
      </c>
      <c r="DU649">
        <f>SUM(DO649:DR649)</f>
        <v/>
      </c>
      <c r="DV649">
        <f>ROUND(DU649*0.1,0)</f>
        <v/>
      </c>
      <c r="DW649">
        <f>DU649+DV649</f>
        <v/>
      </c>
      <c r="DZ649">
        <f>IFERROR(INDEX(ADJ!$A$1:$BZ$1000,MATCH(PAYROLL!$D649,ADJ!A$1:A$500,0),MATCH(PAYROLL!DZ$2,ADJ!$2:$2,0)),0)</f>
        <v/>
      </c>
      <c r="EA649">
        <f>IFERROR(INDEX(ADJ!$A$1:$BZ$1000,MATCH(PAYROLL!$D649,ADJ!A$1:A$500,0),MATCH(PAYROLL!EA$2,ADJ!$2:$2,0)),0)</f>
        <v/>
      </c>
      <c r="EB649">
        <f>IFERROR(INDEX(ADJ!$A$1:$BZ$1000,MATCH(PAYROLL!$D649,ADJ!A$1:A$500,0),MATCH(PAYROLL!EB$2,ADJ!$2:$2,0)),0)</f>
        <v/>
      </c>
      <c r="EC649">
        <f>IFERROR(INDEX(ADJ!$A$1:$BZ$1000,MATCH(PAYROLL!$D649,ADJ!A$1:A$500,0),MATCH(PAYROLL!EC$2,ADJ!$2:$2,0)),0)</f>
        <v/>
      </c>
      <c r="ED649">
        <f>IFERROR(INDEX(ADJ!$A$1:$BZ$1000,MATCH(PAYROLL!$D649,ADJ!A$1:A$500,0),MATCH(PAYROLL!ED$2,ADJ!$2:$2,0)),0)</f>
        <v/>
      </c>
      <c r="EE649">
        <f>IFERROR(INDEX(ADJ!$A$1:$BZ$1000,MATCH(PAYROLL!$D649,ADJ!A$1:A$500,0),MATCH(PAYROLL!EE$2,ADJ!$2:$2,0)),0)</f>
        <v/>
      </c>
      <c r="EF649">
        <f>IFERROR(INDEX(ADJ!$A$1:$BZ$1000,MATCH(PAYROLL!$D649,ADJ!A$1:A$500,0),MATCH(PAYROLL!EF$2,ADJ!$2:$2,0)),0)</f>
        <v/>
      </c>
      <c r="EG649">
        <f>IFERROR(INDEX(ADJ!$A$1:$BZ$1000,MATCH(PAYROLL!$D649,ADJ!A$1:A$500,0),MATCH(PAYROLL!EG$2,ADJ!$2:$2,0)),0)</f>
        <v/>
      </c>
      <c r="EH649">
        <f>IFERROR(INDEX(ADJ!$A$1:$BZ$1000,MATCH(PAYROLL!$D649,ADJ!A$1:A$500,0),MATCH(PAYROLL!EH$2,ADJ!$2:$2,0)),0)</f>
        <v/>
      </c>
      <c r="EI649">
        <f>IFERROR(INDEX(ADJ!$A$1:$BZ$1000,MATCH(PAYROLL!D649,ADJ!A$1:A$500,0),MATCH(PAYROLL!EI$2,ADJ!$2:$2,0)),0)</f>
        <v/>
      </c>
      <c r="EJ649">
        <f>IFERROR(INDEX(ADJ!$A$1:$BZ$1000,MATCH(PAYROLL!$D649,ADJ!A$1:A$500,0),MATCH(PAYROLL!EJ$2,ADJ!$2:$2,0)),0)</f>
        <v/>
      </c>
      <c r="EK649">
        <f>SUM(DZ649:EJ649)</f>
        <v/>
      </c>
    </row>
    <row r="650">
      <c r="A650" t="n">
        <v>648</v>
      </c>
      <c r="B650" t="inlineStr">
        <is>
          <t>Trịnh Văn Đạt</t>
        </is>
      </c>
      <c r="D650" t="inlineStr">
        <is>
          <t>157745-01</t>
        </is>
      </c>
      <c r="S650">
        <f>IFERROR(INDEX(PIS!$A$1:$BZ$1000,MATCH($D650,PIS!C$1:C$500,0),MATCH("Lương CB tháng trước",PIS!$1:$1,0)),0)</f>
        <v/>
      </c>
      <c r="T650">
        <f>IFERROR(INDEX(PIS!$A$1:$BZ$1000,MATCH($D650,PIS!C$1:C$500,0),MATCH("Lương CB hiện tại",PIS!$1:$1,0)),0)</f>
        <v/>
      </c>
      <c r="U650">
        <f>IFERROR(INDEX(PIS!$A$1:$BZ$1000,MATCH($D650,PIS!C$1:C$500,0),MATCH("Lương đóng BHBB",PIS!$1:$1,0)),0)</f>
        <v/>
      </c>
      <c r="V650">
        <f>IFERROR(INDEX(PIS!$A$1:$BZ$1000,MATCH($D650,PIS!C$1:C$500,0),MATCH(V$2,PIS!$2:$2,0)),0)</f>
        <v/>
      </c>
      <c r="W650">
        <f>IFERROR(INDEX(PIS!$A$1:$BZ$1000,MATCH($D650,PIS!C$1:C$500,0),MATCH(W$2,PIS!$2:$2,0)),0)</f>
        <v/>
      </c>
      <c r="X650">
        <f>IFERROR(INDEX(PIS!$A$1:$BZ$1000,MATCH($D650,PIS!C$1:C$500,0),MATCH(X$2,PIS!$2:$2,0)),0)</f>
        <v/>
      </c>
      <c r="Y650">
        <f>IFERROR(INDEX(PIS!$A$1:$BZ$1000,MATCH($D650,PIS!C$1:C$500,0),MATCH(Y$2,PIS!$2:$2,0)),0)</f>
        <v/>
      </c>
      <c r="Z650">
        <f>IFERROR(INDEX(PIS!$A$1:$BZ$1000,MATCH($D650,PIS!C$1:C$500,0),MATCH(Z$2,PIS!$2:$2,0)),0)</f>
        <v/>
      </c>
      <c r="AA650">
        <f>IFERROR(INDEX(PIS!$A$1:$BZ$1000,MATCH($D650,PIS!C$1:C$500,0),MATCH(AA$2,PIS!$2:$2,0)),0)</f>
        <v/>
      </c>
      <c r="AB650">
        <f>IFERROR(INDEX(PIS!$A$1:$BZ$1000,MATCH($D650,PIS!C$1:C$500,0),MATCH(AB$2,PIS!$2:$2,0)),0)</f>
        <v/>
      </c>
      <c r="AC650">
        <f>SUM(V650:AB650)</f>
        <v/>
      </c>
      <c r="AD650">
        <f>IFERROR(INDEX(TIMESHEET!$A$1:$AI$5000,MATCH($D650,TIMESHEET!A$1:A$500,0),MATCH("T100",TIMESHEET!$2:$2,0))-2,0)</f>
        <v/>
      </c>
      <c r="AE650">
        <f>IFERROR(INDEX(TIMESHEET!$A$1:$AI$5000,MATCH($D650,TIMESHEET!A$1:A$500,0),MATCH("T202",TIMESHEET!$2:$2,0)),0)</f>
        <v/>
      </c>
      <c r="AF650">
        <f>IFERROR(INDEX(TIMESHEET!$A$1:$AI$5000,MATCH($D650,TIMESHEET!A$1:A$500,0),MATCH("T302",TIMESHEET!$2:$2,0)),0)</f>
        <v/>
      </c>
      <c r="AG650">
        <f>IFERROR(INDEX(TIMESHEET!$A$1:$AI$5000,MATCH($D650,TIMESHEET!A$1:A$500,0),MATCH("T406",TIMESHEET!$2:$2,0)),0)</f>
        <v/>
      </c>
      <c r="AH650">
        <f>AE650+AG650</f>
        <v/>
      </c>
      <c r="AI650">
        <f>IFERROR(INDEX(TIMESHEET!$A$1:$AI$5000,MATCH($D650,TIMESHEET!A$1:A$500,0),MATCH("T701",TIMESHEET!$2:$2,0)),0)</f>
        <v/>
      </c>
      <c r="AJ650">
        <f>IFERROR(INDEX(TIMESHEET!$A$1:$AI$5000,MATCH($D650,TIMESHEET!B$1:B$500,0),MATCH("T320",TIMESHEET!$2:$2,0)),0)</f>
        <v/>
      </c>
      <c r="AK650">
        <f>IFERROR(IF(LEFT(INDEX(PIS!O$1:O$500,MATCH(D650,PIS!C$1:C$500)),1)="M",T650/AD650*SUM(AE650:AG650),T650*AD650),0)</f>
        <v/>
      </c>
      <c r="AL650">
        <f>IFERROR(INDEX(ADJ!$A$1:$BZ$1000,MATCH(PAYROLL!D650,ADJ!A$1:A$500,0),MATCH(PAYROLL!AL$2,ADJ!$2:$2,0)),0)</f>
        <v/>
      </c>
      <c r="AM650">
        <f>SUM(AK650:AL650)</f>
        <v/>
      </c>
      <c r="AN650">
        <f>IFERROR(ROUND(V650/$AD650*$AH650,0),0)</f>
        <v/>
      </c>
      <c r="AO650">
        <f>IFERROR(ROUND(W650/$AD650*$AH650,0),0)</f>
        <v/>
      </c>
      <c r="AP650">
        <f>IFERROR(ROUND(X650/$AD650*$AE650,0),0)</f>
        <v/>
      </c>
      <c r="AQ650">
        <f>IFERROR(ROUND(Y650/$AD650*$AH650,0),0)</f>
        <v/>
      </c>
      <c r="AR650">
        <f>IFERROR(ROUND(Z650/$AD650*$AH650,0),0)</f>
        <v/>
      </c>
      <c r="AS650">
        <f>IFERROR(ROUND(AA650/$AD650*$AH650,0),0)</f>
        <v/>
      </c>
      <c r="AT650">
        <f>IFERROR(IF((AE650+AF650+AG650)&gt;13,AB650,ROUND(AB650/AD650*AH650,0)),0)</f>
        <v/>
      </c>
      <c r="AU650">
        <f>IFERROR(INDEX(ADJ!$A$1:$BZ$1000,MATCH(PAYROLL!D650,ADJ!A$1:A$500,0),MATCH(PAYROLL!AU$2,ADJ!$2:$2,0)),0)</f>
        <v/>
      </c>
      <c r="AV650">
        <f>ROUND(SUM(AN650:AU650),0)</f>
        <v/>
      </c>
      <c r="AW650">
        <f>IFERROR(INDEX(TIMESHEET!$A$1:$AI$5000,MATCH(PAYROLL!D650,TIMESHEET!A$1:A$500,0),MATCH("T620",TIMESHEET!$2:$2,0)),0)</f>
        <v/>
      </c>
      <c r="AX650">
        <f>IFERROR(INDEX(TIMESHEET!$A$1:$AI$5000,MATCH(PAYROLL!D650,TIMESHEET!A$1:A$500,0),MATCH("T601",TIMESHEET!$2:$2,0)),0)</f>
        <v/>
      </c>
      <c r="AY650">
        <f>IFERROR(INDEX(TIMESHEET!$A$1:$AI$5000,MATCH(PAYROLL!D650,TIMESHEET!A$1:A$500,0),MATCH("T602",TIMESHEET!$2:$2,0)),0)</f>
        <v/>
      </c>
      <c r="AZ650">
        <f>IFERROR(INDEX(TIMESHEET!$A$1:$AI$5000,MATCH(PAYROLL!D650,TIMESHEET!A$1:A$500,0),MATCH("T603",TIMESHEET!$2:$2,0)),0)</f>
        <v/>
      </c>
      <c r="BA650">
        <f>IFERROR(INDEX(TIMESHEET!$A$1:$AI$5000,MATCH(PAYROLL!D650,TIMESHEET!A$1:A$500,0),MATCH("T611",TIMESHEET!$2:$2,0)),0)</f>
        <v/>
      </c>
      <c r="BB650">
        <f>IFERROR(INDEX(TIMESHEET!$A$1:$AI$5000,MATCH(PAYROLL!D650,TIMESHEET!A$1:A$500,0),MATCH("T612",TIMESHEET!$2:$2,0)),0)</f>
        <v/>
      </c>
      <c r="BC650">
        <f>IFERROR(INDEX(TIMESHEET!$A$1:$AI$5000,MATCH(PAYROLL!D650,TIMESHEET!A$1:A$500,0),MATCH("T613",TIMESHEET!$2:$2,0)),0)</f>
        <v/>
      </c>
      <c r="BD650">
        <f>IFERROR(INDEX(TIMESHEET!$A$1:$AI$5000,MATCH(PAYROLL!D650,TIMESHEET!A$1:A$500,0),MATCH("T500",TIMESHEET!$2:$2,0)),0)</f>
        <v/>
      </c>
      <c r="BE650">
        <f>IFERROR(IF(LEFT(INDEX(PIS!O$1:O$500,MATCH(D650,PIS!C$1:C$500)),1)="M",T650/AD650/8*(AW650+AX650*1.5+AY650*2+AZ650*3+BA650*2.1+BB650*2.7+BC650*3.9+BD650*0.3),T650/8*(AW650+AX650*1.5+AY650*2+AZ650*3+BA650*2.1+BB650*2.7+BC650*3.9+BD650*0.3)),0)</f>
        <v/>
      </c>
      <c r="BF650">
        <f>IFERROR(INDEX(ADJ!$A$1:$BZ$1000,MATCH(PAYROLL!$D650,ADJ!A$1:A$500,0),MATCH(PAYROLL!BF$2,ADJ!$2:$2,0)),0)</f>
        <v/>
      </c>
      <c r="BG650">
        <f>IFERROR(INDEX(ADJ!$A$1:$BZ$1000,MATCH(PAYROLL!D650,ADJ!A$1:A$500,0),MATCH(PAYROLL!BG$2,ADJ!$2:$2,0)),0)</f>
        <v/>
      </c>
      <c r="BH650">
        <f>IFERROR(INDEX(ADJ!$A$1:$BZ$1000,MATCH(PAYROLL!D650,ADJ!A$1:A$500,0),MATCH(PAYROLL!BH$2,ADJ!$2:$2,0)),0)</f>
        <v/>
      </c>
      <c r="BI650">
        <f>IFERROR(INDEX(ADJ!$A$1:$BZ$1000,MATCH(PAYROLL!D650,ADJ!A$1:A$500,0),MATCH(PAYROLL!BI$2,ADJ!$2:$2,0)),0)</f>
        <v/>
      </c>
      <c r="BJ650">
        <f>IFERROR(INDEX(ADJ!$A$1:$BZ$1000,MATCH(PAYROLL!D650,ADJ!A$1:A$500,0),MATCH(PAYROLL!BJ$2,ADJ!$2:$2,0)),0)</f>
        <v/>
      </c>
      <c r="BK650">
        <f>SUM(BF650:BJ650)</f>
        <v/>
      </c>
      <c r="BL650">
        <f>IFERROR(INDEX(ADJ!$A$1:$BZ$1000,MATCH(PAYROLL!D650,ADJ!A$1:A$500,0),MATCH(PAYROLL!BL$2,ADJ!$2:$2,0)),0)</f>
        <v/>
      </c>
      <c r="BM650">
        <f>IFERROR(INDEX(ADJ!$A$1:$BZ$1000,MATCH(PAYROLL!D650,ADJ!A$1:A$500,0),MATCH(PAYROLL!BM$2,ADJ!$2:$2,0)),0)</f>
        <v/>
      </c>
      <c r="BN650">
        <f>IFERROR(INDEX(ADJ!$A$1:$BZ$1000,MATCH(PAYROLL!D650,ADJ!A$1:A$500,0),MATCH(PAYROLL!BN$2,ADJ!$2:$2,0)),0)</f>
        <v/>
      </c>
      <c r="BO650">
        <f>IFERROR(INDEX(ADJ!$A$1:$BZ$1000,MATCH(PAYROLL!D650,ADJ!A$1:A$500,0),MATCH(PAYROLL!BO$2,ADJ!$2:$2,0)),0)</f>
        <v/>
      </c>
      <c r="BP650">
        <f>SUM(AM650,AV650,BE650,BK650,BL650:BO650)</f>
        <v/>
      </c>
      <c r="BQ650">
        <f>BO650</f>
        <v/>
      </c>
      <c r="BR650">
        <f>IFERROR(ROUND(IF(LEFT(INDEX(PIS!O$1:O$500,MATCH(D650,PIS!C$1:C$500)),1)="D",T650/8*(BD650*0.3),IF(LEFT(INDEX(PIS!O$1:O$500,MATCH(D650,PIS!C$1:C$500)),1)="H",T650*($BD650*0.3),T650/$AD650/8*($BD650*0.3))),0),0)</f>
        <v/>
      </c>
      <c r="BS650">
        <f>IF(AP650&lt;1,0,MIN(AP650,730000))</f>
        <v/>
      </c>
      <c r="BT650">
        <f>IFERROR(ROUND((BE650-SUM(AW650:BC650)*T650/AD650/8),0)-BR650,0)</f>
        <v/>
      </c>
      <c r="BU650">
        <f>AO650</f>
        <v/>
      </c>
      <c r="BV650">
        <f>SUM(BQ650:BU650)</f>
        <v/>
      </c>
      <c r="BW650">
        <f>BP650-BV650</f>
        <v/>
      </c>
      <c r="BX650">
        <f>IFERROR(IF(RIGHT(INDEX(PIS!O$1:O$500,MATCH(D650,PIS!C$1:C$500)),5)="Gross",MIN(U650+V650,VLOOKUP("R700",TSC!B:C,2,0)*VLOOKUP("R101",TSC!B:C,2,0))*VLOOKUP("R701",TSC!B:C,2,0)%,0),0)</f>
        <v/>
      </c>
      <c r="BY650">
        <f>IFERROR(IF(RIGHT(INDEX(PIS!O$1:O$500,MATCH(D650,PIS!C$1:C$500)),5)="Gross",MIN(U650+V650,VLOOKUP("R700",TSC!B:C,2,0)*VLOOKUP("R101",TSC!B:C,2,0))*VLOOKUP("T704",TSC!B:C,2,0)%,0),0)</f>
        <v/>
      </c>
      <c r="BZ650">
        <f>IFERROR(IF(RIGHT(INDEX(PIS!O$1:O$500,MATCH(D650,PIS!C$1:C$500)),5)="Gross",MIN(U650+V650,VLOOKUP("R700",TSC!B:C,2,0)*VLOOKUP("1",TSC!F:G,2,0))*VLOOKUP("T705",TSC!B:C,2,0)%,0),0)</f>
        <v/>
      </c>
      <c r="CA650">
        <f>IFERROR(INDEX(ADJ!$A$1:$BZ$1000,MATCH(PAYROLL!D650,ADJ!A$1:A$500,0),MATCH(PAYROLL!CA$2,ADJ!$2:$2,0)),0)</f>
        <v/>
      </c>
      <c r="CB650">
        <f>IFERROR(INDEX(ADJ!$A$1:$BZ$1000,MATCH(PAYROLL!D650,ADJ!A$1:A$500,0),MATCH(PAYROLL!CB$2,ADJ!$2:$2,0)),0)</f>
        <v/>
      </c>
      <c r="CC650">
        <f>SUM(BX650:CB650)</f>
        <v/>
      </c>
      <c r="CD650">
        <f>IFERROR(INDEX(PIS!$A$1:$BZ$1000,MATCH(PAYROLL!D650,PIS!C$1:C$500,0),MATCH(PAYROLL!CD$1,PIS!$1:$1,0)),0)</f>
        <v/>
      </c>
      <c r="CE650">
        <f>IFERROR(IF(OR(INDEX(PIS!P$1:P$500,MATCH(D650,PIS!C$1:C$500,0))="LT2",INDEX(PIS!P$1:P$500,MATCH(D650,PIS!C$1:C$500,0))="P10"),0,SUM(CC650,CD650*VLOOKUP("R601",TSC!B:C,2,0),VLOOKUP("R602",TSC!B:C,2,0))),0)</f>
        <v/>
      </c>
      <c r="CF650">
        <f>MAX(BW650-CE650,0)</f>
        <v/>
      </c>
      <c r="CG650">
        <f>IFERROR(IF(OR(RIGHT(INDEX(PIS!P$1:P$500,MATCH(D650,PIS!C$1:C$500)),5)="P10",RIGHT(INDEX(PIS!P$1:P$500,MATCH(D650,PIS!C$1:C$500)),5)="CK"),0,IF(CF650&lt;=5000000,CF650*5%,IF(CF650&lt;=10000000,CF650*10%-250000,IF(CF650&lt;=18000000,CF650*15%-750000,IF(CF650&lt;=32000000,CF650*20%-1650000,IF(CF650&lt;=52000000,CF650*25%-3250000,IF(CF650&lt;=80000000,BH650*30%-5850000,CF650*35%-9850000))))))),0)</f>
        <v/>
      </c>
      <c r="CH650">
        <f>IFERROR(IF(OR(INDEX(PIS!P$1:P$500,MATCH(D650,PIS!C$1:C$500))="LT",INDEX(PIS!P$1:P$500,MATCH(D650,PIS!C$1:C$500))="CK"),0,IF(CF650&lt;2000000,0,CF650*10%)),0)</f>
        <v/>
      </c>
      <c r="CI650">
        <f>IFERROR(INDEX(ADJ!$A$1:$BZ$1000,MATCH(PAYROLL!D650,ADJ!A$1:A$500,0),MATCH(PAYROLL!CI$2,ADJ!$2:$2,0)),0)</f>
        <v/>
      </c>
      <c r="CJ650">
        <f>IFERROR(INDEX(ADJ!$A$1:$BZ$1000,MATCH(PAYROLL!D650,ADJ!A$1:A$500,0),MATCH(PAYROLL!CJ$2,ADJ!$2:$2,0)),0)</f>
        <v/>
      </c>
      <c r="CK650">
        <f>IFERROR(INDEX(ADJ!$A$1:$BZ$1000,MATCH(PAYROLL!D650,ADJ!A$1:A$500,0),MATCH(PAYROLL!CK$2,ADJ!$2:$2,0)),0)</f>
        <v/>
      </c>
      <c r="CL650">
        <f>SUM(CG650:CK650)</f>
        <v/>
      </c>
      <c r="CM650">
        <f>ROUND(SUM(CH650:CK650),0)</f>
        <v/>
      </c>
      <c r="CN650">
        <f>IFERROR(INDEX(CSDA!D$1:D$500,MATCH($CN$2,CSDA!C$1:C$500,0))*INDEX(PIS!V$1:V$500,MATCH(D650,PIS!C$1:C$500))+INDEX(ADJ!$A$1:$BZ$1000,MATCH(PAYROLL!D650,ADJ!A$1:A$500,0),MATCH(PAYROLL!CN$2,ADJ!$2:$2,0)),0)</f>
        <v/>
      </c>
      <c r="CO650">
        <f>IFERROR(INDEX(ADJ!$A$1:$BZ$1000,MATCH(PAYROLL!D650,ADJ!A$1:A$500,0),MATCH(PAYROLL!CO$2,ADJ!$2:$2,0)),0)</f>
        <v/>
      </c>
      <c r="CP650">
        <f>IFERROR(INDEX(ADJ!$A$1:$BZ$1000,MATCH(PAYROLL!D650,ADJ!A$1:A$500,0),MATCH(PAYROLL!CP$2,ADJ!$2:$2,0)),0)</f>
        <v/>
      </c>
      <c r="CQ650">
        <f>BP650-CL650-CI650-CM650-CN650-CO650-CP650-CC650</f>
        <v/>
      </c>
      <c r="CR650">
        <f>IFERROR(IF(RIGHT(INDEX(PIS!O$1:O$500,MATCH(D650,PIS!C$1:C$500,0)),5)="Gross",MIN(U650+V650,VLOOKUP("R700",TSC!B:C,2,0)*VLOOKUP("R101",TSC!B:C,2,0))*(VLOOKUP("T711",TSC!B:C,2,0)+VLOOKUP("T712",TSC!B:C,2,0))%,MIN(T650+V650,VLOOKUP("R700",TSC!B:C,2,0)*VLOOKUP("R101",TSC!B:C,2,0))*(VLOOKUP("T711",TSC!B:C,2,0)+VLOOKUP("T712",TSC!B:C,2,0)+VLOOKUP("R701",TSC!B:C,2,0))%),0)</f>
        <v/>
      </c>
      <c r="CS650">
        <f>IFERROR(IF(RIGHT(INDEX(PIS!O$1:O$500,MATCH(D650,PIS!C$1:C$500,0)),5)="Gross",MIN(U650+V650,VLOOKUP("R700",TSC!B:C,2,0)*VLOOKUP("R101",TSC!B:C,2,0))*(VLOOKUP("T714",TSC!B:C,2,0))%,MIN(T650+V650,VLOOKUP("R700",TSC!B:C,2,0)*VLOOKUP("R101",TSC!B:C,2,0))*(VLOOKUP("T704",TSC!B:C,2,0)+VLOOKUP("T714",TSC!B:C,2,0))%),0)</f>
        <v/>
      </c>
      <c r="CT650">
        <f>IFERROR(IF(RIGHT(INDEX(PIS!O$1:O$500,MATCH(D650,PIS!C$1:C$500,0)),5)="Gross",MIN(U650+V650,VLOOKUP("R700",TSC!B:C,2,0)*VLOOKUP("R101",TSC!B:C,2,0))*VLOOKUP("T705",TSC!B:C,2,0)%,MIN(T650+V650,VLOOKUP("R700",TSC!B:C,2,0)*VLOOKUP("R101",TSC!B:C,2,0))*VLOOKUP("T705",TSC!B:C,2,0)%),0)</f>
        <v/>
      </c>
      <c r="CU650">
        <f>IFERROR(IF(RIGHT(INDEX(PIS!O$1:O$500,MATCH(D650,PIS!C$1:C$500,0)),5)="Gross",MIN(U650+V650,VLOOKUP("R700",TSC!B:C,2,0)*VLOOKUP("R101",TSC!B:C,2,0))*(VLOOKUP("T713",TSC!B:C,2,0))%,MIN(T650+V650,VLOOKUP("R700",TSC!B:C,2,0)*VLOOKUP("R101",TSC!B:C,2,0))*(VLOOKUP("T713",TSC!B:C,2,0))%),0)</f>
        <v/>
      </c>
      <c r="CV650">
        <f>IFERROR(INDEX(ADJ!$A$1:$BZ$1000,MATCH(PAYROLL!D650,ADJ!A$1:A$500,0),MATCH(PAYROLL!CV$2,ADJ!$2:$2,0)),0)</f>
        <v/>
      </c>
      <c r="CW650">
        <f>IFERROR(INDEX(ADJ!$A$1:$BZ$1000,MATCH(PAYROLL!D650,ADJ!A$1:A$500,0),MATCH(PAYROLL!CW$2,ADJ!$2:$2,0)),0)</f>
        <v/>
      </c>
      <c r="CX650">
        <f>SUM(CR650:CW650)</f>
        <v/>
      </c>
      <c r="CY650">
        <f>ROUND(IF(CR650&gt;0,T650+V650*VLOOKUP("R202",TSC!$B$1:$C$500,2,0),0),0)</f>
        <v/>
      </c>
      <c r="CZ650">
        <f>IFERROR(INDEX(CSDA!D$1:D$500,MATCH($CZ$2,CSDA!C$1:C$500,0)),0)</f>
        <v/>
      </c>
      <c r="DA650">
        <f>ROUND(T650*0.7%,0)</f>
        <v/>
      </c>
      <c r="DB650">
        <f>ROUND(T650/12,0)</f>
        <v/>
      </c>
      <c r="DC650">
        <f ref="DC650" t="array">IFERROR(INDEX(CSDA!D$1:D$500,MATCH("Trích giữ"&amp;PAYROLL!DC$2,CSDA!A$1:A$500&amp;CSDA!C$1:C$500,0)),0)</f>
        <v/>
      </c>
      <c r="DD650">
        <f ref="DD650" t="array">IFERROR(INDEX(CSDA!D$1:D$500,MATCH("Trích giữ"&amp;PAYROLL!DD$2,CSDA!A$1:A$500&amp;CSDA!C$1:C$500,0)),0)</f>
        <v/>
      </c>
      <c r="DE650">
        <f ref="DE650" t="array">IFERROR(INDEX(CSDA!D$1:D$500,MATCH("Trích giữ"&amp;PAYROLL!DE$2,CSDA!A$1:A$500&amp;CSDA!C$1:C$500,0)),0)</f>
        <v/>
      </c>
      <c r="DF650">
        <f>IFERROR(INDEX(CSDA!D$1:D$500,MATCH(PAYROLL!DF$2,CSDA!C$1:C$500,0)),0)</f>
        <v/>
      </c>
      <c r="DG650">
        <f ref="DG650" t="array">IFERROR(INDEX(CSDA!D$1:D$500,MATCH("Trích giữ"&amp;PAYROLL!DG$2,CSDA!A$1:A$500&amp;CSDA!C$1:C$500,0)),0)</f>
        <v/>
      </c>
      <c r="DH650">
        <f>ROUND(T650/26,0)</f>
        <v/>
      </c>
      <c r="DI650">
        <f ref="DI650" t="array">IFERROR(INDEX(CSDA!D$1:D$500,MATCH("Trích giữ"&amp;PAYROLL!DI$2,CSDA!A$1:A$500&amp;CSDA!C$1:C$500,0)),0)</f>
        <v/>
      </c>
      <c r="DJ650">
        <f>IF(U650=0,T650*21.5%-BL650,0)</f>
        <v/>
      </c>
      <c r="DK650">
        <f ref="DK650" t="array">IFERROR(INDEX(CSDA!D$1:D$500,MATCH("Trích giữ"&amp;PAYROLL!DK$2,CSDA!A$1:A$500&amp;CSDA!C$1:C$500,0)),0)</f>
        <v/>
      </c>
      <c r="DL650">
        <f>IFERROR(INDEX(CSDA!D$1:D$500,MATCH(PAYROLL!DL$2,CSDA!C$1:C$500,0))/12,0)</f>
        <v/>
      </c>
      <c r="DM650">
        <f>SUM(DB650:DL650)</f>
        <v/>
      </c>
      <c r="DN650">
        <f>IFERROR(INDEX(ADJ!$A$1:$BZ$1000,MATCH(PAYROLL!D650,ADJ!A$1:A$500,0),MATCH(PAYROLL!DN$2,ADJ!$2:$2,0)),0)</f>
        <v/>
      </c>
      <c r="DO650">
        <f>IFERROR(SUM(BP650,DM650:DN650,CX650:DA650)-DT650,0)</f>
        <v/>
      </c>
      <c r="DP650">
        <f ref="DP650" t="array">SUM(BW650*IFERROR(INDEX(CSDA!D$1:D$500,MATCH(BW$2,CSDA!C$1:C$500,0)),0)%,CX650*IFERROR(INDEX(CSDA!D$1:D$500,MATCH(CX$2,CSDA!C$1:C$500,0)),0)%,DA650*IFERROR(INDEX(CSDA!D$1:D$500,MATCH(DA$2,CSDA!C$1:C$500,0)),0)%,DB650*IFERROR(INDEX(CSDA!D$1:D$500,MATCH(DB$2,CSDA!C$1:C$500,0)),0)%,DF650*IFERROR(INDEX(CSDA!D$1:D$500,MATCH("Phí dịch vụ"&amp;PAYROLL!DF$2,CSDA!A$1:A$500&amp;CSDA!C$1:C$500,0)),0)%,DC650*IFERROR(INDEX(CSDA!D$1:D$500,MATCH("Phí dịch vụ"&amp;PAYROLL!DC$2,CSDA!A$1:A$500&amp;CSDA!C$1:C$500,0)),0)%,DH650*IFERROR(INDEX(CSDA!D$1:D$500,MATCH("Phí dịch vụ"&amp;PAYROLL!DH$2,CSDA!A$1:A$500&amp;CSDA!C$1:C$500,0)),0)%,DJ650*IFERROR(INDEX(CSDA!D$1:D$500,MATCH("Phí dịch vụ"&amp;PAYROLL!DJ$2,CSDA!A$1:A$500&amp;CSDA!C$1:C$500,0)),0)%,BN650*IFERROR(INDEX(CSDA!D$1:D$500,MATCH(BN$2,CSDA!C$1:C$500,0)),0)%)-BN650*7%</f>
        <v/>
      </c>
      <c r="DQ650">
        <f>IFERROR(INDEX(ADJ!$A$1:$BZ$1000,MATCH(PAYROLL!D650,ADJ!A$1:A$500,0),MATCH(PAYROLL!DQ$2,ADJ!$2:$2,0)),0)</f>
        <v/>
      </c>
      <c r="DR650">
        <f>IFERROR(INDEX(ADJ!$A$1:$BZ$1000,MATCH(PAYROLL!D650,ADJ!A$1:A$500,0),MATCH(PAYROLL!DR$2,ADJ!$2:$2,0)),0)</f>
        <v/>
      </c>
      <c r="DS650">
        <f>SUM(DP650:DR650)</f>
        <v/>
      </c>
      <c r="DT650">
        <f>EK650</f>
        <v/>
      </c>
      <c r="DU650">
        <f>SUM(DO650:DR650)</f>
        <v/>
      </c>
      <c r="DV650">
        <f>ROUND(DU650*0.1,0)</f>
        <v/>
      </c>
      <c r="DW650">
        <f>DU650+DV650</f>
        <v/>
      </c>
      <c r="DZ650">
        <f>IFERROR(INDEX(ADJ!$A$1:$BZ$1000,MATCH(PAYROLL!$D650,ADJ!A$1:A$500,0),MATCH(PAYROLL!DZ$2,ADJ!$2:$2,0)),0)</f>
        <v/>
      </c>
      <c r="EA650">
        <f>IFERROR(INDEX(ADJ!$A$1:$BZ$1000,MATCH(PAYROLL!$D650,ADJ!A$1:A$500,0),MATCH(PAYROLL!EA$2,ADJ!$2:$2,0)),0)</f>
        <v/>
      </c>
      <c r="EB650">
        <f>IFERROR(INDEX(ADJ!$A$1:$BZ$1000,MATCH(PAYROLL!$D650,ADJ!A$1:A$500,0),MATCH(PAYROLL!EB$2,ADJ!$2:$2,0)),0)</f>
        <v/>
      </c>
      <c r="EC650">
        <f>IFERROR(INDEX(ADJ!$A$1:$BZ$1000,MATCH(PAYROLL!$D650,ADJ!A$1:A$500,0),MATCH(PAYROLL!EC$2,ADJ!$2:$2,0)),0)</f>
        <v/>
      </c>
      <c r="ED650">
        <f>IFERROR(INDEX(ADJ!$A$1:$BZ$1000,MATCH(PAYROLL!$D650,ADJ!A$1:A$500,0),MATCH(PAYROLL!ED$2,ADJ!$2:$2,0)),0)</f>
        <v/>
      </c>
      <c r="EE650">
        <f>IFERROR(INDEX(ADJ!$A$1:$BZ$1000,MATCH(PAYROLL!$D650,ADJ!A$1:A$500,0),MATCH(PAYROLL!EE$2,ADJ!$2:$2,0)),0)</f>
        <v/>
      </c>
      <c r="EF650">
        <f>IFERROR(INDEX(ADJ!$A$1:$BZ$1000,MATCH(PAYROLL!$D650,ADJ!A$1:A$500,0),MATCH(PAYROLL!EF$2,ADJ!$2:$2,0)),0)</f>
        <v/>
      </c>
      <c r="EG650">
        <f>IFERROR(INDEX(ADJ!$A$1:$BZ$1000,MATCH(PAYROLL!$D650,ADJ!A$1:A$500,0),MATCH(PAYROLL!EG$2,ADJ!$2:$2,0)),0)</f>
        <v/>
      </c>
      <c r="EH650">
        <f>IFERROR(INDEX(ADJ!$A$1:$BZ$1000,MATCH(PAYROLL!$D650,ADJ!A$1:A$500,0),MATCH(PAYROLL!EH$2,ADJ!$2:$2,0)),0)</f>
        <v/>
      </c>
      <c r="EI650">
        <f>IFERROR(INDEX(ADJ!$A$1:$BZ$1000,MATCH(PAYROLL!D650,ADJ!A$1:A$500,0),MATCH(PAYROLL!EI$2,ADJ!$2:$2,0)),0)</f>
        <v/>
      </c>
      <c r="EJ650">
        <f>IFERROR(INDEX(ADJ!$A$1:$BZ$1000,MATCH(PAYROLL!$D650,ADJ!A$1:A$500,0),MATCH(PAYROLL!EJ$2,ADJ!$2:$2,0)),0)</f>
        <v/>
      </c>
      <c r="EK650">
        <f>SUM(DZ650:EJ650)</f>
        <v/>
      </c>
    </row>
    <row r="651">
      <c r="A651" t="n">
        <v>649</v>
      </c>
      <c r="B651" t="inlineStr">
        <is>
          <t>Trần Thị Thu Hằng</t>
        </is>
      </c>
      <c r="D651" t="inlineStr">
        <is>
          <t>144616-04</t>
        </is>
      </c>
      <c r="S651">
        <f>IFERROR(INDEX(PIS!$A$1:$BZ$1000,MATCH($D651,PIS!C$1:C$500,0),MATCH("Lương CB tháng trước",PIS!$1:$1,0)),0)</f>
        <v/>
      </c>
      <c r="T651">
        <f>IFERROR(INDEX(PIS!$A$1:$BZ$1000,MATCH($D651,PIS!C$1:C$500,0),MATCH("Lương CB hiện tại",PIS!$1:$1,0)),0)</f>
        <v/>
      </c>
      <c r="U651">
        <f>IFERROR(INDEX(PIS!$A$1:$BZ$1000,MATCH($D651,PIS!C$1:C$500,0),MATCH("Lương đóng BHBB",PIS!$1:$1,0)),0)</f>
        <v/>
      </c>
      <c r="V651">
        <f>IFERROR(INDEX(PIS!$A$1:$BZ$1000,MATCH($D651,PIS!C$1:C$500,0),MATCH(V$2,PIS!$2:$2,0)),0)</f>
        <v/>
      </c>
      <c r="W651">
        <f>IFERROR(INDEX(PIS!$A$1:$BZ$1000,MATCH($D651,PIS!C$1:C$500,0),MATCH(W$2,PIS!$2:$2,0)),0)</f>
        <v/>
      </c>
      <c r="X651">
        <f>IFERROR(INDEX(PIS!$A$1:$BZ$1000,MATCH($D651,PIS!C$1:C$500,0),MATCH(X$2,PIS!$2:$2,0)),0)</f>
        <v/>
      </c>
      <c r="Y651">
        <f>IFERROR(INDEX(PIS!$A$1:$BZ$1000,MATCH($D651,PIS!C$1:C$500,0),MATCH(Y$2,PIS!$2:$2,0)),0)</f>
        <v/>
      </c>
      <c r="Z651">
        <f>IFERROR(INDEX(PIS!$A$1:$BZ$1000,MATCH($D651,PIS!C$1:C$500,0),MATCH(Z$2,PIS!$2:$2,0)),0)</f>
        <v/>
      </c>
      <c r="AA651">
        <f>IFERROR(INDEX(PIS!$A$1:$BZ$1000,MATCH($D651,PIS!C$1:C$500,0),MATCH(AA$2,PIS!$2:$2,0)),0)</f>
        <v/>
      </c>
      <c r="AB651">
        <f>IFERROR(INDEX(PIS!$A$1:$BZ$1000,MATCH($D651,PIS!C$1:C$500,0),MATCH(AB$2,PIS!$2:$2,0)),0)</f>
        <v/>
      </c>
      <c r="AC651">
        <f>SUM(V651:AB651)</f>
        <v/>
      </c>
      <c r="AD651">
        <f>IFERROR(INDEX(TIMESHEET!$A$1:$AI$5000,MATCH($D651,TIMESHEET!A$1:A$500,0),MATCH("T100",TIMESHEET!$2:$2,0))-2,0)</f>
        <v/>
      </c>
      <c r="AE651">
        <f>IFERROR(INDEX(TIMESHEET!$A$1:$AI$5000,MATCH($D651,TIMESHEET!A$1:A$500,0),MATCH("T202",TIMESHEET!$2:$2,0)),0)</f>
        <v/>
      </c>
      <c r="AF651">
        <f>IFERROR(INDEX(TIMESHEET!$A$1:$AI$5000,MATCH($D651,TIMESHEET!A$1:A$500,0),MATCH("T302",TIMESHEET!$2:$2,0)),0)</f>
        <v/>
      </c>
      <c r="AG651">
        <f>IFERROR(INDEX(TIMESHEET!$A$1:$AI$5000,MATCH($D651,TIMESHEET!A$1:A$500,0),MATCH("T406",TIMESHEET!$2:$2,0)),0)</f>
        <v/>
      </c>
      <c r="AH651">
        <f>AE651+AG651</f>
        <v/>
      </c>
      <c r="AI651">
        <f>IFERROR(INDEX(TIMESHEET!$A$1:$AI$5000,MATCH($D651,TIMESHEET!A$1:A$500,0),MATCH("T701",TIMESHEET!$2:$2,0)),0)</f>
        <v/>
      </c>
      <c r="AJ651">
        <f>IFERROR(INDEX(TIMESHEET!$A$1:$AI$5000,MATCH($D651,TIMESHEET!B$1:B$500,0),MATCH("T320",TIMESHEET!$2:$2,0)),0)</f>
        <v/>
      </c>
      <c r="AK651">
        <f>IFERROR(IF(LEFT(INDEX(PIS!O$1:O$500,MATCH(D651,PIS!C$1:C$500)),1)="M",T651/AD651*SUM(AE651:AG651),T651*AD651),0)</f>
        <v/>
      </c>
      <c r="AL651">
        <f>IFERROR(INDEX(ADJ!$A$1:$BZ$1000,MATCH(PAYROLL!D651,ADJ!A$1:A$500,0),MATCH(PAYROLL!AL$2,ADJ!$2:$2,0)),0)</f>
        <v/>
      </c>
      <c r="AM651">
        <f>SUM(AK651:AL651)</f>
        <v/>
      </c>
      <c r="AN651">
        <f>IFERROR(ROUND(V651/$AD651*$AH651,0),0)</f>
        <v/>
      </c>
      <c r="AO651">
        <f>IFERROR(ROUND(W651/$AD651*$AH651,0),0)</f>
        <v/>
      </c>
      <c r="AP651">
        <f>IFERROR(ROUND(X651/$AD651*$AE651,0),0)</f>
        <v/>
      </c>
      <c r="AQ651">
        <f>IFERROR(ROUND(Y651/$AD651*$AH651,0),0)</f>
        <v/>
      </c>
      <c r="AR651">
        <f>IFERROR(ROUND(Z651/$AD651*$AH651,0),0)</f>
        <v/>
      </c>
      <c r="AS651">
        <f>IFERROR(ROUND(AA651/$AD651*$AH651,0),0)</f>
        <v/>
      </c>
      <c r="AT651">
        <f>IFERROR(IF((AE651+AF651+AG651)&gt;13,AB651,ROUND(AB651/AD651*AH651,0)),0)</f>
        <v/>
      </c>
      <c r="AU651">
        <f>IFERROR(INDEX(ADJ!$A$1:$BZ$1000,MATCH(PAYROLL!D651,ADJ!A$1:A$500,0),MATCH(PAYROLL!AU$2,ADJ!$2:$2,0)),0)</f>
        <v/>
      </c>
      <c r="AV651">
        <f>ROUND(SUM(AN651:AU651),0)</f>
        <v/>
      </c>
      <c r="AW651">
        <f>IFERROR(INDEX(TIMESHEET!$A$1:$AI$5000,MATCH(PAYROLL!D651,TIMESHEET!A$1:A$500,0),MATCH("T620",TIMESHEET!$2:$2,0)),0)</f>
        <v/>
      </c>
      <c r="AX651">
        <f>IFERROR(INDEX(TIMESHEET!$A$1:$AI$5000,MATCH(PAYROLL!D651,TIMESHEET!A$1:A$500,0),MATCH("T601",TIMESHEET!$2:$2,0)),0)</f>
        <v/>
      </c>
      <c r="AY651">
        <f>IFERROR(INDEX(TIMESHEET!$A$1:$AI$5000,MATCH(PAYROLL!D651,TIMESHEET!A$1:A$500,0),MATCH("T602",TIMESHEET!$2:$2,0)),0)</f>
        <v/>
      </c>
      <c r="AZ651">
        <f>IFERROR(INDEX(TIMESHEET!$A$1:$AI$5000,MATCH(PAYROLL!D651,TIMESHEET!A$1:A$500,0),MATCH("T603",TIMESHEET!$2:$2,0)),0)</f>
        <v/>
      </c>
      <c r="BA651">
        <f>IFERROR(INDEX(TIMESHEET!$A$1:$AI$5000,MATCH(PAYROLL!D651,TIMESHEET!A$1:A$500,0),MATCH("T611",TIMESHEET!$2:$2,0)),0)</f>
        <v/>
      </c>
      <c r="BB651">
        <f>IFERROR(INDEX(TIMESHEET!$A$1:$AI$5000,MATCH(PAYROLL!D651,TIMESHEET!A$1:A$500,0),MATCH("T612",TIMESHEET!$2:$2,0)),0)</f>
        <v/>
      </c>
      <c r="BC651">
        <f>IFERROR(INDEX(TIMESHEET!$A$1:$AI$5000,MATCH(PAYROLL!D651,TIMESHEET!A$1:A$500,0),MATCH("T613",TIMESHEET!$2:$2,0)),0)</f>
        <v/>
      </c>
      <c r="BD651">
        <f>IFERROR(INDEX(TIMESHEET!$A$1:$AI$5000,MATCH(PAYROLL!D651,TIMESHEET!A$1:A$500,0),MATCH("T500",TIMESHEET!$2:$2,0)),0)</f>
        <v/>
      </c>
      <c r="BE651">
        <f>IFERROR(IF(LEFT(INDEX(PIS!O$1:O$500,MATCH(D651,PIS!C$1:C$500)),1)="M",T651/AD651/8*(AW651+AX651*1.5+AY651*2+AZ651*3+BA651*2.1+BB651*2.7+BC651*3.9+BD651*0.3),T651/8*(AW651+AX651*1.5+AY651*2+AZ651*3+BA651*2.1+BB651*2.7+BC651*3.9+BD651*0.3)),0)</f>
        <v/>
      </c>
      <c r="BF651">
        <f>IFERROR(INDEX(ADJ!$A$1:$BZ$1000,MATCH(PAYROLL!$D651,ADJ!A$1:A$500,0),MATCH(PAYROLL!BF$2,ADJ!$2:$2,0)),0)</f>
        <v/>
      </c>
      <c r="BG651">
        <f>IFERROR(INDEX(ADJ!$A$1:$BZ$1000,MATCH(PAYROLL!D651,ADJ!A$1:A$500,0),MATCH(PAYROLL!BG$2,ADJ!$2:$2,0)),0)</f>
        <v/>
      </c>
      <c r="BH651">
        <f>IFERROR(INDEX(ADJ!$A$1:$BZ$1000,MATCH(PAYROLL!D651,ADJ!A$1:A$500,0),MATCH(PAYROLL!BH$2,ADJ!$2:$2,0)),0)</f>
        <v/>
      </c>
      <c r="BI651">
        <f>IFERROR(INDEX(ADJ!$A$1:$BZ$1000,MATCH(PAYROLL!D651,ADJ!A$1:A$500,0),MATCH(PAYROLL!BI$2,ADJ!$2:$2,0)),0)</f>
        <v/>
      </c>
      <c r="BJ651">
        <f>IFERROR(INDEX(ADJ!$A$1:$BZ$1000,MATCH(PAYROLL!D651,ADJ!A$1:A$500,0),MATCH(PAYROLL!BJ$2,ADJ!$2:$2,0)),0)</f>
        <v/>
      </c>
      <c r="BK651">
        <f>SUM(BF651:BJ651)</f>
        <v/>
      </c>
      <c r="BL651">
        <f>IFERROR(INDEX(ADJ!$A$1:$BZ$1000,MATCH(PAYROLL!D651,ADJ!A$1:A$500,0),MATCH(PAYROLL!BL$2,ADJ!$2:$2,0)),0)</f>
        <v/>
      </c>
      <c r="BM651">
        <f>IFERROR(INDEX(ADJ!$A$1:$BZ$1000,MATCH(PAYROLL!D651,ADJ!A$1:A$500,0),MATCH(PAYROLL!BM$2,ADJ!$2:$2,0)),0)</f>
        <v/>
      </c>
      <c r="BN651">
        <f>IFERROR(INDEX(ADJ!$A$1:$BZ$1000,MATCH(PAYROLL!D651,ADJ!A$1:A$500,0),MATCH(PAYROLL!BN$2,ADJ!$2:$2,0)),0)</f>
        <v/>
      </c>
      <c r="BO651">
        <f>IFERROR(INDEX(ADJ!$A$1:$BZ$1000,MATCH(PAYROLL!D651,ADJ!A$1:A$500,0),MATCH(PAYROLL!BO$2,ADJ!$2:$2,0)),0)</f>
        <v/>
      </c>
      <c r="BP651">
        <f>SUM(AM651,AV651,BE651,BK651,BL651:BO651)</f>
        <v/>
      </c>
      <c r="BQ651">
        <f>BO651</f>
        <v/>
      </c>
      <c r="BR651">
        <f>IFERROR(ROUND(IF(LEFT(INDEX(PIS!O$1:O$500,MATCH(D651,PIS!C$1:C$500)),1)="D",T651/8*(BD651*0.3),IF(LEFT(INDEX(PIS!O$1:O$500,MATCH(D651,PIS!C$1:C$500)),1)="H",T651*($BD651*0.3),T651/$AD651/8*($BD651*0.3))),0),0)</f>
        <v/>
      </c>
      <c r="BS651">
        <f>IF(AP651&lt;1,0,MIN(AP651,730000))</f>
        <v/>
      </c>
      <c r="BT651">
        <f>IFERROR(ROUND((BE651-SUM(AW651:BC651)*T651/AD651/8),0)-BR651,0)</f>
        <v/>
      </c>
      <c r="BU651">
        <f>AO651</f>
        <v/>
      </c>
      <c r="BV651">
        <f>SUM(BQ651:BU651)</f>
        <v/>
      </c>
      <c r="BW651">
        <f>BP651-BV651</f>
        <v/>
      </c>
      <c r="BX651">
        <f>IFERROR(IF(RIGHT(INDEX(PIS!O$1:O$500,MATCH(D651,PIS!C$1:C$500)),5)="Gross",MIN(U651+V651,VLOOKUP("R700",TSC!B:C,2,0)*VLOOKUP("R101",TSC!B:C,2,0))*VLOOKUP("R701",TSC!B:C,2,0)%,0),0)</f>
        <v/>
      </c>
      <c r="BY651">
        <f>IFERROR(IF(RIGHT(INDEX(PIS!O$1:O$500,MATCH(D651,PIS!C$1:C$500)),5)="Gross",MIN(U651+V651,VLOOKUP("R700",TSC!B:C,2,0)*VLOOKUP("R101",TSC!B:C,2,0))*VLOOKUP("T704",TSC!B:C,2,0)%,0),0)</f>
        <v/>
      </c>
      <c r="BZ651">
        <f>IFERROR(IF(RIGHT(INDEX(PIS!O$1:O$500,MATCH(D651,PIS!C$1:C$500)),5)="Gross",MIN(U651+V651,VLOOKUP("R700",TSC!B:C,2,0)*VLOOKUP("1",TSC!F:G,2,0))*VLOOKUP("T705",TSC!B:C,2,0)%,0),0)</f>
        <v/>
      </c>
      <c r="CA651">
        <f>IFERROR(INDEX(ADJ!$A$1:$BZ$1000,MATCH(PAYROLL!D651,ADJ!A$1:A$500,0),MATCH(PAYROLL!CA$2,ADJ!$2:$2,0)),0)</f>
        <v/>
      </c>
      <c r="CB651">
        <f>IFERROR(INDEX(ADJ!$A$1:$BZ$1000,MATCH(PAYROLL!D651,ADJ!A$1:A$500,0),MATCH(PAYROLL!CB$2,ADJ!$2:$2,0)),0)</f>
        <v/>
      </c>
      <c r="CC651">
        <f>SUM(BX651:CB651)</f>
        <v/>
      </c>
      <c r="CD651">
        <f>IFERROR(INDEX(PIS!$A$1:$BZ$1000,MATCH(PAYROLL!D651,PIS!C$1:C$500,0),MATCH(PAYROLL!CD$1,PIS!$1:$1,0)),0)</f>
        <v/>
      </c>
      <c r="CE651">
        <f>IFERROR(IF(OR(INDEX(PIS!P$1:P$500,MATCH(D651,PIS!C$1:C$500,0))="LT2",INDEX(PIS!P$1:P$500,MATCH(D651,PIS!C$1:C$500,0))="P10"),0,SUM(CC651,CD651*VLOOKUP("R601",TSC!B:C,2,0),VLOOKUP("R602",TSC!B:C,2,0))),0)</f>
        <v/>
      </c>
      <c r="CF651">
        <f>MAX(BW651-CE651,0)</f>
        <v/>
      </c>
      <c r="CG651">
        <f>IFERROR(IF(OR(RIGHT(INDEX(PIS!P$1:P$500,MATCH(D651,PIS!C$1:C$500)),5)="P10",RIGHT(INDEX(PIS!P$1:P$500,MATCH(D651,PIS!C$1:C$500)),5)="CK"),0,IF(CF651&lt;=5000000,CF651*5%,IF(CF651&lt;=10000000,CF651*10%-250000,IF(CF651&lt;=18000000,CF651*15%-750000,IF(CF651&lt;=32000000,CF651*20%-1650000,IF(CF651&lt;=52000000,CF651*25%-3250000,IF(CF651&lt;=80000000,BH651*30%-5850000,CF651*35%-9850000))))))),0)</f>
        <v/>
      </c>
      <c r="CH651">
        <f>IFERROR(IF(OR(INDEX(PIS!P$1:P$500,MATCH(D651,PIS!C$1:C$500))="LT",INDEX(PIS!P$1:P$500,MATCH(D651,PIS!C$1:C$500))="CK"),0,IF(CF651&lt;2000000,0,CF651*10%)),0)</f>
        <v/>
      </c>
      <c r="CI651">
        <f>IFERROR(INDEX(ADJ!$A$1:$BZ$1000,MATCH(PAYROLL!D651,ADJ!A$1:A$500,0),MATCH(PAYROLL!CI$2,ADJ!$2:$2,0)),0)</f>
        <v/>
      </c>
      <c r="CJ651">
        <f>IFERROR(INDEX(ADJ!$A$1:$BZ$1000,MATCH(PAYROLL!D651,ADJ!A$1:A$500,0),MATCH(PAYROLL!CJ$2,ADJ!$2:$2,0)),0)</f>
        <v/>
      </c>
      <c r="CK651">
        <f>IFERROR(INDEX(ADJ!$A$1:$BZ$1000,MATCH(PAYROLL!D651,ADJ!A$1:A$500,0),MATCH(PAYROLL!CK$2,ADJ!$2:$2,0)),0)</f>
        <v/>
      </c>
      <c r="CL651">
        <f>SUM(CG651:CK651)</f>
        <v/>
      </c>
      <c r="CM651">
        <f>ROUND(SUM(CH651:CK651),0)</f>
        <v/>
      </c>
      <c r="CN651">
        <f>IFERROR(INDEX(CSDA!D$1:D$500,MATCH($CN$2,CSDA!C$1:C$500,0))*INDEX(PIS!V$1:V$500,MATCH(D651,PIS!C$1:C$500))+INDEX(ADJ!$A$1:$BZ$1000,MATCH(PAYROLL!D651,ADJ!A$1:A$500,0),MATCH(PAYROLL!CN$2,ADJ!$2:$2,0)),0)</f>
        <v/>
      </c>
      <c r="CO651">
        <f>IFERROR(INDEX(ADJ!$A$1:$BZ$1000,MATCH(PAYROLL!D651,ADJ!A$1:A$500,0),MATCH(PAYROLL!CO$2,ADJ!$2:$2,0)),0)</f>
        <v/>
      </c>
      <c r="CP651">
        <f>IFERROR(INDEX(ADJ!$A$1:$BZ$1000,MATCH(PAYROLL!D651,ADJ!A$1:A$500,0),MATCH(PAYROLL!CP$2,ADJ!$2:$2,0)),0)</f>
        <v/>
      </c>
      <c r="CQ651">
        <f>BP651-CL651-CI651-CM651-CN651-CO651-CP651-CC651</f>
        <v/>
      </c>
      <c r="CR651">
        <f>IFERROR(IF(RIGHT(INDEX(PIS!O$1:O$500,MATCH(D651,PIS!C$1:C$500,0)),5)="Gross",MIN(U651+V651,VLOOKUP("R700",TSC!B:C,2,0)*VLOOKUP("R101",TSC!B:C,2,0))*(VLOOKUP("T711",TSC!B:C,2,0)+VLOOKUP("T712",TSC!B:C,2,0))%,MIN(T651+V651,VLOOKUP("R700",TSC!B:C,2,0)*VLOOKUP("R101",TSC!B:C,2,0))*(VLOOKUP("T711",TSC!B:C,2,0)+VLOOKUP("T712",TSC!B:C,2,0)+VLOOKUP("R701",TSC!B:C,2,0))%),0)</f>
        <v/>
      </c>
      <c r="CS651">
        <f>IFERROR(IF(RIGHT(INDEX(PIS!O$1:O$500,MATCH(D651,PIS!C$1:C$500,0)),5)="Gross",MIN(U651+V651,VLOOKUP("R700",TSC!B:C,2,0)*VLOOKUP("R101",TSC!B:C,2,0))*(VLOOKUP("T714",TSC!B:C,2,0))%,MIN(T651+V651,VLOOKUP("R700",TSC!B:C,2,0)*VLOOKUP("R101",TSC!B:C,2,0))*(VLOOKUP("T704",TSC!B:C,2,0)+VLOOKUP("T714",TSC!B:C,2,0))%),0)</f>
        <v/>
      </c>
      <c r="CT651">
        <f>IFERROR(IF(RIGHT(INDEX(PIS!O$1:O$500,MATCH(D651,PIS!C$1:C$500,0)),5)="Gross",MIN(U651+V651,VLOOKUP("R700",TSC!B:C,2,0)*VLOOKUP("R101",TSC!B:C,2,0))*VLOOKUP("T705",TSC!B:C,2,0)%,MIN(T651+V651,VLOOKUP("R700",TSC!B:C,2,0)*VLOOKUP("R101",TSC!B:C,2,0))*VLOOKUP("T705",TSC!B:C,2,0)%),0)</f>
        <v/>
      </c>
      <c r="CU651">
        <f>IFERROR(IF(RIGHT(INDEX(PIS!O$1:O$500,MATCH(D651,PIS!C$1:C$500,0)),5)="Gross",MIN(U651+V651,VLOOKUP("R700",TSC!B:C,2,0)*VLOOKUP("R101",TSC!B:C,2,0))*(VLOOKUP("T713",TSC!B:C,2,0))%,MIN(T651+V651,VLOOKUP("R700",TSC!B:C,2,0)*VLOOKUP("R101",TSC!B:C,2,0))*(VLOOKUP("T713",TSC!B:C,2,0))%),0)</f>
        <v/>
      </c>
      <c r="CV651">
        <f>IFERROR(INDEX(ADJ!$A$1:$BZ$1000,MATCH(PAYROLL!D651,ADJ!A$1:A$500,0),MATCH(PAYROLL!CV$2,ADJ!$2:$2,0)),0)</f>
        <v/>
      </c>
      <c r="CW651">
        <f>IFERROR(INDEX(ADJ!$A$1:$BZ$1000,MATCH(PAYROLL!D651,ADJ!A$1:A$500,0),MATCH(PAYROLL!CW$2,ADJ!$2:$2,0)),0)</f>
        <v/>
      </c>
      <c r="CX651">
        <f>SUM(CR651:CW651)</f>
        <v/>
      </c>
      <c r="CY651">
        <f>ROUND(IF(CR651&gt;0,T651+V651*VLOOKUP("R202",TSC!$B$1:$C$500,2,0),0),0)</f>
        <v/>
      </c>
      <c r="CZ651">
        <f>IFERROR(INDEX(CSDA!D$1:D$500,MATCH($CZ$2,CSDA!C$1:C$500,0)),0)</f>
        <v/>
      </c>
      <c r="DA651">
        <f>ROUND(T651*0.7%,0)</f>
        <v/>
      </c>
      <c r="DB651">
        <f>ROUND(T651/12,0)</f>
        <v/>
      </c>
      <c r="DC651">
        <f ref="DC651" t="array">IFERROR(INDEX(CSDA!D$1:D$500,MATCH("Trích giữ"&amp;PAYROLL!DC$2,CSDA!A$1:A$500&amp;CSDA!C$1:C$500,0)),0)</f>
        <v/>
      </c>
      <c r="DD651">
        <f ref="DD651" t="array">IFERROR(INDEX(CSDA!D$1:D$500,MATCH("Trích giữ"&amp;PAYROLL!DD$2,CSDA!A$1:A$500&amp;CSDA!C$1:C$500,0)),0)</f>
        <v/>
      </c>
      <c r="DE651">
        <f ref="DE651" t="array">IFERROR(INDEX(CSDA!D$1:D$500,MATCH("Trích giữ"&amp;PAYROLL!DE$2,CSDA!A$1:A$500&amp;CSDA!C$1:C$500,0)),0)</f>
        <v/>
      </c>
      <c r="DF651">
        <f>IFERROR(INDEX(CSDA!D$1:D$500,MATCH(PAYROLL!DF$2,CSDA!C$1:C$500,0)),0)</f>
        <v/>
      </c>
      <c r="DG651">
        <f ref="DG651" t="array">IFERROR(INDEX(CSDA!D$1:D$500,MATCH("Trích giữ"&amp;PAYROLL!DG$2,CSDA!A$1:A$500&amp;CSDA!C$1:C$500,0)),0)</f>
        <v/>
      </c>
      <c r="DH651">
        <f>ROUND(T651/26,0)</f>
        <v/>
      </c>
      <c r="DI651">
        <f ref="DI651" t="array">IFERROR(INDEX(CSDA!D$1:D$500,MATCH("Trích giữ"&amp;PAYROLL!DI$2,CSDA!A$1:A$500&amp;CSDA!C$1:C$500,0)),0)</f>
        <v/>
      </c>
      <c r="DJ651">
        <f>IF(U651=0,T651*21.5%-BL651,0)</f>
        <v/>
      </c>
      <c r="DK651">
        <f ref="DK651" t="array">IFERROR(INDEX(CSDA!D$1:D$500,MATCH("Trích giữ"&amp;PAYROLL!DK$2,CSDA!A$1:A$500&amp;CSDA!C$1:C$500,0)),0)</f>
        <v/>
      </c>
      <c r="DL651">
        <f>IFERROR(INDEX(CSDA!D$1:D$500,MATCH(PAYROLL!DL$2,CSDA!C$1:C$500,0))/12,0)</f>
        <v/>
      </c>
      <c r="DM651">
        <f>SUM(DB651:DL651)</f>
        <v/>
      </c>
      <c r="DN651">
        <f>IFERROR(INDEX(ADJ!$A$1:$BZ$1000,MATCH(PAYROLL!D651,ADJ!A$1:A$500,0),MATCH(PAYROLL!DN$2,ADJ!$2:$2,0)),0)</f>
        <v/>
      </c>
      <c r="DO651">
        <f>IFERROR(SUM(BP651,DM651:DN651,CX651:DA651)-DT651,0)</f>
        <v/>
      </c>
      <c r="DP651">
        <f ref="DP651" t="array">SUM(BW651*IFERROR(INDEX(CSDA!D$1:D$500,MATCH(BW$2,CSDA!C$1:C$500,0)),0)%,CX651*IFERROR(INDEX(CSDA!D$1:D$500,MATCH(CX$2,CSDA!C$1:C$500,0)),0)%,DA651*IFERROR(INDEX(CSDA!D$1:D$500,MATCH(DA$2,CSDA!C$1:C$500,0)),0)%,DB651*IFERROR(INDEX(CSDA!D$1:D$500,MATCH(DB$2,CSDA!C$1:C$500,0)),0)%,DF651*IFERROR(INDEX(CSDA!D$1:D$500,MATCH("Phí dịch vụ"&amp;PAYROLL!DF$2,CSDA!A$1:A$500&amp;CSDA!C$1:C$500,0)),0)%,DC651*IFERROR(INDEX(CSDA!D$1:D$500,MATCH("Phí dịch vụ"&amp;PAYROLL!DC$2,CSDA!A$1:A$500&amp;CSDA!C$1:C$500,0)),0)%,DH651*IFERROR(INDEX(CSDA!D$1:D$500,MATCH("Phí dịch vụ"&amp;PAYROLL!DH$2,CSDA!A$1:A$500&amp;CSDA!C$1:C$500,0)),0)%,DJ651*IFERROR(INDEX(CSDA!D$1:D$500,MATCH("Phí dịch vụ"&amp;PAYROLL!DJ$2,CSDA!A$1:A$500&amp;CSDA!C$1:C$500,0)),0)%,BN651*IFERROR(INDEX(CSDA!D$1:D$500,MATCH(BN$2,CSDA!C$1:C$500,0)),0)%)-BN651*7%</f>
        <v/>
      </c>
      <c r="DQ651">
        <f>IFERROR(INDEX(ADJ!$A$1:$BZ$1000,MATCH(PAYROLL!D651,ADJ!A$1:A$500,0),MATCH(PAYROLL!DQ$2,ADJ!$2:$2,0)),0)</f>
        <v/>
      </c>
      <c r="DR651">
        <f>IFERROR(INDEX(ADJ!$A$1:$BZ$1000,MATCH(PAYROLL!D651,ADJ!A$1:A$500,0),MATCH(PAYROLL!DR$2,ADJ!$2:$2,0)),0)</f>
        <v/>
      </c>
      <c r="DS651">
        <f>SUM(DP651:DR651)</f>
        <v/>
      </c>
      <c r="DT651">
        <f>EK651</f>
        <v/>
      </c>
      <c r="DU651">
        <f>SUM(DO651:DR651)</f>
        <v/>
      </c>
      <c r="DV651">
        <f>ROUND(DU651*0.1,0)</f>
        <v/>
      </c>
      <c r="DW651">
        <f>DU651+DV651</f>
        <v/>
      </c>
      <c r="DZ651">
        <f>IFERROR(INDEX(ADJ!$A$1:$BZ$1000,MATCH(PAYROLL!$D651,ADJ!A$1:A$500,0),MATCH(PAYROLL!DZ$2,ADJ!$2:$2,0)),0)</f>
        <v/>
      </c>
      <c r="EA651">
        <f>IFERROR(INDEX(ADJ!$A$1:$BZ$1000,MATCH(PAYROLL!$D651,ADJ!A$1:A$500,0),MATCH(PAYROLL!EA$2,ADJ!$2:$2,0)),0)</f>
        <v/>
      </c>
      <c r="EB651">
        <f>IFERROR(INDEX(ADJ!$A$1:$BZ$1000,MATCH(PAYROLL!$D651,ADJ!A$1:A$500,0),MATCH(PAYROLL!EB$2,ADJ!$2:$2,0)),0)</f>
        <v/>
      </c>
      <c r="EC651">
        <f>IFERROR(INDEX(ADJ!$A$1:$BZ$1000,MATCH(PAYROLL!$D651,ADJ!A$1:A$500,0),MATCH(PAYROLL!EC$2,ADJ!$2:$2,0)),0)</f>
        <v/>
      </c>
      <c r="ED651">
        <f>IFERROR(INDEX(ADJ!$A$1:$BZ$1000,MATCH(PAYROLL!$D651,ADJ!A$1:A$500,0),MATCH(PAYROLL!ED$2,ADJ!$2:$2,0)),0)</f>
        <v/>
      </c>
      <c r="EE651">
        <f>IFERROR(INDEX(ADJ!$A$1:$BZ$1000,MATCH(PAYROLL!$D651,ADJ!A$1:A$500,0),MATCH(PAYROLL!EE$2,ADJ!$2:$2,0)),0)</f>
        <v/>
      </c>
      <c r="EF651">
        <f>IFERROR(INDEX(ADJ!$A$1:$BZ$1000,MATCH(PAYROLL!$D651,ADJ!A$1:A$500,0),MATCH(PAYROLL!EF$2,ADJ!$2:$2,0)),0)</f>
        <v/>
      </c>
      <c r="EG651">
        <f>IFERROR(INDEX(ADJ!$A$1:$BZ$1000,MATCH(PAYROLL!$D651,ADJ!A$1:A$500,0),MATCH(PAYROLL!EG$2,ADJ!$2:$2,0)),0)</f>
        <v/>
      </c>
      <c r="EH651">
        <f>IFERROR(INDEX(ADJ!$A$1:$BZ$1000,MATCH(PAYROLL!$D651,ADJ!A$1:A$500,0),MATCH(PAYROLL!EH$2,ADJ!$2:$2,0)),0)</f>
        <v/>
      </c>
      <c r="EI651">
        <f>IFERROR(INDEX(ADJ!$A$1:$BZ$1000,MATCH(PAYROLL!D651,ADJ!A$1:A$500,0),MATCH(PAYROLL!EI$2,ADJ!$2:$2,0)),0)</f>
        <v/>
      </c>
      <c r="EJ651">
        <f>IFERROR(INDEX(ADJ!$A$1:$BZ$1000,MATCH(PAYROLL!$D651,ADJ!A$1:A$500,0),MATCH(PAYROLL!EJ$2,ADJ!$2:$2,0)),0)</f>
        <v/>
      </c>
      <c r="EK651">
        <f>SUM(DZ651:EJ651)</f>
        <v/>
      </c>
    </row>
    <row r="652">
      <c r="A652" t="n">
        <v>650</v>
      </c>
      <c r="B652" t="inlineStr">
        <is>
          <t>Trương Văn Biển</t>
        </is>
      </c>
      <c r="D652" t="inlineStr">
        <is>
          <t>157573-01</t>
        </is>
      </c>
      <c r="S652">
        <f>IFERROR(INDEX(PIS!$A$1:$BZ$1000,MATCH($D652,PIS!C$1:C$500,0),MATCH("Lương CB tháng trước",PIS!$1:$1,0)),0)</f>
        <v/>
      </c>
      <c r="T652">
        <f>IFERROR(INDEX(PIS!$A$1:$BZ$1000,MATCH($D652,PIS!C$1:C$500,0),MATCH("Lương CB hiện tại",PIS!$1:$1,0)),0)</f>
        <v/>
      </c>
      <c r="U652">
        <f>IFERROR(INDEX(PIS!$A$1:$BZ$1000,MATCH($D652,PIS!C$1:C$500,0),MATCH("Lương đóng BHBB",PIS!$1:$1,0)),0)</f>
        <v/>
      </c>
      <c r="V652">
        <f>IFERROR(INDEX(PIS!$A$1:$BZ$1000,MATCH($D652,PIS!C$1:C$500,0),MATCH(V$2,PIS!$2:$2,0)),0)</f>
        <v/>
      </c>
      <c r="W652">
        <f>IFERROR(INDEX(PIS!$A$1:$BZ$1000,MATCH($D652,PIS!C$1:C$500,0),MATCH(W$2,PIS!$2:$2,0)),0)</f>
        <v/>
      </c>
      <c r="X652">
        <f>IFERROR(INDEX(PIS!$A$1:$BZ$1000,MATCH($D652,PIS!C$1:C$500,0),MATCH(X$2,PIS!$2:$2,0)),0)</f>
        <v/>
      </c>
      <c r="Y652">
        <f>IFERROR(INDEX(PIS!$A$1:$BZ$1000,MATCH($D652,PIS!C$1:C$500,0),MATCH(Y$2,PIS!$2:$2,0)),0)</f>
        <v/>
      </c>
      <c r="Z652">
        <f>IFERROR(INDEX(PIS!$A$1:$BZ$1000,MATCH($D652,PIS!C$1:C$500,0),MATCH(Z$2,PIS!$2:$2,0)),0)</f>
        <v/>
      </c>
      <c r="AA652">
        <f>IFERROR(INDEX(PIS!$A$1:$BZ$1000,MATCH($D652,PIS!C$1:C$500,0),MATCH(AA$2,PIS!$2:$2,0)),0)</f>
        <v/>
      </c>
      <c r="AB652">
        <f>IFERROR(INDEX(PIS!$A$1:$BZ$1000,MATCH($D652,PIS!C$1:C$500,0),MATCH(AB$2,PIS!$2:$2,0)),0)</f>
        <v/>
      </c>
      <c r="AC652">
        <f>SUM(V652:AB652)</f>
        <v/>
      </c>
      <c r="AD652">
        <f>IFERROR(INDEX(TIMESHEET!$A$1:$AI$5000,MATCH($D652,TIMESHEET!A$1:A$500,0),MATCH("T100",TIMESHEET!$2:$2,0))-2,0)</f>
        <v/>
      </c>
      <c r="AE652">
        <f>IFERROR(INDEX(TIMESHEET!$A$1:$AI$5000,MATCH($D652,TIMESHEET!A$1:A$500,0),MATCH("T202",TIMESHEET!$2:$2,0)),0)</f>
        <v/>
      </c>
      <c r="AF652">
        <f>IFERROR(INDEX(TIMESHEET!$A$1:$AI$5000,MATCH($D652,TIMESHEET!A$1:A$500,0),MATCH("T302",TIMESHEET!$2:$2,0)),0)</f>
        <v/>
      </c>
      <c r="AG652">
        <f>IFERROR(INDEX(TIMESHEET!$A$1:$AI$5000,MATCH($D652,TIMESHEET!A$1:A$500,0),MATCH("T406",TIMESHEET!$2:$2,0)),0)</f>
        <v/>
      </c>
      <c r="AH652">
        <f>AE652+AG652</f>
        <v/>
      </c>
      <c r="AI652">
        <f>IFERROR(INDEX(TIMESHEET!$A$1:$AI$5000,MATCH($D652,TIMESHEET!A$1:A$500,0),MATCH("T701",TIMESHEET!$2:$2,0)),0)</f>
        <v/>
      </c>
      <c r="AJ652">
        <f>IFERROR(INDEX(TIMESHEET!$A$1:$AI$5000,MATCH($D652,TIMESHEET!B$1:B$500,0),MATCH("T320",TIMESHEET!$2:$2,0)),0)</f>
        <v/>
      </c>
      <c r="AK652">
        <f>IFERROR(IF(LEFT(INDEX(PIS!O$1:O$500,MATCH(D652,PIS!C$1:C$500)),1)="M",T652/AD652*SUM(AE652:AG652),T652*AD652),0)</f>
        <v/>
      </c>
      <c r="AL652">
        <f>IFERROR(INDEX(ADJ!$A$1:$BZ$1000,MATCH(PAYROLL!D652,ADJ!A$1:A$500,0),MATCH(PAYROLL!AL$2,ADJ!$2:$2,0)),0)</f>
        <v/>
      </c>
      <c r="AM652">
        <f>SUM(AK652:AL652)</f>
        <v/>
      </c>
      <c r="AN652">
        <f>IFERROR(ROUND(V652/$AD652*$AH652,0),0)</f>
        <v/>
      </c>
      <c r="AO652">
        <f>IFERROR(ROUND(W652/$AD652*$AH652,0),0)</f>
        <v/>
      </c>
      <c r="AP652">
        <f>IFERROR(ROUND(X652/$AD652*$AE652,0),0)</f>
        <v/>
      </c>
      <c r="AQ652">
        <f>IFERROR(ROUND(Y652/$AD652*$AH652,0),0)</f>
        <v/>
      </c>
      <c r="AR652">
        <f>IFERROR(ROUND(Z652/$AD652*$AH652,0),0)</f>
        <v/>
      </c>
      <c r="AS652">
        <f>IFERROR(ROUND(AA652/$AD652*$AH652,0),0)</f>
        <v/>
      </c>
      <c r="AT652">
        <f>IFERROR(IF((AE652+AF652+AG652)&gt;13,AB652,ROUND(AB652/AD652*AH652,0)),0)</f>
        <v/>
      </c>
      <c r="AU652">
        <f>IFERROR(INDEX(ADJ!$A$1:$BZ$1000,MATCH(PAYROLL!D652,ADJ!A$1:A$500,0),MATCH(PAYROLL!AU$2,ADJ!$2:$2,0)),0)</f>
        <v/>
      </c>
      <c r="AV652">
        <f>ROUND(SUM(AN652:AU652),0)</f>
        <v/>
      </c>
      <c r="AW652">
        <f>IFERROR(INDEX(TIMESHEET!$A$1:$AI$5000,MATCH(PAYROLL!D652,TIMESHEET!A$1:A$500,0),MATCH("T620",TIMESHEET!$2:$2,0)),0)</f>
        <v/>
      </c>
      <c r="AX652">
        <f>IFERROR(INDEX(TIMESHEET!$A$1:$AI$5000,MATCH(PAYROLL!D652,TIMESHEET!A$1:A$500,0),MATCH("T601",TIMESHEET!$2:$2,0)),0)</f>
        <v/>
      </c>
      <c r="AY652">
        <f>IFERROR(INDEX(TIMESHEET!$A$1:$AI$5000,MATCH(PAYROLL!D652,TIMESHEET!A$1:A$500,0),MATCH("T602",TIMESHEET!$2:$2,0)),0)</f>
        <v/>
      </c>
      <c r="AZ652">
        <f>IFERROR(INDEX(TIMESHEET!$A$1:$AI$5000,MATCH(PAYROLL!D652,TIMESHEET!A$1:A$500,0),MATCH("T603",TIMESHEET!$2:$2,0)),0)</f>
        <v/>
      </c>
      <c r="BA652">
        <f>IFERROR(INDEX(TIMESHEET!$A$1:$AI$5000,MATCH(PAYROLL!D652,TIMESHEET!A$1:A$500,0),MATCH("T611",TIMESHEET!$2:$2,0)),0)</f>
        <v/>
      </c>
      <c r="BB652">
        <f>IFERROR(INDEX(TIMESHEET!$A$1:$AI$5000,MATCH(PAYROLL!D652,TIMESHEET!A$1:A$500,0),MATCH("T612",TIMESHEET!$2:$2,0)),0)</f>
        <v/>
      </c>
      <c r="BC652">
        <f>IFERROR(INDEX(TIMESHEET!$A$1:$AI$5000,MATCH(PAYROLL!D652,TIMESHEET!A$1:A$500,0),MATCH("T613",TIMESHEET!$2:$2,0)),0)</f>
        <v/>
      </c>
      <c r="BD652">
        <f>IFERROR(INDEX(TIMESHEET!$A$1:$AI$5000,MATCH(PAYROLL!D652,TIMESHEET!A$1:A$500,0),MATCH("T500",TIMESHEET!$2:$2,0)),0)</f>
        <v/>
      </c>
      <c r="BE652">
        <f>IFERROR(IF(LEFT(INDEX(PIS!O$1:O$500,MATCH(D652,PIS!C$1:C$500)),1)="M",T652/AD652/8*(AW652+AX652*1.5+AY652*2+AZ652*3+BA652*2.1+BB652*2.7+BC652*3.9+BD652*0.3),T652/8*(AW652+AX652*1.5+AY652*2+AZ652*3+BA652*2.1+BB652*2.7+BC652*3.9+BD652*0.3)),0)</f>
        <v/>
      </c>
      <c r="BF652">
        <f>IFERROR(INDEX(ADJ!$A$1:$BZ$1000,MATCH(PAYROLL!$D652,ADJ!A$1:A$500,0),MATCH(PAYROLL!BF$2,ADJ!$2:$2,0)),0)</f>
        <v/>
      </c>
      <c r="BG652">
        <f>IFERROR(INDEX(ADJ!$A$1:$BZ$1000,MATCH(PAYROLL!D652,ADJ!A$1:A$500,0),MATCH(PAYROLL!BG$2,ADJ!$2:$2,0)),0)</f>
        <v/>
      </c>
      <c r="BH652">
        <f>IFERROR(INDEX(ADJ!$A$1:$BZ$1000,MATCH(PAYROLL!D652,ADJ!A$1:A$500,0),MATCH(PAYROLL!BH$2,ADJ!$2:$2,0)),0)</f>
        <v/>
      </c>
      <c r="BI652">
        <f>IFERROR(INDEX(ADJ!$A$1:$BZ$1000,MATCH(PAYROLL!D652,ADJ!A$1:A$500,0),MATCH(PAYROLL!BI$2,ADJ!$2:$2,0)),0)</f>
        <v/>
      </c>
      <c r="BJ652">
        <f>IFERROR(INDEX(ADJ!$A$1:$BZ$1000,MATCH(PAYROLL!D652,ADJ!A$1:A$500,0),MATCH(PAYROLL!BJ$2,ADJ!$2:$2,0)),0)</f>
        <v/>
      </c>
      <c r="BK652">
        <f>SUM(BF652:BJ652)</f>
        <v/>
      </c>
      <c r="BL652">
        <f>IFERROR(INDEX(ADJ!$A$1:$BZ$1000,MATCH(PAYROLL!D652,ADJ!A$1:A$500,0),MATCH(PAYROLL!BL$2,ADJ!$2:$2,0)),0)</f>
        <v/>
      </c>
      <c r="BM652">
        <f>IFERROR(INDEX(ADJ!$A$1:$BZ$1000,MATCH(PAYROLL!D652,ADJ!A$1:A$500,0),MATCH(PAYROLL!BM$2,ADJ!$2:$2,0)),0)</f>
        <v/>
      </c>
      <c r="BN652">
        <f>IFERROR(INDEX(ADJ!$A$1:$BZ$1000,MATCH(PAYROLL!D652,ADJ!A$1:A$500,0),MATCH(PAYROLL!BN$2,ADJ!$2:$2,0)),0)</f>
        <v/>
      </c>
      <c r="BO652">
        <f>IFERROR(INDEX(ADJ!$A$1:$BZ$1000,MATCH(PAYROLL!D652,ADJ!A$1:A$500,0),MATCH(PAYROLL!BO$2,ADJ!$2:$2,0)),0)</f>
        <v/>
      </c>
      <c r="BP652">
        <f>SUM(AM652,AV652,BE652,BK652,BL652:BO652)</f>
        <v/>
      </c>
      <c r="BQ652">
        <f>BO652</f>
        <v/>
      </c>
      <c r="BR652">
        <f>IFERROR(ROUND(IF(LEFT(INDEX(PIS!O$1:O$500,MATCH(D652,PIS!C$1:C$500)),1)="D",T652/8*(BD652*0.3),IF(LEFT(INDEX(PIS!O$1:O$500,MATCH(D652,PIS!C$1:C$500)),1)="H",T652*($BD652*0.3),T652/$AD652/8*($BD652*0.3))),0),0)</f>
        <v/>
      </c>
      <c r="BS652">
        <f>IF(AP652&lt;1,0,MIN(AP652,730000))</f>
        <v/>
      </c>
      <c r="BT652">
        <f>IFERROR(ROUND((BE652-SUM(AW652:BC652)*T652/AD652/8),0)-BR652,0)</f>
        <v/>
      </c>
      <c r="BU652">
        <f>AO652</f>
        <v/>
      </c>
      <c r="BV652">
        <f>SUM(BQ652:BU652)</f>
        <v/>
      </c>
      <c r="BW652">
        <f>BP652-BV652</f>
        <v/>
      </c>
      <c r="BX652">
        <f>IFERROR(IF(RIGHT(INDEX(PIS!O$1:O$500,MATCH(D652,PIS!C$1:C$500)),5)="Gross",MIN(U652+V652,VLOOKUP("R700",TSC!B:C,2,0)*VLOOKUP("R101",TSC!B:C,2,0))*VLOOKUP("R701",TSC!B:C,2,0)%,0),0)</f>
        <v/>
      </c>
      <c r="BY652">
        <f>IFERROR(IF(RIGHT(INDEX(PIS!O$1:O$500,MATCH(D652,PIS!C$1:C$500)),5)="Gross",MIN(U652+V652,VLOOKUP("R700",TSC!B:C,2,0)*VLOOKUP("R101",TSC!B:C,2,0))*VLOOKUP("T704",TSC!B:C,2,0)%,0),0)</f>
        <v/>
      </c>
      <c r="BZ652">
        <f>IFERROR(IF(RIGHT(INDEX(PIS!O$1:O$500,MATCH(D652,PIS!C$1:C$500)),5)="Gross",MIN(U652+V652,VLOOKUP("R700",TSC!B:C,2,0)*VLOOKUP("1",TSC!F:G,2,0))*VLOOKUP("T705",TSC!B:C,2,0)%,0),0)</f>
        <v/>
      </c>
      <c r="CA652">
        <f>IFERROR(INDEX(ADJ!$A$1:$BZ$1000,MATCH(PAYROLL!D652,ADJ!A$1:A$500,0),MATCH(PAYROLL!CA$2,ADJ!$2:$2,0)),0)</f>
        <v/>
      </c>
      <c r="CB652">
        <f>IFERROR(INDEX(ADJ!$A$1:$BZ$1000,MATCH(PAYROLL!D652,ADJ!A$1:A$500,0),MATCH(PAYROLL!CB$2,ADJ!$2:$2,0)),0)</f>
        <v/>
      </c>
      <c r="CC652">
        <f>SUM(BX652:CB652)</f>
        <v/>
      </c>
      <c r="CD652">
        <f>IFERROR(INDEX(PIS!$A$1:$BZ$1000,MATCH(PAYROLL!D652,PIS!C$1:C$500,0),MATCH(PAYROLL!CD$1,PIS!$1:$1,0)),0)</f>
        <v/>
      </c>
      <c r="CE652">
        <f>IFERROR(IF(OR(INDEX(PIS!P$1:P$500,MATCH(D652,PIS!C$1:C$500,0))="LT2",INDEX(PIS!P$1:P$500,MATCH(D652,PIS!C$1:C$500,0))="P10"),0,SUM(CC652,CD652*VLOOKUP("R601",TSC!B:C,2,0),VLOOKUP("R602",TSC!B:C,2,0))),0)</f>
        <v/>
      </c>
      <c r="CF652">
        <f>MAX(BW652-CE652,0)</f>
        <v/>
      </c>
      <c r="CG652">
        <f>IFERROR(IF(OR(RIGHT(INDEX(PIS!P$1:P$500,MATCH(D652,PIS!C$1:C$500)),5)="P10",RIGHT(INDEX(PIS!P$1:P$500,MATCH(D652,PIS!C$1:C$500)),5)="CK"),0,IF(CF652&lt;=5000000,CF652*5%,IF(CF652&lt;=10000000,CF652*10%-250000,IF(CF652&lt;=18000000,CF652*15%-750000,IF(CF652&lt;=32000000,CF652*20%-1650000,IF(CF652&lt;=52000000,CF652*25%-3250000,IF(CF652&lt;=80000000,BH652*30%-5850000,CF652*35%-9850000))))))),0)</f>
        <v/>
      </c>
      <c r="CH652">
        <f>IFERROR(IF(OR(INDEX(PIS!P$1:P$500,MATCH(D652,PIS!C$1:C$500))="LT",INDEX(PIS!P$1:P$500,MATCH(D652,PIS!C$1:C$500))="CK"),0,IF(CF652&lt;2000000,0,CF652*10%)),0)</f>
        <v/>
      </c>
      <c r="CI652">
        <f>IFERROR(INDEX(ADJ!$A$1:$BZ$1000,MATCH(PAYROLL!D652,ADJ!A$1:A$500,0),MATCH(PAYROLL!CI$2,ADJ!$2:$2,0)),0)</f>
        <v/>
      </c>
      <c r="CJ652">
        <f>IFERROR(INDEX(ADJ!$A$1:$BZ$1000,MATCH(PAYROLL!D652,ADJ!A$1:A$500,0),MATCH(PAYROLL!CJ$2,ADJ!$2:$2,0)),0)</f>
        <v/>
      </c>
      <c r="CK652">
        <f>IFERROR(INDEX(ADJ!$A$1:$BZ$1000,MATCH(PAYROLL!D652,ADJ!A$1:A$500,0),MATCH(PAYROLL!CK$2,ADJ!$2:$2,0)),0)</f>
        <v/>
      </c>
      <c r="CL652">
        <f>SUM(CG652:CK652)</f>
        <v/>
      </c>
      <c r="CM652">
        <f>ROUND(SUM(CH652:CK652),0)</f>
        <v/>
      </c>
      <c r="CN652">
        <f>IFERROR(INDEX(CSDA!D$1:D$500,MATCH($CN$2,CSDA!C$1:C$500,0))*INDEX(PIS!V$1:V$500,MATCH(D652,PIS!C$1:C$500))+INDEX(ADJ!$A$1:$BZ$1000,MATCH(PAYROLL!D652,ADJ!A$1:A$500,0),MATCH(PAYROLL!CN$2,ADJ!$2:$2,0)),0)</f>
        <v/>
      </c>
      <c r="CO652">
        <f>IFERROR(INDEX(ADJ!$A$1:$BZ$1000,MATCH(PAYROLL!D652,ADJ!A$1:A$500,0),MATCH(PAYROLL!CO$2,ADJ!$2:$2,0)),0)</f>
        <v/>
      </c>
      <c r="CP652">
        <f>IFERROR(INDEX(ADJ!$A$1:$BZ$1000,MATCH(PAYROLL!D652,ADJ!A$1:A$500,0),MATCH(PAYROLL!CP$2,ADJ!$2:$2,0)),0)</f>
        <v/>
      </c>
      <c r="CQ652">
        <f>BP652-CL652-CI652-CM652-CN652-CO652-CP652-CC652</f>
        <v/>
      </c>
      <c r="CR652">
        <f>IFERROR(IF(RIGHT(INDEX(PIS!O$1:O$500,MATCH(D652,PIS!C$1:C$500,0)),5)="Gross",MIN(U652+V652,VLOOKUP("R700",TSC!B:C,2,0)*VLOOKUP("R101",TSC!B:C,2,0))*(VLOOKUP("T711",TSC!B:C,2,0)+VLOOKUP("T712",TSC!B:C,2,0))%,MIN(T652+V652,VLOOKUP("R700",TSC!B:C,2,0)*VLOOKUP("R101",TSC!B:C,2,0))*(VLOOKUP("T711",TSC!B:C,2,0)+VLOOKUP("T712",TSC!B:C,2,0)+VLOOKUP("R701",TSC!B:C,2,0))%),0)</f>
        <v/>
      </c>
      <c r="CS652">
        <f>IFERROR(IF(RIGHT(INDEX(PIS!O$1:O$500,MATCH(D652,PIS!C$1:C$500,0)),5)="Gross",MIN(U652+V652,VLOOKUP("R700",TSC!B:C,2,0)*VLOOKUP("R101",TSC!B:C,2,0))*(VLOOKUP("T714",TSC!B:C,2,0))%,MIN(T652+V652,VLOOKUP("R700",TSC!B:C,2,0)*VLOOKUP("R101",TSC!B:C,2,0))*(VLOOKUP("T704",TSC!B:C,2,0)+VLOOKUP("T714",TSC!B:C,2,0))%),0)</f>
        <v/>
      </c>
      <c r="CT652">
        <f>IFERROR(IF(RIGHT(INDEX(PIS!O$1:O$500,MATCH(D652,PIS!C$1:C$500,0)),5)="Gross",MIN(U652+V652,VLOOKUP("R700",TSC!B:C,2,0)*VLOOKUP("R101",TSC!B:C,2,0))*VLOOKUP("T705",TSC!B:C,2,0)%,MIN(T652+V652,VLOOKUP("R700",TSC!B:C,2,0)*VLOOKUP("R101",TSC!B:C,2,0))*VLOOKUP("T705",TSC!B:C,2,0)%),0)</f>
        <v/>
      </c>
      <c r="CU652">
        <f>IFERROR(IF(RIGHT(INDEX(PIS!O$1:O$500,MATCH(D652,PIS!C$1:C$500,0)),5)="Gross",MIN(U652+V652,VLOOKUP("R700",TSC!B:C,2,0)*VLOOKUP("R101",TSC!B:C,2,0))*(VLOOKUP("T713",TSC!B:C,2,0))%,MIN(T652+V652,VLOOKUP("R700",TSC!B:C,2,0)*VLOOKUP("R101",TSC!B:C,2,0))*(VLOOKUP("T713",TSC!B:C,2,0))%),0)</f>
        <v/>
      </c>
      <c r="CV652">
        <f>IFERROR(INDEX(ADJ!$A$1:$BZ$1000,MATCH(PAYROLL!D652,ADJ!A$1:A$500,0),MATCH(PAYROLL!CV$2,ADJ!$2:$2,0)),0)</f>
        <v/>
      </c>
      <c r="CW652">
        <f>IFERROR(INDEX(ADJ!$A$1:$BZ$1000,MATCH(PAYROLL!D652,ADJ!A$1:A$500,0),MATCH(PAYROLL!CW$2,ADJ!$2:$2,0)),0)</f>
        <v/>
      </c>
      <c r="CX652">
        <f>SUM(CR652:CW652)</f>
        <v/>
      </c>
      <c r="CY652">
        <f>ROUND(IF(CR652&gt;0,T652+V652*VLOOKUP("R202",TSC!$B$1:$C$500,2,0),0),0)</f>
        <v/>
      </c>
      <c r="CZ652">
        <f>IFERROR(INDEX(CSDA!D$1:D$500,MATCH($CZ$2,CSDA!C$1:C$500,0)),0)</f>
        <v/>
      </c>
      <c r="DA652">
        <f>ROUND(T652*0.7%,0)</f>
        <v/>
      </c>
      <c r="DB652">
        <f>ROUND(T652/12,0)</f>
        <v/>
      </c>
      <c r="DC652">
        <f ref="DC652" t="array">IFERROR(INDEX(CSDA!D$1:D$500,MATCH("Trích giữ"&amp;PAYROLL!DC$2,CSDA!A$1:A$500&amp;CSDA!C$1:C$500,0)),0)</f>
        <v/>
      </c>
      <c r="DD652">
        <f ref="DD652" t="array">IFERROR(INDEX(CSDA!D$1:D$500,MATCH("Trích giữ"&amp;PAYROLL!DD$2,CSDA!A$1:A$500&amp;CSDA!C$1:C$500,0)),0)</f>
        <v/>
      </c>
      <c r="DE652">
        <f ref="DE652" t="array">IFERROR(INDEX(CSDA!D$1:D$500,MATCH("Trích giữ"&amp;PAYROLL!DE$2,CSDA!A$1:A$500&amp;CSDA!C$1:C$500,0)),0)</f>
        <v/>
      </c>
      <c r="DF652">
        <f>IFERROR(INDEX(CSDA!D$1:D$500,MATCH(PAYROLL!DF$2,CSDA!C$1:C$500,0)),0)</f>
        <v/>
      </c>
      <c r="DG652">
        <f ref="DG652" t="array">IFERROR(INDEX(CSDA!D$1:D$500,MATCH("Trích giữ"&amp;PAYROLL!DG$2,CSDA!A$1:A$500&amp;CSDA!C$1:C$500,0)),0)</f>
        <v/>
      </c>
      <c r="DH652">
        <f>ROUND(T652/26,0)</f>
        <v/>
      </c>
      <c r="DI652">
        <f ref="DI652" t="array">IFERROR(INDEX(CSDA!D$1:D$500,MATCH("Trích giữ"&amp;PAYROLL!DI$2,CSDA!A$1:A$500&amp;CSDA!C$1:C$500,0)),0)</f>
        <v/>
      </c>
      <c r="DJ652">
        <f>IF(U652=0,T652*21.5%-BL652,0)</f>
        <v/>
      </c>
      <c r="DK652">
        <f ref="DK652" t="array">IFERROR(INDEX(CSDA!D$1:D$500,MATCH("Trích giữ"&amp;PAYROLL!DK$2,CSDA!A$1:A$500&amp;CSDA!C$1:C$500,0)),0)</f>
        <v/>
      </c>
      <c r="DL652">
        <f>IFERROR(INDEX(CSDA!D$1:D$500,MATCH(PAYROLL!DL$2,CSDA!C$1:C$500,0))/12,0)</f>
        <v/>
      </c>
      <c r="DM652">
        <f>SUM(DB652:DL652)</f>
        <v/>
      </c>
      <c r="DN652">
        <f>IFERROR(INDEX(ADJ!$A$1:$BZ$1000,MATCH(PAYROLL!D652,ADJ!A$1:A$500,0),MATCH(PAYROLL!DN$2,ADJ!$2:$2,0)),0)</f>
        <v/>
      </c>
      <c r="DO652">
        <f>IFERROR(SUM(BP652,DM652:DN652,CX652:DA652)-DT652,0)</f>
        <v/>
      </c>
      <c r="DP652">
        <f ref="DP652" t="array">SUM(BW652*IFERROR(INDEX(CSDA!D$1:D$500,MATCH(BW$2,CSDA!C$1:C$500,0)),0)%,CX652*IFERROR(INDEX(CSDA!D$1:D$500,MATCH(CX$2,CSDA!C$1:C$500,0)),0)%,DA652*IFERROR(INDEX(CSDA!D$1:D$500,MATCH(DA$2,CSDA!C$1:C$500,0)),0)%,DB652*IFERROR(INDEX(CSDA!D$1:D$500,MATCH(DB$2,CSDA!C$1:C$500,0)),0)%,DF652*IFERROR(INDEX(CSDA!D$1:D$500,MATCH("Phí dịch vụ"&amp;PAYROLL!DF$2,CSDA!A$1:A$500&amp;CSDA!C$1:C$500,0)),0)%,DC652*IFERROR(INDEX(CSDA!D$1:D$500,MATCH("Phí dịch vụ"&amp;PAYROLL!DC$2,CSDA!A$1:A$500&amp;CSDA!C$1:C$500,0)),0)%,DH652*IFERROR(INDEX(CSDA!D$1:D$500,MATCH("Phí dịch vụ"&amp;PAYROLL!DH$2,CSDA!A$1:A$500&amp;CSDA!C$1:C$500,0)),0)%,DJ652*IFERROR(INDEX(CSDA!D$1:D$500,MATCH("Phí dịch vụ"&amp;PAYROLL!DJ$2,CSDA!A$1:A$500&amp;CSDA!C$1:C$500,0)),0)%,BN652*IFERROR(INDEX(CSDA!D$1:D$500,MATCH(BN$2,CSDA!C$1:C$500,0)),0)%)-BN652*7%</f>
        <v/>
      </c>
      <c r="DQ652">
        <f>IFERROR(INDEX(ADJ!$A$1:$BZ$1000,MATCH(PAYROLL!D652,ADJ!A$1:A$500,0),MATCH(PAYROLL!DQ$2,ADJ!$2:$2,0)),0)</f>
        <v/>
      </c>
      <c r="DR652">
        <f>IFERROR(INDEX(ADJ!$A$1:$BZ$1000,MATCH(PAYROLL!D652,ADJ!A$1:A$500,0),MATCH(PAYROLL!DR$2,ADJ!$2:$2,0)),0)</f>
        <v/>
      </c>
      <c r="DS652">
        <f>SUM(DP652:DR652)</f>
        <v/>
      </c>
      <c r="DT652">
        <f>EK652</f>
        <v/>
      </c>
      <c r="DU652">
        <f>SUM(DO652:DR652)</f>
        <v/>
      </c>
      <c r="DV652">
        <f>ROUND(DU652*0.1,0)</f>
        <v/>
      </c>
      <c r="DW652">
        <f>DU652+DV652</f>
        <v/>
      </c>
      <c r="DZ652">
        <f>IFERROR(INDEX(ADJ!$A$1:$BZ$1000,MATCH(PAYROLL!$D652,ADJ!A$1:A$500,0),MATCH(PAYROLL!DZ$2,ADJ!$2:$2,0)),0)</f>
        <v/>
      </c>
      <c r="EA652">
        <f>IFERROR(INDEX(ADJ!$A$1:$BZ$1000,MATCH(PAYROLL!$D652,ADJ!A$1:A$500,0),MATCH(PAYROLL!EA$2,ADJ!$2:$2,0)),0)</f>
        <v/>
      </c>
      <c r="EB652">
        <f>IFERROR(INDEX(ADJ!$A$1:$BZ$1000,MATCH(PAYROLL!$D652,ADJ!A$1:A$500,0),MATCH(PAYROLL!EB$2,ADJ!$2:$2,0)),0)</f>
        <v/>
      </c>
      <c r="EC652">
        <f>IFERROR(INDEX(ADJ!$A$1:$BZ$1000,MATCH(PAYROLL!$D652,ADJ!A$1:A$500,0),MATCH(PAYROLL!EC$2,ADJ!$2:$2,0)),0)</f>
        <v/>
      </c>
      <c r="ED652">
        <f>IFERROR(INDEX(ADJ!$A$1:$BZ$1000,MATCH(PAYROLL!$D652,ADJ!A$1:A$500,0),MATCH(PAYROLL!ED$2,ADJ!$2:$2,0)),0)</f>
        <v/>
      </c>
      <c r="EE652">
        <f>IFERROR(INDEX(ADJ!$A$1:$BZ$1000,MATCH(PAYROLL!$D652,ADJ!A$1:A$500,0),MATCH(PAYROLL!EE$2,ADJ!$2:$2,0)),0)</f>
        <v/>
      </c>
      <c r="EF652">
        <f>IFERROR(INDEX(ADJ!$A$1:$BZ$1000,MATCH(PAYROLL!$D652,ADJ!A$1:A$500,0),MATCH(PAYROLL!EF$2,ADJ!$2:$2,0)),0)</f>
        <v/>
      </c>
      <c r="EG652">
        <f>IFERROR(INDEX(ADJ!$A$1:$BZ$1000,MATCH(PAYROLL!$D652,ADJ!A$1:A$500,0),MATCH(PAYROLL!EG$2,ADJ!$2:$2,0)),0)</f>
        <v/>
      </c>
      <c r="EH652">
        <f>IFERROR(INDEX(ADJ!$A$1:$BZ$1000,MATCH(PAYROLL!$D652,ADJ!A$1:A$500,0),MATCH(PAYROLL!EH$2,ADJ!$2:$2,0)),0)</f>
        <v/>
      </c>
      <c r="EI652">
        <f>IFERROR(INDEX(ADJ!$A$1:$BZ$1000,MATCH(PAYROLL!D652,ADJ!A$1:A$500,0),MATCH(PAYROLL!EI$2,ADJ!$2:$2,0)),0)</f>
        <v/>
      </c>
      <c r="EJ652">
        <f>IFERROR(INDEX(ADJ!$A$1:$BZ$1000,MATCH(PAYROLL!$D652,ADJ!A$1:A$500,0),MATCH(PAYROLL!EJ$2,ADJ!$2:$2,0)),0)</f>
        <v/>
      </c>
      <c r="EK652">
        <f>SUM(DZ652:EJ652)</f>
        <v/>
      </c>
    </row>
    <row r="653">
      <c r="A653" t="n">
        <v>651</v>
      </c>
      <c r="B653" t="inlineStr">
        <is>
          <t>Vy Văn Ất</t>
        </is>
      </c>
      <c r="D653" t="inlineStr">
        <is>
          <t>153025-02</t>
        </is>
      </c>
      <c r="S653">
        <f>IFERROR(INDEX(PIS!$A$1:$BZ$1000,MATCH($D653,PIS!C$1:C$500,0),MATCH("Lương CB tháng trước",PIS!$1:$1,0)),0)</f>
        <v/>
      </c>
      <c r="T653">
        <f>IFERROR(INDEX(PIS!$A$1:$BZ$1000,MATCH($D653,PIS!C$1:C$500,0),MATCH("Lương CB hiện tại",PIS!$1:$1,0)),0)</f>
        <v/>
      </c>
      <c r="U653">
        <f>IFERROR(INDEX(PIS!$A$1:$BZ$1000,MATCH($D653,PIS!C$1:C$500,0),MATCH("Lương đóng BHBB",PIS!$1:$1,0)),0)</f>
        <v/>
      </c>
      <c r="V653">
        <f>IFERROR(INDEX(PIS!$A$1:$BZ$1000,MATCH($D653,PIS!C$1:C$500,0),MATCH(V$2,PIS!$2:$2,0)),0)</f>
        <v/>
      </c>
      <c r="W653">
        <f>IFERROR(INDEX(PIS!$A$1:$BZ$1000,MATCH($D653,PIS!C$1:C$500,0),MATCH(W$2,PIS!$2:$2,0)),0)</f>
        <v/>
      </c>
      <c r="X653">
        <f>IFERROR(INDEX(PIS!$A$1:$BZ$1000,MATCH($D653,PIS!C$1:C$500,0),MATCH(X$2,PIS!$2:$2,0)),0)</f>
        <v/>
      </c>
      <c r="Y653">
        <f>IFERROR(INDEX(PIS!$A$1:$BZ$1000,MATCH($D653,PIS!C$1:C$500,0),MATCH(Y$2,PIS!$2:$2,0)),0)</f>
        <v/>
      </c>
      <c r="Z653">
        <f>IFERROR(INDEX(PIS!$A$1:$BZ$1000,MATCH($D653,PIS!C$1:C$500,0),MATCH(Z$2,PIS!$2:$2,0)),0)</f>
        <v/>
      </c>
      <c r="AA653">
        <f>IFERROR(INDEX(PIS!$A$1:$BZ$1000,MATCH($D653,PIS!C$1:C$500,0),MATCH(AA$2,PIS!$2:$2,0)),0)</f>
        <v/>
      </c>
      <c r="AB653">
        <f>IFERROR(INDEX(PIS!$A$1:$BZ$1000,MATCH($D653,PIS!C$1:C$500,0),MATCH(AB$2,PIS!$2:$2,0)),0)</f>
        <v/>
      </c>
      <c r="AC653">
        <f>SUM(V653:AB653)</f>
        <v/>
      </c>
      <c r="AD653">
        <f>IFERROR(INDEX(TIMESHEET!$A$1:$AI$5000,MATCH($D653,TIMESHEET!A$1:A$500,0),MATCH("T100",TIMESHEET!$2:$2,0))-2,0)</f>
        <v/>
      </c>
      <c r="AE653">
        <f>IFERROR(INDEX(TIMESHEET!$A$1:$AI$5000,MATCH($D653,TIMESHEET!A$1:A$500,0),MATCH("T202",TIMESHEET!$2:$2,0)),0)</f>
        <v/>
      </c>
      <c r="AF653">
        <f>IFERROR(INDEX(TIMESHEET!$A$1:$AI$5000,MATCH($D653,TIMESHEET!A$1:A$500,0),MATCH("T302",TIMESHEET!$2:$2,0)),0)</f>
        <v/>
      </c>
      <c r="AG653">
        <f>IFERROR(INDEX(TIMESHEET!$A$1:$AI$5000,MATCH($D653,TIMESHEET!A$1:A$500,0),MATCH("T406",TIMESHEET!$2:$2,0)),0)</f>
        <v/>
      </c>
      <c r="AH653">
        <f>AE653+AG653</f>
        <v/>
      </c>
      <c r="AI653">
        <f>IFERROR(INDEX(TIMESHEET!$A$1:$AI$5000,MATCH($D653,TIMESHEET!A$1:A$500,0),MATCH("T701",TIMESHEET!$2:$2,0)),0)</f>
        <v/>
      </c>
      <c r="AJ653">
        <f>IFERROR(INDEX(TIMESHEET!$A$1:$AI$5000,MATCH($D653,TIMESHEET!B$1:B$500,0),MATCH("T320",TIMESHEET!$2:$2,0)),0)</f>
        <v/>
      </c>
      <c r="AK653">
        <f>IFERROR(IF(LEFT(INDEX(PIS!O$1:O$500,MATCH(D653,PIS!C$1:C$500)),1)="M",T653/AD653*SUM(AE653:AG653),T653*AD653),0)</f>
        <v/>
      </c>
      <c r="AL653">
        <f>IFERROR(INDEX(ADJ!$A$1:$BZ$1000,MATCH(PAYROLL!D653,ADJ!A$1:A$500,0),MATCH(PAYROLL!AL$2,ADJ!$2:$2,0)),0)</f>
        <v/>
      </c>
      <c r="AM653">
        <f>SUM(AK653:AL653)</f>
        <v/>
      </c>
      <c r="AN653">
        <f>IFERROR(ROUND(V653/$AD653*$AH653,0),0)</f>
        <v/>
      </c>
      <c r="AO653">
        <f>IFERROR(ROUND(W653/$AD653*$AH653,0),0)</f>
        <v/>
      </c>
      <c r="AP653">
        <f>IFERROR(ROUND(X653/$AD653*$AE653,0),0)</f>
        <v/>
      </c>
      <c r="AQ653">
        <f>IFERROR(ROUND(Y653/$AD653*$AH653,0),0)</f>
        <v/>
      </c>
      <c r="AR653">
        <f>IFERROR(ROUND(Z653/$AD653*$AH653,0),0)</f>
        <v/>
      </c>
      <c r="AS653">
        <f>IFERROR(ROUND(AA653/$AD653*$AH653,0),0)</f>
        <v/>
      </c>
      <c r="AT653">
        <f>IFERROR(IF((AE653+AF653+AG653)&gt;13,AB653,ROUND(AB653/AD653*AH653,0)),0)</f>
        <v/>
      </c>
      <c r="AU653">
        <f>IFERROR(INDEX(ADJ!$A$1:$BZ$1000,MATCH(PAYROLL!D653,ADJ!A$1:A$500,0),MATCH(PAYROLL!AU$2,ADJ!$2:$2,0)),0)</f>
        <v/>
      </c>
      <c r="AV653">
        <f>ROUND(SUM(AN653:AU653),0)</f>
        <v/>
      </c>
      <c r="AW653">
        <f>IFERROR(INDEX(TIMESHEET!$A$1:$AI$5000,MATCH(PAYROLL!D653,TIMESHEET!A$1:A$500,0),MATCH("T620",TIMESHEET!$2:$2,0)),0)</f>
        <v/>
      </c>
      <c r="AX653">
        <f>IFERROR(INDEX(TIMESHEET!$A$1:$AI$5000,MATCH(PAYROLL!D653,TIMESHEET!A$1:A$500,0),MATCH("T601",TIMESHEET!$2:$2,0)),0)</f>
        <v/>
      </c>
      <c r="AY653">
        <f>IFERROR(INDEX(TIMESHEET!$A$1:$AI$5000,MATCH(PAYROLL!D653,TIMESHEET!A$1:A$500,0),MATCH("T602",TIMESHEET!$2:$2,0)),0)</f>
        <v/>
      </c>
      <c r="AZ653">
        <f>IFERROR(INDEX(TIMESHEET!$A$1:$AI$5000,MATCH(PAYROLL!D653,TIMESHEET!A$1:A$500,0),MATCH("T603",TIMESHEET!$2:$2,0)),0)</f>
        <v/>
      </c>
      <c r="BA653">
        <f>IFERROR(INDEX(TIMESHEET!$A$1:$AI$5000,MATCH(PAYROLL!D653,TIMESHEET!A$1:A$500,0),MATCH("T611",TIMESHEET!$2:$2,0)),0)</f>
        <v/>
      </c>
      <c r="BB653">
        <f>IFERROR(INDEX(TIMESHEET!$A$1:$AI$5000,MATCH(PAYROLL!D653,TIMESHEET!A$1:A$500,0),MATCH("T612",TIMESHEET!$2:$2,0)),0)</f>
        <v/>
      </c>
      <c r="BC653">
        <f>IFERROR(INDEX(TIMESHEET!$A$1:$AI$5000,MATCH(PAYROLL!D653,TIMESHEET!A$1:A$500,0),MATCH("T613",TIMESHEET!$2:$2,0)),0)</f>
        <v/>
      </c>
      <c r="BD653">
        <f>IFERROR(INDEX(TIMESHEET!$A$1:$AI$5000,MATCH(PAYROLL!D653,TIMESHEET!A$1:A$500,0),MATCH("T500",TIMESHEET!$2:$2,0)),0)</f>
        <v/>
      </c>
      <c r="BE653">
        <f>IFERROR(IF(LEFT(INDEX(PIS!O$1:O$500,MATCH(D653,PIS!C$1:C$500)),1)="M",T653/AD653/8*(AW653+AX653*1.5+AY653*2+AZ653*3+BA653*2.1+BB653*2.7+BC653*3.9+BD653*0.3),T653/8*(AW653+AX653*1.5+AY653*2+AZ653*3+BA653*2.1+BB653*2.7+BC653*3.9+BD653*0.3)),0)</f>
        <v/>
      </c>
      <c r="BF653">
        <f>IFERROR(INDEX(ADJ!$A$1:$BZ$1000,MATCH(PAYROLL!$D653,ADJ!A$1:A$500,0),MATCH(PAYROLL!BF$2,ADJ!$2:$2,0)),0)</f>
        <v/>
      </c>
      <c r="BG653">
        <f>IFERROR(INDEX(ADJ!$A$1:$BZ$1000,MATCH(PAYROLL!D653,ADJ!A$1:A$500,0),MATCH(PAYROLL!BG$2,ADJ!$2:$2,0)),0)</f>
        <v/>
      </c>
      <c r="BH653">
        <f>IFERROR(INDEX(ADJ!$A$1:$BZ$1000,MATCH(PAYROLL!D653,ADJ!A$1:A$500,0),MATCH(PAYROLL!BH$2,ADJ!$2:$2,0)),0)</f>
        <v/>
      </c>
      <c r="BI653">
        <f>IFERROR(INDEX(ADJ!$A$1:$BZ$1000,MATCH(PAYROLL!D653,ADJ!A$1:A$500,0),MATCH(PAYROLL!BI$2,ADJ!$2:$2,0)),0)</f>
        <v/>
      </c>
      <c r="BJ653">
        <f>IFERROR(INDEX(ADJ!$A$1:$BZ$1000,MATCH(PAYROLL!D653,ADJ!A$1:A$500,0),MATCH(PAYROLL!BJ$2,ADJ!$2:$2,0)),0)</f>
        <v/>
      </c>
      <c r="BK653">
        <f>SUM(BF653:BJ653)</f>
        <v/>
      </c>
      <c r="BL653">
        <f>IFERROR(INDEX(ADJ!$A$1:$BZ$1000,MATCH(PAYROLL!D653,ADJ!A$1:A$500,0),MATCH(PAYROLL!BL$2,ADJ!$2:$2,0)),0)</f>
        <v/>
      </c>
      <c r="BM653">
        <f>IFERROR(INDEX(ADJ!$A$1:$BZ$1000,MATCH(PAYROLL!D653,ADJ!A$1:A$500,0),MATCH(PAYROLL!BM$2,ADJ!$2:$2,0)),0)</f>
        <v/>
      </c>
      <c r="BN653">
        <f>IFERROR(INDEX(ADJ!$A$1:$BZ$1000,MATCH(PAYROLL!D653,ADJ!A$1:A$500,0),MATCH(PAYROLL!BN$2,ADJ!$2:$2,0)),0)</f>
        <v/>
      </c>
      <c r="BO653">
        <f>IFERROR(INDEX(ADJ!$A$1:$BZ$1000,MATCH(PAYROLL!D653,ADJ!A$1:A$500,0),MATCH(PAYROLL!BO$2,ADJ!$2:$2,0)),0)</f>
        <v/>
      </c>
      <c r="BP653">
        <f>SUM(AM653,AV653,BE653,BK653,BL653:BO653)</f>
        <v/>
      </c>
      <c r="BQ653">
        <f>BO653</f>
        <v/>
      </c>
      <c r="BR653">
        <f>IFERROR(ROUND(IF(LEFT(INDEX(PIS!O$1:O$500,MATCH(D653,PIS!C$1:C$500)),1)="D",T653/8*(BD653*0.3),IF(LEFT(INDEX(PIS!O$1:O$500,MATCH(D653,PIS!C$1:C$500)),1)="H",T653*($BD653*0.3),T653/$AD653/8*($BD653*0.3))),0),0)</f>
        <v/>
      </c>
      <c r="BS653">
        <f>IF(AP653&lt;1,0,MIN(AP653,730000))</f>
        <v/>
      </c>
      <c r="BT653">
        <f>IFERROR(ROUND((BE653-SUM(AW653:BC653)*T653/AD653/8),0)-BR653,0)</f>
        <v/>
      </c>
      <c r="BU653">
        <f>AO653</f>
        <v/>
      </c>
      <c r="BV653">
        <f>SUM(BQ653:BU653)</f>
        <v/>
      </c>
      <c r="BW653">
        <f>BP653-BV653</f>
        <v/>
      </c>
      <c r="BX653">
        <f>IFERROR(IF(RIGHT(INDEX(PIS!O$1:O$500,MATCH(D653,PIS!C$1:C$500)),5)="Gross",MIN(U653+V653,VLOOKUP("R700",TSC!B:C,2,0)*VLOOKUP("R101",TSC!B:C,2,0))*VLOOKUP("R701",TSC!B:C,2,0)%,0),0)</f>
        <v/>
      </c>
      <c r="BY653">
        <f>IFERROR(IF(RIGHT(INDEX(PIS!O$1:O$500,MATCH(D653,PIS!C$1:C$500)),5)="Gross",MIN(U653+V653,VLOOKUP("R700",TSC!B:C,2,0)*VLOOKUP("R101",TSC!B:C,2,0))*VLOOKUP("T704",TSC!B:C,2,0)%,0),0)</f>
        <v/>
      </c>
      <c r="BZ653">
        <f>IFERROR(IF(RIGHT(INDEX(PIS!O$1:O$500,MATCH(D653,PIS!C$1:C$500)),5)="Gross",MIN(U653+V653,VLOOKUP("R700",TSC!B:C,2,0)*VLOOKUP("1",TSC!F:G,2,0))*VLOOKUP("T705",TSC!B:C,2,0)%,0),0)</f>
        <v/>
      </c>
      <c r="CA653">
        <f>IFERROR(INDEX(ADJ!$A$1:$BZ$1000,MATCH(PAYROLL!D653,ADJ!A$1:A$500,0),MATCH(PAYROLL!CA$2,ADJ!$2:$2,0)),0)</f>
        <v/>
      </c>
      <c r="CB653">
        <f>IFERROR(INDEX(ADJ!$A$1:$BZ$1000,MATCH(PAYROLL!D653,ADJ!A$1:A$500,0),MATCH(PAYROLL!CB$2,ADJ!$2:$2,0)),0)</f>
        <v/>
      </c>
      <c r="CC653">
        <f>SUM(BX653:CB653)</f>
        <v/>
      </c>
      <c r="CD653">
        <f>IFERROR(INDEX(PIS!$A$1:$BZ$1000,MATCH(PAYROLL!D653,PIS!C$1:C$500,0),MATCH(PAYROLL!CD$1,PIS!$1:$1,0)),0)</f>
        <v/>
      </c>
      <c r="CE653">
        <f>IFERROR(IF(OR(INDEX(PIS!P$1:P$500,MATCH(D653,PIS!C$1:C$500,0))="LT2",INDEX(PIS!P$1:P$500,MATCH(D653,PIS!C$1:C$500,0))="P10"),0,SUM(CC653,CD653*VLOOKUP("R601",TSC!B:C,2,0),VLOOKUP("R602",TSC!B:C,2,0))),0)</f>
        <v/>
      </c>
      <c r="CF653">
        <f>MAX(BW653-CE653,0)</f>
        <v/>
      </c>
      <c r="CG653">
        <f>IFERROR(IF(OR(RIGHT(INDEX(PIS!P$1:P$500,MATCH(D653,PIS!C$1:C$500)),5)="P10",RIGHT(INDEX(PIS!P$1:P$500,MATCH(D653,PIS!C$1:C$500)),5)="CK"),0,IF(CF653&lt;=5000000,CF653*5%,IF(CF653&lt;=10000000,CF653*10%-250000,IF(CF653&lt;=18000000,CF653*15%-750000,IF(CF653&lt;=32000000,CF653*20%-1650000,IF(CF653&lt;=52000000,CF653*25%-3250000,IF(CF653&lt;=80000000,BH653*30%-5850000,CF653*35%-9850000))))))),0)</f>
        <v/>
      </c>
      <c r="CH653">
        <f>IFERROR(IF(OR(INDEX(PIS!P$1:P$500,MATCH(D653,PIS!C$1:C$500))="LT",INDEX(PIS!P$1:P$500,MATCH(D653,PIS!C$1:C$500))="CK"),0,IF(CF653&lt;2000000,0,CF653*10%)),0)</f>
        <v/>
      </c>
      <c r="CI653">
        <f>IFERROR(INDEX(ADJ!$A$1:$BZ$1000,MATCH(PAYROLL!D653,ADJ!A$1:A$500,0),MATCH(PAYROLL!CI$2,ADJ!$2:$2,0)),0)</f>
        <v/>
      </c>
      <c r="CJ653">
        <f>IFERROR(INDEX(ADJ!$A$1:$BZ$1000,MATCH(PAYROLL!D653,ADJ!A$1:A$500,0),MATCH(PAYROLL!CJ$2,ADJ!$2:$2,0)),0)</f>
        <v/>
      </c>
      <c r="CK653">
        <f>IFERROR(INDEX(ADJ!$A$1:$BZ$1000,MATCH(PAYROLL!D653,ADJ!A$1:A$500,0),MATCH(PAYROLL!CK$2,ADJ!$2:$2,0)),0)</f>
        <v/>
      </c>
      <c r="CL653">
        <f>SUM(CG653:CK653)</f>
        <v/>
      </c>
      <c r="CM653">
        <f>ROUND(SUM(CH653:CK653),0)</f>
        <v/>
      </c>
      <c r="CN653">
        <f>IFERROR(INDEX(CSDA!D$1:D$500,MATCH($CN$2,CSDA!C$1:C$500,0))*INDEX(PIS!V$1:V$500,MATCH(D653,PIS!C$1:C$500))+INDEX(ADJ!$A$1:$BZ$1000,MATCH(PAYROLL!D653,ADJ!A$1:A$500,0),MATCH(PAYROLL!CN$2,ADJ!$2:$2,0)),0)</f>
        <v/>
      </c>
      <c r="CO653">
        <f>IFERROR(INDEX(ADJ!$A$1:$BZ$1000,MATCH(PAYROLL!D653,ADJ!A$1:A$500,0),MATCH(PAYROLL!CO$2,ADJ!$2:$2,0)),0)</f>
        <v/>
      </c>
      <c r="CP653">
        <f>IFERROR(INDEX(ADJ!$A$1:$BZ$1000,MATCH(PAYROLL!D653,ADJ!A$1:A$500,0),MATCH(PAYROLL!CP$2,ADJ!$2:$2,0)),0)</f>
        <v/>
      </c>
      <c r="CQ653">
        <f>BP653-CL653-CI653-CM653-CN653-CO653-CP653-CC653</f>
        <v/>
      </c>
      <c r="CR653">
        <f>IFERROR(IF(RIGHT(INDEX(PIS!O$1:O$500,MATCH(D653,PIS!C$1:C$500,0)),5)="Gross",MIN(U653+V653,VLOOKUP("R700",TSC!B:C,2,0)*VLOOKUP("R101",TSC!B:C,2,0))*(VLOOKUP("T711",TSC!B:C,2,0)+VLOOKUP("T712",TSC!B:C,2,0))%,MIN(T653+V653,VLOOKUP("R700",TSC!B:C,2,0)*VLOOKUP("R101",TSC!B:C,2,0))*(VLOOKUP("T711",TSC!B:C,2,0)+VLOOKUP("T712",TSC!B:C,2,0)+VLOOKUP("R701",TSC!B:C,2,0))%),0)</f>
        <v/>
      </c>
      <c r="CS653">
        <f>IFERROR(IF(RIGHT(INDEX(PIS!O$1:O$500,MATCH(D653,PIS!C$1:C$500,0)),5)="Gross",MIN(U653+V653,VLOOKUP("R700",TSC!B:C,2,0)*VLOOKUP("R101",TSC!B:C,2,0))*(VLOOKUP("T714",TSC!B:C,2,0))%,MIN(T653+V653,VLOOKUP("R700",TSC!B:C,2,0)*VLOOKUP("R101",TSC!B:C,2,0))*(VLOOKUP("T704",TSC!B:C,2,0)+VLOOKUP("T714",TSC!B:C,2,0))%),0)</f>
        <v/>
      </c>
      <c r="CT653">
        <f>IFERROR(IF(RIGHT(INDEX(PIS!O$1:O$500,MATCH(D653,PIS!C$1:C$500,0)),5)="Gross",MIN(U653+V653,VLOOKUP("R700",TSC!B:C,2,0)*VLOOKUP("R101",TSC!B:C,2,0))*VLOOKUP("T705",TSC!B:C,2,0)%,MIN(T653+V653,VLOOKUP("R700",TSC!B:C,2,0)*VLOOKUP("R101",TSC!B:C,2,0))*VLOOKUP("T705",TSC!B:C,2,0)%),0)</f>
        <v/>
      </c>
      <c r="CU653">
        <f>IFERROR(IF(RIGHT(INDEX(PIS!O$1:O$500,MATCH(D653,PIS!C$1:C$500,0)),5)="Gross",MIN(U653+V653,VLOOKUP("R700",TSC!B:C,2,0)*VLOOKUP("R101",TSC!B:C,2,0))*(VLOOKUP("T713",TSC!B:C,2,0))%,MIN(T653+V653,VLOOKUP("R700",TSC!B:C,2,0)*VLOOKUP("R101",TSC!B:C,2,0))*(VLOOKUP("T713",TSC!B:C,2,0))%),0)</f>
        <v/>
      </c>
      <c r="CV653">
        <f>IFERROR(INDEX(ADJ!$A$1:$BZ$1000,MATCH(PAYROLL!D653,ADJ!A$1:A$500,0),MATCH(PAYROLL!CV$2,ADJ!$2:$2,0)),0)</f>
        <v/>
      </c>
      <c r="CW653">
        <f>IFERROR(INDEX(ADJ!$A$1:$BZ$1000,MATCH(PAYROLL!D653,ADJ!A$1:A$500,0),MATCH(PAYROLL!CW$2,ADJ!$2:$2,0)),0)</f>
        <v/>
      </c>
      <c r="CX653">
        <f>SUM(CR653:CW653)</f>
        <v/>
      </c>
      <c r="CY653">
        <f>ROUND(IF(CR653&gt;0,T653+V653*VLOOKUP("R202",TSC!$B$1:$C$500,2,0),0),0)</f>
        <v/>
      </c>
      <c r="CZ653">
        <f>IFERROR(INDEX(CSDA!D$1:D$500,MATCH($CZ$2,CSDA!C$1:C$500,0)),0)</f>
        <v/>
      </c>
      <c r="DA653">
        <f>ROUND(T653*0.7%,0)</f>
        <v/>
      </c>
      <c r="DB653">
        <f>ROUND(T653/12,0)</f>
        <v/>
      </c>
      <c r="DC653">
        <f ref="DC653" t="array">IFERROR(INDEX(CSDA!D$1:D$500,MATCH("Trích giữ"&amp;PAYROLL!DC$2,CSDA!A$1:A$500&amp;CSDA!C$1:C$500,0)),0)</f>
        <v/>
      </c>
      <c r="DD653">
        <f ref="DD653" t="array">IFERROR(INDEX(CSDA!D$1:D$500,MATCH("Trích giữ"&amp;PAYROLL!DD$2,CSDA!A$1:A$500&amp;CSDA!C$1:C$500,0)),0)</f>
        <v/>
      </c>
      <c r="DE653">
        <f ref="DE653" t="array">IFERROR(INDEX(CSDA!D$1:D$500,MATCH("Trích giữ"&amp;PAYROLL!DE$2,CSDA!A$1:A$500&amp;CSDA!C$1:C$500,0)),0)</f>
        <v/>
      </c>
      <c r="DF653">
        <f>IFERROR(INDEX(CSDA!D$1:D$500,MATCH(PAYROLL!DF$2,CSDA!C$1:C$500,0)),0)</f>
        <v/>
      </c>
      <c r="DG653">
        <f ref="DG653" t="array">IFERROR(INDEX(CSDA!D$1:D$500,MATCH("Trích giữ"&amp;PAYROLL!DG$2,CSDA!A$1:A$500&amp;CSDA!C$1:C$500,0)),0)</f>
        <v/>
      </c>
      <c r="DH653">
        <f>ROUND(T653/26,0)</f>
        <v/>
      </c>
      <c r="DI653">
        <f ref="DI653" t="array">IFERROR(INDEX(CSDA!D$1:D$500,MATCH("Trích giữ"&amp;PAYROLL!DI$2,CSDA!A$1:A$500&amp;CSDA!C$1:C$500,0)),0)</f>
        <v/>
      </c>
      <c r="DJ653">
        <f>IF(U653=0,T653*21.5%-BL653,0)</f>
        <v/>
      </c>
      <c r="DK653">
        <f ref="DK653" t="array">IFERROR(INDEX(CSDA!D$1:D$500,MATCH("Trích giữ"&amp;PAYROLL!DK$2,CSDA!A$1:A$500&amp;CSDA!C$1:C$500,0)),0)</f>
        <v/>
      </c>
      <c r="DL653">
        <f>IFERROR(INDEX(CSDA!D$1:D$500,MATCH(PAYROLL!DL$2,CSDA!C$1:C$500,0))/12,0)</f>
        <v/>
      </c>
      <c r="DM653">
        <f>SUM(DB653:DL653)</f>
        <v/>
      </c>
      <c r="DN653">
        <f>IFERROR(INDEX(ADJ!$A$1:$BZ$1000,MATCH(PAYROLL!D653,ADJ!A$1:A$500,0),MATCH(PAYROLL!DN$2,ADJ!$2:$2,0)),0)</f>
        <v/>
      </c>
      <c r="DO653">
        <f>IFERROR(SUM(BP653,DM653:DN653,CX653:DA653)-DT653,0)</f>
        <v/>
      </c>
      <c r="DP653">
        <f ref="DP653" t="array">SUM(BW653*IFERROR(INDEX(CSDA!D$1:D$500,MATCH(BW$2,CSDA!C$1:C$500,0)),0)%,CX653*IFERROR(INDEX(CSDA!D$1:D$500,MATCH(CX$2,CSDA!C$1:C$500,0)),0)%,DA653*IFERROR(INDEX(CSDA!D$1:D$500,MATCH(DA$2,CSDA!C$1:C$500,0)),0)%,DB653*IFERROR(INDEX(CSDA!D$1:D$500,MATCH(DB$2,CSDA!C$1:C$500,0)),0)%,DF653*IFERROR(INDEX(CSDA!D$1:D$500,MATCH("Phí dịch vụ"&amp;PAYROLL!DF$2,CSDA!A$1:A$500&amp;CSDA!C$1:C$500,0)),0)%,DC653*IFERROR(INDEX(CSDA!D$1:D$500,MATCH("Phí dịch vụ"&amp;PAYROLL!DC$2,CSDA!A$1:A$500&amp;CSDA!C$1:C$500,0)),0)%,DH653*IFERROR(INDEX(CSDA!D$1:D$500,MATCH("Phí dịch vụ"&amp;PAYROLL!DH$2,CSDA!A$1:A$500&amp;CSDA!C$1:C$500,0)),0)%,DJ653*IFERROR(INDEX(CSDA!D$1:D$500,MATCH("Phí dịch vụ"&amp;PAYROLL!DJ$2,CSDA!A$1:A$500&amp;CSDA!C$1:C$500,0)),0)%,BN653*IFERROR(INDEX(CSDA!D$1:D$500,MATCH(BN$2,CSDA!C$1:C$500,0)),0)%)-BN653*7%</f>
        <v/>
      </c>
      <c r="DQ653">
        <f>IFERROR(INDEX(ADJ!$A$1:$BZ$1000,MATCH(PAYROLL!D653,ADJ!A$1:A$500,0),MATCH(PAYROLL!DQ$2,ADJ!$2:$2,0)),0)</f>
        <v/>
      </c>
      <c r="DR653">
        <f>IFERROR(INDEX(ADJ!$A$1:$BZ$1000,MATCH(PAYROLL!D653,ADJ!A$1:A$500,0),MATCH(PAYROLL!DR$2,ADJ!$2:$2,0)),0)</f>
        <v/>
      </c>
      <c r="DS653">
        <f>SUM(DP653:DR653)</f>
        <v/>
      </c>
      <c r="DT653">
        <f>EK653</f>
        <v/>
      </c>
      <c r="DU653">
        <f>SUM(DO653:DR653)</f>
        <v/>
      </c>
      <c r="DV653">
        <f>ROUND(DU653*0.1,0)</f>
        <v/>
      </c>
      <c r="DW653">
        <f>DU653+DV653</f>
        <v/>
      </c>
      <c r="DZ653">
        <f>IFERROR(INDEX(ADJ!$A$1:$BZ$1000,MATCH(PAYROLL!$D653,ADJ!A$1:A$500,0),MATCH(PAYROLL!DZ$2,ADJ!$2:$2,0)),0)</f>
        <v/>
      </c>
      <c r="EA653">
        <f>IFERROR(INDEX(ADJ!$A$1:$BZ$1000,MATCH(PAYROLL!$D653,ADJ!A$1:A$500,0),MATCH(PAYROLL!EA$2,ADJ!$2:$2,0)),0)</f>
        <v/>
      </c>
      <c r="EB653">
        <f>IFERROR(INDEX(ADJ!$A$1:$BZ$1000,MATCH(PAYROLL!$D653,ADJ!A$1:A$500,0),MATCH(PAYROLL!EB$2,ADJ!$2:$2,0)),0)</f>
        <v/>
      </c>
      <c r="EC653">
        <f>IFERROR(INDEX(ADJ!$A$1:$BZ$1000,MATCH(PAYROLL!$D653,ADJ!A$1:A$500,0),MATCH(PAYROLL!EC$2,ADJ!$2:$2,0)),0)</f>
        <v/>
      </c>
      <c r="ED653">
        <f>IFERROR(INDEX(ADJ!$A$1:$BZ$1000,MATCH(PAYROLL!$D653,ADJ!A$1:A$500,0),MATCH(PAYROLL!ED$2,ADJ!$2:$2,0)),0)</f>
        <v/>
      </c>
      <c r="EE653">
        <f>IFERROR(INDEX(ADJ!$A$1:$BZ$1000,MATCH(PAYROLL!$D653,ADJ!A$1:A$500,0),MATCH(PAYROLL!EE$2,ADJ!$2:$2,0)),0)</f>
        <v/>
      </c>
      <c r="EF653">
        <f>IFERROR(INDEX(ADJ!$A$1:$BZ$1000,MATCH(PAYROLL!$D653,ADJ!A$1:A$500,0),MATCH(PAYROLL!EF$2,ADJ!$2:$2,0)),0)</f>
        <v/>
      </c>
      <c r="EG653">
        <f>IFERROR(INDEX(ADJ!$A$1:$BZ$1000,MATCH(PAYROLL!$D653,ADJ!A$1:A$500,0),MATCH(PAYROLL!EG$2,ADJ!$2:$2,0)),0)</f>
        <v/>
      </c>
      <c r="EH653">
        <f>IFERROR(INDEX(ADJ!$A$1:$BZ$1000,MATCH(PAYROLL!$D653,ADJ!A$1:A$500,0),MATCH(PAYROLL!EH$2,ADJ!$2:$2,0)),0)</f>
        <v/>
      </c>
      <c r="EI653">
        <f>IFERROR(INDEX(ADJ!$A$1:$BZ$1000,MATCH(PAYROLL!D653,ADJ!A$1:A$500,0),MATCH(PAYROLL!EI$2,ADJ!$2:$2,0)),0)</f>
        <v/>
      </c>
      <c r="EJ653">
        <f>IFERROR(INDEX(ADJ!$A$1:$BZ$1000,MATCH(PAYROLL!$D653,ADJ!A$1:A$500,0),MATCH(PAYROLL!EJ$2,ADJ!$2:$2,0)),0)</f>
        <v/>
      </c>
      <c r="EK653">
        <f>SUM(DZ653:EJ653)</f>
        <v/>
      </c>
    </row>
    <row r="654">
      <c r="A654" t="n">
        <v>652</v>
      </c>
      <c r="B654" t="inlineStr">
        <is>
          <t>Vy Hoàng Phúc</t>
        </is>
      </c>
      <c r="D654" t="inlineStr">
        <is>
          <t>153861-02</t>
        </is>
      </c>
      <c r="S654">
        <f>IFERROR(INDEX(PIS!$A$1:$BZ$1000,MATCH($D654,PIS!C$1:C$500,0),MATCH("Lương CB tháng trước",PIS!$1:$1,0)),0)</f>
        <v/>
      </c>
      <c r="T654">
        <f>IFERROR(INDEX(PIS!$A$1:$BZ$1000,MATCH($D654,PIS!C$1:C$500,0),MATCH("Lương CB hiện tại",PIS!$1:$1,0)),0)</f>
        <v/>
      </c>
      <c r="U654">
        <f>IFERROR(INDEX(PIS!$A$1:$BZ$1000,MATCH($D654,PIS!C$1:C$500,0),MATCH("Lương đóng BHBB",PIS!$1:$1,0)),0)</f>
        <v/>
      </c>
      <c r="V654">
        <f>IFERROR(INDEX(PIS!$A$1:$BZ$1000,MATCH($D654,PIS!C$1:C$500,0),MATCH(V$2,PIS!$2:$2,0)),0)</f>
        <v/>
      </c>
      <c r="W654">
        <f>IFERROR(INDEX(PIS!$A$1:$BZ$1000,MATCH($D654,PIS!C$1:C$500,0),MATCH(W$2,PIS!$2:$2,0)),0)</f>
        <v/>
      </c>
      <c r="X654">
        <f>IFERROR(INDEX(PIS!$A$1:$BZ$1000,MATCH($D654,PIS!C$1:C$500,0),MATCH(X$2,PIS!$2:$2,0)),0)</f>
        <v/>
      </c>
      <c r="Y654">
        <f>IFERROR(INDEX(PIS!$A$1:$BZ$1000,MATCH($D654,PIS!C$1:C$500,0),MATCH(Y$2,PIS!$2:$2,0)),0)</f>
        <v/>
      </c>
      <c r="Z654">
        <f>IFERROR(INDEX(PIS!$A$1:$BZ$1000,MATCH($D654,PIS!C$1:C$500,0),MATCH(Z$2,PIS!$2:$2,0)),0)</f>
        <v/>
      </c>
      <c r="AA654">
        <f>IFERROR(INDEX(PIS!$A$1:$BZ$1000,MATCH($D654,PIS!C$1:C$500,0),MATCH(AA$2,PIS!$2:$2,0)),0)</f>
        <v/>
      </c>
      <c r="AB654">
        <f>IFERROR(INDEX(PIS!$A$1:$BZ$1000,MATCH($D654,PIS!C$1:C$500,0),MATCH(AB$2,PIS!$2:$2,0)),0)</f>
        <v/>
      </c>
      <c r="AC654">
        <f>SUM(V654:AB654)</f>
        <v/>
      </c>
      <c r="AD654">
        <f>IFERROR(INDEX(TIMESHEET!$A$1:$AI$5000,MATCH($D654,TIMESHEET!A$1:A$500,0),MATCH("T100",TIMESHEET!$2:$2,0))-2,0)</f>
        <v/>
      </c>
      <c r="AE654">
        <f>IFERROR(INDEX(TIMESHEET!$A$1:$AI$5000,MATCH($D654,TIMESHEET!A$1:A$500,0),MATCH("T202",TIMESHEET!$2:$2,0)),0)</f>
        <v/>
      </c>
      <c r="AF654">
        <f>IFERROR(INDEX(TIMESHEET!$A$1:$AI$5000,MATCH($D654,TIMESHEET!A$1:A$500,0),MATCH("T302",TIMESHEET!$2:$2,0)),0)</f>
        <v/>
      </c>
      <c r="AG654">
        <f>IFERROR(INDEX(TIMESHEET!$A$1:$AI$5000,MATCH($D654,TIMESHEET!A$1:A$500,0),MATCH("T406",TIMESHEET!$2:$2,0)),0)</f>
        <v/>
      </c>
      <c r="AH654">
        <f>AE654+AG654</f>
        <v/>
      </c>
      <c r="AI654">
        <f>IFERROR(INDEX(TIMESHEET!$A$1:$AI$5000,MATCH($D654,TIMESHEET!A$1:A$500,0),MATCH("T701",TIMESHEET!$2:$2,0)),0)</f>
        <v/>
      </c>
      <c r="AJ654">
        <f>IFERROR(INDEX(TIMESHEET!$A$1:$AI$5000,MATCH($D654,TIMESHEET!B$1:B$500,0),MATCH("T320",TIMESHEET!$2:$2,0)),0)</f>
        <v/>
      </c>
      <c r="AK654">
        <f>IFERROR(IF(LEFT(INDEX(PIS!O$1:O$500,MATCH(D654,PIS!C$1:C$500)),1)="M",T654/AD654*SUM(AE654:AG654),T654*AD654),0)</f>
        <v/>
      </c>
      <c r="AL654">
        <f>IFERROR(INDEX(ADJ!$A$1:$BZ$1000,MATCH(PAYROLL!D654,ADJ!A$1:A$500,0),MATCH(PAYROLL!AL$2,ADJ!$2:$2,0)),0)</f>
        <v/>
      </c>
      <c r="AM654">
        <f>SUM(AK654:AL654)</f>
        <v/>
      </c>
      <c r="AN654">
        <f>IFERROR(ROUND(V654/$AD654*$AH654,0),0)</f>
        <v/>
      </c>
      <c r="AO654">
        <f>IFERROR(ROUND(W654/$AD654*$AH654,0),0)</f>
        <v/>
      </c>
      <c r="AP654">
        <f>IFERROR(ROUND(X654/$AD654*$AE654,0),0)</f>
        <v/>
      </c>
      <c r="AQ654">
        <f>IFERROR(ROUND(Y654/$AD654*$AH654,0),0)</f>
        <v/>
      </c>
      <c r="AR654">
        <f>IFERROR(ROUND(Z654/$AD654*$AH654,0),0)</f>
        <v/>
      </c>
      <c r="AS654">
        <f>IFERROR(ROUND(AA654/$AD654*$AH654,0),0)</f>
        <v/>
      </c>
      <c r="AT654">
        <f>IFERROR(IF((AE654+AF654+AG654)&gt;13,AB654,ROUND(AB654/AD654*AH654,0)),0)</f>
        <v/>
      </c>
      <c r="AU654">
        <f>IFERROR(INDEX(ADJ!$A$1:$BZ$1000,MATCH(PAYROLL!D654,ADJ!A$1:A$500,0),MATCH(PAYROLL!AU$2,ADJ!$2:$2,0)),0)</f>
        <v/>
      </c>
      <c r="AV654">
        <f>ROUND(SUM(AN654:AU654),0)</f>
        <v/>
      </c>
      <c r="AW654">
        <f>IFERROR(INDEX(TIMESHEET!$A$1:$AI$5000,MATCH(PAYROLL!D654,TIMESHEET!A$1:A$500,0),MATCH("T620",TIMESHEET!$2:$2,0)),0)</f>
        <v/>
      </c>
      <c r="AX654">
        <f>IFERROR(INDEX(TIMESHEET!$A$1:$AI$5000,MATCH(PAYROLL!D654,TIMESHEET!A$1:A$500,0),MATCH("T601",TIMESHEET!$2:$2,0)),0)</f>
        <v/>
      </c>
      <c r="AY654">
        <f>IFERROR(INDEX(TIMESHEET!$A$1:$AI$5000,MATCH(PAYROLL!D654,TIMESHEET!A$1:A$500,0),MATCH("T602",TIMESHEET!$2:$2,0)),0)</f>
        <v/>
      </c>
      <c r="AZ654">
        <f>IFERROR(INDEX(TIMESHEET!$A$1:$AI$5000,MATCH(PAYROLL!D654,TIMESHEET!A$1:A$500,0),MATCH("T603",TIMESHEET!$2:$2,0)),0)</f>
        <v/>
      </c>
      <c r="BA654">
        <f>IFERROR(INDEX(TIMESHEET!$A$1:$AI$5000,MATCH(PAYROLL!D654,TIMESHEET!A$1:A$500,0),MATCH("T611",TIMESHEET!$2:$2,0)),0)</f>
        <v/>
      </c>
      <c r="BB654">
        <f>IFERROR(INDEX(TIMESHEET!$A$1:$AI$5000,MATCH(PAYROLL!D654,TIMESHEET!A$1:A$500,0),MATCH("T612",TIMESHEET!$2:$2,0)),0)</f>
        <v/>
      </c>
      <c r="BC654">
        <f>IFERROR(INDEX(TIMESHEET!$A$1:$AI$5000,MATCH(PAYROLL!D654,TIMESHEET!A$1:A$500,0),MATCH("T613",TIMESHEET!$2:$2,0)),0)</f>
        <v/>
      </c>
      <c r="BD654">
        <f>IFERROR(INDEX(TIMESHEET!$A$1:$AI$5000,MATCH(PAYROLL!D654,TIMESHEET!A$1:A$500,0),MATCH("T500",TIMESHEET!$2:$2,0)),0)</f>
        <v/>
      </c>
      <c r="BE654">
        <f>IFERROR(IF(LEFT(INDEX(PIS!O$1:O$500,MATCH(D654,PIS!C$1:C$500)),1)="M",T654/AD654/8*(AW654+AX654*1.5+AY654*2+AZ654*3+BA654*2.1+BB654*2.7+BC654*3.9+BD654*0.3),T654/8*(AW654+AX654*1.5+AY654*2+AZ654*3+BA654*2.1+BB654*2.7+BC654*3.9+BD654*0.3)),0)</f>
        <v/>
      </c>
      <c r="BF654">
        <f>IFERROR(INDEX(ADJ!$A$1:$BZ$1000,MATCH(PAYROLL!$D654,ADJ!A$1:A$500,0),MATCH(PAYROLL!BF$2,ADJ!$2:$2,0)),0)</f>
        <v/>
      </c>
      <c r="BG654">
        <f>IFERROR(INDEX(ADJ!$A$1:$BZ$1000,MATCH(PAYROLL!D654,ADJ!A$1:A$500,0),MATCH(PAYROLL!BG$2,ADJ!$2:$2,0)),0)</f>
        <v/>
      </c>
      <c r="BH654">
        <f>IFERROR(INDEX(ADJ!$A$1:$BZ$1000,MATCH(PAYROLL!D654,ADJ!A$1:A$500,0),MATCH(PAYROLL!BH$2,ADJ!$2:$2,0)),0)</f>
        <v/>
      </c>
      <c r="BI654">
        <f>IFERROR(INDEX(ADJ!$A$1:$BZ$1000,MATCH(PAYROLL!D654,ADJ!A$1:A$500,0),MATCH(PAYROLL!BI$2,ADJ!$2:$2,0)),0)</f>
        <v/>
      </c>
      <c r="BJ654">
        <f>IFERROR(INDEX(ADJ!$A$1:$BZ$1000,MATCH(PAYROLL!D654,ADJ!A$1:A$500,0),MATCH(PAYROLL!BJ$2,ADJ!$2:$2,0)),0)</f>
        <v/>
      </c>
      <c r="BK654">
        <f>SUM(BF654:BJ654)</f>
        <v/>
      </c>
      <c r="BL654">
        <f>IFERROR(INDEX(ADJ!$A$1:$BZ$1000,MATCH(PAYROLL!D654,ADJ!A$1:A$500,0),MATCH(PAYROLL!BL$2,ADJ!$2:$2,0)),0)</f>
        <v/>
      </c>
      <c r="BM654">
        <f>IFERROR(INDEX(ADJ!$A$1:$BZ$1000,MATCH(PAYROLL!D654,ADJ!A$1:A$500,0),MATCH(PAYROLL!BM$2,ADJ!$2:$2,0)),0)</f>
        <v/>
      </c>
      <c r="BN654">
        <f>IFERROR(INDEX(ADJ!$A$1:$BZ$1000,MATCH(PAYROLL!D654,ADJ!A$1:A$500,0),MATCH(PAYROLL!BN$2,ADJ!$2:$2,0)),0)</f>
        <v/>
      </c>
      <c r="BO654">
        <f>IFERROR(INDEX(ADJ!$A$1:$BZ$1000,MATCH(PAYROLL!D654,ADJ!A$1:A$500,0),MATCH(PAYROLL!BO$2,ADJ!$2:$2,0)),0)</f>
        <v/>
      </c>
      <c r="BP654">
        <f>SUM(AM654,AV654,BE654,BK654,BL654:BO654)</f>
        <v/>
      </c>
      <c r="BQ654">
        <f>BO654</f>
        <v/>
      </c>
      <c r="BR654">
        <f>IFERROR(ROUND(IF(LEFT(INDEX(PIS!O$1:O$500,MATCH(D654,PIS!C$1:C$500)),1)="D",T654/8*(BD654*0.3),IF(LEFT(INDEX(PIS!O$1:O$500,MATCH(D654,PIS!C$1:C$500)),1)="H",T654*($BD654*0.3),T654/$AD654/8*($BD654*0.3))),0),0)</f>
        <v/>
      </c>
      <c r="BS654">
        <f>IF(AP654&lt;1,0,MIN(AP654,730000))</f>
        <v/>
      </c>
      <c r="BT654">
        <f>IFERROR(ROUND((BE654-SUM(AW654:BC654)*T654/AD654/8),0)-BR654,0)</f>
        <v/>
      </c>
      <c r="BU654">
        <f>AO654</f>
        <v/>
      </c>
      <c r="BV654">
        <f>SUM(BQ654:BU654)</f>
        <v/>
      </c>
      <c r="BW654">
        <f>BP654-BV654</f>
        <v/>
      </c>
      <c r="BX654">
        <f>IFERROR(IF(RIGHT(INDEX(PIS!O$1:O$500,MATCH(D654,PIS!C$1:C$500)),5)="Gross",MIN(U654+V654,VLOOKUP("R700",TSC!B:C,2,0)*VLOOKUP("R101",TSC!B:C,2,0))*VLOOKUP("R701",TSC!B:C,2,0)%,0),0)</f>
        <v/>
      </c>
      <c r="BY654">
        <f>IFERROR(IF(RIGHT(INDEX(PIS!O$1:O$500,MATCH(D654,PIS!C$1:C$500)),5)="Gross",MIN(U654+V654,VLOOKUP("R700",TSC!B:C,2,0)*VLOOKUP("R101",TSC!B:C,2,0))*VLOOKUP("T704",TSC!B:C,2,0)%,0),0)</f>
        <v/>
      </c>
      <c r="BZ654">
        <f>IFERROR(IF(RIGHT(INDEX(PIS!O$1:O$500,MATCH(D654,PIS!C$1:C$500)),5)="Gross",MIN(U654+V654,VLOOKUP("R700",TSC!B:C,2,0)*VLOOKUP("1",TSC!F:G,2,0))*VLOOKUP("T705",TSC!B:C,2,0)%,0),0)</f>
        <v/>
      </c>
      <c r="CA654">
        <f>IFERROR(INDEX(ADJ!$A$1:$BZ$1000,MATCH(PAYROLL!D654,ADJ!A$1:A$500,0),MATCH(PAYROLL!CA$2,ADJ!$2:$2,0)),0)</f>
        <v/>
      </c>
      <c r="CB654">
        <f>IFERROR(INDEX(ADJ!$A$1:$BZ$1000,MATCH(PAYROLL!D654,ADJ!A$1:A$500,0),MATCH(PAYROLL!CB$2,ADJ!$2:$2,0)),0)</f>
        <v/>
      </c>
      <c r="CC654">
        <f>SUM(BX654:CB654)</f>
        <v/>
      </c>
      <c r="CD654">
        <f>IFERROR(INDEX(PIS!$A$1:$BZ$1000,MATCH(PAYROLL!D654,PIS!C$1:C$500,0),MATCH(PAYROLL!CD$1,PIS!$1:$1,0)),0)</f>
        <v/>
      </c>
      <c r="CE654">
        <f>IFERROR(IF(OR(INDEX(PIS!P$1:P$500,MATCH(D654,PIS!C$1:C$500,0))="LT2",INDEX(PIS!P$1:P$500,MATCH(D654,PIS!C$1:C$500,0))="P10"),0,SUM(CC654,CD654*VLOOKUP("R601",TSC!B:C,2,0),VLOOKUP("R602",TSC!B:C,2,0))),0)</f>
        <v/>
      </c>
      <c r="CF654">
        <f>MAX(BW654-CE654,0)</f>
        <v/>
      </c>
      <c r="CG654">
        <f>IFERROR(IF(OR(RIGHT(INDEX(PIS!P$1:P$500,MATCH(D654,PIS!C$1:C$500)),5)="P10",RIGHT(INDEX(PIS!P$1:P$500,MATCH(D654,PIS!C$1:C$500)),5)="CK"),0,IF(CF654&lt;=5000000,CF654*5%,IF(CF654&lt;=10000000,CF654*10%-250000,IF(CF654&lt;=18000000,CF654*15%-750000,IF(CF654&lt;=32000000,CF654*20%-1650000,IF(CF654&lt;=52000000,CF654*25%-3250000,IF(CF654&lt;=80000000,BH654*30%-5850000,CF654*35%-9850000))))))),0)</f>
        <v/>
      </c>
      <c r="CH654">
        <f>IFERROR(IF(OR(INDEX(PIS!P$1:P$500,MATCH(D654,PIS!C$1:C$500))="LT",INDEX(PIS!P$1:P$500,MATCH(D654,PIS!C$1:C$500))="CK"),0,IF(CF654&lt;2000000,0,CF654*10%)),0)</f>
        <v/>
      </c>
      <c r="CI654">
        <f>IFERROR(INDEX(ADJ!$A$1:$BZ$1000,MATCH(PAYROLL!D654,ADJ!A$1:A$500,0),MATCH(PAYROLL!CI$2,ADJ!$2:$2,0)),0)</f>
        <v/>
      </c>
      <c r="CJ654">
        <f>IFERROR(INDEX(ADJ!$A$1:$BZ$1000,MATCH(PAYROLL!D654,ADJ!A$1:A$500,0),MATCH(PAYROLL!CJ$2,ADJ!$2:$2,0)),0)</f>
        <v/>
      </c>
      <c r="CK654">
        <f>IFERROR(INDEX(ADJ!$A$1:$BZ$1000,MATCH(PAYROLL!D654,ADJ!A$1:A$500,0),MATCH(PAYROLL!CK$2,ADJ!$2:$2,0)),0)</f>
        <v/>
      </c>
      <c r="CL654">
        <f>SUM(CG654:CK654)</f>
        <v/>
      </c>
      <c r="CM654">
        <f>ROUND(SUM(CH654:CK654),0)</f>
        <v/>
      </c>
      <c r="CN654">
        <f>IFERROR(INDEX(CSDA!D$1:D$500,MATCH($CN$2,CSDA!C$1:C$500,0))*INDEX(PIS!V$1:V$500,MATCH(D654,PIS!C$1:C$500))+INDEX(ADJ!$A$1:$BZ$1000,MATCH(PAYROLL!D654,ADJ!A$1:A$500,0),MATCH(PAYROLL!CN$2,ADJ!$2:$2,0)),0)</f>
        <v/>
      </c>
      <c r="CO654">
        <f>IFERROR(INDEX(ADJ!$A$1:$BZ$1000,MATCH(PAYROLL!D654,ADJ!A$1:A$500,0),MATCH(PAYROLL!CO$2,ADJ!$2:$2,0)),0)</f>
        <v/>
      </c>
      <c r="CP654">
        <f>IFERROR(INDEX(ADJ!$A$1:$BZ$1000,MATCH(PAYROLL!D654,ADJ!A$1:A$500,0),MATCH(PAYROLL!CP$2,ADJ!$2:$2,0)),0)</f>
        <v/>
      </c>
      <c r="CQ654">
        <f>BP654-CL654-CI654-CM654-CN654-CO654-CP654-CC654</f>
        <v/>
      </c>
      <c r="CR654">
        <f>IFERROR(IF(RIGHT(INDEX(PIS!O$1:O$500,MATCH(D654,PIS!C$1:C$500,0)),5)="Gross",MIN(U654+V654,VLOOKUP("R700",TSC!B:C,2,0)*VLOOKUP("R101",TSC!B:C,2,0))*(VLOOKUP("T711",TSC!B:C,2,0)+VLOOKUP("T712",TSC!B:C,2,0))%,MIN(T654+V654,VLOOKUP("R700",TSC!B:C,2,0)*VLOOKUP("R101",TSC!B:C,2,0))*(VLOOKUP("T711",TSC!B:C,2,0)+VLOOKUP("T712",TSC!B:C,2,0)+VLOOKUP("R701",TSC!B:C,2,0))%),0)</f>
        <v/>
      </c>
      <c r="CS654">
        <f>IFERROR(IF(RIGHT(INDEX(PIS!O$1:O$500,MATCH(D654,PIS!C$1:C$500,0)),5)="Gross",MIN(U654+V654,VLOOKUP("R700",TSC!B:C,2,0)*VLOOKUP("R101",TSC!B:C,2,0))*(VLOOKUP("T714",TSC!B:C,2,0))%,MIN(T654+V654,VLOOKUP("R700",TSC!B:C,2,0)*VLOOKUP("R101",TSC!B:C,2,0))*(VLOOKUP("T704",TSC!B:C,2,0)+VLOOKUP("T714",TSC!B:C,2,0))%),0)</f>
        <v/>
      </c>
      <c r="CT654">
        <f>IFERROR(IF(RIGHT(INDEX(PIS!O$1:O$500,MATCH(D654,PIS!C$1:C$500,0)),5)="Gross",MIN(U654+V654,VLOOKUP("R700",TSC!B:C,2,0)*VLOOKUP("R101",TSC!B:C,2,0))*VLOOKUP("T705",TSC!B:C,2,0)%,MIN(T654+V654,VLOOKUP("R700",TSC!B:C,2,0)*VLOOKUP("R101",TSC!B:C,2,0))*VLOOKUP("T705",TSC!B:C,2,0)%),0)</f>
        <v/>
      </c>
      <c r="CU654">
        <f>IFERROR(IF(RIGHT(INDEX(PIS!O$1:O$500,MATCH(D654,PIS!C$1:C$500,0)),5)="Gross",MIN(U654+V654,VLOOKUP("R700",TSC!B:C,2,0)*VLOOKUP("R101",TSC!B:C,2,0))*(VLOOKUP("T713",TSC!B:C,2,0))%,MIN(T654+V654,VLOOKUP("R700",TSC!B:C,2,0)*VLOOKUP("R101",TSC!B:C,2,0))*(VLOOKUP("T713",TSC!B:C,2,0))%),0)</f>
        <v/>
      </c>
      <c r="CV654">
        <f>IFERROR(INDEX(ADJ!$A$1:$BZ$1000,MATCH(PAYROLL!D654,ADJ!A$1:A$500,0),MATCH(PAYROLL!CV$2,ADJ!$2:$2,0)),0)</f>
        <v/>
      </c>
      <c r="CW654">
        <f>IFERROR(INDEX(ADJ!$A$1:$BZ$1000,MATCH(PAYROLL!D654,ADJ!A$1:A$500,0),MATCH(PAYROLL!CW$2,ADJ!$2:$2,0)),0)</f>
        <v/>
      </c>
      <c r="CX654">
        <f>SUM(CR654:CW654)</f>
        <v/>
      </c>
      <c r="CY654">
        <f>ROUND(IF(CR654&gt;0,T654+V654*VLOOKUP("R202",TSC!$B$1:$C$500,2,0),0),0)</f>
        <v/>
      </c>
      <c r="CZ654">
        <f>IFERROR(INDEX(CSDA!D$1:D$500,MATCH($CZ$2,CSDA!C$1:C$500,0)),0)</f>
        <v/>
      </c>
      <c r="DA654">
        <f>ROUND(T654*0.7%,0)</f>
        <v/>
      </c>
      <c r="DB654">
        <f>ROUND(T654/12,0)</f>
        <v/>
      </c>
      <c r="DC654">
        <f ref="DC654" t="array">IFERROR(INDEX(CSDA!D$1:D$500,MATCH("Trích giữ"&amp;PAYROLL!DC$2,CSDA!A$1:A$500&amp;CSDA!C$1:C$500,0)),0)</f>
        <v/>
      </c>
      <c r="DD654">
        <f ref="DD654" t="array">IFERROR(INDEX(CSDA!D$1:D$500,MATCH("Trích giữ"&amp;PAYROLL!DD$2,CSDA!A$1:A$500&amp;CSDA!C$1:C$500,0)),0)</f>
        <v/>
      </c>
      <c r="DE654">
        <f ref="DE654" t="array">IFERROR(INDEX(CSDA!D$1:D$500,MATCH("Trích giữ"&amp;PAYROLL!DE$2,CSDA!A$1:A$500&amp;CSDA!C$1:C$500,0)),0)</f>
        <v/>
      </c>
      <c r="DF654">
        <f>IFERROR(INDEX(CSDA!D$1:D$500,MATCH(PAYROLL!DF$2,CSDA!C$1:C$500,0)),0)</f>
        <v/>
      </c>
      <c r="DG654">
        <f ref="DG654" t="array">IFERROR(INDEX(CSDA!D$1:D$500,MATCH("Trích giữ"&amp;PAYROLL!DG$2,CSDA!A$1:A$500&amp;CSDA!C$1:C$500,0)),0)</f>
        <v/>
      </c>
      <c r="DH654">
        <f>ROUND(T654/26,0)</f>
        <v/>
      </c>
      <c r="DI654">
        <f ref="DI654" t="array">IFERROR(INDEX(CSDA!D$1:D$500,MATCH("Trích giữ"&amp;PAYROLL!DI$2,CSDA!A$1:A$500&amp;CSDA!C$1:C$500,0)),0)</f>
        <v/>
      </c>
      <c r="DJ654">
        <f>IF(U654=0,T654*21.5%-BL654,0)</f>
        <v/>
      </c>
      <c r="DK654">
        <f ref="DK654" t="array">IFERROR(INDEX(CSDA!D$1:D$500,MATCH("Trích giữ"&amp;PAYROLL!DK$2,CSDA!A$1:A$500&amp;CSDA!C$1:C$500,0)),0)</f>
        <v/>
      </c>
      <c r="DL654">
        <f>IFERROR(INDEX(CSDA!D$1:D$500,MATCH(PAYROLL!DL$2,CSDA!C$1:C$500,0))/12,0)</f>
        <v/>
      </c>
      <c r="DM654">
        <f>SUM(DB654:DL654)</f>
        <v/>
      </c>
      <c r="DN654">
        <f>IFERROR(INDEX(ADJ!$A$1:$BZ$1000,MATCH(PAYROLL!D654,ADJ!A$1:A$500,0),MATCH(PAYROLL!DN$2,ADJ!$2:$2,0)),0)</f>
        <v/>
      </c>
      <c r="DO654">
        <f>IFERROR(SUM(BP654,DM654:DN654,CX654:DA654)-DT654,0)</f>
        <v/>
      </c>
      <c r="DP654">
        <f ref="DP654" t="array">SUM(BW654*IFERROR(INDEX(CSDA!D$1:D$500,MATCH(BW$2,CSDA!C$1:C$500,0)),0)%,CX654*IFERROR(INDEX(CSDA!D$1:D$500,MATCH(CX$2,CSDA!C$1:C$500,0)),0)%,DA654*IFERROR(INDEX(CSDA!D$1:D$500,MATCH(DA$2,CSDA!C$1:C$500,0)),0)%,DB654*IFERROR(INDEX(CSDA!D$1:D$500,MATCH(DB$2,CSDA!C$1:C$500,0)),0)%,DF654*IFERROR(INDEX(CSDA!D$1:D$500,MATCH("Phí dịch vụ"&amp;PAYROLL!DF$2,CSDA!A$1:A$500&amp;CSDA!C$1:C$500,0)),0)%,DC654*IFERROR(INDEX(CSDA!D$1:D$500,MATCH("Phí dịch vụ"&amp;PAYROLL!DC$2,CSDA!A$1:A$500&amp;CSDA!C$1:C$500,0)),0)%,DH654*IFERROR(INDEX(CSDA!D$1:D$500,MATCH("Phí dịch vụ"&amp;PAYROLL!DH$2,CSDA!A$1:A$500&amp;CSDA!C$1:C$500,0)),0)%,DJ654*IFERROR(INDEX(CSDA!D$1:D$500,MATCH("Phí dịch vụ"&amp;PAYROLL!DJ$2,CSDA!A$1:A$500&amp;CSDA!C$1:C$500,0)),0)%,BN654*IFERROR(INDEX(CSDA!D$1:D$500,MATCH(BN$2,CSDA!C$1:C$500,0)),0)%)-BN654*7%</f>
        <v/>
      </c>
      <c r="DQ654">
        <f>IFERROR(INDEX(ADJ!$A$1:$BZ$1000,MATCH(PAYROLL!D654,ADJ!A$1:A$500,0),MATCH(PAYROLL!DQ$2,ADJ!$2:$2,0)),0)</f>
        <v/>
      </c>
      <c r="DR654">
        <f>IFERROR(INDEX(ADJ!$A$1:$BZ$1000,MATCH(PAYROLL!D654,ADJ!A$1:A$500,0),MATCH(PAYROLL!DR$2,ADJ!$2:$2,0)),0)</f>
        <v/>
      </c>
      <c r="DS654">
        <f>SUM(DP654:DR654)</f>
        <v/>
      </c>
      <c r="DT654">
        <f>EK654</f>
        <v/>
      </c>
      <c r="DU654">
        <f>SUM(DO654:DR654)</f>
        <v/>
      </c>
      <c r="DV654">
        <f>ROUND(DU654*0.1,0)</f>
        <v/>
      </c>
      <c r="DW654">
        <f>DU654+DV654</f>
        <v/>
      </c>
      <c r="DZ654">
        <f>IFERROR(INDEX(ADJ!$A$1:$BZ$1000,MATCH(PAYROLL!$D654,ADJ!A$1:A$500,0),MATCH(PAYROLL!DZ$2,ADJ!$2:$2,0)),0)</f>
        <v/>
      </c>
      <c r="EA654">
        <f>IFERROR(INDEX(ADJ!$A$1:$BZ$1000,MATCH(PAYROLL!$D654,ADJ!A$1:A$500,0),MATCH(PAYROLL!EA$2,ADJ!$2:$2,0)),0)</f>
        <v/>
      </c>
      <c r="EB654">
        <f>IFERROR(INDEX(ADJ!$A$1:$BZ$1000,MATCH(PAYROLL!$D654,ADJ!A$1:A$500,0),MATCH(PAYROLL!EB$2,ADJ!$2:$2,0)),0)</f>
        <v/>
      </c>
      <c r="EC654">
        <f>IFERROR(INDEX(ADJ!$A$1:$BZ$1000,MATCH(PAYROLL!$D654,ADJ!A$1:A$500,0),MATCH(PAYROLL!EC$2,ADJ!$2:$2,0)),0)</f>
        <v/>
      </c>
      <c r="ED654">
        <f>IFERROR(INDEX(ADJ!$A$1:$BZ$1000,MATCH(PAYROLL!$D654,ADJ!A$1:A$500,0),MATCH(PAYROLL!ED$2,ADJ!$2:$2,0)),0)</f>
        <v/>
      </c>
      <c r="EE654">
        <f>IFERROR(INDEX(ADJ!$A$1:$BZ$1000,MATCH(PAYROLL!$D654,ADJ!A$1:A$500,0),MATCH(PAYROLL!EE$2,ADJ!$2:$2,0)),0)</f>
        <v/>
      </c>
      <c r="EF654">
        <f>IFERROR(INDEX(ADJ!$A$1:$BZ$1000,MATCH(PAYROLL!$D654,ADJ!A$1:A$500,0),MATCH(PAYROLL!EF$2,ADJ!$2:$2,0)),0)</f>
        <v/>
      </c>
      <c r="EG654">
        <f>IFERROR(INDEX(ADJ!$A$1:$BZ$1000,MATCH(PAYROLL!$D654,ADJ!A$1:A$500,0),MATCH(PAYROLL!EG$2,ADJ!$2:$2,0)),0)</f>
        <v/>
      </c>
      <c r="EH654">
        <f>IFERROR(INDEX(ADJ!$A$1:$BZ$1000,MATCH(PAYROLL!$D654,ADJ!A$1:A$500,0),MATCH(PAYROLL!EH$2,ADJ!$2:$2,0)),0)</f>
        <v/>
      </c>
      <c r="EI654">
        <f>IFERROR(INDEX(ADJ!$A$1:$BZ$1000,MATCH(PAYROLL!D654,ADJ!A$1:A$500,0),MATCH(PAYROLL!EI$2,ADJ!$2:$2,0)),0)</f>
        <v/>
      </c>
      <c r="EJ654">
        <f>IFERROR(INDEX(ADJ!$A$1:$BZ$1000,MATCH(PAYROLL!$D654,ADJ!A$1:A$500,0),MATCH(PAYROLL!EJ$2,ADJ!$2:$2,0)),0)</f>
        <v/>
      </c>
      <c r="EK654">
        <f>SUM(DZ654:EJ654)</f>
        <v/>
      </c>
    </row>
    <row r="655">
      <c r="A655" t="n">
        <v>653</v>
      </c>
      <c r="B655" t="inlineStr">
        <is>
          <t>Triệu Kim Chiêu</t>
        </is>
      </c>
      <c r="D655" t="inlineStr">
        <is>
          <t>157695-01</t>
        </is>
      </c>
      <c r="S655">
        <f>IFERROR(INDEX(PIS!$A$1:$BZ$1000,MATCH($D655,PIS!C$1:C$500,0),MATCH("Lương CB tháng trước",PIS!$1:$1,0)),0)</f>
        <v/>
      </c>
      <c r="T655">
        <f>IFERROR(INDEX(PIS!$A$1:$BZ$1000,MATCH($D655,PIS!C$1:C$500,0),MATCH("Lương CB hiện tại",PIS!$1:$1,0)),0)</f>
        <v/>
      </c>
      <c r="U655">
        <f>IFERROR(INDEX(PIS!$A$1:$BZ$1000,MATCH($D655,PIS!C$1:C$500,0),MATCH("Lương đóng BHBB",PIS!$1:$1,0)),0)</f>
        <v/>
      </c>
      <c r="V655">
        <f>IFERROR(INDEX(PIS!$A$1:$BZ$1000,MATCH($D655,PIS!C$1:C$500,0),MATCH(V$2,PIS!$2:$2,0)),0)</f>
        <v/>
      </c>
      <c r="W655">
        <f>IFERROR(INDEX(PIS!$A$1:$BZ$1000,MATCH($D655,PIS!C$1:C$500,0),MATCH(W$2,PIS!$2:$2,0)),0)</f>
        <v/>
      </c>
      <c r="X655">
        <f>IFERROR(INDEX(PIS!$A$1:$BZ$1000,MATCH($D655,PIS!C$1:C$500,0),MATCH(X$2,PIS!$2:$2,0)),0)</f>
        <v/>
      </c>
      <c r="Y655">
        <f>IFERROR(INDEX(PIS!$A$1:$BZ$1000,MATCH($D655,PIS!C$1:C$500,0),MATCH(Y$2,PIS!$2:$2,0)),0)</f>
        <v/>
      </c>
      <c r="Z655">
        <f>IFERROR(INDEX(PIS!$A$1:$BZ$1000,MATCH($D655,PIS!C$1:C$500,0),MATCH(Z$2,PIS!$2:$2,0)),0)</f>
        <v/>
      </c>
      <c r="AA655">
        <f>IFERROR(INDEX(PIS!$A$1:$BZ$1000,MATCH($D655,PIS!C$1:C$500,0),MATCH(AA$2,PIS!$2:$2,0)),0)</f>
        <v/>
      </c>
      <c r="AB655">
        <f>IFERROR(INDEX(PIS!$A$1:$BZ$1000,MATCH($D655,PIS!C$1:C$500,0),MATCH(AB$2,PIS!$2:$2,0)),0)</f>
        <v/>
      </c>
      <c r="AC655">
        <f>SUM(V655:AB655)</f>
        <v/>
      </c>
      <c r="AD655">
        <f>IFERROR(INDEX(TIMESHEET!$A$1:$AI$5000,MATCH($D655,TIMESHEET!A$1:A$500,0),MATCH("T100",TIMESHEET!$2:$2,0))-2,0)</f>
        <v/>
      </c>
      <c r="AE655">
        <f>IFERROR(INDEX(TIMESHEET!$A$1:$AI$5000,MATCH($D655,TIMESHEET!A$1:A$500,0),MATCH("T202",TIMESHEET!$2:$2,0)),0)</f>
        <v/>
      </c>
      <c r="AF655">
        <f>IFERROR(INDEX(TIMESHEET!$A$1:$AI$5000,MATCH($D655,TIMESHEET!A$1:A$500,0),MATCH("T302",TIMESHEET!$2:$2,0)),0)</f>
        <v/>
      </c>
      <c r="AG655">
        <f>IFERROR(INDEX(TIMESHEET!$A$1:$AI$5000,MATCH($D655,TIMESHEET!A$1:A$500,0),MATCH("T406",TIMESHEET!$2:$2,0)),0)</f>
        <v/>
      </c>
      <c r="AH655">
        <f>AE655+AG655</f>
        <v/>
      </c>
      <c r="AI655">
        <f>IFERROR(INDEX(TIMESHEET!$A$1:$AI$5000,MATCH($D655,TIMESHEET!A$1:A$500,0),MATCH("T701",TIMESHEET!$2:$2,0)),0)</f>
        <v/>
      </c>
      <c r="AJ655">
        <f>IFERROR(INDEX(TIMESHEET!$A$1:$AI$5000,MATCH($D655,TIMESHEET!B$1:B$500,0),MATCH("T320",TIMESHEET!$2:$2,0)),0)</f>
        <v/>
      </c>
      <c r="AK655">
        <f>IFERROR(IF(LEFT(INDEX(PIS!O$1:O$500,MATCH(D655,PIS!C$1:C$500)),1)="M",T655/AD655*SUM(AE655:AG655),T655*AD655),0)</f>
        <v/>
      </c>
      <c r="AL655">
        <f>IFERROR(INDEX(ADJ!$A$1:$BZ$1000,MATCH(PAYROLL!D655,ADJ!A$1:A$500,0),MATCH(PAYROLL!AL$2,ADJ!$2:$2,0)),0)</f>
        <v/>
      </c>
      <c r="AM655">
        <f>SUM(AK655:AL655)</f>
        <v/>
      </c>
      <c r="AN655">
        <f>IFERROR(ROUND(V655/$AD655*$AH655,0),0)</f>
        <v/>
      </c>
      <c r="AO655">
        <f>IFERROR(ROUND(W655/$AD655*$AH655,0),0)</f>
        <v/>
      </c>
      <c r="AP655">
        <f>IFERROR(ROUND(X655/$AD655*$AE655,0),0)</f>
        <v/>
      </c>
      <c r="AQ655">
        <f>IFERROR(ROUND(Y655/$AD655*$AH655,0),0)</f>
        <v/>
      </c>
      <c r="AR655">
        <f>IFERROR(ROUND(Z655/$AD655*$AH655,0),0)</f>
        <v/>
      </c>
      <c r="AS655">
        <f>IFERROR(ROUND(AA655/$AD655*$AH655,0),0)</f>
        <v/>
      </c>
      <c r="AT655">
        <f>IFERROR(IF((AE655+AF655+AG655)&gt;13,AB655,ROUND(AB655/AD655*AH655,0)),0)</f>
        <v/>
      </c>
      <c r="AU655">
        <f>IFERROR(INDEX(ADJ!$A$1:$BZ$1000,MATCH(PAYROLL!D655,ADJ!A$1:A$500,0),MATCH(PAYROLL!AU$2,ADJ!$2:$2,0)),0)</f>
        <v/>
      </c>
      <c r="AV655">
        <f>ROUND(SUM(AN655:AU655),0)</f>
        <v/>
      </c>
      <c r="AW655">
        <f>IFERROR(INDEX(TIMESHEET!$A$1:$AI$5000,MATCH(PAYROLL!D655,TIMESHEET!A$1:A$500,0),MATCH("T620",TIMESHEET!$2:$2,0)),0)</f>
        <v/>
      </c>
      <c r="AX655">
        <f>IFERROR(INDEX(TIMESHEET!$A$1:$AI$5000,MATCH(PAYROLL!D655,TIMESHEET!A$1:A$500,0),MATCH("T601",TIMESHEET!$2:$2,0)),0)</f>
        <v/>
      </c>
      <c r="AY655">
        <f>IFERROR(INDEX(TIMESHEET!$A$1:$AI$5000,MATCH(PAYROLL!D655,TIMESHEET!A$1:A$500,0),MATCH("T602",TIMESHEET!$2:$2,0)),0)</f>
        <v/>
      </c>
      <c r="AZ655">
        <f>IFERROR(INDEX(TIMESHEET!$A$1:$AI$5000,MATCH(PAYROLL!D655,TIMESHEET!A$1:A$500,0),MATCH("T603",TIMESHEET!$2:$2,0)),0)</f>
        <v/>
      </c>
      <c r="BA655">
        <f>IFERROR(INDEX(TIMESHEET!$A$1:$AI$5000,MATCH(PAYROLL!D655,TIMESHEET!A$1:A$500,0),MATCH("T611",TIMESHEET!$2:$2,0)),0)</f>
        <v/>
      </c>
      <c r="BB655">
        <f>IFERROR(INDEX(TIMESHEET!$A$1:$AI$5000,MATCH(PAYROLL!D655,TIMESHEET!A$1:A$500,0),MATCH("T612",TIMESHEET!$2:$2,0)),0)</f>
        <v/>
      </c>
      <c r="BC655">
        <f>IFERROR(INDEX(TIMESHEET!$A$1:$AI$5000,MATCH(PAYROLL!D655,TIMESHEET!A$1:A$500,0),MATCH("T613",TIMESHEET!$2:$2,0)),0)</f>
        <v/>
      </c>
      <c r="BD655">
        <f>IFERROR(INDEX(TIMESHEET!$A$1:$AI$5000,MATCH(PAYROLL!D655,TIMESHEET!A$1:A$500,0),MATCH("T500",TIMESHEET!$2:$2,0)),0)</f>
        <v/>
      </c>
      <c r="BE655">
        <f>IFERROR(IF(LEFT(INDEX(PIS!O$1:O$500,MATCH(D655,PIS!C$1:C$500)),1)="M",T655/AD655/8*(AW655+AX655*1.5+AY655*2+AZ655*3+BA655*2.1+BB655*2.7+BC655*3.9+BD655*0.3),T655/8*(AW655+AX655*1.5+AY655*2+AZ655*3+BA655*2.1+BB655*2.7+BC655*3.9+BD655*0.3)),0)</f>
        <v/>
      </c>
      <c r="BF655">
        <f>IFERROR(INDEX(ADJ!$A$1:$BZ$1000,MATCH(PAYROLL!$D655,ADJ!A$1:A$500,0),MATCH(PAYROLL!BF$2,ADJ!$2:$2,0)),0)</f>
        <v/>
      </c>
      <c r="BG655">
        <f>IFERROR(INDEX(ADJ!$A$1:$BZ$1000,MATCH(PAYROLL!D655,ADJ!A$1:A$500,0),MATCH(PAYROLL!BG$2,ADJ!$2:$2,0)),0)</f>
        <v/>
      </c>
      <c r="BH655">
        <f>IFERROR(INDEX(ADJ!$A$1:$BZ$1000,MATCH(PAYROLL!D655,ADJ!A$1:A$500,0),MATCH(PAYROLL!BH$2,ADJ!$2:$2,0)),0)</f>
        <v/>
      </c>
      <c r="BI655">
        <f>IFERROR(INDEX(ADJ!$A$1:$BZ$1000,MATCH(PAYROLL!D655,ADJ!A$1:A$500,0),MATCH(PAYROLL!BI$2,ADJ!$2:$2,0)),0)</f>
        <v/>
      </c>
      <c r="BJ655">
        <f>IFERROR(INDEX(ADJ!$A$1:$BZ$1000,MATCH(PAYROLL!D655,ADJ!A$1:A$500,0),MATCH(PAYROLL!BJ$2,ADJ!$2:$2,0)),0)</f>
        <v/>
      </c>
      <c r="BK655">
        <f>SUM(BF655:BJ655)</f>
        <v/>
      </c>
      <c r="BL655">
        <f>IFERROR(INDEX(ADJ!$A$1:$BZ$1000,MATCH(PAYROLL!D655,ADJ!A$1:A$500,0),MATCH(PAYROLL!BL$2,ADJ!$2:$2,0)),0)</f>
        <v/>
      </c>
      <c r="BM655">
        <f>IFERROR(INDEX(ADJ!$A$1:$BZ$1000,MATCH(PAYROLL!D655,ADJ!A$1:A$500,0),MATCH(PAYROLL!BM$2,ADJ!$2:$2,0)),0)</f>
        <v/>
      </c>
      <c r="BN655">
        <f>IFERROR(INDEX(ADJ!$A$1:$BZ$1000,MATCH(PAYROLL!D655,ADJ!A$1:A$500,0),MATCH(PAYROLL!BN$2,ADJ!$2:$2,0)),0)</f>
        <v/>
      </c>
      <c r="BO655">
        <f>IFERROR(INDEX(ADJ!$A$1:$BZ$1000,MATCH(PAYROLL!D655,ADJ!A$1:A$500,0),MATCH(PAYROLL!BO$2,ADJ!$2:$2,0)),0)</f>
        <v/>
      </c>
      <c r="BP655">
        <f>SUM(AM655,AV655,BE655,BK655,BL655:BO655)</f>
        <v/>
      </c>
      <c r="BQ655">
        <f>BO655</f>
        <v/>
      </c>
      <c r="BR655">
        <f>IFERROR(ROUND(IF(LEFT(INDEX(PIS!O$1:O$500,MATCH(D655,PIS!C$1:C$500)),1)="D",T655/8*(BD655*0.3),IF(LEFT(INDEX(PIS!O$1:O$500,MATCH(D655,PIS!C$1:C$500)),1)="H",T655*($BD655*0.3),T655/$AD655/8*($BD655*0.3))),0),0)</f>
        <v/>
      </c>
      <c r="BS655">
        <f>IF(AP655&lt;1,0,MIN(AP655,730000))</f>
        <v/>
      </c>
      <c r="BT655">
        <f>IFERROR(ROUND((BE655-SUM(AW655:BC655)*T655/AD655/8),0)-BR655,0)</f>
        <v/>
      </c>
      <c r="BU655">
        <f>AO655</f>
        <v/>
      </c>
      <c r="BV655">
        <f>SUM(BQ655:BU655)</f>
        <v/>
      </c>
      <c r="BW655">
        <f>BP655-BV655</f>
        <v/>
      </c>
      <c r="BX655">
        <f>IFERROR(IF(RIGHT(INDEX(PIS!O$1:O$500,MATCH(D655,PIS!C$1:C$500)),5)="Gross",MIN(U655+V655,VLOOKUP("R700",TSC!B:C,2,0)*VLOOKUP("R101",TSC!B:C,2,0))*VLOOKUP("R701",TSC!B:C,2,0)%,0),0)</f>
        <v/>
      </c>
      <c r="BY655">
        <f>IFERROR(IF(RIGHT(INDEX(PIS!O$1:O$500,MATCH(D655,PIS!C$1:C$500)),5)="Gross",MIN(U655+V655,VLOOKUP("R700",TSC!B:C,2,0)*VLOOKUP("R101",TSC!B:C,2,0))*VLOOKUP("T704",TSC!B:C,2,0)%,0),0)</f>
        <v/>
      </c>
      <c r="BZ655">
        <f>IFERROR(IF(RIGHT(INDEX(PIS!O$1:O$500,MATCH(D655,PIS!C$1:C$500)),5)="Gross",MIN(U655+V655,VLOOKUP("R700",TSC!B:C,2,0)*VLOOKUP("1",TSC!F:G,2,0))*VLOOKUP("T705",TSC!B:C,2,0)%,0),0)</f>
        <v/>
      </c>
      <c r="CA655">
        <f>IFERROR(INDEX(ADJ!$A$1:$BZ$1000,MATCH(PAYROLL!D655,ADJ!A$1:A$500,0),MATCH(PAYROLL!CA$2,ADJ!$2:$2,0)),0)</f>
        <v/>
      </c>
      <c r="CB655">
        <f>IFERROR(INDEX(ADJ!$A$1:$BZ$1000,MATCH(PAYROLL!D655,ADJ!A$1:A$500,0),MATCH(PAYROLL!CB$2,ADJ!$2:$2,0)),0)</f>
        <v/>
      </c>
      <c r="CC655">
        <f>SUM(BX655:CB655)</f>
        <v/>
      </c>
      <c r="CD655">
        <f>IFERROR(INDEX(PIS!$A$1:$BZ$1000,MATCH(PAYROLL!D655,PIS!C$1:C$500,0),MATCH(PAYROLL!CD$1,PIS!$1:$1,0)),0)</f>
        <v/>
      </c>
      <c r="CE655">
        <f>IFERROR(IF(OR(INDEX(PIS!P$1:P$500,MATCH(D655,PIS!C$1:C$500,0))="LT2",INDEX(PIS!P$1:P$500,MATCH(D655,PIS!C$1:C$500,0))="P10"),0,SUM(CC655,CD655*VLOOKUP("R601",TSC!B:C,2,0),VLOOKUP("R602",TSC!B:C,2,0))),0)</f>
        <v/>
      </c>
      <c r="CF655">
        <f>MAX(BW655-CE655,0)</f>
        <v/>
      </c>
      <c r="CG655">
        <f>IFERROR(IF(OR(RIGHT(INDEX(PIS!P$1:P$500,MATCH(D655,PIS!C$1:C$500)),5)="P10",RIGHT(INDEX(PIS!P$1:P$500,MATCH(D655,PIS!C$1:C$500)),5)="CK"),0,IF(CF655&lt;=5000000,CF655*5%,IF(CF655&lt;=10000000,CF655*10%-250000,IF(CF655&lt;=18000000,CF655*15%-750000,IF(CF655&lt;=32000000,CF655*20%-1650000,IF(CF655&lt;=52000000,CF655*25%-3250000,IF(CF655&lt;=80000000,BH655*30%-5850000,CF655*35%-9850000))))))),0)</f>
        <v/>
      </c>
      <c r="CH655">
        <f>IFERROR(IF(OR(INDEX(PIS!P$1:P$500,MATCH(D655,PIS!C$1:C$500))="LT",INDEX(PIS!P$1:P$500,MATCH(D655,PIS!C$1:C$500))="CK"),0,IF(CF655&lt;2000000,0,CF655*10%)),0)</f>
        <v/>
      </c>
      <c r="CI655">
        <f>IFERROR(INDEX(ADJ!$A$1:$BZ$1000,MATCH(PAYROLL!D655,ADJ!A$1:A$500,0),MATCH(PAYROLL!CI$2,ADJ!$2:$2,0)),0)</f>
        <v/>
      </c>
      <c r="CJ655">
        <f>IFERROR(INDEX(ADJ!$A$1:$BZ$1000,MATCH(PAYROLL!D655,ADJ!A$1:A$500,0),MATCH(PAYROLL!CJ$2,ADJ!$2:$2,0)),0)</f>
        <v/>
      </c>
      <c r="CK655">
        <f>IFERROR(INDEX(ADJ!$A$1:$BZ$1000,MATCH(PAYROLL!D655,ADJ!A$1:A$500,0),MATCH(PAYROLL!CK$2,ADJ!$2:$2,0)),0)</f>
        <v/>
      </c>
      <c r="CL655">
        <f>SUM(CG655:CK655)</f>
        <v/>
      </c>
      <c r="CM655">
        <f>ROUND(SUM(CH655:CK655),0)</f>
        <v/>
      </c>
      <c r="CN655">
        <f>IFERROR(INDEX(CSDA!D$1:D$500,MATCH($CN$2,CSDA!C$1:C$500,0))*INDEX(PIS!V$1:V$500,MATCH(D655,PIS!C$1:C$500))+INDEX(ADJ!$A$1:$BZ$1000,MATCH(PAYROLL!D655,ADJ!A$1:A$500,0),MATCH(PAYROLL!CN$2,ADJ!$2:$2,0)),0)</f>
        <v/>
      </c>
      <c r="CO655">
        <f>IFERROR(INDEX(ADJ!$A$1:$BZ$1000,MATCH(PAYROLL!D655,ADJ!A$1:A$500,0),MATCH(PAYROLL!CO$2,ADJ!$2:$2,0)),0)</f>
        <v/>
      </c>
      <c r="CP655">
        <f>IFERROR(INDEX(ADJ!$A$1:$BZ$1000,MATCH(PAYROLL!D655,ADJ!A$1:A$500,0),MATCH(PAYROLL!CP$2,ADJ!$2:$2,0)),0)</f>
        <v/>
      </c>
      <c r="CQ655">
        <f>BP655-CL655-CI655-CM655-CN655-CO655-CP655-CC655</f>
        <v/>
      </c>
      <c r="CR655">
        <f>IFERROR(IF(RIGHT(INDEX(PIS!O$1:O$500,MATCH(D655,PIS!C$1:C$500,0)),5)="Gross",MIN(U655+V655,VLOOKUP("R700",TSC!B:C,2,0)*VLOOKUP("R101",TSC!B:C,2,0))*(VLOOKUP("T711",TSC!B:C,2,0)+VLOOKUP("T712",TSC!B:C,2,0))%,MIN(T655+V655,VLOOKUP("R700",TSC!B:C,2,0)*VLOOKUP("R101",TSC!B:C,2,0))*(VLOOKUP("T711",TSC!B:C,2,0)+VLOOKUP("T712",TSC!B:C,2,0)+VLOOKUP("R701",TSC!B:C,2,0))%),0)</f>
        <v/>
      </c>
      <c r="CS655">
        <f>IFERROR(IF(RIGHT(INDEX(PIS!O$1:O$500,MATCH(D655,PIS!C$1:C$500,0)),5)="Gross",MIN(U655+V655,VLOOKUP("R700",TSC!B:C,2,0)*VLOOKUP("R101",TSC!B:C,2,0))*(VLOOKUP("T714",TSC!B:C,2,0))%,MIN(T655+V655,VLOOKUP("R700",TSC!B:C,2,0)*VLOOKUP("R101",TSC!B:C,2,0))*(VLOOKUP("T704",TSC!B:C,2,0)+VLOOKUP("T714",TSC!B:C,2,0))%),0)</f>
        <v/>
      </c>
      <c r="CT655">
        <f>IFERROR(IF(RIGHT(INDEX(PIS!O$1:O$500,MATCH(D655,PIS!C$1:C$500,0)),5)="Gross",MIN(U655+V655,VLOOKUP("R700",TSC!B:C,2,0)*VLOOKUP("R101",TSC!B:C,2,0))*VLOOKUP("T705",TSC!B:C,2,0)%,MIN(T655+V655,VLOOKUP("R700",TSC!B:C,2,0)*VLOOKUP("R101",TSC!B:C,2,0))*VLOOKUP("T705",TSC!B:C,2,0)%),0)</f>
        <v/>
      </c>
      <c r="CU655">
        <f>IFERROR(IF(RIGHT(INDEX(PIS!O$1:O$500,MATCH(D655,PIS!C$1:C$500,0)),5)="Gross",MIN(U655+V655,VLOOKUP("R700",TSC!B:C,2,0)*VLOOKUP("R101",TSC!B:C,2,0))*(VLOOKUP("T713",TSC!B:C,2,0))%,MIN(T655+V655,VLOOKUP("R700",TSC!B:C,2,0)*VLOOKUP("R101",TSC!B:C,2,0))*(VLOOKUP("T713",TSC!B:C,2,0))%),0)</f>
        <v/>
      </c>
      <c r="CV655">
        <f>IFERROR(INDEX(ADJ!$A$1:$BZ$1000,MATCH(PAYROLL!D655,ADJ!A$1:A$500,0),MATCH(PAYROLL!CV$2,ADJ!$2:$2,0)),0)</f>
        <v/>
      </c>
      <c r="CW655">
        <f>IFERROR(INDEX(ADJ!$A$1:$BZ$1000,MATCH(PAYROLL!D655,ADJ!A$1:A$500,0),MATCH(PAYROLL!CW$2,ADJ!$2:$2,0)),0)</f>
        <v/>
      </c>
      <c r="CX655">
        <f>SUM(CR655:CW655)</f>
        <v/>
      </c>
      <c r="CY655">
        <f>ROUND(IF(CR655&gt;0,T655+V655*VLOOKUP("R202",TSC!$B$1:$C$500,2,0),0),0)</f>
        <v/>
      </c>
      <c r="CZ655">
        <f>IFERROR(INDEX(CSDA!D$1:D$500,MATCH($CZ$2,CSDA!C$1:C$500,0)),0)</f>
        <v/>
      </c>
      <c r="DA655">
        <f>ROUND(T655*0.7%,0)</f>
        <v/>
      </c>
      <c r="DB655">
        <f>ROUND(T655/12,0)</f>
        <v/>
      </c>
      <c r="DC655">
        <f ref="DC655" t="array">IFERROR(INDEX(CSDA!D$1:D$500,MATCH("Trích giữ"&amp;PAYROLL!DC$2,CSDA!A$1:A$500&amp;CSDA!C$1:C$500,0)),0)</f>
        <v/>
      </c>
      <c r="DD655">
        <f ref="DD655" t="array">IFERROR(INDEX(CSDA!D$1:D$500,MATCH("Trích giữ"&amp;PAYROLL!DD$2,CSDA!A$1:A$500&amp;CSDA!C$1:C$500,0)),0)</f>
        <v/>
      </c>
      <c r="DE655">
        <f ref="DE655" t="array">IFERROR(INDEX(CSDA!D$1:D$500,MATCH("Trích giữ"&amp;PAYROLL!DE$2,CSDA!A$1:A$500&amp;CSDA!C$1:C$500,0)),0)</f>
        <v/>
      </c>
      <c r="DF655">
        <f>IFERROR(INDEX(CSDA!D$1:D$500,MATCH(PAYROLL!DF$2,CSDA!C$1:C$500,0)),0)</f>
        <v/>
      </c>
      <c r="DG655">
        <f ref="DG655" t="array">IFERROR(INDEX(CSDA!D$1:D$500,MATCH("Trích giữ"&amp;PAYROLL!DG$2,CSDA!A$1:A$500&amp;CSDA!C$1:C$500,0)),0)</f>
        <v/>
      </c>
      <c r="DH655">
        <f>ROUND(T655/26,0)</f>
        <v/>
      </c>
      <c r="DI655">
        <f ref="DI655" t="array">IFERROR(INDEX(CSDA!D$1:D$500,MATCH("Trích giữ"&amp;PAYROLL!DI$2,CSDA!A$1:A$500&amp;CSDA!C$1:C$500,0)),0)</f>
        <v/>
      </c>
      <c r="DJ655">
        <f>IF(U655=0,T655*21.5%-BL655,0)</f>
        <v/>
      </c>
      <c r="DK655">
        <f ref="DK655" t="array">IFERROR(INDEX(CSDA!D$1:D$500,MATCH("Trích giữ"&amp;PAYROLL!DK$2,CSDA!A$1:A$500&amp;CSDA!C$1:C$500,0)),0)</f>
        <v/>
      </c>
      <c r="DL655">
        <f>IFERROR(INDEX(CSDA!D$1:D$500,MATCH(PAYROLL!DL$2,CSDA!C$1:C$500,0))/12,0)</f>
        <v/>
      </c>
      <c r="DM655">
        <f>SUM(DB655:DL655)</f>
        <v/>
      </c>
      <c r="DN655">
        <f>IFERROR(INDEX(ADJ!$A$1:$BZ$1000,MATCH(PAYROLL!D655,ADJ!A$1:A$500,0),MATCH(PAYROLL!DN$2,ADJ!$2:$2,0)),0)</f>
        <v/>
      </c>
      <c r="DO655">
        <f>IFERROR(SUM(BP655,DM655:DN655,CX655:DA655)-DT655,0)</f>
        <v/>
      </c>
      <c r="DP655">
        <f ref="DP655" t="array">SUM(BW655*IFERROR(INDEX(CSDA!D$1:D$500,MATCH(BW$2,CSDA!C$1:C$500,0)),0)%,CX655*IFERROR(INDEX(CSDA!D$1:D$500,MATCH(CX$2,CSDA!C$1:C$500,0)),0)%,DA655*IFERROR(INDEX(CSDA!D$1:D$500,MATCH(DA$2,CSDA!C$1:C$500,0)),0)%,DB655*IFERROR(INDEX(CSDA!D$1:D$500,MATCH(DB$2,CSDA!C$1:C$500,0)),0)%,DF655*IFERROR(INDEX(CSDA!D$1:D$500,MATCH("Phí dịch vụ"&amp;PAYROLL!DF$2,CSDA!A$1:A$500&amp;CSDA!C$1:C$500,0)),0)%,DC655*IFERROR(INDEX(CSDA!D$1:D$500,MATCH("Phí dịch vụ"&amp;PAYROLL!DC$2,CSDA!A$1:A$500&amp;CSDA!C$1:C$500,0)),0)%,DH655*IFERROR(INDEX(CSDA!D$1:D$500,MATCH("Phí dịch vụ"&amp;PAYROLL!DH$2,CSDA!A$1:A$500&amp;CSDA!C$1:C$500,0)),0)%,DJ655*IFERROR(INDEX(CSDA!D$1:D$500,MATCH("Phí dịch vụ"&amp;PAYROLL!DJ$2,CSDA!A$1:A$500&amp;CSDA!C$1:C$500,0)),0)%,BN655*IFERROR(INDEX(CSDA!D$1:D$500,MATCH(BN$2,CSDA!C$1:C$500,0)),0)%)-BN655*7%</f>
        <v/>
      </c>
      <c r="DQ655">
        <f>IFERROR(INDEX(ADJ!$A$1:$BZ$1000,MATCH(PAYROLL!D655,ADJ!A$1:A$500,0),MATCH(PAYROLL!DQ$2,ADJ!$2:$2,0)),0)</f>
        <v/>
      </c>
      <c r="DR655">
        <f>IFERROR(INDEX(ADJ!$A$1:$BZ$1000,MATCH(PAYROLL!D655,ADJ!A$1:A$500,0),MATCH(PAYROLL!DR$2,ADJ!$2:$2,0)),0)</f>
        <v/>
      </c>
      <c r="DS655">
        <f>SUM(DP655:DR655)</f>
        <v/>
      </c>
      <c r="DT655">
        <f>EK655</f>
        <v/>
      </c>
      <c r="DU655">
        <f>SUM(DO655:DR655)</f>
        <v/>
      </c>
      <c r="DV655">
        <f>ROUND(DU655*0.1,0)</f>
        <v/>
      </c>
      <c r="DW655">
        <f>DU655+DV655</f>
        <v/>
      </c>
      <c r="DZ655">
        <f>IFERROR(INDEX(ADJ!$A$1:$BZ$1000,MATCH(PAYROLL!$D655,ADJ!A$1:A$500,0),MATCH(PAYROLL!DZ$2,ADJ!$2:$2,0)),0)</f>
        <v/>
      </c>
      <c r="EA655">
        <f>IFERROR(INDEX(ADJ!$A$1:$BZ$1000,MATCH(PAYROLL!$D655,ADJ!A$1:A$500,0),MATCH(PAYROLL!EA$2,ADJ!$2:$2,0)),0)</f>
        <v/>
      </c>
      <c r="EB655">
        <f>IFERROR(INDEX(ADJ!$A$1:$BZ$1000,MATCH(PAYROLL!$D655,ADJ!A$1:A$500,0),MATCH(PAYROLL!EB$2,ADJ!$2:$2,0)),0)</f>
        <v/>
      </c>
      <c r="EC655">
        <f>IFERROR(INDEX(ADJ!$A$1:$BZ$1000,MATCH(PAYROLL!$D655,ADJ!A$1:A$500,0),MATCH(PAYROLL!EC$2,ADJ!$2:$2,0)),0)</f>
        <v/>
      </c>
      <c r="ED655">
        <f>IFERROR(INDEX(ADJ!$A$1:$BZ$1000,MATCH(PAYROLL!$D655,ADJ!A$1:A$500,0),MATCH(PAYROLL!ED$2,ADJ!$2:$2,0)),0)</f>
        <v/>
      </c>
      <c r="EE655">
        <f>IFERROR(INDEX(ADJ!$A$1:$BZ$1000,MATCH(PAYROLL!$D655,ADJ!A$1:A$500,0),MATCH(PAYROLL!EE$2,ADJ!$2:$2,0)),0)</f>
        <v/>
      </c>
      <c r="EF655">
        <f>IFERROR(INDEX(ADJ!$A$1:$BZ$1000,MATCH(PAYROLL!$D655,ADJ!A$1:A$500,0),MATCH(PAYROLL!EF$2,ADJ!$2:$2,0)),0)</f>
        <v/>
      </c>
      <c r="EG655">
        <f>IFERROR(INDEX(ADJ!$A$1:$BZ$1000,MATCH(PAYROLL!$D655,ADJ!A$1:A$500,0),MATCH(PAYROLL!EG$2,ADJ!$2:$2,0)),0)</f>
        <v/>
      </c>
      <c r="EH655">
        <f>IFERROR(INDEX(ADJ!$A$1:$BZ$1000,MATCH(PAYROLL!$D655,ADJ!A$1:A$500,0),MATCH(PAYROLL!EH$2,ADJ!$2:$2,0)),0)</f>
        <v/>
      </c>
      <c r="EI655">
        <f>IFERROR(INDEX(ADJ!$A$1:$BZ$1000,MATCH(PAYROLL!D655,ADJ!A$1:A$500,0),MATCH(PAYROLL!EI$2,ADJ!$2:$2,0)),0)</f>
        <v/>
      </c>
      <c r="EJ655">
        <f>IFERROR(INDEX(ADJ!$A$1:$BZ$1000,MATCH(PAYROLL!$D655,ADJ!A$1:A$500,0),MATCH(PAYROLL!EJ$2,ADJ!$2:$2,0)),0)</f>
        <v/>
      </c>
      <c r="EK655">
        <f>SUM(DZ655:EJ655)</f>
        <v/>
      </c>
    </row>
    <row r="656">
      <c r="A656" t="n">
        <v>654</v>
      </c>
      <c r="B656" t="inlineStr">
        <is>
          <t>Vi Văn Linh</t>
        </is>
      </c>
      <c r="D656" t="inlineStr">
        <is>
          <t>156804-01</t>
        </is>
      </c>
      <c r="S656">
        <f>IFERROR(INDEX(PIS!$A$1:$BZ$1000,MATCH($D656,PIS!C$1:C$500,0),MATCH("Lương CB tháng trước",PIS!$1:$1,0)),0)</f>
        <v/>
      </c>
      <c r="T656">
        <f>IFERROR(INDEX(PIS!$A$1:$BZ$1000,MATCH($D656,PIS!C$1:C$500,0),MATCH("Lương CB hiện tại",PIS!$1:$1,0)),0)</f>
        <v/>
      </c>
      <c r="U656">
        <f>IFERROR(INDEX(PIS!$A$1:$BZ$1000,MATCH($D656,PIS!C$1:C$500,0),MATCH("Lương đóng BHBB",PIS!$1:$1,0)),0)</f>
        <v/>
      </c>
      <c r="V656">
        <f>IFERROR(INDEX(PIS!$A$1:$BZ$1000,MATCH($D656,PIS!C$1:C$500,0),MATCH(V$2,PIS!$2:$2,0)),0)</f>
        <v/>
      </c>
      <c r="W656">
        <f>IFERROR(INDEX(PIS!$A$1:$BZ$1000,MATCH($D656,PIS!C$1:C$500,0),MATCH(W$2,PIS!$2:$2,0)),0)</f>
        <v/>
      </c>
      <c r="X656">
        <f>IFERROR(INDEX(PIS!$A$1:$BZ$1000,MATCH($D656,PIS!C$1:C$500,0),MATCH(X$2,PIS!$2:$2,0)),0)</f>
        <v/>
      </c>
      <c r="Y656">
        <f>IFERROR(INDEX(PIS!$A$1:$BZ$1000,MATCH($D656,PIS!C$1:C$500,0),MATCH(Y$2,PIS!$2:$2,0)),0)</f>
        <v/>
      </c>
      <c r="Z656">
        <f>IFERROR(INDEX(PIS!$A$1:$BZ$1000,MATCH($D656,PIS!C$1:C$500,0),MATCH(Z$2,PIS!$2:$2,0)),0)</f>
        <v/>
      </c>
      <c r="AA656">
        <f>IFERROR(INDEX(PIS!$A$1:$BZ$1000,MATCH($D656,PIS!C$1:C$500,0),MATCH(AA$2,PIS!$2:$2,0)),0)</f>
        <v/>
      </c>
      <c r="AB656">
        <f>IFERROR(INDEX(PIS!$A$1:$BZ$1000,MATCH($D656,PIS!C$1:C$500,0),MATCH(AB$2,PIS!$2:$2,0)),0)</f>
        <v/>
      </c>
      <c r="AC656">
        <f>SUM(V656:AB656)</f>
        <v/>
      </c>
      <c r="AD656">
        <f>IFERROR(INDEX(TIMESHEET!$A$1:$AI$5000,MATCH($D656,TIMESHEET!A$1:A$500,0),MATCH("T100",TIMESHEET!$2:$2,0))-2,0)</f>
        <v/>
      </c>
      <c r="AE656">
        <f>IFERROR(INDEX(TIMESHEET!$A$1:$AI$5000,MATCH($D656,TIMESHEET!A$1:A$500,0),MATCH("T202",TIMESHEET!$2:$2,0)),0)</f>
        <v/>
      </c>
      <c r="AF656">
        <f>IFERROR(INDEX(TIMESHEET!$A$1:$AI$5000,MATCH($D656,TIMESHEET!A$1:A$500,0),MATCH("T302",TIMESHEET!$2:$2,0)),0)</f>
        <v/>
      </c>
      <c r="AG656">
        <f>IFERROR(INDEX(TIMESHEET!$A$1:$AI$5000,MATCH($D656,TIMESHEET!A$1:A$500,0),MATCH("T406",TIMESHEET!$2:$2,0)),0)</f>
        <v/>
      </c>
      <c r="AH656">
        <f>AE656+AG656</f>
        <v/>
      </c>
      <c r="AI656">
        <f>IFERROR(INDEX(TIMESHEET!$A$1:$AI$5000,MATCH($D656,TIMESHEET!A$1:A$500,0),MATCH("T701",TIMESHEET!$2:$2,0)),0)</f>
        <v/>
      </c>
      <c r="AJ656">
        <f>IFERROR(INDEX(TIMESHEET!$A$1:$AI$5000,MATCH($D656,TIMESHEET!B$1:B$500,0),MATCH("T320",TIMESHEET!$2:$2,0)),0)</f>
        <v/>
      </c>
      <c r="AK656">
        <f>IFERROR(IF(LEFT(INDEX(PIS!O$1:O$500,MATCH(D656,PIS!C$1:C$500)),1)="M",T656/AD656*SUM(AE656:AG656),T656*AD656),0)</f>
        <v/>
      </c>
      <c r="AL656">
        <f>IFERROR(INDEX(ADJ!$A$1:$BZ$1000,MATCH(PAYROLL!D656,ADJ!A$1:A$500,0),MATCH(PAYROLL!AL$2,ADJ!$2:$2,0)),0)</f>
        <v/>
      </c>
      <c r="AM656">
        <f>SUM(AK656:AL656)</f>
        <v/>
      </c>
      <c r="AN656">
        <f>IFERROR(ROUND(V656/$AD656*$AH656,0),0)</f>
        <v/>
      </c>
      <c r="AO656">
        <f>IFERROR(ROUND(W656/$AD656*$AH656,0),0)</f>
        <v/>
      </c>
      <c r="AP656">
        <f>IFERROR(ROUND(X656/$AD656*$AE656,0),0)</f>
        <v/>
      </c>
      <c r="AQ656">
        <f>IFERROR(ROUND(Y656/$AD656*$AH656,0),0)</f>
        <v/>
      </c>
      <c r="AR656">
        <f>IFERROR(ROUND(Z656/$AD656*$AH656,0),0)</f>
        <v/>
      </c>
      <c r="AS656">
        <f>IFERROR(ROUND(AA656/$AD656*$AH656,0),0)</f>
        <v/>
      </c>
      <c r="AT656">
        <f>IFERROR(IF((AE656+AF656+AG656)&gt;13,AB656,ROUND(AB656/AD656*AH656,0)),0)</f>
        <v/>
      </c>
      <c r="AU656">
        <f>IFERROR(INDEX(ADJ!$A$1:$BZ$1000,MATCH(PAYROLL!D656,ADJ!A$1:A$500,0),MATCH(PAYROLL!AU$2,ADJ!$2:$2,0)),0)</f>
        <v/>
      </c>
      <c r="AV656">
        <f>ROUND(SUM(AN656:AU656),0)</f>
        <v/>
      </c>
      <c r="AW656">
        <f>IFERROR(INDEX(TIMESHEET!$A$1:$AI$5000,MATCH(PAYROLL!D656,TIMESHEET!A$1:A$500,0),MATCH("T620",TIMESHEET!$2:$2,0)),0)</f>
        <v/>
      </c>
      <c r="AX656">
        <f>IFERROR(INDEX(TIMESHEET!$A$1:$AI$5000,MATCH(PAYROLL!D656,TIMESHEET!A$1:A$500,0),MATCH("T601",TIMESHEET!$2:$2,0)),0)</f>
        <v/>
      </c>
      <c r="AY656">
        <f>IFERROR(INDEX(TIMESHEET!$A$1:$AI$5000,MATCH(PAYROLL!D656,TIMESHEET!A$1:A$500,0),MATCH("T602",TIMESHEET!$2:$2,0)),0)</f>
        <v/>
      </c>
      <c r="AZ656">
        <f>IFERROR(INDEX(TIMESHEET!$A$1:$AI$5000,MATCH(PAYROLL!D656,TIMESHEET!A$1:A$500,0),MATCH("T603",TIMESHEET!$2:$2,0)),0)</f>
        <v/>
      </c>
      <c r="BA656">
        <f>IFERROR(INDEX(TIMESHEET!$A$1:$AI$5000,MATCH(PAYROLL!D656,TIMESHEET!A$1:A$500,0),MATCH("T611",TIMESHEET!$2:$2,0)),0)</f>
        <v/>
      </c>
      <c r="BB656">
        <f>IFERROR(INDEX(TIMESHEET!$A$1:$AI$5000,MATCH(PAYROLL!D656,TIMESHEET!A$1:A$500,0),MATCH("T612",TIMESHEET!$2:$2,0)),0)</f>
        <v/>
      </c>
      <c r="BC656">
        <f>IFERROR(INDEX(TIMESHEET!$A$1:$AI$5000,MATCH(PAYROLL!D656,TIMESHEET!A$1:A$500,0),MATCH("T613",TIMESHEET!$2:$2,0)),0)</f>
        <v/>
      </c>
      <c r="BD656">
        <f>IFERROR(INDEX(TIMESHEET!$A$1:$AI$5000,MATCH(PAYROLL!D656,TIMESHEET!A$1:A$500,0),MATCH("T500",TIMESHEET!$2:$2,0)),0)</f>
        <v/>
      </c>
      <c r="BE656">
        <f>IFERROR(IF(LEFT(INDEX(PIS!O$1:O$500,MATCH(D656,PIS!C$1:C$500)),1)="M",T656/AD656/8*(AW656+AX656*1.5+AY656*2+AZ656*3+BA656*2.1+BB656*2.7+BC656*3.9+BD656*0.3),T656/8*(AW656+AX656*1.5+AY656*2+AZ656*3+BA656*2.1+BB656*2.7+BC656*3.9+BD656*0.3)),0)</f>
        <v/>
      </c>
      <c r="BF656">
        <f>IFERROR(INDEX(ADJ!$A$1:$BZ$1000,MATCH(PAYROLL!$D656,ADJ!A$1:A$500,0),MATCH(PAYROLL!BF$2,ADJ!$2:$2,0)),0)</f>
        <v/>
      </c>
      <c r="BG656">
        <f>IFERROR(INDEX(ADJ!$A$1:$BZ$1000,MATCH(PAYROLL!D656,ADJ!A$1:A$500,0),MATCH(PAYROLL!BG$2,ADJ!$2:$2,0)),0)</f>
        <v/>
      </c>
      <c r="BH656">
        <f>IFERROR(INDEX(ADJ!$A$1:$BZ$1000,MATCH(PAYROLL!D656,ADJ!A$1:A$500,0),MATCH(PAYROLL!BH$2,ADJ!$2:$2,0)),0)</f>
        <v/>
      </c>
      <c r="BI656">
        <f>IFERROR(INDEX(ADJ!$A$1:$BZ$1000,MATCH(PAYROLL!D656,ADJ!A$1:A$500,0),MATCH(PAYROLL!BI$2,ADJ!$2:$2,0)),0)</f>
        <v/>
      </c>
      <c r="BJ656">
        <f>IFERROR(INDEX(ADJ!$A$1:$BZ$1000,MATCH(PAYROLL!D656,ADJ!A$1:A$500,0),MATCH(PAYROLL!BJ$2,ADJ!$2:$2,0)),0)</f>
        <v/>
      </c>
      <c r="BK656">
        <f>SUM(BF656:BJ656)</f>
        <v/>
      </c>
      <c r="BL656">
        <f>IFERROR(INDEX(ADJ!$A$1:$BZ$1000,MATCH(PAYROLL!D656,ADJ!A$1:A$500,0),MATCH(PAYROLL!BL$2,ADJ!$2:$2,0)),0)</f>
        <v/>
      </c>
      <c r="BM656">
        <f>IFERROR(INDEX(ADJ!$A$1:$BZ$1000,MATCH(PAYROLL!D656,ADJ!A$1:A$500,0),MATCH(PAYROLL!BM$2,ADJ!$2:$2,0)),0)</f>
        <v/>
      </c>
      <c r="BN656">
        <f>IFERROR(INDEX(ADJ!$A$1:$BZ$1000,MATCH(PAYROLL!D656,ADJ!A$1:A$500,0),MATCH(PAYROLL!BN$2,ADJ!$2:$2,0)),0)</f>
        <v/>
      </c>
      <c r="BO656">
        <f>IFERROR(INDEX(ADJ!$A$1:$BZ$1000,MATCH(PAYROLL!D656,ADJ!A$1:A$500,0),MATCH(PAYROLL!BO$2,ADJ!$2:$2,0)),0)</f>
        <v/>
      </c>
      <c r="BP656">
        <f>SUM(AM656,AV656,BE656,BK656,BL656:BO656)</f>
        <v/>
      </c>
      <c r="BQ656">
        <f>BO656</f>
        <v/>
      </c>
      <c r="BR656">
        <f>IFERROR(ROUND(IF(LEFT(INDEX(PIS!O$1:O$500,MATCH(D656,PIS!C$1:C$500)),1)="D",T656/8*(BD656*0.3),IF(LEFT(INDEX(PIS!O$1:O$500,MATCH(D656,PIS!C$1:C$500)),1)="H",T656*($BD656*0.3),T656/$AD656/8*($BD656*0.3))),0),0)</f>
        <v/>
      </c>
      <c r="BS656">
        <f>IF(AP656&lt;1,0,MIN(AP656,730000))</f>
        <v/>
      </c>
      <c r="BT656">
        <f>IFERROR(ROUND((BE656-SUM(AW656:BC656)*T656/AD656/8),0)-BR656,0)</f>
        <v/>
      </c>
      <c r="BU656">
        <f>AO656</f>
        <v/>
      </c>
      <c r="BV656">
        <f>SUM(BQ656:BU656)</f>
        <v/>
      </c>
      <c r="BW656">
        <f>BP656-BV656</f>
        <v/>
      </c>
      <c r="BX656">
        <f>IFERROR(IF(RIGHT(INDEX(PIS!O$1:O$500,MATCH(D656,PIS!C$1:C$500)),5)="Gross",MIN(U656+V656,VLOOKUP("R700",TSC!B:C,2,0)*VLOOKUP("R101",TSC!B:C,2,0))*VLOOKUP("R701",TSC!B:C,2,0)%,0),0)</f>
        <v/>
      </c>
      <c r="BY656">
        <f>IFERROR(IF(RIGHT(INDEX(PIS!O$1:O$500,MATCH(D656,PIS!C$1:C$500)),5)="Gross",MIN(U656+V656,VLOOKUP("R700",TSC!B:C,2,0)*VLOOKUP("R101",TSC!B:C,2,0))*VLOOKUP("T704",TSC!B:C,2,0)%,0),0)</f>
        <v/>
      </c>
      <c r="BZ656">
        <f>IFERROR(IF(RIGHT(INDEX(PIS!O$1:O$500,MATCH(D656,PIS!C$1:C$500)),5)="Gross",MIN(U656+V656,VLOOKUP("R700",TSC!B:C,2,0)*VLOOKUP("1",TSC!F:G,2,0))*VLOOKUP("T705",TSC!B:C,2,0)%,0),0)</f>
        <v/>
      </c>
      <c r="CA656">
        <f>IFERROR(INDEX(ADJ!$A$1:$BZ$1000,MATCH(PAYROLL!D656,ADJ!A$1:A$500,0),MATCH(PAYROLL!CA$2,ADJ!$2:$2,0)),0)</f>
        <v/>
      </c>
      <c r="CB656">
        <f>IFERROR(INDEX(ADJ!$A$1:$BZ$1000,MATCH(PAYROLL!D656,ADJ!A$1:A$500,0),MATCH(PAYROLL!CB$2,ADJ!$2:$2,0)),0)</f>
        <v/>
      </c>
      <c r="CC656">
        <f>SUM(BX656:CB656)</f>
        <v/>
      </c>
      <c r="CD656">
        <f>IFERROR(INDEX(PIS!$A$1:$BZ$1000,MATCH(PAYROLL!D656,PIS!C$1:C$500,0),MATCH(PAYROLL!CD$1,PIS!$1:$1,0)),0)</f>
        <v/>
      </c>
      <c r="CE656">
        <f>IFERROR(IF(OR(INDEX(PIS!P$1:P$500,MATCH(D656,PIS!C$1:C$500,0))="LT2",INDEX(PIS!P$1:P$500,MATCH(D656,PIS!C$1:C$500,0))="P10"),0,SUM(CC656,CD656*VLOOKUP("R601",TSC!B:C,2,0),VLOOKUP("R602",TSC!B:C,2,0))),0)</f>
        <v/>
      </c>
      <c r="CF656">
        <f>MAX(BW656-CE656,0)</f>
        <v/>
      </c>
      <c r="CG656">
        <f>IFERROR(IF(OR(RIGHT(INDEX(PIS!P$1:P$500,MATCH(D656,PIS!C$1:C$500)),5)="P10",RIGHT(INDEX(PIS!P$1:P$500,MATCH(D656,PIS!C$1:C$500)),5)="CK"),0,IF(CF656&lt;=5000000,CF656*5%,IF(CF656&lt;=10000000,CF656*10%-250000,IF(CF656&lt;=18000000,CF656*15%-750000,IF(CF656&lt;=32000000,CF656*20%-1650000,IF(CF656&lt;=52000000,CF656*25%-3250000,IF(CF656&lt;=80000000,BH656*30%-5850000,CF656*35%-9850000))))))),0)</f>
        <v/>
      </c>
      <c r="CH656">
        <f>IFERROR(IF(OR(INDEX(PIS!P$1:P$500,MATCH(D656,PIS!C$1:C$500))="LT",INDEX(PIS!P$1:P$500,MATCH(D656,PIS!C$1:C$500))="CK"),0,IF(CF656&lt;2000000,0,CF656*10%)),0)</f>
        <v/>
      </c>
      <c r="CI656">
        <f>IFERROR(INDEX(ADJ!$A$1:$BZ$1000,MATCH(PAYROLL!D656,ADJ!A$1:A$500,0),MATCH(PAYROLL!CI$2,ADJ!$2:$2,0)),0)</f>
        <v/>
      </c>
      <c r="CJ656">
        <f>IFERROR(INDEX(ADJ!$A$1:$BZ$1000,MATCH(PAYROLL!D656,ADJ!A$1:A$500,0),MATCH(PAYROLL!CJ$2,ADJ!$2:$2,0)),0)</f>
        <v/>
      </c>
      <c r="CK656">
        <f>IFERROR(INDEX(ADJ!$A$1:$BZ$1000,MATCH(PAYROLL!D656,ADJ!A$1:A$500,0),MATCH(PAYROLL!CK$2,ADJ!$2:$2,0)),0)</f>
        <v/>
      </c>
      <c r="CL656">
        <f>SUM(CG656:CK656)</f>
        <v/>
      </c>
      <c r="CM656">
        <f>ROUND(SUM(CH656:CK656),0)</f>
        <v/>
      </c>
      <c r="CN656">
        <f>IFERROR(INDEX(CSDA!D$1:D$500,MATCH($CN$2,CSDA!C$1:C$500,0))*INDEX(PIS!V$1:V$500,MATCH(D656,PIS!C$1:C$500))+INDEX(ADJ!$A$1:$BZ$1000,MATCH(PAYROLL!D656,ADJ!A$1:A$500,0),MATCH(PAYROLL!CN$2,ADJ!$2:$2,0)),0)</f>
        <v/>
      </c>
      <c r="CO656">
        <f>IFERROR(INDEX(ADJ!$A$1:$BZ$1000,MATCH(PAYROLL!D656,ADJ!A$1:A$500,0),MATCH(PAYROLL!CO$2,ADJ!$2:$2,0)),0)</f>
        <v/>
      </c>
      <c r="CP656">
        <f>IFERROR(INDEX(ADJ!$A$1:$BZ$1000,MATCH(PAYROLL!D656,ADJ!A$1:A$500,0),MATCH(PAYROLL!CP$2,ADJ!$2:$2,0)),0)</f>
        <v/>
      </c>
      <c r="CQ656">
        <f>BP656-CL656-CI656-CM656-CN656-CO656-CP656-CC656</f>
        <v/>
      </c>
      <c r="CR656">
        <f>IFERROR(IF(RIGHT(INDEX(PIS!O$1:O$500,MATCH(D656,PIS!C$1:C$500,0)),5)="Gross",MIN(U656+V656,VLOOKUP("R700",TSC!B:C,2,0)*VLOOKUP("R101",TSC!B:C,2,0))*(VLOOKUP("T711",TSC!B:C,2,0)+VLOOKUP("T712",TSC!B:C,2,0))%,MIN(T656+V656,VLOOKUP("R700",TSC!B:C,2,0)*VLOOKUP("R101",TSC!B:C,2,0))*(VLOOKUP("T711",TSC!B:C,2,0)+VLOOKUP("T712",TSC!B:C,2,0)+VLOOKUP("R701",TSC!B:C,2,0))%),0)</f>
        <v/>
      </c>
      <c r="CS656">
        <f>IFERROR(IF(RIGHT(INDEX(PIS!O$1:O$500,MATCH(D656,PIS!C$1:C$500,0)),5)="Gross",MIN(U656+V656,VLOOKUP("R700",TSC!B:C,2,0)*VLOOKUP("R101",TSC!B:C,2,0))*(VLOOKUP("T714",TSC!B:C,2,0))%,MIN(T656+V656,VLOOKUP("R700",TSC!B:C,2,0)*VLOOKUP("R101",TSC!B:C,2,0))*(VLOOKUP("T704",TSC!B:C,2,0)+VLOOKUP("T714",TSC!B:C,2,0))%),0)</f>
        <v/>
      </c>
      <c r="CT656">
        <f>IFERROR(IF(RIGHT(INDEX(PIS!O$1:O$500,MATCH(D656,PIS!C$1:C$500,0)),5)="Gross",MIN(U656+V656,VLOOKUP("R700",TSC!B:C,2,0)*VLOOKUP("R101",TSC!B:C,2,0))*VLOOKUP("T705",TSC!B:C,2,0)%,MIN(T656+V656,VLOOKUP("R700",TSC!B:C,2,0)*VLOOKUP("R101",TSC!B:C,2,0))*VLOOKUP("T705",TSC!B:C,2,0)%),0)</f>
        <v/>
      </c>
      <c r="CU656">
        <f>IFERROR(IF(RIGHT(INDEX(PIS!O$1:O$500,MATCH(D656,PIS!C$1:C$500,0)),5)="Gross",MIN(U656+V656,VLOOKUP("R700",TSC!B:C,2,0)*VLOOKUP("R101",TSC!B:C,2,0))*(VLOOKUP("T713",TSC!B:C,2,0))%,MIN(T656+V656,VLOOKUP("R700",TSC!B:C,2,0)*VLOOKUP("R101",TSC!B:C,2,0))*(VLOOKUP("T713",TSC!B:C,2,0))%),0)</f>
        <v/>
      </c>
      <c r="CV656">
        <f>IFERROR(INDEX(ADJ!$A$1:$BZ$1000,MATCH(PAYROLL!D656,ADJ!A$1:A$500,0),MATCH(PAYROLL!CV$2,ADJ!$2:$2,0)),0)</f>
        <v/>
      </c>
      <c r="CW656">
        <f>IFERROR(INDEX(ADJ!$A$1:$BZ$1000,MATCH(PAYROLL!D656,ADJ!A$1:A$500,0),MATCH(PAYROLL!CW$2,ADJ!$2:$2,0)),0)</f>
        <v/>
      </c>
      <c r="CX656">
        <f>SUM(CR656:CW656)</f>
        <v/>
      </c>
      <c r="CY656">
        <f>ROUND(IF(CR656&gt;0,T656+V656*VLOOKUP("R202",TSC!$B$1:$C$500,2,0),0),0)</f>
        <v/>
      </c>
      <c r="CZ656">
        <f>IFERROR(INDEX(CSDA!D$1:D$500,MATCH($CZ$2,CSDA!C$1:C$500,0)),0)</f>
        <v/>
      </c>
      <c r="DA656">
        <f>ROUND(T656*0.7%,0)</f>
        <v/>
      </c>
      <c r="DB656">
        <f>ROUND(T656/12,0)</f>
        <v/>
      </c>
      <c r="DC656">
        <f ref="DC656" t="array">IFERROR(INDEX(CSDA!D$1:D$500,MATCH("Trích giữ"&amp;PAYROLL!DC$2,CSDA!A$1:A$500&amp;CSDA!C$1:C$500,0)),0)</f>
        <v/>
      </c>
      <c r="DD656">
        <f ref="DD656" t="array">IFERROR(INDEX(CSDA!D$1:D$500,MATCH("Trích giữ"&amp;PAYROLL!DD$2,CSDA!A$1:A$500&amp;CSDA!C$1:C$500,0)),0)</f>
        <v/>
      </c>
      <c r="DE656">
        <f ref="DE656" t="array">IFERROR(INDEX(CSDA!D$1:D$500,MATCH("Trích giữ"&amp;PAYROLL!DE$2,CSDA!A$1:A$500&amp;CSDA!C$1:C$500,0)),0)</f>
        <v/>
      </c>
      <c r="DF656">
        <f>IFERROR(INDEX(CSDA!D$1:D$500,MATCH(PAYROLL!DF$2,CSDA!C$1:C$500,0)),0)</f>
        <v/>
      </c>
      <c r="DG656">
        <f ref="DG656" t="array">IFERROR(INDEX(CSDA!D$1:D$500,MATCH("Trích giữ"&amp;PAYROLL!DG$2,CSDA!A$1:A$500&amp;CSDA!C$1:C$500,0)),0)</f>
        <v/>
      </c>
      <c r="DH656">
        <f>ROUND(T656/26,0)</f>
        <v/>
      </c>
      <c r="DI656">
        <f ref="DI656" t="array">IFERROR(INDEX(CSDA!D$1:D$500,MATCH("Trích giữ"&amp;PAYROLL!DI$2,CSDA!A$1:A$500&amp;CSDA!C$1:C$500,0)),0)</f>
        <v/>
      </c>
      <c r="DJ656">
        <f>IF(U656=0,T656*21.5%-BL656,0)</f>
        <v/>
      </c>
      <c r="DK656">
        <f ref="DK656" t="array">IFERROR(INDEX(CSDA!D$1:D$500,MATCH("Trích giữ"&amp;PAYROLL!DK$2,CSDA!A$1:A$500&amp;CSDA!C$1:C$500,0)),0)</f>
        <v/>
      </c>
      <c r="DL656">
        <f>IFERROR(INDEX(CSDA!D$1:D$500,MATCH(PAYROLL!DL$2,CSDA!C$1:C$500,0))/12,0)</f>
        <v/>
      </c>
      <c r="DM656">
        <f>SUM(DB656:DL656)</f>
        <v/>
      </c>
      <c r="DN656">
        <f>IFERROR(INDEX(ADJ!$A$1:$BZ$1000,MATCH(PAYROLL!D656,ADJ!A$1:A$500,0),MATCH(PAYROLL!DN$2,ADJ!$2:$2,0)),0)</f>
        <v/>
      </c>
      <c r="DO656">
        <f>IFERROR(SUM(BP656,DM656:DN656,CX656:DA656)-DT656,0)</f>
        <v/>
      </c>
      <c r="DP656">
        <f ref="DP656" t="array">SUM(BW656*IFERROR(INDEX(CSDA!D$1:D$500,MATCH(BW$2,CSDA!C$1:C$500,0)),0)%,CX656*IFERROR(INDEX(CSDA!D$1:D$500,MATCH(CX$2,CSDA!C$1:C$500,0)),0)%,DA656*IFERROR(INDEX(CSDA!D$1:D$500,MATCH(DA$2,CSDA!C$1:C$500,0)),0)%,DB656*IFERROR(INDEX(CSDA!D$1:D$500,MATCH(DB$2,CSDA!C$1:C$500,0)),0)%,DF656*IFERROR(INDEX(CSDA!D$1:D$500,MATCH("Phí dịch vụ"&amp;PAYROLL!DF$2,CSDA!A$1:A$500&amp;CSDA!C$1:C$500,0)),0)%,DC656*IFERROR(INDEX(CSDA!D$1:D$500,MATCH("Phí dịch vụ"&amp;PAYROLL!DC$2,CSDA!A$1:A$500&amp;CSDA!C$1:C$500,0)),0)%,DH656*IFERROR(INDEX(CSDA!D$1:D$500,MATCH("Phí dịch vụ"&amp;PAYROLL!DH$2,CSDA!A$1:A$500&amp;CSDA!C$1:C$500,0)),0)%,DJ656*IFERROR(INDEX(CSDA!D$1:D$500,MATCH("Phí dịch vụ"&amp;PAYROLL!DJ$2,CSDA!A$1:A$500&amp;CSDA!C$1:C$500,0)),0)%,BN656*IFERROR(INDEX(CSDA!D$1:D$500,MATCH(BN$2,CSDA!C$1:C$500,0)),0)%)-BN656*7%</f>
        <v/>
      </c>
      <c r="DQ656">
        <f>IFERROR(INDEX(ADJ!$A$1:$BZ$1000,MATCH(PAYROLL!D656,ADJ!A$1:A$500,0),MATCH(PAYROLL!DQ$2,ADJ!$2:$2,0)),0)</f>
        <v/>
      </c>
      <c r="DR656">
        <f>IFERROR(INDEX(ADJ!$A$1:$BZ$1000,MATCH(PAYROLL!D656,ADJ!A$1:A$500,0),MATCH(PAYROLL!DR$2,ADJ!$2:$2,0)),0)</f>
        <v/>
      </c>
      <c r="DS656">
        <f>SUM(DP656:DR656)</f>
        <v/>
      </c>
      <c r="DT656">
        <f>EK656</f>
        <v/>
      </c>
      <c r="DU656">
        <f>SUM(DO656:DR656)</f>
        <v/>
      </c>
      <c r="DV656">
        <f>ROUND(DU656*0.1,0)</f>
        <v/>
      </c>
      <c r="DW656">
        <f>DU656+DV656</f>
        <v/>
      </c>
      <c r="DZ656">
        <f>IFERROR(INDEX(ADJ!$A$1:$BZ$1000,MATCH(PAYROLL!$D656,ADJ!A$1:A$500,0),MATCH(PAYROLL!DZ$2,ADJ!$2:$2,0)),0)</f>
        <v/>
      </c>
      <c r="EA656">
        <f>IFERROR(INDEX(ADJ!$A$1:$BZ$1000,MATCH(PAYROLL!$D656,ADJ!A$1:A$500,0),MATCH(PAYROLL!EA$2,ADJ!$2:$2,0)),0)</f>
        <v/>
      </c>
      <c r="EB656">
        <f>IFERROR(INDEX(ADJ!$A$1:$BZ$1000,MATCH(PAYROLL!$D656,ADJ!A$1:A$500,0),MATCH(PAYROLL!EB$2,ADJ!$2:$2,0)),0)</f>
        <v/>
      </c>
      <c r="EC656">
        <f>IFERROR(INDEX(ADJ!$A$1:$BZ$1000,MATCH(PAYROLL!$D656,ADJ!A$1:A$500,0),MATCH(PAYROLL!EC$2,ADJ!$2:$2,0)),0)</f>
        <v/>
      </c>
      <c r="ED656">
        <f>IFERROR(INDEX(ADJ!$A$1:$BZ$1000,MATCH(PAYROLL!$D656,ADJ!A$1:A$500,0),MATCH(PAYROLL!ED$2,ADJ!$2:$2,0)),0)</f>
        <v/>
      </c>
      <c r="EE656">
        <f>IFERROR(INDEX(ADJ!$A$1:$BZ$1000,MATCH(PAYROLL!$D656,ADJ!A$1:A$500,0),MATCH(PAYROLL!EE$2,ADJ!$2:$2,0)),0)</f>
        <v/>
      </c>
      <c r="EF656">
        <f>IFERROR(INDEX(ADJ!$A$1:$BZ$1000,MATCH(PAYROLL!$D656,ADJ!A$1:A$500,0),MATCH(PAYROLL!EF$2,ADJ!$2:$2,0)),0)</f>
        <v/>
      </c>
      <c r="EG656">
        <f>IFERROR(INDEX(ADJ!$A$1:$BZ$1000,MATCH(PAYROLL!$D656,ADJ!A$1:A$500,0),MATCH(PAYROLL!EG$2,ADJ!$2:$2,0)),0)</f>
        <v/>
      </c>
      <c r="EH656">
        <f>IFERROR(INDEX(ADJ!$A$1:$BZ$1000,MATCH(PAYROLL!$D656,ADJ!A$1:A$500,0),MATCH(PAYROLL!EH$2,ADJ!$2:$2,0)),0)</f>
        <v/>
      </c>
      <c r="EI656">
        <f>IFERROR(INDEX(ADJ!$A$1:$BZ$1000,MATCH(PAYROLL!D656,ADJ!A$1:A$500,0),MATCH(PAYROLL!EI$2,ADJ!$2:$2,0)),0)</f>
        <v/>
      </c>
      <c r="EJ656">
        <f>IFERROR(INDEX(ADJ!$A$1:$BZ$1000,MATCH(PAYROLL!$D656,ADJ!A$1:A$500,0),MATCH(PAYROLL!EJ$2,ADJ!$2:$2,0)),0)</f>
        <v/>
      </c>
      <c r="EK656">
        <f>SUM(DZ656:EJ656)</f>
        <v/>
      </c>
    </row>
    <row r="657">
      <c r="A657" t="n">
        <v>655</v>
      </c>
      <c r="B657" t="inlineStr">
        <is>
          <t>Phan Như Ý</t>
        </is>
      </c>
      <c r="D657" t="inlineStr">
        <is>
          <t>156810-01</t>
        </is>
      </c>
      <c r="S657">
        <f>IFERROR(INDEX(PIS!$A$1:$BZ$1000,MATCH($D657,PIS!C$1:C$500,0),MATCH("Lương CB tháng trước",PIS!$1:$1,0)),0)</f>
        <v/>
      </c>
      <c r="T657">
        <f>IFERROR(INDEX(PIS!$A$1:$BZ$1000,MATCH($D657,PIS!C$1:C$500,0),MATCH("Lương CB hiện tại",PIS!$1:$1,0)),0)</f>
        <v/>
      </c>
      <c r="U657">
        <f>IFERROR(INDEX(PIS!$A$1:$BZ$1000,MATCH($D657,PIS!C$1:C$500,0),MATCH("Lương đóng BHBB",PIS!$1:$1,0)),0)</f>
        <v/>
      </c>
      <c r="V657">
        <f>IFERROR(INDEX(PIS!$A$1:$BZ$1000,MATCH($D657,PIS!C$1:C$500,0),MATCH(V$2,PIS!$2:$2,0)),0)</f>
        <v/>
      </c>
      <c r="W657">
        <f>IFERROR(INDEX(PIS!$A$1:$BZ$1000,MATCH($D657,PIS!C$1:C$500,0),MATCH(W$2,PIS!$2:$2,0)),0)</f>
        <v/>
      </c>
      <c r="X657">
        <f>IFERROR(INDEX(PIS!$A$1:$BZ$1000,MATCH($D657,PIS!C$1:C$500,0),MATCH(X$2,PIS!$2:$2,0)),0)</f>
        <v/>
      </c>
      <c r="Y657">
        <f>IFERROR(INDEX(PIS!$A$1:$BZ$1000,MATCH($D657,PIS!C$1:C$500,0),MATCH(Y$2,PIS!$2:$2,0)),0)</f>
        <v/>
      </c>
      <c r="Z657">
        <f>IFERROR(INDEX(PIS!$A$1:$BZ$1000,MATCH($D657,PIS!C$1:C$500,0),MATCH(Z$2,PIS!$2:$2,0)),0)</f>
        <v/>
      </c>
      <c r="AA657">
        <f>IFERROR(INDEX(PIS!$A$1:$BZ$1000,MATCH($D657,PIS!C$1:C$500,0),MATCH(AA$2,PIS!$2:$2,0)),0)</f>
        <v/>
      </c>
      <c r="AB657">
        <f>IFERROR(INDEX(PIS!$A$1:$BZ$1000,MATCH($D657,PIS!C$1:C$500,0),MATCH(AB$2,PIS!$2:$2,0)),0)</f>
        <v/>
      </c>
      <c r="AC657">
        <f>SUM(V657:AB657)</f>
        <v/>
      </c>
      <c r="AD657">
        <f>IFERROR(INDEX(TIMESHEET!$A$1:$AI$5000,MATCH($D657,TIMESHEET!A$1:A$500,0),MATCH("T100",TIMESHEET!$2:$2,0))-2,0)</f>
        <v/>
      </c>
      <c r="AE657">
        <f>IFERROR(INDEX(TIMESHEET!$A$1:$AI$5000,MATCH($D657,TIMESHEET!A$1:A$500,0),MATCH("T202",TIMESHEET!$2:$2,0)),0)</f>
        <v/>
      </c>
      <c r="AF657">
        <f>IFERROR(INDEX(TIMESHEET!$A$1:$AI$5000,MATCH($D657,TIMESHEET!A$1:A$500,0),MATCH("T302",TIMESHEET!$2:$2,0)),0)</f>
        <v/>
      </c>
      <c r="AG657">
        <f>IFERROR(INDEX(TIMESHEET!$A$1:$AI$5000,MATCH($D657,TIMESHEET!A$1:A$500,0),MATCH("T406",TIMESHEET!$2:$2,0)),0)</f>
        <v/>
      </c>
      <c r="AH657">
        <f>AE657+AG657</f>
        <v/>
      </c>
      <c r="AI657">
        <f>IFERROR(INDEX(TIMESHEET!$A$1:$AI$5000,MATCH($D657,TIMESHEET!A$1:A$500,0),MATCH("T701",TIMESHEET!$2:$2,0)),0)</f>
        <v/>
      </c>
      <c r="AJ657">
        <f>IFERROR(INDEX(TIMESHEET!$A$1:$AI$5000,MATCH($D657,TIMESHEET!B$1:B$500,0),MATCH("T320",TIMESHEET!$2:$2,0)),0)</f>
        <v/>
      </c>
      <c r="AK657">
        <f>IFERROR(IF(LEFT(INDEX(PIS!O$1:O$500,MATCH(D657,PIS!C$1:C$500)),1)="M",T657/AD657*SUM(AE657:AG657),T657*AD657),0)</f>
        <v/>
      </c>
      <c r="AL657">
        <f>IFERROR(INDEX(ADJ!$A$1:$BZ$1000,MATCH(PAYROLL!D657,ADJ!A$1:A$500,0),MATCH(PAYROLL!AL$2,ADJ!$2:$2,0)),0)</f>
        <v/>
      </c>
      <c r="AM657">
        <f>SUM(AK657:AL657)</f>
        <v/>
      </c>
      <c r="AN657">
        <f>IFERROR(ROUND(V657/$AD657*$AH657,0),0)</f>
        <v/>
      </c>
      <c r="AO657">
        <f>IFERROR(ROUND(W657/$AD657*$AH657,0),0)</f>
        <v/>
      </c>
      <c r="AP657">
        <f>IFERROR(ROUND(X657/$AD657*$AE657,0),0)</f>
        <v/>
      </c>
      <c r="AQ657">
        <f>IFERROR(ROUND(Y657/$AD657*$AH657,0),0)</f>
        <v/>
      </c>
      <c r="AR657">
        <f>IFERROR(ROUND(Z657/$AD657*$AH657,0),0)</f>
        <v/>
      </c>
      <c r="AS657">
        <f>IFERROR(ROUND(AA657/$AD657*$AH657,0),0)</f>
        <v/>
      </c>
      <c r="AT657">
        <f>IFERROR(IF((AE657+AF657+AG657)&gt;13,AB657,ROUND(AB657/AD657*AH657,0)),0)</f>
        <v/>
      </c>
      <c r="AU657">
        <f>IFERROR(INDEX(ADJ!$A$1:$BZ$1000,MATCH(PAYROLL!D657,ADJ!A$1:A$500,0),MATCH(PAYROLL!AU$2,ADJ!$2:$2,0)),0)</f>
        <v/>
      </c>
      <c r="AV657">
        <f>ROUND(SUM(AN657:AU657),0)</f>
        <v/>
      </c>
      <c r="AW657">
        <f>IFERROR(INDEX(TIMESHEET!$A$1:$AI$5000,MATCH(PAYROLL!D657,TIMESHEET!A$1:A$500,0),MATCH("T620",TIMESHEET!$2:$2,0)),0)</f>
        <v/>
      </c>
      <c r="AX657">
        <f>IFERROR(INDEX(TIMESHEET!$A$1:$AI$5000,MATCH(PAYROLL!D657,TIMESHEET!A$1:A$500,0),MATCH("T601",TIMESHEET!$2:$2,0)),0)</f>
        <v/>
      </c>
      <c r="AY657">
        <f>IFERROR(INDEX(TIMESHEET!$A$1:$AI$5000,MATCH(PAYROLL!D657,TIMESHEET!A$1:A$500,0),MATCH("T602",TIMESHEET!$2:$2,0)),0)</f>
        <v/>
      </c>
      <c r="AZ657">
        <f>IFERROR(INDEX(TIMESHEET!$A$1:$AI$5000,MATCH(PAYROLL!D657,TIMESHEET!A$1:A$500,0),MATCH("T603",TIMESHEET!$2:$2,0)),0)</f>
        <v/>
      </c>
      <c r="BA657">
        <f>IFERROR(INDEX(TIMESHEET!$A$1:$AI$5000,MATCH(PAYROLL!D657,TIMESHEET!A$1:A$500,0),MATCH("T611",TIMESHEET!$2:$2,0)),0)</f>
        <v/>
      </c>
      <c r="BB657">
        <f>IFERROR(INDEX(TIMESHEET!$A$1:$AI$5000,MATCH(PAYROLL!D657,TIMESHEET!A$1:A$500,0),MATCH("T612",TIMESHEET!$2:$2,0)),0)</f>
        <v/>
      </c>
      <c r="BC657">
        <f>IFERROR(INDEX(TIMESHEET!$A$1:$AI$5000,MATCH(PAYROLL!D657,TIMESHEET!A$1:A$500,0),MATCH("T613",TIMESHEET!$2:$2,0)),0)</f>
        <v/>
      </c>
      <c r="BD657">
        <f>IFERROR(INDEX(TIMESHEET!$A$1:$AI$5000,MATCH(PAYROLL!D657,TIMESHEET!A$1:A$500,0),MATCH("T500",TIMESHEET!$2:$2,0)),0)</f>
        <v/>
      </c>
      <c r="BE657">
        <f>IFERROR(IF(LEFT(INDEX(PIS!O$1:O$500,MATCH(D657,PIS!C$1:C$500)),1)="M",T657/AD657/8*(AW657+AX657*1.5+AY657*2+AZ657*3+BA657*2.1+BB657*2.7+BC657*3.9+BD657*0.3),T657/8*(AW657+AX657*1.5+AY657*2+AZ657*3+BA657*2.1+BB657*2.7+BC657*3.9+BD657*0.3)),0)</f>
        <v/>
      </c>
      <c r="BF657">
        <f>IFERROR(INDEX(ADJ!$A$1:$BZ$1000,MATCH(PAYROLL!$D657,ADJ!A$1:A$500,0),MATCH(PAYROLL!BF$2,ADJ!$2:$2,0)),0)</f>
        <v/>
      </c>
      <c r="BG657">
        <f>IFERROR(INDEX(ADJ!$A$1:$BZ$1000,MATCH(PAYROLL!D657,ADJ!A$1:A$500,0),MATCH(PAYROLL!BG$2,ADJ!$2:$2,0)),0)</f>
        <v/>
      </c>
      <c r="BH657">
        <f>IFERROR(INDEX(ADJ!$A$1:$BZ$1000,MATCH(PAYROLL!D657,ADJ!A$1:A$500,0),MATCH(PAYROLL!BH$2,ADJ!$2:$2,0)),0)</f>
        <v/>
      </c>
      <c r="BI657">
        <f>IFERROR(INDEX(ADJ!$A$1:$BZ$1000,MATCH(PAYROLL!D657,ADJ!A$1:A$500,0),MATCH(PAYROLL!BI$2,ADJ!$2:$2,0)),0)</f>
        <v/>
      </c>
      <c r="BJ657">
        <f>IFERROR(INDEX(ADJ!$A$1:$BZ$1000,MATCH(PAYROLL!D657,ADJ!A$1:A$500,0),MATCH(PAYROLL!BJ$2,ADJ!$2:$2,0)),0)</f>
        <v/>
      </c>
      <c r="BK657">
        <f>SUM(BF657:BJ657)</f>
        <v/>
      </c>
      <c r="BL657">
        <f>IFERROR(INDEX(ADJ!$A$1:$BZ$1000,MATCH(PAYROLL!D657,ADJ!A$1:A$500,0),MATCH(PAYROLL!BL$2,ADJ!$2:$2,0)),0)</f>
        <v/>
      </c>
      <c r="BM657">
        <f>IFERROR(INDEX(ADJ!$A$1:$BZ$1000,MATCH(PAYROLL!D657,ADJ!A$1:A$500,0),MATCH(PAYROLL!BM$2,ADJ!$2:$2,0)),0)</f>
        <v/>
      </c>
      <c r="BN657">
        <f>IFERROR(INDEX(ADJ!$A$1:$BZ$1000,MATCH(PAYROLL!D657,ADJ!A$1:A$500,0),MATCH(PAYROLL!BN$2,ADJ!$2:$2,0)),0)</f>
        <v/>
      </c>
      <c r="BO657">
        <f>IFERROR(INDEX(ADJ!$A$1:$BZ$1000,MATCH(PAYROLL!D657,ADJ!A$1:A$500,0),MATCH(PAYROLL!BO$2,ADJ!$2:$2,0)),0)</f>
        <v/>
      </c>
      <c r="BP657">
        <f>SUM(AM657,AV657,BE657,BK657,BL657:BO657)</f>
        <v/>
      </c>
      <c r="BQ657">
        <f>BO657</f>
        <v/>
      </c>
      <c r="BR657">
        <f>IFERROR(ROUND(IF(LEFT(INDEX(PIS!O$1:O$500,MATCH(D657,PIS!C$1:C$500)),1)="D",T657/8*(BD657*0.3),IF(LEFT(INDEX(PIS!O$1:O$500,MATCH(D657,PIS!C$1:C$500)),1)="H",T657*($BD657*0.3),T657/$AD657/8*($BD657*0.3))),0),0)</f>
        <v/>
      </c>
      <c r="BS657">
        <f>IF(AP657&lt;1,0,MIN(AP657,730000))</f>
        <v/>
      </c>
      <c r="BT657">
        <f>IFERROR(ROUND((BE657-SUM(AW657:BC657)*T657/AD657/8),0)-BR657,0)</f>
        <v/>
      </c>
      <c r="BU657">
        <f>AO657</f>
        <v/>
      </c>
      <c r="BV657">
        <f>SUM(BQ657:BU657)</f>
        <v/>
      </c>
      <c r="BW657">
        <f>BP657-BV657</f>
        <v/>
      </c>
      <c r="BX657">
        <f>IFERROR(IF(RIGHT(INDEX(PIS!O$1:O$500,MATCH(D657,PIS!C$1:C$500)),5)="Gross",MIN(U657+V657,VLOOKUP("R700",TSC!B:C,2,0)*VLOOKUP("R101",TSC!B:C,2,0))*VLOOKUP("R701",TSC!B:C,2,0)%,0),0)</f>
        <v/>
      </c>
      <c r="BY657">
        <f>IFERROR(IF(RIGHT(INDEX(PIS!O$1:O$500,MATCH(D657,PIS!C$1:C$500)),5)="Gross",MIN(U657+V657,VLOOKUP("R700",TSC!B:C,2,0)*VLOOKUP("R101",TSC!B:C,2,0))*VLOOKUP("T704",TSC!B:C,2,0)%,0),0)</f>
        <v/>
      </c>
      <c r="BZ657">
        <f>IFERROR(IF(RIGHT(INDEX(PIS!O$1:O$500,MATCH(D657,PIS!C$1:C$500)),5)="Gross",MIN(U657+V657,VLOOKUP("R700",TSC!B:C,2,0)*VLOOKUP("1",TSC!F:G,2,0))*VLOOKUP("T705",TSC!B:C,2,0)%,0),0)</f>
        <v/>
      </c>
      <c r="CA657">
        <f>IFERROR(INDEX(ADJ!$A$1:$BZ$1000,MATCH(PAYROLL!D657,ADJ!A$1:A$500,0),MATCH(PAYROLL!CA$2,ADJ!$2:$2,0)),0)</f>
        <v/>
      </c>
      <c r="CB657">
        <f>IFERROR(INDEX(ADJ!$A$1:$BZ$1000,MATCH(PAYROLL!D657,ADJ!A$1:A$500,0),MATCH(PAYROLL!CB$2,ADJ!$2:$2,0)),0)</f>
        <v/>
      </c>
      <c r="CC657">
        <f>SUM(BX657:CB657)</f>
        <v/>
      </c>
      <c r="CD657">
        <f>IFERROR(INDEX(PIS!$A$1:$BZ$1000,MATCH(PAYROLL!D657,PIS!C$1:C$500,0),MATCH(PAYROLL!CD$1,PIS!$1:$1,0)),0)</f>
        <v/>
      </c>
      <c r="CE657">
        <f>IFERROR(IF(OR(INDEX(PIS!P$1:P$500,MATCH(D657,PIS!C$1:C$500,0))="LT2",INDEX(PIS!P$1:P$500,MATCH(D657,PIS!C$1:C$500,0))="P10"),0,SUM(CC657,CD657*VLOOKUP("R601",TSC!B:C,2,0),VLOOKUP("R602",TSC!B:C,2,0))),0)</f>
        <v/>
      </c>
      <c r="CF657">
        <f>MAX(BW657-CE657,0)</f>
        <v/>
      </c>
      <c r="CG657">
        <f>IFERROR(IF(OR(RIGHT(INDEX(PIS!P$1:P$500,MATCH(D657,PIS!C$1:C$500)),5)="P10",RIGHT(INDEX(PIS!P$1:P$500,MATCH(D657,PIS!C$1:C$500)),5)="CK"),0,IF(CF657&lt;=5000000,CF657*5%,IF(CF657&lt;=10000000,CF657*10%-250000,IF(CF657&lt;=18000000,CF657*15%-750000,IF(CF657&lt;=32000000,CF657*20%-1650000,IF(CF657&lt;=52000000,CF657*25%-3250000,IF(CF657&lt;=80000000,BH657*30%-5850000,CF657*35%-9850000))))))),0)</f>
        <v/>
      </c>
      <c r="CH657">
        <f>IFERROR(IF(OR(INDEX(PIS!P$1:P$500,MATCH(D657,PIS!C$1:C$500))="LT",INDEX(PIS!P$1:P$500,MATCH(D657,PIS!C$1:C$500))="CK"),0,IF(CF657&lt;2000000,0,CF657*10%)),0)</f>
        <v/>
      </c>
      <c r="CI657">
        <f>IFERROR(INDEX(ADJ!$A$1:$BZ$1000,MATCH(PAYROLL!D657,ADJ!A$1:A$500,0),MATCH(PAYROLL!CI$2,ADJ!$2:$2,0)),0)</f>
        <v/>
      </c>
      <c r="CJ657">
        <f>IFERROR(INDEX(ADJ!$A$1:$BZ$1000,MATCH(PAYROLL!D657,ADJ!A$1:A$500,0),MATCH(PAYROLL!CJ$2,ADJ!$2:$2,0)),0)</f>
        <v/>
      </c>
      <c r="CK657">
        <f>IFERROR(INDEX(ADJ!$A$1:$BZ$1000,MATCH(PAYROLL!D657,ADJ!A$1:A$500,0),MATCH(PAYROLL!CK$2,ADJ!$2:$2,0)),0)</f>
        <v/>
      </c>
      <c r="CL657">
        <f>SUM(CG657:CK657)</f>
        <v/>
      </c>
      <c r="CM657">
        <f>ROUND(SUM(CH657:CK657),0)</f>
        <v/>
      </c>
      <c r="CN657">
        <f>IFERROR(INDEX(CSDA!D$1:D$500,MATCH($CN$2,CSDA!C$1:C$500,0))*INDEX(PIS!V$1:V$500,MATCH(D657,PIS!C$1:C$500))+INDEX(ADJ!$A$1:$BZ$1000,MATCH(PAYROLL!D657,ADJ!A$1:A$500,0),MATCH(PAYROLL!CN$2,ADJ!$2:$2,0)),0)</f>
        <v/>
      </c>
      <c r="CO657">
        <f>IFERROR(INDEX(ADJ!$A$1:$BZ$1000,MATCH(PAYROLL!D657,ADJ!A$1:A$500,0),MATCH(PAYROLL!CO$2,ADJ!$2:$2,0)),0)</f>
        <v/>
      </c>
      <c r="CP657">
        <f>IFERROR(INDEX(ADJ!$A$1:$BZ$1000,MATCH(PAYROLL!D657,ADJ!A$1:A$500,0),MATCH(PAYROLL!CP$2,ADJ!$2:$2,0)),0)</f>
        <v/>
      </c>
      <c r="CQ657">
        <f>BP657-CL657-CI657-CM657-CN657-CO657-CP657-CC657</f>
        <v/>
      </c>
      <c r="CR657">
        <f>IFERROR(IF(RIGHT(INDEX(PIS!O$1:O$500,MATCH(D657,PIS!C$1:C$500,0)),5)="Gross",MIN(U657+V657,VLOOKUP("R700",TSC!B:C,2,0)*VLOOKUP("R101",TSC!B:C,2,0))*(VLOOKUP("T711",TSC!B:C,2,0)+VLOOKUP("T712",TSC!B:C,2,0))%,MIN(T657+V657,VLOOKUP("R700",TSC!B:C,2,0)*VLOOKUP("R101",TSC!B:C,2,0))*(VLOOKUP("T711",TSC!B:C,2,0)+VLOOKUP("T712",TSC!B:C,2,0)+VLOOKUP("R701",TSC!B:C,2,0))%),0)</f>
        <v/>
      </c>
      <c r="CS657">
        <f>IFERROR(IF(RIGHT(INDEX(PIS!O$1:O$500,MATCH(D657,PIS!C$1:C$500,0)),5)="Gross",MIN(U657+V657,VLOOKUP("R700",TSC!B:C,2,0)*VLOOKUP("R101",TSC!B:C,2,0))*(VLOOKUP("T714",TSC!B:C,2,0))%,MIN(T657+V657,VLOOKUP("R700",TSC!B:C,2,0)*VLOOKUP("R101",TSC!B:C,2,0))*(VLOOKUP("T704",TSC!B:C,2,0)+VLOOKUP("T714",TSC!B:C,2,0))%),0)</f>
        <v/>
      </c>
      <c r="CT657">
        <f>IFERROR(IF(RIGHT(INDEX(PIS!O$1:O$500,MATCH(D657,PIS!C$1:C$500,0)),5)="Gross",MIN(U657+V657,VLOOKUP("R700",TSC!B:C,2,0)*VLOOKUP("R101",TSC!B:C,2,0))*VLOOKUP("T705",TSC!B:C,2,0)%,MIN(T657+V657,VLOOKUP("R700",TSC!B:C,2,0)*VLOOKUP("R101",TSC!B:C,2,0))*VLOOKUP("T705",TSC!B:C,2,0)%),0)</f>
        <v/>
      </c>
      <c r="CU657">
        <f>IFERROR(IF(RIGHT(INDEX(PIS!O$1:O$500,MATCH(D657,PIS!C$1:C$500,0)),5)="Gross",MIN(U657+V657,VLOOKUP("R700",TSC!B:C,2,0)*VLOOKUP("R101",TSC!B:C,2,0))*(VLOOKUP("T713",TSC!B:C,2,0))%,MIN(T657+V657,VLOOKUP("R700",TSC!B:C,2,0)*VLOOKUP("R101",TSC!B:C,2,0))*(VLOOKUP("T713",TSC!B:C,2,0))%),0)</f>
        <v/>
      </c>
      <c r="CV657">
        <f>IFERROR(INDEX(ADJ!$A$1:$BZ$1000,MATCH(PAYROLL!D657,ADJ!A$1:A$500,0),MATCH(PAYROLL!CV$2,ADJ!$2:$2,0)),0)</f>
        <v/>
      </c>
      <c r="CW657">
        <f>IFERROR(INDEX(ADJ!$A$1:$BZ$1000,MATCH(PAYROLL!D657,ADJ!A$1:A$500,0),MATCH(PAYROLL!CW$2,ADJ!$2:$2,0)),0)</f>
        <v/>
      </c>
      <c r="CX657">
        <f>SUM(CR657:CW657)</f>
        <v/>
      </c>
      <c r="CY657">
        <f>ROUND(IF(CR657&gt;0,T657+V657*VLOOKUP("R202",TSC!$B$1:$C$500,2,0),0),0)</f>
        <v/>
      </c>
      <c r="CZ657">
        <f>IFERROR(INDEX(CSDA!D$1:D$500,MATCH($CZ$2,CSDA!C$1:C$500,0)),0)</f>
        <v/>
      </c>
      <c r="DA657">
        <f>ROUND(T657*0.7%,0)</f>
        <v/>
      </c>
      <c r="DB657">
        <f>ROUND(T657/12,0)</f>
        <v/>
      </c>
      <c r="DC657">
        <f ref="DC657" t="array">IFERROR(INDEX(CSDA!D$1:D$500,MATCH("Trích giữ"&amp;PAYROLL!DC$2,CSDA!A$1:A$500&amp;CSDA!C$1:C$500,0)),0)</f>
        <v/>
      </c>
      <c r="DD657">
        <f ref="DD657" t="array">IFERROR(INDEX(CSDA!D$1:D$500,MATCH("Trích giữ"&amp;PAYROLL!DD$2,CSDA!A$1:A$500&amp;CSDA!C$1:C$500,0)),0)</f>
        <v/>
      </c>
      <c r="DE657">
        <f ref="DE657" t="array">IFERROR(INDEX(CSDA!D$1:D$500,MATCH("Trích giữ"&amp;PAYROLL!DE$2,CSDA!A$1:A$500&amp;CSDA!C$1:C$500,0)),0)</f>
        <v/>
      </c>
      <c r="DF657">
        <f>IFERROR(INDEX(CSDA!D$1:D$500,MATCH(PAYROLL!DF$2,CSDA!C$1:C$500,0)),0)</f>
        <v/>
      </c>
      <c r="DG657">
        <f ref="DG657" t="array">IFERROR(INDEX(CSDA!D$1:D$500,MATCH("Trích giữ"&amp;PAYROLL!DG$2,CSDA!A$1:A$500&amp;CSDA!C$1:C$500,0)),0)</f>
        <v/>
      </c>
      <c r="DH657">
        <f>ROUND(T657/26,0)</f>
        <v/>
      </c>
      <c r="DI657">
        <f ref="DI657" t="array">IFERROR(INDEX(CSDA!D$1:D$500,MATCH("Trích giữ"&amp;PAYROLL!DI$2,CSDA!A$1:A$500&amp;CSDA!C$1:C$500,0)),0)</f>
        <v/>
      </c>
      <c r="DJ657">
        <f>IF(U657=0,T657*21.5%-BL657,0)</f>
        <v/>
      </c>
      <c r="DK657">
        <f ref="DK657" t="array">IFERROR(INDEX(CSDA!D$1:D$500,MATCH("Trích giữ"&amp;PAYROLL!DK$2,CSDA!A$1:A$500&amp;CSDA!C$1:C$500,0)),0)</f>
        <v/>
      </c>
      <c r="DL657">
        <f>IFERROR(INDEX(CSDA!D$1:D$500,MATCH(PAYROLL!DL$2,CSDA!C$1:C$500,0))/12,0)</f>
        <v/>
      </c>
      <c r="DM657">
        <f>SUM(DB657:DL657)</f>
        <v/>
      </c>
      <c r="DN657">
        <f>IFERROR(INDEX(ADJ!$A$1:$BZ$1000,MATCH(PAYROLL!D657,ADJ!A$1:A$500,0),MATCH(PAYROLL!DN$2,ADJ!$2:$2,0)),0)</f>
        <v/>
      </c>
      <c r="DO657">
        <f>IFERROR(SUM(BP657,DM657:DN657,CX657:DA657)-DT657,0)</f>
        <v/>
      </c>
      <c r="DP657">
        <f ref="DP657" t="array">SUM(BW657*IFERROR(INDEX(CSDA!D$1:D$500,MATCH(BW$2,CSDA!C$1:C$500,0)),0)%,CX657*IFERROR(INDEX(CSDA!D$1:D$500,MATCH(CX$2,CSDA!C$1:C$500,0)),0)%,DA657*IFERROR(INDEX(CSDA!D$1:D$500,MATCH(DA$2,CSDA!C$1:C$500,0)),0)%,DB657*IFERROR(INDEX(CSDA!D$1:D$500,MATCH(DB$2,CSDA!C$1:C$500,0)),0)%,DF657*IFERROR(INDEX(CSDA!D$1:D$500,MATCH("Phí dịch vụ"&amp;PAYROLL!DF$2,CSDA!A$1:A$500&amp;CSDA!C$1:C$500,0)),0)%,DC657*IFERROR(INDEX(CSDA!D$1:D$500,MATCH("Phí dịch vụ"&amp;PAYROLL!DC$2,CSDA!A$1:A$500&amp;CSDA!C$1:C$500,0)),0)%,DH657*IFERROR(INDEX(CSDA!D$1:D$500,MATCH("Phí dịch vụ"&amp;PAYROLL!DH$2,CSDA!A$1:A$500&amp;CSDA!C$1:C$500,0)),0)%,DJ657*IFERROR(INDEX(CSDA!D$1:D$500,MATCH("Phí dịch vụ"&amp;PAYROLL!DJ$2,CSDA!A$1:A$500&amp;CSDA!C$1:C$500,0)),0)%,BN657*IFERROR(INDEX(CSDA!D$1:D$500,MATCH(BN$2,CSDA!C$1:C$500,0)),0)%)-BN657*7%</f>
        <v/>
      </c>
      <c r="DQ657">
        <f>IFERROR(INDEX(ADJ!$A$1:$BZ$1000,MATCH(PAYROLL!D657,ADJ!A$1:A$500,0),MATCH(PAYROLL!DQ$2,ADJ!$2:$2,0)),0)</f>
        <v/>
      </c>
      <c r="DR657">
        <f>IFERROR(INDEX(ADJ!$A$1:$BZ$1000,MATCH(PAYROLL!D657,ADJ!A$1:A$500,0),MATCH(PAYROLL!DR$2,ADJ!$2:$2,0)),0)</f>
        <v/>
      </c>
      <c r="DS657">
        <f>SUM(DP657:DR657)</f>
        <v/>
      </c>
      <c r="DT657">
        <f>EK657</f>
        <v/>
      </c>
      <c r="DU657">
        <f>SUM(DO657:DR657)</f>
        <v/>
      </c>
      <c r="DV657">
        <f>ROUND(DU657*0.1,0)</f>
        <v/>
      </c>
      <c r="DW657">
        <f>DU657+DV657</f>
        <v/>
      </c>
      <c r="DZ657">
        <f>IFERROR(INDEX(ADJ!$A$1:$BZ$1000,MATCH(PAYROLL!$D657,ADJ!A$1:A$500,0),MATCH(PAYROLL!DZ$2,ADJ!$2:$2,0)),0)</f>
        <v/>
      </c>
      <c r="EA657">
        <f>IFERROR(INDEX(ADJ!$A$1:$BZ$1000,MATCH(PAYROLL!$D657,ADJ!A$1:A$500,0),MATCH(PAYROLL!EA$2,ADJ!$2:$2,0)),0)</f>
        <v/>
      </c>
      <c r="EB657">
        <f>IFERROR(INDEX(ADJ!$A$1:$BZ$1000,MATCH(PAYROLL!$D657,ADJ!A$1:A$500,0),MATCH(PAYROLL!EB$2,ADJ!$2:$2,0)),0)</f>
        <v/>
      </c>
      <c r="EC657">
        <f>IFERROR(INDEX(ADJ!$A$1:$BZ$1000,MATCH(PAYROLL!$D657,ADJ!A$1:A$500,0),MATCH(PAYROLL!EC$2,ADJ!$2:$2,0)),0)</f>
        <v/>
      </c>
      <c r="ED657">
        <f>IFERROR(INDEX(ADJ!$A$1:$BZ$1000,MATCH(PAYROLL!$D657,ADJ!A$1:A$500,0),MATCH(PAYROLL!ED$2,ADJ!$2:$2,0)),0)</f>
        <v/>
      </c>
      <c r="EE657">
        <f>IFERROR(INDEX(ADJ!$A$1:$BZ$1000,MATCH(PAYROLL!$D657,ADJ!A$1:A$500,0),MATCH(PAYROLL!EE$2,ADJ!$2:$2,0)),0)</f>
        <v/>
      </c>
      <c r="EF657">
        <f>IFERROR(INDEX(ADJ!$A$1:$BZ$1000,MATCH(PAYROLL!$D657,ADJ!A$1:A$500,0),MATCH(PAYROLL!EF$2,ADJ!$2:$2,0)),0)</f>
        <v/>
      </c>
      <c r="EG657">
        <f>IFERROR(INDEX(ADJ!$A$1:$BZ$1000,MATCH(PAYROLL!$D657,ADJ!A$1:A$500,0),MATCH(PAYROLL!EG$2,ADJ!$2:$2,0)),0)</f>
        <v/>
      </c>
      <c r="EH657">
        <f>IFERROR(INDEX(ADJ!$A$1:$BZ$1000,MATCH(PAYROLL!$D657,ADJ!A$1:A$500,0),MATCH(PAYROLL!EH$2,ADJ!$2:$2,0)),0)</f>
        <v/>
      </c>
      <c r="EI657">
        <f>IFERROR(INDEX(ADJ!$A$1:$BZ$1000,MATCH(PAYROLL!D657,ADJ!A$1:A$500,0),MATCH(PAYROLL!EI$2,ADJ!$2:$2,0)),0)</f>
        <v/>
      </c>
      <c r="EJ657">
        <f>IFERROR(INDEX(ADJ!$A$1:$BZ$1000,MATCH(PAYROLL!$D657,ADJ!A$1:A$500,0),MATCH(PAYROLL!EJ$2,ADJ!$2:$2,0)),0)</f>
        <v/>
      </c>
      <c r="EK657">
        <f>SUM(DZ657:EJ657)</f>
        <v/>
      </c>
    </row>
    <row r="658">
      <c r="A658" t="n">
        <v>656</v>
      </c>
      <c r="B658" t="inlineStr">
        <is>
          <t>Lê Văn Sỹ</t>
        </is>
      </c>
      <c r="D658" t="inlineStr">
        <is>
          <t>156805-01</t>
        </is>
      </c>
      <c r="S658">
        <f>IFERROR(INDEX(PIS!$A$1:$BZ$1000,MATCH($D658,PIS!C$1:C$500,0),MATCH("Lương CB tháng trước",PIS!$1:$1,0)),0)</f>
        <v/>
      </c>
      <c r="T658">
        <f>IFERROR(INDEX(PIS!$A$1:$BZ$1000,MATCH($D658,PIS!C$1:C$500,0),MATCH("Lương CB hiện tại",PIS!$1:$1,0)),0)</f>
        <v/>
      </c>
      <c r="U658">
        <f>IFERROR(INDEX(PIS!$A$1:$BZ$1000,MATCH($D658,PIS!C$1:C$500,0),MATCH("Lương đóng BHBB",PIS!$1:$1,0)),0)</f>
        <v/>
      </c>
      <c r="V658">
        <f>IFERROR(INDEX(PIS!$A$1:$BZ$1000,MATCH($D658,PIS!C$1:C$500,0),MATCH(V$2,PIS!$2:$2,0)),0)</f>
        <v/>
      </c>
      <c r="W658">
        <f>IFERROR(INDEX(PIS!$A$1:$BZ$1000,MATCH($D658,PIS!C$1:C$500,0),MATCH(W$2,PIS!$2:$2,0)),0)</f>
        <v/>
      </c>
      <c r="X658">
        <f>IFERROR(INDEX(PIS!$A$1:$BZ$1000,MATCH($D658,PIS!C$1:C$500,0),MATCH(X$2,PIS!$2:$2,0)),0)</f>
        <v/>
      </c>
      <c r="Y658">
        <f>IFERROR(INDEX(PIS!$A$1:$BZ$1000,MATCH($D658,PIS!C$1:C$500,0),MATCH(Y$2,PIS!$2:$2,0)),0)</f>
        <v/>
      </c>
      <c r="Z658">
        <f>IFERROR(INDEX(PIS!$A$1:$BZ$1000,MATCH($D658,PIS!C$1:C$500,0),MATCH(Z$2,PIS!$2:$2,0)),0)</f>
        <v/>
      </c>
      <c r="AA658">
        <f>IFERROR(INDEX(PIS!$A$1:$BZ$1000,MATCH($D658,PIS!C$1:C$500,0),MATCH(AA$2,PIS!$2:$2,0)),0)</f>
        <v/>
      </c>
      <c r="AB658">
        <f>IFERROR(INDEX(PIS!$A$1:$BZ$1000,MATCH($D658,PIS!C$1:C$500,0),MATCH(AB$2,PIS!$2:$2,0)),0)</f>
        <v/>
      </c>
      <c r="AC658">
        <f>SUM(V658:AB658)</f>
        <v/>
      </c>
      <c r="AD658">
        <f>IFERROR(INDEX(TIMESHEET!$A$1:$AI$5000,MATCH($D658,TIMESHEET!A$1:A$500,0),MATCH("T100",TIMESHEET!$2:$2,0))-2,0)</f>
        <v/>
      </c>
      <c r="AE658">
        <f>IFERROR(INDEX(TIMESHEET!$A$1:$AI$5000,MATCH($D658,TIMESHEET!A$1:A$500,0),MATCH("T202",TIMESHEET!$2:$2,0)),0)</f>
        <v/>
      </c>
      <c r="AF658">
        <f>IFERROR(INDEX(TIMESHEET!$A$1:$AI$5000,MATCH($D658,TIMESHEET!A$1:A$500,0),MATCH("T302",TIMESHEET!$2:$2,0)),0)</f>
        <v/>
      </c>
      <c r="AG658">
        <f>IFERROR(INDEX(TIMESHEET!$A$1:$AI$5000,MATCH($D658,TIMESHEET!A$1:A$500,0),MATCH("T406",TIMESHEET!$2:$2,0)),0)</f>
        <v/>
      </c>
      <c r="AH658">
        <f>AE658+AG658</f>
        <v/>
      </c>
      <c r="AI658">
        <f>IFERROR(INDEX(TIMESHEET!$A$1:$AI$5000,MATCH($D658,TIMESHEET!A$1:A$500,0),MATCH("T701",TIMESHEET!$2:$2,0)),0)</f>
        <v/>
      </c>
      <c r="AJ658">
        <f>IFERROR(INDEX(TIMESHEET!$A$1:$AI$5000,MATCH($D658,TIMESHEET!B$1:B$500,0),MATCH("T320",TIMESHEET!$2:$2,0)),0)</f>
        <v/>
      </c>
      <c r="AK658">
        <f>IFERROR(IF(LEFT(INDEX(PIS!O$1:O$500,MATCH(D658,PIS!C$1:C$500)),1)="M",T658/AD658*SUM(AE658:AG658),T658*AD658),0)</f>
        <v/>
      </c>
      <c r="AL658">
        <f>IFERROR(INDEX(ADJ!$A$1:$BZ$1000,MATCH(PAYROLL!D658,ADJ!A$1:A$500,0),MATCH(PAYROLL!AL$2,ADJ!$2:$2,0)),0)</f>
        <v/>
      </c>
      <c r="AM658">
        <f>SUM(AK658:AL658)</f>
        <v/>
      </c>
      <c r="AN658">
        <f>IFERROR(ROUND(V658/$AD658*$AH658,0),0)</f>
        <v/>
      </c>
      <c r="AO658">
        <f>IFERROR(ROUND(W658/$AD658*$AH658,0),0)</f>
        <v/>
      </c>
      <c r="AP658">
        <f>IFERROR(ROUND(X658/$AD658*$AE658,0),0)</f>
        <v/>
      </c>
      <c r="AQ658">
        <f>IFERROR(ROUND(Y658/$AD658*$AH658,0),0)</f>
        <v/>
      </c>
      <c r="AR658">
        <f>IFERROR(ROUND(Z658/$AD658*$AH658,0),0)</f>
        <v/>
      </c>
      <c r="AS658">
        <f>IFERROR(ROUND(AA658/$AD658*$AH658,0),0)</f>
        <v/>
      </c>
      <c r="AT658">
        <f>IFERROR(IF((AE658+AF658+AG658)&gt;13,AB658,ROUND(AB658/AD658*AH658,0)),0)</f>
        <v/>
      </c>
      <c r="AU658">
        <f>IFERROR(INDEX(ADJ!$A$1:$BZ$1000,MATCH(PAYROLL!D658,ADJ!A$1:A$500,0),MATCH(PAYROLL!AU$2,ADJ!$2:$2,0)),0)</f>
        <v/>
      </c>
      <c r="AV658">
        <f>ROUND(SUM(AN658:AU658),0)</f>
        <v/>
      </c>
      <c r="AW658">
        <f>IFERROR(INDEX(TIMESHEET!$A$1:$AI$5000,MATCH(PAYROLL!D658,TIMESHEET!A$1:A$500,0),MATCH("T620",TIMESHEET!$2:$2,0)),0)</f>
        <v/>
      </c>
      <c r="AX658">
        <f>IFERROR(INDEX(TIMESHEET!$A$1:$AI$5000,MATCH(PAYROLL!D658,TIMESHEET!A$1:A$500,0),MATCH("T601",TIMESHEET!$2:$2,0)),0)</f>
        <v/>
      </c>
      <c r="AY658">
        <f>IFERROR(INDEX(TIMESHEET!$A$1:$AI$5000,MATCH(PAYROLL!D658,TIMESHEET!A$1:A$500,0),MATCH("T602",TIMESHEET!$2:$2,0)),0)</f>
        <v/>
      </c>
      <c r="AZ658">
        <f>IFERROR(INDEX(TIMESHEET!$A$1:$AI$5000,MATCH(PAYROLL!D658,TIMESHEET!A$1:A$500,0),MATCH("T603",TIMESHEET!$2:$2,0)),0)</f>
        <v/>
      </c>
      <c r="BA658">
        <f>IFERROR(INDEX(TIMESHEET!$A$1:$AI$5000,MATCH(PAYROLL!D658,TIMESHEET!A$1:A$500,0),MATCH("T611",TIMESHEET!$2:$2,0)),0)</f>
        <v/>
      </c>
      <c r="BB658">
        <f>IFERROR(INDEX(TIMESHEET!$A$1:$AI$5000,MATCH(PAYROLL!D658,TIMESHEET!A$1:A$500,0),MATCH("T612",TIMESHEET!$2:$2,0)),0)</f>
        <v/>
      </c>
      <c r="BC658">
        <f>IFERROR(INDEX(TIMESHEET!$A$1:$AI$5000,MATCH(PAYROLL!D658,TIMESHEET!A$1:A$500,0),MATCH("T613",TIMESHEET!$2:$2,0)),0)</f>
        <v/>
      </c>
      <c r="BD658">
        <f>IFERROR(INDEX(TIMESHEET!$A$1:$AI$5000,MATCH(PAYROLL!D658,TIMESHEET!A$1:A$500,0),MATCH("T500",TIMESHEET!$2:$2,0)),0)</f>
        <v/>
      </c>
      <c r="BE658">
        <f>IFERROR(IF(LEFT(INDEX(PIS!O$1:O$500,MATCH(D658,PIS!C$1:C$500)),1)="M",T658/AD658/8*(AW658+AX658*1.5+AY658*2+AZ658*3+BA658*2.1+BB658*2.7+BC658*3.9+BD658*0.3),T658/8*(AW658+AX658*1.5+AY658*2+AZ658*3+BA658*2.1+BB658*2.7+BC658*3.9+BD658*0.3)),0)</f>
        <v/>
      </c>
      <c r="BF658">
        <f>IFERROR(INDEX(ADJ!$A$1:$BZ$1000,MATCH(PAYROLL!$D658,ADJ!A$1:A$500,0),MATCH(PAYROLL!BF$2,ADJ!$2:$2,0)),0)</f>
        <v/>
      </c>
      <c r="BG658">
        <f>IFERROR(INDEX(ADJ!$A$1:$BZ$1000,MATCH(PAYROLL!D658,ADJ!A$1:A$500,0),MATCH(PAYROLL!BG$2,ADJ!$2:$2,0)),0)</f>
        <v/>
      </c>
      <c r="BH658">
        <f>IFERROR(INDEX(ADJ!$A$1:$BZ$1000,MATCH(PAYROLL!D658,ADJ!A$1:A$500,0),MATCH(PAYROLL!BH$2,ADJ!$2:$2,0)),0)</f>
        <v/>
      </c>
      <c r="BI658">
        <f>IFERROR(INDEX(ADJ!$A$1:$BZ$1000,MATCH(PAYROLL!D658,ADJ!A$1:A$500,0),MATCH(PAYROLL!BI$2,ADJ!$2:$2,0)),0)</f>
        <v/>
      </c>
      <c r="BJ658">
        <f>IFERROR(INDEX(ADJ!$A$1:$BZ$1000,MATCH(PAYROLL!D658,ADJ!A$1:A$500,0),MATCH(PAYROLL!BJ$2,ADJ!$2:$2,0)),0)</f>
        <v/>
      </c>
      <c r="BK658">
        <f>SUM(BF658:BJ658)</f>
        <v/>
      </c>
      <c r="BL658">
        <f>IFERROR(INDEX(ADJ!$A$1:$BZ$1000,MATCH(PAYROLL!D658,ADJ!A$1:A$500,0),MATCH(PAYROLL!BL$2,ADJ!$2:$2,0)),0)</f>
        <v/>
      </c>
      <c r="BM658">
        <f>IFERROR(INDEX(ADJ!$A$1:$BZ$1000,MATCH(PAYROLL!D658,ADJ!A$1:A$500,0),MATCH(PAYROLL!BM$2,ADJ!$2:$2,0)),0)</f>
        <v/>
      </c>
      <c r="BN658">
        <f>IFERROR(INDEX(ADJ!$A$1:$BZ$1000,MATCH(PAYROLL!D658,ADJ!A$1:A$500,0),MATCH(PAYROLL!BN$2,ADJ!$2:$2,0)),0)</f>
        <v/>
      </c>
      <c r="BO658">
        <f>IFERROR(INDEX(ADJ!$A$1:$BZ$1000,MATCH(PAYROLL!D658,ADJ!A$1:A$500,0),MATCH(PAYROLL!BO$2,ADJ!$2:$2,0)),0)</f>
        <v/>
      </c>
      <c r="BP658">
        <f>SUM(AM658,AV658,BE658,BK658,BL658:BO658)</f>
        <v/>
      </c>
      <c r="BQ658">
        <f>BO658</f>
        <v/>
      </c>
      <c r="BR658">
        <f>IFERROR(ROUND(IF(LEFT(INDEX(PIS!O$1:O$500,MATCH(D658,PIS!C$1:C$500)),1)="D",T658/8*(BD658*0.3),IF(LEFT(INDEX(PIS!O$1:O$500,MATCH(D658,PIS!C$1:C$500)),1)="H",T658*($BD658*0.3),T658/$AD658/8*($BD658*0.3))),0),0)</f>
        <v/>
      </c>
      <c r="BS658">
        <f>IF(AP658&lt;1,0,MIN(AP658,730000))</f>
        <v/>
      </c>
      <c r="BT658">
        <f>IFERROR(ROUND((BE658-SUM(AW658:BC658)*T658/AD658/8),0)-BR658,0)</f>
        <v/>
      </c>
      <c r="BU658">
        <f>AO658</f>
        <v/>
      </c>
      <c r="BV658">
        <f>SUM(BQ658:BU658)</f>
        <v/>
      </c>
      <c r="BW658">
        <f>BP658-BV658</f>
        <v/>
      </c>
      <c r="BX658">
        <f>IFERROR(IF(RIGHT(INDEX(PIS!O$1:O$500,MATCH(D658,PIS!C$1:C$500)),5)="Gross",MIN(U658+V658,VLOOKUP("R700",TSC!B:C,2,0)*VLOOKUP("R101",TSC!B:C,2,0))*VLOOKUP("R701",TSC!B:C,2,0)%,0),0)</f>
        <v/>
      </c>
      <c r="BY658">
        <f>IFERROR(IF(RIGHT(INDEX(PIS!O$1:O$500,MATCH(D658,PIS!C$1:C$500)),5)="Gross",MIN(U658+V658,VLOOKUP("R700",TSC!B:C,2,0)*VLOOKUP("R101",TSC!B:C,2,0))*VLOOKUP("T704",TSC!B:C,2,0)%,0),0)</f>
        <v/>
      </c>
      <c r="BZ658">
        <f>IFERROR(IF(RIGHT(INDEX(PIS!O$1:O$500,MATCH(D658,PIS!C$1:C$500)),5)="Gross",MIN(U658+V658,VLOOKUP("R700",TSC!B:C,2,0)*VLOOKUP("1",TSC!F:G,2,0))*VLOOKUP("T705",TSC!B:C,2,0)%,0),0)</f>
        <v/>
      </c>
      <c r="CA658">
        <f>IFERROR(INDEX(ADJ!$A$1:$BZ$1000,MATCH(PAYROLL!D658,ADJ!A$1:A$500,0),MATCH(PAYROLL!CA$2,ADJ!$2:$2,0)),0)</f>
        <v/>
      </c>
      <c r="CB658">
        <f>IFERROR(INDEX(ADJ!$A$1:$BZ$1000,MATCH(PAYROLL!D658,ADJ!A$1:A$500,0),MATCH(PAYROLL!CB$2,ADJ!$2:$2,0)),0)</f>
        <v/>
      </c>
      <c r="CC658">
        <f>SUM(BX658:CB658)</f>
        <v/>
      </c>
      <c r="CD658">
        <f>IFERROR(INDEX(PIS!$A$1:$BZ$1000,MATCH(PAYROLL!D658,PIS!C$1:C$500,0),MATCH(PAYROLL!CD$1,PIS!$1:$1,0)),0)</f>
        <v/>
      </c>
      <c r="CE658">
        <f>IFERROR(IF(OR(INDEX(PIS!P$1:P$500,MATCH(D658,PIS!C$1:C$500,0))="LT2",INDEX(PIS!P$1:P$500,MATCH(D658,PIS!C$1:C$500,0))="P10"),0,SUM(CC658,CD658*VLOOKUP("R601",TSC!B:C,2,0),VLOOKUP("R602",TSC!B:C,2,0))),0)</f>
        <v/>
      </c>
      <c r="CF658">
        <f>MAX(BW658-CE658,0)</f>
        <v/>
      </c>
      <c r="CG658">
        <f>IFERROR(IF(OR(RIGHT(INDEX(PIS!P$1:P$500,MATCH(D658,PIS!C$1:C$500)),5)="P10",RIGHT(INDEX(PIS!P$1:P$500,MATCH(D658,PIS!C$1:C$500)),5)="CK"),0,IF(CF658&lt;=5000000,CF658*5%,IF(CF658&lt;=10000000,CF658*10%-250000,IF(CF658&lt;=18000000,CF658*15%-750000,IF(CF658&lt;=32000000,CF658*20%-1650000,IF(CF658&lt;=52000000,CF658*25%-3250000,IF(CF658&lt;=80000000,BH658*30%-5850000,CF658*35%-9850000))))))),0)</f>
        <v/>
      </c>
      <c r="CH658">
        <f>IFERROR(IF(OR(INDEX(PIS!P$1:P$500,MATCH(D658,PIS!C$1:C$500))="LT",INDEX(PIS!P$1:P$500,MATCH(D658,PIS!C$1:C$500))="CK"),0,IF(CF658&lt;2000000,0,CF658*10%)),0)</f>
        <v/>
      </c>
      <c r="CI658">
        <f>IFERROR(INDEX(ADJ!$A$1:$BZ$1000,MATCH(PAYROLL!D658,ADJ!A$1:A$500,0),MATCH(PAYROLL!CI$2,ADJ!$2:$2,0)),0)</f>
        <v/>
      </c>
      <c r="CJ658">
        <f>IFERROR(INDEX(ADJ!$A$1:$BZ$1000,MATCH(PAYROLL!D658,ADJ!A$1:A$500,0),MATCH(PAYROLL!CJ$2,ADJ!$2:$2,0)),0)</f>
        <v/>
      </c>
      <c r="CK658">
        <f>IFERROR(INDEX(ADJ!$A$1:$BZ$1000,MATCH(PAYROLL!D658,ADJ!A$1:A$500,0),MATCH(PAYROLL!CK$2,ADJ!$2:$2,0)),0)</f>
        <v/>
      </c>
      <c r="CL658">
        <f>SUM(CG658:CK658)</f>
        <v/>
      </c>
      <c r="CM658">
        <f>ROUND(SUM(CH658:CK658),0)</f>
        <v/>
      </c>
      <c r="CN658">
        <f>IFERROR(INDEX(CSDA!D$1:D$500,MATCH($CN$2,CSDA!C$1:C$500,0))*INDEX(PIS!V$1:V$500,MATCH(D658,PIS!C$1:C$500))+INDEX(ADJ!$A$1:$BZ$1000,MATCH(PAYROLL!D658,ADJ!A$1:A$500,0),MATCH(PAYROLL!CN$2,ADJ!$2:$2,0)),0)</f>
        <v/>
      </c>
      <c r="CO658">
        <f>IFERROR(INDEX(ADJ!$A$1:$BZ$1000,MATCH(PAYROLL!D658,ADJ!A$1:A$500,0),MATCH(PAYROLL!CO$2,ADJ!$2:$2,0)),0)</f>
        <v/>
      </c>
      <c r="CP658">
        <f>IFERROR(INDEX(ADJ!$A$1:$BZ$1000,MATCH(PAYROLL!D658,ADJ!A$1:A$500,0),MATCH(PAYROLL!CP$2,ADJ!$2:$2,0)),0)</f>
        <v/>
      </c>
      <c r="CQ658">
        <f>BP658-CL658-CI658-CM658-CN658-CO658-CP658-CC658</f>
        <v/>
      </c>
      <c r="CR658">
        <f>IFERROR(IF(RIGHT(INDEX(PIS!O$1:O$500,MATCH(D658,PIS!C$1:C$500,0)),5)="Gross",MIN(U658+V658,VLOOKUP("R700",TSC!B:C,2,0)*VLOOKUP("R101",TSC!B:C,2,0))*(VLOOKUP("T711",TSC!B:C,2,0)+VLOOKUP("T712",TSC!B:C,2,0))%,MIN(T658+V658,VLOOKUP("R700",TSC!B:C,2,0)*VLOOKUP("R101",TSC!B:C,2,0))*(VLOOKUP("T711",TSC!B:C,2,0)+VLOOKUP("T712",TSC!B:C,2,0)+VLOOKUP("R701",TSC!B:C,2,0))%),0)</f>
        <v/>
      </c>
      <c r="CS658">
        <f>IFERROR(IF(RIGHT(INDEX(PIS!O$1:O$500,MATCH(D658,PIS!C$1:C$500,0)),5)="Gross",MIN(U658+V658,VLOOKUP("R700",TSC!B:C,2,0)*VLOOKUP("R101",TSC!B:C,2,0))*(VLOOKUP("T714",TSC!B:C,2,0))%,MIN(T658+V658,VLOOKUP("R700",TSC!B:C,2,0)*VLOOKUP("R101",TSC!B:C,2,0))*(VLOOKUP("T704",TSC!B:C,2,0)+VLOOKUP("T714",TSC!B:C,2,0))%),0)</f>
        <v/>
      </c>
      <c r="CT658">
        <f>IFERROR(IF(RIGHT(INDEX(PIS!O$1:O$500,MATCH(D658,PIS!C$1:C$500,0)),5)="Gross",MIN(U658+V658,VLOOKUP("R700",TSC!B:C,2,0)*VLOOKUP("R101",TSC!B:C,2,0))*VLOOKUP("T705",TSC!B:C,2,0)%,MIN(T658+V658,VLOOKUP("R700",TSC!B:C,2,0)*VLOOKUP("R101",TSC!B:C,2,0))*VLOOKUP("T705",TSC!B:C,2,0)%),0)</f>
        <v/>
      </c>
      <c r="CU658">
        <f>IFERROR(IF(RIGHT(INDEX(PIS!O$1:O$500,MATCH(D658,PIS!C$1:C$500,0)),5)="Gross",MIN(U658+V658,VLOOKUP("R700",TSC!B:C,2,0)*VLOOKUP("R101",TSC!B:C,2,0))*(VLOOKUP("T713",TSC!B:C,2,0))%,MIN(T658+V658,VLOOKUP("R700",TSC!B:C,2,0)*VLOOKUP("R101",TSC!B:C,2,0))*(VLOOKUP("T713",TSC!B:C,2,0))%),0)</f>
        <v/>
      </c>
      <c r="CV658">
        <f>IFERROR(INDEX(ADJ!$A$1:$BZ$1000,MATCH(PAYROLL!D658,ADJ!A$1:A$500,0),MATCH(PAYROLL!CV$2,ADJ!$2:$2,0)),0)</f>
        <v/>
      </c>
      <c r="CW658">
        <f>IFERROR(INDEX(ADJ!$A$1:$BZ$1000,MATCH(PAYROLL!D658,ADJ!A$1:A$500,0),MATCH(PAYROLL!CW$2,ADJ!$2:$2,0)),0)</f>
        <v/>
      </c>
      <c r="CX658">
        <f>SUM(CR658:CW658)</f>
        <v/>
      </c>
      <c r="CY658">
        <f>ROUND(IF(CR658&gt;0,T658+V658*VLOOKUP("R202",TSC!$B$1:$C$500,2,0),0),0)</f>
        <v/>
      </c>
      <c r="CZ658">
        <f>IFERROR(INDEX(CSDA!D$1:D$500,MATCH($CZ$2,CSDA!C$1:C$500,0)),0)</f>
        <v/>
      </c>
      <c r="DA658">
        <f>ROUND(T658*0.7%,0)</f>
        <v/>
      </c>
      <c r="DB658">
        <f>ROUND(T658/12,0)</f>
        <v/>
      </c>
      <c r="DC658">
        <f ref="DC658" t="array">IFERROR(INDEX(CSDA!D$1:D$500,MATCH("Trích giữ"&amp;PAYROLL!DC$2,CSDA!A$1:A$500&amp;CSDA!C$1:C$500,0)),0)</f>
        <v/>
      </c>
      <c r="DD658">
        <f ref="DD658" t="array">IFERROR(INDEX(CSDA!D$1:D$500,MATCH("Trích giữ"&amp;PAYROLL!DD$2,CSDA!A$1:A$500&amp;CSDA!C$1:C$500,0)),0)</f>
        <v/>
      </c>
      <c r="DE658">
        <f ref="DE658" t="array">IFERROR(INDEX(CSDA!D$1:D$500,MATCH("Trích giữ"&amp;PAYROLL!DE$2,CSDA!A$1:A$500&amp;CSDA!C$1:C$500,0)),0)</f>
        <v/>
      </c>
      <c r="DF658">
        <f>IFERROR(INDEX(CSDA!D$1:D$500,MATCH(PAYROLL!DF$2,CSDA!C$1:C$500,0)),0)</f>
        <v/>
      </c>
      <c r="DG658">
        <f ref="DG658" t="array">IFERROR(INDEX(CSDA!D$1:D$500,MATCH("Trích giữ"&amp;PAYROLL!DG$2,CSDA!A$1:A$500&amp;CSDA!C$1:C$500,0)),0)</f>
        <v/>
      </c>
      <c r="DH658">
        <f>ROUND(T658/26,0)</f>
        <v/>
      </c>
      <c r="DI658">
        <f ref="DI658" t="array">IFERROR(INDEX(CSDA!D$1:D$500,MATCH("Trích giữ"&amp;PAYROLL!DI$2,CSDA!A$1:A$500&amp;CSDA!C$1:C$500,0)),0)</f>
        <v/>
      </c>
      <c r="DJ658">
        <f>IF(U658=0,T658*21.5%-BL658,0)</f>
        <v/>
      </c>
      <c r="DK658">
        <f ref="DK658" t="array">IFERROR(INDEX(CSDA!D$1:D$500,MATCH("Trích giữ"&amp;PAYROLL!DK$2,CSDA!A$1:A$500&amp;CSDA!C$1:C$500,0)),0)</f>
        <v/>
      </c>
      <c r="DL658">
        <f>IFERROR(INDEX(CSDA!D$1:D$500,MATCH(PAYROLL!DL$2,CSDA!C$1:C$500,0))/12,0)</f>
        <v/>
      </c>
      <c r="DM658">
        <f>SUM(DB658:DL658)</f>
        <v/>
      </c>
      <c r="DN658">
        <f>IFERROR(INDEX(ADJ!$A$1:$BZ$1000,MATCH(PAYROLL!D658,ADJ!A$1:A$500,0),MATCH(PAYROLL!DN$2,ADJ!$2:$2,0)),0)</f>
        <v/>
      </c>
      <c r="DO658">
        <f>IFERROR(SUM(BP658,DM658:DN658,CX658:DA658)-DT658,0)</f>
        <v/>
      </c>
      <c r="DP658">
        <f ref="DP658" t="array">SUM(BW658*IFERROR(INDEX(CSDA!D$1:D$500,MATCH(BW$2,CSDA!C$1:C$500,0)),0)%,CX658*IFERROR(INDEX(CSDA!D$1:D$500,MATCH(CX$2,CSDA!C$1:C$500,0)),0)%,DA658*IFERROR(INDEX(CSDA!D$1:D$500,MATCH(DA$2,CSDA!C$1:C$500,0)),0)%,DB658*IFERROR(INDEX(CSDA!D$1:D$500,MATCH(DB$2,CSDA!C$1:C$500,0)),0)%,DF658*IFERROR(INDEX(CSDA!D$1:D$500,MATCH("Phí dịch vụ"&amp;PAYROLL!DF$2,CSDA!A$1:A$500&amp;CSDA!C$1:C$500,0)),0)%,DC658*IFERROR(INDEX(CSDA!D$1:D$500,MATCH("Phí dịch vụ"&amp;PAYROLL!DC$2,CSDA!A$1:A$500&amp;CSDA!C$1:C$500,0)),0)%,DH658*IFERROR(INDEX(CSDA!D$1:D$500,MATCH("Phí dịch vụ"&amp;PAYROLL!DH$2,CSDA!A$1:A$500&amp;CSDA!C$1:C$500,0)),0)%,DJ658*IFERROR(INDEX(CSDA!D$1:D$500,MATCH("Phí dịch vụ"&amp;PAYROLL!DJ$2,CSDA!A$1:A$500&amp;CSDA!C$1:C$500,0)),0)%,BN658*IFERROR(INDEX(CSDA!D$1:D$500,MATCH(BN$2,CSDA!C$1:C$500,0)),0)%)-BN658*7%</f>
        <v/>
      </c>
      <c r="DQ658">
        <f>IFERROR(INDEX(ADJ!$A$1:$BZ$1000,MATCH(PAYROLL!D658,ADJ!A$1:A$500,0),MATCH(PAYROLL!DQ$2,ADJ!$2:$2,0)),0)</f>
        <v/>
      </c>
      <c r="DR658">
        <f>IFERROR(INDEX(ADJ!$A$1:$BZ$1000,MATCH(PAYROLL!D658,ADJ!A$1:A$500,0),MATCH(PAYROLL!DR$2,ADJ!$2:$2,0)),0)</f>
        <v/>
      </c>
      <c r="DS658">
        <f>SUM(DP658:DR658)</f>
        <v/>
      </c>
      <c r="DT658">
        <f>EK658</f>
        <v/>
      </c>
      <c r="DU658">
        <f>SUM(DO658:DR658)</f>
        <v/>
      </c>
      <c r="DV658">
        <f>ROUND(DU658*0.1,0)</f>
        <v/>
      </c>
      <c r="DW658">
        <f>DU658+DV658</f>
        <v/>
      </c>
      <c r="DZ658">
        <f>IFERROR(INDEX(ADJ!$A$1:$BZ$1000,MATCH(PAYROLL!$D658,ADJ!A$1:A$500,0),MATCH(PAYROLL!DZ$2,ADJ!$2:$2,0)),0)</f>
        <v/>
      </c>
      <c r="EA658">
        <f>IFERROR(INDEX(ADJ!$A$1:$BZ$1000,MATCH(PAYROLL!$D658,ADJ!A$1:A$500,0),MATCH(PAYROLL!EA$2,ADJ!$2:$2,0)),0)</f>
        <v/>
      </c>
      <c r="EB658">
        <f>IFERROR(INDEX(ADJ!$A$1:$BZ$1000,MATCH(PAYROLL!$D658,ADJ!A$1:A$500,0),MATCH(PAYROLL!EB$2,ADJ!$2:$2,0)),0)</f>
        <v/>
      </c>
      <c r="EC658">
        <f>IFERROR(INDEX(ADJ!$A$1:$BZ$1000,MATCH(PAYROLL!$D658,ADJ!A$1:A$500,0),MATCH(PAYROLL!EC$2,ADJ!$2:$2,0)),0)</f>
        <v/>
      </c>
      <c r="ED658">
        <f>IFERROR(INDEX(ADJ!$A$1:$BZ$1000,MATCH(PAYROLL!$D658,ADJ!A$1:A$500,0),MATCH(PAYROLL!ED$2,ADJ!$2:$2,0)),0)</f>
        <v/>
      </c>
      <c r="EE658">
        <f>IFERROR(INDEX(ADJ!$A$1:$BZ$1000,MATCH(PAYROLL!$D658,ADJ!A$1:A$500,0),MATCH(PAYROLL!EE$2,ADJ!$2:$2,0)),0)</f>
        <v/>
      </c>
      <c r="EF658">
        <f>IFERROR(INDEX(ADJ!$A$1:$BZ$1000,MATCH(PAYROLL!$D658,ADJ!A$1:A$500,0),MATCH(PAYROLL!EF$2,ADJ!$2:$2,0)),0)</f>
        <v/>
      </c>
      <c r="EG658">
        <f>IFERROR(INDEX(ADJ!$A$1:$BZ$1000,MATCH(PAYROLL!$D658,ADJ!A$1:A$500,0),MATCH(PAYROLL!EG$2,ADJ!$2:$2,0)),0)</f>
        <v/>
      </c>
      <c r="EH658">
        <f>IFERROR(INDEX(ADJ!$A$1:$BZ$1000,MATCH(PAYROLL!$D658,ADJ!A$1:A$500,0),MATCH(PAYROLL!EH$2,ADJ!$2:$2,0)),0)</f>
        <v/>
      </c>
      <c r="EI658">
        <f>IFERROR(INDEX(ADJ!$A$1:$BZ$1000,MATCH(PAYROLL!D658,ADJ!A$1:A$500,0),MATCH(PAYROLL!EI$2,ADJ!$2:$2,0)),0)</f>
        <v/>
      </c>
      <c r="EJ658">
        <f>IFERROR(INDEX(ADJ!$A$1:$BZ$1000,MATCH(PAYROLL!$D658,ADJ!A$1:A$500,0),MATCH(PAYROLL!EJ$2,ADJ!$2:$2,0)),0)</f>
        <v/>
      </c>
      <c r="EK658">
        <f>SUM(DZ658:EJ658)</f>
        <v/>
      </c>
    </row>
    <row r="659">
      <c r="A659" t="n">
        <v>657</v>
      </c>
      <c r="B659" t="inlineStr">
        <is>
          <t>Lương Văn Quy</t>
        </is>
      </c>
      <c r="D659" t="inlineStr">
        <is>
          <t>153764-02</t>
        </is>
      </c>
      <c r="S659">
        <f>IFERROR(INDEX(PIS!$A$1:$BZ$1000,MATCH($D659,PIS!C$1:C$500,0),MATCH("Lương CB tháng trước",PIS!$1:$1,0)),0)</f>
        <v/>
      </c>
      <c r="T659">
        <f>IFERROR(INDEX(PIS!$A$1:$BZ$1000,MATCH($D659,PIS!C$1:C$500,0),MATCH("Lương CB hiện tại",PIS!$1:$1,0)),0)</f>
        <v/>
      </c>
      <c r="U659">
        <f>IFERROR(INDEX(PIS!$A$1:$BZ$1000,MATCH($D659,PIS!C$1:C$500,0),MATCH("Lương đóng BHBB",PIS!$1:$1,0)),0)</f>
        <v/>
      </c>
      <c r="V659">
        <f>IFERROR(INDEX(PIS!$A$1:$BZ$1000,MATCH($D659,PIS!C$1:C$500,0),MATCH(V$2,PIS!$2:$2,0)),0)</f>
        <v/>
      </c>
      <c r="W659">
        <f>IFERROR(INDEX(PIS!$A$1:$BZ$1000,MATCH($D659,PIS!C$1:C$500,0),MATCH(W$2,PIS!$2:$2,0)),0)</f>
        <v/>
      </c>
      <c r="X659">
        <f>IFERROR(INDEX(PIS!$A$1:$BZ$1000,MATCH($D659,PIS!C$1:C$500,0),MATCH(X$2,PIS!$2:$2,0)),0)</f>
        <v/>
      </c>
      <c r="Y659">
        <f>IFERROR(INDEX(PIS!$A$1:$BZ$1000,MATCH($D659,PIS!C$1:C$500,0),MATCH(Y$2,PIS!$2:$2,0)),0)</f>
        <v/>
      </c>
      <c r="Z659">
        <f>IFERROR(INDEX(PIS!$A$1:$BZ$1000,MATCH($D659,PIS!C$1:C$500,0),MATCH(Z$2,PIS!$2:$2,0)),0)</f>
        <v/>
      </c>
      <c r="AA659">
        <f>IFERROR(INDEX(PIS!$A$1:$BZ$1000,MATCH($D659,PIS!C$1:C$500,0),MATCH(AA$2,PIS!$2:$2,0)),0)</f>
        <v/>
      </c>
      <c r="AB659">
        <f>IFERROR(INDEX(PIS!$A$1:$BZ$1000,MATCH($D659,PIS!C$1:C$500,0),MATCH(AB$2,PIS!$2:$2,0)),0)</f>
        <v/>
      </c>
      <c r="AC659">
        <f>SUM(V659:AB659)</f>
        <v/>
      </c>
      <c r="AD659">
        <f>IFERROR(INDEX(TIMESHEET!$A$1:$AI$5000,MATCH($D659,TIMESHEET!A$1:A$500,0),MATCH("T100",TIMESHEET!$2:$2,0))-2,0)</f>
        <v/>
      </c>
      <c r="AE659">
        <f>IFERROR(INDEX(TIMESHEET!$A$1:$AI$5000,MATCH($D659,TIMESHEET!A$1:A$500,0),MATCH("T202",TIMESHEET!$2:$2,0)),0)</f>
        <v/>
      </c>
      <c r="AF659">
        <f>IFERROR(INDEX(TIMESHEET!$A$1:$AI$5000,MATCH($D659,TIMESHEET!A$1:A$500,0),MATCH("T302",TIMESHEET!$2:$2,0)),0)</f>
        <v/>
      </c>
      <c r="AG659">
        <f>IFERROR(INDEX(TIMESHEET!$A$1:$AI$5000,MATCH($D659,TIMESHEET!A$1:A$500,0),MATCH("T406",TIMESHEET!$2:$2,0)),0)</f>
        <v/>
      </c>
      <c r="AH659">
        <f>AE659+AG659</f>
        <v/>
      </c>
      <c r="AI659">
        <f>IFERROR(INDEX(TIMESHEET!$A$1:$AI$5000,MATCH($D659,TIMESHEET!A$1:A$500,0),MATCH("T701",TIMESHEET!$2:$2,0)),0)</f>
        <v/>
      </c>
      <c r="AJ659">
        <f>IFERROR(INDEX(TIMESHEET!$A$1:$AI$5000,MATCH($D659,TIMESHEET!B$1:B$500,0),MATCH("T320",TIMESHEET!$2:$2,0)),0)</f>
        <v/>
      </c>
      <c r="AK659">
        <f>IFERROR(IF(LEFT(INDEX(PIS!O$1:O$500,MATCH(D659,PIS!C$1:C$500)),1)="M",T659/AD659*SUM(AE659:AG659),T659*AD659),0)</f>
        <v/>
      </c>
      <c r="AL659">
        <f>IFERROR(INDEX(ADJ!$A$1:$BZ$1000,MATCH(PAYROLL!D659,ADJ!A$1:A$500,0),MATCH(PAYROLL!AL$2,ADJ!$2:$2,0)),0)</f>
        <v/>
      </c>
      <c r="AM659">
        <f>SUM(AK659:AL659)</f>
        <v/>
      </c>
      <c r="AN659">
        <f>IFERROR(ROUND(V659/$AD659*$AH659,0),0)</f>
        <v/>
      </c>
      <c r="AO659">
        <f>IFERROR(ROUND(W659/$AD659*$AH659,0),0)</f>
        <v/>
      </c>
      <c r="AP659">
        <f>IFERROR(ROUND(X659/$AD659*$AE659,0),0)</f>
        <v/>
      </c>
      <c r="AQ659">
        <f>IFERROR(ROUND(Y659/$AD659*$AH659,0),0)</f>
        <v/>
      </c>
      <c r="AR659">
        <f>IFERROR(ROUND(Z659/$AD659*$AH659,0),0)</f>
        <v/>
      </c>
      <c r="AS659">
        <f>IFERROR(ROUND(AA659/$AD659*$AH659,0),0)</f>
        <v/>
      </c>
      <c r="AT659">
        <f>IFERROR(IF((AE659+AF659+AG659)&gt;13,AB659,ROUND(AB659/AD659*AH659,0)),0)</f>
        <v/>
      </c>
      <c r="AU659">
        <f>IFERROR(INDEX(ADJ!$A$1:$BZ$1000,MATCH(PAYROLL!D659,ADJ!A$1:A$500,0),MATCH(PAYROLL!AU$2,ADJ!$2:$2,0)),0)</f>
        <v/>
      </c>
      <c r="AV659">
        <f>ROUND(SUM(AN659:AU659),0)</f>
        <v/>
      </c>
      <c r="AW659">
        <f>IFERROR(INDEX(TIMESHEET!$A$1:$AI$5000,MATCH(PAYROLL!D659,TIMESHEET!A$1:A$500,0),MATCH("T620",TIMESHEET!$2:$2,0)),0)</f>
        <v/>
      </c>
      <c r="AX659">
        <f>IFERROR(INDEX(TIMESHEET!$A$1:$AI$5000,MATCH(PAYROLL!D659,TIMESHEET!A$1:A$500,0),MATCH("T601",TIMESHEET!$2:$2,0)),0)</f>
        <v/>
      </c>
      <c r="AY659">
        <f>IFERROR(INDEX(TIMESHEET!$A$1:$AI$5000,MATCH(PAYROLL!D659,TIMESHEET!A$1:A$500,0),MATCH("T602",TIMESHEET!$2:$2,0)),0)</f>
        <v/>
      </c>
      <c r="AZ659">
        <f>IFERROR(INDEX(TIMESHEET!$A$1:$AI$5000,MATCH(PAYROLL!D659,TIMESHEET!A$1:A$500,0),MATCH("T603",TIMESHEET!$2:$2,0)),0)</f>
        <v/>
      </c>
      <c r="BA659">
        <f>IFERROR(INDEX(TIMESHEET!$A$1:$AI$5000,MATCH(PAYROLL!D659,TIMESHEET!A$1:A$500,0),MATCH("T611",TIMESHEET!$2:$2,0)),0)</f>
        <v/>
      </c>
      <c r="BB659">
        <f>IFERROR(INDEX(TIMESHEET!$A$1:$AI$5000,MATCH(PAYROLL!D659,TIMESHEET!A$1:A$500,0),MATCH("T612",TIMESHEET!$2:$2,0)),0)</f>
        <v/>
      </c>
      <c r="BC659">
        <f>IFERROR(INDEX(TIMESHEET!$A$1:$AI$5000,MATCH(PAYROLL!D659,TIMESHEET!A$1:A$500,0),MATCH("T613",TIMESHEET!$2:$2,0)),0)</f>
        <v/>
      </c>
      <c r="BD659">
        <f>IFERROR(INDEX(TIMESHEET!$A$1:$AI$5000,MATCH(PAYROLL!D659,TIMESHEET!A$1:A$500,0),MATCH("T500",TIMESHEET!$2:$2,0)),0)</f>
        <v/>
      </c>
      <c r="BE659">
        <f>IFERROR(IF(LEFT(INDEX(PIS!O$1:O$500,MATCH(D659,PIS!C$1:C$500)),1)="M",T659/AD659/8*(AW659+AX659*1.5+AY659*2+AZ659*3+BA659*2.1+BB659*2.7+BC659*3.9+BD659*0.3),T659/8*(AW659+AX659*1.5+AY659*2+AZ659*3+BA659*2.1+BB659*2.7+BC659*3.9+BD659*0.3)),0)</f>
        <v/>
      </c>
      <c r="BF659">
        <f>IFERROR(INDEX(ADJ!$A$1:$BZ$1000,MATCH(PAYROLL!$D659,ADJ!A$1:A$500,0),MATCH(PAYROLL!BF$2,ADJ!$2:$2,0)),0)</f>
        <v/>
      </c>
      <c r="BG659">
        <f>IFERROR(INDEX(ADJ!$A$1:$BZ$1000,MATCH(PAYROLL!D659,ADJ!A$1:A$500,0),MATCH(PAYROLL!BG$2,ADJ!$2:$2,0)),0)</f>
        <v/>
      </c>
      <c r="BH659">
        <f>IFERROR(INDEX(ADJ!$A$1:$BZ$1000,MATCH(PAYROLL!D659,ADJ!A$1:A$500,0),MATCH(PAYROLL!BH$2,ADJ!$2:$2,0)),0)</f>
        <v/>
      </c>
      <c r="BI659">
        <f>IFERROR(INDEX(ADJ!$A$1:$BZ$1000,MATCH(PAYROLL!D659,ADJ!A$1:A$500,0),MATCH(PAYROLL!BI$2,ADJ!$2:$2,0)),0)</f>
        <v/>
      </c>
      <c r="BJ659">
        <f>IFERROR(INDEX(ADJ!$A$1:$BZ$1000,MATCH(PAYROLL!D659,ADJ!A$1:A$500,0),MATCH(PAYROLL!BJ$2,ADJ!$2:$2,0)),0)</f>
        <v/>
      </c>
      <c r="BK659">
        <f>SUM(BF659:BJ659)</f>
        <v/>
      </c>
      <c r="BL659">
        <f>IFERROR(INDEX(ADJ!$A$1:$BZ$1000,MATCH(PAYROLL!D659,ADJ!A$1:A$500,0),MATCH(PAYROLL!BL$2,ADJ!$2:$2,0)),0)</f>
        <v/>
      </c>
      <c r="BM659">
        <f>IFERROR(INDEX(ADJ!$A$1:$BZ$1000,MATCH(PAYROLL!D659,ADJ!A$1:A$500,0),MATCH(PAYROLL!BM$2,ADJ!$2:$2,0)),0)</f>
        <v/>
      </c>
      <c r="BN659">
        <f>IFERROR(INDEX(ADJ!$A$1:$BZ$1000,MATCH(PAYROLL!D659,ADJ!A$1:A$500,0),MATCH(PAYROLL!BN$2,ADJ!$2:$2,0)),0)</f>
        <v/>
      </c>
      <c r="BO659">
        <f>IFERROR(INDEX(ADJ!$A$1:$BZ$1000,MATCH(PAYROLL!D659,ADJ!A$1:A$500,0),MATCH(PAYROLL!BO$2,ADJ!$2:$2,0)),0)</f>
        <v/>
      </c>
      <c r="BP659">
        <f>SUM(AM659,AV659,BE659,BK659,BL659:BO659)</f>
        <v/>
      </c>
      <c r="BQ659">
        <f>BO659</f>
        <v/>
      </c>
      <c r="BR659">
        <f>IFERROR(ROUND(IF(LEFT(INDEX(PIS!O$1:O$500,MATCH(D659,PIS!C$1:C$500)),1)="D",T659/8*(BD659*0.3),IF(LEFT(INDEX(PIS!O$1:O$500,MATCH(D659,PIS!C$1:C$500)),1)="H",T659*($BD659*0.3),T659/$AD659/8*($BD659*0.3))),0),0)</f>
        <v/>
      </c>
      <c r="BS659">
        <f>IF(AP659&lt;1,0,MIN(AP659,730000))</f>
        <v/>
      </c>
      <c r="BT659">
        <f>IFERROR(ROUND((BE659-SUM(AW659:BC659)*T659/AD659/8),0)-BR659,0)</f>
        <v/>
      </c>
      <c r="BU659">
        <f>AO659</f>
        <v/>
      </c>
      <c r="BV659">
        <f>SUM(BQ659:BU659)</f>
        <v/>
      </c>
      <c r="BW659">
        <f>BP659-BV659</f>
        <v/>
      </c>
      <c r="BX659">
        <f>IFERROR(IF(RIGHT(INDEX(PIS!O$1:O$500,MATCH(D659,PIS!C$1:C$500)),5)="Gross",MIN(U659+V659,VLOOKUP("R700",TSC!B:C,2,0)*VLOOKUP("R101",TSC!B:C,2,0))*VLOOKUP("R701",TSC!B:C,2,0)%,0),0)</f>
        <v/>
      </c>
      <c r="BY659">
        <f>IFERROR(IF(RIGHT(INDEX(PIS!O$1:O$500,MATCH(D659,PIS!C$1:C$500)),5)="Gross",MIN(U659+V659,VLOOKUP("R700",TSC!B:C,2,0)*VLOOKUP("R101",TSC!B:C,2,0))*VLOOKUP("T704",TSC!B:C,2,0)%,0),0)</f>
        <v/>
      </c>
      <c r="BZ659">
        <f>IFERROR(IF(RIGHT(INDEX(PIS!O$1:O$500,MATCH(D659,PIS!C$1:C$500)),5)="Gross",MIN(U659+V659,VLOOKUP("R700",TSC!B:C,2,0)*VLOOKUP("1",TSC!F:G,2,0))*VLOOKUP("T705",TSC!B:C,2,0)%,0),0)</f>
        <v/>
      </c>
      <c r="CA659">
        <f>IFERROR(INDEX(ADJ!$A$1:$BZ$1000,MATCH(PAYROLL!D659,ADJ!A$1:A$500,0),MATCH(PAYROLL!CA$2,ADJ!$2:$2,0)),0)</f>
        <v/>
      </c>
      <c r="CB659">
        <f>IFERROR(INDEX(ADJ!$A$1:$BZ$1000,MATCH(PAYROLL!D659,ADJ!A$1:A$500,0),MATCH(PAYROLL!CB$2,ADJ!$2:$2,0)),0)</f>
        <v/>
      </c>
      <c r="CC659">
        <f>SUM(BX659:CB659)</f>
        <v/>
      </c>
      <c r="CD659">
        <f>IFERROR(INDEX(PIS!$A$1:$BZ$1000,MATCH(PAYROLL!D659,PIS!C$1:C$500,0),MATCH(PAYROLL!CD$1,PIS!$1:$1,0)),0)</f>
        <v/>
      </c>
      <c r="CE659">
        <f>IFERROR(IF(OR(INDEX(PIS!P$1:P$500,MATCH(D659,PIS!C$1:C$500,0))="LT2",INDEX(PIS!P$1:P$500,MATCH(D659,PIS!C$1:C$500,0))="P10"),0,SUM(CC659,CD659*VLOOKUP("R601",TSC!B:C,2,0),VLOOKUP("R602",TSC!B:C,2,0))),0)</f>
        <v/>
      </c>
      <c r="CF659">
        <f>MAX(BW659-CE659,0)</f>
        <v/>
      </c>
      <c r="CG659">
        <f>IFERROR(IF(OR(RIGHT(INDEX(PIS!P$1:P$500,MATCH(D659,PIS!C$1:C$500)),5)="P10",RIGHT(INDEX(PIS!P$1:P$500,MATCH(D659,PIS!C$1:C$500)),5)="CK"),0,IF(CF659&lt;=5000000,CF659*5%,IF(CF659&lt;=10000000,CF659*10%-250000,IF(CF659&lt;=18000000,CF659*15%-750000,IF(CF659&lt;=32000000,CF659*20%-1650000,IF(CF659&lt;=52000000,CF659*25%-3250000,IF(CF659&lt;=80000000,BH659*30%-5850000,CF659*35%-9850000))))))),0)</f>
        <v/>
      </c>
      <c r="CH659">
        <f>IFERROR(IF(OR(INDEX(PIS!P$1:P$500,MATCH(D659,PIS!C$1:C$500))="LT",INDEX(PIS!P$1:P$500,MATCH(D659,PIS!C$1:C$500))="CK"),0,IF(CF659&lt;2000000,0,CF659*10%)),0)</f>
        <v/>
      </c>
      <c r="CI659">
        <f>IFERROR(INDEX(ADJ!$A$1:$BZ$1000,MATCH(PAYROLL!D659,ADJ!A$1:A$500,0),MATCH(PAYROLL!CI$2,ADJ!$2:$2,0)),0)</f>
        <v/>
      </c>
      <c r="CJ659">
        <f>IFERROR(INDEX(ADJ!$A$1:$BZ$1000,MATCH(PAYROLL!D659,ADJ!A$1:A$500,0),MATCH(PAYROLL!CJ$2,ADJ!$2:$2,0)),0)</f>
        <v/>
      </c>
      <c r="CK659">
        <f>IFERROR(INDEX(ADJ!$A$1:$BZ$1000,MATCH(PAYROLL!D659,ADJ!A$1:A$500,0),MATCH(PAYROLL!CK$2,ADJ!$2:$2,0)),0)</f>
        <v/>
      </c>
      <c r="CL659">
        <f>SUM(CG659:CK659)</f>
        <v/>
      </c>
      <c r="CM659">
        <f>ROUND(SUM(CH659:CK659),0)</f>
        <v/>
      </c>
      <c r="CN659">
        <f>IFERROR(INDEX(CSDA!D$1:D$500,MATCH($CN$2,CSDA!C$1:C$500,0))*INDEX(PIS!V$1:V$500,MATCH(D659,PIS!C$1:C$500))+INDEX(ADJ!$A$1:$BZ$1000,MATCH(PAYROLL!D659,ADJ!A$1:A$500,0),MATCH(PAYROLL!CN$2,ADJ!$2:$2,0)),0)</f>
        <v/>
      </c>
      <c r="CO659">
        <f>IFERROR(INDEX(ADJ!$A$1:$BZ$1000,MATCH(PAYROLL!D659,ADJ!A$1:A$500,0),MATCH(PAYROLL!CO$2,ADJ!$2:$2,0)),0)</f>
        <v/>
      </c>
      <c r="CP659">
        <f>IFERROR(INDEX(ADJ!$A$1:$BZ$1000,MATCH(PAYROLL!D659,ADJ!A$1:A$500,0),MATCH(PAYROLL!CP$2,ADJ!$2:$2,0)),0)</f>
        <v/>
      </c>
      <c r="CQ659">
        <f>BP659-CL659-CI659-CM659-CN659-CO659-CP659-CC659</f>
        <v/>
      </c>
      <c r="CR659">
        <f>IFERROR(IF(RIGHT(INDEX(PIS!O$1:O$500,MATCH(D659,PIS!C$1:C$500,0)),5)="Gross",MIN(U659+V659,VLOOKUP("R700",TSC!B:C,2,0)*VLOOKUP("R101",TSC!B:C,2,0))*(VLOOKUP("T711",TSC!B:C,2,0)+VLOOKUP("T712",TSC!B:C,2,0))%,MIN(T659+V659,VLOOKUP("R700",TSC!B:C,2,0)*VLOOKUP("R101",TSC!B:C,2,0))*(VLOOKUP("T711",TSC!B:C,2,0)+VLOOKUP("T712",TSC!B:C,2,0)+VLOOKUP("R701",TSC!B:C,2,0))%),0)</f>
        <v/>
      </c>
      <c r="CS659">
        <f>IFERROR(IF(RIGHT(INDEX(PIS!O$1:O$500,MATCH(D659,PIS!C$1:C$500,0)),5)="Gross",MIN(U659+V659,VLOOKUP("R700",TSC!B:C,2,0)*VLOOKUP("R101",TSC!B:C,2,0))*(VLOOKUP("T714",TSC!B:C,2,0))%,MIN(T659+V659,VLOOKUP("R700",TSC!B:C,2,0)*VLOOKUP("R101",TSC!B:C,2,0))*(VLOOKUP("T704",TSC!B:C,2,0)+VLOOKUP("T714",TSC!B:C,2,0))%),0)</f>
        <v/>
      </c>
      <c r="CT659">
        <f>IFERROR(IF(RIGHT(INDEX(PIS!O$1:O$500,MATCH(D659,PIS!C$1:C$500,0)),5)="Gross",MIN(U659+V659,VLOOKUP("R700",TSC!B:C,2,0)*VLOOKUP("R101",TSC!B:C,2,0))*VLOOKUP("T705",TSC!B:C,2,0)%,MIN(T659+V659,VLOOKUP("R700",TSC!B:C,2,0)*VLOOKUP("R101",TSC!B:C,2,0))*VLOOKUP("T705",TSC!B:C,2,0)%),0)</f>
        <v/>
      </c>
      <c r="CU659">
        <f>IFERROR(IF(RIGHT(INDEX(PIS!O$1:O$500,MATCH(D659,PIS!C$1:C$500,0)),5)="Gross",MIN(U659+V659,VLOOKUP("R700",TSC!B:C,2,0)*VLOOKUP("R101",TSC!B:C,2,0))*(VLOOKUP("T713",TSC!B:C,2,0))%,MIN(T659+V659,VLOOKUP("R700",TSC!B:C,2,0)*VLOOKUP("R101",TSC!B:C,2,0))*(VLOOKUP("T713",TSC!B:C,2,0))%),0)</f>
        <v/>
      </c>
      <c r="CV659">
        <f>IFERROR(INDEX(ADJ!$A$1:$BZ$1000,MATCH(PAYROLL!D659,ADJ!A$1:A$500,0),MATCH(PAYROLL!CV$2,ADJ!$2:$2,0)),0)</f>
        <v/>
      </c>
      <c r="CW659">
        <f>IFERROR(INDEX(ADJ!$A$1:$BZ$1000,MATCH(PAYROLL!D659,ADJ!A$1:A$500,0),MATCH(PAYROLL!CW$2,ADJ!$2:$2,0)),0)</f>
        <v/>
      </c>
      <c r="CX659">
        <f>SUM(CR659:CW659)</f>
        <v/>
      </c>
      <c r="CY659">
        <f>ROUND(IF(CR659&gt;0,T659+V659*VLOOKUP("R202",TSC!$B$1:$C$500,2,0),0),0)</f>
        <v/>
      </c>
      <c r="CZ659">
        <f>IFERROR(INDEX(CSDA!D$1:D$500,MATCH($CZ$2,CSDA!C$1:C$500,0)),0)</f>
        <v/>
      </c>
      <c r="DA659">
        <f>ROUND(T659*0.7%,0)</f>
        <v/>
      </c>
      <c r="DB659">
        <f>ROUND(T659/12,0)</f>
        <v/>
      </c>
      <c r="DC659">
        <f ref="DC659" t="array">IFERROR(INDEX(CSDA!D$1:D$500,MATCH("Trích giữ"&amp;PAYROLL!DC$2,CSDA!A$1:A$500&amp;CSDA!C$1:C$500,0)),0)</f>
        <v/>
      </c>
      <c r="DD659">
        <f ref="DD659" t="array">IFERROR(INDEX(CSDA!D$1:D$500,MATCH("Trích giữ"&amp;PAYROLL!DD$2,CSDA!A$1:A$500&amp;CSDA!C$1:C$500,0)),0)</f>
        <v/>
      </c>
      <c r="DE659">
        <f ref="DE659" t="array">IFERROR(INDEX(CSDA!D$1:D$500,MATCH("Trích giữ"&amp;PAYROLL!DE$2,CSDA!A$1:A$500&amp;CSDA!C$1:C$500,0)),0)</f>
        <v/>
      </c>
      <c r="DF659">
        <f>IFERROR(INDEX(CSDA!D$1:D$500,MATCH(PAYROLL!DF$2,CSDA!C$1:C$500,0)),0)</f>
        <v/>
      </c>
      <c r="DG659">
        <f ref="DG659" t="array">IFERROR(INDEX(CSDA!D$1:D$500,MATCH("Trích giữ"&amp;PAYROLL!DG$2,CSDA!A$1:A$500&amp;CSDA!C$1:C$500,0)),0)</f>
        <v/>
      </c>
      <c r="DH659">
        <f>ROUND(T659/26,0)</f>
        <v/>
      </c>
      <c r="DI659">
        <f ref="DI659" t="array">IFERROR(INDEX(CSDA!D$1:D$500,MATCH("Trích giữ"&amp;PAYROLL!DI$2,CSDA!A$1:A$500&amp;CSDA!C$1:C$500,0)),0)</f>
        <v/>
      </c>
      <c r="DJ659">
        <f>IF(U659=0,T659*21.5%-BL659,0)</f>
        <v/>
      </c>
      <c r="DK659">
        <f ref="DK659" t="array">IFERROR(INDEX(CSDA!D$1:D$500,MATCH("Trích giữ"&amp;PAYROLL!DK$2,CSDA!A$1:A$500&amp;CSDA!C$1:C$500,0)),0)</f>
        <v/>
      </c>
      <c r="DL659">
        <f>IFERROR(INDEX(CSDA!D$1:D$500,MATCH(PAYROLL!DL$2,CSDA!C$1:C$500,0))/12,0)</f>
        <v/>
      </c>
      <c r="DM659">
        <f>SUM(DB659:DL659)</f>
        <v/>
      </c>
      <c r="DN659">
        <f>IFERROR(INDEX(ADJ!$A$1:$BZ$1000,MATCH(PAYROLL!D659,ADJ!A$1:A$500,0),MATCH(PAYROLL!DN$2,ADJ!$2:$2,0)),0)</f>
        <v/>
      </c>
      <c r="DO659">
        <f>IFERROR(SUM(BP659,DM659:DN659,CX659:DA659)-DT659,0)</f>
        <v/>
      </c>
      <c r="DP659">
        <f ref="DP659" t="array">SUM(BW659*IFERROR(INDEX(CSDA!D$1:D$500,MATCH(BW$2,CSDA!C$1:C$500,0)),0)%,CX659*IFERROR(INDEX(CSDA!D$1:D$500,MATCH(CX$2,CSDA!C$1:C$500,0)),0)%,DA659*IFERROR(INDEX(CSDA!D$1:D$500,MATCH(DA$2,CSDA!C$1:C$500,0)),0)%,DB659*IFERROR(INDEX(CSDA!D$1:D$500,MATCH(DB$2,CSDA!C$1:C$500,0)),0)%,DF659*IFERROR(INDEX(CSDA!D$1:D$500,MATCH("Phí dịch vụ"&amp;PAYROLL!DF$2,CSDA!A$1:A$500&amp;CSDA!C$1:C$500,0)),0)%,DC659*IFERROR(INDEX(CSDA!D$1:D$500,MATCH("Phí dịch vụ"&amp;PAYROLL!DC$2,CSDA!A$1:A$500&amp;CSDA!C$1:C$500,0)),0)%,DH659*IFERROR(INDEX(CSDA!D$1:D$500,MATCH("Phí dịch vụ"&amp;PAYROLL!DH$2,CSDA!A$1:A$500&amp;CSDA!C$1:C$500,0)),0)%,DJ659*IFERROR(INDEX(CSDA!D$1:D$500,MATCH("Phí dịch vụ"&amp;PAYROLL!DJ$2,CSDA!A$1:A$500&amp;CSDA!C$1:C$500,0)),0)%,BN659*IFERROR(INDEX(CSDA!D$1:D$500,MATCH(BN$2,CSDA!C$1:C$500,0)),0)%)-BN659*7%</f>
        <v/>
      </c>
      <c r="DQ659">
        <f>IFERROR(INDEX(ADJ!$A$1:$BZ$1000,MATCH(PAYROLL!D659,ADJ!A$1:A$500,0),MATCH(PAYROLL!DQ$2,ADJ!$2:$2,0)),0)</f>
        <v/>
      </c>
      <c r="DR659">
        <f>IFERROR(INDEX(ADJ!$A$1:$BZ$1000,MATCH(PAYROLL!D659,ADJ!A$1:A$500,0),MATCH(PAYROLL!DR$2,ADJ!$2:$2,0)),0)</f>
        <v/>
      </c>
      <c r="DS659">
        <f>SUM(DP659:DR659)</f>
        <v/>
      </c>
      <c r="DT659">
        <f>EK659</f>
        <v/>
      </c>
      <c r="DU659">
        <f>SUM(DO659:DR659)</f>
        <v/>
      </c>
      <c r="DV659">
        <f>ROUND(DU659*0.1,0)</f>
        <v/>
      </c>
      <c r="DW659">
        <f>DU659+DV659</f>
        <v/>
      </c>
      <c r="DZ659">
        <f>IFERROR(INDEX(ADJ!$A$1:$BZ$1000,MATCH(PAYROLL!$D659,ADJ!A$1:A$500,0),MATCH(PAYROLL!DZ$2,ADJ!$2:$2,0)),0)</f>
        <v/>
      </c>
      <c r="EA659">
        <f>IFERROR(INDEX(ADJ!$A$1:$BZ$1000,MATCH(PAYROLL!$D659,ADJ!A$1:A$500,0),MATCH(PAYROLL!EA$2,ADJ!$2:$2,0)),0)</f>
        <v/>
      </c>
      <c r="EB659">
        <f>IFERROR(INDEX(ADJ!$A$1:$BZ$1000,MATCH(PAYROLL!$D659,ADJ!A$1:A$500,0),MATCH(PAYROLL!EB$2,ADJ!$2:$2,0)),0)</f>
        <v/>
      </c>
      <c r="EC659">
        <f>IFERROR(INDEX(ADJ!$A$1:$BZ$1000,MATCH(PAYROLL!$D659,ADJ!A$1:A$500,0),MATCH(PAYROLL!EC$2,ADJ!$2:$2,0)),0)</f>
        <v/>
      </c>
      <c r="ED659">
        <f>IFERROR(INDEX(ADJ!$A$1:$BZ$1000,MATCH(PAYROLL!$D659,ADJ!A$1:A$500,0),MATCH(PAYROLL!ED$2,ADJ!$2:$2,0)),0)</f>
        <v/>
      </c>
      <c r="EE659">
        <f>IFERROR(INDEX(ADJ!$A$1:$BZ$1000,MATCH(PAYROLL!$D659,ADJ!A$1:A$500,0),MATCH(PAYROLL!EE$2,ADJ!$2:$2,0)),0)</f>
        <v/>
      </c>
      <c r="EF659">
        <f>IFERROR(INDEX(ADJ!$A$1:$BZ$1000,MATCH(PAYROLL!$D659,ADJ!A$1:A$500,0),MATCH(PAYROLL!EF$2,ADJ!$2:$2,0)),0)</f>
        <v/>
      </c>
      <c r="EG659">
        <f>IFERROR(INDEX(ADJ!$A$1:$BZ$1000,MATCH(PAYROLL!$D659,ADJ!A$1:A$500,0),MATCH(PAYROLL!EG$2,ADJ!$2:$2,0)),0)</f>
        <v/>
      </c>
      <c r="EH659">
        <f>IFERROR(INDEX(ADJ!$A$1:$BZ$1000,MATCH(PAYROLL!$D659,ADJ!A$1:A$500,0),MATCH(PAYROLL!EH$2,ADJ!$2:$2,0)),0)</f>
        <v/>
      </c>
      <c r="EI659">
        <f>IFERROR(INDEX(ADJ!$A$1:$BZ$1000,MATCH(PAYROLL!D659,ADJ!A$1:A$500,0),MATCH(PAYROLL!EI$2,ADJ!$2:$2,0)),0)</f>
        <v/>
      </c>
      <c r="EJ659">
        <f>IFERROR(INDEX(ADJ!$A$1:$BZ$1000,MATCH(PAYROLL!$D659,ADJ!A$1:A$500,0),MATCH(PAYROLL!EJ$2,ADJ!$2:$2,0)),0)</f>
        <v/>
      </c>
      <c r="EK659">
        <f>SUM(DZ659:EJ659)</f>
        <v/>
      </c>
    </row>
    <row r="660">
      <c r="A660" t="n">
        <v>658</v>
      </c>
      <c r="B660" t="inlineStr">
        <is>
          <t>Hà Thị Phú</t>
        </is>
      </c>
      <c r="D660" t="inlineStr">
        <is>
          <t>150390-02</t>
        </is>
      </c>
      <c r="S660">
        <f>IFERROR(INDEX(PIS!$A$1:$BZ$1000,MATCH($D660,PIS!C$1:C$500,0),MATCH("Lương CB tháng trước",PIS!$1:$1,0)),0)</f>
        <v/>
      </c>
      <c r="T660">
        <f>IFERROR(INDEX(PIS!$A$1:$BZ$1000,MATCH($D660,PIS!C$1:C$500,0),MATCH("Lương CB hiện tại",PIS!$1:$1,0)),0)</f>
        <v/>
      </c>
      <c r="U660">
        <f>IFERROR(INDEX(PIS!$A$1:$BZ$1000,MATCH($D660,PIS!C$1:C$500,0),MATCH("Lương đóng BHBB",PIS!$1:$1,0)),0)</f>
        <v/>
      </c>
      <c r="V660">
        <f>IFERROR(INDEX(PIS!$A$1:$BZ$1000,MATCH($D660,PIS!C$1:C$500,0),MATCH(V$2,PIS!$2:$2,0)),0)</f>
        <v/>
      </c>
      <c r="W660">
        <f>IFERROR(INDEX(PIS!$A$1:$BZ$1000,MATCH($D660,PIS!C$1:C$500,0),MATCH(W$2,PIS!$2:$2,0)),0)</f>
        <v/>
      </c>
      <c r="X660">
        <f>IFERROR(INDEX(PIS!$A$1:$BZ$1000,MATCH($D660,PIS!C$1:C$500,0),MATCH(X$2,PIS!$2:$2,0)),0)</f>
        <v/>
      </c>
      <c r="Y660">
        <f>IFERROR(INDEX(PIS!$A$1:$BZ$1000,MATCH($D660,PIS!C$1:C$500,0),MATCH(Y$2,PIS!$2:$2,0)),0)</f>
        <v/>
      </c>
      <c r="Z660">
        <f>IFERROR(INDEX(PIS!$A$1:$BZ$1000,MATCH($D660,PIS!C$1:C$500,0),MATCH(Z$2,PIS!$2:$2,0)),0)</f>
        <v/>
      </c>
      <c r="AA660">
        <f>IFERROR(INDEX(PIS!$A$1:$BZ$1000,MATCH($D660,PIS!C$1:C$500,0),MATCH(AA$2,PIS!$2:$2,0)),0)</f>
        <v/>
      </c>
      <c r="AB660">
        <f>IFERROR(INDEX(PIS!$A$1:$BZ$1000,MATCH($D660,PIS!C$1:C$500,0),MATCH(AB$2,PIS!$2:$2,0)),0)</f>
        <v/>
      </c>
      <c r="AC660">
        <f>SUM(V660:AB660)</f>
        <v/>
      </c>
      <c r="AD660">
        <f>IFERROR(INDEX(TIMESHEET!$A$1:$AI$5000,MATCH($D660,TIMESHEET!A$1:A$500,0),MATCH("T100",TIMESHEET!$2:$2,0))-2,0)</f>
        <v/>
      </c>
      <c r="AE660">
        <f>IFERROR(INDEX(TIMESHEET!$A$1:$AI$5000,MATCH($D660,TIMESHEET!A$1:A$500,0),MATCH("T202",TIMESHEET!$2:$2,0)),0)</f>
        <v/>
      </c>
      <c r="AF660">
        <f>IFERROR(INDEX(TIMESHEET!$A$1:$AI$5000,MATCH($D660,TIMESHEET!A$1:A$500,0),MATCH("T302",TIMESHEET!$2:$2,0)),0)</f>
        <v/>
      </c>
      <c r="AG660">
        <f>IFERROR(INDEX(TIMESHEET!$A$1:$AI$5000,MATCH($D660,TIMESHEET!A$1:A$500,0),MATCH("T406",TIMESHEET!$2:$2,0)),0)</f>
        <v/>
      </c>
      <c r="AH660">
        <f>AE660+AG660</f>
        <v/>
      </c>
      <c r="AI660">
        <f>IFERROR(INDEX(TIMESHEET!$A$1:$AI$5000,MATCH($D660,TIMESHEET!A$1:A$500,0),MATCH("T701",TIMESHEET!$2:$2,0)),0)</f>
        <v/>
      </c>
      <c r="AJ660">
        <f>IFERROR(INDEX(TIMESHEET!$A$1:$AI$5000,MATCH($D660,TIMESHEET!B$1:B$500,0),MATCH("T320",TIMESHEET!$2:$2,0)),0)</f>
        <v/>
      </c>
      <c r="AK660">
        <f>IFERROR(IF(LEFT(INDEX(PIS!O$1:O$500,MATCH(D660,PIS!C$1:C$500)),1)="M",T660/AD660*SUM(AE660:AG660),T660*AD660),0)</f>
        <v/>
      </c>
      <c r="AL660">
        <f>IFERROR(INDEX(ADJ!$A$1:$BZ$1000,MATCH(PAYROLL!D660,ADJ!A$1:A$500,0),MATCH(PAYROLL!AL$2,ADJ!$2:$2,0)),0)</f>
        <v/>
      </c>
      <c r="AM660">
        <f>SUM(AK660:AL660)</f>
        <v/>
      </c>
      <c r="AN660">
        <f>IFERROR(ROUND(V660/$AD660*$AH660,0),0)</f>
        <v/>
      </c>
      <c r="AO660">
        <f>IFERROR(ROUND(W660/$AD660*$AH660,0),0)</f>
        <v/>
      </c>
      <c r="AP660">
        <f>IFERROR(ROUND(X660/$AD660*$AE660,0),0)</f>
        <v/>
      </c>
      <c r="AQ660">
        <f>IFERROR(ROUND(Y660/$AD660*$AH660,0),0)</f>
        <v/>
      </c>
      <c r="AR660">
        <f>IFERROR(ROUND(Z660/$AD660*$AH660,0),0)</f>
        <v/>
      </c>
      <c r="AS660">
        <f>IFERROR(ROUND(AA660/$AD660*$AH660,0),0)</f>
        <v/>
      </c>
      <c r="AT660">
        <f>IFERROR(IF((AE660+AF660+AG660)&gt;13,AB660,ROUND(AB660/AD660*AH660,0)),0)</f>
        <v/>
      </c>
      <c r="AU660">
        <f>IFERROR(INDEX(ADJ!$A$1:$BZ$1000,MATCH(PAYROLL!D660,ADJ!A$1:A$500,0),MATCH(PAYROLL!AU$2,ADJ!$2:$2,0)),0)</f>
        <v/>
      </c>
      <c r="AV660">
        <f>ROUND(SUM(AN660:AU660),0)</f>
        <v/>
      </c>
      <c r="AW660">
        <f>IFERROR(INDEX(TIMESHEET!$A$1:$AI$5000,MATCH(PAYROLL!D660,TIMESHEET!A$1:A$500,0),MATCH("T620",TIMESHEET!$2:$2,0)),0)</f>
        <v/>
      </c>
      <c r="AX660">
        <f>IFERROR(INDEX(TIMESHEET!$A$1:$AI$5000,MATCH(PAYROLL!D660,TIMESHEET!A$1:A$500,0),MATCH("T601",TIMESHEET!$2:$2,0)),0)</f>
        <v/>
      </c>
      <c r="AY660">
        <f>IFERROR(INDEX(TIMESHEET!$A$1:$AI$5000,MATCH(PAYROLL!D660,TIMESHEET!A$1:A$500,0),MATCH("T602",TIMESHEET!$2:$2,0)),0)</f>
        <v/>
      </c>
      <c r="AZ660">
        <f>IFERROR(INDEX(TIMESHEET!$A$1:$AI$5000,MATCH(PAYROLL!D660,TIMESHEET!A$1:A$500,0),MATCH("T603",TIMESHEET!$2:$2,0)),0)</f>
        <v/>
      </c>
      <c r="BA660">
        <f>IFERROR(INDEX(TIMESHEET!$A$1:$AI$5000,MATCH(PAYROLL!D660,TIMESHEET!A$1:A$500,0),MATCH("T611",TIMESHEET!$2:$2,0)),0)</f>
        <v/>
      </c>
      <c r="BB660">
        <f>IFERROR(INDEX(TIMESHEET!$A$1:$AI$5000,MATCH(PAYROLL!D660,TIMESHEET!A$1:A$500,0),MATCH("T612",TIMESHEET!$2:$2,0)),0)</f>
        <v/>
      </c>
      <c r="BC660">
        <f>IFERROR(INDEX(TIMESHEET!$A$1:$AI$5000,MATCH(PAYROLL!D660,TIMESHEET!A$1:A$500,0),MATCH("T613",TIMESHEET!$2:$2,0)),0)</f>
        <v/>
      </c>
      <c r="BD660">
        <f>IFERROR(INDEX(TIMESHEET!$A$1:$AI$5000,MATCH(PAYROLL!D660,TIMESHEET!A$1:A$500,0),MATCH("T500",TIMESHEET!$2:$2,0)),0)</f>
        <v/>
      </c>
      <c r="BE660">
        <f>IFERROR(IF(LEFT(INDEX(PIS!O$1:O$500,MATCH(D660,PIS!C$1:C$500)),1)="M",T660/AD660/8*(AW660+AX660*1.5+AY660*2+AZ660*3+BA660*2.1+BB660*2.7+BC660*3.9+BD660*0.3),T660/8*(AW660+AX660*1.5+AY660*2+AZ660*3+BA660*2.1+BB660*2.7+BC660*3.9+BD660*0.3)),0)</f>
        <v/>
      </c>
      <c r="BF660">
        <f>IFERROR(INDEX(ADJ!$A$1:$BZ$1000,MATCH(PAYROLL!$D660,ADJ!A$1:A$500,0),MATCH(PAYROLL!BF$2,ADJ!$2:$2,0)),0)</f>
        <v/>
      </c>
      <c r="BG660">
        <f>IFERROR(INDEX(ADJ!$A$1:$BZ$1000,MATCH(PAYROLL!D660,ADJ!A$1:A$500,0),MATCH(PAYROLL!BG$2,ADJ!$2:$2,0)),0)</f>
        <v/>
      </c>
      <c r="BH660">
        <f>IFERROR(INDEX(ADJ!$A$1:$BZ$1000,MATCH(PAYROLL!D660,ADJ!A$1:A$500,0),MATCH(PAYROLL!BH$2,ADJ!$2:$2,0)),0)</f>
        <v/>
      </c>
      <c r="BI660">
        <f>IFERROR(INDEX(ADJ!$A$1:$BZ$1000,MATCH(PAYROLL!D660,ADJ!A$1:A$500,0),MATCH(PAYROLL!BI$2,ADJ!$2:$2,0)),0)</f>
        <v/>
      </c>
      <c r="BJ660">
        <f>IFERROR(INDEX(ADJ!$A$1:$BZ$1000,MATCH(PAYROLL!D660,ADJ!A$1:A$500,0),MATCH(PAYROLL!BJ$2,ADJ!$2:$2,0)),0)</f>
        <v/>
      </c>
      <c r="BK660">
        <f>SUM(BF660:BJ660)</f>
        <v/>
      </c>
      <c r="BL660">
        <f>IFERROR(INDEX(ADJ!$A$1:$BZ$1000,MATCH(PAYROLL!D660,ADJ!A$1:A$500,0),MATCH(PAYROLL!BL$2,ADJ!$2:$2,0)),0)</f>
        <v/>
      </c>
      <c r="BM660">
        <f>IFERROR(INDEX(ADJ!$A$1:$BZ$1000,MATCH(PAYROLL!D660,ADJ!A$1:A$500,0),MATCH(PAYROLL!BM$2,ADJ!$2:$2,0)),0)</f>
        <v/>
      </c>
      <c r="BN660">
        <f>IFERROR(INDEX(ADJ!$A$1:$BZ$1000,MATCH(PAYROLL!D660,ADJ!A$1:A$500,0),MATCH(PAYROLL!BN$2,ADJ!$2:$2,0)),0)</f>
        <v/>
      </c>
      <c r="BO660">
        <f>IFERROR(INDEX(ADJ!$A$1:$BZ$1000,MATCH(PAYROLL!D660,ADJ!A$1:A$500,0),MATCH(PAYROLL!BO$2,ADJ!$2:$2,0)),0)</f>
        <v/>
      </c>
      <c r="BP660">
        <f>SUM(AM660,AV660,BE660,BK660,BL660:BO660)</f>
        <v/>
      </c>
      <c r="BQ660">
        <f>BO660</f>
        <v/>
      </c>
      <c r="BR660">
        <f>IFERROR(ROUND(IF(LEFT(INDEX(PIS!O$1:O$500,MATCH(D660,PIS!C$1:C$500)),1)="D",T660/8*(BD660*0.3),IF(LEFT(INDEX(PIS!O$1:O$500,MATCH(D660,PIS!C$1:C$500)),1)="H",T660*($BD660*0.3),T660/$AD660/8*($BD660*0.3))),0),0)</f>
        <v/>
      </c>
      <c r="BS660">
        <f>IF(AP660&lt;1,0,MIN(AP660,730000))</f>
        <v/>
      </c>
      <c r="BT660">
        <f>IFERROR(ROUND((BE660-SUM(AW660:BC660)*T660/AD660/8),0)-BR660,0)</f>
        <v/>
      </c>
      <c r="BU660">
        <f>AO660</f>
        <v/>
      </c>
      <c r="BV660">
        <f>SUM(BQ660:BU660)</f>
        <v/>
      </c>
      <c r="BW660">
        <f>BP660-BV660</f>
        <v/>
      </c>
      <c r="BX660">
        <f>IFERROR(IF(RIGHT(INDEX(PIS!O$1:O$500,MATCH(D660,PIS!C$1:C$500)),5)="Gross",MIN(U660+V660,VLOOKUP("R700",TSC!B:C,2,0)*VLOOKUP("R101",TSC!B:C,2,0))*VLOOKUP("R701",TSC!B:C,2,0)%,0),0)</f>
        <v/>
      </c>
      <c r="BY660">
        <f>IFERROR(IF(RIGHT(INDEX(PIS!O$1:O$500,MATCH(D660,PIS!C$1:C$500)),5)="Gross",MIN(U660+V660,VLOOKUP("R700",TSC!B:C,2,0)*VLOOKUP("R101",TSC!B:C,2,0))*VLOOKUP("T704",TSC!B:C,2,0)%,0),0)</f>
        <v/>
      </c>
      <c r="BZ660">
        <f>IFERROR(IF(RIGHT(INDEX(PIS!O$1:O$500,MATCH(D660,PIS!C$1:C$500)),5)="Gross",MIN(U660+V660,VLOOKUP("R700",TSC!B:C,2,0)*VLOOKUP("1",TSC!F:G,2,0))*VLOOKUP("T705",TSC!B:C,2,0)%,0),0)</f>
        <v/>
      </c>
      <c r="CA660">
        <f>IFERROR(INDEX(ADJ!$A$1:$BZ$1000,MATCH(PAYROLL!D660,ADJ!A$1:A$500,0),MATCH(PAYROLL!CA$2,ADJ!$2:$2,0)),0)</f>
        <v/>
      </c>
      <c r="CB660">
        <f>IFERROR(INDEX(ADJ!$A$1:$BZ$1000,MATCH(PAYROLL!D660,ADJ!A$1:A$500,0),MATCH(PAYROLL!CB$2,ADJ!$2:$2,0)),0)</f>
        <v/>
      </c>
      <c r="CC660">
        <f>SUM(BX660:CB660)</f>
        <v/>
      </c>
      <c r="CD660">
        <f>IFERROR(INDEX(PIS!$A$1:$BZ$1000,MATCH(PAYROLL!D660,PIS!C$1:C$500,0),MATCH(PAYROLL!CD$1,PIS!$1:$1,0)),0)</f>
        <v/>
      </c>
      <c r="CE660">
        <f>IFERROR(IF(OR(INDEX(PIS!P$1:P$500,MATCH(D660,PIS!C$1:C$500,0))="LT2",INDEX(PIS!P$1:P$500,MATCH(D660,PIS!C$1:C$500,0))="P10"),0,SUM(CC660,CD660*VLOOKUP("R601",TSC!B:C,2,0),VLOOKUP("R602",TSC!B:C,2,0))),0)</f>
        <v/>
      </c>
      <c r="CF660">
        <f>MAX(BW660-CE660,0)</f>
        <v/>
      </c>
      <c r="CG660">
        <f>IFERROR(IF(OR(RIGHT(INDEX(PIS!P$1:P$500,MATCH(D660,PIS!C$1:C$500)),5)="P10",RIGHT(INDEX(PIS!P$1:P$500,MATCH(D660,PIS!C$1:C$500)),5)="CK"),0,IF(CF660&lt;=5000000,CF660*5%,IF(CF660&lt;=10000000,CF660*10%-250000,IF(CF660&lt;=18000000,CF660*15%-750000,IF(CF660&lt;=32000000,CF660*20%-1650000,IF(CF660&lt;=52000000,CF660*25%-3250000,IF(CF660&lt;=80000000,BH660*30%-5850000,CF660*35%-9850000))))))),0)</f>
        <v/>
      </c>
      <c r="CH660">
        <f>IFERROR(IF(OR(INDEX(PIS!P$1:P$500,MATCH(D660,PIS!C$1:C$500))="LT",INDEX(PIS!P$1:P$500,MATCH(D660,PIS!C$1:C$500))="CK"),0,IF(CF660&lt;2000000,0,CF660*10%)),0)</f>
        <v/>
      </c>
      <c r="CI660">
        <f>IFERROR(INDEX(ADJ!$A$1:$BZ$1000,MATCH(PAYROLL!D660,ADJ!A$1:A$500,0),MATCH(PAYROLL!CI$2,ADJ!$2:$2,0)),0)</f>
        <v/>
      </c>
      <c r="CJ660">
        <f>IFERROR(INDEX(ADJ!$A$1:$BZ$1000,MATCH(PAYROLL!D660,ADJ!A$1:A$500,0),MATCH(PAYROLL!CJ$2,ADJ!$2:$2,0)),0)</f>
        <v/>
      </c>
      <c r="CK660">
        <f>IFERROR(INDEX(ADJ!$A$1:$BZ$1000,MATCH(PAYROLL!D660,ADJ!A$1:A$500,0),MATCH(PAYROLL!CK$2,ADJ!$2:$2,0)),0)</f>
        <v/>
      </c>
      <c r="CL660">
        <f>SUM(CG660:CK660)</f>
        <v/>
      </c>
      <c r="CM660">
        <f>ROUND(SUM(CH660:CK660),0)</f>
        <v/>
      </c>
      <c r="CN660">
        <f>IFERROR(INDEX(CSDA!D$1:D$500,MATCH($CN$2,CSDA!C$1:C$500,0))*INDEX(PIS!V$1:V$500,MATCH(D660,PIS!C$1:C$500))+INDEX(ADJ!$A$1:$BZ$1000,MATCH(PAYROLL!D660,ADJ!A$1:A$500,0),MATCH(PAYROLL!CN$2,ADJ!$2:$2,0)),0)</f>
        <v/>
      </c>
      <c r="CO660">
        <f>IFERROR(INDEX(ADJ!$A$1:$BZ$1000,MATCH(PAYROLL!D660,ADJ!A$1:A$500,0),MATCH(PAYROLL!CO$2,ADJ!$2:$2,0)),0)</f>
        <v/>
      </c>
      <c r="CP660">
        <f>IFERROR(INDEX(ADJ!$A$1:$BZ$1000,MATCH(PAYROLL!D660,ADJ!A$1:A$500,0),MATCH(PAYROLL!CP$2,ADJ!$2:$2,0)),0)</f>
        <v/>
      </c>
      <c r="CQ660">
        <f>BP660-CL660-CI660-CM660-CN660-CO660-CP660-CC660</f>
        <v/>
      </c>
      <c r="CR660">
        <f>IFERROR(IF(RIGHT(INDEX(PIS!O$1:O$500,MATCH(D660,PIS!C$1:C$500,0)),5)="Gross",MIN(U660+V660,VLOOKUP("R700",TSC!B:C,2,0)*VLOOKUP("R101",TSC!B:C,2,0))*(VLOOKUP("T711",TSC!B:C,2,0)+VLOOKUP("T712",TSC!B:C,2,0))%,MIN(T660+V660,VLOOKUP("R700",TSC!B:C,2,0)*VLOOKUP("R101",TSC!B:C,2,0))*(VLOOKUP("T711",TSC!B:C,2,0)+VLOOKUP("T712",TSC!B:C,2,0)+VLOOKUP("R701",TSC!B:C,2,0))%),0)</f>
        <v/>
      </c>
      <c r="CS660">
        <f>IFERROR(IF(RIGHT(INDEX(PIS!O$1:O$500,MATCH(D660,PIS!C$1:C$500,0)),5)="Gross",MIN(U660+V660,VLOOKUP("R700",TSC!B:C,2,0)*VLOOKUP("R101",TSC!B:C,2,0))*(VLOOKUP("T714",TSC!B:C,2,0))%,MIN(T660+V660,VLOOKUP("R700",TSC!B:C,2,0)*VLOOKUP("R101",TSC!B:C,2,0))*(VLOOKUP("T704",TSC!B:C,2,0)+VLOOKUP("T714",TSC!B:C,2,0))%),0)</f>
        <v/>
      </c>
      <c r="CT660">
        <f>IFERROR(IF(RIGHT(INDEX(PIS!O$1:O$500,MATCH(D660,PIS!C$1:C$500,0)),5)="Gross",MIN(U660+V660,VLOOKUP("R700",TSC!B:C,2,0)*VLOOKUP("R101",TSC!B:C,2,0))*VLOOKUP("T705",TSC!B:C,2,0)%,MIN(T660+V660,VLOOKUP("R700",TSC!B:C,2,0)*VLOOKUP("R101",TSC!B:C,2,0))*VLOOKUP("T705",TSC!B:C,2,0)%),0)</f>
        <v/>
      </c>
      <c r="CU660">
        <f>IFERROR(IF(RIGHT(INDEX(PIS!O$1:O$500,MATCH(D660,PIS!C$1:C$500,0)),5)="Gross",MIN(U660+V660,VLOOKUP("R700",TSC!B:C,2,0)*VLOOKUP("R101",TSC!B:C,2,0))*(VLOOKUP("T713",TSC!B:C,2,0))%,MIN(T660+V660,VLOOKUP("R700",TSC!B:C,2,0)*VLOOKUP("R101",TSC!B:C,2,0))*(VLOOKUP("T713",TSC!B:C,2,0))%),0)</f>
        <v/>
      </c>
      <c r="CV660">
        <f>IFERROR(INDEX(ADJ!$A$1:$BZ$1000,MATCH(PAYROLL!D660,ADJ!A$1:A$500,0),MATCH(PAYROLL!CV$2,ADJ!$2:$2,0)),0)</f>
        <v/>
      </c>
      <c r="CW660">
        <f>IFERROR(INDEX(ADJ!$A$1:$BZ$1000,MATCH(PAYROLL!D660,ADJ!A$1:A$500,0),MATCH(PAYROLL!CW$2,ADJ!$2:$2,0)),0)</f>
        <v/>
      </c>
      <c r="CX660">
        <f>SUM(CR660:CW660)</f>
        <v/>
      </c>
      <c r="CY660">
        <f>ROUND(IF(CR660&gt;0,T660+V660*VLOOKUP("R202",TSC!$B$1:$C$500,2,0),0),0)</f>
        <v/>
      </c>
      <c r="CZ660">
        <f>IFERROR(INDEX(CSDA!D$1:D$500,MATCH($CZ$2,CSDA!C$1:C$500,0)),0)</f>
        <v/>
      </c>
      <c r="DA660">
        <f>ROUND(T660*0.7%,0)</f>
        <v/>
      </c>
      <c r="DB660">
        <f>ROUND(T660/12,0)</f>
        <v/>
      </c>
      <c r="DC660">
        <f ref="DC660" t="array">IFERROR(INDEX(CSDA!D$1:D$500,MATCH("Trích giữ"&amp;PAYROLL!DC$2,CSDA!A$1:A$500&amp;CSDA!C$1:C$500,0)),0)</f>
        <v/>
      </c>
      <c r="DD660">
        <f ref="DD660" t="array">IFERROR(INDEX(CSDA!D$1:D$500,MATCH("Trích giữ"&amp;PAYROLL!DD$2,CSDA!A$1:A$500&amp;CSDA!C$1:C$500,0)),0)</f>
        <v/>
      </c>
      <c r="DE660">
        <f ref="DE660" t="array">IFERROR(INDEX(CSDA!D$1:D$500,MATCH("Trích giữ"&amp;PAYROLL!DE$2,CSDA!A$1:A$500&amp;CSDA!C$1:C$500,0)),0)</f>
        <v/>
      </c>
      <c r="DF660">
        <f>IFERROR(INDEX(CSDA!D$1:D$500,MATCH(PAYROLL!DF$2,CSDA!C$1:C$500,0)),0)</f>
        <v/>
      </c>
      <c r="DG660">
        <f ref="DG660" t="array">IFERROR(INDEX(CSDA!D$1:D$500,MATCH("Trích giữ"&amp;PAYROLL!DG$2,CSDA!A$1:A$500&amp;CSDA!C$1:C$500,0)),0)</f>
        <v/>
      </c>
      <c r="DH660">
        <f>ROUND(T660/26,0)</f>
        <v/>
      </c>
      <c r="DI660">
        <f ref="DI660" t="array">IFERROR(INDEX(CSDA!D$1:D$500,MATCH("Trích giữ"&amp;PAYROLL!DI$2,CSDA!A$1:A$500&amp;CSDA!C$1:C$500,0)),0)</f>
        <v/>
      </c>
      <c r="DJ660">
        <f>IF(U660=0,T660*21.5%-BL660,0)</f>
        <v/>
      </c>
      <c r="DK660">
        <f ref="DK660" t="array">IFERROR(INDEX(CSDA!D$1:D$500,MATCH("Trích giữ"&amp;PAYROLL!DK$2,CSDA!A$1:A$500&amp;CSDA!C$1:C$500,0)),0)</f>
        <v/>
      </c>
      <c r="DL660">
        <f>IFERROR(INDEX(CSDA!D$1:D$500,MATCH(PAYROLL!DL$2,CSDA!C$1:C$500,0))/12,0)</f>
        <v/>
      </c>
      <c r="DM660">
        <f>SUM(DB660:DL660)</f>
        <v/>
      </c>
      <c r="DN660">
        <f>IFERROR(INDEX(ADJ!$A$1:$BZ$1000,MATCH(PAYROLL!D660,ADJ!A$1:A$500,0),MATCH(PAYROLL!DN$2,ADJ!$2:$2,0)),0)</f>
        <v/>
      </c>
      <c r="DO660">
        <f>IFERROR(SUM(BP660,DM660:DN660,CX660:DA660)-DT660,0)</f>
        <v/>
      </c>
      <c r="DP660">
        <f ref="DP660" t="array">SUM(BW660*IFERROR(INDEX(CSDA!D$1:D$500,MATCH(BW$2,CSDA!C$1:C$500,0)),0)%,CX660*IFERROR(INDEX(CSDA!D$1:D$500,MATCH(CX$2,CSDA!C$1:C$500,0)),0)%,DA660*IFERROR(INDEX(CSDA!D$1:D$500,MATCH(DA$2,CSDA!C$1:C$500,0)),0)%,DB660*IFERROR(INDEX(CSDA!D$1:D$500,MATCH(DB$2,CSDA!C$1:C$500,0)),0)%,DF660*IFERROR(INDEX(CSDA!D$1:D$500,MATCH("Phí dịch vụ"&amp;PAYROLL!DF$2,CSDA!A$1:A$500&amp;CSDA!C$1:C$500,0)),0)%,DC660*IFERROR(INDEX(CSDA!D$1:D$500,MATCH("Phí dịch vụ"&amp;PAYROLL!DC$2,CSDA!A$1:A$500&amp;CSDA!C$1:C$500,0)),0)%,DH660*IFERROR(INDEX(CSDA!D$1:D$500,MATCH("Phí dịch vụ"&amp;PAYROLL!DH$2,CSDA!A$1:A$500&amp;CSDA!C$1:C$500,0)),0)%,DJ660*IFERROR(INDEX(CSDA!D$1:D$500,MATCH("Phí dịch vụ"&amp;PAYROLL!DJ$2,CSDA!A$1:A$500&amp;CSDA!C$1:C$500,0)),0)%,BN660*IFERROR(INDEX(CSDA!D$1:D$500,MATCH(BN$2,CSDA!C$1:C$500,0)),0)%)-BN660*7%</f>
        <v/>
      </c>
      <c r="DQ660">
        <f>IFERROR(INDEX(ADJ!$A$1:$BZ$1000,MATCH(PAYROLL!D660,ADJ!A$1:A$500,0),MATCH(PAYROLL!DQ$2,ADJ!$2:$2,0)),0)</f>
        <v/>
      </c>
      <c r="DR660">
        <f>IFERROR(INDEX(ADJ!$A$1:$BZ$1000,MATCH(PAYROLL!D660,ADJ!A$1:A$500,0),MATCH(PAYROLL!DR$2,ADJ!$2:$2,0)),0)</f>
        <v/>
      </c>
      <c r="DS660">
        <f>SUM(DP660:DR660)</f>
        <v/>
      </c>
      <c r="DT660">
        <f>EK660</f>
        <v/>
      </c>
      <c r="DU660">
        <f>SUM(DO660:DR660)</f>
        <v/>
      </c>
      <c r="DV660">
        <f>ROUND(DU660*0.1,0)</f>
        <v/>
      </c>
      <c r="DW660">
        <f>DU660+DV660</f>
        <v/>
      </c>
      <c r="DZ660">
        <f>IFERROR(INDEX(ADJ!$A$1:$BZ$1000,MATCH(PAYROLL!$D660,ADJ!A$1:A$500,0),MATCH(PAYROLL!DZ$2,ADJ!$2:$2,0)),0)</f>
        <v/>
      </c>
      <c r="EA660">
        <f>IFERROR(INDEX(ADJ!$A$1:$BZ$1000,MATCH(PAYROLL!$D660,ADJ!A$1:A$500,0),MATCH(PAYROLL!EA$2,ADJ!$2:$2,0)),0)</f>
        <v/>
      </c>
      <c r="EB660">
        <f>IFERROR(INDEX(ADJ!$A$1:$BZ$1000,MATCH(PAYROLL!$D660,ADJ!A$1:A$500,0),MATCH(PAYROLL!EB$2,ADJ!$2:$2,0)),0)</f>
        <v/>
      </c>
      <c r="EC660">
        <f>IFERROR(INDEX(ADJ!$A$1:$BZ$1000,MATCH(PAYROLL!$D660,ADJ!A$1:A$500,0),MATCH(PAYROLL!EC$2,ADJ!$2:$2,0)),0)</f>
        <v/>
      </c>
      <c r="ED660">
        <f>IFERROR(INDEX(ADJ!$A$1:$BZ$1000,MATCH(PAYROLL!$D660,ADJ!A$1:A$500,0),MATCH(PAYROLL!ED$2,ADJ!$2:$2,0)),0)</f>
        <v/>
      </c>
      <c r="EE660">
        <f>IFERROR(INDEX(ADJ!$A$1:$BZ$1000,MATCH(PAYROLL!$D660,ADJ!A$1:A$500,0),MATCH(PAYROLL!EE$2,ADJ!$2:$2,0)),0)</f>
        <v/>
      </c>
      <c r="EF660">
        <f>IFERROR(INDEX(ADJ!$A$1:$BZ$1000,MATCH(PAYROLL!$D660,ADJ!A$1:A$500,0),MATCH(PAYROLL!EF$2,ADJ!$2:$2,0)),0)</f>
        <v/>
      </c>
      <c r="EG660">
        <f>IFERROR(INDEX(ADJ!$A$1:$BZ$1000,MATCH(PAYROLL!$D660,ADJ!A$1:A$500,0),MATCH(PAYROLL!EG$2,ADJ!$2:$2,0)),0)</f>
        <v/>
      </c>
      <c r="EH660">
        <f>IFERROR(INDEX(ADJ!$A$1:$BZ$1000,MATCH(PAYROLL!$D660,ADJ!A$1:A$500,0),MATCH(PAYROLL!EH$2,ADJ!$2:$2,0)),0)</f>
        <v/>
      </c>
      <c r="EI660">
        <f>IFERROR(INDEX(ADJ!$A$1:$BZ$1000,MATCH(PAYROLL!D660,ADJ!A$1:A$500,0),MATCH(PAYROLL!EI$2,ADJ!$2:$2,0)),0)</f>
        <v/>
      </c>
      <c r="EJ660">
        <f>IFERROR(INDEX(ADJ!$A$1:$BZ$1000,MATCH(PAYROLL!$D660,ADJ!A$1:A$500,0),MATCH(PAYROLL!EJ$2,ADJ!$2:$2,0)),0)</f>
        <v/>
      </c>
      <c r="EK660">
        <f>SUM(DZ660:EJ660)</f>
        <v/>
      </c>
    </row>
    <row r="661">
      <c r="A661" t="n">
        <v>659</v>
      </c>
      <c r="B661" t="inlineStr">
        <is>
          <t>Hà Thị Ngà</t>
        </is>
      </c>
      <c r="D661" t="inlineStr">
        <is>
          <t>124423-05</t>
        </is>
      </c>
      <c r="S661">
        <f>IFERROR(INDEX(PIS!$A$1:$BZ$1000,MATCH($D661,PIS!C$1:C$500,0),MATCH("Lương CB tháng trước",PIS!$1:$1,0)),0)</f>
        <v/>
      </c>
      <c r="T661">
        <f>IFERROR(INDEX(PIS!$A$1:$BZ$1000,MATCH($D661,PIS!C$1:C$500,0),MATCH("Lương CB hiện tại",PIS!$1:$1,0)),0)</f>
        <v/>
      </c>
      <c r="U661">
        <f>IFERROR(INDEX(PIS!$A$1:$BZ$1000,MATCH($D661,PIS!C$1:C$500,0),MATCH("Lương đóng BHBB",PIS!$1:$1,0)),0)</f>
        <v/>
      </c>
      <c r="V661">
        <f>IFERROR(INDEX(PIS!$A$1:$BZ$1000,MATCH($D661,PIS!C$1:C$500,0),MATCH(V$2,PIS!$2:$2,0)),0)</f>
        <v/>
      </c>
      <c r="W661">
        <f>IFERROR(INDEX(PIS!$A$1:$BZ$1000,MATCH($D661,PIS!C$1:C$500,0),MATCH(W$2,PIS!$2:$2,0)),0)</f>
        <v/>
      </c>
      <c r="X661">
        <f>IFERROR(INDEX(PIS!$A$1:$BZ$1000,MATCH($D661,PIS!C$1:C$500,0),MATCH(X$2,PIS!$2:$2,0)),0)</f>
        <v/>
      </c>
      <c r="Y661">
        <f>IFERROR(INDEX(PIS!$A$1:$BZ$1000,MATCH($D661,PIS!C$1:C$500,0),MATCH(Y$2,PIS!$2:$2,0)),0)</f>
        <v/>
      </c>
      <c r="Z661">
        <f>IFERROR(INDEX(PIS!$A$1:$BZ$1000,MATCH($D661,PIS!C$1:C$500,0),MATCH(Z$2,PIS!$2:$2,0)),0)</f>
        <v/>
      </c>
      <c r="AA661">
        <f>IFERROR(INDEX(PIS!$A$1:$BZ$1000,MATCH($D661,PIS!C$1:C$500,0),MATCH(AA$2,PIS!$2:$2,0)),0)</f>
        <v/>
      </c>
      <c r="AB661">
        <f>IFERROR(INDEX(PIS!$A$1:$BZ$1000,MATCH($D661,PIS!C$1:C$500,0),MATCH(AB$2,PIS!$2:$2,0)),0)</f>
        <v/>
      </c>
      <c r="AC661">
        <f>SUM(V661:AB661)</f>
        <v/>
      </c>
      <c r="AD661">
        <f>IFERROR(INDEX(TIMESHEET!$A$1:$AI$5000,MATCH($D661,TIMESHEET!A$1:A$500,0),MATCH("T100",TIMESHEET!$2:$2,0))-2,0)</f>
        <v/>
      </c>
      <c r="AE661">
        <f>IFERROR(INDEX(TIMESHEET!$A$1:$AI$5000,MATCH($D661,TIMESHEET!A$1:A$500,0),MATCH("T202",TIMESHEET!$2:$2,0)),0)</f>
        <v/>
      </c>
      <c r="AF661">
        <f>IFERROR(INDEX(TIMESHEET!$A$1:$AI$5000,MATCH($D661,TIMESHEET!A$1:A$500,0),MATCH("T302",TIMESHEET!$2:$2,0)),0)</f>
        <v/>
      </c>
      <c r="AG661">
        <f>IFERROR(INDEX(TIMESHEET!$A$1:$AI$5000,MATCH($D661,TIMESHEET!A$1:A$500,0),MATCH("T406",TIMESHEET!$2:$2,0)),0)</f>
        <v/>
      </c>
      <c r="AH661">
        <f>AE661+AG661</f>
        <v/>
      </c>
      <c r="AI661">
        <f>IFERROR(INDEX(TIMESHEET!$A$1:$AI$5000,MATCH($D661,TIMESHEET!A$1:A$500,0),MATCH("T701",TIMESHEET!$2:$2,0)),0)</f>
        <v/>
      </c>
      <c r="AJ661">
        <f>IFERROR(INDEX(TIMESHEET!$A$1:$AI$5000,MATCH($D661,TIMESHEET!B$1:B$500,0),MATCH("T320",TIMESHEET!$2:$2,0)),0)</f>
        <v/>
      </c>
      <c r="AK661">
        <f>IFERROR(IF(LEFT(INDEX(PIS!O$1:O$500,MATCH(D661,PIS!C$1:C$500)),1)="M",T661/AD661*SUM(AE661:AG661),T661*AD661),0)</f>
        <v/>
      </c>
      <c r="AL661">
        <f>IFERROR(INDEX(ADJ!$A$1:$BZ$1000,MATCH(PAYROLL!D661,ADJ!A$1:A$500,0),MATCH(PAYROLL!AL$2,ADJ!$2:$2,0)),0)</f>
        <v/>
      </c>
      <c r="AM661">
        <f>SUM(AK661:AL661)</f>
        <v/>
      </c>
      <c r="AN661">
        <f>IFERROR(ROUND(V661/$AD661*$AH661,0),0)</f>
        <v/>
      </c>
      <c r="AO661">
        <f>IFERROR(ROUND(W661/$AD661*$AH661,0),0)</f>
        <v/>
      </c>
      <c r="AP661">
        <f>IFERROR(ROUND(X661/$AD661*$AE661,0),0)</f>
        <v/>
      </c>
      <c r="AQ661">
        <f>IFERROR(ROUND(Y661/$AD661*$AH661,0),0)</f>
        <v/>
      </c>
      <c r="AR661">
        <f>IFERROR(ROUND(Z661/$AD661*$AH661,0),0)</f>
        <v/>
      </c>
      <c r="AS661">
        <f>IFERROR(ROUND(AA661/$AD661*$AH661,0),0)</f>
        <v/>
      </c>
      <c r="AT661">
        <f>IFERROR(IF((AE661+AF661+AG661)&gt;13,AB661,ROUND(AB661/AD661*AH661,0)),0)</f>
        <v/>
      </c>
      <c r="AU661">
        <f>IFERROR(INDEX(ADJ!$A$1:$BZ$1000,MATCH(PAYROLL!D661,ADJ!A$1:A$500,0),MATCH(PAYROLL!AU$2,ADJ!$2:$2,0)),0)</f>
        <v/>
      </c>
      <c r="AV661">
        <f>ROUND(SUM(AN661:AU661),0)</f>
        <v/>
      </c>
      <c r="AW661">
        <f>IFERROR(INDEX(TIMESHEET!$A$1:$AI$5000,MATCH(PAYROLL!D661,TIMESHEET!A$1:A$500,0),MATCH("T620",TIMESHEET!$2:$2,0)),0)</f>
        <v/>
      </c>
      <c r="AX661">
        <f>IFERROR(INDEX(TIMESHEET!$A$1:$AI$5000,MATCH(PAYROLL!D661,TIMESHEET!A$1:A$500,0),MATCH("T601",TIMESHEET!$2:$2,0)),0)</f>
        <v/>
      </c>
      <c r="AY661">
        <f>IFERROR(INDEX(TIMESHEET!$A$1:$AI$5000,MATCH(PAYROLL!D661,TIMESHEET!A$1:A$500,0),MATCH("T602",TIMESHEET!$2:$2,0)),0)</f>
        <v/>
      </c>
      <c r="AZ661">
        <f>IFERROR(INDEX(TIMESHEET!$A$1:$AI$5000,MATCH(PAYROLL!D661,TIMESHEET!A$1:A$500,0),MATCH("T603",TIMESHEET!$2:$2,0)),0)</f>
        <v/>
      </c>
      <c r="BA661">
        <f>IFERROR(INDEX(TIMESHEET!$A$1:$AI$5000,MATCH(PAYROLL!D661,TIMESHEET!A$1:A$500,0),MATCH("T611",TIMESHEET!$2:$2,0)),0)</f>
        <v/>
      </c>
      <c r="BB661">
        <f>IFERROR(INDEX(TIMESHEET!$A$1:$AI$5000,MATCH(PAYROLL!D661,TIMESHEET!A$1:A$500,0),MATCH("T612",TIMESHEET!$2:$2,0)),0)</f>
        <v/>
      </c>
      <c r="BC661">
        <f>IFERROR(INDEX(TIMESHEET!$A$1:$AI$5000,MATCH(PAYROLL!D661,TIMESHEET!A$1:A$500,0),MATCH("T613",TIMESHEET!$2:$2,0)),0)</f>
        <v/>
      </c>
      <c r="BD661">
        <f>IFERROR(INDEX(TIMESHEET!$A$1:$AI$5000,MATCH(PAYROLL!D661,TIMESHEET!A$1:A$500,0),MATCH("T500",TIMESHEET!$2:$2,0)),0)</f>
        <v/>
      </c>
      <c r="BE661">
        <f>IFERROR(IF(LEFT(INDEX(PIS!O$1:O$500,MATCH(D661,PIS!C$1:C$500)),1)="M",T661/AD661/8*(AW661+AX661*1.5+AY661*2+AZ661*3+BA661*2.1+BB661*2.7+BC661*3.9+BD661*0.3),T661/8*(AW661+AX661*1.5+AY661*2+AZ661*3+BA661*2.1+BB661*2.7+BC661*3.9+BD661*0.3)),0)</f>
        <v/>
      </c>
      <c r="BF661">
        <f>IFERROR(INDEX(ADJ!$A$1:$BZ$1000,MATCH(PAYROLL!$D661,ADJ!A$1:A$500,0),MATCH(PAYROLL!BF$2,ADJ!$2:$2,0)),0)</f>
        <v/>
      </c>
      <c r="BG661">
        <f>IFERROR(INDEX(ADJ!$A$1:$BZ$1000,MATCH(PAYROLL!D661,ADJ!A$1:A$500,0),MATCH(PAYROLL!BG$2,ADJ!$2:$2,0)),0)</f>
        <v/>
      </c>
      <c r="BH661">
        <f>IFERROR(INDEX(ADJ!$A$1:$BZ$1000,MATCH(PAYROLL!D661,ADJ!A$1:A$500,0),MATCH(PAYROLL!BH$2,ADJ!$2:$2,0)),0)</f>
        <v/>
      </c>
      <c r="BI661">
        <f>IFERROR(INDEX(ADJ!$A$1:$BZ$1000,MATCH(PAYROLL!D661,ADJ!A$1:A$500,0),MATCH(PAYROLL!BI$2,ADJ!$2:$2,0)),0)</f>
        <v/>
      </c>
      <c r="BJ661">
        <f>IFERROR(INDEX(ADJ!$A$1:$BZ$1000,MATCH(PAYROLL!D661,ADJ!A$1:A$500,0),MATCH(PAYROLL!BJ$2,ADJ!$2:$2,0)),0)</f>
        <v/>
      </c>
      <c r="BK661">
        <f>SUM(BF661:BJ661)</f>
        <v/>
      </c>
      <c r="BL661">
        <f>IFERROR(INDEX(ADJ!$A$1:$BZ$1000,MATCH(PAYROLL!D661,ADJ!A$1:A$500,0),MATCH(PAYROLL!BL$2,ADJ!$2:$2,0)),0)</f>
        <v/>
      </c>
      <c r="BM661">
        <f>IFERROR(INDEX(ADJ!$A$1:$BZ$1000,MATCH(PAYROLL!D661,ADJ!A$1:A$500,0),MATCH(PAYROLL!BM$2,ADJ!$2:$2,0)),0)</f>
        <v/>
      </c>
      <c r="BN661">
        <f>IFERROR(INDEX(ADJ!$A$1:$BZ$1000,MATCH(PAYROLL!D661,ADJ!A$1:A$500,0),MATCH(PAYROLL!BN$2,ADJ!$2:$2,0)),0)</f>
        <v/>
      </c>
      <c r="BO661">
        <f>IFERROR(INDEX(ADJ!$A$1:$BZ$1000,MATCH(PAYROLL!D661,ADJ!A$1:A$500,0),MATCH(PAYROLL!BO$2,ADJ!$2:$2,0)),0)</f>
        <v/>
      </c>
      <c r="BP661">
        <f>SUM(AM661,AV661,BE661,BK661,BL661:BO661)</f>
        <v/>
      </c>
      <c r="BQ661">
        <f>BO661</f>
        <v/>
      </c>
      <c r="BR661">
        <f>IFERROR(ROUND(IF(LEFT(INDEX(PIS!O$1:O$500,MATCH(D661,PIS!C$1:C$500)),1)="D",T661/8*(BD661*0.3),IF(LEFT(INDEX(PIS!O$1:O$500,MATCH(D661,PIS!C$1:C$500)),1)="H",T661*($BD661*0.3),T661/$AD661/8*($BD661*0.3))),0),0)</f>
        <v/>
      </c>
      <c r="BS661">
        <f>IF(AP661&lt;1,0,MIN(AP661,730000))</f>
        <v/>
      </c>
      <c r="BT661">
        <f>IFERROR(ROUND((BE661-SUM(AW661:BC661)*T661/AD661/8),0)-BR661,0)</f>
        <v/>
      </c>
      <c r="BU661">
        <f>AO661</f>
        <v/>
      </c>
      <c r="BV661">
        <f>SUM(BQ661:BU661)</f>
        <v/>
      </c>
      <c r="BW661">
        <f>BP661-BV661</f>
        <v/>
      </c>
      <c r="BX661">
        <f>IFERROR(IF(RIGHT(INDEX(PIS!O$1:O$500,MATCH(D661,PIS!C$1:C$500)),5)="Gross",MIN(U661+V661,VLOOKUP("R700",TSC!B:C,2,0)*VLOOKUP("R101",TSC!B:C,2,0))*VLOOKUP("R701",TSC!B:C,2,0)%,0),0)</f>
        <v/>
      </c>
      <c r="BY661">
        <f>IFERROR(IF(RIGHT(INDEX(PIS!O$1:O$500,MATCH(D661,PIS!C$1:C$500)),5)="Gross",MIN(U661+V661,VLOOKUP("R700",TSC!B:C,2,0)*VLOOKUP("R101",TSC!B:C,2,0))*VLOOKUP("T704",TSC!B:C,2,0)%,0),0)</f>
        <v/>
      </c>
      <c r="BZ661">
        <f>IFERROR(IF(RIGHT(INDEX(PIS!O$1:O$500,MATCH(D661,PIS!C$1:C$500)),5)="Gross",MIN(U661+V661,VLOOKUP("R700",TSC!B:C,2,0)*VLOOKUP("1",TSC!F:G,2,0))*VLOOKUP("T705",TSC!B:C,2,0)%,0),0)</f>
        <v/>
      </c>
      <c r="CA661">
        <f>IFERROR(INDEX(ADJ!$A$1:$BZ$1000,MATCH(PAYROLL!D661,ADJ!A$1:A$500,0),MATCH(PAYROLL!CA$2,ADJ!$2:$2,0)),0)</f>
        <v/>
      </c>
      <c r="CB661">
        <f>IFERROR(INDEX(ADJ!$A$1:$BZ$1000,MATCH(PAYROLL!D661,ADJ!A$1:A$500,0),MATCH(PAYROLL!CB$2,ADJ!$2:$2,0)),0)</f>
        <v/>
      </c>
      <c r="CC661">
        <f>SUM(BX661:CB661)</f>
        <v/>
      </c>
      <c r="CD661">
        <f>IFERROR(INDEX(PIS!$A$1:$BZ$1000,MATCH(PAYROLL!D661,PIS!C$1:C$500,0),MATCH(PAYROLL!CD$1,PIS!$1:$1,0)),0)</f>
        <v/>
      </c>
      <c r="CE661">
        <f>IFERROR(IF(OR(INDEX(PIS!P$1:P$500,MATCH(D661,PIS!C$1:C$500,0))="LT2",INDEX(PIS!P$1:P$500,MATCH(D661,PIS!C$1:C$500,0))="P10"),0,SUM(CC661,CD661*VLOOKUP("R601",TSC!B:C,2,0),VLOOKUP("R602",TSC!B:C,2,0))),0)</f>
        <v/>
      </c>
      <c r="CF661">
        <f>MAX(BW661-CE661,0)</f>
        <v/>
      </c>
      <c r="CG661">
        <f>IFERROR(IF(OR(RIGHT(INDEX(PIS!P$1:P$500,MATCH(D661,PIS!C$1:C$500)),5)="P10",RIGHT(INDEX(PIS!P$1:P$500,MATCH(D661,PIS!C$1:C$500)),5)="CK"),0,IF(CF661&lt;=5000000,CF661*5%,IF(CF661&lt;=10000000,CF661*10%-250000,IF(CF661&lt;=18000000,CF661*15%-750000,IF(CF661&lt;=32000000,CF661*20%-1650000,IF(CF661&lt;=52000000,CF661*25%-3250000,IF(CF661&lt;=80000000,BH661*30%-5850000,CF661*35%-9850000))))))),0)</f>
        <v/>
      </c>
      <c r="CH661">
        <f>IFERROR(IF(OR(INDEX(PIS!P$1:P$500,MATCH(D661,PIS!C$1:C$500))="LT",INDEX(PIS!P$1:P$500,MATCH(D661,PIS!C$1:C$500))="CK"),0,IF(CF661&lt;2000000,0,CF661*10%)),0)</f>
        <v/>
      </c>
      <c r="CI661">
        <f>IFERROR(INDEX(ADJ!$A$1:$BZ$1000,MATCH(PAYROLL!D661,ADJ!A$1:A$500,0),MATCH(PAYROLL!CI$2,ADJ!$2:$2,0)),0)</f>
        <v/>
      </c>
      <c r="CJ661">
        <f>IFERROR(INDEX(ADJ!$A$1:$BZ$1000,MATCH(PAYROLL!D661,ADJ!A$1:A$500,0),MATCH(PAYROLL!CJ$2,ADJ!$2:$2,0)),0)</f>
        <v/>
      </c>
      <c r="CK661">
        <f>IFERROR(INDEX(ADJ!$A$1:$BZ$1000,MATCH(PAYROLL!D661,ADJ!A$1:A$500,0),MATCH(PAYROLL!CK$2,ADJ!$2:$2,0)),0)</f>
        <v/>
      </c>
      <c r="CL661">
        <f>SUM(CG661:CK661)</f>
        <v/>
      </c>
      <c r="CM661">
        <f>ROUND(SUM(CH661:CK661),0)</f>
        <v/>
      </c>
      <c r="CN661">
        <f>IFERROR(INDEX(CSDA!D$1:D$500,MATCH($CN$2,CSDA!C$1:C$500,0))*INDEX(PIS!V$1:V$500,MATCH(D661,PIS!C$1:C$500))+INDEX(ADJ!$A$1:$BZ$1000,MATCH(PAYROLL!D661,ADJ!A$1:A$500,0),MATCH(PAYROLL!CN$2,ADJ!$2:$2,0)),0)</f>
        <v/>
      </c>
      <c r="CO661">
        <f>IFERROR(INDEX(ADJ!$A$1:$BZ$1000,MATCH(PAYROLL!D661,ADJ!A$1:A$500,0),MATCH(PAYROLL!CO$2,ADJ!$2:$2,0)),0)</f>
        <v/>
      </c>
      <c r="CP661">
        <f>IFERROR(INDEX(ADJ!$A$1:$BZ$1000,MATCH(PAYROLL!D661,ADJ!A$1:A$500,0),MATCH(PAYROLL!CP$2,ADJ!$2:$2,0)),0)</f>
        <v/>
      </c>
      <c r="CQ661">
        <f>BP661-CL661-CI661-CM661-CN661-CO661-CP661-CC661</f>
        <v/>
      </c>
      <c r="CR661">
        <f>IFERROR(IF(RIGHT(INDEX(PIS!O$1:O$500,MATCH(D661,PIS!C$1:C$500,0)),5)="Gross",MIN(U661+V661,VLOOKUP("R700",TSC!B:C,2,0)*VLOOKUP("R101",TSC!B:C,2,0))*(VLOOKUP("T711",TSC!B:C,2,0)+VLOOKUP("T712",TSC!B:C,2,0))%,MIN(T661+V661,VLOOKUP("R700",TSC!B:C,2,0)*VLOOKUP("R101",TSC!B:C,2,0))*(VLOOKUP("T711",TSC!B:C,2,0)+VLOOKUP("T712",TSC!B:C,2,0)+VLOOKUP("R701",TSC!B:C,2,0))%),0)</f>
        <v/>
      </c>
      <c r="CS661">
        <f>IFERROR(IF(RIGHT(INDEX(PIS!O$1:O$500,MATCH(D661,PIS!C$1:C$500,0)),5)="Gross",MIN(U661+V661,VLOOKUP("R700",TSC!B:C,2,0)*VLOOKUP("R101",TSC!B:C,2,0))*(VLOOKUP("T714",TSC!B:C,2,0))%,MIN(T661+V661,VLOOKUP("R700",TSC!B:C,2,0)*VLOOKUP("R101",TSC!B:C,2,0))*(VLOOKUP("T704",TSC!B:C,2,0)+VLOOKUP("T714",TSC!B:C,2,0))%),0)</f>
        <v/>
      </c>
      <c r="CT661">
        <f>IFERROR(IF(RIGHT(INDEX(PIS!O$1:O$500,MATCH(D661,PIS!C$1:C$500,0)),5)="Gross",MIN(U661+V661,VLOOKUP("R700",TSC!B:C,2,0)*VLOOKUP("R101",TSC!B:C,2,0))*VLOOKUP("T705",TSC!B:C,2,0)%,MIN(T661+V661,VLOOKUP("R700",TSC!B:C,2,0)*VLOOKUP("R101",TSC!B:C,2,0))*VLOOKUP("T705",TSC!B:C,2,0)%),0)</f>
        <v/>
      </c>
      <c r="CU661">
        <f>IFERROR(IF(RIGHT(INDEX(PIS!O$1:O$500,MATCH(D661,PIS!C$1:C$500,0)),5)="Gross",MIN(U661+V661,VLOOKUP("R700",TSC!B:C,2,0)*VLOOKUP("R101",TSC!B:C,2,0))*(VLOOKUP("T713",TSC!B:C,2,0))%,MIN(T661+V661,VLOOKUP("R700",TSC!B:C,2,0)*VLOOKUP("R101",TSC!B:C,2,0))*(VLOOKUP("T713",TSC!B:C,2,0))%),0)</f>
        <v/>
      </c>
      <c r="CV661">
        <f>IFERROR(INDEX(ADJ!$A$1:$BZ$1000,MATCH(PAYROLL!D661,ADJ!A$1:A$500,0),MATCH(PAYROLL!CV$2,ADJ!$2:$2,0)),0)</f>
        <v/>
      </c>
      <c r="CW661">
        <f>IFERROR(INDEX(ADJ!$A$1:$BZ$1000,MATCH(PAYROLL!D661,ADJ!A$1:A$500,0),MATCH(PAYROLL!CW$2,ADJ!$2:$2,0)),0)</f>
        <v/>
      </c>
      <c r="CX661">
        <f>SUM(CR661:CW661)</f>
        <v/>
      </c>
      <c r="CY661">
        <f>ROUND(IF(CR661&gt;0,T661+V661*VLOOKUP("R202",TSC!$B$1:$C$500,2,0),0),0)</f>
        <v/>
      </c>
      <c r="CZ661">
        <f>IFERROR(INDEX(CSDA!D$1:D$500,MATCH($CZ$2,CSDA!C$1:C$500,0)),0)</f>
        <v/>
      </c>
      <c r="DA661">
        <f>ROUND(T661*0.7%,0)</f>
        <v/>
      </c>
      <c r="DB661">
        <f>ROUND(T661/12,0)</f>
        <v/>
      </c>
      <c r="DC661">
        <f ref="DC661" t="array">IFERROR(INDEX(CSDA!D$1:D$500,MATCH("Trích giữ"&amp;PAYROLL!DC$2,CSDA!A$1:A$500&amp;CSDA!C$1:C$500,0)),0)</f>
        <v/>
      </c>
      <c r="DD661">
        <f ref="DD661" t="array">IFERROR(INDEX(CSDA!D$1:D$500,MATCH("Trích giữ"&amp;PAYROLL!DD$2,CSDA!A$1:A$500&amp;CSDA!C$1:C$500,0)),0)</f>
        <v/>
      </c>
      <c r="DE661">
        <f ref="DE661" t="array">IFERROR(INDEX(CSDA!D$1:D$500,MATCH("Trích giữ"&amp;PAYROLL!DE$2,CSDA!A$1:A$500&amp;CSDA!C$1:C$500,0)),0)</f>
        <v/>
      </c>
      <c r="DF661">
        <f>IFERROR(INDEX(CSDA!D$1:D$500,MATCH(PAYROLL!DF$2,CSDA!C$1:C$500,0)),0)</f>
        <v/>
      </c>
      <c r="DG661">
        <f ref="DG661" t="array">IFERROR(INDEX(CSDA!D$1:D$500,MATCH("Trích giữ"&amp;PAYROLL!DG$2,CSDA!A$1:A$500&amp;CSDA!C$1:C$500,0)),0)</f>
        <v/>
      </c>
      <c r="DH661">
        <f>ROUND(T661/26,0)</f>
        <v/>
      </c>
      <c r="DI661">
        <f ref="DI661" t="array">IFERROR(INDEX(CSDA!D$1:D$500,MATCH("Trích giữ"&amp;PAYROLL!DI$2,CSDA!A$1:A$500&amp;CSDA!C$1:C$500,0)),0)</f>
        <v/>
      </c>
      <c r="DJ661">
        <f>IF(U661=0,T661*21.5%-BL661,0)</f>
        <v/>
      </c>
      <c r="DK661">
        <f ref="DK661" t="array">IFERROR(INDEX(CSDA!D$1:D$500,MATCH("Trích giữ"&amp;PAYROLL!DK$2,CSDA!A$1:A$500&amp;CSDA!C$1:C$500,0)),0)</f>
        <v/>
      </c>
      <c r="DL661">
        <f>IFERROR(INDEX(CSDA!D$1:D$500,MATCH(PAYROLL!DL$2,CSDA!C$1:C$500,0))/12,0)</f>
        <v/>
      </c>
      <c r="DM661">
        <f>SUM(DB661:DL661)</f>
        <v/>
      </c>
      <c r="DN661">
        <f>IFERROR(INDEX(ADJ!$A$1:$BZ$1000,MATCH(PAYROLL!D661,ADJ!A$1:A$500,0),MATCH(PAYROLL!DN$2,ADJ!$2:$2,0)),0)</f>
        <v/>
      </c>
      <c r="DO661">
        <f>IFERROR(SUM(BP661,DM661:DN661,CX661:DA661)-DT661,0)</f>
        <v/>
      </c>
      <c r="DP661">
        <f ref="DP661" t="array">SUM(BW661*IFERROR(INDEX(CSDA!D$1:D$500,MATCH(BW$2,CSDA!C$1:C$500,0)),0)%,CX661*IFERROR(INDEX(CSDA!D$1:D$500,MATCH(CX$2,CSDA!C$1:C$500,0)),0)%,DA661*IFERROR(INDEX(CSDA!D$1:D$500,MATCH(DA$2,CSDA!C$1:C$500,0)),0)%,DB661*IFERROR(INDEX(CSDA!D$1:D$500,MATCH(DB$2,CSDA!C$1:C$500,0)),0)%,DF661*IFERROR(INDEX(CSDA!D$1:D$500,MATCH("Phí dịch vụ"&amp;PAYROLL!DF$2,CSDA!A$1:A$500&amp;CSDA!C$1:C$500,0)),0)%,DC661*IFERROR(INDEX(CSDA!D$1:D$500,MATCH("Phí dịch vụ"&amp;PAYROLL!DC$2,CSDA!A$1:A$500&amp;CSDA!C$1:C$500,0)),0)%,DH661*IFERROR(INDEX(CSDA!D$1:D$500,MATCH("Phí dịch vụ"&amp;PAYROLL!DH$2,CSDA!A$1:A$500&amp;CSDA!C$1:C$500,0)),0)%,DJ661*IFERROR(INDEX(CSDA!D$1:D$500,MATCH("Phí dịch vụ"&amp;PAYROLL!DJ$2,CSDA!A$1:A$500&amp;CSDA!C$1:C$500,0)),0)%,BN661*IFERROR(INDEX(CSDA!D$1:D$500,MATCH(BN$2,CSDA!C$1:C$500,0)),0)%)-BN661*7%</f>
        <v/>
      </c>
      <c r="DQ661">
        <f>IFERROR(INDEX(ADJ!$A$1:$BZ$1000,MATCH(PAYROLL!D661,ADJ!A$1:A$500,0),MATCH(PAYROLL!DQ$2,ADJ!$2:$2,0)),0)</f>
        <v/>
      </c>
      <c r="DR661">
        <f>IFERROR(INDEX(ADJ!$A$1:$BZ$1000,MATCH(PAYROLL!D661,ADJ!A$1:A$500,0),MATCH(PAYROLL!DR$2,ADJ!$2:$2,0)),0)</f>
        <v/>
      </c>
      <c r="DS661">
        <f>SUM(DP661:DR661)</f>
        <v/>
      </c>
      <c r="DT661">
        <f>EK661</f>
        <v/>
      </c>
      <c r="DU661">
        <f>SUM(DO661:DR661)</f>
        <v/>
      </c>
      <c r="DV661">
        <f>ROUND(DU661*0.1,0)</f>
        <v/>
      </c>
      <c r="DW661">
        <f>DU661+DV661</f>
        <v/>
      </c>
      <c r="DZ661">
        <f>IFERROR(INDEX(ADJ!$A$1:$BZ$1000,MATCH(PAYROLL!$D661,ADJ!A$1:A$500,0),MATCH(PAYROLL!DZ$2,ADJ!$2:$2,0)),0)</f>
        <v/>
      </c>
      <c r="EA661">
        <f>IFERROR(INDEX(ADJ!$A$1:$BZ$1000,MATCH(PAYROLL!$D661,ADJ!A$1:A$500,0),MATCH(PAYROLL!EA$2,ADJ!$2:$2,0)),0)</f>
        <v/>
      </c>
      <c r="EB661">
        <f>IFERROR(INDEX(ADJ!$A$1:$BZ$1000,MATCH(PAYROLL!$D661,ADJ!A$1:A$500,0),MATCH(PAYROLL!EB$2,ADJ!$2:$2,0)),0)</f>
        <v/>
      </c>
      <c r="EC661">
        <f>IFERROR(INDEX(ADJ!$A$1:$BZ$1000,MATCH(PAYROLL!$D661,ADJ!A$1:A$500,0),MATCH(PAYROLL!EC$2,ADJ!$2:$2,0)),0)</f>
        <v/>
      </c>
      <c r="ED661">
        <f>IFERROR(INDEX(ADJ!$A$1:$BZ$1000,MATCH(PAYROLL!$D661,ADJ!A$1:A$500,0),MATCH(PAYROLL!ED$2,ADJ!$2:$2,0)),0)</f>
        <v/>
      </c>
      <c r="EE661">
        <f>IFERROR(INDEX(ADJ!$A$1:$BZ$1000,MATCH(PAYROLL!$D661,ADJ!A$1:A$500,0),MATCH(PAYROLL!EE$2,ADJ!$2:$2,0)),0)</f>
        <v/>
      </c>
      <c r="EF661">
        <f>IFERROR(INDEX(ADJ!$A$1:$BZ$1000,MATCH(PAYROLL!$D661,ADJ!A$1:A$500,0),MATCH(PAYROLL!EF$2,ADJ!$2:$2,0)),0)</f>
        <v/>
      </c>
      <c r="EG661">
        <f>IFERROR(INDEX(ADJ!$A$1:$BZ$1000,MATCH(PAYROLL!$D661,ADJ!A$1:A$500,0),MATCH(PAYROLL!EG$2,ADJ!$2:$2,0)),0)</f>
        <v/>
      </c>
      <c r="EH661">
        <f>IFERROR(INDEX(ADJ!$A$1:$BZ$1000,MATCH(PAYROLL!$D661,ADJ!A$1:A$500,0),MATCH(PAYROLL!EH$2,ADJ!$2:$2,0)),0)</f>
        <v/>
      </c>
      <c r="EI661">
        <f>IFERROR(INDEX(ADJ!$A$1:$BZ$1000,MATCH(PAYROLL!D661,ADJ!A$1:A$500,0),MATCH(PAYROLL!EI$2,ADJ!$2:$2,0)),0)</f>
        <v/>
      </c>
      <c r="EJ661">
        <f>IFERROR(INDEX(ADJ!$A$1:$BZ$1000,MATCH(PAYROLL!$D661,ADJ!A$1:A$500,0),MATCH(PAYROLL!EJ$2,ADJ!$2:$2,0)),0)</f>
        <v/>
      </c>
      <c r="EK661">
        <f>SUM(DZ661:EJ661)</f>
        <v/>
      </c>
    </row>
    <row r="662">
      <c r="A662" t="n">
        <v>660</v>
      </c>
      <c r="B662" t="inlineStr">
        <is>
          <t>Thào A Công</t>
        </is>
      </c>
      <c r="D662" t="inlineStr">
        <is>
          <t>137382-02</t>
        </is>
      </c>
      <c r="S662">
        <f>IFERROR(INDEX(PIS!$A$1:$BZ$1000,MATCH($D662,PIS!C$1:C$500,0),MATCH("Lương CB tháng trước",PIS!$1:$1,0)),0)</f>
        <v/>
      </c>
      <c r="T662">
        <f>IFERROR(INDEX(PIS!$A$1:$BZ$1000,MATCH($D662,PIS!C$1:C$500,0),MATCH("Lương CB hiện tại",PIS!$1:$1,0)),0)</f>
        <v/>
      </c>
      <c r="U662">
        <f>IFERROR(INDEX(PIS!$A$1:$BZ$1000,MATCH($D662,PIS!C$1:C$500,0),MATCH("Lương đóng BHBB",PIS!$1:$1,0)),0)</f>
        <v/>
      </c>
      <c r="V662">
        <f>IFERROR(INDEX(PIS!$A$1:$BZ$1000,MATCH($D662,PIS!C$1:C$500,0),MATCH(V$2,PIS!$2:$2,0)),0)</f>
        <v/>
      </c>
      <c r="W662">
        <f>IFERROR(INDEX(PIS!$A$1:$BZ$1000,MATCH($D662,PIS!C$1:C$500,0),MATCH(W$2,PIS!$2:$2,0)),0)</f>
        <v/>
      </c>
      <c r="X662">
        <f>IFERROR(INDEX(PIS!$A$1:$BZ$1000,MATCH($D662,PIS!C$1:C$500,0),MATCH(X$2,PIS!$2:$2,0)),0)</f>
        <v/>
      </c>
      <c r="Y662">
        <f>IFERROR(INDEX(PIS!$A$1:$BZ$1000,MATCH($D662,PIS!C$1:C$500,0),MATCH(Y$2,PIS!$2:$2,0)),0)</f>
        <v/>
      </c>
      <c r="Z662">
        <f>IFERROR(INDEX(PIS!$A$1:$BZ$1000,MATCH($D662,PIS!C$1:C$500,0),MATCH(Z$2,PIS!$2:$2,0)),0)</f>
        <v/>
      </c>
      <c r="AA662">
        <f>IFERROR(INDEX(PIS!$A$1:$BZ$1000,MATCH($D662,PIS!C$1:C$500,0),MATCH(AA$2,PIS!$2:$2,0)),0)</f>
        <v/>
      </c>
      <c r="AB662">
        <f>IFERROR(INDEX(PIS!$A$1:$BZ$1000,MATCH($D662,PIS!C$1:C$500,0),MATCH(AB$2,PIS!$2:$2,0)),0)</f>
        <v/>
      </c>
      <c r="AC662">
        <f>SUM(V662:AB662)</f>
        <v/>
      </c>
      <c r="AD662">
        <f>IFERROR(INDEX(TIMESHEET!$A$1:$AI$5000,MATCH($D662,TIMESHEET!A$1:A$500,0),MATCH("T100",TIMESHEET!$2:$2,0))-2,0)</f>
        <v/>
      </c>
      <c r="AE662">
        <f>IFERROR(INDEX(TIMESHEET!$A$1:$AI$5000,MATCH($D662,TIMESHEET!A$1:A$500,0),MATCH("T202",TIMESHEET!$2:$2,0)),0)</f>
        <v/>
      </c>
      <c r="AF662">
        <f>IFERROR(INDEX(TIMESHEET!$A$1:$AI$5000,MATCH($D662,TIMESHEET!A$1:A$500,0),MATCH("T302",TIMESHEET!$2:$2,0)),0)</f>
        <v/>
      </c>
      <c r="AG662">
        <f>IFERROR(INDEX(TIMESHEET!$A$1:$AI$5000,MATCH($D662,TIMESHEET!A$1:A$500,0),MATCH("T406",TIMESHEET!$2:$2,0)),0)</f>
        <v/>
      </c>
      <c r="AH662">
        <f>AE662+AG662</f>
        <v/>
      </c>
      <c r="AI662">
        <f>IFERROR(INDEX(TIMESHEET!$A$1:$AI$5000,MATCH($D662,TIMESHEET!A$1:A$500,0),MATCH("T701",TIMESHEET!$2:$2,0)),0)</f>
        <v/>
      </c>
      <c r="AJ662">
        <f>IFERROR(INDEX(TIMESHEET!$A$1:$AI$5000,MATCH($D662,TIMESHEET!B$1:B$500,0),MATCH("T320",TIMESHEET!$2:$2,0)),0)</f>
        <v/>
      </c>
      <c r="AK662">
        <f>IFERROR(IF(LEFT(INDEX(PIS!O$1:O$500,MATCH(D662,PIS!C$1:C$500)),1)="M",T662/AD662*SUM(AE662:AG662),T662*AD662),0)</f>
        <v/>
      </c>
      <c r="AL662">
        <f>IFERROR(INDEX(ADJ!$A$1:$BZ$1000,MATCH(PAYROLL!D662,ADJ!A$1:A$500,0),MATCH(PAYROLL!AL$2,ADJ!$2:$2,0)),0)</f>
        <v/>
      </c>
      <c r="AM662">
        <f>SUM(AK662:AL662)</f>
        <v/>
      </c>
      <c r="AN662">
        <f>IFERROR(ROUND(V662/$AD662*$AH662,0),0)</f>
        <v/>
      </c>
      <c r="AO662">
        <f>IFERROR(ROUND(W662/$AD662*$AH662,0),0)</f>
        <v/>
      </c>
      <c r="AP662">
        <f>IFERROR(ROUND(X662/$AD662*$AE662,0),0)</f>
        <v/>
      </c>
      <c r="AQ662">
        <f>IFERROR(ROUND(Y662/$AD662*$AH662,0),0)</f>
        <v/>
      </c>
      <c r="AR662">
        <f>IFERROR(ROUND(Z662/$AD662*$AH662,0),0)</f>
        <v/>
      </c>
      <c r="AS662">
        <f>IFERROR(ROUND(AA662/$AD662*$AH662,0),0)</f>
        <v/>
      </c>
      <c r="AT662">
        <f>IFERROR(IF((AE662+AF662+AG662)&gt;13,AB662,ROUND(AB662/AD662*AH662,0)),0)</f>
        <v/>
      </c>
      <c r="AU662">
        <f>IFERROR(INDEX(ADJ!$A$1:$BZ$1000,MATCH(PAYROLL!D662,ADJ!A$1:A$500,0),MATCH(PAYROLL!AU$2,ADJ!$2:$2,0)),0)</f>
        <v/>
      </c>
      <c r="AV662">
        <f>ROUND(SUM(AN662:AU662),0)</f>
        <v/>
      </c>
      <c r="AW662">
        <f>IFERROR(INDEX(TIMESHEET!$A$1:$AI$5000,MATCH(PAYROLL!D662,TIMESHEET!A$1:A$500,0),MATCH("T620",TIMESHEET!$2:$2,0)),0)</f>
        <v/>
      </c>
      <c r="AX662">
        <f>IFERROR(INDEX(TIMESHEET!$A$1:$AI$5000,MATCH(PAYROLL!D662,TIMESHEET!A$1:A$500,0),MATCH("T601",TIMESHEET!$2:$2,0)),0)</f>
        <v/>
      </c>
      <c r="AY662">
        <f>IFERROR(INDEX(TIMESHEET!$A$1:$AI$5000,MATCH(PAYROLL!D662,TIMESHEET!A$1:A$500,0),MATCH("T602",TIMESHEET!$2:$2,0)),0)</f>
        <v/>
      </c>
      <c r="AZ662">
        <f>IFERROR(INDEX(TIMESHEET!$A$1:$AI$5000,MATCH(PAYROLL!D662,TIMESHEET!A$1:A$500,0),MATCH("T603",TIMESHEET!$2:$2,0)),0)</f>
        <v/>
      </c>
      <c r="BA662">
        <f>IFERROR(INDEX(TIMESHEET!$A$1:$AI$5000,MATCH(PAYROLL!D662,TIMESHEET!A$1:A$500,0),MATCH("T611",TIMESHEET!$2:$2,0)),0)</f>
        <v/>
      </c>
      <c r="BB662">
        <f>IFERROR(INDEX(TIMESHEET!$A$1:$AI$5000,MATCH(PAYROLL!D662,TIMESHEET!A$1:A$500,0),MATCH("T612",TIMESHEET!$2:$2,0)),0)</f>
        <v/>
      </c>
      <c r="BC662">
        <f>IFERROR(INDEX(TIMESHEET!$A$1:$AI$5000,MATCH(PAYROLL!D662,TIMESHEET!A$1:A$500,0),MATCH("T613",TIMESHEET!$2:$2,0)),0)</f>
        <v/>
      </c>
      <c r="BD662">
        <f>IFERROR(INDEX(TIMESHEET!$A$1:$AI$5000,MATCH(PAYROLL!D662,TIMESHEET!A$1:A$500,0),MATCH("T500",TIMESHEET!$2:$2,0)),0)</f>
        <v/>
      </c>
      <c r="BE662">
        <f>IFERROR(IF(LEFT(INDEX(PIS!O$1:O$500,MATCH(D662,PIS!C$1:C$500)),1)="M",T662/AD662/8*(AW662+AX662*1.5+AY662*2+AZ662*3+BA662*2.1+BB662*2.7+BC662*3.9+BD662*0.3),T662/8*(AW662+AX662*1.5+AY662*2+AZ662*3+BA662*2.1+BB662*2.7+BC662*3.9+BD662*0.3)),0)</f>
        <v/>
      </c>
      <c r="BF662">
        <f>IFERROR(INDEX(ADJ!$A$1:$BZ$1000,MATCH(PAYROLL!$D662,ADJ!A$1:A$500,0),MATCH(PAYROLL!BF$2,ADJ!$2:$2,0)),0)</f>
        <v/>
      </c>
      <c r="BG662">
        <f>IFERROR(INDEX(ADJ!$A$1:$BZ$1000,MATCH(PAYROLL!D662,ADJ!A$1:A$500,0),MATCH(PAYROLL!BG$2,ADJ!$2:$2,0)),0)</f>
        <v/>
      </c>
      <c r="BH662">
        <f>IFERROR(INDEX(ADJ!$A$1:$BZ$1000,MATCH(PAYROLL!D662,ADJ!A$1:A$500,0),MATCH(PAYROLL!BH$2,ADJ!$2:$2,0)),0)</f>
        <v/>
      </c>
      <c r="BI662">
        <f>IFERROR(INDEX(ADJ!$A$1:$BZ$1000,MATCH(PAYROLL!D662,ADJ!A$1:A$500,0),MATCH(PAYROLL!BI$2,ADJ!$2:$2,0)),0)</f>
        <v/>
      </c>
      <c r="BJ662">
        <f>IFERROR(INDEX(ADJ!$A$1:$BZ$1000,MATCH(PAYROLL!D662,ADJ!A$1:A$500,0),MATCH(PAYROLL!BJ$2,ADJ!$2:$2,0)),0)</f>
        <v/>
      </c>
      <c r="BK662">
        <f>SUM(BF662:BJ662)</f>
        <v/>
      </c>
      <c r="BL662">
        <f>IFERROR(INDEX(ADJ!$A$1:$BZ$1000,MATCH(PAYROLL!D662,ADJ!A$1:A$500,0),MATCH(PAYROLL!BL$2,ADJ!$2:$2,0)),0)</f>
        <v/>
      </c>
      <c r="BM662">
        <f>IFERROR(INDEX(ADJ!$A$1:$BZ$1000,MATCH(PAYROLL!D662,ADJ!A$1:A$500,0),MATCH(PAYROLL!BM$2,ADJ!$2:$2,0)),0)</f>
        <v/>
      </c>
      <c r="BN662">
        <f>IFERROR(INDEX(ADJ!$A$1:$BZ$1000,MATCH(PAYROLL!D662,ADJ!A$1:A$500,0),MATCH(PAYROLL!BN$2,ADJ!$2:$2,0)),0)</f>
        <v/>
      </c>
      <c r="BO662">
        <f>IFERROR(INDEX(ADJ!$A$1:$BZ$1000,MATCH(PAYROLL!D662,ADJ!A$1:A$500,0),MATCH(PAYROLL!BO$2,ADJ!$2:$2,0)),0)</f>
        <v/>
      </c>
      <c r="BP662">
        <f>SUM(AM662,AV662,BE662,BK662,BL662:BO662)</f>
        <v/>
      </c>
      <c r="BQ662">
        <f>BO662</f>
        <v/>
      </c>
      <c r="BR662">
        <f>IFERROR(ROUND(IF(LEFT(INDEX(PIS!O$1:O$500,MATCH(D662,PIS!C$1:C$500)),1)="D",T662/8*(BD662*0.3),IF(LEFT(INDEX(PIS!O$1:O$500,MATCH(D662,PIS!C$1:C$500)),1)="H",T662*($BD662*0.3),T662/$AD662/8*($BD662*0.3))),0),0)</f>
        <v/>
      </c>
      <c r="BS662">
        <f>IF(AP662&lt;1,0,MIN(AP662,730000))</f>
        <v/>
      </c>
      <c r="BT662">
        <f>IFERROR(ROUND((BE662-SUM(AW662:BC662)*T662/AD662/8),0)-BR662,0)</f>
        <v/>
      </c>
      <c r="BU662">
        <f>AO662</f>
        <v/>
      </c>
      <c r="BV662">
        <f>SUM(BQ662:BU662)</f>
        <v/>
      </c>
      <c r="BW662">
        <f>BP662-BV662</f>
        <v/>
      </c>
      <c r="BX662">
        <f>IFERROR(IF(RIGHT(INDEX(PIS!O$1:O$500,MATCH(D662,PIS!C$1:C$500)),5)="Gross",MIN(U662+V662,VLOOKUP("R700",TSC!B:C,2,0)*VLOOKUP("R101",TSC!B:C,2,0))*VLOOKUP("R701",TSC!B:C,2,0)%,0),0)</f>
        <v/>
      </c>
      <c r="BY662">
        <f>IFERROR(IF(RIGHT(INDEX(PIS!O$1:O$500,MATCH(D662,PIS!C$1:C$500)),5)="Gross",MIN(U662+V662,VLOOKUP("R700",TSC!B:C,2,0)*VLOOKUP("R101",TSC!B:C,2,0))*VLOOKUP("T704",TSC!B:C,2,0)%,0),0)</f>
        <v/>
      </c>
      <c r="BZ662">
        <f>IFERROR(IF(RIGHT(INDEX(PIS!O$1:O$500,MATCH(D662,PIS!C$1:C$500)),5)="Gross",MIN(U662+V662,VLOOKUP("R700",TSC!B:C,2,0)*VLOOKUP("1",TSC!F:G,2,0))*VLOOKUP("T705",TSC!B:C,2,0)%,0),0)</f>
        <v/>
      </c>
      <c r="CA662">
        <f>IFERROR(INDEX(ADJ!$A$1:$BZ$1000,MATCH(PAYROLL!D662,ADJ!A$1:A$500,0),MATCH(PAYROLL!CA$2,ADJ!$2:$2,0)),0)</f>
        <v/>
      </c>
      <c r="CB662">
        <f>IFERROR(INDEX(ADJ!$A$1:$BZ$1000,MATCH(PAYROLL!D662,ADJ!A$1:A$500,0),MATCH(PAYROLL!CB$2,ADJ!$2:$2,0)),0)</f>
        <v/>
      </c>
      <c r="CC662">
        <f>SUM(BX662:CB662)</f>
        <v/>
      </c>
      <c r="CD662">
        <f>IFERROR(INDEX(PIS!$A$1:$BZ$1000,MATCH(PAYROLL!D662,PIS!C$1:C$500,0),MATCH(PAYROLL!CD$1,PIS!$1:$1,0)),0)</f>
        <v/>
      </c>
      <c r="CE662">
        <f>IFERROR(IF(OR(INDEX(PIS!P$1:P$500,MATCH(D662,PIS!C$1:C$500,0))="LT2",INDEX(PIS!P$1:P$500,MATCH(D662,PIS!C$1:C$500,0))="P10"),0,SUM(CC662,CD662*VLOOKUP("R601",TSC!B:C,2,0),VLOOKUP("R602",TSC!B:C,2,0))),0)</f>
        <v/>
      </c>
      <c r="CF662">
        <f>MAX(BW662-CE662,0)</f>
        <v/>
      </c>
      <c r="CG662">
        <f>IFERROR(IF(OR(RIGHT(INDEX(PIS!P$1:P$500,MATCH(D662,PIS!C$1:C$500)),5)="P10",RIGHT(INDEX(PIS!P$1:P$500,MATCH(D662,PIS!C$1:C$500)),5)="CK"),0,IF(CF662&lt;=5000000,CF662*5%,IF(CF662&lt;=10000000,CF662*10%-250000,IF(CF662&lt;=18000000,CF662*15%-750000,IF(CF662&lt;=32000000,CF662*20%-1650000,IF(CF662&lt;=52000000,CF662*25%-3250000,IF(CF662&lt;=80000000,BH662*30%-5850000,CF662*35%-9850000))))))),0)</f>
        <v/>
      </c>
      <c r="CH662">
        <f>IFERROR(IF(OR(INDEX(PIS!P$1:P$500,MATCH(D662,PIS!C$1:C$500))="LT",INDEX(PIS!P$1:P$500,MATCH(D662,PIS!C$1:C$500))="CK"),0,IF(CF662&lt;2000000,0,CF662*10%)),0)</f>
        <v/>
      </c>
      <c r="CI662">
        <f>IFERROR(INDEX(ADJ!$A$1:$BZ$1000,MATCH(PAYROLL!D662,ADJ!A$1:A$500,0),MATCH(PAYROLL!CI$2,ADJ!$2:$2,0)),0)</f>
        <v/>
      </c>
      <c r="CJ662">
        <f>IFERROR(INDEX(ADJ!$A$1:$BZ$1000,MATCH(PAYROLL!D662,ADJ!A$1:A$500,0),MATCH(PAYROLL!CJ$2,ADJ!$2:$2,0)),0)</f>
        <v/>
      </c>
      <c r="CK662">
        <f>IFERROR(INDEX(ADJ!$A$1:$BZ$1000,MATCH(PAYROLL!D662,ADJ!A$1:A$500,0),MATCH(PAYROLL!CK$2,ADJ!$2:$2,0)),0)</f>
        <v/>
      </c>
      <c r="CL662">
        <f>SUM(CG662:CK662)</f>
        <v/>
      </c>
      <c r="CM662">
        <f>ROUND(SUM(CH662:CK662),0)</f>
        <v/>
      </c>
      <c r="CN662">
        <f>IFERROR(INDEX(CSDA!D$1:D$500,MATCH($CN$2,CSDA!C$1:C$500,0))*INDEX(PIS!V$1:V$500,MATCH(D662,PIS!C$1:C$500))+INDEX(ADJ!$A$1:$BZ$1000,MATCH(PAYROLL!D662,ADJ!A$1:A$500,0),MATCH(PAYROLL!CN$2,ADJ!$2:$2,0)),0)</f>
        <v/>
      </c>
      <c r="CO662">
        <f>IFERROR(INDEX(ADJ!$A$1:$BZ$1000,MATCH(PAYROLL!D662,ADJ!A$1:A$500,0),MATCH(PAYROLL!CO$2,ADJ!$2:$2,0)),0)</f>
        <v/>
      </c>
      <c r="CP662">
        <f>IFERROR(INDEX(ADJ!$A$1:$BZ$1000,MATCH(PAYROLL!D662,ADJ!A$1:A$500,0),MATCH(PAYROLL!CP$2,ADJ!$2:$2,0)),0)</f>
        <v/>
      </c>
      <c r="CQ662">
        <f>BP662-CL662-CI662-CM662-CN662-CO662-CP662-CC662</f>
        <v/>
      </c>
      <c r="CR662">
        <f>IFERROR(IF(RIGHT(INDEX(PIS!O$1:O$500,MATCH(D662,PIS!C$1:C$500,0)),5)="Gross",MIN(U662+V662,VLOOKUP("R700",TSC!B:C,2,0)*VLOOKUP("R101",TSC!B:C,2,0))*(VLOOKUP("T711",TSC!B:C,2,0)+VLOOKUP("T712",TSC!B:C,2,0))%,MIN(T662+V662,VLOOKUP("R700",TSC!B:C,2,0)*VLOOKUP("R101",TSC!B:C,2,0))*(VLOOKUP("T711",TSC!B:C,2,0)+VLOOKUP("T712",TSC!B:C,2,0)+VLOOKUP("R701",TSC!B:C,2,0))%),0)</f>
        <v/>
      </c>
      <c r="CS662">
        <f>IFERROR(IF(RIGHT(INDEX(PIS!O$1:O$500,MATCH(D662,PIS!C$1:C$500,0)),5)="Gross",MIN(U662+V662,VLOOKUP("R700",TSC!B:C,2,0)*VLOOKUP("R101",TSC!B:C,2,0))*(VLOOKUP("T714",TSC!B:C,2,0))%,MIN(T662+V662,VLOOKUP("R700",TSC!B:C,2,0)*VLOOKUP("R101",TSC!B:C,2,0))*(VLOOKUP("T704",TSC!B:C,2,0)+VLOOKUP("T714",TSC!B:C,2,0))%),0)</f>
        <v/>
      </c>
      <c r="CT662">
        <f>IFERROR(IF(RIGHT(INDEX(PIS!O$1:O$500,MATCH(D662,PIS!C$1:C$500,0)),5)="Gross",MIN(U662+V662,VLOOKUP("R700",TSC!B:C,2,0)*VLOOKUP("R101",TSC!B:C,2,0))*VLOOKUP("T705",TSC!B:C,2,0)%,MIN(T662+V662,VLOOKUP("R700",TSC!B:C,2,0)*VLOOKUP("R101",TSC!B:C,2,0))*VLOOKUP("T705",TSC!B:C,2,0)%),0)</f>
        <v/>
      </c>
      <c r="CU662">
        <f>IFERROR(IF(RIGHT(INDEX(PIS!O$1:O$500,MATCH(D662,PIS!C$1:C$500,0)),5)="Gross",MIN(U662+V662,VLOOKUP("R700",TSC!B:C,2,0)*VLOOKUP("R101",TSC!B:C,2,0))*(VLOOKUP("T713",TSC!B:C,2,0))%,MIN(T662+V662,VLOOKUP("R700",TSC!B:C,2,0)*VLOOKUP("R101",TSC!B:C,2,0))*(VLOOKUP("T713",TSC!B:C,2,0))%),0)</f>
        <v/>
      </c>
      <c r="CV662">
        <f>IFERROR(INDEX(ADJ!$A$1:$BZ$1000,MATCH(PAYROLL!D662,ADJ!A$1:A$500,0),MATCH(PAYROLL!CV$2,ADJ!$2:$2,0)),0)</f>
        <v/>
      </c>
      <c r="CW662">
        <f>IFERROR(INDEX(ADJ!$A$1:$BZ$1000,MATCH(PAYROLL!D662,ADJ!A$1:A$500,0),MATCH(PAYROLL!CW$2,ADJ!$2:$2,0)),0)</f>
        <v/>
      </c>
      <c r="CX662">
        <f>SUM(CR662:CW662)</f>
        <v/>
      </c>
      <c r="CY662">
        <f>ROUND(IF(CR662&gt;0,T662+V662*VLOOKUP("R202",TSC!$B$1:$C$500,2,0),0),0)</f>
        <v/>
      </c>
      <c r="CZ662">
        <f>IFERROR(INDEX(CSDA!D$1:D$500,MATCH($CZ$2,CSDA!C$1:C$500,0)),0)</f>
        <v/>
      </c>
      <c r="DA662">
        <f>ROUND(T662*0.7%,0)</f>
        <v/>
      </c>
      <c r="DB662">
        <f>ROUND(T662/12,0)</f>
        <v/>
      </c>
      <c r="DC662">
        <f ref="DC662" t="array">IFERROR(INDEX(CSDA!D$1:D$500,MATCH("Trích giữ"&amp;PAYROLL!DC$2,CSDA!A$1:A$500&amp;CSDA!C$1:C$500,0)),0)</f>
        <v/>
      </c>
      <c r="DD662">
        <f ref="DD662" t="array">IFERROR(INDEX(CSDA!D$1:D$500,MATCH("Trích giữ"&amp;PAYROLL!DD$2,CSDA!A$1:A$500&amp;CSDA!C$1:C$500,0)),0)</f>
        <v/>
      </c>
      <c r="DE662">
        <f ref="DE662" t="array">IFERROR(INDEX(CSDA!D$1:D$500,MATCH("Trích giữ"&amp;PAYROLL!DE$2,CSDA!A$1:A$500&amp;CSDA!C$1:C$500,0)),0)</f>
        <v/>
      </c>
      <c r="DF662">
        <f>IFERROR(INDEX(CSDA!D$1:D$500,MATCH(PAYROLL!DF$2,CSDA!C$1:C$500,0)),0)</f>
        <v/>
      </c>
      <c r="DG662">
        <f ref="DG662" t="array">IFERROR(INDEX(CSDA!D$1:D$500,MATCH("Trích giữ"&amp;PAYROLL!DG$2,CSDA!A$1:A$500&amp;CSDA!C$1:C$500,0)),0)</f>
        <v/>
      </c>
      <c r="DH662">
        <f>ROUND(T662/26,0)</f>
        <v/>
      </c>
      <c r="DI662">
        <f ref="DI662" t="array">IFERROR(INDEX(CSDA!D$1:D$500,MATCH("Trích giữ"&amp;PAYROLL!DI$2,CSDA!A$1:A$500&amp;CSDA!C$1:C$500,0)),0)</f>
        <v/>
      </c>
      <c r="DJ662">
        <f>IF(U662=0,T662*21.5%-BL662,0)</f>
        <v/>
      </c>
      <c r="DK662">
        <f ref="DK662" t="array">IFERROR(INDEX(CSDA!D$1:D$500,MATCH("Trích giữ"&amp;PAYROLL!DK$2,CSDA!A$1:A$500&amp;CSDA!C$1:C$500,0)),0)</f>
        <v/>
      </c>
      <c r="DL662">
        <f>IFERROR(INDEX(CSDA!D$1:D$500,MATCH(PAYROLL!DL$2,CSDA!C$1:C$500,0))/12,0)</f>
        <v/>
      </c>
      <c r="DM662">
        <f>SUM(DB662:DL662)</f>
        <v/>
      </c>
      <c r="DN662">
        <f>IFERROR(INDEX(ADJ!$A$1:$BZ$1000,MATCH(PAYROLL!D662,ADJ!A$1:A$500,0),MATCH(PAYROLL!DN$2,ADJ!$2:$2,0)),0)</f>
        <v/>
      </c>
      <c r="DO662">
        <f>IFERROR(SUM(BP662,DM662:DN662,CX662:DA662)-DT662,0)</f>
        <v/>
      </c>
      <c r="DP662">
        <f ref="DP662" t="array">SUM(BW662*IFERROR(INDEX(CSDA!D$1:D$500,MATCH(BW$2,CSDA!C$1:C$500,0)),0)%,CX662*IFERROR(INDEX(CSDA!D$1:D$500,MATCH(CX$2,CSDA!C$1:C$500,0)),0)%,DA662*IFERROR(INDEX(CSDA!D$1:D$500,MATCH(DA$2,CSDA!C$1:C$500,0)),0)%,DB662*IFERROR(INDEX(CSDA!D$1:D$500,MATCH(DB$2,CSDA!C$1:C$500,0)),0)%,DF662*IFERROR(INDEX(CSDA!D$1:D$500,MATCH("Phí dịch vụ"&amp;PAYROLL!DF$2,CSDA!A$1:A$500&amp;CSDA!C$1:C$500,0)),0)%,DC662*IFERROR(INDEX(CSDA!D$1:D$500,MATCH("Phí dịch vụ"&amp;PAYROLL!DC$2,CSDA!A$1:A$500&amp;CSDA!C$1:C$500,0)),0)%,DH662*IFERROR(INDEX(CSDA!D$1:D$500,MATCH("Phí dịch vụ"&amp;PAYROLL!DH$2,CSDA!A$1:A$500&amp;CSDA!C$1:C$500,0)),0)%,DJ662*IFERROR(INDEX(CSDA!D$1:D$500,MATCH("Phí dịch vụ"&amp;PAYROLL!DJ$2,CSDA!A$1:A$500&amp;CSDA!C$1:C$500,0)),0)%,BN662*IFERROR(INDEX(CSDA!D$1:D$500,MATCH(BN$2,CSDA!C$1:C$500,0)),0)%)-BN662*7%</f>
        <v/>
      </c>
      <c r="DQ662">
        <f>IFERROR(INDEX(ADJ!$A$1:$BZ$1000,MATCH(PAYROLL!D662,ADJ!A$1:A$500,0),MATCH(PAYROLL!DQ$2,ADJ!$2:$2,0)),0)</f>
        <v/>
      </c>
      <c r="DR662">
        <f>IFERROR(INDEX(ADJ!$A$1:$BZ$1000,MATCH(PAYROLL!D662,ADJ!A$1:A$500,0),MATCH(PAYROLL!DR$2,ADJ!$2:$2,0)),0)</f>
        <v/>
      </c>
      <c r="DS662">
        <f>SUM(DP662:DR662)</f>
        <v/>
      </c>
      <c r="DT662">
        <f>EK662</f>
        <v/>
      </c>
      <c r="DU662">
        <f>SUM(DO662:DR662)</f>
        <v/>
      </c>
      <c r="DV662">
        <f>ROUND(DU662*0.1,0)</f>
        <v/>
      </c>
      <c r="DW662">
        <f>DU662+DV662</f>
        <v/>
      </c>
      <c r="DZ662">
        <f>IFERROR(INDEX(ADJ!$A$1:$BZ$1000,MATCH(PAYROLL!$D662,ADJ!A$1:A$500,0),MATCH(PAYROLL!DZ$2,ADJ!$2:$2,0)),0)</f>
        <v/>
      </c>
      <c r="EA662">
        <f>IFERROR(INDEX(ADJ!$A$1:$BZ$1000,MATCH(PAYROLL!$D662,ADJ!A$1:A$500,0),MATCH(PAYROLL!EA$2,ADJ!$2:$2,0)),0)</f>
        <v/>
      </c>
      <c r="EB662">
        <f>IFERROR(INDEX(ADJ!$A$1:$BZ$1000,MATCH(PAYROLL!$D662,ADJ!A$1:A$500,0),MATCH(PAYROLL!EB$2,ADJ!$2:$2,0)),0)</f>
        <v/>
      </c>
      <c r="EC662">
        <f>IFERROR(INDEX(ADJ!$A$1:$BZ$1000,MATCH(PAYROLL!$D662,ADJ!A$1:A$500,0),MATCH(PAYROLL!EC$2,ADJ!$2:$2,0)),0)</f>
        <v/>
      </c>
      <c r="ED662">
        <f>IFERROR(INDEX(ADJ!$A$1:$BZ$1000,MATCH(PAYROLL!$D662,ADJ!A$1:A$500,0),MATCH(PAYROLL!ED$2,ADJ!$2:$2,0)),0)</f>
        <v/>
      </c>
      <c r="EE662">
        <f>IFERROR(INDEX(ADJ!$A$1:$BZ$1000,MATCH(PAYROLL!$D662,ADJ!A$1:A$500,0),MATCH(PAYROLL!EE$2,ADJ!$2:$2,0)),0)</f>
        <v/>
      </c>
      <c r="EF662">
        <f>IFERROR(INDEX(ADJ!$A$1:$BZ$1000,MATCH(PAYROLL!$D662,ADJ!A$1:A$500,0),MATCH(PAYROLL!EF$2,ADJ!$2:$2,0)),0)</f>
        <v/>
      </c>
      <c r="EG662">
        <f>IFERROR(INDEX(ADJ!$A$1:$BZ$1000,MATCH(PAYROLL!$D662,ADJ!A$1:A$500,0),MATCH(PAYROLL!EG$2,ADJ!$2:$2,0)),0)</f>
        <v/>
      </c>
      <c r="EH662">
        <f>IFERROR(INDEX(ADJ!$A$1:$BZ$1000,MATCH(PAYROLL!$D662,ADJ!A$1:A$500,0),MATCH(PAYROLL!EH$2,ADJ!$2:$2,0)),0)</f>
        <v/>
      </c>
      <c r="EI662">
        <f>IFERROR(INDEX(ADJ!$A$1:$BZ$1000,MATCH(PAYROLL!D662,ADJ!A$1:A$500,0),MATCH(PAYROLL!EI$2,ADJ!$2:$2,0)),0)</f>
        <v/>
      </c>
      <c r="EJ662">
        <f>IFERROR(INDEX(ADJ!$A$1:$BZ$1000,MATCH(PAYROLL!$D662,ADJ!A$1:A$500,0),MATCH(PAYROLL!EJ$2,ADJ!$2:$2,0)),0)</f>
        <v/>
      </c>
      <c r="EK662">
        <f>SUM(DZ662:EJ662)</f>
        <v/>
      </c>
    </row>
    <row r="663">
      <c r="A663" t="n">
        <v>661</v>
      </c>
      <c r="B663" t="inlineStr">
        <is>
          <t>Lê Tố Uyên</t>
        </is>
      </c>
      <c r="D663" t="inlineStr">
        <is>
          <t>156825-01</t>
        </is>
      </c>
      <c r="S663">
        <f>IFERROR(INDEX(PIS!$A$1:$BZ$1000,MATCH($D663,PIS!C$1:C$500,0),MATCH("Lương CB tháng trước",PIS!$1:$1,0)),0)</f>
        <v/>
      </c>
      <c r="T663">
        <f>IFERROR(INDEX(PIS!$A$1:$BZ$1000,MATCH($D663,PIS!C$1:C$500,0),MATCH("Lương CB hiện tại",PIS!$1:$1,0)),0)</f>
        <v/>
      </c>
      <c r="U663">
        <f>IFERROR(INDEX(PIS!$A$1:$BZ$1000,MATCH($D663,PIS!C$1:C$500,0),MATCH("Lương đóng BHBB",PIS!$1:$1,0)),0)</f>
        <v/>
      </c>
      <c r="V663">
        <f>IFERROR(INDEX(PIS!$A$1:$BZ$1000,MATCH($D663,PIS!C$1:C$500,0),MATCH(V$2,PIS!$2:$2,0)),0)</f>
        <v/>
      </c>
      <c r="W663">
        <f>IFERROR(INDEX(PIS!$A$1:$BZ$1000,MATCH($D663,PIS!C$1:C$500,0),MATCH(W$2,PIS!$2:$2,0)),0)</f>
        <v/>
      </c>
      <c r="X663">
        <f>IFERROR(INDEX(PIS!$A$1:$BZ$1000,MATCH($D663,PIS!C$1:C$500,0),MATCH(X$2,PIS!$2:$2,0)),0)</f>
        <v/>
      </c>
      <c r="Y663">
        <f>IFERROR(INDEX(PIS!$A$1:$BZ$1000,MATCH($D663,PIS!C$1:C$500,0),MATCH(Y$2,PIS!$2:$2,0)),0)</f>
        <v/>
      </c>
      <c r="Z663">
        <f>IFERROR(INDEX(PIS!$A$1:$BZ$1000,MATCH($D663,PIS!C$1:C$500,0),MATCH(Z$2,PIS!$2:$2,0)),0)</f>
        <v/>
      </c>
      <c r="AA663">
        <f>IFERROR(INDEX(PIS!$A$1:$BZ$1000,MATCH($D663,PIS!C$1:C$500,0),MATCH(AA$2,PIS!$2:$2,0)),0)</f>
        <v/>
      </c>
      <c r="AB663">
        <f>IFERROR(INDEX(PIS!$A$1:$BZ$1000,MATCH($D663,PIS!C$1:C$500,0),MATCH(AB$2,PIS!$2:$2,0)),0)</f>
        <v/>
      </c>
      <c r="AC663">
        <f>SUM(V663:AB663)</f>
        <v/>
      </c>
      <c r="AD663">
        <f>IFERROR(INDEX(TIMESHEET!$A$1:$AI$5000,MATCH($D663,TIMESHEET!A$1:A$500,0),MATCH("T100",TIMESHEET!$2:$2,0))-2,0)</f>
        <v/>
      </c>
      <c r="AE663">
        <f>IFERROR(INDEX(TIMESHEET!$A$1:$AI$5000,MATCH($D663,TIMESHEET!A$1:A$500,0),MATCH("T202",TIMESHEET!$2:$2,0)),0)</f>
        <v/>
      </c>
      <c r="AF663">
        <f>IFERROR(INDEX(TIMESHEET!$A$1:$AI$5000,MATCH($D663,TIMESHEET!A$1:A$500,0),MATCH("T302",TIMESHEET!$2:$2,0)),0)</f>
        <v/>
      </c>
      <c r="AG663">
        <f>IFERROR(INDEX(TIMESHEET!$A$1:$AI$5000,MATCH($D663,TIMESHEET!A$1:A$500,0),MATCH("T406",TIMESHEET!$2:$2,0)),0)</f>
        <v/>
      </c>
      <c r="AH663">
        <f>AE663+AG663</f>
        <v/>
      </c>
      <c r="AI663">
        <f>IFERROR(INDEX(TIMESHEET!$A$1:$AI$5000,MATCH($D663,TIMESHEET!A$1:A$500,0),MATCH("T701",TIMESHEET!$2:$2,0)),0)</f>
        <v/>
      </c>
      <c r="AJ663">
        <f>IFERROR(INDEX(TIMESHEET!$A$1:$AI$5000,MATCH($D663,TIMESHEET!B$1:B$500,0),MATCH("T320",TIMESHEET!$2:$2,0)),0)</f>
        <v/>
      </c>
      <c r="AK663">
        <f>IFERROR(IF(LEFT(INDEX(PIS!O$1:O$500,MATCH(D663,PIS!C$1:C$500)),1)="M",T663/AD663*SUM(AE663:AG663),T663*AD663),0)</f>
        <v/>
      </c>
      <c r="AL663">
        <f>IFERROR(INDEX(ADJ!$A$1:$BZ$1000,MATCH(PAYROLL!D663,ADJ!A$1:A$500,0),MATCH(PAYROLL!AL$2,ADJ!$2:$2,0)),0)</f>
        <v/>
      </c>
      <c r="AM663">
        <f>SUM(AK663:AL663)</f>
        <v/>
      </c>
      <c r="AN663">
        <f>IFERROR(ROUND(V663/$AD663*$AH663,0),0)</f>
        <v/>
      </c>
      <c r="AO663">
        <f>IFERROR(ROUND(W663/$AD663*$AH663,0),0)</f>
        <v/>
      </c>
      <c r="AP663">
        <f>IFERROR(ROUND(X663/$AD663*$AE663,0),0)</f>
        <v/>
      </c>
      <c r="AQ663">
        <f>IFERROR(ROUND(Y663/$AD663*$AH663,0),0)</f>
        <v/>
      </c>
      <c r="AR663">
        <f>IFERROR(ROUND(Z663/$AD663*$AH663,0),0)</f>
        <v/>
      </c>
      <c r="AS663">
        <f>IFERROR(ROUND(AA663/$AD663*$AH663,0),0)</f>
        <v/>
      </c>
      <c r="AT663">
        <f>IFERROR(IF((AE663+AF663+AG663)&gt;13,AB663,ROUND(AB663/AD663*AH663,0)),0)</f>
        <v/>
      </c>
      <c r="AU663">
        <f>IFERROR(INDEX(ADJ!$A$1:$BZ$1000,MATCH(PAYROLL!D663,ADJ!A$1:A$500,0),MATCH(PAYROLL!AU$2,ADJ!$2:$2,0)),0)</f>
        <v/>
      </c>
      <c r="AV663">
        <f>ROUND(SUM(AN663:AU663),0)</f>
        <v/>
      </c>
      <c r="AW663">
        <f>IFERROR(INDEX(TIMESHEET!$A$1:$AI$5000,MATCH(PAYROLL!D663,TIMESHEET!A$1:A$500,0),MATCH("T620",TIMESHEET!$2:$2,0)),0)</f>
        <v/>
      </c>
      <c r="AX663">
        <f>IFERROR(INDEX(TIMESHEET!$A$1:$AI$5000,MATCH(PAYROLL!D663,TIMESHEET!A$1:A$500,0),MATCH("T601",TIMESHEET!$2:$2,0)),0)</f>
        <v/>
      </c>
      <c r="AY663">
        <f>IFERROR(INDEX(TIMESHEET!$A$1:$AI$5000,MATCH(PAYROLL!D663,TIMESHEET!A$1:A$500,0),MATCH("T602",TIMESHEET!$2:$2,0)),0)</f>
        <v/>
      </c>
      <c r="AZ663">
        <f>IFERROR(INDEX(TIMESHEET!$A$1:$AI$5000,MATCH(PAYROLL!D663,TIMESHEET!A$1:A$500,0),MATCH("T603",TIMESHEET!$2:$2,0)),0)</f>
        <v/>
      </c>
      <c r="BA663">
        <f>IFERROR(INDEX(TIMESHEET!$A$1:$AI$5000,MATCH(PAYROLL!D663,TIMESHEET!A$1:A$500,0),MATCH("T611",TIMESHEET!$2:$2,0)),0)</f>
        <v/>
      </c>
      <c r="BB663">
        <f>IFERROR(INDEX(TIMESHEET!$A$1:$AI$5000,MATCH(PAYROLL!D663,TIMESHEET!A$1:A$500,0),MATCH("T612",TIMESHEET!$2:$2,0)),0)</f>
        <v/>
      </c>
      <c r="BC663">
        <f>IFERROR(INDEX(TIMESHEET!$A$1:$AI$5000,MATCH(PAYROLL!D663,TIMESHEET!A$1:A$500,0),MATCH("T613",TIMESHEET!$2:$2,0)),0)</f>
        <v/>
      </c>
      <c r="BD663">
        <f>IFERROR(INDEX(TIMESHEET!$A$1:$AI$5000,MATCH(PAYROLL!D663,TIMESHEET!A$1:A$500,0),MATCH("T500",TIMESHEET!$2:$2,0)),0)</f>
        <v/>
      </c>
      <c r="BE663">
        <f>IFERROR(IF(LEFT(INDEX(PIS!O$1:O$500,MATCH(D663,PIS!C$1:C$500)),1)="M",T663/AD663/8*(AW663+AX663*1.5+AY663*2+AZ663*3+BA663*2.1+BB663*2.7+BC663*3.9+BD663*0.3),T663/8*(AW663+AX663*1.5+AY663*2+AZ663*3+BA663*2.1+BB663*2.7+BC663*3.9+BD663*0.3)),0)</f>
        <v/>
      </c>
      <c r="BF663">
        <f>IFERROR(INDEX(ADJ!$A$1:$BZ$1000,MATCH(PAYROLL!$D663,ADJ!A$1:A$500,0),MATCH(PAYROLL!BF$2,ADJ!$2:$2,0)),0)</f>
        <v/>
      </c>
      <c r="BG663">
        <f>IFERROR(INDEX(ADJ!$A$1:$BZ$1000,MATCH(PAYROLL!D663,ADJ!A$1:A$500,0),MATCH(PAYROLL!BG$2,ADJ!$2:$2,0)),0)</f>
        <v/>
      </c>
      <c r="BH663">
        <f>IFERROR(INDEX(ADJ!$A$1:$BZ$1000,MATCH(PAYROLL!D663,ADJ!A$1:A$500,0),MATCH(PAYROLL!BH$2,ADJ!$2:$2,0)),0)</f>
        <v/>
      </c>
      <c r="BI663">
        <f>IFERROR(INDEX(ADJ!$A$1:$BZ$1000,MATCH(PAYROLL!D663,ADJ!A$1:A$500,0),MATCH(PAYROLL!BI$2,ADJ!$2:$2,0)),0)</f>
        <v/>
      </c>
      <c r="BJ663">
        <f>IFERROR(INDEX(ADJ!$A$1:$BZ$1000,MATCH(PAYROLL!D663,ADJ!A$1:A$500,0),MATCH(PAYROLL!BJ$2,ADJ!$2:$2,0)),0)</f>
        <v/>
      </c>
      <c r="BK663">
        <f>SUM(BF663:BJ663)</f>
        <v/>
      </c>
      <c r="BL663">
        <f>IFERROR(INDEX(ADJ!$A$1:$BZ$1000,MATCH(PAYROLL!D663,ADJ!A$1:A$500,0),MATCH(PAYROLL!BL$2,ADJ!$2:$2,0)),0)</f>
        <v/>
      </c>
      <c r="BM663">
        <f>IFERROR(INDEX(ADJ!$A$1:$BZ$1000,MATCH(PAYROLL!D663,ADJ!A$1:A$500,0),MATCH(PAYROLL!BM$2,ADJ!$2:$2,0)),0)</f>
        <v/>
      </c>
      <c r="BN663">
        <f>IFERROR(INDEX(ADJ!$A$1:$BZ$1000,MATCH(PAYROLL!D663,ADJ!A$1:A$500,0),MATCH(PAYROLL!BN$2,ADJ!$2:$2,0)),0)</f>
        <v/>
      </c>
      <c r="BO663">
        <f>IFERROR(INDEX(ADJ!$A$1:$BZ$1000,MATCH(PAYROLL!D663,ADJ!A$1:A$500,0),MATCH(PAYROLL!BO$2,ADJ!$2:$2,0)),0)</f>
        <v/>
      </c>
      <c r="BP663">
        <f>SUM(AM663,AV663,BE663,BK663,BL663:BO663)</f>
        <v/>
      </c>
      <c r="BQ663">
        <f>BO663</f>
        <v/>
      </c>
      <c r="BR663">
        <f>IFERROR(ROUND(IF(LEFT(INDEX(PIS!O$1:O$500,MATCH(D663,PIS!C$1:C$500)),1)="D",T663/8*(BD663*0.3),IF(LEFT(INDEX(PIS!O$1:O$500,MATCH(D663,PIS!C$1:C$500)),1)="H",T663*($BD663*0.3),T663/$AD663/8*($BD663*0.3))),0),0)</f>
        <v/>
      </c>
      <c r="BS663">
        <f>IF(AP663&lt;1,0,MIN(AP663,730000))</f>
        <v/>
      </c>
      <c r="BT663">
        <f>IFERROR(ROUND((BE663-SUM(AW663:BC663)*T663/AD663/8),0)-BR663,0)</f>
        <v/>
      </c>
      <c r="BU663">
        <f>AO663</f>
        <v/>
      </c>
      <c r="BV663">
        <f>SUM(BQ663:BU663)</f>
        <v/>
      </c>
      <c r="BW663">
        <f>BP663-BV663</f>
        <v/>
      </c>
      <c r="BX663">
        <f>IFERROR(IF(RIGHT(INDEX(PIS!O$1:O$500,MATCH(D663,PIS!C$1:C$500)),5)="Gross",MIN(U663+V663,VLOOKUP("R700",TSC!B:C,2,0)*VLOOKUP("R101",TSC!B:C,2,0))*VLOOKUP("R701",TSC!B:C,2,0)%,0),0)</f>
        <v/>
      </c>
      <c r="BY663">
        <f>IFERROR(IF(RIGHT(INDEX(PIS!O$1:O$500,MATCH(D663,PIS!C$1:C$500)),5)="Gross",MIN(U663+V663,VLOOKUP("R700",TSC!B:C,2,0)*VLOOKUP("R101",TSC!B:C,2,0))*VLOOKUP("T704",TSC!B:C,2,0)%,0),0)</f>
        <v/>
      </c>
      <c r="BZ663">
        <f>IFERROR(IF(RIGHT(INDEX(PIS!O$1:O$500,MATCH(D663,PIS!C$1:C$500)),5)="Gross",MIN(U663+V663,VLOOKUP("R700",TSC!B:C,2,0)*VLOOKUP("1",TSC!F:G,2,0))*VLOOKUP("T705",TSC!B:C,2,0)%,0),0)</f>
        <v/>
      </c>
      <c r="CA663">
        <f>IFERROR(INDEX(ADJ!$A$1:$BZ$1000,MATCH(PAYROLL!D663,ADJ!A$1:A$500,0),MATCH(PAYROLL!CA$2,ADJ!$2:$2,0)),0)</f>
        <v/>
      </c>
      <c r="CB663">
        <f>IFERROR(INDEX(ADJ!$A$1:$BZ$1000,MATCH(PAYROLL!D663,ADJ!A$1:A$500,0),MATCH(PAYROLL!CB$2,ADJ!$2:$2,0)),0)</f>
        <v/>
      </c>
      <c r="CC663">
        <f>SUM(BX663:CB663)</f>
        <v/>
      </c>
      <c r="CD663">
        <f>IFERROR(INDEX(PIS!$A$1:$BZ$1000,MATCH(PAYROLL!D663,PIS!C$1:C$500,0),MATCH(PAYROLL!CD$1,PIS!$1:$1,0)),0)</f>
        <v/>
      </c>
      <c r="CE663">
        <f>IFERROR(IF(OR(INDEX(PIS!P$1:P$500,MATCH(D663,PIS!C$1:C$500,0))="LT2",INDEX(PIS!P$1:P$500,MATCH(D663,PIS!C$1:C$500,0))="P10"),0,SUM(CC663,CD663*VLOOKUP("R601",TSC!B:C,2,0),VLOOKUP("R602",TSC!B:C,2,0))),0)</f>
        <v/>
      </c>
      <c r="CF663">
        <f>MAX(BW663-CE663,0)</f>
        <v/>
      </c>
      <c r="CG663">
        <f>IFERROR(IF(OR(RIGHT(INDEX(PIS!P$1:P$500,MATCH(D663,PIS!C$1:C$500)),5)="P10",RIGHT(INDEX(PIS!P$1:P$500,MATCH(D663,PIS!C$1:C$500)),5)="CK"),0,IF(CF663&lt;=5000000,CF663*5%,IF(CF663&lt;=10000000,CF663*10%-250000,IF(CF663&lt;=18000000,CF663*15%-750000,IF(CF663&lt;=32000000,CF663*20%-1650000,IF(CF663&lt;=52000000,CF663*25%-3250000,IF(CF663&lt;=80000000,BH663*30%-5850000,CF663*35%-9850000))))))),0)</f>
        <v/>
      </c>
      <c r="CH663">
        <f>IFERROR(IF(OR(INDEX(PIS!P$1:P$500,MATCH(D663,PIS!C$1:C$500))="LT",INDEX(PIS!P$1:P$500,MATCH(D663,PIS!C$1:C$500))="CK"),0,IF(CF663&lt;2000000,0,CF663*10%)),0)</f>
        <v/>
      </c>
      <c r="CI663">
        <f>IFERROR(INDEX(ADJ!$A$1:$BZ$1000,MATCH(PAYROLL!D663,ADJ!A$1:A$500,0),MATCH(PAYROLL!CI$2,ADJ!$2:$2,0)),0)</f>
        <v/>
      </c>
      <c r="CJ663">
        <f>IFERROR(INDEX(ADJ!$A$1:$BZ$1000,MATCH(PAYROLL!D663,ADJ!A$1:A$500,0),MATCH(PAYROLL!CJ$2,ADJ!$2:$2,0)),0)</f>
        <v/>
      </c>
      <c r="CK663">
        <f>IFERROR(INDEX(ADJ!$A$1:$BZ$1000,MATCH(PAYROLL!D663,ADJ!A$1:A$500,0),MATCH(PAYROLL!CK$2,ADJ!$2:$2,0)),0)</f>
        <v/>
      </c>
      <c r="CL663">
        <f>SUM(CG663:CK663)</f>
        <v/>
      </c>
      <c r="CM663">
        <f>ROUND(SUM(CH663:CK663),0)</f>
        <v/>
      </c>
      <c r="CN663">
        <f>IFERROR(INDEX(CSDA!D$1:D$500,MATCH($CN$2,CSDA!C$1:C$500,0))*INDEX(PIS!V$1:V$500,MATCH(D663,PIS!C$1:C$500))+INDEX(ADJ!$A$1:$BZ$1000,MATCH(PAYROLL!D663,ADJ!A$1:A$500,0),MATCH(PAYROLL!CN$2,ADJ!$2:$2,0)),0)</f>
        <v/>
      </c>
      <c r="CO663">
        <f>IFERROR(INDEX(ADJ!$A$1:$BZ$1000,MATCH(PAYROLL!D663,ADJ!A$1:A$500,0),MATCH(PAYROLL!CO$2,ADJ!$2:$2,0)),0)</f>
        <v/>
      </c>
      <c r="CP663">
        <f>IFERROR(INDEX(ADJ!$A$1:$BZ$1000,MATCH(PAYROLL!D663,ADJ!A$1:A$500,0),MATCH(PAYROLL!CP$2,ADJ!$2:$2,0)),0)</f>
        <v/>
      </c>
      <c r="CQ663">
        <f>BP663-CL663-CI663-CM663-CN663-CO663-CP663-CC663</f>
        <v/>
      </c>
      <c r="CR663">
        <f>IFERROR(IF(RIGHT(INDEX(PIS!O$1:O$500,MATCH(D663,PIS!C$1:C$500,0)),5)="Gross",MIN(U663+V663,VLOOKUP("R700",TSC!B:C,2,0)*VLOOKUP("R101",TSC!B:C,2,0))*(VLOOKUP("T711",TSC!B:C,2,0)+VLOOKUP("T712",TSC!B:C,2,0))%,MIN(T663+V663,VLOOKUP("R700",TSC!B:C,2,0)*VLOOKUP("R101",TSC!B:C,2,0))*(VLOOKUP("T711",TSC!B:C,2,0)+VLOOKUP("T712",TSC!B:C,2,0)+VLOOKUP("R701",TSC!B:C,2,0))%),0)</f>
        <v/>
      </c>
      <c r="CS663">
        <f>IFERROR(IF(RIGHT(INDEX(PIS!O$1:O$500,MATCH(D663,PIS!C$1:C$500,0)),5)="Gross",MIN(U663+V663,VLOOKUP("R700",TSC!B:C,2,0)*VLOOKUP("R101",TSC!B:C,2,0))*(VLOOKUP("T714",TSC!B:C,2,0))%,MIN(T663+V663,VLOOKUP("R700",TSC!B:C,2,0)*VLOOKUP("R101",TSC!B:C,2,0))*(VLOOKUP("T704",TSC!B:C,2,0)+VLOOKUP("T714",TSC!B:C,2,0))%),0)</f>
        <v/>
      </c>
      <c r="CT663">
        <f>IFERROR(IF(RIGHT(INDEX(PIS!O$1:O$500,MATCH(D663,PIS!C$1:C$500,0)),5)="Gross",MIN(U663+V663,VLOOKUP("R700",TSC!B:C,2,0)*VLOOKUP("R101",TSC!B:C,2,0))*VLOOKUP("T705",TSC!B:C,2,0)%,MIN(T663+V663,VLOOKUP("R700",TSC!B:C,2,0)*VLOOKUP("R101",TSC!B:C,2,0))*VLOOKUP("T705",TSC!B:C,2,0)%),0)</f>
        <v/>
      </c>
      <c r="CU663">
        <f>IFERROR(IF(RIGHT(INDEX(PIS!O$1:O$500,MATCH(D663,PIS!C$1:C$500,0)),5)="Gross",MIN(U663+V663,VLOOKUP("R700",TSC!B:C,2,0)*VLOOKUP("R101",TSC!B:C,2,0))*(VLOOKUP("T713",TSC!B:C,2,0))%,MIN(T663+V663,VLOOKUP("R700",TSC!B:C,2,0)*VLOOKUP("R101",TSC!B:C,2,0))*(VLOOKUP("T713",TSC!B:C,2,0))%),0)</f>
        <v/>
      </c>
      <c r="CV663">
        <f>IFERROR(INDEX(ADJ!$A$1:$BZ$1000,MATCH(PAYROLL!D663,ADJ!A$1:A$500,0),MATCH(PAYROLL!CV$2,ADJ!$2:$2,0)),0)</f>
        <v/>
      </c>
      <c r="CW663">
        <f>IFERROR(INDEX(ADJ!$A$1:$BZ$1000,MATCH(PAYROLL!D663,ADJ!A$1:A$500,0),MATCH(PAYROLL!CW$2,ADJ!$2:$2,0)),0)</f>
        <v/>
      </c>
      <c r="CX663">
        <f>SUM(CR663:CW663)</f>
        <v/>
      </c>
      <c r="CY663">
        <f>ROUND(IF(CR663&gt;0,T663+V663*VLOOKUP("R202",TSC!$B$1:$C$500,2,0),0),0)</f>
        <v/>
      </c>
      <c r="CZ663">
        <f>IFERROR(INDEX(CSDA!D$1:D$500,MATCH($CZ$2,CSDA!C$1:C$500,0)),0)</f>
        <v/>
      </c>
      <c r="DA663">
        <f>ROUND(T663*0.7%,0)</f>
        <v/>
      </c>
      <c r="DB663">
        <f>ROUND(T663/12,0)</f>
        <v/>
      </c>
      <c r="DC663">
        <f ref="DC663" t="array">IFERROR(INDEX(CSDA!D$1:D$500,MATCH("Trích giữ"&amp;PAYROLL!DC$2,CSDA!A$1:A$500&amp;CSDA!C$1:C$500,0)),0)</f>
        <v/>
      </c>
      <c r="DD663">
        <f ref="DD663" t="array">IFERROR(INDEX(CSDA!D$1:D$500,MATCH("Trích giữ"&amp;PAYROLL!DD$2,CSDA!A$1:A$500&amp;CSDA!C$1:C$500,0)),0)</f>
        <v/>
      </c>
      <c r="DE663">
        <f ref="DE663" t="array">IFERROR(INDEX(CSDA!D$1:D$500,MATCH("Trích giữ"&amp;PAYROLL!DE$2,CSDA!A$1:A$500&amp;CSDA!C$1:C$500,0)),0)</f>
        <v/>
      </c>
      <c r="DF663">
        <f>IFERROR(INDEX(CSDA!D$1:D$500,MATCH(PAYROLL!DF$2,CSDA!C$1:C$500,0)),0)</f>
        <v/>
      </c>
      <c r="DG663">
        <f ref="DG663" t="array">IFERROR(INDEX(CSDA!D$1:D$500,MATCH("Trích giữ"&amp;PAYROLL!DG$2,CSDA!A$1:A$500&amp;CSDA!C$1:C$500,0)),0)</f>
        <v/>
      </c>
      <c r="DH663">
        <f>ROUND(T663/26,0)</f>
        <v/>
      </c>
      <c r="DI663">
        <f ref="DI663" t="array">IFERROR(INDEX(CSDA!D$1:D$500,MATCH("Trích giữ"&amp;PAYROLL!DI$2,CSDA!A$1:A$500&amp;CSDA!C$1:C$500,0)),0)</f>
        <v/>
      </c>
      <c r="DJ663">
        <f>IF(U663=0,T663*21.5%-BL663,0)</f>
        <v/>
      </c>
      <c r="DK663">
        <f ref="DK663" t="array">IFERROR(INDEX(CSDA!D$1:D$500,MATCH("Trích giữ"&amp;PAYROLL!DK$2,CSDA!A$1:A$500&amp;CSDA!C$1:C$500,0)),0)</f>
        <v/>
      </c>
      <c r="DL663">
        <f>IFERROR(INDEX(CSDA!D$1:D$500,MATCH(PAYROLL!DL$2,CSDA!C$1:C$500,0))/12,0)</f>
        <v/>
      </c>
      <c r="DM663">
        <f>SUM(DB663:DL663)</f>
        <v/>
      </c>
      <c r="DN663">
        <f>IFERROR(INDEX(ADJ!$A$1:$BZ$1000,MATCH(PAYROLL!D663,ADJ!A$1:A$500,0),MATCH(PAYROLL!DN$2,ADJ!$2:$2,0)),0)</f>
        <v/>
      </c>
      <c r="DO663">
        <f>IFERROR(SUM(BP663,DM663:DN663,CX663:DA663)-DT663,0)</f>
        <v/>
      </c>
      <c r="DP663">
        <f ref="DP663" t="array">SUM(BW663*IFERROR(INDEX(CSDA!D$1:D$500,MATCH(BW$2,CSDA!C$1:C$500,0)),0)%,CX663*IFERROR(INDEX(CSDA!D$1:D$500,MATCH(CX$2,CSDA!C$1:C$500,0)),0)%,DA663*IFERROR(INDEX(CSDA!D$1:D$500,MATCH(DA$2,CSDA!C$1:C$500,0)),0)%,DB663*IFERROR(INDEX(CSDA!D$1:D$500,MATCH(DB$2,CSDA!C$1:C$500,0)),0)%,DF663*IFERROR(INDEX(CSDA!D$1:D$500,MATCH("Phí dịch vụ"&amp;PAYROLL!DF$2,CSDA!A$1:A$500&amp;CSDA!C$1:C$500,0)),0)%,DC663*IFERROR(INDEX(CSDA!D$1:D$500,MATCH("Phí dịch vụ"&amp;PAYROLL!DC$2,CSDA!A$1:A$500&amp;CSDA!C$1:C$500,0)),0)%,DH663*IFERROR(INDEX(CSDA!D$1:D$500,MATCH("Phí dịch vụ"&amp;PAYROLL!DH$2,CSDA!A$1:A$500&amp;CSDA!C$1:C$500,0)),0)%,DJ663*IFERROR(INDEX(CSDA!D$1:D$500,MATCH("Phí dịch vụ"&amp;PAYROLL!DJ$2,CSDA!A$1:A$500&amp;CSDA!C$1:C$500,0)),0)%,BN663*IFERROR(INDEX(CSDA!D$1:D$500,MATCH(BN$2,CSDA!C$1:C$500,0)),0)%)-BN663*7%</f>
        <v/>
      </c>
      <c r="DQ663">
        <f>IFERROR(INDEX(ADJ!$A$1:$BZ$1000,MATCH(PAYROLL!D663,ADJ!A$1:A$500,0),MATCH(PAYROLL!DQ$2,ADJ!$2:$2,0)),0)</f>
        <v/>
      </c>
      <c r="DR663">
        <f>IFERROR(INDEX(ADJ!$A$1:$BZ$1000,MATCH(PAYROLL!D663,ADJ!A$1:A$500,0),MATCH(PAYROLL!DR$2,ADJ!$2:$2,0)),0)</f>
        <v/>
      </c>
      <c r="DS663">
        <f>SUM(DP663:DR663)</f>
        <v/>
      </c>
      <c r="DT663">
        <f>EK663</f>
        <v/>
      </c>
      <c r="DU663">
        <f>SUM(DO663:DR663)</f>
        <v/>
      </c>
      <c r="DV663">
        <f>ROUND(DU663*0.1,0)</f>
        <v/>
      </c>
      <c r="DW663">
        <f>DU663+DV663</f>
        <v/>
      </c>
      <c r="DZ663">
        <f>IFERROR(INDEX(ADJ!$A$1:$BZ$1000,MATCH(PAYROLL!$D663,ADJ!A$1:A$500,0),MATCH(PAYROLL!DZ$2,ADJ!$2:$2,0)),0)</f>
        <v/>
      </c>
      <c r="EA663">
        <f>IFERROR(INDEX(ADJ!$A$1:$BZ$1000,MATCH(PAYROLL!$D663,ADJ!A$1:A$500,0),MATCH(PAYROLL!EA$2,ADJ!$2:$2,0)),0)</f>
        <v/>
      </c>
      <c r="EB663">
        <f>IFERROR(INDEX(ADJ!$A$1:$BZ$1000,MATCH(PAYROLL!$D663,ADJ!A$1:A$500,0),MATCH(PAYROLL!EB$2,ADJ!$2:$2,0)),0)</f>
        <v/>
      </c>
      <c r="EC663">
        <f>IFERROR(INDEX(ADJ!$A$1:$BZ$1000,MATCH(PAYROLL!$D663,ADJ!A$1:A$500,0),MATCH(PAYROLL!EC$2,ADJ!$2:$2,0)),0)</f>
        <v/>
      </c>
      <c r="ED663">
        <f>IFERROR(INDEX(ADJ!$A$1:$BZ$1000,MATCH(PAYROLL!$D663,ADJ!A$1:A$500,0),MATCH(PAYROLL!ED$2,ADJ!$2:$2,0)),0)</f>
        <v/>
      </c>
      <c r="EE663">
        <f>IFERROR(INDEX(ADJ!$A$1:$BZ$1000,MATCH(PAYROLL!$D663,ADJ!A$1:A$500,0),MATCH(PAYROLL!EE$2,ADJ!$2:$2,0)),0)</f>
        <v/>
      </c>
      <c r="EF663">
        <f>IFERROR(INDEX(ADJ!$A$1:$BZ$1000,MATCH(PAYROLL!$D663,ADJ!A$1:A$500,0),MATCH(PAYROLL!EF$2,ADJ!$2:$2,0)),0)</f>
        <v/>
      </c>
      <c r="EG663">
        <f>IFERROR(INDEX(ADJ!$A$1:$BZ$1000,MATCH(PAYROLL!$D663,ADJ!A$1:A$500,0),MATCH(PAYROLL!EG$2,ADJ!$2:$2,0)),0)</f>
        <v/>
      </c>
      <c r="EH663">
        <f>IFERROR(INDEX(ADJ!$A$1:$BZ$1000,MATCH(PAYROLL!$D663,ADJ!A$1:A$500,0),MATCH(PAYROLL!EH$2,ADJ!$2:$2,0)),0)</f>
        <v/>
      </c>
      <c r="EI663">
        <f>IFERROR(INDEX(ADJ!$A$1:$BZ$1000,MATCH(PAYROLL!D663,ADJ!A$1:A$500,0),MATCH(PAYROLL!EI$2,ADJ!$2:$2,0)),0)</f>
        <v/>
      </c>
      <c r="EJ663">
        <f>IFERROR(INDEX(ADJ!$A$1:$BZ$1000,MATCH(PAYROLL!$D663,ADJ!A$1:A$500,0),MATCH(PAYROLL!EJ$2,ADJ!$2:$2,0)),0)</f>
        <v/>
      </c>
      <c r="EK663">
        <f>SUM(DZ663:EJ663)</f>
        <v/>
      </c>
    </row>
    <row r="664">
      <c r="A664" t="n">
        <v>662</v>
      </c>
      <c r="B664" t="inlineStr">
        <is>
          <t>Cao Quốc Trung</t>
        </is>
      </c>
      <c r="D664" t="inlineStr">
        <is>
          <t>151538-02</t>
        </is>
      </c>
      <c r="S664">
        <f>IFERROR(INDEX(PIS!$A$1:$BZ$1000,MATCH($D664,PIS!C$1:C$500,0),MATCH("Lương CB tháng trước",PIS!$1:$1,0)),0)</f>
        <v/>
      </c>
      <c r="T664">
        <f>IFERROR(INDEX(PIS!$A$1:$BZ$1000,MATCH($D664,PIS!C$1:C$500,0),MATCH("Lương CB hiện tại",PIS!$1:$1,0)),0)</f>
        <v/>
      </c>
      <c r="U664">
        <f>IFERROR(INDEX(PIS!$A$1:$BZ$1000,MATCH($D664,PIS!C$1:C$500,0),MATCH("Lương đóng BHBB",PIS!$1:$1,0)),0)</f>
        <v/>
      </c>
      <c r="V664">
        <f>IFERROR(INDEX(PIS!$A$1:$BZ$1000,MATCH($D664,PIS!C$1:C$500,0),MATCH(V$2,PIS!$2:$2,0)),0)</f>
        <v/>
      </c>
      <c r="W664">
        <f>IFERROR(INDEX(PIS!$A$1:$BZ$1000,MATCH($D664,PIS!C$1:C$500,0),MATCH(W$2,PIS!$2:$2,0)),0)</f>
        <v/>
      </c>
      <c r="X664">
        <f>IFERROR(INDEX(PIS!$A$1:$BZ$1000,MATCH($D664,PIS!C$1:C$500,0),MATCH(X$2,PIS!$2:$2,0)),0)</f>
        <v/>
      </c>
      <c r="Y664">
        <f>IFERROR(INDEX(PIS!$A$1:$BZ$1000,MATCH($D664,PIS!C$1:C$500,0),MATCH(Y$2,PIS!$2:$2,0)),0)</f>
        <v/>
      </c>
      <c r="Z664">
        <f>IFERROR(INDEX(PIS!$A$1:$BZ$1000,MATCH($D664,PIS!C$1:C$500,0),MATCH(Z$2,PIS!$2:$2,0)),0)</f>
        <v/>
      </c>
      <c r="AA664">
        <f>IFERROR(INDEX(PIS!$A$1:$BZ$1000,MATCH($D664,PIS!C$1:C$500,0),MATCH(AA$2,PIS!$2:$2,0)),0)</f>
        <v/>
      </c>
      <c r="AB664">
        <f>IFERROR(INDEX(PIS!$A$1:$BZ$1000,MATCH($D664,PIS!C$1:C$500,0),MATCH(AB$2,PIS!$2:$2,0)),0)</f>
        <v/>
      </c>
      <c r="AC664">
        <f>SUM(V664:AB664)</f>
        <v/>
      </c>
      <c r="AD664">
        <f>IFERROR(INDEX(TIMESHEET!$A$1:$AI$5000,MATCH($D664,TIMESHEET!A$1:A$500,0),MATCH("T100",TIMESHEET!$2:$2,0))-2,0)</f>
        <v/>
      </c>
      <c r="AE664">
        <f>IFERROR(INDEX(TIMESHEET!$A$1:$AI$5000,MATCH($D664,TIMESHEET!A$1:A$500,0),MATCH("T202",TIMESHEET!$2:$2,0)),0)</f>
        <v/>
      </c>
      <c r="AF664">
        <f>IFERROR(INDEX(TIMESHEET!$A$1:$AI$5000,MATCH($D664,TIMESHEET!A$1:A$500,0),MATCH("T302",TIMESHEET!$2:$2,0)),0)</f>
        <v/>
      </c>
      <c r="AG664">
        <f>IFERROR(INDEX(TIMESHEET!$A$1:$AI$5000,MATCH($D664,TIMESHEET!A$1:A$500,0),MATCH("T406",TIMESHEET!$2:$2,0)),0)</f>
        <v/>
      </c>
      <c r="AH664">
        <f>AE664+AG664</f>
        <v/>
      </c>
      <c r="AI664">
        <f>IFERROR(INDEX(TIMESHEET!$A$1:$AI$5000,MATCH($D664,TIMESHEET!A$1:A$500,0),MATCH("T701",TIMESHEET!$2:$2,0)),0)</f>
        <v/>
      </c>
      <c r="AJ664">
        <f>IFERROR(INDEX(TIMESHEET!$A$1:$AI$5000,MATCH($D664,TIMESHEET!B$1:B$500,0),MATCH("T320",TIMESHEET!$2:$2,0)),0)</f>
        <v/>
      </c>
      <c r="AK664">
        <f>IFERROR(IF(LEFT(INDEX(PIS!O$1:O$500,MATCH(D664,PIS!C$1:C$500)),1)="M",T664/AD664*SUM(AE664:AG664),T664*AD664),0)</f>
        <v/>
      </c>
      <c r="AL664">
        <f>IFERROR(INDEX(ADJ!$A$1:$BZ$1000,MATCH(PAYROLL!D664,ADJ!A$1:A$500,0),MATCH(PAYROLL!AL$2,ADJ!$2:$2,0)),0)</f>
        <v/>
      </c>
      <c r="AM664">
        <f>SUM(AK664:AL664)</f>
        <v/>
      </c>
      <c r="AN664">
        <f>IFERROR(ROUND(V664/$AD664*$AH664,0),0)</f>
        <v/>
      </c>
      <c r="AO664">
        <f>IFERROR(ROUND(W664/$AD664*$AH664,0),0)</f>
        <v/>
      </c>
      <c r="AP664">
        <f>IFERROR(ROUND(X664/$AD664*$AE664,0),0)</f>
        <v/>
      </c>
      <c r="AQ664">
        <f>IFERROR(ROUND(Y664/$AD664*$AH664,0),0)</f>
        <v/>
      </c>
      <c r="AR664">
        <f>IFERROR(ROUND(Z664/$AD664*$AH664,0),0)</f>
        <v/>
      </c>
      <c r="AS664">
        <f>IFERROR(ROUND(AA664/$AD664*$AH664,0),0)</f>
        <v/>
      </c>
      <c r="AT664">
        <f>IFERROR(IF((AE664+AF664+AG664)&gt;13,AB664,ROUND(AB664/AD664*AH664,0)),0)</f>
        <v/>
      </c>
      <c r="AU664">
        <f>IFERROR(INDEX(ADJ!$A$1:$BZ$1000,MATCH(PAYROLL!D664,ADJ!A$1:A$500,0),MATCH(PAYROLL!AU$2,ADJ!$2:$2,0)),0)</f>
        <v/>
      </c>
      <c r="AV664">
        <f>ROUND(SUM(AN664:AU664),0)</f>
        <v/>
      </c>
      <c r="AW664">
        <f>IFERROR(INDEX(TIMESHEET!$A$1:$AI$5000,MATCH(PAYROLL!D664,TIMESHEET!A$1:A$500,0),MATCH("T620",TIMESHEET!$2:$2,0)),0)</f>
        <v/>
      </c>
      <c r="AX664">
        <f>IFERROR(INDEX(TIMESHEET!$A$1:$AI$5000,MATCH(PAYROLL!D664,TIMESHEET!A$1:A$500,0),MATCH("T601",TIMESHEET!$2:$2,0)),0)</f>
        <v/>
      </c>
      <c r="AY664">
        <f>IFERROR(INDEX(TIMESHEET!$A$1:$AI$5000,MATCH(PAYROLL!D664,TIMESHEET!A$1:A$500,0),MATCH("T602",TIMESHEET!$2:$2,0)),0)</f>
        <v/>
      </c>
      <c r="AZ664">
        <f>IFERROR(INDEX(TIMESHEET!$A$1:$AI$5000,MATCH(PAYROLL!D664,TIMESHEET!A$1:A$500,0),MATCH("T603",TIMESHEET!$2:$2,0)),0)</f>
        <v/>
      </c>
      <c r="BA664">
        <f>IFERROR(INDEX(TIMESHEET!$A$1:$AI$5000,MATCH(PAYROLL!D664,TIMESHEET!A$1:A$500,0),MATCH("T611",TIMESHEET!$2:$2,0)),0)</f>
        <v/>
      </c>
      <c r="BB664">
        <f>IFERROR(INDEX(TIMESHEET!$A$1:$AI$5000,MATCH(PAYROLL!D664,TIMESHEET!A$1:A$500,0),MATCH("T612",TIMESHEET!$2:$2,0)),0)</f>
        <v/>
      </c>
      <c r="BC664">
        <f>IFERROR(INDEX(TIMESHEET!$A$1:$AI$5000,MATCH(PAYROLL!D664,TIMESHEET!A$1:A$500,0),MATCH("T613",TIMESHEET!$2:$2,0)),0)</f>
        <v/>
      </c>
      <c r="BD664">
        <f>IFERROR(INDEX(TIMESHEET!$A$1:$AI$5000,MATCH(PAYROLL!D664,TIMESHEET!A$1:A$500,0),MATCH("T500",TIMESHEET!$2:$2,0)),0)</f>
        <v/>
      </c>
      <c r="BE664">
        <f>IFERROR(IF(LEFT(INDEX(PIS!O$1:O$500,MATCH(D664,PIS!C$1:C$500)),1)="M",T664/AD664/8*(AW664+AX664*1.5+AY664*2+AZ664*3+BA664*2.1+BB664*2.7+BC664*3.9+BD664*0.3),T664/8*(AW664+AX664*1.5+AY664*2+AZ664*3+BA664*2.1+BB664*2.7+BC664*3.9+BD664*0.3)),0)</f>
        <v/>
      </c>
      <c r="BF664">
        <f>IFERROR(INDEX(ADJ!$A$1:$BZ$1000,MATCH(PAYROLL!$D664,ADJ!A$1:A$500,0),MATCH(PAYROLL!BF$2,ADJ!$2:$2,0)),0)</f>
        <v/>
      </c>
      <c r="BG664">
        <f>IFERROR(INDEX(ADJ!$A$1:$BZ$1000,MATCH(PAYROLL!D664,ADJ!A$1:A$500,0),MATCH(PAYROLL!BG$2,ADJ!$2:$2,0)),0)</f>
        <v/>
      </c>
      <c r="BH664">
        <f>IFERROR(INDEX(ADJ!$A$1:$BZ$1000,MATCH(PAYROLL!D664,ADJ!A$1:A$500,0),MATCH(PAYROLL!BH$2,ADJ!$2:$2,0)),0)</f>
        <v/>
      </c>
      <c r="BI664">
        <f>IFERROR(INDEX(ADJ!$A$1:$BZ$1000,MATCH(PAYROLL!D664,ADJ!A$1:A$500,0),MATCH(PAYROLL!BI$2,ADJ!$2:$2,0)),0)</f>
        <v/>
      </c>
      <c r="BJ664">
        <f>IFERROR(INDEX(ADJ!$A$1:$BZ$1000,MATCH(PAYROLL!D664,ADJ!A$1:A$500,0),MATCH(PAYROLL!BJ$2,ADJ!$2:$2,0)),0)</f>
        <v/>
      </c>
      <c r="BK664">
        <f>SUM(BF664:BJ664)</f>
        <v/>
      </c>
      <c r="BL664">
        <f>IFERROR(INDEX(ADJ!$A$1:$BZ$1000,MATCH(PAYROLL!D664,ADJ!A$1:A$500,0),MATCH(PAYROLL!BL$2,ADJ!$2:$2,0)),0)</f>
        <v/>
      </c>
      <c r="BM664">
        <f>IFERROR(INDEX(ADJ!$A$1:$BZ$1000,MATCH(PAYROLL!D664,ADJ!A$1:A$500,0),MATCH(PAYROLL!BM$2,ADJ!$2:$2,0)),0)</f>
        <v/>
      </c>
      <c r="BN664">
        <f>IFERROR(INDEX(ADJ!$A$1:$BZ$1000,MATCH(PAYROLL!D664,ADJ!A$1:A$500,0),MATCH(PAYROLL!BN$2,ADJ!$2:$2,0)),0)</f>
        <v/>
      </c>
      <c r="BO664">
        <f>IFERROR(INDEX(ADJ!$A$1:$BZ$1000,MATCH(PAYROLL!D664,ADJ!A$1:A$500,0),MATCH(PAYROLL!BO$2,ADJ!$2:$2,0)),0)</f>
        <v/>
      </c>
      <c r="BP664">
        <f>SUM(AM664,AV664,BE664,BK664,BL664:BO664)</f>
        <v/>
      </c>
      <c r="BQ664">
        <f>BO664</f>
        <v/>
      </c>
      <c r="BR664">
        <f>IFERROR(ROUND(IF(LEFT(INDEX(PIS!O$1:O$500,MATCH(D664,PIS!C$1:C$500)),1)="D",T664/8*(BD664*0.3),IF(LEFT(INDEX(PIS!O$1:O$500,MATCH(D664,PIS!C$1:C$500)),1)="H",T664*($BD664*0.3),T664/$AD664/8*($BD664*0.3))),0),0)</f>
        <v/>
      </c>
      <c r="BS664">
        <f>IF(AP664&lt;1,0,MIN(AP664,730000))</f>
        <v/>
      </c>
      <c r="BT664">
        <f>IFERROR(ROUND((BE664-SUM(AW664:BC664)*T664/AD664/8),0)-BR664,0)</f>
        <v/>
      </c>
      <c r="BU664">
        <f>AO664</f>
        <v/>
      </c>
      <c r="BV664">
        <f>SUM(BQ664:BU664)</f>
        <v/>
      </c>
      <c r="BW664">
        <f>BP664-BV664</f>
        <v/>
      </c>
      <c r="BX664">
        <f>IFERROR(IF(RIGHT(INDEX(PIS!O$1:O$500,MATCH(D664,PIS!C$1:C$500)),5)="Gross",MIN(U664+V664,VLOOKUP("R700",TSC!B:C,2,0)*VLOOKUP("R101",TSC!B:C,2,0))*VLOOKUP("R701",TSC!B:C,2,0)%,0),0)</f>
        <v/>
      </c>
      <c r="BY664">
        <f>IFERROR(IF(RIGHT(INDEX(PIS!O$1:O$500,MATCH(D664,PIS!C$1:C$500)),5)="Gross",MIN(U664+V664,VLOOKUP("R700",TSC!B:C,2,0)*VLOOKUP("R101",TSC!B:C,2,0))*VLOOKUP("T704",TSC!B:C,2,0)%,0),0)</f>
        <v/>
      </c>
      <c r="BZ664">
        <f>IFERROR(IF(RIGHT(INDEX(PIS!O$1:O$500,MATCH(D664,PIS!C$1:C$500)),5)="Gross",MIN(U664+V664,VLOOKUP("R700",TSC!B:C,2,0)*VLOOKUP("1",TSC!F:G,2,0))*VLOOKUP("T705",TSC!B:C,2,0)%,0),0)</f>
        <v/>
      </c>
      <c r="CA664">
        <f>IFERROR(INDEX(ADJ!$A$1:$BZ$1000,MATCH(PAYROLL!D664,ADJ!A$1:A$500,0),MATCH(PAYROLL!CA$2,ADJ!$2:$2,0)),0)</f>
        <v/>
      </c>
      <c r="CB664">
        <f>IFERROR(INDEX(ADJ!$A$1:$BZ$1000,MATCH(PAYROLL!D664,ADJ!A$1:A$500,0),MATCH(PAYROLL!CB$2,ADJ!$2:$2,0)),0)</f>
        <v/>
      </c>
      <c r="CC664">
        <f>SUM(BX664:CB664)</f>
        <v/>
      </c>
      <c r="CD664">
        <f>IFERROR(INDEX(PIS!$A$1:$BZ$1000,MATCH(PAYROLL!D664,PIS!C$1:C$500,0),MATCH(PAYROLL!CD$1,PIS!$1:$1,0)),0)</f>
        <v/>
      </c>
      <c r="CE664">
        <f>IFERROR(IF(OR(INDEX(PIS!P$1:P$500,MATCH(D664,PIS!C$1:C$500,0))="LT2",INDEX(PIS!P$1:P$500,MATCH(D664,PIS!C$1:C$500,0))="P10"),0,SUM(CC664,CD664*VLOOKUP("R601",TSC!B:C,2,0),VLOOKUP("R602",TSC!B:C,2,0))),0)</f>
        <v/>
      </c>
      <c r="CF664">
        <f>MAX(BW664-CE664,0)</f>
        <v/>
      </c>
      <c r="CG664">
        <f>IFERROR(IF(OR(RIGHT(INDEX(PIS!P$1:P$500,MATCH(D664,PIS!C$1:C$500)),5)="P10",RIGHT(INDEX(PIS!P$1:P$500,MATCH(D664,PIS!C$1:C$500)),5)="CK"),0,IF(CF664&lt;=5000000,CF664*5%,IF(CF664&lt;=10000000,CF664*10%-250000,IF(CF664&lt;=18000000,CF664*15%-750000,IF(CF664&lt;=32000000,CF664*20%-1650000,IF(CF664&lt;=52000000,CF664*25%-3250000,IF(CF664&lt;=80000000,BH664*30%-5850000,CF664*35%-9850000))))))),0)</f>
        <v/>
      </c>
      <c r="CH664">
        <f>IFERROR(IF(OR(INDEX(PIS!P$1:P$500,MATCH(D664,PIS!C$1:C$500))="LT",INDEX(PIS!P$1:P$500,MATCH(D664,PIS!C$1:C$500))="CK"),0,IF(CF664&lt;2000000,0,CF664*10%)),0)</f>
        <v/>
      </c>
      <c r="CI664">
        <f>IFERROR(INDEX(ADJ!$A$1:$BZ$1000,MATCH(PAYROLL!D664,ADJ!A$1:A$500,0),MATCH(PAYROLL!CI$2,ADJ!$2:$2,0)),0)</f>
        <v/>
      </c>
      <c r="CJ664">
        <f>IFERROR(INDEX(ADJ!$A$1:$BZ$1000,MATCH(PAYROLL!D664,ADJ!A$1:A$500,0),MATCH(PAYROLL!CJ$2,ADJ!$2:$2,0)),0)</f>
        <v/>
      </c>
      <c r="CK664">
        <f>IFERROR(INDEX(ADJ!$A$1:$BZ$1000,MATCH(PAYROLL!D664,ADJ!A$1:A$500,0),MATCH(PAYROLL!CK$2,ADJ!$2:$2,0)),0)</f>
        <v/>
      </c>
      <c r="CL664">
        <f>SUM(CG664:CK664)</f>
        <v/>
      </c>
      <c r="CM664">
        <f>ROUND(SUM(CH664:CK664),0)</f>
        <v/>
      </c>
      <c r="CN664">
        <f>IFERROR(INDEX(CSDA!D$1:D$500,MATCH($CN$2,CSDA!C$1:C$500,0))*INDEX(PIS!V$1:V$500,MATCH(D664,PIS!C$1:C$500))+INDEX(ADJ!$A$1:$BZ$1000,MATCH(PAYROLL!D664,ADJ!A$1:A$500,0),MATCH(PAYROLL!CN$2,ADJ!$2:$2,0)),0)</f>
        <v/>
      </c>
      <c r="CO664">
        <f>IFERROR(INDEX(ADJ!$A$1:$BZ$1000,MATCH(PAYROLL!D664,ADJ!A$1:A$500,0),MATCH(PAYROLL!CO$2,ADJ!$2:$2,0)),0)</f>
        <v/>
      </c>
      <c r="CP664">
        <f>IFERROR(INDEX(ADJ!$A$1:$BZ$1000,MATCH(PAYROLL!D664,ADJ!A$1:A$500,0),MATCH(PAYROLL!CP$2,ADJ!$2:$2,0)),0)</f>
        <v/>
      </c>
      <c r="CQ664">
        <f>BP664-CL664-CI664-CM664-CN664-CO664-CP664-CC664</f>
        <v/>
      </c>
      <c r="CR664">
        <f>IFERROR(IF(RIGHT(INDEX(PIS!O$1:O$500,MATCH(D664,PIS!C$1:C$500,0)),5)="Gross",MIN(U664+V664,VLOOKUP("R700",TSC!B:C,2,0)*VLOOKUP("R101",TSC!B:C,2,0))*(VLOOKUP("T711",TSC!B:C,2,0)+VLOOKUP("T712",TSC!B:C,2,0))%,MIN(T664+V664,VLOOKUP("R700",TSC!B:C,2,0)*VLOOKUP("R101",TSC!B:C,2,0))*(VLOOKUP("T711",TSC!B:C,2,0)+VLOOKUP("T712",TSC!B:C,2,0)+VLOOKUP("R701",TSC!B:C,2,0))%),0)</f>
        <v/>
      </c>
      <c r="CS664">
        <f>IFERROR(IF(RIGHT(INDEX(PIS!O$1:O$500,MATCH(D664,PIS!C$1:C$500,0)),5)="Gross",MIN(U664+V664,VLOOKUP("R700",TSC!B:C,2,0)*VLOOKUP("R101",TSC!B:C,2,0))*(VLOOKUP("T714",TSC!B:C,2,0))%,MIN(T664+V664,VLOOKUP("R700",TSC!B:C,2,0)*VLOOKUP("R101",TSC!B:C,2,0))*(VLOOKUP("T704",TSC!B:C,2,0)+VLOOKUP("T714",TSC!B:C,2,0))%),0)</f>
        <v/>
      </c>
      <c r="CT664">
        <f>IFERROR(IF(RIGHT(INDEX(PIS!O$1:O$500,MATCH(D664,PIS!C$1:C$500,0)),5)="Gross",MIN(U664+V664,VLOOKUP("R700",TSC!B:C,2,0)*VLOOKUP("R101",TSC!B:C,2,0))*VLOOKUP("T705",TSC!B:C,2,0)%,MIN(T664+V664,VLOOKUP("R700",TSC!B:C,2,0)*VLOOKUP("R101",TSC!B:C,2,0))*VLOOKUP("T705",TSC!B:C,2,0)%),0)</f>
        <v/>
      </c>
      <c r="CU664">
        <f>IFERROR(IF(RIGHT(INDEX(PIS!O$1:O$500,MATCH(D664,PIS!C$1:C$500,0)),5)="Gross",MIN(U664+V664,VLOOKUP("R700",TSC!B:C,2,0)*VLOOKUP("R101",TSC!B:C,2,0))*(VLOOKUP("T713",TSC!B:C,2,0))%,MIN(T664+V664,VLOOKUP("R700",TSC!B:C,2,0)*VLOOKUP("R101",TSC!B:C,2,0))*(VLOOKUP("T713",TSC!B:C,2,0))%),0)</f>
        <v/>
      </c>
      <c r="CV664">
        <f>IFERROR(INDEX(ADJ!$A$1:$BZ$1000,MATCH(PAYROLL!D664,ADJ!A$1:A$500,0),MATCH(PAYROLL!CV$2,ADJ!$2:$2,0)),0)</f>
        <v/>
      </c>
      <c r="CW664">
        <f>IFERROR(INDEX(ADJ!$A$1:$BZ$1000,MATCH(PAYROLL!D664,ADJ!A$1:A$500,0),MATCH(PAYROLL!CW$2,ADJ!$2:$2,0)),0)</f>
        <v/>
      </c>
      <c r="CX664">
        <f>SUM(CR664:CW664)</f>
        <v/>
      </c>
      <c r="CY664">
        <f>ROUND(IF(CR664&gt;0,T664+V664*VLOOKUP("R202",TSC!$B$1:$C$500,2,0),0),0)</f>
        <v/>
      </c>
      <c r="CZ664">
        <f>IFERROR(INDEX(CSDA!D$1:D$500,MATCH($CZ$2,CSDA!C$1:C$500,0)),0)</f>
        <v/>
      </c>
      <c r="DA664">
        <f>ROUND(T664*0.7%,0)</f>
        <v/>
      </c>
      <c r="DB664">
        <f>ROUND(T664/12,0)</f>
        <v/>
      </c>
      <c r="DC664">
        <f ref="DC664" t="array">IFERROR(INDEX(CSDA!D$1:D$500,MATCH("Trích giữ"&amp;PAYROLL!DC$2,CSDA!A$1:A$500&amp;CSDA!C$1:C$500,0)),0)</f>
        <v/>
      </c>
      <c r="DD664">
        <f ref="DD664" t="array">IFERROR(INDEX(CSDA!D$1:D$500,MATCH("Trích giữ"&amp;PAYROLL!DD$2,CSDA!A$1:A$500&amp;CSDA!C$1:C$500,0)),0)</f>
        <v/>
      </c>
      <c r="DE664">
        <f ref="DE664" t="array">IFERROR(INDEX(CSDA!D$1:D$500,MATCH("Trích giữ"&amp;PAYROLL!DE$2,CSDA!A$1:A$500&amp;CSDA!C$1:C$500,0)),0)</f>
        <v/>
      </c>
      <c r="DF664">
        <f>IFERROR(INDEX(CSDA!D$1:D$500,MATCH(PAYROLL!DF$2,CSDA!C$1:C$500,0)),0)</f>
        <v/>
      </c>
      <c r="DG664">
        <f ref="DG664" t="array">IFERROR(INDEX(CSDA!D$1:D$500,MATCH("Trích giữ"&amp;PAYROLL!DG$2,CSDA!A$1:A$500&amp;CSDA!C$1:C$500,0)),0)</f>
        <v/>
      </c>
      <c r="DH664">
        <f>ROUND(T664/26,0)</f>
        <v/>
      </c>
      <c r="DI664">
        <f ref="DI664" t="array">IFERROR(INDEX(CSDA!D$1:D$500,MATCH("Trích giữ"&amp;PAYROLL!DI$2,CSDA!A$1:A$500&amp;CSDA!C$1:C$500,0)),0)</f>
        <v/>
      </c>
      <c r="DJ664">
        <f>IF(U664=0,T664*21.5%-BL664,0)</f>
        <v/>
      </c>
      <c r="DK664">
        <f ref="DK664" t="array">IFERROR(INDEX(CSDA!D$1:D$500,MATCH("Trích giữ"&amp;PAYROLL!DK$2,CSDA!A$1:A$500&amp;CSDA!C$1:C$500,0)),0)</f>
        <v/>
      </c>
      <c r="DL664">
        <f>IFERROR(INDEX(CSDA!D$1:D$500,MATCH(PAYROLL!DL$2,CSDA!C$1:C$500,0))/12,0)</f>
        <v/>
      </c>
      <c r="DM664">
        <f>SUM(DB664:DL664)</f>
        <v/>
      </c>
      <c r="DN664">
        <f>IFERROR(INDEX(ADJ!$A$1:$BZ$1000,MATCH(PAYROLL!D664,ADJ!A$1:A$500,0),MATCH(PAYROLL!DN$2,ADJ!$2:$2,0)),0)</f>
        <v/>
      </c>
      <c r="DO664">
        <f>IFERROR(SUM(BP664,DM664:DN664,CX664:DA664)-DT664,0)</f>
        <v/>
      </c>
      <c r="DP664">
        <f ref="DP664" t="array">SUM(BW664*IFERROR(INDEX(CSDA!D$1:D$500,MATCH(BW$2,CSDA!C$1:C$500,0)),0)%,CX664*IFERROR(INDEX(CSDA!D$1:D$500,MATCH(CX$2,CSDA!C$1:C$500,0)),0)%,DA664*IFERROR(INDEX(CSDA!D$1:D$500,MATCH(DA$2,CSDA!C$1:C$500,0)),0)%,DB664*IFERROR(INDEX(CSDA!D$1:D$500,MATCH(DB$2,CSDA!C$1:C$500,0)),0)%,DF664*IFERROR(INDEX(CSDA!D$1:D$500,MATCH("Phí dịch vụ"&amp;PAYROLL!DF$2,CSDA!A$1:A$500&amp;CSDA!C$1:C$500,0)),0)%,DC664*IFERROR(INDEX(CSDA!D$1:D$500,MATCH("Phí dịch vụ"&amp;PAYROLL!DC$2,CSDA!A$1:A$500&amp;CSDA!C$1:C$500,0)),0)%,DH664*IFERROR(INDEX(CSDA!D$1:D$500,MATCH("Phí dịch vụ"&amp;PAYROLL!DH$2,CSDA!A$1:A$500&amp;CSDA!C$1:C$500,0)),0)%,DJ664*IFERROR(INDEX(CSDA!D$1:D$500,MATCH("Phí dịch vụ"&amp;PAYROLL!DJ$2,CSDA!A$1:A$500&amp;CSDA!C$1:C$500,0)),0)%,BN664*IFERROR(INDEX(CSDA!D$1:D$500,MATCH(BN$2,CSDA!C$1:C$500,0)),0)%)-BN664*7%</f>
        <v/>
      </c>
      <c r="DQ664">
        <f>IFERROR(INDEX(ADJ!$A$1:$BZ$1000,MATCH(PAYROLL!D664,ADJ!A$1:A$500,0),MATCH(PAYROLL!DQ$2,ADJ!$2:$2,0)),0)</f>
        <v/>
      </c>
      <c r="DR664">
        <f>IFERROR(INDEX(ADJ!$A$1:$BZ$1000,MATCH(PAYROLL!D664,ADJ!A$1:A$500,0),MATCH(PAYROLL!DR$2,ADJ!$2:$2,0)),0)</f>
        <v/>
      </c>
      <c r="DS664">
        <f>SUM(DP664:DR664)</f>
        <v/>
      </c>
      <c r="DT664">
        <f>EK664</f>
        <v/>
      </c>
      <c r="DU664">
        <f>SUM(DO664:DR664)</f>
        <v/>
      </c>
      <c r="DV664">
        <f>ROUND(DU664*0.1,0)</f>
        <v/>
      </c>
      <c r="DW664">
        <f>DU664+DV664</f>
        <v/>
      </c>
      <c r="DZ664">
        <f>IFERROR(INDEX(ADJ!$A$1:$BZ$1000,MATCH(PAYROLL!$D664,ADJ!A$1:A$500,0),MATCH(PAYROLL!DZ$2,ADJ!$2:$2,0)),0)</f>
        <v/>
      </c>
      <c r="EA664">
        <f>IFERROR(INDEX(ADJ!$A$1:$BZ$1000,MATCH(PAYROLL!$D664,ADJ!A$1:A$500,0),MATCH(PAYROLL!EA$2,ADJ!$2:$2,0)),0)</f>
        <v/>
      </c>
      <c r="EB664">
        <f>IFERROR(INDEX(ADJ!$A$1:$BZ$1000,MATCH(PAYROLL!$D664,ADJ!A$1:A$500,0),MATCH(PAYROLL!EB$2,ADJ!$2:$2,0)),0)</f>
        <v/>
      </c>
      <c r="EC664">
        <f>IFERROR(INDEX(ADJ!$A$1:$BZ$1000,MATCH(PAYROLL!$D664,ADJ!A$1:A$500,0),MATCH(PAYROLL!EC$2,ADJ!$2:$2,0)),0)</f>
        <v/>
      </c>
      <c r="ED664">
        <f>IFERROR(INDEX(ADJ!$A$1:$BZ$1000,MATCH(PAYROLL!$D664,ADJ!A$1:A$500,0),MATCH(PAYROLL!ED$2,ADJ!$2:$2,0)),0)</f>
        <v/>
      </c>
      <c r="EE664">
        <f>IFERROR(INDEX(ADJ!$A$1:$BZ$1000,MATCH(PAYROLL!$D664,ADJ!A$1:A$500,0),MATCH(PAYROLL!EE$2,ADJ!$2:$2,0)),0)</f>
        <v/>
      </c>
      <c r="EF664">
        <f>IFERROR(INDEX(ADJ!$A$1:$BZ$1000,MATCH(PAYROLL!$D664,ADJ!A$1:A$500,0),MATCH(PAYROLL!EF$2,ADJ!$2:$2,0)),0)</f>
        <v/>
      </c>
      <c r="EG664">
        <f>IFERROR(INDEX(ADJ!$A$1:$BZ$1000,MATCH(PAYROLL!$D664,ADJ!A$1:A$500,0),MATCH(PAYROLL!EG$2,ADJ!$2:$2,0)),0)</f>
        <v/>
      </c>
      <c r="EH664">
        <f>IFERROR(INDEX(ADJ!$A$1:$BZ$1000,MATCH(PAYROLL!$D664,ADJ!A$1:A$500,0),MATCH(PAYROLL!EH$2,ADJ!$2:$2,0)),0)</f>
        <v/>
      </c>
      <c r="EI664">
        <f>IFERROR(INDEX(ADJ!$A$1:$BZ$1000,MATCH(PAYROLL!D664,ADJ!A$1:A$500,0),MATCH(PAYROLL!EI$2,ADJ!$2:$2,0)),0)</f>
        <v/>
      </c>
      <c r="EJ664">
        <f>IFERROR(INDEX(ADJ!$A$1:$BZ$1000,MATCH(PAYROLL!$D664,ADJ!A$1:A$500,0),MATCH(PAYROLL!EJ$2,ADJ!$2:$2,0)),0)</f>
        <v/>
      </c>
      <c r="EK664">
        <f>SUM(DZ664:EJ664)</f>
        <v/>
      </c>
    </row>
    <row r="665">
      <c r="A665" t="n">
        <v>663</v>
      </c>
      <c r="B665" t="inlineStr">
        <is>
          <t>Lý A Hạ</t>
        </is>
      </c>
      <c r="D665" t="inlineStr">
        <is>
          <t>137385-02</t>
        </is>
      </c>
      <c r="S665">
        <f>IFERROR(INDEX(PIS!$A$1:$BZ$1000,MATCH($D665,PIS!C$1:C$500,0),MATCH("Lương CB tháng trước",PIS!$1:$1,0)),0)</f>
        <v/>
      </c>
      <c r="T665">
        <f>IFERROR(INDEX(PIS!$A$1:$BZ$1000,MATCH($D665,PIS!C$1:C$500,0),MATCH("Lương CB hiện tại",PIS!$1:$1,0)),0)</f>
        <v/>
      </c>
      <c r="U665">
        <f>IFERROR(INDEX(PIS!$A$1:$BZ$1000,MATCH($D665,PIS!C$1:C$500,0),MATCH("Lương đóng BHBB",PIS!$1:$1,0)),0)</f>
        <v/>
      </c>
      <c r="V665">
        <f>IFERROR(INDEX(PIS!$A$1:$BZ$1000,MATCH($D665,PIS!C$1:C$500,0),MATCH(V$2,PIS!$2:$2,0)),0)</f>
        <v/>
      </c>
      <c r="W665">
        <f>IFERROR(INDEX(PIS!$A$1:$BZ$1000,MATCH($D665,PIS!C$1:C$500,0),MATCH(W$2,PIS!$2:$2,0)),0)</f>
        <v/>
      </c>
      <c r="X665">
        <f>IFERROR(INDEX(PIS!$A$1:$BZ$1000,MATCH($D665,PIS!C$1:C$500,0),MATCH(X$2,PIS!$2:$2,0)),0)</f>
        <v/>
      </c>
      <c r="Y665">
        <f>IFERROR(INDEX(PIS!$A$1:$BZ$1000,MATCH($D665,PIS!C$1:C$500,0),MATCH(Y$2,PIS!$2:$2,0)),0)</f>
        <v/>
      </c>
      <c r="Z665">
        <f>IFERROR(INDEX(PIS!$A$1:$BZ$1000,MATCH($D665,PIS!C$1:C$500,0),MATCH(Z$2,PIS!$2:$2,0)),0)</f>
        <v/>
      </c>
      <c r="AA665">
        <f>IFERROR(INDEX(PIS!$A$1:$BZ$1000,MATCH($D665,PIS!C$1:C$500,0),MATCH(AA$2,PIS!$2:$2,0)),0)</f>
        <v/>
      </c>
      <c r="AB665">
        <f>IFERROR(INDEX(PIS!$A$1:$BZ$1000,MATCH($D665,PIS!C$1:C$500,0),MATCH(AB$2,PIS!$2:$2,0)),0)</f>
        <v/>
      </c>
      <c r="AC665">
        <f>SUM(V665:AB665)</f>
        <v/>
      </c>
      <c r="AD665">
        <f>IFERROR(INDEX(TIMESHEET!$A$1:$AI$5000,MATCH($D665,TIMESHEET!A$1:A$500,0),MATCH("T100",TIMESHEET!$2:$2,0))-2,0)</f>
        <v/>
      </c>
      <c r="AE665">
        <f>IFERROR(INDEX(TIMESHEET!$A$1:$AI$5000,MATCH($D665,TIMESHEET!A$1:A$500,0),MATCH("T202",TIMESHEET!$2:$2,0)),0)</f>
        <v/>
      </c>
      <c r="AF665">
        <f>IFERROR(INDEX(TIMESHEET!$A$1:$AI$5000,MATCH($D665,TIMESHEET!A$1:A$500,0),MATCH("T302",TIMESHEET!$2:$2,0)),0)</f>
        <v/>
      </c>
      <c r="AG665">
        <f>IFERROR(INDEX(TIMESHEET!$A$1:$AI$5000,MATCH($D665,TIMESHEET!A$1:A$500,0),MATCH("T406",TIMESHEET!$2:$2,0)),0)</f>
        <v/>
      </c>
      <c r="AH665">
        <f>AE665+AG665</f>
        <v/>
      </c>
      <c r="AI665">
        <f>IFERROR(INDEX(TIMESHEET!$A$1:$AI$5000,MATCH($D665,TIMESHEET!A$1:A$500,0),MATCH("T701",TIMESHEET!$2:$2,0)),0)</f>
        <v/>
      </c>
      <c r="AJ665">
        <f>IFERROR(INDEX(TIMESHEET!$A$1:$AI$5000,MATCH($D665,TIMESHEET!B$1:B$500,0),MATCH("T320",TIMESHEET!$2:$2,0)),0)</f>
        <v/>
      </c>
      <c r="AK665">
        <f>IFERROR(IF(LEFT(INDEX(PIS!O$1:O$500,MATCH(D665,PIS!C$1:C$500)),1)="M",T665/AD665*SUM(AE665:AG665),T665*AD665),0)</f>
        <v/>
      </c>
      <c r="AL665">
        <f>IFERROR(INDEX(ADJ!$A$1:$BZ$1000,MATCH(PAYROLL!D665,ADJ!A$1:A$500,0),MATCH(PAYROLL!AL$2,ADJ!$2:$2,0)),0)</f>
        <v/>
      </c>
      <c r="AM665">
        <f>SUM(AK665:AL665)</f>
        <v/>
      </c>
      <c r="AN665">
        <f>IFERROR(ROUND(V665/$AD665*$AH665,0),0)</f>
        <v/>
      </c>
      <c r="AO665">
        <f>IFERROR(ROUND(W665/$AD665*$AH665,0),0)</f>
        <v/>
      </c>
      <c r="AP665">
        <f>IFERROR(ROUND(X665/$AD665*$AE665,0),0)</f>
        <v/>
      </c>
      <c r="AQ665">
        <f>IFERROR(ROUND(Y665/$AD665*$AH665,0),0)</f>
        <v/>
      </c>
      <c r="AR665">
        <f>IFERROR(ROUND(Z665/$AD665*$AH665,0),0)</f>
        <v/>
      </c>
      <c r="AS665">
        <f>IFERROR(ROUND(AA665/$AD665*$AH665,0),0)</f>
        <v/>
      </c>
      <c r="AT665">
        <f>IFERROR(IF((AE665+AF665+AG665)&gt;13,AB665,ROUND(AB665/AD665*AH665,0)),0)</f>
        <v/>
      </c>
      <c r="AU665">
        <f>IFERROR(INDEX(ADJ!$A$1:$BZ$1000,MATCH(PAYROLL!D665,ADJ!A$1:A$500,0),MATCH(PAYROLL!AU$2,ADJ!$2:$2,0)),0)</f>
        <v/>
      </c>
      <c r="AV665">
        <f>ROUND(SUM(AN665:AU665),0)</f>
        <v/>
      </c>
      <c r="AW665">
        <f>IFERROR(INDEX(TIMESHEET!$A$1:$AI$5000,MATCH(PAYROLL!D665,TIMESHEET!A$1:A$500,0),MATCH("T620",TIMESHEET!$2:$2,0)),0)</f>
        <v/>
      </c>
      <c r="AX665">
        <f>IFERROR(INDEX(TIMESHEET!$A$1:$AI$5000,MATCH(PAYROLL!D665,TIMESHEET!A$1:A$500,0),MATCH("T601",TIMESHEET!$2:$2,0)),0)</f>
        <v/>
      </c>
      <c r="AY665">
        <f>IFERROR(INDEX(TIMESHEET!$A$1:$AI$5000,MATCH(PAYROLL!D665,TIMESHEET!A$1:A$500,0),MATCH("T602",TIMESHEET!$2:$2,0)),0)</f>
        <v/>
      </c>
      <c r="AZ665">
        <f>IFERROR(INDEX(TIMESHEET!$A$1:$AI$5000,MATCH(PAYROLL!D665,TIMESHEET!A$1:A$500,0),MATCH("T603",TIMESHEET!$2:$2,0)),0)</f>
        <v/>
      </c>
      <c r="BA665">
        <f>IFERROR(INDEX(TIMESHEET!$A$1:$AI$5000,MATCH(PAYROLL!D665,TIMESHEET!A$1:A$500,0),MATCH("T611",TIMESHEET!$2:$2,0)),0)</f>
        <v/>
      </c>
      <c r="BB665">
        <f>IFERROR(INDEX(TIMESHEET!$A$1:$AI$5000,MATCH(PAYROLL!D665,TIMESHEET!A$1:A$500,0),MATCH("T612",TIMESHEET!$2:$2,0)),0)</f>
        <v/>
      </c>
      <c r="BC665">
        <f>IFERROR(INDEX(TIMESHEET!$A$1:$AI$5000,MATCH(PAYROLL!D665,TIMESHEET!A$1:A$500,0),MATCH("T613",TIMESHEET!$2:$2,0)),0)</f>
        <v/>
      </c>
      <c r="BD665">
        <f>IFERROR(INDEX(TIMESHEET!$A$1:$AI$5000,MATCH(PAYROLL!D665,TIMESHEET!A$1:A$500,0),MATCH("T500",TIMESHEET!$2:$2,0)),0)</f>
        <v/>
      </c>
      <c r="BE665">
        <f>IFERROR(IF(LEFT(INDEX(PIS!O$1:O$500,MATCH(D665,PIS!C$1:C$500)),1)="M",T665/AD665/8*(AW665+AX665*1.5+AY665*2+AZ665*3+BA665*2.1+BB665*2.7+BC665*3.9+BD665*0.3),T665/8*(AW665+AX665*1.5+AY665*2+AZ665*3+BA665*2.1+BB665*2.7+BC665*3.9+BD665*0.3)),0)</f>
        <v/>
      </c>
      <c r="BF665">
        <f>IFERROR(INDEX(ADJ!$A$1:$BZ$1000,MATCH(PAYROLL!$D665,ADJ!A$1:A$500,0),MATCH(PAYROLL!BF$2,ADJ!$2:$2,0)),0)</f>
        <v/>
      </c>
      <c r="BG665">
        <f>IFERROR(INDEX(ADJ!$A$1:$BZ$1000,MATCH(PAYROLL!D665,ADJ!A$1:A$500,0),MATCH(PAYROLL!BG$2,ADJ!$2:$2,0)),0)</f>
        <v/>
      </c>
      <c r="BH665">
        <f>IFERROR(INDEX(ADJ!$A$1:$BZ$1000,MATCH(PAYROLL!D665,ADJ!A$1:A$500,0),MATCH(PAYROLL!BH$2,ADJ!$2:$2,0)),0)</f>
        <v/>
      </c>
      <c r="BI665">
        <f>IFERROR(INDEX(ADJ!$A$1:$BZ$1000,MATCH(PAYROLL!D665,ADJ!A$1:A$500,0),MATCH(PAYROLL!BI$2,ADJ!$2:$2,0)),0)</f>
        <v/>
      </c>
      <c r="BJ665">
        <f>IFERROR(INDEX(ADJ!$A$1:$BZ$1000,MATCH(PAYROLL!D665,ADJ!A$1:A$500,0),MATCH(PAYROLL!BJ$2,ADJ!$2:$2,0)),0)</f>
        <v/>
      </c>
      <c r="BK665">
        <f>SUM(BF665:BJ665)</f>
        <v/>
      </c>
      <c r="BL665">
        <f>IFERROR(INDEX(ADJ!$A$1:$BZ$1000,MATCH(PAYROLL!D665,ADJ!A$1:A$500,0),MATCH(PAYROLL!BL$2,ADJ!$2:$2,0)),0)</f>
        <v/>
      </c>
      <c r="BM665">
        <f>IFERROR(INDEX(ADJ!$A$1:$BZ$1000,MATCH(PAYROLL!D665,ADJ!A$1:A$500,0),MATCH(PAYROLL!BM$2,ADJ!$2:$2,0)),0)</f>
        <v/>
      </c>
      <c r="BN665">
        <f>IFERROR(INDEX(ADJ!$A$1:$BZ$1000,MATCH(PAYROLL!D665,ADJ!A$1:A$500,0),MATCH(PAYROLL!BN$2,ADJ!$2:$2,0)),0)</f>
        <v/>
      </c>
      <c r="BO665">
        <f>IFERROR(INDEX(ADJ!$A$1:$BZ$1000,MATCH(PAYROLL!D665,ADJ!A$1:A$500,0),MATCH(PAYROLL!BO$2,ADJ!$2:$2,0)),0)</f>
        <v/>
      </c>
      <c r="BP665">
        <f>SUM(AM665,AV665,BE665,BK665,BL665:BO665)</f>
        <v/>
      </c>
      <c r="BQ665">
        <f>BO665</f>
        <v/>
      </c>
      <c r="BR665">
        <f>IFERROR(ROUND(IF(LEFT(INDEX(PIS!O$1:O$500,MATCH(D665,PIS!C$1:C$500)),1)="D",T665/8*(BD665*0.3),IF(LEFT(INDEX(PIS!O$1:O$500,MATCH(D665,PIS!C$1:C$500)),1)="H",T665*($BD665*0.3),T665/$AD665/8*($BD665*0.3))),0),0)</f>
        <v/>
      </c>
      <c r="BS665">
        <f>IF(AP665&lt;1,0,MIN(AP665,730000))</f>
        <v/>
      </c>
      <c r="BT665">
        <f>IFERROR(ROUND((BE665-SUM(AW665:BC665)*T665/AD665/8),0)-BR665,0)</f>
        <v/>
      </c>
      <c r="BU665">
        <f>AO665</f>
        <v/>
      </c>
      <c r="BV665">
        <f>SUM(BQ665:BU665)</f>
        <v/>
      </c>
      <c r="BW665">
        <f>BP665-BV665</f>
        <v/>
      </c>
      <c r="BX665">
        <f>IFERROR(IF(RIGHT(INDEX(PIS!O$1:O$500,MATCH(D665,PIS!C$1:C$500)),5)="Gross",MIN(U665+V665,VLOOKUP("R700",TSC!B:C,2,0)*VLOOKUP("R101",TSC!B:C,2,0))*VLOOKUP("R701",TSC!B:C,2,0)%,0),0)</f>
        <v/>
      </c>
      <c r="BY665">
        <f>IFERROR(IF(RIGHT(INDEX(PIS!O$1:O$500,MATCH(D665,PIS!C$1:C$500)),5)="Gross",MIN(U665+V665,VLOOKUP("R700",TSC!B:C,2,0)*VLOOKUP("R101",TSC!B:C,2,0))*VLOOKUP("T704",TSC!B:C,2,0)%,0),0)</f>
        <v/>
      </c>
      <c r="BZ665">
        <f>IFERROR(IF(RIGHT(INDEX(PIS!O$1:O$500,MATCH(D665,PIS!C$1:C$500)),5)="Gross",MIN(U665+V665,VLOOKUP("R700",TSC!B:C,2,0)*VLOOKUP("1",TSC!F:G,2,0))*VLOOKUP("T705",TSC!B:C,2,0)%,0),0)</f>
        <v/>
      </c>
      <c r="CA665">
        <f>IFERROR(INDEX(ADJ!$A$1:$BZ$1000,MATCH(PAYROLL!D665,ADJ!A$1:A$500,0),MATCH(PAYROLL!CA$2,ADJ!$2:$2,0)),0)</f>
        <v/>
      </c>
      <c r="CB665">
        <f>IFERROR(INDEX(ADJ!$A$1:$BZ$1000,MATCH(PAYROLL!D665,ADJ!A$1:A$500,0),MATCH(PAYROLL!CB$2,ADJ!$2:$2,0)),0)</f>
        <v/>
      </c>
      <c r="CC665">
        <f>SUM(BX665:CB665)</f>
        <v/>
      </c>
      <c r="CD665">
        <f>IFERROR(INDEX(PIS!$A$1:$BZ$1000,MATCH(PAYROLL!D665,PIS!C$1:C$500,0),MATCH(PAYROLL!CD$1,PIS!$1:$1,0)),0)</f>
        <v/>
      </c>
      <c r="CE665">
        <f>IFERROR(IF(OR(INDEX(PIS!P$1:P$500,MATCH(D665,PIS!C$1:C$500,0))="LT2",INDEX(PIS!P$1:P$500,MATCH(D665,PIS!C$1:C$500,0))="P10"),0,SUM(CC665,CD665*VLOOKUP("R601",TSC!B:C,2,0),VLOOKUP("R602",TSC!B:C,2,0))),0)</f>
        <v/>
      </c>
      <c r="CF665">
        <f>MAX(BW665-CE665,0)</f>
        <v/>
      </c>
      <c r="CG665">
        <f>IFERROR(IF(OR(RIGHT(INDEX(PIS!P$1:P$500,MATCH(D665,PIS!C$1:C$500)),5)="P10",RIGHT(INDEX(PIS!P$1:P$500,MATCH(D665,PIS!C$1:C$500)),5)="CK"),0,IF(CF665&lt;=5000000,CF665*5%,IF(CF665&lt;=10000000,CF665*10%-250000,IF(CF665&lt;=18000000,CF665*15%-750000,IF(CF665&lt;=32000000,CF665*20%-1650000,IF(CF665&lt;=52000000,CF665*25%-3250000,IF(CF665&lt;=80000000,BH665*30%-5850000,CF665*35%-9850000))))))),0)</f>
        <v/>
      </c>
      <c r="CH665">
        <f>IFERROR(IF(OR(INDEX(PIS!P$1:P$500,MATCH(D665,PIS!C$1:C$500))="LT",INDEX(PIS!P$1:P$500,MATCH(D665,PIS!C$1:C$500))="CK"),0,IF(CF665&lt;2000000,0,CF665*10%)),0)</f>
        <v/>
      </c>
      <c r="CI665">
        <f>IFERROR(INDEX(ADJ!$A$1:$BZ$1000,MATCH(PAYROLL!D665,ADJ!A$1:A$500,0),MATCH(PAYROLL!CI$2,ADJ!$2:$2,0)),0)</f>
        <v/>
      </c>
      <c r="CJ665">
        <f>IFERROR(INDEX(ADJ!$A$1:$BZ$1000,MATCH(PAYROLL!D665,ADJ!A$1:A$500,0),MATCH(PAYROLL!CJ$2,ADJ!$2:$2,0)),0)</f>
        <v/>
      </c>
      <c r="CK665">
        <f>IFERROR(INDEX(ADJ!$A$1:$BZ$1000,MATCH(PAYROLL!D665,ADJ!A$1:A$500,0),MATCH(PAYROLL!CK$2,ADJ!$2:$2,0)),0)</f>
        <v/>
      </c>
      <c r="CL665">
        <f>SUM(CG665:CK665)</f>
        <v/>
      </c>
      <c r="CM665">
        <f>ROUND(SUM(CH665:CK665),0)</f>
        <v/>
      </c>
      <c r="CN665">
        <f>IFERROR(INDEX(CSDA!D$1:D$500,MATCH($CN$2,CSDA!C$1:C$500,0))*INDEX(PIS!V$1:V$500,MATCH(D665,PIS!C$1:C$500))+INDEX(ADJ!$A$1:$BZ$1000,MATCH(PAYROLL!D665,ADJ!A$1:A$500,0),MATCH(PAYROLL!CN$2,ADJ!$2:$2,0)),0)</f>
        <v/>
      </c>
      <c r="CO665">
        <f>IFERROR(INDEX(ADJ!$A$1:$BZ$1000,MATCH(PAYROLL!D665,ADJ!A$1:A$500,0),MATCH(PAYROLL!CO$2,ADJ!$2:$2,0)),0)</f>
        <v/>
      </c>
      <c r="CP665">
        <f>IFERROR(INDEX(ADJ!$A$1:$BZ$1000,MATCH(PAYROLL!D665,ADJ!A$1:A$500,0),MATCH(PAYROLL!CP$2,ADJ!$2:$2,0)),0)</f>
        <v/>
      </c>
      <c r="CQ665">
        <f>BP665-CL665-CI665-CM665-CN665-CO665-CP665-CC665</f>
        <v/>
      </c>
      <c r="CR665">
        <f>IFERROR(IF(RIGHT(INDEX(PIS!O$1:O$500,MATCH(D665,PIS!C$1:C$500,0)),5)="Gross",MIN(U665+V665,VLOOKUP("R700",TSC!B:C,2,0)*VLOOKUP("R101",TSC!B:C,2,0))*(VLOOKUP("T711",TSC!B:C,2,0)+VLOOKUP("T712",TSC!B:C,2,0))%,MIN(T665+V665,VLOOKUP("R700",TSC!B:C,2,0)*VLOOKUP("R101",TSC!B:C,2,0))*(VLOOKUP("T711",TSC!B:C,2,0)+VLOOKUP("T712",TSC!B:C,2,0)+VLOOKUP("R701",TSC!B:C,2,0))%),0)</f>
        <v/>
      </c>
      <c r="CS665">
        <f>IFERROR(IF(RIGHT(INDEX(PIS!O$1:O$500,MATCH(D665,PIS!C$1:C$500,0)),5)="Gross",MIN(U665+V665,VLOOKUP("R700",TSC!B:C,2,0)*VLOOKUP("R101",TSC!B:C,2,0))*(VLOOKUP("T714",TSC!B:C,2,0))%,MIN(T665+V665,VLOOKUP("R700",TSC!B:C,2,0)*VLOOKUP("R101",TSC!B:C,2,0))*(VLOOKUP("T704",TSC!B:C,2,0)+VLOOKUP("T714",TSC!B:C,2,0))%),0)</f>
        <v/>
      </c>
      <c r="CT665">
        <f>IFERROR(IF(RIGHT(INDEX(PIS!O$1:O$500,MATCH(D665,PIS!C$1:C$500,0)),5)="Gross",MIN(U665+V665,VLOOKUP("R700",TSC!B:C,2,0)*VLOOKUP("R101",TSC!B:C,2,0))*VLOOKUP("T705",TSC!B:C,2,0)%,MIN(T665+V665,VLOOKUP("R700",TSC!B:C,2,0)*VLOOKUP("R101",TSC!B:C,2,0))*VLOOKUP("T705",TSC!B:C,2,0)%),0)</f>
        <v/>
      </c>
      <c r="CU665">
        <f>IFERROR(IF(RIGHT(INDEX(PIS!O$1:O$500,MATCH(D665,PIS!C$1:C$500,0)),5)="Gross",MIN(U665+V665,VLOOKUP("R700",TSC!B:C,2,0)*VLOOKUP("R101",TSC!B:C,2,0))*(VLOOKUP("T713",TSC!B:C,2,0))%,MIN(T665+V665,VLOOKUP("R700",TSC!B:C,2,0)*VLOOKUP("R101",TSC!B:C,2,0))*(VLOOKUP("T713",TSC!B:C,2,0))%),0)</f>
        <v/>
      </c>
      <c r="CV665">
        <f>IFERROR(INDEX(ADJ!$A$1:$BZ$1000,MATCH(PAYROLL!D665,ADJ!A$1:A$500,0),MATCH(PAYROLL!CV$2,ADJ!$2:$2,0)),0)</f>
        <v/>
      </c>
      <c r="CW665">
        <f>IFERROR(INDEX(ADJ!$A$1:$BZ$1000,MATCH(PAYROLL!D665,ADJ!A$1:A$500,0),MATCH(PAYROLL!CW$2,ADJ!$2:$2,0)),0)</f>
        <v/>
      </c>
      <c r="CX665">
        <f>SUM(CR665:CW665)</f>
        <v/>
      </c>
      <c r="CY665">
        <f>ROUND(IF(CR665&gt;0,T665+V665*VLOOKUP("R202",TSC!$B$1:$C$500,2,0),0),0)</f>
        <v/>
      </c>
      <c r="CZ665">
        <f>IFERROR(INDEX(CSDA!D$1:D$500,MATCH($CZ$2,CSDA!C$1:C$500,0)),0)</f>
        <v/>
      </c>
      <c r="DA665">
        <f>ROUND(T665*0.7%,0)</f>
        <v/>
      </c>
      <c r="DB665">
        <f>ROUND(T665/12,0)</f>
        <v/>
      </c>
      <c r="DC665">
        <f ref="DC665" t="array">IFERROR(INDEX(CSDA!D$1:D$500,MATCH("Trích giữ"&amp;PAYROLL!DC$2,CSDA!A$1:A$500&amp;CSDA!C$1:C$500,0)),0)</f>
        <v/>
      </c>
      <c r="DD665">
        <f ref="DD665" t="array">IFERROR(INDEX(CSDA!D$1:D$500,MATCH("Trích giữ"&amp;PAYROLL!DD$2,CSDA!A$1:A$500&amp;CSDA!C$1:C$500,0)),0)</f>
        <v/>
      </c>
      <c r="DE665">
        <f ref="DE665" t="array">IFERROR(INDEX(CSDA!D$1:D$500,MATCH("Trích giữ"&amp;PAYROLL!DE$2,CSDA!A$1:A$500&amp;CSDA!C$1:C$500,0)),0)</f>
        <v/>
      </c>
      <c r="DF665">
        <f>IFERROR(INDEX(CSDA!D$1:D$500,MATCH(PAYROLL!DF$2,CSDA!C$1:C$500,0)),0)</f>
        <v/>
      </c>
      <c r="DG665">
        <f ref="DG665" t="array">IFERROR(INDEX(CSDA!D$1:D$500,MATCH("Trích giữ"&amp;PAYROLL!DG$2,CSDA!A$1:A$500&amp;CSDA!C$1:C$500,0)),0)</f>
        <v/>
      </c>
      <c r="DH665">
        <f>ROUND(T665/26,0)</f>
        <v/>
      </c>
      <c r="DI665">
        <f ref="DI665" t="array">IFERROR(INDEX(CSDA!D$1:D$500,MATCH("Trích giữ"&amp;PAYROLL!DI$2,CSDA!A$1:A$500&amp;CSDA!C$1:C$500,0)),0)</f>
        <v/>
      </c>
      <c r="DJ665">
        <f>IF(U665=0,T665*21.5%-BL665,0)</f>
        <v/>
      </c>
      <c r="DK665">
        <f ref="DK665" t="array">IFERROR(INDEX(CSDA!D$1:D$500,MATCH("Trích giữ"&amp;PAYROLL!DK$2,CSDA!A$1:A$500&amp;CSDA!C$1:C$500,0)),0)</f>
        <v/>
      </c>
      <c r="DL665">
        <f>IFERROR(INDEX(CSDA!D$1:D$500,MATCH(PAYROLL!DL$2,CSDA!C$1:C$500,0))/12,0)</f>
        <v/>
      </c>
      <c r="DM665">
        <f>SUM(DB665:DL665)</f>
        <v/>
      </c>
      <c r="DN665">
        <f>IFERROR(INDEX(ADJ!$A$1:$BZ$1000,MATCH(PAYROLL!D665,ADJ!A$1:A$500,0),MATCH(PAYROLL!DN$2,ADJ!$2:$2,0)),0)</f>
        <v/>
      </c>
      <c r="DO665">
        <f>IFERROR(SUM(BP665,DM665:DN665,CX665:DA665)-DT665,0)</f>
        <v/>
      </c>
      <c r="DP665">
        <f ref="DP665" t="array">SUM(BW665*IFERROR(INDEX(CSDA!D$1:D$500,MATCH(BW$2,CSDA!C$1:C$500,0)),0)%,CX665*IFERROR(INDEX(CSDA!D$1:D$500,MATCH(CX$2,CSDA!C$1:C$500,0)),0)%,DA665*IFERROR(INDEX(CSDA!D$1:D$500,MATCH(DA$2,CSDA!C$1:C$500,0)),0)%,DB665*IFERROR(INDEX(CSDA!D$1:D$500,MATCH(DB$2,CSDA!C$1:C$500,0)),0)%,DF665*IFERROR(INDEX(CSDA!D$1:D$500,MATCH("Phí dịch vụ"&amp;PAYROLL!DF$2,CSDA!A$1:A$500&amp;CSDA!C$1:C$500,0)),0)%,DC665*IFERROR(INDEX(CSDA!D$1:D$500,MATCH("Phí dịch vụ"&amp;PAYROLL!DC$2,CSDA!A$1:A$500&amp;CSDA!C$1:C$500,0)),0)%,DH665*IFERROR(INDEX(CSDA!D$1:D$500,MATCH("Phí dịch vụ"&amp;PAYROLL!DH$2,CSDA!A$1:A$500&amp;CSDA!C$1:C$500,0)),0)%,DJ665*IFERROR(INDEX(CSDA!D$1:D$500,MATCH("Phí dịch vụ"&amp;PAYROLL!DJ$2,CSDA!A$1:A$500&amp;CSDA!C$1:C$500,0)),0)%,BN665*IFERROR(INDEX(CSDA!D$1:D$500,MATCH(BN$2,CSDA!C$1:C$500,0)),0)%)-BN665*7%</f>
        <v/>
      </c>
      <c r="DQ665">
        <f>IFERROR(INDEX(ADJ!$A$1:$BZ$1000,MATCH(PAYROLL!D665,ADJ!A$1:A$500,0),MATCH(PAYROLL!DQ$2,ADJ!$2:$2,0)),0)</f>
        <v/>
      </c>
      <c r="DR665">
        <f>IFERROR(INDEX(ADJ!$A$1:$BZ$1000,MATCH(PAYROLL!D665,ADJ!A$1:A$500,0),MATCH(PAYROLL!DR$2,ADJ!$2:$2,0)),0)</f>
        <v/>
      </c>
      <c r="DS665">
        <f>SUM(DP665:DR665)</f>
        <v/>
      </c>
      <c r="DT665">
        <f>EK665</f>
        <v/>
      </c>
      <c r="DU665">
        <f>SUM(DO665:DR665)</f>
        <v/>
      </c>
      <c r="DV665">
        <f>ROUND(DU665*0.1,0)</f>
        <v/>
      </c>
      <c r="DW665">
        <f>DU665+DV665</f>
        <v/>
      </c>
      <c r="DZ665">
        <f>IFERROR(INDEX(ADJ!$A$1:$BZ$1000,MATCH(PAYROLL!$D665,ADJ!A$1:A$500,0),MATCH(PAYROLL!DZ$2,ADJ!$2:$2,0)),0)</f>
        <v/>
      </c>
      <c r="EA665">
        <f>IFERROR(INDEX(ADJ!$A$1:$BZ$1000,MATCH(PAYROLL!$D665,ADJ!A$1:A$500,0),MATCH(PAYROLL!EA$2,ADJ!$2:$2,0)),0)</f>
        <v/>
      </c>
      <c r="EB665">
        <f>IFERROR(INDEX(ADJ!$A$1:$BZ$1000,MATCH(PAYROLL!$D665,ADJ!A$1:A$500,0),MATCH(PAYROLL!EB$2,ADJ!$2:$2,0)),0)</f>
        <v/>
      </c>
      <c r="EC665">
        <f>IFERROR(INDEX(ADJ!$A$1:$BZ$1000,MATCH(PAYROLL!$D665,ADJ!A$1:A$500,0),MATCH(PAYROLL!EC$2,ADJ!$2:$2,0)),0)</f>
        <v/>
      </c>
      <c r="ED665">
        <f>IFERROR(INDEX(ADJ!$A$1:$BZ$1000,MATCH(PAYROLL!$D665,ADJ!A$1:A$500,0),MATCH(PAYROLL!ED$2,ADJ!$2:$2,0)),0)</f>
        <v/>
      </c>
      <c r="EE665">
        <f>IFERROR(INDEX(ADJ!$A$1:$BZ$1000,MATCH(PAYROLL!$D665,ADJ!A$1:A$500,0),MATCH(PAYROLL!EE$2,ADJ!$2:$2,0)),0)</f>
        <v/>
      </c>
      <c r="EF665">
        <f>IFERROR(INDEX(ADJ!$A$1:$BZ$1000,MATCH(PAYROLL!$D665,ADJ!A$1:A$500,0),MATCH(PAYROLL!EF$2,ADJ!$2:$2,0)),0)</f>
        <v/>
      </c>
      <c r="EG665">
        <f>IFERROR(INDEX(ADJ!$A$1:$BZ$1000,MATCH(PAYROLL!$D665,ADJ!A$1:A$500,0),MATCH(PAYROLL!EG$2,ADJ!$2:$2,0)),0)</f>
        <v/>
      </c>
      <c r="EH665">
        <f>IFERROR(INDEX(ADJ!$A$1:$BZ$1000,MATCH(PAYROLL!$D665,ADJ!A$1:A$500,0),MATCH(PAYROLL!EH$2,ADJ!$2:$2,0)),0)</f>
        <v/>
      </c>
      <c r="EI665">
        <f>IFERROR(INDEX(ADJ!$A$1:$BZ$1000,MATCH(PAYROLL!D665,ADJ!A$1:A$500,0),MATCH(PAYROLL!EI$2,ADJ!$2:$2,0)),0)</f>
        <v/>
      </c>
      <c r="EJ665">
        <f>IFERROR(INDEX(ADJ!$A$1:$BZ$1000,MATCH(PAYROLL!$D665,ADJ!A$1:A$500,0),MATCH(PAYROLL!EJ$2,ADJ!$2:$2,0)),0)</f>
        <v/>
      </c>
      <c r="EK665">
        <f>SUM(DZ665:EJ665)</f>
        <v/>
      </c>
    </row>
    <row r="666">
      <c r="A666" t="n">
        <v>664</v>
      </c>
      <c r="B666" t="inlineStr">
        <is>
          <t>Lương Văn Cao</t>
        </is>
      </c>
      <c r="D666" t="inlineStr">
        <is>
          <t>156823-01</t>
        </is>
      </c>
      <c r="S666">
        <f>IFERROR(INDEX(PIS!$A$1:$BZ$1000,MATCH($D666,PIS!C$1:C$500,0),MATCH("Lương CB tháng trước",PIS!$1:$1,0)),0)</f>
        <v/>
      </c>
      <c r="T666">
        <f>IFERROR(INDEX(PIS!$A$1:$BZ$1000,MATCH($D666,PIS!C$1:C$500,0),MATCH("Lương CB hiện tại",PIS!$1:$1,0)),0)</f>
        <v/>
      </c>
      <c r="U666">
        <f>IFERROR(INDEX(PIS!$A$1:$BZ$1000,MATCH($D666,PIS!C$1:C$500,0),MATCH("Lương đóng BHBB",PIS!$1:$1,0)),0)</f>
        <v/>
      </c>
      <c r="V666">
        <f>IFERROR(INDEX(PIS!$A$1:$BZ$1000,MATCH($D666,PIS!C$1:C$500,0),MATCH(V$2,PIS!$2:$2,0)),0)</f>
        <v/>
      </c>
      <c r="W666">
        <f>IFERROR(INDEX(PIS!$A$1:$BZ$1000,MATCH($D666,PIS!C$1:C$500,0),MATCH(W$2,PIS!$2:$2,0)),0)</f>
        <v/>
      </c>
      <c r="X666">
        <f>IFERROR(INDEX(PIS!$A$1:$BZ$1000,MATCH($D666,PIS!C$1:C$500,0),MATCH(X$2,PIS!$2:$2,0)),0)</f>
        <v/>
      </c>
      <c r="Y666">
        <f>IFERROR(INDEX(PIS!$A$1:$BZ$1000,MATCH($D666,PIS!C$1:C$500,0),MATCH(Y$2,PIS!$2:$2,0)),0)</f>
        <v/>
      </c>
      <c r="Z666">
        <f>IFERROR(INDEX(PIS!$A$1:$BZ$1000,MATCH($D666,PIS!C$1:C$500,0),MATCH(Z$2,PIS!$2:$2,0)),0)</f>
        <v/>
      </c>
      <c r="AA666">
        <f>IFERROR(INDEX(PIS!$A$1:$BZ$1000,MATCH($D666,PIS!C$1:C$500,0),MATCH(AA$2,PIS!$2:$2,0)),0)</f>
        <v/>
      </c>
      <c r="AB666">
        <f>IFERROR(INDEX(PIS!$A$1:$BZ$1000,MATCH($D666,PIS!C$1:C$500,0),MATCH(AB$2,PIS!$2:$2,0)),0)</f>
        <v/>
      </c>
      <c r="AC666">
        <f>SUM(V666:AB666)</f>
        <v/>
      </c>
      <c r="AD666">
        <f>IFERROR(INDEX(TIMESHEET!$A$1:$AI$5000,MATCH($D666,TIMESHEET!A$1:A$500,0),MATCH("T100",TIMESHEET!$2:$2,0))-2,0)</f>
        <v/>
      </c>
      <c r="AE666">
        <f>IFERROR(INDEX(TIMESHEET!$A$1:$AI$5000,MATCH($D666,TIMESHEET!A$1:A$500,0),MATCH("T202",TIMESHEET!$2:$2,0)),0)</f>
        <v/>
      </c>
      <c r="AF666">
        <f>IFERROR(INDEX(TIMESHEET!$A$1:$AI$5000,MATCH($D666,TIMESHEET!A$1:A$500,0),MATCH("T302",TIMESHEET!$2:$2,0)),0)</f>
        <v/>
      </c>
      <c r="AG666">
        <f>IFERROR(INDEX(TIMESHEET!$A$1:$AI$5000,MATCH($D666,TIMESHEET!A$1:A$500,0),MATCH("T406",TIMESHEET!$2:$2,0)),0)</f>
        <v/>
      </c>
      <c r="AH666">
        <f>AE666+AG666</f>
        <v/>
      </c>
      <c r="AI666">
        <f>IFERROR(INDEX(TIMESHEET!$A$1:$AI$5000,MATCH($D666,TIMESHEET!A$1:A$500,0),MATCH("T701",TIMESHEET!$2:$2,0)),0)</f>
        <v/>
      </c>
      <c r="AJ666">
        <f>IFERROR(INDEX(TIMESHEET!$A$1:$AI$5000,MATCH($D666,TIMESHEET!B$1:B$500,0),MATCH("T320",TIMESHEET!$2:$2,0)),0)</f>
        <v/>
      </c>
      <c r="AK666">
        <f>IFERROR(IF(LEFT(INDEX(PIS!O$1:O$500,MATCH(D666,PIS!C$1:C$500)),1)="M",T666/AD666*SUM(AE666:AG666),T666*AD666),0)</f>
        <v/>
      </c>
      <c r="AL666">
        <f>IFERROR(INDEX(ADJ!$A$1:$BZ$1000,MATCH(PAYROLL!D666,ADJ!A$1:A$500,0),MATCH(PAYROLL!AL$2,ADJ!$2:$2,0)),0)</f>
        <v/>
      </c>
      <c r="AM666">
        <f>SUM(AK666:AL666)</f>
        <v/>
      </c>
      <c r="AN666">
        <f>IFERROR(ROUND(V666/$AD666*$AH666,0),0)</f>
        <v/>
      </c>
      <c r="AO666">
        <f>IFERROR(ROUND(W666/$AD666*$AH666,0),0)</f>
        <v/>
      </c>
      <c r="AP666">
        <f>IFERROR(ROUND(X666/$AD666*$AE666,0),0)</f>
        <v/>
      </c>
      <c r="AQ666">
        <f>IFERROR(ROUND(Y666/$AD666*$AH666,0),0)</f>
        <v/>
      </c>
      <c r="AR666">
        <f>IFERROR(ROUND(Z666/$AD666*$AH666,0),0)</f>
        <v/>
      </c>
      <c r="AS666">
        <f>IFERROR(ROUND(AA666/$AD666*$AH666,0),0)</f>
        <v/>
      </c>
      <c r="AT666">
        <f>IFERROR(IF((AE666+AF666+AG666)&gt;13,AB666,ROUND(AB666/AD666*AH666,0)),0)</f>
        <v/>
      </c>
      <c r="AU666">
        <f>IFERROR(INDEX(ADJ!$A$1:$BZ$1000,MATCH(PAYROLL!D666,ADJ!A$1:A$500,0),MATCH(PAYROLL!AU$2,ADJ!$2:$2,0)),0)</f>
        <v/>
      </c>
      <c r="AV666">
        <f>ROUND(SUM(AN666:AU666),0)</f>
        <v/>
      </c>
      <c r="AW666">
        <f>IFERROR(INDEX(TIMESHEET!$A$1:$AI$5000,MATCH(PAYROLL!D666,TIMESHEET!A$1:A$500,0),MATCH("T620",TIMESHEET!$2:$2,0)),0)</f>
        <v/>
      </c>
      <c r="AX666">
        <f>IFERROR(INDEX(TIMESHEET!$A$1:$AI$5000,MATCH(PAYROLL!D666,TIMESHEET!A$1:A$500,0),MATCH("T601",TIMESHEET!$2:$2,0)),0)</f>
        <v/>
      </c>
      <c r="AY666">
        <f>IFERROR(INDEX(TIMESHEET!$A$1:$AI$5000,MATCH(PAYROLL!D666,TIMESHEET!A$1:A$500,0),MATCH("T602",TIMESHEET!$2:$2,0)),0)</f>
        <v/>
      </c>
      <c r="AZ666">
        <f>IFERROR(INDEX(TIMESHEET!$A$1:$AI$5000,MATCH(PAYROLL!D666,TIMESHEET!A$1:A$500,0),MATCH("T603",TIMESHEET!$2:$2,0)),0)</f>
        <v/>
      </c>
      <c r="BA666">
        <f>IFERROR(INDEX(TIMESHEET!$A$1:$AI$5000,MATCH(PAYROLL!D666,TIMESHEET!A$1:A$500,0),MATCH("T611",TIMESHEET!$2:$2,0)),0)</f>
        <v/>
      </c>
      <c r="BB666">
        <f>IFERROR(INDEX(TIMESHEET!$A$1:$AI$5000,MATCH(PAYROLL!D666,TIMESHEET!A$1:A$500,0),MATCH("T612",TIMESHEET!$2:$2,0)),0)</f>
        <v/>
      </c>
      <c r="BC666">
        <f>IFERROR(INDEX(TIMESHEET!$A$1:$AI$5000,MATCH(PAYROLL!D666,TIMESHEET!A$1:A$500,0),MATCH("T613",TIMESHEET!$2:$2,0)),0)</f>
        <v/>
      </c>
      <c r="BD666">
        <f>IFERROR(INDEX(TIMESHEET!$A$1:$AI$5000,MATCH(PAYROLL!D666,TIMESHEET!A$1:A$500,0),MATCH("T500",TIMESHEET!$2:$2,0)),0)</f>
        <v/>
      </c>
      <c r="BE666">
        <f>IFERROR(IF(LEFT(INDEX(PIS!O$1:O$500,MATCH(D666,PIS!C$1:C$500)),1)="M",T666/AD666/8*(AW666+AX666*1.5+AY666*2+AZ666*3+BA666*2.1+BB666*2.7+BC666*3.9+BD666*0.3),T666/8*(AW666+AX666*1.5+AY666*2+AZ666*3+BA666*2.1+BB666*2.7+BC666*3.9+BD666*0.3)),0)</f>
        <v/>
      </c>
      <c r="BF666">
        <f>IFERROR(INDEX(ADJ!$A$1:$BZ$1000,MATCH(PAYROLL!$D666,ADJ!A$1:A$500,0),MATCH(PAYROLL!BF$2,ADJ!$2:$2,0)),0)</f>
        <v/>
      </c>
      <c r="BG666">
        <f>IFERROR(INDEX(ADJ!$A$1:$BZ$1000,MATCH(PAYROLL!D666,ADJ!A$1:A$500,0),MATCH(PAYROLL!BG$2,ADJ!$2:$2,0)),0)</f>
        <v/>
      </c>
      <c r="BH666">
        <f>IFERROR(INDEX(ADJ!$A$1:$BZ$1000,MATCH(PAYROLL!D666,ADJ!A$1:A$500,0),MATCH(PAYROLL!BH$2,ADJ!$2:$2,0)),0)</f>
        <v/>
      </c>
      <c r="BI666">
        <f>IFERROR(INDEX(ADJ!$A$1:$BZ$1000,MATCH(PAYROLL!D666,ADJ!A$1:A$500,0),MATCH(PAYROLL!BI$2,ADJ!$2:$2,0)),0)</f>
        <v/>
      </c>
      <c r="BJ666">
        <f>IFERROR(INDEX(ADJ!$A$1:$BZ$1000,MATCH(PAYROLL!D666,ADJ!A$1:A$500,0),MATCH(PAYROLL!BJ$2,ADJ!$2:$2,0)),0)</f>
        <v/>
      </c>
      <c r="BK666">
        <f>SUM(BF666:BJ666)</f>
        <v/>
      </c>
      <c r="BL666">
        <f>IFERROR(INDEX(ADJ!$A$1:$BZ$1000,MATCH(PAYROLL!D666,ADJ!A$1:A$500,0),MATCH(PAYROLL!BL$2,ADJ!$2:$2,0)),0)</f>
        <v/>
      </c>
      <c r="BM666">
        <f>IFERROR(INDEX(ADJ!$A$1:$BZ$1000,MATCH(PAYROLL!D666,ADJ!A$1:A$500,0),MATCH(PAYROLL!BM$2,ADJ!$2:$2,0)),0)</f>
        <v/>
      </c>
      <c r="BN666">
        <f>IFERROR(INDEX(ADJ!$A$1:$BZ$1000,MATCH(PAYROLL!D666,ADJ!A$1:A$500,0),MATCH(PAYROLL!BN$2,ADJ!$2:$2,0)),0)</f>
        <v/>
      </c>
      <c r="BO666">
        <f>IFERROR(INDEX(ADJ!$A$1:$BZ$1000,MATCH(PAYROLL!D666,ADJ!A$1:A$500,0),MATCH(PAYROLL!BO$2,ADJ!$2:$2,0)),0)</f>
        <v/>
      </c>
      <c r="BP666">
        <f>SUM(AM666,AV666,BE666,BK666,BL666:BO666)</f>
        <v/>
      </c>
      <c r="BQ666">
        <f>BO666</f>
        <v/>
      </c>
      <c r="BR666">
        <f>IFERROR(ROUND(IF(LEFT(INDEX(PIS!O$1:O$500,MATCH(D666,PIS!C$1:C$500)),1)="D",T666/8*(BD666*0.3),IF(LEFT(INDEX(PIS!O$1:O$500,MATCH(D666,PIS!C$1:C$500)),1)="H",T666*($BD666*0.3),T666/$AD666/8*($BD666*0.3))),0),0)</f>
        <v/>
      </c>
      <c r="BS666">
        <f>IF(AP666&lt;1,0,MIN(AP666,730000))</f>
        <v/>
      </c>
      <c r="BT666">
        <f>IFERROR(ROUND((BE666-SUM(AW666:BC666)*T666/AD666/8),0)-BR666,0)</f>
        <v/>
      </c>
      <c r="BU666">
        <f>AO666</f>
        <v/>
      </c>
      <c r="BV666">
        <f>SUM(BQ666:BU666)</f>
        <v/>
      </c>
      <c r="BW666">
        <f>BP666-BV666</f>
        <v/>
      </c>
      <c r="BX666">
        <f>IFERROR(IF(RIGHT(INDEX(PIS!O$1:O$500,MATCH(D666,PIS!C$1:C$500)),5)="Gross",MIN(U666+V666,VLOOKUP("R700",TSC!B:C,2,0)*VLOOKUP("R101",TSC!B:C,2,0))*VLOOKUP("R701",TSC!B:C,2,0)%,0),0)</f>
        <v/>
      </c>
      <c r="BY666">
        <f>IFERROR(IF(RIGHT(INDEX(PIS!O$1:O$500,MATCH(D666,PIS!C$1:C$500)),5)="Gross",MIN(U666+V666,VLOOKUP("R700",TSC!B:C,2,0)*VLOOKUP("R101",TSC!B:C,2,0))*VLOOKUP("T704",TSC!B:C,2,0)%,0),0)</f>
        <v/>
      </c>
      <c r="BZ666">
        <f>IFERROR(IF(RIGHT(INDEX(PIS!O$1:O$500,MATCH(D666,PIS!C$1:C$500)),5)="Gross",MIN(U666+V666,VLOOKUP("R700",TSC!B:C,2,0)*VLOOKUP("1",TSC!F:G,2,0))*VLOOKUP("T705",TSC!B:C,2,0)%,0),0)</f>
        <v/>
      </c>
      <c r="CA666">
        <f>IFERROR(INDEX(ADJ!$A$1:$BZ$1000,MATCH(PAYROLL!D666,ADJ!A$1:A$500,0),MATCH(PAYROLL!CA$2,ADJ!$2:$2,0)),0)</f>
        <v/>
      </c>
      <c r="CB666">
        <f>IFERROR(INDEX(ADJ!$A$1:$BZ$1000,MATCH(PAYROLL!D666,ADJ!A$1:A$500,0),MATCH(PAYROLL!CB$2,ADJ!$2:$2,0)),0)</f>
        <v/>
      </c>
      <c r="CC666">
        <f>SUM(BX666:CB666)</f>
        <v/>
      </c>
      <c r="CD666">
        <f>IFERROR(INDEX(PIS!$A$1:$BZ$1000,MATCH(PAYROLL!D666,PIS!C$1:C$500,0),MATCH(PAYROLL!CD$1,PIS!$1:$1,0)),0)</f>
        <v/>
      </c>
      <c r="CE666">
        <f>IFERROR(IF(OR(INDEX(PIS!P$1:P$500,MATCH(D666,PIS!C$1:C$500,0))="LT2",INDEX(PIS!P$1:P$500,MATCH(D666,PIS!C$1:C$500,0))="P10"),0,SUM(CC666,CD666*VLOOKUP("R601",TSC!B:C,2,0),VLOOKUP("R602",TSC!B:C,2,0))),0)</f>
        <v/>
      </c>
      <c r="CF666">
        <f>MAX(BW666-CE666,0)</f>
        <v/>
      </c>
      <c r="CG666">
        <f>IFERROR(IF(OR(RIGHT(INDEX(PIS!P$1:P$500,MATCH(D666,PIS!C$1:C$500)),5)="P10",RIGHT(INDEX(PIS!P$1:P$500,MATCH(D666,PIS!C$1:C$500)),5)="CK"),0,IF(CF666&lt;=5000000,CF666*5%,IF(CF666&lt;=10000000,CF666*10%-250000,IF(CF666&lt;=18000000,CF666*15%-750000,IF(CF666&lt;=32000000,CF666*20%-1650000,IF(CF666&lt;=52000000,CF666*25%-3250000,IF(CF666&lt;=80000000,BH666*30%-5850000,CF666*35%-9850000))))))),0)</f>
        <v/>
      </c>
      <c r="CH666">
        <f>IFERROR(IF(OR(INDEX(PIS!P$1:P$500,MATCH(D666,PIS!C$1:C$500))="LT",INDEX(PIS!P$1:P$500,MATCH(D666,PIS!C$1:C$500))="CK"),0,IF(CF666&lt;2000000,0,CF666*10%)),0)</f>
        <v/>
      </c>
      <c r="CI666">
        <f>IFERROR(INDEX(ADJ!$A$1:$BZ$1000,MATCH(PAYROLL!D666,ADJ!A$1:A$500,0),MATCH(PAYROLL!CI$2,ADJ!$2:$2,0)),0)</f>
        <v/>
      </c>
      <c r="CJ666">
        <f>IFERROR(INDEX(ADJ!$A$1:$BZ$1000,MATCH(PAYROLL!D666,ADJ!A$1:A$500,0),MATCH(PAYROLL!CJ$2,ADJ!$2:$2,0)),0)</f>
        <v/>
      </c>
      <c r="CK666">
        <f>IFERROR(INDEX(ADJ!$A$1:$BZ$1000,MATCH(PAYROLL!D666,ADJ!A$1:A$500,0),MATCH(PAYROLL!CK$2,ADJ!$2:$2,0)),0)</f>
        <v/>
      </c>
      <c r="CL666">
        <f>SUM(CG666:CK666)</f>
        <v/>
      </c>
      <c r="CM666">
        <f>ROUND(SUM(CH666:CK666),0)</f>
        <v/>
      </c>
      <c r="CN666">
        <f>IFERROR(INDEX(CSDA!D$1:D$500,MATCH($CN$2,CSDA!C$1:C$500,0))*INDEX(PIS!V$1:V$500,MATCH(D666,PIS!C$1:C$500))+INDEX(ADJ!$A$1:$BZ$1000,MATCH(PAYROLL!D666,ADJ!A$1:A$500,0),MATCH(PAYROLL!CN$2,ADJ!$2:$2,0)),0)</f>
        <v/>
      </c>
      <c r="CO666">
        <f>IFERROR(INDEX(ADJ!$A$1:$BZ$1000,MATCH(PAYROLL!D666,ADJ!A$1:A$500,0),MATCH(PAYROLL!CO$2,ADJ!$2:$2,0)),0)</f>
        <v/>
      </c>
      <c r="CP666">
        <f>IFERROR(INDEX(ADJ!$A$1:$BZ$1000,MATCH(PAYROLL!D666,ADJ!A$1:A$500,0),MATCH(PAYROLL!CP$2,ADJ!$2:$2,0)),0)</f>
        <v/>
      </c>
      <c r="CQ666">
        <f>BP666-CL666-CI666-CM666-CN666-CO666-CP666-CC666</f>
        <v/>
      </c>
      <c r="CR666">
        <f>IFERROR(IF(RIGHT(INDEX(PIS!O$1:O$500,MATCH(D666,PIS!C$1:C$500,0)),5)="Gross",MIN(U666+V666,VLOOKUP("R700",TSC!B:C,2,0)*VLOOKUP("R101",TSC!B:C,2,0))*(VLOOKUP("T711",TSC!B:C,2,0)+VLOOKUP("T712",TSC!B:C,2,0))%,MIN(T666+V666,VLOOKUP("R700",TSC!B:C,2,0)*VLOOKUP("R101",TSC!B:C,2,0))*(VLOOKUP("T711",TSC!B:C,2,0)+VLOOKUP("T712",TSC!B:C,2,0)+VLOOKUP("R701",TSC!B:C,2,0))%),0)</f>
        <v/>
      </c>
      <c r="CS666">
        <f>IFERROR(IF(RIGHT(INDEX(PIS!O$1:O$500,MATCH(D666,PIS!C$1:C$500,0)),5)="Gross",MIN(U666+V666,VLOOKUP("R700",TSC!B:C,2,0)*VLOOKUP("R101",TSC!B:C,2,0))*(VLOOKUP("T714",TSC!B:C,2,0))%,MIN(T666+V666,VLOOKUP("R700",TSC!B:C,2,0)*VLOOKUP("R101",TSC!B:C,2,0))*(VLOOKUP("T704",TSC!B:C,2,0)+VLOOKUP("T714",TSC!B:C,2,0))%),0)</f>
        <v/>
      </c>
      <c r="CT666">
        <f>IFERROR(IF(RIGHT(INDEX(PIS!O$1:O$500,MATCH(D666,PIS!C$1:C$500,0)),5)="Gross",MIN(U666+V666,VLOOKUP("R700",TSC!B:C,2,0)*VLOOKUP("R101",TSC!B:C,2,0))*VLOOKUP("T705",TSC!B:C,2,0)%,MIN(T666+V666,VLOOKUP("R700",TSC!B:C,2,0)*VLOOKUP("R101",TSC!B:C,2,0))*VLOOKUP("T705",TSC!B:C,2,0)%),0)</f>
        <v/>
      </c>
      <c r="CU666">
        <f>IFERROR(IF(RIGHT(INDEX(PIS!O$1:O$500,MATCH(D666,PIS!C$1:C$500,0)),5)="Gross",MIN(U666+V666,VLOOKUP("R700",TSC!B:C,2,0)*VLOOKUP("R101",TSC!B:C,2,0))*(VLOOKUP("T713",TSC!B:C,2,0))%,MIN(T666+V666,VLOOKUP("R700",TSC!B:C,2,0)*VLOOKUP("R101",TSC!B:C,2,0))*(VLOOKUP("T713",TSC!B:C,2,0))%),0)</f>
        <v/>
      </c>
      <c r="CV666">
        <f>IFERROR(INDEX(ADJ!$A$1:$BZ$1000,MATCH(PAYROLL!D666,ADJ!A$1:A$500,0),MATCH(PAYROLL!CV$2,ADJ!$2:$2,0)),0)</f>
        <v/>
      </c>
      <c r="CW666">
        <f>IFERROR(INDEX(ADJ!$A$1:$BZ$1000,MATCH(PAYROLL!D666,ADJ!A$1:A$500,0),MATCH(PAYROLL!CW$2,ADJ!$2:$2,0)),0)</f>
        <v/>
      </c>
      <c r="CX666">
        <f>SUM(CR666:CW666)</f>
        <v/>
      </c>
      <c r="CY666">
        <f>ROUND(IF(CR666&gt;0,T666+V666*VLOOKUP("R202",TSC!$B$1:$C$500,2,0),0),0)</f>
        <v/>
      </c>
      <c r="CZ666">
        <f>IFERROR(INDEX(CSDA!D$1:D$500,MATCH($CZ$2,CSDA!C$1:C$500,0)),0)</f>
        <v/>
      </c>
      <c r="DA666">
        <f>ROUND(T666*0.7%,0)</f>
        <v/>
      </c>
      <c r="DB666">
        <f>ROUND(T666/12,0)</f>
        <v/>
      </c>
      <c r="DC666">
        <f ref="DC666" t="array">IFERROR(INDEX(CSDA!D$1:D$500,MATCH("Trích giữ"&amp;PAYROLL!DC$2,CSDA!A$1:A$500&amp;CSDA!C$1:C$500,0)),0)</f>
        <v/>
      </c>
      <c r="DD666">
        <f ref="DD666" t="array">IFERROR(INDEX(CSDA!D$1:D$500,MATCH("Trích giữ"&amp;PAYROLL!DD$2,CSDA!A$1:A$500&amp;CSDA!C$1:C$500,0)),0)</f>
        <v/>
      </c>
      <c r="DE666">
        <f ref="DE666" t="array">IFERROR(INDEX(CSDA!D$1:D$500,MATCH("Trích giữ"&amp;PAYROLL!DE$2,CSDA!A$1:A$500&amp;CSDA!C$1:C$500,0)),0)</f>
        <v/>
      </c>
      <c r="DF666">
        <f>IFERROR(INDEX(CSDA!D$1:D$500,MATCH(PAYROLL!DF$2,CSDA!C$1:C$500,0)),0)</f>
        <v/>
      </c>
      <c r="DG666">
        <f ref="DG666" t="array">IFERROR(INDEX(CSDA!D$1:D$500,MATCH("Trích giữ"&amp;PAYROLL!DG$2,CSDA!A$1:A$500&amp;CSDA!C$1:C$500,0)),0)</f>
        <v/>
      </c>
      <c r="DH666">
        <f>ROUND(T666/26,0)</f>
        <v/>
      </c>
      <c r="DI666">
        <f ref="DI666" t="array">IFERROR(INDEX(CSDA!D$1:D$500,MATCH("Trích giữ"&amp;PAYROLL!DI$2,CSDA!A$1:A$500&amp;CSDA!C$1:C$500,0)),0)</f>
        <v/>
      </c>
      <c r="DJ666">
        <f>IF(U666=0,T666*21.5%-BL666,0)</f>
        <v/>
      </c>
      <c r="DK666">
        <f ref="DK666" t="array">IFERROR(INDEX(CSDA!D$1:D$500,MATCH("Trích giữ"&amp;PAYROLL!DK$2,CSDA!A$1:A$500&amp;CSDA!C$1:C$500,0)),0)</f>
        <v/>
      </c>
      <c r="DL666">
        <f>IFERROR(INDEX(CSDA!D$1:D$500,MATCH(PAYROLL!DL$2,CSDA!C$1:C$500,0))/12,0)</f>
        <v/>
      </c>
      <c r="DM666">
        <f>SUM(DB666:DL666)</f>
        <v/>
      </c>
      <c r="DN666">
        <f>IFERROR(INDEX(ADJ!$A$1:$BZ$1000,MATCH(PAYROLL!D666,ADJ!A$1:A$500,0),MATCH(PAYROLL!DN$2,ADJ!$2:$2,0)),0)</f>
        <v/>
      </c>
      <c r="DO666">
        <f>IFERROR(SUM(BP666,DM666:DN666,CX666:DA666)-DT666,0)</f>
        <v/>
      </c>
      <c r="DP666">
        <f ref="DP666" t="array">SUM(BW666*IFERROR(INDEX(CSDA!D$1:D$500,MATCH(BW$2,CSDA!C$1:C$500,0)),0)%,CX666*IFERROR(INDEX(CSDA!D$1:D$500,MATCH(CX$2,CSDA!C$1:C$500,0)),0)%,DA666*IFERROR(INDEX(CSDA!D$1:D$500,MATCH(DA$2,CSDA!C$1:C$500,0)),0)%,DB666*IFERROR(INDEX(CSDA!D$1:D$500,MATCH(DB$2,CSDA!C$1:C$500,0)),0)%,DF666*IFERROR(INDEX(CSDA!D$1:D$500,MATCH("Phí dịch vụ"&amp;PAYROLL!DF$2,CSDA!A$1:A$500&amp;CSDA!C$1:C$500,0)),0)%,DC666*IFERROR(INDEX(CSDA!D$1:D$500,MATCH("Phí dịch vụ"&amp;PAYROLL!DC$2,CSDA!A$1:A$500&amp;CSDA!C$1:C$500,0)),0)%,DH666*IFERROR(INDEX(CSDA!D$1:D$500,MATCH("Phí dịch vụ"&amp;PAYROLL!DH$2,CSDA!A$1:A$500&amp;CSDA!C$1:C$500,0)),0)%,DJ666*IFERROR(INDEX(CSDA!D$1:D$500,MATCH("Phí dịch vụ"&amp;PAYROLL!DJ$2,CSDA!A$1:A$500&amp;CSDA!C$1:C$500,0)),0)%,BN666*IFERROR(INDEX(CSDA!D$1:D$500,MATCH(BN$2,CSDA!C$1:C$500,0)),0)%)-BN666*7%</f>
        <v/>
      </c>
      <c r="DQ666">
        <f>IFERROR(INDEX(ADJ!$A$1:$BZ$1000,MATCH(PAYROLL!D666,ADJ!A$1:A$500,0),MATCH(PAYROLL!DQ$2,ADJ!$2:$2,0)),0)</f>
        <v/>
      </c>
      <c r="DR666">
        <f>IFERROR(INDEX(ADJ!$A$1:$BZ$1000,MATCH(PAYROLL!D666,ADJ!A$1:A$500,0),MATCH(PAYROLL!DR$2,ADJ!$2:$2,0)),0)</f>
        <v/>
      </c>
      <c r="DS666">
        <f>SUM(DP666:DR666)</f>
        <v/>
      </c>
      <c r="DT666">
        <f>EK666</f>
        <v/>
      </c>
      <c r="DU666">
        <f>SUM(DO666:DR666)</f>
        <v/>
      </c>
      <c r="DV666">
        <f>ROUND(DU666*0.1,0)</f>
        <v/>
      </c>
      <c r="DW666">
        <f>DU666+DV666</f>
        <v/>
      </c>
      <c r="DZ666">
        <f>IFERROR(INDEX(ADJ!$A$1:$BZ$1000,MATCH(PAYROLL!$D666,ADJ!A$1:A$500,0),MATCH(PAYROLL!DZ$2,ADJ!$2:$2,0)),0)</f>
        <v/>
      </c>
      <c r="EA666">
        <f>IFERROR(INDEX(ADJ!$A$1:$BZ$1000,MATCH(PAYROLL!$D666,ADJ!A$1:A$500,0),MATCH(PAYROLL!EA$2,ADJ!$2:$2,0)),0)</f>
        <v/>
      </c>
      <c r="EB666">
        <f>IFERROR(INDEX(ADJ!$A$1:$BZ$1000,MATCH(PAYROLL!$D666,ADJ!A$1:A$500,0),MATCH(PAYROLL!EB$2,ADJ!$2:$2,0)),0)</f>
        <v/>
      </c>
      <c r="EC666">
        <f>IFERROR(INDEX(ADJ!$A$1:$BZ$1000,MATCH(PAYROLL!$D666,ADJ!A$1:A$500,0),MATCH(PAYROLL!EC$2,ADJ!$2:$2,0)),0)</f>
        <v/>
      </c>
      <c r="ED666">
        <f>IFERROR(INDEX(ADJ!$A$1:$BZ$1000,MATCH(PAYROLL!$D666,ADJ!A$1:A$500,0),MATCH(PAYROLL!ED$2,ADJ!$2:$2,0)),0)</f>
        <v/>
      </c>
      <c r="EE666">
        <f>IFERROR(INDEX(ADJ!$A$1:$BZ$1000,MATCH(PAYROLL!$D666,ADJ!A$1:A$500,0),MATCH(PAYROLL!EE$2,ADJ!$2:$2,0)),0)</f>
        <v/>
      </c>
      <c r="EF666">
        <f>IFERROR(INDEX(ADJ!$A$1:$BZ$1000,MATCH(PAYROLL!$D666,ADJ!A$1:A$500,0),MATCH(PAYROLL!EF$2,ADJ!$2:$2,0)),0)</f>
        <v/>
      </c>
      <c r="EG666">
        <f>IFERROR(INDEX(ADJ!$A$1:$BZ$1000,MATCH(PAYROLL!$D666,ADJ!A$1:A$500,0),MATCH(PAYROLL!EG$2,ADJ!$2:$2,0)),0)</f>
        <v/>
      </c>
      <c r="EH666">
        <f>IFERROR(INDEX(ADJ!$A$1:$BZ$1000,MATCH(PAYROLL!$D666,ADJ!A$1:A$500,0),MATCH(PAYROLL!EH$2,ADJ!$2:$2,0)),0)</f>
        <v/>
      </c>
      <c r="EI666">
        <f>IFERROR(INDEX(ADJ!$A$1:$BZ$1000,MATCH(PAYROLL!D666,ADJ!A$1:A$500,0),MATCH(PAYROLL!EI$2,ADJ!$2:$2,0)),0)</f>
        <v/>
      </c>
      <c r="EJ666">
        <f>IFERROR(INDEX(ADJ!$A$1:$BZ$1000,MATCH(PAYROLL!$D666,ADJ!A$1:A$500,0),MATCH(PAYROLL!EJ$2,ADJ!$2:$2,0)),0)</f>
        <v/>
      </c>
      <c r="EK666">
        <f>SUM(DZ666:EJ666)</f>
        <v/>
      </c>
    </row>
    <row r="667">
      <c r="A667" t="n">
        <v>665</v>
      </c>
      <c r="B667" t="inlineStr">
        <is>
          <t>Lương Quang Linh</t>
        </is>
      </c>
      <c r="D667" t="inlineStr">
        <is>
          <t>148795-03</t>
        </is>
      </c>
      <c r="S667">
        <f>IFERROR(INDEX(PIS!$A$1:$BZ$1000,MATCH($D667,PIS!C$1:C$500,0),MATCH("Lương CB tháng trước",PIS!$1:$1,0)),0)</f>
        <v/>
      </c>
      <c r="T667">
        <f>IFERROR(INDEX(PIS!$A$1:$BZ$1000,MATCH($D667,PIS!C$1:C$500,0),MATCH("Lương CB hiện tại",PIS!$1:$1,0)),0)</f>
        <v/>
      </c>
      <c r="U667">
        <f>IFERROR(INDEX(PIS!$A$1:$BZ$1000,MATCH($D667,PIS!C$1:C$500,0),MATCH("Lương đóng BHBB",PIS!$1:$1,0)),0)</f>
        <v/>
      </c>
      <c r="V667">
        <f>IFERROR(INDEX(PIS!$A$1:$BZ$1000,MATCH($D667,PIS!C$1:C$500,0),MATCH(V$2,PIS!$2:$2,0)),0)</f>
        <v/>
      </c>
      <c r="W667">
        <f>IFERROR(INDEX(PIS!$A$1:$BZ$1000,MATCH($D667,PIS!C$1:C$500,0),MATCH(W$2,PIS!$2:$2,0)),0)</f>
        <v/>
      </c>
      <c r="X667">
        <f>IFERROR(INDEX(PIS!$A$1:$BZ$1000,MATCH($D667,PIS!C$1:C$500,0),MATCH(X$2,PIS!$2:$2,0)),0)</f>
        <v/>
      </c>
      <c r="Y667">
        <f>IFERROR(INDEX(PIS!$A$1:$BZ$1000,MATCH($D667,PIS!C$1:C$500,0),MATCH(Y$2,PIS!$2:$2,0)),0)</f>
        <v/>
      </c>
      <c r="Z667">
        <f>IFERROR(INDEX(PIS!$A$1:$BZ$1000,MATCH($D667,PIS!C$1:C$500,0),MATCH(Z$2,PIS!$2:$2,0)),0)</f>
        <v/>
      </c>
      <c r="AA667">
        <f>IFERROR(INDEX(PIS!$A$1:$BZ$1000,MATCH($D667,PIS!C$1:C$500,0),MATCH(AA$2,PIS!$2:$2,0)),0)</f>
        <v/>
      </c>
      <c r="AB667">
        <f>IFERROR(INDEX(PIS!$A$1:$BZ$1000,MATCH($D667,PIS!C$1:C$500,0),MATCH(AB$2,PIS!$2:$2,0)),0)</f>
        <v/>
      </c>
      <c r="AC667">
        <f>SUM(V667:AB667)</f>
        <v/>
      </c>
      <c r="AD667">
        <f>IFERROR(INDEX(TIMESHEET!$A$1:$AI$5000,MATCH($D667,TIMESHEET!A$1:A$500,0),MATCH("T100",TIMESHEET!$2:$2,0))-2,0)</f>
        <v/>
      </c>
      <c r="AE667">
        <f>IFERROR(INDEX(TIMESHEET!$A$1:$AI$5000,MATCH($D667,TIMESHEET!A$1:A$500,0),MATCH("T202",TIMESHEET!$2:$2,0)),0)</f>
        <v/>
      </c>
      <c r="AF667">
        <f>IFERROR(INDEX(TIMESHEET!$A$1:$AI$5000,MATCH($D667,TIMESHEET!A$1:A$500,0),MATCH("T302",TIMESHEET!$2:$2,0)),0)</f>
        <v/>
      </c>
      <c r="AG667">
        <f>IFERROR(INDEX(TIMESHEET!$A$1:$AI$5000,MATCH($D667,TIMESHEET!A$1:A$500,0),MATCH("T406",TIMESHEET!$2:$2,0)),0)</f>
        <v/>
      </c>
      <c r="AH667">
        <f>AE667+AG667</f>
        <v/>
      </c>
      <c r="AI667">
        <f>IFERROR(INDEX(TIMESHEET!$A$1:$AI$5000,MATCH($D667,TIMESHEET!A$1:A$500,0),MATCH("T701",TIMESHEET!$2:$2,0)),0)</f>
        <v/>
      </c>
      <c r="AJ667">
        <f>IFERROR(INDEX(TIMESHEET!$A$1:$AI$5000,MATCH($D667,TIMESHEET!B$1:B$500,0),MATCH("T320",TIMESHEET!$2:$2,0)),0)</f>
        <v/>
      </c>
      <c r="AK667">
        <f>IFERROR(IF(LEFT(INDEX(PIS!O$1:O$500,MATCH(D667,PIS!C$1:C$500)),1)="M",T667/AD667*SUM(AE667:AG667),T667*AD667),0)</f>
        <v/>
      </c>
      <c r="AL667">
        <f>IFERROR(INDEX(ADJ!$A$1:$BZ$1000,MATCH(PAYROLL!D667,ADJ!A$1:A$500,0),MATCH(PAYROLL!AL$2,ADJ!$2:$2,0)),0)</f>
        <v/>
      </c>
      <c r="AM667">
        <f>SUM(AK667:AL667)</f>
        <v/>
      </c>
      <c r="AN667">
        <f>IFERROR(ROUND(V667/$AD667*$AH667,0),0)</f>
        <v/>
      </c>
      <c r="AO667">
        <f>IFERROR(ROUND(W667/$AD667*$AH667,0),0)</f>
        <v/>
      </c>
      <c r="AP667">
        <f>IFERROR(ROUND(X667/$AD667*$AE667,0),0)</f>
        <v/>
      </c>
      <c r="AQ667">
        <f>IFERROR(ROUND(Y667/$AD667*$AH667,0),0)</f>
        <v/>
      </c>
      <c r="AR667">
        <f>IFERROR(ROUND(Z667/$AD667*$AH667,0),0)</f>
        <v/>
      </c>
      <c r="AS667">
        <f>IFERROR(ROUND(AA667/$AD667*$AH667,0),0)</f>
        <v/>
      </c>
      <c r="AT667">
        <f>IFERROR(IF((AE667+AF667+AG667)&gt;13,AB667,ROUND(AB667/AD667*AH667,0)),0)</f>
        <v/>
      </c>
      <c r="AU667">
        <f>IFERROR(INDEX(ADJ!$A$1:$BZ$1000,MATCH(PAYROLL!D667,ADJ!A$1:A$500,0),MATCH(PAYROLL!AU$2,ADJ!$2:$2,0)),0)</f>
        <v/>
      </c>
      <c r="AV667">
        <f>ROUND(SUM(AN667:AU667),0)</f>
        <v/>
      </c>
      <c r="AW667">
        <f>IFERROR(INDEX(TIMESHEET!$A$1:$AI$5000,MATCH(PAYROLL!D667,TIMESHEET!A$1:A$500,0),MATCH("T620",TIMESHEET!$2:$2,0)),0)</f>
        <v/>
      </c>
      <c r="AX667">
        <f>IFERROR(INDEX(TIMESHEET!$A$1:$AI$5000,MATCH(PAYROLL!D667,TIMESHEET!A$1:A$500,0),MATCH("T601",TIMESHEET!$2:$2,0)),0)</f>
        <v/>
      </c>
      <c r="AY667">
        <f>IFERROR(INDEX(TIMESHEET!$A$1:$AI$5000,MATCH(PAYROLL!D667,TIMESHEET!A$1:A$500,0),MATCH("T602",TIMESHEET!$2:$2,0)),0)</f>
        <v/>
      </c>
      <c r="AZ667">
        <f>IFERROR(INDEX(TIMESHEET!$A$1:$AI$5000,MATCH(PAYROLL!D667,TIMESHEET!A$1:A$500,0),MATCH("T603",TIMESHEET!$2:$2,0)),0)</f>
        <v/>
      </c>
      <c r="BA667">
        <f>IFERROR(INDEX(TIMESHEET!$A$1:$AI$5000,MATCH(PAYROLL!D667,TIMESHEET!A$1:A$500,0),MATCH("T611",TIMESHEET!$2:$2,0)),0)</f>
        <v/>
      </c>
      <c r="BB667">
        <f>IFERROR(INDEX(TIMESHEET!$A$1:$AI$5000,MATCH(PAYROLL!D667,TIMESHEET!A$1:A$500,0),MATCH("T612",TIMESHEET!$2:$2,0)),0)</f>
        <v/>
      </c>
      <c r="BC667">
        <f>IFERROR(INDEX(TIMESHEET!$A$1:$AI$5000,MATCH(PAYROLL!D667,TIMESHEET!A$1:A$500,0),MATCH("T613",TIMESHEET!$2:$2,0)),0)</f>
        <v/>
      </c>
      <c r="BD667">
        <f>IFERROR(INDEX(TIMESHEET!$A$1:$AI$5000,MATCH(PAYROLL!D667,TIMESHEET!A$1:A$500,0),MATCH("T500",TIMESHEET!$2:$2,0)),0)</f>
        <v/>
      </c>
      <c r="BE667">
        <f>IFERROR(IF(LEFT(INDEX(PIS!O$1:O$500,MATCH(D667,PIS!C$1:C$500)),1)="M",T667/AD667/8*(AW667+AX667*1.5+AY667*2+AZ667*3+BA667*2.1+BB667*2.7+BC667*3.9+BD667*0.3),T667/8*(AW667+AX667*1.5+AY667*2+AZ667*3+BA667*2.1+BB667*2.7+BC667*3.9+BD667*0.3)),0)</f>
        <v/>
      </c>
      <c r="BF667">
        <f>IFERROR(INDEX(ADJ!$A$1:$BZ$1000,MATCH(PAYROLL!$D667,ADJ!A$1:A$500,0),MATCH(PAYROLL!BF$2,ADJ!$2:$2,0)),0)</f>
        <v/>
      </c>
      <c r="BG667">
        <f>IFERROR(INDEX(ADJ!$A$1:$BZ$1000,MATCH(PAYROLL!D667,ADJ!A$1:A$500,0),MATCH(PAYROLL!BG$2,ADJ!$2:$2,0)),0)</f>
        <v/>
      </c>
      <c r="BH667">
        <f>IFERROR(INDEX(ADJ!$A$1:$BZ$1000,MATCH(PAYROLL!D667,ADJ!A$1:A$500,0),MATCH(PAYROLL!BH$2,ADJ!$2:$2,0)),0)</f>
        <v/>
      </c>
      <c r="BI667">
        <f>IFERROR(INDEX(ADJ!$A$1:$BZ$1000,MATCH(PAYROLL!D667,ADJ!A$1:A$500,0),MATCH(PAYROLL!BI$2,ADJ!$2:$2,0)),0)</f>
        <v/>
      </c>
      <c r="BJ667">
        <f>IFERROR(INDEX(ADJ!$A$1:$BZ$1000,MATCH(PAYROLL!D667,ADJ!A$1:A$500,0),MATCH(PAYROLL!BJ$2,ADJ!$2:$2,0)),0)</f>
        <v/>
      </c>
      <c r="BK667">
        <f>SUM(BF667:BJ667)</f>
        <v/>
      </c>
      <c r="BL667">
        <f>IFERROR(INDEX(ADJ!$A$1:$BZ$1000,MATCH(PAYROLL!D667,ADJ!A$1:A$500,0),MATCH(PAYROLL!BL$2,ADJ!$2:$2,0)),0)</f>
        <v/>
      </c>
      <c r="BM667">
        <f>IFERROR(INDEX(ADJ!$A$1:$BZ$1000,MATCH(PAYROLL!D667,ADJ!A$1:A$500,0),MATCH(PAYROLL!BM$2,ADJ!$2:$2,0)),0)</f>
        <v/>
      </c>
      <c r="BN667">
        <f>IFERROR(INDEX(ADJ!$A$1:$BZ$1000,MATCH(PAYROLL!D667,ADJ!A$1:A$500,0),MATCH(PAYROLL!BN$2,ADJ!$2:$2,0)),0)</f>
        <v/>
      </c>
      <c r="BO667">
        <f>IFERROR(INDEX(ADJ!$A$1:$BZ$1000,MATCH(PAYROLL!D667,ADJ!A$1:A$500,0),MATCH(PAYROLL!BO$2,ADJ!$2:$2,0)),0)</f>
        <v/>
      </c>
      <c r="BP667">
        <f>SUM(AM667,AV667,BE667,BK667,BL667:BO667)</f>
        <v/>
      </c>
      <c r="BQ667">
        <f>BO667</f>
        <v/>
      </c>
      <c r="BR667">
        <f>IFERROR(ROUND(IF(LEFT(INDEX(PIS!O$1:O$500,MATCH(D667,PIS!C$1:C$500)),1)="D",T667/8*(BD667*0.3),IF(LEFT(INDEX(PIS!O$1:O$500,MATCH(D667,PIS!C$1:C$500)),1)="H",T667*($BD667*0.3),T667/$AD667/8*($BD667*0.3))),0),0)</f>
        <v/>
      </c>
      <c r="BS667">
        <f>IF(AP667&lt;1,0,MIN(AP667,730000))</f>
        <v/>
      </c>
      <c r="BT667">
        <f>IFERROR(ROUND((BE667-SUM(AW667:BC667)*T667/AD667/8),0)-BR667,0)</f>
        <v/>
      </c>
      <c r="BU667">
        <f>AO667</f>
        <v/>
      </c>
      <c r="BV667">
        <f>SUM(BQ667:BU667)</f>
        <v/>
      </c>
      <c r="BW667">
        <f>BP667-BV667</f>
        <v/>
      </c>
      <c r="BX667">
        <f>IFERROR(IF(RIGHT(INDEX(PIS!O$1:O$500,MATCH(D667,PIS!C$1:C$500)),5)="Gross",MIN(U667+V667,VLOOKUP("R700",TSC!B:C,2,0)*VLOOKUP("R101",TSC!B:C,2,0))*VLOOKUP("R701",TSC!B:C,2,0)%,0),0)</f>
        <v/>
      </c>
      <c r="BY667">
        <f>IFERROR(IF(RIGHT(INDEX(PIS!O$1:O$500,MATCH(D667,PIS!C$1:C$500)),5)="Gross",MIN(U667+V667,VLOOKUP("R700",TSC!B:C,2,0)*VLOOKUP("R101",TSC!B:C,2,0))*VLOOKUP("T704",TSC!B:C,2,0)%,0),0)</f>
        <v/>
      </c>
      <c r="BZ667">
        <f>IFERROR(IF(RIGHT(INDEX(PIS!O$1:O$500,MATCH(D667,PIS!C$1:C$500)),5)="Gross",MIN(U667+V667,VLOOKUP("R700",TSC!B:C,2,0)*VLOOKUP("1",TSC!F:G,2,0))*VLOOKUP("T705",TSC!B:C,2,0)%,0),0)</f>
        <v/>
      </c>
      <c r="CA667">
        <f>IFERROR(INDEX(ADJ!$A$1:$BZ$1000,MATCH(PAYROLL!D667,ADJ!A$1:A$500,0),MATCH(PAYROLL!CA$2,ADJ!$2:$2,0)),0)</f>
        <v/>
      </c>
      <c r="CB667">
        <f>IFERROR(INDEX(ADJ!$A$1:$BZ$1000,MATCH(PAYROLL!D667,ADJ!A$1:A$500,0),MATCH(PAYROLL!CB$2,ADJ!$2:$2,0)),0)</f>
        <v/>
      </c>
      <c r="CC667">
        <f>SUM(BX667:CB667)</f>
        <v/>
      </c>
      <c r="CD667">
        <f>IFERROR(INDEX(PIS!$A$1:$BZ$1000,MATCH(PAYROLL!D667,PIS!C$1:C$500,0),MATCH(PAYROLL!CD$1,PIS!$1:$1,0)),0)</f>
        <v/>
      </c>
      <c r="CE667">
        <f>IFERROR(IF(OR(INDEX(PIS!P$1:P$500,MATCH(D667,PIS!C$1:C$500,0))="LT2",INDEX(PIS!P$1:P$500,MATCH(D667,PIS!C$1:C$500,0))="P10"),0,SUM(CC667,CD667*VLOOKUP("R601",TSC!B:C,2,0),VLOOKUP("R602",TSC!B:C,2,0))),0)</f>
        <v/>
      </c>
      <c r="CF667">
        <f>MAX(BW667-CE667,0)</f>
        <v/>
      </c>
      <c r="CG667">
        <f>IFERROR(IF(OR(RIGHT(INDEX(PIS!P$1:P$500,MATCH(D667,PIS!C$1:C$500)),5)="P10",RIGHT(INDEX(PIS!P$1:P$500,MATCH(D667,PIS!C$1:C$500)),5)="CK"),0,IF(CF667&lt;=5000000,CF667*5%,IF(CF667&lt;=10000000,CF667*10%-250000,IF(CF667&lt;=18000000,CF667*15%-750000,IF(CF667&lt;=32000000,CF667*20%-1650000,IF(CF667&lt;=52000000,CF667*25%-3250000,IF(CF667&lt;=80000000,BH667*30%-5850000,CF667*35%-9850000))))))),0)</f>
        <v/>
      </c>
      <c r="CH667">
        <f>IFERROR(IF(OR(INDEX(PIS!P$1:P$500,MATCH(D667,PIS!C$1:C$500))="LT",INDEX(PIS!P$1:P$500,MATCH(D667,PIS!C$1:C$500))="CK"),0,IF(CF667&lt;2000000,0,CF667*10%)),0)</f>
        <v/>
      </c>
      <c r="CI667">
        <f>IFERROR(INDEX(ADJ!$A$1:$BZ$1000,MATCH(PAYROLL!D667,ADJ!A$1:A$500,0),MATCH(PAYROLL!CI$2,ADJ!$2:$2,0)),0)</f>
        <v/>
      </c>
      <c r="CJ667">
        <f>IFERROR(INDEX(ADJ!$A$1:$BZ$1000,MATCH(PAYROLL!D667,ADJ!A$1:A$500,0),MATCH(PAYROLL!CJ$2,ADJ!$2:$2,0)),0)</f>
        <v/>
      </c>
      <c r="CK667">
        <f>IFERROR(INDEX(ADJ!$A$1:$BZ$1000,MATCH(PAYROLL!D667,ADJ!A$1:A$500,0),MATCH(PAYROLL!CK$2,ADJ!$2:$2,0)),0)</f>
        <v/>
      </c>
      <c r="CL667">
        <f>SUM(CG667:CK667)</f>
        <v/>
      </c>
      <c r="CM667">
        <f>ROUND(SUM(CH667:CK667),0)</f>
        <v/>
      </c>
      <c r="CN667">
        <f>IFERROR(INDEX(CSDA!D$1:D$500,MATCH($CN$2,CSDA!C$1:C$500,0))*INDEX(PIS!V$1:V$500,MATCH(D667,PIS!C$1:C$500))+INDEX(ADJ!$A$1:$BZ$1000,MATCH(PAYROLL!D667,ADJ!A$1:A$500,0),MATCH(PAYROLL!CN$2,ADJ!$2:$2,0)),0)</f>
        <v/>
      </c>
      <c r="CO667">
        <f>IFERROR(INDEX(ADJ!$A$1:$BZ$1000,MATCH(PAYROLL!D667,ADJ!A$1:A$500,0),MATCH(PAYROLL!CO$2,ADJ!$2:$2,0)),0)</f>
        <v/>
      </c>
      <c r="CP667">
        <f>IFERROR(INDEX(ADJ!$A$1:$BZ$1000,MATCH(PAYROLL!D667,ADJ!A$1:A$500,0),MATCH(PAYROLL!CP$2,ADJ!$2:$2,0)),0)</f>
        <v/>
      </c>
      <c r="CQ667">
        <f>BP667-CL667-CI667-CM667-CN667-CO667-CP667-CC667</f>
        <v/>
      </c>
      <c r="CR667">
        <f>IFERROR(IF(RIGHT(INDEX(PIS!O$1:O$500,MATCH(D667,PIS!C$1:C$500,0)),5)="Gross",MIN(U667+V667,VLOOKUP("R700",TSC!B:C,2,0)*VLOOKUP("R101",TSC!B:C,2,0))*(VLOOKUP("T711",TSC!B:C,2,0)+VLOOKUP("T712",TSC!B:C,2,0))%,MIN(T667+V667,VLOOKUP("R700",TSC!B:C,2,0)*VLOOKUP("R101",TSC!B:C,2,0))*(VLOOKUP("T711",TSC!B:C,2,0)+VLOOKUP("T712",TSC!B:C,2,0)+VLOOKUP("R701",TSC!B:C,2,0))%),0)</f>
        <v/>
      </c>
      <c r="CS667">
        <f>IFERROR(IF(RIGHT(INDEX(PIS!O$1:O$500,MATCH(D667,PIS!C$1:C$500,0)),5)="Gross",MIN(U667+V667,VLOOKUP("R700",TSC!B:C,2,0)*VLOOKUP("R101",TSC!B:C,2,0))*(VLOOKUP("T714",TSC!B:C,2,0))%,MIN(T667+V667,VLOOKUP("R700",TSC!B:C,2,0)*VLOOKUP("R101",TSC!B:C,2,0))*(VLOOKUP("T704",TSC!B:C,2,0)+VLOOKUP("T714",TSC!B:C,2,0))%),0)</f>
        <v/>
      </c>
      <c r="CT667">
        <f>IFERROR(IF(RIGHT(INDEX(PIS!O$1:O$500,MATCH(D667,PIS!C$1:C$500,0)),5)="Gross",MIN(U667+V667,VLOOKUP("R700",TSC!B:C,2,0)*VLOOKUP("R101",TSC!B:C,2,0))*VLOOKUP("T705",TSC!B:C,2,0)%,MIN(T667+V667,VLOOKUP("R700",TSC!B:C,2,0)*VLOOKUP("R101",TSC!B:C,2,0))*VLOOKUP("T705",TSC!B:C,2,0)%),0)</f>
        <v/>
      </c>
      <c r="CU667">
        <f>IFERROR(IF(RIGHT(INDEX(PIS!O$1:O$500,MATCH(D667,PIS!C$1:C$500,0)),5)="Gross",MIN(U667+V667,VLOOKUP("R700",TSC!B:C,2,0)*VLOOKUP("R101",TSC!B:C,2,0))*(VLOOKUP("T713",TSC!B:C,2,0))%,MIN(T667+V667,VLOOKUP("R700",TSC!B:C,2,0)*VLOOKUP("R101",TSC!B:C,2,0))*(VLOOKUP("T713",TSC!B:C,2,0))%),0)</f>
        <v/>
      </c>
      <c r="CV667">
        <f>IFERROR(INDEX(ADJ!$A$1:$BZ$1000,MATCH(PAYROLL!D667,ADJ!A$1:A$500,0),MATCH(PAYROLL!CV$2,ADJ!$2:$2,0)),0)</f>
        <v/>
      </c>
      <c r="CW667">
        <f>IFERROR(INDEX(ADJ!$A$1:$BZ$1000,MATCH(PAYROLL!D667,ADJ!A$1:A$500,0),MATCH(PAYROLL!CW$2,ADJ!$2:$2,0)),0)</f>
        <v/>
      </c>
      <c r="CX667">
        <f>SUM(CR667:CW667)</f>
        <v/>
      </c>
      <c r="CY667">
        <f>ROUND(IF(CR667&gt;0,T667+V667*VLOOKUP("R202",TSC!$B$1:$C$500,2,0),0),0)</f>
        <v/>
      </c>
      <c r="CZ667">
        <f>IFERROR(INDEX(CSDA!D$1:D$500,MATCH($CZ$2,CSDA!C$1:C$500,0)),0)</f>
        <v/>
      </c>
      <c r="DA667">
        <f>ROUND(T667*0.7%,0)</f>
        <v/>
      </c>
      <c r="DB667">
        <f>ROUND(T667/12,0)</f>
        <v/>
      </c>
      <c r="DC667">
        <f ref="DC667" t="array">IFERROR(INDEX(CSDA!D$1:D$500,MATCH("Trích giữ"&amp;PAYROLL!DC$2,CSDA!A$1:A$500&amp;CSDA!C$1:C$500,0)),0)</f>
        <v/>
      </c>
      <c r="DD667">
        <f ref="DD667" t="array">IFERROR(INDEX(CSDA!D$1:D$500,MATCH("Trích giữ"&amp;PAYROLL!DD$2,CSDA!A$1:A$500&amp;CSDA!C$1:C$500,0)),0)</f>
        <v/>
      </c>
      <c r="DE667">
        <f ref="DE667" t="array">IFERROR(INDEX(CSDA!D$1:D$500,MATCH("Trích giữ"&amp;PAYROLL!DE$2,CSDA!A$1:A$500&amp;CSDA!C$1:C$500,0)),0)</f>
        <v/>
      </c>
      <c r="DF667">
        <f>IFERROR(INDEX(CSDA!D$1:D$500,MATCH(PAYROLL!DF$2,CSDA!C$1:C$500,0)),0)</f>
        <v/>
      </c>
      <c r="DG667">
        <f ref="DG667" t="array">IFERROR(INDEX(CSDA!D$1:D$500,MATCH("Trích giữ"&amp;PAYROLL!DG$2,CSDA!A$1:A$500&amp;CSDA!C$1:C$500,0)),0)</f>
        <v/>
      </c>
      <c r="DH667">
        <f>ROUND(T667/26,0)</f>
        <v/>
      </c>
      <c r="DI667">
        <f ref="DI667" t="array">IFERROR(INDEX(CSDA!D$1:D$500,MATCH("Trích giữ"&amp;PAYROLL!DI$2,CSDA!A$1:A$500&amp;CSDA!C$1:C$500,0)),0)</f>
        <v/>
      </c>
      <c r="DJ667">
        <f>IF(U667=0,T667*21.5%-BL667,0)</f>
        <v/>
      </c>
      <c r="DK667">
        <f ref="DK667" t="array">IFERROR(INDEX(CSDA!D$1:D$500,MATCH("Trích giữ"&amp;PAYROLL!DK$2,CSDA!A$1:A$500&amp;CSDA!C$1:C$500,0)),0)</f>
        <v/>
      </c>
      <c r="DL667">
        <f>IFERROR(INDEX(CSDA!D$1:D$500,MATCH(PAYROLL!DL$2,CSDA!C$1:C$500,0))/12,0)</f>
        <v/>
      </c>
      <c r="DM667">
        <f>SUM(DB667:DL667)</f>
        <v/>
      </c>
      <c r="DN667">
        <f>IFERROR(INDEX(ADJ!$A$1:$BZ$1000,MATCH(PAYROLL!D667,ADJ!A$1:A$500,0),MATCH(PAYROLL!DN$2,ADJ!$2:$2,0)),0)</f>
        <v/>
      </c>
      <c r="DO667">
        <f>IFERROR(SUM(BP667,DM667:DN667,CX667:DA667)-DT667,0)</f>
        <v/>
      </c>
      <c r="DP667">
        <f ref="DP667" t="array">SUM(BW667*IFERROR(INDEX(CSDA!D$1:D$500,MATCH(BW$2,CSDA!C$1:C$500,0)),0)%,CX667*IFERROR(INDEX(CSDA!D$1:D$500,MATCH(CX$2,CSDA!C$1:C$500,0)),0)%,DA667*IFERROR(INDEX(CSDA!D$1:D$500,MATCH(DA$2,CSDA!C$1:C$500,0)),0)%,DB667*IFERROR(INDEX(CSDA!D$1:D$500,MATCH(DB$2,CSDA!C$1:C$500,0)),0)%,DF667*IFERROR(INDEX(CSDA!D$1:D$500,MATCH("Phí dịch vụ"&amp;PAYROLL!DF$2,CSDA!A$1:A$500&amp;CSDA!C$1:C$500,0)),0)%,DC667*IFERROR(INDEX(CSDA!D$1:D$500,MATCH("Phí dịch vụ"&amp;PAYROLL!DC$2,CSDA!A$1:A$500&amp;CSDA!C$1:C$500,0)),0)%,DH667*IFERROR(INDEX(CSDA!D$1:D$500,MATCH("Phí dịch vụ"&amp;PAYROLL!DH$2,CSDA!A$1:A$500&amp;CSDA!C$1:C$500,0)),0)%,DJ667*IFERROR(INDEX(CSDA!D$1:D$500,MATCH("Phí dịch vụ"&amp;PAYROLL!DJ$2,CSDA!A$1:A$500&amp;CSDA!C$1:C$500,0)),0)%,BN667*IFERROR(INDEX(CSDA!D$1:D$500,MATCH(BN$2,CSDA!C$1:C$500,0)),0)%)-BN667*7%</f>
        <v/>
      </c>
      <c r="DQ667">
        <f>IFERROR(INDEX(ADJ!$A$1:$BZ$1000,MATCH(PAYROLL!D667,ADJ!A$1:A$500,0),MATCH(PAYROLL!DQ$2,ADJ!$2:$2,0)),0)</f>
        <v/>
      </c>
      <c r="DR667">
        <f>IFERROR(INDEX(ADJ!$A$1:$BZ$1000,MATCH(PAYROLL!D667,ADJ!A$1:A$500,0),MATCH(PAYROLL!DR$2,ADJ!$2:$2,0)),0)</f>
        <v/>
      </c>
      <c r="DS667">
        <f>SUM(DP667:DR667)</f>
        <v/>
      </c>
      <c r="DT667">
        <f>EK667</f>
        <v/>
      </c>
      <c r="DU667">
        <f>SUM(DO667:DR667)</f>
        <v/>
      </c>
      <c r="DV667">
        <f>ROUND(DU667*0.1,0)</f>
        <v/>
      </c>
      <c r="DW667">
        <f>DU667+DV667</f>
        <v/>
      </c>
      <c r="DZ667">
        <f>IFERROR(INDEX(ADJ!$A$1:$BZ$1000,MATCH(PAYROLL!$D667,ADJ!A$1:A$500,0),MATCH(PAYROLL!DZ$2,ADJ!$2:$2,0)),0)</f>
        <v/>
      </c>
      <c r="EA667">
        <f>IFERROR(INDEX(ADJ!$A$1:$BZ$1000,MATCH(PAYROLL!$D667,ADJ!A$1:A$500,0),MATCH(PAYROLL!EA$2,ADJ!$2:$2,0)),0)</f>
        <v/>
      </c>
      <c r="EB667">
        <f>IFERROR(INDEX(ADJ!$A$1:$BZ$1000,MATCH(PAYROLL!$D667,ADJ!A$1:A$500,0),MATCH(PAYROLL!EB$2,ADJ!$2:$2,0)),0)</f>
        <v/>
      </c>
      <c r="EC667">
        <f>IFERROR(INDEX(ADJ!$A$1:$BZ$1000,MATCH(PAYROLL!$D667,ADJ!A$1:A$500,0),MATCH(PAYROLL!EC$2,ADJ!$2:$2,0)),0)</f>
        <v/>
      </c>
      <c r="ED667">
        <f>IFERROR(INDEX(ADJ!$A$1:$BZ$1000,MATCH(PAYROLL!$D667,ADJ!A$1:A$500,0),MATCH(PAYROLL!ED$2,ADJ!$2:$2,0)),0)</f>
        <v/>
      </c>
      <c r="EE667">
        <f>IFERROR(INDEX(ADJ!$A$1:$BZ$1000,MATCH(PAYROLL!$D667,ADJ!A$1:A$500,0),MATCH(PAYROLL!EE$2,ADJ!$2:$2,0)),0)</f>
        <v/>
      </c>
      <c r="EF667">
        <f>IFERROR(INDEX(ADJ!$A$1:$BZ$1000,MATCH(PAYROLL!$D667,ADJ!A$1:A$500,0),MATCH(PAYROLL!EF$2,ADJ!$2:$2,0)),0)</f>
        <v/>
      </c>
      <c r="EG667">
        <f>IFERROR(INDEX(ADJ!$A$1:$BZ$1000,MATCH(PAYROLL!$D667,ADJ!A$1:A$500,0),MATCH(PAYROLL!EG$2,ADJ!$2:$2,0)),0)</f>
        <v/>
      </c>
      <c r="EH667">
        <f>IFERROR(INDEX(ADJ!$A$1:$BZ$1000,MATCH(PAYROLL!$D667,ADJ!A$1:A$500,0),MATCH(PAYROLL!EH$2,ADJ!$2:$2,0)),0)</f>
        <v/>
      </c>
      <c r="EI667">
        <f>IFERROR(INDEX(ADJ!$A$1:$BZ$1000,MATCH(PAYROLL!D667,ADJ!A$1:A$500,0),MATCH(PAYROLL!EI$2,ADJ!$2:$2,0)),0)</f>
        <v/>
      </c>
      <c r="EJ667">
        <f>IFERROR(INDEX(ADJ!$A$1:$BZ$1000,MATCH(PAYROLL!$D667,ADJ!A$1:A$500,0),MATCH(PAYROLL!EJ$2,ADJ!$2:$2,0)),0)</f>
        <v/>
      </c>
      <c r="EK667">
        <f>SUM(DZ667:EJ667)</f>
        <v/>
      </c>
    </row>
    <row r="668">
      <c r="A668" t="n">
        <v>666</v>
      </c>
      <c r="B668" t="inlineStr">
        <is>
          <t>Cao Văn Việt</t>
        </is>
      </c>
      <c r="D668" t="inlineStr">
        <is>
          <t>156822-01</t>
        </is>
      </c>
      <c r="S668">
        <f>IFERROR(INDEX(PIS!$A$1:$BZ$1000,MATCH($D668,PIS!C$1:C$500,0),MATCH("Lương CB tháng trước",PIS!$1:$1,0)),0)</f>
        <v/>
      </c>
      <c r="T668">
        <f>IFERROR(INDEX(PIS!$A$1:$BZ$1000,MATCH($D668,PIS!C$1:C$500,0),MATCH("Lương CB hiện tại",PIS!$1:$1,0)),0)</f>
        <v/>
      </c>
      <c r="U668">
        <f>IFERROR(INDEX(PIS!$A$1:$BZ$1000,MATCH($D668,PIS!C$1:C$500,0),MATCH("Lương đóng BHBB",PIS!$1:$1,0)),0)</f>
        <v/>
      </c>
      <c r="V668">
        <f>IFERROR(INDEX(PIS!$A$1:$BZ$1000,MATCH($D668,PIS!C$1:C$500,0),MATCH(V$2,PIS!$2:$2,0)),0)</f>
        <v/>
      </c>
      <c r="W668">
        <f>IFERROR(INDEX(PIS!$A$1:$BZ$1000,MATCH($D668,PIS!C$1:C$500,0),MATCH(W$2,PIS!$2:$2,0)),0)</f>
        <v/>
      </c>
      <c r="X668">
        <f>IFERROR(INDEX(PIS!$A$1:$BZ$1000,MATCH($D668,PIS!C$1:C$500,0),MATCH(X$2,PIS!$2:$2,0)),0)</f>
        <v/>
      </c>
      <c r="Y668">
        <f>IFERROR(INDEX(PIS!$A$1:$BZ$1000,MATCH($D668,PIS!C$1:C$500,0),MATCH(Y$2,PIS!$2:$2,0)),0)</f>
        <v/>
      </c>
      <c r="Z668">
        <f>IFERROR(INDEX(PIS!$A$1:$BZ$1000,MATCH($D668,PIS!C$1:C$500,0),MATCH(Z$2,PIS!$2:$2,0)),0)</f>
        <v/>
      </c>
      <c r="AA668">
        <f>IFERROR(INDEX(PIS!$A$1:$BZ$1000,MATCH($D668,PIS!C$1:C$500,0),MATCH(AA$2,PIS!$2:$2,0)),0)</f>
        <v/>
      </c>
      <c r="AB668">
        <f>IFERROR(INDEX(PIS!$A$1:$BZ$1000,MATCH($D668,PIS!C$1:C$500,0),MATCH(AB$2,PIS!$2:$2,0)),0)</f>
        <v/>
      </c>
      <c r="AC668">
        <f>SUM(V668:AB668)</f>
        <v/>
      </c>
      <c r="AD668">
        <f>IFERROR(INDEX(TIMESHEET!$A$1:$AI$5000,MATCH($D668,TIMESHEET!A$1:A$500,0),MATCH("T100",TIMESHEET!$2:$2,0))-2,0)</f>
        <v/>
      </c>
      <c r="AE668">
        <f>IFERROR(INDEX(TIMESHEET!$A$1:$AI$5000,MATCH($D668,TIMESHEET!A$1:A$500,0),MATCH("T202",TIMESHEET!$2:$2,0)),0)</f>
        <v/>
      </c>
      <c r="AF668">
        <f>IFERROR(INDEX(TIMESHEET!$A$1:$AI$5000,MATCH($D668,TIMESHEET!A$1:A$500,0),MATCH("T302",TIMESHEET!$2:$2,0)),0)</f>
        <v/>
      </c>
      <c r="AG668">
        <f>IFERROR(INDEX(TIMESHEET!$A$1:$AI$5000,MATCH($D668,TIMESHEET!A$1:A$500,0),MATCH("T406",TIMESHEET!$2:$2,0)),0)</f>
        <v/>
      </c>
      <c r="AH668">
        <f>AE668+AG668</f>
        <v/>
      </c>
      <c r="AI668">
        <f>IFERROR(INDEX(TIMESHEET!$A$1:$AI$5000,MATCH($D668,TIMESHEET!A$1:A$500,0),MATCH("T701",TIMESHEET!$2:$2,0)),0)</f>
        <v/>
      </c>
      <c r="AJ668">
        <f>IFERROR(INDEX(TIMESHEET!$A$1:$AI$5000,MATCH($D668,TIMESHEET!B$1:B$500,0),MATCH("T320",TIMESHEET!$2:$2,0)),0)</f>
        <v/>
      </c>
      <c r="AK668">
        <f>IFERROR(IF(LEFT(INDEX(PIS!O$1:O$500,MATCH(D668,PIS!C$1:C$500)),1)="M",T668/AD668*SUM(AE668:AG668),T668*AD668),0)</f>
        <v/>
      </c>
      <c r="AL668">
        <f>IFERROR(INDEX(ADJ!$A$1:$BZ$1000,MATCH(PAYROLL!D668,ADJ!A$1:A$500,0),MATCH(PAYROLL!AL$2,ADJ!$2:$2,0)),0)</f>
        <v/>
      </c>
      <c r="AM668">
        <f>SUM(AK668:AL668)</f>
        <v/>
      </c>
      <c r="AN668">
        <f>IFERROR(ROUND(V668/$AD668*$AH668,0),0)</f>
        <v/>
      </c>
      <c r="AO668">
        <f>IFERROR(ROUND(W668/$AD668*$AH668,0),0)</f>
        <v/>
      </c>
      <c r="AP668">
        <f>IFERROR(ROUND(X668/$AD668*$AE668,0),0)</f>
        <v/>
      </c>
      <c r="AQ668">
        <f>IFERROR(ROUND(Y668/$AD668*$AH668,0),0)</f>
        <v/>
      </c>
      <c r="AR668">
        <f>IFERROR(ROUND(Z668/$AD668*$AH668,0),0)</f>
        <v/>
      </c>
      <c r="AS668">
        <f>IFERROR(ROUND(AA668/$AD668*$AH668,0),0)</f>
        <v/>
      </c>
      <c r="AT668">
        <f>IFERROR(IF((AE668+AF668+AG668)&gt;13,AB668,ROUND(AB668/AD668*AH668,0)),0)</f>
        <v/>
      </c>
      <c r="AU668">
        <f>IFERROR(INDEX(ADJ!$A$1:$BZ$1000,MATCH(PAYROLL!D668,ADJ!A$1:A$500,0),MATCH(PAYROLL!AU$2,ADJ!$2:$2,0)),0)</f>
        <v/>
      </c>
      <c r="AV668">
        <f>ROUND(SUM(AN668:AU668),0)</f>
        <v/>
      </c>
      <c r="AW668">
        <f>IFERROR(INDEX(TIMESHEET!$A$1:$AI$5000,MATCH(PAYROLL!D668,TIMESHEET!A$1:A$500,0),MATCH("T620",TIMESHEET!$2:$2,0)),0)</f>
        <v/>
      </c>
      <c r="AX668">
        <f>IFERROR(INDEX(TIMESHEET!$A$1:$AI$5000,MATCH(PAYROLL!D668,TIMESHEET!A$1:A$500,0),MATCH("T601",TIMESHEET!$2:$2,0)),0)</f>
        <v/>
      </c>
      <c r="AY668">
        <f>IFERROR(INDEX(TIMESHEET!$A$1:$AI$5000,MATCH(PAYROLL!D668,TIMESHEET!A$1:A$500,0),MATCH("T602",TIMESHEET!$2:$2,0)),0)</f>
        <v/>
      </c>
      <c r="AZ668">
        <f>IFERROR(INDEX(TIMESHEET!$A$1:$AI$5000,MATCH(PAYROLL!D668,TIMESHEET!A$1:A$500,0),MATCH("T603",TIMESHEET!$2:$2,0)),0)</f>
        <v/>
      </c>
      <c r="BA668">
        <f>IFERROR(INDEX(TIMESHEET!$A$1:$AI$5000,MATCH(PAYROLL!D668,TIMESHEET!A$1:A$500,0),MATCH("T611",TIMESHEET!$2:$2,0)),0)</f>
        <v/>
      </c>
      <c r="BB668">
        <f>IFERROR(INDEX(TIMESHEET!$A$1:$AI$5000,MATCH(PAYROLL!D668,TIMESHEET!A$1:A$500,0),MATCH("T612",TIMESHEET!$2:$2,0)),0)</f>
        <v/>
      </c>
      <c r="BC668">
        <f>IFERROR(INDEX(TIMESHEET!$A$1:$AI$5000,MATCH(PAYROLL!D668,TIMESHEET!A$1:A$500,0),MATCH("T613",TIMESHEET!$2:$2,0)),0)</f>
        <v/>
      </c>
      <c r="BD668">
        <f>IFERROR(INDEX(TIMESHEET!$A$1:$AI$5000,MATCH(PAYROLL!D668,TIMESHEET!A$1:A$500,0),MATCH("T500",TIMESHEET!$2:$2,0)),0)</f>
        <v/>
      </c>
      <c r="BE668">
        <f>IFERROR(IF(LEFT(INDEX(PIS!O$1:O$500,MATCH(D668,PIS!C$1:C$500)),1)="M",T668/AD668/8*(AW668+AX668*1.5+AY668*2+AZ668*3+BA668*2.1+BB668*2.7+BC668*3.9+BD668*0.3),T668/8*(AW668+AX668*1.5+AY668*2+AZ668*3+BA668*2.1+BB668*2.7+BC668*3.9+BD668*0.3)),0)</f>
        <v/>
      </c>
      <c r="BF668">
        <f>IFERROR(INDEX(ADJ!$A$1:$BZ$1000,MATCH(PAYROLL!$D668,ADJ!A$1:A$500,0),MATCH(PAYROLL!BF$2,ADJ!$2:$2,0)),0)</f>
        <v/>
      </c>
      <c r="BG668">
        <f>IFERROR(INDEX(ADJ!$A$1:$BZ$1000,MATCH(PAYROLL!D668,ADJ!A$1:A$500,0),MATCH(PAYROLL!BG$2,ADJ!$2:$2,0)),0)</f>
        <v/>
      </c>
      <c r="BH668">
        <f>IFERROR(INDEX(ADJ!$A$1:$BZ$1000,MATCH(PAYROLL!D668,ADJ!A$1:A$500,0),MATCH(PAYROLL!BH$2,ADJ!$2:$2,0)),0)</f>
        <v/>
      </c>
      <c r="BI668">
        <f>IFERROR(INDEX(ADJ!$A$1:$BZ$1000,MATCH(PAYROLL!D668,ADJ!A$1:A$500,0),MATCH(PAYROLL!BI$2,ADJ!$2:$2,0)),0)</f>
        <v/>
      </c>
      <c r="BJ668">
        <f>IFERROR(INDEX(ADJ!$A$1:$BZ$1000,MATCH(PAYROLL!D668,ADJ!A$1:A$500,0),MATCH(PAYROLL!BJ$2,ADJ!$2:$2,0)),0)</f>
        <v/>
      </c>
      <c r="BK668">
        <f>SUM(BF668:BJ668)</f>
        <v/>
      </c>
      <c r="BL668">
        <f>IFERROR(INDEX(ADJ!$A$1:$BZ$1000,MATCH(PAYROLL!D668,ADJ!A$1:A$500,0),MATCH(PAYROLL!BL$2,ADJ!$2:$2,0)),0)</f>
        <v/>
      </c>
      <c r="BM668">
        <f>IFERROR(INDEX(ADJ!$A$1:$BZ$1000,MATCH(PAYROLL!D668,ADJ!A$1:A$500,0),MATCH(PAYROLL!BM$2,ADJ!$2:$2,0)),0)</f>
        <v/>
      </c>
      <c r="BN668">
        <f>IFERROR(INDEX(ADJ!$A$1:$BZ$1000,MATCH(PAYROLL!D668,ADJ!A$1:A$500,0),MATCH(PAYROLL!BN$2,ADJ!$2:$2,0)),0)</f>
        <v/>
      </c>
      <c r="BO668">
        <f>IFERROR(INDEX(ADJ!$A$1:$BZ$1000,MATCH(PAYROLL!D668,ADJ!A$1:A$500,0),MATCH(PAYROLL!BO$2,ADJ!$2:$2,0)),0)</f>
        <v/>
      </c>
      <c r="BP668">
        <f>SUM(AM668,AV668,BE668,BK668,BL668:BO668)</f>
        <v/>
      </c>
      <c r="BQ668">
        <f>BO668</f>
        <v/>
      </c>
      <c r="BR668">
        <f>IFERROR(ROUND(IF(LEFT(INDEX(PIS!O$1:O$500,MATCH(D668,PIS!C$1:C$500)),1)="D",T668/8*(BD668*0.3),IF(LEFT(INDEX(PIS!O$1:O$500,MATCH(D668,PIS!C$1:C$500)),1)="H",T668*($BD668*0.3),T668/$AD668/8*($BD668*0.3))),0),0)</f>
        <v/>
      </c>
      <c r="BS668">
        <f>IF(AP668&lt;1,0,MIN(AP668,730000))</f>
        <v/>
      </c>
      <c r="BT668">
        <f>IFERROR(ROUND((BE668-SUM(AW668:BC668)*T668/AD668/8),0)-BR668,0)</f>
        <v/>
      </c>
      <c r="BU668">
        <f>AO668</f>
        <v/>
      </c>
      <c r="BV668">
        <f>SUM(BQ668:BU668)</f>
        <v/>
      </c>
      <c r="BW668">
        <f>BP668-BV668</f>
        <v/>
      </c>
      <c r="BX668">
        <f>IFERROR(IF(RIGHT(INDEX(PIS!O$1:O$500,MATCH(D668,PIS!C$1:C$500)),5)="Gross",MIN(U668+V668,VLOOKUP("R700",TSC!B:C,2,0)*VLOOKUP("R101",TSC!B:C,2,0))*VLOOKUP("R701",TSC!B:C,2,0)%,0),0)</f>
        <v/>
      </c>
      <c r="BY668">
        <f>IFERROR(IF(RIGHT(INDEX(PIS!O$1:O$500,MATCH(D668,PIS!C$1:C$500)),5)="Gross",MIN(U668+V668,VLOOKUP("R700",TSC!B:C,2,0)*VLOOKUP("R101",TSC!B:C,2,0))*VLOOKUP("T704",TSC!B:C,2,0)%,0),0)</f>
        <v/>
      </c>
      <c r="BZ668">
        <f>IFERROR(IF(RIGHT(INDEX(PIS!O$1:O$500,MATCH(D668,PIS!C$1:C$500)),5)="Gross",MIN(U668+V668,VLOOKUP("R700",TSC!B:C,2,0)*VLOOKUP("1",TSC!F:G,2,0))*VLOOKUP("T705",TSC!B:C,2,0)%,0),0)</f>
        <v/>
      </c>
      <c r="CA668">
        <f>IFERROR(INDEX(ADJ!$A$1:$BZ$1000,MATCH(PAYROLL!D668,ADJ!A$1:A$500,0),MATCH(PAYROLL!CA$2,ADJ!$2:$2,0)),0)</f>
        <v/>
      </c>
      <c r="CB668">
        <f>IFERROR(INDEX(ADJ!$A$1:$BZ$1000,MATCH(PAYROLL!D668,ADJ!A$1:A$500,0),MATCH(PAYROLL!CB$2,ADJ!$2:$2,0)),0)</f>
        <v/>
      </c>
      <c r="CC668">
        <f>SUM(BX668:CB668)</f>
        <v/>
      </c>
      <c r="CD668">
        <f>IFERROR(INDEX(PIS!$A$1:$BZ$1000,MATCH(PAYROLL!D668,PIS!C$1:C$500,0),MATCH(PAYROLL!CD$1,PIS!$1:$1,0)),0)</f>
        <v/>
      </c>
      <c r="CE668">
        <f>IFERROR(IF(OR(INDEX(PIS!P$1:P$500,MATCH(D668,PIS!C$1:C$500,0))="LT2",INDEX(PIS!P$1:P$500,MATCH(D668,PIS!C$1:C$500,0))="P10"),0,SUM(CC668,CD668*VLOOKUP("R601",TSC!B:C,2,0),VLOOKUP("R602",TSC!B:C,2,0))),0)</f>
        <v/>
      </c>
      <c r="CF668">
        <f>MAX(BW668-CE668,0)</f>
        <v/>
      </c>
      <c r="CG668">
        <f>IFERROR(IF(OR(RIGHT(INDEX(PIS!P$1:P$500,MATCH(D668,PIS!C$1:C$500)),5)="P10",RIGHT(INDEX(PIS!P$1:P$500,MATCH(D668,PIS!C$1:C$500)),5)="CK"),0,IF(CF668&lt;=5000000,CF668*5%,IF(CF668&lt;=10000000,CF668*10%-250000,IF(CF668&lt;=18000000,CF668*15%-750000,IF(CF668&lt;=32000000,CF668*20%-1650000,IF(CF668&lt;=52000000,CF668*25%-3250000,IF(CF668&lt;=80000000,BH668*30%-5850000,CF668*35%-9850000))))))),0)</f>
        <v/>
      </c>
      <c r="CH668">
        <f>IFERROR(IF(OR(INDEX(PIS!P$1:P$500,MATCH(D668,PIS!C$1:C$500))="LT",INDEX(PIS!P$1:P$500,MATCH(D668,PIS!C$1:C$500))="CK"),0,IF(CF668&lt;2000000,0,CF668*10%)),0)</f>
        <v/>
      </c>
      <c r="CI668">
        <f>IFERROR(INDEX(ADJ!$A$1:$BZ$1000,MATCH(PAYROLL!D668,ADJ!A$1:A$500,0),MATCH(PAYROLL!CI$2,ADJ!$2:$2,0)),0)</f>
        <v/>
      </c>
      <c r="CJ668">
        <f>IFERROR(INDEX(ADJ!$A$1:$BZ$1000,MATCH(PAYROLL!D668,ADJ!A$1:A$500,0),MATCH(PAYROLL!CJ$2,ADJ!$2:$2,0)),0)</f>
        <v/>
      </c>
      <c r="CK668">
        <f>IFERROR(INDEX(ADJ!$A$1:$BZ$1000,MATCH(PAYROLL!D668,ADJ!A$1:A$500,0),MATCH(PAYROLL!CK$2,ADJ!$2:$2,0)),0)</f>
        <v/>
      </c>
      <c r="CL668">
        <f>SUM(CG668:CK668)</f>
        <v/>
      </c>
      <c r="CM668">
        <f>ROUND(SUM(CH668:CK668),0)</f>
        <v/>
      </c>
      <c r="CN668">
        <f>IFERROR(INDEX(CSDA!D$1:D$500,MATCH($CN$2,CSDA!C$1:C$500,0))*INDEX(PIS!V$1:V$500,MATCH(D668,PIS!C$1:C$500))+INDEX(ADJ!$A$1:$BZ$1000,MATCH(PAYROLL!D668,ADJ!A$1:A$500,0),MATCH(PAYROLL!CN$2,ADJ!$2:$2,0)),0)</f>
        <v/>
      </c>
      <c r="CO668">
        <f>IFERROR(INDEX(ADJ!$A$1:$BZ$1000,MATCH(PAYROLL!D668,ADJ!A$1:A$500,0),MATCH(PAYROLL!CO$2,ADJ!$2:$2,0)),0)</f>
        <v/>
      </c>
      <c r="CP668">
        <f>IFERROR(INDEX(ADJ!$A$1:$BZ$1000,MATCH(PAYROLL!D668,ADJ!A$1:A$500,0),MATCH(PAYROLL!CP$2,ADJ!$2:$2,0)),0)</f>
        <v/>
      </c>
      <c r="CQ668">
        <f>BP668-CL668-CI668-CM668-CN668-CO668-CP668-CC668</f>
        <v/>
      </c>
      <c r="CR668">
        <f>IFERROR(IF(RIGHT(INDEX(PIS!O$1:O$500,MATCH(D668,PIS!C$1:C$500,0)),5)="Gross",MIN(U668+V668,VLOOKUP("R700",TSC!B:C,2,0)*VLOOKUP("R101",TSC!B:C,2,0))*(VLOOKUP("T711",TSC!B:C,2,0)+VLOOKUP("T712",TSC!B:C,2,0))%,MIN(T668+V668,VLOOKUP("R700",TSC!B:C,2,0)*VLOOKUP("R101",TSC!B:C,2,0))*(VLOOKUP("T711",TSC!B:C,2,0)+VLOOKUP("T712",TSC!B:C,2,0)+VLOOKUP("R701",TSC!B:C,2,0))%),0)</f>
        <v/>
      </c>
      <c r="CS668">
        <f>IFERROR(IF(RIGHT(INDEX(PIS!O$1:O$500,MATCH(D668,PIS!C$1:C$500,0)),5)="Gross",MIN(U668+V668,VLOOKUP("R700",TSC!B:C,2,0)*VLOOKUP("R101",TSC!B:C,2,0))*(VLOOKUP("T714",TSC!B:C,2,0))%,MIN(T668+V668,VLOOKUP("R700",TSC!B:C,2,0)*VLOOKUP("R101",TSC!B:C,2,0))*(VLOOKUP("T704",TSC!B:C,2,0)+VLOOKUP("T714",TSC!B:C,2,0))%),0)</f>
        <v/>
      </c>
      <c r="CT668">
        <f>IFERROR(IF(RIGHT(INDEX(PIS!O$1:O$500,MATCH(D668,PIS!C$1:C$500,0)),5)="Gross",MIN(U668+V668,VLOOKUP("R700",TSC!B:C,2,0)*VLOOKUP("R101",TSC!B:C,2,0))*VLOOKUP("T705",TSC!B:C,2,0)%,MIN(T668+V668,VLOOKUP("R700",TSC!B:C,2,0)*VLOOKUP("R101",TSC!B:C,2,0))*VLOOKUP("T705",TSC!B:C,2,0)%),0)</f>
        <v/>
      </c>
      <c r="CU668">
        <f>IFERROR(IF(RIGHT(INDEX(PIS!O$1:O$500,MATCH(D668,PIS!C$1:C$500,0)),5)="Gross",MIN(U668+V668,VLOOKUP("R700",TSC!B:C,2,0)*VLOOKUP("R101",TSC!B:C,2,0))*(VLOOKUP("T713",TSC!B:C,2,0))%,MIN(T668+V668,VLOOKUP("R700",TSC!B:C,2,0)*VLOOKUP("R101",TSC!B:C,2,0))*(VLOOKUP("T713",TSC!B:C,2,0))%),0)</f>
        <v/>
      </c>
      <c r="CV668">
        <f>IFERROR(INDEX(ADJ!$A$1:$BZ$1000,MATCH(PAYROLL!D668,ADJ!A$1:A$500,0),MATCH(PAYROLL!CV$2,ADJ!$2:$2,0)),0)</f>
        <v/>
      </c>
      <c r="CW668">
        <f>IFERROR(INDEX(ADJ!$A$1:$BZ$1000,MATCH(PAYROLL!D668,ADJ!A$1:A$500,0),MATCH(PAYROLL!CW$2,ADJ!$2:$2,0)),0)</f>
        <v/>
      </c>
      <c r="CX668">
        <f>SUM(CR668:CW668)</f>
        <v/>
      </c>
      <c r="CY668">
        <f>ROUND(IF(CR668&gt;0,T668+V668*VLOOKUP("R202",TSC!$B$1:$C$500,2,0),0),0)</f>
        <v/>
      </c>
      <c r="CZ668">
        <f>IFERROR(INDEX(CSDA!D$1:D$500,MATCH($CZ$2,CSDA!C$1:C$500,0)),0)</f>
        <v/>
      </c>
      <c r="DA668">
        <f>ROUND(T668*0.7%,0)</f>
        <v/>
      </c>
      <c r="DB668">
        <f>ROUND(T668/12,0)</f>
        <v/>
      </c>
      <c r="DC668">
        <f ref="DC668" t="array">IFERROR(INDEX(CSDA!D$1:D$500,MATCH("Trích giữ"&amp;PAYROLL!DC$2,CSDA!A$1:A$500&amp;CSDA!C$1:C$500,0)),0)</f>
        <v/>
      </c>
      <c r="DD668">
        <f ref="DD668" t="array">IFERROR(INDEX(CSDA!D$1:D$500,MATCH("Trích giữ"&amp;PAYROLL!DD$2,CSDA!A$1:A$500&amp;CSDA!C$1:C$500,0)),0)</f>
        <v/>
      </c>
      <c r="DE668">
        <f ref="DE668" t="array">IFERROR(INDEX(CSDA!D$1:D$500,MATCH("Trích giữ"&amp;PAYROLL!DE$2,CSDA!A$1:A$500&amp;CSDA!C$1:C$500,0)),0)</f>
        <v/>
      </c>
      <c r="DF668">
        <f>IFERROR(INDEX(CSDA!D$1:D$500,MATCH(PAYROLL!DF$2,CSDA!C$1:C$500,0)),0)</f>
        <v/>
      </c>
      <c r="DG668">
        <f ref="DG668" t="array">IFERROR(INDEX(CSDA!D$1:D$500,MATCH("Trích giữ"&amp;PAYROLL!DG$2,CSDA!A$1:A$500&amp;CSDA!C$1:C$500,0)),0)</f>
        <v/>
      </c>
      <c r="DH668">
        <f>ROUND(T668/26,0)</f>
        <v/>
      </c>
      <c r="DI668">
        <f ref="DI668" t="array">IFERROR(INDEX(CSDA!D$1:D$500,MATCH("Trích giữ"&amp;PAYROLL!DI$2,CSDA!A$1:A$500&amp;CSDA!C$1:C$500,0)),0)</f>
        <v/>
      </c>
      <c r="DJ668">
        <f>IF(U668=0,T668*21.5%-BL668,0)</f>
        <v/>
      </c>
      <c r="DK668">
        <f ref="DK668" t="array">IFERROR(INDEX(CSDA!D$1:D$500,MATCH("Trích giữ"&amp;PAYROLL!DK$2,CSDA!A$1:A$500&amp;CSDA!C$1:C$500,0)),0)</f>
        <v/>
      </c>
      <c r="DL668">
        <f>IFERROR(INDEX(CSDA!D$1:D$500,MATCH(PAYROLL!DL$2,CSDA!C$1:C$500,0))/12,0)</f>
        <v/>
      </c>
      <c r="DM668">
        <f>SUM(DB668:DL668)</f>
        <v/>
      </c>
      <c r="DN668">
        <f>IFERROR(INDEX(ADJ!$A$1:$BZ$1000,MATCH(PAYROLL!D668,ADJ!A$1:A$500,0),MATCH(PAYROLL!DN$2,ADJ!$2:$2,0)),0)</f>
        <v/>
      </c>
      <c r="DO668">
        <f>IFERROR(SUM(BP668,DM668:DN668,CX668:DA668)-DT668,0)</f>
        <v/>
      </c>
      <c r="DP668">
        <f ref="DP668" t="array">SUM(BW668*IFERROR(INDEX(CSDA!D$1:D$500,MATCH(BW$2,CSDA!C$1:C$500,0)),0)%,CX668*IFERROR(INDEX(CSDA!D$1:D$500,MATCH(CX$2,CSDA!C$1:C$500,0)),0)%,DA668*IFERROR(INDEX(CSDA!D$1:D$500,MATCH(DA$2,CSDA!C$1:C$500,0)),0)%,DB668*IFERROR(INDEX(CSDA!D$1:D$500,MATCH(DB$2,CSDA!C$1:C$500,0)),0)%,DF668*IFERROR(INDEX(CSDA!D$1:D$500,MATCH("Phí dịch vụ"&amp;PAYROLL!DF$2,CSDA!A$1:A$500&amp;CSDA!C$1:C$500,0)),0)%,DC668*IFERROR(INDEX(CSDA!D$1:D$500,MATCH("Phí dịch vụ"&amp;PAYROLL!DC$2,CSDA!A$1:A$500&amp;CSDA!C$1:C$500,0)),0)%,DH668*IFERROR(INDEX(CSDA!D$1:D$500,MATCH("Phí dịch vụ"&amp;PAYROLL!DH$2,CSDA!A$1:A$500&amp;CSDA!C$1:C$500,0)),0)%,DJ668*IFERROR(INDEX(CSDA!D$1:D$500,MATCH("Phí dịch vụ"&amp;PAYROLL!DJ$2,CSDA!A$1:A$500&amp;CSDA!C$1:C$500,0)),0)%,BN668*IFERROR(INDEX(CSDA!D$1:D$500,MATCH(BN$2,CSDA!C$1:C$500,0)),0)%)-BN668*7%</f>
        <v/>
      </c>
      <c r="DQ668">
        <f>IFERROR(INDEX(ADJ!$A$1:$BZ$1000,MATCH(PAYROLL!D668,ADJ!A$1:A$500,0),MATCH(PAYROLL!DQ$2,ADJ!$2:$2,0)),0)</f>
        <v/>
      </c>
      <c r="DR668">
        <f>IFERROR(INDEX(ADJ!$A$1:$BZ$1000,MATCH(PAYROLL!D668,ADJ!A$1:A$500,0),MATCH(PAYROLL!DR$2,ADJ!$2:$2,0)),0)</f>
        <v/>
      </c>
      <c r="DS668">
        <f>SUM(DP668:DR668)</f>
        <v/>
      </c>
      <c r="DT668">
        <f>EK668</f>
        <v/>
      </c>
      <c r="DU668">
        <f>SUM(DO668:DR668)</f>
        <v/>
      </c>
      <c r="DV668">
        <f>ROUND(DU668*0.1,0)</f>
        <v/>
      </c>
      <c r="DW668">
        <f>DU668+DV668</f>
        <v/>
      </c>
      <c r="DZ668">
        <f>IFERROR(INDEX(ADJ!$A$1:$BZ$1000,MATCH(PAYROLL!$D668,ADJ!A$1:A$500,0),MATCH(PAYROLL!DZ$2,ADJ!$2:$2,0)),0)</f>
        <v/>
      </c>
      <c r="EA668">
        <f>IFERROR(INDEX(ADJ!$A$1:$BZ$1000,MATCH(PAYROLL!$D668,ADJ!A$1:A$500,0),MATCH(PAYROLL!EA$2,ADJ!$2:$2,0)),0)</f>
        <v/>
      </c>
      <c r="EB668">
        <f>IFERROR(INDEX(ADJ!$A$1:$BZ$1000,MATCH(PAYROLL!$D668,ADJ!A$1:A$500,0),MATCH(PAYROLL!EB$2,ADJ!$2:$2,0)),0)</f>
        <v/>
      </c>
      <c r="EC668">
        <f>IFERROR(INDEX(ADJ!$A$1:$BZ$1000,MATCH(PAYROLL!$D668,ADJ!A$1:A$500,0),MATCH(PAYROLL!EC$2,ADJ!$2:$2,0)),0)</f>
        <v/>
      </c>
      <c r="ED668">
        <f>IFERROR(INDEX(ADJ!$A$1:$BZ$1000,MATCH(PAYROLL!$D668,ADJ!A$1:A$500,0),MATCH(PAYROLL!ED$2,ADJ!$2:$2,0)),0)</f>
        <v/>
      </c>
      <c r="EE668">
        <f>IFERROR(INDEX(ADJ!$A$1:$BZ$1000,MATCH(PAYROLL!$D668,ADJ!A$1:A$500,0),MATCH(PAYROLL!EE$2,ADJ!$2:$2,0)),0)</f>
        <v/>
      </c>
      <c r="EF668">
        <f>IFERROR(INDEX(ADJ!$A$1:$BZ$1000,MATCH(PAYROLL!$D668,ADJ!A$1:A$500,0),MATCH(PAYROLL!EF$2,ADJ!$2:$2,0)),0)</f>
        <v/>
      </c>
      <c r="EG668">
        <f>IFERROR(INDEX(ADJ!$A$1:$BZ$1000,MATCH(PAYROLL!$D668,ADJ!A$1:A$500,0),MATCH(PAYROLL!EG$2,ADJ!$2:$2,0)),0)</f>
        <v/>
      </c>
      <c r="EH668">
        <f>IFERROR(INDEX(ADJ!$A$1:$BZ$1000,MATCH(PAYROLL!$D668,ADJ!A$1:A$500,0),MATCH(PAYROLL!EH$2,ADJ!$2:$2,0)),0)</f>
        <v/>
      </c>
      <c r="EI668">
        <f>IFERROR(INDEX(ADJ!$A$1:$BZ$1000,MATCH(PAYROLL!D668,ADJ!A$1:A$500,0),MATCH(PAYROLL!EI$2,ADJ!$2:$2,0)),0)</f>
        <v/>
      </c>
      <c r="EJ668">
        <f>IFERROR(INDEX(ADJ!$A$1:$BZ$1000,MATCH(PAYROLL!$D668,ADJ!A$1:A$500,0),MATCH(PAYROLL!EJ$2,ADJ!$2:$2,0)),0)</f>
        <v/>
      </c>
      <c r="EK668">
        <f>SUM(DZ668:EJ668)</f>
        <v/>
      </c>
    </row>
    <row r="669">
      <c r="A669" t="n">
        <v>667</v>
      </c>
      <c r="B669" t="inlineStr">
        <is>
          <t>Lang Thị Thùy Anh</t>
        </is>
      </c>
      <c r="D669" t="inlineStr">
        <is>
          <t>125643-04</t>
        </is>
      </c>
      <c r="S669">
        <f>IFERROR(INDEX(PIS!$A$1:$BZ$1000,MATCH($D669,PIS!C$1:C$500,0),MATCH("Lương CB tháng trước",PIS!$1:$1,0)),0)</f>
        <v/>
      </c>
      <c r="T669">
        <f>IFERROR(INDEX(PIS!$A$1:$BZ$1000,MATCH($D669,PIS!C$1:C$500,0),MATCH("Lương CB hiện tại",PIS!$1:$1,0)),0)</f>
        <v/>
      </c>
      <c r="U669">
        <f>IFERROR(INDEX(PIS!$A$1:$BZ$1000,MATCH($D669,PIS!C$1:C$500,0),MATCH("Lương đóng BHBB",PIS!$1:$1,0)),0)</f>
        <v/>
      </c>
      <c r="V669">
        <f>IFERROR(INDEX(PIS!$A$1:$BZ$1000,MATCH($D669,PIS!C$1:C$500,0),MATCH(V$2,PIS!$2:$2,0)),0)</f>
        <v/>
      </c>
      <c r="W669">
        <f>IFERROR(INDEX(PIS!$A$1:$BZ$1000,MATCH($D669,PIS!C$1:C$500,0),MATCH(W$2,PIS!$2:$2,0)),0)</f>
        <v/>
      </c>
      <c r="X669">
        <f>IFERROR(INDEX(PIS!$A$1:$BZ$1000,MATCH($D669,PIS!C$1:C$500,0),MATCH(X$2,PIS!$2:$2,0)),0)</f>
        <v/>
      </c>
      <c r="Y669">
        <f>IFERROR(INDEX(PIS!$A$1:$BZ$1000,MATCH($D669,PIS!C$1:C$500,0),MATCH(Y$2,PIS!$2:$2,0)),0)</f>
        <v/>
      </c>
      <c r="Z669">
        <f>IFERROR(INDEX(PIS!$A$1:$BZ$1000,MATCH($D669,PIS!C$1:C$500,0),MATCH(Z$2,PIS!$2:$2,0)),0)</f>
        <v/>
      </c>
      <c r="AA669">
        <f>IFERROR(INDEX(PIS!$A$1:$BZ$1000,MATCH($D669,PIS!C$1:C$500,0),MATCH(AA$2,PIS!$2:$2,0)),0)</f>
        <v/>
      </c>
      <c r="AB669">
        <f>IFERROR(INDEX(PIS!$A$1:$BZ$1000,MATCH($D669,PIS!C$1:C$500,0),MATCH(AB$2,PIS!$2:$2,0)),0)</f>
        <v/>
      </c>
      <c r="AC669">
        <f>SUM(V669:AB669)</f>
        <v/>
      </c>
      <c r="AD669">
        <f>IFERROR(INDEX(TIMESHEET!$A$1:$AI$5000,MATCH($D669,TIMESHEET!A$1:A$500,0),MATCH("T100",TIMESHEET!$2:$2,0))-2,0)</f>
        <v/>
      </c>
      <c r="AE669">
        <f>IFERROR(INDEX(TIMESHEET!$A$1:$AI$5000,MATCH($D669,TIMESHEET!A$1:A$500,0),MATCH("T202",TIMESHEET!$2:$2,0)),0)</f>
        <v/>
      </c>
      <c r="AF669">
        <f>IFERROR(INDEX(TIMESHEET!$A$1:$AI$5000,MATCH($D669,TIMESHEET!A$1:A$500,0),MATCH("T302",TIMESHEET!$2:$2,0)),0)</f>
        <v/>
      </c>
      <c r="AG669">
        <f>IFERROR(INDEX(TIMESHEET!$A$1:$AI$5000,MATCH($D669,TIMESHEET!A$1:A$500,0),MATCH("T406",TIMESHEET!$2:$2,0)),0)</f>
        <v/>
      </c>
      <c r="AH669">
        <f>AE669+AG669</f>
        <v/>
      </c>
      <c r="AI669">
        <f>IFERROR(INDEX(TIMESHEET!$A$1:$AI$5000,MATCH($D669,TIMESHEET!A$1:A$500,0),MATCH("T701",TIMESHEET!$2:$2,0)),0)</f>
        <v/>
      </c>
      <c r="AJ669">
        <f>IFERROR(INDEX(TIMESHEET!$A$1:$AI$5000,MATCH($D669,TIMESHEET!B$1:B$500,0),MATCH("T320",TIMESHEET!$2:$2,0)),0)</f>
        <v/>
      </c>
      <c r="AK669">
        <f>IFERROR(IF(LEFT(INDEX(PIS!O$1:O$500,MATCH(D669,PIS!C$1:C$500)),1)="M",T669/AD669*SUM(AE669:AG669),T669*AD669),0)</f>
        <v/>
      </c>
      <c r="AL669">
        <f>IFERROR(INDEX(ADJ!$A$1:$BZ$1000,MATCH(PAYROLL!D669,ADJ!A$1:A$500,0),MATCH(PAYROLL!AL$2,ADJ!$2:$2,0)),0)</f>
        <v/>
      </c>
      <c r="AM669">
        <f>SUM(AK669:AL669)</f>
        <v/>
      </c>
      <c r="AN669">
        <f>IFERROR(ROUND(V669/$AD669*$AH669,0),0)</f>
        <v/>
      </c>
      <c r="AO669">
        <f>IFERROR(ROUND(W669/$AD669*$AH669,0),0)</f>
        <v/>
      </c>
      <c r="AP669">
        <f>IFERROR(ROUND(X669/$AD669*$AE669,0),0)</f>
        <v/>
      </c>
      <c r="AQ669">
        <f>IFERROR(ROUND(Y669/$AD669*$AH669,0),0)</f>
        <v/>
      </c>
      <c r="AR669">
        <f>IFERROR(ROUND(Z669/$AD669*$AH669,0),0)</f>
        <v/>
      </c>
      <c r="AS669">
        <f>IFERROR(ROUND(AA669/$AD669*$AH669,0),0)</f>
        <v/>
      </c>
      <c r="AT669">
        <f>IFERROR(IF((AE669+AF669+AG669)&gt;13,AB669,ROUND(AB669/AD669*AH669,0)),0)</f>
        <v/>
      </c>
      <c r="AU669">
        <f>IFERROR(INDEX(ADJ!$A$1:$BZ$1000,MATCH(PAYROLL!D669,ADJ!A$1:A$500,0),MATCH(PAYROLL!AU$2,ADJ!$2:$2,0)),0)</f>
        <v/>
      </c>
      <c r="AV669">
        <f>ROUND(SUM(AN669:AU669),0)</f>
        <v/>
      </c>
      <c r="AW669">
        <f>IFERROR(INDEX(TIMESHEET!$A$1:$AI$5000,MATCH(PAYROLL!D669,TIMESHEET!A$1:A$500,0),MATCH("T620",TIMESHEET!$2:$2,0)),0)</f>
        <v/>
      </c>
      <c r="AX669">
        <f>IFERROR(INDEX(TIMESHEET!$A$1:$AI$5000,MATCH(PAYROLL!D669,TIMESHEET!A$1:A$500,0),MATCH("T601",TIMESHEET!$2:$2,0)),0)</f>
        <v/>
      </c>
      <c r="AY669">
        <f>IFERROR(INDEX(TIMESHEET!$A$1:$AI$5000,MATCH(PAYROLL!D669,TIMESHEET!A$1:A$500,0),MATCH("T602",TIMESHEET!$2:$2,0)),0)</f>
        <v/>
      </c>
      <c r="AZ669">
        <f>IFERROR(INDEX(TIMESHEET!$A$1:$AI$5000,MATCH(PAYROLL!D669,TIMESHEET!A$1:A$500,0),MATCH("T603",TIMESHEET!$2:$2,0)),0)</f>
        <v/>
      </c>
      <c r="BA669">
        <f>IFERROR(INDEX(TIMESHEET!$A$1:$AI$5000,MATCH(PAYROLL!D669,TIMESHEET!A$1:A$500,0),MATCH("T611",TIMESHEET!$2:$2,0)),0)</f>
        <v/>
      </c>
      <c r="BB669">
        <f>IFERROR(INDEX(TIMESHEET!$A$1:$AI$5000,MATCH(PAYROLL!D669,TIMESHEET!A$1:A$500,0),MATCH("T612",TIMESHEET!$2:$2,0)),0)</f>
        <v/>
      </c>
      <c r="BC669">
        <f>IFERROR(INDEX(TIMESHEET!$A$1:$AI$5000,MATCH(PAYROLL!D669,TIMESHEET!A$1:A$500,0),MATCH("T613",TIMESHEET!$2:$2,0)),0)</f>
        <v/>
      </c>
      <c r="BD669">
        <f>IFERROR(INDEX(TIMESHEET!$A$1:$AI$5000,MATCH(PAYROLL!D669,TIMESHEET!A$1:A$500,0),MATCH("T500",TIMESHEET!$2:$2,0)),0)</f>
        <v/>
      </c>
      <c r="BE669">
        <f>IFERROR(IF(LEFT(INDEX(PIS!O$1:O$500,MATCH(D669,PIS!C$1:C$500)),1)="M",T669/AD669/8*(AW669+AX669*1.5+AY669*2+AZ669*3+BA669*2.1+BB669*2.7+BC669*3.9+BD669*0.3),T669/8*(AW669+AX669*1.5+AY669*2+AZ669*3+BA669*2.1+BB669*2.7+BC669*3.9+BD669*0.3)),0)</f>
        <v/>
      </c>
      <c r="BF669">
        <f>IFERROR(INDEX(ADJ!$A$1:$BZ$1000,MATCH(PAYROLL!$D669,ADJ!A$1:A$500,0),MATCH(PAYROLL!BF$2,ADJ!$2:$2,0)),0)</f>
        <v/>
      </c>
      <c r="BG669">
        <f>IFERROR(INDEX(ADJ!$A$1:$BZ$1000,MATCH(PAYROLL!D669,ADJ!A$1:A$500,0),MATCH(PAYROLL!BG$2,ADJ!$2:$2,0)),0)</f>
        <v/>
      </c>
      <c r="BH669">
        <f>IFERROR(INDEX(ADJ!$A$1:$BZ$1000,MATCH(PAYROLL!D669,ADJ!A$1:A$500,0),MATCH(PAYROLL!BH$2,ADJ!$2:$2,0)),0)</f>
        <v/>
      </c>
      <c r="BI669">
        <f>IFERROR(INDEX(ADJ!$A$1:$BZ$1000,MATCH(PAYROLL!D669,ADJ!A$1:A$500,0),MATCH(PAYROLL!BI$2,ADJ!$2:$2,0)),0)</f>
        <v/>
      </c>
      <c r="BJ669">
        <f>IFERROR(INDEX(ADJ!$A$1:$BZ$1000,MATCH(PAYROLL!D669,ADJ!A$1:A$500,0),MATCH(PAYROLL!BJ$2,ADJ!$2:$2,0)),0)</f>
        <v/>
      </c>
      <c r="BK669">
        <f>SUM(BF669:BJ669)</f>
        <v/>
      </c>
      <c r="BL669">
        <f>IFERROR(INDEX(ADJ!$A$1:$BZ$1000,MATCH(PAYROLL!D669,ADJ!A$1:A$500,0),MATCH(PAYROLL!BL$2,ADJ!$2:$2,0)),0)</f>
        <v/>
      </c>
      <c r="BM669">
        <f>IFERROR(INDEX(ADJ!$A$1:$BZ$1000,MATCH(PAYROLL!D669,ADJ!A$1:A$500,0),MATCH(PAYROLL!BM$2,ADJ!$2:$2,0)),0)</f>
        <v/>
      </c>
      <c r="BN669">
        <f>IFERROR(INDEX(ADJ!$A$1:$BZ$1000,MATCH(PAYROLL!D669,ADJ!A$1:A$500,0),MATCH(PAYROLL!BN$2,ADJ!$2:$2,0)),0)</f>
        <v/>
      </c>
      <c r="BO669">
        <f>IFERROR(INDEX(ADJ!$A$1:$BZ$1000,MATCH(PAYROLL!D669,ADJ!A$1:A$500,0),MATCH(PAYROLL!BO$2,ADJ!$2:$2,0)),0)</f>
        <v/>
      </c>
      <c r="BP669">
        <f>SUM(AM669,AV669,BE669,BK669,BL669:BO669)</f>
        <v/>
      </c>
      <c r="BQ669">
        <f>BO669</f>
        <v/>
      </c>
      <c r="BR669">
        <f>IFERROR(ROUND(IF(LEFT(INDEX(PIS!O$1:O$500,MATCH(D669,PIS!C$1:C$500)),1)="D",T669/8*(BD669*0.3),IF(LEFT(INDEX(PIS!O$1:O$500,MATCH(D669,PIS!C$1:C$500)),1)="H",T669*($BD669*0.3),T669/$AD669/8*($BD669*0.3))),0),0)</f>
        <v/>
      </c>
      <c r="BS669">
        <f>IF(AP669&lt;1,0,MIN(AP669,730000))</f>
        <v/>
      </c>
      <c r="BT669">
        <f>IFERROR(ROUND((BE669-SUM(AW669:BC669)*T669/AD669/8),0)-BR669,0)</f>
        <v/>
      </c>
      <c r="BU669">
        <f>AO669</f>
        <v/>
      </c>
      <c r="BV669">
        <f>SUM(BQ669:BU669)</f>
        <v/>
      </c>
      <c r="BW669">
        <f>BP669-BV669</f>
        <v/>
      </c>
      <c r="BX669">
        <f>IFERROR(IF(RIGHT(INDEX(PIS!O$1:O$500,MATCH(D669,PIS!C$1:C$500)),5)="Gross",MIN(U669+V669,VLOOKUP("R700",TSC!B:C,2,0)*VLOOKUP("R101",TSC!B:C,2,0))*VLOOKUP("R701",TSC!B:C,2,0)%,0),0)</f>
        <v/>
      </c>
      <c r="BY669">
        <f>IFERROR(IF(RIGHT(INDEX(PIS!O$1:O$500,MATCH(D669,PIS!C$1:C$500)),5)="Gross",MIN(U669+V669,VLOOKUP("R700",TSC!B:C,2,0)*VLOOKUP("R101",TSC!B:C,2,0))*VLOOKUP("T704",TSC!B:C,2,0)%,0),0)</f>
        <v/>
      </c>
      <c r="BZ669">
        <f>IFERROR(IF(RIGHT(INDEX(PIS!O$1:O$500,MATCH(D669,PIS!C$1:C$500)),5)="Gross",MIN(U669+V669,VLOOKUP("R700",TSC!B:C,2,0)*VLOOKUP("1",TSC!F:G,2,0))*VLOOKUP("T705",TSC!B:C,2,0)%,0),0)</f>
        <v/>
      </c>
      <c r="CA669">
        <f>IFERROR(INDEX(ADJ!$A$1:$BZ$1000,MATCH(PAYROLL!D669,ADJ!A$1:A$500,0),MATCH(PAYROLL!CA$2,ADJ!$2:$2,0)),0)</f>
        <v/>
      </c>
      <c r="CB669">
        <f>IFERROR(INDEX(ADJ!$A$1:$BZ$1000,MATCH(PAYROLL!D669,ADJ!A$1:A$500,0),MATCH(PAYROLL!CB$2,ADJ!$2:$2,0)),0)</f>
        <v/>
      </c>
      <c r="CC669">
        <f>SUM(BX669:CB669)</f>
        <v/>
      </c>
      <c r="CD669">
        <f>IFERROR(INDEX(PIS!$A$1:$BZ$1000,MATCH(PAYROLL!D669,PIS!C$1:C$500,0),MATCH(PAYROLL!CD$1,PIS!$1:$1,0)),0)</f>
        <v/>
      </c>
      <c r="CE669">
        <f>IFERROR(IF(OR(INDEX(PIS!P$1:P$500,MATCH(D669,PIS!C$1:C$500,0))="LT2",INDEX(PIS!P$1:P$500,MATCH(D669,PIS!C$1:C$500,0))="P10"),0,SUM(CC669,CD669*VLOOKUP("R601",TSC!B:C,2,0),VLOOKUP("R602",TSC!B:C,2,0))),0)</f>
        <v/>
      </c>
      <c r="CF669">
        <f>MAX(BW669-CE669,0)</f>
        <v/>
      </c>
      <c r="CG669">
        <f>IFERROR(IF(OR(RIGHT(INDEX(PIS!P$1:P$500,MATCH(D669,PIS!C$1:C$500)),5)="P10",RIGHT(INDEX(PIS!P$1:P$500,MATCH(D669,PIS!C$1:C$500)),5)="CK"),0,IF(CF669&lt;=5000000,CF669*5%,IF(CF669&lt;=10000000,CF669*10%-250000,IF(CF669&lt;=18000000,CF669*15%-750000,IF(CF669&lt;=32000000,CF669*20%-1650000,IF(CF669&lt;=52000000,CF669*25%-3250000,IF(CF669&lt;=80000000,BH669*30%-5850000,CF669*35%-9850000))))))),0)</f>
        <v/>
      </c>
      <c r="CH669">
        <f>IFERROR(IF(OR(INDEX(PIS!P$1:P$500,MATCH(D669,PIS!C$1:C$500))="LT",INDEX(PIS!P$1:P$500,MATCH(D669,PIS!C$1:C$500))="CK"),0,IF(CF669&lt;2000000,0,CF669*10%)),0)</f>
        <v/>
      </c>
      <c r="CI669">
        <f>IFERROR(INDEX(ADJ!$A$1:$BZ$1000,MATCH(PAYROLL!D669,ADJ!A$1:A$500,0),MATCH(PAYROLL!CI$2,ADJ!$2:$2,0)),0)</f>
        <v/>
      </c>
      <c r="CJ669">
        <f>IFERROR(INDEX(ADJ!$A$1:$BZ$1000,MATCH(PAYROLL!D669,ADJ!A$1:A$500,0),MATCH(PAYROLL!CJ$2,ADJ!$2:$2,0)),0)</f>
        <v/>
      </c>
      <c r="CK669">
        <f>IFERROR(INDEX(ADJ!$A$1:$BZ$1000,MATCH(PAYROLL!D669,ADJ!A$1:A$500,0),MATCH(PAYROLL!CK$2,ADJ!$2:$2,0)),0)</f>
        <v/>
      </c>
      <c r="CL669">
        <f>SUM(CG669:CK669)</f>
        <v/>
      </c>
      <c r="CM669">
        <f>ROUND(SUM(CH669:CK669),0)</f>
        <v/>
      </c>
      <c r="CN669">
        <f>IFERROR(INDEX(CSDA!D$1:D$500,MATCH($CN$2,CSDA!C$1:C$500,0))*INDEX(PIS!V$1:V$500,MATCH(D669,PIS!C$1:C$500))+INDEX(ADJ!$A$1:$BZ$1000,MATCH(PAYROLL!D669,ADJ!A$1:A$500,0),MATCH(PAYROLL!CN$2,ADJ!$2:$2,0)),0)</f>
        <v/>
      </c>
      <c r="CO669">
        <f>IFERROR(INDEX(ADJ!$A$1:$BZ$1000,MATCH(PAYROLL!D669,ADJ!A$1:A$500,0),MATCH(PAYROLL!CO$2,ADJ!$2:$2,0)),0)</f>
        <v/>
      </c>
      <c r="CP669">
        <f>IFERROR(INDEX(ADJ!$A$1:$BZ$1000,MATCH(PAYROLL!D669,ADJ!A$1:A$500,0),MATCH(PAYROLL!CP$2,ADJ!$2:$2,0)),0)</f>
        <v/>
      </c>
      <c r="CQ669">
        <f>BP669-CL669-CI669-CM669-CN669-CO669-CP669-CC669</f>
        <v/>
      </c>
      <c r="CR669">
        <f>IFERROR(IF(RIGHT(INDEX(PIS!O$1:O$500,MATCH(D669,PIS!C$1:C$500,0)),5)="Gross",MIN(U669+V669,VLOOKUP("R700",TSC!B:C,2,0)*VLOOKUP("R101",TSC!B:C,2,0))*(VLOOKUP("T711",TSC!B:C,2,0)+VLOOKUP("T712",TSC!B:C,2,0))%,MIN(T669+V669,VLOOKUP("R700",TSC!B:C,2,0)*VLOOKUP("R101",TSC!B:C,2,0))*(VLOOKUP("T711",TSC!B:C,2,0)+VLOOKUP("T712",TSC!B:C,2,0)+VLOOKUP("R701",TSC!B:C,2,0))%),0)</f>
        <v/>
      </c>
      <c r="CS669">
        <f>IFERROR(IF(RIGHT(INDEX(PIS!O$1:O$500,MATCH(D669,PIS!C$1:C$500,0)),5)="Gross",MIN(U669+V669,VLOOKUP("R700",TSC!B:C,2,0)*VLOOKUP("R101",TSC!B:C,2,0))*(VLOOKUP("T714",TSC!B:C,2,0))%,MIN(T669+V669,VLOOKUP("R700",TSC!B:C,2,0)*VLOOKUP("R101",TSC!B:C,2,0))*(VLOOKUP("T704",TSC!B:C,2,0)+VLOOKUP("T714",TSC!B:C,2,0))%),0)</f>
        <v/>
      </c>
      <c r="CT669">
        <f>IFERROR(IF(RIGHT(INDEX(PIS!O$1:O$500,MATCH(D669,PIS!C$1:C$500,0)),5)="Gross",MIN(U669+V669,VLOOKUP("R700",TSC!B:C,2,0)*VLOOKUP("R101",TSC!B:C,2,0))*VLOOKUP("T705",TSC!B:C,2,0)%,MIN(T669+V669,VLOOKUP("R700",TSC!B:C,2,0)*VLOOKUP("R101",TSC!B:C,2,0))*VLOOKUP("T705",TSC!B:C,2,0)%),0)</f>
        <v/>
      </c>
      <c r="CU669">
        <f>IFERROR(IF(RIGHT(INDEX(PIS!O$1:O$500,MATCH(D669,PIS!C$1:C$500,0)),5)="Gross",MIN(U669+V669,VLOOKUP("R700",TSC!B:C,2,0)*VLOOKUP("R101",TSC!B:C,2,0))*(VLOOKUP("T713",TSC!B:C,2,0))%,MIN(T669+V669,VLOOKUP("R700",TSC!B:C,2,0)*VLOOKUP("R101",TSC!B:C,2,0))*(VLOOKUP("T713",TSC!B:C,2,0))%),0)</f>
        <v/>
      </c>
      <c r="CV669">
        <f>IFERROR(INDEX(ADJ!$A$1:$BZ$1000,MATCH(PAYROLL!D669,ADJ!A$1:A$500,0),MATCH(PAYROLL!CV$2,ADJ!$2:$2,0)),0)</f>
        <v/>
      </c>
      <c r="CW669">
        <f>IFERROR(INDEX(ADJ!$A$1:$BZ$1000,MATCH(PAYROLL!D669,ADJ!A$1:A$500,0),MATCH(PAYROLL!CW$2,ADJ!$2:$2,0)),0)</f>
        <v/>
      </c>
      <c r="CX669">
        <f>SUM(CR669:CW669)</f>
        <v/>
      </c>
      <c r="CY669">
        <f>ROUND(IF(CR669&gt;0,T669+V669*VLOOKUP("R202",TSC!$B$1:$C$500,2,0),0),0)</f>
        <v/>
      </c>
      <c r="CZ669">
        <f>IFERROR(INDEX(CSDA!D$1:D$500,MATCH($CZ$2,CSDA!C$1:C$500,0)),0)</f>
        <v/>
      </c>
      <c r="DA669">
        <f>ROUND(T669*0.7%,0)</f>
        <v/>
      </c>
      <c r="DB669">
        <f>ROUND(T669/12,0)</f>
        <v/>
      </c>
      <c r="DC669">
        <f ref="DC669" t="array">IFERROR(INDEX(CSDA!D$1:D$500,MATCH("Trích giữ"&amp;PAYROLL!DC$2,CSDA!A$1:A$500&amp;CSDA!C$1:C$500,0)),0)</f>
        <v/>
      </c>
      <c r="DD669">
        <f ref="DD669" t="array">IFERROR(INDEX(CSDA!D$1:D$500,MATCH("Trích giữ"&amp;PAYROLL!DD$2,CSDA!A$1:A$500&amp;CSDA!C$1:C$500,0)),0)</f>
        <v/>
      </c>
      <c r="DE669">
        <f ref="DE669" t="array">IFERROR(INDEX(CSDA!D$1:D$500,MATCH("Trích giữ"&amp;PAYROLL!DE$2,CSDA!A$1:A$500&amp;CSDA!C$1:C$500,0)),0)</f>
        <v/>
      </c>
      <c r="DF669">
        <f>IFERROR(INDEX(CSDA!D$1:D$500,MATCH(PAYROLL!DF$2,CSDA!C$1:C$500,0)),0)</f>
        <v/>
      </c>
      <c r="DG669">
        <f ref="DG669" t="array">IFERROR(INDEX(CSDA!D$1:D$500,MATCH("Trích giữ"&amp;PAYROLL!DG$2,CSDA!A$1:A$500&amp;CSDA!C$1:C$500,0)),0)</f>
        <v/>
      </c>
      <c r="DH669">
        <f>ROUND(T669/26,0)</f>
        <v/>
      </c>
      <c r="DI669">
        <f ref="DI669" t="array">IFERROR(INDEX(CSDA!D$1:D$500,MATCH("Trích giữ"&amp;PAYROLL!DI$2,CSDA!A$1:A$500&amp;CSDA!C$1:C$500,0)),0)</f>
        <v/>
      </c>
      <c r="DJ669">
        <f>IF(U669=0,T669*21.5%-BL669,0)</f>
        <v/>
      </c>
      <c r="DK669">
        <f ref="DK669" t="array">IFERROR(INDEX(CSDA!D$1:D$500,MATCH("Trích giữ"&amp;PAYROLL!DK$2,CSDA!A$1:A$500&amp;CSDA!C$1:C$500,0)),0)</f>
        <v/>
      </c>
      <c r="DL669">
        <f>IFERROR(INDEX(CSDA!D$1:D$500,MATCH(PAYROLL!DL$2,CSDA!C$1:C$500,0))/12,0)</f>
        <v/>
      </c>
      <c r="DM669">
        <f>SUM(DB669:DL669)</f>
        <v/>
      </c>
      <c r="DN669">
        <f>IFERROR(INDEX(ADJ!$A$1:$BZ$1000,MATCH(PAYROLL!D669,ADJ!A$1:A$500,0),MATCH(PAYROLL!DN$2,ADJ!$2:$2,0)),0)</f>
        <v/>
      </c>
      <c r="DO669">
        <f>IFERROR(SUM(BP669,DM669:DN669,CX669:DA669)-DT669,0)</f>
        <v/>
      </c>
      <c r="DP669">
        <f ref="DP669" t="array">SUM(BW669*IFERROR(INDEX(CSDA!D$1:D$500,MATCH(BW$2,CSDA!C$1:C$500,0)),0)%,CX669*IFERROR(INDEX(CSDA!D$1:D$500,MATCH(CX$2,CSDA!C$1:C$500,0)),0)%,DA669*IFERROR(INDEX(CSDA!D$1:D$500,MATCH(DA$2,CSDA!C$1:C$500,0)),0)%,DB669*IFERROR(INDEX(CSDA!D$1:D$500,MATCH(DB$2,CSDA!C$1:C$500,0)),0)%,DF669*IFERROR(INDEX(CSDA!D$1:D$500,MATCH("Phí dịch vụ"&amp;PAYROLL!DF$2,CSDA!A$1:A$500&amp;CSDA!C$1:C$500,0)),0)%,DC669*IFERROR(INDEX(CSDA!D$1:D$500,MATCH("Phí dịch vụ"&amp;PAYROLL!DC$2,CSDA!A$1:A$500&amp;CSDA!C$1:C$500,0)),0)%,DH669*IFERROR(INDEX(CSDA!D$1:D$500,MATCH("Phí dịch vụ"&amp;PAYROLL!DH$2,CSDA!A$1:A$500&amp;CSDA!C$1:C$500,0)),0)%,DJ669*IFERROR(INDEX(CSDA!D$1:D$500,MATCH("Phí dịch vụ"&amp;PAYROLL!DJ$2,CSDA!A$1:A$500&amp;CSDA!C$1:C$500,0)),0)%,BN669*IFERROR(INDEX(CSDA!D$1:D$500,MATCH(BN$2,CSDA!C$1:C$500,0)),0)%)-BN669*7%</f>
        <v/>
      </c>
      <c r="DQ669">
        <f>IFERROR(INDEX(ADJ!$A$1:$BZ$1000,MATCH(PAYROLL!D669,ADJ!A$1:A$500,0),MATCH(PAYROLL!DQ$2,ADJ!$2:$2,0)),0)</f>
        <v/>
      </c>
      <c r="DR669">
        <f>IFERROR(INDEX(ADJ!$A$1:$BZ$1000,MATCH(PAYROLL!D669,ADJ!A$1:A$500,0),MATCH(PAYROLL!DR$2,ADJ!$2:$2,0)),0)</f>
        <v/>
      </c>
      <c r="DS669">
        <f>SUM(DP669:DR669)</f>
        <v/>
      </c>
      <c r="DT669">
        <f>EK669</f>
        <v/>
      </c>
      <c r="DU669">
        <f>SUM(DO669:DR669)</f>
        <v/>
      </c>
      <c r="DV669">
        <f>ROUND(DU669*0.1,0)</f>
        <v/>
      </c>
      <c r="DW669">
        <f>DU669+DV669</f>
        <v/>
      </c>
      <c r="DZ669">
        <f>IFERROR(INDEX(ADJ!$A$1:$BZ$1000,MATCH(PAYROLL!$D669,ADJ!A$1:A$500,0),MATCH(PAYROLL!DZ$2,ADJ!$2:$2,0)),0)</f>
        <v/>
      </c>
      <c r="EA669">
        <f>IFERROR(INDEX(ADJ!$A$1:$BZ$1000,MATCH(PAYROLL!$D669,ADJ!A$1:A$500,0),MATCH(PAYROLL!EA$2,ADJ!$2:$2,0)),0)</f>
        <v/>
      </c>
      <c r="EB669">
        <f>IFERROR(INDEX(ADJ!$A$1:$BZ$1000,MATCH(PAYROLL!$D669,ADJ!A$1:A$500,0),MATCH(PAYROLL!EB$2,ADJ!$2:$2,0)),0)</f>
        <v/>
      </c>
      <c r="EC669">
        <f>IFERROR(INDEX(ADJ!$A$1:$BZ$1000,MATCH(PAYROLL!$D669,ADJ!A$1:A$500,0),MATCH(PAYROLL!EC$2,ADJ!$2:$2,0)),0)</f>
        <v/>
      </c>
      <c r="ED669">
        <f>IFERROR(INDEX(ADJ!$A$1:$BZ$1000,MATCH(PAYROLL!$D669,ADJ!A$1:A$500,0),MATCH(PAYROLL!ED$2,ADJ!$2:$2,0)),0)</f>
        <v/>
      </c>
      <c r="EE669">
        <f>IFERROR(INDEX(ADJ!$A$1:$BZ$1000,MATCH(PAYROLL!$D669,ADJ!A$1:A$500,0),MATCH(PAYROLL!EE$2,ADJ!$2:$2,0)),0)</f>
        <v/>
      </c>
      <c r="EF669">
        <f>IFERROR(INDEX(ADJ!$A$1:$BZ$1000,MATCH(PAYROLL!$D669,ADJ!A$1:A$500,0),MATCH(PAYROLL!EF$2,ADJ!$2:$2,0)),0)</f>
        <v/>
      </c>
      <c r="EG669">
        <f>IFERROR(INDEX(ADJ!$A$1:$BZ$1000,MATCH(PAYROLL!$D669,ADJ!A$1:A$500,0),MATCH(PAYROLL!EG$2,ADJ!$2:$2,0)),0)</f>
        <v/>
      </c>
      <c r="EH669">
        <f>IFERROR(INDEX(ADJ!$A$1:$BZ$1000,MATCH(PAYROLL!$D669,ADJ!A$1:A$500,0),MATCH(PAYROLL!EH$2,ADJ!$2:$2,0)),0)</f>
        <v/>
      </c>
      <c r="EI669">
        <f>IFERROR(INDEX(ADJ!$A$1:$BZ$1000,MATCH(PAYROLL!D669,ADJ!A$1:A$500,0),MATCH(PAYROLL!EI$2,ADJ!$2:$2,0)),0)</f>
        <v/>
      </c>
      <c r="EJ669">
        <f>IFERROR(INDEX(ADJ!$A$1:$BZ$1000,MATCH(PAYROLL!$D669,ADJ!A$1:A$500,0),MATCH(PAYROLL!EJ$2,ADJ!$2:$2,0)),0)</f>
        <v/>
      </c>
      <c r="EK669">
        <f>SUM(DZ669:EJ669)</f>
        <v/>
      </c>
    </row>
    <row r="670">
      <c r="A670" t="n">
        <v>668</v>
      </c>
      <c r="B670" t="inlineStr">
        <is>
          <t>Nông Văn Hiếu</t>
        </is>
      </c>
      <c r="D670" t="inlineStr">
        <is>
          <t>148797-03</t>
        </is>
      </c>
      <c r="S670">
        <f>IFERROR(INDEX(PIS!$A$1:$BZ$1000,MATCH($D670,PIS!C$1:C$500,0),MATCH("Lương CB tháng trước",PIS!$1:$1,0)),0)</f>
        <v/>
      </c>
      <c r="T670">
        <f>IFERROR(INDEX(PIS!$A$1:$BZ$1000,MATCH($D670,PIS!C$1:C$500,0),MATCH("Lương CB hiện tại",PIS!$1:$1,0)),0)</f>
        <v/>
      </c>
      <c r="U670">
        <f>IFERROR(INDEX(PIS!$A$1:$BZ$1000,MATCH($D670,PIS!C$1:C$500,0),MATCH("Lương đóng BHBB",PIS!$1:$1,0)),0)</f>
        <v/>
      </c>
      <c r="V670">
        <f>IFERROR(INDEX(PIS!$A$1:$BZ$1000,MATCH($D670,PIS!C$1:C$500,0),MATCH(V$2,PIS!$2:$2,0)),0)</f>
        <v/>
      </c>
      <c r="W670">
        <f>IFERROR(INDEX(PIS!$A$1:$BZ$1000,MATCH($D670,PIS!C$1:C$500,0),MATCH(W$2,PIS!$2:$2,0)),0)</f>
        <v/>
      </c>
      <c r="X670">
        <f>IFERROR(INDEX(PIS!$A$1:$BZ$1000,MATCH($D670,PIS!C$1:C$500,0),MATCH(X$2,PIS!$2:$2,0)),0)</f>
        <v/>
      </c>
      <c r="Y670">
        <f>IFERROR(INDEX(PIS!$A$1:$BZ$1000,MATCH($D670,PIS!C$1:C$500,0),MATCH(Y$2,PIS!$2:$2,0)),0)</f>
        <v/>
      </c>
      <c r="Z670">
        <f>IFERROR(INDEX(PIS!$A$1:$BZ$1000,MATCH($D670,PIS!C$1:C$500,0),MATCH(Z$2,PIS!$2:$2,0)),0)</f>
        <v/>
      </c>
      <c r="AA670">
        <f>IFERROR(INDEX(PIS!$A$1:$BZ$1000,MATCH($D670,PIS!C$1:C$500,0),MATCH(AA$2,PIS!$2:$2,0)),0)</f>
        <v/>
      </c>
      <c r="AB670">
        <f>IFERROR(INDEX(PIS!$A$1:$BZ$1000,MATCH($D670,PIS!C$1:C$500,0),MATCH(AB$2,PIS!$2:$2,0)),0)</f>
        <v/>
      </c>
      <c r="AC670">
        <f>SUM(V670:AB670)</f>
        <v/>
      </c>
      <c r="AD670">
        <f>IFERROR(INDEX(TIMESHEET!$A$1:$AI$5000,MATCH($D670,TIMESHEET!A$1:A$500,0),MATCH("T100",TIMESHEET!$2:$2,0))-2,0)</f>
        <v/>
      </c>
      <c r="AE670">
        <f>IFERROR(INDEX(TIMESHEET!$A$1:$AI$5000,MATCH($D670,TIMESHEET!A$1:A$500,0),MATCH("T202",TIMESHEET!$2:$2,0)),0)</f>
        <v/>
      </c>
      <c r="AF670">
        <f>IFERROR(INDEX(TIMESHEET!$A$1:$AI$5000,MATCH($D670,TIMESHEET!A$1:A$500,0),MATCH("T302",TIMESHEET!$2:$2,0)),0)</f>
        <v/>
      </c>
      <c r="AG670">
        <f>IFERROR(INDEX(TIMESHEET!$A$1:$AI$5000,MATCH($D670,TIMESHEET!A$1:A$500,0),MATCH("T406",TIMESHEET!$2:$2,0)),0)</f>
        <v/>
      </c>
      <c r="AH670">
        <f>AE670+AG670</f>
        <v/>
      </c>
      <c r="AI670">
        <f>IFERROR(INDEX(TIMESHEET!$A$1:$AI$5000,MATCH($D670,TIMESHEET!A$1:A$500,0),MATCH("T701",TIMESHEET!$2:$2,0)),0)</f>
        <v/>
      </c>
      <c r="AJ670">
        <f>IFERROR(INDEX(TIMESHEET!$A$1:$AI$5000,MATCH($D670,TIMESHEET!B$1:B$500,0),MATCH("T320",TIMESHEET!$2:$2,0)),0)</f>
        <v/>
      </c>
      <c r="AK670">
        <f>IFERROR(IF(LEFT(INDEX(PIS!O$1:O$500,MATCH(D670,PIS!C$1:C$500)),1)="M",T670/AD670*SUM(AE670:AG670),T670*AD670),0)</f>
        <v/>
      </c>
      <c r="AL670">
        <f>IFERROR(INDEX(ADJ!$A$1:$BZ$1000,MATCH(PAYROLL!D670,ADJ!A$1:A$500,0),MATCH(PAYROLL!AL$2,ADJ!$2:$2,0)),0)</f>
        <v/>
      </c>
      <c r="AM670">
        <f>SUM(AK670:AL670)</f>
        <v/>
      </c>
      <c r="AN670">
        <f>IFERROR(ROUND(V670/$AD670*$AH670,0),0)</f>
        <v/>
      </c>
      <c r="AO670">
        <f>IFERROR(ROUND(W670/$AD670*$AH670,0),0)</f>
        <v/>
      </c>
      <c r="AP670">
        <f>IFERROR(ROUND(X670/$AD670*$AE670,0),0)</f>
        <v/>
      </c>
      <c r="AQ670">
        <f>IFERROR(ROUND(Y670/$AD670*$AH670,0),0)</f>
        <v/>
      </c>
      <c r="AR670">
        <f>IFERROR(ROUND(Z670/$AD670*$AH670,0),0)</f>
        <v/>
      </c>
      <c r="AS670">
        <f>IFERROR(ROUND(AA670/$AD670*$AH670,0),0)</f>
        <v/>
      </c>
      <c r="AT670">
        <f>IFERROR(IF((AE670+AF670+AG670)&gt;13,AB670,ROUND(AB670/AD670*AH670,0)),0)</f>
        <v/>
      </c>
      <c r="AU670">
        <f>IFERROR(INDEX(ADJ!$A$1:$BZ$1000,MATCH(PAYROLL!D670,ADJ!A$1:A$500,0),MATCH(PAYROLL!AU$2,ADJ!$2:$2,0)),0)</f>
        <v/>
      </c>
      <c r="AV670">
        <f>ROUND(SUM(AN670:AU670),0)</f>
        <v/>
      </c>
      <c r="AW670">
        <f>IFERROR(INDEX(TIMESHEET!$A$1:$AI$5000,MATCH(PAYROLL!D670,TIMESHEET!A$1:A$500,0),MATCH("T620",TIMESHEET!$2:$2,0)),0)</f>
        <v/>
      </c>
      <c r="AX670">
        <f>IFERROR(INDEX(TIMESHEET!$A$1:$AI$5000,MATCH(PAYROLL!D670,TIMESHEET!A$1:A$500,0),MATCH("T601",TIMESHEET!$2:$2,0)),0)</f>
        <v/>
      </c>
      <c r="AY670">
        <f>IFERROR(INDEX(TIMESHEET!$A$1:$AI$5000,MATCH(PAYROLL!D670,TIMESHEET!A$1:A$500,0),MATCH("T602",TIMESHEET!$2:$2,0)),0)</f>
        <v/>
      </c>
      <c r="AZ670">
        <f>IFERROR(INDEX(TIMESHEET!$A$1:$AI$5000,MATCH(PAYROLL!D670,TIMESHEET!A$1:A$500,0),MATCH("T603",TIMESHEET!$2:$2,0)),0)</f>
        <v/>
      </c>
      <c r="BA670">
        <f>IFERROR(INDEX(TIMESHEET!$A$1:$AI$5000,MATCH(PAYROLL!D670,TIMESHEET!A$1:A$500,0),MATCH("T611",TIMESHEET!$2:$2,0)),0)</f>
        <v/>
      </c>
      <c r="BB670">
        <f>IFERROR(INDEX(TIMESHEET!$A$1:$AI$5000,MATCH(PAYROLL!D670,TIMESHEET!A$1:A$500,0),MATCH("T612",TIMESHEET!$2:$2,0)),0)</f>
        <v/>
      </c>
      <c r="BC670">
        <f>IFERROR(INDEX(TIMESHEET!$A$1:$AI$5000,MATCH(PAYROLL!D670,TIMESHEET!A$1:A$500,0),MATCH("T613",TIMESHEET!$2:$2,0)),0)</f>
        <v/>
      </c>
      <c r="BD670">
        <f>IFERROR(INDEX(TIMESHEET!$A$1:$AI$5000,MATCH(PAYROLL!D670,TIMESHEET!A$1:A$500,0),MATCH("T500",TIMESHEET!$2:$2,0)),0)</f>
        <v/>
      </c>
      <c r="BE670">
        <f>IFERROR(IF(LEFT(INDEX(PIS!O$1:O$500,MATCH(D670,PIS!C$1:C$500)),1)="M",T670/AD670/8*(AW670+AX670*1.5+AY670*2+AZ670*3+BA670*2.1+BB670*2.7+BC670*3.9+BD670*0.3),T670/8*(AW670+AX670*1.5+AY670*2+AZ670*3+BA670*2.1+BB670*2.7+BC670*3.9+BD670*0.3)),0)</f>
        <v/>
      </c>
      <c r="BF670">
        <f>IFERROR(INDEX(ADJ!$A$1:$BZ$1000,MATCH(PAYROLL!$D670,ADJ!A$1:A$500,0),MATCH(PAYROLL!BF$2,ADJ!$2:$2,0)),0)</f>
        <v/>
      </c>
      <c r="BG670">
        <f>IFERROR(INDEX(ADJ!$A$1:$BZ$1000,MATCH(PAYROLL!D670,ADJ!A$1:A$500,0),MATCH(PAYROLL!BG$2,ADJ!$2:$2,0)),0)</f>
        <v/>
      </c>
      <c r="BH670">
        <f>IFERROR(INDEX(ADJ!$A$1:$BZ$1000,MATCH(PAYROLL!D670,ADJ!A$1:A$500,0),MATCH(PAYROLL!BH$2,ADJ!$2:$2,0)),0)</f>
        <v/>
      </c>
      <c r="BI670">
        <f>IFERROR(INDEX(ADJ!$A$1:$BZ$1000,MATCH(PAYROLL!D670,ADJ!A$1:A$500,0),MATCH(PAYROLL!BI$2,ADJ!$2:$2,0)),0)</f>
        <v/>
      </c>
      <c r="BJ670">
        <f>IFERROR(INDEX(ADJ!$A$1:$BZ$1000,MATCH(PAYROLL!D670,ADJ!A$1:A$500,0),MATCH(PAYROLL!BJ$2,ADJ!$2:$2,0)),0)</f>
        <v/>
      </c>
      <c r="BK670">
        <f>SUM(BF670:BJ670)</f>
        <v/>
      </c>
      <c r="BL670">
        <f>IFERROR(INDEX(ADJ!$A$1:$BZ$1000,MATCH(PAYROLL!D670,ADJ!A$1:A$500,0),MATCH(PAYROLL!BL$2,ADJ!$2:$2,0)),0)</f>
        <v/>
      </c>
      <c r="BM670">
        <f>IFERROR(INDEX(ADJ!$A$1:$BZ$1000,MATCH(PAYROLL!D670,ADJ!A$1:A$500,0),MATCH(PAYROLL!BM$2,ADJ!$2:$2,0)),0)</f>
        <v/>
      </c>
      <c r="BN670">
        <f>IFERROR(INDEX(ADJ!$A$1:$BZ$1000,MATCH(PAYROLL!D670,ADJ!A$1:A$500,0),MATCH(PAYROLL!BN$2,ADJ!$2:$2,0)),0)</f>
        <v/>
      </c>
      <c r="BO670">
        <f>IFERROR(INDEX(ADJ!$A$1:$BZ$1000,MATCH(PAYROLL!D670,ADJ!A$1:A$500,0),MATCH(PAYROLL!BO$2,ADJ!$2:$2,0)),0)</f>
        <v/>
      </c>
      <c r="BP670">
        <f>SUM(AM670,AV670,BE670,BK670,BL670:BO670)</f>
        <v/>
      </c>
      <c r="BQ670">
        <f>BO670</f>
        <v/>
      </c>
      <c r="BR670">
        <f>IFERROR(ROUND(IF(LEFT(INDEX(PIS!O$1:O$500,MATCH(D670,PIS!C$1:C$500)),1)="D",T670/8*(BD670*0.3),IF(LEFT(INDEX(PIS!O$1:O$500,MATCH(D670,PIS!C$1:C$500)),1)="H",T670*($BD670*0.3),T670/$AD670/8*($BD670*0.3))),0),0)</f>
        <v/>
      </c>
      <c r="BS670">
        <f>IF(AP670&lt;1,0,MIN(AP670,730000))</f>
        <v/>
      </c>
      <c r="BT670">
        <f>IFERROR(ROUND((BE670-SUM(AW670:BC670)*T670/AD670/8),0)-BR670,0)</f>
        <v/>
      </c>
      <c r="BU670">
        <f>AO670</f>
        <v/>
      </c>
      <c r="BV670">
        <f>SUM(BQ670:BU670)</f>
        <v/>
      </c>
      <c r="BW670">
        <f>BP670-BV670</f>
        <v/>
      </c>
      <c r="BX670">
        <f>IFERROR(IF(RIGHT(INDEX(PIS!O$1:O$500,MATCH(D670,PIS!C$1:C$500)),5)="Gross",MIN(U670+V670,VLOOKUP("R700",TSC!B:C,2,0)*VLOOKUP("R101",TSC!B:C,2,0))*VLOOKUP("R701",TSC!B:C,2,0)%,0),0)</f>
        <v/>
      </c>
      <c r="BY670">
        <f>IFERROR(IF(RIGHT(INDEX(PIS!O$1:O$500,MATCH(D670,PIS!C$1:C$500)),5)="Gross",MIN(U670+V670,VLOOKUP("R700",TSC!B:C,2,0)*VLOOKUP("R101",TSC!B:C,2,0))*VLOOKUP("T704",TSC!B:C,2,0)%,0),0)</f>
        <v/>
      </c>
      <c r="BZ670">
        <f>IFERROR(IF(RIGHT(INDEX(PIS!O$1:O$500,MATCH(D670,PIS!C$1:C$500)),5)="Gross",MIN(U670+V670,VLOOKUP("R700",TSC!B:C,2,0)*VLOOKUP("1",TSC!F:G,2,0))*VLOOKUP("T705",TSC!B:C,2,0)%,0),0)</f>
        <v/>
      </c>
      <c r="CA670">
        <f>IFERROR(INDEX(ADJ!$A$1:$BZ$1000,MATCH(PAYROLL!D670,ADJ!A$1:A$500,0),MATCH(PAYROLL!CA$2,ADJ!$2:$2,0)),0)</f>
        <v/>
      </c>
      <c r="CB670">
        <f>IFERROR(INDEX(ADJ!$A$1:$BZ$1000,MATCH(PAYROLL!D670,ADJ!A$1:A$500,0),MATCH(PAYROLL!CB$2,ADJ!$2:$2,0)),0)</f>
        <v/>
      </c>
      <c r="CC670">
        <f>SUM(BX670:CB670)</f>
        <v/>
      </c>
      <c r="CD670">
        <f>IFERROR(INDEX(PIS!$A$1:$BZ$1000,MATCH(PAYROLL!D670,PIS!C$1:C$500,0),MATCH(PAYROLL!CD$1,PIS!$1:$1,0)),0)</f>
        <v/>
      </c>
      <c r="CE670">
        <f>IFERROR(IF(OR(INDEX(PIS!P$1:P$500,MATCH(D670,PIS!C$1:C$500,0))="LT2",INDEX(PIS!P$1:P$500,MATCH(D670,PIS!C$1:C$500,0))="P10"),0,SUM(CC670,CD670*VLOOKUP("R601",TSC!B:C,2,0),VLOOKUP("R602",TSC!B:C,2,0))),0)</f>
        <v/>
      </c>
      <c r="CF670">
        <f>MAX(BW670-CE670,0)</f>
        <v/>
      </c>
      <c r="CG670">
        <f>IFERROR(IF(OR(RIGHT(INDEX(PIS!P$1:P$500,MATCH(D670,PIS!C$1:C$500)),5)="P10",RIGHT(INDEX(PIS!P$1:P$500,MATCH(D670,PIS!C$1:C$500)),5)="CK"),0,IF(CF670&lt;=5000000,CF670*5%,IF(CF670&lt;=10000000,CF670*10%-250000,IF(CF670&lt;=18000000,CF670*15%-750000,IF(CF670&lt;=32000000,CF670*20%-1650000,IF(CF670&lt;=52000000,CF670*25%-3250000,IF(CF670&lt;=80000000,BH670*30%-5850000,CF670*35%-9850000))))))),0)</f>
        <v/>
      </c>
      <c r="CH670">
        <f>IFERROR(IF(OR(INDEX(PIS!P$1:P$500,MATCH(D670,PIS!C$1:C$500))="LT",INDEX(PIS!P$1:P$500,MATCH(D670,PIS!C$1:C$500))="CK"),0,IF(CF670&lt;2000000,0,CF670*10%)),0)</f>
        <v/>
      </c>
      <c r="CI670">
        <f>IFERROR(INDEX(ADJ!$A$1:$BZ$1000,MATCH(PAYROLL!D670,ADJ!A$1:A$500,0),MATCH(PAYROLL!CI$2,ADJ!$2:$2,0)),0)</f>
        <v/>
      </c>
      <c r="CJ670">
        <f>IFERROR(INDEX(ADJ!$A$1:$BZ$1000,MATCH(PAYROLL!D670,ADJ!A$1:A$500,0),MATCH(PAYROLL!CJ$2,ADJ!$2:$2,0)),0)</f>
        <v/>
      </c>
      <c r="CK670">
        <f>IFERROR(INDEX(ADJ!$A$1:$BZ$1000,MATCH(PAYROLL!D670,ADJ!A$1:A$500,0),MATCH(PAYROLL!CK$2,ADJ!$2:$2,0)),0)</f>
        <v/>
      </c>
      <c r="CL670">
        <f>SUM(CG670:CK670)</f>
        <v/>
      </c>
      <c r="CM670">
        <f>ROUND(SUM(CH670:CK670),0)</f>
        <v/>
      </c>
      <c r="CN670">
        <f>IFERROR(INDEX(CSDA!D$1:D$500,MATCH($CN$2,CSDA!C$1:C$500,0))*INDEX(PIS!V$1:V$500,MATCH(D670,PIS!C$1:C$500))+INDEX(ADJ!$A$1:$BZ$1000,MATCH(PAYROLL!D670,ADJ!A$1:A$500,0),MATCH(PAYROLL!CN$2,ADJ!$2:$2,0)),0)</f>
        <v/>
      </c>
      <c r="CO670">
        <f>IFERROR(INDEX(ADJ!$A$1:$BZ$1000,MATCH(PAYROLL!D670,ADJ!A$1:A$500,0),MATCH(PAYROLL!CO$2,ADJ!$2:$2,0)),0)</f>
        <v/>
      </c>
      <c r="CP670">
        <f>IFERROR(INDEX(ADJ!$A$1:$BZ$1000,MATCH(PAYROLL!D670,ADJ!A$1:A$500,0),MATCH(PAYROLL!CP$2,ADJ!$2:$2,0)),0)</f>
        <v/>
      </c>
      <c r="CQ670">
        <f>BP670-CL670-CI670-CM670-CN670-CO670-CP670-CC670</f>
        <v/>
      </c>
      <c r="CR670">
        <f>IFERROR(IF(RIGHT(INDEX(PIS!O$1:O$500,MATCH(D670,PIS!C$1:C$500,0)),5)="Gross",MIN(U670+V670,VLOOKUP("R700",TSC!B:C,2,0)*VLOOKUP("R101",TSC!B:C,2,0))*(VLOOKUP("T711",TSC!B:C,2,0)+VLOOKUP("T712",TSC!B:C,2,0))%,MIN(T670+V670,VLOOKUP("R700",TSC!B:C,2,0)*VLOOKUP("R101",TSC!B:C,2,0))*(VLOOKUP("T711",TSC!B:C,2,0)+VLOOKUP("T712",TSC!B:C,2,0)+VLOOKUP("R701",TSC!B:C,2,0))%),0)</f>
        <v/>
      </c>
      <c r="CS670">
        <f>IFERROR(IF(RIGHT(INDEX(PIS!O$1:O$500,MATCH(D670,PIS!C$1:C$500,0)),5)="Gross",MIN(U670+V670,VLOOKUP("R700",TSC!B:C,2,0)*VLOOKUP("R101",TSC!B:C,2,0))*(VLOOKUP("T714",TSC!B:C,2,0))%,MIN(T670+V670,VLOOKUP("R700",TSC!B:C,2,0)*VLOOKUP("R101",TSC!B:C,2,0))*(VLOOKUP("T704",TSC!B:C,2,0)+VLOOKUP("T714",TSC!B:C,2,0))%),0)</f>
        <v/>
      </c>
      <c r="CT670">
        <f>IFERROR(IF(RIGHT(INDEX(PIS!O$1:O$500,MATCH(D670,PIS!C$1:C$500,0)),5)="Gross",MIN(U670+V670,VLOOKUP("R700",TSC!B:C,2,0)*VLOOKUP("R101",TSC!B:C,2,0))*VLOOKUP("T705",TSC!B:C,2,0)%,MIN(T670+V670,VLOOKUP("R700",TSC!B:C,2,0)*VLOOKUP("R101",TSC!B:C,2,0))*VLOOKUP("T705",TSC!B:C,2,0)%),0)</f>
        <v/>
      </c>
      <c r="CU670">
        <f>IFERROR(IF(RIGHT(INDEX(PIS!O$1:O$500,MATCH(D670,PIS!C$1:C$500,0)),5)="Gross",MIN(U670+V670,VLOOKUP("R700",TSC!B:C,2,0)*VLOOKUP("R101",TSC!B:C,2,0))*(VLOOKUP("T713",TSC!B:C,2,0))%,MIN(T670+V670,VLOOKUP("R700",TSC!B:C,2,0)*VLOOKUP("R101",TSC!B:C,2,0))*(VLOOKUP("T713",TSC!B:C,2,0))%),0)</f>
        <v/>
      </c>
      <c r="CV670">
        <f>IFERROR(INDEX(ADJ!$A$1:$BZ$1000,MATCH(PAYROLL!D670,ADJ!A$1:A$500,0),MATCH(PAYROLL!CV$2,ADJ!$2:$2,0)),0)</f>
        <v/>
      </c>
      <c r="CW670">
        <f>IFERROR(INDEX(ADJ!$A$1:$BZ$1000,MATCH(PAYROLL!D670,ADJ!A$1:A$500,0),MATCH(PAYROLL!CW$2,ADJ!$2:$2,0)),0)</f>
        <v/>
      </c>
      <c r="CX670">
        <f>SUM(CR670:CW670)</f>
        <v/>
      </c>
      <c r="CY670">
        <f>ROUND(IF(CR670&gt;0,T670+V670*VLOOKUP("R202",TSC!$B$1:$C$500,2,0),0),0)</f>
        <v/>
      </c>
      <c r="CZ670">
        <f>IFERROR(INDEX(CSDA!D$1:D$500,MATCH($CZ$2,CSDA!C$1:C$500,0)),0)</f>
        <v/>
      </c>
      <c r="DA670">
        <f>ROUND(T670*0.7%,0)</f>
        <v/>
      </c>
      <c r="DB670">
        <f>ROUND(T670/12,0)</f>
        <v/>
      </c>
      <c r="DC670">
        <f ref="DC670" t="array">IFERROR(INDEX(CSDA!D$1:D$500,MATCH("Trích giữ"&amp;PAYROLL!DC$2,CSDA!A$1:A$500&amp;CSDA!C$1:C$500,0)),0)</f>
        <v/>
      </c>
      <c r="DD670">
        <f ref="DD670" t="array">IFERROR(INDEX(CSDA!D$1:D$500,MATCH("Trích giữ"&amp;PAYROLL!DD$2,CSDA!A$1:A$500&amp;CSDA!C$1:C$500,0)),0)</f>
        <v/>
      </c>
      <c r="DE670">
        <f ref="DE670" t="array">IFERROR(INDEX(CSDA!D$1:D$500,MATCH("Trích giữ"&amp;PAYROLL!DE$2,CSDA!A$1:A$500&amp;CSDA!C$1:C$500,0)),0)</f>
        <v/>
      </c>
      <c r="DF670">
        <f>IFERROR(INDEX(CSDA!D$1:D$500,MATCH(PAYROLL!DF$2,CSDA!C$1:C$500,0)),0)</f>
        <v/>
      </c>
      <c r="DG670">
        <f ref="DG670" t="array">IFERROR(INDEX(CSDA!D$1:D$500,MATCH("Trích giữ"&amp;PAYROLL!DG$2,CSDA!A$1:A$500&amp;CSDA!C$1:C$500,0)),0)</f>
        <v/>
      </c>
      <c r="DH670">
        <f>ROUND(T670/26,0)</f>
        <v/>
      </c>
      <c r="DI670">
        <f ref="DI670" t="array">IFERROR(INDEX(CSDA!D$1:D$500,MATCH("Trích giữ"&amp;PAYROLL!DI$2,CSDA!A$1:A$500&amp;CSDA!C$1:C$500,0)),0)</f>
        <v/>
      </c>
      <c r="DJ670">
        <f>IF(U670=0,T670*21.5%-BL670,0)</f>
        <v/>
      </c>
      <c r="DK670">
        <f ref="DK670" t="array">IFERROR(INDEX(CSDA!D$1:D$500,MATCH("Trích giữ"&amp;PAYROLL!DK$2,CSDA!A$1:A$500&amp;CSDA!C$1:C$500,0)),0)</f>
        <v/>
      </c>
      <c r="DL670">
        <f>IFERROR(INDEX(CSDA!D$1:D$500,MATCH(PAYROLL!DL$2,CSDA!C$1:C$500,0))/12,0)</f>
        <v/>
      </c>
      <c r="DM670">
        <f>SUM(DB670:DL670)</f>
        <v/>
      </c>
      <c r="DN670">
        <f>IFERROR(INDEX(ADJ!$A$1:$BZ$1000,MATCH(PAYROLL!D670,ADJ!A$1:A$500,0),MATCH(PAYROLL!DN$2,ADJ!$2:$2,0)),0)</f>
        <v/>
      </c>
      <c r="DO670">
        <f>IFERROR(SUM(BP670,DM670:DN670,CX670:DA670)-DT670,0)</f>
        <v/>
      </c>
      <c r="DP670">
        <f ref="DP670" t="array">SUM(BW670*IFERROR(INDEX(CSDA!D$1:D$500,MATCH(BW$2,CSDA!C$1:C$500,0)),0)%,CX670*IFERROR(INDEX(CSDA!D$1:D$500,MATCH(CX$2,CSDA!C$1:C$500,0)),0)%,DA670*IFERROR(INDEX(CSDA!D$1:D$500,MATCH(DA$2,CSDA!C$1:C$500,0)),0)%,DB670*IFERROR(INDEX(CSDA!D$1:D$500,MATCH(DB$2,CSDA!C$1:C$500,0)),0)%,DF670*IFERROR(INDEX(CSDA!D$1:D$500,MATCH("Phí dịch vụ"&amp;PAYROLL!DF$2,CSDA!A$1:A$500&amp;CSDA!C$1:C$500,0)),0)%,DC670*IFERROR(INDEX(CSDA!D$1:D$500,MATCH("Phí dịch vụ"&amp;PAYROLL!DC$2,CSDA!A$1:A$500&amp;CSDA!C$1:C$500,0)),0)%,DH670*IFERROR(INDEX(CSDA!D$1:D$500,MATCH("Phí dịch vụ"&amp;PAYROLL!DH$2,CSDA!A$1:A$500&amp;CSDA!C$1:C$500,0)),0)%,DJ670*IFERROR(INDEX(CSDA!D$1:D$500,MATCH("Phí dịch vụ"&amp;PAYROLL!DJ$2,CSDA!A$1:A$500&amp;CSDA!C$1:C$500,0)),0)%,BN670*IFERROR(INDEX(CSDA!D$1:D$500,MATCH(BN$2,CSDA!C$1:C$500,0)),0)%)-BN670*7%</f>
        <v/>
      </c>
      <c r="DQ670">
        <f>IFERROR(INDEX(ADJ!$A$1:$BZ$1000,MATCH(PAYROLL!D670,ADJ!A$1:A$500,0),MATCH(PAYROLL!DQ$2,ADJ!$2:$2,0)),0)</f>
        <v/>
      </c>
      <c r="DR670">
        <f>IFERROR(INDEX(ADJ!$A$1:$BZ$1000,MATCH(PAYROLL!D670,ADJ!A$1:A$500,0),MATCH(PAYROLL!DR$2,ADJ!$2:$2,0)),0)</f>
        <v/>
      </c>
      <c r="DS670">
        <f>SUM(DP670:DR670)</f>
        <v/>
      </c>
      <c r="DT670">
        <f>EK670</f>
        <v/>
      </c>
      <c r="DU670">
        <f>SUM(DO670:DR670)</f>
        <v/>
      </c>
      <c r="DV670">
        <f>ROUND(DU670*0.1,0)</f>
        <v/>
      </c>
      <c r="DW670">
        <f>DU670+DV670</f>
        <v/>
      </c>
      <c r="DZ670">
        <f>IFERROR(INDEX(ADJ!$A$1:$BZ$1000,MATCH(PAYROLL!$D670,ADJ!A$1:A$500,0),MATCH(PAYROLL!DZ$2,ADJ!$2:$2,0)),0)</f>
        <v/>
      </c>
      <c r="EA670">
        <f>IFERROR(INDEX(ADJ!$A$1:$BZ$1000,MATCH(PAYROLL!$D670,ADJ!A$1:A$500,0),MATCH(PAYROLL!EA$2,ADJ!$2:$2,0)),0)</f>
        <v/>
      </c>
      <c r="EB670">
        <f>IFERROR(INDEX(ADJ!$A$1:$BZ$1000,MATCH(PAYROLL!$D670,ADJ!A$1:A$500,0),MATCH(PAYROLL!EB$2,ADJ!$2:$2,0)),0)</f>
        <v/>
      </c>
      <c r="EC670">
        <f>IFERROR(INDEX(ADJ!$A$1:$BZ$1000,MATCH(PAYROLL!$D670,ADJ!A$1:A$500,0),MATCH(PAYROLL!EC$2,ADJ!$2:$2,0)),0)</f>
        <v/>
      </c>
      <c r="ED670">
        <f>IFERROR(INDEX(ADJ!$A$1:$BZ$1000,MATCH(PAYROLL!$D670,ADJ!A$1:A$500,0),MATCH(PAYROLL!ED$2,ADJ!$2:$2,0)),0)</f>
        <v/>
      </c>
      <c r="EE670">
        <f>IFERROR(INDEX(ADJ!$A$1:$BZ$1000,MATCH(PAYROLL!$D670,ADJ!A$1:A$500,0),MATCH(PAYROLL!EE$2,ADJ!$2:$2,0)),0)</f>
        <v/>
      </c>
      <c r="EF670">
        <f>IFERROR(INDEX(ADJ!$A$1:$BZ$1000,MATCH(PAYROLL!$D670,ADJ!A$1:A$500,0),MATCH(PAYROLL!EF$2,ADJ!$2:$2,0)),0)</f>
        <v/>
      </c>
      <c r="EG670">
        <f>IFERROR(INDEX(ADJ!$A$1:$BZ$1000,MATCH(PAYROLL!$D670,ADJ!A$1:A$500,0),MATCH(PAYROLL!EG$2,ADJ!$2:$2,0)),0)</f>
        <v/>
      </c>
      <c r="EH670">
        <f>IFERROR(INDEX(ADJ!$A$1:$BZ$1000,MATCH(PAYROLL!$D670,ADJ!A$1:A$500,0),MATCH(PAYROLL!EH$2,ADJ!$2:$2,0)),0)</f>
        <v/>
      </c>
      <c r="EI670">
        <f>IFERROR(INDEX(ADJ!$A$1:$BZ$1000,MATCH(PAYROLL!D670,ADJ!A$1:A$500,0),MATCH(PAYROLL!EI$2,ADJ!$2:$2,0)),0)</f>
        <v/>
      </c>
      <c r="EJ670">
        <f>IFERROR(INDEX(ADJ!$A$1:$BZ$1000,MATCH(PAYROLL!$D670,ADJ!A$1:A$500,0),MATCH(PAYROLL!EJ$2,ADJ!$2:$2,0)),0)</f>
        <v/>
      </c>
      <c r="EK670">
        <f>SUM(DZ670:EJ670)</f>
        <v/>
      </c>
    </row>
    <row r="671">
      <c r="A671" t="n">
        <v>669</v>
      </c>
      <c r="B671" t="inlineStr">
        <is>
          <t>Hoàng Ngọc Thương</t>
        </is>
      </c>
      <c r="D671" t="inlineStr">
        <is>
          <t>157649-01</t>
        </is>
      </c>
      <c r="S671">
        <f>IFERROR(INDEX(PIS!$A$1:$BZ$1000,MATCH($D671,PIS!C$1:C$500,0),MATCH("Lương CB tháng trước",PIS!$1:$1,0)),0)</f>
        <v/>
      </c>
      <c r="T671">
        <f>IFERROR(INDEX(PIS!$A$1:$BZ$1000,MATCH($D671,PIS!C$1:C$500,0),MATCH("Lương CB hiện tại",PIS!$1:$1,0)),0)</f>
        <v/>
      </c>
      <c r="U671">
        <f>IFERROR(INDEX(PIS!$A$1:$BZ$1000,MATCH($D671,PIS!C$1:C$500,0),MATCH("Lương đóng BHBB",PIS!$1:$1,0)),0)</f>
        <v/>
      </c>
      <c r="V671">
        <f>IFERROR(INDEX(PIS!$A$1:$BZ$1000,MATCH($D671,PIS!C$1:C$500,0),MATCH(V$2,PIS!$2:$2,0)),0)</f>
        <v/>
      </c>
      <c r="W671">
        <f>IFERROR(INDEX(PIS!$A$1:$BZ$1000,MATCH($D671,PIS!C$1:C$500,0),MATCH(W$2,PIS!$2:$2,0)),0)</f>
        <v/>
      </c>
      <c r="X671">
        <f>IFERROR(INDEX(PIS!$A$1:$BZ$1000,MATCH($D671,PIS!C$1:C$500,0),MATCH(X$2,PIS!$2:$2,0)),0)</f>
        <v/>
      </c>
      <c r="Y671">
        <f>IFERROR(INDEX(PIS!$A$1:$BZ$1000,MATCH($D671,PIS!C$1:C$500,0),MATCH(Y$2,PIS!$2:$2,0)),0)</f>
        <v/>
      </c>
      <c r="Z671">
        <f>IFERROR(INDEX(PIS!$A$1:$BZ$1000,MATCH($D671,PIS!C$1:C$500,0),MATCH(Z$2,PIS!$2:$2,0)),0)</f>
        <v/>
      </c>
      <c r="AA671">
        <f>IFERROR(INDEX(PIS!$A$1:$BZ$1000,MATCH($D671,PIS!C$1:C$500,0),MATCH(AA$2,PIS!$2:$2,0)),0)</f>
        <v/>
      </c>
      <c r="AB671">
        <f>IFERROR(INDEX(PIS!$A$1:$BZ$1000,MATCH($D671,PIS!C$1:C$500,0),MATCH(AB$2,PIS!$2:$2,0)),0)</f>
        <v/>
      </c>
      <c r="AC671">
        <f>SUM(V671:AB671)</f>
        <v/>
      </c>
      <c r="AD671">
        <f>IFERROR(INDEX(TIMESHEET!$A$1:$AI$5000,MATCH($D671,TIMESHEET!A$1:A$500,0),MATCH("T100",TIMESHEET!$2:$2,0))-2,0)</f>
        <v/>
      </c>
      <c r="AE671">
        <f>IFERROR(INDEX(TIMESHEET!$A$1:$AI$5000,MATCH($D671,TIMESHEET!A$1:A$500,0),MATCH("T202",TIMESHEET!$2:$2,0)),0)</f>
        <v/>
      </c>
      <c r="AF671">
        <f>IFERROR(INDEX(TIMESHEET!$A$1:$AI$5000,MATCH($D671,TIMESHEET!A$1:A$500,0),MATCH("T302",TIMESHEET!$2:$2,0)),0)</f>
        <v/>
      </c>
      <c r="AG671">
        <f>IFERROR(INDEX(TIMESHEET!$A$1:$AI$5000,MATCH($D671,TIMESHEET!A$1:A$500,0),MATCH("T406",TIMESHEET!$2:$2,0)),0)</f>
        <v/>
      </c>
      <c r="AH671">
        <f>AE671+AG671</f>
        <v/>
      </c>
      <c r="AI671">
        <f>IFERROR(INDEX(TIMESHEET!$A$1:$AI$5000,MATCH($D671,TIMESHEET!A$1:A$500,0),MATCH("T701",TIMESHEET!$2:$2,0)),0)</f>
        <v/>
      </c>
      <c r="AJ671">
        <f>IFERROR(INDEX(TIMESHEET!$A$1:$AI$5000,MATCH($D671,TIMESHEET!B$1:B$500,0),MATCH("T320",TIMESHEET!$2:$2,0)),0)</f>
        <v/>
      </c>
      <c r="AK671">
        <f>IFERROR(IF(LEFT(INDEX(PIS!O$1:O$500,MATCH(D671,PIS!C$1:C$500)),1)="M",T671/AD671*SUM(AE671:AG671),T671*AD671),0)</f>
        <v/>
      </c>
      <c r="AL671">
        <f>IFERROR(INDEX(ADJ!$A$1:$BZ$1000,MATCH(PAYROLL!D671,ADJ!A$1:A$500,0),MATCH(PAYROLL!AL$2,ADJ!$2:$2,0)),0)</f>
        <v/>
      </c>
      <c r="AM671">
        <f>SUM(AK671:AL671)</f>
        <v/>
      </c>
      <c r="AN671">
        <f>IFERROR(ROUND(V671/$AD671*$AH671,0),0)</f>
        <v/>
      </c>
      <c r="AO671">
        <f>IFERROR(ROUND(W671/$AD671*$AH671,0),0)</f>
        <v/>
      </c>
      <c r="AP671">
        <f>IFERROR(ROUND(X671/$AD671*$AE671,0),0)</f>
        <v/>
      </c>
      <c r="AQ671">
        <f>IFERROR(ROUND(Y671/$AD671*$AH671,0),0)</f>
        <v/>
      </c>
      <c r="AR671">
        <f>IFERROR(ROUND(Z671/$AD671*$AH671,0),0)</f>
        <v/>
      </c>
      <c r="AS671">
        <f>IFERROR(ROUND(AA671/$AD671*$AH671,0),0)</f>
        <v/>
      </c>
      <c r="AT671">
        <f>IFERROR(IF((AE671+AF671+AG671)&gt;13,AB671,ROUND(AB671/AD671*AH671,0)),0)</f>
        <v/>
      </c>
      <c r="AU671">
        <f>IFERROR(INDEX(ADJ!$A$1:$BZ$1000,MATCH(PAYROLL!D671,ADJ!A$1:A$500,0),MATCH(PAYROLL!AU$2,ADJ!$2:$2,0)),0)</f>
        <v/>
      </c>
      <c r="AV671">
        <f>ROUND(SUM(AN671:AU671),0)</f>
        <v/>
      </c>
      <c r="AW671">
        <f>IFERROR(INDEX(TIMESHEET!$A$1:$AI$5000,MATCH(PAYROLL!D671,TIMESHEET!A$1:A$500,0),MATCH("T620",TIMESHEET!$2:$2,0)),0)</f>
        <v/>
      </c>
      <c r="AX671">
        <f>IFERROR(INDEX(TIMESHEET!$A$1:$AI$5000,MATCH(PAYROLL!D671,TIMESHEET!A$1:A$500,0),MATCH("T601",TIMESHEET!$2:$2,0)),0)</f>
        <v/>
      </c>
      <c r="AY671">
        <f>IFERROR(INDEX(TIMESHEET!$A$1:$AI$5000,MATCH(PAYROLL!D671,TIMESHEET!A$1:A$500,0),MATCH("T602",TIMESHEET!$2:$2,0)),0)</f>
        <v/>
      </c>
      <c r="AZ671">
        <f>IFERROR(INDEX(TIMESHEET!$A$1:$AI$5000,MATCH(PAYROLL!D671,TIMESHEET!A$1:A$500,0),MATCH("T603",TIMESHEET!$2:$2,0)),0)</f>
        <v/>
      </c>
      <c r="BA671">
        <f>IFERROR(INDEX(TIMESHEET!$A$1:$AI$5000,MATCH(PAYROLL!D671,TIMESHEET!A$1:A$500,0),MATCH("T611",TIMESHEET!$2:$2,0)),0)</f>
        <v/>
      </c>
      <c r="BB671">
        <f>IFERROR(INDEX(TIMESHEET!$A$1:$AI$5000,MATCH(PAYROLL!D671,TIMESHEET!A$1:A$500,0),MATCH("T612",TIMESHEET!$2:$2,0)),0)</f>
        <v/>
      </c>
      <c r="BC671">
        <f>IFERROR(INDEX(TIMESHEET!$A$1:$AI$5000,MATCH(PAYROLL!D671,TIMESHEET!A$1:A$500,0),MATCH("T613",TIMESHEET!$2:$2,0)),0)</f>
        <v/>
      </c>
      <c r="BD671">
        <f>IFERROR(INDEX(TIMESHEET!$A$1:$AI$5000,MATCH(PAYROLL!D671,TIMESHEET!A$1:A$500,0),MATCH("T500",TIMESHEET!$2:$2,0)),0)</f>
        <v/>
      </c>
      <c r="BE671">
        <f>IFERROR(IF(LEFT(INDEX(PIS!O$1:O$500,MATCH(D671,PIS!C$1:C$500)),1)="M",T671/AD671/8*(AW671+AX671*1.5+AY671*2+AZ671*3+BA671*2.1+BB671*2.7+BC671*3.9+BD671*0.3),T671/8*(AW671+AX671*1.5+AY671*2+AZ671*3+BA671*2.1+BB671*2.7+BC671*3.9+BD671*0.3)),0)</f>
        <v/>
      </c>
      <c r="BF671">
        <f>IFERROR(INDEX(ADJ!$A$1:$BZ$1000,MATCH(PAYROLL!$D671,ADJ!A$1:A$500,0),MATCH(PAYROLL!BF$2,ADJ!$2:$2,0)),0)</f>
        <v/>
      </c>
      <c r="BG671">
        <f>IFERROR(INDEX(ADJ!$A$1:$BZ$1000,MATCH(PAYROLL!D671,ADJ!A$1:A$500,0),MATCH(PAYROLL!BG$2,ADJ!$2:$2,0)),0)</f>
        <v/>
      </c>
      <c r="BH671">
        <f>IFERROR(INDEX(ADJ!$A$1:$BZ$1000,MATCH(PAYROLL!D671,ADJ!A$1:A$500,0),MATCH(PAYROLL!BH$2,ADJ!$2:$2,0)),0)</f>
        <v/>
      </c>
      <c r="BI671">
        <f>IFERROR(INDEX(ADJ!$A$1:$BZ$1000,MATCH(PAYROLL!D671,ADJ!A$1:A$500,0),MATCH(PAYROLL!BI$2,ADJ!$2:$2,0)),0)</f>
        <v/>
      </c>
      <c r="BJ671">
        <f>IFERROR(INDEX(ADJ!$A$1:$BZ$1000,MATCH(PAYROLL!D671,ADJ!A$1:A$500,0),MATCH(PAYROLL!BJ$2,ADJ!$2:$2,0)),0)</f>
        <v/>
      </c>
      <c r="BK671">
        <f>SUM(BF671:BJ671)</f>
        <v/>
      </c>
      <c r="BL671">
        <f>IFERROR(INDEX(ADJ!$A$1:$BZ$1000,MATCH(PAYROLL!D671,ADJ!A$1:A$500,0),MATCH(PAYROLL!BL$2,ADJ!$2:$2,0)),0)</f>
        <v/>
      </c>
      <c r="BM671">
        <f>IFERROR(INDEX(ADJ!$A$1:$BZ$1000,MATCH(PAYROLL!D671,ADJ!A$1:A$500,0),MATCH(PAYROLL!BM$2,ADJ!$2:$2,0)),0)</f>
        <v/>
      </c>
      <c r="BN671">
        <f>IFERROR(INDEX(ADJ!$A$1:$BZ$1000,MATCH(PAYROLL!D671,ADJ!A$1:A$500,0),MATCH(PAYROLL!BN$2,ADJ!$2:$2,0)),0)</f>
        <v/>
      </c>
      <c r="BO671">
        <f>IFERROR(INDEX(ADJ!$A$1:$BZ$1000,MATCH(PAYROLL!D671,ADJ!A$1:A$500,0),MATCH(PAYROLL!BO$2,ADJ!$2:$2,0)),0)</f>
        <v/>
      </c>
      <c r="BP671">
        <f>SUM(AM671,AV671,BE671,BK671,BL671:BO671)</f>
        <v/>
      </c>
      <c r="BQ671">
        <f>BO671</f>
        <v/>
      </c>
      <c r="BR671">
        <f>IFERROR(ROUND(IF(LEFT(INDEX(PIS!O$1:O$500,MATCH(D671,PIS!C$1:C$500)),1)="D",T671/8*(BD671*0.3),IF(LEFT(INDEX(PIS!O$1:O$500,MATCH(D671,PIS!C$1:C$500)),1)="H",T671*($BD671*0.3),T671/$AD671/8*($BD671*0.3))),0),0)</f>
        <v/>
      </c>
      <c r="BS671">
        <f>IF(AP671&lt;1,0,MIN(AP671,730000))</f>
        <v/>
      </c>
      <c r="BT671">
        <f>IFERROR(ROUND((BE671-SUM(AW671:BC671)*T671/AD671/8),0)-BR671,0)</f>
        <v/>
      </c>
      <c r="BU671">
        <f>AO671</f>
        <v/>
      </c>
      <c r="BV671">
        <f>SUM(BQ671:BU671)</f>
        <v/>
      </c>
      <c r="BW671">
        <f>BP671-BV671</f>
        <v/>
      </c>
      <c r="BX671">
        <f>IFERROR(IF(RIGHT(INDEX(PIS!O$1:O$500,MATCH(D671,PIS!C$1:C$500)),5)="Gross",MIN(U671+V671,VLOOKUP("R700",TSC!B:C,2,0)*VLOOKUP("R101",TSC!B:C,2,0))*VLOOKUP("R701",TSC!B:C,2,0)%,0),0)</f>
        <v/>
      </c>
      <c r="BY671">
        <f>IFERROR(IF(RIGHT(INDEX(PIS!O$1:O$500,MATCH(D671,PIS!C$1:C$500)),5)="Gross",MIN(U671+V671,VLOOKUP("R700",TSC!B:C,2,0)*VLOOKUP("R101",TSC!B:C,2,0))*VLOOKUP("T704",TSC!B:C,2,0)%,0),0)</f>
        <v/>
      </c>
      <c r="BZ671">
        <f>IFERROR(IF(RIGHT(INDEX(PIS!O$1:O$500,MATCH(D671,PIS!C$1:C$500)),5)="Gross",MIN(U671+V671,VLOOKUP("R700",TSC!B:C,2,0)*VLOOKUP("1",TSC!F:G,2,0))*VLOOKUP("T705",TSC!B:C,2,0)%,0),0)</f>
        <v/>
      </c>
      <c r="CA671">
        <f>IFERROR(INDEX(ADJ!$A$1:$BZ$1000,MATCH(PAYROLL!D671,ADJ!A$1:A$500,0),MATCH(PAYROLL!CA$2,ADJ!$2:$2,0)),0)</f>
        <v/>
      </c>
      <c r="CB671">
        <f>IFERROR(INDEX(ADJ!$A$1:$BZ$1000,MATCH(PAYROLL!D671,ADJ!A$1:A$500,0),MATCH(PAYROLL!CB$2,ADJ!$2:$2,0)),0)</f>
        <v/>
      </c>
      <c r="CC671">
        <f>SUM(BX671:CB671)</f>
        <v/>
      </c>
      <c r="CD671">
        <f>IFERROR(INDEX(PIS!$A$1:$BZ$1000,MATCH(PAYROLL!D671,PIS!C$1:C$500,0),MATCH(PAYROLL!CD$1,PIS!$1:$1,0)),0)</f>
        <v/>
      </c>
      <c r="CE671">
        <f>IFERROR(IF(OR(INDEX(PIS!P$1:P$500,MATCH(D671,PIS!C$1:C$500,0))="LT2",INDEX(PIS!P$1:P$500,MATCH(D671,PIS!C$1:C$500,0))="P10"),0,SUM(CC671,CD671*VLOOKUP("R601",TSC!B:C,2,0),VLOOKUP("R602",TSC!B:C,2,0))),0)</f>
        <v/>
      </c>
      <c r="CF671">
        <f>MAX(BW671-CE671,0)</f>
        <v/>
      </c>
      <c r="CG671">
        <f>IFERROR(IF(OR(RIGHT(INDEX(PIS!P$1:P$500,MATCH(D671,PIS!C$1:C$500)),5)="P10",RIGHT(INDEX(PIS!P$1:P$500,MATCH(D671,PIS!C$1:C$500)),5)="CK"),0,IF(CF671&lt;=5000000,CF671*5%,IF(CF671&lt;=10000000,CF671*10%-250000,IF(CF671&lt;=18000000,CF671*15%-750000,IF(CF671&lt;=32000000,CF671*20%-1650000,IF(CF671&lt;=52000000,CF671*25%-3250000,IF(CF671&lt;=80000000,BH671*30%-5850000,CF671*35%-9850000))))))),0)</f>
        <v/>
      </c>
      <c r="CH671">
        <f>IFERROR(IF(OR(INDEX(PIS!P$1:P$500,MATCH(D671,PIS!C$1:C$500))="LT",INDEX(PIS!P$1:P$500,MATCH(D671,PIS!C$1:C$500))="CK"),0,IF(CF671&lt;2000000,0,CF671*10%)),0)</f>
        <v/>
      </c>
      <c r="CI671">
        <f>IFERROR(INDEX(ADJ!$A$1:$BZ$1000,MATCH(PAYROLL!D671,ADJ!A$1:A$500,0),MATCH(PAYROLL!CI$2,ADJ!$2:$2,0)),0)</f>
        <v/>
      </c>
      <c r="CJ671">
        <f>IFERROR(INDEX(ADJ!$A$1:$BZ$1000,MATCH(PAYROLL!D671,ADJ!A$1:A$500,0),MATCH(PAYROLL!CJ$2,ADJ!$2:$2,0)),0)</f>
        <v/>
      </c>
      <c r="CK671">
        <f>IFERROR(INDEX(ADJ!$A$1:$BZ$1000,MATCH(PAYROLL!D671,ADJ!A$1:A$500,0),MATCH(PAYROLL!CK$2,ADJ!$2:$2,0)),0)</f>
        <v/>
      </c>
      <c r="CL671">
        <f>SUM(CG671:CK671)</f>
        <v/>
      </c>
      <c r="CM671">
        <f>ROUND(SUM(CH671:CK671),0)</f>
        <v/>
      </c>
      <c r="CN671">
        <f>IFERROR(INDEX(CSDA!D$1:D$500,MATCH($CN$2,CSDA!C$1:C$500,0))*INDEX(PIS!V$1:V$500,MATCH(D671,PIS!C$1:C$500))+INDEX(ADJ!$A$1:$BZ$1000,MATCH(PAYROLL!D671,ADJ!A$1:A$500,0),MATCH(PAYROLL!CN$2,ADJ!$2:$2,0)),0)</f>
        <v/>
      </c>
      <c r="CO671">
        <f>IFERROR(INDEX(ADJ!$A$1:$BZ$1000,MATCH(PAYROLL!D671,ADJ!A$1:A$500,0),MATCH(PAYROLL!CO$2,ADJ!$2:$2,0)),0)</f>
        <v/>
      </c>
      <c r="CP671">
        <f>IFERROR(INDEX(ADJ!$A$1:$BZ$1000,MATCH(PAYROLL!D671,ADJ!A$1:A$500,0),MATCH(PAYROLL!CP$2,ADJ!$2:$2,0)),0)</f>
        <v/>
      </c>
      <c r="CQ671">
        <f>BP671-CL671-CI671-CM671-CN671-CO671-CP671-CC671</f>
        <v/>
      </c>
      <c r="CR671">
        <f>IFERROR(IF(RIGHT(INDEX(PIS!O$1:O$500,MATCH(D671,PIS!C$1:C$500,0)),5)="Gross",MIN(U671+V671,VLOOKUP("R700",TSC!B:C,2,0)*VLOOKUP("R101",TSC!B:C,2,0))*(VLOOKUP("T711",TSC!B:C,2,0)+VLOOKUP("T712",TSC!B:C,2,0))%,MIN(T671+V671,VLOOKUP("R700",TSC!B:C,2,0)*VLOOKUP("R101",TSC!B:C,2,0))*(VLOOKUP("T711",TSC!B:C,2,0)+VLOOKUP("T712",TSC!B:C,2,0)+VLOOKUP("R701",TSC!B:C,2,0))%),0)</f>
        <v/>
      </c>
      <c r="CS671">
        <f>IFERROR(IF(RIGHT(INDEX(PIS!O$1:O$500,MATCH(D671,PIS!C$1:C$500,0)),5)="Gross",MIN(U671+V671,VLOOKUP("R700",TSC!B:C,2,0)*VLOOKUP("R101",TSC!B:C,2,0))*(VLOOKUP("T714",TSC!B:C,2,0))%,MIN(T671+V671,VLOOKUP("R700",TSC!B:C,2,0)*VLOOKUP("R101",TSC!B:C,2,0))*(VLOOKUP("T704",TSC!B:C,2,0)+VLOOKUP("T714",TSC!B:C,2,0))%),0)</f>
        <v/>
      </c>
      <c r="CT671">
        <f>IFERROR(IF(RIGHT(INDEX(PIS!O$1:O$500,MATCH(D671,PIS!C$1:C$500,0)),5)="Gross",MIN(U671+V671,VLOOKUP("R700",TSC!B:C,2,0)*VLOOKUP("R101",TSC!B:C,2,0))*VLOOKUP("T705",TSC!B:C,2,0)%,MIN(T671+V671,VLOOKUP("R700",TSC!B:C,2,0)*VLOOKUP("R101",TSC!B:C,2,0))*VLOOKUP("T705",TSC!B:C,2,0)%),0)</f>
        <v/>
      </c>
      <c r="CU671">
        <f>IFERROR(IF(RIGHT(INDEX(PIS!O$1:O$500,MATCH(D671,PIS!C$1:C$500,0)),5)="Gross",MIN(U671+V671,VLOOKUP("R700",TSC!B:C,2,0)*VLOOKUP("R101",TSC!B:C,2,0))*(VLOOKUP("T713",TSC!B:C,2,0))%,MIN(T671+V671,VLOOKUP("R700",TSC!B:C,2,0)*VLOOKUP("R101",TSC!B:C,2,0))*(VLOOKUP("T713",TSC!B:C,2,0))%),0)</f>
        <v/>
      </c>
      <c r="CV671">
        <f>IFERROR(INDEX(ADJ!$A$1:$BZ$1000,MATCH(PAYROLL!D671,ADJ!A$1:A$500,0),MATCH(PAYROLL!CV$2,ADJ!$2:$2,0)),0)</f>
        <v/>
      </c>
      <c r="CW671">
        <f>IFERROR(INDEX(ADJ!$A$1:$BZ$1000,MATCH(PAYROLL!D671,ADJ!A$1:A$500,0),MATCH(PAYROLL!CW$2,ADJ!$2:$2,0)),0)</f>
        <v/>
      </c>
      <c r="CX671">
        <f>SUM(CR671:CW671)</f>
        <v/>
      </c>
      <c r="CY671">
        <f>ROUND(IF(CR671&gt;0,T671+V671*VLOOKUP("R202",TSC!$B$1:$C$500,2,0),0),0)</f>
        <v/>
      </c>
      <c r="CZ671">
        <f>IFERROR(INDEX(CSDA!D$1:D$500,MATCH($CZ$2,CSDA!C$1:C$500,0)),0)</f>
        <v/>
      </c>
      <c r="DA671">
        <f>ROUND(T671*0.7%,0)</f>
        <v/>
      </c>
      <c r="DB671">
        <f>ROUND(T671/12,0)</f>
        <v/>
      </c>
      <c r="DC671">
        <f ref="DC671" t="array">IFERROR(INDEX(CSDA!D$1:D$500,MATCH("Trích giữ"&amp;PAYROLL!DC$2,CSDA!A$1:A$500&amp;CSDA!C$1:C$500,0)),0)</f>
        <v/>
      </c>
      <c r="DD671">
        <f ref="DD671" t="array">IFERROR(INDEX(CSDA!D$1:D$500,MATCH("Trích giữ"&amp;PAYROLL!DD$2,CSDA!A$1:A$500&amp;CSDA!C$1:C$500,0)),0)</f>
        <v/>
      </c>
      <c r="DE671">
        <f ref="DE671" t="array">IFERROR(INDEX(CSDA!D$1:D$500,MATCH("Trích giữ"&amp;PAYROLL!DE$2,CSDA!A$1:A$500&amp;CSDA!C$1:C$500,0)),0)</f>
        <v/>
      </c>
      <c r="DF671">
        <f>IFERROR(INDEX(CSDA!D$1:D$500,MATCH(PAYROLL!DF$2,CSDA!C$1:C$500,0)),0)</f>
        <v/>
      </c>
      <c r="DG671">
        <f ref="DG671" t="array">IFERROR(INDEX(CSDA!D$1:D$500,MATCH("Trích giữ"&amp;PAYROLL!DG$2,CSDA!A$1:A$500&amp;CSDA!C$1:C$500,0)),0)</f>
        <v/>
      </c>
      <c r="DH671">
        <f>ROUND(T671/26,0)</f>
        <v/>
      </c>
      <c r="DI671">
        <f ref="DI671" t="array">IFERROR(INDEX(CSDA!D$1:D$500,MATCH("Trích giữ"&amp;PAYROLL!DI$2,CSDA!A$1:A$500&amp;CSDA!C$1:C$500,0)),0)</f>
        <v/>
      </c>
      <c r="DJ671">
        <f>IF(U671=0,T671*21.5%-BL671,0)</f>
        <v/>
      </c>
      <c r="DK671">
        <f ref="DK671" t="array">IFERROR(INDEX(CSDA!D$1:D$500,MATCH("Trích giữ"&amp;PAYROLL!DK$2,CSDA!A$1:A$500&amp;CSDA!C$1:C$500,0)),0)</f>
        <v/>
      </c>
      <c r="DL671">
        <f>IFERROR(INDEX(CSDA!D$1:D$500,MATCH(PAYROLL!DL$2,CSDA!C$1:C$500,0))/12,0)</f>
        <v/>
      </c>
      <c r="DM671">
        <f>SUM(DB671:DL671)</f>
        <v/>
      </c>
      <c r="DN671">
        <f>IFERROR(INDEX(ADJ!$A$1:$BZ$1000,MATCH(PAYROLL!D671,ADJ!A$1:A$500,0),MATCH(PAYROLL!DN$2,ADJ!$2:$2,0)),0)</f>
        <v/>
      </c>
      <c r="DO671">
        <f>IFERROR(SUM(BP671,DM671:DN671,CX671:DA671)-DT671,0)</f>
        <v/>
      </c>
      <c r="DP671">
        <f ref="DP671" t="array">SUM(BW671*IFERROR(INDEX(CSDA!D$1:D$500,MATCH(BW$2,CSDA!C$1:C$500,0)),0)%,CX671*IFERROR(INDEX(CSDA!D$1:D$500,MATCH(CX$2,CSDA!C$1:C$500,0)),0)%,DA671*IFERROR(INDEX(CSDA!D$1:D$500,MATCH(DA$2,CSDA!C$1:C$500,0)),0)%,DB671*IFERROR(INDEX(CSDA!D$1:D$500,MATCH(DB$2,CSDA!C$1:C$500,0)),0)%,DF671*IFERROR(INDEX(CSDA!D$1:D$500,MATCH("Phí dịch vụ"&amp;PAYROLL!DF$2,CSDA!A$1:A$500&amp;CSDA!C$1:C$500,0)),0)%,DC671*IFERROR(INDEX(CSDA!D$1:D$500,MATCH("Phí dịch vụ"&amp;PAYROLL!DC$2,CSDA!A$1:A$500&amp;CSDA!C$1:C$500,0)),0)%,DH671*IFERROR(INDEX(CSDA!D$1:D$500,MATCH("Phí dịch vụ"&amp;PAYROLL!DH$2,CSDA!A$1:A$500&amp;CSDA!C$1:C$500,0)),0)%,DJ671*IFERROR(INDEX(CSDA!D$1:D$500,MATCH("Phí dịch vụ"&amp;PAYROLL!DJ$2,CSDA!A$1:A$500&amp;CSDA!C$1:C$500,0)),0)%,BN671*IFERROR(INDEX(CSDA!D$1:D$500,MATCH(BN$2,CSDA!C$1:C$500,0)),0)%)-BN671*7%</f>
        <v/>
      </c>
      <c r="DQ671">
        <f>IFERROR(INDEX(ADJ!$A$1:$BZ$1000,MATCH(PAYROLL!D671,ADJ!A$1:A$500,0),MATCH(PAYROLL!DQ$2,ADJ!$2:$2,0)),0)</f>
        <v/>
      </c>
      <c r="DR671">
        <f>IFERROR(INDEX(ADJ!$A$1:$BZ$1000,MATCH(PAYROLL!D671,ADJ!A$1:A$500,0),MATCH(PAYROLL!DR$2,ADJ!$2:$2,0)),0)</f>
        <v/>
      </c>
      <c r="DS671">
        <f>SUM(DP671:DR671)</f>
        <v/>
      </c>
      <c r="DT671">
        <f>EK671</f>
        <v/>
      </c>
      <c r="DU671">
        <f>SUM(DO671:DR671)</f>
        <v/>
      </c>
      <c r="DV671">
        <f>ROUND(DU671*0.1,0)</f>
        <v/>
      </c>
      <c r="DW671">
        <f>DU671+DV671</f>
        <v/>
      </c>
      <c r="DZ671">
        <f>IFERROR(INDEX(ADJ!$A$1:$BZ$1000,MATCH(PAYROLL!$D671,ADJ!A$1:A$500,0),MATCH(PAYROLL!DZ$2,ADJ!$2:$2,0)),0)</f>
        <v/>
      </c>
      <c r="EA671">
        <f>IFERROR(INDEX(ADJ!$A$1:$BZ$1000,MATCH(PAYROLL!$D671,ADJ!A$1:A$500,0),MATCH(PAYROLL!EA$2,ADJ!$2:$2,0)),0)</f>
        <v/>
      </c>
      <c r="EB671">
        <f>IFERROR(INDEX(ADJ!$A$1:$BZ$1000,MATCH(PAYROLL!$D671,ADJ!A$1:A$500,0),MATCH(PAYROLL!EB$2,ADJ!$2:$2,0)),0)</f>
        <v/>
      </c>
      <c r="EC671">
        <f>IFERROR(INDEX(ADJ!$A$1:$BZ$1000,MATCH(PAYROLL!$D671,ADJ!A$1:A$500,0),MATCH(PAYROLL!EC$2,ADJ!$2:$2,0)),0)</f>
        <v/>
      </c>
      <c r="ED671">
        <f>IFERROR(INDEX(ADJ!$A$1:$BZ$1000,MATCH(PAYROLL!$D671,ADJ!A$1:A$500,0),MATCH(PAYROLL!ED$2,ADJ!$2:$2,0)),0)</f>
        <v/>
      </c>
      <c r="EE671">
        <f>IFERROR(INDEX(ADJ!$A$1:$BZ$1000,MATCH(PAYROLL!$D671,ADJ!A$1:A$500,0),MATCH(PAYROLL!EE$2,ADJ!$2:$2,0)),0)</f>
        <v/>
      </c>
      <c r="EF671">
        <f>IFERROR(INDEX(ADJ!$A$1:$BZ$1000,MATCH(PAYROLL!$D671,ADJ!A$1:A$500,0),MATCH(PAYROLL!EF$2,ADJ!$2:$2,0)),0)</f>
        <v/>
      </c>
      <c r="EG671">
        <f>IFERROR(INDEX(ADJ!$A$1:$BZ$1000,MATCH(PAYROLL!$D671,ADJ!A$1:A$500,0),MATCH(PAYROLL!EG$2,ADJ!$2:$2,0)),0)</f>
        <v/>
      </c>
      <c r="EH671">
        <f>IFERROR(INDEX(ADJ!$A$1:$BZ$1000,MATCH(PAYROLL!$D671,ADJ!A$1:A$500,0),MATCH(PAYROLL!EH$2,ADJ!$2:$2,0)),0)</f>
        <v/>
      </c>
      <c r="EI671">
        <f>IFERROR(INDEX(ADJ!$A$1:$BZ$1000,MATCH(PAYROLL!D671,ADJ!A$1:A$500,0),MATCH(PAYROLL!EI$2,ADJ!$2:$2,0)),0)</f>
        <v/>
      </c>
      <c r="EJ671">
        <f>IFERROR(INDEX(ADJ!$A$1:$BZ$1000,MATCH(PAYROLL!$D671,ADJ!A$1:A$500,0),MATCH(PAYROLL!EJ$2,ADJ!$2:$2,0)),0)</f>
        <v/>
      </c>
      <c r="EK671">
        <f>SUM(DZ671:EJ671)</f>
        <v/>
      </c>
    </row>
    <row r="672">
      <c r="A672" t="n">
        <v>670</v>
      </c>
      <c r="B672" t="inlineStr">
        <is>
          <t>Lý Khải Hùng</t>
        </is>
      </c>
      <c r="D672" t="inlineStr">
        <is>
          <t>157652-01</t>
        </is>
      </c>
      <c r="S672">
        <f>IFERROR(INDEX(PIS!$A$1:$BZ$1000,MATCH($D672,PIS!C$1:C$500,0),MATCH("Lương CB tháng trước",PIS!$1:$1,0)),0)</f>
        <v/>
      </c>
      <c r="T672">
        <f>IFERROR(INDEX(PIS!$A$1:$BZ$1000,MATCH($D672,PIS!C$1:C$500,0),MATCH("Lương CB hiện tại",PIS!$1:$1,0)),0)</f>
        <v/>
      </c>
      <c r="U672">
        <f>IFERROR(INDEX(PIS!$A$1:$BZ$1000,MATCH($D672,PIS!C$1:C$500,0),MATCH("Lương đóng BHBB",PIS!$1:$1,0)),0)</f>
        <v/>
      </c>
      <c r="V672">
        <f>IFERROR(INDEX(PIS!$A$1:$BZ$1000,MATCH($D672,PIS!C$1:C$500,0),MATCH(V$2,PIS!$2:$2,0)),0)</f>
        <v/>
      </c>
      <c r="W672">
        <f>IFERROR(INDEX(PIS!$A$1:$BZ$1000,MATCH($D672,PIS!C$1:C$500,0),MATCH(W$2,PIS!$2:$2,0)),0)</f>
        <v/>
      </c>
      <c r="X672">
        <f>IFERROR(INDEX(PIS!$A$1:$BZ$1000,MATCH($D672,PIS!C$1:C$500,0),MATCH(X$2,PIS!$2:$2,0)),0)</f>
        <v/>
      </c>
      <c r="Y672">
        <f>IFERROR(INDEX(PIS!$A$1:$BZ$1000,MATCH($D672,PIS!C$1:C$500,0),MATCH(Y$2,PIS!$2:$2,0)),0)</f>
        <v/>
      </c>
      <c r="Z672">
        <f>IFERROR(INDEX(PIS!$A$1:$BZ$1000,MATCH($D672,PIS!C$1:C$500,0),MATCH(Z$2,PIS!$2:$2,0)),0)</f>
        <v/>
      </c>
      <c r="AA672">
        <f>IFERROR(INDEX(PIS!$A$1:$BZ$1000,MATCH($D672,PIS!C$1:C$500,0),MATCH(AA$2,PIS!$2:$2,0)),0)</f>
        <v/>
      </c>
      <c r="AB672">
        <f>IFERROR(INDEX(PIS!$A$1:$BZ$1000,MATCH($D672,PIS!C$1:C$500,0),MATCH(AB$2,PIS!$2:$2,0)),0)</f>
        <v/>
      </c>
      <c r="AC672">
        <f>SUM(V672:AB672)</f>
        <v/>
      </c>
      <c r="AD672">
        <f>IFERROR(INDEX(TIMESHEET!$A$1:$AI$5000,MATCH($D672,TIMESHEET!A$1:A$500,0),MATCH("T100",TIMESHEET!$2:$2,0))-2,0)</f>
        <v/>
      </c>
      <c r="AE672">
        <f>IFERROR(INDEX(TIMESHEET!$A$1:$AI$5000,MATCH($D672,TIMESHEET!A$1:A$500,0),MATCH("T202",TIMESHEET!$2:$2,0)),0)</f>
        <v/>
      </c>
      <c r="AF672">
        <f>IFERROR(INDEX(TIMESHEET!$A$1:$AI$5000,MATCH($D672,TIMESHEET!A$1:A$500,0),MATCH("T302",TIMESHEET!$2:$2,0)),0)</f>
        <v/>
      </c>
      <c r="AG672">
        <f>IFERROR(INDEX(TIMESHEET!$A$1:$AI$5000,MATCH($D672,TIMESHEET!A$1:A$500,0),MATCH("T406",TIMESHEET!$2:$2,0)),0)</f>
        <v/>
      </c>
      <c r="AH672">
        <f>AE672+AG672</f>
        <v/>
      </c>
      <c r="AI672">
        <f>IFERROR(INDEX(TIMESHEET!$A$1:$AI$5000,MATCH($D672,TIMESHEET!A$1:A$500,0),MATCH("T701",TIMESHEET!$2:$2,0)),0)</f>
        <v/>
      </c>
      <c r="AJ672">
        <f>IFERROR(INDEX(TIMESHEET!$A$1:$AI$5000,MATCH($D672,TIMESHEET!B$1:B$500,0),MATCH("T320",TIMESHEET!$2:$2,0)),0)</f>
        <v/>
      </c>
      <c r="AK672">
        <f>IFERROR(IF(LEFT(INDEX(PIS!O$1:O$500,MATCH(D672,PIS!C$1:C$500)),1)="M",T672/AD672*SUM(AE672:AG672),T672*AD672),0)</f>
        <v/>
      </c>
      <c r="AL672">
        <f>IFERROR(INDEX(ADJ!$A$1:$BZ$1000,MATCH(PAYROLL!D672,ADJ!A$1:A$500,0),MATCH(PAYROLL!AL$2,ADJ!$2:$2,0)),0)</f>
        <v/>
      </c>
      <c r="AM672">
        <f>SUM(AK672:AL672)</f>
        <v/>
      </c>
      <c r="AN672">
        <f>IFERROR(ROUND(V672/$AD672*$AH672,0),0)</f>
        <v/>
      </c>
      <c r="AO672">
        <f>IFERROR(ROUND(W672/$AD672*$AH672,0),0)</f>
        <v/>
      </c>
      <c r="AP672">
        <f>IFERROR(ROUND(X672/$AD672*$AE672,0),0)</f>
        <v/>
      </c>
      <c r="AQ672">
        <f>IFERROR(ROUND(Y672/$AD672*$AH672,0),0)</f>
        <v/>
      </c>
      <c r="AR672">
        <f>IFERROR(ROUND(Z672/$AD672*$AH672,0),0)</f>
        <v/>
      </c>
      <c r="AS672">
        <f>IFERROR(ROUND(AA672/$AD672*$AH672,0),0)</f>
        <v/>
      </c>
      <c r="AT672">
        <f>IFERROR(IF((AE672+AF672+AG672)&gt;13,AB672,ROUND(AB672/AD672*AH672,0)),0)</f>
        <v/>
      </c>
      <c r="AU672">
        <f>IFERROR(INDEX(ADJ!$A$1:$BZ$1000,MATCH(PAYROLL!D672,ADJ!A$1:A$500,0),MATCH(PAYROLL!AU$2,ADJ!$2:$2,0)),0)</f>
        <v/>
      </c>
      <c r="AV672">
        <f>ROUND(SUM(AN672:AU672),0)</f>
        <v/>
      </c>
      <c r="AW672">
        <f>IFERROR(INDEX(TIMESHEET!$A$1:$AI$5000,MATCH(PAYROLL!D672,TIMESHEET!A$1:A$500,0),MATCH("T620",TIMESHEET!$2:$2,0)),0)</f>
        <v/>
      </c>
      <c r="AX672">
        <f>IFERROR(INDEX(TIMESHEET!$A$1:$AI$5000,MATCH(PAYROLL!D672,TIMESHEET!A$1:A$500,0),MATCH("T601",TIMESHEET!$2:$2,0)),0)</f>
        <v/>
      </c>
      <c r="AY672">
        <f>IFERROR(INDEX(TIMESHEET!$A$1:$AI$5000,MATCH(PAYROLL!D672,TIMESHEET!A$1:A$500,0),MATCH("T602",TIMESHEET!$2:$2,0)),0)</f>
        <v/>
      </c>
      <c r="AZ672">
        <f>IFERROR(INDEX(TIMESHEET!$A$1:$AI$5000,MATCH(PAYROLL!D672,TIMESHEET!A$1:A$500,0),MATCH("T603",TIMESHEET!$2:$2,0)),0)</f>
        <v/>
      </c>
      <c r="BA672">
        <f>IFERROR(INDEX(TIMESHEET!$A$1:$AI$5000,MATCH(PAYROLL!D672,TIMESHEET!A$1:A$500,0),MATCH("T611",TIMESHEET!$2:$2,0)),0)</f>
        <v/>
      </c>
      <c r="BB672">
        <f>IFERROR(INDEX(TIMESHEET!$A$1:$AI$5000,MATCH(PAYROLL!D672,TIMESHEET!A$1:A$500,0),MATCH("T612",TIMESHEET!$2:$2,0)),0)</f>
        <v/>
      </c>
      <c r="BC672">
        <f>IFERROR(INDEX(TIMESHEET!$A$1:$AI$5000,MATCH(PAYROLL!D672,TIMESHEET!A$1:A$500,0),MATCH("T613",TIMESHEET!$2:$2,0)),0)</f>
        <v/>
      </c>
      <c r="BD672">
        <f>IFERROR(INDEX(TIMESHEET!$A$1:$AI$5000,MATCH(PAYROLL!D672,TIMESHEET!A$1:A$500,0),MATCH("T500",TIMESHEET!$2:$2,0)),0)</f>
        <v/>
      </c>
      <c r="BE672">
        <f>IFERROR(IF(LEFT(INDEX(PIS!O$1:O$500,MATCH(D672,PIS!C$1:C$500)),1)="M",T672/AD672/8*(AW672+AX672*1.5+AY672*2+AZ672*3+BA672*2.1+BB672*2.7+BC672*3.9+BD672*0.3),T672/8*(AW672+AX672*1.5+AY672*2+AZ672*3+BA672*2.1+BB672*2.7+BC672*3.9+BD672*0.3)),0)</f>
        <v/>
      </c>
      <c r="BF672">
        <f>IFERROR(INDEX(ADJ!$A$1:$BZ$1000,MATCH(PAYROLL!$D672,ADJ!A$1:A$500,0),MATCH(PAYROLL!BF$2,ADJ!$2:$2,0)),0)</f>
        <v/>
      </c>
      <c r="BG672">
        <f>IFERROR(INDEX(ADJ!$A$1:$BZ$1000,MATCH(PAYROLL!D672,ADJ!A$1:A$500,0),MATCH(PAYROLL!BG$2,ADJ!$2:$2,0)),0)</f>
        <v/>
      </c>
      <c r="BH672">
        <f>IFERROR(INDEX(ADJ!$A$1:$BZ$1000,MATCH(PAYROLL!D672,ADJ!A$1:A$500,0),MATCH(PAYROLL!BH$2,ADJ!$2:$2,0)),0)</f>
        <v/>
      </c>
      <c r="BI672">
        <f>IFERROR(INDEX(ADJ!$A$1:$BZ$1000,MATCH(PAYROLL!D672,ADJ!A$1:A$500,0),MATCH(PAYROLL!BI$2,ADJ!$2:$2,0)),0)</f>
        <v/>
      </c>
      <c r="BJ672">
        <f>IFERROR(INDEX(ADJ!$A$1:$BZ$1000,MATCH(PAYROLL!D672,ADJ!A$1:A$500,0),MATCH(PAYROLL!BJ$2,ADJ!$2:$2,0)),0)</f>
        <v/>
      </c>
      <c r="BK672">
        <f>SUM(BF672:BJ672)</f>
        <v/>
      </c>
      <c r="BL672">
        <f>IFERROR(INDEX(ADJ!$A$1:$BZ$1000,MATCH(PAYROLL!D672,ADJ!A$1:A$500,0),MATCH(PAYROLL!BL$2,ADJ!$2:$2,0)),0)</f>
        <v/>
      </c>
      <c r="BM672">
        <f>IFERROR(INDEX(ADJ!$A$1:$BZ$1000,MATCH(PAYROLL!D672,ADJ!A$1:A$500,0),MATCH(PAYROLL!BM$2,ADJ!$2:$2,0)),0)</f>
        <v/>
      </c>
      <c r="BN672">
        <f>IFERROR(INDEX(ADJ!$A$1:$BZ$1000,MATCH(PAYROLL!D672,ADJ!A$1:A$500,0),MATCH(PAYROLL!BN$2,ADJ!$2:$2,0)),0)</f>
        <v/>
      </c>
      <c r="BO672">
        <f>IFERROR(INDEX(ADJ!$A$1:$BZ$1000,MATCH(PAYROLL!D672,ADJ!A$1:A$500,0),MATCH(PAYROLL!BO$2,ADJ!$2:$2,0)),0)</f>
        <v/>
      </c>
      <c r="BP672">
        <f>SUM(AM672,AV672,BE672,BK672,BL672:BO672)</f>
        <v/>
      </c>
      <c r="BQ672">
        <f>BO672</f>
        <v/>
      </c>
      <c r="BR672">
        <f>IFERROR(ROUND(IF(LEFT(INDEX(PIS!O$1:O$500,MATCH(D672,PIS!C$1:C$500)),1)="D",T672/8*(BD672*0.3),IF(LEFT(INDEX(PIS!O$1:O$500,MATCH(D672,PIS!C$1:C$500)),1)="H",T672*($BD672*0.3),T672/$AD672/8*($BD672*0.3))),0),0)</f>
        <v/>
      </c>
      <c r="BS672">
        <f>IF(AP672&lt;1,0,MIN(AP672,730000))</f>
        <v/>
      </c>
      <c r="BT672">
        <f>IFERROR(ROUND((BE672-SUM(AW672:BC672)*T672/AD672/8),0)-BR672,0)</f>
        <v/>
      </c>
      <c r="BU672">
        <f>AO672</f>
        <v/>
      </c>
      <c r="BV672">
        <f>SUM(BQ672:BU672)</f>
        <v/>
      </c>
      <c r="BW672">
        <f>BP672-BV672</f>
        <v/>
      </c>
      <c r="BX672">
        <f>IFERROR(IF(RIGHT(INDEX(PIS!O$1:O$500,MATCH(D672,PIS!C$1:C$500)),5)="Gross",MIN(U672+V672,VLOOKUP("R700",TSC!B:C,2,0)*VLOOKUP("R101",TSC!B:C,2,0))*VLOOKUP("R701",TSC!B:C,2,0)%,0),0)</f>
        <v/>
      </c>
      <c r="BY672">
        <f>IFERROR(IF(RIGHT(INDEX(PIS!O$1:O$500,MATCH(D672,PIS!C$1:C$500)),5)="Gross",MIN(U672+V672,VLOOKUP("R700",TSC!B:C,2,0)*VLOOKUP("R101",TSC!B:C,2,0))*VLOOKUP("T704",TSC!B:C,2,0)%,0),0)</f>
        <v/>
      </c>
      <c r="BZ672">
        <f>IFERROR(IF(RIGHT(INDEX(PIS!O$1:O$500,MATCH(D672,PIS!C$1:C$500)),5)="Gross",MIN(U672+V672,VLOOKUP("R700",TSC!B:C,2,0)*VLOOKUP("1",TSC!F:G,2,0))*VLOOKUP("T705",TSC!B:C,2,0)%,0),0)</f>
        <v/>
      </c>
      <c r="CA672">
        <f>IFERROR(INDEX(ADJ!$A$1:$BZ$1000,MATCH(PAYROLL!D672,ADJ!A$1:A$500,0),MATCH(PAYROLL!CA$2,ADJ!$2:$2,0)),0)</f>
        <v/>
      </c>
      <c r="CB672">
        <f>IFERROR(INDEX(ADJ!$A$1:$BZ$1000,MATCH(PAYROLL!D672,ADJ!A$1:A$500,0),MATCH(PAYROLL!CB$2,ADJ!$2:$2,0)),0)</f>
        <v/>
      </c>
      <c r="CC672">
        <f>SUM(BX672:CB672)</f>
        <v/>
      </c>
      <c r="CD672">
        <f>IFERROR(INDEX(PIS!$A$1:$BZ$1000,MATCH(PAYROLL!D672,PIS!C$1:C$500,0),MATCH(PAYROLL!CD$1,PIS!$1:$1,0)),0)</f>
        <v/>
      </c>
      <c r="CE672">
        <f>IFERROR(IF(OR(INDEX(PIS!P$1:P$500,MATCH(D672,PIS!C$1:C$500,0))="LT2",INDEX(PIS!P$1:P$500,MATCH(D672,PIS!C$1:C$500,0))="P10"),0,SUM(CC672,CD672*VLOOKUP("R601",TSC!B:C,2,0),VLOOKUP("R602",TSC!B:C,2,0))),0)</f>
        <v/>
      </c>
      <c r="CF672">
        <f>MAX(BW672-CE672,0)</f>
        <v/>
      </c>
      <c r="CG672">
        <f>IFERROR(IF(OR(RIGHT(INDEX(PIS!P$1:P$500,MATCH(D672,PIS!C$1:C$500)),5)="P10",RIGHT(INDEX(PIS!P$1:P$500,MATCH(D672,PIS!C$1:C$500)),5)="CK"),0,IF(CF672&lt;=5000000,CF672*5%,IF(CF672&lt;=10000000,CF672*10%-250000,IF(CF672&lt;=18000000,CF672*15%-750000,IF(CF672&lt;=32000000,CF672*20%-1650000,IF(CF672&lt;=52000000,CF672*25%-3250000,IF(CF672&lt;=80000000,BH672*30%-5850000,CF672*35%-9850000))))))),0)</f>
        <v/>
      </c>
      <c r="CH672">
        <f>IFERROR(IF(OR(INDEX(PIS!P$1:P$500,MATCH(D672,PIS!C$1:C$500))="LT",INDEX(PIS!P$1:P$500,MATCH(D672,PIS!C$1:C$500))="CK"),0,IF(CF672&lt;2000000,0,CF672*10%)),0)</f>
        <v/>
      </c>
      <c r="CI672">
        <f>IFERROR(INDEX(ADJ!$A$1:$BZ$1000,MATCH(PAYROLL!D672,ADJ!A$1:A$500,0),MATCH(PAYROLL!CI$2,ADJ!$2:$2,0)),0)</f>
        <v/>
      </c>
      <c r="CJ672">
        <f>IFERROR(INDEX(ADJ!$A$1:$BZ$1000,MATCH(PAYROLL!D672,ADJ!A$1:A$500,0),MATCH(PAYROLL!CJ$2,ADJ!$2:$2,0)),0)</f>
        <v/>
      </c>
      <c r="CK672">
        <f>IFERROR(INDEX(ADJ!$A$1:$BZ$1000,MATCH(PAYROLL!D672,ADJ!A$1:A$500,0),MATCH(PAYROLL!CK$2,ADJ!$2:$2,0)),0)</f>
        <v/>
      </c>
      <c r="CL672">
        <f>SUM(CG672:CK672)</f>
        <v/>
      </c>
      <c r="CM672">
        <f>ROUND(SUM(CH672:CK672),0)</f>
        <v/>
      </c>
      <c r="CN672">
        <f>IFERROR(INDEX(CSDA!D$1:D$500,MATCH($CN$2,CSDA!C$1:C$500,0))*INDEX(PIS!V$1:V$500,MATCH(D672,PIS!C$1:C$500))+INDEX(ADJ!$A$1:$BZ$1000,MATCH(PAYROLL!D672,ADJ!A$1:A$500,0),MATCH(PAYROLL!CN$2,ADJ!$2:$2,0)),0)</f>
        <v/>
      </c>
      <c r="CO672">
        <f>IFERROR(INDEX(ADJ!$A$1:$BZ$1000,MATCH(PAYROLL!D672,ADJ!A$1:A$500,0),MATCH(PAYROLL!CO$2,ADJ!$2:$2,0)),0)</f>
        <v/>
      </c>
      <c r="CP672">
        <f>IFERROR(INDEX(ADJ!$A$1:$BZ$1000,MATCH(PAYROLL!D672,ADJ!A$1:A$500,0),MATCH(PAYROLL!CP$2,ADJ!$2:$2,0)),0)</f>
        <v/>
      </c>
      <c r="CQ672">
        <f>BP672-CL672-CI672-CM672-CN672-CO672-CP672-CC672</f>
        <v/>
      </c>
      <c r="CR672">
        <f>IFERROR(IF(RIGHT(INDEX(PIS!O$1:O$500,MATCH(D672,PIS!C$1:C$500,0)),5)="Gross",MIN(U672+V672,VLOOKUP("R700",TSC!B:C,2,0)*VLOOKUP("R101",TSC!B:C,2,0))*(VLOOKUP("T711",TSC!B:C,2,0)+VLOOKUP("T712",TSC!B:C,2,0))%,MIN(T672+V672,VLOOKUP("R700",TSC!B:C,2,0)*VLOOKUP("R101",TSC!B:C,2,0))*(VLOOKUP("T711",TSC!B:C,2,0)+VLOOKUP("T712",TSC!B:C,2,0)+VLOOKUP("R701",TSC!B:C,2,0))%),0)</f>
        <v/>
      </c>
      <c r="CS672">
        <f>IFERROR(IF(RIGHT(INDEX(PIS!O$1:O$500,MATCH(D672,PIS!C$1:C$500,0)),5)="Gross",MIN(U672+V672,VLOOKUP("R700",TSC!B:C,2,0)*VLOOKUP("R101",TSC!B:C,2,0))*(VLOOKUP("T714",TSC!B:C,2,0))%,MIN(T672+V672,VLOOKUP("R700",TSC!B:C,2,0)*VLOOKUP("R101",TSC!B:C,2,0))*(VLOOKUP("T704",TSC!B:C,2,0)+VLOOKUP("T714",TSC!B:C,2,0))%),0)</f>
        <v/>
      </c>
      <c r="CT672">
        <f>IFERROR(IF(RIGHT(INDEX(PIS!O$1:O$500,MATCH(D672,PIS!C$1:C$500,0)),5)="Gross",MIN(U672+V672,VLOOKUP("R700",TSC!B:C,2,0)*VLOOKUP("R101",TSC!B:C,2,0))*VLOOKUP("T705",TSC!B:C,2,0)%,MIN(T672+V672,VLOOKUP("R700",TSC!B:C,2,0)*VLOOKUP("R101",TSC!B:C,2,0))*VLOOKUP("T705",TSC!B:C,2,0)%),0)</f>
        <v/>
      </c>
      <c r="CU672">
        <f>IFERROR(IF(RIGHT(INDEX(PIS!O$1:O$500,MATCH(D672,PIS!C$1:C$500,0)),5)="Gross",MIN(U672+V672,VLOOKUP("R700",TSC!B:C,2,0)*VLOOKUP("R101",TSC!B:C,2,0))*(VLOOKUP("T713",TSC!B:C,2,0))%,MIN(T672+V672,VLOOKUP("R700",TSC!B:C,2,0)*VLOOKUP("R101",TSC!B:C,2,0))*(VLOOKUP("T713",TSC!B:C,2,0))%),0)</f>
        <v/>
      </c>
      <c r="CV672">
        <f>IFERROR(INDEX(ADJ!$A$1:$BZ$1000,MATCH(PAYROLL!D672,ADJ!A$1:A$500,0),MATCH(PAYROLL!CV$2,ADJ!$2:$2,0)),0)</f>
        <v/>
      </c>
      <c r="CW672">
        <f>IFERROR(INDEX(ADJ!$A$1:$BZ$1000,MATCH(PAYROLL!D672,ADJ!A$1:A$500,0),MATCH(PAYROLL!CW$2,ADJ!$2:$2,0)),0)</f>
        <v/>
      </c>
      <c r="CX672">
        <f>SUM(CR672:CW672)</f>
        <v/>
      </c>
      <c r="CY672">
        <f>ROUND(IF(CR672&gt;0,T672+V672*VLOOKUP("R202",TSC!$B$1:$C$500,2,0),0),0)</f>
        <v/>
      </c>
      <c r="CZ672">
        <f>IFERROR(INDEX(CSDA!D$1:D$500,MATCH($CZ$2,CSDA!C$1:C$500,0)),0)</f>
        <v/>
      </c>
      <c r="DA672">
        <f>ROUND(T672*0.7%,0)</f>
        <v/>
      </c>
      <c r="DB672">
        <f>ROUND(T672/12,0)</f>
        <v/>
      </c>
      <c r="DC672">
        <f ref="DC672" t="array">IFERROR(INDEX(CSDA!D$1:D$500,MATCH("Trích giữ"&amp;PAYROLL!DC$2,CSDA!A$1:A$500&amp;CSDA!C$1:C$500,0)),0)</f>
        <v/>
      </c>
      <c r="DD672">
        <f ref="DD672" t="array">IFERROR(INDEX(CSDA!D$1:D$500,MATCH("Trích giữ"&amp;PAYROLL!DD$2,CSDA!A$1:A$500&amp;CSDA!C$1:C$500,0)),0)</f>
        <v/>
      </c>
      <c r="DE672">
        <f ref="DE672" t="array">IFERROR(INDEX(CSDA!D$1:D$500,MATCH("Trích giữ"&amp;PAYROLL!DE$2,CSDA!A$1:A$500&amp;CSDA!C$1:C$500,0)),0)</f>
        <v/>
      </c>
      <c r="DF672">
        <f>IFERROR(INDEX(CSDA!D$1:D$500,MATCH(PAYROLL!DF$2,CSDA!C$1:C$500,0)),0)</f>
        <v/>
      </c>
      <c r="DG672">
        <f ref="DG672" t="array">IFERROR(INDEX(CSDA!D$1:D$500,MATCH("Trích giữ"&amp;PAYROLL!DG$2,CSDA!A$1:A$500&amp;CSDA!C$1:C$500,0)),0)</f>
        <v/>
      </c>
      <c r="DH672">
        <f>ROUND(T672/26,0)</f>
        <v/>
      </c>
      <c r="DI672">
        <f ref="DI672" t="array">IFERROR(INDEX(CSDA!D$1:D$500,MATCH("Trích giữ"&amp;PAYROLL!DI$2,CSDA!A$1:A$500&amp;CSDA!C$1:C$500,0)),0)</f>
        <v/>
      </c>
      <c r="DJ672">
        <f>IF(U672=0,T672*21.5%-BL672,0)</f>
        <v/>
      </c>
      <c r="DK672">
        <f ref="DK672" t="array">IFERROR(INDEX(CSDA!D$1:D$500,MATCH("Trích giữ"&amp;PAYROLL!DK$2,CSDA!A$1:A$500&amp;CSDA!C$1:C$500,0)),0)</f>
        <v/>
      </c>
      <c r="DL672">
        <f>IFERROR(INDEX(CSDA!D$1:D$500,MATCH(PAYROLL!DL$2,CSDA!C$1:C$500,0))/12,0)</f>
        <v/>
      </c>
      <c r="DM672">
        <f>SUM(DB672:DL672)</f>
        <v/>
      </c>
      <c r="DN672">
        <f>IFERROR(INDEX(ADJ!$A$1:$BZ$1000,MATCH(PAYROLL!D672,ADJ!A$1:A$500,0),MATCH(PAYROLL!DN$2,ADJ!$2:$2,0)),0)</f>
        <v/>
      </c>
      <c r="DO672">
        <f>IFERROR(SUM(BP672,DM672:DN672,CX672:DA672)-DT672,0)</f>
        <v/>
      </c>
      <c r="DP672">
        <f ref="DP672" t="array">SUM(BW672*IFERROR(INDEX(CSDA!D$1:D$500,MATCH(BW$2,CSDA!C$1:C$500,0)),0)%,CX672*IFERROR(INDEX(CSDA!D$1:D$500,MATCH(CX$2,CSDA!C$1:C$500,0)),0)%,DA672*IFERROR(INDEX(CSDA!D$1:D$500,MATCH(DA$2,CSDA!C$1:C$500,0)),0)%,DB672*IFERROR(INDEX(CSDA!D$1:D$500,MATCH(DB$2,CSDA!C$1:C$500,0)),0)%,DF672*IFERROR(INDEX(CSDA!D$1:D$500,MATCH("Phí dịch vụ"&amp;PAYROLL!DF$2,CSDA!A$1:A$500&amp;CSDA!C$1:C$500,0)),0)%,DC672*IFERROR(INDEX(CSDA!D$1:D$500,MATCH("Phí dịch vụ"&amp;PAYROLL!DC$2,CSDA!A$1:A$500&amp;CSDA!C$1:C$500,0)),0)%,DH672*IFERROR(INDEX(CSDA!D$1:D$500,MATCH("Phí dịch vụ"&amp;PAYROLL!DH$2,CSDA!A$1:A$500&amp;CSDA!C$1:C$500,0)),0)%,DJ672*IFERROR(INDEX(CSDA!D$1:D$500,MATCH("Phí dịch vụ"&amp;PAYROLL!DJ$2,CSDA!A$1:A$500&amp;CSDA!C$1:C$500,0)),0)%,BN672*IFERROR(INDEX(CSDA!D$1:D$500,MATCH(BN$2,CSDA!C$1:C$500,0)),0)%)-BN672*7%</f>
        <v/>
      </c>
      <c r="DQ672">
        <f>IFERROR(INDEX(ADJ!$A$1:$BZ$1000,MATCH(PAYROLL!D672,ADJ!A$1:A$500,0),MATCH(PAYROLL!DQ$2,ADJ!$2:$2,0)),0)</f>
        <v/>
      </c>
      <c r="DR672">
        <f>IFERROR(INDEX(ADJ!$A$1:$BZ$1000,MATCH(PAYROLL!D672,ADJ!A$1:A$500,0),MATCH(PAYROLL!DR$2,ADJ!$2:$2,0)),0)</f>
        <v/>
      </c>
      <c r="DS672">
        <f>SUM(DP672:DR672)</f>
        <v/>
      </c>
      <c r="DT672">
        <f>EK672</f>
        <v/>
      </c>
      <c r="DU672">
        <f>SUM(DO672:DR672)</f>
        <v/>
      </c>
      <c r="DV672">
        <f>ROUND(DU672*0.1,0)</f>
        <v/>
      </c>
      <c r="DW672">
        <f>DU672+DV672</f>
        <v/>
      </c>
      <c r="DZ672">
        <f>IFERROR(INDEX(ADJ!$A$1:$BZ$1000,MATCH(PAYROLL!$D672,ADJ!A$1:A$500,0),MATCH(PAYROLL!DZ$2,ADJ!$2:$2,0)),0)</f>
        <v/>
      </c>
      <c r="EA672">
        <f>IFERROR(INDEX(ADJ!$A$1:$BZ$1000,MATCH(PAYROLL!$D672,ADJ!A$1:A$500,0),MATCH(PAYROLL!EA$2,ADJ!$2:$2,0)),0)</f>
        <v/>
      </c>
      <c r="EB672">
        <f>IFERROR(INDEX(ADJ!$A$1:$BZ$1000,MATCH(PAYROLL!$D672,ADJ!A$1:A$500,0),MATCH(PAYROLL!EB$2,ADJ!$2:$2,0)),0)</f>
        <v/>
      </c>
      <c r="EC672">
        <f>IFERROR(INDEX(ADJ!$A$1:$BZ$1000,MATCH(PAYROLL!$D672,ADJ!A$1:A$500,0),MATCH(PAYROLL!EC$2,ADJ!$2:$2,0)),0)</f>
        <v/>
      </c>
      <c r="ED672">
        <f>IFERROR(INDEX(ADJ!$A$1:$BZ$1000,MATCH(PAYROLL!$D672,ADJ!A$1:A$500,0),MATCH(PAYROLL!ED$2,ADJ!$2:$2,0)),0)</f>
        <v/>
      </c>
      <c r="EE672">
        <f>IFERROR(INDEX(ADJ!$A$1:$BZ$1000,MATCH(PAYROLL!$D672,ADJ!A$1:A$500,0),MATCH(PAYROLL!EE$2,ADJ!$2:$2,0)),0)</f>
        <v/>
      </c>
      <c r="EF672">
        <f>IFERROR(INDEX(ADJ!$A$1:$BZ$1000,MATCH(PAYROLL!$D672,ADJ!A$1:A$500,0),MATCH(PAYROLL!EF$2,ADJ!$2:$2,0)),0)</f>
        <v/>
      </c>
      <c r="EG672">
        <f>IFERROR(INDEX(ADJ!$A$1:$BZ$1000,MATCH(PAYROLL!$D672,ADJ!A$1:A$500,0),MATCH(PAYROLL!EG$2,ADJ!$2:$2,0)),0)</f>
        <v/>
      </c>
      <c r="EH672">
        <f>IFERROR(INDEX(ADJ!$A$1:$BZ$1000,MATCH(PAYROLL!$D672,ADJ!A$1:A$500,0),MATCH(PAYROLL!EH$2,ADJ!$2:$2,0)),0)</f>
        <v/>
      </c>
      <c r="EI672">
        <f>IFERROR(INDEX(ADJ!$A$1:$BZ$1000,MATCH(PAYROLL!D672,ADJ!A$1:A$500,0),MATCH(PAYROLL!EI$2,ADJ!$2:$2,0)),0)</f>
        <v/>
      </c>
      <c r="EJ672">
        <f>IFERROR(INDEX(ADJ!$A$1:$BZ$1000,MATCH(PAYROLL!$D672,ADJ!A$1:A$500,0),MATCH(PAYROLL!EJ$2,ADJ!$2:$2,0)),0)</f>
        <v/>
      </c>
      <c r="EK672">
        <f>SUM(DZ672:EJ672)</f>
        <v/>
      </c>
    </row>
    <row r="673">
      <c r="A673" t="n">
        <v>671</v>
      </c>
      <c r="B673" t="inlineStr">
        <is>
          <t>Lương Thị Huyền</t>
        </is>
      </c>
      <c r="D673" t="inlineStr">
        <is>
          <t>146850-02</t>
        </is>
      </c>
      <c r="S673">
        <f>IFERROR(INDEX(PIS!$A$1:$BZ$1000,MATCH($D673,PIS!C$1:C$500,0),MATCH("Lương CB tháng trước",PIS!$1:$1,0)),0)</f>
        <v/>
      </c>
      <c r="T673">
        <f>IFERROR(INDEX(PIS!$A$1:$BZ$1000,MATCH($D673,PIS!C$1:C$500,0),MATCH("Lương CB hiện tại",PIS!$1:$1,0)),0)</f>
        <v/>
      </c>
      <c r="U673">
        <f>IFERROR(INDEX(PIS!$A$1:$BZ$1000,MATCH($D673,PIS!C$1:C$500,0),MATCH("Lương đóng BHBB",PIS!$1:$1,0)),0)</f>
        <v/>
      </c>
      <c r="V673">
        <f>IFERROR(INDEX(PIS!$A$1:$BZ$1000,MATCH($D673,PIS!C$1:C$500,0),MATCH(V$2,PIS!$2:$2,0)),0)</f>
        <v/>
      </c>
      <c r="W673">
        <f>IFERROR(INDEX(PIS!$A$1:$BZ$1000,MATCH($D673,PIS!C$1:C$500,0),MATCH(W$2,PIS!$2:$2,0)),0)</f>
        <v/>
      </c>
      <c r="X673">
        <f>IFERROR(INDEX(PIS!$A$1:$BZ$1000,MATCH($D673,PIS!C$1:C$500,0),MATCH(X$2,PIS!$2:$2,0)),0)</f>
        <v/>
      </c>
      <c r="Y673">
        <f>IFERROR(INDEX(PIS!$A$1:$BZ$1000,MATCH($D673,PIS!C$1:C$500,0),MATCH(Y$2,PIS!$2:$2,0)),0)</f>
        <v/>
      </c>
      <c r="Z673">
        <f>IFERROR(INDEX(PIS!$A$1:$BZ$1000,MATCH($D673,PIS!C$1:C$500,0),MATCH(Z$2,PIS!$2:$2,0)),0)</f>
        <v/>
      </c>
      <c r="AA673">
        <f>IFERROR(INDEX(PIS!$A$1:$BZ$1000,MATCH($D673,PIS!C$1:C$500,0),MATCH(AA$2,PIS!$2:$2,0)),0)</f>
        <v/>
      </c>
      <c r="AB673">
        <f>IFERROR(INDEX(PIS!$A$1:$BZ$1000,MATCH($D673,PIS!C$1:C$500,0),MATCH(AB$2,PIS!$2:$2,0)),0)</f>
        <v/>
      </c>
      <c r="AC673">
        <f>SUM(V673:AB673)</f>
        <v/>
      </c>
      <c r="AD673">
        <f>IFERROR(INDEX(TIMESHEET!$A$1:$AI$5000,MATCH($D673,TIMESHEET!A$1:A$500,0),MATCH("T100",TIMESHEET!$2:$2,0))-2,0)</f>
        <v/>
      </c>
      <c r="AE673">
        <f>IFERROR(INDEX(TIMESHEET!$A$1:$AI$5000,MATCH($D673,TIMESHEET!A$1:A$500,0),MATCH("T202",TIMESHEET!$2:$2,0)),0)</f>
        <v/>
      </c>
      <c r="AF673">
        <f>IFERROR(INDEX(TIMESHEET!$A$1:$AI$5000,MATCH($D673,TIMESHEET!A$1:A$500,0),MATCH("T302",TIMESHEET!$2:$2,0)),0)</f>
        <v/>
      </c>
      <c r="AG673">
        <f>IFERROR(INDEX(TIMESHEET!$A$1:$AI$5000,MATCH($D673,TIMESHEET!A$1:A$500,0),MATCH("T406",TIMESHEET!$2:$2,0)),0)</f>
        <v/>
      </c>
      <c r="AH673">
        <f>AE673+AG673</f>
        <v/>
      </c>
      <c r="AI673">
        <f>IFERROR(INDEX(TIMESHEET!$A$1:$AI$5000,MATCH($D673,TIMESHEET!A$1:A$500,0),MATCH("T701",TIMESHEET!$2:$2,0)),0)</f>
        <v/>
      </c>
      <c r="AJ673">
        <f>IFERROR(INDEX(TIMESHEET!$A$1:$AI$5000,MATCH($D673,TIMESHEET!B$1:B$500,0),MATCH("T320",TIMESHEET!$2:$2,0)),0)</f>
        <v/>
      </c>
      <c r="AK673">
        <f>IFERROR(IF(LEFT(INDEX(PIS!O$1:O$500,MATCH(D673,PIS!C$1:C$500)),1)="M",T673/AD673*SUM(AE673:AG673),T673*AD673),0)</f>
        <v/>
      </c>
      <c r="AL673">
        <f>IFERROR(INDEX(ADJ!$A$1:$BZ$1000,MATCH(PAYROLL!D673,ADJ!A$1:A$500,0),MATCH(PAYROLL!AL$2,ADJ!$2:$2,0)),0)</f>
        <v/>
      </c>
      <c r="AM673">
        <f>SUM(AK673:AL673)</f>
        <v/>
      </c>
      <c r="AN673">
        <f>IFERROR(ROUND(V673/$AD673*$AH673,0),0)</f>
        <v/>
      </c>
      <c r="AO673">
        <f>IFERROR(ROUND(W673/$AD673*$AH673,0),0)</f>
        <v/>
      </c>
      <c r="AP673">
        <f>IFERROR(ROUND(X673/$AD673*$AE673,0),0)</f>
        <v/>
      </c>
      <c r="AQ673">
        <f>IFERROR(ROUND(Y673/$AD673*$AH673,0),0)</f>
        <v/>
      </c>
      <c r="AR673">
        <f>IFERROR(ROUND(Z673/$AD673*$AH673,0),0)</f>
        <v/>
      </c>
      <c r="AS673">
        <f>IFERROR(ROUND(AA673/$AD673*$AH673,0),0)</f>
        <v/>
      </c>
      <c r="AT673">
        <f>IFERROR(IF((AE673+AF673+AG673)&gt;13,AB673,ROUND(AB673/AD673*AH673,0)),0)</f>
        <v/>
      </c>
      <c r="AU673">
        <f>IFERROR(INDEX(ADJ!$A$1:$BZ$1000,MATCH(PAYROLL!D673,ADJ!A$1:A$500,0),MATCH(PAYROLL!AU$2,ADJ!$2:$2,0)),0)</f>
        <v/>
      </c>
      <c r="AV673">
        <f>ROUND(SUM(AN673:AU673),0)</f>
        <v/>
      </c>
      <c r="AW673">
        <f>IFERROR(INDEX(TIMESHEET!$A$1:$AI$5000,MATCH(PAYROLL!D673,TIMESHEET!A$1:A$500,0),MATCH("T620",TIMESHEET!$2:$2,0)),0)</f>
        <v/>
      </c>
      <c r="AX673">
        <f>IFERROR(INDEX(TIMESHEET!$A$1:$AI$5000,MATCH(PAYROLL!D673,TIMESHEET!A$1:A$500,0),MATCH("T601",TIMESHEET!$2:$2,0)),0)</f>
        <v/>
      </c>
      <c r="AY673">
        <f>IFERROR(INDEX(TIMESHEET!$A$1:$AI$5000,MATCH(PAYROLL!D673,TIMESHEET!A$1:A$500,0),MATCH("T602",TIMESHEET!$2:$2,0)),0)</f>
        <v/>
      </c>
      <c r="AZ673">
        <f>IFERROR(INDEX(TIMESHEET!$A$1:$AI$5000,MATCH(PAYROLL!D673,TIMESHEET!A$1:A$500,0),MATCH("T603",TIMESHEET!$2:$2,0)),0)</f>
        <v/>
      </c>
      <c r="BA673">
        <f>IFERROR(INDEX(TIMESHEET!$A$1:$AI$5000,MATCH(PAYROLL!D673,TIMESHEET!A$1:A$500,0),MATCH("T611",TIMESHEET!$2:$2,0)),0)</f>
        <v/>
      </c>
      <c r="BB673">
        <f>IFERROR(INDEX(TIMESHEET!$A$1:$AI$5000,MATCH(PAYROLL!D673,TIMESHEET!A$1:A$500,0),MATCH("T612",TIMESHEET!$2:$2,0)),0)</f>
        <v/>
      </c>
      <c r="BC673">
        <f>IFERROR(INDEX(TIMESHEET!$A$1:$AI$5000,MATCH(PAYROLL!D673,TIMESHEET!A$1:A$500,0),MATCH("T613",TIMESHEET!$2:$2,0)),0)</f>
        <v/>
      </c>
      <c r="BD673">
        <f>IFERROR(INDEX(TIMESHEET!$A$1:$AI$5000,MATCH(PAYROLL!D673,TIMESHEET!A$1:A$500,0),MATCH("T500",TIMESHEET!$2:$2,0)),0)</f>
        <v/>
      </c>
      <c r="BE673">
        <f>IFERROR(IF(LEFT(INDEX(PIS!O$1:O$500,MATCH(D673,PIS!C$1:C$500)),1)="M",T673/AD673/8*(AW673+AX673*1.5+AY673*2+AZ673*3+BA673*2.1+BB673*2.7+BC673*3.9+BD673*0.3),T673/8*(AW673+AX673*1.5+AY673*2+AZ673*3+BA673*2.1+BB673*2.7+BC673*3.9+BD673*0.3)),0)</f>
        <v/>
      </c>
      <c r="BF673">
        <f>IFERROR(INDEX(ADJ!$A$1:$BZ$1000,MATCH(PAYROLL!$D673,ADJ!A$1:A$500,0),MATCH(PAYROLL!BF$2,ADJ!$2:$2,0)),0)</f>
        <v/>
      </c>
      <c r="BG673">
        <f>IFERROR(INDEX(ADJ!$A$1:$BZ$1000,MATCH(PAYROLL!D673,ADJ!A$1:A$500,0),MATCH(PAYROLL!BG$2,ADJ!$2:$2,0)),0)</f>
        <v/>
      </c>
      <c r="BH673">
        <f>IFERROR(INDEX(ADJ!$A$1:$BZ$1000,MATCH(PAYROLL!D673,ADJ!A$1:A$500,0),MATCH(PAYROLL!BH$2,ADJ!$2:$2,0)),0)</f>
        <v/>
      </c>
      <c r="BI673">
        <f>IFERROR(INDEX(ADJ!$A$1:$BZ$1000,MATCH(PAYROLL!D673,ADJ!A$1:A$500,0),MATCH(PAYROLL!BI$2,ADJ!$2:$2,0)),0)</f>
        <v/>
      </c>
      <c r="BJ673">
        <f>IFERROR(INDEX(ADJ!$A$1:$BZ$1000,MATCH(PAYROLL!D673,ADJ!A$1:A$500,0),MATCH(PAYROLL!BJ$2,ADJ!$2:$2,0)),0)</f>
        <v/>
      </c>
      <c r="BK673">
        <f>SUM(BF673:BJ673)</f>
        <v/>
      </c>
      <c r="BL673">
        <f>IFERROR(INDEX(ADJ!$A$1:$BZ$1000,MATCH(PAYROLL!D673,ADJ!A$1:A$500,0),MATCH(PAYROLL!BL$2,ADJ!$2:$2,0)),0)</f>
        <v/>
      </c>
      <c r="BM673">
        <f>IFERROR(INDEX(ADJ!$A$1:$BZ$1000,MATCH(PAYROLL!D673,ADJ!A$1:A$500,0),MATCH(PAYROLL!BM$2,ADJ!$2:$2,0)),0)</f>
        <v/>
      </c>
      <c r="BN673">
        <f>IFERROR(INDEX(ADJ!$A$1:$BZ$1000,MATCH(PAYROLL!D673,ADJ!A$1:A$500,0),MATCH(PAYROLL!BN$2,ADJ!$2:$2,0)),0)</f>
        <v/>
      </c>
      <c r="BO673">
        <f>IFERROR(INDEX(ADJ!$A$1:$BZ$1000,MATCH(PAYROLL!D673,ADJ!A$1:A$500,0),MATCH(PAYROLL!BO$2,ADJ!$2:$2,0)),0)</f>
        <v/>
      </c>
      <c r="BP673">
        <f>SUM(AM673,AV673,BE673,BK673,BL673:BO673)</f>
        <v/>
      </c>
      <c r="BQ673">
        <f>BO673</f>
        <v/>
      </c>
      <c r="BR673">
        <f>IFERROR(ROUND(IF(LEFT(INDEX(PIS!O$1:O$500,MATCH(D673,PIS!C$1:C$500)),1)="D",T673/8*(BD673*0.3),IF(LEFT(INDEX(PIS!O$1:O$500,MATCH(D673,PIS!C$1:C$500)),1)="H",T673*($BD673*0.3),T673/$AD673/8*($BD673*0.3))),0),0)</f>
        <v/>
      </c>
      <c r="BS673">
        <f>IF(AP673&lt;1,0,MIN(AP673,730000))</f>
        <v/>
      </c>
      <c r="BT673">
        <f>IFERROR(ROUND((BE673-SUM(AW673:BC673)*T673/AD673/8),0)-BR673,0)</f>
        <v/>
      </c>
      <c r="BU673">
        <f>AO673</f>
        <v/>
      </c>
      <c r="BV673">
        <f>SUM(BQ673:BU673)</f>
        <v/>
      </c>
      <c r="BW673">
        <f>BP673-BV673</f>
        <v/>
      </c>
      <c r="BX673">
        <f>IFERROR(IF(RIGHT(INDEX(PIS!O$1:O$500,MATCH(D673,PIS!C$1:C$500)),5)="Gross",MIN(U673+V673,VLOOKUP("R700",TSC!B:C,2,0)*VLOOKUP("R101",TSC!B:C,2,0))*VLOOKUP("R701",TSC!B:C,2,0)%,0),0)</f>
        <v/>
      </c>
      <c r="BY673">
        <f>IFERROR(IF(RIGHT(INDEX(PIS!O$1:O$500,MATCH(D673,PIS!C$1:C$500)),5)="Gross",MIN(U673+V673,VLOOKUP("R700",TSC!B:C,2,0)*VLOOKUP("R101",TSC!B:C,2,0))*VLOOKUP("T704",TSC!B:C,2,0)%,0),0)</f>
        <v/>
      </c>
      <c r="BZ673">
        <f>IFERROR(IF(RIGHT(INDEX(PIS!O$1:O$500,MATCH(D673,PIS!C$1:C$500)),5)="Gross",MIN(U673+V673,VLOOKUP("R700",TSC!B:C,2,0)*VLOOKUP("1",TSC!F:G,2,0))*VLOOKUP("T705",TSC!B:C,2,0)%,0),0)</f>
        <v/>
      </c>
      <c r="CA673">
        <f>IFERROR(INDEX(ADJ!$A$1:$BZ$1000,MATCH(PAYROLL!D673,ADJ!A$1:A$500,0),MATCH(PAYROLL!CA$2,ADJ!$2:$2,0)),0)</f>
        <v/>
      </c>
      <c r="CB673">
        <f>IFERROR(INDEX(ADJ!$A$1:$BZ$1000,MATCH(PAYROLL!D673,ADJ!A$1:A$500,0),MATCH(PAYROLL!CB$2,ADJ!$2:$2,0)),0)</f>
        <v/>
      </c>
      <c r="CC673">
        <f>SUM(BX673:CB673)</f>
        <v/>
      </c>
      <c r="CD673">
        <f>IFERROR(INDEX(PIS!$A$1:$BZ$1000,MATCH(PAYROLL!D673,PIS!C$1:C$500,0),MATCH(PAYROLL!CD$1,PIS!$1:$1,0)),0)</f>
        <v/>
      </c>
      <c r="CE673">
        <f>IFERROR(IF(OR(INDEX(PIS!P$1:P$500,MATCH(D673,PIS!C$1:C$500,0))="LT2",INDEX(PIS!P$1:P$500,MATCH(D673,PIS!C$1:C$500,0))="P10"),0,SUM(CC673,CD673*VLOOKUP("R601",TSC!B:C,2,0),VLOOKUP("R602",TSC!B:C,2,0))),0)</f>
        <v/>
      </c>
      <c r="CF673">
        <f>MAX(BW673-CE673,0)</f>
        <v/>
      </c>
      <c r="CG673">
        <f>IFERROR(IF(OR(RIGHT(INDEX(PIS!P$1:P$500,MATCH(D673,PIS!C$1:C$500)),5)="P10",RIGHT(INDEX(PIS!P$1:P$500,MATCH(D673,PIS!C$1:C$500)),5)="CK"),0,IF(CF673&lt;=5000000,CF673*5%,IF(CF673&lt;=10000000,CF673*10%-250000,IF(CF673&lt;=18000000,CF673*15%-750000,IF(CF673&lt;=32000000,CF673*20%-1650000,IF(CF673&lt;=52000000,CF673*25%-3250000,IF(CF673&lt;=80000000,BH673*30%-5850000,CF673*35%-9850000))))))),0)</f>
        <v/>
      </c>
      <c r="CH673">
        <f>IFERROR(IF(OR(INDEX(PIS!P$1:P$500,MATCH(D673,PIS!C$1:C$500))="LT",INDEX(PIS!P$1:P$500,MATCH(D673,PIS!C$1:C$500))="CK"),0,IF(CF673&lt;2000000,0,CF673*10%)),0)</f>
        <v/>
      </c>
      <c r="CI673">
        <f>IFERROR(INDEX(ADJ!$A$1:$BZ$1000,MATCH(PAYROLL!D673,ADJ!A$1:A$500,0),MATCH(PAYROLL!CI$2,ADJ!$2:$2,0)),0)</f>
        <v/>
      </c>
      <c r="CJ673">
        <f>IFERROR(INDEX(ADJ!$A$1:$BZ$1000,MATCH(PAYROLL!D673,ADJ!A$1:A$500,0),MATCH(PAYROLL!CJ$2,ADJ!$2:$2,0)),0)</f>
        <v/>
      </c>
      <c r="CK673">
        <f>IFERROR(INDEX(ADJ!$A$1:$BZ$1000,MATCH(PAYROLL!D673,ADJ!A$1:A$500,0),MATCH(PAYROLL!CK$2,ADJ!$2:$2,0)),0)</f>
        <v/>
      </c>
      <c r="CL673">
        <f>SUM(CG673:CK673)</f>
        <v/>
      </c>
      <c r="CM673">
        <f>ROUND(SUM(CH673:CK673),0)</f>
        <v/>
      </c>
      <c r="CN673">
        <f>IFERROR(INDEX(CSDA!D$1:D$500,MATCH($CN$2,CSDA!C$1:C$500,0))*INDEX(PIS!V$1:V$500,MATCH(D673,PIS!C$1:C$500))+INDEX(ADJ!$A$1:$BZ$1000,MATCH(PAYROLL!D673,ADJ!A$1:A$500,0),MATCH(PAYROLL!CN$2,ADJ!$2:$2,0)),0)</f>
        <v/>
      </c>
      <c r="CO673">
        <f>IFERROR(INDEX(ADJ!$A$1:$BZ$1000,MATCH(PAYROLL!D673,ADJ!A$1:A$500,0),MATCH(PAYROLL!CO$2,ADJ!$2:$2,0)),0)</f>
        <v/>
      </c>
      <c r="CP673">
        <f>IFERROR(INDEX(ADJ!$A$1:$BZ$1000,MATCH(PAYROLL!D673,ADJ!A$1:A$500,0),MATCH(PAYROLL!CP$2,ADJ!$2:$2,0)),0)</f>
        <v/>
      </c>
      <c r="CQ673">
        <f>BP673-CL673-CI673-CM673-CN673-CO673-CP673-CC673</f>
        <v/>
      </c>
      <c r="CR673">
        <f>IFERROR(IF(RIGHT(INDEX(PIS!O$1:O$500,MATCH(D673,PIS!C$1:C$500,0)),5)="Gross",MIN(U673+V673,VLOOKUP("R700",TSC!B:C,2,0)*VLOOKUP("R101",TSC!B:C,2,0))*(VLOOKUP("T711",TSC!B:C,2,0)+VLOOKUP("T712",TSC!B:C,2,0))%,MIN(T673+V673,VLOOKUP("R700",TSC!B:C,2,0)*VLOOKUP("R101",TSC!B:C,2,0))*(VLOOKUP("T711",TSC!B:C,2,0)+VLOOKUP("T712",TSC!B:C,2,0)+VLOOKUP("R701",TSC!B:C,2,0))%),0)</f>
        <v/>
      </c>
      <c r="CS673">
        <f>IFERROR(IF(RIGHT(INDEX(PIS!O$1:O$500,MATCH(D673,PIS!C$1:C$500,0)),5)="Gross",MIN(U673+V673,VLOOKUP("R700",TSC!B:C,2,0)*VLOOKUP("R101",TSC!B:C,2,0))*(VLOOKUP("T714",TSC!B:C,2,0))%,MIN(T673+V673,VLOOKUP("R700",TSC!B:C,2,0)*VLOOKUP("R101",TSC!B:C,2,0))*(VLOOKUP("T704",TSC!B:C,2,0)+VLOOKUP("T714",TSC!B:C,2,0))%),0)</f>
        <v/>
      </c>
      <c r="CT673">
        <f>IFERROR(IF(RIGHT(INDEX(PIS!O$1:O$500,MATCH(D673,PIS!C$1:C$500,0)),5)="Gross",MIN(U673+V673,VLOOKUP("R700",TSC!B:C,2,0)*VLOOKUP("R101",TSC!B:C,2,0))*VLOOKUP("T705",TSC!B:C,2,0)%,MIN(T673+V673,VLOOKUP("R700",TSC!B:C,2,0)*VLOOKUP("R101",TSC!B:C,2,0))*VLOOKUP("T705",TSC!B:C,2,0)%),0)</f>
        <v/>
      </c>
      <c r="CU673">
        <f>IFERROR(IF(RIGHT(INDEX(PIS!O$1:O$500,MATCH(D673,PIS!C$1:C$500,0)),5)="Gross",MIN(U673+V673,VLOOKUP("R700",TSC!B:C,2,0)*VLOOKUP("R101",TSC!B:C,2,0))*(VLOOKUP("T713",TSC!B:C,2,0))%,MIN(T673+V673,VLOOKUP("R700",TSC!B:C,2,0)*VLOOKUP("R101",TSC!B:C,2,0))*(VLOOKUP("T713",TSC!B:C,2,0))%),0)</f>
        <v/>
      </c>
      <c r="CV673">
        <f>IFERROR(INDEX(ADJ!$A$1:$BZ$1000,MATCH(PAYROLL!D673,ADJ!A$1:A$500,0),MATCH(PAYROLL!CV$2,ADJ!$2:$2,0)),0)</f>
        <v/>
      </c>
      <c r="CW673">
        <f>IFERROR(INDEX(ADJ!$A$1:$BZ$1000,MATCH(PAYROLL!D673,ADJ!A$1:A$500,0),MATCH(PAYROLL!CW$2,ADJ!$2:$2,0)),0)</f>
        <v/>
      </c>
      <c r="CX673">
        <f>SUM(CR673:CW673)</f>
        <v/>
      </c>
      <c r="CY673">
        <f>ROUND(IF(CR673&gt;0,T673+V673*VLOOKUP("R202",TSC!$B$1:$C$500,2,0),0),0)</f>
        <v/>
      </c>
      <c r="CZ673">
        <f>IFERROR(INDEX(CSDA!D$1:D$500,MATCH($CZ$2,CSDA!C$1:C$500,0)),0)</f>
        <v/>
      </c>
      <c r="DA673">
        <f>ROUND(T673*0.7%,0)</f>
        <v/>
      </c>
      <c r="DB673">
        <f>ROUND(T673/12,0)</f>
        <v/>
      </c>
      <c r="DC673">
        <f ref="DC673" t="array">IFERROR(INDEX(CSDA!D$1:D$500,MATCH("Trích giữ"&amp;PAYROLL!DC$2,CSDA!A$1:A$500&amp;CSDA!C$1:C$500,0)),0)</f>
        <v/>
      </c>
      <c r="DD673">
        <f ref="DD673" t="array">IFERROR(INDEX(CSDA!D$1:D$500,MATCH("Trích giữ"&amp;PAYROLL!DD$2,CSDA!A$1:A$500&amp;CSDA!C$1:C$500,0)),0)</f>
        <v/>
      </c>
      <c r="DE673">
        <f ref="DE673" t="array">IFERROR(INDEX(CSDA!D$1:D$500,MATCH("Trích giữ"&amp;PAYROLL!DE$2,CSDA!A$1:A$500&amp;CSDA!C$1:C$500,0)),0)</f>
        <v/>
      </c>
      <c r="DF673">
        <f>IFERROR(INDEX(CSDA!D$1:D$500,MATCH(PAYROLL!DF$2,CSDA!C$1:C$500,0)),0)</f>
        <v/>
      </c>
      <c r="DG673">
        <f ref="DG673" t="array">IFERROR(INDEX(CSDA!D$1:D$500,MATCH("Trích giữ"&amp;PAYROLL!DG$2,CSDA!A$1:A$500&amp;CSDA!C$1:C$500,0)),0)</f>
        <v/>
      </c>
      <c r="DH673">
        <f>ROUND(T673/26,0)</f>
        <v/>
      </c>
      <c r="DI673">
        <f ref="DI673" t="array">IFERROR(INDEX(CSDA!D$1:D$500,MATCH("Trích giữ"&amp;PAYROLL!DI$2,CSDA!A$1:A$500&amp;CSDA!C$1:C$500,0)),0)</f>
        <v/>
      </c>
      <c r="DJ673">
        <f>IF(U673=0,T673*21.5%-BL673,0)</f>
        <v/>
      </c>
      <c r="DK673">
        <f ref="DK673" t="array">IFERROR(INDEX(CSDA!D$1:D$500,MATCH("Trích giữ"&amp;PAYROLL!DK$2,CSDA!A$1:A$500&amp;CSDA!C$1:C$500,0)),0)</f>
        <v/>
      </c>
      <c r="DL673">
        <f>IFERROR(INDEX(CSDA!D$1:D$500,MATCH(PAYROLL!DL$2,CSDA!C$1:C$500,0))/12,0)</f>
        <v/>
      </c>
      <c r="DM673">
        <f>SUM(DB673:DL673)</f>
        <v/>
      </c>
      <c r="DN673">
        <f>IFERROR(INDEX(ADJ!$A$1:$BZ$1000,MATCH(PAYROLL!D673,ADJ!A$1:A$500,0),MATCH(PAYROLL!DN$2,ADJ!$2:$2,0)),0)</f>
        <v/>
      </c>
      <c r="DO673">
        <f>IFERROR(SUM(BP673,DM673:DN673,CX673:DA673)-DT673,0)</f>
        <v/>
      </c>
      <c r="DP673">
        <f ref="DP673" t="array">SUM(BW673*IFERROR(INDEX(CSDA!D$1:D$500,MATCH(BW$2,CSDA!C$1:C$500,0)),0)%,CX673*IFERROR(INDEX(CSDA!D$1:D$500,MATCH(CX$2,CSDA!C$1:C$500,0)),0)%,DA673*IFERROR(INDEX(CSDA!D$1:D$500,MATCH(DA$2,CSDA!C$1:C$500,0)),0)%,DB673*IFERROR(INDEX(CSDA!D$1:D$500,MATCH(DB$2,CSDA!C$1:C$500,0)),0)%,DF673*IFERROR(INDEX(CSDA!D$1:D$500,MATCH("Phí dịch vụ"&amp;PAYROLL!DF$2,CSDA!A$1:A$500&amp;CSDA!C$1:C$500,0)),0)%,DC673*IFERROR(INDEX(CSDA!D$1:D$500,MATCH("Phí dịch vụ"&amp;PAYROLL!DC$2,CSDA!A$1:A$500&amp;CSDA!C$1:C$500,0)),0)%,DH673*IFERROR(INDEX(CSDA!D$1:D$500,MATCH("Phí dịch vụ"&amp;PAYROLL!DH$2,CSDA!A$1:A$500&amp;CSDA!C$1:C$500,0)),0)%,DJ673*IFERROR(INDEX(CSDA!D$1:D$500,MATCH("Phí dịch vụ"&amp;PAYROLL!DJ$2,CSDA!A$1:A$500&amp;CSDA!C$1:C$500,0)),0)%,BN673*IFERROR(INDEX(CSDA!D$1:D$500,MATCH(BN$2,CSDA!C$1:C$500,0)),0)%)-BN673*7%</f>
        <v/>
      </c>
      <c r="DQ673">
        <f>IFERROR(INDEX(ADJ!$A$1:$BZ$1000,MATCH(PAYROLL!D673,ADJ!A$1:A$500,0),MATCH(PAYROLL!DQ$2,ADJ!$2:$2,0)),0)</f>
        <v/>
      </c>
      <c r="DR673">
        <f>IFERROR(INDEX(ADJ!$A$1:$BZ$1000,MATCH(PAYROLL!D673,ADJ!A$1:A$500,0),MATCH(PAYROLL!DR$2,ADJ!$2:$2,0)),0)</f>
        <v/>
      </c>
      <c r="DS673">
        <f>SUM(DP673:DR673)</f>
        <v/>
      </c>
      <c r="DT673">
        <f>EK673</f>
        <v/>
      </c>
      <c r="DU673">
        <f>SUM(DO673:DR673)</f>
        <v/>
      </c>
      <c r="DV673">
        <f>ROUND(DU673*0.1,0)</f>
        <v/>
      </c>
      <c r="DW673">
        <f>DU673+DV673</f>
        <v/>
      </c>
      <c r="DZ673">
        <f>IFERROR(INDEX(ADJ!$A$1:$BZ$1000,MATCH(PAYROLL!$D673,ADJ!A$1:A$500,0),MATCH(PAYROLL!DZ$2,ADJ!$2:$2,0)),0)</f>
        <v/>
      </c>
      <c r="EA673">
        <f>IFERROR(INDEX(ADJ!$A$1:$BZ$1000,MATCH(PAYROLL!$D673,ADJ!A$1:A$500,0),MATCH(PAYROLL!EA$2,ADJ!$2:$2,0)),0)</f>
        <v/>
      </c>
      <c r="EB673">
        <f>IFERROR(INDEX(ADJ!$A$1:$BZ$1000,MATCH(PAYROLL!$D673,ADJ!A$1:A$500,0),MATCH(PAYROLL!EB$2,ADJ!$2:$2,0)),0)</f>
        <v/>
      </c>
      <c r="EC673">
        <f>IFERROR(INDEX(ADJ!$A$1:$BZ$1000,MATCH(PAYROLL!$D673,ADJ!A$1:A$500,0),MATCH(PAYROLL!EC$2,ADJ!$2:$2,0)),0)</f>
        <v/>
      </c>
      <c r="ED673">
        <f>IFERROR(INDEX(ADJ!$A$1:$BZ$1000,MATCH(PAYROLL!$D673,ADJ!A$1:A$500,0),MATCH(PAYROLL!ED$2,ADJ!$2:$2,0)),0)</f>
        <v/>
      </c>
      <c r="EE673">
        <f>IFERROR(INDEX(ADJ!$A$1:$BZ$1000,MATCH(PAYROLL!$D673,ADJ!A$1:A$500,0),MATCH(PAYROLL!EE$2,ADJ!$2:$2,0)),0)</f>
        <v/>
      </c>
      <c r="EF673">
        <f>IFERROR(INDEX(ADJ!$A$1:$BZ$1000,MATCH(PAYROLL!$D673,ADJ!A$1:A$500,0),MATCH(PAYROLL!EF$2,ADJ!$2:$2,0)),0)</f>
        <v/>
      </c>
      <c r="EG673">
        <f>IFERROR(INDEX(ADJ!$A$1:$BZ$1000,MATCH(PAYROLL!$D673,ADJ!A$1:A$500,0),MATCH(PAYROLL!EG$2,ADJ!$2:$2,0)),0)</f>
        <v/>
      </c>
      <c r="EH673">
        <f>IFERROR(INDEX(ADJ!$A$1:$BZ$1000,MATCH(PAYROLL!$D673,ADJ!A$1:A$500,0),MATCH(PAYROLL!EH$2,ADJ!$2:$2,0)),0)</f>
        <v/>
      </c>
      <c r="EI673">
        <f>IFERROR(INDEX(ADJ!$A$1:$BZ$1000,MATCH(PAYROLL!D673,ADJ!A$1:A$500,0),MATCH(PAYROLL!EI$2,ADJ!$2:$2,0)),0)</f>
        <v/>
      </c>
      <c r="EJ673">
        <f>IFERROR(INDEX(ADJ!$A$1:$BZ$1000,MATCH(PAYROLL!$D673,ADJ!A$1:A$500,0),MATCH(PAYROLL!EJ$2,ADJ!$2:$2,0)),0)</f>
        <v/>
      </c>
      <c r="EK673">
        <f>SUM(DZ673:EJ673)</f>
        <v/>
      </c>
    </row>
    <row r="674">
      <c r="A674" t="n">
        <v>672</v>
      </c>
      <c r="B674" t="inlineStr">
        <is>
          <t>Dương Hồng Quân</t>
        </is>
      </c>
      <c r="D674" t="inlineStr">
        <is>
          <t>149063-03</t>
        </is>
      </c>
      <c r="S674">
        <f>IFERROR(INDEX(PIS!$A$1:$BZ$1000,MATCH($D674,PIS!C$1:C$500,0),MATCH("Lương CB tháng trước",PIS!$1:$1,0)),0)</f>
        <v/>
      </c>
      <c r="T674">
        <f>IFERROR(INDEX(PIS!$A$1:$BZ$1000,MATCH($D674,PIS!C$1:C$500,0),MATCH("Lương CB hiện tại",PIS!$1:$1,0)),0)</f>
        <v/>
      </c>
      <c r="U674">
        <f>IFERROR(INDEX(PIS!$A$1:$BZ$1000,MATCH($D674,PIS!C$1:C$500,0),MATCH("Lương đóng BHBB",PIS!$1:$1,0)),0)</f>
        <v/>
      </c>
      <c r="V674">
        <f>IFERROR(INDEX(PIS!$A$1:$BZ$1000,MATCH($D674,PIS!C$1:C$500,0),MATCH(V$2,PIS!$2:$2,0)),0)</f>
        <v/>
      </c>
      <c r="W674">
        <f>IFERROR(INDEX(PIS!$A$1:$BZ$1000,MATCH($D674,PIS!C$1:C$500,0),MATCH(W$2,PIS!$2:$2,0)),0)</f>
        <v/>
      </c>
      <c r="X674">
        <f>IFERROR(INDEX(PIS!$A$1:$BZ$1000,MATCH($D674,PIS!C$1:C$500,0),MATCH(X$2,PIS!$2:$2,0)),0)</f>
        <v/>
      </c>
      <c r="Y674">
        <f>IFERROR(INDEX(PIS!$A$1:$BZ$1000,MATCH($D674,PIS!C$1:C$500,0),MATCH(Y$2,PIS!$2:$2,0)),0)</f>
        <v/>
      </c>
      <c r="Z674">
        <f>IFERROR(INDEX(PIS!$A$1:$BZ$1000,MATCH($D674,PIS!C$1:C$500,0),MATCH(Z$2,PIS!$2:$2,0)),0)</f>
        <v/>
      </c>
      <c r="AA674">
        <f>IFERROR(INDEX(PIS!$A$1:$BZ$1000,MATCH($D674,PIS!C$1:C$500,0),MATCH(AA$2,PIS!$2:$2,0)),0)</f>
        <v/>
      </c>
      <c r="AB674">
        <f>IFERROR(INDEX(PIS!$A$1:$BZ$1000,MATCH($D674,PIS!C$1:C$500,0),MATCH(AB$2,PIS!$2:$2,0)),0)</f>
        <v/>
      </c>
      <c r="AC674">
        <f>SUM(V674:AB674)</f>
        <v/>
      </c>
      <c r="AD674">
        <f>IFERROR(INDEX(TIMESHEET!$A$1:$AI$5000,MATCH($D674,TIMESHEET!A$1:A$500,0),MATCH("T100",TIMESHEET!$2:$2,0))-2,0)</f>
        <v/>
      </c>
      <c r="AE674">
        <f>IFERROR(INDEX(TIMESHEET!$A$1:$AI$5000,MATCH($D674,TIMESHEET!A$1:A$500,0),MATCH("T202",TIMESHEET!$2:$2,0)),0)</f>
        <v/>
      </c>
      <c r="AF674">
        <f>IFERROR(INDEX(TIMESHEET!$A$1:$AI$5000,MATCH($D674,TIMESHEET!A$1:A$500,0),MATCH("T302",TIMESHEET!$2:$2,0)),0)</f>
        <v/>
      </c>
      <c r="AG674">
        <f>IFERROR(INDEX(TIMESHEET!$A$1:$AI$5000,MATCH($D674,TIMESHEET!A$1:A$500,0),MATCH("T406",TIMESHEET!$2:$2,0)),0)</f>
        <v/>
      </c>
      <c r="AH674">
        <f>AE674+AG674</f>
        <v/>
      </c>
      <c r="AI674">
        <f>IFERROR(INDEX(TIMESHEET!$A$1:$AI$5000,MATCH($D674,TIMESHEET!A$1:A$500,0),MATCH("T701",TIMESHEET!$2:$2,0)),0)</f>
        <v/>
      </c>
      <c r="AJ674">
        <f>IFERROR(INDEX(TIMESHEET!$A$1:$AI$5000,MATCH($D674,TIMESHEET!B$1:B$500,0),MATCH("T320",TIMESHEET!$2:$2,0)),0)</f>
        <v/>
      </c>
      <c r="AK674">
        <f>IFERROR(IF(LEFT(INDEX(PIS!O$1:O$500,MATCH(D674,PIS!C$1:C$500)),1)="M",T674/AD674*SUM(AE674:AG674),T674*AD674),0)</f>
        <v/>
      </c>
      <c r="AL674">
        <f>IFERROR(INDEX(ADJ!$A$1:$BZ$1000,MATCH(PAYROLL!D674,ADJ!A$1:A$500,0),MATCH(PAYROLL!AL$2,ADJ!$2:$2,0)),0)</f>
        <v/>
      </c>
      <c r="AM674">
        <f>SUM(AK674:AL674)</f>
        <v/>
      </c>
      <c r="AN674">
        <f>IFERROR(ROUND(V674/$AD674*$AH674,0),0)</f>
        <v/>
      </c>
      <c r="AO674">
        <f>IFERROR(ROUND(W674/$AD674*$AH674,0),0)</f>
        <v/>
      </c>
      <c r="AP674">
        <f>IFERROR(ROUND(X674/$AD674*$AE674,0),0)</f>
        <v/>
      </c>
      <c r="AQ674">
        <f>IFERROR(ROUND(Y674/$AD674*$AH674,0),0)</f>
        <v/>
      </c>
      <c r="AR674">
        <f>IFERROR(ROUND(Z674/$AD674*$AH674,0),0)</f>
        <v/>
      </c>
      <c r="AS674">
        <f>IFERROR(ROUND(AA674/$AD674*$AH674,0),0)</f>
        <v/>
      </c>
      <c r="AT674">
        <f>IFERROR(IF((AE674+AF674+AG674)&gt;13,AB674,ROUND(AB674/AD674*AH674,0)),0)</f>
        <v/>
      </c>
      <c r="AU674">
        <f>IFERROR(INDEX(ADJ!$A$1:$BZ$1000,MATCH(PAYROLL!D674,ADJ!A$1:A$500,0),MATCH(PAYROLL!AU$2,ADJ!$2:$2,0)),0)</f>
        <v/>
      </c>
      <c r="AV674">
        <f>ROUND(SUM(AN674:AU674),0)</f>
        <v/>
      </c>
      <c r="AW674">
        <f>IFERROR(INDEX(TIMESHEET!$A$1:$AI$5000,MATCH(PAYROLL!D674,TIMESHEET!A$1:A$500,0),MATCH("T620",TIMESHEET!$2:$2,0)),0)</f>
        <v/>
      </c>
      <c r="AX674">
        <f>IFERROR(INDEX(TIMESHEET!$A$1:$AI$5000,MATCH(PAYROLL!D674,TIMESHEET!A$1:A$500,0),MATCH("T601",TIMESHEET!$2:$2,0)),0)</f>
        <v/>
      </c>
      <c r="AY674">
        <f>IFERROR(INDEX(TIMESHEET!$A$1:$AI$5000,MATCH(PAYROLL!D674,TIMESHEET!A$1:A$500,0),MATCH("T602",TIMESHEET!$2:$2,0)),0)</f>
        <v/>
      </c>
      <c r="AZ674">
        <f>IFERROR(INDEX(TIMESHEET!$A$1:$AI$5000,MATCH(PAYROLL!D674,TIMESHEET!A$1:A$500,0),MATCH("T603",TIMESHEET!$2:$2,0)),0)</f>
        <v/>
      </c>
      <c r="BA674">
        <f>IFERROR(INDEX(TIMESHEET!$A$1:$AI$5000,MATCH(PAYROLL!D674,TIMESHEET!A$1:A$500,0),MATCH("T611",TIMESHEET!$2:$2,0)),0)</f>
        <v/>
      </c>
      <c r="BB674">
        <f>IFERROR(INDEX(TIMESHEET!$A$1:$AI$5000,MATCH(PAYROLL!D674,TIMESHEET!A$1:A$500,0),MATCH("T612",TIMESHEET!$2:$2,0)),0)</f>
        <v/>
      </c>
      <c r="BC674">
        <f>IFERROR(INDEX(TIMESHEET!$A$1:$AI$5000,MATCH(PAYROLL!D674,TIMESHEET!A$1:A$500,0),MATCH("T613",TIMESHEET!$2:$2,0)),0)</f>
        <v/>
      </c>
      <c r="BD674">
        <f>IFERROR(INDEX(TIMESHEET!$A$1:$AI$5000,MATCH(PAYROLL!D674,TIMESHEET!A$1:A$500,0),MATCH("T500",TIMESHEET!$2:$2,0)),0)</f>
        <v/>
      </c>
      <c r="BE674">
        <f>IFERROR(IF(LEFT(INDEX(PIS!O$1:O$500,MATCH(D674,PIS!C$1:C$500)),1)="M",T674/AD674/8*(AW674+AX674*1.5+AY674*2+AZ674*3+BA674*2.1+BB674*2.7+BC674*3.9+BD674*0.3),T674/8*(AW674+AX674*1.5+AY674*2+AZ674*3+BA674*2.1+BB674*2.7+BC674*3.9+BD674*0.3)),0)</f>
        <v/>
      </c>
      <c r="BF674">
        <f>IFERROR(INDEX(ADJ!$A$1:$BZ$1000,MATCH(PAYROLL!$D674,ADJ!A$1:A$500,0),MATCH(PAYROLL!BF$2,ADJ!$2:$2,0)),0)</f>
        <v/>
      </c>
      <c r="BG674">
        <f>IFERROR(INDEX(ADJ!$A$1:$BZ$1000,MATCH(PAYROLL!D674,ADJ!A$1:A$500,0),MATCH(PAYROLL!BG$2,ADJ!$2:$2,0)),0)</f>
        <v/>
      </c>
      <c r="BH674">
        <f>IFERROR(INDEX(ADJ!$A$1:$BZ$1000,MATCH(PAYROLL!D674,ADJ!A$1:A$500,0),MATCH(PAYROLL!BH$2,ADJ!$2:$2,0)),0)</f>
        <v/>
      </c>
      <c r="BI674">
        <f>IFERROR(INDEX(ADJ!$A$1:$BZ$1000,MATCH(PAYROLL!D674,ADJ!A$1:A$500,0),MATCH(PAYROLL!BI$2,ADJ!$2:$2,0)),0)</f>
        <v/>
      </c>
      <c r="BJ674">
        <f>IFERROR(INDEX(ADJ!$A$1:$BZ$1000,MATCH(PAYROLL!D674,ADJ!A$1:A$500,0),MATCH(PAYROLL!BJ$2,ADJ!$2:$2,0)),0)</f>
        <v/>
      </c>
      <c r="BK674">
        <f>SUM(BF674:BJ674)</f>
        <v/>
      </c>
      <c r="BL674">
        <f>IFERROR(INDEX(ADJ!$A$1:$BZ$1000,MATCH(PAYROLL!D674,ADJ!A$1:A$500,0),MATCH(PAYROLL!BL$2,ADJ!$2:$2,0)),0)</f>
        <v/>
      </c>
      <c r="BM674">
        <f>IFERROR(INDEX(ADJ!$A$1:$BZ$1000,MATCH(PAYROLL!D674,ADJ!A$1:A$500,0),MATCH(PAYROLL!BM$2,ADJ!$2:$2,0)),0)</f>
        <v/>
      </c>
      <c r="BN674">
        <f>IFERROR(INDEX(ADJ!$A$1:$BZ$1000,MATCH(PAYROLL!D674,ADJ!A$1:A$500,0),MATCH(PAYROLL!BN$2,ADJ!$2:$2,0)),0)</f>
        <v/>
      </c>
      <c r="BO674">
        <f>IFERROR(INDEX(ADJ!$A$1:$BZ$1000,MATCH(PAYROLL!D674,ADJ!A$1:A$500,0),MATCH(PAYROLL!BO$2,ADJ!$2:$2,0)),0)</f>
        <v/>
      </c>
      <c r="BP674">
        <f>SUM(AM674,AV674,BE674,BK674,BL674:BO674)</f>
        <v/>
      </c>
      <c r="BQ674">
        <f>BO674</f>
        <v/>
      </c>
      <c r="BR674">
        <f>IFERROR(ROUND(IF(LEFT(INDEX(PIS!O$1:O$500,MATCH(D674,PIS!C$1:C$500)),1)="D",T674/8*(BD674*0.3),IF(LEFT(INDEX(PIS!O$1:O$500,MATCH(D674,PIS!C$1:C$500)),1)="H",T674*($BD674*0.3),T674/$AD674/8*($BD674*0.3))),0),0)</f>
        <v/>
      </c>
      <c r="BS674">
        <f>IF(AP674&lt;1,0,MIN(AP674,730000))</f>
        <v/>
      </c>
      <c r="BT674">
        <f>IFERROR(ROUND((BE674-SUM(AW674:BC674)*T674/AD674/8),0)-BR674,0)</f>
        <v/>
      </c>
      <c r="BU674">
        <f>AO674</f>
        <v/>
      </c>
      <c r="BV674">
        <f>SUM(BQ674:BU674)</f>
        <v/>
      </c>
      <c r="BW674">
        <f>BP674-BV674</f>
        <v/>
      </c>
      <c r="BX674">
        <f>IFERROR(IF(RIGHT(INDEX(PIS!O$1:O$500,MATCH(D674,PIS!C$1:C$500)),5)="Gross",MIN(U674+V674,VLOOKUP("R700",TSC!B:C,2,0)*VLOOKUP("R101",TSC!B:C,2,0))*VLOOKUP("R701",TSC!B:C,2,0)%,0),0)</f>
        <v/>
      </c>
      <c r="BY674">
        <f>IFERROR(IF(RIGHT(INDEX(PIS!O$1:O$500,MATCH(D674,PIS!C$1:C$500)),5)="Gross",MIN(U674+V674,VLOOKUP("R700",TSC!B:C,2,0)*VLOOKUP("R101",TSC!B:C,2,0))*VLOOKUP("T704",TSC!B:C,2,0)%,0),0)</f>
        <v/>
      </c>
      <c r="BZ674">
        <f>IFERROR(IF(RIGHT(INDEX(PIS!O$1:O$500,MATCH(D674,PIS!C$1:C$500)),5)="Gross",MIN(U674+V674,VLOOKUP("R700",TSC!B:C,2,0)*VLOOKUP("1",TSC!F:G,2,0))*VLOOKUP("T705",TSC!B:C,2,0)%,0),0)</f>
        <v/>
      </c>
      <c r="CA674">
        <f>IFERROR(INDEX(ADJ!$A$1:$BZ$1000,MATCH(PAYROLL!D674,ADJ!A$1:A$500,0),MATCH(PAYROLL!CA$2,ADJ!$2:$2,0)),0)</f>
        <v/>
      </c>
      <c r="CB674">
        <f>IFERROR(INDEX(ADJ!$A$1:$BZ$1000,MATCH(PAYROLL!D674,ADJ!A$1:A$500,0),MATCH(PAYROLL!CB$2,ADJ!$2:$2,0)),0)</f>
        <v/>
      </c>
      <c r="CC674">
        <f>SUM(BX674:CB674)</f>
        <v/>
      </c>
      <c r="CD674">
        <f>IFERROR(INDEX(PIS!$A$1:$BZ$1000,MATCH(PAYROLL!D674,PIS!C$1:C$500,0),MATCH(PAYROLL!CD$1,PIS!$1:$1,0)),0)</f>
        <v/>
      </c>
      <c r="CE674">
        <f>IFERROR(IF(OR(INDEX(PIS!P$1:P$500,MATCH(D674,PIS!C$1:C$500,0))="LT2",INDEX(PIS!P$1:P$500,MATCH(D674,PIS!C$1:C$500,0))="P10"),0,SUM(CC674,CD674*VLOOKUP("R601",TSC!B:C,2,0),VLOOKUP("R602",TSC!B:C,2,0))),0)</f>
        <v/>
      </c>
      <c r="CF674">
        <f>MAX(BW674-CE674,0)</f>
        <v/>
      </c>
      <c r="CG674">
        <f>IFERROR(IF(OR(RIGHT(INDEX(PIS!P$1:P$500,MATCH(D674,PIS!C$1:C$500)),5)="P10",RIGHT(INDEX(PIS!P$1:P$500,MATCH(D674,PIS!C$1:C$500)),5)="CK"),0,IF(CF674&lt;=5000000,CF674*5%,IF(CF674&lt;=10000000,CF674*10%-250000,IF(CF674&lt;=18000000,CF674*15%-750000,IF(CF674&lt;=32000000,CF674*20%-1650000,IF(CF674&lt;=52000000,CF674*25%-3250000,IF(CF674&lt;=80000000,BH674*30%-5850000,CF674*35%-9850000))))))),0)</f>
        <v/>
      </c>
      <c r="CH674">
        <f>IFERROR(IF(OR(INDEX(PIS!P$1:P$500,MATCH(D674,PIS!C$1:C$500))="LT",INDEX(PIS!P$1:P$500,MATCH(D674,PIS!C$1:C$500))="CK"),0,IF(CF674&lt;2000000,0,CF674*10%)),0)</f>
        <v/>
      </c>
      <c r="CI674">
        <f>IFERROR(INDEX(ADJ!$A$1:$BZ$1000,MATCH(PAYROLL!D674,ADJ!A$1:A$500,0),MATCH(PAYROLL!CI$2,ADJ!$2:$2,0)),0)</f>
        <v/>
      </c>
      <c r="CJ674">
        <f>IFERROR(INDEX(ADJ!$A$1:$BZ$1000,MATCH(PAYROLL!D674,ADJ!A$1:A$500,0),MATCH(PAYROLL!CJ$2,ADJ!$2:$2,0)),0)</f>
        <v/>
      </c>
      <c r="CK674">
        <f>IFERROR(INDEX(ADJ!$A$1:$BZ$1000,MATCH(PAYROLL!D674,ADJ!A$1:A$500,0),MATCH(PAYROLL!CK$2,ADJ!$2:$2,0)),0)</f>
        <v/>
      </c>
      <c r="CL674">
        <f>SUM(CG674:CK674)</f>
        <v/>
      </c>
      <c r="CM674">
        <f>ROUND(SUM(CH674:CK674),0)</f>
        <v/>
      </c>
      <c r="CN674">
        <f>IFERROR(INDEX(CSDA!D$1:D$500,MATCH($CN$2,CSDA!C$1:C$500,0))*INDEX(PIS!V$1:V$500,MATCH(D674,PIS!C$1:C$500))+INDEX(ADJ!$A$1:$BZ$1000,MATCH(PAYROLL!D674,ADJ!A$1:A$500,0),MATCH(PAYROLL!CN$2,ADJ!$2:$2,0)),0)</f>
        <v/>
      </c>
      <c r="CO674">
        <f>IFERROR(INDEX(ADJ!$A$1:$BZ$1000,MATCH(PAYROLL!D674,ADJ!A$1:A$500,0),MATCH(PAYROLL!CO$2,ADJ!$2:$2,0)),0)</f>
        <v/>
      </c>
      <c r="CP674">
        <f>IFERROR(INDEX(ADJ!$A$1:$BZ$1000,MATCH(PAYROLL!D674,ADJ!A$1:A$500,0),MATCH(PAYROLL!CP$2,ADJ!$2:$2,0)),0)</f>
        <v/>
      </c>
      <c r="CQ674">
        <f>BP674-CL674-CI674-CM674-CN674-CO674-CP674-CC674</f>
        <v/>
      </c>
      <c r="CR674">
        <f>IFERROR(IF(RIGHT(INDEX(PIS!O$1:O$500,MATCH(D674,PIS!C$1:C$500,0)),5)="Gross",MIN(U674+V674,VLOOKUP("R700",TSC!B:C,2,0)*VLOOKUP("R101",TSC!B:C,2,0))*(VLOOKUP("T711",TSC!B:C,2,0)+VLOOKUP("T712",TSC!B:C,2,0))%,MIN(T674+V674,VLOOKUP("R700",TSC!B:C,2,0)*VLOOKUP("R101",TSC!B:C,2,0))*(VLOOKUP("T711",TSC!B:C,2,0)+VLOOKUP("T712",TSC!B:C,2,0)+VLOOKUP("R701",TSC!B:C,2,0))%),0)</f>
        <v/>
      </c>
      <c r="CS674">
        <f>IFERROR(IF(RIGHT(INDEX(PIS!O$1:O$500,MATCH(D674,PIS!C$1:C$500,0)),5)="Gross",MIN(U674+V674,VLOOKUP("R700",TSC!B:C,2,0)*VLOOKUP("R101",TSC!B:C,2,0))*(VLOOKUP("T714",TSC!B:C,2,0))%,MIN(T674+V674,VLOOKUP("R700",TSC!B:C,2,0)*VLOOKUP("R101",TSC!B:C,2,0))*(VLOOKUP("T704",TSC!B:C,2,0)+VLOOKUP("T714",TSC!B:C,2,0))%),0)</f>
        <v/>
      </c>
      <c r="CT674">
        <f>IFERROR(IF(RIGHT(INDEX(PIS!O$1:O$500,MATCH(D674,PIS!C$1:C$500,0)),5)="Gross",MIN(U674+V674,VLOOKUP("R700",TSC!B:C,2,0)*VLOOKUP("R101",TSC!B:C,2,0))*VLOOKUP("T705",TSC!B:C,2,0)%,MIN(T674+V674,VLOOKUP("R700",TSC!B:C,2,0)*VLOOKUP("R101",TSC!B:C,2,0))*VLOOKUP("T705",TSC!B:C,2,0)%),0)</f>
        <v/>
      </c>
      <c r="CU674">
        <f>IFERROR(IF(RIGHT(INDEX(PIS!O$1:O$500,MATCH(D674,PIS!C$1:C$500,0)),5)="Gross",MIN(U674+V674,VLOOKUP("R700",TSC!B:C,2,0)*VLOOKUP("R101",TSC!B:C,2,0))*(VLOOKUP("T713",TSC!B:C,2,0))%,MIN(T674+V674,VLOOKUP("R700",TSC!B:C,2,0)*VLOOKUP("R101",TSC!B:C,2,0))*(VLOOKUP("T713",TSC!B:C,2,0))%),0)</f>
        <v/>
      </c>
      <c r="CV674">
        <f>IFERROR(INDEX(ADJ!$A$1:$BZ$1000,MATCH(PAYROLL!D674,ADJ!A$1:A$500,0),MATCH(PAYROLL!CV$2,ADJ!$2:$2,0)),0)</f>
        <v/>
      </c>
      <c r="CW674">
        <f>IFERROR(INDEX(ADJ!$A$1:$BZ$1000,MATCH(PAYROLL!D674,ADJ!A$1:A$500,0),MATCH(PAYROLL!CW$2,ADJ!$2:$2,0)),0)</f>
        <v/>
      </c>
      <c r="CX674">
        <f>SUM(CR674:CW674)</f>
        <v/>
      </c>
      <c r="CY674">
        <f>ROUND(IF(CR674&gt;0,T674+V674*VLOOKUP("R202",TSC!$B$1:$C$500,2,0),0),0)</f>
        <v/>
      </c>
      <c r="CZ674">
        <f>IFERROR(INDEX(CSDA!D$1:D$500,MATCH($CZ$2,CSDA!C$1:C$500,0)),0)</f>
        <v/>
      </c>
      <c r="DA674">
        <f>ROUND(T674*0.7%,0)</f>
        <v/>
      </c>
      <c r="DB674">
        <f>ROUND(T674/12,0)</f>
        <v/>
      </c>
      <c r="DC674">
        <f ref="DC674" t="array">IFERROR(INDEX(CSDA!D$1:D$500,MATCH("Trích giữ"&amp;PAYROLL!DC$2,CSDA!A$1:A$500&amp;CSDA!C$1:C$500,0)),0)</f>
        <v/>
      </c>
      <c r="DD674">
        <f ref="DD674" t="array">IFERROR(INDEX(CSDA!D$1:D$500,MATCH("Trích giữ"&amp;PAYROLL!DD$2,CSDA!A$1:A$500&amp;CSDA!C$1:C$500,0)),0)</f>
        <v/>
      </c>
      <c r="DE674">
        <f ref="DE674" t="array">IFERROR(INDEX(CSDA!D$1:D$500,MATCH("Trích giữ"&amp;PAYROLL!DE$2,CSDA!A$1:A$500&amp;CSDA!C$1:C$500,0)),0)</f>
        <v/>
      </c>
      <c r="DF674">
        <f>IFERROR(INDEX(CSDA!D$1:D$500,MATCH(PAYROLL!DF$2,CSDA!C$1:C$500,0)),0)</f>
        <v/>
      </c>
      <c r="DG674">
        <f ref="DG674" t="array">IFERROR(INDEX(CSDA!D$1:D$500,MATCH("Trích giữ"&amp;PAYROLL!DG$2,CSDA!A$1:A$500&amp;CSDA!C$1:C$500,0)),0)</f>
        <v/>
      </c>
      <c r="DH674">
        <f>ROUND(T674/26,0)</f>
        <v/>
      </c>
      <c r="DI674">
        <f ref="DI674" t="array">IFERROR(INDEX(CSDA!D$1:D$500,MATCH("Trích giữ"&amp;PAYROLL!DI$2,CSDA!A$1:A$500&amp;CSDA!C$1:C$500,0)),0)</f>
        <v/>
      </c>
      <c r="DJ674">
        <f>IF(U674=0,T674*21.5%-BL674,0)</f>
        <v/>
      </c>
      <c r="DK674">
        <f ref="DK674" t="array">IFERROR(INDEX(CSDA!D$1:D$500,MATCH("Trích giữ"&amp;PAYROLL!DK$2,CSDA!A$1:A$500&amp;CSDA!C$1:C$500,0)),0)</f>
        <v/>
      </c>
      <c r="DL674">
        <f>IFERROR(INDEX(CSDA!D$1:D$500,MATCH(PAYROLL!DL$2,CSDA!C$1:C$500,0))/12,0)</f>
        <v/>
      </c>
      <c r="DM674">
        <f>SUM(DB674:DL674)</f>
        <v/>
      </c>
      <c r="DN674">
        <f>IFERROR(INDEX(ADJ!$A$1:$BZ$1000,MATCH(PAYROLL!D674,ADJ!A$1:A$500,0),MATCH(PAYROLL!DN$2,ADJ!$2:$2,0)),0)</f>
        <v/>
      </c>
      <c r="DO674">
        <f>IFERROR(SUM(BP674,DM674:DN674,CX674:DA674)-DT674,0)</f>
        <v/>
      </c>
      <c r="DP674">
        <f ref="DP674" t="array">SUM(BW674*IFERROR(INDEX(CSDA!D$1:D$500,MATCH(BW$2,CSDA!C$1:C$500,0)),0)%,CX674*IFERROR(INDEX(CSDA!D$1:D$500,MATCH(CX$2,CSDA!C$1:C$500,0)),0)%,DA674*IFERROR(INDEX(CSDA!D$1:D$500,MATCH(DA$2,CSDA!C$1:C$500,0)),0)%,DB674*IFERROR(INDEX(CSDA!D$1:D$500,MATCH(DB$2,CSDA!C$1:C$500,0)),0)%,DF674*IFERROR(INDEX(CSDA!D$1:D$500,MATCH("Phí dịch vụ"&amp;PAYROLL!DF$2,CSDA!A$1:A$500&amp;CSDA!C$1:C$500,0)),0)%,DC674*IFERROR(INDEX(CSDA!D$1:D$500,MATCH("Phí dịch vụ"&amp;PAYROLL!DC$2,CSDA!A$1:A$500&amp;CSDA!C$1:C$500,0)),0)%,DH674*IFERROR(INDEX(CSDA!D$1:D$500,MATCH("Phí dịch vụ"&amp;PAYROLL!DH$2,CSDA!A$1:A$500&amp;CSDA!C$1:C$500,0)),0)%,DJ674*IFERROR(INDEX(CSDA!D$1:D$500,MATCH("Phí dịch vụ"&amp;PAYROLL!DJ$2,CSDA!A$1:A$500&amp;CSDA!C$1:C$500,0)),0)%,BN674*IFERROR(INDEX(CSDA!D$1:D$500,MATCH(BN$2,CSDA!C$1:C$500,0)),0)%)-BN674*7%</f>
        <v/>
      </c>
      <c r="DQ674">
        <f>IFERROR(INDEX(ADJ!$A$1:$BZ$1000,MATCH(PAYROLL!D674,ADJ!A$1:A$500,0),MATCH(PAYROLL!DQ$2,ADJ!$2:$2,0)),0)</f>
        <v/>
      </c>
      <c r="DR674">
        <f>IFERROR(INDEX(ADJ!$A$1:$BZ$1000,MATCH(PAYROLL!D674,ADJ!A$1:A$500,0),MATCH(PAYROLL!DR$2,ADJ!$2:$2,0)),0)</f>
        <v/>
      </c>
      <c r="DS674">
        <f>SUM(DP674:DR674)</f>
        <v/>
      </c>
      <c r="DT674">
        <f>EK674</f>
        <v/>
      </c>
      <c r="DU674">
        <f>SUM(DO674:DR674)</f>
        <v/>
      </c>
      <c r="DV674">
        <f>ROUND(DU674*0.1,0)</f>
        <v/>
      </c>
      <c r="DW674">
        <f>DU674+DV674</f>
        <v/>
      </c>
      <c r="DZ674">
        <f>IFERROR(INDEX(ADJ!$A$1:$BZ$1000,MATCH(PAYROLL!$D674,ADJ!A$1:A$500,0),MATCH(PAYROLL!DZ$2,ADJ!$2:$2,0)),0)</f>
        <v/>
      </c>
      <c r="EA674">
        <f>IFERROR(INDEX(ADJ!$A$1:$BZ$1000,MATCH(PAYROLL!$D674,ADJ!A$1:A$500,0),MATCH(PAYROLL!EA$2,ADJ!$2:$2,0)),0)</f>
        <v/>
      </c>
      <c r="EB674">
        <f>IFERROR(INDEX(ADJ!$A$1:$BZ$1000,MATCH(PAYROLL!$D674,ADJ!A$1:A$500,0),MATCH(PAYROLL!EB$2,ADJ!$2:$2,0)),0)</f>
        <v/>
      </c>
      <c r="EC674">
        <f>IFERROR(INDEX(ADJ!$A$1:$BZ$1000,MATCH(PAYROLL!$D674,ADJ!A$1:A$500,0),MATCH(PAYROLL!EC$2,ADJ!$2:$2,0)),0)</f>
        <v/>
      </c>
      <c r="ED674">
        <f>IFERROR(INDEX(ADJ!$A$1:$BZ$1000,MATCH(PAYROLL!$D674,ADJ!A$1:A$500,0),MATCH(PAYROLL!ED$2,ADJ!$2:$2,0)),0)</f>
        <v/>
      </c>
      <c r="EE674">
        <f>IFERROR(INDEX(ADJ!$A$1:$BZ$1000,MATCH(PAYROLL!$D674,ADJ!A$1:A$500,0),MATCH(PAYROLL!EE$2,ADJ!$2:$2,0)),0)</f>
        <v/>
      </c>
      <c r="EF674">
        <f>IFERROR(INDEX(ADJ!$A$1:$BZ$1000,MATCH(PAYROLL!$D674,ADJ!A$1:A$500,0),MATCH(PAYROLL!EF$2,ADJ!$2:$2,0)),0)</f>
        <v/>
      </c>
      <c r="EG674">
        <f>IFERROR(INDEX(ADJ!$A$1:$BZ$1000,MATCH(PAYROLL!$D674,ADJ!A$1:A$500,0),MATCH(PAYROLL!EG$2,ADJ!$2:$2,0)),0)</f>
        <v/>
      </c>
      <c r="EH674">
        <f>IFERROR(INDEX(ADJ!$A$1:$BZ$1000,MATCH(PAYROLL!$D674,ADJ!A$1:A$500,0),MATCH(PAYROLL!EH$2,ADJ!$2:$2,0)),0)</f>
        <v/>
      </c>
      <c r="EI674">
        <f>IFERROR(INDEX(ADJ!$A$1:$BZ$1000,MATCH(PAYROLL!D674,ADJ!A$1:A$500,0),MATCH(PAYROLL!EI$2,ADJ!$2:$2,0)),0)</f>
        <v/>
      </c>
      <c r="EJ674">
        <f>IFERROR(INDEX(ADJ!$A$1:$BZ$1000,MATCH(PAYROLL!$D674,ADJ!A$1:A$500,0),MATCH(PAYROLL!EJ$2,ADJ!$2:$2,0)),0)</f>
        <v/>
      </c>
      <c r="EK674">
        <f>SUM(DZ674:EJ674)</f>
        <v/>
      </c>
    </row>
    <row r="675">
      <c r="A675" t="n">
        <v>673</v>
      </c>
      <c r="B675" t="inlineStr">
        <is>
          <t>Đinh Thị Sim</t>
        </is>
      </c>
      <c r="D675" t="inlineStr">
        <is>
          <t>144847-03</t>
        </is>
      </c>
      <c r="S675">
        <f>IFERROR(INDEX(PIS!$A$1:$BZ$1000,MATCH($D675,PIS!C$1:C$500,0),MATCH("Lương CB tháng trước",PIS!$1:$1,0)),0)</f>
        <v/>
      </c>
      <c r="T675">
        <f>IFERROR(INDEX(PIS!$A$1:$BZ$1000,MATCH($D675,PIS!C$1:C$500,0),MATCH("Lương CB hiện tại",PIS!$1:$1,0)),0)</f>
        <v/>
      </c>
      <c r="U675">
        <f>IFERROR(INDEX(PIS!$A$1:$BZ$1000,MATCH($D675,PIS!C$1:C$500,0),MATCH("Lương đóng BHBB",PIS!$1:$1,0)),0)</f>
        <v/>
      </c>
      <c r="V675">
        <f>IFERROR(INDEX(PIS!$A$1:$BZ$1000,MATCH($D675,PIS!C$1:C$500,0),MATCH(V$2,PIS!$2:$2,0)),0)</f>
        <v/>
      </c>
      <c r="W675">
        <f>IFERROR(INDEX(PIS!$A$1:$BZ$1000,MATCH($D675,PIS!C$1:C$500,0),MATCH(W$2,PIS!$2:$2,0)),0)</f>
        <v/>
      </c>
      <c r="X675">
        <f>IFERROR(INDEX(PIS!$A$1:$BZ$1000,MATCH($D675,PIS!C$1:C$500,0),MATCH(X$2,PIS!$2:$2,0)),0)</f>
        <v/>
      </c>
      <c r="Y675">
        <f>IFERROR(INDEX(PIS!$A$1:$BZ$1000,MATCH($D675,PIS!C$1:C$500,0),MATCH(Y$2,PIS!$2:$2,0)),0)</f>
        <v/>
      </c>
      <c r="Z675">
        <f>IFERROR(INDEX(PIS!$A$1:$BZ$1000,MATCH($D675,PIS!C$1:C$500,0),MATCH(Z$2,PIS!$2:$2,0)),0)</f>
        <v/>
      </c>
      <c r="AA675">
        <f>IFERROR(INDEX(PIS!$A$1:$BZ$1000,MATCH($D675,PIS!C$1:C$500,0),MATCH(AA$2,PIS!$2:$2,0)),0)</f>
        <v/>
      </c>
      <c r="AB675">
        <f>IFERROR(INDEX(PIS!$A$1:$BZ$1000,MATCH($D675,PIS!C$1:C$500,0),MATCH(AB$2,PIS!$2:$2,0)),0)</f>
        <v/>
      </c>
      <c r="AC675">
        <f>SUM(V675:AB675)</f>
        <v/>
      </c>
      <c r="AD675">
        <f>IFERROR(INDEX(TIMESHEET!$A$1:$AI$5000,MATCH($D675,TIMESHEET!A$1:A$500,0),MATCH("T100",TIMESHEET!$2:$2,0))-2,0)</f>
        <v/>
      </c>
      <c r="AE675">
        <f>IFERROR(INDEX(TIMESHEET!$A$1:$AI$5000,MATCH($D675,TIMESHEET!A$1:A$500,0),MATCH("T202",TIMESHEET!$2:$2,0)),0)</f>
        <v/>
      </c>
      <c r="AF675">
        <f>IFERROR(INDEX(TIMESHEET!$A$1:$AI$5000,MATCH($D675,TIMESHEET!A$1:A$500,0),MATCH("T302",TIMESHEET!$2:$2,0)),0)</f>
        <v/>
      </c>
      <c r="AG675">
        <f>IFERROR(INDEX(TIMESHEET!$A$1:$AI$5000,MATCH($D675,TIMESHEET!A$1:A$500,0),MATCH("T406",TIMESHEET!$2:$2,0)),0)</f>
        <v/>
      </c>
      <c r="AH675">
        <f>AE675+AG675</f>
        <v/>
      </c>
      <c r="AI675">
        <f>IFERROR(INDEX(TIMESHEET!$A$1:$AI$5000,MATCH($D675,TIMESHEET!A$1:A$500,0),MATCH("T701",TIMESHEET!$2:$2,0)),0)</f>
        <v/>
      </c>
      <c r="AJ675">
        <f>IFERROR(INDEX(TIMESHEET!$A$1:$AI$5000,MATCH($D675,TIMESHEET!B$1:B$500,0),MATCH("T320",TIMESHEET!$2:$2,0)),0)</f>
        <v/>
      </c>
      <c r="AK675">
        <f>IFERROR(IF(LEFT(INDEX(PIS!O$1:O$500,MATCH(D675,PIS!C$1:C$500)),1)="M",T675/AD675*SUM(AE675:AG675),T675*AD675),0)</f>
        <v/>
      </c>
      <c r="AL675">
        <f>IFERROR(INDEX(ADJ!$A$1:$BZ$1000,MATCH(PAYROLL!D675,ADJ!A$1:A$500,0),MATCH(PAYROLL!AL$2,ADJ!$2:$2,0)),0)</f>
        <v/>
      </c>
      <c r="AM675">
        <f>SUM(AK675:AL675)</f>
        <v/>
      </c>
      <c r="AN675">
        <f>IFERROR(ROUND(V675/$AD675*$AH675,0),0)</f>
        <v/>
      </c>
      <c r="AO675">
        <f>IFERROR(ROUND(W675/$AD675*$AH675,0),0)</f>
        <v/>
      </c>
      <c r="AP675">
        <f>IFERROR(ROUND(X675/$AD675*$AE675,0),0)</f>
        <v/>
      </c>
      <c r="AQ675">
        <f>IFERROR(ROUND(Y675/$AD675*$AH675,0),0)</f>
        <v/>
      </c>
      <c r="AR675">
        <f>IFERROR(ROUND(Z675/$AD675*$AH675,0),0)</f>
        <v/>
      </c>
      <c r="AS675">
        <f>IFERROR(ROUND(AA675/$AD675*$AH675,0),0)</f>
        <v/>
      </c>
      <c r="AT675">
        <f>IFERROR(IF((AE675+AF675+AG675)&gt;13,AB675,ROUND(AB675/AD675*AH675,0)),0)</f>
        <v/>
      </c>
      <c r="AU675">
        <f>IFERROR(INDEX(ADJ!$A$1:$BZ$1000,MATCH(PAYROLL!D675,ADJ!A$1:A$500,0),MATCH(PAYROLL!AU$2,ADJ!$2:$2,0)),0)</f>
        <v/>
      </c>
      <c r="AV675">
        <f>ROUND(SUM(AN675:AU675),0)</f>
        <v/>
      </c>
      <c r="AW675">
        <f>IFERROR(INDEX(TIMESHEET!$A$1:$AI$5000,MATCH(PAYROLL!D675,TIMESHEET!A$1:A$500,0),MATCH("T620",TIMESHEET!$2:$2,0)),0)</f>
        <v/>
      </c>
      <c r="AX675">
        <f>IFERROR(INDEX(TIMESHEET!$A$1:$AI$5000,MATCH(PAYROLL!D675,TIMESHEET!A$1:A$500,0),MATCH("T601",TIMESHEET!$2:$2,0)),0)</f>
        <v/>
      </c>
      <c r="AY675">
        <f>IFERROR(INDEX(TIMESHEET!$A$1:$AI$5000,MATCH(PAYROLL!D675,TIMESHEET!A$1:A$500,0),MATCH("T602",TIMESHEET!$2:$2,0)),0)</f>
        <v/>
      </c>
      <c r="AZ675">
        <f>IFERROR(INDEX(TIMESHEET!$A$1:$AI$5000,MATCH(PAYROLL!D675,TIMESHEET!A$1:A$500,0),MATCH("T603",TIMESHEET!$2:$2,0)),0)</f>
        <v/>
      </c>
      <c r="BA675">
        <f>IFERROR(INDEX(TIMESHEET!$A$1:$AI$5000,MATCH(PAYROLL!D675,TIMESHEET!A$1:A$500,0),MATCH("T611",TIMESHEET!$2:$2,0)),0)</f>
        <v/>
      </c>
      <c r="BB675">
        <f>IFERROR(INDEX(TIMESHEET!$A$1:$AI$5000,MATCH(PAYROLL!D675,TIMESHEET!A$1:A$500,0),MATCH("T612",TIMESHEET!$2:$2,0)),0)</f>
        <v/>
      </c>
      <c r="BC675">
        <f>IFERROR(INDEX(TIMESHEET!$A$1:$AI$5000,MATCH(PAYROLL!D675,TIMESHEET!A$1:A$500,0),MATCH("T613",TIMESHEET!$2:$2,0)),0)</f>
        <v/>
      </c>
      <c r="BD675">
        <f>IFERROR(INDEX(TIMESHEET!$A$1:$AI$5000,MATCH(PAYROLL!D675,TIMESHEET!A$1:A$500,0),MATCH("T500",TIMESHEET!$2:$2,0)),0)</f>
        <v/>
      </c>
      <c r="BE675">
        <f>IFERROR(IF(LEFT(INDEX(PIS!O$1:O$500,MATCH(D675,PIS!C$1:C$500)),1)="M",T675/AD675/8*(AW675+AX675*1.5+AY675*2+AZ675*3+BA675*2.1+BB675*2.7+BC675*3.9+BD675*0.3),T675/8*(AW675+AX675*1.5+AY675*2+AZ675*3+BA675*2.1+BB675*2.7+BC675*3.9+BD675*0.3)),0)</f>
        <v/>
      </c>
      <c r="BF675">
        <f>IFERROR(INDEX(ADJ!$A$1:$BZ$1000,MATCH(PAYROLL!$D675,ADJ!A$1:A$500,0),MATCH(PAYROLL!BF$2,ADJ!$2:$2,0)),0)</f>
        <v/>
      </c>
      <c r="BG675">
        <f>IFERROR(INDEX(ADJ!$A$1:$BZ$1000,MATCH(PAYROLL!D675,ADJ!A$1:A$500,0),MATCH(PAYROLL!BG$2,ADJ!$2:$2,0)),0)</f>
        <v/>
      </c>
      <c r="BH675">
        <f>IFERROR(INDEX(ADJ!$A$1:$BZ$1000,MATCH(PAYROLL!D675,ADJ!A$1:A$500,0),MATCH(PAYROLL!BH$2,ADJ!$2:$2,0)),0)</f>
        <v/>
      </c>
      <c r="BI675">
        <f>IFERROR(INDEX(ADJ!$A$1:$BZ$1000,MATCH(PAYROLL!D675,ADJ!A$1:A$500,0),MATCH(PAYROLL!BI$2,ADJ!$2:$2,0)),0)</f>
        <v/>
      </c>
      <c r="BJ675">
        <f>IFERROR(INDEX(ADJ!$A$1:$BZ$1000,MATCH(PAYROLL!D675,ADJ!A$1:A$500,0),MATCH(PAYROLL!BJ$2,ADJ!$2:$2,0)),0)</f>
        <v/>
      </c>
      <c r="BK675">
        <f>SUM(BF675:BJ675)</f>
        <v/>
      </c>
      <c r="BL675">
        <f>IFERROR(INDEX(ADJ!$A$1:$BZ$1000,MATCH(PAYROLL!D675,ADJ!A$1:A$500,0),MATCH(PAYROLL!BL$2,ADJ!$2:$2,0)),0)</f>
        <v/>
      </c>
      <c r="BM675">
        <f>IFERROR(INDEX(ADJ!$A$1:$BZ$1000,MATCH(PAYROLL!D675,ADJ!A$1:A$500,0),MATCH(PAYROLL!BM$2,ADJ!$2:$2,0)),0)</f>
        <v/>
      </c>
      <c r="BN675">
        <f>IFERROR(INDEX(ADJ!$A$1:$BZ$1000,MATCH(PAYROLL!D675,ADJ!A$1:A$500,0),MATCH(PAYROLL!BN$2,ADJ!$2:$2,0)),0)</f>
        <v/>
      </c>
      <c r="BO675">
        <f>IFERROR(INDEX(ADJ!$A$1:$BZ$1000,MATCH(PAYROLL!D675,ADJ!A$1:A$500,0),MATCH(PAYROLL!BO$2,ADJ!$2:$2,0)),0)</f>
        <v/>
      </c>
      <c r="BP675">
        <f>SUM(AM675,AV675,BE675,BK675,BL675:BO675)</f>
        <v/>
      </c>
      <c r="BQ675">
        <f>BO675</f>
        <v/>
      </c>
      <c r="BR675">
        <f>IFERROR(ROUND(IF(LEFT(INDEX(PIS!O$1:O$500,MATCH(D675,PIS!C$1:C$500)),1)="D",T675/8*(BD675*0.3),IF(LEFT(INDEX(PIS!O$1:O$500,MATCH(D675,PIS!C$1:C$500)),1)="H",T675*($BD675*0.3),T675/$AD675/8*($BD675*0.3))),0),0)</f>
        <v/>
      </c>
      <c r="BS675">
        <f>IF(AP675&lt;1,0,MIN(AP675,730000))</f>
        <v/>
      </c>
      <c r="BT675">
        <f>IFERROR(ROUND((BE675-SUM(AW675:BC675)*T675/AD675/8),0)-BR675,0)</f>
        <v/>
      </c>
      <c r="BU675">
        <f>AO675</f>
        <v/>
      </c>
      <c r="BV675">
        <f>SUM(BQ675:BU675)</f>
        <v/>
      </c>
      <c r="BW675">
        <f>BP675-BV675</f>
        <v/>
      </c>
      <c r="BX675">
        <f>IFERROR(IF(RIGHT(INDEX(PIS!O$1:O$500,MATCH(D675,PIS!C$1:C$500)),5)="Gross",MIN(U675+V675,VLOOKUP("R700",TSC!B:C,2,0)*VLOOKUP("R101",TSC!B:C,2,0))*VLOOKUP("R701",TSC!B:C,2,0)%,0),0)</f>
        <v/>
      </c>
      <c r="BY675">
        <f>IFERROR(IF(RIGHT(INDEX(PIS!O$1:O$500,MATCH(D675,PIS!C$1:C$500)),5)="Gross",MIN(U675+V675,VLOOKUP("R700",TSC!B:C,2,0)*VLOOKUP("R101",TSC!B:C,2,0))*VLOOKUP("T704",TSC!B:C,2,0)%,0),0)</f>
        <v/>
      </c>
      <c r="BZ675">
        <f>IFERROR(IF(RIGHT(INDEX(PIS!O$1:O$500,MATCH(D675,PIS!C$1:C$500)),5)="Gross",MIN(U675+V675,VLOOKUP("R700",TSC!B:C,2,0)*VLOOKUP("1",TSC!F:G,2,0))*VLOOKUP("T705",TSC!B:C,2,0)%,0),0)</f>
        <v/>
      </c>
      <c r="CA675">
        <f>IFERROR(INDEX(ADJ!$A$1:$BZ$1000,MATCH(PAYROLL!D675,ADJ!A$1:A$500,0),MATCH(PAYROLL!CA$2,ADJ!$2:$2,0)),0)</f>
        <v/>
      </c>
      <c r="CB675">
        <f>IFERROR(INDEX(ADJ!$A$1:$BZ$1000,MATCH(PAYROLL!D675,ADJ!A$1:A$500,0),MATCH(PAYROLL!CB$2,ADJ!$2:$2,0)),0)</f>
        <v/>
      </c>
      <c r="CC675">
        <f>SUM(BX675:CB675)</f>
        <v/>
      </c>
      <c r="CD675">
        <f>IFERROR(INDEX(PIS!$A$1:$BZ$1000,MATCH(PAYROLL!D675,PIS!C$1:C$500,0),MATCH(PAYROLL!CD$1,PIS!$1:$1,0)),0)</f>
        <v/>
      </c>
      <c r="CE675">
        <f>IFERROR(IF(OR(INDEX(PIS!P$1:P$500,MATCH(D675,PIS!C$1:C$500,0))="LT2",INDEX(PIS!P$1:P$500,MATCH(D675,PIS!C$1:C$500,0))="P10"),0,SUM(CC675,CD675*VLOOKUP("R601",TSC!B:C,2,0),VLOOKUP("R602",TSC!B:C,2,0))),0)</f>
        <v/>
      </c>
      <c r="CF675">
        <f>MAX(BW675-CE675,0)</f>
        <v/>
      </c>
      <c r="CG675">
        <f>IFERROR(IF(OR(RIGHT(INDEX(PIS!P$1:P$500,MATCH(D675,PIS!C$1:C$500)),5)="P10",RIGHT(INDEX(PIS!P$1:P$500,MATCH(D675,PIS!C$1:C$500)),5)="CK"),0,IF(CF675&lt;=5000000,CF675*5%,IF(CF675&lt;=10000000,CF675*10%-250000,IF(CF675&lt;=18000000,CF675*15%-750000,IF(CF675&lt;=32000000,CF675*20%-1650000,IF(CF675&lt;=52000000,CF675*25%-3250000,IF(CF675&lt;=80000000,BH675*30%-5850000,CF675*35%-9850000))))))),0)</f>
        <v/>
      </c>
      <c r="CH675">
        <f>IFERROR(IF(OR(INDEX(PIS!P$1:P$500,MATCH(D675,PIS!C$1:C$500))="LT",INDEX(PIS!P$1:P$500,MATCH(D675,PIS!C$1:C$500))="CK"),0,IF(CF675&lt;2000000,0,CF675*10%)),0)</f>
        <v/>
      </c>
      <c r="CI675">
        <f>IFERROR(INDEX(ADJ!$A$1:$BZ$1000,MATCH(PAYROLL!D675,ADJ!A$1:A$500,0),MATCH(PAYROLL!CI$2,ADJ!$2:$2,0)),0)</f>
        <v/>
      </c>
      <c r="CJ675">
        <f>IFERROR(INDEX(ADJ!$A$1:$BZ$1000,MATCH(PAYROLL!D675,ADJ!A$1:A$500,0),MATCH(PAYROLL!CJ$2,ADJ!$2:$2,0)),0)</f>
        <v/>
      </c>
      <c r="CK675">
        <f>IFERROR(INDEX(ADJ!$A$1:$BZ$1000,MATCH(PAYROLL!D675,ADJ!A$1:A$500,0),MATCH(PAYROLL!CK$2,ADJ!$2:$2,0)),0)</f>
        <v/>
      </c>
      <c r="CL675">
        <f>SUM(CG675:CK675)</f>
        <v/>
      </c>
      <c r="CM675">
        <f>ROUND(SUM(CH675:CK675),0)</f>
        <v/>
      </c>
      <c r="CN675">
        <f>IFERROR(INDEX(CSDA!D$1:D$500,MATCH($CN$2,CSDA!C$1:C$500,0))*INDEX(PIS!V$1:V$500,MATCH(D675,PIS!C$1:C$500))+INDEX(ADJ!$A$1:$BZ$1000,MATCH(PAYROLL!D675,ADJ!A$1:A$500,0),MATCH(PAYROLL!CN$2,ADJ!$2:$2,0)),0)</f>
        <v/>
      </c>
      <c r="CO675">
        <f>IFERROR(INDEX(ADJ!$A$1:$BZ$1000,MATCH(PAYROLL!D675,ADJ!A$1:A$500,0),MATCH(PAYROLL!CO$2,ADJ!$2:$2,0)),0)</f>
        <v/>
      </c>
      <c r="CP675">
        <f>IFERROR(INDEX(ADJ!$A$1:$BZ$1000,MATCH(PAYROLL!D675,ADJ!A$1:A$500,0),MATCH(PAYROLL!CP$2,ADJ!$2:$2,0)),0)</f>
        <v/>
      </c>
      <c r="CQ675">
        <f>BP675-CL675-CI675-CM675-CN675-CO675-CP675-CC675</f>
        <v/>
      </c>
      <c r="CR675">
        <f>IFERROR(IF(RIGHT(INDEX(PIS!O$1:O$500,MATCH(D675,PIS!C$1:C$500,0)),5)="Gross",MIN(U675+V675,VLOOKUP("R700",TSC!B:C,2,0)*VLOOKUP("R101",TSC!B:C,2,0))*(VLOOKUP("T711",TSC!B:C,2,0)+VLOOKUP("T712",TSC!B:C,2,0))%,MIN(T675+V675,VLOOKUP("R700",TSC!B:C,2,0)*VLOOKUP("R101",TSC!B:C,2,0))*(VLOOKUP("T711",TSC!B:C,2,0)+VLOOKUP("T712",TSC!B:C,2,0)+VLOOKUP("R701",TSC!B:C,2,0))%),0)</f>
        <v/>
      </c>
      <c r="CS675">
        <f>IFERROR(IF(RIGHT(INDEX(PIS!O$1:O$500,MATCH(D675,PIS!C$1:C$500,0)),5)="Gross",MIN(U675+V675,VLOOKUP("R700",TSC!B:C,2,0)*VLOOKUP("R101",TSC!B:C,2,0))*(VLOOKUP("T714",TSC!B:C,2,0))%,MIN(T675+V675,VLOOKUP("R700",TSC!B:C,2,0)*VLOOKUP("R101",TSC!B:C,2,0))*(VLOOKUP("T704",TSC!B:C,2,0)+VLOOKUP("T714",TSC!B:C,2,0))%),0)</f>
        <v/>
      </c>
      <c r="CT675">
        <f>IFERROR(IF(RIGHT(INDEX(PIS!O$1:O$500,MATCH(D675,PIS!C$1:C$500,0)),5)="Gross",MIN(U675+V675,VLOOKUP("R700",TSC!B:C,2,0)*VLOOKUP("R101",TSC!B:C,2,0))*VLOOKUP("T705",TSC!B:C,2,0)%,MIN(T675+V675,VLOOKUP("R700",TSC!B:C,2,0)*VLOOKUP("R101",TSC!B:C,2,0))*VLOOKUP("T705",TSC!B:C,2,0)%),0)</f>
        <v/>
      </c>
      <c r="CU675">
        <f>IFERROR(IF(RIGHT(INDEX(PIS!O$1:O$500,MATCH(D675,PIS!C$1:C$500,0)),5)="Gross",MIN(U675+V675,VLOOKUP("R700",TSC!B:C,2,0)*VLOOKUP("R101",TSC!B:C,2,0))*(VLOOKUP("T713",TSC!B:C,2,0))%,MIN(T675+V675,VLOOKUP("R700",TSC!B:C,2,0)*VLOOKUP("R101",TSC!B:C,2,0))*(VLOOKUP("T713",TSC!B:C,2,0))%),0)</f>
        <v/>
      </c>
      <c r="CV675">
        <f>IFERROR(INDEX(ADJ!$A$1:$BZ$1000,MATCH(PAYROLL!D675,ADJ!A$1:A$500,0),MATCH(PAYROLL!CV$2,ADJ!$2:$2,0)),0)</f>
        <v/>
      </c>
      <c r="CW675">
        <f>IFERROR(INDEX(ADJ!$A$1:$BZ$1000,MATCH(PAYROLL!D675,ADJ!A$1:A$500,0),MATCH(PAYROLL!CW$2,ADJ!$2:$2,0)),0)</f>
        <v/>
      </c>
      <c r="CX675">
        <f>SUM(CR675:CW675)</f>
        <v/>
      </c>
      <c r="CY675">
        <f>ROUND(IF(CR675&gt;0,T675+V675*VLOOKUP("R202",TSC!$B$1:$C$500,2,0),0),0)</f>
        <v/>
      </c>
      <c r="CZ675">
        <f>IFERROR(INDEX(CSDA!D$1:D$500,MATCH($CZ$2,CSDA!C$1:C$500,0)),0)</f>
        <v/>
      </c>
      <c r="DA675">
        <f>ROUND(T675*0.7%,0)</f>
        <v/>
      </c>
      <c r="DB675">
        <f>ROUND(T675/12,0)</f>
        <v/>
      </c>
      <c r="DC675">
        <f ref="DC675" t="array">IFERROR(INDEX(CSDA!D$1:D$500,MATCH("Trích giữ"&amp;PAYROLL!DC$2,CSDA!A$1:A$500&amp;CSDA!C$1:C$500,0)),0)</f>
        <v/>
      </c>
      <c r="DD675">
        <f ref="DD675" t="array">IFERROR(INDEX(CSDA!D$1:D$500,MATCH("Trích giữ"&amp;PAYROLL!DD$2,CSDA!A$1:A$500&amp;CSDA!C$1:C$500,0)),0)</f>
        <v/>
      </c>
      <c r="DE675">
        <f ref="DE675" t="array">IFERROR(INDEX(CSDA!D$1:D$500,MATCH("Trích giữ"&amp;PAYROLL!DE$2,CSDA!A$1:A$500&amp;CSDA!C$1:C$500,0)),0)</f>
        <v/>
      </c>
      <c r="DF675">
        <f>IFERROR(INDEX(CSDA!D$1:D$500,MATCH(PAYROLL!DF$2,CSDA!C$1:C$500,0)),0)</f>
        <v/>
      </c>
      <c r="DG675">
        <f ref="DG675" t="array">IFERROR(INDEX(CSDA!D$1:D$500,MATCH("Trích giữ"&amp;PAYROLL!DG$2,CSDA!A$1:A$500&amp;CSDA!C$1:C$500,0)),0)</f>
        <v/>
      </c>
      <c r="DH675">
        <f>ROUND(T675/26,0)</f>
        <v/>
      </c>
      <c r="DI675">
        <f ref="DI675" t="array">IFERROR(INDEX(CSDA!D$1:D$500,MATCH("Trích giữ"&amp;PAYROLL!DI$2,CSDA!A$1:A$500&amp;CSDA!C$1:C$500,0)),0)</f>
        <v/>
      </c>
      <c r="DJ675">
        <f>IF(U675=0,T675*21.5%-BL675,0)</f>
        <v/>
      </c>
      <c r="DK675">
        <f ref="DK675" t="array">IFERROR(INDEX(CSDA!D$1:D$500,MATCH("Trích giữ"&amp;PAYROLL!DK$2,CSDA!A$1:A$500&amp;CSDA!C$1:C$500,0)),0)</f>
        <v/>
      </c>
      <c r="DL675">
        <f>IFERROR(INDEX(CSDA!D$1:D$500,MATCH(PAYROLL!DL$2,CSDA!C$1:C$500,0))/12,0)</f>
        <v/>
      </c>
      <c r="DM675">
        <f>SUM(DB675:DL675)</f>
        <v/>
      </c>
      <c r="DN675">
        <f>IFERROR(INDEX(ADJ!$A$1:$BZ$1000,MATCH(PAYROLL!D675,ADJ!A$1:A$500,0),MATCH(PAYROLL!DN$2,ADJ!$2:$2,0)),0)</f>
        <v/>
      </c>
      <c r="DO675">
        <f>IFERROR(SUM(BP675,DM675:DN675,CX675:DA675)-DT675,0)</f>
        <v/>
      </c>
      <c r="DP675">
        <f ref="DP675" t="array">SUM(BW675*IFERROR(INDEX(CSDA!D$1:D$500,MATCH(BW$2,CSDA!C$1:C$500,0)),0)%,CX675*IFERROR(INDEX(CSDA!D$1:D$500,MATCH(CX$2,CSDA!C$1:C$500,0)),0)%,DA675*IFERROR(INDEX(CSDA!D$1:D$500,MATCH(DA$2,CSDA!C$1:C$500,0)),0)%,DB675*IFERROR(INDEX(CSDA!D$1:D$500,MATCH(DB$2,CSDA!C$1:C$500,0)),0)%,DF675*IFERROR(INDEX(CSDA!D$1:D$500,MATCH("Phí dịch vụ"&amp;PAYROLL!DF$2,CSDA!A$1:A$500&amp;CSDA!C$1:C$500,0)),0)%,DC675*IFERROR(INDEX(CSDA!D$1:D$500,MATCH("Phí dịch vụ"&amp;PAYROLL!DC$2,CSDA!A$1:A$500&amp;CSDA!C$1:C$500,0)),0)%,DH675*IFERROR(INDEX(CSDA!D$1:D$500,MATCH("Phí dịch vụ"&amp;PAYROLL!DH$2,CSDA!A$1:A$500&amp;CSDA!C$1:C$500,0)),0)%,DJ675*IFERROR(INDEX(CSDA!D$1:D$500,MATCH("Phí dịch vụ"&amp;PAYROLL!DJ$2,CSDA!A$1:A$500&amp;CSDA!C$1:C$500,0)),0)%,BN675*IFERROR(INDEX(CSDA!D$1:D$500,MATCH(BN$2,CSDA!C$1:C$500,0)),0)%)-BN675*7%</f>
        <v/>
      </c>
      <c r="DQ675">
        <f>IFERROR(INDEX(ADJ!$A$1:$BZ$1000,MATCH(PAYROLL!D675,ADJ!A$1:A$500,0),MATCH(PAYROLL!DQ$2,ADJ!$2:$2,0)),0)</f>
        <v/>
      </c>
      <c r="DR675">
        <f>IFERROR(INDEX(ADJ!$A$1:$BZ$1000,MATCH(PAYROLL!D675,ADJ!A$1:A$500,0),MATCH(PAYROLL!DR$2,ADJ!$2:$2,0)),0)</f>
        <v/>
      </c>
      <c r="DS675">
        <f>SUM(DP675:DR675)</f>
        <v/>
      </c>
      <c r="DT675">
        <f>EK675</f>
        <v/>
      </c>
      <c r="DU675">
        <f>SUM(DO675:DR675)</f>
        <v/>
      </c>
      <c r="DV675">
        <f>ROUND(DU675*0.1,0)</f>
        <v/>
      </c>
      <c r="DW675">
        <f>DU675+DV675</f>
        <v/>
      </c>
      <c r="DZ675">
        <f>IFERROR(INDEX(ADJ!$A$1:$BZ$1000,MATCH(PAYROLL!$D675,ADJ!A$1:A$500,0),MATCH(PAYROLL!DZ$2,ADJ!$2:$2,0)),0)</f>
        <v/>
      </c>
      <c r="EA675">
        <f>IFERROR(INDEX(ADJ!$A$1:$BZ$1000,MATCH(PAYROLL!$D675,ADJ!A$1:A$500,0),MATCH(PAYROLL!EA$2,ADJ!$2:$2,0)),0)</f>
        <v/>
      </c>
      <c r="EB675">
        <f>IFERROR(INDEX(ADJ!$A$1:$BZ$1000,MATCH(PAYROLL!$D675,ADJ!A$1:A$500,0),MATCH(PAYROLL!EB$2,ADJ!$2:$2,0)),0)</f>
        <v/>
      </c>
      <c r="EC675">
        <f>IFERROR(INDEX(ADJ!$A$1:$BZ$1000,MATCH(PAYROLL!$D675,ADJ!A$1:A$500,0),MATCH(PAYROLL!EC$2,ADJ!$2:$2,0)),0)</f>
        <v/>
      </c>
      <c r="ED675">
        <f>IFERROR(INDEX(ADJ!$A$1:$BZ$1000,MATCH(PAYROLL!$D675,ADJ!A$1:A$500,0),MATCH(PAYROLL!ED$2,ADJ!$2:$2,0)),0)</f>
        <v/>
      </c>
      <c r="EE675">
        <f>IFERROR(INDEX(ADJ!$A$1:$BZ$1000,MATCH(PAYROLL!$D675,ADJ!A$1:A$500,0),MATCH(PAYROLL!EE$2,ADJ!$2:$2,0)),0)</f>
        <v/>
      </c>
      <c r="EF675">
        <f>IFERROR(INDEX(ADJ!$A$1:$BZ$1000,MATCH(PAYROLL!$D675,ADJ!A$1:A$500,0),MATCH(PAYROLL!EF$2,ADJ!$2:$2,0)),0)</f>
        <v/>
      </c>
      <c r="EG675">
        <f>IFERROR(INDEX(ADJ!$A$1:$BZ$1000,MATCH(PAYROLL!$D675,ADJ!A$1:A$500,0),MATCH(PAYROLL!EG$2,ADJ!$2:$2,0)),0)</f>
        <v/>
      </c>
      <c r="EH675">
        <f>IFERROR(INDEX(ADJ!$A$1:$BZ$1000,MATCH(PAYROLL!$D675,ADJ!A$1:A$500,0),MATCH(PAYROLL!EH$2,ADJ!$2:$2,0)),0)</f>
        <v/>
      </c>
      <c r="EI675">
        <f>IFERROR(INDEX(ADJ!$A$1:$BZ$1000,MATCH(PAYROLL!D675,ADJ!A$1:A$500,0),MATCH(PAYROLL!EI$2,ADJ!$2:$2,0)),0)</f>
        <v/>
      </c>
      <c r="EJ675">
        <f>IFERROR(INDEX(ADJ!$A$1:$BZ$1000,MATCH(PAYROLL!$D675,ADJ!A$1:A$500,0),MATCH(PAYROLL!EJ$2,ADJ!$2:$2,0)),0)</f>
        <v/>
      </c>
      <c r="EK675">
        <f>SUM(DZ675:EJ675)</f>
        <v/>
      </c>
    </row>
    <row r="676">
      <c r="A676" t="n">
        <v>674</v>
      </c>
      <c r="B676" t="inlineStr">
        <is>
          <t>Phạm Thị Luyến</t>
        </is>
      </c>
      <c r="D676" t="inlineStr">
        <is>
          <t>148908-02</t>
        </is>
      </c>
      <c r="S676">
        <f>IFERROR(INDEX(PIS!$A$1:$BZ$1000,MATCH($D676,PIS!C$1:C$500,0),MATCH("Lương CB tháng trước",PIS!$1:$1,0)),0)</f>
        <v/>
      </c>
      <c r="T676">
        <f>IFERROR(INDEX(PIS!$A$1:$BZ$1000,MATCH($D676,PIS!C$1:C$500,0),MATCH("Lương CB hiện tại",PIS!$1:$1,0)),0)</f>
        <v/>
      </c>
      <c r="U676">
        <f>IFERROR(INDEX(PIS!$A$1:$BZ$1000,MATCH($D676,PIS!C$1:C$500,0),MATCH("Lương đóng BHBB",PIS!$1:$1,0)),0)</f>
        <v/>
      </c>
      <c r="V676">
        <f>IFERROR(INDEX(PIS!$A$1:$BZ$1000,MATCH($D676,PIS!C$1:C$500,0),MATCH(V$2,PIS!$2:$2,0)),0)</f>
        <v/>
      </c>
      <c r="W676">
        <f>IFERROR(INDEX(PIS!$A$1:$BZ$1000,MATCH($D676,PIS!C$1:C$500,0),MATCH(W$2,PIS!$2:$2,0)),0)</f>
        <v/>
      </c>
      <c r="X676">
        <f>IFERROR(INDEX(PIS!$A$1:$BZ$1000,MATCH($D676,PIS!C$1:C$500,0),MATCH(X$2,PIS!$2:$2,0)),0)</f>
        <v/>
      </c>
      <c r="Y676">
        <f>IFERROR(INDEX(PIS!$A$1:$BZ$1000,MATCH($D676,PIS!C$1:C$500,0),MATCH(Y$2,PIS!$2:$2,0)),0)</f>
        <v/>
      </c>
      <c r="Z676">
        <f>IFERROR(INDEX(PIS!$A$1:$BZ$1000,MATCH($D676,PIS!C$1:C$500,0),MATCH(Z$2,PIS!$2:$2,0)),0)</f>
        <v/>
      </c>
      <c r="AA676">
        <f>IFERROR(INDEX(PIS!$A$1:$BZ$1000,MATCH($D676,PIS!C$1:C$500,0),MATCH(AA$2,PIS!$2:$2,0)),0)</f>
        <v/>
      </c>
      <c r="AB676">
        <f>IFERROR(INDEX(PIS!$A$1:$BZ$1000,MATCH($D676,PIS!C$1:C$500,0),MATCH(AB$2,PIS!$2:$2,0)),0)</f>
        <v/>
      </c>
      <c r="AC676">
        <f>SUM(V676:AB676)</f>
        <v/>
      </c>
      <c r="AD676">
        <f>IFERROR(INDEX(TIMESHEET!$A$1:$AI$5000,MATCH($D676,TIMESHEET!A$1:A$500,0),MATCH("T100",TIMESHEET!$2:$2,0))-2,0)</f>
        <v/>
      </c>
      <c r="AE676">
        <f>IFERROR(INDEX(TIMESHEET!$A$1:$AI$5000,MATCH($D676,TIMESHEET!A$1:A$500,0),MATCH("T202",TIMESHEET!$2:$2,0)),0)</f>
        <v/>
      </c>
      <c r="AF676">
        <f>IFERROR(INDEX(TIMESHEET!$A$1:$AI$5000,MATCH($D676,TIMESHEET!A$1:A$500,0),MATCH("T302",TIMESHEET!$2:$2,0)),0)</f>
        <v/>
      </c>
      <c r="AG676">
        <f>IFERROR(INDEX(TIMESHEET!$A$1:$AI$5000,MATCH($D676,TIMESHEET!A$1:A$500,0),MATCH("T406",TIMESHEET!$2:$2,0)),0)</f>
        <v/>
      </c>
      <c r="AH676">
        <f>AE676+AG676</f>
        <v/>
      </c>
      <c r="AI676">
        <f>IFERROR(INDEX(TIMESHEET!$A$1:$AI$5000,MATCH($D676,TIMESHEET!A$1:A$500,0),MATCH("T701",TIMESHEET!$2:$2,0)),0)</f>
        <v/>
      </c>
      <c r="AJ676">
        <f>IFERROR(INDEX(TIMESHEET!$A$1:$AI$5000,MATCH($D676,TIMESHEET!B$1:B$500,0),MATCH("T320",TIMESHEET!$2:$2,0)),0)</f>
        <v/>
      </c>
      <c r="AK676">
        <f>IFERROR(IF(LEFT(INDEX(PIS!O$1:O$500,MATCH(D676,PIS!C$1:C$500)),1)="M",T676/AD676*SUM(AE676:AG676),T676*AD676),0)</f>
        <v/>
      </c>
      <c r="AL676">
        <f>IFERROR(INDEX(ADJ!$A$1:$BZ$1000,MATCH(PAYROLL!D676,ADJ!A$1:A$500,0),MATCH(PAYROLL!AL$2,ADJ!$2:$2,0)),0)</f>
        <v/>
      </c>
      <c r="AM676">
        <f>SUM(AK676:AL676)</f>
        <v/>
      </c>
      <c r="AN676">
        <f>IFERROR(ROUND(V676/$AD676*$AH676,0),0)</f>
        <v/>
      </c>
      <c r="AO676">
        <f>IFERROR(ROUND(W676/$AD676*$AH676,0),0)</f>
        <v/>
      </c>
      <c r="AP676">
        <f>IFERROR(ROUND(X676/$AD676*$AE676,0),0)</f>
        <v/>
      </c>
      <c r="AQ676">
        <f>IFERROR(ROUND(Y676/$AD676*$AH676,0),0)</f>
        <v/>
      </c>
      <c r="AR676">
        <f>IFERROR(ROUND(Z676/$AD676*$AH676,0),0)</f>
        <v/>
      </c>
      <c r="AS676">
        <f>IFERROR(ROUND(AA676/$AD676*$AH676,0),0)</f>
        <v/>
      </c>
      <c r="AT676">
        <f>IFERROR(IF((AE676+AF676+AG676)&gt;13,AB676,ROUND(AB676/AD676*AH676,0)),0)</f>
        <v/>
      </c>
      <c r="AU676">
        <f>IFERROR(INDEX(ADJ!$A$1:$BZ$1000,MATCH(PAYROLL!D676,ADJ!A$1:A$500,0),MATCH(PAYROLL!AU$2,ADJ!$2:$2,0)),0)</f>
        <v/>
      </c>
      <c r="AV676">
        <f>ROUND(SUM(AN676:AU676),0)</f>
        <v/>
      </c>
      <c r="AW676">
        <f>IFERROR(INDEX(TIMESHEET!$A$1:$AI$5000,MATCH(PAYROLL!D676,TIMESHEET!A$1:A$500,0),MATCH("T620",TIMESHEET!$2:$2,0)),0)</f>
        <v/>
      </c>
      <c r="AX676">
        <f>IFERROR(INDEX(TIMESHEET!$A$1:$AI$5000,MATCH(PAYROLL!D676,TIMESHEET!A$1:A$500,0),MATCH("T601",TIMESHEET!$2:$2,0)),0)</f>
        <v/>
      </c>
      <c r="AY676">
        <f>IFERROR(INDEX(TIMESHEET!$A$1:$AI$5000,MATCH(PAYROLL!D676,TIMESHEET!A$1:A$500,0),MATCH("T602",TIMESHEET!$2:$2,0)),0)</f>
        <v/>
      </c>
      <c r="AZ676">
        <f>IFERROR(INDEX(TIMESHEET!$A$1:$AI$5000,MATCH(PAYROLL!D676,TIMESHEET!A$1:A$500,0),MATCH("T603",TIMESHEET!$2:$2,0)),0)</f>
        <v/>
      </c>
      <c r="BA676">
        <f>IFERROR(INDEX(TIMESHEET!$A$1:$AI$5000,MATCH(PAYROLL!D676,TIMESHEET!A$1:A$500,0),MATCH("T611",TIMESHEET!$2:$2,0)),0)</f>
        <v/>
      </c>
      <c r="BB676">
        <f>IFERROR(INDEX(TIMESHEET!$A$1:$AI$5000,MATCH(PAYROLL!D676,TIMESHEET!A$1:A$500,0),MATCH("T612",TIMESHEET!$2:$2,0)),0)</f>
        <v/>
      </c>
      <c r="BC676">
        <f>IFERROR(INDEX(TIMESHEET!$A$1:$AI$5000,MATCH(PAYROLL!D676,TIMESHEET!A$1:A$500,0),MATCH("T613",TIMESHEET!$2:$2,0)),0)</f>
        <v/>
      </c>
      <c r="BD676">
        <f>IFERROR(INDEX(TIMESHEET!$A$1:$AI$5000,MATCH(PAYROLL!D676,TIMESHEET!A$1:A$500,0),MATCH("T500",TIMESHEET!$2:$2,0)),0)</f>
        <v/>
      </c>
      <c r="BE676">
        <f>IFERROR(IF(LEFT(INDEX(PIS!O$1:O$500,MATCH(D676,PIS!C$1:C$500)),1)="M",T676/AD676/8*(AW676+AX676*1.5+AY676*2+AZ676*3+BA676*2.1+BB676*2.7+BC676*3.9+BD676*0.3),T676/8*(AW676+AX676*1.5+AY676*2+AZ676*3+BA676*2.1+BB676*2.7+BC676*3.9+BD676*0.3)),0)</f>
        <v/>
      </c>
      <c r="BF676">
        <f>IFERROR(INDEX(ADJ!$A$1:$BZ$1000,MATCH(PAYROLL!$D676,ADJ!A$1:A$500,0),MATCH(PAYROLL!BF$2,ADJ!$2:$2,0)),0)</f>
        <v/>
      </c>
      <c r="BG676">
        <f>IFERROR(INDEX(ADJ!$A$1:$BZ$1000,MATCH(PAYROLL!D676,ADJ!A$1:A$500,0),MATCH(PAYROLL!BG$2,ADJ!$2:$2,0)),0)</f>
        <v/>
      </c>
      <c r="BH676">
        <f>IFERROR(INDEX(ADJ!$A$1:$BZ$1000,MATCH(PAYROLL!D676,ADJ!A$1:A$500,0),MATCH(PAYROLL!BH$2,ADJ!$2:$2,0)),0)</f>
        <v/>
      </c>
      <c r="BI676">
        <f>IFERROR(INDEX(ADJ!$A$1:$BZ$1000,MATCH(PAYROLL!D676,ADJ!A$1:A$500,0),MATCH(PAYROLL!BI$2,ADJ!$2:$2,0)),0)</f>
        <v/>
      </c>
      <c r="BJ676">
        <f>IFERROR(INDEX(ADJ!$A$1:$BZ$1000,MATCH(PAYROLL!D676,ADJ!A$1:A$500,0),MATCH(PAYROLL!BJ$2,ADJ!$2:$2,0)),0)</f>
        <v/>
      </c>
      <c r="BK676">
        <f>SUM(BF676:BJ676)</f>
        <v/>
      </c>
      <c r="BL676">
        <f>IFERROR(INDEX(ADJ!$A$1:$BZ$1000,MATCH(PAYROLL!D676,ADJ!A$1:A$500,0),MATCH(PAYROLL!BL$2,ADJ!$2:$2,0)),0)</f>
        <v/>
      </c>
      <c r="BM676">
        <f>IFERROR(INDEX(ADJ!$A$1:$BZ$1000,MATCH(PAYROLL!D676,ADJ!A$1:A$500,0),MATCH(PAYROLL!BM$2,ADJ!$2:$2,0)),0)</f>
        <v/>
      </c>
      <c r="BN676">
        <f>IFERROR(INDEX(ADJ!$A$1:$BZ$1000,MATCH(PAYROLL!D676,ADJ!A$1:A$500,0),MATCH(PAYROLL!BN$2,ADJ!$2:$2,0)),0)</f>
        <v/>
      </c>
      <c r="BO676">
        <f>IFERROR(INDEX(ADJ!$A$1:$BZ$1000,MATCH(PAYROLL!D676,ADJ!A$1:A$500,0),MATCH(PAYROLL!BO$2,ADJ!$2:$2,0)),0)</f>
        <v/>
      </c>
      <c r="BP676">
        <f>SUM(AM676,AV676,BE676,BK676,BL676:BO676)</f>
        <v/>
      </c>
      <c r="BQ676">
        <f>BO676</f>
        <v/>
      </c>
      <c r="BR676">
        <f>IFERROR(ROUND(IF(LEFT(INDEX(PIS!O$1:O$500,MATCH(D676,PIS!C$1:C$500)),1)="D",T676/8*(BD676*0.3),IF(LEFT(INDEX(PIS!O$1:O$500,MATCH(D676,PIS!C$1:C$500)),1)="H",T676*($BD676*0.3),T676/$AD676/8*($BD676*0.3))),0),0)</f>
        <v/>
      </c>
      <c r="BS676">
        <f>IF(AP676&lt;1,0,MIN(AP676,730000))</f>
        <v/>
      </c>
      <c r="BT676">
        <f>IFERROR(ROUND((BE676-SUM(AW676:BC676)*T676/AD676/8),0)-BR676,0)</f>
        <v/>
      </c>
      <c r="BU676">
        <f>AO676</f>
        <v/>
      </c>
      <c r="BV676">
        <f>SUM(BQ676:BU676)</f>
        <v/>
      </c>
      <c r="BW676">
        <f>BP676-BV676</f>
        <v/>
      </c>
      <c r="BX676">
        <f>IFERROR(IF(RIGHT(INDEX(PIS!O$1:O$500,MATCH(D676,PIS!C$1:C$500)),5)="Gross",MIN(U676+V676,VLOOKUP("R700",TSC!B:C,2,0)*VLOOKUP("R101",TSC!B:C,2,0))*VLOOKUP("R701",TSC!B:C,2,0)%,0),0)</f>
        <v/>
      </c>
      <c r="BY676">
        <f>IFERROR(IF(RIGHT(INDEX(PIS!O$1:O$500,MATCH(D676,PIS!C$1:C$500)),5)="Gross",MIN(U676+V676,VLOOKUP("R700",TSC!B:C,2,0)*VLOOKUP("R101",TSC!B:C,2,0))*VLOOKUP("T704",TSC!B:C,2,0)%,0),0)</f>
        <v/>
      </c>
      <c r="BZ676">
        <f>IFERROR(IF(RIGHT(INDEX(PIS!O$1:O$500,MATCH(D676,PIS!C$1:C$500)),5)="Gross",MIN(U676+V676,VLOOKUP("R700",TSC!B:C,2,0)*VLOOKUP("1",TSC!F:G,2,0))*VLOOKUP("T705",TSC!B:C,2,0)%,0),0)</f>
        <v/>
      </c>
      <c r="CA676">
        <f>IFERROR(INDEX(ADJ!$A$1:$BZ$1000,MATCH(PAYROLL!D676,ADJ!A$1:A$500,0),MATCH(PAYROLL!CA$2,ADJ!$2:$2,0)),0)</f>
        <v/>
      </c>
      <c r="CB676">
        <f>IFERROR(INDEX(ADJ!$A$1:$BZ$1000,MATCH(PAYROLL!D676,ADJ!A$1:A$500,0),MATCH(PAYROLL!CB$2,ADJ!$2:$2,0)),0)</f>
        <v/>
      </c>
      <c r="CC676">
        <f>SUM(BX676:CB676)</f>
        <v/>
      </c>
      <c r="CD676">
        <f>IFERROR(INDEX(PIS!$A$1:$BZ$1000,MATCH(PAYROLL!D676,PIS!C$1:C$500,0),MATCH(PAYROLL!CD$1,PIS!$1:$1,0)),0)</f>
        <v/>
      </c>
      <c r="CE676">
        <f>IFERROR(IF(OR(INDEX(PIS!P$1:P$500,MATCH(D676,PIS!C$1:C$500,0))="LT2",INDEX(PIS!P$1:P$500,MATCH(D676,PIS!C$1:C$500,0))="P10"),0,SUM(CC676,CD676*VLOOKUP("R601",TSC!B:C,2,0),VLOOKUP("R602",TSC!B:C,2,0))),0)</f>
        <v/>
      </c>
      <c r="CF676">
        <f>MAX(BW676-CE676,0)</f>
        <v/>
      </c>
      <c r="CG676">
        <f>IFERROR(IF(OR(RIGHT(INDEX(PIS!P$1:P$500,MATCH(D676,PIS!C$1:C$500)),5)="P10",RIGHT(INDEX(PIS!P$1:P$500,MATCH(D676,PIS!C$1:C$500)),5)="CK"),0,IF(CF676&lt;=5000000,CF676*5%,IF(CF676&lt;=10000000,CF676*10%-250000,IF(CF676&lt;=18000000,CF676*15%-750000,IF(CF676&lt;=32000000,CF676*20%-1650000,IF(CF676&lt;=52000000,CF676*25%-3250000,IF(CF676&lt;=80000000,BH676*30%-5850000,CF676*35%-9850000))))))),0)</f>
        <v/>
      </c>
      <c r="CH676">
        <f>IFERROR(IF(OR(INDEX(PIS!P$1:P$500,MATCH(D676,PIS!C$1:C$500))="LT",INDEX(PIS!P$1:P$500,MATCH(D676,PIS!C$1:C$500))="CK"),0,IF(CF676&lt;2000000,0,CF676*10%)),0)</f>
        <v/>
      </c>
      <c r="CI676">
        <f>IFERROR(INDEX(ADJ!$A$1:$BZ$1000,MATCH(PAYROLL!D676,ADJ!A$1:A$500,0),MATCH(PAYROLL!CI$2,ADJ!$2:$2,0)),0)</f>
        <v/>
      </c>
      <c r="CJ676">
        <f>IFERROR(INDEX(ADJ!$A$1:$BZ$1000,MATCH(PAYROLL!D676,ADJ!A$1:A$500,0),MATCH(PAYROLL!CJ$2,ADJ!$2:$2,0)),0)</f>
        <v/>
      </c>
      <c r="CK676">
        <f>IFERROR(INDEX(ADJ!$A$1:$BZ$1000,MATCH(PAYROLL!D676,ADJ!A$1:A$500,0),MATCH(PAYROLL!CK$2,ADJ!$2:$2,0)),0)</f>
        <v/>
      </c>
      <c r="CL676">
        <f>SUM(CG676:CK676)</f>
        <v/>
      </c>
      <c r="CM676">
        <f>ROUND(SUM(CH676:CK676),0)</f>
        <v/>
      </c>
      <c r="CN676">
        <f>IFERROR(INDEX(CSDA!D$1:D$500,MATCH($CN$2,CSDA!C$1:C$500,0))*INDEX(PIS!V$1:V$500,MATCH(D676,PIS!C$1:C$500))+INDEX(ADJ!$A$1:$BZ$1000,MATCH(PAYROLL!D676,ADJ!A$1:A$500,0),MATCH(PAYROLL!CN$2,ADJ!$2:$2,0)),0)</f>
        <v/>
      </c>
      <c r="CO676">
        <f>IFERROR(INDEX(ADJ!$A$1:$BZ$1000,MATCH(PAYROLL!D676,ADJ!A$1:A$500,0),MATCH(PAYROLL!CO$2,ADJ!$2:$2,0)),0)</f>
        <v/>
      </c>
      <c r="CP676">
        <f>IFERROR(INDEX(ADJ!$A$1:$BZ$1000,MATCH(PAYROLL!D676,ADJ!A$1:A$500,0),MATCH(PAYROLL!CP$2,ADJ!$2:$2,0)),0)</f>
        <v/>
      </c>
      <c r="CQ676">
        <f>BP676-CL676-CI676-CM676-CN676-CO676-CP676-CC676</f>
        <v/>
      </c>
      <c r="CR676">
        <f>IFERROR(IF(RIGHT(INDEX(PIS!O$1:O$500,MATCH(D676,PIS!C$1:C$500,0)),5)="Gross",MIN(U676+V676,VLOOKUP("R700",TSC!B:C,2,0)*VLOOKUP("R101",TSC!B:C,2,0))*(VLOOKUP("T711",TSC!B:C,2,0)+VLOOKUP("T712",TSC!B:C,2,0))%,MIN(T676+V676,VLOOKUP("R700",TSC!B:C,2,0)*VLOOKUP("R101",TSC!B:C,2,0))*(VLOOKUP("T711",TSC!B:C,2,0)+VLOOKUP("T712",TSC!B:C,2,0)+VLOOKUP("R701",TSC!B:C,2,0))%),0)</f>
        <v/>
      </c>
      <c r="CS676">
        <f>IFERROR(IF(RIGHT(INDEX(PIS!O$1:O$500,MATCH(D676,PIS!C$1:C$500,0)),5)="Gross",MIN(U676+V676,VLOOKUP("R700",TSC!B:C,2,0)*VLOOKUP("R101",TSC!B:C,2,0))*(VLOOKUP("T714",TSC!B:C,2,0))%,MIN(T676+V676,VLOOKUP("R700",TSC!B:C,2,0)*VLOOKUP("R101",TSC!B:C,2,0))*(VLOOKUP("T704",TSC!B:C,2,0)+VLOOKUP("T714",TSC!B:C,2,0))%),0)</f>
        <v/>
      </c>
      <c r="CT676">
        <f>IFERROR(IF(RIGHT(INDEX(PIS!O$1:O$500,MATCH(D676,PIS!C$1:C$500,0)),5)="Gross",MIN(U676+V676,VLOOKUP("R700",TSC!B:C,2,0)*VLOOKUP("R101",TSC!B:C,2,0))*VLOOKUP("T705",TSC!B:C,2,0)%,MIN(T676+V676,VLOOKUP("R700",TSC!B:C,2,0)*VLOOKUP("R101",TSC!B:C,2,0))*VLOOKUP("T705",TSC!B:C,2,0)%),0)</f>
        <v/>
      </c>
      <c r="CU676">
        <f>IFERROR(IF(RIGHT(INDEX(PIS!O$1:O$500,MATCH(D676,PIS!C$1:C$500,0)),5)="Gross",MIN(U676+V676,VLOOKUP("R700",TSC!B:C,2,0)*VLOOKUP("R101",TSC!B:C,2,0))*(VLOOKUP("T713",TSC!B:C,2,0))%,MIN(T676+V676,VLOOKUP("R700",TSC!B:C,2,0)*VLOOKUP("R101",TSC!B:C,2,0))*(VLOOKUP("T713",TSC!B:C,2,0))%),0)</f>
        <v/>
      </c>
      <c r="CV676">
        <f>IFERROR(INDEX(ADJ!$A$1:$BZ$1000,MATCH(PAYROLL!D676,ADJ!A$1:A$500,0),MATCH(PAYROLL!CV$2,ADJ!$2:$2,0)),0)</f>
        <v/>
      </c>
      <c r="CW676">
        <f>IFERROR(INDEX(ADJ!$A$1:$BZ$1000,MATCH(PAYROLL!D676,ADJ!A$1:A$500,0),MATCH(PAYROLL!CW$2,ADJ!$2:$2,0)),0)</f>
        <v/>
      </c>
      <c r="CX676">
        <f>SUM(CR676:CW676)</f>
        <v/>
      </c>
      <c r="CY676">
        <f>ROUND(IF(CR676&gt;0,T676+V676*VLOOKUP("R202",TSC!$B$1:$C$500,2,0),0),0)</f>
        <v/>
      </c>
      <c r="CZ676">
        <f>IFERROR(INDEX(CSDA!D$1:D$500,MATCH($CZ$2,CSDA!C$1:C$500,0)),0)</f>
        <v/>
      </c>
      <c r="DA676">
        <f>ROUND(T676*0.7%,0)</f>
        <v/>
      </c>
      <c r="DB676">
        <f>ROUND(T676/12,0)</f>
        <v/>
      </c>
      <c r="DC676">
        <f ref="DC676" t="array">IFERROR(INDEX(CSDA!D$1:D$500,MATCH("Trích giữ"&amp;PAYROLL!DC$2,CSDA!A$1:A$500&amp;CSDA!C$1:C$500,0)),0)</f>
        <v/>
      </c>
      <c r="DD676">
        <f ref="DD676" t="array">IFERROR(INDEX(CSDA!D$1:D$500,MATCH("Trích giữ"&amp;PAYROLL!DD$2,CSDA!A$1:A$500&amp;CSDA!C$1:C$500,0)),0)</f>
        <v/>
      </c>
      <c r="DE676">
        <f ref="DE676" t="array">IFERROR(INDEX(CSDA!D$1:D$500,MATCH("Trích giữ"&amp;PAYROLL!DE$2,CSDA!A$1:A$500&amp;CSDA!C$1:C$500,0)),0)</f>
        <v/>
      </c>
      <c r="DF676">
        <f>IFERROR(INDEX(CSDA!D$1:D$500,MATCH(PAYROLL!DF$2,CSDA!C$1:C$500,0)),0)</f>
        <v/>
      </c>
      <c r="DG676">
        <f ref="DG676" t="array">IFERROR(INDEX(CSDA!D$1:D$500,MATCH("Trích giữ"&amp;PAYROLL!DG$2,CSDA!A$1:A$500&amp;CSDA!C$1:C$500,0)),0)</f>
        <v/>
      </c>
      <c r="DH676">
        <f>ROUND(T676/26,0)</f>
        <v/>
      </c>
      <c r="DI676">
        <f ref="DI676" t="array">IFERROR(INDEX(CSDA!D$1:D$500,MATCH("Trích giữ"&amp;PAYROLL!DI$2,CSDA!A$1:A$500&amp;CSDA!C$1:C$500,0)),0)</f>
        <v/>
      </c>
      <c r="DJ676">
        <f>IF(U676=0,T676*21.5%-BL676,0)</f>
        <v/>
      </c>
      <c r="DK676">
        <f ref="DK676" t="array">IFERROR(INDEX(CSDA!D$1:D$500,MATCH("Trích giữ"&amp;PAYROLL!DK$2,CSDA!A$1:A$500&amp;CSDA!C$1:C$500,0)),0)</f>
        <v/>
      </c>
      <c r="DL676">
        <f>IFERROR(INDEX(CSDA!D$1:D$500,MATCH(PAYROLL!DL$2,CSDA!C$1:C$500,0))/12,0)</f>
        <v/>
      </c>
      <c r="DM676">
        <f>SUM(DB676:DL676)</f>
        <v/>
      </c>
      <c r="DN676">
        <f>IFERROR(INDEX(ADJ!$A$1:$BZ$1000,MATCH(PAYROLL!D676,ADJ!A$1:A$500,0),MATCH(PAYROLL!DN$2,ADJ!$2:$2,0)),0)</f>
        <v/>
      </c>
      <c r="DO676">
        <f>IFERROR(SUM(BP676,DM676:DN676,CX676:DA676)-DT676,0)</f>
        <v/>
      </c>
      <c r="DP676">
        <f ref="DP676" t="array">SUM(BW676*IFERROR(INDEX(CSDA!D$1:D$500,MATCH(BW$2,CSDA!C$1:C$500,0)),0)%,CX676*IFERROR(INDEX(CSDA!D$1:D$500,MATCH(CX$2,CSDA!C$1:C$500,0)),0)%,DA676*IFERROR(INDEX(CSDA!D$1:D$500,MATCH(DA$2,CSDA!C$1:C$500,0)),0)%,DB676*IFERROR(INDEX(CSDA!D$1:D$500,MATCH(DB$2,CSDA!C$1:C$500,0)),0)%,DF676*IFERROR(INDEX(CSDA!D$1:D$500,MATCH("Phí dịch vụ"&amp;PAYROLL!DF$2,CSDA!A$1:A$500&amp;CSDA!C$1:C$500,0)),0)%,DC676*IFERROR(INDEX(CSDA!D$1:D$500,MATCH("Phí dịch vụ"&amp;PAYROLL!DC$2,CSDA!A$1:A$500&amp;CSDA!C$1:C$500,0)),0)%,DH676*IFERROR(INDEX(CSDA!D$1:D$500,MATCH("Phí dịch vụ"&amp;PAYROLL!DH$2,CSDA!A$1:A$500&amp;CSDA!C$1:C$500,0)),0)%,DJ676*IFERROR(INDEX(CSDA!D$1:D$500,MATCH("Phí dịch vụ"&amp;PAYROLL!DJ$2,CSDA!A$1:A$500&amp;CSDA!C$1:C$500,0)),0)%,BN676*IFERROR(INDEX(CSDA!D$1:D$500,MATCH(BN$2,CSDA!C$1:C$500,0)),0)%)-BN676*7%</f>
        <v/>
      </c>
      <c r="DQ676">
        <f>IFERROR(INDEX(ADJ!$A$1:$BZ$1000,MATCH(PAYROLL!D676,ADJ!A$1:A$500,0),MATCH(PAYROLL!DQ$2,ADJ!$2:$2,0)),0)</f>
        <v/>
      </c>
      <c r="DR676">
        <f>IFERROR(INDEX(ADJ!$A$1:$BZ$1000,MATCH(PAYROLL!D676,ADJ!A$1:A$500,0),MATCH(PAYROLL!DR$2,ADJ!$2:$2,0)),0)</f>
        <v/>
      </c>
      <c r="DS676">
        <f>SUM(DP676:DR676)</f>
        <v/>
      </c>
      <c r="DT676">
        <f>EK676</f>
        <v/>
      </c>
      <c r="DU676">
        <f>SUM(DO676:DR676)</f>
        <v/>
      </c>
      <c r="DV676">
        <f>ROUND(DU676*0.1,0)</f>
        <v/>
      </c>
      <c r="DW676">
        <f>DU676+DV676</f>
        <v/>
      </c>
      <c r="DZ676">
        <f>IFERROR(INDEX(ADJ!$A$1:$BZ$1000,MATCH(PAYROLL!$D676,ADJ!A$1:A$500,0),MATCH(PAYROLL!DZ$2,ADJ!$2:$2,0)),0)</f>
        <v/>
      </c>
      <c r="EA676">
        <f>IFERROR(INDEX(ADJ!$A$1:$BZ$1000,MATCH(PAYROLL!$D676,ADJ!A$1:A$500,0),MATCH(PAYROLL!EA$2,ADJ!$2:$2,0)),0)</f>
        <v/>
      </c>
      <c r="EB676">
        <f>IFERROR(INDEX(ADJ!$A$1:$BZ$1000,MATCH(PAYROLL!$D676,ADJ!A$1:A$500,0),MATCH(PAYROLL!EB$2,ADJ!$2:$2,0)),0)</f>
        <v/>
      </c>
      <c r="EC676">
        <f>IFERROR(INDEX(ADJ!$A$1:$BZ$1000,MATCH(PAYROLL!$D676,ADJ!A$1:A$500,0),MATCH(PAYROLL!EC$2,ADJ!$2:$2,0)),0)</f>
        <v/>
      </c>
      <c r="ED676">
        <f>IFERROR(INDEX(ADJ!$A$1:$BZ$1000,MATCH(PAYROLL!$D676,ADJ!A$1:A$500,0),MATCH(PAYROLL!ED$2,ADJ!$2:$2,0)),0)</f>
        <v/>
      </c>
      <c r="EE676">
        <f>IFERROR(INDEX(ADJ!$A$1:$BZ$1000,MATCH(PAYROLL!$D676,ADJ!A$1:A$500,0),MATCH(PAYROLL!EE$2,ADJ!$2:$2,0)),0)</f>
        <v/>
      </c>
      <c r="EF676">
        <f>IFERROR(INDEX(ADJ!$A$1:$BZ$1000,MATCH(PAYROLL!$D676,ADJ!A$1:A$500,0),MATCH(PAYROLL!EF$2,ADJ!$2:$2,0)),0)</f>
        <v/>
      </c>
      <c r="EG676">
        <f>IFERROR(INDEX(ADJ!$A$1:$BZ$1000,MATCH(PAYROLL!$D676,ADJ!A$1:A$500,0),MATCH(PAYROLL!EG$2,ADJ!$2:$2,0)),0)</f>
        <v/>
      </c>
      <c r="EH676">
        <f>IFERROR(INDEX(ADJ!$A$1:$BZ$1000,MATCH(PAYROLL!$D676,ADJ!A$1:A$500,0),MATCH(PAYROLL!EH$2,ADJ!$2:$2,0)),0)</f>
        <v/>
      </c>
      <c r="EI676">
        <f>IFERROR(INDEX(ADJ!$A$1:$BZ$1000,MATCH(PAYROLL!D676,ADJ!A$1:A$500,0),MATCH(PAYROLL!EI$2,ADJ!$2:$2,0)),0)</f>
        <v/>
      </c>
      <c r="EJ676">
        <f>IFERROR(INDEX(ADJ!$A$1:$BZ$1000,MATCH(PAYROLL!$D676,ADJ!A$1:A$500,0),MATCH(PAYROLL!EJ$2,ADJ!$2:$2,0)),0)</f>
        <v/>
      </c>
      <c r="EK676">
        <f>SUM(DZ676:EJ676)</f>
        <v/>
      </c>
    </row>
    <row r="677">
      <c r="A677" t="n">
        <v>675</v>
      </c>
      <c r="B677" t="inlineStr">
        <is>
          <t>Hoàng Văn Nam</t>
        </is>
      </c>
      <c r="D677" t="inlineStr">
        <is>
          <t>157712-01</t>
        </is>
      </c>
      <c r="S677">
        <f>IFERROR(INDEX(PIS!$A$1:$BZ$1000,MATCH($D677,PIS!C$1:C$500,0),MATCH("Lương CB tháng trước",PIS!$1:$1,0)),0)</f>
        <v/>
      </c>
      <c r="T677">
        <f>IFERROR(INDEX(PIS!$A$1:$BZ$1000,MATCH($D677,PIS!C$1:C$500,0),MATCH("Lương CB hiện tại",PIS!$1:$1,0)),0)</f>
        <v/>
      </c>
      <c r="U677">
        <f>IFERROR(INDEX(PIS!$A$1:$BZ$1000,MATCH($D677,PIS!C$1:C$500,0),MATCH("Lương đóng BHBB",PIS!$1:$1,0)),0)</f>
        <v/>
      </c>
      <c r="V677">
        <f>IFERROR(INDEX(PIS!$A$1:$BZ$1000,MATCH($D677,PIS!C$1:C$500,0),MATCH(V$2,PIS!$2:$2,0)),0)</f>
        <v/>
      </c>
      <c r="W677">
        <f>IFERROR(INDEX(PIS!$A$1:$BZ$1000,MATCH($D677,PIS!C$1:C$500,0),MATCH(W$2,PIS!$2:$2,0)),0)</f>
        <v/>
      </c>
      <c r="X677">
        <f>IFERROR(INDEX(PIS!$A$1:$BZ$1000,MATCH($D677,PIS!C$1:C$500,0),MATCH(X$2,PIS!$2:$2,0)),0)</f>
        <v/>
      </c>
      <c r="Y677">
        <f>IFERROR(INDEX(PIS!$A$1:$BZ$1000,MATCH($D677,PIS!C$1:C$500,0),MATCH(Y$2,PIS!$2:$2,0)),0)</f>
        <v/>
      </c>
      <c r="Z677">
        <f>IFERROR(INDEX(PIS!$A$1:$BZ$1000,MATCH($D677,PIS!C$1:C$500,0),MATCH(Z$2,PIS!$2:$2,0)),0)</f>
        <v/>
      </c>
      <c r="AA677">
        <f>IFERROR(INDEX(PIS!$A$1:$BZ$1000,MATCH($D677,PIS!C$1:C$500,0),MATCH(AA$2,PIS!$2:$2,0)),0)</f>
        <v/>
      </c>
      <c r="AB677">
        <f>IFERROR(INDEX(PIS!$A$1:$BZ$1000,MATCH($D677,PIS!C$1:C$500,0),MATCH(AB$2,PIS!$2:$2,0)),0)</f>
        <v/>
      </c>
      <c r="AC677">
        <f>SUM(V677:AB677)</f>
        <v/>
      </c>
      <c r="AD677">
        <f>IFERROR(INDEX(TIMESHEET!$A$1:$AI$5000,MATCH($D677,TIMESHEET!A$1:A$500,0),MATCH("T100",TIMESHEET!$2:$2,0))-2,0)</f>
        <v/>
      </c>
      <c r="AE677">
        <f>IFERROR(INDEX(TIMESHEET!$A$1:$AI$5000,MATCH($D677,TIMESHEET!A$1:A$500,0),MATCH("T202",TIMESHEET!$2:$2,0)),0)</f>
        <v/>
      </c>
      <c r="AF677">
        <f>IFERROR(INDEX(TIMESHEET!$A$1:$AI$5000,MATCH($D677,TIMESHEET!A$1:A$500,0),MATCH("T302",TIMESHEET!$2:$2,0)),0)</f>
        <v/>
      </c>
      <c r="AG677">
        <f>IFERROR(INDEX(TIMESHEET!$A$1:$AI$5000,MATCH($D677,TIMESHEET!A$1:A$500,0),MATCH("T406",TIMESHEET!$2:$2,0)),0)</f>
        <v/>
      </c>
      <c r="AH677">
        <f>AE677+AG677</f>
        <v/>
      </c>
      <c r="AI677">
        <f>IFERROR(INDEX(TIMESHEET!$A$1:$AI$5000,MATCH($D677,TIMESHEET!A$1:A$500,0),MATCH("T701",TIMESHEET!$2:$2,0)),0)</f>
        <v/>
      </c>
      <c r="AJ677">
        <f>IFERROR(INDEX(TIMESHEET!$A$1:$AI$5000,MATCH($D677,TIMESHEET!B$1:B$500,0),MATCH("T320",TIMESHEET!$2:$2,0)),0)</f>
        <v/>
      </c>
      <c r="AK677">
        <f>IFERROR(IF(LEFT(INDEX(PIS!O$1:O$500,MATCH(D677,PIS!C$1:C$500)),1)="M",T677/AD677*SUM(AE677:AG677),T677*AD677),0)</f>
        <v/>
      </c>
      <c r="AL677">
        <f>IFERROR(INDEX(ADJ!$A$1:$BZ$1000,MATCH(PAYROLL!D677,ADJ!A$1:A$500,0),MATCH(PAYROLL!AL$2,ADJ!$2:$2,0)),0)</f>
        <v/>
      </c>
      <c r="AM677">
        <f>SUM(AK677:AL677)</f>
        <v/>
      </c>
      <c r="AN677">
        <f>IFERROR(ROUND(V677/$AD677*$AH677,0),0)</f>
        <v/>
      </c>
      <c r="AO677">
        <f>IFERROR(ROUND(W677/$AD677*$AH677,0),0)</f>
        <v/>
      </c>
      <c r="AP677">
        <f>IFERROR(ROUND(X677/$AD677*$AE677,0),0)</f>
        <v/>
      </c>
      <c r="AQ677">
        <f>IFERROR(ROUND(Y677/$AD677*$AH677,0),0)</f>
        <v/>
      </c>
      <c r="AR677">
        <f>IFERROR(ROUND(Z677/$AD677*$AH677,0),0)</f>
        <v/>
      </c>
      <c r="AS677">
        <f>IFERROR(ROUND(AA677/$AD677*$AH677,0),0)</f>
        <v/>
      </c>
      <c r="AT677">
        <f>IFERROR(IF((AE677+AF677+AG677)&gt;13,AB677,ROUND(AB677/AD677*AH677,0)),0)</f>
        <v/>
      </c>
      <c r="AU677">
        <f>IFERROR(INDEX(ADJ!$A$1:$BZ$1000,MATCH(PAYROLL!D677,ADJ!A$1:A$500,0),MATCH(PAYROLL!AU$2,ADJ!$2:$2,0)),0)</f>
        <v/>
      </c>
      <c r="AV677">
        <f>ROUND(SUM(AN677:AU677),0)</f>
        <v/>
      </c>
      <c r="AW677">
        <f>IFERROR(INDEX(TIMESHEET!$A$1:$AI$5000,MATCH(PAYROLL!D677,TIMESHEET!A$1:A$500,0),MATCH("T620",TIMESHEET!$2:$2,0)),0)</f>
        <v/>
      </c>
      <c r="AX677">
        <f>IFERROR(INDEX(TIMESHEET!$A$1:$AI$5000,MATCH(PAYROLL!D677,TIMESHEET!A$1:A$500,0),MATCH("T601",TIMESHEET!$2:$2,0)),0)</f>
        <v/>
      </c>
      <c r="AY677">
        <f>IFERROR(INDEX(TIMESHEET!$A$1:$AI$5000,MATCH(PAYROLL!D677,TIMESHEET!A$1:A$500,0),MATCH("T602",TIMESHEET!$2:$2,0)),0)</f>
        <v/>
      </c>
      <c r="AZ677">
        <f>IFERROR(INDEX(TIMESHEET!$A$1:$AI$5000,MATCH(PAYROLL!D677,TIMESHEET!A$1:A$500,0),MATCH("T603",TIMESHEET!$2:$2,0)),0)</f>
        <v/>
      </c>
      <c r="BA677">
        <f>IFERROR(INDEX(TIMESHEET!$A$1:$AI$5000,MATCH(PAYROLL!D677,TIMESHEET!A$1:A$500,0),MATCH("T611",TIMESHEET!$2:$2,0)),0)</f>
        <v/>
      </c>
      <c r="BB677">
        <f>IFERROR(INDEX(TIMESHEET!$A$1:$AI$5000,MATCH(PAYROLL!D677,TIMESHEET!A$1:A$500,0),MATCH("T612",TIMESHEET!$2:$2,0)),0)</f>
        <v/>
      </c>
      <c r="BC677">
        <f>IFERROR(INDEX(TIMESHEET!$A$1:$AI$5000,MATCH(PAYROLL!D677,TIMESHEET!A$1:A$500,0),MATCH("T613",TIMESHEET!$2:$2,0)),0)</f>
        <v/>
      </c>
      <c r="BD677">
        <f>IFERROR(INDEX(TIMESHEET!$A$1:$AI$5000,MATCH(PAYROLL!D677,TIMESHEET!A$1:A$500,0),MATCH("T500",TIMESHEET!$2:$2,0)),0)</f>
        <v/>
      </c>
      <c r="BE677">
        <f>IFERROR(IF(LEFT(INDEX(PIS!O$1:O$500,MATCH(D677,PIS!C$1:C$500)),1)="M",T677/AD677/8*(AW677+AX677*1.5+AY677*2+AZ677*3+BA677*2.1+BB677*2.7+BC677*3.9+BD677*0.3),T677/8*(AW677+AX677*1.5+AY677*2+AZ677*3+BA677*2.1+BB677*2.7+BC677*3.9+BD677*0.3)),0)</f>
        <v/>
      </c>
      <c r="BF677">
        <f>IFERROR(INDEX(ADJ!$A$1:$BZ$1000,MATCH(PAYROLL!$D677,ADJ!A$1:A$500,0),MATCH(PAYROLL!BF$2,ADJ!$2:$2,0)),0)</f>
        <v/>
      </c>
      <c r="BG677">
        <f>IFERROR(INDEX(ADJ!$A$1:$BZ$1000,MATCH(PAYROLL!D677,ADJ!A$1:A$500,0),MATCH(PAYROLL!BG$2,ADJ!$2:$2,0)),0)</f>
        <v/>
      </c>
      <c r="BH677">
        <f>IFERROR(INDEX(ADJ!$A$1:$BZ$1000,MATCH(PAYROLL!D677,ADJ!A$1:A$500,0),MATCH(PAYROLL!BH$2,ADJ!$2:$2,0)),0)</f>
        <v/>
      </c>
      <c r="BI677">
        <f>IFERROR(INDEX(ADJ!$A$1:$BZ$1000,MATCH(PAYROLL!D677,ADJ!A$1:A$500,0),MATCH(PAYROLL!BI$2,ADJ!$2:$2,0)),0)</f>
        <v/>
      </c>
      <c r="BJ677">
        <f>IFERROR(INDEX(ADJ!$A$1:$BZ$1000,MATCH(PAYROLL!D677,ADJ!A$1:A$500,0),MATCH(PAYROLL!BJ$2,ADJ!$2:$2,0)),0)</f>
        <v/>
      </c>
      <c r="BK677">
        <f>SUM(BF677:BJ677)</f>
        <v/>
      </c>
      <c r="BL677">
        <f>IFERROR(INDEX(ADJ!$A$1:$BZ$1000,MATCH(PAYROLL!D677,ADJ!A$1:A$500,0),MATCH(PAYROLL!BL$2,ADJ!$2:$2,0)),0)</f>
        <v/>
      </c>
      <c r="BM677">
        <f>IFERROR(INDEX(ADJ!$A$1:$BZ$1000,MATCH(PAYROLL!D677,ADJ!A$1:A$500,0),MATCH(PAYROLL!BM$2,ADJ!$2:$2,0)),0)</f>
        <v/>
      </c>
      <c r="BN677">
        <f>IFERROR(INDEX(ADJ!$A$1:$BZ$1000,MATCH(PAYROLL!D677,ADJ!A$1:A$500,0),MATCH(PAYROLL!BN$2,ADJ!$2:$2,0)),0)</f>
        <v/>
      </c>
      <c r="BO677">
        <f>IFERROR(INDEX(ADJ!$A$1:$BZ$1000,MATCH(PAYROLL!D677,ADJ!A$1:A$500,0),MATCH(PAYROLL!BO$2,ADJ!$2:$2,0)),0)</f>
        <v/>
      </c>
      <c r="BP677">
        <f>SUM(AM677,AV677,BE677,BK677,BL677:BO677)</f>
        <v/>
      </c>
      <c r="BQ677">
        <f>BO677</f>
        <v/>
      </c>
      <c r="BR677">
        <f>IFERROR(ROUND(IF(LEFT(INDEX(PIS!O$1:O$500,MATCH(D677,PIS!C$1:C$500)),1)="D",T677/8*(BD677*0.3),IF(LEFT(INDEX(PIS!O$1:O$500,MATCH(D677,PIS!C$1:C$500)),1)="H",T677*($BD677*0.3),T677/$AD677/8*($BD677*0.3))),0),0)</f>
        <v/>
      </c>
      <c r="BS677">
        <f>IF(AP677&lt;1,0,MIN(AP677,730000))</f>
        <v/>
      </c>
      <c r="BT677">
        <f>IFERROR(ROUND((BE677-SUM(AW677:BC677)*T677/AD677/8),0)-BR677,0)</f>
        <v/>
      </c>
      <c r="BU677">
        <f>AO677</f>
        <v/>
      </c>
      <c r="BV677">
        <f>SUM(BQ677:BU677)</f>
        <v/>
      </c>
      <c r="BW677">
        <f>BP677-BV677</f>
        <v/>
      </c>
      <c r="BX677">
        <f>IFERROR(IF(RIGHT(INDEX(PIS!O$1:O$500,MATCH(D677,PIS!C$1:C$500)),5)="Gross",MIN(U677+V677,VLOOKUP("R700",TSC!B:C,2,0)*VLOOKUP("R101",TSC!B:C,2,0))*VLOOKUP("R701",TSC!B:C,2,0)%,0),0)</f>
        <v/>
      </c>
      <c r="BY677">
        <f>IFERROR(IF(RIGHT(INDEX(PIS!O$1:O$500,MATCH(D677,PIS!C$1:C$500)),5)="Gross",MIN(U677+V677,VLOOKUP("R700",TSC!B:C,2,0)*VLOOKUP("R101",TSC!B:C,2,0))*VLOOKUP("T704",TSC!B:C,2,0)%,0),0)</f>
        <v/>
      </c>
      <c r="BZ677">
        <f>IFERROR(IF(RIGHT(INDEX(PIS!O$1:O$500,MATCH(D677,PIS!C$1:C$500)),5)="Gross",MIN(U677+V677,VLOOKUP("R700",TSC!B:C,2,0)*VLOOKUP("1",TSC!F:G,2,0))*VLOOKUP("T705",TSC!B:C,2,0)%,0),0)</f>
        <v/>
      </c>
      <c r="CA677">
        <f>IFERROR(INDEX(ADJ!$A$1:$BZ$1000,MATCH(PAYROLL!D677,ADJ!A$1:A$500,0),MATCH(PAYROLL!CA$2,ADJ!$2:$2,0)),0)</f>
        <v/>
      </c>
      <c r="CB677">
        <f>IFERROR(INDEX(ADJ!$A$1:$BZ$1000,MATCH(PAYROLL!D677,ADJ!A$1:A$500,0),MATCH(PAYROLL!CB$2,ADJ!$2:$2,0)),0)</f>
        <v/>
      </c>
      <c r="CC677">
        <f>SUM(BX677:CB677)</f>
        <v/>
      </c>
      <c r="CD677">
        <f>IFERROR(INDEX(PIS!$A$1:$BZ$1000,MATCH(PAYROLL!D677,PIS!C$1:C$500,0),MATCH(PAYROLL!CD$1,PIS!$1:$1,0)),0)</f>
        <v/>
      </c>
      <c r="CE677">
        <f>IFERROR(IF(OR(INDEX(PIS!P$1:P$500,MATCH(D677,PIS!C$1:C$500,0))="LT2",INDEX(PIS!P$1:P$500,MATCH(D677,PIS!C$1:C$500,0))="P10"),0,SUM(CC677,CD677*VLOOKUP("R601",TSC!B:C,2,0),VLOOKUP("R602",TSC!B:C,2,0))),0)</f>
        <v/>
      </c>
      <c r="CF677">
        <f>MAX(BW677-CE677,0)</f>
        <v/>
      </c>
      <c r="CG677">
        <f>IFERROR(IF(OR(RIGHT(INDEX(PIS!P$1:P$500,MATCH(D677,PIS!C$1:C$500)),5)="P10",RIGHT(INDEX(PIS!P$1:P$500,MATCH(D677,PIS!C$1:C$500)),5)="CK"),0,IF(CF677&lt;=5000000,CF677*5%,IF(CF677&lt;=10000000,CF677*10%-250000,IF(CF677&lt;=18000000,CF677*15%-750000,IF(CF677&lt;=32000000,CF677*20%-1650000,IF(CF677&lt;=52000000,CF677*25%-3250000,IF(CF677&lt;=80000000,BH677*30%-5850000,CF677*35%-9850000))))))),0)</f>
        <v/>
      </c>
      <c r="CH677">
        <f>IFERROR(IF(OR(INDEX(PIS!P$1:P$500,MATCH(D677,PIS!C$1:C$500))="LT",INDEX(PIS!P$1:P$500,MATCH(D677,PIS!C$1:C$500))="CK"),0,IF(CF677&lt;2000000,0,CF677*10%)),0)</f>
        <v/>
      </c>
      <c r="CI677">
        <f>IFERROR(INDEX(ADJ!$A$1:$BZ$1000,MATCH(PAYROLL!D677,ADJ!A$1:A$500,0),MATCH(PAYROLL!CI$2,ADJ!$2:$2,0)),0)</f>
        <v/>
      </c>
      <c r="CJ677">
        <f>IFERROR(INDEX(ADJ!$A$1:$BZ$1000,MATCH(PAYROLL!D677,ADJ!A$1:A$500,0),MATCH(PAYROLL!CJ$2,ADJ!$2:$2,0)),0)</f>
        <v/>
      </c>
      <c r="CK677">
        <f>IFERROR(INDEX(ADJ!$A$1:$BZ$1000,MATCH(PAYROLL!D677,ADJ!A$1:A$500,0),MATCH(PAYROLL!CK$2,ADJ!$2:$2,0)),0)</f>
        <v/>
      </c>
      <c r="CL677">
        <f>SUM(CG677:CK677)</f>
        <v/>
      </c>
      <c r="CM677">
        <f>ROUND(SUM(CH677:CK677),0)</f>
        <v/>
      </c>
      <c r="CN677">
        <f>IFERROR(INDEX(CSDA!D$1:D$500,MATCH($CN$2,CSDA!C$1:C$500,0))*INDEX(PIS!V$1:V$500,MATCH(D677,PIS!C$1:C$500))+INDEX(ADJ!$A$1:$BZ$1000,MATCH(PAYROLL!D677,ADJ!A$1:A$500,0),MATCH(PAYROLL!CN$2,ADJ!$2:$2,0)),0)</f>
        <v/>
      </c>
      <c r="CO677">
        <f>IFERROR(INDEX(ADJ!$A$1:$BZ$1000,MATCH(PAYROLL!D677,ADJ!A$1:A$500,0),MATCH(PAYROLL!CO$2,ADJ!$2:$2,0)),0)</f>
        <v/>
      </c>
      <c r="CP677">
        <f>IFERROR(INDEX(ADJ!$A$1:$BZ$1000,MATCH(PAYROLL!D677,ADJ!A$1:A$500,0),MATCH(PAYROLL!CP$2,ADJ!$2:$2,0)),0)</f>
        <v/>
      </c>
      <c r="CQ677">
        <f>BP677-CL677-CI677-CM677-CN677-CO677-CP677-CC677</f>
        <v/>
      </c>
      <c r="CR677">
        <f>IFERROR(IF(RIGHT(INDEX(PIS!O$1:O$500,MATCH(D677,PIS!C$1:C$500,0)),5)="Gross",MIN(U677+V677,VLOOKUP("R700",TSC!B:C,2,0)*VLOOKUP("R101",TSC!B:C,2,0))*(VLOOKUP("T711",TSC!B:C,2,0)+VLOOKUP("T712",TSC!B:C,2,0))%,MIN(T677+V677,VLOOKUP("R700",TSC!B:C,2,0)*VLOOKUP("R101",TSC!B:C,2,0))*(VLOOKUP("T711",TSC!B:C,2,0)+VLOOKUP("T712",TSC!B:C,2,0)+VLOOKUP("R701",TSC!B:C,2,0))%),0)</f>
        <v/>
      </c>
      <c r="CS677">
        <f>IFERROR(IF(RIGHT(INDEX(PIS!O$1:O$500,MATCH(D677,PIS!C$1:C$500,0)),5)="Gross",MIN(U677+V677,VLOOKUP("R700",TSC!B:C,2,0)*VLOOKUP("R101",TSC!B:C,2,0))*(VLOOKUP("T714",TSC!B:C,2,0))%,MIN(T677+V677,VLOOKUP("R700",TSC!B:C,2,0)*VLOOKUP("R101",TSC!B:C,2,0))*(VLOOKUP("T704",TSC!B:C,2,0)+VLOOKUP("T714",TSC!B:C,2,0))%),0)</f>
        <v/>
      </c>
      <c r="CT677">
        <f>IFERROR(IF(RIGHT(INDEX(PIS!O$1:O$500,MATCH(D677,PIS!C$1:C$500,0)),5)="Gross",MIN(U677+V677,VLOOKUP("R700",TSC!B:C,2,0)*VLOOKUP("R101",TSC!B:C,2,0))*VLOOKUP("T705",TSC!B:C,2,0)%,MIN(T677+V677,VLOOKUP("R700",TSC!B:C,2,0)*VLOOKUP("R101",TSC!B:C,2,0))*VLOOKUP("T705",TSC!B:C,2,0)%),0)</f>
        <v/>
      </c>
      <c r="CU677">
        <f>IFERROR(IF(RIGHT(INDEX(PIS!O$1:O$500,MATCH(D677,PIS!C$1:C$500,0)),5)="Gross",MIN(U677+V677,VLOOKUP("R700",TSC!B:C,2,0)*VLOOKUP("R101",TSC!B:C,2,0))*(VLOOKUP("T713",TSC!B:C,2,0))%,MIN(T677+V677,VLOOKUP("R700",TSC!B:C,2,0)*VLOOKUP("R101",TSC!B:C,2,0))*(VLOOKUP("T713",TSC!B:C,2,0))%),0)</f>
        <v/>
      </c>
      <c r="CV677">
        <f>IFERROR(INDEX(ADJ!$A$1:$BZ$1000,MATCH(PAYROLL!D677,ADJ!A$1:A$500,0),MATCH(PAYROLL!CV$2,ADJ!$2:$2,0)),0)</f>
        <v/>
      </c>
      <c r="CW677">
        <f>IFERROR(INDEX(ADJ!$A$1:$BZ$1000,MATCH(PAYROLL!D677,ADJ!A$1:A$500,0),MATCH(PAYROLL!CW$2,ADJ!$2:$2,0)),0)</f>
        <v/>
      </c>
      <c r="CX677">
        <f>SUM(CR677:CW677)</f>
        <v/>
      </c>
      <c r="CY677">
        <f>ROUND(IF(CR677&gt;0,T677+V677*VLOOKUP("R202",TSC!$B$1:$C$500,2,0),0),0)</f>
        <v/>
      </c>
      <c r="CZ677">
        <f>IFERROR(INDEX(CSDA!D$1:D$500,MATCH($CZ$2,CSDA!C$1:C$500,0)),0)</f>
        <v/>
      </c>
      <c r="DA677">
        <f>ROUND(T677*0.7%,0)</f>
        <v/>
      </c>
      <c r="DB677">
        <f>ROUND(T677/12,0)</f>
        <v/>
      </c>
      <c r="DC677">
        <f ref="DC677" t="array">IFERROR(INDEX(CSDA!D$1:D$500,MATCH("Trích giữ"&amp;PAYROLL!DC$2,CSDA!A$1:A$500&amp;CSDA!C$1:C$500,0)),0)</f>
        <v/>
      </c>
      <c r="DD677">
        <f ref="DD677" t="array">IFERROR(INDEX(CSDA!D$1:D$500,MATCH("Trích giữ"&amp;PAYROLL!DD$2,CSDA!A$1:A$500&amp;CSDA!C$1:C$500,0)),0)</f>
        <v/>
      </c>
      <c r="DE677">
        <f ref="DE677" t="array">IFERROR(INDEX(CSDA!D$1:D$500,MATCH("Trích giữ"&amp;PAYROLL!DE$2,CSDA!A$1:A$500&amp;CSDA!C$1:C$500,0)),0)</f>
        <v/>
      </c>
      <c r="DF677">
        <f>IFERROR(INDEX(CSDA!D$1:D$500,MATCH(PAYROLL!DF$2,CSDA!C$1:C$500,0)),0)</f>
        <v/>
      </c>
      <c r="DG677">
        <f ref="DG677" t="array">IFERROR(INDEX(CSDA!D$1:D$500,MATCH("Trích giữ"&amp;PAYROLL!DG$2,CSDA!A$1:A$500&amp;CSDA!C$1:C$500,0)),0)</f>
        <v/>
      </c>
      <c r="DH677">
        <f>ROUND(T677/26,0)</f>
        <v/>
      </c>
      <c r="DI677">
        <f ref="DI677" t="array">IFERROR(INDEX(CSDA!D$1:D$500,MATCH("Trích giữ"&amp;PAYROLL!DI$2,CSDA!A$1:A$500&amp;CSDA!C$1:C$500,0)),0)</f>
        <v/>
      </c>
      <c r="DJ677">
        <f>IF(U677=0,T677*21.5%-BL677,0)</f>
        <v/>
      </c>
      <c r="DK677">
        <f ref="DK677" t="array">IFERROR(INDEX(CSDA!D$1:D$500,MATCH("Trích giữ"&amp;PAYROLL!DK$2,CSDA!A$1:A$500&amp;CSDA!C$1:C$500,0)),0)</f>
        <v/>
      </c>
      <c r="DL677">
        <f>IFERROR(INDEX(CSDA!D$1:D$500,MATCH(PAYROLL!DL$2,CSDA!C$1:C$500,0))/12,0)</f>
        <v/>
      </c>
      <c r="DM677">
        <f>SUM(DB677:DL677)</f>
        <v/>
      </c>
      <c r="DN677">
        <f>IFERROR(INDEX(ADJ!$A$1:$BZ$1000,MATCH(PAYROLL!D677,ADJ!A$1:A$500,0),MATCH(PAYROLL!DN$2,ADJ!$2:$2,0)),0)</f>
        <v/>
      </c>
      <c r="DO677">
        <f>IFERROR(SUM(BP677,DM677:DN677,CX677:DA677)-DT677,0)</f>
        <v/>
      </c>
      <c r="DP677">
        <f ref="DP677" t="array">SUM(BW677*IFERROR(INDEX(CSDA!D$1:D$500,MATCH(BW$2,CSDA!C$1:C$500,0)),0)%,CX677*IFERROR(INDEX(CSDA!D$1:D$500,MATCH(CX$2,CSDA!C$1:C$500,0)),0)%,DA677*IFERROR(INDEX(CSDA!D$1:D$500,MATCH(DA$2,CSDA!C$1:C$500,0)),0)%,DB677*IFERROR(INDEX(CSDA!D$1:D$500,MATCH(DB$2,CSDA!C$1:C$500,0)),0)%,DF677*IFERROR(INDEX(CSDA!D$1:D$500,MATCH("Phí dịch vụ"&amp;PAYROLL!DF$2,CSDA!A$1:A$500&amp;CSDA!C$1:C$500,0)),0)%,DC677*IFERROR(INDEX(CSDA!D$1:D$500,MATCH("Phí dịch vụ"&amp;PAYROLL!DC$2,CSDA!A$1:A$500&amp;CSDA!C$1:C$500,0)),0)%,DH677*IFERROR(INDEX(CSDA!D$1:D$500,MATCH("Phí dịch vụ"&amp;PAYROLL!DH$2,CSDA!A$1:A$500&amp;CSDA!C$1:C$500,0)),0)%,DJ677*IFERROR(INDEX(CSDA!D$1:D$500,MATCH("Phí dịch vụ"&amp;PAYROLL!DJ$2,CSDA!A$1:A$500&amp;CSDA!C$1:C$500,0)),0)%,BN677*IFERROR(INDEX(CSDA!D$1:D$500,MATCH(BN$2,CSDA!C$1:C$500,0)),0)%)-BN677*7%</f>
        <v/>
      </c>
      <c r="DQ677">
        <f>IFERROR(INDEX(ADJ!$A$1:$BZ$1000,MATCH(PAYROLL!D677,ADJ!A$1:A$500,0),MATCH(PAYROLL!DQ$2,ADJ!$2:$2,0)),0)</f>
        <v/>
      </c>
      <c r="DR677">
        <f>IFERROR(INDEX(ADJ!$A$1:$BZ$1000,MATCH(PAYROLL!D677,ADJ!A$1:A$500,0),MATCH(PAYROLL!DR$2,ADJ!$2:$2,0)),0)</f>
        <v/>
      </c>
      <c r="DS677">
        <f>SUM(DP677:DR677)</f>
        <v/>
      </c>
      <c r="DT677">
        <f>EK677</f>
        <v/>
      </c>
      <c r="DU677">
        <f>SUM(DO677:DR677)</f>
        <v/>
      </c>
      <c r="DV677">
        <f>ROUND(DU677*0.1,0)</f>
        <v/>
      </c>
      <c r="DW677">
        <f>DU677+DV677</f>
        <v/>
      </c>
      <c r="DZ677">
        <f>IFERROR(INDEX(ADJ!$A$1:$BZ$1000,MATCH(PAYROLL!$D677,ADJ!A$1:A$500,0),MATCH(PAYROLL!DZ$2,ADJ!$2:$2,0)),0)</f>
        <v/>
      </c>
      <c r="EA677">
        <f>IFERROR(INDEX(ADJ!$A$1:$BZ$1000,MATCH(PAYROLL!$D677,ADJ!A$1:A$500,0),MATCH(PAYROLL!EA$2,ADJ!$2:$2,0)),0)</f>
        <v/>
      </c>
      <c r="EB677">
        <f>IFERROR(INDEX(ADJ!$A$1:$BZ$1000,MATCH(PAYROLL!$D677,ADJ!A$1:A$500,0),MATCH(PAYROLL!EB$2,ADJ!$2:$2,0)),0)</f>
        <v/>
      </c>
      <c r="EC677">
        <f>IFERROR(INDEX(ADJ!$A$1:$BZ$1000,MATCH(PAYROLL!$D677,ADJ!A$1:A$500,0),MATCH(PAYROLL!EC$2,ADJ!$2:$2,0)),0)</f>
        <v/>
      </c>
      <c r="ED677">
        <f>IFERROR(INDEX(ADJ!$A$1:$BZ$1000,MATCH(PAYROLL!$D677,ADJ!A$1:A$500,0),MATCH(PAYROLL!ED$2,ADJ!$2:$2,0)),0)</f>
        <v/>
      </c>
      <c r="EE677">
        <f>IFERROR(INDEX(ADJ!$A$1:$BZ$1000,MATCH(PAYROLL!$D677,ADJ!A$1:A$500,0),MATCH(PAYROLL!EE$2,ADJ!$2:$2,0)),0)</f>
        <v/>
      </c>
      <c r="EF677">
        <f>IFERROR(INDEX(ADJ!$A$1:$BZ$1000,MATCH(PAYROLL!$D677,ADJ!A$1:A$500,0),MATCH(PAYROLL!EF$2,ADJ!$2:$2,0)),0)</f>
        <v/>
      </c>
      <c r="EG677">
        <f>IFERROR(INDEX(ADJ!$A$1:$BZ$1000,MATCH(PAYROLL!$D677,ADJ!A$1:A$500,0),MATCH(PAYROLL!EG$2,ADJ!$2:$2,0)),0)</f>
        <v/>
      </c>
      <c r="EH677">
        <f>IFERROR(INDEX(ADJ!$A$1:$BZ$1000,MATCH(PAYROLL!$D677,ADJ!A$1:A$500,0),MATCH(PAYROLL!EH$2,ADJ!$2:$2,0)),0)</f>
        <v/>
      </c>
      <c r="EI677">
        <f>IFERROR(INDEX(ADJ!$A$1:$BZ$1000,MATCH(PAYROLL!D677,ADJ!A$1:A$500,0),MATCH(PAYROLL!EI$2,ADJ!$2:$2,0)),0)</f>
        <v/>
      </c>
      <c r="EJ677">
        <f>IFERROR(INDEX(ADJ!$A$1:$BZ$1000,MATCH(PAYROLL!$D677,ADJ!A$1:A$500,0),MATCH(PAYROLL!EJ$2,ADJ!$2:$2,0)),0)</f>
        <v/>
      </c>
      <c r="EK677">
        <f>SUM(DZ677:EJ677)</f>
        <v/>
      </c>
    </row>
    <row r="678">
      <c r="A678" t="n">
        <v>676</v>
      </c>
      <c r="B678" t="inlineStr">
        <is>
          <t>Lường Văn May</t>
        </is>
      </c>
      <c r="D678" t="inlineStr">
        <is>
          <t>157578-01</t>
        </is>
      </c>
      <c r="S678">
        <f>IFERROR(INDEX(PIS!$A$1:$BZ$1000,MATCH($D678,PIS!C$1:C$500,0),MATCH("Lương CB tháng trước",PIS!$1:$1,0)),0)</f>
        <v/>
      </c>
      <c r="T678">
        <f>IFERROR(INDEX(PIS!$A$1:$BZ$1000,MATCH($D678,PIS!C$1:C$500,0),MATCH("Lương CB hiện tại",PIS!$1:$1,0)),0)</f>
        <v/>
      </c>
      <c r="U678">
        <f>IFERROR(INDEX(PIS!$A$1:$BZ$1000,MATCH($D678,PIS!C$1:C$500,0),MATCH("Lương đóng BHBB",PIS!$1:$1,0)),0)</f>
        <v/>
      </c>
      <c r="V678">
        <f>IFERROR(INDEX(PIS!$A$1:$BZ$1000,MATCH($D678,PIS!C$1:C$500,0),MATCH(V$2,PIS!$2:$2,0)),0)</f>
        <v/>
      </c>
      <c r="W678">
        <f>IFERROR(INDEX(PIS!$A$1:$BZ$1000,MATCH($D678,PIS!C$1:C$500,0),MATCH(W$2,PIS!$2:$2,0)),0)</f>
        <v/>
      </c>
      <c r="X678">
        <f>IFERROR(INDEX(PIS!$A$1:$BZ$1000,MATCH($D678,PIS!C$1:C$500,0),MATCH(X$2,PIS!$2:$2,0)),0)</f>
        <v/>
      </c>
      <c r="Y678">
        <f>IFERROR(INDEX(PIS!$A$1:$BZ$1000,MATCH($D678,PIS!C$1:C$500,0),MATCH(Y$2,PIS!$2:$2,0)),0)</f>
        <v/>
      </c>
      <c r="Z678">
        <f>IFERROR(INDEX(PIS!$A$1:$BZ$1000,MATCH($D678,PIS!C$1:C$500,0),MATCH(Z$2,PIS!$2:$2,0)),0)</f>
        <v/>
      </c>
      <c r="AA678">
        <f>IFERROR(INDEX(PIS!$A$1:$BZ$1000,MATCH($D678,PIS!C$1:C$500,0),MATCH(AA$2,PIS!$2:$2,0)),0)</f>
        <v/>
      </c>
      <c r="AB678">
        <f>IFERROR(INDEX(PIS!$A$1:$BZ$1000,MATCH($D678,PIS!C$1:C$500,0),MATCH(AB$2,PIS!$2:$2,0)),0)</f>
        <v/>
      </c>
      <c r="AC678">
        <f>SUM(V678:AB678)</f>
        <v/>
      </c>
      <c r="AD678">
        <f>IFERROR(INDEX(TIMESHEET!$A$1:$AI$5000,MATCH($D678,TIMESHEET!A$1:A$500,0),MATCH("T100",TIMESHEET!$2:$2,0))-2,0)</f>
        <v/>
      </c>
      <c r="AE678">
        <f>IFERROR(INDEX(TIMESHEET!$A$1:$AI$5000,MATCH($D678,TIMESHEET!A$1:A$500,0),MATCH("T202",TIMESHEET!$2:$2,0)),0)</f>
        <v/>
      </c>
      <c r="AF678">
        <f>IFERROR(INDEX(TIMESHEET!$A$1:$AI$5000,MATCH($D678,TIMESHEET!A$1:A$500,0),MATCH("T302",TIMESHEET!$2:$2,0)),0)</f>
        <v/>
      </c>
      <c r="AG678">
        <f>IFERROR(INDEX(TIMESHEET!$A$1:$AI$5000,MATCH($D678,TIMESHEET!A$1:A$500,0),MATCH("T406",TIMESHEET!$2:$2,0)),0)</f>
        <v/>
      </c>
      <c r="AH678">
        <f>AE678+AG678</f>
        <v/>
      </c>
      <c r="AI678">
        <f>IFERROR(INDEX(TIMESHEET!$A$1:$AI$5000,MATCH($D678,TIMESHEET!A$1:A$500,0),MATCH("T701",TIMESHEET!$2:$2,0)),0)</f>
        <v/>
      </c>
      <c r="AJ678">
        <f>IFERROR(INDEX(TIMESHEET!$A$1:$AI$5000,MATCH($D678,TIMESHEET!B$1:B$500,0),MATCH("T320",TIMESHEET!$2:$2,0)),0)</f>
        <v/>
      </c>
      <c r="AK678">
        <f>IFERROR(IF(LEFT(INDEX(PIS!O$1:O$500,MATCH(D678,PIS!C$1:C$500)),1)="M",T678/AD678*SUM(AE678:AG678),T678*AD678),0)</f>
        <v/>
      </c>
      <c r="AL678">
        <f>IFERROR(INDEX(ADJ!$A$1:$BZ$1000,MATCH(PAYROLL!D678,ADJ!A$1:A$500,0),MATCH(PAYROLL!AL$2,ADJ!$2:$2,0)),0)</f>
        <v/>
      </c>
      <c r="AM678">
        <f>SUM(AK678:AL678)</f>
        <v/>
      </c>
      <c r="AN678">
        <f>IFERROR(ROUND(V678/$AD678*$AH678,0),0)</f>
        <v/>
      </c>
      <c r="AO678">
        <f>IFERROR(ROUND(W678/$AD678*$AH678,0),0)</f>
        <v/>
      </c>
      <c r="AP678">
        <f>IFERROR(ROUND(X678/$AD678*$AE678,0),0)</f>
        <v/>
      </c>
      <c r="AQ678">
        <f>IFERROR(ROUND(Y678/$AD678*$AH678,0),0)</f>
        <v/>
      </c>
      <c r="AR678">
        <f>IFERROR(ROUND(Z678/$AD678*$AH678,0),0)</f>
        <v/>
      </c>
      <c r="AS678">
        <f>IFERROR(ROUND(AA678/$AD678*$AH678,0),0)</f>
        <v/>
      </c>
      <c r="AT678">
        <f>IFERROR(IF((AE678+AF678+AG678)&gt;13,AB678,ROUND(AB678/AD678*AH678,0)),0)</f>
        <v/>
      </c>
      <c r="AU678">
        <f>IFERROR(INDEX(ADJ!$A$1:$BZ$1000,MATCH(PAYROLL!D678,ADJ!A$1:A$500,0),MATCH(PAYROLL!AU$2,ADJ!$2:$2,0)),0)</f>
        <v/>
      </c>
      <c r="AV678">
        <f>ROUND(SUM(AN678:AU678),0)</f>
        <v/>
      </c>
      <c r="AW678">
        <f>IFERROR(INDEX(TIMESHEET!$A$1:$AI$5000,MATCH(PAYROLL!D678,TIMESHEET!A$1:A$500,0),MATCH("T620",TIMESHEET!$2:$2,0)),0)</f>
        <v/>
      </c>
      <c r="AX678">
        <f>IFERROR(INDEX(TIMESHEET!$A$1:$AI$5000,MATCH(PAYROLL!D678,TIMESHEET!A$1:A$500,0),MATCH("T601",TIMESHEET!$2:$2,0)),0)</f>
        <v/>
      </c>
      <c r="AY678">
        <f>IFERROR(INDEX(TIMESHEET!$A$1:$AI$5000,MATCH(PAYROLL!D678,TIMESHEET!A$1:A$500,0),MATCH("T602",TIMESHEET!$2:$2,0)),0)</f>
        <v/>
      </c>
      <c r="AZ678">
        <f>IFERROR(INDEX(TIMESHEET!$A$1:$AI$5000,MATCH(PAYROLL!D678,TIMESHEET!A$1:A$500,0),MATCH("T603",TIMESHEET!$2:$2,0)),0)</f>
        <v/>
      </c>
      <c r="BA678">
        <f>IFERROR(INDEX(TIMESHEET!$A$1:$AI$5000,MATCH(PAYROLL!D678,TIMESHEET!A$1:A$500,0),MATCH("T611",TIMESHEET!$2:$2,0)),0)</f>
        <v/>
      </c>
      <c r="BB678">
        <f>IFERROR(INDEX(TIMESHEET!$A$1:$AI$5000,MATCH(PAYROLL!D678,TIMESHEET!A$1:A$500,0),MATCH("T612",TIMESHEET!$2:$2,0)),0)</f>
        <v/>
      </c>
      <c r="BC678">
        <f>IFERROR(INDEX(TIMESHEET!$A$1:$AI$5000,MATCH(PAYROLL!D678,TIMESHEET!A$1:A$500,0),MATCH("T613",TIMESHEET!$2:$2,0)),0)</f>
        <v/>
      </c>
      <c r="BD678">
        <f>IFERROR(INDEX(TIMESHEET!$A$1:$AI$5000,MATCH(PAYROLL!D678,TIMESHEET!A$1:A$500,0),MATCH("T500",TIMESHEET!$2:$2,0)),0)</f>
        <v/>
      </c>
      <c r="BE678">
        <f>IFERROR(IF(LEFT(INDEX(PIS!O$1:O$500,MATCH(D678,PIS!C$1:C$500)),1)="M",T678/AD678/8*(AW678+AX678*1.5+AY678*2+AZ678*3+BA678*2.1+BB678*2.7+BC678*3.9+BD678*0.3),T678/8*(AW678+AX678*1.5+AY678*2+AZ678*3+BA678*2.1+BB678*2.7+BC678*3.9+BD678*0.3)),0)</f>
        <v/>
      </c>
      <c r="BF678">
        <f>IFERROR(INDEX(ADJ!$A$1:$BZ$1000,MATCH(PAYROLL!$D678,ADJ!A$1:A$500,0),MATCH(PAYROLL!BF$2,ADJ!$2:$2,0)),0)</f>
        <v/>
      </c>
      <c r="BG678">
        <f>IFERROR(INDEX(ADJ!$A$1:$BZ$1000,MATCH(PAYROLL!D678,ADJ!A$1:A$500,0),MATCH(PAYROLL!BG$2,ADJ!$2:$2,0)),0)</f>
        <v/>
      </c>
      <c r="BH678">
        <f>IFERROR(INDEX(ADJ!$A$1:$BZ$1000,MATCH(PAYROLL!D678,ADJ!A$1:A$500,0),MATCH(PAYROLL!BH$2,ADJ!$2:$2,0)),0)</f>
        <v/>
      </c>
      <c r="BI678">
        <f>IFERROR(INDEX(ADJ!$A$1:$BZ$1000,MATCH(PAYROLL!D678,ADJ!A$1:A$500,0),MATCH(PAYROLL!BI$2,ADJ!$2:$2,0)),0)</f>
        <v/>
      </c>
      <c r="BJ678">
        <f>IFERROR(INDEX(ADJ!$A$1:$BZ$1000,MATCH(PAYROLL!D678,ADJ!A$1:A$500,0),MATCH(PAYROLL!BJ$2,ADJ!$2:$2,0)),0)</f>
        <v/>
      </c>
      <c r="BK678">
        <f>SUM(BF678:BJ678)</f>
        <v/>
      </c>
      <c r="BL678">
        <f>IFERROR(INDEX(ADJ!$A$1:$BZ$1000,MATCH(PAYROLL!D678,ADJ!A$1:A$500,0),MATCH(PAYROLL!BL$2,ADJ!$2:$2,0)),0)</f>
        <v/>
      </c>
      <c r="BM678">
        <f>IFERROR(INDEX(ADJ!$A$1:$BZ$1000,MATCH(PAYROLL!D678,ADJ!A$1:A$500,0),MATCH(PAYROLL!BM$2,ADJ!$2:$2,0)),0)</f>
        <v/>
      </c>
      <c r="BN678">
        <f>IFERROR(INDEX(ADJ!$A$1:$BZ$1000,MATCH(PAYROLL!D678,ADJ!A$1:A$500,0),MATCH(PAYROLL!BN$2,ADJ!$2:$2,0)),0)</f>
        <v/>
      </c>
      <c r="BO678">
        <f>IFERROR(INDEX(ADJ!$A$1:$BZ$1000,MATCH(PAYROLL!D678,ADJ!A$1:A$500,0),MATCH(PAYROLL!BO$2,ADJ!$2:$2,0)),0)</f>
        <v/>
      </c>
      <c r="BP678">
        <f>SUM(AM678,AV678,BE678,BK678,BL678:BO678)</f>
        <v/>
      </c>
      <c r="BQ678">
        <f>BO678</f>
        <v/>
      </c>
      <c r="BR678">
        <f>IFERROR(ROUND(IF(LEFT(INDEX(PIS!O$1:O$500,MATCH(D678,PIS!C$1:C$500)),1)="D",T678/8*(BD678*0.3),IF(LEFT(INDEX(PIS!O$1:O$500,MATCH(D678,PIS!C$1:C$500)),1)="H",T678*($BD678*0.3),T678/$AD678/8*($BD678*0.3))),0),0)</f>
        <v/>
      </c>
      <c r="BS678">
        <f>IF(AP678&lt;1,0,MIN(AP678,730000))</f>
        <v/>
      </c>
      <c r="BT678">
        <f>IFERROR(ROUND((BE678-SUM(AW678:BC678)*T678/AD678/8),0)-BR678,0)</f>
        <v/>
      </c>
      <c r="BU678">
        <f>AO678</f>
        <v/>
      </c>
      <c r="BV678">
        <f>SUM(BQ678:BU678)</f>
        <v/>
      </c>
      <c r="BW678">
        <f>BP678-BV678</f>
        <v/>
      </c>
      <c r="BX678">
        <f>IFERROR(IF(RIGHT(INDEX(PIS!O$1:O$500,MATCH(D678,PIS!C$1:C$500)),5)="Gross",MIN(U678+V678,VLOOKUP("R700",TSC!B:C,2,0)*VLOOKUP("R101",TSC!B:C,2,0))*VLOOKUP("R701",TSC!B:C,2,0)%,0),0)</f>
        <v/>
      </c>
      <c r="BY678">
        <f>IFERROR(IF(RIGHT(INDEX(PIS!O$1:O$500,MATCH(D678,PIS!C$1:C$500)),5)="Gross",MIN(U678+V678,VLOOKUP("R700",TSC!B:C,2,0)*VLOOKUP("R101",TSC!B:C,2,0))*VLOOKUP("T704",TSC!B:C,2,0)%,0),0)</f>
        <v/>
      </c>
      <c r="BZ678">
        <f>IFERROR(IF(RIGHT(INDEX(PIS!O$1:O$500,MATCH(D678,PIS!C$1:C$500)),5)="Gross",MIN(U678+V678,VLOOKUP("R700",TSC!B:C,2,0)*VLOOKUP("1",TSC!F:G,2,0))*VLOOKUP("T705",TSC!B:C,2,0)%,0),0)</f>
        <v/>
      </c>
      <c r="CA678">
        <f>IFERROR(INDEX(ADJ!$A$1:$BZ$1000,MATCH(PAYROLL!D678,ADJ!A$1:A$500,0),MATCH(PAYROLL!CA$2,ADJ!$2:$2,0)),0)</f>
        <v/>
      </c>
      <c r="CB678">
        <f>IFERROR(INDEX(ADJ!$A$1:$BZ$1000,MATCH(PAYROLL!D678,ADJ!A$1:A$500,0),MATCH(PAYROLL!CB$2,ADJ!$2:$2,0)),0)</f>
        <v/>
      </c>
      <c r="CC678">
        <f>SUM(BX678:CB678)</f>
        <v/>
      </c>
      <c r="CD678">
        <f>IFERROR(INDEX(PIS!$A$1:$BZ$1000,MATCH(PAYROLL!D678,PIS!C$1:C$500,0),MATCH(PAYROLL!CD$1,PIS!$1:$1,0)),0)</f>
        <v/>
      </c>
      <c r="CE678">
        <f>IFERROR(IF(OR(INDEX(PIS!P$1:P$500,MATCH(D678,PIS!C$1:C$500,0))="LT2",INDEX(PIS!P$1:P$500,MATCH(D678,PIS!C$1:C$500,0))="P10"),0,SUM(CC678,CD678*VLOOKUP("R601",TSC!B:C,2,0),VLOOKUP("R602",TSC!B:C,2,0))),0)</f>
        <v/>
      </c>
      <c r="CF678">
        <f>MAX(BW678-CE678,0)</f>
        <v/>
      </c>
      <c r="CG678">
        <f>IFERROR(IF(OR(RIGHT(INDEX(PIS!P$1:P$500,MATCH(D678,PIS!C$1:C$500)),5)="P10",RIGHT(INDEX(PIS!P$1:P$500,MATCH(D678,PIS!C$1:C$500)),5)="CK"),0,IF(CF678&lt;=5000000,CF678*5%,IF(CF678&lt;=10000000,CF678*10%-250000,IF(CF678&lt;=18000000,CF678*15%-750000,IF(CF678&lt;=32000000,CF678*20%-1650000,IF(CF678&lt;=52000000,CF678*25%-3250000,IF(CF678&lt;=80000000,BH678*30%-5850000,CF678*35%-9850000))))))),0)</f>
        <v/>
      </c>
      <c r="CH678">
        <f>IFERROR(IF(OR(INDEX(PIS!P$1:P$500,MATCH(D678,PIS!C$1:C$500))="LT",INDEX(PIS!P$1:P$500,MATCH(D678,PIS!C$1:C$500))="CK"),0,IF(CF678&lt;2000000,0,CF678*10%)),0)</f>
        <v/>
      </c>
      <c r="CI678">
        <f>IFERROR(INDEX(ADJ!$A$1:$BZ$1000,MATCH(PAYROLL!D678,ADJ!A$1:A$500,0),MATCH(PAYROLL!CI$2,ADJ!$2:$2,0)),0)</f>
        <v/>
      </c>
      <c r="CJ678">
        <f>IFERROR(INDEX(ADJ!$A$1:$BZ$1000,MATCH(PAYROLL!D678,ADJ!A$1:A$500,0),MATCH(PAYROLL!CJ$2,ADJ!$2:$2,0)),0)</f>
        <v/>
      </c>
      <c r="CK678">
        <f>IFERROR(INDEX(ADJ!$A$1:$BZ$1000,MATCH(PAYROLL!D678,ADJ!A$1:A$500,0),MATCH(PAYROLL!CK$2,ADJ!$2:$2,0)),0)</f>
        <v/>
      </c>
      <c r="CL678">
        <f>SUM(CG678:CK678)</f>
        <v/>
      </c>
      <c r="CM678">
        <f>ROUND(SUM(CH678:CK678),0)</f>
        <v/>
      </c>
      <c r="CN678">
        <f>IFERROR(INDEX(CSDA!D$1:D$500,MATCH($CN$2,CSDA!C$1:C$500,0))*INDEX(PIS!V$1:V$500,MATCH(D678,PIS!C$1:C$500))+INDEX(ADJ!$A$1:$BZ$1000,MATCH(PAYROLL!D678,ADJ!A$1:A$500,0),MATCH(PAYROLL!CN$2,ADJ!$2:$2,0)),0)</f>
        <v/>
      </c>
      <c r="CO678">
        <f>IFERROR(INDEX(ADJ!$A$1:$BZ$1000,MATCH(PAYROLL!D678,ADJ!A$1:A$500,0),MATCH(PAYROLL!CO$2,ADJ!$2:$2,0)),0)</f>
        <v/>
      </c>
      <c r="CP678">
        <f>IFERROR(INDEX(ADJ!$A$1:$BZ$1000,MATCH(PAYROLL!D678,ADJ!A$1:A$500,0),MATCH(PAYROLL!CP$2,ADJ!$2:$2,0)),0)</f>
        <v/>
      </c>
      <c r="CQ678">
        <f>BP678-CL678-CI678-CM678-CN678-CO678-CP678-CC678</f>
        <v/>
      </c>
      <c r="CR678">
        <f>IFERROR(IF(RIGHT(INDEX(PIS!O$1:O$500,MATCH(D678,PIS!C$1:C$500,0)),5)="Gross",MIN(U678+V678,VLOOKUP("R700",TSC!B:C,2,0)*VLOOKUP("R101",TSC!B:C,2,0))*(VLOOKUP("T711",TSC!B:C,2,0)+VLOOKUP("T712",TSC!B:C,2,0))%,MIN(T678+V678,VLOOKUP("R700",TSC!B:C,2,0)*VLOOKUP("R101",TSC!B:C,2,0))*(VLOOKUP("T711",TSC!B:C,2,0)+VLOOKUP("T712",TSC!B:C,2,0)+VLOOKUP("R701",TSC!B:C,2,0))%),0)</f>
        <v/>
      </c>
      <c r="CS678">
        <f>IFERROR(IF(RIGHT(INDEX(PIS!O$1:O$500,MATCH(D678,PIS!C$1:C$500,0)),5)="Gross",MIN(U678+V678,VLOOKUP("R700",TSC!B:C,2,0)*VLOOKUP("R101",TSC!B:C,2,0))*(VLOOKUP("T714",TSC!B:C,2,0))%,MIN(T678+V678,VLOOKUP("R700",TSC!B:C,2,0)*VLOOKUP("R101",TSC!B:C,2,0))*(VLOOKUP("T704",TSC!B:C,2,0)+VLOOKUP("T714",TSC!B:C,2,0))%),0)</f>
        <v/>
      </c>
      <c r="CT678">
        <f>IFERROR(IF(RIGHT(INDEX(PIS!O$1:O$500,MATCH(D678,PIS!C$1:C$500,0)),5)="Gross",MIN(U678+V678,VLOOKUP("R700",TSC!B:C,2,0)*VLOOKUP("R101",TSC!B:C,2,0))*VLOOKUP("T705",TSC!B:C,2,0)%,MIN(T678+V678,VLOOKUP("R700",TSC!B:C,2,0)*VLOOKUP("R101",TSC!B:C,2,0))*VLOOKUP("T705",TSC!B:C,2,0)%),0)</f>
        <v/>
      </c>
      <c r="CU678">
        <f>IFERROR(IF(RIGHT(INDEX(PIS!O$1:O$500,MATCH(D678,PIS!C$1:C$500,0)),5)="Gross",MIN(U678+V678,VLOOKUP("R700",TSC!B:C,2,0)*VLOOKUP("R101",TSC!B:C,2,0))*(VLOOKUP("T713",TSC!B:C,2,0))%,MIN(T678+V678,VLOOKUP("R700",TSC!B:C,2,0)*VLOOKUP("R101",TSC!B:C,2,0))*(VLOOKUP("T713",TSC!B:C,2,0))%),0)</f>
        <v/>
      </c>
      <c r="CV678">
        <f>IFERROR(INDEX(ADJ!$A$1:$BZ$1000,MATCH(PAYROLL!D678,ADJ!A$1:A$500,0),MATCH(PAYROLL!CV$2,ADJ!$2:$2,0)),0)</f>
        <v/>
      </c>
      <c r="CW678">
        <f>IFERROR(INDEX(ADJ!$A$1:$BZ$1000,MATCH(PAYROLL!D678,ADJ!A$1:A$500,0),MATCH(PAYROLL!CW$2,ADJ!$2:$2,0)),0)</f>
        <v/>
      </c>
      <c r="CX678">
        <f>SUM(CR678:CW678)</f>
        <v/>
      </c>
      <c r="CY678">
        <f>ROUND(IF(CR678&gt;0,T678+V678*VLOOKUP("R202",TSC!$B$1:$C$500,2,0),0),0)</f>
        <v/>
      </c>
      <c r="CZ678">
        <f>IFERROR(INDEX(CSDA!D$1:D$500,MATCH($CZ$2,CSDA!C$1:C$500,0)),0)</f>
        <v/>
      </c>
      <c r="DA678">
        <f>ROUND(T678*0.7%,0)</f>
        <v/>
      </c>
      <c r="DB678">
        <f>ROUND(T678/12,0)</f>
        <v/>
      </c>
      <c r="DC678">
        <f ref="DC678" t="array">IFERROR(INDEX(CSDA!D$1:D$500,MATCH("Trích giữ"&amp;PAYROLL!DC$2,CSDA!A$1:A$500&amp;CSDA!C$1:C$500,0)),0)</f>
        <v/>
      </c>
      <c r="DD678">
        <f ref="DD678" t="array">IFERROR(INDEX(CSDA!D$1:D$500,MATCH("Trích giữ"&amp;PAYROLL!DD$2,CSDA!A$1:A$500&amp;CSDA!C$1:C$500,0)),0)</f>
        <v/>
      </c>
      <c r="DE678">
        <f ref="DE678" t="array">IFERROR(INDEX(CSDA!D$1:D$500,MATCH("Trích giữ"&amp;PAYROLL!DE$2,CSDA!A$1:A$500&amp;CSDA!C$1:C$500,0)),0)</f>
        <v/>
      </c>
      <c r="DF678">
        <f>IFERROR(INDEX(CSDA!D$1:D$500,MATCH(PAYROLL!DF$2,CSDA!C$1:C$500,0)),0)</f>
        <v/>
      </c>
      <c r="DG678">
        <f ref="DG678" t="array">IFERROR(INDEX(CSDA!D$1:D$500,MATCH("Trích giữ"&amp;PAYROLL!DG$2,CSDA!A$1:A$500&amp;CSDA!C$1:C$500,0)),0)</f>
        <v/>
      </c>
      <c r="DH678">
        <f>ROUND(T678/26,0)</f>
        <v/>
      </c>
      <c r="DI678">
        <f ref="DI678" t="array">IFERROR(INDEX(CSDA!D$1:D$500,MATCH("Trích giữ"&amp;PAYROLL!DI$2,CSDA!A$1:A$500&amp;CSDA!C$1:C$500,0)),0)</f>
        <v/>
      </c>
      <c r="DJ678">
        <f>IF(U678=0,T678*21.5%-BL678,0)</f>
        <v/>
      </c>
      <c r="DK678">
        <f ref="DK678" t="array">IFERROR(INDEX(CSDA!D$1:D$500,MATCH("Trích giữ"&amp;PAYROLL!DK$2,CSDA!A$1:A$500&amp;CSDA!C$1:C$500,0)),0)</f>
        <v/>
      </c>
      <c r="DL678">
        <f>IFERROR(INDEX(CSDA!D$1:D$500,MATCH(PAYROLL!DL$2,CSDA!C$1:C$500,0))/12,0)</f>
        <v/>
      </c>
      <c r="DM678">
        <f>SUM(DB678:DL678)</f>
        <v/>
      </c>
      <c r="DN678">
        <f>IFERROR(INDEX(ADJ!$A$1:$BZ$1000,MATCH(PAYROLL!D678,ADJ!A$1:A$500,0),MATCH(PAYROLL!DN$2,ADJ!$2:$2,0)),0)</f>
        <v/>
      </c>
      <c r="DO678">
        <f>IFERROR(SUM(BP678,DM678:DN678,CX678:DA678)-DT678,0)</f>
        <v/>
      </c>
      <c r="DP678">
        <f ref="DP678" t="array">SUM(BW678*IFERROR(INDEX(CSDA!D$1:D$500,MATCH(BW$2,CSDA!C$1:C$500,0)),0)%,CX678*IFERROR(INDEX(CSDA!D$1:D$500,MATCH(CX$2,CSDA!C$1:C$500,0)),0)%,DA678*IFERROR(INDEX(CSDA!D$1:D$500,MATCH(DA$2,CSDA!C$1:C$500,0)),0)%,DB678*IFERROR(INDEX(CSDA!D$1:D$500,MATCH(DB$2,CSDA!C$1:C$500,0)),0)%,DF678*IFERROR(INDEX(CSDA!D$1:D$500,MATCH("Phí dịch vụ"&amp;PAYROLL!DF$2,CSDA!A$1:A$500&amp;CSDA!C$1:C$500,0)),0)%,DC678*IFERROR(INDEX(CSDA!D$1:D$500,MATCH("Phí dịch vụ"&amp;PAYROLL!DC$2,CSDA!A$1:A$500&amp;CSDA!C$1:C$500,0)),0)%,DH678*IFERROR(INDEX(CSDA!D$1:D$500,MATCH("Phí dịch vụ"&amp;PAYROLL!DH$2,CSDA!A$1:A$500&amp;CSDA!C$1:C$500,0)),0)%,DJ678*IFERROR(INDEX(CSDA!D$1:D$500,MATCH("Phí dịch vụ"&amp;PAYROLL!DJ$2,CSDA!A$1:A$500&amp;CSDA!C$1:C$500,0)),0)%,BN678*IFERROR(INDEX(CSDA!D$1:D$500,MATCH(BN$2,CSDA!C$1:C$500,0)),0)%)-BN678*7%</f>
        <v/>
      </c>
      <c r="DQ678">
        <f>IFERROR(INDEX(ADJ!$A$1:$BZ$1000,MATCH(PAYROLL!D678,ADJ!A$1:A$500,0),MATCH(PAYROLL!DQ$2,ADJ!$2:$2,0)),0)</f>
        <v/>
      </c>
      <c r="DR678">
        <f>IFERROR(INDEX(ADJ!$A$1:$BZ$1000,MATCH(PAYROLL!D678,ADJ!A$1:A$500,0),MATCH(PAYROLL!DR$2,ADJ!$2:$2,0)),0)</f>
        <v/>
      </c>
      <c r="DS678">
        <f>SUM(DP678:DR678)</f>
        <v/>
      </c>
      <c r="DT678">
        <f>EK678</f>
        <v/>
      </c>
      <c r="DU678">
        <f>SUM(DO678:DR678)</f>
        <v/>
      </c>
      <c r="DV678">
        <f>ROUND(DU678*0.1,0)</f>
        <v/>
      </c>
      <c r="DW678">
        <f>DU678+DV678</f>
        <v/>
      </c>
      <c r="DZ678">
        <f>IFERROR(INDEX(ADJ!$A$1:$BZ$1000,MATCH(PAYROLL!$D678,ADJ!A$1:A$500,0),MATCH(PAYROLL!DZ$2,ADJ!$2:$2,0)),0)</f>
        <v/>
      </c>
      <c r="EA678">
        <f>IFERROR(INDEX(ADJ!$A$1:$BZ$1000,MATCH(PAYROLL!$D678,ADJ!A$1:A$500,0),MATCH(PAYROLL!EA$2,ADJ!$2:$2,0)),0)</f>
        <v/>
      </c>
      <c r="EB678">
        <f>IFERROR(INDEX(ADJ!$A$1:$BZ$1000,MATCH(PAYROLL!$D678,ADJ!A$1:A$500,0),MATCH(PAYROLL!EB$2,ADJ!$2:$2,0)),0)</f>
        <v/>
      </c>
      <c r="EC678">
        <f>IFERROR(INDEX(ADJ!$A$1:$BZ$1000,MATCH(PAYROLL!$D678,ADJ!A$1:A$500,0),MATCH(PAYROLL!EC$2,ADJ!$2:$2,0)),0)</f>
        <v/>
      </c>
      <c r="ED678">
        <f>IFERROR(INDEX(ADJ!$A$1:$BZ$1000,MATCH(PAYROLL!$D678,ADJ!A$1:A$500,0),MATCH(PAYROLL!ED$2,ADJ!$2:$2,0)),0)</f>
        <v/>
      </c>
      <c r="EE678">
        <f>IFERROR(INDEX(ADJ!$A$1:$BZ$1000,MATCH(PAYROLL!$D678,ADJ!A$1:A$500,0),MATCH(PAYROLL!EE$2,ADJ!$2:$2,0)),0)</f>
        <v/>
      </c>
      <c r="EF678">
        <f>IFERROR(INDEX(ADJ!$A$1:$BZ$1000,MATCH(PAYROLL!$D678,ADJ!A$1:A$500,0),MATCH(PAYROLL!EF$2,ADJ!$2:$2,0)),0)</f>
        <v/>
      </c>
      <c r="EG678">
        <f>IFERROR(INDEX(ADJ!$A$1:$BZ$1000,MATCH(PAYROLL!$D678,ADJ!A$1:A$500,0),MATCH(PAYROLL!EG$2,ADJ!$2:$2,0)),0)</f>
        <v/>
      </c>
      <c r="EH678">
        <f>IFERROR(INDEX(ADJ!$A$1:$BZ$1000,MATCH(PAYROLL!$D678,ADJ!A$1:A$500,0),MATCH(PAYROLL!EH$2,ADJ!$2:$2,0)),0)</f>
        <v/>
      </c>
      <c r="EI678">
        <f>IFERROR(INDEX(ADJ!$A$1:$BZ$1000,MATCH(PAYROLL!D678,ADJ!A$1:A$500,0),MATCH(PAYROLL!EI$2,ADJ!$2:$2,0)),0)</f>
        <v/>
      </c>
      <c r="EJ678">
        <f>IFERROR(INDEX(ADJ!$A$1:$BZ$1000,MATCH(PAYROLL!$D678,ADJ!A$1:A$500,0),MATCH(PAYROLL!EJ$2,ADJ!$2:$2,0)),0)</f>
        <v/>
      </c>
      <c r="EK678">
        <f>SUM(DZ678:EJ678)</f>
        <v/>
      </c>
    </row>
    <row r="679">
      <c r="A679" t="n">
        <v>677</v>
      </c>
      <c r="B679" t="inlineStr">
        <is>
          <t>Lý Thị Phượng</t>
        </is>
      </c>
      <c r="D679" t="inlineStr">
        <is>
          <t>157715-01</t>
        </is>
      </c>
      <c r="S679">
        <f>IFERROR(INDEX(PIS!$A$1:$BZ$1000,MATCH($D679,PIS!C$1:C$500,0),MATCH("Lương CB tháng trước",PIS!$1:$1,0)),0)</f>
        <v/>
      </c>
      <c r="T679">
        <f>IFERROR(INDEX(PIS!$A$1:$BZ$1000,MATCH($D679,PIS!C$1:C$500,0),MATCH("Lương CB hiện tại",PIS!$1:$1,0)),0)</f>
        <v/>
      </c>
      <c r="U679">
        <f>IFERROR(INDEX(PIS!$A$1:$BZ$1000,MATCH($D679,PIS!C$1:C$500,0),MATCH("Lương đóng BHBB",PIS!$1:$1,0)),0)</f>
        <v/>
      </c>
      <c r="V679">
        <f>IFERROR(INDEX(PIS!$A$1:$BZ$1000,MATCH($D679,PIS!C$1:C$500,0),MATCH(V$2,PIS!$2:$2,0)),0)</f>
        <v/>
      </c>
      <c r="W679">
        <f>IFERROR(INDEX(PIS!$A$1:$BZ$1000,MATCH($D679,PIS!C$1:C$500,0),MATCH(W$2,PIS!$2:$2,0)),0)</f>
        <v/>
      </c>
      <c r="X679">
        <f>IFERROR(INDEX(PIS!$A$1:$BZ$1000,MATCH($D679,PIS!C$1:C$500,0),MATCH(X$2,PIS!$2:$2,0)),0)</f>
        <v/>
      </c>
      <c r="Y679">
        <f>IFERROR(INDEX(PIS!$A$1:$BZ$1000,MATCH($D679,PIS!C$1:C$500,0),MATCH(Y$2,PIS!$2:$2,0)),0)</f>
        <v/>
      </c>
      <c r="Z679">
        <f>IFERROR(INDEX(PIS!$A$1:$BZ$1000,MATCH($D679,PIS!C$1:C$500,0),MATCH(Z$2,PIS!$2:$2,0)),0)</f>
        <v/>
      </c>
      <c r="AA679">
        <f>IFERROR(INDEX(PIS!$A$1:$BZ$1000,MATCH($D679,PIS!C$1:C$500,0),MATCH(AA$2,PIS!$2:$2,0)),0)</f>
        <v/>
      </c>
      <c r="AB679">
        <f>IFERROR(INDEX(PIS!$A$1:$BZ$1000,MATCH($D679,PIS!C$1:C$500,0),MATCH(AB$2,PIS!$2:$2,0)),0)</f>
        <v/>
      </c>
      <c r="AC679">
        <f>SUM(V679:AB679)</f>
        <v/>
      </c>
      <c r="AD679">
        <f>IFERROR(INDEX(TIMESHEET!$A$1:$AI$5000,MATCH($D679,TIMESHEET!A$1:A$500,0),MATCH("T100",TIMESHEET!$2:$2,0))-2,0)</f>
        <v/>
      </c>
      <c r="AE679">
        <f>IFERROR(INDEX(TIMESHEET!$A$1:$AI$5000,MATCH($D679,TIMESHEET!A$1:A$500,0),MATCH("T202",TIMESHEET!$2:$2,0)),0)</f>
        <v/>
      </c>
      <c r="AF679">
        <f>IFERROR(INDEX(TIMESHEET!$A$1:$AI$5000,MATCH($D679,TIMESHEET!A$1:A$500,0),MATCH("T302",TIMESHEET!$2:$2,0)),0)</f>
        <v/>
      </c>
      <c r="AG679">
        <f>IFERROR(INDEX(TIMESHEET!$A$1:$AI$5000,MATCH($D679,TIMESHEET!A$1:A$500,0),MATCH("T406",TIMESHEET!$2:$2,0)),0)</f>
        <v/>
      </c>
      <c r="AH679">
        <f>AE679+AG679</f>
        <v/>
      </c>
      <c r="AI679">
        <f>IFERROR(INDEX(TIMESHEET!$A$1:$AI$5000,MATCH($D679,TIMESHEET!A$1:A$500,0),MATCH("T701",TIMESHEET!$2:$2,0)),0)</f>
        <v/>
      </c>
      <c r="AJ679">
        <f>IFERROR(INDEX(TIMESHEET!$A$1:$AI$5000,MATCH($D679,TIMESHEET!B$1:B$500,0),MATCH("T320",TIMESHEET!$2:$2,0)),0)</f>
        <v/>
      </c>
      <c r="AK679">
        <f>IFERROR(IF(LEFT(INDEX(PIS!O$1:O$500,MATCH(D679,PIS!C$1:C$500)),1)="M",T679/AD679*SUM(AE679:AG679),T679*AD679),0)</f>
        <v/>
      </c>
      <c r="AL679">
        <f>IFERROR(INDEX(ADJ!$A$1:$BZ$1000,MATCH(PAYROLL!D679,ADJ!A$1:A$500,0),MATCH(PAYROLL!AL$2,ADJ!$2:$2,0)),0)</f>
        <v/>
      </c>
      <c r="AM679">
        <f>SUM(AK679:AL679)</f>
        <v/>
      </c>
      <c r="AN679">
        <f>IFERROR(ROUND(V679/$AD679*$AH679,0),0)</f>
        <v/>
      </c>
      <c r="AO679">
        <f>IFERROR(ROUND(W679/$AD679*$AH679,0),0)</f>
        <v/>
      </c>
      <c r="AP679">
        <f>IFERROR(ROUND(X679/$AD679*$AE679,0),0)</f>
        <v/>
      </c>
      <c r="AQ679">
        <f>IFERROR(ROUND(Y679/$AD679*$AH679,0),0)</f>
        <v/>
      </c>
      <c r="AR679">
        <f>IFERROR(ROUND(Z679/$AD679*$AH679,0),0)</f>
        <v/>
      </c>
      <c r="AS679">
        <f>IFERROR(ROUND(AA679/$AD679*$AH679,0),0)</f>
        <v/>
      </c>
      <c r="AT679">
        <f>IFERROR(IF((AE679+AF679+AG679)&gt;13,AB679,ROUND(AB679/AD679*AH679,0)),0)</f>
        <v/>
      </c>
      <c r="AU679">
        <f>IFERROR(INDEX(ADJ!$A$1:$BZ$1000,MATCH(PAYROLL!D679,ADJ!A$1:A$500,0),MATCH(PAYROLL!AU$2,ADJ!$2:$2,0)),0)</f>
        <v/>
      </c>
      <c r="AV679">
        <f>ROUND(SUM(AN679:AU679),0)</f>
        <v/>
      </c>
      <c r="AW679">
        <f>IFERROR(INDEX(TIMESHEET!$A$1:$AI$5000,MATCH(PAYROLL!D679,TIMESHEET!A$1:A$500,0),MATCH("T620",TIMESHEET!$2:$2,0)),0)</f>
        <v/>
      </c>
      <c r="AX679">
        <f>IFERROR(INDEX(TIMESHEET!$A$1:$AI$5000,MATCH(PAYROLL!D679,TIMESHEET!A$1:A$500,0),MATCH("T601",TIMESHEET!$2:$2,0)),0)</f>
        <v/>
      </c>
      <c r="AY679">
        <f>IFERROR(INDEX(TIMESHEET!$A$1:$AI$5000,MATCH(PAYROLL!D679,TIMESHEET!A$1:A$500,0),MATCH("T602",TIMESHEET!$2:$2,0)),0)</f>
        <v/>
      </c>
      <c r="AZ679">
        <f>IFERROR(INDEX(TIMESHEET!$A$1:$AI$5000,MATCH(PAYROLL!D679,TIMESHEET!A$1:A$500,0),MATCH("T603",TIMESHEET!$2:$2,0)),0)</f>
        <v/>
      </c>
      <c r="BA679">
        <f>IFERROR(INDEX(TIMESHEET!$A$1:$AI$5000,MATCH(PAYROLL!D679,TIMESHEET!A$1:A$500,0),MATCH("T611",TIMESHEET!$2:$2,0)),0)</f>
        <v/>
      </c>
      <c r="BB679">
        <f>IFERROR(INDEX(TIMESHEET!$A$1:$AI$5000,MATCH(PAYROLL!D679,TIMESHEET!A$1:A$500,0),MATCH("T612",TIMESHEET!$2:$2,0)),0)</f>
        <v/>
      </c>
      <c r="BC679">
        <f>IFERROR(INDEX(TIMESHEET!$A$1:$AI$5000,MATCH(PAYROLL!D679,TIMESHEET!A$1:A$500,0),MATCH("T613",TIMESHEET!$2:$2,0)),0)</f>
        <v/>
      </c>
      <c r="BD679">
        <f>IFERROR(INDEX(TIMESHEET!$A$1:$AI$5000,MATCH(PAYROLL!D679,TIMESHEET!A$1:A$500,0),MATCH("T500",TIMESHEET!$2:$2,0)),0)</f>
        <v/>
      </c>
      <c r="BE679">
        <f>IFERROR(IF(LEFT(INDEX(PIS!O$1:O$500,MATCH(D679,PIS!C$1:C$500)),1)="M",T679/AD679/8*(AW679+AX679*1.5+AY679*2+AZ679*3+BA679*2.1+BB679*2.7+BC679*3.9+BD679*0.3),T679/8*(AW679+AX679*1.5+AY679*2+AZ679*3+BA679*2.1+BB679*2.7+BC679*3.9+BD679*0.3)),0)</f>
        <v/>
      </c>
      <c r="BF679">
        <f>IFERROR(INDEX(ADJ!$A$1:$BZ$1000,MATCH(PAYROLL!$D679,ADJ!A$1:A$500,0),MATCH(PAYROLL!BF$2,ADJ!$2:$2,0)),0)</f>
        <v/>
      </c>
      <c r="BG679">
        <f>IFERROR(INDEX(ADJ!$A$1:$BZ$1000,MATCH(PAYROLL!D679,ADJ!A$1:A$500,0),MATCH(PAYROLL!BG$2,ADJ!$2:$2,0)),0)</f>
        <v/>
      </c>
      <c r="BH679">
        <f>IFERROR(INDEX(ADJ!$A$1:$BZ$1000,MATCH(PAYROLL!D679,ADJ!A$1:A$500,0),MATCH(PAYROLL!BH$2,ADJ!$2:$2,0)),0)</f>
        <v/>
      </c>
      <c r="BI679">
        <f>IFERROR(INDEX(ADJ!$A$1:$BZ$1000,MATCH(PAYROLL!D679,ADJ!A$1:A$500,0),MATCH(PAYROLL!BI$2,ADJ!$2:$2,0)),0)</f>
        <v/>
      </c>
      <c r="BJ679">
        <f>IFERROR(INDEX(ADJ!$A$1:$BZ$1000,MATCH(PAYROLL!D679,ADJ!A$1:A$500,0),MATCH(PAYROLL!BJ$2,ADJ!$2:$2,0)),0)</f>
        <v/>
      </c>
      <c r="BK679">
        <f>SUM(BF679:BJ679)</f>
        <v/>
      </c>
      <c r="BL679">
        <f>IFERROR(INDEX(ADJ!$A$1:$BZ$1000,MATCH(PAYROLL!D679,ADJ!A$1:A$500,0),MATCH(PAYROLL!BL$2,ADJ!$2:$2,0)),0)</f>
        <v/>
      </c>
      <c r="BM679">
        <f>IFERROR(INDEX(ADJ!$A$1:$BZ$1000,MATCH(PAYROLL!D679,ADJ!A$1:A$500,0),MATCH(PAYROLL!BM$2,ADJ!$2:$2,0)),0)</f>
        <v/>
      </c>
      <c r="BN679">
        <f>IFERROR(INDEX(ADJ!$A$1:$BZ$1000,MATCH(PAYROLL!D679,ADJ!A$1:A$500,0),MATCH(PAYROLL!BN$2,ADJ!$2:$2,0)),0)</f>
        <v/>
      </c>
      <c r="BO679">
        <f>IFERROR(INDEX(ADJ!$A$1:$BZ$1000,MATCH(PAYROLL!D679,ADJ!A$1:A$500,0),MATCH(PAYROLL!BO$2,ADJ!$2:$2,0)),0)</f>
        <v/>
      </c>
      <c r="BP679">
        <f>SUM(AM679,AV679,BE679,BK679,BL679:BO679)</f>
        <v/>
      </c>
      <c r="BQ679">
        <f>BO679</f>
        <v/>
      </c>
      <c r="BR679">
        <f>IFERROR(ROUND(IF(LEFT(INDEX(PIS!O$1:O$500,MATCH(D679,PIS!C$1:C$500)),1)="D",T679/8*(BD679*0.3),IF(LEFT(INDEX(PIS!O$1:O$500,MATCH(D679,PIS!C$1:C$500)),1)="H",T679*($BD679*0.3),T679/$AD679/8*($BD679*0.3))),0),0)</f>
        <v/>
      </c>
      <c r="BS679">
        <f>IF(AP679&lt;1,0,MIN(AP679,730000))</f>
        <v/>
      </c>
      <c r="BT679">
        <f>IFERROR(ROUND((BE679-SUM(AW679:BC679)*T679/AD679/8),0)-BR679,0)</f>
        <v/>
      </c>
      <c r="BU679">
        <f>AO679</f>
        <v/>
      </c>
      <c r="BV679">
        <f>SUM(BQ679:BU679)</f>
        <v/>
      </c>
      <c r="BW679">
        <f>BP679-BV679</f>
        <v/>
      </c>
      <c r="BX679">
        <f>IFERROR(IF(RIGHT(INDEX(PIS!O$1:O$500,MATCH(D679,PIS!C$1:C$500)),5)="Gross",MIN(U679+V679,VLOOKUP("R700",TSC!B:C,2,0)*VLOOKUP("R101",TSC!B:C,2,0))*VLOOKUP("R701",TSC!B:C,2,0)%,0),0)</f>
        <v/>
      </c>
      <c r="BY679">
        <f>IFERROR(IF(RIGHT(INDEX(PIS!O$1:O$500,MATCH(D679,PIS!C$1:C$500)),5)="Gross",MIN(U679+V679,VLOOKUP("R700",TSC!B:C,2,0)*VLOOKUP("R101",TSC!B:C,2,0))*VLOOKUP("T704",TSC!B:C,2,0)%,0),0)</f>
        <v/>
      </c>
      <c r="BZ679">
        <f>IFERROR(IF(RIGHT(INDEX(PIS!O$1:O$500,MATCH(D679,PIS!C$1:C$500)),5)="Gross",MIN(U679+V679,VLOOKUP("R700",TSC!B:C,2,0)*VLOOKUP("1",TSC!F:G,2,0))*VLOOKUP("T705",TSC!B:C,2,0)%,0),0)</f>
        <v/>
      </c>
      <c r="CA679">
        <f>IFERROR(INDEX(ADJ!$A$1:$BZ$1000,MATCH(PAYROLL!D679,ADJ!A$1:A$500,0),MATCH(PAYROLL!CA$2,ADJ!$2:$2,0)),0)</f>
        <v/>
      </c>
      <c r="CB679">
        <f>IFERROR(INDEX(ADJ!$A$1:$BZ$1000,MATCH(PAYROLL!D679,ADJ!A$1:A$500,0),MATCH(PAYROLL!CB$2,ADJ!$2:$2,0)),0)</f>
        <v/>
      </c>
      <c r="CC679">
        <f>SUM(BX679:CB679)</f>
        <v/>
      </c>
      <c r="CD679">
        <f>IFERROR(INDEX(PIS!$A$1:$BZ$1000,MATCH(PAYROLL!D679,PIS!C$1:C$500,0),MATCH(PAYROLL!CD$1,PIS!$1:$1,0)),0)</f>
        <v/>
      </c>
      <c r="CE679">
        <f>IFERROR(IF(OR(INDEX(PIS!P$1:P$500,MATCH(D679,PIS!C$1:C$500,0))="LT2",INDEX(PIS!P$1:P$500,MATCH(D679,PIS!C$1:C$500,0))="P10"),0,SUM(CC679,CD679*VLOOKUP("R601",TSC!B:C,2,0),VLOOKUP("R602",TSC!B:C,2,0))),0)</f>
        <v/>
      </c>
      <c r="CF679">
        <f>MAX(BW679-CE679,0)</f>
        <v/>
      </c>
      <c r="CG679">
        <f>IFERROR(IF(OR(RIGHT(INDEX(PIS!P$1:P$500,MATCH(D679,PIS!C$1:C$500)),5)="P10",RIGHT(INDEX(PIS!P$1:P$500,MATCH(D679,PIS!C$1:C$500)),5)="CK"),0,IF(CF679&lt;=5000000,CF679*5%,IF(CF679&lt;=10000000,CF679*10%-250000,IF(CF679&lt;=18000000,CF679*15%-750000,IF(CF679&lt;=32000000,CF679*20%-1650000,IF(CF679&lt;=52000000,CF679*25%-3250000,IF(CF679&lt;=80000000,BH679*30%-5850000,CF679*35%-9850000))))))),0)</f>
        <v/>
      </c>
      <c r="CH679">
        <f>IFERROR(IF(OR(INDEX(PIS!P$1:P$500,MATCH(D679,PIS!C$1:C$500))="LT",INDEX(PIS!P$1:P$500,MATCH(D679,PIS!C$1:C$500))="CK"),0,IF(CF679&lt;2000000,0,CF679*10%)),0)</f>
        <v/>
      </c>
      <c r="CI679">
        <f>IFERROR(INDEX(ADJ!$A$1:$BZ$1000,MATCH(PAYROLL!D679,ADJ!A$1:A$500,0),MATCH(PAYROLL!CI$2,ADJ!$2:$2,0)),0)</f>
        <v/>
      </c>
      <c r="CJ679">
        <f>IFERROR(INDEX(ADJ!$A$1:$BZ$1000,MATCH(PAYROLL!D679,ADJ!A$1:A$500,0),MATCH(PAYROLL!CJ$2,ADJ!$2:$2,0)),0)</f>
        <v/>
      </c>
      <c r="CK679">
        <f>IFERROR(INDEX(ADJ!$A$1:$BZ$1000,MATCH(PAYROLL!D679,ADJ!A$1:A$500,0),MATCH(PAYROLL!CK$2,ADJ!$2:$2,0)),0)</f>
        <v/>
      </c>
      <c r="CL679">
        <f>SUM(CG679:CK679)</f>
        <v/>
      </c>
      <c r="CM679">
        <f>ROUND(SUM(CH679:CK679),0)</f>
        <v/>
      </c>
      <c r="CN679">
        <f>IFERROR(INDEX(CSDA!D$1:D$500,MATCH($CN$2,CSDA!C$1:C$500,0))*INDEX(PIS!V$1:V$500,MATCH(D679,PIS!C$1:C$500))+INDEX(ADJ!$A$1:$BZ$1000,MATCH(PAYROLL!D679,ADJ!A$1:A$500,0),MATCH(PAYROLL!CN$2,ADJ!$2:$2,0)),0)</f>
        <v/>
      </c>
      <c r="CO679">
        <f>IFERROR(INDEX(ADJ!$A$1:$BZ$1000,MATCH(PAYROLL!D679,ADJ!A$1:A$500,0),MATCH(PAYROLL!CO$2,ADJ!$2:$2,0)),0)</f>
        <v/>
      </c>
      <c r="CP679">
        <f>IFERROR(INDEX(ADJ!$A$1:$BZ$1000,MATCH(PAYROLL!D679,ADJ!A$1:A$500,0),MATCH(PAYROLL!CP$2,ADJ!$2:$2,0)),0)</f>
        <v/>
      </c>
      <c r="CQ679">
        <f>BP679-CL679-CI679-CM679-CN679-CO679-CP679-CC679</f>
        <v/>
      </c>
      <c r="CR679">
        <f>IFERROR(IF(RIGHT(INDEX(PIS!O$1:O$500,MATCH(D679,PIS!C$1:C$500,0)),5)="Gross",MIN(U679+V679,VLOOKUP("R700",TSC!B:C,2,0)*VLOOKUP("R101",TSC!B:C,2,0))*(VLOOKUP("T711",TSC!B:C,2,0)+VLOOKUP("T712",TSC!B:C,2,0))%,MIN(T679+V679,VLOOKUP("R700",TSC!B:C,2,0)*VLOOKUP("R101",TSC!B:C,2,0))*(VLOOKUP("T711",TSC!B:C,2,0)+VLOOKUP("T712",TSC!B:C,2,0)+VLOOKUP("R701",TSC!B:C,2,0))%),0)</f>
        <v/>
      </c>
      <c r="CS679">
        <f>IFERROR(IF(RIGHT(INDEX(PIS!O$1:O$500,MATCH(D679,PIS!C$1:C$500,0)),5)="Gross",MIN(U679+V679,VLOOKUP("R700",TSC!B:C,2,0)*VLOOKUP("R101",TSC!B:C,2,0))*(VLOOKUP("T714",TSC!B:C,2,0))%,MIN(T679+V679,VLOOKUP("R700",TSC!B:C,2,0)*VLOOKUP("R101",TSC!B:C,2,0))*(VLOOKUP("T704",TSC!B:C,2,0)+VLOOKUP("T714",TSC!B:C,2,0))%),0)</f>
        <v/>
      </c>
      <c r="CT679">
        <f>IFERROR(IF(RIGHT(INDEX(PIS!O$1:O$500,MATCH(D679,PIS!C$1:C$500,0)),5)="Gross",MIN(U679+V679,VLOOKUP("R700",TSC!B:C,2,0)*VLOOKUP("R101",TSC!B:C,2,0))*VLOOKUP("T705",TSC!B:C,2,0)%,MIN(T679+V679,VLOOKUP("R700",TSC!B:C,2,0)*VLOOKUP("R101",TSC!B:C,2,0))*VLOOKUP("T705",TSC!B:C,2,0)%),0)</f>
        <v/>
      </c>
      <c r="CU679">
        <f>IFERROR(IF(RIGHT(INDEX(PIS!O$1:O$500,MATCH(D679,PIS!C$1:C$500,0)),5)="Gross",MIN(U679+V679,VLOOKUP("R700",TSC!B:C,2,0)*VLOOKUP("R101",TSC!B:C,2,0))*(VLOOKUP("T713",TSC!B:C,2,0))%,MIN(T679+V679,VLOOKUP("R700",TSC!B:C,2,0)*VLOOKUP("R101",TSC!B:C,2,0))*(VLOOKUP("T713",TSC!B:C,2,0))%),0)</f>
        <v/>
      </c>
      <c r="CV679">
        <f>IFERROR(INDEX(ADJ!$A$1:$BZ$1000,MATCH(PAYROLL!D679,ADJ!A$1:A$500,0),MATCH(PAYROLL!CV$2,ADJ!$2:$2,0)),0)</f>
        <v/>
      </c>
      <c r="CW679">
        <f>IFERROR(INDEX(ADJ!$A$1:$BZ$1000,MATCH(PAYROLL!D679,ADJ!A$1:A$500,0),MATCH(PAYROLL!CW$2,ADJ!$2:$2,0)),0)</f>
        <v/>
      </c>
      <c r="CX679">
        <f>SUM(CR679:CW679)</f>
        <v/>
      </c>
      <c r="CY679">
        <f>ROUND(IF(CR679&gt;0,T679+V679*VLOOKUP("R202",TSC!$B$1:$C$500,2,0),0),0)</f>
        <v/>
      </c>
      <c r="CZ679">
        <f>IFERROR(INDEX(CSDA!D$1:D$500,MATCH($CZ$2,CSDA!C$1:C$500,0)),0)</f>
        <v/>
      </c>
      <c r="DA679">
        <f>ROUND(T679*0.7%,0)</f>
        <v/>
      </c>
      <c r="DB679">
        <f>ROUND(T679/12,0)</f>
        <v/>
      </c>
      <c r="DC679">
        <f ref="DC679" t="array">IFERROR(INDEX(CSDA!D$1:D$500,MATCH("Trích giữ"&amp;PAYROLL!DC$2,CSDA!A$1:A$500&amp;CSDA!C$1:C$500,0)),0)</f>
        <v/>
      </c>
      <c r="DD679">
        <f ref="DD679" t="array">IFERROR(INDEX(CSDA!D$1:D$500,MATCH("Trích giữ"&amp;PAYROLL!DD$2,CSDA!A$1:A$500&amp;CSDA!C$1:C$500,0)),0)</f>
        <v/>
      </c>
      <c r="DE679">
        <f ref="DE679" t="array">IFERROR(INDEX(CSDA!D$1:D$500,MATCH("Trích giữ"&amp;PAYROLL!DE$2,CSDA!A$1:A$500&amp;CSDA!C$1:C$500,0)),0)</f>
        <v/>
      </c>
      <c r="DF679">
        <f>IFERROR(INDEX(CSDA!D$1:D$500,MATCH(PAYROLL!DF$2,CSDA!C$1:C$500,0)),0)</f>
        <v/>
      </c>
      <c r="DG679">
        <f ref="DG679" t="array">IFERROR(INDEX(CSDA!D$1:D$500,MATCH("Trích giữ"&amp;PAYROLL!DG$2,CSDA!A$1:A$500&amp;CSDA!C$1:C$500,0)),0)</f>
        <v/>
      </c>
      <c r="DH679">
        <f>ROUND(T679/26,0)</f>
        <v/>
      </c>
      <c r="DI679">
        <f ref="DI679" t="array">IFERROR(INDEX(CSDA!D$1:D$500,MATCH("Trích giữ"&amp;PAYROLL!DI$2,CSDA!A$1:A$500&amp;CSDA!C$1:C$500,0)),0)</f>
        <v/>
      </c>
      <c r="DJ679">
        <f>IF(U679=0,T679*21.5%-BL679,0)</f>
        <v/>
      </c>
      <c r="DK679">
        <f ref="DK679" t="array">IFERROR(INDEX(CSDA!D$1:D$500,MATCH("Trích giữ"&amp;PAYROLL!DK$2,CSDA!A$1:A$500&amp;CSDA!C$1:C$500,0)),0)</f>
        <v/>
      </c>
      <c r="DL679">
        <f>IFERROR(INDEX(CSDA!D$1:D$500,MATCH(PAYROLL!DL$2,CSDA!C$1:C$500,0))/12,0)</f>
        <v/>
      </c>
      <c r="DM679">
        <f>SUM(DB679:DL679)</f>
        <v/>
      </c>
      <c r="DN679">
        <f>IFERROR(INDEX(ADJ!$A$1:$BZ$1000,MATCH(PAYROLL!D679,ADJ!A$1:A$500,0),MATCH(PAYROLL!DN$2,ADJ!$2:$2,0)),0)</f>
        <v/>
      </c>
      <c r="DO679">
        <f>IFERROR(SUM(BP679,DM679:DN679,CX679:DA679)-DT679,0)</f>
        <v/>
      </c>
      <c r="DP679">
        <f ref="DP679" t="array">SUM(BW679*IFERROR(INDEX(CSDA!D$1:D$500,MATCH(BW$2,CSDA!C$1:C$500,0)),0)%,CX679*IFERROR(INDEX(CSDA!D$1:D$500,MATCH(CX$2,CSDA!C$1:C$500,0)),0)%,DA679*IFERROR(INDEX(CSDA!D$1:D$500,MATCH(DA$2,CSDA!C$1:C$500,0)),0)%,DB679*IFERROR(INDEX(CSDA!D$1:D$500,MATCH(DB$2,CSDA!C$1:C$500,0)),0)%,DF679*IFERROR(INDEX(CSDA!D$1:D$500,MATCH("Phí dịch vụ"&amp;PAYROLL!DF$2,CSDA!A$1:A$500&amp;CSDA!C$1:C$500,0)),0)%,DC679*IFERROR(INDEX(CSDA!D$1:D$500,MATCH("Phí dịch vụ"&amp;PAYROLL!DC$2,CSDA!A$1:A$500&amp;CSDA!C$1:C$500,0)),0)%,DH679*IFERROR(INDEX(CSDA!D$1:D$500,MATCH("Phí dịch vụ"&amp;PAYROLL!DH$2,CSDA!A$1:A$500&amp;CSDA!C$1:C$500,0)),0)%,DJ679*IFERROR(INDEX(CSDA!D$1:D$500,MATCH("Phí dịch vụ"&amp;PAYROLL!DJ$2,CSDA!A$1:A$500&amp;CSDA!C$1:C$500,0)),0)%,BN679*IFERROR(INDEX(CSDA!D$1:D$500,MATCH(BN$2,CSDA!C$1:C$500,0)),0)%)-BN679*7%</f>
        <v/>
      </c>
      <c r="DQ679">
        <f>IFERROR(INDEX(ADJ!$A$1:$BZ$1000,MATCH(PAYROLL!D679,ADJ!A$1:A$500,0),MATCH(PAYROLL!DQ$2,ADJ!$2:$2,0)),0)</f>
        <v/>
      </c>
      <c r="DR679">
        <f>IFERROR(INDEX(ADJ!$A$1:$BZ$1000,MATCH(PAYROLL!D679,ADJ!A$1:A$500,0),MATCH(PAYROLL!DR$2,ADJ!$2:$2,0)),0)</f>
        <v/>
      </c>
      <c r="DS679">
        <f>SUM(DP679:DR679)</f>
        <v/>
      </c>
      <c r="DT679">
        <f>EK679</f>
        <v/>
      </c>
      <c r="DU679">
        <f>SUM(DO679:DR679)</f>
        <v/>
      </c>
      <c r="DV679">
        <f>ROUND(DU679*0.1,0)</f>
        <v/>
      </c>
      <c r="DW679">
        <f>DU679+DV679</f>
        <v/>
      </c>
      <c r="DZ679">
        <f>IFERROR(INDEX(ADJ!$A$1:$BZ$1000,MATCH(PAYROLL!$D679,ADJ!A$1:A$500,0),MATCH(PAYROLL!DZ$2,ADJ!$2:$2,0)),0)</f>
        <v/>
      </c>
      <c r="EA679">
        <f>IFERROR(INDEX(ADJ!$A$1:$BZ$1000,MATCH(PAYROLL!$D679,ADJ!A$1:A$500,0),MATCH(PAYROLL!EA$2,ADJ!$2:$2,0)),0)</f>
        <v/>
      </c>
      <c r="EB679">
        <f>IFERROR(INDEX(ADJ!$A$1:$BZ$1000,MATCH(PAYROLL!$D679,ADJ!A$1:A$500,0),MATCH(PAYROLL!EB$2,ADJ!$2:$2,0)),0)</f>
        <v/>
      </c>
      <c r="EC679">
        <f>IFERROR(INDEX(ADJ!$A$1:$BZ$1000,MATCH(PAYROLL!$D679,ADJ!A$1:A$500,0),MATCH(PAYROLL!EC$2,ADJ!$2:$2,0)),0)</f>
        <v/>
      </c>
      <c r="ED679">
        <f>IFERROR(INDEX(ADJ!$A$1:$BZ$1000,MATCH(PAYROLL!$D679,ADJ!A$1:A$500,0),MATCH(PAYROLL!ED$2,ADJ!$2:$2,0)),0)</f>
        <v/>
      </c>
      <c r="EE679">
        <f>IFERROR(INDEX(ADJ!$A$1:$BZ$1000,MATCH(PAYROLL!$D679,ADJ!A$1:A$500,0),MATCH(PAYROLL!EE$2,ADJ!$2:$2,0)),0)</f>
        <v/>
      </c>
      <c r="EF679">
        <f>IFERROR(INDEX(ADJ!$A$1:$BZ$1000,MATCH(PAYROLL!$D679,ADJ!A$1:A$500,0),MATCH(PAYROLL!EF$2,ADJ!$2:$2,0)),0)</f>
        <v/>
      </c>
      <c r="EG679">
        <f>IFERROR(INDEX(ADJ!$A$1:$BZ$1000,MATCH(PAYROLL!$D679,ADJ!A$1:A$500,0),MATCH(PAYROLL!EG$2,ADJ!$2:$2,0)),0)</f>
        <v/>
      </c>
      <c r="EH679">
        <f>IFERROR(INDEX(ADJ!$A$1:$BZ$1000,MATCH(PAYROLL!$D679,ADJ!A$1:A$500,0),MATCH(PAYROLL!EH$2,ADJ!$2:$2,0)),0)</f>
        <v/>
      </c>
      <c r="EI679">
        <f>IFERROR(INDEX(ADJ!$A$1:$BZ$1000,MATCH(PAYROLL!D679,ADJ!A$1:A$500,0),MATCH(PAYROLL!EI$2,ADJ!$2:$2,0)),0)</f>
        <v/>
      </c>
      <c r="EJ679">
        <f>IFERROR(INDEX(ADJ!$A$1:$BZ$1000,MATCH(PAYROLL!$D679,ADJ!A$1:A$500,0),MATCH(PAYROLL!EJ$2,ADJ!$2:$2,0)),0)</f>
        <v/>
      </c>
      <c r="EK679">
        <f>SUM(DZ679:EJ679)</f>
        <v/>
      </c>
    </row>
    <row r="680">
      <c r="A680" t="n">
        <v>678</v>
      </c>
      <c r="B680" t="inlineStr">
        <is>
          <t>Nguyễn Văn Trưởng</t>
        </is>
      </c>
      <c r="D680" t="inlineStr">
        <is>
          <t>157658-01</t>
        </is>
      </c>
      <c r="S680">
        <f>IFERROR(INDEX(PIS!$A$1:$BZ$1000,MATCH($D680,PIS!C$1:C$500,0),MATCH("Lương CB tháng trước",PIS!$1:$1,0)),0)</f>
        <v/>
      </c>
      <c r="T680">
        <f>IFERROR(INDEX(PIS!$A$1:$BZ$1000,MATCH($D680,PIS!C$1:C$500,0),MATCH("Lương CB hiện tại",PIS!$1:$1,0)),0)</f>
        <v/>
      </c>
      <c r="U680">
        <f>IFERROR(INDEX(PIS!$A$1:$BZ$1000,MATCH($D680,PIS!C$1:C$500,0),MATCH("Lương đóng BHBB",PIS!$1:$1,0)),0)</f>
        <v/>
      </c>
      <c r="V680">
        <f>IFERROR(INDEX(PIS!$A$1:$BZ$1000,MATCH($D680,PIS!C$1:C$500,0),MATCH(V$2,PIS!$2:$2,0)),0)</f>
        <v/>
      </c>
      <c r="W680">
        <f>IFERROR(INDEX(PIS!$A$1:$BZ$1000,MATCH($D680,PIS!C$1:C$500,0),MATCH(W$2,PIS!$2:$2,0)),0)</f>
        <v/>
      </c>
      <c r="X680">
        <f>IFERROR(INDEX(PIS!$A$1:$BZ$1000,MATCH($D680,PIS!C$1:C$500,0),MATCH(X$2,PIS!$2:$2,0)),0)</f>
        <v/>
      </c>
      <c r="Y680">
        <f>IFERROR(INDEX(PIS!$A$1:$BZ$1000,MATCH($D680,PIS!C$1:C$500,0),MATCH(Y$2,PIS!$2:$2,0)),0)</f>
        <v/>
      </c>
      <c r="Z680">
        <f>IFERROR(INDEX(PIS!$A$1:$BZ$1000,MATCH($D680,PIS!C$1:C$500,0),MATCH(Z$2,PIS!$2:$2,0)),0)</f>
        <v/>
      </c>
      <c r="AA680">
        <f>IFERROR(INDEX(PIS!$A$1:$BZ$1000,MATCH($D680,PIS!C$1:C$500,0),MATCH(AA$2,PIS!$2:$2,0)),0)</f>
        <v/>
      </c>
      <c r="AB680">
        <f>IFERROR(INDEX(PIS!$A$1:$BZ$1000,MATCH($D680,PIS!C$1:C$500,0),MATCH(AB$2,PIS!$2:$2,0)),0)</f>
        <v/>
      </c>
      <c r="AC680">
        <f>SUM(V680:AB680)</f>
        <v/>
      </c>
      <c r="AD680">
        <f>IFERROR(INDEX(TIMESHEET!$A$1:$AI$5000,MATCH($D680,TIMESHEET!A$1:A$500,0),MATCH("T100",TIMESHEET!$2:$2,0))-2,0)</f>
        <v/>
      </c>
      <c r="AE680">
        <f>IFERROR(INDEX(TIMESHEET!$A$1:$AI$5000,MATCH($D680,TIMESHEET!A$1:A$500,0),MATCH("T202",TIMESHEET!$2:$2,0)),0)</f>
        <v/>
      </c>
      <c r="AF680">
        <f>IFERROR(INDEX(TIMESHEET!$A$1:$AI$5000,MATCH($D680,TIMESHEET!A$1:A$500,0),MATCH("T302",TIMESHEET!$2:$2,0)),0)</f>
        <v/>
      </c>
      <c r="AG680">
        <f>IFERROR(INDEX(TIMESHEET!$A$1:$AI$5000,MATCH($D680,TIMESHEET!A$1:A$500,0),MATCH("T406",TIMESHEET!$2:$2,0)),0)</f>
        <v/>
      </c>
      <c r="AH680">
        <f>AE680+AG680</f>
        <v/>
      </c>
      <c r="AI680">
        <f>IFERROR(INDEX(TIMESHEET!$A$1:$AI$5000,MATCH($D680,TIMESHEET!A$1:A$500,0),MATCH("T701",TIMESHEET!$2:$2,0)),0)</f>
        <v/>
      </c>
      <c r="AJ680">
        <f>IFERROR(INDEX(TIMESHEET!$A$1:$AI$5000,MATCH($D680,TIMESHEET!B$1:B$500,0),MATCH("T320",TIMESHEET!$2:$2,0)),0)</f>
        <v/>
      </c>
      <c r="AK680">
        <f>IFERROR(IF(LEFT(INDEX(PIS!O$1:O$500,MATCH(D680,PIS!C$1:C$500)),1)="M",T680/AD680*SUM(AE680:AG680),T680*AD680),0)</f>
        <v/>
      </c>
      <c r="AL680">
        <f>IFERROR(INDEX(ADJ!$A$1:$BZ$1000,MATCH(PAYROLL!D680,ADJ!A$1:A$500,0),MATCH(PAYROLL!AL$2,ADJ!$2:$2,0)),0)</f>
        <v/>
      </c>
      <c r="AM680">
        <f>SUM(AK680:AL680)</f>
        <v/>
      </c>
      <c r="AN680">
        <f>IFERROR(ROUND(V680/$AD680*$AH680,0),0)</f>
        <v/>
      </c>
      <c r="AO680">
        <f>IFERROR(ROUND(W680/$AD680*$AH680,0),0)</f>
        <v/>
      </c>
      <c r="AP680">
        <f>IFERROR(ROUND(X680/$AD680*$AE680,0),0)</f>
        <v/>
      </c>
      <c r="AQ680">
        <f>IFERROR(ROUND(Y680/$AD680*$AH680,0),0)</f>
        <v/>
      </c>
      <c r="AR680">
        <f>IFERROR(ROUND(Z680/$AD680*$AH680,0),0)</f>
        <v/>
      </c>
      <c r="AS680">
        <f>IFERROR(ROUND(AA680/$AD680*$AH680,0),0)</f>
        <v/>
      </c>
      <c r="AT680">
        <f>IFERROR(IF((AE680+AF680+AG680)&gt;13,AB680,ROUND(AB680/AD680*AH680,0)),0)</f>
        <v/>
      </c>
      <c r="AU680">
        <f>IFERROR(INDEX(ADJ!$A$1:$BZ$1000,MATCH(PAYROLL!D680,ADJ!A$1:A$500,0),MATCH(PAYROLL!AU$2,ADJ!$2:$2,0)),0)</f>
        <v/>
      </c>
      <c r="AV680">
        <f>ROUND(SUM(AN680:AU680),0)</f>
        <v/>
      </c>
      <c r="AW680">
        <f>IFERROR(INDEX(TIMESHEET!$A$1:$AI$5000,MATCH(PAYROLL!D680,TIMESHEET!A$1:A$500,0),MATCH("T620",TIMESHEET!$2:$2,0)),0)</f>
        <v/>
      </c>
      <c r="AX680">
        <f>IFERROR(INDEX(TIMESHEET!$A$1:$AI$5000,MATCH(PAYROLL!D680,TIMESHEET!A$1:A$500,0),MATCH("T601",TIMESHEET!$2:$2,0)),0)</f>
        <v/>
      </c>
      <c r="AY680">
        <f>IFERROR(INDEX(TIMESHEET!$A$1:$AI$5000,MATCH(PAYROLL!D680,TIMESHEET!A$1:A$500,0),MATCH("T602",TIMESHEET!$2:$2,0)),0)</f>
        <v/>
      </c>
      <c r="AZ680">
        <f>IFERROR(INDEX(TIMESHEET!$A$1:$AI$5000,MATCH(PAYROLL!D680,TIMESHEET!A$1:A$500,0),MATCH("T603",TIMESHEET!$2:$2,0)),0)</f>
        <v/>
      </c>
      <c r="BA680">
        <f>IFERROR(INDEX(TIMESHEET!$A$1:$AI$5000,MATCH(PAYROLL!D680,TIMESHEET!A$1:A$500,0),MATCH("T611",TIMESHEET!$2:$2,0)),0)</f>
        <v/>
      </c>
      <c r="BB680">
        <f>IFERROR(INDEX(TIMESHEET!$A$1:$AI$5000,MATCH(PAYROLL!D680,TIMESHEET!A$1:A$500,0),MATCH("T612",TIMESHEET!$2:$2,0)),0)</f>
        <v/>
      </c>
      <c r="BC680">
        <f>IFERROR(INDEX(TIMESHEET!$A$1:$AI$5000,MATCH(PAYROLL!D680,TIMESHEET!A$1:A$500,0),MATCH("T613",TIMESHEET!$2:$2,0)),0)</f>
        <v/>
      </c>
      <c r="BD680">
        <f>IFERROR(INDEX(TIMESHEET!$A$1:$AI$5000,MATCH(PAYROLL!D680,TIMESHEET!A$1:A$500,0),MATCH("T500",TIMESHEET!$2:$2,0)),0)</f>
        <v/>
      </c>
      <c r="BE680">
        <f>IFERROR(IF(LEFT(INDEX(PIS!O$1:O$500,MATCH(D680,PIS!C$1:C$500)),1)="M",T680/AD680/8*(AW680+AX680*1.5+AY680*2+AZ680*3+BA680*2.1+BB680*2.7+BC680*3.9+BD680*0.3),T680/8*(AW680+AX680*1.5+AY680*2+AZ680*3+BA680*2.1+BB680*2.7+BC680*3.9+BD680*0.3)),0)</f>
        <v/>
      </c>
      <c r="BF680">
        <f>IFERROR(INDEX(ADJ!$A$1:$BZ$1000,MATCH(PAYROLL!$D680,ADJ!A$1:A$500,0),MATCH(PAYROLL!BF$2,ADJ!$2:$2,0)),0)</f>
        <v/>
      </c>
      <c r="BG680">
        <f>IFERROR(INDEX(ADJ!$A$1:$BZ$1000,MATCH(PAYROLL!D680,ADJ!A$1:A$500,0),MATCH(PAYROLL!BG$2,ADJ!$2:$2,0)),0)</f>
        <v/>
      </c>
      <c r="BH680">
        <f>IFERROR(INDEX(ADJ!$A$1:$BZ$1000,MATCH(PAYROLL!D680,ADJ!A$1:A$500,0),MATCH(PAYROLL!BH$2,ADJ!$2:$2,0)),0)</f>
        <v/>
      </c>
      <c r="BI680">
        <f>IFERROR(INDEX(ADJ!$A$1:$BZ$1000,MATCH(PAYROLL!D680,ADJ!A$1:A$500,0),MATCH(PAYROLL!BI$2,ADJ!$2:$2,0)),0)</f>
        <v/>
      </c>
      <c r="BJ680">
        <f>IFERROR(INDEX(ADJ!$A$1:$BZ$1000,MATCH(PAYROLL!D680,ADJ!A$1:A$500,0),MATCH(PAYROLL!BJ$2,ADJ!$2:$2,0)),0)</f>
        <v/>
      </c>
      <c r="BK680">
        <f>SUM(BF680:BJ680)</f>
        <v/>
      </c>
      <c r="BL680">
        <f>IFERROR(INDEX(ADJ!$A$1:$BZ$1000,MATCH(PAYROLL!D680,ADJ!A$1:A$500,0),MATCH(PAYROLL!BL$2,ADJ!$2:$2,0)),0)</f>
        <v/>
      </c>
      <c r="BM680">
        <f>IFERROR(INDEX(ADJ!$A$1:$BZ$1000,MATCH(PAYROLL!D680,ADJ!A$1:A$500,0),MATCH(PAYROLL!BM$2,ADJ!$2:$2,0)),0)</f>
        <v/>
      </c>
      <c r="BN680">
        <f>IFERROR(INDEX(ADJ!$A$1:$BZ$1000,MATCH(PAYROLL!D680,ADJ!A$1:A$500,0),MATCH(PAYROLL!BN$2,ADJ!$2:$2,0)),0)</f>
        <v/>
      </c>
      <c r="BO680">
        <f>IFERROR(INDEX(ADJ!$A$1:$BZ$1000,MATCH(PAYROLL!D680,ADJ!A$1:A$500,0),MATCH(PAYROLL!BO$2,ADJ!$2:$2,0)),0)</f>
        <v/>
      </c>
      <c r="BP680">
        <f>SUM(AM680,AV680,BE680,BK680,BL680:BO680)</f>
        <v/>
      </c>
      <c r="BQ680">
        <f>BO680</f>
        <v/>
      </c>
      <c r="BR680">
        <f>IFERROR(ROUND(IF(LEFT(INDEX(PIS!O$1:O$500,MATCH(D680,PIS!C$1:C$500)),1)="D",T680/8*(BD680*0.3),IF(LEFT(INDEX(PIS!O$1:O$500,MATCH(D680,PIS!C$1:C$500)),1)="H",T680*($BD680*0.3),T680/$AD680/8*($BD680*0.3))),0),0)</f>
        <v/>
      </c>
      <c r="BS680">
        <f>IF(AP680&lt;1,0,MIN(AP680,730000))</f>
        <v/>
      </c>
      <c r="BT680">
        <f>IFERROR(ROUND((BE680-SUM(AW680:BC680)*T680/AD680/8),0)-BR680,0)</f>
        <v/>
      </c>
      <c r="BU680">
        <f>AO680</f>
        <v/>
      </c>
      <c r="BV680">
        <f>SUM(BQ680:BU680)</f>
        <v/>
      </c>
      <c r="BW680">
        <f>BP680-BV680</f>
        <v/>
      </c>
      <c r="BX680">
        <f>IFERROR(IF(RIGHT(INDEX(PIS!O$1:O$500,MATCH(D680,PIS!C$1:C$500)),5)="Gross",MIN(U680+V680,VLOOKUP("R700",TSC!B:C,2,0)*VLOOKUP("R101",TSC!B:C,2,0))*VLOOKUP("R701",TSC!B:C,2,0)%,0),0)</f>
        <v/>
      </c>
      <c r="BY680">
        <f>IFERROR(IF(RIGHT(INDEX(PIS!O$1:O$500,MATCH(D680,PIS!C$1:C$500)),5)="Gross",MIN(U680+V680,VLOOKUP("R700",TSC!B:C,2,0)*VLOOKUP("R101",TSC!B:C,2,0))*VLOOKUP("T704",TSC!B:C,2,0)%,0),0)</f>
        <v/>
      </c>
      <c r="BZ680">
        <f>IFERROR(IF(RIGHT(INDEX(PIS!O$1:O$500,MATCH(D680,PIS!C$1:C$500)),5)="Gross",MIN(U680+V680,VLOOKUP("R700",TSC!B:C,2,0)*VLOOKUP("1",TSC!F:G,2,0))*VLOOKUP("T705",TSC!B:C,2,0)%,0),0)</f>
        <v/>
      </c>
      <c r="CA680">
        <f>IFERROR(INDEX(ADJ!$A$1:$BZ$1000,MATCH(PAYROLL!D680,ADJ!A$1:A$500,0),MATCH(PAYROLL!CA$2,ADJ!$2:$2,0)),0)</f>
        <v/>
      </c>
      <c r="CB680">
        <f>IFERROR(INDEX(ADJ!$A$1:$BZ$1000,MATCH(PAYROLL!D680,ADJ!A$1:A$500,0),MATCH(PAYROLL!CB$2,ADJ!$2:$2,0)),0)</f>
        <v/>
      </c>
      <c r="CC680">
        <f>SUM(BX680:CB680)</f>
        <v/>
      </c>
      <c r="CD680">
        <f>IFERROR(INDEX(PIS!$A$1:$BZ$1000,MATCH(PAYROLL!D680,PIS!C$1:C$500,0),MATCH(PAYROLL!CD$1,PIS!$1:$1,0)),0)</f>
        <v/>
      </c>
      <c r="CE680">
        <f>IFERROR(IF(OR(INDEX(PIS!P$1:P$500,MATCH(D680,PIS!C$1:C$500,0))="LT2",INDEX(PIS!P$1:P$500,MATCH(D680,PIS!C$1:C$500,0))="P10"),0,SUM(CC680,CD680*VLOOKUP("R601",TSC!B:C,2,0),VLOOKUP("R602",TSC!B:C,2,0))),0)</f>
        <v/>
      </c>
      <c r="CF680">
        <f>MAX(BW680-CE680,0)</f>
        <v/>
      </c>
      <c r="CG680">
        <f>IFERROR(IF(OR(RIGHT(INDEX(PIS!P$1:P$500,MATCH(D680,PIS!C$1:C$500)),5)="P10",RIGHT(INDEX(PIS!P$1:P$500,MATCH(D680,PIS!C$1:C$500)),5)="CK"),0,IF(CF680&lt;=5000000,CF680*5%,IF(CF680&lt;=10000000,CF680*10%-250000,IF(CF680&lt;=18000000,CF680*15%-750000,IF(CF680&lt;=32000000,CF680*20%-1650000,IF(CF680&lt;=52000000,CF680*25%-3250000,IF(CF680&lt;=80000000,BH680*30%-5850000,CF680*35%-9850000))))))),0)</f>
        <v/>
      </c>
      <c r="CH680">
        <f>IFERROR(IF(OR(INDEX(PIS!P$1:P$500,MATCH(D680,PIS!C$1:C$500))="LT",INDEX(PIS!P$1:P$500,MATCH(D680,PIS!C$1:C$500))="CK"),0,IF(CF680&lt;2000000,0,CF680*10%)),0)</f>
        <v/>
      </c>
      <c r="CI680">
        <f>IFERROR(INDEX(ADJ!$A$1:$BZ$1000,MATCH(PAYROLL!D680,ADJ!A$1:A$500,0),MATCH(PAYROLL!CI$2,ADJ!$2:$2,0)),0)</f>
        <v/>
      </c>
      <c r="CJ680">
        <f>IFERROR(INDEX(ADJ!$A$1:$BZ$1000,MATCH(PAYROLL!D680,ADJ!A$1:A$500,0),MATCH(PAYROLL!CJ$2,ADJ!$2:$2,0)),0)</f>
        <v/>
      </c>
      <c r="CK680">
        <f>IFERROR(INDEX(ADJ!$A$1:$BZ$1000,MATCH(PAYROLL!D680,ADJ!A$1:A$500,0),MATCH(PAYROLL!CK$2,ADJ!$2:$2,0)),0)</f>
        <v/>
      </c>
      <c r="CL680">
        <f>SUM(CG680:CK680)</f>
        <v/>
      </c>
      <c r="CM680">
        <f>ROUND(SUM(CH680:CK680),0)</f>
        <v/>
      </c>
      <c r="CN680">
        <f>IFERROR(INDEX(CSDA!D$1:D$500,MATCH($CN$2,CSDA!C$1:C$500,0))*INDEX(PIS!V$1:V$500,MATCH(D680,PIS!C$1:C$500))+INDEX(ADJ!$A$1:$BZ$1000,MATCH(PAYROLL!D680,ADJ!A$1:A$500,0),MATCH(PAYROLL!CN$2,ADJ!$2:$2,0)),0)</f>
        <v/>
      </c>
      <c r="CO680">
        <f>IFERROR(INDEX(ADJ!$A$1:$BZ$1000,MATCH(PAYROLL!D680,ADJ!A$1:A$500,0),MATCH(PAYROLL!CO$2,ADJ!$2:$2,0)),0)</f>
        <v/>
      </c>
      <c r="CP680">
        <f>IFERROR(INDEX(ADJ!$A$1:$BZ$1000,MATCH(PAYROLL!D680,ADJ!A$1:A$500,0),MATCH(PAYROLL!CP$2,ADJ!$2:$2,0)),0)</f>
        <v/>
      </c>
      <c r="CQ680">
        <f>BP680-CL680-CI680-CM680-CN680-CO680-CP680-CC680</f>
        <v/>
      </c>
      <c r="CR680">
        <f>IFERROR(IF(RIGHT(INDEX(PIS!O$1:O$500,MATCH(D680,PIS!C$1:C$500,0)),5)="Gross",MIN(U680+V680,VLOOKUP("R700",TSC!B:C,2,0)*VLOOKUP("R101",TSC!B:C,2,0))*(VLOOKUP("T711",TSC!B:C,2,0)+VLOOKUP("T712",TSC!B:C,2,0))%,MIN(T680+V680,VLOOKUP("R700",TSC!B:C,2,0)*VLOOKUP("R101",TSC!B:C,2,0))*(VLOOKUP("T711",TSC!B:C,2,0)+VLOOKUP("T712",TSC!B:C,2,0)+VLOOKUP("R701",TSC!B:C,2,0))%),0)</f>
        <v/>
      </c>
      <c r="CS680">
        <f>IFERROR(IF(RIGHT(INDEX(PIS!O$1:O$500,MATCH(D680,PIS!C$1:C$500,0)),5)="Gross",MIN(U680+V680,VLOOKUP("R700",TSC!B:C,2,0)*VLOOKUP("R101",TSC!B:C,2,0))*(VLOOKUP("T714",TSC!B:C,2,0))%,MIN(T680+V680,VLOOKUP("R700",TSC!B:C,2,0)*VLOOKUP("R101",TSC!B:C,2,0))*(VLOOKUP("T704",TSC!B:C,2,0)+VLOOKUP("T714",TSC!B:C,2,0))%),0)</f>
        <v/>
      </c>
      <c r="CT680">
        <f>IFERROR(IF(RIGHT(INDEX(PIS!O$1:O$500,MATCH(D680,PIS!C$1:C$500,0)),5)="Gross",MIN(U680+V680,VLOOKUP("R700",TSC!B:C,2,0)*VLOOKUP("R101",TSC!B:C,2,0))*VLOOKUP("T705",TSC!B:C,2,0)%,MIN(T680+V680,VLOOKUP("R700",TSC!B:C,2,0)*VLOOKUP("R101",TSC!B:C,2,0))*VLOOKUP("T705",TSC!B:C,2,0)%),0)</f>
        <v/>
      </c>
      <c r="CU680">
        <f>IFERROR(IF(RIGHT(INDEX(PIS!O$1:O$500,MATCH(D680,PIS!C$1:C$500,0)),5)="Gross",MIN(U680+V680,VLOOKUP("R700",TSC!B:C,2,0)*VLOOKUP("R101",TSC!B:C,2,0))*(VLOOKUP("T713",TSC!B:C,2,0))%,MIN(T680+V680,VLOOKUP("R700",TSC!B:C,2,0)*VLOOKUP("R101",TSC!B:C,2,0))*(VLOOKUP("T713",TSC!B:C,2,0))%),0)</f>
        <v/>
      </c>
      <c r="CV680">
        <f>IFERROR(INDEX(ADJ!$A$1:$BZ$1000,MATCH(PAYROLL!D680,ADJ!A$1:A$500,0),MATCH(PAYROLL!CV$2,ADJ!$2:$2,0)),0)</f>
        <v/>
      </c>
      <c r="CW680">
        <f>IFERROR(INDEX(ADJ!$A$1:$BZ$1000,MATCH(PAYROLL!D680,ADJ!A$1:A$500,0),MATCH(PAYROLL!CW$2,ADJ!$2:$2,0)),0)</f>
        <v/>
      </c>
      <c r="CX680">
        <f>SUM(CR680:CW680)</f>
        <v/>
      </c>
      <c r="CY680">
        <f>ROUND(IF(CR680&gt;0,T680+V680*VLOOKUP("R202",TSC!$B$1:$C$500,2,0),0),0)</f>
        <v/>
      </c>
      <c r="CZ680">
        <f>IFERROR(INDEX(CSDA!D$1:D$500,MATCH($CZ$2,CSDA!C$1:C$500,0)),0)</f>
        <v/>
      </c>
      <c r="DA680">
        <f>ROUND(T680*0.7%,0)</f>
        <v/>
      </c>
      <c r="DB680">
        <f>ROUND(T680/12,0)</f>
        <v/>
      </c>
      <c r="DC680">
        <f ref="DC680" t="array">IFERROR(INDEX(CSDA!D$1:D$500,MATCH("Trích giữ"&amp;PAYROLL!DC$2,CSDA!A$1:A$500&amp;CSDA!C$1:C$500,0)),0)</f>
        <v/>
      </c>
      <c r="DD680">
        <f ref="DD680" t="array">IFERROR(INDEX(CSDA!D$1:D$500,MATCH("Trích giữ"&amp;PAYROLL!DD$2,CSDA!A$1:A$500&amp;CSDA!C$1:C$500,0)),0)</f>
        <v/>
      </c>
      <c r="DE680">
        <f ref="DE680" t="array">IFERROR(INDEX(CSDA!D$1:D$500,MATCH("Trích giữ"&amp;PAYROLL!DE$2,CSDA!A$1:A$500&amp;CSDA!C$1:C$500,0)),0)</f>
        <v/>
      </c>
      <c r="DF680">
        <f>IFERROR(INDEX(CSDA!D$1:D$500,MATCH(PAYROLL!DF$2,CSDA!C$1:C$500,0)),0)</f>
        <v/>
      </c>
      <c r="DG680">
        <f ref="DG680" t="array">IFERROR(INDEX(CSDA!D$1:D$500,MATCH("Trích giữ"&amp;PAYROLL!DG$2,CSDA!A$1:A$500&amp;CSDA!C$1:C$500,0)),0)</f>
        <v/>
      </c>
      <c r="DH680">
        <f>ROUND(T680/26,0)</f>
        <v/>
      </c>
      <c r="DI680">
        <f ref="DI680" t="array">IFERROR(INDEX(CSDA!D$1:D$500,MATCH("Trích giữ"&amp;PAYROLL!DI$2,CSDA!A$1:A$500&amp;CSDA!C$1:C$500,0)),0)</f>
        <v/>
      </c>
      <c r="DJ680">
        <f>IF(U680=0,T680*21.5%-BL680,0)</f>
        <v/>
      </c>
      <c r="DK680">
        <f ref="DK680" t="array">IFERROR(INDEX(CSDA!D$1:D$500,MATCH("Trích giữ"&amp;PAYROLL!DK$2,CSDA!A$1:A$500&amp;CSDA!C$1:C$500,0)),0)</f>
        <v/>
      </c>
      <c r="DL680">
        <f>IFERROR(INDEX(CSDA!D$1:D$500,MATCH(PAYROLL!DL$2,CSDA!C$1:C$500,0))/12,0)</f>
        <v/>
      </c>
      <c r="DM680">
        <f>SUM(DB680:DL680)</f>
        <v/>
      </c>
      <c r="DN680">
        <f>IFERROR(INDEX(ADJ!$A$1:$BZ$1000,MATCH(PAYROLL!D680,ADJ!A$1:A$500,0),MATCH(PAYROLL!DN$2,ADJ!$2:$2,0)),0)</f>
        <v/>
      </c>
      <c r="DO680">
        <f>IFERROR(SUM(BP680,DM680:DN680,CX680:DA680)-DT680,0)</f>
        <v/>
      </c>
      <c r="DP680">
        <f ref="DP680" t="array">SUM(BW680*IFERROR(INDEX(CSDA!D$1:D$500,MATCH(BW$2,CSDA!C$1:C$500,0)),0)%,CX680*IFERROR(INDEX(CSDA!D$1:D$500,MATCH(CX$2,CSDA!C$1:C$500,0)),0)%,DA680*IFERROR(INDEX(CSDA!D$1:D$500,MATCH(DA$2,CSDA!C$1:C$500,0)),0)%,DB680*IFERROR(INDEX(CSDA!D$1:D$500,MATCH(DB$2,CSDA!C$1:C$500,0)),0)%,DF680*IFERROR(INDEX(CSDA!D$1:D$500,MATCH("Phí dịch vụ"&amp;PAYROLL!DF$2,CSDA!A$1:A$500&amp;CSDA!C$1:C$500,0)),0)%,DC680*IFERROR(INDEX(CSDA!D$1:D$500,MATCH("Phí dịch vụ"&amp;PAYROLL!DC$2,CSDA!A$1:A$500&amp;CSDA!C$1:C$500,0)),0)%,DH680*IFERROR(INDEX(CSDA!D$1:D$500,MATCH("Phí dịch vụ"&amp;PAYROLL!DH$2,CSDA!A$1:A$500&amp;CSDA!C$1:C$500,0)),0)%,DJ680*IFERROR(INDEX(CSDA!D$1:D$500,MATCH("Phí dịch vụ"&amp;PAYROLL!DJ$2,CSDA!A$1:A$500&amp;CSDA!C$1:C$500,0)),0)%,BN680*IFERROR(INDEX(CSDA!D$1:D$500,MATCH(BN$2,CSDA!C$1:C$500,0)),0)%)-BN680*7%</f>
        <v/>
      </c>
      <c r="DQ680">
        <f>IFERROR(INDEX(ADJ!$A$1:$BZ$1000,MATCH(PAYROLL!D680,ADJ!A$1:A$500,0),MATCH(PAYROLL!DQ$2,ADJ!$2:$2,0)),0)</f>
        <v/>
      </c>
      <c r="DR680">
        <f>IFERROR(INDEX(ADJ!$A$1:$BZ$1000,MATCH(PAYROLL!D680,ADJ!A$1:A$500,0),MATCH(PAYROLL!DR$2,ADJ!$2:$2,0)),0)</f>
        <v/>
      </c>
      <c r="DS680">
        <f>SUM(DP680:DR680)</f>
        <v/>
      </c>
      <c r="DT680">
        <f>EK680</f>
        <v/>
      </c>
      <c r="DU680">
        <f>SUM(DO680:DR680)</f>
        <v/>
      </c>
      <c r="DV680">
        <f>ROUND(DU680*0.1,0)</f>
        <v/>
      </c>
      <c r="DW680">
        <f>DU680+DV680</f>
        <v/>
      </c>
      <c r="DZ680">
        <f>IFERROR(INDEX(ADJ!$A$1:$BZ$1000,MATCH(PAYROLL!$D680,ADJ!A$1:A$500,0),MATCH(PAYROLL!DZ$2,ADJ!$2:$2,0)),0)</f>
        <v/>
      </c>
      <c r="EA680">
        <f>IFERROR(INDEX(ADJ!$A$1:$BZ$1000,MATCH(PAYROLL!$D680,ADJ!A$1:A$500,0),MATCH(PAYROLL!EA$2,ADJ!$2:$2,0)),0)</f>
        <v/>
      </c>
      <c r="EB680">
        <f>IFERROR(INDEX(ADJ!$A$1:$BZ$1000,MATCH(PAYROLL!$D680,ADJ!A$1:A$500,0),MATCH(PAYROLL!EB$2,ADJ!$2:$2,0)),0)</f>
        <v/>
      </c>
      <c r="EC680">
        <f>IFERROR(INDEX(ADJ!$A$1:$BZ$1000,MATCH(PAYROLL!$D680,ADJ!A$1:A$500,0),MATCH(PAYROLL!EC$2,ADJ!$2:$2,0)),0)</f>
        <v/>
      </c>
      <c r="ED680">
        <f>IFERROR(INDEX(ADJ!$A$1:$BZ$1000,MATCH(PAYROLL!$D680,ADJ!A$1:A$500,0),MATCH(PAYROLL!ED$2,ADJ!$2:$2,0)),0)</f>
        <v/>
      </c>
      <c r="EE680">
        <f>IFERROR(INDEX(ADJ!$A$1:$BZ$1000,MATCH(PAYROLL!$D680,ADJ!A$1:A$500,0),MATCH(PAYROLL!EE$2,ADJ!$2:$2,0)),0)</f>
        <v/>
      </c>
      <c r="EF680">
        <f>IFERROR(INDEX(ADJ!$A$1:$BZ$1000,MATCH(PAYROLL!$D680,ADJ!A$1:A$500,0),MATCH(PAYROLL!EF$2,ADJ!$2:$2,0)),0)</f>
        <v/>
      </c>
      <c r="EG680">
        <f>IFERROR(INDEX(ADJ!$A$1:$BZ$1000,MATCH(PAYROLL!$D680,ADJ!A$1:A$500,0),MATCH(PAYROLL!EG$2,ADJ!$2:$2,0)),0)</f>
        <v/>
      </c>
      <c r="EH680">
        <f>IFERROR(INDEX(ADJ!$A$1:$BZ$1000,MATCH(PAYROLL!$D680,ADJ!A$1:A$500,0),MATCH(PAYROLL!EH$2,ADJ!$2:$2,0)),0)</f>
        <v/>
      </c>
      <c r="EI680">
        <f>IFERROR(INDEX(ADJ!$A$1:$BZ$1000,MATCH(PAYROLL!D680,ADJ!A$1:A$500,0),MATCH(PAYROLL!EI$2,ADJ!$2:$2,0)),0)</f>
        <v/>
      </c>
      <c r="EJ680">
        <f>IFERROR(INDEX(ADJ!$A$1:$BZ$1000,MATCH(PAYROLL!$D680,ADJ!A$1:A$500,0),MATCH(PAYROLL!EJ$2,ADJ!$2:$2,0)),0)</f>
        <v/>
      </c>
      <c r="EK680">
        <f>SUM(DZ680:EJ680)</f>
        <v/>
      </c>
    </row>
    <row r="681">
      <c r="A681" t="n">
        <v>679</v>
      </c>
      <c r="B681" t="inlineStr">
        <is>
          <t>Cao Thị Hà</t>
        </is>
      </c>
      <c r="D681" t="inlineStr">
        <is>
          <t>157692-01</t>
        </is>
      </c>
      <c r="S681">
        <f>IFERROR(INDEX(PIS!$A$1:$BZ$1000,MATCH($D681,PIS!C$1:C$500,0),MATCH("Lương CB tháng trước",PIS!$1:$1,0)),0)</f>
        <v/>
      </c>
      <c r="T681">
        <f>IFERROR(INDEX(PIS!$A$1:$BZ$1000,MATCH($D681,PIS!C$1:C$500,0),MATCH("Lương CB hiện tại",PIS!$1:$1,0)),0)</f>
        <v/>
      </c>
      <c r="U681">
        <f>IFERROR(INDEX(PIS!$A$1:$BZ$1000,MATCH($D681,PIS!C$1:C$500,0),MATCH("Lương đóng BHBB",PIS!$1:$1,0)),0)</f>
        <v/>
      </c>
      <c r="V681">
        <f>IFERROR(INDEX(PIS!$A$1:$BZ$1000,MATCH($D681,PIS!C$1:C$500,0),MATCH(V$2,PIS!$2:$2,0)),0)</f>
        <v/>
      </c>
      <c r="W681">
        <f>IFERROR(INDEX(PIS!$A$1:$BZ$1000,MATCH($D681,PIS!C$1:C$500,0),MATCH(W$2,PIS!$2:$2,0)),0)</f>
        <v/>
      </c>
      <c r="X681">
        <f>IFERROR(INDEX(PIS!$A$1:$BZ$1000,MATCH($D681,PIS!C$1:C$500,0),MATCH(X$2,PIS!$2:$2,0)),0)</f>
        <v/>
      </c>
      <c r="Y681">
        <f>IFERROR(INDEX(PIS!$A$1:$BZ$1000,MATCH($D681,PIS!C$1:C$500,0),MATCH(Y$2,PIS!$2:$2,0)),0)</f>
        <v/>
      </c>
      <c r="Z681">
        <f>IFERROR(INDEX(PIS!$A$1:$BZ$1000,MATCH($D681,PIS!C$1:C$500,0),MATCH(Z$2,PIS!$2:$2,0)),0)</f>
        <v/>
      </c>
      <c r="AA681">
        <f>IFERROR(INDEX(PIS!$A$1:$BZ$1000,MATCH($D681,PIS!C$1:C$500,0),MATCH(AA$2,PIS!$2:$2,0)),0)</f>
        <v/>
      </c>
      <c r="AB681">
        <f>IFERROR(INDEX(PIS!$A$1:$BZ$1000,MATCH($D681,PIS!C$1:C$500,0),MATCH(AB$2,PIS!$2:$2,0)),0)</f>
        <v/>
      </c>
      <c r="AC681">
        <f>SUM(V681:AB681)</f>
        <v/>
      </c>
      <c r="AD681">
        <f>IFERROR(INDEX(TIMESHEET!$A$1:$AI$5000,MATCH($D681,TIMESHEET!A$1:A$500,0),MATCH("T100",TIMESHEET!$2:$2,0))-2,0)</f>
        <v/>
      </c>
      <c r="AE681">
        <f>IFERROR(INDEX(TIMESHEET!$A$1:$AI$5000,MATCH($D681,TIMESHEET!A$1:A$500,0),MATCH("T202",TIMESHEET!$2:$2,0)),0)</f>
        <v/>
      </c>
      <c r="AF681">
        <f>IFERROR(INDEX(TIMESHEET!$A$1:$AI$5000,MATCH($D681,TIMESHEET!A$1:A$500,0),MATCH("T302",TIMESHEET!$2:$2,0)),0)</f>
        <v/>
      </c>
      <c r="AG681">
        <f>IFERROR(INDEX(TIMESHEET!$A$1:$AI$5000,MATCH($D681,TIMESHEET!A$1:A$500,0),MATCH("T406",TIMESHEET!$2:$2,0)),0)</f>
        <v/>
      </c>
      <c r="AH681">
        <f>AE681+AG681</f>
        <v/>
      </c>
      <c r="AI681">
        <f>IFERROR(INDEX(TIMESHEET!$A$1:$AI$5000,MATCH($D681,TIMESHEET!A$1:A$500,0),MATCH("T701",TIMESHEET!$2:$2,0)),0)</f>
        <v/>
      </c>
      <c r="AJ681">
        <f>IFERROR(INDEX(TIMESHEET!$A$1:$AI$5000,MATCH($D681,TIMESHEET!B$1:B$500,0),MATCH("T320",TIMESHEET!$2:$2,0)),0)</f>
        <v/>
      </c>
      <c r="AK681">
        <f>IFERROR(IF(LEFT(INDEX(PIS!O$1:O$500,MATCH(D681,PIS!C$1:C$500)),1)="M",T681/AD681*SUM(AE681:AG681),T681*AD681),0)</f>
        <v/>
      </c>
      <c r="AL681">
        <f>IFERROR(INDEX(ADJ!$A$1:$BZ$1000,MATCH(PAYROLL!D681,ADJ!A$1:A$500,0),MATCH(PAYROLL!AL$2,ADJ!$2:$2,0)),0)</f>
        <v/>
      </c>
      <c r="AM681">
        <f>SUM(AK681:AL681)</f>
        <v/>
      </c>
      <c r="AN681">
        <f>IFERROR(ROUND(V681/$AD681*$AH681,0),0)</f>
        <v/>
      </c>
      <c r="AO681">
        <f>IFERROR(ROUND(W681/$AD681*$AH681,0),0)</f>
        <v/>
      </c>
      <c r="AP681">
        <f>IFERROR(ROUND(X681/$AD681*$AE681,0),0)</f>
        <v/>
      </c>
      <c r="AQ681">
        <f>IFERROR(ROUND(Y681/$AD681*$AH681,0),0)</f>
        <v/>
      </c>
      <c r="AR681">
        <f>IFERROR(ROUND(Z681/$AD681*$AH681,0),0)</f>
        <v/>
      </c>
      <c r="AS681">
        <f>IFERROR(ROUND(AA681/$AD681*$AH681,0),0)</f>
        <v/>
      </c>
      <c r="AT681">
        <f>IFERROR(IF((AE681+AF681+AG681)&gt;13,AB681,ROUND(AB681/AD681*AH681,0)),0)</f>
        <v/>
      </c>
      <c r="AU681">
        <f>IFERROR(INDEX(ADJ!$A$1:$BZ$1000,MATCH(PAYROLL!D681,ADJ!A$1:A$500,0),MATCH(PAYROLL!AU$2,ADJ!$2:$2,0)),0)</f>
        <v/>
      </c>
      <c r="AV681">
        <f>ROUND(SUM(AN681:AU681),0)</f>
        <v/>
      </c>
      <c r="AW681">
        <f>IFERROR(INDEX(TIMESHEET!$A$1:$AI$5000,MATCH(PAYROLL!D681,TIMESHEET!A$1:A$500,0),MATCH("T620",TIMESHEET!$2:$2,0)),0)</f>
        <v/>
      </c>
      <c r="AX681">
        <f>IFERROR(INDEX(TIMESHEET!$A$1:$AI$5000,MATCH(PAYROLL!D681,TIMESHEET!A$1:A$500,0),MATCH("T601",TIMESHEET!$2:$2,0)),0)</f>
        <v/>
      </c>
      <c r="AY681">
        <f>IFERROR(INDEX(TIMESHEET!$A$1:$AI$5000,MATCH(PAYROLL!D681,TIMESHEET!A$1:A$500,0),MATCH("T602",TIMESHEET!$2:$2,0)),0)</f>
        <v/>
      </c>
      <c r="AZ681">
        <f>IFERROR(INDEX(TIMESHEET!$A$1:$AI$5000,MATCH(PAYROLL!D681,TIMESHEET!A$1:A$500,0),MATCH("T603",TIMESHEET!$2:$2,0)),0)</f>
        <v/>
      </c>
      <c r="BA681">
        <f>IFERROR(INDEX(TIMESHEET!$A$1:$AI$5000,MATCH(PAYROLL!D681,TIMESHEET!A$1:A$500,0),MATCH("T611",TIMESHEET!$2:$2,0)),0)</f>
        <v/>
      </c>
      <c r="BB681">
        <f>IFERROR(INDEX(TIMESHEET!$A$1:$AI$5000,MATCH(PAYROLL!D681,TIMESHEET!A$1:A$500,0),MATCH("T612",TIMESHEET!$2:$2,0)),0)</f>
        <v/>
      </c>
      <c r="BC681">
        <f>IFERROR(INDEX(TIMESHEET!$A$1:$AI$5000,MATCH(PAYROLL!D681,TIMESHEET!A$1:A$500,0),MATCH("T613",TIMESHEET!$2:$2,0)),0)</f>
        <v/>
      </c>
      <c r="BD681">
        <f>IFERROR(INDEX(TIMESHEET!$A$1:$AI$5000,MATCH(PAYROLL!D681,TIMESHEET!A$1:A$500,0),MATCH("T500",TIMESHEET!$2:$2,0)),0)</f>
        <v/>
      </c>
      <c r="BE681">
        <f>IFERROR(IF(LEFT(INDEX(PIS!O$1:O$500,MATCH(D681,PIS!C$1:C$500)),1)="M",T681/AD681/8*(AW681+AX681*1.5+AY681*2+AZ681*3+BA681*2.1+BB681*2.7+BC681*3.9+BD681*0.3),T681/8*(AW681+AX681*1.5+AY681*2+AZ681*3+BA681*2.1+BB681*2.7+BC681*3.9+BD681*0.3)),0)</f>
        <v/>
      </c>
      <c r="BF681">
        <f>IFERROR(INDEX(ADJ!$A$1:$BZ$1000,MATCH(PAYROLL!$D681,ADJ!A$1:A$500,0),MATCH(PAYROLL!BF$2,ADJ!$2:$2,0)),0)</f>
        <v/>
      </c>
      <c r="BG681">
        <f>IFERROR(INDEX(ADJ!$A$1:$BZ$1000,MATCH(PAYROLL!D681,ADJ!A$1:A$500,0),MATCH(PAYROLL!BG$2,ADJ!$2:$2,0)),0)</f>
        <v/>
      </c>
      <c r="BH681">
        <f>IFERROR(INDEX(ADJ!$A$1:$BZ$1000,MATCH(PAYROLL!D681,ADJ!A$1:A$500,0),MATCH(PAYROLL!BH$2,ADJ!$2:$2,0)),0)</f>
        <v/>
      </c>
      <c r="BI681">
        <f>IFERROR(INDEX(ADJ!$A$1:$BZ$1000,MATCH(PAYROLL!D681,ADJ!A$1:A$500,0),MATCH(PAYROLL!BI$2,ADJ!$2:$2,0)),0)</f>
        <v/>
      </c>
      <c r="BJ681">
        <f>IFERROR(INDEX(ADJ!$A$1:$BZ$1000,MATCH(PAYROLL!D681,ADJ!A$1:A$500,0),MATCH(PAYROLL!BJ$2,ADJ!$2:$2,0)),0)</f>
        <v/>
      </c>
      <c r="BK681">
        <f>SUM(BF681:BJ681)</f>
        <v/>
      </c>
      <c r="BL681">
        <f>IFERROR(INDEX(ADJ!$A$1:$BZ$1000,MATCH(PAYROLL!D681,ADJ!A$1:A$500,0),MATCH(PAYROLL!BL$2,ADJ!$2:$2,0)),0)</f>
        <v/>
      </c>
      <c r="BM681">
        <f>IFERROR(INDEX(ADJ!$A$1:$BZ$1000,MATCH(PAYROLL!D681,ADJ!A$1:A$500,0),MATCH(PAYROLL!BM$2,ADJ!$2:$2,0)),0)</f>
        <v/>
      </c>
      <c r="BN681">
        <f>IFERROR(INDEX(ADJ!$A$1:$BZ$1000,MATCH(PAYROLL!D681,ADJ!A$1:A$500,0),MATCH(PAYROLL!BN$2,ADJ!$2:$2,0)),0)</f>
        <v/>
      </c>
      <c r="BO681">
        <f>IFERROR(INDEX(ADJ!$A$1:$BZ$1000,MATCH(PAYROLL!D681,ADJ!A$1:A$500,0),MATCH(PAYROLL!BO$2,ADJ!$2:$2,0)),0)</f>
        <v/>
      </c>
      <c r="BP681">
        <f>SUM(AM681,AV681,BE681,BK681,BL681:BO681)</f>
        <v/>
      </c>
      <c r="BQ681">
        <f>BO681</f>
        <v/>
      </c>
      <c r="BR681">
        <f>IFERROR(ROUND(IF(LEFT(INDEX(PIS!O$1:O$500,MATCH(D681,PIS!C$1:C$500)),1)="D",T681/8*(BD681*0.3),IF(LEFT(INDEX(PIS!O$1:O$500,MATCH(D681,PIS!C$1:C$500)),1)="H",T681*($BD681*0.3),T681/$AD681/8*($BD681*0.3))),0),0)</f>
        <v/>
      </c>
      <c r="BS681">
        <f>IF(AP681&lt;1,0,MIN(AP681,730000))</f>
        <v/>
      </c>
      <c r="BT681">
        <f>IFERROR(ROUND((BE681-SUM(AW681:BC681)*T681/AD681/8),0)-BR681,0)</f>
        <v/>
      </c>
      <c r="BU681">
        <f>AO681</f>
        <v/>
      </c>
      <c r="BV681">
        <f>SUM(BQ681:BU681)</f>
        <v/>
      </c>
      <c r="BW681">
        <f>BP681-BV681</f>
        <v/>
      </c>
      <c r="BX681">
        <f>IFERROR(IF(RIGHT(INDEX(PIS!O$1:O$500,MATCH(D681,PIS!C$1:C$500)),5)="Gross",MIN(U681+V681,VLOOKUP("R700",TSC!B:C,2,0)*VLOOKUP("R101",TSC!B:C,2,0))*VLOOKUP("R701",TSC!B:C,2,0)%,0),0)</f>
        <v/>
      </c>
      <c r="BY681">
        <f>IFERROR(IF(RIGHT(INDEX(PIS!O$1:O$500,MATCH(D681,PIS!C$1:C$500)),5)="Gross",MIN(U681+V681,VLOOKUP("R700",TSC!B:C,2,0)*VLOOKUP("R101",TSC!B:C,2,0))*VLOOKUP("T704",TSC!B:C,2,0)%,0),0)</f>
        <v/>
      </c>
      <c r="BZ681">
        <f>IFERROR(IF(RIGHT(INDEX(PIS!O$1:O$500,MATCH(D681,PIS!C$1:C$500)),5)="Gross",MIN(U681+V681,VLOOKUP("R700",TSC!B:C,2,0)*VLOOKUP("1",TSC!F:G,2,0))*VLOOKUP("T705",TSC!B:C,2,0)%,0),0)</f>
        <v/>
      </c>
      <c r="CA681">
        <f>IFERROR(INDEX(ADJ!$A$1:$BZ$1000,MATCH(PAYROLL!D681,ADJ!A$1:A$500,0),MATCH(PAYROLL!CA$2,ADJ!$2:$2,0)),0)</f>
        <v/>
      </c>
      <c r="CB681">
        <f>IFERROR(INDEX(ADJ!$A$1:$BZ$1000,MATCH(PAYROLL!D681,ADJ!A$1:A$500,0),MATCH(PAYROLL!CB$2,ADJ!$2:$2,0)),0)</f>
        <v/>
      </c>
      <c r="CC681">
        <f>SUM(BX681:CB681)</f>
        <v/>
      </c>
      <c r="CD681">
        <f>IFERROR(INDEX(PIS!$A$1:$BZ$1000,MATCH(PAYROLL!D681,PIS!C$1:C$500,0),MATCH(PAYROLL!CD$1,PIS!$1:$1,0)),0)</f>
        <v/>
      </c>
      <c r="CE681">
        <f>IFERROR(IF(OR(INDEX(PIS!P$1:P$500,MATCH(D681,PIS!C$1:C$500,0))="LT2",INDEX(PIS!P$1:P$500,MATCH(D681,PIS!C$1:C$500,0))="P10"),0,SUM(CC681,CD681*VLOOKUP("R601",TSC!B:C,2,0),VLOOKUP("R602",TSC!B:C,2,0))),0)</f>
        <v/>
      </c>
      <c r="CF681">
        <f>MAX(BW681-CE681,0)</f>
        <v/>
      </c>
      <c r="CG681">
        <f>IFERROR(IF(OR(RIGHT(INDEX(PIS!P$1:P$500,MATCH(D681,PIS!C$1:C$500)),5)="P10",RIGHT(INDEX(PIS!P$1:P$500,MATCH(D681,PIS!C$1:C$500)),5)="CK"),0,IF(CF681&lt;=5000000,CF681*5%,IF(CF681&lt;=10000000,CF681*10%-250000,IF(CF681&lt;=18000000,CF681*15%-750000,IF(CF681&lt;=32000000,CF681*20%-1650000,IF(CF681&lt;=52000000,CF681*25%-3250000,IF(CF681&lt;=80000000,BH681*30%-5850000,CF681*35%-9850000))))))),0)</f>
        <v/>
      </c>
      <c r="CH681">
        <f>IFERROR(IF(OR(INDEX(PIS!P$1:P$500,MATCH(D681,PIS!C$1:C$500))="LT",INDEX(PIS!P$1:P$500,MATCH(D681,PIS!C$1:C$500))="CK"),0,IF(CF681&lt;2000000,0,CF681*10%)),0)</f>
        <v/>
      </c>
      <c r="CI681">
        <f>IFERROR(INDEX(ADJ!$A$1:$BZ$1000,MATCH(PAYROLL!D681,ADJ!A$1:A$500,0),MATCH(PAYROLL!CI$2,ADJ!$2:$2,0)),0)</f>
        <v/>
      </c>
      <c r="CJ681">
        <f>IFERROR(INDEX(ADJ!$A$1:$BZ$1000,MATCH(PAYROLL!D681,ADJ!A$1:A$500,0),MATCH(PAYROLL!CJ$2,ADJ!$2:$2,0)),0)</f>
        <v/>
      </c>
      <c r="CK681">
        <f>IFERROR(INDEX(ADJ!$A$1:$BZ$1000,MATCH(PAYROLL!D681,ADJ!A$1:A$500,0),MATCH(PAYROLL!CK$2,ADJ!$2:$2,0)),0)</f>
        <v/>
      </c>
      <c r="CL681">
        <f>SUM(CG681:CK681)</f>
        <v/>
      </c>
      <c r="CM681">
        <f>ROUND(SUM(CH681:CK681),0)</f>
        <v/>
      </c>
      <c r="CN681">
        <f>IFERROR(INDEX(CSDA!D$1:D$500,MATCH($CN$2,CSDA!C$1:C$500,0))*INDEX(PIS!V$1:V$500,MATCH(D681,PIS!C$1:C$500))+INDEX(ADJ!$A$1:$BZ$1000,MATCH(PAYROLL!D681,ADJ!A$1:A$500,0),MATCH(PAYROLL!CN$2,ADJ!$2:$2,0)),0)</f>
        <v/>
      </c>
      <c r="CO681">
        <f>IFERROR(INDEX(ADJ!$A$1:$BZ$1000,MATCH(PAYROLL!D681,ADJ!A$1:A$500,0),MATCH(PAYROLL!CO$2,ADJ!$2:$2,0)),0)</f>
        <v/>
      </c>
      <c r="CP681">
        <f>IFERROR(INDEX(ADJ!$A$1:$BZ$1000,MATCH(PAYROLL!D681,ADJ!A$1:A$500,0),MATCH(PAYROLL!CP$2,ADJ!$2:$2,0)),0)</f>
        <v/>
      </c>
      <c r="CQ681">
        <f>BP681-CL681-CI681-CM681-CN681-CO681-CP681-CC681</f>
        <v/>
      </c>
      <c r="CR681">
        <f>IFERROR(IF(RIGHT(INDEX(PIS!O$1:O$500,MATCH(D681,PIS!C$1:C$500,0)),5)="Gross",MIN(U681+V681,VLOOKUP("R700",TSC!B:C,2,0)*VLOOKUP("R101",TSC!B:C,2,0))*(VLOOKUP("T711",TSC!B:C,2,0)+VLOOKUP("T712",TSC!B:C,2,0))%,MIN(T681+V681,VLOOKUP("R700",TSC!B:C,2,0)*VLOOKUP("R101",TSC!B:C,2,0))*(VLOOKUP("T711",TSC!B:C,2,0)+VLOOKUP("T712",TSC!B:C,2,0)+VLOOKUP("R701",TSC!B:C,2,0))%),0)</f>
        <v/>
      </c>
      <c r="CS681">
        <f>IFERROR(IF(RIGHT(INDEX(PIS!O$1:O$500,MATCH(D681,PIS!C$1:C$500,0)),5)="Gross",MIN(U681+V681,VLOOKUP("R700",TSC!B:C,2,0)*VLOOKUP("R101",TSC!B:C,2,0))*(VLOOKUP("T714",TSC!B:C,2,0))%,MIN(T681+V681,VLOOKUP("R700",TSC!B:C,2,0)*VLOOKUP("R101",TSC!B:C,2,0))*(VLOOKUP("T704",TSC!B:C,2,0)+VLOOKUP("T714",TSC!B:C,2,0))%),0)</f>
        <v/>
      </c>
      <c r="CT681">
        <f>IFERROR(IF(RIGHT(INDEX(PIS!O$1:O$500,MATCH(D681,PIS!C$1:C$500,0)),5)="Gross",MIN(U681+V681,VLOOKUP("R700",TSC!B:C,2,0)*VLOOKUP("R101",TSC!B:C,2,0))*VLOOKUP("T705",TSC!B:C,2,0)%,MIN(T681+V681,VLOOKUP("R700",TSC!B:C,2,0)*VLOOKUP("R101",TSC!B:C,2,0))*VLOOKUP("T705",TSC!B:C,2,0)%),0)</f>
        <v/>
      </c>
      <c r="CU681">
        <f>IFERROR(IF(RIGHT(INDEX(PIS!O$1:O$500,MATCH(D681,PIS!C$1:C$500,0)),5)="Gross",MIN(U681+V681,VLOOKUP("R700",TSC!B:C,2,0)*VLOOKUP("R101",TSC!B:C,2,0))*(VLOOKUP("T713",TSC!B:C,2,0))%,MIN(T681+V681,VLOOKUP("R700",TSC!B:C,2,0)*VLOOKUP("R101",TSC!B:C,2,0))*(VLOOKUP("T713",TSC!B:C,2,0))%),0)</f>
        <v/>
      </c>
      <c r="CV681">
        <f>IFERROR(INDEX(ADJ!$A$1:$BZ$1000,MATCH(PAYROLL!D681,ADJ!A$1:A$500,0),MATCH(PAYROLL!CV$2,ADJ!$2:$2,0)),0)</f>
        <v/>
      </c>
      <c r="CW681">
        <f>IFERROR(INDEX(ADJ!$A$1:$BZ$1000,MATCH(PAYROLL!D681,ADJ!A$1:A$500,0),MATCH(PAYROLL!CW$2,ADJ!$2:$2,0)),0)</f>
        <v/>
      </c>
      <c r="CX681">
        <f>SUM(CR681:CW681)</f>
        <v/>
      </c>
      <c r="CY681">
        <f>ROUND(IF(CR681&gt;0,T681+V681*VLOOKUP("R202",TSC!$B$1:$C$500,2,0),0),0)</f>
        <v/>
      </c>
      <c r="CZ681">
        <f>IFERROR(INDEX(CSDA!D$1:D$500,MATCH($CZ$2,CSDA!C$1:C$500,0)),0)</f>
        <v/>
      </c>
      <c r="DA681">
        <f>ROUND(T681*0.7%,0)</f>
        <v/>
      </c>
      <c r="DB681">
        <f>ROUND(T681/12,0)</f>
        <v/>
      </c>
      <c r="DC681">
        <f ref="DC681" t="array">IFERROR(INDEX(CSDA!D$1:D$500,MATCH("Trích giữ"&amp;PAYROLL!DC$2,CSDA!A$1:A$500&amp;CSDA!C$1:C$500,0)),0)</f>
        <v/>
      </c>
      <c r="DD681">
        <f ref="DD681" t="array">IFERROR(INDEX(CSDA!D$1:D$500,MATCH("Trích giữ"&amp;PAYROLL!DD$2,CSDA!A$1:A$500&amp;CSDA!C$1:C$500,0)),0)</f>
        <v/>
      </c>
      <c r="DE681">
        <f ref="DE681" t="array">IFERROR(INDEX(CSDA!D$1:D$500,MATCH("Trích giữ"&amp;PAYROLL!DE$2,CSDA!A$1:A$500&amp;CSDA!C$1:C$500,0)),0)</f>
        <v/>
      </c>
      <c r="DF681">
        <f>IFERROR(INDEX(CSDA!D$1:D$500,MATCH(PAYROLL!DF$2,CSDA!C$1:C$500,0)),0)</f>
        <v/>
      </c>
      <c r="DG681">
        <f ref="DG681" t="array">IFERROR(INDEX(CSDA!D$1:D$500,MATCH("Trích giữ"&amp;PAYROLL!DG$2,CSDA!A$1:A$500&amp;CSDA!C$1:C$500,0)),0)</f>
        <v/>
      </c>
      <c r="DH681">
        <f>ROUND(T681/26,0)</f>
        <v/>
      </c>
      <c r="DI681">
        <f ref="DI681" t="array">IFERROR(INDEX(CSDA!D$1:D$500,MATCH("Trích giữ"&amp;PAYROLL!DI$2,CSDA!A$1:A$500&amp;CSDA!C$1:C$500,0)),0)</f>
        <v/>
      </c>
      <c r="DJ681">
        <f>IF(U681=0,T681*21.5%-BL681,0)</f>
        <v/>
      </c>
      <c r="DK681">
        <f ref="DK681" t="array">IFERROR(INDEX(CSDA!D$1:D$500,MATCH("Trích giữ"&amp;PAYROLL!DK$2,CSDA!A$1:A$500&amp;CSDA!C$1:C$500,0)),0)</f>
        <v/>
      </c>
      <c r="DL681">
        <f>IFERROR(INDEX(CSDA!D$1:D$500,MATCH(PAYROLL!DL$2,CSDA!C$1:C$500,0))/12,0)</f>
        <v/>
      </c>
      <c r="DM681">
        <f>SUM(DB681:DL681)</f>
        <v/>
      </c>
      <c r="DN681">
        <f>IFERROR(INDEX(ADJ!$A$1:$BZ$1000,MATCH(PAYROLL!D681,ADJ!A$1:A$500,0),MATCH(PAYROLL!DN$2,ADJ!$2:$2,0)),0)</f>
        <v/>
      </c>
      <c r="DO681">
        <f>IFERROR(SUM(BP681,DM681:DN681,CX681:DA681)-DT681,0)</f>
        <v/>
      </c>
      <c r="DP681">
        <f ref="DP681" t="array">SUM(BW681*IFERROR(INDEX(CSDA!D$1:D$500,MATCH(BW$2,CSDA!C$1:C$500,0)),0)%,CX681*IFERROR(INDEX(CSDA!D$1:D$500,MATCH(CX$2,CSDA!C$1:C$500,0)),0)%,DA681*IFERROR(INDEX(CSDA!D$1:D$500,MATCH(DA$2,CSDA!C$1:C$500,0)),0)%,DB681*IFERROR(INDEX(CSDA!D$1:D$500,MATCH(DB$2,CSDA!C$1:C$500,0)),0)%,DF681*IFERROR(INDEX(CSDA!D$1:D$500,MATCH("Phí dịch vụ"&amp;PAYROLL!DF$2,CSDA!A$1:A$500&amp;CSDA!C$1:C$500,0)),0)%,DC681*IFERROR(INDEX(CSDA!D$1:D$500,MATCH("Phí dịch vụ"&amp;PAYROLL!DC$2,CSDA!A$1:A$500&amp;CSDA!C$1:C$500,0)),0)%,DH681*IFERROR(INDEX(CSDA!D$1:D$500,MATCH("Phí dịch vụ"&amp;PAYROLL!DH$2,CSDA!A$1:A$500&amp;CSDA!C$1:C$500,0)),0)%,DJ681*IFERROR(INDEX(CSDA!D$1:D$500,MATCH("Phí dịch vụ"&amp;PAYROLL!DJ$2,CSDA!A$1:A$500&amp;CSDA!C$1:C$500,0)),0)%,BN681*IFERROR(INDEX(CSDA!D$1:D$500,MATCH(BN$2,CSDA!C$1:C$500,0)),0)%)-BN681*7%</f>
        <v/>
      </c>
      <c r="DQ681">
        <f>IFERROR(INDEX(ADJ!$A$1:$BZ$1000,MATCH(PAYROLL!D681,ADJ!A$1:A$500,0),MATCH(PAYROLL!DQ$2,ADJ!$2:$2,0)),0)</f>
        <v/>
      </c>
      <c r="DR681">
        <f>IFERROR(INDEX(ADJ!$A$1:$BZ$1000,MATCH(PAYROLL!D681,ADJ!A$1:A$500,0),MATCH(PAYROLL!DR$2,ADJ!$2:$2,0)),0)</f>
        <v/>
      </c>
      <c r="DS681">
        <f>SUM(DP681:DR681)</f>
        <v/>
      </c>
      <c r="DT681">
        <f>EK681</f>
        <v/>
      </c>
      <c r="DU681">
        <f>SUM(DO681:DR681)</f>
        <v/>
      </c>
      <c r="DV681">
        <f>ROUND(DU681*0.1,0)</f>
        <v/>
      </c>
      <c r="DW681">
        <f>DU681+DV681</f>
        <v/>
      </c>
      <c r="DZ681">
        <f>IFERROR(INDEX(ADJ!$A$1:$BZ$1000,MATCH(PAYROLL!$D681,ADJ!A$1:A$500,0),MATCH(PAYROLL!DZ$2,ADJ!$2:$2,0)),0)</f>
        <v/>
      </c>
      <c r="EA681">
        <f>IFERROR(INDEX(ADJ!$A$1:$BZ$1000,MATCH(PAYROLL!$D681,ADJ!A$1:A$500,0),MATCH(PAYROLL!EA$2,ADJ!$2:$2,0)),0)</f>
        <v/>
      </c>
      <c r="EB681">
        <f>IFERROR(INDEX(ADJ!$A$1:$BZ$1000,MATCH(PAYROLL!$D681,ADJ!A$1:A$500,0),MATCH(PAYROLL!EB$2,ADJ!$2:$2,0)),0)</f>
        <v/>
      </c>
      <c r="EC681">
        <f>IFERROR(INDEX(ADJ!$A$1:$BZ$1000,MATCH(PAYROLL!$D681,ADJ!A$1:A$500,0),MATCH(PAYROLL!EC$2,ADJ!$2:$2,0)),0)</f>
        <v/>
      </c>
      <c r="ED681">
        <f>IFERROR(INDEX(ADJ!$A$1:$BZ$1000,MATCH(PAYROLL!$D681,ADJ!A$1:A$500,0),MATCH(PAYROLL!ED$2,ADJ!$2:$2,0)),0)</f>
        <v/>
      </c>
      <c r="EE681">
        <f>IFERROR(INDEX(ADJ!$A$1:$BZ$1000,MATCH(PAYROLL!$D681,ADJ!A$1:A$500,0),MATCH(PAYROLL!EE$2,ADJ!$2:$2,0)),0)</f>
        <v/>
      </c>
      <c r="EF681">
        <f>IFERROR(INDEX(ADJ!$A$1:$BZ$1000,MATCH(PAYROLL!$D681,ADJ!A$1:A$500,0),MATCH(PAYROLL!EF$2,ADJ!$2:$2,0)),0)</f>
        <v/>
      </c>
      <c r="EG681">
        <f>IFERROR(INDEX(ADJ!$A$1:$BZ$1000,MATCH(PAYROLL!$D681,ADJ!A$1:A$500,0),MATCH(PAYROLL!EG$2,ADJ!$2:$2,0)),0)</f>
        <v/>
      </c>
      <c r="EH681">
        <f>IFERROR(INDEX(ADJ!$A$1:$BZ$1000,MATCH(PAYROLL!$D681,ADJ!A$1:A$500,0),MATCH(PAYROLL!EH$2,ADJ!$2:$2,0)),0)</f>
        <v/>
      </c>
      <c r="EI681">
        <f>IFERROR(INDEX(ADJ!$A$1:$BZ$1000,MATCH(PAYROLL!D681,ADJ!A$1:A$500,0),MATCH(PAYROLL!EI$2,ADJ!$2:$2,0)),0)</f>
        <v/>
      </c>
      <c r="EJ681">
        <f>IFERROR(INDEX(ADJ!$A$1:$BZ$1000,MATCH(PAYROLL!$D681,ADJ!A$1:A$500,0),MATCH(PAYROLL!EJ$2,ADJ!$2:$2,0)),0)</f>
        <v/>
      </c>
      <c r="EK681">
        <f>SUM(DZ681:EJ681)</f>
        <v/>
      </c>
    </row>
    <row r="682">
      <c r="A682" t="n">
        <v>680</v>
      </c>
      <c r="B682" t="inlineStr">
        <is>
          <t>Nguyễn Văn Sơn</t>
        </is>
      </c>
      <c r="D682" t="inlineStr">
        <is>
          <t>157693-01</t>
        </is>
      </c>
      <c r="S682">
        <f>IFERROR(INDEX(PIS!$A$1:$BZ$1000,MATCH($D682,PIS!C$1:C$500,0),MATCH("Lương CB tháng trước",PIS!$1:$1,0)),0)</f>
        <v/>
      </c>
      <c r="T682">
        <f>IFERROR(INDEX(PIS!$A$1:$BZ$1000,MATCH($D682,PIS!C$1:C$500,0),MATCH("Lương CB hiện tại",PIS!$1:$1,0)),0)</f>
        <v/>
      </c>
      <c r="U682">
        <f>IFERROR(INDEX(PIS!$A$1:$BZ$1000,MATCH($D682,PIS!C$1:C$500,0),MATCH("Lương đóng BHBB",PIS!$1:$1,0)),0)</f>
        <v/>
      </c>
      <c r="V682">
        <f>IFERROR(INDEX(PIS!$A$1:$BZ$1000,MATCH($D682,PIS!C$1:C$500,0),MATCH(V$2,PIS!$2:$2,0)),0)</f>
        <v/>
      </c>
      <c r="W682">
        <f>IFERROR(INDEX(PIS!$A$1:$BZ$1000,MATCH($D682,PIS!C$1:C$500,0),MATCH(W$2,PIS!$2:$2,0)),0)</f>
        <v/>
      </c>
      <c r="X682">
        <f>IFERROR(INDEX(PIS!$A$1:$BZ$1000,MATCH($D682,PIS!C$1:C$500,0),MATCH(X$2,PIS!$2:$2,0)),0)</f>
        <v/>
      </c>
      <c r="Y682">
        <f>IFERROR(INDEX(PIS!$A$1:$BZ$1000,MATCH($D682,PIS!C$1:C$500,0),MATCH(Y$2,PIS!$2:$2,0)),0)</f>
        <v/>
      </c>
      <c r="Z682">
        <f>IFERROR(INDEX(PIS!$A$1:$BZ$1000,MATCH($D682,PIS!C$1:C$500,0),MATCH(Z$2,PIS!$2:$2,0)),0)</f>
        <v/>
      </c>
      <c r="AA682">
        <f>IFERROR(INDEX(PIS!$A$1:$BZ$1000,MATCH($D682,PIS!C$1:C$500,0),MATCH(AA$2,PIS!$2:$2,0)),0)</f>
        <v/>
      </c>
      <c r="AB682">
        <f>IFERROR(INDEX(PIS!$A$1:$BZ$1000,MATCH($D682,PIS!C$1:C$500,0),MATCH(AB$2,PIS!$2:$2,0)),0)</f>
        <v/>
      </c>
      <c r="AC682">
        <f>SUM(V682:AB682)</f>
        <v/>
      </c>
      <c r="AD682">
        <f>IFERROR(INDEX(TIMESHEET!$A$1:$AI$5000,MATCH($D682,TIMESHEET!A$1:A$500,0),MATCH("T100",TIMESHEET!$2:$2,0))-2,0)</f>
        <v/>
      </c>
      <c r="AE682">
        <f>IFERROR(INDEX(TIMESHEET!$A$1:$AI$5000,MATCH($D682,TIMESHEET!A$1:A$500,0),MATCH("T202",TIMESHEET!$2:$2,0)),0)</f>
        <v/>
      </c>
      <c r="AF682">
        <f>IFERROR(INDEX(TIMESHEET!$A$1:$AI$5000,MATCH($D682,TIMESHEET!A$1:A$500,0),MATCH("T302",TIMESHEET!$2:$2,0)),0)</f>
        <v/>
      </c>
      <c r="AG682">
        <f>IFERROR(INDEX(TIMESHEET!$A$1:$AI$5000,MATCH($D682,TIMESHEET!A$1:A$500,0),MATCH("T406",TIMESHEET!$2:$2,0)),0)</f>
        <v/>
      </c>
      <c r="AH682">
        <f>AE682+AG682</f>
        <v/>
      </c>
      <c r="AI682">
        <f>IFERROR(INDEX(TIMESHEET!$A$1:$AI$5000,MATCH($D682,TIMESHEET!A$1:A$500,0),MATCH("T701",TIMESHEET!$2:$2,0)),0)</f>
        <v/>
      </c>
      <c r="AJ682">
        <f>IFERROR(INDEX(TIMESHEET!$A$1:$AI$5000,MATCH($D682,TIMESHEET!B$1:B$500,0),MATCH("T320",TIMESHEET!$2:$2,0)),0)</f>
        <v/>
      </c>
      <c r="AK682">
        <f>IFERROR(IF(LEFT(INDEX(PIS!O$1:O$500,MATCH(D682,PIS!C$1:C$500)),1)="M",T682/AD682*SUM(AE682:AG682),T682*AD682),0)</f>
        <v/>
      </c>
      <c r="AL682">
        <f>IFERROR(INDEX(ADJ!$A$1:$BZ$1000,MATCH(PAYROLL!D682,ADJ!A$1:A$500,0),MATCH(PAYROLL!AL$2,ADJ!$2:$2,0)),0)</f>
        <v/>
      </c>
      <c r="AM682">
        <f>SUM(AK682:AL682)</f>
        <v/>
      </c>
      <c r="AN682">
        <f>IFERROR(ROUND(V682/$AD682*$AH682,0),0)</f>
        <v/>
      </c>
      <c r="AO682">
        <f>IFERROR(ROUND(W682/$AD682*$AH682,0),0)</f>
        <v/>
      </c>
      <c r="AP682">
        <f>IFERROR(ROUND(X682/$AD682*$AE682,0),0)</f>
        <v/>
      </c>
      <c r="AQ682">
        <f>IFERROR(ROUND(Y682/$AD682*$AH682,0),0)</f>
        <v/>
      </c>
      <c r="AR682">
        <f>IFERROR(ROUND(Z682/$AD682*$AH682,0),0)</f>
        <v/>
      </c>
      <c r="AS682">
        <f>IFERROR(ROUND(AA682/$AD682*$AH682,0),0)</f>
        <v/>
      </c>
      <c r="AT682">
        <f>IFERROR(IF((AE682+AF682+AG682)&gt;13,AB682,ROUND(AB682/AD682*AH682,0)),0)</f>
        <v/>
      </c>
      <c r="AU682">
        <f>IFERROR(INDEX(ADJ!$A$1:$BZ$1000,MATCH(PAYROLL!D682,ADJ!A$1:A$500,0),MATCH(PAYROLL!AU$2,ADJ!$2:$2,0)),0)</f>
        <v/>
      </c>
      <c r="AV682">
        <f>ROUND(SUM(AN682:AU682),0)</f>
        <v/>
      </c>
      <c r="AW682">
        <f>IFERROR(INDEX(TIMESHEET!$A$1:$AI$5000,MATCH(PAYROLL!D682,TIMESHEET!A$1:A$500,0),MATCH("T620",TIMESHEET!$2:$2,0)),0)</f>
        <v/>
      </c>
      <c r="AX682">
        <f>IFERROR(INDEX(TIMESHEET!$A$1:$AI$5000,MATCH(PAYROLL!D682,TIMESHEET!A$1:A$500,0),MATCH("T601",TIMESHEET!$2:$2,0)),0)</f>
        <v/>
      </c>
      <c r="AY682">
        <f>IFERROR(INDEX(TIMESHEET!$A$1:$AI$5000,MATCH(PAYROLL!D682,TIMESHEET!A$1:A$500,0),MATCH("T602",TIMESHEET!$2:$2,0)),0)</f>
        <v/>
      </c>
      <c r="AZ682">
        <f>IFERROR(INDEX(TIMESHEET!$A$1:$AI$5000,MATCH(PAYROLL!D682,TIMESHEET!A$1:A$500,0),MATCH("T603",TIMESHEET!$2:$2,0)),0)</f>
        <v/>
      </c>
      <c r="BA682">
        <f>IFERROR(INDEX(TIMESHEET!$A$1:$AI$5000,MATCH(PAYROLL!D682,TIMESHEET!A$1:A$500,0),MATCH("T611",TIMESHEET!$2:$2,0)),0)</f>
        <v/>
      </c>
      <c r="BB682">
        <f>IFERROR(INDEX(TIMESHEET!$A$1:$AI$5000,MATCH(PAYROLL!D682,TIMESHEET!A$1:A$500,0),MATCH("T612",TIMESHEET!$2:$2,0)),0)</f>
        <v/>
      </c>
      <c r="BC682">
        <f>IFERROR(INDEX(TIMESHEET!$A$1:$AI$5000,MATCH(PAYROLL!D682,TIMESHEET!A$1:A$500,0),MATCH("T613",TIMESHEET!$2:$2,0)),0)</f>
        <v/>
      </c>
      <c r="BD682">
        <f>IFERROR(INDEX(TIMESHEET!$A$1:$AI$5000,MATCH(PAYROLL!D682,TIMESHEET!A$1:A$500,0),MATCH("T500",TIMESHEET!$2:$2,0)),0)</f>
        <v/>
      </c>
      <c r="BE682">
        <f>IFERROR(IF(LEFT(INDEX(PIS!O$1:O$500,MATCH(D682,PIS!C$1:C$500)),1)="M",T682/AD682/8*(AW682+AX682*1.5+AY682*2+AZ682*3+BA682*2.1+BB682*2.7+BC682*3.9+BD682*0.3),T682/8*(AW682+AX682*1.5+AY682*2+AZ682*3+BA682*2.1+BB682*2.7+BC682*3.9+BD682*0.3)),0)</f>
        <v/>
      </c>
      <c r="BF682">
        <f>IFERROR(INDEX(ADJ!$A$1:$BZ$1000,MATCH(PAYROLL!$D682,ADJ!A$1:A$500,0),MATCH(PAYROLL!BF$2,ADJ!$2:$2,0)),0)</f>
        <v/>
      </c>
      <c r="BG682">
        <f>IFERROR(INDEX(ADJ!$A$1:$BZ$1000,MATCH(PAYROLL!D682,ADJ!A$1:A$500,0),MATCH(PAYROLL!BG$2,ADJ!$2:$2,0)),0)</f>
        <v/>
      </c>
      <c r="BH682">
        <f>IFERROR(INDEX(ADJ!$A$1:$BZ$1000,MATCH(PAYROLL!D682,ADJ!A$1:A$500,0),MATCH(PAYROLL!BH$2,ADJ!$2:$2,0)),0)</f>
        <v/>
      </c>
      <c r="BI682">
        <f>IFERROR(INDEX(ADJ!$A$1:$BZ$1000,MATCH(PAYROLL!D682,ADJ!A$1:A$500,0),MATCH(PAYROLL!BI$2,ADJ!$2:$2,0)),0)</f>
        <v/>
      </c>
      <c r="BJ682">
        <f>IFERROR(INDEX(ADJ!$A$1:$BZ$1000,MATCH(PAYROLL!D682,ADJ!A$1:A$500,0),MATCH(PAYROLL!BJ$2,ADJ!$2:$2,0)),0)</f>
        <v/>
      </c>
      <c r="BK682">
        <f>SUM(BF682:BJ682)</f>
        <v/>
      </c>
      <c r="BL682">
        <f>IFERROR(INDEX(ADJ!$A$1:$BZ$1000,MATCH(PAYROLL!D682,ADJ!A$1:A$500,0),MATCH(PAYROLL!BL$2,ADJ!$2:$2,0)),0)</f>
        <v/>
      </c>
      <c r="BM682">
        <f>IFERROR(INDEX(ADJ!$A$1:$BZ$1000,MATCH(PAYROLL!D682,ADJ!A$1:A$500,0),MATCH(PAYROLL!BM$2,ADJ!$2:$2,0)),0)</f>
        <v/>
      </c>
      <c r="BN682">
        <f>IFERROR(INDEX(ADJ!$A$1:$BZ$1000,MATCH(PAYROLL!D682,ADJ!A$1:A$500,0),MATCH(PAYROLL!BN$2,ADJ!$2:$2,0)),0)</f>
        <v/>
      </c>
      <c r="BO682">
        <f>IFERROR(INDEX(ADJ!$A$1:$BZ$1000,MATCH(PAYROLL!D682,ADJ!A$1:A$500,0),MATCH(PAYROLL!BO$2,ADJ!$2:$2,0)),0)</f>
        <v/>
      </c>
      <c r="BP682">
        <f>SUM(AM682,AV682,BE682,BK682,BL682:BO682)</f>
        <v/>
      </c>
      <c r="BQ682">
        <f>BO682</f>
        <v/>
      </c>
      <c r="BR682">
        <f>IFERROR(ROUND(IF(LEFT(INDEX(PIS!O$1:O$500,MATCH(D682,PIS!C$1:C$500)),1)="D",T682/8*(BD682*0.3),IF(LEFT(INDEX(PIS!O$1:O$500,MATCH(D682,PIS!C$1:C$500)),1)="H",T682*($BD682*0.3),T682/$AD682/8*($BD682*0.3))),0),0)</f>
        <v/>
      </c>
      <c r="BS682">
        <f>IF(AP682&lt;1,0,MIN(AP682,730000))</f>
        <v/>
      </c>
      <c r="BT682">
        <f>IFERROR(ROUND((BE682-SUM(AW682:BC682)*T682/AD682/8),0)-BR682,0)</f>
        <v/>
      </c>
      <c r="BU682">
        <f>AO682</f>
        <v/>
      </c>
      <c r="BV682">
        <f>SUM(BQ682:BU682)</f>
        <v/>
      </c>
      <c r="BW682">
        <f>BP682-BV682</f>
        <v/>
      </c>
      <c r="BX682">
        <f>IFERROR(IF(RIGHT(INDEX(PIS!O$1:O$500,MATCH(D682,PIS!C$1:C$500)),5)="Gross",MIN(U682+V682,VLOOKUP("R700",TSC!B:C,2,0)*VLOOKUP("R101",TSC!B:C,2,0))*VLOOKUP("R701",TSC!B:C,2,0)%,0),0)</f>
        <v/>
      </c>
      <c r="BY682">
        <f>IFERROR(IF(RIGHT(INDEX(PIS!O$1:O$500,MATCH(D682,PIS!C$1:C$500)),5)="Gross",MIN(U682+V682,VLOOKUP("R700",TSC!B:C,2,0)*VLOOKUP("R101",TSC!B:C,2,0))*VLOOKUP("T704",TSC!B:C,2,0)%,0),0)</f>
        <v/>
      </c>
      <c r="BZ682">
        <f>IFERROR(IF(RIGHT(INDEX(PIS!O$1:O$500,MATCH(D682,PIS!C$1:C$500)),5)="Gross",MIN(U682+V682,VLOOKUP("R700",TSC!B:C,2,0)*VLOOKUP("1",TSC!F:G,2,0))*VLOOKUP("T705",TSC!B:C,2,0)%,0),0)</f>
        <v/>
      </c>
      <c r="CA682">
        <f>IFERROR(INDEX(ADJ!$A$1:$BZ$1000,MATCH(PAYROLL!D682,ADJ!A$1:A$500,0),MATCH(PAYROLL!CA$2,ADJ!$2:$2,0)),0)</f>
        <v/>
      </c>
      <c r="CB682">
        <f>IFERROR(INDEX(ADJ!$A$1:$BZ$1000,MATCH(PAYROLL!D682,ADJ!A$1:A$500,0),MATCH(PAYROLL!CB$2,ADJ!$2:$2,0)),0)</f>
        <v/>
      </c>
      <c r="CC682">
        <f>SUM(BX682:CB682)</f>
        <v/>
      </c>
      <c r="CD682">
        <f>IFERROR(INDEX(PIS!$A$1:$BZ$1000,MATCH(PAYROLL!D682,PIS!C$1:C$500,0),MATCH(PAYROLL!CD$1,PIS!$1:$1,0)),0)</f>
        <v/>
      </c>
      <c r="CE682">
        <f>IFERROR(IF(OR(INDEX(PIS!P$1:P$500,MATCH(D682,PIS!C$1:C$500,0))="LT2",INDEX(PIS!P$1:P$500,MATCH(D682,PIS!C$1:C$500,0))="P10"),0,SUM(CC682,CD682*VLOOKUP("R601",TSC!B:C,2,0),VLOOKUP("R602",TSC!B:C,2,0))),0)</f>
        <v/>
      </c>
      <c r="CF682">
        <f>MAX(BW682-CE682,0)</f>
        <v/>
      </c>
      <c r="CG682">
        <f>IFERROR(IF(OR(RIGHT(INDEX(PIS!P$1:P$500,MATCH(D682,PIS!C$1:C$500)),5)="P10",RIGHT(INDEX(PIS!P$1:P$500,MATCH(D682,PIS!C$1:C$500)),5)="CK"),0,IF(CF682&lt;=5000000,CF682*5%,IF(CF682&lt;=10000000,CF682*10%-250000,IF(CF682&lt;=18000000,CF682*15%-750000,IF(CF682&lt;=32000000,CF682*20%-1650000,IF(CF682&lt;=52000000,CF682*25%-3250000,IF(CF682&lt;=80000000,BH682*30%-5850000,CF682*35%-9850000))))))),0)</f>
        <v/>
      </c>
      <c r="CH682">
        <f>IFERROR(IF(OR(INDEX(PIS!P$1:P$500,MATCH(D682,PIS!C$1:C$500))="LT",INDEX(PIS!P$1:P$500,MATCH(D682,PIS!C$1:C$500))="CK"),0,IF(CF682&lt;2000000,0,CF682*10%)),0)</f>
        <v/>
      </c>
      <c r="CI682">
        <f>IFERROR(INDEX(ADJ!$A$1:$BZ$1000,MATCH(PAYROLL!D682,ADJ!A$1:A$500,0),MATCH(PAYROLL!CI$2,ADJ!$2:$2,0)),0)</f>
        <v/>
      </c>
      <c r="CJ682">
        <f>IFERROR(INDEX(ADJ!$A$1:$BZ$1000,MATCH(PAYROLL!D682,ADJ!A$1:A$500,0),MATCH(PAYROLL!CJ$2,ADJ!$2:$2,0)),0)</f>
        <v/>
      </c>
      <c r="CK682">
        <f>IFERROR(INDEX(ADJ!$A$1:$BZ$1000,MATCH(PAYROLL!D682,ADJ!A$1:A$500,0),MATCH(PAYROLL!CK$2,ADJ!$2:$2,0)),0)</f>
        <v/>
      </c>
      <c r="CL682">
        <f>SUM(CG682:CK682)</f>
        <v/>
      </c>
      <c r="CM682">
        <f>ROUND(SUM(CH682:CK682),0)</f>
        <v/>
      </c>
      <c r="CN682">
        <f>IFERROR(INDEX(CSDA!D$1:D$500,MATCH($CN$2,CSDA!C$1:C$500,0))*INDEX(PIS!V$1:V$500,MATCH(D682,PIS!C$1:C$500))+INDEX(ADJ!$A$1:$BZ$1000,MATCH(PAYROLL!D682,ADJ!A$1:A$500,0),MATCH(PAYROLL!CN$2,ADJ!$2:$2,0)),0)</f>
        <v/>
      </c>
      <c r="CO682">
        <f>IFERROR(INDEX(ADJ!$A$1:$BZ$1000,MATCH(PAYROLL!D682,ADJ!A$1:A$500,0),MATCH(PAYROLL!CO$2,ADJ!$2:$2,0)),0)</f>
        <v/>
      </c>
      <c r="CP682">
        <f>IFERROR(INDEX(ADJ!$A$1:$BZ$1000,MATCH(PAYROLL!D682,ADJ!A$1:A$500,0),MATCH(PAYROLL!CP$2,ADJ!$2:$2,0)),0)</f>
        <v/>
      </c>
      <c r="CQ682">
        <f>BP682-CL682-CI682-CM682-CN682-CO682-CP682-CC682</f>
        <v/>
      </c>
      <c r="CR682">
        <f>IFERROR(IF(RIGHT(INDEX(PIS!O$1:O$500,MATCH(D682,PIS!C$1:C$500,0)),5)="Gross",MIN(U682+V682,VLOOKUP("R700",TSC!B:C,2,0)*VLOOKUP("R101",TSC!B:C,2,0))*(VLOOKUP("T711",TSC!B:C,2,0)+VLOOKUP("T712",TSC!B:C,2,0))%,MIN(T682+V682,VLOOKUP("R700",TSC!B:C,2,0)*VLOOKUP("R101",TSC!B:C,2,0))*(VLOOKUP("T711",TSC!B:C,2,0)+VLOOKUP("T712",TSC!B:C,2,0)+VLOOKUP("R701",TSC!B:C,2,0))%),0)</f>
        <v/>
      </c>
      <c r="CS682">
        <f>IFERROR(IF(RIGHT(INDEX(PIS!O$1:O$500,MATCH(D682,PIS!C$1:C$500,0)),5)="Gross",MIN(U682+V682,VLOOKUP("R700",TSC!B:C,2,0)*VLOOKUP("R101",TSC!B:C,2,0))*(VLOOKUP("T714",TSC!B:C,2,0))%,MIN(T682+V682,VLOOKUP("R700",TSC!B:C,2,0)*VLOOKUP("R101",TSC!B:C,2,0))*(VLOOKUP("T704",TSC!B:C,2,0)+VLOOKUP("T714",TSC!B:C,2,0))%),0)</f>
        <v/>
      </c>
      <c r="CT682">
        <f>IFERROR(IF(RIGHT(INDEX(PIS!O$1:O$500,MATCH(D682,PIS!C$1:C$500,0)),5)="Gross",MIN(U682+V682,VLOOKUP("R700",TSC!B:C,2,0)*VLOOKUP("R101",TSC!B:C,2,0))*VLOOKUP("T705",TSC!B:C,2,0)%,MIN(T682+V682,VLOOKUP("R700",TSC!B:C,2,0)*VLOOKUP("R101",TSC!B:C,2,0))*VLOOKUP("T705",TSC!B:C,2,0)%),0)</f>
        <v/>
      </c>
      <c r="CU682">
        <f>IFERROR(IF(RIGHT(INDEX(PIS!O$1:O$500,MATCH(D682,PIS!C$1:C$500,0)),5)="Gross",MIN(U682+V682,VLOOKUP("R700",TSC!B:C,2,0)*VLOOKUP("R101",TSC!B:C,2,0))*(VLOOKUP("T713",TSC!B:C,2,0))%,MIN(T682+V682,VLOOKUP("R700",TSC!B:C,2,0)*VLOOKUP("R101",TSC!B:C,2,0))*(VLOOKUP("T713",TSC!B:C,2,0))%),0)</f>
        <v/>
      </c>
      <c r="CV682">
        <f>IFERROR(INDEX(ADJ!$A$1:$BZ$1000,MATCH(PAYROLL!D682,ADJ!A$1:A$500,0),MATCH(PAYROLL!CV$2,ADJ!$2:$2,0)),0)</f>
        <v/>
      </c>
      <c r="CW682">
        <f>IFERROR(INDEX(ADJ!$A$1:$BZ$1000,MATCH(PAYROLL!D682,ADJ!A$1:A$500,0),MATCH(PAYROLL!CW$2,ADJ!$2:$2,0)),0)</f>
        <v/>
      </c>
      <c r="CX682">
        <f>SUM(CR682:CW682)</f>
        <v/>
      </c>
      <c r="CY682">
        <f>ROUND(IF(CR682&gt;0,T682+V682*VLOOKUP("R202",TSC!$B$1:$C$500,2,0),0),0)</f>
        <v/>
      </c>
      <c r="CZ682">
        <f>IFERROR(INDEX(CSDA!D$1:D$500,MATCH($CZ$2,CSDA!C$1:C$500,0)),0)</f>
        <v/>
      </c>
      <c r="DA682">
        <f>ROUND(T682*0.7%,0)</f>
        <v/>
      </c>
      <c r="DB682">
        <f>ROUND(T682/12,0)</f>
        <v/>
      </c>
      <c r="DC682">
        <f ref="DC682" t="array">IFERROR(INDEX(CSDA!D$1:D$500,MATCH("Trích giữ"&amp;PAYROLL!DC$2,CSDA!A$1:A$500&amp;CSDA!C$1:C$500,0)),0)</f>
        <v/>
      </c>
      <c r="DD682">
        <f ref="DD682" t="array">IFERROR(INDEX(CSDA!D$1:D$500,MATCH("Trích giữ"&amp;PAYROLL!DD$2,CSDA!A$1:A$500&amp;CSDA!C$1:C$500,0)),0)</f>
        <v/>
      </c>
      <c r="DE682">
        <f ref="DE682" t="array">IFERROR(INDEX(CSDA!D$1:D$500,MATCH("Trích giữ"&amp;PAYROLL!DE$2,CSDA!A$1:A$500&amp;CSDA!C$1:C$500,0)),0)</f>
        <v/>
      </c>
      <c r="DF682">
        <f>IFERROR(INDEX(CSDA!D$1:D$500,MATCH(PAYROLL!DF$2,CSDA!C$1:C$500,0)),0)</f>
        <v/>
      </c>
      <c r="DG682">
        <f ref="DG682" t="array">IFERROR(INDEX(CSDA!D$1:D$500,MATCH("Trích giữ"&amp;PAYROLL!DG$2,CSDA!A$1:A$500&amp;CSDA!C$1:C$500,0)),0)</f>
        <v/>
      </c>
      <c r="DH682">
        <f>ROUND(T682/26,0)</f>
        <v/>
      </c>
      <c r="DI682">
        <f ref="DI682" t="array">IFERROR(INDEX(CSDA!D$1:D$500,MATCH("Trích giữ"&amp;PAYROLL!DI$2,CSDA!A$1:A$500&amp;CSDA!C$1:C$500,0)),0)</f>
        <v/>
      </c>
      <c r="DJ682">
        <f>IF(U682=0,T682*21.5%-BL682,0)</f>
        <v/>
      </c>
      <c r="DK682">
        <f ref="DK682" t="array">IFERROR(INDEX(CSDA!D$1:D$500,MATCH("Trích giữ"&amp;PAYROLL!DK$2,CSDA!A$1:A$500&amp;CSDA!C$1:C$500,0)),0)</f>
        <v/>
      </c>
      <c r="DL682">
        <f>IFERROR(INDEX(CSDA!D$1:D$500,MATCH(PAYROLL!DL$2,CSDA!C$1:C$500,0))/12,0)</f>
        <v/>
      </c>
      <c r="DM682">
        <f>SUM(DB682:DL682)</f>
        <v/>
      </c>
      <c r="DN682">
        <f>IFERROR(INDEX(ADJ!$A$1:$BZ$1000,MATCH(PAYROLL!D682,ADJ!A$1:A$500,0),MATCH(PAYROLL!DN$2,ADJ!$2:$2,0)),0)</f>
        <v/>
      </c>
      <c r="DO682">
        <f>IFERROR(SUM(BP682,DM682:DN682,CX682:DA682)-DT682,0)</f>
        <v/>
      </c>
      <c r="DP682">
        <f ref="DP682" t="array">SUM(BW682*IFERROR(INDEX(CSDA!D$1:D$500,MATCH(BW$2,CSDA!C$1:C$500,0)),0)%,CX682*IFERROR(INDEX(CSDA!D$1:D$500,MATCH(CX$2,CSDA!C$1:C$500,0)),0)%,DA682*IFERROR(INDEX(CSDA!D$1:D$500,MATCH(DA$2,CSDA!C$1:C$500,0)),0)%,DB682*IFERROR(INDEX(CSDA!D$1:D$500,MATCH(DB$2,CSDA!C$1:C$500,0)),0)%,DF682*IFERROR(INDEX(CSDA!D$1:D$500,MATCH("Phí dịch vụ"&amp;PAYROLL!DF$2,CSDA!A$1:A$500&amp;CSDA!C$1:C$500,0)),0)%,DC682*IFERROR(INDEX(CSDA!D$1:D$500,MATCH("Phí dịch vụ"&amp;PAYROLL!DC$2,CSDA!A$1:A$500&amp;CSDA!C$1:C$500,0)),0)%,DH682*IFERROR(INDEX(CSDA!D$1:D$500,MATCH("Phí dịch vụ"&amp;PAYROLL!DH$2,CSDA!A$1:A$500&amp;CSDA!C$1:C$500,0)),0)%,DJ682*IFERROR(INDEX(CSDA!D$1:D$500,MATCH("Phí dịch vụ"&amp;PAYROLL!DJ$2,CSDA!A$1:A$500&amp;CSDA!C$1:C$500,0)),0)%,BN682*IFERROR(INDEX(CSDA!D$1:D$500,MATCH(BN$2,CSDA!C$1:C$500,0)),0)%)-BN682*7%</f>
        <v/>
      </c>
      <c r="DQ682">
        <f>IFERROR(INDEX(ADJ!$A$1:$BZ$1000,MATCH(PAYROLL!D682,ADJ!A$1:A$500,0),MATCH(PAYROLL!DQ$2,ADJ!$2:$2,0)),0)</f>
        <v/>
      </c>
      <c r="DR682">
        <f>IFERROR(INDEX(ADJ!$A$1:$BZ$1000,MATCH(PAYROLL!D682,ADJ!A$1:A$500,0),MATCH(PAYROLL!DR$2,ADJ!$2:$2,0)),0)</f>
        <v/>
      </c>
      <c r="DS682">
        <f>SUM(DP682:DR682)</f>
        <v/>
      </c>
      <c r="DT682">
        <f>EK682</f>
        <v/>
      </c>
      <c r="DU682">
        <f>SUM(DO682:DR682)</f>
        <v/>
      </c>
      <c r="DV682">
        <f>ROUND(DU682*0.1,0)</f>
        <v/>
      </c>
      <c r="DW682">
        <f>DU682+DV682</f>
        <v/>
      </c>
      <c r="DZ682">
        <f>IFERROR(INDEX(ADJ!$A$1:$BZ$1000,MATCH(PAYROLL!$D682,ADJ!A$1:A$500,0),MATCH(PAYROLL!DZ$2,ADJ!$2:$2,0)),0)</f>
        <v/>
      </c>
      <c r="EA682">
        <f>IFERROR(INDEX(ADJ!$A$1:$BZ$1000,MATCH(PAYROLL!$D682,ADJ!A$1:A$500,0),MATCH(PAYROLL!EA$2,ADJ!$2:$2,0)),0)</f>
        <v/>
      </c>
      <c r="EB682">
        <f>IFERROR(INDEX(ADJ!$A$1:$BZ$1000,MATCH(PAYROLL!$D682,ADJ!A$1:A$500,0),MATCH(PAYROLL!EB$2,ADJ!$2:$2,0)),0)</f>
        <v/>
      </c>
      <c r="EC682">
        <f>IFERROR(INDEX(ADJ!$A$1:$BZ$1000,MATCH(PAYROLL!$D682,ADJ!A$1:A$500,0),MATCH(PAYROLL!EC$2,ADJ!$2:$2,0)),0)</f>
        <v/>
      </c>
      <c r="ED682">
        <f>IFERROR(INDEX(ADJ!$A$1:$BZ$1000,MATCH(PAYROLL!$D682,ADJ!A$1:A$500,0),MATCH(PAYROLL!ED$2,ADJ!$2:$2,0)),0)</f>
        <v/>
      </c>
      <c r="EE682">
        <f>IFERROR(INDEX(ADJ!$A$1:$BZ$1000,MATCH(PAYROLL!$D682,ADJ!A$1:A$500,0),MATCH(PAYROLL!EE$2,ADJ!$2:$2,0)),0)</f>
        <v/>
      </c>
      <c r="EF682">
        <f>IFERROR(INDEX(ADJ!$A$1:$BZ$1000,MATCH(PAYROLL!$D682,ADJ!A$1:A$500,0),MATCH(PAYROLL!EF$2,ADJ!$2:$2,0)),0)</f>
        <v/>
      </c>
      <c r="EG682">
        <f>IFERROR(INDEX(ADJ!$A$1:$BZ$1000,MATCH(PAYROLL!$D682,ADJ!A$1:A$500,0),MATCH(PAYROLL!EG$2,ADJ!$2:$2,0)),0)</f>
        <v/>
      </c>
      <c r="EH682">
        <f>IFERROR(INDEX(ADJ!$A$1:$BZ$1000,MATCH(PAYROLL!$D682,ADJ!A$1:A$500,0),MATCH(PAYROLL!EH$2,ADJ!$2:$2,0)),0)</f>
        <v/>
      </c>
      <c r="EI682">
        <f>IFERROR(INDEX(ADJ!$A$1:$BZ$1000,MATCH(PAYROLL!D682,ADJ!A$1:A$500,0),MATCH(PAYROLL!EI$2,ADJ!$2:$2,0)),0)</f>
        <v/>
      </c>
      <c r="EJ682">
        <f>IFERROR(INDEX(ADJ!$A$1:$BZ$1000,MATCH(PAYROLL!$D682,ADJ!A$1:A$500,0),MATCH(PAYROLL!EJ$2,ADJ!$2:$2,0)),0)</f>
        <v/>
      </c>
      <c r="EK682">
        <f>SUM(DZ682:EJ682)</f>
        <v/>
      </c>
    </row>
    <row r="683">
      <c r="A683" t="n">
        <v>681</v>
      </c>
      <c r="B683" t="inlineStr">
        <is>
          <t>Vũ Thị Hường</t>
        </is>
      </c>
      <c r="D683" t="inlineStr">
        <is>
          <t>157700-01</t>
        </is>
      </c>
      <c r="S683">
        <f>IFERROR(INDEX(PIS!$A$1:$BZ$1000,MATCH($D683,PIS!C$1:C$500,0),MATCH("Lương CB tháng trước",PIS!$1:$1,0)),0)</f>
        <v/>
      </c>
      <c r="T683">
        <f>IFERROR(INDEX(PIS!$A$1:$BZ$1000,MATCH($D683,PIS!C$1:C$500,0),MATCH("Lương CB hiện tại",PIS!$1:$1,0)),0)</f>
        <v/>
      </c>
      <c r="U683">
        <f>IFERROR(INDEX(PIS!$A$1:$BZ$1000,MATCH($D683,PIS!C$1:C$500,0),MATCH("Lương đóng BHBB",PIS!$1:$1,0)),0)</f>
        <v/>
      </c>
      <c r="V683">
        <f>IFERROR(INDEX(PIS!$A$1:$BZ$1000,MATCH($D683,PIS!C$1:C$500,0),MATCH(V$2,PIS!$2:$2,0)),0)</f>
        <v/>
      </c>
      <c r="W683">
        <f>IFERROR(INDEX(PIS!$A$1:$BZ$1000,MATCH($D683,PIS!C$1:C$500,0),MATCH(W$2,PIS!$2:$2,0)),0)</f>
        <v/>
      </c>
      <c r="X683">
        <f>IFERROR(INDEX(PIS!$A$1:$BZ$1000,MATCH($D683,PIS!C$1:C$500,0),MATCH(X$2,PIS!$2:$2,0)),0)</f>
        <v/>
      </c>
      <c r="Y683">
        <f>IFERROR(INDEX(PIS!$A$1:$BZ$1000,MATCH($D683,PIS!C$1:C$500,0),MATCH(Y$2,PIS!$2:$2,0)),0)</f>
        <v/>
      </c>
      <c r="Z683">
        <f>IFERROR(INDEX(PIS!$A$1:$BZ$1000,MATCH($D683,PIS!C$1:C$500,0),MATCH(Z$2,PIS!$2:$2,0)),0)</f>
        <v/>
      </c>
      <c r="AA683">
        <f>IFERROR(INDEX(PIS!$A$1:$BZ$1000,MATCH($D683,PIS!C$1:C$500,0),MATCH(AA$2,PIS!$2:$2,0)),0)</f>
        <v/>
      </c>
      <c r="AB683">
        <f>IFERROR(INDEX(PIS!$A$1:$BZ$1000,MATCH($D683,PIS!C$1:C$500,0),MATCH(AB$2,PIS!$2:$2,0)),0)</f>
        <v/>
      </c>
      <c r="AC683">
        <f>SUM(V683:AB683)</f>
        <v/>
      </c>
      <c r="AD683">
        <f>IFERROR(INDEX(TIMESHEET!$A$1:$AI$5000,MATCH($D683,TIMESHEET!A$1:A$500,0),MATCH("T100",TIMESHEET!$2:$2,0))-2,0)</f>
        <v/>
      </c>
      <c r="AE683">
        <f>IFERROR(INDEX(TIMESHEET!$A$1:$AI$5000,MATCH($D683,TIMESHEET!A$1:A$500,0),MATCH("T202",TIMESHEET!$2:$2,0)),0)</f>
        <v/>
      </c>
      <c r="AF683">
        <f>IFERROR(INDEX(TIMESHEET!$A$1:$AI$5000,MATCH($D683,TIMESHEET!A$1:A$500,0),MATCH("T302",TIMESHEET!$2:$2,0)),0)</f>
        <v/>
      </c>
      <c r="AG683">
        <f>IFERROR(INDEX(TIMESHEET!$A$1:$AI$5000,MATCH($D683,TIMESHEET!A$1:A$500,0),MATCH("T406",TIMESHEET!$2:$2,0)),0)</f>
        <v/>
      </c>
      <c r="AH683">
        <f>AE683+AG683</f>
        <v/>
      </c>
      <c r="AI683">
        <f>IFERROR(INDEX(TIMESHEET!$A$1:$AI$5000,MATCH($D683,TIMESHEET!A$1:A$500,0),MATCH("T701",TIMESHEET!$2:$2,0)),0)</f>
        <v/>
      </c>
      <c r="AJ683">
        <f>IFERROR(INDEX(TIMESHEET!$A$1:$AI$5000,MATCH($D683,TIMESHEET!B$1:B$500,0),MATCH("T320",TIMESHEET!$2:$2,0)),0)</f>
        <v/>
      </c>
      <c r="AK683">
        <f>IFERROR(IF(LEFT(INDEX(PIS!O$1:O$500,MATCH(D683,PIS!C$1:C$500)),1)="M",T683/AD683*SUM(AE683:AG683),T683*AD683),0)</f>
        <v/>
      </c>
      <c r="AL683">
        <f>IFERROR(INDEX(ADJ!$A$1:$BZ$1000,MATCH(PAYROLL!D683,ADJ!A$1:A$500,0),MATCH(PAYROLL!AL$2,ADJ!$2:$2,0)),0)</f>
        <v/>
      </c>
      <c r="AM683">
        <f>SUM(AK683:AL683)</f>
        <v/>
      </c>
      <c r="AN683">
        <f>IFERROR(ROUND(V683/$AD683*$AH683,0),0)</f>
        <v/>
      </c>
      <c r="AO683">
        <f>IFERROR(ROUND(W683/$AD683*$AH683,0),0)</f>
        <v/>
      </c>
      <c r="AP683">
        <f>IFERROR(ROUND(X683/$AD683*$AE683,0),0)</f>
        <v/>
      </c>
      <c r="AQ683">
        <f>IFERROR(ROUND(Y683/$AD683*$AH683,0),0)</f>
        <v/>
      </c>
      <c r="AR683">
        <f>IFERROR(ROUND(Z683/$AD683*$AH683,0),0)</f>
        <v/>
      </c>
      <c r="AS683">
        <f>IFERROR(ROUND(AA683/$AD683*$AH683,0),0)</f>
        <v/>
      </c>
      <c r="AT683">
        <f>IFERROR(IF((AE683+AF683+AG683)&gt;13,AB683,ROUND(AB683/AD683*AH683,0)),0)</f>
        <v/>
      </c>
      <c r="AU683">
        <f>IFERROR(INDEX(ADJ!$A$1:$BZ$1000,MATCH(PAYROLL!D683,ADJ!A$1:A$500,0),MATCH(PAYROLL!AU$2,ADJ!$2:$2,0)),0)</f>
        <v/>
      </c>
      <c r="AV683">
        <f>ROUND(SUM(AN683:AU683),0)</f>
        <v/>
      </c>
      <c r="AW683">
        <f>IFERROR(INDEX(TIMESHEET!$A$1:$AI$5000,MATCH(PAYROLL!D683,TIMESHEET!A$1:A$500,0),MATCH("T620",TIMESHEET!$2:$2,0)),0)</f>
        <v/>
      </c>
      <c r="AX683">
        <f>IFERROR(INDEX(TIMESHEET!$A$1:$AI$5000,MATCH(PAYROLL!D683,TIMESHEET!A$1:A$500,0),MATCH("T601",TIMESHEET!$2:$2,0)),0)</f>
        <v/>
      </c>
      <c r="AY683">
        <f>IFERROR(INDEX(TIMESHEET!$A$1:$AI$5000,MATCH(PAYROLL!D683,TIMESHEET!A$1:A$500,0),MATCH("T602",TIMESHEET!$2:$2,0)),0)</f>
        <v/>
      </c>
      <c r="AZ683">
        <f>IFERROR(INDEX(TIMESHEET!$A$1:$AI$5000,MATCH(PAYROLL!D683,TIMESHEET!A$1:A$500,0),MATCH("T603",TIMESHEET!$2:$2,0)),0)</f>
        <v/>
      </c>
      <c r="BA683">
        <f>IFERROR(INDEX(TIMESHEET!$A$1:$AI$5000,MATCH(PAYROLL!D683,TIMESHEET!A$1:A$500,0),MATCH("T611",TIMESHEET!$2:$2,0)),0)</f>
        <v/>
      </c>
      <c r="BB683">
        <f>IFERROR(INDEX(TIMESHEET!$A$1:$AI$5000,MATCH(PAYROLL!D683,TIMESHEET!A$1:A$500,0),MATCH("T612",TIMESHEET!$2:$2,0)),0)</f>
        <v/>
      </c>
      <c r="BC683">
        <f>IFERROR(INDEX(TIMESHEET!$A$1:$AI$5000,MATCH(PAYROLL!D683,TIMESHEET!A$1:A$500,0),MATCH("T613",TIMESHEET!$2:$2,0)),0)</f>
        <v/>
      </c>
      <c r="BD683">
        <f>IFERROR(INDEX(TIMESHEET!$A$1:$AI$5000,MATCH(PAYROLL!D683,TIMESHEET!A$1:A$500,0),MATCH("T500",TIMESHEET!$2:$2,0)),0)</f>
        <v/>
      </c>
      <c r="BE683">
        <f>IFERROR(IF(LEFT(INDEX(PIS!O$1:O$500,MATCH(D683,PIS!C$1:C$500)),1)="M",T683/AD683/8*(AW683+AX683*1.5+AY683*2+AZ683*3+BA683*2.1+BB683*2.7+BC683*3.9+BD683*0.3),T683/8*(AW683+AX683*1.5+AY683*2+AZ683*3+BA683*2.1+BB683*2.7+BC683*3.9+BD683*0.3)),0)</f>
        <v/>
      </c>
      <c r="BF683">
        <f>IFERROR(INDEX(ADJ!$A$1:$BZ$1000,MATCH(PAYROLL!$D683,ADJ!A$1:A$500,0),MATCH(PAYROLL!BF$2,ADJ!$2:$2,0)),0)</f>
        <v/>
      </c>
      <c r="BG683">
        <f>IFERROR(INDEX(ADJ!$A$1:$BZ$1000,MATCH(PAYROLL!D683,ADJ!A$1:A$500,0),MATCH(PAYROLL!BG$2,ADJ!$2:$2,0)),0)</f>
        <v/>
      </c>
      <c r="BH683">
        <f>IFERROR(INDEX(ADJ!$A$1:$BZ$1000,MATCH(PAYROLL!D683,ADJ!A$1:A$500,0),MATCH(PAYROLL!BH$2,ADJ!$2:$2,0)),0)</f>
        <v/>
      </c>
      <c r="BI683">
        <f>IFERROR(INDEX(ADJ!$A$1:$BZ$1000,MATCH(PAYROLL!D683,ADJ!A$1:A$500,0),MATCH(PAYROLL!BI$2,ADJ!$2:$2,0)),0)</f>
        <v/>
      </c>
      <c r="BJ683">
        <f>IFERROR(INDEX(ADJ!$A$1:$BZ$1000,MATCH(PAYROLL!D683,ADJ!A$1:A$500,0),MATCH(PAYROLL!BJ$2,ADJ!$2:$2,0)),0)</f>
        <v/>
      </c>
      <c r="BK683">
        <f>SUM(BF683:BJ683)</f>
        <v/>
      </c>
      <c r="BL683">
        <f>IFERROR(INDEX(ADJ!$A$1:$BZ$1000,MATCH(PAYROLL!D683,ADJ!A$1:A$500,0),MATCH(PAYROLL!BL$2,ADJ!$2:$2,0)),0)</f>
        <v/>
      </c>
      <c r="BM683">
        <f>IFERROR(INDEX(ADJ!$A$1:$BZ$1000,MATCH(PAYROLL!D683,ADJ!A$1:A$500,0),MATCH(PAYROLL!BM$2,ADJ!$2:$2,0)),0)</f>
        <v/>
      </c>
      <c r="BN683">
        <f>IFERROR(INDEX(ADJ!$A$1:$BZ$1000,MATCH(PAYROLL!D683,ADJ!A$1:A$500,0),MATCH(PAYROLL!BN$2,ADJ!$2:$2,0)),0)</f>
        <v/>
      </c>
      <c r="BO683">
        <f>IFERROR(INDEX(ADJ!$A$1:$BZ$1000,MATCH(PAYROLL!D683,ADJ!A$1:A$500,0),MATCH(PAYROLL!BO$2,ADJ!$2:$2,0)),0)</f>
        <v/>
      </c>
      <c r="BP683">
        <f>SUM(AM683,AV683,BE683,BK683,BL683:BO683)</f>
        <v/>
      </c>
      <c r="BQ683">
        <f>BO683</f>
        <v/>
      </c>
      <c r="BR683">
        <f>IFERROR(ROUND(IF(LEFT(INDEX(PIS!O$1:O$500,MATCH(D683,PIS!C$1:C$500)),1)="D",T683/8*(BD683*0.3),IF(LEFT(INDEX(PIS!O$1:O$500,MATCH(D683,PIS!C$1:C$500)),1)="H",T683*($BD683*0.3),T683/$AD683/8*($BD683*0.3))),0),0)</f>
        <v/>
      </c>
      <c r="BS683">
        <f>IF(AP683&lt;1,0,MIN(AP683,730000))</f>
        <v/>
      </c>
      <c r="BT683">
        <f>IFERROR(ROUND((BE683-SUM(AW683:BC683)*T683/AD683/8),0)-BR683,0)</f>
        <v/>
      </c>
      <c r="BU683">
        <f>AO683</f>
        <v/>
      </c>
      <c r="BV683">
        <f>SUM(BQ683:BU683)</f>
        <v/>
      </c>
      <c r="BW683">
        <f>BP683-BV683</f>
        <v/>
      </c>
      <c r="BX683">
        <f>IFERROR(IF(RIGHT(INDEX(PIS!O$1:O$500,MATCH(D683,PIS!C$1:C$500)),5)="Gross",MIN(U683+V683,VLOOKUP("R700",TSC!B:C,2,0)*VLOOKUP("R101",TSC!B:C,2,0))*VLOOKUP("R701",TSC!B:C,2,0)%,0),0)</f>
        <v/>
      </c>
      <c r="BY683">
        <f>IFERROR(IF(RIGHT(INDEX(PIS!O$1:O$500,MATCH(D683,PIS!C$1:C$500)),5)="Gross",MIN(U683+V683,VLOOKUP("R700",TSC!B:C,2,0)*VLOOKUP("R101",TSC!B:C,2,0))*VLOOKUP("T704",TSC!B:C,2,0)%,0),0)</f>
        <v/>
      </c>
      <c r="BZ683">
        <f>IFERROR(IF(RIGHT(INDEX(PIS!O$1:O$500,MATCH(D683,PIS!C$1:C$500)),5)="Gross",MIN(U683+V683,VLOOKUP("R700",TSC!B:C,2,0)*VLOOKUP("1",TSC!F:G,2,0))*VLOOKUP("T705",TSC!B:C,2,0)%,0),0)</f>
        <v/>
      </c>
      <c r="CA683">
        <f>IFERROR(INDEX(ADJ!$A$1:$BZ$1000,MATCH(PAYROLL!D683,ADJ!A$1:A$500,0),MATCH(PAYROLL!CA$2,ADJ!$2:$2,0)),0)</f>
        <v/>
      </c>
      <c r="CB683">
        <f>IFERROR(INDEX(ADJ!$A$1:$BZ$1000,MATCH(PAYROLL!D683,ADJ!A$1:A$500,0),MATCH(PAYROLL!CB$2,ADJ!$2:$2,0)),0)</f>
        <v/>
      </c>
      <c r="CC683">
        <f>SUM(BX683:CB683)</f>
        <v/>
      </c>
      <c r="CD683">
        <f>IFERROR(INDEX(PIS!$A$1:$BZ$1000,MATCH(PAYROLL!D683,PIS!C$1:C$500,0),MATCH(PAYROLL!CD$1,PIS!$1:$1,0)),0)</f>
        <v/>
      </c>
      <c r="CE683">
        <f>IFERROR(IF(OR(INDEX(PIS!P$1:P$500,MATCH(D683,PIS!C$1:C$500,0))="LT2",INDEX(PIS!P$1:P$500,MATCH(D683,PIS!C$1:C$500,0))="P10"),0,SUM(CC683,CD683*VLOOKUP("R601",TSC!B:C,2,0),VLOOKUP("R602",TSC!B:C,2,0))),0)</f>
        <v/>
      </c>
      <c r="CF683">
        <f>MAX(BW683-CE683,0)</f>
        <v/>
      </c>
      <c r="CG683">
        <f>IFERROR(IF(OR(RIGHT(INDEX(PIS!P$1:P$500,MATCH(D683,PIS!C$1:C$500)),5)="P10",RIGHT(INDEX(PIS!P$1:P$500,MATCH(D683,PIS!C$1:C$500)),5)="CK"),0,IF(CF683&lt;=5000000,CF683*5%,IF(CF683&lt;=10000000,CF683*10%-250000,IF(CF683&lt;=18000000,CF683*15%-750000,IF(CF683&lt;=32000000,CF683*20%-1650000,IF(CF683&lt;=52000000,CF683*25%-3250000,IF(CF683&lt;=80000000,BH683*30%-5850000,CF683*35%-9850000))))))),0)</f>
        <v/>
      </c>
      <c r="CH683">
        <f>IFERROR(IF(OR(INDEX(PIS!P$1:P$500,MATCH(D683,PIS!C$1:C$500))="LT",INDEX(PIS!P$1:P$500,MATCH(D683,PIS!C$1:C$500))="CK"),0,IF(CF683&lt;2000000,0,CF683*10%)),0)</f>
        <v/>
      </c>
      <c r="CI683">
        <f>IFERROR(INDEX(ADJ!$A$1:$BZ$1000,MATCH(PAYROLL!D683,ADJ!A$1:A$500,0),MATCH(PAYROLL!CI$2,ADJ!$2:$2,0)),0)</f>
        <v/>
      </c>
      <c r="CJ683">
        <f>IFERROR(INDEX(ADJ!$A$1:$BZ$1000,MATCH(PAYROLL!D683,ADJ!A$1:A$500,0),MATCH(PAYROLL!CJ$2,ADJ!$2:$2,0)),0)</f>
        <v/>
      </c>
      <c r="CK683">
        <f>IFERROR(INDEX(ADJ!$A$1:$BZ$1000,MATCH(PAYROLL!D683,ADJ!A$1:A$500,0),MATCH(PAYROLL!CK$2,ADJ!$2:$2,0)),0)</f>
        <v/>
      </c>
      <c r="CL683">
        <f>SUM(CG683:CK683)</f>
        <v/>
      </c>
      <c r="CM683">
        <f>ROUND(SUM(CH683:CK683),0)</f>
        <v/>
      </c>
      <c r="CN683">
        <f>IFERROR(INDEX(CSDA!D$1:D$500,MATCH($CN$2,CSDA!C$1:C$500,0))*INDEX(PIS!V$1:V$500,MATCH(D683,PIS!C$1:C$500))+INDEX(ADJ!$A$1:$BZ$1000,MATCH(PAYROLL!D683,ADJ!A$1:A$500,0),MATCH(PAYROLL!CN$2,ADJ!$2:$2,0)),0)</f>
        <v/>
      </c>
      <c r="CO683">
        <f>IFERROR(INDEX(ADJ!$A$1:$BZ$1000,MATCH(PAYROLL!D683,ADJ!A$1:A$500,0),MATCH(PAYROLL!CO$2,ADJ!$2:$2,0)),0)</f>
        <v/>
      </c>
      <c r="CP683">
        <f>IFERROR(INDEX(ADJ!$A$1:$BZ$1000,MATCH(PAYROLL!D683,ADJ!A$1:A$500,0),MATCH(PAYROLL!CP$2,ADJ!$2:$2,0)),0)</f>
        <v/>
      </c>
      <c r="CQ683">
        <f>BP683-CL683-CI683-CM683-CN683-CO683-CP683-CC683</f>
        <v/>
      </c>
      <c r="CR683">
        <f>IFERROR(IF(RIGHT(INDEX(PIS!O$1:O$500,MATCH(D683,PIS!C$1:C$500,0)),5)="Gross",MIN(U683+V683,VLOOKUP("R700",TSC!B:C,2,0)*VLOOKUP("R101",TSC!B:C,2,0))*(VLOOKUP("T711",TSC!B:C,2,0)+VLOOKUP("T712",TSC!B:C,2,0))%,MIN(T683+V683,VLOOKUP("R700",TSC!B:C,2,0)*VLOOKUP("R101",TSC!B:C,2,0))*(VLOOKUP("T711",TSC!B:C,2,0)+VLOOKUP("T712",TSC!B:C,2,0)+VLOOKUP("R701",TSC!B:C,2,0))%),0)</f>
        <v/>
      </c>
      <c r="CS683">
        <f>IFERROR(IF(RIGHT(INDEX(PIS!O$1:O$500,MATCH(D683,PIS!C$1:C$500,0)),5)="Gross",MIN(U683+V683,VLOOKUP("R700",TSC!B:C,2,0)*VLOOKUP("R101",TSC!B:C,2,0))*(VLOOKUP("T714",TSC!B:C,2,0))%,MIN(T683+V683,VLOOKUP("R700",TSC!B:C,2,0)*VLOOKUP("R101",TSC!B:C,2,0))*(VLOOKUP("T704",TSC!B:C,2,0)+VLOOKUP("T714",TSC!B:C,2,0))%),0)</f>
        <v/>
      </c>
      <c r="CT683">
        <f>IFERROR(IF(RIGHT(INDEX(PIS!O$1:O$500,MATCH(D683,PIS!C$1:C$500,0)),5)="Gross",MIN(U683+V683,VLOOKUP("R700",TSC!B:C,2,0)*VLOOKUP("R101",TSC!B:C,2,0))*VLOOKUP("T705",TSC!B:C,2,0)%,MIN(T683+V683,VLOOKUP("R700",TSC!B:C,2,0)*VLOOKUP("R101",TSC!B:C,2,0))*VLOOKUP("T705",TSC!B:C,2,0)%),0)</f>
        <v/>
      </c>
      <c r="CU683">
        <f>IFERROR(IF(RIGHT(INDEX(PIS!O$1:O$500,MATCH(D683,PIS!C$1:C$500,0)),5)="Gross",MIN(U683+V683,VLOOKUP("R700",TSC!B:C,2,0)*VLOOKUP("R101",TSC!B:C,2,0))*(VLOOKUP("T713",TSC!B:C,2,0))%,MIN(T683+V683,VLOOKUP("R700",TSC!B:C,2,0)*VLOOKUP("R101",TSC!B:C,2,0))*(VLOOKUP("T713",TSC!B:C,2,0))%),0)</f>
        <v/>
      </c>
      <c r="CV683">
        <f>IFERROR(INDEX(ADJ!$A$1:$BZ$1000,MATCH(PAYROLL!D683,ADJ!A$1:A$500,0),MATCH(PAYROLL!CV$2,ADJ!$2:$2,0)),0)</f>
        <v/>
      </c>
      <c r="CW683">
        <f>IFERROR(INDEX(ADJ!$A$1:$BZ$1000,MATCH(PAYROLL!D683,ADJ!A$1:A$500,0),MATCH(PAYROLL!CW$2,ADJ!$2:$2,0)),0)</f>
        <v/>
      </c>
      <c r="CX683">
        <f>SUM(CR683:CW683)</f>
        <v/>
      </c>
      <c r="CY683">
        <f>ROUND(IF(CR683&gt;0,T683+V683*VLOOKUP("R202",TSC!$B$1:$C$500,2,0),0),0)</f>
        <v/>
      </c>
      <c r="CZ683">
        <f>IFERROR(INDEX(CSDA!D$1:D$500,MATCH($CZ$2,CSDA!C$1:C$500,0)),0)</f>
        <v/>
      </c>
      <c r="DA683">
        <f>ROUND(T683*0.7%,0)</f>
        <v/>
      </c>
      <c r="DB683">
        <f>ROUND(T683/12,0)</f>
        <v/>
      </c>
      <c r="DC683">
        <f ref="DC683" t="array">IFERROR(INDEX(CSDA!D$1:D$500,MATCH("Trích giữ"&amp;PAYROLL!DC$2,CSDA!A$1:A$500&amp;CSDA!C$1:C$500,0)),0)</f>
        <v/>
      </c>
      <c r="DD683">
        <f ref="DD683" t="array">IFERROR(INDEX(CSDA!D$1:D$500,MATCH("Trích giữ"&amp;PAYROLL!DD$2,CSDA!A$1:A$500&amp;CSDA!C$1:C$500,0)),0)</f>
        <v/>
      </c>
      <c r="DE683">
        <f ref="DE683" t="array">IFERROR(INDEX(CSDA!D$1:D$500,MATCH("Trích giữ"&amp;PAYROLL!DE$2,CSDA!A$1:A$500&amp;CSDA!C$1:C$500,0)),0)</f>
        <v/>
      </c>
      <c r="DF683">
        <f>IFERROR(INDEX(CSDA!D$1:D$500,MATCH(PAYROLL!DF$2,CSDA!C$1:C$500,0)),0)</f>
        <v/>
      </c>
      <c r="DG683">
        <f ref="DG683" t="array">IFERROR(INDEX(CSDA!D$1:D$500,MATCH("Trích giữ"&amp;PAYROLL!DG$2,CSDA!A$1:A$500&amp;CSDA!C$1:C$500,0)),0)</f>
        <v/>
      </c>
      <c r="DH683">
        <f>ROUND(T683/26,0)</f>
        <v/>
      </c>
      <c r="DI683">
        <f ref="DI683" t="array">IFERROR(INDEX(CSDA!D$1:D$500,MATCH("Trích giữ"&amp;PAYROLL!DI$2,CSDA!A$1:A$500&amp;CSDA!C$1:C$500,0)),0)</f>
        <v/>
      </c>
      <c r="DJ683">
        <f>IF(U683=0,T683*21.5%-BL683,0)</f>
        <v/>
      </c>
      <c r="DK683">
        <f ref="DK683" t="array">IFERROR(INDEX(CSDA!D$1:D$500,MATCH("Trích giữ"&amp;PAYROLL!DK$2,CSDA!A$1:A$500&amp;CSDA!C$1:C$500,0)),0)</f>
        <v/>
      </c>
      <c r="DL683">
        <f>IFERROR(INDEX(CSDA!D$1:D$500,MATCH(PAYROLL!DL$2,CSDA!C$1:C$500,0))/12,0)</f>
        <v/>
      </c>
      <c r="DM683">
        <f>SUM(DB683:DL683)</f>
        <v/>
      </c>
      <c r="DN683">
        <f>IFERROR(INDEX(ADJ!$A$1:$BZ$1000,MATCH(PAYROLL!D683,ADJ!A$1:A$500,0),MATCH(PAYROLL!DN$2,ADJ!$2:$2,0)),0)</f>
        <v/>
      </c>
      <c r="DO683">
        <f>IFERROR(SUM(BP683,DM683:DN683,CX683:DA683)-DT683,0)</f>
        <v/>
      </c>
      <c r="DP683">
        <f ref="DP683" t="array">SUM(BW683*IFERROR(INDEX(CSDA!D$1:D$500,MATCH(BW$2,CSDA!C$1:C$500,0)),0)%,CX683*IFERROR(INDEX(CSDA!D$1:D$500,MATCH(CX$2,CSDA!C$1:C$500,0)),0)%,DA683*IFERROR(INDEX(CSDA!D$1:D$500,MATCH(DA$2,CSDA!C$1:C$500,0)),0)%,DB683*IFERROR(INDEX(CSDA!D$1:D$500,MATCH(DB$2,CSDA!C$1:C$500,0)),0)%,DF683*IFERROR(INDEX(CSDA!D$1:D$500,MATCH("Phí dịch vụ"&amp;PAYROLL!DF$2,CSDA!A$1:A$500&amp;CSDA!C$1:C$500,0)),0)%,DC683*IFERROR(INDEX(CSDA!D$1:D$500,MATCH("Phí dịch vụ"&amp;PAYROLL!DC$2,CSDA!A$1:A$500&amp;CSDA!C$1:C$500,0)),0)%,DH683*IFERROR(INDEX(CSDA!D$1:D$500,MATCH("Phí dịch vụ"&amp;PAYROLL!DH$2,CSDA!A$1:A$500&amp;CSDA!C$1:C$500,0)),0)%,DJ683*IFERROR(INDEX(CSDA!D$1:D$500,MATCH("Phí dịch vụ"&amp;PAYROLL!DJ$2,CSDA!A$1:A$500&amp;CSDA!C$1:C$500,0)),0)%,BN683*IFERROR(INDEX(CSDA!D$1:D$500,MATCH(BN$2,CSDA!C$1:C$500,0)),0)%)-BN683*7%</f>
        <v/>
      </c>
      <c r="DQ683">
        <f>IFERROR(INDEX(ADJ!$A$1:$BZ$1000,MATCH(PAYROLL!D683,ADJ!A$1:A$500,0),MATCH(PAYROLL!DQ$2,ADJ!$2:$2,0)),0)</f>
        <v/>
      </c>
      <c r="DR683">
        <f>IFERROR(INDEX(ADJ!$A$1:$BZ$1000,MATCH(PAYROLL!D683,ADJ!A$1:A$500,0),MATCH(PAYROLL!DR$2,ADJ!$2:$2,0)),0)</f>
        <v/>
      </c>
      <c r="DS683">
        <f>SUM(DP683:DR683)</f>
        <v/>
      </c>
      <c r="DT683">
        <f>EK683</f>
        <v/>
      </c>
      <c r="DU683">
        <f>SUM(DO683:DR683)</f>
        <v/>
      </c>
      <c r="DV683">
        <f>ROUND(DU683*0.1,0)</f>
        <v/>
      </c>
      <c r="DW683">
        <f>DU683+DV683</f>
        <v/>
      </c>
      <c r="DZ683">
        <f>IFERROR(INDEX(ADJ!$A$1:$BZ$1000,MATCH(PAYROLL!$D683,ADJ!A$1:A$500,0),MATCH(PAYROLL!DZ$2,ADJ!$2:$2,0)),0)</f>
        <v/>
      </c>
      <c r="EA683">
        <f>IFERROR(INDEX(ADJ!$A$1:$BZ$1000,MATCH(PAYROLL!$D683,ADJ!A$1:A$500,0),MATCH(PAYROLL!EA$2,ADJ!$2:$2,0)),0)</f>
        <v/>
      </c>
      <c r="EB683">
        <f>IFERROR(INDEX(ADJ!$A$1:$BZ$1000,MATCH(PAYROLL!$D683,ADJ!A$1:A$500,0),MATCH(PAYROLL!EB$2,ADJ!$2:$2,0)),0)</f>
        <v/>
      </c>
      <c r="EC683">
        <f>IFERROR(INDEX(ADJ!$A$1:$BZ$1000,MATCH(PAYROLL!$D683,ADJ!A$1:A$500,0),MATCH(PAYROLL!EC$2,ADJ!$2:$2,0)),0)</f>
        <v/>
      </c>
      <c r="ED683">
        <f>IFERROR(INDEX(ADJ!$A$1:$BZ$1000,MATCH(PAYROLL!$D683,ADJ!A$1:A$500,0),MATCH(PAYROLL!ED$2,ADJ!$2:$2,0)),0)</f>
        <v/>
      </c>
      <c r="EE683">
        <f>IFERROR(INDEX(ADJ!$A$1:$BZ$1000,MATCH(PAYROLL!$D683,ADJ!A$1:A$500,0),MATCH(PAYROLL!EE$2,ADJ!$2:$2,0)),0)</f>
        <v/>
      </c>
      <c r="EF683">
        <f>IFERROR(INDEX(ADJ!$A$1:$BZ$1000,MATCH(PAYROLL!$D683,ADJ!A$1:A$500,0),MATCH(PAYROLL!EF$2,ADJ!$2:$2,0)),0)</f>
        <v/>
      </c>
      <c r="EG683">
        <f>IFERROR(INDEX(ADJ!$A$1:$BZ$1000,MATCH(PAYROLL!$D683,ADJ!A$1:A$500,0),MATCH(PAYROLL!EG$2,ADJ!$2:$2,0)),0)</f>
        <v/>
      </c>
      <c r="EH683">
        <f>IFERROR(INDEX(ADJ!$A$1:$BZ$1000,MATCH(PAYROLL!$D683,ADJ!A$1:A$500,0),MATCH(PAYROLL!EH$2,ADJ!$2:$2,0)),0)</f>
        <v/>
      </c>
      <c r="EI683">
        <f>IFERROR(INDEX(ADJ!$A$1:$BZ$1000,MATCH(PAYROLL!D683,ADJ!A$1:A$500,0),MATCH(PAYROLL!EI$2,ADJ!$2:$2,0)),0)</f>
        <v/>
      </c>
      <c r="EJ683">
        <f>IFERROR(INDEX(ADJ!$A$1:$BZ$1000,MATCH(PAYROLL!$D683,ADJ!A$1:A$500,0),MATCH(PAYROLL!EJ$2,ADJ!$2:$2,0)),0)</f>
        <v/>
      </c>
      <c r="EK683">
        <f>SUM(DZ683:EJ683)</f>
        <v/>
      </c>
    </row>
    <row r="684">
      <c r="A684" t="n">
        <v>682</v>
      </c>
      <c r="B684" t="inlineStr">
        <is>
          <t>Hoàng Thị Trang</t>
        </is>
      </c>
      <c r="D684" t="inlineStr">
        <is>
          <t>157711-01</t>
        </is>
      </c>
      <c r="S684">
        <f>IFERROR(INDEX(PIS!$A$1:$BZ$1000,MATCH($D684,PIS!C$1:C$500,0),MATCH("Lương CB tháng trước",PIS!$1:$1,0)),0)</f>
        <v/>
      </c>
      <c r="T684">
        <f>IFERROR(INDEX(PIS!$A$1:$BZ$1000,MATCH($D684,PIS!C$1:C$500,0),MATCH("Lương CB hiện tại",PIS!$1:$1,0)),0)</f>
        <v/>
      </c>
      <c r="U684">
        <f>IFERROR(INDEX(PIS!$A$1:$BZ$1000,MATCH($D684,PIS!C$1:C$500,0),MATCH("Lương đóng BHBB",PIS!$1:$1,0)),0)</f>
        <v/>
      </c>
      <c r="V684">
        <f>IFERROR(INDEX(PIS!$A$1:$BZ$1000,MATCH($D684,PIS!C$1:C$500,0),MATCH(V$2,PIS!$2:$2,0)),0)</f>
        <v/>
      </c>
      <c r="W684">
        <f>IFERROR(INDEX(PIS!$A$1:$BZ$1000,MATCH($D684,PIS!C$1:C$500,0),MATCH(W$2,PIS!$2:$2,0)),0)</f>
        <v/>
      </c>
      <c r="X684">
        <f>IFERROR(INDEX(PIS!$A$1:$BZ$1000,MATCH($D684,PIS!C$1:C$500,0),MATCH(X$2,PIS!$2:$2,0)),0)</f>
        <v/>
      </c>
      <c r="Y684">
        <f>IFERROR(INDEX(PIS!$A$1:$BZ$1000,MATCH($D684,PIS!C$1:C$500,0),MATCH(Y$2,PIS!$2:$2,0)),0)</f>
        <v/>
      </c>
      <c r="Z684">
        <f>IFERROR(INDEX(PIS!$A$1:$BZ$1000,MATCH($D684,PIS!C$1:C$500,0),MATCH(Z$2,PIS!$2:$2,0)),0)</f>
        <v/>
      </c>
      <c r="AA684">
        <f>IFERROR(INDEX(PIS!$A$1:$BZ$1000,MATCH($D684,PIS!C$1:C$500,0),MATCH(AA$2,PIS!$2:$2,0)),0)</f>
        <v/>
      </c>
      <c r="AB684">
        <f>IFERROR(INDEX(PIS!$A$1:$BZ$1000,MATCH($D684,PIS!C$1:C$500,0),MATCH(AB$2,PIS!$2:$2,0)),0)</f>
        <v/>
      </c>
      <c r="AC684">
        <f>SUM(V684:AB684)</f>
        <v/>
      </c>
      <c r="AD684">
        <f>IFERROR(INDEX(TIMESHEET!$A$1:$AI$5000,MATCH($D684,TIMESHEET!A$1:A$500,0),MATCH("T100",TIMESHEET!$2:$2,0))-2,0)</f>
        <v/>
      </c>
      <c r="AE684">
        <f>IFERROR(INDEX(TIMESHEET!$A$1:$AI$5000,MATCH($D684,TIMESHEET!A$1:A$500,0),MATCH("T202",TIMESHEET!$2:$2,0)),0)</f>
        <v/>
      </c>
      <c r="AF684">
        <f>IFERROR(INDEX(TIMESHEET!$A$1:$AI$5000,MATCH($D684,TIMESHEET!A$1:A$500,0),MATCH("T302",TIMESHEET!$2:$2,0)),0)</f>
        <v/>
      </c>
      <c r="AG684">
        <f>IFERROR(INDEX(TIMESHEET!$A$1:$AI$5000,MATCH($D684,TIMESHEET!A$1:A$500,0),MATCH("T406",TIMESHEET!$2:$2,0)),0)</f>
        <v/>
      </c>
      <c r="AH684">
        <f>AE684+AG684</f>
        <v/>
      </c>
      <c r="AI684">
        <f>IFERROR(INDEX(TIMESHEET!$A$1:$AI$5000,MATCH($D684,TIMESHEET!A$1:A$500,0),MATCH("T701",TIMESHEET!$2:$2,0)),0)</f>
        <v/>
      </c>
      <c r="AJ684">
        <f>IFERROR(INDEX(TIMESHEET!$A$1:$AI$5000,MATCH($D684,TIMESHEET!B$1:B$500,0),MATCH("T320",TIMESHEET!$2:$2,0)),0)</f>
        <v/>
      </c>
      <c r="AK684">
        <f>IFERROR(IF(LEFT(INDEX(PIS!O$1:O$500,MATCH(D684,PIS!C$1:C$500)),1)="M",T684/AD684*SUM(AE684:AG684),T684*AD684),0)</f>
        <v/>
      </c>
      <c r="AL684">
        <f>IFERROR(INDEX(ADJ!$A$1:$BZ$1000,MATCH(PAYROLL!D684,ADJ!A$1:A$500,0),MATCH(PAYROLL!AL$2,ADJ!$2:$2,0)),0)</f>
        <v/>
      </c>
      <c r="AM684">
        <f>SUM(AK684:AL684)</f>
        <v/>
      </c>
      <c r="AN684">
        <f>IFERROR(ROUND(V684/$AD684*$AH684,0),0)</f>
        <v/>
      </c>
      <c r="AO684">
        <f>IFERROR(ROUND(W684/$AD684*$AH684,0),0)</f>
        <v/>
      </c>
      <c r="AP684">
        <f>IFERROR(ROUND(X684/$AD684*$AE684,0),0)</f>
        <v/>
      </c>
      <c r="AQ684">
        <f>IFERROR(ROUND(Y684/$AD684*$AH684,0),0)</f>
        <v/>
      </c>
      <c r="AR684">
        <f>IFERROR(ROUND(Z684/$AD684*$AH684,0),0)</f>
        <v/>
      </c>
      <c r="AS684">
        <f>IFERROR(ROUND(AA684/$AD684*$AH684,0),0)</f>
        <v/>
      </c>
      <c r="AT684">
        <f>IFERROR(IF((AE684+AF684+AG684)&gt;13,AB684,ROUND(AB684/AD684*AH684,0)),0)</f>
        <v/>
      </c>
      <c r="AU684">
        <f>IFERROR(INDEX(ADJ!$A$1:$BZ$1000,MATCH(PAYROLL!D684,ADJ!A$1:A$500,0),MATCH(PAYROLL!AU$2,ADJ!$2:$2,0)),0)</f>
        <v/>
      </c>
      <c r="AV684">
        <f>ROUND(SUM(AN684:AU684),0)</f>
        <v/>
      </c>
      <c r="AW684">
        <f>IFERROR(INDEX(TIMESHEET!$A$1:$AI$5000,MATCH(PAYROLL!D684,TIMESHEET!A$1:A$500,0),MATCH("T620",TIMESHEET!$2:$2,0)),0)</f>
        <v/>
      </c>
      <c r="AX684">
        <f>IFERROR(INDEX(TIMESHEET!$A$1:$AI$5000,MATCH(PAYROLL!D684,TIMESHEET!A$1:A$500,0),MATCH("T601",TIMESHEET!$2:$2,0)),0)</f>
        <v/>
      </c>
      <c r="AY684">
        <f>IFERROR(INDEX(TIMESHEET!$A$1:$AI$5000,MATCH(PAYROLL!D684,TIMESHEET!A$1:A$500,0),MATCH("T602",TIMESHEET!$2:$2,0)),0)</f>
        <v/>
      </c>
      <c r="AZ684">
        <f>IFERROR(INDEX(TIMESHEET!$A$1:$AI$5000,MATCH(PAYROLL!D684,TIMESHEET!A$1:A$500,0),MATCH("T603",TIMESHEET!$2:$2,0)),0)</f>
        <v/>
      </c>
      <c r="BA684">
        <f>IFERROR(INDEX(TIMESHEET!$A$1:$AI$5000,MATCH(PAYROLL!D684,TIMESHEET!A$1:A$500,0),MATCH("T611",TIMESHEET!$2:$2,0)),0)</f>
        <v/>
      </c>
      <c r="BB684">
        <f>IFERROR(INDEX(TIMESHEET!$A$1:$AI$5000,MATCH(PAYROLL!D684,TIMESHEET!A$1:A$500,0),MATCH("T612",TIMESHEET!$2:$2,0)),0)</f>
        <v/>
      </c>
      <c r="BC684">
        <f>IFERROR(INDEX(TIMESHEET!$A$1:$AI$5000,MATCH(PAYROLL!D684,TIMESHEET!A$1:A$500,0),MATCH("T613",TIMESHEET!$2:$2,0)),0)</f>
        <v/>
      </c>
      <c r="BD684">
        <f>IFERROR(INDEX(TIMESHEET!$A$1:$AI$5000,MATCH(PAYROLL!D684,TIMESHEET!A$1:A$500,0),MATCH("T500",TIMESHEET!$2:$2,0)),0)</f>
        <v/>
      </c>
      <c r="BE684">
        <f>IFERROR(IF(LEFT(INDEX(PIS!O$1:O$500,MATCH(D684,PIS!C$1:C$500)),1)="M",T684/AD684/8*(AW684+AX684*1.5+AY684*2+AZ684*3+BA684*2.1+BB684*2.7+BC684*3.9+BD684*0.3),T684/8*(AW684+AX684*1.5+AY684*2+AZ684*3+BA684*2.1+BB684*2.7+BC684*3.9+BD684*0.3)),0)</f>
        <v/>
      </c>
      <c r="BF684">
        <f>IFERROR(INDEX(ADJ!$A$1:$BZ$1000,MATCH(PAYROLL!$D684,ADJ!A$1:A$500,0),MATCH(PAYROLL!BF$2,ADJ!$2:$2,0)),0)</f>
        <v/>
      </c>
      <c r="BG684">
        <f>IFERROR(INDEX(ADJ!$A$1:$BZ$1000,MATCH(PAYROLL!D684,ADJ!A$1:A$500,0),MATCH(PAYROLL!BG$2,ADJ!$2:$2,0)),0)</f>
        <v/>
      </c>
      <c r="BH684">
        <f>IFERROR(INDEX(ADJ!$A$1:$BZ$1000,MATCH(PAYROLL!D684,ADJ!A$1:A$500,0),MATCH(PAYROLL!BH$2,ADJ!$2:$2,0)),0)</f>
        <v/>
      </c>
      <c r="BI684">
        <f>IFERROR(INDEX(ADJ!$A$1:$BZ$1000,MATCH(PAYROLL!D684,ADJ!A$1:A$500,0),MATCH(PAYROLL!BI$2,ADJ!$2:$2,0)),0)</f>
        <v/>
      </c>
      <c r="BJ684">
        <f>IFERROR(INDEX(ADJ!$A$1:$BZ$1000,MATCH(PAYROLL!D684,ADJ!A$1:A$500,0),MATCH(PAYROLL!BJ$2,ADJ!$2:$2,0)),0)</f>
        <v/>
      </c>
      <c r="BK684">
        <f>SUM(BF684:BJ684)</f>
        <v/>
      </c>
      <c r="BL684">
        <f>IFERROR(INDEX(ADJ!$A$1:$BZ$1000,MATCH(PAYROLL!D684,ADJ!A$1:A$500,0),MATCH(PAYROLL!BL$2,ADJ!$2:$2,0)),0)</f>
        <v/>
      </c>
      <c r="BM684">
        <f>IFERROR(INDEX(ADJ!$A$1:$BZ$1000,MATCH(PAYROLL!D684,ADJ!A$1:A$500,0),MATCH(PAYROLL!BM$2,ADJ!$2:$2,0)),0)</f>
        <v/>
      </c>
      <c r="BN684">
        <f>IFERROR(INDEX(ADJ!$A$1:$BZ$1000,MATCH(PAYROLL!D684,ADJ!A$1:A$500,0),MATCH(PAYROLL!BN$2,ADJ!$2:$2,0)),0)</f>
        <v/>
      </c>
      <c r="BO684">
        <f>IFERROR(INDEX(ADJ!$A$1:$BZ$1000,MATCH(PAYROLL!D684,ADJ!A$1:A$500,0),MATCH(PAYROLL!BO$2,ADJ!$2:$2,0)),0)</f>
        <v/>
      </c>
      <c r="BP684">
        <f>SUM(AM684,AV684,BE684,BK684,BL684:BO684)</f>
        <v/>
      </c>
      <c r="BQ684">
        <f>BO684</f>
        <v/>
      </c>
      <c r="BR684">
        <f>IFERROR(ROUND(IF(LEFT(INDEX(PIS!O$1:O$500,MATCH(D684,PIS!C$1:C$500)),1)="D",T684/8*(BD684*0.3),IF(LEFT(INDEX(PIS!O$1:O$500,MATCH(D684,PIS!C$1:C$500)),1)="H",T684*($BD684*0.3),T684/$AD684/8*($BD684*0.3))),0),0)</f>
        <v/>
      </c>
      <c r="BS684">
        <f>IF(AP684&lt;1,0,MIN(AP684,730000))</f>
        <v/>
      </c>
      <c r="BT684">
        <f>IFERROR(ROUND((BE684-SUM(AW684:BC684)*T684/AD684/8),0)-BR684,0)</f>
        <v/>
      </c>
      <c r="BU684">
        <f>AO684</f>
        <v/>
      </c>
      <c r="BV684">
        <f>SUM(BQ684:BU684)</f>
        <v/>
      </c>
      <c r="BW684">
        <f>BP684-BV684</f>
        <v/>
      </c>
      <c r="BX684">
        <f>IFERROR(IF(RIGHT(INDEX(PIS!O$1:O$500,MATCH(D684,PIS!C$1:C$500)),5)="Gross",MIN(U684+V684,VLOOKUP("R700",TSC!B:C,2,0)*VLOOKUP("R101",TSC!B:C,2,0))*VLOOKUP("R701",TSC!B:C,2,0)%,0),0)</f>
        <v/>
      </c>
      <c r="BY684">
        <f>IFERROR(IF(RIGHT(INDEX(PIS!O$1:O$500,MATCH(D684,PIS!C$1:C$500)),5)="Gross",MIN(U684+V684,VLOOKUP("R700",TSC!B:C,2,0)*VLOOKUP("R101",TSC!B:C,2,0))*VLOOKUP("T704",TSC!B:C,2,0)%,0),0)</f>
        <v/>
      </c>
      <c r="BZ684">
        <f>IFERROR(IF(RIGHT(INDEX(PIS!O$1:O$500,MATCH(D684,PIS!C$1:C$500)),5)="Gross",MIN(U684+V684,VLOOKUP("R700",TSC!B:C,2,0)*VLOOKUP("1",TSC!F:G,2,0))*VLOOKUP("T705",TSC!B:C,2,0)%,0),0)</f>
        <v/>
      </c>
      <c r="CA684">
        <f>IFERROR(INDEX(ADJ!$A$1:$BZ$1000,MATCH(PAYROLL!D684,ADJ!A$1:A$500,0),MATCH(PAYROLL!CA$2,ADJ!$2:$2,0)),0)</f>
        <v/>
      </c>
      <c r="CB684">
        <f>IFERROR(INDEX(ADJ!$A$1:$BZ$1000,MATCH(PAYROLL!D684,ADJ!A$1:A$500,0),MATCH(PAYROLL!CB$2,ADJ!$2:$2,0)),0)</f>
        <v/>
      </c>
      <c r="CC684">
        <f>SUM(BX684:CB684)</f>
        <v/>
      </c>
      <c r="CD684">
        <f>IFERROR(INDEX(PIS!$A$1:$BZ$1000,MATCH(PAYROLL!D684,PIS!C$1:C$500,0),MATCH(PAYROLL!CD$1,PIS!$1:$1,0)),0)</f>
        <v/>
      </c>
      <c r="CE684">
        <f>IFERROR(IF(OR(INDEX(PIS!P$1:P$500,MATCH(D684,PIS!C$1:C$500,0))="LT2",INDEX(PIS!P$1:P$500,MATCH(D684,PIS!C$1:C$500,0))="P10"),0,SUM(CC684,CD684*VLOOKUP("R601",TSC!B:C,2,0),VLOOKUP("R602",TSC!B:C,2,0))),0)</f>
        <v/>
      </c>
      <c r="CF684">
        <f>MAX(BW684-CE684,0)</f>
        <v/>
      </c>
      <c r="CG684">
        <f>IFERROR(IF(OR(RIGHT(INDEX(PIS!P$1:P$500,MATCH(D684,PIS!C$1:C$500)),5)="P10",RIGHT(INDEX(PIS!P$1:P$500,MATCH(D684,PIS!C$1:C$500)),5)="CK"),0,IF(CF684&lt;=5000000,CF684*5%,IF(CF684&lt;=10000000,CF684*10%-250000,IF(CF684&lt;=18000000,CF684*15%-750000,IF(CF684&lt;=32000000,CF684*20%-1650000,IF(CF684&lt;=52000000,CF684*25%-3250000,IF(CF684&lt;=80000000,BH684*30%-5850000,CF684*35%-9850000))))))),0)</f>
        <v/>
      </c>
      <c r="CH684">
        <f>IFERROR(IF(OR(INDEX(PIS!P$1:P$500,MATCH(D684,PIS!C$1:C$500))="LT",INDEX(PIS!P$1:P$500,MATCH(D684,PIS!C$1:C$500))="CK"),0,IF(CF684&lt;2000000,0,CF684*10%)),0)</f>
        <v/>
      </c>
      <c r="CI684">
        <f>IFERROR(INDEX(ADJ!$A$1:$BZ$1000,MATCH(PAYROLL!D684,ADJ!A$1:A$500,0),MATCH(PAYROLL!CI$2,ADJ!$2:$2,0)),0)</f>
        <v/>
      </c>
      <c r="CJ684">
        <f>IFERROR(INDEX(ADJ!$A$1:$BZ$1000,MATCH(PAYROLL!D684,ADJ!A$1:A$500,0),MATCH(PAYROLL!CJ$2,ADJ!$2:$2,0)),0)</f>
        <v/>
      </c>
      <c r="CK684">
        <f>IFERROR(INDEX(ADJ!$A$1:$BZ$1000,MATCH(PAYROLL!D684,ADJ!A$1:A$500,0),MATCH(PAYROLL!CK$2,ADJ!$2:$2,0)),0)</f>
        <v/>
      </c>
      <c r="CL684">
        <f>SUM(CG684:CK684)</f>
        <v/>
      </c>
      <c r="CM684">
        <f>ROUND(SUM(CH684:CK684),0)</f>
        <v/>
      </c>
      <c r="CN684">
        <f>IFERROR(INDEX(CSDA!D$1:D$500,MATCH($CN$2,CSDA!C$1:C$500,0))*INDEX(PIS!V$1:V$500,MATCH(D684,PIS!C$1:C$500))+INDEX(ADJ!$A$1:$BZ$1000,MATCH(PAYROLL!D684,ADJ!A$1:A$500,0),MATCH(PAYROLL!CN$2,ADJ!$2:$2,0)),0)</f>
        <v/>
      </c>
      <c r="CO684">
        <f>IFERROR(INDEX(ADJ!$A$1:$BZ$1000,MATCH(PAYROLL!D684,ADJ!A$1:A$500,0),MATCH(PAYROLL!CO$2,ADJ!$2:$2,0)),0)</f>
        <v/>
      </c>
      <c r="CP684">
        <f>IFERROR(INDEX(ADJ!$A$1:$BZ$1000,MATCH(PAYROLL!D684,ADJ!A$1:A$500,0),MATCH(PAYROLL!CP$2,ADJ!$2:$2,0)),0)</f>
        <v/>
      </c>
      <c r="CQ684">
        <f>BP684-CL684-CI684-CM684-CN684-CO684-CP684-CC684</f>
        <v/>
      </c>
      <c r="CR684">
        <f>IFERROR(IF(RIGHT(INDEX(PIS!O$1:O$500,MATCH(D684,PIS!C$1:C$500,0)),5)="Gross",MIN(U684+V684,VLOOKUP("R700",TSC!B:C,2,0)*VLOOKUP("R101",TSC!B:C,2,0))*(VLOOKUP("T711",TSC!B:C,2,0)+VLOOKUP("T712",TSC!B:C,2,0))%,MIN(T684+V684,VLOOKUP("R700",TSC!B:C,2,0)*VLOOKUP("R101",TSC!B:C,2,0))*(VLOOKUP("T711",TSC!B:C,2,0)+VLOOKUP("T712",TSC!B:C,2,0)+VLOOKUP("R701",TSC!B:C,2,0))%),0)</f>
        <v/>
      </c>
      <c r="CS684">
        <f>IFERROR(IF(RIGHT(INDEX(PIS!O$1:O$500,MATCH(D684,PIS!C$1:C$500,0)),5)="Gross",MIN(U684+V684,VLOOKUP("R700",TSC!B:C,2,0)*VLOOKUP("R101",TSC!B:C,2,0))*(VLOOKUP("T714",TSC!B:C,2,0))%,MIN(T684+V684,VLOOKUP("R700",TSC!B:C,2,0)*VLOOKUP("R101",TSC!B:C,2,0))*(VLOOKUP("T704",TSC!B:C,2,0)+VLOOKUP("T714",TSC!B:C,2,0))%),0)</f>
        <v/>
      </c>
      <c r="CT684">
        <f>IFERROR(IF(RIGHT(INDEX(PIS!O$1:O$500,MATCH(D684,PIS!C$1:C$500,0)),5)="Gross",MIN(U684+V684,VLOOKUP("R700",TSC!B:C,2,0)*VLOOKUP("R101",TSC!B:C,2,0))*VLOOKUP("T705",TSC!B:C,2,0)%,MIN(T684+V684,VLOOKUP("R700",TSC!B:C,2,0)*VLOOKUP("R101",TSC!B:C,2,0))*VLOOKUP("T705",TSC!B:C,2,0)%),0)</f>
        <v/>
      </c>
      <c r="CU684">
        <f>IFERROR(IF(RIGHT(INDEX(PIS!O$1:O$500,MATCH(D684,PIS!C$1:C$500,0)),5)="Gross",MIN(U684+V684,VLOOKUP("R700",TSC!B:C,2,0)*VLOOKUP("R101",TSC!B:C,2,0))*(VLOOKUP("T713",TSC!B:C,2,0))%,MIN(T684+V684,VLOOKUP("R700",TSC!B:C,2,0)*VLOOKUP("R101",TSC!B:C,2,0))*(VLOOKUP("T713",TSC!B:C,2,0))%),0)</f>
        <v/>
      </c>
      <c r="CV684">
        <f>IFERROR(INDEX(ADJ!$A$1:$BZ$1000,MATCH(PAYROLL!D684,ADJ!A$1:A$500,0),MATCH(PAYROLL!CV$2,ADJ!$2:$2,0)),0)</f>
        <v/>
      </c>
      <c r="CW684">
        <f>IFERROR(INDEX(ADJ!$A$1:$BZ$1000,MATCH(PAYROLL!D684,ADJ!A$1:A$500,0),MATCH(PAYROLL!CW$2,ADJ!$2:$2,0)),0)</f>
        <v/>
      </c>
      <c r="CX684">
        <f>SUM(CR684:CW684)</f>
        <v/>
      </c>
      <c r="CY684">
        <f>ROUND(IF(CR684&gt;0,T684+V684*VLOOKUP("R202",TSC!$B$1:$C$500,2,0),0),0)</f>
        <v/>
      </c>
      <c r="CZ684">
        <f>IFERROR(INDEX(CSDA!D$1:D$500,MATCH($CZ$2,CSDA!C$1:C$500,0)),0)</f>
        <v/>
      </c>
      <c r="DA684">
        <f>ROUND(T684*0.7%,0)</f>
        <v/>
      </c>
      <c r="DB684">
        <f>ROUND(T684/12,0)</f>
        <v/>
      </c>
      <c r="DC684">
        <f ref="DC684" t="array">IFERROR(INDEX(CSDA!D$1:D$500,MATCH("Trích giữ"&amp;PAYROLL!DC$2,CSDA!A$1:A$500&amp;CSDA!C$1:C$500,0)),0)</f>
        <v/>
      </c>
      <c r="DD684">
        <f ref="DD684" t="array">IFERROR(INDEX(CSDA!D$1:D$500,MATCH("Trích giữ"&amp;PAYROLL!DD$2,CSDA!A$1:A$500&amp;CSDA!C$1:C$500,0)),0)</f>
        <v/>
      </c>
      <c r="DE684">
        <f ref="DE684" t="array">IFERROR(INDEX(CSDA!D$1:D$500,MATCH("Trích giữ"&amp;PAYROLL!DE$2,CSDA!A$1:A$500&amp;CSDA!C$1:C$500,0)),0)</f>
        <v/>
      </c>
      <c r="DF684">
        <f>IFERROR(INDEX(CSDA!D$1:D$500,MATCH(PAYROLL!DF$2,CSDA!C$1:C$500,0)),0)</f>
        <v/>
      </c>
      <c r="DG684">
        <f ref="DG684" t="array">IFERROR(INDEX(CSDA!D$1:D$500,MATCH("Trích giữ"&amp;PAYROLL!DG$2,CSDA!A$1:A$500&amp;CSDA!C$1:C$500,0)),0)</f>
        <v/>
      </c>
      <c r="DH684">
        <f>ROUND(T684/26,0)</f>
        <v/>
      </c>
      <c r="DI684">
        <f ref="DI684" t="array">IFERROR(INDEX(CSDA!D$1:D$500,MATCH("Trích giữ"&amp;PAYROLL!DI$2,CSDA!A$1:A$500&amp;CSDA!C$1:C$500,0)),0)</f>
        <v/>
      </c>
      <c r="DJ684">
        <f>IF(U684=0,T684*21.5%-BL684,0)</f>
        <v/>
      </c>
      <c r="DK684">
        <f ref="DK684" t="array">IFERROR(INDEX(CSDA!D$1:D$500,MATCH("Trích giữ"&amp;PAYROLL!DK$2,CSDA!A$1:A$500&amp;CSDA!C$1:C$500,0)),0)</f>
        <v/>
      </c>
      <c r="DL684">
        <f>IFERROR(INDEX(CSDA!D$1:D$500,MATCH(PAYROLL!DL$2,CSDA!C$1:C$500,0))/12,0)</f>
        <v/>
      </c>
      <c r="DM684">
        <f>SUM(DB684:DL684)</f>
        <v/>
      </c>
      <c r="DN684">
        <f>IFERROR(INDEX(ADJ!$A$1:$BZ$1000,MATCH(PAYROLL!D684,ADJ!A$1:A$500,0),MATCH(PAYROLL!DN$2,ADJ!$2:$2,0)),0)</f>
        <v/>
      </c>
      <c r="DO684">
        <f>IFERROR(SUM(BP684,DM684:DN684,CX684:DA684)-DT684,0)</f>
        <v/>
      </c>
      <c r="DP684">
        <f ref="DP684" t="array">SUM(BW684*IFERROR(INDEX(CSDA!D$1:D$500,MATCH(BW$2,CSDA!C$1:C$500,0)),0)%,CX684*IFERROR(INDEX(CSDA!D$1:D$500,MATCH(CX$2,CSDA!C$1:C$500,0)),0)%,DA684*IFERROR(INDEX(CSDA!D$1:D$500,MATCH(DA$2,CSDA!C$1:C$500,0)),0)%,DB684*IFERROR(INDEX(CSDA!D$1:D$500,MATCH(DB$2,CSDA!C$1:C$500,0)),0)%,DF684*IFERROR(INDEX(CSDA!D$1:D$500,MATCH("Phí dịch vụ"&amp;PAYROLL!DF$2,CSDA!A$1:A$500&amp;CSDA!C$1:C$500,0)),0)%,DC684*IFERROR(INDEX(CSDA!D$1:D$500,MATCH("Phí dịch vụ"&amp;PAYROLL!DC$2,CSDA!A$1:A$500&amp;CSDA!C$1:C$500,0)),0)%,DH684*IFERROR(INDEX(CSDA!D$1:D$500,MATCH("Phí dịch vụ"&amp;PAYROLL!DH$2,CSDA!A$1:A$500&amp;CSDA!C$1:C$500,0)),0)%,DJ684*IFERROR(INDEX(CSDA!D$1:D$500,MATCH("Phí dịch vụ"&amp;PAYROLL!DJ$2,CSDA!A$1:A$500&amp;CSDA!C$1:C$500,0)),0)%,BN684*IFERROR(INDEX(CSDA!D$1:D$500,MATCH(BN$2,CSDA!C$1:C$500,0)),0)%)-BN684*7%</f>
        <v/>
      </c>
      <c r="DQ684">
        <f>IFERROR(INDEX(ADJ!$A$1:$BZ$1000,MATCH(PAYROLL!D684,ADJ!A$1:A$500,0),MATCH(PAYROLL!DQ$2,ADJ!$2:$2,0)),0)</f>
        <v/>
      </c>
      <c r="DR684">
        <f>IFERROR(INDEX(ADJ!$A$1:$BZ$1000,MATCH(PAYROLL!D684,ADJ!A$1:A$500,0),MATCH(PAYROLL!DR$2,ADJ!$2:$2,0)),0)</f>
        <v/>
      </c>
      <c r="DS684">
        <f>SUM(DP684:DR684)</f>
        <v/>
      </c>
      <c r="DT684">
        <f>EK684</f>
        <v/>
      </c>
      <c r="DU684">
        <f>SUM(DO684:DR684)</f>
        <v/>
      </c>
      <c r="DV684">
        <f>ROUND(DU684*0.1,0)</f>
        <v/>
      </c>
      <c r="DW684">
        <f>DU684+DV684</f>
        <v/>
      </c>
      <c r="DZ684">
        <f>IFERROR(INDEX(ADJ!$A$1:$BZ$1000,MATCH(PAYROLL!$D684,ADJ!A$1:A$500,0),MATCH(PAYROLL!DZ$2,ADJ!$2:$2,0)),0)</f>
        <v/>
      </c>
      <c r="EA684">
        <f>IFERROR(INDEX(ADJ!$A$1:$BZ$1000,MATCH(PAYROLL!$D684,ADJ!A$1:A$500,0),MATCH(PAYROLL!EA$2,ADJ!$2:$2,0)),0)</f>
        <v/>
      </c>
      <c r="EB684">
        <f>IFERROR(INDEX(ADJ!$A$1:$BZ$1000,MATCH(PAYROLL!$D684,ADJ!A$1:A$500,0),MATCH(PAYROLL!EB$2,ADJ!$2:$2,0)),0)</f>
        <v/>
      </c>
      <c r="EC684">
        <f>IFERROR(INDEX(ADJ!$A$1:$BZ$1000,MATCH(PAYROLL!$D684,ADJ!A$1:A$500,0),MATCH(PAYROLL!EC$2,ADJ!$2:$2,0)),0)</f>
        <v/>
      </c>
      <c r="ED684">
        <f>IFERROR(INDEX(ADJ!$A$1:$BZ$1000,MATCH(PAYROLL!$D684,ADJ!A$1:A$500,0),MATCH(PAYROLL!ED$2,ADJ!$2:$2,0)),0)</f>
        <v/>
      </c>
      <c r="EE684">
        <f>IFERROR(INDEX(ADJ!$A$1:$BZ$1000,MATCH(PAYROLL!$D684,ADJ!A$1:A$500,0),MATCH(PAYROLL!EE$2,ADJ!$2:$2,0)),0)</f>
        <v/>
      </c>
      <c r="EF684">
        <f>IFERROR(INDEX(ADJ!$A$1:$BZ$1000,MATCH(PAYROLL!$D684,ADJ!A$1:A$500,0),MATCH(PAYROLL!EF$2,ADJ!$2:$2,0)),0)</f>
        <v/>
      </c>
      <c r="EG684">
        <f>IFERROR(INDEX(ADJ!$A$1:$BZ$1000,MATCH(PAYROLL!$D684,ADJ!A$1:A$500,0),MATCH(PAYROLL!EG$2,ADJ!$2:$2,0)),0)</f>
        <v/>
      </c>
      <c r="EH684">
        <f>IFERROR(INDEX(ADJ!$A$1:$BZ$1000,MATCH(PAYROLL!$D684,ADJ!A$1:A$500,0),MATCH(PAYROLL!EH$2,ADJ!$2:$2,0)),0)</f>
        <v/>
      </c>
      <c r="EI684">
        <f>IFERROR(INDEX(ADJ!$A$1:$BZ$1000,MATCH(PAYROLL!D684,ADJ!A$1:A$500,0),MATCH(PAYROLL!EI$2,ADJ!$2:$2,0)),0)</f>
        <v/>
      </c>
      <c r="EJ684">
        <f>IFERROR(INDEX(ADJ!$A$1:$BZ$1000,MATCH(PAYROLL!$D684,ADJ!A$1:A$500,0),MATCH(PAYROLL!EJ$2,ADJ!$2:$2,0)),0)</f>
        <v/>
      </c>
      <c r="EK684">
        <f>SUM(DZ684:EJ684)</f>
        <v/>
      </c>
    </row>
    <row r="685">
      <c r="A685" t="n">
        <v>683</v>
      </c>
      <c r="B685" t="inlineStr">
        <is>
          <t>Nguyễn Ngọc Tính</t>
        </is>
      </c>
      <c r="D685" t="inlineStr">
        <is>
          <t>157655-01</t>
        </is>
      </c>
      <c r="S685">
        <f>IFERROR(INDEX(PIS!$A$1:$BZ$1000,MATCH($D685,PIS!C$1:C$500,0),MATCH("Lương CB tháng trước",PIS!$1:$1,0)),0)</f>
        <v/>
      </c>
      <c r="T685">
        <f>IFERROR(INDEX(PIS!$A$1:$BZ$1000,MATCH($D685,PIS!C$1:C$500,0),MATCH("Lương CB hiện tại",PIS!$1:$1,0)),0)</f>
        <v/>
      </c>
      <c r="U685">
        <f>IFERROR(INDEX(PIS!$A$1:$BZ$1000,MATCH($D685,PIS!C$1:C$500,0),MATCH("Lương đóng BHBB",PIS!$1:$1,0)),0)</f>
        <v/>
      </c>
      <c r="V685">
        <f>IFERROR(INDEX(PIS!$A$1:$BZ$1000,MATCH($D685,PIS!C$1:C$500,0),MATCH(V$2,PIS!$2:$2,0)),0)</f>
        <v/>
      </c>
      <c r="W685">
        <f>IFERROR(INDEX(PIS!$A$1:$BZ$1000,MATCH($D685,PIS!C$1:C$500,0),MATCH(W$2,PIS!$2:$2,0)),0)</f>
        <v/>
      </c>
      <c r="X685">
        <f>IFERROR(INDEX(PIS!$A$1:$BZ$1000,MATCH($D685,PIS!C$1:C$500,0),MATCH(X$2,PIS!$2:$2,0)),0)</f>
        <v/>
      </c>
      <c r="Y685">
        <f>IFERROR(INDEX(PIS!$A$1:$BZ$1000,MATCH($D685,PIS!C$1:C$500,0),MATCH(Y$2,PIS!$2:$2,0)),0)</f>
        <v/>
      </c>
      <c r="Z685">
        <f>IFERROR(INDEX(PIS!$A$1:$BZ$1000,MATCH($D685,PIS!C$1:C$500,0),MATCH(Z$2,PIS!$2:$2,0)),0)</f>
        <v/>
      </c>
      <c r="AA685">
        <f>IFERROR(INDEX(PIS!$A$1:$BZ$1000,MATCH($D685,PIS!C$1:C$500,0),MATCH(AA$2,PIS!$2:$2,0)),0)</f>
        <v/>
      </c>
      <c r="AB685">
        <f>IFERROR(INDEX(PIS!$A$1:$BZ$1000,MATCH($D685,PIS!C$1:C$500,0),MATCH(AB$2,PIS!$2:$2,0)),0)</f>
        <v/>
      </c>
      <c r="AC685">
        <f>SUM(V685:AB685)</f>
        <v/>
      </c>
      <c r="AD685">
        <f>IFERROR(INDEX(TIMESHEET!$A$1:$AI$5000,MATCH($D685,TIMESHEET!A$1:A$500,0),MATCH("T100",TIMESHEET!$2:$2,0))-2,0)</f>
        <v/>
      </c>
      <c r="AE685">
        <f>IFERROR(INDEX(TIMESHEET!$A$1:$AI$5000,MATCH($D685,TIMESHEET!A$1:A$500,0),MATCH("T202",TIMESHEET!$2:$2,0)),0)</f>
        <v/>
      </c>
      <c r="AF685">
        <f>IFERROR(INDEX(TIMESHEET!$A$1:$AI$5000,MATCH($D685,TIMESHEET!A$1:A$500,0),MATCH("T302",TIMESHEET!$2:$2,0)),0)</f>
        <v/>
      </c>
      <c r="AG685">
        <f>IFERROR(INDEX(TIMESHEET!$A$1:$AI$5000,MATCH($D685,TIMESHEET!A$1:A$500,0),MATCH("T406",TIMESHEET!$2:$2,0)),0)</f>
        <v/>
      </c>
      <c r="AH685">
        <f>AE685+AG685</f>
        <v/>
      </c>
      <c r="AI685">
        <f>IFERROR(INDEX(TIMESHEET!$A$1:$AI$5000,MATCH($D685,TIMESHEET!A$1:A$500,0),MATCH("T701",TIMESHEET!$2:$2,0)),0)</f>
        <v/>
      </c>
      <c r="AJ685">
        <f>IFERROR(INDEX(TIMESHEET!$A$1:$AI$5000,MATCH($D685,TIMESHEET!B$1:B$500,0),MATCH("T320",TIMESHEET!$2:$2,0)),0)</f>
        <v/>
      </c>
      <c r="AK685">
        <f>IFERROR(IF(LEFT(INDEX(PIS!O$1:O$500,MATCH(D685,PIS!C$1:C$500)),1)="M",T685/AD685*SUM(AE685:AG685),T685*AD685),0)</f>
        <v/>
      </c>
      <c r="AL685">
        <f>IFERROR(INDEX(ADJ!$A$1:$BZ$1000,MATCH(PAYROLL!D685,ADJ!A$1:A$500,0),MATCH(PAYROLL!AL$2,ADJ!$2:$2,0)),0)</f>
        <v/>
      </c>
      <c r="AM685">
        <f>SUM(AK685:AL685)</f>
        <v/>
      </c>
      <c r="AN685">
        <f>IFERROR(ROUND(V685/$AD685*$AH685,0),0)</f>
        <v/>
      </c>
      <c r="AO685">
        <f>IFERROR(ROUND(W685/$AD685*$AH685,0),0)</f>
        <v/>
      </c>
      <c r="AP685">
        <f>IFERROR(ROUND(X685/$AD685*$AE685,0),0)</f>
        <v/>
      </c>
      <c r="AQ685">
        <f>IFERROR(ROUND(Y685/$AD685*$AH685,0),0)</f>
        <v/>
      </c>
      <c r="AR685">
        <f>IFERROR(ROUND(Z685/$AD685*$AH685,0),0)</f>
        <v/>
      </c>
      <c r="AS685">
        <f>IFERROR(ROUND(AA685/$AD685*$AH685,0),0)</f>
        <v/>
      </c>
      <c r="AT685">
        <f>IFERROR(IF((AE685+AF685+AG685)&gt;13,AB685,ROUND(AB685/AD685*AH685,0)),0)</f>
        <v/>
      </c>
      <c r="AU685">
        <f>IFERROR(INDEX(ADJ!$A$1:$BZ$1000,MATCH(PAYROLL!D685,ADJ!A$1:A$500,0),MATCH(PAYROLL!AU$2,ADJ!$2:$2,0)),0)</f>
        <v/>
      </c>
      <c r="AV685">
        <f>ROUND(SUM(AN685:AU685),0)</f>
        <v/>
      </c>
      <c r="AW685">
        <f>IFERROR(INDEX(TIMESHEET!$A$1:$AI$5000,MATCH(PAYROLL!D685,TIMESHEET!A$1:A$500,0),MATCH("T620",TIMESHEET!$2:$2,0)),0)</f>
        <v/>
      </c>
      <c r="AX685">
        <f>IFERROR(INDEX(TIMESHEET!$A$1:$AI$5000,MATCH(PAYROLL!D685,TIMESHEET!A$1:A$500,0),MATCH("T601",TIMESHEET!$2:$2,0)),0)</f>
        <v/>
      </c>
      <c r="AY685">
        <f>IFERROR(INDEX(TIMESHEET!$A$1:$AI$5000,MATCH(PAYROLL!D685,TIMESHEET!A$1:A$500,0),MATCH("T602",TIMESHEET!$2:$2,0)),0)</f>
        <v/>
      </c>
      <c r="AZ685">
        <f>IFERROR(INDEX(TIMESHEET!$A$1:$AI$5000,MATCH(PAYROLL!D685,TIMESHEET!A$1:A$500,0),MATCH("T603",TIMESHEET!$2:$2,0)),0)</f>
        <v/>
      </c>
      <c r="BA685">
        <f>IFERROR(INDEX(TIMESHEET!$A$1:$AI$5000,MATCH(PAYROLL!D685,TIMESHEET!A$1:A$500,0),MATCH("T611",TIMESHEET!$2:$2,0)),0)</f>
        <v/>
      </c>
      <c r="BB685">
        <f>IFERROR(INDEX(TIMESHEET!$A$1:$AI$5000,MATCH(PAYROLL!D685,TIMESHEET!A$1:A$500,0),MATCH("T612",TIMESHEET!$2:$2,0)),0)</f>
        <v/>
      </c>
      <c r="BC685">
        <f>IFERROR(INDEX(TIMESHEET!$A$1:$AI$5000,MATCH(PAYROLL!D685,TIMESHEET!A$1:A$500,0),MATCH("T613",TIMESHEET!$2:$2,0)),0)</f>
        <v/>
      </c>
      <c r="BD685">
        <f>IFERROR(INDEX(TIMESHEET!$A$1:$AI$5000,MATCH(PAYROLL!D685,TIMESHEET!A$1:A$500,0),MATCH("T500",TIMESHEET!$2:$2,0)),0)</f>
        <v/>
      </c>
      <c r="BE685">
        <f>IFERROR(IF(LEFT(INDEX(PIS!O$1:O$500,MATCH(D685,PIS!C$1:C$500)),1)="M",T685/AD685/8*(AW685+AX685*1.5+AY685*2+AZ685*3+BA685*2.1+BB685*2.7+BC685*3.9+BD685*0.3),T685/8*(AW685+AX685*1.5+AY685*2+AZ685*3+BA685*2.1+BB685*2.7+BC685*3.9+BD685*0.3)),0)</f>
        <v/>
      </c>
      <c r="BF685">
        <f>IFERROR(INDEX(ADJ!$A$1:$BZ$1000,MATCH(PAYROLL!$D685,ADJ!A$1:A$500,0),MATCH(PAYROLL!BF$2,ADJ!$2:$2,0)),0)</f>
        <v/>
      </c>
      <c r="BG685">
        <f>IFERROR(INDEX(ADJ!$A$1:$BZ$1000,MATCH(PAYROLL!D685,ADJ!A$1:A$500,0),MATCH(PAYROLL!BG$2,ADJ!$2:$2,0)),0)</f>
        <v/>
      </c>
      <c r="BH685">
        <f>IFERROR(INDEX(ADJ!$A$1:$BZ$1000,MATCH(PAYROLL!D685,ADJ!A$1:A$500,0),MATCH(PAYROLL!BH$2,ADJ!$2:$2,0)),0)</f>
        <v/>
      </c>
      <c r="BI685">
        <f>IFERROR(INDEX(ADJ!$A$1:$BZ$1000,MATCH(PAYROLL!D685,ADJ!A$1:A$500,0),MATCH(PAYROLL!BI$2,ADJ!$2:$2,0)),0)</f>
        <v/>
      </c>
      <c r="BJ685">
        <f>IFERROR(INDEX(ADJ!$A$1:$BZ$1000,MATCH(PAYROLL!D685,ADJ!A$1:A$500,0),MATCH(PAYROLL!BJ$2,ADJ!$2:$2,0)),0)</f>
        <v/>
      </c>
      <c r="BK685">
        <f>SUM(BF685:BJ685)</f>
        <v/>
      </c>
      <c r="BL685">
        <f>IFERROR(INDEX(ADJ!$A$1:$BZ$1000,MATCH(PAYROLL!D685,ADJ!A$1:A$500,0),MATCH(PAYROLL!BL$2,ADJ!$2:$2,0)),0)</f>
        <v/>
      </c>
      <c r="BM685">
        <f>IFERROR(INDEX(ADJ!$A$1:$BZ$1000,MATCH(PAYROLL!D685,ADJ!A$1:A$500,0),MATCH(PAYROLL!BM$2,ADJ!$2:$2,0)),0)</f>
        <v/>
      </c>
      <c r="BN685">
        <f>IFERROR(INDEX(ADJ!$A$1:$BZ$1000,MATCH(PAYROLL!D685,ADJ!A$1:A$500,0),MATCH(PAYROLL!BN$2,ADJ!$2:$2,0)),0)</f>
        <v/>
      </c>
      <c r="BO685">
        <f>IFERROR(INDEX(ADJ!$A$1:$BZ$1000,MATCH(PAYROLL!D685,ADJ!A$1:A$500,0),MATCH(PAYROLL!BO$2,ADJ!$2:$2,0)),0)</f>
        <v/>
      </c>
      <c r="BP685">
        <f>SUM(AM685,AV685,BE685,BK685,BL685:BO685)</f>
        <v/>
      </c>
      <c r="BQ685">
        <f>BO685</f>
        <v/>
      </c>
      <c r="BR685">
        <f>IFERROR(ROUND(IF(LEFT(INDEX(PIS!O$1:O$500,MATCH(D685,PIS!C$1:C$500)),1)="D",T685/8*(BD685*0.3),IF(LEFT(INDEX(PIS!O$1:O$500,MATCH(D685,PIS!C$1:C$500)),1)="H",T685*($BD685*0.3),T685/$AD685/8*($BD685*0.3))),0),0)</f>
        <v/>
      </c>
      <c r="BS685">
        <f>IF(AP685&lt;1,0,MIN(AP685,730000))</f>
        <v/>
      </c>
      <c r="BT685">
        <f>IFERROR(ROUND((BE685-SUM(AW685:BC685)*T685/AD685/8),0)-BR685,0)</f>
        <v/>
      </c>
      <c r="BU685">
        <f>AO685</f>
        <v/>
      </c>
      <c r="BV685">
        <f>SUM(BQ685:BU685)</f>
        <v/>
      </c>
      <c r="BW685">
        <f>BP685-BV685</f>
        <v/>
      </c>
      <c r="BX685">
        <f>IFERROR(IF(RIGHT(INDEX(PIS!O$1:O$500,MATCH(D685,PIS!C$1:C$500)),5)="Gross",MIN(U685+V685,VLOOKUP("R700",TSC!B:C,2,0)*VLOOKUP("R101",TSC!B:C,2,0))*VLOOKUP("R701",TSC!B:C,2,0)%,0),0)</f>
        <v/>
      </c>
      <c r="BY685">
        <f>IFERROR(IF(RIGHT(INDEX(PIS!O$1:O$500,MATCH(D685,PIS!C$1:C$500)),5)="Gross",MIN(U685+V685,VLOOKUP("R700",TSC!B:C,2,0)*VLOOKUP("R101",TSC!B:C,2,0))*VLOOKUP("T704",TSC!B:C,2,0)%,0),0)</f>
        <v/>
      </c>
      <c r="BZ685">
        <f>IFERROR(IF(RIGHT(INDEX(PIS!O$1:O$500,MATCH(D685,PIS!C$1:C$500)),5)="Gross",MIN(U685+V685,VLOOKUP("R700",TSC!B:C,2,0)*VLOOKUP("1",TSC!F:G,2,0))*VLOOKUP("T705",TSC!B:C,2,0)%,0),0)</f>
        <v/>
      </c>
      <c r="CA685">
        <f>IFERROR(INDEX(ADJ!$A$1:$BZ$1000,MATCH(PAYROLL!D685,ADJ!A$1:A$500,0),MATCH(PAYROLL!CA$2,ADJ!$2:$2,0)),0)</f>
        <v/>
      </c>
      <c r="CB685">
        <f>IFERROR(INDEX(ADJ!$A$1:$BZ$1000,MATCH(PAYROLL!D685,ADJ!A$1:A$500,0),MATCH(PAYROLL!CB$2,ADJ!$2:$2,0)),0)</f>
        <v/>
      </c>
      <c r="CC685">
        <f>SUM(BX685:CB685)</f>
        <v/>
      </c>
      <c r="CD685">
        <f>IFERROR(INDEX(PIS!$A$1:$BZ$1000,MATCH(PAYROLL!D685,PIS!C$1:C$500,0),MATCH(PAYROLL!CD$1,PIS!$1:$1,0)),0)</f>
        <v/>
      </c>
      <c r="CE685">
        <f>IFERROR(IF(OR(INDEX(PIS!P$1:P$500,MATCH(D685,PIS!C$1:C$500,0))="LT2",INDEX(PIS!P$1:P$500,MATCH(D685,PIS!C$1:C$500,0))="P10"),0,SUM(CC685,CD685*VLOOKUP("R601",TSC!B:C,2,0),VLOOKUP("R602",TSC!B:C,2,0))),0)</f>
        <v/>
      </c>
      <c r="CF685">
        <f>MAX(BW685-CE685,0)</f>
        <v/>
      </c>
      <c r="CG685">
        <f>IFERROR(IF(OR(RIGHT(INDEX(PIS!P$1:P$500,MATCH(D685,PIS!C$1:C$500)),5)="P10",RIGHT(INDEX(PIS!P$1:P$500,MATCH(D685,PIS!C$1:C$500)),5)="CK"),0,IF(CF685&lt;=5000000,CF685*5%,IF(CF685&lt;=10000000,CF685*10%-250000,IF(CF685&lt;=18000000,CF685*15%-750000,IF(CF685&lt;=32000000,CF685*20%-1650000,IF(CF685&lt;=52000000,CF685*25%-3250000,IF(CF685&lt;=80000000,BH685*30%-5850000,CF685*35%-9850000))))))),0)</f>
        <v/>
      </c>
      <c r="CH685">
        <f>IFERROR(IF(OR(INDEX(PIS!P$1:P$500,MATCH(D685,PIS!C$1:C$500))="LT",INDEX(PIS!P$1:P$500,MATCH(D685,PIS!C$1:C$500))="CK"),0,IF(CF685&lt;2000000,0,CF685*10%)),0)</f>
        <v/>
      </c>
      <c r="CI685">
        <f>IFERROR(INDEX(ADJ!$A$1:$BZ$1000,MATCH(PAYROLL!D685,ADJ!A$1:A$500,0),MATCH(PAYROLL!CI$2,ADJ!$2:$2,0)),0)</f>
        <v/>
      </c>
      <c r="CJ685">
        <f>IFERROR(INDEX(ADJ!$A$1:$BZ$1000,MATCH(PAYROLL!D685,ADJ!A$1:A$500,0),MATCH(PAYROLL!CJ$2,ADJ!$2:$2,0)),0)</f>
        <v/>
      </c>
      <c r="CK685">
        <f>IFERROR(INDEX(ADJ!$A$1:$BZ$1000,MATCH(PAYROLL!D685,ADJ!A$1:A$500,0),MATCH(PAYROLL!CK$2,ADJ!$2:$2,0)),0)</f>
        <v/>
      </c>
      <c r="CL685">
        <f>SUM(CG685:CK685)</f>
        <v/>
      </c>
      <c r="CM685">
        <f>ROUND(SUM(CH685:CK685),0)</f>
        <v/>
      </c>
      <c r="CN685">
        <f>IFERROR(INDEX(CSDA!D$1:D$500,MATCH($CN$2,CSDA!C$1:C$500,0))*INDEX(PIS!V$1:V$500,MATCH(D685,PIS!C$1:C$500))+INDEX(ADJ!$A$1:$BZ$1000,MATCH(PAYROLL!D685,ADJ!A$1:A$500,0),MATCH(PAYROLL!CN$2,ADJ!$2:$2,0)),0)</f>
        <v/>
      </c>
      <c r="CO685">
        <f>IFERROR(INDEX(ADJ!$A$1:$BZ$1000,MATCH(PAYROLL!D685,ADJ!A$1:A$500,0),MATCH(PAYROLL!CO$2,ADJ!$2:$2,0)),0)</f>
        <v/>
      </c>
      <c r="CP685">
        <f>IFERROR(INDEX(ADJ!$A$1:$BZ$1000,MATCH(PAYROLL!D685,ADJ!A$1:A$500,0),MATCH(PAYROLL!CP$2,ADJ!$2:$2,0)),0)</f>
        <v/>
      </c>
      <c r="CQ685">
        <f>BP685-CL685-CI685-CM685-CN685-CO685-CP685-CC685</f>
        <v/>
      </c>
      <c r="CR685">
        <f>IFERROR(IF(RIGHT(INDEX(PIS!O$1:O$500,MATCH(D685,PIS!C$1:C$500,0)),5)="Gross",MIN(U685+V685,VLOOKUP("R700",TSC!B:C,2,0)*VLOOKUP("R101",TSC!B:C,2,0))*(VLOOKUP("T711",TSC!B:C,2,0)+VLOOKUP("T712",TSC!B:C,2,0))%,MIN(T685+V685,VLOOKUP("R700",TSC!B:C,2,0)*VLOOKUP("R101",TSC!B:C,2,0))*(VLOOKUP("T711",TSC!B:C,2,0)+VLOOKUP("T712",TSC!B:C,2,0)+VLOOKUP("R701",TSC!B:C,2,0))%),0)</f>
        <v/>
      </c>
      <c r="CS685">
        <f>IFERROR(IF(RIGHT(INDEX(PIS!O$1:O$500,MATCH(D685,PIS!C$1:C$500,0)),5)="Gross",MIN(U685+V685,VLOOKUP("R700",TSC!B:C,2,0)*VLOOKUP("R101",TSC!B:C,2,0))*(VLOOKUP("T714",TSC!B:C,2,0))%,MIN(T685+V685,VLOOKUP("R700",TSC!B:C,2,0)*VLOOKUP("R101",TSC!B:C,2,0))*(VLOOKUP("T704",TSC!B:C,2,0)+VLOOKUP("T714",TSC!B:C,2,0))%),0)</f>
        <v/>
      </c>
      <c r="CT685">
        <f>IFERROR(IF(RIGHT(INDEX(PIS!O$1:O$500,MATCH(D685,PIS!C$1:C$500,0)),5)="Gross",MIN(U685+V685,VLOOKUP("R700",TSC!B:C,2,0)*VLOOKUP("R101",TSC!B:C,2,0))*VLOOKUP("T705",TSC!B:C,2,0)%,MIN(T685+V685,VLOOKUP("R700",TSC!B:C,2,0)*VLOOKUP("R101",TSC!B:C,2,0))*VLOOKUP("T705",TSC!B:C,2,0)%),0)</f>
        <v/>
      </c>
      <c r="CU685">
        <f>IFERROR(IF(RIGHT(INDEX(PIS!O$1:O$500,MATCH(D685,PIS!C$1:C$500,0)),5)="Gross",MIN(U685+V685,VLOOKUP("R700",TSC!B:C,2,0)*VLOOKUP("R101",TSC!B:C,2,0))*(VLOOKUP("T713",TSC!B:C,2,0))%,MIN(T685+V685,VLOOKUP("R700",TSC!B:C,2,0)*VLOOKUP("R101",TSC!B:C,2,0))*(VLOOKUP("T713",TSC!B:C,2,0))%),0)</f>
        <v/>
      </c>
      <c r="CV685">
        <f>IFERROR(INDEX(ADJ!$A$1:$BZ$1000,MATCH(PAYROLL!D685,ADJ!A$1:A$500,0),MATCH(PAYROLL!CV$2,ADJ!$2:$2,0)),0)</f>
        <v/>
      </c>
      <c r="CW685">
        <f>IFERROR(INDEX(ADJ!$A$1:$BZ$1000,MATCH(PAYROLL!D685,ADJ!A$1:A$500,0),MATCH(PAYROLL!CW$2,ADJ!$2:$2,0)),0)</f>
        <v/>
      </c>
      <c r="CX685">
        <f>SUM(CR685:CW685)</f>
        <v/>
      </c>
      <c r="CY685">
        <f>ROUND(IF(CR685&gt;0,T685+V685*VLOOKUP("R202",TSC!$B$1:$C$500,2,0),0),0)</f>
        <v/>
      </c>
      <c r="CZ685">
        <f>IFERROR(INDEX(CSDA!D$1:D$500,MATCH($CZ$2,CSDA!C$1:C$500,0)),0)</f>
        <v/>
      </c>
      <c r="DA685">
        <f>ROUND(T685*0.7%,0)</f>
        <v/>
      </c>
      <c r="DB685">
        <f>ROUND(T685/12,0)</f>
        <v/>
      </c>
      <c r="DC685">
        <f ref="DC685" t="array">IFERROR(INDEX(CSDA!D$1:D$500,MATCH("Trích giữ"&amp;PAYROLL!DC$2,CSDA!A$1:A$500&amp;CSDA!C$1:C$500,0)),0)</f>
        <v/>
      </c>
      <c r="DD685">
        <f ref="DD685" t="array">IFERROR(INDEX(CSDA!D$1:D$500,MATCH("Trích giữ"&amp;PAYROLL!DD$2,CSDA!A$1:A$500&amp;CSDA!C$1:C$500,0)),0)</f>
        <v/>
      </c>
      <c r="DE685">
        <f ref="DE685" t="array">IFERROR(INDEX(CSDA!D$1:D$500,MATCH("Trích giữ"&amp;PAYROLL!DE$2,CSDA!A$1:A$500&amp;CSDA!C$1:C$500,0)),0)</f>
        <v/>
      </c>
      <c r="DF685">
        <f>IFERROR(INDEX(CSDA!D$1:D$500,MATCH(PAYROLL!DF$2,CSDA!C$1:C$500,0)),0)</f>
        <v/>
      </c>
      <c r="DG685">
        <f ref="DG685" t="array">IFERROR(INDEX(CSDA!D$1:D$500,MATCH("Trích giữ"&amp;PAYROLL!DG$2,CSDA!A$1:A$500&amp;CSDA!C$1:C$500,0)),0)</f>
        <v/>
      </c>
      <c r="DH685">
        <f>ROUND(T685/26,0)</f>
        <v/>
      </c>
      <c r="DI685">
        <f ref="DI685" t="array">IFERROR(INDEX(CSDA!D$1:D$500,MATCH("Trích giữ"&amp;PAYROLL!DI$2,CSDA!A$1:A$500&amp;CSDA!C$1:C$500,0)),0)</f>
        <v/>
      </c>
      <c r="DJ685">
        <f>IF(U685=0,T685*21.5%-BL685,0)</f>
        <v/>
      </c>
      <c r="DK685">
        <f ref="DK685" t="array">IFERROR(INDEX(CSDA!D$1:D$500,MATCH("Trích giữ"&amp;PAYROLL!DK$2,CSDA!A$1:A$500&amp;CSDA!C$1:C$500,0)),0)</f>
        <v/>
      </c>
      <c r="DL685">
        <f>IFERROR(INDEX(CSDA!D$1:D$500,MATCH(PAYROLL!DL$2,CSDA!C$1:C$500,0))/12,0)</f>
        <v/>
      </c>
      <c r="DM685">
        <f>SUM(DB685:DL685)</f>
        <v/>
      </c>
      <c r="DN685">
        <f>IFERROR(INDEX(ADJ!$A$1:$BZ$1000,MATCH(PAYROLL!D685,ADJ!A$1:A$500,0),MATCH(PAYROLL!DN$2,ADJ!$2:$2,0)),0)</f>
        <v/>
      </c>
      <c r="DO685">
        <f>IFERROR(SUM(BP685,DM685:DN685,CX685:DA685)-DT685,0)</f>
        <v/>
      </c>
      <c r="DP685">
        <f ref="DP685" t="array">SUM(BW685*IFERROR(INDEX(CSDA!D$1:D$500,MATCH(BW$2,CSDA!C$1:C$500,0)),0)%,CX685*IFERROR(INDEX(CSDA!D$1:D$500,MATCH(CX$2,CSDA!C$1:C$500,0)),0)%,DA685*IFERROR(INDEX(CSDA!D$1:D$500,MATCH(DA$2,CSDA!C$1:C$500,0)),0)%,DB685*IFERROR(INDEX(CSDA!D$1:D$500,MATCH(DB$2,CSDA!C$1:C$500,0)),0)%,DF685*IFERROR(INDEX(CSDA!D$1:D$500,MATCH("Phí dịch vụ"&amp;PAYROLL!DF$2,CSDA!A$1:A$500&amp;CSDA!C$1:C$500,0)),0)%,DC685*IFERROR(INDEX(CSDA!D$1:D$500,MATCH("Phí dịch vụ"&amp;PAYROLL!DC$2,CSDA!A$1:A$500&amp;CSDA!C$1:C$500,0)),0)%,DH685*IFERROR(INDEX(CSDA!D$1:D$500,MATCH("Phí dịch vụ"&amp;PAYROLL!DH$2,CSDA!A$1:A$500&amp;CSDA!C$1:C$500,0)),0)%,DJ685*IFERROR(INDEX(CSDA!D$1:D$500,MATCH("Phí dịch vụ"&amp;PAYROLL!DJ$2,CSDA!A$1:A$500&amp;CSDA!C$1:C$500,0)),0)%,BN685*IFERROR(INDEX(CSDA!D$1:D$500,MATCH(BN$2,CSDA!C$1:C$500,0)),0)%)-BN685*7%</f>
        <v/>
      </c>
      <c r="DQ685">
        <f>IFERROR(INDEX(ADJ!$A$1:$BZ$1000,MATCH(PAYROLL!D685,ADJ!A$1:A$500,0),MATCH(PAYROLL!DQ$2,ADJ!$2:$2,0)),0)</f>
        <v/>
      </c>
      <c r="DR685">
        <f>IFERROR(INDEX(ADJ!$A$1:$BZ$1000,MATCH(PAYROLL!D685,ADJ!A$1:A$500,0),MATCH(PAYROLL!DR$2,ADJ!$2:$2,0)),0)</f>
        <v/>
      </c>
      <c r="DS685">
        <f>SUM(DP685:DR685)</f>
        <v/>
      </c>
      <c r="DT685">
        <f>EK685</f>
        <v/>
      </c>
      <c r="DU685">
        <f>SUM(DO685:DR685)</f>
        <v/>
      </c>
      <c r="DV685">
        <f>ROUND(DU685*0.1,0)</f>
        <v/>
      </c>
      <c r="DW685">
        <f>DU685+DV685</f>
        <v/>
      </c>
      <c r="DZ685">
        <f>IFERROR(INDEX(ADJ!$A$1:$BZ$1000,MATCH(PAYROLL!$D685,ADJ!A$1:A$500,0),MATCH(PAYROLL!DZ$2,ADJ!$2:$2,0)),0)</f>
        <v/>
      </c>
      <c r="EA685">
        <f>IFERROR(INDEX(ADJ!$A$1:$BZ$1000,MATCH(PAYROLL!$D685,ADJ!A$1:A$500,0),MATCH(PAYROLL!EA$2,ADJ!$2:$2,0)),0)</f>
        <v/>
      </c>
      <c r="EB685">
        <f>IFERROR(INDEX(ADJ!$A$1:$BZ$1000,MATCH(PAYROLL!$D685,ADJ!A$1:A$500,0),MATCH(PAYROLL!EB$2,ADJ!$2:$2,0)),0)</f>
        <v/>
      </c>
      <c r="EC685">
        <f>IFERROR(INDEX(ADJ!$A$1:$BZ$1000,MATCH(PAYROLL!$D685,ADJ!A$1:A$500,0),MATCH(PAYROLL!EC$2,ADJ!$2:$2,0)),0)</f>
        <v/>
      </c>
      <c r="ED685">
        <f>IFERROR(INDEX(ADJ!$A$1:$BZ$1000,MATCH(PAYROLL!$D685,ADJ!A$1:A$500,0),MATCH(PAYROLL!ED$2,ADJ!$2:$2,0)),0)</f>
        <v/>
      </c>
      <c r="EE685">
        <f>IFERROR(INDEX(ADJ!$A$1:$BZ$1000,MATCH(PAYROLL!$D685,ADJ!A$1:A$500,0),MATCH(PAYROLL!EE$2,ADJ!$2:$2,0)),0)</f>
        <v/>
      </c>
      <c r="EF685">
        <f>IFERROR(INDEX(ADJ!$A$1:$BZ$1000,MATCH(PAYROLL!$D685,ADJ!A$1:A$500,0),MATCH(PAYROLL!EF$2,ADJ!$2:$2,0)),0)</f>
        <v/>
      </c>
      <c r="EG685">
        <f>IFERROR(INDEX(ADJ!$A$1:$BZ$1000,MATCH(PAYROLL!$D685,ADJ!A$1:A$500,0),MATCH(PAYROLL!EG$2,ADJ!$2:$2,0)),0)</f>
        <v/>
      </c>
      <c r="EH685">
        <f>IFERROR(INDEX(ADJ!$A$1:$BZ$1000,MATCH(PAYROLL!$D685,ADJ!A$1:A$500,0),MATCH(PAYROLL!EH$2,ADJ!$2:$2,0)),0)</f>
        <v/>
      </c>
      <c r="EI685">
        <f>IFERROR(INDEX(ADJ!$A$1:$BZ$1000,MATCH(PAYROLL!D685,ADJ!A$1:A$500,0),MATCH(PAYROLL!EI$2,ADJ!$2:$2,0)),0)</f>
        <v/>
      </c>
      <c r="EJ685">
        <f>IFERROR(INDEX(ADJ!$A$1:$BZ$1000,MATCH(PAYROLL!$D685,ADJ!A$1:A$500,0),MATCH(PAYROLL!EJ$2,ADJ!$2:$2,0)),0)</f>
        <v/>
      </c>
      <c r="EK685">
        <f>SUM(DZ685:EJ685)</f>
        <v/>
      </c>
    </row>
    <row r="686">
      <c r="A686" t="n">
        <v>684</v>
      </c>
      <c r="B686" t="inlineStr">
        <is>
          <t>Hà Thị Tâm</t>
        </is>
      </c>
      <c r="D686" t="inlineStr">
        <is>
          <t>154091-02</t>
        </is>
      </c>
      <c r="S686">
        <f>IFERROR(INDEX(PIS!$A$1:$BZ$1000,MATCH($D686,PIS!C$1:C$500,0),MATCH("Lương CB tháng trước",PIS!$1:$1,0)),0)</f>
        <v/>
      </c>
      <c r="T686">
        <f>IFERROR(INDEX(PIS!$A$1:$BZ$1000,MATCH($D686,PIS!C$1:C$500,0),MATCH("Lương CB hiện tại",PIS!$1:$1,0)),0)</f>
        <v/>
      </c>
      <c r="U686">
        <f>IFERROR(INDEX(PIS!$A$1:$BZ$1000,MATCH($D686,PIS!C$1:C$500,0),MATCH("Lương đóng BHBB",PIS!$1:$1,0)),0)</f>
        <v/>
      </c>
      <c r="V686">
        <f>IFERROR(INDEX(PIS!$A$1:$BZ$1000,MATCH($D686,PIS!C$1:C$500,0),MATCH(V$2,PIS!$2:$2,0)),0)</f>
        <v/>
      </c>
      <c r="W686">
        <f>IFERROR(INDEX(PIS!$A$1:$BZ$1000,MATCH($D686,PIS!C$1:C$500,0),MATCH(W$2,PIS!$2:$2,0)),0)</f>
        <v/>
      </c>
      <c r="X686">
        <f>IFERROR(INDEX(PIS!$A$1:$BZ$1000,MATCH($D686,PIS!C$1:C$500,0),MATCH(X$2,PIS!$2:$2,0)),0)</f>
        <v/>
      </c>
      <c r="Y686">
        <f>IFERROR(INDEX(PIS!$A$1:$BZ$1000,MATCH($D686,PIS!C$1:C$500,0),MATCH(Y$2,PIS!$2:$2,0)),0)</f>
        <v/>
      </c>
      <c r="Z686">
        <f>IFERROR(INDEX(PIS!$A$1:$BZ$1000,MATCH($D686,PIS!C$1:C$500,0),MATCH(Z$2,PIS!$2:$2,0)),0)</f>
        <v/>
      </c>
      <c r="AA686">
        <f>IFERROR(INDEX(PIS!$A$1:$BZ$1000,MATCH($D686,PIS!C$1:C$500,0),MATCH(AA$2,PIS!$2:$2,0)),0)</f>
        <v/>
      </c>
      <c r="AB686">
        <f>IFERROR(INDEX(PIS!$A$1:$BZ$1000,MATCH($D686,PIS!C$1:C$500,0),MATCH(AB$2,PIS!$2:$2,0)),0)</f>
        <v/>
      </c>
      <c r="AC686">
        <f>SUM(V686:AB686)</f>
        <v/>
      </c>
      <c r="AD686">
        <f>IFERROR(INDEX(TIMESHEET!$A$1:$AI$5000,MATCH($D686,TIMESHEET!A$1:A$500,0),MATCH("T100",TIMESHEET!$2:$2,0))-2,0)</f>
        <v/>
      </c>
      <c r="AE686">
        <f>IFERROR(INDEX(TIMESHEET!$A$1:$AI$5000,MATCH($D686,TIMESHEET!A$1:A$500,0),MATCH("T202",TIMESHEET!$2:$2,0)),0)</f>
        <v/>
      </c>
      <c r="AF686">
        <f>IFERROR(INDEX(TIMESHEET!$A$1:$AI$5000,MATCH($D686,TIMESHEET!A$1:A$500,0),MATCH("T302",TIMESHEET!$2:$2,0)),0)</f>
        <v/>
      </c>
      <c r="AG686">
        <f>IFERROR(INDEX(TIMESHEET!$A$1:$AI$5000,MATCH($D686,TIMESHEET!A$1:A$500,0),MATCH("T406",TIMESHEET!$2:$2,0)),0)</f>
        <v/>
      </c>
      <c r="AH686">
        <f>AE686+AG686</f>
        <v/>
      </c>
      <c r="AI686">
        <f>IFERROR(INDEX(TIMESHEET!$A$1:$AI$5000,MATCH($D686,TIMESHEET!A$1:A$500,0),MATCH("T701",TIMESHEET!$2:$2,0)),0)</f>
        <v/>
      </c>
      <c r="AJ686">
        <f>IFERROR(INDEX(TIMESHEET!$A$1:$AI$5000,MATCH($D686,TIMESHEET!B$1:B$500,0),MATCH("T320",TIMESHEET!$2:$2,0)),0)</f>
        <v/>
      </c>
      <c r="AK686">
        <f>IFERROR(IF(LEFT(INDEX(PIS!O$1:O$500,MATCH(D686,PIS!C$1:C$500)),1)="M",T686/AD686*SUM(AE686:AG686),T686*AD686),0)</f>
        <v/>
      </c>
      <c r="AL686">
        <f>IFERROR(INDEX(ADJ!$A$1:$BZ$1000,MATCH(PAYROLL!D686,ADJ!A$1:A$500,0),MATCH(PAYROLL!AL$2,ADJ!$2:$2,0)),0)</f>
        <v/>
      </c>
      <c r="AM686">
        <f>SUM(AK686:AL686)</f>
        <v/>
      </c>
      <c r="AN686">
        <f>IFERROR(ROUND(V686/$AD686*$AH686,0),0)</f>
        <v/>
      </c>
      <c r="AO686">
        <f>IFERROR(ROUND(W686/$AD686*$AH686,0),0)</f>
        <v/>
      </c>
      <c r="AP686">
        <f>IFERROR(ROUND(X686/$AD686*$AE686,0),0)</f>
        <v/>
      </c>
      <c r="AQ686">
        <f>IFERROR(ROUND(Y686/$AD686*$AH686,0),0)</f>
        <v/>
      </c>
      <c r="AR686">
        <f>IFERROR(ROUND(Z686/$AD686*$AH686,0),0)</f>
        <v/>
      </c>
      <c r="AS686">
        <f>IFERROR(ROUND(AA686/$AD686*$AH686,0),0)</f>
        <v/>
      </c>
      <c r="AT686">
        <f>IFERROR(IF((AE686+AF686+AG686)&gt;13,AB686,ROUND(AB686/AD686*AH686,0)),0)</f>
        <v/>
      </c>
      <c r="AU686">
        <f>IFERROR(INDEX(ADJ!$A$1:$BZ$1000,MATCH(PAYROLL!D686,ADJ!A$1:A$500,0),MATCH(PAYROLL!AU$2,ADJ!$2:$2,0)),0)</f>
        <v/>
      </c>
      <c r="AV686">
        <f>ROUND(SUM(AN686:AU686),0)</f>
        <v/>
      </c>
      <c r="AW686">
        <f>IFERROR(INDEX(TIMESHEET!$A$1:$AI$5000,MATCH(PAYROLL!D686,TIMESHEET!A$1:A$500,0),MATCH("T620",TIMESHEET!$2:$2,0)),0)</f>
        <v/>
      </c>
      <c r="AX686">
        <f>IFERROR(INDEX(TIMESHEET!$A$1:$AI$5000,MATCH(PAYROLL!D686,TIMESHEET!A$1:A$500,0),MATCH("T601",TIMESHEET!$2:$2,0)),0)</f>
        <v/>
      </c>
      <c r="AY686">
        <f>IFERROR(INDEX(TIMESHEET!$A$1:$AI$5000,MATCH(PAYROLL!D686,TIMESHEET!A$1:A$500,0),MATCH("T602",TIMESHEET!$2:$2,0)),0)</f>
        <v/>
      </c>
      <c r="AZ686">
        <f>IFERROR(INDEX(TIMESHEET!$A$1:$AI$5000,MATCH(PAYROLL!D686,TIMESHEET!A$1:A$500,0),MATCH("T603",TIMESHEET!$2:$2,0)),0)</f>
        <v/>
      </c>
      <c r="BA686">
        <f>IFERROR(INDEX(TIMESHEET!$A$1:$AI$5000,MATCH(PAYROLL!D686,TIMESHEET!A$1:A$500,0),MATCH("T611",TIMESHEET!$2:$2,0)),0)</f>
        <v/>
      </c>
      <c r="BB686">
        <f>IFERROR(INDEX(TIMESHEET!$A$1:$AI$5000,MATCH(PAYROLL!D686,TIMESHEET!A$1:A$500,0),MATCH("T612",TIMESHEET!$2:$2,0)),0)</f>
        <v/>
      </c>
      <c r="BC686">
        <f>IFERROR(INDEX(TIMESHEET!$A$1:$AI$5000,MATCH(PAYROLL!D686,TIMESHEET!A$1:A$500,0),MATCH("T613",TIMESHEET!$2:$2,0)),0)</f>
        <v/>
      </c>
      <c r="BD686">
        <f>IFERROR(INDEX(TIMESHEET!$A$1:$AI$5000,MATCH(PAYROLL!D686,TIMESHEET!A$1:A$500,0),MATCH("T500",TIMESHEET!$2:$2,0)),0)</f>
        <v/>
      </c>
      <c r="BE686">
        <f>IFERROR(IF(LEFT(INDEX(PIS!O$1:O$500,MATCH(D686,PIS!C$1:C$500)),1)="M",T686/AD686/8*(AW686+AX686*1.5+AY686*2+AZ686*3+BA686*2.1+BB686*2.7+BC686*3.9+BD686*0.3),T686/8*(AW686+AX686*1.5+AY686*2+AZ686*3+BA686*2.1+BB686*2.7+BC686*3.9+BD686*0.3)),0)</f>
        <v/>
      </c>
      <c r="BF686">
        <f>IFERROR(INDEX(ADJ!$A$1:$BZ$1000,MATCH(PAYROLL!$D686,ADJ!A$1:A$500,0),MATCH(PAYROLL!BF$2,ADJ!$2:$2,0)),0)</f>
        <v/>
      </c>
      <c r="BG686">
        <f>IFERROR(INDEX(ADJ!$A$1:$BZ$1000,MATCH(PAYROLL!D686,ADJ!A$1:A$500,0),MATCH(PAYROLL!BG$2,ADJ!$2:$2,0)),0)</f>
        <v/>
      </c>
      <c r="BH686">
        <f>IFERROR(INDEX(ADJ!$A$1:$BZ$1000,MATCH(PAYROLL!D686,ADJ!A$1:A$500,0),MATCH(PAYROLL!BH$2,ADJ!$2:$2,0)),0)</f>
        <v/>
      </c>
      <c r="BI686">
        <f>IFERROR(INDEX(ADJ!$A$1:$BZ$1000,MATCH(PAYROLL!D686,ADJ!A$1:A$500,0),MATCH(PAYROLL!BI$2,ADJ!$2:$2,0)),0)</f>
        <v/>
      </c>
      <c r="BJ686">
        <f>IFERROR(INDEX(ADJ!$A$1:$BZ$1000,MATCH(PAYROLL!D686,ADJ!A$1:A$500,0),MATCH(PAYROLL!BJ$2,ADJ!$2:$2,0)),0)</f>
        <v/>
      </c>
      <c r="BK686">
        <f>SUM(BF686:BJ686)</f>
        <v/>
      </c>
      <c r="BL686">
        <f>IFERROR(INDEX(ADJ!$A$1:$BZ$1000,MATCH(PAYROLL!D686,ADJ!A$1:A$500,0),MATCH(PAYROLL!BL$2,ADJ!$2:$2,0)),0)</f>
        <v/>
      </c>
      <c r="BM686">
        <f>IFERROR(INDEX(ADJ!$A$1:$BZ$1000,MATCH(PAYROLL!D686,ADJ!A$1:A$500,0),MATCH(PAYROLL!BM$2,ADJ!$2:$2,0)),0)</f>
        <v/>
      </c>
      <c r="BN686">
        <f>IFERROR(INDEX(ADJ!$A$1:$BZ$1000,MATCH(PAYROLL!D686,ADJ!A$1:A$500,0),MATCH(PAYROLL!BN$2,ADJ!$2:$2,0)),0)</f>
        <v/>
      </c>
      <c r="BO686">
        <f>IFERROR(INDEX(ADJ!$A$1:$BZ$1000,MATCH(PAYROLL!D686,ADJ!A$1:A$500,0),MATCH(PAYROLL!BO$2,ADJ!$2:$2,0)),0)</f>
        <v/>
      </c>
      <c r="BP686">
        <f>SUM(AM686,AV686,BE686,BK686,BL686:BO686)</f>
        <v/>
      </c>
      <c r="BQ686">
        <f>BO686</f>
        <v/>
      </c>
      <c r="BR686">
        <f>IFERROR(ROUND(IF(LEFT(INDEX(PIS!O$1:O$500,MATCH(D686,PIS!C$1:C$500)),1)="D",T686/8*(BD686*0.3),IF(LEFT(INDEX(PIS!O$1:O$500,MATCH(D686,PIS!C$1:C$500)),1)="H",T686*($BD686*0.3),T686/$AD686/8*($BD686*0.3))),0),0)</f>
        <v/>
      </c>
      <c r="BS686">
        <f>IF(AP686&lt;1,0,MIN(AP686,730000))</f>
        <v/>
      </c>
      <c r="BT686">
        <f>IFERROR(ROUND((BE686-SUM(AW686:BC686)*T686/AD686/8),0)-BR686,0)</f>
        <v/>
      </c>
      <c r="BU686">
        <f>AO686</f>
        <v/>
      </c>
      <c r="BV686">
        <f>SUM(BQ686:BU686)</f>
        <v/>
      </c>
      <c r="BW686">
        <f>BP686-BV686</f>
        <v/>
      </c>
      <c r="BX686">
        <f>IFERROR(IF(RIGHT(INDEX(PIS!O$1:O$500,MATCH(D686,PIS!C$1:C$500)),5)="Gross",MIN(U686+V686,VLOOKUP("R700",TSC!B:C,2,0)*VLOOKUP("R101",TSC!B:C,2,0))*VLOOKUP("R701",TSC!B:C,2,0)%,0),0)</f>
        <v/>
      </c>
      <c r="BY686">
        <f>IFERROR(IF(RIGHT(INDEX(PIS!O$1:O$500,MATCH(D686,PIS!C$1:C$500)),5)="Gross",MIN(U686+V686,VLOOKUP("R700",TSC!B:C,2,0)*VLOOKUP("R101",TSC!B:C,2,0))*VLOOKUP("T704",TSC!B:C,2,0)%,0),0)</f>
        <v/>
      </c>
      <c r="BZ686">
        <f>IFERROR(IF(RIGHT(INDEX(PIS!O$1:O$500,MATCH(D686,PIS!C$1:C$500)),5)="Gross",MIN(U686+V686,VLOOKUP("R700",TSC!B:C,2,0)*VLOOKUP("1",TSC!F:G,2,0))*VLOOKUP("T705",TSC!B:C,2,0)%,0),0)</f>
        <v/>
      </c>
      <c r="CA686">
        <f>IFERROR(INDEX(ADJ!$A$1:$BZ$1000,MATCH(PAYROLL!D686,ADJ!A$1:A$500,0),MATCH(PAYROLL!CA$2,ADJ!$2:$2,0)),0)</f>
        <v/>
      </c>
      <c r="CB686">
        <f>IFERROR(INDEX(ADJ!$A$1:$BZ$1000,MATCH(PAYROLL!D686,ADJ!A$1:A$500,0),MATCH(PAYROLL!CB$2,ADJ!$2:$2,0)),0)</f>
        <v/>
      </c>
      <c r="CC686">
        <f>SUM(BX686:CB686)</f>
        <v/>
      </c>
      <c r="CD686">
        <f>IFERROR(INDEX(PIS!$A$1:$BZ$1000,MATCH(PAYROLL!D686,PIS!C$1:C$500,0),MATCH(PAYROLL!CD$1,PIS!$1:$1,0)),0)</f>
        <v/>
      </c>
      <c r="CE686">
        <f>IFERROR(IF(OR(INDEX(PIS!P$1:P$500,MATCH(D686,PIS!C$1:C$500,0))="LT2",INDEX(PIS!P$1:P$500,MATCH(D686,PIS!C$1:C$500,0))="P10"),0,SUM(CC686,CD686*VLOOKUP("R601",TSC!B:C,2,0),VLOOKUP("R602",TSC!B:C,2,0))),0)</f>
        <v/>
      </c>
      <c r="CF686">
        <f>MAX(BW686-CE686,0)</f>
        <v/>
      </c>
      <c r="CG686">
        <f>IFERROR(IF(OR(RIGHT(INDEX(PIS!P$1:P$500,MATCH(D686,PIS!C$1:C$500)),5)="P10",RIGHT(INDEX(PIS!P$1:P$500,MATCH(D686,PIS!C$1:C$500)),5)="CK"),0,IF(CF686&lt;=5000000,CF686*5%,IF(CF686&lt;=10000000,CF686*10%-250000,IF(CF686&lt;=18000000,CF686*15%-750000,IF(CF686&lt;=32000000,CF686*20%-1650000,IF(CF686&lt;=52000000,CF686*25%-3250000,IF(CF686&lt;=80000000,BH686*30%-5850000,CF686*35%-9850000))))))),0)</f>
        <v/>
      </c>
      <c r="CH686">
        <f>IFERROR(IF(OR(INDEX(PIS!P$1:P$500,MATCH(D686,PIS!C$1:C$500))="LT",INDEX(PIS!P$1:P$500,MATCH(D686,PIS!C$1:C$500))="CK"),0,IF(CF686&lt;2000000,0,CF686*10%)),0)</f>
        <v/>
      </c>
      <c r="CI686">
        <f>IFERROR(INDEX(ADJ!$A$1:$BZ$1000,MATCH(PAYROLL!D686,ADJ!A$1:A$500,0),MATCH(PAYROLL!CI$2,ADJ!$2:$2,0)),0)</f>
        <v/>
      </c>
      <c r="CJ686">
        <f>IFERROR(INDEX(ADJ!$A$1:$BZ$1000,MATCH(PAYROLL!D686,ADJ!A$1:A$500,0),MATCH(PAYROLL!CJ$2,ADJ!$2:$2,0)),0)</f>
        <v/>
      </c>
      <c r="CK686">
        <f>IFERROR(INDEX(ADJ!$A$1:$BZ$1000,MATCH(PAYROLL!D686,ADJ!A$1:A$500,0),MATCH(PAYROLL!CK$2,ADJ!$2:$2,0)),0)</f>
        <v/>
      </c>
      <c r="CL686">
        <f>SUM(CG686:CK686)</f>
        <v/>
      </c>
      <c r="CM686">
        <f>ROUND(SUM(CH686:CK686),0)</f>
        <v/>
      </c>
      <c r="CN686">
        <f>IFERROR(INDEX(CSDA!D$1:D$500,MATCH($CN$2,CSDA!C$1:C$500,0))*INDEX(PIS!V$1:V$500,MATCH(D686,PIS!C$1:C$500))+INDEX(ADJ!$A$1:$BZ$1000,MATCH(PAYROLL!D686,ADJ!A$1:A$500,0),MATCH(PAYROLL!CN$2,ADJ!$2:$2,0)),0)</f>
        <v/>
      </c>
      <c r="CO686">
        <f>IFERROR(INDEX(ADJ!$A$1:$BZ$1000,MATCH(PAYROLL!D686,ADJ!A$1:A$500,0),MATCH(PAYROLL!CO$2,ADJ!$2:$2,0)),0)</f>
        <v/>
      </c>
      <c r="CP686">
        <f>IFERROR(INDEX(ADJ!$A$1:$BZ$1000,MATCH(PAYROLL!D686,ADJ!A$1:A$500,0),MATCH(PAYROLL!CP$2,ADJ!$2:$2,0)),0)</f>
        <v/>
      </c>
      <c r="CQ686">
        <f>BP686-CL686-CI686-CM686-CN686-CO686-CP686-CC686</f>
        <v/>
      </c>
      <c r="CR686">
        <f>IFERROR(IF(RIGHT(INDEX(PIS!O$1:O$500,MATCH(D686,PIS!C$1:C$500,0)),5)="Gross",MIN(U686+V686,VLOOKUP("R700",TSC!B:C,2,0)*VLOOKUP("R101",TSC!B:C,2,0))*(VLOOKUP("T711",TSC!B:C,2,0)+VLOOKUP("T712",TSC!B:C,2,0))%,MIN(T686+V686,VLOOKUP("R700",TSC!B:C,2,0)*VLOOKUP("R101",TSC!B:C,2,0))*(VLOOKUP("T711",TSC!B:C,2,0)+VLOOKUP("T712",TSC!B:C,2,0)+VLOOKUP("R701",TSC!B:C,2,0))%),0)</f>
        <v/>
      </c>
      <c r="CS686">
        <f>IFERROR(IF(RIGHT(INDEX(PIS!O$1:O$500,MATCH(D686,PIS!C$1:C$500,0)),5)="Gross",MIN(U686+V686,VLOOKUP("R700",TSC!B:C,2,0)*VLOOKUP("R101",TSC!B:C,2,0))*(VLOOKUP("T714",TSC!B:C,2,0))%,MIN(T686+V686,VLOOKUP("R700",TSC!B:C,2,0)*VLOOKUP("R101",TSC!B:C,2,0))*(VLOOKUP("T704",TSC!B:C,2,0)+VLOOKUP("T714",TSC!B:C,2,0))%),0)</f>
        <v/>
      </c>
      <c r="CT686">
        <f>IFERROR(IF(RIGHT(INDEX(PIS!O$1:O$500,MATCH(D686,PIS!C$1:C$500,0)),5)="Gross",MIN(U686+V686,VLOOKUP("R700",TSC!B:C,2,0)*VLOOKUP("R101",TSC!B:C,2,0))*VLOOKUP("T705",TSC!B:C,2,0)%,MIN(T686+V686,VLOOKUP("R700",TSC!B:C,2,0)*VLOOKUP("R101",TSC!B:C,2,0))*VLOOKUP("T705",TSC!B:C,2,0)%),0)</f>
        <v/>
      </c>
      <c r="CU686">
        <f>IFERROR(IF(RIGHT(INDEX(PIS!O$1:O$500,MATCH(D686,PIS!C$1:C$500,0)),5)="Gross",MIN(U686+V686,VLOOKUP("R700",TSC!B:C,2,0)*VLOOKUP("R101",TSC!B:C,2,0))*(VLOOKUP("T713",TSC!B:C,2,0))%,MIN(T686+V686,VLOOKUP("R700",TSC!B:C,2,0)*VLOOKUP("R101",TSC!B:C,2,0))*(VLOOKUP("T713",TSC!B:C,2,0))%),0)</f>
        <v/>
      </c>
      <c r="CV686">
        <f>IFERROR(INDEX(ADJ!$A$1:$BZ$1000,MATCH(PAYROLL!D686,ADJ!A$1:A$500,0),MATCH(PAYROLL!CV$2,ADJ!$2:$2,0)),0)</f>
        <v/>
      </c>
      <c r="CW686">
        <f>IFERROR(INDEX(ADJ!$A$1:$BZ$1000,MATCH(PAYROLL!D686,ADJ!A$1:A$500,0),MATCH(PAYROLL!CW$2,ADJ!$2:$2,0)),0)</f>
        <v/>
      </c>
      <c r="CX686">
        <f>SUM(CR686:CW686)</f>
        <v/>
      </c>
      <c r="CY686">
        <f>ROUND(IF(CR686&gt;0,T686+V686*VLOOKUP("R202",TSC!$B$1:$C$500,2,0),0),0)</f>
        <v/>
      </c>
      <c r="CZ686">
        <f>IFERROR(INDEX(CSDA!D$1:D$500,MATCH($CZ$2,CSDA!C$1:C$500,0)),0)</f>
        <v/>
      </c>
      <c r="DA686">
        <f>ROUND(T686*0.7%,0)</f>
        <v/>
      </c>
      <c r="DB686">
        <f>ROUND(T686/12,0)</f>
        <v/>
      </c>
      <c r="DC686">
        <f ref="DC686" t="array">IFERROR(INDEX(CSDA!D$1:D$500,MATCH("Trích giữ"&amp;PAYROLL!DC$2,CSDA!A$1:A$500&amp;CSDA!C$1:C$500,0)),0)</f>
        <v/>
      </c>
      <c r="DD686">
        <f ref="DD686" t="array">IFERROR(INDEX(CSDA!D$1:D$500,MATCH("Trích giữ"&amp;PAYROLL!DD$2,CSDA!A$1:A$500&amp;CSDA!C$1:C$500,0)),0)</f>
        <v/>
      </c>
      <c r="DE686">
        <f ref="DE686" t="array">IFERROR(INDEX(CSDA!D$1:D$500,MATCH("Trích giữ"&amp;PAYROLL!DE$2,CSDA!A$1:A$500&amp;CSDA!C$1:C$500,0)),0)</f>
        <v/>
      </c>
      <c r="DF686">
        <f>IFERROR(INDEX(CSDA!D$1:D$500,MATCH(PAYROLL!DF$2,CSDA!C$1:C$500,0)),0)</f>
        <v/>
      </c>
      <c r="DG686">
        <f ref="DG686" t="array">IFERROR(INDEX(CSDA!D$1:D$500,MATCH("Trích giữ"&amp;PAYROLL!DG$2,CSDA!A$1:A$500&amp;CSDA!C$1:C$500,0)),0)</f>
        <v/>
      </c>
      <c r="DH686">
        <f>ROUND(T686/26,0)</f>
        <v/>
      </c>
      <c r="DI686">
        <f ref="DI686" t="array">IFERROR(INDEX(CSDA!D$1:D$500,MATCH("Trích giữ"&amp;PAYROLL!DI$2,CSDA!A$1:A$500&amp;CSDA!C$1:C$500,0)),0)</f>
        <v/>
      </c>
      <c r="DJ686">
        <f>IF(U686=0,T686*21.5%-BL686,0)</f>
        <v/>
      </c>
      <c r="DK686">
        <f ref="DK686" t="array">IFERROR(INDEX(CSDA!D$1:D$500,MATCH("Trích giữ"&amp;PAYROLL!DK$2,CSDA!A$1:A$500&amp;CSDA!C$1:C$500,0)),0)</f>
        <v/>
      </c>
      <c r="DL686">
        <f>IFERROR(INDEX(CSDA!D$1:D$500,MATCH(PAYROLL!DL$2,CSDA!C$1:C$500,0))/12,0)</f>
        <v/>
      </c>
      <c r="DM686">
        <f>SUM(DB686:DL686)</f>
        <v/>
      </c>
      <c r="DN686">
        <f>IFERROR(INDEX(ADJ!$A$1:$BZ$1000,MATCH(PAYROLL!D686,ADJ!A$1:A$500,0),MATCH(PAYROLL!DN$2,ADJ!$2:$2,0)),0)</f>
        <v/>
      </c>
      <c r="DO686">
        <f>IFERROR(SUM(BP686,DM686:DN686,CX686:DA686)-DT686,0)</f>
        <v/>
      </c>
      <c r="DP686">
        <f ref="DP686" t="array">SUM(BW686*IFERROR(INDEX(CSDA!D$1:D$500,MATCH(BW$2,CSDA!C$1:C$500,0)),0)%,CX686*IFERROR(INDEX(CSDA!D$1:D$500,MATCH(CX$2,CSDA!C$1:C$500,0)),0)%,DA686*IFERROR(INDEX(CSDA!D$1:D$500,MATCH(DA$2,CSDA!C$1:C$500,0)),0)%,DB686*IFERROR(INDEX(CSDA!D$1:D$500,MATCH(DB$2,CSDA!C$1:C$500,0)),0)%,DF686*IFERROR(INDEX(CSDA!D$1:D$500,MATCH("Phí dịch vụ"&amp;PAYROLL!DF$2,CSDA!A$1:A$500&amp;CSDA!C$1:C$500,0)),0)%,DC686*IFERROR(INDEX(CSDA!D$1:D$500,MATCH("Phí dịch vụ"&amp;PAYROLL!DC$2,CSDA!A$1:A$500&amp;CSDA!C$1:C$500,0)),0)%,DH686*IFERROR(INDEX(CSDA!D$1:D$500,MATCH("Phí dịch vụ"&amp;PAYROLL!DH$2,CSDA!A$1:A$500&amp;CSDA!C$1:C$500,0)),0)%,DJ686*IFERROR(INDEX(CSDA!D$1:D$500,MATCH("Phí dịch vụ"&amp;PAYROLL!DJ$2,CSDA!A$1:A$500&amp;CSDA!C$1:C$500,0)),0)%,BN686*IFERROR(INDEX(CSDA!D$1:D$500,MATCH(BN$2,CSDA!C$1:C$500,0)),0)%)-BN686*7%</f>
        <v/>
      </c>
      <c r="DQ686">
        <f>IFERROR(INDEX(ADJ!$A$1:$BZ$1000,MATCH(PAYROLL!D686,ADJ!A$1:A$500,0),MATCH(PAYROLL!DQ$2,ADJ!$2:$2,0)),0)</f>
        <v/>
      </c>
      <c r="DR686">
        <f>IFERROR(INDEX(ADJ!$A$1:$BZ$1000,MATCH(PAYROLL!D686,ADJ!A$1:A$500,0),MATCH(PAYROLL!DR$2,ADJ!$2:$2,0)),0)</f>
        <v/>
      </c>
      <c r="DS686">
        <f>SUM(DP686:DR686)</f>
        <v/>
      </c>
      <c r="DT686">
        <f>EK686</f>
        <v/>
      </c>
      <c r="DU686">
        <f>SUM(DO686:DR686)</f>
        <v/>
      </c>
      <c r="DV686">
        <f>ROUND(DU686*0.1,0)</f>
        <v/>
      </c>
      <c r="DW686">
        <f>DU686+DV686</f>
        <v/>
      </c>
      <c r="DZ686">
        <f>IFERROR(INDEX(ADJ!$A$1:$BZ$1000,MATCH(PAYROLL!$D686,ADJ!A$1:A$500,0),MATCH(PAYROLL!DZ$2,ADJ!$2:$2,0)),0)</f>
        <v/>
      </c>
      <c r="EA686">
        <f>IFERROR(INDEX(ADJ!$A$1:$BZ$1000,MATCH(PAYROLL!$D686,ADJ!A$1:A$500,0),MATCH(PAYROLL!EA$2,ADJ!$2:$2,0)),0)</f>
        <v/>
      </c>
      <c r="EB686">
        <f>IFERROR(INDEX(ADJ!$A$1:$BZ$1000,MATCH(PAYROLL!$D686,ADJ!A$1:A$500,0),MATCH(PAYROLL!EB$2,ADJ!$2:$2,0)),0)</f>
        <v/>
      </c>
      <c r="EC686">
        <f>IFERROR(INDEX(ADJ!$A$1:$BZ$1000,MATCH(PAYROLL!$D686,ADJ!A$1:A$500,0),MATCH(PAYROLL!EC$2,ADJ!$2:$2,0)),0)</f>
        <v/>
      </c>
      <c r="ED686">
        <f>IFERROR(INDEX(ADJ!$A$1:$BZ$1000,MATCH(PAYROLL!$D686,ADJ!A$1:A$500,0),MATCH(PAYROLL!ED$2,ADJ!$2:$2,0)),0)</f>
        <v/>
      </c>
      <c r="EE686">
        <f>IFERROR(INDEX(ADJ!$A$1:$BZ$1000,MATCH(PAYROLL!$D686,ADJ!A$1:A$500,0),MATCH(PAYROLL!EE$2,ADJ!$2:$2,0)),0)</f>
        <v/>
      </c>
      <c r="EF686">
        <f>IFERROR(INDEX(ADJ!$A$1:$BZ$1000,MATCH(PAYROLL!$D686,ADJ!A$1:A$500,0),MATCH(PAYROLL!EF$2,ADJ!$2:$2,0)),0)</f>
        <v/>
      </c>
      <c r="EG686">
        <f>IFERROR(INDEX(ADJ!$A$1:$BZ$1000,MATCH(PAYROLL!$D686,ADJ!A$1:A$500,0),MATCH(PAYROLL!EG$2,ADJ!$2:$2,0)),0)</f>
        <v/>
      </c>
      <c r="EH686">
        <f>IFERROR(INDEX(ADJ!$A$1:$BZ$1000,MATCH(PAYROLL!$D686,ADJ!A$1:A$500,0),MATCH(PAYROLL!EH$2,ADJ!$2:$2,0)),0)</f>
        <v/>
      </c>
      <c r="EI686">
        <f>IFERROR(INDEX(ADJ!$A$1:$BZ$1000,MATCH(PAYROLL!D686,ADJ!A$1:A$500,0),MATCH(PAYROLL!EI$2,ADJ!$2:$2,0)),0)</f>
        <v/>
      </c>
      <c r="EJ686">
        <f>IFERROR(INDEX(ADJ!$A$1:$BZ$1000,MATCH(PAYROLL!$D686,ADJ!A$1:A$500,0),MATCH(PAYROLL!EJ$2,ADJ!$2:$2,0)),0)</f>
        <v/>
      </c>
      <c r="EK686">
        <f>SUM(DZ686:EJ686)</f>
        <v/>
      </c>
    </row>
    <row r="687">
      <c r="A687" t="n">
        <v>685</v>
      </c>
      <c r="B687" t="inlineStr">
        <is>
          <t>Vi Thị Mai Hương</t>
        </is>
      </c>
      <c r="D687" t="inlineStr">
        <is>
          <t>149052-03</t>
        </is>
      </c>
      <c r="S687">
        <f>IFERROR(INDEX(PIS!$A$1:$BZ$1000,MATCH($D687,PIS!C$1:C$500,0),MATCH("Lương CB tháng trước",PIS!$1:$1,0)),0)</f>
        <v/>
      </c>
      <c r="T687">
        <f>IFERROR(INDEX(PIS!$A$1:$BZ$1000,MATCH($D687,PIS!C$1:C$500,0),MATCH("Lương CB hiện tại",PIS!$1:$1,0)),0)</f>
        <v/>
      </c>
      <c r="U687">
        <f>IFERROR(INDEX(PIS!$A$1:$BZ$1000,MATCH($D687,PIS!C$1:C$500,0),MATCH("Lương đóng BHBB",PIS!$1:$1,0)),0)</f>
        <v/>
      </c>
      <c r="V687">
        <f>IFERROR(INDEX(PIS!$A$1:$BZ$1000,MATCH($D687,PIS!C$1:C$500,0),MATCH(V$2,PIS!$2:$2,0)),0)</f>
        <v/>
      </c>
      <c r="W687">
        <f>IFERROR(INDEX(PIS!$A$1:$BZ$1000,MATCH($D687,PIS!C$1:C$500,0),MATCH(W$2,PIS!$2:$2,0)),0)</f>
        <v/>
      </c>
      <c r="X687">
        <f>IFERROR(INDEX(PIS!$A$1:$BZ$1000,MATCH($D687,PIS!C$1:C$500,0),MATCH(X$2,PIS!$2:$2,0)),0)</f>
        <v/>
      </c>
      <c r="Y687">
        <f>IFERROR(INDEX(PIS!$A$1:$BZ$1000,MATCH($D687,PIS!C$1:C$500,0),MATCH(Y$2,PIS!$2:$2,0)),0)</f>
        <v/>
      </c>
      <c r="Z687">
        <f>IFERROR(INDEX(PIS!$A$1:$BZ$1000,MATCH($D687,PIS!C$1:C$500,0),MATCH(Z$2,PIS!$2:$2,0)),0)</f>
        <v/>
      </c>
      <c r="AA687">
        <f>IFERROR(INDEX(PIS!$A$1:$BZ$1000,MATCH($D687,PIS!C$1:C$500,0),MATCH(AA$2,PIS!$2:$2,0)),0)</f>
        <v/>
      </c>
      <c r="AB687">
        <f>IFERROR(INDEX(PIS!$A$1:$BZ$1000,MATCH($D687,PIS!C$1:C$500,0),MATCH(AB$2,PIS!$2:$2,0)),0)</f>
        <v/>
      </c>
      <c r="AC687">
        <f>SUM(V687:AB687)</f>
        <v/>
      </c>
      <c r="AD687">
        <f>IFERROR(INDEX(TIMESHEET!$A$1:$AI$5000,MATCH($D687,TIMESHEET!A$1:A$500,0),MATCH("T100",TIMESHEET!$2:$2,0))-2,0)</f>
        <v/>
      </c>
      <c r="AE687">
        <f>IFERROR(INDEX(TIMESHEET!$A$1:$AI$5000,MATCH($D687,TIMESHEET!A$1:A$500,0),MATCH("T202",TIMESHEET!$2:$2,0)),0)</f>
        <v/>
      </c>
      <c r="AF687">
        <f>IFERROR(INDEX(TIMESHEET!$A$1:$AI$5000,MATCH($D687,TIMESHEET!A$1:A$500,0),MATCH("T302",TIMESHEET!$2:$2,0)),0)</f>
        <v/>
      </c>
      <c r="AG687">
        <f>IFERROR(INDEX(TIMESHEET!$A$1:$AI$5000,MATCH($D687,TIMESHEET!A$1:A$500,0),MATCH("T406",TIMESHEET!$2:$2,0)),0)</f>
        <v/>
      </c>
      <c r="AH687">
        <f>AE687+AG687</f>
        <v/>
      </c>
      <c r="AI687">
        <f>IFERROR(INDEX(TIMESHEET!$A$1:$AI$5000,MATCH($D687,TIMESHEET!A$1:A$500,0),MATCH("T701",TIMESHEET!$2:$2,0)),0)</f>
        <v/>
      </c>
      <c r="AJ687">
        <f>IFERROR(INDEX(TIMESHEET!$A$1:$AI$5000,MATCH($D687,TIMESHEET!B$1:B$500,0),MATCH("T320",TIMESHEET!$2:$2,0)),0)</f>
        <v/>
      </c>
      <c r="AK687">
        <f>IFERROR(IF(LEFT(INDEX(PIS!O$1:O$500,MATCH(D687,PIS!C$1:C$500)),1)="M",T687/AD687*SUM(AE687:AG687),T687*AD687),0)</f>
        <v/>
      </c>
      <c r="AL687">
        <f>IFERROR(INDEX(ADJ!$A$1:$BZ$1000,MATCH(PAYROLL!D687,ADJ!A$1:A$500,0),MATCH(PAYROLL!AL$2,ADJ!$2:$2,0)),0)</f>
        <v/>
      </c>
      <c r="AM687">
        <f>SUM(AK687:AL687)</f>
        <v/>
      </c>
      <c r="AN687">
        <f>IFERROR(ROUND(V687/$AD687*$AH687,0),0)</f>
        <v/>
      </c>
      <c r="AO687">
        <f>IFERROR(ROUND(W687/$AD687*$AH687,0),0)</f>
        <v/>
      </c>
      <c r="AP687">
        <f>IFERROR(ROUND(X687/$AD687*$AE687,0),0)</f>
        <v/>
      </c>
      <c r="AQ687">
        <f>IFERROR(ROUND(Y687/$AD687*$AH687,0),0)</f>
        <v/>
      </c>
      <c r="AR687">
        <f>IFERROR(ROUND(Z687/$AD687*$AH687,0),0)</f>
        <v/>
      </c>
      <c r="AS687">
        <f>IFERROR(ROUND(AA687/$AD687*$AH687,0),0)</f>
        <v/>
      </c>
      <c r="AT687">
        <f>IFERROR(IF((AE687+AF687+AG687)&gt;13,AB687,ROUND(AB687/AD687*AH687,0)),0)</f>
        <v/>
      </c>
      <c r="AU687">
        <f>IFERROR(INDEX(ADJ!$A$1:$BZ$1000,MATCH(PAYROLL!D687,ADJ!A$1:A$500,0),MATCH(PAYROLL!AU$2,ADJ!$2:$2,0)),0)</f>
        <v/>
      </c>
      <c r="AV687">
        <f>ROUND(SUM(AN687:AU687),0)</f>
        <v/>
      </c>
      <c r="AW687">
        <f>IFERROR(INDEX(TIMESHEET!$A$1:$AI$5000,MATCH(PAYROLL!D687,TIMESHEET!A$1:A$500,0),MATCH("T620",TIMESHEET!$2:$2,0)),0)</f>
        <v/>
      </c>
      <c r="AX687">
        <f>IFERROR(INDEX(TIMESHEET!$A$1:$AI$5000,MATCH(PAYROLL!D687,TIMESHEET!A$1:A$500,0),MATCH("T601",TIMESHEET!$2:$2,0)),0)</f>
        <v/>
      </c>
      <c r="AY687">
        <f>IFERROR(INDEX(TIMESHEET!$A$1:$AI$5000,MATCH(PAYROLL!D687,TIMESHEET!A$1:A$500,0),MATCH("T602",TIMESHEET!$2:$2,0)),0)</f>
        <v/>
      </c>
      <c r="AZ687">
        <f>IFERROR(INDEX(TIMESHEET!$A$1:$AI$5000,MATCH(PAYROLL!D687,TIMESHEET!A$1:A$500,0),MATCH("T603",TIMESHEET!$2:$2,0)),0)</f>
        <v/>
      </c>
      <c r="BA687">
        <f>IFERROR(INDEX(TIMESHEET!$A$1:$AI$5000,MATCH(PAYROLL!D687,TIMESHEET!A$1:A$500,0),MATCH("T611",TIMESHEET!$2:$2,0)),0)</f>
        <v/>
      </c>
      <c r="BB687">
        <f>IFERROR(INDEX(TIMESHEET!$A$1:$AI$5000,MATCH(PAYROLL!D687,TIMESHEET!A$1:A$500,0),MATCH("T612",TIMESHEET!$2:$2,0)),0)</f>
        <v/>
      </c>
      <c r="BC687">
        <f>IFERROR(INDEX(TIMESHEET!$A$1:$AI$5000,MATCH(PAYROLL!D687,TIMESHEET!A$1:A$500,0),MATCH("T613",TIMESHEET!$2:$2,0)),0)</f>
        <v/>
      </c>
      <c r="BD687">
        <f>IFERROR(INDEX(TIMESHEET!$A$1:$AI$5000,MATCH(PAYROLL!D687,TIMESHEET!A$1:A$500,0),MATCH("T500",TIMESHEET!$2:$2,0)),0)</f>
        <v/>
      </c>
      <c r="BE687">
        <f>IFERROR(IF(LEFT(INDEX(PIS!O$1:O$500,MATCH(D687,PIS!C$1:C$500)),1)="M",T687/AD687/8*(AW687+AX687*1.5+AY687*2+AZ687*3+BA687*2.1+BB687*2.7+BC687*3.9+BD687*0.3),T687/8*(AW687+AX687*1.5+AY687*2+AZ687*3+BA687*2.1+BB687*2.7+BC687*3.9+BD687*0.3)),0)</f>
        <v/>
      </c>
      <c r="BF687">
        <f>IFERROR(INDEX(ADJ!$A$1:$BZ$1000,MATCH(PAYROLL!$D687,ADJ!A$1:A$500,0),MATCH(PAYROLL!BF$2,ADJ!$2:$2,0)),0)</f>
        <v/>
      </c>
      <c r="BG687">
        <f>IFERROR(INDEX(ADJ!$A$1:$BZ$1000,MATCH(PAYROLL!D687,ADJ!A$1:A$500,0),MATCH(PAYROLL!BG$2,ADJ!$2:$2,0)),0)</f>
        <v/>
      </c>
      <c r="BH687">
        <f>IFERROR(INDEX(ADJ!$A$1:$BZ$1000,MATCH(PAYROLL!D687,ADJ!A$1:A$500,0),MATCH(PAYROLL!BH$2,ADJ!$2:$2,0)),0)</f>
        <v/>
      </c>
      <c r="BI687">
        <f>IFERROR(INDEX(ADJ!$A$1:$BZ$1000,MATCH(PAYROLL!D687,ADJ!A$1:A$500,0),MATCH(PAYROLL!BI$2,ADJ!$2:$2,0)),0)</f>
        <v/>
      </c>
      <c r="BJ687">
        <f>IFERROR(INDEX(ADJ!$A$1:$BZ$1000,MATCH(PAYROLL!D687,ADJ!A$1:A$500,0),MATCH(PAYROLL!BJ$2,ADJ!$2:$2,0)),0)</f>
        <v/>
      </c>
      <c r="BK687">
        <f>SUM(BF687:BJ687)</f>
        <v/>
      </c>
      <c r="BL687">
        <f>IFERROR(INDEX(ADJ!$A$1:$BZ$1000,MATCH(PAYROLL!D687,ADJ!A$1:A$500,0),MATCH(PAYROLL!BL$2,ADJ!$2:$2,0)),0)</f>
        <v/>
      </c>
      <c r="BM687">
        <f>IFERROR(INDEX(ADJ!$A$1:$BZ$1000,MATCH(PAYROLL!D687,ADJ!A$1:A$500,0),MATCH(PAYROLL!BM$2,ADJ!$2:$2,0)),0)</f>
        <v/>
      </c>
      <c r="BN687">
        <f>IFERROR(INDEX(ADJ!$A$1:$BZ$1000,MATCH(PAYROLL!D687,ADJ!A$1:A$500,0),MATCH(PAYROLL!BN$2,ADJ!$2:$2,0)),0)</f>
        <v/>
      </c>
      <c r="BO687">
        <f>IFERROR(INDEX(ADJ!$A$1:$BZ$1000,MATCH(PAYROLL!D687,ADJ!A$1:A$500,0),MATCH(PAYROLL!BO$2,ADJ!$2:$2,0)),0)</f>
        <v/>
      </c>
      <c r="BP687">
        <f>SUM(AM687,AV687,BE687,BK687,BL687:BO687)</f>
        <v/>
      </c>
      <c r="BQ687">
        <f>BO687</f>
        <v/>
      </c>
      <c r="BR687">
        <f>IFERROR(ROUND(IF(LEFT(INDEX(PIS!O$1:O$500,MATCH(D687,PIS!C$1:C$500)),1)="D",T687/8*(BD687*0.3),IF(LEFT(INDEX(PIS!O$1:O$500,MATCH(D687,PIS!C$1:C$500)),1)="H",T687*($BD687*0.3),T687/$AD687/8*($BD687*0.3))),0),0)</f>
        <v/>
      </c>
      <c r="BS687">
        <f>IF(AP687&lt;1,0,MIN(AP687,730000))</f>
        <v/>
      </c>
      <c r="BT687">
        <f>IFERROR(ROUND((BE687-SUM(AW687:BC687)*T687/AD687/8),0)-BR687,0)</f>
        <v/>
      </c>
      <c r="BU687">
        <f>AO687</f>
        <v/>
      </c>
      <c r="BV687">
        <f>SUM(BQ687:BU687)</f>
        <v/>
      </c>
      <c r="BW687">
        <f>BP687-BV687</f>
        <v/>
      </c>
      <c r="BX687">
        <f>IFERROR(IF(RIGHT(INDEX(PIS!O$1:O$500,MATCH(D687,PIS!C$1:C$500)),5)="Gross",MIN(U687+V687,VLOOKUP("R700",TSC!B:C,2,0)*VLOOKUP("R101",TSC!B:C,2,0))*VLOOKUP("R701",TSC!B:C,2,0)%,0),0)</f>
        <v/>
      </c>
      <c r="BY687">
        <f>IFERROR(IF(RIGHT(INDEX(PIS!O$1:O$500,MATCH(D687,PIS!C$1:C$500)),5)="Gross",MIN(U687+V687,VLOOKUP("R700",TSC!B:C,2,0)*VLOOKUP("R101",TSC!B:C,2,0))*VLOOKUP("T704",TSC!B:C,2,0)%,0),0)</f>
        <v/>
      </c>
      <c r="BZ687">
        <f>IFERROR(IF(RIGHT(INDEX(PIS!O$1:O$500,MATCH(D687,PIS!C$1:C$500)),5)="Gross",MIN(U687+V687,VLOOKUP("R700",TSC!B:C,2,0)*VLOOKUP("1",TSC!F:G,2,0))*VLOOKUP("T705",TSC!B:C,2,0)%,0),0)</f>
        <v/>
      </c>
      <c r="CA687">
        <f>IFERROR(INDEX(ADJ!$A$1:$BZ$1000,MATCH(PAYROLL!D687,ADJ!A$1:A$500,0),MATCH(PAYROLL!CA$2,ADJ!$2:$2,0)),0)</f>
        <v/>
      </c>
      <c r="CB687">
        <f>IFERROR(INDEX(ADJ!$A$1:$BZ$1000,MATCH(PAYROLL!D687,ADJ!A$1:A$500,0),MATCH(PAYROLL!CB$2,ADJ!$2:$2,0)),0)</f>
        <v/>
      </c>
      <c r="CC687">
        <f>SUM(BX687:CB687)</f>
        <v/>
      </c>
      <c r="CD687">
        <f>IFERROR(INDEX(PIS!$A$1:$BZ$1000,MATCH(PAYROLL!D687,PIS!C$1:C$500,0),MATCH(PAYROLL!CD$1,PIS!$1:$1,0)),0)</f>
        <v/>
      </c>
      <c r="CE687">
        <f>IFERROR(IF(OR(INDEX(PIS!P$1:P$500,MATCH(D687,PIS!C$1:C$500,0))="LT2",INDEX(PIS!P$1:P$500,MATCH(D687,PIS!C$1:C$500,0))="P10"),0,SUM(CC687,CD687*VLOOKUP("R601",TSC!B:C,2,0),VLOOKUP("R602",TSC!B:C,2,0))),0)</f>
        <v/>
      </c>
      <c r="CF687">
        <f>MAX(BW687-CE687,0)</f>
        <v/>
      </c>
      <c r="CG687">
        <f>IFERROR(IF(OR(RIGHT(INDEX(PIS!P$1:P$500,MATCH(D687,PIS!C$1:C$500)),5)="P10",RIGHT(INDEX(PIS!P$1:P$500,MATCH(D687,PIS!C$1:C$500)),5)="CK"),0,IF(CF687&lt;=5000000,CF687*5%,IF(CF687&lt;=10000000,CF687*10%-250000,IF(CF687&lt;=18000000,CF687*15%-750000,IF(CF687&lt;=32000000,CF687*20%-1650000,IF(CF687&lt;=52000000,CF687*25%-3250000,IF(CF687&lt;=80000000,BH687*30%-5850000,CF687*35%-9850000))))))),0)</f>
        <v/>
      </c>
      <c r="CH687">
        <f>IFERROR(IF(OR(INDEX(PIS!P$1:P$500,MATCH(D687,PIS!C$1:C$500))="LT",INDEX(PIS!P$1:P$500,MATCH(D687,PIS!C$1:C$500))="CK"),0,IF(CF687&lt;2000000,0,CF687*10%)),0)</f>
        <v/>
      </c>
      <c r="CI687">
        <f>IFERROR(INDEX(ADJ!$A$1:$BZ$1000,MATCH(PAYROLL!D687,ADJ!A$1:A$500,0),MATCH(PAYROLL!CI$2,ADJ!$2:$2,0)),0)</f>
        <v/>
      </c>
      <c r="CJ687">
        <f>IFERROR(INDEX(ADJ!$A$1:$BZ$1000,MATCH(PAYROLL!D687,ADJ!A$1:A$500,0),MATCH(PAYROLL!CJ$2,ADJ!$2:$2,0)),0)</f>
        <v/>
      </c>
      <c r="CK687">
        <f>IFERROR(INDEX(ADJ!$A$1:$BZ$1000,MATCH(PAYROLL!D687,ADJ!A$1:A$500,0),MATCH(PAYROLL!CK$2,ADJ!$2:$2,0)),0)</f>
        <v/>
      </c>
      <c r="CL687">
        <f>SUM(CG687:CK687)</f>
        <v/>
      </c>
      <c r="CM687">
        <f>ROUND(SUM(CH687:CK687),0)</f>
        <v/>
      </c>
      <c r="CN687">
        <f>IFERROR(INDEX(CSDA!D$1:D$500,MATCH($CN$2,CSDA!C$1:C$500,0))*INDEX(PIS!V$1:V$500,MATCH(D687,PIS!C$1:C$500))+INDEX(ADJ!$A$1:$BZ$1000,MATCH(PAYROLL!D687,ADJ!A$1:A$500,0),MATCH(PAYROLL!CN$2,ADJ!$2:$2,0)),0)</f>
        <v/>
      </c>
      <c r="CO687">
        <f>IFERROR(INDEX(ADJ!$A$1:$BZ$1000,MATCH(PAYROLL!D687,ADJ!A$1:A$500,0),MATCH(PAYROLL!CO$2,ADJ!$2:$2,0)),0)</f>
        <v/>
      </c>
      <c r="CP687">
        <f>IFERROR(INDEX(ADJ!$A$1:$BZ$1000,MATCH(PAYROLL!D687,ADJ!A$1:A$500,0),MATCH(PAYROLL!CP$2,ADJ!$2:$2,0)),0)</f>
        <v/>
      </c>
      <c r="CQ687">
        <f>BP687-CL687-CI687-CM687-CN687-CO687-CP687-CC687</f>
        <v/>
      </c>
      <c r="CR687">
        <f>IFERROR(IF(RIGHT(INDEX(PIS!O$1:O$500,MATCH(D687,PIS!C$1:C$500,0)),5)="Gross",MIN(U687+V687,VLOOKUP("R700",TSC!B:C,2,0)*VLOOKUP("R101",TSC!B:C,2,0))*(VLOOKUP("T711",TSC!B:C,2,0)+VLOOKUP("T712",TSC!B:C,2,0))%,MIN(T687+V687,VLOOKUP("R700",TSC!B:C,2,0)*VLOOKUP("R101",TSC!B:C,2,0))*(VLOOKUP("T711",TSC!B:C,2,0)+VLOOKUP("T712",TSC!B:C,2,0)+VLOOKUP("R701",TSC!B:C,2,0))%),0)</f>
        <v/>
      </c>
      <c r="CS687">
        <f>IFERROR(IF(RIGHT(INDEX(PIS!O$1:O$500,MATCH(D687,PIS!C$1:C$500,0)),5)="Gross",MIN(U687+V687,VLOOKUP("R700",TSC!B:C,2,0)*VLOOKUP("R101",TSC!B:C,2,0))*(VLOOKUP("T714",TSC!B:C,2,0))%,MIN(T687+V687,VLOOKUP("R700",TSC!B:C,2,0)*VLOOKUP("R101",TSC!B:C,2,0))*(VLOOKUP("T704",TSC!B:C,2,0)+VLOOKUP("T714",TSC!B:C,2,0))%),0)</f>
        <v/>
      </c>
      <c r="CT687">
        <f>IFERROR(IF(RIGHT(INDEX(PIS!O$1:O$500,MATCH(D687,PIS!C$1:C$500,0)),5)="Gross",MIN(U687+V687,VLOOKUP("R700",TSC!B:C,2,0)*VLOOKUP("R101",TSC!B:C,2,0))*VLOOKUP("T705",TSC!B:C,2,0)%,MIN(T687+V687,VLOOKUP("R700",TSC!B:C,2,0)*VLOOKUP("R101",TSC!B:C,2,0))*VLOOKUP("T705",TSC!B:C,2,0)%),0)</f>
        <v/>
      </c>
      <c r="CU687">
        <f>IFERROR(IF(RIGHT(INDEX(PIS!O$1:O$500,MATCH(D687,PIS!C$1:C$500,0)),5)="Gross",MIN(U687+V687,VLOOKUP("R700",TSC!B:C,2,0)*VLOOKUP("R101",TSC!B:C,2,0))*(VLOOKUP("T713",TSC!B:C,2,0))%,MIN(T687+V687,VLOOKUP("R700",TSC!B:C,2,0)*VLOOKUP("R101",TSC!B:C,2,0))*(VLOOKUP("T713",TSC!B:C,2,0))%),0)</f>
        <v/>
      </c>
      <c r="CV687">
        <f>IFERROR(INDEX(ADJ!$A$1:$BZ$1000,MATCH(PAYROLL!D687,ADJ!A$1:A$500,0),MATCH(PAYROLL!CV$2,ADJ!$2:$2,0)),0)</f>
        <v/>
      </c>
      <c r="CW687">
        <f>IFERROR(INDEX(ADJ!$A$1:$BZ$1000,MATCH(PAYROLL!D687,ADJ!A$1:A$500,0),MATCH(PAYROLL!CW$2,ADJ!$2:$2,0)),0)</f>
        <v/>
      </c>
      <c r="CX687">
        <f>SUM(CR687:CW687)</f>
        <v/>
      </c>
      <c r="CY687">
        <f>ROUND(IF(CR687&gt;0,T687+V687*VLOOKUP("R202",TSC!$B$1:$C$500,2,0),0),0)</f>
        <v/>
      </c>
      <c r="CZ687">
        <f>IFERROR(INDEX(CSDA!D$1:D$500,MATCH($CZ$2,CSDA!C$1:C$500,0)),0)</f>
        <v/>
      </c>
      <c r="DA687">
        <f>ROUND(T687*0.7%,0)</f>
        <v/>
      </c>
      <c r="DB687">
        <f>ROUND(T687/12,0)</f>
        <v/>
      </c>
      <c r="DC687">
        <f ref="DC687" t="array">IFERROR(INDEX(CSDA!D$1:D$500,MATCH("Trích giữ"&amp;PAYROLL!DC$2,CSDA!A$1:A$500&amp;CSDA!C$1:C$500,0)),0)</f>
        <v/>
      </c>
      <c r="DD687">
        <f ref="DD687" t="array">IFERROR(INDEX(CSDA!D$1:D$500,MATCH("Trích giữ"&amp;PAYROLL!DD$2,CSDA!A$1:A$500&amp;CSDA!C$1:C$500,0)),0)</f>
        <v/>
      </c>
      <c r="DE687">
        <f ref="DE687" t="array">IFERROR(INDEX(CSDA!D$1:D$500,MATCH("Trích giữ"&amp;PAYROLL!DE$2,CSDA!A$1:A$500&amp;CSDA!C$1:C$500,0)),0)</f>
        <v/>
      </c>
      <c r="DF687">
        <f>IFERROR(INDEX(CSDA!D$1:D$500,MATCH(PAYROLL!DF$2,CSDA!C$1:C$500,0)),0)</f>
        <v/>
      </c>
      <c r="DG687">
        <f ref="DG687" t="array">IFERROR(INDEX(CSDA!D$1:D$500,MATCH("Trích giữ"&amp;PAYROLL!DG$2,CSDA!A$1:A$500&amp;CSDA!C$1:C$500,0)),0)</f>
        <v/>
      </c>
      <c r="DH687">
        <f>ROUND(T687/26,0)</f>
        <v/>
      </c>
      <c r="DI687">
        <f ref="DI687" t="array">IFERROR(INDEX(CSDA!D$1:D$500,MATCH("Trích giữ"&amp;PAYROLL!DI$2,CSDA!A$1:A$500&amp;CSDA!C$1:C$500,0)),0)</f>
        <v/>
      </c>
      <c r="DJ687">
        <f>IF(U687=0,T687*21.5%-BL687,0)</f>
        <v/>
      </c>
      <c r="DK687">
        <f ref="DK687" t="array">IFERROR(INDEX(CSDA!D$1:D$500,MATCH("Trích giữ"&amp;PAYROLL!DK$2,CSDA!A$1:A$500&amp;CSDA!C$1:C$500,0)),0)</f>
        <v/>
      </c>
      <c r="DL687">
        <f>IFERROR(INDEX(CSDA!D$1:D$500,MATCH(PAYROLL!DL$2,CSDA!C$1:C$500,0))/12,0)</f>
        <v/>
      </c>
      <c r="DM687">
        <f>SUM(DB687:DL687)</f>
        <v/>
      </c>
      <c r="DN687">
        <f>IFERROR(INDEX(ADJ!$A$1:$BZ$1000,MATCH(PAYROLL!D687,ADJ!A$1:A$500,0),MATCH(PAYROLL!DN$2,ADJ!$2:$2,0)),0)</f>
        <v/>
      </c>
      <c r="DO687">
        <f>IFERROR(SUM(BP687,DM687:DN687,CX687:DA687)-DT687,0)</f>
        <v/>
      </c>
      <c r="DP687">
        <f ref="DP687" t="array">SUM(BW687*IFERROR(INDEX(CSDA!D$1:D$500,MATCH(BW$2,CSDA!C$1:C$500,0)),0)%,CX687*IFERROR(INDEX(CSDA!D$1:D$500,MATCH(CX$2,CSDA!C$1:C$500,0)),0)%,DA687*IFERROR(INDEX(CSDA!D$1:D$500,MATCH(DA$2,CSDA!C$1:C$500,0)),0)%,DB687*IFERROR(INDEX(CSDA!D$1:D$500,MATCH(DB$2,CSDA!C$1:C$500,0)),0)%,DF687*IFERROR(INDEX(CSDA!D$1:D$500,MATCH("Phí dịch vụ"&amp;PAYROLL!DF$2,CSDA!A$1:A$500&amp;CSDA!C$1:C$500,0)),0)%,DC687*IFERROR(INDEX(CSDA!D$1:D$500,MATCH("Phí dịch vụ"&amp;PAYROLL!DC$2,CSDA!A$1:A$500&amp;CSDA!C$1:C$500,0)),0)%,DH687*IFERROR(INDEX(CSDA!D$1:D$500,MATCH("Phí dịch vụ"&amp;PAYROLL!DH$2,CSDA!A$1:A$500&amp;CSDA!C$1:C$500,0)),0)%,DJ687*IFERROR(INDEX(CSDA!D$1:D$500,MATCH("Phí dịch vụ"&amp;PAYROLL!DJ$2,CSDA!A$1:A$500&amp;CSDA!C$1:C$500,0)),0)%,BN687*IFERROR(INDEX(CSDA!D$1:D$500,MATCH(BN$2,CSDA!C$1:C$500,0)),0)%)-BN687*7%</f>
        <v/>
      </c>
      <c r="DQ687">
        <f>IFERROR(INDEX(ADJ!$A$1:$BZ$1000,MATCH(PAYROLL!D687,ADJ!A$1:A$500,0),MATCH(PAYROLL!DQ$2,ADJ!$2:$2,0)),0)</f>
        <v/>
      </c>
      <c r="DR687">
        <f>IFERROR(INDEX(ADJ!$A$1:$BZ$1000,MATCH(PAYROLL!D687,ADJ!A$1:A$500,0),MATCH(PAYROLL!DR$2,ADJ!$2:$2,0)),0)</f>
        <v/>
      </c>
      <c r="DS687">
        <f>SUM(DP687:DR687)</f>
        <v/>
      </c>
      <c r="DT687">
        <f>EK687</f>
        <v/>
      </c>
      <c r="DU687">
        <f>SUM(DO687:DR687)</f>
        <v/>
      </c>
      <c r="DV687">
        <f>ROUND(DU687*0.1,0)</f>
        <v/>
      </c>
      <c r="DW687">
        <f>DU687+DV687</f>
        <v/>
      </c>
      <c r="DZ687">
        <f>IFERROR(INDEX(ADJ!$A$1:$BZ$1000,MATCH(PAYROLL!$D687,ADJ!A$1:A$500,0),MATCH(PAYROLL!DZ$2,ADJ!$2:$2,0)),0)</f>
        <v/>
      </c>
      <c r="EA687">
        <f>IFERROR(INDEX(ADJ!$A$1:$BZ$1000,MATCH(PAYROLL!$D687,ADJ!A$1:A$500,0),MATCH(PAYROLL!EA$2,ADJ!$2:$2,0)),0)</f>
        <v/>
      </c>
      <c r="EB687">
        <f>IFERROR(INDEX(ADJ!$A$1:$BZ$1000,MATCH(PAYROLL!$D687,ADJ!A$1:A$500,0),MATCH(PAYROLL!EB$2,ADJ!$2:$2,0)),0)</f>
        <v/>
      </c>
      <c r="EC687">
        <f>IFERROR(INDEX(ADJ!$A$1:$BZ$1000,MATCH(PAYROLL!$D687,ADJ!A$1:A$500,0),MATCH(PAYROLL!EC$2,ADJ!$2:$2,0)),0)</f>
        <v/>
      </c>
      <c r="ED687">
        <f>IFERROR(INDEX(ADJ!$A$1:$BZ$1000,MATCH(PAYROLL!$D687,ADJ!A$1:A$500,0),MATCH(PAYROLL!ED$2,ADJ!$2:$2,0)),0)</f>
        <v/>
      </c>
      <c r="EE687">
        <f>IFERROR(INDEX(ADJ!$A$1:$BZ$1000,MATCH(PAYROLL!$D687,ADJ!A$1:A$500,0),MATCH(PAYROLL!EE$2,ADJ!$2:$2,0)),0)</f>
        <v/>
      </c>
      <c r="EF687">
        <f>IFERROR(INDEX(ADJ!$A$1:$BZ$1000,MATCH(PAYROLL!$D687,ADJ!A$1:A$500,0),MATCH(PAYROLL!EF$2,ADJ!$2:$2,0)),0)</f>
        <v/>
      </c>
      <c r="EG687">
        <f>IFERROR(INDEX(ADJ!$A$1:$BZ$1000,MATCH(PAYROLL!$D687,ADJ!A$1:A$500,0),MATCH(PAYROLL!EG$2,ADJ!$2:$2,0)),0)</f>
        <v/>
      </c>
      <c r="EH687">
        <f>IFERROR(INDEX(ADJ!$A$1:$BZ$1000,MATCH(PAYROLL!$D687,ADJ!A$1:A$500,0),MATCH(PAYROLL!EH$2,ADJ!$2:$2,0)),0)</f>
        <v/>
      </c>
      <c r="EI687">
        <f>IFERROR(INDEX(ADJ!$A$1:$BZ$1000,MATCH(PAYROLL!D687,ADJ!A$1:A$500,0),MATCH(PAYROLL!EI$2,ADJ!$2:$2,0)),0)</f>
        <v/>
      </c>
      <c r="EJ687">
        <f>IFERROR(INDEX(ADJ!$A$1:$BZ$1000,MATCH(PAYROLL!$D687,ADJ!A$1:A$500,0),MATCH(PAYROLL!EJ$2,ADJ!$2:$2,0)),0)</f>
        <v/>
      </c>
      <c r="EK687">
        <f>SUM(DZ687:EJ687)</f>
        <v/>
      </c>
    </row>
    <row r="688">
      <c r="A688" t="n">
        <v>686</v>
      </c>
      <c r="B688" t="inlineStr">
        <is>
          <t>Phùng Văn Chiến</t>
        </is>
      </c>
      <c r="D688" t="inlineStr">
        <is>
          <t>157586-01</t>
        </is>
      </c>
      <c r="S688">
        <f>IFERROR(INDEX(PIS!$A$1:$BZ$1000,MATCH($D688,PIS!C$1:C$500,0),MATCH("Lương CB tháng trước",PIS!$1:$1,0)),0)</f>
        <v/>
      </c>
      <c r="T688">
        <f>IFERROR(INDEX(PIS!$A$1:$BZ$1000,MATCH($D688,PIS!C$1:C$500,0),MATCH("Lương CB hiện tại",PIS!$1:$1,0)),0)</f>
        <v/>
      </c>
      <c r="U688">
        <f>IFERROR(INDEX(PIS!$A$1:$BZ$1000,MATCH($D688,PIS!C$1:C$500,0),MATCH("Lương đóng BHBB",PIS!$1:$1,0)),0)</f>
        <v/>
      </c>
      <c r="V688">
        <f>IFERROR(INDEX(PIS!$A$1:$BZ$1000,MATCH($D688,PIS!C$1:C$500,0),MATCH(V$2,PIS!$2:$2,0)),0)</f>
        <v/>
      </c>
      <c r="W688">
        <f>IFERROR(INDEX(PIS!$A$1:$BZ$1000,MATCH($D688,PIS!C$1:C$500,0),MATCH(W$2,PIS!$2:$2,0)),0)</f>
        <v/>
      </c>
      <c r="X688">
        <f>IFERROR(INDEX(PIS!$A$1:$BZ$1000,MATCH($D688,PIS!C$1:C$500,0),MATCH(X$2,PIS!$2:$2,0)),0)</f>
        <v/>
      </c>
      <c r="Y688">
        <f>IFERROR(INDEX(PIS!$A$1:$BZ$1000,MATCH($D688,PIS!C$1:C$500,0),MATCH(Y$2,PIS!$2:$2,0)),0)</f>
        <v/>
      </c>
      <c r="Z688">
        <f>IFERROR(INDEX(PIS!$A$1:$BZ$1000,MATCH($D688,PIS!C$1:C$500,0),MATCH(Z$2,PIS!$2:$2,0)),0)</f>
        <v/>
      </c>
      <c r="AA688">
        <f>IFERROR(INDEX(PIS!$A$1:$BZ$1000,MATCH($D688,PIS!C$1:C$500,0),MATCH(AA$2,PIS!$2:$2,0)),0)</f>
        <v/>
      </c>
      <c r="AB688">
        <f>IFERROR(INDEX(PIS!$A$1:$BZ$1000,MATCH($D688,PIS!C$1:C$500,0),MATCH(AB$2,PIS!$2:$2,0)),0)</f>
        <v/>
      </c>
      <c r="AC688">
        <f>SUM(V688:AB688)</f>
        <v/>
      </c>
      <c r="AD688">
        <f>IFERROR(INDEX(TIMESHEET!$A$1:$AI$5000,MATCH($D688,TIMESHEET!A$1:A$500,0),MATCH("T100",TIMESHEET!$2:$2,0))-2,0)</f>
        <v/>
      </c>
      <c r="AE688">
        <f>IFERROR(INDEX(TIMESHEET!$A$1:$AI$5000,MATCH($D688,TIMESHEET!A$1:A$500,0),MATCH("T202",TIMESHEET!$2:$2,0)),0)</f>
        <v/>
      </c>
      <c r="AF688">
        <f>IFERROR(INDEX(TIMESHEET!$A$1:$AI$5000,MATCH($D688,TIMESHEET!A$1:A$500,0),MATCH("T302",TIMESHEET!$2:$2,0)),0)</f>
        <v/>
      </c>
      <c r="AG688">
        <f>IFERROR(INDEX(TIMESHEET!$A$1:$AI$5000,MATCH($D688,TIMESHEET!A$1:A$500,0),MATCH("T406",TIMESHEET!$2:$2,0)),0)</f>
        <v/>
      </c>
      <c r="AH688">
        <f>AE688+AG688</f>
        <v/>
      </c>
      <c r="AI688">
        <f>IFERROR(INDEX(TIMESHEET!$A$1:$AI$5000,MATCH($D688,TIMESHEET!A$1:A$500,0),MATCH("T701",TIMESHEET!$2:$2,0)),0)</f>
        <v/>
      </c>
      <c r="AJ688">
        <f>IFERROR(INDEX(TIMESHEET!$A$1:$AI$5000,MATCH($D688,TIMESHEET!B$1:B$500,0),MATCH("T320",TIMESHEET!$2:$2,0)),0)</f>
        <v/>
      </c>
      <c r="AK688">
        <f>IFERROR(IF(LEFT(INDEX(PIS!O$1:O$500,MATCH(D688,PIS!C$1:C$500)),1)="M",T688/AD688*SUM(AE688:AG688),T688*AD688),0)</f>
        <v/>
      </c>
      <c r="AL688">
        <f>IFERROR(INDEX(ADJ!$A$1:$BZ$1000,MATCH(PAYROLL!D688,ADJ!A$1:A$500,0),MATCH(PAYROLL!AL$2,ADJ!$2:$2,0)),0)</f>
        <v/>
      </c>
      <c r="AM688">
        <f>SUM(AK688:AL688)</f>
        <v/>
      </c>
      <c r="AN688">
        <f>IFERROR(ROUND(V688/$AD688*$AH688,0),0)</f>
        <v/>
      </c>
      <c r="AO688">
        <f>IFERROR(ROUND(W688/$AD688*$AH688,0),0)</f>
        <v/>
      </c>
      <c r="AP688">
        <f>IFERROR(ROUND(X688/$AD688*$AE688,0),0)</f>
        <v/>
      </c>
      <c r="AQ688">
        <f>IFERROR(ROUND(Y688/$AD688*$AH688,0),0)</f>
        <v/>
      </c>
      <c r="AR688">
        <f>IFERROR(ROUND(Z688/$AD688*$AH688,0),0)</f>
        <v/>
      </c>
      <c r="AS688">
        <f>IFERROR(ROUND(AA688/$AD688*$AH688,0),0)</f>
        <v/>
      </c>
      <c r="AT688">
        <f>IFERROR(IF((AE688+AF688+AG688)&gt;13,AB688,ROUND(AB688/AD688*AH688,0)),0)</f>
        <v/>
      </c>
      <c r="AU688">
        <f>IFERROR(INDEX(ADJ!$A$1:$BZ$1000,MATCH(PAYROLL!D688,ADJ!A$1:A$500,0),MATCH(PAYROLL!AU$2,ADJ!$2:$2,0)),0)</f>
        <v/>
      </c>
      <c r="AV688">
        <f>ROUND(SUM(AN688:AU688),0)</f>
        <v/>
      </c>
      <c r="AW688">
        <f>IFERROR(INDEX(TIMESHEET!$A$1:$AI$5000,MATCH(PAYROLL!D688,TIMESHEET!A$1:A$500,0),MATCH("T620",TIMESHEET!$2:$2,0)),0)</f>
        <v/>
      </c>
      <c r="AX688">
        <f>IFERROR(INDEX(TIMESHEET!$A$1:$AI$5000,MATCH(PAYROLL!D688,TIMESHEET!A$1:A$500,0),MATCH("T601",TIMESHEET!$2:$2,0)),0)</f>
        <v/>
      </c>
      <c r="AY688">
        <f>IFERROR(INDEX(TIMESHEET!$A$1:$AI$5000,MATCH(PAYROLL!D688,TIMESHEET!A$1:A$500,0),MATCH("T602",TIMESHEET!$2:$2,0)),0)</f>
        <v/>
      </c>
      <c r="AZ688">
        <f>IFERROR(INDEX(TIMESHEET!$A$1:$AI$5000,MATCH(PAYROLL!D688,TIMESHEET!A$1:A$500,0),MATCH("T603",TIMESHEET!$2:$2,0)),0)</f>
        <v/>
      </c>
      <c r="BA688">
        <f>IFERROR(INDEX(TIMESHEET!$A$1:$AI$5000,MATCH(PAYROLL!D688,TIMESHEET!A$1:A$500,0),MATCH("T611",TIMESHEET!$2:$2,0)),0)</f>
        <v/>
      </c>
      <c r="BB688">
        <f>IFERROR(INDEX(TIMESHEET!$A$1:$AI$5000,MATCH(PAYROLL!D688,TIMESHEET!A$1:A$500,0),MATCH("T612",TIMESHEET!$2:$2,0)),0)</f>
        <v/>
      </c>
      <c r="BC688">
        <f>IFERROR(INDEX(TIMESHEET!$A$1:$AI$5000,MATCH(PAYROLL!D688,TIMESHEET!A$1:A$500,0),MATCH("T613",TIMESHEET!$2:$2,0)),0)</f>
        <v/>
      </c>
      <c r="BD688">
        <f>IFERROR(INDEX(TIMESHEET!$A$1:$AI$5000,MATCH(PAYROLL!D688,TIMESHEET!A$1:A$500,0),MATCH("T500",TIMESHEET!$2:$2,0)),0)</f>
        <v/>
      </c>
      <c r="BE688">
        <f>IFERROR(IF(LEFT(INDEX(PIS!O$1:O$500,MATCH(D688,PIS!C$1:C$500)),1)="M",T688/AD688/8*(AW688+AX688*1.5+AY688*2+AZ688*3+BA688*2.1+BB688*2.7+BC688*3.9+BD688*0.3),T688/8*(AW688+AX688*1.5+AY688*2+AZ688*3+BA688*2.1+BB688*2.7+BC688*3.9+BD688*0.3)),0)</f>
        <v/>
      </c>
      <c r="BF688">
        <f>IFERROR(INDEX(ADJ!$A$1:$BZ$1000,MATCH(PAYROLL!$D688,ADJ!A$1:A$500,0),MATCH(PAYROLL!BF$2,ADJ!$2:$2,0)),0)</f>
        <v/>
      </c>
      <c r="BG688">
        <f>IFERROR(INDEX(ADJ!$A$1:$BZ$1000,MATCH(PAYROLL!D688,ADJ!A$1:A$500,0),MATCH(PAYROLL!BG$2,ADJ!$2:$2,0)),0)</f>
        <v/>
      </c>
      <c r="BH688">
        <f>IFERROR(INDEX(ADJ!$A$1:$BZ$1000,MATCH(PAYROLL!D688,ADJ!A$1:A$500,0),MATCH(PAYROLL!BH$2,ADJ!$2:$2,0)),0)</f>
        <v/>
      </c>
      <c r="BI688">
        <f>IFERROR(INDEX(ADJ!$A$1:$BZ$1000,MATCH(PAYROLL!D688,ADJ!A$1:A$500,0),MATCH(PAYROLL!BI$2,ADJ!$2:$2,0)),0)</f>
        <v/>
      </c>
      <c r="BJ688">
        <f>IFERROR(INDEX(ADJ!$A$1:$BZ$1000,MATCH(PAYROLL!D688,ADJ!A$1:A$500,0),MATCH(PAYROLL!BJ$2,ADJ!$2:$2,0)),0)</f>
        <v/>
      </c>
      <c r="BK688">
        <f>SUM(BF688:BJ688)</f>
        <v/>
      </c>
      <c r="BL688">
        <f>IFERROR(INDEX(ADJ!$A$1:$BZ$1000,MATCH(PAYROLL!D688,ADJ!A$1:A$500,0),MATCH(PAYROLL!BL$2,ADJ!$2:$2,0)),0)</f>
        <v/>
      </c>
      <c r="BM688">
        <f>IFERROR(INDEX(ADJ!$A$1:$BZ$1000,MATCH(PAYROLL!D688,ADJ!A$1:A$500,0),MATCH(PAYROLL!BM$2,ADJ!$2:$2,0)),0)</f>
        <v/>
      </c>
      <c r="BN688">
        <f>IFERROR(INDEX(ADJ!$A$1:$BZ$1000,MATCH(PAYROLL!D688,ADJ!A$1:A$500,0),MATCH(PAYROLL!BN$2,ADJ!$2:$2,0)),0)</f>
        <v/>
      </c>
      <c r="BO688">
        <f>IFERROR(INDEX(ADJ!$A$1:$BZ$1000,MATCH(PAYROLL!D688,ADJ!A$1:A$500,0),MATCH(PAYROLL!BO$2,ADJ!$2:$2,0)),0)</f>
        <v/>
      </c>
      <c r="BP688">
        <f>SUM(AM688,AV688,BE688,BK688,BL688:BO688)</f>
        <v/>
      </c>
      <c r="BQ688">
        <f>BO688</f>
        <v/>
      </c>
      <c r="BR688">
        <f>IFERROR(ROUND(IF(LEFT(INDEX(PIS!O$1:O$500,MATCH(D688,PIS!C$1:C$500)),1)="D",T688/8*(BD688*0.3),IF(LEFT(INDEX(PIS!O$1:O$500,MATCH(D688,PIS!C$1:C$500)),1)="H",T688*($BD688*0.3),T688/$AD688/8*($BD688*0.3))),0),0)</f>
        <v/>
      </c>
      <c r="BS688">
        <f>IF(AP688&lt;1,0,MIN(AP688,730000))</f>
        <v/>
      </c>
      <c r="BT688">
        <f>IFERROR(ROUND((BE688-SUM(AW688:BC688)*T688/AD688/8),0)-BR688,0)</f>
        <v/>
      </c>
      <c r="BU688">
        <f>AO688</f>
        <v/>
      </c>
      <c r="BV688">
        <f>SUM(BQ688:BU688)</f>
        <v/>
      </c>
      <c r="BW688">
        <f>BP688-BV688</f>
        <v/>
      </c>
      <c r="BX688">
        <f>IFERROR(IF(RIGHT(INDEX(PIS!O$1:O$500,MATCH(D688,PIS!C$1:C$500)),5)="Gross",MIN(U688+V688,VLOOKUP("R700",TSC!B:C,2,0)*VLOOKUP("R101",TSC!B:C,2,0))*VLOOKUP("R701",TSC!B:C,2,0)%,0),0)</f>
        <v/>
      </c>
      <c r="BY688">
        <f>IFERROR(IF(RIGHT(INDEX(PIS!O$1:O$500,MATCH(D688,PIS!C$1:C$500)),5)="Gross",MIN(U688+V688,VLOOKUP("R700",TSC!B:C,2,0)*VLOOKUP("R101",TSC!B:C,2,0))*VLOOKUP("T704",TSC!B:C,2,0)%,0),0)</f>
        <v/>
      </c>
      <c r="BZ688">
        <f>IFERROR(IF(RIGHT(INDEX(PIS!O$1:O$500,MATCH(D688,PIS!C$1:C$500)),5)="Gross",MIN(U688+V688,VLOOKUP("R700",TSC!B:C,2,0)*VLOOKUP("1",TSC!F:G,2,0))*VLOOKUP("T705",TSC!B:C,2,0)%,0),0)</f>
        <v/>
      </c>
      <c r="CA688">
        <f>IFERROR(INDEX(ADJ!$A$1:$BZ$1000,MATCH(PAYROLL!D688,ADJ!A$1:A$500,0),MATCH(PAYROLL!CA$2,ADJ!$2:$2,0)),0)</f>
        <v/>
      </c>
      <c r="CB688">
        <f>IFERROR(INDEX(ADJ!$A$1:$BZ$1000,MATCH(PAYROLL!D688,ADJ!A$1:A$500,0),MATCH(PAYROLL!CB$2,ADJ!$2:$2,0)),0)</f>
        <v/>
      </c>
      <c r="CC688">
        <f>SUM(BX688:CB688)</f>
        <v/>
      </c>
      <c r="CD688">
        <f>IFERROR(INDEX(PIS!$A$1:$BZ$1000,MATCH(PAYROLL!D688,PIS!C$1:C$500,0),MATCH(PAYROLL!CD$1,PIS!$1:$1,0)),0)</f>
        <v/>
      </c>
      <c r="CE688">
        <f>IFERROR(IF(OR(INDEX(PIS!P$1:P$500,MATCH(D688,PIS!C$1:C$500,0))="LT2",INDEX(PIS!P$1:P$500,MATCH(D688,PIS!C$1:C$500,0))="P10"),0,SUM(CC688,CD688*VLOOKUP("R601",TSC!B:C,2,0),VLOOKUP("R602",TSC!B:C,2,0))),0)</f>
        <v/>
      </c>
      <c r="CF688">
        <f>MAX(BW688-CE688,0)</f>
        <v/>
      </c>
      <c r="CG688">
        <f>IFERROR(IF(OR(RIGHT(INDEX(PIS!P$1:P$500,MATCH(D688,PIS!C$1:C$500)),5)="P10",RIGHT(INDEX(PIS!P$1:P$500,MATCH(D688,PIS!C$1:C$500)),5)="CK"),0,IF(CF688&lt;=5000000,CF688*5%,IF(CF688&lt;=10000000,CF688*10%-250000,IF(CF688&lt;=18000000,CF688*15%-750000,IF(CF688&lt;=32000000,CF688*20%-1650000,IF(CF688&lt;=52000000,CF688*25%-3250000,IF(CF688&lt;=80000000,BH688*30%-5850000,CF688*35%-9850000))))))),0)</f>
        <v/>
      </c>
      <c r="CH688">
        <f>IFERROR(IF(OR(INDEX(PIS!P$1:P$500,MATCH(D688,PIS!C$1:C$500))="LT",INDEX(PIS!P$1:P$500,MATCH(D688,PIS!C$1:C$500))="CK"),0,IF(CF688&lt;2000000,0,CF688*10%)),0)</f>
        <v/>
      </c>
      <c r="CI688">
        <f>IFERROR(INDEX(ADJ!$A$1:$BZ$1000,MATCH(PAYROLL!D688,ADJ!A$1:A$500,0),MATCH(PAYROLL!CI$2,ADJ!$2:$2,0)),0)</f>
        <v/>
      </c>
      <c r="CJ688">
        <f>IFERROR(INDEX(ADJ!$A$1:$BZ$1000,MATCH(PAYROLL!D688,ADJ!A$1:A$500,0),MATCH(PAYROLL!CJ$2,ADJ!$2:$2,0)),0)</f>
        <v/>
      </c>
      <c r="CK688">
        <f>IFERROR(INDEX(ADJ!$A$1:$BZ$1000,MATCH(PAYROLL!D688,ADJ!A$1:A$500,0),MATCH(PAYROLL!CK$2,ADJ!$2:$2,0)),0)</f>
        <v/>
      </c>
      <c r="CL688">
        <f>SUM(CG688:CK688)</f>
        <v/>
      </c>
      <c r="CM688">
        <f>ROUND(SUM(CH688:CK688),0)</f>
        <v/>
      </c>
      <c r="CN688">
        <f>IFERROR(INDEX(CSDA!D$1:D$500,MATCH($CN$2,CSDA!C$1:C$500,0))*INDEX(PIS!V$1:V$500,MATCH(D688,PIS!C$1:C$500))+INDEX(ADJ!$A$1:$BZ$1000,MATCH(PAYROLL!D688,ADJ!A$1:A$500,0),MATCH(PAYROLL!CN$2,ADJ!$2:$2,0)),0)</f>
        <v/>
      </c>
      <c r="CO688">
        <f>IFERROR(INDEX(ADJ!$A$1:$BZ$1000,MATCH(PAYROLL!D688,ADJ!A$1:A$500,0),MATCH(PAYROLL!CO$2,ADJ!$2:$2,0)),0)</f>
        <v/>
      </c>
      <c r="CP688">
        <f>IFERROR(INDEX(ADJ!$A$1:$BZ$1000,MATCH(PAYROLL!D688,ADJ!A$1:A$500,0),MATCH(PAYROLL!CP$2,ADJ!$2:$2,0)),0)</f>
        <v/>
      </c>
      <c r="CQ688">
        <f>BP688-CL688-CI688-CM688-CN688-CO688-CP688-CC688</f>
        <v/>
      </c>
      <c r="CR688">
        <f>IFERROR(IF(RIGHT(INDEX(PIS!O$1:O$500,MATCH(D688,PIS!C$1:C$500,0)),5)="Gross",MIN(U688+V688,VLOOKUP("R700",TSC!B:C,2,0)*VLOOKUP("R101",TSC!B:C,2,0))*(VLOOKUP("T711",TSC!B:C,2,0)+VLOOKUP("T712",TSC!B:C,2,0))%,MIN(T688+V688,VLOOKUP("R700",TSC!B:C,2,0)*VLOOKUP("R101",TSC!B:C,2,0))*(VLOOKUP("T711",TSC!B:C,2,0)+VLOOKUP("T712",TSC!B:C,2,0)+VLOOKUP("R701",TSC!B:C,2,0))%),0)</f>
        <v/>
      </c>
      <c r="CS688">
        <f>IFERROR(IF(RIGHT(INDEX(PIS!O$1:O$500,MATCH(D688,PIS!C$1:C$500,0)),5)="Gross",MIN(U688+V688,VLOOKUP("R700",TSC!B:C,2,0)*VLOOKUP("R101",TSC!B:C,2,0))*(VLOOKUP("T714",TSC!B:C,2,0))%,MIN(T688+V688,VLOOKUP("R700",TSC!B:C,2,0)*VLOOKUP("R101",TSC!B:C,2,0))*(VLOOKUP("T704",TSC!B:C,2,0)+VLOOKUP("T714",TSC!B:C,2,0))%),0)</f>
        <v/>
      </c>
      <c r="CT688">
        <f>IFERROR(IF(RIGHT(INDEX(PIS!O$1:O$500,MATCH(D688,PIS!C$1:C$500,0)),5)="Gross",MIN(U688+V688,VLOOKUP("R700",TSC!B:C,2,0)*VLOOKUP("R101",TSC!B:C,2,0))*VLOOKUP("T705",TSC!B:C,2,0)%,MIN(T688+V688,VLOOKUP("R700",TSC!B:C,2,0)*VLOOKUP("R101",TSC!B:C,2,0))*VLOOKUP("T705",TSC!B:C,2,0)%),0)</f>
        <v/>
      </c>
      <c r="CU688">
        <f>IFERROR(IF(RIGHT(INDEX(PIS!O$1:O$500,MATCH(D688,PIS!C$1:C$500,0)),5)="Gross",MIN(U688+V688,VLOOKUP("R700",TSC!B:C,2,0)*VLOOKUP("R101",TSC!B:C,2,0))*(VLOOKUP("T713",TSC!B:C,2,0))%,MIN(T688+V688,VLOOKUP("R700",TSC!B:C,2,0)*VLOOKUP("R101",TSC!B:C,2,0))*(VLOOKUP("T713",TSC!B:C,2,0))%),0)</f>
        <v/>
      </c>
      <c r="CV688">
        <f>IFERROR(INDEX(ADJ!$A$1:$BZ$1000,MATCH(PAYROLL!D688,ADJ!A$1:A$500,0),MATCH(PAYROLL!CV$2,ADJ!$2:$2,0)),0)</f>
        <v/>
      </c>
      <c r="CW688">
        <f>IFERROR(INDEX(ADJ!$A$1:$BZ$1000,MATCH(PAYROLL!D688,ADJ!A$1:A$500,0),MATCH(PAYROLL!CW$2,ADJ!$2:$2,0)),0)</f>
        <v/>
      </c>
      <c r="CX688">
        <f>SUM(CR688:CW688)</f>
        <v/>
      </c>
      <c r="CY688">
        <f>ROUND(IF(CR688&gt;0,T688+V688*VLOOKUP("R202",TSC!$B$1:$C$500,2,0),0),0)</f>
        <v/>
      </c>
      <c r="CZ688">
        <f>IFERROR(INDEX(CSDA!D$1:D$500,MATCH($CZ$2,CSDA!C$1:C$500,0)),0)</f>
        <v/>
      </c>
      <c r="DA688">
        <f>ROUND(T688*0.7%,0)</f>
        <v/>
      </c>
      <c r="DB688">
        <f>ROUND(T688/12,0)</f>
        <v/>
      </c>
      <c r="DC688">
        <f ref="DC688" t="array">IFERROR(INDEX(CSDA!D$1:D$500,MATCH("Trích giữ"&amp;PAYROLL!DC$2,CSDA!A$1:A$500&amp;CSDA!C$1:C$500,0)),0)</f>
        <v/>
      </c>
      <c r="DD688">
        <f ref="DD688" t="array">IFERROR(INDEX(CSDA!D$1:D$500,MATCH("Trích giữ"&amp;PAYROLL!DD$2,CSDA!A$1:A$500&amp;CSDA!C$1:C$500,0)),0)</f>
        <v/>
      </c>
      <c r="DE688">
        <f ref="DE688" t="array">IFERROR(INDEX(CSDA!D$1:D$500,MATCH("Trích giữ"&amp;PAYROLL!DE$2,CSDA!A$1:A$500&amp;CSDA!C$1:C$500,0)),0)</f>
        <v/>
      </c>
      <c r="DF688">
        <f>IFERROR(INDEX(CSDA!D$1:D$500,MATCH(PAYROLL!DF$2,CSDA!C$1:C$500,0)),0)</f>
        <v/>
      </c>
      <c r="DG688">
        <f ref="DG688" t="array">IFERROR(INDEX(CSDA!D$1:D$500,MATCH("Trích giữ"&amp;PAYROLL!DG$2,CSDA!A$1:A$500&amp;CSDA!C$1:C$500,0)),0)</f>
        <v/>
      </c>
      <c r="DH688">
        <f>ROUND(T688/26,0)</f>
        <v/>
      </c>
      <c r="DI688">
        <f ref="DI688" t="array">IFERROR(INDEX(CSDA!D$1:D$500,MATCH("Trích giữ"&amp;PAYROLL!DI$2,CSDA!A$1:A$500&amp;CSDA!C$1:C$500,0)),0)</f>
        <v/>
      </c>
      <c r="DJ688">
        <f>IF(U688=0,T688*21.5%-BL688,0)</f>
        <v/>
      </c>
      <c r="DK688">
        <f ref="DK688" t="array">IFERROR(INDEX(CSDA!D$1:D$500,MATCH("Trích giữ"&amp;PAYROLL!DK$2,CSDA!A$1:A$500&amp;CSDA!C$1:C$500,0)),0)</f>
        <v/>
      </c>
      <c r="DL688">
        <f>IFERROR(INDEX(CSDA!D$1:D$500,MATCH(PAYROLL!DL$2,CSDA!C$1:C$500,0))/12,0)</f>
        <v/>
      </c>
      <c r="DM688">
        <f>SUM(DB688:DL688)</f>
        <v/>
      </c>
      <c r="DN688">
        <f>IFERROR(INDEX(ADJ!$A$1:$BZ$1000,MATCH(PAYROLL!D688,ADJ!A$1:A$500,0),MATCH(PAYROLL!DN$2,ADJ!$2:$2,0)),0)</f>
        <v/>
      </c>
      <c r="DO688">
        <f>IFERROR(SUM(BP688,DM688:DN688,CX688:DA688)-DT688,0)</f>
        <v/>
      </c>
      <c r="DP688">
        <f ref="DP688" t="array">SUM(BW688*IFERROR(INDEX(CSDA!D$1:D$500,MATCH(BW$2,CSDA!C$1:C$500,0)),0)%,CX688*IFERROR(INDEX(CSDA!D$1:D$500,MATCH(CX$2,CSDA!C$1:C$500,0)),0)%,DA688*IFERROR(INDEX(CSDA!D$1:D$500,MATCH(DA$2,CSDA!C$1:C$500,0)),0)%,DB688*IFERROR(INDEX(CSDA!D$1:D$500,MATCH(DB$2,CSDA!C$1:C$500,0)),0)%,DF688*IFERROR(INDEX(CSDA!D$1:D$500,MATCH("Phí dịch vụ"&amp;PAYROLL!DF$2,CSDA!A$1:A$500&amp;CSDA!C$1:C$500,0)),0)%,DC688*IFERROR(INDEX(CSDA!D$1:D$500,MATCH("Phí dịch vụ"&amp;PAYROLL!DC$2,CSDA!A$1:A$500&amp;CSDA!C$1:C$500,0)),0)%,DH688*IFERROR(INDEX(CSDA!D$1:D$500,MATCH("Phí dịch vụ"&amp;PAYROLL!DH$2,CSDA!A$1:A$500&amp;CSDA!C$1:C$500,0)),0)%,DJ688*IFERROR(INDEX(CSDA!D$1:D$500,MATCH("Phí dịch vụ"&amp;PAYROLL!DJ$2,CSDA!A$1:A$500&amp;CSDA!C$1:C$500,0)),0)%,BN688*IFERROR(INDEX(CSDA!D$1:D$500,MATCH(BN$2,CSDA!C$1:C$500,0)),0)%)-BN688*7%</f>
        <v/>
      </c>
      <c r="DQ688">
        <f>IFERROR(INDEX(ADJ!$A$1:$BZ$1000,MATCH(PAYROLL!D688,ADJ!A$1:A$500,0),MATCH(PAYROLL!DQ$2,ADJ!$2:$2,0)),0)</f>
        <v/>
      </c>
      <c r="DR688">
        <f>IFERROR(INDEX(ADJ!$A$1:$BZ$1000,MATCH(PAYROLL!D688,ADJ!A$1:A$500,0),MATCH(PAYROLL!DR$2,ADJ!$2:$2,0)),0)</f>
        <v/>
      </c>
      <c r="DS688">
        <f>SUM(DP688:DR688)</f>
        <v/>
      </c>
      <c r="DT688">
        <f>EK688</f>
        <v/>
      </c>
      <c r="DU688">
        <f>SUM(DO688:DR688)</f>
        <v/>
      </c>
      <c r="DV688">
        <f>ROUND(DU688*0.1,0)</f>
        <v/>
      </c>
      <c r="DW688">
        <f>DU688+DV688</f>
        <v/>
      </c>
      <c r="DZ688">
        <f>IFERROR(INDEX(ADJ!$A$1:$BZ$1000,MATCH(PAYROLL!$D688,ADJ!A$1:A$500,0),MATCH(PAYROLL!DZ$2,ADJ!$2:$2,0)),0)</f>
        <v/>
      </c>
      <c r="EA688">
        <f>IFERROR(INDEX(ADJ!$A$1:$BZ$1000,MATCH(PAYROLL!$D688,ADJ!A$1:A$500,0),MATCH(PAYROLL!EA$2,ADJ!$2:$2,0)),0)</f>
        <v/>
      </c>
      <c r="EB688">
        <f>IFERROR(INDEX(ADJ!$A$1:$BZ$1000,MATCH(PAYROLL!$D688,ADJ!A$1:A$500,0),MATCH(PAYROLL!EB$2,ADJ!$2:$2,0)),0)</f>
        <v/>
      </c>
      <c r="EC688">
        <f>IFERROR(INDEX(ADJ!$A$1:$BZ$1000,MATCH(PAYROLL!$D688,ADJ!A$1:A$500,0),MATCH(PAYROLL!EC$2,ADJ!$2:$2,0)),0)</f>
        <v/>
      </c>
      <c r="ED688">
        <f>IFERROR(INDEX(ADJ!$A$1:$BZ$1000,MATCH(PAYROLL!$D688,ADJ!A$1:A$500,0),MATCH(PAYROLL!ED$2,ADJ!$2:$2,0)),0)</f>
        <v/>
      </c>
      <c r="EE688">
        <f>IFERROR(INDEX(ADJ!$A$1:$BZ$1000,MATCH(PAYROLL!$D688,ADJ!A$1:A$500,0),MATCH(PAYROLL!EE$2,ADJ!$2:$2,0)),0)</f>
        <v/>
      </c>
      <c r="EF688">
        <f>IFERROR(INDEX(ADJ!$A$1:$BZ$1000,MATCH(PAYROLL!$D688,ADJ!A$1:A$500,0),MATCH(PAYROLL!EF$2,ADJ!$2:$2,0)),0)</f>
        <v/>
      </c>
      <c r="EG688">
        <f>IFERROR(INDEX(ADJ!$A$1:$BZ$1000,MATCH(PAYROLL!$D688,ADJ!A$1:A$500,0),MATCH(PAYROLL!EG$2,ADJ!$2:$2,0)),0)</f>
        <v/>
      </c>
      <c r="EH688">
        <f>IFERROR(INDEX(ADJ!$A$1:$BZ$1000,MATCH(PAYROLL!$D688,ADJ!A$1:A$500,0),MATCH(PAYROLL!EH$2,ADJ!$2:$2,0)),0)</f>
        <v/>
      </c>
      <c r="EI688">
        <f>IFERROR(INDEX(ADJ!$A$1:$BZ$1000,MATCH(PAYROLL!D688,ADJ!A$1:A$500,0),MATCH(PAYROLL!EI$2,ADJ!$2:$2,0)),0)</f>
        <v/>
      </c>
      <c r="EJ688">
        <f>IFERROR(INDEX(ADJ!$A$1:$BZ$1000,MATCH(PAYROLL!$D688,ADJ!A$1:A$500,0),MATCH(PAYROLL!EJ$2,ADJ!$2:$2,0)),0)</f>
        <v/>
      </c>
      <c r="EK688">
        <f>SUM(DZ688:EJ688)</f>
        <v/>
      </c>
    </row>
    <row r="689">
      <c r="A689" t="n">
        <v>687</v>
      </c>
      <c r="B689" t="inlineStr">
        <is>
          <t>Phạm Thị Ngọc Trang</t>
        </is>
      </c>
      <c r="D689" t="inlineStr">
        <is>
          <t>157597-01</t>
        </is>
      </c>
      <c r="S689">
        <f>IFERROR(INDEX(PIS!$A$1:$BZ$1000,MATCH($D689,PIS!C$1:C$500,0),MATCH("Lương CB tháng trước",PIS!$1:$1,0)),0)</f>
        <v/>
      </c>
      <c r="T689">
        <f>IFERROR(INDEX(PIS!$A$1:$BZ$1000,MATCH($D689,PIS!C$1:C$500,0),MATCH("Lương CB hiện tại",PIS!$1:$1,0)),0)</f>
        <v/>
      </c>
      <c r="U689">
        <f>IFERROR(INDEX(PIS!$A$1:$BZ$1000,MATCH($D689,PIS!C$1:C$500,0),MATCH("Lương đóng BHBB",PIS!$1:$1,0)),0)</f>
        <v/>
      </c>
      <c r="V689">
        <f>IFERROR(INDEX(PIS!$A$1:$BZ$1000,MATCH($D689,PIS!C$1:C$500,0),MATCH(V$2,PIS!$2:$2,0)),0)</f>
        <v/>
      </c>
      <c r="W689">
        <f>IFERROR(INDEX(PIS!$A$1:$BZ$1000,MATCH($D689,PIS!C$1:C$500,0),MATCH(W$2,PIS!$2:$2,0)),0)</f>
        <v/>
      </c>
      <c r="X689">
        <f>IFERROR(INDEX(PIS!$A$1:$BZ$1000,MATCH($D689,PIS!C$1:C$500,0),MATCH(X$2,PIS!$2:$2,0)),0)</f>
        <v/>
      </c>
      <c r="Y689">
        <f>IFERROR(INDEX(PIS!$A$1:$BZ$1000,MATCH($D689,PIS!C$1:C$500,0),MATCH(Y$2,PIS!$2:$2,0)),0)</f>
        <v/>
      </c>
      <c r="Z689">
        <f>IFERROR(INDEX(PIS!$A$1:$BZ$1000,MATCH($D689,PIS!C$1:C$500,0),MATCH(Z$2,PIS!$2:$2,0)),0)</f>
        <v/>
      </c>
      <c r="AA689">
        <f>IFERROR(INDEX(PIS!$A$1:$BZ$1000,MATCH($D689,PIS!C$1:C$500,0),MATCH(AA$2,PIS!$2:$2,0)),0)</f>
        <v/>
      </c>
      <c r="AB689">
        <f>IFERROR(INDEX(PIS!$A$1:$BZ$1000,MATCH($D689,PIS!C$1:C$500,0),MATCH(AB$2,PIS!$2:$2,0)),0)</f>
        <v/>
      </c>
      <c r="AC689">
        <f>SUM(V689:AB689)</f>
        <v/>
      </c>
      <c r="AD689">
        <f>IFERROR(INDEX(TIMESHEET!$A$1:$AI$5000,MATCH($D689,TIMESHEET!A$1:A$500,0),MATCH("T100",TIMESHEET!$2:$2,0))-2,0)</f>
        <v/>
      </c>
      <c r="AE689">
        <f>IFERROR(INDEX(TIMESHEET!$A$1:$AI$5000,MATCH($D689,TIMESHEET!A$1:A$500,0),MATCH("T202",TIMESHEET!$2:$2,0)),0)</f>
        <v/>
      </c>
      <c r="AF689">
        <f>IFERROR(INDEX(TIMESHEET!$A$1:$AI$5000,MATCH($D689,TIMESHEET!A$1:A$500,0),MATCH("T302",TIMESHEET!$2:$2,0)),0)</f>
        <v/>
      </c>
      <c r="AG689">
        <f>IFERROR(INDEX(TIMESHEET!$A$1:$AI$5000,MATCH($D689,TIMESHEET!A$1:A$500,0),MATCH("T406",TIMESHEET!$2:$2,0)),0)</f>
        <v/>
      </c>
      <c r="AH689">
        <f>AE689+AG689</f>
        <v/>
      </c>
      <c r="AI689">
        <f>IFERROR(INDEX(TIMESHEET!$A$1:$AI$5000,MATCH($D689,TIMESHEET!A$1:A$500,0),MATCH("T701",TIMESHEET!$2:$2,0)),0)</f>
        <v/>
      </c>
      <c r="AJ689">
        <f>IFERROR(INDEX(TIMESHEET!$A$1:$AI$5000,MATCH($D689,TIMESHEET!B$1:B$500,0),MATCH("T320",TIMESHEET!$2:$2,0)),0)</f>
        <v/>
      </c>
      <c r="AK689">
        <f>IFERROR(IF(LEFT(INDEX(PIS!O$1:O$500,MATCH(D689,PIS!C$1:C$500)),1)="M",T689/AD689*SUM(AE689:AG689),T689*AD689),0)</f>
        <v/>
      </c>
      <c r="AL689">
        <f>IFERROR(INDEX(ADJ!$A$1:$BZ$1000,MATCH(PAYROLL!D689,ADJ!A$1:A$500,0),MATCH(PAYROLL!AL$2,ADJ!$2:$2,0)),0)</f>
        <v/>
      </c>
      <c r="AM689">
        <f>SUM(AK689:AL689)</f>
        <v/>
      </c>
      <c r="AN689">
        <f>IFERROR(ROUND(V689/$AD689*$AH689,0),0)</f>
        <v/>
      </c>
      <c r="AO689">
        <f>IFERROR(ROUND(W689/$AD689*$AH689,0),0)</f>
        <v/>
      </c>
      <c r="AP689">
        <f>IFERROR(ROUND(X689/$AD689*$AE689,0),0)</f>
        <v/>
      </c>
      <c r="AQ689">
        <f>IFERROR(ROUND(Y689/$AD689*$AH689,0),0)</f>
        <v/>
      </c>
      <c r="AR689">
        <f>IFERROR(ROUND(Z689/$AD689*$AH689,0),0)</f>
        <v/>
      </c>
      <c r="AS689">
        <f>IFERROR(ROUND(AA689/$AD689*$AH689,0),0)</f>
        <v/>
      </c>
      <c r="AT689">
        <f>IFERROR(IF((AE689+AF689+AG689)&gt;13,AB689,ROUND(AB689/AD689*AH689,0)),0)</f>
        <v/>
      </c>
      <c r="AU689">
        <f>IFERROR(INDEX(ADJ!$A$1:$BZ$1000,MATCH(PAYROLL!D689,ADJ!A$1:A$500,0),MATCH(PAYROLL!AU$2,ADJ!$2:$2,0)),0)</f>
        <v/>
      </c>
      <c r="AV689">
        <f>ROUND(SUM(AN689:AU689),0)</f>
        <v/>
      </c>
      <c r="AW689">
        <f>IFERROR(INDEX(TIMESHEET!$A$1:$AI$5000,MATCH(PAYROLL!D689,TIMESHEET!A$1:A$500,0),MATCH("T620",TIMESHEET!$2:$2,0)),0)</f>
        <v/>
      </c>
      <c r="AX689">
        <f>IFERROR(INDEX(TIMESHEET!$A$1:$AI$5000,MATCH(PAYROLL!D689,TIMESHEET!A$1:A$500,0),MATCH("T601",TIMESHEET!$2:$2,0)),0)</f>
        <v/>
      </c>
      <c r="AY689">
        <f>IFERROR(INDEX(TIMESHEET!$A$1:$AI$5000,MATCH(PAYROLL!D689,TIMESHEET!A$1:A$500,0),MATCH("T602",TIMESHEET!$2:$2,0)),0)</f>
        <v/>
      </c>
      <c r="AZ689">
        <f>IFERROR(INDEX(TIMESHEET!$A$1:$AI$5000,MATCH(PAYROLL!D689,TIMESHEET!A$1:A$500,0),MATCH("T603",TIMESHEET!$2:$2,0)),0)</f>
        <v/>
      </c>
      <c r="BA689">
        <f>IFERROR(INDEX(TIMESHEET!$A$1:$AI$5000,MATCH(PAYROLL!D689,TIMESHEET!A$1:A$500,0),MATCH("T611",TIMESHEET!$2:$2,0)),0)</f>
        <v/>
      </c>
      <c r="BB689">
        <f>IFERROR(INDEX(TIMESHEET!$A$1:$AI$5000,MATCH(PAYROLL!D689,TIMESHEET!A$1:A$500,0),MATCH("T612",TIMESHEET!$2:$2,0)),0)</f>
        <v/>
      </c>
      <c r="BC689">
        <f>IFERROR(INDEX(TIMESHEET!$A$1:$AI$5000,MATCH(PAYROLL!D689,TIMESHEET!A$1:A$500,0),MATCH("T613",TIMESHEET!$2:$2,0)),0)</f>
        <v/>
      </c>
      <c r="BD689">
        <f>IFERROR(INDEX(TIMESHEET!$A$1:$AI$5000,MATCH(PAYROLL!D689,TIMESHEET!A$1:A$500,0),MATCH("T500",TIMESHEET!$2:$2,0)),0)</f>
        <v/>
      </c>
      <c r="BE689">
        <f>IFERROR(IF(LEFT(INDEX(PIS!O$1:O$500,MATCH(D689,PIS!C$1:C$500)),1)="M",T689/AD689/8*(AW689+AX689*1.5+AY689*2+AZ689*3+BA689*2.1+BB689*2.7+BC689*3.9+BD689*0.3),T689/8*(AW689+AX689*1.5+AY689*2+AZ689*3+BA689*2.1+BB689*2.7+BC689*3.9+BD689*0.3)),0)</f>
        <v/>
      </c>
      <c r="BF689">
        <f>IFERROR(INDEX(ADJ!$A$1:$BZ$1000,MATCH(PAYROLL!$D689,ADJ!A$1:A$500,0),MATCH(PAYROLL!BF$2,ADJ!$2:$2,0)),0)</f>
        <v/>
      </c>
      <c r="BG689">
        <f>IFERROR(INDEX(ADJ!$A$1:$BZ$1000,MATCH(PAYROLL!D689,ADJ!A$1:A$500,0),MATCH(PAYROLL!BG$2,ADJ!$2:$2,0)),0)</f>
        <v/>
      </c>
      <c r="BH689">
        <f>IFERROR(INDEX(ADJ!$A$1:$BZ$1000,MATCH(PAYROLL!D689,ADJ!A$1:A$500,0),MATCH(PAYROLL!BH$2,ADJ!$2:$2,0)),0)</f>
        <v/>
      </c>
      <c r="BI689">
        <f>IFERROR(INDEX(ADJ!$A$1:$BZ$1000,MATCH(PAYROLL!D689,ADJ!A$1:A$500,0),MATCH(PAYROLL!BI$2,ADJ!$2:$2,0)),0)</f>
        <v/>
      </c>
      <c r="BJ689">
        <f>IFERROR(INDEX(ADJ!$A$1:$BZ$1000,MATCH(PAYROLL!D689,ADJ!A$1:A$500,0),MATCH(PAYROLL!BJ$2,ADJ!$2:$2,0)),0)</f>
        <v/>
      </c>
      <c r="BK689">
        <f>SUM(BF689:BJ689)</f>
        <v/>
      </c>
      <c r="BL689">
        <f>IFERROR(INDEX(ADJ!$A$1:$BZ$1000,MATCH(PAYROLL!D689,ADJ!A$1:A$500,0),MATCH(PAYROLL!BL$2,ADJ!$2:$2,0)),0)</f>
        <v/>
      </c>
      <c r="BM689">
        <f>IFERROR(INDEX(ADJ!$A$1:$BZ$1000,MATCH(PAYROLL!D689,ADJ!A$1:A$500,0),MATCH(PAYROLL!BM$2,ADJ!$2:$2,0)),0)</f>
        <v/>
      </c>
      <c r="BN689">
        <f>IFERROR(INDEX(ADJ!$A$1:$BZ$1000,MATCH(PAYROLL!D689,ADJ!A$1:A$500,0),MATCH(PAYROLL!BN$2,ADJ!$2:$2,0)),0)</f>
        <v/>
      </c>
      <c r="BO689">
        <f>IFERROR(INDEX(ADJ!$A$1:$BZ$1000,MATCH(PAYROLL!D689,ADJ!A$1:A$500,0),MATCH(PAYROLL!BO$2,ADJ!$2:$2,0)),0)</f>
        <v/>
      </c>
      <c r="BP689">
        <f>SUM(AM689,AV689,BE689,BK689,BL689:BO689)</f>
        <v/>
      </c>
      <c r="BQ689">
        <f>BO689</f>
        <v/>
      </c>
      <c r="BR689">
        <f>IFERROR(ROUND(IF(LEFT(INDEX(PIS!O$1:O$500,MATCH(D689,PIS!C$1:C$500)),1)="D",T689/8*(BD689*0.3),IF(LEFT(INDEX(PIS!O$1:O$500,MATCH(D689,PIS!C$1:C$500)),1)="H",T689*($BD689*0.3),T689/$AD689/8*($BD689*0.3))),0),0)</f>
        <v/>
      </c>
      <c r="BS689">
        <f>IF(AP689&lt;1,0,MIN(AP689,730000))</f>
        <v/>
      </c>
      <c r="BT689">
        <f>IFERROR(ROUND((BE689-SUM(AW689:BC689)*T689/AD689/8),0)-BR689,0)</f>
        <v/>
      </c>
      <c r="BU689">
        <f>AO689</f>
        <v/>
      </c>
      <c r="BV689">
        <f>SUM(BQ689:BU689)</f>
        <v/>
      </c>
      <c r="BW689">
        <f>BP689-BV689</f>
        <v/>
      </c>
      <c r="BX689">
        <f>IFERROR(IF(RIGHT(INDEX(PIS!O$1:O$500,MATCH(D689,PIS!C$1:C$500)),5)="Gross",MIN(U689+V689,VLOOKUP("R700",TSC!B:C,2,0)*VLOOKUP("R101",TSC!B:C,2,0))*VLOOKUP("R701",TSC!B:C,2,0)%,0),0)</f>
        <v/>
      </c>
      <c r="BY689">
        <f>IFERROR(IF(RIGHT(INDEX(PIS!O$1:O$500,MATCH(D689,PIS!C$1:C$500)),5)="Gross",MIN(U689+V689,VLOOKUP("R700",TSC!B:C,2,0)*VLOOKUP("R101",TSC!B:C,2,0))*VLOOKUP("T704",TSC!B:C,2,0)%,0),0)</f>
        <v/>
      </c>
      <c r="BZ689">
        <f>IFERROR(IF(RIGHT(INDEX(PIS!O$1:O$500,MATCH(D689,PIS!C$1:C$500)),5)="Gross",MIN(U689+V689,VLOOKUP("R700",TSC!B:C,2,0)*VLOOKUP("1",TSC!F:G,2,0))*VLOOKUP("T705",TSC!B:C,2,0)%,0),0)</f>
        <v/>
      </c>
      <c r="CA689">
        <f>IFERROR(INDEX(ADJ!$A$1:$BZ$1000,MATCH(PAYROLL!D689,ADJ!A$1:A$500,0),MATCH(PAYROLL!CA$2,ADJ!$2:$2,0)),0)</f>
        <v/>
      </c>
      <c r="CB689">
        <f>IFERROR(INDEX(ADJ!$A$1:$BZ$1000,MATCH(PAYROLL!D689,ADJ!A$1:A$500,0),MATCH(PAYROLL!CB$2,ADJ!$2:$2,0)),0)</f>
        <v/>
      </c>
      <c r="CC689">
        <f>SUM(BX689:CB689)</f>
        <v/>
      </c>
      <c r="CD689">
        <f>IFERROR(INDEX(PIS!$A$1:$BZ$1000,MATCH(PAYROLL!D689,PIS!C$1:C$500,0),MATCH(PAYROLL!CD$1,PIS!$1:$1,0)),0)</f>
        <v/>
      </c>
      <c r="CE689">
        <f>IFERROR(IF(OR(INDEX(PIS!P$1:P$500,MATCH(D689,PIS!C$1:C$500,0))="LT2",INDEX(PIS!P$1:P$500,MATCH(D689,PIS!C$1:C$500,0))="P10"),0,SUM(CC689,CD689*VLOOKUP("R601",TSC!B:C,2,0),VLOOKUP("R602",TSC!B:C,2,0))),0)</f>
        <v/>
      </c>
      <c r="CF689">
        <f>MAX(BW689-CE689,0)</f>
        <v/>
      </c>
      <c r="CG689">
        <f>IFERROR(IF(OR(RIGHT(INDEX(PIS!P$1:P$500,MATCH(D689,PIS!C$1:C$500)),5)="P10",RIGHT(INDEX(PIS!P$1:P$500,MATCH(D689,PIS!C$1:C$500)),5)="CK"),0,IF(CF689&lt;=5000000,CF689*5%,IF(CF689&lt;=10000000,CF689*10%-250000,IF(CF689&lt;=18000000,CF689*15%-750000,IF(CF689&lt;=32000000,CF689*20%-1650000,IF(CF689&lt;=52000000,CF689*25%-3250000,IF(CF689&lt;=80000000,BH689*30%-5850000,CF689*35%-9850000))))))),0)</f>
        <v/>
      </c>
      <c r="CH689">
        <f>IFERROR(IF(OR(INDEX(PIS!P$1:P$500,MATCH(D689,PIS!C$1:C$500))="LT",INDEX(PIS!P$1:P$500,MATCH(D689,PIS!C$1:C$500))="CK"),0,IF(CF689&lt;2000000,0,CF689*10%)),0)</f>
        <v/>
      </c>
      <c r="CI689">
        <f>IFERROR(INDEX(ADJ!$A$1:$BZ$1000,MATCH(PAYROLL!D689,ADJ!A$1:A$500,0),MATCH(PAYROLL!CI$2,ADJ!$2:$2,0)),0)</f>
        <v/>
      </c>
      <c r="CJ689">
        <f>IFERROR(INDEX(ADJ!$A$1:$BZ$1000,MATCH(PAYROLL!D689,ADJ!A$1:A$500,0),MATCH(PAYROLL!CJ$2,ADJ!$2:$2,0)),0)</f>
        <v/>
      </c>
      <c r="CK689">
        <f>IFERROR(INDEX(ADJ!$A$1:$BZ$1000,MATCH(PAYROLL!D689,ADJ!A$1:A$500,0),MATCH(PAYROLL!CK$2,ADJ!$2:$2,0)),0)</f>
        <v/>
      </c>
      <c r="CL689">
        <f>SUM(CG689:CK689)</f>
        <v/>
      </c>
      <c r="CM689">
        <f>ROUND(SUM(CH689:CK689),0)</f>
        <v/>
      </c>
      <c r="CN689">
        <f>IFERROR(INDEX(CSDA!D$1:D$500,MATCH($CN$2,CSDA!C$1:C$500,0))*INDEX(PIS!V$1:V$500,MATCH(D689,PIS!C$1:C$500))+INDEX(ADJ!$A$1:$BZ$1000,MATCH(PAYROLL!D689,ADJ!A$1:A$500,0),MATCH(PAYROLL!CN$2,ADJ!$2:$2,0)),0)</f>
        <v/>
      </c>
      <c r="CO689">
        <f>IFERROR(INDEX(ADJ!$A$1:$BZ$1000,MATCH(PAYROLL!D689,ADJ!A$1:A$500,0),MATCH(PAYROLL!CO$2,ADJ!$2:$2,0)),0)</f>
        <v/>
      </c>
      <c r="CP689">
        <f>IFERROR(INDEX(ADJ!$A$1:$BZ$1000,MATCH(PAYROLL!D689,ADJ!A$1:A$500,0),MATCH(PAYROLL!CP$2,ADJ!$2:$2,0)),0)</f>
        <v/>
      </c>
      <c r="CQ689">
        <f>BP689-CL689-CI689-CM689-CN689-CO689-CP689-CC689</f>
        <v/>
      </c>
      <c r="CR689">
        <f>IFERROR(IF(RIGHT(INDEX(PIS!O$1:O$500,MATCH(D689,PIS!C$1:C$500,0)),5)="Gross",MIN(U689+V689,VLOOKUP("R700",TSC!B:C,2,0)*VLOOKUP("R101",TSC!B:C,2,0))*(VLOOKUP("T711",TSC!B:C,2,0)+VLOOKUP("T712",TSC!B:C,2,0))%,MIN(T689+V689,VLOOKUP("R700",TSC!B:C,2,0)*VLOOKUP("R101",TSC!B:C,2,0))*(VLOOKUP("T711",TSC!B:C,2,0)+VLOOKUP("T712",TSC!B:C,2,0)+VLOOKUP("R701",TSC!B:C,2,0))%),0)</f>
        <v/>
      </c>
      <c r="CS689">
        <f>IFERROR(IF(RIGHT(INDEX(PIS!O$1:O$500,MATCH(D689,PIS!C$1:C$500,0)),5)="Gross",MIN(U689+V689,VLOOKUP("R700",TSC!B:C,2,0)*VLOOKUP("R101",TSC!B:C,2,0))*(VLOOKUP("T714",TSC!B:C,2,0))%,MIN(T689+V689,VLOOKUP("R700",TSC!B:C,2,0)*VLOOKUP("R101",TSC!B:C,2,0))*(VLOOKUP("T704",TSC!B:C,2,0)+VLOOKUP("T714",TSC!B:C,2,0))%),0)</f>
        <v/>
      </c>
      <c r="CT689">
        <f>IFERROR(IF(RIGHT(INDEX(PIS!O$1:O$500,MATCH(D689,PIS!C$1:C$500,0)),5)="Gross",MIN(U689+V689,VLOOKUP("R700",TSC!B:C,2,0)*VLOOKUP("R101",TSC!B:C,2,0))*VLOOKUP("T705",TSC!B:C,2,0)%,MIN(T689+V689,VLOOKUP("R700",TSC!B:C,2,0)*VLOOKUP("R101",TSC!B:C,2,0))*VLOOKUP("T705",TSC!B:C,2,0)%),0)</f>
        <v/>
      </c>
      <c r="CU689">
        <f>IFERROR(IF(RIGHT(INDEX(PIS!O$1:O$500,MATCH(D689,PIS!C$1:C$500,0)),5)="Gross",MIN(U689+V689,VLOOKUP("R700",TSC!B:C,2,0)*VLOOKUP("R101",TSC!B:C,2,0))*(VLOOKUP("T713",TSC!B:C,2,0))%,MIN(T689+V689,VLOOKUP("R700",TSC!B:C,2,0)*VLOOKUP("R101",TSC!B:C,2,0))*(VLOOKUP("T713",TSC!B:C,2,0))%),0)</f>
        <v/>
      </c>
      <c r="CV689">
        <f>IFERROR(INDEX(ADJ!$A$1:$BZ$1000,MATCH(PAYROLL!D689,ADJ!A$1:A$500,0),MATCH(PAYROLL!CV$2,ADJ!$2:$2,0)),0)</f>
        <v/>
      </c>
      <c r="CW689">
        <f>IFERROR(INDEX(ADJ!$A$1:$BZ$1000,MATCH(PAYROLL!D689,ADJ!A$1:A$500,0),MATCH(PAYROLL!CW$2,ADJ!$2:$2,0)),0)</f>
        <v/>
      </c>
      <c r="CX689">
        <f>SUM(CR689:CW689)</f>
        <v/>
      </c>
      <c r="CY689">
        <f>ROUND(IF(CR689&gt;0,T689+V689*VLOOKUP("R202",TSC!$B$1:$C$500,2,0),0),0)</f>
        <v/>
      </c>
      <c r="CZ689">
        <f>IFERROR(INDEX(CSDA!D$1:D$500,MATCH($CZ$2,CSDA!C$1:C$500,0)),0)</f>
        <v/>
      </c>
      <c r="DA689">
        <f>ROUND(T689*0.7%,0)</f>
        <v/>
      </c>
      <c r="DB689">
        <f>ROUND(T689/12,0)</f>
        <v/>
      </c>
      <c r="DC689">
        <f ref="DC689" t="array">IFERROR(INDEX(CSDA!D$1:D$500,MATCH("Trích giữ"&amp;PAYROLL!DC$2,CSDA!A$1:A$500&amp;CSDA!C$1:C$500,0)),0)</f>
        <v/>
      </c>
      <c r="DD689">
        <f ref="DD689" t="array">IFERROR(INDEX(CSDA!D$1:D$500,MATCH("Trích giữ"&amp;PAYROLL!DD$2,CSDA!A$1:A$500&amp;CSDA!C$1:C$500,0)),0)</f>
        <v/>
      </c>
      <c r="DE689">
        <f ref="DE689" t="array">IFERROR(INDEX(CSDA!D$1:D$500,MATCH("Trích giữ"&amp;PAYROLL!DE$2,CSDA!A$1:A$500&amp;CSDA!C$1:C$500,0)),0)</f>
        <v/>
      </c>
      <c r="DF689">
        <f>IFERROR(INDEX(CSDA!D$1:D$500,MATCH(PAYROLL!DF$2,CSDA!C$1:C$500,0)),0)</f>
        <v/>
      </c>
      <c r="DG689">
        <f ref="DG689" t="array">IFERROR(INDEX(CSDA!D$1:D$500,MATCH("Trích giữ"&amp;PAYROLL!DG$2,CSDA!A$1:A$500&amp;CSDA!C$1:C$500,0)),0)</f>
        <v/>
      </c>
      <c r="DH689">
        <f>ROUND(T689/26,0)</f>
        <v/>
      </c>
      <c r="DI689">
        <f ref="DI689" t="array">IFERROR(INDEX(CSDA!D$1:D$500,MATCH("Trích giữ"&amp;PAYROLL!DI$2,CSDA!A$1:A$500&amp;CSDA!C$1:C$500,0)),0)</f>
        <v/>
      </c>
      <c r="DJ689">
        <f>IF(U689=0,T689*21.5%-BL689,0)</f>
        <v/>
      </c>
      <c r="DK689">
        <f ref="DK689" t="array">IFERROR(INDEX(CSDA!D$1:D$500,MATCH("Trích giữ"&amp;PAYROLL!DK$2,CSDA!A$1:A$500&amp;CSDA!C$1:C$500,0)),0)</f>
        <v/>
      </c>
      <c r="DL689">
        <f>IFERROR(INDEX(CSDA!D$1:D$500,MATCH(PAYROLL!DL$2,CSDA!C$1:C$500,0))/12,0)</f>
        <v/>
      </c>
      <c r="DM689">
        <f>SUM(DB689:DL689)</f>
        <v/>
      </c>
      <c r="DN689">
        <f>IFERROR(INDEX(ADJ!$A$1:$BZ$1000,MATCH(PAYROLL!D689,ADJ!A$1:A$500,0),MATCH(PAYROLL!DN$2,ADJ!$2:$2,0)),0)</f>
        <v/>
      </c>
      <c r="DO689">
        <f>IFERROR(SUM(BP689,DM689:DN689,CX689:DA689)-DT689,0)</f>
        <v/>
      </c>
      <c r="DP689">
        <f ref="DP689" t="array">SUM(BW689*IFERROR(INDEX(CSDA!D$1:D$500,MATCH(BW$2,CSDA!C$1:C$500,0)),0)%,CX689*IFERROR(INDEX(CSDA!D$1:D$500,MATCH(CX$2,CSDA!C$1:C$500,0)),0)%,DA689*IFERROR(INDEX(CSDA!D$1:D$500,MATCH(DA$2,CSDA!C$1:C$500,0)),0)%,DB689*IFERROR(INDEX(CSDA!D$1:D$500,MATCH(DB$2,CSDA!C$1:C$500,0)),0)%,DF689*IFERROR(INDEX(CSDA!D$1:D$500,MATCH("Phí dịch vụ"&amp;PAYROLL!DF$2,CSDA!A$1:A$500&amp;CSDA!C$1:C$500,0)),0)%,DC689*IFERROR(INDEX(CSDA!D$1:D$500,MATCH("Phí dịch vụ"&amp;PAYROLL!DC$2,CSDA!A$1:A$500&amp;CSDA!C$1:C$500,0)),0)%,DH689*IFERROR(INDEX(CSDA!D$1:D$500,MATCH("Phí dịch vụ"&amp;PAYROLL!DH$2,CSDA!A$1:A$500&amp;CSDA!C$1:C$500,0)),0)%,DJ689*IFERROR(INDEX(CSDA!D$1:D$500,MATCH("Phí dịch vụ"&amp;PAYROLL!DJ$2,CSDA!A$1:A$500&amp;CSDA!C$1:C$500,0)),0)%,BN689*IFERROR(INDEX(CSDA!D$1:D$500,MATCH(BN$2,CSDA!C$1:C$500,0)),0)%)-BN689*7%</f>
        <v/>
      </c>
      <c r="DQ689">
        <f>IFERROR(INDEX(ADJ!$A$1:$BZ$1000,MATCH(PAYROLL!D689,ADJ!A$1:A$500,0),MATCH(PAYROLL!DQ$2,ADJ!$2:$2,0)),0)</f>
        <v/>
      </c>
      <c r="DR689">
        <f>IFERROR(INDEX(ADJ!$A$1:$BZ$1000,MATCH(PAYROLL!D689,ADJ!A$1:A$500,0),MATCH(PAYROLL!DR$2,ADJ!$2:$2,0)),0)</f>
        <v/>
      </c>
      <c r="DS689">
        <f>SUM(DP689:DR689)</f>
        <v/>
      </c>
      <c r="DT689">
        <f>EK689</f>
        <v/>
      </c>
      <c r="DU689">
        <f>SUM(DO689:DR689)</f>
        <v/>
      </c>
      <c r="DV689">
        <f>ROUND(DU689*0.1,0)</f>
        <v/>
      </c>
      <c r="DW689">
        <f>DU689+DV689</f>
        <v/>
      </c>
      <c r="DZ689">
        <f>IFERROR(INDEX(ADJ!$A$1:$BZ$1000,MATCH(PAYROLL!$D689,ADJ!A$1:A$500,0),MATCH(PAYROLL!DZ$2,ADJ!$2:$2,0)),0)</f>
        <v/>
      </c>
      <c r="EA689">
        <f>IFERROR(INDEX(ADJ!$A$1:$BZ$1000,MATCH(PAYROLL!$D689,ADJ!A$1:A$500,0),MATCH(PAYROLL!EA$2,ADJ!$2:$2,0)),0)</f>
        <v/>
      </c>
      <c r="EB689">
        <f>IFERROR(INDEX(ADJ!$A$1:$BZ$1000,MATCH(PAYROLL!$D689,ADJ!A$1:A$500,0),MATCH(PAYROLL!EB$2,ADJ!$2:$2,0)),0)</f>
        <v/>
      </c>
      <c r="EC689">
        <f>IFERROR(INDEX(ADJ!$A$1:$BZ$1000,MATCH(PAYROLL!$D689,ADJ!A$1:A$500,0),MATCH(PAYROLL!EC$2,ADJ!$2:$2,0)),0)</f>
        <v/>
      </c>
      <c r="ED689">
        <f>IFERROR(INDEX(ADJ!$A$1:$BZ$1000,MATCH(PAYROLL!$D689,ADJ!A$1:A$500,0),MATCH(PAYROLL!ED$2,ADJ!$2:$2,0)),0)</f>
        <v/>
      </c>
      <c r="EE689">
        <f>IFERROR(INDEX(ADJ!$A$1:$BZ$1000,MATCH(PAYROLL!$D689,ADJ!A$1:A$500,0),MATCH(PAYROLL!EE$2,ADJ!$2:$2,0)),0)</f>
        <v/>
      </c>
      <c r="EF689">
        <f>IFERROR(INDEX(ADJ!$A$1:$BZ$1000,MATCH(PAYROLL!$D689,ADJ!A$1:A$500,0),MATCH(PAYROLL!EF$2,ADJ!$2:$2,0)),0)</f>
        <v/>
      </c>
      <c r="EG689">
        <f>IFERROR(INDEX(ADJ!$A$1:$BZ$1000,MATCH(PAYROLL!$D689,ADJ!A$1:A$500,0),MATCH(PAYROLL!EG$2,ADJ!$2:$2,0)),0)</f>
        <v/>
      </c>
      <c r="EH689">
        <f>IFERROR(INDEX(ADJ!$A$1:$BZ$1000,MATCH(PAYROLL!$D689,ADJ!A$1:A$500,0),MATCH(PAYROLL!EH$2,ADJ!$2:$2,0)),0)</f>
        <v/>
      </c>
      <c r="EI689">
        <f>IFERROR(INDEX(ADJ!$A$1:$BZ$1000,MATCH(PAYROLL!D689,ADJ!A$1:A$500,0),MATCH(PAYROLL!EI$2,ADJ!$2:$2,0)),0)</f>
        <v/>
      </c>
      <c r="EJ689">
        <f>IFERROR(INDEX(ADJ!$A$1:$BZ$1000,MATCH(PAYROLL!$D689,ADJ!A$1:A$500,0),MATCH(PAYROLL!EJ$2,ADJ!$2:$2,0)),0)</f>
        <v/>
      </c>
      <c r="EK689">
        <f>SUM(DZ689:EJ689)</f>
        <v/>
      </c>
    </row>
    <row r="690">
      <c r="A690" t="n">
        <v>688</v>
      </c>
      <c r="B690" t="inlineStr">
        <is>
          <t>Nguyễn Trọng Oai</t>
        </is>
      </c>
      <c r="D690" t="inlineStr">
        <is>
          <t>145731-04</t>
        </is>
      </c>
      <c r="S690">
        <f>IFERROR(INDEX(PIS!$A$1:$BZ$1000,MATCH($D690,PIS!C$1:C$500,0),MATCH("Lương CB tháng trước",PIS!$1:$1,0)),0)</f>
        <v/>
      </c>
      <c r="T690">
        <f>IFERROR(INDEX(PIS!$A$1:$BZ$1000,MATCH($D690,PIS!C$1:C$500,0),MATCH("Lương CB hiện tại",PIS!$1:$1,0)),0)</f>
        <v/>
      </c>
      <c r="U690">
        <f>IFERROR(INDEX(PIS!$A$1:$BZ$1000,MATCH($D690,PIS!C$1:C$500,0),MATCH("Lương đóng BHBB",PIS!$1:$1,0)),0)</f>
        <v/>
      </c>
      <c r="V690">
        <f>IFERROR(INDEX(PIS!$A$1:$BZ$1000,MATCH($D690,PIS!C$1:C$500,0),MATCH(V$2,PIS!$2:$2,0)),0)</f>
        <v/>
      </c>
      <c r="W690">
        <f>IFERROR(INDEX(PIS!$A$1:$BZ$1000,MATCH($D690,PIS!C$1:C$500,0),MATCH(W$2,PIS!$2:$2,0)),0)</f>
        <v/>
      </c>
      <c r="X690">
        <f>IFERROR(INDEX(PIS!$A$1:$BZ$1000,MATCH($D690,PIS!C$1:C$500,0),MATCH(X$2,PIS!$2:$2,0)),0)</f>
        <v/>
      </c>
      <c r="Y690">
        <f>IFERROR(INDEX(PIS!$A$1:$BZ$1000,MATCH($D690,PIS!C$1:C$500,0),MATCH(Y$2,PIS!$2:$2,0)),0)</f>
        <v/>
      </c>
      <c r="Z690">
        <f>IFERROR(INDEX(PIS!$A$1:$BZ$1000,MATCH($D690,PIS!C$1:C$500,0),MATCH(Z$2,PIS!$2:$2,0)),0)</f>
        <v/>
      </c>
      <c r="AA690">
        <f>IFERROR(INDEX(PIS!$A$1:$BZ$1000,MATCH($D690,PIS!C$1:C$500,0),MATCH(AA$2,PIS!$2:$2,0)),0)</f>
        <v/>
      </c>
      <c r="AB690">
        <f>IFERROR(INDEX(PIS!$A$1:$BZ$1000,MATCH($D690,PIS!C$1:C$500,0),MATCH(AB$2,PIS!$2:$2,0)),0)</f>
        <v/>
      </c>
      <c r="AC690">
        <f>SUM(V690:AB690)</f>
        <v/>
      </c>
      <c r="AD690">
        <f>IFERROR(INDEX(TIMESHEET!$A$1:$AI$5000,MATCH($D690,TIMESHEET!A$1:A$500,0),MATCH("T100",TIMESHEET!$2:$2,0))-2,0)</f>
        <v/>
      </c>
      <c r="AE690">
        <f>IFERROR(INDEX(TIMESHEET!$A$1:$AI$5000,MATCH($D690,TIMESHEET!A$1:A$500,0),MATCH("T202",TIMESHEET!$2:$2,0)),0)</f>
        <v/>
      </c>
      <c r="AF690">
        <f>IFERROR(INDEX(TIMESHEET!$A$1:$AI$5000,MATCH($D690,TIMESHEET!A$1:A$500,0),MATCH("T302",TIMESHEET!$2:$2,0)),0)</f>
        <v/>
      </c>
      <c r="AG690">
        <f>IFERROR(INDEX(TIMESHEET!$A$1:$AI$5000,MATCH($D690,TIMESHEET!A$1:A$500,0),MATCH("T406",TIMESHEET!$2:$2,0)),0)</f>
        <v/>
      </c>
      <c r="AH690">
        <f>AE690+AG690</f>
        <v/>
      </c>
      <c r="AI690">
        <f>IFERROR(INDEX(TIMESHEET!$A$1:$AI$5000,MATCH($D690,TIMESHEET!A$1:A$500,0),MATCH("T701",TIMESHEET!$2:$2,0)),0)</f>
        <v/>
      </c>
      <c r="AJ690">
        <f>IFERROR(INDEX(TIMESHEET!$A$1:$AI$5000,MATCH($D690,TIMESHEET!B$1:B$500,0),MATCH("T320",TIMESHEET!$2:$2,0)),0)</f>
        <v/>
      </c>
      <c r="AK690">
        <f>IFERROR(IF(LEFT(INDEX(PIS!O$1:O$500,MATCH(D690,PIS!C$1:C$500)),1)="M",T690/AD690*SUM(AE690:AG690),T690*AD690),0)</f>
        <v/>
      </c>
      <c r="AL690">
        <f>IFERROR(INDEX(ADJ!$A$1:$BZ$1000,MATCH(PAYROLL!D690,ADJ!A$1:A$500,0),MATCH(PAYROLL!AL$2,ADJ!$2:$2,0)),0)</f>
        <v/>
      </c>
      <c r="AM690">
        <f>SUM(AK690:AL690)</f>
        <v/>
      </c>
      <c r="AN690">
        <f>IFERROR(ROUND(V690/$AD690*$AH690,0),0)</f>
        <v/>
      </c>
      <c r="AO690">
        <f>IFERROR(ROUND(W690/$AD690*$AH690,0),0)</f>
        <v/>
      </c>
      <c r="AP690">
        <f>IFERROR(ROUND(X690/$AD690*$AE690,0),0)</f>
        <v/>
      </c>
      <c r="AQ690">
        <f>IFERROR(ROUND(Y690/$AD690*$AH690,0),0)</f>
        <v/>
      </c>
      <c r="AR690">
        <f>IFERROR(ROUND(Z690/$AD690*$AH690,0),0)</f>
        <v/>
      </c>
      <c r="AS690">
        <f>IFERROR(ROUND(AA690/$AD690*$AH690,0),0)</f>
        <v/>
      </c>
      <c r="AT690">
        <f>IFERROR(IF((AE690+AF690+AG690)&gt;13,AB690,ROUND(AB690/AD690*AH690,0)),0)</f>
        <v/>
      </c>
      <c r="AU690">
        <f>IFERROR(INDEX(ADJ!$A$1:$BZ$1000,MATCH(PAYROLL!D690,ADJ!A$1:A$500,0),MATCH(PAYROLL!AU$2,ADJ!$2:$2,0)),0)</f>
        <v/>
      </c>
      <c r="AV690">
        <f>ROUND(SUM(AN690:AU690),0)</f>
        <v/>
      </c>
      <c r="AW690">
        <f>IFERROR(INDEX(TIMESHEET!$A$1:$AI$5000,MATCH(PAYROLL!D690,TIMESHEET!A$1:A$500,0),MATCH("T620",TIMESHEET!$2:$2,0)),0)</f>
        <v/>
      </c>
      <c r="AX690">
        <f>IFERROR(INDEX(TIMESHEET!$A$1:$AI$5000,MATCH(PAYROLL!D690,TIMESHEET!A$1:A$500,0),MATCH("T601",TIMESHEET!$2:$2,0)),0)</f>
        <v/>
      </c>
      <c r="AY690">
        <f>IFERROR(INDEX(TIMESHEET!$A$1:$AI$5000,MATCH(PAYROLL!D690,TIMESHEET!A$1:A$500,0),MATCH("T602",TIMESHEET!$2:$2,0)),0)</f>
        <v/>
      </c>
      <c r="AZ690">
        <f>IFERROR(INDEX(TIMESHEET!$A$1:$AI$5000,MATCH(PAYROLL!D690,TIMESHEET!A$1:A$500,0),MATCH("T603",TIMESHEET!$2:$2,0)),0)</f>
        <v/>
      </c>
      <c r="BA690">
        <f>IFERROR(INDEX(TIMESHEET!$A$1:$AI$5000,MATCH(PAYROLL!D690,TIMESHEET!A$1:A$500,0),MATCH("T611",TIMESHEET!$2:$2,0)),0)</f>
        <v/>
      </c>
      <c r="BB690">
        <f>IFERROR(INDEX(TIMESHEET!$A$1:$AI$5000,MATCH(PAYROLL!D690,TIMESHEET!A$1:A$500,0),MATCH("T612",TIMESHEET!$2:$2,0)),0)</f>
        <v/>
      </c>
      <c r="BC690">
        <f>IFERROR(INDEX(TIMESHEET!$A$1:$AI$5000,MATCH(PAYROLL!D690,TIMESHEET!A$1:A$500,0),MATCH("T613",TIMESHEET!$2:$2,0)),0)</f>
        <v/>
      </c>
      <c r="BD690">
        <f>IFERROR(INDEX(TIMESHEET!$A$1:$AI$5000,MATCH(PAYROLL!D690,TIMESHEET!A$1:A$500,0),MATCH("T500",TIMESHEET!$2:$2,0)),0)</f>
        <v/>
      </c>
      <c r="BE690">
        <f>IFERROR(IF(LEFT(INDEX(PIS!O$1:O$500,MATCH(D690,PIS!C$1:C$500)),1)="M",T690/AD690/8*(AW690+AX690*1.5+AY690*2+AZ690*3+BA690*2.1+BB690*2.7+BC690*3.9+BD690*0.3),T690/8*(AW690+AX690*1.5+AY690*2+AZ690*3+BA690*2.1+BB690*2.7+BC690*3.9+BD690*0.3)),0)</f>
        <v/>
      </c>
      <c r="BF690">
        <f>IFERROR(INDEX(ADJ!$A$1:$BZ$1000,MATCH(PAYROLL!$D690,ADJ!A$1:A$500,0),MATCH(PAYROLL!BF$2,ADJ!$2:$2,0)),0)</f>
        <v/>
      </c>
      <c r="BG690">
        <f>IFERROR(INDEX(ADJ!$A$1:$BZ$1000,MATCH(PAYROLL!D690,ADJ!A$1:A$500,0),MATCH(PAYROLL!BG$2,ADJ!$2:$2,0)),0)</f>
        <v/>
      </c>
      <c r="BH690">
        <f>IFERROR(INDEX(ADJ!$A$1:$BZ$1000,MATCH(PAYROLL!D690,ADJ!A$1:A$500,0),MATCH(PAYROLL!BH$2,ADJ!$2:$2,0)),0)</f>
        <v/>
      </c>
      <c r="BI690">
        <f>IFERROR(INDEX(ADJ!$A$1:$BZ$1000,MATCH(PAYROLL!D690,ADJ!A$1:A$500,0),MATCH(PAYROLL!BI$2,ADJ!$2:$2,0)),0)</f>
        <v/>
      </c>
      <c r="BJ690">
        <f>IFERROR(INDEX(ADJ!$A$1:$BZ$1000,MATCH(PAYROLL!D690,ADJ!A$1:A$500,0),MATCH(PAYROLL!BJ$2,ADJ!$2:$2,0)),0)</f>
        <v/>
      </c>
      <c r="BK690">
        <f>SUM(BF690:BJ690)</f>
        <v/>
      </c>
      <c r="BL690">
        <f>IFERROR(INDEX(ADJ!$A$1:$BZ$1000,MATCH(PAYROLL!D690,ADJ!A$1:A$500,0),MATCH(PAYROLL!BL$2,ADJ!$2:$2,0)),0)</f>
        <v/>
      </c>
      <c r="BM690">
        <f>IFERROR(INDEX(ADJ!$A$1:$BZ$1000,MATCH(PAYROLL!D690,ADJ!A$1:A$500,0),MATCH(PAYROLL!BM$2,ADJ!$2:$2,0)),0)</f>
        <v/>
      </c>
      <c r="BN690">
        <f>IFERROR(INDEX(ADJ!$A$1:$BZ$1000,MATCH(PAYROLL!D690,ADJ!A$1:A$500,0),MATCH(PAYROLL!BN$2,ADJ!$2:$2,0)),0)</f>
        <v/>
      </c>
      <c r="BO690">
        <f>IFERROR(INDEX(ADJ!$A$1:$BZ$1000,MATCH(PAYROLL!D690,ADJ!A$1:A$500,0),MATCH(PAYROLL!BO$2,ADJ!$2:$2,0)),0)</f>
        <v/>
      </c>
      <c r="BP690">
        <f>SUM(AM690,AV690,BE690,BK690,BL690:BO690)</f>
        <v/>
      </c>
      <c r="BQ690">
        <f>BO690</f>
        <v/>
      </c>
      <c r="BR690">
        <f>IFERROR(ROUND(IF(LEFT(INDEX(PIS!O$1:O$500,MATCH(D690,PIS!C$1:C$500)),1)="D",T690/8*(BD690*0.3),IF(LEFT(INDEX(PIS!O$1:O$500,MATCH(D690,PIS!C$1:C$500)),1)="H",T690*($BD690*0.3),T690/$AD690/8*($BD690*0.3))),0),0)</f>
        <v/>
      </c>
      <c r="BS690">
        <f>IF(AP690&lt;1,0,MIN(AP690,730000))</f>
        <v/>
      </c>
      <c r="BT690">
        <f>IFERROR(ROUND((BE690-SUM(AW690:BC690)*T690/AD690/8),0)-BR690,0)</f>
        <v/>
      </c>
      <c r="BU690">
        <f>AO690</f>
        <v/>
      </c>
      <c r="BV690">
        <f>SUM(BQ690:BU690)</f>
        <v/>
      </c>
      <c r="BW690">
        <f>BP690-BV690</f>
        <v/>
      </c>
      <c r="BX690">
        <f>IFERROR(IF(RIGHT(INDEX(PIS!O$1:O$500,MATCH(D690,PIS!C$1:C$500)),5)="Gross",MIN(U690+V690,VLOOKUP("R700",TSC!B:C,2,0)*VLOOKUP("R101",TSC!B:C,2,0))*VLOOKUP("R701",TSC!B:C,2,0)%,0),0)</f>
        <v/>
      </c>
      <c r="BY690">
        <f>IFERROR(IF(RIGHT(INDEX(PIS!O$1:O$500,MATCH(D690,PIS!C$1:C$500)),5)="Gross",MIN(U690+V690,VLOOKUP("R700",TSC!B:C,2,0)*VLOOKUP("R101",TSC!B:C,2,0))*VLOOKUP("T704",TSC!B:C,2,0)%,0),0)</f>
        <v/>
      </c>
      <c r="BZ690">
        <f>IFERROR(IF(RIGHT(INDEX(PIS!O$1:O$500,MATCH(D690,PIS!C$1:C$500)),5)="Gross",MIN(U690+V690,VLOOKUP("R700",TSC!B:C,2,0)*VLOOKUP("1",TSC!F:G,2,0))*VLOOKUP("T705",TSC!B:C,2,0)%,0),0)</f>
        <v/>
      </c>
      <c r="CA690">
        <f>IFERROR(INDEX(ADJ!$A$1:$BZ$1000,MATCH(PAYROLL!D690,ADJ!A$1:A$500,0),MATCH(PAYROLL!CA$2,ADJ!$2:$2,0)),0)</f>
        <v/>
      </c>
      <c r="CB690">
        <f>IFERROR(INDEX(ADJ!$A$1:$BZ$1000,MATCH(PAYROLL!D690,ADJ!A$1:A$500,0),MATCH(PAYROLL!CB$2,ADJ!$2:$2,0)),0)</f>
        <v/>
      </c>
      <c r="CC690">
        <f>SUM(BX690:CB690)</f>
        <v/>
      </c>
      <c r="CD690">
        <f>IFERROR(INDEX(PIS!$A$1:$BZ$1000,MATCH(PAYROLL!D690,PIS!C$1:C$500,0),MATCH(PAYROLL!CD$1,PIS!$1:$1,0)),0)</f>
        <v/>
      </c>
      <c r="CE690">
        <f>IFERROR(IF(OR(INDEX(PIS!P$1:P$500,MATCH(D690,PIS!C$1:C$500,0))="LT2",INDEX(PIS!P$1:P$500,MATCH(D690,PIS!C$1:C$500,0))="P10"),0,SUM(CC690,CD690*VLOOKUP("R601",TSC!B:C,2,0),VLOOKUP("R602",TSC!B:C,2,0))),0)</f>
        <v/>
      </c>
      <c r="CF690">
        <f>MAX(BW690-CE690,0)</f>
        <v/>
      </c>
      <c r="CG690">
        <f>IFERROR(IF(OR(RIGHT(INDEX(PIS!P$1:P$500,MATCH(D690,PIS!C$1:C$500)),5)="P10",RIGHT(INDEX(PIS!P$1:P$500,MATCH(D690,PIS!C$1:C$500)),5)="CK"),0,IF(CF690&lt;=5000000,CF690*5%,IF(CF690&lt;=10000000,CF690*10%-250000,IF(CF690&lt;=18000000,CF690*15%-750000,IF(CF690&lt;=32000000,CF690*20%-1650000,IF(CF690&lt;=52000000,CF690*25%-3250000,IF(CF690&lt;=80000000,BH690*30%-5850000,CF690*35%-9850000))))))),0)</f>
        <v/>
      </c>
      <c r="CH690">
        <f>IFERROR(IF(OR(INDEX(PIS!P$1:P$500,MATCH(D690,PIS!C$1:C$500))="LT",INDEX(PIS!P$1:P$500,MATCH(D690,PIS!C$1:C$500))="CK"),0,IF(CF690&lt;2000000,0,CF690*10%)),0)</f>
        <v/>
      </c>
      <c r="CI690">
        <f>IFERROR(INDEX(ADJ!$A$1:$BZ$1000,MATCH(PAYROLL!D690,ADJ!A$1:A$500,0),MATCH(PAYROLL!CI$2,ADJ!$2:$2,0)),0)</f>
        <v/>
      </c>
      <c r="CJ690">
        <f>IFERROR(INDEX(ADJ!$A$1:$BZ$1000,MATCH(PAYROLL!D690,ADJ!A$1:A$500,0),MATCH(PAYROLL!CJ$2,ADJ!$2:$2,0)),0)</f>
        <v/>
      </c>
      <c r="CK690">
        <f>IFERROR(INDEX(ADJ!$A$1:$BZ$1000,MATCH(PAYROLL!D690,ADJ!A$1:A$500,0),MATCH(PAYROLL!CK$2,ADJ!$2:$2,0)),0)</f>
        <v/>
      </c>
      <c r="CL690">
        <f>SUM(CG690:CK690)</f>
        <v/>
      </c>
      <c r="CM690">
        <f>ROUND(SUM(CH690:CK690),0)</f>
        <v/>
      </c>
      <c r="CN690">
        <f>IFERROR(INDEX(CSDA!D$1:D$500,MATCH($CN$2,CSDA!C$1:C$500,0))*INDEX(PIS!V$1:V$500,MATCH(D690,PIS!C$1:C$500))+INDEX(ADJ!$A$1:$BZ$1000,MATCH(PAYROLL!D690,ADJ!A$1:A$500,0),MATCH(PAYROLL!CN$2,ADJ!$2:$2,0)),0)</f>
        <v/>
      </c>
      <c r="CO690">
        <f>IFERROR(INDEX(ADJ!$A$1:$BZ$1000,MATCH(PAYROLL!D690,ADJ!A$1:A$500,0),MATCH(PAYROLL!CO$2,ADJ!$2:$2,0)),0)</f>
        <v/>
      </c>
      <c r="CP690">
        <f>IFERROR(INDEX(ADJ!$A$1:$BZ$1000,MATCH(PAYROLL!D690,ADJ!A$1:A$500,0),MATCH(PAYROLL!CP$2,ADJ!$2:$2,0)),0)</f>
        <v/>
      </c>
      <c r="CQ690">
        <f>BP690-CL690-CI690-CM690-CN690-CO690-CP690-CC690</f>
        <v/>
      </c>
      <c r="CR690">
        <f>IFERROR(IF(RIGHT(INDEX(PIS!O$1:O$500,MATCH(D690,PIS!C$1:C$500,0)),5)="Gross",MIN(U690+V690,VLOOKUP("R700",TSC!B:C,2,0)*VLOOKUP("R101",TSC!B:C,2,0))*(VLOOKUP("T711",TSC!B:C,2,0)+VLOOKUP("T712",TSC!B:C,2,0))%,MIN(T690+V690,VLOOKUP("R700",TSC!B:C,2,0)*VLOOKUP("R101",TSC!B:C,2,0))*(VLOOKUP("T711",TSC!B:C,2,0)+VLOOKUP("T712",TSC!B:C,2,0)+VLOOKUP("R701",TSC!B:C,2,0))%),0)</f>
        <v/>
      </c>
      <c r="CS690">
        <f>IFERROR(IF(RIGHT(INDEX(PIS!O$1:O$500,MATCH(D690,PIS!C$1:C$500,0)),5)="Gross",MIN(U690+V690,VLOOKUP("R700",TSC!B:C,2,0)*VLOOKUP("R101",TSC!B:C,2,0))*(VLOOKUP("T714",TSC!B:C,2,0))%,MIN(T690+V690,VLOOKUP("R700",TSC!B:C,2,0)*VLOOKUP("R101",TSC!B:C,2,0))*(VLOOKUP("T704",TSC!B:C,2,0)+VLOOKUP("T714",TSC!B:C,2,0))%),0)</f>
        <v/>
      </c>
      <c r="CT690">
        <f>IFERROR(IF(RIGHT(INDEX(PIS!O$1:O$500,MATCH(D690,PIS!C$1:C$500,0)),5)="Gross",MIN(U690+V690,VLOOKUP("R700",TSC!B:C,2,0)*VLOOKUP("R101",TSC!B:C,2,0))*VLOOKUP("T705",TSC!B:C,2,0)%,MIN(T690+V690,VLOOKUP("R700",TSC!B:C,2,0)*VLOOKUP("R101",TSC!B:C,2,0))*VLOOKUP("T705",TSC!B:C,2,0)%),0)</f>
        <v/>
      </c>
      <c r="CU690">
        <f>IFERROR(IF(RIGHT(INDEX(PIS!O$1:O$500,MATCH(D690,PIS!C$1:C$500,0)),5)="Gross",MIN(U690+V690,VLOOKUP("R700",TSC!B:C,2,0)*VLOOKUP("R101",TSC!B:C,2,0))*(VLOOKUP("T713",TSC!B:C,2,0))%,MIN(T690+V690,VLOOKUP("R700",TSC!B:C,2,0)*VLOOKUP("R101",TSC!B:C,2,0))*(VLOOKUP("T713",TSC!B:C,2,0))%),0)</f>
        <v/>
      </c>
      <c r="CV690">
        <f>IFERROR(INDEX(ADJ!$A$1:$BZ$1000,MATCH(PAYROLL!D690,ADJ!A$1:A$500,0),MATCH(PAYROLL!CV$2,ADJ!$2:$2,0)),0)</f>
        <v/>
      </c>
      <c r="CW690">
        <f>IFERROR(INDEX(ADJ!$A$1:$BZ$1000,MATCH(PAYROLL!D690,ADJ!A$1:A$500,0),MATCH(PAYROLL!CW$2,ADJ!$2:$2,0)),0)</f>
        <v/>
      </c>
      <c r="CX690">
        <f>SUM(CR690:CW690)</f>
        <v/>
      </c>
      <c r="CY690">
        <f>ROUND(IF(CR690&gt;0,T690+V690*VLOOKUP("R202",TSC!$B$1:$C$500,2,0),0),0)</f>
        <v/>
      </c>
      <c r="CZ690">
        <f>IFERROR(INDEX(CSDA!D$1:D$500,MATCH($CZ$2,CSDA!C$1:C$500,0)),0)</f>
        <v/>
      </c>
      <c r="DA690">
        <f>ROUND(T690*0.7%,0)</f>
        <v/>
      </c>
      <c r="DB690">
        <f>ROUND(T690/12,0)</f>
        <v/>
      </c>
      <c r="DC690">
        <f ref="DC690" t="array">IFERROR(INDEX(CSDA!D$1:D$500,MATCH("Trích giữ"&amp;PAYROLL!DC$2,CSDA!A$1:A$500&amp;CSDA!C$1:C$500,0)),0)</f>
        <v/>
      </c>
      <c r="DD690">
        <f ref="DD690" t="array">IFERROR(INDEX(CSDA!D$1:D$500,MATCH("Trích giữ"&amp;PAYROLL!DD$2,CSDA!A$1:A$500&amp;CSDA!C$1:C$500,0)),0)</f>
        <v/>
      </c>
      <c r="DE690">
        <f ref="DE690" t="array">IFERROR(INDEX(CSDA!D$1:D$500,MATCH("Trích giữ"&amp;PAYROLL!DE$2,CSDA!A$1:A$500&amp;CSDA!C$1:C$500,0)),0)</f>
        <v/>
      </c>
      <c r="DF690">
        <f>IFERROR(INDEX(CSDA!D$1:D$500,MATCH(PAYROLL!DF$2,CSDA!C$1:C$500,0)),0)</f>
        <v/>
      </c>
      <c r="DG690">
        <f ref="DG690" t="array">IFERROR(INDEX(CSDA!D$1:D$500,MATCH("Trích giữ"&amp;PAYROLL!DG$2,CSDA!A$1:A$500&amp;CSDA!C$1:C$500,0)),0)</f>
        <v/>
      </c>
      <c r="DH690">
        <f>ROUND(T690/26,0)</f>
        <v/>
      </c>
      <c r="DI690">
        <f ref="DI690" t="array">IFERROR(INDEX(CSDA!D$1:D$500,MATCH("Trích giữ"&amp;PAYROLL!DI$2,CSDA!A$1:A$500&amp;CSDA!C$1:C$500,0)),0)</f>
        <v/>
      </c>
      <c r="DJ690">
        <f>IF(U690=0,T690*21.5%-BL690,0)</f>
        <v/>
      </c>
      <c r="DK690">
        <f ref="DK690" t="array">IFERROR(INDEX(CSDA!D$1:D$500,MATCH("Trích giữ"&amp;PAYROLL!DK$2,CSDA!A$1:A$500&amp;CSDA!C$1:C$500,0)),0)</f>
        <v/>
      </c>
      <c r="DL690">
        <f>IFERROR(INDEX(CSDA!D$1:D$500,MATCH(PAYROLL!DL$2,CSDA!C$1:C$500,0))/12,0)</f>
        <v/>
      </c>
      <c r="DM690">
        <f>SUM(DB690:DL690)</f>
        <v/>
      </c>
      <c r="DN690">
        <f>IFERROR(INDEX(ADJ!$A$1:$BZ$1000,MATCH(PAYROLL!D690,ADJ!A$1:A$500,0),MATCH(PAYROLL!DN$2,ADJ!$2:$2,0)),0)</f>
        <v/>
      </c>
      <c r="DO690">
        <f>IFERROR(SUM(BP690,DM690:DN690,CX690:DA690)-DT690,0)</f>
        <v/>
      </c>
      <c r="DP690">
        <f ref="DP690" t="array">SUM(BW690*IFERROR(INDEX(CSDA!D$1:D$500,MATCH(BW$2,CSDA!C$1:C$500,0)),0)%,CX690*IFERROR(INDEX(CSDA!D$1:D$500,MATCH(CX$2,CSDA!C$1:C$500,0)),0)%,DA690*IFERROR(INDEX(CSDA!D$1:D$500,MATCH(DA$2,CSDA!C$1:C$500,0)),0)%,DB690*IFERROR(INDEX(CSDA!D$1:D$500,MATCH(DB$2,CSDA!C$1:C$500,0)),0)%,DF690*IFERROR(INDEX(CSDA!D$1:D$500,MATCH("Phí dịch vụ"&amp;PAYROLL!DF$2,CSDA!A$1:A$500&amp;CSDA!C$1:C$500,0)),0)%,DC690*IFERROR(INDEX(CSDA!D$1:D$500,MATCH("Phí dịch vụ"&amp;PAYROLL!DC$2,CSDA!A$1:A$500&amp;CSDA!C$1:C$500,0)),0)%,DH690*IFERROR(INDEX(CSDA!D$1:D$500,MATCH("Phí dịch vụ"&amp;PAYROLL!DH$2,CSDA!A$1:A$500&amp;CSDA!C$1:C$500,0)),0)%,DJ690*IFERROR(INDEX(CSDA!D$1:D$500,MATCH("Phí dịch vụ"&amp;PAYROLL!DJ$2,CSDA!A$1:A$500&amp;CSDA!C$1:C$500,0)),0)%,BN690*IFERROR(INDEX(CSDA!D$1:D$500,MATCH(BN$2,CSDA!C$1:C$500,0)),0)%)-BN690*7%</f>
        <v/>
      </c>
      <c r="DQ690">
        <f>IFERROR(INDEX(ADJ!$A$1:$BZ$1000,MATCH(PAYROLL!D690,ADJ!A$1:A$500,0),MATCH(PAYROLL!DQ$2,ADJ!$2:$2,0)),0)</f>
        <v/>
      </c>
      <c r="DR690">
        <f>IFERROR(INDEX(ADJ!$A$1:$BZ$1000,MATCH(PAYROLL!D690,ADJ!A$1:A$500,0),MATCH(PAYROLL!DR$2,ADJ!$2:$2,0)),0)</f>
        <v/>
      </c>
      <c r="DS690">
        <f>SUM(DP690:DR690)</f>
        <v/>
      </c>
      <c r="DT690">
        <f>EK690</f>
        <v/>
      </c>
      <c r="DU690">
        <f>SUM(DO690:DR690)</f>
        <v/>
      </c>
      <c r="DV690">
        <f>ROUND(DU690*0.1,0)</f>
        <v/>
      </c>
      <c r="DW690">
        <f>DU690+DV690</f>
        <v/>
      </c>
      <c r="DZ690">
        <f>IFERROR(INDEX(ADJ!$A$1:$BZ$1000,MATCH(PAYROLL!$D690,ADJ!A$1:A$500,0),MATCH(PAYROLL!DZ$2,ADJ!$2:$2,0)),0)</f>
        <v/>
      </c>
      <c r="EA690">
        <f>IFERROR(INDEX(ADJ!$A$1:$BZ$1000,MATCH(PAYROLL!$D690,ADJ!A$1:A$500,0),MATCH(PAYROLL!EA$2,ADJ!$2:$2,0)),0)</f>
        <v/>
      </c>
      <c r="EB690">
        <f>IFERROR(INDEX(ADJ!$A$1:$BZ$1000,MATCH(PAYROLL!$D690,ADJ!A$1:A$500,0),MATCH(PAYROLL!EB$2,ADJ!$2:$2,0)),0)</f>
        <v/>
      </c>
      <c r="EC690">
        <f>IFERROR(INDEX(ADJ!$A$1:$BZ$1000,MATCH(PAYROLL!$D690,ADJ!A$1:A$500,0),MATCH(PAYROLL!EC$2,ADJ!$2:$2,0)),0)</f>
        <v/>
      </c>
      <c r="ED690">
        <f>IFERROR(INDEX(ADJ!$A$1:$BZ$1000,MATCH(PAYROLL!$D690,ADJ!A$1:A$500,0),MATCH(PAYROLL!ED$2,ADJ!$2:$2,0)),0)</f>
        <v/>
      </c>
      <c r="EE690">
        <f>IFERROR(INDEX(ADJ!$A$1:$BZ$1000,MATCH(PAYROLL!$D690,ADJ!A$1:A$500,0),MATCH(PAYROLL!EE$2,ADJ!$2:$2,0)),0)</f>
        <v/>
      </c>
      <c r="EF690">
        <f>IFERROR(INDEX(ADJ!$A$1:$BZ$1000,MATCH(PAYROLL!$D690,ADJ!A$1:A$500,0),MATCH(PAYROLL!EF$2,ADJ!$2:$2,0)),0)</f>
        <v/>
      </c>
      <c r="EG690">
        <f>IFERROR(INDEX(ADJ!$A$1:$BZ$1000,MATCH(PAYROLL!$D690,ADJ!A$1:A$500,0),MATCH(PAYROLL!EG$2,ADJ!$2:$2,0)),0)</f>
        <v/>
      </c>
      <c r="EH690">
        <f>IFERROR(INDEX(ADJ!$A$1:$BZ$1000,MATCH(PAYROLL!$D690,ADJ!A$1:A$500,0),MATCH(PAYROLL!EH$2,ADJ!$2:$2,0)),0)</f>
        <v/>
      </c>
      <c r="EI690">
        <f>IFERROR(INDEX(ADJ!$A$1:$BZ$1000,MATCH(PAYROLL!D690,ADJ!A$1:A$500,0),MATCH(PAYROLL!EI$2,ADJ!$2:$2,0)),0)</f>
        <v/>
      </c>
      <c r="EJ690">
        <f>IFERROR(INDEX(ADJ!$A$1:$BZ$1000,MATCH(PAYROLL!$D690,ADJ!A$1:A$500,0),MATCH(PAYROLL!EJ$2,ADJ!$2:$2,0)),0)</f>
        <v/>
      </c>
      <c r="EK690">
        <f>SUM(DZ690:EJ690)</f>
        <v/>
      </c>
    </row>
    <row r="691">
      <c r="A691" t="n">
        <v>689</v>
      </c>
      <c r="B691" t="inlineStr">
        <is>
          <t>Lại Văn Vĩ</t>
        </is>
      </c>
      <c r="D691" t="inlineStr">
        <is>
          <t>157567-01</t>
        </is>
      </c>
      <c r="S691">
        <f>IFERROR(INDEX(PIS!$A$1:$BZ$1000,MATCH($D691,PIS!C$1:C$500,0),MATCH("Lương CB tháng trước",PIS!$1:$1,0)),0)</f>
        <v/>
      </c>
      <c r="T691">
        <f>IFERROR(INDEX(PIS!$A$1:$BZ$1000,MATCH($D691,PIS!C$1:C$500,0),MATCH("Lương CB hiện tại",PIS!$1:$1,0)),0)</f>
        <v/>
      </c>
      <c r="U691">
        <f>IFERROR(INDEX(PIS!$A$1:$BZ$1000,MATCH($D691,PIS!C$1:C$500,0),MATCH("Lương đóng BHBB",PIS!$1:$1,0)),0)</f>
        <v/>
      </c>
      <c r="V691">
        <f>IFERROR(INDEX(PIS!$A$1:$BZ$1000,MATCH($D691,PIS!C$1:C$500,0),MATCH(V$2,PIS!$2:$2,0)),0)</f>
        <v/>
      </c>
      <c r="W691">
        <f>IFERROR(INDEX(PIS!$A$1:$BZ$1000,MATCH($D691,PIS!C$1:C$500,0),MATCH(W$2,PIS!$2:$2,0)),0)</f>
        <v/>
      </c>
      <c r="X691">
        <f>IFERROR(INDEX(PIS!$A$1:$BZ$1000,MATCH($D691,PIS!C$1:C$500,0),MATCH(X$2,PIS!$2:$2,0)),0)</f>
        <v/>
      </c>
      <c r="Y691">
        <f>IFERROR(INDEX(PIS!$A$1:$BZ$1000,MATCH($D691,PIS!C$1:C$500,0),MATCH(Y$2,PIS!$2:$2,0)),0)</f>
        <v/>
      </c>
      <c r="Z691">
        <f>IFERROR(INDEX(PIS!$A$1:$BZ$1000,MATCH($D691,PIS!C$1:C$500,0),MATCH(Z$2,PIS!$2:$2,0)),0)</f>
        <v/>
      </c>
      <c r="AA691">
        <f>IFERROR(INDEX(PIS!$A$1:$BZ$1000,MATCH($D691,PIS!C$1:C$500,0),MATCH(AA$2,PIS!$2:$2,0)),0)</f>
        <v/>
      </c>
      <c r="AB691">
        <f>IFERROR(INDEX(PIS!$A$1:$BZ$1000,MATCH($D691,PIS!C$1:C$500,0),MATCH(AB$2,PIS!$2:$2,0)),0)</f>
        <v/>
      </c>
      <c r="AC691">
        <f>SUM(V691:AB691)</f>
        <v/>
      </c>
      <c r="AD691">
        <f>IFERROR(INDEX(TIMESHEET!$A$1:$AI$5000,MATCH($D691,TIMESHEET!A$1:A$500,0),MATCH("T100",TIMESHEET!$2:$2,0))-2,0)</f>
        <v/>
      </c>
      <c r="AE691">
        <f>IFERROR(INDEX(TIMESHEET!$A$1:$AI$5000,MATCH($D691,TIMESHEET!A$1:A$500,0),MATCH("T202",TIMESHEET!$2:$2,0)),0)</f>
        <v/>
      </c>
      <c r="AF691">
        <f>IFERROR(INDEX(TIMESHEET!$A$1:$AI$5000,MATCH($D691,TIMESHEET!A$1:A$500,0),MATCH("T302",TIMESHEET!$2:$2,0)),0)</f>
        <v/>
      </c>
      <c r="AG691">
        <f>IFERROR(INDEX(TIMESHEET!$A$1:$AI$5000,MATCH($D691,TIMESHEET!A$1:A$500,0),MATCH("T406",TIMESHEET!$2:$2,0)),0)</f>
        <v/>
      </c>
      <c r="AH691">
        <f>AE691+AG691</f>
        <v/>
      </c>
      <c r="AI691">
        <f>IFERROR(INDEX(TIMESHEET!$A$1:$AI$5000,MATCH($D691,TIMESHEET!A$1:A$500,0),MATCH("T701",TIMESHEET!$2:$2,0)),0)</f>
        <v/>
      </c>
      <c r="AJ691">
        <f>IFERROR(INDEX(TIMESHEET!$A$1:$AI$5000,MATCH($D691,TIMESHEET!B$1:B$500,0),MATCH("T320",TIMESHEET!$2:$2,0)),0)</f>
        <v/>
      </c>
      <c r="AK691">
        <f>IFERROR(IF(LEFT(INDEX(PIS!O$1:O$500,MATCH(D691,PIS!C$1:C$500)),1)="M",T691/AD691*SUM(AE691:AG691),T691*AD691),0)</f>
        <v/>
      </c>
      <c r="AL691">
        <f>IFERROR(INDEX(ADJ!$A$1:$BZ$1000,MATCH(PAYROLL!D691,ADJ!A$1:A$500,0),MATCH(PAYROLL!AL$2,ADJ!$2:$2,0)),0)</f>
        <v/>
      </c>
      <c r="AM691">
        <f>SUM(AK691:AL691)</f>
        <v/>
      </c>
      <c r="AN691">
        <f>IFERROR(ROUND(V691/$AD691*$AH691,0),0)</f>
        <v/>
      </c>
      <c r="AO691">
        <f>IFERROR(ROUND(W691/$AD691*$AH691,0),0)</f>
        <v/>
      </c>
      <c r="AP691">
        <f>IFERROR(ROUND(X691/$AD691*$AE691,0),0)</f>
        <v/>
      </c>
      <c r="AQ691">
        <f>IFERROR(ROUND(Y691/$AD691*$AH691,0),0)</f>
        <v/>
      </c>
      <c r="AR691">
        <f>IFERROR(ROUND(Z691/$AD691*$AH691,0),0)</f>
        <v/>
      </c>
      <c r="AS691">
        <f>IFERROR(ROUND(AA691/$AD691*$AH691,0),0)</f>
        <v/>
      </c>
      <c r="AT691">
        <f>IFERROR(IF((AE691+AF691+AG691)&gt;13,AB691,ROUND(AB691/AD691*AH691,0)),0)</f>
        <v/>
      </c>
      <c r="AU691">
        <f>IFERROR(INDEX(ADJ!$A$1:$BZ$1000,MATCH(PAYROLL!D691,ADJ!A$1:A$500,0),MATCH(PAYROLL!AU$2,ADJ!$2:$2,0)),0)</f>
        <v/>
      </c>
      <c r="AV691">
        <f>ROUND(SUM(AN691:AU691),0)</f>
        <v/>
      </c>
      <c r="AW691">
        <f>IFERROR(INDEX(TIMESHEET!$A$1:$AI$5000,MATCH(PAYROLL!D691,TIMESHEET!A$1:A$500,0),MATCH("T620",TIMESHEET!$2:$2,0)),0)</f>
        <v/>
      </c>
      <c r="AX691">
        <f>IFERROR(INDEX(TIMESHEET!$A$1:$AI$5000,MATCH(PAYROLL!D691,TIMESHEET!A$1:A$500,0),MATCH("T601",TIMESHEET!$2:$2,0)),0)</f>
        <v/>
      </c>
      <c r="AY691">
        <f>IFERROR(INDEX(TIMESHEET!$A$1:$AI$5000,MATCH(PAYROLL!D691,TIMESHEET!A$1:A$500,0),MATCH("T602",TIMESHEET!$2:$2,0)),0)</f>
        <v/>
      </c>
      <c r="AZ691">
        <f>IFERROR(INDEX(TIMESHEET!$A$1:$AI$5000,MATCH(PAYROLL!D691,TIMESHEET!A$1:A$500,0),MATCH("T603",TIMESHEET!$2:$2,0)),0)</f>
        <v/>
      </c>
      <c r="BA691">
        <f>IFERROR(INDEX(TIMESHEET!$A$1:$AI$5000,MATCH(PAYROLL!D691,TIMESHEET!A$1:A$500,0),MATCH("T611",TIMESHEET!$2:$2,0)),0)</f>
        <v/>
      </c>
      <c r="BB691">
        <f>IFERROR(INDEX(TIMESHEET!$A$1:$AI$5000,MATCH(PAYROLL!D691,TIMESHEET!A$1:A$500,0),MATCH("T612",TIMESHEET!$2:$2,0)),0)</f>
        <v/>
      </c>
      <c r="BC691">
        <f>IFERROR(INDEX(TIMESHEET!$A$1:$AI$5000,MATCH(PAYROLL!D691,TIMESHEET!A$1:A$500,0),MATCH("T613",TIMESHEET!$2:$2,0)),0)</f>
        <v/>
      </c>
      <c r="BD691">
        <f>IFERROR(INDEX(TIMESHEET!$A$1:$AI$5000,MATCH(PAYROLL!D691,TIMESHEET!A$1:A$500,0),MATCH("T500",TIMESHEET!$2:$2,0)),0)</f>
        <v/>
      </c>
      <c r="BE691">
        <f>IFERROR(IF(LEFT(INDEX(PIS!O$1:O$500,MATCH(D691,PIS!C$1:C$500)),1)="M",T691/AD691/8*(AW691+AX691*1.5+AY691*2+AZ691*3+BA691*2.1+BB691*2.7+BC691*3.9+BD691*0.3),T691/8*(AW691+AX691*1.5+AY691*2+AZ691*3+BA691*2.1+BB691*2.7+BC691*3.9+BD691*0.3)),0)</f>
        <v/>
      </c>
      <c r="BF691">
        <f>IFERROR(INDEX(ADJ!$A$1:$BZ$1000,MATCH(PAYROLL!$D691,ADJ!A$1:A$500,0),MATCH(PAYROLL!BF$2,ADJ!$2:$2,0)),0)</f>
        <v/>
      </c>
      <c r="BG691">
        <f>IFERROR(INDEX(ADJ!$A$1:$BZ$1000,MATCH(PAYROLL!D691,ADJ!A$1:A$500,0),MATCH(PAYROLL!BG$2,ADJ!$2:$2,0)),0)</f>
        <v/>
      </c>
      <c r="BH691">
        <f>IFERROR(INDEX(ADJ!$A$1:$BZ$1000,MATCH(PAYROLL!D691,ADJ!A$1:A$500,0),MATCH(PAYROLL!BH$2,ADJ!$2:$2,0)),0)</f>
        <v/>
      </c>
      <c r="BI691">
        <f>IFERROR(INDEX(ADJ!$A$1:$BZ$1000,MATCH(PAYROLL!D691,ADJ!A$1:A$500,0),MATCH(PAYROLL!BI$2,ADJ!$2:$2,0)),0)</f>
        <v/>
      </c>
      <c r="BJ691">
        <f>IFERROR(INDEX(ADJ!$A$1:$BZ$1000,MATCH(PAYROLL!D691,ADJ!A$1:A$500,0),MATCH(PAYROLL!BJ$2,ADJ!$2:$2,0)),0)</f>
        <v/>
      </c>
      <c r="BK691">
        <f>SUM(BF691:BJ691)</f>
        <v/>
      </c>
      <c r="BL691">
        <f>IFERROR(INDEX(ADJ!$A$1:$BZ$1000,MATCH(PAYROLL!D691,ADJ!A$1:A$500,0),MATCH(PAYROLL!BL$2,ADJ!$2:$2,0)),0)</f>
        <v/>
      </c>
      <c r="BM691">
        <f>IFERROR(INDEX(ADJ!$A$1:$BZ$1000,MATCH(PAYROLL!D691,ADJ!A$1:A$500,0),MATCH(PAYROLL!BM$2,ADJ!$2:$2,0)),0)</f>
        <v/>
      </c>
      <c r="BN691">
        <f>IFERROR(INDEX(ADJ!$A$1:$BZ$1000,MATCH(PAYROLL!D691,ADJ!A$1:A$500,0),MATCH(PAYROLL!BN$2,ADJ!$2:$2,0)),0)</f>
        <v/>
      </c>
      <c r="BO691">
        <f>IFERROR(INDEX(ADJ!$A$1:$BZ$1000,MATCH(PAYROLL!D691,ADJ!A$1:A$500,0),MATCH(PAYROLL!BO$2,ADJ!$2:$2,0)),0)</f>
        <v/>
      </c>
      <c r="BP691">
        <f>SUM(AM691,AV691,BE691,BK691,BL691:BO691)</f>
        <v/>
      </c>
      <c r="BQ691">
        <f>BO691</f>
        <v/>
      </c>
      <c r="BR691">
        <f>IFERROR(ROUND(IF(LEFT(INDEX(PIS!O$1:O$500,MATCH(D691,PIS!C$1:C$500)),1)="D",T691/8*(BD691*0.3),IF(LEFT(INDEX(PIS!O$1:O$500,MATCH(D691,PIS!C$1:C$500)),1)="H",T691*($BD691*0.3),T691/$AD691/8*($BD691*0.3))),0),0)</f>
        <v/>
      </c>
      <c r="BS691">
        <f>IF(AP691&lt;1,0,MIN(AP691,730000))</f>
        <v/>
      </c>
      <c r="BT691">
        <f>IFERROR(ROUND((BE691-SUM(AW691:BC691)*T691/AD691/8),0)-BR691,0)</f>
        <v/>
      </c>
      <c r="BU691">
        <f>AO691</f>
        <v/>
      </c>
      <c r="BV691">
        <f>SUM(BQ691:BU691)</f>
        <v/>
      </c>
      <c r="BW691">
        <f>BP691-BV691</f>
        <v/>
      </c>
      <c r="BX691">
        <f>IFERROR(IF(RIGHT(INDEX(PIS!O$1:O$500,MATCH(D691,PIS!C$1:C$500)),5)="Gross",MIN(U691+V691,VLOOKUP("R700",TSC!B:C,2,0)*VLOOKUP("R101",TSC!B:C,2,0))*VLOOKUP("R701",TSC!B:C,2,0)%,0),0)</f>
        <v/>
      </c>
      <c r="BY691">
        <f>IFERROR(IF(RIGHT(INDEX(PIS!O$1:O$500,MATCH(D691,PIS!C$1:C$500)),5)="Gross",MIN(U691+V691,VLOOKUP("R700",TSC!B:C,2,0)*VLOOKUP("R101",TSC!B:C,2,0))*VLOOKUP("T704",TSC!B:C,2,0)%,0),0)</f>
        <v/>
      </c>
      <c r="BZ691">
        <f>IFERROR(IF(RIGHT(INDEX(PIS!O$1:O$500,MATCH(D691,PIS!C$1:C$500)),5)="Gross",MIN(U691+V691,VLOOKUP("R700",TSC!B:C,2,0)*VLOOKUP("1",TSC!F:G,2,0))*VLOOKUP("T705",TSC!B:C,2,0)%,0),0)</f>
        <v/>
      </c>
      <c r="CA691">
        <f>IFERROR(INDEX(ADJ!$A$1:$BZ$1000,MATCH(PAYROLL!D691,ADJ!A$1:A$500,0),MATCH(PAYROLL!CA$2,ADJ!$2:$2,0)),0)</f>
        <v/>
      </c>
      <c r="CB691">
        <f>IFERROR(INDEX(ADJ!$A$1:$BZ$1000,MATCH(PAYROLL!D691,ADJ!A$1:A$500,0),MATCH(PAYROLL!CB$2,ADJ!$2:$2,0)),0)</f>
        <v/>
      </c>
      <c r="CC691">
        <f>SUM(BX691:CB691)</f>
        <v/>
      </c>
      <c r="CD691">
        <f>IFERROR(INDEX(PIS!$A$1:$BZ$1000,MATCH(PAYROLL!D691,PIS!C$1:C$500,0),MATCH(PAYROLL!CD$1,PIS!$1:$1,0)),0)</f>
        <v/>
      </c>
      <c r="CE691">
        <f>IFERROR(IF(OR(INDEX(PIS!P$1:P$500,MATCH(D691,PIS!C$1:C$500,0))="LT2",INDEX(PIS!P$1:P$500,MATCH(D691,PIS!C$1:C$500,0))="P10"),0,SUM(CC691,CD691*VLOOKUP("R601",TSC!B:C,2,0),VLOOKUP("R602",TSC!B:C,2,0))),0)</f>
        <v/>
      </c>
      <c r="CF691">
        <f>MAX(BW691-CE691,0)</f>
        <v/>
      </c>
      <c r="CG691">
        <f>IFERROR(IF(OR(RIGHT(INDEX(PIS!P$1:P$500,MATCH(D691,PIS!C$1:C$500)),5)="P10",RIGHT(INDEX(PIS!P$1:P$500,MATCH(D691,PIS!C$1:C$500)),5)="CK"),0,IF(CF691&lt;=5000000,CF691*5%,IF(CF691&lt;=10000000,CF691*10%-250000,IF(CF691&lt;=18000000,CF691*15%-750000,IF(CF691&lt;=32000000,CF691*20%-1650000,IF(CF691&lt;=52000000,CF691*25%-3250000,IF(CF691&lt;=80000000,BH691*30%-5850000,CF691*35%-9850000))))))),0)</f>
        <v/>
      </c>
      <c r="CH691">
        <f>IFERROR(IF(OR(INDEX(PIS!P$1:P$500,MATCH(D691,PIS!C$1:C$500))="LT",INDEX(PIS!P$1:P$500,MATCH(D691,PIS!C$1:C$500))="CK"),0,IF(CF691&lt;2000000,0,CF691*10%)),0)</f>
        <v/>
      </c>
      <c r="CI691">
        <f>IFERROR(INDEX(ADJ!$A$1:$BZ$1000,MATCH(PAYROLL!D691,ADJ!A$1:A$500,0),MATCH(PAYROLL!CI$2,ADJ!$2:$2,0)),0)</f>
        <v/>
      </c>
      <c r="CJ691">
        <f>IFERROR(INDEX(ADJ!$A$1:$BZ$1000,MATCH(PAYROLL!D691,ADJ!A$1:A$500,0),MATCH(PAYROLL!CJ$2,ADJ!$2:$2,0)),0)</f>
        <v/>
      </c>
      <c r="CK691">
        <f>IFERROR(INDEX(ADJ!$A$1:$BZ$1000,MATCH(PAYROLL!D691,ADJ!A$1:A$500,0),MATCH(PAYROLL!CK$2,ADJ!$2:$2,0)),0)</f>
        <v/>
      </c>
      <c r="CL691">
        <f>SUM(CG691:CK691)</f>
        <v/>
      </c>
      <c r="CM691">
        <f>ROUND(SUM(CH691:CK691),0)</f>
        <v/>
      </c>
      <c r="CN691">
        <f>IFERROR(INDEX(CSDA!D$1:D$500,MATCH($CN$2,CSDA!C$1:C$500,0))*INDEX(PIS!V$1:V$500,MATCH(D691,PIS!C$1:C$500))+INDEX(ADJ!$A$1:$BZ$1000,MATCH(PAYROLL!D691,ADJ!A$1:A$500,0),MATCH(PAYROLL!CN$2,ADJ!$2:$2,0)),0)</f>
        <v/>
      </c>
      <c r="CO691">
        <f>IFERROR(INDEX(ADJ!$A$1:$BZ$1000,MATCH(PAYROLL!D691,ADJ!A$1:A$500,0),MATCH(PAYROLL!CO$2,ADJ!$2:$2,0)),0)</f>
        <v/>
      </c>
      <c r="CP691">
        <f>IFERROR(INDEX(ADJ!$A$1:$BZ$1000,MATCH(PAYROLL!D691,ADJ!A$1:A$500,0),MATCH(PAYROLL!CP$2,ADJ!$2:$2,0)),0)</f>
        <v/>
      </c>
      <c r="CQ691">
        <f>BP691-CL691-CI691-CM691-CN691-CO691-CP691-CC691</f>
        <v/>
      </c>
      <c r="CR691">
        <f>IFERROR(IF(RIGHT(INDEX(PIS!O$1:O$500,MATCH(D691,PIS!C$1:C$500,0)),5)="Gross",MIN(U691+V691,VLOOKUP("R700",TSC!B:C,2,0)*VLOOKUP("R101",TSC!B:C,2,0))*(VLOOKUP("T711",TSC!B:C,2,0)+VLOOKUP("T712",TSC!B:C,2,0))%,MIN(T691+V691,VLOOKUP("R700",TSC!B:C,2,0)*VLOOKUP("R101",TSC!B:C,2,0))*(VLOOKUP("T711",TSC!B:C,2,0)+VLOOKUP("T712",TSC!B:C,2,0)+VLOOKUP("R701",TSC!B:C,2,0))%),0)</f>
        <v/>
      </c>
      <c r="CS691">
        <f>IFERROR(IF(RIGHT(INDEX(PIS!O$1:O$500,MATCH(D691,PIS!C$1:C$500,0)),5)="Gross",MIN(U691+V691,VLOOKUP("R700",TSC!B:C,2,0)*VLOOKUP("R101",TSC!B:C,2,0))*(VLOOKUP("T714",TSC!B:C,2,0))%,MIN(T691+V691,VLOOKUP("R700",TSC!B:C,2,0)*VLOOKUP("R101",TSC!B:C,2,0))*(VLOOKUP("T704",TSC!B:C,2,0)+VLOOKUP("T714",TSC!B:C,2,0))%),0)</f>
        <v/>
      </c>
      <c r="CT691">
        <f>IFERROR(IF(RIGHT(INDEX(PIS!O$1:O$500,MATCH(D691,PIS!C$1:C$500,0)),5)="Gross",MIN(U691+V691,VLOOKUP("R700",TSC!B:C,2,0)*VLOOKUP("R101",TSC!B:C,2,0))*VLOOKUP("T705",TSC!B:C,2,0)%,MIN(T691+V691,VLOOKUP("R700",TSC!B:C,2,0)*VLOOKUP("R101",TSC!B:C,2,0))*VLOOKUP("T705",TSC!B:C,2,0)%),0)</f>
        <v/>
      </c>
      <c r="CU691">
        <f>IFERROR(IF(RIGHT(INDEX(PIS!O$1:O$500,MATCH(D691,PIS!C$1:C$500,0)),5)="Gross",MIN(U691+V691,VLOOKUP("R700",TSC!B:C,2,0)*VLOOKUP("R101",TSC!B:C,2,0))*(VLOOKUP("T713",TSC!B:C,2,0))%,MIN(T691+V691,VLOOKUP("R700",TSC!B:C,2,0)*VLOOKUP("R101",TSC!B:C,2,0))*(VLOOKUP("T713",TSC!B:C,2,0))%),0)</f>
        <v/>
      </c>
      <c r="CV691">
        <f>IFERROR(INDEX(ADJ!$A$1:$BZ$1000,MATCH(PAYROLL!D691,ADJ!A$1:A$500,0),MATCH(PAYROLL!CV$2,ADJ!$2:$2,0)),0)</f>
        <v/>
      </c>
      <c r="CW691">
        <f>IFERROR(INDEX(ADJ!$A$1:$BZ$1000,MATCH(PAYROLL!D691,ADJ!A$1:A$500,0),MATCH(PAYROLL!CW$2,ADJ!$2:$2,0)),0)</f>
        <v/>
      </c>
      <c r="CX691">
        <f>SUM(CR691:CW691)</f>
        <v/>
      </c>
      <c r="CY691">
        <f>ROUND(IF(CR691&gt;0,T691+V691*VLOOKUP("R202",TSC!$B$1:$C$500,2,0),0),0)</f>
        <v/>
      </c>
      <c r="CZ691">
        <f>IFERROR(INDEX(CSDA!D$1:D$500,MATCH($CZ$2,CSDA!C$1:C$500,0)),0)</f>
        <v/>
      </c>
      <c r="DA691">
        <f>ROUND(T691*0.7%,0)</f>
        <v/>
      </c>
      <c r="DB691">
        <f>ROUND(T691/12,0)</f>
        <v/>
      </c>
      <c r="DC691">
        <f ref="DC691" t="array">IFERROR(INDEX(CSDA!D$1:D$500,MATCH("Trích giữ"&amp;PAYROLL!DC$2,CSDA!A$1:A$500&amp;CSDA!C$1:C$500,0)),0)</f>
        <v/>
      </c>
      <c r="DD691">
        <f ref="DD691" t="array">IFERROR(INDEX(CSDA!D$1:D$500,MATCH("Trích giữ"&amp;PAYROLL!DD$2,CSDA!A$1:A$500&amp;CSDA!C$1:C$500,0)),0)</f>
        <v/>
      </c>
      <c r="DE691">
        <f ref="DE691" t="array">IFERROR(INDEX(CSDA!D$1:D$500,MATCH("Trích giữ"&amp;PAYROLL!DE$2,CSDA!A$1:A$500&amp;CSDA!C$1:C$500,0)),0)</f>
        <v/>
      </c>
      <c r="DF691">
        <f>IFERROR(INDEX(CSDA!D$1:D$500,MATCH(PAYROLL!DF$2,CSDA!C$1:C$500,0)),0)</f>
        <v/>
      </c>
      <c r="DG691">
        <f ref="DG691" t="array">IFERROR(INDEX(CSDA!D$1:D$500,MATCH("Trích giữ"&amp;PAYROLL!DG$2,CSDA!A$1:A$500&amp;CSDA!C$1:C$500,0)),0)</f>
        <v/>
      </c>
      <c r="DH691">
        <f>ROUND(T691/26,0)</f>
        <v/>
      </c>
      <c r="DI691">
        <f ref="DI691" t="array">IFERROR(INDEX(CSDA!D$1:D$500,MATCH("Trích giữ"&amp;PAYROLL!DI$2,CSDA!A$1:A$500&amp;CSDA!C$1:C$500,0)),0)</f>
        <v/>
      </c>
      <c r="DJ691">
        <f>IF(U691=0,T691*21.5%-BL691,0)</f>
        <v/>
      </c>
      <c r="DK691">
        <f ref="DK691" t="array">IFERROR(INDEX(CSDA!D$1:D$500,MATCH("Trích giữ"&amp;PAYROLL!DK$2,CSDA!A$1:A$500&amp;CSDA!C$1:C$500,0)),0)</f>
        <v/>
      </c>
      <c r="DL691">
        <f>IFERROR(INDEX(CSDA!D$1:D$500,MATCH(PAYROLL!DL$2,CSDA!C$1:C$500,0))/12,0)</f>
        <v/>
      </c>
      <c r="DM691">
        <f>SUM(DB691:DL691)</f>
        <v/>
      </c>
      <c r="DN691">
        <f>IFERROR(INDEX(ADJ!$A$1:$BZ$1000,MATCH(PAYROLL!D691,ADJ!A$1:A$500,0),MATCH(PAYROLL!DN$2,ADJ!$2:$2,0)),0)</f>
        <v/>
      </c>
      <c r="DO691">
        <f>IFERROR(SUM(BP691,DM691:DN691,CX691:DA691)-DT691,0)</f>
        <v/>
      </c>
      <c r="DP691">
        <f ref="DP691" t="array">SUM(BW691*IFERROR(INDEX(CSDA!D$1:D$500,MATCH(BW$2,CSDA!C$1:C$500,0)),0)%,CX691*IFERROR(INDEX(CSDA!D$1:D$500,MATCH(CX$2,CSDA!C$1:C$500,0)),0)%,DA691*IFERROR(INDEX(CSDA!D$1:D$500,MATCH(DA$2,CSDA!C$1:C$500,0)),0)%,DB691*IFERROR(INDEX(CSDA!D$1:D$500,MATCH(DB$2,CSDA!C$1:C$500,0)),0)%,DF691*IFERROR(INDEX(CSDA!D$1:D$500,MATCH("Phí dịch vụ"&amp;PAYROLL!DF$2,CSDA!A$1:A$500&amp;CSDA!C$1:C$500,0)),0)%,DC691*IFERROR(INDEX(CSDA!D$1:D$500,MATCH("Phí dịch vụ"&amp;PAYROLL!DC$2,CSDA!A$1:A$500&amp;CSDA!C$1:C$500,0)),0)%,DH691*IFERROR(INDEX(CSDA!D$1:D$500,MATCH("Phí dịch vụ"&amp;PAYROLL!DH$2,CSDA!A$1:A$500&amp;CSDA!C$1:C$500,0)),0)%,DJ691*IFERROR(INDEX(CSDA!D$1:D$500,MATCH("Phí dịch vụ"&amp;PAYROLL!DJ$2,CSDA!A$1:A$500&amp;CSDA!C$1:C$500,0)),0)%,BN691*IFERROR(INDEX(CSDA!D$1:D$500,MATCH(BN$2,CSDA!C$1:C$500,0)),0)%)-BN691*7%</f>
        <v/>
      </c>
      <c r="DQ691">
        <f>IFERROR(INDEX(ADJ!$A$1:$BZ$1000,MATCH(PAYROLL!D691,ADJ!A$1:A$500,0),MATCH(PAYROLL!DQ$2,ADJ!$2:$2,0)),0)</f>
        <v/>
      </c>
      <c r="DR691">
        <f>IFERROR(INDEX(ADJ!$A$1:$BZ$1000,MATCH(PAYROLL!D691,ADJ!A$1:A$500,0),MATCH(PAYROLL!DR$2,ADJ!$2:$2,0)),0)</f>
        <v/>
      </c>
      <c r="DS691">
        <f>SUM(DP691:DR691)</f>
        <v/>
      </c>
      <c r="DT691">
        <f>EK691</f>
        <v/>
      </c>
      <c r="DU691">
        <f>SUM(DO691:DR691)</f>
        <v/>
      </c>
      <c r="DV691">
        <f>ROUND(DU691*0.1,0)</f>
        <v/>
      </c>
      <c r="DW691">
        <f>DU691+DV691</f>
        <v/>
      </c>
      <c r="DZ691">
        <f>IFERROR(INDEX(ADJ!$A$1:$BZ$1000,MATCH(PAYROLL!$D691,ADJ!A$1:A$500,0),MATCH(PAYROLL!DZ$2,ADJ!$2:$2,0)),0)</f>
        <v/>
      </c>
      <c r="EA691">
        <f>IFERROR(INDEX(ADJ!$A$1:$BZ$1000,MATCH(PAYROLL!$D691,ADJ!A$1:A$500,0),MATCH(PAYROLL!EA$2,ADJ!$2:$2,0)),0)</f>
        <v/>
      </c>
      <c r="EB691">
        <f>IFERROR(INDEX(ADJ!$A$1:$BZ$1000,MATCH(PAYROLL!$D691,ADJ!A$1:A$500,0),MATCH(PAYROLL!EB$2,ADJ!$2:$2,0)),0)</f>
        <v/>
      </c>
      <c r="EC691">
        <f>IFERROR(INDEX(ADJ!$A$1:$BZ$1000,MATCH(PAYROLL!$D691,ADJ!A$1:A$500,0),MATCH(PAYROLL!EC$2,ADJ!$2:$2,0)),0)</f>
        <v/>
      </c>
      <c r="ED691">
        <f>IFERROR(INDEX(ADJ!$A$1:$BZ$1000,MATCH(PAYROLL!$D691,ADJ!A$1:A$500,0),MATCH(PAYROLL!ED$2,ADJ!$2:$2,0)),0)</f>
        <v/>
      </c>
      <c r="EE691">
        <f>IFERROR(INDEX(ADJ!$A$1:$BZ$1000,MATCH(PAYROLL!$D691,ADJ!A$1:A$500,0),MATCH(PAYROLL!EE$2,ADJ!$2:$2,0)),0)</f>
        <v/>
      </c>
      <c r="EF691">
        <f>IFERROR(INDEX(ADJ!$A$1:$BZ$1000,MATCH(PAYROLL!$D691,ADJ!A$1:A$500,0),MATCH(PAYROLL!EF$2,ADJ!$2:$2,0)),0)</f>
        <v/>
      </c>
      <c r="EG691">
        <f>IFERROR(INDEX(ADJ!$A$1:$BZ$1000,MATCH(PAYROLL!$D691,ADJ!A$1:A$500,0),MATCH(PAYROLL!EG$2,ADJ!$2:$2,0)),0)</f>
        <v/>
      </c>
      <c r="EH691">
        <f>IFERROR(INDEX(ADJ!$A$1:$BZ$1000,MATCH(PAYROLL!$D691,ADJ!A$1:A$500,0),MATCH(PAYROLL!EH$2,ADJ!$2:$2,0)),0)</f>
        <v/>
      </c>
      <c r="EI691">
        <f>IFERROR(INDEX(ADJ!$A$1:$BZ$1000,MATCH(PAYROLL!D691,ADJ!A$1:A$500,0),MATCH(PAYROLL!EI$2,ADJ!$2:$2,0)),0)</f>
        <v/>
      </c>
      <c r="EJ691">
        <f>IFERROR(INDEX(ADJ!$A$1:$BZ$1000,MATCH(PAYROLL!$D691,ADJ!A$1:A$500,0),MATCH(PAYROLL!EJ$2,ADJ!$2:$2,0)),0)</f>
        <v/>
      </c>
      <c r="EK691">
        <f>SUM(DZ691:EJ691)</f>
        <v/>
      </c>
    </row>
    <row r="692">
      <c r="A692" t="n">
        <v>690</v>
      </c>
      <c r="B692" t="inlineStr">
        <is>
          <t>Hà Thị Liên</t>
        </is>
      </c>
      <c r="D692" t="inlineStr">
        <is>
          <t>157707-01</t>
        </is>
      </c>
      <c r="S692">
        <f>IFERROR(INDEX(PIS!$A$1:$BZ$1000,MATCH($D692,PIS!C$1:C$500,0),MATCH("Lương CB tháng trước",PIS!$1:$1,0)),0)</f>
        <v/>
      </c>
      <c r="T692">
        <f>IFERROR(INDEX(PIS!$A$1:$BZ$1000,MATCH($D692,PIS!C$1:C$500,0),MATCH("Lương CB hiện tại",PIS!$1:$1,0)),0)</f>
        <v/>
      </c>
      <c r="U692">
        <f>IFERROR(INDEX(PIS!$A$1:$BZ$1000,MATCH($D692,PIS!C$1:C$500,0),MATCH("Lương đóng BHBB",PIS!$1:$1,0)),0)</f>
        <v/>
      </c>
      <c r="V692">
        <f>IFERROR(INDEX(PIS!$A$1:$BZ$1000,MATCH($D692,PIS!C$1:C$500,0),MATCH(V$2,PIS!$2:$2,0)),0)</f>
        <v/>
      </c>
      <c r="W692">
        <f>IFERROR(INDEX(PIS!$A$1:$BZ$1000,MATCH($D692,PIS!C$1:C$500,0),MATCH(W$2,PIS!$2:$2,0)),0)</f>
        <v/>
      </c>
      <c r="X692">
        <f>IFERROR(INDEX(PIS!$A$1:$BZ$1000,MATCH($D692,PIS!C$1:C$500,0),MATCH(X$2,PIS!$2:$2,0)),0)</f>
        <v/>
      </c>
      <c r="Y692">
        <f>IFERROR(INDEX(PIS!$A$1:$BZ$1000,MATCH($D692,PIS!C$1:C$500,0),MATCH(Y$2,PIS!$2:$2,0)),0)</f>
        <v/>
      </c>
      <c r="Z692">
        <f>IFERROR(INDEX(PIS!$A$1:$BZ$1000,MATCH($D692,PIS!C$1:C$500,0),MATCH(Z$2,PIS!$2:$2,0)),0)</f>
        <v/>
      </c>
      <c r="AA692">
        <f>IFERROR(INDEX(PIS!$A$1:$BZ$1000,MATCH($D692,PIS!C$1:C$500,0),MATCH(AA$2,PIS!$2:$2,0)),0)</f>
        <v/>
      </c>
      <c r="AB692">
        <f>IFERROR(INDEX(PIS!$A$1:$BZ$1000,MATCH($D692,PIS!C$1:C$500,0),MATCH(AB$2,PIS!$2:$2,0)),0)</f>
        <v/>
      </c>
      <c r="AC692">
        <f>SUM(V692:AB692)</f>
        <v/>
      </c>
      <c r="AD692">
        <f>IFERROR(INDEX(TIMESHEET!$A$1:$AI$5000,MATCH($D692,TIMESHEET!A$1:A$500,0),MATCH("T100",TIMESHEET!$2:$2,0))-2,0)</f>
        <v/>
      </c>
      <c r="AE692">
        <f>IFERROR(INDEX(TIMESHEET!$A$1:$AI$5000,MATCH($D692,TIMESHEET!A$1:A$500,0),MATCH("T202",TIMESHEET!$2:$2,0)),0)</f>
        <v/>
      </c>
      <c r="AF692">
        <f>IFERROR(INDEX(TIMESHEET!$A$1:$AI$5000,MATCH($D692,TIMESHEET!A$1:A$500,0),MATCH("T302",TIMESHEET!$2:$2,0)),0)</f>
        <v/>
      </c>
      <c r="AG692">
        <f>IFERROR(INDEX(TIMESHEET!$A$1:$AI$5000,MATCH($D692,TIMESHEET!A$1:A$500,0),MATCH("T406",TIMESHEET!$2:$2,0)),0)</f>
        <v/>
      </c>
      <c r="AH692">
        <f>AE692+AG692</f>
        <v/>
      </c>
      <c r="AI692">
        <f>IFERROR(INDEX(TIMESHEET!$A$1:$AI$5000,MATCH($D692,TIMESHEET!A$1:A$500,0),MATCH("T701",TIMESHEET!$2:$2,0)),0)</f>
        <v/>
      </c>
      <c r="AJ692">
        <f>IFERROR(INDEX(TIMESHEET!$A$1:$AI$5000,MATCH($D692,TIMESHEET!B$1:B$500,0),MATCH("T320",TIMESHEET!$2:$2,0)),0)</f>
        <v/>
      </c>
      <c r="AK692">
        <f>IFERROR(IF(LEFT(INDEX(PIS!O$1:O$500,MATCH(D692,PIS!C$1:C$500)),1)="M",T692/AD692*SUM(AE692:AG692),T692*AD692),0)</f>
        <v/>
      </c>
      <c r="AL692">
        <f>IFERROR(INDEX(ADJ!$A$1:$BZ$1000,MATCH(PAYROLL!D692,ADJ!A$1:A$500,0),MATCH(PAYROLL!AL$2,ADJ!$2:$2,0)),0)</f>
        <v/>
      </c>
      <c r="AM692">
        <f>SUM(AK692:AL692)</f>
        <v/>
      </c>
      <c r="AN692">
        <f>IFERROR(ROUND(V692/$AD692*$AH692,0),0)</f>
        <v/>
      </c>
      <c r="AO692">
        <f>IFERROR(ROUND(W692/$AD692*$AH692,0),0)</f>
        <v/>
      </c>
      <c r="AP692">
        <f>IFERROR(ROUND(X692/$AD692*$AE692,0),0)</f>
        <v/>
      </c>
      <c r="AQ692">
        <f>IFERROR(ROUND(Y692/$AD692*$AH692,0),0)</f>
        <v/>
      </c>
      <c r="AR692">
        <f>IFERROR(ROUND(Z692/$AD692*$AH692,0),0)</f>
        <v/>
      </c>
      <c r="AS692">
        <f>IFERROR(ROUND(AA692/$AD692*$AH692,0),0)</f>
        <v/>
      </c>
      <c r="AT692">
        <f>IFERROR(IF((AE692+AF692+AG692)&gt;13,AB692,ROUND(AB692/AD692*AH692,0)),0)</f>
        <v/>
      </c>
      <c r="AU692">
        <f>IFERROR(INDEX(ADJ!$A$1:$BZ$1000,MATCH(PAYROLL!D692,ADJ!A$1:A$500,0),MATCH(PAYROLL!AU$2,ADJ!$2:$2,0)),0)</f>
        <v/>
      </c>
      <c r="AV692">
        <f>ROUND(SUM(AN692:AU692),0)</f>
        <v/>
      </c>
      <c r="AW692">
        <f>IFERROR(INDEX(TIMESHEET!$A$1:$AI$5000,MATCH(PAYROLL!D692,TIMESHEET!A$1:A$500,0),MATCH("T620",TIMESHEET!$2:$2,0)),0)</f>
        <v/>
      </c>
      <c r="AX692">
        <f>IFERROR(INDEX(TIMESHEET!$A$1:$AI$5000,MATCH(PAYROLL!D692,TIMESHEET!A$1:A$500,0),MATCH("T601",TIMESHEET!$2:$2,0)),0)</f>
        <v/>
      </c>
      <c r="AY692">
        <f>IFERROR(INDEX(TIMESHEET!$A$1:$AI$5000,MATCH(PAYROLL!D692,TIMESHEET!A$1:A$500,0),MATCH("T602",TIMESHEET!$2:$2,0)),0)</f>
        <v/>
      </c>
      <c r="AZ692">
        <f>IFERROR(INDEX(TIMESHEET!$A$1:$AI$5000,MATCH(PAYROLL!D692,TIMESHEET!A$1:A$500,0),MATCH("T603",TIMESHEET!$2:$2,0)),0)</f>
        <v/>
      </c>
      <c r="BA692">
        <f>IFERROR(INDEX(TIMESHEET!$A$1:$AI$5000,MATCH(PAYROLL!D692,TIMESHEET!A$1:A$500,0),MATCH("T611",TIMESHEET!$2:$2,0)),0)</f>
        <v/>
      </c>
      <c r="BB692">
        <f>IFERROR(INDEX(TIMESHEET!$A$1:$AI$5000,MATCH(PAYROLL!D692,TIMESHEET!A$1:A$500,0),MATCH("T612",TIMESHEET!$2:$2,0)),0)</f>
        <v/>
      </c>
      <c r="BC692">
        <f>IFERROR(INDEX(TIMESHEET!$A$1:$AI$5000,MATCH(PAYROLL!D692,TIMESHEET!A$1:A$500,0),MATCH("T613",TIMESHEET!$2:$2,0)),0)</f>
        <v/>
      </c>
      <c r="BD692">
        <f>IFERROR(INDEX(TIMESHEET!$A$1:$AI$5000,MATCH(PAYROLL!D692,TIMESHEET!A$1:A$500,0),MATCH("T500",TIMESHEET!$2:$2,0)),0)</f>
        <v/>
      </c>
      <c r="BE692">
        <f>IFERROR(IF(LEFT(INDEX(PIS!O$1:O$500,MATCH(D692,PIS!C$1:C$500)),1)="M",T692/AD692/8*(AW692+AX692*1.5+AY692*2+AZ692*3+BA692*2.1+BB692*2.7+BC692*3.9+BD692*0.3),T692/8*(AW692+AX692*1.5+AY692*2+AZ692*3+BA692*2.1+BB692*2.7+BC692*3.9+BD692*0.3)),0)</f>
        <v/>
      </c>
      <c r="BF692">
        <f>IFERROR(INDEX(ADJ!$A$1:$BZ$1000,MATCH(PAYROLL!$D692,ADJ!A$1:A$500,0),MATCH(PAYROLL!BF$2,ADJ!$2:$2,0)),0)</f>
        <v/>
      </c>
      <c r="BG692">
        <f>IFERROR(INDEX(ADJ!$A$1:$BZ$1000,MATCH(PAYROLL!D692,ADJ!A$1:A$500,0),MATCH(PAYROLL!BG$2,ADJ!$2:$2,0)),0)</f>
        <v/>
      </c>
      <c r="BH692">
        <f>IFERROR(INDEX(ADJ!$A$1:$BZ$1000,MATCH(PAYROLL!D692,ADJ!A$1:A$500,0),MATCH(PAYROLL!BH$2,ADJ!$2:$2,0)),0)</f>
        <v/>
      </c>
      <c r="BI692">
        <f>IFERROR(INDEX(ADJ!$A$1:$BZ$1000,MATCH(PAYROLL!D692,ADJ!A$1:A$500,0),MATCH(PAYROLL!BI$2,ADJ!$2:$2,0)),0)</f>
        <v/>
      </c>
      <c r="BJ692">
        <f>IFERROR(INDEX(ADJ!$A$1:$BZ$1000,MATCH(PAYROLL!D692,ADJ!A$1:A$500,0),MATCH(PAYROLL!BJ$2,ADJ!$2:$2,0)),0)</f>
        <v/>
      </c>
      <c r="BK692">
        <f>SUM(BF692:BJ692)</f>
        <v/>
      </c>
      <c r="BL692">
        <f>IFERROR(INDEX(ADJ!$A$1:$BZ$1000,MATCH(PAYROLL!D692,ADJ!A$1:A$500,0),MATCH(PAYROLL!BL$2,ADJ!$2:$2,0)),0)</f>
        <v/>
      </c>
      <c r="BM692">
        <f>IFERROR(INDEX(ADJ!$A$1:$BZ$1000,MATCH(PAYROLL!D692,ADJ!A$1:A$500,0),MATCH(PAYROLL!BM$2,ADJ!$2:$2,0)),0)</f>
        <v/>
      </c>
      <c r="BN692">
        <f>IFERROR(INDEX(ADJ!$A$1:$BZ$1000,MATCH(PAYROLL!D692,ADJ!A$1:A$500,0),MATCH(PAYROLL!BN$2,ADJ!$2:$2,0)),0)</f>
        <v/>
      </c>
      <c r="BO692">
        <f>IFERROR(INDEX(ADJ!$A$1:$BZ$1000,MATCH(PAYROLL!D692,ADJ!A$1:A$500,0),MATCH(PAYROLL!BO$2,ADJ!$2:$2,0)),0)</f>
        <v/>
      </c>
      <c r="BP692">
        <f>SUM(AM692,AV692,BE692,BK692,BL692:BO692)</f>
        <v/>
      </c>
      <c r="BQ692">
        <f>BO692</f>
        <v/>
      </c>
      <c r="BR692">
        <f>IFERROR(ROUND(IF(LEFT(INDEX(PIS!O$1:O$500,MATCH(D692,PIS!C$1:C$500)),1)="D",T692/8*(BD692*0.3),IF(LEFT(INDEX(PIS!O$1:O$500,MATCH(D692,PIS!C$1:C$500)),1)="H",T692*($BD692*0.3),T692/$AD692/8*($BD692*0.3))),0),0)</f>
        <v/>
      </c>
      <c r="BS692">
        <f>IF(AP692&lt;1,0,MIN(AP692,730000))</f>
        <v/>
      </c>
      <c r="BT692">
        <f>IFERROR(ROUND((BE692-SUM(AW692:BC692)*T692/AD692/8),0)-BR692,0)</f>
        <v/>
      </c>
      <c r="BU692">
        <f>AO692</f>
        <v/>
      </c>
      <c r="BV692">
        <f>SUM(BQ692:BU692)</f>
        <v/>
      </c>
      <c r="BW692">
        <f>BP692-BV692</f>
        <v/>
      </c>
      <c r="BX692">
        <f>IFERROR(IF(RIGHT(INDEX(PIS!O$1:O$500,MATCH(D692,PIS!C$1:C$500)),5)="Gross",MIN(U692+V692,VLOOKUP("R700",TSC!B:C,2,0)*VLOOKUP("R101",TSC!B:C,2,0))*VLOOKUP("R701",TSC!B:C,2,0)%,0),0)</f>
        <v/>
      </c>
      <c r="BY692">
        <f>IFERROR(IF(RIGHT(INDEX(PIS!O$1:O$500,MATCH(D692,PIS!C$1:C$500)),5)="Gross",MIN(U692+V692,VLOOKUP("R700",TSC!B:C,2,0)*VLOOKUP("R101",TSC!B:C,2,0))*VLOOKUP("T704",TSC!B:C,2,0)%,0),0)</f>
        <v/>
      </c>
      <c r="BZ692">
        <f>IFERROR(IF(RIGHT(INDEX(PIS!O$1:O$500,MATCH(D692,PIS!C$1:C$500)),5)="Gross",MIN(U692+V692,VLOOKUP("R700",TSC!B:C,2,0)*VLOOKUP("1",TSC!F:G,2,0))*VLOOKUP("T705",TSC!B:C,2,0)%,0),0)</f>
        <v/>
      </c>
      <c r="CA692">
        <f>IFERROR(INDEX(ADJ!$A$1:$BZ$1000,MATCH(PAYROLL!D692,ADJ!A$1:A$500,0),MATCH(PAYROLL!CA$2,ADJ!$2:$2,0)),0)</f>
        <v/>
      </c>
      <c r="CB692">
        <f>IFERROR(INDEX(ADJ!$A$1:$BZ$1000,MATCH(PAYROLL!D692,ADJ!A$1:A$500,0),MATCH(PAYROLL!CB$2,ADJ!$2:$2,0)),0)</f>
        <v/>
      </c>
      <c r="CC692">
        <f>SUM(BX692:CB692)</f>
        <v/>
      </c>
      <c r="CD692">
        <f>IFERROR(INDEX(PIS!$A$1:$BZ$1000,MATCH(PAYROLL!D692,PIS!C$1:C$500,0),MATCH(PAYROLL!CD$1,PIS!$1:$1,0)),0)</f>
        <v/>
      </c>
      <c r="CE692">
        <f>IFERROR(IF(OR(INDEX(PIS!P$1:P$500,MATCH(D692,PIS!C$1:C$500,0))="LT2",INDEX(PIS!P$1:P$500,MATCH(D692,PIS!C$1:C$500,0))="P10"),0,SUM(CC692,CD692*VLOOKUP("R601",TSC!B:C,2,0),VLOOKUP("R602",TSC!B:C,2,0))),0)</f>
        <v/>
      </c>
      <c r="CF692">
        <f>MAX(BW692-CE692,0)</f>
        <v/>
      </c>
      <c r="CG692">
        <f>IFERROR(IF(OR(RIGHT(INDEX(PIS!P$1:P$500,MATCH(D692,PIS!C$1:C$500)),5)="P10",RIGHT(INDEX(PIS!P$1:P$500,MATCH(D692,PIS!C$1:C$500)),5)="CK"),0,IF(CF692&lt;=5000000,CF692*5%,IF(CF692&lt;=10000000,CF692*10%-250000,IF(CF692&lt;=18000000,CF692*15%-750000,IF(CF692&lt;=32000000,CF692*20%-1650000,IF(CF692&lt;=52000000,CF692*25%-3250000,IF(CF692&lt;=80000000,BH692*30%-5850000,CF692*35%-9850000))))))),0)</f>
        <v/>
      </c>
      <c r="CH692">
        <f>IFERROR(IF(OR(INDEX(PIS!P$1:P$500,MATCH(D692,PIS!C$1:C$500))="LT",INDEX(PIS!P$1:P$500,MATCH(D692,PIS!C$1:C$500))="CK"),0,IF(CF692&lt;2000000,0,CF692*10%)),0)</f>
        <v/>
      </c>
      <c r="CI692">
        <f>IFERROR(INDEX(ADJ!$A$1:$BZ$1000,MATCH(PAYROLL!D692,ADJ!A$1:A$500,0),MATCH(PAYROLL!CI$2,ADJ!$2:$2,0)),0)</f>
        <v/>
      </c>
      <c r="CJ692">
        <f>IFERROR(INDEX(ADJ!$A$1:$BZ$1000,MATCH(PAYROLL!D692,ADJ!A$1:A$500,0),MATCH(PAYROLL!CJ$2,ADJ!$2:$2,0)),0)</f>
        <v/>
      </c>
      <c r="CK692">
        <f>IFERROR(INDEX(ADJ!$A$1:$BZ$1000,MATCH(PAYROLL!D692,ADJ!A$1:A$500,0),MATCH(PAYROLL!CK$2,ADJ!$2:$2,0)),0)</f>
        <v/>
      </c>
      <c r="CL692">
        <f>SUM(CG692:CK692)</f>
        <v/>
      </c>
      <c r="CM692">
        <f>ROUND(SUM(CH692:CK692),0)</f>
        <v/>
      </c>
      <c r="CN692">
        <f>IFERROR(INDEX(CSDA!D$1:D$500,MATCH($CN$2,CSDA!C$1:C$500,0))*INDEX(PIS!V$1:V$500,MATCH(D692,PIS!C$1:C$500))+INDEX(ADJ!$A$1:$BZ$1000,MATCH(PAYROLL!D692,ADJ!A$1:A$500,0),MATCH(PAYROLL!CN$2,ADJ!$2:$2,0)),0)</f>
        <v/>
      </c>
      <c r="CO692">
        <f>IFERROR(INDEX(ADJ!$A$1:$BZ$1000,MATCH(PAYROLL!D692,ADJ!A$1:A$500,0),MATCH(PAYROLL!CO$2,ADJ!$2:$2,0)),0)</f>
        <v/>
      </c>
      <c r="CP692">
        <f>IFERROR(INDEX(ADJ!$A$1:$BZ$1000,MATCH(PAYROLL!D692,ADJ!A$1:A$500,0),MATCH(PAYROLL!CP$2,ADJ!$2:$2,0)),0)</f>
        <v/>
      </c>
      <c r="CQ692">
        <f>BP692-CL692-CI692-CM692-CN692-CO692-CP692-CC692</f>
        <v/>
      </c>
      <c r="CR692">
        <f>IFERROR(IF(RIGHT(INDEX(PIS!O$1:O$500,MATCH(D692,PIS!C$1:C$500,0)),5)="Gross",MIN(U692+V692,VLOOKUP("R700",TSC!B:C,2,0)*VLOOKUP("R101",TSC!B:C,2,0))*(VLOOKUP("T711",TSC!B:C,2,0)+VLOOKUP("T712",TSC!B:C,2,0))%,MIN(T692+V692,VLOOKUP("R700",TSC!B:C,2,0)*VLOOKUP("R101",TSC!B:C,2,0))*(VLOOKUP("T711",TSC!B:C,2,0)+VLOOKUP("T712",TSC!B:C,2,0)+VLOOKUP("R701",TSC!B:C,2,0))%),0)</f>
        <v/>
      </c>
      <c r="CS692">
        <f>IFERROR(IF(RIGHT(INDEX(PIS!O$1:O$500,MATCH(D692,PIS!C$1:C$500,0)),5)="Gross",MIN(U692+V692,VLOOKUP("R700",TSC!B:C,2,0)*VLOOKUP("R101",TSC!B:C,2,0))*(VLOOKUP("T714",TSC!B:C,2,0))%,MIN(T692+V692,VLOOKUP("R700",TSC!B:C,2,0)*VLOOKUP("R101",TSC!B:C,2,0))*(VLOOKUP("T704",TSC!B:C,2,0)+VLOOKUP("T714",TSC!B:C,2,0))%),0)</f>
        <v/>
      </c>
      <c r="CT692">
        <f>IFERROR(IF(RIGHT(INDEX(PIS!O$1:O$500,MATCH(D692,PIS!C$1:C$500,0)),5)="Gross",MIN(U692+V692,VLOOKUP("R700",TSC!B:C,2,0)*VLOOKUP("R101",TSC!B:C,2,0))*VLOOKUP("T705",TSC!B:C,2,0)%,MIN(T692+V692,VLOOKUP("R700",TSC!B:C,2,0)*VLOOKUP("R101",TSC!B:C,2,0))*VLOOKUP("T705",TSC!B:C,2,0)%),0)</f>
        <v/>
      </c>
      <c r="CU692">
        <f>IFERROR(IF(RIGHT(INDEX(PIS!O$1:O$500,MATCH(D692,PIS!C$1:C$500,0)),5)="Gross",MIN(U692+V692,VLOOKUP("R700",TSC!B:C,2,0)*VLOOKUP("R101",TSC!B:C,2,0))*(VLOOKUP("T713",TSC!B:C,2,0))%,MIN(T692+V692,VLOOKUP("R700",TSC!B:C,2,0)*VLOOKUP("R101",TSC!B:C,2,0))*(VLOOKUP("T713",TSC!B:C,2,0))%),0)</f>
        <v/>
      </c>
      <c r="CV692">
        <f>IFERROR(INDEX(ADJ!$A$1:$BZ$1000,MATCH(PAYROLL!D692,ADJ!A$1:A$500,0),MATCH(PAYROLL!CV$2,ADJ!$2:$2,0)),0)</f>
        <v/>
      </c>
      <c r="CW692">
        <f>IFERROR(INDEX(ADJ!$A$1:$BZ$1000,MATCH(PAYROLL!D692,ADJ!A$1:A$500,0),MATCH(PAYROLL!CW$2,ADJ!$2:$2,0)),0)</f>
        <v/>
      </c>
      <c r="CX692">
        <f>SUM(CR692:CW692)</f>
        <v/>
      </c>
      <c r="CY692">
        <f>ROUND(IF(CR692&gt;0,T692+V692*VLOOKUP("R202",TSC!$B$1:$C$500,2,0),0),0)</f>
        <v/>
      </c>
      <c r="CZ692">
        <f>IFERROR(INDEX(CSDA!D$1:D$500,MATCH($CZ$2,CSDA!C$1:C$500,0)),0)</f>
        <v/>
      </c>
      <c r="DA692">
        <f>ROUND(T692*0.7%,0)</f>
        <v/>
      </c>
      <c r="DB692">
        <f>ROUND(T692/12,0)</f>
        <v/>
      </c>
      <c r="DC692">
        <f ref="DC692" t="array">IFERROR(INDEX(CSDA!D$1:D$500,MATCH("Trích giữ"&amp;PAYROLL!DC$2,CSDA!A$1:A$500&amp;CSDA!C$1:C$500,0)),0)</f>
        <v/>
      </c>
      <c r="DD692">
        <f ref="DD692" t="array">IFERROR(INDEX(CSDA!D$1:D$500,MATCH("Trích giữ"&amp;PAYROLL!DD$2,CSDA!A$1:A$500&amp;CSDA!C$1:C$500,0)),0)</f>
        <v/>
      </c>
      <c r="DE692">
        <f ref="DE692" t="array">IFERROR(INDEX(CSDA!D$1:D$500,MATCH("Trích giữ"&amp;PAYROLL!DE$2,CSDA!A$1:A$500&amp;CSDA!C$1:C$500,0)),0)</f>
        <v/>
      </c>
      <c r="DF692">
        <f>IFERROR(INDEX(CSDA!D$1:D$500,MATCH(PAYROLL!DF$2,CSDA!C$1:C$500,0)),0)</f>
        <v/>
      </c>
      <c r="DG692">
        <f ref="DG692" t="array">IFERROR(INDEX(CSDA!D$1:D$500,MATCH("Trích giữ"&amp;PAYROLL!DG$2,CSDA!A$1:A$500&amp;CSDA!C$1:C$500,0)),0)</f>
        <v/>
      </c>
      <c r="DH692">
        <f>ROUND(T692/26,0)</f>
        <v/>
      </c>
      <c r="DI692">
        <f ref="DI692" t="array">IFERROR(INDEX(CSDA!D$1:D$500,MATCH("Trích giữ"&amp;PAYROLL!DI$2,CSDA!A$1:A$500&amp;CSDA!C$1:C$500,0)),0)</f>
        <v/>
      </c>
      <c r="DJ692">
        <f>IF(U692=0,T692*21.5%-BL692,0)</f>
        <v/>
      </c>
      <c r="DK692">
        <f ref="DK692" t="array">IFERROR(INDEX(CSDA!D$1:D$500,MATCH("Trích giữ"&amp;PAYROLL!DK$2,CSDA!A$1:A$500&amp;CSDA!C$1:C$500,0)),0)</f>
        <v/>
      </c>
      <c r="DL692">
        <f>IFERROR(INDEX(CSDA!D$1:D$500,MATCH(PAYROLL!DL$2,CSDA!C$1:C$500,0))/12,0)</f>
        <v/>
      </c>
      <c r="DM692">
        <f>SUM(DB692:DL692)</f>
        <v/>
      </c>
      <c r="DN692">
        <f>IFERROR(INDEX(ADJ!$A$1:$BZ$1000,MATCH(PAYROLL!D692,ADJ!A$1:A$500,0),MATCH(PAYROLL!DN$2,ADJ!$2:$2,0)),0)</f>
        <v/>
      </c>
      <c r="DO692">
        <f>IFERROR(SUM(BP692,DM692:DN692,CX692:DA692)-DT692,0)</f>
        <v/>
      </c>
      <c r="DP692">
        <f ref="DP692" t="array">SUM(BW692*IFERROR(INDEX(CSDA!D$1:D$500,MATCH(BW$2,CSDA!C$1:C$500,0)),0)%,CX692*IFERROR(INDEX(CSDA!D$1:D$500,MATCH(CX$2,CSDA!C$1:C$500,0)),0)%,DA692*IFERROR(INDEX(CSDA!D$1:D$500,MATCH(DA$2,CSDA!C$1:C$500,0)),0)%,DB692*IFERROR(INDEX(CSDA!D$1:D$500,MATCH(DB$2,CSDA!C$1:C$500,0)),0)%,DF692*IFERROR(INDEX(CSDA!D$1:D$500,MATCH("Phí dịch vụ"&amp;PAYROLL!DF$2,CSDA!A$1:A$500&amp;CSDA!C$1:C$500,0)),0)%,DC692*IFERROR(INDEX(CSDA!D$1:D$500,MATCH("Phí dịch vụ"&amp;PAYROLL!DC$2,CSDA!A$1:A$500&amp;CSDA!C$1:C$500,0)),0)%,DH692*IFERROR(INDEX(CSDA!D$1:D$500,MATCH("Phí dịch vụ"&amp;PAYROLL!DH$2,CSDA!A$1:A$500&amp;CSDA!C$1:C$500,0)),0)%,DJ692*IFERROR(INDEX(CSDA!D$1:D$500,MATCH("Phí dịch vụ"&amp;PAYROLL!DJ$2,CSDA!A$1:A$500&amp;CSDA!C$1:C$500,0)),0)%,BN692*IFERROR(INDEX(CSDA!D$1:D$500,MATCH(BN$2,CSDA!C$1:C$500,0)),0)%)-BN692*7%</f>
        <v/>
      </c>
      <c r="DQ692">
        <f>IFERROR(INDEX(ADJ!$A$1:$BZ$1000,MATCH(PAYROLL!D692,ADJ!A$1:A$500,0),MATCH(PAYROLL!DQ$2,ADJ!$2:$2,0)),0)</f>
        <v/>
      </c>
      <c r="DR692">
        <f>IFERROR(INDEX(ADJ!$A$1:$BZ$1000,MATCH(PAYROLL!D692,ADJ!A$1:A$500,0),MATCH(PAYROLL!DR$2,ADJ!$2:$2,0)),0)</f>
        <v/>
      </c>
      <c r="DS692">
        <f>SUM(DP692:DR692)</f>
        <v/>
      </c>
      <c r="DT692">
        <f>EK692</f>
        <v/>
      </c>
      <c r="DU692">
        <f>SUM(DO692:DR692)</f>
        <v/>
      </c>
      <c r="DV692">
        <f>ROUND(DU692*0.1,0)</f>
        <v/>
      </c>
      <c r="DW692">
        <f>DU692+DV692</f>
        <v/>
      </c>
      <c r="DZ692">
        <f>IFERROR(INDEX(ADJ!$A$1:$BZ$1000,MATCH(PAYROLL!$D692,ADJ!A$1:A$500,0),MATCH(PAYROLL!DZ$2,ADJ!$2:$2,0)),0)</f>
        <v/>
      </c>
      <c r="EA692">
        <f>IFERROR(INDEX(ADJ!$A$1:$BZ$1000,MATCH(PAYROLL!$D692,ADJ!A$1:A$500,0),MATCH(PAYROLL!EA$2,ADJ!$2:$2,0)),0)</f>
        <v/>
      </c>
      <c r="EB692">
        <f>IFERROR(INDEX(ADJ!$A$1:$BZ$1000,MATCH(PAYROLL!$D692,ADJ!A$1:A$500,0),MATCH(PAYROLL!EB$2,ADJ!$2:$2,0)),0)</f>
        <v/>
      </c>
      <c r="EC692">
        <f>IFERROR(INDEX(ADJ!$A$1:$BZ$1000,MATCH(PAYROLL!$D692,ADJ!A$1:A$500,0),MATCH(PAYROLL!EC$2,ADJ!$2:$2,0)),0)</f>
        <v/>
      </c>
      <c r="ED692">
        <f>IFERROR(INDEX(ADJ!$A$1:$BZ$1000,MATCH(PAYROLL!$D692,ADJ!A$1:A$500,0),MATCH(PAYROLL!ED$2,ADJ!$2:$2,0)),0)</f>
        <v/>
      </c>
      <c r="EE692">
        <f>IFERROR(INDEX(ADJ!$A$1:$BZ$1000,MATCH(PAYROLL!$D692,ADJ!A$1:A$500,0),MATCH(PAYROLL!EE$2,ADJ!$2:$2,0)),0)</f>
        <v/>
      </c>
      <c r="EF692">
        <f>IFERROR(INDEX(ADJ!$A$1:$BZ$1000,MATCH(PAYROLL!$D692,ADJ!A$1:A$500,0),MATCH(PAYROLL!EF$2,ADJ!$2:$2,0)),0)</f>
        <v/>
      </c>
      <c r="EG692">
        <f>IFERROR(INDEX(ADJ!$A$1:$BZ$1000,MATCH(PAYROLL!$D692,ADJ!A$1:A$500,0),MATCH(PAYROLL!EG$2,ADJ!$2:$2,0)),0)</f>
        <v/>
      </c>
      <c r="EH692">
        <f>IFERROR(INDEX(ADJ!$A$1:$BZ$1000,MATCH(PAYROLL!$D692,ADJ!A$1:A$500,0),MATCH(PAYROLL!EH$2,ADJ!$2:$2,0)),0)</f>
        <v/>
      </c>
      <c r="EI692">
        <f>IFERROR(INDEX(ADJ!$A$1:$BZ$1000,MATCH(PAYROLL!D692,ADJ!A$1:A$500,0),MATCH(PAYROLL!EI$2,ADJ!$2:$2,0)),0)</f>
        <v/>
      </c>
      <c r="EJ692">
        <f>IFERROR(INDEX(ADJ!$A$1:$BZ$1000,MATCH(PAYROLL!$D692,ADJ!A$1:A$500,0),MATCH(PAYROLL!EJ$2,ADJ!$2:$2,0)),0)</f>
        <v/>
      </c>
      <c r="EK692">
        <f>SUM(DZ692:EJ692)</f>
        <v/>
      </c>
    </row>
    <row r="693">
      <c r="A693" t="n">
        <v>691</v>
      </c>
      <c r="B693" t="inlineStr">
        <is>
          <t>Vi Văn Tiêng</t>
        </is>
      </c>
      <c r="D693" t="inlineStr">
        <is>
          <t>157699-01</t>
        </is>
      </c>
      <c r="S693">
        <f>IFERROR(INDEX(PIS!$A$1:$BZ$1000,MATCH($D693,PIS!C$1:C$500,0),MATCH("Lương CB tháng trước",PIS!$1:$1,0)),0)</f>
        <v/>
      </c>
      <c r="T693">
        <f>IFERROR(INDEX(PIS!$A$1:$BZ$1000,MATCH($D693,PIS!C$1:C$500,0),MATCH("Lương CB hiện tại",PIS!$1:$1,0)),0)</f>
        <v/>
      </c>
      <c r="U693">
        <f>IFERROR(INDEX(PIS!$A$1:$BZ$1000,MATCH($D693,PIS!C$1:C$500,0),MATCH("Lương đóng BHBB",PIS!$1:$1,0)),0)</f>
        <v/>
      </c>
      <c r="V693">
        <f>IFERROR(INDEX(PIS!$A$1:$BZ$1000,MATCH($D693,PIS!C$1:C$500,0),MATCH(V$2,PIS!$2:$2,0)),0)</f>
        <v/>
      </c>
      <c r="W693">
        <f>IFERROR(INDEX(PIS!$A$1:$BZ$1000,MATCH($D693,PIS!C$1:C$500,0),MATCH(W$2,PIS!$2:$2,0)),0)</f>
        <v/>
      </c>
      <c r="X693">
        <f>IFERROR(INDEX(PIS!$A$1:$BZ$1000,MATCH($D693,PIS!C$1:C$500,0),MATCH(X$2,PIS!$2:$2,0)),0)</f>
        <v/>
      </c>
      <c r="Y693">
        <f>IFERROR(INDEX(PIS!$A$1:$BZ$1000,MATCH($D693,PIS!C$1:C$500,0),MATCH(Y$2,PIS!$2:$2,0)),0)</f>
        <v/>
      </c>
      <c r="Z693">
        <f>IFERROR(INDEX(PIS!$A$1:$BZ$1000,MATCH($D693,PIS!C$1:C$500,0),MATCH(Z$2,PIS!$2:$2,0)),0)</f>
        <v/>
      </c>
      <c r="AA693">
        <f>IFERROR(INDEX(PIS!$A$1:$BZ$1000,MATCH($D693,PIS!C$1:C$500,0),MATCH(AA$2,PIS!$2:$2,0)),0)</f>
        <v/>
      </c>
      <c r="AB693">
        <f>IFERROR(INDEX(PIS!$A$1:$BZ$1000,MATCH($D693,PIS!C$1:C$500,0),MATCH(AB$2,PIS!$2:$2,0)),0)</f>
        <v/>
      </c>
      <c r="AC693">
        <f>SUM(V693:AB693)</f>
        <v/>
      </c>
      <c r="AD693">
        <f>IFERROR(INDEX(TIMESHEET!$A$1:$AI$5000,MATCH($D693,TIMESHEET!A$1:A$500,0),MATCH("T100",TIMESHEET!$2:$2,0))-2,0)</f>
        <v/>
      </c>
      <c r="AE693">
        <f>IFERROR(INDEX(TIMESHEET!$A$1:$AI$5000,MATCH($D693,TIMESHEET!A$1:A$500,0),MATCH("T202",TIMESHEET!$2:$2,0)),0)</f>
        <v/>
      </c>
      <c r="AF693">
        <f>IFERROR(INDEX(TIMESHEET!$A$1:$AI$5000,MATCH($D693,TIMESHEET!A$1:A$500,0),MATCH("T302",TIMESHEET!$2:$2,0)),0)</f>
        <v/>
      </c>
      <c r="AG693">
        <f>IFERROR(INDEX(TIMESHEET!$A$1:$AI$5000,MATCH($D693,TIMESHEET!A$1:A$500,0),MATCH("T406",TIMESHEET!$2:$2,0)),0)</f>
        <v/>
      </c>
      <c r="AH693">
        <f>AE693+AG693</f>
        <v/>
      </c>
      <c r="AI693">
        <f>IFERROR(INDEX(TIMESHEET!$A$1:$AI$5000,MATCH($D693,TIMESHEET!A$1:A$500,0),MATCH("T701",TIMESHEET!$2:$2,0)),0)</f>
        <v/>
      </c>
      <c r="AJ693">
        <f>IFERROR(INDEX(TIMESHEET!$A$1:$AI$5000,MATCH($D693,TIMESHEET!B$1:B$500,0),MATCH("T320",TIMESHEET!$2:$2,0)),0)</f>
        <v/>
      </c>
      <c r="AK693">
        <f>IFERROR(IF(LEFT(INDEX(PIS!O$1:O$500,MATCH(D693,PIS!C$1:C$500)),1)="M",T693/AD693*SUM(AE693:AG693),T693*AD693),0)</f>
        <v/>
      </c>
      <c r="AL693">
        <f>IFERROR(INDEX(ADJ!$A$1:$BZ$1000,MATCH(PAYROLL!D693,ADJ!A$1:A$500,0),MATCH(PAYROLL!AL$2,ADJ!$2:$2,0)),0)</f>
        <v/>
      </c>
      <c r="AM693">
        <f>SUM(AK693:AL693)</f>
        <v/>
      </c>
      <c r="AN693">
        <f>IFERROR(ROUND(V693/$AD693*$AH693,0),0)</f>
        <v/>
      </c>
      <c r="AO693">
        <f>IFERROR(ROUND(W693/$AD693*$AH693,0),0)</f>
        <v/>
      </c>
      <c r="AP693">
        <f>IFERROR(ROUND(X693/$AD693*$AE693,0),0)</f>
        <v/>
      </c>
      <c r="AQ693">
        <f>IFERROR(ROUND(Y693/$AD693*$AH693,0),0)</f>
        <v/>
      </c>
      <c r="AR693">
        <f>IFERROR(ROUND(Z693/$AD693*$AH693,0),0)</f>
        <v/>
      </c>
      <c r="AS693">
        <f>IFERROR(ROUND(AA693/$AD693*$AH693,0),0)</f>
        <v/>
      </c>
      <c r="AT693">
        <f>IFERROR(IF((AE693+AF693+AG693)&gt;13,AB693,ROUND(AB693/AD693*AH693,0)),0)</f>
        <v/>
      </c>
      <c r="AU693">
        <f>IFERROR(INDEX(ADJ!$A$1:$BZ$1000,MATCH(PAYROLL!D693,ADJ!A$1:A$500,0),MATCH(PAYROLL!AU$2,ADJ!$2:$2,0)),0)</f>
        <v/>
      </c>
      <c r="AV693">
        <f>ROUND(SUM(AN693:AU693),0)</f>
        <v/>
      </c>
      <c r="AW693">
        <f>IFERROR(INDEX(TIMESHEET!$A$1:$AI$5000,MATCH(PAYROLL!D693,TIMESHEET!A$1:A$500,0),MATCH("T620",TIMESHEET!$2:$2,0)),0)</f>
        <v/>
      </c>
      <c r="AX693">
        <f>IFERROR(INDEX(TIMESHEET!$A$1:$AI$5000,MATCH(PAYROLL!D693,TIMESHEET!A$1:A$500,0),MATCH("T601",TIMESHEET!$2:$2,0)),0)</f>
        <v/>
      </c>
      <c r="AY693">
        <f>IFERROR(INDEX(TIMESHEET!$A$1:$AI$5000,MATCH(PAYROLL!D693,TIMESHEET!A$1:A$500,0),MATCH("T602",TIMESHEET!$2:$2,0)),0)</f>
        <v/>
      </c>
      <c r="AZ693">
        <f>IFERROR(INDEX(TIMESHEET!$A$1:$AI$5000,MATCH(PAYROLL!D693,TIMESHEET!A$1:A$500,0),MATCH("T603",TIMESHEET!$2:$2,0)),0)</f>
        <v/>
      </c>
      <c r="BA693">
        <f>IFERROR(INDEX(TIMESHEET!$A$1:$AI$5000,MATCH(PAYROLL!D693,TIMESHEET!A$1:A$500,0),MATCH("T611",TIMESHEET!$2:$2,0)),0)</f>
        <v/>
      </c>
      <c r="BB693">
        <f>IFERROR(INDEX(TIMESHEET!$A$1:$AI$5000,MATCH(PAYROLL!D693,TIMESHEET!A$1:A$500,0),MATCH("T612",TIMESHEET!$2:$2,0)),0)</f>
        <v/>
      </c>
      <c r="BC693">
        <f>IFERROR(INDEX(TIMESHEET!$A$1:$AI$5000,MATCH(PAYROLL!D693,TIMESHEET!A$1:A$500,0),MATCH("T613",TIMESHEET!$2:$2,0)),0)</f>
        <v/>
      </c>
      <c r="BD693">
        <f>IFERROR(INDEX(TIMESHEET!$A$1:$AI$5000,MATCH(PAYROLL!D693,TIMESHEET!A$1:A$500,0),MATCH("T500",TIMESHEET!$2:$2,0)),0)</f>
        <v/>
      </c>
      <c r="BE693">
        <f>IFERROR(IF(LEFT(INDEX(PIS!O$1:O$500,MATCH(D693,PIS!C$1:C$500)),1)="M",T693/AD693/8*(AW693+AX693*1.5+AY693*2+AZ693*3+BA693*2.1+BB693*2.7+BC693*3.9+BD693*0.3),T693/8*(AW693+AX693*1.5+AY693*2+AZ693*3+BA693*2.1+BB693*2.7+BC693*3.9+BD693*0.3)),0)</f>
        <v/>
      </c>
      <c r="BF693">
        <f>IFERROR(INDEX(ADJ!$A$1:$BZ$1000,MATCH(PAYROLL!$D693,ADJ!A$1:A$500,0),MATCH(PAYROLL!BF$2,ADJ!$2:$2,0)),0)</f>
        <v/>
      </c>
      <c r="BG693">
        <f>IFERROR(INDEX(ADJ!$A$1:$BZ$1000,MATCH(PAYROLL!D693,ADJ!A$1:A$500,0),MATCH(PAYROLL!BG$2,ADJ!$2:$2,0)),0)</f>
        <v/>
      </c>
      <c r="BH693">
        <f>IFERROR(INDEX(ADJ!$A$1:$BZ$1000,MATCH(PAYROLL!D693,ADJ!A$1:A$500,0),MATCH(PAYROLL!BH$2,ADJ!$2:$2,0)),0)</f>
        <v/>
      </c>
      <c r="BI693">
        <f>IFERROR(INDEX(ADJ!$A$1:$BZ$1000,MATCH(PAYROLL!D693,ADJ!A$1:A$500,0),MATCH(PAYROLL!BI$2,ADJ!$2:$2,0)),0)</f>
        <v/>
      </c>
      <c r="BJ693">
        <f>IFERROR(INDEX(ADJ!$A$1:$BZ$1000,MATCH(PAYROLL!D693,ADJ!A$1:A$500,0),MATCH(PAYROLL!BJ$2,ADJ!$2:$2,0)),0)</f>
        <v/>
      </c>
      <c r="BK693">
        <f>SUM(BF693:BJ693)</f>
        <v/>
      </c>
      <c r="BL693">
        <f>IFERROR(INDEX(ADJ!$A$1:$BZ$1000,MATCH(PAYROLL!D693,ADJ!A$1:A$500,0),MATCH(PAYROLL!BL$2,ADJ!$2:$2,0)),0)</f>
        <v/>
      </c>
      <c r="BM693">
        <f>IFERROR(INDEX(ADJ!$A$1:$BZ$1000,MATCH(PAYROLL!D693,ADJ!A$1:A$500,0),MATCH(PAYROLL!BM$2,ADJ!$2:$2,0)),0)</f>
        <v/>
      </c>
      <c r="BN693">
        <f>IFERROR(INDEX(ADJ!$A$1:$BZ$1000,MATCH(PAYROLL!D693,ADJ!A$1:A$500,0),MATCH(PAYROLL!BN$2,ADJ!$2:$2,0)),0)</f>
        <v/>
      </c>
      <c r="BO693">
        <f>IFERROR(INDEX(ADJ!$A$1:$BZ$1000,MATCH(PAYROLL!D693,ADJ!A$1:A$500,0),MATCH(PAYROLL!BO$2,ADJ!$2:$2,0)),0)</f>
        <v/>
      </c>
      <c r="BP693">
        <f>SUM(AM693,AV693,BE693,BK693,BL693:BO693)</f>
        <v/>
      </c>
      <c r="BQ693">
        <f>BO693</f>
        <v/>
      </c>
      <c r="BR693">
        <f>IFERROR(ROUND(IF(LEFT(INDEX(PIS!O$1:O$500,MATCH(D693,PIS!C$1:C$500)),1)="D",T693/8*(BD693*0.3),IF(LEFT(INDEX(PIS!O$1:O$500,MATCH(D693,PIS!C$1:C$500)),1)="H",T693*($BD693*0.3),T693/$AD693/8*($BD693*0.3))),0),0)</f>
        <v/>
      </c>
      <c r="BS693">
        <f>IF(AP693&lt;1,0,MIN(AP693,730000))</f>
        <v/>
      </c>
      <c r="BT693">
        <f>IFERROR(ROUND((BE693-SUM(AW693:BC693)*T693/AD693/8),0)-BR693,0)</f>
        <v/>
      </c>
      <c r="BU693">
        <f>AO693</f>
        <v/>
      </c>
      <c r="BV693">
        <f>SUM(BQ693:BU693)</f>
        <v/>
      </c>
      <c r="BW693">
        <f>BP693-BV693</f>
        <v/>
      </c>
      <c r="BX693">
        <f>IFERROR(IF(RIGHT(INDEX(PIS!O$1:O$500,MATCH(D693,PIS!C$1:C$500)),5)="Gross",MIN(U693+V693,VLOOKUP("R700",TSC!B:C,2,0)*VLOOKUP("R101",TSC!B:C,2,0))*VLOOKUP("R701",TSC!B:C,2,0)%,0),0)</f>
        <v/>
      </c>
      <c r="BY693">
        <f>IFERROR(IF(RIGHT(INDEX(PIS!O$1:O$500,MATCH(D693,PIS!C$1:C$500)),5)="Gross",MIN(U693+V693,VLOOKUP("R700",TSC!B:C,2,0)*VLOOKUP("R101",TSC!B:C,2,0))*VLOOKUP("T704",TSC!B:C,2,0)%,0),0)</f>
        <v/>
      </c>
      <c r="BZ693">
        <f>IFERROR(IF(RIGHT(INDEX(PIS!O$1:O$500,MATCH(D693,PIS!C$1:C$500)),5)="Gross",MIN(U693+V693,VLOOKUP("R700",TSC!B:C,2,0)*VLOOKUP("1",TSC!F:G,2,0))*VLOOKUP("T705",TSC!B:C,2,0)%,0),0)</f>
        <v/>
      </c>
      <c r="CA693">
        <f>IFERROR(INDEX(ADJ!$A$1:$BZ$1000,MATCH(PAYROLL!D693,ADJ!A$1:A$500,0),MATCH(PAYROLL!CA$2,ADJ!$2:$2,0)),0)</f>
        <v/>
      </c>
      <c r="CB693">
        <f>IFERROR(INDEX(ADJ!$A$1:$BZ$1000,MATCH(PAYROLL!D693,ADJ!A$1:A$500,0),MATCH(PAYROLL!CB$2,ADJ!$2:$2,0)),0)</f>
        <v/>
      </c>
      <c r="CC693">
        <f>SUM(BX693:CB693)</f>
        <v/>
      </c>
      <c r="CD693">
        <f>IFERROR(INDEX(PIS!$A$1:$BZ$1000,MATCH(PAYROLL!D693,PIS!C$1:C$500,0),MATCH(PAYROLL!CD$1,PIS!$1:$1,0)),0)</f>
        <v/>
      </c>
      <c r="CE693">
        <f>IFERROR(IF(OR(INDEX(PIS!P$1:P$500,MATCH(D693,PIS!C$1:C$500,0))="LT2",INDEX(PIS!P$1:P$500,MATCH(D693,PIS!C$1:C$500,0))="P10"),0,SUM(CC693,CD693*VLOOKUP("R601",TSC!B:C,2,0),VLOOKUP("R602",TSC!B:C,2,0))),0)</f>
        <v/>
      </c>
      <c r="CF693">
        <f>MAX(BW693-CE693,0)</f>
        <v/>
      </c>
      <c r="CG693">
        <f>IFERROR(IF(OR(RIGHT(INDEX(PIS!P$1:P$500,MATCH(D693,PIS!C$1:C$500)),5)="P10",RIGHT(INDEX(PIS!P$1:P$500,MATCH(D693,PIS!C$1:C$500)),5)="CK"),0,IF(CF693&lt;=5000000,CF693*5%,IF(CF693&lt;=10000000,CF693*10%-250000,IF(CF693&lt;=18000000,CF693*15%-750000,IF(CF693&lt;=32000000,CF693*20%-1650000,IF(CF693&lt;=52000000,CF693*25%-3250000,IF(CF693&lt;=80000000,BH693*30%-5850000,CF693*35%-9850000))))))),0)</f>
        <v/>
      </c>
      <c r="CH693">
        <f>IFERROR(IF(OR(INDEX(PIS!P$1:P$500,MATCH(D693,PIS!C$1:C$500))="LT",INDEX(PIS!P$1:P$500,MATCH(D693,PIS!C$1:C$500))="CK"),0,IF(CF693&lt;2000000,0,CF693*10%)),0)</f>
        <v/>
      </c>
      <c r="CI693">
        <f>IFERROR(INDEX(ADJ!$A$1:$BZ$1000,MATCH(PAYROLL!D693,ADJ!A$1:A$500,0),MATCH(PAYROLL!CI$2,ADJ!$2:$2,0)),0)</f>
        <v/>
      </c>
      <c r="CJ693">
        <f>IFERROR(INDEX(ADJ!$A$1:$BZ$1000,MATCH(PAYROLL!D693,ADJ!A$1:A$500,0),MATCH(PAYROLL!CJ$2,ADJ!$2:$2,0)),0)</f>
        <v/>
      </c>
      <c r="CK693">
        <f>IFERROR(INDEX(ADJ!$A$1:$BZ$1000,MATCH(PAYROLL!D693,ADJ!A$1:A$500,0),MATCH(PAYROLL!CK$2,ADJ!$2:$2,0)),0)</f>
        <v/>
      </c>
      <c r="CL693">
        <f>SUM(CG693:CK693)</f>
        <v/>
      </c>
      <c r="CM693">
        <f>ROUND(SUM(CH693:CK693),0)</f>
        <v/>
      </c>
      <c r="CN693">
        <f>IFERROR(INDEX(CSDA!D$1:D$500,MATCH($CN$2,CSDA!C$1:C$500,0))*INDEX(PIS!V$1:V$500,MATCH(D693,PIS!C$1:C$500))+INDEX(ADJ!$A$1:$BZ$1000,MATCH(PAYROLL!D693,ADJ!A$1:A$500,0),MATCH(PAYROLL!CN$2,ADJ!$2:$2,0)),0)</f>
        <v/>
      </c>
      <c r="CO693">
        <f>IFERROR(INDEX(ADJ!$A$1:$BZ$1000,MATCH(PAYROLL!D693,ADJ!A$1:A$500,0),MATCH(PAYROLL!CO$2,ADJ!$2:$2,0)),0)</f>
        <v/>
      </c>
      <c r="CP693">
        <f>IFERROR(INDEX(ADJ!$A$1:$BZ$1000,MATCH(PAYROLL!D693,ADJ!A$1:A$500,0),MATCH(PAYROLL!CP$2,ADJ!$2:$2,0)),0)</f>
        <v/>
      </c>
      <c r="CQ693">
        <f>BP693-CL693-CI693-CM693-CN693-CO693-CP693-CC693</f>
        <v/>
      </c>
      <c r="CR693">
        <f>IFERROR(IF(RIGHT(INDEX(PIS!O$1:O$500,MATCH(D693,PIS!C$1:C$500,0)),5)="Gross",MIN(U693+V693,VLOOKUP("R700",TSC!B:C,2,0)*VLOOKUP("R101",TSC!B:C,2,0))*(VLOOKUP("T711",TSC!B:C,2,0)+VLOOKUP("T712",TSC!B:C,2,0))%,MIN(T693+V693,VLOOKUP("R700",TSC!B:C,2,0)*VLOOKUP("R101",TSC!B:C,2,0))*(VLOOKUP("T711",TSC!B:C,2,0)+VLOOKUP("T712",TSC!B:C,2,0)+VLOOKUP("R701",TSC!B:C,2,0))%),0)</f>
        <v/>
      </c>
      <c r="CS693">
        <f>IFERROR(IF(RIGHT(INDEX(PIS!O$1:O$500,MATCH(D693,PIS!C$1:C$500,0)),5)="Gross",MIN(U693+V693,VLOOKUP("R700",TSC!B:C,2,0)*VLOOKUP("R101",TSC!B:C,2,0))*(VLOOKUP("T714",TSC!B:C,2,0))%,MIN(T693+V693,VLOOKUP("R700",TSC!B:C,2,0)*VLOOKUP("R101",TSC!B:C,2,0))*(VLOOKUP("T704",TSC!B:C,2,0)+VLOOKUP("T714",TSC!B:C,2,0))%),0)</f>
        <v/>
      </c>
      <c r="CT693">
        <f>IFERROR(IF(RIGHT(INDEX(PIS!O$1:O$500,MATCH(D693,PIS!C$1:C$500,0)),5)="Gross",MIN(U693+V693,VLOOKUP("R700",TSC!B:C,2,0)*VLOOKUP("R101",TSC!B:C,2,0))*VLOOKUP("T705",TSC!B:C,2,0)%,MIN(T693+V693,VLOOKUP("R700",TSC!B:C,2,0)*VLOOKUP("R101",TSC!B:C,2,0))*VLOOKUP("T705",TSC!B:C,2,0)%),0)</f>
        <v/>
      </c>
      <c r="CU693">
        <f>IFERROR(IF(RIGHT(INDEX(PIS!O$1:O$500,MATCH(D693,PIS!C$1:C$500,0)),5)="Gross",MIN(U693+V693,VLOOKUP("R700",TSC!B:C,2,0)*VLOOKUP("R101",TSC!B:C,2,0))*(VLOOKUP("T713",TSC!B:C,2,0))%,MIN(T693+V693,VLOOKUP("R700",TSC!B:C,2,0)*VLOOKUP("R101",TSC!B:C,2,0))*(VLOOKUP("T713",TSC!B:C,2,0))%),0)</f>
        <v/>
      </c>
      <c r="CV693">
        <f>IFERROR(INDEX(ADJ!$A$1:$BZ$1000,MATCH(PAYROLL!D693,ADJ!A$1:A$500,0),MATCH(PAYROLL!CV$2,ADJ!$2:$2,0)),0)</f>
        <v/>
      </c>
      <c r="CW693">
        <f>IFERROR(INDEX(ADJ!$A$1:$BZ$1000,MATCH(PAYROLL!D693,ADJ!A$1:A$500,0),MATCH(PAYROLL!CW$2,ADJ!$2:$2,0)),0)</f>
        <v/>
      </c>
      <c r="CX693">
        <f>SUM(CR693:CW693)</f>
        <v/>
      </c>
      <c r="CY693">
        <f>ROUND(IF(CR693&gt;0,T693+V693*VLOOKUP("R202",TSC!$B$1:$C$500,2,0),0),0)</f>
        <v/>
      </c>
      <c r="CZ693">
        <f>IFERROR(INDEX(CSDA!D$1:D$500,MATCH($CZ$2,CSDA!C$1:C$500,0)),0)</f>
        <v/>
      </c>
      <c r="DA693">
        <f>ROUND(T693*0.7%,0)</f>
        <v/>
      </c>
      <c r="DB693">
        <f>ROUND(T693/12,0)</f>
        <v/>
      </c>
      <c r="DC693">
        <f ref="DC693" t="array">IFERROR(INDEX(CSDA!D$1:D$500,MATCH("Trích giữ"&amp;PAYROLL!DC$2,CSDA!A$1:A$500&amp;CSDA!C$1:C$500,0)),0)</f>
        <v/>
      </c>
      <c r="DD693">
        <f ref="DD693" t="array">IFERROR(INDEX(CSDA!D$1:D$500,MATCH("Trích giữ"&amp;PAYROLL!DD$2,CSDA!A$1:A$500&amp;CSDA!C$1:C$500,0)),0)</f>
        <v/>
      </c>
      <c r="DE693">
        <f ref="DE693" t="array">IFERROR(INDEX(CSDA!D$1:D$500,MATCH("Trích giữ"&amp;PAYROLL!DE$2,CSDA!A$1:A$500&amp;CSDA!C$1:C$500,0)),0)</f>
        <v/>
      </c>
      <c r="DF693">
        <f>IFERROR(INDEX(CSDA!D$1:D$500,MATCH(PAYROLL!DF$2,CSDA!C$1:C$500,0)),0)</f>
        <v/>
      </c>
      <c r="DG693">
        <f ref="DG693" t="array">IFERROR(INDEX(CSDA!D$1:D$500,MATCH("Trích giữ"&amp;PAYROLL!DG$2,CSDA!A$1:A$500&amp;CSDA!C$1:C$500,0)),0)</f>
        <v/>
      </c>
      <c r="DH693">
        <f>ROUND(T693/26,0)</f>
        <v/>
      </c>
      <c r="DI693">
        <f ref="DI693" t="array">IFERROR(INDEX(CSDA!D$1:D$500,MATCH("Trích giữ"&amp;PAYROLL!DI$2,CSDA!A$1:A$500&amp;CSDA!C$1:C$500,0)),0)</f>
        <v/>
      </c>
      <c r="DJ693">
        <f>IF(U693=0,T693*21.5%-BL693,0)</f>
        <v/>
      </c>
      <c r="DK693">
        <f ref="DK693" t="array">IFERROR(INDEX(CSDA!D$1:D$500,MATCH("Trích giữ"&amp;PAYROLL!DK$2,CSDA!A$1:A$500&amp;CSDA!C$1:C$500,0)),0)</f>
        <v/>
      </c>
      <c r="DL693">
        <f>IFERROR(INDEX(CSDA!D$1:D$500,MATCH(PAYROLL!DL$2,CSDA!C$1:C$500,0))/12,0)</f>
        <v/>
      </c>
      <c r="DM693">
        <f>SUM(DB693:DL693)</f>
        <v/>
      </c>
      <c r="DN693">
        <f>IFERROR(INDEX(ADJ!$A$1:$BZ$1000,MATCH(PAYROLL!D693,ADJ!A$1:A$500,0),MATCH(PAYROLL!DN$2,ADJ!$2:$2,0)),0)</f>
        <v/>
      </c>
      <c r="DO693">
        <f>IFERROR(SUM(BP693,DM693:DN693,CX693:DA693)-DT693,0)</f>
        <v/>
      </c>
      <c r="DP693">
        <f ref="DP693" t="array">SUM(BW693*IFERROR(INDEX(CSDA!D$1:D$500,MATCH(BW$2,CSDA!C$1:C$500,0)),0)%,CX693*IFERROR(INDEX(CSDA!D$1:D$500,MATCH(CX$2,CSDA!C$1:C$500,0)),0)%,DA693*IFERROR(INDEX(CSDA!D$1:D$500,MATCH(DA$2,CSDA!C$1:C$500,0)),0)%,DB693*IFERROR(INDEX(CSDA!D$1:D$500,MATCH(DB$2,CSDA!C$1:C$500,0)),0)%,DF693*IFERROR(INDEX(CSDA!D$1:D$500,MATCH("Phí dịch vụ"&amp;PAYROLL!DF$2,CSDA!A$1:A$500&amp;CSDA!C$1:C$500,0)),0)%,DC693*IFERROR(INDEX(CSDA!D$1:D$500,MATCH("Phí dịch vụ"&amp;PAYROLL!DC$2,CSDA!A$1:A$500&amp;CSDA!C$1:C$500,0)),0)%,DH693*IFERROR(INDEX(CSDA!D$1:D$500,MATCH("Phí dịch vụ"&amp;PAYROLL!DH$2,CSDA!A$1:A$500&amp;CSDA!C$1:C$500,0)),0)%,DJ693*IFERROR(INDEX(CSDA!D$1:D$500,MATCH("Phí dịch vụ"&amp;PAYROLL!DJ$2,CSDA!A$1:A$500&amp;CSDA!C$1:C$500,0)),0)%,BN693*IFERROR(INDEX(CSDA!D$1:D$500,MATCH(BN$2,CSDA!C$1:C$500,0)),0)%)-BN693*7%</f>
        <v/>
      </c>
      <c r="DQ693">
        <f>IFERROR(INDEX(ADJ!$A$1:$BZ$1000,MATCH(PAYROLL!D693,ADJ!A$1:A$500,0),MATCH(PAYROLL!DQ$2,ADJ!$2:$2,0)),0)</f>
        <v/>
      </c>
      <c r="DR693">
        <f>IFERROR(INDEX(ADJ!$A$1:$BZ$1000,MATCH(PAYROLL!D693,ADJ!A$1:A$500,0),MATCH(PAYROLL!DR$2,ADJ!$2:$2,0)),0)</f>
        <v/>
      </c>
      <c r="DS693">
        <f>SUM(DP693:DR693)</f>
        <v/>
      </c>
      <c r="DT693">
        <f>EK693</f>
        <v/>
      </c>
      <c r="DU693">
        <f>SUM(DO693:DR693)</f>
        <v/>
      </c>
      <c r="DV693">
        <f>ROUND(DU693*0.1,0)</f>
        <v/>
      </c>
      <c r="DW693">
        <f>DU693+DV693</f>
        <v/>
      </c>
      <c r="DZ693">
        <f>IFERROR(INDEX(ADJ!$A$1:$BZ$1000,MATCH(PAYROLL!$D693,ADJ!A$1:A$500,0),MATCH(PAYROLL!DZ$2,ADJ!$2:$2,0)),0)</f>
        <v/>
      </c>
      <c r="EA693">
        <f>IFERROR(INDEX(ADJ!$A$1:$BZ$1000,MATCH(PAYROLL!$D693,ADJ!A$1:A$500,0),MATCH(PAYROLL!EA$2,ADJ!$2:$2,0)),0)</f>
        <v/>
      </c>
      <c r="EB693">
        <f>IFERROR(INDEX(ADJ!$A$1:$BZ$1000,MATCH(PAYROLL!$D693,ADJ!A$1:A$500,0),MATCH(PAYROLL!EB$2,ADJ!$2:$2,0)),0)</f>
        <v/>
      </c>
      <c r="EC693">
        <f>IFERROR(INDEX(ADJ!$A$1:$BZ$1000,MATCH(PAYROLL!$D693,ADJ!A$1:A$500,0),MATCH(PAYROLL!EC$2,ADJ!$2:$2,0)),0)</f>
        <v/>
      </c>
      <c r="ED693">
        <f>IFERROR(INDEX(ADJ!$A$1:$BZ$1000,MATCH(PAYROLL!$D693,ADJ!A$1:A$500,0),MATCH(PAYROLL!ED$2,ADJ!$2:$2,0)),0)</f>
        <v/>
      </c>
      <c r="EE693">
        <f>IFERROR(INDEX(ADJ!$A$1:$BZ$1000,MATCH(PAYROLL!$D693,ADJ!A$1:A$500,0),MATCH(PAYROLL!EE$2,ADJ!$2:$2,0)),0)</f>
        <v/>
      </c>
      <c r="EF693">
        <f>IFERROR(INDEX(ADJ!$A$1:$BZ$1000,MATCH(PAYROLL!$D693,ADJ!A$1:A$500,0),MATCH(PAYROLL!EF$2,ADJ!$2:$2,0)),0)</f>
        <v/>
      </c>
      <c r="EG693">
        <f>IFERROR(INDEX(ADJ!$A$1:$BZ$1000,MATCH(PAYROLL!$D693,ADJ!A$1:A$500,0),MATCH(PAYROLL!EG$2,ADJ!$2:$2,0)),0)</f>
        <v/>
      </c>
      <c r="EH693">
        <f>IFERROR(INDEX(ADJ!$A$1:$BZ$1000,MATCH(PAYROLL!$D693,ADJ!A$1:A$500,0),MATCH(PAYROLL!EH$2,ADJ!$2:$2,0)),0)</f>
        <v/>
      </c>
      <c r="EI693">
        <f>IFERROR(INDEX(ADJ!$A$1:$BZ$1000,MATCH(PAYROLL!D693,ADJ!A$1:A$500,0),MATCH(PAYROLL!EI$2,ADJ!$2:$2,0)),0)</f>
        <v/>
      </c>
      <c r="EJ693">
        <f>IFERROR(INDEX(ADJ!$A$1:$BZ$1000,MATCH(PAYROLL!$D693,ADJ!A$1:A$500,0),MATCH(PAYROLL!EJ$2,ADJ!$2:$2,0)),0)</f>
        <v/>
      </c>
      <c r="EK693">
        <f>SUM(DZ693:EJ693)</f>
        <v/>
      </c>
    </row>
    <row r="694">
      <c r="A694" t="n">
        <v>692</v>
      </c>
      <c r="B694" t="inlineStr">
        <is>
          <t>Trịnh Thành Binh</t>
        </is>
      </c>
      <c r="D694" t="inlineStr">
        <is>
          <t>157704-01</t>
        </is>
      </c>
      <c r="S694">
        <f>IFERROR(INDEX(PIS!$A$1:$BZ$1000,MATCH($D694,PIS!C$1:C$500,0),MATCH("Lương CB tháng trước",PIS!$1:$1,0)),0)</f>
        <v/>
      </c>
      <c r="T694">
        <f>IFERROR(INDEX(PIS!$A$1:$BZ$1000,MATCH($D694,PIS!C$1:C$500,0),MATCH("Lương CB hiện tại",PIS!$1:$1,0)),0)</f>
        <v/>
      </c>
      <c r="U694">
        <f>IFERROR(INDEX(PIS!$A$1:$BZ$1000,MATCH($D694,PIS!C$1:C$500,0),MATCH("Lương đóng BHBB",PIS!$1:$1,0)),0)</f>
        <v/>
      </c>
      <c r="V694">
        <f>IFERROR(INDEX(PIS!$A$1:$BZ$1000,MATCH($D694,PIS!C$1:C$500,0),MATCH(V$2,PIS!$2:$2,0)),0)</f>
        <v/>
      </c>
      <c r="W694">
        <f>IFERROR(INDEX(PIS!$A$1:$BZ$1000,MATCH($D694,PIS!C$1:C$500,0),MATCH(W$2,PIS!$2:$2,0)),0)</f>
        <v/>
      </c>
      <c r="X694">
        <f>IFERROR(INDEX(PIS!$A$1:$BZ$1000,MATCH($D694,PIS!C$1:C$500,0),MATCH(X$2,PIS!$2:$2,0)),0)</f>
        <v/>
      </c>
      <c r="Y694">
        <f>IFERROR(INDEX(PIS!$A$1:$BZ$1000,MATCH($D694,PIS!C$1:C$500,0),MATCH(Y$2,PIS!$2:$2,0)),0)</f>
        <v/>
      </c>
      <c r="Z694">
        <f>IFERROR(INDEX(PIS!$A$1:$BZ$1000,MATCH($D694,PIS!C$1:C$500,0),MATCH(Z$2,PIS!$2:$2,0)),0)</f>
        <v/>
      </c>
      <c r="AA694">
        <f>IFERROR(INDEX(PIS!$A$1:$BZ$1000,MATCH($D694,PIS!C$1:C$500,0),MATCH(AA$2,PIS!$2:$2,0)),0)</f>
        <v/>
      </c>
      <c r="AB694">
        <f>IFERROR(INDEX(PIS!$A$1:$BZ$1000,MATCH($D694,PIS!C$1:C$500,0),MATCH(AB$2,PIS!$2:$2,0)),0)</f>
        <v/>
      </c>
      <c r="AC694">
        <f>SUM(V694:AB694)</f>
        <v/>
      </c>
      <c r="AD694">
        <f>IFERROR(INDEX(TIMESHEET!$A$1:$AI$5000,MATCH($D694,TIMESHEET!A$1:A$500,0),MATCH("T100",TIMESHEET!$2:$2,0))-2,0)</f>
        <v/>
      </c>
      <c r="AE694">
        <f>IFERROR(INDEX(TIMESHEET!$A$1:$AI$5000,MATCH($D694,TIMESHEET!A$1:A$500,0),MATCH("T202",TIMESHEET!$2:$2,0)),0)</f>
        <v/>
      </c>
      <c r="AF694">
        <f>IFERROR(INDEX(TIMESHEET!$A$1:$AI$5000,MATCH($D694,TIMESHEET!A$1:A$500,0),MATCH("T302",TIMESHEET!$2:$2,0)),0)</f>
        <v/>
      </c>
      <c r="AG694">
        <f>IFERROR(INDEX(TIMESHEET!$A$1:$AI$5000,MATCH($D694,TIMESHEET!A$1:A$500,0),MATCH("T406",TIMESHEET!$2:$2,0)),0)</f>
        <v/>
      </c>
      <c r="AH694">
        <f>AE694+AG694</f>
        <v/>
      </c>
      <c r="AI694">
        <f>IFERROR(INDEX(TIMESHEET!$A$1:$AI$5000,MATCH($D694,TIMESHEET!A$1:A$500,0),MATCH("T701",TIMESHEET!$2:$2,0)),0)</f>
        <v/>
      </c>
      <c r="AJ694">
        <f>IFERROR(INDEX(TIMESHEET!$A$1:$AI$5000,MATCH($D694,TIMESHEET!B$1:B$500,0),MATCH("T320",TIMESHEET!$2:$2,0)),0)</f>
        <v/>
      </c>
      <c r="AK694">
        <f>IFERROR(IF(LEFT(INDEX(PIS!O$1:O$500,MATCH(D694,PIS!C$1:C$500)),1)="M",T694/AD694*SUM(AE694:AG694),T694*AD694),0)</f>
        <v/>
      </c>
      <c r="AL694">
        <f>IFERROR(INDEX(ADJ!$A$1:$BZ$1000,MATCH(PAYROLL!D694,ADJ!A$1:A$500,0),MATCH(PAYROLL!AL$2,ADJ!$2:$2,0)),0)</f>
        <v/>
      </c>
      <c r="AM694">
        <f>SUM(AK694:AL694)</f>
        <v/>
      </c>
      <c r="AN694">
        <f>IFERROR(ROUND(V694/$AD694*$AH694,0),0)</f>
        <v/>
      </c>
      <c r="AO694">
        <f>IFERROR(ROUND(W694/$AD694*$AH694,0),0)</f>
        <v/>
      </c>
      <c r="AP694">
        <f>IFERROR(ROUND(X694/$AD694*$AE694,0),0)</f>
        <v/>
      </c>
      <c r="AQ694">
        <f>IFERROR(ROUND(Y694/$AD694*$AH694,0),0)</f>
        <v/>
      </c>
      <c r="AR694">
        <f>IFERROR(ROUND(Z694/$AD694*$AH694,0),0)</f>
        <v/>
      </c>
      <c r="AS694">
        <f>IFERROR(ROUND(AA694/$AD694*$AH694,0),0)</f>
        <v/>
      </c>
      <c r="AT694">
        <f>IFERROR(IF((AE694+AF694+AG694)&gt;13,AB694,ROUND(AB694/AD694*AH694,0)),0)</f>
        <v/>
      </c>
      <c r="AU694">
        <f>IFERROR(INDEX(ADJ!$A$1:$BZ$1000,MATCH(PAYROLL!D694,ADJ!A$1:A$500,0),MATCH(PAYROLL!AU$2,ADJ!$2:$2,0)),0)</f>
        <v/>
      </c>
      <c r="AV694">
        <f>ROUND(SUM(AN694:AU694),0)</f>
        <v/>
      </c>
      <c r="AW694">
        <f>IFERROR(INDEX(TIMESHEET!$A$1:$AI$5000,MATCH(PAYROLL!D694,TIMESHEET!A$1:A$500,0),MATCH("T620",TIMESHEET!$2:$2,0)),0)</f>
        <v/>
      </c>
      <c r="AX694">
        <f>IFERROR(INDEX(TIMESHEET!$A$1:$AI$5000,MATCH(PAYROLL!D694,TIMESHEET!A$1:A$500,0),MATCH("T601",TIMESHEET!$2:$2,0)),0)</f>
        <v/>
      </c>
      <c r="AY694">
        <f>IFERROR(INDEX(TIMESHEET!$A$1:$AI$5000,MATCH(PAYROLL!D694,TIMESHEET!A$1:A$500,0),MATCH("T602",TIMESHEET!$2:$2,0)),0)</f>
        <v/>
      </c>
      <c r="AZ694">
        <f>IFERROR(INDEX(TIMESHEET!$A$1:$AI$5000,MATCH(PAYROLL!D694,TIMESHEET!A$1:A$500,0),MATCH("T603",TIMESHEET!$2:$2,0)),0)</f>
        <v/>
      </c>
      <c r="BA694">
        <f>IFERROR(INDEX(TIMESHEET!$A$1:$AI$5000,MATCH(PAYROLL!D694,TIMESHEET!A$1:A$500,0),MATCH("T611",TIMESHEET!$2:$2,0)),0)</f>
        <v/>
      </c>
      <c r="BB694">
        <f>IFERROR(INDEX(TIMESHEET!$A$1:$AI$5000,MATCH(PAYROLL!D694,TIMESHEET!A$1:A$500,0),MATCH("T612",TIMESHEET!$2:$2,0)),0)</f>
        <v/>
      </c>
      <c r="BC694">
        <f>IFERROR(INDEX(TIMESHEET!$A$1:$AI$5000,MATCH(PAYROLL!D694,TIMESHEET!A$1:A$500,0),MATCH("T613",TIMESHEET!$2:$2,0)),0)</f>
        <v/>
      </c>
      <c r="BD694">
        <f>IFERROR(INDEX(TIMESHEET!$A$1:$AI$5000,MATCH(PAYROLL!D694,TIMESHEET!A$1:A$500,0),MATCH("T500",TIMESHEET!$2:$2,0)),0)</f>
        <v/>
      </c>
      <c r="BE694">
        <f>IFERROR(IF(LEFT(INDEX(PIS!O$1:O$500,MATCH(D694,PIS!C$1:C$500)),1)="M",T694/AD694/8*(AW694+AX694*1.5+AY694*2+AZ694*3+BA694*2.1+BB694*2.7+BC694*3.9+BD694*0.3),T694/8*(AW694+AX694*1.5+AY694*2+AZ694*3+BA694*2.1+BB694*2.7+BC694*3.9+BD694*0.3)),0)</f>
        <v/>
      </c>
      <c r="BF694">
        <f>IFERROR(INDEX(ADJ!$A$1:$BZ$1000,MATCH(PAYROLL!$D694,ADJ!A$1:A$500,0),MATCH(PAYROLL!BF$2,ADJ!$2:$2,0)),0)</f>
        <v/>
      </c>
      <c r="BG694">
        <f>IFERROR(INDEX(ADJ!$A$1:$BZ$1000,MATCH(PAYROLL!D694,ADJ!A$1:A$500,0),MATCH(PAYROLL!BG$2,ADJ!$2:$2,0)),0)</f>
        <v/>
      </c>
      <c r="BH694">
        <f>IFERROR(INDEX(ADJ!$A$1:$BZ$1000,MATCH(PAYROLL!D694,ADJ!A$1:A$500,0),MATCH(PAYROLL!BH$2,ADJ!$2:$2,0)),0)</f>
        <v/>
      </c>
      <c r="BI694">
        <f>IFERROR(INDEX(ADJ!$A$1:$BZ$1000,MATCH(PAYROLL!D694,ADJ!A$1:A$500,0),MATCH(PAYROLL!BI$2,ADJ!$2:$2,0)),0)</f>
        <v/>
      </c>
      <c r="BJ694">
        <f>IFERROR(INDEX(ADJ!$A$1:$BZ$1000,MATCH(PAYROLL!D694,ADJ!A$1:A$500,0),MATCH(PAYROLL!BJ$2,ADJ!$2:$2,0)),0)</f>
        <v/>
      </c>
      <c r="BK694">
        <f>SUM(BF694:BJ694)</f>
        <v/>
      </c>
      <c r="BL694">
        <f>IFERROR(INDEX(ADJ!$A$1:$BZ$1000,MATCH(PAYROLL!D694,ADJ!A$1:A$500,0),MATCH(PAYROLL!BL$2,ADJ!$2:$2,0)),0)</f>
        <v/>
      </c>
      <c r="BM694">
        <f>IFERROR(INDEX(ADJ!$A$1:$BZ$1000,MATCH(PAYROLL!D694,ADJ!A$1:A$500,0),MATCH(PAYROLL!BM$2,ADJ!$2:$2,0)),0)</f>
        <v/>
      </c>
      <c r="BN694">
        <f>IFERROR(INDEX(ADJ!$A$1:$BZ$1000,MATCH(PAYROLL!D694,ADJ!A$1:A$500,0),MATCH(PAYROLL!BN$2,ADJ!$2:$2,0)),0)</f>
        <v/>
      </c>
      <c r="BO694">
        <f>IFERROR(INDEX(ADJ!$A$1:$BZ$1000,MATCH(PAYROLL!D694,ADJ!A$1:A$500,0),MATCH(PAYROLL!BO$2,ADJ!$2:$2,0)),0)</f>
        <v/>
      </c>
      <c r="BP694">
        <f>SUM(AM694,AV694,BE694,BK694,BL694:BO694)</f>
        <v/>
      </c>
      <c r="BQ694">
        <f>BO694</f>
        <v/>
      </c>
      <c r="BR694">
        <f>IFERROR(ROUND(IF(LEFT(INDEX(PIS!O$1:O$500,MATCH(D694,PIS!C$1:C$500)),1)="D",T694/8*(BD694*0.3),IF(LEFT(INDEX(PIS!O$1:O$500,MATCH(D694,PIS!C$1:C$500)),1)="H",T694*($BD694*0.3),T694/$AD694/8*($BD694*0.3))),0),0)</f>
        <v/>
      </c>
      <c r="BS694">
        <f>IF(AP694&lt;1,0,MIN(AP694,730000))</f>
        <v/>
      </c>
      <c r="BT694">
        <f>IFERROR(ROUND((BE694-SUM(AW694:BC694)*T694/AD694/8),0)-BR694,0)</f>
        <v/>
      </c>
      <c r="BU694">
        <f>AO694</f>
        <v/>
      </c>
      <c r="BV694">
        <f>SUM(BQ694:BU694)</f>
        <v/>
      </c>
      <c r="BW694">
        <f>BP694-BV694</f>
        <v/>
      </c>
      <c r="BX694">
        <f>IFERROR(IF(RIGHT(INDEX(PIS!O$1:O$500,MATCH(D694,PIS!C$1:C$500)),5)="Gross",MIN(U694+V694,VLOOKUP("R700",TSC!B:C,2,0)*VLOOKUP("R101",TSC!B:C,2,0))*VLOOKUP("R701",TSC!B:C,2,0)%,0),0)</f>
        <v/>
      </c>
      <c r="BY694">
        <f>IFERROR(IF(RIGHT(INDEX(PIS!O$1:O$500,MATCH(D694,PIS!C$1:C$500)),5)="Gross",MIN(U694+V694,VLOOKUP("R700",TSC!B:C,2,0)*VLOOKUP("R101",TSC!B:C,2,0))*VLOOKUP("T704",TSC!B:C,2,0)%,0),0)</f>
        <v/>
      </c>
      <c r="BZ694">
        <f>IFERROR(IF(RIGHT(INDEX(PIS!O$1:O$500,MATCH(D694,PIS!C$1:C$500)),5)="Gross",MIN(U694+V694,VLOOKUP("R700",TSC!B:C,2,0)*VLOOKUP("1",TSC!F:G,2,0))*VLOOKUP("T705",TSC!B:C,2,0)%,0),0)</f>
        <v/>
      </c>
      <c r="CA694">
        <f>IFERROR(INDEX(ADJ!$A$1:$BZ$1000,MATCH(PAYROLL!D694,ADJ!A$1:A$500,0),MATCH(PAYROLL!CA$2,ADJ!$2:$2,0)),0)</f>
        <v/>
      </c>
      <c r="CB694">
        <f>IFERROR(INDEX(ADJ!$A$1:$BZ$1000,MATCH(PAYROLL!D694,ADJ!A$1:A$500,0),MATCH(PAYROLL!CB$2,ADJ!$2:$2,0)),0)</f>
        <v/>
      </c>
      <c r="CC694">
        <f>SUM(BX694:CB694)</f>
        <v/>
      </c>
      <c r="CD694">
        <f>IFERROR(INDEX(PIS!$A$1:$BZ$1000,MATCH(PAYROLL!D694,PIS!C$1:C$500,0),MATCH(PAYROLL!CD$1,PIS!$1:$1,0)),0)</f>
        <v/>
      </c>
      <c r="CE694">
        <f>IFERROR(IF(OR(INDEX(PIS!P$1:P$500,MATCH(D694,PIS!C$1:C$500,0))="LT2",INDEX(PIS!P$1:P$500,MATCH(D694,PIS!C$1:C$500,0))="P10"),0,SUM(CC694,CD694*VLOOKUP("R601",TSC!B:C,2,0),VLOOKUP("R602",TSC!B:C,2,0))),0)</f>
        <v/>
      </c>
      <c r="CF694">
        <f>MAX(BW694-CE694,0)</f>
        <v/>
      </c>
      <c r="CG694">
        <f>IFERROR(IF(OR(RIGHT(INDEX(PIS!P$1:P$500,MATCH(D694,PIS!C$1:C$500)),5)="P10",RIGHT(INDEX(PIS!P$1:P$500,MATCH(D694,PIS!C$1:C$500)),5)="CK"),0,IF(CF694&lt;=5000000,CF694*5%,IF(CF694&lt;=10000000,CF694*10%-250000,IF(CF694&lt;=18000000,CF694*15%-750000,IF(CF694&lt;=32000000,CF694*20%-1650000,IF(CF694&lt;=52000000,CF694*25%-3250000,IF(CF694&lt;=80000000,BH694*30%-5850000,CF694*35%-9850000))))))),0)</f>
        <v/>
      </c>
      <c r="CH694">
        <f>IFERROR(IF(OR(INDEX(PIS!P$1:P$500,MATCH(D694,PIS!C$1:C$500))="LT",INDEX(PIS!P$1:P$500,MATCH(D694,PIS!C$1:C$500))="CK"),0,IF(CF694&lt;2000000,0,CF694*10%)),0)</f>
        <v/>
      </c>
      <c r="CI694">
        <f>IFERROR(INDEX(ADJ!$A$1:$BZ$1000,MATCH(PAYROLL!D694,ADJ!A$1:A$500,0),MATCH(PAYROLL!CI$2,ADJ!$2:$2,0)),0)</f>
        <v/>
      </c>
      <c r="CJ694">
        <f>IFERROR(INDEX(ADJ!$A$1:$BZ$1000,MATCH(PAYROLL!D694,ADJ!A$1:A$500,0),MATCH(PAYROLL!CJ$2,ADJ!$2:$2,0)),0)</f>
        <v/>
      </c>
      <c r="CK694">
        <f>IFERROR(INDEX(ADJ!$A$1:$BZ$1000,MATCH(PAYROLL!D694,ADJ!A$1:A$500,0),MATCH(PAYROLL!CK$2,ADJ!$2:$2,0)),0)</f>
        <v/>
      </c>
      <c r="CL694">
        <f>SUM(CG694:CK694)</f>
        <v/>
      </c>
      <c r="CM694">
        <f>ROUND(SUM(CH694:CK694),0)</f>
        <v/>
      </c>
      <c r="CN694">
        <f>IFERROR(INDEX(CSDA!D$1:D$500,MATCH($CN$2,CSDA!C$1:C$500,0))*INDEX(PIS!V$1:V$500,MATCH(D694,PIS!C$1:C$500))+INDEX(ADJ!$A$1:$BZ$1000,MATCH(PAYROLL!D694,ADJ!A$1:A$500,0),MATCH(PAYROLL!CN$2,ADJ!$2:$2,0)),0)</f>
        <v/>
      </c>
      <c r="CO694">
        <f>IFERROR(INDEX(ADJ!$A$1:$BZ$1000,MATCH(PAYROLL!D694,ADJ!A$1:A$500,0),MATCH(PAYROLL!CO$2,ADJ!$2:$2,0)),0)</f>
        <v/>
      </c>
      <c r="CP694">
        <f>IFERROR(INDEX(ADJ!$A$1:$BZ$1000,MATCH(PAYROLL!D694,ADJ!A$1:A$500,0),MATCH(PAYROLL!CP$2,ADJ!$2:$2,0)),0)</f>
        <v/>
      </c>
      <c r="CQ694">
        <f>BP694-CL694-CI694-CM694-CN694-CO694-CP694-CC694</f>
        <v/>
      </c>
      <c r="CR694">
        <f>IFERROR(IF(RIGHT(INDEX(PIS!O$1:O$500,MATCH(D694,PIS!C$1:C$500,0)),5)="Gross",MIN(U694+V694,VLOOKUP("R700",TSC!B:C,2,0)*VLOOKUP("R101",TSC!B:C,2,0))*(VLOOKUP("T711",TSC!B:C,2,0)+VLOOKUP("T712",TSC!B:C,2,0))%,MIN(T694+V694,VLOOKUP("R700",TSC!B:C,2,0)*VLOOKUP("R101",TSC!B:C,2,0))*(VLOOKUP("T711",TSC!B:C,2,0)+VLOOKUP("T712",TSC!B:C,2,0)+VLOOKUP("R701",TSC!B:C,2,0))%),0)</f>
        <v/>
      </c>
      <c r="CS694">
        <f>IFERROR(IF(RIGHT(INDEX(PIS!O$1:O$500,MATCH(D694,PIS!C$1:C$500,0)),5)="Gross",MIN(U694+V694,VLOOKUP("R700",TSC!B:C,2,0)*VLOOKUP("R101",TSC!B:C,2,0))*(VLOOKUP("T714",TSC!B:C,2,0))%,MIN(T694+V694,VLOOKUP("R700",TSC!B:C,2,0)*VLOOKUP("R101",TSC!B:C,2,0))*(VLOOKUP("T704",TSC!B:C,2,0)+VLOOKUP("T714",TSC!B:C,2,0))%),0)</f>
        <v/>
      </c>
      <c r="CT694">
        <f>IFERROR(IF(RIGHT(INDEX(PIS!O$1:O$500,MATCH(D694,PIS!C$1:C$500,0)),5)="Gross",MIN(U694+V694,VLOOKUP("R700",TSC!B:C,2,0)*VLOOKUP("R101",TSC!B:C,2,0))*VLOOKUP("T705",TSC!B:C,2,0)%,MIN(T694+V694,VLOOKUP("R700",TSC!B:C,2,0)*VLOOKUP("R101",TSC!B:C,2,0))*VLOOKUP("T705",TSC!B:C,2,0)%),0)</f>
        <v/>
      </c>
      <c r="CU694">
        <f>IFERROR(IF(RIGHT(INDEX(PIS!O$1:O$500,MATCH(D694,PIS!C$1:C$500,0)),5)="Gross",MIN(U694+V694,VLOOKUP("R700",TSC!B:C,2,0)*VLOOKUP("R101",TSC!B:C,2,0))*(VLOOKUP("T713",TSC!B:C,2,0))%,MIN(T694+V694,VLOOKUP("R700",TSC!B:C,2,0)*VLOOKUP("R101",TSC!B:C,2,0))*(VLOOKUP("T713",TSC!B:C,2,0))%),0)</f>
        <v/>
      </c>
      <c r="CV694">
        <f>IFERROR(INDEX(ADJ!$A$1:$BZ$1000,MATCH(PAYROLL!D694,ADJ!A$1:A$500,0),MATCH(PAYROLL!CV$2,ADJ!$2:$2,0)),0)</f>
        <v/>
      </c>
      <c r="CW694">
        <f>IFERROR(INDEX(ADJ!$A$1:$BZ$1000,MATCH(PAYROLL!D694,ADJ!A$1:A$500,0),MATCH(PAYROLL!CW$2,ADJ!$2:$2,0)),0)</f>
        <v/>
      </c>
      <c r="CX694">
        <f>SUM(CR694:CW694)</f>
        <v/>
      </c>
      <c r="CY694">
        <f>ROUND(IF(CR694&gt;0,T694+V694*VLOOKUP("R202",TSC!$B$1:$C$500,2,0),0),0)</f>
        <v/>
      </c>
      <c r="CZ694">
        <f>IFERROR(INDEX(CSDA!D$1:D$500,MATCH($CZ$2,CSDA!C$1:C$500,0)),0)</f>
        <v/>
      </c>
      <c r="DA694">
        <f>ROUND(T694*0.7%,0)</f>
        <v/>
      </c>
      <c r="DB694">
        <f>ROUND(T694/12,0)</f>
        <v/>
      </c>
      <c r="DC694">
        <f ref="DC694" t="array">IFERROR(INDEX(CSDA!D$1:D$500,MATCH("Trích giữ"&amp;PAYROLL!DC$2,CSDA!A$1:A$500&amp;CSDA!C$1:C$500,0)),0)</f>
        <v/>
      </c>
      <c r="DD694">
        <f ref="DD694" t="array">IFERROR(INDEX(CSDA!D$1:D$500,MATCH("Trích giữ"&amp;PAYROLL!DD$2,CSDA!A$1:A$500&amp;CSDA!C$1:C$500,0)),0)</f>
        <v/>
      </c>
      <c r="DE694">
        <f ref="DE694" t="array">IFERROR(INDEX(CSDA!D$1:D$500,MATCH("Trích giữ"&amp;PAYROLL!DE$2,CSDA!A$1:A$500&amp;CSDA!C$1:C$500,0)),0)</f>
        <v/>
      </c>
      <c r="DF694">
        <f>IFERROR(INDEX(CSDA!D$1:D$500,MATCH(PAYROLL!DF$2,CSDA!C$1:C$500,0)),0)</f>
        <v/>
      </c>
      <c r="DG694">
        <f ref="DG694" t="array">IFERROR(INDEX(CSDA!D$1:D$500,MATCH("Trích giữ"&amp;PAYROLL!DG$2,CSDA!A$1:A$500&amp;CSDA!C$1:C$500,0)),0)</f>
        <v/>
      </c>
      <c r="DH694">
        <f>ROUND(T694/26,0)</f>
        <v/>
      </c>
      <c r="DI694">
        <f ref="DI694" t="array">IFERROR(INDEX(CSDA!D$1:D$500,MATCH("Trích giữ"&amp;PAYROLL!DI$2,CSDA!A$1:A$500&amp;CSDA!C$1:C$500,0)),0)</f>
        <v/>
      </c>
      <c r="DJ694">
        <f>IF(U694=0,T694*21.5%-BL694,0)</f>
        <v/>
      </c>
      <c r="DK694">
        <f ref="DK694" t="array">IFERROR(INDEX(CSDA!D$1:D$500,MATCH("Trích giữ"&amp;PAYROLL!DK$2,CSDA!A$1:A$500&amp;CSDA!C$1:C$500,0)),0)</f>
        <v/>
      </c>
      <c r="DL694">
        <f>IFERROR(INDEX(CSDA!D$1:D$500,MATCH(PAYROLL!DL$2,CSDA!C$1:C$500,0))/12,0)</f>
        <v/>
      </c>
      <c r="DM694">
        <f>SUM(DB694:DL694)</f>
        <v/>
      </c>
      <c r="DN694">
        <f>IFERROR(INDEX(ADJ!$A$1:$BZ$1000,MATCH(PAYROLL!D694,ADJ!A$1:A$500,0),MATCH(PAYROLL!DN$2,ADJ!$2:$2,0)),0)</f>
        <v/>
      </c>
      <c r="DO694">
        <f>IFERROR(SUM(BP694,DM694:DN694,CX694:DA694)-DT694,0)</f>
        <v/>
      </c>
      <c r="DP694">
        <f ref="DP694" t="array">SUM(BW694*IFERROR(INDEX(CSDA!D$1:D$500,MATCH(BW$2,CSDA!C$1:C$500,0)),0)%,CX694*IFERROR(INDEX(CSDA!D$1:D$500,MATCH(CX$2,CSDA!C$1:C$500,0)),0)%,DA694*IFERROR(INDEX(CSDA!D$1:D$500,MATCH(DA$2,CSDA!C$1:C$500,0)),0)%,DB694*IFERROR(INDEX(CSDA!D$1:D$500,MATCH(DB$2,CSDA!C$1:C$500,0)),0)%,DF694*IFERROR(INDEX(CSDA!D$1:D$500,MATCH("Phí dịch vụ"&amp;PAYROLL!DF$2,CSDA!A$1:A$500&amp;CSDA!C$1:C$500,0)),0)%,DC694*IFERROR(INDEX(CSDA!D$1:D$500,MATCH("Phí dịch vụ"&amp;PAYROLL!DC$2,CSDA!A$1:A$500&amp;CSDA!C$1:C$500,0)),0)%,DH694*IFERROR(INDEX(CSDA!D$1:D$500,MATCH("Phí dịch vụ"&amp;PAYROLL!DH$2,CSDA!A$1:A$500&amp;CSDA!C$1:C$500,0)),0)%,DJ694*IFERROR(INDEX(CSDA!D$1:D$500,MATCH("Phí dịch vụ"&amp;PAYROLL!DJ$2,CSDA!A$1:A$500&amp;CSDA!C$1:C$500,0)),0)%,BN694*IFERROR(INDEX(CSDA!D$1:D$500,MATCH(BN$2,CSDA!C$1:C$500,0)),0)%)-BN694*7%</f>
        <v/>
      </c>
      <c r="DQ694">
        <f>IFERROR(INDEX(ADJ!$A$1:$BZ$1000,MATCH(PAYROLL!D694,ADJ!A$1:A$500,0),MATCH(PAYROLL!DQ$2,ADJ!$2:$2,0)),0)</f>
        <v/>
      </c>
      <c r="DR694">
        <f>IFERROR(INDEX(ADJ!$A$1:$BZ$1000,MATCH(PAYROLL!D694,ADJ!A$1:A$500,0),MATCH(PAYROLL!DR$2,ADJ!$2:$2,0)),0)</f>
        <v/>
      </c>
      <c r="DS694">
        <f>SUM(DP694:DR694)</f>
        <v/>
      </c>
      <c r="DT694">
        <f>EK694</f>
        <v/>
      </c>
      <c r="DU694">
        <f>SUM(DO694:DR694)</f>
        <v/>
      </c>
      <c r="DV694">
        <f>ROUND(DU694*0.1,0)</f>
        <v/>
      </c>
      <c r="DW694">
        <f>DU694+DV694</f>
        <v/>
      </c>
      <c r="DZ694">
        <f>IFERROR(INDEX(ADJ!$A$1:$BZ$1000,MATCH(PAYROLL!$D694,ADJ!A$1:A$500,0),MATCH(PAYROLL!DZ$2,ADJ!$2:$2,0)),0)</f>
        <v/>
      </c>
      <c r="EA694">
        <f>IFERROR(INDEX(ADJ!$A$1:$BZ$1000,MATCH(PAYROLL!$D694,ADJ!A$1:A$500,0),MATCH(PAYROLL!EA$2,ADJ!$2:$2,0)),0)</f>
        <v/>
      </c>
      <c r="EB694">
        <f>IFERROR(INDEX(ADJ!$A$1:$BZ$1000,MATCH(PAYROLL!$D694,ADJ!A$1:A$500,0),MATCH(PAYROLL!EB$2,ADJ!$2:$2,0)),0)</f>
        <v/>
      </c>
      <c r="EC694">
        <f>IFERROR(INDEX(ADJ!$A$1:$BZ$1000,MATCH(PAYROLL!$D694,ADJ!A$1:A$500,0),MATCH(PAYROLL!EC$2,ADJ!$2:$2,0)),0)</f>
        <v/>
      </c>
      <c r="ED694">
        <f>IFERROR(INDEX(ADJ!$A$1:$BZ$1000,MATCH(PAYROLL!$D694,ADJ!A$1:A$500,0),MATCH(PAYROLL!ED$2,ADJ!$2:$2,0)),0)</f>
        <v/>
      </c>
      <c r="EE694">
        <f>IFERROR(INDEX(ADJ!$A$1:$BZ$1000,MATCH(PAYROLL!$D694,ADJ!A$1:A$500,0),MATCH(PAYROLL!EE$2,ADJ!$2:$2,0)),0)</f>
        <v/>
      </c>
      <c r="EF694">
        <f>IFERROR(INDEX(ADJ!$A$1:$BZ$1000,MATCH(PAYROLL!$D694,ADJ!A$1:A$500,0),MATCH(PAYROLL!EF$2,ADJ!$2:$2,0)),0)</f>
        <v/>
      </c>
      <c r="EG694">
        <f>IFERROR(INDEX(ADJ!$A$1:$BZ$1000,MATCH(PAYROLL!$D694,ADJ!A$1:A$500,0),MATCH(PAYROLL!EG$2,ADJ!$2:$2,0)),0)</f>
        <v/>
      </c>
      <c r="EH694">
        <f>IFERROR(INDEX(ADJ!$A$1:$BZ$1000,MATCH(PAYROLL!$D694,ADJ!A$1:A$500,0),MATCH(PAYROLL!EH$2,ADJ!$2:$2,0)),0)</f>
        <v/>
      </c>
      <c r="EI694">
        <f>IFERROR(INDEX(ADJ!$A$1:$BZ$1000,MATCH(PAYROLL!D694,ADJ!A$1:A$500,0),MATCH(PAYROLL!EI$2,ADJ!$2:$2,0)),0)</f>
        <v/>
      </c>
      <c r="EJ694">
        <f>IFERROR(INDEX(ADJ!$A$1:$BZ$1000,MATCH(PAYROLL!$D694,ADJ!A$1:A$500,0),MATCH(PAYROLL!EJ$2,ADJ!$2:$2,0)),0)</f>
        <v/>
      </c>
      <c r="EK694">
        <f>SUM(DZ694:EJ694)</f>
        <v/>
      </c>
    </row>
    <row r="695">
      <c r="A695" t="n">
        <v>693</v>
      </c>
      <c r="B695" t="inlineStr">
        <is>
          <t>Nông Đức Hạnh</t>
        </is>
      </c>
      <c r="D695" t="inlineStr">
        <is>
          <t>157706-01</t>
        </is>
      </c>
      <c r="S695">
        <f>IFERROR(INDEX(PIS!$A$1:$BZ$1000,MATCH($D695,PIS!C$1:C$500,0),MATCH("Lương CB tháng trước",PIS!$1:$1,0)),0)</f>
        <v/>
      </c>
      <c r="T695">
        <f>IFERROR(INDEX(PIS!$A$1:$BZ$1000,MATCH($D695,PIS!C$1:C$500,0),MATCH("Lương CB hiện tại",PIS!$1:$1,0)),0)</f>
        <v/>
      </c>
      <c r="U695">
        <f>IFERROR(INDEX(PIS!$A$1:$BZ$1000,MATCH($D695,PIS!C$1:C$500,0),MATCH("Lương đóng BHBB",PIS!$1:$1,0)),0)</f>
        <v/>
      </c>
      <c r="V695">
        <f>IFERROR(INDEX(PIS!$A$1:$BZ$1000,MATCH($D695,PIS!C$1:C$500,0),MATCH(V$2,PIS!$2:$2,0)),0)</f>
        <v/>
      </c>
      <c r="W695">
        <f>IFERROR(INDEX(PIS!$A$1:$BZ$1000,MATCH($D695,PIS!C$1:C$500,0),MATCH(W$2,PIS!$2:$2,0)),0)</f>
        <v/>
      </c>
      <c r="X695">
        <f>IFERROR(INDEX(PIS!$A$1:$BZ$1000,MATCH($D695,PIS!C$1:C$500,0),MATCH(X$2,PIS!$2:$2,0)),0)</f>
        <v/>
      </c>
      <c r="Y695">
        <f>IFERROR(INDEX(PIS!$A$1:$BZ$1000,MATCH($D695,PIS!C$1:C$500,0),MATCH(Y$2,PIS!$2:$2,0)),0)</f>
        <v/>
      </c>
      <c r="Z695">
        <f>IFERROR(INDEX(PIS!$A$1:$BZ$1000,MATCH($D695,PIS!C$1:C$500,0),MATCH(Z$2,PIS!$2:$2,0)),0)</f>
        <v/>
      </c>
      <c r="AA695">
        <f>IFERROR(INDEX(PIS!$A$1:$BZ$1000,MATCH($D695,PIS!C$1:C$500,0),MATCH(AA$2,PIS!$2:$2,0)),0)</f>
        <v/>
      </c>
      <c r="AB695">
        <f>IFERROR(INDEX(PIS!$A$1:$BZ$1000,MATCH($D695,PIS!C$1:C$500,0),MATCH(AB$2,PIS!$2:$2,0)),0)</f>
        <v/>
      </c>
      <c r="AC695">
        <f>SUM(V695:AB695)</f>
        <v/>
      </c>
      <c r="AD695">
        <f>IFERROR(INDEX(TIMESHEET!$A$1:$AI$5000,MATCH($D695,TIMESHEET!A$1:A$500,0),MATCH("T100",TIMESHEET!$2:$2,0))-2,0)</f>
        <v/>
      </c>
      <c r="AE695">
        <f>IFERROR(INDEX(TIMESHEET!$A$1:$AI$5000,MATCH($D695,TIMESHEET!A$1:A$500,0),MATCH("T202",TIMESHEET!$2:$2,0)),0)</f>
        <v/>
      </c>
      <c r="AF695">
        <f>IFERROR(INDEX(TIMESHEET!$A$1:$AI$5000,MATCH($D695,TIMESHEET!A$1:A$500,0),MATCH("T302",TIMESHEET!$2:$2,0)),0)</f>
        <v/>
      </c>
      <c r="AG695">
        <f>IFERROR(INDEX(TIMESHEET!$A$1:$AI$5000,MATCH($D695,TIMESHEET!A$1:A$500,0),MATCH("T406",TIMESHEET!$2:$2,0)),0)</f>
        <v/>
      </c>
      <c r="AH695">
        <f>AE695+AG695</f>
        <v/>
      </c>
      <c r="AI695">
        <f>IFERROR(INDEX(TIMESHEET!$A$1:$AI$5000,MATCH($D695,TIMESHEET!A$1:A$500,0),MATCH("T701",TIMESHEET!$2:$2,0)),0)</f>
        <v/>
      </c>
      <c r="AJ695">
        <f>IFERROR(INDEX(TIMESHEET!$A$1:$AI$5000,MATCH($D695,TIMESHEET!B$1:B$500,0),MATCH("T320",TIMESHEET!$2:$2,0)),0)</f>
        <v/>
      </c>
      <c r="AK695">
        <f>IFERROR(IF(LEFT(INDEX(PIS!O$1:O$500,MATCH(D695,PIS!C$1:C$500)),1)="M",T695/AD695*SUM(AE695:AG695),T695*AD695),0)</f>
        <v/>
      </c>
      <c r="AL695">
        <f>IFERROR(INDEX(ADJ!$A$1:$BZ$1000,MATCH(PAYROLL!D695,ADJ!A$1:A$500,0),MATCH(PAYROLL!AL$2,ADJ!$2:$2,0)),0)</f>
        <v/>
      </c>
      <c r="AM695">
        <f>SUM(AK695:AL695)</f>
        <v/>
      </c>
      <c r="AN695">
        <f>IFERROR(ROUND(V695/$AD695*$AH695,0),0)</f>
        <v/>
      </c>
      <c r="AO695">
        <f>IFERROR(ROUND(W695/$AD695*$AH695,0),0)</f>
        <v/>
      </c>
      <c r="AP695">
        <f>IFERROR(ROUND(X695/$AD695*$AE695,0),0)</f>
        <v/>
      </c>
      <c r="AQ695">
        <f>IFERROR(ROUND(Y695/$AD695*$AH695,0),0)</f>
        <v/>
      </c>
      <c r="AR695">
        <f>IFERROR(ROUND(Z695/$AD695*$AH695,0),0)</f>
        <v/>
      </c>
      <c r="AS695">
        <f>IFERROR(ROUND(AA695/$AD695*$AH695,0),0)</f>
        <v/>
      </c>
      <c r="AT695">
        <f>IFERROR(IF((AE695+AF695+AG695)&gt;13,AB695,ROUND(AB695/AD695*AH695,0)),0)</f>
        <v/>
      </c>
      <c r="AU695">
        <f>IFERROR(INDEX(ADJ!$A$1:$BZ$1000,MATCH(PAYROLL!D695,ADJ!A$1:A$500,0),MATCH(PAYROLL!AU$2,ADJ!$2:$2,0)),0)</f>
        <v/>
      </c>
      <c r="AV695">
        <f>ROUND(SUM(AN695:AU695),0)</f>
        <v/>
      </c>
      <c r="AW695">
        <f>IFERROR(INDEX(TIMESHEET!$A$1:$AI$5000,MATCH(PAYROLL!D695,TIMESHEET!A$1:A$500,0),MATCH("T620",TIMESHEET!$2:$2,0)),0)</f>
        <v/>
      </c>
      <c r="AX695">
        <f>IFERROR(INDEX(TIMESHEET!$A$1:$AI$5000,MATCH(PAYROLL!D695,TIMESHEET!A$1:A$500,0),MATCH("T601",TIMESHEET!$2:$2,0)),0)</f>
        <v/>
      </c>
      <c r="AY695">
        <f>IFERROR(INDEX(TIMESHEET!$A$1:$AI$5000,MATCH(PAYROLL!D695,TIMESHEET!A$1:A$500,0),MATCH("T602",TIMESHEET!$2:$2,0)),0)</f>
        <v/>
      </c>
      <c r="AZ695">
        <f>IFERROR(INDEX(TIMESHEET!$A$1:$AI$5000,MATCH(PAYROLL!D695,TIMESHEET!A$1:A$500,0),MATCH("T603",TIMESHEET!$2:$2,0)),0)</f>
        <v/>
      </c>
      <c r="BA695">
        <f>IFERROR(INDEX(TIMESHEET!$A$1:$AI$5000,MATCH(PAYROLL!D695,TIMESHEET!A$1:A$500,0),MATCH("T611",TIMESHEET!$2:$2,0)),0)</f>
        <v/>
      </c>
      <c r="BB695">
        <f>IFERROR(INDEX(TIMESHEET!$A$1:$AI$5000,MATCH(PAYROLL!D695,TIMESHEET!A$1:A$500,0),MATCH("T612",TIMESHEET!$2:$2,0)),0)</f>
        <v/>
      </c>
      <c r="BC695">
        <f>IFERROR(INDEX(TIMESHEET!$A$1:$AI$5000,MATCH(PAYROLL!D695,TIMESHEET!A$1:A$500,0),MATCH("T613",TIMESHEET!$2:$2,0)),0)</f>
        <v/>
      </c>
      <c r="BD695">
        <f>IFERROR(INDEX(TIMESHEET!$A$1:$AI$5000,MATCH(PAYROLL!D695,TIMESHEET!A$1:A$500,0),MATCH("T500",TIMESHEET!$2:$2,0)),0)</f>
        <v/>
      </c>
      <c r="BE695">
        <f>IFERROR(IF(LEFT(INDEX(PIS!O$1:O$500,MATCH(D695,PIS!C$1:C$500)),1)="M",T695/AD695/8*(AW695+AX695*1.5+AY695*2+AZ695*3+BA695*2.1+BB695*2.7+BC695*3.9+BD695*0.3),T695/8*(AW695+AX695*1.5+AY695*2+AZ695*3+BA695*2.1+BB695*2.7+BC695*3.9+BD695*0.3)),0)</f>
        <v/>
      </c>
      <c r="BF695">
        <f>IFERROR(INDEX(ADJ!$A$1:$BZ$1000,MATCH(PAYROLL!$D695,ADJ!A$1:A$500,0),MATCH(PAYROLL!BF$2,ADJ!$2:$2,0)),0)</f>
        <v/>
      </c>
      <c r="BG695">
        <f>IFERROR(INDEX(ADJ!$A$1:$BZ$1000,MATCH(PAYROLL!D695,ADJ!A$1:A$500,0),MATCH(PAYROLL!BG$2,ADJ!$2:$2,0)),0)</f>
        <v/>
      </c>
      <c r="BH695">
        <f>IFERROR(INDEX(ADJ!$A$1:$BZ$1000,MATCH(PAYROLL!D695,ADJ!A$1:A$500,0),MATCH(PAYROLL!BH$2,ADJ!$2:$2,0)),0)</f>
        <v/>
      </c>
      <c r="BI695">
        <f>IFERROR(INDEX(ADJ!$A$1:$BZ$1000,MATCH(PAYROLL!D695,ADJ!A$1:A$500,0),MATCH(PAYROLL!BI$2,ADJ!$2:$2,0)),0)</f>
        <v/>
      </c>
      <c r="BJ695">
        <f>IFERROR(INDEX(ADJ!$A$1:$BZ$1000,MATCH(PAYROLL!D695,ADJ!A$1:A$500,0),MATCH(PAYROLL!BJ$2,ADJ!$2:$2,0)),0)</f>
        <v/>
      </c>
      <c r="BK695">
        <f>SUM(BF695:BJ695)</f>
        <v/>
      </c>
      <c r="BL695">
        <f>IFERROR(INDEX(ADJ!$A$1:$BZ$1000,MATCH(PAYROLL!D695,ADJ!A$1:A$500,0),MATCH(PAYROLL!BL$2,ADJ!$2:$2,0)),0)</f>
        <v/>
      </c>
      <c r="BM695">
        <f>IFERROR(INDEX(ADJ!$A$1:$BZ$1000,MATCH(PAYROLL!D695,ADJ!A$1:A$500,0),MATCH(PAYROLL!BM$2,ADJ!$2:$2,0)),0)</f>
        <v/>
      </c>
      <c r="BN695">
        <f>IFERROR(INDEX(ADJ!$A$1:$BZ$1000,MATCH(PAYROLL!D695,ADJ!A$1:A$500,0),MATCH(PAYROLL!BN$2,ADJ!$2:$2,0)),0)</f>
        <v/>
      </c>
      <c r="BO695">
        <f>IFERROR(INDEX(ADJ!$A$1:$BZ$1000,MATCH(PAYROLL!D695,ADJ!A$1:A$500,0),MATCH(PAYROLL!BO$2,ADJ!$2:$2,0)),0)</f>
        <v/>
      </c>
      <c r="BP695">
        <f>SUM(AM695,AV695,BE695,BK695,BL695:BO695)</f>
        <v/>
      </c>
      <c r="BQ695">
        <f>BO695</f>
        <v/>
      </c>
      <c r="BR695">
        <f>IFERROR(ROUND(IF(LEFT(INDEX(PIS!O$1:O$500,MATCH(D695,PIS!C$1:C$500)),1)="D",T695/8*(BD695*0.3),IF(LEFT(INDEX(PIS!O$1:O$500,MATCH(D695,PIS!C$1:C$500)),1)="H",T695*($BD695*0.3),T695/$AD695/8*($BD695*0.3))),0),0)</f>
        <v/>
      </c>
      <c r="BS695">
        <f>IF(AP695&lt;1,0,MIN(AP695,730000))</f>
        <v/>
      </c>
      <c r="BT695">
        <f>IFERROR(ROUND((BE695-SUM(AW695:BC695)*T695/AD695/8),0)-BR695,0)</f>
        <v/>
      </c>
      <c r="BU695">
        <f>AO695</f>
        <v/>
      </c>
      <c r="BV695">
        <f>SUM(BQ695:BU695)</f>
        <v/>
      </c>
      <c r="BW695">
        <f>BP695-BV695</f>
        <v/>
      </c>
      <c r="BX695">
        <f>IFERROR(IF(RIGHT(INDEX(PIS!O$1:O$500,MATCH(D695,PIS!C$1:C$500)),5)="Gross",MIN(U695+V695,VLOOKUP("R700",TSC!B:C,2,0)*VLOOKUP("R101",TSC!B:C,2,0))*VLOOKUP("R701",TSC!B:C,2,0)%,0),0)</f>
        <v/>
      </c>
      <c r="BY695">
        <f>IFERROR(IF(RIGHT(INDEX(PIS!O$1:O$500,MATCH(D695,PIS!C$1:C$500)),5)="Gross",MIN(U695+V695,VLOOKUP("R700",TSC!B:C,2,0)*VLOOKUP("R101",TSC!B:C,2,0))*VLOOKUP("T704",TSC!B:C,2,0)%,0),0)</f>
        <v/>
      </c>
      <c r="BZ695">
        <f>IFERROR(IF(RIGHT(INDEX(PIS!O$1:O$500,MATCH(D695,PIS!C$1:C$500)),5)="Gross",MIN(U695+V695,VLOOKUP("R700",TSC!B:C,2,0)*VLOOKUP("1",TSC!F:G,2,0))*VLOOKUP("T705",TSC!B:C,2,0)%,0),0)</f>
        <v/>
      </c>
      <c r="CA695">
        <f>IFERROR(INDEX(ADJ!$A$1:$BZ$1000,MATCH(PAYROLL!D695,ADJ!A$1:A$500,0),MATCH(PAYROLL!CA$2,ADJ!$2:$2,0)),0)</f>
        <v/>
      </c>
      <c r="CB695">
        <f>IFERROR(INDEX(ADJ!$A$1:$BZ$1000,MATCH(PAYROLL!D695,ADJ!A$1:A$500,0),MATCH(PAYROLL!CB$2,ADJ!$2:$2,0)),0)</f>
        <v/>
      </c>
      <c r="CC695">
        <f>SUM(BX695:CB695)</f>
        <v/>
      </c>
      <c r="CD695">
        <f>IFERROR(INDEX(PIS!$A$1:$BZ$1000,MATCH(PAYROLL!D695,PIS!C$1:C$500,0),MATCH(PAYROLL!CD$1,PIS!$1:$1,0)),0)</f>
        <v/>
      </c>
      <c r="CE695">
        <f>IFERROR(IF(OR(INDEX(PIS!P$1:P$500,MATCH(D695,PIS!C$1:C$500,0))="LT2",INDEX(PIS!P$1:P$500,MATCH(D695,PIS!C$1:C$500,0))="P10"),0,SUM(CC695,CD695*VLOOKUP("R601",TSC!B:C,2,0),VLOOKUP("R602",TSC!B:C,2,0))),0)</f>
        <v/>
      </c>
      <c r="CF695">
        <f>MAX(BW695-CE695,0)</f>
        <v/>
      </c>
      <c r="CG695">
        <f>IFERROR(IF(OR(RIGHT(INDEX(PIS!P$1:P$500,MATCH(D695,PIS!C$1:C$500)),5)="P10",RIGHT(INDEX(PIS!P$1:P$500,MATCH(D695,PIS!C$1:C$500)),5)="CK"),0,IF(CF695&lt;=5000000,CF695*5%,IF(CF695&lt;=10000000,CF695*10%-250000,IF(CF695&lt;=18000000,CF695*15%-750000,IF(CF695&lt;=32000000,CF695*20%-1650000,IF(CF695&lt;=52000000,CF695*25%-3250000,IF(CF695&lt;=80000000,BH695*30%-5850000,CF695*35%-9850000))))))),0)</f>
        <v/>
      </c>
      <c r="CH695">
        <f>IFERROR(IF(OR(INDEX(PIS!P$1:P$500,MATCH(D695,PIS!C$1:C$500))="LT",INDEX(PIS!P$1:P$500,MATCH(D695,PIS!C$1:C$500))="CK"),0,IF(CF695&lt;2000000,0,CF695*10%)),0)</f>
        <v/>
      </c>
      <c r="CI695">
        <f>IFERROR(INDEX(ADJ!$A$1:$BZ$1000,MATCH(PAYROLL!D695,ADJ!A$1:A$500,0),MATCH(PAYROLL!CI$2,ADJ!$2:$2,0)),0)</f>
        <v/>
      </c>
      <c r="CJ695">
        <f>IFERROR(INDEX(ADJ!$A$1:$BZ$1000,MATCH(PAYROLL!D695,ADJ!A$1:A$500,0),MATCH(PAYROLL!CJ$2,ADJ!$2:$2,0)),0)</f>
        <v/>
      </c>
      <c r="CK695">
        <f>IFERROR(INDEX(ADJ!$A$1:$BZ$1000,MATCH(PAYROLL!D695,ADJ!A$1:A$500,0),MATCH(PAYROLL!CK$2,ADJ!$2:$2,0)),0)</f>
        <v/>
      </c>
      <c r="CL695">
        <f>SUM(CG695:CK695)</f>
        <v/>
      </c>
      <c r="CM695">
        <f>ROUND(SUM(CH695:CK695),0)</f>
        <v/>
      </c>
      <c r="CN695">
        <f>IFERROR(INDEX(CSDA!D$1:D$500,MATCH($CN$2,CSDA!C$1:C$500,0))*INDEX(PIS!V$1:V$500,MATCH(D695,PIS!C$1:C$500))+INDEX(ADJ!$A$1:$BZ$1000,MATCH(PAYROLL!D695,ADJ!A$1:A$500,0),MATCH(PAYROLL!CN$2,ADJ!$2:$2,0)),0)</f>
        <v/>
      </c>
      <c r="CO695">
        <f>IFERROR(INDEX(ADJ!$A$1:$BZ$1000,MATCH(PAYROLL!D695,ADJ!A$1:A$500,0),MATCH(PAYROLL!CO$2,ADJ!$2:$2,0)),0)</f>
        <v/>
      </c>
      <c r="CP695">
        <f>IFERROR(INDEX(ADJ!$A$1:$BZ$1000,MATCH(PAYROLL!D695,ADJ!A$1:A$500,0),MATCH(PAYROLL!CP$2,ADJ!$2:$2,0)),0)</f>
        <v/>
      </c>
      <c r="CQ695">
        <f>BP695-CL695-CI695-CM695-CN695-CO695-CP695-CC695</f>
        <v/>
      </c>
      <c r="CR695">
        <f>IFERROR(IF(RIGHT(INDEX(PIS!O$1:O$500,MATCH(D695,PIS!C$1:C$500,0)),5)="Gross",MIN(U695+V695,VLOOKUP("R700",TSC!B:C,2,0)*VLOOKUP("R101",TSC!B:C,2,0))*(VLOOKUP("T711",TSC!B:C,2,0)+VLOOKUP("T712",TSC!B:C,2,0))%,MIN(T695+V695,VLOOKUP("R700",TSC!B:C,2,0)*VLOOKUP("R101",TSC!B:C,2,0))*(VLOOKUP("T711",TSC!B:C,2,0)+VLOOKUP("T712",TSC!B:C,2,0)+VLOOKUP("R701",TSC!B:C,2,0))%),0)</f>
        <v/>
      </c>
      <c r="CS695">
        <f>IFERROR(IF(RIGHT(INDEX(PIS!O$1:O$500,MATCH(D695,PIS!C$1:C$500,0)),5)="Gross",MIN(U695+V695,VLOOKUP("R700",TSC!B:C,2,0)*VLOOKUP("R101",TSC!B:C,2,0))*(VLOOKUP("T714",TSC!B:C,2,0))%,MIN(T695+V695,VLOOKUP("R700",TSC!B:C,2,0)*VLOOKUP("R101",TSC!B:C,2,0))*(VLOOKUP("T704",TSC!B:C,2,0)+VLOOKUP("T714",TSC!B:C,2,0))%),0)</f>
        <v/>
      </c>
      <c r="CT695">
        <f>IFERROR(IF(RIGHT(INDEX(PIS!O$1:O$500,MATCH(D695,PIS!C$1:C$500,0)),5)="Gross",MIN(U695+V695,VLOOKUP("R700",TSC!B:C,2,0)*VLOOKUP("R101",TSC!B:C,2,0))*VLOOKUP("T705",TSC!B:C,2,0)%,MIN(T695+V695,VLOOKUP("R700",TSC!B:C,2,0)*VLOOKUP("R101",TSC!B:C,2,0))*VLOOKUP("T705",TSC!B:C,2,0)%),0)</f>
        <v/>
      </c>
      <c r="CU695">
        <f>IFERROR(IF(RIGHT(INDEX(PIS!O$1:O$500,MATCH(D695,PIS!C$1:C$500,0)),5)="Gross",MIN(U695+V695,VLOOKUP("R700",TSC!B:C,2,0)*VLOOKUP("R101",TSC!B:C,2,0))*(VLOOKUP("T713",TSC!B:C,2,0))%,MIN(T695+V695,VLOOKUP("R700",TSC!B:C,2,0)*VLOOKUP("R101",TSC!B:C,2,0))*(VLOOKUP("T713",TSC!B:C,2,0))%),0)</f>
        <v/>
      </c>
      <c r="CV695">
        <f>IFERROR(INDEX(ADJ!$A$1:$BZ$1000,MATCH(PAYROLL!D695,ADJ!A$1:A$500,0),MATCH(PAYROLL!CV$2,ADJ!$2:$2,0)),0)</f>
        <v/>
      </c>
      <c r="CW695">
        <f>IFERROR(INDEX(ADJ!$A$1:$BZ$1000,MATCH(PAYROLL!D695,ADJ!A$1:A$500,0),MATCH(PAYROLL!CW$2,ADJ!$2:$2,0)),0)</f>
        <v/>
      </c>
      <c r="CX695">
        <f>SUM(CR695:CW695)</f>
        <v/>
      </c>
      <c r="CY695">
        <f>ROUND(IF(CR695&gt;0,T695+V695*VLOOKUP("R202",TSC!$B$1:$C$500,2,0),0),0)</f>
        <v/>
      </c>
      <c r="CZ695">
        <f>IFERROR(INDEX(CSDA!D$1:D$500,MATCH($CZ$2,CSDA!C$1:C$500,0)),0)</f>
        <v/>
      </c>
      <c r="DA695">
        <f>ROUND(T695*0.7%,0)</f>
        <v/>
      </c>
      <c r="DB695">
        <f>ROUND(T695/12,0)</f>
        <v/>
      </c>
      <c r="DC695">
        <f ref="DC695" t="array">IFERROR(INDEX(CSDA!D$1:D$500,MATCH("Trích giữ"&amp;PAYROLL!DC$2,CSDA!A$1:A$500&amp;CSDA!C$1:C$500,0)),0)</f>
        <v/>
      </c>
      <c r="DD695">
        <f ref="DD695" t="array">IFERROR(INDEX(CSDA!D$1:D$500,MATCH("Trích giữ"&amp;PAYROLL!DD$2,CSDA!A$1:A$500&amp;CSDA!C$1:C$500,0)),0)</f>
        <v/>
      </c>
      <c r="DE695">
        <f ref="DE695" t="array">IFERROR(INDEX(CSDA!D$1:D$500,MATCH("Trích giữ"&amp;PAYROLL!DE$2,CSDA!A$1:A$500&amp;CSDA!C$1:C$500,0)),0)</f>
        <v/>
      </c>
      <c r="DF695">
        <f>IFERROR(INDEX(CSDA!D$1:D$500,MATCH(PAYROLL!DF$2,CSDA!C$1:C$500,0)),0)</f>
        <v/>
      </c>
      <c r="DG695">
        <f ref="DG695" t="array">IFERROR(INDEX(CSDA!D$1:D$500,MATCH("Trích giữ"&amp;PAYROLL!DG$2,CSDA!A$1:A$500&amp;CSDA!C$1:C$500,0)),0)</f>
        <v/>
      </c>
      <c r="DH695">
        <f>ROUND(T695/26,0)</f>
        <v/>
      </c>
      <c r="DI695">
        <f ref="DI695" t="array">IFERROR(INDEX(CSDA!D$1:D$500,MATCH("Trích giữ"&amp;PAYROLL!DI$2,CSDA!A$1:A$500&amp;CSDA!C$1:C$500,0)),0)</f>
        <v/>
      </c>
      <c r="DJ695">
        <f>IF(U695=0,T695*21.5%-BL695,0)</f>
        <v/>
      </c>
      <c r="DK695">
        <f ref="DK695" t="array">IFERROR(INDEX(CSDA!D$1:D$500,MATCH("Trích giữ"&amp;PAYROLL!DK$2,CSDA!A$1:A$500&amp;CSDA!C$1:C$500,0)),0)</f>
        <v/>
      </c>
      <c r="DL695">
        <f>IFERROR(INDEX(CSDA!D$1:D$500,MATCH(PAYROLL!DL$2,CSDA!C$1:C$500,0))/12,0)</f>
        <v/>
      </c>
      <c r="DM695">
        <f>SUM(DB695:DL695)</f>
        <v/>
      </c>
      <c r="DN695">
        <f>IFERROR(INDEX(ADJ!$A$1:$BZ$1000,MATCH(PAYROLL!D695,ADJ!A$1:A$500,0),MATCH(PAYROLL!DN$2,ADJ!$2:$2,0)),0)</f>
        <v/>
      </c>
      <c r="DO695">
        <f>IFERROR(SUM(BP695,DM695:DN695,CX695:DA695)-DT695,0)</f>
        <v/>
      </c>
      <c r="DP695">
        <f ref="DP695" t="array">SUM(BW695*IFERROR(INDEX(CSDA!D$1:D$500,MATCH(BW$2,CSDA!C$1:C$500,0)),0)%,CX695*IFERROR(INDEX(CSDA!D$1:D$500,MATCH(CX$2,CSDA!C$1:C$500,0)),0)%,DA695*IFERROR(INDEX(CSDA!D$1:D$500,MATCH(DA$2,CSDA!C$1:C$500,0)),0)%,DB695*IFERROR(INDEX(CSDA!D$1:D$500,MATCH(DB$2,CSDA!C$1:C$500,0)),0)%,DF695*IFERROR(INDEX(CSDA!D$1:D$500,MATCH("Phí dịch vụ"&amp;PAYROLL!DF$2,CSDA!A$1:A$500&amp;CSDA!C$1:C$500,0)),0)%,DC695*IFERROR(INDEX(CSDA!D$1:D$500,MATCH("Phí dịch vụ"&amp;PAYROLL!DC$2,CSDA!A$1:A$500&amp;CSDA!C$1:C$500,0)),0)%,DH695*IFERROR(INDEX(CSDA!D$1:D$500,MATCH("Phí dịch vụ"&amp;PAYROLL!DH$2,CSDA!A$1:A$500&amp;CSDA!C$1:C$500,0)),0)%,DJ695*IFERROR(INDEX(CSDA!D$1:D$500,MATCH("Phí dịch vụ"&amp;PAYROLL!DJ$2,CSDA!A$1:A$500&amp;CSDA!C$1:C$500,0)),0)%,BN695*IFERROR(INDEX(CSDA!D$1:D$500,MATCH(BN$2,CSDA!C$1:C$500,0)),0)%)-BN695*7%</f>
        <v/>
      </c>
      <c r="DQ695">
        <f>IFERROR(INDEX(ADJ!$A$1:$BZ$1000,MATCH(PAYROLL!D695,ADJ!A$1:A$500,0),MATCH(PAYROLL!DQ$2,ADJ!$2:$2,0)),0)</f>
        <v/>
      </c>
      <c r="DR695">
        <f>IFERROR(INDEX(ADJ!$A$1:$BZ$1000,MATCH(PAYROLL!D695,ADJ!A$1:A$500,0),MATCH(PAYROLL!DR$2,ADJ!$2:$2,0)),0)</f>
        <v/>
      </c>
      <c r="DS695">
        <f>SUM(DP695:DR695)</f>
        <v/>
      </c>
      <c r="DT695">
        <f>EK695</f>
        <v/>
      </c>
      <c r="DU695">
        <f>SUM(DO695:DR695)</f>
        <v/>
      </c>
      <c r="DV695">
        <f>ROUND(DU695*0.1,0)</f>
        <v/>
      </c>
      <c r="DW695">
        <f>DU695+DV695</f>
        <v/>
      </c>
      <c r="DZ695">
        <f>IFERROR(INDEX(ADJ!$A$1:$BZ$1000,MATCH(PAYROLL!$D695,ADJ!A$1:A$500,0),MATCH(PAYROLL!DZ$2,ADJ!$2:$2,0)),0)</f>
        <v/>
      </c>
      <c r="EA695">
        <f>IFERROR(INDEX(ADJ!$A$1:$BZ$1000,MATCH(PAYROLL!$D695,ADJ!A$1:A$500,0),MATCH(PAYROLL!EA$2,ADJ!$2:$2,0)),0)</f>
        <v/>
      </c>
      <c r="EB695">
        <f>IFERROR(INDEX(ADJ!$A$1:$BZ$1000,MATCH(PAYROLL!$D695,ADJ!A$1:A$500,0),MATCH(PAYROLL!EB$2,ADJ!$2:$2,0)),0)</f>
        <v/>
      </c>
      <c r="EC695">
        <f>IFERROR(INDEX(ADJ!$A$1:$BZ$1000,MATCH(PAYROLL!$D695,ADJ!A$1:A$500,0),MATCH(PAYROLL!EC$2,ADJ!$2:$2,0)),0)</f>
        <v/>
      </c>
      <c r="ED695">
        <f>IFERROR(INDEX(ADJ!$A$1:$BZ$1000,MATCH(PAYROLL!$D695,ADJ!A$1:A$500,0),MATCH(PAYROLL!ED$2,ADJ!$2:$2,0)),0)</f>
        <v/>
      </c>
      <c r="EE695">
        <f>IFERROR(INDEX(ADJ!$A$1:$BZ$1000,MATCH(PAYROLL!$D695,ADJ!A$1:A$500,0),MATCH(PAYROLL!EE$2,ADJ!$2:$2,0)),0)</f>
        <v/>
      </c>
      <c r="EF695">
        <f>IFERROR(INDEX(ADJ!$A$1:$BZ$1000,MATCH(PAYROLL!$D695,ADJ!A$1:A$500,0),MATCH(PAYROLL!EF$2,ADJ!$2:$2,0)),0)</f>
        <v/>
      </c>
      <c r="EG695">
        <f>IFERROR(INDEX(ADJ!$A$1:$BZ$1000,MATCH(PAYROLL!$D695,ADJ!A$1:A$500,0),MATCH(PAYROLL!EG$2,ADJ!$2:$2,0)),0)</f>
        <v/>
      </c>
      <c r="EH695">
        <f>IFERROR(INDEX(ADJ!$A$1:$BZ$1000,MATCH(PAYROLL!$D695,ADJ!A$1:A$500,0),MATCH(PAYROLL!EH$2,ADJ!$2:$2,0)),0)</f>
        <v/>
      </c>
      <c r="EI695">
        <f>IFERROR(INDEX(ADJ!$A$1:$BZ$1000,MATCH(PAYROLL!D695,ADJ!A$1:A$500,0),MATCH(PAYROLL!EI$2,ADJ!$2:$2,0)),0)</f>
        <v/>
      </c>
      <c r="EJ695">
        <f>IFERROR(INDEX(ADJ!$A$1:$BZ$1000,MATCH(PAYROLL!$D695,ADJ!A$1:A$500,0),MATCH(PAYROLL!EJ$2,ADJ!$2:$2,0)),0)</f>
        <v/>
      </c>
      <c r="EK695">
        <f>SUM(DZ695:EJ695)</f>
        <v/>
      </c>
    </row>
    <row r="696">
      <c r="A696" t="n">
        <v>694</v>
      </c>
      <c r="B696" t="inlineStr">
        <is>
          <t>Phùng Thanh Hào</t>
        </is>
      </c>
      <c r="D696" t="inlineStr">
        <is>
          <t>157705-01</t>
        </is>
      </c>
      <c r="S696">
        <f>IFERROR(INDEX(PIS!$A$1:$BZ$1000,MATCH($D696,PIS!C$1:C$500,0),MATCH("Lương CB tháng trước",PIS!$1:$1,0)),0)</f>
        <v/>
      </c>
      <c r="T696">
        <f>IFERROR(INDEX(PIS!$A$1:$BZ$1000,MATCH($D696,PIS!C$1:C$500,0),MATCH("Lương CB hiện tại",PIS!$1:$1,0)),0)</f>
        <v/>
      </c>
      <c r="U696">
        <f>IFERROR(INDEX(PIS!$A$1:$BZ$1000,MATCH($D696,PIS!C$1:C$500,0),MATCH("Lương đóng BHBB",PIS!$1:$1,0)),0)</f>
        <v/>
      </c>
      <c r="V696">
        <f>IFERROR(INDEX(PIS!$A$1:$BZ$1000,MATCH($D696,PIS!C$1:C$500,0),MATCH(V$2,PIS!$2:$2,0)),0)</f>
        <v/>
      </c>
      <c r="W696">
        <f>IFERROR(INDEX(PIS!$A$1:$BZ$1000,MATCH($D696,PIS!C$1:C$500,0),MATCH(W$2,PIS!$2:$2,0)),0)</f>
        <v/>
      </c>
      <c r="X696">
        <f>IFERROR(INDEX(PIS!$A$1:$BZ$1000,MATCH($D696,PIS!C$1:C$500,0),MATCH(X$2,PIS!$2:$2,0)),0)</f>
        <v/>
      </c>
      <c r="Y696">
        <f>IFERROR(INDEX(PIS!$A$1:$BZ$1000,MATCH($D696,PIS!C$1:C$500,0),MATCH(Y$2,PIS!$2:$2,0)),0)</f>
        <v/>
      </c>
      <c r="Z696">
        <f>IFERROR(INDEX(PIS!$A$1:$BZ$1000,MATCH($D696,PIS!C$1:C$500,0),MATCH(Z$2,PIS!$2:$2,0)),0)</f>
        <v/>
      </c>
      <c r="AA696">
        <f>IFERROR(INDEX(PIS!$A$1:$BZ$1000,MATCH($D696,PIS!C$1:C$500,0),MATCH(AA$2,PIS!$2:$2,0)),0)</f>
        <v/>
      </c>
      <c r="AB696">
        <f>IFERROR(INDEX(PIS!$A$1:$BZ$1000,MATCH($D696,PIS!C$1:C$500,0),MATCH(AB$2,PIS!$2:$2,0)),0)</f>
        <v/>
      </c>
      <c r="AC696">
        <f>SUM(V696:AB696)</f>
        <v/>
      </c>
      <c r="AD696">
        <f>IFERROR(INDEX(TIMESHEET!$A$1:$AI$5000,MATCH($D696,TIMESHEET!A$1:A$500,0),MATCH("T100",TIMESHEET!$2:$2,0))-2,0)</f>
        <v/>
      </c>
      <c r="AE696">
        <f>IFERROR(INDEX(TIMESHEET!$A$1:$AI$5000,MATCH($D696,TIMESHEET!A$1:A$500,0),MATCH("T202",TIMESHEET!$2:$2,0)),0)</f>
        <v/>
      </c>
      <c r="AF696">
        <f>IFERROR(INDEX(TIMESHEET!$A$1:$AI$5000,MATCH($D696,TIMESHEET!A$1:A$500,0),MATCH("T302",TIMESHEET!$2:$2,0)),0)</f>
        <v/>
      </c>
      <c r="AG696">
        <f>IFERROR(INDEX(TIMESHEET!$A$1:$AI$5000,MATCH($D696,TIMESHEET!A$1:A$500,0),MATCH("T406",TIMESHEET!$2:$2,0)),0)</f>
        <v/>
      </c>
      <c r="AH696">
        <f>AE696+AG696</f>
        <v/>
      </c>
      <c r="AI696">
        <f>IFERROR(INDEX(TIMESHEET!$A$1:$AI$5000,MATCH($D696,TIMESHEET!A$1:A$500,0),MATCH("T701",TIMESHEET!$2:$2,0)),0)</f>
        <v/>
      </c>
      <c r="AJ696">
        <f>IFERROR(INDEX(TIMESHEET!$A$1:$AI$5000,MATCH($D696,TIMESHEET!B$1:B$500,0),MATCH("T320",TIMESHEET!$2:$2,0)),0)</f>
        <v/>
      </c>
      <c r="AK696">
        <f>IFERROR(IF(LEFT(INDEX(PIS!O$1:O$500,MATCH(D696,PIS!C$1:C$500)),1)="M",T696/AD696*SUM(AE696:AG696),T696*AD696),0)</f>
        <v/>
      </c>
      <c r="AL696">
        <f>IFERROR(INDEX(ADJ!$A$1:$BZ$1000,MATCH(PAYROLL!D696,ADJ!A$1:A$500,0),MATCH(PAYROLL!AL$2,ADJ!$2:$2,0)),0)</f>
        <v/>
      </c>
      <c r="AM696">
        <f>SUM(AK696:AL696)</f>
        <v/>
      </c>
      <c r="AN696">
        <f>IFERROR(ROUND(V696/$AD696*$AH696,0),0)</f>
        <v/>
      </c>
      <c r="AO696">
        <f>IFERROR(ROUND(W696/$AD696*$AH696,0),0)</f>
        <v/>
      </c>
      <c r="AP696">
        <f>IFERROR(ROUND(X696/$AD696*$AE696,0),0)</f>
        <v/>
      </c>
      <c r="AQ696">
        <f>IFERROR(ROUND(Y696/$AD696*$AH696,0),0)</f>
        <v/>
      </c>
      <c r="AR696">
        <f>IFERROR(ROUND(Z696/$AD696*$AH696,0),0)</f>
        <v/>
      </c>
      <c r="AS696">
        <f>IFERROR(ROUND(AA696/$AD696*$AH696,0),0)</f>
        <v/>
      </c>
      <c r="AT696">
        <f>IFERROR(IF((AE696+AF696+AG696)&gt;13,AB696,ROUND(AB696/AD696*AH696,0)),0)</f>
        <v/>
      </c>
      <c r="AU696">
        <f>IFERROR(INDEX(ADJ!$A$1:$BZ$1000,MATCH(PAYROLL!D696,ADJ!A$1:A$500,0),MATCH(PAYROLL!AU$2,ADJ!$2:$2,0)),0)</f>
        <v/>
      </c>
      <c r="AV696">
        <f>ROUND(SUM(AN696:AU696),0)</f>
        <v/>
      </c>
      <c r="AW696">
        <f>IFERROR(INDEX(TIMESHEET!$A$1:$AI$5000,MATCH(PAYROLL!D696,TIMESHEET!A$1:A$500,0),MATCH("T620",TIMESHEET!$2:$2,0)),0)</f>
        <v/>
      </c>
      <c r="AX696">
        <f>IFERROR(INDEX(TIMESHEET!$A$1:$AI$5000,MATCH(PAYROLL!D696,TIMESHEET!A$1:A$500,0),MATCH("T601",TIMESHEET!$2:$2,0)),0)</f>
        <v/>
      </c>
      <c r="AY696">
        <f>IFERROR(INDEX(TIMESHEET!$A$1:$AI$5000,MATCH(PAYROLL!D696,TIMESHEET!A$1:A$500,0),MATCH("T602",TIMESHEET!$2:$2,0)),0)</f>
        <v/>
      </c>
      <c r="AZ696">
        <f>IFERROR(INDEX(TIMESHEET!$A$1:$AI$5000,MATCH(PAYROLL!D696,TIMESHEET!A$1:A$500,0),MATCH("T603",TIMESHEET!$2:$2,0)),0)</f>
        <v/>
      </c>
      <c r="BA696">
        <f>IFERROR(INDEX(TIMESHEET!$A$1:$AI$5000,MATCH(PAYROLL!D696,TIMESHEET!A$1:A$500,0),MATCH("T611",TIMESHEET!$2:$2,0)),0)</f>
        <v/>
      </c>
      <c r="BB696">
        <f>IFERROR(INDEX(TIMESHEET!$A$1:$AI$5000,MATCH(PAYROLL!D696,TIMESHEET!A$1:A$500,0),MATCH("T612",TIMESHEET!$2:$2,0)),0)</f>
        <v/>
      </c>
      <c r="BC696">
        <f>IFERROR(INDEX(TIMESHEET!$A$1:$AI$5000,MATCH(PAYROLL!D696,TIMESHEET!A$1:A$500,0),MATCH("T613",TIMESHEET!$2:$2,0)),0)</f>
        <v/>
      </c>
      <c r="BD696">
        <f>IFERROR(INDEX(TIMESHEET!$A$1:$AI$5000,MATCH(PAYROLL!D696,TIMESHEET!A$1:A$500,0),MATCH("T500",TIMESHEET!$2:$2,0)),0)</f>
        <v/>
      </c>
      <c r="BE696">
        <f>IFERROR(IF(LEFT(INDEX(PIS!O$1:O$500,MATCH(D696,PIS!C$1:C$500)),1)="M",T696/AD696/8*(AW696+AX696*1.5+AY696*2+AZ696*3+BA696*2.1+BB696*2.7+BC696*3.9+BD696*0.3),T696/8*(AW696+AX696*1.5+AY696*2+AZ696*3+BA696*2.1+BB696*2.7+BC696*3.9+BD696*0.3)),0)</f>
        <v/>
      </c>
      <c r="BF696">
        <f>IFERROR(INDEX(ADJ!$A$1:$BZ$1000,MATCH(PAYROLL!$D696,ADJ!A$1:A$500,0),MATCH(PAYROLL!BF$2,ADJ!$2:$2,0)),0)</f>
        <v/>
      </c>
      <c r="BG696">
        <f>IFERROR(INDEX(ADJ!$A$1:$BZ$1000,MATCH(PAYROLL!D696,ADJ!A$1:A$500,0),MATCH(PAYROLL!BG$2,ADJ!$2:$2,0)),0)</f>
        <v/>
      </c>
      <c r="BH696">
        <f>IFERROR(INDEX(ADJ!$A$1:$BZ$1000,MATCH(PAYROLL!D696,ADJ!A$1:A$500,0),MATCH(PAYROLL!BH$2,ADJ!$2:$2,0)),0)</f>
        <v/>
      </c>
      <c r="BI696">
        <f>IFERROR(INDEX(ADJ!$A$1:$BZ$1000,MATCH(PAYROLL!D696,ADJ!A$1:A$500,0),MATCH(PAYROLL!BI$2,ADJ!$2:$2,0)),0)</f>
        <v/>
      </c>
      <c r="BJ696">
        <f>IFERROR(INDEX(ADJ!$A$1:$BZ$1000,MATCH(PAYROLL!D696,ADJ!A$1:A$500,0),MATCH(PAYROLL!BJ$2,ADJ!$2:$2,0)),0)</f>
        <v/>
      </c>
      <c r="BK696">
        <f>SUM(BF696:BJ696)</f>
        <v/>
      </c>
      <c r="BL696">
        <f>IFERROR(INDEX(ADJ!$A$1:$BZ$1000,MATCH(PAYROLL!D696,ADJ!A$1:A$500,0),MATCH(PAYROLL!BL$2,ADJ!$2:$2,0)),0)</f>
        <v/>
      </c>
      <c r="BM696">
        <f>IFERROR(INDEX(ADJ!$A$1:$BZ$1000,MATCH(PAYROLL!D696,ADJ!A$1:A$500,0),MATCH(PAYROLL!BM$2,ADJ!$2:$2,0)),0)</f>
        <v/>
      </c>
      <c r="BN696">
        <f>IFERROR(INDEX(ADJ!$A$1:$BZ$1000,MATCH(PAYROLL!D696,ADJ!A$1:A$500,0),MATCH(PAYROLL!BN$2,ADJ!$2:$2,0)),0)</f>
        <v/>
      </c>
      <c r="BO696">
        <f>IFERROR(INDEX(ADJ!$A$1:$BZ$1000,MATCH(PAYROLL!D696,ADJ!A$1:A$500,0),MATCH(PAYROLL!BO$2,ADJ!$2:$2,0)),0)</f>
        <v/>
      </c>
      <c r="BP696">
        <f>SUM(AM696,AV696,BE696,BK696,BL696:BO696)</f>
        <v/>
      </c>
      <c r="BQ696">
        <f>BO696</f>
        <v/>
      </c>
      <c r="BR696">
        <f>IFERROR(ROUND(IF(LEFT(INDEX(PIS!O$1:O$500,MATCH(D696,PIS!C$1:C$500)),1)="D",T696/8*(BD696*0.3),IF(LEFT(INDEX(PIS!O$1:O$500,MATCH(D696,PIS!C$1:C$500)),1)="H",T696*($BD696*0.3),T696/$AD696/8*($BD696*0.3))),0),0)</f>
        <v/>
      </c>
      <c r="BS696">
        <f>IF(AP696&lt;1,0,MIN(AP696,730000))</f>
        <v/>
      </c>
      <c r="BT696">
        <f>IFERROR(ROUND((BE696-SUM(AW696:BC696)*T696/AD696/8),0)-BR696,0)</f>
        <v/>
      </c>
      <c r="BU696">
        <f>AO696</f>
        <v/>
      </c>
      <c r="BV696">
        <f>SUM(BQ696:BU696)</f>
        <v/>
      </c>
      <c r="BW696">
        <f>BP696-BV696</f>
        <v/>
      </c>
      <c r="BX696">
        <f>IFERROR(IF(RIGHT(INDEX(PIS!O$1:O$500,MATCH(D696,PIS!C$1:C$500)),5)="Gross",MIN(U696+V696,VLOOKUP("R700",TSC!B:C,2,0)*VLOOKUP("R101",TSC!B:C,2,0))*VLOOKUP("R701",TSC!B:C,2,0)%,0),0)</f>
        <v/>
      </c>
      <c r="BY696">
        <f>IFERROR(IF(RIGHT(INDEX(PIS!O$1:O$500,MATCH(D696,PIS!C$1:C$500)),5)="Gross",MIN(U696+V696,VLOOKUP("R700",TSC!B:C,2,0)*VLOOKUP("R101",TSC!B:C,2,0))*VLOOKUP("T704",TSC!B:C,2,0)%,0),0)</f>
        <v/>
      </c>
      <c r="BZ696">
        <f>IFERROR(IF(RIGHT(INDEX(PIS!O$1:O$500,MATCH(D696,PIS!C$1:C$500)),5)="Gross",MIN(U696+V696,VLOOKUP("R700",TSC!B:C,2,0)*VLOOKUP("1",TSC!F:G,2,0))*VLOOKUP("T705",TSC!B:C,2,0)%,0),0)</f>
        <v/>
      </c>
      <c r="CA696">
        <f>IFERROR(INDEX(ADJ!$A$1:$BZ$1000,MATCH(PAYROLL!D696,ADJ!A$1:A$500,0),MATCH(PAYROLL!CA$2,ADJ!$2:$2,0)),0)</f>
        <v/>
      </c>
      <c r="CB696">
        <f>IFERROR(INDEX(ADJ!$A$1:$BZ$1000,MATCH(PAYROLL!D696,ADJ!A$1:A$500,0),MATCH(PAYROLL!CB$2,ADJ!$2:$2,0)),0)</f>
        <v/>
      </c>
      <c r="CC696">
        <f>SUM(BX696:CB696)</f>
        <v/>
      </c>
      <c r="CD696">
        <f>IFERROR(INDEX(PIS!$A$1:$BZ$1000,MATCH(PAYROLL!D696,PIS!C$1:C$500,0),MATCH(PAYROLL!CD$1,PIS!$1:$1,0)),0)</f>
        <v/>
      </c>
      <c r="CE696">
        <f>IFERROR(IF(OR(INDEX(PIS!P$1:P$500,MATCH(D696,PIS!C$1:C$500,0))="LT2",INDEX(PIS!P$1:P$500,MATCH(D696,PIS!C$1:C$500,0))="P10"),0,SUM(CC696,CD696*VLOOKUP("R601",TSC!B:C,2,0),VLOOKUP("R602",TSC!B:C,2,0))),0)</f>
        <v/>
      </c>
      <c r="CF696">
        <f>MAX(BW696-CE696,0)</f>
        <v/>
      </c>
      <c r="CG696">
        <f>IFERROR(IF(OR(RIGHT(INDEX(PIS!P$1:P$500,MATCH(D696,PIS!C$1:C$500)),5)="P10",RIGHT(INDEX(PIS!P$1:P$500,MATCH(D696,PIS!C$1:C$500)),5)="CK"),0,IF(CF696&lt;=5000000,CF696*5%,IF(CF696&lt;=10000000,CF696*10%-250000,IF(CF696&lt;=18000000,CF696*15%-750000,IF(CF696&lt;=32000000,CF696*20%-1650000,IF(CF696&lt;=52000000,CF696*25%-3250000,IF(CF696&lt;=80000000,BH696*30%-5850000,CF696*35%-9850000))))))),0)</f>
        <v/>
      </c>
      <c r="CH696">
        <f>IFERROR(IF(OR(INDEX(PIS!P$1:P$500,MATCH(D696,PIS!C$1:C$500))="LT",INDEX(PIS!P$1:P$500,MATCH(D696,PIS!C$1:C$500))="CK"),0,IF(CF696&lt;2000000,0,CF696*10%)),0)</f>
        <v/>
      </c>
      <c r="CI696">
        <f>IFERROR(INDEX(ADJ!$A$1:$BZ$1000,MATCH(PAYROLL!D696,ADJ!A$1:A$500,0),MATCH(PAYROLL!CI$2,ADJ!$2:$2,0)),0)</f>
        <v/>
      </c>
      <c r="CJ696">
        <f>IFERROR(INDEX(ADJ!$A$1:$BZ$1000,MATCH(PAYROLL!D696,ADJ!A$1:A$500,0),MATCH(PAYROLL!CJ$2,ADJ!$2:$2,0)),0)</f>
        <v/>
      </c>
      <c r="CK696">
        <f>IFERROR(INDEX(ADJ!$A$1:$BZ$1000,MATCH(PAYROLL!D696,ADJ!A$1:A$500,0),MATCH(PAYROLL!CK$2,ADJ!$2:$2,0)),0)</f>
        <v/>
      </c>
      <c r="CL696">
        <f>SUM(CG696:CK696)</f>
        <v/>
      </c>
      <c r="CM696">
        <f>ROUND(SUM(CH696:CK696),0)</f>
        <v/>
      </c>
      <c r="CN696">
        <f>IFERROR(INDEX(CSDA!D$1:D$500,MATCH($CN$2,CSDA!C$1:C$500,0))*INDEX(PIS!V$1:V$500,MATCH(D696,PIS!C$1:C$500))+INDEX(ADJ!$A$1:$BZ$1000,MATCH(PAYROLL!D696,ADJ!A$1:A$500,0),MATCH(PAYROLL!CN$2,ADJ!$2:$2,0)),0)</f>
        <v/>
      </c>
      <c r="CO696">
        <f>IFERROR(INDEX(ADJ!$A$1:$BZ$1000,MATCH(PAYROLL!D696,ADJ!A$1:A$500,0),MATCH(PAYROLL!CO$2,ADJ!$2:$2,0)),0)</f>
        <v/>
      </c>
      <c r="CP696">
        <f>IFERROR(INDEX(ADJ!$A$1:$BZ$1000,MATCH(PAYROLL!D696,ADJ!A$1:A$500,0),MATCH(PAYROLL!CP$2,ADJ!$2:$2,0)),0)</f>
        <v/>
      </c>
      <c r="CQ696">
        <f>BP696-CL696-CI696-CM696-CN696-CO696-CP696-CC696</f>
        <v/>
      </c>
      <c r="CR696">
        <f>IFERROR(IF(RIGHT(INDEX(PIS!O$1:O$500,MATCH(D696,PIS!C$1:C$500,0)),5)="Gross",MIN(U696+V696,VLOOKUP("R700",TSC!B:C,2,0)*VLOOKUP("R101",TSC!B:C,2,0))*(VLOOKUP("T711",TSC!B:C,2,0)+VLOOKUP("T712",TSC!B:C,2,0))%,MIN(T696+V696,VLOOKUP("R700",TSC!B:C,2,0)*VLOOKUP("R101",TSC!B:C,2,0))*(VLOOKUP("T711",TSC!B:C,2,0)+VLOOKUP("T712",TSC!B:C,2,0)+VLOOKUP("R701",TSC!B:C,2,0))%),0)</f>
        <v/>
      </c>
      <c r="CS696">
        <f>IFERROR(IF(RIGHT(INDEX(PIS!O$1:O$500,MATCH(D696,PIS!C$1:C$500,0)),5)="Gross",MIN(U696+V696,VLOOKUP("R700",TSC!B:C,2,0)*VLOOKUP("R101",TSC!B:C,2,0))*(VLOOKUP("T714",TSC!B:C,2,0))%,MIN(T696+V696,VLOOKUP("R700",TSC!B:C,2,0)*VLOOKUP("R101",TSC!B:C,2,0))*(VLOOKUP("T704",TSC!B:C,2,0)+VLOOKUP("T714",TSC!B:C,2,0))%),0)</f>
        <v/>
      </c>
      <c r="CT696">
        <f>IFERROR(IF(RIGHT(INDEX(PIS!O$1:O$500,MATCH(D696,PIS!C$1:C$500,0)),5)="Gross",MIN(U696+V696,VLOOKUP("R700",TSC!B:C,2,0)*VLOOKUP("R101",TSC!B:C,2,0))*VLOOKUP("T705",TSC!B:C,2,0)%,MIN(T696+V696,VLOOKUP("R700",TSC!B:C,2,0)*VLOOKUP("R101",TSC!B:C,2,0))*VLOOKUP("T705",TSC!B:C,2,0)%),0)</f>
        <v/>
      </c>
      <c r="CU696">
        <f>IFERROR(IF(RIGHT(INDEX(PIS!O$1:O$500,MATCH(D696,PIS!C$1:C$500,0)),5)="Gross",MIN(U696+V696,VLOOKUP("R700",TSC!B:C,2,0)*VLOOKUP("R101",TSC!B:C,2,0))*(VLOOKUP("T713",TSC!B:C,2,0))%,MIN(T696+V696,VLOOKUP("R700",TSC!B:C,2,0)*VLOOKUP("R101",TSC!B:C,2,0))*(VLOOKUP("T713",TSC!B:C,2,0))%),0)</f>
        <v/>
      </c>
      <c r="CV696">
        <f>IFERROR(INDEX(ADJ!$A$1:$BZ$1000,MATCH(PAYROLL!D696,ADJ!A$1:A$500,0),MATCH(PAYROLL!CV$2,ADJ!$2:$2,0)),0)</f>
        <v/>
      </c>
      <c r="CW696">
        <f>IFERROR(INDEX(ADJ!$A$1:$BZ$1000,MATCH(PAYROLL!D696,ADJ!A$1:A$500,0),MATCH(PAYROLL!CW$2,ADJ!$2:$2,0)),0)</f>
        <v/>
      </c>
      <c r="CX696">
        <f>SUM(CR696:CW696)</f>
        <v/>
      </c>
      <c r="CY696">
        <f>ROUND(IF(CR696&gt;0,T696+V696*VLOOKUP("R202",TSC!$B$1:$C$500,2,0),0),0)</f>
        <v/>
      </c>
      <c r="CZ696">
        <f>IFERROR(INDEX(CSDA!D$1:D$500,MATCH($CZ$2,CSDA!C$1:C$500,0)),0)</f>
        <v/>
      </c>
      <c r="DA696">
        <f>ROUND(T696*0.7%,0)</f>
        <v/>
      </c>
      <c r="DB696">
        <f>ROUND(T696/12,0)</f>
        <v/>
      </c>
      <c r="DC696">
        <f ref="DC696" t="array">IFERROR(INDEX(CSDA!D$1:D$500,MATCH("Trích giữ"&amp;PAYROLL!DC$2,CSDA!A$1:A$500&amp;CSDA!C$1:C$500,0)),0)</f>
        <v/>
      </c>
      <c r="DD696">
        <f ref="DD696" t="array">IFERROR(INDEX(CSDA!D$1:D$500,MATCH("Trích giữ"&amp;PAYROLL!DD$2,CSDA!A$1:A$500&amp;CSDA!C$1:C$500,0)),0)</f>
        <v/>
      </c>
      <c r="DE696">
        <f ref="DE696" t="array">IFERROR(INDEX(CSDA!D$1:D$500,MATCH("Trích giữ"&amp;PAYROLL!DE$2,CSDA!A$1:A$500&amp;CSDA!C$1:C$500,0)),0)</f>
        <v/>
      </c>
      <c r="DF696">
        <f>IFERROR(INDEX(CSDA!D$1:D$500,MATCH(PAYROLL!DF$2,CSDA!C$1:C$500,0)),0)</f>
        <v/>
      </c>
      <c r="DG696">
        <f ref="DG696" t="array">IFERROR(INDEX(CSDA!D$1:D$500,MATCH("Trích giữ"&amp;PAYROLL!DG$2,CSDA!A$1:A$500&amp;CSDA!C$1:C$500,0)),0)</f>
        <v/>
      </c>
      <c r="DH696">
        <f>ROUND(T696/26,0)</f>
        <v/>
      </c>
      <c r="DI696">
        <f ref="DI696" t="array">IFERROR(INDEX(CSDA!D$1:D$500,MATCH("Trích giữ"&amp;PAYROLL!DI$2,CSDA!A$1:A$500&amp;CSDA!C$1:C$500,0)),0)</f>
        <v/>
      </c>
      <c r="DJ696">
        <f>IF(U696=0,T696*21.5%-BL696,0)</f>
        <v/>
      </c>
      <c r="DK696">
        <f ref="DK696" t="array">IFERROR(INDEX(CSDA!D$1:D$500,MATCH("Trích giữ"&amp;PAYROLL!DK$2,CSDA!A$1:A$500&amp;CSDA!C$1:C$500,0)),0)</f>
        <v/>
      </c>
      <c r="DL696">
        <f>IFERROR(INDEX(CSDA!D$1:D$500,MATCH(PAYROLL!DL$2,CSDA!C$1:C$500,0))/12,0)</f>
        <v/>
      </c>
      <c r="DM696">
        <f>SUM(DB696:DL696)</f>
        <v/>
      </c>
      <c r="DN696">
        <f>IFERROR(INDEX(ADJ!$A$1:$BZ$1000,MATCH(PAYROLL!D696,ADJ!A$1:A$500,0),MATCH(PAYROLL!DN$2,ADJ!$2:$2,0)),0)</f>
        <v/>
      </c>
      <c r="DO696">
        <f>IFERROR(SUM(BP696,DM696:DN696,CX696:DA696)-DT696,0)</f>
        <v/>
      </c>
      <c r="DP696">
        <f ref="DP696" t="array">SUM(BW696*IFERROR(INDEX(CSDA!D$1:D$500,MATCH(BW$2,CSDA!C$1:C$500,0)),0)%,CX696*IFERROR(INDEX(CSDA!D$1:D$500,MATCH(CX$2,CSDA!C$1:C$500,0)),0)%,DA696*IFERROR(INDEX(CSDA!D$1:D$500,MATCH(DA$2,CSDA!C$1:C$500,0)),0)%,DB696*IFERROR(INDEX(CSDA!D$1:D$500,MATCH(DB$2,CSDA!C$1:C$500,0)),0)%,DF696*IFERROR(INDEX(CSDA!D$1:D$500,MATCH("Phí dịch vụ"&amp;PAYROLL!DF$2,CSDA!A$1:A$500&amp;CSDA!C$1:C$500,0)),0)%,DC696*IFERROR(INDEX(CSDA!D$1:D$500,MATCH("Phí dịch vụ"&amp;PAYROLL!DC$2,CSDA!A$1:A$500&amp;CSDA!C$1:C$500,0)),0)%,DH696*IFERROR(INDEX(CSDA!D$1:D$500,MATCH("Phí dịch vụ"&amp;PAYROLL!DH$2,CSDA!A$1:A$500&amp;CSDA!C$1:C$500,0)),0)%,DJ696*IFERROR(INDEX(CSDA!D$1:D$500,MATCH("Phí dịch vụ"&amp;PAYROLL!DJ$2,CSDA!A$1:A$500&amp;CSDA!C$1:C$500,0)),0)%,BN696*IFERROR(INDEX(CSDA!D$1:D$500,MATCH(BN$2,CSDA!C$1:C$500,0)),0)%)-BN696*7%</f>
        <v/>
      </c>
      <c r="DQ696">
        <f>IFERROR(INDEX(ADJ!$A$1:$BZ$1000,MATCH(PAYROLL!D696,ADJ!A$1:A$500,0),MATCH(PAYROLL!DQ$2,ADJ!$2:$2,0)),0)</f>
        <v/>
      </c>
      <c r="DR696">
        <f>IFERROR(INDEX(ADJ!$A$1:$BZ$1000,MATCH(PAYROLL!D696,ADJ!A$1:A$500,0),MATCH(PAYROLL!DR$2,ADJ!$2:$2,0)),0)</f>
        <v/>
      </c>
      <c r="DS696">
        <f>SUM(DP696:DR696)</f>
        <v/>
      </c>
      <c r="DT696">
        <f>EK696</f>
        <v/>
      </c>
      <c r="DU696">
        <f>SUM(DO696:DR696)</f>
        <v/>
      </c>
      <c r="DV696">
        <f>ROUND(DU696*0.1,0)</f>
        <v/>
      </c>
      <c r="DW696">
        <f>DU696+DV696</f>
        <v/>
      </c>
      <c r="DZ696">
        <f>IFERROR(INDEX(ADJ!$A$1:$BZ$1000,MATCH(PAYROLL!$D696,ADJ!A$1:A$500,0),MATCH(PAYROLL!DZ$2,ADJ!$2:$2,0)),0)</f>
        <v/>
      </c>
      <c r="EA696">
        <f>IFERROR(INDEX(ADJ!$A$1:$BZ$1000,MATCH(PAYROLL!$D696,ADJ!A$1:A$500,0),MATCH(PAYROLL!EA$2,ADJ!$2:$2,0)),0)</f>
        <v/>
      </c>
      <c r="EB696">
        <f>IFERROR(INDEX(ADJ!$A$1:$BZ$1000,MATCH(PAYROLL!$D696,ADJ!A$1:A$500,0),MATCH(PAYROLL!EB$2,ADJ!$2:$2,0)),0)</f>
        <v/>
      </c>
      <c r="EC696">
        <f>IFERROR(INDEX(ADJ!$A$1:$BZ$1000,MATCH(PAYROLL!$D696,ADJ!A$1:A$500,0),MATCH(PAYROLL!EC$2,ADJ!$2:$2,0)),0)</f>
        <v/>
      </c>
      <c r="ED696">
        <f>IFERROR(INDEX(ADJ!$A$1:$BZ$1000,MATCH(PAYROLL!$D696,ADJ!A$1:A$500,0),MATCH(PAYROLL!ED$2,ADJ!$2:$2,0)),0)</f>
        <v/>
      </c>
      <c r="EE696">
        <f>IFERROR(INDEX(ADJ!$A$1:$BZ$1000,MATCH(PAYROLL!$D696,ADJ!A$1:A$500,0),MATCH(PAYROLL!EE$2,ADJ!$2:$2,0)),0)</f>
        <v/>
      </c>
      <c r="EF696">
        <f>IFERROR(INDEX(ADJ!$A$1:$BZ$1000,MATCH(PAYROLL!$D696,ADJ!A$1:A$500,0),MATCH(PAYROLL!EF$2,ADJ!$2:$2,0)),0)</f>
        <v/>
      </c>
      <c r="EG696">
        <f>IFERROR(INDEX(ADJ!$A$1:$BZ$1000,MATCH(PAYROLL!$D696,ADJ!A$1:A$500,0),MATCH(PAYROLL!EG$2,ADJ!$2:$2,0)),0)</f>
        <v/>
      </c>
      <c r="EH696">
        <f>IFERROR(INDEX(ADJ!$A$1:$BZ$1000,MATCH(PAYROLL!$D696,ADJ!A$1:A$500,0),MATCH(PAYROLL!EH$2,ADJ!$2:$2,0)),0)</f>
        <v/>
      </c>
      <c r="EI696">
        <f>IFERROR(INDEX(ADJ!$A$1:$BZ$1000,MATCH(PAYROLL!D696,ADJ!A$1:A$500,0),MATCH(PAYROLL!EI$2,ADJ!$2:$2,0)),0)</f>
        <v/>
      </c>
      <c r="EJ696">
        <f>IFERROR(INDEX(ADJ!$A$1:$BZ$1000,MATCH(PAYROLL!$D696,ADJ!A$1:A$500,0),MATCH(PAYROLL!EJ$2,ADJ!$2:$2,0)),0)</f>
        <v/>
      </c>
      <c r="EK696">
        <f>SUM(DZ696:EJ696)</f>
        <v/>
      </c>
    </row>
    <row r="697">
      <c r="A697" t="n">
        <v>695</v>
      </c>
      <c r="B697" t="inlineStr">
        <is>
          <t>Vi Thị Hiền</t>
        </is>
      </c>
      <c r="D697" t="inlineStr">
        <is>
          <t>157708-01</t>
        </is>
      </c>
      <c r="S697">
        <f>IFERROR(INDEX(PIS!$A$1:$BZ$1000,MATCH($D697,PIS!C$1:C$500,0),MATCH("Lương CB tháng trước",PIS!$1:$1,0)),0)</f>
        <v/>
      </c>
      <c r="T697">
        <f>IFERROR(INDEX(PIS!$A$1:$BZ$1000,MATCH($D697,PIS!C$1:C$500,0),MATCH("Lương CB hiện tại",PIS!$1:$1,0)),0)</f>
        <v/>
      </c>
      <c r="U697">
        <f>IFERROR(INDEX(PIS!$A$1:$BZ$1000,MATCH($D697,PIS!C$1:C$500,0),MATCH("Lương đóng BHBB",PIS!$1:$1,0)),0)</f>
        <v/>
      </c>
      <c r="V697">
        <f>IFERROR(INDEX(PIS!$A$1:$BZ$1000,MATCH($D697,PIS!C$1:C$500,0),MATCH(V$2,PIS!$2:$2,0)),0)</f>
        <v/>
      </c>
      <c r="W697">
        <f>IFERROR(INDEX(PIS!$A$1:$BZ$1000,MATCH($D697,PIS!C$1:C$500,0),MATCH(W$2,PIS!$2:$2,0)),0)</f>
        <v/>
      </c>
      <c r="X697">
        <f>IFERROR(INDEX(PIS!$A$1:$BZ$1000,MATCH($D697,PIS!C$1:C$500,0),MATCH(X$2,PIS!$2:$2,0)),0)</f>
        <v/>
      </c>
      <c r="Y697">
        <f>IFERROR(INDEX(PIS!$A$1:$BZ$1000,MATCH($D697,PIS!C$1:C$500,0),MATCH(Y$2,PIS!$2:$2,0)),0)</f>
        <v/>
      </c>
      <c r="Z697">
        <f>IFERROR(INDEX(PIS!$A$1:$BZ$1000,MATCH($D697,PIS!C$1:C$500,0),MATCH(Z$2,PIS!$2:$2,0)),0)</f>
        <v/>
      </c>
      <c r="AA697">
        <f>IFERROR(INDEX(PIS!$A$1:$BZ$1000,MATCH($D697,PIS!C$1:C$500,0),MATCH(AA$2,PIS!$2:$2,0)),0)</f>
        <v/>
      </c>
      <c r="AB697">
        <f>IFERROR(INDEX(PIS!$A$1:$BZ$1000,MATCH($D697,PIS!C$1:C$500,0),MATCH(AB$2,PIS!$2:$2,0)),0)</f>
        <v/>
      </c>
      <c r="AC697">
        <f>SUM(V697:AB697)</f>
        <v/>
      </c>
      <c r="AD697">
        <f>IFERROR(INDEX(TIMESHEET!$A$1:$AI$5000,MATCH($D697,TIMESHEET!A$1:A$500,0),MATCH("T100",TIMESHEET!$2:$2,0))-2,0)</f>
        <v/>
      </c>
      <c r="AE697">
        <f>IFERROR(INDEX(TIMESHEET!$A$1:$AI$5000,MATCH($D697,TIMESHEET!A$1:A$500,0),MATCH("T202",TIMESHEET!$2:$2,0)),0)</f>
        <v/>
      </c>
      <c r="AF697">
        <f>IFERROR(INDEX(TIMESHEET!$A$1:$AI$5000,MATCH($D697,TIMESHEET!A$1:A$500,0),MATCH("T302",TIMESHEET!$2:$2,0)),0)</f>
        <v/>
      </c>
      <c r="AG697">
        <f>IFERROR(INDEX(TIMESHEET!$A$1:$AI$5000,MATCH($D697,TIMESHEET!A$1:A$500,0),MATCH("T406",TIMESHEET!$2:$2,0)),0)</f>
        <v/>
      </c>
      <c r="AH697">
        <f>AE697+AG697</f>
        <v/>
      </c>
      <c r="AI697">
        <f>IFERROR(INDEX(TIMESHEET!$A$1:$AI$5000,MATCH($D697,TIMESHEET!A$1:A$500,0),MATCH("T701",TIMESHEET!$2:$2,0)),0)</f>
        <v/>
      </c>
      <c r="AJ697">
        <f>IFERROR(INDEX(TIMESHEET!$A$1:$AI$5000,MATCH($D697,TIMESHEET!B$1:B$500,0),MATCH("T320",TIMESHEET!$2:$2,0)),0)</f>
        <v/>
      </c>
      <c r="AK697">
        <f>IFERROR(IF(LEFT(INDEX(PIS!O$1:O$500,MATCH(D697,PIS!C$1:C$500)),1)="M",T697/AD697*SUM(AE697:AG697),T697*AD697),0)</f>
        <v/>
      </c>
      <c r="AL697">
        <f>IFERROR(INDEX(ADJ!$A$1:$BZ$1000,MATCH(PAYROLL!D697,ADJ!A$1:A$500,0),MATCH(PAYROLL!AL$2,ADJ!$2:$2,0)),0)</f>
        <v/>
      </c>
      <c r="AM697">
        <f>SUM(AK697:AL697)</f>
        <v/>
      </c>
      <c r="AN697">
        <f>IFERROR(ROUND(V697/$AD697*$AH697,0),0)</f>
        <v/>
      </c>
      <c r="AO697">
        <f>IFERROR(ROUND(W697/$AD697*$AH697,0),0)</f>
        <v/>
      </c>
      <c r="AP697">
        <f>IFERROR(ROUND(X697/$AD697*$AE697,0),0)</f>
        <v/>
      </c>
      <c r="AQ697">
        <f>IFERROR(ROUND(Y697/$AD697*$AH697,0),0)</f>
        <v/>
      </c>
      <c r="AR697">
        <f>IFERROR(ROUND(Z697/$AD697*$AH697,0),0)</f>
        <v/>
      </c>
      <c r="AS697">
        <f>IFERROR(ROUND(AA697/$AD697*$AH697,0),0)</f>
        <v/>
      </c>
      <c r="AT697">
        <f>IFERROR(IF((AE697+AF697+AG697)&gt;13,AB697,ROUND(AB697/AD697*AH697,0)),0)</f>
        <v/>
      </c>
      <c r="AU697">
        <f>IFERROR(INDEX(ADJ!$A$1:$BZ$1000,MATCH(PAYROLL!D697,ADJ!A$1:A$500,0),MATCH(PAYROLL!AU$2,ADJ!$2:$2,0)),0)</f>
        <v/>
      </c>
      <c r="AV697">
        <f>ROUND(SUM(AN697:AU697),0)</f>
        <v/>
      </c>
      <c r="AW697">
        <f>IFERROR(INDEX(TIMESHEET!$A$1:$AI$5000,MATCH(PAYROLL!D697,TIMESHEET!A$1:A$500,0),MATCH("T620",TIMESHEET!$2:$2,0)),0)</f>
        <v/>
      </c>
      <c r="AX697">
        <f>IFERROR(INDEX(TIMESHEET!$A$1:$AI$5000,MATCH(PAYROLL!D697,TIMESHEET!A$1:A$500,0),MATCH("T601",TIMESHEET!$2:$2,0)),0)</f>
        <v/>
      </c>
      <c r="AY697">
        <f>IFERROR(INDEX(TIMESHEET!$A$1:$AI$5000,MATCH(PAYROLL!D697,TIMESHEET!A$1:A$500,0),MATCH("T602",TIMESHEET!$2:$2,0)),0)</f>
        <v/>
      </c>
      <c r="AZ697">
        <f>IFERROR(INDEX(TIMESHEET!$A$1:$AI$5000,MATCH(PAYROLL!D697,TIMESHEET!A$1:A$500,0),MATCH("T603",TIMESHEET!$2:$2,0)),0)</f>
        <v/>
      </c>
      <c r="BA697">
        <f>IFERROR(INDEX(TIMESHEET!$A$1:$AI$5000,MATCH(PAYROLL!D697,TIMESHEET!A$1:A$500,0),MATCH("T611",TIMESHEET!$2:$2,0)),0)</f>
        <v/>
      </c>
      <c r="BB697">
        <f>IFERROR(INDEX(TIMESHEET!$A$1:$AI$5000,MATCH(PAYROLL!D697,TIMESHEET!A$1:A$500,0),MATCH("T612",TIMESHEET!$2:$2,0)),0)</f>
        <v/>
      </c>
      <c r="BC697">
        <f>IFERROR(INDEX(TIMESHEET!$A$1:$AI$5000,MATCH(PAYROLL!D697,TIMESHEET!A$1:A$500,0),MATCH("T613",TIMESHEET!$2:$2,0)),0)</f>
        <v/>
      </c>
      <c r="BD697">
        <f>IFERROR(INDEX(TIMESHEET!$A$1:$AI$5000,MATCH(PAYROLL!D697,TIMESHEET!A$1:A$500,0),MATCH("T500",TIMESHEET!$2:$2,0)),0)</f>
        <v/>
      </c>
      <c r="BE697">
        <f>IFERROR(IF(LEFT(INDEX(PIS!O$1:O$500,MATCH(D697,PIS!C$1:C$500)),1)="M",T697/AD697/8*(AW697+AX697*1.5+AY697*2+AZ697*3+BA697*2.1+BB697*2.7+BC697*3.9+BD697*0.3),T697/8*(AW697+AX697*1.5+AY697*2+AZ697*3+BA697*2.1+BB697*2.7+BC697*3.9+BD697*0.3)),0)</f>
        <v/>
      </c>
      <c r="BF697">
        <f>IFERROR(INDEX(ADJ!$A$1:$BZ$1000,MATCH(PAYROLL!$D697,ADJ!A$1:A$500,0),MATCH(PAYROLL!BF$2,ADJ!$2:$2,0)),0)</f>
        <v/>
      </c>
      <c r="BG697">
        <f>IFERROR(INDEX(ADJ!$A$1:$BZ$1000,MATCH(PAYROLL!D697,ADJ!A$1:A$500,0),MATCH(PAYROLL!BG$2,ADJ!$2:$2,0)),0)</f>
        <v/>
      </c>
      <c r="BH697">
        <f>IFERROR(INDEX(ADJ!$A$1:$BZ$1000,MATCH(PAYROLL!D697,ADJ!A$1:A$500,0),MATCH(PAYROLL!BH$2,ADJ!$2:$2,0)),0)</f>
        <v/>
      </c>
      <c r="BI697">
        <f>IFERROR(INDEX(ADJ!$A$1:$BZ$1000,MATCH(PAYROLL!D697,ADJ!A$1:A$500,0),MATCH(PAYROLL!BI$2,ADJ!$2:$2,0)),0)</f>
        <v/>
      </c>
      <c r="BJ697">
        <f>IFERROR(INDEX(ADJ!$A$1:$BZ$1000,MATCH(PAYROLL!D697,ADJ!A$1:A$500,0),MATCH(PAYROLL!BJ$2,ADJ!$2:$2,0)),0)</f>
        <v/>
      </c>
      <c r="BK697">
        <f>SUM(BF697:BJ697)</f>
        <v/>
      </c>
      <c r="BL697">
        <f>IFERROR(INDEX(ADJ!$A$1:$BZ$1000,MATCH(PAYROLL!D697,ADJ!A$1:A$500,0),MATCH(PAYROLL!BL$2,ADJ!$2:$2,0)),0)</f>
        <v/>
      </c>
      <c r="BM697">
        <f>IFERROR(INDEX(ADJ!$A$1:$BZ$1000,MATCH(PAYROLL!D697,ADJ!A$1:A$500,0),MATCH(PAYROLL!BM$2,ADJ!$2:$2,0)),0)</f>
        <v/>
      </c>
      <c r="BN697">
        <f>IFERROR(INDEX(ADJ!$A$1:$BZ$1000,MATCH(PAYROLL!D697,ADJ!A$1:A$500,0),MATCH(PAYROLL!BN$2,ADJ!$2:$2,0)),0)</f>
        <v/>
      </c>
      <c r="BO697">
        <f>IFERROR(INDEX(ADJ!$A$1:$BZ$1000,MATCH(PAYROLL!D697,ADJ!A$1:A$500,0),MATCH(PAYROLL!BO$2,ADJ!$2:$2,0)),0)</f>
        <v/>
      </c>
      <c r="BP697">
        <f>SUM(AM697,AV697,BE697,BK697,BL697:BO697)</f>
        <v/>
      </c>
      <c r="BQ697">
        <f>BO697</f>
        <v/>
      </c>
      <c r="BR697">
        <f>IFERROR(ROUND(IF(LEFT(INDEX(PIS!O$1:O$500,MATCH(D697,PIS!C$1:C$500)),1)="D",T697/8*(BD697*0.3),IF(LEFT(INDEX(PIS!O$1:O$500,MATCH(D697,PIS!C$1:C$500)),1)="H",T697*($BD697*0.3),T697/$AD697/8*($BD697*0.3))),0),0)</f>
        <v/>
      </c>
      <c r="BS697">
        <f>IF(AP697&lt;1,0,MIN(AP697,730000))</f>
        <v/>
      </c>
      <c r="BT697">
        <f>IFERROR(ROUND((BE697-SUM(AW697:BC697)*T697/AD697/8),0)-BR697,0)</f>
        <v/>
      </c>
      <c r="BU697">
        <f>AO697</f>
        <v/>
      </c>
      <c r="BV697">
        <f>SUM(BQ697:BU697)</f>
        <v/>
      </c>
      <c r="BW697">
        <f>BP697-BV697</f>
        <v/>
      </c>
      <c r="BX697">
        <f>IFERROR(IF(RIGHT(INDEX(PIS!O$1:O$500,MATCH(D697,PIS!C$1:C$500)),5)="Gross",MIN(U697+V697,VLOOKUP("R700",TSC!B:C,2,0)*VLOOKUP("R101",TSC!B:C,2,0))*VLOOKUP("R701",TSC!B:C,2,0)%,0),0)</f>
        <v/>
      </c>
      <c r="BY697">
        <f>IFERROR(IF(RIGHT(INDEX(PIS!O$1:O$500,MATCH(D697,PIS!C$1:C$500)),5)="Gross",MIN(U697+V697,VLOOKUP("R700",TSC!B:C,2,0)*VLOOKUP("R101",TSC!B:C,2,0))*VLOOKUP("T704",TSC!B:C,2,0)%,0),0)</f>
        <v/>
      </c>
      <c r="BZ697">
        <f>IFERROR(IF(RIGHT(INDEX(PIS!O$1:O$500,MATCH(D697,PIS!C$1:C$500)),5)="Gross",MIN(U697+V697,VLOOKUP("R700",TSC!B:C,2,0)*VLOOKUP("1",TSC!F:G,2,0))*VLOOKUP("T705",TSC!B:C,2,0)%,0),0)</f>
        <v/>
      </c>
      <c r="CA697">
        <f>IFERROR(INDEX(ADJ!$A$1:$BZ$1000,MATCH(PAYROLL!D697,ADJ!A$1:A$500,0),MATCH(PAYROLL!CA$2,ADJ!$2:$2,0)),0)</f>
        <v/>
      </c>
      <c r="CB697">
        <f>IFERROR(INDEX(ADJ!$A$1:$BZ$1000,MATCH(PAYROLL!D697,ADJ!A$1:A$500,0),MATCH(PAYROLL!CB$2,ADJ!$2:$2,0)),0)</f>
        <v/>
      </c>
      <c r="CC697">
        <f>SUM(BX697:CB697)</f>
        <v/>
      </c>
      <c r="CD697">
        <f>IFERROR(INDEX(PIS!$A$1:$BZ$1000,MATCH(PAYROLL!D697,PIS!C$1:C$500,0),MATCH(PAYROLL!CD$1,PIS!$1:$1,0)),0)</f>
        <v/>
      </c>
      <c r="CE697">
        <f>IFERROR(IF(OR(INDEX(PIS!P$1:P$500,MATCH(D697,PIS!C$1:C$500,0))="LT2",INDEX(PIS!P$1:P$500,MATCH(D697,PIS!C$1:C$500,0))="P10"),0,SUM(CC697,CD697*VLOOKUP("R601",TSC!B:C,2,0),VLOOKUP("R602",TSC!B:C,2,0))),0)</f>
        <v/>
      </c>
      <c r="CF697">
        <f>MAX(BW697-CE697,0)</f>
        <v/>
      </c>
      <c r="CG697">
        <f>IFERROR(IF(OR(RIGHT(INDEX(PIS!P$1:P$500,MATCH(D697,PIS!C$1:C$500)),5)="P10",RIGHT(INDEX(PIS!P$1:P$500,MATCH(D697,PIS!C$1:C$500)),5)="CK"),0,IF(CF697&lt;=5000000,CF697*5%,IF(CF697&lt;=10000000,CF697*10%-250000,IF(CF697&lt;=18000000,CF697*15%-750000,IF(CF697&lt;=32000000,CF697*20%-1650000,IF(CF697&lt;=52000000,CF697*25%-3250000,IF(CF697&lt;=80000000,BH697*30%-5850000,CF697*35%-9850000))))))),0)</f>
        <v/>
      </c>
      <c r="CH697">
        <f>IFERROR(IF(OR(INDEX(PIS!P$1:P$500,MATCH(D697,PIS!C$1:C$500))="LT",INDEX(PIS!P$1:P$500,MATCH(D697,PIS!C$1:C$500))="CK"),0,IF(CF697&lt;2000000,0,CF697*10%)),0)</f>
        <v/>
      </c>
      <c r="CI697">
        <f>IFERROR(INDEX(ADJ!$A$1:$BZ$1000,MATCH(PAYROLL!D697,ADJ!A$1:A$500,0),MATCH(PAYROLL!CI$2,ADJ!$2:$2,0)),0)</f>
        <v/>
      </c>
      <c r="CJ697">
        <f>IFERROR(INDEX(ADJ!$A$1:$BZ$1000,MATCH(PAYROLL!D697,ADJ!A$1:A$500,0),MATCH(PAYROLL!CJ$2,ADJ!$2:$2,0)),0)</f>
        <v/>
      </c>
      <c r="CK697">
        <f>IFERROR(INDEX(ADJ!$A$1:$BZ$1000,MATCH(PAYROLL!D697,ADJ!A$1:A$500,0),MATCH(PAYROLL!CK$2,ADJ!$2:$2,0)),0)</f>
        <v/>
      </c>
      <c r="CL697">
        <f>SUM(CG697:CK697)</f>
        <v/>
      </c>
      <c r="CM697">
        <f>ROUND(SUM(CH697:CK697),0)</f>
        <v/>
      </c>
      <c r="CN697">
        <f>IFERROR(INDEX(CSDA!D$1:D$500,MATCH($CN$2,CSDA!C$1:C$500,0))*INDEX(PIS!V$1:V$500,MATCH(D697,PIS!C$1:C$500))+INDEX(ADJ!$A$1:$BZ$1000,MATCH(PAYROLL!D697,ADJ!A$1:A$500,0),MATCH(PAYROLL!CN$2,ADJ!$2:$2,0)),0)</f>
        <v/>
      </c>
      <c r="CO697">
        <f>IFERROR(INDEX(ADJ!$A$1:$BZ$1000,MATCH(PAYROLL!D697,ADJ!A$1:A$500,0),MATCH(PAYROLL!CO$2,ADJ!$2:$2,0)),0)</f>
        <v/>
      </c>
      <c r="CP697">
        <f>IFERROR(INDEX(ADJ!$A$1:$BZ$1000,MATCH(PAYROLL!D697,ADJ!A$1:A$500,0),MATCH(PAYROLL!CP$2,ADJ!$2:$2,0)),0)</f>
        <v/>
      </c>
      <c r="CQ697">
        <f>BP697-CL697-CI697-CM697-CN697-CO697-CP697-CC697</f>
        <v/>
      </c>
      <c r="CR697">
        <f>IFERROR(IF(RIGHT(INDEX(PIS!O$1:O$500,MATCH(D697,PIS!C$1:C$500,0)),5)="Gross",MIN(U697+V697,VLOOKUP("R700",TSC!B:C,2,0)*VLOOKUP("R101",TSC!B:C,2,0))*(VLOOKUP("T711",TSC!B:C,2,0)+VLOOKUP("T712",TSC!B:C,2,0))%,MIN(T697+V697,VLOOKUP("R700",TSC!B:C,2,0)*VLOOKUP("R101",TSC!B:C,2,0))*(VLOOKUP("T711",TSC!B:C,2,0)+VLOOKUP("T712",TSC!B:C,2,0)+VLOOKUP("R701",TSC!B:C,2,0))%),0)</f>
        <v/>
      </c>
      <c r="CS697">
        <f>IFERROR(IF(RIGHT(INDEX(PIS!O$1:O$500,MATCH(D697,PIS!C$1:C$500,0)),5)="Gross",MIN(U697+V697,VLOOKUP("R700",TSC!B:C,2,0)*VLOOKUP("R101",TSC!B:C,2,0))*(VLOOKUP("T714",TSC!B:C,2,0))%,MIN(T697+V697,VLOOKUP("R700",TSC!B:C,2,0)*VLOOKUP("R101",TSC!B:C,2,0))*(VLOOKUP("T704",TSC!B:C,2,0)+VLOOKUP("T714",TSC!B:C,2,0))%),0)</f>
        <v/>
      </c>
      <c r="CT697">
        <f>IFERROR(IF(RIGHT(INDEX(PIS!O$1:O$500,MATCH(D697,PIS!C$1:C$500,0)),5)="Gross",MIN(U697+V697,VLOOKUP("R700",TSC!B:C,2,0)*VLOOKUP("R101",TSC!B:C,2,0))*VLOOKUP("T705",TSC!B:C,2,0)%,MIN(T697+V697,VLOOKUP("R700",TSC!B:C,2,0)*VLOOKUP("R101",TSC!B:C,2,0))*VLOOKUP("T705",TSC!B:C,2,0)%),0)</f>
        <v/>
      </c>
      <c r="CU697">
        <f>IFERROR(IF(RIGHT(INDEX(PIS!O$1:O$500,MATCH(D697,PIS!C$1:C$500,0)),5)="Gross",MIN(U697+V697,VLOOKUP("R700",TSC!B:C,2,0)*VLOOKUP("R101",TSC!B:C,2,0))*(VLOOKUP("T713",TSC!B:C,2,0))%,MIN(T697+V697,VLOOKUP("R700",TSC!B:C,2,0)*VLOOKUP("R101",TSC!B:C,2,0))*(VLOOKUP("T713",TSC!B:C,2,0))%),0)</f>
        <v/>
      </c>
      <c r="CV697">
        <f>IFERROR(INDEX(ADJ!$A$1:$BZ$1000,MATCH(PAYROLL!D697,ADJ!A$1:A$500,0),MATCH(PAYROLL!CV$2,ADJ!$2:$2,0)),0)</f>
        <v/>
      </c>
      <c r="CW697">
        <f>IFERROR(INDEX(ADJ!$A$1:$BZ$1000,MATCH(PAYROLL!D697,ADJ!A$1:A$500,0),MATCH(PAYROLL!CW$2,ADJ!$2:$2,0)),0)</f>
        <v/>
      </c>
      <c r="CX697">
        <f>SUM(CR697:CW697)</f>
        <v/>
      </c>
      <c r="CY697">
        <f>ROUND(IF(CR697&gt;0,T697+V697*VLOOKUP("R202",TSC!$B$1:$C$500,2,0),0),0)</f>
        <v/>
      </c>
      <c r="CZ697">
        <f>IFERROR(INDEX(CSDA!D$1:D$500,MATCH($CZ$2,CSDA!C$1:C$500,0)),0)</f>
        <v/>
      </c>
      <c r="DA697">
        <f>ROUND(T697*0.7%,0)</f>
        <v/>
      </c>
      <c r="DB697">
        <f>ROUND(T697/12,0)</f>
        <v/>
      </c>
      <c r="DC697">
        <f ref="DC697" t="array">IFERROR(INDEX(CSDA!D$1:D$500,MATCH("Trích giữ"&amp;PAYROLL!DC$2,CSDA!A$1:A$500&amp;CSDA!C$1:C$500,0)),0)</f>
        <v/>
      </c>
      <c r="DD697">
        <f ref="DD697" t="array">IFERROR(INDEX(CSDA!D$1:D$500,MATCH("Trích giữ"&amp;PAYROLL!DD$2,CSDA!A$1:A$500&amp;CSDA!C$1:C$500,0)),0)</f>
        <v/>
      </c>
      <c r="DE697">
        <f ref="DE697" t="array">IFERROR(INDEX(CSDA!D$1:D$500,MATCH("Trích giữ"&amp;PAYROLL!DE$2,CSDA!A$1:A$500&amp;CSDA!C$1:C$500,0)),0)</f>
        <v/>
      </c>
      <c r="DF697">
        <f>IFERROR(INDEX(CSDA!D$1:D$500,MATCH(PAYROLL!DF$2,CSDA!C$1:C$500,0)),0)</f>
        <v/>
      </c>
      <c r="DG697">
        <f ref="DG697" t="array">IFERROR(INDEX(CSDA!D$1:D$500,MATCH("Trích giữ"&amp;PAYROLL!DG$2,CSDA!A$1:A$500&amp;CSDA!C$1:C$500,0)),0)</f>
        <v/>
      </c>
      <c r="DH697">
        <f>ROUND(T697/26,0)</f>
        <v/>
      </c>
      <c r="DI697">
        <f ref="DI697" t="array">IFERROR(INDEX(CSDA!D$1:D$500,MATCH("Trích giữ"&amp;PAYROLL!DI$2,CSDA!A$1:A$500&amp;CSDA!C$1:C$500,0)),0)</f>
        <v/>
      </c>
      <c r="DJ697">
        <f>IF(U697=0,T697*21.5%-BL697,0)</f>
        <v/>
      </c>
      <c r="DK697">
        <f ref="DK697" t="array">IFERROR(INDEX(CSDA!D$1:D$500,MATCH("Trích giữ"&amp;PAYROLL!DK$2,CSDA!A$1:A$500&amp;CSDA!C$1:C$500,0)),0)</f>
        <v/>
      </c>
      <c r="DL697">
        <f>IFERROR(INDEX(CSDA!D$1:D$500,MATCH(PAYROLL!DL$2,CSDA!C$1:C$500,0))/12,0)</f>
        <v/>
      </c>
      <c r="DM697">
        <f>SUM(DB697:DL697)</f>
        <v/>
      </c>
      <c r="DN697">
        <f>IFERROR(INDEX(ADJ!$A$1:$BZ$1000,MATCH(PAYROLL!D697,ADJ!A$1:A$500,0),MATCH(PAYROLL!DN$2,ADJ!$2:$2,0)),0)</f>
        <v/>
      </c>
      <c r="DO697">
        <f>IFERROR(SUM(BP697,DM697:DN697,CX697:DA697)-DT697,0)</f>
        <v/>
      </c>
      <c r="DP697">
        <f ref="DP697" t="array">SUM(BW697*IFERROR(INDEX(CSDA!D$1:D$500,MATCH(BW$2,CSDA!C$1:C$500,0)),0)%,CX697*IFERROR(INDEX(CSDA!D$1:D$500,MATCH(CX$2,CSDA!C$1:C$500,0)),0)%,DA697*IFERROR(INDEX(CSDA!D$1:D$500,MATCH(DA$2,CSDA!C$1:C$500,0)),0)%,DB697*IFERROR(INDEX(CSDA!D$1:D$500,MATCH(DB$2,CSDA!C$1:C$500,0)),0)%,DF697*IFERROR(INDEX(CSDA!D$1:D$500,MATCH("Phí dịch vụ"&amp;PAYROLL!DF$2,CSDA!A$1:A$500&amp;CSDA!C$1:C$500,0)),0)%,DC697*IFERROR(INDEX(CSDA!D$1:D$500,MATCH("Phí dịch vụ"&amp;PAYROLL!DC$2,CSDA!A$1:A$500&amp;CSDA!C$1:C$500,0)),0)%,DH697*IFERROR(INDEX(CSDA!D$1:D$500,MATCH("Phí dịch vụ"&amp;PAYROLL!DH$2,CSDA!A$1:A$500&amp;CSDA!C$1:C$500,0)),0)%,DJ697*IFERROR(INDEX(CSDA!D$1:D$500,MATCH("Phí dịch vụ"&amp;PAYROLL!DJ$2,CSDA!A$1:A$500&amp;CSDA!C$1:C$500,0)),0)%,BN697*IFERROR(INDEX(CSDA!D$1:D$500,MATCH(BN$2,CSDA!C$1:C$500,0)),0)%)-BN697*7%</f>
        <v/>
      </c>
      <c r="DQ697">
        <f>IFERROR(INDEX(ADJ!$A$1:$BZ$1000,MATCH(PAYROLL!D697,ADJ!A$1:A$500,0),MATCH(PAYROLL!DQ$2,ADJ!$2:$2,0)),0)</f>
        <v/>
      </c>
      <c r="DR697">
        <f>IFERROR(INDEX(ADJ!$A$1:$BZ$1000,MATCH(PAYROLL!D697,ADJ!A$1:A$500,0),MATCH(PAYROLL!DR$2,ADJ!$2:$2,0)),0)</f>
        <v/>
      </c>
      <c r="DS697">
        <f>SUM(DP697:DR697)</f>
        <v/>
      </c>
      <c r="DT697">
        <f>EK697</f>
        <v/>
      </c>
      <c r="DU697">
        <f>SUM(DO697:DR697)</f>
        <v/>
      </c>
      <c r="DV697">
        <f>ROUND(DU697*0.1,0)</f>
        <v/>
      </c>
      <c r="DW697">
        <f>DU697+DV697</f>
        <v/>
      </c>
      <c r="DZ697">
        <f>IFERROR(INDEX(ADJ!$A$1:$BZ$1000,MATCH(PAYROLL!$D697,ADJ!A$1:A$500,0),MATCH(PAYROLL!DZ$2,ADJ!$2:$2,0)),0)</f>
        <v/>
      </c>
      <c r="EA697">
        <f>IFERROR(INDEX(ADJ!$A$1:$BZ$1000,MATCH(PAYROLL!$D697,ADJ!A$1:A$500,0),MATCH(PAYROLL!EA$2,ADJ!$2:$2,0)),0)</f>
        <v/>
      </c>
      <c r="EB697">
        <f>IFERROR(INDEX(ADJ!$A$1:$BZ$1000,MATCH(PAYROLL!$D697,ADJ!A$1:A$500,0),MATCH(PAYROLL!EB$2,ADJ!$2:$2,0)),0)</f>
        <v/>
      </c>
      <c r="EC697">
        <f>IFERROR(INDEX(ADJ!$A$1:$BZ$1000,MATCH(PAYROLL!$D697,ADJ!A$1:A$500,0),MATCH(PAYROLL!EC$2,ADJ!$2:$2,0)),0)</f>
        <v/>
      </c>
      <c r="ED697">
        <f>IFERROR(INDEX(ADJ!$A$1:$BZ$1000,MATCH(PAYROLL!$D697,ADJ!A$1:A$500,0),MATCH(PAYROLL!ED$2,ADJ!$2:$2,0)),0)</f>
        <v/>
      </c>
      <c r="EE697">
        <f>IFERROR(INDEX(ADJ!$A$1:$BZ$1000,MATCH(PAYROLL!$D697,ADJ!A$1:A$500,0),MATCH(PAYROLL!EE$2,ADJ!$2:$2,0)),0)</f>
        <v/>
      </c>
      <c r="EF697">
        <f>IFERROR(INDEX(ADJ!$A$1:$BZ$1000,MATCH(PAYROLL!$D697,ADJ!A$1:A$500,0),MATCH(PAYROLL!EF$2,ADJ!$2:$2,0)),0)</f>
        <v/>
      </c>
      <c r="EG697">
        <f>IFERROR(INDEX(ADJ!$A$1:$BZ$1000,MATCH(PAYROLL!$D697,ADJ!A$1:A$500,0),MATCH(PAYROLL!EG$2,ADJ!$2:$2,0)),0)</f>
        <v/>
      </c>
      <c r="EH697">
        <f>IFERROR(INDEX(ADJ!$A$1:$BZ$1000,MATCH(PAYROLL!$D697,ADJ!A$1:A$500,0),MATCH(PAYROLL!EH$2,ADJ!$2:$2,0)),0)</f>
        <v/>
      </c>
      <c r="EI697">
        <f>IFERROR(INDEX(ADJ!$A$1:$BZ$1000,MATCH(PAYROLL!D697,ADJ!A$1:A$500,0),MATCH(PAYROLL!EI$2,ADJ!$2:$2,0)),0)</f>
        <v/>
      </c>
      <c r="EJ697">
        <f>IFERROR(INDEX(ADJ!$A$1:$BZ$1000,MATCH(PAYROLL!$D697,ADJ!A$1:A$500,0),MATCH(PAYROLL!EJ$2,ADJ!$2:$2,0)),0)</f>
        <v/>
      </c>
      <c r="EK697">
        <f>SUM(DZ697:EJ697)</f>
        <v/>
      </c>
    </row>
    <row r="698">
      <c r="A698" t="n">
        <v>696</v>
      </c>
      <c r="B698" t="inlineStr">
        <is>
          <t>Hồ Thị Uyên</t>
        </is>
      </c>
      <c r="D698" t="inlineStr">
        <is>
          <t>157709-01</t>
        </is>
      </c>
      <c r="S698">
        <f>IFERROR(INDEX(PIS!$A$1:$BZ$1000,MATCH($D698,PIS!C$1:C$500,0),MATCH("Lương CB tháng trước",PIS!$1:$1,0)),0)</f>
        <v/>
      </c>
      <c r="T698">
        <f>IFERROR(INDEX(PIS!$A$1:$BZ$1000,MATCH($D698,PIS!C$1:C$500,0),MATCH("Lương CB hiện tại",PIS!$1:$1,0)),0)</f>
        <v/>
      </c>
      <c r="U698">
        <f>IFERROR(INDEX(PIS!$A$1:$BZ$1000,MATCH($D698,PIS!C$1:C$500,0),MATCH("Lương đóng BHBB",PIS!$1:$1,0)),0)</f>
        <v/>
      </c>
      <c r="V698">
        <f>IFERROR(INDEX(PIS!$A$1:$BZ$1000,MATCH($D698,PIS!C$1:C$500,0),MATCH(V$2,PIS!$2:$2,0)),0)</f>
        <v/>
      </c>
      <c r="W698">
        <f>IFERROR(INDEX(PIS!$A$1:$BZ$1000,MATCH($D698,PIS!C$1:C$500,0),MATCH(W$2,PIS!$2:$2,0)),0)</f>
        <v/>
      </c>
      <c r="X698">
        <f>IFERROR(INDEX(PIS!$A$1:$BZ$1000,MATCH($D698,PIS!C$1:C$500,0),MATCH(X$2,PIS!$2:$2,0)),0)</f>
        <v/>
      </c>
      <c r="Y698">
        <f>IFERROR(INDEX(PIS!$A$1:$BZ$1000,MATCH($D698,PIS!C$1:C$500,0),MATCH(Y$2,PIS!$2:$2,0)),0)</f>
        <v/>
      </c>
      <c r="Z698">
        <f>IFERROR(INDEX(PIS!$A$1:$BZ$1000,MATCH($D698,PIS!C$1:C$500,0),MATCH(Z$2,PIS!$2:$2,0)),0)</f>
        <v/>
      </c>
      <c r="AA698">
        <f>IFERROR(INDEX(PIS!$A$1:$BZ$1000,MATCH($D698,PIS!C$1:C$500,0),MATCH(AA$2,PIS!$2:$2,0)),0)</f>
        <v/>
      </c>
      <c r="AB698">
        <f>IFERROR(INDEX(PIS!$A$1:$BZ$1000,MATCH($D698,PIS!C$1:C$500,0),MATCH(AB$2,PIS!$2:$2,0)),0)</f>
        <v/>
      </c>
      <c r="AC698">
        <f>SUM(V698:AB698)</f>
        <v/>
      </c>
      <c r="AD698">
        <f>IFERROR(INDEX(TIMESHEET!$A$1:$AI$5000,MATCH($D698,TIMESHEET!A$1:A$500,0),MATCH("T100",TIMESHEET!$2:$2,0))-2,0)</f>
        <v/>
      </c>
      <c r="AE698">
        <f>IFERROR(INDEX(TIMESHEET!$A$1:$AI$5000,MATCH($D698,TIMESHEET!A$1:A$500,0),MATCH("T202",TIMESHEET!$2:$2,0)),0)</f>
        <v/>
      </c>
      <c r="AF698">
        <f>IFERROR(INDEX(TIMESHEET!$A$1:$AI$5000,MATCH($D698,TIMESHEET!A$1:A$500,0),MATCH("T302",TIMESHEET!$2:$2,0)),0)</f>
        <v/>
      </c>
      <c r="AG698">
        <f>IFERROR(INDEX(TIMESHEET!$A$1:$AI$5000,MATCH($D698,TIMESHEET!A$1:A$500,0),MATCH("T406",TIMESHEET!$2:$2,0)),0)</f>
        <v/>
      </c>
      <c r="AH698">
        <f>AE698+AG698</f>
        <v/>
      </c>
      <c r="AI698">
        <f>IFERROR(INDEX(TIMESHEET!$A$1:$AI$5000,MATCH($D698,TIMESHEET!A$1:A$500,0),MATCH("T701",TIMESHEET!$2:$2,0)),0)</f>
        <v/>
      </c>
      <c r="AJ698">
        <f>IFERROR(INDEX(TIMESHEET!$A$1:$AI$5000,MATCH($D698,TIMESHEET!B$1:B$500,0),MATCH("T320",TIMESHEET!$2:$2,0)),0)</f>
        <v/>
      </c>
      <c r="AK698">
        <f>IFERROR(IF(LEFT(INDEX(PIS!O$1:O$500,MATCH(D698,PIS!C$1:C$500)),1)="M",T698/AD698*SUM(AE698:AG698),T698*AD698),0)</f>
        <v/>
      </c>
      <c r="AL698">
        <f>IFERROR(INDEX(ADJ!$A$1:$BZ$1000,MATCH(PAYROLL!D698,ADJ!A$1:A$500,0),MATCH(PAYROLL!AL$2,ADJ!$2:$2,0)),0)</f>
        <v/>
      </c>
      <c r="AM698">
        <f>SUM(AK698:AL698)</f>
        <v/>
      </c>
      <c r="AN698">
        <f>IFERROR(ROUND(V698/$AD698*$AH698,0),0)</f>
        <v/>
      </c>
      <c r="AO698">
        <f>IFERROR(ROUND(W698/$AD698*$AH698,0),0)</f>
        <v/>
      </c>
      <c r="AP698">
        <f>IFERROR(ROUND(X698/$AD698*$AE698,0),0)</f>
        <v/>
      </c>
      <c r="AQ698">
        <f>IFERROR(ROUND(Y698/$AD698*$AH698,0),0)</f>
        <v/>
      </c>
      <c r="AR698">
        <f>IFERROR(ROUND(Z698/$AD698*$AH698,0),0)</f>
        <v/>
      </c>
      <c r="AS698">
        <f>IFERROR(ROUND(AA698/$AD698*$AH698,0),0)</f>
        <v/>
      </c>
      <c r="AT698">
        <f>IFERROR(IF((AE698+AF698+AG698)&gt;13,AB698,ROUND(AB698/AD698*AH698,0)),0)</f>
        <v/>
      </c>
      <c r="AU698">
        <f>IFERROR(INDEX(ADJ!$A$1:$BZ$1000,MATCH(PAYROLL!D698,ADJ!A$1:A$500,0),MATCH(PAYROLL!AU$2,ADJ!$2:$2,0)),0)</f>
        <v/>
      </c>
      <c r="AV698">
        <f>ROUND(SUM(AN698:AU698),0)</f>
        <v/>
      </c>
      <c r="AW698">
        <f>IFERROR(INDEX(TIMESHEET!$A$1:$AI$5000,MATCH(PAYROLL!D698,TIMESHEET!A$1:A$500,0),MATCH("T620",TIMESHEET!$2:$2,0)),0)</f>
        <v/>
      </c>
      <c r="AX698">
        <f>IFERROR(INDEX(TIMESHEET!$A$1:$AI$5000,MATCH(PAYROLL!D698,TIMESHEET!A$1:A$500,0),MATCH("T601",TIMESHEET!$2:$2,0)),0)</f>
        <v/>
      </c>
      <c r="AY698">
        <f>IFERROR(INDEX(TIMESHEET!$A$1:$AI$5000,MATCH(PAYROLL!D698,TIMESHEET!A$1:A$500,0),MATCH("T602",TIMESHEET!$2:$2,0)),0)</f>
        <v/>
      </c>
      <c r="AZ698">
        <f>IFERROR(INDEX(TIMESHEET!$A$1:$AI$5000,MATCH(PAYROLL!D698,TIMESHEET!A$1:A$500,0),MATCH("T603",TIMESHEET!$2:$2,0)),0)</f>
        <v/>
      </c>
      <c r="BA698">
        <f>IFERROR(INDEX(TIMESHEET!$A$1:$AI$5000,MATCH(PAYROLL!D698,TIMESHEET!A$1:A$500,0),MATCH("T611",TIMESHEET!$2:$2,0)),0)</f>
        <v/>
      </c>
      <c r="BB698">
        <f>IFERROR(INDEX(TIMESHEET!$A$1:$AI$5000,MATCH(PAYROLL!D698,TIMESHEET!A$1:A$500,0),MATCH("T612",TIMESHEET!$2:$2,0)),0)</f>
        <v/>
      </c>
      <c r="BC698">
        <f>IFERROR(INDEX(TIMESHEET!$A$1:$AI$5000,MATCH(PAYROLL!D698,TIMESHEET!A$1:A$500,0),MATCH("T613",TIMESHEET!$2:$2,0)),0)</f>
        <v/>
      </c>
      <c r="BD698">
        <f>IFERROR(INDEX(TIMESHEET!$A$1:$AI$5000,MATCH(PAYROLL!D698,TIMESHEET!A$1:A$500,0),MATCH("T500",TIMESHEET!$2:$2,0)),0)</f>
        <v/>
      </c>
      <c r="BE698">
        <f>IFERROR(IF(LEFT(INDEX(PIS!O$1:O$500,MATCH(D698,PIS!C$1:C$500)),1)="M",T698/AD698/8*(AW698+AX698*1.5+AY698*2+AZ698*3+BA698*2.1+BB698*2.7+BC698*3.9+BD698*0.3),T698/8*(AW698+AX698*1.5+AY698*2+AZ698*3+BA698*2.1+BB698*2.7+BC698*3.9+BD698*0.3)),0)</f>
        <v/>
      </c>
      <c r="BF698">
        <f>IFERROR(INDEX(ADJ!$A$1:$BZ$1000,MATCH(PAYROLL!$D698,ADJ!A$1:A$500,0),MATCH(PAYROLL!BF$2,ADJ!$2:$2,0)),0)</f>
        <v/>
      </c>
      <c r="BG698">
        <f>IFERROR(INDEX(ADJ!$A$1:$BZ$1000,MATCH(PAYROLL!D698,ADJ!A$1:A$500,0),MATCH(PAYROLL!BG$2,ADJ!$2:$2,0)),0)</f>
        <v/>
      </c>
      <c r="BH698">
        <f>IFERROR(INDEX(ADJ!$A$1:$BZ$1000,MATCH(PAYROLL!D698,ADJ!A$1:A$500,0),MATCH(PAYROLL!BH$2,ADJ!$2:$2,0)),0)</f>
        <v/>
      </c>
      <c r="BI698">
        <f>IFERROR(INDEX(ADJ!$A$1:$BZ$1000,MATCH(PAYROLL!D698,ADJ!A$1:A$500,0),MATCH(PAYROLL!BI$2,ADJ!$2:$2,0)),0)</f>
        <v/>
      </c>
      <c r="BJ698">
        <f>IFERROR(INDEX(ADJ!$A$1:$BZ$1000,MATCH(PAYROLL!D698,ADJ!A$1:A$500,0),MATCH(PAYROLL!BJ$2,ADJ!$2:$2,0)),0)</f>
        <v/>
      </c>
      <c r="BK698">
        <f>SUM(BF698:BJ698)</f>
        <v/>
      </c>
      <c r="BL698">
        <f>IFERROR(INDEX(ADJ!$A$1:$BZ$1000,MATCH(PAYROLL!D698,ADJ!A$1:A$500,0),MATCH(PAYROLL!BL$2,ADJ!$2:$2,0)),0)</f>
        <v/>
      </c>
      <c r="BM698">
        <f>IFERROR(INDEX(ADJ!$A$1:$BZ$1000,MATCH(PAYROLL!D698,ADJ!A$1:A$500,0),MATCH(PAYROLL!BM$2,ADJ!$2:$2,0)),0)</f>
        <v/>
      </c>
      <c r="BN698">
        <f>IFERROR(INDEX(ADJ!$A$1:$BZ$1000,MATCH(PAYROLL!D698,ADJ!A$1:A$500,0),MATCH(PAYROLL!BN$2,ADJ!$2:$2,0)),0)</f>
        <v/>
      </c>
      <c r="BO698">
        <f>IFERROR(INDEX(ADJ!$A$1:$BZ$1000,MATCH(PAYROLL!D698,ADJ!A$1:A$500,0),MATCH(PAYROLL!BO$2,ADJ!$2:$2,0)),0)</f>
        <v/>
      </c>
      <c r="BP698">
        <f>SUM(AM698,AV698,BE698,BK698,BL698:BO698)</f>
        <v/>
      </c>
      <c r="BQ698">
        <f>BO698</f>
        <v/>
      </c>
      <c r="BR698">
        <f>IFERROR(ROUND(IF(LEFT(INDEX(PIS!O$1:O$500,MATCH(D698,PIS!C$1:C$500)),1)="D",T698/8*(BD698*0.3),IF(LEFT(INDEX(PIS!O$1:O$500,MATCH(D698,PIS!C$1:C$500)),1)="H",T698*($BD698*0.3),T698/$AD698/8*($BD698*0.3))),0),0)</f>
        <v/>
      </c>
      <c r="BS698">
        <f>IF(AP698&lt;1,0,MIN(AP698,730000))</f>
        <v/>
      </c>
      <c r="BT698">
        <f>IFERROR(ROUND((BE698-SUM(AW698:BC698)*T698/AD698/8),0)-BR698,0)</f>
        <v/>
      </c>
      <c r="BU698">
        <f>AO698</f>
        <v/>
      </c>
      <c r="BV698">
        <f>SUM(BQ698:BU698)</f>
        <v/>
      </c>
      <c r="BW698">
        <f>BP698-BV698</f>
        <v/>
      </c>
      <c r="BX698">
        <f>IFERROR(IF(RIGHT(INDEX(PIS!O$1:O$500,MATCH(D698,PIS!C$1:C$500)),5)="Gross",MIN(U698+V698,VLOOKUP("R700",TSC!B:C,2,0)*VLOOKUP("R101",TSC!B:C,2,0))*VLOOKUP("R701",TSC!B:C,2,0)%,0),0)</f>
        <v/>
      </c>
      <c r="BY698">
        <f>IFERROR(IF(RIGHT(INDEX(PIS!O$1:O$500,MATCH(D698,PIS!C$1:C$500)),5)="Gross",MIN(U698+V698,VLOOKUP("R700",TSC!B:C,2,0)*VLOOKUP("R101",TSC!B:C,2,0))*VLOOKUP("T704",TSC!B:C,2,0)%,0),0)</f>
        <v/>
      </c>
      <c r="BZ698">
        <f>IFERROR(IF(RIGHT(INDEX(PIS!O$1:O$500,MATCH(D698,PIS!C$1:C$500)),5)="Gross",MIN(U698+V698,VLOOKUP("R700",TSC!B:C,2,0)*VLOOKUP("1",TSC!F:G,2,0))*VLOOKUP("T705",TSC!B:C,2,0)%,0),0)</f>
        <v/>
      </c>
      <c r="CA698">
        <f>IFERROR(INDEX(ADJ!$A$1:$BZ$1000,MATCH(PAYROLL!D698,ADJ!A$1:A$500,0),MATCH(PAYROLL!CA$2,ADJ!$2:$2,0)),0)</f>
        <v/>
      </c>
      <c r="CB698">
        <f>IFERROR(INDEX(ADJ!$A$1:$BZ$1000,MATCH(PAYROLL!D698,ADJ!A$1:A$500,0),MATCH(PAYROLL!CB$2,ADJ!$2:$2,0)),0)</f>
        <v/>
      </c>
      <c r="CC698">
        <f>SUM(BX698:CB698)</f>
        <v/>
      </c>
      <c r="CD698">
        <f>IFERROR(INDEX(PIS!$A$1:$BZ$1000,MATCH(PAYROLL!D698,PIS!C$1:C$500,0),MATCH(PAYROLL!CD$1,PIS!$1:$1,0)),0)</f>
        <v/>
      </c>
      <c r="CE698">
        <f>IFERROR(IF(OR(INDEX(PIS!P$1:P$500,MATCH(D698,PIS!C$1:C$500,0))="LT2",INDEX(PIS!P$1:P$500,MATCH(D698,PIS!C$1:C$500,0))="P10"),0,SUM(CC698,CD698*VLOOKUP("R601",TSC!B:C,2,0),VLOOKUP("R602",TSC!B:C,2,0))),0)</f>
        <v/>
      </c>
      <c r="CF698">
        <f>MAX(BW698-CE698,0)</f>
        <v/>
      </c>
      <c r="CG698">
        <f>IFERROR(IF(OR(RIGHT(INDEX(PIS!P$1:P$500,MATCH(D698,PIS!C$1:C$500)),5)="P10",RIGHT(INDEX(PIS!P$1:P$500,MATCH(D698,PIS!C$1:C$500)),5)="CK"),0,IF(CF698&lt;=5000000,CF698*5%,IF(CF698&lt;=10000000,CF698*10%-250000,IF(CF698&lt;=18000000,CF698*15%-750000,IF(CF698&lt;=32000000,CF698*20%-1650000,IF(CF698&lt;=52000000,CF698*25%-3250000,IF(CF698&lt;=80000000,BH698*30%-5850000,CF698*35%-9850000))))))),0)</f>
        <v/>
      </c>
      <c r="CH698">
        <f>IFERROR(IF(OR(INDEX(PIS!P$1:P$500,MATCH(D698,PIS!C$1:C$500))="LT",INDEX(PIS!P$1:P$500,MATCH(D698,PIS!C$1:C$500))="CK"),0,IF(CF698&lt;2000000,0,CF698*10%)),0)</f>
        <v/>
      </c>
      <c r="CI698">
        <f>IFERROR(INDEX(ADJ!$A$1:$BZ$1000,MATCH(PAYROLL!D698,ADJ!A$1:A$500,0),MATCH(PAYROLL!CI$2,ADJ!$2:$2,0)),0)</f>
        <v/>
      </c>
      <c r="CJ698">
        <f>IFERROR(INDEX(ADJ!$A$1:$BZ$1000,MATCH(PAYROLL!D698,ADJ!A$1:A$500,0),MATCH(PAYROLL!CJ$2,ADJ!$2:$2,0)),0)</f>
        <v/>
      </c>
      <c r="CK698">
        <f>IFERROR(INDEX(ADJ!$A$1:$BZ$1000,MATCH(PAYROLL!D698,ADJ!A$1:A$500,0),MATCH(PAYROLL!CK$2,ADJ!$2:$2,0)),0)</f>
        <v/>
      </c>
      <c r="CL698">
        <f>SUM(CG698:CK698)</f>
        <v/>
      </c>
      <c r="CM698">
        <f>ROUND(SUM(CH698:CK698),0)</f>
        <v/>
      </c>
      <c r="CN698">
        <f>IFERROR(INDEX(CSDA!D$1:D$500,MATCH($CN$2,CSDA!C$1:C$500,0))*INDEX(PIS!V$1:V$500,MATCH(D698,PIS!C$1:C$500))+INDEX(ADJ!$A$1:$BZ$1000,MATCH(PAYROLL!D698,ADJ!A$1:A$500,0),MATCH(PAYROLL!CN$2,ADJ!$2:$2,0)),0)</f>
        <v/>
      </c>
      <c r="CO698">
        <f>IFERROR(INDEX(ADJ!$A$1:$BZ$1000,MATCH(PAYROLL!D698,ADJ!A$1:A$500,0),MATCH(PAYROLL!CO$2,ADJ!$2:$2,0)),0)</f>
        <v/>
      </c>
      <c r="CP698">
        <f>IFERROR(INDEX(ADJ!$A$1:$BZ$1000,MATCH(PAYROLL!D698,ADJ!A$1:A$500,0),MATCH(PAYROLL!CP$2,ADJ!$2:$2,0)),0)</f>
        <v/>
      </c>
      <c r="CQ698">
        <f>BP698-CL698-CI698-CM698-CN698-CO698-CP698-CC698</f>
        <v/>
      </c>
      <c r="CR698">
        <f>IFERROR(IF(RIGHT(INDEX(PIS!O$1:O$500,MATCH(D698,PIS!C$1:C$500,0)),5)="Gross",MIN(U698+V698,VLOOKUP("R700",TSC!B:C,2,0)*VLOOKUP("R101",TSC!B:C,2,0))*(VLOOKUP("T711",TSC!B:C,2,0)+VLOOKUP("T712",TSC!B:C,2,0))%,MIN(T698+V698,VLOOKUP("R700",TSC!B:C,2,0)*VLOOKUP("R101",TSC!B:C,2,0))*(VLOOKUP("T711",TSC!B:C,2,0)+VLOOKUP("T712",TSC!B:C,2,0)+VLOOKUP("R701",TSC!B:C,2,0))%),0)</f>
        <v/>
      </c>
      <c r="CS698">
        <f>IFERROR(IF(RIGHT(INDEX(PIS!O$1:O$500,MATCH(D698,PIS!C$1:C$500,0)),5)="Gross",MIN(U698+V698,VLOOKUP("R700",TSC!B:C,2,0)*VLOOKUP("R101",TSC!B:C,2,0))*(VLOOKUP("T714",TSC!B:C,2,0))%,MIN(T698+V698,VLOOKUP("R700",TSC!B:C,2,0)*VLOOKUP("R101",TSC!B:C,2,0))*(VLOOKUP("T704",TSC!B:C,2,0)+VLOOKUP("T714",TSC!B:C,2,0))%),0)</f>
        <v/>
      </c>
      <c r="CT698">
        <f>IFERROR(IF(RIGHT(INDEX(PIS!O$1:O$500,MATCH(D698,PIS!C$1:C$500,0)),5)="Gross",MIN(U698+V698,VLOOKUP("R700",TSC!B:C,2,0)*VLOOKUP("R101",TSC!B:C,2,0))*VLOOKUP("T705",TSC!B:C,2,0)%,MIN(T698+V698,VLOOKUP("R700",TSC!B:C,2,0)*VLOOKUP("R101",TSC!B:C,2,0))*VLOOKUP("T705",TSC!B:C,2,0)%),0)</f>
        <v/>
      </c>
      <c r="CU698">
        <f>IFERROR(IF(RIGHT(INDEX(PIS!O$1:O$500,MATCH(D698,PIS!C$1:C$500,0)),5)="Gross",MIN(U698+V698,VLOOKUP("R700",TSC!B:C,2,0)*VLOOKUP("R101",TSC!B:C,2,0))*(VLOOKUP("T713",TSC!B:C,2,0))%,MIN(T698+V698,VLOOKUP("R700",TSC!B:C,2,0)*VLOOKUP("R101",TSC!B:C,2,0))*(VLOOKUP("T713",TSC!B:C,2,0))%),0)</f>
        <v/>
      </c>
      <c r="CV698">
        <f>IFERROR(INDEX(ADJ!$A$1:$BZ$1000,MATCH(PAYROLL!D698,ADJ!A$1:A$500,0),MATCH(PAYROLL!CV$2,ADJ!$2:$2,0)),0)</f>
        <v/>
      </c>
      <c r="CW698">
        <f>IFERROR(INDEX(ADJ!$A$1:$BZ$1000,MATCH(PAYROLL!D698,ADJ!A$1:A$500,0),MATCH(PAYROLL!CW$2,ADJ!$2:$2,0)),0)</f>
        <v/>
      </c>
      <c r="CX698">
        <f>SUM(CR698:CW698)</f>
        <v/>
      </c>
      <c r="CY698">
        <f>ROUND(IF(CR698&gt;0,T698+V698*VLOOKUP("R202",TSC!$B$1:$C$500,2,0),0),0)</f>
        <v/>
      </c>
      <c r="CZ698">
        <f>IFERROR(INDEX(CSDA!D$1:D$500,MATCH($CZ$2,CSDA!C$1:C$500,0)),0)</f>
        <v/>
      </c>
      <c r="DA698">
        <f>ROUND(T698*0.7%,0)</f>
        <v/>
      </c>
      <c r="DB698">
        <f>ROUND(T698/12,0)</f>
        <v/>
      </c>
      <c r="DC698">
        <f ref="DC698" t="array">IFERROR(INDEX(CSDA!D$1:D$500,MATCH("Trích giữ"&amp;PAYROLL!DC$2,CSDA!A$1:A$500&amp;CSDA!C$1:C$500,0)),0)</f>
        <v/>
      </c>
      <c r="DD698">
        <f ref="DD698" t="array">IFERROR(INDEX(CSDA!D$1:D$500,MATCH("Trích giữ"&amp;PAYROLL!DD$2,CSDA!A$1:A$500&amp;CSDA!C$1:C$500,0)),0)</f>
        <v/>
      </c>
      <c r="DE698">
        <f ref="DE698" t="array">IFERROR(INDEX(CSDA!D$1:D$500,MATCH("Trích giữ"&amp;PAYROLL!DE$2,CSDA!A$1:A$500&amp;CSDA!C$1:C$500,0)),0)</f>
        <v/>
      </c>
      <c r="DF698">
        <f>IFERROR(INDEX(CSDA!D$1:D$500,MATCH(PAYROLL!DF$2,CSDA!C$1:C$500,0)),0)</f>
        <v/>
      </c>
      <c r="DG698">
        <f ref="DG698" t="array">IFERROR(INDEX(CSDA!D$1:D$500,MATCH("Trích giữ"&amp;PAYROLL!DG$2,CSDA!A$1:A$500&amp;CSDA!C$1:C$500,0)),0)</f>
        <v/>
      </c>
      <c r="DH698">
        <f>ROUND(T698/26,0)</f>
        <v/>
      </c>
      <c r="DI698">
        <f ref="DI698" t="array">IFERROR(INDEX(CSDA!D$1:D$500,MATCH("Trích giữ"&amp;PAYROLL!DI$2,CSDA!A$1:A$500&amp;CSDA!C$1:C$500,0)),0)</f>
        <v/>
      </c>
      <c r="DJ698">
        <f>IF(U698=0,T698*21.5%-BL698,0)</f>
        <v/>
      </c>
      <c r="DK698">
        <f ref="DK698" t="array">IFERROR(INDEX(CSDA!D$1:D$500,MATCH("Trích giữ"&amp;PAYROLL!DK$2,CSDA!A$1:A$500&amp;CSDA!C$1:C$500,0)),0)</f>
        <v/>
      </c>
      <c r="DL698">
        <f>IFERROR(INDEX(CSDA!D$1:D$500,MATCH(PAYROLL!DL$2,CSDA!C$1:C$500,0))/12,0)</f>
        <v/>
      </c>
      <c r="DM698">
        <f>SUM(DB698:DL698)</f>
        <v/>
      </c>
      <c r="DN698">
        <f>IFERROR(INDEX(ADJ!$A$1:$BZ$1000,MATCH(PAYROLL!D698,ADJ!A$1:A$500,0),MATCH(PAYROLL!DN$2,ADJ!$2:$2,0)),0)</f>
        <v/>
      </c>
      <c r="DO698">
        <f>IFERROR(SUM(BP698,DM698:DN698,CX698:DA698)-DT698,0)</f>
        <v/>
      </c>
      <c r="DP698">
        <f ref="DP698" t="array">SUM(BW698*IFERROR(INDEX(CSDA!D$1:D$500,MATCH(BW$2,CSDA!C$1:C$500,0)),0)%,CX698*IFERROR(INDEX(CSDA!D$1:D$500,MATCH(CX$2,CSDA!C$1:C$500,0)),0)%,DA698*IFERROR(INDEX(CSDA!D$1:D$500,MATCH(DA$2,CSDA!C$1:C$500,0)),0)%,DB698*IFERROR(INDEX(CSDA!D$1:D$500,MATCH(DB$2,CSDA!C$1:C$500,0)),0)%,DF698*IFERROR(INDEX(CSDA!D$1:D$500,MATCH("Phí dịch vụ"&amp;PAYROLL!DF$2,CSDA!A$1:A$500&amp;CSDA!C$1:C$500,0)),0)%,DC698*IFERROR(INDEX(CSDA!D$1:D$500,MATCH("Phí dịch vụ"&amp;PAYROLL!DC$2,CSDA!A$1:A$500&amp;CSDA!C$1:C$500,0)),0)%,DH698*IFERROR(INDEX(CSDA!D$1:D$500,MATCH("Phí dịch vụ"&amp;PAYROLL!DH$2,CSDA!A$1:A$500&amp;CSDA!C$1:C$500,0)),0)%,DJ698*IFERROR(INDEX(CSDA!D$1:D$500,MATCH("Phí dịch vụ"&amp;PAYROLL!DJ$2,CSDA!A$1:A$500&amp;CSDA!C$1:C$500,0)),0)%,BN698*IFERROR(INDEX(CSDA!D$1:D$500,MATCH(BN$2,CSDA!C$1:C$500,0)),0)%)-BN698*7%</f>
        <v/>
      </c>
      <c r="DQ698">
        <f>IFERROR(INDEX(ADJ!$A$1:$BZ$1000,MATCH(PAYROLL!D698,ADJ!A$1:A$500,0),MATCH(PAYROLL!DQ$2,ADJ!$2:$2,0)),0)</f>
        <v/>
      </c>
      <c r="DR698">
        <f>IFERROR(INDEX(ADJ!$A$1:$BZ$1000,MATCH(PAYROLL!D698,ADJ!A$1:A$500,0),MATCH(PAYROLL!DR$2,ADJ!$2:$2,0)),0)</f>
        <v/>
      </c>
      <c r="DS698">
        <f>SUM(DP698:DR698)</f>
        <v/>
      </c>
      <c r="DT698">
        <f>EK698</f>
        <v/>
      </c>
      <c r="DU698">
        <f>SUM(DO698:DR698)</f>
        <v/>
      </c>
      <c r="DV698">
        <f>ROUND(DU698*0.1,0)</f>
        <v/>
      </c>
      <c r="DW698">
        <f>DU698+DV698</f>
        <v/>
      </c>
      <c r="DZ698">
        <f>IFERROR(INDEX(ADJ!$A$1:$BZ$1000,MATCH(PAYROLL!$D698,ADJ!A$1:A$500,0),MATCH(PAYROLL!DZ$2,ADJ!$2:$2,0)),0)</f>
        <v/>
      </c>
      <c r="EA698">
        <f>IFERROR(INDEX(ADJ!$A$1:$BZ$1000,MATCH(PAYROLL!$D698,ADJ!A$1:A$500,0),MATCH(PAYROLL!EA$2,ADJ!$2:$2,0)),0)</f>
        <v/>
      </c>
      <c r="EB698">
        <f>IFERROR(INDEX(ADJ!$A$1:$BZ$1000,MATCH(PAYROLL!$D698,ADJ!A$1:A$500,0),MATCH(PAYROLL!EB$2,ADJ!$2:$2,0)),0)</f>
        <v/>
      </c>
      <c r="EC698">
        <f>IFERROR(INDEX(ADJ!$A$1:$BZ$1000,MATCH(PAYROLL!$D698,ADJ!A$1:A$500,0),MATCH(PAYROLL!EC$2,ADJ!$2:$2,0)),0)</f>
        <v/>
      </c>
      <c r="ED698">
        <f>IFERROR(INDEX(ADJ!$A$1:$BZ$1000,MATCH(PAYROLL!$D698,ADJ!A$1:A$500,0),MATCH(PAYROLL!ED$2,ADJ!$2:$2,0)),0)</f>
        <v/>
      </c>
      <c r="EE698">
        <f>IFERROR(INDEX(ADJ!$A$1:$BZ$1000,MATCH(PAYROLL!$D698,ADJ!A$1:A$500,0),MATCH(PAYROLL!EE$2,ADJ!$2:$2,0)),0)</f>
        <v/>
      </c>
      <c r="EF698">
        <f>IFERROR(INDEX(ADJ!$A$1:$BZ$1000,MATCH(PAYROLL!$D698,ADJ!A$1:A$500,0),MATCH(PAYROLL!EF$2,ADJ!$2:$2,0)),0)</f>
        <v/>
      </c>
      <c r="EG698">
        <f>IFERROR(INDEX(ADJ!$A$1:$BZ$1000,MATCH(PAYROLL!$D698,ADJ!A$1:A$500,0),MATCH(PAYROLL!EG$2,ADJ!$2:$2,0)),0)</f>
        <v/>
      </c>
      <c r="EH698">
        <f>IFERROR(INDEX(ADJ!$A$1:$BZ$1000,MATCH(PAYROLL!$D698,ADJ!A$1:A$500,0),MATCH(PAYROLL!EH$2,ADJ!$2:$2,0)),0)</f>
        <v/>
      </c>
      <c r="EI698">
        <f>IFERROR(INDEX(ADJ!$A$1:$BZ$1000,MATCH(PAYROLL!D698,ADJ!A$1:A$500,0),MATCH(PAYROLL!EI$2,ADJ!$2:$2,0)),0)</f>
        <v/>
      </c>
      <c r="EJ698">
        <f>IFERROR(INDEX(ADJ!$A$1:$BZ$1000,MATCH(PAYROLL!$D698,ADJ!A$1:A$500,0),MATCH(PAYROLL!EJ$2,ADJ!$2:$2,0)),0)</f>
        <v/>
      </c>
      <c r="EK698">
        <f>SUM(DZ698:EJ698)</f>
        <v/>
      </c>
    </row>
    <row r="699">
      <c r="A699" t="n">
        <v>697</v>
      </c>
      <c r="B699" t="inlineStr">
        <is>
          <t>Lô Thị Thái</t>
        </is>
      </c>
      <c r="D699" t="inlineStr">
        <is>
          <t>157698-01</t>
        </is>
      </c>
      <c r="S699">
        <f>IFERROR(INDEX(PIS!$A$1:$BZ$1000,MATCH($D699,PIS!C$1:C$500,0),MATCH("Lương CB tháng trước",PIS!$1:$1,0)),0)</f>
        <v/>
      </c>
      <c r="T699">
        <f>IFERROR(INDEX(PIS!$A$1:$BZ$1000,MATCH($D699,PIS!C$1:C$500,0),MATCH("Lương CB hiện tại",PIS!$1:$1,0)),0)</f>
        <v/>
      </c>
      <c r="U699">
        <f>IFERROR(INDEX(PIS!$A$1:$BZ$1000,MATCH($D699,PIS!C$1:C$500,0),MATCH("Lương đóng BHBB",PIS!$1:$1,0)),0)</f>
        <v/>
      </c>
      <c r="V699">
        <f>IFERROR(INDEX(PIS!$A$1:$BZ$1000,MATCH($D699,PIS!C$1:C$500,0),MATCH(V$2,PIS!$2:$2,0)),0)</f>
        <v/>
      </c>
      <c r="W699">
        <f>IFERROR(INDEX(PIS!$A$1:$BZ$1000,MATCH($D699,PIS!C$1:C$500,0),MATCH(W$2,PIS!$2:$2,0)),0)</f>
        <v/>
      </c>
      <c r="X699">
        <f>IFERROR(INDEX(PIS!$A$1:$BZ$1000,MATCH($D699,PIS!C$1:C$500,0),MATCH(X$2,PIS!$2:$2,0)),0)</f>
        <v/>
      </c>
      <c r="Y699">
        <f>IFERROR(INDEX(PIS!$A$1:$BZ$1000,MATCH($D699,PIS!C$1:C$500,0),MATCH(Y$2,PIS!$2:$2,0)),0)</f>
        <v/>
      </c>
      <c r="Z699">
        <f>IFERROR(INDEX(PIS!$A$1:$BZ$1000,MATCH($D699,PIS!C$1:C$500,0),MATCH(Z$2,PIS!$2:$2,0)),0)</f>
        <v/>
      </c>
      <c r="AA699">
        <f>IFERROR(INDEX(PIS!$A$1:$BZ$1000,MATCH($D699,PIS!C$1:C$500,0),MATCH(AA$2,PIS!$2:$2,0)),0)</f>
        <v/>
      </c>
      <c r="AB699">
        <f>IFERROR(INDEX(PIS!$A$1:$BZ$1000,MATCH($D699,PIS!C$1:C$500,0),MATCH(AB$2,PIS!$2:$2,0)),0)</f>
        <v/>
      </c>
      <c r="AC699">
        <f>SUM(V699:AB699)</f>
        <v/>
      </c>
      <c r="AD699">
        <f>IFERROR(INDEX(TIMESHEET!$A$1:$AI$5000,MATCH($D699,TIMESHEET!A$1:A$500,0),MATCH("T100",TIMESHEET!$2:$2,0))-2,0)</f>
        <v/>
      </c>
      <c r="AE699">
        <f>IFERROR(INDEX(TIMESHEET!$A$1:$AI$5000,MATCH($D699,TIMESHEET!A$1:A$500,0),MATCH("T202",TIMESHEET!$2:$2,0)),0)</f>
        <v/>
      </c>
      <c r="AF699">
        <f>IFERROR(INDEX(TIMESHEET!$A$1:$AI$5000,MATCH($D699,TIMESHEET!A$1:A$500,0),MATCH("T302",TIMESHEET!$2:$2,0)),0)</f>
        <v/>
      </c>
      <c r="AG699">
        <f>IFERROR(INDEX(TIMESHEET!$A$1:$AI$5000,MATCH($D699,TIMESHEET!A$1:A$500,0),MATCH("T406",TIMESHEET!$2:$2,0)),0)</f>
        <v/>
      </c>
      <c r="AH699">
        <f>AE699+AG699</f>
        <v/>
      </c>
      <c r="AI699">
        <f>IFERROR(INDEX(TIMESHEET!$A$1:$AI$5000,MATCH($D699,TIMESHEET!A$1:A$500,0),MATCH("T701",TIMESHEET!$2:$2,0)),0)</f>
        <v/>
      </c>
      <c r="AJ699">
        <f>IFERROR(INDEX(TIMESHEET!$A$1:$AI$5000,MATCH($D699,TIMESHEET!B$1:B$500,0),MATCH("T320",TIMESHEET!$2:$2,0)),0)</f>
        <v/>
      </c>
      <c r="AK699">
        <f>IFERROR(IF(LEFT(INDEX(PIS!O$1:O$500,MATCH(D699,PIS!C$1:C$500)),1)="M",T699/AD699*SUM(AE699:AG699),T699*AD699),0)</f>
        <v/>
      </c>
      <c r="AL699">
        <f>IFERROR(INDEX(ADJ!$A$1:$BZ$1000,MATCH(PAYROLL!D699,ADJ!A$1:A$500,0),MATCH(PAYROLL!AL$2,ADJ!$2:$2,0)),0)</f>
        <v/>
      </c>
      <c r="AM699">
        <f>SUM(AK699:AL699)</f>
        <v/>
      </c>
      <c r="AN699">
        <f>IFERROR(ROUND(V699/$AD699*$AH699,0),0)</f>
        <v/>
      </c>
      <c r="AO699">
        <f>IFERROR(ROUND(W699/$AD699*$AH699,0),0)</f>
        <v/>
      </c>
      <c r="AP699">
        <f>IFERROR(ROUND(X699/$AD699*$AE699,0),0)</f>
        <v/>
      </c>
      <c r="AQ699">
        <f>IFERROR(ROUND(Y699/$AD699*$AH699,0),0)</f>
        <v/>
      </c>
      <c r="AR699">
        <f>IFERROR(ROUND(Z699/$AD699*$AH699,0),0)</f>
        <v/>
      </c>
      <c r="AS699">
        <f>IFERROR(ROUND(AA699/$AD699*$AH699,0),0)</f>
        <v/>
      </c>
      <c r="AT699">
        <f>IFERROR(IF((AE699+AF699+AG699)&gt;13,AB699,ROUND(AB699/AD699*AH699,0)),0)</f>
        <v/>
      </c>
      <c r="AU699">
        <f>IFERROR(INDEX(ADJ!$A$1:$BZ$1000,MATCH(PAYROLL!D699,ADJ!A$1:A$500,0),MATCH(PAYROLL!AU$2,ADJ!$2:$2,0)),0)</f>
        <v/>
      </c>
      <c r="AV699">
        <f>ROUND(SUM(AN699:AU699),0)</f>
        <v/>
      </c>
      <c r="AW699">
        <f>IFERROR(INDEX(TIMESHEET!$A$1:$AI$5000,MATCH(PAYROLL!D699,TIMESHEET!A$1:A$500,0),MATCH("T620",TIMESHEET!$2:$2,0)),0)</f>
        <v/>
      </c>
      <c r="AX699">
        <f>IFERROR(INDEX(TIMESHEET!$A$1:$AI$5000,MATCH(PAYROLL!D699,TIMESHEET!A$1:A$500,0),MATCH("T601",TIMESHEET!$2:$2,0)),0)</f>
        <v/>
      </c>
      <c r="AY699">
        <f>IFERROR(INDEX(TIMESHEET!$A$1:$AI$5000,MATCH(PAYROLL!D699,TIMESHEET!A$1:A$500,0),MATCH("T602",TIMESHEET!$2:$2,0)),0)</f>
        <v/>
      </c>
      <c r="AZ699">
        <f>IFERROR(INDEX(TIMESHEET!$A$1:$AI$5000,MATCH(PAYROLL!D699,TIMESHEET!A$1:A$500,0),MATCH("T603",TIMESHEET!$2:$2,0)),0)</f>
        <v/>
      </c>
      <c r="BA699">
        <f>IFERROR(INDEX(TIMESHEET!$A$1:$AI$5000,MATCH(PAYROLL!D699,TIMESHEET!A$1:A$500,0),MATCH("T611",TIMESHEET!$2:$2,0)),0)</f>
        <v/>
      </c>
      <c r="BB699">
        <f>IFERROR(INDEX(TIMESHEET!$A$1:$AI$5000,MATCH(PAYROLL!D699,TIMESHEET!A$1:A$500,0),MATCH("T612",TIMESHEET!$2:$2,0)),0)</f>
        <v/>
      </c>
      <c r="BC699">
        <f>IFERROR(INDEX(TIMESHEET!$A$1:$AI$5000,MATCH(PAYROLL!D699,TIMESHEET!A$1:A$500,0),MATCH("T613",TIMESHEET!$2:$2,0)),0)</f>
        <v/>
      </c>
      <c r="BD699">
        <f>IFERROR(INDEX(TIMESHEET!$A$1:$AI$5000,MATCH(PAYROLL!D699,TIMESHEET!A$1:A$500,0),MATCH("T500",TIMESHEET!$2:$2,0)),0)</f>
        <v/>
      </c>
      <c r="BE699">
        <f>IFERROR(IF(LEFT(INDEX(PIS!O$1:O$500,MATCH(D699,PIS!C$1:C$500)),1)="M",T699/AD699/8*(AW699+AX699*1.5+AY699*2+AZ699*3+BA699*2.1+BB699*2.7+BC699*3.9+BD699*0.3),T699/8*(AW699+AX699*1.5+AY699*2+AZ699*3+BA699*2.1+BB699*2.7+BC699*3.9+BD699*0.3)),0)</f>
        <v/>
      </c>
      <c r="BF699">
        <f>IFERROR(INDEX(ADJ!$A$1:$BZ$1000,MATCH(PAYROLL!$D699,ADJ!A$1:A$500,0),MATCH(PAYROLL!BF$2,ADJ!$2:$2,0)),0)</f>
        <v/>
      </c>
      <c r="BG699">
        <f>IFERROR(INDEX(ADJ!$A$1:$BZ$1000,MATCH(PAYROLL!D699,ADJ!A$1:A$500,0),MATCH(PAYROLL!BG$2,ADJ!$2:$2,0)),0)</f>
        <v/>
      </c>
      <c r="BH699">
        <f>IFERROR(INDEX(ADJ!$A$1:$BZ$1000,MATCH(PAYROLL!D699,ADJ!A$1:A$500,0),MATCH(PAYROLL!BH$2,ADJ!$2:$2,0)),0)</f>
        <v/>
      </c>
      <c r="BI699">
        <f>IFERROR(INDEX(ADJ!$A$1:$BZ$1000,MATCH(PAYROLL!D699,ADJ!A$1:A$500,0),MATCH(PAYROLL!BI$2,ADJ!$2:$2,0)),0)</f>
        <v/>
      </c>
      <c r="BJ699">
        <f>IFERROR(INDEX(ADJ!$A$1:$BZ$1000,MATCH(PAYROLL!D699,ADJ!A$1:A$500,0),MATCH(PAYROLL!BJ$2,ADJ!$2:$2,0)),0)</f>
        <v/>
      </c>
      <c r="BK699">
        <f>SUM(BF699:BJ699)</f>
        <v/>
      </c>
      <c r="BL699">
        <f>IFERROR(INDEX(ADJ!$A$1:$BZ$1000,MATCH(PAYROLL!D699,ADJ!A$1:A$500,0),MATCH(PAYROLL!BL$2,ADJ!$2:$2,0)),0)</f>
        <v/>
      </c>
      <c r="BM699">
        <f>IFERROR(INDEX(ADJ!$A$1:$BZ$1000,MATCH(PAYROLL!D699,ADJ!A$1:A$500,0),MATCH(PAYROLL!BM$2,ADJ!$2:$2,0)),0)</f>
        <v/>
      </c>
      <c r="BN699">
        <f>IFERROR(INDEX(ADJ!$A$1:$BZ$1000,MATCH(PAYROLL!D699,ADJ!A$1:A$500,0),MATCH(PAYROLL!BN$2,ADJ!$2:$2,0)),0)</f>
        <v/>
      </c>
      <c r="BO699">
        <f>IFERROR(INDEX(ADJ!$A$1:$BZ$1000,MATCH(PAYROLL!D699,ADJ!A$1:A$500,0),MATCH(PAYROLL!BO$2,ADJ!$2:$2,0)),0)</f>
        <v/>
      </c>
      <c r="BP699">
        <f>SUM(AM699,AV699,BE699,BK699,BL699:BO699)</f>
        <v/>
      </c>
      <c r="BQ699">
        <f>BO699</f>
        <v/>
      </c>
      <c r="BR699">
        <f>IFERROR(ROUND(IF(LEFT(INDEX(PIS!O$1:O$500,MATCH(D699,PIS!C$1:C$500)),1)="D",T699/8*(BD699*0.3),IF(LEFT(INDEX(PIS!O$1:O$500,MATCH(D699,PIS!C$1:C$500)),1)="H",T699*($BD699*0.3),T699/$AD699/8*($BD699*0.3))),0),0)</f>
        <v/>
      </c>
      <c r="BS699">
        <f>IF(AP699&lt;1,0,MIN(AP699,730000))</f>
        <v/>
      </c>
      <c r="BT699">
        <f>IFERROR(ROUND((BE699-SUM(AW699:BC699)*T699/AD699/8),0)-BR699,0)</f>
        <v/>
      </c>
      <c r="BU699">
        <f>AO699</f>
        <v/>
      </c>
      <c r="BV699">
        <f>SUM(BQ699:BU699)</f>
        <v/>
      </c>
      <c r="BW699">
        <f>BP699-BV699</f>
        <v/>
      </c>
      <c r="BX699">
        <f>IFERROR(IF(RIGHT(INDEX(PIS!O$1:O$500,MATCH(D699,PIS!C$1:C$500)),5)="Gross",MIN(U699+V699,VLOOKUP("R700",TSC!B:C,2,0)*VLOOKUP("R101",TSC!B:C,2,0))*VLOOKUP("R701",TSC!B:C,2,0)%,0),0)</f>
        <v/>
      </c>
      <c r="BY699">
        <f>IFERROR(IF(RIGHT(INDEX(PIS!O$1:O$500,MATCH(D699,PIS!C$1:C$500)),5)="Gross",MIN(U699+V699,VLOOKUP("R700",TSC!B:C,2,0)*VLOOKUP("R101",TSC!B:C,2,0))*VLOOKUP("T704",TSC!B:C,2,0)%,0),0)</f>
        <v/>
      </c>
      <c r="BZ699">
        <f>IFERROR(IF(RIGHT(INDEX(PIS!O$1:O$500,MATCH(D699,PIS!C$1:C$500)),5)="Gross",MIN(U699+V699,VLOOKUP("R700",TSC!B:C,2,0)*VLOOKUP("1",TSC!F:G,2,0))*VLOOKUP("T705",TSC!B:C,2,0)%,0),0)</f>
        <v/>
      </c>
      <c r="CA699">
        <f>IFERROR(INDEX(ADJ!$A$1:$BZ$1000,MATCH(PAYROLL!D699,ADJ!A$1:A$500,0),MATCH(PAYROLL!CA$2,ADJ!$2:$2,0)),0)</f>
        <v/>
      </c>
      <c r="CB699">
        <f>IFERROR(INDEX(ADJ!$A$1:$BZ$1000,MATCH(PAYROLL!D699,ADJ!A$1:A$500,0),MATCH(PAYROLL!CB$2,ADJ!$2:$2,0)),0)</f>
        <v/>
      </c>
      <c r="CC699">
        <f>SUM(BX699:CB699)</f>
        <v/>
      </c>
      <c r="CD699">
        <f>IFERROR(INDEX(PIS!$A$1:$BZ$1000,MATCH(PAYROLL!D699,PIS!C$1:C$500,0),MATCH(PAYROLL!CD$1,PIS!$1:$1,0)),0)</f>
        <v/>
      </c>
      <c r="CE699">
        <f>IFERROR(IF(OR(INDEX(PIS!P$1:P$500,MATCH(D699,PIS!C$1:C$500,0))="LT2",INDEX(PIS!P$1:P$500,MATCH(D699,PIS!C$1:C$500,0))="P10"),0,SUM(CC699,CD699*VLOOKUP("R601",TSC!B:C,2,0),VLOOKUP("R602",TSC!B:C,2,0))),0)</f>
        <v/>
      </c>
      <c r="CF699">
        <f>MAX(BW699-CE699,0)</f>
        <v/>
      </c>
      <c r="CG699">
        <f>IFERROR(IF(OR(RIGHT(INDEX(PIS!P$1:P$500,MATCH(D699,PIS!C$1:C$500)),5)="P10",RIGHT(INDEX(PIS!P$1:P$500,MATCH(D699,PIS!C$1:C$500)),5)="CK"),0,IF(CF699&lt;=5000000,CF699*5%,IF(CF699&lt;=10000000,CF699*10%-250000,IF(CF699&lt;=18000000,CF699*15%-750000,IF(CF699&lt;=32000000,CF699*20%-1650000,IF(CF699&lt;=52000000,CF699*25%-3250000,IF(CF699&lt;=80000000,BH699*30%-5850000,CF699*35%-9850000))))))),0)</f>
        <v/>
      </c>
      <c r="CH699">
        <f>IFERROR(IF(OR(INDEX(PIS!P$1:P$500,MATCH(D699,PIS!C$1:C$500))="LT",INDEX(PIS!P$1:P$500,MATCH(D699,PIS!C$1:C$500))="CK"),0,IF(CF699&lt;2000000,0,CF699*10%)),0)</f>
        <v/>
      </c>
      <c r="CI699">
        <f>IFERROR(INDEX(ADJ!$A$1:$BZ$1000,MATCH(PAYROLL!D699,ADJ!A$1:A$500,0),MATCH(PAYROLL!CI$2,ADJ!$2:$2,0)),0)</f>
        <v/>
      </c>
      <c r="CJ699">
        <f>IFERROR(INDEX(ADJ!$A$1:$BZ$1000,MATCH(PAYROLL!D699,ADJ!A$1:A$500,0),MATCH(PAYROLL!CJ$2,ADJ!$2:$2,0)),0)</f>
        <v/>
      </c>
      <c r="CK699">
        <f>IFERROR(INDEX(ADJ!$A$1:$BZ$1000,MATCH(PAYROLL!D699,ADJ!A$1:A$500,0),MATCH(PAYROLL!CK$2,ADJ!$2:$2,0)),0)</f>
        <v/>
      </c>
      <c r="CL699">
        <f>SUM(CG699:CK699)</f>
        <v/>
      </c>
      <c r="CM699">
        <f>ROUND(SUM(CH699:CK699),0)</f>
        <v/>
      </c>
      <c r="CN699">
        <f>IFERROR(INDEX(CSDA!D$1:D$500,MATCH($CN$2,CSDA!C$1:C$500,0))*INDEX(PIS!V$1:V$500,MATCH(D699,PIS!C$1:C$500))+INDEX(ADJ!$A$1:$BZ$1000,MATCH(PAYROLL!D699,ADJ!A$1:A$500,0),MATCH(PAYROLL!CN$2,ADJ!$2:$2,0)),0)</f>
        <v/>
      </c>
      <c r="CO699">
        <f>IFERROR(INDEX(ADJ!$A$1:$BZ$1000,MATCH(PAYROLL!D699,ADJ!A$1:A$500,0),MATCH(PAYROLL!CO$2,ADJ!$2:$2,0)),0)</f>
        <v/>
      </c>
      <c r="CP699">
        <f>IFERROR(INDEX(ADJ!$A$1:$BZ$1000,MATCH(PAYROLL!D699,ADJ!A$1:A$500,0),MATCH(PAYROLL!CP$2,ADJ!$2:$2,0)),0)</f>
        <v/>
      </c>
      <c r="CQ699">
        <f>BP699-CL699-CI699-CM699-CN699-CO699-CP699-CC699</f>
        <v/>
      </c>
      <c r="CR699">
        <f>IFERROR(IF(RIGHT(INDEX(PIS!O$1:O$500,MATCH(D699,PIS!C$1:C$500,0)),5)="Gross",MIN(U699+V699,VLOOKUP("R700",TSC!B:C,2,0)*VLOOKUP("R101",TSC!B:C,2,0))*(VLOOKUP("T711",TSC!B:C,2,0)+VLOOKUP("T712",TSC!B:C,2,0))%,MIN(T699+V699,VLOOKUP("R700",TSC!B:C,2,0)*VLOOKUP("R101",TSC!B:C,2,0))*(VLOOKUP("T711",TSC!B:C,2,0)+VLOOKUP("T712",TSC!B:C,2,0)+VLOOKUP("R701",TSC!B:C,2,0))%),0)</f>
        <v/>
      </c>
      <c r="CS699">
        <f>IFERROR(IF(RIGHT(INDEX(PIS!O$1:O$500,MATCH(D699,PIS!C$1:C$500,0)),5)="Gross",MIN(U699+V699,VLOOKUP("R700",TSC!B:C,2,0)*VLOOKUP("R101",TSC!B:C,2,0))*(VLOOKUP("T714",TSC!B:C,2,0))%,MIN(T699+V699,VLOOKUP("R700",TSC!B:C,2,0)*VLOOKUP("R101",TSC!B:C,2,0))*(VLOOKUP("T704",TSC!B:C,2,0)+VLOOKUP("T714",TSC!B:C,2,0))%),0)</f>
        <v/>
      </c>
      <c r="CT699">
        <f>IFERROR(IF(RIGHT(INDEX(PIS!O$1:O$500,MATCH(D699,PIS!C$1:C$500,0)),5)="Gross",MIN(U699+V699,VLOOKUP("R700",TSC!B:C,2,0)*VLOOKUP("R101",TSC!B:C,2,0))*VLOOKUP("T705",TSC!B:C,2,0)%,MIN(T699+V699,VLOOKUP("R700",TSC!B:C,2,0)*VLOOKUP("R101",TSC!B:C,2,0))*VLOOKUP("T705",TSC!B:C,2,0)%),0)</f>
        <v/>
      </c>
      <c r="CU699">
        <f>IFERROR(IF(RIGHT(INDEX(PIS!O$1:O$500,MATCH(D699,PIS!C$1:C$500,0)),5)="Gross",MIN(U699+V699,VLOOKUP("R700",TSC!B:C,2,0)*VLOOKUP("R101",TSC!B:C,2,0))*(VLOOKUP("T713",TSC!B:C,2,0))%,MIN(T699+V699,VLOOKUP("R700",TSC!B:C,2,0)*VLOOKUP("R101",TSC!B:C,2,0))*(VLOOKUP("T713",TSC!B:C,2,0))%),0)</f>
        <v/>
      </c>
      <c r="CV699">
        <f>IFERROR(INDEX(ADJ!$A$1:$BZ$1000,MATCH(PAYROLL!D699,ADJ!A$1:A$500,0),MATCH(PAYROLL!CV$2,ADJ!$2:$2,0)),0)</f>
        <v/>
      </c>
      <c r="CW699">
        <f>IFERROR(INDEX(ADJ!$A$1:$BZ$1000,MATCH(PAYROLL!D699,ADJ!A$1:A$500,0),MATCH(PAYROLL!CW$2,ADJ!$2:$2,0)),0)</f>
        <v/>
      </c>
      <c r="CX699">
        <f>SUM(CR699:CW699)</f>
        <v/>
      </c>
      <c r="CY699">
        <f>ROUND(IF(CR699&gt;0,T699+V699*VLOOKUP("R202",TSC!$B$1:$C$500,2,0),0),0)</f>
        <v/>
      </c>
      <c r="CZ699">
        <f>IFERROR(INDEX(CSDA!D$1:D$500,MATCH($CZ$2,CSDA!C$1:C$500,0)),0)</f>
        <v/>
      </c>
      <c r="DA699">
        <f>ROUND(T699*0.7%,0)</f>
        <v/>
      </c>
      <c r="DB699">
        <f>ROUND(T699/12,0)</f>
        <v/>
      </c>
      <c r="DC699">
        <f ref="DC699" t="array">IFERROR(INDEX(CSDA!D$1:D$500,MATCH("Trích giữ"&amp;PAYROLL!DC$2,CSDA!A$1:A$500&amp;CSDA!C$1:C$500,0)),0)</f>
        <v/>
      </c>
      <c r="DD699">
        <f ref="DD699" t="array">IFERROR(INDEX(CSDA!D$1:D$500,MATCH("Trích giữ"&amp;PAYROLL!DD$2,CSDA!A$1:A$500&amp;CSDA!C$1:C$500,0)),0)</f>
        <v/>
      </c>
      <c r="DE699">
        <f ref="DE699" t="array">IFERROR(INDEX(CSDA!D$1:D$500,MATCH("Trích giữ"&amp;PAYROLL!DE$2,CSDA!A$1:A$500&amp;CSDA!C$1:C$500,0)),0)</f>
        <v/>
      </c>
      <c r="DF699">
        <f>IFERROR(INDEX(CSDA!D$1:D$500,MATCH(PAYROLL!DF$2,CSDA!C$1:C$500,0)),0)</f>
        <v/>
      </c>
      <c r="DG699">
        <f ref="DG699" t="array">IFERROR(INDEX(CSDA!D$1:D$500,MATCH("Trích giữ"&amp;PAYROLL!DG$2,CSDA!A$1:A$500&amp;CSDA!C$1:C$500,0)),0)</f>
        <v/>
      </c>
      <c r="DH699">
        <f>ROUND(T699/26,0)</f>
        <v/>
      </c>
      <c r="DI699">
        <f ref="DI699" t="array">IFERROR(INDEX(CSDA!D$1:D$500,MATCH("Trích giữ"&amp;PAYROLL!DI$2,CSDA!A$1:A$500&amp;CSDA!C$1:C$500,0)),0)</f>
        <v/>
      </c>
      <c r="DJ699">
        <f>IF(U699=0,T699*21.5%-BL699,0)</f>
        <v/>
      </c>
      <c r="DK699">
        <f ref="DK699" t="array">IFERROR(INDEX(CSDA!D$1:D$500,MATCH("Trích giữ"&amp;PAYROLL!DK$2,CSDA!A$1:A$500&amp;CSDA!C$1:C$500,0)),0)</f>
        <v/>
      </c>
      <c r="DL699">
        <f>IFERROR(INDEX(CSDA!D$1:D$500,MATCH(PAYROLL!DL$2,CSDA!C$1:C$500,0))/12,0)</f>
        <v/>
      </c>
      <c r="DM699">
        <f>SUM(DB699:DL699)</f>
        <v/>
      </c>
      <c r="DN699">
        <f>IFERROR(INDEX(ADJ!$A$1:$BZ$1000,MATCH(PAYROLL!D699,ADJ!A$1:A$500,0),MATCH(PAYROLL!DN$2,ADJ!$2:$2,0)),0)</f>
        <v/>
      </c>
      <c r="DO699">
        <f>IFERROR(SUM(BP699,DM699:DN699,CX699:DA699)-DT699,0)</f>
        <v/>
      </c>
      <c r="DP699">
        <f ref="DP699" t="array">SUM(BW699*IFERROR(INDEX(CSDA!D$1:D$500,MATCH(BW$2,CSDA!C$1:C$500,0)),0)%,CX699*IFERROR(INDEX(CSDA!D$1:D$500,MATCH(CX$2,CSDA!C$1:C$500,0)),0)%,DA699*IFERROR(INDEX(CSDA!D$1:D$500,MATCH(DA$2,CSDA!C$1:C$500,0)),0)%,DB699*IFERROR(INDEX(CSDA!D$1:D$500,MATCH(DB$2,CSDA!C$1:C$500,0)),0)%,DF699*IFERROR(INDEX(CSDA!D$1:D$500,MATCH("Phí dịch vụ"&amp;PAYROLL!DF$2,CSDA!A$1:A$500&amp;CSDA!C$1:C$500,0)),0)%,DC699*IFERROR(INDEX(CSDA!D$1:D$500,MATCH("Phí dịch vụ"&amp;PAYROLL!DC$2,CSDA!A$1:A$500&amp;CSDA!C$1:C$500,0)),0)%,DH699*IFERROR(INDEX(CSDA!D$1:D$500,MATCH("Phí dịch vụ"&amp;PAYROLL!DH$2,CSDA!A$1:A$500&amp;CSDA!C$1:C$500,0)),0)%,DJ699*IFERROR(INDEX(CSDA!D$1:D$500,MATCH("Phí dịch vụ"&amp;PAYROLL!DJ$2,CSDA!A$1:A$500&amp;CSDA!C$1:C$500,0)),0)%,BN699*IFERROR(INDEX(CSDA!D$1:D$500,MATCH(BN$2,CSDA!C$1:C$500,0)),0)%)-BN699*7%</f>
        <v/>
      </c>
      <c r="DQ699">
        <f>IFERROR(INDEX(ADJ!$A$1:$BZ$1000,MATCH(PAYROLL!D699,ADJ!A$1:A$500,0),MATCH(PAYROLL!DQ$2,ADJ!$2:$2,0)),0)</f>
        <v/>
      </c>
      <c r="DR699">
        <f>IFERROR(INDEX(ADJ!$A$1:$BZ$1000,MATCH(PAYROLL!D699,ADJ!A$1:A$500,0),MATCH(PAYROLL!DR$2,ADJ!$2:$2,0)),0)</f>
        <v/>
      </c>
      <c r="DS699">
        <f>SUM(DP699:DR699)</f>
        <v/>
      </c>
      <c r="DT699">
        <f>EK699</f>
        <v/>
      </c>
      <c r="DU699">
        <f>SUM(DO699:DR699)</f>
        <v/>
      </c>
      <c r="DV699">
        <f>ROUND(DU699*0.1,0)</f>
        <v/>
      </c>
      <c r="DW699">
        <f>DU699+DV699</f>
        <v/>
      </c>
      <c r="DZ699">
        <f>IFERROR(INDEX(ADJ!$A$1:$BZ$1000,MATCH(PAYROLL!$D699,ADJ!A$1:A$500,0),MATCH(PAYROLL!DZ$2,ADJ!$2:$2,0)),0)</f>
        <v/>
      </c>
      <c r="EA699">
        <f>IFERROR(INDEX(ADJ!$A$1:$BZ$1000,MATCH(PAYROLL!$D699,ADJ!A$1:A$500,0),MATCH(PAYROLL!EA$2,ADJ!$2:$2,0)),0)</f>
        <v/>
      </c>
      <c r="EB699">
        <f>IFERROR(INDEX(ADJ!$A$1:$BZ$1000,MATCH(PAYROLL!$D699,ADJ!A$1:A$500,0),MATCH(PAYROLL!EB$2,ADJ!$2:$2,0)),0)</f>
        <v/>
      </c>
      <c r="EC699">
        <f>IFERROR(INDEX(ADJ!$A$1:$BZ$1000,MATCH(PAYROLL!$D699,ADJ!A$1:A$500,0),MATCH(PAYROLL!EC$2,ADJ!$2:$2,0)),0)</f>
        <v/>
      </c>
      <c r="ED699">
        <f>IFERROR(INDEX(ADJ!$A$1:$BZ$1000,MATCH(PAYROLL!$D699,ADJ!A$1:A$500,0),MATCH(PAYROLL!ED$2,ADJ!$2:$2,0)),0)</f>
        <v/>
      </c>
      <c r="EE699">
        <f>IFERROR(INDEX(ADJ!$A$1:$BZ$1000,MATCH(PAYROLL!$D699,ADJ!A$1:A$500,0),MATCH(PAYROLL!EE$2,ADJ!$2:$2,0)),0)</f>
        <v/>
      </c>
      <c r="EF699">
        <f>IFERROR(INDEX(ADJ!$A$1:$BZ$1000,MATCH(PAYROLL!$D699,ADJ!A$1:A$500,0),MATCH(PAYROLL!EF$2,ADJ!$2:$2,0)),0)</f>
        <v/>
      </c>
      <c r="EG699">
        <f>IFERROR(INDEX(ADJ!$A$1:$BZ$1000,MATCH(PAYROLL!$D699,ADJ!A$1:A$500,0),MATCH(PAYROLL!EG$2,ADJ!$2:$2,0)),0)</f>
        <v/>
      </c>
      <c r="EH699">
        <f>IFERROR(INDEX(ADJ!$A$1:$BZ$1000,MATCH(PAYROLL!$D699,ADJ!A$1:A$500,0),MATCH(PAYROLL!EH$2,ADJ!$2:$2,0)),0)</f>
        <v/>
      </c>
      <c r="EI699">
        <f>IFERROR(INDEX(ADJ!$A$1:$BZ$1000,MATCH(PAYROLL!D699,ADJ!A$1:A$500,0),MATCH(PAYROLL!EI$2,ADJ!$2:$2,0)),0)</f>
        <v/>
      </c>
      <c r="EJ699">
        <f>IFERROR(INDEX(ADJ!$A$1:$BZ$1000,MATCH(PAYROLL!$D699,ADJ!A$1:A$500,0),MATCH(PAYROLL!EJ$2,ADJ!$2:$2,0)),0)</f>
        <v/>
      </c>
      <c r="EK699">
        <f>SUM(DZ699:EJ699)</f>
        <v/>
      </c>
    </row>
    <row r="700">
      <c r="A700" t="n">
        <v>698</v>
      </c>
      <c r="B700" t="inlineStr">
        <is>
          <t>Vàng Văn Thêm</t>
        </is>
      </c>
      <c r="D700" t="inlineStr">
        <is>
          <t>157647-01</t>
        </is>
      </c>
      <c r="S700">
        <f>IFERROR(INDEX(PIS!$A$1:$BZ$1000,MATCH($D700,PIS!C$1:C$500,0),MATCH("Lương CB tháng trước",PIS!$1:$1,0)),0)</f>
        <v/>
      </c>
      <c r="T700">
        <f>IFERROR(INDEX(PIS!$A$1:$BZ$1000,MATCH($D700,PIS!C$1:C$500,0),MATCH("Lương CB hiện tại",PIS!$1:$1,0)),0)</f>
        <v/>
      </c>
      <c r="U700">
        <f>IFERROR(INDEX(PIS!$A$1:$BZ$1000,MATCH($D700,PIS!C$1:C$500,0),MATCH("Lương đóng BHBB",PIS!$1:$1,0)),0)</f>
        <v/>
      </c>
      <c r="V700">
        <f>IFERROR(INDEX(PIS!$A$1:$BZ$1000,MATCH($D700,PIS!C$1:C$500,0),MATCH(V$2,PIS!$2:$2,0)),0)</f>
        <v/>
      </c>
      <c r="W700">
        <f>IFERROR(INDEX(PIS!$A$1:$BZ$1000,MATCH($D700,PIS!C$1:C$500,0),MATCH(W$2,PIS!$2:$2,0)),0)</f>
        <v/>
      </c>
      <c r="X700">
        <f>IFERROR(INDEX(PIS!$A$1:$BZ$1000,MATCH($D700,PIS!C$1:C$500,0),MATCH(X$2,PIS!$2:$2,0)),0)</f>
        <v/>
      </c>
      <c r="Y700">
        <f>IFERROR(INDEX(PIS!$A$1:$BZ$1000,MATCH($D700,PIS!C$1:C$500,0),MATCH(Y$2,PIS!$2:$2,0)),0)</f>
        <v/>
      </c>
      <c r="Z700">
        <f>IFERROR(INDEX(PIS!$A$1:$BZ$1000,MATCH($D700,PIS!C$1:C$500,0),MATCH(Z$2,PIS!$2:$2,0)),0)</f>
        <v/>
      </c>
      <c r="AA700">
        <f>IFERROR(INDEX(PIS!$A$1:$BZ$1000,MATCH($D700,PIS!C$1:C$500,0),MATCH(AA$2,PIS!$2:$2,0)),0)</f>
        <v/>
      </c>
      <c r="AB700">
        <f>IFERROR(INDEX(PIS!$A$1:$BZ$1000,MATCH($D700,PIS!C$1:C$500,0),MATCH(AB$2,PIS!$2:$2,0)),0)</f>
        <v/>
      </c>
      <c r="AC700">
        <f>SUM(V700:AB700)</f>
        <v/>
      </c>
      <c r="AD700">
        <f>IFERROR(INDEX(TIMESHEET!$A$1:$AI$5000,MATCH($D700,TIMESHEET!A$1:A$500,0),MATCH("T100",TIMESHEET!$2:$2,0))-2,0)</f>
        <v/>
      </c>
      <c r="AE700">
        <f>IFERROR(INDEX(TIMESHEET!$A$1:$AI$5000,MATCH($D700,TIMESHEET!A$1:A$500,0),MATCH("T202",TIMESHEET!$2:$2,0)),0)</f>
        <v/>
      </c>
      <c r="AF700">
        <f>IFERROR(INDEX(TIMESHEET!$A$1:$AI$5000,MATCH($D700,TIMESHEET!A$1:A$500,0),MATCH("T302",TIMESHEET!$2:$2,0)),0)</f>
        <v/>
      </c>
      <c r="AG700">
        <f>IFERROR(INDEX(TIMESHEET!$A$1:$AI$5000,MATCH($D700,TIMESHEET!A$1:A$500,0),MATCH("T406",TIMESHEET!$2:$2,0)),0)</f>
        <v/>
      </c>
      <c r="AH700">
        <f>AE700+AG700</f>
        <v/>
      </c>
      <c r="AI700">
        <f>IFERROR(INDEX(TIMESHEET!$A$1:$AI$5000,MATCH($D700,TIMESHEET!A$1:A$500,0),MATCH("T701",TIMESHEET!$2:$2,0)),0)</f>
        <v/>
      </c>
      <c r="AJ700">
        <f>IFERROR(INDEX(TIMESHEET!$A$1:$AI$5000,MATCH($D700,TIMESHEET!B$1:B$500,0),MATCH("T320",TIMESHEET!$2:$2,0)),0)</f>
        <v/>
      </c>
      <c r="AK700">
        <f>IFERROR(IF(LEFT(INDEX(PIS!O$1:O$500,MATCH(D700,PIS!C$1:C$500)),1)="M",T700/AD700*SUM(AE700:AG700),T700*AD700),0)</f>
        <v/>
      </c>
      <c r="AL700">
        <f>IFERROR(INDEX(ADJ!$A$1:$BZ$1000,MATCH(PAYROLL!D700,ADJ!A$1:A$500,0),MATCH(PAYROLL!AL$2,ADJ!$2:$2,0)),0)</f>
        <v/>
      </c>
      <c r="AM700">
        <f>SUM(AK700:AL700)</f>
        <v/>
      </c>
      <c r="AN700">
        <f>IFERROR(ROUND(V700/$AD700*$AH700,0),0)</f>
        <v/>
      </c>
      <c r="AO700">
        <f>IFERROR(ROUND(W700/$AD700*$AH700,0),0)</f>
        <v/>
      </c>
      <c r="AP700">
        <f>IFERROR(ROUND(X700/$AD700*$AE700,0),0)</f>
        <v/>
      </c>
      <c r="AQ700">
        <f>IFERROR(ROUND(Y700/$AD700*$AH700,0),0)</f>
        <v/>
      </c>
      <c r="AR700">
        <f>IFERROR(ROUND(Z700/$AD700*$AH700,0),0)</f>
        <v/>
      </c>
      <c r="AS700">
        <f>IFERROR(ROUND(AA700/$AD700*$AH700,0),0)</f>
        <v/>
      </c>
      <c r="AT700">
        <f>IFERROR(IF((AE700+AF700+AG700)&gt;13,AB700,ROUND(AB700/AD700*AH700,0)),0)</f>
        <v/>
      </c>
      <c r="AU700">
        <f>IFERROR(INDEX(ADJ!$A$1:$BZ$1000,MATCH(PAYROLL!D700,ADJ!A$1:A$500,0),MATCH(PAYROLL!AU$2,ADJ!$2:$2,0)),0)</f>
        <v/>
      </c>
      <c r="AV700">
        <f>ROUND(SUM(AN700:AU700),0)</f>
        <v/>
      </c>
      <c r="AW700">
        <f>IFERROR(INDEX(TIMESHEET!$A$1:$AI$5000,MATCH(PAYROLL!D700,TIMESHEET!A$1:A$500,0),MATCH("T620",TIMESHEET!$2:$2,0)),0)</f>
        <v/>
      </c>
      <c r="AX700">
        <f>IFERROR(INDEX(TIMESHEET!$A$1:$AI$5000,MATCH(PAYROLL!D700,TIMESHEET!A$1:A$500,0),MATCH("T601",TIMESHEET!$2:$2,0)),0)</f>
        <v/>
      </c>
      <c r="AY700">
        <f>IFERROR(INDEX(TIMESHEET!$A$1:$AI$5000,MATCH(PAYROLL!D700,TIMESHEET!A$1:A$500,0),MATCH("T602",TIMESHEET!$2:$2,0)),0)</f>
        <v/>
      </c>
      <c r="AZ700">
        <f>IFERROR(INDEX(TIMESHEET!$A$1:$AI$5000,MATCH(PAYROLL!D700,TIMESHEET!A$1:A$500,0),MATCH("T603",TIMESHEET!$2:$2,0)),0)</f>
        <v/>
      </c>
      <c r="BA700">
        <f>IFERROR(INDEX(TIMESHEET!$A$1:$AI$5000,MATCH(PAYROLL!D700,TIMESHEET!A$1:A$500,0),MATCH("T611",TIMESHEET!$2:$2,0)),0)</f>
        <v/>
      </c>
      <c r="BB700">
        <f>IFERROR(INDEX(TIMESHEET!$A$1:$AI$5000,MATCH(PAYROLL!D700,TIMESHEET!A$1:A$500,0),MATCH("T612",TIMESHEET!$2:$2,0)),0)</f>
        <v/>
      </c>
      <c r="BC700">
        <f>IFERROR(INDEX(TIMESHEET!$A$1:$AI$5000,MATCH(PAYROLL!D700,TIMESHEET!A$1:A$500,0),MATCH("T613",TIMESHEET!$2:$2,0)),0)</f>
        <v/>
      </c>
      <c r="BD700">
        <f>IFERROR(INDEX(TIMESHEET!$A$1:$AI$5000,MATCH(PAYROLL!D700,TIMESHEET!A$1:A$500,0),MATCH("T500",TIMESHEET!$2:$2,0)),0)</f>
        <v/>
      </c>
      <c r="BE700">
        <f>IFERROR(IF(LEFT(INDEX(PIS!O$1:O$500,MATCH(D700,PIS!C$1:C$500)),1)="M",T700/AD700/8*(AW700+AX700*1.5+AY700*2+AZ700*3+BA700*2.1+BB700*2.7+BC700*3.9+BD700*0.3),T700/8*(AW700+AX700*1.5+AY700*2+AZ700*3+BA700*2.1+BB700*2.7+BC700*3.9+BD700*0.3)),0)</f>
        <v/>
      </c>
      <c r="BF700">
        <f>IFERROR(INDEX(ADJ!$A$1:$BZ$1000,MATCH(PAYROLL!$D700,ADJ!A$1:A$500,0),MATCH(PAYROLL!BF$2,ADJ!$2:$2,0)),0)</f>
        <v/>
      </c>
      <c r="BG700">
        <f>IFERROR(INDEX(ADJ!$A$1:$BZ$1000,MATCH(PAYROLL!D700,ADJ!A$1:A$500,0),MATCH(PAYROLL!BG$2,ADJ!$2:$2,0)),0)</f>
        <v/>
      </c>
      <c r="BH700">
        <f>IFERROR(INDEX(ADJ!$A$1:$BZ$1000,MATCH(PAYROLL!D700,ADJ!A$1:A$500,0),MATCH(PAYROLL!BH$2,ADJ!$2:$2,0)),0)</f>
        <v/>
      </c>
      <c r="BI700">
        <f>IFERROR(INDEX(ADJ!$A$1:$BZ$1000,MATCH(PAYROLL!D700,ADJ!A$1:A$500,0),MATCH(PAYROLL!BI$2,ADJ!$2:$2,0)),0)</f>
        <v/>
      </c>
      <c r="BJ700">
        <f>IFERROR(INDEX(ADJ!$A$1:$BZ$1000,MATCH(PAYROLL!D700,ADJ!A$1:A$500,0),MATCH(PAYROLL!BJ$2,ADJ!$2:$2,0)),0)</f>
        <v/>
      </c>
      <c r="BK700">
        <f>SUM(BF700:BJ700)</f>
        <v/>
      </c>
      <c r="BL700">
        <f>IFERROR(INDEX(ADJ!$A$1:$BZ$1000,MATCH(PAYROLL!D700,ADJ!A$1:A$500,0),MATCH(PAYROLL!BL$2,ADJ!$2:$2,0)),0)</f>
        <v/>
      </c>
      <c r="BM700">
        <f>IFERROR(INDEX(ADJ!$A$1:$BZ$1000,MATCH(PAYROLL!D700,ADJ!A$1:A$500,0),MATCH(PAYROLL!BM$2,ADJ!$2:$2,0)),0)</f>
        <v/>
      </c>
      <c r="BN700">
        <f>IFERROR(INDEX(ADJ!$A$1:$BZ$1000,MATCH(PAYROLL!D700,ADJ!A$1:A$500,0),MATCH(PAYROLL!BN$2,ADJ!$2:$2,0)),0)</f>
        <v/>
      </c>
      <c r="BO700">
        <f>IFERROR(INDEX(ADJ!$A$1:$BZ$1000,MATCH(PAYROLL!D700,ADJ!A$1:A$500,0),MATCH(PAYROLL!BO$2,ADJ!$2:$2,0)),0)</f>
        <v/>
      </c>
      <c r="BP700">
        <f>SUM(AM700,AV700,BE700,BK700,BL700:BO700)</f>
        <v/>
      </c>
      <c r="BQ700">
        <f>BO700</f>
        <v/>
      </c>
      <c r="BR700">
        <f>IFERROR(ROUND(IF(LEFT(INDEX(PIS!O$1:O$500,MATCH(D700,PIS!C$1:C$500)),1)="D",T700/8*(BD700*0.3),IF(LEFT(INDEX(PIS!O$1:O$500,MATCH(D700,PIS!C$1:C$500)),1)="H",T700*($BD700*0.3),T700/$AD700/8*($BD700*0.3))),0),0)</f>
        <v/>
      </c>
      <c r="BS700">
        <f>IF(AP700&lt;1,0,MIN(AP700,730000))</f>
        <v/>
      </c>
      <c r="BT700">
        <f>IFERROR(ROUND((BE700-SUM(AW700:BC700)*T700/AD700/8),0)-BR700,0)</f>
        <v/>
      </c>
      <c r="BU700">
        <f>AO700</f>
        <v/>
      </c>
      <c r="BV700">
        <f>SUM(BQ700:BU700)</f>
        <v/>
      </c>
      <c r="BW700">
        <f>BP700-BV700</f>
        <v/>
      </c>
      <c r="BX700">
        <f>IFERROR(IF(RIGHT(INDEX(PIS!O$1:O$500,MATCH(D700,PIS!C$1:C$500)),5)="Gross",MIN(U700+V700,VLOOKUP("R700",TSC!B:C,2,0)*VLOOKUP("R101",TSC!B:C,2,0))*VLOOKUP("R701",TSC!B:C,2,0)%,0),0)</f>
        <v/>
      </c>
      <c r="BY700">
        <f>IFERROR(IF(RIGHT(INDEX(PIS!O$1:O$500,MATCH(D700,PIS!C$1:C$500)),5)="Gross",MIN(U700+V700,VLOOKUP("R700",TSC!B:C,2,0)*VLOOKUP("R101",TSC!B:C,2,0))*VLOOKUP("T704",TSC!B:C,2,0)%,0),0)</f>
        <v/>
      </c>
      <c r="BZ700">
        <f>IFERROR(IF(RIGHT(INDEX(PIS!O$1:O$500,MATCH(D700,PIS!C$1:C$500)),5)="Gross",MIN(U700+V700,VLOOKUP("R700",TSC!B:C,2,0)*VLOOKUP("1",TSC!F:G,2,0))*VLOOKUP("T705",TSC!B:C,2,0)%,0),0)</f>
        <v/>
      </c>
      <c r="CA700">
        <f>IFERROR(INDEX(ADJ!$A$1:$BZ$1000,MATCH(PAYROLL!D700,ADJ!A$1:A$500,0),MATCH(PAYROLL!CA$2,ADJ!$2:$2,0)),0)</f>
        <v/>
      </c>
      <c r="CB700">
        <f>IFERROR(INDEX(ADJ!$A$1:$BZ$1000,MATCH(PAYROLL!D700,ADJ!A$1:A$500,0),MATCH(PAYROLL!CB$2,ADJ!$2:$2,0)),0)</f>
        <v/>
      </c>
      <c r="CC700">
        <f>SUM(BX700:CB700)</f>
        <v/>
      </c>
      <c r="CD700">
        <f>IFERROR(INDEX(PIS!$A$1:$BZ$1000,MATCH(PAYROLL!D700,PIS!C$1:C$500,0),MATCH(PAYROLL!CD$1,PIS!$1:$1,0)),0)</f>
        <v/>
      </c>
      <c r="CE700">
        <f>IFERROR(IF(OR(INDEX(PIS!P$1:P$500,MATCH(D700,PIS!C$1:C$500,0))="LT2",INDEX(PIS!P$1:P$500,MATCH(D700,PIS!C$1:C$500,0))="P10"),0,SUM(CC700,CD700*VLOOKUP("R601",TSC!B:C,2,0),VLOOKUP("R602",TSC!B:C,2,0))),0)</f>
        <v/>
      </c>
      <c r="CF700">
        <f>MAX(BW700-CE700,0)</f>
        <v/>
      </c>
      <c r="CG700">
        <f>IFERROR(IF(OR(RIGHT(INDEX(PIS!P$1:P$500,MATCH(D700,PIS!C$1:C$500)),5)="P10",RIGHT(INDEX(PIS!P$1:P$500,MATCH(D700,PIS!C$1:C$500)),5)="CK"),0,IF(CF700&lt;=5000000,CF700*5%,IF(CF700&lt;=10000000,CF700*10%-250000,IF(CF700&lt;=18000000,CF700*15%-750000,IF(CF700&lt;=32000000,CF700*20%-1650000,IF(CF700&lt;=52000000,CF700*25%-3250000,IF(CF700&lt;=80000000,BH700*30%-5850000,CF700*35%-9850000))))))),0)</f>
        <v/>
      </c>
      <c r="CH700">
        <f>IFERROR(IF(OR(INDEX(PIS!P$1:P$500,MATCH(D700,PIS!C$1:C$500))="LT",INDEX(PIS!P$1:P$500,MATCH(D700,PIS!C$1:C$500))="CK"),0,IF(CF700&lt;2000000,0,CF700*10%)),0)</f>
        <v/>
      </c>
      <c r="CI700">
        <f>IFERROR(INDEX(ADJ!$A$1:$BZ$1000,MATCH(PAYROLL!D700,ADJ!A$1:A$500,0),MATCH(PAYROLL!CI$2,ADJ!$2:$2,0)),0)</f>
        <v/>
      </c>
      <c r="CJ700">
        <f>IFERROR(INDEX(ADJ!$A$1:$BZ$1000,MATCH(PAYROLL!D700,ADJ!A$1:A$500,0),MATCH(PAYROLL!CJ$2,ADJ!$2:$2,0)),0)</f>
        <v/>
      </c>
      <c r="CK700">
        <f>IFERROR(INDEX(ADJ!$A$1:$BZ$1000,MATCH(PAYROLL!D700,ADJ!A$1:A$500,0),MATCH(PAYROLL!CK$2,ADJ!$2:$2,0)),0)</f>
        <v/>
      </c>
      <c r="CL700">
        <f>SUM(CG700:CK700)</f>
        <v/>
      </c>
      <c r="CM700">
        <f>ROUND(SUM(CH700:CK700),0)</f>
        <v/>
      </c>
      <c r="CN700">
        <f>IFERROR(INDEX(CSDA!D$1:D$500,MATCH($CN$2,CSDA!C$1:C$500,0))*INDEX(PIS!V$1:V$500,MATCH(D700,PIS!C$1:C$500))+INDEX(ADJ!$A$1:$BZ$1000,MATCH(PAYROLL!D700,ADJ!A$1:A$500,0),MATCH(PAYROLL!CN$2,ADJ!$2:$2,0)),0)</f>
        <v/>
      </c>
      <c r="CO700">
        <f>IFERROR(INDEX(ADJ!$A$1:$BZ$1000,MATCH(PAYROLL!D700,ADJ!A$1:A$500,0),MATCH(PAYROLL!CO$2,ADJ!$2:$2,0)),0)</f>
        <v/>
      </c>
      <c r="CP700">
        <f>IFERROR(INDEX(ADJ!$A$1:$BZ$1000,MATCH(PAYROLL!D700,ADJ!A$1:A$500,0),MATCH(PAYROLL!CP$2,ADJ!$2:$2,0)),0)</f>
        <v/>
      </c>
      <c r="CQ700">
        <f>BP700-CL700-CI700-CM700-CN700-CO700-CP700-CC700</f>
        <v/>
      </c>
      <c r="CR700">
        <f>IFERROR(IF(RIGHT(INDEX(PIS!O$1:O$500,MATCH(D700,PIS!C$1:C$500,0)),5)="Gross",MIN(U700+V700,VLOOKUP("R700",TSC!B:C,2,0)*VLOOKUP("R101",TSC!B:C,2,0))*(VLOOKUP("T711",TSC!B:C,2,0)+VLOOKUP("T712",TSC!B:C,2,0))%,MIN(T700+V700,VLOOKUP("R700",TSC!B:C,2,0)*VLOOKUP("R101",TSC!B:C,2,0))*(VLOOKUP("T711",TSC!B:C,2,0)+VLOOKUP("T712",TSC!B:C,2,0)+VLOOKUP("R701",TSC!B:C,2,0))%),0)</f>
        <v/>
      </c>
      <c r="CS700">
        <f>IFERROR(IF(RIGHT(INDEX(PIS!O$1:O$500,MATCH(D700,PIS!C$1:C$500,0)),5)="Gross",MIN(U700+V700,VLOOKUP("R700",TSC!B:C,2,0)*VLOOKUP("R101",TSC!B:C,2,0))*(VLOOKUP("T714",TSC!B:C,2,0))%,MIN(T700+V700,VLOOKUP("R700",TSC!B:C,2,0)*VLOOKUP("R101",TSC!B:C,2,0))*(VLOOKUP("T704",TSC!B:C,2,0)+VLOOKUP("T714",TSC!B:C,2,0))%),0)</f>
        <v/>
      </c>
      <c r="CT700">
        <f>IFERROR(IF(RIGHT(INDEX(PIS!O$1:O$500,MATCH(D700,PIS!C$1:C$500,0)),5)="Gross",MIN(U700+V700,VLOOKUP("R700",TSC!B:C,2,0)*VLOOKUP("R101",TSC!B:C,2,0))*VLOOKUP("T705",TSC!B:C,2,0)%,MIN(T700+V700,VLOOKUP("R700",TSC!B:C,2,0)*VLOOKUP("R101",TSC!B:C,2,0))*VLOOKUP("T705",TSC!B:C,2,0)%),0)</f>
        <v/>
      </c>
      <c r="CU700">
        <f>IFERROR(IF(RIGHT(INDEX(PIS!O$1:O$500,MATCH(D700,PIS!C$1:C$500,0)),5)="Gross",MIN(U700+V700,VLOOKUP("R700",TSC!B:C,2,0)*VLOOKUP("R101",TSC!B:C,2,0))*(VLOOKUP("T713",TSC!B:C,2,0))%,MIN(T700+V700,VLOOKUP("R700",TSC!B:C,2,0)*VLOOKUP("R101",TSC!B:C,2,0))*(VLOOKUP("T713",TSC!B:C,2,0))%),0)</f>
        <v/>
      </c>
      <c r="CV700">
        <f>IFERROR(INDEX(ADJ!$A$1:$BZ$1000,MATCH(PAYROLL!D700,ADJ!A$1:A$500,0),MATCH(PAYROLL!CV$2,ADJ!$2:$2,0)),0)</f>
        <v/>
      </c>
      <c r="CW700">
        <f>IFERROR(INDEX(ADJ!$A$1:$BZ$1000,MATCH(PAYROLL!D700,ADJ!A$1:A$500,0),MATCH(PAYROLL!CW$2,ADJ!$2:$2,0)),0)</f>
        <v/>
      </c>
      <c r="CX700">
        <f>SUM(CR700:CW700)</f>
        <v/>
      </c>
      <c r="CY700">
        <f>ROUND(IF(CR700&gt;0,T700+V700*VLOOKUP("R202",TSC!$B$1:$C$500,2,0),0),0)</f>
        <v/>
      </c>
      <c r="CZ700">
        <f>IFERROR(INDEX(CSDA!D$1:D$500,MATCH($CZ$2,CSDA!C$1:C$500,0)),0)</f>
        <v/>
      </c>
      <c r="DA700">
        <f>ROUND(T700*0.7%,0)</f>
        <v/>
      </c>
      <c r="DB700">
        <f>ROUND(T700/12,0)</f>
        <v/>
      </c>
      <c r="DC700">
        <f ref="DC700" t="array">IFERROR(INDEX(CSDA!D$1:D$500,MATCH("Trích giữ"&amp;PAYROLL!DC$2,CSDA!A$1:A$500&amp;CSDA!C$1:C$500,0)),0)</f>
        <v/>
      </c>
      <c r="DD700">
        <f ref="DD700" t="array">IFERROR(INDEX(CSDA!D$1:D$500,MATCH("Trích giữ"&amp;PAYROLL!DD$2,CSDA!A$1:A$500&amp;CSDA!C$1:C$500,0)),0)</f>
        <v/>
      </c>
      <c r="DE700">
        <f ref="DE700" t="array">IFERROR(INDEX(CSDA!D$1:D$500,MATCH("Trích giữ"&amp;PAYROLL!DE$2,CSDA!A$1:A$500&amp;CSDA!C$1:C$500,0)),0)</f>
        <v/>
      </c>
      <c r="DF700">
        <f>IFERROR(INDEX(CSDA!D$1:D$500,MATCH(PAYROLL!DF$2,CSDA!C$1:C$500,0)),0)</f>
        <v/>
      </c>
      <c r="DG700">
        <f ref="DG700" t="array">IFERROR(INDEX(CSDA!D$1:D$500,MATCH("Trích giữ"&amp;PAYROLL!DG$2,CSDA!A$1:A$500&amp;CSDA!C$1:C$500,0)),0)</f>
        <v/>
      </c>
      <c r="DH700">
        <f>ROUND(T700/26,0)</f>
        <v/>
      </c>
      <c r="DI700">
        <f ref="DI700" t="array">IFERROR(INDEX(CSDA!D$1:D$500,MATCH("Trích giữ"&amp;PAYROLL!DI$2,CSDA!A$1:A$500&amp;CSDA!C$1:C$500,0)),0)</f>
        <v/>
      </c>
      <c r="DJ700">
        <f>IF(U700=0,T700*21.5%-BL700,0)</f>
        <v/>
      </c>
      <c r="DK700">
        <f ref="DK700" t="array">IFERROR(INDEX(CSDA!D$1:D$500,MATCH("Trích giữ"&amp;PAYROLL!DK$2,CSDA!A$1:A$500&amp;CSDA!C$1:C$500,0)),0)</f>
        <v/>
      </c>
      <c r="DL700">
        <f>IFERROR(INDEX(CSDA!D$1:D$500,MATCH(PAYROLL!DL$2,CSDA!C$1:C$500,0))/12,0)</f>
        <v/>
      </c>
      <c r="DM700">
        <f>SUM(DB700:DL700)</f>
        <v/>
      </c>
      <c r="DN700">
        <f>IFERROR(INDEX(ADJ!$A$1:$BZ$1000,MATCH(PAYROLL!D700,ADJ!A$1:A$500,0),MATCH(PAYROLL!DN$2,ADJ!$2:$2,0)),0)</f>
        <v/>
      </c>
      <c r="DO700">
        <f>IFERROR(SUM(BP700,DM700:DN700,CX700:DA700)-DT700,0)</f>
        <v/>
      </c>
      <c r="DP700">
        <f ref="DP700" t="array">SUM(BW700*IFERROR(INDEX(CSDA!D$1:D$500,MATCH(BW$2,CSDA!C$1:C$500,0)),0)%,CX700*IFERROR(INDEX(CSDA!D$1:D$500,MATCH(CX$2,CSDA!C$1:C$500,0)),0)%,DA700*IFERROR(INDEX(CSDA!D$1:D$500,MATCH(DA$2,CSDA!C$1:C$500,0)),0)%,DB700*IFERROR(INDEX(CSDA!D$1:D$500,MATCH(DB$2,CSDA!C$1:C$500,0)),0)%,DF700*IFERROR(INDEX(CSDA!D$1:D$500,MATCH("Phí dịch vụ"&amp;PAYROLL!DF$2,CSDA!A$1:A$500&amp;CSDA!C$1:C$500,0)),0)%,DC700*IFERROR(INDEX(CSDA!D$1:D$500,MATCH("Phí dịch vụ"&amp;PAYROLL!DC$2,CSDA!A$1:A$500&amp;CSDA!C$1:C$500,0)),0)%,DH700*IFERROR(INDEX(CSDA!D$1:D$500,MATCH("Phí dịch vụ"&amp;PAYROLL!DH$2,CSDA!A$1:A$500&amp;CSDA!C$1:C$500,0)),0)%,DJ700*IFERROR(INDEX(CSDA!D$1:D$500,MATCH("Phí dịch vụ"&amp;PAYROLL!DJ$2,CSDA!A$1:A$500&amp;CSDA!C$1:C$500,0)),0)%,BN700*IFERROR(INDEX(CSDA!D$1:D$500,MATCH(BN$2,CSDA!C$1:C$500,0)),0)%)-BN700*7%</f>
        <v/>
      </c>
      <c r="DQ700">
        <f>IFERROR(INDEX(ADJ!$A$1:$BZ$1000,MATCH(PAYROLL!D700,ADJ!A$1:A$500,0),MATCH(PAYROLL!DQ$2,ADJ!$2:$2,0)),0)</f>
        <v/>
      </c>
      <c r="DR700">
        <f>IFERROR(INDEX(ADJ!$A$1:$BZ$1000,MATCH(PAYROLL!D700,ADJ!A$1:A$500,0),MATCH(PAYROLL!DR$2,ADJ!$2:$2,0)),0)</f>
        <v/>
      </c>
      <c r="DS700">
        <f>SUM(DP700:DR700)</f>
        <v/>
      </c>
      <c r="DT700">
        <f>EK700</f>
        <v/>
      </c>
      <c r="DU700">
        <f>SUM(DO700:DR700)</f>
        <v/>
      </c>
      <c r="DV700">
        <f>ROUND(DU700*0.1,0)</f>
        <v/>
      </c>
      <c r="DW700">
        <f>DU700+DV700</f>
        <v/>
      </c>
      <c r="DZ700">
        <f>IFERROR(INDEX(ADJ!$A$1:$BZ$1000,MATCH(PAYROLL!$D700,ADJ!A$1:A$500,0),MATCH(PAYROLL!DZ$2,ADJ!$2:$2,0)),0)</f>
        <v/>
      </c>
      <c r="EA700">
        <f>IFERROR(INDEX(ADJ!$A$1:$BZ$1000,MATCH(PAYROLL!$D700,ADJ!A$1:A$500,0),MATCH(PAYROLL!EA$2,ADJ!$2:$2,0)),0)</f>
        <v/>
      </c>
      <c r="EB700">
        <f>IFERROR(INDEX(ADJ!$A$1:$BZ$1000,MATCH(PAYROLL!$D700,ADJ!A$1:A$500,0),MATCH(PAYROLL!EB$2,ADJ!$2:$2,0)),0)</f>
        <v/>
      </c>
      <c r="EC700">
        <f>IFERROR(INDEX(ADJ!$A$1:$BZ$1000,MATCH(PAYROLL!$D700,ADJ!A$1:A$500,0),MATCH(PAYROLL!EC$2,ADJ!$2:$2,0)),0)</f>
        <v/>
      </c>
      <c r="ED700">
        <f>IFERROR(INDEX(ADJ!$A$1:$BZ$1000,MATCH(PAYROLL!$D700,ADJ!A$1:A$500,0),MATCH(PAYROLL!ED$2,ADJ!$2:$2,0)),0)</f>
        <v/>
      </c>
      <c r="EE700">
        <f>IFERROR(INDEX(ADJ!$A$1:$BZ$1000,MATCH(PAYROLL!$D700,ADJ!A$1:A$500,0),MATCH(PAYROLL!EE$2,ADJ!$2:$2,0)),0)</f>
        <v/>
      </c>
      <c r="EF700">
        <f>IFERROR(INDEX(ADJ!$A$1:$BZ$1000,MATCH(PAYROLL!$D700,ADJ!A$1:A$500,0),MATCH(PAYROLL!EF$2,ADJ!$2:$2,0)),0)</f>
        <v/>
      </c>
      <c r="EG700">
        <f>IFERROR(INDEX(ADJ!$A$1:$BZ$1000,MATCH(PAYROLL!$D700,ADJ!A$1:A$500,0),MATCH(PAYROLL!EG$2,ADJ!$2:$2,0)),0)</f>
        <v/>
      </c>
      <c r="EH700">
        <f>IFERROR(INDEX(ADJ!$A$1:$BZ$1000,MATCH(PAYROLL!$D700,ADJ!A$1:A$500,0),MATCH(PAYROLL!EH$2,ADJ!$2:$2,0)),0)</f>
        <v/>
      </c>
      <c r="EI700">
        <f>IFERROR(INDEX(ADJ!$A$1:$BZ$1000,MATCH(PAYROLL!D700,ADJ!A$1:A$500,0),MATCH(PAYROLL!EI$2,ADJ!$2:$2,0)),0)</f>
        <v/>
      </c>
      <c r="EJ700">
        <f>IFERROR(INDEX(ADJ!$A$1:$BZ$1000,MATCH(PAYROLL!$D700,ADJ!A$1:A$500,0),MATCH(PAYROLL!EJ$2,ADJ!$2:$2,0)),0)</f>
        <v/>
      </c>
      <c r="EK700">
        <f>SUM(DZ700:EJ700)</f>
        <v/>
      </c>
    </row>
    <row r="701">
      <c r="A701" t="n">
        <v>699</v>
      </c>
      <c r="B701" t="inlineStr">
        <is>
          <t>Triệu Hữu Phượng</t>
        </is>
      </c>
      <c r="D701" t="inlineStr">
        <is>
          <t>157651-01</t>
        </is>
      </c>
      <c r="S701">
        <f>IFERROR(INDEX(PIS!$A$1:$BZ$1000,MATCH($D701,PIS!C$1:C$500,0),MATCH("Lương CB tháng trước",PIS!$1:$1,0)),0)</f>
        <v/>
      </c>
      <c r="T701">
        <f>IFERROR(INDEX(PIS!$A$1:$BZ$1000,MATCH($D701,PIS!C$1:C$500,0),MATCH("Lương CB hiện tại",PIS!$1:$1,0)),0)</f>
        <v/>
      </c>
      <c r="U701">
        <f>IFERROR(INDEX(PIS!$A$1:$BZ$1000,MATCH($D701,PIS!C$1:C$500,0),MATCH("Lương đóng BHBB",PIS!$1:$1,0)),0)</f>
        <v/>
      </c>
      <c r="V701">
        <f>IFERROR(INDEX(PIS!$A$1:$BZ$1000,MATCH($D701,PIS!C$1:C$500,0),MATCH(V$2,PIS!$2:$2,0)),0)</f>
        <v/>
      </c>
      <c r="W701">
        <f>IFERROR(INDEX(PIS!$A$1:$BZ$1000,MATCH($D701,PIS!C$1:C$500,0),MATCH(W$2,PIS!$2:$2,0)),0)</f>
        <v/>
      </c>
      <c r="X701">
        <f>IFERROR(INDEX(PIS!$A$1:$BZ$1000,MATCH($D701,PIS!C$1:C$500,0),MATCH(X$2,PIS!$2:$2,0)),0)</f>
        <v/>
      </c>
      <c r="Y701">
        <f>IFERROR(INDEX(PIS!$A$1:$BZ$1000,MATCH($D701,PIS!C$1:C$500,0),MATCH(Y$2,PIS!$2:$2,0)),0)</f>
        <v/>
      </c>
      <c r="Z701">
        <f>IFERROR(INDEX(PIS!$A$1:$BZ$1000,MATCH($D701,PIS!C$1:C$500,0),MATCH(Z$2,PIS!$2:$2,0)),0)</f>
        <v/>
      </c>
      <c r="AA701">
        <f>IFERROR(INDEX(PIS!$A$1:$BZ$1000,MATCH($D701,PIS!C$1:C$500,0),MATCH(AA$2,PIS!$2:$2,0)),0)</f>
        <v/>
      </c>
      <c r="AB701">
        <f>IFERROR(INDEX(PIS!$A$1:$BZ$1000,MATCH($D701,PIS!C$1:C$500,0),MATCH(AB$2,PIS!$2:$2,0)),0)</f>
        <v/>
      </c>
      <c r="AC701">
        <f>SUM(V701:AB701)</f>
        <v/>
      </c>
      <c r="AD701">
        <f>IFERROR(INDEX(TIMESHEET!$A$1:$AI$5000,MATCH($D701,TIMESHEET!A$1:A$500,0),MATCH("T100",TIMESHEET!$2:$2,0))-2,0)</f>
        <v/>
      </c>
      <c r="AE701">
        <f>IFERROR(INDEX(TIMESHEET!$A$1:$AI$5000,MATCH($D701,TIMESHEET!A$1:A$500,0),MATCH("T202",TIMESHEET!$2:$2,0)),0)</f>
        <v/>
      </c>
      <c r="AF701">
        <f>IFERROR(INDEX(TIMESHEET!$A$1:$AI$5000,MATCH($D701,TIMESHEET!A$1:A$500,0),MATCH("T302",TIMESHEET!$2:$2,0)),0)</f>
        <v/>
      </c>
      <c r="AG701">
        <f>IFERROR(INDEX(TIMESHEET!$A$1:$AI$5000,MATCH($D701,TIMESHEET!A$1:A$500,0),MATCH("T406",TIMESHEET!$2:$2,0)),0)</f>
        <v/>
      </c>
      <c r="AH701">
        <f>AE701+AG701</f>
        <v/>
      </c>
      <c r="AI701">
        <f>IFERROR(INDEX(TIMESHEET!$A$1:$AI$5000,MATCH($D701,TIMESHEET!A$1:A$500,0),MATCH("T701",TIMESHEET!$2:$2,0)),0)</f>
        <v/>
      </c>
      <c r="AJ701">
        <f>IFERROR(INDEX(TIMESHEET!$A$1:$AI$5000,MATCH($D701,TIMESHEET!B$1:B$500,0),MATCH("T320",TIMESHEET!$2:$2,0)),0)</f>
        <v/>
      </c>
      <c r="AK701">
        <f>IFERROR(IF(LEFT(INDEX(PIS!O$1:O$500,MATCH(D701,PIS!C$1:C$500)),1)="M",T701/AD701*SUM(AE701:AG701),T701*AD701),0)</f>
        <v/>
      </c>
      <c r="AL701">
        <f>IFERROR(INDEX(ADJ!$A$1:$BZ$1000,MATCH(PAYROLL!D701,ADJ!A$1:A$500,0),MATCH(PAYROLL!AL$2,ADJ!$2:$2,0)),0)</f>
        <v/>
      </c>
      <c r="AM701">
        <f>SUM(AK701:AL701)</f>
        <v/>
      </c>
      <c r="AN701">
        <f>IFERROR(ROUND(V701/$AD701*$AH701,0),0)</f>
        <v/>
      </c>
      <c r="AO701">
        <f>IFERROR(ROUND(W701/$AD701*$AH701,0),0)</f>
        <v/>
      </c>
      <c r="AP701">
        <f>IFERROR(ROUND(X701/$AD701*$AE701,0),0)</f>
        <v/>
      </c>
      <c r="AQ701">
        <f>IFERROR(ROUND(Y701/$AD701*$AH701,0),0)</f>
        <v/>
      </c>
      <c r="AR701">
        <f>IFERROR(ROUND(Z701/$AD701*$AH701,0),0)</f>
        <v/>
      </c>
      <c r="AS701">
        <f>IFERROR(ROUND(AA701/$AD701*$AH701,0),0)</f>
        <v/>
      </c>
      <c r="AT701">
        <f>IFERROR(IF((AE701+AF701+AG701)&gt;13,AB701,ROUND(AB701/AD701*AH701,0)),0)</f>
        <v/>
      </c>
      <c r="AU701">
        <f>IFERROR(INDEX(ADJ!$A$1:$BZ$1000,MATCH(PAYROLL!D701,ADJ!A$1:A$500,0),MATCH(PAYROLL!AU$2,ADJ!$2:$2,0)),0)</f>
        <v/>
      </c>
      <c r="AV701">
        <f>ROUND(SUM(AN701:AU701),0)</f>
        <v/>
      </c>
      <c r="AW701">
        <f>IFERROR(INDEX(TIMESHEET!$A$1:$AI$5000,MATCH(PAYROLL!D701,TIMESHEET!A$1:A$500,0),MATCH("T620",TIMESHEET!$2:$2,0)),0)</f>
        <v/>
      </c>
      <c r="AX701">
        <f>IFERROR(INDEX(TIMESHEET!$A$1:$AI$5000,MATCH(PAYROLL!D701,TIMESHEET!A$1:A$500,0),MATCH("T601",TIMESHEET!$2:$2,0)),0)</f>
        <v/>
      </c>
      <c r="AY701">
        <f>IFERROR(INDEX(TIMESHEET!$A$1:$AI$5000,MATCH(PAYROLL!D701,TIMESHEET!A$1:A$500,0),MATCH("T602",TIMESHEET!$2:$2,0)),0)</f>
        <v/>
      </c>
      <c r="AZ701">
        <f>IFERROR(INDEX(TIMESHEET!$A$1:$AI$5000,MATCH(PAYROLL!D701,TIMESHEET!A$1:A$500,0),MATCH("T603",TIMESHEET!$2:$2,0)),0)</f>
        <v/>
      </c>
      <c r="BA701">
        <f>IFERROR(INDEX(TIMESHEET!$A$1:$AI$5000,MATCH(PAYROLL!D701,TIMESHEET!A$1:A$500,0),MATCH("T611",TIMESHEET!$2:$2,0)),0)</f>
        <v/>
      </c>
      <c r="BB701">
        <f>IFERROR(INDEX(TIMESHEET!$A$1:$AI$5000,MATCH(PAYROLL!D701,TIMESHEET!A$1:A$500,0),MATCH("T612",TIMESHEET!$2:$2,0)),0)</f>
        <v/>
      </c>
      <c r="BC701">
        <f>IFERROR(INDEX(TIMESHEET!$A$1:$AI$5000,MATCH(PAYROLL!D701,TIMESHEET!A$1:A$500,0),MATCH("T613",TIMESHEET!$2:$2,0)),0)</f>
        <v/>
      </c>
      <c r="BD701">
        <f>IFERROR(INDEX(TIMESHEET!$A$1:$AI$5000,MATCH(PAYROLL!D701,TIMESHEET!A$1:A$500,0),MATCH("T500",TIMESHEET!$2:$2,0)),0)</f>
        <v/>
      </c>
      <c r="BE701">
        <f>IFERROR(IF(LEFT(INDEX(PIS!O$1:O$500,MATCH(D701,PIS!C$1:C$500)),1)="M",T701/AD701/8*(AW701+AX701*1.5+AY701*2+AZ701*3+BA701*2.1+BB701*2.7+BC701*3.9+BD701*0.3),T701/8*(AW701+AX701*1.5+AY701*2+AZ701*3+BA701*2.1+BB701*2.7+BC701*3.9+BD701*0.3)),0)</f>
        <v/>
      </c>
      <c r="BF701">
        <f>IFERROR(INDEX(ADJ!$A$1:$BZ$1000,MATCH(PAYROLL!$D701,ADJ!A$1:A$500,0),MATCH(PAYROLL!BF$2,ADJ!$2:$2,0)),0)</f>
        <v/>
      </c>
      <c r="BG701">
        <f>IFERROR(INDEX(ADJ!$A$1:$BZ$1000,MATCH(PAYROLL!D701,ADJ!A$1:A$500,0),MATCH(PAYROLL!BG$2,ADJ!$2:$2,0)),0)</f>
        <v/>
      </c>
      <c r="BH701">
        <f>IFERROR(INDEX(ADJ!$A$1:$BZ$1000,MATCH(PAYROLL!D701,ADJ!A$1:A$500,0),MATCH(PAYROLL!BH$2,ADJ!$2:$2,0)),0)</f>
        <v/>
      </c>
      <c r="BI701">
        <f>IFERROR(INDEX(ADJ!$A$1:$BZ$1000,MATCH(PAYROLL!D701,ADJ!A$1:A$500,0),MATCH(PAYROLL!BI$2,ADJ!$2:$2,0)),0)</f>
        <v/>
      </c>
      <c r="BJ701">
        <f>IFERROR(INDEX(ADJ!$A$1:$BZ$1000,MATCH(PAYROLL!D701,ADJ!A$1:A$500,0),MATCH(PAYROLL!BJ$2,ADJ!$2:$2,0)),0)</f>
        <v/>
      </c>
      <c r="BK701">
        <f>SUM(BF701:BJ701)</f>
        <v/>
      </c>
      <c r="BL701">
        <f>IFERROR(INDEX(ADJ!$A$1:$BZ$1000,MATCH(PAYROLL!D701,ADJ!A$1:A$500,0),MATCH(PAYROLL!BL$2,ADJ!$2:$2,0)),0)</f>
        <v/>
      </c>
      <c r="BM701">
        <f>IFERROR(INDEX(ADJ!$A$1:$BZ$1000,MATCH(PAYROLL!D701,ADJ!A$1:A$500,0),MATCH(PAYROLL!BM$2,ADJ!$2:$2,0)),0)</f>
        <v/>
      </c>
      <c r="BN701">
        <f>IFERROR(INDEX(ADJ!$A$1:$BZ$1000,MATCH(PAYROLL!D701,ADJ!A$1:A$500,0),MATCH(PAYROLL!BN$2,ADJ!$2:$2,0)),0)</f>
        <v/>
      </c>
      <c r="BO701">
        <f>IFERROR(INDEX(ADJ!$A$1:$BZ$1000,MATCH(PAYROLL!D701,ADJ!A$1:A$500,0),MATCH(PAYROLL!BO$2,ADJ!$2:$2,0)),0)</f>
        <v/>
      </c>
      <c r="BP701">
        <f>SUM(AM701,AV701,BE701,BK701,BL701:BO701)</f>
        <v/>
      </c>
      <c r="BQ701">
        <f>BO701</f>
        <v/>
      </c>
      <c r="BR701">
        <f>IFERROR(ROUND(IF(LEFT(INDEX(PIS!O$1:O$500,MATCH(D701,PIS!C$1:C$500)),1)="D",T701/8*(BD701*0.3),IF(LEFT(INDEX(PIS!O$1:O$500,MATCH(D701,PIS!C$1:C$500)),1)="H",T701*($BD701*0.3),T701/$AD701/8*($BD701*0.3))),0),0)</f>
        <v/>
      </c>
      <c r="BS701">
        <f>IF(AP701&lt;1,0,MIN(AP701,730000))</f>
        <v/>
      </c>
      <c r="BT701">
        <f>IFERROR(ROUND((BE701-SUM(AW701:BC701)*T701/AD701/8),0)-BR701,0)</f>
        <v/>
      </c>
      <c r="BU701">
        <f>AO701</f>
        <v/>
      </c>
      <c r="BV701">
        <f>SUM(BQ701:BU701)</f>
        <v/>
      </c>
      <c r="BW701">
        <f>BP701-BV701</f>
        <v/>
      </c>
      <c r="BX701">
        <f>IFERROR(IF(RIGHT(INDEX(PIS!O$1:O$500,MATCH(D701,PIS!C$1:C$500)),5)="Gross",MIN(U701+V701,VLOOKUP("R700",TSC!B:C,2,0)*VLOOKUP("R101",TSC!B:C,2,0))*VLOOKUP("R701",TSC!B:C,2,0)%,0),0)</f>
        <v/>
      </c>
      <c r="BY701">
        <f>IFERROR(IF(RIGHT(INDEX(PIS!O$1:O$500,MATCH(D701,PIS!C$1:C$500)),5)="Gross",MIN(U701+V701,VLOOKUP("R700",TSC!B:C,2,0)*VLOOKUP("R101",TSC!B:C,2,0))*VLOOKUP("T704",TSC!B:C,2,0)%,0),0)</f>
        <v/>
      </c>
      <c r="BZ701">
        <f>IFERROR(IF(RIGHT(INDEX(PIS!O$1:O$500,MATCH(D701,PIS!C$1:C$500)),5)="Gross",MIN(U701+V701,VLOOKUP("R700",TSC!B:C,2,0)*VLOOKUP("1",TSC!F:G,2,0))*VLOOKUP("T705",TSC!B:C,2,0)%,0),0)</f>
        <v/>
      </c>
      <c r="CA701">
        <f>IFERROR(INDEX(ADJ!$A$1:$BZ$1000,MATCH(PAYROLL!D701,ADJ!A$1:A$500,0),MATCH(PAYROLL!CA$2,ADJ!$2:$2,0)),0)</f>
        <v/>
      </c>
      <c r="CB701">
        <f>IFERROR(INDEX(ADJ!$A$1:$BZ$1000,MATCH(PAYROLL!D701,ADJ!A$1:A$500,0),MATCH(PAYROLL!CB$2,ADJ!$2:$2,0)),0)</f>
        <v/>
      </c>
      <c r="CC701">
        <f>SUM(BX701:CB701)</f>
        <v/>
      </c>
      <c r="CD701">
        <f>IFERROR(INDEX(PIS!$A$1:$BZ$1000,MATCH(PAYROLL!D701,PIS!C$1:C$500,0),MATCH(PAYROLL!CD$1,PIS!$1:$1,0)),0)</f>
        <v/>
      </c>
      <c r="CE701">
        <f>IFERROR(IF(OR(INDEX(PIS!P$1:P$500,MATCH(D701,PIS!C$1:C$500,0))="LT2",INDEX(PIS!P$1:P$500,MATCH(D701,PIS!C$1:C$500,0))="P10"),0,SUM(CC701,CD701*VLOOKUP("R601",TSC!B:C,2,0),VLOOKUP("R602",TSC!B:C,2,0))),0)</f>
        <v/>
      </c>
      <c r="CF701">
        <f>MAX(BW701-CE701,0)</f>
        <v/>
      </c>
      <c r="CG701">
        <f>IFERROR(IF(OR(RIGHT(INDEX(PIS!P$1:P$500,MATCH(D701,PIS!C$1:C$500)),5)="P10",RIGHT(INDEX(PIS!P$1:P$500,MATCH(D701,PIS!C$1:C$500)),5)="CK"),0,IF(CF701&lt;=5000000,CF701*5%,IF(CF701&lt;=10000000,CF701*10%-250000,IF(CF701&lt;=18000000,CF701*15%-750000,IF(CF701&lt;=32000000,CF701*20%-1650000,IF(CF701&lt;=52000000,CF701*25%-3250000,IF(CF701&lt;=80000000,BH701*30%-5850000,CF701*35%-9850000))))))),0)</f>
        <v/>
      </c>
      <c r="CH701">
        <f>IFERROR(IF(OR(INDEX(PIS!P$1:P$500,MATCH(D701,PIS!C$1:C$500))="LT",INDEX(PIS!P$1:P$500,MATCH(D701,PIS!C$1:C$500))="CK"),0,IF(CF701&lt;2000000,0,CF701*10%)),0)</f>
        <v/>
      </c>
      <c r="CI701">
        <f>IFERROR(INDEX(ADJ!$A$1:$BZ$1000,MATCH(PAYROLL!D701,ADJ!A$1:A$500,0),MATCH(PAYROLL!CI$2,ADJ!$2:$2,0)),0)</f>
        <v/>
      </c>
      <c r="CJ701">
        <f>IFERROR(INDEX(ADJ!$A$1:$BZ$1000,MATCH(PAYROLL!D701,ADJ!A$1:A$500,0),MATCH(PAYROLL!CJ$2,ADJ!$2:$2,0)),0)</f>
        <v/>
      </c>
      <c r="CK701">
        <f>IFERROR(INDEX(ADJ!$A$1:$BZ$1000,MATCH(PAYROLL!D701,ADJ!A$1:A$500,0),MATCH(PAYROLL!CK$2,ADJ!$2:$2,0)),0)</f>
        <v/>
      </c>
      <c r="CL701">
        <f>SUM(CG701:CK701)</f>
        <v/>
      </c>
      <c r="CM701">
        <f>ROUND(SUM(CH701:CK701),0)</f>
        <v/>
      </c>
      <c r="CN701">
        <f>IFERROR(INDEX(CSDA!D$1:D$500,MATCH($CN$2,CSDA!C$1:C$500,0))*INDEX(PIS!V$1:V$500,MATCH(D701,PIS!C$1:C$500))+INDEX(ADJ!$A$1:$BZ$1000,MATCH(PAYROLL!D701,ADJ!A$1:A$500,0),MATCH(PAYROLL!CN$2,ADJ!$2:$2,0)),0)</f>
        <v/>
      </c>
      <c r="CO701">
        <f>IFERROR(INDEX(ADJ!$A$1:$BZ$1000,MATCH(PAYROLL!D701,ADJ!A$1:A$500,0),MATCH(PAYROLL!CO$2,ADJ!$2:$2,0)),0)</f>
        <v/>
      </c>
      <c r="CP701">
        <f>IFERROR(INDEX(ADJ!$A$1:$BZ$1000,MATCH(PAYROLL!D701,ADJ!A$1:A$500,0),MATCH(PAYROLL!CP$2,ADJ!$2:$2,0)),0)</f>
        <v/>
      </c>
      <c r="CQ701">
        <f>BP701-CL701-CI701-CM701-CN701-CO701-CP701-CC701</f>
        <v/>
      </c>
      <c r="CR701">
        <f>IFERROR(IF(RIGHT(INDEX(PIS!O$1:O$500,MATCH(D701,PIS!C$1:C$500,0)),5)="Gross",MIN(U701+V701,VLOOKUP("R700",TSC!B:C,2,0)*VLOOKUP("R101",TSC!B:C,2,0))*(VLOOKUP("T711",TSC!B:C,2,0)+VLOOKUP("T712",TSC!B:C,2,0))%,MIN(T701+V701,VLOOKUP("R700",TSC!B:C,2,0)*VLOOKUP("R101",TSC!B:C,2,0))*(VLOOKUP("T711",TSC!B:C,2,0)+VLOOKUP("T712",TSC!B:C,2,0)+VLOOKUP("R701",TSC!B:C,2,0))%),0)</f>
        <v/>
      </c>
      <c r="CS701">
        <f>IFERROR(IF(RIGHT(INDEX(PIS!O$1:O$500,MATCH(D701,PIS!C$1:C$500,0)),5)="Gross",MIN(U701+V701,VLOOKUP("R700",TSC!B:C,2,0)*VLOOKUP("R101",TSC!B:C,2,0))*(VLOOKUP("T714",TSC!B:C,2,0))%,MIN(T701+V701,VLOOKUP("R700",TSC!B:C,2,0)*VLOOKUP("R101",TSC!B:C,2,0))*(VLOOKUP("T704",TSC!B:C,2,0)+VLOOKUP("T714",TSC!B:C,2,0))%),0)</f>
        <v/>
      </c>
      <c r="CT701">
        <f>IFERROR(IF(RIGHT(INDEX(PIS!O$1:O$500,MATCH(D701,PIS!C$1:C$500,0)),5)="Gross",MIN(U701+V701,VLOOKUP("R700",TSC!B:C,2,0)*VLOOKUP("R101",TSC!B:C,2,0))*VLOOKUP("T705",TSC!B:C,2,0)%,MIN(T701+V701,VLOOKUP("R700",TSC!B:C,2,0)*VLOOKUP("R101",TSC!B:C,2,0))*VLOOKUP("T705",TSC!B:C,2,0)%),0)</f>
        <v/>
      </c>
      <c r="CU701">
        <f>IFERROR(IF(RIGHT(INDEX(PIS!O$1:O$500,MATCH(D701,PIS!C$1:C$500,0)),5)="Gross",MIN(U701+V701,VLOOKUP("R700",TSC!B:C,2,0)*VLOOKUP("R101",TSC!B:C,2,0))*(VLOOKUP("T713",TSC!B:C,2,0))%,MIN(T701+V701,VLOOKUP("R700",TSC!B:C,2,0)*VLOOKUP("R101",TSC!B:C,2,0))*(VLOOKUP("T713",TSC!B:C,2,0))%),0)</f>
        <v/>
      </c>
      <c r="CV701">
        <f>IFERROR(INDEX(ADJ!$A$1:$BZ$1000,MATCH(PAYROLL!D701,ADJ!A$1:A$500,0),MATCH(PAYROLL!CV$2,ADJ!$2:$2,0)),0)</f>
        <v/>
      </c>
      <c r="CW701">
        <f>IFERROR(INDEX(ADJ!$A$1:$BZ$1000,MATCH(PAYROLL!D701,ADJ!A$1:A$500,0),MATCH(PAYROLL!CW$2,ADJ!$2:$2,0)),0)</f>
        <v/>
      </c>
      <c r="CX701">
        <f>SUM(CR701:CW701)</f>
        <v/>
      </c>
      <c r="CY701">
        <f>ROUND(IF(CR701&gt;0,T701+V701*VLOOKUP("R202",TSC!$B$1:$C$500,2,0),0),0)</f>
        <v/>
      </c>
      <c r="CZ701">
        <f>IFERROR(INDEX(CSDA!D$1:D$500,MATCH($CZ$2,CSDA!C$1:C$500,0)),0)</f>
        <v/>
      </c>
      <c r="DA701">
        <f>ROUND(T701*0.7%,0)</f>
        <v/>
      </c>
      <c r="DB701">
        <f>ROUND(T701/12,0)</f>
        <v/>
      </c>
      <c r="DC701">
        <f ref="DC701" t="array">IFERROR(INDEX(CSDA!D$1:D$500,MATCH("Trích giữ"&amp;PAYROLL!DC$2,CSDA!A$1:A$500&amp;CSDA!C$1:C$500,0)),0)</f>
        <v/>
      </c>
      <c r="DD701">
        <f ref="DD701" t="array">IFERROR(INDEX(CSDA!D$1:D$500,MATCH("Trích giữ"&amp;PAYROLL!DD$2,CSDA!A$1:A$500&amp;CSDA!C$1:C$500,0)),0)</f>
        <v/>
      </c>
      <c r="DE701">
        <f ref="DE701" t="array">IFERROR(INDEX(CSDA!D$1:D$500,MATCH("Trích giữ"&amp;PAYROLL!DE$2,CSDA!A$1:A$500&amp;CSDA!C$1:C$500,0)),0)</f>
        <v/>
      </c>
      <c r="DF701">
        <f>IFERROR(INDEX(CSDA!D$1:D$500,MATCH(PAYROLL!DF$2,CSDA!C$1:C$500,0)),0)</f>
        <v/>
      </c>
      <c r="DG701">
        <f ref="DG701" t="array">IFERROR(INDEX(CSDA!D$1:D$500,MATCH("Trích giữ"&amp;PAYROLL!DG$2,CSDA!A$1:A$500&amp;CSDA!C$1:C$500,0)),0)</f>
        <v/>
      </c>
      <c r="DH701">
        <f>ROUND(T701/26,0)</f>
        <v/>
      </c>
      <c r="DI701">
        <f ref="DI701" t="array">IFERROR(INDEX(CSDA!D$1:D$500,MATCH("Trích giữ"&amp;PAYROLL!DI$2,CSDA!A$1:A$500&amp;CSDA!C$1:C$500,0)),0)</f>
        <v/>
      </c>
      <c r="DJ701">
        <f>IF(U701=0,T701*21.5%-BL701,0)</f>
        <v/>
      </c>
      <c r="DK701">
        <f ref="DK701" t="array">IFERROR(INDEX(CSDA!D$1:D$500,MATCH("Trích giữ"&amp;PAYROLL!DK$2,CSDA!A$1:A$500&amp;CSDA!C$1:C$500,0)),0)</f>
        <v/>
      </c>
      <c r="DL701">
        <f>IFERROR(INDEX(CSDA!D$1:D$500,MATCH(PAYROLL!DL$2,CSDA!C$1:C$500,0))/12,0)</f>
        <v/>
      </c>
      <c r="DM701">
        <f>SUM(DB701:DL701)</f>
        <v/>
      </c>
      <c r="DN701">
        <f>IFERROR(INDEX(ADJ!$A$1:$BZ$1000,MATCH(PAYROLL!D701,ADJ!A$1:A$500,0),MATCH(PAYROLL!DN$2,ADJ!$2:$2,0)),0)</f>
        <v/>
      </c>
      <c r="DO701">
        <f>IFERROR(SUM(BP701,DM701:DN701,CX701:DA701)-DT701,0)</f>
        <v/>
      </c>
      <c r="DP701">
        <f ref="DP701" t="array">SUM(BW701*IFERROR(INDEX(CSDA!D$1:D$500,MATCH(BW$2,CSDA!C$1:C$500,0)),0)%,CX701*IFERROR(INDEX(CSDA!D$1:D$500,MATCH(CX$2,CSDA!C$1:C$500,0)),0)%,DA701*IFERROR(INDEX(CSDA!D$1:D$500,MATCH(DA$2,CSDA!C$1:C$500,0)),0)%,DB701*IFERROR(INDEX(CSDA!D$1:D$500,MATCH(DB$2,CSDA!C$1:C$500,0)),0)%,DF701*IFERROR(INDEX(CSDA!D$1:D$500,MATCH("Phí dịch vụ"&amp;PAYROLL!DF$2,CSDA!A$1:A$500&amp;CSDA!C$1:C$500,0)),0)%,DC701*IFERROR(INDEX(CSDA!D$1:D$500,MATCH("Phí dịch vụ"&amp;PAYROLL!DC$2,CSDA!A$1:A$500&amp;CSDA!C$1:C$500,0)),0)%,DH701*IFERROR(INDEX(CSDA!D$1:D$500,MATCH("Phí dịch vụ"&amp;PAYROLL!DH$2,CSDA!A$1:A$500&amp;CSDA!C$1:C$500,0)),0)%,DJ701*IFERROR(INDEX(CSDA!D$1:D$500,MATCH("Phí dịch vụ"&amp;PAYROLL!DJ$2,CSDA!A$1:A$500&amp;CSDA!C$1:C$500,0)),0)%,BN701*IFERROR(INDEX(CSDA!D$1:D$500,MATCH(BN$2,CSDA!C$1:C$500,0)),0)%)-BN701*7%</f>
        <v/>
      </c>
      <c r="DQ701">
        <f>IFERROR(INDEX(ADJ!$A$1:$BZ$1000,MATCH(PAYROLL!D701,ADJ!A$1:A$500,0),MATCH(PAYROLL!DQ$2,ADJ!$2:$2,0)),0)</f>
        <v/>
      </c>
      <c r="DR701">
        <f>IFERROR(INDEX(ADJ!$A$1:$BZ$1000,MATCH(PAYROLL!D701,ADJ!A$1:A$500,0),MATCH(PAYROLL!DR$2,ADJ!$2:$2,0)),0)</f>
        <v/>
      </c>
      <c r="DS701">
        <f>SUM(DP701:DR701)</f>
        <v/>
      </c>
      <c r="DT701">
        <f>EK701</f>
        <v/>
      </c>
      <c r="DU701">
        <f>SUM(DO701:DR701)</f>
        <v/>
      </c>
      <c r="DV701">
        <f>ROUND(DU701*0.1,0)</f>
        <v/>
      </c>
      <c r="DW701">
        <f>DU701+DV701</f>
        <v/>
      </c>
      <c r="DZ701">
        <f>IFERROR(INDEX(ADJ!$A$1:$BZ$1000,MATCH(PAYROLL!$D701,ADJ!A$1:A$500,0),MATCH(PAYROLL!DZ$2,ADJ!$2:$2,0)),0)</f>
        <v/>
      </c>
      <c r="EA701">
        <f>IFERROR(INDEX(ADJ!$A$1:$BZ$1000,MATCH(PAYROLL!$D701,ADJ!A$1:A$500,0),MATCH(PAYROLL!EA$2,ADJ!$2:$2,0)),0)</f>
        <v/>
      </c>
      <c r="EB701">
        <f>IFERROR(INDEX(ADJ!$A$1:$BZ$1000,MATCH(PAYROLL!$D701,ADJ!A$1:A$500,0),MATCH(PAYROLL!EB$2,ADJ!$2:$2,0)),0)</f>
        <v/>
      </c>
      <c r="EC701">
        <f>IFERROR(INDEX(ADJ!$A$1:$BZ$1000,MATCH(PAYROLL!$D701,ADJ!A$1:A$500,0),MATCH(PAYROLL!EC$2,ADJ!$2:$2,0)),0)</f>
        <v/>
      </c>
      <c r="ED701">
        <f>IFERROR(INDEX(ADJ!$A$1:$BZ$1000,MATCH(PAYROLL!$D701,ADJ!A$1:A$500,0),MATCH(PAYROLL!ED$2,ADJ!$2:$2,0)),0)</f>
        <v/>
      </c>
      <c r="EE701">
        <f>IFERROR(INDEX(ADJ!$A$1:$BZ$1000,MATCH(PAYROLL!$D701,ADJ!A$1:A$500,0),MATCH(PAYROLL!EE$2,ADJ!$2:$2,0)),0)</f>
        <v/>
      </c>
      <c r="EF701">
        <f>IFERROR(INDEX(ADJ!$A$1:$BZ$1000,MATCH(PAYROLL!$D701,ADJ!A$1:A$500,0),MATCH(PAYROLL!EF$2,ADJ!$2:$2,0)),0)</f>
        <v/>
      </c>
      <c r="EG701">
        <f>IFERROR(INDEX(ADJ!$A$1:$BZ$1000,MATCH(PAYROLL!$D701,ADJ!A$1:A$500,0),MATCH(PAYROLL!EG$2,ADJ!$2:$2,0)),0)</f>
        <v/>
      </c>
      <c r="EH701">
        <f>IFERROR(INDEX(ADJ!$A$1:$BZ$1000,MATCH(PAYROLL!$D701,ADJ!A$1:A$500,0),MATCH(PAYROLL!EH$2,ADJ!$2:$2,0)),0)</f>
        <v/>
      </c>
      <c r="EI701">
        <f>IFERROR(INDEX(ADJ!$A$1:$BZ$1000,MATCH(PAYROLL!D701,ADJ!A$1:A$500,0),MATCH(PAYROLL!EI$2,ADJ!$2:$2,0)),0)</f>
        <v/>
      </c>
      <c r="EJ701">
        <f>IFERROR(INDEX(ADJ!$A$1:$BZ$1000,MATCH(PAYROLL!$D701,ADJ!A$1:A$500,0),MATCH(PAYROLL!EJ$2,ADJ!$2:$2,0)),0)</f>
        <v/>
      </c>
      <c r="EK701">
        <f>SUM(DZ701:EJ701)</f>
        <v/>
      </c>
    </row>
    <row r="702">
      <c r="A702" t="n">
        <v>700</v>
      </c>
      <c r="B702" t="inlineStr">
        <is>
          <t>Nguyễn Xuân Tùng</t>
        </is>
      </c>
      <c r="D702" t="inlineStr">
        <is>
          <t>157650-01</t>
        </is>
      </c>
      <c r="S702">
        <f>IFERROR(INDEX(PIS!$A$1:$BZ$1000,MATCH($D702,PIS!C$1:C$500,0),MATCH("Lương CB tháng trước",PIS!$1:$1,0)),0)</f>
        <v/>
      </c>
      <c r="T702">
        <f>IFERROR(INDEX(PIS!$A$1:$BZ$1000,MATCH($D702,PIS!C$1:C$500,0),MATCH("Lương CB hiện tại",PIS!$1:$1,0)),0)</f>
        <v/>
      </c>
      <c r="U702">
        <f>IFERROR(INDEX(PIS!$A$1:$BZ$1000,MATCH($D702,PIS!C$1:C$500,0),MATCH("Lương đóng BHBB",PIS!$1:$1,0)),0)</f>
        <v/>
      </c>
      <c r="V702">
        <f>IFERROR(INDEX(PIS!$A$1:$BZ$1000,MATCH($D702,PIS!C$1:C$500,0),MATCH(V$2,PIS!$2:$2,0)),0)</f>
        <v/>
      </c>
      <c r="W702">
        <f>IFERROR(INDEX(PIS!$A$1:$BZ$1000,MATCH($D702,PIS!C$1:C$500,0),MATCH(W$2,PIS!$2:$2,0)),0)</f>
        <v/>
      </c>
      <c r="X702">
        <f>IFERROR(INDEX(PIS!$A$1:$BZ$1000,MATCH($D702,PIS!C$1:C$500,0),MATCH(X$2,PIS!$2:$2,0)),0)</f>
        <v/>
      </c>
      <c r="Y702">
        <f>IFERROR(INDEX(PIS!$A$1:$BZ$1000,MATCH($D702,PIS!C$1:C$500,0),MATCH(Y$2,PIS!$2:$2,0)),0)</f>
        <v/>
      </c>
      <c r="Z702">
        <f>IFERROR(INDEX(PIS!$A$1:$BZ$1000,MATCH($D702,PIS!C$1:C$500,0),MATCH(Z$2,PIS!$2:$2,0)),0)</f>
        <v/>
      </c>
      <c r="AA702">
        <f>IFERROR(INDEX(PIS!$A$1:$BZ$1000,MATCH($D702,PIS!C$1:C$500,0),MATCH(AA$2,PIS!$2:$2,0)),0)</f>
        <v/>
      </c>
      <c r="AB702">
        <f>IFERROR(INDEX(PIS!$A$1:$BZ$1000,MATCH($D702,PIS!C$1:C$500,0),MATCH(AB$2,PIS!$2:$2,0)),0)</f>
        <v/>
      </c>
      <c r="AC702">
        <f>SUM(V702:AB702)</f>
        <v/>
      </c>
      <c r="AD702">
        <f>IFERROR(INDEX(TIMESHEET!$A$1:$AI$5000,MATCH($D702,TIMESHEET!A$1:A$500,0),MATCH("T100",TIMESHEET!$2:$2,0))-2,0)</f>
        <v/>
      </c>
      <c r="AE702">
        <f>IFERROR(INDEX(TIMESHEET!$A$1:$AI$5000,MATCH($D702,TIMESHEET!A$1:A$500,0),MATCH("T202",TIMESHEET!$2:$2,0)),0)</f>
        <v/>
      </c>
      <c r="AF702">
        <f>IFERROR(INDEX(TIMESHEET!$A$1:$AI$5000,MATCH($D702,TIMESHEET!A$1:A$500,0),MATCH("T302",TIMESHEET!$2:$2,0)),0)</f>
        <v/>
      </c>
      <c r="AG702">
        <f>IFERROR(INDEX(TIMESHEET!$A$1:$AI$5000,MATCH($D702,TIMESHEET!A$1:A$500,0),MATCH("T406",TIMESHEET!$2:$2,0)),0)</f>
        <v/>
      </c>
      <c r="AH702">
        <f>AE702+AG702</f>
        <v/>
      </c>
      <c r="AI702">
        <f>IFERROR(INDEX(TIMESHEET!$A$1:$AI$5000,MATCH($D702,TIMESHEET!A$1:A$500,0),MATCH("T701",TIMESHEET!$2:$2,0)),0)</f>
        <v/>
      </c>
      <c r="AJ702">
        <f>IFERROR(INDEX(TIMESHEET!$A$1:$AI$5000,MATCH($D702,TIMESHEET!B$1:B$500,0),MATCH("T320",TIMESHEET!$2:$2,0)),0)</f>
        <v/>
      </c>
      <c r="AK702">
        <f>IFERROR(IF(LEFT(INDEX(PIS!O$1:O$500,MATCH(D702,PIS!C$1:C$500)),1)="M",T702/AD702*SUM(AE702:AG702),T702*AD702),0)</f>
        <v/>
      </c>
      <c r="AL702">
        <f>IFERROR(INDEX(ADJ!$A$1:$BZ$1000,MATCH(PAYROLL!D702,ADJ!A$1:A$500,0),MATCH(PAYROLL!AL$2,ADJ!$2:$2,0)),0)</f>
        <v/>
      </c>
      <c r="AM702">
        <f>SUM(AK702:AL702)</f>
        <v/>
      </c>
      <c r="AN702">
        <f>IFERROR(ROUND(V702/$AD702*$AH702,0),0)</f>
        <v/>
      </c>
      <c r="AO702">
        <f>IFERROR(ROUND(W702/$AD702*$AH702,0),0)</f>
        <v/>
      </c>
      <c r="AP702">
        <f>IFERROR(ROUND(X702/$AD702*$AE702,0),0)</f>
        <v/>
      </c>
      <c r="AQ702">
        <f>IFERROR(ROUND(Y702/$AD702*$AH702,0),0)</f>
        <v/>
      </c>
      <c r="AR702">
        <f>IFERROR(ROUND(Z702/$AD702*$AH702,0),0)</f>
        <v/>
      </c>
      <c r="AS702">
        <f>IFERROR(ROUND(AA702/$AD702*$AH702,0),0)</f>
        <v/>
      </c>
      <c r="AT702">
        <f>IFERROR(IF((AE702+AF702+AG702)&gt;13,AB702,ROUND(AB702/AD702*AH702,0)),0)</f>
        <v/>
      </c>
      <c r="AU702">
        <f>IFERROR(INDEX(ADJ!$A$1:$BZ$1000,MATCH(PAYROLL!D702,ADJ!A$1:A$500,0),MATCH(PAYROLL!AU$2,ADJ!$2:$2,0)),0)</f>
        <v/>
      </c>
      <c r="AV702">
        <f>ROUND(SUM(AN702:AU702),0)</f>
        <v/>
      </c>
      <c r="AW702">
        <f>IFERROR(INDEX(TIMESHEET!$A$1:$AI$5000,MATCH(PAYROLL!D702,TIMESHEET!A$1:A$500,0),MATCH("T620",TIMESHEET!$2:$2,0)),0)</f>
        <v/>
      </c>
      <c r="AX702">
        <f>IFERROR(INDEX(TIMESHEET!$A$1:$AI$5000,MATCH(PAYROLL!D702,TIMESHEET!A$1:A$500,0),MATCH("T601",TIMESHEET!$2:$2,0)),0)</f>
        <v/>
      </c>
      <c r="AY702">
        <f>IFERROR(INDEX(TIMESHEET!$A$1:$AI$5000,MATCH(PAYROLL!D702,TIMESHEET!A$1:A$500,0),MATCH("T602",TIMESHEET!$2:$2,0)),0)</f>
        <v/>
      </c>
      <c r="AZ702">
        <f>IFERROR(INDEX(TIMESHEET!$A$1:$AI$5000,MATCH(PAYROLL!D702,TIMESHEET!A$1:A$500,0),MATCH("T603",TIMESHEET!$2:$2,0)),0)</f>
        <v/>
      </c>
      <c r="BA702">
        <f>IFERROR(INDEX(TIMESHEET!$A$1:$AI$5000,MATCH(PAYROLL!D702,TIMESHEET!A$1:A$500,0),MATCH("T611",TIMESHEET!$2:$2,0)),0)</f>
        <v/>
      </c>
      <c r="BB702">
        <f>IFERROR(INDEX(TIMESHEET!$A$1:$AI$5000,MATCH(PAYROLL!D702,TIMESHEET!A$1:A$500,0),MATCH("T612",TIMESHEET!$2:$2,0)),0)</f>
        <v/>
      </c>
      <c r="BC702">
        <f>IFERROR(INDEX(TIMESHEET!$A$1:$AI$5000,MATCH(PAYROLL!D702,TIMESHEET!A$1:A$500,0),MATCH("T613",TIMESHEET!$2:$2,0)),0)</f>
        <v/>
      </c>
      <c r="BD702">
        <f>IFERROR(INDEX(TIMESHEET!$A$1:$AI$5000,MATCH(PAYROLL!D702,TIMESHEET!A$1:A$500,0),MATCH("T500",TIMESHEET!$2:$2,0)),0)</f>
        <v/>
      </c>
      <c r="BE702">
        <f>IFERROR(IF(LEFT(INDEX(PIS!O$1:O$500,MATCH(D702,PIS!C$1:C$500)),1)="M",T702/AD702/8*(AW702+AX702*1.5+AY702*2+AZ702*3+BA702*2.1+BB702*2.7+BC702*3.9+BD702*0.3),T702/8*(AW702+AX702*1.5+AY702*2+AZ702*3+BA702*2.1+BB702*2.7+BC702*3.9+BD702*0.3)),0)</f>
        <v/>
      </c>
      <c r="BF702">
        <f>IFERROR(INDEX(ADJ!$A$1:$BZ$1000,MATCH(PAYROLL!$D702,ADJ!A$1:A$500,0),MATCH(PAYROLL!BF$2,ADJ!$2:$2,0)),0)</f>
        <v/>
      </c>
      <c r="BG702">
        <f>IFERROR(INDEX(ADJ!$A$1:$BZ$1000,MATCH(PAYROLL!D702,ADJ!A$1:A$500,0),MATCH(PAYROLL!BG$2,ADJ!$2:$2,0)),0)</f>
        <v/>
      </c>
      <c r="BH702">
        <f>IFERROR(INDEX(ADJ!$A$1:$BZ$1000,MATCH(PAYROLL!D702,ADJ!A$1:A$500,0),MATCH(PAYROLL!BH$2,ADJ!$2:$2,0)),0)</f>
        <v/>
      </c>
      <c r="BI702">
        <f>IFERROR(INDEX(ADJ!$A$1:$BZ$1000,MATCH(PAYROLL!D702,ADJ!A$1:A$500,0),MATCH(PAYROLL!BI$2,ADJ!$2:$2,0)),0)</f>
        <v/>
      </c>
      <c r="BJ702">
        <f>IFERROR(INDEX(ADJ!$A$1:$BZ$1000,MATCH(PAYROLL!D702,ADJ!A$1:A$500,0),MATCH(PAYROLL!BJ$2,ADJ!$2:$2,0)),0)</f>
        <v/>
      </c>
      <c r="BK702">
        <f>SUM(BF702:BJ702)</f>
        <v/>
      </c>
      <c r="BL702">
        <f>IFERROR(INDEX(ADJ!$A$1:$BZ$1000,MATCH(PAYROLL!D702,ADJ!A$1:A$500,0),MATCH(PAYROLL!BL$2,ADJ!$2:$2,0)),0)</f>
        <v/>
      </c>
      <c r="BM702">
        <f>IFERROR(INDEX(ADJ!$A$1:$BZ$1000,MATCH(PAYROLL!D702,ADJ!A$1:A$500,0),MATCH(PAYROLL!BM$2,ADJ!$2:$2,0)),0)</f>
        <v/>
      </c>
      <c r="BN702">
        <f>IFERROR(INDEX(ADJ!$A$1:$BZ$1000,MATCH(PAYROLL!D702,ADJ!A$1:A$500,0),MATCH(PAYROLL!BN$2,ADJ!$2:$2,0)),0)</f>
        <v/>
      </c>
      <c r="BO702">
        <f>IFERROR(INDEX(ADJ!$A$1:$BZ$1000,MATCH(PAYROLL!D702,ADJ!A$1:A$500,0),MATCH(PAYROLL!BO$2,ADJ!$2:$2,0)),0)</f>
        <v/>
      </c>
      <c r="BP702">
        <f>SUM(AM702,AV702,BE702,BK702,BL702:BO702)</f>
        <v/>
      </c>
      <c r="BQ702">
        <f>BO702</f>
        <v/>
      </c>
      <c r="BR702">
        <f>IFERROR(ROUND(IF(LEFT(INDEX(PIS!O$1:O$500,MATCH(D702,PIS!C$1:C$500)),1)="D",T702/8*(BD702*0.3),IF(LEFT(INDEX(PIS!O$1:O$500,MATCH(D702,PIS!C$1:C$500)),1)="H",T702*($BD702*0.3),T702/$AD702/8*($BD702*0.3))),0),0)</f>
        <v/>
      </c>
      <c r="BS702">
        <f>IF(AP702&lt;1,0,MIN(AP702,730000))</f>
        <v/>
      </c>
      <c r="BT702">
        <f>IFERROR(ROUND((BE702-SUM(AW702:BC702)*T702/AD702/8),0)-BR702,0)</f>
        <v/>
      </c>
      <c r="BU702">
        <f>AO702</f>
        <v/>
      </c>
      <c r="BV702">
        <f>SUM(BQ702:BU702)</f>
        <v/>
      </c>
      <c r="BW702">
        <f>BP702-BV702</f>
        <v/>
      </c>
      <c r="BX702">
        <f>IFERROR(IF(RIGHT(INDEX(PIS!O$1:O$500,MATCH(D702,PIS!C$1:C$500)),5)="Gross",MIN(U702+V702,VLOOKUP("R700",TSC!B:C,2,0)*VLOOKUP("R101",TSC!B:C,2,0))*VLOOKUP("R701",TSC!B:C,2,0)%,0),0)</f>
        <v/>
      </c>
      <c r="BY702">
        <f>IFERROR(IF(RIGHT(INDEX(PIS!O$1:O$500,MATCH(D702,PIS!C$1:C$500)),5)="Gross",MIN(U702+V702,VLOOKUP("R700",TSC!B:C,2,0)*VLOOKUP("R101",TSC!B:C,2,0))*VLOOKUP("T704",TSC!B:C,2,0)%,0),0)</f>
        <v/>
      </c>
      <c r="BZ702">
        <f>IFERROR(IF(RIGHT(INDEX(PIS!O$1:O$500,MATCH(D702,PIS!C$1:C$500)),5)="Gross",MIN(U702+V702,VLOOKUP("R700",TSC!B:C,2,0)*VLOOKUP("1",TSC!F:G,2,0))*VLOOKUP("T705",TSC!B:C,2,0)%,0),0)</f>
        <v/>
      </c>
      <c r="CA702">
        <f>IFERROR(INDEX(ADJ!$A$1:$BZ$1000,MATCH(PAYROLL!D702,ADJ!A$1:A$500,0),MATCH(PAYROLL!CA$2,ADJ!$2:$2,0)),0)</f>
        <v/>
      </c>
      <c r="CB702">
        <f>IFERROR(INDEX(ADJ!$A$1:$BZ$1000,MATCH(PAYROLL!D702,ADJ!A$1:A$500,0),MATCH(PAYROLL!CB$2,ADJ!$2:$2,0)),0)</f>
        <v/>
      </c>
      <c r="CC702">
        <f>SUM(BX702:CB702)</f>
        <v/>
      </c>
      <c r="CD702">
        <f>IFERROR(INDEX(PIS!$A$1:$BZ$1000,MATCH(PAYROLL!D702,PIS!C$1:C$500,0),MATCH(PAYROLL!CD$1,PIS!$1:$1,0)),0)</f>
        <v/>
      </c>
      <c r="CE702">
        <f>IFERROR(IF(OR(INDEX(PIS!P$1:P$500,MATCH(D702,PIS!C$1:C$500,0))="LT2",INDEX(PIS!P$1:P$500,MATCH(D702,PIS!C$1:C$500,0))="P10"),0,SUM(CC702,CD702*VLOOKUP("R601",TSC!B:C,2,0),VLOOKUP("R602",TSC!B:C,2,0))),0)</f>
        <v/>
      </c>
      <c r="CF702">
        <f>MAX(BW702-CE702,0)</f>
        <v/>
      </c>
      <c r="CG702">
        <f>IFERROR(IF(OR(RIGHT(INDEX(PIS!P$1:P$500,MATCH(D702,PIS!C$1:C$500)),5)="P10",RIGHT(INDEX(PIS!P$1:P$500,MATCH(D702,PIS!C$1:C$500)),5)="CK"),0,IF(CF702&lt;=5000000,CF702*5%,IF(CF702&lt;=10000000,CF702*10%-250000,IF(CF702&lt;=18000000,CF702*15%-750000,IF(CF702&lt;=32000000,CF702*20%-1650000,IF(CF702&lt;=52000000,CF702*25%-3250000,IF(CF702&lt;=80000000,BH702*30%-5850000,CF702*35%-9850000))))))),0)</f>
        <v/>
      </c>
      <c r="CH702">
        <f>IFERROR(IF(OR(INDEX(PIS!P$1:P$500,MATCH(D702,PIS!C$1:C$500))="LT",INDEX(PIS!P$1:P$500,MATCH(D702,PIS!C$1:C$500))="CK"),0,IF(CF702&lt;2000000,0,CF702*10%)),0)</f>
        <v/>
      </c>
      <c r="CI702">
        <f>IFERROR(INDEX(ADJ!$A$1:$BZ$1000,MATCH(PAYROLL!D702,ADJ!A$1:A$500,0),MATCH(PAYROLL!CI$2,ADJ!$2:$2,0)),0)</f>
        <v/>
      </c>
      <c r="CJ702">
        <f>IFERROR(INDEX(ADJ!$A$1:$BZ$1000,MATCH(PAYROLL!D702,ADJ!A$1:A$500,0),MATCH(PAYROLL!CJ$2,ADJ!$2:$2,0)),0)</f>
        <v/>
      </c>
      <c r="CK702">
        <f>IFERROR(INDEX(ADJ!$A$1:$BZ$1000,MATCH(PAYROLL!D702,ADJ!A$1:A$500,0),MATCH(PAYROLL!CK$2,ADJ!$2:$2,0)),0)</f>
        <v/>
      </c>
      <c r="CL702">
        <f>SUM(CG702:CK702)</f>
        <v/>
      </c>
      <c r="CM702">
        <f>ROUND(SUM(CH702:CK702),0)</f>
        <v/>
      </c>
      <c r="CN702">
        <f>IFERROR(INDEX(CSDA!D$1:D$500,MATCH($CN$2,CSDA!C$1:C$500,0))*INDEX(PIS!V$1:V$500,MATCH(D702,PIS!C$1:C$500))+INDEX(ADJ!$A$1:$BZ$1000,MATCH(PAYROLL!D702,ADJ!A$1:A$500,0),MATCH(PAYROLL!CN$2,ADJ!$2:$2,0)),0)</f>
        <v/>
      </c>
      <c r="CO702">
        <f>IFERROR(INDEX(ADJ!$A$1:$BZ$1000,MATCH(PAYROLL!D702,ADJ!A$1:A$500,0),MATCH(PAYROLL!CO$2,ADJ!$2:$2,0)),0)</f>
        <v/>
      </c>
      <c r="CP702">
        <f>IFERROR(INDEX(ADJ!$A$1:$BZ$1000,MATCH(PAYROLL!D702,ADJ!A$1:A$500,0),MATCH(PAYROLL!CP$2,ADJ!$2:$2,0)),0)</f>
        <v/>
      </c>
      <c r="CQ702">
        <f>BP702-CL702-CI702-CM702-CN702-CO702-CP702-CC702</f>
        <v/>
      </c>
      <c r="CR702">
        <f>IFERROR(IF(RIGHT(INDEX(PIS!O$1:O$500,MATCH(D702,PIS!C$1:C$500,0)),5)="Gross",MIN(U702+V702,VLOOKUP("R700",TSC!B:C,2,0)*VLOOKUP("R101",TSC!B:C,2,0))*(VLOOKUP("T711",TSC!B:C,2,0)+VLOOKUP("T712",TSC!B:C,2,0))%,MIN(T702+V702,VLOOKUP("R700",TSC!B:C,2,0)*VLOOKUP("R101",TSC!B:C,2,0))*(VLOOKUP("T711",TSC!B:C,2,0)+VLOOKUP("T712",TSC!B:C,2,0)+VLOOKUP("R701",TSC!B:C,2,0))%),0)</f>
        <v/>
      </c>
      <c r="CS702">
        <f>IFERROR(IF(RIGHT(INDEX(PIS!O$1:O$500,MATCH(D702,PIS!C$1:C$500,0)),5)="Gross",MIN(U702+V702,VLOOKUP("R700",TSC!B:C,2,0)*VLOOKUP("R101",TSC!B:C,2,0))*(VLOOKUP("T714",TSC!B:C,2,0))%,MIN(T702+V702,VLOOKUP("R700",TSC!B:C,2,0)*VLOOKUP("R101",TSC!B:C,2,0))*(VLOOKUP("T704",TSC!B:C,2,0)+VLOOKUP("T714",TSC!B:C,2,0))%),0)</f>
        <v/>
      </c>
      <c r="CT702">
        <f>IFERROR(IF(RIGHT(INDEX(PIS!O$1:O$500,MATCH(D702,PIS!C$1:C$500,0)),5)="Gross",MIN(U702+V702,VLOOKUP("R700",TSC!B:C,2,0)*VLOOKUP("R101",TSC!B:C,2,0))*VLOOKUP("T705",TSC!B:C,2,0)%,MIN(T702+V702,VLOOKUP("R700",TSC!B:C,2,0)*VLOOKUP("R101",TSC!B:C,2,0))*VLOOKUP("T705",TSC!B:C,2,0)%),0)</f>
        <v/>
      </c>
      <c r="CU702">
        <f>IFERROR(IF(RIGHT(INDEX(PIS!O$1:O$500,MATCH(D702,PIS!C$1:C$500,0)),5)="Gross",MIN(U702+V702,VLOOKUP("R700",TSC!B:C,2,0)*VLOOKUP("R101",TSC!B:C,2,0))*(VLOOKUP("T713",TSC!B:C,2,0))%,MIN(T702+V702,VLOOKUP("R700",TSC!B:C,2,0)*VLOOKUP("R101",TSC!B:C,2,0))*(VLOOKUP("T713",TSC!B:C,2,0))%),0)</f>
        <v/>
      </c>
      <c r="CV702">
        <f>IFERROR(INDEX(ADJ!$A$1:$BZ$1000,MATCH(PAYROLL!D702,ADJ!A$1:A$500,0),MATCH(PAYROLL!CV$2,ADJ!$2:$2,0)),0)</f>
        <v/>
      </c>
      <c r="CW702">
        <f>IFERROR(INDEX(ADJ!$A$1:$BZ$1000,MATCH(PAYROLL!D702,ADJ!A$1:A$500,0),MATCH(PAYROLL!CW$2,ADJ!$2:$2,0)),0)</f>
        <v/>
      </c>
      <c r="CX702">
        <f>SUM(CR702:CW702)</f>
        <v/>
      </c>
      <c r="CY702">
        <f>ROUND(IF(CR702&gt;0,T702+V702*VLOOKUP("R202",TSC!$B$1:$C$500,2,0),0),0)</f>
        <v/>
      </c>
      <c r="CZ702">
        <f>IFERROR(INDEX(CSDA!D$1:D$500,MATCH($CZ$2,CSDA!C$1:C$500,0)),0)</f>
        <v/>
      </c>
      <c r="DA702">
        <f>ROUND(T702*0.7%,0)</f>
        <v/>
      </c>
      <c r="DB702">
        <f>ROUND(T702/12,0)</f>
        <v/>
      </c>
      <c r="DC702">
        <f ref="DC702" t="array">IFERROR(INDEX(CSDA!D$1:D$500,MATCH("Trích giữ"&amp;PAYROLL!DC$2,CSDA!A$1:A$500&amp;CSDA!C$1:C$500,0)),0)</f>
        <v/>
      </c>
      <c r="DD702">
        <f ref="DD702" t="array">IFERROR(INDEX(CSDA!D$1:D$500,MATCH("Trích giữ"&amp;PAYROLL!DD$2,CSDA!A$1:A$500&amp;CSDA!C$1:C$500,0)),0)</f>
        <v/>
      </c>
      <c r="DE702">
        <f ref="DE702" t="array">IFERROR(INDEX(CSDA!D$1:D$500,MATCH("Trích giữ"&amp;PAYROLL!DE$2,CSDA!A$1:A$500&amp;CSDA!C$1:C$500,0)),0)</f>
        <v/>
      </c>
      <c r="DF702">
        <f>IFERROR(INDEX(CSDA!D$1:D$500,MATCH(PAYROLL!DF$2,CSDA!C$1:C$500,0)),0)</f>
        <v/>
      </c>
      <c r="DG702">
        <f ref="DG702" t="array">IFERROR(INDEX(CSDA!D$1:D$500,MATCH("Trích giữ"&amp;PAYROLL!DG$2,CSDA!A$1:A$500&amp;CSDA!C$1:C$500,0)),0)</f>
        <v/>
      </c>
      <c r="DH702">
        <f>ROUND(T702/26,0)</f>
        <v/>
      </c>
      <c r="DI702">
        <f ref="DI702" t="array">IFERROR(INDEX(CSDA!D$1:D$500,MATCH("Trích giữ"&amp;PAYROLL!DI$2,CSDA!A$1:A$500&amp;CSDA!C$1:C$500,0)),0)</f>
        <v/>
      </c>
      <c r="DJ702">
        <f>IF(U702=0,T702*21.5%-BL702,0)</f>
        <v/>
      </c>
      <c r="DK702">
        <f ref="DK702" t="array">IFERROR(INDEX(CSDA!D$1:D$500,MATCH("Trích giữ"&amp;PAYROLL!DK$2,CSDA!A$1:A$500&amp;CSDA!C$1:C$500,0)),0)</f>
        <v/>
      </c>
      <c r="DL702">
        <f>IFERROR(INDEX(CSDA!D$1:D$500,MATCH(PAYROLL!DL$2,CSDA!C$1:C$500,0))/12,0)</f>
        <v/>
      </c>
      <c r="DM702">
        <f>SUM(DB702:DL702)</f>
        <v/>
      </c>
      <c r="DN702">
        <f>IFERROR(INDEX(ADJ!$A$1:$BZ$1000,MATCH(PAYROLL!D702,ADJ!A$1:A$500,0),MATCH(PAYROLL!DN$2,ADJ!$2:$2,0)),0)</f>
        <v/>
      </c>
      <c r="DO702">
        <f>IFERROR(SUM(BP702,DM702:DN702,CX702:DA702)-DT702,0)</f>
        <v/>
      </c>
      <c r="DP702">
        <f ref="DP702" t="array">SUM(BW702*IFERROR(INDEX(CSDA!D$1:D$500,MATCH(BW$2,CSDA!C$1:C$500,0)),0)%,CX702*IFERROR(INDEX(CSDA!D$1:D$500,MATCH(CX$2,CSDA!C$1:C$500,0)),0)%,DA702*IFERROR(INDEX(CSDA!D$1:D$500,MATCH(DA$2,CSDA!C$1:C$500,0)),0)%,DB702*IFERROR(INDEX(CSDA!D$1:D$500,MATCH(DB$2,CSDA!C$1:C$500,0)),0)%,DF702*IFERROR(INDEX(CSDA!D$1:D$500,MATCH("Phí dịch vụ"&amp;PAYROLL!DF$2,CSDA!A$1:A$500&amp;CSDA!C$1:C$500,0)),0)%,DC702*IFERROR(INDEX(CSDA!D$1:D$500,MATCH("Phí dịch vụ"&amp;PAYROLL!DC$2,CSDA!A$1:A$500&amp;CSDA!C$1:C$500,0)),0)%,DH702*IFERROR(INDEX(CSDA!D$1:D$500,MATCH("Phí dịch vụ"&amp;PAYROLL!DH$2,CSDA!A$1:A$500&amp;CSDA!C$1:C$500,0)),0)%,DJ702*IFERROR(INDEX(CSDA!D$1:D$500,MATCH("Phí dịch vụ"&amp;PAYROLL!DJ$2,CSDA!A$1:A$500&amp;CSDA!C$1:C$500,0)),0)%,BN702*IFERROR(INDEX(CSDA!D$1:D$500,MATCH(BN$2,CSDA!C$1:C$500,0)),0)%)-BN702*7%</f>
        <v/>
      </c>
      <c r="DQ702">
        <f>IFERROR(INDEX(ADJ!$A$1:$BZ$1000,MATCH(PAYROLL!D702,ADJ!A$1:A$500,0),MATCH(PAYROLL!DQ$2,ADJ!$2:$2,0)),0)</f>
        <v/>
      </c>
      <c r="DR702">
        <f>IFERROR(INDEX(ADJ!$A$1:$BZ$1000,MATCH(PAYROLL!D702,ADJ!A$1:A$500,0),MATCH(PAYROLL!DR$2,ADJ!$2:$2,0)),0)</f>
        <v/>
      </c>
      <c r="DS702">
        <f>SUM(DP702:DR702)</f>
        <v/>
      </c>
      <c r="DT702">
        <f>EK702</f>
        <v/>
      </c>
      <c r="DU702">
        <f>SUM(DO702:DR702)</f>
        <v/>
      </c>
      <c r="DV702">
        <f>ROUND(DU702*0.1,0)</f>
        <v/>
      </c>
      <c r="DW702">
        <f>DU702+DV702</f>
        <v/>
      </c>
      <c r="DZ702">
        <f>IFERROR(INDEX(ADJ!$A$1:$BZ$1000,MATCH(PAYROLL!$D702,ADJ!A$1:A$500,0),MATCH(PAYROLL!DZ$2,ADJ!$2:$2,0)),0)</f>
        <v/>
      </c>
      <c r="EA702">
        <f>IFERROR(INDEX(ADJ!$A$1:$BZ$1000,MATCH(PAYROLL!$D702,ADJ!A$1:A$500,0),MATCH(PAYROLL!EA$2,ADJ!$2:$2,0)),0)</f>
        <v/>
      </c>
      <c r="EB702">
        <f>IFERROR(INDEX(ADJ!$A$1:$BZ$1000,MATCH(PAYROLL!$D702,ADJ!A$1:A$500,0),MATCH(PAYROLL!EB$2,ADJ!$2:$2,0)),0)</f>
        <v/>
      </c>
      <c r="EC702">
        <f>IFERROR(INDEX(ADJ!$A$1:$BZ$1000,MATCH(PAYROLL!$D702,ADJ!A$1:A$500,0),MATCH(PAYROLL!EC$2,ADJ!$2:$2,0)),0)</f>
        <v/>
      </c>
      <c r="ED702">
        <f>IFERROR(INDEX(ADJ!$A$1:$BZ$1000,MATCH(PAYROLL!$D702,ADJ!A$1:A$500,0),MATCH(PAYROLL!ED$2,ADJ!$2:$2,0)),0)</f>
        <v/>
      </c>
      <c r="EE702">
        <f>IFERROR(INDEX(ADJ!$A$1:$BZ$1000,MATCH(PAYROLL!$D702,ADJ!A$1:A$500,0),MATCH(PAYROLL!EE$2,ADJ!$2:$2,0)),0)</f>
        <v/>
      </c>
      <c r="EF702">
        <f>IFERROR(INDEX(ADJ!$A$1:$BZ$1000,MATCH(PAYROLL!$D702,ADJ!A$1:A$500,0),MATCH(PAYROLL!EF$2,ADJ!$2:$2,0)),0)</f>
        <v/>
      </c>
      <c r="EG702">
        <f>IFERROR(INDEX(ADJ!$A$1:$BZ$1000,MATCH(PAYROLL!$D702,ADJ!A$1:A$500,0),MATCH(PAYROLL!EG$2,ADJ!$2:$2,0)),0)</f>
        <v/>
      </c>
      <c r="EH702">
        <f>IFERROR(INDEX(ADJ!$A$1:$BZ$1000,MATCH(PAYROLL!$D702,ADJ!A$1:A$500,0),MATCH(PAYROLL!EH$2,ADJ!$2:$2,0)),0)</f>
        <v/>
      </c>
      <c r="EI702">
        <f>IFERROR(INDEX(ADJ!$A$1:$BZ$1000,MATCH(PAYROLL!D702,ADJ!A$1:A$500,0),MATCH(PAYROLL!EI$2,ADJ!$2:$2,0)),0)</f>
        <v/>
      </c>
      <c r="EJ702">
        <f>IFERROR(INDEX(ADJ!$A$1:$BZ$1000,MATCH(PAYROLL!$D702,ADJ!A$1:A$500,0),MATCH(PAYROLL!EJ$2,ADJ!$2:$2,0)),0)</f>
        <v/>
      </c>
      <c r="EK702">
        <f>SUM(DZ702:EJ702)</f>
        <v/>
      </c>
    </row>
    <row r="703">
      <c r="A703" t="n">
        <v>701</v>
      </c>
      <c r="B703" t="inlineStr">
        <is>
          <t>Nguyễn Xuân Hào</t>
        </is>
      </c>
      <c r="D703" t="inlineStr">
        <is>
          <t>157653-01</t>
        </is>
      </c>
      <c r="S703">
        <f>IFERROR(INDEX(PIS!$A$1:$BZ$1000,MATCH($D703,PIS!C$1:C$500,0),MATCH("Lương CB tháng trước",PIS!$1:$1,0)),0)</f>
        <v/>
      </c>
      <c r="T703">
        <f>IFERROR(INDEX(PIS!$A$1:$BZ$1000,MATCH($D703,PIS!C$1:C$500,0),MATCH("Lương CB hiện tại",PIS!$1:$1,0)),0)</f>
        <v/>
      </c>
      <c r="U703">
        <f>IFERROR(INDEX(PIS!$A$1:$BZ$1000,MATCH($D703,PIS!C$1:C$500,0),MATCH("Lương đóng BHBB",PIS!$1:$1,0)),0)</f>
        <v/>
      </c>
      <c r="V703">
        <f>IFERROR(INDEX(PIS!$A$1:$BZ$1000,MATCH($D703,PIS!C$1:C$500,0),MATCH(V$2,PIS!$2:$2,0)),0)</f>
        <v/>
      </c>
      <c r="W703">
        <f>IFERROR(INDEX(PIS!$A$1:$BZ$1000,MATCH($D703,PIS!C$1:C$500,0),MATCH(W$2,PIS!$2:$2,0)),0)</f>
        <v/>
      </c>
      <c r="X703">
        <f>IFERROR(INDEX(PIS!$A$1:$BZ$1000,MATCH($D703,PIS!C$1:C$500,0),MATCH(X$2,PIS!$2:$2,0)),0)</f>
        <v/>
      </c>
      <c r="Y703">
        <f>IFERROR(INDEX(PIS!$A$1:$BZ$1000,MATCH($D703,PIS!C$1:C$500,0),MATCH(Y$2,PIS!$2:$2,0)),0)</f>
        <v/>
      </c>
      <c r="Z703">
        <f>IFERROR(INDEX(PIS!$A$1:$BZ$1000,MATCH($D703,PIS!C$1:C$500,0),MATCH(Z$2,PIS!$2:$2,0)),0)</f>
        <v/>
      </c>
      <c r="AA703">
        <f>IFERROR(INDEX(PIS!$A$1:$BZ$1000,MATCH($D703,PIS!C$1:C$500,0),MATCH(AA$2,PIS!$2:$2,0)),0)</f>
        <v/>
      </c>
      <c r="AB703">
        <f>IFERROR(INDEX(PIS!$A$1:$BZ$1000,MATCH($D703,PIS!C$1:C$500,0),MATCH(AB$2,PIS!$2:$2,0)),0)</f>
        <v/>
      </c>
      <c r="AC703">
        <f>SUM(V703:AB703)</f>
        <v/>
      </c>
      <c r="AD703">
        <f>IFERROR(INDEX(TIMESHEET!$A$1:$AI$5000,MATCH($D703,TIMESHEET!A$1:A$500,0),MATCH("T100",TIMESHEET!$2:$2,0))-2,0)</f>
        <v/>
      </c>
      <c r="AE703">
        <f>IFERROR(INDEX(TIMESHEET!$A$1:$AI$5000,MATCH($D703,TIMESHEET!A$1:A$500,0),MATCH("T202",TIMESHEET!$2:$2,0)),0)</f>
        <v/>
      </c>
      <c r="AF703">
        <f>IFERROR(INDEX(TIMESHEET!$A$1:$AI$5000,MATCH($D703,TIMESHEET!A$1:A$500,0),MATCH("T302",TIMESHEET!$2:$2,0)),0)</f>
        <v/>
      </c>
      <c r="AG703">
        <f>IFERROR(INDEX(TIMESHEET!$A$1:$AI$5000,MATCH($D703,TIMESHEET!A$1:A$500,0),MATCH("T406",TIMESHEET!$2:$2,0)),0)</f>
        <v/>
      </c>
      <c r="AH703">
        <f>AE703+AG703</f>
        <v/>
      </c>
      <c r="AI703">
        <f>IFERROR(INDEX(TIMESHEET!$A$1:$AI$5000,MATCH($D703,TIMESHEET!A$1:A$500,0),MATCH("T701",TIMESHEET!$2:$2,0)),0)</f>
        <v/>
      </c>
      <c r="AJ703">
        <f>IFERROR(INDEX(TIMESHEET!$A$1:$AI$5000,MATCH($D703,TIMESHEET!B$1:B$500,0),MATCH("T320",TIMESHEET!$2:$2,0)),0)</f>
        <v/>
      </c>
      <c r="AK703">
        <f>IFERROR(IF(LEFT(INDEX(PIS!O$1:O$500,MATCH(D703,PIS!C$1:C$500)),1)="M",T703/AD703*SUM(AE703:AG703),T703*AD703),0)</f>
        <v/>
      </c>
      <c r="AL703">
        <f>IFERROR(INDEX(ADJ!$A$1:$BZ$1000,MATCH(PAYROLL!D703,ADJ!A$1:A$500,0),MATCH(PAYROLL!AL$2,ADJ!$2:$2,0)),0)</f>
        <v/>
      </c>
      <c r="AM703">
        <f>SUM(AK703:AL703)</f>
        <v/>
      </c>
      <c r="AN703">
        <f>IFERROR(ROUND(V703/$AD703*$AH703,0),0)</f>
        <v/>
      </c>
      <c r="AO703">
        <f>IFERROR(ROUND(W703/$AD703*$AH703,0),0)</f>
        <v/>
      </c>
      <c r="AP703">
        <f>IFERROR(ROUND(X703/$AD703*$AE703,0),0)</f>
        <v/>
      </c>
      <c r="AQ703">
        <f>IFERROR(ROUND(Y703/$AD703*$AH703,0),0)</f>
        <v/>
      </c>
      <c r="AR703">
        <f>IFERROR(ROUND(Z703/$AD703*$AH703,0),0)</f>
        <v/>
      </c>
      <c r="AS703">
        <f>IFERROR(ROUND(AA703/$AD703*$AH703,0),0)</f>
        <v/>
      </c>
      <c r="AT703">
        <f>IFERROR(IF((AE703+AF703+AG703)&gt;13,AB703,ROUND(AB703/AD703*AH703,0)),0)</f>
        <v/>
      </c>
      <c r="AU703">
        <f>IFERROR(INDEX(ADJ!$A$1:$BZ$1000,MATCH(PAYROLL!D703,ADJ!A$1:A$500,0),MATCH(PAYROLL!AU$2,ADJ!$2:$2,0)),0)</f>
        <v/>
      </c>
      <c r="AV703">
        <f>ROUND(SUM(AN703:AU703),0)</f>
        <v/>
      </c>
      <c r="AW703">
        <f>IFERROR(INDEX(TIMESHEET!$A$1:$AI$5000,MATCH(PAYROLL!D703,TIMESHEET!A$1:A$500,0),MATCH("T620",TIMESHEET!$2:$2,0)),0)</f>
        <v/>
      </c>
      <c r="AX703">
        <f>IFERROR(INDEX(TIMESHEET!$A$1:$AI$5000,MATCH(PAYROLL!D703,TIMESHEET!A$1:A$500,0),MATCH("T601",TIMESHEET!$2:$2,0)),0)</f>
        <v/>
      </c>
      <c r="AY703">
        <f>IFERROR(INDEX(TIMESHEET!$A$1:$AI$5000,MATCH(PAYROLL!D703,TIMESHEET!A$1:A$500,0),MATCH("T602",TIMESHEET!$2:$2,0)),0)</f>
        <v/>
      </c>
      <c r="AZ703">
        <f>IFERROR(INDEX(TIMESHEET!$A$1:$AI$5000,MATCH(PAYROLL!D703,TIMESHEET!A$1:A$500,0),MATCH("T603",TIMESHEET!$2:$2,0)),0)</f>
        <v/>
      </c>
      <c r="BA703">
        <f>IFERROR(INDEX(TIMESHEET!$A$1:$AI$5000,MATCH(PAYROLL!D703,TIMESHEET!A$1:A$500,0),MATCH("T611",TIMESHEET!$2:$2,0)),0)</f>
        <v/>
      </c>
      <c r="BB703">
        <f>IFERROR(INDEX(TIMESHEET!$A$1:$AI$5000,MATCH(PAYROLL!D703,TIMESHEET!A$1:A$500,0),MATCH("T612",TIMESHEET!$2:$2,0)),0)</f>
        <v/>
      </c>
      <c r="BC703">
        <f>IFERROR(INDEX(TIMESHEET!$A$1:$AI$5000,MATCH(PAYROLL!D703,TIMESHEET!A$1:A$500,0),MATCH("T613",TIMESHEET!$2:$2,0)),0)</f>
        <v/>
      </c>
      <c r="BD703">
        <f>IFERROR(INDEX(TIMESHEET!$A$1:$AI$5000,MATCH(PAYROLL!D703,TIMESHEET!A$1:A$500,0),MATCH("T500",TIMESHEET!$2:$2,0)),0)</f>
        <v/>
      </c>
      <c r="BE703">
        <f>IFERROR(IF(LEFT(INDEX(PIS!O$1:O$500,MATCH(D703,PIS!C$1:C$500)),1)="M",T703/AD703/8*(AW703+AX703*1.5+AY703*2+AZ703*3+BA703*2.1+BB703*2.7+BC703*3.9+BD703*0.3),T703/8*(AW703+AX703*1.5+AY703*2+AZ703*3+BA703*2.1+BB703*2.7+BC703*3.9+BD703*0.3)),0)</f>
        <v/>
      </c>
      <c r="BF703">
        <f>IFERROR(INDEX(ADJ!$A$1:$BZ$1000,MATCH(PAYROLL!$D703,ADJ!A$1:A$500,0),MATCH(PAYROLL!BF$2,ADJ!$2:$2,0)),0)</f>
        <v/>
      </c>
      <c r="BG703">
        <f>IFERROR(INDEX(ADJ!$A$1:$BZ$1000,MATCH(PAYROLL!D703,ADJ!A$1:A$500,0),MATCH(PAYROLL!BG$2,ADJ!$2:$2,0)),0)</f>
        <v/>
      </c>
      <c r="BH703">
        <f>IFERROR(INDEX(ADJ!$A$1:$BZ$1000,MATCH(PAYROLL!D703,ADJ!A$1:A$500,0),MATCH(PAYROLL!BH$2,ADJ!$2:$2,0)),0)</f>
        <v/>
      </c>
      <c r="BI703">
        <f>IFERROR(INDEX(ADJ!$A$1:$BZ$1000,MATCH(PAYROLL!D703,ADJ!A$1:A$500,0),MATCH(PAYROLL!BI$2,ADJ!$2:$2,0)),0)</f>
        <v/>
      </c>
      <c r="BJ703">
        <f>IFERROR(INDEX(ADJ!$A$1:$BZ$1000,MATCH(PAYROLL!D703,ADJ!A$1:A$500,0),MATCH(PAYROLL!BJ$2,ADJ!$2:$2,0)),0)</f>
        <v/>
      </c>
      <c r="BK703">
        <f>SUM(BF703:BJ703)</f>
        <v/>
      </c>
      <c r="BL703">
        <f>IFERROR(INDEX(ADJ!$A$1:$BZ$1000,MATCH(PAYROLL!D703,ADJ!A$1:A$500,0),MATCH(PAYROLL!BL$2,ADJ!$2:$2,0)),0)</f>
        <v/>
      </c>
      <c r="BM703">
        <f>IFERROR(INDEX(ADJ!$A$1:$BZ$1000,MATCH(PAYROLL!D703,ADJ!A$1:A$500,0),MATCH(PAYROLL!BM$2,ADJ!$2:$2,0)),0)</f>
        <v/>
      </c>
      <c r="BN703">
        <f>IFERROR(INDEX(ADJ!$A$1:$BZ$1000,MATCH(PAYROLL!D703,ADJ!A$1:A$500,0),MATCH(PAYROLL!BN$2,ADJ!$2:$2,0)),0)</f>
        <v/>
      </c>
      <c r="BO703">
        <f>IFERROR(INDEX(ADJ!$A$1:$BZ$1000,MATCH(PAYROLL!D703,ADJ!A$1:A$500,0),MATCH(PAYROLL!BO$2,ADJ!$2:$2,0)),0)</f>
        <v/>
      </c>
      <c r="BP703">
        <f>SUM(AM703,AV703,BE703,BK703,BL703:BO703)</f>
        <v/>
      </c>
      <c r="BQ703">
        <f>BO703</f>
        <v/>
      </c>
      <c r="BR703">
        <f>IFERROR(ROUND(IF(LEFT(INDEX(PIS!O$1:O$500,MATCH(D703,PIS!C$1:C$500)),1)="D",T703/8*(BD703*0.3),IF(LEFT(INDEX(PIS!O$1:O$500,MATCH(D703,PIS!C$1:C$500)),1)="H",T703*($BD703*0.3),T703/$AD703/8*($BD703*0.3))),0),0)</f>
        <v/>
      </c>
      <c r="BS703">
        <f>IF(AP703&lt;1,0,MIN(AP703,730000))</f>
        <v/>
      </c>
      <c r="BT703">
        <f>IFERROR(ROUND((BE703-SUM(AW703:BC703)*T703/AD703/8),0)-BR703,0)</f>
        <v/>
      </c>
      <c r="BU703">
        <f>AO703</f>
        <v/>
      </c>
      <c r="BV703">
        <f>SUM(BQ703:BU703)</f>
        <v/>
      </c>
      <c r="BW703">
        <f>BP703-BV703</f>
        <v/>
      </c>
      <c r="BX703">
        <f>IFERROR(IF(RIGHT(INDEX(PIS!O$1:O$500,MATCH(D703,PIS!C$1:C$500)),5)="Gross",MIN(U703+V703,VLOOKUP("R700",TSC!B:C,2,0)*VLOOKUP("R101",TSC!B:C,2,0))*VLOOKUP("R701",TSC!B:C,2,0)%,0),0)</f>
        <v/>
      </c>
      <c r="BY703">
        <f>IFERROR(IF(RIGHT(INDEX(PIS!O$1:O$500,MATCH(D703,PIS!C$1:C$500)),5)="Gross",MIN(U703+V703,VLOOKUP("R700",TSC!B:C,2,0)*VLOOKUP("R101",TSC!B:C,2,0))*VLOOKUP("T704",TSC!B:C,2,0)%,0),0)</f>
        <v/>
      </c>
      <c r="BZ703">
        <f>IFERROR(IF(RIGHT(INDEX(PIS!O$1:O$500,MATCH(D703,PIS!C$1:C$500)),5)="Gross",MIN(U703+V703,VLOOKUP("R700",TSC!B:C,2,0)*VLOOKUP("1",TSC!F:G,2,0))*VLOOKUP("T705",TSC!B:C,2,0)%,0),0)</f>
        <v/>
      </c>
      <c r="CA703">
        <f>IFERROR(INDEX(ADJ!$A$1:$BZ$1000,MATCH(PAYROLL!D703,ADJ!A$1:A$500,0),MATCH(PAYROLL!CA$2,ADJ!$2:$2,0)),0)</f>
        <v/>
      </c>
      <c r="CB703">
        <f>IFERROR(INDEX(ADJ!$A$1:$BZ$1000,MATCH(PAYROLL!D703,ADJ!A$1:A$500,0),MATCH(PAYROLL!CB$2,ADJ!$2:$2,0)),0)</f>
        <v/>
      </c>
      <c r="CC703">
        <f>SUM(BX703:CB703)</f>
        <v/>
      </c>
      <c r="CD703">
        <f>IFERROR(INDEX(PIS!$A$1:$BZ$1000,MATCH(PAYROLL!D703,PIS!C$1:C$500,0),MATCH(PAYROLL!CD$1,PIS!$1:$1,0)),0)</f>
        <v/>
      </c>
      <c r="CE703">
        <f>IFERROR(IF(OR(INDEX(PIS!P$1:P$500,MATCH(D703,PIS!C$1:C$500,0))="LT2",INDEX(PIS!P$1:P$500,MATCH(D703,PIS!C$1:C$500,0))="P10"),0,SUM(CC703,CD703*VLOOKUP("R601",TSC!B:C,2,0),VLOOKUP("R602",TSC!B:C,2,0))),0)</f>
        <v/>
      </c>
      <c r="CF703">
        <f>MAX(BW703-CE703,0)</f>
        <v/>
      </c>
      <c r="CG703">
        <f>IFERROR(IF(OR(RIGHT(INDEX(PIS!P$1:P$500,MATCH(D703,PIS!C$1:C$500)),5)="P10",RIGHT(INDEX(PIS!P$1:P$500,MATCH(D703,PIS!C$1:C$500)),5)="CK"),0,IF(CF703&lt;=5000000,CF703*5%,IF(CF703&lt;=10000000,CF703*10%-250000,IF(CF703&lt;=18000000,CF703*15%-750000,IF(CF703&lt;=32000000,CF703*20%-1650000,IF(CF703&lt;=52000000,CF703*25%-3250000,IF(CF703&lt;=80000000,BH703*30%-5850000,CF703*35%-9850000))))))),0)</f>
        <v/>
      </c>
      <c r="CH703">
        <f>IFERROR(IF(OR(INDEX(PIS!P$1:P$500,MATCH(D703,PIS!C$1:C$500))="LT",INDEX(PIS!P$1:P$500,MATCH(D703,PIS!C$1:C$500))="CK"),0,IF(CF703&lt;2000000,0,CF703*10%)),0)</f>
        <v/>
      </c>
      <c r="CI703">
        <f>IFERROR(INDEX(ADJ!$A$1:$BZ$1000,MATCH(PAYROLL!D703,ADJ!A$1:A$500,0),MATCH(PAYROLL!CI$2,ADJ!$2:$2,0)),0)</f>
        <v/>
      </c>
      <c r="CJ703">
        <f>IFERROR(INDEX(ADJ!$A$1:$BZ$1000,MATCH(PAYROLL!D703,ADJ!A$1:A$500,0),MATCH(PAYROLL!CJ$2,ADJ!$2:$2,0)),0)</f>
        <v/>
      </c>
      <c r="CK703">
        <f>IFERROR(INDEX(ADJ!$A$1:$BZ$1000,MATCH(PAYROLL!D703,ADJ!A$1:A$500,0),MATCH(PAYROLL!CK$2,ADJ!$2:$2,0)),0)</f>
        <v/>
      </c>
      <c r="CL703">
        <f>SUM(CG703:CK703)</f>
        <v/>
      </c>
      <c r="CM703">
        <f>ROUND(SUM(CH703:CK703),0)</f>
        <v/>
      </c>
      <c r="CN703">
        <f>IFERROR(INDEX(CSDA!D$1:D$500,MATCH($CN$2,CSDA!C$1:C$500,0))*INDEX(PIS!V$1:V$500,MATCH(D703,PIS!C$1:C$500))+INDEX(ADJ!$A$1:$BZ$1000,MATCH(PAYROLL!D703,ADJ!A$1:A$500,0),MATCH(PAYROLL!CN$2,ADJ!$2:$2,0)),0)</f>
        <v/>
      </c>
      <c r="CO703">
        <f>IFERROR(INDEX(ADJ!$A$1:$BZ$1000,MATCH(PAYROLL!D703,ADJ!A$1:A$500,0),MATCH(PAYROLL!CO$2,ADJ!$2:$2,0)),0)</f>
        <v/>
      </c>
      <c r="CP703">
        <f>IFERROR(INDEX(ADJ!$A$1:$BZ$1000,MATCH(PAYROLL!D703,ADJ!A$1:A$500,0),MATCH(PAYROLL!CP$2,ADJ!$2:$2,0)),0)</f>
        <v/>
      </c>
      <c r="CQ703">
        <f>BP703-CL703-CI703-CM703-CN703-CO703-CP703-CC703</f>
        <v/>
      </c>
      <c r="CR703">
        <f>IFERROR(IF(RIGHT(INDEX(PIS!O$1:O$500,MATCH(D703,PIS!C$1:C$500,0)),5)="Gross",MIN(U703+V703,VLOOKUP("R700",TSC!B:C,2,0)*VLOOKUP("R101",TSC!B:C,2,0))*(VLOOKUP("T711",TSC!B:C,2,0)+VLOOKUP("T712",TSC!B:C,2,0))%,MIN(T703+V703,VLOOKUP("R700",TSC!B:C,2,0)*VLOOKUP("R101",TSC!B:C,2,0))*(VLOOKUP("T711",TSC!B:C,2,0)+VLOOKUP("T712",TSC!B:C,2,0)+VLOOKUP("R701",TSC!B:C,2,0))%),0)</f>
        <v/>
      </c>
      <c r="CS703">
        <f>IFERROR(IF(RIGHT(INDEX(PIS!O$1:O$500,MATCH(D703,PIS!C$1:C$500,0)),5)="Gross",MIN(U703+V703,VLOOKUP("R700",TSC!B:C,2,0)*VLOOKUP("R101",TSC!B:C,2,0))*(VLOOKUP("T714",TSC!B:C,2,0))%,MIN(T703+V703,VLOOKUP("R700",TSC!B:C,2,0)*VLOOKUP("R101",TSC!B:C,2,0))*(VLOOKUP("T704",TSC!B:C,2,0)+VLOOKUP("T714",TSC!B:C,2,0))%),0)</f>
        <v/>
      </c>
      <c r="CT703">
        <f>IFERROR(IF(RIGHT(INDEX(PIS!O$1:O$500,MATCH(D703,PIS!C$1:C$500,0)),5)="Gross",MIN(U703+V703,VLOOKUP("R700",TSC!B:C,2,0)*VLOOKUP("R101",TSC!B:C,2,0))*VLOOKUP("T705",TSC!B:C,2,0)%,MIN(T703+V703,VLOOKUP("R700",TSC!B:C,2,0)*VLOOKUP("R101",TSC!B:C,2,0))*VLOOKUP("T705",TSC!B:C,2,0)%),0)</f>
        <v/>
      </c>
      <c r="CU703">
        <f>IFERROR(IF(RIGHT(INDEX(PIS!O$1:O$500,MATCH(D703,PIS!C$1:C$500,0)),5)="Gross",MIN(U703+V703,VLOOKUP("R700",TSC!B:C,2,0)*VLOOKUP("R101",TSC!B:C,2,0))*(VLOOKUP("T713",TSC!B:C,2,0))%,MIN(T703+V703,VLOOKUP("R700",TSC!B:C,2,0)*VLOOKUP("R101",TSC!B:C,2,0))*(VLOOKUP("T713",TSC!B:C,2,0))%),0)</f>
        <v/>
      </c>
      <c r="CV703">
        <f>IFERROR(INDEX(ADJ!$A$1:$BZ$1000,MATCH(PAYROLL!D703,ADJ!A$1:A$500,0),MATCH(PAYROLL!CV$2,ADJ!$2:$2,0)),0)</f>
        <v/>
      </c>
      <c r="CW703">
        <f>IFERROR(INDEX(ADJ!$A$1:$BZ$1000,MATCH(PAYROLL!D703,ADJ!A$1:A$500,0),MATCH(PAYROLL!CW$2,ADJ!$2:$2,0)),0)</f>
        <v/>
      </c>
      <c r="CX703">
        <f>SUM(CR703:CW703)</f>
        <v/>
      </c>
      <c r="CY703">
        <f>ROUND(IF(CR703&gt;0,T703+V703*VLOOKUP("R202",TSC!$B$1:$C$500,2,0),0),0)</f>
        <v/>
      </c>
      <c r="CZ703">
        <f>IFERROR(INDEX(CSDA!D$1:D$500,MATCH($CZ$2,CSDA!C$1:C$500,0)),0)</f>
        <v/>
      </c>
      <c r="DA703">
        <f>ROUND(T703*0.7%,0)</f>
        <v/>
      </c>
      <c r="DB703">
        <f>ROUND(T703/12,0)</f>
        <v/>
      </c>
      <c r="DC703">
        <f ref="DC703" t="array">IFERROR(INDEX(CSDA!D$1:D$500,MATCH("Trích giữ"&amp;PAYROLL!DC$2,CSDA!A$1:A$500&amp;CSDA!C$1:C$500,0)),0)</f>
        <v/>
      </c>
      <c r="DD703">
        <f ref="DD703" t="array">IFERROR(INDEX(CSDA!D$1:D$500,MATCH("Trích giữ"&amp;PAYROLL!DD$2,CSDA!A$1:A$500&amp;CSDA!C$1:C$500,0)),0)</f>
        <v/>
      </c>
      <c r="DE703">
        <f ref="DE703" t="array">IFERROR(INDEX(CSDA!D$1:D$500,MATCH("Trích giữ"&amp;PAYROLL!DE$2,CSDA!A$1:A$500&amp;CSDA!C$1:C$500,0)),0)</f>
        <v/>
      </c>
      <c r="DF703">
        <f>IFERROR(INDEX(CSDA!D$1:D$500,MATCH(PAYROLL!DF$2,CSDA!C$1:C$500,0)),0)</f>
        <v/>
      </c>
      <c r="DG703">
        <f ref="DG703" t="array">IFERROR(INDEX(CSDA!D$1:D$500,MATCH("Trích giữ"&amp;PAYROLL!DG$2,CSDA!A$1:A$500&amp;CSDA!C$1:C$500,0)),0)</f>
        <v/>
      </c>
      <c r="DH703">
        <f>ROUND(T703/26,0)</f>
        <v/>
      </c>
      <c r="DI703">
        <f ref="DI703" t="array">IFERROR(INDEX(CSDA!D$1:D$500,MATCH("Trích giữ"&amp;PAYROLL!DI$2,CSDA!A$1:A$500&amp;CSDA!C$1:C$500,0)),0)</f>
        <v/>
      </c>
      <c r="DJ703">
        <f>IF(U703=0,T703*21.5%-BL703,0)</f>
        <v/>
      </c>
      <c r="DK703">
        <f ref="DK703" t="array">IFERROR(INDEX(CSDA!D$1:D$500,MATCH("Trích giữ"&amp;PAYROLL!DK$2,CSDA!A$1:A$500&amp;CSDA!C$1:C$500,0)),0)</f>
        <v/>
      </c>
      <c r="DL703">
        <f>IFERROR(INDEX(CSDA!D$1:D$500,MATCH(PAYROLL!DL$2,CSDA!C$1:C$500,0))/12,0)</f>
        <v/>
      </c>
      <c r="DM703">
        <f>SUM(DB703:DL703)</f>
        <v/>
      </c>
      <c r="DN703">
        <f>IFERROR(INDEX(ADJ!$A$1:$BZ$1000,MATCH(PAYROLL!D703,ADJ!A$1:A$500,0),MATCH(PAYROLL!DN$2,ADJ!$2:$2,0)),0)</f>
        <v/>
      </c>
      <c r="DO703">
        <f>IFERROR(SUM(BP703,DM703:DN703,CX703:DA703)-DT703,0)</f>
        <v/>
      </c>
      <c r="DP703">
        <f ref="DP703" t="array">SUM(BW703*IFERROR(INDEX(CSDA!D$1:D$500,MATCH(BW$2,CSDA!C$1:C$500,0)),0)%,CX703*IFERROR(INDEX(CSDA!D$1:D$500,MATCH(CX$2,CSDA!C$1:C$500,0)),0)%,DA703*IFERROR(INDEX(CSDA!D$1:D$500,MATCH(DA$2,CSDA!C$1:C$500,0)),0)%,DB703*IFERROR(INDEX(CSDA!D$1:D$500,MATCH(DB$2,CSDA!C$1:C$500,0)),0)%,DF703*IFERROR(INDEX(CSDA!D$1:D$500,MATCH("Phí dịch vụ"&amp;PAYROLL!DF$2,CSDA!A$1:A$500&amp;CSDA!C$1:C$500,0)),0)%,DC703*IFERROR(INDEX(CSDA!D$1:D$500,MATCH("Phí dịch vụ"&amp;PAYROLL!DC$2,CSDA!A$1:A$500&amp;CSDA!C$1:C$500,0)),0)%,DH703*IFERROR(INDEX(CSDA!D$1:D$500,MATCH("Phí dịch vụ"&amp;PAYROLL!DH$2,CSDA!A$1:A$500&amp;CSDA!C$1:C$500,0)),0)%,DJ703*IFERROR(INDEX(CSDA!D$1:D$500,MATCH("Phí dịch vụ"&amp;PAYROLL!DJ$2,CSDA!A$1:A$500&amp;CSDA!C$1:C$500,0)),0)%,BN703*IFERROR(INDEX(CSDA!D$1:D$500,MATCH(BN$2,CSDA!C$1:C$500,0)),0)%)-BN703*7%</f>
        <v/>
      </c>
      <c r="DQ703">
        <f>IFERROR(INDEX(ADJ!$A$1:$BZ$1000,MATCH(PAYROLL!D703,ADJ!A$1:A$500,0),MATCH(PAYROLL!DQ$2,ADJ!$2:$2,0)),0)</f>
        <v/>
      </c>
      <c r="DR703">
        <f>IFERROR(INDEX(ADJ!$A$1:$BZ$1000,MATCH(PAYROLL!D703,ADJ!A$1:A$500,0),MATCH(PAYROLL!DR$2,ADJ!$2:$2,0)),0)</f>
        <v/>
      </c>
      <c r="DS703">
        <f>SUM(DP703:DR703)</f>
        <v/>
      </c>
      <c r="DT703">
        <f>EK703</f>
        <v/>
      </c>
      <c r="DU703">
        <f>SUM(DO703:DR703)</f>
        <v/>
      </c>
      <c r="DV703">
        <f>ROUND(DU703*0.1,0)</f>
        <v/>
      </c>
      <c r="DW703">
        <f>DU703+DV703</f>
        <v/>
      </c>
      <c r="DZ703">
        <f>IFERROR(INDEX(ADJ!$A$1:$BZ$1000,MATCH(PAYROLL!$D703,ADJ!A$1:A$500,0),MATCH(PAYROLL!DZ$2,ADJ!$2:$2,0)),0)</f>
        <v/>
      </c>
      <c r="EA703">
        <f>IFERROR(INDEX(ADJ!$A$1:$BZ$1000,MATCH(PAYROLL!$D703,ADJ!A$1:A$500,0),MATCH(PAYROLL!EA$2,ADJ!$2:$2,0)),0)</f>
        <v/>
      </c>
      <c r="EB703">
        <f>IFERROR(INDEX(ADJ!$A$1:$BZ$1000,MATCH(PAYROLL!$D703,ADJ!A$1:A$500,0),MATCH(PAYROLL!EB$2,ADJ!$2:$2,0)),0)</f>
        <v/>
      </c>
      <c r="EC703">
        <f>IFERROR(INDEX(ADJ!$A$1:$BZ$1000,MATCH(PAYROLL!$D703,ADJ!A$1:A$500,0),MATCH(PAYROLL!EC$2,ADJ!$2:$2,0)),0)</f>
        <v/>
      </c>
      <c r="ED703">
        <f>IFERROR(INDEX(ADJ!$A$1:$BZ$1000,MATCH(PAYROLL!$D703,ADJ!A$1:A$500,0),MATCH(PAYROLL!ED$2,ADJ!$2:$2,0)),0)</f>
        <v/>
      </c>
      <c r="EE703">
        <f>IFERROR(INDEX(ADJ!$A$1:$BZ$1000,MATCH(PAYROLL!$D703,ADJ!A$1:A$500,0),MATCH(PAYROLL!EE$2,ADJ!$2:$2,0)),0)</f>
        <v/>
      </c>
      <c r="EF703">
        <f>IFERROR(INDEX(ADJ!$A$1:$BZ$1000,MATCH(PAYROLL!$D703,ADJ!A$1:A$500,0),MATCH(PAYROLL!EF$2,ADJ!$2:$2,0)),0)</f>
        <v/>
      </c>
      <c r="EG703">
        <f>IFERROR(INDEX(ADJ!$A$1:$BZ$1000,MATCH(PAYROLL!$D703,ADJ!A$1:A$500,0),MATCH(PAYROLL!EG$2,ADJ!$2:$2,0)),0)</f>
        <v/>
      </c>
      <c r="EH703">
        <f>IFERROR(INDEX(ADJ!$A$1:$BZ$1000,MATCH(PAYROLL!$D703,ADJ!A$1:A$500,0),MATCH(PAYROLL!EH$2,ADJ!$2:$2,0)),0)</f>
        <v/>
      </c>
      <c r="EI703">
        <f>IFERROR(INDEX(ADJ!$A$1:$BZ$1000,MATCH(PAYROLL!D703,ADJ!A$1:A$500,0),MATCH(PAYROLL!EI$2,ADJ!$2:$2,0)),0)</f>
        <v/>
      </c>
      <c r="EJ703">
        <f>IFERROR(INDEX(ADJ!$A$1:$BZ$1000,MATCH(PAYROLL!$D703,ADJ!A$1:A$500,0),MATCH(PAYROLL!EJ$2,ADJ!$2:$2,0)),0)</f>
        <v/>
      </c>
      <c r="EK703">
        <f>SUM(DZ703:EJ703)</f>
        <v/>
      </c>
    </row>
    <row r="704">
      <c r="A704" t="n">
        <v>702</v>
      </c>
      <c r="B704" t="inlineStr">
        <is>
          <t>Vi Xuân Quý</t>
        </is>
      </c>
      <c r="D704" t="inlineStr">
        <is>
          <t>157660-01</t>
        </is>
      </c>
      <c r="S704">
        <f>IFERROR(INDEX(PIS!$A$1:$BZ$1000,MATCH($D704,PIS!C$1:C$500,0),MATCH("Lương CB tháng trước",PIS!$1:$1,0)),0)</f>
        <v/>
      </c>
      <c r="T704">
        <f>IFERROR(INDEX(PIS!$A$1:$BZ$1000,MATCH($D704,PIS!C$1:C$500,0),MATCH("Lương CB hiện tại",PIS!$1:$1,0)),0)</f>
        <v/>
      </c>
      <c r="U704">
        <f>IFERROR(INDEX(PIS!$A$1:$BZ$1000,MATCH($D704,PIS!C$1:C$500,0),MATCH("Lương đóng BHBB",PIS!$1:$1,0)),0)</f>
        <v/>
      </c>
      <c r="V704">
        <f>IFERROR(INDEX(PIS!$A$1:$BZ$1000,MATCH($D704,PIS!C$1:C$500,0),MATCH(V$2,PIS!$2:$2,0)),0)</f>
        <v/>
      </c>
      <c r="W704">
        <f>IFERROR(INDEX(PIS!$A$1:$BZ$1000,MATCH($D704,PIS!C$1:C$500,0),MATCH(W$2,PIS!$2:$2,0)),0)</f>
        <v/>
      </c>
      <c r="X704">
        <f>IFERROR(INDEX(PIS!$A$1:$BZ$1000,MATCH($D704,PIS!C$1:C$500,0),MATCH(X$2,PIS!$2:$2,0)),0)</f>
        <v/>
      </c>
      <c r="Y704">
        <f>IFERROR(INDEX(PIS!$A$1:$BZ$1000,MATCH($D704,PIS!C$1:C$500,0),MATCH(Y$2,PIS!$2:$2,0)),0)</f>
        <v/>
      </c>
      <c r="Z704">
        <f>IFERROR(INDEX(PIS!$A$1:$BZ$1000,MATCH($D704,PIS!C$1:C$500,0),MATCH(Z$2,PIS!$2:$2,0)),0)</f>
        <v/>
      </c>
      <c r="AA704">
        <f>IFERROR(INDEX(PIS!$A$1:$BZ$1000,MATCH($D704,PIS!C$1:C$500,0),MATCH(AA$2,PIS!$2:$2,0)),0)</f>
        <v/>
      </c>
      <c r="AB704">
        <f>IFERROR(INDEX(PIS!$A$1:$BZ$1000,MATCH($D704,PIS!C$1:C$500,0),MATCH(AB$2,PIS!$2:$2,0)),0)</f>
        <v/>
      </c>
      <c r="AC704">
        <f>SUM(V704:AB704)</f>
        <v/>
      </c>
      <c r="AD704">
        <f>IFERROR(INDEX(TIMESHEET!$A$1:$AI$5000,MATCH($D704,TIMESHEET!A$1:A$500,0),MATCH("T100",TIMESHEET!$2:$2,0))-2,0)</f>
        <v/>
      </c>
      <c r="AE704">
        <f>IFERROR(INDEX(TIMESHEET!$A$1:$AI$5000,MATCH($D704,TIMESHEET!A$1:A$500,0),MATCH("T202",TIMESHEET!$2:$2,0)),0)</f>
        <v/>
      </c>
      <c r="AF704">
        <f>IFERROR(INDEX(TIMESHEET!$A$1:$AI$5000,MATCH($D704,TIMESHEET!A$1:A$500,0),MATCH("T302",TIMESHEET!$2:$2,0)),0)</f>
        <v/>
      </c>
      <c r="AG704">
        <f>IFERROR(INDEX(TIMESHEET!$A$1:$AI$5000,MATCH($D704,TIMESHEET!A$1:A$500,0),MATCH("T406",TIMESHEET!$2:$2,0)),0)</f>
        <v/>
      </c>
      <c r="AH704">
        <f>AE704+AG704</f>
        <v/>
      </c>
      <c r="AI704">
        <f>IFERROR(INDEX(TIMESHEET!$A$1:$AI$5000,MATCH($D704,TIMESHEET!A$1:A$500,0),MATCH("T701",TIMESHEET!$2:$2,0)),0)</f>
        <v/>
      </c>
      <c r="AJ704">
        <f>IFERROR(INDEX(TIMESHEET!$A$1:$AI$5000,MATCH($D704,TIMESHEET!B$1:B$500,0),MATCH("T320",TIMESHEET!$2:$2,0)),0)</f>
        <v/>
      </c>
      <c r="AK704">
        <f>IFERROR(IF(LEFT(INDEX(PIS!O$1:O$500,MATCH(D704,PIS!C$1:C$500)),1)="M",T704/AD704*SUM(AE704:AG704),T704*AD704),0)</f>
        <v/>
      </c>
      <c r="AL704">
        <f>IFERROR(INDEX(ADJ!$A$1:$BZ$1000,MATCH(PAYROLL!D704,ADJ!A$1:A$500,0),MATCH(PAYROLL!AL$2,ADJ!$2:$2,0)),0)</f>
        <v/>
      </c>
      <c r="AM704">
        <f>SUM(AK704:AL704)</f>
        <v/>
      </c>
      <c r="AN704">
        <f>IFERROR(ROUND(V704/$AD704*$AH704,0),0)</f>
        <v/>
      </c>
      <c r="AO704">
        <f>IFERROR(ROUND(W704/$AD704*$AH704,0),0)</f>
        <v/>
      </c>
      <c r="AP704">
        <f>IFERROR(ROUND(X704/$AD704*$AE704,0),0)</f>
        <v/>
      </c>
      <c r="AQ704">
        <f>IFERROR(ROUND(Y704/$AD704*$AH704,0),0)</f>
        <v/>
      </c>
      <c r="AR704">
        <f>IFERROR(ROUND(Z704/$AD704*$AH704,0),0)</f>
        <v/>
      </c>
      <c r="AS704">
        <f>IFERROR(ROUND(AA704/$AD704*$AH704,0),0)</f>
        <v/>
      </c>
      <c r="AT704">
        <f>IFERROR(IF((AE704+AF704+AG704)&gt;13,AB704,ROUND(AB704/AD704*AH704,0)),0)</f>
        <v/>
      </c>
      <c r="AU704">
        <f>IFERROR(INDEX(ADJ!$A$1:$BZ$1000,MATCH(PAYROLL!D704,ADJ!A$1:A$500,0),MATCH(PAYROLL!AU$2,ADJ!$2:$2,0)),0)</f>
        <v/>
      </c>
      <c r="AV704">
        <f>ROUND(SUM(AN704:AU704),0)</f>
        <v/>
      </c>
      <c r="AW704">
        <f>IFERROR(INDEX(TIMESHEET!$A$1:$AI$5000,MATCH(PAYROLL!D704,TIMESHEET!A$1:A$500,0),MATCH("T620",TIMESHEET!$2:$2,0)),0)</f>
        <v/>
      </c>
      <c r="AX704">
        <f>IFERROR(INDEX(TIMESHEET!$A$1:$AI$5000,MATCH(PAYROLL!D704,TIMESHEET!A$1:A$500,0),MATCH("T601",TIMESHEET!$2:$2,0)),0)</f>
        <v/>
      </c>
      <c r="AY704">
        <f>IFERROR(INDEX(TIMESHEET!$A$1:$AI$5000,MATCH(PAYROLL!D704,TIMESHEET!A$1:A$500,0),MATCH("T602",TIMESHEET!$2:$2,0)),0)</f>
        <v/>
      </c>
      <c r="AZ704">
        <f>IFERROR(INDEX(TIMESHEET!$A$1:$AI$5000,MATCH(PAYROLL!D704,TIMESHEET!A$1:A$500,0),MATCH("T603",TIMESHEET!$2:$2,0)),0)</f>
        <v/>
      </c>
      <c r="BA704">
        <f>IFERROR(INDEX(TIMESHEET!$A$1:$AI$5000,MATCH(PAYROLL!D704,TIMESHEET!A$1:A$500,0),MATCH("T611",TIMESHEET!$2:$2,0)),0)</f>
        <v/>
      </c>
      <c r="BB704">
        <f>IFERROR(INDEX(TIMESHEET!$A$1:$AI$5000,MATCH(PAYROLL!D704,TIMESHEET!A$1:A$500,0),MATCH("T612",TIMESHEET!$2:$2,0)),0)</f>
        <v/>
      </c>
      <c r="BC704">
        <f>IFERROR(INDEX(TIMESHEET!$A$1:$AI$5000,MATCH(PAYROLL!D704,TIMESHEET!A$1:A$500,0),MATCH("T613",TIMESHEET!$2:$2,0)),0)</f>
        <v/>
      </c>
      <c r="BD704">
        <f>IFERROR(INDEX(TIMESHEET!$A$1:$AI$5000,MATCH(PAYROLL!D704,TIMESHEET!A$1:A$500,0),MATCH("T500",TIMESHEET!$2:$2,0)),0)</f>
        <v/>
      </c>
      <c r="BE704">
        <f>IFERROR(IF(LEFT(INDEX(PIS!O$1:O$500,MATCH(D704,PIS!C$1:C$500)),1)="M",T704/AD704/8*(AW704+AX704*1.5+AY704*2+AZ704*3+BA704*2.1+BB704*2.7+BC704*3.9+BD704*0.3),T704/8*(AW704+AX704*1.5+AY704*2+AZ704*3+BA704*2.1+BB704*2.7+BC704*3.9+BD704*0.3)),0)</f>
        <v/>
      </c>
      <c r="BF704">
        <f>IFERROR(INDEX(ADJ!$A$1:$BZ$1000,MATCH(PAYROLL!$D704,ADJ!A$1:A$500,0),MATCH(PAYROLL!BF$2,ADJ!$2:$2,0)),0)</f>
        <v/>
      </c>
      <c r="BG704">
        <f>IFERROR(INDEX(ADJ!$A$1:$BZ$1000,MATCH(PAYROLL!D704,ADJ!A$1:A$500,0),MATCH(PAYROLL!BG$2,ADJ!$2:$2,0)),0)</f>
        <v/>
      </c>
      <c r="BH704">
        <f>IFERROR(INDEX(ADJ!$A$1:$BZ$1000,MATCH(PAYROLL!D704,ADJ!A$1:A$500,0),MATCH(PAYROLL!BH$2,ADJ!$2:$2,0)),0)</f>
        <v/>
      </c>
      <c r="BI704">
        <f>IFERROR(INDEX(ADJ!$A$1:$BZ$1000,MATCH(PAYROLL!D704,ADJ!A$1:A$500,0),MATCH(PAYROLL!BI$2,ADJ!$2:$2,0)),0)</f>
        <v/>
      </c>
      <c r="BJ704">
        <f>IFERROR(INDEX(ADJ!$A$1:$BZ$1000,MATCH(PAYROLL!D704,ADJ!A$1:A$500,0),MATCH(PAYROLL!BJ$2,ADJ!$2:$2,0)),0)</f>
        <v/>
      </c>
      <c r="BK704">
        <f>SUM(BF704:BJ704)</f>
        <v/>
      </c>
      <c r="BL704">
        <f>IFERROR(INDEX(ADJ!$A$1:$BZ$1000,MATCH(PAYROLL!D704,ADJ!A$1:A$500,0),MATCH(PAYROLL!BL$2,ADJ!$2:$2,0)),0)</f>
        <v/>
      </c>
      <c r="BM704">
        <f>IFERROR(INDEX(ADJ!$A$1:$BZ$1000,MATCH(PAYROLL!D704,ADJ!A$1:A$500,0),MATCH(PAYROLL!BM$2,ADJ!$2:$2,0)),0)</f>
        <v/>
      </c>
      <c r="BN704">
        <f>IFERROR(INDEX(ADJ!$A$1:$BZ$1000,MATCH(PAYROLL!D704,ADJ!A$1:A$500,0),MATCH(PAYROLL!BN$2,ADJ!$2:$2,0)),0)</f>
        <v/>
      </c>
      <c r="BO704">
        <f>IFERROR(INDEX(ADJ!$A$1:$BZ$1000,MATCH(PAYROLL!D704,ADJ!A$1:A$500,0),MATCH(PAYROLL!BO$2,ADJ!$2:$2,0)),0)</f>
        <v/>
      </c>
      <c r="BP704">
        <f>SUM(AM704,AV704,BE704,BK704,BL704:BO704)</f>
        <v/>
      </c>
      <c r="BQ704">
        <f>BO704</f>
        <v/>
      </c>
      <c r="BR704">
        <f>IFERROR(ROUND(IF(LEFT(INDEX(PIS!O$1:O$500,MATCH(D704,PIS!C$1:C$500)),1)="D",T704/8*(BD704*0.3),IF(LEFT(INDEX(PIS!O$1:O$500,MATCH(D704,PIS!C$1:C$500)),1)="H",T704*($BD704*0.3),T704/$AD704/8*($BD704*0.3))),0),0)</f>
        <v/>
      </c>
      <c r="BS704">
        <f>IF(AP704&lt;1,0,MIN(AP704,730000))</f>
        <v/>
      </c>
      <c r="BT704">
        <f>IFERROR(ROUND((BE704-SUM(AW704:BC704)*T704/AD704/8),0)-BR704,0)</f>
        <v/>
      </c>
      <c r="BU704">
        <f>AO704</f>
        <v/>
      </c>
      <c r="BV704">
        <f>SUM(BQ704:BU704)</f>
        <v/>
      </c>
      <c r="BW704">
        <f>BP704-BV704</f>
        <v/>
      </c>
      <c r="BX704">
        <f>IFERROR(IF(RIGHT(INDEX(PIS!O$1:O$500,MATCH(D704,PIS!C$1:C$500)),5)="Gross",MIN(U704+V704,VLOOKUP("R700",TSC!B:C,2,0)*VLOOKUP("R101",TSC!B:C,2,0))*VLOOKUP("R701",TSC!B:C,2,0)%,0),0)</f>
        <v/>
      </c>
      <c r="BY704">
        <f>IFERROR(IF(RIGHT(INDEX(PIS!O$1:O$500,MATCH(D704,PIS!C$1:C$500)),5)="Gross",MIN(U704+V704,VLOOKUP("R700",TSC!B:C,2,0)*VLOOKUP("R101",TSC!B:C,2,0))*VLOOKUP("T704",TSC!B:C,2,0)%,0),0)</f>
        <v/>
      </c>
      <c r="BZ704">
        <f>IFERROR(IF(RIGHT(INDEX(PIS!O$1:O$500,MATCH(D704,PIS!C$1:C$500)),5)="Gross",MIN(U704+V704,VLOOKUP("R700",TSC!B:C,2,0)*VLOOKUP("1",TSC!F:G,2,0))*VLOOKUP("T705",TSC!B:C,2,0)%,0),0)</f>
        <v/>
      </c>
      <c r="CA704">
        <f>IFERROR(INDEX(ADJ!$A$1:$BZ$1000,MATCH(PAYROLL!D704,ADJ!A$1:A$500,0),MATCH(PAYROLL!CA$2,ADJ!$2:$2,0)),0)</f>
        <v/>
      </c>
      <c r="CB704">
        <f>IFERROR(INDEX(ADJ!$A$1:$BZ$1000,MATCH(PAYROLL!D704,ADJ!A$1:A$500,0),MATCH(PAYROLL!CB$2,ADJ!$2:$2,0)),0)</f>
        <v/>
      </c>
      <c r="CC704">
        <f>SUM(BX704:CB704)</f>
        <v/>
      </c>
      <c r="CD704">
        <f>IFERROR(INDEX(PIS!$A$1:$BZ$1000,MATCH(PAYROLL!D704,PIS!C$1:C$500,0),MATCH(PAYROLL!CD$1,PIS!$1:$1,0)),0)</f>
        <v/>
      </c>
      <c r="CE704">
        <f>IFERROR(IF(OR(INDEX(PIS!P$1:P$500,MATCH(D704,PIS!C$1:C$500,0))="LT2",INDEX(PIS!P$1:P$500,MATCH(D704,PIS!C$1:C$500,0))="P10"),0,SUM(CC704,CD704*VLOOKUP("R601",TSC!B:C,2,0),VLOOKUP("R602",TSC!B:C,2,0))),0)</f>
        <v/>
      </c>
      <c r="CF704">
        <f>MAX(BW704-CE704,0)</f>
        <v/>
      </c>
      <c r="CG704">
        <f>IFERROR(IF(OR(RIGHT(INDEX(PIS!P$1:P$500,MATCH(D704,PIS!C$1:C$500)),5)="P10",RIGHT(INDEX(PIS!P$1:P$500,MATCH(D704,PIS!C$1:C$500)),5)="CK"),0,IF(CF704&lt;=5000000,CF704*5%,IF(CF704&lt;=10000000,CF704*10%-250000,IF(CF704&lt;=18000000,CF704*15%-750000,IF(CF704&lt;=32000000,CF704*20%-1650000,IF(CF704&lt;=52000000,CF704*25%-3250000,IF(CF704&lt;=80000000,BH704*30%-5850000,CF704*35%-9850000))))))),0)</f>
        <v/>
      </c>
      <c r="CH704">
        <f>IFERROR(IF(OR(INDEX(PIS!P$1:P$500,MATCH(D704,PIS!C$1:C$500))="LT",INDEX(PIS!P$1:P$500,MATCH(D704,PIS!C$1:C$500))="CK"),0,IF(CF704&lt;2000000,0,CF704*10%)),0)</f>
        <v/>
      </c>
      <c r="CI704">
        <f>IFERROR(INDEX(ADJ!$A$1:$BZ$1000,MATCH(PAYROLL!D704,ADJ!A$1:A$500,0),MATCH(PAYROLL!CI$2,ADJ!$2:$2,0)),0)</f>
        <v/>
      </c>
      <c r="CJ704">
        <f>IFERROR(INDEX(ADJ!$A$1:$BZ$1000,MATCH(PAYROLL!D704,ADJ!A$1:A$500,0),MATCH(PAYROLL!CJ$2,ADJ!$2:$2,0)),0)</f>
        <v/>
      </c>
      <c r="CK704">
        <f>IFERROR(INDEX(ADJ!$A$1:$BZ$1000,MATCH(PAYROLL!D704,ADJ!A$1:A$500,0),MATCH(PAYROLL!CK$2,ADJ!$2:$2,0)),0)</f>
        <v/>
      </c>
      <c r="CL704">
        <f>SUM(CG704:CK704)</f>
        <v/>
      </c>
      <c r="CM704">
        <f>ROUND(SUM(CH704:CK704),0)</f>
        <v/>
      </c>
      <c r="CN704">
        <f>IFERROR(INDEX(CSDA!D$1:D$500,MATCH($CN$2,CSDA!C$1:C$500,0))*INDEX(PIS!V$1:V$500,MATCH(D704,PIS!C$1:C$500))+INDEX(ADJ!$A$1:$BZ$1000,MATCH(PAYROLL!D704,ADJ!A$1:A$500,0),MATCH(PAYROLL!CN$2,ADJ!$2:$2,0)),0)</f>
        <v/>
      </c>
      <c r="CO704">
        <f>IFERROR(INDEX(ADJ!$A$1:$BZ$1000,MATCH(PAYROLL!D704,ADJ!A$1:A$500,0),MATCH(PAYROLL!CO$2,ADJ!$2:$2,0)),0)</f>
        <v/>
      </c>
      <c r="CP704">
        <f>IFERROR(INDEX(ADJ!$A$1:$BZ$1000,MATCH(PAYROLL!D704,ADJ!A$1:A$500,0),MATCH(PAYROLL!CP$2,ADJ!$2:$2,0)),0)</f>
        <v/>
      </c>
      <c r="CQ704">
        <f>BP704-CL704-CI704-CM704-CN704-CO704-CP704-CC704</f>
        <v/>
      </c>
      <c r="CR704">
        <f>IFERROR(IF(RIGHT(INDEX(PIS!O$1:O$500,MATCH(D704,PIS!C$1:C$500,0)),5)="Gross",MIN(U704+V704,VLOOKUP("R700",TSC!B:C,2,0)*VLOOKUP("R101",TSC!B:C,2,0))*(VLOOKUP("T711",TSC!B:C,2,0)+VLOOKUP("T712",TSC!B:C,2,0))%,MIN(T704+V704,VLOOKUP("R700",TSC!B:C,2,0)*VLOOKUP("R101",TSC!B:C,2,0))*(VLOOKUP("T711",TSC!B:C,2,0)+VLOOKUP("T712",TSC!B:C,2,0)+VLOOKUP("R701",TSC!B:C,2,0))%),0)</f>
        <v/>
      </c>
      <c r="CS704">
        <f>IFERROR(IF(RIGHT(INDEX(PIS!O$1:O$500,MATCH(D704,PIS!C$1:C$500,0)),5)="Gross",MIN(U704+V704,VLOOKUP("R700",TSC!B:C,2,0)*VLOOKUP("R101",TSC!B:C,2,0))*(VLOOKUP("T714",TSC!B:C,2,0))%,MIN(T704+V704,VLOOKUP("R700",TSC!B:C,2,0)*VLOOKUP("R101",TSC!B:C,2,0))*(VLOOKUP("T704",TSC!B:C,2,0)+VLOOKUP("T714",TSC!B:C,2,0))%),0)</f>
        <v/>
      </c>
      <c r="CT704">
        <f>IFERROR(IF(RIGHT(INDEX(PIS!O$1:O$500,MATCH(D704,PIS!C$1:C$500,0)),5)="Gross",MIN(U704+V704,VLOOKUP("R700",TSC!B:C,2,0)*VLOOKUP("R101",TSC!B:C,2,0))*VLOOKUP("T705",TSC!B:C,2,0)%,MIN(T704+V704,VLOOKUP("R700",TSC!B:C,2,0)*VLOOKUP("R101",TSC!B:C,2,0))*VLOOKUP("T705",TSC!B:C,2,0)%),0)</f>
        <v/>
      </c>
      <c r="CU704">
        <f>IFERROR(IF(RIGHT(INDEX(PIS!O$1:O$500,MATCH(D704,PIS!C$1:C$500,0)),5)="Gross",MIN(U704+V704,VLOOKUP("R700",TSC!B:C,2,0)*VLOOKUP("R101",TSC!B:C,2,0))*(VLOOKUP("T713",TSC!B:C,2,0))%,MIN(T704+V704,VLOOKUP("R700",TSC!B:C,2,0)*VLOOKUP("R101",TSC!B:C,2,0))*(VLOOKUP("T713",TSC!B:C,2,0))%),0)</f>
        <v/>
      </c>
      <c r="CV704">
        <f>IFERROR(INDEX(ADJ!$A$1:$BZ$1000,MATCH(PAYROLL!D704,ADJ!A$1:A$500,0),MATCH(PAYROLL!CV$2,ADJ!$2:$2,0)),0)</f>
        <v/>
      </c>
      <c r="CW704">
        <f>IFERROR(INDEX(ADJ!$A$1:$BZ$1000,MATCH(PAYROLL!D704,ADJ!A$1:A$500,0),MATCH(PAYROLL!CW$2,ADJ!$2:$2,0)),0)</f>
        <v/>
      </c>
      <c r="CX704">
        <f>SUM(CR704:CW704)</f>
        <v/>
      </c>
      <c r="CY704">
        <f>ROUND(IF(CR704&gt;0,T704+V704*VLOOKUP("R202",TSC!$B$1:$C$500,2,0),0),0)</f>
        <v/>
      </c>
      <c r="CZ704">
        <f>IFERROR(INDEX(CSDA!D$1:D$500,MATCH($CZ$2,CSDA!C$1:C$500,0)),0)</f>
        <v/>
      </c>
      <c r="DA704">
        <f>ROUND(T704*0.7%,0)</f>
        <v/>
      </c>
      <c r="DB704">
        <f>ROUND(T704/12,0)</f>
        <v/>
      </c>
      <c r="DC704">
        <f ref="DC704" t="array">IFERROR(INDEX(CSDA!D$1:D$500,MATCH("Trích giữ"&amp;PAYROLL!DC$2,CSDA!A$1:A$500&amp;CSDA!C$1:C$500,0)),0)</f>
        <v/>
      </c>
      <c r="DD704">
        <f ref="DD704" t="array">IFERROR(INDEX(CSDA!D$1:D$500,MATCH("Trích giữ"&amp;PAYROLL!DD$2,CSDA!A$1:A$500&amp;CSDA!C$1:C$500,0)),0)</f>
        <v/>
      </c>
      <c r="DE704">
        <f ref="DE704" t="array">IFERROR(INDEX(CSDA!D$1:D$500,MATCH("Trích giữ"&amp;PAYROLL!DE$2,CSDA!A$1:A$500&amp;CSDA!C$1:C$500,0)),0)</f>
        <v/>
      </c>
      <c r="DF704">
        <f>IFERROR(INDEX(CSDA!D$1:D$500,MATCH(PAYROLL!DF$2,CSDA!C$1:C$500,0)),0)</f>
        <v/>
      </c>
      <c r="DG704">
        <f ref="DG704" t="array">IFERROR(INDEX(CSDA!D$1:D$500,MATCH("Trích giữ"&amp;PAYROLL!DG$2,CSDA!A$1:A$500&amp;CSDA!C$1:C$500,0)),0)</f>
        <v/>
      </c>
      <c r="DH704">
        <f>ROUND(T704/26,0)</f>
        <v/>
      </c>
      <c r="DI704">
        <f ref="DI704" t="array">IFERROR(INDEX(CSDA!D$1:D$500,MATCH("Trích giữ"&amp;PAYROLL!DI$2,CSDA!A$1:A$500&amp;CSDA!C$1:C$500,0)),0)</f>
        <v/>
      </c>
      <c r="DJ704">
        <f>IF(U704=0,T704*21.5%-BL704,0)</f>
        <v/>
      </c>
      <c r="DK704">
        <f ref="DK704" t="array">IFERROR(INDEX(CSDA!D$1:D$500,MATCH("Trích giữ"&amp;PAYROLL!DK$2,CSDA!A$1:A$500&amp;CSDA!C$1:C$500,0)),0)</f>
        <v/>
      </c>
      <c r="DL704">
        <f>IFERROR(INDEX(CSDA!D$1:D$500,MATCH(PAYROLL!DL$2,CSDA!C$1:C$500,0))/12,0)</f>
        <v/>
      </c>
      <c r="DM704">
        <f>SUM(DB704:DL704)</f>
        <v/>
      </c>
      <c r="DN704">
        <f>IFERROR(INDEX(ADJ!$A$1:$BZ$1000,MATCH(PAYROLL!D704,ADJ!A$1:A$500,0),MATCH(PAYROLL!DN$2,ADJ!$2:$2,0)),0)</f>
        <v/>
      </c>
      <c r="DO704">
        <f>IFERROR(SUM(BP704,DM704:DN704,CX704:DA704)-DT704,0)</f>
        <v/>
      </c>
      <c r="DP704">
        <f ref="DP704" t="array">SUM(BW704*IFERROR(INDEX(CSDA!D$1:D$500,MATCH(BW$2,CSDA!C$1:C$500,0)),0)%,CX704*IFERROR(INDEX(CSDA!D$1:D$500,MATCH(CX$2,CSDA!C$1:C$500,0)),0)%,DA704*IFERROR(INDEX(CSDA!D$1:D$500,MATCH(DA$2,CSDA!C$1:C$500,0)),0)%,DB704*IFERROR(INDEX(CSDA!D$1:D$500,MATCH(DB$2,CSDA!C$1:C$500,0)),0)%,DF704*IFERROR(INDEX(CSDA!D$1:D$500,MATCH("Phí dịch vụ"&amp;PAYROLL!DF$2,CSDA!A$1:A$500&amp;CSDA!C$1:C$500,0)),0)%,DC704*IFERROR(INDEX(CSDA!D$1:D$500,MATCH("Phí dịch vụ"&amp;PAYROLL!DC$2,CSDA!A$1:A$500&amp;CSDA!C$1:C$500,0)),0)%,DH704*IFERROR(INDEX(CSDA!D$1:D$500,MATCH("Phí dịch vụ"&amp;PAYROLL!DH$2,CSDA!A$1:A$500&amp;CSDA!C$1:C$500,0)),0)%,DJ704*IFERROR(INDEX(CSDA!D$1:D$500,MATCH("Phí dịch vụ"&amp;PAYROLL!DJ$2,CSDA!A$1:A$500&amp;CSDA!C$1:C$500,0)),0)%,BN704*IFERROR(INDEX(CSDA!D$1:D$500,MATCH(BN$2,CSDA!C$1:C$500,0)),0)%)-BN704*7%</f>
        <v/>
      </c>
      <c r="DQ704">
        <f>IFERROR(INDEX(ADJ!$A$1:$BZ$1000,MATCH(PAYROLL!D704,ADJ!A$1:A$500,0),MATCH(PAYROLL!DQ$2,ADJ!$2:$2,0)),0)</f>
        <v/>
      </c>
      <c r="DR704">
        <f>IFERROR(INDEX(ADJ!$A$1:$BZ$1000,MATCH(PAYROLL!D704,ADJ!A$1:A$500,0),MATCH(PAYROLL!DR$2,ADJ!$2:$2,0)),0)</f>
        <v/>
      </c>
      <c r="DS704">
        <f>SUM(DP704:DR704)</f>
        <v/>
      </c>
      <c r="DT704">
        <f>EK704</f>
        <v/>
      </c>
      <c r="DU704">
        <f>SUM(DO704:DR704)</f>
        <v/>
      </c>
      <c r="DV704">
        <f>ROUND(DU704*0.1,0)</f>
        <v/>
      </c>
      <c r="DW704">
        <f>DU704+DV704</f>
        <v/>
      </c>
      <c r="DZ704">
        <f>IFERROR(INDEX(ADJ!$A$1:$BZ$1000,MATCH(PAYROLL!$D704,ADJ!A$1:A$500,0),MATCH(PAYROLL!DZ$2,ADJ!$2:$2,0)),0)</f>
        <v/>
      </c>
      <c r="EA704">
        <f>IFERROR(INDEX(ADJ!$A$1:$BZ$1000,MATCH(PAYROLL!$D704,ADJ!A$1:A$500,0),MATCH(PAYROLL!EA$2,ADJ!$2:$2,0)),0)</f>
        <v/>
      </c>
      <c r="EB704">
        <f>IFERROR(INDEX(ADJ!$A$1:$BZ$1000,MATCH(PAYROLL!$D704,ADJ!A$1:A$500,0),MATCH(PAYROLL!EB$2,ADJ!$2:$2,0)),0)</f>
        <v/>
      </c>
      <c r="EC704">
        <f>IFERROR(INDEX(ADJ!$A$1:$BZ$1000,MATCH(PAYROLL!$D704,ADJ!A$1:A$500,0),MATCH(PAYROLL!EC$2,ADJ!$2:$2,0)),0)</f>
        <v/>
      </c>
      <c r="ED704">
        <f>IFERROR(INDEX(ADJ!$A$1:$BZ$1000,MATCH(PAYROLL!$D704,ADJ!A$1:A$500,0),MATCH(PAYROLL!ED$2,ADJ!$2:$2,0)),0)</f>
        <v/>
      </c>
      <c r="EE704">
        <f>IFERROR(INDEX(ADJ!$A$1:$BZ$1000,MATCH(PAYROLL!$D704,ADJ!A$1:A$500,0),MATCH(PAYROLL!EE$2,ADJ!$2:$2,0)),0)</f>
        <v/>
      </c>
      <c r="EF704">
        <f>IFERROR(INDEX(ADJ!$A$1:$BZ$1000,MATCH(PAYROLL!$D704,ADJ!A$1:A$500,0),MATCH(PAYROLL!EF$2,ADJ!$2:$2,0)),0)</f>
        <v/>
      </c>
      <c r="EG704">
        <f>IFERROR(INDEX(ADJ!$A$1:$BZ$1000,MATCH(PAYROLL!$D704,ADJ!A$1:A$500,0),MATCH(PAYROLL!EG$2,ADJ!$2:$2,0)),0)</f>
        <v/>
      </c>
      <c r="EH704">
        <f>IFERROR(INDEX(ADJ!$A$1:$BZ$1000,MATCH(PAYROLL!$D704,ADJ!A$1:A$500,0),MATCH(PAYROLL!EH$2,ADJ!$2:$2,0)),0)</f>
        <v/>
      </c>
      <c r="EI704">
        <f>IFERROR(INDEX(ADJ!$A$1:$BZ$1000,MATCH(PAYROLL!D704,ADJ!A$1:A$500,0),MATCH(PAYROLL!EI$2,ADJ!$2:$2,0)),0)</f>
        <v/>
      </c>
      <c r="EJ704">
        <f>IFERROR(INDEX(ADJ!$A$1:$BZ$1000,MATCH(PAYROLL!$D704,ADJ!A$1:A$500,0),MATCH(PAYROLL!EJ$2,ADJ!$2:$2,0)),0)</f>
        <v/>
      </c>
      <c r="EK704">
        <f>SUM(DZ704:EJ704)</f>
        <v/>
      </c>
    </row>
    <row r="705">
      <c r="A705" t="n">
        <v>703</v>
      </c>
      <c r="B705" t="inlineStr">
        <is>
          <t>Hồ Đình Trình</t>
        </is>
      </c>
      <c r="D705" t="inlineStr">
        <is>
          <t>157580-01</t>
        </is>
      </c>
      <c r="S705">
        <f>IFERROR(INDEX(PIS!$A$1:$BZ$1000,MATCH($D705,PIS!C$1:C$500,0),MATCH("Lương CB tháng trước",PIS!$1:$1,0)),0)</f>
        <v/>
      </c>
      <c r="T705">
        <f>IFERROR(INDEX(PIS!$A$1:$BZ$1000,MATCH($D705,PIS!C$1:C$500,0),MATCH("Lương CB hiện tại",PIS!$1:$1,0)),0)</f>
        <v/>
      </c>
      <c r="U705">
        <f>IFERROR(INDEX(PIS!$A$1:$BZ$1000,MATCH($D705,PIS!C$1:C$500,0),MATCH("Lương đóng BHBB",PIS!$1:$1,0)),0)</f>
        <v/>
      </c>
      <c r="V705">
        <f>IFERROR(INDEX(PIS!$A$1:$BZ$1000,MATCH($D705,PIS!C$1:C$500,0),MATCH(V$2,PIS!$2:$2,0)),0)</f>
        <v/>
      </c>
      <c r="W705">
        <f>IFERROR(INDEX(PIS!$A$1:$BZ$1000,MATCH($D705,PIS!C$1:C$500,0),MATCH(W$2,PIS!$2:$2,0)),0)</f>
        <v/>
      </c>
      <c r="X705">
        <f>IFERROR(INDEX(PIS!$A$1:$BZ$1000,MATCH($D705,PIS!C$1:C$500,0),MATCH(X$2,PIS!$2:$2,0)),0)</f>
        <v/>
      </c>
      <c r="Y705">
        <f>IFERROR(INDEX(PIS!$A$1:$BZ$1000,MATCH($D705,PIS!C$1:C$500,0),MATCH(Y$2,PIS!$2:$2,0)),0)</f>
        <v/>
      </c>
      <c r="Z705">
        <f>IFERROR(INDEX(PIS!$A$1:$BZ$1000,MATCH($D705,PIS!C$1:C$500,0),MATCH(Z$2,PIS!$2:$2,0)),0)</f>
        <v/>
      </c>
      <c r="AA705">
        <f>IFERROR(INDEX(PIS!$A$1:$BZ$1000,MATCH($D705,PIS!C$1:C$500,0),MATCH(AA$2,PIS!$2:$2,0)),0)</f>
        <v/>
      </c>
      <c r="AB705">
        <f>IFERROR(INDEX(PIS!$A$1:$BZ$1000,MATCH($D705,PIS!C$1:C$500,0),MATCH(AB$2,PIS!$2:$2,0)),0)</f>
        <v/>
      </c>
      <c r="AC705">
        <f>SUM(V705:AB705)</f>
        <v/>
      </c>
      <c r="AD705">
        <f>IFERROR(INDEX(TIMESHEET!$A$1:$AI$5000,MATCH($D705,TIMESHEET!A$1:A$500,0),MATCH("T100",TIMESHEET!$2:$2,0))-2,0)</f>
        <v/>
      </c>
      <c r="AE705">
        <f>IFERROR(INDEX(TIMESHEET!$A$1:$AI$5000,MATCH($D705,TIMESHEET!A$1:A$500,0),MATCH("T202",TIMESHEET!$2:$2,0)),0)</f>
        <v/>
      </c>
      <c r="AF705">
        <f>IFERROR(INDEX(TIMESHEET!$A$1:$AI$5000,MATCH($D705,TIMESHEET!A$1:A$500,0),MATCH("T302",TIMESHEET!$2:$2,0)),0)</f>
        <v/>
      </c>
      <c r="AG705">
        <f>IFERROR(INDEX(TIMESHEET!$A$1:$AI$5000,MATCH($D705,TIMESHEET!A$1:A$500,0),MATCH("T406",TIMESHEET!$2:$2,0)),0)</f>
        <v/>
      </c>
      <c r="AH705">
        <f>AE705+AG705</f>
        <v/>
      </c>
      <c r="AI705">
        <f>IFERROR(INDEX(TIMESHEET!$A$1:$AI$5000,MATCH($D705,TIMESHEET!A$1:A$500,0),MATCH("T701",TIMESHEET!$2:$2,0)),0)</f>
        <v/>
      </c>
      <c r="AJ705">
        <f>IFERROR(INDEX(TIMESHEET!$A$1:$AI$5000,MATCH($D705,TIMESHEET!B$1:B$500,0),MATCH("T320",TIMESHEET!$2:$2,0)),0)</f>
        <v/>
      </c>
      <c r="AK705">
        <f>IFERROR(IF(LEFT(INDEX(PIS!O$1:O$500,MATCH(D705,PIS!C$1:C$500)),1)="M",T705/AD705*SUM(AE705:AG705),T705*AD705),0)</f>
        <v/>
      </c>
      <c r="AL705">
        <f>IFERROR(INDEX(ADJ!$A$1:$BZ$1000,MATCH(PAYROLL!D705,ADJ!A$1:A$500,0),MATCH(PAYROLL!AL$2,ADJ!$2:$2,0)),0)</f>
        <v/>
      </c>
      <c r="AM705">
        <f>SUM(AK705:AL705)</f>
        <v/>
      </c>
      <c r="AN705">
        <f>IFERROR(ROUND(V705/$AD705*$AH705,0),0)</f>
        <v/>
      </c>
      <c r="AO705">
        <f>IFERROR(ROUND(W705/$AD705*$AH705,0),0)</f>
        <v/>
      </c>
      <c r="AP705">
        <f>IFERROR(ROUND(X705/$AD705*$AE705,0),0)</f>
        <v/>
      </c>
      <c r="AQ705">
        <f>IFERROR(ROUND(Y705/$AD705*$AH705,0),0)</f>
        <v/>
      </c>
      <c r="AR705">
        <f>IFERROR(ROUND(Z705/$AD705*$AH705,0),0)</f>
        <v/>
      </c>
      <c r="AS705">
        <f>IFERROR(ROUND(AA705/$AD705*$AH705,0),0)</f>
        <v/>
      </c>
      <c r="AT705">
        <f>IFERROR(IF((AE705+AF705+AG705)&gt;13,AB705,ROUND(AB705/AD705*AH705,0)),0)</f>
        <v/>
      </c>
      <c r="AU705">
        <f>IFERROR(INDEX(ADJ!$A$1:$BZ$1000,MATCH(PAYROLL!D705,ADJ!A$1:A$500,0),MATCH(PAYROLL!AU$2,ADJ!$2:$2,0)),0)</f>
        <v/>
      </c>
      <c r="AV705">
        <f>ROUND(SUM(AN705:AU705),0)</f>
        <v/>
      </c>
      <c r="AW705">
        <f>IFERROR(INDEX(TIMESHEET!$A$1:$AI$5000,MATCH(PAYROLL!D705,TIMESHEET!A$1:A$500,0),MATCH("T620",TIMESHEET!$2:$2,0)),0)</f>
        <v/>
      </c>
      <c r="AX705">
        <f>IFERROR(INDEX(TIMESHEET!$A$1:$AI$5000,MATCH(PAYROLL!D705,TIMESHEET!A$1:A$500,0),MATCH("T601",TIMESHEET!$2:$2,0)),0)</f>
        <v/>
      </c>
      <c r="AY705">
        <f>IFERROR(INDEX(TIMESHEET!$A$1:$AI$5000,MATCH(PAYROLL!D705,TIMESHEET!A$1:A$500,0),MATCH("T602",TIMESHEET!$2:$2,0)),0)</f>
        <v/>
      </c>
      <c r="AZ705">
        <f>IFERROR(INDEX(TIMESHEET!$A$1:$AI$5000,MATCH(PAYROLL!D705,TIMESHEET!A$1:A$500,0),MATCH("T603",TIMESHEET!$2:$2,0)),0)</f>
        <v/>
      </c>
      <c r="BA705">
        <f>IFERROR(INDEX(TIMESHEET!$A$1:$AI$5000,MATCH(PAYROLL!D705,TIMESHEET!A$1:A$500,0),MATCH("T611",TIMESHEET!$2:$2,0)),0)</f>
        <v/>
      </c>
      <c r="BB705">
        <f>IFERROR(INDEX(TIMESHEET!$A$1:$AI$5000,MATCH(PAYROLL!D705,TIMESHEET!A$1:A$500,0),MATCH("T612",TIMESHEET!$2:$2,0)),0)</f>
        <v/>
      </c>
      <c r="BC705">
        <f>IFERROR(INDEX(TIMESHEET!$A$1:$AI$5000,MATCH(PAYROLL!D705,TIMESHEET!A$1:A$500,0),MATCH("T613",TIMESHEET!$2:$2,0)),0)</f>
        <v/>
      </c>
      <c r="BD705">
        <f>IFERROR(INDEX(TIMESHEET!$A$1:$AI$5000,MATCH(PAYROLL!D705,TIMESHEET!A$1:A$500,0),MATCH("T500",TIMESHEET!$2:$2,0)),0)</f>
        <v/>
      </c>
      <c r="BE705">
        <f>IFERROR(IF(LEFT(INDEX(PIS!O$1:O$500,MATCH(D705,PIS!C$1:C$500)),1)="M",T705/AD705/8*(AW705+AX705*1.5+AY705*2+AZ705*3+BA705*2.1+BB705*2.7+BC705*3.9+BD705*0.3),T705/8*(AW705+AX705*1.5+AY705*2+AZ705*3+BA705*2.1+BB705*2.7+BC705*3.9+BD705*0.3)),0)</f>
        <v/>
      </c>
      <c r="BF705">
        <f>IFERROR(INDEX(ADJ!$A$1:$BZ$1000,MATCH(PAYROLL!$D705,ADJ!A$1:A$500,0),MATCH(PAYROLL!BF$2,ADJ!$2:$2,0)),0)</f>
        <v/>
      </c>
      <c r="BG705">
        <f>IFERROR(INDEX(ADJ!$A$1:$BZ$1000,MATCH(PAYROLL!D705,ADJ!A$1:A$500,0),MATCH(PAYROLL!BG$2,ADJ!$2:$2,0)),0)</f>
        <v/>
      </c>
      <c r="BH705">
        <f>IFERROR(INDEX(ADJ!$A$1:$BZ$1000,MATCH(PAYROLL!D705,ADJ!A$1:A$500,0),MATCH(PAYROLL!BH$2,ADJ!$2:$2,0)),0)</f>
        <v/>
      </c>
      <c r="BI705">
        <f>IFERROR(INDEX(ADJ!$A$1:$BZ$1000,MATCH(PAYROLL!D705,ADJ!A$1:A$500,0),MATCH(PAYROLL!BI$2,ADJ!$2:$2,0)),0)</f>
        <v/>
      </c>
      <c r="BJ705">
        <f>IFERROR(INDEX(ADJ!$A$1:$BZ$1000,MATCH(PAYROLL!D705,ADJ!A$1:A$500,0),MATCH(PAYROLL!BJ$2,ADJ!$2:$2,0)),0)</f>
        <v/>
      </c>
      <c r="BK705">
        <f>SUM(BF705:BJ705)</f>
        <v/>
      </c>
      <c r="BL705">
        <f>IFERROR(INDEX(ADJ!$A$1:$BZ$1000,MATCH(PAYROLL!D705,ADJ!A$1:A$500,0),MATCH(PAYROLL!BL$2,ADJ!$2:$2,0)),0)</f>
        <v/>
      </c>
      <c r="BM705">
        <f>IFERROR(INDEX(ADJ!$A$1:$BZ$1000,MATCH(PAYROLL!D705,ADJ!A$1:A$500,0),MATCH(PAYROLL!BM$2,ADJ!$2:$2,0)),0)</f>
        <v/>
      </c>
      <c r="BN705">
        <f>IFERROR(INDEX(ADJ!$A$1:$BZ$1000,MATCH(PAYROLL!D705,ADJ!A$1:A$500,0),MATCH(PAYROLL!BN$2,ADJ!$2:$2,0)),0)</f>
        <v/>
      </c>
      <c r="BO705">
        <f>IFERROR(INDEX(ADJ!$A$1:$BZ$1000,MATCH(PAYROLL!D705,ADJ!A$1:A$500,0),MATCH(PAYROLL!BO$2,ADJ!$2:$2,0)),0)</f>
        <v/>
      </c>
      <c r="BP705">
        <f>SUM(AM705,AV705,BE705,BK705,BL705:BO705)</f>
        <v/>
      </c>
      <c r="BQ705">
        <f>BO705</f>
        <v/>
      </c>
      <c r="BR705">
        <f>IFERROR(ROUND(IF(LEFT(INDEX(PIS!O$1:O$500,MATCH(D705,PIS!C$1:C$500)),1)="D",T705/8*(BD705*0.3),IF(LEFT(INDEX(PIS!O$1:O$500,MATCH(D705,PIS!C$1:C$500)),1)="H",T705*($BD705*0.3),T705/$AD705/8*($BD705*0.3))),0),0)</f>
        <v/>
      </c>
      <c r="BS705">
        <f>IF(AP705&lt;1,0,MIN(AP705,730000))</f>
        <v/>
      </c>
      <c r="BT705">
        <f>IFERROR(ROUND((BE705-SUM(AW705:BC705)*T705/AD705/8),0)-BR705,0)</f>
        <v/>
      </c>
      <c r="BU705">
        <f>AO705</f>
        <v/>
      </c>
      <c r="BV705">
        <f>SUM(BQ705:BU705)</f>
        <v/>
      </c>
      <c r="BW705">
        <f>BP705-BV705</f>
        <v/>
      </c>
      <c r="BX705">
        <f>IFERROR(IF(RIGHT(INDEX(PIS!O$1:O$500,MATCH(D705,PIS!C$1:C$500)),5)="Gross",MIN(U705+V705,VLOOKUP("R700",TSC!B:C,2,0)*VLOOKUP("R101",TSC!B:C,2,0))*VLOOKUP("R701",TSC!B:C,2,0)%,0),0)</f>
        <v/>
      </c>
      <c r="BY705">
        <f>IFERROR(IF(RIGHT(INDEX(PIS!O$1:O$500,MATCH(D705,PIS!C$1:C$500)),5)="Gross",MIN(U705+V705,VLOOKUP("R700",TSC!B:C,2,0)*VLOOKUP("R101",TSC!B:C,2,0))*VLOOKUP("T704",TSC!B:C,2,0)%,0),0)</f>
        <v/>
      </c>
      <c r="BZ705">
        <f>IFERROR(IF(RIGHT(INDEX(PIS!O$1:O$500,MATCH(D705,PIS!C$1:C$500)),5)="Gross",MIN(U705+V705,VLOOKUP("R700",TSC!B:C,2,0)*VLOOKUP("1",TSC!F:G,2,0))*VLOOKUP("T705",TSC!B:C,2,0)%,0),0)</f>
        <v/>
      </c>
      <c r="CA705">
        <f>IFERROR(INDEX(ADJ!$A$1:$BZ$1000,MATCH(PAYROLL!D705,ADJ!A$1:A$500,0),MATCH(PAYROLL!CA$2,ADJ!$2:$2,0)),0)</f>
        <v/>
      </c>
      <c r="CB705">
        <f>IFERROR(INDEX(ADJ!$A$1:$BZ$1000,MATCH(PAYROLL!D705,ADJ!A$1:A$500,0),MATCH(PAYROLL!CB$2,ADJ!$2:$2,0)),0)</f>
        <v/>
      </c>
      <c r="CC705">
        <f>SUM(BX705:CB705)</f>
        <v/>
      </c>
      <c r="CD705">
        <f>IFERROR(INDEX(PIS!$A$1:$BZ$1000,MATCH(PAYROLL!D705,PIS!C$1:C$500,0),MATCH(PAYROLL!CD$1,PIS!$1:$1,0)),0)</f>
        <v/>
      </c>
      <c r="CE705">
        <f>IFERROR(IF(OR(INDEX(PIS!P$1:P$500,MATCH(D705,PIS!C$1:C$500,0))="LT2",INDEX(PIS!P$1:P$500,MATCH(D705,PIS!C$1:C$500,0))="P10"),0,SUM(CC705,CD705*VLOOKUP("R601",TSC!B:C,2,0),VLOOKUP("R602",TSC!B:C,2,0))),0)</f>
        <v/>
      </c>
      <c r="CF705">
        <f>MAX(BW705-CE705,0)</f>
        <v/>
      </c>
      <c r="CG705">
        <f>IFERROR(IF(OR(RIGHT(INDEX(PIS!P$1:P$500,MATCH(D705,PIS!C$1:C$500)),5)="P10",RIGHT(INDEX(PIS!P$1:P$500,MATCH(D705,PIS!C$1:C$500)),5)="CK"),0,IF(CF705&lt;=5000000,CF705*5%,IF(CF705&lt;=10000000,CF705*10%-250000,IF(CF705&lt;=18000000,CF705*15%-750000,IF(CF705&lt;=32000000,CF705*20%-1650000,IF(CF705&lt;=52000000,CF705*25%-3250000,IF(CF705&lt;=80000000,BH705*30%-5850000,CF705*35%-9850000))))))),0)</f>
        <v/>
      </c>
      <c r="CH705">
        <f>IFERROR(IF(OR(INDEX(PIS!P$1:P$500,MATCH(D705,PIS!C$1:C$500))="LT",INDEX(PIS!P$1:P$500,MATCH(D705,PIS!C$1:C$500))="CK"),0,IF(CF705&lt;2000000,0,CF705*10%)),0)</f>
        <v/>
      </c>
      <c r="CI705">
        <f>IFERROR(INDEX(ADJ!$A$1:$BZ$1000,MATCH(PAYROLL!D705,ADJ!A$1:A$500,0),MATCH(PAYROLL!CI$2,ADJ!$2:$2,0)),0)</f>
        <v/>
      </c>
      <c r="CJ705">
        <f>IFERROR(INDEX(ADJ!$A$1:$BZ$1000,MATCH(PAYROLL!D705,ADJ!A$1:A$500,0),MATCH(PAYROLL!CJ$2,ADJ!$2:$2,0)),0)</f>
        <v/>
      </c>
      <c r="CK705">
        <f>IFERROR(INDEX(ADJ!$A$1:$BZ$1000,MATCH(PAYROLL!D705,ADJ!A$1:A$500,0),MATCH(PAYROLL!CK$2,ADJ!$2:$2,0)),0)</f>
        <v/>
      </c>
      <c r="CL705">
        <f>SUM(CG705:CK705)</f>
        <v/>
      </c>
      <c r="CM705">
        <f>ROUND(SUM(CH705:CK705),0)</f>
        <v/>
      </c>
      <c r="CN705">
        <f>IFERROR(INDEX(CSDA!D$1:D$500,MATCH($CN$2,CSDA!C$1:C$500,0))*INDEX(PIS!V$1:V$500,MATCH(D705,PIS!C$1:C$500))+INDEX(ADJ!$A$1:$BZ$1000,MATCH(PAYROLL!D705,ADJ!A$1:A$500,0),MATCH(PAYROLL!CN$2,ADJ!$2:$2,0)),0)</f>
        <v/>
      </c>
      <c r="CO705">
        <f>IFERROR(INDEX(ADJ!$A$1:$BZ$1000,MATCH(PAYROLL!D705,ADJ!A$1:A$500,0),MATCH(PAYROLL!CO$2,ADJ!$2:$2,0)),0)</f>
        <v/>
      </c>
      <c r="CP705">
        <f>IFERROR(INDEX(ADJ!$A$1:$BZ$1000,MATCH(PAYROLL!D705,ADJ!A$1:A$500,0),MATCH(PAYROLL!CP$2,ADJ!$2:$2,0)),0)</f>
        <v/>
      </c>
      <c r="CQ705">
        <f>BP705-CL705-CI705-CM705-CN705-CO705-CP705-CC705</f>
        <v/>
      </c>
      <c r="CR705">
        <f>IFERROR(IF(RIGHT(INDEX(PIS!O$1:O$500,MATCH(D705,PIS!C$1:C$500,0)),5)="Gross",MIN(U705+V705,VLOOKUP("R700",TSC!B:C,2,0)*VLOOKUP("R101",TSC!B:C,2,0))*(VLOOKUP("T711",TSC!B:C,2,0)+VLOOKUP("T712",TSC!B:C,2,0))%,MIN(T705+V705,VLOOKUP("R700",TSC!B:C,2,0)*VLOOKUP("R101",TSC!B:C,2,0))*(VLOOKUP("T711",TSC!B:C,2,0)+VLOOKUP("T712",TSC!B:C,2,0)+VLOOKUP("R701",TSC!B:C,2,0))%),0)</f>
        <v/>
      </c>
      <c r="CS705">
        <f>IFERROR(IF(RIGHT(INDEX(PIS!O$1:O$500,MATCH(D705,PIS!C$1:C$500,0)),5)="Gross",MIN(U705+V705,VLOOKUP("R700",TSC!B:C,2,0)*VLOOKUP("R101",TSC!B:C,2,0))*(VLOOKUP("T714",TSC!B:C,2,0))%,MIN(T705+V705,VLOOKUP("R700",TSC!B:C,2,0)*VLOOKUP("R101",TSC!B:C,2,0))*(VLOOKUP("T704",TSC!B:C,2,0)+VLOOKUP("T714",TSC!B:C,2,0))%),0)</f>
        <v/>
      </c>
      <c r="CT705">
        <f>IFERROR(IF(RIGHT(INDEX(PIS!O$1:O$500,MATCH(D705,PIS!C$1:C$500,0)),5)="Gross",MIN(U705+V705,VLOOKUP("R700",TSC!B:C,2,0)*VLOOKUP("R101",TSC!B:C,2,0))*VLOOKUP("T705",TSC!B:C,2,0)%,MIN(T705+V705,VLOOKUP("R700",TSC!B:C,2,0)*VLOOKUP("R101",TSC!B:C,2,0))*VLOOKUP("T705",TSC!B:C,2,0)%),0)</f>
        <v/>
      </c>
      <c r="CU705">
        <f>IFERROR(IF(RIGHT(INDEX(PIS!O$1:O$500,MATCH(D705,PIS!C$1:C$500,0)),5)="Gross",MIN(U705+V705,VLOOKUP("R700",TSC!B:C,2,0)*VLOOKUP("R101",TSC!B:C,2,0))*(VLOOKUP("T713",TSC!B:C,2,0))%,MIN(T705+V705,VLOOKUP("R700",TSC!B:C,2,0)*VLOOKUP("R101",TSC!B:C,2,0))*(VLOOKUP("T713",TSC!B:C,2,0))%),0)</f>
        <v/>
      </c>
      <c r="CV705">
        <f>IFERROR(INDEX(ADJ!$A$1:$BZ$1000,MATCH(PAYROLL!D705,ADJ!A$1:A$500,0),MATCH(PAYROLL!CV$2,ADJ!$2:$2,0)),0)</f>
        <v/>
      </c>
      <c r="CW705">
        <f>IFERROR(INDEX(ADJ!$A$1:$BZ$1000,MATCH(PAYROLL!D705,ADJ!A$1:A$500,0),MATCH(PAYROLL!CW$2,ADJ!$2:$2,0)),0)</f>
        <v/>
      </c>
      <c r="CX705">
        <f>SUM(CR705:CW705)</f>
        <v/>
      </c>
      <c r="CY705">
        <f>ROUND(IF(CR705&gt;0,T705+V705*VLOOKUP("R202",TSC!$B$1:$C$500,2,0),0),0)</f>
        <v/>
      </c>
      <c r="CZ705">
        <f>IFERROR(INDEX(CSDA!D$1:D$500,MATCH($CZ$2,CSDA!C$1:C$500,0)),0)</f>
        <v/>
      </c>
      <c r="DA705">
        <f>ROUND(T705*0.7%,0)</f>
        <v/>
      </c>
      <c r="DB705">
        <f>ROUND(T705/12,0)</f>
        <v/>
      </c>
      <c r="DC705">
        <f ref="DC705" t="array">IFERROR(INDEX(CSDA!D$1:D$500,MATCH("Trích giữ"&amp;PAYROLL!DC$2,CSDA!A$1:A$500&amp;CSDA!C$1:C$500,0)),0)</f>
        <v/>
      </c>
      <c r="DD705">
        <f ref="DD705" t="array">IFERROR(INDEX(CSDA!D$1:D$500,MATCH("Trích giữ"&amp;PAYROLL!DD$2,CSDA!A$1:A$500&amp;CSDA!C$1:C$500,0)),0)</f>
        <v/>
      </c>
      <c r="DE705">
        <f ref="DE705" t="array">IFERROR(INDEX(CSDA!D$1:D$500,MATCH("Trích giữ"&amp;PAYROLL!DE$2,CSDA!A$1:A$500&amp;CSDA!C$1:C$500,0)),0)</f>
        <v/>
      </c>
      <c r="DF705">
        <f>IFERROR(INDEX(CSDA!D$1:D$500,MATCH(PAYROLL!DF$2,CSDA!C$1:C$500,0)),0)</f>
        <v/>
      </c>
      <c r="DG705">
        <f ref="DG705" t="array">IFERROR(INDEX(CSDA!D$1:D$500,MATCH("Trích giữ"&amp;PAYROLL!DG$2,CSDA!A$1:A$500&amp;CSDA!C$1:C$500,0)),0)</f>
        <v/>
      </c>
      <c r="DH705">
        <f>ROUND(T705/26,0)</f>
        <v/>
      </c>
      <c r="DI705">
        <f ref="DI705" t="array">IFERROR(INDEX(CSDA!D$1:D$500,MATCH("Trích giữ"&amp;PAYROLL!DI$2,CSDA!A$1:A$500&amp;CSDA!C$1:C$500,0)),0)</f>
        <v/>
      </c>
      <c r="DJ705">
        <f>IF(U705=0,T705*21.5%-BL705,0)</f>
        <v/>
      </c>
      <c r="DK705">
        <f ref="DK705" t="array">IFERROR(INDEX(CSDA!D$1:D$500,MATCH("Trích giữ"&amp;PAYROLL!DK$2,CSDA!A$1:A$500&amp;CSDA!C$1:C$500,0)),0)</f>
        <v/>
      </c>
      <c r="DL705">
        <f>IFERROR(INDEX(CSDA!D$1:D$500,MATCH(PAYROLL!DL$2,CSDA!C$1:C$500,0))/12,0)</f>
        <v/>
      </c>
      <c r="DM705">
        <f>SUM(DB705:DL705)</f>
        <v/>
      </c>
      <c r="DN705">
        <f>IFERROR(INDEX(ADJ!$A$1:$BZ$1000,MATCH(PAYROLL!D705,ADJ!A$1:A$500,0),MATCH(PAYROLL!DN$2,ADJ!$2:$2,0)),0)</f>
        <v/>
      </c>
      <c r="DO705">
        <f>IFERROR(SUM(BP705,DM705:DN705,CX705:DA705)-DT705,0)</f>
        <v/>
      </c>
      <c r="DP705">
        <f ref="DP705" t="array">SUM(BW705*IFERROR(INDEX(CSDA!D$1:D$500,MATCH(BW$2,CSDA!C$1:C$500,0)),0)%,CX705*IFERROR(INDEX(CSDA!D$1:D$500,MATCH(CX$2,CSDA!C$1:C$500,0)),0)%,DA705*IFERROR(INDEX(CSDA!D$1:D$500,MATCH(DA$2,CSDA!C$1:C$500,0)),0)%,DB705*IFERROR(INDEX(CSDA!D$1:D$500,MATCH(DB$2,CSDA!C$1:C$500,0)),0)%,DF705*IFERROR(INDEX(CSDA!D$1:D$500,MATCH("Phí dịch vụ"&amp;PAYROLL!DF$2,CSDA!A$1:A$500&amp;CSDA!C$1:C$500,0)),0)%,DC705*IFERROR(INDEX(CSDA!D$1:D$500,MATCH("Phí dịch vụ"&amp;PAYROLL!DC$2,CSDA!A$1:A$500&amp;CSDA!C$1:C$500,0)),0)%,DH705*IFERROR(INDEX(CSDA!D$1:D$500,MATCH("Phí dịch vụ"&amp;PAYROLL!DH$2,CSDA!A$1:A$500&amp;CSDA!C$1:C$500,0)),0)%,DJ705*IFERROR(INDEX(CSDA!D$1:D$500,MATCH("Phí dịch vụ"&amp;PAYROLL!DJ$2,CSDA!A$1:A$500&amp;CSDA!C$1:C$500,0)),0)%,BN705*IFERROR(INDEX(CSDA!D$1:D$500,MATCH(BN$2,CSDA!C$1:C$500,0)),0)%)-BN705*7%</f>
        <v/>
      </c>
      <c r="DQ705">
        <f>IFERROR(INDEX(ADJ!$A$1:$BZ$1000,MATCH(PAYROLL!D705,ADJ!A$1:A$500,0),MATCH(PAYROLL!DQ$2,ADJ!$2:$2,0)),0)</f>
        <v/>
      </c>
      <c r="DR705">
        <f>IFERROR(INDEX(ADJ!$A$1:$BZ$1000,MATCH(PAYROLL!D705,ADJ!A$1:A$500,0),MATCH(PAYROLL!DR$2,ADJ!$2:$2,0)),0)</f>
        <v/>
      </c>
      <c r="DS705">
        <f>SUM(DP705:DR705)</f>
        <v/>
      </c>
      <c r="DT705">
        <f>EK705</f>
        <v/>
      </c>
      <c r="DU705">
        <f>SUM(DO705:DR705)</f>
        <v/>
      </c>
      <c r="DV705">
        <f>ROUND(DU705*0.1,0)</f>
        <v/>
      </c>
      <c r="DW705">
        <f>DU705+DV705</f>
        <v/>
      </c>
      <c r="DZ705">
        <f>IFERROR(INDEX(ADJ!$A$1:$BZ$1000,MATCH(PAYROLL!$D705,ADJ!A$1:A$500,0),MATCH(PAYROLL!DZ$2,ADJ!$2:$2,0)),0)</f>
        <v/>
      </c>
      <c r="EA705">
        <f>IFERROR(INDEX(ADJ!$A$1:$BZ$1000,MATCH(PAYROLL!$D705,ADJ!A$1:A$500,0),MATCH(PAYROLL!EA$2,ADJ!$2:$2,0)),0)</f>
        <v/>
      </c>
      <c r="EB705">
        <f>IFERROR(INDEX(ADJ!$A$1:$BZ$1000,MATCH(PAYROLL!$D705,ADJ!A$1:A$500,0),MATCH(PAYROLL!EB$2,ADJ!$2:$2,0)),0)</f>
        <v/>
      </c>
      <c r="EC705">
        <f>IFERROR(INDEX(ADJ!$A$1:$BZ$1000,MATCH(PAYROLL!$D705,ADJ!A$1:A$500,0),MATCH(PAYROLL!EC$2,ADJ!$2:$2,0)),0)</f>
        <v/>
      </c>
      <c r="ED705">
        <f>IFERROR(INDEX(ADJ!$A$1:$BZ$1000,MATCH(PAYROLL!$D705,ADJ!A$1:A$500,0),MATCH(PAYROLL!ED$2,ADJ!$2:$2,0)),0)</f>
        <v/>
      </c>
      <c r="EE705">
        <f>IFERROR(INDEX(ADJ!$A$1:$BZ$1000,MATCH(PAYROLL!$D705,ADJ!A$1:A$500,0),MATCH(PAYROLL!EE$2,ADJ!$2:$2,0)),0)</f>
        <v/>
      </c>
      <c r="EF705">
        <f>IFERROR(INDEX(ADJ!$A$1:$BZ$1000,MATCH(PAYROLL!$D705,ADJ!A$1:A$500,0),MATCH(PAYROLL!EF$2,ADJ!$2:$2,0)),0)</f>
        <v/>
      </c>
      <c r="EG705">
        <f>IFERROR(INDEX(ADJ!$A$1:$BZ$1000,MATCH(PAYROLL!$D705,ADJ!A$1:A$500,0),MATCH(PAYROLL!EG$2,ADJ!$2:$2,0)),0)</f>
        <v/>
      </c>
      <c r="EH705">
        <f>IFERROR(INDEX(ADJ!$A$1:$BZ$1000,MATCH(PAYROLL!$D705,ADJ!A$1:A$500,0),MATCH(PAYROLL!EH$2,ADJ!$2:$2,0)),0)</f>
        <v/>
      </c>
      <c r="EI705">
        <f>IFERROR(INDEX(ADJ!$A$1:$BZ$1000,MATCH(PAYROLL!D705,ADJ!A$1:A$500,0),MATCH(PAYROLL!EI$2,ADJ!$2:$2,0)),0)</f>
        <v/>
      </c>
      <c r="EJ705">
        <f>IFERROR(INDEX(ADJ!$A$1:$BZ$1000,MATCH(PAYROLL!$D705,ADJ!A$1:A$500,0),MATCH(PAYROLL!EJ$2,ADJ!$2:$2,0)),0)</f>
        <v/>
      </c>
      <c r="EK705">
        <f>SUM(DZ705:EJ705)</f>
        <v/>
      </c>
    </row>
    <row r="706">
      <c r="A706" t="n">
        <v>704</v>
      </c>
      <c r="B706" t="inlineStr">
        <is>
          <t>Bùi Thị Phiền</t>
        </is>
      </c>
      <c r="D706" t="inlineStr">
        <is>
          <t>157600-01</t>
        </is>
      </c>
      <c r="S706">
        <f>IFERROR(INDEX(PIS!$A$1:$BZ$1000,MATCH($D706,PIS!C$1:C$500,0),MATCH("Lương CB tháng trước",PIS!$1:$1,0)),0)</f>
        <v/>
      </c>
      <c r="T706">
        <f>IFERROR(INDEX(PIS!$A$1:$BZ$1000,MATCH($D706,PIS!C$1:C$500,0),MATCH("Lương CB hiện tại",PIS!$1:$1,0)),0)</f>
        <v/>
      </c>
      <c r="U706">
        <f>IFERROR(INDEX(PIS!$A$1:$BZ$1000,MATCH($D706,PIS!C$1:C$500,0),MATCH("Lương đóng BHBB",PIS!$1:$1,0)),0)</f>
        <v/>
      </c>
      <c r="V706">
        <f>IFERROR(INDEX(PIS!$A$1:$BZ$1000,MATCH($D706,PIS!C$1:C$500,0),MATCH(V$2,PIS!$2:$2,0)),0)</f>
        <v/>
      </c>
      <c r="W706">
        <f>IFERROR(INDEX(PIS!$A$1:$BZ$1000,MATCH($D706,PIS!C$1:C$500,0),MATCH(W$2,PIS!$2:$2,0)),0)</f>
        <v/>
      </c>
      <c r="X706">
        <f>IFERROR(INDEX(PIS!$A$1:$BZ$1000,MATCH($D706,PIS!C$1:C$500,0),MATCH(X$2,PIS!$2:$2,0)),0)</f>
        <v/>
      </c>
      <c r="Y706">
        <f>IFERROR(INDEX(PIS!$A$1:$BZ$1000,MATCH($D706,PIS!C$1:C$500,0),MATCH(Y$2,PIS!$2:$2,0)),0)</f>
        <v/>
      </c>
      <c r="Z706">
        <f>IFERROR(INDEX(PIS!$A$1:$BZ$1000,MATCH($D706,PIS!C$1:C$500,0),MATCH(Z$2,PIS!$2:$2,0)),0)</f>
        <v/>
      </c>
      <c r="AA706">
        <f>IFERROR(INDEX(PIS!$A$1:$BZ$1000,MATCH($D706,PIS!C$1:C$500,0),MATCH(AA$2,PIS!$2:$2,0)),0)</f>
        <v/>
      </c>
      <c r="AB706">
        <f>IFERROR(INDEX(PIS!$A$1:$BZ$1000,MATCH($D706,PIS!C$1:C$500,0),MATCH(AB$2,PIS!$2:$2,0)),0)</f>
        <v/>
      </c>
      <c r="AC706">
        <f>SUM(V706:AB706)</f>
        <v/>
      </c>
      <c r="AD706">
        <f>IFERROR(INDEX(TIMESHEET!$A$1:$AI$5000,MATCH($D706,TIMESHEET!A$1:A$500,0),MATCH("T100",TIMESHEET!$2:$2,0))-2,0)</f>
        <v/>
      </c>
      <c r="AE706">
        <f>IFERROR(INDEX(TIMESHEET!$A$1:$AI$5000,MATCH($D706,TIMESHEET!A$1:A$500,0),MATCH("T202",TIMESHEET!$2:$2,0)),0)</f>
        <v/>
      </c>
      <c r="AF706">
        <f>IFERROR(INDEX(TIMESHEET!$A$1:$AI$5000,MATCH($D706,TIMESHEET!A$1:A$500,0),MATCH("T302",TIMESHEET!$2:$2,0)),0)</f>
        <v/>
      </c>
      <c r="AG706">
        <f>IFERROR(INDEX(TIMESHEET!$A$1:$AI$5000,MATCH($D706,TIMESHEET!A$1:A$500,0),MATCH("T406",TIMESHEET!$2:$2,0)),0)</f>
        <v/>
      </c>
      <c r="AH706">
        <f>AE706+AG706</f>
        <v/>
      </c>
      <c r="AI706">
        <f>IFERROR(INDEX(TIMESHEET!$A$1:$AI$5000,MATCH($D706,TIMESHEET!A$1:A$500,0),MATCH("T701",TIMESHEET!$2:$2,0)),0)</f>
        <v/>
      </c>
      <c r="AJ706">
        <f>IFERROR(INDEX(TIMESHEET!$A$1:$AI$5000,MATCH($D706,TIMESHEET!B$1:B$500,0),MATCH("T320",TIMESHEET!$2:$2,0)),0)</f>
        <v/>
      </c>
      <c r="AK706">
        <f>IFERROR(IF(LEFT(INDEX(PIS!O$1:O$500,MATCH(D706,PIS!C$1:C$500)),1)="M",T706/AD706*SUM(AE706:AG706),T706*AD706),0)</f>
        <v/>
      </c>
      <c r="AL706">
        <f>IFERROR(INDEX(ADJ!$A$1:$BZ$1000,MATCH(PAYROLL!D706,ADJ!A$1:A$500,0),MATCH(PAYROLL!AL$2,ADJ!$2:$2,0)),0)</f>
        <v/>
      </c>
      <c r="AM706">
        <f>SUM(AK706:AL706)</f>
        <v/>
      </c>
      <c r="AN706">
        <f>IFERROR(ROUND(V706/$AD706*$AH706,0),0)</f>
        <v/>
      </c>
      <c r="AO706">
        <f>IFERROR(ROUND(W706/$AD706*$AH706,0),0)</f>
        <v/>
      </c>
      <c r="AP706">
        <f>IFERROR(ROUND(X706/$AD706*$AE706,0),0)</f>
        <v/>
      </c>
      <c r="AQ706">
        <f>IFERROR(ROUND(Y706/$AD706*$AH706,0),0)</f>
        <v/>
      </c>
      <c r="AR706">
        <f>IFERROR(ROUND(Z706/$AD706*$AH706,0),0)</f>
        <v/>
      </c>
      <c r="AS706">
        <f>IFERROR(ROUND(AA706/$AD706*$AH706,0),0)</f>
        <v/>
      </c>
      <c r="AT706">
        <f>IFERROR(IF((AE706+AF706+AG706)&gt;13,AB706,ROUND(AB706/AD706*AH706,0)),0)</f>
        <v/>
      </c>
      <c r="AU706">
        <f>IFERROR(INDEX(ADJ!$A$1:$BZ$1000,MATCH(PAYROLL!D706,ADJ!A$1:A$500,0),MATCH(PAYROLL!AU$2,ADJ!$2:$2,0)),0)</f>
        <v/>
      </c>
      <c r="AV706">
        <f>ROUND(SUM(AN706:AU706),0)</f>
        <v/>
      </c>
      <c r="AW706">
        <f>IFERROR(INDEX(TIMESHEET!$A$1:$AI$5000,MATCH(PAYROLL!D706,TIMESHEET!A$1:A$500,0),MATCH("T620",TIMESHEET!$2:$2,0)),0)</f>
        <v/>
      </c>
      <c r="AX706">
        <f>IFERROR(INDEX(TIMESHEET!$A$1:$AI$5000,MATCH(PAYROLL!D706,TIMESHEET!A$1:A$500,0),MATCH("T601",TIMESHEET!$2:$2,0)),0)</f>
        <v/>
      </c>
      <c r="AY706">
        <f>IFERROR(INDEX(TIMESHEET!$A$1:$AI$5000,MATCH(PAYROLL!D706,TIMESHEET!A$1:A$500,0),MATCH("T602",TIMESHEET!$2:$2,0)),0)</f>
        <v/>
      </c>
      <c r="AZ706">
        <f>IFERROR(INDEX(TIMESHEET!$A$1:$AI$5000,MATCH(PAYROLL!D706,TIMESHEET!A$1:A$500,0),MATCH("T603",TIMESHEET!$2:$2,0)),0)</f>
        <v/>
      </c>
      <c r="BA706">
        <f>IFERROR(INDEX(TIMESHEET!$A$1:$AI$5000,MATCH(PAYROLL!D706,TIMESHEET!A$1:A$500,0),MATCH("T611",TIMESHEET!$2:$2,0)),0)</f>
        <v/>
      </c>
      <c r="BB706">
        <f>IFERROR(INDEX(TIMESHEET!$A$1:$AI$5000,MATCH(PAYROLL!D706,TIMESHEET!A$1:A$500,0),MATCH("T612",TIMESHEET!$2:$2,0)),0)</f>
        <v/>
      </c>
      <c r="BC706">
        <f>IFERROR(INDEX(TIMESHEET!$A$1:$AI$5000,MATCH(PAYROLL!D706,TIMESHEET!A$1:A$500,0),MATCH("T613",TIMESHEET!$2:$2,0)),0)</f>
        <v/>
      </c>
      <c r="BD706">
        <f>IFERROR(INDEX(TIMESHEET!$A$1:$AI$5000,MATCH(PAYROLL!D706,TIMESHEET!A$1:A$500,0),MATCH("T500",TIMESHEET!$2:$2,0)),0)</f>
        <v/>
      </c>
      <c r="BE706">
        <f>IFERROR(IF(LEFT(INDEX(PIS!O$1:O$500,MATCH(D706,PIS!C$1:C$500)),1)="M",T706/AD706/8*(AW706+AX706*1.5+AY706*2+AZ706*3+BA706*2.1+BB706*2.7+BC706*3.9+BD706*0.3),T706/8*(AW706+AX706*1.5+AY706*2+AZ706*3+BA706*2.1+BB706*2.7+BC706*3.9+BD706*0.3)),0)</f>
        <v/>
      </c>
      <c r="BF706">
        <f>IFERROR(INDEX(ADJ!$A$1:$BZ$1000,MATCH(PAYROLL!$D706,ADJ!A$1:A$500,0),MATCH(PAYROLL!BF$2,ADJ!$2:$2,0)),0)</f>
        <v/>
      </c>
      <c r="BG706">
        <f>IFERROR(INDEX(ADJ!$A$1:$BZ$1000,MATCH(PAYROLL!D706,ADJ!A$1:A$500,0),MATCH(PAYROLL!BG$2,ADJ!$2:$2,0)),0)</f>
        <v/>
      </c>
      <c r="BH706">
        <f>IFERROR(INDEX(ADJ!$A$1:$BZ$1000,MATCH(PAYROLL!D706,ADJ!A$1:A$500,0),MATCH(PAYROLL!BH$2,ADJ!$2:$2,0)),0)</f>
        <v/>
      </c>
      <c r="BI706">
        <f>IFERROR(INDEX(ADJ!$A$1:$BZ$1000,MATCH(PAYROLL!D706,ADJ!A$1:A$500,0),MATCH(PAYROLL!BI$2,ADJ!$2:$2,0)),0)</f>
        <v/>
      </c>
      <c r="BJ706">
        <f>IFERROR(INDEX(ADJ!$A$1:$BZ$1000,MATCH(PAYROLL!D706,ADJ!A$1:A$500,0),MATCH(PAYROLL!BJ$2,ADJ!$2:$2,0)),0)</f>
        <v/>
      </c>
      <c r="BK706">
        <f>SUM(BF706:BJ706)</f>
        <v/>
      </c>
      <c r="BL706">
        <f>IFERROR(INDEX(ADJ!$A$1:$BZ$1000,MATCH(PAYROLL!D706,ADJ!A$1:A$500,0),MATCH(PAYROLL!BL$2,ADJ!$2:$2,0)),0)</f>
        <v/>
      </c>
      <c r="BM706">
        <f>IFERROR(INDEX(ADJ!$A$1:$BZ$1000,MATCH(PAYROLL!D706,ADJ!A$1:A$500,0),MATCH(PAYROLL!BM$2,ADJ!$2:$2,0)),0)</f>
        <v/>
      </c>
      <c r="BN706">
        <f>IFERROR(INDEX(ADJ!$A$1:$BZ$1000,MATCH(PAYROLL!D706,ADJ!A$1:A$500,0),MATCH(PAYROLL!BN$2,ADJ!$2:$2,0)),0)</f>
        <v/>
      </c>
      <c r="BO706">
        <f>IFERROR(INDEX(ADJ!$A$1:$BZ$1000,MATCH(PAYROLL!D706,ADJ!A$1:A$500,0),MATCH(PAYROLL!BO$2,ADJ!$2:$2,0)),0)</f>
        <v/>
      </c>
      <c r="BP706">
        <f>SUM(AM706,AV706,BE706,BK706,BL706:BO706)</f>
        <v/>
      </c>
      <c r="BQ706">
        <f>BO706</f>
        <v/>
      </c>
      <c r="BR706">
        <f>IFERROR(ROUND(IF(LEFT(INDEX(PIS!O$1:O$500,MATCH(D706,PIS!C$1:C$500)),1)="D",T706/8*(BD706*0.3),IF(LEFT(INDEX(PIS!O$1:O$500,MATCH(D706,PIS!C$1:C$500)),1)="H",T706*($BD706*0.3),T706/$AD706/8*($BD706*0.3))),0),0)</f>
        <v/>
      </c>
      <c r="BS706">
        <f>IF(AP706&lt;1,0,MIN(AP706,730000))</f>
        <v/>
      </c>
      <c r="BT706">
        <f>IFERROR(ROUND((BE706-SUM(AW706:BC706)*T706/AD706/8),0)-BR706,0)</f>
        <v/>
      </c>
      <c r="BU706">
        <f>AO706</f>
        <v/>
      </c>
      <c r="BV706">
        <f>SUM(BQ706:BU706)</f>
        <v/>
      </c>
      <c r="BW706">
        <f>BP706-BV706</f>
        <v/>
      </c>
      <c r="BX706">
        <f>IFERROR(IF(RIGHT(INDEX(PIS!O$1:O$500,MATCH(D706,PIS!C$1:C$500)),5)="Gross",MIN(U706+V706,VLOOKUP("R700",TSC!B:C,2,0)*VLOOKUP("R101",TSC!B:C,2,0))*VLOOKUP("R701",TSC!B:C,2,0)%,0),0)</f>
        <v/>
      </c>
      <c r="BY706">
        <f>IFERROR(IF(RIGHT(INDEX(PIS!O$1:O$500,MATCH(D706,PIS!C$1:C$500)),5)="Gross",MIN(U706+V706,VLOOKUP("R700",TSC!B:C,2,0)*VLOOKUP("R101",TSC!B:C,2,0))*VLOOKUP("T704",TSC!B:C,2,0)%,0),0)</f>
        <v/>
      </c>
      <c r="BZ706">
        <f>IFERROR(IF(RIGHT(INDEX(PIS!O$1:O$500,MATCH(D706,PIS!C$1:C$500)),5)="Gross",MIN(U706+V706,VLOOKUP("R700",TSC!B:C,2,0)*VLOOKUP("1",TSC!F:G,2,0))*VLOOKUP("T705",TSC!B:C,2,0)%,0),0)</f>
        <v/>
      </c>
      <c r="CA706">
        <f>IFERROR(INDEX(ADJ!$A$1:$BZ$1000,MATCH(PAYROLL!D706,ADJ!A$1:A$500,0),MATCH(PAYROLL!CA$2,ADJ!$2:$2,0)),0)</f>
        <v/>
      </c>
      <c r="CB706">
        <f>IFERROR(INDEX(ADJ!$A$1:$BZ$1000,MATCH(PAYROLL!D706,ADJ!A$1:A$500,0),MATCH(PAYROLL!CB$2,ADJ!$2:$2,0)),0)</f>
        <v/>
      </c>
      <c r="CC706">
        <f>SUM(BX706:CB706)</f>
        <v/>
      </c>
      <c r="CD706">
        <f>IFERROR(INDEX(PIS!$A$1:$BZ$1000,MATCH(PAYROLL!D706,PIS!C$1:C$500,0),MATCH(PAYROLL!CD$1,PIS!$1:$1,0)),0)</f>
        <v/>
      </c>
      <c r="CE706">
        <f>IFERROR(IF(OR(INDEX(PIS!P$1:P$500,MATCH(D706,PIS!C$1:C$500,0))="LT2",INDEX(PIS!P$1:P$500,MATCH(D706,PIS!C$1:C$500,0))="P10"),0,SUM(CC706,CD706*VLOOKUP("R601",TSC!B:C,2,0),VLOOKUP("R602",TSC!B:C,2,0))),0)</f>
        <v/>
      </c>
      <c r="CF706">
        <f>MAX(BW706-CE706,0)</f>
        <v/>
      </c>
      <c r="CG706">
        <f>IFERROR(IF(OR(RIGHT(INDEX(PIS!P$1:P$500,MATCH(D706,PIS!C$1:C$500)),5)="P10",RIGHT(INDEX(PIS!P$1:P$500,MATCH(D706,PIS!C$1:C$500)),5)="CK"),0,IF(CF706&lt;=5000000,CF706*5%,IF(CF706&lt;=10000000,CF706*10%-250000,IF(CF706&lt;=18000000,CF706*15%-750000,IF(CF706&lt;=32000000,CF706*20%-1650000,IF(CF706&lt;=52000000,CF706*25%-3250000,IF(CF706&lt;=80000000,BH706*30%-5850000,CF706*35%-9850000))))))),0)</f>
        <v/>
      </c>
      <c r="CH706">
        <f>IFERROR(IF(OR(INDEX(PIS!P$1:P$500,MATCH(D706,PIS!C$1:C$500))="LT",INDEX(PIS!P$1:P$500,MATCH(D706,PIS!C$1:C$500))="CK"),0,IF(CF706&lt;2000000,0,CF706*10%)),0)</f>
        <v/>
      </c>
      <c r="CI706">
        <f>IFERROR(INDEX(ADJ!$A$1:$BZ$1000,MATCH(PAYROLL!D706,ADJ!A$1:A$500,0),MATCH(PAYROLL!CI$2,ADJ!$2:$2,0)),0)</f>
        <v/>
      </c>
      <c r="CJ706">
        <f>IFERROR(INDEX(ADJ!$A$1:$BZ$1000,MATCH(PAYROLL!D706,ADJ!A$1:A$500,0),MATCH(PAYROLL!CJ$2,ADJ!$2:$2,0)),0)</f>
        <v/>
      </c>
      <c r="CK706">
        <f>IFERROR(INDEX(ADJ!$A$1:$BZ$1000,MATCH(PAYROLL!D706,ADJ!A$1:A$500,0),MATCH(PAYROLL!CK$2,ADJ!$2:$2,0)),0)</f>
        <v/>
      </c>
      <c r="CL706">
        <f>SUM(CG706:CK706)</f>
        <v/>
      </c>
      <c r="CM706">
        <f>ROUND(SUM(CH706:CK706),0)</f>
        <v/>
      </c>
      <c r="CN706">
        <f>IFERROR(INDEX(CSDA!D$1:D$500,MATCH($CN$2,CSDA!C$1:C$500,0))*INDEX(PIS!V$1:V$500,MATCH(D706,PIS!C$1:C$500))+INDEX(ADJ!$A$1:$BZ$1000,MATCH(PAYROLL!D706,ADJ!A$1:A$500,0),MATCH(PAYROLL!CN$2,ADJ!$2:$2,0)),0)</f>
        <v/>
      </c>
      <c r="CO706">
        <f>IFERROR(INDEX(ADJ!$A$1:$BZ$1000,MATCH(PAYROLL!D706,ADJ!A$1:A$500,0),MATCH(PAYROLL!CO$2,ADJ!$2:$2,0)),0)</f>
        <v/>
      </c>
      <c r="CP706">
        <f>IFERROR(INDEX(ADJ!$A$1:$BZ$1000,MATCH(PAYROLL!D706,ADJ!A$1:A$500,0),MATCH(PAYROLL!CP$2,ADJ!$2:$2,0)),0)</f>
        <v/>
      </c>
      <c r="CQ706">
        <f>BP706-CL706-CI706-CM706-CN706-CO706-CP706-CC706</f>
        <v/>
      </c>
      <c r="CR706">
        <f>IFERROR(IF(RIGHT(INDEX(PIS!O$1:O$500,MATCH(D706,PIS!C$1:C$500,0)),5)="Gross",MIN(U706+V706,VLOOKUP("R700",TSC!B:C,2,0)*VLOOKUP("R101",TSC!B:C,2,0))*(VLOOKUP("T711",TSC!B:C,2,0)+VLOOKUP("T712",TSC!B:C,2,0))%,MIN(T706+V706,VLOOKUP("R700",TSC!B:C,2,0)*VLOOKUP("R101",TSC!B:C,2,0))*(VLOOKUP("T711",TSC!B:C,2,0)+VLOOKUP("T712",TSC!B:C,2,0)+VLOOKUP("R701",TSC!B:C,2,0))%),0)</f>
        <v/>
      </c>
      <c r="CS706">
        <f>IFERROR(IF(RIGHT(INDEX(PIS!O$1:O$500,MATCH(D706,PIS!C$1:C$500,0)),5)="Gross",MIN(U706+V706,VLOOKUP("R700",TSC!B:C,2,0)*VLOOKUP("R101",TSC!B:C,2,0))*(VLOOKUP("T714",TSC!B:C,2,0))%,MIN(T706+V706,VLOOKUP("R700",TSC!B:C,2,0)*VLOOKUP("R101",TSC!B:C,2,0))*(VLOOKUP("T704",TSC!B:C,2,0)+VLOOKUP("T714",TSC!B:C,2,0))%),0)</f>
        <v/>
      </c>
      <c r="CT706">
        <f>IFERROR(IF(RIGHT(INDEX(PIS!O$1:O$500,MATCH(D706,PIS!C$1:C$500,0)),5)="Gross",MIN(U706+V706,VLOOKUP("R700",TSC!B:C,2,0)*VLOOKUP("R101",TSC!B:C,2,0))*VLOOKUP("T705",TSC!B:C,2,0)%,MIN(T706+V706,VLOOKUP("R700",TSC!B:C,2,0)*VLOOKUP("R101",TSC!B:C,2,0))*VLOOKUP("T705",TSC!B:C,2,0)%),0)</f>
        <v/>
      </c>
      <c r="CU706">
        <f>IFERROR(IF(RIGHT(INDEX(PIS!O$1:O$500,MATCH(D706,PIS!C$1:C$500,0)),5)="Gross",MIN(U706+V706,VLOOKUP("R700",TSC!B:C,2,0)*VLOOKUP("R101",TSC!B:C,2,0))*(VLOOKUP("T713",TSC!B:C,2,0))%,MIN(T706+V706,VLOOKUP("R700",TSC!B:C,2,0)*VLOOKUP("R101",TSC!B:C,2,0))*(VLOOKUP("T713",TSC!B:C,2,0))%),0)</f>
        <v/>
      </c>
      <c r="CV706">
        <f>IFERROR(INDEX(ADJ!$A$1:$BZ$1000,MATCH(PAYROLL!D706,ADJ!A$1:A$500,0),MATCH(PAYROLL!CV$2,ADJ!$2:$2,0)),0)</f>
        <v/>
      </c>
      <c r="CW706">
        <f>IFERROR(INDEX(ADJ!$A$1:$BZ$1000,MATCH(PAYROLL!D706,ADJ!A$1:A$500,0),MATCH(PAYROLL!CW$2,ADJ!$2:$2,0)),0)</f>
        <v/>
      </c>
      <c r="CX706">
        <f>SUM(CR706:CW706)</f>
        <v/>
      </c>
      <c r="CY706">
        <f>ROUND(IF(CR706&gt;0,T706+V706*VLOOKUP("R202",TSC!$B$1:$C$500,2,0),0),0)</f>
        <v/>
      </c>
      <c r="CZ706">
        <f>IFERROR(INDEX(CSDA!D$1:D$500,MATCH($CZ$2,CSDA!C$1:C$500,0)),0)</f>
        <v/>
      </c>
      <c r="DA706">
        <f>ROUND(T706*0.7%,0)</f>
        <v/>
      </c>
      <c r="DB706">
        <f>ROUND(T706/12,0)</f>
        <v/>
      </c>
      <c r="DC706">
        <f ref="DC706" t="array">IFERROR(INDEX(CSDA!D$1:D$500,MATCH("Trích giữ"&amp;PAYROLL!DC$2,CSDA!A$1:A$500&amp;CSDA!C$1:C$500,0)),0)</f>
        <v/>
      </c>
      <c r="DD706">
        <f ref="DD706" t="array">IFERROR(INDEX(CSDA!D$1:D$500,MATCH("Trích giữ"&amp;PAYROLL!DD$2,CSDA!A$1:A$500&amp;CSDA!C$1:C$500,0)),0)</f>
        <v/>
      </c>
      <c r="DE706">
        <f ref="DE706" t="array">IFERROR(INDEX(CSDA!D$1:D$500,MATCH("Trích giữ"&amp;PAYROLL!DE$2,CSDA!A$1:A$500&amp;CSDA!C$1:C$500,0)),0)</f>
        <v/>
      </c>
      <c r="DF706">
        <f>IFERROR(INDEX(CSDA!D$1:D$500,MATCH(PAYROLL!DF$2,CSDA!C$1:C$500,0)),0)</f>
        <v/>
      </c>
      <c r="DG706">
        <f ref="DG706" t="array">IFERROR(INDEX(CSDA!D$1:D$500,MATCH("Trích giữ"&amp;PAYROLL!DG$2,CSDA!A$1:A$500&amp;CSDA!C$1:C$500,0)),0)</f>
        <v/>
      </c>
      <c r="DH706">
        <f>ROUND(T706/26,0)</f>
        <v/>
      </c>
      <c r="DI706">
        <f ref="DI706" t="array">IFERROR(INDEX(CSDA!D$1:D$500,MATCH("Trích giữ"&amp;PAYROLL!DI$2,CSDA!A$1:A$500&amp;CSDA!C$1:C$500,0)),0)</f>
        <v/>
      </c>
      <c r="DJ706">
        <f>IF(U706=0,T706*21.5%-BL706,0)</f>
        <v/>
      </c>
      <c r="DK706">
        <f ref="DK706" t="array">IFERROR(INDEX(CSDA!D$1:D$500,MATCH("Trích giữ"&amp;PAYROLL!DK$2,CSDA!A$1:A$500&amp;CSDA!C$1:C$500,0)),0)</f>
        <v/>
      </c>
      <c r="DL706">
        <f>IFERROR(INDEX(CSDA!D$1:D$500,MATCH(PAYROLL!DL$2,CSDA!C$1:C$500,0))/12,0)</f>
        <v/>
      </c>
      <c r="DM706">
        <f>SUM(DB706:DL706)</f>
        <v/>
      </c>
      <c r="DN706">
        <f>IFERROR(INDEX(ADJ!$A$1:$BZ$1000,MATCH(PAYROLL!D706,ADJ!A$1:A$500,0),MATCH(PAYROLL!DN$2,ADJ!$2:$2,0)),0)</f>
        <v/>
      </c>
      <c r="DO706">
        <f>IFERROR(SUM(BP706,DM706:DN706,CX706:DA706)-DT706,0)</f>
        <v/>
      </c>
      <c r="DP706">
        <f ref="DP706" t="array">SUM(BW706*IFERROR(INDEX(CSDA!D$1:D$500,MATCH(BW$2,CSDA!C$1:C$500,0)),0)%,CX706*IFERROR(INDEX(CSDA!D$1:D$500,MATCH(CX$2,CSDA!C$1:C$500,0)),0)%,DA706*IFERROR(INDEX(CSDA!D$1:D$500,MATCH(DA$2,CSDA!C$1:C$500,0)),0)%,DB706*IFERROR(INDEX(CSDA!D$1:D$500,MATCH(DB$2,CSDA!C$1:C$500,0)),0)%,DF706*IFERROR(INDEX(CSDA!D$1:D$500,MATCH("Phí dịch vụ"&amp;PAYROLL!DF$2,CSDA!A$1:A$500&amp;CSDA!C$1:C$500,0)),0)%,DC706*IFERROR(INDEX(CSDA!D$1:D$500,MATCH("Phí dịch vụ"&amp;PAYROLL!DC$2,CSDA!A$1:A$500&amp;CSDA!C$1:C$500,0)),0)%,DH706*IFERROR(INDEX(CSDA!D$1:D$500,MATCH("Phí dịch vụ"&amp;PAYROLL!DH$2,CSDA!A$1:A$500&amp;CSDA!C$1:C$500,0)),0)%,DJ706*IFERROR(INDEX(CSDA!D$1:D$500,MATCH("Phí dịch vụ"&amp;PAYROLL!DJ$2,CSDA!A$1:A$500&amp;CSDA!C$1:C$500,0)),0)%,BN706*IFERROR(INDEX(CSDA!D$1:D$500,MATCH(BN$2,CSDA!C$1:C$500,0)),0)%)-BN706*7%</f>
        <v/>
      </c>
      <c r="DQ706">
        <f>IFERROR(INDEX(ADJ!$A$1:$BZ$1000,MATCH(PAYROLL!D706,ADJ!A$1:A$500,0),MATCH(PAYROLL!DQ$2,ADJ!$2:$2,0)),0)</f>
        <v/>
      </c>
      <c r="DR706">
        <f>IFERROR(INDEX(ADJ!$A$1:$BZ$1000,MATCH(PAYROLL!D706,ADJ!A$1:A$500,0),MATCH(PAYROLL!DR$2,ADJ!$2:$2,0)),0)</f>
        <v/>
      </c>
      <c r="DS706">
        <f>SUM(DP706:DR706)</f>
        <v/>
      </c>
      <c r="DT706">
        <f>EK706</f>
        <v/>
      </c>
      <c r="DU706">
        <f>SUM(DO706:DR706)</f>
        <v/>
      </c>
      <c r="DV706">
        <f>ROUND(DU706*0.1,0)</f>
        <v/>
      </c>
      <c r="DW706">
        <f>DU706+DV706</f>
        <v/>
      </c>
      <c r="DZ706">
        <f>IFERROR(INDEX(ADJ!$A$1:$BZ$1000,MATCH(PAYROLL!$D706,ADJ!A$1:A$500,0),MATCH(PAYROLL!DZ$2,ADJ!$2:$2,0)),0)</f>
        <v/>
      </c>
      <c r="EA706">
        <f>IFERROR(INDEX(ADJ!$A$1:$BZ$1000,MATCH(PAYROLL!$D706,ADJ!A$1:A$500,0),MATCH(PAYROLL!EA$2,ADJ!$2:$2,0)),0)</f>
        <v/>
      </c>
      <c r="EB706">
        <f>IFERROR(INDEX(ADJ!$A$1:$BZ$1000,MATCH(PAYROLL!$D706,ADJ!A$1:A$500,0),MATCH(PAYROLL!EB$2,ADJ!$2:$2,0)),0)</f>
        <v/>
      </c>
      <c r="EC706">
        <f>IFERROR(INDEX(ADJ!$A$1:$BZ$1000,MATCH(PAYROLL!$D706,ADJ!A$1:A$500,0),MATCH(PAYROLL!EC$2,ADJ!$2:$2,0)),0)</f>
        <v/>
      </c>
      <c r="ED706">
        <f>IFERROR(INDEX(ADJ!$A$1:$BZ$1000,MATCH(PAYROLL!$D706,ADJ!A$1:A$500,0),MATCH(PAYROLL!ED$2,ADJ!$2:$2,0)),0)</f>
        <v/>
      </c>
      <c r="EE706">
        <f>IFERROR(INDEX(ADJ!$A$1:$BZ$1000,MATCH(PAYROLL!$D706,ADJ!A$1:A$500,0),MATCH(PAYROLL!EE$2,ADJ!$2:$2,0)),0)</f>
        <v/>
      </c>
      <c r="EF706">
        <f>IFERROR(INDEX(ADJ!$A$1:$BZ$1000,MATCH(PAYROLL!$D706,ADJ!A$1:A$500,0),MATCH(PAYROLL!EF$2,ADJ!$2:$2,0)),0)</f>
        <v/>
      </c>
      <c r="EG706">
        <f>IFERROR(INDEX(ADJ!$A$1:$BZ$1000,MATCH(PAYROLL!$D706,ADJ!A$1:A$500,0),MATCH(PAYROLL!EG$2,ADJ!$2:$2,0)),0)</f>
        <v/>
      </c>
      <c r="EH706">
        <f>IFERROR(INDEX(ADJ!$A$1:$BZ$1000,MATCH(PAYROLL!$D706,ADJ!A$1:A$500,0),MATCH(PAYROLL!EH$2,ADJ!$2:$2,0)),0)</f>
        <v/>
      </c>
      <c r="EI706">
        <f>IFERROR(INDEX(ADJ!$A$1:$BZ$1000,MATCH(PAYROLL!D706,ADJ!A$1:A$500,0),MATCH(PAYROLL!EI$2,ADJ!$2:$2,0)),0)</f>
        <v/>
      </c>
      <c r="EJ706">
        <f>IFERROR(INDEX(ADJ!$A$1:$BZ$1000,MATCH(PAYROLL!$D706,ADJ!A$1:A$500,0),MATCH(PAYROLL!EJ$2,ADJ!$2:$2,0)),0)</f>
        <v/>
      </c>
      <c r="EK706">
        <f>SUM(DZ706:EJ706)</f>
        <v/>
      </c>
    </row>
    <row r="707">
      <c r="A707" t="n">
        <v>705</v>
      </c>
      <c r="B707" t="inlineStr">
        <is>
          <t>Đậu Đức Dũng</t>
        </is>
      </c>
      <c r="D707" t="inlineStr">
        <is>
          <t>157581-01</t>
        </is>
      </c>
      <c r="S707">
        <f>IFERROR(INDEX(PIS!$A$1:$BZ$1000,MATCH($D707,PIS!C$1:C$500,0),MATCH("Lương CB tháng trước",PIS!$1:$1,0)),0)</f>
        <v/>
      </c>
      <c r="T707">
        <f>IFERROR(INDEX(PIS!$A$1:$BZ$1000,MATCH($D707,PIS!C$1:C$500,0),MATCH("Lương CB hiện tại",PIS!$1:$1,0)),0)</f>
        <v/>
      </c>
      <c r="U707">
        <f>IFERROR(INDEX(PIS!$A$1:$BZ$1000,MATCH($D707,PIS!C$1:C$500,0),MATCH("Lương đóng BHBB",PIS!$1:$1,0)),0)</f>
        <v/>
      </c>
      <c r="V707">
        <f>IFERROR(INDEX(PIS!$A$1:$BZ$1000,MATCH($D707,PIS!C$1:C$500,0),MATCH(V$2,PIS!$2:$2,0)),0)</f>
        <v/>
      </c>
      <c r="W707">
        <f>IFERROR(INDEX(PIS!$A$1:$BZ$1000,MATCH($D707,PIS!C$1:C$500,0),MATCH(W$2,PIS!$2:$2,0)),0)</f>
        <v/>
      </c>
      <c r="X707">
        <f>IFERROR(INDEX(PIS!$A$1:$BZ$1000,MATCH($D707,PIS!C$1:C$500,0),MATCH(X$2,PIS!$2:$2,0)),0)</f>
        <v/>
      </c>
      <c r="Y707">
        <f>IFERROR(INDEX(PIS!$A$1:$BZ$1000,MATCH($D707,PIS!C$1:C$500,0),MATCH(Y$2,PIS!$2:$2,0)),0)</f>
        <v/>
      </c>
      <c r="Z707">
        <f>IFERROR(INDEX(PIS!$A$1:$BZ$1000,MATCH($D707,PIS!C$1:C$500,0),MATCH(Z$2,PIS!$2:$2,0)),0)</f>
        <v/>
      </c>
      <c r="AA707">
        <f>IFERROR(INDEX(PIS!$A$1:$BZ$1000,MATCH($D707,PIS!C$1:C$500,0),MATCH(AA$2,PIS!$2:$2,0)),0)</f>
        <v/>
      </c>
      <c r="AB707">
        <f>IFERROR(INDEX(PIS!$A$1:$BZ$1000,MATCH($D707,PIS!C$1:C$500,0),MATCH(AB$2,PIS!$2:$2,0)),0)</f>
        <v/>
      </c>
      <c r="AC707">
        <f>SUM(V707:AB707)</f>
        <v/>
      </c>
      <c r="AD707">
        <f>IFERROR(INDEX(TIMESHEET!$A$1:$AI$5000,MATCH($D707,TIMESHEET!A$1:A$500,0),MATCH("T100",TIMESHEET!$2:$2,0))-2,0)</f>
        <v/>
      </c>
      <c r="AE707">
        <f>IFERROR(INDEX(TIMESHEET!$A$1:$AI$5000,MATCH($D707,TIMESHEET!A$1:A$500,0),MATCH("T202",TIMESHEET!$2:$2,0)),0)</f>
        <v/>
      </c>
      <c r="AF707">
        <f>IFERROR(INDEX(TIMESHEET!$A$1:$AI$5000,MATCH($D707,TIMESHEET!A$1:A$500,0),MATCH("T302",TIMESHEET!$2:$2,0)),0)</f>
        <v/>
      </c>
      <c r="AG707">
        <f>IFERROR(INDEX(TIMESHEET!$A$1:$AI$5000,MATCH($D707,TIMESHEET!A$1:A$500,0),MATCH("T406",TIMESHEET!$2:$2,0)),0)</f>
        <v/>
      </c>
      <c r="AH707">
        <f>AE707+AG707</f>
        <v/>
      </c>
      <c r="AI707">
        <f>IFERROR(INDEX(TIMESHEET!$A$1:$AI$5000,MATCH($D707,TIMESHEET!A$1:A$500,0),MATCH("T701",TIMESHEET!$2:$2,0)),0)</f>
        <v/>
      </c>
      <c r="AJ707">
        <f>IFERROR(INDEX(TIMESHEET!$A$1:$AI$5000,MATCH($D707,TIMESHEET!B$1:B$500,0),MATCH("T320",TIMESHEET!$2:$2,0)),0)</f>
        <v/>
      </c>
      <c r="AK707">
        <f>IFERROR(IF(LEFT(INDEX(PIS!O$1:O$500,MATCH(D707,PIS!C$1:C$500)),1)="M",T707/AD707*SUM(AE707:AG707),T707*AD707),0)</f>
        <v/>
      </c>
      <c r="AL707">
        <f>IFERROR(INDEX(ADJ!$A$1:$BZ$1000,MATCH(PAYROLL!D707,ADJ!A$1:A$500,0),MATCH(PAYROLL!AL$2,ADJ!$2:$2,0)),0)</f>
        <v/>
      </c>
      <c r="AM707">
        <f>SUM(AK707:AL707)</f>
        <v/>
      </c>
      <c r="AN707">
        <f>IFERROR(ROUND(V707/$AD707*$AH707,0),0)</f>
        <v/>
      </c>
      <c r="AO707">
        <f>IFERROR(ROUND(W707/$AD707*$AH707,0),0)</f>
        <v/>
      </c>
      <c r="AP707">
        <f>IFERROR(ROUND(X707/$AD707*$AE707,0),0)</f>
        <v/>
      </c>
      <c r="AQ707">
        <f>IFERROR(ROUND(Y707/$AD707*$AH707,0),0)</f>
        <v/>
      </c>
      <c r="AR707">
        <f>IFERROR(ROUND(Z707/$AD707*$AH707,0),0)</f>
        <v/>
      </c>
      <c r="AS707">
        <f>IFERROR(ROUND(AA707/$AD707*$AH707,0),0)</f>
        <v/>
      </c>
      <c r="AT707">
        <f>IFERROR(IF((AE707+AF707+AG707)&gt;13,AB707,ROUND(AB707/AD707*AH707,0)),0)</f>
        <v/>
      </c>
      <c r="AU707">
        <f>IFERROR(INDEX(ADJ!$A$1:$BZ$1000,MATCH(PAYROLL!D707,ADJ!A$1:A$500,0),MATCH(PAYROLL!AU$2,ADJ!$2:$2,0)),0)</f>
        <v/>
      </c>
      <c r="AV707">
        <f>ROUND(SUM(AN707:AU707),0)</f>
        <v/>
      </c>
      <c r="AW707">
        <f>IFERROR(INDEX(TIMESHEET!$A$1:$AI$5000,MATCH(PAYROLL!D707,TIMESHEET!A$1:A$500,0),MATCH("T620",TIMESHEET!$2:$2,0)),0)</f>
        <v/>
      </c>
      <c r="AX707">
        <f>IFERROR(INDEX(TIMESHEET!$A$1:$AI$5000,MATCH(PAYROLL!D707,TIMESHEET!A$1:A$500,0),MATCH("T601",TIMESHEET!$2:$2,0)),0)</f>
        <v/>
      </c>
      <c r="AY707">
        <f>IFERROR(INDEX(TIMESHEET!$A$1:$AI$5000,MATCH(PAYROLL!D707,TIMESHEET!A$1:A$500,0),MATCH("T602",TIMESHEET!$2:$2,0)),0)</f>
        <v/>
      </c>
      <c r="AZ707">
        <f>IFERROR(INDEX(TIMESHEET!$A$1:$AI$5000,MATCH(PAYROLL!D707,TIMESHEET!A$1:A$500,0),MATCH("T603",TIMESHEET!$2:$2,0)),0)</f>
        <v/>
      </c>
      <c r="BA707">
        <f>IFERROR(INDEX(TIMESHEET!$A$1:$AI$5000,MATCH(PAYROLL!D707,TIMESHEET!A$1:A$500,0),MATCH("T611",TIMESHEET!$2:$2,0)),0)</f>
        <v/>
      </c>
      <c r="BB707">
        <f>IFERROR(INDEX(TIMESHEET!$A$1:$AI$5000,MATCH(PAYROLL!D707,TIMESHEET!A$1:A$500,0),MATCH("T612",TIMESHEET!$2:$2,0)),0)</f>
        <v/>
      </c>
      <c r="BC707">
        <f>IFERROR(INDEX(TIMESHEET!$A$1:$AI$5000,MATCH(PAYROLL!D707,TIMESHEET!A$1:A$500,0),MATCH("T613",TIMESHEET!$2:$2,0)),0)</f>
        <v/>
      </c>
      <c r="BD707">
        <f>IFERROR(INDEX(TIMESHEET!$A$1:$AI$5000,MATCH(PAYROLL!D707,TIMESHEET!A$1:A$500,0),MATCH("T500",TIMESHEET!$2:$2,0)),0)</f>
        <v/>
      </c>
      <c r="BE707">
        <f>IFERROR(IF(LEFT(INDEX(PIS!O$1:O$500,MATCH(D707,PIS!C$1:C$500)),1)="M",T707/AD707/8*(AW707+AX707*1.5+AY707*2+AZ707*3+BA707*2.1+BB707*2.7+BC707*3.9+BD707*0.3),T707/8*(AW707+AX707*1.5+AY707*2+AZ707*3+BA707*2.1+BB707*2.7+BC707*3.9+BD707*0.3)),0)</f>
        <v/>
      </c>
      <c r="BF707">
        <f>IFERROR(INDEX(ADJ!$A$1:$BZ$1000,MATCH(PAYROLL!$D707,ADJ!A$1:A$500,0),MATCH(PAYROLL!BF$2,ADJ!$2:$2,0)),0)</f>
        <v/>
      </c>
      <c r="BG707">
        <f>IFERROR(INDEX(ADJ!$A$1:$BZ$1000,MATCH(PAYROLL!D707,ADJ!A$1:A$500,0),MATCH(PAYROLL!BG$2,ADJ!$2:$2,0)),0)</f>
        <v/>
      </c>
      <c r="BH707">
        <f>IFERROR(INDEX(ADJ!$A$1:$BZ$1000,MATCH(PAYROLL!D707,ADJ!A$1:A$500,0),MATCH(PAYROLL!BH$2,ADJ!$2:$2,0)),0)</f>
        <v/>
      </c>
      <c r="BI707">
        <f>IFERROR(INDEX(ADJ!$A$1:$BZ$1000,MATCH(PAYROLL!D707,ADJ!A$1:A$500,0),MATCH(PAYROLL!BI$2,ADJ!$2:$2,0)),0)</f>
        <v/>
      </c>
      <c r="BJ707">
        <f>IFERROR(INDEX(ADJ!$A$1:$BZ$1000,MATCH(PAYROLL!D707,ADJ!A$1:A$500,0),MATCH(PAYROLL!BJ$2,ADJ!$2:$2,0)),0)</f>
        <v/>
      </c>
      <c r="BK707">
        <f>SUM(BF707:BJ707)</f>
        <v/>
      </c>
      <c r="BL707">
        <f>IFERROR(INDEX(ADJ!$A$1:$BZ$1000,MATCH(PAYROLL!D707,ADJ!A$1:A$500,0),MATCH(PAYROLL!BL$2,ADJ!$2:$2,0)),0)</f>
        <v/>
      </c>
      <c r="BM707">
        <f>IFERROR(INDEX(ADJ!$A$1:$BZ$1000,MATCH(PAYROLL!D707,ADJ!A$1:A$500,0),MATCH(PAYROLL!BM$2,ADJ!$2:$2,0)),0)</f>
        <v/>
      </c>
      <c r="BN707">
        <f>IFERROR(INDEX(ADJ!$A$1:$BZ$1000,MATCH(PAYROLL!D707,ADJ!A$1:A$500,0),MATCH(PAYROLL!BN$2,ADJ!$2:$2,0)),0)</f>
        <v/>
      </c>
      <c r="BO707">
        <f>IFERROR(INDEX(ADJ!$A$1:$BZ$1000,MATCH(PAYROLL!D707,ADJ!A$1:A$500,0),MATCH(PAYROLL!BO$2,ADJ!$2:$2,0)),0)</f>
        <v/>
      </c>
      <c r="BP707">
        <f>SUM(AM707,AV707,BE707,BK707,BL707:BO707)</f>
        <v/>
      </c>
      <c r="BQ707">
        <f>BO707</f>
        <v/>
      </c>
      <c r="BR707">
        <f>IFERROR(ROUND(IF(LEFT(INDEX(PIS!O$1:O$500,MATCH(D707,PIS!C$1:C$500)),1)="D",T707/8*(BD707*0.3),IF(LEFT(INDEX(PIS!O$1:O$500,MATCH(D707,PIS!C$1:C$500)),1)="H",T707*($BD707*0.3),T707/$AD707/8*($BD707*0.3))),0),0)</f>
        <v/>
      </c>
      <c r="BS707">
        <f>IF(AP707&lt;1,0,MIN(AP707,730000))</f>
        <v/>
      </c>
      <c r="BT707">
        <f>IFERROR(ROUND((BE707-SUM(AW707:BC707)*T707/AD707/8),0)-BR707,0)</f>
        <v/>
      </c>
      <c r="BU707">
        <f>AO707</f>
        <v/>
      </c>
      <c r="BV707">
        <f>SUM(BQ707:BU707)</f>
        <v/>
      </c>
      <c r="BW707">
        <f>BP707-BV707</f>
        <v/>
      </c>
      <c r="BX707">
        <f>IFERROR(IF(RIGHT(INDEX(PIS!O$1:O$500,MATCH(D707,PIS!C$1:C$500)),5)="Gross",MIN(U707+V707,VLOOKUP("R700",TSC!B:C,2,0)*VLOOKUP("R101",TSC!B:C,2,0))*VLOOKUP("R701",TSC!B:C,2,0)%,0),0)</f>
        <v/>
      </c>
      <c r="BY707">
        <f>IFERROR(IF(RIGHT(INDEX(PIS!O$1:O$500,MATCH(D707,PIS!C$1:C$500)),5)="Gross",MIN(U707+V707,VLOOKUP("R700",TSC!B:C,2,0)*VLOOKUP("R101",TSC!B:C,2,0))*VLOOKUP("T704",TSC!B:C,2,0)%,0),0)</f>
        <v/>
      </c>
      <c r="BZ707">
        <f>IFERROR(IF(RIGHT(INDEX(PIS!O$1:O$500,MATCH(D707,PIS!C$1:C$500)),5)="Gross",MIN(U707+V707,VLOOKUP("R700",TSC!B:C,2,0)*VLOOKUP("1",TSC!F:G,2,0))*VLOOKUP("T705",TSC!B:C,2,0)%,0),0)</f>
        <v/>
      </c>
      <c r="CA707">
        <f>IFERROR(INDEX(ADJ!$A$1:$BZ$1000,MATCH(PAYROLL!D707,ADJ!A$1:A$500,0),MATCH(PAYROLL!CA$2,ADJ!$2:$2,0)),0)</f>
        <v/>
      </c>
      <c r="CB707">
        <f>IFERROR(INDEX(ADJ!$A$1:$BZ$1000,MATCH(PAYROLL!D707,ADJ!A$1:A$500,0),MATCH(PAYROLL!CB$2,ADJ!$2:$2,0)),0)</f>
        <v/>
      </c>
      <c r="CC707">
        <f>SUM(BX707:CB707)</f>
        <v/>
      </c>
      <c r="CD707">
        <f>IFERROR(INDEX(PIS!$A$1:$BZ$1000,MATCH(PAYROLL!D707,PIS!C$1:C$500,0),MATCH(PAYROLL!CD$1,PIS!$1:$1,0)),0)</f>
        <v/>
      </c>
      <c r="CE707">
        <f>IFERROR(IF(OR(INDEX(PIS!P$1:P$500,MATCH(D707,PIS!C$1:C$500,0))="LT2",INDEX(PIS!P$1:P$500,MATCH(D707,PIS!C$1:C$500,0))="P10"),0,SUM(CC707,CD707*VLOOKUP("R601",TSC!B:C,2,0),VLOOKUP("R602",TSC!B:C,2,0))),0)</f>
        <v/>
      </c>
      <c r="CF707">
        <f>MAX(BW707-CE707,0)</f>
        <v/>
      </c>
      <c r="CG707">
        <f>IFERROR(IF(OR(RIGHT(INDEX(PIS!P$1:P$500,MATCH(D707,PIS!C$1:C$500)),5)="P10",RIGHT(INDEX(PIS!P$1:P$500,MATCH(D707,PIS!C$1:C$500)),5)="CK"),0,IF(CF707&lt;=5000000,CF707*5%,IF(CF707&lt;=10000000,CF707*10%-250000,IF(CF707&lt;=18000000,CF707*15%-750000,IF(CF707&lt;=32000000,CF707*20%-1650000,IF(CF707&lt;=52000000,CF707*25%-3250000,IF(CF707&lt;=80000000,BH707*30%-5850000,CF707*35%-9850000))))))),0)</f>
        <v/>
      </c>
      <c r="CH707">
        <f>IFERROR(IF(OR(INDEX(PIS!P$1:P$500,MATCH(D707,PIS!C$1:C$500))="LT",INDEX(PIS!P$1:P$500,MATCH(D707,PIS!C$1:C$500))="CK"),0,IF(CF707&lt;2000000,0,CF707*10%)),0)</f>
        <v/>
      </c>
      <c r="CI707">
        <f>IFERROR(INDEX(ADJ!$A$1:$BZ$1000,MATCH(PAYROLL!D707,ADJ!A$1:A$500,0),MATCH(PAYROLL!CI$2,ADJ!$2:$2,0)),0)</f>
        <v/>
      </c>
      <c r="CJ707">
        <f>IFERROR(INDEX(ADJ!$A$1:$BZ$1000,MATCH(PAYROLL!D707,ADJ!A$1:A$500,0),MATCH(PAYROLL!CJ$2,ADJ!$2:$2,0)),0)</f>
        <v/>
      </c>
      <c r="CK707">
        <f>IFERROR(INDEX(ADJ!$A$1:$BZ$1000,MATCH(PAYROLL!D707,ADJ!A$1:A$500,0),MATCH(PAYROLL!CK$2,ADJ!$2:$2,0)),0)</f>
        <v/>
      </c>
      <c r="CL707">
        <f>SUM(CG707:CK707)</f>
        <v/>
      </c>
      <c r="CM707">
        <f>ROUND(SUM(CH707:CK707),0)</f>
        <v/>
      </c>
      <c r="CN707">
        <f>IFERROR(INDEX(CSDA!D$1:D$500,MATCH($CN$2,CSDA!C$1:C$500,0))*INDEX(PIS!V$1:V$500,MATCH(D707,PIS!C$1:C$500))+INDEX(ADJ!$A$1:$BZ$1000,MATCH(PAYROLL!D707,ADJ!A$1:A$500,0),MATCH(PAYROLL!CN$2,ADJ!$2:$2,0)),0)</f>
        <v/>
      </c>
      <c r="CO707">
        <f>IFERROR(INDEX(ADJ!$A$1:$BZ$1000,MATCH(PAYROLL!D707,ADJ!A$1:A$500,0),MATCH(PAYROLL!CO$2,ADJ!$2:$2,0)),0)</f>
        <v/>
      </c>
      <c r="CP707">
        <f>IFERROR(INDEX(ADJ!$A$1:$BZ$1000,MATCH(PAYROLL!D707,ADJ!A$1:A$500,0),MATCH(PAYROLL!CP$2,ADJ!$2:$2,0)),0)</f>
        <v/>
      </c>
      <c r="CQ707">
        <f>BP707-CL707-CI707-CM707-CN707-CO707-CP707-CC707</f>
        <v/>
      </c>
      <c r="CR707">
        <f>IFERROR(IF(RIGHT(INDEX(PIS!O$1:O$500,MATCH(D707,PIS!C$1:C$500,0)),5)="Gross",MIN(U707+V707,VLOOKUP("R700",TSC!B:C,2,0)*VLOOKUP("R101",TSC!B:C,2,0))*(VLOOKUP("T711",TSC!B:C,2,0)+VLOOKUP("T712",TSC!B:C,2,0))%,MIN(T707+V707,VLOOKUP("R700",TSC!B:C,2,0)*VLOOKUP("R101",TSC!B:C,2,0))*(VLOOKUP("T711",TSC!B:C,2,0)+VLOOKUP("T712",TSC!B:C,2,0)+VLOOKUP("R701",TSC!B:C,2,0))%),0)</f>
        <v/>
      </c>
      <c r="CS707">
        <f>IFERROR(IF(RIGHT(INDEX(PIS!O$1:O$500,MATCH(D707,PIS!C$1:C$500,0)),5)="Gross",MIN(U707+V707,VLOOKUP("R700",TSC!B:C,2,0)*VLOOKUP("R101",TSC!B:C,2,0))*(VLOOKUP("T714",TSC!B:C,2,0))%,MIN(T707+V707,VLOOKUP("R700",TSC!B:C,2,0)*VLOOKUP("R101",TSC!B:C,2,0))*(VLOOKUP("T704",TSC!B:C,2,0)+VLOOKUP("T714",TSC!B:C,2,0))%),0)</f>
        <v/>
      </c>
      <c r="CT707">
        <f>IFERROR(IF(RIGHT(INDEX(PIS!O$1:O$500,MATCH(D707,PIS!C$1:C$500,0)),5)="Gross",MIN(U707+V707,VLOOKUP("R700",TSC!B:C,2,0)*VLOOKUP("R101",TSC!B:C,2,0))*VLOOKUP("T705",TSC!B:C,2,0)%,MIN(T707+V707,VLOOKUP("R700",TSC!B:C,2,0)*VLOOKUP("R101",TSC!B:C,2,0))*VLOOKUP("T705",TSC!B:C,2,0)%),0)</f>
        <v/>
      </c>
      <c r="CU707">
        <f>IFERROR(IF(RIGHT(INDEX(PIS!O$1:O$500,MATCH(D707,PIS!C$1:C$500,0)),5)="Gross",MIN(U707+V707,VLOOKUP("R700",TSC!B:C,2,0)*VLOOKUP("R101",TSC!B:C,2,0))*(VLOOKUP("T713",TSC!B:C,2,0))%,MIN(T707+V707,VLOOKUP("R700",TSC!B:C,2,0)*VLOOKUP("R101",TSC!B:C,2,0))*(VLOOKUP("T713",TSC!B:C,2,0))%),0)</f>
        <v/>
      </c>
      <c r="CV707">
        <f>IFERROR(INDEX(ADJ!$A$1:$BZ$1000,MATCH(PAYROLL!D707,ADJ!A$1:A$500,0),MATCH(PAYROLL!CV$2,ADJ!$2:$2,0)),0)</f>
        <v/>
      </c>
      <c r="CW707">
        <f>IFERROR(INDEX(ADJ!$A$1:$BZ$1000,MATCH(PAYROLL!D707,ADJ!A$1:A$500,0),MATCH(PAYROLL!CW$2,ADJ!$2:$2,0)),0)</f>
        <v/>
      </c>
      <c r="CX707">
        <f>SUM(CR707:CW707)</f>
        <v/>
      </c>
      <c r="CY707">
        <f>ROUND(IF(CR707&gt;0,T707+V707*VLOOKUP("R202",TSC!$B$1:$C$500,2,0),0),0)</f>
        <v/>
      </c>
      <c r="CZ707">
        <f>IFERROR(INDEX(CSDA!D$1:D$500,MATCH($CZ$2,CSDA!C$1:C$500,0)),0)</f>
        <v/>
      </c>
      <c r="DA707">
        <f>ROUND(T707*0.7%,0)</f>
        <v/>
      </c>
      <c r="DB707">
        <f>ROUND(T707/12,0)</f>
        <v/>
      </c>
      <c r="DC707">
        <f ref="DC707" t="array">IFERROR(INDEX(CSDA!D$1:D$500,MATCH("Trích giữ"&amp;PAYROLL!DC$2,CSDA!A$1:A$500&amp;CSDA!C$1:C$500,0)),0)</f>
        <v/>
      </c>
      <c r="DD707">
        <f ref="DD707" t="array">IFERROR(INDEX(CSDA!D$1:D$500,MATCH("Trích giữ"&amp;PAYROLL!DD$2,CSDA!A$1:A$500&amp;CSDA!C$1:C$500,0)),0)</f>
        <v/>
      </c>
      <c r="DE707">
        <f ref="DE707" t="array">IFERROR(INDEX(CSDA!D$1:D$500,MATCH("Trích giữ"&amp;PAYROLL!DE$2,CSDA!A$1:A$500&amp;CSDA!C$1:C$500,0)),0)</f>
        <v/>
      </c>
      <c r="DF707">
        <f>IFERROR(INDEX(CSDA!D$1:D$500,MATCH(PAYROLL!DF$2,CSDA!C$1:C$500,0)),0)</f>
        <v/>
      </c>
      <c r="DG707">
        <f ref="DG707" t="array">IFERROR(INDEX(CSDA!D$1:D$500,MATCH("Trích giữ"&amp;PAYROLL!DG$2,CSDA!A$1:A$500&amp;CSDA!C$1:C$500,0)),0)</f>
        <v/>
      </c>
      <c r="DH707">
        <f>ROUND(T707/26,0)</f>
        <v/>
      </c>
      <c r="DI707">
        <f ref="DI707" t="array">IFERROR(INDEX(CSDA!D$1:D$500,MATCH("Trích giữ"&amp;PAYROLL!DI$2,CSDA!A$1:A$500&amp;CSDA!C$1:C$500,0)),0)</f>
        <v/>
      </c>
      <c r="DJ707">
        <f>IF(U707=0,T707*21.5%-BL707,0)</f>
        <v/>
      </c>
      <c r="DK707">
        <f ref="DK707" t="array">IFERROR(INDEX(CSDA!D$1:D$500,MATCH("Trích giữ"&amp;PAYROLL!DK$2,CSDA!A$1:A$500&amp;CSDA!C$1:C$500,0)),0)</f>
        <v/>
      </c>
      <c r="DL707">
        <f>IFERROR(INDEX(CSDA!D$1:D$500,MATCH(PAYROLL!DL$2,CSDA!C$1:C$500,0))/12,0)</f>
        <v/>
      </c>
      <c r="DM707">
        <f>SUM(DB707:DL707)</f>
        <v/>
      </c>
      <c r="DN707">
        <f>IFERROR(INDEX(ADJ!$A$1:$BZ$1000,MATCH(PAYROLL!D707,ADJ!A$1:A$500,0),MATCH(PAYROLL!DN$2,ADJ!$2:$2,0)),0)</f>
        <v/>
      </c>
      <c r="DO707">
        <f>IFERROR(SUM(BP707,DM707:DN707,CX707:DA707)-DT707,0)</f>
        <v/>
      </c>
      <c r="DP707">
        <f ref="DP707" t="array">SUM(BW707*IFERROR(INDEX(CSDA!D$1:D$500,MATCH(BW$2,CSDA!C$1:C$500,0)),0)%,CX707*IFERROR(INDEX(CSDA!D$1:D$500,MATCH(CX$2,CSDA!C$1:C$500,0)),0)%,DA707*IFERROR(INDEX(CSDA!D$1:D$500,MATCH(DA$2,CSDA!C$1:C$500,0)),0)%,DB707*IFERROR(INDEX(CSDA!D$1:D$500,MATCH(DB$2,CSDA!C$1:C$500,0)),0)%,DF707*IFERROR(INDEX(CSDA!D$1:D$500,MATCH("Phí dịch vụ"&amp;PAYROLL!DF$2,CSDA!A$1:A$500&amp;CSDA!C$1:C$500,0)),0)%,DC707*IFERROR(INDEX(CSDA!D$1:D$500,MATCH("Phí dịch vụ"&amp;PAYROLL!DC$2,CSDA!A$1:A$500&amp;CSDA!C$1:C$500,0)),0)%,DH707*IFERROR(INDEX(CSDA!D$1:D$500,MATCH("Phí dịch vụ"&amp;PAYROLL!DH$2,CSDA!A$1:A$500&amp;CSDA!C$1:C$500,0)),0)%,DJ707*IFERROR(INDEX(CSDA!D$1:D$500,MATCH("Phí dịch vụ"&amp;PAYROLL!DJ$2,CSDA!A$1:A$500&amp;CSDA!C$1:C$500,0)),0)%,BN707*IFERROR(INDEX(CSDA!D$1:D$500,MATCH(BN$2,CSDA!C$1:C$500,0)),0)%)-BN707*7%</f>
        <v/>
      </c>
      <c r="DQ707">
        <f>IFERROR(INDEX(ADJ!$A$1:$BZ$1000,MATCH(PAYROLL!D707,ADJ!A$1:A$500,0),MATCH(PAYROLL!DQ$2,ADJ!$2:$2,0)),0)</f>
        <v/>
      </c>
      <c r="DR707">
        <f>IFERROR(INDEX(ADJ!$A$1:$BZ$1000,MATCH(PAYROLL!D707,ADJ!A$1:A$500,0),MATCH(PAYROLL!DR$2,ADJ!$2:$2,0)),0)</f>
        <v/>
      </c>
      <c r="DS707">
        <f>SUM(DP707:DR707)</f>
        <v/>
      </c>
      <c r="DT707">
        <f>EK707</f>
        <v/>
      </c>
      <c r="DU707">
        <f>SUM(DO707:DR707)</f>
        <v/>
      </c>
      <c r="DV707">
        <f>ROUND(DU707*0.1,0)</f>
        <v/>
      </c>
      <c r="DW707">
        <f>DU707+DV707</f>
        <v/>
      </c>
      <c r="DZ707">
        <f>IFERROR(INDEX(ADJ!$A$1:$BZ$1000,MATCH(PAYROLL!$D707,ADJ!A$1:A$500,0),MATCH(PAYROLL!DZ$2,ADJ!$2:$2,0)),0)</f>
        <v/>
      </c>
      <c r="EA707">
        <f>IFERROR(INDEX(ADJ!$A$1:$BZ$1000,MATCH(PAYROLL!$D707,ADJ!A$1:A$500,0),MATCH(PAYROLL!EA$2,ADJ!$2:$2,0)),0)</f>
        <v/>
      </c>
      <c r="EB707">
        <f>IFERROR(INDEX(ADJ!$A$1:$BZ$1000,MATCH(PAYROLL!$D707,ADJ!A$1:A$500,0),MATCH(PAYROLL!EB$2,ADJ!$2:$2,0)),0)</f>
        <v/>
      </c>
      <c r="EC707">
        <f>IFERROR(INDEX(ADJ!$A$1:$BZ$1000,MATCH(PAYROLL!$D707,ADJ!A$1:A$500,0),MATCH(PAYROLL!EC$2,ADJ!$2:$2,0)),0)</f>
        <v/>
      </c>
      <c r="ED707">
        <f>IFERROR(INDEX(ADJ!$A$1:$BZ$1000,MATCH(PAYROLL!$D707,ADJ!A$1:A$500,0),MATCH(PAYROLL!ED$2,ADJ!$2:$2,0)),0)</f>
        <v/>
      </c>
      <c r="EE707">
        <f>IFERROR(INDEX(ADJ!$A$1:$BZ$1000,MATCH(PAYROLL!$D707,ADJ!A$1:A$500,0),MATCH(PAYROLL!EE$2,ADJ!$2:$2,0)),0)</f>
        <v/>
      </c>
      <c r="EF707">
        <f>IFERROR(INDEX(ADJ!$A$1:$BZ$1000,MATCH(PAYROLL!$D707,ADJ!A$1:A$500,0),MATCH(PAYROLL!EF$2,ADJ!$2:$2,0)),0)</f>
        <v/>
      </c>
      <c r="EG707">
        <f>IFERROR(INDEX(ADJ!$A$1:$BZ$1000,MATCH(PAYROLL!$D707,ADJ!A$1:A$500,0),MATCH(PAYROLL!EG$2,ADJ!$2:$2,0)),0)</f>
        <v/>
      </c>
      <c r="EH707">
        <f>IFERROR(INDEX(ADJ!$A$1:$BZ$1000,MATCH(PAYROLL!$D707,ADJ!A$1:A$500,0),MATCH(PAYROLL!EH$2,ADJ!$2:$2,0)),0)</f>
        <v/>
      </c>
      <c r="EI707">
        <f>IFERROR(INDEX(ADJ!$A$1:$BZ$1000,MATCH(PAYROLL!D707,ADJ!A$1:A$500,0),MATCH(PAYROLL!EI$2,ADJ!$2:$2,0)),0)</f>
        <v/>
      </c>
      <c r="EJ707">
        <f>IFERROR(INDEX(ADJ!$A$1:$BZ$1000,MATCH(PAYROLL!$D707,ADJ!A$1:A$500,0),MATCH(PAYROLL!EJ$2,ADJ!$2:$2,0)),0)</f>
        <v/>
      </c>
      <c r="EK707">
        <f>SUM(DZ707:EJ707)</f>
        <v/>
      </c>
    </row>
    <row r="708">
      <c r="A708" t="n">
        <v>706</v>
      </c>
      <c r="B708" t="inlineStr">
        <is>
          <t>Đồng Văn Chiều</t>
        </is>
      </c>
      <c r="D708" t="inlineStr">
        <is>
          <t>157576-01</t>
        </is>
      </c>
      <c r="S708">
        <f>IFERROR(INDEX(PIS!$A$1:$BZ$1000,MATCH($D708,PIS!C$1:C$500,0),MATCH("Lương CB tháng trước",PIS!$1:$1,0)),0)</f>
        <v/>
      </c>
      <c r="T708">
        <f>IFERROR(INDEX(PIS!$A$1:$BZ$1000,MATCH($D708,PIS!C$1:C$500,0),MATCH("Lương CB hiện tại",PIS!$1:$1,0)),0)</f>
        <v/>
      </c>
      <c r="U708">
        <f>IFERROR(INDEX(PIS!$A$1:$BZ$1000,MATCH($D708,PIS!C$1:C$500,0),MATCH("Lương đóng BHBB",PIS!$1:$1,0)),0)</f>
        <v/>
      </c>
      <c r="V708">
        <f>IFERROR(INDEX(PIS!$A$1:$BZ$1000,MATCH($D708,PIS!C$1:C$500,0),MATCH(V$2,PIS!$2:$2,0)),0)</f>
        <v/>
      </c>
      <c r="W708">
        <f>IFERROR(INDEX(PIS!$A$1:$BZ$1000,MATCH($D708,PIS!C$1:C$500,0),MATCH(W$2,PIS!$2:$2,0)),0)</f>
        <v/>
      </c>
      <c r="X708">
        <f>IFERROR(INDEX(PIS!$A$1:$BZ$1000,MATCH($D708,PIS!C$1:C$500,0),MATCH(X$2,PIS!$2:$2,0)),0)</f>
        <v/>
      </c>
      <c r="Y708">
        <f>IFERROR(INDEX(PIS!$A$1:$BZ$1000,MATCH($D708,PIS!C$1:C$500,0),MATCH(Y$2,PIS!$2:$2,0)),0)</f>
        <v/>
      </c>
      <c r="Z708">
        <f>IFERROR(INDEX(PIS!$A$1:$BZ$1000,MATCH($D708,PIS!C$1:C$500,0),MATCH(Z$2,PIS!$2:$2,0)),0)</f>
        <v/>
      </c>
      <c r="AA708">
        <f>IFERROR(INDEX(PIS!$A$1:$BZ$1000,MATCH($D708,PIS!C$1:C$500,0),MATCH(AA$2,PIS!$2:$2,0)),0)</f>
        <v/>
      </c>
      <c r="AB708">
        <f>IFERROR(INDEX(PIS!$A$1:$BZ$1000,MATCH($D708,PIS!C$1:C$500,0),MATCH(AB$2,PIS!$2:$2,0)),0)</f>
        <v/>
      </c>
      <c r="AC708">
        <f>SUM(V708:AB708)</f>
        <v/>
      </c>
      <c r="AD708">
        <f>IFERROR(INDEX(TIMESHEET!$A$1:$AI$5000,MATCH($D708,TIMESHEET!A$1:A$500,0),MATCH("T100",TIMESHEET!$2:$2,0))-2,0)</f>
        <v/>
      </c>
      <c r="AE708">
        <f>IFERROR(INDEX(TIMESHEET!$A$1:$AI$5000,MATCH($D708,TIMESHEET!A$1:A$500,0),MATCH("T202",TIMESHEET!$2:$2,0)),0)</f>
        <v/>
      </c>
      <c r="AF708">
        <f>IFERROR(INDEX(TIMESHEET!$A$1:$AI$5000,MATCH($D708,TIMESHEET!A$1:A$500,0),MATCH("T302",TIMESHEET!$2:$2,0)),0)</f>
        <v/>
      </c>
      <c r="AG708">
        <f>IFERROR(INDEX(TIMESHEET!$A$1:$AI$5000,MATCH($D708,TIMESHEET!A$1:A$500,0),MATCH("T406",TIMESHEET!$2:$2,0)),0)</f>
        <v/>
      </c>
      <c r="AH708">
        <f>AE708+AG708</f>
        <v/>
      </c>
      <c r="AI708">
        <f>IFERROR(INDEX(TIMESHEET!$A$1:$AI$5000,MATCH($D708,TIMESHEET!A$1:A$500,0),MATCH("T701",TIMESHEET!$2:$2,0)),0)</f>
        <v/>
      </c>
      <c r="AJ708">
        <f>IFERROR(INDEX(TIMESHEET!$A$1:$AI$5000,MATCH($D708,TIMESHEET!B$1:B$500,0),MATCH("T320",TIMESHEET!$2:$2,0)),0)</f>
        <v/>
      </c>
      <c r="AK708">
        <f>IFERROR(IF(LEFT(INDEX(PIS!O$1:O$500,MATCH(D708,PIS!C$1:C$500)),1)="M",T708/AD708*SUM(AE708:AG708),T708*AD708),0)</f>
        <v/>
      </c>
      <c r="AL708">
        <f>IFERROR(INDEX(ADJ!$A$1:$BZ$1000,MATCH(PAYROLL!D708,ADJ!A$1:A$500,0),MATCH(PAYROLL!AL$2,ADJ!$2:$2,0)),0)</f>
        <v/>
      </c>
      <c r="AM708">
        <f>SUM(AK708:AL708)</f>
        <v/>
      </c>
      <c r="AN708">
        <f>IFERROR(ROUND(V708/$AD708*$AH708,0),0)</f>
        <v/>
      </c>
      <c r="AO708">
        <f>IFERROR(ROUND(W708/$AD708*$AH708,0),0)</f>
        <v/>
      </c>
      <c r="AP708">
        <f>IFERROR(ROUND(X708/$AD708*$AE708,0),0)</f>
        <v/>
      </c>
      <c r="AQ708">
        <f>IFERROR(ROUND(Y708/$AD708*$AH708,0),0)</f>
        <v/>
      </c>
      <c r="AR708">
        <f>IFERROR(ROUND(Z708/$AD708*$AH708,0),0)</f>
        <v/>
      </c>
      <c r="AS708">
        <f>IFERROR(ROUND(AA708/$AD708*$AH708,0),0)</f>
        <v/>
      </c>
      <c r="AT708">
        <f>IFERROR(IF((AE708+AF708+AG708)&gt;13,AB708,ROUND(AB708/AD708*AH708,0)),0)</f>
        <v/>
      </c>
      <c r="AU708">
        <f>IFERROR(INDEX(ADJ!$A$1:$BZ$1000,MATCH(PAYROLL!D708,ADJ!A$1:A$500,0),MATCH(PAYROLL!AU$2,ADJ!$2:$2,0)),0)</f>
        <v/>
      </c>
      <c r="AV708">
        <f>ROUND(SUM(AN708:AU708),0)</f>
        <v/>
      </c>
      <c r="AW708">
        <f>IFERROR(INDEX(TIMESHEET!$A$1:$AI$5000,MATCH(PAYROLL!D708,TIMESHEET!A$1:A$500,0),MATCH("T620",TIMESHEET!$2:$2,0)),0)</f>
        <v/>
      </c>
      <c r="AX708">
        <f>IFERROR(INDEX(TIMESHEET!$A$1:$AI$5000,MATCH(PAYROLL!D708,TIMESHEET!A$1:A$500,0),MATCH("T601",TIMESHEET!$2:$2,0)),0)</f>
        <v/>
      </c>
      <c r="AY708">
        <f>IFERROR(INDEX(TIMESHEET!$A$1:$AI$5000,MATCH(PAYROLL!D708,TIMESHEET!A$1:A$500,0),MATCH("T602",TIMESHEET!$2:$2,0)),0)</f>
        <v/>
      </c>
      <c r="AZ708">
        <f>IFERROR(INDEX(TIMESHEET!$A$1:$AI$5000,MATCH(PAYROLL!D708,TIMESHEET!A$1:A$500,0),MATCH("T603",TIMESHEET!$2:$2,0)),0)</f>
        <v/>
      </c>
      <c r="BA708">
        <f>IFERROR(INDEX(TIMESHEET!$A$1:$AI$5000,MATCH(PAYROLL!D708,TIMESHEET!A$1:A$500,0),MATCH("T611",TIMESHEET!$2:$2,0)),0)</f>
        <v/>
      </c>
      <c r="BB708">
        <f>IFERROR(INDEX(TIMESHEET!$A$1:$AI$5000,MATCH(PAYROLL!D708,TIMESHEET!A$1:A$500,0),MATCH("T612",TIMESHEET!$2:$2,0)),0)</f>
        <v/>
      </c>
      <c r="BC708">
        <f>IFERROR(INDEX(TIMESHEET!$A$1:$AI$5000,MATCH(PAYROLL!D708,TIMESHEET!A$1:A$500,0),MATCH("T613",TIMESHEET!$2:$2,0)),0)</f>
        <v/>
      </c>
      <c r="BD708">
        <f>IFERROR(INDEX(TIMESHEET!$A$1:$AI$5000,MATCH(PAYROLL!D708,TIMESHEET!A$1:A$500,0),MATCH("T500",TIMESHEET!$2:$2,0)),0)</f>
        <v/>
      </c>
      <c r="BE708">
        <f>IFERROR(IF(LEFT(INDEX(PIS!O$1:O$500,MATCH(D708,PIS!C$1:C$500)),1)="M",T708/AD708/8*(AW708+AX708*1.5+AY708*2+AZ708*3+BA708*2.1+BB708*2.7+BC708*3.9+BD708*0.3),T708/8*(AW708+AX708*1.5+AY708*2+AZ708*3+BA708*2.1+BB708*2.7+BC708*3.9+BD708*0.3)),0)</f>
        <v/>
      </c>
      <c r="BF708">
        <f>IFERROR(INDEX(ADJ!$A$1:$BZ$1000,MATCH(PAYROLL!$D708,ADJ!A$1:A$500,0),MATCH(PAYROLL!BF$2,ADJ!$2:$2,0)),0)</f>
        <v/>
      </c>
      <c r="BG708">
        <f>IFERROR(INDEX(ADJ!$A$1:$BZ$1000,MATCH(PAYROLL!D708,ADJ!A$1:A$500,0),MATCH(PAYROLL!BG$2,ADJ!$2:$2,0)),0)</f>
        <v/>
      </c>
      <c r="BH708">
        <f>IFERROR(INDEX(ADJ!$A$1:$BZ$1000,MATCH(PAYROLL!D708,ADJ!A$1:A$500,0),MATCH(PAYROLL!BH$2,ADJ!$2:$2,0)),0)</f>
        <v/>
      </c>
      <c r="BI708">
        <f>IFERROR(INDEX(ADJ!$A$1:$BZ$1000,MATCH(PAYROLL!D708,ADJ!A$1:A$500,0),MATCH(PAYROLL!BI$2,ADJ!$2:$2,0)),0)</f>
        <v/>
      </c>
      <c r="BJ708">
        <f>IFERROR(INDEX(ADJ!$A$1:$BZ$1000,MATCH(PAYROLL!D708,ADJ!A$1:A$500,0),MATCH(PAYROLL!BJ$2,ADJ!$2:$2,0)),0)</f>
        <v/>
      </c>
      <c r="BK708">
        <f>SUM(BF708:BJ708)</f>
        <v/>
      </c>
      <c r="BL708">
        <f>IFERROR(INDEX(ADJ!$A$1:$BZ$1000,MATCH(PAYROLL!D708,ADJ!A$1:A$500,0),MATCH(PAYROLL!BL$2,ADJ!$2:$2,0)),0)</f>
        <v/>
      </c>
      <c r="BM708">
        <f>IFERROR(INDEX(ADJ!$A$1:$BZ$1000,MATCH(PAYROLL!D708,ADJ!A$1:A$500,0),MATCH(PAYROLL!BM$2,ADJ!$2:$2,0)),0)</f>
        <v/>
      </c>
      <c r="BN708">
        <f>IFERROR(INDEX(ADJ!$A$1:$BZ$1000,MATCH(PAYROLL!D708,ADJ!A$1:A$500,0),MATCH(PAYROLL!BN$2,ADJ!$2:$2,0)),0)</f>
        <v/>
      </c>
      <c r="BO708">
        <f>IFERROR(INDEX(ADJ!$A$1:$BZ$1000,MATCH(PAYROLL!D708,ADJ!A$1:A$500,0),MATCH(PAYROLL!BO$2,ADJ!$2:$2,0)),0)</f>
        <v/>
      </c>
      <c r="BP708">
        <f>SUM(AM708,AV708,BE708,BK708,BL708:BO708)</f>
        <v/>
      </c>
      <c r="BQ708">
        <f>BO708</f>
        <v/>
      </c>
      <c r="BR708">
        <f>IFERROR(ROUND(IF(LEFT(INDEX(PIS!O$1:O$500,MATCH(D708,PIS!C$1:C$500)),1)="D",T708/8*(BD708*0.3),IF(LEFT(INDEX(PIS!O$1:O$500,MATCH(D708,PIS!C$1:C$500)),1)="H",T708*($BD708*0.3),T708/$AD708/8*($BD708*0.3))),0),0)</f>
        <v/>
      </c>
      <c r="BS708">
        <f>IF(AP708&lt;1,0,MIN(AP708,730000))</f>
        <v/>
      </c>
      <c r="BT708">
        <f>IFERROR(ROUND((BE708-SUM(AW708:BC708)*T708/AD708/8),0)-BR708,0)</f>
        <v/>
      </c>
      <c r="BU708">
        <f>AO708</f>
        <v/>
      </c>
      <c r="BV708">
        <f>SUM(BQ708:BU708)</f>
        <v/>
      </c>
      <c r="BW708">
        <f>BP708-BV708</f>
        <v/>
      </c>
      <c r="BX708">
        <f>IFERROR(IF(RIGHT(INDEX(PIS!O$1:O$500,MATCH(D708,PIS!C$1:C$500)),5)="Gross",MIN(U708+V708,VLOOKUP("R700",TSC!B:C,2,0)*VLOOKUP("R101",TSC!B:C,2,0))*VLOOKUP("R701",TSC!B:C,2,0)%,0),0)</f>
        <v/>
      </c>
      <c r="BY708">
        <f>IFERROR(IF(RIGHT(INDEX(PIS!O$1:O$500,MATCH(D708,PIS!C$1:C$500)),5)="Gross",MIN(U708+V708,VLOOKUP("R700",TSC!B:C,2,0)*VLOOKUP("R101",TSC!B:C,2,0))*VLOOKUP("T704",TSC!B:C,2,0)%,0),0)</f>
        <v/>
      </c>
      <c r="BZ708">
        <f>IFERROR(IF(RIGHT(INDEX(PIS!O$1:O$500,MATCH(D708,PIS!C$1:C$500)),5)="Gross",MIN(U708+V708,VLOOKUP("R700",TSC!B:C,2,0)*VLOOKUP("1",TSC!F:G,2,0))*VLOOKUP("T705",TSC!B:C,2,0)%,0),0)</f>
        <v/>
      </c>
      <c r="CA708">
        <f>IFERROR(INDEX(ADJ!$A$1:$BZ$1000,MATCH(PAYROLL!D708,ADJ!A$1:A$500,0),MATCH(PAYROLL!CA$2,ADJ!$2:$2,0)),0)</f>
        <v/>
      </c>
      <c r="CB708">
        <f>IFERROR(INDEX(ADJ!$A$1:$BZ$1000,MATCH(PAYROLL!D708,ADJ!A$1:A$500,0),MATCH(PAYROLL!CB$2,ADJ!$2:$2,0)),0)</f>
        <v/>
      </c>
      <c r="CC708">
        <f>SUM(BX708:CB708)</f>
        <v/>
      </c>
      <c r="CD708">
        <f>IFERROR(INDEX(PIS!$A$1:$BZ$1000,MATCH(PAYROLL!D708,PIS!C$1:C$500,0),MATCH(PAYROLL!CD$1,PIS!$1:$1,0)),0)</f>
        <v/>
      </c>
      <c r="CE708">
        <f>IFERROR(IF(OR(INDEX(PIS!P$1:P$500,MATCH(D708,PIS!C$1:C$500,0))="LT2",INDEX(PIS!P$1:P$500,MATCH(D708,PIS!C$1:C$500,0))="P10"),0,SUM(CC708,CD708*VLOOKUP("R601",TSC!B:C,2,0),VLOOKUP("R602",TSC!B:C,2,0))),0)</f>
        <v/>
      </c>
      <c r="CF708">
        <f>MAX(BW708-CE708,0)</f>
        <v/>
      </c>
      <c r="CG708">
        <f>IFERROR(IF(OR(RIGHT(INDEX(PIS!P$1:P$500,MATCH(D708,PIS!C$1:C$500)),5)="P10",RIGHT(INDEX(PIS!P$1:P$500,MATCH(D708,PIS!C$1:C$500)),5)="CK"),0,IF(CF708&lt;=5000000,CF708*5%,IF(CF708&lt;=10000000,CF708*10%-250000,IF(CF708&lt;=18000000,CF708*15%-750000,IF(CF708&lt;=32000000,CF708*20%-1650000,IF(CF708&lt;=52000000,CF708*25%-3250000,IF(CF708&lt;=80000000,BH708*30%-5850000,CF708*35%-9850000))))))),0)</f>
        <v/>
      </c>
      <c r="CH708">
        <f>IFERROR(IF(OR(INDEX(PIS!P$1:P$500,MATCH(D708,PIS!C$1:C$500))="LT",INDEX(PIS!P$1:P$500,MATCH(D708,PIS!C$1:C$500))="CK"),0,IF(CF708&lt;2000000,0,CF708*10%)),0)</f>
        <v/>
      </c>
      <c r="CI708">
        <f>IFERROR(INDEX(ADJ!$A$1:$BZ$1000,MATCH(PAYROLL!D708,ADJ!A$1:A$500,0),MATCH(PAYROLL!CI$2,ADJ!$2:$2,0)),0)</f>
        <v/>
      </c>
      <c r="CJ708">
        <f>IFERROR(INDEX(ADJ!$A$1:$BZ$1000,MATCH(PAYROLL!D708,ADJ!A$1:A$500,0),MATCH(PAYROLL!CJ$2,ADJ!$2:$2,0)),0)</f>
        <v/>
      </c>
      <c r="CK708">
        <f>IFERROR(INDEX(ADJ!$A$1:$BZ$1000,MATCH(PAYROLL!D708,ADJ!A$1:A$500,0),MATCH(PAYROLL!CK$2,ADJ!$2:$2,0)),0)</f>
        <v/>
      </c>
      <c r="CL708">
        <f>SUM(CG708:CK708)</f>
        <v/>
      </c>
      <c r="CM708">
        <f>ROUND(SUM(CH708:CK708),0)</f>
        <v/>
      </c>
      <c r="CN708">
        <f>IFERROR(INDEX(CSDA!D$1:D$500,MATCH($CN$2,CSDA!C$1:C$500,0))*INDEX(PIS!V$1:V$500,MATCH(D708,PIS!C$1:C$500))+INDEX(ADJ!$A$1:$BZ$1000,MATCH(PAYROLL!D708,ADJ!A$1:A$500,0),MATCH(PAYROLL!CN$2,ADJ!$2:$2,0)),0)</f>
        <v/>
      </c>
      <c r="CO708">
        <f>IFERROR(INDEX(ADJ!$A$1:$BZ$1000,MATCH(PAYROLL!D708,ADJ!A$1:A$500,0),MATCH(PAYROLL!CO$2,ADJ!$2:$2,0)),0)</f>
        <v/>
      </c>
      <c r="CP708">
        <f>IFERROR(INDEX(ADJ!$A$1:$BZ$1000,MATCH(PAYROLL!D708,ADJ!A$1:A$500,0),MATCH(PAYROLL!CP$2,ADJ!$2:$2,0)),0)</f>
        <v/>
      </c>
      <c r="CQ708">
        <f>BP708-CL708-CI708-CM708-CN708-CO708-CP708-CC708</f>
        <v/>
      </c>
      <c r="CR708">
        <f>IFERROR(IF(RIGHT(INDEX(PIS!O$1:O$500,MATCH(D708,PIS!C$1:C$500,0)),5)="Gross",MIN(U708+V708,VLOOKUP("R700",TSC!B:C,2,0)*VLOOKUP("R101",TSC!B:C,2,0))*(VLOOKUP("T711",TSC!B:C,2,0)+VLOOKUP("T712",TSC!B:C,2,0))%,MIN(T708+V708,VLOOKUP("R700",TSC!B:C,2,0)*VLOOKUP("R101",TSC!B:C,2,0))*(VLOOKUP("T711",TSC!B:C,2,0)+VLOOKUP("T712",TSC!B:C,2,0)+VLOOKUP("R701",TSC!B:C,2,0))%),0)</f>
        <v/>
      </c>
      <c r="CS708">
        <f>IFERROR(IF(RIGHT(INDEX(PIS!O$1:O$500,MATCH(D708,PIS!C$1:C$500,0)),5)="Gross",MIN(U708+V708,VLOOKUP("R700",TSC!B:C,2,0)*VLOOKUP("R101",TSC!B:C,2,0))*(VLOOKUP("T714",TSC!B:C,2,0))%,MIN(T708+V708,VLOOKUP("R700",TSC!B:C,2,0)*VLOOKUP("R101",TSC!B:C,2,0))*(VLOOKUP("T704",TSC!B:C,2,0)+VLOOKUP("T714",TSC!B:C,2,0))%),0)</f>
        <v/>
      </c>
      <c r="CT708">
        <f>IFERROR(IF(RIGHT(INDEX(PIS!O$1:O$500,MATCH(D708,PIS!C$1:C$500,0)),5)="Gross",MIN(U708+V708,VLOOKUP("R700",TSC!B:C,2,0)*VLOOKUP("R101",TSC!B:C,2,0))*VLOOKUP("T705",TSC!B:C,2,0)%,MIN(T708+V708,VLOOKUP("R700",TSC!B:C,2,0)*VLOOKUP("R101",TSC!B:C,2,0))*VLOOKUP("T705",TSC!B:C,2,0)%),0)</f>
        <v/>
      </c>
      <c r="CU708">
        <f>IFERROR(IF(RIGHT(INDEX(PIS!O$1:O$500,MATCH(D708,PIS!C$1:C$500,0)),5)="Gross",MIN(U708+V708,VLOOKUP("R700",TSC!B:C,2,0)*VLOOKUP("R101",TSC!B:C,2,0))*(VLOOKUP("T713",TSC!B:C,2,0))%,MIN(T708+V708,VLOOKUP("R700",TSC!B:C,2,0)*VLOOKUP("R101",TSC!B:C,2,0))*(VLOOKUP("T713",TSC!B:C,2,0))%),0)</f>
        <v/>
      </c>
      <c r="CV708">
        <f>IFERROR(INDEX(ADJ!$A$1:$BZ$1000,MATCH(PAYROLL!D708,ADJ!A$1:A$500,0),MATCH(PAYROLL!CV$2,ADJ!$2:$2,0)),0)</f>
        <v/>
      </c>
      <c r="CW708">
        <f>IFERROR(INDEX(ADJ!$A$1:$BZ$1000,MATCH(PAYROLL!D708,ADJ!A$1:A$500,0),MATCH(PAYROLL!CW$2,ADJ!$2:$2,0)),0)</f>
        <v/>
      </c>
      <c r="CX708">
        <f>SUM(CR708:CW708)</f>
        <v/>
      </c>
      <c r="CY708">
        <f>ROUND(IF(CR708&gt;0,T708+V708*VLOOKUP("R202",TSC!$B$1:$C$500,2,0),0),0)</f>
        <v/>
      </c>
      <c r="CZ708">
        <f>IFERROR(INDEX(CSDA!D$1:D$500,MATCH($CZ$2,CSDA!C$1:C$500,0)),0)</f>
        <v/>
      </c>
      <c r="DA708">
        <f>ROUND(T708*0.7%,0)</f>
        <v/>
      </c>
      <c r="DB708">
        <f>ROUND(T708/12,0)</f>
        <v/>
      </c>
      <c r="DC708">
        <f ref="DC708" t="array">IFERROR(INDEX(CSDA!D$1:D$500,MATCH("Trích giữ"&amp;PAYROLL!DC$2,CSDA!A$1:A$500&amp;CSDA!C$1:C$500,0)),0)</f>
        <v/>
      </c>
      <c r="DD708">
        <f ref="DD708" t="array">IFERROR(INDEX(CSDA!D$1:D$500,MATCH("Trích giữ"&amp;PAYROLL!DD$2,CSDA!A$1:A$500&amp;CSDA!C$1:C$500,0)),0)</f>
        <v/>
      </c>
      <c r="DE708">
        <f ref="DE708" t="array">IFERROR(INDEX(CSDA!D$1:D$500,MATCH("Trích giữ"&amp;PAYROLL!DE$2,CSDA!A$1:A$500&amp;CSDA!C$1:C$500,0)),0)</f>
        <v/>
      </c>
      <c r="DF708">
        <f>IFERROR(INDEX(CSDA!D$1:D$500,MATCH(PAYROLL!DF$2,CSDA!C$1:C$500,0)),0)</f>
        <v/>
      </c>
      <c r="DG708">
        <f ref="DG708" t="array">IFERROR(INDEX(CSDA!D$1:D$500,MATCH("Trích giữ"&amp;PAYROLL!DG$2,CSDA!A$1:A$500&amp;CSDA!C$1:C$500,0)),0)</f>
        <v/>
      </c>
      <c r="DH708">
        <f>ROUND(T708/26,0)</f>
        <v/>
      </c>
      <c r="DI708">
        <f ref="DI708" t="array">IFERROR(INDEX(CSDA!D$1:D$500,MATCH("Trích giữ"&amp;PAYROLL!DI$2,CSDA!A$1:A$500&amp;CSDA!C$1:C$500,0)),0)</f>
        <v/>
      </c>
      <c r="DJ708">
        <f>IF(U708=0,T708*21.5%-BL708,0)</f>
        <v/>
      </c>
      <c r="DK708">
        <f ref="DK708" t="array">IFERROR(INDEX(CSDA!D$1:D$500,MATCH("Trích giữ"&amp;PAYROLL!DK$2,CSDA!A$1:A$500&amp;CSDA!C$1:C$500,0)),0)</f>
        <v/>
      </c>
      <c r="DL708">
        <f>IFERROR(INDEX(CSDA!D$1:D$500,MATCH(PAYROLL!DL$2,CSDA!C$1:C$500,0))/12,0)</f>
        <v/>
      </c>
      <c r="DM708">
        <f>SUM(DB708:DL708)</f>
        <v/>
      </c>
      <c r="DN708">
        <f>IFERROR(INDEX(ADJ!$A$1:$BZ$1000,MATCH(PAYROLL!D708,ADJ!A$1:A$500,0),MATCH(PAYROLL!DN$2,ADJ!$2:$2,0)),0)</f>
        <v/>
      </c>
      <c r="DO708">
        <f>IFERROR(SUM(BP708,DM708:DN708,CX708:DA708)-DT708,0)</f>
        <v/>
      </c>
      <c r="DP708">
        <f ref="DP708" t="array">SUM(BW708*IFERROR(INDEX(CSDA!D$1:D$500,MATCH(BW$2,CSDA!C$1:C$500,0)),0)%,CX708*IFERROR(INDEX(CSDA!D$1:D$500,MATCH(CX$2,CSDA!C$1:C$500,0)),0)%,DA708*IFERROR(INDEX(CSDA!D$1:D$500,MATCH(DA$2,CSDA!C$1:C$500,0)),0)%,DB708*IFERROR(INDEX(CSDA!D$1:D$500,MATCH(DB$2,CSDA!C$1:C$500,0)),0)%,DF708*IFERROR(INDEX(CSDA!D$1:D$500,MATCH("Phí dịch vụ"&amp;PAYROLL!DF$2,CSDA!A$1:A$500&amp;CSDA!C$1:C$500,0)),0)%,DC708*IFERROR(INDEX(CSDA!D$1:D$500,MATCH("Phí dịch vụ"&amp;PAYROLL!DC$2,CSDA!A$1:A$500&amp;CSDA!C$1:C$500,0)),0)%,DH708*IFERROR(INDEX(CSDA!D$1:D$500,MATCH("Phí dịch vụ"&amp;PAYROLL!DH$2,CSDA!A$1:A$500&amp;CSDA!C$1:C$500,0)),0)%,DJ708*IFERROR(INDEX(CSDA!D$1:D$500,MATCH("Phí dịch vụ"&amp;PAYROLL!DJ$2,CSDA!A$1:A$500&amp;CSDA!C$1:C$500,0)),0)%,BN708*IFERROR(INDEX(CSDA!D$1:D$500,MATCH(BN$2,CSDA!C$1:C$500,0)),0)%)-BN708*7%</f>
        <v/>
      </c>
      <c r="DQ708">
        <f>IFERROR(INDEX(ADJ!$A$1:$BZ$1000,MATCH(PAYROLL!D708,ADJ!A$1:A$500,0),MATCH(PAYROLL!DQ$2,ADJ!$2:$2,0)),0)</f>
        <v/>
      </c>
      <c r="DR708">
        <f>IFERROR(INDEX(ADJ!$A$1:$BZ$1000,MATCH(PAYROLL!D708,ADJ!A$1:A$500,0),MATCH(PAYROLL!DR$2,ADJ!$2:$2,0)),0)</f>
        <v/>
      </c>
      <c r="DS708">
        <f>SUM(DP708:DR708)</f>
        <v/>
      </c>
      <c r="DT708">
        <f>EK708</f>
        <v/>
      </c>
      <c r="DU708">
        <f>SUM(DO708:DR708)</f>
        <v/>
      </c>
      <c r="DV708">
        <f>ROUND(DU708*0.1,0)</f>
        <v/>
      </c>
      <c r="DW708">
        <f>DU708+DV708</f>
        <v/>
      </c>
      <c r="DZ708">
        <f>IFERROR(INDEX(ADJ!$A$1:$BZ$1000,MATCH(PAYROLL!$D708,ADJ!A$1:A$500,0),MATCH(PAYROLL!DZ$2,ADJ!$2:$2,0)),0)</f>
        <v/>
      </c>
      <c r="EA708">
        <f>IFERROR(INDEX(ADJ!$A$1:$BZ$1000,MATCH(PAYROLL!$D708,ADJ!A$1:A$500,0),MATCH(PAYROLL!EA$2,ADJ!$2:$2,0)),0)</f>
        <v/>
      </c>
      <c r="EB708">
        <f>IFERROR(INDEX(ADJ!$A$1:$BZ$1000,MATCH(PAYROLL!$D708,ADJ!A$1:A$500,0),MATCH(PAYROLL!EB$2,ADJ!$2:$2,0)),0)</f>
        <v/>
      </c>
      <c r="EC708">
        <f>IFERROR(INDEX(ADJ!$A$1:$BZ$1000,MATCH(PAYROLL!$D708,ADJ!A$1:A$500,0),MATCH(PAYROLL!EC$2,ADJ!$2:$2,0)),0)</f>
        <v/>
      </c>
      <c r="ED708">
        <f>IFERROR(INDEX(ADJ!$A$1:$BZ$1000,MATCH(PAYROLL!$D708,ADJ!A$1:A$500,0),MATCH(PAYROLL!ED$2,ADJ!$2:$2,0)),0)</f>
        <v/>
      </c>
      <c r="EE708">
        <f>IFERROR(INDEX(ADJ!$A$1:$BZ$1000,MATCH(PAYROLL!$D708,ADJ!A$1:A$500,0),MATCH(PAYROLL!EE$2,ADJ!$2:$2,0)),0)</f>
        <v/>
      </c>
      <c r="EF708">
        <f>IFERROR(INDEX(ADJ!$A$1:$BZ$1000,MATCH(PAYROLL!$D708,ADJ!A$1:A$500,0),MATCH(PAYROLL!EF$2,ADJ!$2:$2,0)),0)</f>
        <v/>
      </c>
      <c r="EG708">
        <f>IFERROR(INDEX(ADJ!$A$1:$BZ$1000,MATCH(PAYROLL!$D708,ADJ!A$1:A$500,0),MATCH(PAYROLL!EG$2,ADJ!$2:$2,0)),0)</f>
        <v/>
      </c>
      <c r="EH708">
        <f>IFERROR(INDEX(ADJ!$A$1:$BZ$1000,MATCH(PAYROLL!$D708,ADJ!A$1:A$500,0),MATCH(PAYROLL!EH$2,ADJ!$2:$2,0)),0)</f>
        <v/>
      </c>
      <c r="EI708">
        <f>IFERROR(INDEX(ADJ!$A$1:$BZ$1000,MATCH(PAYROLL!D708,ADJ!A$1:A$500,0),MATCH(PAYROLL!EI$2,ADJ!$2:$2,0)),0)</f>
        <v/>
      </c>
      <c r="EJ708">
        <f>IFERROR(INDEX(ADJ!$A$1:$BZ$1000,MATCH(PAYROLL!$D708,ADJ!A$1:A$500,0),MATCH(PAYROLL!EJ$2,ADJ!$2:$2,0)),0)</f>
        <v/>
      </c>
      <c r="EK708">
        <f>SUM(DZ708:EJ708)</f>
        <v/>
      </c>
    </row>
    <row r="709">
      <c r="A709" t="n">
        <v>707</v>
      </c>
      <c r="B709" t="inlineStr">
        <is>
          <t>Nguyễn An Hà</t>
        </is>
      </c>
      <c r="D709" t="inlineStr">
        <is>
          <t>157572-01</t>
        </is>
      </c>
      <c r="S709">
        <f>IFERROR(INDEX(PIS!$A$1:$BZ$1000,MATCH($D709,PIS!C$1:C$500,0),MATCH("Lương CB tháng trước",PIS!$1:$1,0)),0)</f>
        <v/>
      </c>
      <c r="T709">
        <f>IFERROR(INDEX(PIS!$A$1:$BZ$1000,MATCH($D709,PIS!C$1:C$500,0),MATCH("Lương CB hiện tại",PIS!$1:$1,0)),0)</f>
        <v/>
      </c>
      <c r="U709">
        <f>IFERROR(INDEX(PIS!$A$1:$BZ$1000,MATCH($D709,PIS!C$1:C$500,0),MATCH("Lương đóng BHBB",PIS!$1:$1,0)),0)</f>
        <v/>
      </c>
      <c r="V709">
        <f>IFERROR(INDEX(PIS!$A$1:$BZ$1000,MATCH($D709,PIS!C$1:C$500,0),MATCH(V$2,PIS!$2:$2,0)),0)</f>
        <v/>
      </c>
      <c r="W709">
        <f>IFERROR(INDEX(PIS!$A$1:$BZ$1000,MATCH($D709,PIS!C$1:C$500,0),MATCH(W$2,PIS!$2:$2,0)),0)</f>
        <v/>
      </c>
      <c r="X709">
        <f>IFERROR(INDEX(PIS!$A$1:$BZ$1000,MATCH($D709,PIS!C$1:C$500,0),MATCH(X$2,PIS!$2:$2,0)),0)</f>
        <v/>
      </c>
      <c r="Y709">
        <f>IFERROR(INDEX(PIS!$A$1:$BZ$1000,MATCH($D709,PIS!C$1:C$500,0),MATCH(Y$2,PIS!$2:$2,0)),0)</f>
        <v/>
      </c>
      <c r="Z709">
        <f>IFERROR(INDEX(PIS!$A$1:$BZ$1000,MATCH($D709,PIS!C$1:C$500,0),MATCH(Z$2,PIS!$2:$2,0)),0)</f>
        <v/>
      </c>
      <c r="AA709">
        <f>IFERROR(INDEX(PIS!$A$1:$BZ$1000,MATCH($D709,PIS!C$1:C$500,0),MATCH(AA$2,PIS!$2:$2,0)),0)</f>
        <v/>
      </c>
      <c r="AB709">
        <f>IFERROR(INDEX(PIS!$A$1:$BZ$1000,MATCH($D709,PIS!C$1:C$500,0),MATCH(AB$2,PIS!$2:$2,0)),0)</f>
        <v/>
      </c>
      <c r="AC709">
        <f>SUM(V709:AB709)</f>
        <v/>
      </c>
      <c r="AD709">
        <f>IFERROR(INDEX(TIMESHEET!$A$1:$AI$5000,MATCH($D709,TIMESHEET!A$1:A$500,0),MATCH("T100",TIMESHEET!$2:$2,0))-2,0)</f>
        <v/>
      </c>
      <c r="AE709">
        <f>IFERROR(INDEX(TIMESHEET!$A$1:$AI$5000,MATCH($D709,TIMESHEET!A$1:A$500,0),MATCH("T202",TIMESHEET!$2:$2,0)),0)</f>
        <v/>
      </c>
      <c r="AF709">
        <f>IFERROR(INDEX(TIMESHEET!$A$1:$AI$5000,MATCH($D709,TIMESHEET!A$1:A$500,0),MATCH("T302",TIMESHEET!$2:$2,0)),0)</f>
        <v/>
      </c>
      <c r="AG709">
        <f>IFERROR(INDEX(TIMESHEET!$A$1:$AI$5000,MATCH($D709,TIMESHEET!A$1:A$500,0),MATCH("T406",TIMESHEET!$2:$2,0)),0)</f>
        <v/>
      </c>
      <c r="AH709">
        <f>AE709+AG709</f>
        <v/>
      </c>
      <c r="AI709">
        <f>IFERROR(INDEX(TIMESHEET!$A$1:$AI$5000,MATCH($D709,TIMESHEET!A$1:A$500,0),MATCH("T701",TIMESHEET!$2:$2,0)),0)</f>
        <v/>
      </c>
      <c r="AJ709">
        <f>IFERROR(INDEX(TIMESHEET!$A$1:$AI$5000,MATCH($D709,TIMESHEET!B$1:B$500,0),MATCH("T320",TIMESHEET!$2:$2,0)),0)</f>
        <v/>
      </c>
      <c r="AK709">
        <f>IFERROR(IF(LEFT(INDEX(PIS!O$1:O$500,MATCH(D709,PIS!C$1:C$500)),1)="M",T709/AD709*SUM(AE709:AG709),T709*AD709),0)</f>
        <v/>
      </c>
      <c r="AL709">
        <f>IFERROR(INDEX(ADJ!$A$1:$BZ$1000,MATCH(PAYROLL!D709,ADJ!A$1:A$500,0),MATCH(PAYROLL!AL$2,ADJ!$2:$2,0)),0)</f>
        <v/>
      </c>
      <c r="AM709">
        <f>SUM(AK709:AL709)</f>
        <v/>
      </c>
      <c r="AN709">
        <f>IFERROR(ROUND(V709/$AD709*$AH709,0),0)</f>
        <v/>
      </c>
      <c r="AO709">
        <f>IFERROR(ROUND(W709/$AD709*$AH709,0),0)</f>
        <v/>
      </c>
      <c r="AP709">
        <f>IFERROR(ROUND(X709/$AD709*$AE709,0),0)</f>
        <v/>
      </c>
      <c r="AQ709">
        <f>IFERROR(ROUND(Y709/$AD709*$AH709,0),0)</f>
        <v/>
      </c>
      <c r="AR709">
        <f>IFERROR(ROUND(Z709/$AD709*$AH709,0),0)</f>
        <v/>
      </c>
      <c r="AS709">
        <f>IFERROR(ROUND(AA709/$AD709*$AH709,0),0)</f>
        <v/>
      </c>
      <c r="AT709">
        <f>IFERROR(IF((AE709+AF709+AG709)&gt;13,AB709,ROUND(AB709/AD709*AH709,0)),0)</f>
        <v/>
      </c>
      <c r="AU709">
        <f>IFERROR(INDEX(ADJ!$A$1:$BZ$1000,MATCH(PAYROLL!D709,ADJ!A$1:A$500,0),MATCH(PAYROLL!AU$2,ADJ!$2:$2,0)),0)</f>
        <v/>
      </c>
      <c r="AV709">
        <f>ROUND(SUM(AN709:AU709),0)</f>
        <v/>
      </c>
      <c r="AW709">
        <f>IFERROR(INDEX(TIMESHEET!$A$1:$AI$5000,MATCH(PAYROLL!D709,TIMESHEET!A$1:A$500,0),MATCH("T620",TIMESHEET!$2:$2,0)),0)</f>
        <v/>
      </c>
      <c r="AX709">
        <f>IFERROR(INDEX(TIMESHEET!$A$1:$AI$5000,MATCH(PAYROLL!D709,TIMESHEET!A$1:A$500,0),MATCH("T601",TIMESHEET!$2:$2,0)),0)</f>
        <v/>
      </c>
      <c r="AY709">
        <f>IFERROR(INDEX(TIMESHEET!$A$1:$AI$5000,MATCH(PAYROLL!D709,TIMESHEET!A$1:A$500,0),MATCH("T602",TIMESHEET!$2:$2,0)),0)</f>
        <v/>
      </c>
      <c r="AZ709">
        <f>IFERROR(INDEX(TIMESHEET!$A$1:$AI$5000,MATCH(PAYROLL!D709,TIMESHEET!A$1:A$500,0),MATCH("T603",TIMESHEET!$2:$2,0)),0)</f>
        <v/>
      </c>
      <c r="BA709">
        <f>IFERROR(INDEX(TIMESHEET!$A$1:$AI$5000,MATCH(PAYROLL!D709,TIMESHEET!A$1:A$500,0),MATCH("T611",TIMESHEET!$2:$2,0)),0)</f>
        <v/>
      </c>
      <c r="BB709">
        <f>IFERROR(INDEX(TIMESHEET!$A$1:$AI$5000,MATCH(PAYROLL!D709,TIMESHEET!A$1:A$500,0),MATCH("T612",TIMESHEET!$2:$2,0)),0)</f>
        <v/>
      </c>
      <c r="BC709">
        <f>IFERROR(INDEX(TIMESHEET!$A$1:$AI$5000,MATCH(PAYROLL!D709,TIMESHEET!A$1:A$500,0),MATCH("T613",TIMESHEET!$2:$2,0)),0)</f>
        <v/>
      </c>
      <c r="BD709">
        <f>IFERROR(INDEX(TIMESHEET!$A$1:$AI$5000,MATCH(PAYROLL!D709,TIMESHEET!A$1:A$500,0),MATCH("T500",TIMESHEET!$2:$2,0)),0)</f>
        <v/>
      </c>
      <c r="BE709">
        <f>IFERROR(IF(LEFT(INDEX(PIS!O$1:O$500,MATCH(D709,PIS!C$1:C$500)),1)="M",T709/AD709/8*(AW709+AX709*1.5+AY709*2+AZ709*3+BA709*2.1+BB709*2.7+BC709*3.9+BD709*0.3),T709/8*(AW709+AX709*1.5+AY709*2+AZ709*3+BA709*2.1+BB709*2.7+BC709*3.9+BD709*0.3)),0)</f>
        <v/>
      </c>
      <c r="BF709">
        <f>IFERROR(INDEX(ADJ!$A$1:$BZ$1000,MATCH(PAYROLL!$D709,ADJ!A$1:A$500,0),MATCH(PAYROLL!BF$2,ADJ!$2:$2,0)),0)</f>
        <v/>
      </c>
      <c r="BG709">
        <f>IFERROR(INDEX(ADJ!$A$1:$BZ$1000,MATCH(PAYROLL!D709,ADJ!A$1:A$500,0),MATCH(PAYROLL!BG$2,ADJ!$2:$2,0)),0)</f>
        <v/>
      </c>
      <c r="BH709">
        <f>IFERROR(INDEX(ADJ!$A$1:$BZ$1000,MATCH(PAYROLL!D709,ADJ!A$1:A$500,0),MATCH(PAYROLL!BH$2,ADJ!$2:$2,0)),0)</f>
        <v/>
      </c>
      <c r="BI709">
        <f>IFERROR(INDEX(ADJ!$A$1:$BZ$1000,MATCH(PAYROLL!D709,ADJ!A$1:A$500,0),MATCH(PAYROLL!BI$2,ADJ!$2:$2,0)),0)</f>
        <v/>
      </c>
      <c r="BJ709">
        <f>IFERROR(INDEX(ADJ!$A$1:$BZ$1000,MATCH(PAYROLL!D709,ADJ!A$1:A$500,0),MATCH(PAYROLL!BJ$2,ADJ!$2:$2,0)),0)</f>
        <v/>
      </c>
      <c r="BK709">
        <f>SUM(BF709:BJ709)</f>
        <v/>
      </c>
      <c r="BL709">
        <f>IFERROR(INDEX(ADJ!$A$1:$BZ$1000,MATCH(PAYROLL!D709,ADJ!A$1:A$500,0),MATCH(PAYROLL!BL$2,ADJ!$2:$2,0)),0)</f>
        <v/>
      </c>
      <c r="BM709">
        <f>IFERROR(INDEX(ADJ!$A$1:$BZ$1000,MATCH(PAYROLL!D709,ADJ!A$1:A$500,0),MATCH(PAYROLL!BM$2,ADJ!$2:$2,0)),0)</f>
        <v/>
      </c>
      <c r="BN709">
        <f>IFERROR(INDEX(ADJ!$A$1:$BZ$1000,MATCH(PAYROLL!D709,ADJ!A$1:A$500,0),MATCH(PAYROLL!BN$2,ADJ!$2:$2,0)),0)</f>
        <v/>
      </c>
      <c r="BO709">
        <f>IFERROR(INDEX(ADJ!$A$1:$BZ$1000,MATCH(PAYROLL!D709,ADJ!A$1:A$500,0),MATCH(PAYROLL!BO$2,ADJ!$2:$2,0)),0)</f>
        <v/>
      </c>
      <c r="BP709">
        <f>SUM(AM709,AV709,BE709,BK709,BL709:BO709)</f>
        <v/>
      </c>
      <c r="BQ709">
        <f>BO709</f>
        <v/>
      </c>
      <c r="BR709">
        <f>IFERROR(ROUND(IF(LEFT(INDEX(PIS!O$1:O$500,MATCH(D709,PIS!C$1:C$500)),1)="D",T709/8*(BD709*0.3),IF(LEFT(INDEX(PIS!O$1:O$500,MATCH(D709,PIS!C$1:C$500)),1)="H",T709*($BD709*0.3),T709/$AD709/8*($BD709*0.3))),0),0)</f>
        <v/>
      </c>
      <c r="BS709">
        <f>IF(AP709&lt;1,0,MIN(AP709,730000))</f>
        <v/>
      </c>
      <c r="BT709">
        <f>IFERROR(ROUND((BE709-SUM(AW709:BC709)*T709/AD709/8),0)-BR709,0)</f>
        <v/>
      </c>
      <c r="BU709">
        <f>AO709</f>
        <v/>
      </c>
      <c r="BV709">
        <f>SUM(BQ709:BU709)</f>
        <v/>
      </c>
      <c r="BW709">
        <f>BP709-BV709</f>
        <v/>
      </c>
      <c r="BX709">
        <f>IFERROR(IF(RIGHT(INDEX(PIS!O$1:O$500,MATCH(D709,PIS!C$1:C$500)),5)="Gross",MIN(U709+V709,VLOOKUP("R700",TSC!B:C,2,0)*VLOOKUP("R101",TSC!B:C,2,0))*VLOOKUP("R701",TSC!B:C,2,0)%,0),0)</f>
        <v/>
      </c>
      <c r="BY709">
        <f>IFERROR(IF(RIGHT(INDEX(PIS!O$1:O$500,MATCH(D709,PIS!C$1:C$500)),5)="Gross",MIN(U709+V709,VLOOKUP("R700",TSC!B:C,2,0)*VLOOKUP("R101",TSC!B:C,2,0))*VLOOKUP("T704",TSC!B:C,2,0)%,0),0)</f>
        <v/>
      </c>
      <c r="BZ709">
        <f>IFERROR(IF(RIGHT(INDEX(PIS!O$1:O$500,MATCH(D709,PIS!C$1:C$500)),5)="Gross",MIN(U709+V709,VLOOKUP("R700",TSC!B:C,2,0)*VLOOKUP("1",TSC!F:G,2,0))*VLOOKUP("T705",TSC!B:C,2,0)%,0),0)</f>
        <v/>
      </c>
      <c r="CA709">
        <f>IFERROR(INDEX(ADJ!$A$1:$BZ$1000,MATCH(PAYROLL!D709,ADJ!A$1:A$500,0),MATCH(PAYROLL!CA$2,ADJ!$2:$2,0)),0)</f>
        <v/>
      </c>
      <c r="CB709">
        <f>IFERROR(INDEX(ADJ!$A$1:$BZ$1000,MATCH(PAYROLL!D709,ADJ!A$1:A$500,0),MATCH(PAYROLL!CB$2,ADJ!$2:$2,0)),0)</f>
        <v/>
      </c>
      <c r="CC709">
        <f>SUM(BX709:CB709)</f>
        <v/>
      </c>
      <c r="CD709">
        <f>IFERROR(INDEX(PIS!$A$1:$BZ$1000,MATCH(PAYROLL!D709,PIS!C$1:C$500,0),MATCH(PAYROLL!CD$1,PIS!$1:$1,0)),0)</f>
        <v/>
      </c>
      <c r="CE709">
        <f>IFERROR(IF(OR(INDEX(PIS!P$1:P$500,MATCH(D709,PIS!C$1:C$500,0))="LT2",INDEX(PIS!P$1:P$500,MATCH(D709,PIS!C$1:C$500,0))="P10"),0,SUM(CC709,CD709*VLOOKUP("R601",TSC!B:C,2,0),VLOOKUP("R602",TSC!B:C,2,0))),0)</f>
        <v/>
      </c>
      <c r="CF709">
        <f>MAX(BW709-CE709,0)</f>
        <v/>
      </c>
      <c r="CG709">
        <f>IFERROR(IF(OR(RIGHT(INDEX(PIS!P$1:P$500,MATCH(D709,PIS!C$1:C$500)),5)="P10",RIGHT(INDEX(PIS!P$1:P$500,MATCH(D709,PIS!C$1:C$500)),5)="CK"),0,IF(CF709&lt;=5000000,CF709*5%,IF(CF709&lt;=10000000,CF709*10%-250000,IF(CF709&lt;=18000000,CF709*15%-750000,IF(CF709&lt;=32000000,CF709*20%-1650000,IF(CF709&lt;=52000000,CF709*25%-3250000,IF(CF709&lt;=80000000,BH709*30%-5850000,CF709*35%-9850000))))))),0)</f>
        <v/>
      </c>
      <c r="CH709">
        <f>IFERROR(IF(OR(INDEX(PIS!P$1:P$500,MATCH(D709,PIS!C$1:C$500))="LT",INDEX(PIS!P$1:P$500,MATCH(D709,PIS!C$1:C$500))="CK"),0,IF(CF709&lt;2000000,0,CF709*10%)),0)</f>
        <v/>
      </c>
      <c r="CI709">
        <f>IFERROR(INDEX(ADJ!$A$1:$BZ$1000,MATCH(PAYROLL!D709,ADJ!A$1:A$500,0),MATCH(PAYROLL!CI$2,ADJ!$2:$2,0)),0)</f>
        <v/>
      </c>
      <c r="CJ709">
        <f>IFERROR(INDEX(ADJ!$A$1:$BZ$1000,MATCH(PAYROLL!D709,ADJ!A$1:A$500,0),MATCH(PAYROLL!CJ$2,ADJ!$2:$2,0)),0)</f>
        <v/>
      </c>
      <c r="CK709">
        <f>IFERROR(INDEX(ADJ!$A$1:$BZ$1000,MATCH(PAYROLL!D709,ADJ!A$1:A$500,0),MATCH(PAYROLL!CK$2,ADJ!$2:$2,0)),0)</f>
        <v/>
      </c>
      <c r="CL709">
        <f>SUM(CG709:CK709)</f>
        <v/>
      </c>
      <c r="CM709">
        <f>ROUND(SUM(CH709:CK709),0)</f>
        <v/>
      </c>
      <c r="CN709">
        <f>IFERROR(INDEX(CSDA!D$1:D$500,MATCH($CN$2,CSDA!C$1:C$500,0))*INDEX(PIS!V$1:V$500,MATCH(D709,PIS!C$1:C$500))+INDEX(ADJ!$A$1:$BZ$1000,MATCH(PAYROLL!D709,ADJ!A$1:A$500,0),MATCH(PAYROLL!CN$2,ADJ!$2:$2,0)),0)</f>
        <v/>
      </c>
      <c r="CO709">
        <f>IFERROR(INDEX(ADJ!$A$1:$BZ$1000,MATCH(PAYROLL!D709,ADJ!A$1:A$500,0),MATCH(PAYROLL!CO$2,ADJ!$2:$2,0)),0)</f>
        <v/>
      </c>
      <c r="CP709">
        <f>IFERROR(INDEX(ADJ!$A$1:$BZ$1000,MATCH(PAYROLL!D709,ADJ!A$1:A$500,0),MATCH(PAYROLL!CP$2,ADJ!$2:$2,0)),0)</f>
        <v/>
      </c>
      <c r="CQ709">
        <f>BP709-CL709-CI709-CM709-CN709-CO709-CP709-CC709</f>
        <v/>
      </c>
      <c r="CR709">
        <f>IFERROR(IF(RIGHT(INDEX(PIS!O$1:O$500,MATCH(D709,PIS!C$1:C$500,0)),5)="Gross",MIN(U709+V709,VLOOKUP("R700",TSC!B:C,2,0)*VLOOKUP("R101",TSC!B:C,2,0))*(VLOOKUP("T711",TSC!B:C,2,0)+VLOOKUP("T712",TSC!B:C,2,0))%,MIN(T709+V709,VLOOKUP("R700",TSC!B:C,2,0)*VLOOKUP("R101",TSC!B:C,2,0))*(VLOOKUP("T711",TSC!B:C,2,0)+VLOOKUP("T712",TSC!B:C,2,0)+VLOOKUP("R701",TSC!B:C,2,0))%),0)</f>
        <v/>
      </c>
      <c r="CS709">
        <f>IFERROR(IF(RIGHT(INDEX(PIS!O$1:O$500,MATCH(D709,PIS!C$1:C$500,0)),5)="Gross",MIN(U709+V709,VLOOKUP("R700",TSC!B:C,2,0)*VLOOKUP("R101",TSC!B:C,2,0))*(VLOOKUP("T714",TSC!B:C,2,0))%,MIN(T709+V709,VLOOKUP("R700",TSC!B:C,2,0)*VLOOKUP("R101",TSC!B:C,2,0))*(VLOOKUP("T704",TSC!B:C,2,0)+VLOOKUP("T714",TSC!B:C,2,0))%),0)</f>
        <v/>
      </c>
      <c r="CT709">
        <f>IFERROR(IF(RIGHT(INDEX(PIS!O$1:O$500,MATCH(D709,PIS!C$1:C$500,0)),5)="Gross",MIN(U709+V709,VLOOKUP("R700",TSC!B:C,2,0)*VLOOKUP("R101",TSC!B:C,2,0))*VLOOKUP("T705",TSC!B:C,2,0)%,MIN(T709+V709,VLOOKUP("R700",TSC!B:C,2,0)*VLOOKUP("R101",TSC!B:C,2,0))*VLOOKUP("T705",TSC!B:C,2,0)%),0)</f>
        <v/>
      </c>
      <c r="CU709">
        <f>IFERROR(IF(RIGHT(INDEX(PIS!O$1:O$500,MATCH(D709,PIS!C$1:C$500,0)),5)="Gross",MIN(U709+V709,VLOOKUP("R700",TSC!B:C,2,0)*VLOOKUP("R101",TSC!B:C,2,0))*(VLOOKUP("T713",TSC!B:C,2,0))%,MIN(T709+V709,VLOOKUP("R700",TSC!B:C,2,0)*VLOOKUP("R101",TSC!B:C,2,0))*(VLOOKUP("T713",TSC!B:C,2,0))%),0)</f>
        <v/>
      </c>
      <c r="CV709">
        <f>IFERROR(INDEX(ADJ!$A$1:$BZ$1000,MATCH(PAYROLL!D709,ADJ!A$1:A$500,0),MATCH(PAYROLL!CV$2,ADJ!$2:$2,0)),0)</f>
        <v/>
      </c>
      <c r="CW709">
        <f>IFERROR(INDEX(ADJ!$A$1:$BZ$1000,MATCH(PAYROLL!D709,ADJ!A$1:A$500,0),MATCH(PAYROLL!CW$2,ADJ!$2:$2,0)),0)</f>
        <v/>
      </c>
      <c r="CX709">
        <f>SUM(CR709:CW709)</f>
        <v/>
      </c>
      <c r="CY709">
        <f>ROUND(IF(CR709&gt;0,T709+V709*VLOOKUP("R202",TSC!$B$1:$C$500,2,0),0),0)</f>
        <v/>
      </c>
      <c r="CZ709">
        <f>IFERROR(INDEX(CSDA!D$1:D$500,MATCH($CZ$2,CSDA!C$1:C$500,0)),0)</f>
        <v/>
      </c>
      <c r="DA709">
        <f>ROUND(T709*0.7%,0)</f>
        <v/>
      </c>
      <c r="DB709">
        <f>ROUND(T709/12,0)</f>
        <v/>
      </c>
      <c r="DC709">
        <f ref="DC709" t="array">IFERROR(INDEX(CSDA!D$1:D$500,MATCH("Trích giữ"&amp;PAYROLL!DC$2,CSDA!A$1:A$500&amp;CSDA!C$1:C$500,0)),0)</f>
        <v/>
      </c>
      <c r="DD709">
        <f ref="DD709" t="array">IFERROR(INDEX(CSDA!D$1:D$500,MATCH("Trích giữ"&amp;PAYROLL!DD$2,CSDA!A$1:A$500&amp;CSDA!C$1:C$500,0)),0)</f>
        <v/>
      </c>
      <c r="DE709">
        <f ref="DE709" t="array">IFERROR(INDEX(CSDA!D$1:D$500,MATCH("Trích giữ"&amp;PAYROLL!DE$2,CSDA!A$1:A$500&amp;CSDA!C$1:C$500,0)),0)</f>
        <v/>
      </c>
      <c r="DF709">
        <f>IFERROR(INDEX(CSDA!D$1:D$500,MATCH(PAYROLL!DF$2,CSDA!C$1:C$500,0)),0)</f>
        <v/>
      </c>
      <c r="DG709">
        <f ref="DG709" t="array">IFERROR(INDEX(CSDA!D$1:D$500,MATCH("Trích giữ"&amp;PAYROLL!DG$2,CSDA!A$1:A$500&amp;CSDA!C$1:C$500,0)),0)</f>
        <v/>
      </c>
      <c r="DH709">
        <f>ROUND(T709/26,0)</f>
        <v/>
      </c>
      <c r="DI709">
        <f ref="DI709" t="array">IFERROR(INDEX(CSDA!D$1:D$500,MATCH("Trích giữ"&amp;PAYROLL!DI$2,CSDA!A$1:A$500&amp;CSDA!C$1:C$500,0)),0)</f>
        <v/>
      </c>
      <c r="DJ709">
        <f>IF(U709=0,T709*21.5%-BL709,0)</f>
        <v/>
      </c>
      <c r="DK709">
        <f ref="DK709" t="array">IFERROR(INDEX(CSDA!D$1:D$500,MATCH("Trích giữ"&amp;PAYROLL!DK$2,CSDA!A$1:A$500&amp;CSDA!C$1:C$500,0)),0)</f>
        <v/>
      </c>
      <c r="DL709">
        <f>IFERROR(INDEX(CSDA!D$1:D$500,MATCH(PAYROLL!DL$2,CSDA!C$1:C$500,0))/12,0)</f>
        <v/>
      </c>
      <c r="DM709">
        <f>SUM(DB709:DL709)</f>
        <v/>
      </c>
      <c r="DN709">
        <f>IFERROR(INDEX(ADJ!$A$1:$BZ$1000,MATCH(PAYROLL!D709,ADJ!A$1:A$500,0),MATCH(PAYROLL!DN$2,ADJ!$2:$2,0)),0)</f>
        <v/>
      </c>
      <c r="DO709">
        <f>IFERROR(SUM(BP709,DM709:DN709,CX709:DA709)-DT709,0)</f>
        <v/>
      </c>
      <c r="DP709">
        <f ref="DP709" t="array">SUM(BW709*IFERROR(INDEX(CSDA!D$1:D$500,MATCH(BW$2,CSDA!C$1:C$500,0)),0)%,CX709*IFERROR(INDEX(CSDA!D$1:D$500,MATCH(CX$2,CSDA!C$1:C$500,0)),0)%,DA709*IFERROR(INDEX(CSDA!D$1:D$500,MATCH(DA$2,CSDA!C$1:C$500,0)),0)%,DB709*IFERROR(INDEX(CSDA!D$1:D$500,MATCH(DB$2,CSDA!C$1:C$500,0)),0)%,DF709*IFERROR(INDEX(CSDA!D$1:D$500,MATCH("Phí dịch vụ"&amp;PAYROLL!DF$2,CSDA!A$1:A$500&amp;CSDA!C$1:C$500,0)),0)%,DC709*IFERROR(INDEX(CSDA!D$1:D$500,MATCH("Phí dịch vụ"&amp;PAYROLL!DC$2,CSDA!A$1:A$500&amp;CSDA!C$1:C$500,0)),0)%,DH709*IFERROR(INDEX(CSDA!D$1:D$500,MATCH("Phí dịch vụ"&amp;PAYROLL!DH$2,CSDA!A$1:A$500&amp;CSDA!C$1:C$500,0)),0)%,DJ709*IFERROR(INDEX(CSDA!D$1:D$500,MATCH("Phí dịch vụ"&amp;PAYROLL!DJ$2,CSDA!A$1:A$500&amp;CSDA!C$1:C$500,0)),0)%,BN709*IFERROR(INDEX(CSDA!D$1:D$500,MATCH(BN$2,CSDA!C$1:C$500,0)),0)%)-BN709*7%</f>
        <v/>
      </c>
      <c r="DQ709">
        <f>IFERROR(INDEX(ADJ!$A$1:$BZ$1000,MATCH(PAYROLL!D709,ADJ!A$1:A$500,0),MATCH(PAYROLL!DQ$2,ADJ!$2:$2,0)),0)</f>
        <v/>
      </c>
      <c r="DR709">
        <f>IFERROR(INDEX(ADJ!$A$1:$BZ$1000,MATCH(PAYROLL!D709,ADJ!A$1:A$500,0),MATCH(PAYROLL!DR$2,ADJ!$2:$2,0)),0)</f>
        <v/>
      </c>
      <c r="DS709">
        <f>SUM(DP709:DR709)</f>
        <v/>
      </c>
      <c r="DT709">
        <f>EK709</f>
        <v/>
      </c>
      <c r="DU709">
        <f>SUM(DO709:DR709)</f>
        <v/>
      </c>
      <c r="DV709">
        <f>ROUND(DU709*0.1,0)</f>
        <v/>
      </c>
      <c r="DW709">
        <f>DU709+DV709</f>
        <v/>
      </c>
      <c r="DZ709">
        <f>IFERROR(INDEX(ADJ!$A$1:$BZ$1000,MATCH(PAYROLL!$D709,ADJ!A$1:A$500,0),MATCH(PAYROLL!DZ$2,ADJ!$2:$2,0)),0)</f>
        <v/>
      </c>
      <c r="EA709">
        <f>IFERROR(INDEX(ADJ!$A$1:$BZ$1000,MATCH(PAYROLL!$D709,ADJ!A$1:A$500,0),MATCH(PAYROLL!EA$2,ADJ!$2:$2,0)),0)</f>
        <v/>
      </c>
      <c r="EB709">
        <f>IFERROR(INDEX(ADJ!$A$1:$BZ$1000,MATCH(PAYROLL!$D709,ADJ!A$1:A$500,0),MATCH(PAYROLL!EB$2,ADJ!$2:$2,0)),0)</f>
        <v/>
      </c>
      <c r="EC709">
        <f>IFERROR(INDEX(ADJ!$A$1:$BZ$1000,MATCH(PAYROLL!$D709,ADJ!A$1:A$500,0),MATCH(PAYROLL!EC$2,ADJ!$2:$2,0)),0)</f>
        <v/>
      </c>
      <c r="ED709">
        <f>IFERROR(INDEX(ADJ!$A$1:$BZ$1000,MATCH(PAYROLL!$D709,ADJ!A$1:A$500,0),MATCH(PAYROLL!ED$2,ADJ!$2:$2,0)),0)</f>
        <v/>
      </c>
      <c r="EE709">
        <f>IFERROR(INDEX(ADJ!$A$1:$BZ$1000,MATCH(PAYROLL!$D709,ADJ!A$1:A$500,0),MATCH(PAYROLL!EE$2,ADJ!$2:$2,0)),0)</f>
        <v/>
      </c>
      <c r="EF709">
        <f>IFERROR(INDEX(ADJ!$A$1:$BZ$1000,MATCH(PAYROLL!$D709,ADJ!A$1:A$500,0),MATCH(PAYROLL!EF$2,ADJ!$2:$2,0)),0)</f>
        <v/>
      </c>
      <c r="EG709">
        <f>IFERROR(INDEX(ADJ!$A$1:$BZ$1000,MATCH(PAYROLL!$D709,ADJ!A$1:A$500,0),MATCH(PAYROLL!EG$2,ADJ!$2:$2,0)),0)</f>
        <v/>
      </c>
      <c r="EH709">
        <f>IFERROR(INDEX(ADJ!$A$1:$BZ$1000,MATCH(PAYROLL!$D709,ADJ!A$1:A$500,0),MATCH(PAYROLL!EH$2,ADJ!$2:$2,0)),0)</f>
        <v/>
      </c>
      <c r="EI709">
        <f>IFERROR(INDEX(ADJ!$A$1:$BZ$1000,MATCH(PAYROLL!D709,ADJ!A$1:A$500,0),MATCH(PAYROLL!EI$2,ADJ!$2:$2,0)),0)</f>
        <v/>
      </c>
      <c r="EJ709">
        <f>IFERROR(INDEX(ADJ!$A$1:$BZ$1000,MATCH(PAYROLL!$D709,ADJ!A$1:A$500,0),MATCH(PAYROLL!EJ$2,ADJ!$2:$2,0)),0)</f>
        <v/>
      </c>
      <c r="EK709">
        <f>SUM(DZ709:EJ709)</f>
        <v/>
      </c>
    </row>
    <row r="710">
      <c r="A710" t="n">
        <v>708</v>
      </c>
      <c r="B710" t="inlineStr">
        <is>
          <t>Nguyễn An Thưởng</t>
        </is>
      </c>
      <c r="D710" t="inlineStr">
        <is>
          <t>157571-01</t>
        </is>
      </c>
      <c r="S710">
        <f>IFERROR(INDEX(PIS!$A$1:$BZ$1000,MATCH($D710,PIS!C$1:C$500,0),MATCH("Lương CB tháng trước",PIS!$1:$1,0)),0)</f>
        <v/>
      </c>
      <c r="T710">
        <f>IFERROR(INDEX(PIS!$A$1:$BZ$1000,MATCH($D710,PIS!C$1:C$500,0),MATCH("Lương CB hiện tại",PIS!$1:$1,0)),0)</f>
        <v/>
      </c>
      <c r="U710">
        <f>IFERROR(INDEX(PIS!$A$1:$BZ$1000,MATCH($D710,PIS!C$1:C$500,0),MATCH("Lương đóng BHBB",PIS!$1:$1,0)),0)</f>
        <v/>
      </c>
      <c r="V710">
        <f>IFERROR(INDEX(PIS!$A$1:$BZ$1000,MATCH($D710,PIS!C$1:C$500,0),MATCH(V$2,PIS!$2:$2,0)),0)</f>
        <v/>
      </c>
      <c r="W710">
        <f>IFERROR(INDEX(PIS!$A$1:$BZ$1000,MATCH($D710,PIS!C$1:C$500,0),MATCH(W$2,PIS!$2:$2,0)),0)</f>
        <v/>
      </c>
      <c r="X710">
        <f>IFERROR(INDEX(PIS!$A$1:$BZ$1000,MATCH($D710,PIS!C$1:C$500,0),MATCH(X$2,PIS!$2:$2,0)),0)</f>
        <v/>
      </c>
      <c r="Y710">
        <f>IFERROR(INDEX(PIS!$A$1:$BZ$1000,MATCH($D710,PIS!C$1:C$500,0),MATCH(Y$2,PIS!$2:$2,0)),0)</f>
        <v/>
      </c>
      <c r="Z710">
        <f>IFERROR(INDEX(PIS!$A$1:$BZ$1000,MATCH($D710,PIS!C$1:C$500,0),MATCH(Z$2,PIS!$2:$2,0)),0)</f>
        <v/>
      </c>
      <c r="AA710">
        <f>IFERROR(INDEX(PIS!$A$1:$BZ$1000,MATCH($D710,PIS!C$1:C$500,0),MATCH(AA$2,PIS!$2:$2,0)),0)</f>
        <v/>
      </c>
      <c r="AB710">
        <f>IFERROR(INDEX(PIS!$A$1:$BZ$1000,MATCH($D710,PIS!C$1:C$500,0),MATCH(AB$2,PIS!$2:$2,0)),0)</f>
        <v/>
      </c>
      <c r="AC710">
        <f>SUM(V710:AB710)</f>
        <v/>
      </c>
      <c r="AD710">
        <f>IFERROR(INDEX(TIMESHEET!$A$1:$AI$5000,MATCH($D710,TIMESHEET!A$1:A$500,0),MATCH("T100",TIMESHEET!$2:$2,0))-2,0)</f>
        <v/>
      </c>
      <c r="AE710">
        <f>IFERROR(INDEX(TIMESHEET!$A$1:$AI$5000,MATCH($D710,TIMESHEET!A$1:A$500,0),MATCH("T202",TIMESHEET!$2:$2,0)),0)</f>
        <v/>
      </c>
      <c r="AF710">
        <f>IFERROR(INDEX(TIMESHEET!$A$1:$AI$5000,MATCH($D710,TIMESHEET!A$1:A$500,0),MATCH("T302",TIMESHEET!$2:$2,0)),0)</f>
        <v/>
      </c>
      <c r="AG710">
        <f>IFERROR(INDEX(TIMESHEET!$A$1:$AI$5000,MATCH($D710,TIMESHEET!A$1:A$500,0),MATCH("T406",TIMESHEET!$2:$2,0)),0)</f>
        <v/>
      </c>
      <c r="AH710">
        <f>AE710+AG710</f>
        <v/>
      </c>
      <c r="AI710">
        <f>IFERROR(INDEX(TIMESHEET!$A$1:$AI$5000,MATCH($D710,TIMESHEET!A$1:A$500,0),MATCH("T701",TIMESHEET!$2:$2,0)),0)</f>
        <v/>
      </c>
      <c r="AJ710">
        <f>IFERROR(INDEX(TIMESHEET!$A$1:$AI$5000,MATCH($D710,TIMESHEET!B$1:B$500,0),MATCH("T320",TIMESHEET!$2:$2,0)),0)</f>
        <v/>
      </c>
      <c r="AK710">
        <f>IFERROR(IF(LEFT(INDEX(PIS!O$1:O$500,MATCH(D710,PIS!C$1:C$500)),1)="M",T710/AD710*SUM(AE710:AG710),T710*AD710),0)</f>
        <v/>
      </c>
      <c r="AL710">
        <f>IFERROR(INDEX(ADJ!$A$1:$BZ$1000,MATCH(PAYROLL!D710,ADJ!A$1:A$500,0),MATCH(PAYROLL!AL$2,ADJ!$2:$2,0)),0)</f>
        <v/>
      </c>
      <c r="AM710">
        <f>SUM(AK710:AL710)</f>
        <v/>
      </c>
      <c r="AN710">
        <f>IFERROR(ROUND(V710/$AD710*$AH710,0),0)</f>
        <v/>
      </c>
      <c r="AO710">
        <f>IFERROR(ROUND(W710/$AD710*$AH710,0),0)</f>
        <v/>
      </c>
      <c r="AP710">
        <f>IFERROR(ROUND(X710/$AD710*$AE710,0),0)</f>
        <v/>
      </c>
      <c r="AQ710">
        <f>IFERROR(ROUND(Y710/$AD710*$AH710,0),0)</f>
        <v/>
      </c>
      <c r="AR710">
        <f>IFERROR(ROUND(Z710/$AD710*$AH710,0),0)</f>
        <v/>
      </c>
      <c r="AS710">
        <f>IFERROR(ROUND(AA710/$AD710*$AH710,0),0)</f>
        <v/>
      </c>
      <c r="AT710">
        <f>IFERROR(IF((AE710+AF710+AG710)&gt;13,AB710,ROUND(AB710/AD710*AH710,0)),0)</f>
        <v/>
      </c>
      <c r="AU710">
        <f>IFERROR(INDEX(ADJ!$A$1:$BZ$1000,MATCH(PAYROLL!D710,ADJ!A$1:A$500,0),MATCH(PAYROLL!AU$2,ADJ!$2:$2,0)),0)</f>
        <v/>
      </c>
      <c r="AV710">
        <f>ROUND(SUM(AN710:AU710),0)</f>
        <v/>
      </c>
      <c r="AW710">
        <f>IFERROR(INDEX(TIMESHEET!$A$1:$AI$5000,MATCH(PAYROLL!D710,TIMESHEET!A$1:A$500,0),MATCH("T620",TIMESHEET!$2:$2,0)),0)</f>
        <v/>
      </c>
      <c r="AX710">
        <f>IFERROR(INDEX(TIMESHEET!$A$1:$AI$5000,MATCH(PAYROLL!D710,TIMESHEET!A$1:A$500,0),MATCH("T601",TIMESHEET!$2:$2,0)),0)</f>
        <v/>
      </c>
      <c r="AY710">
        <f>IFERROR(INDEX(TIMESHEET!$A$1:$AI$5000,MATCH(PAYROLL!D710,TIMESHEET!A$1:A$500,0),MATCH("T602",TIMESHEET!$2:$2,0)),0)</f>
        <v/>
      </c>
      <c r="AZ710">
        <f>IFERROR(INDEX(TIMESHEET!$A$1:$AI$5000,MATCH(PAYROLL!D710,TIMESHEET!A$1:A$500,0),MATCH("T603",TIMESHEET!$2:$2,0)),0)</f>
        <v/>
      </c>
      <c r="BA710">
        <f>IFERROR(INDEX(TIMESHEET!$A$1:$AI$5000,MATCH(PAYROLL!D710,TIMESHEET!A$1:A$500,0),MATCH("T611",TIMESHEET!$2:$2,0)),0)</f>
        <v/>
      </c>
      <c r="BB710">
        <f>IFERROR(INDEX(TIMESHEET!$A$1:$AI$5000,MATCH(PAYROLL!D710,TIMESHEET!A$1:A$500,0),MATCH("T612",TIMESHEET!$2:$2,0)),0)</f>
        <v/>
      </c>
      <c r="BC710">
        <f>IFERROR(INDEX(TIMESHEET!$A$1:$AI$5000,MATCH(PAYROLL!D710,TIMESHEET!A$1:A$500,0),MATCH("T613",TIMESHEET!$2:$2,0)),0)</f>
        <v/>
      </c>
      <c r="BD710">
        <f>IFERROR(INDEX(TIMESHEET!$A$1:$AI$5000,MATCH(PAYROLL!D710,TIMESHEET!A$1:A$500,0),MATCH("T500",TIMESHEET!$2:$2,0)),0)</f>
        <v/>
      </c>
      <c r="BE710">
        <f>IFERROR(IF(LEFT(INDEX(PIS!O$1:O$500,MATCH(D710,PIS!C$1:C$500)),1)="M",T710/AD710/8*(AW710+AX710*1.5+AY710*2+AZ710*3+BA710*2.1+BB710*2.7+BC710*3.9+BD710*0.3),T710/8*(AW710+AX710*1.5+AY710*2+AZ710*3+BA710*2.1+BB710*2.7+BC710*3.9+BD710*0.3)),0)</f>
        <v/>
      </c>
      <c r="BF710">
        <f>IFERROR(INDEX(ADJ!$A$1:$BZ$1000,MATCH(PAYROLL!$D710,ADJ!A$1:A$500,0),MATCH(PAYROLL!BF$2,ADJ!$2:$2,0)),0)</f>
        <v/>
      </c>
      <c r="BG710">
        <f>IFERROR(INDEX(ADJ!$A$1:$BZ$1000,MATCH(PAYROLL!D710,ADJ!A$1:A$500,0),MATCH(PAYROLL!BG$2,ADJ!$2:$2,0)),0)</f>
        <v/>
      </c>
      <c r="BH710">
        <f>IFERROR(INDEX(ADJ!$A$1:$BZ$1000,MATCH(PAYROLL!D710,ADJ!A$1:A$500,0),MATCH(PAYROLL!BH$2,ADJ!$2:$2,0)),0)</f>
        <v/>
      </c>
      <c r="BI710">
        <f>IFERROR(INDEX(ADJ!$A$1:$BZ$1000,MATCH(PAYROLL!D710,ADJ!A$1:A$500,0),MATCH(PAYROLL!BI$2,ADJ!$2:$2,0)),0)</f>
        <v/>
      </c>
      <c r="BJ710">
        <f>IFERROR(INDEX(ADJ!$A$1:$BZ$1000,MATCH(PAYROLL!D710,ADJ!A$1:A$500,0),MATCH(PAYROLL!BJ$2,ADJ!$2:$2,0)),0)</f>
        <v/>
      </c>
      <c r="BK710">
        <f>SUM(BF710:BJ710)</f>
        <v/>
      </c>
      <c r="BL710">
        <f>IFERROR(INDEX(ADJ!$A$1:$BZ$1000,MATCH(PAYROLL!D710,ADJ!A$1:A$500,0),MATCH(PAYROLL!BL$2,ADJ!$2:$2,0)),0)</f>
        <v/>
      </c>
      <c r="BM710">
        <f>IFERROR(INDEX(ADJ!$A$1:$BZ$1000,MATCH(PAYROLL!D710,ADJ!A$1:A$500,0),MATCH(PAYROLL!BM$2,ADJ!$2:$2,0)),0)</f>
        <v/>
      </c>
      <c r="BN710">
        <f>IFERROR(INDEX(ADJ!$A$1:$BZ$1000,MATCH(PAYROLL!D710,ADJ!A$1:A$500,0),MATCH(PAYROLL!BN$2,ADJ!$2:$2,0)),0)</f>
        <v/>
      </c>
      <c r="BO710">
        <f>IFERROR(INDEX(ADJ!$A$1:$BZ$1000,MATCH(PAYROLL!D710,ADJ!A$1:A$500,0),MATCH(PAYROLL!BO$2,ADJ!$2:$2,0)),0)</f>
        <v/>
      </c>
      <c r="BP710">
        <f>SUM(AM710,AV710,BE710,BK710,BL710:BO710)</f>
        <v/>
      </c>
      <c r="BQ710">
        <f>BO710</f>
        <v/>
      </c>
      <c r="BR710">
        <f>IFERROR(ROUND(IF(LEFT(INDEX(PIS!O$1:O$500,MATCH(D710,PIS!C$1:C$500)),1)="D",T710/8*(BD710*0.3),IF(LEFT(INDEX(PIS!O$1:O$500,MATCH(D710,PIS!C$1:C$500)),1)="H",T710*($BD710*0.3),T710/$AD710/8*($BD710*0.3))),0),0)</f>
        <v/>
      </c>
      <c r="BS710">
        <f>IF(AP710&lt;1,0,MIN(AP710,730000))</f>
        <v/>
      </c>
      <c r="BT710">
        <f>IFERROR(ROUND((BE710-SUM(AW710:BC710)*T710/AD710/8),0)-BR710,0)</f>
        <v/>
      </c>
      <c r="BU710">
        <f>AO710</f>
        <v/>
      </c>
      <c r="BV710">
        <f>SUM(BQ710:BU710)</f>
        <v/>
      </c>
      <c r="BW710">
        <f>BP710-BV710</f>
        <v/>
      </c>
      <c r="BX710">
        <f>IFERROR(IF(RIGHT(INDEX(PIS!O$1:O$500,MATCH(D710,PIS!C$1:C$500)),5)="Gross",MIN(U710+V710,VLOOKUP("R700",TSC!B:C,2,0)*VLOOKUP("R101",TSC!B:C,2,0))*VLOOKUP("R701",TSC!B:C,2,0)%,0),0)</f>
        <v/>
      </c>
      <c r="BY710">
        <f>IFERROR(IF(RIGHT(INDEX(PIS!O$1:O$500,MATCH(D710,PIS!C$1:C$500)),5)="Gross",MIN(U710+V710,VLOOKUP("R700",TSC!B:C,2,0)*VLOOKUP("R101",TSC!B:C,2,0))*VLOOKUP("T704",TSC!B:C,2,0)%,0),0)</f>
        <v/>
      </c>
      <c r="BZ710">
        <f>IFERROR(IF(RIGHT(INDEX(PIS!O$1:O$500,MATCH(D710,PIS!C$1:C$500)),5)="Gross",MIN(U710+V710,VLOOKUP("R700",TSC!B:C,2,0)*VLOOKUP("1",TSC!F:G,2,0))*VLOOKUP("T705",TSC!B:C,2,0)%,0),0)</f>
        <v/>
      </c>
      <c r="CA710">
        <f>IFERROR(INDEX(ADJ!$A$1:$BZ$1000,MATCH(PAYROLL!D710,ADJ!A$1:A$500,0),MATCH(PAYROLL!CA$2,ADJ!$2:$2,0)),0)</f>
        <v/>
      </c>
      <c r="CB710">
        <f>IFERROR(INDEX(ADJ!$A$1:$BZ$1000,MATCH(PAYROLL!D710,ADJ!A$1:A$500,0),MATCH(PAYROLL!CB$2,ADJ!$2:$2,0)),0)</f>
        <v/>
      </c>
      <c r="CC710">
        <f>SUM(BX710:CB710)</f>
        <v/>
      </c>
      <c r="CD710">
        <f>IFERROR(INDEX(PIS!$A$1:$BZ$1000,MATCH(PAYROLL!D710,PIS!C$1:C$500,0),MATCH(PAYROLL!CD$1,PIS!$1:$1,0)),0)</f>
        <v/>
      </c>
      <c r="CE710">
        <f>IFERROR(IF(OR(INDEX(PIS!P$1:P$500,MATCH(D710,PIS!C$1:C$500,0))="LT2",INDEX(PIS!P$1:P$500,MATCH(D710,PIS!C$1:C$500,0))="P10"),0,SUM(CC710,CD710*VLOOKUP("R601",TSC!B:C,2,0),VLOOKUP("R602",TSC!B:C,2,0))),0)</f>
        <v/>
      </c>
      <c r="CF710">
        <f>MAX(BW710-CE710,0)</f>
        <v/>
      </c>
      <c r="CG710">
        <f>IFERROR(IF(OR(RIGHT(INDEX(PIS!P$1:P$500,MATCH(D710,PIS!C$1:C$500)),5)="P10",RIGHT(INDEX(PIS!P$1:P$500,MATCH(D710,PIS!C$1:C$500)),5)="CK"),0,IF(CF710&lt;=5000000,CF710*5%,IF(CF710&lt;=10000000,CF710*10%-250000,IF(CF710&lt;=18000000,CF710*15%-750000,IF(CF710&lt;=32000000,CF710*20%-1650000,IF(CF710&lt;=52000000,CF710*25%-3250000,IF(CF710&lt;=80000000,BH710*30%-5850000,CF710*35%-9850000))))))),0)</f>
        <v/>
      </c>
      <c r="CH710">
        <f>IFERROR(IF(OR(INDEX(PIS!P$1:P$500,MATCH(D710,PIS!C$1:C$500))="LT",INDEX(PIS!P$1:P$500,MATCH(D710,PIS!C$1:C$500))="CK"),0,IF(CF710&lt;2000000,0,CF710*10%)),0)</f>
        <v/>
      </c>
      <c r="CI710">
        <f>IFERROR(INDEX(ADJ!$A$1:$BZ$1000,MATCH(PAYROLL!D710,ADJ!A$1:A$500,0),MATCH(PAYROLL!CI$2,ADJ!$2:$2,0)),0)</f>
        <v/>
      </c>
      <c r="CJ710">
        <f>IFERROR(INDEX(ADJ!$A$1:$BZ$1000,MATCH(PAYROLL!D710,ADJ!A$1:A$500,0),MATCH(PAYROLL!CJ$2,ADJ!$2:$2,0)),0)</f>
        <v/>
      </c>
      <c r="CK710">
        <f>IFERROR(INDEX(ADJ!$A$1:$BZ$1000,MATCH(PAYROLL!D710,ADJ!A$1:A$500,0),MATCH(PAYROLL!CK$2,ADJ!$2:$2,0)),0)</f>
        <v/>
      </c>
      <c r="CL710">
        <f>SUM(CG710:CK710)</f>
        <v/>
      </c>
      <c r="CM710">
        <f>ROUND(SUM(CH710:CK710),0)</f>
        <v/>
      </c>
      <c r="CN710">
        <f>IFERROR(INDEX(CSDA!D$1:D$500,MATCH($CN$2,CSDA!C$1:C$500,0))*INDEX(PIS!V$1:V$500,MATCH(D710,PIS!C$1:C$500))+INDEX(ADJ!$A$1:$BZ$1000,MATCH(PAYROLL!D710,ADJ!A$1:A$500,0),MATCH(PAYROLL!CN$2,ADJ!$2:$2,0)),0)</f>
        <v/>
      </c>
      <c r="CO710">
        <f>IFERROR(INDEX(ADJ!$A$1:$BZ$1000,MATCH(PAYROLL!D710,ADJ!A$1:A$500,0),MATCH(PAYROLL!CO$2,ADJ!$2:$2,0)),0)</f>
        <v/>
      </c>
      <c r="CP710">
        <f>IFERROR(INDEX(ADJ!$A$1:$BZ$1000,MATCH(PAYROLL!D710,ADJ!A$1:A$500,0),MATCH(PAYROLL!CP$2,ADJ!$2:$2,0)),0)</f>
        <v/>
      </c>
      <c r="CQ710">
        <f>BP710-CL710-CI710-CM710-CN710-CO710-CP710-CC710</f>
        <v/>
      </c>
      <c r="CR710">
        <f>IFERROR(IF(RIGHT(INDEX(PIS!O$1:O$500,MATCH(D710,PIS!C$1:C$500,0)),5)="Gross",MIN(U710+V710,VLOOKUP("R700",TSC!B:C,2,0)*VLOOKUP("R101",TSC!B:C,2,0))*(VLOOKUP("T711",TSC!B:C,2,0)+VLOOKUP("T712",TSC!B:C,2,0))%,MIN(T710+V710,VLOOKUP("R700",TSC!B:C,2,0)*VLOOKUP("R101",TSC!B:C,2,0))*(VLOOKUP("T711",TSC!B:C,2,0)+VLOOKUP("T712",TSC!B:C,2,0)+VLOOKUP("R701",TSC!B:C,2,0))%),0)</f>
        <v/>
      </c>
      <c r="CS710">
        <f>IFERROR(IF(RIGHT(INDEX(PIS!O$1:O$500,MATCH(D710,PIS!C$1:C$500,0)),5)="Gross",MIN(U710+V710,VLOOKUP("R700",TSC!B:C,2,0)*VLOOKUP("R101",TSC!B:C,2,0))*(VLOOKUP("T714",TSC!B:C,2,0))%,MIN(T710+V710,VLOOKUP("R700",TSC!B:C,2,0)*VLOOKUP("R101",TSC!B:C,2,0))*(VLOOKUP("T704",TSC!B:C,2,0)+VLOOKUP("T714",TSC!B:C,2,0))%),0)</f>
        <v/>
      </c>
      <c r="CT710">
        <f>IFERROR(IF(RIGHT(INDEX(PIS!O$1:O$500,MATCH(D710,PIS!C$1:C$500,0)),5)="Gross",MIN(U710+V710,VLOOKUP("R700",TSC!B:C,2,0)*VLOOKUP("R101",TSC!B:C,2,0))*VLOOKUP("T705",TSC!B:C,2,0)%,MIN(T710+V710,VLOOKUP("R700",TSC!B:C,2,0)*VLOOKUP("R101",TSC!B:C,2,0))*VLOOKUP("T705",TSC!B:C,2,0)%),0)</f>
        <v/>
      </c>
      <c r="CU710">
        <f>IFERROR(IF(RIGHT(INDEX(PIS!O$1:O$500,MATCH(D710,PIS!C$1:C$500,0)),5)="Gross",MIN(U710+V710,VLOOKUP("R700",TSC!B:C,2,0)*VLOOKUP("R101",TSC!B:C,2,0))*(VLOOKUP("T713",TSC!B:C,2,0))%,MIN(T710+V710,VLOOKUP("R700",TSC!B:C,2,0)*VLOOKUP("R101",TSC!B:C,2,0))*(VLOOKUP("T713",TSC!B:C,2,0))%),0)</f>
        <v/>
      </c>
      <c r="CV710">
        <f>IFERROR(INDEX(ADJ!$A$1:$BZ$1000,MATCH(PAYROLL!D710,ADJ!A$1:A$500,0),MATCH(PAYROLL!CV$2,ADJ!$2:$2,0)),0)</f>
        <v/>
      </c>
      <c r="CW710">
        <f>IFERROR(INDEX(ADJ!$A$1:$BZ$1000,MATCH(PAYROLL!D710,ADJ!A$1:A$500,0),MATCH(PAYROLL!CW$2,ADJ!$2:$2,0)),0)</f>
        <v/>
      </c>
      <c r="CX710">
        <f>SUM(CR710:CW710)</f>
        <v/>
      </c>
      <c r="CY710">
        <f>ROUND(IF(CR710&gt;0,T710+V710*VLOOKUP("R202",TSC!$B$1:$C$500,2,0),0),0)</f>
        <v/>
      </c>
      <c r="CZ710">
        <f>IFERROR(INDEX(CSDA!D$1:D$500,MATCH($CZ$2,CSDA!C$1:C$500,0)),0)</f>
        <v/>
      </c>
      <c r="DA710">
        <f>ROUND(T710*0.7%,0)</f>
        <v/>
      </c>
      <c r="DB710">
        <f>ROUND(T710/12,0)</f>
        <v/>
      </c>
      <c r="DC710">
        <f ref="DC710" t="array">IFERROR(INDEX(CSDA!D$1:D$500,MATCH("Trích giữ"&amp;PAYROLL!DC$2,CSDA!A$1:A$500&amp;CSDA!C$1:C$500,0)),0)</f>
        <v/>
      </c>
      <c r="DD710">
        <f ref="DD710" t="array">IFERROR(INDEX(CSDA!D$1:D$500,MATCH("Trích giữ"&amp;PAYROLL!DD$2,CSDA!A$1:A$500&amp;CSDA!C$1:C$500,0)),0)</f>
        <v/>
      </c>
      <c r="DE710">
        <f ref="DE710" t="array">IFERROR(INDEX(CSDA!D$1:D$500,MATCH("Trích giữ"&amp;PAYROLL!DE$2,CSDA!A$1:A$500&amp;CSDA!C$1:C$500,0)),0)</f>
        <v/>
      </c>
      <c r="DF710">
        <f>IFERROR(INDEX(CSDA!D$1:D$500,MATCH(PAYROLL!DF$2,CSDA!C$1:C$500,0)),0)</f>
        <v/>
      </c>
      <c r="DG710">
        <f ref="DG710" t="array">IFERROR(INDEX(CSDA!D$1:D$500,MATCH("Trích giữ"&amp;PAYROLL!DG$2,CSDA!A$1:A$500&amp;CSDA!C$1:C$500,0)),0)</f>
        <v/>
      </c>
      <c r="DH710">
        <f>ROUND(T710/26,0)</f>
        <v/>
      </c>
      <c r="DI710">
        <f ref="DI710" t="array">IFERROR(INDEX(CSDA!D$1:D$500,MATCH("Trích giữ"&amp;PAYROLL!DI$2,CSDA!A$1:A$500&amp;CSDA!C$1:C$500,0)),0)</f>
        <v/>
      </c>
      <c r="DJ710">
        <f>IF(U710=0,T710*21.5%-BL710,0)</f>
        <v/>
      </c>
      <c r="DK710">
        <f ref="DK710" t="array">IFERROR(INDEX(CSDA!D$1:D$500,MATCH("Trích giữ"&amp;PAYROLL!DK$2,CSDA!A$1:A$500&amp;CSDA!C$1:C$500,0)),0)</f>
        <v/>
      </c>
      <c r="DL710">
        <f>IFERROR(INDEX(CSDA!D$1:D$500,MATCH(PAYROLL!DL$2,CSDA!C$1:C$500,0))/12,0)</f>
        <v/>
      </c>
      <c r="DM710">
        <f>SUM(DB710:DL710)</f>
        <v/>
      </c>
      <c r="DN710">
        <f>IFERROR(INDEX(ADJ!$A$1:$BZ$1000,MATCH(PAYROLL!D710,ADJ!A$1:A$500,0),MATCH(PAYROLL!DN$2,ADJ!$2:$2,0)),0)</f>
        <v/>
      </c>
      <c r="DO710">
        <f>IFERROR(SUM(BP710,DM710:DN710,CX710:DA710)-DT710,0)</f>
        <v/>
      </c>
      <c r="DP710">
        <f ref="DP710" t="array">SUM(BW710*IFERROR(INDEX(CSDA!D$1:D$500,MATCH(BW$2,CSDA!C$1:C$500,0)),0)%,CX710*IFERROR(INDEX(CSDA!D$1:D$500,MATCH(CX$2,CSDA!C$1:C$500,0)),0)%,DA710*IFERROR(INDEX(CSDA!D$1:D$500,MATCH(DA$2,CSDA!C$1:C$500,0)),0)%,DB710*IFERROR(INDEX(CSDA!D$1:D$500,MATCH(DB$2,CSDA!C$1:C$500,0)),0)%,DF710*IFERROR(INDEX(CSDA!D$1:D$500,MATCH("Phí dịch vụ"&amp;PAYROLL!DF$2,CSDA!A$1:A$500&amp;CSDA!C$1:C$500,0)),0)%,DC710*IFERROR(INDEX(CSDA!D$1:D$500,MATCH("Phí dịch vụ"&amp;PAYROLL!DC$2,CSDA!A$1:A$500&amp;CSDA!C$1:C$500,0)),0)%,DH710*IFERROR(INDEX(CSDA!D$1:D$500,MATCH("Phí dịch vụ"&amp;PAYROLL!DH$2,CSDA!A$1:A$500&amp;CSDA!C$1:C$500,0)),0)%,DJ710*IFERROR(INDEX(CSDA!D$1:D$500,MATCH("Phí dịch vụ"&amp;PAYROLL!DJ$2,CSDA!A$1:A$500&amp;CSDA!C$1:C$500,0)),0)%,BN710*IFERROR(INDEX(CSDA!D$1:D$500,MATCH(BN$2,CSDA!C$1:C$500,0)),0)%)-BN710*7%</f>
        <v/>
      </c>
      <c r="DQ710">
        <f>IFERROR(INDEX(ADJ!$A$1:$BZ$1000,MATCH(PAYROLL!D710,ADJ!A$1:A$500,0),MATCH(PAYROLL!DQ$2,ADJ!$2:$2,0)),0)</f>
        <v/>
      </c>
      <c r="DR710">
        <f>IFERROR(INDEX(ADJ!$A$1:$BZ$1000,MATCH(PAYROLL!D710,ADJ!A$1:A$500,0),MATCH(PAYROLL!DR$2,ADJ!$2:$2,0)),0)</f>
        <v/>
      </c>
      <c r="DS710">
        <f>SUM(DP710:DR710)</f>
        <v/>
      </c>
      <c r="DT710">
        <f>EK710</f>
        <v/>
      </c>
      <c r="DU710">
        <f>SUM(DO710:DR710)</f>
        <v/>
      </c>
      <c r="DV710">
        <f>ROUND(DU710*0.1,0)</f>
        <v/>
      </c>
      <c r="DW710">
        <f>DU710+DV710</f>
        <v/>
      </c>
      <c r="DZ710">
        <f>IFERROR(INDEX(ADJ!$A$1:$BZ$1000,MATCH(PAYROLL!$D710,ADJ!A$1:A$500,0),MATCH(PAYROLL!DZ$2,ADJ!$2:$2,0)),0)</f>
        <v/>
      </c>
      <c r="EA710">
        <f>IFERROR(INDEX(ADJ!$A$1:$BZ$1000,MATCH(PAYROLL!$D710,ADJ!A$1:A$500,0),MATCH(PAYROLL!EA$2,ADJ!$2:$2,0)),0)</f>
        <v/>
      </c>
      <c r="EB710">
        <f>IFERROR(INDEX(ADJ!$A$1:$BZ$1000,MATCH(PAYROLL!$D710,ADJ!A$1:A$500,0),MATCH(PAYROLL!EB$2,ADJ!$2:$2,0)),0)</f>
        <v/>
      </c>
      <c r="EC710">
        <f>IFERROR(INDEX(ADJ!$A$1:$BZ$1000,MATCH(PAYROLL!$D710,ADJ!A$1:A$500,0),MATCH(PAYROLL!EC$2,ADJ!$2:$2,0)),0)</f>
        <v/>
      </c>
      <c r="ED710">
        <f>IFERROR(INDEX(ADJ!$A$1:$BZ$1000,MATCH(PAYROLL!$D710,ADJ!A$1:A$500,0),MATCH(PAYROLL!ED$2,ADJ!$2:$2,0)),0)</f>
        <v/>
      </c>
      <c r="EE710">
        <f>IFERROR(INDEX(ADJ!$A$1:$BZ$1000,MATCH(PAYROLL!$D710,ADJ!A$1:A$500,0),MATCH(PAYROLL!EE$2,ADJ!$2:$2,0)),0)</f>
        <v/>
      </c>
      <c r="EF710">
        <f>IFERROR(INDEX(ADJ!$A$1:$BZ$1000,MATCH(PAYROLL!$D710,ADJ!A$1:A$500,0),MATCH(PAYROLL!EF$2,ADJ!$2:$2,0)),0)</f>
        <v/>
      </c>
      <c r="EG710">
        <f>IFERROR(INDEX(ADJ!$A$1:$BZ$1000,MATCH(PAYROLL!$D710,ADJ!A$1:A$500,0),MATCH(PAYROLL!EG$2,ADJ!$2:$2,0)),0)</f>
        <v/>
      </c>
      <c r="EH710">
        <f>IFERROR(INDEX(ADJ!$A$1:$BZ$1000,MATCH(PAYROLL!$D710,ADJ!A$1:A$500,0),MATCH(PAYROLL!EH$2,ADJ!$2:$2,0)),0)</f>
        <v/>
      </c>
      <c r="EI710">
        <f>IFERROR(INDEX(ADJ!$A$1:$BZ$1000,MATCH(PAYROLL!D710,ADJ!A$1:A$500,0),MATCH(PAYROLL!EI$2,ADJ!$2:$2,0)),0)</f>
        <v/>
      </c>
      <c r="EJ710">
        <f>IFERROR(INDEX(ADJ!$A$1:$BZ$1000,MATCH(PAYROLL!$D710,ADJ!A$1:A$500,0),MATCH(PAYROLL!EJ$2,ADJ!$2:$2,0)),0)</f>
        <v/>
      </c>
      <c r="EK710">
        <f>SUM(DZ710:EJ710)</f>
        <v/>
      </c>
    </row>
    <row r="711">
      <c r="A711" t="n">
        <v>709</v>
      </c>
      <c r="B711" t="inlineStr">
        <is>
          <t>Trương Văn Hiệp</t>
        </is>
      </c>
      <c r="D711" t="inlineStr">
        <is>
          <t>157596-01</t>
        </is>
      </c>
      <c r="S711">
        <f>IFERROR(INDEX(PIS!$A$1:$BZ$1000,MATCH($D711,PIS!C$1:C$500,0),MATCH("Lương CB tháng trước",PIS!$1:$1,0)),0)</f>
        <v/>
      </c>
      <c r="T711">
        <f>IFERROR(INDEX(PIS!$A$1:$BZ$1000,MATCH($D711,PIS!C$1:C$500,0),MATCH("Lương CB hiện tại",PIS!$1:$1,0)),0)</f>
        <v/>
      </c>
      <c r="U711">
        <f>IFERROR(INDEX(PIS!$A$1:$BZ$1000,MATCH($D711,PIS!C$1:C$500,0),MATCH("Lương đóng BHBB",PIS!$1:$1,0)),0)</f>
        <v/>
      </c>
      <c r="V711">
        <f>IFERROR(INDEX(PIS!$A$1:$BZ$1000,MATCH($D711,PIS!C$1:C$500,0),MATCH(V$2,PIS!$2:$2,0)),0)</f>
        <v/>
      </c>
      <c r="W711">
        <f>IFERROR(INDEX(PIS!$A$1:$BZ$1000,MATCH($D711,PIS!C$1:C$500,0),MATCH(W$2,PIS!$2:$2,0)),0)</f>
        <v/>
      </c>
      <c r="X711">
        <f>IFERROR(INDEX(PIS!$A$1:$BZ$1000,MATCH($D711,PIS!C$1:C$500,0),MATCH(X$2,PIS!$2:$2,0)),0)</f>
        <v/>
      </c>
      <c r="Y711">
        <f>IFERROR(INDEX(PIS!$A$1:$BZ$1000,MATCH($D711,PIS!C$1:C$500,0),MATCH(Y$2,PIS!$2:$2,0)),0)</f>
        <v/>
      </c>
      <c r="Z711">
        <f>IFERROR(INDEX(PIS!$A$1:$BZ$1000,MATCH($D711,PIS!C$1:C$500,0),MATCH(Z$2,PIS!$2:$2,0)),0)</f>
        <v/>
      </c>
      <c r="AA711">
        <f>IFERROR(INDEX(PIS!$A$1:$BZ$1000,MATCH($D711,PIS!C$1:C$500,0),MATCH(AA$2,PIS!$2:$2,0)),0)</f>
        <v/>
      </c>
      <c r="AB711">
        <f>IFERROR(INDEX(PIS!$A$1:$BZ$1000,MATCH($D711,PIS!C$1:C$500,0),MATCH(AB$2,PIS!$2:$2,0)),0)</f>
        <v/>
      </c>
      <c r="AC711">
        <f>SUM(V711:AB711)</f>
        <v/>
      </c>
      <c r="AD711">
        <f>IFERROR(INDEX(TIMESHEET!$A$1:$AI$5000,MATCH($D711,TIMESHEET!A$1:A$500,0),MATCH("T100",TIMESHEET!$2:$2,0))-2,0)</f>
        <v/>
      </c>
      <c r="AE711">
        <f>IFERROR(INDEX(TIMESHEET!$A$1:$AI$5000,MATCH($D711,TIMESHEET!A$1:A$500,0),MATCH("T202",TIMESHEET!$2:$2,0)),0)</f>
        <v/>
      </c>
      <c r="AF711">
        <f>IFERROR(INDEX(TIMESHEET!$A$1:$AI$5000,MATCH($D711,TIMESHEET!A$1:A$500,0),MATCH("T302",TIMESHEET!$2:$2,0)),0)</f>
        <v/>
      </c>
      <c r="AG711">
        <f>IFERROR(INDEX(TIMESHEET!$A$1:$AI$5000,MATCH($D711,TIMESHEET!A$1:A$500,0),MATCH("T406",TIMESHEET!$2:$2,0)),0)</f>
        <v/>
      </c>
      <c r="AH711">
        <f>AE711+AG711</f>
        <v/>
      </c>
      <c r="AI711">
        <f>IFERROR(INDEX(TIMESHEET!$A$1:$AI$5000,MATCH($D711,TIMESHEET!A$1:A$500,0),MATCH("T701",TIMESHEET!$2:$2,0)),0)</f>
        <v/>
      </c>
      <c r="AJ711">
        <f>IFERROR(INDEX(TIMESHEET!$A$1:$AI$5000,MATCH($D711,TIMESHEET!B$1:B$500,0),MATCH("T320",TIMESHEET!$2:$2,0)),0)</f>
        <v/>
      </c>
      <c r="AK711">
        <f>IFERROR(IF(LEFT(INDEX(PIS!O$1:O$500,MATCH(D711,PIS!C$1:C$500)),1)="M",T711/AD711*SUM(AE711:AG711),T711*AD711),0)</f>
        <v/>
      </c>
      <c r="AL711">
        <f>IFERROR(INDEX(ADJ!$A$1:$BZ$1000,MATCH(PAYROLL!D711,ADJ!A$1:A$500,0),MATCH(PAYROLL!AL$2,ADJ!$2:$2,0)),0)</f>
        <v/>
      </c>
      <c r="AM711">
        <f>SUM(AK711:AL711)</f>
        <v/>
      </c>
      <c r="AN711">
        <f>IFERROR(ROUND(V711/$AD711*$AH711,0),0)</f>
        <v/>
      </c>
      <c r="AO711">
        <f>IFERROR(ROUND(W711/$AD711*$AH711,0),0)</f>
        <v/>
      </c>
      <c r="AP711">
        <f>IFERROR(ROUND(X711/$AD711*$AE711,0),0)</f>
        <v/>
      </c>
      <c r="AQ711">
        <f>IFERROR(ROUND(Y711/$AD711*$AH711,0),0)</f>
        <v/>
      </c>
      <c r="AR711">
        <f>IFERROR(ROUND(Z711/$AD711*$AH711,0),0)</f>
        <v/>
      </c>
      <c r="AS711">
        <f>IFERROR(ROUND(AA711/$AD711*$AH711,0),0)</f>
        <v/>
      </c>
      <c r="AT711">
        <f>IFERROR(IF((AE711+AF711+AG711)&gt;13,AB711,ROUND(AB711/AD711*AH711,0)),0)</f>
        <v/>
      </c>
      <c r="AU711">
        <f>IFERROR(INDEX(ADJ!$A$1:$BZ$1000,MATCH(PAYROLL!D711,ADJ!A$1:A$500,0),MATCH(PAYROLL!AU$2,ADJ!$2:$2,0)),0)</f>
        <v/>
      </c>
      <c r="AV711">
        <f>ROUND(SUM(AN711:AU711),0)</f>
        <v/>
      </c>
      <c r="AW711">
        <f>IFERROR(INDEX(TIMESHEET!$A$1:$AI$5000,MATCH(PAYROLL!D711,TIMESHEET!A$1:A$500,0),MATCH("T620",TIMESHEET!$2:$2,0)),0)</f>
        <v/>
      </c>
      <c r="AX711">
        <f>IFERROR(INDEX(TIMESHEET!$A$1:$AI$5000,MATCH(PAYROLL!D711,TIMESHEET!A$1:A$500,0),MATCH("T601",TIMESHEET!$2:$2,0)),0)</f>
        <v/>
      </c>
      <c r="AY711">
        <f>IFERROR(INDEX(TIMESHEET!$A$1:$AI$5000,MATCH(PAYROLL!D711,TIMESHEET!A$1:A$500,0),MATCH("T602",TIMESHEET!$2:$2,0)),0)</f>
        <v/>
      </c>
      <c r="AZ711">
        <f>IFERROR(INDEX(TIMESHEET!$A$1:$AI$5000,MATCH(PAYROLL!D711,TIMESHEET!A$1:A$500,0),MATCH("T603",TIMESHEET!$2:$2,0)),0)</f>
        <v/>
      </c>
      <c r="BA711">
        <f>IFERROR(INDEX(TIMESHEET!$A$1:$AI$5000,MATCH(PAYROLL!D711,TIMESHEET!A$1:A$500,0),MATCH("T611",TIMESHEET!$2:$2,0)),0)</f>
        <v/>
      </c>
      <c r="BB711">
        <f>IFERROR(INDEX(TIMESHEET!$A$1:$AI$5000,MATCH(PAYROLL!D711,TIMESHEET!A$1:A$500,0),MATCH("T612",TIMESHEET!$2:$2,0)),0)</f>
        <v/>
      </c>
      <c r="BC711">
        <f>IFERROR(INDEX(TIMESHEET!$A$1:$AI$5000,MATCH(PAYROLL!D711,TIMESHEET!A$1:A$500,0),MATCH("T613",TIMESHEET!$2:$2,0)),0)</f>
        <v/>
      </c>
      <c r="BD711">
        <f>IFERROR(INDEX(TIMESHEET!$A$1:$AI$5000,MATCH(PAYROLL!D711,TIMESHEET!A$1:A$500,0),MATCH("T500",TIMESHEET!$2:$2,0)),0)</f>
        <v/>
      </c>
      <c r="BE711">
        <f>IFERROR(IF(LEFT(INDEX(PIS!O$1:O$500,MATCH(D711,PIS!C$1:C$500)),1)="M",T711/AD711/8*(AW711+AX711*1.5+AY711*2+AZ711*3+BA711*2.1+BB711*2.7+BC711*3.9+BD711*0.3),T711/8*(AW711+AX711*1.5+AY711*2+AZ711*3+BA711*2.1+BB711*2.7+BC711*3.9+BD711*0.3)),0)</f>
        <v/>
      </c>
      <c r="BF711">
        <f>IFERROR(INDEX(ADJ!$A$1:$BZ$1000,MATCH(PAYROLL!$D711,ADJ!A$1:A$500,0),MATCH(PAYROLL!BF$2,ADJ!$2:$2,0)),0)</f>
        <v/>
      </c>
      <c r="BG711">
        <f>IFERROR(INDEX(ADJ!$A$1:$BZ$1000,MATCH(PAYROLL!D711,ADJ!A$1:A$500,0),MATCH(PAYROLL!BG$2,ADJ!$2:$2,0)),0)</f>
        <v/>
      </c>
      <c r="BH711">
        <f>IFERROR(INDEX(ADJ!$A$1:$BZ$1000,MATCH(PAYROLL!D711,ADJ!A$1:A$500,0),MATCH(PAYROLL!BH$2,ADJ!$2:$2,0)),0)</f>
        <v/>
      </c>
      <c r="BI711">
        <f>IFERROR(INDEX(ADJ!$A$1:$BZ$1000,MATCH(PAYROLL!D711,ADJ!A$1:A$500,0),MATCH(PAYROLL!BI$2,ADJ!$2:$2,0)),0)</f>
        <v/>
      </c>
      <c r="BJ711">
        <f>IFERROR(INDEX(ADJ!$A$1:$BZ$1000,MATCH(PAYROLL!D711,ADJ!A$1:A$500,0),MATCH(PAYROLL!BJ$2,ADJ!$2:$2,0)),0)</f>
        <v/>
      </c>
      <c r="BK711">
        <f>SUM(BF711:BJ711)</f>
        <v/>
      </c>
      <c r="BL711">
        <f>IFERROR(INDEX(ADJ!$A$1:$BZ$1000,MATCH(PAYROLL!D711,ADJ!A$1:A$500,0),MATCH(PAYROLL!BL$2,ADJ!$2:$2,0)),0)</f>
        <v/>
      </c>
      <c r="BM711">
        <f>IFERROR(INDEX(ADJ!$A$1:$BZ$1000,MATCH(PAYROLL!D711,ADJ!A$1:A$500,0),MATCH(PAYROLL!BM$2,ADJ!$2:$2,0)),0)</f>
        <v/>
      </c>
      <c r="BN711">
        <f>IFERROR(INDEX(ADJ!$A$1:$BZ$1000,MATCH(PAYROLL!D711,ADJ!A$1:A$500,0),MATCH(PAYROLL!BN$2,ADJ!$2:$2,0)),0)</f>
        <v/>
      </c>
      <c r="BO711">
        <f>IFERROR(INDEX(ADJ!$A$1:$BZ$1000,MATCH(PAYROLL!D711,ADJ!A$1:A$500,0),MATCH(PAYROLL!BO$2,ADJ!$2:$2,0)),0)</f>
        <v/>
      </c>
      <c r="BP711">
        <f>SUM(AM711,AV711,BE711,BK711,BL711:BO711)</f>
        <v/>
      </c>
      <c r="BQ711">
        <f>BO711</f>
        <v/>
      </c>
      <c r="BR711">
        <f>IFERROR(ROUND(IF(LEFT(INDEX(PIS!O$1:O$500,MATCH(D711,PIS!C$1:C$500)),1)="D",T711/8*(BD711*0.3),IF(LEFT(INDEX(PIS!O$1:O$500,MATCH(D711,PIS!C$1:C$500)),1)="H",T711*($BD711*0.3),T711/$AD711/8*($BD711*0.3))),0),0)</f>
        <v/>
      </c>
      <c r="BS711">
        <f>IF(AP711&lt;1,0,MIN(AP711,730000))</f>
        <v/>
      </c>
      <c r="BT711">
        <f>IFERROR(ROUND((BE711-SUM(AW711:BC711)*T711/AD711/8),0)-BR711,0)</f>
        <v/>
      </c>
      <c r="BU711">
        <f>AO711</f>
        <v/>
      </c>
      <c r="BV711">
        <f>SUM(BQ711:BU711)</f>
        <v/>
      </c>
      <c r="BW711">
        <f>BP711-BV711</f>
        <v/>
      </c>
      <c r="BX711">
        <f>IFERROR(IF(RIGHT(INDEX(PIS!O$1:O$500,MATCH(D711,PIS!C$1:C$500)),5)="Gross",MIN(U711+V711,VLOOKUP("R700",TSC!B:C,2,0)*VLOOKUP("R101",TSC!B:C,2,0))*VLOOKUP("R701",TSC!B:C,2,0)%,0),0)</f>
        <v/>
      </c>
      <c r="BY711">
        <f>IFERROR(IF(RIGHT(INDEX(PIS!O$1:O$500,MATCH(D711,PIS!C$1:C$500)),5)="Gross",MIN(U711+V711,VLOOKUP("R700",TSC!B:C,2,0)*VLOOKUP("R101",TSC!B:C,2,0))*VLOOKUP("T704",TSC!B:C,2,0)%,0),0)</f>
        <v/>
      </c>
      <c r="BZ711">
        <f>IFERROR(IF(RIGHT(INDEX(PIS!O$1:O$500,MATCH(D711,PIS!C$1:C$500)),5)="Gross",MIN(U711+V711,VLOOKUP("R700",TSC!B:C,2,0)*VLOOKUP("1",TSC!F:G,2,0))*VLOOKUP("T705",TSC!B:C,2,0)%,0),0)</f>
        <v/>
      </c>
      <c r="CA711">
        <f>IFERROR(INDEX(ADJ!$A$1:$BZ$1000,MATCH(PAYROLL!D711,ADJ!A$1:A$500,0),MATCH(PAYROLL!CA$2,ADJ!$2:$2,0)),0)</f>
        <v/>
      </c>
      <c r="CB711">
        <f>IFERROR(INDEX(ADJ!$A$1:$BZ$1000,MATCH(PAYROLL!D711,ADJ!A$1:A$500,0),MATCH(PAYROLL!CB$2,ADJ!$2:$2,0)),0)</f>
        <v/>
      </c>
      <c r="CC711">
        <f>SUM(BX711:CB711)</f>
        <v/>
      </c>
      <c r="CD711">
        <f>IFERROR(INDEX(PIS!$A$1:$BZ$1000,MATCH(PAYROLL!D711,PIS!C$1:C$500,0),MATCH(PAYROLL!CD$1,PIS!$1:$1,0)),0)</f>
        <v/>
      </c>
      <c r="CE711">
        <f>IFERROR(IF(OR(INDEX(PIS!P$1:P$500,MATCH(D711,PIS!C$1:C$500,0))="LT2",INDEX(PIS!P$1:P$500,MATCH(D711,PIS!C$1:C$500,0))="P10"),0,SUM(CC711,CD711*VLOOKUP("R601",TSC!B:C,2,0),VLOOKUP("R602",TSC!B:C,2,0))),0)</f>
        <v/>
      </c>
      <c r="CF711">
        <f>MAX(BW711-CE711,0)</f>
        <v/>
      </c>
      <c r="CG711">
        <f>IFERROR(IF(OR(RIGHT(INDEX(PIS!P$1:P$500,MATCH(D711,PIS!C$1:C$500)),5)="P10",RIGHT(INDEX(PIS!P$1:P$500,MATCH(D711,PIS!C$1:C$500)),5)="CK"),0,IF(CF711&lt;=5000000,CF711*5%,IF(CF711&lt;=10000000,CF711*10%-250000,IF(CF711&lt;=18000000,CF711*15%-750000,IF(CF711&lt;=32000000,CF711*20%-1650000,IF(CF711&lt;=52000000,CF711*25%-3250000,IF(CF711&lt;=80000000,BH711*30%-5850000,CF711*35%-9850000))))))),0)</f>
        <v/>
      </c>
      <c r="CH711">
        <f>IFERROR(IF(OR(INDEX(PIS!P$1:P$500,MATCH(D711,PIS!C$1:C$500))="LT",INDEX(PIS!P$1:P$500,MATCH(D711,PIS!C$1:C$500))="CK"),0,IF(CF711&lt;2000000,0,CF711*10%)),0)</f>
        <v/>
      </c>
      <c r="CI711">
        <f>IFERROR(INDEX(ADJ!$A$1:$BZ$1000,MATCH(PAYROLL!D711,ADJ!A$1:A$500,0),MATCH(PAYROLL!CI$2,ADJ!$2:$2,0)),0)</f>
        <v/>
      </c>
      <c r="CJ711">
        <f>IFERROR(INDEX(ADJ!$A$1:$BZ$1000,MATCH(PAYROLL!D711,ADJ!A$1:A$500,0),MATCH(PAYROLL!CJ$2,ADJ!$2:$2,0)),0)</f>
        <v/>
      </c>
      <c r="CK711">
        <f>IFERROR(INDEX(ADJ!$A$1:$BZ$1000,MATCH(PAYROLL!D711,ADJ!A$1:A$500,0),MATCH(PAYROLL!CK$2,ADJ!$2:$2,0)),0)</f>
        <v/>
      </c>
      <c r="CL711">
        <f>SUM(CG711:CK711)</f>
        <v/>
      </c>
      <c r="CM711">
        <f>ROUND(SUM(CH711:CK711),0)</f>
        <v/>
      </c>
      <c r="CN711">
        <f>IFERROR(INDEX(CSDA!D$1:D$500,MATCH($CN$2,CSDA!C$1:C$500,0))*INDEX(PIS!V$1:V$500,MATCH(D711,PIS!C$1:C$500))+INDEX(ADJ!$A$1:$BZ$1000,MATCH(PAYROLL!D711,ADJ!A$1:A$500,0),MATCH(PAYROLL!CN$2,ADJ!$2:$2,0)),0)</f>
        <v/>
      </c>
      <c r="CO711">
        <f>IFERROR(INDEX(ADJ!$A$1:$BZ$1000,MATCH(PAYROLL!D711,ADJ!A$1:A$500,0),MATCH(PAYROLL!CO$2,ADJ!$2:$2,0)),0)</f>
        <v/>
      </c>
      <c r="CP711">
        <f>IFERROR(INDEX(ADJ!$A$1:$BZ$1000,MATCH(PAYROLL!D711,ADJ!A$1:A$500,0),MATCH(PAYROLL!CP$2,ADJ!$2:$2,0)),0)</f>
        <v/>
      </c>
      <c r="CQ711">
        <f>BP711-CL711-CI711-CM711-CN711-CO711-CP711-CC711</f>
        <v/>
      </c>
      <c r="CR711">
        <f>IFERROR(IF(RIGHT(INDEX(PIS!O$1:O$500,MATCH(D711,PIS!C$1:C$500,0)),5)="Gross",MIN(U711+V711,VLOOKUP("R700",TSC!B:C,2,0)*VLOOKUP("R101",TSC!B:C,2,0))*(VLOOKUP("T711",TSC!B:C,2,0)+VLOOKUP("T712",TSC!B:C,2,0))%,MIN(T711+V711,VLOOKUP("R700",TSC!B:C,2,0)*VLOOKUP("R101",TSC!B:C,2,0))*(VLOOKUP("T711",TSC!B:C,2,0)+VLOOKUP("T712",TSC!B:C,2,0)+VLOOKUP("R701",TSC!B:C,2,0))%),0)</f>
        <v/>
      </c>
      <c r="CS711">
        <f>IFERROR(IF(RIGHT(INDEX(PIS!O$1:O$500,MATCH(D711,PIS!C$1:C$500,0)),5)="Gross",MIN(U711+V711,VLOOKUP("R700",TSC!B:C,2,0)*VLOOKUP("R101",TSC!B:C,2,0))*(VLOOKUP("T714",TSC!B:C,2,0))%,MIN(T711+V711,VLOOKUP("R700",TSC!B:C,2,0)*VLOOKUP("R101",TSC!B:C,2,0))*(VLOOKUP("T704",TSC!B:C,2,0)+VLOOKUP("T714",TSC!B:C,2,0))%),0)</f>
        <v/>
      </c>
      <c r="CT711">
        <f>IFERROR(IF(RIGHT(INDEX(PIS!O$1:O$500,MATCH(D711,PIS!C$1:C$500,0)),5)="Gross",MIN(U711+V711,VLOOKUP("R700",TSC!B:C,2,0)*VLOOKUP("R101",TSC!B:C,2,0))*VLOOKUP("T705",TSC!B:C,2,0)%,MIN(T711+V711,VLOOKUP("R700",TSC!B:C,2,0)*VLOOKUP("R101",TSC!B:C,2,0))*VLOOKUP("T705",TSC!B:C,2,0)%),0)</f>
        <v/>
      </c>
      <c r="CU711">
        <f>IFERROR(IF(RIGHT(INDEX(PIS!O$1:O$500,MATCH(D711,PIS!C$1:C$500,0)),5)="Gross",MIN(U711+V711,VLOOKUP("R700",TSC!B:C,2,0)*VLOOKUP("R101",TSC!B:C,2,0))*(VLOOKUP("T713",TSC!B:C,2,0))%,MIN(T711+V711,VLOOKUP("R700",TSC!B:C,2,0)*VLOOKUP("R101",TSC!B:C,2,0))*(VLOOKUP("T713",TSC!B:C,2,0))%),0)</f>
        <v/>
      </c>
      <c r="CV711">
        <f>IFERROR(INDEX(ADJ!$A$1:$BZ$1000,MATCH(PAYROLL!D711,ADJ!A$1:A$500,0),MATCH(PAYROLL!CV$2,ADJ!$2:$2,0)),0)</f>
        <v/>
      </c>
      <c r="CW711">
        <f>IFERROR(INDEX(ADJ!$A$1:$BZ$1000,MATCH(PAYROLL!D711,ADJ!A$1:A$500,0),MATCH(PAYROLL!CW$2,ADJ!$2:$2,0)),0)</f>
        <v/>
      </c>
      <c r="CX711">
        <f>SUM(CR711:CW711)</f>
        <v/>
      </c>
      <c r="CY711">
        <f>ROUND(IF(CR711&gt;0,T711+V711*VLOOKUP("R202",TSC!$B$1:$C$500,2,0),0),0)</f>
        <v/>
      </c>
      <c r="CZ711">
        <f>IFERROR(INDEX(CSDA!D$1:D$500,MATCH($CZ$2,CSDA!C$1:C$500,0)),0)</f>
        <v/>
      </c>
      <c r="DA711">
        <f>ROUND(T711*0.7%,0)</f>
        <v/>
      </c>
      <c r="DB711">
        <f>ROUND(T711/12,0)</f>
        <v/>
      </c>
      <c r="DC711">
        <f ref="DC711" t="array">IFERROR(INDEX(CSDA!D$1:D$500,MATCH("Trích giữ"&amp;PAYROLL!DC$2,CSDA!A$1:A$500&amp;CSDA!C$1:C$500,0)),0)</f>
        <v/>
      </c>
      <c r="DD711">
        <f ref="DD711" t="array">IFERROR(INDEX(CSDA!D$1:D$500,MATCH("Trích giữ"&amp;PAYROLL!DD$2,CSDA!A$1:A$500&amp;CSDA!C$1:C$500,0)),0)</f>
        <v/>
      </c>
      <c r="DE711">
        <f ref="DE711" t="array">IFERROR(INDEX(CSDA!D$1:D$500,MATCH("Trích giữ"&amp;PAYROLL!DE$2,CSDA!A$1:A$500&amp;CSDA!C$1:C$500,0)),0)</f>
        <v/>
      </c>
      <c r="DF711">
        <f>IFERROR(INDEX(CSDA!D$1:D$500,MATCH(PAYROLL!DF$2,CSDA!C$1:C$500,0)),0)</f>
        <v/>
      </c>
      <c r="DG711">
        <f ref="DG711" t="array">IFERROR(INDEX(CSDA!D$1:D$500,MATCH("Trích giữ"&amp;PAYROLL!DG$2,CSDA!A$1:A$500&amp;CSDA!C$1:C$500,0)),0)</f>
        <v/>
      </c>
      <c r="DH711">
        <f>ROUND(T711/26,0)</f>
        <v/>
      </c>
      <c r="DI711">
        <f ref="DI711" t="array">IFERROR(INDEX(CSDA!D$1:D$500,MATCH("Trích giữ"&amp;PAYROLL!DI$2,CSDA!A$1:A$500&amp;CSDA!C$1:C$500,0)),0)</f>
        <v/>
      </c>
      <c r="DJ711">
        <f>IF(U711=0,T711*21.5%-BL711,0)</f>
        <v/>
      </c>
      <c r="DK711">
        <f ref="DK711" t="array">IFERROR(INDEX(CSDA!D$1:D$500,MATCH("Trích giữ"&amp;PAYROLL!DK$2,CSDA!A$1:A$500&amp;CSDA!C$1:C$500,0)),0)</f>
        <v/>
      </c>
      <c r="DL711">
        <f>IFERROR(INDEX(CSDA!D$1:D$500,MATCH(PAYROLL!DL$2,CSDA!C$1:C$500,0))/12,0)</f>
        <v/>
      </c>
      <c r="DM711">
        <f>SUM(DB711:DL711)</f>
        <v/>
      </c>
      <c r="DN711">
        <f>IFERROR(INDEX(ADJ!$A$1:$BZ$1000,MATCH(PAYROLL!D711,ADJ!A$1:A$500,0),MATCH(PAYROLL!DN$2,ADJ!$2:$2,0)),0)</f>
        <v/>
      </c>
      <c r="DO711">
        <f>IFERROR(SUM(BP711,DM711:DN711,CX711:DA711)-DT711,0)</f>
        <v/>
      </c>
      <c r="DP711">
        <f ref="DP711" t="array">SUM(BW711*IFERROR(INDEX(CSDA!D$1:D$500,MATCH(BW$2,CSDA!C$1:C$500,0)),0)%,CX711*IFERROR(INDEX(CSDA!D$1:D$500,MATCH(CX$2,CSDA!C$1:C$500,0)),0)%,DA711*IFERROR(INDEX(CSDA!D$1:D$500,MATCH(DA$2,CSDA!C$1:C$500,0)),0)%,DB711*IFERROR(INDEX(CSDA!D$1:D$500,MATCH(DB$2,CSDA!C$1:C$500,0)),0)%,DF711*IFERROR(INDEX(CSDA!D$1:D$500,MATCH("Phí dịch vụ"&amp;PAYROLL!DF$2,CSDA!A$1:A$500&amp;CSDA!C$1:C$500,0)),0)%,DC711*IFERROR(INDEX(CSDA!D$1:D$500,MATCH("Phí dịch vụ"&amp;PAYROLL!DC$2,CSDA!A$1:A$500&amp;CSDA!C$1:C$500,0)),0)%,DH711*IFERROR(INDEX(CSDA!D$1:D$500,MATCH("Phí dịch vụ"&amp;PAYROLL!DH$2,CSDA!A$1:A$500&amp;CSDA!C$1:C$500,0)),0)%,DJ711*IFERROR(INDEX(CSDA!D$1:D$500,MATCH("Phí dịch vụ"&amp;PAYROLL!DJ$2,CSDA!A$1:A$500&amp;CSDA!C$1:C$500,0)),0)%,BN711*IFERROR(INDEX(CSDA!D$1:D$500,MATCH(BN$2,CSDA!C$1:C$500,0)),0)%)-BN711*7%</f>
        <v/>
      </c>
      <c r="DQ711">
        <f>IFERROR(INDEX(ADJ!$A$1:$BZ$1000,MATCH(PAYROLL!D711,ADJ!A$1:A$500,0),MATCH(PAYROLL!DQ$2,ADJ!$2:$2,0)),0)</f>
        <v/>
      </c>
      <c r="DR711">
        <f>IFERROR(INDEX(ADJ!$A$1:$BZ$1000,MATCH(PAYROLL!D711,ADJ!A$1:A$500,0),MATCH(PAYROLL!DR$2,ADJ!$2:$2,0)),0)</f>
        <v/>
      </c>
      <c r="DS711">
        <f>SUM(DP711:DR711)</f>
        <v/>
      </c>
      <c r="DT711">
        <f>EK711</f>
        <v/>
      </c>
      <c r="DU711">
        <f>SUM(DO711:DR711)</f>
        <v/>
      </c>
      <c r="DV711">
        <f>ROUND(DU711*0.1,0)</f>
        <v/>
      </c>
      <c r="DW711">
        <f>DU711+DV711</f>
        <v/>
      </c>
      <c r="DZ711">
        <f>IFERROR(INDEX(ADJ!$A$1:$BZ$1000,MATCH(PAYROLL!$D711,ADJ!A$1:A$500,0),MATCH(PAYROLL!DZ$2,ADJ!$2:$2,0)),0)</f>
        <v/>
      </c>
      <c r="EA711">
        <f>IFERROR(INDEX(ADJ!$A$1:$BZ$1000,MATCH(PAYROLL!$D711,ADJ!A$1:A$500,0),MATCH(PAYROLL!EA$2,ADJ!$2:$2,0)),0)</f>
        <v/>
      </c>
      <c r="EB711">
        <f>IFERROR(INDEX(ADJ!$A$1:$BZ$1000,MATCH(PAYROLL!$D711,ADJ!A$1:A$500,0),MATCH(PAYROLL!EB$2,ADJ!$2:$2,0)),0)</f>
        <v/>
      </c>
      <c r="EC711">
        <f>IFERROR(INDEX(ADJ!$A$1:$BZ$1000,MATCH(PAYROLL!$D711,ADJ!A$1:A$500,0),MATCH(PAYROLL!EC$2,ADJ!$2:$2,0)),0)</f>
        <v/>
      </c>
      <c r="ED711">
        <f>IFERROR(INDEX(ADJ!$A$1:$BZ$1000,MATCH(PAYROLL!$D711,ADJ!A$1:A$500,0),MATCH(PAYROLL!ED$2,ADJ!$2:$2,0)),0)</f>
        <v/>
      </c>
      <c r="EE711">
        <f>IFERROR(INDEX(ADJ!$A$1:$BZ$1000,MATCH(PAYROLL!$D711,ADJ!A$1:A$500,0),MATCH(PAYROLL!EE$2,ADJ!$2:$2,0)),0)</f>
        <v/>
      </c>
      <c r="EF711">
        <f>IFERROR(INDEX(ADJ!$A$1:$BZ$1000,MATCH(PAYROLL!$D711,ADJ!A$1:A$500,0),MATCH(PAYROLL!EF$2,ADJ!$2:$2,0)),0)</f>
        <v/>
      </c>
      <c r="EG711">
        <f>IFERROR(INDEX(ADJ!$A$1:$BZ$1000,MATCH(PAYROLL!$D711,ADJ!A$1:A$500,0),MATCH(PAYROLL!EG$2,ADJ!$2:$2,0)),0)</f>
        <v/>
      </c>
      <c r="EH711">
        <f>IFERROR(INDEX(ADJ!$A$1:$BZ$1000,MATCH(PAYROLL!$D711,ADJ!A$1:A$500,0),MATCH(PAYROLL!EH$2,ADJ!$2:$2,0)),0)</f>
        <v/>
      </c>
      <c r="EI711">
        <f>IFERROR(INDEX(ADJ!$A$1:$BZ$1000,MATCH(PAYROLL!D711,ADJ!A$1:A$500,0),MATCH(PAYROLL!EI$2,ADJ!$2:$2,0)),0)</f>
        <v/>
      </c>
      <c r="EJ711">
        <f>IFERROR(INDEX(ADJ!$A$1:$BZ$1000,MATCH(PAYROLL!$D711,ADJ!A$1:A$500,0),MATCH(PAYROLL!EJ$2,ADJ!$2:$2,0)),0)</f>
        <v/>
      </c>
      <c r="EK711">
        <f>SUM(DZ711:EJ711)</f>
        <v/>
      </c>
    </row>
    <row r="712">
      <c r="A712" t="n">
        <v>710</v>
      </c>
      <c r="B712" t="inlineStr">
        <is>
          <t>Trương Văn An</t>
        </is>
      </c>
      <c r="D712" t="inlineStr">
        <is>
          <t>157599-01</t>
        </is>
      </c>
      <c r="S712">
        <f>IFERROR(INDEX(PIS!$A$1:$BZ$1000,MATCH($D712,PIS!C$1:C$500,0),MATCH("Lương CB tháng trước",PIS!$1:$1,0)),0)</f>
        <v/>
      </c>
      <c r="T712">
        <f>IFERROR(INDEX(PIS!$A$1:$BZ$1000,MATCH($D712,PIS!C$1:C$500,0),MATCH("Lương CB hiện tại",PIS!$1:$1,0)),0)</f>
        <v/>
      </c>
      <c r="U712">
        <f>IFERROR(INDEX(PIS!$A$1:$BZ$1000,MATCH($D712,PIS!C$1:C$500,0),MATCH("Lương đóng BHBB",PIS!$1:$1,0)),0)</f>
        <v/>
      </c>
      <c r="V712">
        <f>IFERROR(INDEX(PIS!$A$1:$BZ$1000,MATCH($D712,PIS!C$1:C$500,0),MATCH(V$2,PIS!$2:$2,0)),0)</f>
        <v/>
      </c>
      <c r="W712">
        <f>IFERROR(INDEX(PIS!$A$1:$BZ$1000,MATCH($D712,PIS!C$1:C$500,0),MATCH(W$2,PIS!$2:$2,0)),0)</f>
        <v/>
      </c>
      <c r="X712">
        <f>IFERROR(INDEX(PIS!$A$1:$BZ$1000,MATCH($D712,PIS!C$1:C$500,0),MATCH(X$2,PIS!$2:$2,0)),0)</f>
        <v/>
      </c>
      <c r="Y712">
        <f>IFERROR(INDEX(PIS!$A$1:$BZ$1000,MATCH($D712,PIS!C$1:C$500,0),MATCH(Y$2,PIS!$2:$2,0)),0)</f>
        <v/>
      </c>
      <c r="Z712">
        <f>IFERROR(INDEX(PIS!$A$1:$BZ$1000,MATCH($D712,PIS!C$1:C$500,0),MATCH(Z$2,PIS!$2:$2,0)),0)</f>
        <v/>
      </c>
      <c r="AA712">
        <f>IFERROR(INDEX(PIS!$A$1:$BZ$1000,MATCH($D712,PIS!C$1:C$500,0),MATCH(AA$2,PIS!$2:$2,0)),0)</f>
        <v/>
      </c>
      <c r="AB712">
        <f>IFERROR(INDEX(PIS!$A$1:$BZ$1000,MATCH($D712,PIS!C$1:C$500,0),MATCH(AB$2,PIS!$2:$2,0)),0)</f>
        <v/>
      </c>
      <c r="AC712">
        <f>SUM(V712:AB712)</f>
        <v/>
      </c>
      <c r="AD712">
        <f>IFERROR(INDEX(TIMESHEET!$A$1:$AI$5000,MATCH($D712,TIMESHEET!A$1:A$500,0),MATCH("T100",TIMESHEET!$2:$2,0))-2,0)</f>
        <v/>
      </c>
      <c r="AE712">
        <f>IFERROR(INDEX(TIMESHEET!$A$1:$AI$5000,MATCH($D712,TIMESHEET!A$1:A$500,0),MATCH("T202",TIMESHEET!$2:$2,0)),0)</f>
        <v/>
      </c>
      <c r="AF712">
        <f>IFERROR(INDEX(TIMESHEET!$A$1:$AI$5000,MATCH($D712,TIMESHEET!A$1:A$500,0),MATCH("T302",TIMESHEET!$2:$2,0)),0)</f>
        <v/>
      </c>
      <c r="AG712">
        <f>IFERROR(INDEX(TIMESHEET!$A$1:$AI$5000,MATCH($D712,TIMESHEET!A$1:A$500,0),MATCH("T406",TIMESHEET!$2:$2,0)),0)</f>
        <v/>
      </c>
      <c r="AH712">
        <f>AE712+AG712</f>
        <v/>
      </c>
      <c r="AI712">
        <f>IFERROR(INDEX(TIMESHEET!$A$1:$AI$5000,MATCH($D712,TIMESHEET!A$1:A$500,0),MATCH("T701",TIMESHEET!$2:$2,0)),0)</f>
        <v/>
      </c>
      <c r="AJ712">
        <f>IFERROR(INDEX(TIMESHEET!$A$1:$AI$5000,MATCH($D712,TIMESHEET!B$1:B$500,0),MATCH("T320",TIMESHEET!$2:$2,0)),0)</f>
        <v/>
      </c>
      <c r="AK712">
        <f>IFERROR(IF(LEFT(INDEX(PIS!O$1:O$500,MATCH(D712,PIS!C$1:C$500)),1)="M",T712/AD712*SUM(AE712:AG712),T712*AD712),0)</f>
        <v/>
      </c>
      <c r="AL712">
        <f>IFERROR(INDEX(ADJ!$A$1:$BZ$1000,MATCH(PAYROLL!D712,ADJ!A$1:A$500,0),MATCH(PAYROLL!AL$2,ADJ!$2:$2,0)),0)</f>
        <v/>
      </c>
      <c r="AM712">
        <f>SUM(AK712:AL712)</f>
        <v/>
      </c>
      <c r="AN712">
        <f>IFERROR(ROUND(V712/$AD712*$AH712,0),0)</f>
        <v/>
      </c>
      <c r="AO712">
        <f>IFERROR(ROUND(W712/$AD712*$AH712,0),0)</f>
        <v/>
      </c>
      <c r="AP712">
        <f>IFERROR(ROUND(X712/$AD712*$AE712,0),0)</f>
        <v/>
      </c>
      <c r="AQ712">
        <f>IFERROR(ROUND(Y712/$AD712*$AH712,0),0)</f>
        <v/>
      </c>
      <c r="AR712">
        <f>IFERROR(ROUND(Z712/$AD712*$AH712,0),0)</f>
        <v/>
      </c>
      <c r="AS712">
        <f>IFERROR(ROUND(AA712/$AD712*$AH712,0),0)</f>
        <v/>
      </c>
      <c r="AT712">
        <f>IFERROR(IF((AE712+AF712+AG712)&gt;13,AB712,ROUND(AB712/AD712*AH712,0)),0)</f>
        <v/>
      </c>
      <c r="AU712">
        <f>IFERROR(INDEX(ADJ!$A$1:$BZ$1000,MATCH(PAYROLL!D712,ADJ!A$1:A$500,0),MATCH(PAYROLL!AU$2,ADJ!$2:$2,0)),0)</f>
        <v/>
      </c>
      <c r="AV712">
        <f>ROUND(SUM(AN712:AU712),0)</f>
        <v/>
      </c>
      <c r="AW712">
        <f>IFERROR(INDEX(TIMESHEET!$A$1:$AI$5000,MATCH(PAYROLL!D712,TIMESHEET!A$1:A$500,0),MATCH("T620",TIMESHEET!$2:$2,0)),0)</f>
        <v/>
      </c>
      <c r="AX712">
        <f>IFERROR(INDEX(TIMESHEET!$A$1:$AI$5000,MATCH(PAYROLL!D712,TIMESHEET!A$1:A$500,0),MATCH("T601",TIMESHEET!$2:$2,0)),0)</f>
        <v/>
      </c>
      <c r="AY712">
        <f>IFERROR(INDEX(TIMESHEET!$A$1:$AI$5000,MATCH(PAYROLL!D712,TIMESHEET!A$1:A$500,0),MATCH("T602",TIMESHEET!$2:$2,0)),0)</f>
        <v/>
      </c>
      <c r="AZ712">
        <f>IFERROR(INDEX(TIMESHEET!$A$1:$AI$5000,MATCH(PAYROLL!D712,TIMESHEET!A$1:A$500,0),MATCH("T603",TIMESHEET!$2:$2,0)),0)</f>
        <v/>
      </c>
      <c r="BA712">
        <f>IFERROR(INDEX(TIMESHEET!$A$1:$AI$5000,MATCH(PAYROLL!D712,TIMESHEET!A$1:A$500,0),MATCH("T611",TIMESHEET!$2:$2,0)),0)</f>
        <v/>
      </c>
      <c r="BB712">
        <f>IFERROR(INDEX(TIMESHEET!$A$1:$AI$5000,MATCH(PAYROLL!D712,TIMESHEET!A$1:A$500,0),MATCH("T612",TIMESHEET!$2:$2,0)),0)</f>
        <v/>
      </c>
      <c r="BC712">
        <f>IFERROR(INDEX(TIMESHEET!$A$1:$AI$5000,MATCH(PAYROLL!D712,TIMESHEET!A$1:A$500,0),MATCH("T613",TIMESHEET!$2:$2,0)),0)</f>
        <v/>
      </c>
      <c r="BD712">
        <f>IFERROR(INDEX(TIMESHEET!$A$1:$AI$5000,MATCH(PAYROLL!D712,TIMESHEET!A$1:A$500,0),MATCH("T500",TIMESHEET!$2:$2,0)),0)</f>
        <v/>
      </c>
      <c r="BE712">
        <f>IFERROR(IF(LEFT(INDEX(PIS!O$1:O$500,MATCH(D712,PIS!C$1:C$500)),1)="M",T712/AD712/8*(AW712+AX712*1.5+AY712*2+AZ712*3+BA712*2.1+BB712*2.7+BC712*3.9+BD712*0.3),T712/8*(AW712+AX712*1.5+AY712*2+AZ712*3+BA712*2.1+BB712*2.7+BC712*3.9+BD712*0.3)),0)</f>
        <v/>
      </c>
      <c r="BF712">
        <f>IFERROR(INDEX(ADJ!$A$1:$BZ$1000,MATCH(PAYROLL!$D712,ADJ!A$1:A$500,0),MATCH(PAYROLL!BF$2,ADJ!$2:$2,0)),0)</f>
        <v/>
      </c>
      <c r="BG712">
        <f>IFERROR(INDEX(ADJ!$A$1:$BZ$1000,MATCH(PAYROLL!D712,ADJ!A$1:A$500,0),MATCH(PAYROLL!BG$2,ADJ!$2:$2,0)),0)</f>
        <v/>
      </c>
      <c r="BH712">
        <f>IFERROR(INDEX(ADJ!$A$1:$BZ$1000,MATCH(PAYROLL!D712,ADJ!A$1:A$500,0),MATCH(PAYROLL!BH$2,ADJ!$2:$2,0)),0)</f>
        <v/>
      </c>
      <c r="BI712">
        <f>IFERROR(INDEX(ADJ!$A$1:$BZ$1000,MATCH(PAYROLL!D712,ADJ!A$1:A$500,0),MATCH(PAYROLL!BI$2,ADJ!$2:$2,0)),0)</f>
        <v/>
      </c>
      <c r="BJ712">
        <f>IFERROR(INDEX(ADJ!$A$1:$BZ$1000,MATCH(PAYROLL!D712,ADJ!A$1:A$500,0),MATCH(PAYROLL!BJ$2,ADJ!$2:$2,0)),0)</f>
        <v/>
      </c>
      <c r="BK712">
        <f>SUM(BF712:BJ712)</f>
        <v/>
      </c>
      <c r="BL712">
        <f>IFERROR(INDEX(ADJ!$A$1:$BZ$1000,MATCH(PAYROLL!D712,ADJ!A$1:A$500,0),MATCH(PAYROLL!BL$2,ADJ!$2:$2,0)),0)</f>
        <v/>
      </c>
      <c r="BM712">
        <f>IFERROR(INDEX(ADJ!$A$1:$BZ$1000,MATCH(PAYROLL!D712,ADJ!A$1:A$500,0),MATCH(PAYROLL!BM$2,ADJ!$2:$2,0)),0)</f>
        <v/>
      </c>
      <c r="BN712">
        <f>IFERROR(INDEX(ADJ!$A$1:$BZ$1000,MATCH(PAYROLL!D712,ADJ!A$1:A$500,0),MATCH(PAYROLL!BN$2,ADJ!$2:$2,0)),0)</f>
        <v/>
      </c>
      <c r="BO712">
        <f>IFERROR(INDEX(ADJ!$A$1:$BZ$1000,MATCH(PAYROLL!D712,ADJ!A$1:A$500,0),MATCH(PAYROLL!BO$2,ADJ!$2:$2,0)),0)</f>
        <v/>
      </c>
      <c r="BP712">
        <f>SUM(AM712,AV712,BE712,BK712,BL712:BO712)</f>
        <v/>
      </c>
      <c r="BQ712">
        <f>BO712</f>
        <v/>
      </c>
      <c r="BR712">
        <f>IFERROR(ROUND(IF(LEFT(INDEX(PIS!O$1:O$500,MATCH(D712,PIS!C$1:C$500)),1)="D",T712/8*(BD712*0.3),IF(LEFT(INDEX(PIS!O$1:O$500,MATCH(D712,PIS!C$1:C$500)),1)="H",T712*($BD712*0.3),T712/$AD712/8*($BD712*0.3))),0),0)</f>
        <v/>
      </c>
      <c r="BS712">
        <f>IF(AP712&lt;1,0,MIN(AP712,730000))</f>
        <v/>
      </c>
      <c r="BT712">
        <f>IFERROR(ROUND((BE712-SUM(AW712:BC712)*T712/AD712/8),0)-BR712,0)</f>
        <v/>
      </c>
      <c r="BU712">
        <f>AO712</f>
        <v/>
      </c>
      <c r="BV712">
        <f>SUM(BQ712:BU712)</f>
        <v/>
      </c>
      <c r="BW712">
        <f>BP712-BV712</f>
        <v/>
      </c>
      <c r="BX712">
        <f>IFERROR(IF(RIGHT(INDEX(PIS!O$1:O$500,MATCH(D712,PIS!C$1:C$500)),5)="Gross",MIN(U712+V712,VLOOKUP("R700",TSC!B:C,2,0)*VLOOKUP("R101",TSC!B:C,2,0))*VLOOKUP("R701",TSC!B:C,2,0)%,0),0)</f>
        <v/>
      </c>
      <c r="BY712">
        <f>IFERROR(IF(RIGHT(INDEX(PIS!O$1:O$500,MATCH(D712,PIS!C$1:C$500)),5)="Gross",MIN(U712+V712,VLOOKUP("R700",TSC!B:C,2,0)*VLOOKUP("R101",TSC!B:C,2,0))*VLOOKUP("T704",TSC!B:C,2,0)%,0),0)</f>
        <v/>
      </c>
      <c r="BZ712">
        <f>IFERROR(IF(RIGHT(INDEX(PIS!O$1:O$500,MATCH(D712,PIS!C$1:C$500)),5)="Gross",MIN(U712+V712,VLOOKUP("R700",TSC!B:C,2,0)*VLOOKUP("1",TSC!F:G,2,0))*VLOOKUP("T705",TSC!B:C,2,0)%,0),0)</f>
        <v/>
      </c>
      <c r="CA712">
        <f>IFERROR(INDEX(ADJ!$A$1:$BZ$1000,MATCH(PAYROLL!D712,ADJ!A$1:A$500,0),MATCH(PAYROLL!CA$2,ADJ!$2:$2,0)),0)</f>
        <v/>
      </c>
      <c r="CB712">
        <f>IFERROR(INDEX(ADJ!$A$1:$BZ$1000,MATCH(PAYROLL!D712,ADJ!A$1:A$500,0),MATCH(PAYROLL!CB$2,ADJ!$2:$2,0)),0)</f>
        <v/>
      </c>
      <c r="CC712">
        <f>SUM(BX712:CB712)</f>
        <v/>
      </c>
      <c r="CD712">
        <f>IFERROR(INDEX(PIS!$A$1:$BZ$1000,MATCH(PAYROLL!D712,PIS!C$1:C$500,0),MATCH(PAYROLL!CD$1,PIS!$1:$1,0)),0)</f>
        <v/>
      </c>
      <c r="CE712">
        <f>IFERROR(IF(OR(INDEX(PIS!P$1:P$500,MATCH(D712,PIS!C$1:C$500,0))="LT2",INDEX(PIS!P$1:P$500,MATCH(D712,PIS!C$1:C$500,0))="P10"),0,SUM(CC712,CD712*VLOOKUP("R601",TSC!B:C,2,0),VLOOKUP("R602",TSC!B:C,2,0))),0)</f>
        <v/>
      </c>
      <c r="CF712">
        <f>MAX(BW712-CE712,0)</f>
        <v/>
      </c>
      <c r="CG712">
        <f>IFERROR(IF(OR(RIGHT(INDEX(PIS!P$1:P$500,MATCH(D712,PIS!C$1:C$500)),5)="P10",RIGHT(INDEX(PIS!P$1:P$500,MATCH(D712,PIS!C$1:C$500)),5)="CK"),0,IF(CF712&lt;=5000000,CF712*5%,IF(CF712&lt;=10000000,CF712*10%-250000,IF(CF712&lt;=18000000,CF712*15%-750000,IF(CF712&lt;=32000000,CF712*20%-1650000,IF(CF712&lt;=52000000,CF712*25%-3250000,IF(CF712&lt;=80000000,BH712*30%-5850000,CF712*35%-9850000))))))),0)</f>
        <v/>
      </c>
      <c r="CH712">
        <f>IFERROR(IF(OR(INDEX(PIS!P$1:P$500,MATCH(D712,PIS!C$1:C$500))="LT",INDEX(PIS!P$1:P$500,MATCH(D712,PIS!C$1:C$500))="CK"),0,IF(CF712&lt;2000000,0,CF712*10%)),0)</f>
        <v/>
      </c>
      <c r="CI712">
        <f>IFERROR(INDEX(ADJ!$A$1:$BZ$1000,MATCH(PAYROLL!D712,ADJ!A$1:A$500,0),MATCH(PAYROLL!CI$2,ADJ!$2:$2,0)),0)</f>
        <v/>
      </c>
      <c r="CJ712">
        <f>IFERROR(INDEX(ADJ!$A$1:$BZ$1000,MATCH(PAYROLL!D712,ADJ!A$1:A$500,0),MATCH(PAYROLL!CJ$2,ADJ!$2:$2,0)),0)</f>
        <v/>
      </c>
      <c r="CK712">
        <f>IFERROR(INDEX(ADJ!$A$1:$BZ$1000,MATCH(PAYROLL!D712,ADJ!A$1:A$500,0),MATCH(PAYROLL!CK$2,ADJ!$2:$2,0)),0)</f>
        <v/>
      </c>
      <c r="CL712">
        <f>SUM(CG712:CK712)</f>
        <v/>
      </c>
      <c r="CM712">
        <f>ROUND(SUM(CH712:CK712),0)</f>
        <v/>
      </c>
      <c r="CN712">
        <f>IFERROR(INDEX(CSDA!D$1:D$500,MATCH($CN$2,CSDA!C$1:C$500,0))*INDEX(PIS!V$1:V$500,MATCH(D712,PIS!C$1:C$500))+INDEX(ADJ!$A$1:$BZ$1000,MATCH(PAYROLL!D712,ADJ!A$1:A$500,0),MATCH(PAYROLL!CN$2,ADJ!$2:$2,0)),0)</f>
        <v/>
      </c>
      <c r="CO712">
        <f>IFERROR(INDEX(ADJ!$A$1:$BZ$1000,MATCH(PAYROLL!D712,ADJ!A$1:A$500,0),MATCH(PAYROLL!CO$2,ADJ!$2:$2,0)),0)</f>
        <v/>
      </c>
      <c r="CP712">
        <f>IFERROR(INDEX(ADJ!$A$1:$BZ$1000,MATCH(PAYROLL!D712,ADJ!A$1:A$500,0),MATCH(PAYROLL!CP$2,ADJ!$2:$2,0)),0)</f>
        <v/>
      </c>
      <c r="CQ712">
        <f>BP712-CL712-CI712-CM712-CN712-CO712-CP712-CC712</f>
        <v/>
      </c>
      <c r="CR712">
        <f>IFERROR(IF(RIGHT(INDEX(PIS!O$1:O$500,MATCH(D712,PIS!C$1:C$500,0)),5)="Gross",MIN(U712+V712,VLOOKUP("R700",TSC!B:C,2,0)*VLOOKUP("R101",TSC!B:C,2,0))*(VLOOKUP("T711",TSC!B:C,2,0)+VLOOKUP("T712",TSC!B:C,2,0))%,MIN(T712+V712,VLOOKUP("R700",TSC!B:C,2,0)*VLOOKUP("R101",TSC!B:C,2,0))*(VLOOKUP("T711",TSC!B:C,2,0)+VLOOKUP("T712",TSC!B:C,2,0)+VLOOKUP("R701",TSC!B:C,2,0))%),0)</f>
        <v/>
      </c>
      <c r="CS712">
        <f>IFERROR(IF(RIGHT(INDEX(PIS!O$1:O$500,MATCH(D712,PIS!C$1:C$500,0)),5)="Gross",MIN(U712+V712,VLOOKUP("R700",TSC!B:C,2,0)*VLOOKUP("R101",TSC!B:C,2,0))*(VLOOKUP("T714",TSC!B:C,2,0))%,MIN(T712+V712,VLOOKUP("R700",TSC!B:C,2,0)*VLOOKUP("R101",TSC!B:C,2,0))*(VLOOKUP("T704",TSC!B:C,2,0)+VLOOKUP("T714",TSC!B:C,2,0))%),0)</f>
        <v/>
      </c>
      <c r="CT712">
        <f>IFERROR(IF(RIGHT(INDEX(PIS!O$1:O$500,MATCH(D712,PIS!C$1:C$500,0)),5)="Gross",MIN(U712+V712,VLOOKUP("R700",TSC!B:C,2,0)*VLOOKUP("R101",TSC!B:C,2,0))*VLOOKUP("T705",TSC!B:C,2,0)%,MIN(T712+V712,VLOOKUP("R700",TSC!B:C,2,0)*VLOOKUP("R101",TSC!B:C,2,0))*VLOOKUP("T705",TSC!B:C,2,0)%),0)</f>
        <v/>
      </c>
      <c r="CU712">
        <f>IFERROR(IF(RIGHT(INDEX(PIS!O$1:O$500,MATCH(D712,PIS!C$1:C$500,0)),5)="Gross",MIN(U712+V712,VLOOKUP("R700",TSC!B:C,2,0)*VLOOKUP("R101",TSC!B:C,2,0))*(VLOOKUP("T713",TSC!B:C,2,0))%,MIN(T712+V712,VLOOKUP("R700",TSC!B:C,2,0)*VLOOKUP("R101",TSC!B:C,2,0))*(VLOOKUP("T713",TSC!B:C,2,0))%),0)</f>
        <v/>
      </c>
      <c r="CV712">
        <f>IFERROR(INDEX(ADJ!$A$1:$BZ$1000,MATCH(PAYROLL!D712,ADJ!A$1:A$500,0),MATCH(PAYROLL!CV$2,ADJ!$2:$2,0)),0)</f>
        <v/>
      </c>
      <c r="CW712">
        <f>IFERROR(INDEX(ADJ!$A$1:$BZ$1000,MATCH(PAYROLL!D712,ADJ!A$1:A$500,0),MATCH(PAYROLL!CW$2,ADJ!$2:$2,0)),0)</f>
        <v/>
      </c>
      <c r="CX712">
        <f>SUM(CR712:CW712)</f>
        <v/>
      </c>
      <c r="CY712">
        <f>ROUND(IF(CR712&gt;0,T712+V712*VLOOKUP("R202",TSC!$B$1:$C$500,2,0),0),0)</f>
        <v/>
      </c>
      <c r="CZ712">
        <f>IFERROR(INDEX(CSDA!D$1:D$500,MATCH($CZ$2,CSDA!C$1:C$500,0)),0)</f>
        <v/>
      </c>
      <c r="DA712">
        <f>ROUND(T712*0.7%,0)</f>
        <v/>
      </c>
      <c r="DB712">
        <f>ROUND(T712/12,0)</f>
        <v/>
      </c>
      <c r="DC712">
        <f ref="DC712" t="array">IFERROR(INDEX(CSDA!D$1:D$500,MATCH("Trích giữ"&amp;PAYROLL!DC$2,CSDA!A$1:A$500&amp;CSDA!C$1:C$500,0)),0)</f>
        <v/>
      </c>
      <c r="DD712">
        <f ref="DD712" t="array">IFERROR(INDEX(CSDA!D$1:D$500,MATCH("Trích giữ"&amp;PAYROLL!DD$2,CSDA!A$1:A$500&amp;CSDA!C$1:C$500,0)),0)</f>
        <v/>
      </c>
      <c r="DE712">
        <f ref="DE712" t="array">IFERROR(INDEX(CSDA!D$1:D$500,MATCH("Trích giữ"&amp;PAYROLL!DE$2,CSDA!A$1:A$500&amp;CSDA!C$1:C$500,0)),0)</f>
        <v/>
      </c>
      <c r="DF712">
        <f>IFERROR(INDEX(CSDA!D$1:D$500,MATCH(PAYROLL!DF$2,CSDA!C$1:C$500,0)),0)</f>
        <v/>
      </c>
      <c r="DG712">
        <f ref="DG712" t="array">IFERROR(INDEX(CSDA!D$1:D$500,MATCH("Trích giữ"&amp;PAYROLL!DG$2,CSDA!A$1:A$500&amp;CSDA!C$1:C$500,0)),0)</f>
        <v/>
      </c>
      <c r="DH712">
        <f>ROUND(T712/26,0)</f>
        <v/>
      </c>
      <c r="DI712">
        <f ref="DI712" t="array">IFERROR(INDEX(CSDA!D$1:D$500,MATCH("Trích giữ"&amp;PAYROLL!DI$2,CSDA!A$1:A$500&amp;CSDA!C$1:C$500,0)),0)</f>
        <v/>
      </c>
      <c r="DJ712">
        <f>IF(U712=0,T712*21.5%-BL712,0)</f>
        <v/>
      </c>
      <c r="DK712">
        <f ref="DK712" t="array">IFERROR(INDEX(CSDA!D$1:D$500,MATCH("Trích giữ"&amp;PAYROLL!DK$2,CSDA!A$1:A$500&amp;CSDA!C$1:C$500,0)),0)</f>
        <v/>
      </c>
      <c r="DL712">
        <f>IFERROR(INDEX(CSDA!D$1:D$500,MATCH(PAYROLL!DL$2,CSDA!C$1:C$500,0))/12,0)</f>
        <v/>
      </c>
      <c r="DM712">
        <f>SUM(DB712:DL712)</f>
        <v/>
      </c>
      <c r="DN712">
        <f>IFERROR(INDEX(ADJ!$A$1:$BZ$1000,MATCH(PAYROLL!D712,ADJ!A$1:A$500,0),MATCH(PAYROLL!DN$2,ADJ!$2:$2,0)),0)</f>
        <v/>
      </c>
      <c r="DO712">
        <f>IFERROR(SUM(BP712,DM712:DN712,CX712:DA712)-DT712,0)</f>
        <v/>
      </c>
      <c r="DP712">
        <f ref="DP712" t="array">SUM(BW712*IFERROR(INDEX(CSDA!D$1:D$500,MATCH(BW$2,CSDA!C$1:C$500,0)),0)%,CX712*IFERROR(INDEX(CSDA!D$1:D$500,MATCH(CX$2,CSDA!C$1:C$500,0)),0)%,DA712*IFERROR(INDEX(CSDA!D$1:D$500,MATCH(DA$2,CSDA!C$1:C$500,0)),0)%,DB712*IFERROR(INDEX(CSDA!D$1:D$500,MATCH(DB$2,CSDA!C$1:C$500,0)),0)%,DF712*IFERROR(INDEX(CSDA!D$1:D$500,MATCH("Phí dịch vụ"&amp;PAYROLL!DF$2,CSDA!A$1:A$500&amp;CSDA!C$1:C$500,0)),0)%,DC712*IFERROR(INDEX(CSDA!D$1:D$500,MATCH("Phí dịch vụ"&amp;PAYROLL!DC$2,CSDA!A$1:A$500&amp;CSDA!C$1:C$500,0)),0)%,DH712*IFERROR(INDEX(CSDA!D$1:D$500,MATCH("Phí dịch vụ"&amp;PAYROLL!DH$2,CSDA!A$1:A$500&amp;CSDA!C$1:C$500,0)),0)%,DJ712*IFERROR(INDEX(CSDA!D$1:D$500,MATCH("Phí dịch vụ"&amp;PAYROLL!DJ$2,CSDA!A$1:A$500&amp;CSDA!C$1:C$500,0)),0)%,BN712*IFERROR(INDEX(CSDA!D$1:D$500,MATCH(BN$2,CSDA!C$1:C$500,0)),0)%)-BN712*7%</f>
        <v/>
      </c>
      <c r="DQ712">
        <f>IFERROR(INDEX(ADJ!$A$1:$BZ$1000,MATCH(PAYROLL!D712,ADJ!A$1:A$500,0),MATCH(PAYROLL!DQ$2,ADJ!$2:$2,0)),0)</f>
        <v/>
      </c>
      <c r="DR712">
        <f>IFERROR(INDEX(ADJ!$A$1:$BZ$1000,MATCH(PAYROLL!D712,ADJ!A$1:A$500,0),MATCH(PAYROLL!DR$2,ADJ!$2:$2,0)),0)</f>
        <v/>
      </c>
      <c r="DS712">
        <f>SUM(DP712:DR712)</f>
        <v/>
      </c>
      <c r="DT712">
        <f>EK712</f>
        <v/>
      </c>
      <c r="DU712">
        <f>SUM(DO712:DR712)</f>
        <v/>
      </c>
      <c r="DV712">
        <f>ROUND(DU712*0.1,0)</f>
        <v/>
      </c>
      <c r="DW712">
        <f>DU712+DV712</f>
        <v/>
      </c>
      <c r="DZ712">
        <f>IFERROR(INDEX(ADJ!$A$1:$BZ$1000,MATCH(PAYROLL!$D712,ADJ!A$1:A$500,0),MATCH(PAYROLL!DZ$2,ADJ!$2:$2,0)),0)</f>
        <v/>
      </c>
      <c r="EA712">
        <f>IFERROR(INDEX(ADJ!$A$1:$BZ$1000,MATCH(PAYROLL!$D712,ADJ!A$1:A$500,0),MATCH(PAYROLL!EA$2,ADJ!$2:$2,0)),0)</f>
        <v/>
      </c>
      <c r="EB712">
        <f>IFERROR(INDEX(ADJ!$A$1:$BZ$1000,MATCH(PAYROLL!$D712,ADJ!A$1:A$500,0),MATCH(PAYROLL!EB$2,ADJ!$2:$2,0)),0)</f>
        <v/>
      </c>
      <c r="EC712">
        <f>IFERROR(INDEX(ADJ!$A$1:$BZ$1000,MATCH(PAYROLL!$D712,ADJ!A$1:A$500,0),MATCH(PAYROLL!EC$2,ADJ!$2:$2,0)),0)</f>
        <v/>
      </c>
      <c r="ED712">
        <f>IFERROR(INDEX(ADJ!$A$1:$BZ$1000,MATCH(PAYROLL!$D712,ADJ!A$1:A$500,0),MATCH(PAYROLL!ED$2,ADJ!$2:$2,0)),0)</f>
        <v/>
      </c>
      <c r="EE712">
        <f>IFERROR(INDEX(ADJ!$A$1:$BZ$1000,MATCH(PAYROLL!$D712,ADJ!A$1:A$500,0),MATCH(PAYROLL!EE$2,ADJ!$2:$2,0)),0)</f>
        <v/>
      </c>
      <c r="EF712">
        <f>IFERROR(INDEX(ADJ!$A$1:$BZ$1000,MATCH(PAYROLL!$D712,ADJ!A$1:A$500,0),MATCH(PAYROLL!EF$2,ADJ!$2:$2,0)),0)</f>
        <v/>
      </c>
      <c r="EG712">
        <f>IFERROR(INDEX(ADJ!$A$1:$BZ$1000,MATCH(PAYROLL!$D712,ADJ!A$1:A$500,0),MATCH(PAYROLL!EG$2,ADJ!$2:$2,0)),0)</f>
        <v/>
      </c>
      <c r="EH712">
        <f>IFERROR(INDEX(ADJ!$A$1:$BZ$1000,MATCH(PAYROLL!$D712,ADJ!A$1:A$500,0),MATCH(PAYROLL!EH$2,ADJ!$2:$2,0)),0)</f>
        <v/>
      </c>
      <c r="EI712">
        <f>IFERROR(INDEX(ADJ!$A$1:$BZ$1000,MATCH(PAYROLL!D712,ADJ!A$1:A$500,0),MATCH(PAYROLL!EI$2,ADJ!$2:$2,0)),0)</f>
        <v/>
      </c>
      <c r="EJ712">
        <f>IFERROR(INDEX(ADJ!$A$1:$BZ$1000,MATCH(PAYROLL!$D712,ADJ!A$1:A$500,0),MATCH(PAYROLL!EJ$2,ADJ!$2:$2,0)),0)</f>
        <v/>
      </c>
      <c r="EK712">
        <f>SUM(DZ712:EJ712)</f>
        <v/>
      </c>
    </row>
    <row r="713">
      <c r="A713" t="n">
        <v>711</v>
      </c>
      <c r="B713" t="inlineStr">
        <is>
          <t>Cao Thị Hạnh</t>
        </is>
      </c>
      <c r="D713" t="inlineStr">
        <is>
          <t>152990-02</t>
        </is>
      </c>
      <c r="S713">
        <f>IFERROR(INDEX(PIS!$A$1:$BZ$1000,MATCH($D713,PIS!C$1:C$500,0),MATCH("Lương CB tháng trước",PIS!$1:$1,0)),0)</f>
        <v/>
      </c>
      <c r="T713">
        <f>IFERROR(INDEX(PIS!$A$1:$BZ$1000,MATCH($D713,PIS!C$1:C$500,0),MATCH("Lương CB hiện tại",PIS!$1:$1,0)),0)</f>
        <v/>
      </c>
      <c r="U713">
        <f>IFERROR(INDEX(PIS!$A$1:$BZ$1000,MATCH($D713,PIS!C$1:C$500,0),MATCH("Lương đóng BHBB",PIS!$1:$1,0)),0)</f>
        <v/>
      </c>
      <c r="V713">
        <f>IFERROR(INDEX(PIS!$A$1:$BZ$1000,MATCH($D713,PIS!C$1:C$500,0),MATCH(V$2,PIS!$2:$2,0)),0)</f>
        <v/>
      </c>
      <c r="W713">
        <f>IFERROR(INDEX(PIS!$A$1:$BZ$1000,MATCH($D713,PIS!C$1:C$500,0),MATCH(W$2,PIS!$2:$2,0)),0)</f>
        <v/>
      </c>
      <c r="X713">
        <f>IFERROR(INDEX(PIS!$A$1:$BZ$1000,MATCH($D713,PIS!C$1:C$500,0),MATCH(X$2,PIS!$2:$2,0)),0)</f>
        <v/>
      </c>
      <c r="Y713">
        <f>IFERROR(INDEX(PIS!$A$1:$BZ$1000,MATCH($D713,PIS!C$1:C$500,0),MATCH(Y$2,PIS!$2:$2,0)),0)</f>
        <v/>
      </c>
      <c r="Z713">
        <f>IFERROR(INDEX(PIS!$A$1:$BZ$1000,MATCH($D713,PIS!C$1:C$500,0),MATCH(Z$2,PIS!$2:$2,0)),0)</f>
        <v/>
      </c>
      <c r="AA713">
        <f>IFERROR(INDEX(PIS!$A$1:$BZ$1000,MATCH($D713,PIS!C$1:C$500,0),MATCH(AA$2,PIS!$2:$2,0)),0)</f>
        <v/>
      </c>
      <c r="AB713">
        <f>IFERROR(INDEX(PIS!$A$1:$BZ$1000,MATCH($D713,PIS!C$1:C$500,0),MATCH(AB$2,PIS!$2:$2,0)),0)</f>
        <v/>
      </c>
      <c r="AC713">
        <f>SUM(V713:AB713)</f>
        <v/>
      </c>
      <c r="AD713">
        <f>IFERROR(INDEX(TIMESHEET!$A$1:$AI$5000,MATCH($D713,TIMESHEET!A$1:A$500,0),MATCH("T100",TIMESHEET!$2:$2,0))-2,0)</f>
        <v/>
      </c>
      <c r="AE713">
        <f>IFERROR(INDEX(TIMESHEET!$A$1:$AI$5000,MATCH($D713,TIMESHEET!A$1:A$500,0),MATCH("T202",TIMESHEET!$2:$2,0)),0)</f>
        <v/>
      </c>
      <c r="AF713">
        <f>IFERROR(INDEX(TIMESHEET!$A$1:$AI$5000,MATCH($D713,TIMESHEET!A$1:A$500,0),MATCH("T302",TIMESHEET!$2:$2,0)),0)</f>
        <v/>
      </c>
      <c r="AG713">
        <f>IFERROR(INDEX(TIMESHEET!$A$1:$AI$5000,MATCH($D713,TIMESHEET!A$1:A$500,0),MATCH("T406",TIMESHEET!$2:$2,0)),0)</f>
        <v/>
      </c>
      <c r="AH713">
        <f>AE713+AG713</f>
        <v/>
      </c>
      <c r="AI713">
        <f>IFERROR(INDEX(TIMESHEET!$A$1:$AI$5000,MATCH($D713,TIMESHEET!A$1:A$500,0),MATCH("T701",TIMESHEET!$2:$2,0)),0)</f>
        <v/>
      </c>
      <c r="AJ713">
        <f>IFERROR(INDEX(TIMESHEET!$A$1:$AI$5000,MATCH($D713,TIMESHEET!B$1:B$500,0),MATCH("T320",TIMESHEET!$2:$2,0)),0)</f>
        <v/>
      </c>
      <c r="AK713">
        <f>IFERROR(IF(LEFT(INDEX(PIS!O$1:O$500,MATCH(D713,PIS!C$1:C$500)),1)="M",T713/AD713*SUM(AE713:AG713),T713*AD713),0)</f>
        <v/>
      </c>
      <c r="AL713">
        <f>IFERROR(INDEX(ADJ!$A$1:$BZ$1000,MATCH(PAYROLL!D713,ADJ!A$1:A$500,0),MATCH(PAYROLL!AL$2,ADJ!$2:$2,0)),0)</f>
        <v/>
      </c>
      <c r="AM713">
        <f>SUM(AK713:AL713)</f>
        <v/>
      </c>
      <c r="AN713">
        <f>IFERROR(ROUND(V713/$AD713*$AH713,0),0)</f>
        <v/>
      </c>
      <c r="AO713">
        <f>IFERROR(ROUND(W713/$AD713*$AH713,0),0)</f>
        <v/>
      </c>
      <c r="AP713">
        <f>IFERROR(ROUND(X713/$AD713*$AE713,0),0)</f>
        <v/>
      </c>
      <c r="AQ713">
        <f>IFERROR(ROUND(Y713/$AD713*$AH713,0),0)</f>
        <v/>
      </c>
      <c r="AR713">
        <f>IFERROR(ROUND(Z713/$AD713*$AH713,0),0)</f>
        <v/>
      </c>
      <c r="AS713">
        <f>IFERROR(ROUND(AA713/$AD713*$AH713,0),0)</f>
        <v/>
      </c>
      <c r="AT713">
        <f>IFERROR(IF((AE713+AF713+AG713)&gt;13,AB713,ROUND(AB713/AD713*AH713,0)),0)</f>
        <v/>
      </c>
      <c r="AU713">
        <f>IFERROR(INDEX(ADJ!$A$1:$BZ$1000,MATCH(PAYROLL!D713,ADJ!A$1:A$500,0),MATCH(PAYROLL!AU$2,ADJ!$2:$2,0)),0)</f>
        <v/>
      </c>
      <c r="AV713">
        <f>ROUND(SUM(AN713:AU713),0)</f>
        <v/>
      </c>
      <c r="AW713">
        <f>IFERROR(INDEX(TIMESHEET!$A$1:$AI$5000,MATCH(PAYROLL!D713,TIMESHEET!A$1:A$500,0),MATCH("T620",TIMESHEET!$2:$2,0)),0)</f>
        <v/>
      </c>
      <c r="AX713">
        <f>IFERROR(INDEX(TIMESHEET!$A$1:$AI$5000,MATCH(PAYROLL!D713,TIMESHEET!A$1:A$500,0),MATCH("T601",TIMESHEET!$2:$2,0)),0)</f>
        <v/>
      </c>
      <c r="AY713">
        <f>IFERROR(INDEX(TIMESHEET!$A$1:$AI$5000,MATCH(PAYROLL!D713,TIMESHEET!A$1:A$500,0),MATCH("T602",TIMESHEET!$2:$2,0)),0)</f>
        <v/>
      </c>
      <c r="AZ713">
        <f>IFERROR(INDEX(TIMESHEET!$A$1:$AI$5000,MATCH(PAYROLL!D713,TIMESHEET!A$1:A$500,0),MATCH("T603",TIMESHEET!$2:$2,0)),0)</f>
        <v/>
      </c>
      <c r="BA713">
        <f>IFERROR(INDEX(TIMESHEET!$A$1:$AI$5000,MATCH(PAYROLL!D713,TIMESHEET!A$1:A$500,0),MATCH("T611",TIMESHEET!$2:$2,0)),0)</f>
        <v/>
      </c>
      <c r="BB713">
        <f>IFERROR(INDEX(TIMESHEET!$A$1:$AI$5000,MATCH(PAYROLL!D713,TIMESHEET!A$1:A$500,0),MATCH("T612",TIMESHEET!$2:$2,0)),0)</f>
        <v/>
      </c>
      <c r="BC713">
        <f>IFERROR(INDEX(TIMESHEET!$A$1:$AI$5000,MATCH(PAYROLL!D713,TIMESHEET!A$1:A$500,0),MATCH("T613",TIMESHEET!$2:$2,0)),0)</f>
        <v/>
      </c>
      <c r="BD713">
        <f>IFERROR(INDEX(TIMESHEET!$A$1:$AI$5000,MATCH(PAYROLL!D713,TIMESHEET!A$1:A$500,0),MATCH("T500",TIMESHEET!$2:$2,0)),0)</f>
        <v/>
      </c>
      <c r="BE713">
        <f>IFERROR(IF(LEFT(INDEX(PIS!O$1:O$500,MATCH(D713,PIS!C$1:C$500)),1)="M",T713/AD713/8*(AW713+AX713*1.5+AY713*2+AZ713*3+BA713*2.1+BB713*2.7+BC713*3.9+BD713*0.3),T713/8*(AW713+AX713*1.5+AY713*2+AZ713*3+BA713*2.1+BB713*2.7+BC713*3.9+BD713*0.3)),0)</f>
        <v/>
      </c>
      <c r="BF713">
        <f>IFERROR(INDEX(ADJ!$A$1:$BZ$1000,MATCH(PAYROLL!$D713,ADJ!A$1:A$500,0),MATCH(PAYROLL!BF$2,ADJ!$2:$2,0)),0)</f>
        <v/>
      </c>
      <c r="BG713">
        <f>IFERROR(INDEX(ADJ!$A$1:$BZ$1000,MATCH(PAYROLL!D713,ADJ!A$1:A$500,0),MATCH(PAYROLL!BG$2,ADJ!$2:$2,0)),0)</f>
        <v/>
      </c>
      <c r="BH713">
        <f>IFERROR(INDEX(ADJ!$A$1:$BZ$1000,MATCH(PAYROLL!D713,ADJ!A$1:A$500,0),MATCH(PAYROLL!BH$2,ADJ!$2:$2,0)),0)</f>
        <v/>
      </c>
      <c r="BI713">
        <f>IFERROR(INDEX(ADJ!$A$1:$BZ$1000,MATCH(PAYROLL!D713,ADJ!A$1:A$500,0),MATCH(PAYROLL!BI$2,ADJ!$2:$2,0)),0)</f>
        <v/>
      </c>
      <c r="BJ713">
        <f>IFERROR(INDEX(ADJ!$A$1:$BZ$1000,MATCH(PAYROLL!D713,ADJ!A$1:A$500,0),MATCH(PAYROLL!BJ$2,ADJ!$2:$2,0)),0)</f>
        <v/>
      </c>
      <c r="BK713">
        <f>SUM(BF713:BJ713)</f>
        <v/>
      </c>
      <c r="BL713">
        <f>IFERROR(INDEX(ADJ!$A$1:$BZ$1000,MATCH(PAYROLL!D713,ADJ!A$1:A$500,0),MATCH(PAYROLL!BL$2,ADJ!$2:$2,0)),0)</f>
        <v/>
      </c>
      <c r="BM713">
        <f>IFERROR(INDEX(ADJ!$A$1:$BZ$1000,MATCH(PAYROLL!D713,ADJ!A$1:A$500,0),MATCH(PAYROLL!BM$2,ADJ!$2:$2,0)),0)</f>
        <v/>
      </c>
      <c r="BN713">
        <f>IFERROR(INDEX(ADJ!$A$1:$BZ$1000,MATCH(PAYROLL!D713,ADJ!A$1:A$500,0),MATCH(PAYROLL!BN$2,ADJ!$2:$2,0)),0)</f>
        <v/>
      </c>
      <c r="BO713">
        <f>IFERROR(INDEX(ADJ!$A$1:$BZ$1000,MATCH(PAYROLL!D713,ADJ!A$1:A$500,0),MATCH(PAYROLL!BO$2,ADJ!$2:$2,0)),0)</f>
        <v/>
      </c>
      <c r="BP713">
        <f>SUM(AM713,AV713,BE713,BK713,BL713:BO713)</f>
        <v/>
      </c>
      <c r="BQ713">
        <f>BO713</f>
        <v/>
      </c>
      <c r="BR713">
        <f>IFERROR(ROUND(IF(LEFT(INDEX(PIS!O$1:O$500,MATCH(D713,PIS!C$1:C$500)),1)="D",T713/8*(BD713*0.3),IF(LEFT(INDEX(PIS!O$1:O$500,MATCH(D713,PIS!C$1:C$500)),1)="H",T713*($BD713*0.3),T713/$AD713/8*($BD713*0.3))),0),0)</f>
        <v/>
      </c>
      <c r="BS713">
        <f>IF(AP713&lt;1,0,MIN(AP713,730000))</f>
        <v/>
      </c>
      <c r="BT713">
        <f>IFERROR(ROUND((BE713-SUM(AW713:BC713)*T713/AD713/8),0)-BR713,0)</f>
        <v/>
      </c>
      <c r="BU713">
        <f>AO713</f>
        <v/>
      </c>
      <c r="BV713">
        <f>SUM(BQ713:BU713)</f>
        <v/>
      </c>
      <c r="BW713">
        <f>BP713-BV713</f>
        <v/>
      </c>
      <c r="BX713">
        <f>IFERROR(IF(RIGHT(INDEX(PIS!O$1:O$500,MATCH(D713,PIS!C$1:C$500)),5)="Gross",MIN(U713+V713,VLOOKUP("R700",TSC!B:C,2,0)*VLOOKUP("R101",TSC!B:C,2,0))*VLOOKUP("R701",TSC!B:C,2,0)%,0),0)</f>
        <v/>
      </c>
      <c r="BY713">
        <f>IFERROR(IF(RIGHT(INDEX(PIS!O$1:O$500,MATCH(D713,PIS!C$1:C$500)),5)="Gross",MIN(U713+V713,VLOOKUP("R700",TSC!B:C,2,0)*VLOOKUP("R101",TSC!B:C,2,0))*VLOOKUP("T704",TSC!B:C,2,0)%,0),0)</f>
        <v/>
      </c>
      <c r="BZ713">
        <f>IFERROR(IF(RIGHT(INDEX(PIS!O$1:O$500,MATCH(D713,PIS!C$1:C$500)),5)="Gross",MIN(U713+V713,VLOOKUP("R700",TSC!B:C,2,0)*VLOOKUP("1",TSC!F:G,2,0))*VLOOKUP("T705",TSC!B:C,2,0)%,0),0)</f>
        <v/>
      </c>
      <c r="CA713">
        <f>IFERROR(INDEX(ADJ!$A$1:$BZ$1000,MATCH(PAYROLL!D713,ADJ!A$1:A$500,0),MATCH(PAYROLL!CA$2,ADJ!$2:$2,0)),0)</f>
        <v/>
      </c>
      <c r="CB713">
        <f>IFERROR(INDEX(ADJ!$A$1:$BZ$1000,MATCH(PAYROLL!D713,ADJ!A$1:A$500,0),MATCH(PAYROLL!CB$2,ADJ!$2:$2,0)),0)</f>
        <v/>
      </c>
      <c r="CC713">
        <f>SUM(BX713:CB713)</f>
        <v/>
      </c>
      <c r="CD713">
        <f>IFERROR(INDEX(PIS!$A$1:$BZ$1000,MATCH(PAYROLL!D713,PIS!C$1:C$500,0),MATCH(PAYROLL!CD$1,PIS!$1:$1,0)),0)</f>
        <v/>
      </c>
      <c r="CE713">
        <f>IFERROR(IF(OR(INDEX(PIS!P$1:P$500,MATCH(D713,PIS!C$1:C$500,0))="LT2",INDEX(PIS!P$1:P$500,MATCH(D713,PIS!C$1:C$500,0))="P10"),0,SUM(CC713,CD713*VLOOKUP("R601",TSC!B:C,2,0),VLOOKUP("R602",TSC!B:C,2,0))),0)</f>
        <v/>
      </c>
      <c r="CF713">
        <f>MAX(BW713-CE713,0)</f>
        <v/>
      </c>
      <c r="CG713">
        <f>IFERROR(IF(OR(RIGHT(INDEX(PIS!P$1:P$500,MATCH(D713,PIS!C$1:C$500)),5)="P10",RIGHT(INDEX(PIS!P$1:P$500,MATCH(D713,PIS!C$1:C$500)),5)="CK"),0,IF(CF713&lt;=5000000,CF713*5%,IF(CF713&lt;=10000000,CF713*10%-250000,IF(CF713&lt;=18000000,CF713*15%-750000,IF(CF713&lt;=32000000,CF713*20%-1650000,IF(CF713&lt;=52000000,CF713*25%-3250000,IF(CF713&lt;=80000000,BH713*30%-5850000,CF713*35%-9850000))))))),0)</f>
        <v/>
      </c>
      <c r="CH713">
        <f>IFERROR(IF(OR(INDEX(PIS!P$1:P$500,MATCH(D713,PIS!C$1:C$500))="LT",INDEX(PIS!P$1:P$500,MATCH(D713,PIS!C$1:C$500))="CK"),0,IF(CF713&lt;2000000,0,CF713*10%)),0)</f>
        <v/>
      </c>
      <c r="CI713">
        <f>IFERROR(INDEX(ADJ!$A$1:$BZ$1000,MATCH(PAYROLL!D713,ADJ!A$1:A$500,0),MATCH(PAYROLL!CI$2,ADJ!$2:$2,0)),0)</f>
        <v/>
      </c>
      <c r="CJ713">
        <f>IFERROR(INDEX(ADJ!$A$1:$BZ$1000,MATCH(PAYROLL!D713,ADJ!A$1:A$500,0),MATCH(PAYROLL!CJ$2,ADJ!$2:$2,0)),0)</f>
        <v/>
      </c>
      <c r="CK713">
        <f>IFERROR(INDEX(ADJ!$A$1:$BZ$1000,MATCH(PAYROLL!D713,ADJ!A$1:A$500,0),MATCH(PAYROLL!CK$2,ADJ!$2:$2,0)),0)</f>
        <v/>
      </c>
      <c r="CL713">
        <f>SUM(CG713:CK713)</f>
        <v/>
      </c>
      <c r="CM713">
        <f>ROUND(SUM(CH713:CK713),0)</f>
        <v/>
      </c>
      <c r="CN713">
        <f>IFERROR(INDEX(CSDA!D$1:D$500,MATCH($CN$2,CSDA!C$1:C$500,0))*INDEX(PIS!V$1:V$500,MATCH(D713,PIS!C$1:C$500))+INDEX(ADJ!$A$1:$BZ$1000,MATCH(PAYROLL!D713,ADJ!A$1:A$500,0),MATCH(PAYROLL!CN$2,ADJ!$2:$2,0)),0)</f>
        <v/>
      </c>
      <c r="CO713">
        <f>IFERROR(INDEX(ADJ!$A$1:$BZ$1000,MATCH(PAYROLL!D713,ADJ!A$1:A$500,0),MATCH(PAYROLL!CO$2,ADJ!$2:$2,0)),0)</f>
        <v/>
      </c>
      <c r="CP713">
        <f>IFERROR(INDEX(ADJ!$A$1:$BZ$1000,MATCH(PAYROLL!D713,ADJ!A$1:A$500,0),MATCH(PAYROLL!CP$2,ADJ!$2:$2,0)),0)</f>
        <v/>
      </c>
      <c r="CQ713">
        <f>BP713-CL713-CI713-CM713-CN713-CO713-CP713-CC713</f>
        <v/>
      </c>
      <c r="CR713">
        <f>IFERROR(IF(RIGHT(INDEX(PIS!O$1:O$500,MATCH(D713,PIS!C$1:C$500,0)),5)="Gross",MIN(U713+V713,VLOOKUP("R700",TSC!B:C,2,0)*VLOOKUP("R101",TSC!B:C,2,0))*(VLOOKUP("T711",TSC!B:C,2,0)+VLOOKUP("T712",TSC!B:C,2,0))%,MIN(T713+V713,VLOOKUP("R700",TSC!B:C,2,0)*VLOOKUP("R101",TSC!B:C,2,0))*(VLOOKUP("T711",TSC!B:C,2,0)+VLOOKUP("T712",TSC!B:C,2,0)+VLOOKUP("R701",TSC!B:C,2,0))%),0)</f>
        <v/>
      </c>
      <c r="CS713">
        <f>IFERROR(IF(RIGHT(INDEX(PIS!O$1:O$500,MATCH(D713,PIS!C$1:C$500,0)),5)="Gross",MIN(U713+V713,VLOOKUP("R700",TSC!B:C,2,0)*VLOOKUP("R101",TSC!B:C,2,0))*(VLOOKUP("T714",TSC!B:C,2,0))%,MIN(T713+V713,VLOOKUP("R700",TSC!B:C,2,0)*VLOOKUP("R101",TSC!B:C,2,0))*(VLOOKUP("T704",TSC!B:C,2,0)+VLOOKUP("T714",TSC!B:C,2,0))%),0)</f>
        <v/>
      </c>
      <c r="CT713">
        <f>IFERROR(IF(RIGHT(INDEX(PIS!O$1:O$500,MATCH(D713,PIS!C$1:C$500,0)),5)="Gross",MIN(U713+V713,VLOOKUP("R700",TSC!B:C,2,0)*VLOOKUP("R101",TSC!B:C,2,0))*VLOOKUP("T705",TSC!B:C,2,0)%,MIN(T713+V713,VLOOKUP("R700",TSC!B:C,2,0)*VLOOKUP("R101",TSC!B:C,2,0))*VLOOKUP("T705",TSC!B:C,2,0)%),0)</f>
        <v/>
      </c>
      <c r="CU713">
        <f>IFERROR(IF(RIGHT(INDEX(PIS!O$1:O$500,MATCH(D713,PIS!C$1:C$500,0)),5)="Gross",MIN(U713+V713,VLOOKUP("R700",TSC!B:C,2,0)*VLOOKUP("R101",TSC!B:C,2,0))*(VLOOKUP("T713",TSC!B:C,2,0))%,MIN(T713+V713,VLOOKUP("R700",TSC!B:C,2,0)*VLOOKUP("R101",TSC!B:C,2,0))*(VLOOKUP("T713",TSC!B:C,2,0))%),0)</f>
        <v/>
      </c>
      <c r="CV713">
        <f>IFERROR(INDEX(ADJ!$A$1:$BZ$1000,MATCH(PAYROLL!D713,ADJ!A$1:A$500,0),MATCH(PAYROLL!CV$2,ADJ!$2:$2,0)),0)</f>
        <v/>
      </c>
      <c r="CW713">
        <f>IFERROR(INDEX(ADJ!$A$1:$BZ$1000,MATCH(PAYROLL!D713,ADJ!A$1:A$500,0),MATCH(PAYROLL!CW$2,ADJ!$2:$2,0)),0)</f>
        <v/>
      </c>
      <c r="CX713">
        <f>SUM(CR713:CW713)</f>
        <v/>
      </c>
      <c r="CY713">
        <f>ROUND(IF(CR713&gt;0,T713+V713*VLOOKUP("R202",TSC!$B$1:$C$500,2,0),0),0)</f>
        <v/>
      </c>
      <c r="CZ713">
        <f>IFERROR(INDEX(CSDA!D$1:D$500,MATCH($CZ$2,CSDA!C$1:C$500,0)),0)</f>
        <v/>
      </c>
      <c r="DA713">
        <f>ROUND(T713*0.7%,0)</f>
        <v/>
      </c>
      <c r="DB713">
        <f>ROUND(T713/12,0)</f>
        <v/>
      </c>
      <c r="DC713">
        <f ref="DC713" t="array">IFERROR(INDEX(CSDA!D$1:D$500,MATCH("Trích giữ"&amp;PAYROLL!DC$2,CSDA!A$1:A$500&amp;CSDA!C$1:C$500,0)),0)</f>
        <v/>
      </c>
      <c r="DD713">
        <f ref="DD713" t="array">IFERROR(INDEX(CSDA!D$1:D$500,MATCH("Trích giữ"&amp;PAYROLL!DD$2,CSDA!A$1:A$500&amp;CSDA!C$1:C$500,0)),0)</f>
        <v/>
      </c>
      <c r="DE713">
        <f ref="DE713" t="array">IFERROR(INDEX(CSDA!D$1:D$500,MATCH("Trích giữ"&amp;PAYROLL!DE$2,CSDA!A$1:A$500&amp;CSDA!C$1:C$500,0)),0)</f>
        <v/>
      </c>
      <c r="DF713">
        <f>IFERROR(INDEX(CSDA!D$1:D$500,MATCH(PAYROLL!DF$2,CSDA!C$1:C$500,0)),0)</f>
        <v/>
      </c>
      <c r="DG713">
        <f ref="DG713" t="array">IFERROR(INDEX(CSDA!D$1:D$500,MATCH("Trích giữ"&amp;PAYROLL!DG$2,CSDA!A$1:A$500&amp;CSDA!C$1:C$500,0)),0)</f>
        <v/>
      </c>
      <c r="DH713">
        <f>ROUND(T713/26,0)</f>
        <v/>
      </c>
      <c r="DI713">
        <f ref="DI713" t="array">IFERROR(INDEX(CSDA!D$1:D$500,MATCH("Trích giữ"&amp;PAYROLL!DI$2,CSDA!A$1:A$500&amp;CSDA!C$1:C$500,0)),0)</f>
        <v/>
      </c>
      <c r="DJ713">
        <f>IF(U713=0,T713*21.5%-BL713,0)</f>
        <v/>
      </c>
      <c r="DK713">
        <f ref="DK713" t="array">IFERROR(INDEX(CSDA!D$1:D$500,MATCH("Trích giữ"&amp;PAYROLL!DK$2,CSDA!A$1:A$500&amp;CSDA!C$1:C$500,0)),0)</f>
        <v/>
      </c>
      <c r="DL713">
        <f>IFERROR(INDEX(CSDA!D$1:D$500,MATCH(PAYROLL!DL$2,CSDA!C$1:C$500,0))/12,0)</f>
        <v/>
      </c>
      <c r="DM713">
        <f>SUM(DB713:DL713)</f>
        <v/>
      </c>
      <c r="DN713">
        <f>IFERROR(INDEX(ADJ!$A$1:$BZ$1000,MATCH(PAYROLL!D713,ADJ!A$1:A$500,0),MATCH(PAYROLL!DN$2,ADJ!$2:$2,0)),0)</f>
        <v/>
      </c>
      <c r="DO713">
        <f>IFERROR(SUM(BP713,DM713:DN713,CX713:DA713)-DT713,0)</f>
        <v/>
      </c>
      <c r="DP713">
        <f ref="DP713" t="array">SUM(BW713*IFERROR(INDEX(CSDA!D$1:D$500,MATCH(BW$2,CSDA!C$1:C$500,0)),0)%,CX713*IFERROR(INDEX(CSDA!D$1:D$500,MATCH(CX$2,CSDA!C$1:C$500,0)),0)%,DA713*IFERROR(INDEX(CSDA!D$1:D$500,MATCH(DA$2,CSDA!C$1:C$500,0)),0)%,DB713*IFERROR(INDEX(CSDA!D$1:D$500,MATCH(DB$2,CSDA!C$1:C$500,0)),0)%,DF713*IFERROR(INDEX(CSDA!D$1:D$500,MATCH("Phí dịch vụ"&amp;PAYROLL!DF$2,CSDA!A$1:A$500&amp;CSDA!C$1:C$500,0)),0)%,DC713*IFERROR(INDEX(CSDA!D$1:D$500,MATCH("Phí dịch vụ"&amp;PAYROLL!DC$2,CSDA!A$1:A$500&amp;CSDA!C$1:C$500,0)),0)%,DH713*IFERROR(INDEX(CSDA!D$1:D$500,MATCH("Phí dịch vụ"&amp;PAYROLL!DH$2,CSDA!A$1:A$500&amp;CSDA!C$1:C$500,0)),0)%,DJ713*IFERROR(INDEX(CSDA!D$1:D$500,MATCH("Phí dịch vụ"&amp;PAYROLL!DJ$2,CSDA!A$1:A$500&amp;CSDA!C$1:C$500,0)),0)%,BN713*IFERROR(INDEX(CSDA!D$1:D$500,MATCH(BN$2,CSDA!C$1:C$500,0)),0)%)-BN713*7%</f>
        <v/>
      </c>
      <c r="DQ713">
        <f>IFERROR(INDEX(ADJ!$A$1:$BZ$1000,MATCH(PAYROLL!D713,ADJ!A$1:A$500,0),MATCH(PAYROLL!DQ$2,ADJ!$2:$2,0)),0)</f>
        <v/>
      </c>
      <c r="DR713">
        <f>IFERROR(INDEX(ADJ!$A$1:$BZ$1000,MATCH(PAYROLL!D713,ADJ!A$1:A$500,0),MATCH(PAYROLL!DR$2,ADJ!$2:$2,0)),0)</f>
        <v/>
      </c>
      <c r="DS713">
        <f>SUM(DP713:DR713)</f>
        <v/>
      </c>
      <c r="DT713">
        <f>EK713</f>
        <v/>
      </c>
      <c r="DU713">
        <f>SUM(DO713:DR713)</f>
        <v/>
      </c>
      <c r="DV713">
        <f>ROUND(DU713*0.1,0)</f>
        <v/>
      </c>
      <c r="DW713">
        <f>DU713+DV713</f>
        <v/>
      </c>
      <c r="DZ713">
        <f>IFERROR(INDEX(ADJ!$A$1:$BZ$1000,MATCH(PAYROLL!$D713,ADJ!A$1:A$500,0),MATCH(PAYROLL!DZ$2,ADJ!$2:$2,0)),0)</f>
        <v/>
      </c>
      <c r="EA713">
        <f>IFERROR(INDEX(ADJ!$A$1:$BZ$1000,MATCH(PAYROLL!$D713,ADJ!A$1:A$500,0),MATCH(PAYROLL!EA$2,ADJ!$2:$2,0)),0)</f>
        <v/>
      </c>
      <c r="EB713">
        <f>IFERROR(INDEX(ADJ!$A$1:$BZ$1000,MATCH(PAYROLL!$D713,ADJ!A$1:A$500,0),MATCH(PAYROLL!EB$2,ADJ!$2:$2,0)),0)</f>
        <v/>
      </c>
      <c r="EC713">
        <f>IFERROR(INDEX(ADJ!$A$1:$BZ$1000,MATCH(PAYROLL!$D713,ADJ!A$1:A$500,0),MATCH(PAYROLL!EC$2,ADJ!$2:$2,0)),0)</f>
        <v/>
      </c>
      <c r="ED713">
        <f>IFERROR(INDEX(ADJ!$A$1:$BZ$1000,MATCH(PAYROLL!$D713,ADJ!A$1:A$500,0),MATCH(PAYROLL!ED$2,ADJ!$2:$2,0)),0)</f>
        <v/>
      </c>
      <c r="EE713">
        <f>IFERROR(INDEX(ADJ!$A$1:$BZ$1000,MATCH(PAYROLL!$D713,ADJ!A$1:A$500,0),MATCH(PAYROLL!EE$2,ADJ!$2:$2,0)),0)</f>
        <v/>
      </c>
      <c r="EF713">
        <f>IFERROR(INDEX(ADJ!$A$1:$BZ$1000,MATCH(PAYROLL!$D713,ADJ!A$1:A$500,0),MATCH(PAYROLL!EF$2,ADJ!$2:$2,0)),0)</f>
        <v/>
      </c>
      <c r="EG713">
        <f>IFERROR(INDEX(ADJ!$A$1:$BZ$1000,MATCH(PAYROLL!$D713,ADJ!A$1:A$500,0),MATCH(PAYROLL!EG$2,ADJ!$2:$2,0)),0)</f>
        <v/>
      </c>
      <c r="EH713">
        <f>IFERROR(INDEX(ADJ!$A$1:$BZ$1000,MATCH(PAYROLL!$D713,ADJ!A$1:A$500,0),MATCH(PAYROLL!EH$2,ADJ!$2:$2,0)),0)</f>
        <v/>
      </c>
      <c r="EI713">
        <f>IFERROR(INDEX(ADJ!$A$1:$BZ$1000,MATCH(PAYROLL!D713,ADJ!A$1:A$500,0),MATCH(PAYROLL!EI$2,ADJ!$2:$2,0)),0)</f>
        <v/>
      </c>
      <c r="EJ713">
        <f>IFERROR(INDEX(ADJ!$A$1:$BZ$1000,MATCH(PAYROLL!$D713,ADJ!A$1:A$500,0),MATCH(PAYROLL!EJ$2,ADJ!$2:$2,0)),0)</f>
        <v/>
      </c>
      <c r="EK713">
        <f>SUM(DZ713:EJ713)</f>
        <v/>
      </c>
    </row>
    <row r="714">
      <c r="A714" t="n">
        <v>712</v>
      </c>
      <c r="B714" t="inlineStr">
        <is>
          <t>Vi Văn Chiến</t>
        </is>
      </c>
      <c r="D714" t="inlineStr">
        <is>
          <t>157595-01</t>
        </is>
      </c>
      <c r="S714">
        <f>IFERROR(INDEX(PIS!$A$1:$BZ$1000,MATCH($D714,PIS!C$1:C$500,0),MATCH("Lương CB tháng trước",PIS!$1:$1,0)),0)</f>
        <v/>
      </c>
      <c r="T714">
        <f>IFERROR(INDEX(PIS!$A$1:$BZ$1000,MATCH($D714,PIS!C$1:C$500,0),MATCH("Lương CB hiện tại",PIS!$1:$1,0)),0)</f>
        <v/>
      </c>
      <c r="U714">
        <f>IFERROR(INDEX(PIS!$A$1:$BZ$1000,MATCH($D714,PIS!C$1:C$500,0),MATCH("Lương đóng BHBB",PIS!$1:$1,0)),0)</f>
        <v/>
      </c>
      <c r="V714">
        <f>IFERROR(INDEX(PIS!$A$1:$BZ$1000,MATCH($D714,PIS!C$1:C$500,0),MATCH(V$2,PIS!$2:$2,0)),0)</f>
        <v/>
      </c>
      <c r="W714">
        <f>IFERROR(INDEX(PIS!$A$1:$BZ$1000,MATCH($D714,PIS!C$1:C$500,0),MATCH(W$2,PIS!$2:$2,0)),0)</f>
        <v/>
      </c>
      <c r="X714">
        <f>IFERROR(INDEX(PIS!$A$1:$BZ$1000,MATCH($D714,PIS!C$1:C$500,0),MATCH(X$2,PIS!$2:$2,0)),0)</f>
        <v/>
      </c>
      <c r="Y714">
        <f>IFERROR(INDEX(PIS!$A$1:$BZ$1000,MATCH($D714,PIS!C$1:C$500,0),MATCH(Y$2,PIS!$2:$2,0)),0)</f>
        <v/>
      </c>
      <c r="Z714">
        <f>IFERROR(INDEX(PIS!$A$1:$BZ$1000,MATCH($D714,PIS!C$1:C$500,0),MATCH(Z$2,PIS!$2:$2,0)),0)</f>
        <v/>
      </c>
      <c r="AA714">
        <f>IFERROR(INDEX(PIS!$A$1:$BZ$1000,MATCH($D714,PIS!C$1:C$500,0),MATCH(AA$2,PIS!$2:$2,0)),0)</f>
        <v/>
      </c>
      <c r="AB714">
        <f>IFERROR(INDEX(PIS!$A$1:$BZ$1000,MATCH($D714,PIS!C$1:C$500,0),MATCH(AB$2,PIS!$2:$2,0)),0)</f>
        <v/>
      </c>
      <c r="AC714">
        <f>SUM(V714:AB714)</f>
        <v/>
      </c>
      <c r="AD714">
        <f>IFERROR(INDEX(TIMESHEET!$A$1:$AI$5000,MATCH($D714,TIMESHEET!A$1:A$500,0),MATCH("T100",TIMESHEET!$2:$2,0))-2,0)</f>
        <v/>
      </c>
      <c r="AE714">
        <f>IFERROR(INDEX(TIMESHEET!$A$1:$AI$5000,MATCH($D714,TIMESHEET!A$1:A$500,0),MATCH("T202",TIMESHEET!$2:$2,0)),0)</f>
        <v/>
      </c>
      <c r="AF714">
        <f>IFERROR(INDEX(TIMESHEET!$A$1:$AI$5000,MATCH($D714,TIMESHEET!A$1:A$500,0),MATCH("T302",TIMESHEET!$2:$2,0)),0)</f>
        <v/>
      </c>
      <c r="AG714">
        <f>IFERROR(INDEX(TIMESHEET!$A$1:$AI$5000,MATCH($D714,TIMESHEET!A$1:A$500,0),MATCH("T406",TIMESHEET!$2:$2,0)),0)</f>
        <v/>
      </c>
      <c r="AH714">
        <f>AE714+AG714</f>
        <v/>
      </c>
      <c r="AI714">
        <f>IFERROR(INDEX(TIMESHEET!$A$1:$AI$5000,MATCH($D714,TIMESHEET!A$1:A$500,0),MATCH("T701",TIMESHEET!$2:$2,0)),0)</f>
        <v/>
      </c>
      <c r="AJ714">
        <f>IFERROR(INDEX(TIMESHEET!$A$1:$AI$5000,MATCH($D714,TIMESHEET!B$1:B$500,0),MATCH("T320",TIMESHEET!$2:$2,0)),0)</f>
        <v/>
      </c>
      <c r="AK714">
        <f>IFERROR(IF(LEFT(INDEX(PIS!O$1:O$500,MATCH(D714,PIS!C$1:C$500)),1)="M",T714/AD714*SUM(AE714:AG714),T714*AD714),0)</f>
        <v/>
      </c>
      <c r="AL714">
        <f>IFERROR(INDEX(ADJ!$A$1:$BZ$1000,MATCH(PAYROLL!D714,ADJ!A$1:A$500,0),MATCH(PAYROLL!AL$2,ADJ!$2:$2,0)),0)</f>
        <v/>
      </c>
      <c r="AM714">
        <f>SUM(AK714:AL714)</f>
        <v/>
      </c>
      <c r="AN714">
        <f>IFERROR(ROUND(V714/$AD714*$AH714,0),0)</f>
        <v/>
      </c>
      <c r="AO714">
        <f>IFERROR(ROUND(W714/$AD714*$AH714,0),0)</f>
        <v/>
      </c>
      <c r="AP714">
        <f>IFERROR(ROUND(X714/$AD714*$AE714,0),0)</f>
        <v/>
      </c>
      <c r="AQ714">
        <f>IFERROR(ROUND(Y714/$AD714*$AH714,0),0)</f>
        <v/>
      </c>
      <c r="AR714">
        <f>IFERROR(ROUND(Z714/$AD714*$AH714,0),0)</f>
        <v/>
      </c>
      <c r="AS714">
        <f>IFERROR(ROUND(AA714/$AD714*$AH714,0),0)</f>
        <v/>
      </c>
      <c r="AT714">
        <f>IFERROR(IF((AE714+AF714+AG714)&gt;13,AB714,ROUND(AB714/AD714*AH714,0)),0)</f>
        <v/>
      </c>
      <c r="AU714">
        <f>IFERROR(INDEX(ADJ!$A$1:$BZ$1000,MATCH(PAYROLL!D714,ADJ!A$1:A$500,0),MATCH(PAYROLL!AU$2,ADJ!$2:$2,0)),0)</f>
        <v/>
      </c>
      <c r="AV714">
        <f>ROUND(SUM(AN714:AU714),0)</f>
        <v/>
      </c>
      <c r="AW714">
        <f>IFERROR(INDEX(TIMESHEET!$A$1:$AI$5000,MATCH(PAYROLL!D714,TIMESHEET!A$1:A$500,0),MATCH("T620",TIMESHEET!$2:$2,0)),0)</f>
        <v/>
      </c>
      <c r="AX714">
        <f>IFERROR(INDEX(TIMESHEET!$A$1:$AI$5000,MATCH(PAYROLL!D714,TIMESHEET!A$1:A$500,0),MATCH("T601",TIMESHEET!$2:$2,0)),0)</f>
        <v/>
      </c>
      <c r="AY714">
        <f>IFERROR(INDEX(TIMESHEET!$A$1:$AI$5000,MATCH(PAYROLL!D714,TIMESHEET!A$1:A$500,0),MATCH("T602",TIMESHEET!$2:$2,0)),0)</f>
        <v/>
      </c>
      <c r="AZ714">
        <f>IFERROR(INDEX(TIMESHEET!$A$1:$AI$5000,MATCH(PAYROLL!D714,TIMESHEET!A$1:A$500,0),MATCH("T603",TIMESHEET!$2:$2,0)),0)</f>
        <v/>
      </c>
      <c r="BA714">
        <f>IFERROR(INDEX(TIMESHEET!$A$1:$AI$5000,MATCH(PAYROLL!D714,TIMESHEET!A$1:A$500,0),MATCH("T611",TIMESHEET!$2:$2,0)),0)</f>
        <v/>
      </c>
      <c r="BB714">
        <f>IFERROR(INDEX(TIMESHEET!$A$1:$AI$5000,MATCH(PAYROLL!D714,TIMESHEET!A$1:A$500,0),MATCH("T612",TIMESHEET!$2:$2,0)),0)</f>
        <v/>
      </c>
      <c r="BC714">
        <f>IFERROR(INDEX(TIMESHEET!$A$1:$AI$5000,MATCH(PAYROLL!D714,TIMESHEET!A$1:A$500,0),MATCH("T613",TIMESHEET!$2:$2,0)),0)</f>
        <v/>
      </c>
      <c r="BD714">
        <f>IFERROR(INDEX(TIMESHEET!$A$1:$AI$5000,MATCH(PAYROLL!D714,TIMESHEET!A$1:A$500,0),MATCH("T500",TIMESHEET!$2:$2,0)),0)</f>
        <v/>
      </c>
      <c r="BE714">
        <f>IFERROR(IF(LEFT(INDEX(PIS!O$1:O$500,MATCH(D714,PIS!C$1:C$500)),1)="M",T714/AD714/8*(AW714+AX714*1.5+AY714*2+AZ714*3+BA714*2.1+BB714*2.7+BC714*3.9+BD714*0.3),T714/8*(AW714+AX714*1.5+AY714*2+AZ714*3+BA714*2.1+BB714*2.7+BC714*3.9+BD714*0.3)),0)</f>
        <v/>
      </c>
      <c r="BF714">
        <f>IFERROR(INDEX(ADJ!$A$1:$BZ$1000,MATCH(PAYROLL!$D714,ADJ!A$1:A$500,0),MATCH(PAYROLL!BF$2,ADJ!$2:$2,0)),0)</f>
        <v/>
      </c>
      <c r="BG714">
        <f>IFERROR(INDEX(ADJ!$A$1:$BZ$1000,MATCH(PAYROLL!D714,ADJ!A$1:A$500,0),MATCH(PAYROLL!BG$2,ADJ!$2:$2,0)),0)</f>
        <v/>
      </c>
      <c r="BH714">
        <f>IFERROR(INDEX(ADJ!$A$1:$BZ$1000,MATCH(PAYROLL!D714,ADJ!A$1:A$500,0),MATCH(PAYROLL!BH$2,ADJ!$2:$2,0)),0)</f>
        <v/>
      </c>
      <c r="BI714">
        <f>IFERROR(INDEX(ADJ!$A$1:$BZ$1000,MATCH(PAYROLL!D714,ADJ!A$1:A$500,0),MATCH(PAYROLL!BI$2,ADJ!$2:$2,0)),0)</f>
        <v/>
      </c>
      <c r="BJ714">
        <f>IFERROR(INDEX(ADJ!$A$1:$BZ$1000,MATCH(PAYROLL!D714,ADJ!A$1:A$500,0),MATCH(PAYROLL!BJ$2,ADJ!$2:$2,0)),0)</f>
        <v/>
      </c>
      <c r="BK714">
        <f>SUM(BF714:BJ714)</f>
        <v/>
      </c>
      <c r="BL714">
        <f>IFERROR(INDEX(ADJ!$A$1:$BZ$1000,MATCH(PAYROLL!D714,ADJ!A$1:A$500,0),MATCH(PAYROLL!BL$2,ADJ!$2:$2,0)),0)</f>
        <v/>
      </c>
      <c r="BM714">
        <f>IFERROR(INDEX(ADJ!$A$1:$BZ$1000,MATCH(PAYROLL!D714,ADJ!A$1:A$500,0),MATCH(PAYROLL!BM$2,ADJ!$2:$2,0)),0)</f>
        <v/>
      </c>
      <c r="BN714">
        <f>IFERROR(INDEX(ADJ!$A$1:$BZ$1000,MATCH(PAYROLL!D714,ADJ!A$1:A$500,0),MATCH(PAYROLL!BN$2,ADJ!$2:$2,0)),0)</f>
        <v/>
      </c>
      <c r="BO714">
        <f>IFERROR(INDEX(ADJ!$A$1:$BZ$1000,MATCH(PAYROLL!D714,ADJ!A$1:A$500,0),MATCH(PAYROLL!BO$2,ADJ!$2:$2,0)),0)</f>
        <v/>
      </c>
      <c r="BP714">
        <f>SUM(AM714,AV714,BE714,BK714,BL714:BO714)</f>
        <v/>
      </c>
      <c r="BQ714">
        <f>BO714</f>
        <v/>
      </c>
      <c r="BR714">
        <f>IFERROR(ROUND(IF(LEFT(INDEX(PIS!O$1:O$500,MATCH(D714,PIS!C$1:C$500)),1)="D",T714/8*(BD714*0.3),IF(LEFT(INDEX(PIS!O$1:O$500,MATCH(D714,PIS!C$1:C$500)),1)="H",T714*($BD714*0.3),T714/$AD714/8*($BD714*0.3))),0),0)</f>
        <v/>
      </c>
      <c r="BS714">
        <f>IF(AP714&lt;1,0,MIN(AP714,730000))</f>
        <v/>
      </c>
      <c r="BT714">
        <f>IFERROR(ROUND((BE714-SUM(AW714:BC714)*T714/AD714/8),0)-BR714,0)</f>
        <v/>
      </c>
      <c r="BU714">
        <f>AO714</f>
        <v/>
      </c>
      <c r="BV714">
        <f>SUM(BQ714:BU714)</f>
        <v/>
      </c>
      <c r="BW714">
        <f>BP714-BV714</f>
        <v/>
      </c>
      <c r="BX714">
        <f>IFERROR(IF(RIGHT(INDEX(PIS!O$1:O$500,MATCH(D714,PIS!C$1:C$500)),5)="Gross",MIN(U714+V714,VLOOKUP("R700",TSC!B:C,2,0)*VLOOKUP("R101",TSC!B:C,2,0))*VLOOKUP("R701",TSC!B:C,2,0)%,0),0)</f>
        <v/>
      </c>
      <c r="BY714">
        <f>IFERROR(IF(RIGHT(INDEX(PIS!O$1:O$500,MATCH(D714,PIS!C$1:C$500)),5)="Gross",MIN(U714+V714,VLOOKUP("R700",TSC!B:C,2,0)*VLOOKUP("R101",TSC!B:C,2,0))*VLOOKUP("T704",TSC!B:C,2,0)%,0),0)</f>
        <v/>
      </c>
      <c r="BZ714">
        <f>IFERROR(IF(RIGHT(INDEX(PIS!O$1:O$500,MATCH(D714,PIS!C$1:C$500)),5)="Gross",MIN(U714+V714,VLOOKUP("R700",TSC!B:C,2,0)*VLOOKUP("1",TSC!F:G,2,0))*VLOOKUP("T705",TSC!B:C,2,0)%,0),0)</f>
        <v/>
      </c>
      <c r="CA714">
        <f>IFERROR(INDEX(ADJ!$A$1:$BZ$1000,MATCH(PAYROLL!D714,ADJ!A$1:A$500,0),MATCH(PAYROLL!CA$2,ADJ!$2:$2,0)),0)</f>
        <v/>
      </c>
      <c r="CB714">
        <f>IFERROR(INDEX(ADJ!$A$1:$BZ$1000,MATCH(PAYROLL!D714,ADJ!A$1:A$500,0),MATCH(PAYROLL!CB$2,ADJ!$2:$2,0)),0)</f>
        <v/>
      </c>
      <c r="CC714">
        <f>SUM(BX714:CB714)</f>
        <v/>
      </c>
      <c r="CD714">
        <f>IFERROR(INDEX(PIS!$A$1:$BZ$1000,MATCH(PAYROLL!D714,PIS!C$1:C$500,0),MATCH(PAYROLL!CD$1,PIS!$1:$1,0)),0)</f>
        <v/>
      </c>
      <c r="CE714">
        <f>IFERROR(IF(OR(INDEX(PIS!P$1:P$500,MATCH(D714,PIS!C$1:C$500,0))="LT2",INDEX(PIS!P$1:P$500,MATCH(D714,PIS!C$1:C$500,0))="P10"),0,SUM(CC714,CD714*VLOOKUP("R601",TSC!B:C,2,0),VLOOKUP("R602",TSC!B:C,2,0))),0)</f>
        <v/>
      </c>
      <c r="CF714">
        <f>MAX(BW714-CE714,0)</f>
        <v/>
      </c>
      <c r="CG714">
        <f>IFERROR(IF(OR(RIGHT(INDEX(PIS!P$1:P$500,MATCH(D714,PIS!C$1:C$500)),5)="P10",RIGHT(INDEX(PIS!P$1:P$500,MATCH(D714,PIS!C$1:C$500)),5)="CK"),0,IF(CF714&lt;=5000000,CF714*5%,IF(CF714&lt;=10000000,CF714*10%-250000,IF(CF714&lt;=18000000,CF714*15%-750000,IF(CF714&lt;=32000000,CF714*20%-1650000,IF(CF714&lt;=52000000,CF714*25%-3250000,IF(CF714&lt;=80000000,BH714*30%-5850000,CF714*35%-9850000))))))),0)</f>
        <v/>
      </c>
      <c r="CH714">
        <f>IFERROR(IF(OR(INDEX(PIS!P$1:P$500,MATCH(D714,PIS!C$1:C$500))="LT",INDEX(PIS!P$1:P$500,MATCH(D714,PIS!C$1:C$500))="CK"),0,IF(CF714&lt;2000000,0,CF714*10%)),0)</f>
        <v/>
      </c>
      <c r="CI714">
        <f>IFERROR(INDEX(ADJ!$A$1:$BZ$1000,MATCH(PAYROLL!D714,ADJ!A$1:A$500,0),MATCH(PAYROLL!CI$2,ADJ!$2:$2,0)),0)</f>
        <v/>
      </c>
      <c r="CJ714">
        <f>IFERROR(INDEX(ADJ!$A$1:$BZ$1000,MATCH(PAYROLL!D714,ADJ!A$1:A$500,0),MATCH(PAYROLL!CJ$2,ADJ!$2:$2,0)),0)</f>
        <v/>
      </c>
      <c r="CK714">
        <f>IFERROR(INDEX(ADJ!$A$1:$BZ$1000,MATCH(PAYROLL!D714,ADJ!A$1:A$500,0),MATCH(PAYROLL!CK$2,ADJ!$2:$2,0)),0)</f>
        <v/>
      </c>
      <c r="CL714">
        <f>SUM(CG714:CK714)</f>
        <v/>
      </c>
      <c r="CM714">
        <f>ROUND(SUM(CH714:CK714),0)</f>
        <v/>
      </c>
      <c r="CN714">
        <f>IFERROR(INDEX(CSDA!D$1:D$500,MATCH($CN$2,CSDA!C$1:C$500,0))*INDEX(PIS!V$1:V$500,MATCH(D714,PIS!C$1:C$500))+INDEX(ADJ!$A$1:$BZ$1000,MATCH(PAYROLL!D714,ADJ!A$1:A$500,0),MATCH(PAYROLL!CN$2,ADJ!$2:$2,0)),0)</f>
        <v/>
      </c>
      <c r="CO714">
        <f>IFERROR(INDEX(ADJ!$A$1:$BZ$1000,MATCH(PAYROLL!D714,ADJ!A$1:A$500,0),MATCH(PAYROLL!CO$2,ADJ!$2:$2,0)),0)</f>
        <v/>
      </c>
      <c r="CP714">
        <f>IFERROR(INDEX(ADJ!$A$1:$BZ$1000,MATCH(PAYROLL!D714,ADJ!A$1:A$500,0),MATCH(PAYROLL!CP$2,ADJ!$2:$2,0)),0)</f>
        <v/>
      </c>
      <c r="CQ714">
        <f>BP714-CL714-CI714-CM714-CN714-CO714-CP714-CC714</f>
        <v/>
      </c>
      <c r="CR714">
        <f>IFERROR(IF(RIGHT(INDEX(PIS!O$1:O$500,MATCH(D714,PIS!C$1:C$500,0)),5)="Gross",MIN(U714+V714,VLOOKUP("R700",TSC!B:C,2,0)*VLOOKUP("R101",TSC!B:C,2,0))*(VLOOKUP("T711",TSC!B:C,2,0)+VLOOKUP("T712",TSC!B:C,2,0))%,MIN(T714+V714,VLOOKUP("R700",TSC!B:C,2,0)*VLOOKUP("R101",TSC!B:C,2,0))*(VLOOKUP("T711",TSC!B:C,2,0)+VLOOKUP("T712",TSC!B:C,2,0)+VLOOKUP("R701",TSC!B:C,2,0))%),0)</f>
        <v/>
      </c>
      <c r="CS714">
        <f>IFERROR(IF(RIGHT(INDEX(PIS!O$1:O$500,MATCH(D714,PIS!C$1:C$500,0)),5)="Gross",MIN(U714+V714,VLOOKUP("R700",TSC!B:C,2,0)*VLOOKUP("R101",TSC!B:C,2,0))*(VLOOKUP("T714",TSC!B:C,2,0))%,MIN(T714+V714,VLOOKUP("R700",TSC!B:C,2,0)*VLOOKUP("R101",TSC!B:C,2,0))*(VLOOKUP("T704",TSC!B:C,2,0)+VLOOKUP("T714",TSC!B:C,2,0))%),0)</f>
        <v/>
      </c>
      <c r="CT714">
        <f>IFERROR(IF(RIGHT(INDEX(PIS!O$1:O$500,MATCH(D714,PIS!C$1:C$500,0)),5)="Gross",MIN(U714+V714,VLOOKUP("R700",TSC!B:C,2,0)*VLOOKUP("R101",TSC!B:C,2,0))*VLOOKUP("T705",TSC!B:C,2,0)%,MIN(T714+V714,VLOOKUP("R700",TSC!B:C,2,0)*VLOOKUP("R101",TSC!B:C,2,0))*VLOOKUP("T705",TSC!B:C,2,0)%),0)</f>
        <v/>
      </c>
      <c r="CU714">
        <f>IFERROR(IF(RIGHT(INDEX(PIS!O$1:O$500,MATCH(D714,PIS!C$1:C$500,0)),5)="Gross",MIN(U714+V714,VLOOKUP("R700",TSC!B:C,2,0)*VLOOKUP("R101",TSC!B:C,2,0))*(VLOOKUP("T713",TSC!B:C,2,0))%,MIN(T714+V714,VLOOKUP("R700",TSC!B:C,2,0)*VLOOKUP("R101",TSC!B:C,2,0))*(VLOOKUP("T713",TSC!B:C,2,0))%),0)</f>
        <v/>
      </c>
      <c r="CV714">
        <f>IFERROR(INDEX(ADJ!$A$1:$BZ$1000,MATCH(PAYROLL!D714,ADJ!A$1:A$500,0),MATCH(PAYROLL!CV$2,ADJ!$2:$2,0)),0)</f>
        <v/>
      </c>
      <c r="CW714">
        <f>IFERROR(INDEX(ADJ!$A$1:$BZ$1000,MATCH(PAYROLL!D714,ADJ!A$1:A$500,0),MATCH(PAYROLL!CW$2,ADJ!$2:$2,0)),0)</f>
        <v/>
      </c>
      <c r="CX714">
        <f>SUM(CR714:CW714)</f>
        <v/>
      </c>
      <c r="CY714">
        <f>ROUND(IF(CR714&gt;0,T714+V714*VLOOKUP("R202",TSC!$B$1:$C$500,2,0),0),0)</f>
        <v/>
      </c>
      <c r="CZ714">
        <f>IFERROR(INDEX(CSDA!D$1:D$500,MATCH($CZ$2,CSDA!C$1:C$500,0)),0)</f>
        <v/>
      </c>
      <c r="DA714">
        <f>ROUND(T714*0.7%,0)</f>
        <v/>
      </c>
      <c r="DB714">
        <f>ROUND(T714/12,0)</f>
        <v/>
      </c>
      <c r="DC714">
        <f ref="DC714" t="array">IFERROR(INDEX(CSDA!D$1:D$500,MATCH("Trích giữ"&amp;PAYROLL!DC$2,CSDA!A$1:A$500&amp;CSDA!C$1:C$500,0)),0)</f>
        <v/>
      </c>
      <c r="DD714">
        <f ref="DD714" t="array">IFERROR(INDEX(CSDA!D$1:D$500,MATCH("Trích giữ"&amp;PAYROLL!DD$2,CSDA!A$1:A$500&amp;CSDA!C$1:C$500,0)),0)</f>
        <v/>
      </c>
      <c r="DE714">
        <f ref="DE714" t="array">IFERROR(INDEX(CSDA!D$1:D$500,MATCH("Trích giữ"&amp;PAYROLL!DE$2,CSDA!A$1:A$500&amp;CSDA!C$1:C$500,0)),0)</f>
        <v/>
      </c>
      <c r="DF714">
        <f>IFERROR(INDEX(CSDA!D$1:D$500,MATCH(PAYROLL!DF$2,CSDA!C$1:C$500,0)),0)</f>
        <v/>
      </c>
      <c r="DG714">
        <f ref="DG714" t="array">IFERROR(INDEX(CSDA!D$1:D$500,MATCH("Trích giữ"&amp;PAYROLL!DG$2,CSDA!A$1:A$500&amp;CSDA!C$1:C$500,0)),0)</f>
        <v/>
      </c>
      <c r="DH714">
        <f>ROUND(T714/26,0)</f>
        <v/>
      </c>
      <c r="DI714">
        <f ref="DI714" t="array">IFERROR(INDEX(CSDA!D$1:D$500,MATCH("Trích giữ"&amp;PAYROLL!DI$2,CSDA!A$1:A$500&amp;CSDA!C$1:C$500,0)),0)</f>
        <v/>
      </c>
      <c r="DJ714">
        <f>IF(U714=0,T714*21.5%-BL714,0)</f>
        <v/>
      </c>
      <c r="DK714">
        <f ref="DK714" t="array">IFERROR(INDEX(CSDA!D$1:D$500,MATCH("Trích giữ"&amp;PAYROLL!DK$2,CSDA!A$1:A$500&amp;CSDA!C$1:C$500,0)),0)</f>
        <v/>
      </c>
      <c r="DL714">
        <f>IFERROR(INDEX(CSDA!D$1:D$500,MATCH(PAYROLL!DL$2,CSDA!C$1:C$500,0))/12,0)</f>
        <v/>
      </c>
      <c r="DM714">
        <f>SUM(DB714:DL714)</f>
        <v/>
      </c>
      <c r="DN714">
        <f>IFERROR(INDEX(ADJ!$A$1:$BZ$1000,MATCH(PAYROLL!D714,ADJ!A$1:A$500,0),MATCH(PAYROLL!DN$2,ADJ!$2:$2,0)),0)</f>
        <v/>
      </c>
      <c r="DO714">
        <f>IFERROR(SUM(BP714,DM714:DN714,CX714:DA714)-DT714,0)</f>
        <v/>
      </c>
      <c r="DP714">
        <f ref="DP714" t="array">SUM(BW714*IFERROR(INDEX(CSDA!D$1:D$500,MATCH(BW$2,CSDA!C$1:C$500,0)),0)%,CX714*IFERROR(INDEX(CSDA!D$1:D$500,MATCH(CX$2,CSDA!C$1:C$500,0)),0)%,DA714*IFERROR(INDEX(CSDA!D$1:D$500,MATCH(DA$2,CSDA!C$1:C$500,0)),0)%,DB714*IFERROR(INDEX(CSDA!D$1:D$500,MATCH(DB$2,CSDA!C$1:C$500,0)),0)%,DF714*IFERROR(INDEX(CSDA!D$1:D$500,MATCH("Phí dịch vụ"&amp;PAYROLL!DF$2,CSDA!A$1:A$500&amp;CSDA!C$1:C$500,0)),0)%,DC714*IFERROR(INDEX(CSDA!D$1:D$500,MATCH("Phí dịch vụ"&amp;PAYROLL!DC$2,CSDA!A$1:A$500&amp;CSDA!C$1:C$500,0)),0)%,DH714*IFERROR(INDEX(CSDA!D$1:D$500,MATCH("Phí dịch vụ"&amp;PAYROLL!DH$2,CSDA!A$1:A$500&amp;CSDA!C$1:C$500,0)),0)%,DJ714*IFERROR(INDEX(CSDA!D$1:D$500,MATCH("Phí dịch vụ"&amp;PAYROLL!DJ$2,CSDA!A$1:A$500&amp;CSDA!C$1:C$500,0)),0)%,BN714*IFERROR(INDEX(CSDA!D$1:D$500,MATCH(BN$2,CSDA!C$1:C$500,0)),0)%)-BN714*7%</f>
        <v/>
      </c>
      <c r="DQ714">
        <f>IFERROR(INDEX(ADJ!$A$1:$BZ$1000,MATCH(PAYROLL!D714,ADJ!A$1:A$500,0),MATCH(PAYROLL!DQ$2,ADJ!$2:$2,0)),0)</f>
        <v/>
      </c>
      <c r="DR714">
        <f>IFERROR(INDEX(ADJ!$A$1:$BZ$1000,MATCH(PAYROLL!D714,ADJ!A$1:A$500,0),MATCH(PAYROLL!DR$2,ADJ!$2:$2,0)),0)</f>
        <v/>
      </c>
      <c r="DS714">
        <f>SUM(DP714:DR714)</f>
        <v/>
      </c>
      <c r="DT714">
        <f>EK714</f>
        <v/>
      </c>
      <c r="DU714">
        <f>SUM(DO714:DR714)</f>
        <v/>
      </c>
      <c r="DV714">
        <f>ROUND(DU714*0.1,0)</f>
        <v/>
      </c>
      <c r="DW714">
        <f>DU714+DV714</f>
        <v/>
      </c>
      <c r="DZ714">
        <f>IFERROR(INDEX(ADJ!$A$1:$BZ$1000,MATCH(PAYROLL!$D714,ADJ!A$1:A$500,0),MATCH(PAYROLL!DZ$2,ADJ!$2:$2,0)),0)</f>
        <v/>
      </c>
      <c r="EA714">
        <f>IFERROR(INDEX(ADJ!$A$1:$BZ$1000,MATCH(PAYROLL!$D714,ADJ!A$1:A$500,0),MATCH(PAYROLL!EA$2,ADJ!$2:$2,0)),0)</f>
        <v/>
      </c>
      <c r="EB714">
        <f>IFERROR(INDEX(ADJ!$A$1:$BZ$1000,MATCH(PAYROLL!$D714,ADJ!A$1:A$500,0),MATCH(PAYROLL!EB$2,ADJ!$2:$2,0)),0)</f>
        <v/>
      </c>
      <c r="EC714">
        <f>IFERROR(INDEX(ADJ!$A$1:$BZ$1000,MATCH(PAYROLL!$D714,ADJ!A$1:A$500,0),MATCH(PAYROLL!EC$2,ADJ!$2:$2,0)),0)</f>
        <v/>
      </c>
      <c r="ED714">
        <f>IFERROR(INDEX(ADJ!$A$1:$BZ$1000,MATCH(PAYROLL!$D714,ADJ!A$1:A$500,0),MATCH(PAYROLL!ED$2,ADJ!$2:$2,0)),0)</f>
        <v/>
      </c>
      <c r="EE714">
        <f>IFERROR(INDEX(ADJ!$A$1:$BZ$1000,MATCH(PAYROLL!$D714,ADJ!A$1:A$500,0),MATCH(PAYROLL!EE$2,ADJ!$2:$2,0)),0)</f>
        <v/>
      </c>
      <c r="EF714">
        <f>IFERROR(INDEX(ADJ!$A$1:$BZ$1000,MATCH(PAYROLL!$D714,ADJ!A$1:A$500,0),MATCH(PAYROLL!EF$2,ADJ!$2:$2,0)),0)</f>
        <v/>
      </c>
      <c r="EG714">
        <f>IFERROR(INDEX(ADJ!$A$1:$BZ$1000,MATCH(PAYROLL!$D714,ADJ!A$1:A$500,0),MATCH(PAYROLL!EG$2,ADJ!$2:$2,0)),0)</f>
        <v/>
      </c>
      <c r="EH714">
        <f>IFERROR(INDEX(ADJ!$A$1:$BZ$1000,MATCH(PAYROLL!$D714,ADJ!A$1:A$500,0),MATCH(PAYROLL!EH$2,ADJ!$2:$2,0)),0)</f>
        <v/>
      </c>
      <c r="EI714">
        <f>IFERROR(INDEX(ADJ!$A$1:$BZ$1000,MATCH(PAYROLL!D714,ADJ!A$1:A$500,0),MATCH(PAYROLL!EI$2,ADJ!$2:$2,0)),0)</f>
        <v/>
      </c>
      <c r="EJ714">
        <f>IFERROR(INDEX(ADJ!$A$1:$BZ$1000,MATCH(PAYROLL!$D714,ADJ!A$1:A$500,0),MATCH(PAYROLL!EJ$2,ADJ!$2:$2,0)),0)</f>
        <v/>
      </c>
      <c r="EK714">
        <f>SUM(DZ714:EJ714)</f>
        <v/>
      </c>
    </row>
    <row r="715">
      <c r="A715" t="n">
        <v>713</v>
      </c>
      <c r="B715" t="inlineStr">
        <is>
          <t>Vi Văn Hải</t>
        </is>
      </c>
      <c r="D715" t="inlineStr">
        <is>
          <t>157583-01</t>
        </is>
      </c>
      <c r="S715">
        <f>IFERROR(INDEX(PIS!$A$1:$BZ$1000,MATCH($D715,PIS!C$1:C$500,0),MATCH("Lương CB tháng trước",PIS!$1:$1,0)),0)</f>
        <v/>
      </c>
      <c r="T715">
        <f>IFERROR(INDEX(PIS!$A$1:$BZ$1000,MATCH($D715,PIS!C$1:C$500,0),MATCH("Lương CB hiện tại",PIS!$1:$1,0)),0)</f>
        <v/>
      </c>
      <c r="U715">
        <f>IFERROR(INDEX(PIS!$A$1:$BZ$1000,MATCH($D715,PIS!C$1:C$500,0),MATCH("Lương đóng BHBB",PIS!$1:$1,0)),0)</f>
        <v/>
      </c>
      <c r="V715">
        <f>IFERROR(INDEX(PIS!$A$1:$BZ$1000,MATCH($D715,PIS!C$1:C$500,0),MATCH(V$2,PIS!$2:$2,0)),0)</f>
        <v/>
      </c>
      <c r="W715">
        <f>IFERROR(INDEX(PIS!$A$1:$BZ$1000,MATCH($D715,PIS!C$1:C$500,0),MATCH(W$2,PIS!$2:$2,0)),0)</f>
        <v/>
      </c>
      <c r="X715">
        <f>IFERROR(INDEX(PIS!$A$1:$BZ$1000,MATCH($D715,PIS!C$1:C$500,0),MATCH(X$2,PIS!$2:$2,0)),0)</f>
        <v/>
      </c>
      <c r="Y715">
        <f>IFERROR(INDEX(PIS!$A$1:$BZ$1000,MATCH($D715,PIS!C$1:C$500,0),MATCH(Y$2,PIS!$2:$2,0)),0)</f>
        <v/>
      </c>
      <c r="Z715">
        <f>IFERROR(INDEX(PIS!$A$1:$BZ$1000,MATCH($D715,PIS!C$1:C$500,0),MATCH(Z$2,PIS!$2:$2,0)),0)</f>
        <v/>
      </c>
      <c r="AA715">
        <f>IFERROR(INDEX(PIS!$A$1:$BZ$1000,MATCH($D715,PIS!C$1:C$500,0),MATCH(AA$2,PIS!$2:$2,0)),0)</f>
        <v/>
      </c>
      <c r="AB715">
        <f>IFERROR(INDEX(PIS!$A$1:$BZ$1000,MATCH($D715,PIS!C$1:C$500,0),MATCH(AB$2,PIS!$2:$2,0)),0)</f>
        <v/>
      </c>
      <c r="AC715">
        <f>SUM(V715:AB715)</f>
        <v/>
      </c>
      <c r="AD715">
        <f>IFERROR(INDEX(TIMESHEET!$A$1:$AI$5000,MATCH($D715,TIMESHEET!A$1:A$500,0),MATCH("T100",TIMESHEET!$2:$2,0))-2,0)</f>
        <v/>
      </c>
      <c r="AE715">
        <f>IFERROR(INDEX(TIMESHEET!$A$1:$AI$5000,MATCH($D715,TIMESHEET!A$1:A$500,0),MATCH("T202",TIMESHEET!$2:$2,0)),0)</f>
        <v/>
      </c>
      <c r="AF715">
        <f>IFERROR(INDEX(TIMESHEET!$A$1:$AI$5000,MATCH($D715,TIMESHEET!A$1:A$500,0),MATCH("T302",TIMESHEET!$2:$2,0)),0)</f>
        <v/>
      </c>
      <c r="AG715">
        <f>IFERROR(INDEX(TIMESHEET!$A$1:$AI$5000,MATCH($D715,TIMESHEET!A$1:A$500,0),MATCH("T406",TIMESHEET!$2:$2,0)),0)</f>
        <v/>
      </c>
      <c r="AH715">
        <f>AE715+AG715</f>
        <v/>
      </c>
      <c r="AI715">
        <f>IFERROR(INDEX(TIMESHEET!$A$1:$AI$5000,MATCH($D715,TIMESHEET!A$1:A$500,0),MATCH("T701",TIMESHEET!$2:$2,0)),0)</f>
        <v/>
      </c>
      <c r="AJ715">
        <f>IFERROR(INDEX(TIMESHEET!$A$1:$AI$5000,MATCH($D715,TIMESHEET!B$1:B$500,0),MATCH("T320",TIMESHEET!$2:$2,0)),0)</f>
        <v/>
      </c>
      <c r="AK715">
        <f>IFERROR(IF(LEFT(INDEX(PIS!O$1:O$500,MATCH(D715,PIS!C$1:C$500)),1)="M",T715/AD715*SUM(AE715:AG715),T715*AD715),0)</f>
        <v/>
      </c>
      <c r="AL715">
        <f>IFERROR(INDEX(ADJ!$A$1:$BZ$1000,MATCH(PAYROLL!D715,ADJ!A$1:A$500,0),MATCH(PAYROLL!AL$2,ADJ!$2:$2,0)),0)</f>
        <v/>
      </c>
      <c r="AM715">
        <f>SUM(AK715:AL715)</f>
        <v/>
      </c>
      <c r="AN715">
        <f>IFERROR(ROUND(V715/$AD715*$AH715,0),0)</f>
        <v/>
      </c>
      <c r="AO715">
        <f>IFERROR(ROUND(W715/$AD715*$AH715,0),0)</f>
        <v/>
      </c>
      <c r="AP715">
        <f>IFERROR(ROUND(X715/$AD715*$AE715,0),0)</f>
        <v/>
      </c>
      <c r="AQ715">
        <f>IFERROR(ROUND(Y715/$AD715*$AH715,0),0)</f>
        <v/>
      </c>
      <c r="AR715">
        <f>IFERROR(ROUND(Z715/$AD715*$AH715,0),0)</f>
        <v/>
      </c>
      <c r="AS715">
        <f>IFERROR(ROUND(AA715/$AD715*$AH715,0),0)</f>
        <v/>
      </c>
      <c r="AT715">
        <f>IFERROR(IF((AE715+AF715+AG715)&gt;13,AB715,ROUND(AB715/AD715*AH715,0)),0)</f>
        <v/>
      </c>
      <c r="AU715">
        <f>IFERROR(INDEX(ADJ!$A$1:$BZ$1000,MATCH(PAYROLL!D715,ADJ!A$1:A$500,0),MATCH(PAYROLL!AU$2,ADJ!$2:$2,0)),0)</f>
        <v/>
      </c>
      <c r="AV715">
        <f>ROUND(SUM(AN715:AU715),0)</f>
        <v/>
      </c>
      <c r="AW715">
        <f>IFERROR(INDEX(TIMESHEET!$A$1:$AI$5000,MATCH(PAYROLL!D715,TIMESHEET!A$1:A$500,0),MATCH("T620",TIMESHEET!$2:$2,0)),0)</f>
        <v/>
      </c>
      <c r="AX715">
        <f>IFERROR(INDEX(TIMESHEET!$A$1:$AI$5000,MATCH(PAYROLL!D715,TIMESHEET!A$1:A$500,0),MATCH("T601",TIMESHEET!$2:$2,0)),0)</f>
        <v/>
      </c>
      <c r="AY715">
        <f>IFERROR(INDEX(TIMESHEET!$A$1:$AI$5000,MATCH(PAYROLL!D715,TIMESHEET!A$1:A$500,0),MATCH("T602",TIMESHEET!$2:$2,0)),0)</f>
        <v/>
      </c>
      <c r="AZ715">
        <f>IFERROR(INDEX(TIMESHEET!$A$1:$AI$5000,MATCH(PAYROLL!D715,TIMESHEET!A$1:A$500,0),MATCH("T603",TIMESHEET!$2:$2,0)),0)</f>
        <v/>
      </c>
      <c r="BA715">
        <f>IFERROR(INDEX(TIMESHEET!$A$1:$AI$5000,MATCH(PAYROLL!D715,TIMESHEET!A$1:A$500,0),MATCH("T611",TIMESHEET!$2:$2,0)),0)</f>
        <v/>
      </c>
      <c r="BB715">
        <f>IFERROR(INDEX(TIMESHEET!$A$1:$AI$5000,MATCH(PAYROLL!D715,TIMESHEET!A$1:A$500,0),MATCH("T612",TIMESHEET!$2:$2,0)),0)</f>
        <v/>
      </c>
      <c r="BC715">
        <f>IFERROR(INDEX(TIMESHEET!$A$1:$AI$5000,MATCH(PAYROLL!D715,TIMESHEET!A$1:A$500,0),MATCH("T613",TIMESHEET!$2:$2,0)),0)</f>
        <v/>
      </c>
      <c r="BD715">
        <f>IFERROR(INDEX(TIMESHEET!$A$1:$AI$5000,MATCH(PAYROLL!D715,TIMESHEET!A$1:A$500,0),MATCH("T500",TIMESHEET!$2:$2,0)),0)</f>
        <v/>
      </c>
      <c r="BE715">
        <f>IFERROR(IF(LEFT(INDEX(PIS!O$1:O$500,MATCH(D715,PIS!C$1:C$500)),1)="M",T715/AD715/8*(AW715+AX715*1.5+AY715*2+AZ715*3+BA715*2.1+BB715*2.7+BC715*3.9+BD715*0.3),T715/8*(AW715+AX715*1.5+AY715*2+AZ715*3+BA715*2.1+BB715*2.7+BC715*3.9+BD715*0.3)),0)</f>
        <v/>
      </c>
      <c r="BF715">
        <f>IFERROR(INDEX(ADJ!$A$1:$BZ$1000,MATCH(PAYROLL!$D715,ADJ!A$1:A$500,0),MATCH(PAYROLL!BF$2,ADJ!$2:$2,0)),0)</f>
        <v/>
      </c>
      <c r="BG715">
        <f>IFERROR(INDEX(ADJ!$A$1:$BZ$1000,MATCH(PAYROLL!D715,ADJ!A$1:A$500,0),MATCH(PAYROLL!BG$2,ADJ!$2:$2,0)),0)</f>
        <v/>
      </c>
      <c r="BH715">
        <f>IFERROR(INDEX(ADJ!$A$1:$BZ$1000,MATCH(PAYROLL!D715,ADJ!A$1:A$500,0),MATCH(PAYROLL!BH$2,ADJ!$2:$2,0)),0)</f>
        <v/>
      </c>
      <c r="BI715">
        <f>IFERROR(INDEX(ADJ!$A$1:$BZ$1000,MATCH(PAYROLL!D715,ADJ!A$1:A$500,0),MATCH(PAYROLL!BI$2,ADJ!$2:$2,0)),0)</f>
        <v/>
      </c>
      <c r="BJ715">
        <f>IFERROR(INDEX(ADJ!$A$1:$BZ$1000,MATCH(PAYROLL!D715,ADJ!A$1:A$500,0),MATCH(PAYROLL!BJ$2,ADJ!$2:$2,0)),0)</f>
        <v/>
      </c>
      <c r="BK715">
        <f>SUM(BF715:BJ715)</f>
        <v/>
      </c>
      <c r="BL715">
        <f>IFERROR(INDEX(ADJ!$A$1:$BZ$1000,MATCH(PAYROLL!D715,ADJ!A$1:A$500,0),MATCH(PAYROLL!BL$2,ADJ!$2:$2,0)),0)</f>
        <v/>
      </c>
      <c r="BM715">
        <f>IFERROR(INDEX(ADJ!$A$1:$BZ$1000,MATCH(PAYROLL!D715,ADJ!A$1:A$500,0),MATCH(PAYROLL!BM$2,ADJ!$2:$2,0)),0)</f>
        <v/>
      </c>
      <c r="BN715">
        <f>IFERROR(INDEX(ADJ!$A$1:$BZ$1000,MATCH(PAYROLL!D715,ADJ!A$1:A$500,0),MATCH(PAYROLL!BN$2,ADJ!$2:$2,0)),0)</f>
        <v/>
      </c>
      <c r="BO715">
        <f>IFERROR(INDEX(ADJ!$A$1:$BZ$1000,MATCH(PAYROLL!D715,ADJ!A$1:A$500,0),MATCH(PAYROLL!BO$2,ADJ!$2:$2,0)),0)</f>
        <v/>
      </c>
      <c r="BP715">
        <f>SUM(AM715,AV715,BE715,BK715,BL715:BO715)</f>
        <v/>
      </c>
      <c r="BQ715">
        <f>BO715</f>
        <v/>
      </c>
      <c r="BR715">
        <f>IFERROR(ROUND(IF(LEFT(INDEX(PIS!O$1:O$500,MATCH(D715,PIS!C$1:C$500)),1)="D",T715/8*(BD715*0.3),IF(LEFT(INDEX(PIS!O$1:O$500,MATCH(D715,PIS!C$1:C$500)),1)="H",T715*($BD715*0.3),T715/$AD715/8*($BD715*0.3))),0),0)</f>
        <v/>
      </c>
      <c r="BS715">
        <f>IF(AP715&lt;1,0,MIN(AP715,730000))</f>
        <v/>
      </c>
      <c r="BT715">
        <f>IFERROR(ROUND((BE715-SUM(AW715:BC715)*T715/AD715/8),0)-BR715,0)</f>
        <v/>
      </c>
      <c r="BU715">
        <f>AO715</f>
        <v/>
      </c>
      <c r="BV715">
        <f>SUM(BQ715:BU715)</f>
        <v/>
      </c>
      <c r="BW715">
        <f>BP715-BV715</f>
        <v/>
      </c>
      <c r="BX715">
        <f>IFERROR(IF(RIGHT(INDEX(PIS!O$1:O$500,MATCH(D715,PIS!C$1:C$500)),5)="Gross",MIN(U715+V715,VLOOKUP("R700",TSC!B:C,2,0)*VLOOKUP("R101",TSC!B:C,2,0))*VLOOKUP("R701",TSC!B:C,2,0)%,0),0)</f>
        <v/>
      </c>
      <c r="BY715">
        <f>IFERROR(IF(RIGHT(INDEX(PIS!O$1:O$500,MATCH(D715,PIS!C$1:C$500)),5)="Gross",MIN(U715+V715,VLOOKUP("R700",TSC!B:C,2,0)*VLOOKUP("R101",TSC!B:C,2,0))*VLOOKUP("T704",TSC!B:C,2,0)%,0),0)</f>
        <v/>
      </c>
      <c r="BZ715">
        <f>IFERROR(IF(RIGHT(INDEX(PIS!O$1:O$500,MATCH(D715,PIS!C$1:C$500)),5)="Gross",MIN(U715+V715,VLOOKUP("R700",TSC!B:C,2,0)*VLOOKUP("1",TSC!F:G,2,0))*VLOOKUP("T705",TSC!B:C,2,0)%,0),0)</f>
        <v/>
      </c>
      <c r="CA715">
        <f>IFERROR(INDEX(ADJ!$A$1:$BZ$1000,MATCH(PAYROLL!D715,ADJ!A$1:A$500,0),MATCH(PAYROLL!CA$2,ADJ!$2:$2,0)),0)</f>
        <v/>
      </c>
      <c r="CB715">
        <f>IFERROR(INDEX(ADJ!$A$1:$BZ$1000,MATCH(PAYROLL!D715,ADJ!A$1:A$500,0),MATCH(PAYROLL!CB$2,ADJ!$2:$2,0)),0)</f>
        <v/>
      </c>
      <c r="CC715">
        <f>SUM(BX715:CB715)</f>
        <v/>
      </c>
      <c r="CD715">
        <f>IFERROR(INDEX(PIS!$A$1:$BZ$1000,MATCH(PAYROLL!D715,PIS!C$1:C$500,0),MATCH(PAYROLL!CD$1,PIS!$1:$1,0)),0)</f>
        <v/>
      </c>
      <c r="CE715">
        <f>IFERROR(IF(OR(INDEX(PIS!P$1:P$500,MATCH(D715,PIS!C$1:C$500,0))="LT2",INDEX(PIS!P$1:P$500,MATCH(D715,PIS!C$1:C$500,0))="P10"),0,SUM(CC715,CD715*VLOOKUP("R601",TSC!B:C,2,0),VLOOKUP("R602",TSC!B:C,2,0))),0)</f>
        <v/>
      </c>
      <c r="CF715">
        <f>MAX(BW715-CE715,0)</f>
        <v/>
      </c>
      <c r="CG715">
        <f>IFERROR(IF(OR(RIGHT(INDEX(PIS!P$1:P$500,MATCH(D715,PIS!C$1:C$500)),5)="P10",RIGHT(INDEX(PIS!P$1:P$500,MATCH(D715,PIS!C$1:C$500)),5)="CK"),0,IF(CF715&lt;=5000000,CF715*5%,IF(CF715&lt;=10000000,CF715*10%-250000,IF(CF715&lt;=18000000,CF715*15%-750000,IF(CF715&lt;=32000000,CF715*20%-1650000,IF(CF715&lt;=52000000,CF715*25%-3250000,IF(CF715&lt;=80000000,BH715*30%-5850000,CF715*35%-9850000))))))),0)</f>
        <v/>
      </c>
      <c r="CH715">
        <f>IFERROR(IF(OR(INDEX(PIS!P$1:P$500,MATCH(D715,PIS!C$1:C$500))="LT",INDEX(PIS!P$1:P$500,MATCH(D715,PIS!C$1:C$500))="CK"),0,IF(CF715&lt;2000000,0,CF715*10%)),0)</f>
        <v/>
      </c>
      <c r="CI715">
        <f>IFERROR(INDEX(ADJ!$A$1:$BZ$1000,MATCH(PAYROLL!D715,ADJ!A$1:A$500,0),MATCH(PAYROLL!CI$2,ADJ!$2:$2,0)),0)</f>
        <v/>
      </c>
      <c r="CJ715">
        <f>IFERROR(INDEX(ADJ!$A$1:$BZ$1000,MATCH(PAYROLL!D715,ADJ!A$1:A$500,0),MATCH(PAYROLL!CJ$2,ADJ!$2:$2,0)),0)</f>
        <v/>
      </c>
      <c r="CK715">
        <f>IFERROR(INDEX(ADJ!$A$1:$BZ$1000,MATCH(PAYROLL!D715,ADJ!A$1:A$500,0),MATCH(PAYROLL!CK$2,ADJ!$2:$2,0)),0)</f>
        <v/>
      </c>
      <c r="CL715">
        <f>SUM(CG715:CK715)</f>
        <v/>
      </c>
      <c r="CM715">
        <f>ROUND(SUM(CH715:CK715),0)</f>
        <v/>
      </c>
      <c r="CN715">
        <f>IFERROR(INDEX(CSDA!D$1:D$500,MATCH($CN$2,CSDA!C$1:C$500,0))*INDEX(PIS!V$1:V$500,MATCH(D715,PIS!C$1:C$500))+INDEX(ADJ!$A$1:$BZ$1000,MATCH(PAYROLL!D715,ADJ!A$1:A$500,0),MATCH(PAYROLL!CN$2,ADJ!$2:$2,0)),0)</f>
        <v/>
      </c>
      <c r="CO715">
        <f>IFERROR(INDEX(ADJ!$A$1:$BZ$1000,MATCH(PAYROLL!D715,ADJ!A$1:A$500,0),MATCH(PAYROLL!CO$2,ADJ!$2:$2,0)),0)</f>
        <v/>
      </c>
      <c r="CP715">
        <f>IFERROR(INDEX(ADJ!$A$1:$BZ$1000,MATCH(PAYROLL!D715,ADJ!A$1:A$500,0),MATCH(PAYROLL!CP$2,ADJ!$2:$2,0)),0)</f>
        <v/>
      </c>
      <c r="CQ715">
        <f>BP715-CL715-CI715-CM715-CN715-CO715-CP715-CC715</f>
        <v/>
      </c>
      <c r="CR715">
        <f>IFERROR(IF(RIGHT(INDEX(PIS!O$1:O$500,MATCH(D715,PIS!C$1:C$500,0)),5)="Gross",MIN(U715+V715,VLOOKUP("R700",TSC!B:C,2,0)*VLOOKUP("R101",TSC!B:C,2,0))*(VLOOKUP("T711",TSC!B:C,2,0)+VLOOKUP("T712",TSC!B:C,2,0))%,MIN(T715+V715,VLOOKUP("R700",TSC!B:C,2,0)*VLOOKUP("R101",TSC!B:C,2,0))*(VLOOKUP("T711",TSC!B:C,2,0)+VLOOKUP("T712",TSC!B:C,2,0)+VLOOKUP("R701",TSC!B:C,2,0))%),0)</f>
        <v/>
      </c>
      <c r="CS715">
        <f>IFERROR(IF(RIGHT(INDEX(PIS!O$1:O$500,MATCH(D715,PIS!C$1:C$500,0)),5)="Gross",MIN(U715+V715,VLOOKUP("R700",TSC!B:C,2,0)*VLOOKUP("R101",TSC!B:C,2,0))*(VLOOKUP("T714",TSC!B:C,2,0))%,MIN(T715+V715,VLOOKUP("R700",TSC!B:C,2,0)*VLOOKUP("R101",TSC!B:C,2,0))*(VLOOKUP("T704",TSC!B:C,2,0)+VLOOKUP("T714",TSC!B:C,2,0))%),0)</f>
        <v/>
      </c>
      <c r="CT715">
        <f>IFERROR(IF(RIGHT(INDEX(PIS!O$1:O$500,MATCH(D715,PIS!C$1:C$500,0)),5)="Gross",MIN(U715+V715,VLOOKUP("R700",TSC!B:C,2,0)*VLOOKUP("R101",TSC!B:C,2,0))*VLOOKUP("T705",TSC!B:C,2,0)%,MIN(T715+V715,VLOOKUP("R700",TSC!B:C,2,0)*VLOOKUP("R101",TSC!B:C,2,0))*VLOOKUP("T705",TSC!B:C,2,0)%),0)</f>
        <v/>
      </c>
      <c r="CU715">
        <f>IFERROR(IF(RIGHT(INDEX(PIS!O$1:O$500,MATCH(D715,PIS!C$1:C$500,0)),5)="Gross",MIN(U715+V715,VLOOKUP("R700",TSC!B:C,2,0)*VLOOKUP("R101",TSC!B:C,2,0))*(VLOOKUP("T713",TSC!B:C,2,0))%,MIN(T715+V715,VLOOKUP("R700",TSC!B:C,2,0)*VLOOKUP("R101",TSC!B:C,2,0))*(VLOOKUP("T713",TSC!B:C,2,0))%),0)</f>
        <v/>
      </c>
      <c r="CV715">
        <f>IFERROR(INDEX(ADJ!$A$1:$BZ$1000,MATCH(PAYROLL!D715,ADJ!A$1:A$500,0),MATCH(PAYROLL!CV$2,ADJ!$2:$2,0)),0)</f>
        <v/>
      </c>
      <c r="CW715">
        <f>IFERROR(INDEX(ADJ!$A$1:$BZ$1000,MATCH(PAYROLL!D715,ADJ!A$1:A$500,0),MATCH(PAYROLL!CW$2,ADJ!$2:$2,0)),0)</f>
        <v/>
      </c>
      <c r="CX715">
        <f>SUM(CR715:CW715)</f>
        <v/>
      </c>
      <c r="CY715">
        <f>ROUND(IF(CR715&gt;0,T715+V715*VLOOKUP("R202",TSC!$B$1:$C$500,2,0),0),0)</f>
        <v/>
      </c>
      <c r="CZ715">
        <f>IFERROR(INDEX(CSDA!D$1:D$500,MATCH($CZ$2,CSDA!C$1:C$500,0)),0)</f>
        <v/>
      </c>
      <c r="DA715">
        <f>ROUND(T715*0.7%,0)</f>
        <v/>
      </c>
      <c r="DB715">
        <f>ROUND(T715/12,0)</f>
        <v/>
      </c>
      <c r="DC715">
        <f ref="DC715" t="array">IFERROR(INDEX(CSDA!D$1:D$500,MATCH("Trích giữ"&amp;PAYROLL!DC$2,CSDA!A$1:A$500&amp;CSDA!C$1:C$500,0)),0)</f>
        <v/>
      </c>
      <c r="DD715">
        <f ref="DD715" t="array">IFERROR(INDEX(CSDA!D$1:D$500,MATCH("Trích giữ"&amp;PAYROLL!DD$2,CSDA!A$1:A$500&amp;CSDA!C$1:C$500,0)),0)</f>
        <v/>
      </c>
      <c r="DE715">
        <f ref="DE715" t="array">IFERROR(INDEX(CSDA!D$1:D$500,MATCH("Trích giữ"&amp;PAYROLL!DE$2,CSDA!A$1:A$500&amp;CSDA!C$1:C$500,0)),0)</f>
        <v/>
      </c>
      <c r="DF715">
        <f>IFERROR(INDEX(CSDA!D$1:D$500,MATCH(PAYROLL!DF$2,CSDA!C$1:C$500,0)),0)</f>
        <v/>
      </c>
      <c r="DG715">
        <f ref="DG715" t="array">IFERROR(INDEX(CSDA!D$1:D$500,MATCH("Trích giữ"&amp;PAYROLL!DG$2,CSDA!A$1:A$500&amp;CSDA!C$1:C$500,0)),0)</f>
        <v/>
      </c>
      <c r="DH715">
        <f>ROUND(T715/26,0)</f>
        <v/>
      </c>
      <c r="DI715">
        <f ref="DI715" t="array">IFERROR(INDEX(CSDA!D$1:D$500,MATCH("Trích giữ"&amp;PAYROLL!DI$2,CSDA!A$1:A$500&amp;CSDA!C$1:C$500,0)),0)</f>
        <v/>
      </c>
      <c r="DJ715">
        <f>IF(U715=0,T715*21.5%-BL715,0)</f>
        <v/>
      </c>
      <c r="DK715">
        <f ref="DK715" t="array">IFERROR(INDEX(CSDA!D$1:D$500,MATCH("Trích giữ"&amp;PAYROLL!DK$2,CSDA!A$1:A$500&amp;CSDA!C$1:C$500,0)),0)</f>
        <v/>
      </c>
      <c r="DL715">
        <f>IFERROR(INDEX(CSDA!D$1:D$500,MATCH(PAYROLL!DL$2,CSDA!C$1:C$500,0))/12,0)</f>
        <v/>
      </c>
      <c r="DM715">
        <f>SUM(DB715:DL715)</f>
        <v/>
      </c>
      <c r="DN715">
        <f>IFERROR(INDEX(ADJ!$A$1:$BZ$1000,MATCH(PAYROLL!D715,ADJ!A$1:A$500,0),MATCH(PAYROLL!DN$2,ADJ!$2:$2,0)),0)</f>
        <v/>
      </c>
      <c r="DO715">
        <f>IFERROR(SUM(BP715,DM715:DN715,CX715:DA715)-DT715,0)</f>
        <v/>
      </c>
      <c r="DP715">
        <f ref="DP715" t="array">SUM(BW715*IFERROR(INDEX(CSDA!D$1:D$500,MATCH(BW$2,CSDA!C$1:C$500,0)),0)%,CX715*IFERROR(INDEX(CSDA!D$1:D$500,MATCH(CX$2,CSDA!C$1:C$500,0)),0)%,DA715*IFERROR(INDEX(CSDA!D$1:D$500,MATCH(DA$2,CSDA!C$1:C$500,0)),0)%,DB715*IFERROR(INDEX(CSDA!D$1:D$500,MATCH(DB$2,CSDA!C$1:C$500,0)),0)%,DF715*IFERROR(INDEX(CSDA!D$1:D$500,MATCH("Phí dịch vụ"&amp;PAYROLL!DF$2,CSDA!A$1:A$500&amp;CSDA!C$1:C$500,0)),0)%,DC715*IFERROR(INDEX(CSDA!D$1:D$500,MATCH("Phí dịch vụ"&amp;PAYROLL!DC$2,CSDA!A$1:A$500&amp;CSDA!C$1:C$500,0)),0)%,DH715*IFERROR(INDEX(CSDA!D$1:D$500,MATCH("Phí dịch vụ"&amp;PAYROLL!DH$2,CSDA!A$1:A$500&amp;CSDA!C$1:C$500,0)),0)%,DJ715*IFERROR(INDEX(CSDA!D$1:D$500,MATCH("Phí dịch vụ"&amp;PAYROLL!DJ$2,CSDA!A$1:A$500&amp;CSDA!C$1:C$500,0)),0)%,BN715*IFERROR(INDEX(CSDA!D$1:D$500,MATCH(BN$2,CSDA!C$1:C$500,0)),0)%)-BN715*7%</f>
        <v/>
      </c>
      <c r="DQ715">
        <f>IFERROR(INDEX(ADJ!$A$1:$BZ$1000,MATCH(PAYROLL!D715,ADJ!A$1:A$500,0),MATCH(PAYROLL!DQ$2,ADJ!$2:$2,0)),0)</f>
        <v/>
      </c>
      <c r="DR715">
        <f>IFERROR(INDEX(ADJ!$A$1:$BZ$1000,MATCH(PAYROLL!D715,ADJ!A$1:A$500,0),MATCH(PAYROLL!DR$2,ADJ!$2:$2,0)),0)</f>
        <v/>
      </c>
      <c r="DS715">
        <f>SUM(DP715:DR715)</f>
        <v/>
      </c>
      <c r="DT715">
        <f>EK715</f>
        <v/>
      </c>
      <c r="DU715">
        <f>SUM(DO715:DR715)</f>
        <v/>
      </c>
      <c r="DV715">
        <f>ROUND(DU715*0.1,0)</f>
        <v/>
      </c>
      <c r="DW715">
        <f>DU715+DV715</f>
        <v/>
      </c>
      <c r="DZ715">
        <f>IFERROR(INDEX(ADJ!$A$1:$BZ$1000,MATCH(PAYROLL!$D715,ADJ!A$1:A$500,0),MATCH(PAYROLL!DZ$2,ADJ!$2:$2,0)),0)</f>
        <v/>
      </c>
      <c r="EA715">
        <f>IFERROR(INDEX(ADJ!$A$1:$BZ$1000,MATCH(PAYROLL!$D715,ADJ!A$1:A$500,0),MATCH(PAYROLL!EA$2,ADJ!$2:$2,0)),0)</f>
        <v/>
      </c>
      <c r="EB715">
        <f>IFERROR(INDEX(ADJ!$A$1:$BZ$1000,MATCH(PAYROLL!$D715,ADJ!A$1:A$500,0),MATCH(PAYROLL!EB$2,ADJ!$2:$2,0)),0)</f>
        <v/>
      </c>
      <c r="EC715">
        <f>IFERROR(INDEX(ADJ!$A$1:$BZ$1000,MATCH(PAYROLL!$D715,ADJ!A$1:A$500,0),MATCH(PAYROLL!EC$2,ADJ!$2:$2,0)),0)</f>
        <v/>
      </c>
      <c r="ED715">
        <f>IFERROR(INDEX(ADJ!$A$1:$BZ$1000,MATCH(PAYROLL!$D715,ADJ!A$1:A$500,0),MATCH(PAYROLL!ED$2,ADJ!$2:$2,0)),0)</f>
        <v/>
      </c>
      <c r="EE715">
        <f>IFERROR(INDEX(ADJ!$A$1:$BZ$1000,MATCH(PAYROLL!$D715,ADJ!A$1:A$500,0),MATCH(PAYROLL!EE$2,ADJ!$2:$2,0)),0)</f>
        <v/>
      </c>
      <c r="EF715">
        <f>IFERROR(INDEX(ADJ!$A$1:$BZ$1000,MATCH(PAYROLL!$D715,ADJ!A$1:A$500,0),MATCH(PAYROLL!EF$2,ADJ!$2:$2,0)),0)</f>
        <v/>
      </c>
      <c r="EG715">
        <f>IFERROR(INDEX(ADJ!$A$1:$BZ$1000,MATCH(PAYROLL!$D715,ADJ!A$1:A$500,0),MATCH(PAYROLL!EG$2,ADJ!$2:$2,0)),0)</f>
        <v/>
      </c>
      <c r="EH715">
        <f>IFERROR(INDEX(ADJ!$A$1:$BZ$1000,MATCH(PAYROLL!$D715,ADJ!A$1:A$500,0),MATCH(PAYROLL!EH$2,ADJ!$2:$2,0)),0)</f>
        <v/>
      </c>
      <c r="EI715">
        <f>IFERROR(INDEX(ADJ!$A$1:$BZ$1000,MATCH(PAYROLL!D715,ADJ!A$1:A$500,0),MATCH(PAYROLL!EI$2,ADJ!$2:$2,0)),0)</f>
        <v/>
      </c>
      <c r="EJ715">
        <f>IFERROR(INDEX(ADJ!$A$1:$BZ$1000,MATCH(PAYROLL!$D715,ADJ!A$1:A$500,0),MATCH(PAYROLL!EJ$2,ADJ!$2:$2,0)),0)</f>
        <v/>
      </c>
      <c r="EK715">
        <f>SUM(DZ715:EJ715)</f>
        <v/>
      </c>
    </row>
    <row r="716">
      <c r="A716" t="n">
        <v>714</v>
      </c>
      <c r="B716" t="inlineStr">
        <is>
          <t>Phạm Ngọc Linh</t>
        </is>
      </c>
      <c r="D716" t="inlineStr">
        <is>
          <t>157594-01</t>
        </is>
      </c>
      <c r="S716">
        <f>IFERROR(INDEX(PIS!$A$1:$BZ$1000,MATCH($D716,PIS!C$1:C$500,0),MATCH("Lương CB tháng trước",PIS!$1:$1,0)),0)</f>
        <v/>
      </c>
      <c r="T716">
        <f>IFERROR(INDEX(PIS!$A$1:$BZ$1000,MATCH($D716,PIS!C$1:C$500,0),MATCH("Lương CB hiện tại",PIS!$1:$1,0)),0)</f>
        <v/>
      </c>
      <c r="U716">
        <f>IFERROR(INDEX(PIS!$A$1:$BZ$1000,MATCH($D716,PIS!C$1:C$500,0),MATCH("Lương đóng BHBB",PIS!$1:$1,0)),0)</f>
        <v/>
      </c>
      <c r="V716">
        <f>IFERROR(INDEX(PIS!$A$1:$BZ$1000,MATCH($D716,PIS!C$1:C$500,0),MATCH(V$2,PIS!$2:$2,0)),0)</f>
        <v/>
      </c>
      <c r="W716">
        <f>IFERROR(INDEX(PIS!$A$1:$BZ$1000,MATCH($D716,PIS!C$1:C$500,0),MATCH(W$2,PIS!$2:$2,0)),0)</f>
        <v/>
      </c>
      <c r="X716">
        <f>IFERROR(INDEX(PIS!$A$1:$BZ$1000,MATCH($D716,PIS!C$1:C$500,0),MATCH(X$2,PIS!$2:$2,0)),0)</f>
        <v/>
      </c>
      <c r="Y716">
        <f>IFERROR(INDEX(PIS!$A$1:$BZ$1000,MATCH($D716,PIS!C$1:C$500,0),MATCH(Y$2,PIS!$2:$2,0)),0)</f>
        <v/>
      </c>
      <c r="Z716">
        <f>IFERROR(INDEX(PIS!$A$1:$BZ$1000,MATCH($D716,PIS!C$1:C$500,0),MATCH(Z$2,PIS!$2:$2,0)),0)</f>
        <v/>
      </c>
      <c r="AA716">
        <f>IFERROR(INDEX(PIS!$A$1:$BZ$1000,MATCH($D716,PIS!C$1:C$500,0),MATCH(AA$2,PIS!$2:$2,0)),0)</f>
        <v/>
      </c>
      <c r="AB716">
        <f>IFERROR(INDEX(PIS!$A$1:$BZ$1000,MATCH($D716,PIS!C$1:C$500,0),MATCH(AB$2,PIS!$2:$2,0)),0)</f>
        <v/>
      </c>
      <c r="AC716">
        <f>SUM(V716:AB716)</f>
        <v/>
      </c>
      <c r="AD716">
        <f>IFERROR(INDEX(TIMESHEET!$A$1:$AI$5000,MATCH($D716,TIMESHEET!A$1:A$500,0),MATCH("T100",TIMESHEET!$2:$2,0))-2,0)</f>
        <v/>
      </c>
      <c r="AE716">
        <f>IFERROR(INDEX(TIMESHEET!$A$1:$AI$5000,MATCH($D716,TIMESHEET!A$1:A$500,0),MATCH("T202",TIMESHEET!$2:$2,0)),0)</f>
        <v/>
      </c>
      <c r="AF716">
        <f>IFERROR(INDEX(TIMESHEET!$A$1:$AI$5000,MATCH($D716,TIMESHEET!A$1:A$500,0),MATCH("T302",TIMESHEET!$2:$2,0)),0)</f>
        <v/>
      </c>
      <c r="AG716">
        <f>IFERROR(INDEX(TIMESHEET!$A$1:$AI$5000,MATCH($D716,TIMESHEET!A$1:A$500,0),MATCH("T406",TIMESHEET!$2:$2,0)),0)</f>
        <v/>
      </c>
      <c r="AH716">
        <f>AE716+AG716</f>
        <v/>
      </c>
      <c r="AI716">
        <f>IFERROR(INDEX(TIMESHEET!$A$1:$AI$5000,MATCH($D716,TIMESHEET!A$1:A$500,0),MATCH("T701",TIMESHEET!$2:$2,0)),0)</f>
        <v/>
      </c>
      <c r="AJ716">
        <f>IFERROR(INDEX(TIMESHEET!$A$1:$AI$5000,MATCH($D716,TIMESHEET!B$1:B$500,0),MATCH("T320",TIMESHEET!$2:$2,0)),0)</f>
        <v/>
      </c>
      <c r="AK716">
        <f>IFERROR(IF(LEFT(INDEX(PIS!O$1:O$500,MATCH(D716,PIS!C$1:C$500)),1)="M",T716/AD716*SUM(AE716:AG716),T716*AD716),0)</f>
        <v/>
      </c>
      <c r="AL716">
        <f>IFERROR(INDEX(ADJ!$A$1:$BZ$1000,MATCH(PAYROLL!D716,ADJ!A$1:A$500,0),MATCH(PAYROLL!AL$2,ADJ!$2:$2,0)),0)</f>
        <v/>
      </c>
      <c r="AM716">
        <f>SUM(AK716:AL716)</f>
        <v/>
      </c>
      <c r="AN716">
        <f>IFERROR(ROUND(V716/$AD716*$AH716,0),0)</f>
        <v/>
      </c>
      <c r="AO716">
        <f>IFERROR(ROUND(W716/$AD716*$AH716,0),0)</f>
        <v/>
      </c>
      <c r="AP716">
        <f>IFERROR(ROUND(X716/$AD716*$AE716,0),0)</f>
        <v/>
      </c>
      <c r="AQ716">
        <f>IFERROR(ROUND(Y716/$AD716*$AH716,0),0)</f>
        <v/>
      </c>
      <c r="AR716">
        <f>IFERROR(ROUND(Z716/$AD716*$AH716,0),0)</f>
        <v/>
      </c>
      <c r="AS716">
        <f>IFERROR(ROUND(AA716/$AD716*$AH716,0),0)</f>
        <v/>
      </c>
      <c r="AT716">
        <f>IFERROR(IF((AE716+AF716+AG716)&gt;13,AB716,ROUND(AB716/AD716*AH716,0)),0)</f>
        <v/>
      </c>
      <c r="AU716">
        <f>IFERROR(INDEX(ADJ!$A$1:$BZ$1000,MATCH(PAYROLL!D716,ADJ!A$1:A$500,0),MATCH(PAYROLL!AU$2,ADJ!$2:$2,0)),0)</f>
        <v/>
      </c>
      <c r="AV716">
        <f>ROUND(SUM(AN716:AU716),0)</f>
        <v/>
      </c>
      <c r="AW716">
        <f>IFERROR(INDEX(TIMESHEET!$A$1:$AI$5000,MATCH(PAYROLL!D716,TIMESHEET!A$1:A$500,0),MATCH("T620",TIMESHEET!$2:$2,0)),0)</f>
        <v/>
      </c>
      <c r="AX716">
        <f>IFERROR(INDEX(TIMESHEET!$A$1:$AI$5000,MATCH(PAYROLL!D716,TIMESHEET!A$1:A$500,0),MATCH("T601",TIMESHEET!$2:$2,0)),0)</f>
        <v/>
      </c>
      <c r="AY716">
        <f>IFERROR(INDEX(TIMESHEET!$A$1:$AI$5000,MATCH(PAYROLL!D716,TIMESHEET!A$1:A$500,0),MATCH("T602",TIMESHEET!$2:$2,0)),0)</f>
        <v/>
      </c>
      <c r="AZ716">
        <f>IFERROR(INDEX(TIMESHEET!$A$1:$AI$5000,MATCH(PAYROLL!D716,TIMESHEET!A$1:A$500,0),MATCH("T603",TIMESHEET!$2:$2,0)),0)</f>
        <v/>
      </c>
      <c r="BA716">
        <f>IFERROR(INDEX(TIMESHEET!$A$1:$AI$5000,MATCH(PAYROLL!D716,TIMESHEET!A$1:A$500,0),MATCH("T611",TIMESHEET!$2:$2,0)),0)</f>
        <v/>
      </c>
      <c r="BB716">
        <f>IFERROR(INDEX(TIMESHEET!$A$1:$AI$5000,MATCH(PAYROLL!D716,TIMESHEET!A$1:A$500,0),MATCH("T612",TIMESHEET!$2:$2,0)),0)</f>
        <v/>
      </c>
      <c r="BC716">
        <f>IFERROR(INDEX(TIMESHEET!$A$1:$AI$5000,MATCH(PAYROLL!D716,TIMESHEET!A$1:A$500,0),MATCH("T613",TIMESHEET!$2:$2,0)),0)</f>
        <v/>
      </c>
      <c r="BD716">
        <f>IFERROR(INDEX(TIMESHEET!$A$1:$AI$5000,MATCH(PAYROLL!D716,TIMESHEET!A$1:A$500,0),MATCH("T500",TIMESHEET!$2:$2,0)),0)</f>
        <v/>
      </c>
      <c r="BE716">
        <f>IFERROR(IF(LEFT(INDEX(PIS!O$1:O$500,MATCH(D716,PIS!C$1:C$500)),1)="M",T716/AD716/8*(AW716+AX716*1.5+AY716*2+AZ716*3+BA716*2.1+BB716*2.7+BC716*3.9+BD716*0.3),T716/8*(AW716+AX716*1.5+AY716*2+AZ716*3+BA716*2.1+BB716*2.7+BC716*3.9+BD716*0.3)),0)</f>
        <v/>
      </c>
      <c r="BF716">
        <f>IFERROR(INDEX(ADJ!$A$1:$BZ$1000,MATCH(PAYROLL!$D716,ADJ!A$1:A$500,0),MATCH(PAYROLL!BF$2,ADJ!$2:$2,0)),0)</f>
        <v/>
      </c>
      <c r="BG716">
        <f>IFERROR(INDEX(ADJ!$A$1:$BZ$1000,MATCH(PAYROLL!D716,ADJ!A$1:A$500,0),MATCH(PAYROLL!BG$2,ADJ!$2:$2,0)),0)</f>
        <v/>
      </c>
      <c r="BH716">
        <f>IFERROR(INDEX(ADJ!$A$1:$BZ$1000,MATCH(PAYROLL!D716,ADJ!A$1:A$500,0),MATCH(PAYROLL!BH$2,ADJ!$2:$2,0)),0)</f>
        <v/>
      </c>
      <c r="BI716">
        <f>IFERROR(INDEX(ADJ!$A$1:$BZ$1000,MATCH(PAYROLL!D716,ADJ!A$1:A$500,0),MATCH(PAYROLL!BI$2,ADJ!$2:$2,0)),0)</f>
        <v/>
      </c>
      <c r="BJ716">
        <f>IFERROR(INDEX(ADJ!$A$1:$BZ$1000,MATCH(PAYROLL!D716,ADJ!A$1:A$500,0),MATCH(PAYROLL!BJ$2,ADJ!$2:$2,0)),0)</f>
        <v/>
      </c>
      <c r="BK716">
        <f>SUM(BF716:BJ716)</f>
        <v/>
      </c>
      <c r="BL716">
        <f>IFERROR(INDEX(ADJ!$A$1:$BZ$1000,MATCH(PAYROLL!D716,ADJ!A$1:A$500,0),MATCH(PAYROLL!BL$2,ADJ!$2:$2,0)),0)</f>
        <v/>
      </c>
      <c r="BM716">
        <f>IFERROR(INDEX(ADJ!$A$1:$BZ$1000,MATCH(PAYROLL!D716,ADJ!A$1:A$500,0),MATCH(PAYROLL!BM$2,ADJ!$2:$2,0)),0)</f>
        <v/>
      </c>
      <c r="BN716">
        <f>IFERROR(INDEX(ADJ!$A$1:$BZ$1000,MATCH(PAYROLL!D716,ADJ!A$1:A$500,0),MATCH(PAYROLL!BN$2,ADJ!$2:$2,0)),0)</f>
        <v/>
      </c>
      <c r="BO716">
        <f>IFERROR(INDEX(ADJ!$A$1:$BZ$1000,MATCH(PAYROLL!D716,ADJ!A$1:A$500,0),MATCH(PAYROLL!BO$2,ADJ!$2:$2,0)),0)</f>
        <v/>
      </c>
      <c r="BP716">
        <f>SUM(AM716,AV716,BE716,BK716,BL716:BO716)</f>
        <v/>
      </c>
      <c r="BQ716">
        <f>BO716</f>
        <v/>
      </c>
      <c r="BR716">
        <f>IFERROR(ROUND(IF(LEFT(INDEX(PIS!O$1:O$500,MATCH(D716,PIS!C$1:C$500)),1)="D",T716/8*(BD716*0.3),IF(LEFT(INDEX(PIS!O$1:O$500,MATCH(D716,PIS!C$1:C$500)),1)="H",T716*($BD716*0.3),T716/$AD716/8*($BD716*0.3))),0),0)</f>
        <v/>
      </c>
      <c r="BS716">
        <f>IF(AP716&lt;1,0,MIN(AP716,730000))</f>
        <v/>
      </c>
      <c r="BT716">
        <f>IFERROR(ROUND((BE716-SUM(AW716:BC716)*T716/AD716/8),0)-BR716,0)</f>
        <v/>
      </c>
      <c r="BU716">
        <f>AO716</f>
        <v/>
      </c>
      <c r="BV716">
        <f>SUM(BQ716:BU716)</f>
        <v/>
      </c>
      <c r="BW716">
        <f>BP716-BV716</f>
        <v/>
      </c>
      <c r="BX716">
        <f>IFERROR(IF(RIGHT(INDEX(PIS!O$1:O$500,MATCH(D716,PIS!C$1:C$500)),5)="Gross",MIN(U716+V716,VLOOKUP("R700",TSC!B:C,2,0)*VLOOKUP("R101",TSC!B:C,2,0))*VLOOKUP("R701",TSC!B:C,2,0)%,0),0)</f>
        <v/>
      </c>
      <c r="BY716">
        <f>IFERROR(IF(RIGHT(INDEX(PIS!O$1:O$500,MATCH(D716,PIS!C$1:C$500)),5)="Gross",MIN(U716+V716,VLOOKUP("R700",TSC!B:C,2,0)*VLOOKUP("R101",TSC!B:C,2,0))*VLOOKUP("T704",TSC!B:C,2,0)%,0),0)</f>
        <v/>
      </c>
      <c r="BZ716">
        <f>IFERROR(IF(RIGHT(INDEX(PIS!O$1:O$500,MATCH(D716,PIS!C$1:C$500)),5)="Gross",MIN(U716+V716,VLOOKUP("R700",TSC!B:C,2,0)*VLOOKUP("1",TSC!F:G,2,0))*VLOOKUP("T705",TSC!B:C,2,0)%,0),0)</f>
        <v/>
      </c>
      <c r="CA716">
        <f>IFERROR(INDEX(ADJ!$A$1:$BZ$1000,MATCH(PAYROLL!D716,ADJ!A$1:A$500,0),MATCH(PAYROLL!CA$2,ADJ!$2:$2,0)),0)</f>
        <v/>
      </c>
      <c r="CB716">
        <f>IFERROR(INDEX(ADJ!$A$1:$BZ$1000,MATCH(PAYROLL!D716,ADJ!A$1:A$500,0),MATCH(PAYROLL!CB$2,ADJ!$2:$2,0)),0)</f>
        <v/>
      </c>
      <c r="CC716">
        <f>SUM(BX716:CB716)</f>
        <v/>
      </c>
      <c r="CD716">
        <f>IFERROR(INDEX(PIS!$A$1:$BZ$1000,MATCH(PAYROLL!D716,PIS!C$1:C$500,0),MATCH(PAYROLL!CD$1,PIS!$1:$1,0)),0)</f>
        <v/>
      </c>
      <c r="CE716">
        <f>IFERROR(IF(OR(INDEX(PIS!P$1:P$500,MATCH(D716,PIS!C$1:C$500,0))="LT2",INDEX(PIS!P$1:P$500,MATCH(D716,PIS!C$1:C$500,0))="P10"),0,SUM(CC716,CD716*VLOOKUP("R601",TSC!B:C,2,0),VLOOKUP("R602",TSC!B:C,2,0))),0)</f>
        <v/>
      </c>
      <c r="CF716">
        <f>MAX(BW716-CE716,0)</f>
        <v/>
      </c>
      <c r="CG716">
        <f>IFERROR(IF(OR(RIGHT(INDEX(PIS!P$1:P$500,MATCH(D716,PIS!C$1:C$500)),5)="P10",RIGHT(INDEX(PIS!P$1:P$500,MATCH(D716,PIS!C$1:C$500)),5)="CK"),0,IF(CF716&lt;=5000000,CF716*5%,IF(CF716&lt;=10000000,CF716*10%-250000,IF(CF716&lt;=18000000,CF716*15%-750000,IF(CF716&lt;=32000000,CF716*20%-1650000,IF(CF716&lt;=52000000,CF716*25%-3250000,IF(CF716&lt;=80000000,BH716*30%-5850000,CF716*35%-9850000))))))),0)</f>
        <v/>
      </c>
      <c r="CH716">
        <f>IFERROR(IF(OR(INDEX(PIS!P$1:P$500,MATCH(D716,PIS!C$1:C$500))="LT",INDEX(PIS!P$1:P$500,MATCH(D716,PIS!C$1:C$500))="CK"),0,IF(CF716&lt;2000000,0,CF716*10%)),0)</f>
        <v/>
      </c>
      <c r="CI716">
        <f>IFERROR(INDEX(ADJ!$A$1:$BZ$1000,MATCH(PAYROLL!D716,ADJ!A$1:A$500,0),MATCH(PAYROLL!CI$2,ADJ!$2:$2,0)),0)</f>
        <v/>
      </c>
      <c r="CJ716">
        <f>IFERROR(INDEX(ADJ!$A$1:$BZ$1000,MATCH(PAYROLL!D716,ADJ!A$1:A$500,0),MATCH(PAYROLL!CJ$2,ADJ!$2:$2,0)),0)</f>
        <v/>
      </c>
      <c r="CK716">
        <f>IFERROR(INDEX(ADJ!$A$1:$BZ$1000,MATCH(PAYROLL!D716,ADJ!A$1:A$500,0),MATCH(PAYROLL!CK$2,ADJ!$2:$2,0)),0)</f>
        <v/>
      </c>
      <c r="CL716">
        <f>SUM(CG716:CK716)</f>
        <v/>
      </c>
      <c r="CM716">
        <f>ROUND(SUM(CH716:CK716),0)</f>
        <v/>
      </c>
      <c r="CN716">
        <f>IFERROR(INDEX(CSDA!D$1:D$500,MATCH($CN$2,CSDA!C$1:C$500,0))*INDEX(PIS!V$1:V$500,MATCH(D716,PIS!C$1:C$500))+INDEX(ADJ!$A$1:$BZ$1000,MATCH(PAYROLL!D716,ADJ!A$1:A$500,0),MATCH(PAYROLL!CN$2,ADJ!$2:$2,0)),0)</f>
        <v/>
      </c>
      <c r="CO716">
        <f>IFERROR(INDEX(ADJ!$A$1:$BZ$1000,MATCH(PAYROLL!D716,ADJ!A$1:A$500,0),MATCH(PAYROLL!CO$2,ADJ!$2:$2,0)),0)</f>
        <v/>
      </c>
      <c r="CP716">
        <f>IFERROR(INDEX(ADJ!$A$1:$BZ$1000,MATCH(PAYROLL!D716,ADJ!A$1:A$500,0),MATCH(PAYROLL!CP$2,ADJ!$2:$2,0)),0)</f>
        <v/>
      </c>
      <c r="CQ716">
        <f>BP716-CL716-CI716-CM716-CN716-CO716-CP716-CC716</f>
        <v/>
      </c>
      <c r="CR716">
        <f>IFERROR(IF(RIGHT(INDEX(PIS!O$1:O$500,MATCH(D716,PIS!C$1:C$500,0)),5)="Gross",MIN(U716+V716,VLOOKUP("R700",TSC!B:C,2,0)*VLOOKUP("R101",TSC!B:C,2,0))*(VLOOKUP("T711",TSC!B:C,2,0)+VLOOKUP("T712",TSC!B:C,2,0))%,MIN(T716+V716,VLOOKUP("R700",TSC!B:C,2,0)*VLOOKUP("R101",TSC!B:C,2,0))*(VLOOKUP("T711",TSC!B:C,2,0)+VLOOKUP("T712",TSC!B:C,2,0)+VLOOKUP("R701",TSC!B:C,2,0))%),0)</f>
        <v/>
      </c>
      <c r="CS716">
        <f>IFERROR(IF(RIGHT(INDEX(PIS!O$1:O$500,MATCH(D716,PIS!C$1:C$500,0)),5)="Gross",MIN(U716+V716,VLOOKUP("R700",TSC!B:C,2,0)*VLOOKUP("R101",TSC!B:C,2,0))*(VLOOKUP("T714",TSC!B:C,2,0))%,MIN(T716+V716,VLOOKUP("R700",TSC!B:C,2,0)*VLOOKUP("R101",TSC!B:C,2,0))*(VLOOKUP("T704",TSC!B:C,2,0)+VLOOKUP("T714",TSC!B:C,2,0))%),0)</f>
        <v/>
      </c>
      <c r="CT716">
        <f>IFERROR(IF(RIGHT(INDEX(PIS!O$1:O$500,MATCH(D716,PIS!C$1:C$500,0)),5)="Gross",MIN(U716+V716,VLOOKUP("R700",TSC!B:C,2,0)*VLOOKUP("R101",TSC!B:C,2,0))*VLOOKUP("T705",TSC!B:C,2,0)%,MIN(T716+V716,VLOOKUP("R700",TSC!B:C,2,0)*VLOOKUP("R101",TSC!B:C,2,0))*VLOOKUP("T705",TSC!B:C,2,0)%),0)</f>
        <v/>
      </c>
      <c r="CU716">
        <f>IFERROR(IF(RIGHT(INDEX(PIS!O$1:O$500,MATCH(D716,PIS!C$1:C$500,0)),5)="Gross",MIN(U716+V716,VLOOKUP("R700",TSC!B:C,2,0)*VLOOKUP("R101",TSC!B:C,2,0))*(VLOOKUP("T713",TSC!B:C,2,0))%,MIN(T716+V716,VLOOKUP("R700",TSC!B:C,2,0)*VLOOKUP("R101",TSC!B:C,2,0))*(VLOOKUP("T713",TSC!B:C,2,0))%),0)</f>
        <v/>
      </c>
      <c r="CV716">
        <f>IFERROR(INDEX(ADJ!$A$1:$BZ$1000,MATCH(PAYROLL!D716,ADJ!A$1:A$500,0),MATCH(PAYROLL!CV$2,ADJ!$2:$2,0)),0)</f>
        <v/>
      </c>
      <c r="CW716">
        <f>IFERROR(INDEX(ADJ!$A$1:$BZ$1000,MATCH(PAYROLL!D716,ADJ!A$1:A$500,0),MATCH(PAYROLL!CW$2,ADJ!$2:$2,0)),0)</f>
        <v/>
      </c>
      <c r="CX716">
        <f>SUM(CR716:CW716)</f>
        <v/>
      </c>
      <c r="CY716">
        <f>ROUND(IF(CR716&gt;0,T716+V716*VLOOKUP("R202",TSC!$B$1:$C$500,2,0),0),0)</f>
        <v/>
      </c>
      <c r="CZ716">
        <f>IFERROR(INDEX(CSDA!D$1:D$500,MATCH($CZ$2,CSDA!C$1:C$500,0)),0)</f>
        <v/>
      </c>
      <c r="DA716">
        <f>ROUND(T716*0.7%,0)</f>
        <v/>
      </c>
      <c r="DB716">
        <f>ROUND(T716/12,0)</f>
        <v/>
      </c>
      <c r="DC716">
        <f ref="DC716" t="array">IFERROR(INDEX(CSDA!D$1:D$500,MATCH("Trích giữ"&amp;PAYROLL!DC$2,CSDA!A$1:A$500&amp;CSDA!C$1:C$500,0)),0)</f>
        <v/>
      </c>
      <c r="DD716">
        <f ref="DD716" t="array">IFERROR(INDEX(CSDA!D$1:D$500,MATCH("Trích giữ"&amp;PAYROLL!DD$2,CSDA!A$1:A$500&amp;CSDA!C$1:C$500,0)),0)</f>
        <v/>
      </c>
      <c r="DE716">
        <f ref="DE716" t="array">IFERROR(INDEX(CSDA!D$1:D$500,MATCH("Trích giữ"&amp;PAYROLL!DE$2,CSDA!A$1:A$500&amp;CSDA!C$1:C$500,0)),0)</f>
        <v/>
      </c>
      <c r="DF716">
        <f>IFERROR(INDEX(CSDA!D$1:D$500,MATCH(PAYROLL!DF$2,CSDA!C$1:C$500,0)),0)</f>
        <v/>
      </c>
      <c r="DG716">
        <f ref="DG716" t="array">IFERROR(INDEX(CSDA!D$1:D$500,MATCH("Trích giữ"&amp;PAYROLL!DG$2,CSDA!A$1:A$500&amp;CSDA!C$1:C$500,0)),0)</f>
        <v/>
      </c>
      <c r="DH716">
        <f>ROUND(T716/26,0)</f>
        <v/>
      </c>
      <c r="DI716">
        <f ref="DI716" t="array">IFERROR(INDEX(CSDA!D$1:D$500,MATCH("Trích giữ"&amp;PAYROLL!DI$2,CSDA!A$1:A$500&amp;CSDA!C$1:C$500,0)),0)</f>
        <v/>
      </c>
      <c r="DJ716">
        <f>IF(U716=0,T716*21.5%-BL716,0)</f>
        <v/>
      </c>
      <c r="DK716">
        <f ref="DK716" t="array">IFERROR(INDEX(CSDA!D$1:D$500,MATCH("Trích giữ"&amp;PAYROLL!DK$2,CSDA!A$1:A$500&amp;CSDA!C$1:C$500,0)),0)</f>
        <v/>
      </c>
      <c r="DL716">
        <f>IFERROR(INDEX(CSDA!D$1:D$500,MATCH(PAYROLL!DL$2,CSDA!C$1:C$500,0))/12,0)</f>
        <v/>
      </c>
      <c r="DM716">
        <f>SUM(DB716:DL716)</f>
        <v/>
      </c>
      <c r="DN716">
        <f>IFERROR(INDEX(ADJ!$A$1:$BZ$1000,MATCH(PAYROLL!D716,ADJ!A$1:A$500,0),MATCH(PAYROLL!DN$2,ADJ!$2:$2,0)),0)</f>
        <v/>
      </c>
      <c r="DO716">
        <f>IFERROR(SUM(BP716,DM716:DN716,CX716:DA716)-DT716,0)</f>
        <v/>
      </c>
      <c r="DP716">
        <f ref="DP716" t="array">SUM(BW716*IFERROR(INDEX(CSDA!D$1:D$500,MATCH(BW$2,CSDA!C$1:C$500,0)),0)%,CX716*IFERROR(INDEX(CSDA!D$1:D$500,MATCH(CX$2,CSDA!C$1:C$500,0)),0)%,DA716*IFERROR(INDEX(CSDA!D$1:D$500,MATCH(DA$2,CSDA!C$1:C$500,0)),0)%,DB716*IFERROR(INDEX(CSDA!D$1:D$500,MATCH(DB$2,CSDA!C$1:C$500,0)),0)%,DF716*IFERROR(INDEX(CSDA!D$1:D$500,MATCH("Phí dịch vụ"&amp;PAYROLL!DF$2,CSDA!A$1:A$500&amp;CSDA!C$1:C$500,0)),0)%,DC716*IFERROR(INDEX(CSDA!D$1:D$500,MATCH("Phí dịch vụ"&amp;PAYROLL!DC$2,CSDA!A$1:A$500&amp;CSDA!C$1:C$500,0)),0)%,DH716*IFERROR(INDEX(CSDA!D$1:D$500,MATCH("Phí dịch vụ"&amp;PAYROLL!DH$2,CSDA!A$1:A$500&amp;CSDA!C$1:C$500,0)),0)%,DJ716*IFERROR(INDEX(CSDA!D$1:D$500,MATCH("Phí dịch vụ"&amp;PAYROLL!DJ$2,CSDA!A$1:A$500&amp;CSDA!C$1:C$500,0)),0)%,BN716*IFERROR(INDEX(CSDA!D$1:D$500,MATCH(BN$2,CSDA!C$1:C$500,0)),0)%)-BN716*7%</f>
        <v/>
      </c>
      <c r="DQ716">
        <f>IFERROR(INDEX(ADJ!$A$1:$BZ$1000,MATCH(PAYROLL!D716,ADJ!A$1:A$500,0),MATCH(PAYROLL!DQ$2,ADJ!$2:$2,0)),0)</f>
        <v/>
      </c>
      <c r="DR716">
        <f>IFERROR(INDEX(ADJ!$A$1:$BZ$1000,MATCH(PAYROLL!D716,ADJ!A$1:A$500,0),MATCH(PAYROLL!DR$2,ADJ!$2:$2,0)),0)</f>
        <v/>
      </c>
      <c r="DS716">
        <f>SUM(DP716:DR716)</f>
        <v/>
      </c>
      <c r="DT716">
        <f>EK716</f>
        <v/>
      </c>
      <c r="DU716">
        <f>SUM(DO716:DR716)</f>
        <v/>
      </c>
      <c r="DV716">
        <f>ROUND(DU716*0.1,0)</f>
        <v/>
      </c>
      <c r="DW716">
        <f>DU716+DV716</f>
        <v/>
      </c>
      <c r="DZ716">
        <f>IFERROR(INDEX(ADJ!$A$1:$BZ$1000,MATCH(PAYROLL!$D716,ADJ!A$1:A$500,0),MATCH(PAYROLL!DZ$2,ADJ!$2:$2,0)),0)</f>
        <v/>
      </c>
      <c r="EA716">
        <f>IFERROR(INDEX(ADJ!$A$1:$BZ$1000,MATCH(PAYROLL!$D716,ADJ!A$1:A$500,0),MATCH(PAYROLL!EA$2,ADJ!$2:$2,0)),0)</f>
        <v/>
      </c>
      <c r="EB716">
        <f>IFERROR(INDEX(ADJ!$A$1:$BZ$1000,MATCH(PAYROLL!$D716,ADJ!A$1:A$500,0),MATCH(PAYROLL!EB$2,ADJ!$2:$2,0)),0)</f>
        <v/>
      </c>
      <c r="EC716">
        <f>IFERROR(INDEX(ADJ!$A$1:$BZ$1000,MATCH(PAYROLL!$D716,ADJ!A$1:A$500,0),MATCH(PAYROLL!EC$2,ADJ!$2:$2,0)),0)</f>
        <v/>
      </c>
      <c r="ED716">
        <f>IFERROR(INDEX(ADJ!$A$1:$BZ$1000,MATCH(PAYROLL!$D716,ADJ!A$1:A$500,0),MATCH(PAYROLL!ED$2,ADJ!$2:$2,0)),0)</f>
        <v/>
      </c>
      <c r="EE716">
        <f>IFERROR(INDEX(ADJ!$A$1:$BZ$1000,MATCH(PAYROLL!$D716,ADJ!A$1:A$500,0),MATCH(PAYROLL!EE$2,ADJ!$2:$2,0)),0)</f>
        <v/>
      </c>
      <c r="EF716">
        <f>IFERROR(INDEX(ADJ!$A$1:$BZ$1000,MATCH(PAYROLL!$D716,ADJ!A$1:A$500,0),MATCH(PAYROLL!EF$2,ADJ!$2:$2,0)),0)</f>
        <v/>
      </c>
      <c r="EG716">
        <f>IFERROR(INDEX(ADJ!$A$1:$BZ$1000,MATCH(PAYROLL!$D716,ADJ!A$1:A$500,0),MATCH(PAYROLL!EG$2,ADJ!$2:$2,0)),0)</f>
        <v/>
      </c>
      <c r="EH716">
        <f>IFERROR(INDEX(ADJ!$A$1:$BZ$1000,MATCH(PAYROLL!$D716,ADJ!A$1:A$500,0),MATCH(PAYROLL!EH$2,ADJ!$2:$2,0)),0)</f>
        <v/>
      </c>
      <c r="EI716">
        <f>IFERROR(INDEX(ADJ!$A$1:$BZ$1000,MATCH(PAYROLL!D716,ADJ!A$1:A$500,0),MATCH(PAYROLL!EI$2,ADJ!$2:$2,0)),0)</f>
        <v/>
      </c>
      <c r="EJ716">
        <f>IFERROR(INDEX(ADJ!$A$1:$BZ$1000,MATCH(PAYROLL!$D716,ADJ!A$1:A$500,0),MATCH(PAYROLL!EJ$2,ADJ!$2:$2,0)),0)</f>
        <v/>
      </c>
      <c r="EK716">
        <f>SUM(DZ716:EJ716)</f>
        <v/>
      </c>
    </row>
    <row r="717">
      <c r="A717" t="n">
        <v>715</v>
      </c>
      <c r="B717" t="inlineStr">
        <is>
          <t>Phạm Văn Ngọc</t>
        </is>
      </c>
      <c r="D717" t="inlineStr">
        <is>
          <t>157598-01</t>
        </is>
      </c>
      <c r="S717">
        <f>IFERROR(INDEX(PIS!$A$1:$BZ$1000,MATCH($D717,PIS!C$1:C$500,0),MATCH("Lương CB tháng trước",PIS!$1:$1,0)),0)</f>
        <v/>
      </c>
      <c r="T717">
        <f>IFERROR(INDEX(PIS!$A$1:$BZ$1000,MATCH($D717,PIS!C$1:C$500,0),MATCH("Lương CB hiện tại",PIS!$1:$1,0)),0)</f>
        <v/>
      </c>
      <c r="U717">
        <f>IFERROR(INDEX(PIS!$A$1:$BZ$1000,MATCH($D717,PIS!C$1:C$500,0),MATCH("Lương đóng BHBB",PIS!$1:$1,0)),0)</f>
        <v/>
      </c>
      <c r="V717">
        <f>IFERROR(INDEX(PIS!$A$1:$BZ$1000,MATCH($D717,PIS!C$1:C$500,0),MATCH(V$2,PIS!$2:$2,0)),0)</f>
        <v/>
      </c>
      <c r="W717">
        <f>IFERROR(INDEX(PIS!$A$1:$BZ$1000,MATCH($D717,PIS!C$1:C$500,0),MATCH(W$2,PIS!$2:$2,0)),0)</f>
        <v/>
      </c>
      <c r="X717">
        <f>IFERROR(INDEX(PIS!$A$1:$BZ$1000,MATCH($D717,PIS!C$1:C$500,0),MATCH(X$2,PIS!$2:$2,0)),0)</f>
        <v/>
      </c>
      <c r="Y717">
        <f>IFERROR(INDEX(PIS!$A$1:$BZ$1000,MATCH($D717,PIS!C$1:C$500,0),MATCH(Y$2,PIS!$2:$2,0)),0)</f>
        <v/>
      </c>
      <c r="Z717">
        <f>IFERROR(INDEX(PIS!$A$1:$BZ$1000,MATCH($D717,PIS!C$1:C$500,0),MATCH(Z$2,PIS!$2:$2,0)),0)</f>
        <v/>
      </c>
      <c r="AA717">
        <f>IFERROR(INDEX(PIS!$A$1:$BZ$1000,MATCH($D717,PIS!C$1:C$500,0),MATCH(AA$2,PIS!$2:$2,0)),0)</f>
        <v/>
      </c>
      <c r="AB717">
        <f>IFERROR(INDEX(PIS!$A$1:$BZ$1000,MATCH($D717,PIS!C$1:C$500,0),MATCH(AB$2,PIS!$2:$2,0)),0)</f>
        <v/>
      </c>
      <c r="AC717">
        <f>SUM(V717:AB717)</f>
        <v/>
      </c>
      <c r="AD717">
        <f>IFERROR(INDEX(TIMESHEET!$A$1:$AI$5000,MATCH($D717,TIMESHEET!A$1:A$500,0),MATCH("T100",TIMESHEET!$2:$2,0))-2,0)</f>
        <v/>
      </c>
      <c r="AE717">
        <f>IFERROR(INDEX(TIMESHEET!$A$1:$AI$5000,MATCH($D717,TIMESHEET!A$1:A$500,0),MATCH("T202",TIMESHEET!$2:$2,0)),0)</f>
        <v/>
      </c>
      <c r="AF717">
        <f>IFERROR(INDEX(TIMESHEET!$A$1:$AI$5000,MATCH($D717,TIMESHEET!A$1:A$500,0),MATCH("T302",TIMESHEET!$2:$2,0)),0)</f>
        <v/>
      </c>
      <c r="AG717">
        <f>IFERROR(INDEX(TIMESHEET!$A$1:$AI$5000,MATCH($D717,TIMESHEET!A$1:A$500,0),MATCH("T406",TIMESHEET!$2:$2,0)),0)</f>
        <v/>
      </c>
      <c r="AH717">
        <f>AE717+AG717</f>
        <v/>
      </c>
      <c r="AI717">
        <f>IFERROR(INDEX(TIMESHEET!$A$1:$AI$5000,MATCH($D717,TIMESHEET!A$1:A$500,0),MATCH("T701",TIMESHEET!$2:$2,0)),0)</f>
        <v/>
      </c>
      <c r="AJ717">
        <f>IFERROR(INDEX(TIMESHEET!$A$1:$AI$5000,MATCH($D717,TIMESHEET!B$1:B$500,0),MATCH("T320",TIMESHEET!$2:$2,0)),0)</f>
        <v/>
      </c>
      <c r="AK717">
        <f>IFERROR(IF(LEFT(INDEX(PIS!O$1:O$500,MATCH(D717,PIS!C$1:C$500)),1)="M",T717/AD717*SUM(AE717:AG717),T717*AD717),0)</f>
        <v/>
      </c>
      <c r="AL717">
        <f>IFERROR(INDEX(ADJ!$A$1:$BZ$1000,MATCH(PAYROLL!D717,ADJ!A$1:A$500,0),MATCH(PAYROLL!AL$2,ADJ!$2:$2,0)),0)</f>
        <v/>
      </c>
      <c r="AM717">
        <f>SUM(AK717:AL717)</f>
        <v/>
      </c>
      <c r="AN717">
        <f>IFERROR(ROUND(V717/$AD717*$AH717,0),0)</f>
        <v/>
      </c>
      <c r="AO717">
        <f>IFERROR(ROUND(W717/$AD717*$AH717,0),0)</f>
        <v/>
      </c>
      <c r="AP717">
        <f>IFERROR(ROUND(X717/$AD717*$AE717,0),0)</f>
        <v/>
      </c>
      <c r="AQ717">
        <f>IFERROR(ROUND(Y717/$AD717*$AH717,0),0)</f>
        <v/>
      </c>
      <c r="AR717">
        <f>IFERROR(ROUND(Z717/$AD717*$AH717,0),0)</f>
        <v/>
      </c>
      <c r="AS717">
        <f>IFERROR(ROUND(AA717/$AD717*$AH717,0),0)</f>
        <v/>
      </c>
      <c r="AT717">
        <f>IFERROR(IF((AE717+AF717+AG717)&gt;13,AB717,ROUND(AB717/AD717*AH717,0)),0)</f>
        <v/>
      </c>
      <c r="AU717">
        <f>IFERROR(INDEX(ADJ!$A$1:$BZ$1000,MATCH(PAYROLL!D717,ADJ!A$1:A$500,0),MATCH(PAYROLL!AU$2,ADJ!$2:$2,0)),0)</f>
        <v/>
      </c>
      <c r="AV717">
        <f>ROUND(SUM(AN717:AU717),0)</f>
        <v/>
      </c>
      <c r="AW717">
        <f>IFERROR(INDEX(TIMESHEET!$A$1:$AI$5000,MATCH(PAYROLL!D717,TIMESHEET!A$1:A$500,0),MATCH("T620",TIMESHEET!$2:$2,0)),0)</f>
        <v/>
      </c>
      <c r="AX717">
        <f>IFERROR(INDEX(TIMESHEET!$A$1:$AI$5000,MATCH(PAYROLL!D717,TIMESHEET!A$1:A$500,0),MATCH("T601",TIMESHEET!$2:$2,0)),0)</f>
        <v/>
      </c>
      <c r="AY717">
        <f>IFERROR(INDEX(TIMESHEET!$A$1:$AI$5000,MATCH(PAYROLL!D717,TIMESHEET!A$1:A$500,0),MATCH("T602",TIMESHEET!$2:$2,0)),0)</f>
        <v/>
      </c>
      <c r="AZ717">
        <f>IFERROR(INDEX(TIMESHEET!$A$1:$AI$5000,MATCH(PAYROLL!D717,TIMESHEET!A$1:A$500,0),MATCH("T603",TIMESHEET!$2:$2,0)),0)</f>
        <v/>
      </c>
      <c r="BA717">
        <f>IFERROR(INDEX(TIMESHEET!$A$1:$AI$5000,MATCH(PAYROLL!D717,TIMESHEET!A$1:A$500,0),MATCH("T611",TIMESHEET!$2:$2,0)),0)</f>
        <v/>
      </c>
      <c r="BB717">
        <f>IFERROR(INDEX(TIMESHEET!$A$1:$AI$5000,MATCH(PAYROLL!D717,TIMESHEET!A$1:A$500,0),MATCH("T612",TIMESHEET!$2:$2,0)),0)</f>
        <v/>
      </c>
      <c r="BC717">
        <f>IFERROR(INDEX(TIMESHEET!$A$1:$AI$5000,MATCH(PAYROLL!D717,TIMESHEET!A$1:A$500,0),MATCH("T613",TIMESHEET!$2:$2,0)),0)</f>
        <v/>
      </c>
      <c r="BD717">
        <f>IFERROR(INDEX(TIMESHEET!$A$1:$AI$5000,MATCH(PAYROLL!D717,TIMESHEET!A$1:A$500,0),MATCH("T500",TIMESHEET!$2:$2,0)),0)</f>
        <v/>
      </c>
      <c r="BE717">
        <f>IFERROR(IF(LEFT(INDEX(PIS!O$1:O$500,MATCH(D717,PIS!C$1:C$500)),1)="M",T717/AD717/8*(AW717+AX717*1.5+AY717*2+AZ717*3+BA717*2.1+BB717*2.7+BC717*3.9+BD717*0.3),T717/8*(AW717+AX717*1.5+AY717*2+AZ717*3+BA717*2.1+BB717*2.7+BC717*3.9+BD717*0.3)),0)</f>
        <v/>
      </c>
      <c r="BF717">
        <f>IFERROR(INDEX(ADJ!$A$1:$BZ$1000,MATCH(PAYROLL!$D717,ADJ!A$1:A$500,0),MATCH(PAYROLL!BF$2,ADJ!$2:$2,0)),0)</f>
        <v/>
      </c>
      <c r="BG717">
        <f>IFERROR(INDEX(ADJ!$A$1:$BZ$1000,MATCH(PAYROLL!D717,ADJ!A$1:A$500,0),MATCH(PAYROLL!BG$2,ADJ!$2:$2,0)),0)</f>
        <v/>
      </c>
      <c r="BH717">
        <f>IFERROR(INDEX(ADJ!$A$1:$BZ$1000,MATCH(PAYROLL!D717,ADJ!A$1:A$500,0),MATCH(PAYROLL!BH$2,ADJ!$2:$2,0)),0)</f>
        <v/>
      </c>
      <c r="BI717">
        <f>IFERROR(INDEX(ADJ!$A$1:$BZ$1000,MATCH(PAYROLL!D717,ADJ!A$1:A$500,0),MATCH(PAYROLL!BI$2,ADJ!$2:$2,0)),0)</f>
        <v/>
      </c>
      <c r="BJ717">
        <f>IFERROR(INDEX(ADJ!$A$1:$BZ$1000,MATCH(PAYROLL!D717,ADJ!A$1:A$500,0),MATCH(PAYROLL!BJ$2,ADJ!$2:$2,0)),0)</f>
        <v/>
      </c>
      <c r="BK717">
        <f>SUM(BF717:BJ717)</f>
        <v/>
      </c>
      <c r="BL717">
        <f>IFERROR(INDEX(ADJ!$A$1:$BZ$1000,MATCH(PAYROLL!D717,ADJ!A$1:A$500,0),MATCH(PAYROLL!BL$2,ADJ!$2:$2,0)),0)</f>
        <v/>
      </c>
      <c r="BM717">
        <f>IFERROR(INDEX(ADJ!$A$1:$BZ$1000,MATCH(PAYROLL!D717,ADJ!A$1:A$500,0),MATCH(PAYROLL!BM$2,ADJ!$2:$2,0)),0)</f>
        <v/>
      </c>
      <c r="BN717">
        <f>IFERROR(INDEX(ADJ!$A$1:$BZ$1000,MATCH(PAYROLL!D717,ADJ!A$1:A$500,0),MATCH(PAYROLL!BN$2,ADJ!$2:$2,0)),0)</f>
        <v/>
      </c>
      <c r="BO717">
        <f>IFERROR(INDEX(ADJ!$A$1:$BZ$1000,MATCH(PAYROLL!D717,ADJ!A$1:A$500,0),MATCH(PAYROLL!BO$2,ADJ!$2:$2,0)),0)</f>
        <v/>
      </c>
      <c r="BP717">
        <f>SUM(AM717,AV717,BE717,BK717,BL717:BO717)</f>
        <v/>
      </c>
      <c r="BQ717">
        <f>BO717</f>
        <v/>
      </c>
      <c r="BR717">
        <f>IFERROR(ROUND(IF(LEFT(INDEX(PIS!O$1:O$500,MATCH(D717,PIS!C$1:C$500)),1)="D",T717/8*(BD717*0.3),IF(LEFT(INDEX(PIS!O$1:O$500,MATCH(D717,PIS!C$1:C$500)),1)="H",T717*($BD717*0.3),T717/$AD717/8*($BD717*0.3))),0),0)</f>
        <v/>
      </c>
      <c r="BS717">
        <f>IF(AP717&lt;1,0,MIN(AP717,730000))</f>
        <v/>
      </c>
      <c r="BT717">
        <f>IFERROR(ROUND((BE717-SUM(AW717:BC717)*T717/AD717/8),0)-BR717,0)</f>
        <v/>
      </c>
      <c r="BU717">
        <f>AO717</f>
        <v/>
      </c>
      <c r="BV717">
        <f>SUM(BQ717:BU717)</f>
        <v/>
      </c>
      <c r="BW717">
        <f>BP717-BV717</f>
        <v/>
      </c>
      <c r="BX717">
        <f>IFERROR(IF(RIGHT(INDEX(PIS!O$1:O$500,MATCH(D717,PIS!C$1:C$500)),5)="Gross",MIN(U717+V717,VLOOKUP("R700",TSC!B:C,2,0)*VLOOKUP("R101",TSC!B:C,2,0))*VLOOKUP("R701",TSC!B:C,2,0)%,0),0)</f>
        <v/>
      </c>
      <c r="BY717">
        <f>IFERROR(IF(RIGHT(INDEX(PIS!O$1:O$500,MATCH(D717,PIS!C$1:C$500)),5)="Gross",MIN(U717+V717,VLOOKUP("R700",TSC!B:C,2,0)*VLOOKUP("R101",TSC!B:C,2,0))*VLOOKUP("T704",TSC!B:C,2,0)%,0),0)</f>
        <v/>
      </c>
      <c r="BZ717">
        <f>IFERROR(IF(RIGHT(INDEX(PIS!O$1:O$500,MATCH(D717,PIS!C$1:C$500)),5)="Gross",MIN(U717+V717,VLOOKUP("R700",TSC!B:C,2,0)*VLOOKUP("1",TSC!F:G,2,0))*VLOOKUP("T705",TSC!B:C,2,0)%,0),0)</f>
        <v/>
      </c>
      <c r="CA717">
        <f>IFERROR(INDEX(ADJ!$A$1:$BZ$1000,MATCH(PAYROLL!D717,ADJ!A$1:A$500,0),MATCH(PAYROLL!CA$2,ADJ!$2:$2,0)),0)</f>
        <v/>
      </c>
      <c r="CB717">
        <f>IFERROR(INDEX(ADJ!$A$1:$BZ$1000,MATCH(PAYROLL!D717,ADJ!A$1:A$500,0),MATCH(PAYROLL!CB$2,ADJ!$2:$2,0)),0)</f>
        <v/>
      </c>
      <c r="CC717">
        <f>SUM(BX717:CB717)</f>
        <v/>
      </c>
      <c r="CD717">
        <f>IFERROR(INDEX(PIS!$A$1:$BZ$1000,MATCH(PAYROLL!D717,PIS!C$1:C$500,0),MATCH(PAYROLL!CD$1,PIS!$1:$1,0)),0)</f>
        <v/>
      </c>
      <c r="CE717">
        <f>IFERROR(IF(OR(INDEX(PIS!P$1:P$500,MATCH(D717,PIS!C$1:C$500,0))="LT2",INDEX(PIS!P$1:P$500,MATCH(D717,PIS!C$1:C$500,0))="P10"),0,SUM(CC717,CD717*VLOOKUP("R601",TSC!B:C,2,0),VLOOKUP("R602",TSC!B:C,2,0))),0)</f>
        <v/>
      </c>
      <c r="CF717">
        <f>MAX(BW717-CE717,0)</f>
        <v/>
      </c>
      <c r="CG717">
        <f>IFERROR(IF(OR(RIGHT(INDEX(PIS!P$1:P$500,MATCH(D717,PIS!C$1:C$500)),5)="P10",RIGHT(INDEX(PIS!P$1:P$500,MATCH(D717,PIS!C$1:C$500)),5)="CK"),0,IF(CF717&lt;=5000000,CF717*5%,IF(CF717&lt;=10000000,CF717*10%-250000,IF(CF717&lt;=18000000,CF717*15%-750000,IF(CF717&lt;=32000000,CF717*20%-1650000,IF(CF717&lt;=52000000,CF717*25%-3250000,IF(CF717&lt;=80000000,BH717*30%-5850000,CF717*35%-9850000))))))),0)</f>
        <v/>
      </c>
      <c r="CH717">
        <f>IFERROR(IF(OR(INDEX(PIS!P$1:P$500,MATCH(D717,PIS!C$1:C$500))="LT",INDEX(PIS!P$1:P$500,MATCH(D717,PIS!C$1:C$500))="CK"),0,IF(CF717&lt;2000000,0,CF717*10%)),0)</f>
        <v/>
      </c>
      <c r="CI717">
        <f>IFERROR(INDEX(ADJ!$A$1:$BZ$1000,MATCH(PAYROLL!D717,ADJ!A$1:A$500,0),MATCH(PAYROLL!CI$2,ADJ!$2:$2,0)),0)</f>
        <v/>
      </c>
      <c r="CJ717">
        <f>IFERROR(INDEX(ADJ!$A$1:$BZ$1000,MATCH(PAYROLL!D717,ADJ!A$1:A$500,0),MATCH(PAYROLL!CJ$2,ADJ!$2:$2,0)),0)</f>
        <v/>
      </c>
      <c r="CK717">
        <f>IFERROR(INDEX(ADJ!$A$1:$BZ$1000,MATCH(PAYROLL!D717,ADJ!A$1:A$500,0),MATCH(PAYROLL!CK$2,ADJ!$2:$2,0)),0)</f>
        <v/>
      </c>
      <c r="CL717">
        <f>SUM(CG717:CK717)</f>
        <v/>
      </c>
      <c r="CM717">
        <f>ROUND(SUM(CH717:CK717),0)</f>
        <v/>
      </c>
      <c r="CN717">
        <f>IFERROR(INDEX(CSDA!D$1:D$500,MATCH($CN$2,CSDA!C$1:C$500,0))*INDEX(PIS!V$1:V$500,MATCH(D717,PIS!C$1:C$500))+INDEX(ADJ!$A$1:$BZ$1000,MATCH(PAYROLL!D717,ADJ!A$1:A$500,0),MATCH(PAYROLL!CN$2,ADJ!$2:$2,0)),0)</f>
        <v/>
      </c>
      <c r="CO717">
        <f>IFERROR(INDEX(ADJ!$A$1:$BZ$1000,MATCH(PAYROLL!D717,ADJ!A$1:A$500,0),MATCH(PAYROLL!CO$2,ADJ!$2:$2,0)),0)</f>
        <v/>
      </c>
      <c r="CP717">
        <f>IFERROR(INDEX(ADJ!$A$1:$BZ$1000,MATCH(PAYROLL!D717,ADJ!A$1:A$500,0),MATCH(PAYROLL!CP$2,ADJ!$2:$2,0)),0)</f>
        <v/>
      </c>
      <c r="CQ717">
        <f>BP717-CL717-CI717-CM717-CN717-CO717-CP717-CC717</f>
        <v/>
      </c>
      <c r="CR717">
        <f>IFERROR(IF(RIGHT(INDEX(PIS!O$1:O$500,MATCH(D717,PIS!C$1:C$500,0)),5)="Gross",MIN(U717+V717,VLOOKUP("R700",TSC!B:C,2,0)*VLOOKUP("R101",TSC!B:C,2,0))*(VLOOKUP("T711",TSC!B:C,2,0)+VLOOKUP("T712",TSC!B:C,2,0))%,MIN(T717+V717,VLOOKUP("R700",TSC!B:C,2,0)*VLOOKUP("R101",TSC!B:C,2,0))*(VLOOKUP("T711",TSC!B:C,2,0)+VLOOKUP("T712",TSC!B:C,2,0)+VLOOKUP("R701",TSC!B:C,2,0))%),0)</f>
        <v/>
      </c>
      <c r="CS717">
        <f>IFERROR(IF(RIGHT(INDEX(PIS!O$1:O$500,MATCH(D717,PIS!C$1:C$500,0)),5)="Gross",MIN(U717+V717,VLOOKUP("R700",TSC!B:C,2,0)*VLOOKUP("R101",TSC!B:C,2,0))*(VLOOKUP("T714",TSC!B:C,2,0))%,MIN(T717+V717,VLOOKUP("R700",TSC!B:C,2,0)*VLOOKUP("R101",TSC!B:C,2,0))*(VLOOKUP("T704",TSC!B:C,2,0)+VLOOKUP("T714",TSC!B:C,2,0))%),0)</f>
        <v/>
      </c>
      <c r="CT717">
        <f>IFERROR(IF(RIGHT(INDEX(PIS!O$1:O$500,MATCH(D717,PIS!C$1:C$500,0)),5)="Gross",MIN(U717+V717,VLOOKUP("R700",TSC!B:C,2,0)*VLOOKUP("R101",TSC!B:C,2,0))*VLOOKUP("T705",TSC!B:C,2,0)%,MIN(T717+V717,VLOOKUP("R700",TSC!B:C,2,0)*VLOOKUP("R101",TSC!B:C,2,0))*VLOOKUP("T705",TSC!B:C,2,0)%),0)</f>
        <v/>
      </c>
      <c r="CU717">
        <f>IFERROR(IF(RIGHT(INDEX(PIS!O$1:O$500,MATCH(D717,PIS!C$1:C$500,0)),5)="Gross",MIN(U717+V717,VLOOKUP("R700",TSC!B:C,2,0)*VLOOKUP("R101",TSC!B:C,2,0))*(VLOOKUP("T713",TSC!B:C,2,0))%,MIN(T717+V717,VLOOKUP("R700",TSC!B:C,2,0)*VLOOKUP("R101",TSC!B:C,2,0))*(VLOOKUP("T713",TSC!B:C,2,0))%),0)</f>
        <v/>
      </c>
      <c r="CV717">
        <f>IFERROR(INDEX(ADJ!$A$1:$BZ$1000,MATCH(PAYROLL!D717,ADJ!A$1:A$500,0),MATCH(PAYROLL!CV$2,ADJ!$2:$2,0)),0)</f>
        <v/>
      </c>
      <c r="CW717">
        <f>IFERROR(INDEX(ADJ!$A$1:$BZ$1000,MATCH(PAYROLL!D717,ADJ!A$1:A$500,0),MATCH(PAYROLL!CW$2,ADJ!$2:$2,0)),0)</f>
        <v/>
      </c>
      <c r="CX717">
        <f>SUM(CR717:CW717)</f>
        <v/>
      </c>
      <c r="CY717">
        <f>ROUND(IF(CR717&gt;0,T717+V717*VLOOKUP("R202",TSC!$B$1:$C$500,2,0),0),0)</f>
        <v/>
      </c>
      <c r="CZ717">
        <f>IFERROR(INDEX(CSDA!D$1:D$500,MATCH($CZ$2,CSDA!C$1:C$500,0)),0)</f>
        <v/>
      </c>
      <c r="DA717">
        <f>ROUND(T717*0.7%,0)</f>
        <v/>
      </c>
      <c r="DB717">
        <f>ROUND(T717/12,0)</f>
        <v/>
      </c>
      <c r="DC717">
        <f ref="DC717" t="array">IFERROR(INDEX(CSDA!D$1:D$500,MATCH("Trích giữ"&amp;PAYROLL!DC$2,CSDA!A$1:A$500&amp;CSDA!C$1:C$500,0)),0)</f>
        <v/>
      </c>
      <c r="DD717">
        <f ref="DD717" t="array">IFERROR(INDEX(CSDA!D$1:D$500,MATCH("Trích giữ"&amp;PAYROLL!DD$2,CSDA!A$1:A$500&amp;CSDA!C$1:C$500,0)),0)</f>
        <v/>
      </c>
      <c r="DE717">
        <f ref="DE717" t="array">IFERROR(INDEX(CSDA!D$1:D$500,MATCH("Trích giữ"&amp;PAYROLL!DE$2,CSDA!A$1:A$500&amp;CSDA!C$1:C$500,0)),0)</f>
        <v/>
      </c>
      <c r="DF717">
        <f>IFERROR(INDEX(CSDA!D$1:D$500,MATCH(PAYROLL!DF$2,CSDA!C$1:C$500,0)),0)</f>
        <v/>
      </c>
      <c r="DG717">
        <f ref="DG717" t="array">IFERROR(INDEX(CSDA!D$1:D$500,MATCH("Trích giữ"&amp;PAYROLL!DG$2,CSDA!A$1:A$500&amp;CSDA!C$1:C$500,0)),0)</f>
        <v/>
      </c>
      <c r="DH717">
        <f>ROUND(T717/26,0)</f>
        <v/>
      </c>
      <c r="DI717">
        <f ref="DI717" t="array">IFERROR(INDEX(CSDA!D$1:D$500,MATCH("Trích giữ"&amp;PAYROLL!DI$2,CSDA!A$1:A$500&amp;CSDA!C$1:C$500,0)),0)</f>
        <v/>
      </c>
      <c r="DJ717">
        <f>IF(U717=0,T717*21.5%-BL717,0)</f>
        <v/>
      </c>
      <c r="DK717">
        <f ref="DK717" t="array">IFERROR(INDEX(CSDA!D$1:D$500,MATCH("Trích giữ"&amp;PAYROLL!DK$2,CSDA!A$1:A$500&amp;CSDA!C$1:C$500,0)),0)</f>
        <v/>
      </c>
      <c r="DL717">
        <f>IFERROR(INDEX(CSDA!D$1:D$500,MATCH(PAYROLL!DL$2,CSDA!C$1:C$500,0))/12,0)</f>
        <v/>
      </c>
      <c r="DM717">
        <f>SUM(DB717:DL717)</f>
        <v/>
      </c>
      <c r="DN717">
        <f>IFERROR(INDEX(ADJ!$A$1:$BZ$1000,MATCH(PAYROLL!D717,ADJ!A$1:A$500,0),MATCH(PAYROLL!DN$2,ADJ!$2:$2,0)),0)</f>
        <v/>
      </c>
      <c r="DO717">
        <f>IFERROR(SUM(BP717,DM717:DN717,CX717:DA717)-DT717,0)</f>
        <v/>
      </c>
      <c r="DP717">
        <f ref="DP717" t="array">SUM(BW717*IFERROR(INDEX(CSDA!D$1:D$500,MATCH(BW$2,CSDA!C$1:C$500,0)),0)%,CX717*IFERROR(INDEX(CSDA!D$1:D$500,MATCH(CX$2,CSDA!C$1:C$500,0)),0)%,DA717*IFERROR(INDEX(CSDA!D$1:D$500,MATCH(DA$2,CSDA!C$1:C$500,0)),0)%,DB717*IFERROR(INDEX(CSDA!D$1:D$500,MATCH(DB$2,CSDA!C$1:C$500,0)),0)%,DF717*IFERROR(INDEX(CSDA!D$1:D$500,MATCH("Phí dịch vụ"&amp;PAYROLL!DF$2,CSDA!A$1:A$500&amp;CSDA!C$1:C$500,0)),0)%,DC717*IFERROR(INDEX(CSDA!D$1:D$500,MATCH("Phí dịch vụ"&amp;PAYROLL!DC$2,CSDA!A$1:A$500&amp;CSDA!C$1:C$500,0)),0)%,DH717*IFERROR(INDEX(CSDA!D$1:D$500,MATCH("Phí dịch vụ"&amp;PAYROLL!DH$2,CSDA!A$1:A$500&amp;CSDA!C$1:C$500,0)),0)%,DJ717*IFERROR(INDEX(CSDA!D$1:D$500,MATCH("Phí dịch vụ"&amp;PAYROLL!DJ$2,CSDA!A$1:A$500&amp;CSDA!C$1:C$500,0)),0)%,BN717*IFERROR(INDEX(CSDA!D$1:D$500,MATCH(BN$2,CSDA!C$1:C$500,0)),0)%)-BN717*7%</f>
        <v/>
      </c>
      <c r="DQ717">
        <f>IFERROR(INDEX(ADJ!$A$1:$BZ$1000,MATCH(PAYROLL!D717,ADJ!A$1:A$500,0),MATCH(PAYROLL!DQ$2,ADJ!$2:$2,0)),0)</f>
        <v/>
      </c>
      <c r="DR717">
        <f>IFERROR(INDEX(ADJ!$A$1:$BZ$1000,MATCH(PAYROLL!D717,ADJ!A$1:A$500,0),MATCH(PAYROLL!DR$2,ADJ!$2:$2,0)),0)</f>
        <v/>
      </c>
      <c r="DS717">
        <f>SUM(DP717:DR717)</f>
        <v/>
      </c>
      <c r="DT717">
        <f>EK717</f>
        <v/>
      </c>
      <c r="DU717">
        <f>SUM(DO717:DR717)</f>
        <v/>
      </c>
      <c r="DV717">
        <f>ROUND(DU717*0.1,0)</f>
        <v/>
      </c>
      <c r="DW717">
        <f>DU717+DV717</f>
        <v/>
      </c>
      <c r="DZ717">
        <f>IFERROR(INDEX(ADJ!$A$1:$BZ$1000,MATCH(PAYROLL!$D717,ADJ!A$1:A$500,0),MATCH(PAYROLL!DZ$2,ADJ!$2:$2,0)),0)</f>
        <v/>
      </c>
      <c r="EA717">
        <f>IFERROR(INDEX(ADJ!$A$1:$BZ$1000,MATCH(PAYROLL!$D717,ADJ!A$1:A$500,0),MATCH(PAYROLL!EA$2,ADJ!$2:$2,0)),0)</f>
        <v/>
      </c>
      <c r="EB717">
        <f>IFERROR(INDEX(ADJ!$A$1:$BZ$1000,MATCH(PAYROLL!$D717,ADJ!A$1:A$500,0),MATCH(PAYROLL!EB$2,ADJ!$2:$2,0)),0)</f>
        <v/>
      </c>
      <c r="EC717">
        <f>IFERROR(INDEX(ADJ!$A$1:$BZ$1000,MATCH(PAYROLL!$D717,ADJ!A$1:A$500,0),MATCH(PAYROLL!EC$2,ADJ!$2:$2,0)),0)</f>
        <v/>
      </c>
      <c r="ED717">
        <f>IFERROR(INDEX(ADJ!$A$1:$BZ$1000,MATCH(PAYROLL!$D717,ADJ!A$1:A$500,0),MATCH(PAYROLL!ED$2,ADJ!$2:$2,0)),0)</f>
        <v/>
      </c>
      <c r="EE717">
        <f>IFERROR(INDEX(ADJ!$A$1:$BZ$1000,MATCH(PAYROLL!$D717,ADJ!A$1:A$500,0),MATCH(PAYROLL!EE$2,ADJ!$2:$2,0)),0)</f>
        <v/>
      </c>
      <c r="EF717">
        <f>IFERROR(INDEX(ADJ!$A$1:$BZ$1000,MATCH(PAYROLL!$D717,ADJ!A$1:A$500,0),MATCH(PAYROLL!EF$2,ADJ!$2:$2,0)),0)</f>
        <v/>
      </c>
      <c r="EG717">
        <f>IFERROR(INDEX(ADJ!$A$1:$BZ$1000,MATCH(PAYROLL!$D717,ADJ!A$1:A$500,0),MATCH(PAYROLL!EG$2,ADJ!$2:$2,0)),0)</f>
        <v/>
      </c>
      <c r="EH717">
        <f>IFERROR(INDEX(ADJ!$A$1:$BZ$1000,MATCH(PAYROLL!$D717,ADJ!A$1:A$500,0),MATCH(PAYROLL!EH$2,ADJ!$2:$2,0)),0)</f>
        <v/>
      </c>
      <c r="EI717">
        <f>IFERROR(INDEX(ADJ!$A$1:$BZ$1000,MATCH(PAYROLL!D717,ADJ!A$1:A$500,0),MATCH(PAYROLL!EI$2,ADJ!$2:$2,0)),0)</f>
        <v/>
      </c>
      <c r="EJ717">
        <f>IFERROR(INDEX(ADJ!$A$1:$BZ$1000,MATCH(PAYROLL!$D717,ADJ!A$1:A$500,0),MATCH(PAYROLL!EJ$2,ADJ!$2:$2,0)),0)</f>
        <v/>
      </c>
      <c r="EK717">
        <f>SUM(DZ717:EJ717)</f>
        <v/>
      </c>
    </row>
    <row r="718">
      <c r="A718" t="n">
        <v>716</v>
      </c>
      <c r="B718" t="inlineStr">
        <is>
          <t>Phùng Văn Đạt</t>
        </is>
      </c>
      <c r="D718" t="inlineStr">
        <is>
          <t>157577-01</t>
        </is>
      </c>
      <c r="S718">
        <f>IFERROR(INDEX(PIS!$A$1:$BZ$1000,MATCH($D718,PIS!C$1:C$500,0),MATCH("Lương CB tháng trước",PIS!$1:$1,0)),0)</f>
        <v/>
      </c>
      <c r="T718">
        <f>IFERROR(INDEX(PIS!$A$1:$BZ$1000,MATCH($D718,PIS!C$1:C$500,0),MATCH("Lương CB hiện tại",PIS!$1:$1,0)),0)</f>
        <v/>
      </c>
      <c r="U718">
        <f>IFERROR(INDEX(PIS!$A$1:$BZ$1000,MATCH($D718,PIS!C$1:C$500,0),MATCH("Lương đóng BHBB",PIS!$1:$1,0)),0)</f>
        <v/>
      </c>
      <c r="V718">
        <f>IFERROR(INDEX(PIS!$A$1:$BZ$1000,MATCH($D718,PIS!C$1:C$500,0),MATCH(V$2,PIS!$2:$2,0)),0)</f>
        <v/>
      </c>
      <c r="W718">
        <f>IFERROR(INDEX(PIS!$A$1:$BZ$1000,MATCH($D718,PIS!C$1:C$500,0),MATCH(W$2,PIS!$2:$2,0)),0)</f>
        <v/>
      </c>
      <c r="X718">
        <f>IFERROR(INDEX(PIS!$A$1:$BZ$1000,MATCH($D718,PIS!C$1:C$500,0),MATCH(X$2,PIS!$2:$2,0)),0)</f>
        <v/>
      </c>
      <c r="Y718">
        <f>IFERROR(INDEX(PIS!$A$1:$BZ$1000,MATCH($D718,PIS!C$1:C$500,0),MATCH(Y$2,PIS!$2:$2,0)),0)</f>
        <v/>
      </c>
      <c r="Z718">
        <f>IFERROR(INDEX(PIS!$A$1:$BZ$1000,MATCH($D718,PIS!C$1:C$500,0),MATCH(Z$2,PIS!$2:$2,0)),0)</f>
        <v/>
      </c>
      <c r="AA718">
        <f>IFERROR(INDEX(PIS!$A$1:$BZ$1000,MATCH($D718,PIS!C$1:C$500,0),MATCH(AA$2,PIS!$2:$2,0)),0)</f>
        <v/>
      </c>
      <c r="AB718">
        <f>IFERROR(INDEX(PIS!$A$1:$BZ$1000,MATCH($D718,PIS!C$1:C$500,0),MATCH(AB$2,PIS!$2:$2,0)),0)</f>
        <v/>
      </c>
      <c r="AC718">
        <f>SUM(V718:AB718)</f>
        <v/>
      </c>
      <c r="AD718">
        <f>IFERROR(INDEX(TIMESHEET!$A$1:$AI$5000,MATCH($D718,TIMESHEET!A$1:A$500,0),MATCH("T100",TIMESHEET!$2:$2,0))-2,0)</f>
        <v/>
      </c>
      <c r="AE718">
        <f>IFERROR(INDEX(TIMESHEET!$A$1:$AI$5000,MATCH($D718,TIMESHEET!A$1:A$500,0),MATCH("T202",TIMESHEET!$2:$2,0)),0)</f>
        <v/>
      </c>
      <c r="AF718">
        <f>IFERROR(INDEX(TIMESHEET!$A$1:$AI$5000,MATCH($D718,TIMESHEET!A$1:A$500,0),MATCH("T302",TIMESHEET!$2:$2,0)),0)</f>
        <v/>
      </c>
      <c r="AG718">
        <f>IFERROR(INDEX(TIMESHEET!$A$1:$AI$5000,MATCH($D718,TIMESHEET!A$1:A$500,0),MATCH("T406",TIMESHEET!$2:$2,0)),0)</f>
        <v/>
      </c>
      <c r="AH718">
        <f>AE718+AG718</f>
        <v/>
      </c>
      <c r="AI718">
        <f>IFERROR(INDEX(TIMESHEET!$A$1:$AI$5000,MATCH($D718,TIMESHEET!A$1:A$500,0),MATCH("T701",TIMESHEET!$2:$2,0)),0)</f>
        <v/>
      </c>
      <c r="AJ718">
        <f>IFERROR(INDEX(TIMESHEET!$A$1:$AI$5000,MATCH($D718,TIMESHEET!B$1:B$500,0),MATCH("T320",TIMESHEET!$2:$2,0)),0)</f>
        <v/>
      </c>
      <c r="AK718">
        <f>IFERROR(IF(LEFT(INDEX(PIS!O$1:O$500,MATCH(D718,PIS!C$1:C$500)),1)="M",T718/AD718*SUM(AE718:AG718),T718*AD718),0)</f>
        <v/>
      </c>
      <c r="AL718">
        <f>IFERROR(INDEX(ADJ!$A$1:$BZ$1000,MATCH(PAYROLL!D718,ADJ!A$1:A$500,0),MATCH(PAYROLL!AL$2,ADJ!$2:$2,0)),0)</f>
        <v/>
      </c>
      <c r="AM718">
        <f>SUM(AK718:AL718)</f>
        <v/>
      </c>
      <c r="AN718">
        <f>IFERROR(ROUND(V718/$AD718*$AH718,0),0)</f>
        <v/>
      </c>
      <c r="AO718">
        <f>IFERROR(ROUND(W718/$AD718*$AH718,0),0)</f>
        <v/>
      </c>
      <c r="AP718">
        <f>IFERROR(ROUND(X718/$AD718*$AE718,0),0)</f>
        <v/>
      </c>
      <c r="AQ718">
        <f>IFERROR(ROUND(Y718/$AD718*$AH718,0),0)</f>
        <v/>
      </c>
      <c r="AR718">
        <f>IFERROR(ROUND(Z718/$AD718*$AH718,0),0)</f>
        <v/>
      </c>
      <c r="AS718">
        <f>IFERROR(ROUND(AA718/$AD718*$AH718,0),0)</f>
        <v/>
      </c>
      <c r="AT718">
        <f>IFERROR(IF((AE718+AF718+AG718)&gt;13,AB718,ROUND(AB718/AD718*AH718,0)),0)</f>
        <v/>
      </c>
      <c r="AU718">
        <f>IFERROR(INDEX(ADJ!$A$1:$BZ$1000,MATCH(PAYROLL!D718,ADJ!A$1:A$500,0),MATCH(PAYROLL!AU$2,ADJ!$2:$2,0)),0)</f>
        <v/>
      </c>
      <c r="AV718">
        <f>ROUND(SUM(AN718:AU718),0)</f>
        <v/>
      </c>
      <c r="AW718">
        <f>IFERROR(INDEX(TIMESHEET!$A$1:$AI$5000,MATCH(PAYROLL!D718,TIMESHEET!A$1:A$500,0),MATCH("T620",TIMESHEET!$2:$2,0)),0)</f>
        <v/>
      </c>
      <c r="AX718">
        <f>IFERROR(INDEX(TIMESHEET!$A$1:$AI$5000,MATCH(PAYROLL!D718,TIMESHEET!A$1:A$500,0),MATCH("T601",TIMESHEET!$2:$2,0)),0)</f>
        <v/>
      </c>
      <c r="AY718">
        <f>IFERROR(INDEX(TIMESHEET!$A$1:$AI$5000,MATCH(PAYROLL!D718,TIMESHEET!A$1:A$500,0),MATCH("T602",TIMESHEET!$2:$2,0)),0)</f>
        <v/>
      </c>
      <c r="AZ718">
        <f>IFERROR(INDEX(TIMESHEET!$A$1:$AI$5000,MATCH(PAYROLL!D718,TIMESHEET!A$1:A$500,0),MATCH("T603",TIMESHEET!$2:$2,0)),0)</f>
        <v/>
      </c>
      <c r="BA718">
        <f>IFERROR(INDEX(TIMESHEET!$A$1:$AI$5000,MATCH(PAYROLL!D718,TIMESHEET!A$1:A$500,0),MATCH("T611",TIMESHEET!$2:$2,0)),0)</f>
        <v/>
      </c>
      <c r="BB718">
        <f>IFERROR(INDEX(TIMESHEET!$A$1:$AI$5000,MATCH(PAYROLL!D718,TIMESHEET!A$1:A$500,0),MATCH("T612",TIMESHEET!$2:$2,0)),0)</f>
        <v/>
      </c>
      <c r="BC718">
        <f>IFERROR(INDEX(TIMESHEET!$A$1:$AI$5000,MATCH(PAYROLL!D718,TIMESHEET!A$1:A$500,0),MATCH("T613",TIMESHEET!$2:$2,0)),0)</f>
        <v/>
      </c>
      <c r="BD718">
        <f>IFERROR(INDEX(TIMESHEET!$A$1:$AI$5000,MATCH(PAYROLL!D718,TIMESHEET!A$1:A$500,0),MATCH("T500",TIMESHEET!$2:$2,0)),0)</f>
        <v/>
      </c>
      <c r="BE718">
        <f>IFERROR(IF(LEFT(INDEX(PIS!O$1:O$500,MATCH(D718,PIS!C$1:C$500)),1)="M",T718/AD718/8*(AW718+AX718*1.5+AY718*2+AZ718*3+BA718*2.1+BB718*2.7+BC718*3.9+BD718*0.3),T718/8*(AW718+AX718*1.5+AY718*2+AZ718*3+BA718*2.1+BB718*2.7+BC718*3.9+BD718*0.3)),0)</f>
        <v/>
      </c>
      <c r="BF718">
        <f>IFERROR(INDEX(ADJ!$A$1:$BZ$1000,MATCH(PAYROLL!$D718,ADJ!A$1:A$500,0),MATCH(PAYROLL!BF$2,ADJ!$2:$2,0)),0)</f>
        <v/>
      </c>
      <c r="BG718">
        <f>IFERROR(INDEX(ADJ!$A$1:$BZ$1000,MATCH(PAYROLL!D718,ADJ!A$1:A$500,0),MATCH(PAYROLL!BG$2,ADJ!$2:$2,0)),0)</f>
        <v/>
      </c>
      <c r="BH718">
        <f>IFERROR(INDEX(ADJ!$A$1:$BZ$1000,MATCH(PAYROLL!D718,ADJ!A$1:A$500,0),MATCH(PAYROLL!BH$2,ADJ!$2:$2,0)),0)</f>
        <v/>
      </c>
      <c r="BI718">
        <f>IFERROR(INDEX(ADJ!$A$1:$BZ$1000,MATCH(PAYROLL!D718,ADJ!A$1:A$500,0),MATCH(PAYROLL!BI$2,ADJ!$2:$2,0)),0)</f>
        <v/>
      </c>
      <c r="BJ718">
        <f>IFERROR(INDEX(ADJ!$A$1:$BZ$1000,MATCH(PAYROLL!D718,ADJ!A$1:A$500,0),MATCH(PAYROLL!BJ$2,ADJ!$2:$2,0)),0)</f>
        <v/>
      </c>
      <c r="BK718">
        <f>SUM(BF718:BJ718)</f>
        <v/>
      </c>
      <c r="BL718">
        <f>IFERROR(INDEX(ADJ!$A$1:$BZ$1000,MATCH(PAYROLL!D718,ADJ!A$1:A$500,0),MATCH(PAYROLL!BL$2,ADJ!$2:$2,0)),0)</f>
        <v/>
      </c>
      <c r="BM718">
        <f>IFERROR(INDEX(ADJ!$A$1:$BZ$1000,MATCH(PAYROLL!D718,ADJ!A$1:A$500,0),MATCH(PAYROLL!BM$2,ADJ!$2:$2,0)),0)</f>
        <v/>
      </c>
      <c r="BN718">
        <f>IFERROR(INDEX(ADJ!$A$1:$BZ$1000,MATCH(PAYROLL!D718,ADJ!A$1:A$500,0),MATCH(PAYROLL!BN$2,ADJ!$2:$2,0)),0)</f>
        <v/>
      </c>
      <c r="BO718">
        <f>IFERROR(INDEX(ADJ!$A$1:$BZ$1000,MATCH(PAYROLL!D718,ADJ!A$1:A$500,0),MATCH(PAYROLL!BO$2,ADJ!$2:$2,0)),0)</f>
        <v/>
      </c>
      <c r="BP718">
        <f>SUM(AM718,AV718,BE718,BK718,BL718:BO718)</f>
        <v/>
      </c>
      <c r="BQ718">
        <f>BO718</f>
        <v/>
      </c>
      <c r="BR718">
        <f>IFERROR(ROUND(IF(LEFT(INDEX(PIS!O$1:O$500,MATCH(D718,PIS!C$1:C$500)),1)="D",T718/8*(BD718*0.3),IF(LEFT(INDEX(PIS!O$1:O$500,MATCH(D718,PIS!C$1:C$500)),1)="H",T718*($BD718*0.3),T718/$AD718/8*($BD718*0.3))),0),0)</f>
        <v/>
      </c>
      <c r="BS718">
        <f>IF(AP718&lt;1,0,MIN(AP718,730000))</f>
        <v/>
      </c>
      <c r="BT718">
        <f>IFERROR(ROUND((BE718-SUM(AW718:BC718)*T718/AD718/8),0)-BR718,0)</f>
        <v/>
      </c>
      <c r="BU718">
        <f>AO718</f>
        <v/>
      </c>
      <c r="BV718">
        <f>SUM(BQ718:BU718)</f>
        <v/>
      </c>
      <c r="BW718">
        <f>BP718-BV718</f>
        <v/>
      </c>
      <c r="BX718">
        <f>IFERROR(IF(RIGHT(INDEX(PIS!O$1:O$500,MATCH(D718,PIS!C$1:C$500)),5)="Gross",MIN(U718+V718,VLOOKUP("R700",TSC!B:C,2,0)*VLOOKUP("R101",TSC!B:C,2,0))*VLOOKUP("R701",TSC!B:C,2,0)%,0),0)</f>
        <v/>
      </c>
      <c r="BY718">
        <f>IFERROR(IF(RIGHT(INDEX(PIS!O$1:O$500,MATCH(D718,PIS!C$1:C$500)),5)="Gross",MIN(U718+V718,VLOOKUP("R700",TSC!B:C,2,0)*VLOOKUP("R101",TSC!B:C,2,0))*VLOOKUP("T704",TSC!B:C,2,0)%,0),0)</f>
        <v/>
      </c>
      <c r="BZ718">
        <f>IFERROR(IF(RIGHT(INDEX(PIS!O$1:O$500,MATCH(D718,PIS!C$1:C$500)),5)="Gross",MIN(U718+V718,VLOOKUP("R700",TSC!B:C,2,0)*VLOOKUP("1",TSC!F:G,2,0))*VLOOKUP("T705",TSC!B:C,2,0)%,0),0)</f>
        <v/>
      </c>
      <c r="CA718">
        <f>IFERROR(INDEX(ADJ!$A$1:$BZ$1000,MATCH(PAYROLL!D718,ADJ!A$1:A$500,0),MATCH(PAYROLL!CA$2,ADJ!$2:$2,0)),0)</f>
        <v/>
      </c>
      <c r="CB718">
        <f>IFERROR(INDEX(ADJ!$A$1:$BZ$1000,MATCH(PAYROLL!D718,ADJ!A$1:A$500,0),MATCH(PAYROLL!CB$2,ADJ!$2:$2,0)),0)</f>
        <v/>
      </c>
      <c r="CC718">
        <f>SUM(BX718:CB718)</f>
        <v/>
      </c>
      <c r="CD718">
        <f>IFERROR(INDEX(PIS!$A$1:$BZ$1000,MATCH(PAYROLL!D718,PIS!C$1:C$500,0),MATCH(PAYROLL!CD$1,PIS!$1:$1,0)),0)</f>
        <v/>
      </c>
      <c r="CE718">
        <f>IFERROR(IF(OR(INDEX(PIS!P$1:P$500,MATCH(D718,PIS!C$1:C$500,0))="LT2",INDEX(PIS!P$1:P$500,MATCH(D718,PIS!C$1:C$500,0))="P10"),0,SUM(CC718,CD718*VLOOKUP("R601",TSC!B:C,2,0),VLOOKUP("R602",TSC!B:C,2,0))),0)</f>
        <v/>
      </c>
      <c r="CF718">
        <f>MAX(BW718-CE718,0)</f>
        <v/>
      </c>
      <c r="CG718">
        <f>IFERROR(IF(OR(RIGHT(INDEX(PIS!P$1:P$500,MATCH(D718,PIS!C$1:C$500)),5)="P10",RIGHT(INDEX(PIS!P$1:P$500,MATCH(D718,PIS!C$1:C$500)),5)="CK"),0,IF(CF718&lt;=5000000,CF718*5%,IF(CF718&lt;=10000000,CF718*10%-250000,IF(CF718&lt;=18000000,CF718*15%-750000,IF(CF718&lt;=32000000,CF718*20%-1650000,IF(CF718&lt;=52000000,CF718*25%-3250000,IF(CF718&lt;=80000000,BH718*30%-5850000,CF718*35%-9850000))))))),0)</f>
        <v/>
      </c>
      <c r="CH718">
        <f>IFERROR(IF(OR(INDEX(PIS!P$1:P$500,MATCH(D718,PIS!C$1:C$500))="LT",INDEX(PIS!P$1:P$500,MATCH(D718,PIS!C$1:C$500))="CK"),0,IF(CF718&lt;2000000,0,CF718*10%)),0)</f>
        <v/>
      </c>
      <c r="CI718">
        <f>IFERROR(INDEX(ADJ!$A$1:$BZ$1000,MATCH(PAYROLL!D718,ADJ!A$1:A$500,0),MATCH(PAYROLL!CI$2,ADJ!$2:$2,0)),0)</f>
        <v/>
      </c>
      <c r="CJ718">
        <f>IFERROR(INDEX(ADJ!$A$1:$BZ$1000,MATCH(PAYROLL!D718,ADJ!A$1:A$500,0),MATCH(PAYROLL!CJ$2,ADJ!$2:$2,0)),0)</f>
        <v/>
      </c>
      <c r="CK718">
        <f>IFERROR(INDEX(ADJ!$A$1:$BZ$1000,MATCH(PAYROLL!D718,ADJ!A$1:A$500,0),MATCH(PAYROLL!CK$2,ADJ!$2:$2,0)),0)</f>
        <v/>
      </c>
      <c r="CL718">
        <f>SUM(CG718:CK718)</f>
        <v/>
      </c>
      <c r="CM718">
        <f>ROUND(SUM(CH718:CK718),0)</f>
        <v/>
      </c>
      <c r="CN718">
        <f>IFERROR(INDEX(CSDA!D$1:D$500,MATCH($CN$2,CSDA!C$1:C$500,0))*INDEX(PIS!V$1:V$500,MATCH(D718,PIS!C$1:C$500))+INDEX(ADJ!$A$1:$BZ$1000,MATCH(PAYROLL!D718,ADJ!A$1:A$500,0),MATCH(PAYROLL!CN$2,ADJ!$2:$2,0)),0)</f>
        <v/>
      </c>
      <c r="CO718">
        <f>IFERROR(INDEX(ADJ!$A$1:$BZ$1000,MATCH(PAYROLL!D718,ADJ!A$1:A$500,0),MATCH(PAYROLL!CO$2,ADJ!$2:$2,0)),0)</f>
        <v/>
      </c>
      <c r="CP718">
        <f>IFERROR(INDEX(ADJ!$A$1:$BZ$1000,MATCH(PAYROLL!D718,ADJ!A$1:A$500,0),MATCH(PAYROLL!CP$2,ADJ!$2:$2,0)),0)</f>
        <v/>
      </c>
      <c r="CQ718">
        <f>BP718-CL718-CI718-CM718-CN718-CO718-CP718-CC718</f>
        <v/>
      </c>
      <c r="CR718">
        <f>IFERROR(IF(RIGHT(INDEX(PIS!O$1:O$500,MATCH(D718,PIS!C$1:C$500,0)),5)="Gross",MIN(U718+V718,VLOOKUP("R700",TSC!B:C,2,0)*VLOOKUP("R101",TSC!B:C,2,0))*(VLOOKUP("T711",TSC!B:C,2,0)+VLOOKUP("T712",TSC!B:C,2,0))%,MIN(T718+V718,VLOOKUP("R700",TSC!B:C,2,0)*VLOOKUP("R101",TSC!B:C,2,0))*(VLOOKUP("T711",TSC!B:C,2,0)+VLOOKUP("T712",TSC!B:C,2,0)+VLOOKUP("R701",TSC!B:C,2,0))%),0)</f>
        <v/>
      </c>
      <c r="CS718">
        <f>IFERROR(IF(RIGHT(INDEX(PIS!O$1:O$500,MATCH(D718,PIS!C$1:C$500,0)),5)="Gross",MIN(U718+V718,VLOOKUP("R700",TSC!B:C,2,0)*VLOOKUP("R101",TSC!B:C,2,0))*(VLOOKUP("T714",TSC!B:C,2,0))%,MIN(T718+V718,VLOOKUP("R700",TSC!B:C,2,0)*VLOOKUP("R101",TSC!B:C,2,0))*(VLOOKUP("T704",TSC!B:C,2,0)+VLOOKUP("T714",TSC!B:C,2,0))%),0)</f>
        <v/>
      </c>
      <c r="CT718">
        <f>IFERROR(IF(RIGHT(INDEX(PIS!O$1:O$500,MATCH(D718,PIS!C$1:C$500,0)),5)="Gross",MIN(U718+V718,VLOOKUP("R700",TSC!B:C,2,0)*VLOOKUP("R101",TSC!B:C,2,0))*VLOOKUP("T705",TSC!B:C,2,0)%,MIN(T718+V718,VLOOKUP("R700",TSC!B:C,2,0)*VLOOKUP("R101",TSC!B:C,2,0))*VLOOKUP("T705",TSC!B:C,2,0)%),0)</f>
        <v/>
      </c>
      <c r="CU718">
        <f>IFERROR(IF(RIGHT(INDEX(PIS!O$1:O$500,MATCH(D718,PIS!C$1:C$500,0)),5)="Gross",MIN(U718+V718,VLOOKUP("R700",TSC!B:C,2,0)*VLOOKUP("R101",TSC!B:C,2,0))*(VLOOKUP("T713",TSC!B:C,2,0))%,MIN(T718+V718,VLOOKUP("R700",TSC!B:C,2,0)*VLOOKUP("R101",TSC!B:C,2,0))*(VLOOKUP("T713",TSC!B:C,2,0))%),0)</f>
        <v/>
      </c>
      <c r="CV718">
        <f>IFERROR(INDEX(ADJ!$A$1:$BZ$1000,MATCH(PAYROLL!D718,ADJ!A$1:A$500,0),MATCH(PAYROLL!CV$2,ADJ!$2:$2,0)),0)</f>
        <v/>
      </c>
      <c r="CW718">
        <f>IFERROR(INDEX(ADJ!$A$1:$BZ$1000,MATCH(PAYROLL!D718,ADJ!A$1:A$500,0),MATCH(PAYROLL!CW$2,ADJ!$2:$2,0)),0)</f>
        <v/>
      </c>
      <c r="CX718">
        <f>SUM(CR718:CW718)</f>
        <v/>
      </c>
      <c r="CY718">
        <f>ROUND(IF(CR718&gt;0,T718+V718*VLOOKUP("R202",TSC!$B$1:$C$500,2,0),0),0)</f>
        <v/>
      </c>
      <c r="CZ718">
        <f>IFERROR(INDEX(CSDA!D$1:D$500,MATCH($CZ$2,CSDA!C$1:C$500,0)),0)</f>
        <v/>
      </c>
      <c r="DA718">
        <f>ROUND(T718*0.7%,0)</f>
        <v/>
      </c>
      <c r="DB718">
        <f>ROUND(T718/12,0)</f>
        <v/>
      </c>
      <c r="DC718">
        <f ref="DC718" t="array">IFERROR(INDEX(CSDA!D$1:D$500,MATCH("Trích giữ"&amp;PAYROLL!DC$2,CSDA!A$1:A$500&amp;CSDA!C$1:C$500,0)),0)</f>
        <v/>
      </c>
      <c r="DD718">
        <f ref="DD718" t="array">IFERROR(INDEX(CSDA!D$1:D$500,MATCH("Trích giữ"&amp;PAYROLL!DD$2,CSDA!A$1:A$500&amp;CSDA!C$1:C$500,0)),0)</f>
        <v/>
      </c>
      <c r="DE718">
        <f ref="DE718" t="array">IFERROR(INDEX(CSDA!D$1:D$500,MATCH("Trích giữ"&amp;PAYROLL!DE$2,CSDA!A$1:A$500&amp;CSDA!C$1:C$500,0)),0)</f>
        <v/>
      </c>
      <c r="DF718">
        <f>IFERROR(INDEX(CSDA!D$1:D$500,MATCH(PAYROLL!DF$2,CSDA!C$1:C$500,0)),0)</f>
        <v/>
      </c>
      <c r="DG718">
        <f ref="DG718" t="array">IFERROR(INDEX(CSDA!D$1:D$500,MATCH("Trích giữ"&amp;PAYROLL!DG$2,CSDA!A$1:A$500&amp;CSDA!C$1:C$500,0)),0)</f>
        <v/>
      </c>
      <c r="DH718">
        <f>ROUND(T718/26,0)</f>
        <v/>
      </c>
      <c r="DI718">
        <f ref="DI718" t="array">IFERROR(INDEX(CSDA!D$1:D$500,MATCH("Trích giữ"&amp;PAYROLL!DI$2,CSDA!A$1:A$500&amp;CSDA!C$1:C$500,0)),0)</f>
        <v/>
      </c>
      <c r="DJ718">
        <f>IF(U718=0,T718*21.5%-BL718,0)</f>
        <v/>
      </c>
      <c r="DK718">
        <f ref="DK718" t="array">IFERROR(INDEX(CSDA!D$1:D$500,MATCH("Trích giữ"&amp;PAYROLL!DK$2,CSDA!A$1:A$500&amp;CSDA!C$1:C$500,0)),0)</f>
        <v/>
      </c>
      <c r="DL718">
        <f>IFERROR(INDEX(CSDA!D$1:D$500,MATCH(PAYROLL!DL$2,CSDA!C$1:C$500,0))/12,0)</f>
        <v/>
      </c>
      <c r="DM718">
        <f>SUM(DB718:DL718)</f>
        <v/>
      </c>
      <c r="DN718">
        <f>IFERROR(INDEX(ADJ!$A$1:$BZ$1000,MATCH(PAYROLL!D718,ADJ!A$1:A$500,0),MATCH(PAYROLL!DN$2,ADJ!$2:$2,0)),0)</f>
        <v/>
      </c>
      <c r="DO718">
        <f>IFERROR(SUM(BP718,DM718:DN718,CX718:DA718)-DT718,0)</f>
        <v/>
      </c>
      <c r="DP718">
        <f ref="DP718" t="array">SUM(BW718*IFERROR(INDEX(CSDA!D$1:D$500,MATCH(BW$2,CSDA!C$1:C$500,0)),0)%,CX718*IFERROR(INDEX(CSDA!D$1:D$500,MATCH(CX$2,CSDA!C$1:C$500,0)),0)%,DA718*IFERROR(INDEX(CSDA!D$1:D$500,MATCH(DA$2,CSDA!C$1:C$500,0)),0)%,DB718*IFERROR(INDEX(CSDA!D$1:D$500,MATCH(DB$2,CSDA!C$1:C$500,0)),0)%,DF718*IFERROR(INDEX(CSDA!D$1:D$500,MATCH("Phí dịch vụ"&amp;PAYROLL!DF$2,CSDA!A$1:A$500&amp;CSDA!C$1:C$500,0)),0)%,DC718*IFERROR(INDEX(CSDA!D$1:D$500,MATCH("Phí dịch vụ"&amp;PAYROLL!DC$2,CSDA!A$1:A$500&amp;CSDA!C$1:C$500,0)),0)%,DH718*IFERROR(INDEX(CSDA!D$1:D$500,MATCH("Phí dịch vụ"&amp;PAYROLL!DH$2,CSDA!A$1:A$500&amp;CSDA!C$1:C$500,0)),0)%,DJ718*IFERROR(INDEX(CSDA!D$1:D$500,MATCH("Phí dịch vụ"&amp;PAYROLL!DJ$2,CSDA!A$1:A$500&amp;CSDA!C$1:C$500,0)),0)%,BN718*IFERROR(INDEX(CSDA!D$1:D$500,MATCH(BN$2,CSDA!C$1:C$500,0)),0)%)-BN718*7%</f>
        <v/>
      </c>
      <c r="DQ718">
        <f>IFERROR(INDEX(ADJ!$A$1:$BZ$1000,MATCH(PAYROLL!D718,ADJ!A$1:A$500,0),MATCH(PAYROLL!DQ$2,ADJ!$2:$2,0)),0)</f>
        <v/>
      </c>
      <c r="DR718">
        <f>IFERROR(INDEX(ADJ!$A$1:$BZ$1000,MATCH(PAYROLL!D718,ADJ!A$1:A$500,0),MATCH(PAYROLL!DR$2,ADJ!$2:$2,0)),0)</f>
        <v/>
      </c>
      <c r="DS718">
        <f>SUM(DP718:DR718)</f>
        <v/>
      </c>
      <c r="DT718">
        <f>EK718</f>
        <v/>
      </c>
      <c r="DU718">
        <f>SUM(DO718:DR718)</f>
        <v/>
      </c>
      <c r="DV718">
        <f>ROUND(DU718*0.1,0)</f>
        <v/>
      </c>
      <c r="DW718">
        <f>DU718+DV718</f>
        <v/>
      </c>
      <c r="DZ718">
        <f>IFERROR(INDEX(ADJ!$A$1:$BZ$1000,MATCH(PAYROLL!$D718,ADJ!A$1:A$500,0),MATCH(PAYROLL!DZ$2,ADJ!$2:$2,0)),0)</f>
        <v/>
      </c>
      <c r="EA718">
        <f>IFERROR(INDEX(ADJ!$A$1:$BZ$1000,MATCH(PAYROLL!$D718,ADJ!A$1:A$500,0),MATCH(PAYROLL!EA$2,ADJ!$2:$2,0)),0)</f>
        <v/>
      </c>
      <c r="EB718">
        <f>IFERROR(INDEX(ADJ!$A$1:$BZ$1000,MATCH(PAYROLL!$D718,ADJ!A$1:A$500,0),MATCH(PAYROLL!EB$2,ADJ!$2:$2,0)),0)</f>
        <v/>
      </c>
      <c r="EC718">
        <f>IFERROR(INDEX(ADJ!$A$1:$BZ$1000,MATCH(PAYROLL!$D718,ADJ!A$1:A$500,0),MATCH(PAYROLL!EC$2,ADJ!$2:$2,0)),0)</f>
        <v/>
      </c>
      <c r="ED718">
        <f>IFERROR(INDEX(ADJ!$A$1:$BZ$1000,MATCH(PAYROLL!$D718,ADJ!A$1:A$500,0),MATCH(PAYROLL!ED$2,ADJ!$2:$2,0)),0)</f>
        <v/>
      </c>
      <c r="EE718">
        <f>IFERROR(INDEX(ADJ!$A$1:$BZ$1000,MATCH(PAYROLL!$D718,ADJ!A$1:A$500,0),MATCH(PAYROLL!EE$2,ADJ!$2:$2,0)),0)</f>
        <v/>
      </c>
      <c r="EF718">
        <f>IFERROR(INDEX(ADJ!$A$1:$BZ$1000,MATCH(PAYROLL!$D718,ADJ!A$1:A$500,0),MATCH(PAYROLL!EF$2,ADJ!$2:$2,0)),0)</f>
        <v/>
      </c>
      <c r="EG718">
        <f>IFERROR(INDEX(ADJ!$A$1:$BZ$1000,MATCH(PAYROLL!$D718,ADJ!A$1:A$500,0),MATCH(PAYROLL!EG$2,ADJ!$2:$2,0)),0)</f>
        <v/>
      </c>
      <c r="EH718">
        <f>IFERROR(INDEX(ADJ!$A$1:$BZ$1000,MATCH(PAYROLL!$D718,ADJ!A$1:A$500,0),MATCH(PAYROLL!EH$2,ADJ!$2:$2,0)),0)</f>
        <v/>
      </c>
      <c r="EI718">
        <f>IFERROR(INDEX(ADJ!$A$1:$BZ$1000,MATCH(PAYROLL!D718,ADJ!A$1:A$500,0),MATCH(PAYROLL!EI$2,ADJ!$2:$2,0)),0)</f>
        <v/>
      </c>
      <c r="EJ718">
        <f>IFERROR(INDEX(ADJ!$A$1:$BZ$1000,MATCH(PAYROLL!$D718,ADJ!A$1:A$500,0),MATCH(PAYROLL!EJ$2,ADJ!$2:$2,0)),0)</f>
        <v/>
      </c>
      <c r="EK718">
        <f>SUM(DZ718:EJ718)</f>
        <v/>
      </c>
    </row>
    <row r="719">
      <c r="A719" t="n">
        <v>717</v>
      </c>
      <c r="B719" t="inlineStr">
        <is>
          <t>Bùi Văn Thực</t>
        </is>
      </c>
      <c r="D719" t="inlineStr">
        <is>
          <t>157605-01</t>
        </is>
      </c>
      <c r="S719">
        <f>IFERROR(INDEX(PIS!$A$1:$BZ$1000,MATCH($D719,PIS!C$1:C$500,0),MATCH("Lương CB tháng trước",PIS!$1:$1,0)),0)</f>
        <v/>
      </c>
      <c r="T719">
        <f>IFERROR(INDEX(PIS!$A$1:$BZ$1000,MATCH($D719,PIS!C$1:C$500,0),MATCH("Lương CB hiện tại",PIS!$1:$1,0)),0)</f>
        <v/>
      </c>
      <c r="U719">
        <f>IFERROR(INDEX(PIS!$A$1:$BZ$1000,MATCH($D719,PIS!C$1:C$500,0),MATCH("Lương đóng BHBB",PIS!$1:$1,0)),0)</f>
        <v/>
      </c>
      <c r="V719">
        <f>IFERROR(INDEX(PIS!$A$1:$BZ$1000,MATCH($D719,PIS!C$1:C$500,0),MATCH(V$2,PIS!$2:$2,0)),0)</f>
        <v/>
      </c>
      <c r="W719">
        <f>IFERROR(INDEX(PIS!$A$1:$BZ$1000,MATCH($D719,PIS!C$1:C$500,0),MATCH(W$2,PIS!$2:$2,0)),0)</f>
        <v/>
      </c>
      <c r="X719">
        <f>IFERROR(INDEX(PIS!$A$1:$BZ$1000,MATCH($D719,PIS!C$1:C$500,0),MATCH(X$2,PIS!$2:$2,0)),0)</f>
        <v/>
      </c>
      <c r="Y719">
        <f>IFERROR(INDEX(PIS!$A$1:$BZ$1000,MATCH($D719,PIS!C$1:C$500,0),MATCH(Y$2,PIS!$2:$2,0)),0)</f>
        <v/>
      </c>
      <c r="Z719">
        <f>IFERROR(INDEX(PIS!$A$1:$BZ$1000,MATCH($D719,PIS!C$1:C$500,0),MATCH(Z$2,PIS!$2:$2,0)),0)</f>
        <v/>
      </c>
      <c r="AA719">
        <f>IFERROR(INDEX(PIS!$A$1:$BZ$1000,MATCH($D719,PIS!C$1:C$500,0),MATCH(AA$2,PIS!$2:$2,0)),0)</f>
        <v/>
      </c>
      <c r="AB719">
        <f>IFERROR(INDEX(PIS!$A$1:$BZ$1000,MATCH($D719,PIS!C$1:C$500,0),MATCH(AB$2,PIS!$2:$2,0)),0)</f>
        <v/>
      </c>
      <c r="AC719">
        <f>SUM(V719:AB719)</f>
        <v/>
      </c>
      <c r="AD719">
        <f>IFERROR(INDEX(TIMESHEET!$A$1:$AI$5000,MATCH($D719,TIMESHEET!A$1:A$500,0),MATCH("T100",TIMESHEET!$2:$2,0))-2,0)</f>
        <v/>
      </c>
      <c r="AE719">
        <f>IFERROR(INDEX(TIMESHEET!$A$1:$AI$5000,MATCH($D719,TIMESHEET!A$1:A$500,0),MATCH("T202",TIMESHEET!$2:$2,0)),0)</f>
        <v/>
      </c>
      <c r="AF719">
        <f>IFERROR(INDEX(TIMESHEET!$A$1:$AI$5000,MATCH($D719,TIMESHEET!A$1:A$500,0),MATCH("T302",TIMESHEET!$2:$2,0)),0)</f>
        <v/>
      </c>
      <c r="AG719">
        <f>IFERROR(INDEX(TIMESHEET!$A$1:$AI$5000,MATCH($D719,TIMESHEET!A$1:A$500,0),MATCH("T406",TIMESHEET!$2:$2,0)),0)</f>
        <v/>
      </c>
      <c r="AH719">
        <f>AE719+AG719</f>
        <v/>
      </c>
      <c r="AI719">
        <f>IFERROR(INDEX(TIMESHEET!$A$1:$AI$5000,MATCH($D719,TIMESHEET!A$1:A$500,0),MATCH("T701",TIMESHEET!$2:$2,0)),0)</f>
        <v/>
      </c>
      <c r="AJ719">
        <f>IFERROR(INDEX(TIMESHEET!$A$1:$AI$5000,MATCH($D719,TIMESHEET!B$1:B$500,0),MATCH("T320",TIMESHEET!$2:$2,0)),0)</f>
        <v/>
      </c>
      <c r="AK719">
        <f>IFERROR(IF(LEFT(INDEX(PIS!O$1:O$500,MATCH(D719,PIS!C$1:C$500)),1)="M",T719/AD719*SUM(AE719:AG719),T719*AD719),0)</f>
        <v/>
      </c>
      <c r="AL719">
        <f>IFERROR(INDEX(ADJ!$A$1:$BZ$1000,MATCH(PAYROLL!D719,ADJ!A$1:A$500,0),MATCH(PAYROLL!AL$2,ADJ!$2:$2,0)),0)</f>
        <v/>
      </c>
      <c r="AM719">
        <f>SUM(AK719:AL719)</f>
        <v/>
      </c>
      <c r="AN719">
        <f>IFERROR(ROUND(V719/$AD719*$AH719,0),0)</f>
        <v/>
      </c>
      <c r="AO719">
        <f>IFERROR(ROUND(W719/$AD719*$AH719,0),0)</f>
        <v/>
      </c>
      <c r="AP719">
        <f>IFERROR(ROUND(X719/$AD719*$AE719,0),0)</f>
        <v/>
      </c>
      <c r="AQ719">
        <f>IFERROR(ROUND(Y719/$AD719*$AH719,0),0)</f>
        <v/>
      </c>
      <c r="AR719">
        <f>IFERROR(ROUND(Z719/$AD719*$AH719,0),0)</f>
        <v/>
      </c>
      <c r="AS719">
        <f>IFERROR(ROUND(AA719/$AD719*$AH719,0),0)</f>
        <v/>
      </c>
      <c r="AT719">
        <f>IFERROR(IF((AE719+AF719+AG719)&gt;13,AB719,ROUND(AB719/AD719*AH719,0)),0)</f>
        <v/>
      </c>
      <c r="AU719">
        <f>IFERROR(INDEX(ADJ!$A$1:$BZ$1000,MATCH(PAYROLL!D719,ADJ!A$1:A$500,0),MATCH(PAYROLL!AU$2,ADJ!$2:$2,0)),0)</f>
        <v/>
      </c>
      <c r="AV719">
        <f>ROUND(SUM(AN719:AU719),0)</f>
        <v/>
      </c>
      <c r="AW719">
        <f>IFERROR(INDEX(TIMESHEET!$A$1:$AI$5000,MATCH(PAYROLL!D719,TIMESHEET!A$1:A$500,0),MATCH("T620",TIMESHEET!$2:$2,0)),0)</f>
        <v/>
      </c>
      <c r="AX719">
        <f>IFERROR(INDEX(TIMESHEET!$A$1:$AI$5000,MATCH(PAYROLL!D719,TIMESHEET!A$1:A$500,0),MATCH("T601",TIMESHEET!$2:$2,0)),0)</f>
        <v/>
      </c>
      <c r="AY719">
        <f>IFERROR(INDEX(TIMESHEET!$A$1:$AI$5000,MATCH(PAYROLL!D719,TIMESHEET!A$1:A$500,0),MATCH("T602",TIMESHEET!$2:$2,0)),0)</f>
        <v/>
      </c>
      <c r="AZ719">
        <f>IFERROR(INDEX(TIMESHEET!$A$1:$AI$5000,MATCH(PAYROLL!D719,TIMESHEET!A$1:A$500,0),MATCH("T603",TIMESHEET!$2:$2,0)),0)</f>
        <v/>
      </c>
      <c r="BA719">
        <f>IFERROR(INDEX(TIMESHEET!$A$1:$AI$5000,MATCH(PAYROLL!D719,TIMESHEET!A$1:A$500,0),MATCH("T611",TIMESHEET!$2:$2,0)),0)</f>
        <v/>
      </c>
      <c r="BB719">
        <f>IFERROR(INDEX(TIMESHEET!$A$1:$AI$5000,MATCH(PAYROLL!D719,TIMESHEET!A$1:A$500,0),MATCH("T612",TIMESHEET!$2:$2,0)),0)</f>
        <v/>
      </c>
      <c r="BC719">
        <f>IFERROR(INDEX(TIMESHEET!$A$1:$AI$5000,MATCH(PAYROLL!D719,TIMESHEET!A$1:A$500,0),MATCH("T613",TIMESHEET!$2:$2,0)),0)</f>
        <v/>
      </c>
      <c r="BD719">
        <f>IFERROR(INDEX(TIMESHEET!$A$1:$AI$5000,MATCH(PAYROLL!D719,TIMESHEET!A$1:A$500,0),MATCH("T500",TIMESHEET!$2:$2,0)),0)</f>
        <v/>
      </c>
      <c r="BE719">
        <f>IFERROR(IF(LEFT(INDEX(PIS!O$1:O$500,MATCH(D719,PIS!C$1:C$500)),1)="M",T719/AD719/8*(AW719+AX719*1.5+AY719*2+AZ719*3+BA719*2.1+BB719*2.7+BC719*3.9+BD719*0.3),T719/8*(AW719+AX719*1.5+AY719*2+AZ719*3+BA719*2.1+BB719*2.7+BC719*3.9+BD719*0.3)),0)</f>
        <v/>
      </c>
      <c r="BF719">
        <f>IFERROR(INDEX(ADJ!$A$1:$BZ$1000,MATCH(PAYROLL!$D719,ADJ!A$1:A$500,0),MATCH(PAYROLL!BF$2,ADJ!$2:$2,0)),0)</f>
        <v/>
      </c>
      <c r="BG719">
        <f>IFERROR(INDEX(ADJ!$A$1:$BZ$1000,MATCH(PAYROLL!D719,ADJ!A$1:A$500,0),MATCH(PAYROLL!BG$2,ADJ!$2:$2,0)),0)</f>
        <v/>
      </c>
      <c r="BH719">
        <f>IFERROR(INDEX(ADJ!$A$1:$BZ$1000,MATCH(PAYROLL!D719,ADJ!A$1:A$500,0),MATCH(PAYROLL!BH$2,ADJ!$2:$2,0)),0)</f>
        <v/>
      </c>
      <c r="BI719">
        <f>IFERROR(INDEX(ADJ!$A$1:$BZ$1000,MATCH(PAYROLL!D719,ADJ!A$1:A$500,0),MATCH(PAYROLL!BI$2,ADJ!$2:$2,0)),0)</f>
        <v/>
      </c>
      <c r="BJ719">
        <f>IFERROR(INDEX(ADJ!$A$1:$BZ$1000,MATCH(PAYROLL!D719,ADJ!A$1:A$500,0),MATCH(PAYROLL!BJ$2,ADJ!$2:$2,0)),0)</f>
        <v/>
      </c>
      <c r="BK719">
        <f>SUM(BF719:BJ719)</f>
        <v/>
      </c>
      <c r="BL719">
        <f>IFERROR(INDEX(ADJ!$A$1:$BZ$1000,MATCH(PAYROLL!D719,ADJ!A$1:A$500,0),MATCH(PAYROLL!BL$2,ADJ!$2:$2,0)),0)</f>
        <v/>
      </c>
      <c r="BM719">
        <f>IFERROR(INDEX(ADJ!$A$1:$BZ$1000,MATCH(PAYROLL!D719,ADJ!A$1:A$500,0),MATCH(PAYROLL!BM$2,ADJ!$2:$2,0)),0)</f>
        <v/>
      </c>
      <c r="BN719">
        <f>IFERROR(INDEX(ADJ!$A$1:$BZ$1000,MATCH(PAYROLL!D719,ADJ!A$1:A$500,0),MATCH(PAYROLL!BN$2,ADJ!$2:$2,0)),0)</f>
        <v/>
      </c>
      <c r="BO719">
        <f>IFERROR(INDEX(ADJ!$A$1:$BZ$1000,MATCH(PAYROLL!D719,ADJ!A$1:A$500,0),MATCH(PAYROLL!BO$2,ADJ!$2:$2,0)),0)</f>
        <v/>
      </c>
      <c r="BP719">
        <f>SUM(AM719,AV719,BE719,BK719,BL719:BO719)</f>
        <v/>
      </c>
      <c r="BQ719">
        <f>BO719</f>
        <v/>
      </c>
      <c r="BR719">
        <f>IFERROR(ROUND(IF(LEFT(INDEX(PIS!O$1:O$500,MATCH(D719,PIS!C$1:C$500)),1)="D",T719/8*(BD719*0.3),IF(LEFT(INDEX(PIS!O$1:O$500,MATCH(D719,PIS!C$1:C$500)),1)="H",T719*($BD719*0.3),T719/$AD719/8*($BD719*0.3))),0),0)</f>
        <v/>
      </c>
      <c r="BS719">
        <f>IF(AP719&lt;1,0,MIN(AP719,730000))</f>
        <v/>
      </c>
      <c r="BT719">
        <f>IFERROR(ROUND((BE719-SUM(AW719:BC719)*T719/AD719/8),0)-BR719,0)</f>
        <v/>
      </c>
      <c r="BU719">
        <f>AO719</f>
        <v/>
      </c>
      <c r="BV719">
        <f>SUM(BQ719:BU719)</f>
        <v/>
      </c>
      <c r="BW719">
        <f>BP719-BV719</f>
        <v/>
      </c>
      <c r="BX719">
        <f>IFERROR(IF(RIGHT(INDEX(PIS!O$1:O$500,MATCH(D719,PIS!C$1:C$500)),5)="Gross",MIN(U719+V719,VLOOKUP("R700",TSC!B:C,2,0)*VLOOKUP("R101",TSC!B:C,2,0))*VLOOKUP("R701",TSC!B:C,2,0)%,0),0)</f>
        <v/>
      </c>
      <c r="BY719">
        <f>IFERROR(IF(RIGHT(INDEX(PIS!O$1:O$500,MATCH(D719,PIS!C$1:C$500)),5)="Gross",MIN(U719+V719,VLOOKUP("R700",TSC!B:C,2,0)*VLOOKUP("R101",TSC!B:C,2,0))*VLOOKUP("T704",TSC!B:C,2,0)%,0),0)</f>
        <v/>
      </c>
      <c r="BZ719">
        <f>IFERROR(IF(RIGHT(INDEX(PIS!O$1:O$500,MATCH(D719,PIS!C$1:C$500)),5)="Gross",MIN(U719+V719,VLOOKUP("R700",TSC!B:C,2,0)*VLOOKUP("1",TSC!F:G,2,0))*VLOOKUP("T705",TSC!B:C,2,0)%,0),0)</f>
        <v/>
      </c>
      <c r="CA719">
        <f>IFERROR(INDEX(ADJ!$A$1:$BZ$1000,MATCH(PAYROLL!D719,ADJ!A$1:A$500,0),MATCH(PAYROLL!CA$2,ADJ!$2:$2,0)),0)</f>
        <v/>
      </c>
      <c r="CB719">
        <f>IFERROR(INDEX(ADJ!$A$1:$BZ$1000,MATCH(PAYROLL!D719,ADJ!A$1:A$500,0),MATCH(PAYROLL!CB$2,ADJ!$2:$2,0)),0)</f>
        <v/>
      </c>
      <c r="CC719">
        <f>SUM(BX719:CB719)</f>
        <v/>
      </c>
      <c r="CD719">
        <f>IFERROR(INDEX(PIS!$A$1:$BZ$1000,MATCH(PAYROLL!D719,PIS!C$1:C$500,0),MATCH(PAYROLL!CD$1,PIS!$1:$1,0)),0)</f>
        <v/>
      </c>
      <c r="CE719">
        <f>IFERROR(IF(OR(INDEX(PIS!P$1:P$500,MATCH(D719,PIS!C$1:C$500,0))="LT2",INDEX(PIS!P$1:P$500,MATCH(D719,PIS!C$1:C$500,0))="P10"),0,SUM(CC719,CD719*VLOOKUP("R601",TSC!B:C,2,0),VLOOKUP("R602",TSC!B:C,2,0))),0)</f>
        <v/>
      </c>
      <c r="CF719">
        <f>MAX(BW719-CE719,0)</f>
        <v/>
      </c>
      <c r="CG719">
        <f>IFERROR(IF(OR(RIGHT(INDEX(PIS!P$1:P$500,MATCH(D719,PIS!C$1:C$500)),5)="P10",RIGHT(INDEX(PIS!P$1:P$500,MATCH(D719,PIS!C$1:C$500)),5)="CK"),0,IF(CF719&lt;=5000000,CF719*5%,IF(CF719&lt;=10000000,CF719*10%-250000,IF(CF719&lt;=18000000,CF719*15%-750000,IF(CF719&lt;=32000000,CF719*20%-1650000,IF(CF719&lt;=52000000,CF719*25%-3250000,IF(CF719&lt;=80000000,BH719*30%-5850000,CF719*35%-9850000))))))),0)</f>
        <v/>
      </c>
      <c r="CH719">
        <f>IFERROR(IF(OR(INDEX(PIS!P$1:P$500,MATCH(D719,PIS!C$1:C$500))="LT",INDEX(PIS!P$1:P$500,MATCH(D719,PIS!C$1:C$500))="CK"),0,IF(CF719&lt;2000000,0,CF719*10%)),0)</f>
        <v/>
      </c>
      <c r="CI719">
        <f>IFERROR(INDEX(ADJ!$A$1:$BZ$1000,MATCH(PAYROLL!D719,ADJ!A$1:A$500,0),MATCH(PAYROLL!CI$2,ADJ!$2:$2,0)),0)</f>
        <v/>
      </c>
      <c r="CJ719">
        <f>IFERROR(INDEX(ADJ!$A$1:$BZ$1000,MATCH(PAYROLL!D719,ADJ!A$1:A$500,0),MATCH(PAYROLL!CJ$2,ADJ!$2:$2,0)),0)</f>
        <v/>
      </c>
      <c r="CK719">
        <f>IFERROR(INDEX(ADJ!$A$1:$BZ$1000,MATCH(PAYROLL!D719,ADJ!A$1:A$500,0),MATCH(PAYROLL!CK$2,ADJ!$2:$2,0)),0)</f>
        <v/>
      </c>
      <c r="CL719">
        <f>SUM(CG719:CK719)</f>
        <v/>
      </c>
      <c r="CM719">
        <f>ROUND(SUM(CH719:CK719),0)</f>
        <v/>
      </c>
      <c r="CN719">
        <f>IFERROR(INDEX(CSDA!D$1:D$500,MATCH($CN$2,CSDA!C$1:C$500,0))*INDEX(PIS!V$1:V$500,MATCH(D719,PIS!C$1:C$500))+INDEX(ADJ!$A$1:$BZ$1000,MATCH(PAYROLL!D719,ADJ!A$1:A$500,0),MATCH(PAYROLL!CN$2,ADJ!$2:$2,0)),0)</f>
        <v/>
      </c>
      <c r="CO719">
        <f>IFERROR(INDEX(ADJ!$A$1:$BZ$1000,MATCH(PAYROLL!D719,ADJ!A$1:A$500,0),MATCH(PAYROLL!CO$2,ADJ!$2:$2,0)),0)</f>
        <v/>
      </c>
      <c r="CP719">
        <f>IFERROR(INDEX(ADJ!$A$1:$BZ$1000,MATCH(PAYROLL!D719,ADJ!A$1:A$500,0),MATCH(PAYROLL!CP$2,ADJ!$2:$2,0)),0)</f>
        <v/>
      </c>
      <c r="CQ719">
        <f>BP719-CL719-CI719-CM719-CN719-CO719-CP719-CC719</f>
        <v/>
      </c>
      <c r="CR719">
        <f>IFERROR(IF(RIGHT(INDEX(PIS!O$1:O$500,MATCH(D719,PIS!C$1:C$500,0)),5)="Gross",MIN(U719+V719,VLOOKUP("R700",TSC!B:C,2,0)*VLOOKUP("R101",TSC!B:C,2,0))*(VLOOKUP("T711",TSC!B:C,2,0)+VLOOKUP("T712",TSC!B:C,2,0))%,MIN(T719+V719,VLOOKUP("R700",TSC!B:C,2,0)*VLOOKUP("R101",TSC!B:C,2,0))*(VLOOKUP("T711",TSC!B:C,2,0)+VLOOKUP("T712",TSC!B:C,2,0)+VLOOKUP("R701",TSC!B:C,2,0))%),0)</f>
        <v/>
      </c>
      <c r="CS719">
        <f>IFERROR(IF(RIGHT(INDEX(PIS!O$1:O$500,MATCH(D719,PIS!C$1:C$500,0)),5)="Gross",MIN(U719+V719,VLOOKUP("R700",TSC!B:C,2,0)*VLOOKUP("R101",TSC!B:C,2,0))*(VLOOKUP("T714",TSC!B:C,2,0))%,MIN(T719+V719,VLOOKUP("R700",TSC!B:C,2,0)*VLOOKUP("R101",TSC!B:C,2,0))*(VLOOKUP("T704",TSC!B:C,2,0)+VLOOKUP("T714",TSC!B:C,2,0))%),0)</f>
        <v/>
      </c>
      <c r="CT719">
        <f>IFERROR(IF(RIGHT(INDEX(PIS!O$1:O$500,MATCH(D719,PIS!C$1:C$500,0)),5)="Gross",MIN(U719+V719,VLOOKUP("R700",TSC!B:C,2,0)*VLOOKUP("R101",TSC!B:C,2,0))*VLOOKUP("T705",TSC!B:C,2,0)%,MIN(T719+V719,VLOOKUP("R700",TSC!B:C,2,0)*VLOOKUP("R101",TSC!B:C,2,0))*VLOOKUP("T705",TSC!B:C,2,0)%),0)</f>
        <v/>
      </c>
      <c r="CU719">
        <f>IFERROR(IF(RIGHT(INDEX(PIS!O$1:O$500,MATCH(D719,PIS!C$1:C$500,0)),5)="Gross",MIN(U719+V719,VLOOKUP("R700",TSC!B:C,2,0)*VLOOKUP("R101",TSC!B:C,2,0))*(VLOOKUP("T713",TSC!B:C,2,0))%,MIN(T719+V719,VLOOKUP("R700",TSC!B:C,2,0)*VLOOKUP("R101",TSC!B:C,2,0))*(VLOOKUP("T713",TSC!B:C,2,0))%),0)</f>
        <v/>
      </c>
      <c r="CV719">
        <f>IFERROR(INDEX(ADJ!$A$1:$BZ$1000,MATCH(PAYROLL!D719,ADJ!A$1:A$500,0),MATCH(PAYROLL!CV$2,ADJ!$2:$2,0)),0)</f>
        <v/>
      </c>
      <c r="CW719">
        <f>IFERROR(INDEX(ADJ!$A$1:$BZ$1000,MATCH(PAYROLL!D719,ADJ!A$1:A$500,0),MATCH(PAYROLL!CW$2,ADJ!$2:$2,0)),0)</f>
        <v/>
      </c>
      <c r="CX719">
        <f>SUM(CR719:CW719)</f>
        <v/>
      </c>
      <c r="CY719">
        <f>ROUND(IF(CR719&gt;0,T719+V719*VLOOKUP("R202",TSC!$B$1:$C$500,2,0),0),0)</f>
        <v/>
      </c>
      <c r="CZ719">
        <f>IFERROR(INDEX(CSDA!D$1:D$500,MATCH($CZ$2,CSDA!C$1:C$500,0)),0)</f>
        <v/>
      </c>
      <c r="DA719">
        <f>ROUND(T719*0.7%,0)</f>
        <v/>
      </c>
      <c r="DB719">
        <f>ROUND(T719/12,0)</f>
        <v/>
      </c>
      <c r="DC719">
        <f ref="DC719" t="array">IFERROR(INDEX(CSDA!D$1:D$500,MATCH("Trích giữ"&amp;PAYROLL!DC$2,CSDA!A$1:A$500&amp;CSDA!C$1:C$500,0)),0)</f>
        <v/>
      </c>
      <c r="DD719">
        <f ref="DD719" t="array">IFERROR(INDEX(CSDA!D$1:D$500,MATCH("Trích giữ"&amp;PAYROLL!DD$2,CSDA!A$1:A$500&amp;CSDA!C$1:C$500,0)),0)</f>
        <v/>
      </c>
      <c r="DE719">
        <f ref="DE719" t="array">IFERROR(INDEX(CSDA!D$1:D$500,MATCH("Trích giữ"&amp;PAYROLL!DE$2,CSDA!A$1:A$500&amp;CSDA!C$1:C$500,0)),0)</f>
        <v/>
      </c>
      <c r="DF719">
        <f>IFERROR(INDEX(CSDA!D$1:D$500,MATCH(PAYROLL!DF$2,CSDA!C$1:C$500,0)),0)</f>
        <v/>
      </c>
      <c r="DG719">
        <f ref="DG719" t="array">IFERROR(INDEX(CSDA!D$1:D$500,MATCH("Trích giữ"&amp;PAYROLL!DG$2,CSDA!A$1:A$500&amp;CSDA!C$1:C$500,0)),0)</f>
        <v/>
      </c>
      <c r="DH719">
        <f>ROUND(T719/26,0)</f>
        <v/>
      </c>
      <c r="DI719">
        <f ref="DI719" t="array">IFERROR(INDEX(CSDA!D$1:D$500,MATCH("Trích giữ"&amp;PAYROLL!DI$2,CSDA!A$1:A$500&amp;CSDA!C$1:C$500,0)),0)</f>
        <v/>
      </c>
      <c r="DJ719">
        <f>IF(U719=0,T719*21.5%-BL719,0)</f>
        <v/>
      </c>
      <c r="DK719">
        <f ref="DK719" t="array">IFERROR(INDEX(CSDA!D$1:D$500,MATCH("Trích giữ"&amp;PAYROLL!DK$2,CSDA!A$1:A$500&amp;CSDA!C$1:C$500,0)),0)</f>
        <v/>
      </c>
      <c r="DL719">
        <f>IFERROR(INDEX(CSDA!D$1:D$500,MATCH(PAYROLL!DL$2,CSDA!C$1:C$500,0))/12,0)</f>
        <v/>
      </c>
      <c r="DM719">
        <f>SUM(DB719:DL719)</f>
        <v/>
      </c>
      <c r="DN719">
        <f>IFERROR(INDEX(ADJ!$A$1:$BZ$1000,MATCH(PAYROLL!D719,ADJ!A$1:A$500,0),MATCH(PAYROLL!DN$2,ADJ!$2:$2,0)),0)</f>
        <v/>
      </c>
      <c r="DO719">
        <f>IFERROR(SUM(BP719,DM719:DN719,CX719:DA719)-DT719,0)</f>
        <v/>
      </c>
      <c r="DP719">
        <f ref="DP719" t="array">SUM(BW719*IFERROR(INDEX(CSDA!D$1:D$500,MATCH(BW$2,CSDA!C$1:C$500,0)),0)%,CX719*IFERROR(INDEX(CSDA!D$1:D$500,MATCH(CX$2,CSDA!C$1:C$500,0)),0)%,DA719*IFERROR(INDEX(CSDA!D$1:D$500,MATCH(DA$2,CSDA!C$1:C$500,0)),0)%,DB719*IFERROR(INDEX(CSDA!D$1:D$500,MATCH(DB$2,CSDA!C$1:C$500,0)),0)%,DF719*IFERROR(INDEX(CSDA!D$1:D$500,MATCH("Phí dịch vụ"&amp;PAYROLL!DF$2,CSDA!A$1:A$500&amp;CSDA!C$1:C$500,0)),0)%,DC719*IFERROR(INDEX(CSDA!D$1:D$500,MATCH("Phí dịch vụ"&amp;PAYROLL!DC$2,CSDA!A$1:A$500&amp;CSDA!C$1:C$500,0)),0)%,DH719*IFERROR(INDEX(CSDA!D$1:D$500,MATCH("Phí dịch vụ"&amp;PAYROLL!DH$2,CSDA!A$1:A$500&amp;CSDA!C$1:C$500,0)),0)%,DJ719*IFERROR(INDEX(CSDA!D$1:D$500,MATCH("Phí dịch vụ"&amp;PAYROLL!DJ$2,CSDA!A$1:A$500&amp;CSDA!C$1:C$500,0)),0)%,BN719*IFERROR(INDEX(CSDA!D$1:D$500,MATCH(BN$2,CSDA!C$1:C$500,0)),0)%)-BN719*7%</f>
        <v/>
      </c>
      <c r="DQ719">
        <f>IFERROR(INDEX(ADJ!$A$1:$BZ$1000,MATCH(PAYROLL!D719,ADJ!A$1:A$500,0),MATCH(PAYROLL!DQ$2,ADJ!$2:$2,0)),0)</f>
        <v/>
      </c>
      <c r="DR719">
        <f>IFERROR(INDEX(ADJ!$A$1:$BZ$1000,MATCH(PAYROLL!D719,ADJ!A$1:A$500,0),MATCH(PAYROLL!DR$2,ADJ!$2:$2,0)),0)</f>
        <v/>
      </c>
      <c r="DS719">
        <f>SUM(DP719:DR719)</f>
        <v/>
      </c>
      <c r="DT719">
        <f>EK719</f>
        <v/>
      </c>
      <c r="DU719">
        <f>SUM(DO719:DR719)</f>
        <v/>
      </c>
      <c r="DV719">
        <f>ROUND(DU719*0.1,0)</f>
        <v/>
      </c>
      <c r="DW719">
        <f>DU719+DV719</f>
        <v/>
      </c>
      <c r="DZ719">
        <f>IFERROR(INDEX(ADJ!$A$1:$BZ$1000,MATCH(PAYROLL!$D719,ADJ!A$1:A$500,0),MATCH(PAYROLL!DZ$2,ADJ!$2:$2,0)),0)</f>
        <v/>
      </c>
      <c r="EA719">
        <f>IFERROR(INDEX(ADJ!$A$1:$BZ$1000,MATCH(PAYROLL!$D719,ADJ!A$1:A$500,0),MATCH(PAYROLL!EA$2,ADJ!$2:$2,0)),0)</f>
        <v/>
      </c>
      <c r="EB719">
        <f>IFERROR(INDEX(ADJ!$A$1:$BZ$1000,MATCH(PAYROLL!$D719,ADJ!A$1:A$500,0),MATCH(PAYROLL!EB$2,ADJ!$2:$2,0)),0)</f>
        <v/>
      </c>
      <c r="EC719">
        <f>IFERROR(INDEX(ADJ!$A$1:$BZ$1000,MATCH(PAYROLL!$D719,ADJ!A$1:A$500,0),MATCH(PAYROLL!EC$2,ADJ!$2:$2,0)),0)</f>
        <v/>
      </c>
      <c r="ED719">
        <f>IFERROR(INDEX(ADJ!$A$1:$BZ$1000,MATCH(PAYROLL!$D719,ADJ!A$1:A$500,0),MATCH(PAYROLL!ED$2,ADJ!$2:$2,0)),0)</f>
        <v/>
      </c>
      <c r="EE719">
        <f>IFERROR(INDEX(ADJ!$A$1:$BZ$1000,MATCH(PAYROLL!$D719,ADJ!A$1:A$500,0),MATCH(PAYROLL!EE$2,ADJ!$2:$2,0)),0)</f>
        <v/>
      </c>
      <c r="EF719">
        <f>IFERROR(INDEX(ADJ!$A$1:$BZ$1000,MATCH(PAYROLL!$D719,ADJ!A$1:A$500,0),MATCH(PAYROLL!EF$2,ADJ!$2:$2,0)),0)</f>
        <v/>
      </c>
      <c r="EG719">
        <f>IFERROR(INDEX(ADJ!$A$1:$BZ$1000,MATCH(PAYROLL!$D719,ADJ!A$1:A$500,0),MATCH(PAYROLL!EG$2,ADJ!$2:$2,0)),0)</f>
        <v/>
      </c>
      <c r="EH719">
        <f>IFERROR(INDEX(ADJ!$A$1:$BZ$1000,MATCH(PAYROLL!$D719,ADJ!A$1:A$500,0),MATCH(PAYROLL!EH$2,ADJ!$2:$2,0)),0)</f>
        <v/>
      </c>
      <c r="EI719">
        <f>IFERROR(INDEX(ADJ!$A$1:$BZ$1000,MATCH(PAYROLL!D719,ADJ!A$1:A$500,0),MATCH(PAYROLL!EI$2,ADJ!$2:$2,0)),0)</f>
        <v/>
      </c>
      <c r="EJ719">
        <f>IFERROR(INDEX(ADJ!$A$1:$BZ$1000,MATCH(PAYROLL!$D719,ADJ!A$1:A$500,0),MATCH(PAYROLL!EJ$2,ADJ!$2:$2,0)),0)</f>
        <v/>
      </c>
      <c r="EK719">
        <f>SUM(DZ719:EJ719)</f>
        <v/>
      </c>
    </row>
    <row r="720">
      <c r="A720" t="n">
        <v>718</v>
      </c>
      <c r="B720" t="inlineStr">
        <is>
          <t>Lê Trung Kiên</t>
        </is>
      </c>
      <c r="D720" t="inlineStr">
        <is>
          <t>157604-01</t>
        </is>
      </c>
      <c r="S720">
        <f>IFERROR(INDEX(PIS!$A$1:$BZ$1000,MATCH($D720,PIS!C$1:C$500,0),MATCH("Lương CB tháng trước",PIS!$1:$1,0)),0)</f>
        <v/>
      </c>
      <c r="T720">
        <f>IFERROR(INDEX(PIS!$A$1:$BZ$1000,MATCH($D720,PIS!C$1:C$500,0),MATCH("Lương CB hiện tại",PIS!$1:$1,0)),0)</f>
        <v/>
      </c>
      <c r="U720">
        <f>IFERROR(INDEX(PIS!$A$1:$BZ$1000,MATCH($D720,PIS!C$1:C$500,0),MATCH("Lương đóng BHBB",PIS!$1:$1,0)),0)</f>
        <v/>
      </c>
      <c r="V720">
        <f>IFERROR(INDEX(PIS!$A$1:$BZ$1000,MATCH($D720,PIS!C$1:C$500,0),MATCH(V$2,PIS!$2:$2,0)),0)</f>
        <v/>
      </c>
      <c r="W720">
        <f>IFERROR(INDEX(PIS!$A$1:$BZ$1000,MATCH($D720,PIS!C$1:C$500,0),MATCH(W$2,PIS!$2:$2,0)),0)</f>
        <v/>
      </c>
      <c r="X720">
        <f>IFERROR(INDEX(PIS!$A$1:$BZ$1000,MATCH($D720,PIS!C$1:C$500,0),MATCH(X$2,PIS!$2:$2,0)),0)</f>
        <v/>
      </c>
      <c r="Y720">
        <f>IFERROR(INDEX(PIS!$A$1:$BZ$1000,MATCH($D720,PIS!C$1:C$500,0),MATCH(Y$2,PIS!$2:$2,0)),0)</f>
        <v/>
      </c>
      <c r="Z720">
        <f>IFERROR(INDEX(PIS!$A$1:$BZ$1000,MATCH($D720,PIS!C$1:C$500,0),MATCH(Z$2,PIS!$2:$2,0)),0)</f>
        <v/>
      </c>
      <c r="AA720">
        <f>IFERROR(INDEX(PIS!$A$1:$BZ$1000,MATCH($D720,PIS!C$1:C$500,0),MATCH(AA$2,PIS!$2:$2,0)),0)</f>
        <v/>
      </c>
      <c r="AB720">
        <f>IFERROR(INDEX(PIS!$A$1:$BZ$1000,MATCH($D720,PIS!C$1:C$500,0),MATCH(AB$2,PIS!$2:$2,0)),0)</f>
        <v/>
      </c>
      <c r="AC720">
        <f>SUM(V720:AB720)</f>
        <v/>
      </c>
      <c r="AD720">
        <f>IFERROR(INDEX(TIMESHEET!$A$1:$AI$5000,MATCH($D720,TIMESHEET!A$1:A$500,0),MATCH("T100",TIMESHEET!$2:$2,0))-2,0)</f>
        <v/>
      </c>
      <c r="AE720">
        <f>IFERROR(INDEX(TIMESHEET!$A$1:$AI$5000,MATCH($D720,TIMESHEET!A$1:A$500,0),MATCH("T202",TIMESHEET!$2:$2,0)),0)</f>
        <v/>
      </c>
      <c r="AF720">
        <f>IFERROR(INDEX(TIMESHEET!$A$1:$AI$5000,MATCH($D720,TIMESHEET!A$1:A$500,0),MATCH("T302",TIMESHEET!$2:$2,0)),0)</f>
        <v/>
      </c>
      <c r="AG720">
        <f>IFERROR(INDEX(TIMESHEET!$A$1:$AI$5000,MATCH($D720,TIMESHEET!A$1:A$500,0),MATCH("T406",TIMESHEET!$2:$2,0)),0)</f>
        <v/>
      </c>
      <c r="AH720">
        <f>AE720+AG720</f>
        <v/>
      </c>
      <c r="AI720">
        <f>IFERROR(INDEX(TIMESHEET!$A$1:$AI$5000,MATCH($D720,TIMESHEET!A$1:A$500,0),MATCH("T701",TIMESHEET!$2:$2,0)),0)</f>
        <v/>
      </c>
      <c r="AJ720">
        <f>IFERROR(INDEX(TIMESHEET!$A$1:$AI$5000,MATCH($D720,TIMESHEET!B$1:B$500,0),MATCH("T320",TIMESHEET!$2:$2,0)),0)</f>
        <v/>
      </c>
      <c r="AK720">
        <f>IFERROR(IF(LEFT(INDEX(PIS!O$1:O$500,MATCH(D720,PIS!C$1:C$500)),1)="M",T720/AD720*SUM(AE720:AG720),T720*AD720),0)</f>
        <v/>
      </c>
      <c r="AL720">
        <f>IFERROR(INDEX(ADJ!$A$1:$BZ$1000,MATCH(PAYROLL!D720,ADJ!A$1:A$500,0),MATCH(PAYROLL!AL$2,ADJ!$2:$2,0)),0)</f>
        <v/>
      </c>
      <c r="AM720">
        <f>SUM(AK720:AL720)</f>
        <v/>
      </c>
      <c r="AN720">
        <f>IFERROR(ROUND(V720/$AD720*$AH720,0),0)</f>
        <v/>
      </c>
      <c r="AO720">
        <f>IFERROR(ROUND(W720/$AD720*$AH720,0),0)</f>
        <v/>
      </c>
      <c r="AP720">
        <f>IFERROR(ROUND(X720/$AD720*$AE720,0),0)</f>
        <v/>
      </c>
      <c r="AQ720">
        <f>IFERROR(ROUND(Y720/$AD720*$AH720,0),0)</f>
        <v/>
      </c>
      <c r="AR720">
        <f>IFERROR(ROUND(Z720/$AD720*$AH720,0),0)</f>
        <v/>
      </c>
      <c r="AS720">
        <f>IFERROR(ROUND(AA720/$AD720*$AH720,0),0)</f>
        <v/>
      </c>
      <c r="AT720">
        <f>IFERROR(IF((AE720+AF720+AG720)&gt;13,AB720,ROUND(AB720/AD720*AH720,0)),0)</f>
        <v/>
      </c>
      <c r="AU720">
        <f>IFERROR(INDEX(ADJ!$A$1:$BZ$1000,MATCH(PAYROLL!D720,ADJ!A$1:A$500,0),MATCH(PAYROLL!AU$2,ADJ!$2:$2,0)),0)</f>
        <v/>
      </c>
      <c r="AV720">
        <f>ROUND(SUM(AN720:AU720),0)</f>
        <v/>
      </c>
      <c r="AW720">
        <f>IFERROR(INDEX(TIMESHEET!$A$1:$AI$5000,MATCH(PAYROLL!D720,TIMESHEET!A$1:A$500,0),MATCH("T620",TIMESHEET!$2:$2,0)),0)</f>
        <v/>
      </c>
      <c r="AX720">
        <f>IFERROR(INDEX(TIMESHEET!$A$1:$AI$5000,MATCH(PAYROLL!D720,TIMESHEET!A$1:A$500,0),MATCH("T601",TIMESHEET!$2:$2,0)),0)</f>
        <v/>
      </c>
      <c r="AY720">
        <f>IFERROR(INDEX(TIMESHEET!$A$1:$AI$5000,MATCH(PAYROLL!D720,TIMESHEET!A$1:A$500,0),MATCH("T602",TIMESHEET!$2:$2,0)),0)</f>
        <v/>
      </c>
      <c r="AZ720">
        <f>IFERROR(INDEX(TIMESHEET!$A$1:$AI$5000,MATCH(PAYROLL!D720,TIMESHEET!A$1:A$500,0),MATCH("T603",TIMESHEET!$2:$2,0)),0)</f>
        <v/>
      </c>
      <c r="BA720">
        <f>IFERROR(INDEX(TIMESHEET!$A$1:$AI$5000,MATCH(PAYROLL!D720,TIMESHEET!A$1:A$500,0),MATCH("T611",TIMESHEET!$2:$2,0)),0)</f>
        <v/>
      </c>
      <c r="BB720">
        <f>IFERROR(INDEX(TIMESHEET!$A$1:$AI$5000,MATCH(PAYROLL!D720,TIMESHEET!A$1:A$500,0),MATCH("T612",TIMESHEET!$2:$2,0)),0)</f>
        <v/>
      </c>
      <c r="BC720">
        <f>IFERROR(INDEX(TIMESHEET!$A$1:$AI$5000,MATCH(PAYROLL!D720,TIMESHEET!A$1:A$500,0),MATCH("T613",TIMESHEET!$2:$2,0)),0)</f>
        <v/>
      </c>
      <c r="BD720">
        <f>IFERROR(INDEX(TIMESHEET!$A$1:$AI$5000,MATCH(PAYROLL!D720,TIMESHEET!A$1:A$500,0),MATCH("T500",TIMESHEET!$2:$2,0)),0)</f>
        <v/>
      </c>
      <c r="BE720">
        <f>IFERROR(IF(LEFT(INDEX(PIS!O$1:O$500,MATCH(D720,PIS!C$1:C$500)),1)="M",T720/AD720/8*(AW720+AX720*1.5+AY720*2+AZ720*3+BA720*2.1+BB720*2.7+BC720*3.9+BD720*0.3),T720/8*(AW720+AX720*1.5+AY720*2+AZ720*3+BA720*2.1+BB720*2.7+BC720*3.9+BD720*0.3)),0)</f>
        <v/>
      </c>
      <c r="BF720">
        <f>IFERROR(INDEX(ADJ!$A$1:$BZ$1000,MATCH(PAYROLL!$D720,ADJ!A$1:A$500,0),MATCH(PAYROLL!BF$2,ADJ!$2:$2,0)),0)</f>
        <v/>
      </c>
      <c r="BG720">
        <f>IFERROR(INDEX(ADJ!$A$1:$BZ$1000,MATCH(PAYROLL!D720,ADJ!A$1:A$500,0),MATCH(PAYROLL!BG$2,ADJ!$2:$2,0)),0)</f>
        <v/>
      </c>
      <c r="BH720">
        <f>IFERROR(INDEX(ADJ!$A$1:$BZ$1000,MATCH(PAYROLL!D720,ADJ!A$1:A$500,0),MATCH(PAYROLL!BH$2,ADJ!$2:$2,0)),0)</f>
        <v/>
      </c>
      <c r="BI720">
        <f>IFERROR(INDEX(ADJ!$A$1:$BZ$1000,MATCH(PAYROLL!D720,ADJ!A$1:A$500,0),MATCH(PAYROLL!BI$2,ADJ!$2:$2,0)),0)</f>
        <v/>
      </c>
      <c r="BJ720">
        <f>IFERROR(INDEX(ADJ!$A$1:$BZ$1000,MATCH(PAYROLL!D720,ADJ!A$1:A$500,0),MATCH(PAYROLL!BJ$2,ADJ!$2:$2,0)),0)</f>
        <v/>
      </c>
      <c r="BK720">
        <f>SUM(BF720:BJ720)</f>
        <v/>
      </c>
      <c r="BL720">
        <f>IFERROR(INDEX(ADJ!$A$1:$BZ$1000,MATCH(PAYROLL!D720,ADJ!A$1:A$500,0),MATCH(PAYROLL!BL$2,ADJ!$2:$2,0)),0)</f>
        <v/>
      </c>
      <c r="BM720">
        <f>IFERROR(INDEX(ADJ!$A$1:$BZ$1000,MATCH(PAYROLL!D720,ADJ!A$1:A$500,0),MATCH(PAYROLL!BM$2,ADJ!$2:$2,0)),0)</f>
        <v/>
      </c>
      <c r="BN720">
        <f>IFERROR(INDEX(ADJ!$A$1:$BZ$1000,MATCH(PAYROLL!D720,ADJ!A$1:A$500,0),MATCH(PAYROLL!BN$2,ADJ!$2:$2,0)),0)</f>
        <v/>
      </c>
      <c r="BO720">
        <f>IFERROR(INDEX(ADJ!$A$1:$BZ$1000,MATCH(PAYROLL!D720,ADJ!A$1:A$500,0),MATCH(PAYROLL!BO$2,ADJ!$2:$2,0)),0)</f>
        <v/>
      </c>
      <c r="BP720">
        <f>SUM(AM720,AV720,BE720,BK720,BL720:BO720)</f>
        <v/>
      </c>
      <c r="BQ720">
        <f>BO720</f>
        <v/>
      </c>
      <c r="BR720">
        <f>IFERROR(ROUND(IF(LEFT(INDEX(PIS!O$1:O$500,MATCH(D720,PIS!C$1:C$500)),1)="D",T720/8*(BD720*0.3),IF(LEFT(INDEX(PIS!O$1:O$500,MATCH(D720,PIS!C$1:C$500)),1)="H",T720*($BD720*0.3),T720/$AD720/8*($BD720*0.3))),0),0)</f>
        <v/>
      </c>
      <c r="BS720">
        <f>IF(AP720&lt;1,0,MIN(AP720,730000))</f>
        <v/>
      </c>
      <c r="BT720">
        <f>IFERROR(ROUND((BE720-SUM(AW720:BC720)*T720/AD720/8),0)-BR720,0)</f>
        <v/>
      </c>
      <c r="BU720">
        <f>AO720</f>
        <v/>
      </c>
      <c r="BV720">
        <f>SUM(BQ720:BU720)</f>
        <v/>
      </c>
      <c r="BW720">
        <f>BP720-BV720</f>
        <v/>
      </c>
      <c r="BX720">
        <f>IFERROR(IF(RIGHT(INDEX(PIS!O$1:O$500,MATCH(D720,PIS!C$1:C$500)),5)="Gross",MIN(U720+V720,VLOOKUP("R700",TSC!B:C,2,0)*VLOOKUP("R101",TSC!B:C,2,0))*VLOOKUP("R701",TSC!B:C,2,0)%,0),0)</f>
        <v/>
      </c>
      <c r="BY720">
        <f>IFERROR(IF(RIGHT(INDEX(PIS!O$1:O$500,MATCH(D720,PIS!C$1:C$500)),5)="Gross",MIN(U720+V720,VLOOKUP("R700",TSC!B:C,2,0)*VLOOKUP("R101",TSC!B:C,2,0))*VLOOKUP("T704",TSC!B:C,2,0)%,0),0)</f>
        <v/>
      </c>
      <c r="BZ720">
        <f>IFERROR(IF(RIGHT(INDEX(PIS!O$1:O$500,MATCH(D720,PIS!C$1:C$500)),5)="Gross",MIN(U720+V720,VLOOKUP("R700",TSC!B:C,2,0)*VLOOKUP("1",TSC!F:G,2,0))*VLOOKUP("T705",TSC!B:C,2,0)%,0),0)</f>
        <v/>
      </c>
      <c r="CA720">
        <f>IFERROR(INDEX(ADJ!$A$1:$BZ$1000,MATCH(PAYROLL!D720,ADJ!A$1:A$500,0),MATCH(PAYROLL!CA$2,ADJ!$2:$2,0)),0)</f>
        <v/>
      </c>
      <c r="CB720">
        <f>IFERROR(INDEX(ADJ!$A$1:$BZ$1000,MATCH(PAYROLL!D720,ADJ!A$1:A$500,0),MATCH(PAYROLL!CB$2,ADJ!$2:$2,0)),0)</f>
        <v/>
      </c>
      <c r="CC720">
        <f>SUM(BX720:CB720)</f>
        <v/>
      </c>
      <c r="CD720">
        <f>IFERROR(INDEX(PIS!$A$1:$BZ$1000,MATCH(PAYROLL!D720,PIS!C$1:C$500,0),MATCH(PAYROLL!CD$1,PIS!$1:$1,0)),0)</f>
        <v/>
      </c>
      <c r="CE720">
        <f>IFERROR(IF(OR(INDEX(PIS!P$1:P$500,MATCH(D720,PIS!C$1:C$500,0))="LT2",INDEX(PIS!P$1:P$500,MATCH(D720,PIS!C$1:C$500,0))="P10"),0,SUM(CC720,CD720*VLOOKUP("R601",TSC!B:C,2,0),VLOOKUP("R602",TSC!B:C,2,0))),0)</f>
        <v/>
      </c>
      <c r="CF720">
        <f>MAX(BW720-CE720,0)</f>
        <v/>
      </c>
      <c r="CG720">
        <f>IFERROR(IF(OR(RIGHT(INDEX(PIS!P$1:P$500,MATCH(D720,PIS!C$1:C$500)),5)="P10",RIGHT(INDEX(PIS!P$1:P$500,MATCH(D720,PIS!C$1:C$500)),5)="CK"),0,IF(CF720&lt;=5000000,CF720*5%,IF(CF720&lt;=10000000,CF720*10%-250000,IF(CF720&lt;=18000000,CF720*15%-750000,IF(CF720&lt;=32000000,CF720*20%-1650000,IF(CF720&lt;=52000000,CF720*25%-3250000,IF(CF720&lt;=80000000,BH720*30%-5850000,CF720*35%-9850000))))))),0)</f>
        <v/>
      </c>
      <c r="CH720">
        <f>IFERROR(IF(OR(INDEX(PIS!P$1:P$500,MATCH(D720,PIS!C$1:C$500))="LT",INDEX(PIS!P$1:P$500,MATCH(D720,PIS!C$1:C$500))="CK"),0,IF(CF720&lt;2000000,0,CF720*10%)),0)</f>
        <v/>
      </c>
      <c r="CI720">
        <f>IFERROR(INDEX(ADJ!$A$1:$BZ$1000,MATCH(PAYROLL!D720,ADJ!A$1:A$500,0),MATCH(PAYROLL!CI$2,ADJ!$2:$2,0)),0)</f>
        <v/>
      </c>
      <c r="CJ720">
        <f>IFERROR(INDEX(ADJ!$A$1:$BZ$1000,MATCH(PAYROLL!D720,ADJ!A$1:A$500,0),MATCH(PAYROLL!CJ$2,ADJ!$2:$2,0)),0)</f>
        <v/>
      </c>
      <c r="CK720">
        <f>IFERROR(INDEX(ADJ!$A$1:$BZ$1000,MATCH(PAYROLL!D720,ADJ!A$1:A$500,0),MATCH(PAYROLL!CK$2,ADJ!$2:$2,0)),0)</f>
        <v/>
      </c>
      <c r="CL720">
        <f>SUM(CG720:CK720)</f>
        <v/>
      </c>
      <c r="CM720">
        <f>ROUND(SUM(CH720:CK720),0)</f>
        <v/>
      </c>
      <c r="CN720">
        <f>IFERROR(INDEX(CSDA!D$1:D$500,MATCH($CN$2,CSDA!C$1:C$500,0))*INDEX(PIS!V$1:V$500,MATCH(D720,PIS!C$1:C$500))+INDEX(ADJ!$A$1:$BZ$1000,MATCH(PAYROLL!D720,ADJ!A$1:A$500,0),MATCH(PAYROLL!CN$2,ADJ!$2:$2,0)),0)</f>
        <v/>
      </c>
      <c r="CO720">
        <f>IFERROR(INDEX(ADJ!$A$1:$BZ$1000,MATCH(PAYROLL!D720,ADJ!A$1:A$500,0),MATCH(PAYROLL!CO$2,ADJ!$2:$2,0)),0)</f>
        <v/>
      </c>
      <c r="CP720">
        <f>IFERROR(INDEX(ADJ!$A$1:$BZ$1000,MATCH(PAYROLL!D720,ADJ!A$1:A$500,0),MATCH(PAYROLL!CP$2,ADJ!$2:$2,0)),0)</f>
        <v/>
      </c>
      <c r="CQ720">
        <f>BP720-CL720-CI720-CM720-CN720-CO720-CP720-CC720</f>
        <v/>
      </c>
      <c r="CR720">
        <f>IFERROR(IF(RIGHT(INDEX(PIS!O$1:O$500,MATCH(D720,PIS!C$1:C$500,0)),5)="Gross",MIN(U720+V720,VLOOKUP("R700",TSC!B:C,2,0)*VLOOKUP("R101",TSC!B:C,2,0))*(VLOOKUP("T711",TSC!B:C,2,0)+VLOOKUP("T712",TSC!B:C,2,0))%,MIN(T720+V720,VLOOKUP("R700",TSC!B:C,2,0)*VLOOKUP("R101",TSC!B:C,2,0))*(VLOOKUP("T711",TSC!B:C,2,0)+VLOOKUP("T712",TSC!B:C,2,0)+VLOOKUP("R701",TSC!B:C,2,0))%),0)</f>
        <v/>
      </c>
      <c r="CS720">
        <f>IFERROR(IF(RIGHT(INDEX(PIS!O$1:O$500,MATCH(D720,PIS!C$1:C$500,0)),5)="Gross",MIN(U720+V720,VLOOKUP("R700",TSC!B:C,2,0)*VLOOKUP("R101",TSC!B:C,2,0))*(VLOOKUP("T714",TSC!B:C,2,0))%,MIN(T720+V720,VLOOKUP("R700",TSC!B:C,2,0)*VLOOKUP("R101",TSC!B:C,2,0))*(VLOOKUP("T704",TSC!B:C,2,0)+VLOOKUP("T714",TSC!B:C,2,0))%),0)</f>
        <v/>
      </c>
      <c r="CT720">
        <f>IFERROR(IF(RIGHT(INDEX(PIS!O$1:O$500,MATCH(D720,PIS!C$1:C$500,0)),5)="Gross",MIN(U720+V720,VLOOKUP("R700",TSC!B:C,2,0)*VLOOKUP("R101",TSC!B:C,2,0))*VLOOKUP("T705",TSC!B:C,2,0)%,MIN(T720+V720,VLOOKUP("R700",TSC!B:C,2,0)*VLOOKUP("R101",TSC!B:C,2,0))*VLOOKUP("T705",TSC!B:C,2,0)%),0)</f>
        <v/>
      </c>
      <c r="CU720">
        <f>IFERROR(IF(RIGHT(INDEX(PIS!O$1:O$500,MATCH(D720,PIS!C$1:C$500,0)),5)="Gross",MIN(U720+V720,VLOOKUP("R700",TSC!B:C,2,0)*VLOOKUP("R101",TSC!B:C,2,0))*(VLOOKUP("T713",TSC!B:C,2,0))%,MIN(T720+V720,VLOOKUP("R700",TSC!B:C,2,0)*VLOOKUP("R101",TSC!B:C,2,0))*(VLOOKUP("T713",TSC!B:C,2,0))%),0)</f>
        <v/>
      </c>
      <c r="CV720">
        <f>IFERROR(INDEX(ADJ!$A$1:$BZ$1000,MATCH(PAYROLL!D720,ADJ!A$1:A$500,0),MATCH(PAYROLL!CV$2,ADJ!$2:$2,0)),0)</f>
        <v/>
      </c>
      <c r="CW720">
        <f>IFERROR(INDEX(ADJ!$A$1:$BZ$1000,MATCH(PAYROLL!D720,ADJ!A$1:A$500,0),MATCH(PAYROLL!CW$2,ADJ!$2:$2,0)),0)</f>
        <v/>
      </c>
      <c r="CX720">
        <f>SUM(CR720:CW720)</f>
        <v/>
      </c>
      <c r="CY720">
        <f>ROUND(IF(CR720&gt;0,T720+V720*VLOOKUP("R202",TSC!$B$1:$C$500,2,0),0),0)</f>
        <v/>
      </c>
      <c r="CZ720">
        <f>IFERROR(INDEX(CSDA!D$1:D$500,MATCH($CZ$2,CSDA!C$1:C$500,0)),0)</f>
        <v/>
      </c>
      <c r="DA720">
        <f>ROUND(T720*0.7%,0)</f>
        <v/>
      </c>
      <c r="DB720">
        <f>ROUND(T720/12,0)</f>
        <v/>
      </c>
      <c r="DC720">
        <f ref="DC720" t="array">IFERROR(INDEX(CSDA!D$1:D$500,MATCH("Trích giữ"&amp;PAYROLL!DC$2,CSDA!A$1:A$500&amp;CSDA!C$1:C$500,0)),0)</f>
        <v/>
      </c>
      <c r="DD720">
        <f ref="DD720" t="array">IFERROR(INDEX(CSDA!D$1:D$500,MATCH("Trích giữ"&amp;PAYROLL!DD$2,CSDA!A$1:A$500&amp;CSDA!C$1:C$500,0)),0)</f>
        <v/>
      </c>
      <c r="DE720">
        <f ref="DE720" t="array">IFERROR(INDEX(CSDA!D$1:D$500,MATCH("Trích giữ"&amp;PAYROLL!DE$2,CSDA!A$1:A$500&amp;CSDA!C$1:C$500,0)),0)</f>
        <v/>
      </c>
      <c r="DF720">
        <f>IFERROR(INDEX(CSDA!D$1:D$500,MATCH(PAYROLL!DF$2,CSDA!C$1:C$500,0)),0)</f>
        <v/>
      </c>
      <c r="DG720">
        <f ref="DG720" t="array">IFERROR(INDEX(CSDA!D$1:D$500,MATCH("Trích giữ"&amp;PAYROLL!DG$2,CSDA!A$1:A$500&amp;CSDA!C$1:C$500,0)),0)</f>
        <v/>
      </c>
      <c r="DH720">
        <f>ROUND(T720/26,0)</f>
        <v/>
      </c>
      <c r="DI720">
        <f ref="DI720" t="array">IFERROR(INDEX(CSDA!D$1:D$500,MATCH("Trích giữ"&amp;PAYROLL!DI$2,CSDA!A$1:A$500&amp;CSDA!C$1:C$500,0)),0)</f>
        <v/>
      </c>
      <c r="DJ720">
        <f>IF(U720=0,T720*21.5%-BL720,0)</f>
        <v/>
      </c>
      <c r="DK720">
        <f ref="DK720" t="array">IFERROR(INDEX(CSDA!D$1:D$500,MATCH("Trích giữ"&amp;PAYROLL!DK$2,CSDA!A$1:A$500&amp;CSDA!C$1:C$500,0)),0)</f>
        <v/>
      </c>
      <c r="DL720">
        <f>IFERROR(INDEX(CSDA!D$1:D$500,MATCH(PAYROLL!DL$2,CSDA!C$1:C$500,0))/12,0)</f>
        <v/>
      </c>
      <c r="DM720">
        <f>SUM(DB720:DL720)</f>
        <v/>
      </c>
      <c r="DN720">
        <f>IFERROR(INDEX(ADJ!$A$1:$BZ$1000,MATCH(PAYROLL!D720,ADJ!A$1:A$500,0),MATCH(PAYROLL!DN$2,ADJ!$2:$2,0)),0)</f>
        <v/>
      </c>
      <c r="DO720">
        <f>IFERROR(SUM(BP720,DM720:DN720,CX720:DA720)-DT720,0)</f>
        <v/>
      </c>
      <c r="DP720">
        <f ref="DP720" t="array">SUM(BW720*IFERROR(INDEX(CSDA!D$1:D$500,MATCH(BW$2,CSDA!C$1:C$500,0)),0)%,CX720*IFERROR(INDEX(CSDA!D$1:D$500,MATCH(CX$2,CSDA!C$1:C$500,0)),0)%,DA720*IFERROR(INDEX(CSDA!D$1:D$500,MATCH(DA$2,CSDA!C$1:C$500,0)),0)%,DB720*IFERROR(INDEX(CSDA!D$1:D$500,MATCH(DB$2,CSDA!C$1:C$500,0)),0)%,DF720*IFERROR(INDEX(CSDA!D$1:D$500,MATCH("Phí dịch vụ"&amp;PAYROLL!DF$2,CSDA!A$1:A$500&amp;CSDA!C$1:C$500,0)),0)%,DC720*IFERROR(INDEX(CSDA!D$1:D$500,MATCH("Phí dịch vụ"&amp;PAYROLL!DC$2,CSDA!A$1:A$500&amp;CSDA!C$1:C$500,0)),0)%,DH720*IFERROR(INDEX(CSDA!D$1:D$500,MATCH("Phí dịch vụ"&amp;PAYROLL!DH$2,CSDA!A$1:A$500&amp;CSDA!C$1:C$500,0)),0)%,DJ720*IFERROR(INDEX(CSDA!D$1:D$500,MATCH("Phí dịch vụ"&amp;PAYROLL!DJ$2,CSDA!A$1:A$500&amp;CSDA!C$1:C$500,0)),0)%,BN720*IFERROR(INDEX(CSDA!D$1:D$500,MATCH(BN$2,CSDA!C$1:C$500,0)),0)%)-BN720*7%</f>
        <v/>
      </c>
      <c r="DQ720">
        <f>IFERROR(INDEX(ADJ!$A$1:$BZ$1000,MATCH(PAYROLL!D720,ADJ!A$1:A$500,0),MATCH(PAYROLL!DQ$2,ADJ!$2:$2,0)),0)</f>
        <v/>
      </c>
      <c r="DR720">
        <f>IFERROR(INDEX(ADJ!$A$1:$BZ$1000,MATCH(PAYROLL!D720,ADJ!A$1:A$500,0),MATCH(PAYROLL!DR$2,ADJ!$2:$2,0)),0)</f>
        <v/>
      </c>
      <c r="DS720">
        <f>SUM(DP720:DR720)</f>
        <v/>
      </c>
      <c r="DT720">
        <f>EK720</f>
        <v/>
      </c>
      <c r="DU720">
        <f>SUM(DO720:DR720)</f>
        <v/>
      </c>
      <c r="DV720">
        <f>ROUND(DU720*0.1,0)</f>
        <v/>
      </c>
      <c r="DW720">
        <f>DU720+DV720</f>
        <v/>
      </c>
      <c r="DZ720">
        <f>IFERROR(INDEX(ADJ!$A$1:$BZ$1000,MATCH(PAYROLL!$D720,ADJ!A$1:A$500,0),MATCH(PAYROLL!DZ$2,ADJ!$2:$2,0)),0)</f>
        <v/>
      </c>
      <c r="EA720">
        <f>IFERROR(INDEX(ADJ!$A$1:$BZ$1000,MATCH(PAYROLL!$D720,ADJ!A$1:A$500,0),MATCH(PAYROLL!EA$2,ADJ!$2:$2,0)),0)</f>
        <v/>
      </c>
      <c r="EB720">
        <f>IFERROR(INDEX(ADJ!$A$1:$BZ$1000,MATCH(PAYROLL!$D720,ADJ!A$1:A$500,0),MATCH(PAYROLL!EB$2,ADJ!$2:$2,0)),0)</f>
        <v/>
      </c>
      <c r="EC720">
        <f>IFERROR(INDEX(ADJ!$A$1:$BZ$1000,MATCH(PAYROLL!$D720,ADJ!A$1:A$500,0),MATCH(PAYROLL!EC$2,ADJ!$2:$2,0)),0)</f>
        <v/>
      </c>
      <c r="ED720">
        <f>IFERROR(INDEX(ADJ!$A$1:$BZ$1000,MATCH(PAYROLL!$D720,ADJ!A$1:A$500,0),MATCH(PAYROLL!ED$2,ADJ!$2:$2,0)),0)</f>
        <v/>
      </c>
      <c r="EE720">
        <f>IFERROR(INDEX(ADJ!$A$1:$BZ$1000,MATCH(PAYROLL!$D720,ADJ!A$1:A$500,0),MATCH(PAYROLL!EE$2,ADJ!$2:$2,0)),0)</f>
        <v/>
      </c>
      <c r="EF720">
        <f>IFERROR(INDEX(ADJ!$A$1:$BZ$1000,MATCH(PAYROLL!$D720,ADJ!A$1:A$500,0),MATCH(PAYROLL!EF$2,ADJ!$2:$2,0)),0)</f>
        <v/>
      </c>
      <c r="EG720">
        <f>IFERROR(INDEX(ADJ!$A$1:$BZ$1000,MATCH(PAYROLL!$D720,ADJ!A$1:A$500,0),MATCH(PAYROLL!EG$2,ADJ!$2:$2,0)),0)</f>
        <v/>
      </c>
      <c r="EH720">
        <f>IFERROR(INDEX(ADJ!$A$1:$BZ$1000,MATCH(PAYROLL!$D720,ADJ!A$1:A$500,0),MATCH(PAYROLL!EH$2,ADJ!$2:$2,0)),0)</f>
        <v/>
      </c>
      <c r="EI720">
        <f>IFERROR(INDEX(ADJ!$A$1:$BZ$1000,MATCH(PAYROLL!D720,ADJ!A$1:A$500,0),MATCH(PAYROLL!EI$2,ADJ!$2:$2,0)),0)</f>
        <v/>
      </c>
      <c r="EJ720">
        <f>IFERROR(INDEX(ADJ!$A$1:$BZ$1000,MATCH(PAYROLL!$D720,ADJ!A$1:A$500,0),MATCH(PAYROLL!EJ$2,ADJ!$2:$2,0)),0)</f>
        <v/>
      </c>
      <c r="EK720">
        <f>SUM(DZ720:EJ720)</f>
        <v/>
      </c>
    </row>
    <row r="721">
      <c r="A721" t="n">
        <v>719</v>
      </c>
      <c r="B721" t="inlineStr">
        <is>
          <t>Đỗ Văn Thành</t>
        </is>
      </c>
      <c r="D721" t="inlineStr">
        <is>
          <t>157603-01</t>
        </is>
      </c>
      <c r="S721">
        <f>IFERROR(INDEX(PIS!$A$1:$BZ$1000,MATCH($D721,PIS!C$1:C$500,0),MATCH("Lương CB tháng trước",PIS!$1:$1,0)),0)</f>
        <v/>
      </c>
      <c r="T721">
        <f>IFERROR(INDEX(PIS!$A$1:$BZ$1000,MATCH($D721,PIS!C$1:C$500,0),MATCH("Lương CB hiện tại",PIS!$1:$1,0)),0)</f>
        <v/>
      </c>
      <c r="U721">
        <f>IFERROR(INDEX(PIS!$A$1:$BZ$1000,MATCH($D721,PIS!C$1:C$500,0),MATCH("Lương đóng BHBB",PIS!$1:$1,0)),0)</f>
        <v/>
      </c>
      <c r="V721">
        <f>IFERROR(INDEX(PIS!$A$1:$BZ$1000,MATCH($D721,PIS!C$1:C$500,0),MATCH(V$2,PIS!$2:$2,0)),0)</f>
        <v/>
      </c>
      <c r="W721">
        <f>IFERROR(INDEX(PIS!$A$1:$BZ$1000,MATCH($D721,PIS!C$1:C$500,0),MATCH(W$2,PIS!$2:$2,0)),0)</f>
        <v/>
      </c>
      <c r="X721">
        <f>IFERROR(INDEX(PIS!$A$1:$BZ$1000,MATCH($D721,PIS!C$1:C$500,0),MATCH(X$2,PIS!$2:$2,0)),0)</f>
        <v/>
      </c>
      <c r="Y721">
        <f>IFERROR(INDEX(PIS!$A$1:$BZ$1000,MATCH($D721,PIS!C$1:C$500,0),MATCH(Y$2,PIS!$2:$2,0)),0)</f>
        <v/>
      </c>
      <c r="Z721">
        <f>IFERROR(INDEX(PIS!$A$1:$BZ$1000,MATCH($D721,PIS!C$1:C$500,0),MATCH(Z$2,PIS!$2:$2,0)),0)</f>
        <v/>
      </c>
      <c r="AA721">
        <f>IFERROR(INDEX(PIS!$A$1:$BZ$1000,MATCH($D721,PIS!C$1:C$500,0),MATCH(AA$2,PIS!$2:$2,0)),0)</f>
        <v/>
      </c>
      <c r="AB721">
        <f>IFERROR(INDEX(PIS!$A$1:$BZ$1000,MATCH($D721,PIS!C$1:C$500,0),MATCH(AB$2,PIS!$2:$2,0)),0)</f>
        <v/>
      </c>
      <c r="AC721">
        <f>SUM(V721:AB721)</f>
        <v/>
      </c>
      <c r="AD721">
        <f>IFERROR(INDEX(TIMESHEET!$A$1:$AI$5000,MATCH($D721,TIMESHEET!A$1:A$500,0),MATCH("T100",TIMESHEET!$2:$2,0))-2,0)</f>
        <v/>
      </c>
      <c r="AE721">
        <f>IFERROR(INDEX(TIMESHEET!$A$1:$AI$5000,MATCH($D721,TIMESHEET!A$1:A$500,0),MATCH("T202",TIMESHEET!$2:$2,0)),0)</f>
        <v/>
      </c>
      <c r="AF721">
        <f>IFERROR(INDEX(TIMESHEET!$A$1:$AI$5000,MATCH($D721,TIMESHEET!A$1:A$500,0),MATCH("T302",TIMESHEET!$2:$2,0)),0)</f>
        <v/>
      </c>
      <c r="AG721">
        <f>IFERROR(INDEX(TIMESHEET!$A$1:$AI$5000,MATCH($D721,TIMESHEET!A$1:A$500,0),MATCH("T406",TIMESHEET!$2:$2,0)),0)</f>
        <v/>
      </c>
      <c r="AH721">
        <f>AE721+AG721</f>
        <v/>
      </c>
      <c r="AI721">
        <f>IFERROR(INDEX(TIMESHEET!$A$1:$AI$5000,MATCH($D721,TIMESHEET!A$1:A$500,0),MATCH("T701",TIMESHEET!$2:$2,0)),0)</f>
        <v/>
      </c>
      <c r="AJ721">
        <f>IFERROR(INDEX(TIMESHEET!$A$1:$AI$5000,MATCH($D721,TIMESHEET!B$1:B$500,0),MATCH("T320",TIMESHEET!$2:$2,0)),0)</f>
        <v/>
      </c>
      <c r="AK721">
        <f>IFERROR(IF(LEFT(INDEX(PIS!O$1:O$500,MATCH(D721,PIS!C$1:C$500)),1)="M",T721/AD721*SUM(AE721:AG721),T721*AD721),0)</f>
        <v/>
      </c>
      <c r="AL721">
        <f>IFERROR(INDEX(ADJ!$A$1:$BZ$1000,MATCH(PAYROLL!D721,ADJ!A$1:A$500,0),MATCH(PAYROLL!AL$2,ADJ!$2:$2,0)),0)</f>
        <v/>
      </c>
      <c r="AM721">
        <f>SUM(AK721:AL721)</f>
        <v/>
      </c>
      <c r="AN721">
        <f>IFERROR(ROUND(V721/$AD721*$AH721,0),0)</f>
        <v/>
      </c>
      <c r="AO721">
        <f>IFERROR(ROUND(W721/$AD721*$AH721,0),0)</f>
        <v/>
      </c>
      <c r="AP721">
        <f>IFERROR(ROUND(X721/$AD721*$AE721,0),0)</f>
        <v/>
      </c>
      <c r="AQ721">
        <f>IFERROR(ROUND(Y721/$AD721*$AH721,0),0)</f>
        <v/>
      </c>
      <c r="AR721">
        <f>IFERROR(ROUND(Z721/$AD721*$AH721,0),0)</f>
        <v/>
      </c>
      <c r="AS721">
        <f>IFERROR(ROUND(AA721/$AD721*$AH721,0),0)</f>
        <v/>
      </c>
      <c r="AT721">
        <f>IFERROR(IF((AE721+AF721+AG721)&gt;13,AB721,ROUND(AB721/AD721*AH721,0)),0)</f>
        <v/>
      </c>
      <c r="AU721">
        <f>IFERROR(INDEX(ADJ!$A$1:$BZ$1000,MATCH(PAYROLL!D721,ADJ!A$1:A$500,0),MATCH(PAYROLL!AU$2,ADJ!$2:$2,0)),0)</f>
        <v/>
      </c>
      <c r="AV721">
        <f>ROUND(SUM(AN721:AU721),0)</f>
        <v/>
      </c>
      <c r="AW721">
        <f>IFERROR(INDEX(TIMESHEET!$A$1:$AI$5000,MATCH(PAYROLL!D721,TIMESHEET!A$1:A$500,0),MATCH("T620",TIMESHEET!$2:$2,0)),0)</f>
        <v/>
      </c>
      <c r="AX721">
        <f>IFERROR(INDEX(TIMESHEET!$A$1:$AI$5000,MATCH(PAYROLL!D721,TIMESHEET!A$1:A$500,0),MATCH("T601",TIMESHEET!$2:$2,0)),0)</f>
        <v/>
      </c>
      <c r="AY721">
        <f>IFERROR(INDEX(TIMESHEET!$A$1:$AI$5000,MATCH(PAYROLL!D721,TIMESHEET!A$1:A$500,0),MATCH("T602",TIMESHEET!$2:$2,0)),0)</f>
        <v/>
      </c>
      <c r="AZ721">
        <f>IFERROR(INDEX(TIMESHEET!$A$1:$AI$5000,MATCH(PAYROLL!D721,TIMESHEET!A$1:A$500,0),MATCH("T603",TIMESHEET!$2:$2,0)),0)</f>
        <v/>
      </c>
      <c r="BA721">
        <f>IFERROR(INDEX(TIMESHEET!$A$1:$AI$5000,MATCH(PAYROLL!D721,TIMESHEET!A$1:A$500,0),MATCH("T611",TIMESHEET!$2:$2,0)),0)</f>
        <v/>
      </c>
      <c r="BB721">
        <f>IFERROR(INDEX(TIMESHEET!$A$1:$AI$5000,MATCH(PAYROLL!D721,TIMESHEET!A$1:A$500,0),MATCH("T612",TIMESHEET!$2:$2,0)),0)</f>
        <v/>
      </c>
      <c r="BC721">
        <f>IFERROR(INDEX(TIMESHEET!$A$1:$AI$5000,MATCH(PAYROLL!D721,TIMESHEET!A$1:A$500,0),MATCH("T613",TIMESHEET!$2:$2,0)),0)</f>
        <v/>
      </c>
      <c r="BD721">
        <f>IFERROR(INDEX(TIMESHEET!$A$1:$AI$5000,MATCH(PAYROLL!D721,TIMESHEET!A$1:A$500,0),MATCH("T500",TIMESHEET!$2:$2,0)),0)</f>
        <v/>
      </c>
      <c r="BE721">
        <f>IFERROR(IF(LEFT(INDEX(PIS!O$1:O$500,MATCH(D721,PIS!C$1:C$500)),1)="M",T721/AD721/8*(AW721+AX721*1.5+AY721*2+AZ721*3+BA721*2.1+BB721*2.7+BC721*3.9+BD721*0.3),T721/8*(AW721+AX721*1.5+AY721*2+AZ721*3+BA721*2.1+BB721*2.7+BC721*3.9+BD721*0.3)),0)</f>
        <v/>
      </c>
      <c r="BF721">
        <f>IFERROR(INDEX(ADJ!$A$1:$BZ$1000,MATCH(PAYROLL!$D721,ADJ!A$1:A$500,0),MATCH(PAYROLL!BF$2,ADJ!$2:$2,0)),0)</f>
        <v/>
      </c>
      <c r="BG721">
        <f>IFERROR(INDEX(ADJ!$A$1:$BZ$1000,MATCH(PAYROLL!D721,ADJ!A$1:A$500,0),MATCH(PAYROLL!BG$2,ADJ!$2:$2,0)),0)</f>
        <v/>
      </c>
      <c r="BH721">
        <f>IFERROR(INDEX(ADJ!$A$1:$BZ$1000,MATCH(PAYROLL!D721,ADJ!A$1:A$500,0),MATCH(PAYROLL!BH$2,ADJ!$2:$2,0)),0)</f>
        <v/>
      </c>
      <c r="BI721">
        <f>IFERROR(INDEX(ADJ!$A$1:$BZ$1000,MATCH(PAYROLL!D721,ADJ!A$1:A$500,0),MATCH(PAYROLL!BI$2,ADJ!$2:$2,0)),0)</f>
        <v/>
      </c>
      <c r="BJ721">
        <f>IFERROR(INDEX(ADJ!$A$1:$BZ$1000,MATCH(PAYROLL!D721,ADJ!A$1:A$500,0),MATCH(PAYROLL!BJ$2,ADJ!$2:$2,0)),0)</f>
        <v/>
      </c>
      <c r="BK721">
        <f>SUM(BF721:BJ721)</f>
        <v/>
      </c>
      <c r="BL721">
        <f>IFERROR(INDEX(ADJ!$A$1:$BZ$1000,MATCH(PAYROLL!D721,ADJ!A$1:A$500,0),MATCH(PAYROLL!BL$2,ADJ!$2:$2,0)),0)</f>
        <v/>
      </c>
      <c r="BM721">
        <f>IFERROR(INDEX(ADJ!$A$1:$BZ$1000,MATCH(PAYROLL!D721,ADJ!A$1:A$500,0),MATCH(PAYROLL!BM$2,ADJ!$2:$2,0)),0)</f>
        <v/>
      </c>
      <c r="BN721">
        <f>IFERROR(INDEX(ADJ!$A$1:$BZ$1000,MATCH(PAYROLL!D721,ADJ!A$1:A$500,0),MATCH(PAYROLL!BN$2,ADJ!$2:$2,0)),0)</f>
        <v/>
      </c>
      <c r="BO721">
        <f>IFERROR(INDEX(ADJ!$A$1:$BZ$1000,MATCH(PAYROLL!D721,ADJ!A$1:A$500,0),MATCH(PAYROLL!BO$2,ADJ!$2:$2,0)),0)</f>
        <v/>
      </c>
      <c r="BP721">
        <f>SUM(AM721,AV721,BE721,BK721,BL721:BO721)</f>
        <v/>
      </c>
      <c r="BQ721">
        <f>BO721</f>
        <v/>
      </c>
      <c r="BR721">
        <f>IFERROR(ROUND(IF(LEFT(INDEX(PIS!O$1:O$500,MATCH(D721,PIS!C$1:C$500)),1)="D",T721/8*(BD721*0.3),IF(LEFT(INDEX(PIS!O$1:O$500,MATCH(D721,PIS!C$1:C$500)),1)="H",T721*($BD721*0.3),T721/$AD721/8*($BD721*0.3))),0),0)</f>
        <v/>
      </c>
      <c r="BS721">
        <f>IF(AP721&lt;1,0,MIN(AP721,730000))</f>
        <v/>
      </c>
      <c r="BT721">
        <f>IFERROR(ROUND((BE721-SUM(AW721:BC721)*T721/AD721/8),0)-BR721,0)</f>
        <v/>
      </c>
      <c r="BU721">
        <f>AO721</f>
        <v/>
      </c>
      <c r="BV721">
        <f>SUM(BQ721:BU721)</f>
        <v/>
      </c>
      <c r="BW721">
        <f>BP721-BV721</f>
        <v/>
      </c>
      <c r="BX721">
        <f>IFERROR(IF(RIGHT(INDEX(PIS!O$1:O$500,MATCH(D721,PIS!C$1:C$500)),5)="Gross",MIN(U721+V721,VLOOKUP("R700",TSC!B:C,2,0)*VLOOKUP("R101",TSC!B:C,2,0))*VLOOKUP("R701",TSC!B:C,2,0)%,0),0)</f>
        <v/>
      </c>
      <c r="BY721">
        <f>IFERROR(IF(RIGHT(INDEX(PIS!O$1:O$500,MATCH(D721,PIS!C$1:C$500)),5)="Gross",MIN(U721+V721,VLOOKUP("R700",TSC!B:C,2,0)*VLOOKUP("R101",TSC!B:C,2,0))*VLOOKUP("T704",TSC!B:C,2,0)%,0),0)</f>
        <v/>
      </c>
      <c r="BZ721">
        <f>IFERROR(IF(RIGHT(INDEX(PIS!O$1:O$500,MATCH(D721,PIS!C$1:C$500)),5)="Gross",MIN(U721+V721,VLOOKUP("R700",TSC!B:C,2,0)*VLOOKUP("1",TSC!F:G,2,0))*VLOOKUP("T705",TSC!B:C,2,0)%,0),0)</f>
        <v/>
      </c>
      <c r="CA721">
        <f>IFERROR(INDEX(ADJ!$A$1:$BZ$1000,MATCH(PAYROLL!D721,ADJ!A$1:A$500,0),MATCH(PAYROLL!CA$2,ADJ!$2:$2,0)),0)</f>
        <v/>
      </c>
      <c r="CB721">
        <f>IFERROR(INDEX(ADJ!$A$1:$BZ$1000,MATCH(PAYROLL!D721,ADJ!A$1:A$500,0),MATCH(PAYROLL!CB$2,ADJ!$2:$2,0)),0)</f>
        <v/>
      </c>
      <c r="CC721">
        <f>SUM(BX721:CB721)</f>
        <v/>
      </c>
      <c r="CD721">
        <f>IFERROR(INDEX(PIS!$A$1:$BZ$1000,MATCH(PAYROLL!D721,PIS!C$1:C$500,0),MATCH(PAYROLL!CD$1,PIS!$1:$1,0)),0)</f>
        <v/>
      </c>
      <c r="CE721">
        <f>IFERROR(IF(OR(INDEX(PIS!P$1:P$500,MATCH(D721,PIS!C$1:C$500,0))="LT2",INDEX(PIS!P$1:P$500,MATCH(D721,PIS!C$1:C$500,0))="P10"),0,SUM(CC721,CD721*VLOOKUP("R601",TSC!B:C,2,0),VLOOKUP("R602",TSC!B:C,2,0))),0)</f>
        <v/>
      </c>
      <c r="CF721">
        <f>MAX(BW721-CE721,0)</f>
        <v/>
      </c>
      <c r="CG721">
        <f>IFERROR(IF(OR(RIGHT(INDEX(PIS!P$1:P$500,MATCH(D721,PIS!C$1:C$500)),5)="P10",RIGHT(INDEX(PIS!P$1:P$500,MATCH(D721,PIS!C$1:C$500)),5)="CK"),0,IF(CF721&lt;=5000000,CF721*5%,IF(CF721&lt;=10000000,CF721*10%-250000,IF(CF721&lt;=18000000,CF721*15%-750000,IF(CF721&lt;=32000000,CF721*20%-1650000,IF(CF721&lt;=52000000,CF721*25%-3250000,IF(CF721&lt;=80000000,BH721*30%-5850000,CF721*35%-9850000))))))),0)</f>
        <v/>
      </c>
      <c r="CH721">
        <f>IFERROR(IF(OR(INDEX(PIS!P$1:P$500,MATCH(D721,PIS!C$1:C$500))="LT",INDEX(PIS!P$1:P$500,MATCH(D721,PIS!C$1:C$500))="CK"),0,IF(CF721&lt;2000000,0,CF721*10%)),0)</f>
        <v/>
      </c>
      <c r="CI721">
        <f>IFERROR(INDEX(ADJ!$A$1:$BZ$1000,MATCH(PAYROLL!D721,ADJ!A$1:A$500,0),MATCH(PAYROLL!CI$2,ADJ!$2:$2,0)),0)</f>
        <v/>
      </c>
      <c r="CJ721">
        <f>IFERROR(INDEX(ADJ!$A$1:$BZ$1000,MATCH(PAYROLL!D721,ADJ!A$1:A$500,0),MATCH(PAYROLL!CJ$2,ADJ!$2:$2,0)),0)</f>
        <v/>
      </c>
      <c r="CK721">
        <f>IFERROR(INDEX(ADJ!$A$1:$BZ$1000,MATCH(PAYROLL!D721,ADJ!A$1:A$500,0),MATCH(PAYROLL!CK$2,ADJ!$2:$2,0)),0)</f>
        <v/>
      </c>
      <c r="CL721">
        <f>SUM(CG721:CK721)</f>
        <v/>
      </c>
      <c r="CM721">
        <f>ROUND(SUM(CH721:CK721),0)</f>
        <v/>
      </c>
      <c r="CN721">
        <f>IFERROR(INDEX(CSDA!D$1:D$500,MATCH($CN$2,CSDA!C$1:C$500,0))*INDEX(PIS!V$1:V$500,MATCH(D721,PIS!C$1:C$500))+INDEX(ADJ!$A$1:$BZ$1000,MATCH(PAYROLL!D721,ADJ!A$1:A$500,0),MATCH(PAYROLL!CN$2,ADJ!$2:$2,0)),0)</f>
        <v/>
      </c>
      <c r="CO721">
        <f>IFERROR(INDEX(ADJ!$A$1:$BZ$1000,MATCH(PAYROLL!D721,ADJ!A$1:A$500,0),MATCH(PAYROLL!CO$2,ADJ!$2:$2,0)),0)</f>
        <v/>
      </c>
      <c r="CP721">
        <f>IFERROR(INDEX(ADJ!$A$1:$BZ$1000,MATCH(PAYROLL!D721,ADJ!A$1:A$500,0),MATCH(PAYROLL!CP$2,ADJ!$2:$2,0)),0)</f>
        <v/>
      </c>
      <c r="CQ721">
        <f>BP721-CL721-CI721-CM721-CN721-CO721-CP721-CC721</f>
        <v/>
      </c>
      <c r="CR721">
        <f>IFERROR(IF(RIGHT(INDEX(PIS!O$1:O$500,MATCH(D721,PIS!C$1:C$500,0)),5)="Gross",MIN(U721+V721,VLOOKUP("R700",TSC!B:C,2,0)*VLOOKUP("R101",TSC!B:C,2,0))*(VLOOKUP("T711",TSC!B:C,2,0)+VLOOKUP("T712",TSC!B:C,2,0))%,MIN(T721+V721,VLOOKUP("R700",TSC!B:C,2,0)*VLOOKUP("R101",TSC!B:C,2,0))*(VLOOKUP("T711",TSC!B:C,2,0)+VLOOKUP("T712",TSC!B:C,2,0)+VLOOKUP("R701",TSC!B:C,2,0))%),0)</f>
        <v/>
      </c>
      <c r="CS721">
        <f>IFERROR(IF(RIGHT(INDEX(PIS!O$1:O$500,MATCH(D721,PIS!C$1:C$500,0)),5)="Gross",MIN(U721+V721,VLOOKUP("R700",TSC!B:C,2,0)*VLOOKUP("R101",TSC!B:C,2,0))*(VLOOKUP("T714",TSC!B:C,2,0))%,MIN(T721+V721,VLOOKUP("R700",TSC!B:C,2,0)*VLOOKUP("R101",TSC!B:C,2,0))*(VLOOKUP("T704",TSC!B:C,2,0)+VLOOKUP("T714",TSC!B:C,2,0))%),0)</f>
        <v/>
      </c>
      <c r="CT721">
        <f>IFERROR(IF(RIGHT(INDEX(PIS!O$1:O$500,MATCH(D721,PIS!C$1:C$500,0)),5)="Gross",MIN(U721+V721,VLOOKUP("R700",TSC!B:C,2,0)*VLOOKUP("R101",TSC!B:C,2,0))*VLOOKUP("T705",TSC!B:C,2,0)%,MIN(T721+V721,VLOOKUP("R700",TSC!B:C,2,0)*VLOOKUP("R101",TSC!B:C,2,0))*VLOOKUP("T705",TSC!B:C,2,0)%),0)</f>
        <v/>
      </c>
      <c r="CU721">
        <f>IFERROR(IF(RIGHT(INDEX(PIS!O$1:O$500,MATCH(D721,PIS!C$1:C$500,0)),5)="Gross",MIN(U721+V721,VLOOKUP("R700",TSC!B:C,2,0)*VLOOKUP("R101",TSC!B:C,2,0))*(VLOOKUP("T713",TSC!B:C,2,0))%,MIN(T721+V721,VLOOKUP("R700",TSC!B:C,2,0)*VLOOKUP("R101",TSC!B:C,2,0))*(VLOOKUP("T713",TSC!B:C,2,0))%),0)</f>
        <v/>
      </c>
      <c r="CV721">
        <f>IFERROR(INDEX(ADJ!$A$1:$BZ$1000,MATCH(PAYROLL!D721,ADJ!A$1:A$500,0),MATCH(PAYROLL!CV$2,ADJ!$2:$2,0)),0)</f>
        <v/>
      </c>
      <c r="CW721">
        <f>IFERROR(INDEX(ADJ!$A$1:$BZ$1000,MATCH(PAYROLL!D721,ADJ!A$1:A$500,0),MATCH(PAYROLL!CW$2,ADJ!$2:$2,0)),0)</f>
        <v/>
      </c>
      <c r="CX721">
        <f>SUM(CR721:CW721)</f>
        <v/>
      </c>
      <c r="CY721">
        <f>ROUND(IF(CR721&gt;0,T721+V721*VLOOKUP("R202",TSC!$B$1:$C$500,2,0),0),0)</f>
        <v/>
      </c>
      <c r="CZ721">
        <f>IFERROR(INDEX(CSDA!D$1:D$500,MATCH($CZ$2,CSDA!C$1:C$500,0)),0)</f>
        <v/>
      </c>
      <c r="DA721">
        <f>ROUND(T721*0.7%,0)</f>
        <v/>
      </c>
      <c r="DB721">
        <f>ROUND(T721/12,0)</f>
        <v/>
      </c>
      <c r="DC721">
        <f ref="DC721" t="array">IFERROR(INDEX(CSDA!D$1:D$500,MATCH("Trích giữ"&amp;PAYROLL!DC$2,CSDA!A$1:A$500&amp;CSDA!C$1:C$500,0)),0)</f>
        <v/>
      </c>
      <c r="DD721">
        <f ref="DD721" t="array">IFERROR(INDEX(CSDA!D$1:D$500,MATCH("Trích giữ"&amp;PAYROLL!DD$2,CSDA!A$1:A$500&amp;CSDA!C$1:C$500,0)),0)</f>
        <v/>
      </c>
      <c r="DE721">
        <f ref="DE721" t="array">IFERROR(INDEX(CSDA!D$1:D$500,MATCH("Trích giữ"&amp;PAYROLL!DE$2,CSDA!A$1:A$500&amp;CSDA!C$1:C$500,0)),0)</f>
        <v/>
      </c>
      <c r="DF721">
        <f>IFERROR(INDEX(CSDA!D$1:D$500,MATCH(PAYROLL!DF$2,CSDA!C$1:C$500,0)),0)</f>
        <v/>
      </c>
      <c r="DG721">
        <f ref="DG721" t="array">IFERROR(INDEX(CSDA!D$1:D$500,MATCH("Trích giữ"&amp;PAYROLL!DG$2,CSDA!A$1:A$500&amp;CSDA!C$1:C$500,0)),0)</f>
        <v/>
      </c>
      <c r="DH721">
        <f>ROUND(T721/26,0)</f>
        <v/>
      </c>
      <c r="DI721">
        <f ref="DI721" t="array">IFERROR(INDEX(CSDA!D$1:D$500,MATCH("Trích giữ"&amp;PAYROLL!DI$2,CSDA!A$1:A$500&amp;CSDA!C$1:C$500,0)),0)</f>
        <v/>
      </c>
      <c r="DJ721">
        <f>IF(U721=0,T721*21.5%-BL721,0)</f>
        <v/>
      </c>
      <c r="DK721">
        <f ref="DK721" t="array">IFERROR(INDEX(CSDA!D$1:D$500,MATCH("Trích giữ"&amp;PAYROLL!DK$2,CSDA!A$1:A$500&amp;CSDA!C$1:C$500,0)),0)</f>
        <v/>
      </c>
      <c r="DL721">
        <f>IFERROR(INDEX(CSDA!D$1:D$500,MATCH(PAYROLL!DL$2,CSDA!C$1:C$500,0))/12,0)</f>
        <v/>
      </c>
      <c r="DM721">
        <f>SUM(DB721:DL721)</f>
        <v/>
      </c>
      <c r="DN721">
        <f>IFERROR(INDEX(ADJ!$A$1:$BZ$1000,MATCH(PAYROLL!D721,ADJ!A$1:A$500,0),MATCH(PAYROLL!DN$2,ADJ!$2:$2,0)),0)</f>
        <v/>
      </c>
      <c r="DO721">
        <f>IFERROR(SUM(BP721,DM721:DN721,CX721:DA721)-DT721,0)</f>
        <v/>
      </c>
      <c r="DP721">
        <f ref="DP721" t="array">SUM(BW721*IFERROR(INDEX(CSDA!D$1:D$500,MATCH(BW$2,CSDA!C$1:C$500,0)),0)%,CX721*IFERROR(INDEX(CSDA!D$1:D$500,MATCH(CX$2,CSDA!C$1:C$500,0)),0)%,DA721*IFERROR(INDEX(CSDA!D$1:D$500,MATCH(DA$2,CSDA!C$1:C$500,0)),0)%,DB721*IFERROR(INDEX(CSDA!D$1:D$500,MATCH(DB$2,CSDA!C$1:C$500,0)),0)%,DF721*IFERROR(INDEX(CSDA!D$1:D$500,MATCH("Phí dịch vụ"&amp;PAYROLL!DF$2,CSDA!A$1:A$500&amp;CSDA!C$1:C$500,0)),0)%,DC721*IFERROR(INDEX(CSDA!D$1:D$500,MATCH("Phí dịch vụ"&amp;PAYROLL!DC$2,CSDA!A$1:A$500&amp;CSDA!C$1:C$500,0)),0)%,DH721*IFERROR(INDEX(CSDA!D$1:D$500,MATCH("Phí dịch vụ"&amp;PAYROLL!DH$2,CSDA!A$1:A$500&amp;CSDA!C$1:C$500,0)),0)%,DJ721*IFERROR(INDEX(CSDA!D$1:D$500,MATCH("Phí dịch vụ"&amp;PAYROLL!DJ$2,CSDA!A$1:A$500&amp;CSDA!C$1:C$500,0)),0)%,BN721*IFERROR(INDEX(CSDA!D$1:D$500,MATCH(BN$2,CSDA!C$1:C$500,0)),0)%)-BN721*7%</f>
        <v/>
      </c>
      <c r="DQ721">
        <f>IFERROR(INDEX(ADJ!$A$1:$BZ$1000,MATCH(PAYROLL!D721,ADJ!A$1:A$500,0),MATCH(PAYROLL!DQ$2,ADJ!$2:$2,0)),0)</f>
        <v/>
      </c>
      <c r="DR721">
        <f>IFERROR(INDEX(ADJ!$A$1:$BZ$1000,MATCH(PAYROLL!D721,ADJ!A$1:A$500,0),MATCH(PAYROLL!DR$2,ADJ!$2:$2,0)),0)</f>
        <v/>
      </c>
      <c r="DS721">
        <f>SUM(DP721:DR721)</f>
        <v/>
      </c>
      <c r="DT721">
        <f>EK721</f>
        <v/>
      </c>
      <c r="DU721">
        <f>SUM(DO721:DR721)</f>
        <v/>
      </c>
      <c r="DV721">
        <f>ROUND(DU721*0.1,0)</f>
        <v/>
      </c>
      <c r="DW721">
        <f>DU721+DV721</f>
        <v/>
      </c>
      <c r="DZ721">
        <f>IFERROR(INDEX(ADJ!$A$1:$BZ$1000,MATCH(PAYROLL!$D721,ADJ!A$1:A$500,0),MATCH(PAYROLL!DZ$2,ADJ!$2:$2,0)),0)</f>
        <v/>
      </c>
      <c r="EA721">
        <f>IFERROR(INDEX(ADJ!$A$1:$BZ$1000,MATCH(PAYROLL!$D721,ADJ!A$1:A$500,0),MATCH(PAYROLL!EA$2,ADJ!$2:$2,0)),0)</f>
        <v/>
      </c>
      <c r="EB721">
        <f>IFERROR(INDEX(ADJ!$A$1:$BZ$1000,MATCH(PAYROLL!$D721,ADJ!A$1:A$500,0),MATCH(PAYROLL!EB$2,ADJ!$2:$2,0)),0)</f>
        <v/>
      </c>
      <c r="EC721">
        <f>IFERROR(INDEX(ADJ!$A$1:$BZ$1000,MATCH(PAYROLL!$D721,ADJ!A$1:A$500,0),MATCH(PAYROLL!EC$2,ADJ!$2:$2,0)),0)</f>
        <v/>
      </c>
      <c r="ED721">
        <f>IFERROR(INDEX(ADJ!$A$1:$BZ$1000,MATCH(PAYROLL!$D721,ADJ!A$1:A$500,0),MATCH(PAYROLL!ED$2,ADJ!$2:$2,0)),0)</f>
        <v/>
      </c>
      <c r="EE721">
        <f>IFERROR(INDEX(ADJ!$A$1:$BZ$1000,MATCH(PAYROLL!$D721,ADJ!A$1:A$500,0),MATCH(PAYROLL!EE$2,ADJ!$2:$2,0)),0)</f>
        <v/>
      </c>
      <c r="EF721">
        <f>IFERROR(INDEX(ADJ!$A$1:$BZ$1000,MATCH(PAYROLL!$D721,ADJ!A$1:A$500,0),MATCH(PAYROLL!EF$2,ADJ!$2:$2,0)),0)</f>
        <v/>
      </c>
      <c r="EG721">
        <f>IFERROR(INDEX(ADJ!$A$1:$BZ$1000,MATCH(PAYROLL!$D721,ADJ!A$1:A$500,0),MATCH(PAYROLL!EG$2,ADJ!$2:$2,0)),0)</f>
        <v/>
      </c>
      <c r="EH721">
        <f>IFERROR(INDEX(ADJ!$A$1:$BZ$1000,MATCH(PAYROLL!$D721,ADJ!A$1:A$500,0),MATCH(PAYROLL!EH$2,ADJ!$2:$2,0)),0)</f>
        <v/>
      </c>
      <c r="EI721">
        <f>IFERROR(INDEX(ADJ!$A$1:$BZ$1000,MATCH(PAYROLL!D721,ADJ!A$1:A$500,0),MATCH(PAYROLL!EI$2,ADJ!$2:$2,0)),0)</f>
        <v/>
      </c>
      <c r="EJ721">
        <f>IFERROR(INDEX(ADJ!$A$1:$BZ$1000,MATCH(PAYROLL!$D721,ADJ!A$1:A$500,0),MATCH(PAYROLL!EJ$2,ADJ!$2:$2,0)),0)</f>
        <v/>
      </c>
      <c r="EK721">
        <f>SUM(DZ721:EJ721)</f>
        <v/>
      </c>
    </row>
    <row r="722">
      <c r="A722" t="n">
        <v>720</v>
      </c>
      <c r="B722" t="inlineStr">
        <is>
          <t>Bùi Thị Lành</t>
        </is>
      </c>
      <c r="D722" t="inlineStr">
        <is>
          <t>157601-01</t>
        </is>
      </c>
      <c r="S722">
        <f>IFERROR(INDEX(PIS!$A$1:$BZ$1000,MATCH($D722,PIS!C$1:C$500,0),MATCH("Lương CB tháng trước",PIS!$1:$1,0)),0)</f>
        <v/>
      </c>
      <c r="T722">
        <f>IFERROR(INDEX(PIS!$A$1:$BZ$1000,MATCH($D722,PIS!C$1:C$500,0),MATCH("Lương CB hiện tại",PIS!$1:$1,0)),0)</f>
        <v/>
      </c>
      <c r="U722">
        <f>IFERROR(INDEX(PIS!$A$1:$BZ$1000,MATCH($D722,PIS!C$1:C$500,0),MATCH("Lương đóng BHBB",PIS!$1:$1,0)),0)</f>
        <v/>
      </c>
      <c r="V722">
        <f>IFERROR(INDEX(PIS!$A$1:$BZ$1000,MATCH($D722,PIS!C$1:C$500,0),MATCH(V$2,PIS!$2:$2,0)),0)</f>
        <v/>
      </c>
      <c r="W722">
        <f>IFERROR(INDEX(PIS!$A$1:$BZ$1000,MATCH($D722,PIS!C$1:C$500,0),MATCH(W$2,PIS!$2:$2,0)),0)</f>
        <v/>
      </c>
      <c r="X722">
        <f>IFERROR(INDEX(PIS!$A$1:$BZ$1000,MATCH($D722,PIS!C$1:C$500,0),MATCH(X$2,PIS!$2:$2,0)),0)</f>
        <v/>
      </c>
      <c r="Y722">
        <f>IFERROR(INDEX(PIS!$A$1:$BZ$1000,MATCH($D722,PIS!C$1:C$500,0),MATCH(Y$2,PIS!$2:$2,0)),0)</f>
        <v/>
      </c>
      <c r="Z722">
        <f>IFERROR(INDEX(PIS!$A$1:$BZ$1000,MATCH($D722,PIS!C$1:C$500,0),MATCH(Z$2,PIS!$2:$2,0)),0)</f>
        <v/>
      </c>
      <c r="AA722">
        <f>IFERROR(INDEX(PIS!$A$1:$BZ$1000,MATCH($D722,PIS!C$1:C$500,0),MATCH(AA$2,PIS!$2:$2,0)),0)</f>
        <v/>
      </c>
      <c r="AB722">
        <f>IFERROR(INDEX(PIS!$A$1:$BZ$1000,MATCH($D722,PIS!C$1:C$500,0),MATCH(AB$2,PIS!$2:$2,0)),0)</f>
        <v/>
      </c>
      <c r="AC722">
        <f>SUM(V722:AB722)</f>
        <v/>
      </c>
      <c r="AD722">
        <f>IFERROR(INDEX(TIMESHEET!$A$1:$AI$5000,MATCH($D722,TIMESHEET!A$1:A$500,0),MATCH("T100",TIMESHEET!$2:$2,0))-2,0)</f>
        <v/>
      </c>
      <c r="AE722">
        <f>IFERROR(INDEX(TIMESHEET!$A$1:$AI$5000,MATCH($D722,TIMESHEET!A$1:A$500,0),MATCH("T202",TIMESHEET!$2:$2,0)),0)</f>
        <v/>
      </c>
      <c r="AF722">
        <f>IFERROR(INDEX(TIMESHEET!$A$1:$AI$5000,MATCH($D722,TIMESHEET!A$1:A$500,0),MATCH("T302",TIMESHEET!$2:$2,0)),0)</f>
        <v/>
      </c>
      <c r="AG722">
        <f>IFERROR(INDEX(TIMESHEET!$A$1:$AI$5000,MATCH($D722,TIMESHEET!A$1:A$500,0),MATCH("T406",TIMESHEET!$2:$2,0)),0)</f>
        <v/>
      </c>
      <c r="AH722">
        <f>AE722+AG722</f>
        <v/>
      </c>
      <c r="AI722">
        <f>IFERROR(INDEX(TIMESHEET!$A$1:$AI$5000,MATCH($D722,TIMESHEET!A$1:A$500,0),MATCH("T701",TIMESHEET!$2:$2,0)),0)</f>
        <v/>
      </c>
      <c r="AJ722">
        <f>IFERROR(INDEX(TIMESHEET!$A$1:$AI$5000,MATCH($D722,TIMESHEET!B$1:B$500,0),MATCH("T320",TIMESHEET!$2:$2,0)),0)</f>
        <v/>
      </c>
      <c r="AK722">
        <f>IFERROR(IF(LEFT(INDEX(PIS!O$1:O$500,MATCH(D722,PIS!C$1:C$500)),1)="M",T722/AD722*SUM(AE722:AG722),T722*AD722),0)</f>
        <v/>
      </c>
      <c r="AL722">
        <f>IFERROR(INDEX(ADJ!$A$1:$BZ$1000,MATCH(PAYROLL!D722,ADJ!A$1:A$500,0),MATCH(PAYROLL!AL$2,ADJ!$2:$2,0)),0)</f>
        <v/>
      </c>
      <c r="AM722">
        <f>SUM(AK722:AL722)</f>
        <v/>
      </c>
      <c r="AN722">
        <f>IFERROR(ROUND(V722/$AD722*$AH722,0),0)</f>
        <v/>
      </c>
      <c r="AO722">
        <f>IFERROR(ROUND(W722/$AD722*$AH722,0),0)</f>
        <v/>
      </c>
      <c r="AP722">
        <f>IFERROR(ROUND(X722/$AD722*$AE722,0),0)</f>
        <v/>
      </c>
      <c r="AQ722">
        <f>IFERROR(ROUND(Y722/$AD722*$AH722,0),0)</f>
        <v/>
      </c>
      <c r="AR722">
        <f>IFERROR(ROUND(Z722/$AD722*$AH722,0),0)</f>
        <v/>
      </c>
      <c r="AS722">
        <f>IFERROR(ROUND(AA722/$AD722*$AH722,0),0)</f>
        <v/>
      </c>
      <c r="AT722">
        <f>IFERROR(IF((AE722+AF722+AG722)&gt;13,AB722,ROUND(AB722/AD722*AH722,0)),0)</f>
        <v/>
      </c>
      <c r="AU722">
        <f>IFERROR(INDEX(ADJ!$A$1:$BZ$1000,MATCH(PAYROLL!D722,ADJ!A$1:A$500,0),MATCH(PAYROLL!AU$2,ADJ!$2:$2,0)),0)</f>
        <v/>
      </c>
      <c r="AV722">
        <f>ROUND(SUM(AN722:AU722),0)</f>
        <v/>
      </c>
      <c r="AW722">
        <f>IFERROR(INDEX(TIMESHEET!$A$1:$AI$5000,MATCH(PAYROLL!D722,TIMESHEET!A$1:A$500,0),MATCH("T620",TIMESHEET!$2:$2,0)),0)</f>
        <v/>
      </c>
      <c r="AX722">
        <f>IFERROR(INDEX(TIMESHEET!$A$1:$AI$5000,MATCH(PAYROLL!D722,TIMESHEET!A$1:A$500,0),MATCH("T601",TIMESHEET!$2:$2,0)),0)</f>
        <v/>
      </c>
      <c r="AY722">
        <f>IFERROR(INDEX(TIMESHEET!$A$1:$AI$5000,MATCH(PAYROLL!D722,TIMESHEET!A$1:A$500,0),MATCH("T602",TIMESHEET!$2:$2,0)),0)</f>
        <v/>
      </c>
      <c r="AZ722">
        <f>IFERROR(INDEX(TIMESHEET!$A$1:$AI$5000,MATCH(PAYROLL!D722,TIMESHEET!A$1:A$500,0),MATCH("T603",TIMESHEET!$2:$2,0)),0)</f>
        <v/>
      </c>
      <c r="BA722">
        <f>IFERROR(INDEX(TIMESHEET!$A$1:$AI$5000,MATCH(PAYROLL!D722,TIMESHEET!A$1:A$500,0),MATCH("T611",TIMESHEET!$2:$2,0)),0)</f>
        <v/>
      </c>
      <c r="BB722">
        <f>IFERROR(INDEX(TIMESHEET!$A$1:$AI$5000,MATCH(PAYROLL!D722,TIMESHEET!A$1:A$500,0),MATCH("T612",TIMESHEET!$2:$2,0)),0)</f>
        <v/>
      </c>
      <c r="BC722">
        <f>IFERROR(INDEX(TIMESHEET!$A$1:$AI$5000,MATCH(PAYROLL!D722,TIMESHEET!A$1:A$500,0),MATCH("T613",TIMESHEET!$2:$2,0)),0)</f>
        <v/>
      </c>
      <c r="BD722">
        <f>IFERROR(INDEX(TIMESHEET!$A$1:$AI$5000,MATCH(PAYROLL!D722,TIMESHEET!A$1:A$500,0),MATCH("T500",TIMESHEET!$2:$2,0)),0)</f>
        <v/>
      </c>
      <c r="BE722">
        <f>IFERROR(IF(LEFT(INDEX(PIS!O$1:O$500,MATCH(D722,PIS!C$1:C$500)),1)="M",T722/AD722/8*(AW722+AX722*1.5+AY722*2+AZ722*3+BA722*2.1+BB722*2.7+BC722*3.9+BD722*0.3),T722/8*(AW722+AX722*1.5+AY722*2+AZ722*3+BA722*2.1+BB722*2.7+BC722*3.9+BD722*0.3)),0)</f>
        <v/>
      </c>
      <c r="BF722">
        <f>IFERROR(INDEX(ADJ!$A$1:$BZ$1000,MATCH(PAYROLL!$D722,ADJ!A$1:A$500,0),MATCH(PAYROLL!BF$2,ADJ!$2:$2,0)),0)</f>
        <v/>
      </c>
      <c r="BG722">
        <f>IFERROR(INDEX(ADJ!$A$1:$BZ$1000,MATCH(PAYROLL!D722,ADJ!A$1:A$500,0),MATCH(PAYROLL!BG$2,ADJ!$2:$2,0)),0)</f>
        <v/>
      </c>
      <c r="BH722">
        <f>IFERROR(INDEX(ADJ!$A$1:$BZ$1000,MATCH(PAYROLL!D722,ADJ!A$1:A$500,0),MATCH(PAYROLL!BH$2,ADJ!$2:$2,0)),0)</f>
        <v/>
      </c>
      <c r="BI722">
        <f>IFERROR(INDEX(ADJ!$A$1:$BZ$1000,MATCH(PAYROLL!D722,ADJ!A$1:A$500,0),MATCH(PAYROLL!BI$2,ADJ!$2:$2,0)),0)</f>
        <v/>
      </c>
      <c r="BJ722">
        <f>IFERROR(INDEX(ADJ!$A$1:$BZ$1000,MATCH(PAYROLL!D722,ADJ!A$1:A$500,0),MATCH(PAYROLL!BJ$2,ADJ!$2:$2,0)),0)</f>
        <v/>
      </c>
      <c r="BK722">
        <f>SUM(BF722:BJ722)</f>
        <v/>
      </c>
      <c r="BL722">
        <f>IFERROR(INDEX(ADJ!$A$1:$BZ$1000,MATCH(PAYROLL!D722,ADJ!A$1:A$500,0),MATCH(PAYROLL!BL$2,ADJ!$2:$2,0)),0)</f>
        <v/>
      </c>
      <c r="BM722">
        <f>IFERROR(INDEX(ADJ!$A$1:$BZ$1000,MATCH(PAYROLL!D722,ADJ!A$1:A$500,0),MATCH(PAYROLL!BM$2,ADJ!$2:$2,0)),0)</f>
        <v/>
      </c>
      <c r="BN722">
        <f>IFERROR(INDEX(ADJ!$A$1:$BZ$1000,MATCH(PAYROLL!D722,ADJ!A$1:A$500,0),MATCH(PAYROLL!BN$2,ADJ!$2:$2,0)),0)</f>
        <v/>
      </c>
      <c r="BO722">
        <f>IFERROR(INDEX(ADJ!$A$1:$BZ$1000,MATCH(PAYROLL!D722,ADJ!A$1:A$500,0),MATCH(PAYROLL!BO$2,ADJ!$2:$2,0)),0)</f>
        <v/>
      </c>
      <c r="BP722">
        <f>SUM(AM722,AV722,BE722,BK722,BL722:BO722)</f>
        <v/>
      </c>
      <c r="BQ722">
        <f>BO722</f>
        <v/>
      </c>
      <c r="BR722">
        <f>IFERROR(ROUND(IF(LEFT(INDEX(PIS!O$1:O$500,MATCH(D722,PIS!C$1:C$500)),1)="D",T722/8*(BD722*0.3),IF(LEFT(INDEX(PIS!O$1:O$500,MATCH(D722,PIS!C$1:C$500)),1)="H",T722*($BD722*0.3),T722/$AD722/8*($BD722*0.3))),0),0)</f>
        <v/>
      </c>
      <c r="BS722">
        <f>IF(AP722&lt;1,0,MIN(AP722,730000))</f>
        <v/>
      </c>
      <c r="BT722">
        <f>IFERROR(ROUND((BE722-SUM(AW722:BC722)*T722/AD722/8),0)-BR722,0)</f>
        <v/>
      </c>
      <c r="BU722">
        <f>AO722</f>
        <v/>
      </c>
      <c r="BV722">
        <f>SUM(BQ722:BU722)</f>
        <v/>
      </c>
      <c r="BW722">
        <f>BP722-BV722</f>
        <v/>
      </c>
      <c r="BX722">
        <f>IFERROR(IF(RIGHT(INDEX(PIS!O$1:O$500,MATCH(D722,PIS!C$1:C$500)),5)="Gross",MIN(U722+V722,VLOOKUP("R700",TSC!B:C,2,0)*VLOOKUP("R101",TSC!B:C,2,0))*VLOOKUP("R701",TSC!B:C,2,0)%,0),0)</f>
        <v/>
      </c>
      <c r="BY722">
        <f>IFERROR(IF(RIGHT(INDEX(PIS!O$1:O$500,MATCH(D722,PIS!C$1:C$500)),5)="Gross",MIN(U722+V722,VLOOKUP("R700",TSC!B:C,2,0)*VLOOKUP("R101",TSC!B:C,2,0))*VLOOKUP("T704",TSC!B:C,2,0)%,0),0)</f>
        <v/>
      </c>
      <c r="BZ722">
        <f>IFERROR(IF(RIGHT(INDEX(PIS!O$1:O$500,MATCH(D722,PIS!C$1:C$500)),5)="Gross",MIN(U722+V722,VLOOKUP("R700",TSC!B:C,2,0)*VLOOKUP("1",TSC!F:G,2,0))*VLOOKUP("T705",TSC!B:C,2,0)%,0),0)</f>
        <v/>
      </c>
      <c r="CA722">
        <f>IFERROR(INDEX(ADJ!$A$1:$BZ$1000,MATCH(PAYROLL!D722,ADJ!A$1:A$500,0),MATCH(PAYROLL!CA$2,ADJ!$2:$2,0)),0)</f>
        <v/>
      </c>
      <c r="CB722">
        <f>IFERROR(INDEX(ADJ!$A$1:$BZ$1000,MATCH(PAYROLL!D722,ADJ!A$1:A$500,0),MATCH(PAYROLL!CB$2,ADJ!$2:$2,0)),0)</f>
        <v/>
      </c>
      <c r="CC722">
        <f>SUM(BX722:CB722)</f>
        <v/>
      </c>
      <c r="CD722">
        <f>IFERROR(INDEX(PIS!$A$1:$BZ$1000,MATCH(PAYROLL!D722,PIS!C$1:C$500,0),MATCH(PAYROLL!CD$1,PIS!$1:$1,0)),0)</f>
        <v/>
      </c>
      <c r="CE722">
        <f>IFERROR(IF(OR(INDEX(PIS!P$1:P$500,MATCH(D722,PIS!C$1:C$500,0))="LT2",INDEX(PIS!P$1:P$500,MATCH(D722,PIS!C$1:C$500,0))="P10"),0,SUM(CC722,CD722*VLOOKUP("R601",TSC!B:C,2,0),VLOOKUP("R602",TSC!B:C,2,0))),0)</f>
        <v/>
      </c>
      <c r="CF722">
        <f>MAX(BW722-CE722,0)</f>
        <v/>
      </c>
      <c r="CG722">
        <f>IFERROR(IF(OR(RIGHT(INDEX(PIS!P$1:P$500,MATCH(D722,PIS!C$1:C$500)),5)="P10",RIGHT(INDEX(PIS!P$1:P$500,MATCH(D722,PIS!C$1:C$500)),5)="CK"),0,IF(CF722&lt;=5000000,CF722*5%,IF(CF722&lt;=10000000,CF722*10%-250000,IF(CF722&lt;=18000000,CF722*15%-750000,IF(CF722&lt;=32000000,CF722*20%-1650000,IF(CF722&lt;=52000000,CF722*25%-3250000,IF(CF722&lt;=80000000,BH722*30%-5850000,CF722*35%-9850000))))))),0)</f>
        <v/>
      </c>
      <c r="CH722">
        <f>IFERROR(IF(OR(INDEX(PIS!P$1:P$500,MATCH(D722,PIS!C$1:C$500))="LT",INDEX(PIS!P$1:P$500,MATCH(D722,PIS!C$1:C$500))="CK"),0,IF(CF722&lt;2000000,0,CF722*10%)),0)</f>
        <v/>
      </c>
      <c r="CI722">
        <f>IFERROR(INDEX(ADJ!$A$1:$BZ$1000,MATCH(PAYROLL!D722,ADJ!A$1:A$500,0),MATCH(PAYROLL!CI$2,ADJ!$2:$2,0)),0)</f>
        <v/>
      </c>
      <c r="CJ722">
        <f>IFERROR(INDEX(ADJ!$A$1:$BZ$1000,MATCH(PAYROLL!D722,ADJ!A$1:A$500,0),MATCH(PAYROLL!CJ$2,ADJ!$2:$2,0)),0)</f>
        <v/>
      </c>
      <c r="CK722">
        <f>IFERROR(INDEX(ADJ!$A$1:$BZ$1000,MATCH(PAYROLL!D722,ADJ!A$1:A$500,0),MATCH(PAYROLL!CK$2,ADJ!$2:$2,0)),0)</f>
        <v/>
      </c>
      <c r="CL722">
        <f>SUM(CG722:CK722)</f>
        <v/>
      </c>
      <c r="CM722">
        <f>ROUND(SUM(CH722:CK722),0)</f>
        <v/>
      </c>
      <c r="CN722">
        <f>IFERROR(INDEX(CSDA!D$1:D$500,MATCH($CN$2,CSDA!C$1:C$500,0))*INDEX(PIS!V$1:V$500,MATCH(D722,PIS!C$1:C$500))+INDEX(ADJ!$A$1:$BZ$1000,MATCH(PAYROLL!D722,ADJ!A$1:A$500,0),MATCH(PAYROLL!CN$2,ADJ!$2:$2,0)),0)</f>
        <v/>
      </c>
      <c r="CO722">
        <f>IFERROR(INDEX(ADJ!$A$1:$BZ$1000,MATCH(PAYROLL!D722,ADJ!A$1:A$500,0),MATCH(PAYROLL!CO$2,ADJ!$2:$2,0)),0)</f>
        <v/>
      </c>
      <c r="CP722">
        <f>IFERROR(INDEX(ADJ!$A$1:$BZ$1000,MATCH(PAYROLL!D722,ADJ!A$1:A$500,0),MATCH(PAYROLL!CP$2,ADJ!$2:$2,0)),0)</f>
        <v/>
      </c>
      <c r="CQ722">
        <f>BP722-CL722-CI722-CM722-CN722-CO722-CP722-CC722</f>
        <v/>
      </c>
      <c r="CR722">
        <f>IFERROR(IF(RIGHT(INDEX(PIS!O$1:O$500,MATCH(D722,PIS!C$1:C$500,0)),5)="Gross",MIN(U722+V722,VLOOKUP("R700",TSC!B:C,2,0)*VLOOKUP("R101",TSC!B:C,2,0))*(VLOOKUP("T711",TSC!B:C,2,0)+VLOOKUP("T712",TSC!B:C,2,0))%,MIN(T722+V722,VLOOKUP("R700",TSC!B:C,2,0)*VLOOKUP("R101",TSC!B:C,2,0))*(VLOOKUP("T711",TSC!B:C,2,0)+VLOOKUP("T712",TSC!B:C,2,0)+VLOOKUP("R701",TSC!B:C,2,0))%),0)</f>
        <v/>
      </c>
      <c r="CS722">
        <f>IFERROR(IF(RIGHT(INDEX(PIS!O$1:O$500,MATCH(D722,PIS!C$1:C$500,0)),5)="Gross",MIN(U722+V722,VLOOKUP("R700",TSC!B:C,2,0)*VLOOKUP("R101",TSC!B:C,2,0))*(VLOOKUP("T714",TSC!B:C,2,0))%,MIN(T722+V722,VLOOKUP("R700",TSC!B:C,2,0)*VLOOKUP("R101",TSC!B:C,2,0))*(VLOOKUP("T704",TSC!B:C,2,0)+VLOOKUP("T714",TSC!B:C,2,0))%),0)</f>
        <v/>
      </c>
      <c r="CT722">
        <f>IFERROR(IF(RIGHT(INDEX(PIS!O$1:O$500,MATCH(D722,PIS!C$1:C$500,0)),5)="Gross",MIN(U722+V722,VLOOKUP("R700",TSC!B:C,2,0)*VLOOKUP("R101",TSC!B:C,2,0))*VLOOKUP("T705",TSC!B:C,2,0)%,MIN(T722+V722,VLOOKUP("R700",TSC!B:C,2,0)*VLOOKUP("R101",TSC!B:C,2,0))*VLOOKUP("T705",TSC!B:C,2,0)%),0)</f>
        <v/>
      </c>
      <c r="CU722">
        <f>IFERROR(IF(RIGHT(INDEX(PIS!O$1:O$500,MATCH(D722,PIS!C$1:C$500,0)),5)="Gross",MIN(U722+V722,VLOOKUP("R700",TSC!B:C,2,0)*VLOOKUP("R101",TSC!B:C,2,0))*(VLOOKUP("T713",TSC!B:C,2,0))%,MIN(T722+V722,VLOOKUP("R700",TSC!B:C,2,0)*VLOOKUP("R101",TSC!B:C,2,0))*(VLOOKUP("T713",TSC!B:C,2,0))%),0)</f>
        <v/>
      </c>
      <c r="CV722">
        <f>IFERROR(INDEX(ADJ!$A$1:$BZ$1000,MATCH(PAYROLL!D722,ADJ!A$1:A$500,0),MATCH(PAYROLL!CV$2,ADJ!$2:$2,0)),0)</f>
        <v/>
      </c>
      <c r="CW722">
        <f>IFERROR(INDEX(ADJ!$A$1:$BZ$1000,MATCH(PAYROLL!D722,ADJ!A$1:A$500,0),MATCH(PAYROLL!CW$2,ADJ!$2:$2,0)),0)</f>
        <v/>
      </c>
      <c r="CX722">
        <f>SUM(CR722:CW722)</f>
        <v/>
      </c>
      <c r="CY722">
        <f>ROUND(IF(CR722&gt;0,T722+V722*VLOOKUP("R202",TSC!$B$1:$C$500,2,0),0),0)</f>
        <v/>
      </c>
      <c r="CZ722">
        <f>IFERROR(INDEX(CSDA!D$1:D$500,MATCH($CZ$2,CSDA!C$1:C$500,0)),0)</f>
        <v/>
      </c>
      <c r="DA722">
        <f>ROUND(T722*0.7%,0)</f>
        <v/>
      </c>
      <c r="DB722">
        <f>ROUND(T722/12,0)</f>
        <v/>
      </c>
      <c r="DC722">
        <f ref="DC722" t="array">IFERROR(INDEX(CSDA!D$1:D$500,MATCH("Trích giữ"&amp;PAYROLL!DC$2,CSDA!A$1:A$500&amp;CSDA!C$1:C$500,0)),0)</f>
        <v/>
      </c>
      <c r="DD722">
        <f ref="DD722" t="array">IFERROR(INDEX(CSDA!D$1:D$500,MATCH("Trích giữ"&amp;PAYROLL!DD$2,CSDA!A$1:A$500&amp;CSDA!C$1:C$500,0)),0)</f>
        <v/>
      </c>
      <c r="DE722">
        <f ref="DE722" t="array">IFERROR(INDEX(CSDA!D$1:D$500,MATCH("Trích giữ"&amp;PAYROLL!DE$2,CSDA!A$1:A$500&amp;CSDA!C$1:C$500,0)),0)</f>
        <v/>
      </c>
      <c r="DF722">
        <f>IFERROR(INDEX(CSDA!D$1:D$500,MATCH(PAYROLL!DF$2,CSDA!C$1:C$500,0)),0)</f>
        <v/>
      </c>
      <c r="DG722">
        <f ref="DG722" t="array">IFERROR(INDEX(CSDA!D$1:D$500,MATCH("Trích giữ"&amp;PAYROLL!DG$2,CSDA!A$1:A$500&amp;CSDA!C$1:C$500,0)),0)</f>
        <v/>
      </c>
      <c r="DH722">
        <f>ROUND(T722/26,0)</f>
        <v/>
      </c>
      <c r="DI722">
        <f ref="DI722" t="array">IFERROR(INDEX(CSDA!D$1:D$500,MATCH("Trích giữ"&amp;PAYROLL!DI$2,CSDA!A$1:A$500&amp;CSDA!C$1:C$500,0)),0)</f>
        <v/>
      </c>
      <c r="DJ722">
        <f>IF(U722=0,T722*21.5%-BL722,0)</f>
        <v/>
      </c>
      <c r="DK722">
        <f ref="DK722" t="array">IFERROR(INDEX(CSDA!D$1:D$500,MATCH("Trích giữ"&amp;PAYROLL!DK$2,CSDA!A$1:A$500&amp;CSDA!C$1:C$500,0)),0)</f>
        <v/>
      </c>
      <c r="DL722">
        <f>IFERROR(INDEX(CSDA!D$1:D$500,MATCH(PAYROLL!DL$2,CSDA!C$1:C$500,0))/12,0)</f>
        <v/>
      </c>
      <c r="DM722">
        <f>SUM(DB722:DL722)</f>
        <v/>
      </c>
      <c r="DN722">
        <f>IFERROR(INDEX(ADJ!$A$1:$BZ$1000,MATCH(PAYROLL!D722,ADJ!A$1:A$500,0),MATCH(PAYROLL!DN$2,ADJ!$2:$2,0)),0)</f>
        <v/>
      </c>
      <c r="DO722">
        <f>IFERROR(SUM(BP722,DM722:DN722,CX722:DA722)-DT722,0)</f>
        <v/>
      </c>
      <c r="DP722">
        <f ref="DP722" t="array">SUM(BW722*IFERROR(INDEX(CSDA!D$1:D$500,MATCH(BW$2,CSDA!C$1:C$500,0)),0)%,CX722*IFERROR(INDEX(CSDA!D$1:D$500,MATCH(CX$2,CSDA!C$1:C$500,0)),0)%,DA722*IFERROR(INDEX(CSDA!D$1:D$500,MATCH(DA$2,CSDA!C$1:C$500,0)),0)%,DB722*IFERROR(INDEX(CSDA!D$1:D$500,MATCH(DB$2,CSDA!C$1:C$500,0)),0)%,DF722*IFERROR(INDEX(CSDA!D$1:D$500,MATCH("Phí dịch vụ"&amp;PAYROLL!DF$2,CSDA!A$1:A$500&amp;CSDA!C$1:C$500,0)),0)%,DC722*IFERROR(INDEX(CSDA!D$1:D$500,MATCH("Phí dịch vụ"&amp;PAYROLL!DC$2,CSDA!A$1:A$500&amp;CSDA!C$1:C$500,0)),0)%,DH722*IFERROR(INDEX(CSDA!D$1:D$500,MATCH("Phí dịch vụ"&amp;PAYROLL!DH$2,CSDA!A$1:A$500&amp;CSDA!C$1:C$500,0)),0)%,DJ722*IFERROR(INDEX(CSDA!D$1:D$500,MATCH("Phí dịch vụ"&amp;PAYROLL!DJ$2,CSDA!A$1:A$500&amp;CSDA!C$1:C$500,0)),0)%,BN722*IFERROR(INDEX(CSDA!D$1:D$500,MATCH(BN$2,CSDA!C$1:C$500,0)),0)%)-BN722*7%</f>
        <v/>
      </c>
      <c r="DQ722">
        <f>IFERROR(INDEX(ADJ!$A$1:$BZ$1000,MATCH(PAYROLL!D722,ADJ!A$1:A$500,0),MATCH(PAYROLL!DQ$2,ADJ!$2:$2,0)),0)</f>
        <v/>
      </c>
      <c r="DR722">
        <f>IFERROR(INDEX(ADJ!$A$1:$BZ$1000,MATCH(PAYROLL!D722,ADJ!A$1:A$500,0),MATCH(PAYROLL!DR$2,ADJ!$2:$2,0)),0)</f>
        <v/>
      </c>
      <c r="DS722">
        <f>SUM(DP722:DR722)</f>
        <v/>
      </c>
      <c r="DT722">
        <f>EK722</f>
        <v/>
      </c>
      <c r="DU722">
        <f>SUM(DO722:DR722)</f>
        <v/>
      </c>
      <c r="DV722">
        <f>ROUND(DU722*0.1,0)</f>
        <v/>
      </c>
      <c r="DW722">
        <f>DU722+DV722</f>
        <v/>
      </c>
      <c r="DZ722">
        <f>IFERROR(INDEX(ADJ!$A$1:$BZ$1000,MATCH(PAYROLL!$D722,ADJ!A$1:A$500,0),MATCH(PAYROLL!DZ$2,ADJ!$2:$2,0)),0)</f>
        <v/>
      </c>
      <c r="EA722">
        <f>IFERROR(INDEX(ADJ!$A$1:$BZ$1000,MATCH(PAYROLL!$D722,ADJ!A$1:A$500,0),MATCH(PAYROLL!EA$2,ADJ!$2:$2,0)),0)</f>
        <v/>
      </c>
      <c r="EB722">
        <f>IFERROR(INDEX(ADJ!$A$1:$BZ$1000,MATCH(PAYROLL!$D722,ADJ!A$1:A$500,0),MATCH(PAYROLL!EB$2,ADJ!$2:$2,0)),0)</f>
        <v/>
      </c>
      <c r="EC722">
        <f>IFERROR(INDEX(ADJ!$A$1:$BZ$1000,MATCH(PAYROLL!$D722,ADJ!A$1:A$500,0),MATCH(PAYROLL!EC$2,ADJ!$2:$2,0)),0)</f>
        <v/>
      </c>
      <c r="ED722">
        <f>IFERROR(INDEX(ADJ!$A$1:$BZ$1000,MATCH(PAYROLL!$D722,ADJ!A$1:A$500,0),MATCH(PAYROLL!ED$2,ADJ!$2:$2,0)),0)</f>
        <v/>
      </c>
      <c r="EE722">
        <f>IFERROR(INDEX(ADJ!$A$1:$BZ$1000,MATCH(PAYROLL!$D722,ADJ!A$1:A$500,0),MATCH(PAYROLL!EE$2,ADJ!$2:$2,0)),0)</f>
        <v/>
      </c>
      <c r="EF722">
        <f>IFERROR(INDEX(ADJ!$A$1:$BZ$1000,MATCH(PAYROLL!$D722,ADJ!A$1:A$500,0),MATCH(PAYROLL!EF$2,ADJ!$2:$2,0)),0)</f>
        <v/>
      </c>
      <c r="EG722">
        <f>IFERROR(INDEX(ADJ!$A$1:$BZ$1000,MATCH(PAYROLL!$D722,ADJ!A$1:A$500,0),MATCH(PAYROLL!EG$2,ADJ!$2:$2,0)),0)</f>
        <v/>
      </c>
      <c r="EH722">
        <f>IFERROR(INDEX(ADJ!$A$1:$BZ$1000,MATCH(PAYROLL!$D722,ADJ!A$1:A$500,0),MATCH(PAYROLL!EH$2,ADJ!$2:$2,0)),0)</f>
        <v/>
      </c>
      <c r="EI722">
        <f>IFERROR(INDEX(ADJ!$A$1:$BZ$1000,MATCH(PAYROLL!D722,ADJ!A$1:A$500,0),MATCH(PAYROLL!EI$2,ADJ!$2:$2,0)),0)</f>
        <v/>
      </c>
      <c r="EJ722">
        <f>IFERROR(INDEX(ADJ!$A$1:$BZ$1000,MATCH(PAYROLL!$D722,ADJ!A$1:A$500,0),MATCH(PAYROLL!EJ$2,ADJ!$2:$2,0)),0)</f>
        <v/>
      </c>
      <c r="EK722">
        <f>SUM(DZ722:EJ722)</f>
        <v/>
      </c>
    </row>
    <row r="723">
      <c r="A723" t="n">
        <v>721</v>
      </c>
      <c r="B723" t="inlineStr">
        <is>
          <t>Đinh Công Trúc</t>
        </is>
      </c>
      <c r="D723" t="inlineStr">
        <is>
          <t>152873-02</t>
        </is>
      </c>
      <c r="S723">
        <f>IFERROR(INDEX(PIS!$A$1:$BZ$1000,MATCH($D723,PIS!C$1:C$500,0),MATCH("Lương CB tháng trước",PIS!$1:$1,0)),0)</f>
        <v/>
      </c>
      <c r="T723">
        <f>IFERROR(INDEX(PIS!$A$1:$BZ$1000,MATCH($D723,PIS!C$1:C$500,0),MATCH("Lương CB hiện tại",PIS!$1:$1,0)),0)</f>
        <v/>
      </c>
      <c r="U723">
        <f>IFERROR(INDEX(PIS!$A$1:$BZ$1000,MATCH($D723,PIS!C$1:C$500,0),MATCH("Lương đóng BHBB",PIS!$1:$1,0)),0)</f>
        <v/>
      </c>
      <c r="V723">
        <f>IFERROR(INDEX(PIS!$A$1:$BZ$1000,MATCH($D723,PIS!C$1:C$500,0),MATCH(V$2,PIS!$2:$2,0)),0)</f>
        <v/>
      </c>
      <c r="W723">
        <f>IFERROR(INDEX(PIS!$A$1:$BZ$1000,MATCH($D723,PIS!C$1:C$500,0),MATCH(W$2,PIS!$2:$2,0)),0)</f>
        <v/>
      </c>
      <c r="X723">
        <f>IFERROR(INDEX(PIS!$A$1:$BZ$1000,MATCH($D723,PIS!C$1:C$500,0),MATCH(X$2,PIS!$2:$2,0)),0)</f>
        <v/>
      </c>
      <c r="Y723">
        <f>IFERROR(INDEX(PIS!$A$1:$BZ$1000,MATCH($D723,PIS!C$1:C$500,0),MATCH(Y$2,PIS!$2:$2,0)),0)</f>
        <v/>
      </c>
      <c r="Z723">
        <f>IFERROR(INDEX(PIS!$A$1:$BZ$1000,MATCH($D723,PIS!C$1:C$500,0),MATCH(Z$2,PIS!$2:$2,0)),0)</f>
        <v/>
      </c>
      <c r="AA723">
        <f>IFERROR(INDEX(PIS!$A$1:$BZ$1000,MATCH($D723,PIS!C$1:C$500,0),MATCH(AA$2,PIS!$2:$2,0)),0)</f>
        <v/>
      </c>
      <c r="AB723">
        <f>IFERROR(INDEX(PIS!$A$1:$BZ$1000,MATCH($D723,PIS!C$1:C$500,0),MATCH(AB$2,PIS!$2:$2,0)),0)</f>
        <v/>
      </c>
      <c r="AC723">
        <f>SUM(V723:AB723)</f>
        <v/>
      </c>
      <c r="AD723">
        <f>IFERROR(INDEX(TIMESHEET!$A$1:$AI$5000,MATCH($D723,TIMESHEET!A$1:A$500,0),MATCH("T100",TIMESHEET!$2:$2,0))-2,0)</f>
        <v/>
      </c>
      <c r="AE723">
        <f>IFERROR(INDEX(TIMESHEET!$A$1:$AI$5000,MATCH($D723,TIMESHEET!A$1:A$500,0),MATCH("T202",TIMESHEET!$2:$2,0)),0)</f>
        <v/>
      </c>
      <c r="AF723">
        <f>IFERROR(INDEX(TIMESHEET!$A$1:$AI$5000,MATCH($D723,TIMESHEET!A$1:A$500,0),MATCH("T302",TIMESHEET!$2:$2,0)),0)</f>
        <v/>
      </c>
      <c r="AG723">
        <f>IFERROR(INDEX(TIMESHEET!$A$1:$AI$5000,MATCH($D723,TIMESHEET!A$1:A$500,0),MATCH("T406",TIMESHEET!$2:$2,0)),0)</f>
        <v/>
      </c>
      <c r="AH723">
        <f>AE723+AG723</f>
        <v/>
      </c>
      <c r="AI723">
        <f>IFERROR(INDEX(TIMESHEET!$A$1:$AI$5000,MATCH($D723,TIMESHEET!A$1:A$500,0),MATCH("T701",TIMESHEET!$2:$2,0)),0)</f>
        <v/>
      </c>
      <c r="AJ723">
        <f>IFERROR(INDEX(TIMESHEET!$A$1:$AI$5000,MATCH($D723,TIMESHEET!B$1:B$500,0),MATCH("T320",TIMESHEET!$2:$2,0)),0)</f>
        <v/>
      </c>
      <c r="AK723">
        <f>IFERROR(IF(LEFT(INDEX(PIS!O$1:O$500,MATCH(D723,PIS!C$1:C$500)),1)="M",T723/AD723*SUM(AE723:AG723),T723*AD723),0)</f>
        <v/>
      </c>
      <c r="AL723">
        <f>IFERROR(INDEX(ADJ!$A$1:$BZ$1000,MATCH(PAYROLL!D723,ADJ!A$1:A$500,0),MATCH(PAYROLL!AL$2,ADJ!$2:$2,0)),0)</f>
        <v/>
      </c>
      <c r="AM723">
        <f>SUM(AK723:AL723)</f>
        <v/>
      </c>
      <c r="AN723">
        <f>IFERROR(ROUND(V723/$AD723*$AH723,0),0)</f>
        <v/>
      </c>
      <c r="AO723">
        <f>IFERROR(ROUND(W723/$AD723*$AH723,0),0)</f>
        <v/>
      </c>
      <c r="AP723">
        <f>IFERROR(ROUND(X723/$AD723*$AE723,0),0)</f>
        <v/>
      </c>
      <c r="AQ723">
        <f>IFERROR(ROUND(Y723/$AD723*$AH723,0),0)</f>
        <v/>
      </c>
      <c r="AR723">
        <f>IFERROR(ROUND(Z723/$AD723*$AH723,0),0)</f>
        <v/>
      </c>
      <c r="AS723">
        <f>IFERROR(ROUND(AA723/$AD723*$AH723,0),0)</f>
        <v/>
      </c>
      <c r="AT723">
        <f>IFERROR(IF((AE723+AF723+AG723)&gt;13,AB723,ROUND(AB723/AD723*AH723,0)),0)</f>
        <v/>
      </c>
      <c r="AU723">
        <f>IFERROR(INDEX(ADJ!$A$1:$BZ$1000,MATCH(PAYROLL!D723,ADJ!A$1:A$500,0),MATCH(PAYROLL!AU$2,ADJ!$2:$2,0)),0)</f>
        <v/>
      </c>
      <c r="AV723">
        <f>ROUND(SUM(AN723:AU723),0)</f>
        <v/>
      </c>
      <c r="AW723">
        <f>IFERROR(INDEX(TIMESHEET!$A$1:$AI$5000,MATCH(PAYROLL!D723,TIMESHEET!A$1:A$500,0),MATCH("T620",TIMESHEET!$2:$2,0)),0)</f>
        <v/>
      </c>
      <c r="AX723">
        <f>IFERROR(INDEX(TIMESHEET!$A$1:$AI$5000,MATCH(PAYROLL!D723,TIMESHEET!A$1:A$500,0),MATCH("T601",TIMESHEET!$2:$2,0)),0)</f>
        <v/>
      </c>
      <c r="AY723">
        <f>IFERROR(INDEX(TIMESHEET!$A$1:$AI$5000,MATCH(PAYROLL!D723,TIMESHEET!A$1:A$500,0),MATCH("T602",TIMESHEET!$2:$2,0)),0)</f>
        <v/>
      </c>
      <c r="AZ723">
        <f>IFERROR(INDEX(TIMESHEET!$A$1:$AI$5000,MATCH(PAYROLL!D723,TIMESHEET!A$1:A$500,0),MATCH("T603",TIMESHEET!$2:$2,0)),0)</f>
        <v/>
      </c>
      <c r="BA723">
        <f>IFERROR(INDEX(TIMESHEET!$A$1:$AI$5000,MATCH(PAYROLL!D723,TIMESHEET!A$1:A$500,0),MATCH("T611",TIMESHEET!$2:$2,0)),0)</f>
        <v/>
      </c>
      <c r="BB723">
        <f>IFERROR(INDEX(TIMESHEET!$A$1:$AI$5000,MATCH(PAYROLL!D723,TIMESHEET!A$1:A$500,0),MATCH("T612",TIMESHEET!$2:$2,0)),0)</f>
        <v/>
      </c>
      <c r="BC723">
        <f>IFERROR(INDEX(TIMESHEET!$A$1:$AI$5000,MATCH(PAYROLL!D723,TIMESHEET!A$1:A$500,0),MATCH("T613",TIMESHEET!$2:$2,0)),0)</f>
        <v/>
      </c>
      <c r="BD723">
        <f>IFERROR(INDEX(TIMESHEET!$A$1:$AI$5000,MATCH(PAYROLL!D723,TIMESHEET!A$1:A$500,0),MATCH("T500",TIMESHEET!$2:$2,0)),0)</f>
        <v/>
      </c>
      <c r="BE723">
        <f>IFERROR(IF(LEFT(INDEX(PIS!O$1:O$500,MATCH(D723,PIS!C$1:C$500)),1)="M",T723/AD723/8*(AW723+AX723*1.5+AY723*2+AZ723*3+BA723*2.1+BB723*2.7+BC723*3.9+BD723*0.3),T723/8*(AW723+AX723*1.5+AY723*2+AZ723*3+BA723*2.1+BB723*2.7+BC723*3.9+BD723*0.3)),0)</f>
        <v/>
      </c>
      <c r="BF723">
        <f>IFERROR(INDEX(ADJ!$A$1:$BZ$1000,MATCH(PAYROLL!$D723,ADJ!A$1:A$500,0),MATCH(PAYROLL!BF$2,ADJ!$2:$2,0)),0)</f>
        <v/>
      </c>
      <c r="BG723">
        <f>IFERROR(INDEX(ADJ!$A$1:$BZ$1000,MATCH(PAYROLL!D723,ADJ!A$1:A$500,0),MATCH(PAYROLL!BG$2,ADJ!$2:$2,0)),0)</f>
        <v/>
      </c>
      <c r="BH723">
        <f>IFERROR(INDEX(ADJ!$A$1:$BZ$1000,MATCH(PAYROLL!D723,ADJ!A$1:A$500,0),MATCH(PAYROLL!BH$2,ADJ!$2:$2,0)),0)</f>
        <v/>
      </c>
      <c r="BI723">
        <f>IFERROR(INDEX(ADJ!$A$1:$BZ$1000,MATCH(PAYROLL!D723,ADJ!A$1:A$500,0),MATCH(PAYROLL!BI$2,ADJ!$2:$2,0)),0)</f>
        <v/>
      </c>
      <c r="BJ723">
        <f>IFERROR(INDEX(ADJ!$A$1:$BZ$1000,MATCH(PAYROLL!D723,ADJ!A$1:A$500,0),MATCH(PAYROLL!BJ$2,ADJ!$2:$2,0)),0)</f>
        <v/>
      </c>
      <c r="BK723">
        <f>SUM(BF723:BJ723)</f>
        <v/>
      </c>
      <c r="BL723">
        <f>IFERROR(INDEX(ADJ!$A$1:$BZ$1000,MATCH(PAYROLL!D723,ADJ!A$1:A$500,0),MATCH(PAYROLL!BL$2,ADJ!$2:$2,0)),0)</f>
        <v/>
      </c>
      <c r="BM723">
        <f>IFERROR(INDEX(ADJ!$A$1:$BZ$1000,MATCH(PAYROLL!D723,ADJ!A$1:A$500,0),MATCH(PAYROLL!BM$2,ADJ!$2:$2,0)),0)</f>
        <v/>
      </c>
      <c r="BN723">
        <f>IFERROR(INDEX(ADJ!$A$1:$BZ$1000,MATCH(PAYROLL!D723,ADJ!A$1:A$500,0),MATCH(PAYROLL!BN$2,ADJ!$2:$2,0)),0)</f>
        <v/>
      </c>
      <c r="BO723">
        <f>IFERROR(INDEX(ADJ!$A$1:$BZ$1000,MATCH(PAYROLL!D723,ADJ!A$1:A$500,0),MATCH(PAYROLL!BO$2,ADJ!$2:$2,0)),0)</f>
        <v/>
      </c>
      <c r="BP723">
        <f>SUM(AM723,AV723,BE723,BK723,BL723:BO723)</f>
        <v/>
      </c>
      <c r="BQ723">
        <f>BO723</f>
        <v/>
      </c>
      <c r="BR723">
        <f>IFERROR(ROUND(IF(LEFT(INDEX(PIS!O$1:O$500,MATCH(D723,PIS!C$1:C$500)),1)="D",T723/8*(BD723*0.3),IF(LEFT(INDEX(PIS!O$1:O$500,MATCH(D723,PIS!C$1:C$500)),1)="H",T723*($BD723*0.3),T723/$AD723/8*($BD723*0.3))),0),0)</f>
        <v/>
      </c>
      <c r="BS723">
        <f>IF(AP723&lt;1,0,MIN(AP723,730000))</f>
        <v/>
      </c>
      <c r="BT723">
        <f>IFERROR(ROUND((BE723-SUM(AW723:BC723)*T723/AD723/8),0)-BR723,0)</f>
        <v/>
      </c>
      <c r="BU723">
        <f>AO723</f>
        <v/>
      </c>
      <c r="BV723">
        <f>SUM(BQ723:BU723)</f>
        <v/>
      </c>
      <c r="BW723">
        <f>BP723-BV723</f>
        <v/>
      </c>
      <c r="BX723">
        <f>IFERROR(IF(RIGHT(INDEX(PIS!O$1:O$500,MATCH(D723,PIS!C$1:C$500)),5)="Gross",MIN(U723+V723,VLOOKUP("R700",TSC!B:C,2,0)*VLOOKUP("R101",TSC!B:C,2,0))*VLOOKUP("R701",TSC!B:C,2,0)%,0),0)</f>
        <v/>
      </c>
      <c r="BY723">
        <f>IFERROR(IF(RIGHT(INDEX(PIS!O$1:O$500,MATCH(D723,PIS!C$1:C$500)),5)="Gross",MIN(U723+V723,VLOOKUP("R700",TSC!B:C,2,0)*VLOOKUP("R101",TSC!B:C,2,0))*VLOOKUP("T704",TSC!B:C,2,0)%,0),0)</f>
        <v/>
      </c>
      <c r="BZ723">
        <f>IFERROR(IF(RIGHT(INDEX(PIS!O$1:O$500,MATCH(D723,PIS!C$1:C$500)),5)="Gross",MIN(U723+V723,VLOOKUP("R700",TSC!B:C,2,0)*VLOOKUP("1",TSC!F:G,2,0))*VLOOKUP("T705",TSC!B:C,2,0)%,0),0)</f>
        <v/>
      </c>
      <c r="CA723">
        <f>IFERROR(INDEX(ADJ!$A$1:$BZ$1000,MATCH(PAYROLL!D723,ADJ!A$1:A$500,0),MATCH(PAYROLL!CA$2,ADJ!$2:$2,0)),0)</f>
        <v/>
      </c>
      <c r="CB723">
        <f>IFERROR(INDEX(ADJ!$A$1:$BZ$1000,MATCH(PAYROLL!D723,ADJ!A$1:A$500,0),MATCH(PAYROLL!CB$2,ADJ!$2:$2,0)),0)</f>
        <v/>
      </c>
      <c r="CC723">
        <f>SUM(BX723:CB723)</f>
        <v/>
      </c>
      <c r="CD723">
        <f>IFERROR(INDEX(PIS!$A$1:$BZ$1000,MATCH(PAYROLL!D723,PIS!C$1:C$500,0),MATCH(PAYROLL!CD$1,PIS!$1:$1,0)),0)</f>
        <v/>
      </c>
      <c r="CE723">
        <f>IFERROR(IF(OR(INDEX(PIS!P$1:P$500,MATCH(D723,PIS!C$1:C$500,0))="LT2",INDEX(PIS!P$1:P$500,MATCH(D723,PIS!C$1:C$500,0))="P10"),0,SUM(CC723,CD723*VLOOKUP("R601",TSC!B:C,2,0),VLOOKUP("R602",TSC!B:C,2,0))),0)</f>
        <v/>
      </c>
      <c r="CF723">
        <f>MAX(BW723-CE723,0)</f>
        <v/>
      </c>
      <c r="CG723">
        <f>IFERROR(IF(OR(RIGHT(INDEX(PIS!P$1:P$500,MATCH(D723,PIS!C$1:C$500)),5)="P10",RIGHT(INDEX(PIS!P$1:P$500,MATCH(D723,PIS!C$1:C$500)),5)="CK"),0,IF(CF723&lt;=5000000,CF723*5%,IF(CF723&lt;=10000000,CF723*10%-250000,IF(CF723&lt;=18000000,CF723*15%-750000,IF(CF723&lt;=32000000,CF723*20%-1650000,IF(CF723&lt;=52000000,CF723*25%-3250000,IF(CF723&lt;=80000000,BH723*30%-5850000,CF723*35%-9850000))))))),0)</f>
        <v/>
      </c>
      <c r="CH723">
        <f>IFERROR(IF(OR(INDEX(PIS!P$1:P$500,MATCH(D723,PIS!C$1:C$500))="LT",INDEX(PIS!P$1:P$500,MATCH(D723,PIS!C$1:C$500))="CK"),0,IF(CF723&lt;2000000,0,CF723*10%)),0)</f>
        <v/>
      </c>
      <c r="CI723">
        <f>IFERROR(INDEX(ADJ!$A$1:$BZ$1000,MATCH(PAYROLL!D723,ADJ!A$1:A$500,0),MATCH(PAYROLL!CI$2,ADJ!$2:$2,0)),0)</f>
        <v/>
      </c>
      <c r="CJ723">
        <f>IFERROR(INDEX(ADJ!$A$1:$BZ$1000,MATCH(PAYROLL!D723,ADJ!A$1:A$500,0),MATCH(PAYROLL!CJ$2,ADJ!$2:$2,0)),0)</f>
        <v/>
      </c>
      <c r="CK723">
        <f>IFERROR(INDEX(ADJ!$A$1:$BZ$1000,MATCH(PAYROLL!D723,ADJ!A$1:A$500,0),MATCH(PAYROLL!CK$2,ADJ!$2:$2,0)),0)</f>
        <v/>
      </c>
      <c r="CL723">
        <f>SUM(CG723:CK723)</f>
        <v/>
      </c>
      <c r="CM723">
        <f>ROUND(SUM(CH723:CK723),0)</f>
        <v/>
      </c>
      <c r="CN723">
        <f>IFERROR(INDEX(CSDA!D$1:D$500,MATCH($CN$2,CSDA!C$1:C$500,0))*INDEX(PIS!V$1:V$500,MATCH(D723,PIS!C$1:C$500))+INDEX(ADJ!$A$1:$BZ$1000,MATCH(PAYROLL!D723,ADJ!A$1:A$500,0),MATCH(PAYROLL!CN$2,ADJ!$2:$2,0)),0)</f>
        <v/>
      </c>
      <c r="CO723">
        <f>IFERROR(INDEX(ADJ!$A$1:$BZ$1000,MATCH(PAYROLL!D723,ADJ!A$1:A$500,0),MATCH(PAYROLL!CO$2,ADJ!$2:$2,0)),0)</f>
        <v/>
      </c>
      <c r="CP723">
        <f>IFERROR(INDEX(ADJ!$A$1:$BZ$1000,MATCH(PAYROLL!D723,ADJ!A$1:A$500,0),MATCH(PAYROLL!CP$2,ADJ!$2:$2,0)),0)</f>
        <v/>
      </c>
      <c r="CQ723">
        <f>BP723-CL723-CI723-CM723-CN723-CO723-CP723-CC723</f>
        <v/>
      </c>
      <c r="CR723">
        <f>IFERROR(IF(RIGHT(INDEX(PIS!O$1:O$500,MATCH(D723,PIS!C$1:C$500,0)),5)="Gross",MIN(U723+V723,VLOOKUP("R700",TSC!B:C,2,0)*VLOOKUP("R101",TSC!B:C,2,0))*(VLOOKUP("T711",TSC!B:C,2,0)+VLOOKUP("T712",TSC!B:C,2,0))%,MIN(T723+V723,VLOOKUP("R700",TSC!B:C,2,0)*VLOOKUP("R101",TSC!B:C,2,0))*(VLOOKUP("T711",TSC!B:C,2,0)+VLOOKUP("T712",TSC!B:C,2,0)+VLOOKUP("R701",TSC!B:C,2,0))%),0)</f>
        <v/>
      </c>
      <c r="CS723">
        <f>IFERROR(IF(RIGHT(INDEX(PIS!O$1:O$500,MATCH(D723,PIS!C$1:C$500,0)),5)="Gross",MIN(U723+V723,VLOOKUP("R700",TSC!B:C,2,0)*VLOOKUP("R101",TSC!B:C,2,0))*(VLOOKUP("T714",TSC!B:C,2,0))%,MIN(T723+V723,VLOOKUP("R700",TSC!B:C,2,0)*VLOOKUP("R101",TSC!B:C,2,0))*(VLOOKUP("T704",TSC!B:C,2,0)+VLOOKUP("T714",TSC!B:C,2,0))%),0)</f>
        <v/>
      </c>
      <c r="CT723">
        <f>IFERROR(IF(RIGHT(INDEX(PIS!O$1:O$500,MATCH(D723,PIS!C$1:C$500,0)),5)="Gross",MIN(U723+V723,VLOOKUP("R700",TSC!B:C,2,0)*VLOOKUP("R101",TSC!B:C,2,0))*VLOOKUP("T705",TSC!B:C,2,0)%,MIN(T723+V723,VLOOKUP("R700",TSC!B:C,2,0)*VLOOKUP("R101",TSC!B:C,2,0))*VLOOKUP("T705",TSC!B:C,2,0)%),0)</f>
        <v/>
      </c>
      <c r="CU723">
        <f>IFERROR(IF(RIGHT(INDEX(PIS!O$1:O$500,MATCH(D723,PIS!C$1:C$500,0)),5)="Gross",MIN(U723+V723,VLOOKUP("R700",TSC!B:C,2,0)*VLOOKUP("R101",TSC!B:C,2,0))*(VLOOKUP("T713",TSC!B:C,2,0))%,MIN(T723+V723,VLOOKUP("R700",TSC!B:C,2,0)*VLOOKUP("R101",TSC!B:C,2,0))*(VLOOKUP("T713",TSC!B:C,2,0))%),0)</f>
        <v/>
      </c>
      <c r="CV723">
        <f>IFERROR(INDEX(ADJ!$A$1:$BZ$1000,MATCH(PAYROLL!D723,ADJ!A$1:A$500,0),MATCH(PAYROLL!CV$2,ADJ!$2:$2,0)),0)</f>
        <v/>
      </c>
      <c r="CW723">
        <f>IFERROR(INDEX(ADJ!$A$1:$BZ$1000,MATCH(PAYROLL!D723,ADJ!A$1:A$500,0),MATCH(PAYROLL!CW$2,ADJ!$2:$2,0)),0)</f>
        <v/>
      </c>
      <c r="CX723">
        <f>SUM(CR723:CW723)</f>
        <v/>
      </c>
      <c r="CY723">
        <f>ROUND(IF(CR723&gt;0,T723+V723*VLOOKUP("R202",TSC!$B$1:$C$500,2,0),0),0)</f>
        <v/>
      </c>
      <c r="CZ723">
        <f>IFERROR(INDEX(CSDA!D$1:D$500,MATCH($CZ$2,CSDA!C$1:C$500,0)),0)</f>
        <v/>
      </c>
      <c r="DA723">
        <f>ROUND(T723*0.7%,0)</f>
        <v/>
      </c>
      <c r="DB723">
        <f>ROUND(T723/12,0)</f>
        <v/>
      </c>
      <c r="DC723">
        <f ref="DC723" t="array">IFERROR(INDEX(CSDA!D$1:D$500,MATCH("Trích giữ"&amp;PAYROLL!DC$2,CSDA!A$1:A$500&amp;CSDA!C$1:C$500,0)),0)</f>
        <v/>
      </c>
      <c r="DD723">
        <f ref="DD723" t="array">IFERROR(INDEX(CSDA!D$1:D$500,MATCH("Trích giữ"&amp;PAYROLL!DD$2,CSDA!A$1:A$500&amp;CSDA!C$1:C$500,0)),0)</f>
        <v/>
      </c>
      <c r="DE723">
        <f ref="DE723" t="array">IFERROR(INDEX(CSDA!D$1:D$500,MATCH("Trích giữ"&amp;PAYROLL!DE$2,CSDA!A$1:A$500&amp;CSDA!C$1:C$500,0)),0)</f>
        <v/>
      </c>
      <c r="DF723">
        <f>IFERROR(INDEX(CSDA!D$1:D$500,MATCH(PAYROLL!DF$2,CSDA!C$1:C$500,0)),0)</f>
        <v/>
      </c>
      <c r="DG723">
        <f ref="DG723" t="array">IFERROR(INDEX(CSDA!D$1:D$500,MATCH("Trích giữ"&amp;PAYROLL!DG$2,CSDA!A$1:A$500&amp;CSDA!C$1:C$500,0)),0)</f>
        <v/>
      </c>
      <c r="DH723">
        <f>ROUND(T723/26,0)</f>
        <v/>
      </c>
      <c r="DI723">
        <f ref="DI723" t="array">IFERROR(INDEX(CSDA!D$1:D$500,MATCH("Trích giữ"&amp;PAYROLL!DI$2,CSDA!A$1:A$500&amp;CSDA!C$1:C$500,0)),0)</f>
        <v/>
      </c>
      <c r="DJ723">
        <f>IF(U723=0,T723*21.5%-BL723,0)</f>
        <v/>
      </c>
      <c r="DK723">
        <f ref="DK723" t="array">IFERROR(INDEX(CSDA!D$1:D$500,MATCH("Trích giữ"&amp;PAYROLL!DK$2,CSDA!A$1:A$500&amp;CSDA!C$1:C$500,0)),0)</f>
        <v/>
      </c>
      <c r="DL723">
        <f>IFERROR(INDEX(CSDA!D$1:D$500,MATCH(PAYROLL!DL$2,CSDA!C$1:C$500,0))/12,0)</f>
        <v/>
      </c>
      <c r="DM723">
        <f>SUM(DB723:DL723)</f>
        <v/>
      </c>
      <c r="DN723">
        <f>IFERROR(INDEX(ADJ!$A$1:$BZ$1000,MATCH(PAYROLL!D723,ADJ!A$1:A$500,0),MATCH(PAYROLL!DN$2,ADJ!$2:$2,0)),0)</f>
        <v/>
      </c>
      <c r="DO723">
        <f>IFERROR(SUM(BP723,DM723:DN723,CX723:DA723)-DT723,0)</f>
        <v/>
      </c>
      <c r="DP723">
        <f ref="DP723" t="array">SUM(BW723*IFERROR(INDEX(CSDA!D$1:D$500,MATCH(BW$2,CSDA!C$1:C$500,0)),0)%,CX723*IFERROR(INDEX(CSDA!D$1:D$500,MATCH(CX$2,CSDA!C$1:C$500,0)),0)%,DA723*IFERROR(INDEX(CSDA!D$1:D$500,MATCH(DA$2,CSDA!C$1:C$500,0)),0)%,DB723*IFERROR(INDEX(CSDA!D$1:D$500,MATCH(DB$2,CSDA!C$1:C$500,0)),0)%,DF723*IFERROR(INDEX(CSDA!D$1:D$500,MATCH("Phí dịch vụ"&amp;PAYROLL!DF$2,CSDA!A$1:A$500&amp;CSDA!C$1:C$500,0)),0)%,DC723*IFERROR(INDEX(CSDA!D$1:D$500,MATCH("Phí dịch vụ"&amp;PAYROLL!DC$2,CSDA!A$1:A$500&amp;CSDA!C$1:C$500,0)),0)%,DH723*IFERROR(INDEX(CSDA!D$1:D$500,MATCH("Phí dịch vụ"&amp;PAYROLL!DH$2,CSDA!A$1:A$500&amp;CSDA!C$1:C$500,0)),0)%,DJ723*IFERROR(INDEX(CSDA!D$1:D$500,MATCH("Phí dịch vụ"&amp;PAYROLL!DJ$2,CSDA!A$1:A$500&amp;CSDA!C$1:C$500,0)),0)%,BN723*IFERROR(INDEX(CSDA!D$1:D$500,MATCH(BN$2,CSDA!C$1:C$500,0)),0)%)-BN723*7%</f>
        <v/>
      </c>
      <c r="DQ723">
        <f>IFERROR(INDEX(ADJ!$A$1:$BZ$1000,MATCH(PAYROLL!D723,ADJ!A$1:A$500,0),MATCH(PAYROLL!DQ$2,ADJ!$2:$2,0)),0)</f>
        <v/>
      </c>
      <c r="DR723">
        <f>IFERROR(INDEX(ADJ!$A$1:$BZ$1000,MATCH(PAYROLL!D723,ADJ!A$1:A$500,0),MATCH(PAYROLL!DR$2,ADJ!$2:$2,0)),0)</f>
        <v/>
      </c>
      <c r="DS723">
        <f>SUM(DP723:DR723)</f>
        <v/>
      </c>
      <c r="DT723">
        <f>EK723</f>
        <v/>
      </c>
      <c r="DU723">
        <f>SUM(DO723:DR723)</f>
        <v/>
      </c>
      <c r="DV723">
        <f>ROUND(DU723*0.1,0)</f>
        <v/>
      </c>
      <c r="DW723">
        <f>DU723+DV723</f>
        <v/>
      </c>
      <c r="DZ723">
        <f>IFERROR(INDEX(ADJ!$A$1:$BZ$1000,MATCH(PAYROLL!$D723,ADJ!A$1:A$500,0),MATCH(PAYROLL!DZ$2,ADJ!$2:$2,0)),0)</f>
        <v/>
      </c>
      <c r="EA723">
        <f>IFERROR(INDEX(ADJ!$A$1:$BZ$1000,MATCH(PAYROLL!$D723,ADJ!A$1:A$500,0),MATCH(PAYROLL!EA$2,ADJ!$2:$2,0)),0)</f>
        <v/>
      </c>
      <c r="EB723">
        <f>IFERROR(INDEX(ADJ!$A$1:$BZ$1000,MATCH(PAYROLL!$D723,ADJ!A$1:A$500,0),MATCH(PAYROLL!EB$2,ADJ!$2:$2,0)),0)</f>
        <v/>
      </c>
      <c r="EC723">
        <f>IFERROR(INDEX(ADJ!$A$1:$BZ$1000,MATCH(PAYROLL!$D723,ADJ!A$1:A$500,0),MATCH(PAYROLL!EC$2,ADJ!$2:$2,0)),0)</f>
        <v/>
      </c>
      <c r="ED723">
        <f>IFERROR(INDEX(ADJ!$A$1:$BZ$1000,MATCH(PAYROLL!$D723,ADJ!A$1:A$500,0),MATCH(PAYROLL!ED$2,ADJ!$2:$2,0)),0)</f>
        <v/>
      </c>
      <c r="EE723">
        <f>IFERROR(INDEX(ADJ!$A$1:$BZ$1000,MATCH(PAYROLL!$D723,ADJ!A$1:A$500,0),MATCH(PAYROLL!EE$2,ADJ!$2:$2,0)),0)</f>
        <v/>
      </c>
      <c r="EF723">
        <f>IFERROR(INDEX(ADJ!$A$1:$BZ$1000,MATCH(PAYROLL!$D723,ADJ!A$1:A$500,0),MATCH(PAYROLL!EF$2,ADJ!$2:$2,0)),0)</f>
        <v/>
      </c>
      <c r="EG723">
        <f>IFERROR(INDEX(ADJ!$A$1:$BZ$1000,MATCH(PAYROLL!$D723,ADJ!A$1:A$500,0),MATCH(PAYROLL!EG$2,ADJ!$2:$2,0)),0)</f>
        <v/>
      </c>
      <c r="EH723">
        <f>IFERROR(INDEX(ADJ!$A$1:$BZ$1000,MATCH(PAYROLL!$D723,ADJ!A$1:A$500,0),MATCH(PAYROLL!EH$2,ADJ!$2:$2,0)),0)</f>
        <v/>
      </c>
      <c r="EI723">
        <f>IFERROR(INDEX(ADJ!$A$1:$BZ$1000,MATCH(PAYROLL!D723,ADJ!A$1:A$500,0),MATCH(PAYROLL!EI$2,ADJ!$2:$2,0)),0)</f>
        <v/>
      </c>
      <c r="EJ723">
        <f>IFERROR(INDEX(ADJ!$A$1:$BZ$1000,MATCH(PAYROLL!$D723,ADJ!A$1:A$500,0),MATCH(PAYROLL!EJ$2,ADJ!$2:$2,0)),0)</f>
        <v/>
      </c>
      <c r="EK723">
        <f>SUM(DZ723:EJ723)</f>
        <v/>
      </c>
    </row>
    <row r="724">
      <c r="A724" t="n">
        <v>722</v>
      </c>
      <c r="B724" t="inlineStr">
        <is>
          <t>Triệu Văn Hà</t>
        </is>
      </c>
      <c r="D724" t="inlineStr">
        <is>
          <t>157582-01</t>
        </is>
      </c>
      <c r="S724">
        <f>IFERROR(INDEX(PIS!$A$1:$BZ$1000,MATCH($D724,PIS!C$1:C$500,0),MATCH("Lương CB tháng trước",PIS!$1:$1,0)),0)</f>
        <v/>
      </c>
      <c r="T724">
        <f>IFERROR(INDEX(PIS!$A$1:$BZ$1000,MATCH($D724,PIS!C$1:C$500,0),MATCH("Lương CB hiện tại",PIS!$1:$1,0)),0)</f>
        <v/>
      </c>
      <c r="U724">
        <f>IFERROR(INDEX(PIS!$A$1:$BZ$1000,MATCH($D724,PIS!C$1:C$500,0),MATCH("Lương đóng BHBB",PIS!$1:$1,0)),0)</f>
        <v/>
      </c>
      <c r="V724">
        <f>IFERROR(INDEX(PIS!$A$1:$BZ$1000,MATCH($D724,PIS!C$1:C$500,0),MATCH(V$2,PIS!$2:$2,0)),0)</f>
        <v/>
      </c>
      <c r="W724">
        <f>IFERROR(INDEX(PIS!$A$1:$BZ$1000,MATCH($D724,PIS!C$1:C$500,0),MATCH(W$2,PIS!$2:$2,0)),0)</f>
        <v/>
      </c>
      <c r="X724">
        <f>IFERROR(INDEX(PIS!$A$1:$BZ$1000,MATCH($D724,PIS!C$1:C$500,0),MATCH(X$2,PIS!$2:$2,0)),0)</f>
        <v/>
      </c>
      <c r="Y724">
        <f>IFERROR(INDEX(PIS!$A$1:$BZ$1000,MATCH($D724,PIS!C$1:C$500,0),MATCH(Y$2,PIS!$2:$2,0)),0)</f>
        <v/>
      </c>
      <c r="Z724">
        <f>IFERROR(INDEX(PIS!$A$1:$BZ$1000,MATCH($D724,PIS!C$1:C$500,0),MATCH(Z$2,PIS!$2:$2,0)),0)</f>
        <v/>
      </c>
      <c r="AA724">
        <f>IFERROR(INDEX(PIS!$A$1:$BZ$1000,MATCH($D724,PIS!C$1:C$500,0),MATCH(AA$2,PIS!$2:$2,0)),0)</f>
        <v/>
      </c>
      <c r="AB724">
        <f>IFERROR(INDEX(PIS!$A$1:$BZ$1000,MATCH($D724,PIS!C$1:C$500,0),MATCH(AB$2,PIS!$2:$2,0)),0)</f>
        <v/>
      </c>
      <c r="AC724">
        <f>SUM(V724:AB724)</f>
        <v/>
      </c>
      <c r="AD724">
        <f>IFERROR(INDEX(TIMESHEET!$A$1:$AI$5000,MATCH($D724,TIMESHEET!A$1:A$500,0),MATCH("T100",TIMESHEET!$2:$2,0))-2,0)</f>
        <v/>
      </c>
      <c r="AE724">
        <f>IFERROR(INDEX(TIMESHEET!$A$1:$AI$5000,MATCH($D724,TIMESHEET!A$1:A$500,0),MATCH("T202",TIMESHEET!$2:$2,0)),0)</f>
        <v/>
      </c>
      <c r="AF724">
        <f>IFERROR(INDEX(TIMESHEET!$A$1:$AI$5000,MATCH($D724,TIMESHEET!A$1:A$500,0),MATCH("T302",TIMESHEET!$2:$2,0)),0)</f>
        <v/>
      </c>
      <c r="AG724">
        <f>IFERROR(INDEX(TIMESHEET!$A$1:$AI$5000,MATCH($D724,TIMESHEET!A$1:A$500,0),MATCH("T406",TIMESHEET!$2:$2,0)),0)</f>
        <v/>
      </c>
      <c r="AH724">
        <f>AE724+AG724</f>
        <v/>
      </c>
      <c r="AI724">
        <f>IFERROR(INDEX(TIMESHEET!$A$1:$AI$5000,MATCH($D724,TIMESHEET!A$1:A$500,0),MATCH("T701",TIMESHEET!$2:$2,0)),0)</f>
        <v/>
      </c>
      <c r="AJ724">
        <f>IFERROR(INDEX(TIMESHEET!$A$1:$AI$5000,MATCH($D724,TIMESHEET!B$1:B$500,0),MATCH("T320",TIMESHEET!$2:$2,0)),0)</f>
        <v/>
      </c>
      <c r="AK724">
        <f>IFERROR(IF(LEFT(INDEX(PIS!O$1:O$500,MATCH(D724,PIS!C$1:C$500)),1)="M",T724/AD724*SUM(AE724:AG724),T724*AD724),0)</f>
        <v/>
      </c>
      <c r="AL724">
        <f>IFERROR(INDEX(ADJ!$A$1:$BZ$1000,MATCH(PAYROLL!D724,ADJ!A$1:A$500,0),MATCH(PAYROLL!AL$2,ADJ!$2:$2,0)),0)</f>
        <v/>
      </c>
      <c r="AM724">
        <f>SUM(AK724:AL724)</f>
        <v/>
      </c>
      <c r="AN724">
        <f>IFERROR(ROUND(V724/$AD724*$AH724,0),0)</f>
        <v/>
      </c>
      <c r="AO724">
        <f>IFERROR(ROUND(W724/$AD724*$AH724,0),0)</f>
        <v/>
      </c>
      <c r="AP724">
        <f>IFERROR(ROUND(X724/$AD724*$AE724,0),0)</f>
        <v/>
      </c>
      <c r="AQ724">
        <f>IFERROR(ROUND(Y724/$AD724*$AH724,0),0)</f>
        <v/>
      </c>
      <c r="AR724">
        <f>IFERROR(ROUND(Z724/$AD724*$AH724,0),0)</f>
        <v/>
      </c>
      <c r="AS724">
        <f>IFERROR(ROUND(AA724/$AD724*$AH724,0),0)</f>
        <v/>
      </c>
      <c r="AT724">
        <f>IFERROR(IF((AE724+AF724+AG724)&gt;13,AB724,ROUND(AB724/AD724*AH724,0)),0)</f>
        <v/>
      </c>
      <c r="AU724">
        <f>IFERROR(INDEX(ADJ!$A$1:$BZ$1000,MATCH(PAYROLL!D724,ADJ!A$1:A$500,0),MATCH(PAYROLL!AU$2,ADJ!$2:$2,0)),0)</f>
        <v/>
      </c>
      <c r="AV724">
        <f>ROUND(SUM(AN724:AU724),0)</f>
        <v/>
      </c>
      <c r="AW724">
        <f>IFERROR(INDEX(TIMESHEET!$A$1:$AI$5000,MATCH(PAYROLL!D724,TIMESHEET!A$1:A$500,0),MATCH("T620",TIMESHEET!$2:$2,0)),0)</f>
        <v/>
      </c>
      <c r="AX724">
        <f>IFERROR(INDEX(TIMESHEET!$A$1:$AI$5000,MATCH(PAYROLL!D724,TIMESHEET!A$1:A$500,0),MATCH("T601",TIMESHEET!$2:$2,0)),0)</f>
        <v/>
      </c>
      <c r="AY724">
        <f>IFERROR(INDEX(TIMESHEET!$A$1:$AI$5000,MATCH(PAYROLL!D724,TIMESHEET!A$1:A$500,0),MATCH("T602",TIMESHEET!$2:$2,0)),0)</f>
        <v/>
      </c>
      <c r="AZ724">
        <f>IFERROR(INDEX(TIMESHEET!$A$1:$AI$5000,MATCH(PAYROLL!D724,TIMESHEET!A$1:A$500,0),MATCH("T603",TIMESHEET!$2:$2,0)),0)</f>
        <v/>
      </c>
      <c r="BA724">
        <f>IFERROR(INDEX(TIMESHEET!$A$1:$AI$5000,MATCH(PAYROLL!D724,TIMESHEET!A$1:A$500,0),MATCH("T611",TIMESHEET!$2:$2,0)),0)</f>
        <v/>
      </c>
      <c r="BB724">
        <f>IFERROR(INDEX(TIMESHEET!$A$1:$AI$5000,MATCH(PAYROLL!D724,TIMESHEET!A$1:A$500,0),MATCH("T612",TIMESHEET!$2:$2,0)),0)</f>
        <v/>
      </c>
      <c r="BC724">
        <f>IFERROR(INDEX(TIMESHEET!$A$1:$AI$5000,MATCH(PAYROLL!D724,TIMESHEET!A$1:A$500,0),MATCH("T613",TIMESHEET!$2:$2,0)),0)</f>
        <v/>
      </c>
      <c r="BD724">
        <f>IFERROR(INDEX(TIMESHEET!$A$1:$AI$5000,MATCH(PAYROLL!D724,TIMESHEET!A$1:A$500,0),MATCH("T500",TIMESHEET!$2:$2,0)),0)</f>
        <v/>
      </c>
      <c r="BE724">
        <f>IFERROR(IF(LEFT(INDEX(PIS!O$1:O$500,MATCH(D724,PIS!C$1:C$500)),1)="M",T724/AD724/8*(AW724+AX724*1.5+AY724*2+AZ724*3+BA724*2.1+BB724*2.7+BC724*3.9+BD724*0.3),T724/8*(AW724+AX724*1.5+AY724*2+AZ724*3+BA724*2.1+BB724*2.7+BC724*3.9+BD724*0.3)),0)</f>
        <v/>
      </c>
      <c r="BF724">
        <f>IFERROR(INDEX(ADJ!$A$1:$BZ$1000,MATCH(PAYROLL!$D724,ADJ!A$1:A$500,0),MATCH(PAYROLL!BF$2,ADJ!$2:$2,0)),0)</f>
        <v/>
      </c>
      <c r="BG724">
        <f>IFERROR(INDEX(ADJ!$A$1:$BZ$1000,MATCH(PAYROLL!D724,ADJ!A$1:A$500,0),MATCH(PAYROLL!BG$2,ADJ!$2:$2,0)),0)</f>
        <v/>
      </c>
      <c r="BH724">
        <f>IFERROR(INDEX(ADJ!$A$1:$BZ$1000,MATCH(PAYROLL!D724,ADJ!A$1:A$500,0),MATCH(PAYROLL!BH$2,ADJ!$2:$2,0)),0)</f>
        <v/>
      </c>
      <c r="BI724">
        <f>IFERROR(INDEX(ADJ!$A$1:$BZ$1000,MATCH(PAYROLL!D724,ADJ!A$1:A$500,0),MATCH(PAYROLL!BI$2,ADJ!$2:$2,0)),0)</f>
        <v/>
      </c>
      <c r="BJ724">
        <f>IFERROR(INDEX(ADJ!$A$1:$BZ$1000,MATCH(PAYROLL!D724,ADJ!A$1:A$500,0),MATCH(PAYROLL!BJ$2,ADJ!$2:$2,0)),0)</f>
        <v/>
      </c>
      <c r="BK724">
        <f>SUM(BF724:BJ724)</f>
        <v/>
      </c>
      <c r="BL724">
        <f>IFERROR(INDEX(ADJ!$A$1:$BZ$1000,MATCH(PAYROLL!D724,ADJ!A$1:A$500,0),MATCH(PAYROLL!BL$2,ADJ!$2:$2,0)),0)</f>
        <v/>
      </c>
      <c r="BM724">
        <f>IFERROR(INDEX(ADJ!$A$1:$BZ$1000,MATCH(PAYROLL!D724,ADJ!A$1:A$500,0),MATCH(PAYROLL!BM$2,ADJ!$2:$2,0)),0)</f>
        <v/>
      </c>
      <c r="BN724">
        <f>IFERROR(INDEX(ADJ!$A$1:$BZ$1000,MATCH(PAYROLL!D724,ADJ!A$1:A$500,0),MATCH(PAYROLL!BN$2,ADJ!$2:$2,0)),0)</f>
        <v/>
      </c>
      <c r="BO724">
        <f>IFERROR(INDEX(ADJ!$A$1:$BZ$1000,MATCH(PAYROLL!D724,ADJ!A$1:A$500,0),MATCH(PAYROLL!BO$2,ADJ!$2:$2,0)),0)</f>
        <v/>
      </c>
      <c r="BP724">
        <f>SUM(AM724,AV724,BE724,BK724,BL724:BO724)</f>
        <v/>
      </c>
      <c r="BQ724">
        <f>BO724</f>
        <v/>
      </c>
      <c r="BR724">
        <f>IFERROR(ROUND(IF(LEFT(INDEX(PIS!O$1:O$500,MATCH(D724,PIS!C$1:C$500)),1)="D",T724/8*(BD724*0.3),IF(LEFT(INDEX(PIS!O$1:O$500,MATCH(D724,PIS!C$1:C$500)),1)="H",T724*($BD724*0.3),T724/$AD724/8*($BD724*0.3))),0),0)</f>
        <v/>
      </c>
      <c r="BS724">
        <f>IF(AP724&lt;1,0,MIN(AP724,730000))</f>
        <v/>
      </c>
      <c r="BT724">
        <f>IFERROR(ROUND((BE724-SUM(AW724:BC724)*T724/AD724/8),0)-BR724,0)</f>
        <v/>
      </c>
      <c r="BU724">
        <f>AO724</f>
        <v/>
      </c>
      <c r="BV724">
        <f>SUM(BQ724:BU724)</f>
        <v/>
      </c>
      <c r="BW724">
        <f>BP724-BV724</f>
        <v/>
      </c>
      <c r="BX724">
        <f>IFERROR(IF(RIGHT(INDEX(PIS!O$1:O$500,MATCH(D724,PIS!C$1:C$500)),5)="Gross",MIN(U724+V724,VLOOKUP("R700",TSC!B:C,2,0)*VLOOKUP("R101",TSC!B:C,2,0))*VLOOKUP("R701",TSC!B:C,2,0)%,0),0)</f>
        <v/>
      </c>
      <c r="BY724">
        <f>IFERROR(IF(RIGHT(INDEX(PIS!O$1:O$500,MATCH(D724,PIS!C$1:C$500)),5)="Gross",MIN(U724+V724,VLOOKUP("R700",TSC!B:C,2,0)*VLOOKUP("R101",TSC!B:C,2,0))*VLOOKUP("T704",TSC!B:C,2,0)%,0),0)</f>
        <v/>
      </c>
      <c r="BZ724">
        <f>IFERROR(IF(RIGHT(INDEX(PIS!O$1:O$500,MATCH(D724,PIS!C$1:C$500)),5)="Gross",MIN(U724+V724,VLOOKUP("R700",TSC!B:C,2,0)*VLOOKUP("1",TSC!F:G,2,0))*VLOOKUP("T705",TSC!B:C,2,0)%,0),0)</f>
        <v/>
      </c>
      <c r="CA724">
        <f>IFERROR(INDEX(ADJ!$A$1:$BZ$1000,MATCH(PAYROLL!D724,ADJ!A$1:A$500,0),MATCH(PAYROLL!CA$2,ADJ!$2:$2,0)),0)</f>
        <v/>
      </c>
      <c r="CB724">
        <f>IFERROR(INDEX(ADJ!$A$1:$BZ$1000,MATCH(PAYROLL!D724,ADJ!A$1:A$500,0),MATCH(PAYROLL!CB$2,ADJ!$2:$2,0)),0)</f>
        <v/>
      </c>
      <c r="CC724">
        <f>SUM(BX724:CB724)</f>
        <v/>
      </c>
      <c r="CD724">
        <f>IFERROR(INDEX(PIS!$A$1:$BZ$1000,MATCH(PAYROLL!D724,PIS!C$1:C$500,0),MATCH(PAYROLL!CD$1,PIS!$1:$1,0)),0)</f>
        <v/>
      </c>
      <c r="CE724">
        <f>IFERROR(IF(OR(INDEX(PIS!P$1:P$500,MATCH(D724,PIS!C$1:C$500,0))="LT2",INDEX(PIS!P$1:P$500,MATCH(D724,PIS!C$1:C$500,0))="P10"),0,SUM(CC724,CD724*VLOOKUP("R601",TSC!B:C,2,0),VLOOKUP("R602",TSC!B:C,2,0))),0)</f>
        <v/>
      </c>
      <c r="CF724">
        <f>MAX(BW724-CE724,0)</f>
        <v/>
      </c>
      <c r="CG724">
        <f>IFERROR(IF(OR(RIGHT(INDEX(PIS!P$1:P$500,MATCH(D724,PIS!C$1:C$500)),5)="P10",RIGHT(INDEX(PIS!P$1:P$500,MATCH(D724,PIS!C$1:C$500)),5)="CK"),0,IF(CF724&lt;=5000000,CF724*5%,IF(CF724&lt;=10000000,CF724*10%-250000,IF(CF724&lt;=18000000,CF724*15%-750000,IF(CF724&lt;=32000000,CF724*20%-1650000,IF(CF724&lt;=52000000,CF724*25%-3250000,IF(CF724&lt;=80000000,BH724*30%-5850000,CF724*35%-9850000))))))),0)</f>
        <v/>
      </c>
      <c r="CH724">
        <f>IFERROR(IF(OR(INDEX(PIS!P$1:P$500,MATCH(D724,PIS!C$1:C$500))="LT",INDEX(PIS!P$1:P$500,MATCH(D724,PIS!C$1:C$500))="CK"),0,IF(CF724&lt;2000000,0,CF724*10%)),0)</f>
        <v/>
      </c>
      <c r="CI724">
        <f>IFERROR(INDEX(ADJ!$A$1:$BZ$1000,MATCH(PAYROLL!D724,ADJ!A$1:A$500,0),MATCH(PAYROLL!CI$2,ADJ!$2:$2,0)),0)</f>
        <v/>
      </c>
      <c r="CJ724">
        <f>IFERROR(INDEX(ADJ!$A$1:$BZ$1000,MATCH(PAYROLL!D724,ADJ!A$1:A$500,0),MATCH(PAYROLL!CJ$2,ADJ!$2:$2,0)),0)</f>
        <v/>
      </c>
      <c r="CK724">
        <f>IFERROR(INDEX(ADJ!$A$1:$BZ$1000,MATCH(PAYROLL!D724,ADJ!A$1:A$500,0),MATCH(PAYROLL!CK$2,ADJ!$2:$2,0)),0)</f>
        <v/>
      </c>
      <c r="CL724">
        <f>SUM(CG724:CK724)</f>
        <v/>
      </c>
      <c r="CM724">
        <f>ROUND(SUM(CH724:CK724),0)</f>
        <v/>
      </c>
      <c r="CN724">
        <f>IFERROR(INDEX(CSDA!D$1:D$500,MATCH($CN$2,CSDA!C$1:C$500,0))*INDEX(PIS!V$1:V$500,MATCH(D724,PIS!C$1:C$500))+INDEX(ADJ!$A$1:$BZ$1000,MATCH(PAYROLL!D724,ADJ!A$1:A$500,0),MATCH(PAYROLL!CN$2,ADJ!$2:$2,0)),0)</f>
        <v/>
      </c>
      <c r="CO724">
        <f>IFERROR(INDEX(ADJ!$A$1:$BZ$1000,MATCH(PAYROLL!D724,ADJ!A$1:A$500,0),MATCH(PAYROLL!CO$2,ADJ!$2:$2,0)),0)</f>
        <v/>
      </c>
      <c r="CP724">
        <f>IFERROR(INDEX(ADJ!$A$1:$BZ$1000,MATCH(PAYROLL!D724,ADJ!A$1:A$500,0),MATCH(PAYROLL!CP$2,ADJ!$2:$2,0)),0)</f>
        <v/>
      </c>
      <c r="CQ724">
        <f>BP724-CL724-CI724-CM724-CN724-CO724-CP724-CC724</f>
        <v/>
      </c>
      <c r="CR724">
        <f>IFERROR(IF(RIGHT(INDEX(PIS!O$1:O$500,MATCH(D724,PIS!C$1:C$500,0)),5)="Gross",MIN(U724+V724,VLOOKUP("R700",TSC!B:C,2,0)*VLOOKUP("R101",TSC!B:C,2,0))*(VLOOKUP("T711",TSC!B:C,2,0)+VLOOKUP("T712",TSC!B:C,2,0))%,MIN(T724+V724,VLOOKUP("R700",TSC!B:C,2,0)*VLOOKUP("R101",TSC!B:C,2,0))*(VLOOKUP("T711",TSC!B:C,2,0)+VLOOKUP("T712",TSC!B:C,2,0)+VLOOKUP("R701",TSC!B:C,2,0))%),0)</f>
        <v/>
      </c>
      <c r="CS724">
        <f>IFERROR(IF(RIGHT(INDEX(PIS!O$1:O$500,MATCH(D724,PIS!C$1:C$500,0)),5)="Gross",MIN(U724+V724,VLOOKUP("R700",TSC!B:C,2,0)*VLOOKUP("R101",TSC!B:C,2,0))*(VLOOKUP("T714",TSC!B:C,2,0))%,MIN(T724+V724,VLOOKUP("R700",TSC!B:C,2,0)*VLOOKUP("R101",TSC!B:C,2,0))*(VLOOKUP("T704",TSC!B:C,2,0)+VLOOKUP("T714",TSC!B:C,2,0))%),0)</f>
        <v/>
      </c>
      <c r="CT724">
        <f>IFERROR(IF(RIGHT(INDEX(PIS!O$1:O$500,MATCH(D724,PIS!C$1:C$500,0)),5)="Gross",MIN(U724+V724,VLOOKUP("R700",TSC!B:C,2,0)*VLOOKUP("R101",TSC!B:C,2,0))*VLOOKUP("T705",TSC!B:C,2,0)%,MIN(T724+V724,VLOOKUP("R700",TSC!B:C,2,0)*VLOOKUP("R101",TSC!B:C,2,0))*VLOOKUP("T705",TSC!B:C,2,0)%),0)</f>
        <v/>
      </c>
      <c r="CU724">
        <f>IFERROR(IF(RIGHT(INDEX(PIS!O$1:O$500,MATCH(D724,PIS!C$1:C$500,0)),5)="Gross",MIN(U724+V724,VLOOKUP("R700",TSC!B:C,2,0)*VLOOKUP("R101",TSC!B:C,2,0))*(VLOOKUP("T713",TSC!B:C,2,0))%,MIN(T724+V724,VLOOKUP("R700",TSC!B:C,2,0)*VLOOKUP("R101",TSC!B:C,2,0))*(VLOOKUP("T713",TSC!B:C,2,0))%),0)</f>
        <v/>
      </c>
      <c r="CV724">
        <f>IFERROR(INDEX(ADJ!$A$1:$BZ$1000,MATCH(PAYROLL!D724,ADJ!A$1:A$500,0),MATCH(PAYROLL!CV$2,ADJ!$2:$2,0)),0)</f>
        <v/>
      </c>
      <c r="CW724">
        <f>IFERROR(INDEX(ADJ!$A$1:$BZ$1000,MATCH(PAYROLL!D724,ADJ!A$1:A$500,0),MATCH(PAYROLL!CW$2,ADJ!$2:$2,0)),0)</f>
        <v/>
      </c>
      <c r="CX724">
        <f>SUM(CR724:CW724)</f>
        <v/>
      </c>
      <c r="CY724">
        <f>ROUND(IF(CR724&gt;0,T724+V724*VLOOKUP("R202",TSC!$B$1:$C$500,2,0),0),0)</f>
        <v/>
      </c>
      <c r="CZ724">
        <f>IFERROR(INDEX(CSDA!D$1:D$500,MATCH($CZ$2,CSDA!C$1:C$500,0)),0)</f>
        <v/>
      </c>
      <c r="DA724">
        <f>ROUND(T724*0.7%,0)</f>
        <v/>
      </c>
      <c r="DB724">
        <f>ROUND(T724/12,0)</f>
        <v/>
      </c>
      <c r="DC724">
        <f ref="DC724" t="array">IFERROR(INDEX(CSDA!D$1:D$500,MATCH("Trích giữ"&amp;PAYROLL!DC$2,CSDA!A$1:A$500&amp;CSDA!C$1:C$500,0)),0)</f>
        <v/>
      </c>
      <c r="DD724">
        <f ref="DD724" t="array">IFERROR(INDEX(CSDA!D$1:D$500,MATCH("Trích giữ"&amp;PAYROLL!DD$2,CSDA!A$1:A$500&amp;CSDA!C$1:C$500,0)),0)</f>
        <v/>
      </c>
      <c r="DE724">
        <f ref="DE724" t="array">IFERROR(INDEX(CSDA!D$1:D$500,MATCH("Trích giữ"&amp;PAYROLL!DE$2,CSDA!A$1:A$500&amp;CSDA!C$1:C$500,0)),0)</f>
        <v/>
      </c>
      <c r="DF724">
        <f>IFERROR(INDEX(CSDA!D$1:D$500,MATCH(PAYROLL!DF$2,CSDA!C$1:C$500,0)),0)</f>
        <v/>
      </c>
      <c r="DG724">
        <f ref="DG724" t="array">IFERROR(INDEX(CSDA!D$1:D$500,MATCH("Trích giữ"&amp;PAYROLL!DG$2,CSDA!A$1:A$500&amp;CSDA!C$1:C$500,0)),0)</f>
        <v/>
      </c>
      <c r="DH724">
        <f>ROUND(T724/26,0)</f>
        <v/>
      </c>
      <c r="DI724">
        <f ref="DI724" t="array">IFERROR(INDEX(CSDA!D$1:D$500,MATCH("Trích giữ"&amp;PAYROLL!DI$2,CSDA!A$1:A$500&amp;CSDA!C$1:C$500,0)),0)</f>
        <v/>
      </c>
      <c r="DJ724">
        <f>IF(U724=0,T724*21.5%-BL724,0)</f>
        <v/>
      </c>
      <c r="DK724">
        <f ref="DK724" t="array">IFERROR(INDEX(CSDA!D$1:D$500,MATCH("Trích giữ"&amp;PAYROLL!DK$2,CSDA!A$1:A$500&amp;CSDA!C$1:C$500,0)),0)</f>
        <v/>
      </c>
      <c r="DL724">
        <f>IFERROR(INDEX(CSDA!D$1:D$500,MATCH(PAYROLL!DL$2,CSDA!C$1:C$500,0))/12,0)</f>
        <v/>
      </c>
      <c r="DM724">
        <f>SUM(DB724:DL724)</f>
        <v/>
      </c>
      <c r="DN724">
        <f>IFERROR(INDEX(ADJ!$A$1:$BZ$1000,MATCH(PAYROLL!D724,ADJ!A$1:A$500,0),MATCH(PAYROLL!DN$2,ADJ!$2:$2,0)),0)</f>
        <v/>
      </c>
      <c r="DO724">
        <f>IFERROR(SUM(BP724,DM724:DN724,CX724:DA724)-DT724,0)</f>
        <v/>
      </c>
      <c r="DP724">
        <f ref="DP724" t="array">SUM(BW724*IFERROR(INDEX(CSDA!D$1:D$500,MATCH(BW$2,CSDA!C$1:C$500,0)),0)%,CX724*IFERROR(INDEX(CSDA!D$1:D$500,MATCH(CX$2,CSDA!C$1:C$500,0)),0)%,DA724*IFERROR(INDEX(CSDA!D$1:D$500,MATCH(DA$2,CSDA!C$1:C$500,0)),0)%,DB724*IFERROR(INDEX(CSDA!D$1:D$500,MATCH(DB$2,CSDA!C$1:C$500,0)),0)%,DF724*IFERROR(INDEX(CSDA!D$1:D$500,MATCH("Phí dịch vụ"&amp;PAYROLL!DF$2,CSDA!A$1:A$500&amp;CSDA!C$1:C$500,0)),0)%,DC724*IFERROR(INDEX(CSDA!D$1:D$500,MATCH("Phí dịch vụ"&amp;PAYROLL!DC$2,CSDA!A$1:A$500&amp;CSDA!C$1:C$500,0)),0)%,DH724*IFERROR(INDEX(CSDA!D$1:D$500,MATCH("Phí dịch vụ"&amp;PAYROLL!DH$2,CSDA!A$1:A$500&amp;CSDA!C$1:C$500,0)),0)%,DJ724*IFERROR(INDEX(CSDA!D$1:D$500,MATCH("Phí dịch vụ"&amp;PAYROLL!DJ$2,CSDA!A$1:A$500&amp;CSDA!C$1:C$500,0)),0)%,BN724*IFERROR(INDEX(CSDA!D$1:D$500,MATCH(BN$2,CSDA!C$1:C$500,0)),0)%)-BN724*7%</f>
        <v/>
      </c>
      <c r="DQ724">
        <f>IFERROR(INDEX(ADJ!$A$1:$BZ$1000,MATCH(PAYROLL!D724,ADJ!A$1:A$500,0),MATCH(PAYROLL!DQ$2,ADJ!$2:$2,0)),0)</f>
        <v/>
      </c>
      <c r="DR724">
        <f>IFERROR(INDEX(ADJ!$A$1:$BZ$1000,MATCH(PAYROLL!D724,ADJ!A$1:A$500,0),MATCH(PAYROLL!DR$2,ADJ!$2:$2,0)),0)</f>
        <v/>
      </c>
      <c r="DS724">
        <f>SUM(DP724:DR724)</f>
        <v/>
      </c>
      <c r="DT724">
        <f>EK724</f>
        <v/>
      </c>
      <c r="DU724">
        <f>SUM(DO724:DR724)</f>
        <v/>
      </c>
      <c r="DV724">
        <f>ROUND(DU724*0.1,0)</f>
        <v/>
      </c>
      <c r="DW724">
        <f>DU724+DV724</f>
        <v/>
      </c>
      <c r="DZ724">
        <f>IFERROR(INDEX(ADJ!$A$1:$BZ$1000,MATCH(PAYROLL!$D724,ADJ!A$1:A$500,0),MATCH(PAYROLL!DZ$2,ADJ!$2:$2,0)),0)</f>
        <v/>
      </c>
      <c r="EA724">
        <f>IFERROR(INDEX(ADJ!$A$1:$BZ$1000,MATCH(PAYROLL!$D724,ADJ!A$1:A$500,0),MATCH(PAYROLL!EA$2,ADJ!$2:$2,0)),0)</f>
        <v/>
      </c>
      <c r="EB724">
        <f>IFERROR(INDEX(ADJ!$A$1:$BZ$1000,MATCH(PAYROLL!$D724,ADJ!A$1:A$500,0),MATCH(PAYROLL!EB$2,ADJ!$2:$2,0)),0)</f>
        <v/>
      </c>
      <c r="EC724">
        <f>IFERROR(INDEX(ADJ!$A$1:$BZ$1000,MATCH(PAYROLL!$D724,ADJ!A$1:A$500,0),MATCH(PAYROLL!EC$2,ADJ!$2:$2,0)),0)</f>
        <v/>
      </c>
      <c r="ED724">
        <f>IFERROR(INDEX(ADJ!$A$1:$BZ$1000,MATCH(PAYROLL!$D724,ADJ!A$1:A$500,0),MATCH(PAYROLL!ED$2,ADJ!$2:$2,0)),0)</f>
        <v/>
      </c>
      <c r="EE724">
        <f>IFERROR(INDEX(ADJ!$A$1:$BZ$1000,MATCH(PAYROLL!$D724,ADJ!A$1:A$500,0),MATCH(PAYROLL!EE$2,ADJ!$2:$2,0)),0)</f>
        <v/>
      </c>
      <c r="EF724">
        <f>IFERROR(INDEX(ADJ!$A$1:$BZ$1000,MATCH(PAYROLL!$D724,ADJ!A$1:A$500,0),MATCH(PAYROLL!EF$2,ADJ!$2:$2,0)),0)</f>
        <v/>
      </c>
      <c r="EG724">
        <f>IFERROR(INDEX(ADJ!$A$1:$BZ$1000,MATCH(PAYROLL!$D724,ADJ!A$1:A$500,0),MATCH(PAYROLL!EG$2,ADJ!$2:$2,0)),0)</f>
        <v/>
      </c>
      <c r="EH724">
        <f>IFERROR(INDEX(ADJ!$A$1:$BZ$1000,MATCH(PAYROLL!$D724,ADJ!A$1:A$500,0),MATCH(PAYROLL!EH$2,ADJ!$2:$2,0)),0)</f>
        <v/>
      </c>
      <c r="EI724">
        <f>IFERROR(INDEX(ADJ!$A$1:$BZ$1000,MATCH(PAYROLL!D724,ADJ!A$1:A$500,0),MATCH(PAYROLL!EI$2,ADJ!$2:$2,0)),0)</f>
        <v/>
      </c>
      <c r="EJ724">
        <f>IFERROR(INDEX(ADJ!$A$1:$BZ$1000,MATCH(PAYROLL!$D724,ADJ!A$1:A$500,0),MATCH(PAYROLL!EJ$2,ADJ!$2:$2,0)),0)</f>
        <v/>
      </c>
      <c r="EK724">
        <f>SUM(DZ724:EJ724)</f>
        <v/>
      </c>
    </row>
    <row r="725">
      <c r="A725" t="n">
        <v>723</v>
      </c>
      <c r="B725" t="inlineStr">
        <is>
          <t>Bùi Duy Khánh</t>
        </is>
      </c>
      <c r="D725" t="inlineStr">
        <is>
          <t>157224-01</t>
        </is>
      </c>
      <c r="S725">
        <f>IFERROR(INDEX(PIS!$A$1:$BZ$1000,MATCH($D725,PIS!C$1:C$500,0),MATCH("Lương CB tháng trước",PIS!$1:$1,0)),0)</f>
        <v/>
      </c>
      <c r="T725">
        <f>IFERROR(INDEX(PIS!$A$1:$BZ$1000,MATCH($D725,PIS!C$1:C$500,0),MATCH("Lương CB hiện tại",PIS!$1:$1,0)),0)</f>
        <v/>
      </c>
      <c r="U725">
        <f>IFERROR(INDEX(PIS!$A$1:$BZ$1000,MATCH($D725,PIS!C$1:C$500,0),MATCH("Lương đóng BHBB",PIS!$1:$1,0)),0)</f>
        <v/>
      </c>
      <c r="V725">
        <f>IFERROR(INDEX(PIS!$A$1:$BZ$1000,MATCH($D725,PIS!C$1:C$500,0),MATCH(V$2,PIS!$2:$2,0)),0)</f>
        <v/>
      </c>
      <c r="W725">
        <f>IFERROR(INDEX(PIS!$A$1:$BZ$1000,MATCH($D725,PIS!C$1:C$500,0),MATCH(W$2,PIS!$2:$2,0)),0)</f>
        <v/>
      </c>
      <c r="X725">
        <f>IFERROR(INDEX(PIS!$A$1:$BZ$1000,MATCH($D725,PIS!C$1:C$500,0),MATCH(X$2,PIS!$2:$2,0)),0)</f>
        <v/>
      </c>
      <c r="Y725">
        <f>IFERROR(INDEX(PIS!$A$1:$BZ$1000,MATCH($D725,PIS!C$1:C$500,0),MATCH(Y$2,PIS!$2:$2,0)),0)</f>
        <v/>
      </c>
      <c r="Z725">
        <f>IFERROR(INDEX(PIS!$A$1:$BZ$1000,MATCH($D725,PIS!C$1:C$500,0),MATCH(Z$2,PIS!$2:$2,0)),0)</f>
        <v/>
      </c>
      <c r="AA725">
        <f>IFERROR(INDEX(PIS!$A$1:$BZ$1000,MATCH($D725,PIS!C$1:C$500,0),MATCH(AA$2,PIS!$2:$2,0)),0)</f>
        <v/>
      </c>
      <c r="AB725">
        <f>IFERROR(INDEX(PIS!$A$1:$BZ$1000,MATCH($D725,PIS!C$1:C$500,0),MATCH(AB$2,PIS!$2:$2,0)),0)</f>
        <v/>
      </c>
      <c r="AC725">
        <f>SUM(V725:AB725)</f>
        <v/>
      </c>
      <c r="AD725">
        <f>IFERROR(INDEX(TIMESHEET!$A$1:$AI$5000,MATCH($D725,TIMESHEET!A$1:A$500,0),MATCH("T100",TIMESHEET!$2:$2,0))-2,0)</f>
        <v/>
      </c>
      <c r="AE725">
        <f>IFERROR(INDEX(TIMESHEET!$A$1:$AI$5000,MATCH($D725,TIMESHEET!A$1:A$500,0),MATCH("T202",TIMESHEET!$2:$2,0)),0)</f>
        <v/>
      </c>
      <c r="AF725">
        <f>IFERROR(INDEX(TIMESHEET!$A$1:$AI$5000,MATCH($D725,TIMESHEET!A$1:A$500,0),MATCH("T302",TIMESHEET!$2:$2,0)),0)</f>
        <v/>
      </c>
      <c r="AG725">
        <f>IFERROR(INDEX(TIMESHEET!$A$1:$AI$5000,MATCH($D725,TIMESHEET!A$1:A$500,0),MATCH("T406",TIMESHEET!$2:$2,0)),0)</f>
        <v/>
      </c>
      <c r="AH725">
        <f>AE725+AG725</f>
        <v/>
      </c>
      <c r="AI725">
        <f>IFERROR(INDEX(TIMESHEET!$A$1:$AI$5000,MATCH($D725,TIMESHEET!A$1:A$500,0),MATCH("T701",TIMESHEET!$2:$2,0)),0)</f>
        <v/>
      </c>
      <c r="AJ725">
        <f>IFERROR(INDEX(TIMESHEET!$A$1:$AI$5000,MATCH($D725,TIMESHEET!B$1:B$500,0),MATCH("T320",TIMESHEET!$2:$2,0)),0)</f>
        <v/>
      </c>
      <c r="AK725">
        <f>IFERROR(IF(LEFT(INDEX(PIS!O$1:O$500,MATCH(D725,PIS!C$1:C$500)),1)="M",T725/AD725*SUM(AE725:AG725),T725*AD725),0)</f>
        <v/>
      </c>
      <c r="AL725">
        <f>IFERROR(INDEX(ADJ!$A$1:$BZ$1000,MATCH(PAYROLL!D725,ADJ!A$1:A$500,0),MATCH(PAYROLL!AL$2,ADJ!$2:$2,0)),0)</f>
        <v/>
      </c>
      <c r="AM725">
        <f>SUM(AK725:AL725)</f>
        <v/>
      </c>
      <c r="AN725">
        <f>IFERROR(ROUND(V725/$AD725*$AH725,0),0)</f>
        <v/>
      </c>
      <c r="AO725">
        <f>IFERROR(ROUND(W725/$AD725*$AH725,0),0)</f>
        <v/>
      </c>
      <c r="AP725">
        <f>IFERROR(ROUND(X725/$AD725*$AE725,0),0)</f>
        <v/>
      </c>
      <c r="AQ725">
        <f>IFERROR(ROUND(Y725/$AD725*$AH725,0),0)</f>
        <v/>
      </c>
      <c r="AR725">
        <f>IFERROR(ROUND(Z725/$AD725*$AH725,0),0)</f>
        <v/>
      </c>
      <c r="AS725">
        <f>IFERROR(ROUND(AA725/$AD725*$AH725,0),0)</f>
        <v/>
      </c>
      <c r="AT725">
        <f>IFERROR(IF((AE725+AF725+AG725)&gt;13,AB725,ROUND(AB725/AD725*AH725,0)),0)</f>
        <v/>
      </c>
      <c r="AU725">
        <f>IFERROR(INDEX(ADJ!$A$1:$BZ$1000,MATCH(PAYROLL!D725,ADJ!A$1:A$500,0),MATCH(PAYROLL!AU$2,ADJ!$2:$2,0)),0)</f>
        <v/>
      </c>
      <c r="AV725">
        <f>ROUND(SUM(AN725:AU725),0)</f>
        <v/>
      </c>
      <c r="AW725">
        <f>IFERROR(INDEX(TIMESHEET!$A$1:$AI$5000,MATCH(PAYROLL!D725,TIMESHEET!A$1:A$500,0),MATCH("T620",TIMESHEET!$2:$2,0)),0)</f>
        <v/>
      </c>
      <c r="AX725">
        <f>IFERROR(INDEX(TIMESHEET!$A$1:$AI$5000,MATCH(PAYROLL!D725,TIMESHEET!A$1:A$500,0),MATCH("T601",TIMESHEET!$2:$2,0)),0)</f>
        <v/>
      </c>
      <c r="AY725">
        <f>IFERROR(INDEX(TIMESHEET!$A$1:$AI$5000,MATCH(PAYROLL!D725,TIMESHEET!A$1:A$500,0),MATCH("T602",TIMESHEET!$2:$2,0)),0)</f>
        <v/>
      </c>
      <c r="AZ725">
        <f>IFERROR(INDEX(TIMESHEET!$A$1:$AI$5000,MATCH(PAYROLL!D725,TIMESHEET!A$1:A$500,0),MATCH("T603",TIMESHEET!$2:$2,0)),0)</f>
        <v/>
      </c>
      <c r="BA725">
        <f>IFERROR(INDEX(TIMESHEET!$A$1:$AI$5000,MATCH(PAYROLL!D725,TIMESHEET!A$1:A$500,0),MATCH("T611",TIMESHEET!$2:$2,0)),0)</f>
        <v/>
      </c>
      <c r="BB725">
        <f>IFERROR(INDEX(TIMESHEET!$A$1:$AI$5000,MATCH(PAYROLL!D725,TIMESHEET!A$1:A$500,0),MATCH("T612",TIMESHEET!$2:$2,0)),0)</f>
        <v/>
      </c>
      <c r="BC725">
        <f>IFERROR(INDEX(TIMESHEET!$A$1:$AI$5000,MATCH(PAYROLL!D725,TIMESHEET!A$1:A$500,0),MATCH("T613",TIMESHEET!$2:$2,0)),0)</f>
        <v/>
      </c>
      <c r="BD725">
        <f>IFERROR(INDEX(TIMESHEET!$A$1:$AI$5000,MATCH(PAYROLL!D725,TIMESHEET!A$1:A$500,0),MATCH("T500",TIMESHEET!$2:$2,0)),0)</f>
        <v/>
      </c>
      <c r="BE725">
        <f>IFERROR(IF(LEFT(INDEX(PIS!O$1:O$500,MATCH(D725,PIS!C$1:C$500)),1)="M",T725/AD725/8*(AW725+AX725*1.5+AY725*2+AZ725*3+BA725*2.1+BB725*2.7+BC725*3.9+BD725*0.3),T725/8*(AW725+AX725*1.5+AY725*2+AZ725*3+BA725*2.1+BB725*2.7+BC725*3.9+BD725*0.3)),0)</f>
        <v/>
      </c>
      <c r="BF725">
        <f>IFERROR(INDEX(ADJ!$A$1:$BZ$1000,MATCH(PAYROLL!$D725,ADJ!A$1:A$500,0),MATCH(PAYROLL!BF$2,ADJ!$2:$2,0)),0)</f>
        <v/>
      </c>
      <c r="BG725">
        <f>IFERROR(INDEX(ADJ!$A$1:$BZ$1000,MATCH(PAYROLL!D725,ADJ!A$1:A$500,0),MATCH(PAYROLL!BG$2,ADJ!$2:$2,0)),0)</f>
        <v/>
      </c>
      <c r="BH725">
        <f>IFERROR(INDEX(ADJ!$A$1:$BZ$1000,MATCH(PAYROLL!D725,ADJ!A$1:A$500,0),MATCH(PAYROLL!BH$2,ADJ!$2:$2,0)),0)</f>
        <v/>
      </c>
      <c r="BI725">
        <f>IFERROR(INDEX(ADJ!$A$1:$BZ$1000,MATCH(PAYROLL!D725,ADJ!A$1:A$500,0),MATCH(PAYROLL!BI$2,ADJ!$2:$2,0)),0)</f>
        <v/>
      </c>
      <c r="BJ725">
        <f>IFERROR(INDEX(ADJ!$A$1:$BZ$1000,MATCH(PAYROLL!D725,ADJ!A$1:A$500,0),MATCH(PAYROLL!BJ$2,ADJ!$2:$2,0)),0)</f>
        <v/>
      </c>
      <c r="BK725">
        <f>SUM(BF725:BJ725)</f>
        <v/>
      </c>
      <c r="BL725">
        <f>IFERROR(INDEX(ADJ!$A$1:$BZ$1000,MATCH(PAYROLL!D725,ADJ!A$1:A$500,0),MATCH(PAYROLL!BL$2,ADJ!$2:$2,0)),0)</f>
        <v/>
      </c>
      <c r="BM725">
        <f>IFERROR(INDEX(ADJ!$A$1:$BZ$1000,MATCH(PAYROLL!D725,ADJ!A$1:A$500,0),MATCH(PAYROLL!BM$2,ADJ!$2:$2,0)),0)</f>
        <v/>
      </c>
      <c r="BN725">
        <f>IFERROR(INDEX(ADJ!$A$1:$BZ$1000,MATCH(PAYROLL!D725,ADJ!A$1:A$500,0),MATCH(PAYROLL!BN$2,ADJ!$2:$2,0)),0)</f>
        <v/>
      </c>
      <c r="BO725">
        <f>IFERROR(INDEX(ADJ!$A$1:$BZ$1000,MATCH(PAYROLL!D725,ADJ!A$1:A$500,0),MATCH(PAYROLL!BO$2,ADJ!$2:$2,0)),0)</f>
        <v/>
      </c>
      <c r="BP725">
        <f>SUM(AM725,AV725,BE725,BK725,BL725:BO725)</f>
        <v/>
      </c>
      <c r="BQ725">
        <f>BO725</f>
        <v/>
      </c>
      <c r="BR725">
        <f>IFERROR(ROUND(IF(LEFT(INDEX(PIS!O$1:O$500,MATCH(D725,PIS!C$1:C$500)),1)="D",T725/8*(BD725*0.3),IF(LEFT(INDEX(PIS!O$1:O$500,MATCH(D725,PIS!C$1:C$500)),1)="H",T725*($BD725*0.3),T725/$AD725/8*($BD725*0.3))),0),0)</f>
        <v/>
      </c>
      <c r="BS725">
        <f>IF(AP725&lt;1,0,MIN(AP725,730000))</f>
        <v/>
      </c>
      <c r="BT725">
        <f>IFERROR(ROUND((BE725-SUM(AW725:BC725)*T725/AD725/8),0)-BR725,0)</f>
        <v/>
      </c>
      <c r="BU725">
        <f>AO725</f>
        <v/>
      </c>
      <c r="BV725">
        <f>SUM(BQ725:BU725)</f>
        <v/>
      </c>
      <c r="BW725">
        <f>BP725-BV725</f>
        <v/>
      </c>
      <c r="BX725">
        <f>IFERROR(IF(RIGHT(INDEX(PIS!O$1:O$500,MATCH(D725,PIS!C$1:C$500)),5)="Gross",MIN(U725+V725,VLOOKUP("R700",TSC!B:C,2,0)*VLOOKUP("R101",TSC!B:C,2,0))*VLOOKUP("R701",TSC!B:C,2,0)%,0),0)</f>
        <v/>
      </c>
      <c r="BY725">
        <f>IFERROR(IF(RIGHT(INDEX(PIS!O$1:O$500,MATCH(D725,PIS!C$1:C$500)),5)="Gross",MIN(U725+V725,VLOOKUP("R700",TSC!B:C,2,0)*VLOOKUP("R101",TSC!B:C,2,0))*VLOOKUP("T704",TSC!B:C,2,0)%,0),0)</f>
        <v/>
      </c>
      <c r="BZ725">
        <f>IFERROR(IF(RIGHT(INDEX(PIS!O$1:O$500,MATCH(D725,PIS!C$1:C$500)),5)="Gross",MIN(U725+V725,VLOOKUP("R700",TSC!B:C,2,0)*VLOOKUP("1",TSC!F:G,2,0))*VLOOKUP("T705",TSC!B:C,2,0)%,0),0)</f>
        <v/>
      </c>
      <c r="CA725">
        <f>IFERROR(INDEX(ADJ!$A$1:$BZ$1000,MATCH(PAYROLL!D725,ADJ!A$1:A$500,0),MATCH(PAYROLL!CA$2,ADJ!$2:$2,0)),0)</f>
        <v/>
      </c>
      <c r="CB725">
        <f>IFERROR(INDEX(ADJ!$A$1:$BZ$1000,MATCH(PAYROLL!D725,ADJ!A$1:A$500,0),MATCH(PAYROLL!CB$2,ADJ!$2:$2,0)),0)</f>
        <v/>
      </c>
      <c r="CC725">
        <f>SUM(BX725:CB725)</f>
        <v/>
      </c>
      <c r="CD725">
        <f>IFERROR(INDEX(PIS!$A$1:$BZ$1000,MATCH(PAYROLL!D725,PIS!C$1:C$500,0),MATCH(PAYROLL!CD$1,PIS!$1:$1,0)),0)</f>
        <v/>
      </c>
      <c r="CE725">
        <f>IFERROR(IF(OR(INDEX(PIS!P$1:P$500,MATCH(D725,PIS!C$1:C$500,0))="LT2",INDEX(PIS!P$1:P$500,MATCH(D725,PIS!C$1:C$500,0))="P10"),0,SUM(CC725,CD725*VLOOKUP("R601",TSC!B:C,2,0),VLOOKUP("R602",TSC!B:C,2,0))),0)</f>
        <v/>
      </c>
      <c r="CF725">
        <f>MAX(BW725-CE725,0)</f>
        <v/>
      </c>
      <c r="CG725">
        <f>IFERROR(IF(OR(RIGHT(INDEX(PIS!P$1:P$500,MATCH(D725,PIS!C$1:C$500)),5)="P10",RIGHT(INDEX(PIS!P$1:P$500,MATCH(D725,PIS!C$1:C$500)),5)="CK"),0,IF(CF725&lt;=5000000,CF725*5%,IF(CF725&lt;=10000000,CF725*10%-250000,IF(CF725&lt;=18000000,CF725*15%-750000,IF(CF725&lt;=32000000,CF725*20%-1650000,IF(CF725&lt;=52000000,CF725*25%-3250000,IF(CF725&lt;=80000000,BH725*30%-5850000,CF725*35%-9850000))))))),0)</f>
        <v/>
      </c>
      <c r="CH725">
        <f>IFERROR(IF(OR(INDEX(PIS!P$1:P$500,MATCH(D725,PIS!C$1:C$500))="LT",INDEX(PIS!P$1:P$500,MATCH(D725,PIS!C$1:C$500))="CK"),0,IF(CF725&lt;2000000,0,CF725*10%)),0)</f>
        <v/>
      </c>
      <c r="CI725">
        <f>IFERROR(INDEX(ADJ!$A$1:$BZ$1000,MATCH(PAYROLL!D725,ADJ!A$1:A$500,0),MATCH(PAYROLL!CI$2,ADJ!$2:$2,0)),0)</f>
        <v/>
      </c>
      <c r="CJ725">
        <f>IFERROR(INDEX(ADJ!$A$1:$BZ$1000,MATCH(PAYROLL!D725,ADJ!A$1:A$500,0),MATCH(PAYROLL!CJ$2,ADJ!$2:$2,0)),0)</f>
        <v/>
      </c>
      <c r="CK725">
        <f>IFERROR(INDEX(ADJ!$A$1:$BZ$1000,MATCH(PAYROLL!D725,ADJ!A$1:A$500,0),MATCH(PAYROLL!CK$2,ADJ!$2:$2,0)),0)</f>
        <v/>
      </c>
      <c r="CL725">
        <f>SUM(CG725:CK725)</f>
        <v/>
      </c>
      <c r="CM725">
        <f>ROUND(SUM(CH725:CK725),0)</f>
        <v/>
      </c>
      <c r="CN725">
        <f>IFERROR(INDEX(CSDA!D$1:D$500,MATCH($CN$2,CSDA!C$1:C$500,0))*INDEX(PIS!V$1:V$500,MATCH(D725,PIS!C$1:C$500))+INDEX(ADJ!$A$1:$BZ$1000,MATCH(PAYROLL!D725,ADJ!A$1:A$500,0),MATCH(PAYROLL!CN$2,ADJ!$2:$2,0)),0)</f>
        <v/>
      </c>
      <c r="CO725">
        <f>IFERROR(INDEX(ADJ!$A$1:$BZ$1000,MATCH(PAYROLL!D725,ADJ!A$1:A$500,0),MATCH(PAYROLL!CO$2,ADJ!$2:$2,0)),0)</f>
        <v/>
      </c>
      <c r="CP725">
        <f>IFERROR(INDEX(ADJ!$A$1:$BZ$1000,MATCH(PAYROLL!D725,ADJ!A$1:A$500,0),MATCH(PAYROLL!CP$2,ADJ!$2:$2,0)),0)</f>
        <v/>
      </c>
      <c r="CQ725">
        <f>BP725-CL725-CI725-CM725-CN725-CO725-CP725-CC725</f>
        <v/>
      </c>
      <c r="CR725">
        <f>IFERROR(IF(RIGHT(INDEX(PIS!O$1:O$500,MATCH(D725,PIS!C$1:C$500,0)),5)="Gross",MIN(U725+V725,VLOOKUP("R700",TSC!B:C,2,0)*VLOOKUP("R101",TSC!B:C,2,0))*(VLOOKUP("T711",TSC!B:C,2,0)+VLOOKUP("T712",TSC!B:C,2,0))%,MIN(T725+V725,VLOOKUP("R700",TSC!B:C,2,0)*VLOOKUP("R101",TSC!B:C,2,0))*(VLOOKUP("T711",TSC!B:C,2,0)+VLOOKUP("T712",TSC!B:C,2,0)+VLOOKUP("R701",TSC!B:C,2,0))%),0)</f>
        <v/>
      </c>
      <c r="CS725">
        <f>IFERROR(IF(RIGHT(INDEX(PIS!O$1:O$500,MATCH(D725,PIS!C$1:C$500,0)),5)="Gross",MIN(U725+V725,VLOOKUP("R700",TSC!B:C,2,0)*VLOOKUP("R101",TSC!B:C,2,0))*(VLOOKUP("T714",TSC!B:C,2,0))%,MIN(T725+V725,VLOOKUP("R700",TSC!B:C,2,0)*VLOOKUP("R101",TSC!B:C,2,0))*(VLOOKUP("T704",TSC!B:C,2,0)+VLOOKUP("T714",TSC!B:C,2,0))%),0)</f>
        <v/>
      </c>
      <c r="CT725">
        <f>IFERROR(IF(RIGHT(INDEX(PIS!O$1:O$500,MATCH(D725,PIS!C$1:C$500,0)),5)="Gross",MIN(U725+V725,VLOOKUP("R700",TSC!B:C,2,0)*VLOOKUP("R101",TSC!B:C,2,0))*VLOOKUP("T705",TSC!B:C,2,0)%,MIN(T725+V725,VLOOKUP("R700",TSC!B:C,2,0)*VLOOKUP("R101",TSC!B:C,2,0))*VLOOKUP("T705",TSC!B:C,2,0)%),0)</f>
        <v/>
      </c>
      <c r="CU725">
        <f>IFERROR(IF(RIGHT(INDEX(PIS!O$1:O$500,MATCH(D725,PIS!C$1:C$500,0)),5)="Gross",MIN(U725+V725,VLOOKUP("R700",TSC!B:C,2,0)*VLOOKUP("R101",TSC!B:C,2,0))*(VLOOKUP("T713",TSC!B:C,2,0))%,MIN(T725+V725,VLOOKUP("R700",TSC!B:C,2,0)*VLOOKUP("R101",TSC!B:C,2,0))*(VLOOKUP("T713",TSC!B:C,2,0))%),0)</f>
        <v/>
      </c>
      <c r="CV725">
        <f>IFERROR(INDEX(ADJ!$A$1:$BZ$1000,MATCH(PAYROLL!D725,ADJ!A$1:A$500,0),MATCH(PAYROLL!CV$2,ADJ!$2:$2,0)),0)</f>
        <v/>
      </c>
      <c r="CW725">
        <f>IFERROR(INDEX(ADJ!$A$1:$BZ$1000,MATCH(PAYROLL!D725,ADJ!A$1:A$500,0),MATCH(PAYROLL!CW$2,ADJ!$2:$2,0)),0)</f>
        <v/>
      </c>
      <c r="CX725">
        <f>SUM(CR725:CW725)</f>
        <v/>
      </c>
      <c r="CY725">
        <f>ROUND(IF(CR725&gt;0,T725+V725*VLOOKUP("R202",TSC!$B$1:$C$500,2,0),0),0)</f>
        <v/>
      </c>
      <c r="CZ725">
        <f>IFERROR(INDEX(CSDA!D$1:D$500,MATCH($CZ$2,CSDA!C$1:C$500,0)),0)</f>
        <v/>
      </c>
      <c r="DA725">
        <f>ROUND(T725*0.7%,0)</f>
        <v/>
      </c>
      <c r="DB725">
        <f>ROUND(T725/12,0)</f>
        <v/>
      </c>
      <c r="DC725">
        <f ref="DC725" t="array">IFERROR(INDEX(CSDA!D$1:D$500,MATCH("Trích giữ"&amp;PAYROLL!DC$2,CSDA!A$1:A$500&amp;CSDA!C$1:C$500,0)),0)</f>
        <v/>
      </c>
      <c r="DD725">
        <f ref="DD725" t="array">IFERROR(INDEX(CSDA!D$1:D$500,MATCH("Trích giữ"&amp;PAYROLL!DD$2,CSDA!A$1:A$500&amp;CSDA!C$1:C$500,0)),0)</f>
        <v/>
      </c>
      <c r="DE725">
        <f ref="DE725" t="array">IFERROR(INDEX(CSDA!D$1:D$500,MATCH("Trích giữ"&amp;PAYROLL!DE$2,CSDA!A$1:A$500&amp;CSDA!C$1:C$500,0)),0)</f>
        <v/>
      </c>
      <c r="DF725">
        <f>IFERROR(INDEX(CSDA!D$1:D$500,MATCH(PAYROLL!DF$2,CSDA!C$1:C$500,0)),0)</f>
        <v/>
      </c>
      <c r="DG725">
        <f ref="DG725" t="array">IFERROR(INDEX(CSDA!D$1:D$500,MATCH("Trích giữ"&amp;PAYROLL!DG$2,CSDA!A$1:A$500&amp;CSDA!C$1:C$500,0)),0)</f>
        <v/>
      </c>
      <c r="DH725">
        <f>ROUND(T725/26,0)</f>
        <v/>
      </c>
      <c r="DI725">
        <f ref="DI725" t="array">IFERROR(INDEX(CSDA!D$1:D$500,MATCH("Trích giữ"&amp;PAYROLL!DI$2,CSDA!A$1:A$500&amp;CSDA!C$1:C$500,0)),0)</f>
        <v/>
      </c>
      <c r="DJ725">
        <f>IF(U725=0,T725*21.5%-BL725,0)</f>
        <v/>
      </c>
      <c r="DK725">
        <f ref="DK725" t="array">IFERROR(INDEX(CSDA!D$1:D$500,MATCH("Trích giữ"&amp;PAYROLL!DK$2,CSDA!A$1:A$500&amp;CSDA!C$1:C$500,0)),0)</f>
        <v/>
      </c>
      <c r="DL725">
        <f>IFERROR(INDEX(CSDA!D$1:D$500,MATCH(PAYROLL!DL$2,CSDA!C$1:C$500,0))/12,0)</f>
        <v/>
      </c>
      <c r="DM725">
        <f>SUM(DB725:DL725)</f>
        <v/>
      </c>
      <c r="DN725">
        <f>IFERROR(INDEX(ADJ!$A$1:$BZ$1000,MATCH(PAYROLL!D725,ADJ!A$1:A$500,0),MATCH(PAYROLL!DN$2,ADJ!$2:$2,0)),0)</f>
        <v/>
      </c>
      <c r="DO725">
        <f>IFERROR(SUM(BP725,DM725:DN725,CX725:DA725)-DT725,0)</f>
        <v/>
      </c>
      <c r="DP725">
        <f ref="DP725" t="array">SUM(BW725*IFERROR(INDEX(CSDA!D$1:D$500,MATCH(BW$2,CSDA!C$1:C$500,0)),0)%,CX725*IFERROR(INDEX(CSDA!D$1:D$500,MATCH(CX$2,CSDA!C$1:C$500,0)),0)%,DA725*IFERROR(INDEX(CSDA!D$1:D$500,MATCH(DA$2,CSDA!C$1:C$500,0)),0)%,DB725*IFERROR(INDEX(CSDA!D$1:D$500,MATCH(DB$2,CSDA!C$1:C$500,0)),0)%,DF725*IFERROR(INDEX(CSDA!D$1:D$500,MATCH("Phí dịch vụ"&amp;PAYROLL!DF$2,CSDA!A$1:A$500&amp;CSDA!C$1:C$500,0)),0)%,DC725*IFERROR(INDEX(CSDA!D$1:D$500,MATCH("Phí dịch vụ"&amp;PAYROLL!DC$2,CSDA!A$1:A$500&amp;CSDA!C$1:C$500,0)),0)%,DH725*IFERROR(INDEX(CSDA!D$1:D$500,MATCH("Phí dịch vụ"&amp;PAYROLL!DH$2,CSDA!A$1:A$500&amp;CSDA!C$1:C$500,0)),0)%,DJ725*IFERROR(INDEX(CSDA!D$1:D$500,MATCH("Phí dịch vụ"&amp;PAYROLL!DJ$2,CSDA!A$1:A$500&amp;CSDA!C$1:C$500,0)),0)%,BN725*IFERROR(INDEX(CSDA!D$1:D$500,MATCH(BN$2,CSDA!C$1:C$500,0)),0)%)-BN725*7%</f>
        <v/>
      </c>
      <c r="DQ725">
        <f>IFERROR(INDEX(ADJ!$A$1:$BZ$1000,MATCH(PAYROLL!D725,ADJ!A$1:A$500,0),MATCH(PAYROLL!DQ$2,ADJ!$2:$2,0)),0)</f>
        <v/>
      </c>
      <c r="DR725">
        <f>IFERROR(INDEX(ADJ!$A$1:$BZ$1000,MATCH(PAYROLL!D725,ADJ!A$1:A$500,0),MATCH(PAYROLL!DR$2,ADJ!$2:$2,0)),0)</f>
        <v/>
      </c>
      <c r="DS725">
        <f>SUM(DP725:DR725)</f>
        <v/>
      </c>
      <c r="DT725">
        <f>EK725</f>
        <v/>
      </c>
      <c r="DU725">
        <f>SUM(DO725:DR725)</f>
        <v/>
      </c>
      <c r="DV725">
        <f>ROUND(DU725*0.1,0)</f>
        <v/>
      </c>
      <c r="DW725">
        <f>DU725+DV725</f>
        <v/>
      </c>
      <c r="DZ725">
        <f>IFERROR(INDEX(ADJ!$A$1:$BZ$1000,MATCH(PAYROLL!$D725,ADJ!A$1:A$500,0),MATCH(PAYROLL!DZ$2,ADJ!$2:$2,0)),0)</f>
        <v/>
      </c>
      <c r="EA725">
        <f>IFERROR(INDEX(ADJ!$A$1:$BZ$1000,MATCH(PAYROLL!$D725,ADJ!A$1:A$500,0),MATCH(PAYROLL!EA$2,ADJ!$2:$2,0)),0)</f>
        <v/>
      </c>
      <c r="EB725">
        <f>IFERROR(INDEX(ADJ!$A$1:$BZ$1000,MATCH(PAYROLL!$D725,ADJ!A$1:A$500,0),MATCH(PAYROLL!EB$2,ADJ!$2:$2,0)),0)</f>
        <v/>
      </c>
      <c r="EC725">
        <f>IFERROR(INDEX(ADJ!$A$1:$BZ$1000,MATCH(PAYROLL!$D725,ADJ!A$1:A$500,0),MATCH(PAYROLL!EC$2,ADJ!$2:$2,0)),0)</f>
        <v/>
      </c>
      <c r="ED725">
        <f>IFERROR(INDEX(ADJ!$A$1:$BZ$1000,MATCH(PAYROLL!$D725,ADJ!A$1:A$500,0),MATCH(PAYROLL!ED$2,ADJ!$2:$2,0)),0)</f>
        <v/>
      </c>
      <c r="EE725">
        <f>IFERROR(INDEX(ADJ!$A$1:$BZ$1000,MATCH(PAYROLL!$D725,ADJ!A$1:A$500,0),MATCH(PAYROLL!EE$2,ADJ!$2:$2,0)),0)</f>
        <v/>
      </c>
      <c r="EF725">
        <f>IFERROR(INDEX(ADJ!$A$1:$BZ$1000,MATCH(PAYROLL!$D725,ADJ!A$1:A$500,0),MATCH(PAYROLL!EF$2,ADJ!$2:$2,0)),0)</f>
        <v/>
      </c>
      <c r="EG725">
        <f>IFERROR(INDEX(ADJ!$A$1:$BZ$1000,MATCH(PAYROLL!$D725,ADJ!A$1:A$500,0),MATCH(PAYROLL!EG$2,ADJ!$2:$2,0)),0)</f>
        <v/>
      </c>
      <c r="EH725">
        <f>IFERROR(INDEX(ADJ!$A$1:$BZ$1000,MATCH(PAYROLL!$D725,ADJ!A$1:A$500,0),MATCH(PAYROLL!EH$2,ADJ!$2:$2,0)),0)</f>
        <v/>
      </c>
      <c r="EI725">
        <f>IFERROR(INDEX(ADJ!$A$1:$BZ$1000,MATCH(PAYROLL!D725,ADJ!A$1:A$500,0),MATCH(PAYROLL!EI$2,ADJ!$2:$2,0)),0)</f>
        <v/>
      </c>
      <c r="EJ725">
        <f>IFERROR(INDEX(ADJ!$A$1:$BZ$1000,MATCH(PAYROLL!$D725,ADJ!A$1:A$500,0),MATCH(PAYROLL!EJ$2,ADJ!$2:$2,0)),0)</f>
        <v/>
      </c>
      <c r="EK725">
        <f>SUM(DZ725:EJ725)</f>
        <v/>
      </c>
    </row>
    <row r="726">
      <c r="A726" t="n">
        <v>724</v>
      </c>
      <c r="B726" t="inlineStr">
        <is>
          <t>Hoàng Thanh Hoa</t>
        </is>
      </c>
      <c r="D726" t="inlineStr">
        <is>
          <t>157231-01</t>
        </is>
      </c>
      <c r="S726">
        <f>IFERROR(INDEX(PIS!$A$1:$BZ$1000,MATCH($D726,PIS!C$1:C$500,0),MATCH("Lương CB tháng trước",PIS!$1:$1,0)),0)</f>
        <v/>
      </c>
      <c r="T726">
        <f>IFERROR(INDEX(PIS!$A$1:$BZ$1000,MATCH($D726,PIS!C$1:C$500,0),MATCH("Lương CB hiện tại",PIS!$1:$1,0)),0)</f>
        <v/>
      </c>
      <c r="U726">
        <f>IFERROR(INDEX(PIS!$A$1:$BZ$1000,MATCH($D726,PIS!C$1:C$500,0),MATCH("Lương đóng BHBB",PIS!$1:$1,0)),0)</f>
        <v/>
      </c>
      <c r="V726">
        <f>IFERROR(INDEX(PIS!$A$1:$BZ$1000,MATCH($D726,PIS!C$1:C$500,0),MATCH(V$2,PIS!$2:$2,0)),0)</f>
        <v/>
      </c>
      <c r="W726">
        <f>IFERROR(INDEX(PIS!$A$1:$BZ$1000,MATCH($D726,PIS!C$1:C$500,0),MATCH(W$2,PIS!$2:$2,0)),0)</f>
        <v/>
      </c>
      <c r="X726">
        <f>IFERROR(INDEX(PIS!$A$1:$BZ$1000,MATCH($D726,PIS!C$1:C$500,0),MATCH(X$2,PIS!$2:$2,0)),0)</f>
        <v/>
      </c>
      <c r="Y726">
        <f>IFERROR(INDEX(PIS!$A$1:$BZ$1000,MATCH($D726,PIS!C$1:C$500,0),MATCH(Y$2,PIS!$2:$2,0)),0)</f>
        <v/>
      </c>
      <c r="Z726">
        <f>IFERROR(INDEX(PIS!$A$1:$BZ$1000,MATCH($D726,PIS!C$1:C$500,0),MATCH(Z$2,PIS!$2:$2,0)),0)</f>
        <v/>
      </c>
      <c r="AA726">
        <f>IFERROR(INDEX(PIS!$A$1:$BZ$1000,MATCH($D726,PIS!C$1:C$500,0),MATCH(AA$2,PIS!$2:$2,0)),0)</f>
        <v/>
      </c>
      <c r="AB726">
        <f>IFERROR(INDEX(PIS!$A$1:$BZ$1000,MATCH($D726,PIS!C$1:C$500,0),MATCH(AB$2,PIS!$2:$2,0)),0)</f>
        <v/>
      </c>
      <c r="AC726">
        <f>SUM(V726:AB726)</f>
        <v/>
      </c>
      <c r="AD726">
        <f>IFERROR(INDEX(TIMESHEET!$A$1:$AI$5000,MATCH($D726,TIMESHEET!A$1:A$500,0),MATCH("T100",TIMESHEET!$2:$2,0))-2,0)</f>
        <v/>
      </c>
      <c r="AE726">
        <f>IFERROR(INDEX(TIMESHEET!$A$1:$AI$5000,MATCH($D726,TIMESHEET!A$1:A$500,0),MATCH("T202",TIMESHEET!$2:$2,0)),0)</f>
        <v/>
      </c>
      <c r="AF726">
        <f>IFERROR(INDEX(TIMESHEET!$A$1:$AI$5000,MATCH($D726,TIMESHEET!A$1:A$500,0),MATCH("T302",TIMESHEET!$2:$2,0)),0)</f>
        <v/>
      </c>
      <c r="AG726">
        <f>IFERROR(INDEX(TIMESHEET!$A$1:$AI$5000,MATCH($D726,TIMESHEET!A$1:A$500,0),MATCH("T406",TIMESHEET!$2:$2,0)),0)</f>
        <v/>
      </c>
      <c r="AH726">
        <f>AE726+AG726</f>
        <v/>
      </c>
      <c r="AI726">
        <f>IFERROR(INDEX(TIMESHEET!$A$1:$AI$5000,MATCH($D726,TIMESHEET!A$1:A$500,0),MATCH("T701",TIMESHEET!$2:$2,0)),0)</f>
        <v/>
      </c>
      <c r="AJ726">
        <f>IFERROR(INDEX(TIMESHEET!$A$1:$AI$5000,MATCH($D726,TIMESHEET!B$1:B$500,0),MATCH("T320",TIMESHEET!$2:$2,0)),0)</f>
        <v/>
      </c>
      <c r="AK726">
        <f>IFERROR(IF(LEFT(INDEX(PIS!O$1:O$500,MATCH(D726,PIS!C$1:C$500)),1)="M",T726/AD726*SUM(AE726:AG726),T726*AD726),0)</f>
        <v/>
      </c>
      <c r="AL726">
        <f>IFERROR(INDEX(ADJ!$A$1:$BZ$1000,MATCH(PAYROLL!D726,ADJ!A$1:A$500,0),MATCH(PAYROLL!AL$2,ADJ!$2:$2,0)),0)</f>
        <v/>
      </c>
      <c r="AM726">
        <f>SUM(AK726:AL726)</f>
        <v/>
      </c>
      <c r="AN726">
        <f>IFERROR(ROUND(V726/$AD726*$AH726,0),0)</f>
        <v/>
      </c>
      <c r="AO726">
        <f>IFERROR(ROUND(W726/$AD726*$AH726,0),0)</f>
        <v/>
      </c>
      <c r="AP726">
        <f>IFERROR(ROUND(X726/$AD726*$AE726,0),0)</f>
        <v/>
      </c>
      <c r="AQ726">
        <f>IFERROR(ROUND(Y726/$AD726*$AH726,0),0)</f>
        <v/>
      </c>
      <c r="AR726">
        <f>IFERROR(ROUND(Z726/$AD726*$AH726,0),0)</f>
        <v/>
      </c>
      <c r="AS726">
        <f>IFERROR(ROUND(AA726/$AD726*$AH726,0),0)</f>
        <v/>
      </c>
      <c r="AT726">
        <f>IFERROR(IF((AE726+AF726+AG726)&gt;13,AB726,ROUND(AB726/AD726*AH726,0)),0)</f>
        <v/>
      </c>
      <c r="AU726">
        <f>IFERROR(INDEX(ADJ!$A$1:$BZ$1000,MATCH(PAYROLL!D726,ADJ!A$1:A$500,0),MATCH(PAYROLL!AU$2,ADJ!$2:$2,0)),0)</f>
        <v/>
      </c>
      <c r="AV726">
        <f>ROUND(SUM(AN726:AU726),0)</f>
        <v/>
      </c>
      <c r="AW726">
        <f>IFERROR(INDEX(TIMESHEET!$A$1:$AI$5000,MATCH(PAYROLL!D726,TIMESHEET!A$1:A$500,0),MATCH("T620",TIMESHEET!$2:$2,0)),0)</f>
        <v/>
      </c>
      <c r="AX726">
        <f>IFERROR(INDEX(TIMESHEET!$A$1:$AI$5000,MATCH(PAYROLL!D726,TIMESHEET!A$1:A$500,0),MATCH("T601",TIMESHEET!$2:$2,0)),0)</f>
        <v/>
      </c>
      <c r="AY726">
        <f>IFERROR(INDEX(TIMESHEET!$A$1:$AI$5000,MATCH(PAYROLL!D726,TIMESHEET!A$1:A$500,0),MATCH("T602",TIMESHEET!$2:$2,0)),0)</f>
        <v/>
      </c>
      <c r="AZ726">
        <f>IFERROR(INDEX(TIMESHEET!$A$1:$AI$5000,MATCH(PAYROLL!D726,TIMESHEET!A$1:A$500,0),MATCH("T603",TIMESHEET!$2:$2,0)),0)</f>
        <v/>
      </c>
      <c r="BA726">
        <f>IFERROR(INDEX(TIMESHEET!$A$1:$AI$5000,MATCH(PAYROLL!D726,TIMESHEET!A$1:A$500,0),MATCH("T611",TIMESHEET!$2:$2,0)),0)</f>
        <v/>
      </c>
      <c r="BB726">
        <f>IFERROR(INDEX(TIMESHEET!$A$1:$AI$5000,MATCH(PAYROLL!D726,TIMESHEET!A$1:A$500,0),MATCH("T612",TIMESHEET!$2:$2,0)),0)</f>
        <v/>
      </c>
      <c r="BC726">
        <f>IFERROR(INDEX(TIMESHEET!$A$1:$AI$5000,MATCH(PAYROLL!D726,TIMESHEET!A$1:A$500,0),MATCH("T613",TIMESHEET!$2:$2,0)),0)</f>
        <v/>
      </c>
      <c r="BD726">
        <f>IFERROR(INDEX(TIMESHEET!$A$1:$AI$5000,MATCH(PAYROLL!D726,TIMESHEET!A$1:A$500,0),MATCH("T500",TIMESHEET!$2:$2,0)),0)</f>
        <v/>
      </c>
      <c r="BE726">
        <f>IFERROR(IF(LEFT(INDEX(PIS!O$1:O$500,MATCH(D726,PIS!C$1:C$500)),1)="M",T726/AD726/8*(AW726+AX726*1.5+AY726*2+AZ726*3+BA726*2.1+BB726*2.7+BC726*3.9+BD726*0.3),T726/8*(AW726+AX726*1.5+AY726*2+AZ726*3+BA726*2.1+BB726*2.7+BC726*3.9+BD726*0.3)),0)</f>
        <v/>
      </c>
      <c r="BF726">
        <f>IFERROR(INDEX(ADJ!$A$1:$BZ$1000,MATCH(PAYROLL!$D726,ADJ!A$1:A$500,0),MATCH(PAYROLL!BF$2,ADJ!$2:$2,0)),0)</f>
        <v/>
      </c>
      <c r="BG726">
        <f>IFERROR(INDEX(ADJ!$A$1:$BZ$1000,MATCH(PAYROLL!D726,ADJ!A$1:A$500,0),MATCH(PAYROLL!BG$2,ADJ!$2:$2,0)),0)</f>
        <v/>
      </c>
      <c r="BH726">
        <f>IFERROR(INDEX(ADJ!$A$1:$BZ$1000,MATCH(PAYROLL!D726,ADJ!A$1:A$500,0),MATCH(PAYROLL!BH$2,ADJ!$2:$2,0)),0)</f>
        <v/>
      </c>
      <c r="BI726">
        <f>IFERROR(INDEX(ADJ!$A$1:$BZ$1000,MATCH(PAYROLL!D726,ADJ!A$1:A$500,0),MATCH(PAYROLL!BI$2,ADJ!$2:$2,0)),0)</f>
        <v/>
      </c>
      <c r="BJ726">
        <f>IFERROR(INDEX(ADJ!$A$1:$BZ$1000,MATCH(PAYROLL!D726,ADJ!A$1:A$500,0),MATCH(PAYROLL!BJ$2,ADJ!$2:$2,0)),0)</f>
        <v/>
      </c>
      <c r="BK726">
        <f>SUM(BF726:BJ726)</f>
        <v/>
      </c>
      <c r="BL726">
        <f>IFERROR(INDEX(ADJ!$A$1:$BZ$1000,MATCH(PAYROLL!D726,ADJ!A$1:A$500,0),MATCH(PAYROLL!BL$2,ADJ!$2:$2,0)),0)</f>
        <v/>
      </c>
      <c r="BM726">
        <f>IFERROR(INDEX(ADJ!$A$1:$BZ$1000,MATCH(PAYROLL!D726,ADJ!A$1:A$500,0),MATCH(PAYROLL!BM$2,ADJ!$2:$2,0)),0)</f>
        <v/>
      </c>
      <c r="BN726">
        <f>IFERROR(INDEX(ADJ!$A$1:$BZ$1000,MATCH(PAYROLL!D726,ADJ!A$1:A$500,0),MATCH(PAYROLL!BN$2,ADJ!$2:$2,0)),0)</f>
        <v/>
      </c>
      <c r="BO726">
        <f>IFERROR(INDEX(ADJ!$A$1:$BZ$1000,MATCH(PAYROLL!D726,ADJ!A$1:A$500,0),MATCH(PAYROLL!BO$2,ADJ!$2:$2,0)),0)</f>
        <v/>
      </c>
      <c r="BP726">
        <f>SUM(AM726,AV726,BE726,BK726,BL726:BO726)</f>
        <v/>
      </c>
      <c r="BQ726">
        <f>BO726</f>
        <v/>
      </c>
      <c r="BR726">
        <f>IFERROR(ROUND(IF(LEFT(INDEX(PIS!O$1:O$500,MATCH(D726,PIS!C$1:C$500)),1)="D",T726/8*(BD726*0.3),IF(LEFT(INDEX(PIS!O$1:O$500,MATCH(D726,PIS!C$1:C$500)),1)="H",T726*($BD726*0.3),T726/$AD726/8*($BD726*0.3))),0),0)</f>
        <v/>
      </c>
      <c r="BS726">
        <f>IF(AP726&lt;1,0,MIN(AP726,730000))</f>
        <v/>
      </c>
      <c r="BT726">
        <f>IFERROR(ROUND((BE726-SUM(AW726:BC726)*T726/AD726/8),0)-BR726,0)</f>
        <v/>
      </c>
      <c r="BU726">
        <f>AO726</f>
        <v/>
      </c>
      <c r="BV726">
        <f>SUM(BQ726:BU726)</f>
        <v/>
      </c>
      <c r="BW726">
        <f>BP726-BV726</f>
        <v/>
      </c>
      <c r="BX726">
        <f>IFERROR(IF(RIGHT(INDEX(PIS!O$1:O$500,MATCH(D726,PIS!C$1:C$500)),5)="Gross",MIN(U726+V726,VLOOKUP("R700",TSC!B:C,2,0)*VLOOKUP("R101",TSC!B:C,2,0))*VLOOKUP("R701",TSC!B:C,2,0)%,0),0)</f>
        <v/>
      </c>
      <c r="BY726">
        <f>IFERROR(IF(RIGHT(INDEX(PIS!O$1:O$500,MATCH(D726,PIS!C$1:C$500)),5)="Gross",MIN(U726+V726,VLOOKUP("R700",TSC!B:C,2,0)*VLOOKUP("R101",TSC!B:C,2,0))*VLOOKUP("T704",TSC!B:C,2,0)%,0),0)</f>
        <v/>
      </c>
      <c r="BZ726">
        <f>IFERROR(IF(RIGHT(INDEX(PIS!O$1:O$500,MATCH(D726,PIS!C$1:C$500)),5)="Gross",MIN(U726+V726,VLOOKUP("R700",TSC!B:C,2,0)*VLOOKUP("1",TSC!F:G,2,0))*VLOOKUP("T705",TSC!B:C,2,0)%,0),0)</f>
        <v/>
      </c>
      <c r="CA726">
        <f>IFERROR(INDEX(ADJ!$A$1:$BZ$1000,MATCH(PAYROLL!D726,ADJ!A$1:A$500,0),MATCH(PAYROLL!CA$2,ADJ!$2:$2,0)),0)</f>
        <v/>
      </c>
      <c r="CB726">
        <f>IFERROR(INDEX(ADJ!$A$1:$BZ$1000,MATCH(PAYROLL!D726,ADJ!A$1:A$500,0),MATCH(PAYROLL!CB$2,ADJ!$2:$2,0)),0)</f>
        <v/>
      </c>
      <c r="CC726">
        <f>SUM(BX726:CB726)</f>
        <v/>
      </c>
      <c r="CD726">
        <f>IFERROR(INDEX(PIS!$A$1:$BZ$1000,MATCH(PAYROLL!D726,PIS!C$1:C$500,0),MATCH(PAYROLL!CD$1,PIS!$1:$1,0)),0)</f>
        <v/>
      </c>
      <c r="CE726">
        <f>IFERROR(IF(OR(INDEX(PIS!P$1:P$500,MATCH(D726,PIS!C$1:C$500,0))="LT2",INDEX(PIS!P$1:P$500,MATCH(D726,PIS!C$1:C$500,0))="P10"),0,SUM(CC726,CD726*VLOOKUP("R601",TSC!B:C,2,0),VLOOKUP("R602",TSC!B:C,2,0))),0)</f>
        <v/>
      </c>
      <c r="CF726">
        <f>MAX(BW726-CE726,0)</f>
        <v/>
      </c>
      <c r="CG726">
        <f>IFERROR(IF(OR(RIGHT(INDEX(PIS!P$1:P$500,MATCH(D726,PIS!C$1:C$500)),5)="P10",RIGHT(INDEX(PIS!P$1:P$500,MATCH(D726,PIS!C$1:C$500)),5)="CK"),0,IF(CF726&lt;=5000000,CF726*5%,IF(CF726&lt;=10000000,CF726*10%-250000,IF(CF726&lt;=18000000,CF726*15%-750000,IF(CF726&lt;=32000000,CF726*20%-1650000,IF(CF726&lt;=52000000,CF726*25%-3250000,IF(CF726&lt;=80000000,BH726*30%-5850000,CF726*35%-9850000))))))),0)</f>
        <v/>
      </c>
      <c r="CH726">
        <f>IFERROR(IF(OR(INDEX(PIS!P$1:P$500,MATCH(D726,PIS!C$1:C$500))="LT",INDEX(PIS!P$1:P$500,MATCH(D726,PIS!C$1:C$500))="CK"),0,IF(CF726&lt;2000000,0,CF726*10%)),0)</f>
        <v/>
      </c>
      <c r="CI726">
        <f>IFERROR(INDEX(ADJ!$A$1:$BZ$1000,MATCH(PAYROLL!D726,ADJ!A$1:A$500,0),MATCH(PAYROLL!CI$2,ADJ!$2:$2,0)),0)</f>
        <v/>
      </c>
      <c r="CJ726">
        <f>IFERROR(INDEX(ADJ!$A$1:$BZ$1000,MATCH(PAYROLL!D726,ADJ!A$1:A$500,0),MATCH(PAYROLL!CJ$2,ADJ!$2:$2,0)),0)</f>
        <v/>
      </c>
      <c r="CK726">
        <f>IFERROR(INDEX(ADJ!$A$1:$BZ$1000,MATCH(PAYROLL!D726,ADJ!A$1:A$500,0),MATCH(PAYROLL!CK$2,ADJ!$2:$2,0)),0)</f>
        <v/>
      </c>
      <c r="CL726">
        <f>SUM(CG726:CK726)</f>
        <v/>
      </c>
      <c r="CM726">
        <f>ROUND(SUM(CH726:CK726),0)</f>
        <v/>
      </c>
      <c r="CN726">
        <f>IFERROR(INDEX(CSDA!D$1:D$500,MATCH($CN$2,CSDA!C$1:C$500,0))*INDEX(PIS!V$1:V$500,MATCH(D726,PIS!C$1:C$500))+INDEX(ADJ!$A$1:$BZ$1000,MATCH(PAYROLL!D726,ADJ!A$1:A$500,0),MATCH(PAYROLL!CN$2,ADJ!$2:$2,0)),0)</f>
        <v/>
      </c>
      <c r="CO726">
        <f>IFERROR(INDEX(ADJ!$A$1:$BZ$1000,MATCH(PAYROLL!D726,ADJ!A$1:A$500,0),MATCH(PAYROLL!CO$2,ADJ!$2:$2,0)),0)</f>
        <v/>
      </c>
      <c r="CP726">
        <f>IFERROR(INDEX(ADJ!$A$1:$BZ$1000,MATCH(PAYROLL!D726,ADJ!A$1:A$500,0),MATCH(PAYROLL!CP$2,ADJ!$2:$2,0)),0)</f>
        <v/>
      </c>
      <c r="CQ726">
        <f>BP726-CL726-CI726-CM726-CN726-CO726-CP726-CC726</f>
        <v/>
      </c>
      <c r="CR726">
        <f>IFERROR(IF(RIGHT(INDEX(PIS!O$1:O$500,MATCH(D726,PIS!C$1:C$500,0)),5)="Gross",MIN(U726+V726,VLOOKUP("R700",TSC!B:C,2,0)*VLOOKUP("R101",TSC!B:C,2,0))*(VLOOKUP("T711",TSC!B:C,2,0)+VLOOKUP("T712",TSC!B:C,2,0))%,MIN(T726+V726,VLOOKUP("R700",TSC!B:C,2,0)*VLOOKUP("R101",TSC!B:C,2,0))*(VLOOKUP("T711",TSC!B:C,2,0)+VLOOKUP("T712",TSC!B:C,2,0)+VLOOKUP("R701",TSC!B:C,2,0))%),0)</f>
        <v/>
      </c>
      <c r="CS726">
        <f>IFERROR(IF(RIGHT(INDEX(PIS!O$1:O$500,MATCH(D726,PIS!C$1:C$500,0)),5)="Gross",MIN(U726+V726,VLOOKUP("R700",TSC!B:C,2,0)*VLOOKUP("R101",TSC!B:C,2,0))*(VLOOKUP("T714",TSC!B:C,2,0))%,MIN(T726+V726,VLOOKUP("R700",TSC!B:C,2,0)*VLOOKUP("R101",TSC!B:C,2,0))*(VLOOKUP("T704",TSC!B:C,2,0)+VLOOKUP("T714",TSC!B:C,2,0))%),0)</f>
        <v/>
      </c>
      <c r="CT726">
        <f>IFERROR(IF(RIGHT(INDEX(PIS!O$1:O$500,MATCH(D726,PIS!C$1:C$500,0)),5)="Gross",MIN(U726+V726,VLOOKUP("R700",TSC!B:C,2,0)*VLOOKUP("R101",TSC!B:C,2,0))*VLOOKUP("T705",TSC!B:C,2,0)%,MIN(T726+V726,VLOOKUP("R700",TSC!B:C,2,0)*VLOOKUP("R101",TSC!B:C,2,0))*VLOOKUP("T705",TSC!B:C,2,0)%),0)</f>
        <v/>
      </c>
      <c r="CU726">
        <f>IFERROR(IF(RIGHT(INDEX(PIS!O$1:O$500,MATCH(D726,PIS!C$1:C$500,0)),5)="Gross",MIN(U726+V726,VLOOKUP("R700",TSC!B:C,2,0)*VLOOKUP("R101",TSC!B:C,2,0))*(VLOOKUP("T713",TSC!B:C,2,0))%,MIN(T726+V726,VLOOKUP("R700",TSC!B:C,2,0)*VLOOKUP("R101",TSC!B:C,2,0))*(VLOOKUP("T713",TSC!B:C,2,0))%),0)</f>
        <v/>
      </c>
      <c r="CV726">
        <f>IFERROR(INDEX(ADJ!$A$1:$BZ$1000,MATCH(PAYROLL!D726,ADJ!A$1:A$500,0),MATCH(PAYROLL!CV$2,ADJ!$2:$2,0)),0)</f>
        <v/>
      </c>
      <c r="CW726">
        <f>IFERROR(INDEX(ADJ!$A$1:$BZ$1000,MATCH(PAYROLL!D726,ADJ!A$1:A$500,0),MATCH(PAYROLL!CW$2,ADJ!$2:$2,0)),0)</f>
        <v/>
      </c>
      <c r="CX726">
        <f>SUM(CR726:CW726)</f>
        <v/>
      </c>
      <c r="CY726">
        <f>ROUND(IF(CR726&gt;0,T726+V726*VLOOKUP("R202",TSC!$B$1:$C$500,2,0),0),0)</f>
        <v/>
      </c>
      <c r="CZ726">
        <f>IFERROR(INDEX(CSDA!D$1:D$500,MATCH($CZ$2,CSDA!C$1:C$500,0)),0)</f>
        <v/>
      </c>
      <c r="DA726">
        <f>ROUND(T726*0.7%,0)</f>
        <v/>
      </c>
      <c r="DB726">
        <f>ROUND(T726/12,0)</f>
        <v/>
      </c>
      <c r="DC726">
        <f ref="DC726" t="array">IFERROR(INDEX(CSDA!D$1:D$500,MATCH("Trích giữ"&amp;PAYROLL!DC$2,CSDA!A$1:A$500&amp;CSDA!C$1:C$500,0)),0)</f>
        <v/>
      </c>
      <c r="DD726">
        <f ref="DD726" t="array">IFERROR(INDEX(CSDA!D$1:D$500,MATCH("Trích giữ"&amp;PAYROLL!DD$2,CSDA!A$1:A$500&amp;CSDA!C$1:C$500,0)),0)</f>
        <v/>
      </c>
      <c r="DE726">
        <f ref="DE726" t="array">IFERROR(INDEX(CSDA!D$1:D$500,MATCH("Trích giữ"&amp;PAYROLL!DE$2,CSDA!A$1:A$500&amp;CSDA!C$1:C$500,0)),0)</f>
        <v/>
      </c>
      <c r="DF726">
        <f>IFERROR(INDEX(CSDA!D$1:D$500,MATCH(PAYROLL!DF$2,CSDA!C$1:C$500,0)),0)</f>
        <v/>
      </c>
      <c r="DG726">
        <f ref="DG726" t="array">IFERROR(INDEX(CSDA!D$1:D$500,MATCH("Trích giữ"&amp;PAYROLL!DG$2,CSDA!A$1:A$500&amp;CSDA!C$1:C$500,0)),0)</f>
        <v/>
      </c>
      <c r="DH726">
        <f>ROUND(T726/26,0)</f>
        <v/>
      </c>
      <c r="DI726">
        <f ref="DI726" t="array">IFERROR(INDEX(CSDA!D$1:D$500,MATCH("Trích giữ"&amp;PAYROLL!DI$2,CSDA!A$1:A$500&amp;CSDA!C$1:C$500,0)),0)</f>
        <v/>
      </c>
      <c r="DJ726">
        <f>IF(U726=0,T726*21.5%-BL726,0)</f>
        <v/>
      </c>
      <c r="DK726">
        <f ref="DK726" t="array">IFERROR(INDEX(CSDA!D$1:D$500,MATCH("Trích giữ"&amp;PAYROLL!DK$2,CSDA!A$1:A$500&amp;CSDA!C$1:C$500,0)),0)</f>
        <v/>
      </c>
      <c r="DL726">
        <f>IFERROR(INDEX(CSDA!D$1:D$500,MATCH(PAYROLL!DL$2,CSDA!C$1:C$500,0))/12,0)</f>
        <v/>
      </c>
      <c r="DM726">
        <f>SUM(DB726:DL726)</f>
        <v/>
      </c>
      <c r="DN726">
        <f>IFERROR(INDEX(ADJ!$A$1:$BZ$1000,MATCH(PAYROLL!D726,ADJ!A$1:A$500,0),MATCH(PAYROLL!DN$2,ADJ!$2:$2,0)),0)</f>
        <v/>
      </c>
      <c r="DO726">
        <f>IFERROR(SUM(BP726,DM726:DN726,CX726:DA726)-DT726,0)</f>
        <v/>
      </c>
      <c r="DP726">
        <f ref="DP726" t="array">SUM(BW726*IFERROR(INDEX(CSDA!D$1:D$500,MATCH(BW$2,CSDA!C$1:C$500,0)),0)%,CX726*IFERROR(INDEX(CSDA!D$1:D$500,MATCH(CX$2,CSDA!C$1:C$500,0)),0)%,DA726*IFERROR(INDEX(CSDA!D$1:D$500,MATCH(DA$2,CSDA!C$1:C$500,0)),0)%,DB726*IFERROR(INDEX(CSDA!D$1:D$500,MATCH(DB$2,CSDA!C$1:C$500,0)),0)%,DF726*IFERROR(INDEX(CSDA!D$1:D$500,MATCH("Phí dịch vụ"&amp;PAYROLL!DF$2,CSDA!A$1:A$500&amp;CSDA!C$1:C$500,0)),0)%,DC726*IFERROR(INDEX(CSDA!D$1:D$500,MATCH("Phí dịch vụ"&amp;PAYROLL!DC$2,CSDA!A$1:A$500&amp;CSDA!C$1:C$500,0)),0)%,DH726*IFERROR(INDEX(CSDA!D$1:D$500,MATCH("Phí dịch vụ"&amp;PAYROLL!DH$2,CSDA!A$1:A$500&amp;CSDA!C$1:C$500,0)),0)%,DJ726*IFERROR(INDEX(CSDA!D$1:D$500,MATCH("Phí dịch vụ"&amp;PAYROLL!DJ$2,CSDA!A$1:A$500&amp;CSDA!C$1:C$500,0)),0)%,BN726*IFERROR(INDEX(CSDA!D$1:D$500,MATCH(BN$2,CSDA!C$1:C$500,0)),0)%)-BN726*7%</f>
        <v/>
      </c>
      <c r="DQ726">
        <f>IFERROR(INDEX(ADJ!$A$1:$BZ$1000,MATCH(PAYROLL!D726,ADJ!A$1:A$500,0),MATCH(PAYROLL!DQ$2,ADJ!$2:$2,0)),0)</f>
        <v/>
      </c>
      <c r="DR726">
        <f>IFERROR(INDEX(ADJ!$A$1:$BZ$1000,MATCH(PAYROLL!D726,ADJ!A$1:A$500,0),MATCH(PAYROLL!DR$2,ADJ!$2:$2,0)),0)</f>
        <v/>
      </c>
      <c r="DS726">
        <f>SUM(DP726:DR726)</f>
        <v/>
      </c>
      <c r="DT726">
        <f>EK726</f>
        <v/>
      </c>
      <c r="DU726">
        <f>SUM(DO726:DR726)</f>
        <v/>
      </c>
      <c r="DV726">
        <f>ROUND(DU726*0.1,0)</f>
        <v/>
      </c>
      <c r="DW726">
        <f>DU726+DV726</f>
        <v/>
      </c>
      <c r="DZ726">
        <f>IFERROR(INDEX(ADJ!$A$1:$BZ$1000,MATCH(PAYROLL!$D726,ADJ!A$1:A$500,0),MATCH(PAYROLL!DZ$2,ADJ!$2:$2,0)),0)</f>
        <v/>
      </c>
      <c r="EA726">
        <f>IFERROR(INDEX(ADJ!$A$1:$BZ$1000,MATCH(PAYROLL!$D726,ADJ!A$1:A$500,0),MATCH(PAYROLL!EA$2,ADJ!$2:$2,0)),0)</f>
        <v/>
      </c>
      <c r="EB726">
        <f>IFERROR(INDEX(ADJ!$A$1:$BZ$1000,MATCH(PAYROLL!$D726,ADJ!A$1:A$500,0),MATCH(PAYROLL!EB$2,ADJ!$2:$2,0)),0)</f>
        <v/>
      </c>
      <c r="EC726">
        <f>IFERROR(INDEX(ADJ!$A$1:$BZ$1000,MATCH(PAYROLL!$D726,ADJ!A$1:A$500,0),MATCH(PAYROLL!EC$2,ADJ!$2:$2,0)),0)</f>
        <v/>
      </c>
      <c r="ED726">
        <f>IFERROR(INDEX(ADJ!$A$1:$BZ$1000,MATCH(PAYROLL!$D726,ADJ!A$1:A$500,0),MATCH(PAYROLL!ED$2,ADJ!$2:$2,0)),0)</f>
        <v/>
      </c>
      <c r="EE726">
        <f>IFERROR(INDEX(ADJ!$A$1:$BZ$1000,MATCH(PAYROLL!$D726,ADJ!A$1:A$500,0),MATCH(PAYROLL!EE$2,ADJ!$2:$2,0)),0)</f>
        <v/>
      </c>
      <c r="EF726">
        <f>IFERROR(INDEX(ADJ!$A$1:$BZ$1000,MATCH(PAYROLL!$D726,ADJ!A$1:A$500,0),MATCH(PAYROLL!EF$2,ADJ!$2:$2,0)),0)</f>
        <v/>
      </c>
      <c r="EG726">
        <f>IFERROR(INDEX(ADJ!$A$1:$BZ$1000,MATCH(PAYROLL!$D726,ADJ!A$1:A$500,0),MATCH(PAYROLL!EG$2,ADJ!$2:$2,0)),0)</f>
        <v/>
      </c>
      <c r="EH726">
        <f>IFERROR(INDEX(ADJ!$A$1:$BZ$1000,MATCH(PAYROLL!$D726,ADJ!A$1:A$500,0),MATCH(PAYROLL!EH$2,ADJ!$2:$2,0)),0)</f>
        <v/>
      </c>
      <c r="EI726">
        <f>IFERROR(INDEX(ADJ!$A$1:$BZ$1000,MATCH(PAYROLL!D726,ADJ!A$1:A$500,0),MATCH(PAYROLL!EI$2,ADJ!$2:$2,0)),0)</f>
        <v/>
      </c>
      <c r="EJ726">
        <f>IFERROR(INDEX(ADJ!$A$1:$BZ$1000,MATCH(PAYROLL!$D726,ADJ!A$1:A$500,0),MATCH(PAYROLL!EJ$2,ADJ!$2:$2,0)),0)</f>
        <v/>
      </c>
      <c r="EK726">
        <f>SUM(DZ726:EJ726)</f>
        <v/>
      </c>
    </row>
    <row r="727">
      <c r="A727" t="n">
        <v>725</v>
      </c>
      <c r="B727" t="inlineStr">
        <is>
          <t>Hướng Minh Hiếu</t>
        </is>
      </c>
      <c r="D727" t="inlineStr">
        <is>
          <t>157230-01</t>
        </is>
      </c>
      <c r="S727">
        <f>IFERROR(INDEX(PIS!$A$1:$BZ$1000,MATCH($D727,PIS!C$1:C$500,0),MATCH("Lương CB tháng trước",PIS!$1:$1,0)),0)</f>
        <v/>
      </c>
      <c r="T727">
        <f>IFERROR(INDEX(PIS!$A$1:$BZ$1000,MATCH($D727,PIS!C$1:C$500,0),MATCH("Lương CB hiện tại",PIS!$1:$1,0)),0)</f>
        <v/>
      </c>
      <c r="U727">
        <f>IFERROR(INDEX(PIS!$A$1:$BZ$1000,MATCH($D727,PIS!C$1:C$500,0),MATCH("Lương đóng BHBB",PIS!$1:$1,0)),0)</f>
        <v/>
      </c>
      <c r="V727">
        <f>IFERROR(INDEX(PIS!$A$1:$BZ$1000,MATCH($D727,PIS!C$1:C$500,0),MATCH(V$2,PIS!$2:$2,0)),0)</f>
        <v/>
      </c>
      <c r="W727">
        <f>IFERROR(INDEX(PIS!$A$1:$BZ$1000,MATCH($D727,PIS!C$1:C$500,0),MATCH(W$2,PIS!$2:$2,0)),0)</f>
        <v/>
      </c>
      <c r="X727">
        <f>IFERROR(INDEX(PIS!$A$1:$BZ$1000,MATCH($D727,PIS!C$1:C$500,0),MATCH(X$2,PIS!$2:$2,0)),0)</f>
        <v/>
      </c>
      <c r="Y727">
        <f>IFERROR(INDEX(PIS!$A$1:$BZ$1000,MATCH($D727,PIS!C$1:C$500,0),MATCH(Y$2,PIS!$2:$2,0)),0)</f>
        <v/>
      </c>
      <c r="Z727">
        <f>IFERROR(INDEX(PIS!$A$1:$BZ$1000,MATCH($D727,PIS!C$1:C$500,0),MATCH(Z$2,PIS!$2:$2,0)),0)</f>
        <v/>
      </c>
      <c r="AA727">
        <f>IFERROR(INDEX(PIS!$A$1:$BZ$1000,MATCH($D727,PIS!C$1:C$500,0),MATCH(AA$2,PIS!$2:$2,0)),0)</f>
        <v/>
      </c>
      <c r="AB727">
        <f>IFERROR(INDEX(PIS!$A$1:$BZ$1000,MATCH($D727,PIS!C$1:C$500,0),MATCH(AB$2,PIS!$2:$2,0)),0)</f>
        <v/>
      </c>
      <c r="AC727">
        <f>SUM(V727:AB727)</f>
        <v/>
      </c>
      <c r="AD727">
        <f>IFERROR(INDEX(TIMESHEET!$A$1:$AI$5000,MATCH($D727,TIMESHEET!A$1:A$500,0),MATCH("T100",TIMESHEET!$2:$2,0))-2,0)</f>
        <v/>
      </c>
      <c r="AE727">
        <f>IFERROR(INDEX(TIMESHEET!$A$1:$AI$5000,MATCH($D727,TIMESHEET!A$1:A$500,0),MATCH("T202",TIMESHEET!$2:$2,0)),0)</f>
        <v/>
      </c>
      <c r="AF727">
        <f>IFERROR(INDEX(TIMESHEET!$A$1:$AI$5000,MATCH($D727,TIMESHEET!A$1:A$500,0),MATCH("T302",TIMESHEET!$2:$2,0)),0)</f>
        <v/>
      </c>
      <c r="AG727">
        <f>IFERROR(INDEX(TIMESHEET!$A$1:$AI$5000,MATCH($D727,TIMESHEET!A$1:A$500,0),MATCH("T406",TIMESHEET!$2:$2,0)),0)</f>
        <v/>
      </c>
      <c r="AH727">
        <f>AE727+AG727</f>
        <v/>
      </c>
      <c r="AI727">
        <f>IFERROR(INDEX(TIMESHEET!$A$1:$AI$5000,MATCH($D727,TIMESHEET!A$1:A$500,0),MATCH("T701",TIMESHEET!$2:$2,0)),0)</f>
        <v/>
      </c>
      <c r="AJ727">
        <f>IFERROR(INDEX(TIMESHEET!$A$1:$AI$5000,MATCH($D727,TIMESHEET!B$1:B$500,0),MATCH("T320",TIMESHEET!$2:$2,0)),0)</f>
        <v/>
      </c>
      <c r="AK727">
        <f>IFERROR(IF(LEFT(INDEX(PIS!O$1:O$500,MATCH(D727,PIS!C$1:C$500)),1)="M",T727/AD727*SUM(AE727:AG727),T727*AD727),0)</f>
        <v/>
      </c>
      <c r="AL727">
        <f>IFERROR(INDEX(ADJ!$A$1:$BZ$1000,MATCH(PAYROLL!D727,ADJ!A$1:A$500,0),MATCH(PAYROLL!AL$2,ADJ!$2:$2,0)),0)</f>
        <v/>
      </c>
      <c r="AM727">
        <f>SUM(AK727:AL727)</f>
        <v/>
      </c>
      <c r="AN727">
        <f>IFERROR(ROUND(V727/$AD727*$AH727,0),0)</f>
        <v/>
      </c>
      <c r="AO727">
        <f>IFERROR(ROUND(W727/$AD727*$AH727,0),0)</f>
        <v/>
      </c>
      <c r="AP727">
        <f>IFERROR(ROUND(X727/$AD727*$AE727,0),0)</f>
        <v/>
      </c>
      <c r="AQ727">
        <f>IFERROR(ROUND(Y727/$AD727*$AH727,0),0)</f>
        <v/>
      </c>
      <c r="AR727">
        <f>IFERROR(ROUND(Z727/$AD727*$AH727,0),0)</f>
        <v/>
      </c>
      <c r="AS727">
        <f>IFERROR(ROUND(AA727/$AD727*$AH727,0),0)</f>
        <v/>
      </c>
      <c r="AT727">
        <f>IFERROR(IF((AE727+AF727+AG727)&gt;13,AB727,ROUND(AB727/AD727*AH727,0)),0)</f>
        <v/>
      </c>
      <c r="AU727">
        <f>IFERROR(INDEX(ADJ!$A$1:$BZ$1000,MATCH(PAYROLL!D727,ADJ!A$1:A$500,0),MATCH(PAYROLL!AU$2,ADJ!$2:$2,0)),0)</f>
        <v/>
      </c>
      <c r="AV727">
        <f>ROUND(SUM(AN727:AU727),0)</f>
        <v/>
      </c>
      <c r="AW727">
        <f>IFERROR(INDEX(TIMESHEET!$A$1:$AI$5000,MATCH(PAYROLL!D727,TIMESHEET!A$1:A$500,0),MATCH("T620",TIMESHEET!$2:$2,0)),0)</f>
        <v/>
      </c>
      <c r="AX727">
        <f>IFERROR(INDEX(TIMESHEET!$A$1:$AI$5000,MATCH(PAYROLL!D727,TIMESHEET!A$1:A$500,0),MATCH("T601",TIMESHEET!$2:$2,0)),0)</f>
        <v/>
      </c>
      <c r="AY727">
        <f>IFERROR(INDEX(TIMESHEET!$A$1:$AI$5000,MATCH(PAYROLL!D727,TIMESHEET!A$1:A$500,0),MATCH("T602",TIMESHEET!$2:$2,0)),0)</f>
        <v/>
      </c>
      <c r="AZ727">
        <f>IFERROR(INDEX(TIMESHEET!$A$1:$AI$5000,MATCH(PAYROLL!D727,TIMESHEET!A$1:A$500,0),MATCH("T603",TIMESHEET!$2:$2,0)),0)</f>
        <v/>
      </c>
      <c r="BA727">
        <f>IFERROR(INDEX(TIMESHEET!$A$1:$AI$5000,MATCH(PAYROLL!D727,TIMESHEET!A$1:A$500,0),MATCH("T611",TIMESHEET!$2:$2,0)),0)</f>
        <v/>
      </c>
      <c r="BB727">
        <f>IFERROR(INDEX(TIMESHEET!$A$1:$AI$5000,MATCH(PAYROLL!D727,TIMESHEET!A$1:A$500,0),MATCH("T612",TIMESHEET!$2:$2,0)),0)</f>
        <v/>
      </c>
      <c r="BC727">
        <f>IFERROR(INDEX(TIMESHEET!$A$1:$AI$5000,MATCH(PAYROLL!D727,TIMESHEET!A$1:A$500,0),MATCH("T613",TIMESHEET!$2:$2,0)),0)</f>
        <v/>
      </c>
      <c r="BD727">
        <f>IFERROR(INDEX(TIMESHEET!$A$1:$AI$5000,MATCH(PAYROLL!D727,TIMESHEET!A$1:A$500,0),MATCH("T500",TIMESHEET!$2:$2,0)),0)</f>
        <v/>
      </c>
      <c r="BE727">
        <f>IFERROR(IF(LEFT(INDEX(PIS!O$1:O$500,MATCH(D727,PIS!C$1:C$500)),1)="M",T727/AD727/8*(AW727+AX727*1.5+AY727*2+AZ727*3+BA727*2.1+BB727*2.7+BC727*3.9+BD727*0.3),T727/8*(AW727+AX727*1.5+AY727*2+AZ727*3+BA727*2.1+BB727*2.7+BC727*3.9+BD727*0.3)),0)</f>
        <v/>
      </c>
      <c r="BF727">
        <f>IFERROR(INDEX(ADJ!$A$1:$BZ$1000,MATCH(PAYROLL!$D727,ADJ!A$1:A$500,0),MATCH(PAYROLL!BF$2,ADJ!$2:$2,0)),0)</f>
        <v/>
      </c>
      <c r="BG727">
        <f>IFERROR(INDEX(ADJ!$A$1:$BZ$1000,MATCH(PAYROLL!D727,ADJ!A$1:A$500,0),MATCH(PAYROLL!BG$2,ADJ!$2:$2,0)),0)</f>
        <v/>
      </c>
      <c r="BH727">
        <f>IFERROR(INDEX(ADJ!$A$1:$BZ$1000,MATCH(PAYROLL!D727,ADJ!A$1:A$500,0),MATCH(PAYROLL!BH$2,ADJ!$2:$2,0)),0)</f>
        <v/>
      </c>
      <c r="BI727">
        <f>IFERROR(INDEX(ADJ!$A$1:$BZ$1000,MATCH(PAYROLL!D727,ADJ!A$1:A$500,0),MATCH(PAYROLL!BI$2,ADJ!$2:$2,0)),0)</f>
        <v/>
      </c>
      <c r="BJ727">
        <f>IFERROR(INDEX(ADJ!$A$1:$BZ$1000,MATCH(PAYROLL!D727,ADJ!A$1:A$500,0),MATCH(PAYROLL!BJ$2,ADJ!$2:$2,0)),0)</f>
        <v/>
      </c>
      <c r="BK727">
        <f>SUM(BF727:BJ727)</f>
        <v/>
      </c>
      <c r="BL727">
        <f>IFERROR(INDEX(ADJ!$A$1:$BZ$1000,MATCH(PAYROLL!D727,ADJ!A$1:A$500,0),MATCH(PAYROLL!BL$2,ADJ!$2:$2,0)),0)</f>
        <v/>
      </c>
      <c r="BM727">
        <f>IFERROR(INDEX(ADJ!$A$1:$BZ$1000,MATCH(PAYROLL!D727,ADJ!A$1:A$500,0),MATCH(PAYROLL!BM$2,ADJ!$2:$2,0)),0)</f>
        <v/>
      </c>
      <c r="BN727">
        <f>IFERROR(INDEX(ADJ!$A$1:$BZ$1000,MATCH(PAYROLL!D727,ADJ!A$1:A$500,0),MATCH(PAYROLL!BN$2,ADJ!$2:$2,0)),0)</f>
        <v/>
      </c>
      <c r="BO727">
        <f>IFERROR(INDEX(ADJ!$A$1:$BZ$1000,MATCH(PAYROLL!D727,ADJ!A$1:A$500,0),MATCH(PAYROLL!BO$2,ADJ!$2:$2,0)),0)</f>
        <v/>
      </c>
      <c r="BP727">
        <f>SUM(AM727,AV727,BE727,BK727,BL727:BO727)</f>
        <v/>
      </c>
      <c r="BQ727">
        <f>BO727</f>
        <v/>
      </c>
      <c r="BR727">
        <f>IFERROR(ROUND(IF(LEFT(INDEX(PIS!O$1:O$500,MATCH(D727,PIS!C$1:C$500)),1)="D",T727/8*(BD727*0.3),IF(LEFT(INDEX(PIS!O$1:O$500,MATCH(D727,PIS!C$1:C$500)),1)="H",T727*($BD727*0.3),T727/$AD727/8*($BD727*0.3))),0),0)</f>
        <v/>
      </c>
      <c r="BS727">
        <f>IF(AP727&lt;1,0,MIN(AP727,730000))</f>
        <v/>
      </c>
      <c r="BT727">
        <f>IFERROR(ROUND((BE727-SUM(AW727:BC727)*T727/AD727/8),0)-BR727,0)</f>
        <v/>
      </c>
      <c r="BU727">
        <f>AO727</f>
        <v/>
      </c>
      <c r="BV727">
        <f>SUM(BQ727:BU727)</f>
        <v/>
      </c>
      <c r="BW727">
        <f>BP727-BV727</f>
        <v/>
      </c>
      <c r="BX727">
        <f>IFERROR(IF(RIGHT(INDEX(PIS!O$1:O$500,MATCH(D727,PIS!C$1:C$500)),5)="Gross",MIN(U727+V727,VLOOKUP("R700",TSC!B:C,2,0)*VLOOKUP("R101",TSC!B:C,2,0))*VLOOKUP("R701",TSC!B:C,2,0)%,0),0)</f>
        <v/>
      </c>
      <c r="BY727">
        <f>IFERROR(IF(RIGHT(INDEX(PIS!O$1:O$500,MATCH(D727,PIS!C$1:C$500)),5)="Gross",MIN(U727+V727,VLOOKUP("R700",TSC!B:C,2,0)*VLOOKUP("R101",TSC!B:C,2,0))*VLOOKUP("T704",TSC!B:C,2,0)%,0),0)</f>
        <v/>
      </c>
      <c r="BZ727">
        <f>IFERROR(IF(RIGHT(INDEX(PIS!O$1:O$500,MATCH(D727,PIS!C$1:C$500)),5)="Gross",MIN(U727+V727,VLOOKUP("R700",TSC!B:C,2,0)*VLOOKUP("1",TSC!F:G,2,0))*VLOOKUP("T705",TSC!B:C,2,0)%,0),0)</f>
        <v/>
      </c>
      <c r="CA727">
        <f>IFERROR(INDEX(ADJ!$A$1:$BZ$1000,MATCH(PAYROLL!D727,ADJ!A$1:A$500,0),MATCH(PAYROLL!CA$2,ADJ!$2:$2,0)),0)</f>
        <v/>
      </c>
      <c r="CB727">
        <f>IFERROR(INDEX(ADJ!$A$1:$BZ$1000,MATCH(PAYROLL!D727,ADJ!A$1:A$500,0),MATCH(PAYROLL!CB$2,ADJ!$2:$2,0)),0)</f>
        <v/>
      </c>
      <c r="CC727">
        <f>SUM(BX727:CB727)</f>
        <v/>
      </c>
      <c r="CD727">
        <f>IFERROR(INDEX(PIS!$A$1:$BZ$1000,MATCH(PAYROLL!D727,PIS!C$1:C$500,0),MATCH(PAYROLL!CD$1,PIS!$1:$1,0)),0)</f>
        <v/>
      </c>
      <c r="CE727">
        <f>IFERROR(IF(OR(INDEX(PIS!P$1:P$500,MATCH(D727,PIS!C$1:C$500,0))="LT2",INDEX(PIS!P$1:P$500,MATCH(D727,PIS!C$1:C$500,0))="P10"),0,SUM(CC727,CD727*VLOOKUP("R601",TSC!B:C,2,0),VLOOKUP("R602",TSC!B:C,2,0))),0)</f>
        <v/>
      </c>
      <c r="CF727">
        <f>MAX(BW727-CE727,0)</f>
        <v/>
      </c>
      <c r="CG727">
        <f>IFERROR(IF(OR(RIGHT(INDEX(PIS!P$1:P$500,MATCH(D727,PIS!C$1:C$500)),5)="P10",RIGHT(INDEX(PIS!P$1:P$500,MATCH(D727,PIS!C$1:C$500)),5)="CK"),0,IF(CF727&lt;=5000000,CF727*5%,IF(CF727&lt;=10000000,CF727*10%-250000,IF(CF727&lt;=18000000,CF727*15%-750000,IF(CF727&lt;=32000000,CF727*20%-1650000,IF(CF727&lt;=52000000,CF727*25%-3250000,IF(CF727&lt;=80000000,BH727*30%-5850000,CF727*35%-9850000))))))),0)</f>
        <v/>
      </c>
      <c r="CH727">
        <f>IFERROR(IF(OR(INDEX(PIS!P$1:P$500,MATCH(D727,PIS!C$1:C$500))="LT",INDEX(PIS!P$1:P$500,MATCH(D727,PIS!C$1:C$500))="CK"),0,IF(CF727&lt;2000000,0,CF727*10%)),0)</f>
        <v/>
      </c>
      <c r="CI727">
        <f>IFERROR(INDEX(ADJ!$A$1:$BZ$1000,MATCH(PAYROLL!D727,ADJ!A$1:A$500,0),MATCH(PAYROLL!CI$2,ADJ!$2:$2,0)),0)</f>
        <v/>
      </c>
      <c r="CJ727">
        <f>IFERROR(INDEX(ADJ!$A$1:$BZ$1000,MATCH(PAYROLL!D727,ADJ!A$1:A$500,0),MATCH(PAYROLL!CJ$2,ADJ!$2:$2,0)),0)</f>
        <v/>
      </c>
      <c r="CK727">
        <f>IFERROR(INDEX(ADJ!$A$1:$BZ$1000,MATCH(PAYROLL!D727,ADJ!A$1:A$500,0),MATCH(PAYROLL!CK$2,ADJ!$2:$2,0)),0)</f>
        <v/>
      </c>
      <c r="CL727">
        <f>SUM(CG727:CK727)</f>
        <v/>
      </c>
      <c r="CM727">
        <f>ROUND(SUM(CH727:CK727),0)</f>
        <v/>
      </c>
      <c r="CN727">
        <f>IFERROR(INDEX(CSDA!D$1:D$500,MATCH($CN$2,CSDA!C$1:C$500,0))*INDEX(PIS!V$1:V$500,MATCH(D727,PIS!C$1:C$500))+INDEX(ADJ!$A$1:$BZ$1000,MATCH(PAYROLL!D727,ADJ!A$1:A$500,0),MATCH(PAYROLL!CN$2,ADJ!$2:$2,0)),0)</f>
        <v/>
      </c>
      <c r="CO727">
        <f>IFERROR(INDEX(ADJ!$A$1:$BZ$1000,MATCH(PAYROLL!D727,ADJ!A$1:A$500,0),MATCH(PAYROLL!CO$2,ADJ!$2:$2,0)),0)</f>
        <v/>
      </c>
      <c r="CP727">
        <f>IFERROR(INDEX(ADJ!$A$1:$BZ$1000,MATCH(PAYROLL!D727,ADJ!A$1:A$500,0),MATCH(PAYROLL!CP$2,ADJ!$2:$2,0)),0)</f>
        <v/>
      </c>
      <c r="CQ727">
        <f>BP727-CL727-CI727-CM727-CN727-CO727-CP727-CC727</f>
        <v/>
      </c>
      <c r="CR727">
        <f>IFERROR(IF(RIGHT(INDEX(PIS!O$1:O$500,MATCH(D727,PIS!C$1:C$500,0)),5)="Gross",MIN(U727+V727,VLOOKUP("R700",TSC!B:C,2,0)*VLOOKUP("R101",TSC!B:C,2,0))*(VLOOKUP("T711",TSC!B:C,2,0)+VLOOKUP("T712",TSC!B:C,2,0))%,MIN(T727+V727,VLOOKUP("R700",TSC!B:C,2,0)*VLOOKUP("R101",TSC!B:C,2,0))*(VLOOKUP("T711",TSC!B:C,2,0)+VLOOKUP("T712",TSC!B:C,2,0)+VLOOKUP("R701",TSC!B:C,2,0))%),0)</f>
        <v/>
      </c>
      <c r="CS727">
        <f>IFERROR(IF(RIGHT(INDEX(PIS!O$1:O$500,MATCH(D727,PIS!C$1:C$500,0)),5)="Gross",MIN(U727+V727,VLOOKUP("R700",TSC!B:C,2,0)*VLOOKUP("R101",TSC!B:C,2,0))*(VLOOKUP("T714",TSC!B:C,2,0))%,MIN(T727+V727,VLOOKUP("R700",TSC!B:C,2,0)*VLOOKUP("R101",TSC!B:C,2,0))*(VLOOKUP("T704",TSC!B:C,2,0)+VLOOKUP("T714",TSC!B:C,2,0))%),0)</f>
        <v/>
      </c>
      <c r="CT727">
        <f>IFERROR(IF(RIGHT(INDEX(PIS!O$1:O$500,MATCH(D727,PIS!C$1:C$500,0)),5)="Gross",MIN(U727+V727,VLOOKUP("R700",TSC!B:C,2,0)*VLOOKUP("R101",TSC!B:C,2,0))*VLOOKUP("T705",TSC!B:C,2,0)%,MIN(T727+V727,VLOOKUP("R700",TSC!B:C,2,0)*VLOOKUP("R101",TSC!B:C,2,0))*VLOOKUP("T705",TSC!B:C,2,0)%),0)</f>
        <v/>
      </c>
      <c r="CU727">
        <f>IFERROR(IF(RIGHT(INDEX(PIS!O$1:O$500,MATCH(D727,PIS!C$1:C$500,0)),5)="Gross",MIN(U727+V727,VLOOKUP("R700",TSC!B:C,2,0)*VLOOKUP("R101",TSC!B:C,2,0))*(VLOOKUP("T713",TSC!B:C,2,0))%,MIN(T727+V727,VLOOKUP("R700",TSC!B:C,2,0)*VLOOKUP("R101",TSC!B:C,2,0))*(VLOOKUP("T713",TSC!B:C,2,0))%),0)</f>
        <v/>
      </c>
      <c r="CV727">
        <f>IFERROR(INDEX(ADJ!$A$1:$BZ$1000,MATCH(PAYROLL!D727,ADJ!A$1:A$500,0),MATCH(PAYROLL!CV$2,ADJ!$2:$2,0)),0)</f>
        <v/>
      </c>
      <c r="CW727">
        <f>IFERROR(INDEX(ADJ!$A$1:$BZ$1000,MATCH(PAYROLL!D727,ADJ!A$1:A$500,0),MATCH(PAYROLL!CW$2,ADJ!$2:$2,0)),0)</f>
        <v/>
      </c>
      <c r="CX727">
        <f>SUM(CR727:CW727)</f>
        <v/>
      </c>
      <c r="CY727">
        <f>ROUND(IF(CR727&gt;0,T727+V727*VLOOKUP("R202",TSC!$B$1:$C$500,2,0),0),0)</f>
        <v/>
      </c>
      <c r="CZ727">
        <f>IFERROR(INDEX(CSDA!D$1:D$500,MATCH($CZ$2,CSDA!C$1:C$500,0)),0)</f>
        <v/>
      </c>
      <c r="DA727">
        <f>ROUND(T727*0.7%,0)</f>
        <v/>
      </c>
      <c r="DB727">
        <f>ROUND(T727/12,0)</f>
        <v/>
      </c>
      <c r="DC727">
        <f ref="DC727" t="array">IFERROR(INDEX(CSDA!D$1:D$500,MATCH("Trích giữ"&amp;PAYROLL!DC$2,CSDA!A$1:A$500&amp;CSDA!C$1:C$500,0)),0)</f>
        <v/>
      </c>
      <c r="DD727">
        <f ref="DD727" t="array">IFERROR(INDEX(CSDA!D$1:D$500,MATCH("Trích giữ"&amp;PAYROLL!DD$2,CSDA!A$1:A$500&amp;CSDA!C$1:C$500,0)),0)</f>
        <v/>
      </c>
      <c r="DE727">
        <f ref="DE727" t="array">IFERROR(INDEX(CSDA!D$1:D$500,MATCH("Trích giữ"&amp;PAYROLL!DE$2,CSDA!A$1:A$500&amp;CSDA!C$1:C$500,0)),0)</f>
        <v/>
      </c>
      <c r="DF727">
        <f>IFERROR(INDEX(CSDA!D$1:D$500,MATCH(PAYROLL!DF$2,CSDA!C$1:C$500,0)),0)</f>
        <v/>
      </c>
      <c r="DG727">
        <f ref="DG727" t="array">IFERROR(INDEX(CSDA!D$1:D$500,MATCH("Trích giữ"&amp;PAYROLL!DG$2,CSDA!A$1:A$500&amp;CSDA!C$1:C$500,0)),0)</f>
        <v/>
      </c>
      <c r="DH727">
        <f>ROUND(T727/26,0)</f>
        <v/>
      </c>
      <c r="DI727">
        <f ref="DI727" t="array">IFERROR(INDEX(CSDA!D$1:D$500,MATCH("Trích giữ"&amp;PAYROLL!DI$2,CSDA!A$1:A$500&amp;CSDA!C$1:C$500,0)),0)</f>
        <v/>
      </c>
      <c r="DJ727">
        <f>IF(U727=0,T727*21.5%-BL727,0)</f>
        <v/>
      </c>
      <c r="DK727">
        <f ref="DK727" t="array">IFERROR(INDEX(CSDA!D$1:D$500,MATCH("Trích giữ"&amp;PAYROLL!DK$2,CSDA!A$1:A$500&amp;CSDA!C$1:C$500,0)),0)</f>
        <v/>
      </c>
      <c r="DL727">
        <f>IFERROR(INDEX(CSDA!D$1:D$500,MATCH(PAYROLL!DL$2,CSDA!C$1:C$500,0))/12,0)</f>
        <v/>
      </c>
      <c r="DM727">
        <f>SUM(DB727:DL727)</f>
        <v/>
      </c>
      <c r="DN727">
        <f>IFERROR(INDEX(ADJ!$A$1:$BZ$1000,MATCH(PAYROLL!D727,ADJ!A$1:A$500,0),MATCH(PAYROLL!DN$2,ADJ!$2:$2,0)),0)</f>
        <v/>
      </c>
      <c r="DO727">
        <f>IFERROR(SUM(BP727,DM727:DN727,CX727:DA727)-DT727,0)</f>
        <v/>
      </c>
      <c r="DP727">
        <f ref="DP727" t="array">SUM(BW727*IFERROR(INDEX(CSDA!D$1:D$500,MATCH(BW$2,CSDA!C$1:C$500,0)),0)%,CX727*IFERROR(INDEX(CSDA!D$1:D$500,MATCH(CX$2,CSDA!C$1:C$500,0)),0)%,DA727*IFERROR(INDEX(CSDA!D$1:D$500,MATCH(DA$2,CSDA!C$1:C$500,0)),0)%,DB727*IFERROR(INDEX(CSDA!D$1:D$500,MATCH(DB$2,CSDA!C$1:C$500,0)),0)%,DF727*IFERROR(INDEX(CSDA!D$1:D$500,MATCH("Phí dịch vụ"&amp;PAYROLL!DF$2,CSDA!A$1:A$500&amp;CSDA!C$1:C$500,0)),0)%,DC727*IFERROR(INDEX(CSDA!D$1:D$500,MATCH("Phí dịch vụ"&amp;PAYROLL!DC$2,CSDA!A$1:A$500&amp;CSDA!C$1:C$500,0)),0)%,DH727*IFERROR(INDEX(CSDA!D$1:D$500,MATCH("Phí dịch vụ"&amp;PAYROLL!DH$2,CSDA!A$1:A$500&amp;CSDA!C$1:C$500,0)),0)%,DJ727*IFERROR(INDEX(CSDA!D$1:D$500,MATCH("Phí dịch vụ"&amp;PAYROLL!DJ$2,CSDA!A$1:A$500&amp;CSDA!C$1:C$500,0)),0)%,BN727*IFERROR(INDEX(CSDA!D$1:D$500,MATCH(BN$2,CSDA!C$1:C$500,0)),0)%)-BN727*7%</f>
        <v/>
      </c>
      <c r="DQ727">
        <f>IFERROR(INDEX(ADJ!$A$1:$BZ$1000,MATCH(PAYROLL!D727,ADJ!A$1:A$500,0),MATCH(PAYROLL!DQ$2,ADJ!$2:$2,0)),0)</f>
        <v/>
      </c>
      <c r="DR727">
        <f>IFERROR(INDEX(ADJ!$A$1:$BZ$1000,MATCH(PAYROLL!D727,ADJ!A$1:A$500,0),MATCH(PAYROLL!DR$2,ADJ!$2:$2,0)),0)</f>
        <v/>
      </c>
      <c r="DS727">
        <f>SUM(DP727:DR727)</f>
        <v/>
      </c>
      <c r="DT727">
        <f>EK727</f>
        <v/>
      </c>
      <c r="DU727">
        <f>SUM(DO727:DR727)</f>
        <v/>
      </c>
      <c r="DV727">
        <f>ROUND(DU727*0.1,0)</f>
        <v/>
      </c>
      <c r="DW727">
        <f>DU727+DV727</f>
        <v/>
      </c>
      <c r="DZ727">
        <f>IFERROR(INDEX(ADJ!$A$1:$BZ$1000,MATCH(PAYROLL!$D727,ADJ!A$1:A$500,0),MATCH(PAYROLL!DZ$2,ADJ!$2:$2,0)),0)</f>
        <v/>
      </c>
      <c r="EA727">
        <f>IFERROR(INDEX(ADJ!$A$1:$BZ$1000,MATCH(PAYROLL!$D727,ADJ!A$1:A$500,0),MATCH(PAYROLL!EA$2,ADJ!$2:$2,0)),0)</f>
        <v/>
      </c>
      <c r="EB727">
        <f>IFERROR(INDEX(ADJ!$A$1:$BZ$1000,MATCH(PAYROLL!$D727,ADJ!A$1:A$500,0),MATCH(PAYROLL!EB$2,ADJ!$2:$2,0)),0)</f>
        <v/>
      </c>
      <c r="EC727">
        <f>IFERROR(INDEX(ADJ!$A$1:$BZ$1000,MATCH(PAYROLL!$D727,ADJ!A$1:A$500,0),MATCH(PAYROLL!EC$2,ADJ!$2:$2,0)),0)</f>
        <v/>
      </c>
      <c r="ED727">
        <f>IFERROR(INDEX(ADJ!$A$1:$BZ$1000,MATCH(PAYROLL!$D727,ADJ!A$1:A$500,0),MATCH(PAYROLL!ED$2,ADJ!$2:$2,0)),0)</f>
        <v/>
      </c>
      <c r="EE727">
        <f>IFERROR(INDEX(ADJ!$A$1:$BZ$1000,MATCH(PAYROLL!$D727,ADJ!A$1:A$500,0),MATCH(PAYROLL!EE$2,ADJ!$2:$2,0)),0)</f>
        <v/>
      </c>
      <c r="EF727">
        <f>IFERROR(INDEX(ADJ!$A$1:$BZ$1000,MATCH(PAYROLL!$D727,ADJ!A$1:A$500,0),MATCH(PAYROLL!EF$2,ADJ!$2:$2,0)),0)</f>
        <v/>
      </c>
      <c r="EG727">
        <f>IFERROR(INDEX(ADJ!$A$1:$BZ$1000,MATCH(PAYROLL!$D727,ADJ!A$1:A$500,0),MATCH(PAYROLL!EG$2,ADJ!$2:$2,0)),0)</f>
        <v/>
      </c>
      <c r="EH727">
        <f>IFERROR(INDEX(ADJ!$A$1:$BZ$1000,MATCH(PAYROLL!$D727,ADJ!A$1:A$500,0),MATCH(PAYROLL!EH$2,ADJ!$2:$2,0)),0)</f>
        <v/>
      </c>
      <c r="EI727">
        <f>IFERROR(INDEX(ADJ!$A$1:$BZ$1000,MATCH(PAYROLL!D727,ADJ!A$1:A$500,0),MATCH(PAYROLL!EI$2,ADJ!$2:$2,0)),0)</f>
        <v/>
      </c>
      <c r="EJ727">
        <f>IFERROR(INDEX(ADJ!$A$1:$BZ$1000,MATCH(PAYROLL!$D727,ADJ!A$1:A$500,0),MATCH(PAYROLL!EJ$2,ADJ!$2:$2,0)),0)</f>
        <v/>
      </c>
      <c r="EK727">
        <f>SUM(DZ727:EJ727)</f>
        <v/>
      </c>
    </row>
    <row r="728">
      <c r="A728" t="n">
        <v>726</v>
      </c>
      <c r="B728" t="inlineStr">
        <is>
          <t>Vi Mạnh Tùng</t>
        </is>
      </c>
      <c r="D728" t="inlineStr">
        <is>
          <t>157229-01</t>
        </is>
      </c>
      <c r="S728">
        <f>IFERROR(INDEX(PIS!$A$1:$BZ$1000,MATCH($D728,PIS!C$1:C$500,0),MATCH("Lương CB tháng trước",PIS!$1:$1,0)),0)</f>
        <v/>
      </c>
      <c r="T728">
        <f>IFERROR(INDEX(PIS!$A$1:$BZ$1000,MATCH($D728,PIS!C$1:C$500,0),MATCH("Lương CB hiện tại",PIS!$1:$1,0)),0)</f>
        <v/>
      </c>
      <c r="U728">
        <f>IFERROR(INDEX(PIS!$A$1:$BZ$1000,MATCH($D728,PIS!C$1:C$500,0),MATCH("Lương đóng BHBB",PIS!$1:$1,0)),0)</f>
        <v/>
      </c>
      <c r="V728">
        <f>IFERROR(INDEX(PIS!$A$1:$BZ$1000,MATCH($D728,PIS!C$1:C$500,0),MATCH(V$2,PIS!$2:$2,0)),0)</f>
        <v/>
      </c>
      <c r="W728">
        <f>IFERROR(INDEX(PIS!$A$1:$BZ$1000,MATCH($D728,PIS!C$1:C$500,0),MATCH(W$2,PIS!$2:$2,0)),0)</f>
        <v/>
      </c>
      <c r="X728">
        <f>IFERROR(INDEX(PIS!$A$1:$BZ$1000,MATCH($D728,PIS!C$1:C$500,0),MATCH(X$2,PIS!$2:$2,0)),0)</f>
        <v/>
      </c>
      <c r="Y728">
        <f>IFERROR(INDEX(PIS!$A$1:$BZ$1000,MATCH($D728,PIS!C$1:C$500,0),MATCH(Y$2,PIS!$2:$2,0)),0)</f>
        <v/>
      </c>
      <c r="Z728">
        <f>IFERROR(INDEX(PIS!$A$1:$BZ$1000,MATCH($D728,PIS!C$1:C$500,0),MATCH(Z$2,PIS!$2:$2,0)),0)</f>
        <v/>
      </c>
      <c r="AA728">
        <f>IFERROR(INDEX(PIS!$A$1:$BZ$1000,MATCH($D728,PIS!C$1:C$500,0),MATCH(AA$2,PIS!$2:$2,0)),0)</f>
        <v/>
      </c>
      <c r="AB728">
        <f>IFERROR(INDEX(PIS!$A$1:$BZ$1000,MATCH($D728,PIS!C$1:C$500,0),MATCH(AB$2,PIS!$2:$2,0)),0)</f>
        <v/>
      </c>
      <c r="AC728">
        <f>SUM(V728:AB728)</f>
        <v/>
      </c>
      <c r="AD728">
        <f>IFERROR(INDEX(TIMESHEET!$A$1:$AI$5000,MATCH($D728,TIMESHEET!A$1:A$500,0),MATCH("T100",TIMESHEET!$2:$2,0))-2,0)</f>
        <v/>
      </c>
      <c r="AE728">
        <f>IFERROR(INDEX(TIMESHEET!$A$1:$AI$5000,MATCH($D728,TIMESHEET!A$1:A$500,0),MATCH("T202",TIMESHEET!$2:$2,0)),0)</f>
        <v/>
      </c>
      <c r="AF728">
        <f>IFERROR(INDEX(TIMESHEET!$A$1:$AI$5000,MATCH($D728,TIMESHEET!A$1:A$500,0),MATCH("T302",TIMESHEET!$2:$2,0)),0)</f>
        <v/>
      </c>
      <c r="AG728">
        <f>IFERROR(INDEX(TIMESHEET!$A$1:$AI$5000,MATCH($D728,TIMESHEET!A$1:A$500,0),MATCH("T406",TIMESHEET!$2:$2,0)),0)</f>
        <v/>
      </c>
      <c r="AH728">
        <f>AE728+AG728</f>
        <v/>
      </c>
      <c r="AI728">
        <f>IFERROR(INDEX(TIMESHEET!$A$1:$AI$5000,MATCH($D728,TIMESHEET!A$1:A$500,0),MATCH("T701",TIMESHEET!$2:$2,0)),0)</f>
        <v/>
      </c>
      <c r="AJ728">
        <f>IFERROR(INDEX(TIMESHEET!$A$1:$AI$5000,MATCH($D728,TIMESHEET!B$1:B$500,0),MATCH("T320",TIMESHEET!$2:$2,0)),0)</f>
        <v/>
      </c>
      <c r="AK728">
        <f>IFERROR(IF(LEFT(INDEX(PIS!O$1:O$500,MATCH(D728,PIS!C$1:C$500)),1)="M",T728/AD728*SUM(AE728:AG728),T728*AD728),0)</f>
        <v/>
      </c>
      <c r="AL728">
        <f>IFERROR(INDEX(ADJ!$A$1:$BZ$1000,MATCH(PAYROLL!D728,ADJ!A$1:A$500,0),MATCH(PAYROLL!AL$2,ADJ!$2:$2,0)),0)</f>
        <v/>
      </c>
      <c r="AM728">
        <f>SUM(AK728:AL728)</f>
        <v/>
      </c>
      <c r="AN728">
        <f>IFERROR(ROUND(V728/$AD728*$AH728,0),0)</f>
        <v/>
      </c>
      <c r="AO728">
        <f>IFERROR(ROUND(W728/$AD728*$AH728,0),0)</f>
        <v/>
      </c>
      <c r="AP728">
        <f>IFERROR(ROUND(X728/$AD728*$AE728,0),0)</f>
        <v/>
      </c>
      <c r="AQ728">
        <f>IFERROR(ROUND(Y728/$AD728*$AH728,0),0)</f>
        <v/>
      </c>
      <c r="AR728">
        <f>IFERROR(ROUND(Z728/$AD728*$AH728,0),0)</f>
        <v/>
      </c>
      <c r="AS728">
        <f>IFERROR(ROUND(AA728/$AD728*$AH728,0),0)</f>
        <v/>
      </c>
      <c r="AT728">
        <f>IFERROR(IF((AE728+AF728+AG728)&gt;13,AB728,ROUND(AB728/AD728*AH728,0)),0)</f>
        <v/>
      </c>
      <c r="AU728">
        <f>IFERROR(INDEX(ADJ!$A$1:$BZ$1000,MATCH(PAYROLL!D728,ADJ!A$1:A$500,0),MATCH(PAYROLL!AU$2,ADJ!$2:$2,0)),0)</f>
        <v/>
      </c>
      <c r="AV728">
        <f>ROUND(SUM(AN728:AU728),0)</f>
        <v/>
      </c>
      <c r="AW728">
        <f>IFERROR(INDEX(TIMESHEET!$A$1:$AI$5000,MATCH(PAYROLL!D728,TIMESHEET!A$1:A$500,0),MATCH("T620",TIMESHEET!$2:$2,0)),0)</f>
        <v/>
      </c>
      <c r="AX728">
        <f>IFERROR(INDEX(TIMESHEET!$A$1:$AI$5000,MATCH(PAYROLL!D728,TIMESHEET!A$1:A$500,0),MATCH("T601",TIMESHEET!$2:$2,0)),0)</f>
        <v/>
      </c>
      <c r="AY728">
        <f>IFERROR(INDEX(TIMESHEET!$A$1:$AI$5000,MATCH(PAYROLL!D728,TIMESHEET!A$1:A$500,0),MATCH("T602",TIMESHEET!$2:$2,0)),0)</f>
        <v/>
      </c>
      <c r="AZ728">
        <f>IFERROR(INDEX(TIMESHEET!$A$1:$AI$5000,MATCH(PAYROLL!D728,TIMESHEET!A$1:A$500,0),MATCH("T603",TIMESHEET!$2:$2,0)),0)</f>
        <v/>
      </c>
      <c r="BA728">
        <f>IFERROR(INDEX(TIMESHEET!$A$1:$AI$5000,MATCH(PAYROLL!D728,TIMESHEET!A$1:A$500,0),MATCH("T611",TIMESHEET!$2:$2,0)),0)</f>
        <v/>
      </c>
      <c r="BB728">
        <f>IFERROR(INDEX(TIMESHEET!$A$1:$AI$5000,MATCH(PAYROLL!D728,TIMESHEET!A$1:A$500,0),MATCH("T612",TIMESHEET!$2:$2,0)),0)</f>
        <v/>
      </c>
      <c r="BC728">
        <f>IFERROR(INDEX(TIMESHEET!$A$1:$AI$5000,MATCH(PAYROLL!D728,TIMESHEET!A$1:A$500,0),MATCH("T613",TIMESHEET!$2:$2,0)),0)</f>
        <v/>
      </c>
      <c r="BD728">
        <f>IFERROR(INDEX(TIMESHEET!$A$1:$AI$5000,MATCH(PAYROLL!D728,TIMESHEET!A$1:A$500,0),MATCH("T500",TIMESHEET!$2:$2,0)),0)</f>
        <v/>
      </c>
      <c r="BE728">
        <f>IFERROR(IF(LEFT(INDEX(PIS!O$1:O$500,MATCH(D728,PIS!C$1:C$500)),1)="M",T728/AD728/8*(AW728+AX728*1.5+AY728*2+AZ728*3+BA728*2.1+BB728*2.7+BC728*3.9+BD728*0.3),T728/8*(AW728+AX728*1.5+AY728*2+AZ728*3+BA728*2.1+BB728*2.7+BC728*3.9+BD728*0.3)),0)</f>
        <v/>
      </c>
      <c r="BF728">
        <f>IFERROR(INDEX(ADJ!$A$1:$BZ$1000,MATCH(PAYROLL!$D728,ADJ!A$1:A$500,0),MATCH(PAYROLL!BF$2,ADJ!$2:$2,0)),0)</f>
        <v/>
      </c>
      <c r="BG728">
        <f>IFERROR(INDEX(ADJ!$A$1:$BZ$1000,MATCH(PAYROLL!D728,ADJ!A$1:A$500,0),MATCH(PAYROLL!BG$2,ADJ!$2:$2,0)),0)</f>
        <v/>
      </c>
      <c r="BH728">
        <f>IFERROR(INDEX(ADJ!$A$1:$BZ$1000,MATCH(PAYROLL!D728,ADJ!A$1:A$500,0),MATCH(PAYROLL!BH$2,ADJ!$2:$2,0)),0)</f>
        <v/>
      </c>
      <c r="BI728">
        <f>IFERROR(INDEX(ADJ!$A$1:$BZ$1000,MATCH(PAYROLL!D728,ADJ!A$1:A$500,0),MATCH(PAYROLL!BI$2,ADJ!$2:$2,0)),0)</f>
        <v/>
      </c>
      <c r="BJ728">
        <f>IFERROR(INDEX(ADJ!$A$1:$BZ$1000,MATCH(PAYROLL!D728,ADJ!A$1:A$500,0),MATCH(PAYROLL!BJ$2,ADJ!$2:$2,0)),0)</f>
        <v/>
      </c>
      <c r="BK728">
        <f>SUM(BF728:BJ728)</f>
        <v/>
      </c>
      <c r="BL728">
        <f>IFERROR(INDEX(ADJ!$A$1:$BZ$1000,MATCH(PAYROLL!D728,ADJ!A$1:A$500,0),MATCH(PAYROLL!BL$2,ADJ!$2:$2,0)),0)</f>
        <v/>
      </c>
      <c r="BM728">
        <f>IFERROR(INDEX(ADJ!$A$1:$BZ$1000,MATCH(PAYROLL!D728,ADJ!A$1:A$500,0),MATCH(PAYROLL!BM$2,ADJ!$2:$2,0)),0)</f>
        <v/>
      </c>
      <c r="BN728">
        <f>IFERROR(INDEX(ADJ!$A$1:$BZ$1000,MATCH(PAYROLL!D728,ADJ!A$1:A$500,0),MATCH(PAYROLL!BN$2,ADJ!$2:$2,0)),0)</f>
        <v/>
      </c>
      <c r="BO728">
        <f>IFERROR(INDEX(ADJ!$A$1:$BZ$1000,MATCH(PAYROLL!D728,ADJ!A$1:A$500,0),MATCH(PAYROLL!BO$2,ADJ!$2:$2,0)),0)</f>
        <v/>
      </c>
      <c r="BP728">
        <f>SUM(AM728,AV728,BE728,BK728,BL728:BO728)</f>
        <v/>
      </c>
      <c r="BQ728">
        <f>BO728</f>
        <v/>
      </c>
      <c r="BR728">
        <f>IFERROR(ROUND(IF(LEFT(INDEX(PIS!O$1:O$500,MATCH(D728,PIS!C$1:C$500)),1)="D",T728/8*(BD728*0.3),IF(LEFT(INDEX(PIS!O$1:O$500,MATCH(D728,PIS!C$1:C$500)),1)="H",T728*($BD728*0.3),T728/$AD728/8*($BD728*0.3))),0),0)</f>
        <v/>
      </c>
      <c r="BS728">
        <f>IF(AP728&lt;1,0,MIN(AP728,730000))</f>
        <v/>
      </c>
      <c r="BT728">
        <f>IFERROR(ROUND((BE728-SUM(AW728:BC728)*T728/AD728/8),0)-BR728,0)</f>
        <v/>
      </c>
      <c r="BU728">
        <f>AO728</f>
        <v/>
      </c>
      <c r="BV728">
        <f>SUM(BQ728:BU728)</f>
        <v/>
      </c>
      <c r="BW728">
        <f>BP728-BV728</f>
        <v/>
      </c>
      <c r="BX728">
        <f>IFERROR(IF(RIGHT(INDEX(PIS!O$1:O$500,MATCH(D728,PIS!C$1:C$500)),5)="Gross",MIN(U728+V728,VLOOKUP("R700",TSC!B:C,2,0)*VLOOKUP("R101",TSC!B:C,2,0))*VLOOKUP("R701",TSC!B:C,2,0)%,0),0)</f>
        <v/>
      </c>
      <c r="BY728">
        <f>IFERROR(IF(RIGHT(INDEX(PIS!O$1:O$500,MATCH(D728,PIS!C$1:C$500)),5)="Gross",MIN(U728+V728,VLOOKUP("R700",TSC!B:C,2,0)*VLOOKUP("R101",TSC!B:C,2,0))*VLOOKUP("T704",TSC!B:C,2,0)%,0),0)</f>
        <v/>
      </c>
      <c r="BZ728">
        <f>IFERROR(IF(RIGHT(INDEX(PIS!O$1:O$500,MATCH(D728,PIS!C$1:C$500)),5)="Gross",MIN(U728+V728,VLOOKUP("R700",TSC!B:C,2,0)*VLOOKUP("1",TSC!F:G,2,0))*VLOOKUP("T705",TSC!B:C,2,0)%,0),0)</f>
        <v/>
      </c>
      <c r="CA728">
        <f>IFERROR(INDEX(ADJ!$A$1:$BZ$1000,MATCH(PAYROLL!D728,ADJ!A$1:A$500,0),MATCH(PAYROLL!CA$2,ADJ!$2:$2,0)),0)</f>
        <v/>
      </c>
      <c r="CB728">
        <f>IFERROR(INDEX(ADJ!$A$1:$BZ$1000,MATCH(PAYROLL!D728,ADJ!A$1:A$500,0),MATCH(PAYROLL!CB$2,ADJ!$2:$2,0)),0)</f>
        <v/>
      </c>
      <c r="CC728">
        <f>SUM(BX728:CB728)</f>
        <v/>
      </c>
      <c r="CD728">
        <f>IFERROR(INDEX(PIS!$A$1:$BZ$1000,MATCH(PAYROLL!D728,PIS!C$1:C$500,0),MATCH(PAYROLL!CD$1,PIS!$1:$1,0)),0)</f>
        <v/>
      </c>
      <c r="CE728">
        <f>IFERROR(IF(OR(INDEX(PIS!P$1:P$500,MATCH(D728,PIS!C$1:C$500,0))="LT2",INDEX(PIS!P$1:P$500,MATCH(D728,PIS!C$1:C$500,0))="P10"),0,SUM(CC728,CD728*VLOOKUP("R601",TSC!B:C,2,0),VLOOKUP("R602",TSC!B:C,2,0))),0)</f>
        <v/>
      </c>
      <c r="CF728">
        <f>MAX(BW728-CE728,0)</f>
        <v/>
      </c>
      <c r="CG728">
        <f>IFERROR(IF(OR(RIGHT(INDEX(PIS!P$1:P$500,MATCH(D728,PIS!C$1:C$500)),5)="P10",RIGHT(INDEX(PIS!P$1:P$500,MATCH(D728,PIS!C$1:C$500)),5)="CK"),0,IF(CF728&lt;=5000000,CF728*5%,IF(CF728&lt;=10000000,CF728*10%-250000,IF(CF728&lt;=18000000,CF728*15%-750000,IF(CF728&lt;=32000000,CF728*20%-1650000,IF(CF728&lt;=52000000,CF728*25%-3250000,IF(CF728&lt;=80000000,BH728*30%-5850000,CF728*35%-9850000))))))),0)</f>
        <v/>
      </c>
      <c r="CH728">
        <f>IFERROR(IF(OR(INDEX(PIS!P$1:P$500,MATCH(D728,PIS!C$1:C$500))="LT",INDEX(PIS!P$1:P$500,MATCH(D728,PIS!C$1:C$500))="CK"),0,IF(CF728&lt;2000000,0,CF728*10%)),0)</f>
        <v/>
      </c>
      <c r="CI728">
        <f>IFERROR(INDEX(ADJ!$A$1:$BZ$1000,MATCH(PAYROLL!D728,ADJ!A$1:A$500,0),MATCH(PAYROLL!CI$2,ADJ!$2:$2,0)),0)</f>
        <v/>
      </c>
      <c r="CJ728">
        <f>IFERROR(INDEX(ADJ!$A$1:$BZ$1000,MATCH(PAYROLL!D728,ADJ!A$1:A$500,0),MATCH(PAYROLL!CJ$2,ADJ!$2:$2,0)),0)</f>
        <v/>
      </c>
      <c r="CK728">
        <f>IFERROR(INDEX(ADJ!$A$1:$BZ$1000,MATCH(PAYROLL!D728,ADJ!A$1:A$500,0),MATCH(PAYROLL!CK$2,ADJ!$2:$2,0)),0)</f>
        <v/>
      </c>
      <c r="CL728">
        <f>SUM(CG728:CK728)</f>
        <v/>
      </c>
      <c r="CM728">
        <f>ROUND(SUM(CH728:CK728),0)</f>
        <v/>
      </c>
      <c r="CN728">
        <f>IFERROR(INDEX(CSDA!D$1:D$500,MATCH($CN$2,CSDA!C$1:C$500,0))*INDEX(PIS!V$1:V$500,MATCH(D728,PIS!C$1:C$500))+INDEX(ADJ!$A$1:$BZ$1000,MATCH(PAYROLL!D728,ADJ!A$1:A$500,0),MATCH(PAYROLL!CN$2,ADJ!$2:$2,0)),0)</f>
        <v/>
      </c>
      <c r="CO728">
        <f>IFERROR(INDEX(ADJ!$A$1:$BZ$1000,MATCH(PAYROLL!D728,ADJ!A$1:A$500,0),MATCH(PAYROLL!CO$2,ADJ!$2:$2,0)),0)</f>
        <v/>
      </c>
      <c r="CP728">
        <f>IFERROR(INDEX(ADJ!$A$1:$BZ$1000,MATCH(PAYROLL!D728,ADJ!A$1:A$500,0),MATCH(PAYROLL!CP$2,ADJ!$2:$2,0)),0)</f>
        <v/>
      </c>
      <c r="CQ728">
        <f>BP728-CL728-CI728-CM728-CN728-CO728-CP728-CC728</f>
        <v/>
      </c>
      <c r="CR728">
        <f>IFERROR(IF(RIGHT(INDEX(PIS!O$1:O$500,MATCH(D728,PIS!C$1:C$500,0)),5)="Gross",MIN(U728+V728,VLOOKUP("R700",TSC!B:C,2,0)*VLOOKUP("R101",TSC!B:C,2,0))*(VLOOKUP("T711",TSC!B:C,2,0)+VLOOKUP("T712",TSC!B:C,2,0))%,MIN(T728+V728,VLOOKUP("R700",TSC!B:C,2,0)*VLOOKUP("R101",TSC!B:C,2,0))*(VLOOKUP("T711",TSC!B:C,2,0)+VLOOKUP("T712",TSC!B:C,2,0)+VLOOKUP("R701",TSC!B:C,2,0))%),0)</f>
        <v/>
      </c>
      <c r="CS728">
        <f>IFERROR(IF(RIGHT(INDEX(PIS!O$1:O$500,MATCH(D728,PIS!C$1:C$500,0)),5)="Gross",MIN(U728+V728,VLOOKUP("R700",TSC!B:C,2,0)*VLOOKUP("R101",TSC!B:C,2,0))*(VLOOKUP("T714",TSC!B:C,2,0))%,MIN(T728+V728,VLOOKUP("R700",TSC!B:C,2,0)*VLOOKUP("R101",TSC!B:C,2,0))*(VLOOKUP("T704",TSC!B:C,2,0)+VLOOKUP("T714",TSC!B:C,2,0))%),0)</f>
        <v/>
      </c>
      <c r="CT728">
        <f>IFERROR(IF(RIGHT(INDEX(PIS!O$1:O$500,MATCH(D728,PIS!C$1:C$500,0)),5)="Gross",MIN(U728+V728,VLOOKUP("R700",TSC!B:C,2,0)*VLOOKUP("R101",TSC!B:C,2,0))*VLOOKUP("T705",TSC!B:C,2,0)%,MIN(T728+V728,VLOOKUP("R700",TSC!B:C,2,0)*VLOOKUP("R101",TSC!B:C,2,0))*VLOOKUP("T705",TSC!B:C,2,0)%),0)</f>
        <v/>
      </c>
      <c r="CU728">
        <f>IFERROR(IF(RIGHT(INDEX(PIS!O$1:O$500,MATCH(D728,PIS!C$1:C$500,0)),5)="Gross",MIN(U728+V728,VLOOKUP("R700",TSC!B:C,2,0)*VLOOKUP("R101",TSC!B:C,2,0))*(VLOOKUP("T713",TSC!B:C,2,0))%,MIN(T728+V728,VLOOKUP("R700",TSC!B:C,2,0)*VLOOKUP("R101",TSC!B:C,2,0))*(VLOOKUP("T713",TSC!B:C,2,0))%),0)</f>
        <v/>
      </c>
      <c r="CV728">
        <f>IFERROR(INDEX(ADJ!$A$1:$BZ$1000,MATCH(PAYROLL!D728,ADJ!A$1:A$500,0),MATCH(PAYROLL!CV$2,ADJ!$2:$2,0)),0)</f>
        <v/>
      </c>
      <c r="CW728">
        <f>IFERROR(INDEX(ADJ!$A$1:$BZ$1000,MATCH(PAYROLL!D728,ADJ!A$1:A$500,0),MATCH(PAYROLL!CW$2,ADJ!$2:$2,0)),0)</f>
        <v/>
      </c>
      <c r="CX728">
        <f>SUM(CR728:CW728)</f>
        <v/>
      </c>
      <c r="CY728">
        <f>ROUND(IF(CR728&gt;0,T728+V728*VLOOKUP("R202",TSC!$B$1:$C$500,2,0),0),0)</f>
        <v/>
      </c>
      <c r="CZ728">
        <f>IFERROR(INDEX(CSDA!D$1:D$500,MATCH($CZ$2,CSDA!C$1:C$500,0)),0)</f>
        <v/>
      </c>
      <c r="DA728">
        <f>ROUND(T728*0.7%,0)</f>
        <v/>
      </c>
      <c r="DB728">
        <f>ROUND(T728/12,0)</f>
        <v/>
      </c>
      <c r="DC728">
        <f ref="DC728" t="array">IFERROR(INDEX(CSDA!D$1:D$500,MATCH("Trích giữ"&amp;PAYROLL!DC$2,CSDA!A$1:A$500&amp;CSDA!C$1:C$500,0)),0)</f>
        <v/>
      </c>
      <c r="DD728">
        <f ref="DD728" t="array">IFERROR(INDEX(CSDA!D$1:D$500,MATCH("Trích giữ"&amp;PAYROLL!DD$2,CSDA!A$1:A$500&amp;CSDA!C$1:C$500,0)),0)</f>
        <v/>
      </c>
      <c r="DE728">
        <f ref="DE728" t="array">IFERROR(INDEX(CSDA!D$1:D$500,MATCH("Trích giữ"&amp;PAYROLL!DE$2,CSDA!A$1:A$500&amp;CSDA!C$1:C$500,0)),0)</f>
        <v/>
      </c>
      <c r="DF728">
        <f>IFERROR(INDEX(CSDA!D$1:D$500,MATCH(PAYROLL!DF$2,CSDA!C$1:C$500,0)),0)</f>
        <v/>
      </c>
      <c r="DG728">
        <f ref="DG728" t="array">IFERROR(INDEX(CSDA!D$1:D$500,MATCH("Trích giữ"&amp;PAYROLL!DG$2,CSDA!A$1:A$500&amp;CSDA!C$1:C$500,0)),0)</f>
        <v/>
      </c>
      <c r="DH728">
        <f>ROUND(T728/26,0)</f>
        <v/>
      </c>
      <c r="DI728">
        <f ref="DI728" t="array">IFERROR(INDEX(CSDA!D$1:D$500,MATCH("Trích giữ"&amp;PAYROLL!DI$2,CSDA!A$1:A$500&amp;CSDA!C$1:C$500,0)),0)</f>
        <v/>
      </c>
      <c r="DJ728">
        <f>IF(U728=0,T728*21.5%-BL728,0)</f>
        <v/>
      </c>
      <c r="DK728">
        <f ref="DK728" t="array">IFERROR(INDEX(CSDA!D$1:D$500,MATCH("Trích giữ"&amp;PAYROLL!DK$2,CSDA!A$1:A$500&amp;CSDA!C$1:C$500,0)),0)</f>
        <v/>
      </c>
      <c r="DL728">
        <f>IFERROR(INDEX(CSDA!D$1:D$500,MATCH(PAYROLL!DL$2,CSDA!C$1:C$500,0))/12,0)</f>
        <v/>
      </c>
      <c r="DM728">
        <f>SUM(DB728:DL728)</f>
        <v/>
      </c>
      <c r="DN728">
        <f>IFERROR(INDEX(ADJ!$A$1:$BZ$1000,MATCH(PAYROLL!D728,ADJ!A$1:A$500,0),MATCH(PAYROLL!DN$2,ADJ!$2:$2,0)),0)</f>
        <v/>
      </c>
      <c r="DO728">
        <f>IFERROR(SUM(BP728,DM728:DN728,CX728:DA728)-DT728,0)</f>
        <v/>
      </c>
      <c r="DP728">
        <f ref="DP728" t="array">SUM(BW728*IFERROR(INDEX(CSDA!D$1:D$500,MATCH(BW$2,CSDA!C$1:C$500,0)),0)%,CX728*IFERROR(INDEX(CSDA!D$1:D$500,MATCH(CX$2,CSDA!C$1:C$500,0)),0)%,DA728*IFERROR(INDEX(CSDA!D$1:D$500,MATCH(DA$2,CSDA!C$1:C$500,0)),0)%,DB728*IFERROR(INDEX(CSDA!D$1:D$500,MATCH(DB$2,CSDA!C$1:C$500,0)),0)%,DF728*IFERROR(INDEX(CSDA!D$1:D$500,MATCH("Phí dịch vụ"&amp;PAYROLL!DF$2,CSDA!A$1:A$500&amp;CSDA!C$1:C$500,0)),0)%,DC728*IFERROR(INDEX(CSDA!D$1:D$500,MATCH("Phí dịch vụ"&amp;PAYROLL!DC$2,CSDA!A$1:A$500&amp;CSDA!C$1:C$500,0)),0)%,DH728*IFERROR(INDEX(CSDA!D$1:D$500,MATCH("Phí dịch vụ"&amp;PAYROLL!DH$2,CSDA!A$1:A$500&amp;CSDA!C$1:C$500,0)),0)%,DJ728*IFERROR(INDEX(CSDA!D$1:D$500,MATCH("Phí dịch vụ"&amp;PAYROLL!DJ$2,CSDA!A$1:A$500&amp;CSDA!C$1:C$500,0)),0)%,BN728*IFERROR(INDEX(CSDA!D$1:D$500,MATCH(BN$2,CSDA!C$1:C$500,0)),0)%)-BN728*7%</f>
        <v/>
      </c>
      <c r="DQ728">
        <f>IFERROR(INDEX(ADJ!$A$1:$BZ$1000,MATCH(PAYROLL!D728,ADJ!A$1:A$500,0),MATCH(PAYROLL!DQ$2,ADJ!$2:$2,0)),0)</f>
        <v/>
      </c>
      <c r="DR728">
        <f>IFERROR(INDEX(ADJ!$A$1:$BZ$1000,MATCH(PAYROLL!D728,ADJ!A$1:A$500,0),MATCH(PAYROLL!DR$2,ADJ!$2:$2,0)),0)</f>
        <v/>
      </c>
      <c r="DS728">
        <f>SUM(DP728:DR728)</f>
        <v/>
      </c>
      <c r="DT728">
        <f>EK728</f>
        <v/>
      </c>
      <c r="DU728">
        <f>SUM(DO728:DR728)</f>
        <v/>
      </c>
      <c r="DV728">
        <f>ROUND(DU728*0.1,0)</f>
        <v/>
      </c>
      <c r="DW728">
        <f>DU728+DV728</f>
        <v/>
      </c>
      <c r="DZ728">
        <f>IFERROR(INDEX(ADJ!$A$1:$BZ$1000,MATCH(PAYROLL!$D728,ADJ!A$1:A$500,0),MATCH(PAYROLL!DZ$2,ADJ!$2:$2,0)),0)</f>
        <v/>
      </c>
      <c r="EA728">
        <f>IFERROR(INDEX(ADJ!$A$1:$BZ$1000,MATCH(PAYROLL!$D728,ADJ!A$1:A$500,0),MATCH(PAYROLL!EA$2,ADJ!$2:$2,0)),0)</f>
        <v/>
      </c>
      <c r="EB728">
        <f>IFERROR(INDEX(ADJ!$A$1:$BZ$1000,MATCH(PAYROLL!$D728,ADJ!A$1:A$500,0),MATCH(PAYROLL!EB$2,ADJ!$2:$2,0)),0)</f>
        <v/>
      </c>
      <c r="EC728">
        <f>IFERROR(INDEX(ADJ!$A$1:$BZ$1000,MATCH(PAYROLL!$D728,ADJ!A$1:A$500,0),MATCH(PAYROLL!EC$2,ADJ!$2:$2,0)),0)</f>
        <v/>
      </c>
      <c r="ED728">
        <f>IFERROR(INDEX(ADJ!$A$1:$BZ$1000,MATCH(PAYROLL!$D728,ADJ!A$1:A$500,0),MATCH(PAYROLL!ED$2,ADJ!$2:$2,0)),0)</f>
        <v/>
      </c>
      <c r="EE728">
        <f>IFERROR(INDEX(ADJ!$A$1:$BZ$1000,MATCH(PAYROLL!$D728,ADJ!A$1:A$500,0),MATCH(PAYROLL!EE$2,ADJ!$2:$2,0)),0)</f>
        <v/>
      </c>
      <c r="EF728">
        <f>IFERROR(INDEX(ADJ!$A$1:$BZ$1000,MATCH(PAYROLL!$D728,ADJ!A$1:A$500,0),MATCH(PAYROLL!EF$2,ADJ!$2:$2,0)),0)</f>
        <v/>
      </c>
      <c r="EG728">
        <f>IFERROR(INDEX(ADJ!$A$1:$BZ$1000,MATCH(PAYROLL!$D728,ADJ!A$1:A$500,0),MATCH(PAYROLL!EG$2,ADJ!$2:$2,0)),0)</f>
        <v/>
      </c>
      <c r="EH728">
        <f>IFERROR(INDEX(ADJ!$A$1:$BZ$1000,MATCH(PAYROLL!$D728,ADJ!A$1:A$500,0),MATCH(PAYROLL!EH$2,ADJ!$2:$2,0)),0)</f>
        <v/>
      </c>
      <c r="EI728">
        <f>IFERROR(INDEX(ADJ!$A$1:$BZ$1000,MATCH(PAYROLL!D728,ADJ!A$1:A$500,0),MATCH(PAYROLL!EI$2,ADJ!$2:$2,0)),0)</f>
        <v/>
      </c>
      <c r="EJ728">
        <f>IFERROR(INDEX(ADJ!$A$1:$BZ$1000,MATCH(PAYROLL!$D728,ADJ!A$1:A$500,0),MATCH(PAYROLL!EJ$2,ADJ!$2:$2,0)),0)</f>
        <v/>
      </c>
      <c r="EK728">
        <f>SUM(DZ728:EJ728)</f>
        <v/>
      </c>
    </row>
    <row r="729">
      <c r="A729" t="n">
        <v>727</v>
      </c>
      <c r="B729" t="inlineStr">
        <is>
          <t>Bùi Văn Hùng</t>
        </is>
      </c>
      <c r="D729" t="inlineStr">
        <is>
          <t>157232-01</t>
        </is>
      </c>
      <c r="S729">
        <f>IFERROR(INDEX(PIS!$A$1:$BZ$1000,MATCH($D729,PIS!C$1:C$500,0),MATCH("Lương CB tháng trước",PIS!$1:$1,0)),0)</f>
        <v/>
      </c>
      <c r="T729">
        <f>IFERROR(INDEX(PIS!$A$1:$BZ$1000,MATCH($D729,PIS!C$1:C$500,0),MATCH("Lương CB hiện tại",PIS!$1:$1,0)),0)</f>
        <v/>
      </c>
      <c r="U729">
        <f>IFERROR(INDEX(PIS!$A$1:$BZ$1000,MATCH($D729,PIS!C$1:C$500,0),MATCH("Lương đóng BHBB",PIS!$1:$1,0)),0)</f>
        <v/>
      </c>
      <c r="V729">
        <f>IFERROR(INDEX(PIS!$A$1:$BZ$1000,MATCH($D729,PIS!C$1:C$500,0),MATCH(V$2,PIS!$2:$2,0)),0)</f>
        <v/>
      </c>
      <c r="W729">
        <f>IFERROR(INDEX(PIS!$A$1:$BZ$1000,MATCH($D729,PIS!C$1:C$500,0),MATCH(W$2,PIS!$2:$2,0)),0)</f>
        <v/>
      </c>
      <c r="X729">
        <f>IFERROR(INDEX(PIS!$A$1:$BZ$1000,MATCH($D729,PIS!C$1:C$500,0),MATCH(X$2,PIS!$2:$2,0)),0)</f>
        <v/>
      </c>
      <c r="Y729">
        <f>IFERROR(INDEX(PIS!$A$1:$BZ$1000,MATCH($D729,PIS!C$1:C$500,0),MATCH(Y$2,PIS!$2:$2,0)),0)</f>
        <v/>
      </c>
      <c r="Z729">
        <f>IFERROR(INDEX(PIS!$A$1:$BZ$1000,MATCH($D729,PIS!C$1:C$500,0),MATCH(Z$2,PIS!$2:$2,0)),0)</f>
        <v/>
      </c>
      <c r="AA729">
        <f>IFERROR(INDEX(PIS!$A$1:$BZ$1000,MATCH($D729,PIS!C$1:C$500,0),MATCH(AA$2,PIS!$2:$2,0)),0)</f>
        <v/>
      </c>
      <c r="AB729">
        <f>IFERROR(INDEX(PIS!$A$1:$BZ$1000,MATCH($D729,PIS!C$1:C$500,0),MATCH(AB$2,PIS!$2:$2,0)),0)</f>
        <v/>
      </c>
      <c r="AC729">
        <f>SUM(V729:AB729)</f>
        <v/>
      </c>
      <c r="AD729">
        <f>IFERROR(INDEX(TIMESHEET!$A$1:$AI$5000,MATCH($D729,TIMESHEET!A$1:A$500,0),MATCH("T100",TIMESHEET!$2:$2,0))-2,0)</f>
        <v/>
      </c>
      <c r="AE729">
        <f>IFERROR(INDEX(TIMESHEET!$A$1:$AI$5000,MATCH($D729,TIMESHEET!A$1:A$500,0),MATCH("T202",TIMESHEET!$2:$2,0)),0)</f>
        <v/>
      </c>
      <c r="AF729">
        <f>IFERROR(INDEX(TIMESHEET!$A$1:$AI$5000,MATCH($D729,TIMESHEET!A$1:A$500,0),MATCH("T302",TIMESHEET!$2:$2,0)),0)</f>
        <v/>
      </c>
      <c r="AG729">
        <f>IFERROR(INDEX(TIMESHEET!$A$1:$AI$5000,MATCH($D729,TIMESHEET!A$1:A$500,0),MATCH("T406",TIMESHEET!$2:$2,0)),0)</f>
        <v/>
      </c>
      <c r="AH729">
        <f>AE729+AG729</f>
        <v/>
      </c>
      <c r="AI729">
        <f>IFERROR(INDEX(TIMESHEET!$A$1:$AI$5000,MATCH($D729,TIMESHEET!A$1:A$500,0),MATCH("T701",TIMESHEET!$2:$2,0)),0)</f>
        <v/>
      </c>
      <c r="AJ729">
        <f>IFERROR(INDEX(TIMESHEET!$A$1:$AI$5000,MATCH($D729,TIMESHEET!B$1:B$500,0),MATCH("T320",TIMESHEET!$2:$2,0)),0)</f>
        <v/>
      </c>
      <c r="AK729">
        <f>IFERROR(IF(LEFT(INDEX(PIS!O$1:O$500,MATCH(D729,PIS!C$1:C$500)),1)="M",T729/AD729*SUM(AE729:AG729),T729*AD729),0)</f>
        <v/>
      </c>
      <c r="AL729">
        <f>IFERROR(INDEX(ADJ!$A$1:$BZ$1000,MATCH(PAYROLL!D729,ADJ!A$1:A$500,0),MATCH(PAYROLL!AL$2,ADJ!$2:$2,0)),0)</f>
        <v/>
      </c>
      <c r="AM729">
        <f>SUM(AK729:AL729)</f>
        <v/>
      </c>
      <c r="AN729">
        <f>IFERROR(ROUND(V729/$AD729*$AH729,0),0)</f>
        <v/>
      </c>
      <c r="AO729">
        <f>IFERROR(ROUND(W729/$AD729*$AH729,0),0)</f>
        <v/>
      </c>
      <c r="AP729">
        <f>IFERROR(ROUND(X729/$AD729*$AE729,0),0)</f>
        <v/>
      </c>
      <c r="AQ729">
        <f>IFERROR(ROUND(Y729/$AD729*$AH729,0),0)</f>
        <v/>
      </c>
      <c r="AR729">
        <f>IFERROR(ROUND(Z729/$AD729*$AH729,0),0)</f>
        <v/>
      </c>
      <c r="AS729">
        <f>IFERROR(ROUND(AA729/$AD729*$AH729,0),0)</f>
        <v/>
      </c>
      <c r="AT729">
        <f>IFERROR(IF((AE729+AF729+AG729)&gt;13,AB729,ROUND(AB729/AD729*AH729,0)),0)</f>
        <v/>
      </c>
      <c r="AU729">
        <f>IFERROR(INDEX(ADJ!$A$1:$BZ$1000,MATCH(PAYROLL!D729,ADJ!A$1:A$500,0),MATCH(PAYROLL!AU$2,ADJ!$2:$2,0)),0)</f>
        <v/>
      </c>
      <c r="AV729">
        <f>ROUND(SUM(AN729:AU729),0)</f>
        <v/>
      </c>
      <c r="AW729">
        <f>IFERROR(INDEX(TIMESHEET!$A$1:$AI$5000,MATCH(PAYROLL!D729,TIMESHEET!A$1:A$500,0),MATCH("T620",TIMESHEET!$2:$2,0)),0)</f>
        <v/>
      </c>
      <c r="AX729">
        <f>IFERROR(INDEX(TIMESHEET!$A$1:$AI$5000,MATCH(PAYROLL!D729,TIMESHEET!A$1:A$500,0),MATCH("T601",TIMESHEET!$2:$2,0)),0)</f>
        <v/>
      </c>
      <c r="AY729">
        <f>IFERROR(INDEX(TIMESHEET!$A$1:$AI$5000,MATCH(PAYROLL!D729,TIMESHEET!A$1:A$500,0),MATCH("T602",TIMESHEET!$2:$2,0)),0)</f>
        <v/>
      </c>
      <c r="AZ729">
        <f>IFERROR(INDEX(TIMESHEET!$A$1:$AI$5000,MATCH(PAYROLL!D729,TIMESHEET!A$1:A$500,0),MATCH("T603",TIMESHEET!$2:$2,0)),0)</f>
        <v/>
      </c>
      <c r="BA729">
        <f>IFERROR(INDEX(TIMESHEET!$A$1:$AI$5000,MATCH(PAYROLL!D729,TIMESHEET!A$1:A$500,0),MATCH("T611",TIMESHEET!$2:$2,0)),0)</f>
        <v/>
      </c>
      <c r="BB729">
        <f>IFERROR(INDEX(TIMESHEET!$A$1:$AI$5000,MATCH(PAYROLL!D729,TIMESHEET!A$1:A$500,0),MATCH("T612",TIMESHEET!$2:$2,0)),0)</f>
        <v/>
      </c>
      <c r="BC729">
        <f>IFERROR(INDEX(TIMESHEET!$A$1:$AI$5000,MATCH(PAYROLL!D729,TIMESHEET!A$1:A$500,0),MATCH("T613",TIMESHEET!$2:$2,0)),0)</f>
        <v/>
      </c>
      <c r="BD729">
        <f>IFERROR(INDEX(TIMESHEET!$A$1:$AI$5000,MATCH(PAYROLL!D729,TIMESHEET!A$1:A$500,0),MATCH("T500",TIMESHEET!$2:$2,0)),0)</f>
        <v/>
      </c>
      <c r="BE729">
        <f>IFERROR(IF(LEFT(INDEX(PIS!O$1:O$500,MATCH(D729,PIS!C$1:C$500)),1)="M",T729/AD729/8*(AW729+AX729*1.5+AY729*2+AZ729*3+BA729*2.1+BB729*2.7+BC729*3.9+BD729*0.3),T729/8*(AW729+AX729*1.5+AY729*2+AZ729*3+BA729*2.1+BB729*2.7+BC729*3.9+BD729*0.3)),0)</f>
        <v/>
      </c>
      <c r="BF729">
        <f>IFERROR(INDEX(ADJ!$A$1:$BZ$1000,MATCH(PAYROLL!$D729,ADJ!A$1:A$500,0),MATCH(PAYROLL!BF$2,ADJ!$2:$2,0)),0)</f>
        <v/>
      </c>
      <c r="BG729">
        <f>IFERROR(INDEX(ADJ!$A$1:$BZ$1000,MATCH(PAYROLL!D729,ADJ!A$1:A$500,0),MATCH(PAYROLL!BG$2,ADJ!$2:$2,0)),0)</f>
        <v/>
      </c>
      <c r="BH729">
        <f>IFERROR(INDEX(ADJ!$A$1:$BZ$1000,MATCH(PAYROLL!D729,ADJ!A$1:A$500,0),MATCH(PAYROLL!BH$2,ADJ!$2:$2,0)),0)</f>
        <v/>
      </c>
      <c r="BI729">
        <f>IFERROR(INDEX(ADJ!$A$1:$BZ$1000,MATCH(PAYROLL!D729,ADJ!A$1:A$500,0),MATCH(PAYROLL!BI$2,ADJ!$2:$2,0)),0)</f>
        <v/>
      </c>
      <c r="BJ729">
        <f>IFERROR(INDEX(ADJ!$A$1:$BZ$1000,MATCH(PAYROLL!D729,ADJ!A$1:A$500,0),MATCH(PAYROLL!BJ$2,ADJ!$2:$2,0)),0)</f>
        <v/>
      </c>
      <c r="BK729">
        <f>SUM(BF729:BJ729)</f>
        <v/>
      </c>
      <c r="BL729">
        <f>IFERROR(INDEX(ADJ!$A$1:$BZ$1000,MATCH(PAYROLL!D729,ADJ!A$1:A$500,0),MATCH(PAYROLL!BL$2,ADJ!$2:$2,0)),0)</f>
        <v/>
      </c>
      <c r="BM729">
        <f>IFERROR(INDEX(ADJ!$A$1:$BZ$1000,MATCH(PAYROLL!D729,ADJ!A$1:A$500,0),MATCH(PAYROLL!BM$2,ADJ!$2:$2,0)),0)</f>
        <v/>
      </c>
      <c r="BN729">
        <f>IFERROR(INDEX(ADJ!$A$1:$BZ$1000,MATCH(PAYROLL!D729,ADJ!A$1:A$500,0),MATCH(PAYROLL!BN$2,ADJ!$2:$2,0)),0)</f>
        <v/>
      </c>
      <c r="BO729">
        <f>IFERROR(INDEX(ADJ!$A$1:$BZ$1000,MATCH(PAYROLL!D729,ADJ!A$1:A$500,0),MATCH(PAYROLL!BO$2,ADJ!$2:$2,0)),0)</f>
        <v/>
      </c>
      <c r="BP729">
        <f>SUM(AM729,AV729,BE729,BK729,BL729:BO729)</f>
        <v/>
      </c>
      <c r="BQ729">
        <f>BO729</f>
        <v/>
      </c>
      <c r="BR729">
        <f>IFERROR(ROUND(IF(LEFT(INDEX(PIS!O$1:O$500,MATCH(D729,PIS!C$1:C$500)),1)="D",T729/8*(BD729*0.3),IF(LEFT(INDEX(PIS!O$1:O$500,MATCH(D729,PIS!C$1:C$500)),1)="H",T729*($BD729*0.3),T729/$AD729/8*($BD729*0.3))),0),0)</f>
        <v/>
      </c>
      <c r="BS729">
        <f>IF(AP729&lt;1,0,MIN(AP729,730000))</f>
        <v/>
      </c>
      <c r="BT729">
        <f>IFERROR(ROUND((BE729-SUM(AW729:BC729)*T729/AD729/8),0)-BR729,0)</f>
        <v/>
      </c>
      <c r="BU729">
        <f>AO729</f>
        <v/>
      </c>
      <c r="BV729">
        <f>SUM(BQ729:BU729)</f>
        <v/>
      </c>
      <c r="BW729">
        <f>BP729-BV729</f>
        <v/>
      </c>
      <c r="BX729">
        <f>IFERROR(IF(RIGHT(INDEX(PIS!O$1:O$500,MATCH(D729,PIS!C$1:C$500)),5)="Gross",MIN(U729+V729,VLOOKUP("R700",TSC!B:C,2,0)*VLOOKUP("R101",TSC!B:C,2,0))*VLOOKUP("R701",TSC!B:C,2,0)%,0),0)</f>
        <v/>
      </c>
      <c r="BY729">
        <f>IFERROR(IF(RIGHT(INDEX(PIS!O$1:O$500,MATCH(D729,PIS!C$1:C$500)),5)="Gross",MIN(U729+V729,VLOOKUP("R700",TSC!B:C,2,0)*VLOOKUP("R101",TSC!B:C,2,0))*VLOOKUP("T704",TSC!B:C,2,0)%,0),0)</f>
        <v/>
      </c>
      <c r="BZ729">
        <f>IFERROR(IF(RIGHT(INDEX(PIS!O$1:O$500,MATCH(D729,PIS!C$1:C$500)),5)="Gross",MIN(U729+V729,VLOOKUP("R700",TSC!B:C,2,0)*VLOOKUP("1",TSC!F:G,2,0))*VLOOKUP("T705",TSC!B:C,2,0)%,0),0)</f>
        <v/>
      </c>
      <c r="CA729">
        <f>IFERROR(INDEX(ADJ!$A$1:$BZ$1000,MATCH(PAYROLL!D729,ADJ!A$1:A$500,0),MATCH(PAYROLL!CA$2,ADJ!$2:$2,0)),0)</f>
        <v/>
      </c>
      <c r="CB729">
        <f>IFERROR(INDEX(ADJ!$A$1:$BZ$1000,MATCH(PAYROLL!D729,ADJ!A$1:A$500,0),MATCH(PAYROLL!CB$2,ADJ!$2:$2,0)),0)</f>
        <v/>
      </c>
      <c r="CC729">
        <f>SUM(BX729:CB729)</f>
        <v/>
      </c>
      <c r="CD729">
        <f>IFERROR(INDEX(PIS!$A$1:$BZ$1000,MATCH(PAYROLL!D729,PIS!C$1:C$500,0),MATCH(PAYROLL!CD$1,PIS!$1:$1,0)),0)</f>
        <v/>
      </c>
      <c r="CE729">
        <f>IFERROR(IF(OR(INDEX(PIS!P$1:P$500,MATCH(D729,PIS!C$1:C$500,0))="LT2",INDEX(PIS!P$1:P$500,MATCH(D729,PIS!C$1:C$500,0))="P10"),0,SUM(CC729,CD729*VLOOKUP("R601",TSC!B:C,2,0),VLOOKUP("R602",TSC!B:C,2,0))),0)</f>
        <v/>
      </c>
      <c r="CF729">
        <f>MAX(BW729-CE729,0)</f>
        <v/>
      </c>
      <c r="CG729">
        <f>IFERROR(IF(OR(RIGHT(INDEX(PIS!P$1:P$500,MATCH(D729,PIS!C$1:C$500)),5)="P10",RIGHT(INDEX(PIS!P$1:P$500,MATCH(D729,PIS!C$1:C$500)),5)="CK"),0,IF(CF729&lt;=5000000,CF729*5%,IF(CF729&lt;=10000000,CF729*10%-250000,IF(CF729&lt;=18000000,CF729*15%-750000,IF(CF729&lt;=32000000,CF729*20%-1650000,IF(CF729&lt;=52000000,CF729*25%-3250000,IF(CF729&lt;=80000000,BH729*30%-5850000,CF729*35%-9850000))))))),0)</f>
        <v/>
      </c>
      <c r="CH729">
        <f>IFERROR(IF(OR(INDEX(PIS!P$1:P$500,MATCH(D729,PIS!C$1:C$500))="LT",INDEX(PIS!P$1:P$500,MATCH(D729,PIS!C$1:C$500))="CK"),0,IF(CF729&lt;2000000,0,CF729*10%)),0)</f>
        <v/>
      </c>
      <c r="CI729">
        <f>IFERROR(INDEX(ADJ!$A$1:$BZ$1000,MATCH(PAYROLL!D729,ADJ!A$1:A$500,0),MATCH(PAYROLL!CI$2,ADJ!$2:$2,0)),0)</f>
        <v/>
      </c>
      <c r="CJ729">
        <f>IFERROR(INDEX(ADJ!$A$1:$BZ$1000,MATCH(PAYROLL!D729,ADJ!A$1:A$500,0),MATCH(PAYROLL!CJ$2,ADJ!$2:$2,0)),0)</f>
        <v/>
      </c>
      <c r="CK729">
        <f>IFERROR(INDEX(ADJ!$A$1:$BZ$1000,MATCH(PAYROLL!D729,ADJ!A$1:A$500,0),MATCH(PAYROLL!CK$2,ADJ!$2:$2,0)),0)</f>
        <v/>
      </c>
      <c r="CL729">
        <f>SUM(CG729:CK729)</f>
        <v/>
      </c>
      <c r="CM729">
        <f>ROUND(SUM(CH729:CK729),0)</f>
        <v/>
      </c>
      <c r="CN729">
        <f>IFERROR(INDEX(CSDA!D$1:D$500,MATCH($CN$2,CSDA!C$1:C$500,0))*INDEX(PIS!V$1:V$500,MATCH(D729,PIS!C$1:C$500))+INDEX(ADJ!$A$1:$BZ$1000,MATCH(PAYROLL!D729,ADJ!A$1:A$500,0),MATCH(PAYROLL!CN$2,ADJ!$2:$2,0)),0)</f>
        <v/>
      </c>
      <c r="CO729">
        <f>IFERROR(INDEX(ADJ!$A$1:$BZ$1000,MATCH(PAYROLL!D729,ADJ!A$1:A$500,0),MATCH(PAYROLL!CO$2,ADJ!$2:$2,0)),0)</f>
        <v/>
      </c>
      <c r="CP729">
        <f>IFERROR(INDEX(ADJ!$A$1:$BZ$1000,MATCH(PAYROLL!D729,ADJ!A$1:A$500,0),MATCH(PAYROLL!CP$2,ADJ!$2:$2,0)),0)</f>
        <v/>
      </c>
      <c r="CQ729">
        <f>BP729-CL729-CI729-CM729-CN729-CO729-CP729-CC729</f>
        <v/>
      </c>
      <c r="CR729">
        <f>IFERROR(IF(RIGHT(INDEX(PIS!O$1:O$500,MATCH(D729,PIS!C$1:C$500,0)),5)="Gross",MIN(U729+V729,VLOOKUP("R700",TSC!B:C,2,0)*VLOOKUP("R101",TSC!B:C,2,0))*(VLOOKUP("T711",TSC!B:C,2,0)+VLOOKUP("T712",TSC!B:C,2,0))%,MIN(T729+V729,VLOOKUP("R700",TSC!B:C,2,0)*VLOOKUP("R101",TSC!B:C,2,0))*(VLOOKUP("T711",TSC!B:C,2,0)+VLOOKUP("T712",TSC!B:C,2,0)+VLOOKUP("R701",TSC!B:C,2,0))%),0)</f>
        <v/>
      </c>
      <c r="CS729">
        <f>IFERROR(IF(RIGHT(INDEX(PIS!O$1:O$500,MATCH(D729,PIS!C$1:C$500,0)),5)="Gross",MIN(U729+V729,VLOOKUP("R700",TSC!B:C,2,0)*VLOOKUP("R101",TSC!B:C,2,0))*(VLOOKUP("T714",TSC!B:C,2,0))%,MIN(T729+V729,VLOOKUP("R700",TSC!B:C,2,0)*VLOOKUP("R101",TSC!B:C,2,0))*(VLOOKUP("T704",TSC!B:C,2,0)+VLOOKUP("T714",TSC!B:C,2,0))%),0)</f>
        <v/>
      </c>
      <c r="CT729">
        <f>IFERROR(IF(RIGHT(INDEX(PIS!O$1:O$500,MATCH(D729,PIS!C$1:C$500,0)),5)="Gross",MIN(U729+V729,VLOOKUP("R700",TSC!B:C,2,0)*VLOOKUP("R101",TSC!B:C,2,0))*VLOOKUP("T705",TSC!B:C,2,0)%,MIN(T729+V729,VLOOKUP("R700",TSC!B:C,2,0)*VLOOKUP("R101",TSC!B:C,2,0))*VLOOKUP("T705",TSC!B:C,2,0)%),0)</f>
        <v/>
      </c>
      <c r="CU729">
        <f>IFERROR(IF(RIGHT(INDEX(PIS!O$1:O$500,MATCH(D729,PIS!C$1:C$500,0)),5)="Gross",MIN(U729+V729,VLOOKUP("R700",TSC!B:C,2,0)*VLOOKUP("R101",TSC!B:C,2,0))*(VLOOKUP("T713",TSC!B:C,2,0))%,MIN(T729+V729,VLOOKUP("R700",TSC!B:C,2,0)*VLOOKUP("R101",TSC!B:C,2,0))*(VLOOKUP("T713",TSC!B:C,2,0))%),0)</f>
        <v/>
      </c>
      <c r="CV729">
        <f>IFERROR(INDEX(ADJ!$A$1:$BZ$1000,MATCH(PAYROLL!D729,ADJ!A$1:A$500,0),MATCH(PAYROLL!CV$2,ADJ!$2:$2,0)),0)</f>
        <v/>
      </c>
      <c r="CW729">
        <f>IFERROR(INDEX(ADJ!$A$1:$BZ$1000,MATCH(PAYROLL!D729,ADJ!A$1:A$500,0),MATCH(PAYROLL!CW$2,ADJ!$2:$2,0)),0)</f>
        <v/>
      </c>
      <c r="CX729">
        <f>SUM(CR729:CW729)</f>
        <v/>
      </c>
      <c r="CY729">
        <f>ROUND(IF(CR729&gt;0,T729+V729*VLOOKUP("R202",TSC!$B$1:$C$500,2,0),0),0)</f>
        <v/>
      </c>
      <c r="CZ729">
        <f>IFERROR(INDEX(CSDA!D$1:D$500,MATCH($CZ$2,CSDA!C$1:C$500,0)),0)</f>
        <v/>
      </c>
      <c r="DA729">
        <f>ROUND(T729*0.7%,0)</f>
        <v/>
      </c>
      <c r="DB729">
        <f>ROUND(T729/12,0)</f>
        <v/>
      </c>
      <c r="DC729">
        <f ref="DC729" t="array">IFERROR(INDEX(CSDA!D$1:D$500,MATCH("Trích giữ"&amp;PAYROLL!DC$2,CSDA!A$1:A$500&amp;CSDA!C$1:C$500,0)),0)</f>
        <v/>
      </c>
      <c r="DD729">
        <f ref="DD729" t="array">IFERROR(INDEX(CSDA!D$1:D$500,MATCH("Trích giữ"&amp;PAYROLL!DD$2,CSDA!A$1:A$500&amp;CSDA!C$1:C$500,0)),0)</f>
        <v/>
      </c>
      <c r="DE729">
        <f ref="DE729" t="array">IFERROR(INDEX(CSDA!D$1:D$500,MATCH("Trích giữ"&amp;PAYROLL!DE$2,CSDA!A$1:A$500&amp;CSDA!C$1:C$500,0)),0)</f>
        <v/>
      </c>
      <c r="DF729">
        <f>IFERROR(INDEX(CSDA!D$1:D$500,MATCH(PAYROLL!DF$2,CSDA!C$1:C$500,0)),0)</f>
        <v/>
      </c>
      <c r="DG729">
        <f ref="DG729" t="array">IFERROR(INDEX(CSDA!D$1:D$500,MATCH("Trích giữ"&amp;PAYROLL!DG$2,CSDA!A$1:A$500&amp;CSDA!C$1:C$500,0)),0)</f>
        <v/>
      </c>
      <c r="DH729">
        <f>ROUND(T729/26,0)</f>
        <v/>
      </c>
      <c r="DI729">
        <f ref="DI729" t="array">IFERROR(INDEX(CSDA!D$1:D$500,MATCH("Trích giữ"&amp;PAYROLL!DI$2,CSDA!A$1:A$500&amp;CSDA!C$1:C$500,0)),0)</f>
        <v/>
      </c>
      <c r="DJ729">
        <f>IF(U729=0,T729*21.5%-BL729,0)</f>
        <v/>
      </c>
      <c r="DK729">
        <f ref="DK729" t="array">IFERROR(INDEX(CSDA!D$1:D$500,MATCH("Trích giữ"&amp;PAYROLL!DK$2,CSDA!A$1:A$500&amp;CSDA!C$1:C$500,0)),0)</f>
        <v/>
      </c>
      <c r="DL729">
        <f>IFERROR(INDEX(CSDA!D$1:D$500,MATCH(PAYROLL!DL$2,CSDA!C$1:C$500,0))/12,0)</f>
        <v/>
      </c>
      <c r="DM729">
        <f>SUM(DB729:DL729)</f>
        <v/>
      </c>
      <c r="DN729">
        <f>IFERROR(INDEX(ADJ!$A$1:$BZ$1000,MATCH(PAYROLL!D729,ADJ!A$1:A$500,0),MATCH(PAYROLL!DN$2,ADJ!$2:$2,0)),0)</f>
        <v/>
      </c>
      <c r="DO729">
        <f>IFERROR(SUM(BP729,DM729:DN729,CX729:DA729)-DT729,0)</f>
        <v/>
      </c>
      <c r="DP729">
        <f ref="DP729" t="array">SUM(BW729*IFERROR(INDEX(CSDA!D$1:D$500,MATCH(BW$2,CSDA!C$1:C$500,0)),0)%,CX729*IFERROR(INDEX(CSDA!D$1:D$500,MATCH(CX$2,CSDA!C$1:C$500,0)),0)%,DA729*IFERROR(INDEX(CSDA!D$1:D$500,MATCH(DA$2,CSDA!C$1:C$500,0)),0)%,DB729*IFERROR(INDEX(CSDA!D$1:D$500,MATCH(DB$2,CSDA!C$1:C$500,0)),0)%,DF729*IFERROR(INDEX(CSDA!D$1:D$500,MATCH("Phí dịch vụ"&amp;PAYROLL!DF$2,CSDA!A$1:A$500&amp;CSDA!C$1:C$500,0)),0)%,DC729*IFERROR(INDEX(CSDA!D$1:D$500,MATCH("Phí dịch vụ"&amp;PAYROLL!DC$2,CSDA!A$1:A$500&amp;CSDA!C$1:C$500,0)),0)%,DH729*IFERROR(INDEX(CSDA!D$1:D$500,MATCH("Phí dịch vụ"&amp;PAYROLL!DH$2,CSDA!A$1:A$500&amp;CSDA!C$1:C$500,0)),0)%,DJ729*IFERROR(INDEX(CSDA!D$1:D$500,MATCH("Phí dịch vụ"&amp;PAYROLL!DJ$2,CSDA!A$1:A$500&amp;CSDA!C$1:C$500,0)),0)%,BN729*IFERROR(INDEX(CSDA!D$1:D$500,MATCH(BN$2,CSDA!C$1:C$500,0)),0)%)-BN729*7%</f>
        <v/>
      </c>
      <c r="DQ729">
        <f>IFERROR(INDEX(ADJ!$A$1:$BZ$1000,MATCH(PAYROLL!D729,ADJ!A$1:A$500,0),MATCH(PAYROLL!DQ$2,ADJ!$2:$2,0)),0)</f>
        <v/>
      </c>
      <c r="DR729">
        <f>IFERROR(INDEX(ADJ!$A$1:$BZ$1000,MATCH(PAYROLL!D729,ADJ!A$1:A$500,0),MATCH(PAYROLL!DR$2,ADJ!$2:$2,0)),0)</f>
        <v/>
      </c>
      <c r="DS729">
        <f>SUM(DP729:DR729)</f>
        <v/>
      </c>
      <c r="DT729">
        <f>EK729</f>
        <v/>
      </c>
      <c r="DU729">
        <f>SUM(DO729:DR729)</f>
        <v/>
      </c>
      <c r="DV729">
        <f>ROUND(DU729*0.1,0)</f>
        <v/>
      </c>
      <c r="DW729">
        <f>DU729+DV729</f>
        <v/>
      </c>
      <c r="DZ729">
        <f>IFERROR(INDEX(ADJ!$A$1:$BZ$1000,MATCH(PAYROLL!$D729,ADJ!A$1:A$500,0),MATCH(PAYROLL!DZ$2,ADJ!$2:$2,0)),0)</f>
        <v/>
      </c>
      <c r="EA729">
        <f>IFERROR(INDEX(ADJ!$A$1:$BZ$1000,MATCH(PAYROLL!$D729,ADJ!A$1:A$500,0),MATCH(PAYROLL!EA$2,ADJ!$2:$2,0)),0)</f>
        <v/>
      </c>
      <c r="EB729">
        <f>IFERROR(INDEX(ADJ!$A$1:$BZ$1000,MATCH(PAYROLL!$D729,ADJ!A$1:A$500,0),MATCH(PAYROLL!EB$2,ADJ!$2:$2,0)),0)</f>
        <v/>
      </c>
      <c r="EC729">
        <f>IFERROR(INDEX(ADJ!$A$1:$BZ$1000,MATCH(PAYROLL!$D729,ADJ!A$1:A$500,0),MATCH(PAYROLL!EC$2,ADJ!$2:$2,0)),0)</f>
        <v/>
      </c>
      <c r="ED729">
        <f>IFERROR(INDEX(ADJ!$A$1:$BZ$1000,MATCH(PAYROLL!$D729,ADJ!A$1:A$500,0),MATCH(PAYROLL!ED$2,ADJ!$2:$2,0)),0)</f>
        <v/>
      </c>
      <c r="EE729">
        <f>IFERROR(INDEX(ADJ!$A$1:$BZ$1000,MATCH(PAYROLL!$D729,ADJ!A$1:A$500,0),MATCH(PAYROLL!EE$2,ADJ!$2:$2,0)),0)</f>
        <v/>
      </c>
      <c r="EF729">
        <f>IFERROR(INDEX(ADJ!$A$1:$BZ$1000,MATCH(PAYROLL!$D729,ADJ!A$1:A$500,0),MATCH(PAYROLL!EF$2,ADJ!$2:$2,0)),0)</f>
        <v/>
      </c>
      <c r="EG729">
        <f>IFERROR(INDEX(ADJ!$A$1:$BZ$1000,MATCH(PAYROLL!$D729,ADJ!A$1:A$500,0),MATCH(PAYROLL!EG$2,ADJ!$2:$2,0)),0)</f>
        <v/>
      </c>
      <c r="EH729">
        <f>IFERROR(INDEX(ADJ!$A$1:$BZ$1000,MATCH(PAYROLL!$D729,ADJ!A$1:A$500,0),MATCH(PAYROLL!EH$2,ADJ!$2:$2,0)),0)</f>
        <v/>
      </c>
      <c r="EI729">
        <f>IFERROR(INDEX(ADJ!$A$1:$BZ$1000,MATCH(PAYROLL!D729,ADJ!A$1:A$500,0),MATCH(PAYROLL!EI$2,ADJ!$2:$2,0)),0)</f>
        <v/>
      </c>
      <c r="EJ729">
        <f>IFERROR(INDEX(ADJ!$A$1:$BZ$1000,MATCH(PAYROLL!$D729,ADJ!A$1:A$500,0),MATCH(PAYROLL!EJ$2,ADJ!$2:$2,0)),0)</f>
        <v/>
      </c>
      <c r="EK729">
        <f>SUM(DZ729:EJ729)</f>
        <v/>
      </c>
    </row>
    <row r="730">
      <c r="A730" t="n">
        <v>728</v>
      </c>
      <c r="B730" t="inlineStr">
        <is>
          <t>Tạ Bá Sơn</t>
        </is>
      </c>
      <c r="D730" t="inlineStr">
        <is>
          <t>157095-01</t>
        </is>
      </c>
      <c r="S730">
        <f>IFERROR(INDEX(PIS!$A$1:$BZ$1000,MATCH($D730,PIS!C$1:C$500,0),MATCH("Lương CB tháng trước",PIS!$1:$1,0)),0)</f>
        <v/>
      </c>
      <c r="T730">
        <f>IFERROR(INDEX(PIS!$A$1:$BZ$1000,MATCH($D730,PIS!C$1:C$500,0),MATCH("Lương CB hiện tại",PIS!$1:$1,0)),0)</f>
        <v/>
      </c>
      <c r="U730">
        <f>IFERROR(INDEX(PIS!$A$1:$BZ$1000,MATCH($D730,PIS!C$1:C$500,0),MATCH("Lương đóng BHBB",PIS!$1:$1,0)),0)</f>
        <v/>
      </c>
      <c r="V730">
        <f>IFERROR(INDEX(PIS!$A$1:$BZ$1000,MATCH($D730,PIS!C$1:C$500,0),MATCH(V$2,PIS!$2:$2,0)),0)</f>
        <v/>
      </c>
      <c r="W730">
        <f>IFERROR(INDEX(PIS!$A$1:$BZ$1000,MATCH($D730,PIS!C$1:C$500,0),MATCH(W$2,PIS!$2:$2,0)),0)</f>
        <v/>
      </c>
      <c r="X730">
        <f>IFERROR(INDEX(PIS!$A$1:$BZ$1000,MATCH($D730,PIS!C$1:C$500,0),MATCH(X$2,PIS!$2:$2,0)),0)</f>
        <v/>
      </c>
      <c r="Y730">
        <f>IFERROR(INDEX(PIS!$A$1:$BZ$1000,MATCH($D730,PIS!C$1:C$500,0),MATCH(Y$2,PIS!$2:$2,0)),0)</f>
        <v/>
      </c>
      <c r="Z730">
        <f>IFERROR(INDEX(PIS!$A$1:$BZ$1000,MATCH($D730,PIS!C$1:C$500,0),MATCH(Z$2,PIS!$2:$2,0)),0)</f>
        <v/>
      </c>
      <c r="AA730">
        <f>IFERROR(INDEX(PIS!$A$1:$BZ$1000,MATCH($D730,PIS!C$1:C$500,0),MATCH(AA$2,PIS!$2:$2,0)),0)</f>
        <v/>
      </c>
      <c r="AB730">
        <f>IFERROR(INDEX(PIS!$A$1:$BZ$1000,MATCH($D730,PIS!C$1:C$500,0),MATCH(AB$2,PIS!$2:$2,0)),0)</f>
        <v/>
      </c>
      <c r="AC730">
        <f>SUM(V730:AB730)</f>
        <v/>
      </c>
      <c r="AD730">
        <f>IFERROR(INDEX(TIMESHEET!$A$1:$AI$5000,MATCH($D730,TIMESHEET!A$1:A$500,0),MATCH("T100",TIMESHEET!$2:$2,0))-2,0)</f>
        <v/>
      </c>
      <c r="AE730">
        <f>IFERROR(INDEX(TIMESHEET!$A$1:$AI$5000,MATCH($D730,TIMESHEET!A$1:A$500,0),MATCH("T202",TIMESHEET!$2:$2,0)),0)</f>
        <v/>
      </c>
      <c r="AF730">
        <f>IFERROR(INDEX(TIMESHEET!$A$1:$AI$5000,MATCH($D730,TIMESHEET!A$1:A$500,0),MATCH("T302",TIMESHEET!$2:$2,0)),0)</f>
        <v/>
      </c>
      <c r="AG730">
        <f>IFERROR(INDEX(TIMESHEET!$A$1:$AI$5000,MATCH($D730,TIMESHEET!A$1:A$500,0),MATCH("T406",TIMESHEET!$2:$2,0)),0)</f>
        <v/>
      </c>
      <c r="AH730">
        <f>AE730+AG730</f>
        <v/>
      </c>
      <c r="AI730">
        <f>IFERROR(INDEX(TIMESHEET!$A$1:$AI$5000,MATCH($D730,TIMESHEET!A$1:A$500,0),MATCH("T701",TIMESHEET!$2:$2,0)),0)</f>
        <v/>
      </c>
      <c r="AJ730">
        <f>IFERROR(INDEX(TIMESHEET!$A$1:$AI$5000,MATCH($D730,TIMESHEET!B$1:B$500,0),MATCH("T320",TIMESHEET!$2:$2,0)),0)</f>
        <v/>
      </c>
      <c r="AK730">
        <f>IFERROR(IF(LEFT(INDEX(PIS!O$1:O$500,MATCH(D730,PIS!C$1:C$500)),1)="M",T730/AD730*SUM(AE730:AG730),T730*AD730),0)</f>
        <v/>
      </c>
      <c r="AL730">
        <f>IFERROR(INDEX(ADJ!$A$1:$BZ$1000,MATCH(PAYROLL!D730,ADJ!A$1:A$500,0),MATCH(PAYROLL!AL$2,ADJ!$2:$2,0)),0)</f>
        <v/>
      </c>
      <c r="AM730">
        <f>SUM(AK730:AL730)</f>
        <v/>
      </c>
      <c r="AN730">
        <f>IFERROR(ROUND(V730/$AD730*$AH730,0),0)</f>
        <v/>
      </c>
      <c r="AO730">
        <f>IFERROR(ROUND(W730/$AD730*$AH730,0),0)</f>
        <v/>
      </c>
      <c r="AP730">
        <f>IFERROR(ROUND(X730/$AD730*$AE730,0),0)</f>
        <v/>
      </c>
      <c r="AQ730">
        <f>IFERROR(ROUND(Y730/$AD730*$AH730,0),0)</f>
        <v/>
      </c>
      <c r="AR730">
        <f>IFERROR(ROUND(Z730/$AD730*$AH730,0),0)</f>
        <v/>
      </c>
      <c r="AS730">
        <f>IFERROR(ROUND(AA730/$AD730*$AH730,0),0)</f>
        <v/>
      </c>
      <c r="AT730">
        <f>IFERROR(IF((AE730+AF730+AG730)&gt;13,AB730,ROUND(AB730/AD730*AH730,0)),0)</f>
        <v/>
      </c>
      <c r="AU730">
        <f>IFERROR(INDEX(ADJ!$A$1:$BZ$1000,MATCH(PAYROLL!D730,ADJ!A$1:A$500,0),MATCH(PAYROLL!AU$2,ADJ!$2:$2,0)),0)</f>
        <v/>
      </c>
      <c r="AV730">
        <f>ROUND(SUM(AN730:AU730),0)</f>
        <v/>
      </c>
      <c r="AW730">
        <f>IFERROR(INDEX(TIMESHEET!$A$1:$AI$5000,MATCH(PAYROLL!D730,TIMESHEET!A$1:A$500,0),MATCH("T620",TIMESHEET!$2:$2,0)),0)</f>
        <v/>
      </c>
      <c r="AX730">
        <f>IFERROR(INDEX(TIMESHEET!$A$1:$AI$5000,MATCH(PAYROLL!D730,TIMESHEET!A$1:A$500,0),MATCH("T601",TIMESHEET!$2:$2,0)),0)</f>
        <v/>
      </c>
      <c r="AY730">
        <f>IFERROR(INDEX(TIMESHEET!$A$1:$AI$5000,MATCH(PAYROLL!D730,TIMESHEET!A$1:A$500,0),MATCH("T602",TIMESHEET!$2:$2,0)),0)</f>
        <v/>
      </c>
      <c r="AZ730">
        <f>IFERROR(INDEX(TIMESHEET!$A$1:$AI$5000,MATCH(PAYROLL!D730,TIMESHEET!A$1:A$500,0),MATCH("T603",TIMESHEET!$2:$2,0)),0)</f>
        <v/>
      </c>
      <c r="BA730">
        <f>IFERROR(INDEX(TIMESHEET!$A$1:$AI$5000,MATCH(PAYROLL!D730,TIMESHEET!A$1:A$500,0),MATCH("T611",TIMESHEET!$2:$2,0)),0)</f>
        <v/>
      </c>
      <c r="BB730">
        <f>IFERROR(INDEX(TIMESHEET!$A$1:$AI$5000,MATCH(PAYROLL!D730,TIMESHEET!A$1:A$500,0),MATCH("T612",TIMESHEET!$2:$2,0)),0)</f>
        <v/>
      </c>
      <c r="BC730">
        <f>IFERROR(INDEX(TIMESHEET!$A$1:$AI$5000,MATCH(PAYROLL!D730,TIMESHEET!A$1:A$500,0),MATCH("T613",TIMESHEET!$2:$2,0)),0)</f>
        <v/>
      </c>
      <c r="BD730">
        <f>IFERROR(INDEX(TIMESHEET!$A$1:$AI$5000,MATCH(PAYROLL!D730,TIMESHEET!A$1:A$500,0),MATCH("T500",TIMESHEET!$2:$2,0)),0)</f>
        <v/>
      </c>
      <c r="BE730">
        <f>IFERROR(IF(LEFT(INDEX(PIS!O$1:O$500,MATCH(D730,PIS!C$1:C$500)),1)="M",T730/AD730/8*(AW730+AX730*1.5+AY730*2+AZ730*3+BA730*2.1+BB730*2.7+BC730*3.9+BD730*0.3),T730/8*(AW730+AX730*1.5+AY730*2+AZ730*3+BA730*2.1+BB730*2.7+BC730*3.9+BD730*0.3)),0)</f>
        <v/>
      </c>
      <c r="BF730">
        <f>IFERROR(INDEX(ADJ!$A$1:$BZ$1000,MATCH(PAYROLL!$D730,ADJ!A$1:A$500,0),MATCH(PAYROLL!BF$2,ADJ!$2:$2,0)),0)</f>
        <v/>
      </c>
      <c r="BG730">
        <f>IFERROR(INDEX(ADJ!$A$1:$BZ$1000,MATCH(PAYROLL!D730,ADJ!A$1:A$500,0),MATCH(PAYROLL!BG$2,ADJ!$2:$2,0)),0)</f>
        <v/>
      </c>
      <c r="BH730">
        <f>IFERROR(INDEX(ADJ!$A$1:$BZ$1000,MATCH(PAYROLL!D730,ADJ!A$1:A$500,0),MATCH(PAYROLL!BH$2,ADJ!$2:$2,0)),0)</f>
        <v/>
      </c>
      <c r="BI730">
        <f>IFERROR(INDEX(ADJ!$A$1:$BZ$1000,MATCH(PAYROLL!D730,ADJ!A$1:A$500,0),MATCH(PAYROLL!BI$2,ADJ!$2:$2,0)),0)</f>
        <v/>
      </c>
      <c r="BJ730">
        <f>IFERROR(INDEX(ADJ!$A$1:$BZ$1000,MATCH(PAYROLL!D730,ADJ!A$1:A$500,0),MATCH(PAYROLL!BJ$2,ADJ!$2:$2,0)),0)</f>
        <v/>
      </c>
      <c r="BK730">
        <f>SUM(BF730:BJ730)</f>
        <v/>
      </c>
      <c r="BL730">
        <f>IFERROR(INDEX(ADJ!$A$1:$BZ$1000,MATCH(PAYROLL!D730,ADJ!A$1:A$500,0),MATCH(PAYROLL!BL$2,ADJ!$2:$2,0)),0)</f>
        <v/>
      </c>
      <c r="BM730">
        <f>IFERROR(INDEX(ADJ!$A$1:$BZ$1000,MATCH(PAYROLL!D730,ADJ!A$1:A$500,0),MATCH(PAYROLL!BM$2,ADJ!$2:$2,0)),0)</f>
        <v/>
      </c>
      <c r="BN730">
        <f>IFERROR(INDEX(ADJ!$A$1:$BZ$1000,MATCH(PAYROLL!D730,ADJ!A$1:A$500,0),MATCH(PAYROLL!BN$2,ADJ!$2:$2,0)),0)</f>
        <v/>
      </c>
      <c r="BO730">
        <f>IFERROR(INDEX(ADJ!$A$1:$BZ$1000,MATCH(PAYROLL!D730,ADJ!A$1:A$500,0),MATCH(PAYROLL!BO$2,ADJ!$2:$2,0)),0)</f>
        <v/>
      </c>
      <c r="BP730">
        <f>SUM(AM730,AV730,BE730,BK730,BL730:BO730)</f>
        <v/>
      </c>
      <c r="BQ730">
        <f>BO730</f>
        <v/>
      </c>
      <c r="BR730">
        <f>IFERROR(ROUND(IF(LEFT(INDEX(PIS!O$1:O$500,MATCH(D730,PIS!C$1:C$500)),1)="D",T730/8*(BD730*0.3),IF(LEFT(INDEX(PIS!O$1:O$500,MATCH(D730,PIS!C$1:C$500)),1)="H",T730*($BD730*0.3),T730/$AD730/8*($BD730*0.3))),0),0)</f>
        <v/>
      </c>
      <c r="BS730">
        <f>IF(AP730&lt;1,0,MIN(AP730,730000))</f>
        <v/>
      </c>
      <c r="BT730">
        <f>IFERROR(ROUND((BE730-SUM(AW730:BC730)*T730/AD730/8),0)-BR730,0)</f>
        <v/>
      </c>
      <c r="BU730">
        <f>AO730</f>
        <v/>
      </c>
      <c r="BV730">
        <f>SUM(BQ730:BU730)</f>
        <v/>
      </c>
      <c r="BW730">
        <f>BP730-BV730</f>
        <v/>
      </c>
      <c r="BX730">
        <f>IFERROR(IF(RIGHT(INDEX(PIS!O$1:O$500,MATCH(D730,PIS!C$1:C$500)),5)="Gross",MIN(U730+V730,VLOOKUP("R700",TSC!B:C,2,0)*VLOOKUP("R101",TSC!B:C,2,0))*VLOOKUP("R701",TSC!B:C,2,0)%,0),0)</f>
        <v/>
      </c>
      <c r="BY730">
        <f>IFERROR(IF(RIGHT(INDEX(PIS!O$1:O$500,MATCH(D730,PIS!C$1:C$500)),5)="Gross",MIN(U730+V730,VLOOKUP("R700",TSC!B:C,2,0)*VLOOKUP("R101",TSC!B:C,2,0))*VLOOKUP("T704",TSC!B:C,2,0)%,0),0)</f>
        <v/>
      </c>
      <c r="BZ730">
        <f>IFERROR(IF(RIGHT(INDEX(PIS!O$1:O$500,MATCH(D730,PIS!C$1:C$500)),5)="Gross",MIN(U730+V730,VLOOKUP("R700",TSC!B:C,2,0)*VLOOKUP("1",TSC!F:G,2,0))*VLOOKUP("T705",TSC!B:C,2,0)%,0),0)</f>
        <v/>
      </c>
      <c r="CA730">
        <f>IFERROR(INDEX(ADJ!$A$1:$BZ$1000,MATCH(PAYROLL!D730,ADJ!A$1:A$500,0),MATCH(PAYROLL!CA$2,ADJ!$2:$2,0)),0)</f>
        <v/>
      </c>
      <c r="CB730">
        <f>IFERROR(INDEX(ADJ!$A$1:$BZ$1000,MATCH(PAYROLL!D730,ADJ!A$1:A$500,0),MATCH(PAYROLL!CB$2,ADJ!$2:$2,0)),0)</f>
        <v/>
      </c>
      <c r="CC730">
        <f>SUM(BX730:CB730)</f>
        <v/>
      </c>
      <c r="CD730">
        <f>IFERROR(INDEX(PIS!$A$1:$BZ$1000,MATCH(PAYROLL!D730,PIS!C$1:C$500,0),MATCH(PAYROLL!CD$1,PIS!$1:$1,0)),0)</f>
        <v/>
      </c>
      <c r="CE730">
        <f>IFERROR(IF(OR(INDEX(PIS!P$1:P$500,MATCH(D730,PIS!C$1:C$500,0))="LT2",INDEX(PIS!P$1:P$500,MATCH(D730,PIS!C$1:C$500,0))="P10"),0,SUM(CC730,CD730*VLOOKUP("R601",TSC!B:C,2,0),VLOOKUP("R602",TSC!B:C,2,0))),0)</f>
        <v/>
      </c>
      <c r="CF730">
        <f>MAX(BW730-CE730,0)</f>
        <v/>
      </c>
      <c r="CG730">
        <f>IFERROR(IF(OR(RIGHT(INDEX(PIS!P$1:P$500,MATCH(D730,PIS!C$1:C$500)),5)="P10",RIGHT(INDEX(PIS!P$1:P$500,MATCH(D730,PIS!C$1:C$500)),5)="CK"),0,IF(CF730&lt;=5000000,CF730*5%,IF(CF730&lt;=10000000,CF730*10%-250000,IF(CF730&lt;=18000000,CF730*15%-750000,IF(CF730&lt;=32000000,CF730*20%-1650000,IF(CF730&lt;=52000000,CF730*25%-3250000,IF(CF730&lt;=80000000,BH730*30%-5850000,CF730*35%-9850000))))))),0)</f>
        <v/>
      </c>
      <c r="CH730">
        <f>IFERROR(IF(OR(INDEX(PIS!P$1:P$500,MATCH(D730,PIS!C$1:C$500))="LT",INDEX(PIS!P$1:P$500,MATCH(D730,PIS!C$1:C$500))="CK"),0,IF(CF730&lt;2000000,0,CF730*10%)),0)</f>
        <v/>
      </c>
      <c r="CI730">
        <f>IFERROR(INDEX(ADJ!$A$1:$BZ$1000,MATCH(PAYROLL!D730,ADJ!A$1:A$500,0),MATCH(PAYROLL!CI$2,ADJ!$2:$2,0)),0)</f>
        <v/>
      </c>
      <c r="CJ730">
        <f>IFERROR(INDEX(ADJ!$A$1:$BZ$1000,MATCH(PAYROLL!D730,ADJ!A$1:A$500,0),MATCH(PAYROLL!CJ$2,ADJ!$2:$2,0)),0)</f>
        <v/>
      </c>
      <c r="CK730">
        <f>IFERROR(INDEX(ADJ!$A$1:$BZ$1000,MATCH(PAYROLL!D730,ADJ!A$1:A$500,0),MATCH(PAYROLL!CK$2,ADJ!$2:$2,0)),0)</f>
        <v/>
      </c>
      <c r="CL730">
        <f>SUM(CG730:CK730)</f>
        <v/>
      </c>
      <c r="CM730">
        <f>ROUND(SUM(CH730:CK730),0)</f>
        <v/>
      </c>
      <c r="CN730">
        <f>IFERROR(INDEX(CSDA!D$1:D$500,MATCH($CN$2,CSDA!C$1:C$500,0))*INDEX(PIS!V$1:V$500,MATCH(D730,PIS!C$1:C$500))+INDEX(ADJ!$A$1:$BZ$1000,MATCH(PAYROLL!D730,ADJ!A$1:A$500,0),MATCH(PAYROLL!CN$2,ADJ!$2:$2,0)),0)</f>
        <v/>
      </c>
      <c r="CO730">
        <f>IFERROR(INDEX(ADJ!$A$1:$BZ$1000,MATCH(PAYROLL!D730,ADJ!A$1:A$500,0),MATCH(PAYROLL!CO$2,ADJ!$2:$2,0)),0)</f>
        <v/>
      </c>
      <c r="CP730">
        <f>IFERROR(INDEX(ADJ!$A$1:$BZ$1000,MATCH(PAYROLL!D730,ADJ!A$1:A$500,0),MATCH(PAYROLL!CP$2,ADJ!$2:$2,0)),0)</f>
        <v/>
      </c>
      <c r="CQ730">
        <f>BP730-CL730-CI730-CM730-CN730-CO730-CP730-CC730</f>
        <v/>
      </c>
      <c r="CR730">
        <f>IFERROR(IF(RIGHT(INDEX(PIS!O$1:O$500,MATCH(D730,PIS!C$1:C$500,0)),5)="Gross",MIN(U730+V730,VLOOKUP("R700",TSC!B:C,2,0)*VLOOKUP("R101",TSC!B:C,2,0))*(VLOOKUP("T711",TSC!B:C,2,0)+VLOOKUP("T712",TSC!B:C,2,0))%,MIN(T730+V730,VLOOKUP("R700",TSC!B:C,2,0)*VLOOKUP("R101",TSC!B:C,2,0))*(VLOOKUP("T711",TSC!B:C,2,0)+VLOOKUP("T712",TSC!B:C,2,0)+VLOOKUP("R701",TSC!B:C,2,0))%),0)</f>
        <v/>
      </c>
      <c r="CS730">
        <f>IFERROR(IF(RIGHT(INDEX(PIS!O$1:O$500,MATCH(D730,PIS!C$1:C$500,0)),5)="Gross",MIN(U730+V730,VLOOKUP("R700",TSC!B:C,2,0)*VLOOKUP("R101",TSC!B:C,2,0))*(VLOOKUP("T714",TSC!B:C,2,0))%,MIN(T730+V730,VLOOKUP("R700",TSC!B:C,2,0)*VLOOKUP("R101",TSC!B:C,2,0))*(VLOOKUP("T704",TSC!B:C,2,0)+VLOOKUP("T714",TSC!B:C,2,0))%),0)</f>
        <v/>
      </c>
      <c r="CT730">
        <f>IFERROR(IF(RIGHT(INDEX(PIS!O$1:O$500,MATCH(D730,PIS!C$1:C$500,0)),5)="Gross",MIN(U730+V730,VLOOKUP("R700",TSC!B:C,2,0)*VLOOKUP("R101",TSC!B:C,2,0))*VLOOKUP("T705",TSC!B:C,2,0)%,MIN(T730+V730,VLOOKUP("R700",TSC!B:C,2,0)*VLOOKUP("R101",TSC!B:C,2,0))*VLOOKUP("T705",TSC!B:C,2,0)%),0)</f>
        <v/>
      </c>
      <c r="CU730">
        <f>IFERROR(IF(RIGHT(INDEX(PIS!O$1:O$500,MATCH(D730,PIS!C$1:C$500,0)),5)="Gross",MIN(U730+V730,VLOOKUP("R700",TSC!B:C,2,0)*VLOOKUP("R101",TSC!B:C,2,0))*(VLOOKUP("T713",TSC!B:C,2,0))%,MIN(T730+V730,VLOOKUP("R700",TSC!B:C,2,0)*VLOOKUP("R101",TSC!B:C,2,0))*(VLOOKUP("T713",TSC!B:C,2,0))%),0)</f>
        <v/>
      </c>
      <c r="CV730">
        <f>IFERROR(INDEX(ADJ!$A$1:$BZ$1000,MATCH(PAYROLL!D730,ADJ!A$1:A$500,0),MATCH(PAYROLL!CV$2,ADJ!$2:$2,0)),0)</f>
        <v/>
      </c>
      <c r="CW730">
        <f>IFERROR(INDEX(ADJ!$A$1:$BZ$1000,MATCH(PAYROLL!D730,ADJ!A$1:A$500,0),MATCH(PAYROLL!CW$2,ADJ!$2:$2,0)),0)</f>
        <v/>
      </c>
      <c r="CX730">
        <f>SUM(CR730:CW730)</f>
        <v/>
      </c>
      <c r="CY730">
        <f>ROUND(IF(CR730&gt;0,T730+V730*VLOOKUP("R202",TSC!$B$1:$C$500,2,0),0),0)</f>
        <v/>
      </c>
      <c r="CZ730">
        <f>IFERROR(INDEX(CSDA!D$1:D$500,MATCH($CZ$2,CSDA!C$1:C$500,0)),0)</f>
        <v/>
      </c>
      <c r="DA730">
        <f>ROUND(T730*0.7%,0)</f>
        <v/>
      </c>
      <c r="DB730">
        <f>ROUND(T730/12,0)</f>
        <v/>
      </c>
      <c r="DC730">
        <f ref="DC730" t="array">IFERROR(INDEX(CSDA!D$1:D$500,MATCH("Trích giữ"&amp;PAYROLL!DC$2,CSDA!A$1:A$500&amp;CSDA!C$1:C$500,0)),0)</f>
        <v/>
      </c>
      <c r="DD730">
        <f ref="DD730" t="array">IFERROR(INDEX(CSDA!D$1:D$500,MATCH("Trích giữ"&amp;PAYROLL!DD$2,CSDA!A$1:A$500&amp;CSDA!C$1:C$500,0)),0)</f>
        <v/>
      </c>
      <c r="DE730">
        <f ref="DE730" t="array">IFERROR(INDEX(CSDA!D$1:D$500,MATCH("Trích giữ"&amp;PAYROLL!DE$2,CSDA!A$1:A$500&amp;CSDA!C$1:C$500,0)),0)</f>
        <v/>
      </c>
      <c r="DF730">
        <f>IFERROR(INDEX(CSDA!D$1:D$500,MATCH(PAYROLL!DF$2,CSDA!C$1:C$500,0)),0)</f>
        <v/>
      </c>
      <c r="DG730">
        <f ref="DG730" t="array">IFERROR(INDEX(CSDA!D$1:D$500,MATCH("Trích giữ"&amp;PAYROLL!DG$2,CSDA!A$1:A$500&amp;CSDA!C$1:C$500,0)),0)</f>
        <v/>
      </c>
      <c r="DH730">
        <f>ROUND(T730/26,0)</f>
        <v/>
      </c>
      <c r="DI730">
        <f ref="DI730" t="array">IFERROR(INDEX(CSDA!D$1:D$500,MATCH("Trích giữ"&amp;PAYROLL!DI$2,CSDA!A$1:A$500&amp;CSDA!C$1:C$500,0)),0)</f>
        <v/>
      </c>
      <c r="DJ730">
        <f>IF(U730=0,T730*21.5%-BL730,0)</f>
        <v/>
      </c>
      <c r="DK730">
        <f ref="DK730" t="array">IFERROR(INDEX(CSDA!D$1:D$500,MATCH("Trích giữ"&amp;PAYROLL!DK$2,CSDA!A$1:A$500&amp;CSDA!C$1:C$500,0)),0)</f>
        <v/>
      </c>
      <c r="DL730">
        <f>IFERROR(INDEX(CSDA!D$1:D$500,MATCH(PAYROLL!DL$2,CSDA!C$1:C$500,0))/12,0)</f>
        <v/>
      </c>
      <c r="DM730">
        <f>SUM(DB730:DL730)</f>
        <v/>
      </c>
      <c r="DN730">
        <f>IFERROR(INDEX(ADJ!$A$1:$BZ$1000,MATCH(PAYROLL!D730,ADJ!A$1:A$500,0),MATCH(PAYROLL!DN$2,ADJ!$2:$2,0)),0)</f>
        <v/>
      </c>
      <c r="DO730">
        <f>IFERROR(SUM(BP730,DM730:DN730,CX730:DA730)-DT730,0)</f>
        <v/>
      </c>
      <c r="DP730">
        <f ref="DP730" t="array">SUM(BW730*IFERROR(INDEX(CSDA!D$1:D$500,MATCH(BW$2,CSDA!C$1:C$500,0)),0)%,CX730*IFERROR(INDEX(CSDA!D$1:D$500,MATCH(CX$2,CSDA!C$1:C$500,0)),0)%,DA730*IFERROR(INDEX(CSDA!D$1:D$500,MATCH(DA$2,CSDA!C$1:C$500,0)),0)%,DB730*IFERROR(INDEX(CSDA!D$1:D$500,MATCH(DB$2,CSDA!C$1:C$500,0)),0)%,DF730*IFERROR(INDEX(CSDA!D$1:D$500,MATCH("Phí dịch vụ"&amp;PAYROLL!DF$2,CSDA!A$1:A$500&amp;CSDA!C$1:C$500,0)),0)%,DC730*IFERROR(INDEX(CSDA!D$1:D$500,MATCH("Phí dịch vụ"&amp;PAYROLL!DC$2,CSDA!A$1:A$500&amp;CSDA!C$1:C$500,0)),0)%,DH730*IFERROR(INDEX(CSDA!D$1:D$500,MATCH("Phí dịch vụ"&amp;PAYROLL!DH$2,CSDA!A$1:A$500&amp;CSDA!C$1:C$500,0)),0)%,DJ730*IFERROR(INDEX(CSDA!D$1:D$500,MATCH("Phí dịch vụ"&amp;PAYROLL!DJ$2,CSDA!A$1:A$500&amp;CSDA!C$1:C$500,0)),0)%,BN730*IFERROR(INDEX(CSDA!D$1:D$500,MATCH(BN$2,CSDA!C$1:C$500,0)),0)%)-BN730*7%</f>
        <v/>
      </c>
      <c r="DQ730">
        <f>IFERROR(INDEX(ADJ!$A$1:$BZ$1000,MATCH(PAYROLL!D730,ADJ!A$1:A$500,0),MATCH(PAYROLL!DQ$2,ADJ!$2:$2,0)),0)</f>
        <v/>
      </c>
      <c r="DR730">
        <f>IFERROR(INDEX(ADJ!$A$1:$BZ$1000,MATCH(PAYROLL!D730,ADJ!A$1:A$500,0),MATCH(PAYROLL!DR$2,ADJ!$2:$2,0)),0)</f>
        <v/>
      </c>
      <c r="DS730">
        <f>SUM(DP730:DR730)</f>
        <v/>
      </c>
      <c r="DT730">
        <f>EK730</f>
        <v/>
      </c>
      <c r="DU730">
        <f>SUM(DO730:DR730)</f>
        <v/>
      </c>
      <c r="DV730">
        <f>ROUND(DU730*0.1,0)</f>
        <v/>
      </c>
      <c r="DW730">
        <f>DU730+DV730</f>
        <v/>
      </c>
      <c r="DZ730">
        <f>IFERROR(INDEX(ADJ!$A$1:$BZ$1000,MATCH(PAYROLL!$D730,ADJ!A$1:A$500,0),MATCH(PAYROLL!DZ$2,ADJ!$2:$2,0)),0)</f>
        <v/>
      </c>
      <c r="EA730">
        <f>IFERROR(INDEX(ADJ!$A$1:$BZ$1000,MATCH(PAYROLL!$D730,ADJ!A$1:A$500,0),MATCH(PAYROLL!EA$2,ADJ!$2:$2,0)),0)</f>
        <v/>
      </c>
      <c r="EB730">
        <f>IFERROR(INDEX(ADJ!$A$1:$BZ$1000,MATCH(PAYROLL!$D730,ADJ!A$1:A$500,0),MATCH(PAYROLL!EB$2,ADJ!$2:$2,0)),0)</f>
        <v/>
      </c>
      <c r="EC730">
        <f>IFERROR(INDEX(ADJ!$A$1:$BZ$1000,MATCH(PAYROLL!$D730,ADJ!A$1:A$500,0),MATCH(PAYROLL!EC$2,ADJ!$2:$2,0)),0)</f>
        <v/>
      </c>
      <c r="ED730">
        <f>IFERROR(INDEX(ADJ!$A$1:$BZ$1000,MATCH(PAYROLL!$D730,ADJ!A$1:A$500,0),MATCH(PAYROLL!ED$2,ADJ!$2:$2,0)),0)</f>
        <v/>
      </c>
      <c r="EE730">
        <f>IFERROR(INDEX(ADJ!$A$1:$BZ$1000,MATCH(PAYROLL!$D730,ADJ!A$1:A$500,0),MATCH(PAYROLL!EE$2,ADJ!$2:$2,0)),0)</f>
        <v/>
      </c>
      <c r="EF730">
        <f>IFERROR(INDEX(ADJ!$A$1:$BZ$1000,MATCH(PAYROLL!$D730,ADJ!A$1:A$500,0),MATCH(PAYROLL!EF$2,ADJ!$2:$2,0)),0)</f>
        <v/>
      </c>
      <c r="EG730">
        <f>IFERROR(INDEX(ADJ!$A$1:$BZ$1000,MATCH(PAYROLL!$D730,ADJ!A$1:A$500,0),MATCH(PAYROLL!EG$2,ADJ!$2:$2,0)),0)</f>
        <v/>
      </c>
      <c r="EH730">
        <f>IFERROR(INDEX(ADJ!$A$1:$BZ$1000,MATCH(PAYROLL!$D730,ADJ!A$1:A$500,0),MATCH(PAYROLL!EH$2,ADJ!$2:$2,0)),0)</f>
        <v/>
      </c>
      <c r="EI730">
        <f>IFERROR(INDEX(ADJ!$A$1:$BZ$1000,MATCH(PAYROLL!D730,ADJ!A$1:A$500,0),MATCH(PAYROLL!EI$2,ADJ!$2:$2,0)),0)</f>
        <v/>
      </c>
      <c r="EJ730">
        <f>IFERROR(INDEX(ADJ!$A$1:$BZ$1000,MATCH(PAYROLL!$D730,ADJ!A$1:A$500,0),MATCH(PAYROLL!EJ$2,ADJ!$2:$2,0)),0)</f>
        <v/>
      </c>
      <c r="EK730">
        <f>SUM(DZ730:EJ730)</f>
        <v/>
      </c>
    </row>
    <row r="731">
      <c r="A731" t="n">
        <v>729</v>
      </c>
      <c r="B731" t="inlineStr">
        <is>
          <t>Triệu Thị Khé</t>
        </is>
      </c>
      <c r="D731" t="inlineStr">
        <is>
          <t>157061-02</t>
        </is>
      </c>
      <c r="S731">
        <f>IFERROR(INDEX(PIS!$A$1:$BZ$1000,MATCH($D731,PIS!C$1:C$500,0),MATCH("Lương CB tháng trước",PIS!$1:$1,0)),0)</f>
        <v/>
      </c>
      <c r="T731">
        <f>IFERROR(INDEX(PIS!$A$1:$BZ$1000,MATCH($D731,PIS!C$1:C$500,0),MATCH("Lương CB hiện tại",PIS!$1:$1,0)),0)</f>
        <v/>
      </c>
      <c r="U731">
        <f>IFERROR(INDEX(PIS!$A$1:$BZ$1000,MATCH($D731,PIS!C$1:C$500,0),MATCH("Lương đóng BHBB",PIS!$1:$1,0)),0)</f>
        <v/>
      </c>
      <c r="V731">
        <f>IFERROR(INDEX(PIS!$A$1:$BZ$1000,MATCH($D731,PIS!C$1:C$500,0),MATCH(V$2,PIS!$2:$2,0)),0)</f>
        <v/>
      </c>
      <c r="W731">
        <f>IFERROR(INDEX(PIS!$A$1:$BZ$1000,MATCH($D731,PIS!C$1:C$500,0),MATCH(W$2,PIS!$2:$2,0)),0)</f>
        <v/>
      </c>
      <c r="X731">
        <f>IFERROR(INDEX(PIS!$A$1:$BZ$1000,MATCH($D731,PIS!C$1:C$500,0),MATCH(X$2,PIS!$2:$2,0)),0)</f>
        <v/>
      </c>
      <c r="Y731">
        <f>IFERROR(INDEX(PIS!$A$1:$BZ$1000,MATCH($D731,PIS!C$1:C$500,0),MATCH(Y$2,PIS!$2:$2,0)),0)</f>
        <v/>
      </c>
      <c r="Z731">
        <f>IFERROR(INDEX(PIS!$A$1:$BZ$1000,MATCH($D731,PIS!C$1:C$500,0),MATCH(Z$2,PIS!$2:$2,0)),0)</f>
        <v/>
      </c>
      <c r="AA731">
        <f>IFERROR(INDEX(PIS!$A$1:$BZ$1000,MATCH($D731,PIS!C$1:C$500,0),MATCH(AA$2,PIS!$2:$2,0)),0)</f>
        <v/>
      </c>
      <c r="AB731">
        <f>IFERROR(INDEX(PIS!$A$1:$BZ$1000,MATCH($D731,PIS!C$1:C$500,0),MATCH(AB$2,PIS!$2:$2,0)),0)</f>
        <v/>
      </c>
      <c r="AC731">
        <f>SUM(V731:AB731)</f>
        <v/>
      </c>
      <c r="AD731">
        <f>IFERROR(INDEX(TIMESHEET!$A$1:$AI$5000,MATCH($D731,TIMESHEET!A$1:A$500,0),MATCH("T100",TIMESHEET!$2:$2,0))-2,0)</f>
        <v/>
      </c>
      <c r="AE731">
        <f>IFERROR(INDEX(TIMESHEET!$A$1:$AI$5000,MATCH($D731,TIMESHEET!A$1:A$500,0),MATCH("T202",TIMESHEET!$2:$2,0)),0)</f>
        <v/>
      </c>
      <c r="AF731">
        <f>IFERROR(INDEX(TIMESHEET!$A$1:$AI$5000,MATCH($D731,TIMESHEET!A$1:A$500,0),MATCH("T302",TIMESHEET!$2:$2,0)),0)</f>
        <v/>
      </c>
      <c r="AG731">
        <f>IFERROR(INDEX(TIMESHEET!$A$1:$AI$5000,MATCH($D731,TIMESHEET!A$1:A$500,0),MATCH("T406",TIMESHEET!$2:$2,0)),0)</f>
        <v/>
      </c>
      <c r="AH731">
        <f>AE731+AG731</f>
        <v/>
      </c>
      <c r="AI731">
        <f>IFERROR(INDEX(TIMESHEET!$A$1:$AI$5000,MATCH($D731,TIMESHEET!A$1:A$500,0),MATCH("T701",TIMESHEET!$2:$2,0)),0)</f>
        <v/>
      </c>
      <c r="AJ731">
        <f>IFERROR(INDEX(TIMESHEET!$A$1:$AI$5000,MATCH($D731,TIMESHEET!B$1:B$500,0),MATCH("T320",TIMESHEET!$2:$2,0)),0)</f>
        <v/>
      </c>
      <c r="AK731">
        <f>IFERROR(IF(LEFT(INDEX(PIS!O$1:O$500,MATCH(D731,PIS!C$1:C$500)),1)="M",T731/AD731*SUM(AE731:AG731),T731*AD731),0)</f>
        <v/>
      </c>
      <c r="AL731">
        <f>IFERROR(INDEX(ADJ!$A$1:$BZ$1000,MATCH(PAYROLL!D731,ADJ!A$1:A$500,0),MATCH(PAYROLL!AL$2,ADJ!$2:$2,0)),0)</f>
        <v/>
      </c>
      <c r="AM731">
        <f>SUM(AK731:AL731)</f>
        <v/>
      </c>
      <c r="AN731">
        <f>IFERROR(ROUND(V731/$AD731*$AH731,0),0)</f>
        <v/>
      </c>
      <c r="AO731">
        <f>IFERROR(ROUND(W731/$AD731*$AH731,0),0)</f>
        <v/>
      </c>
      <c r="AP731">
        <f>IFERROR(ROUND(X731/$AD731*$AE731,0),0)</f>
        <v/>
      </c>
      <c r="AQ731">
        <f>IFERROR(ROUND(Y731/$AD731*$AH731,0),0)</f>
        <v/>
      </c>
      <c r="AR731">
        <f>IFERROR(ROUND(Z731/$AD731*$AH731,0),0)</f>
        <v/>
      </c>
      <c r="AS731">
        <f>IFERROR(ROUND(AA731/$AD731*$AH731,0),0)</f>
        <v/>
      </c>
      <c r="AT731">
        <f>IFERROR(IF((AE731+AF731+AG731)&gt;13,AB731,ROUND(AB731/AD731*AH731,0)),0)</f>
        <v/>
      </c>
      <c r="AU731">
        <f>IFERROR(INDEX(ADJ!$A$1:$BZ$1000,MATCH(PAYROLL!D731,ADJ!A$1:A$500,0),MATCH(PAYROLL!AU$2,ADJ!$2:$2,0)),0)</f>
        <v/>
      </c>
      <c r="AV731">
        <f>ROUND(SUM(AN731:AU731),0)</f>
        <v/>
      </c>
      <c r="AW731">
        <f>IFERROR(INDEX(TIMESHEET!$A$1:$AI$5000,MATCH(PAYROLL!D731,TIMESHEET!A$1:A$500,0),MATCH("T620",TIMESHEET!$2:$2,0)),0)</f>
        <v/>
      </c>
      <c r="AX731">
        <f>IFERROR(INDEX(TIMESHEET!$A$1:$AI$5000,MATCH(PAYROLL!D731,TIMESHEET!A$1:A$500,0),MATCH("T601",TIMESHEET!$2:$2,0)),0)</f>
        <v/>
      </c>
      <c r="AY731">
        <f>IFERROR(INDEX(TIMESHEET!$A$1:$AI$5000,MATCH(PAYROLL!D731,TIMESHEET!A$1:A$500,0),MATCH("T602",TIMESHEET!$2:$2,0)),0)</f>
        <v/>
      </c>
      <c r="AZ731">
        <f>IFERROR(INDEX(TIMESHEET!$A$1:$AI$5000,MATCH(PAYROLL!D731,TIMESHEET!A$1:A$500,0),MATCH("T603",TIMESHEET!$2:$2,0)),0)</f>
        <v/>
      </c>
      <c r="BA731">
        <f>IFERROR(INDEX(TIMESHEET!$A$1:$AI$5000,MATCH(PAYROLL!D731,TIMESHEET!A$1:A$500,0),MATCH("T611",TIMESHEET!$2:$2,0)),0)</f>
        <v/>
      </c>
      <c r="BB731">
        <f>IFERROR(INDEX(TIMESHEET!$A$1:$AI$5000,MATCH(PAYROLL!D731,TIMESHEET!A$1:A$500,0),MATCH("T612",TIMESHEET!$2:$2,0)),0)</f>
        <v/>
      </c>
      <c r="BC731">
        <f>IFERROR(INDEX(TIMESHEET!$A$1:$AI$5000,MATCH(PAYROLL!D731,TIMESHEET!A$1:A$500,0),MATCH("T613",TIMESHEET!$2:$2,0)),0)</f>
        <v/>
      </c>
      <c r="BD731">
        <f>IFERROR(INDEX(TIMESHEET!$A$1:$AI$5000,MATCH(PAYROLL!D731,TIMESHEET!A$1:A$500,0),MATCH("T500",TIMESHEET!$2:$2,0)),0)</f>
        <v/>
      </c>
      <c r="BE731">
        <f>IFERROR(IF(LEFT(INDEX(PIS!O$1:O$500,MATCH(D731,PIS!C$1:C$500)),1)="M",T731/AD731/8*(AW731+AX731*1.5+AY731*2+AZ731*3+BA731*2.1+BB731*2.7+BC731*3.9+BD731*0.3),T731/8*(AW731+AX731*1.5+AY731*2+AZ731*3+BA731*2.1+BB731*2.7+BC731*3.9+BD731*0.3)),0)</f>
        <v/>
      </c>
      <c r="BF731">
        <f>IFERROR(INDEX(ADJ!$A$1:$BZ$1000,MATCH(PAYROLL!$D731,ADJ!A$1:A$500,0),MATCH(PAYROLL!BF$2,ADJ!$2:$2,0)),0)</f>
        <v/>
      </c>
      <c r="BG731">
        <f>IFERROR(INDEX(ADJ!$A$1:$BZ$1000,MATCH(PAYROLL!D731,ADJ!A$1:A$500,0),MATCH(PAYROLL!BG$2,ADJ!$2:$2,0)),0)</f>
        <v/>
      </c>
      <c r="BH731">
        <f>IFERROR(INDEX(ADJ!$A$1:$BZ$1000,MATCH(PAYROLL!D731,ADJ!A$1:A$500,0),MATCH(PAYROLL!BH$2,ADJ!$2:$2,0)),0)</f>
        <v/>
      </c>
      <c r="BI731">
        <f>IFERROR(INDEX(ADJ!$A$1:$BZ$1000,MATCH(PAYROLL!D731,ADJ!A$1:A$500,0),MATCH(PAYROLL!BI$2,ADJ!$2:$2,0)),0)</f>
        <v/>
      </c>
      <c r="BJ731">
        <f>IFERROR(INDEX(ADJ!$A$1:$BZ$1000,MATCH(PAYROLL!D731,ADJ!A$1:A$500,0),MATCH(PAYROLL!BJ$2,ADJ!$2:$2,0)),0)</f>
        <v/>
      </c>
      <c r="BK731">
        <f>SUM(BF731:BJ731)</f>
        <v/>
      </c>
      <c r="BL731">
        <f>IFERROR(INDEX(ADJ!$A$1:$BZ$1000,MATCH(PAYROLL!D731,ADJ!A$1:A$500,0),MATCH(PAYROLL!BL$2,ADJ!$2:$2,0)),0)</f>
        <v/>
      </c>
      <c r="BM731">
        <f>IFERROR(INDEX(ADJ!$A$1:$BZ$1000,MATCH(PAYROLL!D731,ADJ!A$1:A$500,0),MATCH(PAYROLL!BM$2,ADJ!$2:$2,0)),0)</f>
        <v/>
      </c>
      <c r="BN731">
        <f>IFERROR(INDEX(ADJ!$A$1:$BZ$1000,MATCH(PAYROLL!D731,ADJ!A$1:A$500,0),MATCH(PAYROLL!BN$2,ADJ!$2:$2,0)),0)</f>
        <v/>
      </c>
      <c r="BO731">
        <f>IFERROR(INDEX(ADJ!$A$1:$BZ$1000,MATCH(PAYROLL!D731,ADJ!A$1:A$500,0),MATCH(PAYROLL!BO$2,ADJ!$2:$2,0)),0)</f>
        <v/>
      </c>
      <c r="BP731">
        <f>SUM(AM731,AV731,BE731,BK731,BL731:BO731)</f>
        <v/>
      </c>
      <c r="BQ731">
        <f>BO731</f>
        <v/>
      </c>
      <c r="BR731">
        <f>IFERROR(ROUND(IF(LEFT(INDEX(PIS!O$1:O$500,MATCH(D731,PIS!C$1:C$500)),1)="D",T731/8*(BD731*0.3),IF(LEFT(INDEX(PIS!O$1:O$500,MATCH(D731,PIS!C$1:C$500)),1)="H",T731*($BD731*0.3),T731/$AD731/8*($BD731*0.3))),0),0)</f>
        <v/>
      </c>
      <c r="BS731">
        <f>IF(AP731&lt;1,0,MIN(AP731,730000))</f>
        <v/>
      </c>
      <c r="BT731">
        <f>IFERROR(ROUND((BE731-SUM(AW731:BC731)*T731/AD731/8),0)-BR731,0)</f>
        <v/>
      </c>
      <c r="BU731">
        <f>AO731</f>
        <v/>
      </c>
      <c r="BV731">
        <f>SUM(BQ731:BU731)</f>
        <v/>
      </c>
      <c r="BW731">
        <f>BP731-BV731</f>
        <v/>
      </c>
      <c r="BX731">
        <f>IFERROR(IF(RIGHT(INDEX(PIS!O$1:O$500,MATCH(D731,PIS!C$1:C$500)),5)="Gross",MIN(U731+V731,VLOOKUP("R700",TSC!B:C,2,0)*VLOOKUP("R101",TSC!B:C,2,0))*VLOOKUP("R701",TSC!B:C,2,0)%,0),0)</f>
        <v/>
      </c>
      <c r="BY731">
        <f>IFERROR(IF(RIGHT(INDEX(PIS!O$1:O$500,MATCH(D731,PIS!C$1:C$500)),5)="Gross",MIN(U731+V731,VLOOKUP("R700",TSC!B:C,2,0)*VLOOKUP("R101",TSC!B:C,2,0))*VLOOKUP("T704",TSC!B:C,2,0)%,0),0)</f>
        <v/>
      </c>
      <c r="BZ731">
        <f>IFERROR(IF(RIGHT(INDEX(PIS!O$1:O$500,MATCH(D731,PIS!C$1:C$500)),5)="Gross",MIN(U731+V731,VLOOKUP("R700",TSC!B:C,2,0)*VLOOKUP("1",TSC!F:G,2,0))*VLOOKUP("T705",TSC!B:C,2,0)%,0),0)</f>
        <v/>
      </c>
      <c r="CA731">
        <f>IFERROR(INDEX(ADJ!$A$1:$BZ$1000,MATCH(PAYROLL!D731,ADJ!A$1:A$500,0),MATCH(PAYROLL!CA$2,ADJ!$2:$2,0)),0)</f>
        <v/>
      </c>
      <c r="CB731">
        <f>IFERROR(INDEX(ADJ!$A$1:$BZ$1000,MATCH(PAYROLL!D731,ADJ!A$1:A$500,0),MATCH(PAYROLL!CB$2,ADJ!$2:$2,0)),0)</f>
        <v/>
      </c>
      <c r="CC731">
        <f>SUM(BX731:CB731)</f>
        <v/>
      </c>
      <c r="CD731">
        <f>IFERROR(INDEX(PIS!$A$1:$BZ$1000,MATCH(PAYROLL!D731,PIS!C$1:C$500,0),MATCH(PAYROLL!CD$1,PIS!$1:$1,0)),0)</f>
        <v/>
      </c>
      <c r="CE731">
        <f>IFERROR(IF(OR(INDEX(PIS!P$1:P$500,MATCH(D731,PIS!C$1:C$500,0))="LT2",INDEX(PIS!P$1:P$500,MATCH(D731,PIS!C$1:C$500,0))="P10"),0,SUM(CC731,CD731*VLOOKUP("R601",TSC!B:C,2,0),VLOOKUP("R602",TSC!B:C,2,0))),0)</f>
        <v/>
      </c>
      <c r="CF731">
        <f>MAX(BW731-CE731,0)</f>
        <v/>
      </c>
      <c r="CG731">
        <f>IFERROR(IF(OR(RIGHT(INDEX(PIS!P$1:P$500,MATCH(D731,PIS!C$1:C$500)),5)="P10",RIGHT(INDEX(PIS!P$1:P$500,MATCH(D731,PIS!C$1:C$500)),5)="CK"),0,IF(CF731&lt;=5000000,CF731*5%,IF(CF731&lt;=10000000,CF731*10%-250000,IF(CF731&lt;=18000000,CF731*15%-750000,IF(CF731&lt;=32000000,CF731*20%-1650000,IF(CF731&lt;=52000000,CF731*25%-3250000,IF(CF731&lt;=80000000,BH731*30%-5850000,CF731*35%-9850000))))))),0)</f>
        <v/>
      </c>
      <c r="CH731">
        <f>IFERROR(IF(OR(INDEX(PIS!P$1:P$500,MATCH(D731,PIS!C$1:C$500))="LT",INDEX(PIS!P$1:P$500,MATCH(D731,PIS!C$1:C$500))="CK"),0,IF(CF731&lt;2000000,0,CF731*10%)),0)</f>
        <v/>
      </c>
      <c r="CI731">
        <f>IFERROR(INDEX(ADJ!$A$1:$BZ$1000,MATCH(PAYROLL!D731,ADJ!A$1:A$500,0),MATCH(PAYROLL!CI$2,ADJ!$2:$2,0)),0)</f>
        <v/>
      </c>
      <c r="CJ731">
        <f>IFERROR(INDEX(ADJ!$A$1:$BZ$1000,MATCH(PAYROLL!D731,ADJ!A$1:A$500,0),MATCH(PAYROLL!CJ$2,ADJ!$2:$2,0)),0)</f>
        <v/>
      </c>
      <c r="CK731">
        <f>IFERROR(INDEX(ADJ!$A$1:$BZ$1000,MATCH(PAYROLL!D731,ADJ!A$1:A$500,0),MATCH(PAYROLL!CK$2,ADJ!$2:$2,0)),0)</f>
        <v/>
      </c>
      <c r="CL731">
        <f>SUM(CG731:CK731)</f>
        <v/>
      </c>
      <c r="CM731">
        <f>ROUND(SUM(CH731:CK731),0)</f>
        <v/>
      </c>
      <c r="CN731">
        <f>IFERROR(INDEX(CSDA!D$1:D$500,MATCH($CN$2,CSDA!C$1:C$500,0))*INDEX(PIS!V$1:V$500,MATCH(D731,PIS!C$1:C$500))+INDEX(ADJ!$A$1:$BZ$1000,MATCH(PAYROLL!D731,ADJ!A$1:A$500,0),MATCH(PAYROLL!CN$2,ADJ!$2:$2,0)),0)</f>
        <v/>
      </c>
      <c r="CO731">
        <f>IFERROR(INDEX(ADJ!$A$1:$BZ$1000,MATCH(PAYROLL!D731,ADJ!A$1:A$500,0),MATCH(PAYROLL!CO$2,ADJ!$2:$2,0)),0)</f>
        <v/>
      </c>
      <c r="CP731">
        <f>IFERROR(INDEX(ADJ!$A$1:$BZ$1000,MATCH(PAYROLL!D731,ADJ!A$1:A$500,0),MATCH(PAYROLL!CP$2,ADJ!$2:$2,0)),0)</f>
        <v/>
      </c>
      <c r="CQ731">
        <f>BP731-CL731-CI731-CM731-CN731-CO731-CP731-CC731</f>
        <v/>
      </c>
      <c r="CR731">
        <f>IFERROR(IF(RIGHT(INDEX(PIS!O$1:O$500,MATCH(D731,PIS!C$1:C$500,0)),5)="Gross",MIN(U731+V731,VLOOKUP("R700",TSC!B:C,2,0)*VLOOKUP("R101",TSC!B:C,2,0))*(VLOOKUP("T711",TSC!B:C,2,0)+VLOOKUP("T712",TSC!B:C,2,0))%,MIN(T731+V731,VLOOKUP("R700",TSC!B:C,2,0)*VLOOKUP("R101",TSC!B:C,2,0))*(VLOOKUP("T711",TSC!B:C,2,0)+VLOOKUP("T712",TSC!B:C,2,0)+VLOOKUP("R701",TSC!B:C,2,0))%),0)</f>
        <v/>
      </c>
      <c r="CS731">
        <f>IFERROR(IF(RIGHT(INDEX(PIS!O$1:O$500,MATCH(D731,PIS!C$1:C$500,0)),5)="Gross",MIN(U731+V731,VLOOKUP("R700",TSC!B:C,2,0)*VLOOKUP("R101",TSC!B:C,2,0))*(VLOOKUP("T714",TSC!B:C,2,0))%,MIN(T731+V731,VLOOKUP("R700",TSC!B:C,2,0)*VLOOKUP("R101",TSC!B:C,2,0))*(VLOOKUP("T704",TSC!B:C,2,0)+VLOOKUP("T714",TSC!B:C,2,0))%),0)</f>
        <v/>
      </c>
      <c r="CT731">
        <f>IFERROR(IF(RIGHT(INDEX(PIS!O$1:O$500,MATCH(D731,PIS!C$1:C$500,0)),5)="Gross",MIN(U731+V731,VLOOKUP("R700",TSC!B:C,2,0)*VLOOKUP("R101",TSC!B:C,2,0))*VLOOKUP("T705",TSC!B:C,2,0)%,MIN(T731+V731,VLOOKUP("R700",TSC!B:C,2,0)*VLOOKUP("R101",TSC!B:C,2,0))*VLOOKUP("T705",TSC!B:C,2,0)%),0)</f>
        <v/>
      </c>
      <c r="CU731">
        <f>IFERROR(IF(RIGHT(INDEX(PIS!O$1:O$500,MATCH(D731,PIS!C$1:C$500,0)),5)="Gross",MIN(U731+V731,VLOOKUP("R700",TSC!B:C,2,0)*VLOOKUP("R101",TSC!B:C,2,0))*(VLOOKUP("T713",TSC!B:C,2,0))%,MIN(T731+V731,VLOOKUP("R700",TSC!B:C,2,0)*VLOOKUP("R101",TSC!B:C,2,0))*(VLOOKUP("T713",TSC!B:C,2,0))%),0)</f>
        <v/>
      </c>
      <c r="CV731">
        <f>IFERROR(INDEX(ADJ!$A$1:$BZ$1000,MATCH(PAYROLL!D731,ADJ!A$1:A$500,0),MATCH(PAYROLL!CV$2,ADJ!$2:$2,0)),0)</f>
        <v/>
      </c>
      <c r="CW731">
        <f>IFERROR(INDEX(ADJ!$A$1:$BZ$1000,MATCH(PAYROLL!D731,ADJ!A$1:A$500,0),MATCH(PAYROLL!CW$2,ADJ!$2:$2,0)),0)</f>
        <v/>
      </c>
      <c r="CX731">
        <f>SUM(CR731:CW731)</f>
        <v/>
      </c>
      <c r="CY731">
        <f>ROUND(IF(CR731&gt;0,T731+V731*VLOOKUP("R202",TSC!$B$1:$C$500,2,0),0),0)</f>
        <v/>
      </c>
      <c r="CZ731">
        <f>IFERROR(INDEX(CSDA!D$1:D$500,MATCH($CZ$2,CSDA!C$1:C$500,0)),0)</f>
        <v/>
      </c>
      <c r="DA731">
        <f>ROUND(T731*0.7%,0)</f>
        <v/>
      </c>
      <c r="DB731">
        <f>ROUND(T731/12,0)</f>
        <v/>
      </c>
      <c r="DC731">
        <f ref="DC731" t="array">IFERROR(INDEX(CSDA!D$1:D$500,MATCH("Trích giữ"&amp;PAYROLL!DC$2,CSDA!A$1:A$500&amp;CSDA!C$1:C$500,0)),0)</f>
        <v/>
      </c>
      <c r="DD731">
        <f ref="DD731" t="array">IFERROR(INDEX(CSDA!D$1:D$500,MATCH("Trích giữ"&amp;PAYROLL!DD$2,CSDA!A$1:A$500&amp;CSDA!C$1:C$500,0)),0)</f>
        <v/>
      </c>
      <c r="DE731">
        <f ref="DE731" t="array">IFERROR(INDEX(CSDA!D$1:D$500,MATCH("Trích giữ"&amp;PAYROLL!DE$2,CSDA!A$1:A$500&amp;CSDA!C$1:C$500,0)),0)</f>
        <v/>
      </c>
      <c r="DF731">
        <f>IFERROR(INDEX(CSDA!D$1:D$500,MATCH(PAYROLL!DF$2,CSDA!C$1:C$500,0)),0)</f>
        <v/>
      </c>
      <c r="DG731">
        <f ref="DG731" t="array">IFERROR(INDEX(CSDA!D$1:D$500,MATCH("Trích giữ"&amp;PAYROLL!DG$2,CSDA!A$1:A$500&amp;CSDA!C$1:C$500,0)),0)</f>
        <v/>
      </c>
      <c r="DH731">
        <f>ROUND(T731/26,0)</f>
        <v/>
      </c>
      <c r="DI731">
        <f ref="DI731" t="array">IFERROR(INDEX(CSDA!D$1:D$500,MATCH("Trích giữ"&amp;PAYROLL!DI$2,CSDA!A$1:A$500&amp;CSDA!C$1:C$500,0)),0)</f>
        <v/>
      </c>
      <c r="DJ731">
        <f>IF(U731=0,T731*21.5%-BL731,0)</f>
        <v/>
      </c>
      <c r="DK731">
        <f ref="DK731" t="array">IFERROR(INDEX(CSDA!D$1:D$500,MATCH("Trích giữ"&amp;PAYROLL!DK$2,CSDA!A$1:A$500&amp;CSDA!C$1:C$500,0)),0)</f>
        <v/>
      </c>
      <c r="DL731">
        <f>IFERROR(INDEX(CSDA!D$1:D$500,MATCH(PAYROLL!DL$2,CSDA!C$1:C$500,0))/12,0)</f>
        <v/>
      </c>
      <c r="DM731">
        <f>SUM(DB731:DL731)</f>
        <v/>
      </c>
      <c r="DN731">
        <f>IFERROR(INDEX(ADJ!$A$1:$BZ$1000,MATCH(PAYROLL!D731,ADJ!A$1:A$500,0),MATCH(PAYROLL!DN$2,ADJ!$2:$2,0)),0)</f>
        <v/>
      </c>
      <c r="DO731">
        <f>IFERROR(SUM(BP731,DM731:DN731,CX731:DA731)-DT731,0)</f>
        <v/>
      </c>
      <c r="DP731">
        <f ref="DP731" t="array">SUM(BW731*IFERROR(INDEX(CSDA!D$1:D$500,MATCH(BW$2,CSDA!C$1:C$500,0)),0)%,CX731*IFERROR(INDEX(CSDA!D$1:D$500,MATCH(CX$2,CSDA!C$1:C$500,0)),0)%,DA731*IFERROR(INDEX(CSDA!D$1:D$500,MATCH(DA$2,CSDA!C$1:C$500,0)),0)%,DB731*IFERROR(INDEX(CSDA!D$1:D$500,MATCH(DB$2,CSDA!C$1:C$500,0)),0)%,DF731*IFERROR(INDEX(CSDA!D$1:D$500,MATCH("Phí dịch vụ"&amp;PAYROLL!DF$2,CSDA!A$1:A$500&amp;CSDA!C$1:C$500,0)),0)%,DC731*IFERROR(INDEX(CSDA!D$1:D$500,MATCH("Phí dịch vụ"&amp;PAYROLL!DC$2,CSDA!A$1:A$500&amp;CSDA!C$1:C$500,0)),0)%,DH731*IFERROR(INDEX(CSDA!D$1:D$500,MATCH("Phí dịch vụ"&amp;PAYROLL!DH$2,CSDA!A$1:A$500&amp;CSDA!C$1:C$500,0)),0)%,DJ731*IFERROR(INDEX(CSDA!D$1:D$500,MATCH("Phí dịch vụ"&amp;PAYROLL!DJ$2,CSDA!A$1:A$500&amp;CSDA!C$1:C$500,0)),0)%,BN731*IFERROR(INDEX(CSDA!D$1:D$500,MATCH(BN$2,CSDA!C$1:C$500,0)),0)%)-BN731*7%</f>
        <v/>
      </c>
      <c r="DQ731">
        <f>IFERROR(INDEX(ADJ!$A$1:$BZ$1000,MATCH(PAYROLL!D731,ADJ!A$1:A$500,0),MATCH(PAYROLL!DQ$2,ADJ!$2:$2,0)),0)</f>
        <v/>
      </c>
      <c r="DR731">
        <f>IFERROR(INDEX(ADJ!$A$1:$BZ$1000,MATCH(PAYROLL!D731,ADJ!A$1:A$500,0),MATCH(PAYROLL!DR$2,ADJ!$2:$2,0)),0)</f>
        <v/>
      </c>
      <c r="DS731">
        <f>SUM(DP731:DR731)</f>
        <v/>
      </c>
      <c r="DT731">
        <f>EK731</f>
        <v/>
      </c>
      <c r="DU731">
        <f>SUM(DO731:DR731)</f>
        <v/>
      </c>
      <c r="DV731">
        <f>ROUND(DU731*0.1,0)</f>
        <v/>
      </c>
      <c r="DW731">
        <f>DU731+DV731</f>
        <v/>
      </c>
      <c r="DZ731">
        <f>IFERROR(INDEX(ADJ!$A$1:$BZ$1000,MATCH(PAYROLL!$D731,ADJ!A$1:A$500,0),MATCH(PAYROLL!DZ$2,ADJ!$2:$2,0)),0)</f>
        <v/>
      </c>
      <c r="EA731">
        <f>IFERROR(INDEX(ADJ!$A$1:$BZ$1000,MATCH(PAYROLL!$D731,ADJ!A$1:A$500,0),MATCH(PAYROLL!EA$2,ADJ!$2:$2,0)),0)</f>
        <v/>
      </c>
      <c r="EB731">
        <f>IFERROR(INDEX(ADJ!$A$1:$BZ$1000,MATCH(PAYROLL!$D731,ADJ!A$1:A$500,0),MATCH(PAYROLL!EB$2,ADJ!$2:$2,0)),0)</f>
        <v/>
      </c>
      <c r="EC731">
        <f>IFERROR(INDEX(ADJ!$A$1:$BZ$1000,MATCH(PAYROLL!$D731,ADJ!A$1:A$500,0),MATCH(PAYROLL!EC$2,ADJ!$2:$2,0)),0)</f>
        <v/>
      </c>
      <c r="ED731">
        <f>IFERROR(INDEX(ADJ!$A$1:$BZ$1000,MATCH(PAYROLL!$D731,ADJ!A$1:A$500,0),MATCH(PAYROLL!ED$2,ADJ!$2:$2,0)),0)</f>
        <v/>
      </c>
      <c r="EE731">
        <f>IFERROR(INDEX(ADJ!$A$1:$BZ$1000,MATCH(PAYROLL!$D731,ADJ!A$1:A$500,0),MATCH(PAYROLL!EE$2,ADJ!$2:$2,0)),0)</f>
        <v/>
      </c>
      <c r="EF731">
        <f>IFERROR(INDEX(ADJ!$A$1:$BZ$1000,MATCH(PAYROLL!$D731,ADJ!A$1:A$500,0),MATCH(PAYROLL!EF$2,ADJ!$2:$2,0)),0)</f>
        <v/>
      </c>
      <c r="EG731">
        <f>IFERROR(INDEX(ADJ!$A$1:$BZ$1000,MATCH(PAYROLL!$D731,ADJ!A$1:A$500,0),MATCH(PAYROLL!EG$2,ADJ!$2:$2,0)),0)</f>
        <v/>
      </c>
      <c r="EH731">
        <f>IFERROR(INDEX(ADJ!$A$1:$BZ$1000,MATCH(PAYROLL!$D731,ADJ!A$1:A$500,0),MATCH(PAYROLL!EH$2,ADJ!$2:$2,0)),0)</f>
        <v/>
      </c>
      <c r="EI731">
        <f>IFERROR(INDEX(ADJ!$A$1:$BZ$1000,MATCH(PAYROLL!D731,ADJ!A$1:A$500,0),MATCH(PAYROLL!EI$2,ADJ!$2:$2,0)),0)</f>
        <v/>
      </c>
      <c r="EJ731">
        <f>IFERROR(INDEX(ADJ!$A$1:$BZ$1000,MATCH(PAYROLL!$D731,ADJ!A$1:A$500,0),MATCH(PAYROLL!EJ$2,ADJ!$2:$2,0)),0)</f>
        <v/>
      </c>
      <c r="EK731">
        <f>SUM(DZ731:EJ731)</f>
        <v/>
      </c>
    </row>
    <row r="732">
      <c r="A732" t="n">
        <v>730</v>
      </c>
      <c r="B732" t="inlineStr">
        <is>
          <t>Nguyễn Văn Hùng</t>
        </is>
      </c>
      <c r="D732" t="inlineStr">
        <is>
          <t>157096-01</t>
        </is>
      </c>
      <c r="S732">
        <f>IFERROR(INDEX(PIS!$A$1:$BZ$1000,MATCH($D732,PIS!C$1:C$500,0),MATCH("Lương CB tháng trước",PIS!$1:$1,0)),0)</f>
        <v/>
      </c>
      <c r="T732">
        <f>IFERROR(INDEX(PIS!$A$1:$BZ$1000,MATCH($D732,PIS!C$1:C$500,0),MATCH("Lương CB hiện tại",PIS!$1:$1,0)),0)</f>
        <v/>
      </c>
      <c r="U732">
        <f>IFERROR(INDEX(PIS!$A$1:$BZ$1000,MATCH($D732,PIS!C$1:C$500,0),MATCH("Lương đóng BHBB",PIS!$1:$1,0)),0)</f>
        <v/>
      </c>
      <c r="V732">
        <f>IFERROR(INDEX(PIS!$A$1:$BZ$1000,MATCH($D732,PIS!C$1:C$500,0),MATCH(V$2,PIS!$2:$2,0)),0)</f>
        <v/>
      </c>
      <c r="W732">
        <f>IFERROR(INDEX(PIS!$A$1:$BZ$1000,MATCH($D732,PIS!C$1:C$500,0),MATCH(W$2,PIS!$2:$2,0)),0)</f>
        <v/>
      </c>
      <c r="X732">
        <f>IFERROR(INDEX(PIS!$A$1:$BZ$1000,MATCH($D732,PIS!C$1:C$500,0),MATCH(X$2,PIS!$2:$2,0)),0)</f>
        <v/>
      </c>
      <c r="Y732">
        <f>IFERROR(INDEX(PIS!$A$1:$BZ$1000,MATCH($D732,PIS!C$1:C$500,0),MATCH(Y$2,PIS!$2:$2,0)),0)</f>
        <v/>
      </c>
      <c r="Z732">
        <f>IFERROR(INDEX(PIS!$A$1:$BZ$1000,MATCH($D732,PIS!C$1:C$500,0),MATCH(Z$2,PIS!$2:$2,0)),0)</f>
        <v/>
      </c>
      <c r="AA732">
        <f>IFERROR(INDEX(PIS!$A$1:$BZ$1000,MATCH($D732,PIS!C$1:C$500,0),MATCH(AA$2,PIS!$2:$2,0)),0)</f>
        <v/>
      </c>
      <c r="AB732">
        <f>IFERROR(INDEX(PIS!$A$1:$BZ$1000,MATCH($D732,PIS!C$1:C$500,0),MATCH(AB$2,PIS!$2:$2,0)),0)</f>
        <v/>
      </c>
      <c r="AC732">
        <f>SUM(V732:AB732)</f>
        <v/>
      </c>
      <c r="AD732">
        <f>IFERROR(INDEX(TIMESHEET!$A$1:$AI$5000,MATCH($D732,TIMESHEET!A$1:A$500,0),MATCH("T100",TIMESHEET!$2:$2,0))-2,0)</f>
        <v/>
      </c>
      <c r="AE732">
        <f>IFERROR(INDEX(TIMESHEET!$A$1:$AI$5000,MATCH($D732,TIMESHEET!A$1:A$500,0),MATCH("T202",TIMESHEET!$2:$2,0)),0)</f>
        <v/>
      </c>
      <c r="AF732">
        <f>IFERROR(INDEX(TIMESHEET!$A$1:$AI$5000,MATCH($D732,TIMESHEET!A$1:A$500,0),MATCH("T302",TIMESHEET!$2:$2,0)),0)</f>
        <v/>
      </c>
      <c r="AG732">
        <f>IFERROR(INDEX(TIMESHEET!$A$1:$AI$5000,MATCH($D732,TIMESHEET!A$1:A$500,0),MATCH("T406",TIMESHEET!$2:$2,0)),0)</f>
        <v/>
      </c>
      <c r="AH732">
        <f>AE732+AG732</f>
        <v/>
      </c>
      <c r="AI732">
        <f>IFERROR(INDEX(TIMESHEET!$A$1:$AI$5000,MATCH($D732,TIMESHEET!A$1:A$500,0),MATCH("T701",TIMESHEET!$2:$2,0)),0)</f>
        <v/>
      </c>
      <c r="AJ732">
        <f>IFERROR(INDEX(TIMESHEET!$A$1:$AI$5000,MATCH($D732,TIMESHEET!B$1:B$500,0),MATCH("T320",TIMESHEET!$2:$2,0)),0)</f>
        <v/>
      </c>
      <c r="AK732">
        <f>IFERROR(IF(LEFT(INDEX(PIS!O$1:O$500,MATCH(D732,PIS!C$1:C$500)),1)="M",T732/AD732*SUM(AE732:AG732),T732*AD732),0)</f>
        <v/>
      </c>
      <c r="AL732">
        <f>IFERROR(INDEX(ADJ!$A$1:$BZ$1000,MATCH(PAYROLL!D732,ADJ!A$1:A$500,0),MATCH(PAYROLL!AL$2,ADJ!$2:$2,0)),0)</f>
        <v/>
      </c>
      <c r="AM732">
        <f>SUM(AK732:AL732)</f>
        <v/>
      </c>
      <c r="AN732">
        <f>IFERROR(ROUND(V732/$AD732*$AH732,0),0)</f>
        <v/>
      </c>
      <c r="AO732">
        <f>IFERROR(ROUND(W732/$AD732*$AH732,0),0)</f>
        <v/>
      </c>
      <c r="AP732">
        <f>IFERROR(ROUND(X732/$AD732*$AE732,0),0)</f>
        <v/>
      </c>
      <c r="AQ732">
        <f>IFERROR(ROUND(Y732/$AD732*$AH732,0),0)</f>
        <v/>
      </c>
      <c r="AR732">
        <f>IFERROR(ROUND(Z732/$AD732*$AH732,0),0)</f>
        <v/>
      </c>
      <c r="AS732">
        <f>IFERROR(ROUND(AA732/$AD732*$AH732,0),0)</f>
        <v/>
      </c>
      <c r="AT732">
        <f>IFERROR(IF((AE732+AF732+AG732)&gt;13,AB732,ROUND(AB732/AD732*AH732,0)),0)</f>
        <v/>
      </c>
      <c r="AU732">
        <f>IFERROR(INDEX(ADJ!$A$1:$BZ$1000,MATCH(PAYROLL!D732,ADJ!A$1:A$500,0),MATCH(PAYROLL!AU$2,ADJ!$2:$2,0)),0)</f>
        <v/>
      </c>
      <c r="AV732">
        <f>ROUND(SUM(AN732:AU732),0)</f>
        <v/>
      </c>
      <c r="AW732">
        <f>IFERROR(INDEX(TIMESHEET!$A$1:$AI$5000,MATCH(PAYROLL!D732,TIMESHEET!A$1:A$500,0),MATCH("T620",TIMESHEET!$2:$2,0)),0)</f>
        <v/>
      </c>
      <c r="AX732">
        <f>IFERROR(INDEX(TIMESHEET!$A$1:$AI$5000,MATCH(PAYROLL!D732,TIMESHEET!A$1:A$500,0),MATCH("T601",TIMESHEET!$2:$2,0)),0)</f>
        <v/>
      </c>
      <c r="AY732">
        <f>IFERROR(INDEX(TIMESHEET!$A$1:$AI$5000,MATCH(PAYROLL!D732,TIMESHEET!A$1:A$500,0),MATCH("T602",TIMESHEET!$2:$2,0)),0)</f>
        <v/>
      </c>
      <c r="AZ732">
        <f>IFERROR(INDEX(TIMESHEET!$A$1:$AI$5000,MATCH(PAYROLL!D732,TIMESHEET!A$1:A$500,0),MATCH("T603",TIMESHEET!$2:$2,0)),0)</f>
        <v/>
      </c>
      <c r="BA732">
        <f>IFERROR(INDEX(TIMESHEET!$A$1:$AI$5000,MATCH(PAYROLL!D732,TIMESHEET!A$1:A$500,0),MATCH("T611",TIMESHEET!$2:$2,0)),0)</f>
        <v/>
      </c>
      <c r="BB732">
        <f>IFERROR(INDEX(TIMESHEET!$A$1:$AI$5000,MATCH(PAYROLL!D732,TIMESHEET!A$1:A$500,0),MATCH("T612",TIMESHEET!$2:$2,0)),0)</f>
        <v/>
      </c>
      <c r="BC732">
        <f>IFERROR(INDEX(TIMESHEET!$A$1:$AI$5000,MATCH(PAYROLL!D732,TIMESHEET!A$1:A$500,0),MATCH("T613",TIMESHEET!$2:$2,0)),0)</f>
        <v/>
      </c>
      <c r="BD732">
        <f>IFERROR(INDEX(TIMESHEET!$A$1:$AI$5000,MATCH(PAYROLL!D732,TIMESHEET!A$1:A$500,0),MATCH("T500",TIMESHEET!$2:$2,0)),0)</f>
        <v/>
      </c>
      <c r="BE732">
        <f>IFERROR(IF(LEFT(INDEX(PIS!O$1:O$500,MATCH(D732,PIS!C$1:C$500)),1)="M",T732/AD732/8*(AW732+AX732*1.5+AY732*2+AZ732*3+BA732*2.1+BB732*2.7+BC732*3.9+BD732*0.3),T732/8*(AW732+AX732*1.5+AY732*2+AZ732*3+BA732*2.1+BB732*2.7+BC732*3.9+BD732*0.3)),0)</f>
        <v/>
      </c>
      <c r="BF732">
        <f>IFERROR(INDEX(ADJ!$A$1:$BZ$1000,MATCH(PAYROLL!$D732,ADJ!A$1:A$500,0),MATCH(PAYROLL!BF$2,ADJ!$2:$2,0)),0)</f>
        <v/>
      </c>
      <c r="BG732">
        <f>IFERROR(INDEX(ADJ!$A$1:$BZ$1000,MATCH(PAYROLL!D732,ADJ!A$1:A$500,0),MATCH(PAYROLL!BG$2,ADJ!$2:$2,0)),0)</f>
        <v/>
      </c>
      <c r="BH732">
        <f>IFERROR(INDEX(ADJ!$A$1:$BZ$1000,MATCH(PAYROLL!D732,ADJ!A$1:A$500,0),MATCH(PAYROLL!BH$2,ADJ!$2:$2,0)),0)</f>
        <v/>
      </c>
      <c r="BI732">
        <f>IFERROR(INDEX(ADJ!$A$1:$BZ$1000,MATCH(PAYROLL!D732,ADJ!A$1:A$500,0),MATCH(PAYROLL!BI$2,ADJ!$2:$2,0)),0)</f>
        <v/>
      </c>
      <c r="BJ732">
        <f>IFERROR(INDEX(ADJ!$A$1:$BZ$1000,MATCH(PAYROLL!D732,ADJ!A$1:A$500,0),MATCH(PAYROLL!BJ$2,ADJ!$2:$2,0)),0)</f>
        <v/>
      </c>
      <c r="BK732">
        <f>SUM(BF732:BJ732)</f>
        <v/>
      </c>
      <c r="BL732">
        <f>IFERROR(INDEX(ADJ!$A$1:$BZ$1000,MATCH(PAYROLL!D732,ADJ!A$1:A$500,0),MATCH(PAYROLL!BL$2,ADJ!$2:$2,0)),0)</f>
        <v/>
      </c>
      <c r="BM732">
        <f>IFERROR(INDEX(ADJ!$A$1:$BZ$1000,MATCH(PAYROLL!D732,ADJ!A$1:A$500,0),MATCH(PAYROLL!BM$2,ADJ!$2:$2,0)),0)</f>
        <v/>
      </c>
      <c r="BN732">
        <f>IFERROR(INDEX(ADJ!$A$1:$BZ$1000,MATCH(PAYROLL!D732,ADJ!A$1:A$500,0),MATCH(PAYROLL!BN$2,ADJ!$2:$2,0)),0)</f>
        <v/>
      </c>
      <c r="BO732">
        <f>IFERROR(INDEX(ADJ!$A$1:$BZ$1000,MATCH(PAYROLL!D732,ADJ!A$1:A$500,0),MATCH(PAYROLL!BO$2,ADJ!$2:$2,0)),0)</f>
        <v/>
      </c>
      <c r="BP732">
        <f>SUM(AM732,AV732,BE732,BK732,BL732:BO732)</f>
        <v/>
      </c>
      <c r="BQ732">
        <f>BO732</f>
        <v/>
      </c>
      <c r="BR732">
        <f>IFERROR(ROUND(IF(LEFT(INDEX(PIS!O$1:O$500,MATCH(D732,PIS!C$1:C$500)),1)="D",T732/8*(BD732*0.3),IF(LEFT(INDEX(PIS!O$1:O$500,MATCH(D732,PIS!C$1:C$500)),1)="H",T732*($BD732*0.3),T732/$AD732/8*($BD732*0.3))),0),0)</f>
        <v/>
      </c>
      <c r="BS732">
        <f>IF(AP732&lt;1,0,MIN(AP732,730000))</f>
        <v/>
      </c>
      <c r="BT732">
        <f>IFERROR(ROUND((BE732-SUM(AW732:BC732)*T732/AD732/8),0)-BR732,0)</f>
        <v/>
      </c>
      <c r="BU732">
        <f>AO732</f>
        <v/>
      </c>
      <c r="BV732">
        <f>SUM(BQ732:BU732)</f>
        <v/>
      </c>
      <c r="BW732">
        <f>BP732-BV732</f>
        <v/>
      </c>
      <c r="BX732">
        <f>IFERROR(IF(RIGHT(INDEX(PIS!O$1:O$500,MATCH(D732,PIS!C$1:C$500)),5)="Gross",MIN(U732+V732,VLOOKUP("R700",TSC!B:C,2,0)*VLOOKUP("R101",TSC!B:C,2,0))*VLOOKUP("R701",TSC!B:C,2,0)%,0),0)</f>
        <v/>
      </c>
      <c r="BY732">
        <f>IFERROR(IF(RIGHT(INDEX(PIS!O$1:O$500,MATCH(D732,PIS!C$1:C$500)),5)="Gross",MIN(U732+V732,VLOOKUP("R700",TSC!B:C,2,0)*VLOOKUP("R101",TSC!B:C,2,0))*VLOOKUP("T704",TSC!B:C,2,0)%,0),0)</f>
        <v/>
      </c>
      <c r="BZ732">
        <f>IFERROR(IF(RIGHT(INDEX(PIS!O$1:O$500,MATCH(D732,PIS!C$1:C$500)),5)="Gross",MIN(U732+V732,VLOOKUP("R700",TSC!B:C,2,0)*VLOOKUP("1",TSC!F:G,2,0))*VLOOKUP("T705",TSC!B:C,2,0)%,0),0)</f>
        <v/>
      </c>
      <c r="CA732">
        <f>IFERROR(INDEX(ADJ!$A$1:$BZ$1000,MATCH(PAYROLL!D732,ADJ!A$1:A$500,0),MATCH(PAYROLL!CA$2,ADJ!$2:$2,0)),0)</f>
        <v/>
      </c>
      <c r="CB732">
        <f>IFERROR(INDEX(ADJ!$A$1:$BZ$1000,MATCH(PAYROLL!D732,ADJ!A$1:A$500,0),MATCH(PAYROLL!CB$2,ADJ!$2:$2,0)),0)</f>
        <v/>
      </c>
      <c r="CC732">
        <f>SUM(BX732:CB732)</f>
        <v/>
      </c>
      <c r="CD732">
        <f>IFERROR(INDEX(PIS!$A$1:$BZ$1000,MATCH(PAYROLL!D732,PIS!C$1:C$500,0),MATCH(PAYROLL!CD$1,PIS!$1:$1,0)),0)</f>
        <v/>
      </c>
      <c r="CE732">
        <f>IFERROR(IF(OR(INDEX(PIS!P$1:P$500,MATCH(D732,PIS!C$1:C$500,0))="LT2",INDEX(PIS!P$1:P$500,MATCH(D732,PIS!C$1:C$500,0))="P10"),0,SUM(CC732,CD732*VLOOKUP("R601",TSC!B:C,2,0),VLOOKUP("R602",TSC!B:C,2,0))),0)</f>
        <v/>
      </c>
      <c r="CF732">
        <f>MAX(BW732-CE732,0)</f>
        <v/>
      </c>
      <c r="CG732">
        <f>IFERROR(IF(OR(RIGHT(INDEX(PIS!P$1:P$500,MATCH(D732,PIS!C$1:C$500)),5)="P10",RIGHT(INDEX(PIS!P$1:P$500,MATCH(D732,PIS!C$1:C$500)),5)="CK"),0,IF(CF732&lt;=5000000,CF732*5%,IF(CF732&lt;=10000000,CF732*10%-250000,IF(CF732&lt;=18000000,CF732*15%-750000,IF(CF732&lt;=32000000,CF732*20%-1650000,IF(CF732&lt;=52000000,CF732*25%-3250000,IF(CF732&lt;=80000000,BH732*30%-5850000,CF732*35%-9850000))))))),0)</f>
        <v/>
      </c>
      <c r="CH732">
        <f>IFERROR(IF(OR(INDEX(PIS!P$1:P$500,MATCH(D732,PIS!C$1:C$500))="LT",INDEX(PIS!P$1:P$500,MATCH(D732,PIS!C$1:C$500))="CK"),0,IF(CF732&lt;2000000,0,CF732*10%)),0)</f>
        <v/>
      </c>
      <c r="CI732">
        <f>IFERROR(INDEX(ADJ!$A$1:$BZ$1000,MATCH(PAYROLL!D732,ADJ!A$1:A$500,0),MATCH(PAYROLL!CI$2,ADJ!$2:$2,0)),0)</f>
        <v/>
      </c>
      <c r="CJ732">
        <f>IFERROR(INDEX(ADJ!$A$1:$BZ$1000,MATCH(PAYROLL!D732,ADJ!A$1:A$500,0),MATCH(PAYROLL!CJ$2,ADJ!$2:$2,0)),0)</f>
        <v/>
      </c>
      <c r="CK732">
        <f>IFERROR(INDEX(ADJ!$A$1:$BZ$1000,MATCH(PAYROLL!D732,ADJ!A$1:A$500,0),MATCH(PAYROLL!CK$2,ADJ!$2:$2,0)),0)</f>
        <v/>
      </c>
      <c r="CL732">
        <f>SUM(CG732:CK732)</f>
        <v/>
      </c>
      <c r="CM732">
        <f>ROUND(SUM(CH732:CK732),0)</f>
        <v/>
      </c>
      <c r="CN732">
        <f>IFERROR(INDEX(CSDA!D$1:D$500,MATCH($CN$2,CSDA!C$1:C$500,0))*INDEX(PIS!V$1:V$500,MATCH(D732,PIS!C$1:C$500))+INDEX(ADJ!$A$1:$BZ$1000,MATCH(PAYROLL!D732,ADJ!A$1:A$500,0),MATCH(PAYROLL!CN$2,ADJ!$2:$2,0)),0)</f>
        <v/>
      </c>
      <c r="CO732">
        <f>IFERROR(INDEX(ADJ!$A$1:$BZ$1000,MATCH(PAYROLL!D732,ADJ!A$1:A$500,0),MATCH(PAYROLL!CO$2,ADJ!$2:$2,0)),0)</f>
        <v/>
      </c>
      <c r="CP732">
        <f>IFERROR(INDEX(ADJ!$A$1:$BZ$1000,MATCH(PAYROLL!D732,ADJ!A$1:A$500,0),MATCH(PAYROLL!CP$2,ADJ!$2:$2,0)),0)</f>
        <v/>
      </c>
      <c r="CQ732">
        <f>BP732-CL732-CI732-CM732-CN732-CO732-CP732-CC732</f>
        <v/>
      </c>
      <c r="CR732">
        <f>IFERROR(IF(RIGHT(INDEX(PIS!O$1:O$500,MATCH(D732,PIS!C$1:C$500,0)),5)="Gross",MIN(U732+V732,VLOOKUP("R700",TSC!B:C,2,0)*VLOOKUP("R101",TSC!B:C,2,0))*(VLOOKUP("T711",TSC!B:C,2,0)+VLOOKUP("T712",TSC!B:C,2,0))%,MIN(T732+V732,VLOOKUP("R700",TSC!B:C,2,0)*VLOOKUP("R101",TSC!B:C,2,0))*(VLOOKUP("T711",TSC!B:C,2,0)+VLOOKUP("T712",TSC!B:C,2,0)+VLOOKUP("R701",TSC!B:C,2,0))%),0)</f>
        <v/>
      </c>
      <c r="CS732">
        <f>IFERROR(IF(RIGHT(INDEX(PIS!O$1:O$500,MATCH(D732,PIS!C$1:C$500,0)),5)="Gross",MIN(U732+V732,VLOOKUP("R700",TSC!B:C,2,0)*VLOOKUP("R101",TSC!B:C,2,0))*(VLOOKUP("T714",TSC!B:C,2,0))%,MIN(T732+V732,VLOOKUP("R700",TSC!B:C,2,0)*VLOOKUP("R101",TSC!B:C,2,0))*(VLOOKUP("T704",TSC!B:C,2,0)+VLOOKUP("T714",TSC!B:C,2,0))%),0)</f>
        <v/>
      </c>
      <c r="CT732">
        <f>IFERROR(IF(RIGHT(INDEX(PIS!O$1:O$500,MATCH(D732,PIS!C$1:C$500,0)),5)="Gross",MIN(U732+V732,VLOOKUP("R700",TSC!B:C,2,0)*VLOOKUP("R101",TSC!B:C,2,0))*VLOOKUP("T705",TSC!B:C,2,0)%,MIN(T732+V732,VLOOKUP("R700",TSC!B:C,2,0)*VLOOKUP("R101",TSC!B:C,2,0))*VLOOKUP("T705",TSC!B:C,2,0)%),0)</f>
        <v/>
      </c>
      <c r="CU732">
        <f>IFERROR(IF(RIGHT(INDEX(PIS!O$1:O$500,MATCH(D732,PIS!C$1:C$500,0)),5)="Gross",MIN(U732+V732,VLOOKUP("R700",TSC!B:C,2,0)*VLOOKUP("R101",TSC!B:C,2,0))*(VLOOKUP("T713",TSC!B:C,2,0))%,MIN(T732+V732,VLOOKUP("R700",TSC!B:C,2,0)*VLOOKUP("R101",TSC!B:C,2,0))*(VLOOKUP("T713",TSC!B:C,2,0))%),0)</f>
        <v/>
      </c>
      <c r="CV732">
        <f>IFERROR(INDEX(ADJ!$A$1:$BZ$1000,MATCH(PAYROLL!D732,ADJ!A$1:A$500,0),MATCH(PAYROLL!CV$2,ADJ!$2:$2,0)),0)</f>
        <v/>
      </c>
      <c r="CW732">
        <f>IFERROR(INDEX(ADJ!$A$1:$BZ$1000,MATCH(PAYROLL!D732,ADJ!A$1:A$500,0),MATCH(PAYROLL!CW$2,ADJ!$2:$2,0)),0)</f>
        <v/>
      </c>
      <c r="CX732">
        <f>SUM(CR732:CW732)</f>
        <v/>
      </c>
      <c r="CY732">
        <f>ROUND(IF(CR732&gt;0,T732+V732*VLOOKUP("R202",TSC!$B$1:$C$500,2,0),0),0)</f>
        <v/>
      </c>
      <c r="CZ732">
        <f>IFERROR(INDEX(CSDA!D$1:D$500,MATCH($CZ$2,CSDA!C$1:C$500,0)),0)</f>
        <v/>
      </c>
      <c r="DA732">
        <f>ROUND(T732*0.7%,0)</f>
        <v/>
      </c>
      <c r="DB732">
        <f>ROUND(T732/12,0)</f>
        <v/>
      </c>
      <c r="DC732">
        <f ref="DC732" t="array">IFERROR(INDEX(CSDA!D$1:D$500,MATCH("Trích giữ"&amp;PAYROLL!DC$2,CSDA!A$1:A$500&amp;CSDA!C$1:C$500,0)),0)</f>
        <v/>
      </c>
      <c r="DD732">
        <f ref="DD732" t="array">IFERROR(INDEX(CSDA!D$1:D$500,MATCH("Trích giữ"&amp;PAYROLL!DD$2,CSDA!A$1:A$500&amp;CSDA!C$1:C$500,0)),0)</f>
        <v/>
      </c>
      <c r="DE732">
        <f ref="DE732" t="array">IFERROR(INDEX(CSDA!D$1:D$500,MATCH("Trích giữ"&amp;PAYROLL!DE$2,CSDA!A$1:A$500&amp;CSDA!C$1:C$500,0)),0)</f>
        <v/>
      </c>
      <c r="DF732">
        <f>IFERROR(INDEX(CSDA!D$1:D$500,MATCH(PAYROLL!DF$2,CSDA!C$1:C$500,0)),0)</f>
        <v/>
      </c>
      <c r="DG732">
        <f ref="DG732" t="array">IFERROR(INDEX(CSDA!D$1:D$500,MATCH("Trích giữ"&amp;PAYROLL!DG$2,CSDA!A$1:A$500&amp;CSDA!C$1:C$500,0)),0)</f>
        <v/>
      </c>
      <c r="DH732">
        <f>ROUND(T732/26,0)</f>
        <v/>
      </c>
      <c r="DI732">
        <f ref="DI732" t="array">IFERROR(INDEX(CSDA!D$1:D$500,MATCH("Trích giữ"&amp;PAYROLL!DI$2,CSDA!A$1:A$500&amp;CSDA!C$1:C$500,0)),0)</f>
        <v/>
      </c>
      <c r="DJ732">
        <f>IF(U732=0,T732*21.5%-BL732,0)</f>
        <v/>
      </c>
      <c r="DK732">
        <f ref="DK732" t="array">IFERROR(INDEX(CSDA!D$1:D$500,MATCH("Trích giữ"&amp;PAYROLL!DK$2,CSDA!A$1:A$500&amp;CSDA!C$1:C$500,0)),0)</f>
        <v/>
      </c>
      <c r="DL732">
        <f>IFERROR(INDEX(CSDA!D$1:D$500,MATCH(PAYROLL!DL$2,CSDA!C$1:C$500,0))/12,0)</f>
        <v/>
      </c>
      <c r="DM732">
        <f>SUM(DB732:DL732)</f>
        <v/>
      </c>
      <c r="DN732">
        <f>IFERROR(INDEX(ADJ!$A$1:$BZ$1000,MATCH(PAYROLL!D732,ADJ!A$1:A$500,0),MATCH(PAYROLL!DN$2,ADJ!$2:$2,0)),0)</f>
        <v/>
      </c>
      <c r="DO732">
        <f>IFERROR(SUM(BP732,DM732:DN732,CX732:DA732)-DT732,0)</f>
        <v/>
      </c>
      <c r="DP732">
        <f ref="DP732" t="array">SUM(BW732*IFERROR(INDEX(CSDA!D$1:D$500,MATCH(BW$2,CSDA!C$1:C$500,0)),0)%,CX732*IFERROR(INDEX(CSDA!D$1:D$500,MATCH(CX$2,CSDA!C$1:C$500,0)),0)%,DA732*IFERROR(INDEX(CSDA!D$1:D$500,MATCH(DA$2,CSDA!C$1:C$500,0)),0)%,DB732*IFERROR(INDEX(CSDA!D$1:D$500,MATCH(DB$2,CSDA!C$1:C$500,0)),0)%,DF732*IFERROR(INDEX(CSDA!D$1:D$500,MATCH("Phí dịch vụ"&amp;PAYROLL!DF$2,CSDA!A$1:A$500&amp;CSDA!C$1:C$500,0)),0)%,DC732*IFERROR(INDEX(CSDA!D$1:D$500,MATCH("Phí dịch vụ"&amp;PAYROLL!DC$2,CSDA!A$1:A$500&amp;CSDA!C$1:C$500,0)),0)%,DH732*IFERROR(INDEX(CSDA!D$1:D$500,MATCH("Phí dịch vụ"&amp;PAYROLL!DH$2,CSDA!A$1:A$500&amp;CSDA!C$1:C$500,0)),0)%,DJ732*IFERROR(INDEX(CSDA!D$1:D$500,MATCH("Phí dịch vụ"&amp;PAYROLL!DJ$2,CSDA!A$1:A$500&amp;CSDA!C$1:C$500,0)),0)%,BN732*IFERROR(INDEX(CSDA!D$1:D$500,MATCH(BN$2,CSDA!C$1:C$500,0)),0)%)-BN732*7%</f>
        <v/>
      </c>
      <c r="DQ732">
        <f>IFERROR(INDEX(ADJ!$A$1:$BZ$1000,MATCH(PAYROLL!D732,ADJ!A$1:A$500,0),MATCH(PAYROLL!DQ$2,ADJ!$2:$2,0)),0)</f>
        <v/>
      </c>
      <c r="DR732">
        <f>IFERROR(INDEX(ADJ!$A$1:$BZ$1000,MATCH(PAYROLL!D732,ADJ!A$1:A$500,0),MATCH(PAYROLL!DR$2,ADJ!$2:$2,0)),0)</f>
        <v/>
      </c>
      <c r="DS732">
        <f>SUM(DP732:DR732)</f>
        <v/>
      </c>
      <c r="DT732">
        <f>EK732</f>
        <v/>
      </c>
      <c r="DU732">
        <f>SUM(DO732:DR732)</f>
        <v/>
      </c>
      <c r="DV732">
        <f>ROUND(DU732*0.1,0)</f>
        <v/>
      </c>
      <c r="DW732">
        <f>DU732+DV732</f>
        <v/>
      </c>
      <c r="DZ732">
        <f>IFERROR(INDEX(ADJ!$A$1:$BZ$1000,MATCH(PAYROLL!$D732,ADJ!A$1:A$500,0),MATCH(PAYROLL!DZ$2,ADJ!$2:$2,0)),0)</f>
        <v/>
      </c>
      <c r="EA732">
        <f>IFERROR(INDEX(ADJ!$A$1:$BZ$1000,MATCH(PAYROLL!$D732,ADJ!A$1:A$500,0),MATCH(PAYROLL!EA$2,ADJ!$2:$2,0)),0)</f>
        <v/>
      </c>
      <c r="EB732">
        <f>IFERROR(INDEX(ADJ!$A$1:$BZ$1000,MATCH(PAYROLL!$D732,ADJ!A$1:A$500,0),MATCH(PAYROLL!EB$2,ADJ!$2:$2,0)),0)</f>
        <v/>
      </c>
      <c r="EC732">
        <f>IFERROR(INDEX(ADJ!$A$1:$BZ$1000,MATCH(PAYROLL!$D732,ADJ!A$1:A$500,0),MATCH(PAYROLL!EC$2,ADJ!$2:$2,0)),0)</f>
        <v/>
      </c>
      <c r="ED732">
        <f>IFERROR(INDEX(ADJ!$A$1:$BZ$1000,MATCH(PAYROLL!$D732,ADJ!A$1:A$500,0),MATCH(PAYROLL!ED$2,ADJ!$2:$2,0)),0)</f>
        <v/>
      </c>
      <c r="EE732">
        <f>IFERROR(INDEX(ADJ!$A$1:$BZ$1000,MATCH(PAYROLL!$D732,ADJ!A$1:A$500,0),MATCH(PAYROLL!EE$2,ADJ!$2:$2,0)),0)</f>
        <v/>
      </c>
      <c r="EF732">
        <f>IFERROR(INDEX(ADJ!$A$1:$BZ$1000,MATCH(PAYROLL!$D732,ADJ!A$1:A$500,0),MATCH(PAYROLL!EF$2,ADJ!$2:$2,0)),0)</f>
        <v/>
      </c>
      <c r="EG732">
        <f>IFERROR(INDEX(ADJ!$A$1:$BZ$1000,MATCH(PAYROLL!$D732,ADJ!A$1:A$500,0),MATCH(PAYROLL!EG$2,ADJ!$2:$2,0)),0)</f>
        <v/>
      </c>
      <c r="EH732">
        <f>IFERROR(INDEX(ADJ!$A$1:$BZ$1000,MATCH(PAYROLL!$D732,ADJ!A$1:A$500,0),MATCH(PAYROLL!EH$2,ADJ!$2:$2,0)),0)</f>
        <v/>
      </c>
      <c r="EI732">
        <f>IFERROR(INDEX(ADJ!$A$1:$BZ$1000,MATCH(PAYROLL!D732,ADJ!A$1:A$500,0),MATCH(PAYROLL!EI$2,ADJ!$2:$2,0)),0)</f>
        <v/>
      </c>
      <c r="EJ732">
        <f>IFERROR(INDEX(ADJ!$A$1:$BZ$1000,MATCH(PAYROLL!$D732,ADJ!A$1:A$500,0),MATCH(PAYROLL!EJ$2,ADJ!$2:$2,0)),0)</f>
        <v/>
      </c>
      <c r="EK732">
        <f>SUM(DZ732:EJ732)</f>
        <v/>
      </c>
    </row>
    <row r="733">
      <c r="A733" t="n">
        <v>731</v>
      </c>
      <c r="B733" t="inlineStr">
        <is>
          <t>Hà Xuân Hưng</t>
        </is>
      </c>
      <c r="D733" t="inlineStr">
        <is>
          <t>154113-02</t>
        </is>
      </c>
      <c r="S733">
        <f>IFERROR(INDEX(PIS!$A$1:$BZ$1000,MATCH($D733,PIS!C$1:C$500,0),MATCH("Lương CB tháng trước",PIS!$1:$1,0)),0)</f>
        <v/>
      </c>
      <c r="T733">
        <f>IFERROR(INDEX(PIS!$A$1:$BZ$1000,MATCH($D733,PIS!C$1:C$500,0),MATCH("Lương CB hiện tại",PIS!$1:$1,0)),0)</f>
        <v/>
      </c>
      <c r="U733">
        <f>IFERROR(INDEX(PIS!$A$1:$BZ$1000,MATCH($D733,PIS!C$1:C$500,0),MATCH("Lương đóng BHBB",PIS!$1:$1,0)),0)</f>
        <v/>
      </c>
      <c r="V733">
        <f>IFERROR(INDEX(PIS!$A$1:$BZ$1000,MATCH($D733,PIS!C$1:C$500,0),MATCH(V$2,PIS!$2:$2,0)),0)</f>
        <v/>
      </c>
      <c r="W733">
        <f>IFERROR(INDEX(PIS!$A$1:$BZ$1000,MATCH($D733,PIS!C$1:C$500,0),MATCH(W$2,PIS!$2:$2,0)),0)</f>
        <v/>
      </c>
      <c r="X733">
        <f>IFERROR(INDEX(PIS!$A$1:$BZ$1000,MATCH($D733,PIS!C$1:C$500,0),MATCH(X$2,PIS!$2:$2,0)),0)</f>
        <v/>
      </c>
      <c r="Y733">
        <f>IFERROR(INDEX(PIS!$A$1:$BZ$1000,MATCH($D733,PIS!C$1:C$500,0),MATCH(Y$2,PIS!$2:$2,0)),0)</f>
        <v/>
      </c>
      <c r="Z733">
        <f>IFERROR(INDEX(PIS!$A$1:$BZ$1000,MATCH($D733,PIS!C$1:C$500,0),MATCH(Z$2,PIS!$2:$2,0)),0)</f>
        <v/>
      </c>
      <c r="AA733">
        <f>IFERROR(INDEX(PIS!$A$1:$BZ$1000,MATCH($D733,PIS!C$1:C$500,0),MATCH(AA$2,PIS!$2:$2,0)),0)</f>
        <v/>
      </c>
      <c r="AB733">
        <f>IFERROR(INDEX(PIS!$A$1:$BZ$1000,MATCH($D733,PIS!C$1:C$500,0),MATCH(AB$2,PIS!$2:$2,0)),0)</f>
        <v/>
      </c>
      <c r="AC733">
        <f>SUM(V733:AB733)</f>
        <v/>
      </c>
      <c r="AD733">
        <f>IFERROR(INDEX(TIMESHEET!$A$1:$AI$5000,MATCH($D733,TIMESHEET!A$1:A$500,0),MATCH("T100",TIMESHEET!$2:$2,0))-2,0)</f>
        <v/>
      </c>
      <c r="AE733">
        <f>IFERROR(INDEX(TIMESHEET!$A$1:$AI$5000,MATCH($D733,TIMESHEET!A$1:A$500,0),MATCH("T202",TIMESHEET!$2:$2,0)),0)</f>
        <v/>
      </c>
      <c r="AF733">
        <f>IFERROR(INDEX(TIMESHEET!$A$1:$AI$5000,MATCH($D733,TIMESHEET!A$1:A$500,0),MATCH("T302",TIMESHEET!$2:$2,0)),0)</f>
        <v/>
      </c>
      <c r="AG733">
        <f>IFERROR(INDEX(TIMESHEET!$A$1:$AI$5000,MATCH($D733,TIMESHEET!A$1:A$500,0),MATCH("T406",TIMESHEET!$2:$2,0)),0)</f>
        <v/>
      </c>
      <c r="AH733">
        <f>AE733+AG733</f>
        <v/>
      </c>
      <c r="AI733">
        <f>IFERROR(INDEX(TIMESHEET!$A$1:$AI$5000,MATCH($D733,TIMESHEET!A$1:A$500,0),MATCH("T701",TIMESHEET!$2:$2,0)),0)</f>
        <v/>
      </c>
      <c r="AJ733">
        <f>IFERROR(INDEX(TIMESHEET!$A$1:$AI$5000,MATCH($D733,TIMESHEET!B$1:B$500,0),MATCH("T320",TIMESHEET!$2:$2,0)),0)</f>
        <v/>
      </c>
      <c r="AK733">
        <f>IFERROR(IF(LEFT(INDEX(PIS!O$1:O$500,MATCH(D733,PIS!C$1:C$500)),1)="M",T733/AD733*SUM(AE733:AG733),T733*AD733),0)</f>
        <v/>
      </c>
      <c r="AL733">
        <f>IFERROR(INDEX(ADJ!$A$1:$BZ$1000,MATCH(PAYROLL!D733,ADJ!A$1:A$500,0),MATCH(PAYROLL!AL$2,ADJ!$2:$2,0)),0)</f>
        <v/>
      </c>
      <c r="AM733">
        <f>SUM(AK733:AL733)</f>
        <v/>
      </c>
      <c r="AN733">
        <f>IFERROR(ROUND(V733/$AD733*$AH733,0),0)</f>
        <v/>
      </c>
      <c r="AO733">
        <f>IFERROR(ROUND(W733/$AD733*$AH733,0),0)</f>
        <v/>
      </c>
      <c r="AP733">
        <f>IFERROR(ROUND(X733/$AD733*$AE733,0),0)</f>
        <v/>
      </c>
      <c r="AQ733">
        <f>IFERROR(ROUND(Y733/$AD733*$AH733,0),0)</f>
        <v/>
      </c>
      <c r="AR733">
        <f>IFERROR(ROUND(Z733/$AD733*$AH733,0),0)</f>
        <v/>
      </c>
      <c r="AS733">
        <f>IFERROR(ROUND(AA733/$AD733*$AH733,0),0)</f>
        <v/>
      </c>
      <c r="AT733">
        <f>IFERROR(IF((AE733+AF733+AG733)&gt;13,AB733,ROUND(AB733/AD733*AH733,0)),0)</f>
        <v/>
      </c>
      <c r="AU733">
        <f>IFERROR(INDEX(ADJ!$A$1:$BZ$1000,MATCH(PAYROLL!D733,ADJ!A$1:A$500,0),MATCH(PAYROLL!AU$2,ADJ!$2:$2,0)),0)</f>
        <v/>
      </c>
      <c r="AV733">
        <f>ROUND(SUM(AN733:AU733),0)</f>
        <v/>
      </c>
      <c r="AW733">
        <f>IFERROR(INDEX(TIMESHEET!$A$1:$AI$5000,MATCH(PAYROLL!D733,TIMESHEET!A$1:A$500,0),MATCH("T620",TIMESHEET!$2:$2,0)),0)</f>
        <v/>
      </c>
      <c r="AX733">
        <f>IFERROR(INDEX(TIMESHEET!$A$1:$AI$5000,MATCH(PAYROLL!D733,TIMESHEET!A$1:A$500,0),MATCH("T601",TIMESHEET!$2:$2,0)),0)</f>
        <v/>
      </c>
      <c r="AY733">
        <f>IFERROR(INDEX(TIMESHEET!$A$1:$AI$5000,MATCH(PAYROLL!D733,TIMESHEET!A$1:A$500,0),MATCH("T602",TIMESHEET!$2:$2,0)),0)</f>
        <v/>
      </c>
      <c r="AZ733">
        <f>IFERROR(INDEX(TIMESHEET!$A$1:$AI$5000,MATCH(PAYROLL!D733,TIMESHEET!A$1:A$500,0),MATCH("T603",TIMESHEET!$2:$2,0)),0)</f>
        <v/>
      </c>
      <c r="BA733">
        <f>IFERROR(INDEX(TIMESHEET!$A$1:$AI$5000,MATCH(PAYROLL!D733,TIMESHEET!A$1:A$500,0),MATCH("T611",TIMESHEET!$2:$2,0)),0)</f>
        <v/>
      </c>
      <c r="BB733">
        <f>IFERROR(INDEX(TIMESHEET!$A$1:$AI$5000,MATCH(PAYROLL!D733,TIMESHEET!A$1:A$500,0),MATCH("T612",TIMESHEET!$2:$2,0)),0)</f>
        <v/>
      </c>
      <c r="BC733">
        <f>IFERROR(INDEX(TIMESHEET!$A$1:$AI$5000,MATCH(PAYROLL!D733,TIMESHEET!A$1:A$500,0),MATCH("T613",TIMESHEET!$2:$2,0)),0)</f>
        <v/>
      </c>
      <c r="BD733">
        <f>IFERROR(INDEX(TIMESHEET!$A$1:$AI$5000,MATCH(PAYROLL!D733,TIMESHEET!A$1:A$500,0),MATCH("T500",TIMESHEET!$2:$2,0)),0)</f>
        <v/>
      </c>
      <c r="BE733">
        <f>IFERROR(IF(LEFT(INDEX(PIS!O$1:O$500,MATCH(D733,PIS!C$1:C$500)),1)="M",T733/AD733/8*(AW733+AX733*1.5+AY733*2+AZ733*3+BA733*2.1+BB733*2.7+BC733*3.9+BD733*0.3),T733/8*(AW733+AX733*1.5+AY733*2+AZ733*3+BA733*2.1+BB733*2.7+BC733*3.9+BD733*0.3)),0)</f>
        <v/>
      </c>
      <c r="BF733">
        <f>IFERROR(INDEX(ADJ!$A$1:$BZ$1000,MATCH(PAYROLL!$D733,ADJ!A$1:A$500,0),MATCH(PAYROLL!BF$2,ADJ!$2:$2,0)),0)</f>
        <v/>
      </c>
      <c r="BG733">
        <f>IFERROR(INDEX(ADJ!$A$1:$BZ$1000,MATCH(PAYROLL!D733,ADJ!A$1:A$500,0),MATCH(PAYROLL!BG$2,ADJ!$2:$2,0)),0)</f>
        <v/>
      </c>
      <c r="BH733">
        <f>IFERROR(INDEX(ADJ!$A$1:$BZ$1000,MATCH(PAYROLL!D733,ADJ!A$1:A$500,0),MATCH(PAYROLL!BH$2,ADJ!$2:$2,0)),0)</f>
        <v/>
      </c>
      <c r="BI733">
        <f>IFERROR(INDEX(ADJ!$A$1:$BZ$1000,MATCH(PAYROLL!D733,ADJ!A$1:A$500,0),MATCH(PAYROLL!BI$2,ADJ!$2:$2,0)),0)</f>
        <v/>
      </c>
      <c r="BJ733">
        <f>IFERROR(INDEX(ADJ!$A$1:$BZ$1000,MATCH(PAYROLL!D733,ADJ!A$1:A$500,0),MATCH(PAYROLL!BJ$2,ADJ!$2:$2,0)),0)</f>
        <v/>
      </c>
      <c r="BK733">
        <f>SUM(BF733:BJ733)</f>
        <v/>
      </c>
      <c r="BL733">
        <f>IFERROR(INDEX(ADJ!$A$1:$BZ$1000,MATCH(PAYROLL!D733,ADJ!A$1:A$500,0),MATCH(PAYROLL!BL$2,ADJ!$2:$2,0)),0)</f>
        <v/>
      </c>
      <c r="BM733">
        <f>IFERROR(INDEX(ADJ!$A$1:$BZ$1000,MATCH(PAYROLL!D733,ADJ!A$1:A$500,0),MATCH(PAYROLL!BM$2,ADJ!$2:$2,0)),0)</f>
        <v/>
      </c>
      <c r="BN733">
        <f>IFERROR(INDEX(ADJ!$A$1:$BZ$1000,MATCH(PAYROLL!D733,ADJ!A$1:A$500,0),MATCH(PAYROLL!BN$2,ADJ!$2:$2,0)),0)</f>
        <v/>
      </c>
      <c r="BO733">
        <f>IFERROR(INDEX(ADJ!$A$1:$BZ$1000,MATCH(PAYROLL!D733,ADJ!A$1:A$500,0),MATCH(PAYROLL!BO$2,ADJ!$2:$2,0)),0)</f>
        <v/>
      </c>
      <c r="BP733">
        <f>SUM(AM733,AV733,BE733,BK733,BL733:BO733)</f>
        <v/>
      </c>
      <c r="BQ733">
        <f>BO733</f>
        <v/>
      </c>
      <c r="BR733">
        <f>IFERROR(ROUND(IF(LEFT(INDEX(PIS!O$1:O$500,MATCH(D733,PIS!C$1:C$500)),1)="D",T733/8*(BD733*0.3),IF(LEFT(INDEX(PIS!O$1:O$500,MATCH(D733,PIS!C$1:C$500)),1)="H",T733*($BD733*0.3),T733/$AD733/8*($BD733*0.3))),0),0)</f>
        <v/>
      </c>
      <c r="BS733">
        <f>IF(AP733&lt;1,0,MIN(AP733,730000))</f>
        <v/>
      </c>
      <c r="BT733">
        <f>IFERROR(ROUND((BE733-SUM(AW733:BC733)*T733/AD733/8),0)-BR733,0)</f>
        <v/>
      </c>
      <c r="BU733">
        <f>AO733</f>
        <v/>
      </c>
      <c r="BV733">
        <f>SUM(BQ733:BU733)</f>
        <v/>
      </c>
      <c r="BW733">
        <f>BP733-BV733</f>
        <v/>
      </c>
      <c r="BX733">
        <f>IFERROR(IF(RIGHT(INDEX(PIS!O$1:O$500,MATCH(D733,PIS!C$1:C$500)),5)="Gross",MIN(U733+V733,VLOOKUP("R700",TSC!B:C,2,0)*VLOOKUP("R101",TSC!B:C,2,0))*VLOOKUP("R701",TSC!B:C,2,0)%,0),0)</f>
        <v/>
      </c>
      <c r="BY733">
        <f>IFERROR(IF(RIGHT(INDEX(PIS!O$1:O$500,MATCH(D733,PIS!C$1:C$500)),5)="Gross",MIN(U733+V733,VLOOKUP("R700",TSC!B:C,2,0)*VLOOKUP("R101",TSC!B:C,2,0))*VLOOKUP("T704",TSC!B:C,2,0)%,0),0)</f>
        <v/>
      </c>
      <c r="BZ733">
        <f>IFERROR(IF(RIGHT(INDEX(PIS!O$1:O$500,MATCH(D733,PIS!C$1:C$500)),5)="Gross",MIN(U733+V733,VLOOKUP("R700",TSC!B:C,2,0)*VLOOKUP("1",TSC!F:G,2,0))*VLOOKUP("T705",TSC!B:C,2,0)%,0),0)</f>
        <v/>
      </c>
      <c r="CA733">
        <f>IFERROR(INDEX(ADJ!$A$1:$BZ$1000,MATCH(PAYROLL!D733,ADJ!A$1:A$500,0),MATCH(PAYROLL!CA$2,ADJ!$2:$2,0)),0)</f>
        <v/>
      </c>
      <c r="CB733">
        <f>IFERROR(INDEX(ADJ!$A$1:$BZ$1000,MATCH(PAYROLL!D733,ADJ!A$1:A$500,0),MATCH(PAYROLL!CB$2,ADJ!$2:$2,0)),0)</f>
        <v/>
      </c>
      <c r="CC733">
        <f>SUM(BX733:CB733)</f>
        <v/>
      </c>
      <c r="CD733">
        <f>IFERROR(INDEX(PIS!$A$1:$BZ$1000,MATCH(PAYROLL!D733,PIS!C$1:C$500,0),MATCH(PAYROLL!CD$1,PIS!$1:$1,0)),0)</f>
        <v/>
      </c>
      <c r="CE733">
        <f>IFERROR(IF(OR(INDEX(PIS!P$1:P$500,MATCH(D733,PIS!C$1:C$500,0))="LT2",INDEX(PIS!P$1:P$500,MATCH(D733,PIS!C$1:C$500,0))="P10"),0,SUM(CC733,CD733*VLOOKUP("R601",TSC!B:C,2,0),VLOOKUP("R602",TSC!B:C,2,0))),0)</f>
        <v/>
      </c>
      <c r="CF733">
        <f>MAX(BW733-CE733,0)</f>
        <v/>
      </c>
      <c r="CG733">
        <f>IFERROR(IF(OR(RIGHT(INDEX(PIS!P$1:P$500,MATCH(D733,PIS!C$1:C$500)),5)="P10",RIGHT(INDEX(PIS!P$1:P$500,MATCH(D733,PIS!C$1:C$500)),5)="CK"),0,IF(CF733&lt;=5000000,CF733*5%,IF(CF733&lt;=10000000,CF733*10%-250000,IF(CF733&lt;=18000000,CF733*15%-750000,IF(CF733&lt;=32000000,CF733*20%-1650000,IF(CF733&lt;=52000000,CF733*25%-3250000,IF(CF733&lt;=80000000,BH733*30%-5850000,CF733*35%-9850000))))))),0)</f>
        <v/>
      </c>
      <c r="CH733">
        <f>IFERROR(IF(OR(INDEX(PIS!P$1:P$500,MATCH(D733,PIS!C$1:C$500))="LT",INDEX(PIS!P$1:P$500,MATCH(D733,PIS!C$1:C$500))="CK"),0,IF(CF733&lt;2000000,0,CF733*10%)),0)</f>
        <v/>
      </c>
      <c r="CI733">
        <f>IFERROR(INDEX(ADJ!$A$1:$BZ$1000,MATCH(PAYROLL!D733,ADJ!A$1:A$500,0),MATCH(PAYROLL!CI$2,ADJ!$2:$2,0)),0)</f>
        <v/>
      </c>
      <c r="CJ733">
        <f>IFERROR(INDEX(ADJ!$A$1:$BZ$1000,MATCH(PAYROLL!D733,ADJ!A$1:A$500,0),MATCH(PAYROLL!CJ$2,ADJ!$2:$2,0)),0)</f>
        <v/>
      </c>
      <c r="CK733">
        <f>IFERROR(INDEX(ADJ!$A$1:$BZ$1000,MATCH(PAYROLL!D733,ADJ!A$1:A$500,0),MATCH(PAYROLL!CK$2,ADJ!$2:$2,0)),0)</f>
        <v/>
      </c>
      <c r="CL733">
        <f>SUM(CG733:CK733)</f>
        <v/>
      </c>
      <c r="CM733">
        <f>ROUND(SUM(CH733:CK733),0)</f>
        <v/>
      </c>
      <c r="CN733">
        <f>IFERROR(INDEX(CSDA!D$1:D$500,MATCH($CN$2,CSDA!C$1:C$500,0))*INDEX(PIS!V$1:V$500,MATCH(D733,PIS!C$1:C$500))+INDEX(ADJ!$A$1:$BZ$1000,MATCH(PAYROLL!D733,ADJ!A$1:A$500,0),MATCH(PAYROLL!CN$2,ADJ!$2:$2,0)),0)</f>
        <v/>
      </c>
      <c r="CO733">
        <f>IFERROR(INDEX(ADJ!$A$1:$BZ$1000,MATCH(PAYROLL!D733,ADJ!A$1:A$500,0),MATCH(PAYROLL!CO$2,ADJ!$2:$2,0)),0)</f>
        <v/>
      </c>
      <c r="CP733">
        <f>IFERROR(INDEX(ADJ!$A$1:$BZ$1000,MATCH(PAYROLL!D733,ADJ!A$1:A$500,0),MATCH(PAYROLL!CP$2,ADJ!$2:$2,0)),0)</f>
        <v/>
      </c>
      <c r="CQ733">
        <f>BP733-CL733-CI733-CM733-CN733-CO733-CP733-CC733</f>
        <v/>
      </c>
      <c r="CR733">
        <f>IFERROR(IF(RIGHT(INDEX(PIS!O$1:O$500,MATCH(D733,PIS!C$1:C$500,0)),5)="Gross",MIN(U733+V733,VLOOKUP("R700",TSC!B:C,2,0)*VLOOKUP("R101",TSC!B:C,2,0))*(VLOOKUP("T711",TSC!B:C,2,0)+VLOOKUP("T712",TSC!B:C,2,0))%,MIN(T733+V733,VLOOKUP("R700",TSC!B:C,2,0)*VLOOKUP("R101",TSC!B:C,2,0))*(VLOOKUP("T711",TSC!B:C,2,0)+VLOOKUP("T712",TSC!B:C,2,0)+VLOOKUP("R701",TSC!B:C,2,0))%),0)</f>
        <v/>
      </c>
      <c r="CS733">
        <f>IFERROR(IF(RIGHT(INDEX(PIS!O$1:O$500,MATCH(D733,PIS!C$1:C$500,0)),5)="Gross",MIN(U733+V733,VLOOKUP("R700",TSC!B:C,2,0)*VLOOKUP("R101",TSC!B:C,2,0))*(VLOOKUP("T714",TSC!B:C,2,0))%,MIN(T733+V733,VLOOKUP("R700",TSC!B:C,2,0)*VLOOKUP("R101",TSC!B:C,2,0))*(VLOOKUP("T704",TSC!B:C,2,0)+VLOOKUP("T714",TSC!B:C,2,0))%),0)</f>
        <v/>
      </c>
      <c r="CT733">
        <f>IFERROR(IF(RIGHT(INDEX(PIS!O$1:O$500,MATCH(D733,PIS!C$1:C$500,0)),5)="Gross",MIN(U733+V733,VLOOKUP("R700",TSC!B:C,2,0)*VLOOKUP("R101",TSC!B:C,2,0))*VLOOKUP("T705",TSC!B:C,2,0)%,MIN(T733+V733,VLOOKUP("R700",TSC!B:C,2,0)*VLOOKUP("R101",TSC!B:C,2,0))*VLOOKUP("T705",TSC!B:C,2,0)%),0)</f>
        <v/>
      </c>
      <c r="CU733">
        <f>IFERROR(IF(RIGHT(INDEX(PIS!O$1:O$500,MATCH(D733,PIS!C$1:C$500,0)),5)="Gross",MIN(U733+V733,VLOOKUP("R700",TSC!B:C,2,0)*VLOOKUP("R101",TSC!B:C,2,0))*(VLOOKUP("T713",TSC!B:C,2,0))%,MIN(T733+V733,VLOOKUP("R700",TSC!B:C,2,0)*VLOOKUP("R101",TSC!B:C,2,0))*(VLOOKUP("T713",TSC!B:C,2,0))%),0)</f>
        <v/>
      </c>
      <c r="CV733">
        <f>IFERROR(INDEX(ADJ!$A$1:$BZ$1000,MATCH(PAYROLL!D733,ADJ!A$1:A$500,0),MATCH(PAYROLL!CV$2,ADJ!$2:$2,0)),0)</f>
        <v/>
      </c>
      <c r="CW733">
        <f>IFERROR(INDEX(ADJ!$A$1:$BZ$1000,MATCH(PAYROLL!D733,ADJ!A$1:A$500,0),MATCH(PAYROLL!CW$2,ADJ!$2:$2,0)),0)</f>
        <v/>
      </c>
      <c r="CX733">
        <f>SUM(CR733:CW733)</f>
        <v/>
      </c>
      <c r="CY733">
        <f>ROUND(IF(CR733&gt;0,T733+V733*VLOOKUP("R202",TSC!$B$1:$C$500,2,0),0),0)</f>
        <v/>
      </c>
      <c r="CZ733">
        <f>IFERROR(INDEX(CSDA!D$1:D$500,MATCH($CZ$2,CSDA!C$1:C$500,0)),0)</f>
        <v/>
      </c>
      <c r="DA733">
        <f>ROUND(T733*0.7%,0)</f>
        <v/>
      </c>
      <c r="DB733">
        <f>ROUND(T733/12,0)</f>
        <v/>
      </c>
      <c r="DC733">
        <f ref="DC733" t="array">IFERROR(INDEX(CSDA!D$1:D$500,MATCH("Trích giữ"&amp;PAYROLL!DC$2,CSDA!A$1:A$500&amp;CSDA!C$1:C$500,0)),0)</f>
        <v/>
      </c>
      <c r="DD733">
        <f ref="DD733" t="array">IFERROR(INDEX(CSDA!D$1:D$500,MATCH("Trích giữ"&amp;PAYROLL!DD$2,CSDA!A$1:A$500&amp;CSDA!C$1:C$500,0)),0)</f>
        <v/>
      </c>
      <c r="DE733">
        <f ref="DE733" t="array">IFERROR(INDEX(CSDA!D$1:D$500,MATCH("Trích giữ"&amp;PAYROLL!DE$2,CSDA!A$1:A$500&amp;CSDA!C$1:C$500,0)),0)</f>
        <v/>
      </c>
      <c r="DF733">
        <f>IFERROR(INDEX(CSDA!D$1:D$500,MATCH(PAYROLL!DF$2,CSDA!C$1:C$500,0)),0)</f>
        <v/>
      </c>
      <c r="DG733">
        <f ref="DG733" t="array">IFERROR(INDEX(CSDA!D$1:D$500,MATCH("Trích giữ"&amp;PAYROLL!DG$2,CSDA!A$1:A$500&amp;CSDA!C$1:C$500,0)),0)</f>
        <v/>
      </c>
      <c r="DH733">
        <f>ROUND(T733/26,0)</f>
        <v/>
      </c>
      <c r="DI733">
        <f ref="DI733" t="array">IFERROR(INDEX(CSDA!D$1:D$500,MATCH("Trích giữ"&amp;PAYROLL!DI$2,CSDA!A$1:A$500&amp;CSDA!C$1:C$500,0)),0)</f>
        <v/>
      </c>
      <c r="DJ733">
        <f>IF(U733=0,T733*21.5%-BL733,0)</f>
        <v/>
      </c>
      <c r="DK733">
        <f ref="DK733" t="array">IFERROR(INDEX(CSDA!D$1:D$500,MATCH("Trích giữ"&amp;PAYROLL!DK$2,CSDA!A$1:A$500&amp;CSDA!C$1:C$500,0)),0)</f>
        <v/>
      </c>
      <c r="DL733">
        <f>IFERROR(INDEX(CSDA!D$1:D$500,MATCH(PAYROLL!DL$2,CSDA!C$1:C$500,0))/12,0)</f>
        <v/>
      </c>
      <c r="DM733">
        <f>SUM(DB733:DL733)</f>
        <v/>
      </c>
      <c r="DN733">
        <f>IFERROR(INDEX(ADJ!$A$1:$BZ$1000,MATCH(PAYROLL!D733,ADJ!A$1:A$500,0),MATCH(PAYROLL!DN$2,ADJ!$2:$2,0)),0)</f>
        <v/>
      </c>
      <c r="DO733">
        <f>IFERROR(SUM(BP733,DM733:DN733,CX733:DA733)-DT733,0)</f>
        <v/>
      </c>
      <c r="DP733">
        <f ref="DP733" t="array">SUM(BW733*IFERROR(INDEX(CSDA!D$1:D$500,MATCH(BW$2,CSDA!C$1:C$500,0)),0)%,CX733*IFERROR(INDEX(CSDA!D$1:D$500,MATCH(CX$2,CSDA!C$1:C$500,0)),0)%,DA733*IFERROR(INDEX(CSDA!D$1:D$500,MATCH(DA$2,CSDA!C$1:C$500,0)),0)%,DB733*IFERROR(INDEX(CSDA!D$1:D$500,MATCH(DB$2,CSDA!C$1:C$500,0)),0)%,DF733*IFERROR(INDEX(CSDA!D$1:D$500,MATCH("Phí dịch vụ"&amp;PAYROLL!DF$2,CSDA!A$1:A$500&amp;CSDA!C$1:C$500,0)),0)%,DC733*IFERROR(INDEX(CSDA!D$1:D$500,MATCH("Phí dịch vụ"&amp;PAYROLL!DC$2,CSDA!A$1:A$500&amp;CSDA!C$1:C$500,0)),0)%,DH733*IFERROR(INDEX(CSDA!D$1:D$500,MATCH("Phí dịch vụ"&amp;PAYROLL!DH$2,CSDA!A$1:A$500&amp;CSDA!C$1:C$500,0)),0)%,DJ733*IFERROR(INDEX(CSDA!D$1:D$500,MATCH("Phí dịch vụ"&amp;PAYROLL!DJ$2,CSDA!A$1:A$500&amp;CSDA!C$1:C$500,0)),0)%,BN733*IFERROR(INDEX(CSDA!D$1:D$500,MATCH(BN$2,CSDA!C$1:C$500,0)),0)%)-BN733*7%</f>
        <v/>
      </c>
      <c r="DQ733">
        <f>IFERROR(INDEX(ADJ!$A$1:$BZ$1000,MATCH(PAYROLL!D733,ADJ!A$1:A$500,0),MATCH(PAYROLL!DQ$2,ADJ!$2:$2,0)),0)</f>
        <v/>
      </c>
      <c r="DR733">
        <f>IFERROR(INDEX(ADJ!$A$1:$BZ$1000,MATCH(PAYROLL!D733,ADJ!A$1:A$500,0),MATCH(PAYROLL!DR$2,ADJ!$2:$2,0)),0)</f>
        <v/>
      </c>
      <c r="DS733">
        <f>SUM(DP733:DR733)</f>
        <v/>
      </c>
      <c r="DT733">
        <f>EK733</f>
        <v/>
      </c>
      <c r="DU733">
        <f>SUM(DO733:DR733)</f>
        <v/>
      </c>
      <c r="DV733">
        <f>ROUND(DU733*0.1,0)</f>
        <v/>
      </c>
      <c r="DW733">
        <f>DU733+DV733</f>
        <v/>
      </c>
      <c r="DZ733">
        <f>IFERROR(INDEX(ADJ!$A$1:$BZ$1000,MATCH(PAYROLL!$D733,ADJ!A$1:A$500,0),MATCH(PAYROLL!DZ$2,ADJ!$2:$2,0)),0)</f>
        <v/>
      </c>
      <c r="EA733">
        <f>IFERROR(INDEX(ADJ!$A$1:$BZ$1000,MATCH(PAYROLL!$D733,ADJ!A$1:A$500,0),MATCH(PAYROLL!EA$2,ADJ!$2:$2,0)),0)</f>
        <v/>
      </c>
      <c r="EB733">
        <f>IFERROR(INDEX(ADJ!$A$1:$BZ$1000,MATCH(PAYROLL!$D733,ADJ!A$1:A$500,0),MATCH(PAYROLL!EB$2,ADJ!$2:$2,0)),0)</f>
        <v/>
      </c>
      <c r="EC733">
        <f>IFERROR(INDEX(ADJ!$A$1:$BZ$1000,MATCH(PAYROLL!$D733,ADJ!A$1:A$500,0),MATCH(PAYROLL!EC$2,ADJ!$2:$2,0)),0)</f>
        <v/>
      </c>
      <c r="ED733">
        <f>IFERROR(INDEX(ADJ!$A$1:$BZ$1000,MATCH(PAYROLL!$D733,ADJ!A$1:A$500,0),MATCH(PAYROLL!ED$2,ADJ!$2:$2,0)),0)</f>
        <v/>
      </c>
      <c r="EE733">
        <f>IFERROR(INDEX(ADJ!$A$1:$BZ$1000,MATCH(PAYROLL!$D733,ADJ!A$1:A$500,0),MATCH(PAYROLL!EE$2,ADJ!$2:$2,0)),0)</f>
        <v/>
      </c>
      <c r="EF733">
        <f>IFERROR(INDEX(ADJ!$A$1:$BZ$1000,MATCH(PAYROLL!$D733,ADJ!A$1:A$500,0),MATCH(PAYROLL!EF$2,ADJ!$2:$2,0)),0)</f>
        <v/>
      </c>
      <c r="EG733">
        <f>IFERROR(INDEX(ADJ!$A$1:$BZ$1000,MATCH(PAYROLL!$D733,ADJ!A$1:A$500,0),MATCH(PAYROLL!EG$2,ADJ!$2:$2,0)),0)</f>
        <v/>
      </c>
      <c r="EH733">
        <f>IFERROR(INDEX(ADJ!$A$1:$BZ$1000,MATCH(PAYROLL!$D733,ADJ!A$1:A$500,0),MATCH(PAYROLL!EH$2,ADJ!$2:$2,0)),0)</f>
        <v/>
      </c>
      <c r="EI733">
        <f>IFERROR(INDEX(ADJ!$A$1:$BZ$1000,MATCH(PAYROLL!D733,ADJ!A$1:A$500,0),MATCH(PAYROLL!EI$2,ADJ!$2:$2,0)),0)</f>
        <v/>
      </c>
      <c r="EJ733">
        <f>IFERROR(INDEX(ADJ!$A$1:$BZ$1000,MATCH(PAYROLL!$D733,ADJ!A$1:A$500,0),MATCH(PAYROLL!EJ$2,ADJ!$2:$2,0)),0)</f>
        <v/>
      </c>
      <c r="EK733">
        <f>SUM(DZ733:EJ733)</f>
        <v/>
      </c>
    </row>
    <row r="734">
      <c r="A734" t="n">
        <v>732</v>
      </c>
      <c r="B734" t="inlineStr">
        <is>
          <t>Triệu Văn Hà</t>
        </is>
      </c>
      <c r="D734" t="inlineStr">
        <is>
          <t>157067-01</t>
        </is>
      </c>
      <c r="S734">
        <f>IFERROR(INDEX(PIS!$A$1:$BZ$1000,MATCH($D734,PIS!C$1:C$500,0),MATCH("Lương CB tháng trước",PIS!$1:$1,0)),0)</f>
        <v/>
      </c>
      <c r="T734">
        <f>IFERROR(INDEX(PIS!$A$1:$BZ$1000,MATCH($D734,PIS!C$1:C$500,0),MATCH("Lương CB hiện tại",PIS!$1:$1,0)),0)</f>
        <v/>
      </c>
      <c r="U734">
        <f>IFERROR(INDEX(PIS!$A$1:$BZ$1000,MATCH($D734,PIS!C$1:C$500,0),MATCH("Lương đóng BHBB",PIS!$1:$1,0)),0)</f>
        <v/>
      </c>
      <c r="V734">
        <f>IFERROR(INDEX(PIS!$A$1:$BZ$1000,MATCH($D734,PIS!C$1:C$500,0),MATCH(V$2,PIS!$2:$2,0)),0)</f>
        <v/>
      </c>
      <c r="W734">
        <f>IFERROR(INDEX(PIS!$A$1:$BZ$1000,MATCH($D734,PIS!C$1:C$500,0),MATCH(W$2,PIS!$2:$2,0)),0)</f>
        <v/>
      </c>
      <c r="X734">
        <f>IFERROR(INDEX(PIS!$A$1:$BZ$1000,MATCH($D734,PIS!C$1:C$500,0),MATCH(X$2,PIS!$2:$2,0)),0)</f>
        <v/>
      </c>
      <c r="Y734">
        <f>IFERROR(INDEX(PIS!$A$1:$BZ$1000,MATCH($D734,PIS!C$1:C$500,0),MATCH(Y$2,PIS!$2:$2,0)),0)</f>
        <v/>
      </c>
      <c r="Z734">
        <f>IFERROR(INDEX(PIS!$A$1:$BZ$1000,MATCH($D734,PIS!C$1:C$500,0),MATCH(Z$2,PIS!$2:$2,0)),0)</f>
        <v/>
      </c>
      <c r="AA734">
        <f>IFERROR(INDEX(PIS!$A$1:$BZ$1000,MATCH($D734,PIS!C$1:C$500,0),MATCH(AA$2,PIS!$2:$2,0)),0)</f>
        <v/>
      </c>
      <c r="AB734">
        <f>IFERROR(INDEX(PIS!$A$1:$BZ$1000,MATCH($D734,PIS!C$1:C$500,0),MATCH(AB$2,PIS!$2:$2,0)),0)</f>
        <v/>
      </c>
      <c r="AC734">
        <f>SUM(V734:AB734)</f>
        <v/>
      </c>
      <c r="AD734">
        <f>IFERROR(INDEX(TIMESHEET!$A$1:$AI$5000,MATCH($D734,TIMESHEET!A$1:A$500,0),MATCH("T100",TIMESHEET!$2:$2,0))-2,0)</f>
        <v/>
      </c>
      <c r="AE734">
        <f>IFERROR(INDEX(TIMESHEET!$A$1:$AI$5000,MATCH($D734,TIMESHEET!A$1:A$500,0),MATCH("T202",TIMESHEET!$2:$2,0)),0)</f>
        <v/>
      </c>
      <c r="AF734">
        <f>IFERROR(INDEX(TIMESHEET!$A$1:$AI$5000,MATCH($D734,TIMESHEET!A$1:A$500,0),MATCH("T302",TIMESHEET!$2:$2,0)),0)</f>
        <v/>
      </c>
      <c r="AG734">
        <f>IFERROR(INDEX(TIMESHEET!$A$1:$AI$5000,MATCH($D734,TIMESHEET!A$1:A$500,0),MATCH("T406",TIMESHEET!$2:$2,0)),0)</f>
        <v/>
      </c>
      <c r="AH734">
        <f>AE734+AG734</f>
        <v/>
      </c>
      <c r="AI734">
        <f>IFERROR(INDEX(TIMESHEET!$A$1:$AI$5000,MATCH($D734,TIMESHEET!A$1:A$500,0),MATCH("T701",TIMESHEET!$2:$2,0)),0)</f>
        <v/>
      </c>
      <c r="AJ734">
        <f>IFERROR(INDEX(TIMESHEET!$A$1:$AI$5000,MATCH($D734,TIMESHEET!B$1:B$500,0),MATCH("T320",TIMESHEET!$2:$2,0)),0)</f>
        <v/>
      </c>
      <c r="AK734">
        <f>IFERROR(IF(LEFT(INDEX(PIS!O$1:O$500,MATCH(D734,PIS!C$1:C$500)),1)="M",T734/AD734*SUM(AE734:AG734),T734*AD734),0)</f>
        <v/>
      </c>
      <c r="AL734">
        <f>IFERROR(INDEX(ADJ!$A$1:$BZ$1000,MATCH(PAYROLL!D734,ADJ!A$1:A$500,0),MATCH(PAYROLL!AL$2,ADJ!$2:$2,0)),0)</f>
        <v/>
      </c>
      <c r="AM734">
        <f>SUM(AK734:AL734)</f>
        <v/>
      </c>
      <c r="AN734">
        <f>IFERROR(ROUND(V734/$AD734*$AH734,0),0)</f>
        <v/>
      </c>
      <c r="AO734">
        <f>IFERROR(ROUND(W734/$AD734*$AH734,0),0)</f>
        <v/>
      </c>
      <c r="AP734">
        <f>IFERROR(ROUND(X734/$AD734*$AE734,0),0)</f>
        <v/>
      </c>
      <c r="AQ734">
        <f>IFERROR(ROUND(Y734/$AD734*$AH734,0),0)</f>
        <v/>
      </c>
      <c r="AR734">
        <f>IFERROR(ROUND(Z734/$AD734*$AH734,0),0)</f>
        <v/>
      </c>
      <c r="AS734">
        <f>IFERROR(ROUND(AA734/$AD734*$AH734,0),0)</f>
        <v/>
      </c>
      <c r="AT734">
        <f>IFERROR(IF((AE734+AF734+AG734)&gt;13,AB734,ROUND(AB734/AD734*AH734,0)),0)</f>
        <v/>
      </c>
      <c r="AU734">
        <f>IFERROR(INDEX(ADJ!$A$1:$BZ$1000,MATCH(PAYROLL!D734,ADJ!A$1:A$500,0),MATCH(PAYROLL!AU$2,ADJ!$2:$2,0)),0)</f>
        <v/>
      </c>
      <c r="AV734">
        <f>ROUND(SUM(AN734:AU734),0)</f>
        <v/>
      </c>
      <c r="AW734">
        <f>IFERROR(INDEX(TIMESHEET!$A$1:$AI$5000,MATCH(PAYROLL!D734,TIMESHEET!A$1:A$500,0),MATCH("T620",TIMESHEET!$2:$2,0)),0)</f>
        <v/>
      </c>
      <c r="AX734">
        <f>IFERROR(INDEX(TIMESHEET!$A$1:$AI$5000,MATCH(PAYROLL!D734,TIMESHEET!A$1:A$500,0),MATCH("T601",TIMESHEET!$2:$2,0)),0)</f>
        <v/>
      </c>
      <c r="AY734">
        <f>IFERROR(INDEX(TIMESHEET!$A$1:$AI$5000,MATCH(PAYROLL!D734,TIMESHEET!A$1:A$500,0),MATCH("T602",TIMESHEET!$2:$2,0)),0)</f>
        <v/>
      </c>
      <c r="AZ734">
        <f>IFERROR(INDEX(TIMESHEET!$A$1:$AI$5000,MATCH(PAYROLL!D734,TIMESHEET!A$1:A$500,0),MATCH("T603",TIMESHEET!$2:$2,0)),0)</f>
        <v/>
      </c>
      <c r="BA734">
        <f>IFERROR(INDEX(TIMESHEET!$A$1:$AI$5000,MATCH(PAYROLL!D734,TIMESHEET!A$1:A$500,0),MATCH("T611",TIMESHEET!$2:$2,0)),0)</f>
        <v/>
      </c>
      <c r="BB734">
        <f>IFERROR(INDEX(TIMESHEET!$A$1:$AI$5000,MATCH(PAYROLL!D734,TIMESHEET!A$1:A$500,0),MATCH("T612",TIMESHEET!$2:$2,0)),0)</f>
        <v/>
      </c>
      <c r="BC734">
        <f>IFERROR(INDEX(TIMESHEET!$A$1:$AI$5000,MATCH(PAYROLL!D734,TIMESHEET!A$1:A$500,0),MATCH("T613",TIMESHEET!$2:$2,0)),0)</f>
        <v/>
      </c>
      <c r="BD734">
        <f>IFERROR(INDEX(TIMESHEET!$A$1:$AI$5000,MATCH(PAYROLL!D734,TIMESHEET!A$1:A$500,0),MATCH("T500",TIMESHEET!$2:$2,0)),0)</f>
        <v/>
      </c>
      <c r="BE734">
        <f>IFERROR(IF(LEFT(INDEX(PIS!O$1:O$500,MATCH(D734,PIS!C$1:C$500)),1)="M",T734/AD734/8*(AW734+AX734*1.5+AY734*2+AZ734*3+BA734*2.1+BB734*2.7+BC734*3.9+BD734*0.3),T734/8*(AW734+AX734*1.5+AY734*2+AZ734*3+BA734*2.1+BB734*2.7+BC734*3.9+BD734*0.3)),0)</f>
        <v/>
      </c>
      <c r="BF734">
        <f>IFERROR(INDEX(ADJ!$A$1:$BZ$1000,MATCH(PAYROLL!$D734,ADJ!A$1:A$500,0),MATCH(PAYROLL!BF$2,ADJ!$2:$2,0)),0)</f>
        <v/>
      </c>
      <c r="BG734">
        <f>IFERROR(INDEX(ADJ!$A$1:$BZ$1000,MATCH(PAYROLL!D734,ADJ!A$1:A$500,0),MATCH(PAYROLL!BG$2,ADJ!$2:$2,0)),0)</f>
        <v/>
      </c>
      <c r="BH734">
        <f>IFERROR(INDEX(ADJ!$A$1:$BZ$1000,MATCH(PAYROLL!D734,ADJ!A$1:A$500,0),MATCH(PAYROLL!BH$2,ADJ!$2:$2,0)),0)</f>
        <v/>
      </c>
      <c r="BI734">
        <f>IFERROR(INDEX(ADJ!$A$1:$BZ$1000,MATCH(PAYROLL!D734,ADJ!A$1:A$500,0),MATCH(PAYROLL!BI$2,ADJ!$2:$2,0)),0)</f>
        <v/>
      </c>
      <c r="BJ734">
        <f>IFERROR(INDEX(ADJ!$A$1:$BZ$1000,MATCH(PAYROLL!D734,ADJ!A$1:A$500,0),MATCH(PAYROLL!BJ$2,ADJ!$2:$2,0)),0)</f>
        <v/>
      </c>
      <c r="BK734">
        <f>SUM(BF734:BJ734)</f>
        <v/>
      </c>
      <c r="BL734">
        <f>IFERROR(INDEX(ADJ!$A$1:$BZ$1000,MATCH(PAYROLL!D734,ADJ!A$1:A$500,0),MATCH(PAYROLL!BL$2,ADJ!$2:$2,0)),0)</f>
        <v/>
      </c>
      <c r="BM734">
        <f>IFERROR(INDEX(ADJ!$A$1:$BZ$1000,MATCH(PAYROLL!D734,ADJ!A$1:A$500,0),MATCH(PAYROLL!BM$2,ADJ!$2:$2,0)),0)</f>
        <v/>
      </c>
      <c r="BN734">
        <f>IFERROR(INDEX(ADJ!$A$1:$BZ$1000,MATCH(PAYROLL!D734,ADJ!A$1:A$500,0),MATCH(PAYROLL!BN$2,ADJ!$2:$2,0)),0)</f>
        <v/>
      </c>
      <c r="BO734">
        <f>IFERROR(INDEX(ADJ!$A$1:$BZ$1000,MATCH(PAYROLL!D734,ADJ!A$1:A$500,0),MATCH(PAYROLL!BO$2,ADJ!$2:$2,0)),0)</f>
        <v/>
      </c>
      <c r="BP734">
        <f>SUM(AM734,AV734,BE734,BK734,BL734:BO734)</f>
        <v/>
      </c>
      <c r="BQ734">
        <f>BO734</f>
        <v/>
      </c>
      <c r="BR734">
        <f>IFERROR(ROUND(IF(LEFT(INDEX(PIS!O$1:O$500,MATCH(D734,PIS!C$1:C$500)),1)="D",T734/8*(BD734*0.3),IF(LEFT(INDEX(PIS!O$1:O$500,MATCH(D734,PIS!C$1:C$500)),1)="H",T734*($BD734*0.3),T734/$AD734/8*($BD734*0.3))),0),0)</f>
        <v/>
      </c>
      <c r="BS734">
        <f>IF(AP734&lt;1,0,MIN(AP734,730000))</f>
        <v/>
      </c>
      <c r="BT734">
        <f>IFERROR(ROUND((BE734-SUM(AW734:BC734)*T734/AD734/8),0)-BR734,0)</f>
        <v/>
      </c>
      <c r="BU734">
        <f>AO734</f>
        <v/>
      </c>
      <c r="BV734">
        <f>SUM(BQ734:BU734)</f>
        <v/>
      </c>
      <c r="BW734">
        <f>BP734-BV734</f>
        <v/>
      </c>
      <c r="BX734">
        <f>IFERROR(IF(RIGHT(INDEX(PIS!O$1:O$500,MATCH(D734,PIS!C$1:C$500)),5)="Gross",MIN(U734+V734,VLOOKUP("R700",TSC!B:C,2,0)*VLOOKUP("R101",TSC!B:C,2,0))*VLOOKUP("R701",TSC!B:C,2,0)%,0),0)</f>
        <v/>
      </c>
      <c r="BY734">
        <f>IFERROR(IF(RIGHT(INDEX(PIS!O$1:O$500,MATCH(D734,PIS!C$1:C$500)),5)="Gross",MIN(U734+V734,VLOOKUP("R700",TSC!B:C,2,0)*VLOOKUP("R101",TSC!B:C,2,0))*VLOOKUP("T704",TSC!B:C,2,0)%,0),0)</f>
        <v/>
      </c>
      <c r="BZ734">
        <f>IFERROR(IF(RIGHT(INDEX(PIS!O$1:O$500,MATCH(D734,PIS!C$1:C$500)),5)="Gross",MIN(U734+V734,VLOOKUP("R700",TSC!B:C,2,0)*VLOOKUP("1",TSC!F:G,2,0))*VLOOKUP("T705",TSC!B:C,2,0)%,0),0)</f>
        <v/>
      </c>
      <c r="CA734">
        <f>IFERROR(INDEX(ADJ!$A$1:$BZ$1000,MATCH(PAYROLL!D734,ADJ!A$1:A$500,0),MATCH(PAYROLL!CA$2,ADJ!$2:$2,0)),0)</f>
        <v/>
      </c>
      <c r="CB734">
        <f>IFERROR(INDEX(ADJ!$A$1:$BZ$1000,MATCH(PAYROLL!D734,ADJ!A$1:A$500,0),MATCH(PAYROLL!CB$2,ADJ!$2:$2,0)),0)</f>
        <v/>
      </c>
      <c r="CC734">
        <f>SUM(BX734:CB734)</f>
        <v/>
      </c>
      <c r="CD734">
        <f>IFERROR(INDEX(PIS!$A$1:$BZ$1000,MATCH(PAYROLL!D734,PIS!C$1:C$500,0),MATCH(PAYROLL!CD$1,PIS!$1:$1,0)),0)</f>
        <v/>
      </c>
      <c r="CE734">
        <f>IFERROR(IF(OR(INDEX(PIS!P$1:P$500,MATCH(D734,PIS!C$1:C$500,0))="LT2",INDEX(PIS!P$1:P$500,MATCH(D734,PIS!C$1:C$500,0))="P10"),0,SUM(CC734,CD734*VLOOKUP("R601",TSC!B:C,2,0),VLOOKUP("R602",TSC!B:C,2,0))),0)</f>
        <v/>
      </c>
      <c r="CF734">
        <f>MAX(BW734-CE734,0)</f>
        <v/>
      </c>
      <c r="CG734">
        <f>IFERROR(IF(OR(RIGHT(INDEX(PIS!P$1:P$500,MATCH(D734,PIS!C$1:C$500)),5)="P10",RIGHT(INDEX(PIS!P$1:P$500,MATCH(D734,PIS!C$1:C$500)),5)="CK"),0,IF(CF734&lt;=5000000,CF734*5%,IF(CF734&lt;=10000000,CF734*10%-250000,IF(CF734&lt;=18000000,CF734*15%-750000,IF(CF734&lt;=32000000,CF734*20%-1650000,IF(CF734&lt;=52000000,CF734*25%-3250000,IF(CF734&lt;=80000000,BH734*30%-5850000,CF734*35%-9850000))))))),0)</f>
        <v/>
      </c>
      <c r="CH734">
        <f>IFERROR(IF(OR(INDEX(PIS!P$1:P$500,MATCH(D734,PIS!C$1:C$500))="LT",INDEX(PIS!P$1:P$500,MATCH(D734,PIS!C$1:C$500))="CK"),0,IF(CF734&lt;2000000,0,CF734*10%)),0)</f>
        <v/>
      </c>
      <c r="CI734">
        <f>IFERROR(INDEX(ADJ!$A$1:$BZ$1000,MATCH(PAYROLL!D734,ADJ!A$1:A$500,0),MATCH(PAYROLL!CI$2,ADJ!$2:$2,0)),0)</f>
        <v/>
      </c>
      <c r="CJ734">
        <f>IFERROR(INDEX(ADJ!$A$1:$BZ$1000,MATCH(PAYROLL!D734,ADJ!A$1:A$500,0),MATCH(PAYROLL!CJ$2,ADJ!$2:$2,0)),0)</f>
        <v/>
      </c>
      <c r="CK734">
        <f>IFERROR(INDEX(ADJ!$A$1:$BZ$1000,MATCH(PAYROLL!D734,ADJ!A$1:A$500,0),MATCH(PAYROLL!CK$2,ADJ!$2:$2,0)),0)</f>
        <v/>
      </c>
      <c r="CL734">
        <f>SUM(CG734:CK734)</f>
        <v/>
      </c>
      <c r="CM734">
        <f>ROUND(SUM(CH734:CK734),0)</f>
        <v/>
      </c>
      <c r="CN734">
        <f>IFERROR(INDEX(CSDA!D$1:D$500,MATCH($CN$2,CSDA!C$1:C$500,0))*INDEX(PIS!V$1:V$500,MATCH(D734,PIS!C$1:C$500))+INDEX(ADJ!$A$1:$BZ$1000,MATCH(PAYROLL!D734,ADJ!A$1:A$500,0),MATCH(PAYROLL!CN$2,ADJ!$2:$2,0)),0)</f>
        <v/>
      </c>
      <c r="CO734">
        <f>IFERROR(INDEX(ADJ!$A$1:$BZ$1000,MATCH(PAYROLL!D734,ADJ!A$1:A$500,0),MATCH(PAYROLL!CO$2,ADJ!$2:$2,0)),0)</f>
        <v/>
      </c>
      <c r="CP734">
        <f>IFERROR(INDEX(ADJ!$A$1:$BZ$1000,MATCH(PAYROLL!D734,ADJ!A$1:A$500,0),MATCH(PAYROLL!CP$2,ADJ!$2:$2,0)),0)</f>
        <v/>
      </c>
      <c r="CQ734">
        <f>BP734-CL734-CI734-CM734-CN734-CO734-CP734-CC734</f>
        <v/>
      </c>
      <c r="CR734">
        <f>IFERROR(IF(RIGHT(INDEX(PIS!O$1:O$500,MATCH(D734,PIS!C$1:C$500,0)),5)="Gross",MIN(U734+V734,VLOOKUP("R700",TSC!B:C,2,0)*VLOOKUP("R101",TSC!B:C,2,0))*(VLOOKUP("T711",TSC!B:C,2,0)+VLOOKUP("T712",TSC!B:C,2,0))%,MIN(T734+V734,VLOOKUP("R700",TSC!B:C,2,0)*VLOOKUP("R101",TSC!B:C,2,0))*(VLOOKUP("T711",TSC!B:C,2,0)+VLOOKUP("T712",TSC!B:C,2,0)+VLOOKUP("R701",TSC!B:C,2,0))%),0)</f>
        <v/>
      </c>
      <c r="CS734">
        <f>IFERROR(IF(RIGHT(INDEX(PIS!O$1:O$500,MATCH(D734,PIS!C$1:C$500,0)),5)="Gross",MIN(U734+V734,VLOOKUP("R700",TSC!B:C,2,0)*VLOOKUP("R101",TSC!B:C,2,0))*(VLOOKUP("T714",TSC!B:C,2,0))%,MIN(T734+V734,VLOOKUP("R700",TSC!B:C,2,0)*VLOOKUP("R101",TSC!B:C,2,0))*(VLOOKUP("T704",TSC!B:C,2,0)+VLOOKUP("T714",TSC!B:C,2,0))%),0)</f>
        <v/>
      </c>
      <c r="CT734">
        <f>IFERROR(IF(RIGHT(INDEX(PIS!O$1:O$500,MATCH(D734,PIS!C$1:C$500,0)),5)="Gross",MIN(U734+V734,VLOOKUP("R700",TSC!B:C,2,0)*VLOOKUP("R101",TSC!B:C,2,0))*VLOOKUP("T705",TSC!B:C,2,0)%,MIN(T734+V734,VLOOKUP("R700",TSC!B:C,2,0)*VLOOKUP("R101",TSC!B:C,2,0))*VLOOKUP("T705",TSC!B:C,2,0)%),0)</f>
        <v/>
      </c>
      <c r="CU734">
        <f>IFERROR(IF(RIGHT(INDEX(PIS!O$1:O$500,MATCH(D734,PIS!C$1:C$500,0)),5)="Gross",MIN(U734+V734,VLOOKUP("R700",TSC!B:C,2,0)*VLOOKUP("R101",TSC!B:C,2,0))*(VLOOKUP("T713",TSC!B:C,2,0))%,MIN(T734+V734,VLOOKUP("R700",TSC!B:C,2,0)*VLOOKUP("R101",TSC!B:C,2,0))*(VLOOKUP("T713",TSC!B:C,2,0))%),0)</f>
        <v/>
      </c>
      <c r="CV734">
        <f>IFERROR(INDEX(ADJ!$A$1:$BZ$1000,MATCH(PAYROLL!D734,ADJ!A$1:A$500,0),MATCH(PAYROLL!CV$2,ADJ!$2:$2,0)),0)</f>
        <v/>
      </c>
      <c r="CW734">
        <f>IFERROR(INDEX(ADJ!$A$1:$BZ$1000,MATCH(PAYROLL!D734,ADJ!A$1:A$500,0),MATCH(PAYROLL!CW$2,ADJ!$2:$2,0)),0)</f>
        <v/>
      </c>
      <c r="CX734">
        <f>SUM(CR734:CW734)</f>
        <v/>
      </c>
      <c r="CY734">
        <f>ROUND(IF(CR734&gt;0,T734+V734*VLOOKUP("R202",TSC!$B$1:$C$500,2,0),0),0)</f>
        <v/>
      </c>
      <c r="CZ734">
        <f>IFERROR(INDEX(CSDA!D$1:D$500,MATCH($CZ$2,CSDA!C$1:C$500,0)),0)</f>
        <v/>
      </c>
      <c r="DA734">
        <f>ROUND(T734*0.7%,0)</f>
        <v/>
      </c>
      <c r="DB734">
        <f>ROUND(T734/12,0)</f>
        <v/>
      </c>
      <c r="DC734">
        <f ref="DC734" t="array">IFERROR(INDEX(CSDA!D$1:D$500,MATCH("Trích giữ"&amp;PAYROLL!DC$2,CSDA!A$1:A$500&amp;CSDA!C$1:C$500,0)),0)</f>
        <v/>
      </c>
      <c r="DD734">
        <f ref="DD734" t="array">IFERROR(INDEX(CSDA!D$1:D$500,MATCH("Trích giữ"&amp;PAYROLL!DD$2,CSDA!A$1:A$500&amp;CSDA!C$1:C$500,0)),0)</f>
        <v/>
      </c>
      <c r="DE734">
        <f ref="DE734" t="array">IFERROR(INDEX(CSDA!D$1:D$500,MATCH("Trích giữ"&amp;PAYROLL!DE$2,CSDA!A$1:A$500&amp;CSDA!C$1:C$500,0)),0)</f>
        <v/>
      </c>
      <c r="DF734">
        <f>IFERROR(INDEX(CSDA!D$1:D$500,MATCH(PAYROLL!DF$2,CSDA!C$1:C$500,0)),0)</f>
        <v/>
      </c>
      <c r="DG734">
        <f ref="DG734" t="array">IFERROR(INDEX(CSDA!D$1:D$500,MATCH("Trích giữ"&amp;PAYROLL!DG$2,CSDA!A$1:A$500&amp;CSDA!C$1:C$500,0)),0)</f>
        <v/>
      </c>
      <c r="DH734">
        <f>ROUND(T734/26,0)</f>
        <v/>
      </c>
      <c r="DI734">
        <f ref="DI734" t="array">IFERROR(INDEX(CSDA!D$1:D$500,MATCH("Trích giữ"&amp;PAYROLL!DI$2,CSDA!A$1:A$500&amp;CSDA!C$1:C$500,0)),0)</f>
        <v/>
      </c>
      <c r="DJ734">
        <f>IF(U734=0,T734*21.5%-BL734,0)</f>
        <v/>
      </c>
      <c r="DK734">
        <f ref="DK734" t="array">IFERROR(INDEX(CSDA!D$1:D$500,MATCH("Trích giữ"&amp;PAYROLL!DK$2,CSDA!A$1:A$500&amp;CSDA!C$1:C$500,0)),0)</f>
        <v/>
      </c>
      <c r="DL734">
        <f>IFERROR(INDEX(CSDA!D$1:D$500,MATCH(PAYROLL!DL$2,CSDA!C$1:C$500,0))/12,0)</f>
        <v/>
      </c>
      <c r="DM734">
        <f>SUM(DB734:DL734)</f>
        <v/>
      </c>
      <c r="DN734">
        <f>IFERROR(INDEX(ADJ!$A$1:$BZ$1000,MATCH(PAYROLL!D734,ADJ!A$1:A$500,0),MATCH(PAYROLL!DN$2,ADJ!$2:$2,0)),0)</f>
        <v/>
      </c>
      <c r="DO734">
        <f>IFERROR(SUM(BP734,DM734:DN734,CX734:DA734)-DT734,0)</f>
        <v/>
      </c>
      <c r="DP734">
        <f ref="DP734" t="array">SUM(BW734*IFERROR(INDEX(CSDA!D$1:D$500,MATCH(BW$2,CSDA!C$1:C$500,0)),0)%,CX734*IFERROR(INDEX(CSDA!D$1:D$500,MATCH(CX$2,CSDA!C$1:C$500,0)),0)%,DA734*IFERROR(INDEX(CSDA!D$1:D$500,MATCH(DA$2,CSDA!C$1:C$500,0)),0)%,DB734*IFERROR(INDEX(CSDA!D$1:D$500,MATCH(DB$2,CSDA!C$1:C$500,0)),0)%,DF734*IFERROR(INDEX(CSDA!D$1:D$500,MATCH("Phí dịch vụ"&amp;PAYROLL!DF$2,CSDA!A$1:A$500&amp;CSDA!C$1:C$500,0)),0)%,DC734*IFERROR(INDEX(CSDA!D$1:D$500,MATCH("Phí dịch vụ"&amp;PAYROLL!DC$2,CSDA!A$1:A$500&amp;CSDA!C$1:C$500,0)),0)%,DH734*IFERROR(INDEX(CSDA!D$1:D$500,MATCH("Phí dịch vụ"&amp;PAYROLL!DH$2,CSDA!A$1:A$500&amp;CSDA!C$1:C$500,0)),0)%,DJ734*IFERROR(INDEX(CSDA!D$1:D$500,MATCH("Phí dịch vụ"&amp;PAYROLL!DJ$2,CSDA!A$1:A$500&amp;CSDA!C$1:C$500,0)),0)%,BN734*IFERROR(INDEX(CSDA!D$1:D$500,MATCH(BN$2,CSDA!C$1:C$500,0)),0)%)-BN734*7%</f>
        <v/>
      </c>
      <c r="DQ734">
        <f>IFERROR(INDEX(ADJ!$A$1:$BZ$1000,MATCH(PAYROLL!D734,ADJ!A$1:A$500,0),MATCH(PAYROLL!DQ$2,ADJ!$2:$2,0)),0)</f>
        <v/>
      </c>
      <c r="DR734">
        <f>IFERROR(INDEX(ADJ!$A$1:$BZ$1000,MATCH(PAYROLL!D734,ADJ!A$1:A$500,0),MATCH(PAYROLL!DR$2,ADJ!$2:$2,0)),0)</f>
        <v/>
      </c>
      <c r="DS734">
        <f>SUM(DP734:DR734)</f>
        <v/>
      </c>
      <c r="DT734">
        <f>EK734</f>
        <v/>
      </c>
      <c r="DU734">
        <f>SUM(DO734:DR734)</f>
        <v/>
      </c>
      <c r="DV734">
        <f>ROUND(DU734*0.1,0)</f>
        <v/>
      </c>
      <c r="DW734">
        <f>DU734+DV734</f>
        <v/>
      </c>
      <c r="DZ734">
        <f>IFERROR(INDEX(ADJ!$A$1:$BZ$1000,MATCH(PAYROLL!$D734,ADJ!A$1:A$500,0),MATCH(PAYROLL!DZ$2,ADJ!$2:$2,0)),0)</f>
        <v/>
      </c>
      <c r="EA734">
        <f>IFERROR(INDEX(ADJ!$A$1:$BZ$1000,MATCH(PAYROLL!$D734,ADJ!A$1:A$500,0),MATCH(PAYROLL!EA$2,ADJ!$2:$2,0)),0)</f>
        <v/>
      </c>
      <c r="EB734">
        <f>IFERROR(INDEX(ADJ!$A$1:$BZ$1000,MATCH(PAYROLL!$D734,ADJ!A$1:A$500,0),MATCH(PAYROLL!EB$2,ADJ!$2:$2,0)),0)</f>
        <v/>
      </c>
      <c r="EC734">
        <f>IFERROR(INDEX(ADJ!$A$1:$BZ$1000,MATCH(PAYROLL!$D734,ADJ!A$1:A$500,0),MATCH(PAYROLL!EC$2,ADJ!$2:$2,0)),0)</f>
        <v/>
      </c>
      <c r="ED734">
        <f>IFERROR(INDEX(ADJ!$A$1:$BZ$1000,MATCH(PAYROLL!$D734,ADJ!A$1:A$500,0),MATCH(PAYROLL!ED$2,ADJ!$2:$2,0)),0)</f>
        <v/>
      </c>
      <c r="EE734">
        <f>IFERROR(INDEX(ADJ!$A$1:$BZ$1000,MATCH(PAYROLL!$D734,ADJ!A$1:A$500,0),MATCH(PAYROLL!EE$2,ADJ!$2:$2,0)),0)</f>
        <v/>
      </c>
      <c r="EF734">
        <f>IFERROR(INDEX(ADJ!$A$1:$BZ$1000,MATCH(PAYROLL!$D734,ADJ!A$1:A$500,0),MATCH(PAYROLL!EF$2,ADJ!$2:$2,0)),0)</f>
        <v/>
      </c>
      <c r="EG734">
        <f>IFERROR(INDEX(ADJ!$A$1:$BZ$1000,MATCH(PAYROLL!$D734,ADJ!A$1:A$500,0),MATCH(PAYROLL!EG$2,ADJ!$2:$2,0)),0)</f>
        <v/>
      </c>
      <c r="EH734">
        <f>IFERROR(INDEX(ADJ!$A$1:$BZ$1000,MATCH(PAYROLL!$D734,ADJ!A$1:A$500,0),MATCH(PAYROLL!EH$2,ADJ!$2:$2,0)),0)</f>
        <v/>
      </c>
      <c r="EI734">
        <f>IFERROR(INDEX(ADJ!$A$1:$BZ$1000,MATCH(PAYROLL!D734,ADJ!A$1:A$500,0),MATCH(PAYROLL!EI$2,ADJ!$2:$2,0)),0)</f>
        <v/>
      </c>
      <c r="EJ734">
        <f>IFERROR(INDEX(ADJ!$A$1:$BZ$1000,MATCH(PAYROLL!$D734,ADJ!A$1:A$500,0),MATCH(PAYROLL!EJ$2,ADJ!$2:$2,0)),0)</f>
        <v/>
      </c>
      <c r="EK734">
        <f>SUM(DZ734:EJ734)</f>
        <v/>
      </c>
    </row>
    <row r="735">
      <c r="A735" t="n">
        <v>733</v>
      </c>
      <c r="B735" t="inlineStr">
        <is>
          <t>Nguyễn Văn Quyến</t>
        </is>
      </c>
      <c r="D735" t="inlineStr">
        <is>
          <t>157063-01</t>
        </is>
      </c>
      <c r="S735">
        <f>IFERROR(INDEX(PIS!$A$1:$BZ$1000,MATCH($D735,PIS!C$1:C$500,0),MATCH("Lương CB tháng trước",PIS!$1:$1,0)),0)</f>
        <v/>
      </c>
      <c r="T735">
        <f>IFERROR(INDEX(PIS!$A$1:$BZ$1000,MATCH($D735,PIS!C$1:C$500,0),MATCH("Lương CB hiện tại",PIS!$1:$1,0)),0)</f>
        <v/>
      </c>
      <c r="U735">
        <f>IFERROR(INDEX(PIS!$A$1:$BZ$1000,MATCH($D735,PIS!C$1:C$500,0),MATCH("Lương đóng BHBB",PIS!$1:$1,0)),0)</f>
        <v/>
      </c>
      <c r="V735">
        <f>IFERROR(INDEX(PIS!$A$1:$BZ$1000,MATCH($D735,PIS!C$1:C$500,0),MATCH(V$2,PIS!$2:$2,0)),0)</f>
        <v/>
      </c>
      <c r="W735">
        <f>IFERROR(INDEX(PIS!$A$1:$BZ$1000,MATCH($D735,PIS!C$1:C$500,0),MATCH(W$2,PIS!$2:$2,0)),0)</f>
        <v/>
      </c>
      <c r="X735">
        <f>IFERROR(INDEX(PIS!$A$1:$BZ$1000,MATCH($D735,PIS!C$1:C$500,0),MATCH(X$2,PIS!$2:$2,0)),0)</f>
        <v/>
      </c>
      <c r="Y735">
        <f>IFERROR(INDEX(PIS!$A$1:$BZ$1000,MATCH($D735,PIS!C$1:C$500,0),MATCH(Y$2,PIS!$2:$2,0)),0)</f>
        <v/>
      </c>
      <c r="Z735">
        <f>IFERROR(INDEX(PIS!$A$1:$BZ$1000,MATCH($D735,PIS!C$1:C$500,0),MATCH(Z$2,PIS!$2:$2,0)),0)</f>
        <v/>
      </c>
      <c r="AA735">
        <f>IFERROR(INDEX(PIS!$A$1:$BZ$1000,MATCH($D735,PIS!C$1:C$500,0),MATCH(AA$2,PIS!$2:$2,0)),0)</f>
        <v/>
      </c>
      <c r="AB735">
        <f>IFERROR(INDEX(PIS!$A$1:$BZ$1000,MATCH($D735,PIS!C$1:C$500,0),MATCH(AB$2,PIS!$2:$2,0)),0)</f>
        <v/>
      </c>
      <c r="AC735">
        <f>SUM(V735:AB735)</f>
        <v/>
      </c>
      <c r="AD735">
        <f>IFERROR(INDEX(TIMESHEET!$A$1:$AI$5000,MATCH($D735,TIMESHEET!A$1:A$500,0),MATCH("T100",TIMESHEET!$2:$2,0))-2,0)</f>
        <v/>
      </c>
      <c r="AE735">
        <f>IFERROR(INDEX(TIMESHEET!$A$1:$AI$5000,MATCH($D735,TIMESHEET!A$1:A$500,0),MATCH("T202",TIMESHEET!$2:$2,0)),0)</f>
        <v/>
      </c>
      <c r="AF735">
        <f>IFERROR(INDEX(TIMESHEET!$A$1:$AI$5000,MATCH($D735,TIMESHEET!A$1:A$500,0),MATCH("T302",TIMESHEET!$2:$2,0)),0)</f>
        <v/>
      </c>
      <c r="AG735">
        <f>IFERROR(INDEX(TIMESHEET!$A$1:$AI$5000,MATCH($D735,TIMESHEET!A$1:A$500,0),MATCH("T406",TIMESHEET!$2:$2,0)),0)</f>
        <v/>
      </c>
      <c r="AH735">
        <f>AE735+AG735</f>
        <v/>
      </c>
      <c r="AI735">
        <f>IFERROR(INDEX(TIMESHEET!$A$1:$AI$5000,MATCH($D735,TIMESHEET!A$1:A$500,0),MATCH("T701",TIMESHEET!$2:$2,0)),0)</f>
        <v/>
      </c>
      <c r="AJ735">
        <f>IFERROR(INDEX(TIMESHEET!$A$1:$AI$5000,MATCH($D735,TIMESHEET!B$1:B$500,0),MATCH("T320",TIMESHEET!$2:$2,0)),0)</f>
        <v/>
      </c>
      <c r="AK735">
        <f>IFERROR(IF(LEFT(INDEX(PIS!O$1:O$500,MATCH(D735,PIS!C$1:C$500)),1)="M",T735/AD735*SUM(AE735:AG735),T735*AD735),0)</f>
        <v/>
      </c>
      <c r="AL735">
        <f>IFERROR(INDEX(ADJ!$A$1:$BZ$1000,MATCH(PAYROLL!D735,ADJ!A$1:A$500,0),MATCH(PAYROLL!AL$2,ADJ!$2:$2,0)),0)</f>
        <v/>
      </c>
      <c r="AM735">
        <f>SUM(AK735:AL735)</f>
        <v/>
      </c>
      <c r="AN735">
        <f>IFERROR(ROUND(V735/$AD735*$AH735,0),0)</f>
        <v/>
      </c>
      <c r="AO735">
        <f>IFERROR(ROUND(W735/$AD735*$AH735,0),0)</f>
        <v/>
      </c>
      <c r="AP735">
        <f>IFERROR(ROUND(X735/$AD735*$AE735,0),0)</f>
        <v/>
      </c>
      <c r="AQ735">
        <f>IFERROR(ROUND(Y735/$AD735*$AH735,0),0)</f>
        <v/>
      </c>
      <c r="AR735">
        <f>IFERROR(ROUND(Z735/$AD735*$AH735,0),0)</f>
        <v/>
      </c>
      <c r="AS735">
        <f>IFERROR(ROUND(AA735/$AD735*$AH735,0),0)</f>
        <v/>
      </c>
      <c r="AT735">
        <f>IFERROR(IF((AE735+AF735+AG735)&gt;13,AB735,ROUND(AB735/AD735*AH735,0)),0)</f>
        <v/>
      </c>
      <c r="AU735">
        <f>IFERROR(INDEX(ADJ!$A$1:$BZ$1000,MATCH(PAYROLL!D735,ADJ!A$1:A$500,0),MATCH(PAYROLL!AU$2,ADJ!$2:$2,0)),0)</f>
        <v/>
      </c>
      <c r="AV735">
        <f>ROUND(SUM(AN735:AU735),0)</f>
        <v/>
      </c>
      <c r="AW735">
        <f>IFERROR(INDEX(TIMESHEET!$A$1:$AI$5000,MATCH(PAYROLL!D735,TIMESHEET!A$1:A$500,0),MATCH("T620",TIMESHEET!$2:$2,0)),0)</f>
        <v/>
      </c>
      <c r="AX735">
        <f>IFERROR(INDEX(TIMESHEET!$A$1:$AI$5000,MATCH(PAYROLL!D735,TIMESHEET!A$1:A$500,0),MATCH("T601",TIMESHEET!$2:$2,0)),0)</f>
        <v/>
      </c>
      <c r="AY735">
        <f>IFERROR(INDEX(TIMESHEET!$A$1:$AI$5000,MATCH(PAYROLL!D735,TIMESHEET!A$1:A$500,0),MATCH("T602",TIMESHEET!$2:$2,0)),0)</f>
        <v/>
      </c>
      <c r="AZ735">
        <f>IFERROR(INDEX(TIMESHEET!$A$1:$AI$5000,MATCH(PAYROLL!D735,TIMESHEET!A$1:A$500,0),MATCH("T603",TIMESHEET!$2:$2,0)),0)</f>
        <v/>
      </c>
      <c r="BA735">
        <f>IFERROR(INDEX(TIMESHEET!$A$1:$AI$5000,MATCH(PAYROLL!D735,TIMESHEET!A$1:A$500,0),MATCH("T611",TIMESHEET!$2:$2,0)),0)</f>
        <v/>
      </c>
      <c r="BB735">
        <f>IFERROR(INDEX(TIMESHEET!$A$1:$AI$5000,MATCH(PAYROLL!D735,TIMESHEET!A$1:A$500,0),MATCH("T612",TIMESHEET!$2:$2,0)),0)</f>
        <v/>
      </c>
      <c r="BC735">
        <f>IFERROR(INDEX(TIMESHEET!$A$1:$AI$5000,MATCH(PAYROLL!D735,TIMESHEET!A$1:A$500,0),MATCH("T613",TIMESHEET!$2:$2,0)),0)</f>
        <v/>
      </c>
      <c r="BD735">
        <f>IFERROR(INDEX(TIMESHEET!$A$1:$AI$5000,MATCH(PAYROLL!D735,TIMESHEET!A$1:A$500,0),MATCH("T500",TIMESHEET!$2:$2,0)),0)</f>
        <v/>
      </c>
      <c r="BE735">
        <f>IFERROR(IF(LEFT(INDEX(PIS!O$1:O$500,MATCH(D735,PIS!C$1:C$500)),1)="M",T735/AD735/8*(AW735+AX735*1.5+AY735*2+AZ735*3+BA735*2.1+BB735*2.7+BC735*3.9+BD735*0.3),T735/8*(AW735+AX735*1.5+AY735*2+AZ735*3+BA735*2.1+BB735*2.7+BC735*3.9+BD735*0.3)),0)</f>
        <v/>
      </c>
      <c r="BF735">
        <f>IFERROR(INDEX(ADJ!$A$1:$BZ$1000,MATCH(PAYROLL!$D735,ADJ!A$1:A$500,0),MATCH(PAYROLL!BF$2,ADJ!$2:$2,0)),0)</f>
        <v/>
      </c>
      <c r="BG735">
        <f>IFERROR(INDEX(ADJ!$A$1:$BZ$1000,MATCH(PAYROLL!D735,ADJ!A$1:A$500,0),MATCH(PAYROLL!BG$2,ADJ!$2:$2,0)),0)</f>
        <v/>
      </c>
      <c r="BH735">
        <f>IFERROR(INDEX(ADJ!$A$1:$BZ$1000,MATCH(PAYROLL!D735,ADJ!A$1:A$500,0),MATCH(PAYROLL!BH$2,ADJ!$2:$2,0)),0)</f>
        <v/>
      </c>
      <c r="BI735">
        <f>IFERROR(INDEX(ADJ!$A$1:$BZ$1000,MATCH(PAYROLL!D735,ADJ!A$1:A$500,0),MATCH(PAYROLL!BI$2,ADJ!$2:$2,0)),0)</f>
        <v/>
      </c>
      <c r="BJ735">
        <f>IFERROR(INDEX(ADJ!$A$1:$BZ$1000,MATCH(PAYROLL!D735,ADJ!A$1:A$500,0),MATCH(PAYROLL!BJ$2,ADJ!$2:$2,0)),0)</f>
        <v/>
      </c>
      <c r="BK735">
        <f>SUM(BF735:BJ735)</f>
        <v/>
      </c>
      <c r="BL735">
        <f>IFERROR(INDEX(ADJ!$A$1:$BZ$1000,MATCH(PAYROLL!D735,ADJ!A$1:A$500,0),MATCH(PAYROLL!BL$2,ADJ!$2:$2,0)),0)</f>
        <v/>
      </c>
      <c r="BM735">
        <f>IFERROR(INDEX(ADJ!$A$1:$BZ$1000,MATCH(PAYROLL!D735,ADJ!A$1:A$500,0),MATCH(PAYROLL!BM$2,ADJ!$2:$2,0)),0)</f>
        <v/>
      </c>
      <c r="BN735">
        <f>IFERROR(INDEX(ADJ!$A$1:$BZ$1000,MATCH(PAYROLL!D735,ADJ!A$1:A$500,0),MATCH(PAYROLL!BN$2,ADJ!$2:$2,0)),0)</f>
        <v/>
      </c>
      <c r="BO735">
        <f>IFERROR(INDEX(ADJ!$A$1:$BZ$1000,MATCH(PAYROLL!D735,ADJ!A$1:A$500,0),MATCH(PAYROLL!BO$2,ADJ!$2:$2,0)),0)</f>
        <v/>
      </c>
      <c r="BP735">
        <f>SUM(AM735,AV735,BE735,BK735,BL735:BO735)</f>
        <v/>
      </c>
      <c r="BQ735">
        <f>BO735</f>
        <v/>
      </c>
      <c r="BR735">
        <f>IFERROR(ROUND(IF(LEFT(INDEX(PIS!O$1:O$500,MATCH(D735,PIS!C$1:C$500)),1)="D",T735/8*(BD735*0.3),IF(LEFT(INDEX(PIS!O$1:O$500,MATCH(D735,PIS!C$1:C$500)),1)="H",T735*($BD735*0.3),T735/$AD735/8*($BD735*0.3))),0),0)</f>
        <v/>
      </c>
      <c r="BS735">
        <f>IF(AP735&lt;1,0,MIN(AP735,730000))</f>
        <v/>
      </c>
      <c r="BT735">
        <f>IFERROR(ROUND((BE735-SUM(AW735:BC735)*T735/AD735/8),0)-BR735,0)</f>
        <v/>
      </c>
      <c r="BU735">
        <f>AO735</f>
        <v/>
      </c>
      <c r="BV735">
        <f>SUM(BQ735:BU735)</f>
        <v/>
      </c>
      <c r="BW735">
        <f>BP735-BV735</f>
        <v/>
      </c>
      <c r="BX735">
        <f>IFERROR(IF(RIGHT(INDEX(PIS!O$1:O$500,MATCH(D735,PIS!C$1:C$500)),5)="Gross",MIN(U735+V735,VLOOKUP("R700",TSC!B:C,2,0)*VLOOKUP("R101",TSC!B:C,2,0))*VLOOKUP("R701",TSC!B:C,2,0)%,0),0)</f>
        <v/>
      </c>
      <c r="BY735">
        <f>IFERROR(IF(RIGHT(INDEX(PIS!O$1:O$500,MATCH(D735,PIS!C$1:C$500)),5)="Gross",MIN(U735+V735,VLOOKUP("R700",TSC!B:C,2,0)*VLOOKUP("R101",TSC!B:C,2,0))*VLOOKUP("T704",TSC!B:C,2,0)%,0),0)</f>
        <v/>
      </c>
      <c r="BZ735">
        <f>IFERROR(IF(RIGHT(INDEX(PIS!O$1:O$500,MATCH(D735,PIS!C$1:C$500)),5)="Gross",MIN(U735+V735,VLOOKUP("R700",TSC!B:C,2,0)*VLOOKUP("1",TSC!F:G,2,0))*VLOOKUP("T705",TSC!B:C,2,0)%,0),0)</f>
        <v/>
      </c>
      <c r="CA735">
        <f>IFERROR(INDEX(ADJ!$A$1:$BZ$1000,MATCH(PAYROLL!D735,ADJ!A$1:A$500,0),MATCH(PAYROLL!CA$2,ADJ!$2:$2,0)),0)</f>
        <v/>
      </c>
      <c r="CB735">
        <f>IFERROR(INDEX(ADJ!$A$1:$BZ$1000,MATCH(PAYROLL!D735,ADJ!A$1:A$500,0),MATCH(PAYROLL!CB$2,ADJ!$2:$2,0)),0)</f>
        <v/>
      </c>
      <c r="CC735">
        <f>SUM(BX735:CB735)</f>
        <v/>
      </c>
      <c r="CD735">
        <f>IFERROR(INDEX(PIS!$A$1:$BZ$1000,MATCH(PAYROLL!D735,PIS!C$1:C$500,0),MATCH(PAYROLL!CD$1,PIS!$1:$1,0)),0)</f>
        <v/>
      </c>
      <c r="CE735">
        <f>IFERROR(IF(OR(INDEX(PIS!P$1:P$500,MATCH(D735,PIS!C$1:C$500,0))="LT2",INDEX(PIS!P$1:P$500,MATCH(D735,PIS!C$1:C$500,0))="P10"),0,SUM(CC735,CD735*VLOOKUP("R601",TSC!B:C,2,0),VLOOKUP("R602",TSC!B:C,2,0))),0)</f>
        <v/>
      </c>
      <c r="CF735">
        <f>MAX(BW735-CE735,0)</f>
        <v/>
      </c>
      <c r="CG735">
        <f>IFERROR(IF(OR(RIGHT(INDEX(PIS!P$1:P$500,MATCH(D735,PIS!C$1:C$500)),5)="P10",RIGHT(INDEX(PIS!P$1:P$500,MATCH(D735,PIS!C$1:C$500)),5)="CK"),0,IF(CF735&lt;=5000000,CF735*5%,IF(CF735&lt;=10000000,CF735*10%-250000,IF(CF735&lt;=18000000,CF735*15%-750000,IF(CF735&lt;=32000000,CF735*20%-1650000,IF(CF735&lt;=52000000,CF735*25%-3250000,IF(CF735&lt;=80000000,BH735*30%-5850000,CF735*35%-9850000))))))),0)</f>
        <v/>
      </c>
      <c r="CH735">
        <f>IFERROR(IF(OR(INDEX(PIS!P$1:P$500,MATCH(D735,PIS!C$1:C$500))="LT",INDEX(PIS!P$1:P$500,MATCH(D735,PIS!C$1:C$500))="CK"),0,IF(CF735&lt;2000000,0,CF735*10%)),0)</f>
        <v/>
      </c>
      <c r="CI735">
        <f>IFERROR(INDEX(ADJ!$A$1:$BZ$1000,MATCH(PAYROLL!D735,ADJ!A$1:A$500,0),MATCH(PAYROLL!CI$2,ADJ!$2:$2,0)),0)</f>
        <v/>
      </c>
      <c r="CJ735">
        <f>IFERROR(INDEX(ADJ!$A$1:$BZ$1000,MATCH(PAYROLL!D735,ADJ!A$1:A$500,0),MATCH(PAYROLL!CJ$2,ADJ!$2:$2,0)),0)</f>
        <v/>
      </c>
      <c r="CK735">
        <f>IFERROR(INDEX(ADJ!$A$1:$BZ$1000,MATCH(PAYROLL!D735,ADJ!A$1:A$500,0),MATCH(PAYROLL!CK$2,ADJ!$2:$2,0)),0)</f>
        <v/>
      </c>
      <c r="CL735">
        <f>SUM(CG735:CK735)</f>
        <v/>
      </c>
      <c r="CM735">
        <f>ROUND(SUM(CH735:CK735),0)</f>
        <v/>
      </c>
      <c r="CN735">
        <f>IFERROR(INDEX(CSDA!D$1:D$500,MATCH($CN$2,CSDA!C$1:C$500,0))*INDEX(PIS!V$1:V$500,MATCH(D735,PIS!C$1:C$500))+INDEX(ADJ!$A$1:$BZ$1000,MATCH(PAYROLL!D735,ADJ!A$1:A$500,0),MATCH(PAYROLL!CN$2,ADJ!$2:$2,0)),0)</f>
        <v/>
      </c>
      <c r="CO735">
        <f>IFERROR(INDEX(ADJ!$A$1:$BZ$1000,MATCH(PAYROLL!D735,ADJ!A$1:A$500,0),MATCH(PAYROLL!CO$2,ADJ!$2:$2,0)),0)</f>
        <v/>
      </c>
      <c r="CP735">
        <f>IFERROR(INDEX(ADJ!$A$1:$BZ$1000,MATCH(PAYROLL!D735,ADJ!A$1:A$500,0),MATCH(PAYROLL!CP$2,ADJ!$2:$2,0)),0)</f>
        <v/>
      </c>
      <c r="CQ735">
        <f>BP735-CL735-CI735-CM735-CN735-CO735-CP735-CC735</f>
        <v/>
      </c>
      <c r="CR735">
        <f>IFERROR(IF(RIGHT(INDEX(PIS!O$1:O$500,MATCH(D735,PIS!C$1:C$500,0)),5)="Gross",MIN(U735+V735,VLOOKUP("R700",TSC!B:C,2,0)*VLOOKUP("R101",TSC!B:C,2,0))*(VLOOKUP("T711",TSC!B:C,2,0)+VLOOKUP("T712",TSC!B:C,2,0))%,MIN(T735+V735,VLOOKUP("R700",TSC!B:C,2,0)*VLOOKUP("R101",TSC!B:C,2,0))*(VLOOKUP("T711",TSC!B:C,2,0)+VLOOKUP("T712",TSC!B:C,2,0)+VLOOKUP("R701",TSC!B:C,2,0))%),0)</f>
        <v/>
      </c>
      <c r="CS735">
        <f>IFERROR(IF(RIGHT(INDEX(PIS!O$1:O$500,MATCH(D735,PIS!C$1:C$500,0)),5)="Gross",MIN(U735+V735,VLOOKUP("R700",TSC!B:C,2,0)*VLOOKUP("R101",TSC!B:C,2,0))*(VLOOKUP("T714",TSC!B:C,2,0))%,MIN(T735+V735,VLOOKUP("R700",TSC!B:C,2,0)*VLOOKUP("R101",TSC!B:C,2,0))*(VLOOKUP("T704",TSC!B:C,2,0)+VLOOKUP("T714",TSC!B:C,2,0))%),0)</f>
        <v/>
      </c>
      <c r="CT735">
        <f>IFERROR(IF(RIGHT(INDEX(PIS!O$1:O$500,MATCH(D735,PIS!C$1:C$500,0)),5)="Gross",MIN(U735+V735,VLOOKUP("R700",TSC!B:C,2,0)*VLOOKUP("R101",TSC!B:C,2,0))*VLOOKUP("T705",TSC!B:C,2,0)%,MIN(T735+V735,VLOOKUP("R700",TSC!B:C,2,0)*VLOOKUP("R101",TSC!B:C,2,0))*VLOOKUP("T705",TSC!B:C,2,0)%),0)</f>
        <v/>
      </c>
      <c r="CU735">
        <f>IFERROR(IF(RIGHT(INDEX(PIS!O$1:O$500,MATCH(D735,PIS!C$1:C$500,0)),5)="Gross",MIN(U735+V735,VLOOKUP("R700",TSC!B:C,2,0)*VLOOKUP("R101",TSC!B:C,2,0))*(VLOOKUP("T713",TSC!B:C,2,0))%,MIN(T735+V735,VLOOKUP("R700",TSC!B:C,2,0)*VLOOKUP("R101",TSC!B:C,2,0))*(VLOOKUP("T713",TSC!B:C,2,0))%),0)</f>
        <v/>
      </c>
      <c r="CV735">
        <f>IFERROR(INDEX(ADJ!$A$1:$BZ$1000,MATCH(PAYROLL!D735,ADJ!A$1:A$500,0),MATCH(PAYROLL!CV$2,ADJ!$2:$2,0)),0)</f>
        <v/>
      </c>
      <c r="CW735">
        <f>IFERROR(INDEX(ADJ!$A$1:$BZ$1000,MATCH(PAYROLL!D735,ADJ!A$1:A$500,0),MATCH(PAYROLL!CW$2,ADJ!$2:$2,0)),0)</f>
        <v/>
      </c>
      <c r="CX735">
        <f>SUM(CR735:CW735)</f>
        <v/>
      </c>
      <c r="CY735">
        <f>ROUND(IF(CR735&gt;0,T735+V735*VLOOKUP("R202",TSC!$B$1:$C$500,2,0),0),0)</f>
        <v/>
      </c>
      <c r="CZ735">
        <f>IFERROR(INDEX(CSDA!D$1:D$500,MATCH($CZ$2,CSDA!C$1:C$500,0)),0)</f>
        <v/>
      </c>
      <c r="DA735">
        <f>ROUND(T735*0.7%,0)</f>
        <v/>
      </c>
      <c r="DB735">
        <f>ROUND(T735/12,0)</f>
        <v/>
      </c>
      <c r="DC735">
        <f ref="DC735" t="array">IFERROR(INDEX(CSDA!D$1:D$500,MATCH("Trích giữ"&amp;PAYROLL!DC$2,CSDA!A$1:A$500&amp;CSDA!C$1:C$500,0)),0)</f>
        <v/>
      </c>
      <c r="DD735">
        <f ref="DD735" t="array">IFERROR(INDEX(CSDA!D$1:D$500,MATCH("Trích giữ"&amp;PAYROLL!DD$2,CSDA!A$1:A$500&amp;CSDA!C$1:C$500,0)),0)</f>
        <v/>
      </c>
      <c r="DE735">
        <f ref="DE735" t="array">IFERROR(INDEX(CSDA!D$1:D$500,MATCH("Trích giữ"&amp;PAYROLL!DE$2,CSDA!A$1:A$500&amp;CSDA!C$1:C$500,0)),0)</f>
        <v/>
      </c>
      <c r="DF735">
        <f>IFERROR(INDEX(CSDA!D$1:D$500,MATCH(PAYROLL!DF$2,CSDA!C$1:C$500,0)),0)</f>
        <v/>
      </c>
      <c r="DG735">
        <f ref="DG735" t="array">IFERROR(INDEX(CSDA!D$1:D$500,MATCH("Trích giữ"&amp;PAYROLL!DG$2,CSDA!A$1:A$500&amp;CSDA!C$1:C$500,0)),0)</f>
        <v/>
      </c>
      <c r="DH735">
        <f>ROUND(T735/26,0)</f>
        <v/>
      </c>
      <c r="DI735">
        <f ref="DI735" t="array">IFERROR(INDEX(CSDA!D$1:D$500,MATCH("Trích giữ"&amp;PAYROLL!DI$2,CSDA!A$1:A$500&amp;CSDA!C$1:C$500,0)),0)</f>
        <v/>
      </c>
      <c r="DJ735">
        <f>IF(U735=0,T735*21.5%-BL735,0)</f>
        <v/>
      </c>
      <c r="DK735">
        <f ref="DK735" t="array">IFERROR(INDEX(CSDA!D$1:D$500,MATCH("Trích giữ"&amp;PAYROLL!DK$2,CSDA!A$1:A$500&amp;CSDA!C$1:C$500,0)),0)</f>
        <v/>
      </c>
      <c r="DL735">
        <f>IFERROR(INDEX(CSDA!D$1:D$500,MATCH(PAYROLL!DL$2,CSDA!C$1:C$500,0))/12,0)</f>
        <v/>
      </c>
      <c r="DM735">
        <f>SUM(DB735:DL735)</f>
        <v/>
      </c>
      <c r="DN735">
        <f>IFERROR(INDEX(ADJ!$A$1:$BZ$1000,MATCH(PAYROLL!D735,ADJ!A$1:A$500,0),MATCH(PAYROLL!DN$2,ADJ!$2:$2,0)),0)</f>
        <v/>
      </c>
      <c r="DO735">
        <f>IFERROR(SUM(BP735,DM735:DN735,CX735:DA735)-DT735,0)</f>
        <v/>
      </c>
      <c r="DP735">
        <f ref="DP735" t="array">SUM(BW735*IFERROR(INDEX(CSDA!D$1:D$500,MATCH(BW$2,CSDA!C$1:C$500,0)),0)%,CX735*IFERROR(INDEX(CSDA!D$1:D$500,MATCH(CX$2,CSDA!C$1:C$500,0)),0)%,DA735*IFERROR(INDEX(CSDA!D$1:D$500,MATCH(DA$2,CSDA!C$1:C$500,0)),0)%,DB735*IFERROR(INDEX(CSDA!D$1:D$500,MATCH(DB$2,CSDA!C$1:C$500,0)),0)%,DF735*IFERROR(INDEX(CSDA!D$1:D$500,MATCH("Phí dịch vụ"&amp;PAYROLL!DF$2,CSDA!A$1:A$500&amp;CSDA!C$1:C$500,0)),0)%,DC735*IFERROR(INDEX(CSDA!D$1:D$500,MATCH("Phí dịch vụ"&amp;PAYROLL!DC$2,CSDA!A$1:A$500&amp;CSDA!C$1:C$500,0)),0)%,DH735*IFERROR(INDEX(CSDA!D$1:D$500,MATCH("Phí dịch vụ"&amp;PAYROLL!DH$2,CSDA!A$1:A$500&amp;CSDA!C$1:C$500,0)),0)%,DJ735*IFERROR(INDEX(CSDA!D$1:D$500,MATCH("Phí dịch vụ"&amp;PAYROLL!DJ$2,CSDA!A$1:A$500&amp;CSDA!C$1:C$500,0)),0)%,BN735*IFERROR(INDEX(CSDA!D$1:D$500,MATCH(BN$2,CSDA!C$1:C$500,0)),0)%)-BN735*7%</f>
        <v/>
      </c>
      <c r="DQ735">
        <f>IFERROR(INDEX(ADJ!$A$1:$BZ$1000,MATCH(PAYROLL!D735,ADJ!A$1:A$500,0),MATCH(PAYROLL!DQ$2,ADJ!$2:$2,0)),0)</f>
        <v/>
      </c>
      <c r="DR735">
        <f>IFERROR(INDEX(ADJ!$A$1:$BZ$1000,MATCH(PAYROLL!D735,ADJ!A$1:A$500,0),MATCH(PAYROLL!DR$2,ADJ!$2:$2,0)),0)</f>
        <v/>
      </c>
      <c r="DS735">
        <f>SUM(DP735:DR735)</f>
        <v/>
      </c>
      <c r="DT735">
        <f>EK735</f>
        <v/>
      </c>
      <c r="DU735">
        <f>SUM(DO735:DR735)</f>
        <v/>
      </c>
      <c r="DV735">
        <f>ROUND(DU735*0.1,0)</f>
        <v/>
      </c>
      <c r="DW735">
        <f>DU735+DV735</f>
        <v/>
      </c>
      <c r="DZ735">
        <f>IFERROR(INDEX(ADJ!$A$1:$BZ$1000,MATCH(PAYROLL!$D735,ADJ!A$1:A$500,0),MATCH(PAYROLL!DZ$2,ADJ!$2:$2,0)),0)</f>
        <v/>
      </c>
      <c r="EA735">
        <f>IFERROR(INDEX(ADJ!$A$1:$BZ$1000,MATCH(PAYROLL!$D735,ADJ!A$1:A$500,0),MATCH(PAYROLL!EA$2,ADJ!$2:$2,0)),0)</f>
        <v/>
      </c>
      <c r="EB735">
        <f>IFERROR(INDEX(ADJ!$A$1:$BZ$1000,MATCH(PAYROLL!$D735,ADJ!A$1:A$500,0),MATCH(PAYROLL!EB$2,ADJ!$2:$2,0)),0)</f>
        <v/>
      </c>
      <c r="EC735">
        <f>IFERROR(INDEX(ADJ!$A$1:$BZ$1000,MATCH(PAYROLL!$D735,ADJ!A$1:A$500,0),MATCH(PAYROLL!EC$2,ADJ!$2:$2,0)),0)</f>
        <v/>
      </c>
      <c r="ED735">
        <f>IFERROR(INDEX(ADJ!$A$1:$BZ$1000,MATCH(PAYROLL!$D735,ADJ!A$1:A$500,0),MATCH(PAYROLL!ED$2,ADJ!$2:$2,0)),0)</f>
        <v/>
      </c>
      <c r="EE735">
        <f>IFERROR(INDEX(ADJ!$A$1:$BZ$1000,MATCH(PAYROLL!$D735,ADJ!A$1:A$500,0),MATCH(PAYROLL!EE$2,ADJ!$2:$2,0)),0)</f>
        <v/>
      </c>
      <c r="EF735">
        <f>IFERROR(INDEX(ADJ!$A$1:$BZ$1000,MATCH(PAYROLL!$D735,ADJ!A$1:A$500,0),MATCH(PAYROLL!EF$2,ADJ!$2:$2,0)),0)</f>
        <v/>
      </c>
      <c r="EG735">
        <f>IFERROR(INDEX(ADJ!$A$1:$BZ$1000,MATCH(PAYROLL!$D735,ADJ!A$1:A$500,0),MATCH(PAYROLL!EG$2,ADJ!$2:$2,0)),0)</f>
        <v/>
      </c>
      <c r="EH735">
        <f>IFERROR(INDEX(ADJ!$A$1:$BZ$1000,MATCH(PAYROLL!$D735,ADJ!A$1:A$500,0),MATCH(PAYROLL!EH$2,ADJ!$2:$2,0)),0)</f>
        <v/>
      </c>
      <c r="EI735">
        <f>IFERROR(INDEX(ADJ!$A$1:$BZ$1000,MATCH(PAYROLL!D735,ADJ!A$1:A$500,0),MATCH(PAYROLL!EI$2,ADJ!$2:$2,0)),0)</f>
        <v/>
      </c>
      <c r="EJ735">
        <f>IFERROR(INDEX(ADJ!$A$1:$BZ$1000,MATCH(PAYROLL!$D735,ADJ!A$1:A$500,0),MATCH(PAYROLL!EJ$2,ADJ!$2:$2,0)),0)</f>
        <v/>
      </c>
      <c r="EK735">
        <f>SUM(DZ735:EJ735)</f>
        <v/>
      </c>
    </row>
    <row r="736">
      <c r="A736" t="n">
        <v>734</v>
      </c>
      <c r="B736" t="inlineStr">
        <is>
          <t>Hoàng Văn Tú</t>
        </is>
      </c>
      <c r="D736" t="inlineStr">
        <is>
          <t>157057-01</t>
        </is>
      </c>
      <c r="S736">
        <f>IFERROR(INDEX(PIS!$A$1:$BZ$1000,MATCH($D736,PIS!C$1:C$500,0),MATCH("Lương CB tháng trước",PIS!$1:$1,0)),0)</f>
        <v/>
      </c>
      <c r="T736">
        <f>IFERROR(INDEX(PIS!$A$1:$BZ$1000,MATCH($D736,PIS!C$1:C$500,0),MATCH("Lương CB hiện tại",PIS!$1:$1,0)),0)</f>
        <v/>
      </c>
      <c r="U736">
        <f>IFERROR(INDEX(PIS!$A$1:$BZ$1000,MATCH($D736,PIS!C$1:C$500,0),MATCH("Lương đóng BHBB",PIS!$1:$1,0)),0)</f>
        <v/>
      </c>
      <c r="V736">
        <f>IFERROR(INDEX(PIS!$A$1:$BZ$1000,MATCH($D736,PIS!C$1:C$500,0),MATCH(V$2,PIS!$2:$2,0)),0)</f>
        <v/>
      </c>
      <c r="W736">
        <f>IFERROR(INDEX(PIS!$A$1:$BZ$1000,MATCH($D736,PIS!C$1:C$500,0),MATCH(W$2,PIS!$2:$2,0)),0)</f>
        <v/>
      </c>
      <c r="X736">
        <f>IFERROR(INDEX(PIS!$A$1:$BZ$1000,MATCH($D736,PIS!C$1:C$500,0),MATCH(X$2,PIS!$2:$2,0)),0)</f>
        <v/>
      </c>
      <c r="Y736">
        <f>IFERROR(INDEX(PIS!$A$1:$BZ$1000,MATCH($D736,PIS!C$1:C$500,0),MATCH(Y$2,PIS!$2:$2,0)),0)</f>
        <v/>
      </c>
      <c r="Z736">
        <f>IFERROR(INDEX(PIS!$A$1:$BZ$1000,MATCH($D736,PIS!C$1:C$500,0),MATCH(Z$2,PIS!$2:$2,0)),0)</f>
        <v/>
      </c>
      <c r="AA736">
        <f>IFERROR(INDEX(PIS!$A$1:$BZ$1000,MATCH($D736,PIS!C$1:C$500,0),MATCH(AA$2,PIS!$2:$2,0)),0)</f>
        <v/>
      </c>
      <c r="AB736">
        <f>IFERROR(INDEX(PIS!$A$1:$BZ$1000,MATCH($D736,PIS!C$1:C$500,0),MATCH(AB$2,PIS!$2:$2,0)),0)</f>
        <v/>
      </c>
      <c r="AC736">
        <f>SUM(V736:AB736)</f>
        <v/>
      </c>
      <c r="AD736">
        <f>IFERROR(INDEX(TIMESHEET!$A$1:$AI$5000,MATCH($D736,TIMESHEET!A$1:A$500,0),MATCH("T100",TIMESHEET!$2:$2,0))-2,0)</f>
        <v/>
      </c>
      <c r="AE736">
        <f>IFERROR(INDEX(TIMESHEET!$A$1:$AI$5000,MATCH($D736,TIMESHEET!A$1:A$500,0),MATCH("T202",TIMESHEET!$2:$2,0)),0)</f>
        <v/>
      </c>
      <c r="AF736">
        <f>IFERROR(INDEX(TIMESHEET!$A$1:$AI$5000,MATCH($D736,TIMESHEET!A$1:A$500,0),MATCH("T302",TIMESHEET!$2:$2,0)),0)</f>
        <v/>
      </c>
      <c r="AG736">
        <f>IFERROR(INDEX(TIMESHEET!$A$1:$AI$5000,MATCH($D736,TIMESHEET!A$1:A$500,0),MATCH("T406",TIMESHEET!$2:$2,0)),0)</f>
        <v/>
      </c>
      <c r="AH736">
        <f>AE736+AG736</f>
        <v/>
      </c>
      <c r="AI736">
        <f>IFERROR(INDEX(TIMESHEET!$A$1:$AI$5000,MATCH($D736,TIMESHEET!A$1:A$500,0),MATCH("T701",TIMESHEET!$2:$2,0)),0)</f>
        <v/>
      </c>
      <c r="AJ736">
        <f>IFERROR(INDEX(TIMESHEET!$A$1:$AI$5000,MATCH($D736,TIMESHEET!B$1:B$500,0),MATCH("T320",TIMESHEET!$2:$2,0)),0)</f>
        <v/>
      </c>
      <c r="AK736">
        <f>IFERROR(IF(LEFT(INDEX(PIS!O$1:O$500,MATCH(D736,PIS!C$1:C$500)),1)="M",T736/AD736*SUM(AE736:AG736),T736*AD736),0)</f>
        <v/>
      </c>
      <c r="AL736">
        <f>IFERROR(INDEX(ADJ!$A$1:$BZ$1000,MATCH(PAYROLL!D736,ADJ!A$1:A$500,0),MATCH(PAYROLL!AL$2,ADJ!$2:$2,0)),0)</f>
        <v/>
      </c>
      <c r="AM736">
        <f>SUM(AK736:AL736)</f>
        <v/>
      </c>
      <c r="AN736">
        <f>IFERROR(ROUND(V736/$AD736*$AH736,0),0)</f>
        <v/>
      </c>
      <c r="AO736">
        <f>IFERROR(ROUND(W736/$AD736*$AH736,0),0)</f>
        <v/>
      </c>
      <c r="AP736">
        <f>IFERROR(ROUND(X736/$AD736*$AE736,0),0)</f>
        <v/>
      </c>
      <c r="AQ736">
        <f>IFERROR(ROUND(Y736/$AD736*$AH736,0),0)</f>
        <v/>
      </c>
      <c r="AR736">
        <f>IFERROR(ROUND(Z736/$AD736*$AH736,0),0)</f>
        <v/>
      </c>
      <c r="AS736">
        <f>IFERROR(ROUND(AA736/$AD736*$AH736,0),0)</f>
        <v/>
      </c>
      <c r="AT736">
        <f>IFERROR(IF((AE736+AF736+AG736)&gt;13,AB736,ROUND(AB736/AD736*AH736,0)),0)</f>
        <v/>
      </c>
      <c r="AU736">
        <f>IFERROR(INDEX(ADJ!$A$1:$BZ$1000,MATCH(PAYROLL!D736,ADJ!A$1:A$500,0),MATCH(PAYROLL!AU$2,ADJ!$2:$2,0)),0)</f>
        <v/>
      </c>
      <c r="AV736">
        <f>ROUND(SUM(AN736:AU736),0)</f>
        <v/>
      </c>
      <c r="AW736">
        <f>IFERROR(INDEX(TIMESHEET!$A$1:$AI$5000,MATCH(PAYROLL!D736,TIMESHEET!A$1:A$500,0),MATCH("T620",TIMESHEET!$2:$2,0)),0)</f>
        <v/>
      </c>
      <c r="AX736">
        <f>IFERROR(INDEX(TIMESHEET!$A$1:$AI$5000,MATCH(PAYROLL!D736,TIMESHEET!A$1:A$500,0),MATCH("T601",TIMESHEET!$2:$2,0)),0)</f>
        <v/>
      </c>
      <c r="AY736">
        <f>IFERROR(INDEX(TIMESHEET!$A$1:$AI$5000,MATCH(PAYROLL!D736,TIMESHEET!A$1:A$500,0),MATCH("T602",TIMESHEET!$2:$2,0)),0)</f>
        <v/>
      </c>
      <c r="AZ736">
        <f>IFERROR(INDEX(TIMESHEET!$A$1:$AI$5000,MATCH(PAYROLL!D736,TIMESHEET!A$1:A$500,0),MATCH("T603",TIMESHEET!$2:$2,0)),0)</f>
        <v/>
      </c>
      <c r="BA736">
        <f>IFERROR(INDEX(TIMESHEET!$A$1:$AI$5000,MATCH(PAYROLL!D736,TIMESHEET!A$1:A$500,0),MATCH("T611",TIMESHEET!$2:$2,0)),0)</f>
        <v/>
      </c>
      <c r="BB736">
        <f>IFERROR(INDEX(TIMESHEET!$A$1:$AI$5000,MATCH(PAYROLL!D736,TIMESHEET!A$1:A$500,0),MATCH("T612",TIMESHEET!$2:$2,0)),0)</f>
        <v/>
      </c>
      <c r="BC736">
        <f>IFERROR(INDEX(TIMESHEET!$A$1:$AI$5000,MATCH(PAYROLL!D736,TIMESHEET!A$1:A$500,0),MATCH("T613",TIMESHEET!$2:$2,0)),0)</f>
        <v/>
      </c>
      <c r="BD736">
        <f>IFERROR(INDEX(TIMESHEET!$A$1:$AI$5000,MATCH(PAYROLL!D736,TIMESHEET!A$1:A$500,0),MATCH("T500",TIMESHEET!$2:$2,0)),0)</f>
        <v/>
      </c>
      <c r="BE736">
        <f>IFERROR(IF(LEFT(INDEX(PIS!O$1:O$500,MATCH(D736,PIS!C$1:C$500)),1)="M",T736/AD736/8*(AW736+AX736*1.5+AY736*2+AZ736*3+BA736*2.1+BB736*2.7+BC736*3.9+BD736*0.3),T736/8*(AW736+AX736*1.5+AY736*2+AZ736*3+BA736*2.1+BB736*2.7+BC736*3.9+BD736*0.3)),0)</f>
        <v/>
      </c>
      <c r="BF736">
        <f>IFERROR(INDEX(ADJ!$A$1:$BZ$1000,MATCH(PAYROLL!$D736,ADJ!A$1:A$500,0),MATCH(PAYROLL!BF$2,ADJ!$2:$2,0)),0)</f>
        <v/>
      </c>
      <c r="BG736">
        <f>IFERROR(INDEX(ADJ!$A$1:$BZ$1000,MATCH(PAYROLL!D736,ADJ!A$1:A$500,0),MATCH(PAYROLL!BG$2,ADJ!$2:$2,0)),0)</f>
        <v/>
      </c>
      <c r="BH736">
        <f>IFERROR(INDEX(ADJ!$A$1:$BZ$1000,MATCH(PAYROLL!D736,ADJ!A$1:A$500,0),MATCH(PAYROLL!BH$2,ADJ!$2:$2,0)),0)</f>
        <v/>
      </c>
      <c r="BI736">
        <f>IFERROR(INDEX(ADJ!$A$1:$BZ$1000,MATCH(PAYROLL!D736,ADJ!A$1:A$500,0),MATCH(PAYROLL!BI$2,ADJ!$2:$2,0)),0)</f>
        <v/>
      </c>
      <c r="BJ736">
        <f>IFERROR(INDEX(ADJ!$A$1:$BZ$1000,MATCH(PAYROLL!D736,ADJ!A$1:A$500,0),MATCH(PAYROLL!BJ$2,ADJ!$2:$2,0)),0)</f>
        <v/>
      </c>
      <c r="BK736">
        <f>SUM(BF736:BJ736)</f>
        <v/>
      </c>
      <c r="BL736">
        <f>IFERROR(INDEX(ADJ!$A$1:$BZ$1000,MATCH(PAYROLL!D736,ADJ!A$1:A$500,0),MATCH(PAYROLL!BL$2,ADJ!$2:$2,0)),0)</f>
        <v/>
      </c>
      <c r="BM736">
        <f>IFERROR(INDEX(ADJ!$A$1:$BZ$1000,MATCH(PAYROLL!D736,ADJ!A$1:A$500,0),MATCH(PAYROLL!BM$2,ADJ!$2:$2,0)),0)</f>
        <v/>
      </c>
      <c r="BN736">
        <f>IFERROR(INDEX(ADJ!$A$1:$BZ$1000,MATCH(PAYROLL!D736,ADJ!A$1:A$500,0),MATCH(PAYROLL!BN$2,ADJ!$2:$2,0)),0)</f>
        <v/>
      </c>
      <c r="BO736">
        <f>IFERROR(INDEX(ADJ!$A$1:$BZ$1000,MATCH(PAYROLL!D736,ADJ!A$1:A$500,0),MATCH(PAYROLL!BO$2,ADJ!$2:$2,0)),0)</f>
        <v/>
      </c>
      <c r="BP736">
        <f>SUM(AM736,AV736,BE736,BK736,BL736:BO736)</f>
        <v/>
      </c>
      <c r="BQ736">
        <f>BO736</f>
        <v/>
      </c>
      <c r="BR736">
        <f>IFERROR(ROUND(IF(LEFT(INDEX(PIS!O$1:O$500,MATCH(D736,PIS!C$1:C$500)),1)="D",T736/8*(BD736*0.3),IF(LEFT(INDEX(PIS!O$1:O$500,MATCH(D736,PIS!C$1:C$500)),1)="H",T736*($BD736*0.3),T736/$AD736/8*($BD736*0.3))),0),0)</f>
        <v/>
      </c>
      <c r="BS736">
        <f>IF(AP736&lt;1,0,MIN(AP736,730000))</f>
        <v/>
      </c>
      <c r="BT736">
        <f>IFERROR(ROUND((BE736-SUM(AW736:BC736)*T736/AD736/8),0)-BR736,0)</f>
        <v/>
      </c>
      <c r="BU736">
        <f>AO736</f>
        <v/>
      </c>
      <c r="BV736">
        <f>SUM(BQ736:BU736)</f>
        <v/>
      </c>
      <c r="BW736">
        <f>BP736-BV736</f>
        <v/>
      </c>
      <c r="BX736">
        <f>IFERROR(IF(RIGHT(INDEX(PIS!O$1:O$500,MATCH(D736,PIS!C$1:C$500)),5)="Gross",MIN(U736+V736,VLOOKUP("R700",TSC!B:C,2,0)*VLOOKUP("R101",TSC!B:C,2,0))*VLOOKUP("R701",TSC!B:C,2,0)%,0),0)</f>
        <v/>
      </c>
      <c r="BY736">
        <f>IFERROR(IF(RIGHT(INDEX(PIS!O$1:O$500,MATCH(D736,PIS!C$1:C$500)),5)="Gross",MIN(U736+V736,VLOOKUP("R700",TSC!B:C,2,0)*VLOOKUP("R101",TSC!B:C,2,0))*VLOOKUP("T704",TSC!B:C,2,0)%,0),0)</f>
        <v/>
      </c>
      <c r="BZ736">
        <f>IFERROR(IF(RIGHT(INDEX(PIS!O$1:O$500,MATCH(D736,PIS!C$1:C$500)),5)="Gross",MIN(U736+V736,VLOOKUP("R700",TSC!B:C,2,0)*VLOOKUP("1",TSC!F:G,2,0))*VLOOKUP("T705",TSC!B:C,2,0)%,0),0)</f>
        <v/>
      </c>
      <c r="CA736">
        <f>IFERROR(INDEX(ADJ!$A$1:$BZ$1000,MATCH(PAYROLL!D736,ADJ!A$1:A$500,0),MATCH(PAYROLL!CA$2,ADJ!$2:$2,0)),0)</f>
        <v/>
      </c>
      <c r="CB736">
        <f>IFERROR(INDEX(ADJ!$A$1:$BZ$1000,MATCH(PAYROLL!D736,ADJ!A$1:A$500,0),MATCH(PAYROLL!CB$2,ADJ!$2:$2,0)),0)</f>
        <v/>
      </c>
      <c r="CC736">
        <f>SUM(BX736:CB736)</f>
        <v/>
      </c>
      <c r="CD736">
        <f>IFERROR(INDEX(PIS!$A$1:$BZ$1000,MATCH(PAYROLL!D736,PIS!C$1:C$500,0),MATCH(PAYROLL!CD$1,PIS!$1:$1,0)),0)</f>
        <v/>
      </c>
      <c r="CE736">
        <f>IFERROR(IF(OR(INDEX(PIS!P$1:P$500,MATCH(D736,PIS!C$1:C$500,0))="LT2",INDEX(PIS!P$1:P$500,MATCH(D736,PIS!C$1:C$500,0))="P10"),0,SUM(CC736,CD736*VLOOKUP("R601",TSC!B:C,2,0),VLOOKUP("R602",TSC!B:C,2,0))),0)</f>
        <v/>
      </c>
      <c r="CF736">
        <f>MAX(BW736-CE736,0)</f>
        <v/>
      </c>
      <c r="CG736">
        <f>IFERROR(IF(OR(RIGHT(INDEX(PIS!P$1:P$500,MATCH(D736,PIS!C$1:C$500)),5)="P10",RIGHT(INDEX(PIS!P$1:P$500,MATCH(D736,PIS!C$1:C$500)),5)="CK"),0,IF(CF736&lt;=5000000,CF736*5%,IF(CF736&lt;=10000000,CF736*10%-250000,IF(CF736&lt;=18000000,CF736*15%-750000,IF(CF736&lt;=32000000,CF736*20%-1650000,IF(CF736&lt;=52000000,CF736*25%-3250000,IF(CF736&lt;=80000000,BH736*30%-5850000,CF736*35%-9850000))))))),0)</f>
        <v/>
      </c>
      <c r="CH736">
        <f>IFERROR(IF(OR(INDEX(PIS!P$1:P$500,MATCH(D736,PIS!C$1:C$500))="LT",INDEX(PIS!P$1:P$500,MATCH(D736,PIS!C$1:C$500))="CK"),0,IF(CF736&lt;2000000,0,CF736*10%)),0)</f>
        <v/>
      </c>
      <c r="CI736">
        <f>IFERROR(INDEX(ADJ!$A$1:$BZ$1000,MATCH(PAYROLL!D736,ADJ!A$1:A$500,0),MATCH(PAYROLL!CI$2,ADJ!$2:$2,0)),0)</f>
        <v/>
      </c>
      <c r="CJ736">
        <f>IFERROR(INDEX(ADJ!$A$1:$BZ$1000,MATCH(PAYROLL!D736,ADJ!A$1:A$500,0),MATCH(PAYROLL!CJ$2,ADJ!$2:$2,0)),0)</f>
        <v/>
      </c>
      <c r="CK736">
        <f>IFERROR(INDEX(ADJ!$A$1:$BZ$1000,MATCH(PAYROLL!D736,ADJ!A$1:A$500,0),MATCH(PAYROLL!CK$2,ADJ!$2:$2,0)),0)</f>
        <v/>
      </c>
      <c r="CL736">
        <f>SUM(CG736:CK736)</f>
        <v/>
      </c>
      <c r="CM736">
        <f>ROUND(SUM(CH736:CK736),0)</f>
        <v/>
      </c>
      <c r="CN736">
        <f>IFERROR(INDEX(CSDA!D$1:D$500,MATCH($CN$2,CSDA!C$1:C$500,0))*INDEX(PIS!V$1:V$500,MATCH(D736,PIS!C$1:C$500))+INDEX(ADJ!$A$1:$BZ$1000,MATCH(PAYROLL!D736,ADJ!A$1:A$500,0),MATCH(PAYROLL!CN$2,ADJ!$2:$2,0)),0)</f>
        <v/>
      </c>
      <c r="CO736">
        <f>IFERROR(INDEX(ADJ!$A$1:$BZ$1000,MATCH(PAYROLL!D736,ADJ!A$1:A$500,0),MATCH(PAYROLL!CO$2,ADJ!$2:$2,0)),0)</f>
        <v/>
      </c>
      <c r="CP736">
        <f>IFERROR(INDEX(ADJ!$A$1:$BZ$1000,MATCH(PAYROLL!D736,ADJ!A$1:A$500,0),MATCH(PAYROLL!CP$2,ADJ!$2:$2,0)),0)</f>
        <v/>
      </c>
      <c r="CQ736">
        <f>BP736-CL736-CI736-CM736-CN736-CO736-CP736-CC736</f>
        <v/>
      </c>
      <c r="CR736">
        <f>IFERROR(IF(RIGHT(INDEX(PIS!O$1:O$500,MATCH(D736,PIS!C$1:C$500,0)),5)="Gross",MIN(U736+V736,VLOOKUP("R700",TSC!B:C,2,0)*VLOOKUP("R101",TSC!B:C,2,0))*(VLOOKUP("T711",TSC!B:C,2,0)+VLOOKUP("T712",TSC!B:C,2,0))%,MIN(T736+V736,VLOOKUP("R700",TSC!B:C,2,0)*VLOOKUP("R101",TSC!B:C,2,0))*(VLOOKUP("T711",TSC!B:C,2,0)+VLOOKUP("T712",TSC!B:C,2,0)+VLOOKUP("R701",TSC!B:C,2,0))%),0)</f>
        <v/>
      </c>
      <c r="CS736">
        <f>IFERROR(IF(RIGHT(INDEX(PIS!O$1:O$500,MATCH(D736,PIS!C$1:C$500,0)),5)="Gross",MIN(U736+V736,VLOOKUP("R700",TSC!B:C,2,0)*VLOOKUP("R101",TSC!B:C,2,0))*(VLOOKUP("T714",TSC!B:C,2,0))%,MIN(T736+V736,VLOOKUP("R700",TSC!B:C,2,0)*VLOOKUP("R101",TSC!B:C,2,0))*(VLOOKUP("T704",TSC!B:C,2,0)+VLOOKUP("T714",TSC!B:C,2,0))%),0)</f>
        <v/>
      </c>
      <c r="CT736">
        <f>IFERROR(IF(RIGHT(INDEX(PIS!O$1:O$500,MATCH(D736,PIS!C$1:C$500,0)),5)="Gross",MIN(U736+V736,VLOOKUP("R700",TSC!B:C,2,0)*VLOOKUP("R101",TSC!B:C,2,0))*VLOOKUP("T705",TSC!B:C,2,0)%,MIN(T736+V736,VLOOKUP("R700",TSC!B:C,2,0)*VLOOKUP("R101",TSC!B:C,2,0))*VLOOKUP("T705",TSC!B:C,2,0)%),0)</f>
        <v/>
      </c>
      <c r="CU736">
        <f>IFERROR(IF(RIGHT(INDEX(PIS!O$1:O$500,MATCH(D736,PIS!C$1:C$500,0)),5)="Gross",MIN(U736+V736,VLOOKUP("R700",TSC!B:C,2,0)*VLOOKUP("R101",TSC!B:C,2,0))*(VLOOKUP("T713",TSC!B:C,2,0))%,MIN(T736+V736,VLOOKUP("R700",TSC!B:C,2,0)*VLOOKUP("R101",TSC!B:C,2,0))*(VLOOKUP("T713",TSC!B:C,2,0))%),0)</f>
        <v/>
      </c>
      <c r="CV736">
        <f>IFERROR(INDEX(ADJ!$A$1:$BZ$1000,MATCH(PAYROLL!D736,ADJ!A$1:A$500,0),MATCH(PAYROLL!CV$2,ADJ!$2:$2,0)),0)</f>
        <v/>
      </c>
      <c r="CW736">
        <f>IFERROR(INDEX(ADJ!$A$1:$BZ$1000,MATCH(PAYROLL!D736,ADJ!A$1:A$500,0),MATCH(PAYROLL!CW$2,ADJ!$2:$2,0)),0)</f>
        <v/>
      </c>
      <c r="CX736">
        <f>SUM(CR736:CW736)</f>
        <v/>
      </c>
      <c r="CY736">
        <f>ROUND(IF(CR736&gt;0,T736+V736*VLOOKUP("R202",TSC!$B$1:$C$500,2,0),0),0)</f>
        <v/>
      </c>
      <c r="CZ736">
        <f>IFERROR(INDEX(CSDA!D$1:D$500,MATCH($CZ$2,CSDA!C$1:C$500,0)),0)</f>
        <v/>
      </c>
      <c r="DA736">
        <f>ROUND(T736*0.7%,0)</f>
        <v/>
      </c>
      <c r="DB736">
        <f>ROUND(T736/12,0)</f>
        <v/>
      </c>
      <c r="DC736">
        <f ref="DC736" t="array">IFERROR(INDEX(CSDA!D$1:D$500,MATCH("Trích giữ"&amp;PAYROLL!DC$2,CSDA!A$1:A$500&amp;CSDA!C$1:C$500,0)),0)</f>
        <v/>
      </c>
      <c r="DD736">
        <f ref="DD736" t="array">IFERROR(INDEX(CSDA!D$1:D$500,MATCH("Trích giữ"&amp;PAYROLL!DD$2,CSDA!A$1:A$500&amp;CSDA!C$1:C$500,0)),0)</f>
        <v/>
      </c>
      <c r="DE736">
        <f ref="DE736" t="array">IFERROR(INDEX(CSDA!D$1:D$500,MATCH("Trích giữ"&amp;PAYROLL!DE$2,CSDA!A$1:A$500&amp;CSDA!C$1:C$500,0)),0)</f>
        <v/>
      </c>
      <c r="DF736">
        <f>IFERROR(INDEX(CSDA!D$1:D$500,MATCH(PAYROLL!DF$2,CSDA!C$1:C$500,0)),0)</f>
        <v/>
      </c>
      <c r="DG736">
        <f ref="DG736" t="array">IFERROR(INDEX(CSDA!D$1:D$500,MATCH("Trích giữ"&amp;PAYROLL!DG$2,CSDA!A$1:A$500&amp;CSDA!C$1:C$500,0)),0)</f>
        <v/>
      </c>
      <c r="DH736">
        <f>ROUND(T736/26,0)</f>
        <v/>
      </c>
      <c r="DI736">
        <f ref="DI736" t="array">IFERROR(INDEX(CSDA!D$1:D$500,MATCH("Trích giữ"&amp;PAYROLL!DI$2,CSDA!A$1:A$500&amp;CSDA!C$1:C$500,0)),0)</f>
        <v/>
      </c>
      <c r="DJ736">
        <f>IF(U736=0,T736*21.5%-BL736,0)</f>
        <v/>
      </c>
      <c r="DK736">
        <f ref="DK736" t="array">IFERROR(INDEX(CSDA!D$1:D$500,MATCH("Trích giữ"&amp;PAYROLL!DK$2,CSDA!A$1:A$500&amp;CSDA!C$1:C$500,0)),0)</f>
        <v/>
      </c>
      <c r="DL736">
        <f>IFERROR(INDEX(CSDA!D$1:D$500,MATCH(PAYROLL!DL$2,CSDA!C$1:C$500,0))/12,0)</f>
        <v/>
      </c>
      <c r="DM736">
        <f>SUM(DB736:DL736)</f>
        <v/>
      </c>
      <c r="DN736">
        <f>IFERROR(INDEX(ADJ!$A$1:$BZ$1000,MATCH(PAYROLL!D736,ADJ!A$1:A$500,0),MATCH(PAYROLL!DN$2,ADJ!$2:$2,0)),0)</f>
        <v/>
      </c>
      <c r="DO736">
        <f>IFERROR(SUM(BP736,DM736:DN736,CX736:DA736)-DT736,0)</f>
        <v/>
      </c>
      <c r="DP736">
        <f ref="DP736" t="array">SUM(BW736*IFERROR(INDEX(CSDA!D$1:D$500,MATCH(BW$2,CSDA!C$1:C$500,0)),0)%,CX736*IFERROR(INDEX(CSDA!D$1:D$500,MATCH(CX$2,CSDA!C$1:C$500,0)),0)%,DA736*IFERROR(INDEX(CSDA!D$1:D$500,MATCH(DA$2,CSDA!C$1:C$500,0)),0)%,DB736*IFERROR(INDEX(CSDA!D$1:D$500,MATCH(DB$2,CSDA!C$1:C$500,0)),0)%,DF736*IFERROR(INDEX(CSDA!D$1:D$500,MATCH("Phí dịch vụ"&amp;PAYROLL!DF$2,CSDA!A$1:A$500&amp;CSDA!C$1:C$500,0)),0)%,DC736*IFERROR(INDEX(CSDA!D$1:D$500,MATCH("Phí dịch vụ"&amp;PAYROLL!DC$2,CSDA!A$1:A$500&amp;CSDA!C$1:C$500,0)),0)%,DH736*IFERROR(INDEX(CSDA!D$1:D$500,MATCH("Phí dịch vụ"&amp;PAYROLL!DH$2,CSDA!A$1:A$500&amp;CSDA!C$1:C$500,0)),0)%,DJ736*IFERROR(INDEX(CSDA!D$1:D$500,MATCH("Phí dịch vụ"&amp;PAYROLL!DJ$2,CSDA!A$1:A$500&amp;CSDA!C$1:C$500,0)),0)%,BN736*IFERROR(INDEX(CSDA!D$1:D$500,MATCH(BN$2,CSDA!C$1:C$500,0)),0)%)-BN736*7%</f>
        <v/>
      </c>
      <c r="DQ736">
        <f>IFERROR(INDEX(ADJ!$A$1:$BZ$1000,MATCH(PAYROLL!D736,ADJ!A$1:A$500,0),MATCH(PAYROLL!DQ$2,ADJ!$2:$2,0)),0)</f>
        <v/>
      </c>
      <c r="DR736">
        <f>IFERROR(INDEX(ADJ!$A$1:$BZ$1000,MATCH(PAYROLL!D736,ADJ!A$1:A$500,0),MATCH(PAYROLL!DR$2,ADJ!$2:$2,0)),0)</f>
        <v/>
      </c>
      <c r="DS736">
        <f>SUM(DP736:DR736)</f>
        <v/>
      </c>
      <c r="DT736">
        <f>EK736</f>
        <v/>
      </c>
      <c r="DU736">
        <f>SUM(DO736:DR736)</f>
        <v/>
      </c>
      <c r="DV736">
        <f>ROUND(DU736*0.1,0)</f>
        <v/>
      </c>
      <c r="DW736">
        <f>DU736+DV736</f>
        <v/>
      </c>
      <c r="DZ736">
        <f>IFERROR(INDEX(ADJ!$A$1:$BZ$1000,MATCH(PAYROLL!$D736,ADJ!A$1:A$500,0),MATCH(PAYROLL!DZ$2,ADJ!$2:$2,0)),0)</f>
        <v/>
      </c>
      <c r="EA736">
        <f>IFERROR(INDEX(ADJ!$A$1:$BZ$1000,MATCH(PAYROLL!$D736,ADJ!A$1:A$500,0),MATCH(PAYROLL!EA$2,ADJ!$2:$2,0)),0)</f>
        <v/>
      </c>
      <c r="EB736">
        <f>IFERROR(INDEX(ADJ!$A$1:$BZ$1000,MATCH(PAYROLL!$D736,ADJ!A$1:A$500,0),MATCH(PAYROLL!EB$2,ADJ!$2:$2,0)),0)</f>
        <v/>
      </c>
      <c r="EC736">
        <f>IFERROR(INDEX(ADJ!$A$1:$BZ$1000,MATCH(PAYROLL!$D736,ADJ!A$1:A$500,0),MATCH(PAYROLL!EC$2,ADJ!$2:$2,0)),0)</f>
        <v/>
      </c>
      <c r="ED736">
        <f>IFERROR(INDEX(ADJ!$A$1:$BZ$1000,MATCH(PAYROLL!$D736,ADJ!A$1:A$500,0),MATCH(PAYROLL!ED$2,ADJ!$2:$2,0)),0)</f>
        <v/>
      </c>
      <c r="EE736">
        <f>IFERROR(INDEX(ADJ!$A$1:$BZ$1000,MATCH(PAYROLL!$D736,ADJ!A$1:A$500,0),MATCH(PAYROLL!EE$2,ADJ!$2:$2,0)),0)</f>
        <v/>
      </c>
      <c r="EF736">
        <f>IFERROR(INDEX(ADJ!$A$1:$BZ$1000,MATCH(PAYROLL!$D736,ADJ!A$1:A$500,0),MATCH(PAYROLL!EF$2,ADJ!$2:$2,0)),0)</f>
        <v/>
      </c>
      <c r="EG736">
        <f>IFERROR(INDEX(ADJ!$A$1:$BZ$1000,MATCH(PAYROLL!$D736,ADJ!A$1:A$500,0),MATCH(PAYROLL!EG$2,ADJ!$2:$2,0)),0)</f>
        <v/>
      </c>
      <c r="EH736">
        <f>IFERROR(INDEX(ADJ!$A$1:$BZ$1000,MATCH(PAYROLL!$D736,ADJ!A$1:A$500,0),MATCH(PAYROLL!EH$2,ADJ!$2:$2,0)),0)</f>
        <v/>
      </c>
      <c r="EI736">
        <f>IFERROR(INDEX(ADJ!$A$1:$BZ$1000,MATCH(PAYROLL!D736,ADJ!A$1:A$500,0),MATCH(PAYROLL!EI$2,ADJ!$2:$2,0)),0)</f>
        <v/>
      </c>
      <c r="EJ736">
        <f>IFERROR(INDEX(ADJ!$A$1:$BZ$1000,MATCH(PAYROLL!$D736,ADJ!A$1:A$500,0),MATCH(PAYROLL!EJ$2,ADJ!$2:$2,0)),0)</f>
        <v/>
      </c>
      <c r="EK736">
        <f>SUM(DZ736:EJ736)</f>
        <v/>
      </c>
    </row>
    <row r="737">
      <c r="A737" t="n">
        <v>735</v>
      </c>
      <c r="B737" t="inlineStr">
        <is>
          <t>Lý Quang Tiến</t>
        </is>
      </c>
      <c r="D737" t="inlineStr">
        <is>
          <t>157054-01</t>
        </is>
      </c>
      <c r="S737">
        <f>IFERROR(INDEX(PIS!$A$1:$BZ$1000,MATCH($D737,PIS!C$1:C$500,0),MATCH("Lương CB tháng trước",PIS!$1:$1,0)),0)</f>
        <v/>
      </c>
      <c r="T737">
        <f>IFERROR(INDEX(PIS!$A$1:$BZ$1000,MATCH($D737,PIS!C$1:C$500,0),MATCH("Lương CB hiện tại",PIS!$1:$1,0)),0)</f>
        <v/>
      </c>
      <c r="U737">
        <f>IFERROR(INDEX(PIS!$A$1:$BZ$1000,MATCH($D737,PIS!C$1:C$500,0),MATCH("Lương đóng BHBB",PIS!$1:$1,0)),0)</f>
        <v/>
      </c>
      <c r="V737">
        <f>IFERROR(INDEX(PIS!$A$1:$BZ$1000,MATCH($D737,PIS!C$1:C$500,0),MATCH(V$2,PIS!$2:$2,0)),0)</f>
        <v/>
      </c>
      <c r="W737">
        <f>IFERROR(INDEX(PIS!$A$1:$BZ$1000,MATCH($D737,PIS!C$1:C$500,0),MATCH(W$2,PIS!$2:$2,0)),0)</f>
        <v/>
      </c>
      <c r="X737">
        <f>IFERROR(INDEX(PIS!$A$1:$BZ$1000,MATCH($D737,PIS!C$1:C$500,0),MATCH(X$2,PIS!$2:$2,0)),0)</f>
        <v/>
      </c>
      <c r="Y737">
        <f>IFERROR(INDEX(PIS!$A$1:$BZ$1000,MATCH($D737,PIS!C$1:C$500,0),MATCH(Y$2,PIS!$2:$2,0)),0)</f>
        <v/>
      </c>
      <c r="Z737">
        <f>IFERROR(INDEX(PIS!$A$1:$BZ$1000,MATCH($D737,PIS!C$1:C$500,0),MATCH(Z$2,PIS!$2:$2,0)),0)</f>
        <v/>
      </c>
      <c r="AA737">
        <f>IFERROR(INDEX(PIS!$A$1:$BZ$1000,MATCH($D737,PIS!C$1:C$500,0),MATCH(AA$2,PIS!$2:$2,0)),0)</f>
        <v/>
      </c>
      <c r="AB737">
        <f>IFERROR(INDEX(PIS!$A$1:$BZ$1000,MATCH($D737,PIS!C$1:C$500,0),MATCH(AB$2,PIS!$2:$2,0)),0)</f>
        <v/>
      </c>
      <c r="AC737">
        <f>SUM(V737:AB737)</f>
        <v/>
      </c>
      <c r="AD737">
        <f>IFERROR(INDEX(TIMESHEET!$A$1:$AI$5000,MATCH($D737,TIMESHEET!A$1:A$500,0),MATCH("T100",TIMESHEET!$2:$2,0))-2,0)</f>
        <v/>
      </c>
      <c r="AE737">
        <f>IFERROR(INDEX(TIMESHEET!$A$1:$AI$5000,MATCH($D737,TIMESHEET!A$1:A$500,0),MATCH("T202",TIMESHEET!$2:$2,0)),0)</f>
        <v/>
      </c>
      <c r="AF737">
        <f>IFERROR(INDEX(TIMESHEET!$A$1:$AI$5000,MATCH($D737,TIMESHEET!A$1:A$500,0),MATCH("T302",TIMESHEET!$2:$2,0)),0)</f>
        <v/>
      </c>
      <c r="AG737">
        <f>IFERROR(INDEX(TIMESHEET!$A$1:$AI$5000,MATCH($D737,TIMESHEET!A$1:A$500,0),MATCH("T406",TIMESHEET!$2:$2,0)),0)</f>
        <v/>
      </c>
      <c r="AH737">
        <f>AE737+AG737</f>
        <v/>
      </c>
      <c r="AI737">
        <f>IFERROR(INDEX(TIMESHEET!$A$1:$AI$5000,MATCH($D737,TIMESHEET!A$1:A$500,0),MATCH("T701",TIMESHEET!$2:$2,0)),0)</f>
        <v/>
      </c>
      <c r="AJ737">
        <f>IFERROR(INDEX(TIMESHEET!$A$1:$AI$5000,MATCH($D737,TIMESHEET!B$1:B$500,0),MATCH("T320",TIMESHEET!$2:$2,0)),0)</f>
        <v/>
      </c>
      <c r="AK737">
        <f>IFERROR(IF(LEFT(INDEX(PIS!O$1:O$500,MATCH(D737,PIS!C$1:C$500)),1)="M",T737/AD737*SUM(AE737:AG737),T737*AD737),0)</f>
        <v/>
      </c>
      <c r="AL737">
        <f>IFERROR(INDEX(ADJ!$A$1:$BZ$1000,MATCH(PAYROLL!D737,ADJ!A$1:A$500,0),MATCH(PAYROLL!AL$2,ADJ!$2:$2,0)),0)</f>
        <v/>
      </c>
      <c r="AM737">
        <f>SUM(AK737:AL737)</f>
        <v/>
      </c>
      <c r="AN737">
        <f>IFERROR(ROUND(V737/$AD737*$AH737,0),0)</f>
        <v/>
      </c>
      <c r="AO737">
        <f>IFERROR(ROUND(W737/$AD737*$AH737,0),0)</f>
        <v/>
      </c>
      <c r="AP737">
        <f>IFERROR(ROUND(X737/$AD737*$AE737,0),0)</f>
        <v/>
      </c>
      <c r="AQ737">
        <f>IFERROR(ROUND(Y737/$AD737*$AH737,0),0)</f>
        <v/>
      </c>
      <c r="AR737">
        <f>IFERROR(ROUND(Z737/$AD737*$AH737,0),0)</f>
        <v/>
      </c>
      <c r="AS737">
        <f>IFERROR(ROUND(AA737/$AD737*$AH737,0),0)</f>
        <v/>
      </c>
      <c r="AT737">
        <f>IFERROR(IF((AE737+AF737+AG737)&gt;13,AB737,ROUND(AB737/AD737*AH737,0)),0)</f>
        <v/>
      </c>
      <c r="AU737">
        <f>IFERROR(INDEX(ADJ!$A$1:$BZ$1000,MATCH(PAYROLL!D737,ADJ!A$1:A$500,0),MATCH(PAYROLL!AU$2,ADJ!$2:$2,0)),0)</f>
        <v/>
      </c>
      <c r="AV737">
        <f>ROUND(SUM(AN737:AU737),0)</f>
        <v/>
      </c>
      <c r="AW737">
        <f>IFERROR(INDEX(TIMESHEET!$A$1:$AI$5000,MATCH(PAYROLL!D737,TIMESHEET!A$1:A$500,0),MATCH("T620",TIMESHEET!$2:$2,0)),0)</f>
        <v/>
      </c>
      <c r="AX737">
        <f>IFERROR(INDEX(TIMESHEET!$A$1:$AI$5000,MATCH(PAYROLL!D737,TIMESHEET!A$1:A$500,0),MATCH("T601",TIMESHEET!$2:$2,0)),0)</f>
        <v/>
      </c>
      <c r="AY737">
        <f>IFERROR(INDEX(TIMESHEET!$A$1:$AI$5000,MATCH(PAYROLL!D737,TIMESHEET!A$1:A$500,0),MATCH("T602",TIMESHEET!$2:$2,0)),0)</f>
        <v/>
      </c>
      <c r="AZ737">
        <f>IFERROR(INDEX(TIMESHEET!$A$1:$AI$5000,MATCH(PAYROLL!D737,TIMESHEET!A$1:A$500,0),MATCH("T603",TIMESHEET!$2:$2,0)),0)</f>
        <v/>
      </c>
      <c r="BA737">
        <f>IFERROR(INDEX(TIMESHEET!$A$1:$AI$5000,MATCH(PAYROLL!D737,TIMESHEET!A$1:A$500,0),MATCH("T611",TIMESHEET!$2:$2,0)),0)</f>
        <v/>
      </c>
      <c r="BB737">
        <f>IFERROR(INDEX(TIMESHEET!$A$1:$AI$5000,MATCH(PAYROLL!D737,TIMESHEET!A$1:A$500,0),MATCH("T612",TIMESHEET!$2:$2,0)),0)</f>
        <v/>
      </c>
      <c r="BC737">
        <f>IFERROR(INDEX(TIMESHEET!$A$1:$AI$5000,MATCH(PAYROLL!D737,TIMESHEET!A$1:A$500,0),MATCH("T613",TIMESHEET!$2:$2,0)),0)</f>
        <v/>
      </c>
      <c r="BD737">
        <f>IFERROR(INDEX(TIMESHEET!$A$1:$AI$5000,MATCH(PAYROLL!D737,TIMESHEET!A$1:A$500,0),MATCH("T500",TIMESHEET!$2:$2,0)),0)</f>
        <v/>
      </c>
      <c r="BE737">
        <f>IFERROR(IF(LEFT(INDEX(PIS!O$1:O$500,MATCH(D737,PIS!C$1:C$500)),1)="M",T737/AD737/8*(AW737+AX737*1.5+AY737*2+AZ737*3+BA737*2.1+BB737*2.7+BC737*3.9+BD737*0.3),T737/8*(AW737+AX737*1.5+AY737*2+AZ737*3+BA737*2.1+BB737*2.7+BC737*3.9+BD737*0.3)),0)</f>
        <v/>
      </c>
      <c r="BF737">
        <f>IFERROR(INDEX(ADJ!$A$1:$BZ$1000,MATCH(PAYROLL!$D737,ADJ!A$1:A$500,0),MATCH(PAYROLL!BF$2,ADJ!$2:$2,0)),0)</f>
        <v/>
      </c>
      <c r="BG737">
        <f>IFERROR(INDEX(ADJ!$A$1:$BZ$1000,MATCH(PAYROLL!D737,ADJ!A$1:A$500,0),MATCH(PAYROLL!BG$2,ADJ!$2:$2,0)),0)</f>
        <v/>
      </c>
      <c r="BH737">
        <f>IFERROR(INDEX(ADJ!$A$1:$BZ$1000,MATCH(PAYROLL!D737,ADJ!A$1:A$500,0),MATCH(PAYROLL!BH$2,ADJ!$2:$2,0)),0)</f>
        <v/>
      </c>
      <c r="BI737">
        <f>IFERROR(INDEX(ADJ!$A$1:$BZ$1000,MATCH(PAYROLL!D737,ADJ!A$1:A$500,0),MATCH(PAYROLL!BI$2,ADJ!$2:$2,0)),0)</f>
        <v/>
      </c>
      <c r="BJ737">
        <f>IFERROR(INDEX(ADJ!$A$1:$BZ$1000,MATCH(PAYROLL!D737,ADJ!A$1:A$500,0),MATCH(PAYROLL!BJ$2,ADJ!$2:$2,0)),0)</f>
        <v/>
      </c>
      <c r="BK737">
        <f>SUM(BF737:BJ737)</f>
        <v/>
      </c>
      <c r="BL737">
        <f>IFERROR(INDEX(ADJ!$A$1:$BZ$1000,MATCH(PAYROLL!D737,ADJ!A$1:A$500,0),MATCH(PAYROLL!BL$2,ADJ!$2:$2,0)),0)</f>
        <v/>
      </c>
      <c r="BM737">
        <f>IFERROR(INDEX(ADJ!$A$1:$BZ$1000,MATCH(PAYROLL!D737,ADJ!A$1:A$500,0),MATCH(PAYROLL!BM$2,ADJ!$2:$2,0)),0)</f>
        <v/>
      </c>
      <c r="BN737">
        <f>IFERROR(INDEX(ADJ!$A$1:$BZ$1000,MATCH(PAYROLL!D737,ADJ!A$1:A$500,0),MATCH(PAYROLL!BN$2,ADJ!$2:$2,0)),0)</f>
        <v/>
      </c>
      <c r="BO737">
        <f>IFERROR(INDEX(ADJ!$A$1:$BZ$1000,MATCH(PAYROLL!D737,ADJ!A$1:A$500,0),MATCH(PAYROLL!BO$2,ADJ!$2:$2,0)),0)</f>
        <v/>
      </c>
      <c r="BP737">
        <f>SUM(AM737,AV737,BE737,BK737,BL737:BO737)</f>
        <v/>
      </c>
      <c r="BQ737">
        <f>BO737</f>
        <v/>
      </c>
      <c r="BR737">
        <f>IFERROR(ROUND(IF(LEFT(INDEX(PIS!O$1:O$500,MATCH(D737,PIS!C$1:C$500)),1)="D",T737/8*(BD737*0.3),IF(LEFT(INDEX(PIS!O$1:O$500,MATCH(D737,PIS!C$1:C$500)),1)="H",T737*($BD737*0.3),T737/$AD737/8*($BD737*0.3))),0),0)</f>
        <v/>
      </c>
      <c r="BS737">
        <f>IF(AP737&lt;1,0,MIN(AP737,730000))</f>
        <v/>
      </c>
      <c r="BT737">
        <f>IFERROR(ROUND((BE737-SUM(AW737:BC737)*T737/AD737/8),0)-BR737,0)</f>
        <v/>
      </c>
      <c r="BU737">
        <f>AO737</f>
        <v/>
      </c>
      <c r="BV737">
        <f>SUM(BQ737:BU737)</f>
        <v/>
      </c>
      <c r="BW737">
        <f>BP737-BV737</f>
        <v/>
      </c>
      <c r="BX737">
        <f>IFERROR(IF(RIGHT(INDEX(PIS!O$1:O$500,MATCH(D737,PIS!C$1:C$500)),5)="Gross",MIN(U737+V737,VLOOKUP("R700",TSC!B:C,2,0)*VLOOKUP("R101",TSC!B:C,2,0))*VLOOKUP("R701",TSC!B:C,2,0)%,0),0)</f>
        <v/>
      </c>
      <c r="BY737">
        <f>IFERROR(IF(RIGHT(INDEX(PIS!O$1:O$500,MATCH(D737,PIS!C$1:C$500)),5)="Gross",MIN(U737+V737,VLOOKUP("R700",TSC!B:C,2,0)*VLOOKUP("R101",TSC!B:C,2,0))*VLOOKUP("T704",TSC!B:C,2,0)%,0),0)</f>
        <v/>
      </c>
      <c r="BZ737">
        <f>IFERROR(IF(RIGHT(INDEX(PIS!O$1:O$500,MATCH(D737,PIS!C$1:C$500)),5)="Gross",MIN(U737+V737,VLOOKUP("R700",TSC!B:C,2,0)*VLOOKUP("1",TSC!F:G,2,0))*VLOOKUP("T705",TSC!B:C,2,0)%,0),0)</f>
        <v/>
      </c>
      <c r="CA737">
        <f>IFERROR(INDEX(ADJ!$A$1:$BZ$1000,MATCH(PAYROLL!D737,ADJ!A$1:A$500,0),MATCH(PAYROLL!CA$2,ADJ!$2:$2,0)),0)</f>
        <v/>
      </c>
      <c r="CB737">
        <f>IFERROR(INDEX(ADJ!$A$1:$BZ$1000,MATCH(PAYROLL!D737,ADJ!A$1:A$500,0),MATCH(PAYROLL!CB$2,ADJ!$2:$2,0)),0)</f>
        <v/>
      </c>
      <c r="CC737">
        <f>SUM(BX737:CB737)</f>
        <v/>
      </c>
      <c r="CD737">
        <f>IFERROR(INDEX(PIS!$A$1:$BZ$1000,MATCH(PAYROLL!D737,PIS!C$1:C$500,0),MATCH(PAYROLL!CD$1,PIS!$1:$1,0)),0)</f>
        <v/>
      </c>
      <c r="CE737">
        <f>IFERROR(IF(OR(INDEX(PIS!P$1:P$500,MATCH(D737,PIS!C$1:C$500,0))="LT2",INDEX(PIS!P$1:P$500,MATCH(D737,PIS!C$1:C$500,0))="P10"),0,SUM(CC737,CD737*VLOOKUP("R601",TSC!B:C,2,0),VLOOKUP("R602",TSC!B:C,2,0))),0)</f>
        <v/>
      </c>
      <c r="CF737">
        <f>MAX(BW737-CE737,0)</f>
        <v/>
      </c>
      <c r="CG737">
        <f>IFERROR(IF(OR(RIGHT(INDEX(PIS!P$1:P$500,MATCH(D737,PIS!C$1:C$500)),5)="P10",RIGHT(INDEX(PIS!P$1:P$500,MATCH(D737,PIS!C$1:C$500)),5)="CK"),0,IF(CF737&lt;=5000000,CF737*5%,IF(CF737&lt;=10000000,CF737*10%-250000,IF(CF737&lt;=18000000,CF737*15%-750000,IF(CF737&lt;=32000000,CF737*20%-1650000,IF(CF737&lt;=52000000,CF737*25%-3250000,IF(CF737&lt;=80000000,BH737*30%-5850000,CF737*35%-9850000))))))),0)</f>
        <v/>
      </c>
      <c r="CH737">
        <f>IFERROR(IF(OR(INDEX(PIS!P$1:P$500,MATCH(D737,PIS!C$1:C$500))="LT",INDEX(PIS!P$1:P$500,MATCH(D737,PIS!C$1:C$500))="CK"),0,IF(CF737&lt;2000000,0,CF737*10%)),0)</f>
        <v/>
      </c>
      <c r="CI737">
        <f>IFERROR(INDEX(ADJ!$A$1:$BZ$1000,MATCH(PAYROLL!D737,ADJ!A$1:A$500,0),MATCH(PAYROLL!CI$2,ADJ!$2:$2,0)),0)</f>
        <v/>
      </c>
      <c r="CJ737">
        <f>IFERROR(INDEX(ADJ!$A$1:$BZ$1000,MATCH(PAYROLL!D737,ADJ!A$1:A$500,0),MATCH(PAYROLL!CJ$2,ADJ!$2:$2,0)),0)</f>
        <v/>
      </c>
      <c r="CK737">
        <f>IFERROR(INDEX(ADJ!$A$1:$BZ$1000,MATCH(PAYROLL!D737,ADJ!A$1:A$500,0),MATCH(PAYROLL!CK$2,ADJ!$2:$2,0)),0)</f>
        <v/>
      </c>
      <c r="CL737">
        <f>SUM(CG737:CK737)</f>
        <v/>
      </c>
      <c r="CM737">
        <f>ROUND(SUM(CH737:CK737),0)</f>
        <v/>
      </c>
      <c r="CN737">
        <f>IFERROR(INDEX(CSDA!D$1:D$500,MATCH($CN$2,CSDA!C$1:C$500,0))*INDEX(PIS!V$1:V$500,MATCH(D737,PIS!C$1:C$500))+INDEX(ADJ!$A$1:$BZ$1000,MATCH(PAYROLL!D737,ADJ!A$1:A$500,0),MATCH(PAYROLL!CN$2,ADJ!$2:$2,0)),0)</f>
        <v/>
      </c>
      <c r="CO737">
        <f>IFERROR(INDEX(ADJ!$A$1:$BZ$1000,MATCH(PAYROLL!D737,ADJ!A$1:A$500,0),MATCH(PAYROLL!CO$2,ADJ!$2:$2,0)),0)</f>
        <v/>
      </c>
      <c r="CP737">
        <f>IFERROR(INDEX(ADJ!$A$1:$BZ$1000,MATCH(PAYROLL!D737,ADJ!A$1:A$500,0),MATCH(PAYROLL!CP$2,ADJ!$2:$2,0)),0)</f>
        <v/>
      </c>
      <c r="CQ737">
        <f>BP737-CL737-CI737-CM737-CN737-CO737-CP737-CC737</f>
        <v/>
      </c>
      <c r="CR737">
        <f>IFERROR(IF(RIGHT(INDEX(PIS!O$1:O$500,MATCH(D737,PIS!C$1:C$500,0)),5)="Gross",MIN(U737+V737,VLOOKUP("R700",TSC!B:C,2,0)*VLOOKUP("R101",TSC!B:C,2,0))*(VLOOKUP("T711",TSC!B:C,2,0)+VLOOKUP("T712",TSC!B:C,2,0))%,MIN(T737+V737,VLOOKUP("R700",TSC!B:C,2,0)*VLOOKUP("R101",TSC!B:C,2,0))*(VLOOKUP("T711",TSC!B:C,2,0)+VLOOKUP("T712",TSC!B:C,2,0)+VLOOKUP("R701",TSC!B:C,2,0))%),0)</f>
        <v/>
      </c>
      <c r="CS737">
        <f>IFERROR(IF(RIGHT(INDEX(PIS!O$1:O$500,MATCH(D737,PIS!C$1:C$500,0)),5)="Gross",MIN(U737+V737,VLOOKUP("R700",TSC!B:C,2,0)*VLOOKUP("R101",TSC!B:C,2,0))*(VLOOKUP("T714",TSC!B:C,2,0))%,MIN(T737+V737,VLOOKUP("R700",TSC!B:C,2,0)*VLOOKUP("R101",TSC!B:C,2,0))*(VLOOKUP("T704",TSC!B:C,2,0)+VLOOKUP("T714",TSC!B:C,2,0))%),0)</f>
        <v/>
      </c>
      <c r="CT737">
        <f>IFERROR(IF(RIGHT(INDEX(PIS!O$1:O$500,MATCH(D737,PIS!C$1:C$500,0)),5)="Gross",MIN(U737+V737,VLOOKUP("R700",TSC!B:C,2,0)*VLOOKUP("R101",TSC!B:C,2,0))*VLOOKUP("T705",TSC!B:C,2,0)%,MIN(T737+V737,VLOOKUP("R700",TSC!B:C,2,0)*VLOOKUP("R101",TSC!B:C,2,0))*VLOOKUP("T705",TSC!B:C,2,0)%),0)</f>
        <v/>
      </c>
      <c r="CU737">
        <f>IFERROR(IF(RIGHT(INDEX(PIS!O$1:O$500,MATCH(D737,PIS!C$1:C$500,0)),5)="Gross",MIN(U737+V737,VLOOKUP("R700",TSC!B:C,2,0)*VLOOKUP("R101",TSC!B:C,2,0))*(VLOOKUP("T713",TSC!B:C,2,0))%,MIN(T737+V737,VLOOKUP("R700",TSC!B:C,2,0)*VLOOKUP("R101",TSC!B:C,2,0))*(VLOOKUP("T713",TSC!B:C,2,0))%),0)</f>
        <v/>
      </c>
      <c r="CV737">
        <f>IFERROR(INDEX(ADJ!$A$1:$BZ$1000,MATCH(PAYROLL!D737,ADJ!A$1:A$500,0),MATCH(PAYROLL!CV$2,ADJ!$2:$2,0)),0)</f>
        <v/>
      </c>
      <c r="CW737">
        <f>IFERROR(INDEX(ADJ!$A$1:$BZ$1000,MATCH(PAYROLL!D737,ADJ!A$1:A$500,0),MATCH(PAYROLL!CW$2,ADJ!$2:$2,0)),0)</f>
        <v/>
      </c>
      <c r="CX737">
        <f>SUM(CR737:CW737)</f>
        <v/>
      </c>
      <c r="CY737">
        <f>ROUND(IF(CR737&gt;0,T737+V737*VLOOKUP("R202",TSC!$B$1:$C$500,2,0),0),0)</f>
        <v/>
      </c>
      <c r="CZ737">
        <f>IFERROR(INDEX(CSDA!D$1:D$500,MATCH($CZ$2,CSDA!C$1:C$500,0)),0)</f>
        <v/>
      </c>
      <c r="DA737">
        <f>ROUND(T737*0.7%,0)</f>
        <v/>
      </c>
      <c r="DB737">
        <f>ROUND(T737/12,0)</f>
        <v/>
      </c>
      <c r="DC737">
        <f ref="DC737" t="array">IFERROR(INDEX(CSDA!D$1:D$500,MATCH("Trích giữ"&amp;PAYROLL!DC$2,CSDA!A$1:A$500&amp;CSDA!C$1:C$500,0)),0)</f>
        <v/>
      </c>
      <c r="DD737">
        <f ref="DD737" t="array">IFERROR(INDEX(CSDA!D$1:D$500,MATCH("Trích giữ"&amp;PAYROLL!DD$2,CSDA!A$1:A$500&amp;CSDA!C$1:C$500,0)),0)</f>
        <v/>
      </c>
      <c r="DE737">
        <f ref="DE737" t="array">IFERROR(INDEX(CSDA!D$1:D$500,MATCH("Trích giữ"&amp;PAYROLL!DE$2,CSDA!A$1:A$500&amp;CSDA!C$1:C$500,0)),0)</f>
        <v/>
      </c>
      <c r="DF737">
        <f>IFERROR(INDEX(CSDA!D$1:D$500,MATCH(PAYROLL!DF$2,CSDA!C$1:C$500,0)),0)</f>
        <v/>
      </c>
      <c r="DG737">
        <f ref="DG737" t="array">IFERROR(INDEX(CSDA!D$1:D$500,MATCH("Trích giữ"&amp;PAYROLL!DG$2,CSDA!A$1:A$500&amp;CSDA!C$1:C$500,0)),0)</f>
        <v/>
      </c>
      <c r="DH737">
        <f>ROUND(T737/26,0)</f>
        <v/>
      </c>
      <c r="DI737">
        <f ref="DI737" t="array">IFERROR(INDEX(CSDA!D$1:D$500,MATCH("Trích giữ"&amp;PAYROLL!DI$2,CSDA!A$1:A$500&amp;CSDA!C$1:C$500,0)),0)</f>
        <v/>
      </c>
      <c r="DJ737">
        <f>IF(U737=0,T737*21.5%-BL737,0)</f>
        <v/>
      </c>
      <c r="DK737">
        <f ref="DK737" t="array">IFERROR(INDEX(CSDA!D$1:D$500,MATCH("Trích giữ"&amp;PAYROLL!DK$2,CSDA!A$1:A$500&amp;CSDA!C$1:C$500,0)),0)</f>
        <v/>
      </c>
      <c r="DL737">
        <f>IFERROR(INDEX(CSDA!D$1:D$500,MATCH(PAYROLL!DL$2,CSDA!C$1:C$500,0))/12,0)</f>
        <v/>
      </c>
      <c r="DM737">
        <f>SUM(DB737:DL737)</f>
        <v/>
      </c>
      <c r="DN737">
        <f>IFERROR(INDEX(ADJ!$A$1:$BZ$1000,MATCH(PAYROLL!D737,ADJ!A$1:A$500,0),MATCH(PAYROLL!DN$2,ADJ!$2:$2,0)),0)</f>
        <v/>
      </c>
      <c r="DO737">
        <f>IFERROR(SUM(BP737,DM737:DN737,CX737:DA737)-DT737,0)</f>
        <v/>
      </c>
      <c r="DP737">
        <f ref="DP737" t="array">SUM(BW737*IFERROR(INDEX(CSDA!D$1:D$500,MATCH(BW$2,CSDA!C$1:C$500,0)),0)%,CX737*IFERROR(INDEX(CSDA!D$1:D$500,MATCH(CX$2,CSDA!C$1:C$500,0)),0)%,DA737*IFERROR(INDEX(CSDA!D$1:D$500,MATCH(DA$2,CSDA!C$1:C$500,0)),0)%,DB737*IFERROR(INDEX(CSDA!D$1:D$500,MATCH(DB$2,CSDA!C$1:C$500,0)),0)%,DF737*IFERROR(INDEX(CSDA!D$1:D$500,MATCH("Phí dịch vụ"&amp;PAYROLL!DF$2,CSDA!A$1:A$500&amp;CSDA!C$1:C$500,0)),0)%,DC737*IFERROR(INDEX(CSDA!D$1:D$500,MATCH("Phí dịch vụ"&amp;PAYROLL!DC$2,CSDA!A$1:A$500&amp;CSDA!C$1:C$500,0)),0)%,DH737*IFERROR(INDEX(CSDA!D$1:D$500,MATCH("Phí dịch vụ"&amp;PAYROLL!DH$2,CSDA!A$1:A$500&amp;CSDA!C$1:C$500,0)),0)%,DJ737*IFERROR(INDEX(CSDA!D$1:D$500,MATCH("Phí dịch vụ"&amp;PAYROLL!DJ$2,CSDA!A$1:A$500&amp;CSDA!C$1:C$500,0)),0)%,BN737*IFERROR(INDEX(CSDA!D$1:D$500,MATCH(BN$2,CSDA!C$1:C$500,0)),0)%)-BN737*7%</f>
        <v/>
      </c>
      <c r="DQ737">
        <f>IFERROR(INDEX(ADJ!$A$1:$BZ$1000,MATCH(PAYROLL!D737,ADJ!A$1:A$500,0),MATCH(PAYROLL!DQ$2,ADJ!$2:$2,0)),0)</f>
        <v/>
      </c>
      <c r="DR737">
        <f>IFERROR(INDEX(ADJ!$A$1:$BZ$1000,MATCH(PAYROLL!D737,ADJ!A$1:A$500,0),MATCH(PAYROLL!DR$2,ADJ!$2:$2,0)),0)</f>
        <v/>
      </c>
      <c r="DS737">
        <f>SUM(DP737:DR737)</f>
        <v/>
      </c>
      <c r="DT737">
        <f>EK737</f>
        <v/>
      </c>
      <c r="DU737">
        <f>SUM(DO737:DR737)</f>
        <v/>
      </c>
      <c r="DV737">
        <f>ROUND(DU737*0.1,0)</f>
        <v/>
      </c>
      <c r="DW737">
        <f>DU737+DV737</f>
        <v/>
      </c>
      <c r="DZ737">
        <f>IFERROR(INDEX(ADJ!$A$1:$BZ$1000,MATCH(PAYROLL!$D737,ADJ!A$1:A$500,0),MATCH(PAYROLL!DZ$2,ADJ!$2:$2,0)),0)</f>
        <v/>
      </c>
      <c r="EA737">
        <f>IFERROR(INDEX(ADJ!$A$1:$BZ$1000,MATCH(PAYROLL!$D737,ADJ!A$1:A$500,0),MATCH(PAYROLL!EA$2,ADJ!$2:$2,0)),0)</f>
        <v/>
      </c>
      <c r="EB737">
        <f>IFERROR(INDEX(ADJ!$A$1:$BZ$1000,MATCH(PAYROLL!$D737,ADJ!A$1:A$500,0),MATCH(PAYROLL!EB$2,ADJ!$2:$2,0)),0)</f>
        <v/>
      </c>
      <c r="EC737">
        <f>IFERROR(INDEX(ADJ!$A$1:$BZ$1000,MATCH(PAYROLL!$D737,ADJ!A$1:A$500,0),MATCH(PAYROLL!EC$2,ADJ!$2:$2,0)),0)</f>
        <v/>
      </c>
      <c r="ED737">
        <f>IFERROR(INDEX(ADJ!$A$1:$BZ$1000,MATCH(PAYROLL!$D737,ADJ!A$1:A$500,0),MATCH(PAYROLL!ED$2,ADJ!$2:$2,0)),0)</f>
        <v/>
      </c>
      <c r="EE737">
        <f>IFERROR(INDEX(ADJ!$A$1:$BZ$1000,MATCH(PAYROLL!$D737,ADJ!A$1:A$500,0),MATCH(PAYROLL!EE$2,ADJ!$2:$2,0)),0)</f>
        <v/>
      </c>
      <c r="EF737">
        <f>IFERROR(INDEX(ADJ!$A$1:$BZ$1000,MATCH(PAYROLL!$D737,ADJ!A$1:A$500,0),MATCH(PAYROLL!EF$2,ADJ!$2:$2,0)),0)</f>
        <v/>
      </c>
      <c r="EG737">
        <f>IFERROR(INDEX(ADJ!$A$1:$BZ$1000,MATCH(PAYROLL!$D737,ADJ!A$1:A$500,0),MATCH(PAYROLL!EG$2,ADJ!$2:$2,0)),0)</f>
        <v/>
      </c>
      <c r="EH737">
        <f>IFERROR(INDEX(ADJ!$A$1:$BZ$1000,MATCH(PAYROLL!$D737,ADJ!A$1:A$500,0),MATCH(PAYROLL!EH$2,ADJ!$2:$2,0)),0)</f>
        <v/>
      </c>
      <c r="EI737">
        <f>IFERROR(INDEX(ADJ!$A$1:$BZ$1000,MATCH(PAYROLL!D737,ADJ!A$1:A$500,0),MATCH(PAYROLL!EI$2,ADJ!$2:$2,0)),0)</f>
        <v/>
      </c>
      <c r="EJ737">
        <f>IFERROR(INDEX(ADJ!$A$1:$BZ$1000,MATCH(PAYROLL!$D737,ADJ!A$1:A$500,0),MATCH(PAYROLL!EJ$2,ADJ!$2:$2,0)),0)</f>
        <v/>
      </c>
      <c r="EK737">
        <f>SUM(DZ737:EJ737)</f>
        <v/>
      </c>
    </row>
    <row r="738">
      <c r="A738" t="n">
        <v>736</v>
      </c>
      <c r="B738" t="inlineStr">
        <is>
          <t>Lý Quang Thanh</t>
        </is>
      </c>
      <c r="D738" t="inlineStr">
        <is>
          <t>157053-01</t>
        </is>
      </c>
      <c r="S738">
        <f>IFERROR(INDEX(PIS!$A$1:$BZ$1000,MATCH($D738,PIS!C$1:C$500,0),MATCH("Lương CB tháng trước",PIS!$1:$1,0)),0)</f>
        <v/>
      </c>
      <c r="T738">
        <f>IFERROR(INDEX(PIS!$A$1:$BZ$1000,MATCH($D738,PIS!C$1:C$500,0),MATCH("Lương CB hiện tại",PIS!$1:$1,0)),0)</f>
        <v/>
      </c>
      <c r="U738">
        <f>IFERROR(INDEX(PIS!$A$1:$BZ$1000,MATCH($D738,PIS!C$1:C$500,0),MATCH("Lương đóng BHBB",PIS!$1:$1,0)),0)</f>
        <v/>
      </c>
      <c r="V738">
        <f>IFERROR(INDEX(PIS!$A$1:$BZ$1000,MATCH($D738,PIS!C$1:C$500,0),MATCH(V$2,PIS!$2:$2,0)),0)</f>
        <v/>
      </c>
      <c r="W738">
        <f>IFERROR(INDEX(PIS!$A$1:$BZ$1000,MATCH($D738,PIS!C$1:C$500,0),MATCH(W$2,PIS!$2:$2,0)),0)</f>
        <v/>
      </c>
      <c r="X738">
        <f>IFERROR(INDEX(PIS!$A$1:$BZ$1000,MATCH($D738,PIS!C$1:C$500,0),MATCH(X$2,PIS!$2:$2,0)),0)</f>
        <v/>
      </c>
      <c r="Y738">
        <f>IFERROR(INDEX(PIS!$A$1:$BZ$1000,MATCH($D738,PIS!C$1:C$500,0),MATCH(Y$2,PIS!$2:$2,0)),0)</f>
        <v/>
      </c>
      <c r="Z738">
        <f>IFERROR(INDEX(PIS!$A$1:$BZ$1000,MATCH($D738,PIS!C$1:C$500,0),MATCH(Z$2,PIS!$2:$2,0)),0)</f>
        <v/>
      </c>
      <c r="AA738">
        <f>IFERROR(INDEX(PIS!$A$1:$BZ$1000,MATCH($D738,PIS!C$1:C$500,0),MATCH(AA$2,PIS!$2:$2,0)),0)</f>
        <v/>
      </c>
      <c r="AB738">
        <f>IFERROR(INDEX(PIS!$A$1:$BZ$1000,MATCH($D738,PIS!C$1:C$500,0),MATCH(AB$2,PIS!$2:$2,0)),0)</f>
        <v/>
      </c>
      <c r="AC738">
        <f>SUM(V738:AB738)</f>
        <v/>
      </c>
      <c r="AD738">
        <f>IFERROR(INDEX(TIMESHEET!$A$1:$AI$5000,MATCH($D738,TIMESHEET!A$1:A$500,0),MATCH("T100",TIMESHEET!$2:$2,0))-2,0)</f>
        <v/>
      </c>
      <c r="AE738">
        <f>IFERROR(INDEX(TIMESHEET!$A$1:$AI$5000,MATCH($D738,TIMESHEET!A$1:A$500,0),MATCH("T202",TIMESHEET!$2:$2,0)),0)</f>
        <v/>
      </c>
      <c r="AF738">
        <f>IFERROR(INDEX(TIMESHEET!$A$1:$AI$5000,MATCH($D738,TIMESHEET!A$1:A$500,0),MATCH("T302",TIMESHEET!$2:$2,0)),0)</f>
        <v/>
      </c>
      <c r="AG738">
        <f>IFERROR(INDEX(TIMESHEET!$A$1:$AI$5000,MATCH($D738,TIMESHEET!A$1:A$500,0),MATCH("T406",TIMESHEET!$2:$2,0)),0)</f>
        <v/>
      </c>
      <c r="AH738">
        <f>AE738+AG738</f>
        <v/>
      </c>
      <c r="AI738">
        <f>IFERROR(INDEX(TIMESHEET!$A$1:$AI$5000,MATCH($D738,TIMESHEET!A$1:A$500,0),MATCH("T701",TIMESHEET!$2:$2,0)),0)</f>
        <v/>
      </c>
      <c r="AJ738">
        <f>IFERROR(INDEX(TIMESHEET!$A$1:$AI$5000,MATCH($D738,TIMESHEET!B$1:B$500,0),MATCH("T320",TIMESHEET!$2:$2,0)),0)</f>
        <v/>
      </c>
      <c r="AK738">
        <f>IFERROR(IF(LEFT(INDEX(PIS!O$1:O$500,MATCH(D738,PIS!C$1:C$500)),1)="M",T738/AD738*SUM(AE738:AG738),T738*AD738),0)</f>
        <v/>
      </c>
      <c r="AL738">
        <f>IFERROR(INDEX(ADJ!$A$1:$BZ$1000,MATCH(PAYROLL!D738,ADJ!A$1:A$500,0),MATCH(PAYROLL!AL$2,ADJ!$2:$2,0)),0)</f>
        <v/>
      </c>
      <c r="AM738">
        <f>SUM(AK738:AL738)</f>
        <v/>
      </c>
      <c r="AN738">
        <f>IFERROR(ROUND(V738/$AD738*$AH738,0),0)</f>
        <v/>
      </c>
      <c r="AO738">
        <f>IFERROR(ROUND(W738/$AD738*$AH738,0),0)</f>
        <v/>
      </c>
      <c r="AP738">
        <f>IFERROR(ROUND(X738/$AD738*$AE738,0),0)</f>
        <v/>
      </c>
      <c r="AQ738">
        <f>IFERROR(ROUND(Y738/$AD738*$AH738,0),0)</f>
        <v/>
      </c>
      <c r="AR738">
        <f>IFERROR(ROUND(Z738/$AD738*$AH738,0),0)</f>
        <v/>
      </c>
      <c r="AS738">
        <f>IFERROR(ROUND(AA738/$AD738*$AH738,0),0)</f>
        <v/>
      </c>
      <c r="AT738">
        <f>IFERROR(IF((AE738+AF738+AG738)&gt;13,AB738,ROUND(AB738/AD738*AH738,0)),0)</f>
        <v/>
      </c>
      <c r="AU738">
        <f>IFERROR(INDEX(ADJ!$A$1:$BZ$1000,MATCH(PAYROLL!D738,ADJ!A$1:A$500,0),MATCH(PAYROLL!AU$2,ADJ!$2:$2,0)),0)</f>
        <v/>
      </c>
      <c r="AV738">
        <f>ROUND(SUM(AN738:AU738),0)</f>
        <v/>
      </c>
      <c r="AW738">
        <f>IFERROR(INDEX(TIMESHEET!$A$1:$AI$5000,MATCH(PAYROLL!D738,TIMESHEET!A$1:A$500,0),MATCH("T620",TIMESHEET!$2:$2,0)),0)</f>
        <v/>
      </c>
      <c r="AX738">
        <f>IFERROR(INDEX(TIMESHEET!$A$1:$AI$5000,MATCH(PAYROLL!D738,TIMESHEET!A$1:A$500,0),MATCH("T601",TIMESHEET!$2:$2,0)),0)</f>
        <v/>
      </c>
      <c r="AY738">
        <f>IFERROR(INDEX(TIMESHEET!$A$1:$AI$5000,MATCH(PAYROLL!D738,TIMESHEET!A$1:A$500,0),MATCH("T602",TIMESHEET!$2:$2,0)),0)</f>
        <v/>
      </c>
      <c r="AZ738">
        <f>IFERROR(INDEX(TIMESHEET!$A$1:$AI$5000,MATCH(PAYROLL!D738,TIMESHEET!A$1:A$500,0),MATCH("T603",TIMESHEET!$2:$2,0)),0)</f>
        <v/>
      </c>
      <c r="BA738">
        <f>IFERROR(INDEX(TIMESHEET!$A$1:$AI$5000,MATCH(PAYROLL!D738,TIMESHEET!A$1:A$500,0),MATCH("T611",TIMESHEET!$2:$2,0)),0)</f>
        <v/>
      </c>
      <c r="BB738">
        <f>IFERROR(INDEX(TIMESHEET!$A$1:$AI$5000,MATCH(PAYROLL!D738,TIMESHEET!A$1:A$500,0),MATCH("T612",TIMESHEET!$2:$2,0)),0)</f>
        <v/>
      </c>
      <c r="BC738">
        <f>IFERROR(INDEX(TIMESHEET!$A$1:$AI$5000,MATCH(PAYROLL!D738,TIMESHEET!A$1:A$500,0),MATCH("T613",TIMESHEET!$2:$2,0)),0)</f>
        <v/>
      </c>
      <c r="BD738">
        <f>IFERROR(INDEX(TIMESHEET!$A$1:$AI$5000,MATCH(PAYROLL!D738,TIMESHEET!A$1:A$500,0),MATCH("T500",TIMESHEET!$2:$2,0)),0)</f>
        <v/>
      </c>
      <c r="BE738">
        <f>IFERROR(IF(LEFT(INDEX(PIS!O$1:O$500,MATCH(D738,PIS!C$1:C$500)),1)="M",T738/AD738/8*(AW738+AX738*1.5+AY738*2+AZ738*3+BA738*2.1+BB738*2.7+BC738*3.9+BD738*0.3),T738/8*(AW738+AX738*1.5+AY738*2+AZ738*3+BA738*2.1+BB738*2.7+BC738*3.9+BD738*0.3)),0)</f>
        <v/>
      </c>
      <c r="BF738">
        <f>IFERROR(INDEX(ADJ!$A$1:$BZ$1000,MATCH(PAYROLL!$D738,ADJ!A$1:A$500,0),MATCH(PAYROLL!BF$2,ADJ!$2:$2,0)),0)</f>
        <v/>
      </c>
      <c r="BG738">
        <f>IFERROR(INDEX(ADJ!$A$1:$BZ$1000,MATCH(PAYROLL!D738,ADJ!A$1:A$500,0),MATCH(PAYROLL!BG$2,ADJ!$2:$2,0)),0)</f>
        <v/>
      </c>
      <c r="BH738">
        <f>IFERROR(INDEX(ADJ!$A$1:$BZ$1000,MATCH(PAYROLL!D738,ADJ!A$1:A$500,0),MATCH(PAYROLL!BH$2,ADJ!$2:$2,0)),0)</f>
        <v/>
      </c>
      <c r="BI738">
        <f>IFERROR(INDEX(ADJ!$A$1:$BZ$1000,MATCH(PAYROLL!D738,ADJ!A$1:A$500,0),MATCH(PAYROLL!BI$2,ADJ!$2:$2,0)),0)</f>
        <v/>
      </c>
      <c r="BJ738">
        <f>IFERROR(INDEX(ADJ!$A$1:$BZ$1000,MATCH(PAYROLL!D738,ADJ!A$1:A$500,0),MATCH(PAYROLL!BJ$2,ADJ!$2:$2,0)),0)</f>
        <v/>
      </c>
      <c r="BK738">
        <f>SUM(BF738:BJ738)</f>
        <v/>
      </c>
      <c r="BL738">
        <f>IFERROR(INDEX(ADJ!$A$1:$BZ$1000,MATCH(PAYROLL!D738,ADJ!A$1:A$500,0),MATCH(PAYROLL!BL$2,ADJ!$2:$2,0)),0)</f>
        <v/>
      </c>
      <c r="BM738">
        <f>IFERROR(INDEX(ADJ!$A$1:$BZ$1000,MATCH(PAYROLL!D738,ADJ!A$1:A$500,0),MATCH(PAYROLL!BM$2,ADJ!$2:$2,0)),0)</f>
        <v/>
      </c>
      <c r="BN738">
        <f>IFERROR(INDEX(ADJ!$A$1:$BZ$1000,MATCH(PAYROLL!D738,ADJ!A$1:A$500,0),MATCH(PAYROLL!BN$2,ADJ!$2:$2,0)),0)</f>
        <v/>
      </c>
      <c r="BO738">
        <f>IFERROR(INDEX(ADJ!$A$1:$BZ$1000,MATCH(PAYROLL!D738,ADJ!A$1:A$500,0),MATCH(PAYROLL!BO$2,ADJ!$2:$2,0)),0)</f>
        <v/>
      </c>
      <c r="BP738">
        <f>SUM(AM738,AV738,BE738,BK738,BL738:BO738)</f>
        <v/>
      </c>
      <c r="BQ738">
        <f>BO738</f>
        <v/>
      </c>
      <c r="BR738">
        <f>IFERROR(ROUND(IF(LEFT(INDEX(PIS!O$1:O$500,MATCH(D738,PIS!C$1:C$500)),1)="D",T738/8*(BD738*0.3),IF(LEFT(INDEX(PIS!O$1:O$500,MATCH(D738,PIS!C$1:C$500)),1)="H",T738*($BD738*0.3),T738/$AD738/8*($BD738*0.3))),0),0)</f>
        <v/>
      </c>
      <c r="BS738">
        <f>IF(AP738&lt;1,0,MIN(AP738,730000))</f>
        <v/>
      </c>
      <c r="BT738">
        <f>IFERROR(ROUND((BE738-SUM(AW738:BC738)*T738/AD738/8),0)-BR738,0)</f>
        <v/>
      </c>
      <c r="BU738">
        <f>AO738</f>
        <v/>
      </c>
      <c r="BV738">
        <f>SUM(BQ738:BU738)</f>
        <v/>
      </c>
      <c r="BW738">
        <f>BP738-BV738</f>
        <v/>
      </c>
      <c r="BX738">
        <f>IFERROR(IF(RIGHT(INDEX(PIS!O$1:O$500,MATCH(D738,PIS!C$1:C$500)),5)="Gross",MIN(U738+V738,VLOOKUP("R700",TSC!B:C,2,0)*VLOOKUP("R101",TSC!B:C,2,0))*VLOOKUP("R701",TSC!B:C,2,0)%,0),0)</f>
        <v/>
      </c>
      <c r="BY738">
        <f>IFERROR(IF(RIGHT(INDEX(PIS!O$1:O$500,MATCH(D738,PIS!C$1:C$500)),5)="Gross",MIN(U738+V738,VLOOKUP("R700",TSC!B:C,2,0)*VLOOKUP("R101",TSC!B:C,2,0))*VLOOKUP("T704",TSC!B:C,2,0)%,0),0)</f>
        <v/>
      </c>
      <c r="BZ738">
        <f>IFERROR(IF(RIGHT(INDEX(PIS!O$1:O$500,MATCH(D738,PIS!C$1:C$500)),5)="Gross",MIN(U738+V738,VLOOKUP("R700",TSC!B:C,2,0)*VLOOKUP("1",TSC!F:G,2,0))*VLOOKUP("T705",TSC!B:C,2,0)%,0),0)</f>
        <v/>
      </c>
      <c r="CA738">
        <f>IFERROR(INDEX(ADJ!$A$1:$BZ$1000,MATCH(PAYROLL!D738,ADJ!A$1:A$500,0),MATCH(PAYROLL!CA$2,ADJ!$2:$2,0)),0)</f>
        <v/>
      </c>
      <c r="CB738">
        <f>IFERROR(INDEX(ADJ!$A$1:$BZ$1000,MATCH(PAYROLL!D738,ADJ!A$1:A$500,0),MATCH(PAYROLL!CB$2,ADJ!$2:$2,0)),0)</f>
        <v/>
      </c>
      <c r="CC738">
        <f>SUM(BX738:CB738)</f>
        <v/>
      </c>
      <c r="CD738">
        <f>IFERROR(INDEX(PIS!$A$1:$BZ$1000,MATCH(PAYROLL!D738,PIS!C$1:C$500,0),MATCH(PAYROLL!CD$1,PIS!$1:$1,0)),0)</f>
        <v/>
      </c>
      <c r="CE738">
        <f>IFERROR(IF(OR(INDEX(PIS!P$1:P$500,MATCH(D738,PIS!C$1:C$500,0))="LT2",INDEX(PIS!P$1:P$500,MATCH(D738,PIS!C$1:C$500,0))="P10"),0,SUM(CC738,CD738*VLOOKUP("R601",TSC!B:C,2,0),VLOOKUP("R602",TSC!B:C,2,0))),0)</f>
        <v/>
      </c>
      <c r="CF738">
        <f>MAX(BW738-CE738,0)</f>
        <v/>
      </c>
      <c r="CG738">
        <f>IFERROR(IF(OR(RIGHT(INDEX(PIS!P$1:P$500,MATCH(D738,PIS!C$1:C$500)),5)="P10",RIGHT(INDEX(PIS!P$1:P$500,MATCH(D738,PIS!C$1:C$500)),5)="CK"),0,IF(CF738&lt;=5000000,CF738*5%,IF(CF738&lt;=10000000,CF738*10%-250000,IF(CF738&lt;=18000000,CF738*15%-750000,IF(CF738&lt;=32000000,CF738*20%-1650000,IF(CF738&lt;=52000000,CF738*25%-3250000,IF(CF738&lt;=80000000,BH738*30%-5850000,CF738*35%-9850000))))))),0)</f>
        <v/>
      </c>
      <c r="CH738">
        <f>IFERROR(IF(OR(INDEX(PIS!P$1:P$500,MATCH(D738,PIS!C$1:C$500))="LT",INDEX(PIS!P$1:P$500,MATCH(D738,PIS!C$1:C$500))="CK"),0,IF(CF738&lt;2000000,0,CF738*10%)),0)</f>
        <v/>
      </c>
      <c r="CI738">
        <f>IFERROR(INDEX(ADJ!$A$1:$BZ$1000,MATCH(PAYROLL!D738,ADJ!A$1:A$500,0),MATCH(PAYROLL!CI$2,ADJ!$2:$2,0)),0)</f>
        <v/>
      </c>
      <c r="CJ738">
        <f>IFERROR(INDEX(ADJ!$A$1:$BZ$1000,MATCH(PAYROLL!D738,ADJ!A$1:A$500,0),MATCH(PAYROLL!CJ$2,ADJ!$2:$2,0)),0)</f>
        <v/>
      </c>
      <c r="CK738">
        <f>IFERROR(INDEX(ADJ!$A$1:$BZ$1000,MATCH(PAYROLL!D738,ADJ!A$1:A$500,0),MATCH(PAYROLL!CK$2,ADJ!$2:$2,0)),0)</f>
        <v/>
      </c>
      <c r="CL738">
        <f>SUM(CG738:CK738)</f>
        <v/>
      </c>
      <c r="CM738">
        <f>ROUND(SUM(CH738:CK738),0)</f>
        <v/>
      </c>
      <c r="CN738">
        <f>IFERROR(INDEX(CSDA!D$1:D$500,MATCH($CN$2,CSDA!C$1:C$500,0))*INDEX(PIS!V$1:V$500,MATCH(D738,PIS!C$1:C$500))+INDEX(ADJ!$A$1:$BZ$1000,MATCH(PAYROLL!D738,ADJ!A$1:A$500,0),MATCH(PAYROLL!CN$2,ADJ!$2:$2,0)),0)</f>
        <v/>
      </c>
      <c r="CO738">
        <f>IFERROR(INDEX(ADJ!$A$1:$BZ$1000,MATCH(PAYROLL!D738,ADJ!A$1:A$500,0),MATCH(PAYROLL!CO$2,ADJ!$2:$2,0)),0)</f>
        <v/>
      </c>
      <c r="CP738">
        <f>IFERROR(INDEX(ADJ!$A$1:$BZ$1000,MATCH(PAYROLL!D738,ADJ!A$1:A$500,0),MATCH(PAYROLL!CP$2,ADJ!$2:$2,0)),0)</f>
        <v/>
      </c>
      <c r="CQ738">
        <f>BP738-CL738-CI738-CM738-CN738-CO738-CP738-CC738</f>
        <v/>
      </c>
      <c r="CR738">
        <f>IFERROR(IF(RIGHT(INDEX(PIS!O$1:O$500,MATCH(D738,PIS!C$1:C$500,0)),5)="Gross",MIN(U738+V738,VLOOKUP("R700",TSC!B:C,2,0)*VLOOKUP("R101",TSC!B:C,2,0))*(VLOOKUP("T711",TSC!B:C,2,0)+VLOOKUP("T712",TSC!B:C,2,0))%,MIN(T738+V738,VLOOKUP("R700",TSC!B:C,2,0)*VLOOKUP("R101",TSC!B:C,2,0))*(VLOOKUP("T711",TSC!B:C,2,0)+VLOOKUP("T712",TSC!B:C,2,0)+VLOOKUP("R701",TSC!B:C,2,0))%),0)</f>
        <v/>
      </c>
      <c r="CS738">
        <f>IFERROR(IF(RIGHT(INDEX(PIS!O$1:O$500,MATCH(D738,PIS!C$1:C$500,0)),5)="Gross",MIN(U738+V738,VLOOKUP("R700",TSC!B:C,2,0)*VLOOKUP("R101",TSC!B:C,2,0))*(VLOOKUP("T714",TSC!B:C,2,0))%,MIN(T738+V738,VLOOKUP("R700",TSC!B:C,2,0)*VLOOKUP("R101",TSC!B:C,2,0))*(VLOOKUP("T704",TSC!B:C,2,0)+VLOOKUP("T714",TSC!B:C,2,0))%),0)</f>
        <v/>
      </c>
      <c r="CT738">
        <f>IFERROR(IF(RIGHT(INDEX(PIS!O$1:O$500,MATCH(D738,PIS!C$1:C$500,0)),5)="Gross",MIN(U738+V738,VLOOKUP("R700",TSC!B:C,2,0)*VLOOKUP("R101",TSC!B:C,2,0))*VLOOKUP("T705",TSC!B:C,2,0)%,MIN(T738+V738,VLOOKUP("R700",TSC!B:C,2,0)*VLOOKUP("R101",TSC!B:C,2,0))*VLOOKUP("T705",TSC!B:C,2,0)%),0)</f>
        <v/>
      </c>
      <c r="CU738">
        <f>IFERROR(IF(RIGHT(INDEX(PIS!O$1:O$500,MATCH(D738,PIS!C$1:C$500,0)),5)="Gross",MIN(U738+V738,VLOOKUP("R700",TSC!B:C,2,0)*VLOOKUP("R101",TSC!B:C,2,0))*(VLOOKUP("T713",TSC!B:C,2,0))%,MIN(T738+V738,VLOOKUP("R700",TSC!B:C,2,0)*VLOOKUP("R101",TSC!B:C,2,0))*(VLOOKUP("T713",TSC!B:C,2,0))%),0)</f>
        <v/>
      </c>
      <c r="CV738">
        <f>IFERROR(INDEX(ADJ!$A$1:$BZ$1000,MATCH(PAYROLL!D738,ADJ!A$1:A$500,0),MATCH(PAYROLL!CV$2,ADJ!$2:$2,0)),0)</f>
        <v/>
      </c>
      <c r="CW738">
        <f>IFERROR(INDEX(ADJ!$A$1:$BZ$1000,MATCH(PAYROLL!D738,ADJ!A$1:A$500,0),MATCH(PAYROLL!CW$2,ADJ!$2:$2,0)),0)</f>
        <v/>
      </c>
      <c r="CX738">
        <f>SUM(CR738:CW738)</f>
        <v/>
      </c>
      <c r="CY738">
        <f>ROUND(IF(CR738&gt;0,T738+V738*VLOOKUP("R202",TSC!$B$1:$C$500,2,0),0),0)</f>
        <v/>
      </c>
      <c r="CZ738">
        <f>IFERROR(INDEX(CSDA!D$1:D$500,MATCH($CZ$2,CSDA!C$1:C$500,0)),0)</f>
        <v/>
      </c>
      <c r="DA738">
        <f>ROUND(T738*0.7%,0)</f>
        <v/>
      </c>
      <c r="DB738">
        <f>ROUND(T738/12,0)</f>
        <v/>
      </c>
      <c r="DC738">
        <f ref="DC738" t="array">IFERROR(INDEX(CSDA!D$1:D$500,MATCH("Trích giữ"&amp;PAYROLL!DC$2,CSDA!A$1:A$500&amp;CSDA!C$1:C$500,0)),0)</f>
        <v/>
      </c>
      <c r="DD738">
        <f ref="DD738" t="array">IFERROR(INDEX(CSDA!D$1:D$500,MATCH("Trích giữ"&amp;PAYROLL!DD$2,CSDA!A$1:A$500&amp;CSDA!C$1:C$500,0)),0)</f>
        <v/>
      </c>
      <c r="DE738">
        <f ref="DE738" t="array">IFERROR(INDEX(CSDA!D$1:D$500,MATCH("Trích giữ"&amp;PAYROLL!DE$2,CSDA!A$1:A$500&amp;CSDA!C$1:C$500,0)),0)</f>
        <v/>
      </c>
      <c r="DF738">
        <f>IFERROR(INDEX(CSDA!D$1:D$500,MATCH(PAYROLL!DF$2,CSDA!C$1:C$500,0)),0)</f>
        <v/>
      </c>
      <c r="DG738">
        <f ref="DG738" t="array">IFERROR(INDEX(CSDA!D$1:D$500,MATCH("Trích giữ"&amp;PAYROLL!DG$2,CSDA!A$1:A$500&amp;CSDA!C$1:C$500,0)),0)</f>
        <v/>
      </c>
      <c r="DH738">
        <f>ROUND(T738/26,0)</f>
        <v/>
      </c>
      <c r="DI738">
        <f ref="DI738" t="array">IFERROR(INDEX(CSDA!D$1:D$500,MATCH("Trích giữ"&amp;PAYROLL!DI$2,CSDA!A$1:A$500&amp;CSDA!C$1:C$500,0)),0)</f>
        <v/>
      </c>
      <c r="DJ738">
        <f>IF(U738=0,T738*21.5%-BL738,0)</f>
        <v/>
      </c>
      <c r="DK738">
        <f ref="DK738" t="array">IFERROR(INDEX(CSDA!D$1:D$500,MATCH("Trích giữ"&amp;PAYROLL!DK$2,CSDA!A$1:A$500&amp;CSDA!C$1:C$500,0)),0)</f>
        <v/>
      </c>
      <c r="DL738">
        <f>IFERROR(INDEX(CSDA!D$1:D$500,MATCH(PAYROLL!DL$2,CSDA!C$1:C$500,0))/12,0)</f>
        <v/>
      </c>
      <c r="DM738">
        <f>SUM(DB738:DL738)</f>
        <v/>
      </c>
      <c r="DN738">
        <f>IFERROR(INDEX(ADJ!$A$1:$BZ$1000,MATCH(PAYROLL!D738,ADJ!A$1:A$500,0),MATCH(PAYROLL!DN$2,ADJ!$2:$2,0)),0)</f>
        <v/>
      </c>
      <c r="DO738">
        <f>IFERROR(SUM(BP738,DM738:DN738,CX738:DA738)-DT738,0)</f>
        <v/>
      </c>
      <c r="DP738">
        <f ref="DP738" t="array">SUM(BW738*IFERROR(INDEX(CSDA!D$1:D$500,MATCH(BW$2,CSDA!C$1:C$500,0)),0)%,CX738*IFERROR(INDEX(CSDA!D$1:D$500,MATCH(CX$2,CSDA!C$1:C$500,0)),0)%,DA738*IFERROR(INDEX(CSDA!D$1:D$500,MATCH(DA$2,CSDA!C$1:C$500,0)),0)%,DB738*IFERROR(INDEX(CSDA!D$1:D$500,MATCH(DB$2,CSDA!C$1:C$500,0)),0)%,DF738*IFERROR(INDEX(CSDA!D$1:D$500,MATCH("Phí dịch vụ"&amp;PAYROLL!DF$2,CSDA!A$1:A$500&amp;CSDA!C$1:C$500,0)),0)%,DC738*IFERROR(INDEX(CSDA!D$1:D$500,MATCH("Phí dịch vụ"&amp;PAYROLL!DC$2,CSDA!A$1:A$500&amp;CSDA!C$1:C$500,0)),0)%,DH738*IFERROR(INDEX(CSDA!D$1:D$500,MATCH("Phí dịch vụ"&amp;PAYROLL!DH$2,CSDA!A$1:A$500&amp;CSDA!C$1:C$500,0)),0)%,DJ738*IFERROR(INDEX(CSDA!D$1:D$500,MATCH("Phí dịch vụ"&amp;PAYROLL!DJ$2,CSDA!A$1:A$500&amp;CSDA!C$1:C$500,0)),0)%,BN738*IFERROR(INDEX(CSDA!D$1:D$500,MATCH(BN$2,CSDA!C$1:C$500,0)),0)%)-BN738*7%</f>
        <v/>
      </c>
      <c r="DQ738">
        <f>IFERROR(INDEX(ADJ!$A$1:$BZ$1000,MATCH(PAYROLL!D738,ADJ!A$1:A$500,0),MATCH(PAYROLL!DQ$2,ADJ!$2:$2,0)),0)</f>
        <v/>
      </c>
      <c r="DR738">
        <f>IFERROR(INDEX(ADJ!$A$1:$BZ$1000,MATCH(PAYROLL!D738,ADJ!A$1:A$500,0),MATCH(PAYROLL!DR$2,ADJ!$2:$2,0)),0)</f>
        <v/>
      </c>
      <c r="DS738">
        <f>SUM(DP738:DR738)</f>
        <v/>
      </c>
      <c r="DT738">
        <f>EK738</f>
        <v/>
      </c>
      <c r="DU738">
        <f>SUM(DO738:DR738)</f>
        <v/>
      </c>
      <c r="DV738">
        <f>ROUND(DU738*0.1,0)</f>
        <v/>
      </c>
      <c r="DW738">
        <f>DU738+DV738</f>
        <v/>
      </c>
      <c r="DZ738">
        <f>IFERROR(INDEX(ADJ!$A$1:$BZ$1000,MATCH(PAYROLL!$D738,ADJ!A$1:A$500,0),MATCH(PAYROLL!DZ$2,ADJ!$2:$2,0)),0)</f>
        <v/>
      </c>
      <c r="EA738">
        <f>IFERROR(INDEX(ADJ!$A$1:$BZ$1000,MATCH(PAYROLL!$D738,ADJ!A$1:A$500,0),MATCH(PAYROLL!EA$2,ADJ!$2:$2,0)),0)</f>
        <v/>
      </c>
      <c r="EB738">
        <f>IFERROR(INDEX(ADJ!$A$1:$BZ$1000,MATCH(PAYROLL!$D738,ADJ!A$1:A$500,0),MATCH(PAYROLL!EB$2,ADJ!$2:$2,0)),0)</f>
        <v/>
      </c>
      <c r="EC738">
        <f>IFERROR(INDEX(ADJ!$A$1:$BZ$1000,MATCH(PAYROLL!$D738,ADJ!A$1:A$500,0),MATCH(PAYROLL!EC$2,ADJ!$2:$2,0)),0)</f>
        <v/>
      </c>
      <c r="ED738">
        <f>IFERROR(INDEX(ADJ!$A$1:$BZ$1000,MATCH(PAYROLL!$D738,ADJ!A$1:A$500,0),MATCH(PAYROLL!ED$2,ADJ!$2:$2,0)),0)</f>
        <v/>
      </c>
      <c r="EE738">
        <f>IFERROR(INDEX(ADJ!$A$1:$BZ$1000,MATCH(PAYROLL!$D738,ADJ!A$1:A$500,0),MATCH(PAYROLL!EE$2,ADJ!$2:$2,0)),0)</f>
        <v/>
      </c>
      <c r="EF738">
        <f>IFERROR(INDEX(ADJ!$A$1:$BZ$1000,MATCH(PAYROLL!$D738,ADJ!A$1:A$500,0),MATCH(PAYROLL!EF$2,ADJ!$2:$2,0)),0)</f>
        <v/>
      </c>
      <c r="EG738">
        <f>IFERROR(INDEX(ADJ!$A$1:$BZ$1000,MATCH(PAYROLL!$D738,ADJ!A$1:A$500,0),MATCH(PAYROLL!EG$2,ADJ!$2:$2,0)),0)</f>
        <v/>
      </c>
      <c r="EH738">
        <f>IFERROR(INDEX(ADJ!$A$1:$BZ$1000,MATCH(PAYROLL!$D738,ADJ!A$1:A$500,0),MATCH(PAYROLL!EH$2,ADJ!$2:$2,0)),0)</f>
        <v/>
      </c>
      <c r="EI738">
        <f>IFERROR(INDEX(ADJ!$A$1:$BZ$1000,MATCH(PAYROLL!D738,ADJ!A$1:A$500,0),MATCH(PAYROLL!EI$2,ADJ!$2:$2,0)),0)</f>
        <v/>
      </c>
      <c r="EJ738">
        <f>IFERROR(INDEX(ADJ!$A$1:$BZ$1000,MATCH(PAYROLL!$D738,ADJ!A$1:A$500,0),MATCH(PAYROLL!EJ$2,ADJ!$2:$2,0)),0)</f>
        <v/>
      </c>
      <c r="EK738">
        <f>SUM(DZ738:EJ738)</f>
        <v/>
      </c>
    </row>
    <row r="739">
      <c r="A739" t="n">
        <v>737</v>
      </c>
      <c r="B739" t="inlineStr">
        <is>
          <t>Hoàng Văn Đạo</t>
        </is>
      </c>
      <c r="D739" t="inlineStr">
        <is>
          <t>157055-01</t>
        </is>
      </c>
      <c r="S739">
        <f>IFERROR(INDEX(PIS!$A$1:$BZ$1000,MATCH($D739,PIS!C$1:C$500,0),MATCH("Lương CB tháng trước",PIS!$1:$1,0)),0)</f>
        <v/>
      </c>
      <c r="T739">
        <f>IFERROR(INDEX(PIS!$A$1:$BZ$1000,MATCH($D739,PIS!C$1:C$500,0),MATCH("Lương CB hiện tại",PIS!$1:$1,0)),0)</f>
        <v/>
      </c>
      <c r="U739">
        <f>IFERROR(INDEX(PIS!$A$1:$BZ$1000,MATCH($D739,PIS!C$1:C$500,0),MATCH("Lương đóng BHBB",PIS!$1:$1,0)),0)</f>
        <v/>
      </c>
      <c r="V739">
        <f>IFERROR(INDEX(PIS!$A$1:$BZ$1000,MATCH($D739,PIS!C$1:C$500,0),MATCH(V$2,PIS!$2:$2,0)),0)</f>
        <v/>
      </c>
      <c r="W739">
        <f>IFERROR(INDEX(PIS!$A$1:$BZ$1000,MATCH($D739,PIS!C$1:C$500,0),MATCH(W$2,PIS!$2:$2,0)),0)</f>
        <v/>
      </c>
      <c r="X739">
        <f>IFERROR(INDEX(PIS!$A$1:$BZ$1000,MATCH($D739,PIS!C$1:C$500,0),MATCH(X$2,PIS!$2:$2,0)),0)</f>
        <v/>
      </c>
      <c r="Y739">
        <f>IFERROR(INDEX(PIS!$A$1:$BZ$1000,MATCH($D739,PIS!C$1:C$500,0),MATCH(Y$2,PIS!$2:$2,0)),0)</f>
        <v/>
      </c>
      <c r="Z739">
        <f>IFERROR(INDEX(PIS!$A$1:$BZ$1000,MATCH($D739,PIS!C$1:C$500,0),MATCH(Z$2,PIS!$2:$2,0)),0)</f>
        <v/>
      </c>
      <c r="AA739">
        <f>IFERROR(INDEX(PIS!$A$1:$BZ$1000,MATCH($D739,PIS!C$1:C$500,0),MATCH(AA$2,PIS!$2:$2,0)),0)</f>
        <v/>
      </c>
      <c r="AB739">
        <f>IFERROR(INDEX(PIS!$A$1:$BZ$1000,MATCH($D739,PIS!C$1:C$500,0),MATCH(AB$2,PIS!$2:$2,0)),0)</f>
        <v/>
      </c>
      <c r="AC739">
        <f>SUM(V739:AB739)</f>
        <v/>
      </c>
      <c r="AD739">
        <f>IFERROR(INDEX(TIMESHEET!$A$1:$AI$5000,MATCH($D739,TIMESHEET!A$1:A$500,0),MATCH("T100",TIMESHEET!$2:$2,0))-2,0)</f>
        <v/>
      </c>
      <c r="AE739">
        <f>IFERROR(INDEX(TIMESHEET!$A$1:$AI$5000,MATCH($D739,TIMESHEET!A$1:A$500,0),MATCH("T202",TIMESHEET!$2:$2,0)),0)</f>
        <v/>
      </c>
      <c r="AF739">
        <f>IFERROR(INDEX(TIMESHEET!$A$1:$AI$5000,MATCH($D739,TIMESHEET!A$1:A$500,0),MATCH("T302",TIMESHEET!$2:$2,0)),0)</f>
        <v/>
      </c>
      <c r="AG739">
        <f>IFERROR(INDEX(TIMESHEET!$A$1:$AI$5000,MATCH($D739,TIMESHEET!A$1:A$500,0),MATCH("T406",TIMESHEET!$2:$2,0)),0)</f>
        <v/>
      </c>
      <c r="AH739">
        <f>AE739+AG739</f>
        <v/>
      </c>
      <c r="AI739">
        <f>IFERROR(INDEX(TIMESHEET!$A$1:$AI$5000,MATCH($D739,TIMESHEET!A$1:A$500,0),MATCH("T701",TIMESHEET!$2:$2,0)),0)</f>
        <v/>
      </c>
      <c r="AJ739">
        <f>IFERROR(INDEX(TIMESHEET!$A$1:$AI$5000,MATCH($D739,TIMESHEET!B$1:B$500,0),MATCH("T320",TIMESHEET!$2:$2,0)),0)</f>
        <v/>
      </c>
      <c r="AK739">
        <f>IFERROR(IF(LEFT(INDEX(PIS!O$1:O$500,MATCH(D739,PIS!C$1:C$500)),1)="M",T739/AD739*SUM(AE739:AG739),T739*AD739),0)</f>
        <v/>
      </c>
      <c r="AL739">
        <f>IFERROR(INDEX(ADJ!$A$1:$BZ$1000,MATCH(PAYROLL!D739,ADJ!A$1:A$500,0),MATCH(PAYROLL!AL$2,ADJ!$2:$2,0)),0)</f>
        <v/>
      </c>
      <c r="AM739">
        <f>SUM(AK739:AL739)</f>
        <v/>
      </c>
      <c r="AN739">
        <f>IFERROR(ROUND(V739/$AD739*$AH739,0),0)</f>
        <v/>
      </c>
      <c r="AO739">
        <f>IFERROR(ROUND(W739/$AD739*$AH739,0),0)</f>
        <v/>
      </c>
      <c r="AP739">
        <f>IFERROR(ROUND(X739/$AD739*$AE739,0),0)</f>
        <v/>
      </c>
      <c r="AQ739">
        <f>IFERROR(ROUND(Y739/$AD739*$AH739,0),0)</f>
        <v/>
      </c>
      <c r="AR739">
        <f>IFERROR(ROUND(Z739/$AD739*$AH739,0),0)</f>
        <v/>
      </c>
      <c r="AS739">
        <f>IFERROR(ROUND(AA739/$AD739*$AH739,0),0)</f>
        <v/>
      </c>
      <c r="AT739">
        <f>IFERROR(IF((AE739+AF739+AG739)&gt;13,AB739,ROUND(AB739/AD739*AH739,0)),0)</f>
        <v/>
      </c>
      <c r="AU739">
        <f>IFERROR(INDEX(ADJ!$A$1:$BZ$1000,MATCH(PAYROLL!D739,ADJ!A$1:A$500,0),MATCH(PAYROLL!AU$2,ADJ!$2:$2,0)),0)</f>
        <v/>
      </c>
      <c r="AV739">
        <f>ROUND(SUM(AN739:AU739),0)</f>
        <v/>
      </c>
      <c r="AW739">
        <f>IFERROR(INDEX(TIMESHEET!$A$1:$AI$5000,MATCH(PAYROLL!D739,TIMESHEET!A$1:A$500,0),MATCH("T620",TIMESHEET!$2:$2,0)),0)</f>
        <v/>
      </c>
      <c r="AX739">
        <f>IFERROR(INDEX(TIMESHEET!$A$1:$AI$5000,MATCH(PAYROLL!D739,TIMESHEET!A$1:A$500,0),MATCH("T601",TIMESHEET!$2:$2,0)),0)</f>
        <v/>
      </c>
      <c r="AY739">
        <f>IFERROR(INDEX(TIMESHEET!$A$1:$AI$5000,MATCH(PAYROLL!D739,TIMESHEET!A$1:A$500,0),MATCH("T602",TIMESHEET!$2:$2,0)),0)</f>
        <v/>
      </c>
      <c r="AZ739">
        <f>IFERROR(INDEX(TIMESHEET!$A$1:$AI$5000,MATCH(PAYROLL!D739,TIMESHEET!A$1:A$500,0),MATCH("T603",TIMESHEET!$2:$2,0)),0)</f>
        <v/>
      </c>
      <c r="BA739">
        <f>IFERROR(INDEX(TIMESHEET!$A$1:$AI$5000,MATCH(PAYROLL!D739,TIMESHEET!A$1:A$500,0),MATCH("T611",TIMESHEET!$2:$2,0)),0)</f>
        <v/>
      </c>
      <c r="BB739">
        <f>IFERROR(INDEX(TIMESHEET!$A$1:$AI$5000,MATCH(PAYROLL!D739,TIMESHEET!A$1:A$500,0),MATCH("T612",TIMESHEET!$2:$2,0)),0)</f>
        <v/>
      </c>
      <c r="BC739">
        <f>IFERROR(INDEX(TIMESHEET!$A$1:$AI$5000,MATCH(PAYROLL!D739,TIMESHEET!A$1:A$500,0),MATCH("T613",TIMESHEET!$2:$2,0)),0)</f>
        <v/>
      </c>
      <c r="BD739">
        <f>IFERROR(INDEX(TIMESHEET!$A$1:$AI$5000,MATCH(PAYROLL!D739,TIMESHEET!A$1:A$500,0),MATCH("T500",TIMESHEET!$2:$2,0)),0)</f>
        <v/>
      </c>
      <c r="BE739">
        <f>IFERROR(IF(LEFT(INDEX(PIS!O$1:O$500,MATCH(D739,PIS!C$1:C$500)),1)="M",T739/AD739/8*(AW739+AX739*1.5+AY739*2+AZ739*3+BA739*2.1+BB739*2.7+BC739*3.9+BD739*0.3),T739/8*(AW739+AX739*1.5+AY739*2+AZ739*3+BA739*2.1+BB739*2.7+BC739*3.9+BD739*0.3)),0)</f>
        <v/>
      </c>
      <c r="BF739">
        <f>IFERROR(INDEX(ADJ!$A$1:$BZ$1000,MATCH(PAYROLL!$D739,ADJ!A$1:A$500,0),MATCH(PAYROLL!BF$2,ADJ!$2:$2,0)),0)</f>
        <v/>
      </c>
      <c r="BG739">
        <f>IFERROR(INDEX(ADJ!$A$1:$BZ$1000,MATCH(PAYROLL!D739,ADJ!A$1:A$500,0),MATCH(PAYROLL!BG$2,ADJ!$2:$2,0)),0)</f>
        <v/>
      </c>
      <c r="BH739">
        <f>IFERROR(INDEX(ADJ!$A$1:$BZ$1000,MATCH(PAYROLL!D739,ADJ!A$1:A$500,0),MATCH(PAYROLL!BH$2,ADJ!$2:$2,0)),0)</f>
        <v/>
      </c>
      <c r="BI739">
        <f>IFERROR(INDEX(ADJ!$A$1:$BZ$1000,MATCH(PAYROLL!D739,ADJ!A$1:A$500,0),MATCH(PAYROLL!BI$2,ADJ!$2:$2,0)),0)</f>
        <v/>
      </c>
      <c r="BJ739">
        <f>IFERROR(INDEX(ADJ!$A$1:$BZ$1000,MATCH(PAYROLL!D739,ADJ!A$1:A$500,0),MATCH(PAYROLL!BJ$2,ADJ!$2:$2,0)),0)</f>
        <v/>
      </c>
      <c r="BK739">
        <f>SUM(BF739:BJ739)</f>
        <v/>
      </c>
      <c r="BL739">
        <f>IFERROR(INDEX(ADJ!$A$1:$BZ$1000,MATCH(PAYROLL!D739,ADJ!A$1:A$500,0),MATCH(PAYROLL!BL$2,ADJ!$2:$2,0)),0)</f>
        <v/>
      </c>
      <c r="BM739">
        <f>IFERROR(INDEX(ADJ!$A$1:$BZ$1000,MATCH(PAYROLL!D739,ADJ!A$1:A$500,0),MATCH(PAYROLL!BM$2,ADJ!$2:$2,0)),0)</f>
        <v/>
      </c>
      <c r="BN739">
        <f>IFERROR(INDEX(ADJ!$A$1:$BZ$1000,MATCH(PAYROLL!D739,ADJ!A$1:A$500,0),MATCH(PAYROLL!BN$2,ADJ!$2:$2,0)),0)</f>
        <v/>
      </c>
      <c r="BO739">
        <f>IFERROR(INDEX(ADJ!$A$1:$BZ$1000,MATCH(PAYROLL!D739,ADJ!A$1:A$500,0),MATCH(PAYROLL!BO$2,ADJ!$2:$2,0)),0)</f>
        <v/>
      </c>
      <c r="BP739">
        <f>SUM(AM739,AV739,BE739,BK739,BL739:BO739)</f>
        <v/>
      </c>
      <c r="BQ739">
        <f>BO739</f>
        <v/>
      </c>
      <c r="BR739">
        <f>IFERROR(ROUND(IF(LEFT(INDEX(PIS!O$1:O$500,MATCH(D739,PIS!C$1:C$500)),1)="D",T739/8*(BD739*0.3),IF(LEFT(INDEX(PIS!O$1:O$500,MATCH(D739,PIS!C$1:C$500)),1)="H",T739*($BD739*0.3),T739/$AD739/8*($BD739*0.3))),0),0)</f>
        <v/>
      </c>
      <c r="BS739">
        <f>IF(AP739&lt;1,0,MIN(AP739,730000))</f>
        <v/>
      </c>
      <c r="BT739">
        <f>IFERROR(ROUND((BE739-SUM(AW739:BC739)*T739/AD739/8),0)-BR739,0)</f>
        <v/>
      </c>
      <c r="BU739">
        <f>AO739</f>
        <v/>
      </c>
      <c r="BV739">
        <f>SUM(BQ739:BU739)</f>
        <v/>
      </c>
      <c r="BW739">
        <f>BP739-BV739</f>
        <v/>
      </c>
      <c r="BX739">
        <f>IFERROR(IF(RIGHT(INDEX(PIS!O$1:O$500,MATCH(D739,PIS!C$1:C$500)),5)="Gross",MIN(U739+V739,VLOOKUP("R700",TSC!B:C,2,0)*VLOOKUP("R101",TSC!B:C,2,0))*VLOOKUP("R701",TSC!B:C,2,0)%,0),0)</f>
        <v/>
      </c>
      <c r="BY739">
        <f>IFERROR(IF(RIGHT(INDEX(PIS!O$1:O$500,MATCH(D739,PIS!C$1:C$500)),5)="Gross",MIN(U739+V739,VLOOKUP("R700",TSC!B:C,2,0)*VLOOKUP("R101",TSC!B:C,2,0))*VLOOKUP("T704",TSC!B:C,2,0)%,0),0)</f>
        <v/>
      </c>
      <c r="BZ739">
        <f>IFERROR(IF(RIGHT(INDEX(PIS!O$1:O$500,MATCH(D739,PIS!C$1:C$500)),5)="Gross",MIN(U739+V739,VLOOKUP("R700",TSC!B:C,2,0)*VLOOKUP("1",TSC!F:G,2,0))*VLOOKUP("T705",TSC!B:C,2,0)%,0),0)</f>
        <v/>
      </c>
      <c r="CA739">
        <f>IFERROR(INDEX(ADJ!$A$1:$BZ$1000,MATCH(PAYROLL!D739,ADJ!A$1:A$500,0),MATCH(PAYROLL!CA$2,ADJ!$2:$2,0)),0)</f>
        <v/>
      </c>
      <c r="CB739">
        <f>IFERROR(INDEX(ADJ!$A$1:$BZ$1000,MATCH(PAYROLL!D739,ADJ!A$1:A$500,0),MATCH(PAYROLL!CB$2,ADJ!$2:$2,0)),0)</f>
        <v/>
      </c>
      <c r="CC739">
        <f>SUM(BX739:CB739)</f>
        <v/>
      </c>
      <c r="CD739">
        <f>IFERROR(INDEX(PIS!$A$1:$BZ$1000,MATCH(PAYROLL!D739,PIS!C$1:C$500,0),MATCH(PAYROLL!CD$1,PIS!$1:$1,0)),0)</f>
        <v/>
      </c>
      <c r="CE739">
        <f>IFERROR(IF(OR(INDEX(PIS!P$1:P$500,MATCH(D739,PIS!C$1:C$500,0))="LT2",INDEX(PIS!P$1:P$500,MATCH(D739,PIS!C$1:C$500,0))="P10"),0,SUM(CC739,CD739*VLOOKUP("R601",TSC!B:C,2,0),VLOOKUP("R602",TSC!B:C,2,0))),0)</f>
        <v/>
      </c>
      <c r="CF739">
        <f>MAX(BW739-CE739,0)</f>
        <v/>
      </c>
      <c r="CG739">
        <f>IFERROR(IF(OR(RIGHT(INDEX(PIS!P$1:P$500,MATCH(D739,PIS!C$1:C$500)),5)="P10",RIGHT(INDEX(PIS!P$1:P$500,MATCH(D739,PIS!C$1:C$500)),5)="CK"),0,IF(CF739&lt;=5000000,CF739*5%,IF(CF739&lt;=10000000,CF739*10%-250000,IF(CF739&lt;=18000000,CF739*15%-750000,IF(CF739&lt;=32000000,CF739*20%-1650000,IF(CF739&lt;=52000000,CF739*25%-3250000,IF(CF739&lt;=80000000,BH739*30%-5850000,CF739*35%-9850000))))))),0)</f>
        <v/>
      </c>
      <c r="CH739">
        <f>IFERROR(IF(OR(INDEX(PIS!P$1:P$500,MATCH(D739,PIS!C$1:C$500))="LT",INDEX(PIS!P$1:P$500,MATCH(D739,PIS!C$1:C$500))="CK"),0,IF(CF739&lt;2000000,0,CF739*10%)),0)</f>
        <v/>
      </c>
      <c r="CI739">
        <f>IFERROR(INDEX(ADJ!$A$1:$BZ$1000,MATCH(PAYROLL!D739,ADJ!A$1:A$500,0),MATCH(PAYROLL!CI$2,ADJ!$2:$2,0)),0)</f>
        <v/>
      </c>
      <c r="CJ739">
        <f>IFERROR(INDEX(ADJ!$A$1:$BZ$1000,MATCH(PAYROLL!D739,ADJ!A$1:A$500,0),MATCH(PAYROLL!CJ$2,ADJ!$2:$2,0)),0)</f>
        <v/>
      </c>
      <c r="CK739">
        <f>IFERROR(INDEX(ADJ!$A$1:$BZ$1000,MATCH(PAYROLL!D739,ADJ!A$1:A$500,0),MATCH(PAYROLL!CK$2,ADJ!$2:$2,0)),0)</f>
        <v/>
      </c>
      <c r="CL739">
        <f>SUM(CG739:CK739)</f>
        <v/>
      </c>
      <c r="CM739">
        <f>ROUND(SUM(CH739:CK739),0)</f>
        <v/>
      </c>
      <c r="CN739">
        <f>IFERROR(INDEX(CSDA!D$1:D$500,MATCH($CN$2,CSDA!C$1:C$500,0))*INDEX(PIS!V$1:V$500,MATCH(D739,PIS!C$1:C$500))+INDEX(ADJ!$A$1:$BZ$1000,MATCH(PAYROLL!D739,ADJ!A$1:A$500,0),MATCH(PAYROLL!CN$2,ADJ!$2:$2,0)),0)</f>
        <v/>
      </c>
      <c r="CO739">
        <f>IFERROR(INDEX(ADJ!$A$1:$BZ$1000,MATCH(PAYROLL!D739,ADJ!A$1:A$500,0),MATCH(PAYROLL!CO$2,ADJ!$2:$2,0)),0)</f>
        <v/>
      </c>
      <c r="CP739">
        <f>IFERROR(INDEX(ADJ!$A$1:$BZ$1000,MATCH(PAYROLL!D739,ADJ!A$1:A$500,0),MATCH(PAYROLL!CP$2,ADJ!$2:$2,0)),0)</f>
        <v/>
      </c>
      <c r="CQ739">
        <f>BP739-CL739-CI739-CM739-CN739-CO739-CP739-CC739</f>
        <v/>
      </c>
      <c r="CR739">
        <f>IFERROR(IF(RIGHT(INDEX(PIS!O$1:O$500,MATCH(D739,PIS!C$1:C$500,0)),5)="Gross",MIN(U739+V739,VLOOKUP("R700",TSC!B:C,2,0)*VLOOKUP("R101",TSC!B:C,2,0))*(VLOOKUP("T711",TSC!B:C,2,0)+VLOOKUP("T712",TSC!B:C,2,0))%,MIN(T739+V739,VLOOKUP("R700",TSC!B:C,2,0)*VLOOKUP("R101",TSC!B:C,2,0))*(VLOOKUP("T711",TSC!B:C,2,0)+VLOOKUP("T712",TSC!B:C,2,0)+VLOOKUP("R701",TSC!B:C,2,0))%),0)</f>
        <v/>
      </c>
      <c r="CS739">
        <f>IFERROR(IF(RIGHT(INDEX(PIS!O$1:O$500,MATCH(D739,PIS!C$1:C$500,0)),5)="Gross",MIN(U739+V739,VLOOKUP("R700",TSC!B:C,2,0)*VLOOKUP("R101",TSC!B:C,2,0))*(VLOOKUP("T714",TSC!B:C,2,0))%,MIN(T739+V739,VLOOKUP("R700",TSC!B:C,2,0)*VLOOKUP("R101",TSC!B:C,2,0))*(VLOOKUP("T704",TSC!B:C,2,0)+VLOOKUP("T714",TSC!B:C,2,0))%),0)</f>
        <v/>
      </c>
      <c r="CT739">
        <f>IFERROR(IF(RIGHT(INDEX(PIS!O$1:O$500,MATCH(D739,PIS!C$1:C$500,0)),5)="Gross",MIN(U739+V739,VLOOKUP("R700",TSC!B:C,2,0)*VLOOKUP("R101",TSC!B:C,2,0))*VLOOKUP("T705",TSC!B:C,2,0)%,MIN(T739+V739,VLOOKUP("R700",TSC!B:C,2,0)*VLOOKUP("R101",TSC!B:C,2,0))*VLOOKUP("T705",TSC!B:C,2,0)%),0)</f>
        <v/>
      </c>
      <c r="CU739">
        <f>IFERROR(IF(RIGHT(INDEX(PIS!O$1:O$500,MATCH(D739,PIS!C$1:C$500,0)),5)="Gross",MIN(U739+V739,VLOOKUP("R700",TSC!B:C,2,0)*VLOOKUP("R101",TSC!B:C,2,0))*(VLOOKUP("T713",TSC!B:C,2,0))%,MIN(T739+V739,VLOOKUP("R700",TSC!B:C,2,0)*VLOOKUP("R101",TSC!B:C,2,0))*(VLOOKUP("T713",TSC!B:C,2,0))%),0)</f>
        <v/>
      </c>
      <c r="CV739">
        <f>IFERROR(INDEX(ADJ!$A$1:$BZ$1000,MATCH(PAYROLL!D739,ADJ!A$1:A$500,0),MATCH(PAYROLL!CV$2,ADJ!$2:$2,0)),0)</f>
        <v/>
      </c>
      <c r="CW739">
        <f>IFERROR(INDEX(ADJ!$A$1:$BZ$1000,MATCH(PAYROLL!D739,ADJ!A$1:A$500,0),MATCH(PAYROLL!CW$2,ADJ!$2:$2,0)),0)</f>
        <v/>
      </c>
      <c r="CX739">
        <f>SUM(CR739:CW739)</f>
        <v/>
      </c>
      <c r="CY739">
        <f>ROUND(IF(CR739&gt;0,T739+V739*VLOOKUP("R202",TSC!$B$1:$C$500,2,0),0),0)</f>
        <v/>
      </c>
      <c r="CZ739">
        <f>IFERROR(INDEX(CSDA!D$1:D$500,MATCH($CZ$2,CSDA!C$1:C$500,0)),0)</f>
        <v/>
      </c>
      <c r="DA739">
        <f>ROUND(T739*0.7%,0)</f>
        <v/>
      </c>
      <c r="DB739">
        <f>ROUND(T739/12,0)</f>
        <v/>
      </c>
      <c r="DC739">
        <f ref="DC739" t="array">IFERROR(INDEX(CSDA!D$1:D$500,MATCH("Trích giữ"&amp;PAYROLL!DC$2,CSDA!A$1:A$500&amp;CSDA!C$1:C$500,0)),0)</f>
        <v/>
      </c>
      <c r="DD739">
        <f ref="DD739" t="array">IFERROR(INDEX(CSDA!D$1:D$500,MATCH("Trích giữ"&amp;PAYROLL!DD$2,CSDA!A$1:A$500&amp;CSDA!C$1:C$500,0)),0)</f>
        <v/>
      </c>
      <c r="DE739">
        <f ref="DE739" t="array">IFERROR(INDEX(CSDA!D$1:D$500,MATCH("Trích giữ"&amp;PAYROLL!DE$2,CSDA!A$1:A$500&amp;CSDA!C$1:C$500,0)),0)</f>
        <v/>
      </c>
      <c r="DF739">
        <f>IFERROR(INDEX(CSDA!D$1:D$500,MATCH(PAYROLL!DF$2,CSDA!C$1:C$500,0)),0)</f>
        <v/>
      </c>
      <c r="DG739">
        <f ref="DG739" t="array">IFERROR(INDEX(CSDA!D$1:D$500,MATCH("Trích giữ"&amp;PAYROLL!DG$2,CSDA!A$1:A$500&amp;CSDA!C$1:C$500,0)),0)</f>
        <v/>
      </c>
      <c r="DH739">
        <f>ROUND(T739/26,0)</f>
        <v/>
      </c>
      <c r="DI739">
        <f ref="DI739" t="array">IFERROR(INDEX(CSDA!D$1:D$500,MATCH("Trích giữ"&amp;PAYROLL!DI$2,CSDA!A$1:A$500&amp;CSDA!C$1:C$500,0)),0)</f>
        <v/>
      </c>
      <c r="DJ739">
        <f>IF(U739=0,T739*21.5%-BL739,0)</f>
        <v/>
      </c>
      <c r="DK739">
        <f ref="DK739" t="array">IFERROR(INDEX(CSDA!D$1:D$500,MATCH("Trích giữ"&amp;PAYROLL!DK$2,CSDA!A$1:A$500&amp;CSDA!C$1:C$500,0)),0)</f>
        <v/>
      </c>
      <c r="DL739">
        <f>IFERROR(INDEX(CSDA!D$1:D$500,MATCH(PAYROLL!DL$2,CSDA!C$1:C$500,0))/12,0)</f>
        <v/>
      </c>
      <c r="DM739">
        <f>SUM(DB739:DL739)</f>
        <v/>
      </c>
      <c r="DN739">
        <f>IFERROR(INDEX(ADJ!$A$1:$BZ$1000,MATCH(PAYROLL!D739,ADJ!A$1:A$500,0),MATCH(PAYROLL!DN$2,ADJ!$2:$2,0)),0)</f>
        <v/>
      </c>
      <c r="DO739">
        <f>IFERROR(SUM(BP739,DM739:DN739,CX739:DA739)-DT739,0)</f>
        <v/>
      </c>
      <c r="DP739">
        <f ref="DP739" t="array">SUM(BW739*IFERROR(INDEX(CSDA!D$1:D$500,MATCH(BW$2,CSDA!C$1:C$500,0)),0)%,CX739*IFERROR(INDEX(CSDA!D$1:D$500,MATCH(CX$2,CSDA!C$1:C$500,0)),0)%,DA739*IFERROR(INDEX(CSDA!D$1:D$500,MATCH(DA$2,CSDA!C$1:C$500,0)),0)%,DB739*IFERROR(INDEX(CSDA!D$1:D$500,MATCH(DB$2,CSDA!C$1:C$500,0)),0)%,DF739*IFERROR(INDEX(CSDA!D$1:D$500,MATCH("Phí dịch vụ"&amp;PAYROLL!DF$2,CSDA!A$1:A$500&amp;CSDA!C$1:C$500,0)),0)%,DC739*IFERROR(INDEX(CSDA!D$1:D$500,MATCH("Phí dịch vụ"&amp;PAYROLL!DC$2,CSDA!A$1:A$500&amp;CSDA!C$1:C$500,0)),0)%,DH739*IFERROR(INDEX(CSDA!D$1:D$500,MATCH("Phí dịch vụ"&amp;PAYROLL!DH$2,CSDA!A$1:A$500&amp;CSDA!C$1:C$500,0)),0)%,DJ739*IFERROR(INDEX(CSDA!D$1:D$500,MATCH("Phí dịch vụ"&amp;PAYROLL!DJ$2,CSDA!A$1:A$500&amp;CSDA!C$1:C$500,0)),0)%,BN739*IFERROR(INDEX(CSDA!D$1:D$500,MATCH(BN$2,CSDA!C$1:C$500,0)),0)%)-BN739*7%</f>
        <v/>
      </c>
      <c r="DQ739">
        <f>IFERROR(INDEX(ADJ!$A$1:$BZ$1000,MATCH(PAYROLL!D739,ADJ!A$1:A$500,0),MATCH(PAYROLL!DQ$2,ADJ!$2:$2,0)),0)</f>
        <v/>
      </c>
      <c r="DR739">
        <f>IFERROR(INDEX(ADJ!$A$1:$BZ$1000,MATCH(PAYROLL!D739,ADJ!A$1:A$500,0),MATCH(PAYROLL!DR$2,ADJ!$2:$2,0)),0)</f>
        <v/>
      </c>
      <c r="DS739">
        <f>SUM(DP739:DR739)</f>
        <v/>
      </c>
      <c r="DT739">
        <f>EK739</f>
        <v/>
      </c>
      <c r="DU739">
        <f>SUM(DO739:DR739)</f>
        <v/>
      </c>
      <c r="DV739">
        <f>ROUND(DU739*0.1,0)</f>
        <v/>
      </c>
      <c r="DW739">
        <f>DU739+DV739</f>
        <v/>
      </c>
      <c r="DZ739">
        <f>IFERROR(INDEX(ADJ!$A$1:$BZ$1000,MATCH(PAYROLL!$D739,ADJ!A$1:A$500,0),MATCH(PAYROLL!DZ$2,ADJ!$2:$2,0)),0)</f>
        <v/>
      </c>
      <c r="EA739">
        <f>IFERROR(INDEX(ADJ!$A$1:$BZ$1000,MATCH(PAYROLL!$D739,ADJ!A$1:A$500,0),MATCH(PAYROLL!EA$2,ADJ!$2:$2,0)),0)</f>
        <v/>
      </c>
      <c r="EB739">
        <f>IFERROR(INDEX(ADJ!$A$1:$BZ$1000,MATCH(PAYROLL!$D739,ADJ!A$1:A$500,0),MATCH(PAYROLL!EB$2,ADJ!$2:$2,0)),0)</f>
        <v/>
      </c>
      <c r="EC739">
        <f>IFERROR(INDEX(ADJ!$A$1:$BZ$1000,MATCH(PAYROLL!$D739,ADJ!A$1:A$500,0),MATCH(PAYROLL!EC$2,ADJ!$2:$2,0)),0)</f>
        <v/>
      </c>
      <c r="ED739">
        <f>IFERROR(INDEX(ADJ!$A$1:$BZ$1000,MATCH(PAYROLL!$D739,ADJ!A$1:A$500,0),MATCH(PAYROLL!ED$2,ADJ!$2:$2,0)),0)</f>
        <v/>
      </c>
      <c r="EE739">
        <f>IFERROR(INDEX(ADJ!$A$1:$BZ$1000,MATCH(PAYROLL!$D739,ADJ!A$1:A$500,0),MATCH(PAYROLL!EE$2,ADJ!$2:$2,0)),0)</f>
        <v/>
      </c>
      <c r="EF739">
        <f>IFERROR(INDEX(ADJ!$A$1:$BZ$1000,MATCH(PAYROLL!$D739,ADJ!A$1:A$500,0),MATCH(PAYROLL!EF$2,ADJ!$2:$2,0)),0)</f>
        <v/>
      </c>
      <c r="EG739">
        <f>IFERROR(INDEX(ADJ!$A$1:$BZ$1000,MATCH(PAYROLL!$D739,ADJ!A$1:A$500,0),MATCH(PAYROLL!EG$2,ADJ!$2:$2,0)),0)</f>
        <v/>
      </c>
      <c r="EH739">
        <f>IFERROR(INDEX(ADJ!$A$1:$BZ$1000,MATCH(PAYROLL!$D739,ADJ!A$1:A$500,0),MATCH(PAYROLL!EH$2,ADJ!$2:$2,0)),0)</f>
        <v/>
      </c>
      <c r="EI739">
        <f>IFERROR(INDEX(ADJ!$A$1:$BZ$1000,MATCH(PAYROLL!D739,ADJ!A$1:A$500,0),MATCH(PAYROLL!EI$2,ADJ!$2:$2,0)),0)</f>
        <v/>
      </c>
      <c r="EJ739">
        <f>IFERROR(INDEX(ADJ!$A$1:$BZ$1000,MATCH(PAYROLL!$D739,ADJ!A$1:A$500,0),MATCH(PAYROLL!EJ$2,ADJ!$2:$2,0)),0)</f>
        <v/>
      </c>
      <c r="EK739">
        <f>SUM(DZ739:EJ739)</f>
        <v/>
      </c>
    </row>
    <row r="740">
      <c r="A740" t="n">
        <v>738</v>
      </c>
      <c r="B740" t="inlineStr">
        <is>
          <t>Lê Quốc Đạt</t>
        </is>
      </c>
      <c r="D740" t="inlineStr">
        <is>
          <t>157030-01</t>
        </is>
      </c>
      <c r="S740">
        <f>IFERROR(INDEX(PIS!$A$1:$BZ$1000,MATCH($D740,PIS!C$1:C$500,0),MATCH("Lương CB tháng trước",PIS!$1:$1,0)),0)</f>
        <v/>
      </c>
      <c r="T740">
        <f>IFERROR(INDEX(PIS!$A$1:$BZ$1000,MATCH($D740,PIS!C$1:C$500,0),MATCH("Lương CB hiện tại",PIS!$1:$1,0)),0)</f>
        <v/>
      </c>
      <c r="U740">
        <f>IFERROR(INDEX(PIS!$A$1:$BZ$1000,MATCH($D740,PIS!C$1:C$500,0),MATCH("Lương đóng BHBB",PIS!$1:$1,0)),0)</f>
        <v/>
      </c>
      <c r="V740">
        <f>IFERROR(INDEX(PIS!$A$1:$BZ$1000,MATCH($D740,PIS!C$1:C$500,0),MATCH(V$2,PIS!$2:$2,0)),0)</f>
        <v/>
      </c>
      <c r="W740">
        <f>IFERROR(INDEX(PIS!$A$1:$BZ$1000,MATCH($D740,PIS!C$1:C$500,0),MATCH(W$2,PIS!$2:$2,0)),0)</f>
        <v/>
      </c>
      <c r="X740">
        <f>IFERROR(INDEX(PIS!$A$1:$BZ$1000,MATCH($D740,PIS!C$1:C$500,0),MATCH(X$2,PIS!$2:$2,0)),0)</f>
        <v/>
      </c>
      <c r="Y740">
        <f>IFERROR(INDEX(PIS!$A$1:$BZ$1000,MATCH($D740,PIS!C$1:C$500,0),MATCH(Y$2,PIS!$2:$2,0)),0)</f>
        <v/>
      </c>
      <c r="Z740">
        <f>IFERROR(INDEX(PIS!$A$1:$BZ$1000,MATCH($D740,PIS!C$1:C$500,0),MATCH(Z$2,PIS!$2:$2,0)),0)</f>
        <v/>
      </c>
      <c r="AA740">
        <f>IFERROR(INDEX(PIS!$A$1:$BZ$1000,MATCH($D740,PIS!C$1:C$500,0),MATCH(AA$2,PIS!$2:$2,0)),0)</f>
        <v/>
      </c>
      <c r="AB740">
        <f>IFERROR(INDEX(PIS!$A$1:$BZ$1000,MATCH($D740,PIS!C$1:C$500,0),MATCH(AB$2,PIS!$2:$2,0)),0)</f>
        <v/>
      </c>
      <c r="AC740">
        <f>SUM(V740:AB740)</f>
        <v/>
      </c>
      <c r="AD740">
        <f>IFERROR(INDEX(TIMESHEET!$A$1:$AI$5000,MATCH($D740,TIMESHEET!A$1:A$500,0),MATCH("T100",TIMESHEET!$2:$2,0))-2,0)</f>
        <v/>
      </c>
      <c r="AE740">
        <f>IFERROR(INDEX(TIMESHEET!$A$1:$AI$5000,MATCH($D740,TIMESHEET!A$1:A$500,0),MATCH("T202",TIMESHEET!$2:$2,0)),0)</f>
        <v/>
      </c>
      <c r="AF740">
        <f>IFERROR(INDEX(TIMESHEET!$A$1:$AI$5000,MATCH($D740,TIMESHEET!A$1:A$500,0),MATCH("T302",TIMESHEET!$2:$2,0)),0)</f>
        <v/>
      </c>
      <c r="AG740">
        <f>IFERROR(INDEX(TIMESHEET!$A$1:$AI$5000,MATCH($D740,TIMESHEET!A$1:A$500,0),MATCH("T406",TIMESHEET!$2:$2,0)),0)</f>
        <v/>
      </c>
      <c r="AH740">
        <f>AE740+AG740</f>
        <v/>
      </c>
      <c r="AI740">
        <f>IFERROR(INDEX(TIMESHEET!$A$1:$AI$5000,MATCH($D740,TIMESHEET!A$1:A$500,0),MATCH("T701",TIMESHEET!$2:$2,0)),0)</f>
        <v/>
      </c>
      <c r="AJ740">
        <f>IFERROR(INDEX(TIMESHEET!$A$1:$AI$5000,MATCH($D740,TIMESHEET!B$1:B$500,0),MATCH("T320",TIMESHEET!$2:$2,0)),0)</f>
        <v/>
      </c>
      <c r="AK740">
        <f>IFERROR(IF(LEFT(INDEX(PIS!O$1:O$500,MATCH(D740,PIS!C$1:C$500)),1)="M",T740/AD740*SUM(AE740:AG740),T740*AD740),0)</f>
        <v/>
      </c>
      <c r="AL740">
        <f>IFERROR(INDEX(ADJ!$A$1:$BZ$1000,MATCH(PAYROLL!D740,ADJ!A$1:A$500,0),MATCH(PAYROLL!AL$2,ADJ!$2:$2,0)),0)</f>
        <v/>
      </c>
      <c r="AM740">
        <f>SUM(AK740:AL740)</f>
        <v/>
      </c>
      <c r="AN740">
        <f>IFERROR(ROUND(V740/$AD740*$AH740,0),0)</f>
        <v/>
      </c>
      <c r="AO740">
        <f>IFERROR(ROUND(W740/$AD740*$AH740,0),0)</f>
        <v/>
      </c>
      <c r="AP740">
        <f>IFERROR(ROUND(X740/$AD740*$AE740,0),0)</f>
        <v/>
      </c>
      <c r="AQ740">
        <f>IFERROR(ROUND(Y740/$AD740*$AH740,0),0)</f>
        <v/>
      </c>
      <c r="AR740">
        <f>IFERROR(ROUND(Z740/$AD740*$AH740,0),0)</f>
        <v/>
      </c>
      <c r="AS740">
        <f>IFERROR(ROUND(AA740/$AD740*$AH740,0),0)</f>
        <v/>
      </c>
      <c r="AT740">
        <f>IFERROR(IF((AE740+AF740+AG740)&gt;13,AB740,ROUND(AB740/AD740*AH740,0)),0)</f>
        <v/>
      </c>
      <c r="AU740">
        <f>IFERROR(INDEX(ADJ!$A$1:$BZ$1000,MATCH(PAYROLL!D740,ADJ!A$1:A$500,0),MATCH(PAYROLL!AU$2,ADJ!$2:$2,0)),0)</f>
        <v/>
      </c>
      <c r="AV740">
        <f>ROUND(SUM(AN740:AU740),0)</f>
        <v/>
      </c>
      <c r="AW740">
        <f>IFERROR(INDEX(TIMESHEET!$A$1:$AI$5000,MATCH(PAYROLL!D740,TIMESHEET!A$1:A$500,0),MATCH("T620",TIMESHEET!$2:$2,0)),0)</f>
        <v/>
      </c>
      <c r="AX740">
        <f>IFERROR(INDEX(TIMESHEET!$A$1:$AI$5000,MATCH(PAYROLL!D740,TIMESHEET!A$1:A$500,0),MATCH("T601",TIMESHEET!$2:$2,0)),0)</f>
        <v/>
      </c>
      <c r="AY740">
        <f>IFERROR(INDEX(TIMESHEET!$A$1:$AI$5000,MATCH(PAYROLL!D740,TIMESHEET!A$1:A$500,0),MATCH("T602",TIMESHEET!$2:$2,0)),0)</f>
        <v/>
      </c>
      <c r="AZ740">
        <f>IFERROR(INDEX(TIMESHEET!$A$1:$AI$5000,MATCH(PAYROLL!D740,TIMESHEET!A$1:A$500,0),MATCH("T603",TIMESHEET!$2:$2,0)),0)</f>
        <v/>
      </c>
      <c r="BA740">
        <f>IFERROR(INDEX(TIMESHEET!$A$1:$AI$5000,MATCH(PAYROLL!D740,TIMESHEET!A$1:A$500,0),MATCH("T611",TIMESHEET!$2:$2,0)),0)</f>
        <v/>
      </c>
      <c r="BB740">
        <f>IFERROR(INDEX(TIMESHEET!$A$1:$AI$5000,MATCH(PAYROLL!D740,TIMESHEET!A$1:A$500,0),MATCH("T612",TIMESHEET!$2:$2,0)),0)</f>
        <v/>
      </c>
      <c r="BC740">
        <f>IFERROR(INDEX(TIMESHEET!$A$1:$AI$5000,MATCH(PAYROLL!D740,TIMESHEET!A$1:A$500,0),MATCH("T613",TIMESHEET!$2:$2,0)),0)</f>
        <v/>
      </c>
      <c r="BD740">
        <f>IFERROR(INDEX(TIMESHEET!$A$1:$AI$5000,MATCH(PAYROLL!D740,TIMESHEET!A$1:A$500,0),MATCH("T500",TIMESHEET!$2:$2,0)),0)</f>
        <v/>
      </c>
      <c r="BE740">
        <f>IFERROR(IF(LEFT(INDEX(PIS!O$1:O$500,MATCH(D740,PIS!C$1:C$500)),1)="M",T740/AD740/8*(AW740+AX740*1.5+AY740*2+AZ740*3+BA740*2.1+BB740*2.7+BC740*3.9+BD740*0.3),T740/8*(AW740+AX740*1.5+AY740*2+AZ740*3+BA740*2.1+BB740*2.7+BC740*3.9+BD740*0.3)),0)</f>
        <v/>
      </c>
      <c r="BF740">
        <f>IFERROR(INDEX(ADJ!$A$1:$BZ$1000,MATCH(PAYROLL!$D740,ADJ!A$1:A$500,0),MATCH(PAYROLL!BF$2,ADJ!$2:$2,0)),0)</f>
        <v/>
      </c>
      <c r="BG740">
        <f>IFERROR(INDEX(ADJ!$A$1:$BZ$1000,MATCH(PAYROLL!D740,ADJ!A$1:A$500,0),MATCH(PAYROLL!BG$2,ADJ!$2:$2,0)),0)</f>
        <v/>
      </c>
      <c r="BH740">
        <f>IFERROR(INDEX(ADJ!$A$1:$BZ$1000,MATCH(PAYROLL!D740,ADJ!A$1:A$500,0),MATCH(PAYROLL!BH$2,ADJ!$2:$2,0)),0)</f>
        <v/>
      </c>
      <c r="BI740">
        <f>IFERROR(INDEX(ADJ!$A$1:$BZ$1000,MATCH(PAYROLL!D740,ADJ!A$1:A$500,0),MATCH(PAYROLL!BI$2,ADJ!$2:$2,0)),0)</f>
        <v/>
      </c>
      <c r="BJ740">
        <f>IFERROR(INDEX(ADJ!$A$1:$BZ$1000,MATCH(PAYROLL!D740,ADJ!A$1:A$500,0),MATCH(PAYROLL!BJ$2,ADJ!$2:$2,0)),0)</f>
        <v/>
      </c>
      <c r="BK740">
        <f>SUM(BF740:BJ740)</f>
        <v/>
      </c>
      <c r="BL740">
        <f>IFERROR(INDEX(ADJ!$A$1:$BZ$1000,MATCH(PAYROLL!D740,ADJ!A$1:A$500,0),MATCH(PAYROLL!BL$2,ADJ!$2:$2,0)),0)</f>
        <v/>
      </c>
      <c r="BM740">
        <f>IFERROR(INDEX(ADJ!$A$1:$BZ$1000,MATCH(PAYROLL!D740,ADJ!A$1:A$500,0),MATCH(PAYROLL!BM$2,ADJ!$2:$2,0)),0)</f>
        <v/>
      </c>
      <c r="BN740">
        <f>IFERROR(INDEX(ADJ!$A$1:$BZ$1000,MATCH(PAYROLL!D740,ADJ!A$1:A$500,0),MATCH(PAYROLL!BN$2,ADJ!$2:$2,0)),0)</f>
        <v/>
      </c>
      <c r="BO740">
        <f>IFERROR(INDEX(ADJ!$A$1:$BZ$1000,MATCH(PAYROLL!D740,ADJ!A$1:A$500,0),MATCH(PAYROLL!BO$2,ADJ!$2:$2,0)),0)</f>
        <v/>
      </c>
      <c r="BP740">
        <f>SUM(AM740,AV740,BE740,BK740,BL740:BO740)</f>
        <v/>
      </c>
      <c r="BQ740">
        <f>BO740</f>
        <v/>
      </c>
      <c r="BR740">
        <f>IFERROR(ROUND(IF(LEFT(INDEX(PIS!O$1:O$500,MATCH(D740,PIS!C$1:C$500)),1)="D",T740/8*(BD740*0.3),IF(LEFT(INDEX(PIS!O$1:O$500,MATCH(D740,PIS!C$1:C$500)),1)="H",T740*($BD740*0.3),T740/$AD740/8*($BD740*0.3))),0),0)</f>
        <v/>
      </c>
      <c r="BS740">
        <f>IF(AP740&lt;1,0,MIN(AP740,730000))</f>
        <v/>
      </c>
      <c r="BT740">
        <f>IFERROR(ROUND((BE740-SUM(AW740:BC740)*T740/AD740/8),0)-BR740,0)</f>
        <v/>
      </c>
      <c r="BU740">
        <f>AO740</f>
        <v/>
      </c>
      <c r="BV740">
        <f>SUM(BQ740:BU740)</f>
        <v/>
      </c>
      <c r="BW740">
        <f>BP740-BV740</f>
        <v/>
      </c>
      <c r="BX740">
        <f>IFERROR(IF(RIGHT(INDEX(PIS!O$1:O$500,MATCH(D740,PIS!C$1:C$500)),5)="Gross",MIN(U740+V740,VLOOKUP("R700",TSC!B:C,2,0)*VLOOKUP("R101",TSC!B:C,2,0))*VLOOKUP("R701",TSC!B:C,2,0)%,0),0)</f>
        <v/>
      </c>
      <c r="BY740">
        <f>IFERROR(IF(RIGHT(INDEX(PIS!O$1:O$500,MATCH(D740,PIS!C$1:C$500)),5)="Gross",MIN(U740+V740,VLOOKUP("R700",TSC!B:C,2,0)*VLOOKUP("R101",TSC!B:C,2,0))*VLOOKUP("T704",TSC!B:C,2,0)%,0),0)</f>
        <v/>
      </c>
      <c r="BZ740">
        <f>IFERROR(IF(RIGHT(INDEX(PIS!O$1:O$500,MATCH(D740,PIS!C$1:C$500)),5)="Gross",MIN(U740+V740,VLOOKUP("R700",TSC!B:C,2,0)*VLOOKUP("1",TSC!F:G,2,0))*VLOOKUP("T705",TSC!B:C,2,0)%,0),0)</f>
        <v/>
      </c>
      <c r="CA740">
        <f>IFERROR(INDEX(ADJ!$A$1:$BZ$1000,MATCH(PAYROLL!D740,ADJ!A$1:A$500,0),MATCH(PAYROLL!CA$2,ADJ!$2:$2,0)),0)</f>
        <v/>
      </c>
      <c r="CB740">
        <f>IFERROR(INDEX(ADJ!$A$1:$BZ$1000,MATCH(PAYROLL!D740,ADJ!A$1:A$500,0),MATCH(PAYROLL!CB$2,ADJ!$2:$2,0)),0)</f>
        <v/>
      </c>
      <c r="CC740">
        <f>SUM(BX740:CB740)</f>
        <v/>
      </c>
      <c r="CD740">
        <f>IFERROR(INDEX(PIS!$A$1:$BZ$1000,MATCH(PAYROLL!D740,PIS!C$1:C$500,0),MATCH(PAYROLL!CD$1,PIS!$1:$1,0)),0)</f>
        <v/>
      </c>
      <c r="CE740">
        <f>IFERROR(IF(OR(INDEX(PIS!P$1:P$500,MATCH(D740,PIS!C$1:C$500,0))="LT2",INDEX(PIS!P$1:P$500,MATCH(D740,PIS!C$1:C$500,0))="P10"),0,SUM(CC740,CD740*VLOOKUP("R601",TSC!B:C,2,0),VLOOKUP("R602",TSC!B:C,2,0))),0)</f>
        <v/>
      </c>
      <c r="CF740">
        <f>MAX(BW740-CE740,0)</f>
        <v/>
      </c>
      <c r="CG740">
        <f>IFERROR(IF(OR(RIGHT(INDEX(PIS!P$1:P$500,MATCH(D740,PIS!C$1:C$500)),5)="P10",RIGHT(INDEX(PIS!P$1:P$500,MATCH(D740,PIS!C$1:C$500)),5)="CK"),0,IF(CF740&lt;=5000000,CF740*5%,IF(CF740&lt;=10000000,CF740*10%-250000,IF(CF740&lt;=18000000,CF740*15%-750000,IF(CF740&lt;=32000000,CF740*20%-1650000,IF(CF740&lt;=52000000,CF740*25%-3250000,IF(CF740&lt;=80000000,BH740*30%-5850000,CF740*35%-9850000))))))),0)</f>
        <v/>
      </c>
      <c r="CH740">
        <f>IFERROR(IF(OR(INDEX(PIS!P$1:P$500,MATCH(D740,PIS!C$1:C$500))="LT",INDEX(PIS!P$1:P$500,MATCH(D740,PIS!C$1:C$500))="CK"),0,IF(CF740&lt;2000000,0,CF740*10%)),0)</f>
        <v/>
      </c>
      <c r="CI740">
        <f>IFERROR(INDEX(ADJ!$A$1:$BZ$1000,MATCH(PAYROLL!D740,ADJ!A$1:A$500,0),MATCH(PAYROLL!CI$2,ADJ!$2:$2,0)),0)</f>
        <v/>
      </c>
      <c r="CJ740">
        <f>IFERROR(INDEX(ADJ!$A$1:$BZ$1000,MATCH(PAYROLL!D740,ADJ!A$1:A$500,0),MATCH(PAYROLL!CJ$2,ADJ!$2:$2,0)),0)</f>
        <v/>
      </c>
      <c r="CK740">
        <f>IFERROR(INDEX(ADJ!$A$1:$BZ$1000,MATCH(PAYROLL!D740,ADJ!A$1:A$500,0),MATCH(PAYROLL!CK$2,ADJ!$2:$2,0)),0)</f>
        <v/>
      </c>
      <c r="CL740">
        <f>SUM(CG740:CK740)</f>
        <v/>
      </c>
      <c r="CM740">
        <f>ROUND(SUM(CH740:CK740),0)</f>
        <v/>
      </c>
      <c r="CN740">
        <f>IFERROR(INDEX(CSDA!D$1:D$500,MATCH($CN$2,CSDA!C$1:C$500,0))*INDEX(PIS!V$1:V$500,MATCH(D740,PIS!C$1:C$500))+INDEX(ADJ!$A$1:$BZ$1000,MATCH(PAYROLL!D740,ADJ!A$1:A$500,0),MATCH(PAYROLL!CN$2,ADJ!$2:$2,0)),0)</f>
        <v/>
      </c>
      <c r="CO740">
        <f>IFERROR(INDEX(ADJ!$A$1:$BZ$1000,MATCH(PAYROLL!D740,ADJ!A$1:A$500,0),MATCH(PAYROLL!CO$2,ADJ!$2:$2,0)),0)</f>
        <v/>
      </c>
      <c r="CP740">
        <f>IFERROR(INDEX(ADJ!$A$1:$BZ$1000,MATCH(PAYROLL!D740,ADJ!A$1:A$500,0),MATCH(PAYROLL!CP$2,ADJ!$2:$2,0)),0)</f>
        <v/>
      </c>
      <c r="CQ740">
        <f>BP740-CL740-CI740-CM740-CN740-CO740-CP740-CC740</f>
        <v/>
      </c>
      <c r="CR740">
        <f>IFERROR(IF(RIGHT(INDEX(PIS!O$1:O$500,MATCH(D740,PIS!C$1:C$500,0)),5)="Gross",MIN(U740+V740,VLOOKUP("R700",TSC!B:C,2,0)*VLOOKUP("R101",TSC!B:C,2,0))*(VLOOKUP("T711",TSC!B:C,2,0)+VLOOKUP("T712",TSC!B:C,2,0))%,MIN(T740+V740,VLOOKUP("R700",TSC!B:C,2,0)*VLOOKUP("R101",TSC!B:C,2,0))*(VLOOKUP("T711",TSC!B:C,2,0)+VLOOKUP("T712",TSC!B:C,2,0)+VLOOKUP("R701",TSC!B:C,2,0))%),0)</f>
        <v/>
      </c>
      <c r="CS740">
        <f>IFERROR(IF(RIGHT(INDEX(PIS!O$1:O$500,MATCH(D740,PIS!C$1:C$500,0)),5)="Gross",MIN(U740+V740,VLOOKUP("R700",TSC!B:C,2,0)*VLOOKUP("R101",TSC!B:C,2,0))*(VLOOKUP("T714",TSC!B:C,2,0))%,MIN(T740+V740,VLOOKUP("R700",TSC!B:C,2,0)*VLOOKUP("R101",TSC!B:C,2,0))*(VLOOKUP("T704",TSC!B:C,2,0)+VLOOKUP("T714",TSC!B:C,2,0))%),0)</f>
        <v/>
      </c>
      <c r="CT740">
        <f>IFERROR(IF(RIGHT(INDEX(PIS!O$1:O$500,MATCH(D740,PIS!C$1:C$500,0)),5)="Gross",MIN(U740+V740,VLOOKUP("R700",TSC!B:C,2,0)*VLOOKUP("R101",TSC!B:C,2,0))*VLOOKUP("T705",TSC!B:C,2,0)%,MIN(T740+V740,VLOOKUP("R700",TSC!B:C,2,0)*VLOOKUP("R101",TSC!B:C,2,0))*VLOOKUP("T705",TSC!B:C,2,0)%),0)</f>
        <v/>
      </c>
      <c r="CU740">
        <f>IFERROR(IF(RIGHT(INDEX(PIS!O$1:O$500,MATCH(D740,PIS!C$1:C$500,0)),5)="Gross",MIN(U740+V740,VLOOKUP("R700",TSC!B:C,2,0)*VLOOKUP("R101",TSC!B:C,2,0))*(VLOOKUP("T713",TSC!B:C,2,0))%,MIN(T740+V740,VLOOKUP("R700",TSC!B:C,2,0)*VLOOKUP("R101",TSC!B:C,2,0))*(VLOOKUP("T713",TSC!B:C,2,0))%),0)</f>
        <v/>
      </c>
      <c r="CV740">
        <f>IFERROR(INDEX(ADJ!$A$1:$BZ$1000,MATCH(PAYROLL!D740,ADJ!A$1:A$500,0),MATCH(PAYROLL!CV$2,ADJ!$2:$2,0)),0)</f>
        <v/>
      </c>
      <c r="CW740">
        <f>IFERROR(INDEX(ADJ!$A$1:$BZ$1000,MATCH(PAYROLL!D740,ADJ!A$1:A$500,0),MATCH(PAYROLL!CW$2,ADJ!$2:$2,0)),0)</f>
        <v/>
      </c>
      <c r="CX740">
        <f>SUM(CR740:CW740)</f>
        <v/>
      </c>
      <c r="CY740">
        <f>ROUND(IF(CR740&gt;0,T740+V740*VLOOKUP("R202",TSC!$B$1:$C$500,2,0),0),0)</f>
        <v/>
      </c>
      <c r="CZ740">
        <f>IFERROR(INDEX(CSDA!D$1:D$500,MATCH($CZ$2,CSDA!C$1:C$500,0)),0)</f>
        <v/>
      </c>
      <c r="DA740">
        <f>ROUND(T740*0.7%,0)</f>
        <v/>
      </c>
      <c r="DB740">
        <f>ROUND(T740/12,0)</f>
        <v/>
      </c>
      <c r="DC740">
        <f ref="DC740" t="array">IFERROR(INDEX(CSDA!D$1:D$500,MATCH("Trích giữ"&amp;PAYROLL!DC$2,CSDA!A$1:A$500&amp;CSDA!C$1:C$500,0)),0)</f>
        <v/>
      </c>
      <c r="DD740">
        <f ref="DD740" t="array">IFERROR(INDEX(CSDA!D$1:D$500,MATCH("Trích giữ"&amp;PAYROLL!DD$2,CSDA!A$1:A$500&amp;CSDA!C$1:C$500,0)),0)</f>
        <v/>
      </c>
      <c r="DE740">
        <f ref="DE740" t="array">IFERROR(INDEX(CSDA!D$1:D$500,MATCH("Trích giữ"&amp;PAYROLL!DE$2,CSDA!A$1:A$500&amp;CSDA!C$1:C$500,0)),0)</f>
        <v/>
      </c>
      <c r="DF740">
        <f>IFERROR(INDEX(CSDA!D$1:D$500,MATCH(PAYROLL!DF$2,CSDA!C$1:C$500,0)),0)</f>
        <v/>
      </c>
      <c r="DG740">
        <f ref="DG740" t="array">IFERROR(INDEX(CSDA!D$1:D$500,MATCH("Trích giữ"&amp;PAYROLL!DG$2,CSDA!A$1:A$500&amp;CSDA!C$1:C$500,0)),0)</f>
        <v/>
      </c>
      <c r="DH740">
        <f>ROUND(T740/26,0)</f>
        <v/>
      </c>
      <c r="DI740">
        <f ref="DI740" t="array">IFERROR(INDEX(CSDA!D$1:D$500,MATCH("Trích giữ"&amp;PAYROLL!DI$2,CSDA!A$1:A$500&amp;CSDA!C$1:C$500,0)),0)</f>
        <v/>
      </c>
      <c r="DJ740">
        <f>IF(U740=0,T740*21.5%-BL740,0)</f>
        <v/>
      </c>
      <c r="DK740">
        <f ref="DK740" t="array">IFERROR(INDEX(CSDA!D$1:D$500,MATCH("Trích giữ"&amp;PAYROLL!DK$2,CSDA!A$1:A$500&amp;CSDA!C$1:C$500,0)),0)</f>
        <v/>
      </c>
      <c r="DL740">
        <f>IFERROR(INDEX(CSDA!D$1:D$500,MATCH(PAYROLL!DL$2,CSDA!C$1:C$500,0))/12,0)</f>
        <v/>
      </c>
      <c r="DM740">
        <f>SUM(DB740:DL740)</f>
        <v/>
      </c>
      <c r="DN740">
        <f>IFERROR(INDEX(ADJ!$A$1:$BZ$1000,MATCH(PAYROLL!D740,ADJ!A$1:A$500,0),MATCH(PAYROLL!DN$2,ADJ!$2:$2,0)),0)</f>
        <v/>
      </c>
      <c r="DO740">
        <f>IFERROR(SUM(BP740,DM740:DN740,CX740:DA740)-DT740,0)</f>
        <v/>
      </c>
      <c r="DP740">
        <f ref="DP740" t="array">SUM(BW740*IFERROR(INDEX(CSDA!D$1:D$500,MATCH(BW$2,CSDA!C$1:C$500,0)),0)%,CX740*IFERROR(INDEX(CSDA!D$1:D$500,MATCH(CX$2,CSDA!C$1:C$500,0)),0)%,DA740*IFERROR(INDEX(CSDA!D$1:D$500,MATCH(DA$2,CSDA!C$1:C$500,0)),0)%,DB740*IFERROR(INDEX(CSDA!D$1:D$500,MATCH(DB$2,CSDA!C$1:C$500,0)),0)%,DF740*IFERROR(INDEX(CSDA!D$1:D$500,MATCH("Phí dịch vụ"&amp;PAYROLL!DF$2,CSDA!A$1:A$500&amp;CSDA!C$1:C$500,0)),0)%,DC740*IFERROR(INDEX(CSDA!D$1:D$500,MATCH("Phí dịch vụ"&amp;PAYROLL!DC$2,CSDA!A$1:A$500&amp;CSDA!C$1:C$500,0)),0)%,DH740*IFERROR(INDEX(CSDA!D$1:D$500,MATCH("Phí dịch vụ"&amp;PAYROLL!DH$2,CSDA!A$1:A$500&amp;CSDA!C$1:C$500,0)),0)%,DJ740*IFERROR(INDEX(CSDA!D$1:D$500,MATCH("Phí dịch vụ"&amp;PAYROLL!DJ$2,CSDA!A$1:A$500&amp;CSDA!C$1:C$500,0)),0)%,BN740*IFERROR(INDEX(CSDA!D$1:D$500,MATCH(BN$2,CSDA!C$1:C$500,0)),0)%)-BN740*7%</f>
        <v/>
      </c>
      <c r="DQ740">
        <f>IFERROR(INDEX(ADJ!$A$1:$BZ$1000,MATCH(PAYROLL!D740,ADJ!A$1:A$500,0),MATCH(PAYROLL!DQ$2,ADJ!$2:$2,0)),0)</f>
        <v/>
      </c>
      <c r="DR740">
        <f>IFERROR(INDEX(ADJ!$A$1:$BZ$1000,MATCH(PAYROLL!D740,ADJ!A$1:A$500,0),MATCH(PAYROLL!DR$2,ADJ!$2:$2,0)),0)</f>
        <v/>
      </c>
      <c r="DS740">
        <f>SUM(DP740:DR740)</f>
        <v/>
      </c>
      <c r="DT740">
        <f>EK740</f>
        <v/>
      </c>
      <c r="DU740">
        <f>SUM(DO740:DR740)</f>
        <v/>
      </c>
      <c r="DV740">
        <f>ROUND(DU740*0.1,0)</f>
        <v/>
      </c>
      <c r="DW740">
        <f>DU740+DV740</f>
        <v/>
      </c>
      <c r="DZ740">
        <f>IFERROR(INDEX(ADJ!$A$1:$BZ$1000,MATCH(PAYROLL!$D740,ADJ!A$1:A$500,0),MATCH(PAYROLL!DZ$2,ADJ!$2:$2,0)),0)</f>
        <v/>
      </c>
      <c r="EA740">
        <f>IFERROR(INDEX(ADJ!$A$1:$BZ$1000,MATCH(PAYROLL!$D740,ADJ!A$1:A$500,0),MATCH(PAYROLL!EA$2,ADJ!$2:$2,0)),0)</f>
        <v/>
      </c>
      <c r="EB740">
        <f>IFERROR(INDEX(ADJ!$A$1:$BZ$1000,MATCH(PAYROLL!$D740,ADJ!A$1:A$500,0),MATCH(PAYROLL!EB$2,ADJ!$2:$2,0)),0)</f>
        <v/>
      </c>
      <c r="EC740">
        <f>IFERROR(INDEX(ADJ!$A$1:$BZ$1000,MATCH(PAYROLL!$D740,ADJ!A$1:A$500,0),MATCH(PAYROLL!EC$2,ADJ!$2:$2,0)),0)</f>
        <v/>
      </c>
      <c r="ED740">
        <f>IFERROR(INDEX(ADJ!$A$1:$BZ$1000,MATCH(PAYROLL!$D740,ADJ!A$1:A$500,0),MATCH(PAYROLL!ED$2,ADJ!$2:$2,0)),0)</f>
        <v/>
      </c>
      <c r="EE740">
        <f>IFERROR(INDEX(ADJ!$A$1:$BZ$1000,MATCH(PAYROLL!$D740,ADJ!A$1:A$500,0),MATCH(PAYROLL!EE$2,ADJ!$2:$2,0)),0)</f>
        <v/>
      </c>
      <c r="EF740">
        <f>IFERROR(INDEX(ADJ!$A$1:$BZ$1000,MATCH(PAYROLL!$D740,ADJ!A$1:A$500,0),MATCH(PAYROLL!EF$2,ADJ!$2:$2,0)),0)</f>
        <v/>
      </c>
      <c r="EG740">
        <f>IFERROR(INDEX(ADJ!$A$1:$BZ$1000,MATCH(PAYROLL!$D740,ADJ!A$1:A$500,0),MATCH(PAYROLL!EG$2,ADJ!$2:$2,0)),0)</f>
        <v/>
      </c>
      <c r="EH740">
        <f>IFERROR(INDEX(ADJ!$A$1:$BZ$1000,MATCH(PAYROLL!$D740,ADJ!A$1:A$500,0),MATCH(PAYROLL!EH$2,ADJ!$2:$2,0)),0)</f>
        <v/>
      </c>
      <c r="EI740">
        <f>IFERROR(INDEX(ADJ!$A$1:$BZ$1000,MATCH(PAYROLL!D740,ADJ!A$1:A$500,0),MATCH(PAYROLL!EI$2,ADJ!$2:$2,0)),0)</f>
        <v/>
      </c>
      <c r="EJ740">
        <f>IFERROR(INDEX(ADJ!$A$1:$BZ$1000,MATCH(PAYROLL!$D740,ADJ!A$1:A$500,0),MATCH(PAYROLL!EJ$2,ADJ!$2:$2,0)),0)</f>
        <v/>
      </c>
      <c r="EK740">
        <f>SUM(DZ740:EJ740)</f>
        <v/>
      </c>
    </row>
    <row r="741">
      <c r="A741" t="n">
        <v>739</v>
      </c>
      <c r="B741" t="inlineStr">
        <is>
          <t>Lý Phà Chín</t>
        </is>
      </c>
      <c r="D741" t="inlineStr">
        <is>
          <t>157029-01</t>
        </is>
      </c>
      <c r="S741">
        <f>IFERROR(INDEX(PIS!$A$1:$BZ$1000,MATCH($D741,PIS!C$1:C$500,0),MATCH("Lương CB tháng trước",PIS!$1:$1,0)),0)</f>
        <v/>
      </c>
      <c r="T741">
        <f>IFERROR(INDEX(PIS!$A$1:$BZ$1000,MATCH($D741,PIS!C$1:C$500,0),MATCH("Lương CB hiện tại",PIS!$1:$1,0)),0)</f>
        <v/>
      </c>
      <c r="U741">
        <f>IFERROR(INDEX(PIS!$A$1:$BZ$1000,MATCH($D741,PIS!C$1:C$500,0),MATCH("Lương đóng BHBB",PIS!$1:$1,0)),0)</f>
        <v/>
      </c>
      <c r="V741">
        <f>IFERROR(INDEX(PIS!$A$1:$BZ$1000,MATCH($D741,PIS!C$1:C$500,0),MATCH(V$2,PIS!$2:$2,0)),0)</f>
        <v/>
      </c>
      <c r="W741">
        <f>IFERROR(INDEX(PIS!$A$1:$BZ$1000,MATCH($D741,PIS!C$1:C$500,0),MATCH(W$2,PIS!$2:$2,0)),0)</f>
        <v/>
      </c>
      <c r="X741">
        <f>IFERROR(INDEX(PIS!$A$1:$BZ$1000,MATCH($D741,PIS!C$1:C$500,0),MATCH(X$2,PIS!$2:$2,0)),0)</f>
        <v/>
      </c>
      <c r="Y741">
        <f>IFERROR(INDEX(PIS!$A$1:$BZ$1000,MATCH($D741,PIS!C$1:C$500,0),MATCH(Y$2,PIS!$2:$2,0)),0)</f>
        <v/>
      </c>
      <c r="Z741">
        <f>IFERROR(INDEX(PIS!$A$1:$BZ$1000,MATCH($D741,PIS!C$1:C$500,0),MATCH(Z$2,PIS!$2:$2,0)),0)</f>
        <v/>
      </c>
      <c r="AA741">
        <f>IFERROR(INDEX(PIS!$A$1:$BZ$1000,MATCH($D741,PIS!C$1:C$500,0),MATCH(AA$2,PIS!$2:$2,0)),0)</f>
        <v/>
      </c>
      <c r="AB741">
        <f>IFERROR(INDEX(PIS!$A$1:$BZ$1000,MATCH($D741,PIS!C$1:C$500,0),MATCH(AB$2,PIS!$2:$2,0)),0)</f>
        <v/>
      </c>
      <c r="AC741">
        <f>SUM(V741:AB741)</f>
        <v/>
      </c>
      <c r="AD741">
        <f>IFERROR(INDEX(TIMESHEET!$A$1:$AI$5000,MATCH($D741,TIMESHEET!A$1:A$500,0),MATCH("T100",TIMESHEET!$2:$2,0))-2,0)</f>
        <v/>
      </c>
      <c r="AE741">
        <f>IFERROR(INDEX(TIMESHEET!$A$1:$AI$5000,MATCH($D741,TIMESHEET!A$1:A$500,0),MATCH("T202",TIMESHEET!$2:$2,0)),0)</f>
        <v/>
      </c>
      <c r="AF741">
        <f>IFERROR(INDEX(TIMESHEET!$A$1:$AI$5000,MATCH($D741,TIMESHEET!A$1:A$500,0),MATCH("T302",TIMESHEET!$2:$2,0)),0)</f>
        <v/>
      </c>
      <c r="AG741">
        <f>IFERROR(INDEX(TIMESHEET!$A$1:$AI$5000,MATCH($D741,TIMESHEET!A$1:A$500,0),MATCH("T406",TIMESHEET!$2:$2,0)),0)</f>
        <v/>
      </c>
      <c r="AH741">
        <f>AE741+AG741</f>
        <v/>
      </c>
      <c r="AI741">
        <f>IFERROR(INDEX(TIMESHEET!$A$1:$AI$5000,MATCH($D741,TIMESHEET!A$1:A$500,0),MATCH("T701",TIMESHEET!$2:$2,0)),0)</f>
        <v/>
      </c>
      <c r="AJ741">
        <f>IFERROR(INDEX(TIMESHEET!$A$1:$AI$5000,MATCH($D741,TIMESHEET!B$1:B$500,0),MATCH("T320",TIMESHEET!$2:$2,0)),0)</f>
        <v/>
      </c>
      <c r="AK741">
        <f>IFERROR(IF(LEFT(INDEX(PIS!O$1:O$500,MATCH(D741,PIS!C$1:C$500)),1)="M",T741/AD741*SUM(AE741:AG741),T741*AD741),0)</f>
        <v/>
      </c>
      <c r="AL741">
        <f>IFERROR(INDEX(ADJ!$A$1:$BZ$1000,MATCH(PAYROLL!D741,ADJ!A$1:A$500,0),MATCH(PAYROLL!AL$2,ADJ!$2:$2,0)),0)</f>
        <v/>
      </c>
      <c r="AM741">
        <f>SUM(AK741:AL741)</f>
        <v/>
      </c>
      <c r="AN741">
        <f>IFERROR(ROUND(V741/$AD741*$AH741,0),0)</f>
        <v/>
      </c>
      <c r="AO741">
        <f>IFERROR(ROUND(W741/$AD741*$AH741,0),0)</f>
        <v/>
      </c>
      <c r="AP741">
        <f>IFERROR(ROUND(X741/$AD741*$AE741,0),0)</f>
        <v/>
      </c>
      <c r="AQ741">
        <f>IFERROR(ROUND(Y741/$AD741*$AH741,0),0)</f>
        <v/>
      </c>
      <c r="AR741">
        <f>IFERROR(ROUND(Z741/$AD741*$AH741,0),0)</f>
        <v/>
      </c>
      <c r="AS741">
        <f>IFERROR(ROUND(AA741/$AD741*$AH741,0),0)</f>
        <v/>
      </c>
      <c r="AT741">
        <f>IFERROR(IF((AE741+AF741+AG741)&gt;13,AB741,ROUND(AB741/AD741*AH741,0)),0)</f>
        <v/>
      </c>
      <c r="AU741">
        <f>IFERROR(INDEX(ADJ!$A$1:$BZ$1000,MATCH(PAYROLL!D741,ADJ!A$1:A$500,0),MATCH(PAYROLL!AU$2,ADJ!$2:$2,0)),0)</f>
        <v/>
      </c>
      <c r="AV741">
        <f>ROUND(SUM(AN741:AU741),0)</f>
        <v/>
      </c>
      <c r="AW741">
        <f>IFERROR(INDEX(TIMESHEET!$A$1:$AI$5000,MATCH(PAYROLL!D741,TIMESHEET!A$1:A$500,0),MATCH("T620",TIMESHEET!$2:$2,0)),0)</f>
        <v/>
      </c>
      <c r="AX741">
        <f>IFERROR(INDEX(TIMESHEET!$A$1:$AI$5000,MATCH(PAYROLL!D741,TIMESHEET!A$1:A$500,0),MATCH("T601",TIMESHEET!$2:$2,0)),0)</f>
        <v/>
      </c>
      <c r="AY741">
        <f>IFERROR(INDEX(TIMESHEET!$A$1:$AI$5000,MATCH(PAYROLL!D741,TIMESHEET!A$1:A$500,0),MATCH("T602",TIMESHEET!$2:$2,0)),0)</f>
        <v/>
      </c>
      <c r="AZ741">
        <f>IFERROR(INDEX(TIMESHEET!$A$1:$AI$5000,MATCH(PAYROLL!D741,TIMESHEET!A$1:A$500,0),MATCH("T603",TIMESHEET!$2:$2,0)),0)</f>
        <v/>
      </c>
      <c r="BA741">
        <f>IFERROR(INDEX(TIMESHEET!$A$1:$AI$5000,MATCH(PAYROLL!D741,TIMESHEET!A$1:A$500,0),MATCH("T611",TIMESHEET!$2:$2,0)),0)</f>
        <v/>
      </c>
      <c r="BB741">
        <f>IFERROR(INDEX(TIMESHEET!$A$1:$AI$5000,MATCH(PAYROLL!D741,TIMESHEET!A$1:A$500,0),MATCH("T612",TIMESHEET!$2:$2,0)),0)</f>
        <v/>
      </c>
      <c r="BC741">
        <f>IFERROR(INDEX(TIMESHEET!$A$1:$AI$5000,MATCH(PAYROLL!D741,TIMESHEET!A$1:A$500,0),MATCH("T613",TIMESHEET!$2:$2,0)),0)</f>
        <v/>
      </c>
      <c r="BD741">
        <f>IFERROR(INDEX(TIMESHEET!$A$1:$AI$5000,MATCH(PAYROLL!D741,TIMESHEET!A$1:A$500,0),MATCH("T500",TIMESHEET!$2:$2,0)),0)</f>
        <v/>
      </c>
      <c r="BE741">
        <f>IFERROR(IF(LEFT(INDEX(PIS!O$1:O$500,MATCH(D741,PIS!C$1:C$500)),1)="M",T741/AD741/8*(AW741+AX741*1.5+AY741*2+AZ741*3+BA741*2.1+BB741*2.7+BC741*3.9+BD741*0.3),T741/8*(AW741+AX741*1.5+AY741*2+AZ741*3+BA741*2.1+BB741*2.7+BC741*3.9+BD741*0.3)),0)</f>
        <v/>
      </c>
      <c r="BF741">
        <f>IFERROR(INDEX(ADJ!$A$1:$BZ$1000,MATCH(PAYROLL!$D741,ADJ!A$1:A$500,0),MATCH(PAYROLL!BF$2,ADJ!$2:$2,0)),0)</f>
        <v/>
      </c>
      <c r="BG741">
        <f>IFERROR(INDEX(ADJ!$A$1:$BZ$1000,MATCH(PAYROLL!D741,ADJ!A$1:A$500,0),MATCH(PAYROLL!BG$2,ADJ!$2:$2,0)),0)</f>
        <v/>
      </c>
      <c r="BH741">
        <f>IFERROR(INDEX(ADJ!$A$1:$BZ$1000,MATCH(PAYROLL!D741,ADJ!A$1:A$500,0),MATCH(PAYROLL!BH$2,ADJ!$2:$2,0)),0)</f>
        <v/>
      </c>
      <c r="BI741">
        <f>IFERROR(INDEX(ADJ!$A$1:$BZ$1000,MATCH(PAYROLL!D741,ADJ!A$1:A$500,0),MATCH(PAYROLL!BI$2,ADJ!$2:$2,0)),0)</f>
        <v/>
      </c>
      <c r="BJ741">
        <f>IFERROR(INDEX(ADJ!$A$1:$BZ$1000,MATCH(PAYROLL!D741,ADJ!A$1:A$500,0),MATCH(PAYROLL!BJ$2,ADJ!$2:$2,0)),0)</f>
        <v/>
      </c>
      <c r="BK741">
        <f>SUM(BF741:BJ741)</f>
        <v/>
      </c>
      <c r="BL741">
        <f>IFERROR(INDEX(ADJ!$A$1:$BZ$1000,MATCH(PAYROLL!D741,ADJ!A$1:A$500,0),MATCH(PAYROLL!BL$2,ADJ!$2:$2,0)),0)</f>
        <v/>
      </c>
      <c r="BM741">
        <f>IFERROR(INDEX(ADJ!$A$1:$BZ$1000,MATCH(PAYROLL!D741,ADJ!A$1:A$500,0),MATCH(PAYROLL!BM$2,ADJ!$2:$2,0)),0)</f>
        <v/>
      </c>
      <c r="BN741">
        <f>IFERROR(INDEX(ADJ!$A$1:$BZ$1000,MATCH(PAYROLL!D741,ADJ!A$1:A$500,0),MATCH(PAYROLL!BN$2,ADJ!$2:$2,0)),0)</f>
        <v/>
      </c>
      <c r="BO741">
        <f>IFERROR(INDEX(ADJ!$A$1:$BZ$1000,MATCH(PAYROLL!D741,ADJ!A$1:A$500,0),MATCH(PAYROLL!BO$2,ADJ!$2:$2,0)),0)</f>
        <v/>
      </c>
      <c r="BP741">
        <f>SUM(AM741,AV741,BE741,BK741,BL741:BO741)</f>
        <v/>
      </c>
      <c r="BQ741">
        <f>BO741</f>
        <v/>
      </c>
      <c r="BR741">
        <f>IFERROR(ROUND(IF(LEFT(INDEX(PIS!O$1:O$500,MATCH(D741,PIS!C$1:C$500)),1)="D",T741/8*(BD741*0.3),IF(LEFT(INDEX(PIS!O$1:O$500,MATCH(D741,PIS!C$1:C$500)),1)="H",T741*($BD741*0.3),T741/$AD741/8*($BD741*0.3))),0),0)</f>
        <v/>
      </c>
      <c r="BS741">
        <f>IF(AP741&lt;1,0,MIN(AP741,730000))</f>
        <v/>
      </c>
      <c r="BT741">
        <f>IFERROR(ROUND((BE741-SUM(AW741:BC741)*T741/AD741/8),0)-BR741,0)</f>
        <v/>
      </c>
      <c r="BU741">
        <f>AO741</f>
        <v/>
      </c>
      <c r="BV741">
        <f>SUM(BQ741:BU741)</f>
        <v/>
      </c>
      <c r="BW741">
        <f>BP741-BV741</f>
        <v/>
      </c>
      <c r="BX741">
        <f>IFERROR(IF(RIGHT(INDEX(PIS!O$1:O$500,MATCH(D741,PIS!C$1:C$500)),5)="Gross",MIN(U741+V741,VLOOKUP("R700",TSC!B:C,2,0)*VLOOKUP("R101",TSC!B:C,2,0))*VLOOKUP("R701",TSC!B:C,2,0)%,0),0)</f>
        <v/>
      </c>
      <c r="BY741">
        <f>IFERROR(IF(RIGHT(INDEX(PIS!O$1:O$500,MATCH(D741,PIS!C$1:C$500)),5)="Gross",MIN(U741+V741,VLOOKUP("R700",TSC!B:C,2,0)*VLOOKUP("R101",TSC!B:C,2,0))*VLOOKUP("T704",TSC!B:C,2,0)%,0),0)</f>
        <v/>
      </c>
      <c r="BZ741">
        <f>IFERROR(IF(RIGHT(INDEX(PIS!O$1:O$500,MATCH(D741,PIS!C$1:C$500)),5)="Gross",MIN(U741+V741,VLOOKUP("R700",TSC!B:C,2,0)*VLOOKUP("1",TSC!F:G,2,0))*VLOOKUP("T705",TSC!B:C,2,0)%,0),0)</f>
        <v/>
      </c>
      <c r="CA741">
        <f>IFERROR(INDEX(ADJ!$A$1:$BZ$1000,MATCH(PAYROLL!D741,ADJ!A$1:A$500,0),MATCH(PAYROLL!CA$2,ADJ!$2:$2,0)),0)</f>
        <v/>
      </c>
      <c r="CB741">
        <f>IFERROR(INDEX(ADJ!$A$1:$BZ$1000,MATCH(PAYROLL!D741,ADJ!A$1:A$500,0),MATCH(PAYROLL!CB$2,ADJ!$2:$2,0)),0)</f>
        <v/>
      </c>
      <c r="CC741">
        <f>SUM(BX741:CB741)</f>
        <v/>
      </c>
      <c r="CD741">
        <f>IFERROR(INDEX(PIS!$A$1:$BZ$1000,MATCH(PAYROLL!D741,PIS!C$1:C$500,0),MATCH(PAYROLL!CD$1,PIS!$1:$1,0)),0)</f>
        <v/>
      </c>
      <c r="CE741">
        <f>IFERROR(IF(OR(INDEX(PIS!P$1:P$500,MATCH(D741,PIS!C$1:C$500,0))="LT2",INDEX(PIS!P$1:P$500,MATCH(D741,PIS!C$1:C$500,0))="P10"),0,SUM(CC741,CD741*VLOOKUP("R601",TSC!B:C,2,0),VLOOKUP("R602",TSC!B:C,2,0))),0)</f>
        <v/>
      </c>
      <c r="CF741">
        <f>MAX(BW741-CE741,0)</f>
        <v/>
      </c>
      <c r="CG741">
        <f>IFERROR(IF(OR(RIGHT(INDEX(PIS!P$1:P$500,MATCH(D741,PIS!C$1:C$500)),5)="P10",RIGHT(INDEX(PIS!P$1:P$500,MATCH(D741,PIS!C$1:C$500)),5)="CK"),0,IF(CF741&lt;=5000000,CF741*5%,IF(CF741&lt;=10000000,CF741*10%-250000,IF(CF741&lt;=18000000,CF741*15%-750000,IF(CF741&lt;=32000000,CF741*20%-1650000,IF(CF741&lt;=52000000,CF741*25%-3250000,IF(CF741&lt;=80000000,BH741*30%-5850000,CF741*35%-9850000))))))),0)</f>
        <v/>
      </c>
      <c r="CH741">
        <f>IFERROR(IF(OR(INDEX(PIS!P$1:P$500,MATCH(D741,PIS!C$1:C$500))="LT",INDEX(PIS!P$1:P$500,MATCH(D741,PIS!C$1:C$500))="CK"),0,IF(CF741&lt;2000000,0,CF741*10%)),0)</f>
        <v/>
      </c>
      <c r="CI741">
        <f>IFERROR(INDEX(ADJ!$A$1:$BZ$1000,MATCH(PAYROLL!D741,ADJ!A$1:A$500,0),MATCH(PAYROLL!CI$2,ADJ!$2:$2,0)),0)</f>
        <v/>
      </c>
      <c r="CJ741">
        <f>IFERROR(INDEX(ADJ!$A$1:$BZ$1000,MATCH(PAYROLL!D741,ADJ!A$1:A$500,0),MATCH(PAYROLL!CJ$2,ADJ!$2:$2,0)),0)</f>
        <v/>
      </c>
      <c r="CK741">
        <f>IFERROR(INDEX(ADJ!$A$1:$BZ$1000,MATCH(PAYROLL!D741,ADJ!A$1:A$500,0),MATCH(PAYROLL!CK$2,ADJ!$2:$2,0)),0)</f>
        <v/>
      </c>
      <c r="CL741">
        <f>SUM(CG741:CK741)</f>
        <v/>
      </c>
      <c r="CM741">
        <f>ROUND(SUM(CH741:CK741),0)</f>
        <v/>
      </c>
      <c r="CN741">
        <f>IFERROR(INDEX(CSDA!D$1:D$500,MATCH($CN$2,CSDA!C$1:C$500,0))*INDEX(PIS!V$1:V$500,MATCH(D741,PIS!C$1:C$500))+INDEX(ADJ!$A$1:$BZ$1000,MATCH(PAYROLL!D741,ADJ!A$1:A$500,0),MATCH(PAYROLL!CN$2,ADJ!$2:$2,0)),0)</f>
        <v/>
      </c>
      <c r="CO741">
        <f>IFERROR(INDEX(ADJ!$A$1:$BZ$1000,MATCH(PAYROLL!D741,ADJ!A$1:A$500,0),MATCH(PAYROLL!CO$2,ADJ!$2:$2,0)),0)</f>
        <v/>
      </c>
      <c r="CP741">
        <f>IFERROR(INDEX(ADJ!$A$1:$BZ$1000,MATCH(PAYROLL!D741,ADJ!A$1:A$500,0),MATCH(PAYROLL!CP$2,ADJ!$2:$2,0)),0)</f>
        <v/>
      </c>
      <c r="CQ741">
        <f>BP741-CL741-CI741-CM741-CN741-CO741-CP741-CC741</f>
        <v/>
      </c>
      <c r="CR741">
        <f>IFERROR(IF(RIGHT(INDEX(PIS!O$1:O$500,MATCH(D741,PIS!C$1:C$500,0)),5)="Gross",MIN(U741+V741,VLOOKUP("R700",TSC!B:C,2,0)*VLOOKUP("R101",TSC!B:C,2,0))*(VLOOKUP("T711",TSC!B:C,2,0)+VLOOKUP("T712",TSC!B:C,2,0))%,MIN(T741+V741,VLOOKUP("R700",TSC!B:C,2,0)*VLOOKUP("R101",TSC!B:C,2,0))*(VLOOKUP("T711",TSC!B:C,2,0)+VLOOKUP("T712",TSC!B:C,2,0)+VLOOKUP("R701",TSC!B:C,2,0))%),0)</f>
        <v/>
      </c>
      <c r="CS741">
        <f>IFERROR(IF(RIGHT(INDEX(PIS!O$1:O$500,MATCH(D741,PIS!C$1:C$500,0)),5)="Gross",MIN(U741+V741,VLOOKUP("R700",TSC!B:C,2,0)*VLOOKUP("R101",TSC!B:C,2,0))*(VLOOKUP("T714",TSC!B:C,2,0))%,MIN(T741+V741,VLOOKUP("R700",TSC!B:C,2,0)*VLOOKUP("R101",TSC!B:C,2,0))*(VLOOKUP("T704",TSC!B:C,2,0)+VLOOKUP("T714",TSC!B:C,2,0))%),0)</f>
        <v/>
      </c>
      <c r="CT741">
        <f>IFERROR(IF(RIGHT(INDEX(PIS!O$1:O$500,MATCH(D741,PIS!C$1:C$500,0)),5)="Gross",MIN(U741+V741,VLOOKUP("R700",TSC!B:C,2,0)*VLOOKUP("R101",TSC!B:C,2,0))*VLOOKUP("T705",TSC!B:C,2,0)%,MIN(T741+V741,VLOOKUP("R700",TSC!B:C,2,0)*VLOOKUP("R101",TSC!B:C,2,0))*VLOOKUP("T705",TSC!B:C,2,0)%),0)</f>
        <v/>
      </c>
      <c r="CU741">
        <f>IFERROR(IF(RIGHT(INDEX(PIS!O$1:O$500,MATCH(D741,PIS!C$1:C$500,0)),5)="Gross",MIN(U741+V741,VLOOKUP("R700",TSC!B:C,2,0)*VLOOKUP("R101",TSC!B:C,2,0))*(VLOOKUP("T713",TSC!B:C,2,0))%,MIN(T741+V741,VLOOKUP("R700",TSC!B:C,2,0)*VLOOKUP("R101",TSC!B:C,2,0))*(VLOOKUP("T713",TSC!B:C,2,0))%),0)</f>
        <v/>
      </c>
      <c r="CV741">
        <f>IFERROR(INDEX(ADJ!$A$1:$BZ$1000,MATCH(PAYROLL!D741,ADJ!A$1:A$500,0),MATCH(PAYROLL!CV$2,ADJ!$2:$2,0)),0)</f>
        <v/>
      </c>
      <c r="CW741">
        <f>IFERROR(INDEX(ADJ!$A$1:$BZ$1000,MATCH(PAYROLL!D741,ADJ!A$1:A$500,0),MATCH(PAYROLL!CW$2,ADJ!$2:$2,0)),0)</f>
        <v/>
      </c>
      <c r="CX741">
        <f>SUM(CR741:CW741)</f>
        <v/>
      </c>
      <c r="CY741">
        <f>ROUND(IF(CR741&gt;0,T741+V741*VLOOKUP("R202",TSC!$B$1:$C$500,2,0),0),0)</f>
        <v/>
      </c>
      <c r="CZ741">
        <f>IFERROR(INDEX(CSDA!D$1:D$500,MATCH($CZ$2,CSDA!C$1:C$500,0)),0)</f>
        <v/>
      </c>
      <c r="DA741">
        <f>ROUND(T741*0.7%,0)</f>
        <v/>
      </c>
      <c r="DB741">
        <f>ROUND(T741/12,0)</f>
        <v/>
      </c>
      <c r="DC741">
        <f ref="DC741" t="array">IFERROR(INDEX(CSDA!D$1:D$500,MATCH("Trích giữ"&amp;PAYROLL!DC$2,CSDA!A$1:A$500&amp;CSDA!C$1:C$500,0)),0)</f>
        <v/>
      </c>
      <c r="DD741">
        <f ref="DD741" t="array">IFERROR(INDEX(CSDA!D$1:D$500,MATCH("Trích giữ"&amp;PAYROLL!DD$2,CSDA!A$1:A$500&amp;CSDA!C$1:C$500,0)),0)</f>
        <v/>
      </c>
      <c r="DE741">
        <f ref="DE741" t="array">IFERROR(INDEX(CSDA!D$1:D$500,MATCH("Trích giữ"&amp;PAYROLL!DE$2,CSDA!A$1:A$500&amp;CSDA!C$1:C$500,0)),0)</f>
        <v/>
      </c>
      <c r="DF741">
        <f>IFERROR(INDEX(CSDA!D$1:D$500,MATCH(PAYROLL!DF$2,CSDA!C$1:C$500,0)),0)</f>
        <v/>
      </c>
      <c r="DG741">
        <f ref="DG741" t="array">IFERROR(INDEX(CSDA!D$1:D$500,MATCH("Trích giữ"&amp;PAYROLL!DG$2,CSDA!A$1:A$500&amp;CSDA!C$1:C$500,0)),0)</f>
        <v/>
      </c>
      <c r="DH741">
        <f>ROUND(T741/26,0)</f>
        <v/>
      </c>
      <c r="DI741">
        <f ref="DI741" t="array">IFERROR(INDEX(CSDA!D$1:D$500,MATCH("Trích giữ"&amp;PAYROLL!DI$2,CSDA!A$1:A$500&amp;CSDA!C$1:C$500,0)),0)</f>
        <v/>
      </c>
      <c r="DJ741">
        <f>IF(U741=0,T741*21.5%-BL741,0)</f>
        <v/>
      </c>
      <c r="DK741">
        <f ref="DK741" t="array">IFERROR(INDEX(CSDA!D$1:D$500,MATCH("Trích giữ"&amp;PAYROLL!DK$2,CSDA!A$1:A$500&amp;CSDA!C$1:C$500,0)),0)</f>
        <v/>
      </c>
      <c r="DL741">
        <f>IFERROR(INDEX(CSDA!D$1:D$500,MATCH(PAYROLL!DL$2,CSDA!C$1:C$500,0))/12,0)</f>
        <v/>
      </c>
      <c r="DM741">
        <f>SUM(DB741:DL741)</f>
        <v/>
      </c>
      <c r="DN741">
        <f>IFERROR(INDEX(ADJ!$A$1:$BZ$1000,MATCH(PAYROLL!D741,ADJ!A$1:A$500,0),MATCH(PAYROLL!DN$2,ADJ!$2:$2,0)),0)</f>
        <v/>
      </c>
      <c r="DO741">
        <f>IFERROR(SUM(BP741,DM741:DN741,CX741:DA741)-DT741,0)</f>
        <v/>
      </c>
      <c r="DP741">
        <f ref="DP741" t="array">SUM(BW741*IFERROR(INDEX(CSDA!D$1:D$500,MATCH(BW$2,CSDA!C$1:C$500,0)),0)%,CX741*IFERROR(INDEX(CSDA!D$1:D$500,MATCH(CX$2,CSDA!C$1:C$500,0)),0)%,DA741*IFERROR(INDEX(CSDA!D$1:D$500,MATCH(DA$2,CSDA!C$1:C$500,0)),0)%,DB741*IFERROR(INDEX(CSDA!D$1:D$500,MATCH(DB$2,CSDA!C$1:C$500,0)),0)%,DF741*IFERROR(INDEX(CSDA!D$1:D$500,MATCH("Phí dịch vụ"&amp;PAYROLL!DF$2,CSDA!A$1:A$500&amp;CSDA!C$1:C$500,0)),0)%,DC741*IFERROR(INDEX(CSDA!D$1:D$500,MATCH("Phí dịch vụ"&amp;PAYROLL!DC$2,CSDA!A$1:A$500&amp;CSDA!C$1:C$500,0)),0)%,DH741*IFERROR(INDEX(CSDA!D$1:D$500,MATCH("Phí dịch vụ"&amp;PAYROLL!DH$2,CSDA!A$1:A$500&amp;CSDA!C$1:C$500,0)),0)%,DJ741*IFERROR(INDEX(CSDA!D$1:D$500,MATCH("Phí dịch vụ"&amp;PAYROLL!DJ$2,CSDA!A$1:A$500&amp;CSDA!C$1:C$500,0)),0)%,BN741*IFERROR(INDEX(CSDA!D$1:D$500,MATCH(BN$2,CSDA!C$1:C$500,0)),0)%)-BN741*7%</f>
        <v/>
      </c>
      <c r="DQ741">
        <f>IFERROR(INDEX(ADJ!$A$1:$BZ$1000,MATCH(PAYROLL!D741,ADJ!A$1:A$500,0),MATCH(PAYROLL!DQ$2,ADJ!$2:$2,0)),0)</f>
        <v/>
      </c>
      <c r="DR741">
        <f>IFERROR(INDEX(ADJ!$A$1:$BZ$1000,MATCH(PAYROLL!D741,ADJ!A$1:A$500,0),MATCH(PAYROLL!DR$2,ADJ!$2:$2,0)),0)</f>
        <v/>
      </c>
      <c r="DS741">
        <f>SUM(DP741:DR741)</f>
        <v/>
      </c>
      <c r="DT741">
        <f>EK741</f>
        <v/>
      </c>
      <c r="DU741">
        <f>SUM(DO741:DR741)</f>
        <v/>
      </c>
      <c r="DV741">
        <f>ROUND(DU741*0.1,0)</f>
        <v/>
      </c>
      <c r="DW741">
        <f>DU741+DV741</f>
        <v/>
      </c>
      <c r="DZ741">
        <f>IFERROR(INDEX(ADJ!$A$1:$BZ$1000,MATCH(PAYROLL!$D741,ADJ!A$1:A$500,0),MATCH(PAYROLL!DZ$2,ADJ!$2:$2,0)),0)</f>
        <v/>
      </c>
      <c r="EA741">
        <f>IFERROR(INDEX(ADJ!$A$1:$BZ$1000,MATCH(PAYROLL!$D741,ADJ!A$1:A$500,0),MATCH(PAYROLL!EA$2,ADJ!$2:$2,0)),0)</f>
        <v/>
      </c>
      <c r="EB741">
        <f>IFERROR(INDEX(ADJ!$A$1:$BZ$1000,MATCH(PAYROLL!$D741,ADJ!A$1:A$500,0),MATCH(PAYROLL!EB$2,ADJ!$2:$2,0)),0)</f>
        <v/>
      </c>
      <c r="EC741">
        <f>IFERROR(INDEX(ADJ!$A$1:$BZ$1000,MATCH(PAYROLL!$D741,ADJ!A$1:A$500,0),MATCH(PAYROLL!EC$2,ADJ!$2:$2,0)),0)</f>
        <v/>
      </c>
      <c r="ED741">
        <f>IFERROR(INDEX(ADJ!$A$1:$BZ$1000,MATCH(PAYROLL!$D741,ADJ!A$1:A$500,0),MATCH(PAYROLL!ED$2,ADJ!$2:$2,0)),0)</f>
        <v/>
      </c>
      <c r="EE741">
        <f>IFERROR(INDEX(ADJ!$A$1:$BZ$1000,MATCH(PAYROLL!$D741,ADJ!A$1:A$500,0),MATCH(PAYROLL!EE$2,ADJ!$2:$2,0)),0)</f>
        <v/>
      </c>
      <c r="EF741">
        <f>IFERROR(INDEX(ADJ!$A$1:$BZ$1000,MATCH(PAYROLL!$D741,ADJ!A$1:A$500,0),MATCH(PAYROLL!EF$2,ADJ!$2:$2,0)),0)</f>
        <v/>
      </c>
      <c r="EG741">
        <f>IFERROR(INDEX(ADJ!$A$1:$BZ$1000,MATCH(PAYROLL!$D741,ADJ!A$1:A$500,0),MATCH(PAYROLL!EG$2,ADJ!$2:$2,0)),0)</f>
        <v/>
      </c>
      <c r="EH741">
        <f>IFERROR(INDEX(ADJ!$A$1:$BZ$1000,MATCH(PAYROLL!$D741,ADJ!A$1:A$500,0),MATCH(PAYROLL!EH$2,ADJ!$2:$2,0)),0)</f>
        <v/>
      </c>
      <c r="EI741">
        <f>IFERROR(INDEX(ADJ!$A$1:$BZ$1000,MATCH(PAYROLL!D741,ADJ!A$1:A$500,0),MATCH(PAYROLL!EI$2,ADJ!$2:$2,0)),0)</f>
        <v/>
      </c>
      <c r="EJ741">
        <f>IFERROR(INDEX(ADJ!$A$1:$BZ$1000,MATCH(PAYROLL!$D741,ADJ!A$1:A$500,0),MATCH(PAYROLL!EJ$2,ADJ!$2:$2,0)),0)</f>
        <v/>
      </c>
      <c r="EK741">
        <f>SUM(DZ741:EJ741)</f>
        <v/>
      </c>
    </row>
    <row r="742">
      <c r="A742" t="n">
        <v>740</v>
      </c>
      <c r="B742" t="inlineStr">
        <is>
          <t>Chảo Xuân Công</t>
        </is>
      </c>
      <c r="D742" t="inlineStr">
        <is>
          <t>157028-01</t>
        </is>
      </c>
      <c r="S742">
        <f>IFERROR(INDEX(PIS!$A$1:$BZ$1000,MATCH($D742,PIS!C$1:C$500,0),MATCH("Lương CB tháng trước",PIS!$1:$1,0)),0)</f>
        <v/>
      </c>
      <c r="T742">
        <f>IFERROR(INDEX(PIS!$A$1:$BZ$1000,MATCH($D742,PIS!C$1:C$500,0),MATCH("Lương CB hiện tại",PIS!$1:$1,0)),0)</f>
        <v/>
      </c>
      <c r="U742">
        <f>IFERROR(INDEX(PIS!$A$1:$BZ$1000,MATCH($D742,PIS!C$1:C$500,0),MATCH("Lương đóng BHBB",PIS!$1:$1,0)),0)</f>
        <v/>
      </c>
      <c r="V742">
        <f>IFERROR(INDEX(PIS!$A$1:$BZ$1000,MATCH($D742,PIS!C$1:C$500,0),MATCH(V$2,PIS!$2:$2,0)),0)</f>
        <v/>
      </c>
      <c r="W742">
        <f>IFERROR(INDEX(PIS!$A$1:$BZ$1000,MATCH($D742,PIS!C$1:C$500,0),MATCH(W$2,PIS!$2:$2,0)),0)</f>
        <v/>
      </c>
      <c r="X742">
        <f>IFERROR(INDEX(PIS!$A$1:$BZ$1000,MATCH($D742,PIS!C$1:C$500,0),MATCH(X$2,PIS!$2:$2,0)),0)</f>
        <v/>
      </c>
      <c r="Y742">
        <f>IFERROR(INDEX(PIS!$A$1:$BZ$1000,MATCH($D742,PIS!C$1:C$500,0),MATCH(Y$2,PIS!$2:$2,0)),0)</f>
        <v/>
      </c>
      <c r="Z742">
        <f>IFERROR(INDEX(PIS!$A$1:$BZ$1000,MATCH($D742,PIS!C$1:C$500,0),MATCH(Z$2,PIS!$2:$2,0)),0)</f>
        <v/>
      </c>
      <c r="AA742">
        <f>IFERROR(INDEX(PIS!$A$1:$BZ$1000,MATCH($D742,PIS!C$1:C$500,0),MATCH(AA$2,PIS!$2:$2,0)),0)</f>
        <v/>
      </c>
      <c r="AB742">
        <f>IFERROR(INDEX(PIS!$A$1:$BZ$1000,MATCH($D742,PIS!C$1:C$500,0),MATCH(AB$2,PIS!$2:$2,0)),0)</f>
        <v/>
      </c>
      <c r="AC742">
        <f>SUM(V742:AB742)</f>
        <v/>
      </c>
      <c r="AD742">
        <f>IFERROR(INDEX(TIMESHEET!$A$1:$AI$5000,MATCH($D742,TIMESHEET!A$1:A$500,0),MATCH("T100",TIMESHEET!$2:$2,0))-2,0)</f>
        <v/>
      </c>
      <c r="AE742">
        <f>IFERROR(INDEX(TIMESHEET!$A$1:$AI$5000,MATCH($D742,TIMESHEET!A$1:A$500,0),MATCH("T202",TIMESHEET!$2:$2,0)),0)</f>
        <v/>
      </c>
      <c r="AF742">
        <f>IFERROR(INDEX(TIMESHEET!$A$1:$AI$5000,MATCH($D742,TIMESHEET!A$1:A$500,0),MATCH("T302",TIMESHEET!$2:$2,0)),0)</f>
        <v/>
      </c>
      <c r="AG742">
        <f>IFERROR(INDEX(TIMESHEET!$A$1:$AI$5000,MATCH($D742,TIMESHEET!A$1:A$500,0),MATCH("T406",TIMESHEET!$2:$2,0)),0)</f>
        <v/>
      </c>
      <c r="AH742">
        <f>AE742+AG742</f>
        <v/>
      </c>
      <c r="AI742">
        <f>IFERROR(INDEX(TIMESHEET!$A$1:$AI$5000,MATCH($D742,TIMESHEET!A$1:A$500,0),MATCH("T701",TIMESHEET!$2:$2,0)),0)</f>
        <v/>
      </c>
      <c r="AJ742">
        <f>IFERROR(INDEX(TIMESHEET!$A$1:$AI$5000,MATCH($D742,TIMESHEET!B$1:B$500,0),MATCH("T320",TIMESHEET!$2:$2,0)),0)</f>
        <v/>
      </c>
      <c r="AK742">
        <f>IFERROR(IF(LEFT(INDEX(PIS!O$1:O$500,MATCH(D742,PIS!C$1:C$500)),1)="M",T742/AD742*SUM(AE742:AG742),T742*AD742),0)</f>
        <v/>
      </c>
      <c r="AL742">
        <f>IFERROR(INDEX(ADJ!$A$1:$BZ$1000,MATCH(PAYROLL!D742,ADJ!A$1:A$500,0),MATCH(PAYROLL!AL$2,ADJ!$2:$2,0)),0)</f>
        <v/>
      </c>
      <c r="AM742">
        <f>SUM(AK742:AL742)</f>
        <v/>
      </c>
      <c r="AN742">
        <f>IFERROR(ROUND(V742/$AD742*$AH742,0),0)</f>
        <v/>
      </c>
      <c r="AO742">
        <f>IFERROR(ROUND(W742/$AD742*$AH742,0),0)</f>
        <v/>
      </c>
      <c r="AP742">
        <f>IFERROR(ROUND(X742/$AD742*$AE742,0),0)</f>
        <v/>
      </c>
      <c r="AQ742">
        <f>IFERROR(ROUND(Y742/$AD742*$AH742,0),0)</f>
        <v/>
      </c>
      <c r="AR742">
        <f>IFERROR(ROUND(Z742/$AD742*$AH742,0),0)</f>
        <v/>
      </c>
      <c r="AS742">
        <f>IFERROR(ROUND(AA742/$AD742*$AH742,0),0)</f>
        <v/>
      </c>
      <c r="AT742">
        <f>IFERROR(IF((AE742+AF742+AG742)&gt;13,AB742,ROUND(AB742/AD742*AH742,0)),0)</f>
        <v/>
      </c>
      <c r="AU742">
        <f>IFERROR(INDEX(ADJ!$A$1:$BZ$1000,MATCH(PAYROLL!D742,ADJ!A$1:A$500,0),MATCH(PAYROLL!AU$2,ADJ!$2:$2,0)),0)</f>
        <v/>
      </c>
      <c r="AV742">
        <f>ROUND(SUM(AN742:AU742),0)</f>
        <v/>
      </c>
      <c r="AW742">
        <f>IFERROR(INDEX(TIMESHEET!$A$1:$AI$5000,MATCH(PAYROLL!D742,TIMESHEET!A$1:A$500,0),MATCH("T620",TIMESHEET!$2:$2,0)),0)</f>
        <v/>
      </c>
      <c r="AX742">
        <f>IFERROR(INDEX(TIMESHEET!$A$1:$AI$5000,MATCH(PAYROLL!D742,TIMESHEET!A$1:A$500,0),MATCH("T601",TIMESHEET!$2:$2,0)),0)</f>
        <v/>
      </c>
      <c r="AY742">
        <f>IFERROR(INDEX(TIMESHEET!$A$1:$AI$5000,MATCH(PAYROLL!D742,TIMESHEET!A$1:A$500,0),MATCH("T602",TIMESHEET!$2:$2,0)),0)</f>
        <v/>
      </c>
      <c r="AZ742">
        <f>IFERROR(INDEX(TIMESHEET!$A$1:$AI$5000,MATCH(PAYROLL!D742,TIMESHEET!A$1:A$500,0),MATCH("T603",TIMESHEET!$2:$2,0)),0)</f>
        <v/>
      </c>
      <c r="BA742">
        <f>IFERROR(INDEX(TIMESHEET!$A$1:$AI$5000,MATCH(PAYROLL!D742,TIMESHEET!A$1:A$500,0),MATCH("T611",TIMESHEET!$2:$2,0)),0)</f>
        <v/>
      </c>
      <c r="BB742">
        <f>IFERROR(INDEX(TIMESHEET!$A$1:$AI$5000,MATCH(PAYROLL!D742,TIMESHEET!A$1:A$500,0),MATCH("T612",TIMESHEET!$2:$2,0)),0)</f>
        <v/>
      </c>
      <c r="BC742">
        <f>IFERROR(INDEX(TIMESHEET!$A$1:$AI$5000,MATCH(PAYROLL!D742,TIMESHEET!A$1:A$500,0),MATCH("T613",TIMESHEET!$2:$2,0)),0)</f>
        <v/>
      </c>
      <c r="BD742">
        <f>IFERROR(INDEX(TIMESHEET!$A$1:$AI$5000,MATCH(PAYROLL!D742,TIMESHEET!A$1:A$500,0),MATCH("T500",TIMESHEET!$2:$2,0)),0)</f>
        <v/>
      </c>
      <c r="BE742">
        <f>IFERROR(IF(LEFT(INDEX(PIS!O$1:O$500,MATCH(D742,PIS!C$1:C$500)),1)="M",T742/AD742/8*(AW742+AX742*1.5+AY742*2+AZ742*3+BA742*2.1+BB742*2.7+BC742*3.9+BD742*0.3),T742/8*(AW742+AX742*1.5+AY742*2+AZ742*3+BA742*2.1+BB742*2.7+BC742*3.9+BD742*0.3)),0)</f>
        <v/>
      </c>
      <c r="BF742">
        <f>IFERROR(INDEX(ADJ!$A$1:$BZ$1000,MATCH(PAYROLL!$D742,ADJ!A$1:A$500,0),MATCH(PAYROLL!BF$2,ADJ!$2:$2,0)),0)</f>
        <v/>
      </c>
      <c r="BG742">
        <f>IFERROR(INDEX(ADJ!$A$1:$BZ$1000,MATCH(PAYROLL!D742,ADJ!A$1:A$500,0),MATCH(PAYROLL!BG$2,ADJ!$2:$2,0)),0)</f>
        <v/>
      </c>
      <c r="BH742">
        <f>IFERROR(INDEX(ADJ!$A$1:$BZ$1000,MATCH(PAYROLL!D742,ADJ!A$1:A$500,0),MATCH(PAYROLL!BH$2,ADJ!$2:$2,0)),0)</f>
        <v/>
      </c>
      <c r="BI742">
        <f>IFERROR(INDEX(ADJ!$A$1:$BZ$1000,MATCH(PAYROLL!D742,ADJ!A$1:A$500,0),MATCH(PAYROLL!BI$2,ADJ!$2:$2,0)),0)</f>
        <v/>
      </c>
      <c r="BJ742">
        <f>IFERROR(INDEX(ADJ!$A$1:$BZ$1000,MATCH(PAYROLL!D742,ADJ!A$1:A$500,0),MATCH(PAYROLL!BJ$2,ADJ!$2:$2,0)),0)</f>
        <v/>
      </c>
      <c r="BK742">
        <f>SUM(BF742:BJ742)</f>
        <v/>
      </c>
      <c r="BL742">
        <f>IFERROR(INDEX(ADJ!$A$1:$BZ$1000,MATCH(PAYROLL!D742,ADJ!A$1:A$500,0),MATCH(PAYROLL!BL$2,ADJ!$2:$2,0)),0)</f>
        <v/>
      </c>
      <c r="BM742">
        <f>IFERROR(INDEX(ADJ!$A$1:$BZ$1000,MATCH(PAYROLL!D742,ADJ!A$1:A$500,0),MATCH(PAYROLL!BM$2,ADJ!$2:$2,0)),0)</f>
        <v/>
      </c>
      <c r="BN742">
        <f>IFERROR(INDEX(ADJ!$A$1:$BZ$1000,MATCH(PAYROLL!D742,ADJ!A$1:A$500,0),MATCH(PAYROLL!BN$2,ADJ!$2:$2,0)),0)</f>
        <v/>
      </c>
      <c r="BO742">
        <f>IFERROR(INDEX(ADJ!$A$1:$BZ$1000,MATCH(PAYROLL!D742,ADJ!A$1:A$500,0),MATCH(PAYROLL!BO$2,ADJ!$2:$2,0)),0)</f>
        <v/>
      </c>
      <c r="BP742">
        <f>SUM(AM742,AV742,BE742,BK742,BL742:BO742)</f>
        <v/>
      </c>
      <c r="BQ742">
        <f>BO742</f>
        <v/>
      </c>
      <c r="BR742">
        <f>IFERROR(ROUND(IF(LEFT(INDEX(PIS!O$1:O$500,MATCH(D742,PIS!C$1:C$500)),1)="D",T742/8*(BD742*0.3),IF(LEFT(INDEX(PIS!O$1:O$500,MATCH(D742,PIS!C$1:C$500)),1)="H",T742*($BD742*0.3),T742/$AD742/8*($BD742*0.3))),0),0)</f>
        <v/>
      </c>
      <c r="BS742">
        <f>IF(AP742&lt;1,0,MIN(AP742,730000))</f>
        <v/>
      </c>
      <c r="BT742">
        <f>IFERROR(ROUND((BE742-SUM(AW742:BC742)*T742/AD742/8),0)-BR742,0)</f>
        <v/>
      </c>
      <c r="BU742">
        <f>AO742</f>
        <v/>
      </c>
      <c r="BV742">
        <f>SUM(BQ742:BU742)</f>
        <v/>
      </c>
      <c r="BW742">
        <f>BP742-BV742</f>
        <v/>
      </c>
      <c r="BX742">
        <f>IFERROR(IF(RIGHT(INDEX(PIS!O$1:O$500,MATCH(D742,PIS!C$1:C$500)),5)="Gross",MIN(U742+V742,VLOOKUP("R700",TSC!B:C,2,0)*VLOOKUP("R101",TSC!B:C,2,0))*VLOOKUP("R701",TSC!B:C,2,0)%,0),0)</f>
        <v/>
      </c>
      <c r="BY742">
        <f>IFERROR(IF(RIGHT(INDEX(PIS!O$1:O$500,MATCH(D742,PIS!C$1:C$500)),5)="Gross",MIN(U742+V742,VLOOKUP("R700",TSC!B:C,2,0)*VLOOKUP("R101",TSC!B:C,2,0))*VLOOKUP("T704",TSC!B:C,2,0)%,0),0)</f>
        <v/>
      </c>
      <c r="BZ742">
        <f>IFERROR(IF(RIGHT(INDEX(PIS!O$1:O$500,MATCH(D742,PIS!C$1:C$500)),5)="Gross",MIN(U742+V742,VLOOKUP("R700",TSC!B:C,2,0)*VLOOKUP("1",TSC!F:G,2,0))*VLOOKUP("T705",TSC!B:C,2,0)%,0),0)</f>
        <v/>
      </c>
      <c r="CA742">
        <f>IFERROR(INDEX(ADJ!$A$1:$BZ$1000,MATCH(PAYROLL!D742,ADJ!A$1:A$500,0),MATCH(PAYROLL!CA$2,ADJ!$2:$2,0)),0)</f>
        <v/>
      </c>
      <c r="CB742">
        <f>IFERROR(INDEX(ADJ!$A$1:$BZ$1000,MATCH(PAYROLL!D742,ADJ!A$1:A$500,0),MATCH(PAYROLL!CB$2,ADJ!$2:$2,0)),0)</f>
        <v/>
      </c>
      <c r="CC742">
        <f>SUM(BX742:CB742)</f>
        <v/>
      </c>
      <c r="CD742">
        <f>IFERROR(INDEX(PIS!$A$1:$BZ$1000,MATCH(PAYROLL!D742,PIS!C$1:C$500,0),MATCH(PAYROLL!CD$1,PIS!$1:$1,0)),0)</f>
        <v/>
      </c>
      <c r="CE742">
        <f>IFERROR(IF(OR(INDEX(PIS!P$1:P$500,MATCH(D742,PIS!C$1:C$500,0))="LT2",INDEX(PIS!P$1:P$500,MATCH(D742,PIS!C$1:C$500,0))="P10"),0,SUM(CC742,CD742*VLOOKUP("R601",TSC!B:C,2,0),VLOOKUP("R602",TSC!B:C,2,0))),0)</f>
        <v/>
      </c>
      <c r="CF742">
        <f>MAX(BW742-CE742,0)</f>
        <v/>
      </c>
      <c r="CG742">
        <f>IFERROR(IF(OR(RIGHT(INDEX(PIS!P$1:P$500,MATCH(D742,PIS!C$1:C$500)),5)="P10",RIGHT(INDEX(PIS!P$1:P$500,MATCH(D742,PIS!C$1:C$500)),5)="CK"),0,IF(CF742&lt;=5000000,CF742*5%,IF(CF742&lt;=10000000,CF742*10%-250000,IF(CF742&lt;=18000000,CF742*15%-750000,IF(CF742&lt;=32000000,CF742*20%-1650000,IF(CF742&lt;=52000000,CF742*25%-3250000,IF(CF742&lt;=80000000,BH742*30%-5850000,CF742*35%-9850000))))))),0)</f>
        <v/>
      </c>
      <c r="CH742">
        <f>IFERROR(IF(OR(INDEX(PIS!P$1:P$500,MATCH(D742,PIS!C$1:C$500))="LT",INDEX(PIS!P$1:P$500,MATCH(D742,PIS!C$1:C$500))="CK"),0,IF(CF742&lt;2000000,0,CF742*10%)),0)</f>
        <v/>
      </c>
      <c r="CI742">
        <f>IFERROR(INDEX(ADJ!$A$1:$BZ$1000,MATCH(PAYROLL!D742,ADJ!A$1:A$500,0),MATCH(PAYROLL!CI$2,ADJ!$2:$2,0)),0)</f>
        <v/>
      </c>
      <c r="CJ742">
        <f>IFERROR(INDEX(ADJ!$A$1:$BZ$1000,MATCH(PAYROLL!D742,ADJ!A$1:A$500,0),MATCH(PAYROLL!CJ$2,ADJ!$2:$2,0)),0)</f>
        <v/>
      </c>
      <c r="CK742">
        <f>IFERROR(INDEX(ADJ!$A$1:$BZ$1000,MATCH(PAYROLL!D742,ADJ!A$1:A$500,0),MATCH(PAYROLL!CK$2,ADJ!$2:$2,0)),0)</f>
        <v/>
      </c>
      <c r="CL742">
        <f>SUM(CG742:CK742)</f>
        <v/>
      </c>
      <c r="CM742">
        <f>ROUND(SUM(CH742:CK742),0)</f>
        <v/>
      </c>
      <c r="CN742">
        <f>IFERROR(INDEX(CSDA!D$1:D$500,MATCH($CN$2,CSDA!C$1:C$500,0))*INDEX(PIS!V$1:V$500,MATCH(D742,PIS!C$1:C$500))+INDEX(ADJ!$A$1:$BZ$1000,MATCH(PAYROLL!D742,ADJ!A$1:A$500,0),MATCH(PAYROLL!CN$2,ADJ!$2:$2,0)),0)</f>
        <v/>
      </c>
      <c r="CO742">
        <f>IFERROR(INDEX(ADJ!$A$1:$BZ$1000,MATCH(PAYROLL!D742,ADJ!A$1:A$500,0),MATCH(PAYROLL!CO$2,ADJ!$2:$2,0)),0)</f>
        <v/>
      </c>
      <c r="CP742">
        <f>IFERROR(INDEX(ADJ!$A$1:$BZ$1000,MATCH(PAYROLL!D742,ADJ!A$1:A$500,0),MATCH(PAYROLL!CP$2,ADJ!$2:$2,0)),0)</f>
        <v/>
      </c>
      <c r="CQ742">
        <f>BP742-CL742-CI742-CM742-CN742-CO742-CP742-CC742</f>
        <v/>
      </c>
      <c r="CR742">
        <f>IFERROR(IF(RIGHT(INDEX(PIS!O$1:O$500,MATCH(D742,PIS!C$1:C$500,0)),5)="Gross",MIN(U742+V742,VLOOKUP("R700",TSC!B:C,2,0)*VLOOKUP("R101",TSC!B:C,2,0))*(VLOOKUP("T711",TSC!B:C,2,0)+VLOOKUP("T712",TSC!B:C,2,0))%,MIN(T742+V742,VLOOKUP("R700",TSC!B:C,2,0)*VLOOKUP("R101",TSC!B:C,2,0))*(VLOOKUP("T711",TSC!B:C,2,0)+VLOOKUP("T712",TSC!B:C,2,0)+VLOOKUP("R701",TSC!B:C,2,0))%),0)</f>
        <v/>
      </c>
      <c r="CS742">
        <f>IFERROR(IF(RIGHT(INDEX(PIS!O$1:O$500,MATCH(D742,PIS!C$1:C$500,0)),5)="Gross",MIN(U742+V742,VLOOKUP("R700",TSC!B:C,2,0)*VLOOKUP("R101",TSC!B:C,2,0))*(VLOOKUP("T714",TSC!B:C,2,0))%,MIN(T742+V742,VLOOKUP("R700",TSC!B:C,2,0)*VLOOKUP("R101",TSC!B:C,2,0))*(VLOOKUP("T704",TSC!B:C,2,0)+VLOOKUP("T714",TSC!B:C,2,0))%),0)</f>
        <v/>
      </c>
      <c r="CT742">
        <f>IFERROR(IF(RIGHT(INDEX(PIS!O$1:O$500,MATCH(D742,PIS!C$1:C$500,0)),5)="Gross",MIN(U742+V742,VLOOKUP("R700",TSC!B:C,2,0)*VLOOKUP("R101",TSC!B:C,2,0))*VLOOKUP("T705",TSC!B:C,2,0)%,MIN(T742+V742,VLOOKUP("R700",TSC!B:C,2,0)*VLOOKUP("R101",TSC!B:C,2,0))*VLOOKUP("T705",TSC!B:C,2,0)%),0)</f>
        <v/>
      </c>
      <c r="CU742">
        <f>IFERROR(IF(RIGHT(INDEX(PIS!O$1:O$500,MATCH(D742,PIS!C$1:C$500,0)),5)="Gross",MIN(U742+V742,VLOOKUP("R700",TSC!B:C,2,0)*VLOOKUP("R101",TSC!B:C,2,0))*(VLOOKUP("T713",TSC!B:C,2,0))%,MIN(T742+V742,VLOOKUP("R700",TSC!B:C,2,0)*VLOOKUP("R101",TSC!B:C,2,0))*(VLOOKUP("T713",TSC!B:C,2,0))%),0)</f>
        <v/>
      </c>
      <c r="CV742">
        <f>IFERROR(INDEX(ADJ!$A$1:$BZ$1000,MATCH(PAYROLL!D742,ADJ!A$1:A$500,0),MATCH(PAYROLL!CV$2,ADJ!$2:$2,0)),0)</f>
        <v/>
      </c>
      <c r="CW742">
        <f>IFERROR(INDEX(ADJ!$A$1:$BZ$1000,MATCH(PAYROLL!D742,ADJ!A$1:A$500,0),MATCH(PAYROLL!CW$2,ADJ!$2:$2,0)),0)</f>
        <v/>
      </c>
      <c r="CX742">
        <f>SUM(CR742:CW742)</f>
        <v/>
      </c>
      <c r="CY742">
        <f>ROUND(IF(CR742&gt;0,T742+V742*VLOOKUP("R202",TSC!$B$1:$C$500,2,0),0),0)</f>
        <v/>
      </c>
      <c r="CZ742">
        <f>IFERROR(INDEX(CSDA!D$1:D$500,MATCH($CZ$2,CSDA!C$1:C$500,0)),0)</f>
        <v/>
      </c>
      <c r="DA742">
        <f>ROUND(T742*0.7%,0)</f>
        <v/>
      </c>
      <c r="DB742">
        <f>ROUND(T742/12,0)</f>
        <v/>
      </c>
      <c r="DC742">
        <f ref="DC742" t="array">IFERROR(INDEX(CSDA!D$1:D$500,MATCH("Trích giữ"&amp;PAYROLL!DC$2,CSDA!A$1:A$500&amp;CSDA!C$1:C$500,0)),0)</f>
        <v/>
      </c>
      <c r="DD742">
        <f ref="DD742" t="array">IFERROR(INDEX(CSDA!D$1:D$500,MATCH("Trích giữ"&amp;PAYROLL!DD$2,CSDA!A$1:A$500&amp;CSDA!C$1:C$500,0)),0)</f>
        <v/>
      </c>
      <c r="DE742">
        <f ref="DE742" t="array">IFERROR(INDEX(CSDA!D$1:D$500,MATCH("Trích giữ"&amp;PAYROLL!DE$2,CSDA!A$1:A$500&amp;CSDA!C$1:C$500,0)),0)</f>
        <v/>
      </c>
      <c r="DF742">
        <f>IFERROR(INDEX(CSDA!D$1:D$500,MATCH(PAYROLL!DF$2,CSDA!C$1:C$500,0)),0)</f>
        <v/>
      </c>
      <c r="DG742">
        <f ref="DG742" t="array">IFERROR(INDEX(CSDA!D$1:D$500,MATCH("Trích giữ"&amp;PAYROLL!DG$2,CSDA!A$1:A$500&amp;CSDA!C$1:C$500,0)),0)</f>
        <v/>
      </c>
      <c r="DH742">
        <f>ROUND(T742/26,0)</f>
        <v/>
      </c>
      <c r="DI742">
        <f ref="DI742" t="array">IFERROR(INDEX(CSDA!D$1:D$500,MATCH("Trích giữ"&amp;PAYROLL!DI$2,CSDA!A$1:A$500&amp;CSDA!C$1:C$500,0)),0)</f>
        <v/>
      </c>
      <c r="DJ742">
        <f>IF(U742=0,T742*21.5%-BL742,0)</f>
        <v/>
      </c>
      <c r="DK742">
        <f ref="DK742" t="array">IFERROR(INDEX(CSDA!D$1:D$500,MATCH("Trích giữ"&amp;PAYROLL!DK$2,CSDA!A$1:A$500&amp;CSDA!C$1:C$500,0)),0)</f>
        <v/>
      </c>
      <c r="DL742">
        <f>IFERROR(INDEX(CSDA!D$1:D$500,MATCH(PAYROLL!DL$2,CSDA!C$1:C$500,0))/12,0)</f>
        <v/>
      </c>
      <c r="DM742">
        <f>SUM(DB742:DL742)</f>
        <v/>
      </c>
      <c r="DN742">
        <f>IFERROR(INDEX(ADJ!$A$1:$BZ$1000,MATCH(PAYROLL!D742,ADJ!A$1:A$500,0),MATCH(PAYROLL!DN$2,ADJ!$2:$2,0)),0)</f>
        <v/>
      </c>
      <c r="DO742">
        <f>IFERROR(SUM(BP742,DM742:DN742,CX742:DA742)-DT742,0)</f>
        <v/>
      </c>
      <c r="DP742">
        <f ref="DP742" t="array">SUM(BW742*IFERROR(INDEX(CSDA!D$1:D$500,MATCH(BW$2,CSDA!C$1:C$500,0)),0)%,CX742*IFERROR(INDEX(CSDA!D$1:D$500,MATCH(CX$2,CSDA!C$1:C$500,0)),0)%,DA742*IFERROR(INDEX(CSDA!D$1:D$500,MATCH(DA$2,CSDA!C$1:C$500,0)),0)%,DB742*IFERROR(INDEX(CSDA!D$1:D$500,MATCH(DB$2,CSDA!C$1:C$500,0)),0)%,DF742*IFERROR(INDEX(CSDA!D$1:D$500,MATCH("Phí dịch vụ"&amp;PAYROLL!DF$2,CSDA!A$1:A$500&amp;CSDA!C$1:C$500,0)),0)%,DC742*IFERROR(INDEX(CSDA!D$1:D$500,MATCH("Phí dịch vụ"&amp;PAYROLL!DC$2,CSDA!A$1:A$500&amp;CSDA!C$1:C$500,0)),0)%,DH742*IFERROR(INDEX(CSDA!D$1:D$500,MATCH("Phí dịch vụ"&amp;PAYROLL!DH$2,CSDA!A$1:A$500&amp;CSDA!C$1:C$500,0)),0)%,DJ742*IFERROR(INDEX(CSDA!D$1:D$500,MATCH("Phí dịch vụ"&amp;PAYROLL!DJ$2,CSDA!A$1:A$500&amp;CSDA!C$1:C$500,0)),0)%,BN742*IFERROR(INDEX(CSDA!D$1:D$500,MATCH(BN$2,CSDA!C$1:C$500,0)),0)%)-BN742*7%</f>
        <v/>
      </c>
      <c r="DQ742">
        <f>IFERROR(INDEX(ADJ!$A$1:$BZ$1000,MATCH(PAYROLL!D742,ADJ!A$1:A$500,0),MATCH(PAYROLL!DQ$2,ADJ!$2:$2,0)),0)</f>
        <v/>
      </c>
      <c r="DR742">
        <f>IFERROR(INDEX(ADJ!$A$1:$BZ$1000,MATCH(PAYROLL!D742,ADJ!A$1:A$500,0),MATCH(PAYROLL!DR$2,ADJ!$2:$2,0)),0)</f>
        <v/>
      </c>
      <c r="DS742">
        <f>SUM(DP742:DR742)</f>
        <v/>
      </c>
      <c r="DT742">
        <f>EK742</f>
        <v/>
      </c>
      <c r="DU742">
        <f>SUM(DO742:DR742)</f>
        <v/>
      </c>
      <c r="DV742">
        <f>ROUND(DU742*0.1,0)</f>
        <v/>
      </c>
      <c r="DW742">
        <f>DU742+DV742</f>
        <v/>
      </c>
      <c r="DZ742">
        <f>IFERROR(INDEX(ADJ!$A$1:$BZ$1000,MATCH(PAYROLL!$D742,ADJ!A$1:A$500,0),MATCH(PAYROLL!DZ$2,ADJ!$2:$2,0)),0)</f>
        <v/>
      </c>
      <c r="EA742">
        <f>IFERROR(INDEX(ADJ!$A$1:$BZ$1000,MATCH(PAYROLL!$D742,ADJ!A$1:A$500,0),MATCH(PAYROLL!EA$2,ADJ!$2:$2,0)),0)</f>
        <v/>
      </c>
      <c r="EB742">
        <f>IFERROR(INDEX(ADJ!$A$1:$BZ$1000,MATCH(PAYROLL!$D742,ADJ!A$1:A$500,0),MATCH(PAYROLL!EB$2,ADJ!$2:$2,0)),0)</f>
        <v/>
      </c>
      <c r="EC742">
        <f>IFERROR(INDEX(ADJ!$A$1:$BZ$1000,MATCH(PAYROLL!$D742,ADJ!A$1:A$500,0),MATCH(PAYROLL!EC$2,ADJ!$2:$2,0)),0)</f>
        <v/>
      </c>
      <c r="ED742">
        <f>IFERROR(INDEX(ADJ!$A$1:$BZ$1000,MATCH(PAYROLL!$D742,ADJ!A$1:A$500,0),MATCH(PAYROLL!ED$2,ADJ!$2:$2,0)),0)</f>
        <v/>
      </c>
      <c r="EE742">
        <f>IFERROR(INDEX(ADJ!$A$1:$BZ$1000,MATCH(PAYROLL!$D742,ADJ!A$1:A$500,0),MATCH(PAYROLL!EE$2,ADJ!$2:$2,0)),0)</f>
        <v/>
      </c>
      <c r="EF742">
        <f>IFERROR(INDEX(ADJ!$A$1:$BZ$1000,MATCH(PAYROLL!$D742,ADJ!A$1:A$500,0),MATCH(PAYROLL!EF$2,ADJ!$2:$2,0)),0)</f>
        <v/>
      </c>
      <c r="EG742">
        <f>IFERROR(INDEX(ADJ!$A$1:$BZ$1000,MATCH(PAYROLL!$D742,ADJ!A$1:A$500,0),MATCH(PAYROLL!EG$2,ADJ!$2:$2,0)),0)</f>
        <v/>
      </c>
      <c r="EH742">
        <f>IFERROR(INDEX(ADJ!$A$1:$BZ$1000,MATCH(PAYROLL!$D742,ADJ!A$1:A$500,0),MATCH(PAYROLL!EH$2,ADJ!$2:$2,0)),0)</f>
        <v/>
      </c>
      <c r="EI742">
        <f>IFERROR(INDEX(ADJ!$A$1:$BZ$1000,MATCH(PAYROLL!D742,ADJ!A$1:A$500,0),MATCH(PAYROLL!EI$2,ADJ!$2:$2,0)),0)</f>
        <v/>
      </c>
      <c r="EJ742">
        <f>IFERROR(INDEX(ADJ!$A$1:$BZ$1000,MATCH(PAYROLL!$D742,ADJ!A$1:A$500,0),MATCH(PAYROLL!EJ$2,ADJ!$2:$2,0)),0)</f>
        <v/>
      </c>
      <c r="EK742">
        <f>SUM(DZ742:EJ742)</f>
        <v/>
      </c>
    </row>
    <row r="743">
      <c r="A743" t="n">
        <v>741</v>
      </c>
      <c r="B743" t="inlineStr">
        <is>
          <t>Quang Bách</t>
        </is>
      </c>
      <c r="D743" t="inlineStr">
        <is>
          <t>157027-01</t>
        </is>
      </c>
      <c r="S743">
        <f>IFERROR(INDEX(PIS!$A$1:$BZ$1000,MATCH($D743,PIS!C$1:C$500,0),MATCH("Lương CB tháng trước",PIS!$1:$1,0)),0)</f>
        <v/>
      </c>
      <c r="T743">
        <f>IFERROR(INDEX(PIS!$A$1:$BZ$1000,MATCH($D743,PIS!C$1:C$500,0),MATCH("Lương CB hiện tại",PIS!$1:$1,0)),0)</f>
        <v/>
      </c>
      <c r="U743">
        <f>IFERROR(INDEX(PIS!$A$1:$BZ$1000,MATCH($D743,PIS!C$1:C$500,0),MATCH("Lương đóng BHBB",PIS!$1:$1,0)),0)</f>
        <v/>
      </c>
      <c r="V743">
        <f>IFERROR(INDEX(PIS!$A$1:$BZ$1000,MATCH($D743,PIS!C$1:C$500,0),MATCH(V$2,PIS!$2:$2,0)),0)</f>
        <v/>
      </c>
      <c r="W743">
        <f>IFERROR(INDEX(PIS!$A$1:$BZ$1000,MATCH($D743,PIS!C$1:C$500,0),MATCH(W$2,PIS!$2:$2,0)),0)</f>
        <v/>
      </c>
      <c r="X743">
        <f>IFERROR(INDEX(PIS!$A$1:$BZ$1000,MATCH($D743,PIS!C$1:C$500,0),MATCH(X$2,PIS!$2:$2,0)),0)</f>
        <v/>
      </c>
      <c r="Y743">
        <f>IFERROR(INDEX(PIS!$A$1:$BZ$1000,MATCH($D743,PIS!C$1:C$500,0),MATCH(Y$2,PIS!$2:$2,0)),0)</f>
        <v/>
      </c>
      <c r="Z743">
        <f>IFERROR(INDEX(PIS!$A$1:$BZ$1000,MATCH($D743,PIS!C$1:C$500,0),MATCH(Z$2,PIS!$2:$2,0)),0)</f>
        <v/>
      </c>
      <c r="AA743">
        <f>IFERROR(INDEX(PIS!$A$1:$BZ$1000,MATCH($D743,PIS!C$1:C$500,0),MATCH(AA$2,PIS!$2:$2,0)),0)</f>
        <v/>
      </c>
      <c r="AB743">
        <f>IFERROR(INDEX(PIS!$A$1:$BZ$1000,MATCH($D743,PIS!C$1:C$500,0),MATCH(AB$2,PIS!$2:$2,0)),0)</f>
        <v/>
      </c>
      <c r="AC743">
        <f>SUM(V743:AB743)</f>
        <v/>
      </c>
      <c r="AD743">
        <f>IFERROR(INDEX(TIMESHEET!$A$1:$AI$5000,MATCH($D743,TIMESHEET!A$1:A$500,0),MATCH("T100",TIMESHEET!$2:$2,0))-2,0)</f>
        <v/>
      </c>
      <c r="AE743">
        <f>IFERROR(INDEX(TIMESHEET!$A$1:$AI$5000,MATCH($D743,TIMESHEET!A$1:A$500,0),MATCH("T202",TIMESHEET!$2:$2,0)),0)</f>
        <v/>
      </c>
      <c r="AF743">
        <f>IFERROR(INDEX(TIMESHEET!$A$1:$AI$5000,MATCH($D743,TIMESHEET!A$1:A$500,0),MATCH("T302",TIMESHEET!$2:$2,0)),0)</f>
        <v/>
      </c>
      <c r="AG743">
        <f>IFERROR(INDEX(TIMESHEET!$A$1:$AI$5000,MATCH($D743,TIMESHEET!A$1:A$500,0),MATCH("T406",TIMESHEET!$2:$2,0)),0)</f>
        <v/>
      </c>
      <c r="AH743">
        <f>AE743+AG743</f>
        <v/>
      </c>
      <c r="AI743">
        <f>IFERROR(INDEX(TIMESHEET!$A$1:$AI$5000,MATCH($D743,TIMESHEET!A$1:A$500,0),MATCH("T701",TIMESHEET!$2:$2,0)),0)</f>
        <v/>
      </c>
      <c r="AJ743">
        <f>IFERROR(INDEX(TIMESHEET!$A$1:$AI$5000,MATCH($D743,TIMESHEET!B$1:B$500,0),MATCH("T320",TIMESHEET!$2:$2,0)),0)</f>
        <v/>
      </c>
      <c r="AK743">
        <f>IFERROR(IF(LEFT(INDEX(PIS!O$1:O$500,MATCH(D743,PIS!C$1:C$500)),1)="M",T743/AD743*SUM(AE743:AG743),T743*AD743),0)</f>
        <v/>
      </c>
      <c r="AL743">
        <f>IFERROR(INDEX(ADJ!$A$1:$BZ$1000,MATCH(PAYROLL!D743,ADJ!A$1:A$500,0),MATCH(PAYROLL!AL$2,ADJ!$2:$2,0)),0)</f>
        <v/>
      </c>
      <c r="AM743">
        <f>SUM(AK743:AL743)</f>
        <v/>
      </c>
      <c r="AN743">
        <f>IFERROR(ROUND(V743/$AD743*$AH743,0),0)</f>
        <v/>
      </c>
      <c r="AO743">
        <f>IFERROR(ROUND(W743/$AD743*$AH743,0),0)</f>
        <v/>
      </c>
      <c r="AP743">
        <f>IFERROR(ROUND(X743/$AD743*$AE743,0),0)</f>
        <v/>
      </c>
      <c r="AQ743">
        <f>IFERROR(ROUND(Y743/$AD743*$AH743,0),0)</f>
        <v/>
      </c>
      <c r="AR743">
        <f>IFERROR(ROUND(Z743/$AD743*$AH743,0),0)</f>
        <v/>
      </c>
      <c r="AS743">
        <f>IFERROR(ROUND(AA743/$AD743*$AH743,0),0)</f>
        <v/>
      </c>
      <c r="AT743">
        <f>IFERROR(IF((AE743+AF743+AG743)&gt;13,AB743,ROUND(AB743/AD743*AH743,0)),0)</f>
        <v/>
      </c>
      <c r="AU743">
        <f>IFERROR(INDEX(ADJ!$A$1:$BZ$1000,MATCH(PAYROLL!D743,ADJ!A$1:A$500,0),MATCH(PAYROLL!AU$2,ADJ!$2:$2,0)),0)</f>
        <v/>
      </c>
      <c r="AV743">
        <f>ROUND(SUM(AN743:AU743),0)</f>
        <v/>
      </c>
      <c r="AW743">
        <f>IFERROR(INDEX(TIMESHEET!$A$1:$AI$5000,MATCH(PAYROLL!D743,TIMESHEET!A$1:A$500,0),MATCH("T620",TIMESHEET!$2:$2,0)),0)</f>
        <v/>
      </c>
      <c r="AX743">
        <f>IFERROR(INDEX(TIMESHEET!$A$1:$AI$5000,MATCH(PAYROLL!D743,TIMESHEET!A$1:A$500,0),MATCH("T601",TIMESHEET!$2:$2,0)),0)</f>
        <v/>
      </c>
      <c r="AY743">
        <f>IFERROR(INDEX(TIMESHEET!$A$1:$AI$5000,MATCH(PAYROLL!D743,TIMESHEET!A$1:A$500,0),MATCH("T602",TIMESHEET!$2:$2,0)),0)</f>
        <v/>
      </c>
      <c r="AZ743">
        <f>IFERROR(INDEX(TIMESHEET!$A$1:$AI$5000,MATCH(PAYROLL!D743,TIMESHEET!A$1:A$500,0),MATCH("T603",TIMESHEET!$2:$2,0)),0)</f>
        <v/>
      </c>
      <c r="BA743">
        <f>IFERROR(INDEX(TIMESHEET!$A$1:$AI$5000,MATCH(PAYROLL!D743,TIMESHEET!A$1:A$500,0),MATCH("T611",TIMESHEET!$2:$2,0)),0)</f>
        <v/>
      </c>
      <c r="BB743">
        <f>IFERROR(INDEX(TIMESHEET!$A$1:$AI$5000,MATCH(PAYROLL!D743,TIMESHEET!A$1:A$500,0),MATCH("T612",TIMESHEET!$2:$2,0)),0)</f>
        <v/>
      </c>
      <c r="BC743">
        <f>IFERROR(INDEX(TIMESHEET!$A$1:$AI$5000,MATCH(PAYROLL!D743,TIMESHEET!A$1:A$500,0),MATCH("T613",TIMESHEET!$2:$2,0)),0)</f>
        <v/>
      </c>
      <c r="BD743">
        <f>IFERROR(INDEX(TIMESHEET!$A$1:$AI$5000,MATCH(PAYROLL!D743,TIMESHEET!A$1:A$500,0),MATCH("T500",TIMESHEET!$2:$2,0)),0)</f>
        <v/>
      </c>
      <c r="BE743">
        <f>IFERROR(IF(LEFT(INDEX(PIS!O$1:O$500,MATCH(D743,PIS!C$1:C$500)),1)="M",T743/AD743/8*(AW743+AX743*1.5+AY743*2+AZ743*3+BA743*2.1+BB743*2.7+BC743*3.9+BD743*0.3),T743/8*(AW743+AX743*1.5+AY743*2+AZ743*3+BA743*2.1+BB743*2.7+BC743*3.9+BD743*0.3)),0)</f>
        <v/>
      </c>
      <c r="BF743">
        <f>IFERROR(INDEX(ADJ!$A$1:$BZ$1000,MATCH(PAYROLL!$D743,ADJ!A$1:A$500,0),MATCH(PAYROLL!BF$2,ADJ!$2:$2,0)),0)</f>
        <v/>
      </c>
      <c r="BG743">
        <f>IFERROR(INDEX(ADJ!$A$1:$BZ$1000,MATCH(PAYROLL!D743,ADJ!A$1:A$500,0),MATCH(PAYROLL!BG$2,ADJ!$2:$2,0)),0)</f>
        <v/>
      </c>
      <c r="BH743">
        <f>IFERROR(INDEX(ADJ!$A$1:$BZ$1000,MATCH(PAYROLL!D743,ADJ!A$1:A$500,0),MATCH(PAYROLL!BH$2,ADJ!$2:$2,0)),0)</f>
        <v/>
      </c>
      <c r="BI743">
        <f>IFERROR(INDEX(ADJ!$A$1:$BZ$1000,MATCH(PAYROLL!D743,ADJ!A$1:A$500,0),MATCH(PAYROLL!BI$2,ADJ!$2:$2,0)),0)</f>
        <v/>
      </c>
      <c r="BJ743">
        <f>IFERROR(INDEX(ADJ!$A$1:$BZ$1000,MATCH(PAYROLL!D743,ADJ!A$1:A$500,0),MATCH(PAYROLL!BJ$2,ADJ!$2:$2,0)),0)</f>
        <v/>
      </c>
      <c r="BK743">
        <f>SUM(BF743:BJ743)</f>
        <v/>
      </c>
      <c r="BL743">
        <f>IFERROR(INDEX(ADJ!$A$1:$BZ$1000,MATCH(PAYROLL!D743,ADJ!A$1:A$500,0),MATCH(PAYROLL!BL$2,ADJ!$2:$2,0)),0)</f>
        <v/>
      </c>
      <c r="BM743">
        <f>IFERROR(INDEX(ADJ!$A$1:$BZ$1000,MATCH(PAYROLL!D743,ADJ!A$1:A$500,0),MATCH(PAYROLL!BM$2,ADJ!$2:$2,0)),0)</f>
        <v/>
      </c>
      <c r="BN743">
        <f>IFERROR(INDEX(ADJ!$A$1:$BZ$1000,MATCH(PAYROLL!D743,ADJ!A$1:A$500,0),MATCH(PAYROLL!BN$2,ADJ!$2:$2,0)),0)</f>
        <v/>
      </c>
      <c r="BO743">
        <f>IFERROR(INDEX(ADJ!$A$1:$BZ$1000,MATCH(PAYROLL!D743,ADJ!A$1:A$500,0),MATCH(PAYROLL!BO$2,ADJ!$2:$2,0)),0)</f>
        <v/>
      </c>
      <c r="BP743">
        <f>SUM(AM743,AV743,BE743,BK743,BL743:BO743)</f>
        <v/>
      </c>
      <c r="BQ743">
        <f>BO743</f>
        <v/>
      </c>
      <c r="BR743">
        <f>IFERROR(ROUND(IF(LEFT(INDEX(PIS!O$1:O$500,MATCH(D743,PIS!C$1:C$500)),1)="D",T743/8*(BD743*0.3),IF(LEFT(INDEX(PIS!O$1:O$500,MATCH(D743,PIS!C$1:C$500)),1)="H",T743*($BD743*0.3),T743/$AD743/8*($BD743*0.3))),0),0)</f>
        <v/>
      </c>
      <c r="BS743">
        <f>IF(AP743&lt;1,0,MIN(AP743,730000))</f>
        <v/>
      </c>
      <c r="BT743">
        <f>IFERROR(ROUND((BE743-SUM(AW743:BC743)*T743/AD743/8),0)-BR743,0)</f>
        <v/>
      </c>
      <c r="BU743">
        <f>AO743</f>
        <v/>
      </c>
      <c r="BV743">
        <f>SUM(BQ743:BU743)</f>
        <v/>
      </c>
      <c r="BW743">
        <f>BP743-BV743</f>
        <v/>
      </c>
      <c r="BX743">
        <f>IFERROR(IF(RIGHT(INDEX(PIS!O$1:O$500,MATCH(D743,PIS!C$1:C$500)),5)="Gross",MIN(U743+V743,VLOOKUP("R700",TSC!B:C,2,0)*VLOOKUP("R101",TSC!B:C,2,0))*VLOOKUP("R701",TSC!B:C,2,0)%,0),0)</f>
        <v/>
      </c>
      <c r="BY743">
        <f>IFERROR(IF(RIGHT(INDEX(PIS!O$1:O$500,MATCH(D743,PIS!C$1:C$500)),5)="Gross",MIN(U743+V743,VLOOKUP("R700",TSC!B:C,2,0)*VLOOKUP("R101",TSC!B:C,2,0))*VLOOKUP("T704",TSC!B:C,2,0)%,0),0)</f>
        <v/>
      </c>
      <c r="BZ743">
        <f>IFERROR(IF(RIGHT(INDEX(PIS!O$1:O$500,MATCH(D743,PIS!C$1:C$500)),5)="Gross",MIN(U743+V743,VLOOKUP("R700",TSC!B:C,2,0)*VLOOKUP("1",TSC!F:G,2,0))*VLOOKUP("T705",TSC!B:C,2,0)%,0),0)</f>
        <v/>
      </c>
      <c r="CA743">
        <f>IFERROR(INDEX(ADJ!$A$1:$BZ$1000,MATCH(PAYROLL!D743,ADJ!A$1:A$500,0),MATCH(PAYROLL!CA$2,ADJ!$2:$2,0)),0)</f>
        <v/>
      </c>
      <c r="CB743">
        <f>IFERROR(INDEX(ADJ!$A$1:$BZ$1000,MATCH(PAYROLL!D743,ADJ!A$1:A$500,0),MATCH(PAYROLL!CB$2,ADJ!$2:$2,0)),0)</f>
        <v/>
      </c>
      <c r="CC743">
        <f>SUM(BX743:CB743)</f>
        <v/>
      </c>
      <c r="CD743">
        <f>IFERROR(INDEX(PIS!$A$1:$BZ$1000,MATCH(PAYROLL!D743,PIS!C$1:C$500,0),MATCH(PAYROLL!CD$1,PIS!$1:$1,0)),0)</f>
        <v/>
      </c>
      <c r="CE743">
        <f>IFERROR(IF(OR(INDEX(PIS!P$1:P$500,MATCH(D743,PIS!C$1:C$500,0))="LT2",INDEX(PIS!P$1:P$500,MATCH(D743,PIS!C$1:C$500,0))="P10"),0,SUM(CC743,CD743*VLOOKUP("R601",TSC!B:C,2,0),VLOOKUP("R602",TSC!B:C,2,0))),0)</f>
        <v/>
      </c>
      <c r="CF743">
        <f>MAX(BW743-CE743,0)</f>
        <v/>
      </c>
      <c r="CG743">
        <f>IFERROR(IF(OR(RIGHT(INDEX(PIS!P$1:P$500,MATCH(D743,PIS!C$1:C$500)),5)="P10",RIGHT(INDEX(PIS!P$1:P$500,MATCH(D743,PIS!C$1:C$500)),5)="CK"),0,IF(CF743&lt;=5000000,CF743*5%,IF(CF743&lt;=10000000,CF743*10%-250000,IF(CF743&lt;=18000000,CF743*15%-750000,IF(CF743&lt;=32000000,CF743*20%-1650000,IF(CF743&lt;=52000000,CF743*25%-3250000,IF(CF743&lt;=80000000,BH743*30%-5850000,CF743*35%-9850000))))))),0)</f>
        <v/>
      </c>
      <c r="CH743">
        <f>IFERROR(IF(OR(INDEX(PIS!P$1:P$500,MATCH(D743,PIS!C$1:C$500))="LT",INDEX(PIS!P$1:P$500,MATCH(D743,PIS!C$1:C$500))="CK"),0,IF(CF743&lt;2000000,0,CF743*10%)),0)</f>
        <v/>
      </c>
      <c r="CI743">
        <f>IFERROR(INDEX(ADJ!$A$1:$BZ$1000,MATCH(PAYROLL!D743,ADJ!A$1:A$500,0),MATCH(PAYROLL!CI$2,ADJ!$2:$2,0)),0)</f>
        <v/>
      </c>
      <c r="CJ743">
        <f>IFERROR(INDEX(ADJ!$A$1:$BZ$1000,MATCH(PAYROLL!D743,ADJ!A$1:A$500,0),MATCH(PAYROLL!CJ$2,ADJ!$2:$2,0)),0)</f>
        <v/>
      </c>
      <c r="CK743">
        <f>IFERROR(INDEX(ADJ!$A$1:$BZ$1000,MATCH(PAYROLL!D743,ADJ!A$1:A$500,0),MATCH(PAYROLL!CK$2,ADJ!$2:$2,0)),0)</f>
        <v/>
      </c>
      <c r="CL743">
        <f>SUM(CG743:CK743)</f>
        <v/>
      </c>
      <c r="CM743">
        <f>ROUND(SUM(CH743:CK743),0)</f>
        <v/>
      </c>
      <c r="CN743">
        <f>IFERROR(INDEX(CSDA!D$1:D$500,MATCH($CN$2,CSDA!C$1:C$500,0))*INDEX(PIS!V$1:V$500,MATCH(D743,PIS!C$1:C$500))+INDEX(ADJ!$A$1:$BZ$1000,MATCH(PAYROLL!D743,ADJ!A$1:A$500,0),MATCH(PAYROLL!CN$2,ADJ!$2:$2,0)),0)</f>
        <v/>
      </c>
      <c r="CO743">
        <f>IFERROR(INDEX(ADJ!$A$1:$BZ$1000,MATCH(PAYROLL!D743,ADJ!A$1:A$500,0),MATCH(PAYROLL!CO$2,ADJ!$2:$2,0)),0)</f>
        <v/>
      </c>
      <c r="CP743">
        <f>IFERROR(INDEX(ADJ!$A$1:$BZ$1000,MATCH(PAYROLL!D743,ADJ!A$1:A$500,0),MATCH(PAYROLL!CP$2,ADJ!$2:$2,0)),0)</f>
        <v/>
      </c>
      <c r="CQ743">
        <f>BP743-CL743-CI743-CM743-CN743-CO743-CP743-CC743</f>
        <v/>
      </c>
      <c r="CR743">
        <f>IFERROR(IF(RIGHT(INDEX(PIS!O$1:O$500,MATCH(D743,PIS!C$1:C$500,0)),5)="Gross",MIN(U743+V743,VLOOKUP("R700",TSC!B:C,2,0)*VLOOKUP("R101",TSC!B:C,2,0))*(VLOOKUP("T711",TSC!B:C,2,0)+VLOOKUP("T712",TSC!B:C,2,0))%,MIN(T743+V743,VLOOKUP("R700",TSC!B:C,2,0)*VLOOKUP("R101",TSC!B:C,2,0))*(VLOOKUP("T711",TSC!B:C,2,0)+VLOOKUP("T712",TSC!B:C,2,0)+VLOOKUP("R701",TSC!B:C,2,0))%),0)</f>
        <v/>
      </c>
      <c r="CS743">
        <f>IFERROR(IF(RIGHT(INDEX(PIS!O$1:O$500,MATCH(D743,PIS!C$1:C$500,0)),5)="Gross",MIN(U743+V743,VLOOKUP("R700",TSC!B:C,2,0)*VLOOKUP("R101",TSC!B:C,2,0))*(VLOOKUP("T714",TSC!B:C,2,0))%,MIN(T743+V743,VLOOKUP("R700",TSC!B:C,2,0)*VLOOKUP("R101",TSC!B:C,2,0))*(VLOOKUP("T704",TSC!B:C,2,0)+VLOOKUP("T714",TSC!B:C,2,0))%),0)</f>
        <v/>
      </c>
      <c r="CT743">
        <f>IFERROR(IF(RIGHT(INDEX(PIS!O$1:O$500,MATCH(D743,PIS!C$1:C$500,0)),5)="Gross",MIN(U743+V743,VLOOKUP("R700",TSC!B:C,2,0)*VLOOKUP("R101",TSC!B:C,2,0))*VLOOKUP("T705",TSC!B:C,2,0)%,MIN(T743+V743,VLOOKUP("R700",TSC!B:C,2,0)*VLOOKUP("R101",TSC!B:C,2,0))*VLOOKUP("T705",TSC!B:C,2,0)%),0)</f>
        <v/>
      </c>
      <c r="CU743">
        <f>IFERROR(IF(RIGHT(INDEX(PIS!O$1:O$500,MATCH(D743,PIS!C$1:C$500,0)),5)="Gross",MIN(U743+V743,VLOOKUP("R700",TSC!B:C,2,0)*VLOOKUP("R101",TSC!B:C,2,0))*(VLOOKUP("T713",TSC!B:C,2,0))%,MIN(T743+V743,VLOOKUP("R700",TSC!B:C,2,0)*VLOOKUP("R101",TSC!B:C,2,0))*(VLOOKUP("T713",TSC!B:C,2,0))%),0)</f>
        <v/>
      </c>
      <c r="CV743">
        <f>IFERROR(INDEX(ADJ!$A$1:$BZ$1000,MATCH(PAYROLL!D743,ADJ!A$1:A$500,0),MATCH(PAYROLL!CV$2,ADJ!$2:$2,0)),0)</f>
        <v/>
      </c>
      <c r="CW743">
        <f>IFERROR(INDEX(ADJ!$A$1:$BZ$1000,MATCH(PAYROLL!D743,ADJ!A$1:A$500,0),MATCH(PAYROLL!CW$2,ADJ!$2:$2,0)),0)</f>
        <v/>
      </c>
      <c r="CX743">
        <f>SUM(CR743:CW743)</f>
        <v/>
      </c>
      <c r="CY743">
        <f>ROUND(IF(CR743&gt;0,T743+V743*VLOOKUP("R202",TSC!$B$1:$C$500,2,0),0),0)</f>
        <v/>
      </c>
      <c r="CZ743">
        <f>IFERROR(INDEX(CSDA!D$1:D$500,MATCH($CZ$2,CSDA!C$1:C$500,0)),0)</f>
        <v/>
      </c>
      <c r="DA743">
        <f>ROUND(T743*0.7%,0)</f>
        <v/>
      </c>
      <c r="DB743">
        <f>ROUND(T743/12,0)</f>
        <v/>
      </c>
      <c r="DC743">
        <f ref="DC743" t="array">IFERROR(INDEX(CSDA!D$1:D$500,MATCH("Trích giữ"&amp;PAYROLL!DC$2,CSDA!A$1:A$500&amp;CSDA!C$1:C$500,0)),0)</f>
        <v/>
      </c>
      <c r="DD743">
        <f ref="DD743" t="array">IFERROR(INDEX(CSDA!D$1:D$500,MATCH("Trích giữ"&amp;PAYROLL!DD$2,CSDA!A$1:A$500&amp;CSDA!C$1:C$500,0)),0)</f>
        <v/>
      </c>
      <c r="DE743">
        <f ref="DE743" t="array">IFERROR(INDEX(CSDA!D$1:D$500,MATCH("Trích giữ"&amp;PAYROLL!DE$2,CSDA!A$1:A$500&amp;CSDA!C$1:C$500,0)),0)</f>
        <v/>
      </c>
      <c r="DF743">
        <f>IFERROR(INDEX(CSDA!D$1:D$500,MATCH(PAYROLL!DF$2,CSDA!C$1:C$500,0)),0)</f>
        <v/>
      </c>
      <c r="DG743">
        <f ref="DG743" t="array">IFERROR(INDEX(CSDA!D$1:D$500,MATCH("Trích giữ"&amp;PAYROLL!DG$2,CSDA!A$1:A$500&amp;CSDA!C$1:C$500,0)),0)</f>
        <v/>
      </c>
      <c r="DH743">
        <f>ROUND(T743/26,0)</f>
        <v/>
      </c>
      <c r="DI743">
        <f ref="DI743" t="array">IFERROR(INDEX(CSDA!D$1:D$500,MATCH("Trích giữ"&amp;PAYROLL!DI$2,CSDA!A$1:A$500&amp;CSDA!C$1:C$500,0)),0)</f>
        <v/>
      </c>
      <c r="DJ743">
        <f>IF(U743=0,T743*21.5%-BL743,0)</f>
        <v/>
      </c>
      <c r="DK743">
        <f ref="DK743" t="array">IFERROR(INDEX(CSDA!D$1:D$500,MATCH("Trích giữ"&amp;PAYROLL!DK$2,CSDA!A$1:A$500&amp;CSDA!C$1:C$500,0)),0)</f>
        <v/>
      </c>
      <c r="DL743">
        <f>IFERROR(INDEX(CSDA!D$1:D$500,MATCH(PAYROLL!DL$2,CSDA!C$1:C$500,0))/12,0)</f>
        <v/>
      </c>
      <c r="DM743">
        <f>SUM(DB743:DL743)</f>
        <v/>
      </c>
      <c r="DN743">
        <f>IFERROR(INDEX(ADJ!$A$1:$BZ$1000,MATCH(PAYROLL!D743,ADJ!A$1:A$500,0),MATCH(PAYROLL!DN$2,ADJ!$2:$2,0)),0)</f>
        <v/>
      </c>
      <c r="DO743">
        <f>IFERROR(SUM(BP743,DM743:DN743,CX743:DA743)-DT743,0)</f>
        <v/>
      </c>
      <c r="DP743">
        <f ref="DP743" t="array">SUM(BW743*IFERROR(INDEX(CSDA!D$1:D$500,MATCH(BW$2,CSDA!C$1:C$500,0)),0)%,CX743*IFERROR(INDEX(CSDA!D$1:D$500,MATCH(CX$2,CSDA!C$1:C$500,0)),0)%,DA743*IFERROR(INDEX(CSDA!D$1:D$500,MATCH(DA$2,CSDA!C$1:C$500,0)),0)%,DB743*IFERROR(INDEX(CSDA!D$1:D$500,MATCH(DB$2,CSDA!C$1:C$500,0)),0)%,DF743*IFERROR(INDEX(CSDA!D$1:D$500,MATCH("Phí dịch vụ"&amp;PAYROLL!DF$2,CSDA!A$1:A$500&amp;CSDA!C$1:C$500,0)),0)%,DC743*IFERROR(INDEX(CSDA!D$1:D$500,MATCH("Phí dịch vụ"&amp;PAYROLL!DC$2,CSDA!A$1:A$500&amp;CSDA!C$1:C$500,0)),0)%,DH743*IFERROR(INDEX(CSDA!D$1:D$500,MATCH("Phí dịch vụ"&amp;PAYROLL!DH$2,CSDA!A$1:A$500&amp;CSDA!C$1:C$500,0)),0)%,DJ743*IFERROR(INDEX(CSDA!D$1:D$500,MATCH("Phí dịch vụ"&amp;PAYROLL!DJ$2,CSDA!A$1:A$500&amp;CSDA!C$1:C$500,0)),0)%,BN743*IFERROR(INDEX(CSDA!D$1:D$500,MATCH(BN$2,CSDA!C$1:C$500,0)),0)%)-BN743*7%</f>
        <v/>
      </c>
      <c r="DQ743">
        <f>IFERROR(INDEX(ADJ!$A$1:$BZ$1000,MATCH(PAYROLL!D743,ADJ!A$1:A$500,0),MATCH(PAYROLL!DQ$2,ADJ!$2:$2,0)),0)</f>
        <v/>
      </c>
      <c r="DR743">
        <f>IFERROR(INDEX(ADJ!$A$1:$BZ$1000,MATCH(PAYROLL!D743,ADJ!A$1:A$500,0),MATCH(PAYROLL!DR$2,ADJ!$2:$2,0)),0)</f>
        <v/>
      </c>
      <c r="DS743">
        <f>SUM(DP743:DR743)</f>
        <v/>
      </c>
      <c r="DT743">
        <f>EK743</f>
        <v/>
      </c>
      <c r="DU743">
        <f>SUM(DO743:DR743)</f>
        <v/>
      </c>
      <c r="DV743">
        <f>ROUND(DU743*0.1,0)</f>
        <v/>
      </c>
      <c r="DW743">
        <f>DU743+DV743</f>
        <v/>
      </c>
      <c r="DZ743">
        <f>IFERROR(INDEX(ADJ!$A$1:$BZ$1000,MATCH(PAYROLL!$D743,ADJ!A$1:A$500,0),MATCH(PAYROLL!DZ$2,ADJ!$2:$2,0)),0)</f>
        <v/>
      </c>
      <c r="EA743">
        <f>IFERROR(INDEX(ADJ!$A$1:$BZ$1000,MATCH(PAYROLL!$D743,ADJ!A$1:A$500,0),MATCH(PAYROLL!EA$2,ADJ!$2:$2,0)),0)</f>
        <v/>
      </c>
      <c r="EB743">
        <f>IFERROR(INDEX(ADJ!$A$1:$BZ$1000,MATCH(PAYROLL!$D743,ADJ!A$1:A$500,0),MATCH(PAYROLL!EB$2,ADJ!$2:$2,0)),0)</f>
        <v/>
      </c>
      <c r="EC743">
        <f>IFERROR(INDEX(ADJ!$A$1:$BZ$1000,MATCH(PAYROLL!$D743,ADJ!A$1:A$500,0),MATCH(PAYROLL!EC$2,ADJ!$2:$2,0)),0)</f>
        <v/>
      </c>
      <c r="ED743">
        <f>IFERROR(INDEX(ADJ!$A$1:$BZ$1000,MATCH(PAYROLL!$D743,ADJ!A$1:A$500,0),MATCH(PAYROLL!ED$2,ADJ!$2:$2,0)),0)</f>
        <v/>
      </c>
      <c r="EE743">
        <f>IFERROR(INDEX(ADJ!$A$1:$BZ$1000,MATCH(PAYROLL!$D743,ADJ!A$1:A$500,0),MATCH(PAYROLL!EE$2,ADJ!$2:$2,0)),0)</f>
        <v/>
      </c>
      <c r="EF743">
        <f>IFERROR(INDEX(ADJ!$A$1:$BZ$1000,MATCH(PAYROLL!$D743,ADJ!A$1:A$500,0),MATCH(PAYROLL!EF$2,ADJ!$2:$2,0)),0)</f>
        <v/>
      </c>
      <c r="EG743">
        <f>IFERROR(INDEX(ADJ!$A$1:$BZ$1000,MATCH(PAYROLL!$D743,ADJ!A$1:A$500,0),MATCH(PAYROLL!EG$2,ADJ!$2:$2,0)),0)</f>
        <v/>
      </c>
      <c r="EH743">
        <f>IFERROR(INDEX(ADJ!$A$1:$BZ$1000,MATCH(PAYROLL!$D743,ADJ!A$1:A$500,0),MATCH(PAYROLL!EH$2,ADJ!$2:$2,0)),0)</f>
        <v/>
      </c>
      <c r="EI743">
        <f>IFERROR(INDEX(ADJ!$A$1:$BZ$1000,MATCH(PAYROLL!D743,ADJ!A$1:A$500,0),MATCH(PAYROLL!EI$2,ADJ!$2:$2,0)),0)</f>
        <v/>
      </c>
      <c r="EJ743">
        <f>IFERROR(INDEX(ADJ!$A$1:$BZ$1000,MATCH(PAYROLL!$D743,ADJ!A$1:A$500,0),MATCH(PAYROLL!EJ$2,ADJ!$2:$2,0)),0)</f>
        <v/>
      </c>
      <c r="EK743">
        <f>SUM(DZ743:EJ743)</f>
        <v/>
      </c>
    </row>
    <row r="744">
      <c r="A744" t="n">
        <v>742</v>
      </c>
      <c r="B744" t="inlineStr">
        <is>
          <t>Sầm Thị Tỉnh</t>
        </is>
      </c>
      <c r="D744" t="inlineStr">
        <is>
          <t>157026-01</t>
        </is>
      </c>
      <c r="S744">
        <f>IFERROR(INDEX(PIS!$A$1:$BZ$1000,MATCH($D744,PIS!C$1:C$500,0),MATCH("Lương CB tháng trước",PIS!$1:$1,0)),0)</f>
        <v/>
      </c>
      <c r="T744">
        <f>IFERROR(INDEX(PIS!$A$1:$BZ$1000,MATCH($D744,PIS!C$1:C$500,0),MATCH("Lương CB hiện tại",PIS!$1:$1,0)),0)</f>
        <v/>
      </c>
      <c r="U744">
        <f>IFERROR(INDEX(PIS!$A$1:$BZ$1000,MATCH($D744,PIS!C$1:C$500,0),MATCH("Lương đóng BHBB",PIS!$1:$1,0)),0)</f>
        <v/>
      </c>
      <c r="V744">
        <f>IFERROR(INDEX(PIS!$A$1:$BZ$1000,MATCH($D744,PIS!C$1:C$500,0),MATCH(V$2,PIS!$2:$2,0)),0)</f>
        <v/>
      </c>
      <c r="W744">
        <f>IFERROR(INDEX(PIS!$A$1:$BZ$1000,MATCH($D744,PIS!C$1:C$500,0),MATCH(W$2,PIS!$2:$2,0)),0)</f>
        <v/>
      </c>
      <c r="X744">
        <f>IFERROR(INDEX(PIS!$A$1:$BZ$1000,MATCH($D744,PIS!C$1:C$500,0),MATCH(X$2,PIS!$2:$2,0)),0)</f>
        <v/>
      </c>
      <c r="Y744">
        <f>IFERROR(INDEX(PIS!$A$1:$BZ$1000,MATCH($D744,PIS!C$1:C$500,0),MATCH(Y$2,PIS!$2:$2,0)),0)</f>
        <v/>
      </c>
      <c r="Z744">
        <f>IFERROR(INDEX(PIS!$A$1:$BZ$1000,MATCH($D744,PIS!C$1:C$500,0),MATCH(Z$2,PIS!$2:$2,0)),0)</f>
        <v/>
      </c>
      <c r="AA744">
        <f>IFERROR(INDEX(PIS!$A$1:$BZ$1000,MATCH($D744,PIS!C$1:C$500,0),MATCH(AA$2,PIS!$2:$2,0)),0)</f>
        <v/>
      </c>
      <c r="AB744">
        <f>IFERROR(INDEX(PIS!$A$1:$BZ$1000,MATCH($D744,PIS!C$1:C$500,0),MATCH(AB$2,PIS!$2:$2,0)),0)</f>
        <v/>
      </c>
      <c r="AC744">
        <f>SUM(V744:AB744)</f>
        <v/>
      </c>
      <c r="AD744">
        <f>IFERROR(INDEX(TIMESHEET!$A$1:$AI$5000,MATCH($D744,TIMESHEET!A$1:A$500,0),MATCH("T100",TIMESHEET!$2:$2,0))-2,0)</f>
        <v/>
      </c>
      <c r="AE744">
        <f>IFERROR(INDEX(TIMESHEET!$A$1:$AI$5000,MATCH($D744,TIMESHEET!A$1:A$500,0),MATCH("T202",TIMESHEET!$2:$2,0)),0)</f>
        <v/>
      </c>
      <c r="AF744">
        <f>IFERROR(INDEX(TIMESHEET!$A$1:$AI$5000,MATCH($D744,TIMESHEET!A$1:A$500,0),MATCH("T302",TIMESHEET!$2:$2,0)),0)</f>
        <v/>
      </c>
      <c r="AG744">
        <f>IFERROR(INDEX(TIMESHEET!$A$1:$AI$5000,MATCH($D744,TIMESHEET!A$1:A$500,0),MATCH("T406",TIMESHEET!$2:$2,0)),0)</f>
        <v/>
      </c>
      <c r="AH744">
        <f>AE744+AG744</f>
        <v/>
      </c>
      <c r="AI744">
        <f>IFERROR(INDEX(TIMESHEET!$A$1:$AI$5000,MATCH($D744,TIMESHEET!A$1:A$500,0),MATCH("T701",TIMESHEET!$2:$2,0)),0)</f>
        <v/>
      </c>
      <c r="AJ744">
        <f>IFERROR(INDEX(TIMESHEET!$A$1:$AI$5000,MATCH($D744,TIMESHEET!B$1:B$500,0),MATCH("T320",TIMESHEET!$2:$2,0)),0)</f>
        <v/>
      </c>
      <c r="AK744">
        <f>IFERROR(IF(LEFT(INDEX(PIS!O$1:O$500,MATCH(D744,PIS!C$1:C$500)),1)="M",T744/AD744*SUM(AE744:AG744),T744*AD744),0)</f>
        <v/>
      </c>
      <c r="AL744">
        <f>IFERROR(INDEX(ADJ!$A$1:$BZ$1000,MATCH(PAYROLL!D744,ADJ!A$1:A$500,0),MATCH(PAYROLL!AL$2,ADJ!$2:$2,0)),0)</f>
        <v/>
      </c>
      <c r="AM744">
        <f>SUM(AK744:AL744)</f>
        <v/>
      </c>
      <c r="AN744">
        <f>IFERROR(ROUND(V744/$AD744*$AH744,0),0)</f>
        <v/>
      </c>
      <c r="AO744">
        <f>IFERROR(ROUND(W744/$AD744*$AH744,0),0)</f>
        <v/>
      </c>
      <c r="AP744">
        <f>IFERROR(ROUND(X744/$AD744*$AE744,0),0)</f>
        <v/>
      </c>
      <c r="AQ744">
        <f>IFERROR(ROUND(Y744/$AD744*$AH744,0),0)</f>
        <v/>
      </c>
      <c r="AR744">
        <f>IFERROR(ROUND(Z744/$AD744*$AH744,0),0)</f>
        <v/>
      </c>
      <c r="AS744">
        <f>IFERROR(ROUND(AA744/$AD744*$AH744,0),0)</f>
        <v/>
      </c>
      <c r="AT744">
        <f>IFERROR(IF((AE744+AF744+AG744)&gt;13,AB744,ROUND(AB744/AD744*AH744,0)),0)</f>
        <v/>
      </c>
      <c r="AU744">
        <f>IFERROR(INDEX(ADJ!$A$1:$BZ$1000,MATCH(PAYROLL!D744,ADJ!A$1:A$500,0),MATCH(PAYROLL!AU$2,ADJ!$2:$2,0)),0)</f>
        <v/>
      </c>
      <c r="AV744">
        <f>ROUND(SUM(AN744:AU744),0)</f>
        <v/>
      </c>
      <c r="AW744">
        <f>IFERROR(INDEX(TIMESHEET!$A$1:$AI$5000,MATCH(PAYROLL!D744,TIMESHEET!A$1:A$500,0),MATCH("T620",TIMESHEET!$2:$2,0)),0)</f>
        <v/>
      </c>
      <c r="AX744">
        <f>IFERROR(INDEX(TIMESHEET!$A$1:$AI$5000,MATCH(PAYROLL!D744,TIMESHEET!A$1:A$500,0),MATCH("T601",TIMESHEET!$2:$2,0)),0)</f>
        <v/>
      </c>
      <c r="AY744">
        <f>IFERROR(INDEX(TIMESHEET!$A$1:$AI$5000,MATCH(PAYROLL!D744,TIMESHEET!A$1:A$500,0),MATCH("T602",TIMESHEET!$2:$2,0)),0)</f>
        <v/>
      </c>
      <c r="AZ744">
        <f>IFERROR(INDEX(TIMESHEET!$A$1:$AI$5000,MATCH(PAYROLL!D744,TIMESHEET!A$1:A$500,0),MATCH("T603",TIMESHEET!$2:$2,0)),0)</f>
        <v/>
      </c>
      <c r="BA744">
        <f>IFERROR(INDEX(TIMESHEET!$A$1:$AI$5000,MATCH(PAYROLL!D744,TIMESHEET!A$1:A$500,0),MATCH("T611",TIMESHEET!$2:$2,0)),0)</f>
        <v/>
      </c>
      <c r="BB744">
        <f>IFERROR(INDEX(TIMESHEET!$A$1:$AI$5000,MATCH(PAYROLL!D744,TIMESHEET!A$1:A$500,0),MATCH("T612",TIMESHEET!$2:$2,0)),0)</f>
        <v/>
      </c>
      <c r="BC744">
        <f>IFERROR(INDEX(TIMESHEET!$A$1:$AI$5000,MATCH(PAYROLL!D744,TIMESHEET!A$1:A$500,0),MATCH("T613",TIMESHEET!$2:$2,0)),0)</f>
        <v/>
      </c>
      <c r="BD744">
        <f>IFERROR(INDEX(TIMESHEET!$A$1:$AI$5000,MATCH(PAYROLL!D744,TIMESHEET!A$1:A$500,0),MATCH("T500",TIMESHEET!$2:$2,0)),0)</f>
        <v/>
      </c>
      <c r="BE744">
        <f>IFERROR(IF(LEFT(INDEX(PIS!O$1:O$500,MATCH(D744,PIS!C$1:C$500)),1)="M",T744/AD744/8*(AW744+AX744*1.5+AY744*2+AZ744*3+BA744*2.1+BB744*2.7+BC744*3.9+BD744*0.3),T744/8*(AW744+AX744*1.5+AY744*2+AZ744*3+BA744*2.1+BB744*2.7+BC744*3.9+BD744*0.3)),0)</f>
        <v/>
      </c>
      <c r="BF744">
        <f>IFERROR(INDEX(ADJ!$A$1:$BZ$1000,MATCH(PAYROLL!$D744,ADJ!A$1:A$500,0),MATCH(PAYROLL!BF$2,ADJ!$2:$2,0)),0)</f>
        <v/>
      </c>
      <c r="BG744">
        <f>IFERROR(INDEX(ADJ!$A$1:$BZ$1000,MATCH(PAYROLL!D744,ADJ!A$1:A$500,0),MATCH(PAYROLL!BG$2,ADJ!$2:$2,0)),0)</f>
        <v/>
      </c>
      <c r="BH744">
        <f>IFERROR(INDEX(ADJ!$A$1:$BZ$1000,MATCH(PAYROLL!D744,ADJ!A$1:A$500,0),MATCH(PAYROLL!BH$2,ADJ!$2:$2,0)),0)</f>
        <v/>
      </c>
      <c r="BI744">
        <f>IFERROR(INDEX(ADJ!$A$1:$BZ$1000,MATCH(PAYROLL!D744,ADJ!A$1:A$500,0),MATCH(PAYROLL!BI$2,ADJ!$2:$2,0)),0)</f>
        <v/>
      </c>
      <c r="BJ744">
        <f>IFERROR(INDEX(ADJ!$A$1:$BZ$1000,MATCH(PAYROLL!D744,ADJ!A$1:A$500,0),MATCH(PAYROLL!BJ$2,ADJ!$2:$2,0)),0)</f>
        <v/>
      </c>
      <c r="BK744">
        <f>SUM(BF744:BJ744)</f>
        <v/>
      </c>
      <c r="BL744">
        <f>IFERROR(INDEX(ADJ!$A$1:$BZ$1000,MATCH(PAYROLL!D744,ADJ!A$1:A$500,0),MATCH(PAYROLL!BL$2,ADJ!$2:$2,0)),0)</f>
        <v/>
      </c>
      <c r="BM744">
        <f>IFERROR(INDEX(ADJ!$A$1:$BZ$1000,MATCH(PAYROLL!D744,ADJ!A$1:A$500,0),MATCH(PAYROLL!BM$2,ADJ!$2:$2,0)),0)</f>
        <v/>
      </c>
      <c r="BN744">
        <f>IFERROR(INDEX(ADJ!$A$1:$BZ$1000,MATCH(PAYROLL!D744,ADJ!A$1:A$500,0),MATCH(PAYROLL!BN$2,ADJ!$2:$2,0)),0)</f>
        <v/>
      </c>
      <c r="BO744">
        <f>IFERROR(INDEX(ADJ!$A$1:$BZ$1000,MATCH(PAYROLL!D744,ADJ!A$1:A$500,0),MATCH(PAYROLL!BO$2,ADJ!$2:$2,0)),0)</f>
        <v/>
      </c>
      <c r="BP744">
        <f>SUM(AM744,AV744,BE744,BK744,BL744:BO744)</f>
        <v/>
      </c>
      <c r="BQ744">
        <f>BO744</f>
        <v/>
      </c>
      <c r="BR744">
        <f>IFERROR(ROUND(IF(LEFT(INDEX(PIS!O$1:O$500,MATCH(D744,PIS!C$1:C$500)),1)="D",T744/8*(BD744*0.3),IF(LEFT(INDEX(PIS!O$1:O$500,MATCH(D744,PIS!C$1:C$500)),1)="H",T744*($BD744*0.3),T744/$AD744/8*($BD744*0.3))),0),0)</f>
        <v/>
      </c>
      <c r="BS744">
        <f>IF(AP744&lt;1,0,MIN(AP744,730000))</f>
        <v/>
      </c>
      <c r="BT744">
        <f>IFERROR(ROUND((BE744-SUM(AW744:BC744)*T744/AD744/8),0)-BR744,0)</f>
        <v/>
      </c>
      <c r="BU744">
        <f>AO744</f>
        <v/>
      </c>
      <c r="BV744">
        <f>SUM(BQ744:BU744)</f>
        <v/>
      </c>
      <c r="BW744">
        <f>BP744-BV744</f>
        <v/>
      </c>
      <c r="BX744">
        <f>IFERROR(IF(RIGHT(INDEX(PIS!O$1:O$500,MATCH(D744,PIS!C$1:C$500)),5)="Gross",MIN(U744+V744,VLOOKUP("R700",TSC!B:C,2,0)*VLOOKUP("R101",TSC!B:C,2,0))*VLOOKUP("R701",TSC!B:C,2,0)%,0),0)</f>
        <v/>
      </c>
      <c r="BY744">
        <f>IFERROR(IF(RIGHT(INDEX(PIS!O$1:O$500,MATCH(D744,PIS!C$1:C$500)),5)="Gross",MIN(U744+V744,VLOOKUP("R700",TSC!B:C,2,0)*VLOOKUP("R101",TSC!B:C,2,0))*VLOOKUP("T704",TSC!B:C,2,0)%,0),0)</f>
        <v/>
      </c>
      <c r="BZ744">
        <f>IFERROR(IF(RIGHT(INDEX(PIS!O$1:O$500,MATCH(D744,PIS!C$1:C$500)),5)="Gross",MIN(U744+V744,VLOOKUP("R700",TSC!B:C,2,0)*VLOOKUP("1",TSC!F:G,2,0))*VLOOKUP("T705",TSC!B:C,2,0)%,0),0)</f>
        <v/>
      </c>
      <c r="CA744">
        <f>IFERROR(INDEX(ADJ!$A$1:$BZ$1000,MATCH(PAYROLL!D744,ADJ!A$1:A$500,0),MATCH(PAYROLL!CA$2,ADJ!$2:$2,0)),0)</f>
        <v/>
      </c>
      <c r="CB744">
        <f>IFERROR(INDEX(ADJ!$A$1:$BZ$1000,MATCH(PAYROLL!D744,ADJ!A$1:A$500,0),MATCH(PAYROLL!CB$2,ADJ!$2:$2,0)),0)</f>
        <v/>
      </c>
      <c r="CC744">
        <f>SUM(BX744:CB744)</f>
        <v/>
      </c>
      <c r="CD744">
        <f>IFERROR(INDEX(PIS!$A$1:$BZ$1000,MATCH(PAYROLL!D744,PIS!C$1:C$500,0),MATCH(PAYROLL!CD$1,PIS!$1:$1,0)),0)</f>
        <v/>
      </c>
      <c r="CE744">
        <f>IFERROR(IF(OR(INDEX(PIS!P$1:P$500,MATCH(D744,PIS!C$1:C$500,0))="LT2",INDEX(PIS!P$1:P$500,MATCH(D744,PIS!C$1:C$500,0))="P10"),0,SUM(CC744,CD744*VLOOKUP("R601",TSC!B:C,2,0),VLOOKUP("R602",TSC!B:C,2,0))),0)</f>
        <v/>
      </c>
      <c r="CF744">
        <f>MAX(BW744-CE744,0)</f>
        <v/>
      </c>
      <c r="CG744">
        <f>IFERROR(IF(OR(RIGHT(INDEX(PIS!P$1:P$500,MATCH(D744,PIS!C$1:C$500)),5)="P10",RIGHT(INDEX(PIS!P$1:P$500,MATCH(D744,PIS!C$1:C$500)),5)="CK"),0,IF(CF744&lt;=5000000,CF744*5%,IF(CF744&lt;=10000000,CF744*10%-250000,IF(CF744&lt;=18000000,CF744*15%-750000,IF(CF744&lt;=32000000,CF744*20%-1650000,IF(CF744&lt;=52000000,CF744*25%-3250000,IF(CF744&lt;=80000000,BH744*30%-5850000,CF744*35%-9850000))))))),0)</f>
        <v/>
      </c>
      <c r="CH744">
        <f>IFERROR(IF(OR(INDEX(PIS!P$1:P$500,MATCH(D744,PIS!C$1:C$500))="LT",INDEX(PIS!P$1:P$500,MATCH(D744,PIS!C$1:C$500))="CK"),0,IF(CF744&lt;2000000,0,CF744*10%)),0)</f>
        <v/>
      </c>
      <c r="CI744">
        <f>IFERROR(INDEX(ADJ!$A$1:$BZ$1000,MATCH(PAYROLL!D744,ADJ!A$1:A$500,0),MATCH(PAYROLL!CI$2,ADJ!$2:$2,0)),0)</f>
        <v/>
      </c>
      <c r="CJ744">
        <f>IFERROR(INDEX(ADJ!$A$1:$BZ$1000,MATCH(PAYROLL!D744,ADJ!A$1:A$500,0),MATCH(PAYROLL!CJ$2,ADJ!$2:$2,0)),0)</f>
        <v/>
      </c>
      <c r="CK744">
        <f>IFERROR(INDEX(ADJ!$A$1:$BZ$1000,MATCH(PAYROLL!D744,ADJ!A$1:A$500,0),MATCH(PAYROLL!CK$2,ADJ!$2:$2,0)),0)</f>
        <v/>
      </c>
      <c r="CL744">
        <f>SUM(CG744:CK744)</f>
        <v/>
      </c>
      <c r="CM744">
        <f>ROUND(SUM(CH744:CK744),0)</f>
        <v/>
      </c>
      <c r="CN744">
        <f>IFERROR(INDEX(CSDA!D$1:D$500,MATCH($CN$2,CSDA!C$1:C$500,0))*INDEX(PIS!V$1:V$500,MATCH(D744,PIS!C$1:C$500))+INDEX(ADJ!$A$1:$BZ$1000,MATCH(PAYROLL!D744,ADJ!A$1:A$500,0),MATCH(PAYROLL!CN$2,ADJ!$2:$2,0)),0)</f>
        <v/>
      </c>
      <c r="CO744">
        <f>IFERROR(INDEX(ADJ!$A$1:$BZ$1000,MATCH(PAYROLL!D744,ADJ!A$1:A$500,0),MATCH(PAYROLL!CO$2,ADJ!$2:$2,0)),0)</f>
        <v/>
      </c>
      <c r="CP744">
        <f>IFERROR(INDEX(ADJ!$A$1:$BZ$1000,MATCH(PAYROLL!D744,ADJ!A$1:A$500,0),MATCH(PAYROLL!CP$2,ADJ!$2:$2,0)),0)</f>
        <v/>
      </c>
      <c r="CQ744">
        <f>BP744-CL744-CI744-CM744-CN744-CO744-CP744-CC744</f>
        <v/>
      </c>
      <c r="CR744">
        <f>IFERROR(IF(RIGHT(INDEX(PIS!O$1:O$500,MATCH(D744,PIS!C$1:C$500,0)),5)="Gross",MIN(U744+V744,VLOOKUP("R700",TSC!B:C,2,0)*VLOOKUP("R101",TSC!B:C,2,0))*(VLOOKUP("T711",TSC!B:C,2,0)+VLOOKUP("T712",TSC!B:C,2,0))%,MIN(T744+V744,VLOOKUP("R700",TSC!B:C,2,0)*VLOOKUP("R101",TSC!B:C,2,0))*(VLOOKUP("T711",TSC!B:C,2,0)+VLOOKUP("T712",TSC!B:C,2,0)+VLOOKUP("R701",TSC!B:C,2,0))%),0)</f>
        <v/>
      </c>
      <c r="CS744">
        <f>IFERROR(IF(RIGHT(INDEX(PIS!O$1:O$500,MATCH(D744,PIS!C$1:C$500,0)),5)="Gross",MIN(U744+V744,VLOOKUP("R700",TSC!B:C,2,0)*VLOOKUP("R101",TSC!B:C,2,0))*(VLOOKUP("T714",TSC!B:C,2,0))%,MIN(T744+V744,VLOOKUP("R700",TSC!B:C,2,0)*VLOOKUP("R101",TSC!B:C,2,0))*(VLOOKUP("T704",TSC!B:C,2,0)+VLOOKUP("T714",TSC!B:C,2,0))%),0)</f>
        <v/>
      </c>
      <c r="CT744">
        <f>IFERROR(IF(RIGHT(INDEX(PIS!O$1:O$500,MATCH(D744,PIS!C$1:C$500,0)),5)="Gross",MIN(U744+V744,VLOOKUP("R700",TSC!B:C,2,0)*VLOOKUP("R101",TSC!B:C,2,0))*VLOOKUP("T705",TSC!B:C,2,0)%,MIN(T744+V744,VLOOKUP("R700",TSC!B:C,2,0)*VLOOKUP("R101",TSC!B:C,2,0))*VLOOKUP("T705",TSC!B:C,2,0)%),0)</f>
        <v/>
      </c>
      <c r="CU744">
        <f>IFERROR(IF(RIGHT(INDEX(PIS!O$1:O$500,MATCH(D744,PIS!C$1:C$500,0)),5)="Gross",MIN(U744+V744,VLOOKUP("R700",TSC!B:C,2,0)*VLOOKUP("R101",TSC!B:C,2,0))*(VLOOKUP("T713",TSC!B:C,2,0))%,MIN(T744+V744,VLOOKUP("R700",TSC!B:C,2,0)*VLOOKUP("R101",TSC!B:C,2,0))*(VLOOKUP("T713",TSC!B:C,2,0))%),0)</f>
        <v/>
      </c>
      <c r="CV744">
        <f>IFERROR(INDEX(ADJ!$A$1:$BZ$1000,MATCH(PAYROLL!D744,ADJ!A$1:A$500,0),MATCH(PAYROLL!CV$2,ADJ!$2:$2,0)),0)</f>
        <v/>
      </c>
      <c r="CW744">
        <f>IFERROR(INDEX(ADJ!$A$1:$BZ$1000,MATCH(PAYROLL!D744,ADJ!A$1:A$500,0),MATCH(PAYROLL!CW$2,ADJ!$2:$2,0)),0)</f>
        <v/>
      </c>
      <c r="CX744">
        <f>SUM(CR744:CW744)</f>
        <v/>
      </c>
      <c r="CY744">
        <f>ROUND(IF(CR744&gt;0,T744+V744*VLOOKUP("R202",TSC!$B$1:$C$500,2,0),0),0)</f>
        <v/>
      </c>
      <c r="CZ744">
        <f>IFERROR(INDEX(CSDA!D$1:D$500,MATCH($CZ$2,CSDA!C$1:C$500,0)),0)</f>
        <v/>
      </c>
      <c r="DA744">
        <f>ROUND(T744*0.7%,0)</f>
        <v/>
      </c>
      <c r="DB744">
        <f>ROUND(T744/12,0)</f>
        <v/>
      </c>
      <c r="DC744">
        <f ref="DC744" t="array">IFERROR(INDEX(CSDA!D$1:D$500,MATCH("Trích giữ"&amp;PAYROLL!DC$2,CSDA!A$1:A$500&amp;CSDA!C$1:C$500,0)),0)</f>
        <v/>
      </c>
      <c r="DD744">
        <f ref="DD744" t="array">IFERROR(INDEX(CSDA!D$1:D$500,MATCH("Trích giữ"&amp;PAYROLL!DD$2,CSDA!A$1:A$500&amp;CSDA!C$1:C$500,0)),0)</f>
        <v/>
      </c>
      <c r="DE744">
        <f ref="DE744" t="array">IFERROR(INDEX(CSDA!D$1:D$500,MATCH("Trích giữ"&amp;PAYROLL!DE$2,CSDA!A$1:A$500&amp;CSDA!C$1:C$500,0)),0)</f>
        <v/>
      </c>
      <c r="DF744">
        <f>IFERROR(INDEX(CSDA!D$1:D$500,MATCH(PAYROLL!DF$2,CSDA!C$1:C$500,0)),0)</f>
        <v/>
      </c>
      <c r="DG744">
        <f ref="DG744" t="array">IFERROR(INDEX(CSDA!D$1:D$500,MATCH("Trích giữ"&amp;PAYROLL!DG$2,CSDA!A$1:A$500&amp;CSDA!C$1:C$500,0)),0)</f>
        <v/>
      </c>
      <c r="DH744">
        <f>ROUND(T744/26,0)</f>
        <v/>
      </c>
      <c r="DI744">
        <f ref="DI744" t="array">IFERROR(INDEX(CSDA!D$1:D$500,MATCH("Trích giữ"&amp;PAYROLL!DI$2,CSDA!A$1:A$500&amp;CSDA!C$1:C$500,0)),0)</f>
        <v/>
      </c>
      <c r="DJ744">
        <f>IF(U744=0,T744*21.5%-BL744,0)</f>
        <v/>
      </c>
      <c r="DK744">
        <f ref="DK744" t="array">IFERROR(INDEX(CSDA!D$1:D$500,MATCH("Trích giữ"&amp;PAYROLL!DK$2,CSDA!A$1:A$500&amp;CSDA!C$1:C$500,0)),0)</f>
        <v/>
      </c>
      <c r="DL744">
        <f>IFERROR(INDEX(CSDA!D$1:D$500,MATCH(PAYROLL!DL$2,CSDA!C$1:C$500,0))/12,0)</f>
        <v/>
      </c>
      <c r="DM744">
        <f>SUM(DB744:DL744)</f>
        <v/>
      </c>
      <c r="DN744">
        <f>IFERROR(INDEX(ADJ!$A$1:$BZ$1000,MATCH(PAYROLL!D744,ADJ!A$1:A$500,0),MATCH(PAYROLL!DN$2,ADJ!$2:$2,0)),0)</f>
        <v/>
      </c>
      <c r="DO744">
        <f>IFERROR(SUM(BP744,DM744:DN744,CX744:DA744)-DT744,0)</f>
        <v/>
      </c>
      <c r="DP744">
        <f ref="DP744" t="array">SUM(BW744*IFERROR(INDEX(CSDA!D$1:D$500,MATCH(BW$2,CSDA!C$1:C$500,0)),0)%,CX744*IFERROR(INDEX(CSDA!D$1:D$500,MATCH(CX$2,CSDA!C$1:C$500,0)),0)%,DA744*IFERROR(INDEX(CSDA!D$1:D$500,MATCH(DA$2,CSDA!C$1:C$500,0)),0)%,DB744*IFERROR(INDEX(CSDA!D$1:D$500,MATCH(DB$2,CSDA!C$1:C$500,0)),0)%,DF744*IFERROR(INDEX(CSDA!D$1:D$500,MATCH("Phí dịch vụ"&amp;PAYROLL!DF$2,CSDA!A$1:A$500&amp;CSDA!C$1:C$500,0)),0)%,DC744*IFERROR(INDEX(CSDA!D$1:D$500,MATCH("Phí dịch vụ"&amp;PAYROLL!DC$2,CSDA!A$1:A$500&amp;CSDA!C$1:C$500,0)),0)%,DH744*IFERROR(INDEX(CSDA!D$1:D$500,MATCH("Phí dịch vụ"&amp;PAYROLL!DH$2,CSDA!A$1:A$500&amp;CSDA!C$1:C$500,0)),0)%,DJ744*IFERROR(INDEX(CSDA!D$1:D$500,MATCH("Phí dịch vụ"&amp;PAYROLL!DJ$2,CSDA!A$1:A$500&amp;CSDA!C$1:C$500,0)),0)%,BN744*IFERROR(INDEX(CSDA!D$1:D$500,MATCH(BN$2,CSDA!C$1:C$500,0)),0)%)-BN744*7%</f>
        <v/>
      </c>
      <c r="DQ744">
        <f>IFERROR(INDEX(ADJ!$A$1:$BZ$1000,MATCH(PAYROLL!D744,ADJ!A$1:A$500,0),MATCH(PAYROLL!DQ$2,ADJ!$2:$2,0)),0)</f>
        <v/>
      </c>
      <c r="DR744">
        <f>IFERROR(INDEX(ADJ!$A$1:$BZ$1000,MATCH(PAYROLL!D744,ADJ!A$1:A$500,0),MATCH(PAYROLL!DR$2,ADJ!$2:$2,0)),0)</f>
        <v/>
      </c>
      <c r="DS744">
        <f>SUM(DP744:DR744)</f>
        <v/>
      </c>
      <c r="DT744">
        <f>EK744</f>
        <v/>
      </c>
      <c r="DU744">
        <f>SUM(DO744:DR744)</f>
        <v/>
      </c>
      <c r="DV744">
        <f>ROUND(DU744*0.1,0)</f>
        <v/>
      </c>
      <c r="DW744">
        <f>DU744+DV744</f>
        <v/>
      </c>
      <c r="DZ744">
        <f>IFERROR(INDEX(ADJ!$A$1:$BZ$1000,MATCH(PAYROLL!$D744,ADJ!A$1:A$500,0),MATCH(PAYROLL!DZ$2,ADJ!$2:$2,0)),0)</f>
        <v/>
      </c>
      <c r="EA744">
        <f>IFERROR(INDEX(ADJ!$A$1:$BZ$1000,MATCH(PAYROLL!$D744,ADJ!A$1:A$500,0),MATCH(PAYROLL!EA$2,ADJ!$2:$2,0)),0)</f>
        <v/>
      </c>
      <c r="EB744">
        <f>IFERROR(INDEX(ADJ!$A$1:$BZ$1000,MATCH(PAYROLL!$D744,ADJ!A$1:A$500,0),MATCH(PAYROLL!EB$2,ADJ!$2:$2,0)),0)</f>
        <v/>
      </c>
      <c r="EC744">
        <f>IFERROR(INDEX(ADJ!$A$1:$BZ$1000,MATCH(PAYROLL!$D744,ADJ!A$1:A$500,0),MATCH(PAYROLL!EC$2,ADJ!$2:$2,0)),0)</f>
        <v/>
      </c>
      <c r="ED744">
        <f>IFERROR(INDEX(ADJ!$A$1:$BZ$1000,MATCH(PAYROLL!$D744,ADJ!A$1:A$500,0),MATCH(PAYROLL!ED$2,ADJ!$2:$2,0)),0)</f>
        <v/>
      </c>
      <c r="EE744">
        <f>IFERROR(INDEX(ADJ!$A$1:$BZ$1000,MATCH(PAYROLL!$D744,ADJ!A$1:A$500,0),MATCH(PAYROLL!EE$2,ADJ!$2:$2,0)),0)</f>
        <v/>
      </c>
      <c r="EF744">
        <f>IFERROR(INDEX(ADJ!$A$1:$BZ$1000,MATCH(PAYROLL!$D744,ADJ!A$1:A$500,0),MATCH(PAYROLL!EF$2,ADJ!$2:$2,0)),0)</f>
        <v/>
      </c>
      <c r="EG744">
        <f>IFERROR(INDEX(ADJ!$A$1:$BZ$1000,MATCH(PAYROLL!$D744,ADJ!A$1:A$500,0),MATCH(PAYROLL!EG$2,ADJ!$2:$2,0)),0)</f>
        <v/>
      </c>
      <c r="EH744">
        <f>IFERROR(INDEX(ADJ!$A$1:$BZ$1000,MATCH(PAYROLL!$D744,ADJ!A$1:A$500,0),MATCH(PAYROLL!EH$2,ADJ!$2:$2,0)),0)</f>
        <v/>
      </c>
      <c r="EI744">
        <f>IFERROR(INDEX(ADJ!$A$1:$BZ$1000,MATCH(PAYROLL!D744,ADJ!A$1:A$500,0),MATCH(PAYROLL!EI$2,ADJ!$2:$2,0)),0)</f>
        <v/>
      </c>
      <c r="EJ744">
        <f>IFERROR(INDEX(ADJ!$A$1:$BZ$1000,MATCH(PAYROLL!$D744,ADJ!A$1:A$500,0),MATCH(PAYROLL!EJ$2,ADJ!$2:$2,0)),0)</f>
        <v/>
      </c>
      <c r="EK744">
        <f>SUM(DZ744:EJ744)</f>
        <v/>
      </c>
    </row>
    <row r="745">
      <c r="A745" t="n">
        <v>743</v>
      </c>
      <c r="B745" t="inlineStr">
        <is>
          <t>Lương Văn Bảy</t>
        </is>
      </c>
      <c r="D745" t="inlineStr">
        <is>
          <t>157024-01</t>
        </is>
      </c>
      <c r="S745">
        <f>IFERROR(INDEX(PIS!$A$1:$BZ$1000,MATCH($D745,PIS!C$1:C$500,0),MATCH("Lương CB tháng trước",PIS!$1:$1,0)),0)</f>
        <v/>
      </c>
      <c r="T745">
        <f>IFERROR(INDEX(PIS!$A$1:$BZ$1000,MATCH($D745,PIS!C$1:C$500,0),MATCH("Lương CB hiện tại",PIS!$1:$1,0)),0)</f>
        <v/>
      </c>
      <c r="U745">
        <f>IFERROR(INDEX(PIS!$A$1:$BZ$1000,MATCH($D745,PIS!C$1:C$500,0),MATCH("Lương đóng BHBB",PIS!$1:$1,0)),0)</f>
        <v/>
      </c>
      <c r="V745">
        <f>IFERROR(INDEX(PIS!$A$1:$BZ$1000,MATCH($D745,PIS!C$1:C$500,0),MATCH(V$2,PIS!$2:$2,0)),0)</f>
        <v/>
      </c>
      <c r="W745">
        <f>IFERROR(INDEX(PIS!$A$1:$BZ$1000,MATCH($D745,PIS!C$1:C$500,0),MATCH(W$2,PIS!$2:$2,0)),0)</f>
        <v/>
      </c>
      <c r="X745">
        <f>IFERROR(INDEX(PIS!$A$1:$BZ$1000,MATCH($D745,PIS!C$1:C$500,0),MATCH(X$2,PIS!$2:$2,0)),0)</f>
        <v/>
      </c>
      <c r="Y745">
        <f>IFERROR(INDEX(PIS!$A$1:$BZ$1000,MATCH($D745,PIS!C$1:C$500,0),MATCH(Y$2,PIS!$2:$2,0)),0)</f>
        <v/>
      </c>
      <c r="Z745">
        <f>IFERROR(INDEX(PIS!$A$1:$BZ$1000,MATCH($D745,PIS!C$1:C$500,0),MATCH(Z$2,PIS!$2:$2,0)),0)</f>
        <v/>
      </c>
      <c r="AA745">
        <f>IFERROR(INDEX(PIS!$A$1:$BZ$1000,MATCH($D745,PIS!C$1:C$500,0),MATCH(AA$2,PIS!$2:$2,0)),0)</f>
        <v/>
      </c>
      <c r="AB745">
        <f>IFERROR(INDEX(PIS!$A$1:$BZ$1000,MATCH($D745,PIS!C$1:C$500,0),MATCH(AB$2,PIS!$2:$2,0)),0)</f>
        <v/>
      </c>
      <c r="AC745">
        <f>SUM(V745:AB745)</f>
        <v/>
      </c>
      <c r="AD745">
        <f>IFERROR(INDEX(TIMESHEET!$A$1:$AI$5000,MATCH($D745,TIMESHEET!A$1:A$500,0),MATCH("T100",TIMESHEET!$2:$2,0))-2,0)</f>
        <v/>
      </c>
      <c r="AE745">
        <f>IFERROR(INDEX(TIMESHEET!$A$1:$AI$5000,MATCH($D745,TIMESHEET!A$1:A$500,0),MATCH("T202",TIMESHEET!$2:$2,0)),0)</f>
        <v/>
      </c>
      <c r="AF745">
        <f>IFERROR(INDEX(TIMESHEET!$A$1:$AI$5000,MATCH($D745,TIMESHEET!A$1:A$500,0),MATCH("T302",TIMESHEET!$2:$2,0)),0)</f>
        <v/>
      </c>
      <c r="AG745">
        <f>IFERROR(INDEX(TIMESHEET!$A$1:$AI$5000,MATCH($D745,TIMESHEET!A$1:A$500,0),MATCH("T406",TIMESHEET!$2:$2,0)),0)</f>
        <v/>
      </c>
      <c r="AH745">
        <f>AE745+AG745</f>
        <v/>
      </c>
      <c r="AI745">
        <f>IFERROR(INDEX(TIMESHEET!$A$1:$AI$5000,MATCH($D745,TIMESHEET!A$1:A$500,0),MATCH("T701",TIMESHEET!$2:$2,0)),0)</f>
        <v/>
      </c>
      <c r="AJ745">
        <f>IFERROR(INDEX(TIMESHEET!$A$1:$AI$5000,MATCH($D745,TIMESHEET!B$1:B$500,0),MATCH("T320",TIMESHEET!$2:$2,0)),0)</f>
        <v/>
      </c>
      <c r="AK745">
        <f>IFERROR(IF(LEFT(INDEX(PIS!O$1:O$500,MATCH(D745,PIS!C$1:C$500)),1)="M",T745/AD745*SUM(AE745:AG745),T745*AD745),0)</f>
        <v/>
      </c>
      <c r="AL745">
        <f>IFERROR(INDEX(ADJ!$A$1:$BZ$1000,MATCH(PAYROLL!D745,ADJ!A$1:A$500,0),MATCH(PAYROLL!AL$2,ADJ!$2:$2,0)),0)</f>
        <v/>
      </c>
      <c r="AM745">
        <f>SUM(AK745:AL745)</f>
        <v/>
      </c>
      <c r="AN745">
        <f>IFERROR(ROUND(V745/$AD745*$AH745,0),0)</f>
        <v/>
      </c>
      <c r="AO745">
        <f>IFERROR(ROUND(W745/$AD745*$AH745,0),0)</f>
        <v/>
      </c>
      <c r="AP745">
        <f>IFERROR(ROUND(X745/$AD745*$AE745,0),0)</f>
        <v/>
      </c>
      <c r="AQ745">
        <f>IFERROR(ROUND(Y745/$AD745*$AH745,0),0)</f>
        <v/>
      </c>
      <c r="AR745">
        <f>IFERROR(ROUND(Z745/$AD745*$AH745,0),0)</f>
        <v/>
      </c>
      <c r="AS745">
        <f>IFERROR(ROUND(AA745/$AD745*$AH745,0),0)</f>
        <v/>
      </c>
      <c r="AT745">
        <f>IFERROR(IF((AE745+AF745+AG745)&gt;13,AB745,ROUND(AB745/AD745*AH745,0)),0)</f>
        <v/>
      </c>
      <c r="AU745">
        <f>IFERROR(INDEX(ADJ!$A$1:$BZ$1000,MATCH(PAYROLL!D745,ADJ!A$1:A$500,0),MATCH(PAYROLL!AU$2,ADJ!$2:$2,0)),0)</f>
        <v/>
      </c>
      <c r="AV745">
        <f>ROUND(SUM(AN745:AU745),0)</f>
        <v/>
      </c>
      <c r="AW745">
        <f>IFERROR(INDEX(TIMESHEET!$A$1:$AI$5000,MATCH(PAYROLL!D745,TIMESHEET!A$1:A$500,0),MATCH("T620",TIMESHEET!$2:$2,0)),0)</f>
        <v/>
      </c>
      <c r="AX745">
        <f>IFERROR(INDEX(TIMESHEET!$A$1:$AI$5000,MATCH(PAYROLL!D745,TIMESHEET!A$1:A$500,0),MATCH("T601",TIMESHEET!$2:$2,0)),0)</f>
        <v/>
      </c>
      <c r="AY745">
        <f>IFERROR(INDEX(TIMESHEET!$A$1:$AI$5000,MATCH(PAYROLL!D745,TIMESHEET!A$1:A$500,0),MATCH("T602",TIMESHEET!$2:$2,0)),0)</f>
        <v/>
      </c>
      <c r="AZ745">
        <f>IFERROR(INDEX(TIMESHEET!$A$1:$AI$5000,MATCH(PAYROLL!D745,TIMESHEET!A$1:A$500,0),MATCH("T603",TIMESHEET!$2:$2,0)),0)</f>
        <v/>
      </c>
      <c r="BA745">
        <f>IFERROR(INDEX(TIMESHEET!$A$1:$AI$5000,MATCH(PAYROLL!D745,TIMESHEET!A$1:A$500,0),MATCH("T611",TIMESHEET!$2:$2,0)),0)</f>
        <v/>
      </c>
      <c r="BB745">
        <f>IFERROR(INDEX(TIMESHEET!$A$1:$AI$5000,MATCH(PAYROLL!D745,TIMESHEET!A$1:A$500,0),MATCH("T612",TIMESHEET!$2:$2,0)),0)</f>
        <v/>
      </c>
      <c r="BC745">
        <f>IFERROR(INDEX(TIMESHEET!$A$1:$AI$5000,MATCH(PAYROLL!D745,TIMESHEET!A$1:A$500,0),MATCH("T613",TIMESHEET!$2:$2,0)),0)</f>
        <v/>
      </c>
      <c r="BD745">
        <f>IFERROR(INDEX(TIMESHEET!$A$1:$AI$5000,MATCH(PAYROLL!D745,TIMESHEET!A$1:A$500,0),MATCH("T500",TIMESHEET!$2:$2,0)),0)</f>
        <v/>
      </c>
      <c r="BE745">
        <f>IFERROR(IF(LEFT(INDEX(PIS!O$1:O$500,MATCH(D745,PIS!C$1:C$500)),1)="M",T745/AD745/8*(AW745+AX745*1.5+AY745*2+AZ745*3+BA745*2.1+BB745*2.7+BC745*3.9+BD745*0.3),T745/8*(AW745+AX745*1.5+AY745*2+AZ745*3+BA745*2.1+BB745*2.7+BC745*3.9+BD745*0.3)),0)</f>
        <v/>
      </c>
      <c r="BF745">
        <f>IFERROR(INDEX(ADJ!$A$1:$BZ$1000,MATCH(PAYROLL!$D745,ADJ!A$1:A$500,0),MATCH(PAYROLL!BF$2,ADJ!$2:$2,0)),0)</f>
        <v/>
      </c>
      <c r="BG745">
        <f>IFERROR(INDEX(ADJ!$A$1:$BZ$1000,MATCH(PAYROLL!D745,ADJ!A$1:A$500,0),MATCH(PAYROLL!BG$2,ADJ!$2:$2,0)),0)</f>
        <v/>
      </c>
      <c r="BH745">
        <f>IFERROR(INDEX(ADJ!$A$1:$BZ$1000,MATCH(PAYROLL!D745,ADJ!A$1:A$500,0),MATCH(PAYROLL!BH$2,ADJ!$2:$2,0)),0)</f>
        <v/>
      </c>
      <c r="BI745">
        <f>IFERROR(INDEX(ADJ!$A$1:$BZ$1000,MATCH(PAYROLL!D745,ADJ!A$1:A$500,0),MATCH(PAYROLL!BI$2,ADJ!$2:$2,0)),0)</f>
        <v/>
      </c>
      <c r="BJ745">
        <f>IFERROR(INDEX(ADJ!$A$1:$BZ$1000,MATCH(PAYROLL!D745,ADJ!A$1:A$500,0),MATCH(PAYROLL!BJ$2,ADJ!$2:$2,0)),0)</f>
        <v/>
      </c>
      <c r="BK745">
        <f>SUM(BF745:BJ745)</f>
        <v/>
      </c>
      <c r="BL745">
        <f>IFERROR(INDEX(ADJ!$A$1:$BZ$1000,MATCH(PAYROLL!D745,ADJ!A$1:A$500,0),MATCH(PAYROLL!BL$2,ADJ!$2:$2,0)),0)</f>
        <v/>
      </c>
      <c r="BM745">
        <f>IFERROR(INDEX(ADJ!$A$1:$BZ$1000,MATCH(PAYROLL!D745,ADJ!A$1:A$500,0),MATCH(PAYROLL!BM$2,ADJ!$2:$2,0)),0)</f>
        <v/>
      </c>
      <c r="BN745">
        <f>IFERROR(INDEX(ADJ!$A$1:$BZ$1000,MATCH(PAYROLL!D745,ADJ!A$1:A$500,0),MATCH(PAYROLL!BN$2,ADJ!$2:$2,0)),0)</f>
        <v/>
      </c>
      <c r="BO745">
        <f>IFERROR(INDEX(ADJ!$A$1:$BZ$1000,MATCH(PAYROLL!D745,ADJ!A$1:A$500,0),MATCH(PAYROLL!BO$2,ADJ!$2:$2,0)),0)</f>
        <v/>
      </c>
      <c r="BP745">
        <f>SUM(AM745,AV745,BE745,BK745,BL745:BO745)</f>
        <v/>
      </c>
      <c r="BQ745">
        <f>BO745</f>
        <v/>
      </c>
      <c r="BR745">
        <f>IFERROR(ROUND(IF(LEFT(INDEX(PIS!O$1:O$500,MATCH(D745,PIS!C$1:C$500)),1)="D",T745/8*(BD745*0.3),IF(LEFT(INDEX(PIS!O$1:O$500,MATCH(D745,PIS!C$1:C$500)),1)="H",T745*($BD745*0.3),T745/$AD745/8*($BD745*0.3))),0),0)</f>
        <v/>
      </c>
      <c r="BS745">
        <f>IF(AP745&lt;1,0,MIN(AP745,730000))</f>
        <v/>
      </c>
      <c r="BT745">
        <f>IFERROR(ROUND((BE745-SUM(AW745:BC745)*T745/AD745/8),0)-BR745,0)</f>
        <v/>
      </c>
      <c r="BU745">
        <f>AO745</f>
        <v/>
      </c>
      <c r="BV745">
        <f>SUM(BQ745:BU745)</f>
        <v/>
      </c>
      <c r="BW745">
        <f>BP745-BV745</f>
        <v/>
      </c>
      <c r="BX745">
        <f>IFERROR(IF(RIGHT(INDEX(PIS!O$1:O$500,MATCH(D745,PIS!C$1:C$500)),5)="Gross",MIN(U745+V745,VLOOKUP("R700",TSC!B:C,2,0)*VLOOKUP("R101",TSC!B:C,2,0))*VLOOKUP("R701",TSC!B:C,2,0)%,0),0)</f>
        <v/>
      </c>
      <c r="BY745">
        <f>IFERROR(IF(RIGHT(INDEX(PIS!O$1:O$500,MATCH(D745,PIS!C$1:C$500)),5)="Gross",MIN(U745+V745,VLOOKUP("R700",TSC!B:C,2,0)*VLOOKUP("R101",TSC!B:C,2,0))*VLOOKUP("T704",TSC!B:C,2,0)%,0),0)</f>
        <v/>
      </c>
      <c r="BZ745">
        <f>IFERROR(IF(RIGHT(INDEX(PIS!O$1:O$500,MATCH(D745,PIS!C$1:C$500)),5)="Gross",MIN(U745+V745,VLOOKUP("R700",TSC!B:C,2,0)*VLOOKUP("1",TSC!F:G,2,0))*VLOOKUP("T705",TSC!B:C,2,0)%,0),0)</f>
        <v/>
      </c>
      <c r="CA745">
        <f>IFERROR(INDEX(ADJ!$A$1:$BZ$1000,MATCH(PAYROLL!D745,ADJ!A$1:A$500,0),MATCH(PAYROLL!CA$2,ADJ!$2:$2,0)),0)</f>
        <v/>
      </c>
      <c r="CB745">
        <f>IFERROR(INDEX(ADJ!$A$1:$BZ$1000,MATCH(PAYROLL!D745,ADJ!A$1:A$500,0),MATCH(PAYROLL!CB$2,ADJ!$2:$2,0)),0)</f>
        <v/>
      </c>
      <c r="CC745">
        <f>SUM(BX745:CB745)</f>
        <v/>
      </c>
      <c r="CD745">
        <f>IFERROR(INDEX(PIS!$A$1:$BZ$1000,MATCH(PAYROLL!D745,PIS!C$1:C$500,0),MATCH(PAYROLL!CD$1,PIS!$1:$1,0)),0)</f>
        <v/>
      </c>
      <c r="CE745">
        <f>IFERROR(IF(OR(INDEX(PIS!P$1:P$500,MATCH(D745,PIS!C$1:C$500,0))="LT2",INDEX(PIS!P$1:P$500,MATCH(D745,PIS!C$1:C$500,0))="P10"),0,SUM(CC745,CD745*VLOOKUP("R601",TSC!B:C,2,0),VLOOKUP("R602",TSC!B:C,2,0))),0)</f>
        <v/>
      </c>
      <c r="CF745">
        <f>MAX(BW745-CE745,0)</f>
        <v/>
      </c>
      <c r="CG745">
        <f>IFERROR(IF(OR(RIGHT(INDEX(PIS!P$1:P$500,MATCH(D745,PIS!C$1:C$500)),5)="P10",RIGHT(INDEX(PIS!P$1:P$500,MATCH(D745,PIS!C$1:C$500)),5)="CK"),0,IF(CF745&lt;=5000000,CF745*5%,IF(CF745&lt;=10000000,CF745*10%-250000,IF(CF745&lt;=18000000,CF745*15%-750000,IF(CF745&lt;=32000000,CF745*20%-1650000,IF(CF745&lt;=52000000,CF745*25%-3250000,IF(CF745&lt;=80000000,BH745*30%-5850000,CF745*35%-9850000))))))),0)</f>
        <v/>
      </c>
      <c r="CH745">
        <f>IFERROR(IF(OR(INDEX(PIS!P$1:P$500,MATCH(D745,PIS!C$1:C$500))="LT",INDEX(PIS!P$1:P$500,MATCH(D745,PIS!C$1:C$500))="CK"),0,IF(CF745&lt;2000000,0,CF745*10%)),0)</f>
        <v/>
      </c>
      <c r="CI745">
        <f>IFERROR(INDEX(ADJ!$A$1:$BZ$1000,MATCH(PAYROLL!D745,ADJ!A$1:A$500,0),MATCH(PAYROLL!CI$2,ADJ!$2:$2,0)),0)</f>
        <v/>
      </c>
      <c r="CJ745">
        <f>IFERROR(INDEX(ADJ!$A$1:$BZ$1000,MATCH(PAYROLL!D745,ADJ!A$1:A$500,0),MATCH(PAYROLL!CJ$2,ADJ!$2:$2,0)),0)</f>
        <v/>
      </c>
      <c r="CK745">
        <f>IFERROR(INDEX(ADJ!$A$1:$BZ$1000,MATCH(PAYROLL!D745,ADJ!A$1:A$500,0),MATCH(PAYROLL!CK$2,ADJ!$2:$2,0)),0)</f>
        <v/>
      </c>
      <c r="CL745">
        <f>SUM(CG745:CK745)</f>
        <v/>
      </c>
      <c r="CM745">
        <f>ROUND(SUM(CH745:CK745),0)</f>
        <v/>
      </c>
      <c r="CN745">
        <f>IFERROR(INDEX(CSDA!D$1:D$500,MATCH($CN$2,CSDA!C$1:C$500,0))*INDEX(PIS!V$1:V$500,MATCH(D745,PIS!C$1:C$500))+INDEX(ADJ!$A$1:$BZ$1000,MATCH(PAYROLL!D745,ADJ!A$1:A$500,0),MATCH(PAYROLL!CN$2,ADJ!$2:$2,0)),0)</f>
        <v/>
      </c>
      <c r="CO745">
        <f>IFERROR(INDEX(ADJ!$A$1:$BZ$1000,MATCH(PAYROLL!D745,ADJ!A$1:A$500,0),MATCH(PAYROLL!CO$2,ADJ!$2:$2,0)),0)</f>
        <v/>
      </c>
      <c r="CP745">
        <f>IFERROR(INDEX(ADJ!$A$1:$BZ$1000,MATCH(PAYROLL!D745,ADJ!A$1:A$500,0),MATCH(PAYROLL!CP$2,ADJ!$2:$2,0)),0)</f>
        <v/>
      </c>
      <c r="CQ745">
        <f>BP745-CL745-CI745-CM745-CN745-CO745-CP745-CC745</f>
        <v/>
      </c>
      <c r="CR745">
        <f>IFERROR(IF(RIGHT(INDEX(PIS!O$1:O$500,MATCH(D745,PIS!C$1:C$500,0)),5)="Gross",MIN(U745+V745,VLOOKUP("R700",TSC!B:C,2,0)*VLOOKUP("R101",TSC!B:C,2,0))*(VLOOKUP("T711",TSC!B:C,2,0)+VLOOKUP("T712",TSC!B:C,2,0))%,MIN(T745+V745,VLOOKUP("R700",TSC!B:C,2,0)*VLOOKUP("R101",TSC!B:C,2,0))*(VLOOKUP("T711",TSC!B:C,2,0)+VLOOKUP("T712",TSC!B:C,2,0)+VLOOKUP("R701",TSC!B:C,2,0))%),0)</f>
        <v/>
      </c>
      <c r="CS745">
        <f>IFERROR(IF(RIGHT(INDEX(PIS!O$1:O$500,MATCH(D745,PIS!C$1:C$500,0)),5)="Gross",MIN(U745+V745,VLOOKUP("R700",TSC!B:C,2,0)*VLOOKUP("R101",TSC!B:C,2,0))*(VLOOKUP("T714",TSC!B:C,2,0))%,MIN(T745+V745,VLOOKUP("R700",TSC!B:C,2,0)*VLOOKUP("R101",TSC!B:C,2,0))*(VLOOKUP("T704",TSC!B:C,2,0)+VLOOKUP("T714",TSC!B:C,2,0))%),0)</f>
        <v/>
      </c>
      <c r="CT745">
        <f>IFERROR(IF(RIGHT(INDEX(PIS!O$1:O$500,MATCH(D745,PIS!C$1:C$500,0)),5)="Gross",MIN(U745+V745,VLOOKUP("R700",TSC!B:C,2,0)*VLOOKUP("R101",TSC!B:C,2,0))*VLOOKUP("T705",TSC!B:C,2,0)%,MIN(T745+V745,VLOOKUP("R700",TSC!B:C,2,0)*VLOOKUP("R101",TSC!B:C,2,0))*VLOOKUP("T705",TSC!B:C,2,0)%),0)</f>
        <v/>
      </c>
      <c r="CU745">
        <f>IFERROR(IF(RIGHT(INDEX(PIS!O$1:O$500,MATCH(D745,PIS!C$1:C$500,0)),5)="Gross",MIN(U745+V745,VLOOKUP("R700",TSC!B:C,2,0)*VLOOKUP("R101",TSC!B:C,2,0))*(VLOOKUP("T713",TSC!B:C,2,0))%,MIN(T745+V745,VLOOKUP("R700",TSC!B:C,2,0)*VLOOKUP("R101",TSC!B:C,2,0))*(VLOOKUP("T713",TSC!B:C,2,0))%),0)</f>
        <v/>
      </c>
      <c r="CV745">
        <f>IFERROR(INDEX(ADJ!$A$1:$BZ$1000,MATCH(PAYROLL!D745,ADJ!A$1:A$500,0),MATCH(PAYROLL!CV$2,ADJ!$2:$2,0)),0)</f>
        <v/>
      </c>
      <c r="CW745">
        <f>IFERROR(INDEX(ADJ!$A$1:$BZ$1000,MATCH(PAYROLL!D745,ADJ!A$1:A$500,0),MATCH(PAYROLL!CW$2,ADJ!$2:$2,0)),0)</f>
        <v/>
      </c>
      <c r="CX745">
        <f>SUM(CR745:CW745)</f>
        <v/>
      </c>
      <c r="CY745">
        <f>ROUND(IF(CR745&gt;0,T745+V745*VLOOKUP("R202",TSC!$B$1:$C$500,2,0),0),0)</f>
        <v/>
      </c>
      <c r="CZ745">
        <f>IFERROR(INDEX(CSDA!D$1:D$500,MATCH($CZ$2,CSDA!C$1:C$500,0)),0)</f>
        <v/>
      </c>
      <c r="DA745">
        <f>ROUND(T745*0.7%,0)</f>
        <v/>
      </c>
      <c r="DB745">
        <f>ROUND(T745/12,0)</f>
        <v/>
      </c>
      <c r="DC745">
        <f ref="DC745" t="array">IFERROR(INDEX(CSDA!D$1:D$500,MATCH("Trích giữ"&amp;PAYROLL!DC$2,CSDA!A$1:A$500&amp;CSDA!C$1:C$500,0)),0)</f>
        <v/>
      </c>
      <c r="DD745">
        <f ref="DD745" t="array">IFERROR(INDEX(CSDA!D$1:D$500,MATCH("Trích giữ"&amp;PAYROLL!DD$2,CSDA!A$1:A$500&amp;CSDA!C$1:C$500,0)),0)</f>
        <v/>
      </c>
      <c r="DE745">
        <f ref="DE745" t="array">IFERROR(INDEX(CSDA!D$1:D$500,MATCH("Trích giữ"&amp;PAYROLL!DE$2,CSDA!A$1:A$500&amp;CSDA!C$1:C$500,0)),0)</f>
        <v/>
      </c>
      <c r="DF745">
        <f>IFERROR(INDEX(CSDA!D$1:D$500,MATCH(PAYROLL!DF$2,CSDA!C$1:C$500,0)),0)</f>
        <v/>
      </c>
      <c r="DG745">
        <f ref="DG745" t="array">IFERROR(INDEX(CSDA!D$1:D$500,MATCH("Trích giữ"&amp;PAYROLL!DG$2,CSDA!A$1:A$500&amp;CSDA!C$1:C$500,0)),0)</f>
        <v/>
      </c>
      <c r="DH745">
        <f>ROUND(T745/26,0)</f>
        <v/>
      </c>
      <c r="DI745">
        <f ref="DI745" t="array">IFERROR(INDEX(CSDA!D$1:D$500,MATCH("Trích giữ"&amp;PAYROLL!DI$2,CSDA!A$1:A$500&amp;CSDA!C$1:C$500,0)),0)</f>
        <v/>
      </c>
      <c r="DJ745">
        <f>IF(U745=0,T745*21.5%-BL745,0)</f>
        <v/>
      </c>
      <c r="DK745">
        <f ref="DK745" t="array">IFERROR(INDEX(CSDA!D$1:D$500,MATCH("Trích giữ"&amp;PAYROLL!DK$2,CSDA!A$1:A$500&amp;CSDA!C$1:C$500,0)),0)</f>
        <v/>
      </c>
      <c r="DL745">
        <f>IFERROR(INDEX(CSDA!D$1:D$500,MATCH(PAYROLL!DL$2,CSDA!C$1:C$500,0))/12,0)</f>
        <v/>
      </c>
      <c r="DM745">
        <f>SUM(DB745:DL745)</f>
        <v/>
      </c>
      <c r="DN745">
        <f>IFERROR(INDEX(ADJ!$A$1:$BZ$1000,MATCH(PAYROLL!D745,ADJ!A$1:A$500,0),MATCH(PAYROLL!DN$2,ADJ!$2:$2,0)),0)</f>
        <v/>
      </c>
      <c r="DO745">
        <f>IFERROR(SUM(BP745,DM745:DN745,CX745:DA745)-DT745,0)</f>
        <v/>
      </c>
      <c r="DP745">
        <f ref="DP745" t="array">SUM(BW745*IFERROR(INDEX(CSDA!D$1:D$500,MATCH(BW$2,CSDA!C$1:C$500,0)),0)%,CX745*IFERROR(INDEX(CSDA!D$1:D$500,MATCH(CX$2,CSDA!C$1:C$500,0)),0)%,DA745*IFERROR(INDEX(CSDA!D$1:D$500,MATCH(DA$2,CSDA!C$1:C$500,0)),0)%,DB745*IFERROR(INDEX(CSDA!D$1:D$500,MATCH(DB$2,CSDA!C$1:C$500,0)),0)%,DF745*IFERROR(INDEX(CSDA!D$1:D$500,MATCH("Phí dịch vụ"&amp;PAYROLL!DF$2,CSDA!A$1:A$500&amp;CSDA!C$1:C$500,0)),0)%,DC745*IFERROR(INDEX(CSDA!D$1:D$500,MATCH("Phí dịch vụ"&amp;PAYROLL!DC$2,CSDA!A$1:A$500&amp;CSDA!C$1:C$500,0)),0)%,DH745*IFERROR(INDEX(CSDA!D$1:D$500,MATCH("Phí dịch vụ"&amp;PAYROLL!DH$2,CSDA!A$1:A$500&amp;CSDA!C$1:C$500,0)),0)%,DJ745*IFERROR(INDEX(CSDA!D$1:D$500,MATCH("Phí dịch vụ"&amp;PAYROLL!DJ$2,CSDA!A$1:A$500&amp;CSDA!C$1:C$500,0)),0)%,BN745*IFERROR(INDEX(CSDA!D$1:D$500,MATCH(BN$2,CSDA!C$1:C$500,0)),0)%)-BN745*7%</f>
        <v/>
      </c>
      <c r="DQ745">
        <f>IFERROR(INDEX(ADJ!$A$1:$BZ$1000,MATCH(PAYROLL!D745,ADJ!A$1:A$500,0),MATCH(PAYROLL!DQ$2,ADJ!$2:$2,0)),0)</f>
        <v/>
      </c>
      <c r="DR745">
        <f>IFERROR(INDEX(ADJ!$A$1:$BZ$1000,MATCH(PAYROLL!D745,ADJ!A$1:A$500,0),MATCH(PAYROLL!DR$2,ADJ!$2:$2,0)),0)</f>
        <v/>
      </c>
      <c r="DS745">
        <f>SUM(DP745:DR745)</f>
        <v/>
      </c>
      <c r="DT745">
        <f>EK745</f>
        <v/>
      </c>
      <c r="DU745">
        <f>SUM(DO745:DR745)</f>
        <v/>
      </c>
      <c r="DV745">
        <f>ROUND(DU745*0.1,0)</f>
        <v/>
      </c>
      <c r="DW745">
        <f>DU745+DV745</f>
        <v/>
      </c>
      <c r="DZ745">
        <f>IFERROR(INDEX(ADJ!$A$1:$BZ$1000,MATCH(PAYROLL!$D745,ADJ!A$1:A$500,0),MATCH(PAYROLL!DZ$2,ADJ!$2:$2,0)),0)</f>
        <v/>
      </c>
      <c r="EA745">
        <f>IFERROR(INDEX(ADJ!$A$1:$BZ$1000,MATCH(PAYROLL!$D745,ADJ!A$1:A$500,0),MATCH(PAYROLL!EA$2,ADJ!$2:$2,0)),0)</f>
        <v/>
      </c>
      <c r="EB745">
        <f>IFERROR(INDEX(ADJ!$A$1:$BZ$1000,MATCH(PAYROLL!$D745,ADJ!A$1:A$500,0),MATCH(PAYROLL!EB$2,ADJ!$2:$2,0)),0)</f>
        <v/>
      </c>
      <c r="EC745">
        <f>IFERROR(INDEX(ADJ!$A$1:$BZ$1000,MATCH(PAYROLL!$D745,ADJ!A$1:A$500,0),MATCH(PAYROLL!EC$2,ADJ!$2:$2,0)),0)</f>
        <v/>
      </c>
      <c r="ED745">
        <f>IFERROR(INDEX(ADJ!$A$1:$BZ$1000,MATCH(PAYROLL!$D745,ADJ!A$1:A$500,0),MATCH(PAYROLL!ED$2,ADJ!$2:$2,0)),0)</f>
        <v/>
      </c>
      <c r="EE745">
        <f>IFERROR(INDEX(ADJ!$A$1:$BZ$1000,MATCH(PAYROLL!$D745,ADJ!A$1:A$500,0),MATCH(PAYROLL!EE$2,ADJ!$2:$2,0)),0)</f>
        <v/>
      </c>
      <c r="EF745">
        <f>IFERROR(INDEX(ADJ!$A$1:$BZ$1000,MATCH(PAYROLL!$D745,ADJ!A$1:A$500,0),MATCH(PAYROLL!EF$2,ADJ!$2:$2,0)),0)</f>
        <v/>
      </c>
      <c r="EG745">
        <f>IFERROR(INDEX(ADJ!$A$1:$BZ$1000,MATCH(PAYROLL!$D745,ADJ!A$1:A$500,0),MATCH(PAYROLL!EG$2,ADJ!$2:$2,0)),0)</f>
        <v/>
      </c>
      <c r="EH745">
        <f>IFERROR(INDEX(ADJ!$A$1:$BZ$1000,MATCH(PAYROLL!$D745,ADJ!A$1:A$500,0),MATCH(PAYROLL!EH$2,ADJ!$2:$2,0)),0)</f>
        <v/>
      </c>
      <c r="EI745">
        <f>IFERROR(INDEX(ADJ!$A$1:$BZ$1000,MATCH(PAYROLL!D745,ADJ!A$1:A$500,0),MATCH(PAYROLL!EI$2,ADJ!$2:$2,0)),0)</f>
        <v/>
      </c>
      <c r="EJ745">
        <f>IFERROR(INDEX(ADJ!$A$1:$BZ$1000,MATCH(PAYROLL!$D745,ADJ!A$1:A$500,0),MATCH(PAYROLL!EJ$2,ADJ!$2:$2,0)),0)</f>
        <v/>
      </c>
      <c r="EK745">
        <f>SUM(DZ745:EJ745)</f>
        <v/>
      </c>
    </row>
    <row r="746">
      <c r="A746" t="n">
        <v>744</v>
      </c>
      <c r="B746" t="inlineStr">
        <is>
          <t>Lù Thị Viện</t>
        </is>
      </c>
      <c r="D746" t="inlineStr">
        <is>
          <t>157051-01</t>
        </is>
      </c>
      <c r="S746">
        <f>IFERROR(INDEX(PIS!$A$1:$BZ$1000,MATCH($D746,PIS!C$1:C$500,0),MATCH("Lương CB tháng trước",PIS!$1:$1,0)),0)</f>
        <v/>
      </c>
      <c r="T746">
        <f>IFERROR(INDEX(PIS!$A$1:$BZ$1000,MATCH($D746,PIS!C$1:C$500,0),MATCH("Lương CB hiện tại",PIS!$1:$1,0)),0)</f>
        <v/>
      </c>
      <c r="U746">
        <f>IFERROR(INDEX(PIS!$A$1:$BZ$1000,MATCH($D746,PIS!C$1:C$500,0),MATCH("Lương đóng BHBB",PIS!$1:$1,0)),0)</f>
        <v/>
      </c>
      <c r="V746">
        <f>IFERROR(INDEX(PIS!$A$1:$BZ$1000,MATCH($D746,PIS!C$1:C$500,0),MATCH(V$2,PIS!$2:$2,0)),0)</f>
        <v/>
      </c>
      <c r="W746">
        <f>IFERROR(INDEX(PIS!$A$1:$BZ$1000,MATCH($D746,PIS!C$1:C$500,0),MATCH(W$2,PIS!$2:$2,0)),0)</f>
        <v/>
      </c>
      <c r="X746">
        <f>IFERROR(INDEX(PIS!$A$1:$BZ$1000,MATCH($D746,PIS!C$1:C$500,0),MATCH(X$2,PIS!$2:$2,0)),0)</f>
        <v/>
      </c>
      <c r="Y746">
        <f>IFERROR(INDEX(PIS!$A$1:$BZ$1000,MATCH($D746,PIS!C$1:C$500,0),MATCH(Y$2,PIS!$2:$2,0)),0)</f>
        <v/>
      </c>
      <c r="Z746">
        <f>IFERROR(INDEX(PIS!$A$1:$BZ$1000,MATCH($D746,PIS!C$1:C$500,0),MATCH(Z$2,PIS!$2:$2,0)),0)</f>
        <v/>
      </c>
      <c r="AA746">
        <f>IFERROR(INDEX(PIS!$A$1:$BZ$1000,MATCH($D746,PIS!C$1:C$500,0),MATCH(AA$2,PIS!$2:$2,0)),0)</f>
        <v/>
      </c>
      <c r="AB746">
        <f>IFERROR(INDEX(PIS!$A$1:$BZ$1000,MATCH($D746,PIS!C$1:C$500,0),MATCH(AB$2,PIS!$2:$2,0)),0)</f>
        <v/>
      </c>
      <c r="AC746">
        <f>SUM(V746:AB746)</f>
        <v/>
      </c>
      <c r="AD746">
        <f>IFERROR(INDEX(TIMESHEET!$A$1:$AI$5000,MATCH($D746,TIMESHEET!A$1:A$500,0),MATCH("T100",TIMESHEET!$2:$2,0))-2,0)</f>
        <v/>
      </c>
      <c r="AE746">
        <f>IFERROR(INDEX(TIMESHEET!$A$1:$AI$5000,MATCH($D746,TIMESHEET!A$1:A$500,0),MATCH("T202",TIMESHEET!$2:$2,0)),0)</f>
        <v/>
      </c>
      <c r="AF746">
        <f>IFERROR(INDEX(TIMESHEET!$A$1:$AI$5000,MATCH($D746,TIMESHEET!A$1:A$500,0),MATCH("T302",TIMESHEET!$2:$2,0)),0)</f>
        <v/>
      </c>
      <c r="AG746">
        <f>IFERROR(INDEX(TIMESHEET!$A$1:$AI$5000,MATCH($D746,TIMESHEET!A$1:A$500,0),MATCH("T406",TIMESHEET!$2:$2,0)),0)</f>
        <v/>
      </c>
      <c r="AH746">
        <f>AE746+AG746</f>
        <v/>
      </c>
      <c r="AI746">
        <f>IFERROR(INDEX(TIMESHEET!$A$1:$AI$5000,MATCH($D746,TIMESHEET!A$1:A$500,0),MATCH("T701",TIMESHEET!$2:$2,0)),0)</f>
        <v/>
      </c>
      <c r="AJ746">
        <f>IFERROR(INDEX(TIMESHEET!$A$1:$AI$5000,MATCH($D746,TIMESHEET!B$1:B$500,0),MATCH("T320",TIMESHEET!$2:$2,0)),0)</f>
        <v/>
      </c>
      <c r="AK746">
        <f>IFERROR(IF(LEFT(INDEX(PIS!O$1:O$500,MATCH(D746,PIS!C$1:C$500)),1)="M",T746/AD746*SUM(AE746:AG746),T746*AD746),0)</f>
        <v/>
      </c>
      <c r="AL746">
        <f>IFERROR(INDEX(ADJ!$A$1:$BZ$1000,MATCH(PAYROLL!D746,ADJ!A$1:A$500,0),MATCH(PAYROLL!AL$2,ADJ!$2:$2,0)),0)</f>
        <v/>
      </c>
      <c r="AM746">
        <f>SUM(AK746:AL746)</f>
        <v/>
      </c>
      <c r="AN746">
        <f>IFERROR(ROUND(V746/$AD746*$AH746,0),0)</f>
        <v/>
      </c>
      <c r="AO746">
        <f>IFERROR(ROUND(W746/$AD746*$AH746,0),0)</f>
        <v/>
      </c>
      <c r="AP746">
        <f>IFERROR(ROUND(X746/$AD746*$AE746,0),0)</f>
        <v/>
      </c>
      <c r="AQ746">
        <f>IFERROR(ROUND(Y746/$AD746*$AH746,0),0)</f>
        <v/>
      </c>
      <c r="AR746">
        <f>IFERROR(ROUND(Z746/$AD746*$AH746,0),0)</f>
        <v/>
      </c>
      <c r="AS746">
        <f>IFERROR(ROUND(AA746/$AD746*$AH746,0),0)</f>
        <v/>
      </c>
      <c r="AT746">
        <f>IFERROR(IF((AE746+AF746+AG746)&gt;13,AB746,ROUND(AB746/AD746*AH746,0)),0)</f>
        <v/>
      </c>
      <c r="AU746">
        <f>IFERROR(INDEX(ADJ!$A$1:$BZ$1000,MATCH(PAYROLL!D746,ADJ!A$1:A$500,0),MATCH(PAYROLL!AU$2,ADJ!$2:$2,0)),0)</f>
        <v/>
      </c>
      <c r="AV746">
        <f>ROUND(SUM(AN746:AU746),0)</f>
        <v/>
      </c>
      <c r="AW746">
        <f>IFERROR(INDEX(TIMESHEET!$A$1:$AI$5000,MATCH(PAYROLL!D746,TIMESHEET!A$1:A$500,0),MATCH("T620",TIMESHEET!$2:$2,0)),0)</f>
        <v/>
      </c>
      <c r="AX746">
        <f>IFERROR(INDEX(TIMESHEET!$A$1:$AI$5000,MATCH(PAYROLL!D746,TIMESHEET!A$1:A$500,0),MATCH("T601",TIMESHEET!$2:$2,0)),0)</f>
        <v/>
      </c>
      <c r="AY746">
        <f>IFERROR(INDEX(TIMESHEET!$A$1:$AI$5000,MATCH(PAYROLL!D746,TIMESHEET!A$1:A$500,0),MATCH("T602",TIMESHEET!$2:$2,0)),0)</f>
        <v/>
      </c>
      <c r="AZ746">
        <f>IFERROR(INDEX(TIMESHEET!$A$1:$AI$5000,MATCH(PAYROLL!D746,TIMESHEET!A$1:A$500,0),MATCH("T603",TIMESHEET!$2:$2,0)),0)</f>
        <v/>
      </c>
      <c r="BA746">
        <f>IFERROR(INDEX(TIMESHEET!$A$1:$AI$5000,MATCH(PAYROLL!D746,TIMESHEET!A$1:A$500,0),MATCH("T611",TIMESHEET!$2:$2,0)),0)</f>
        <v/>
      </c>
      <c r="BB746">
        <f>IFERROR(INDEX(TIMESHEET!$A$1:$AI$5000,MATCH(PAYROLL!D746,TIMESHEET!A$1:A$500,0),MATCH("T612",TIMESHEET!$2:$2,0)),0)</f>
        <v/>
      </c>
      <c r="BC746">
        <f>IFERROR(INDEX(TIMESHEET!$A$1:$AI$5000,MATCH(PAYROLL!D746,TIMESHEET!A$1:A$500,0),MATCH("T613",TIMESHEET!$2:$2,0)),0)</f>
        <v/>
      </c>
      <c r="BD746">
        <f>IFERROR(INDEX(TIMESHEET!$A$1:$AI$5000,MATCH(PAYROLL!D746,TIMESHEET!A$1:A$500,0),MATCH("T500",TIMESHEET!$2:$2,0)),0)</f>
        <v/>
      </c>
      <c r="BE746">
        <f>IFERROR(IF(LEFT(INDEX(PIS!O$1:O$500,MATCH(D746,PIS!C$1:C$500)),1)="M",T746/AD746/8*(AW746+AX746*1.5+AY746*2+AZ746*3+BA746*2.1+BB746*2.7+BC746*3.9+BD746*0.3),T746/8*(AW746+AX746*1.5+AY746*2+AZ746*3+BA746*2.1+BB746*2.7+BC746*3.9+BD746*0.3)),0)</f>
        <v/>
      </c>
      <c r="BF746">
        <f>IFERROR(INDEX(ADJ!$A$1:$BZ$1000,MATCH(PAYROLL!$D746,ADJ!A$1:A$500,0),MATCH(PAYROLL!BF$2,ADJ!$2:$2,0)),0)</f>
        <v/>
      </c>
      <c r="BG746">
        <f>IFERROR(INDEX(ADJ!$A$1:$BZ$1000,MATCH(PAYROLL!D746,ADJ!A$1:A$500,0),MATCH(PAYROLL!BG$2,ADJ!$2:$2,0)),0)</f>
        <v/>
      </c>
      <c r="BH746">
        <f>IFERROR(INDEX(ADJ!$A$1:$BZ$1000,MATCH(PAYROLL!D746,ADJ!A$1:A$500,0),MATCH(PAYROLL!BH$2,ADJ!$2:$2,0)),0)</f>
        <v/>
      </c>
      <c r="BI746">
        <f>IFERROR(INDEX(ADJ!$A$1:$BZ$1000,MATCH(PAYROLL!D746,ADJ!A$1:A$500,0),MATCH(PAYROLL!BI$2,ADJ!$2:$2,0)),0)</f>
        <v/>
      </c>
      <c r="BJ746">
        <f>IFERROR(INDEX(ADJ!$A$1:$BZ$1000,MATCH(PAYROLL!D746,ADJ!A$1:A$500,0),MATCH(PAYROLL!BJ$2,ADJ!$2:$2,0)),0)</f>
        <v/>
      </c>
      <c r="BK746">
        <f>SUM(BF746:BJ746)</f>
        <v/>
      </c>
      <c r="BL746">
        <f>IFERROR(INDEX(ADJ!$A$1:$BZ$1000,MATCH(PAYROLL!D746,ADJ!A$1:A$500,0),MATCH(PAYROLL!BL$2,ADJ!$2:$2,0)),0)</f>
        <v/>
      </c>
      <c r="BM746">
        <f>IFERROR(INDEX(ADJ!$A$1:$BZ$1000,MATCH(PAYROLL!D746,ADJ!A$1:A$500,0),MATCH(PAYROLL!BM$2,ADJ!$2:$2,0)),0)</f>
        <v/>
      </c>
      <c r="BN746">
        <f>IFERROR(INDEX(ADJ!$A$1:$BZ$1000,MATCH(PAYROLL!D746,ADJ!A$1:A$500,0),MATCH(PAYROLL!BN$2,ADJ!$2:$2,0)),0)</f>
        <v/>
      </c>
      <c r="BO746">
        <f>IFERROR(INDEX(ADJ!$A$1:$BZ$1000,MATCH(PAYROLL!D746,ADJ!A$1:A$500,0),MATCH(PAYROLL!BO$2,ADJ!$2:$2,0)),0)</f>
        <v/>
      </c>
      <c r="BP746">
        <f>SUM(AM746,AV746,BE746,BK746,BL746:BO746)</f>
        <v/>
      </c>
      <c r="BQ746">
        <f>BO746</f>
        <v/>
      </c>
      <c r="BR746">
        <f>IFERROR(ROUND(IF(LEFT(INDEX(PIS!O$1:O$500,MATCH(D746,PIS!C$1:C$500)),1)="D",T746/8*(BD746*0.3),IF(LEFT(INDEX(PIS!O$1:O$500,MATCH(D746,PIS!C$1:C$500)),1)="H",T746*($BD746*0.3),T746/$AD746/8*($BD746*0.3))),0),0)</f>
        <v/>
      </c>
      <c r="BS746">
        <f>IF(AP746&lt;1,0,MIN(AP746,730000))</f>
        <v/>
      </c>
      <c r="BT746">
        <f>IFERROR(ROUND((BE746-SUM(AW746:BC746)*T746/AD746/8),0)-BR746,0)</f>
        <v/>
      </c>
      <c r="BU746">
        <f>AO746</f>
        <v/>
      </c>
      <c r="BV746">
        <f>SUM(BQ746:BU746)</f>
        <v/>
      </c>
      <c r="BW746">
        <f>BP746-BV746</f>
        <v/>
      </c>
      <c r="BX746">
        <f>IFERROR(IF(RIGHT(INDEX(PIS!O$1:O$500,MATCH(D746,PIS!C$1:C$500)),5)="Gross",MIN(U746+V746,VLOOKUP("R700",TSC!B:C,2,0)*VLOOKUP("R101",TSC!B:C,2,0))*VLOOKUP("R701",TSC!B:C,2,0)%,0),0)</f>
        <v/>
      </c>
      <c r="BY746">
        <f>IFERROR(IF(RIGHT(INDEX(PIS!O$1:O$500,MATCH(D746,PIS!C$1:C$500)),5)="Gross",MIN(U746+V746,VLOOKUP("R700",TSC!B:C,2,0)*VLOOKUP("R101",TSC!B:C,2,0))*VLOOKUP("T704",TSC!B:C,2,0)%,0),0)</f>
        <v/>
      </c>
      <c r="BZ746">
        <f>IFERROR(IF(RIGHT(INDEX(PIS!O$1:O$500,MATCH(D746,PIS!C$1:C$500)),5)="Gross",MIN(U746+V746,VLOOKUP("R700",TSC!B:C,2,0)*VLOOKUP("1",TSC!F:G,2,0))*VLOOKUP("T705",TSC!B:C,2,0)%,0),0)</f>
        <v/>
      </c>
      <c r="CA746">
        <f>IFERROR(INDEX(ADJ!$A$1:$BZ$1000,MATCH(PAYROLL!D746,ADJ!A$1:A$500,0),MATCH(PAYROLL!CA$2,ADJ!$2:$2,0)),0)</f>
        <v/>
      </c>
      <c r="CB746">
        <f>IFERROR(INDEX(ADJ!$A$1:$BZ$1000,MATCH(PAYROLL!D746,ADJ!A$1:A$500,0),MATCH(PAYROLL!CB$2,ADJ!$2:$2,0)),0)</f>
        <v/>
      </c>
      <c r="CC746">
        <f>SUM(BX746:CB746)</f>
        <v/>
      </c>
      <c r="CD746">
        <f>IFERROR(INDEX(PIS!$A$1:$BZ$1000,MATCH(PAYROLL!D746,PIS!C$1:C$500,0),MATCH(PAYROLL!CD$1,PIS!$1:$1,0)),0)</f>
        <v/>
      </c>
      <c r="CE746">
        <f>IFERROR(IF(OR(INDEX(PIS!P$1:P$500,MATCH(D746,PIS!C$1:C$500,0))="LT2",INDEX(PIS!P$1:P$500,MATCH(D746,PIS!C$1:C$500,0))="P10"),0,SUM(CC746,CD746*VLOOKUP("R601",TSC!B:C,2,0),VLOOKUP("R602",TSC!B:C,2,0))),0)</f>
        <v/>
      </c>
      <c r="CF746">
        <f>MAX(BW746-CE746,0)</f>
        <v/>
      </c>
      <c r="CG746">
        <f>IFERROR(IF(OR(RIGHT(INDEX(PIS!P$1:P$500,MATCH(D746,PIS!C$1:C$500)),5)="P10",RIGHT(INDEX(PIS!P$1:P$500,MATCH(D746,PIS!C$1:C$500)),5)="CK"),0,IF(CF746&lt;=5000000,CF746*5%,IF(CF746&lt;=10000000,CF746*10%-250000,IF(CF746&lt;=18000000,CF746*15%-750000,IF(CF746&lt;=32000000,CF746*20%-1650000,IF(CF746&lt;=52000000,CF746*25%-3250000,IF(CF746&lt;=80000000,BH746*30%-5850000,CF746*35%-9850000))))))),0)</f>
        <v/>
      </c>
      <c r="CH746">
        <f>IFERROR(IF(OR(INDEX(PIS!P$1:P$500,MATCH(D746,PIS!C$1:C$500))="LT",INDEX(PIS!P$1:P$500,MATCH(D746,PIS!C$1:C$500))="CK"),0,IF(CF746&lt;2000000,0,CF746*10%)),0)</f>
        <v/>
      </c>
      <c r="CI746">
        <f>IFERROR(INDEX(ADJ!$A$1:$BZ$1000,MATCH(PAYROLL!D746,ADJ!A$1:A$500,0),MATCH(PAYROLL!CI$2,ADJ!$2:$2,0)),0)</f>
        <v/>
      </c>
      <c r="CJ746">
        <f>IFERROR(INDEX(ADJ!$A$1:$BZ$1000,MATCH(PAYROLL!D746,ADJ!A$1:A$500,0),MATCH(PAYROLL!CJ$2,ADJ!$2:$2,0)),0)</f>
        <v/>
      </c>
      <c r="CK746">
        <f>IFERROR(INDEX(ADJ!$A$1:$BZ$1000,MATCH(PAYROLL!D746,ADJ!A$1:A$500,0),MATCH(PAYROLL!CK$2,ADJ!$2:$2,0)),0)</f>
        <v/>
      </c>
      <c r="CL746">
        <f>SUM(CG746:CK746)</f>
        <v/>
      </c>
      <c r="CM746">
        <f>ROUND(SUM(CH746:CK746),0)</f>
        <v/>
      </c>
      <c r="CN746">
        <f>IFERROR(INDEX(CSDA!D$1:D$500,MATCH($CN$2,CSDA!C$1:C$500,0))*INDEX(PIS!V$1:V$500,MATCH(D746,PIS!C$1:C$500))+INDEX(ADJ!$A$1:$BZ$1000,MATCH(PAYROLL!D746,ADJ!A$1:A$500,0),MATCH(PAYROLL!CN$2,ADJ!$2:$2,0)),0)</f>
        <v/>
      </c>
      <c r="CO746">
        <f>IFERROR(INDEX(ADJ!$A$1:$BZ$1000,MATCH(PAYROLL!D746,ADJ!A$1:A$500,0),MATCH(PAYROLL!CO$2,ADJ!$2:$2,0)),0)</f>
        <v/>
      </c>
      <c r="CP746">
        <f>IFERROR(INDEX(ADJ!$A$1:$BZ$1000,MATCH(PAYROLL!D746,ADJ!A$1:A$500,0),MATCH(PAYROLL!CP$2,ADJ!$2:$2,0)),0)</f>
        <v/>
      </c>
      <c r="CQ746">
        <f>BP746-CL746-CI746-CM746-CN746-CO746-CP746-CC746</f>
        <v/>
      </c>
      <c r="CR746">
        <f>IFERROR(IF(RIGHT(INDEX(PIS!O$1:O$500,MATCH(D746,PIS!C$1:C$500,0)),5)="Gross",MIN(U746+V746,VLOOKUP("R700",TSC!B:C,2,0)*VLOOKUP("R101",TSC!B:C,2,0))*(VLOOKUP("T711",TSC!B:C,2,0)+VLOOKUP("T712",TSC!B:C,2,0))%,MIN(T746+V746,VLOOKUP("R700",TSC!B:C,2,0)*VLOOKUP("R101",TSC!B:C,2,0))*(VLOOKUP("T711",TSC!B:C,2,0)+VLOOKUP("T712",TSC!B:C,2,0)+VLOOKUP("R701",TSC!B:C,2,0))%),0)</f>
        <v/>
      </c>
      <c r="CS746">
        <f>IFERROR(IF(RIGHT(INDEX(PIS!O$1:O$500,MATCH(D746,PIS!C$1:C$500,0)),5)="Gross",MIN(U746+V746,VLOOKUP("R700",TSC!B:C,2,0)*VLOOKUP("R101",TSC!B:C,2,0))*(VLOOKUP("T714",TSC!B:C,2,0))%,MIN(T746+V746,VLOOKUP("R700",TSC!B:C,2,0)*VLOOKUP("R101",TSC!B:C,2,0))*(VLOOKUP("T704",TSC!B:C,2,0)+VLOOKUP("T714",TSC!B:C,2,0))%),0)</f>
        <v/>
      </c>
      <c r="CT746">
        <f>IFERROR(IF(RIGHT(INDEX(PIS!O$1:O$500,MATCH(D746,PIS!C$1:C$500,0)),5)="Gross",MIN(U746+V746,VLOOKUP("R700",TSC!B:C,2,0)*VLOOKUP("R101",TSC!B:C,2,0))*VLOOKUP("T705",TSC!B:C,2,0)%,MIN(T746+V746,VLOOKUP("R700",TSC!B:C,2,0)*VLOOKUP("R101",TSC!B:C,2,0))*VLOOKUP("T705",TSC!B:C,2,0)%),0)</f>
        <v/>
      </c>
      <c r="CU746">
        <f>IFERROR(IF(RIGHT(INDEX(PIS!O$1:O$500,MATCH(D746,PIS!C$1:C$500,0)),5)="Gross",MIN(U746+V746,VLOOKUP("R700",TSC!B:C,2,0)*VLOOKUP("R101",TSC!B:C,2,0))*(VLOOKUP("T713",TSC!B:C,2,0))%,MIN(T746+V746,VLOOKUP("R700",TSC!B:C,2,0)*VLOOKUP("R101",TSC!B:C,2,0))*(VLOOKUP("T713",TSC!B:C,2,0))%),0)</f>
        <v/>
      </c>
      <c r="CV746">
        <f>IFERROR(INDEX(ADJ!$A$1:$BZ$1000,MATCH(PAYROLL!D746,ADJ!A$1:A$500,0),MATCH(PAYROLL!CV$2,ADJ!$2:$2,0)),0)</f>
        <v/>
      </c>
      <c r="CW746">
        <f>IFERROR(INDEX(ADJ!$A$1:$BZ$1000,MATCH(PAYROLL!D746,ADJ!A$1:A$500,0),MATCH(PAYROLL!CW$2,ADJ!$2:$2,0)),0)</f>
        <v/>
      </c>
      <c r="CX746">
        <f>SUM(CR746:CW746)</f>
        <v/>
      </c>
      <c r="CY746">
        <f>ROUND(IF(CR746&gt;0,T746+V746*VLOOKUP("R202",TSC!$B$1:$C$500,2,0),0),0)</f>
        <v/>
      </c>
      <c r="CZ746">
        <f>IFERROR(INDEX(CSDA!D$1:D$500,MATCH($CZ$2,CSDA!C$1:C$500,0)),0)</f>
        <v/>
      </c>
      <c r="DA746">
        <f>ROUND(T746*0.7%,0)</f>
        <v/>
      </c>
      <c r="DB746">
        <f>ROUND(T746/12,0)</f>
        <v/>
      </c>
      <c r="DC746">
        <f ref="DC746" t="array">IFERROR(INDEX(CSDA!D$1:D$500,MATCH("Trích giữ"&amp;PAYROLL!DC$2,CSDA!A$1:A$500&amp;CSDA!C$1:C$500,0)),0)</f>
        <v/>
      </c>
      <c r="DD746">
        <f ref="DD746" t="array">IFERROR(INDEX(CSDA!D$1:D$500,MATCH("Trích giữ"&amp;PAYROLL!DD$2,CSDA!A$1:A$500&amp;CSDA!C$1:C$500,0)),0)</f>
        <v/>
      </c>
      <c r="DE746">
        <f ref="DE746" t="array">IFERROR(INDEX(CSDA!D$1:D$500,MATCH("Trích giữ"&amp;PAYROLL!DE$2,CSDA!A$1:A$500&amp;CSDA!C$1:C$500,0)),0)</f>
        <v/>
      </c>
      <c r="DF746">
        <f>IFERROR(INDEX(CSDA!D$1:D$500,MATCH(PAYROLL!DF$2,CSDA!C$1:C$500,0)),0)</f>
        <v/>
      </c>
      <c r="DG746">
        <f ref="DG746" t="array">IFERROR(INDEX(CSDA!D$1:D$500,MATCH("Trích giữ"&amp;PAYROLL!DG$2,CSDA!A$1:A$500&amp;CSDA!C$1:C$500,0)),0)</f>
        <v/>
      </c>
      <c r="DH746">
        <f>ROUND(T746/26,0)</f>
        <v/>
      </c>
      <c r="DI746">
        <f ref="DI746" t="array">IFERROR(INDEX(CSDA!D$1:D$500,MATCH("Trích giữ"&amp;PAYROLL!DI$2,CSDA!A$1:A$500&amp;CSDA!C$1:C$500,0)),0)</f>
        <v/>
      </c>
      <c r="DJ746">
        <f>IF(U746=0,T746*21.5%-BL746,0)</f>
        <v/>
      </c>
      <c r="DK746">
        <f ref="DK746" t="array">IFERROR(INDEX(CSDA!D$1:D$500,MATCH("Trích giữ"&amp;PAYROLL!DK$2,CSDA!A$1:A$500&amp;CSDA!C$1:C$500,0)),0)</f>
        <v/>
      </c>
      <c r="DL746">
        <f>IFERROR(INDEX(CSDA!D$1:D$500,MATCH(PAYROLL!DL$2,CSDA!C$1:C$500,0))/12,0)</f>
        <v/>
      </c>
      <c r="DM746">
        <f>SUM(DB746:DL746)</f>
        <v/>
      </c>
      <c r="DN746">
        <f>IFERROR(INDEX(ADJ!$A$1:$BZ$1000,MATCH(PAYROLL!D746,ADJ!A$1:A$500,0),MATCH(PAYROLL!DN$2,ADJ!$2:$2,0)),0)</f>
        <v/>
      </c>
      <c r="DO746">
        <f>IFERROR(SUM(BP746,DM746:DN746,CX746:DA746)-DT746,0)</f>
        <v/>
      </c>
      <c r="DP746">
        <f ref="DP746" t="array">SUM(BW746*IFERROR(INDEX(CSDA!D$1:D$500,MATCH(BW$2,CSDA!C$1:C$500,0)),0)%,CX746*IFERROR(INDEX(CSDA!D$1:D$500,MATCH(CX$2,CSDA!C$1:C$500,0)),0)%,DA746*IFERROR(INDEX(CSDA!D$1:D$500,MATCH(DA$2,CSDA!C$1:C$500,0)),0)%,DB746*IFERROR(INDEX(CSDA!D$1:D$500,MATCH(DB$2,CSDA!C$1:C$500,0)),0)%,DF746*IFERROR(INDEX(CSDA!D$1:D$500,MATCH("Phí dịch vụ"&amp;PAYROLL!DF$2,CSDA!A$1:A$500&amp;CSDA!C$1:C$500,0)),0)%,DC746*IFERROR(INDEX(CSDA!D$1:D$500,MATCH("Phí dịch vụ"&amp;PAYROLL!DC$2,CSDA!A$1:A$500&amp;CSDA!C$1:C$500,0)),0)%,DH746*IFERROR(INDEX(CSDA!D$1:D$500,MATCH("Phí dịch vụ"&amp;PAYROLL!DH$2,CSDA!A$1:A$500&amp;CSDA!C$1:C$500,0)),0)%,DJ746*IFERROR(INDEX(CSDA!D$1:D$500,MATCH("Phí dịch vụ"&amp;PAYROLL!DJ$2,CSDA!A$1:A$500&amp;CSDA!C$1:C$500,0)),0)%,BN746*IFERROR(INDEX(CSDA!D$1:D$500,MATCH(BN$2,CSDA!C$1:C$500,0)),0)%)-BN746*7%</f>
        <v/>
      </c>
      <c r="DQ746">
        <f>IFERROR(INDEX(ADJ!$A$1:$BZ$1000,MATCH(PAYROLL!D746,ADJ!A$1:A$500,0),MATCH(PAYROLL!DQ$2,ADJ!$2:$2,0)),0)</f>
        <v/>
      </c>
      <c r="DR746">
        <f>IFERROR(INDEX(ADJ!$A$1:$BZ$1000,MATCH(PAYROLL!D746,ADJ!A$1:A$500,0),MATCH(PAYROLL!DR$2,ADJ!$2:$2,0)),0)</f>
        <v/>
      </c>
      <c r="DS746">
        <f>SUM(DP746:DR746)</f>
        <v/>
      </c>
      <c r="DT746">
        <f>EK746</f>
        <v/>
      </c>
      <c r="DU746">
        <f>SUM(DO746:DR746)</f>
        <v/>
      </c>
      <c r="DV746">
        <f>ROUND(DU746*0.1,0)</f>
        <v/>
      </c>
      <c r="DW746">
        <f>DU746+DV746</f>
        <v/>
      </c>
      <c r="DZ746">
        <f>IFERROR(INDEX(ADJ!$A$1:$BZ$1000,MATCH(PAYROLL!$D746,ADJ!A$1:A$500,0),MATCH(PAYROLL!DZ$2,ADJ!$2:$2,0)),0)</f>
        <v/>
      </c>
      <c r="EA746">
        <f>IFERROR(INDEX(ADJ!$A$1:$BZ$1000,MATCH(PAYROLL!$D746,ADJ!A$1:A$500,0),MATCH(PAYROLL!EA$2,ADJ!$2:$2,0)),0)</f>
        <v/>
      </c>
      <c r="EB746">
        <f>IFERROR(INDEX(ADJ!$A$1:$BZ$1000,MATCH(PAYROLL!$D746,ADJ!A$1:A$500,0),MATCH(PAYROLL!EB$2,ADJ!$2:$2,0)),0)</f>
        <v/>
      </c>
      <c r="EC746">
        <f>IFERROR(INDEX(ADJ!$A$1:$BZ$1000,MATCH(PAYROLL!$D746,ADJ!A$1:A$500,0),MATCH(PAYROLL!EC$2,ADJ!$2:$2,0)),0)</f>
        <v/>
      </c>
      <c r="ED746">
        <f>IFERROR(INDEX(ADJ!$A$1:$BZ$1000,MATCH(PAYROLL!$D746,ADJ!A$1:A$500,0),MATCH(PAYROLL!ED$2,ADJ!$2:$2,0)),0)</f>
        <v/>
      </c>
      <c r="EE746">
        <f>IFERROR(INDEX(ADJ!$A$1:$BZ$1000,MATCH(PAYROLL!$D746,ADJ!A$1:A$500,0),MATCH(PAYROLL!EE$2,ADJ!$2:$2,0)),0)</f>
        <v/>
      </c>
      <c r="EF746">
        <f>IFERROR(INDEX(ADJ!$A$1:$BZ$1000,MATCH(PAYROLL!$D746,ADJ!A$1:A$500,0),MATCH(PAYROLL!EF$2,ADJ!$2:$2,0)),0)</f>
        <v/>
      </c>
      <c r="EG746">
        <f>IFERROR(INDEX(ADJ!$A$1:$BZ$1000,MATCH(PAYROLL!$D746,ADJ!A$1:A$500,0),MATCH(PAYROLL!EG$2,ADJ!$2:$2,0)),0)</f>
        <v/>
      </c>
      <c r="EH746">
        <f>IFERROR(INDEX(ADJ!$A$1:$BZ$1000,MATCH(PAYROLL!$D746,ADJ!A$1:A$500,0),MATCH(PAYROLL!EH$2,ADJ!$2:$2,0)),0)</f>
        <v/>
      </c>
      <c r="EI746">
        <f>IFERROR(INDEX(ADJ!$A$1:$BZ$1000,MATCH(PAYROLL!D746,ADJ!A$1:A$500,0),MATCH(PAYROLL!EI$2,ADJ!$2:$2,0)),0)</f>
        <v/>
      </c>
      <c r="EJ746">
        <f>IFERROR(INDEX(ADJ!$A$1:$BZ$1000,MATCH(PAYROLL!$D746,ADJ!A$1:A$500,0),MATCH(PAYROLL!EJ$2,ADJ!$2:$2,0)),0)</f>
        <v/>
      </c>
      <c r="EK746">
        <f>SUM(DZ746:EJ746)</f>
        <v/>
      </c>
    </row>
    <row r="747">
      <c r="A747" t="n">
        <v>745</v>
      </c>
      <c r="B747" t="inlineStr">
        <is>
          <t>Thèn Thị Phượng</t>
        </is>
      </c>
      <c r="D747" t="inlineStr">
        <is>
          <t>157050-01</t>
        </is>
      </c>
      <c r="S747">
        <f>IFERROR(INDEX(PIS!$A$1:$BZ$1000,MATCH($D747,PIS!C$1:C$500,0),MATCH("Lương CB tháng trước",PIS!$1:$1,0)),0)</f>
        <v/>
      </c>
      <c r="T747">
        <f>IFERROR(INDEX(PIS!$A$1:$BZ$1000,MATCH($D747,PIS!C$1:C$500,0),MATCH("Lương CB hiện tại",PIS!$1:$1,0)),0)</f>
        <v/>
      </c>
      <c r="U747">
        <f>IFERROR(INDEX(PIS!$A$1:$BZ$1000,MATCH($D747,PIS!C$1:C$500,0),MATCH("Lương đóng BHBB",PIS!$1:$1,0)),0)</f>
        <v/>
      </c>
      <c r="V747">
        <f>IFERROR(INDEX(PIS!$A$1:$BZ$1000,MATCH($D747,PIS!C$1:C$500,0),MATCH(V$2,PIS!$2:$2,0)),0)</f>
        <v/>
      </c>
      <c r="W747">
        <f>IFERROR(INDEX(PIS!$A$1:$BZ$1000,MATCH($D747,PIS!C$1:C$500,0),MATCH(W$2,PIS!$2:$2,0)),0)</f>
        <v/>
      </c>
      <c r="X747">
        <f>IFERROR(INDEX(PIS!$A$1:$BZ$1000,MATCH($D747,PIS!C$1:C$500,0),MATCH(X$2,PIS!$2:$2,0)),0)</f>
        <v/>
      </c>
      <c r="Y747">
        <f>IFERROR(INDEX(PIS!$A$1:$BZ$1000,MATCH($D747,PIS!C$1:C$500,0),MATCH(Y$2,PIS!$2:$2,0)),0)</f>
        <v/>
      </c>
      <c r="Z747">
        <f>IFERROR(INDEX(PIS!$A$1:$BZ$1000,MATCH($D747,PIS!C$1:C$500,0),MATCH(Z$2,PIS!$2:$2,0)),0)</f>
        <v/>
      </c>
      <c r="AA747">
        <f>IFERROR(INDEX(PIS!$A$1:$BZ$1000,MATCH($D747,PIS!C$1:C$500,0),MATCH(AA$2,PIS!$2:$2,0)),0)</f>
        <v/>
      </c>
      <c r="AB747">
        <f>IFERROR(INDEX(PIS!$A$1:$BZ$1000,MATCH($D747,PIS!C$1:C$500,0),MATCH(AB$2,PIS!$2:$2,0)),0)</f>
        <v/>
      </c>
      <c r="AC747">
        <f>SUM(V747:AB747)</f>
        <v/>
      </c>
      <c r="AD747">
        <f>IFERROR(INDEX(TIMESHEET!$A$1:$AI$5000,MATCH($D747,TIMESHEET!A$1:A$500,0),MATCH("T100",TIMESHEET!$2:$2,0))-2,0)</f>
        <v/>
      </c>
      <c r="AE747">
        <f>IFERROR(INDEX(TIMESHEET!$A$1:$AI$5000,MATCH($D747,TIMESHEET!A$1:A$500,0),MATCH("T202",TIMESHEET!$2:$2,0)),0)</f>
        <v/>
      </c>
      <c r="AF747">
        <f>IFERROR(INDEX(TIMESHEET!$A$1:$AI$5000,MATCH($D747,TIMESHEET!A$1:A$500,0),MATCH("T302",TIMESHEET!$2:$2,0)),0)</f>
        <v/>
      </c>
      <c r="AG747">
        <f>IFERROR(INDEX(TIMESHEET!$A$1:$AI$5000,MATCH($D747,TIMESHEET!A$1:A$500,0),MATCH("T406",TIMESHEET!$2:$2,0)),0)</f>
        <v/>
      </c>
      <c r="AH747">
        <f>AE747+AG747</f>
        <v/>
      </c>
      <c r="AI747">
        <f>IFERROR(INDEX(TIMESHEET!$A$1:$AI$5000,MATCH($D747,TIMESHEET!A$1:A$500,0),MATCH("T701",TIMESHEET!$2:$2,0)),0)</f>
        <v/>
      </c>
      <c r="AJ747">
        <f>IFERROR(INDEX(TIMESHEET!$A$1:$AI$5000,MATCH($D747,TIMESHEET!B$1:B$500,0),MATCH("T320",TIMESHEET!$2:$2,0)),0)</f>
        <v/>
      </c>
      <c r="AK747">
        <f>IFERROR(IF(LEFT(INDEX(PIS!O$1:O$500,MATCH(D747,PIS!C$1:C$500)),1)="M",T747/AD747*SUM(AE747:AG747),T747*AD747),0)</f>
        <v/>
      </c>
      <c r="AL747">
        <f>IFERROR(INDEX(ADJ!$A$1:$BZ$1000,MATCH(PAYROLL!D747,ADJ!A$1:A$500,0),MATCH(PAYROLL!AL$2,ADJ!$2:$2,0)),0)</f>
        <v/>
      </c>
      <c r="AM747">
        <f>SUM(AK747:AL747)</f>
        <v/>
      </c>
      <c r="AN747">
        <f>IFERROR(ROUND(V747/$AD747*$AH747,0),0)</f>
        <v/>
      </c>
      <c r="AO747">
        <f>IFERROR(ROUND(W747/$AD747*$AH747,0),0)</f>
        <v/>
      </c>
      <c r="AP747">
        <f>IFERROR(ROUND(X747/$AD747*$AE747,0),0)</f>
        <v/>
      </c>
      <c r="AQ747">
        <f>IFERROR(ROUND(Y747/$AD747*$AH747,0),0)</f>
        <v/>
      </c>
      <c r="AR747">
        <f>IFERROR(ROUND(Z747/$AD747*$AH747,0),0)</f>
        <v/>
      </c>
      <c r="AS747">
        <f>IFERROR(ROUND(AA747/$AD747*$AH747,0),0)</f>
        <v/>
      </c>
      <c r="AT747">
        <f>IFERROR(IF((AE747+AF747+AG747)&gt;13,AB747,ROUND(AB747/AD747*AH747,0)),0)</f>
        <v/>
      </c>
      <c r="AU747">
        <f>IFERROR(INDEX(ADJ!$A$1:$BZ$1000,MATCH(PAYROLL!D747,ADJ!A$1:A$500,0),MATCH(PAYROLL!AU$2,ADJ!$2:$2,0)),0)</f>
        <v/>
      </c>
      <c r="AV747">
        <f>ROUND(SUM(AN747:AU747),0)</f>
        <v/>
      </c>
      <c r="AW747">
        <f>IFERROR(INDEX(TIMESHEET!$A$1:$AI$5000,MATCH(PAYROLL!D747,TIMESHEET!A$1:A$500,0),MATCH("T620",TIMESHEET!$2:$2,0)),0)</f>
        <v/>
      </c>
      <c r="AX747">
        <f>IFERROR(INDEX(TIMESHEET!$A$1:$AI$5000,MATCH(PAYROLL!D747,TIMESHEET!A$1:A$500,0),MATCH("T601",TIMESHEET!$2:$2,0)),0)</f>
        <v/>
      </c>
      <c r="AY747">
        <f>IFERROR(INDEX(TIMESHEET!$A$1:$AI$5000,MATCH(PAYROLL!D747,TIMESHEET!A$1:A$500,0),MATCH("T602",TIMESHEET!$2:$2,0)),0)</f>
        <v/>
      </c>
      <c r="AZ747">
        <f>IFERROR(INDEX(TIMESHEET!$A$1:$AI$5000,MATCH(PAYROLL!D747,TIMESHEET!A$1:A$500,0),MATCH("T603",TIMESHEET!$2:$2,0)),0)</f>
        <v/>
      </c>
      <c r="BA747">
        <f>IFERROR(INDEX(TIMESHEET!$A$1:$AI$5000,MATCH(PAYROLL!D747,TIMESHEET!A$1:A$500,0),MATCH("T611",TIMESHEET!$2:$2,0)),0)</f>
        <v/>
      </c>
      <c r="BB747">
        <f>IFERROR(INDEX(TIMESHEET!$A$1:$AI$5000,MATCH(PAYROLL!D747,TIMESHEET!A$1:A$500,0),MATCH("T612",TIMESHEET!$2:$2,0)),0)</f>
        <v/>
      </c>
      <c r="BC747">
        <f>IFERROR(INDEX(TIMESHEET!$A$1:$AI$5000,MATCH(PAYROLL!D747,TIMESHEET!A$1:A$500,0),MATCH("T613",TIMESHEET!$2:$2,0)),0)</f>
        <v/>
      </c>
      <c r="BD747">
        <f>IFERROR(INDEX(TIMESHEET!$A$1:$AI$5000,MATCH(PAYROLL!D747,TIMESHEET!A$1:A$500,0),MATCH("T500",TIMESHEET!$2:$2,0)),0)</f>
        <v/>
      </c>
      <c r="BE747">
        <f>IFERROR(IF(LEFT(INDEX(PIS!O$1:O$500,MATCH(D747,PIS!C$1:C$500)),1)="M",T747/AD747/8*(AW747+AX747*1.5+AY747*2+AZ747*3+BA747*2.1+BB747*2.7+BC747*3.9+BD747*0.3),T747/8*(AW747+AX747*1.5+AY747*2+AZ747*3+BA747*2.1+BB747*2.7+BC747*3.9+BD747*0.3)),0)</f>
        <v/>
      </c>
      <c r="BF747">
        <f>IFERROR(INDEX(ADJ!$A$1:$BZ$1000,MATCH(PAYROLL!$D747,ADJ!A$1:A$500,0),MATCH(PAYROLL!BF$2,ADJ!$2:$2,0)),0)</f>
        <v/>
      </c>
      <c r="BG747">
        <f>IFERROR(INDEX(ADJ!$A$1:$BZ$1000,MATCH(PAYROLL!D747,ADJ!A$1:A$500,0),MATCH(PAYROLL!BG$2,ADJ!$2:$2,0)),0)</f>
        <v/>
      </c>
      <c r="BH747">
        <f>IFERROR(INDEX(ADJ!$A$1:$BZ$1000,MATCH(PAYROLL!D747,ADJ!A$1:A$500,0),MATCH(PAYROLL!BH$2,ADJ!$2:$2,0)),0)</f>
        <v/>
      </c>
      <c r="BI747">
        <f>IFERROR(INDEX(ADJ!$A$1:$BZ$1000,MATCH(PAYROLL!D747,ADJ!A$1:A$500,0),MATCH(PAYROLL!BI$2,ADJ!$2:$2,0)),0)</f>
        <v/>
      </c>
      <c r="BJ747">
        <f>IFERROR(INDEX(ADJ!$A$1:$BZ$1000,MATCH(PAYROLL!D747,ADJ!A$1:A$500,0),MATCH(PAYROLL!BJ$2,ADJ!$2:$2,0)),0)</f>
        <v/>
      </c>
      <c r="BK747">
        <f>SUM(BF747:BJ747)</f>
        <v/>
      </c>
      <c r="BL747">
        <f>IFERROR(INDEX(ADJ!$A$1:$BZ$1000,MATCH(PAYROLL!D747,ADJ!A$1:A$500,0),MATCH(PAYROLL!BL$2,ADJ!$2:$2,0)),0)</f>
        <v/>
      </c>
      <c r="BM747">
        <f>IFERROR(INDEX(ADJ!$A$1:$BZ$1000,MATCH(PAYROLL!D747,ADJ!A$1:A$500,0),MATCH(PAYROLL!BM$2,ADJ!$2:$2,0)),0)</f>
        <v/>
      </c>
      <c r="BN747">
        <f>IFERROR(INDEX(ADJ!$A$1:$BZ$1000,MATCH(PAYROLL!D747,ADJ!A$1:A$500,0),MATCH(PAYROLL!BN$2,ADJ!$2:$2,0)),0)</f>
        <v/>
      </c>
      <c r="BO747">
        <f>IFERROR(INDEX(ADJ!$A$1:$BZ$1000,MATCH(PAYROLL!D747,ADJ!A$1:A$500,0),MATCH(PAYROLL!BO$2,ADJ!$2:$2,0)),0)</f>
        <v/>
      </c>
      <c r="BP747">
        <f>SUM(AM747,AV747,BE747,BK747,BL747:BO747)</f>
        <v/>
      </c>
      <c r="BQ747">
        <f>BO747</f>
        <v/>
      </c>
      <c r="BR747">
        <f>IFERROR(ROUND(IF(LEFT(INDEX(PIS!O$1:O$500,MATCH(D747,PIS!C$1:C$500)),1)="D",T747/8*(BD747*0.3),IF(LEFT(INDEX(PIS!O$1:O$500,MATCH(D747,PIS!C$1:C$500)),1)="H",T747*($BD747*0.3),T747/$AD747/8*($BD747*0.3))),0),0)</f>
        <v/>
      </c>
      <c r="BS747">
        <f>IF(AP747&lt;1,0,MIN(AP747,730000))</f>
        <v/>
      </c>
      <c r="BT747">
        <f>IFERROR(ROUND((BE747-SUM(AW747:BC747)*T747/AD747/8),0)-BR747,0)</f>
        <v/>
      </c>
      <c r="BU747">
        <f>AO747</f>
        <v/>
      </c>
      <c r="BV747">
        <f>SUM(BQ747:BU747)</f>
        <v/>
      </c>
      <c r="BW747">
        <f>BP747-BV747</f>
        <v/>
      </c>
      <c r="BX747">
        <f>IFERROR(IF(RIGHT(INDEX(PIS!O$1:O$500,MATCH(D747,PIS!C$1:C$500)),5)="Gross",MIN(U747+V747,VLOOKUP("R700",TSC!B:C,2,0)*VLOOKUP("R101",TSC!B:C,2,0))*VLOOKUP("R701",TSC!B:C,2,0)%,0),0)</f>
        <v/>
      </c>
      <c r="BY747">
        <f>IFERROR(IF(RIGHT(INDEX(PIS!O$1:O$500,MATCH(D747,PIS!C$1:C$500)),5)="Gross",MIN(U747+V747,VLOOKUP("R700",TSC!B:C,2,0)*VLOOKUP("R101",TSC!B:C,2,0))*VLOOKUP("T704",TSC!B:C,2,0)%,0),0)</f>
        <v/>
      </c>
      <c r="BZ747">
        <f>IFERROR(IF(RIGHT(INDEX(PIS!O$1:O$500,MATCH(D747,PIS!C$1:C$500)),5)="Gross",MIN(U747+V747,VLOOKUP("R700",TSC!B:C,2,0)*VLOOKUP("1",TSC!F:G,2,0))*VLOOKUP("T705",TSC!B:C,2,0)%,0),0)</f>
        <v/>
      </c>
      <c r="CA747">
        <f>IFERROR(INDEX(ADJ!$A$1:$BZ$1000,MATCH(PAYROLL!D747,ADJ!A$1:A$500,0),MATCH(PAYROLL!CA$2,ADJ!$2:$2,0)),0)</f>
        <v/>
      </c>
      <c r="CB747">
        <f>IFERROR(INDEX(ADJ!$A$1:$BZ$1000,MATCH(PAYROLL!D747,ADJ!A$1:A$500,0),MATCH(PAYROLL!CB$2,ADJ!$2:$2,0)),0)</f>
        <v/>
      </c>
      <c r="CC747">
        <f>SUM(BX747:CB747)</f>
        <v/>
      </c>
      <c r="CD747">
        <f>IFERROR(INDEX(PIS!$A$1:$BZ$1000,MATCH(PAYROLL!D747,PIS!C$1:C$500,0),MATCH(PAYROLL!CD$1,PIS!$1:$1,0)),0)</f>
        <v/>
      </c>
      <c r="CE747">
        <f>IFERROR(IF(OR(INDEX(PIS!P$1:P$500,MATCH(D747,PIS!C$1:C$500,0))="LT2",INDEX(PIS!P$1:P$500,MATCH(D747,PIS!C$1:C$500,0))="P10"),0,SUM(CC747,CD747*VLOOKUP("R601",TSC!B:C,2,0),VLOOKUP("R602",TSC!B:C,2,0))),0)</f>
        <v/>
      </c>
      <c r="CF747">
        <f>MAX(BW747-CE747,0)</f>
        <v/>
      </c>
      <c r="CG747">
        <f>IFERROR(IF(OR(RIGHT(INDEX(PIS!P$1:P$500,MATCH(D747,PIS!C$1:C$500)),5)="P10",RIGHT(INDEX(PIS!P$1:P$500,MATCH(D747,PIS!C$1:C$500)),5)="CK"),0,IF(CF747&lt;=5000000,CF747*5%,IF(CF747&lt;=10000000,CF747*10%-250000,IF(CF747&lt;=18000000,CF747*15%-750000,IF(CF747&lt;=32000000,CF747*20%-1650000,IF(CF747&lt;=52000000,CF747*25%-3250000,IF(CF747&lt;=80000000,BH747*30%-5850000,CF747*35%-9850000))))))),0)</f>
        <v/>
      </c>
      <c r="CH747">
        <f>IFERROR(IF(OR(INDEX(PIS!P$1:P$500,MATCH(D747,PIS!C$1:C$500))="LT",INDEX(PIS!P$1:P$500,MATCH(D747,PIS!C$1:C$500))="CK"),0,IF(CF747&lt;2000000,0,CF747*10%)),0)</f>
        <v/>
      </c>
      <c r="CI747">
        <f>IFERROR(INDEX(ADJ!$A$1:$BZ$1000,MATCH(PAYROLL!D747,ADJ!A$1:A$500,0),MATCH(PAYROLL!CI$2,ADJ!$2:$2,0)),0)</f>
        <v/>
      </c>
      <c r="CJ747">
        <f>IFERROR(INDEX(ADJ!$A$1:$BZ$1000,MATCH(PAYROLL!D747,ADJ!A$1:A$500,0),MATCH(PAYROLL!CJ$2,ADJ!$2:$2,0)),0)</f>
        <v/>
      </c>
      <c r="CK747">
        <f>IFERROR(INDEX(ADJ!$A$1:$BZ$1000,MATCH(PAYROLL!D747,ADJ!A$1:A$500,0),MATCH(PAYROLL!CK$2,ADJ!$2:$2,0)),0)</f>
        <v/>
      </c>
      <c r="CL747">
        <f>SUM(CG747:CK747)</f>
        <v/>
      </c>
      <c r="CM747">
        <f>ROUND(SUM(CH747:CK747),0)</f>
        <v/>
      </c>
      <c r="CN747">
        <f>IFERROR(INDEX(CSDA!D$1:D$500,MATCH($CN$2,CSDA!C$1:C$500,0))*INDEX(PIS!V$1:V$500,MATCH(D747,PIS!C$1:C$500))+INDEX(ADJ!$A$1:$BZ$1000,MATCH(PAYROLL!D747,ADJ!A$1:A$500,0),MATCH(PAYROLL!CN$2,ADJ!$2:$2,0)),0)</f>
        <v/>
      </c>
      <c r="CO747">
        <f>IFERROR(INDEX(ADJ!$A$1:$BZ$1000,MATCH(PAYROLL!D747,ADJ!A$1:A$500,0),MATCH(PAYROLL!CO$2,ADJ!$2:$2,0)),0)</f>
        <v/>
      </c>
      <c r="CP747">
        <f>IFERROR(INDEX(ADJ!$A$1:$BZ$1000,MATCH(PAYROLL!D747,ADJ!A$1:A$500,0),MATCH(PAYROLL!CP$2,ADJ!$2:$2,0)),0)</f>
        <v/>
      </c>
      <c r="CQ747">
        <f>BP747-CL747-CI747-CM747-CN747-CO747-CP747-CC747</f>
        <v/>
      </c>
      <c r="CR747">
        <f>IFERROR(IF(RIGHT(INDEX(PIS!O$1:O$500,MATCH(D747,PIS!C$1:C$500,0)),5)="Gross",MIN(U747+V747,VLOOKUP("R700",TSC!B:C,2,0)*VLOOKUP("R101",TSC!B:C,2,0))*(VLOOKUP("T711",TSC!B:C,2,0)+VLOOKUP("T712",TSC!B:C,2,0))%,MIN(T747+V747,VLOOKUP("R700",TSC!B:C,2,0)*VLOOKUP("R101",TSC!B:C,2,0))*(VLOOKUP("T711",TSC!B:C,2,0)+VLOOKUP("T712",TSC!B:C,2,0)+VLOOKUP("R701",TSC!B:C,2,0))%),0)</f>
        <v/>
      </c>
      <c r="CS747">
        <f>IFERROR(IF(RIGHT(INDEX(PIS!O$1:O$500,MATCH(D747,PIS!C$1:C$500,0)),5)="Gross",MIN(U747+V747,VLOOKUP("R700",TSC!B:C,2,0)*VLOOKUP("R101",TSC!B:C,2,0))*(VLOOKUP("T714",TSC!B:C,2,0))%,MIN(T747+V747,VLOOKUP("R700",TSC!B:C,2,0)*VLOOKUP("R101",TSC!B:C,2,0))*(VLOOKUP("T704",TSC!B:C,2,0)+VLOOKUP("T714",TSC!B:C,2,0))%),0)</f>
        <v/>
      </c>
      <c r="CT747">
        <f>IFERROR(IF(RIGHT(INDEX(PIS!O$1:O$500,MATCH(D747,PIS!C$1:C$500,0)),5)="Gross",MIN(U747+V747,VLOOKUP("R700",TSC!B:C,2,0)*VLOOKUP("R101",TSC!B:C,2,0))*VLOOKUP("T705",TSC!B:C,2,0)%,MIN(T747+V747,VLOOKUP("R700",TSC!B:C,2,0)*VLOOKUP("R101",TSC!B:C,2,0))*VLOOKUP("T705",TSC!B:C,2,0)%),0)</f>
        <v/>
      </c>
      <c r="CU747">
        <f>IFERROR(IF(RIGHT(INDEX(PIS!O$1:O$500,MATCH(D747,PIS!C$1:C$500,0)),5)="Gross",MIN(U747+V747,VLOOKUP("R700",TSC!B:C,2,0)*VLOOKUP("R101",TSC!B:C,2,0))*(VLOOKUP("T713",TSC!B:C,2,0))%,MIN(T747+V747,VLOOKUP("R700",TSC!B:C,2,0)*VLOOKUP("R101",TSC!B:C,2,0))*(VLOOKUP("T713",TSC!B:C,2,0))%),0)</f>
        <v/>
      </c>
      <c r="CV747">
        <f>IFERROR(INDEX(ADJ!$A$1:$BZ$1000,MATCH(PAYROLL!D747,ADJ!A$1:A$500,0),MATCH(PAYROLL!CV$2,ADJ!$2:$2,0)),0)</f>
        <v/>
      </c>
      <c r="CW747">
        <f>IFERROR(INDEX(ADJ!$A$1:$BZ$1000,MATCH(PAYROLL!D747,ADJ!A$1:A$500,0),MATCH(PAYROLL!CW$2,ADJ!$2:$2,0)),0)</f>
        <v/>
      </c>
      <c r="CX747">
        <f>SUM(CR747:CW747)</f>
        <v/>
      </c>
      <c r="CY747">
        <f>ROUND(IF(CR747&gt;0,T747+V747*VLOOKUP("R202",TSC!$B$1:$C$500,2,0),0),0)</f>
        <v/>
      </c>
      <c r="CZ747">
        <f>IFERROR(INDEX(CSDA!D$1:D$500,MATCH($CZ$2,CSDA!C$1:C$500,0)),0)</f>
        <v/>
      </c>
      <c r="DA747">
        <f>ROUND(T747*0.7%,0)</f>
        <v/>
      </c>
      <c r="DB747">
        <f>ROUND(T747/12,0)</f>
        <v/>
      </c>
      <c r="DC747">
        <f ref="DC747" t="array">IFERROR(INDEX(CSDA!D$1:D$500,MATCH("Trích giữ"&amp;PAYROLL!DC$2,CSDA!A$1:A$500&amp;CSDA!C$1:C$500,0)),0)</f>
        <v/>
      </c>
      <c r="DD747">
        <f ref="DD747" t="array">IFERROR(INDEX(CSDA!D$1:D$500,MATCH("Trích giữ"&amp;PAYROLL!DD$2,CSDA!A$1:A$500&amp;CSDA!C$1:C$500,0)),0)</f>
        <v/>
      </c>
      <c r="DE747">
        <f ref="DE747" t="array">IFERROR(INDEX(CSDA!D$1:D$500,MATCH("Trích giữ"&amp;PAYROLL!DE$2,CSDA!A$1:A$500&amp;CSDA!C$1:C$500,0)),0)</f>
        <v/>
      </c>
      <c r="DF747">
        <f>IFERROR(INDEX(CSDA!D$1:D$500,MATCH(PAYROLL!DF$2,CSDA!C$1:C$500,0)),0)</f>
        <v/>
      </c>
      <c r="DG747">
        <f ref="DG747" t="array">IFERROR(INDEX(CSDA!D$1:D$500,MATCH("Trích giữ"&amp;PAYROLL!DG$2,CSDA!A$1:A$500&amp;CSDA!C$1:C$500,0)),0)</f>
        <v/>
      </c>
      <c r="DH747">
        <f>ROUND(T747/26,0)</f>
        <v/>
      </c>
      <c r="DI747">
        <f ref="DI747" t="array">IFERROR(INDEX(CSDA!D$1:D$500,MATCH("Trích giữ"&amp;PAYROLL!DI$2,CSDA!A$1:A$500&amp;CSDA!C$1:C$500,0)),0)</f>
        <v/>
      </c>
      <c r="DJ747">
        <f>IF(U747=0,T747*21.5%-BL747,0)</f>
        <v/>
      </c>
      <c r="DK747">
        <f ref="DK747" t="array">IFERROR(INDEX(CSDA!D$1:D$500,MATCH("Trích giữ"&amp;PAYROLL!DK$2,CSDA!A$1:A$500&amp;CSDA!C$1:C$500,0)),0)</f>
        <v/>
      </c>
      <c r="DL747">
        <f>IFERROR(INDEX(CSDA!D$1:D$500,MATCH(PAYROLL!DL$2,CSDA!C$1:C$500,0))/12,0)</f>
        <v/>
      </c>
      <c r="DM747">
        <f>SUM(DB747:DL747)</f>
        <v/>
      </c>
      <c r="DN747">
        <f>IFERROR(INDEX(ADJ!$A$1:$BZ$1000,MATCH(PAYROLL!D747,ADJ!A$1:A$500,0),MATCH(PAYROLL!DN$2,ADJ!$2:$2,0)),0)</f>
        <v/>
      </c>
      <c r="DO747">
        <f>IFERROR(SUM(BP747,DM747:DN747,CX747:DA747)-DT747,0)</f>
        <v/>
      </c>
      <c r="DP747">
        <f ref="DP747" t="array">SUM(BW747*IFERROR(INDEX(CSDA!D$1:D$500,MATCH(BW$2,CSDA!C$1:C$500,0)),0)%,CX747*IFERROR(INDEX(CSDA!D$1:D$500,MATCH(CX$2,CSDA!C$1:C$500,0)),0)%,DA747*IFERROR(INDEX(CSDA!D$1:D$500,MATCH(DA$2,CSDA!C$1:C$500,0)),0)%,DB747*IFERROR(INDEX(CSDA!D$1:D$500,MATCH(DB$2,CSDA!C$1:C$500,0)),0)%,DF747*IFERROR(INDEX(CSDA!D$1:D$500,MATCH("Phí dịch vụ"&amp;PAYROLL!DF$2,CSDA!A$1:A$500&amp;CSDA!C$1:C$500,0)),0)%,DC747*IFERROR(INDEX(CSDA!D$1:D$500,MATCH("Phí dịch vụ"&amp;PAYROLL!DC$2,CSDA!A$1:A$500&amp;CSDA!C$1:C$500,0)),0)%,DH747*IFERROR(INDEX(CSDA!D$1:D$500,MATCH("Phí dịch vụ"&amp;PAYROLL!DH$2,CSDA!A$1:A$500&amp;CSDA!C$1:C$500,0)),0)%,DJ747*IFERROR(INDEX(CSDA!D$1:D$500,MATCH("Phí dịch vụ"&amp;PAYROLL!DJ$2,CSDA!A$1:A$500&amp;CSDA!C$1:C$500,0)),0)%,BN747*IFERROR(INDEX(CSDA!D$1:D$500,MATCH(BN$2,CSDA!C$1:C$500,0)),0)%)-BN747*7%</f>
        <v/>
      </c>
      <c r="DQ747">
        <f>IFERROR(INDEX(ADJ!$A$1:$BZ$1000,MATCH(PAYROLL!D747,ADJ!A$1:A$500,0),MATCH(PAYROLL!DQ$2,ADJ!$2:$2,0)),0)</f>
        <v/>
      </c>
      <c r="DR747">
        <f>IFERROR(INDEX(ADJ!$A$1:$BZ$1000,MATCH(PAYROLL!D747,ADJ!A$1:A$500,0),MATCH(PAYROLL!DR$2,ADJ!$2:$2,0)),0)</f>
        <v/>
      </c>
      <c r="DS747">
        <f>SUM(DP747:DR747)</f>
        <v/>
      </c>
      <c r="DT747">
        <f>EK747</f>
        <v/>
      </c>
      <c r="DU747">
        <f>SUM(DO747:DR747)</f>
        <v/>
      </c>
      <c r="DV747">
        <f>ROUND(DU747*0.1,0)</f>
        <v/>
      </c>
      <c r="DW747">
        <f>DU747+DV747</f>
        <v/>
      </c>
      <c r="DZ747">
        <f>IFERROR(INDEX(ADJ!$A$1:$BZ$1000,MATCH(PAYROLL!$D747,ADJ!A$1:A$500,0),MATCH(PAYROLL!DZ$2,ADJ!$2:$2,0)),0)</f>
        <v/>
      </c>
      <c r="EA747">
        <f>IFERROR(INDEX(ADJ!$A$1:$BZ$1000,MATCH(PAYROLL!$D747,ADJ!A$1:A$500,0),MATCH(PAYROLL!EA$2,ADJ!$2:$2,0)),0)</f>
        <v/>
      </c>
      <c r="EB747">
        <f>IFERROR(INDEX(ADJ!$A$1:$BZ$1000,MATCH(PAYROLL!$D747,ADJ!A$1:A$500,0),MATCH(PAYROLL!EB$2,ADJ!$2:$2,0)),0)</f>
        <v/>
      </c>
      <c r="EC747">
        <f>IFERROR(INDEX(ADJ!$A$1:$BZ$1000,MATCH(PAYROLL!$D747,ADJ!A$1:A$500,0),MATCH(PAYROLL!EC$2,ADJ!$2:$2,0)),0)</f>
        <v/>
      </c>
      <c r="ED747">
        <f>IFERROR(INDEX(ADJ!$A$1:$BZ$1000,MATCH(PAYROLL!$D747,ADJ!A$1:A$500,0),MATCH(PAYROLL!ED$2,ADJ!$2:$2,0)),0)</f>
        <v/>
      </c>
      <c r="EE747">
        <f>IFERROR(INDEX(ADJ!$A$1:$BZ$1000,MATCH(PAYROLL!$D747,ADJ!A$1:A$500,0),MATCH(PAYROLL!EE$2,ADJ!$2:$2,0)),0)</f>
        <v/>
      </c>
      <c r="EF747">
        <f>IFERROR(INDEX(ADJ!$A$1:$BZ$1000,MATCH(PAYROLL!$D747,ADJ!A$1:A$500,0),MATCH(PAYROLL!EF$2,ADJ!$2:$2,0)),0)</f>
        <v/>
      </c>
      <c r="EG747">
        <f>IFERROR(INDEX(ADJ!$A$1:$BZ$1000,MATCH(PAYROLL!$D747,ADJ!A$1:A$500,0),MATCH(PAYROLL!EG$2,ADJ!$2:$2,0)),0)</f>
        <v/>
      </c>
      <c r="EH747">
        <f>IFERROR(INDEX(ADJ!$A$1:$BZ$1000,MATCH(PAYROLL!$D747,ADJ!A$1:A$500,0),MATCH(PAYROLL!EH$2,ADJ!$2:$2,0)),0)</f>
        <v/>
      </c>
      <c r="EI747">
        <f>IFERROR(INDEX(ADJ!$A$1:$BZ$1000,MATCH(PAYROLL!D747,ADJ!A$1:A$500,0),MATCH(PAYROLL!EI$2,ADJ!$2:$2,0)),0)</f>
        <v/>
      </c>
      <c r="EJ747">
        <f>IFERROR(INDEX(ADJ!$A$1:$BZ$1000,MATCH(PAYROLL!$D747,ADJ!A$1:A$500,0),MATCH(PAYROLL!EJ$2,ADJ!$2:$2,0)),0)</f>
        <v/>
      </c>
      <c r="EK747">
        <f>SUM(DZ747:EJ747)</f>
        <v/>
      </c>
    </row>
    <row r="748">
      <c r="A748" t="n">
        <v>746</v>
      </c>
      <c r="B748" t="inlineStr">
        <is>
          <t>Nguyễn Thị Son</t>
        </is>
      </c>
      <c r="D748" t="inlineStr">
        <is>
          <t>157040-01</t>
        </is>
      </c>
      <c r="S748">
        <f>IFERROR(INDEX(PIS!$A$1:$BZ$1000,MATCH($D748,PIS!C$1:C$500,0),MATCH("Lương CB tháng trước",PIS!$1:$1,0)),0)</f>
        <v/>
      </c>
      <c r="T748">
        <f>IFERROR(INDEX(PIS!$A$1:$BZ$1000,MATCH($D748,PIS!C$1:C$500,0),MATCH("Lương CB hiện tại",PIS!$1:$1,0)),0)</f>
        <v/>
      </c>
      <c r="U748">
        <f>IFERROR(INDEX(PIS!$A$1:$BZ$1000,MATCH($D748,PIS!C$1:C$500,0),MATCH("Lương đóng BHBB",PIS!$1:$1,0)),0)</f>
        <v/>
      </c>
      <c r="V748">
        <f>IFERROR(INDEX(PIS!$A$1:$BZ$1000,MATCH($D748,PIS!C$1:C$500,0),MATCH(V$2,PIS!$2:$2,0)),0)</f>
        <v/>
      </c>
      <c r="W748">
        <f>IFERROR(INDEX(PIS!$A$1:$BZ$1000,MATCH($D748,PIS!C$1:C$500,0),MATCH(W$2,PIS!$2:$2,0)),0)</f>
        <v/>
      </c>
      <c r="X748">
        <f>IFERROR(INDEX(PIS!$A$1:$BZ$1000,MATCH($D748,PIS!C$1:C$500,0),MATCH(X$2,PIS!$2:$2,0)),0)</f>
        <v/>
      </c>
      <c r="Y748">
        <f>IFERROR(INDEX(PIS!$A$1:$BZ$1000,MATCH($D748,PIS!C$1:C$500,0),MATCH(Y$2,PIS!$2:$2,0)),0)</f>
        <v/>
      </c>
      <c r="Z748">
        <f>IFERROR(INDEX(PIS!$A$1:$BZ$1000,MATCH($D748,PIS!C$1:C$500,0),MATCH(Z$2,PIS!$2:$2,0)),0)</f>
        <v/>
      </c>
      <c r="AA748">
        <f>IFERROR(INDEX(PIS!$A$1:$BZ$1000,MATCH($D748,PIS!C$1:C$500,0),MATCH(AA$2,PIS!$2:$2,0)),0)</f>
        <v/>
      </c>
      <c r="AB748">
        <f>IFERROR(INDEX(PIS!$A$1:$BZ$1000,MATCH($D748,PIS!C$1:C$500,0),MATCH(AB$2,PIS!$2:$2,0)),0)</f>
        <v/>
      </c>
      <c r="AC748">
        <f>SUM(V748:AB748)</f>
        <v/>
      </c>
      <c r="AD748">
        <f>IFERROR(INDEX(TIMESHEET!$A$1:$AI$5000,MATCH($D748,TIMESHEET!A$1:A$500,0),MATCH("T100",TIMESHEET!$2:$2,0))-2,0)</f>
        <v/>
      </c>
      <c r="AE748">
        <f>IFERROR(INDEX(TIMESHEET!$A$1:$AI$5000,MATCH($D748,TIMESHEET!A$1:A$500,0),MATCH("T202",TIMESHEET!$2:$2,0)),0)</f>
        <v/>
      </c>
      <c r="AF748">
        <f>IFERROR(INDEX(TIMESHEET!$A$1:$AI$5000,MATCH($D748,TIMESHEET!A$1:A$500,0),MATCH("T302",TIMESHEET!$2:$2,0)),0)</f>
        <v/>
      </c>
      <c r="AG748">
        <f>IFERROR(INDEX(TIMESHEET!$A$1:$AI$5000,MATCH($D748,TIMESHEET!A$1:A$500,0),MATCH("T406",TIMESHEET!$2:$2,0)),0)</f>
        <v/>
      </c>
      <c r="AH748">
        <f>AE748+AG748</f>
        <v/>
      </c>
      <c r="AI748">
        <f>IFERROR(INDEX(TIMESHEET!$A$1:$AI$5000,MATCH($D748,TIMESHEET!A$1:A$500,0),MATCH("T701",TIMESHEET!$2:$2,0)),0)</f>
        <v/>
      </c>
      <c r="AJ748">
        <f>IFERROR(INDEX(TIMESHEET!$A$1:$AI$5000,MATCH($D748,TIMESHEET!B$1:B$500,0),MATCH("T320",TIMESHEET!$2:$2,0)),0)</f>
        <v/>
      </c>
      <c r="AK748">
        <f>IFERROR(IF(LEFT(INDEX(PIS!O$1:O$500,MATCH(D748,PIS!C$1:C$500)),1)="M",T748/AD748*SUM(AE748:AG748),T748*AD748),0)</f>
        <v/>
      </c>
      <c r="AL748">
        <f>IFERROR(INDEX(ADJ!$A$1:$BZ$1000,MATCH(PAYROLL!D748,ADJ!A$1:A$500,0),MATCH(PAYROLL!AL$2,ADJ!$2:$2,0)),0)</f>
        <v/>
      </c>
      <c r="AM748">
        <f>SUM(AK748:AL748)</f>
        <v/>
      </c>
      <c r="AN748">
        <f>IFERROR(ROUND(V748/$AD748*$AH748,0),0)</f>
        <v/>
      </c>
      <c r="AO748">
        <f>IFERROR(ROUND(W748/$AD748*$AH748,0),0)</f>
        <v/>
      </c>
      <c r="AP748">
        <f>IFERROR(ROUND(X748/$AD748*$AE748,0),0)</f>
        <v/>
      </c>
      <c r="AQ748">
        <f>IFERROR(ROUND(Y748/$AD748*$AH748,0),0)</f>
        <v/>
      </c>
      <c r="AR748">
        <f>IFERROR(ROUND(Z748/$AD748*$AH748,0),0)</f>
        <v/>
      </c>
      <c r="AS748">
        <f>IFERROR(ROUND(AA748/$AD748*$AH748,0),0)</f>
        <v/>
      </c>
      <c r="AT748">
        <f>IFERROR(IF((AE748+AF748+AG748)&gt;13,AB748,ROUND(AB748/AD748*AH748,0)),0)</f>
        <v/>
      </c>
      <c r="AU748">
        <f>IFERROR(INDEX(ADJ!$A$1:$BZ$1000,MATCH(PAYROLL!D748,ADJ!A$1:A$500,0),MATCH(PAYROLL!AU$2,ADJ!$2:$2,0)),0)</f>
        <v/>
      </c>
      <c r="AV748">
        <f>ROUND(SUM(AN748:AU748),0)</f>
        <v/>
      </c>
      <c r="AW748">
        <f>IFERROR(INDEX(TIMESHEET!$A$1:$AI$5000,MATCH(PAYROLL!D748,TIMESHEET!A$1:A$500,0),MATCH("T620",TIMESHEET!$2:$2,0)),0)</f>
        <v/>
      </c>
      <c r="AX748">
        <f>IFERROR(INDEX(TIMESHEET!$A$1:$AI$5000,MATCH(PAYROLL!D748,TIMESHEET!A$1:A$500,0),MATCH("T601",TIMESHEET!$2:$2,0)),0)</f>
        <v/>
      </c>
      <c r="AY748">
        <f>IFERROR(INDEX(TIMESHEET!$A$1:$AI$5000,MATCH(PAYROLL!D748,TIMESHEET!A$1:A$500,0),MATCH("T602",TIMESHEET!$2:$2,0)),0)</f>
        <v/>
      </c>
      <c r="AZ748">
        <f>IFERROR(INDEX(TIMESHEET!$A$1:$AI$5000,MATCH(PAYROLL!D748,TIMESHEET!A$1:A$500,0),MATCH("T603",TIMESHEET!$2:$2,0)),0)</f>
        <v/>
      </c>
      <c r="BA748">
        <f>IFERROR(INDEX(TIMESHEET!$A$1:$AI$5000,MATCH(PAYROLL!D748,TIMESHEET!A$1:A$500,0),MATCH("T611",TIMESHEET!$2:$2,0)),0)</f>
        <v/>
      </c>
      <c r="BB748">
        <f>IFERROR(INDEX(TIMESHEET!$A$1:$AI$5000,MATCH(PAYROLL!D748,TIMESHEET!A$1:A$500,0),MATCH("T612",TIMESHEET!$2:$2,0)),0)</f>
        <v/>
      </c>
      <c r="BC748">
        <f>IFERROR(INDEX(TIMESHEET!$A$1:$AI$5000,MATCH(PAYROLL!D748,TIMESHEET!A$1:A$500,0),MATCH("T613",TIMESHEET!$2:$2,0)),0)</f>
        <v/>
      </c>
      <c r="BD748">
        <f>IFERROR(INDEX(TIMESHEET!$A$1:$AI$5000,MATCH(PAYROLL!D748,TIMESHEET!A$1:A$500,0),MATCH("T500",TIMESHEET!$2:$2,0)),0)</f>
        <v/>
      </c>
      <c r="BE748">
        <f>IFERROR(IF(LEFT(INDEX(PIS!O$1:O$500,MATCH(D748,PIS!C$1:C$500)),1)="M",T748/AD748/8*(AW748+AX748*1.5+AY748*2+AZ748*3+BA748*2.1+BB748*2.7+BC748*3.9+BD748*0.3),T748/8*(AW748+AX748*1.5+AY748*2+AZ748*3+BA748*2.1+BB748*2.7+BC748*3.9+BD748*0.3)),0)</f>
        <v/>
      </c>
      <c r="BF748">
        <f>IFERROR(INDEX(ADJ!$A$1:$BZ$1000,MATCH(PAYROLL!$D748,ADJ!A$1:A$500,0),MATCH(PAYROLL!BF$2,ADJ!$2:$2,0)),0)</f>
        <v/>
      </c>
      <c r="BG748">
        <f>IFERROR(INDEX(ADJ!$A$1:$BZ$1000,MATCH(PAYROLL!D748,ADJ!A$1:A$500,0),MATCH(PAYROLL!BG$2,ADJ!$2:$2,0)),0)</f>
        <v/>
      </c>
      <c r="BH748">
        <f>IFERROR(INDEX(ADJ!$A$1:$BZ$1000,MATCH(PAYROLL!D748,ADJ!A$1:A$500,0),MATCH(PAYROLL!BH$2,ADJ!$2:$2,0)),0)</f>
        <v/>
      </c>
      <c r="BI748">
        <f>IFERROR(INDEX(ADJ!$A$1:$BZ$1000,MATCH(PAYROLL!D748,ADJ!A$1:A$500,0),MATCH(PAYROLL!BI$2,ADJ!$2:$2,0)),0)</f>
        <v/>
      </c>
      <c r="BJ748">
        <f>IFERROR(INDEX(ADJ!$A$1:$BZ$1000,MATCH(PAYROLL!D748,ADJ!A$1:A$500,0),MATCH(PAYROLL!BJ$2,ADJ!$2:$2,0)),0)</f>
        <v/>
      </c>
      <c r="BK748">
        <f>SUM(BF748:BJ748)</f>
        <v/>
      </c>
      <c r="BL748">
        <f>IFERROR(INDEX(ADJ!$A$1:$BZ$1000,MATCH(PAYROLL!D748,ADJ!A$1:A$500,0),MATCH(PAYROLL!BL$2,ADJ!$2:$2,0)),0)</f>
        <v/>
      </c>
      <c r="BM748">
        <f>IFERROR(INDEX(ADJ!$A$1:$BZ$1000,MATCH(PAYROLL!D748,ADJ!A$1:A$500,0),MATCH(PAYROLL!BM$2,ADJ!$2:$2,0)),0)</f>
        <v/>
      </c>
      <c r="BN748">
        <f>IFERROR(INDEX(ADJ!$A$1:$BZ$1000,MATCH(PAYROLL!D748,ADJ!A$1:A$500,0),MATCH(PAYROLL!BN$2,ADJ!$2:$2,0)),0)</f>
        <v/>
      </c>
      <c r="BO748">
        <f>IFERROR(INDEX(ADJ!$A$1:$BZ$1000,MATCH(PAYROLL!D748,ADJ!A$1:A$500,0),MATCH(PAYROLL!BO$2,ADJ!$2:$2,0)),0)</f>
        <v/>
      </c>
      <c r="BP748">
        <f>SUM(AM748,AV748,BE748,BK748,BL748:BO748)</f>
        <v/>
      </c>
      <c r="BQ748">
        <f>BO748</f>
        <v/>
      </c>
      <c r="BR748">
        <f>IFERROR(ROUND(IF(LEFT(INDEX(PIS!O$1:O$500,MATCH(D748,PIS!C$1:C$500)),1)="D",T748/8*(BD748*0.3),IF(LEFT(INDEX(PIS!O$1:O$500,MATCH(D748,PIS!C$1:C$500)),1)="H",T748*($BD748*0.3),T748/$AD748/8*($BD748*0.3))),0),0)</f>
        <v/>
      </c>
      <c r="BS748">
        <f>IF(AP748&lt;1,0,MIN(AP748,730000))</f>
        <v/>
      </c>
      <c r="BT748">
        <f>IFERROR(ROUND((BE748-SUM(AW748:BC748)*T748/AD748/8),0)-BR748,0)</f>
        <v/>
      </c>
      <c r="BU748">
        <f>AO748</f>
        <v/>
      </c>
      <c r="BV748">
        <f>SUM(BQ748:BU748)</f>
        <v/>
      </c>
      <c r="BW748">
        <f>BP748-BV748</f>
        <v/>
      </c>
      <c r="BX748">
        <f>IFERROR(IF(RIGHT(INDEX(PIS!O$1:O$500,MATCH(D748,PIS!C$1:C$500)),5)="Gross",MIN(U748+V748,VLOOKUP("R700",TSC!B:C,2,0)*VLOOKUP("R101",TSC!B:C,2,0))*VLOOKUP("R701",TSC!B:C,2,0)%,0),0)</f>
        <v/>
      </c>
      <c r="BY748">
        <f>IFERROR(IF(RIGHT(INDEX(PIS!O$1:O$500,MATCH(D748,PIS!C$1:C$500)),5)="Gross",MIN(U748+V748,VLOOKUP("R700",TSC!B:C,2,0)*VLOOKUP("R101",TSC!B:C,2,0))*VLOOKUP("T704",TSC!B:C,2,0)%,0),0)</f>
        <v/>
      </c>
      <c r="BZ748">
        <f>IFERROR(IF(RIGHT(INDEX(PIS!O$1:O$500,MATCH(D748,PIS!C$1:C$500)),5)="Gross",MIN(U748+V748,VLOOKUP("R700",TSC!B:C,2,0)*VLOOKUP("1",TSC!F:G,2,0))*VLOOKUP("T705",TSC!B:C,2,0)%,0),0)</f>
        <v/>
      </c>
      <c r="CA748">
        <f>IFERROR(INDEX(ADJ!$A$1:$BZ$1000,MATCH(PAYROLL!D748,ADJ!A$1:A$500,0),MATCH(PAYROLL!CA$2,ADJ!$2:$2,0)),0)</f>
        <v/>
      </c>
      <c r="CB748">
        <f>IFERROR(INDEX(ADJ!$A$1:$BZ$1000,MATCH(PAYROLL!D748,ADJ!A$1:A$500,0),MATCH(PAYROLL!CB$2,ADJ!$2:$2,0)),0)</f>
        <v/>
      </c>
      <c r="CC748">
        <f>SUM(BX748:CB748)</f>
        <v/>
      </c>
      <c r="CD748">
        <f>IFERROR(INDEX(PIS!$A$1:$BZ$1000,MATCH(PAYROLL!D748,PIS!C$1:C$500,0),MATCH(PAYROLL!CD$1,PIS!$1:$1,0)),0)</f>
        <v/>
      </c>
      <c r="CE748">
        <f>IFERROR(IF(OR(INDEX(PIS!P$1:P$500,MATCH(D748,PIS!C$1:C$500,0))="LT2",INDEX(PIS!P$1:P$500,MATCH(D748,PIS!C$1:C$500,0))="P10"),0,SUM(CC748,CD748*VLOOKUP("R601",TSC!B:C,2,0),VLOOKUP("R602",TSC!B:C,2,0))),0)</f>
        <v/>
      </c>
      <c r="CF748">
        <f>MAX(BW748-CE748,0)</f>
        <v/>
      </c>
      <c r="CG748">
        <f>IFERROR(IF(OR(RIGHT(INDEX(PIS!P$1:P$500,MATCH(D748,PIS!C$1:C$500)),5)="P10",RIGHT(INDEX(PIS!P$1:P$500,MATCH(D748,PIS!C$1:C$500)),5)="CK"),0,IF(CF748&lt;=5000000,CF748*5%,IF(CF748&lt;=10000000,CF748*10%-250000,IF(CF748&lt;=18000000,CF748*15%-750000,IF(CF748&lt;=32000000,CF748*20%-1650000,IF(CF748&lt;=52000000,CF748*25%-3250000,IF(CF748&lt;=80000000,BH748*30%-5850000,CF748*35%-9850000))))))),0)</f>
        <v/>
      </c>
      <c r="CH748">
        <f>IFERROR(IF(OR(INDEX(PIS!P$1:P$500,MATCH(D748,PIS!C$1:C$500))="LT",INDEX(PIS!P$1:P$500,MATCH(D748,PIS!C$1:C$500))="CK"),0,IF(CF748&lt;2000000,0,CF748*10%)),0)</f>
        <v/>
      </c>
      <c r="CI748">
        <f>IFERROR(INDEX(ADJ!$A$1:$BZ$1000,MATCH(PAYROLL!D748,ADJ!A$1:A$500,0),MATCH(PAYROLL!CI$2,ADJ!$2:$2,0)),0)</f>
        <v/>
      </c>
      <c r="CJ748">
        <f>IFERROR(INDEX(ADJ!$A$1:$BZ$1000,MATCH(PAYROLL!D748,ADJ!A$1:A$500,0),MATCH(PAYROLL!CJ$2,ADJ!$2:$2,0)),0)</f>
        <v/>
      </c>
      <c r="CK748">
        <f>IFERROR(INDEX(ADJ!$A$1:$BZ$1000,MATCH(PAYROLL!D748,ADJ!A$1:A$500,0),MATCH(PAYROLL!CK$2,ADJ!$2:$2,0)),0)</f>
        <v/>
      </c>
      <c r="CL748">
        <f>SUM(CG748:CK748)</f>
        <v/>
      </c>
      <c r="CM748">
        <f>ROUND(SUM(CH748:CK748),0)</f>
        <v/>
      </c>
      <c r="CN748">
        <f>IFERROR(INDEX(CSDA!D$1:D$500,MATCH($CN$2,CSDA!C$1:C$500,0))*INDEX(PIS!V$1:V$500,MATCH(D748,PIS!C$1:C$500))+INDEX(ADJ!$A$1:$BZ$1000,MATCH(PAYROLL!D748,ADJ!A$1:A$500,0),MATCH(PAYROLL!CN$2,ADJ!$2:$2,0)),0)</f>
        <v/>
      </c>
      <c r="CO748">
        <f>IFERROR(INDEX(ADJ!$A$1:$BZ$1000,MATCH(PAYROLL!D748,ADJ!A$1:A$500,0),MATCH(PAYROLL!CO$2,ADJ!$2:$2,0)),0)</f>
        <v/>
      </c>
      <c r="CP748">
        <f>IFERROR(INDEX(ADJ!$A$1:$BZ$1000,MATCH(PAYROLL!D748,ADJ!A$1:A$500,0),MATCH(PAYROLL!CP$2,ADJ!$2:$2,0)),0)</f>
        <v/>
      </c>
      <c r="CQ748">
        <f>BP748-CL748-CI748-CM748-CN748-CO748-CP748-CC748</f>
        <v/>
      </c>
      <c r="CR748">
        <f>IFERROR(IF(RIGHT(INDEX(PIS!O$1:O$500,MATCH(D748,PIS!C$1:C$500,0)),5)="Gross",MIN(U748+V748,VLOOKUP("R700",TSC!B:C,2,0)*VLOOKUP("R101",TSC!B:C,2,0))*(VLOOKUP("T711",TSC!B:C,2,0)+VLOOKUP("T712",TSC!B:C,2,0))%,MIN(T748+V748,VLOOKUP("R700",TSC!B:C,2,0)*VLOOKUP("R101",TSC!B:C,2,0))*(VLOOKUP("T711",TSC!B:C,2,0)+VLOOKUP("T712",TSC!B:C,2,0)+VLOOKUP("R701",TSC!B:C,2,0))%),0)</f>
        <v/>
      </c>
      <c r="CS748">
        <f>IFERROR(IF(RIGHT(INDEX(PIS!O$1:O$500,MATCH(D748,PIS!C$1:C$500,0)),5)="Gross",MIN(U748+V748,VLOOKUP("R700",TSC!B:C,2,0)*VLOOKUP("R101",TSC!B:C,2,0))*(VLOOKUP("T714",TSC!B:C,2,0))%,MIN(T748+V748,VLOOKUP("R700",TSC!B:C,2,0)*VLOOKUP("R101",TSC!B:C,2,0))*(VLOOKUP("T704",TSC!B:C,2,0)+VLOOKUP("T714",TSC!B:C,2,0))%),0)</f>
        <v/>
      </c>
      <c r="CT748">
        <f>IFERROR(IF(RIGHT(INDEX(PIS!O$1:O$500,MATCH(D748,PIS!C$1:C$500,0)),5)="Gross",MIN(U748+V748,VLOOKUP("R700",TSC!B:C,2,0)*VLOOKUP("R101",TSC!B:C,2,0))*VLOOKUP("T705",TSC!B:C,2,0)%,MIN(T748+V748,VLOOKUP("R700",TSC!B:C,2,0)*VLOOKUP("R101",TSC!B:C,2,0))*VLOOKUP("T705",TSC!B:C,2,0)%),0)</f>
        <v/>
      </c>
      <c r="CU748">
        <f>IFERROR(IF(RIGHT(INDEX(PIS!O$1:O$500,MATCH(D748,PIS!C$1:C$500,0)),5)="Gross",MIN(U748+V748,VLOOKUP("R700",TSC!B:C,2,0)*VLOOKUP("R101",TSC!B:C,2,0))*(VLOOKUP("T713",TSC!B:C,2,0))%,MIN(T748+V748,VLOOKUP("R700",TSC!B:C,2,0)*VLOOKUP("R101",TSC!B:C,2,0))*(VLOOKUP("T713",TSC!B:C,2,0))%),0)</f>
        <v/>
      </c>
      <c r="CV748">
        <f>IFERROR(INDEX(ADJ!$A$1:$BZ$1000,MATCH(PAYROLL!D748,ADJ!A$1:A$500,0),MATCH(PAYROLL!CV$2,ADJ!$2:$2,0)),0)</f>
        <v/>
      </c>
      <c r="CW748">
        <f>IFERROR(INDEX(ADJ!$A$1:$BZ$1000,MATCH(PAYROLL!D748,ADJ!A$1:A$500,0),MATCH(PAYROLL!CW$2,ADJ!$2:$2,0)),0)</f>
        <v/>
      </c>
      <c r="CX748">
        <f>SUM(CR748:CW748)</f>
        <v/>
      </c>
      <c r="CY748">
        <f>ROUND(IF(CR748&gt;0,T748+V748*VLOOKUP("R202",TSC!$B$1:$C$500,2,0),0),0)</f>
        <v/>
      </c>
      <c r="CZ748">
        <f>IFERROR(INDEX(CSDA!D$1:D$500,MATCH($CZ$2,CSDA!C$1:C$500,0)),0)</f>
        <v/>
      </c>
      <c r="DA748">
        <f>ROUND(T748*0.7%,0)</f>
        <v/>
      </c>
      <c r="DB748">
        <f>ROUND(T748/12,0)</f>
        <v/>
      </c>
      <c r="DC748">
        <f ref="DC748" t="array">IFERROR(INDEX(CSDA!D$1:D$500,MATCH("Trích giữ"&amp;PAYROLL!DC$2,CSDA!A$1:A$500&amp;CSDA!C$1:C$500,0)),0)</f>
        <v/>
      </c>
      <c r="DD748">
        <f ref="DD748" t="array">IFERROR(INDEX(CSDA!D$1:D$500,MATCH("Trích giữ"&amp;PAYROLL!DD$2,CSDA!A$1:A$500&amp;CSDA!C$1:C$500,0)),0)</f>
        <v/>
      </c>
      <c r="DE748">
        <f ref="DE748" t="array">IFERROR(INDEX(CSDA!D$1:D$500,MATCH("Trích giữ"&amp;PAYROLL!DE$2,CSDA!A$1:A$500&amp;CSDA!C$1:C$500,0)),0)</f>
        <v/>
      </c>
      <c r="DF748">
        <f>IFERROR(INDEX(CSDA!D$1:D$500,MATCH(PAYROLL!DF$2,CSDA!C$1:C$500,0)),0)</f>
        <v/>
      </c>
      <c r="DG748">
        <f ref="DG748" t="array">IFERROR(INDEX(CSDA!D$1:D$500,MATCH("Trích giữ"&amp;PAYROLL!DG$2,CSDA!A$1:A$500&amp;CSDA!C$1:C$500,0)),0)</f>
        <v/>
      </c>
      <c r="DH748">
        <f>ROUND(T748/26,0)</f>
        <v/>
      </c>
      <c r="DI748">
        <f ref="DI748" t="array">IFERROR(INDEX(CSDA!D$1:D$500,MATCH("Trích giữ"&amp;PAYROLL!DI$2,CSDA!A$1:A$500&amp;CSDA!C$1:C$500,0)),0)</f>
        <v/>
      </c>
      <c r="DJ748">
        <f>IF(U748=0,T748*21.5%-BL748,0)</f>
        <v/>
      </c>
      <c r="DK748">
        <f ref="DK748" t="array">IFERROR(INDEX(CSDA!D$1:D$500,MATCH("Trích giữ"&amp;PAYROLL!DK$2,CSDA!A$1:A$500&amp;CSDA!C$1:C$500,0)),0)</f>
        <v/>
      </c>
      <c r="DL748">
        <f>IFERROR(INDEX(CSDA!D$1:D$500,MATCH(PAYROLL!DL$2,CSDA!C$1:C$500,0))/12,0)</f>
        <v/>
      </c>
      <c r="DM748">
        <f>SUM(DB748:DL748)</f>
        <v/>
      </c>
      <c r="DN748">
        <f>IFERROR(INDEX(ADJ!$A$1:$BZ$1000,MATCH(PAYROLL!D748,ADJ!A$1:A$500,0),MATCH(PAYROLL!DN$2,ADJ!$2:$2,0)),0)</f>
        <v/>
      </c>
      <c r="DO748">
        <f>IFERROR(SUM(BP748,DM748:DN748,CX748:DA748)-DT748,0)</f>
        <v/>
      </c>
      <c r="DP748">
        <f ref="DP748" t="array">SUM(BW748*IFERROR(INDEX(CSDA!D$1:D$500,MATCH(BW$2,CSDA!C$1:C$500,0)),0)%,CX748*IFERROR(INDEX(CSDA!D$1:D$500,MATCH(CX$2,CSDA!C$1:C$500,0)),0)%,DA748*IFERROR(INDEX(CSDA!D$1:D$500,MATCH(DA$2,CSDA!C$1:C$500,0)),0)%,DB748*IFERROR(INDEX(CSDA!D$1:D$500,MATCH(DB$2,CSDA!C$1:C$500,0)),0)%,DF748*IFERROR(INDEX(CSDA!D$1:D$500,MATCH("Phí dịch vụ"&amp;PAYROLL!DF$2,CSDA!A$1:A$500&amp;CSDA!C$1:C$500,0)),0)%,DC748*IFERROR(INDEX(CSDA!D$1:D$500,MATCH("Phí dịch vụ"&amp;PAYROLL!DC$2,CSDA!A$1:A$500&amp;CSDA!C$1:C$500,0)),0)%,DH748*IFERROR(INDEX(CSDA!D$1:D$500,MATCH("Phí dịch vụ"&amp;PAYROLL!DH$2,CSDA!A$1:A$500&amp;CSDA!C$1:C$500,0)),0)%,DJ748*IFERROR(INDEX(CSDA!D$1:D$500,MATCH("Phí dịch vụ"&amp;PAYROLL!DJ$2,CSDA!A$1:A$500&amp;CSDA!C$1:C$500,0)),0)%,BN748*IFERROR(INDEX(CSDA!D$1:D$500,MATCH(BN$2,CSDA!C$1:C$500,0)),0)%)-BN748*7%</f>
        <v/>
      </c>
      <c r="DQ748">
        <f>IFERROR(INDEX(ADJ!$A$1:$BZ$1000,MATCH(PAYROLL!D748,ADJ!A$1:A$500,0),MATCH(PAYROLL!DQ$2,ADJ!$2:$2,0)),0)</f>
        <v/>
      </c>
      <c r="DR748">
        <f>IFERROR(INDEX(ADJ!$A$1:$BZ$1000,MATCH(PAYROLL!D748,ADJ!A$1:A$500,0),MATCH(PAYROLL!DR$2,ADJ!$2:$2,0)),0)</f>
        <v/>
      </c>
      <c r="DS748">
        <f>SUM(DP748:DR748)</f>
        <v/>
      </c>
      <c r="DT748">
        <f>EK748</f>
        <v/>
      </c>
      <c r="DU748">
        <f>SUM(DO748:DR748)</f>
        <v/>
      </c>
      <c r="DV748">
        <f>ROUND(DU748*0.1,0)</f>
        <v/>
      </c>
      <c r="DW748">
        <f>DU748+DV748</f>
        <v/>
      </c>
      <c r="DZ748">
        <f>IFERROR(INDEX(ADJ!$A$1:$BZ$1000,MATCH(PAYROLL!$D748,ADJ!A$1:A$500,0),MATCH(PAYROLL!DZ$2,ADJ!$2:$2,0)),0)</f>
        <v/>
      </c>
      <c r="EA748">
        <f>IFERROR(INDEX(ADJ!$A$1:$BZ$1000,MATCH(PAYROLL!$D748,ADJ!A$1:A$500,0),MATCH(PAYROLL!EA$2,ADJ!$2:$2,0)),0)</f>
        <v/>
      </c>
      <c r="EB748">
        <f>IFERROR(INDEX(ADJ!$A$1:$BZ$1000,MATCH(PAYROLL!$D748,ADJ!A$1:A$500,0),MATCH(PAYROLL!EB$2,ADJ!$2:$2,0)),0)</f>
        <v/>
      </c>
      <c r="EC748">
        <f>IFERROR(INDEX(ADJ!$A$1:$BZ$1000,MATCH(PAYROLL!$D748,ADJ!A$1:A$500,0),MATCH(PAYROLL!EC$2,ADJ!$2:$2,0)),0)</f>
        <v/>
      </c>
      <c r="ED748">
        <f>IFERROR(INDEX(ADJ!$A$1:$BZ$1000,MATCH(PAYROLL!$D748,ADJ!A$1:A$500,0),MATCH(PAYROLL!ED$2,ADJ!$2:$2,0)),0)</f>
        <v/>
      </c>
      <c r="EE748">
        <f>IFERROR(INDEX(ADJ!$A$1:$BZ$1000,MATCH(PAYROLL!$D748,ADJ!A$1:A$500,0),MATCH(PAYROLL!EE$2,ADJ!$2:$2,0)),0)</f>
        <v/>
      </c>
      <c r="EF748">
        <f>IFERROR(INDEX(ADJ!$A$1:$BZ$1000,MATCH(PAYROLL!$D748,ADJ!A$1:A$500,0),MATCH(PAYROLL!EF$2,ADJ!$2:$2,0)),0)</f>
        <v/>
      </c>
      <c r="EG748">
        <f>IFERROR(INDEX(ADJ!$A$1:$BZ$1000,MATCH(PAYROLL!$D748,ADJ!A$1:A$500,0),MATCH(PAYROLL!EG$2,ADJ!$2:$2,0)),0)</f>
        <v/>
      </c>
      <c r="EH748">
        <f>IFERROR(INDEX(ADJ!$A$1:$BZ$1000,MATCH(PAYROLL!$D748,ADJ!A$1:A$500,0),MATCH(PAYROLL!EH$2,ADJ!$2:$2,0)),0)</f>
        <v/>
      </c>
      <c r="EI748">
        <f>IFERROR(INDEX(ADJ!$A$1:$BZ$1000,MATCH(PAYROLL!D748,ADJ!A$1:A$500,0),MATCH(PAYROLL!EI$2,ADJ!$2:$2,0)),0)</f>
        <v/>
      </c>
      <c r="EJ748">
        <f>IFERROR(INDEX(ADJ!$A$1:$BZ$1000,MATCH(PAYROLL!$D748,ADJ!A$1:A$500,0),MATCH(PAYROLL!EJ$2,ADJ!$2:$2,0)),0)</f>
        <v/>
      </c>
      <c r="EK748">
        <f>SUM(DZ748:EJ748)</f>
        <v/>
      </c>
    </row>
    <row r="749">
      <c r="A749" t="n">
        <v>747</v>
      </c>
      <c r="B749" t="inlineStr">
        <is>
          <t>Cao Văn Toàn</t>
        </is>
      </c>
      <c r="D749" t="inlineStr">
        <is>
          <t>157043-01</t>
        </is>
      </c>
      <c r="S749">
        <f>IFERROR(INDEX(PIS!$A$1:$BZ$1000,MATCH($D749,PIS!C$1:C$500,0),MATCH("Lương CB tháng trước",PIS!$1:$1,0)),0)</f>
        <v/>
      </c>
      <c r="T749">
        <f>IFERROR(INDEX(PIS!$A$1:$BZ$1000,MATCH($D749,PIS!C$1:C$500,0),MATCH("Lương CB hiện tại",PIS!$1:$1,0)),0)</f>
        <v/>
      </c>
      <c r="U749">
        <f>IFERROR(INDEX(PIS!$A$1:$BZ$1000,MATCH($D749,PIS!C$1:C$500,0),MATCH("Lương đóng BHBB",PIS!$1:$1,0)),0)</f>
        <v/>
      </c>
      <c r="V749">
        <f>IFERROR(INDEX(PIS!$A$1:$BZ$1000,MATCH($D749,PIS!C$1:C$500,0),MATCH(V$2,PIS!$2:$2,0)),0)</f>
        <v/>
      </c>
      <c r="W749">
        <f>IFERROR(INDEX(PIS!$A$1:$BZ$1000,MATCH($D749,PIS!C$1:C$500,0),MATCH(W$2,PIS!$2:$2,0)),0)</f>
        <v/>
      </c>
      <c r="X749">
        <f>IFERROR(INDEX(PIS!$A$1:$BZ$1000,MATCH($D749,PIS!C$1:C$500,0),MATCH(X$2,PIS!$2:$2,0)),0)</f>
        <v/>
      </c>
      <c r="Y749">
        <f>IFERROR(INDEX(PIS!$A$1:$BZ$1000,MATCH($D749,PIS!C$1:C$500,0),MATCH(Y$2,PIS!$2:$2,0)),0)</f>
        <v/>
      </c>
      <c r="Z749">
        <f>IFERROR(INDEX(PIS!$A$1:$BZ$1000,MATCH($D749,PIS!C$1:C$500,0),MATCH(Z$2,PIS!$2:$2,0)),0)</f>
        <v/>
      </c>
      <c r="AA749">
        <f>IFERROR(INDEX(PIS!$A$1:$BZ$1000,MATCH($D749,PIS!C$1:C$500,0),MATCH(AA$2,PIS!$2:$2,0)),0)</f>
        <v/>
      </c>
      <c r="AB749">
        <f>IFERROR(INDEX(PIS!$A$1:$BZ$1000,MATCH($D749,PIS!C$1:C$500,0),MATCH(AB$2,PIS!$2:$2,0)),0)</f>
        <v/>
      </c>
      <c r="AC749">
        <f>SUM(V749:AB749)</f>
        <v/>
      </c>
      <c r="AD749">
        <f>IFERROR(INDEX(TIMESHEET!$A$1:$AI$5000,MATCH($D749,TIMESHEET!A$1:A$500,0),MATCH("T100",TIMESHEET!$2:$2,0))-2,0)</f>
        <v/>
      </c>
      <c r="AE749">
        <f>IFERROR(INDEX(TIMESHEET!$A$1:$AI$5000,MATCH($D749,TIMESHEET!A$1:A$500,0),MATCH("T202",TIMESHEET!$2:$2,0)),0)</f>
        <v/>
      </c>
      <c r="AF749">
        <f>IFERROR(INDEX(TIMESHEET!$A$1:$AI$5000,MATCH($D749,TIMESHEET!A$1:A$500,0),MATCH("T302",TIMESHEET!$2:$2,0)),0)</f>
        <v/>
      </c>
      <c r="AG749">
        <f>IFERROR(INDEX(TIMESHEET!$A$1:$AI$5000,MATCH($D749,TIMESHEET!A$1:A$500,0),MATCH("T406",TIMESHEET!$2:$2,0)),0)</f>
        <v/>
      </c>
      <c r="AH749">
        <f>AE749+AG749</f>
        <v/>
      </c>
      <c r="AI749">
        <f>IFERROR(INDEX(TIMESHEET!$A$1:$AI$5000,MATCH($D749,TIMESHEET!A$1:A$500,0),MATCH("T701",TIMESHEET!$2:$2,0)),0)</f>
        <v/>
      </c>
      <c r="AJ749">
        <f>IFERROR(INDEX(TIMESHEET!$A$1:$AI$5000,MATCH($D749,TIMESHEET!B$1:B$500,0),MATCH("T320",TIMESHEET!$2:$2,0)),0)</f>
        <v/>
      </c>
      <c r="AK749">
        <f>IFERROR(IF(LEFT(INDEX(PIS!O$1:O$500,MATCH(D749,PIS!C$1:C$500)),1)="M",T749/AD749*SUM(AE749:AG749),T749*AD749),0)</f>
        <v/>
      </c>
      <c r="AL749">
        <f>IFERROR(INDEX(ADJ!$A$1:$BZ$1000,MATCH(PAYROLL!D749,ADJ!A$1:A$500,0),MATCH(PAYROLL!AL$2,ADJ!$2:$2,0)),0)</f>
        <v/>
      </c>
      <c r="AM749">
        <f>SUM(AK749:AL749)</f>
        <v/>
      </c>
      <c r="AN749">
        <f>IFERROR(ROUND(V749/$AD749*$AH749,0),0)</f>
        <v/>
      </c>
      <c r="AO749">
        <f>IFERROR(ROUND(W749/$AD749*$AH749,0),0)</f>
        <v/>
      </c>
      <c r="AP749">
        <f>IFERROR(ROUND(X749/$AD749*$AE749,0),0)</f>
        <v/>
      </c>
      <c r="AQ749">
        <f>IFERROR(ROUND(Y749/$AD749*$AH749,0),0)</f>
        <v/>
      </c>
      <c r="AR749">
        <f>IFERROR(ROUND(Z749/$AD749*$AH749,0),0)</f>
        <v/>
      </c>
      <c r="AS749">
        <f>IFERROR(ROUND(AA749/$AD749*$AH749,0),0)</f>
        <v/>
      </c>
      <c r="AT749">
        <f>IFERROR(IF((AE749+AF749+AG749)&gt;13,AB749,ROUND(AB749/AD749*AH749,0)),0)</f>
        <v/>
      </c>
      <c r="AU749">
        <f>IFERROR(INDEX(ADJ!$A$1:$BZ$1000,MATCH(PAYROLL!D749,ADJ!A$1:A$500,0),MATCH(PAYROLL!AU$2,ADJ!$2:$2,0)),0)</f>
        <v/>
      </c>
      <c r="AV749">
        <f>ROUND(SUM(AN749:AU749),0)</f>
        <v/>
      </c>
      <c r="AW749">
        <f>IFERROR(INDEX(TIMESHEET!$A$1:$AI$5000,MATCH(PAYROLL!D749,TIMESHEET!A$1:A$500,0),MATCH("T620",TIMESHEET!$2:$2,0)),0)</f>
        <v/>
      </c>
      <c r="AX749">
        <f>IFERROR(INDEX(TIMESHEET!$A$1:$AI$5000,MATCH(PAYROLL!D749,TIMESHEET!A$1:A$500,0),MATCH("T601",TIMESHEET!$2:$2,0)),0)</f>
        <v/>
      </c>
      <c r="AY749">
        <f>IFERROR(INDEX(TIMESHEET!$A$1:$AI$5000,MATCH(PAYROLL!D749,TIMESHEET!A$1:A$500,0),MATCH("T602",TIMESHEET!$2:$2,0)),0)</f>
        <v/>
      </c>
      <c r="AZ749">
        <f>IFERROR(INDEX(TIMESHEET!$A$1:$AI$5000,MATCH(PAYROLL!D749,TIMESHEET!A$1:A$500,0),MATCH("T603",TIMESHEET!$2:$2,0)),0)</f>
        <v/>
      </c>
      <c r="BA749">
        <f>IFERROR(INDEX(TIMESHEET!$A$1:$AI$5000,MATCH(PAYROLL!D749,TIMESHEET!A$1:A$500,0),MATCH("T611",TIMESHEET!$2:$2,0)),0)</f>
        <v/>
      </c>
      <c r="BB749">
        <f>IFERROR(INDEX(TIMESHEET!$A$1:$AI$5000,MATCH(PAYROLL!D749,TIMESHEET!A$1:A$500,0),MATCH("T612",TIMESHEET!$2:$2,0)),0)</f>
        <v/>
      </c>
      <c r="BC749">
        <f>IFERROR(INDEX(TIMESHEET!$A$1:$AI$5000,MATCH(PAYROLL!D749,TIMESHEET!A$1:A$500,0),MATCH("T613",TIMESHEET!$2:$2,0)),0)</f>
        <v/>
      </c>
      <c r="BD749">
        <f>IFERROR(INDEX(TIMESHEET!$A$1:$AI$5000,MATCH(PAYROLL!D749,TIMESHEET!A$1:A$500,0),MATCH("T500",TIMESHEET!$2:$2,0)),0)</f>
        <v/>
      </c>
      <c r="BE749">
        <f>IFERROR(IF(LEFT(INDEX(PIS!O$1:O$500,MATCH(D749,PIS!C$1:C$500)),1)="M",T749/AD749/8*(AW749+AX749*1.5+AY749*2+AZ749*3+BA749*2.1+BB749*2.7+BC749*3.9+BD749*0.3),T749/8*(AW749+AX749*1.5+AY749*2+AZ749*3+BA749*2.1+BB749*2.7+BC749*3.9+BD749*0.3)),0)</f>
        <v/>
      </c>
      <c r="BF749">
        <f>IFERROR(INDEX(ADJ!$A$1:$BZ$1000,MATCH(PAYROLL!$D749,ADJ!A$1:A$500,0),MATCH(PAYROLL!BF$2,ADJ!$2:$2,0)),0)</f>
        <v/>
      </c>
      <c r="BG749">
        <f>IFERROR(INDEX(ADJ!$A$1:$BZ$1000,MATCH(PAYROLL!D749,ADJ!A$1:A$500,0),MATCH(PAYROLL!BG$2,ADJ!$2:$2,0)),0)</f>
        <v/>
      </c>
      <c r="BH749">
        <f>IFERROR(INDEX(ADJ!$A$1:$BZ$1000,MATCH(PAYROLL!D749,ADJ!A$1:A$500,0),MATCH(PAYROLL!BH$2,ADJ!$2:$2,0)),0)</f>
        <v/>
      </c>
      <c r="BI749">
        <f>IFERROR(INDEX(ADJ!$A$1:$BZ$1000,MATCH(PAYROLL!D749,ADJ!A$1:A$500,0),MATCH(PAYROLL!BI$2,ADJ!$2:$2,0)),0)</f>
        <v/>
      </c>
      <c r="BJ749">
        <f>IFERROR(INDEX(ADJ!$A$1:$BZ$1000,MATCH(PAYROLL!D749,ADJ!A$1:A$500,0),MATCH(PAYROLL!BJ$2,ADJ!$2:$2,0)),0)</f>
        <v/>
      </c>
      <c r="BK749">
        <f>SUM(BF749:BJ749)</f>
        <v/>
      </c>
      <c r="BL749">
        <f>IFERROR(INDEX(ADJ!$A$1:$BZ$1000,MATCH(PAYROLL!D749,ADJ!A$1:A$500,0),MATCH(PAYROLL!BL$2,ADJ!$2:$2,0)),0)</f>
        <v/>
      </c>
      <c r="BM749">
        <f>IFERROR(INDEX(ADJ!$A$1:$BZ$1000,MATCH(PAYROLL!D749,ADJ!A$1:A$500,0),MATCH(PAYROLL!BM$2,ADJ!$2:$2,0)),0)</f>
        <v/>
      </c>
      <c r="BN749">
        <f>IFERROR(INDEX(ADJ!$A$1:$BZ$1000,MATCH(PAYROLL!D749,ADJ!A$1:A$500,0),MATCH(PAYROLL!BN$2,ADJ!$2:$2,0)),0)</f>
        <v/>
      </c>
      <c r="BO749">
        <f>IFERROR(INDEX(ADJ!$A$1:$BZ$1000,MATCH(PAYROLL!D749,ADJ!A$1:A$500,0),MATCH(PAYROLL!BO$2,ADJ!$2:$2,0)),0)</f>
        <v/>
      </c>
      <c r="BP749">
        <f>SUM(AM749,AV749,BE749,BK749,BL749:BO749)</f>
        <v/>
      </c>
      <c r="BQ749">
        <f>BO749</f>
        <v/>
      </c>
      <c r="BR749">
        <f>IFERROR(ROUND(IF(LEFT(INDEX(PIS!O$1:O$500,MATCH(D749,PIS!C$1:C$500)),1)="D",T749/8*(BD749*0.3),IF(LEFT(INDEX(PIS!O$1:O$500,MATCH(D749,PIS!C$1:C$500)),1)="H",T749*($BD749*0.3),T749/$AD749/8*($BD749*0.3))),0),0)</f>
        <v/>
      </c>
      <c r="BS749">
        <f>IF(AP749&lt;1,0,MIN(AP749,730000))</f>
        <v/>
      </c>
      <c r="BT749">
        <f>IFERROR(ROUND((BE749-SUM(AW749:BC749)*T749/AD749/8),0)-BR749,0)</f>
        <v/>
      </c>
      <c r="BU749">
        <f>AO749</f>
        <v/>
      </c>
      <c r="BV749">
        <f>SUM(BQ749:BU749)</f>
        <v/>
      </c>
      <c r="BW749">
        <f>BP749-BV749</f>
        <v/>
      </c>
      <c r="BX749">
        <f>IFERROR(IF(RIGHT(INDEX(PIS!O$1:O$500,MATCH(D749,PIS!C$1:C$500)),5)="Gross",MIN(U749+V749,VLOOKUP("R700",TSC!B:C,2,0)*VLOOKUP("R101",TSC!B:C,2,0))*VLOOKUP("R701",TSC!B:C,2,0)%,0),0)</f>
        <v/>
      </c>
      <c r="BY749">
        <f>IFERROR(IF(RIGHT(INDEX(PIS!O$1:O$500,MATCH(D749,PIS!C$1:C$500)),5)="Gross",MIN(U749+V749,VLOOKUP("R700",TSC!B:C,2,0)*VLOOKUP("R101",TSC!B:C,2,0))*VLOOKUP("T704",TSC!B:C,2,0)%,0),0)</f>
        <v/>
      </c>
      <c r="BZ749">
        <f>IFERROR(IF(RIGHT(INDEX(PIS!O$1:O$500,MATCH(D749,PIS!C$1:C$500)),5)="Gross",MIN(U749+V749,VLOOKUP("R700",TSC!B:C,2,0)*VLOOKUP("1",TSC!F:G,2,0))*VLOOKUP("T705",TSC!B:C,2,0)%,0),0)</f>
        <v/>
      </c>
      <c r="CA749">
        <f>IFERROR(INDEX(ADJ!$A$1:$BZ$1000,MATCH(PAYROLL!D749,ADJ!A$1:A$500,0),MATCH(PAYROLL!CA$2,ADJ!$2:$2,0)),0)</f>
        <v/>
      </c>
      <c r="CB749">
        <f>IFERROR(INDEX(ADJ!$A$1:$BZ$1000,MATCH(PAYROLL!D749,ADJ!A$1:A$500,0),MATCH(PAYROLL!CB$2,ADJ!$2:$2,0)),0)</f>
        <v/>
      </c>
      <c r="CC749">
        <f>SUM(BX749:CB749)</f>
        <v/>
      </c>
      <c r="CD749">
        <f>IFERROR(INDEX(PIS!$A$1:$BZ$1000,MATCH(PAYROLL!D749,PIS!C$1:C$500,0),MATCH(PAYROLL!CD$1,PIS!$1:$1,0)),0)</f>
        <v/>
      </c>
      <c r="CE749">
        <f>IFERROR(IF(OR(INDEX(PIS!P$1:P$500,MATCH(D749,PIS!C$1:C$500,0))="LT2",INDEX(PIS!P$1:P$500,MATCH(D749,PIS!C$1:C$500,0))="P10"),0,SUM(CC749,CD749*VLOOKUP("R601",TSC!B:C,2,0),VLOOKUP("R602",TSC!B:C,2,0))),0)</f>
        <v/>
      </c>
      <c r="CF749">
        <f>MAX(BW749-CE749,0)</f>
        <v/>
      </c>
      <c r="CG749">
        <f>IFERROR(IF(OR(RIGHT(INDEX(PIS!P$1:P$500,MATCH(D749,PIS!C$1:C$500)),5)="P10",RIGHT(INDEX(PIS!P$1:P$500,MATCH(D749,PIS!C$1:C$500)),5)="CK"),0,IF(CF749&lt;=5000000,CF749*5%,IF(CF749&lt;=10000000,CF749*10%-250000,IF(CF749&lt;=18000000,CF749*15%-750000,IF(CF749&lt;=32000000,CF749*20%-1650000,IF(CF749&lt;=52000000,CF749*25%-3250000,IF(CF749&lt;=80000000,BH749*30%-5850000,CF749*35%-9850000))))))),0)</f>
        <v/>
      </c>
      <c r="CH749">
        <f>IFERROR(IF(OR(INDEX(PIS!P$1:P$500,MATCH(D749,PIS!C$1:C$500))="LT",INDEX(PIS!P$1:P$500,MATCH(D749,PIS!C$1:C$500))="CK"),0,IF(CF749&lt;2000000,0,CF749*10%)),0)</f>
        <v/>
      </c>
      <c r="CI749">
        <f>IFERROR(INDEX(ADJ!$A$1:$BZ$1000,MATCH(PAYROLL!D749,ADJ!A$1:A$500,0),MATCH(PAYROLL!CI$2,ADJ!$2:$2,0)),0)</f>
        <v/>
      </c>
      <c r="CJ749">
        <f>IFERROR(INDEX(ADJ!$A$1:$BZ$1000,MATCH(PAYROLL!D749,ADJ!A$1:A$500,0),MATCH(PAYROLL!CJ$2,ADJ!$2:$2,0)),0)</f>
        <v/>
      </c>
      <c r="CK749">
        <f>IFERROR(INDEX(ADJ!$A$1:$BZ$1000,MATCH(PAYROLL!D749,ADJ!A$1:A$500,0),MATCH(PAYROLL!CK$2,ADJ!$2:$2,0)),0)</f>
        <v/>
      </c>
      <c r="CL749">
        <f>SUM(CG749:CK749)</f>
        <v/>
      </c>
      <c r="CM749">
        <f>ROUND(SUM(CH749:CK749),0)</f>
        <v/>
      </c>
      <c r="CN749">
        <f>IFERROR(INDEX(CSDA!D$1:D$500,MATCH($CN$2,CSDA!C$1:C$500,0))*INDEX(PIS!V$1:V$500,MATCH(D749,PIS!C$1:C$500))+INDEX(ADJ!$A$1:$BZ$1000,MATCH(PAYROLL!D749,ADJ!A$1:A$500,0),MATCH(PAYROLL!CN$2,ADJ!$2:$2,0)),0)</f>
        <v/>
      </c>
      <c r="CO749">
        <f>IFERROR(INDEX(ADJ!$A$1:$BZ$1000,MATCH(PAYROLL!D749,ADJ!A$1:A$500,0),MATCH(PAYROLL!CO$2,ADJ!$2:$2,0)),0)</f>
        <v/>
      </c>
      <c r="CP749">
        <f>IFERROR(INDEX(ADJ!$A$1:$BZ$1000,MATCH(PAYROLL!D749,ADJ!A$1:A$500,0),MATCH(PAYROLL!CP$2,ADJ!$2:$2,0)),0)</f>
        <v/>
      </c>
      <c r="CQ749">
        <f>BP749-CL749-CI749-CM749-CN749-CO749-CP749-CC749</f>
        <v/>
      </c>
      <c r="CR749">
        <f>IFERROR(IF(RIGHT(INDEX(PIS!O$1:O$500,MATCH(D749,PIS!C$1:C$500,0)),5)="Gross",MIN(U749+V749,VLOOKUP("R700",TSC!B:C,2,0)*VLOOKUP("R101",TSC!B:C,2,0))*(VLOOKUP("T711",TSC!B:C,2,0)+VLOOKUP("T712",TSC!B:C,2,0))%,MIN(T749+V749,VLOOKUP("R700",TSC!B:C,2,0)*VLOOKUP("R101",TSC!B:C,2,0))*(VLOOKUP("T711",TSC!B:C,2,0)+VLOOKUP("T712",TSC!B:C,2,0)+VLOOKUP("R701",TSC!B:C,2,0))%),0)</f>
        <v/>
      </c>
      <c r="CS749">
        <f>IFERROR(IF(RIGHT(INDEX(PIS!O$1:O$500,MATCH(D749,PIS!C$1:C$500,0)),5)="Gross",MIN(U749+V749,VLOOKUP("R700",TSC!B:C,2,0)*VLOOKUP("R101",TSC!B:C,2,0))*(VLOOKUP("T714",TSC!B:C,2,0))%,MIN(T749+V749,VLOOKUP("R700",TSC!B:C,2,0)*VLOOKUP("R101",TSC!B:C,2,0))*(VLOOKUP("T704",TSC!B:C,2,0)+VLOOKUP("T714",TSC!B:C,2,0))%),0)</f>
        <v/>
      </c>
      <c r="CT749">
        <f>IFERROR(IF(RIGHT(INDEX(PIS!O$1:O$500,MATCH(D749,PIS!C$1:C$500,0)),5)="Gross",MIN(U749+V749,VLOOKUP("R700",TSC!B:C,2,0)*VLOOKUP("R101",TSC!B:C,2,0))*VLOOKUP("T705",TSC!B:C,2,0)%,MIN(T749+V749,VLOOKUP("R700",TSC!B:C,2,0)*VLOOKUP("R101",TSC!B:C,2,0))*VLOOKUP("T705",TSC!B:C,2,0)%),0)</f>
        <v/>
      </c>
      <c r="CU749">
        <f>IFERROR(IF(RIGHT(INDEX(PIS!O$1:O$500,MATCH(D749,PIS!C$1:C$500,0)),5)="Gross",MIN(U749+V749,VLOOKUP("R700",TSC!B:C,2,0)*VLOOKUP("R101",TSC!B:C,2,0))*(VLOOKUP("T713",TSC!B:C,2,0))%,MIN(T749+V749,VLOOKUP("R700",TSC!B:C,2,0)*VLOOKUP("R101",TSC!B:C,2,0))*(VLOOKUP("T713",TSC!B:C,2,0))%),0)</f>
        <v/>
      </c>
      <c r="CV749">
        <f>IFERROR(INDEX(ADJ!$A$1:$BZ$1000,MATCH(PAYROLL!D749,ADJ!A$1:A$500,0),MATCH(PAYROLL!CV$2,ADJ!$2:$2,0)),0)</f>
        <v/>
      </c>
      <c r="CW749">
        <f>IFERROR(INDEX(ADJ!$A$1:$BZ$1000,MATCH(PAYROLL!D749,ADJ!A$1:A$500,0),MATCH(PAYROLL!CW$2,ADJ!$2:$2,0)),0)</f>
        <v/>
      </c>
      <c r="CX749">
        <f>SUM(CR749:CW749)</f>
        <v/>
      </c>
      <c r="CY749">
        <f>ROUND(IF(CR749&gt;0,T749+V749*VLOOKUP("R202",TSC!$B$1:$C$500,2,0),0),0)</f>
        <v/>
      </c>
      <c r="CZ749">
        <f>IFERROR(INDEX(CSDA!D$1:D$500,MATCH($CZ$2,CSDA!C$1:C$500,0)),0)</f>
        <v/>
      </c>
      <c r="DA749">
        <f>ROUND(T749*0.7%,0)</f>
        <v/>
      </c>
      <c r="DB749">
        <f>ROUND(T749/12,0)</f>
        <v/>
      </c>
      <c r="DC749">
        <f ref="DC749" t="array">IFERROR(INDEX(CSDA!D$1:D$500,MATCH("Trích giữ"&amp;PAYROLL!DC$2,CSDA!A$1:A$500&amp;CSDA!C$1:C$500,0)),0)</f>
        <v/>
      </c>
      <c r="DD749">
        <f ref="DD749" t="array">IFERROR(INDEX(CSDA!D$1:D$500,MATCH("Trích giữ"&amp;PAYROLL!DD$2,CSDA!A$1:A$500&amp;CSDA!C$1:C$500,0)),0)</f>
        <v/>
      </c>
      <c r="DE749">
        <f ref="DE749" t="array">IFERROR(INDEX(CSDA!D$1:D$500,MATCH("Trích giữ"&amp;PAYROLL!DE$2,CSDA!A$1:A$500&amp;CSDA!C$1:C$500,0)),0)</f>
        <v/>
      </c>
      <c r="DF749">
        <f>IFERROR(INDEX(CSDA!D$1:D$500,MATCH(PAYROLL!DF$2,CSDA!C$1:C$500,0)),0)</f>
        <v/>
      </c>
      <c r="DG749">
        <f ref="DG749" t="array">IFERROR(INDEX(CSDA!D$1:D$500,MATCH("Trích giữ"&amp;PAYROLL!DG$2,CSDA!A$1:A$500&amp;CSDA!C$1:C$500,0)),0)</f>
        <v/>
      </c>
      <c r="DH749">
        <f>ROUND(T749/26,0)</f>
        <v/>
      </c>
      <c r="DI749">
        <f ref="DI749" t="array">IFERROR(INDEX(CSDA!D$1:D$500,MATCH("Trích giữ"&amp;PAYROLL!DI$2,CSDA!A$1:A$500&amp;CSDA!C$1:C$500,0)),0)</f>
        <v/>
      </c>
      <c r="DJ749">
        <f>IF(U749=0,T749*21.5%-BL749,0)</f>
        <v/>
      </c>
      <c r="DK749">
        <f ref="DK749" t="array">IFERROR(INDEX(CSDA!D$1:D$500,MATCH("Trích giữ"&amp;PAYROLL!DK$2,CSDA!A$1:A$500&amp;CSDA!C$1:C$500,0)),0)</f>
        <v/>
      </c>
      <c r="DL749">
        <f>IFERROR(INDEX(CSDA!D$1:D$500,MATCH(PAYROLL!DL$2,CSDA!C$1:C$500,0))/12,0)</f>
        <v/>
      </c>
      <c r="DM749">
        <f>SUM(DB749:DL749)</f>
        <v/>
      </c>
      <c r="DN749">
        <f>IFERROR(INDEX(ADJ!$A$1:$BZ$1000,MATCH(PAYROLL!D749,ADJ!A$1:A$500,0),MATCH(PAYROLL!DN$2,ADJ!$2:$2,0)),0)</f>
        <v/>
      </c>
      <c r="DO749">
        <f>IFERROR(SUM(BP749,DM749:DN749,CX749:DA749)-DT749,0)</f>
        <v/>
      </c>
      <c r="DP749">
        <f ref="DP749" t="array">SUM(BW749*IFERROR(INDEX(CSDA!D$1:D$500,MATCH(BW$2,CSDA!C$1:C$500,0)),0)%,CX749*IFERROR(INDEX(CSDA!D$1:D$500,MATCH(CX$2,CSDA!C$1:C$500,0)),0)%,DA749*IFERROR(INDEX(CSDA!D$1:D$500,MATCH(DA$2,CSDA!C$1:C$500,0)),0)%,DB749*IFERROR(INDEX(CSDA!D$1:D$500,MATCH(DB$2,CSDA!C$1:C$500,0)),0)%,DF749*IFERROR(INDEX(CSDA!D$1:D$500,MATCH("Phí dịch vụ"&amp;PAYROLL!DF$2,CSDA!A$1:A$500&amp;CSDA!C$1:C$500,0)),0)%,DC749*IFERROR(INDEX(CSDA!D$1:D$500,MATCH("Phí dịch vụ"&amp;PAYROLL!DC$2,CSDA!A$1:A$500&amp;CSDA!C$1:C$500,0)),0)%,DH749*IFERROR(INDEX(CSDA!D$1:D$500,MATCH("Phí dịch vụ"&amp;PAYROLL!DH$2,CSDA!A$1:A$500&amp;CSDA!C$1:C$500,0)),0)%,DJ749*IFERROR(INDEX(CSDA!D$1:D$500,MATCH("Phí dịch vụ"&amp;PAYROLL!DJ$2,CSDA!A$1:A$500&amp;CSDA!C$1:C$500,0)),0)%,BN749*IFERROR(INDEX(CSDA!D$1:D$500,MATCH(BN$2,CSDA!C$1:C$500,0)),0)%)-BN749*7%</f>
        <v/>
      </c>
      <c r="DQ749">
        <f>IFERROR(INDEX(ADJ!$A$1:$BZ$1000,MATCH(PAYROLL!D749,ADJ!A$1:A$500,0),MATCH(PAYROLL!DQ$2,ADJ!$2:$2,0)),0)</f>
        <v/>
      </c>
      <c r="DR749">
        <f>IFERROR(INDEX(ADJ!$A$1:$BZ$1000,MATCH(PAYROLL!D749,ADJ!A$1:A$500,0),MATCH(PAYROLL!DR$2,ADJ!$2:$2,0)),0)</f>
        <v/>
      </c>
      <c r="DS749">
        <f>SUM(DP749:DR749)</f>
        <v/>
      </c>
      <c r="DT749">
        <f>EK749</f>
        <v/>
      </c>
      <c r="DU749">
        <f>SUM(DO749:DR749)</f>
        <v/>
      </c>
      <c r="DV749">
        <f>ROUND(DU749*0.1,0)</f>
        <v/>
      </c>
      <c r="DW749">
        <f>DU749+DV749</f>
        <v/>
      </c>
      <c r="DZ749">
        <f>IFERROR(INDEX(ADJ!$A$1:$BZ$1000,MATCH(PAYROLL!$D749,ADJ!A$1:A$500,0),MATCH(PAYROLL!DZ$2,ADJ!$2:$2,0)),0)</f>
        <v/>
      </c>
      <c r="EA749">
        <f>IFERROR(INDEX(ADJ!$A$1:$BZ$1000,MATCH(PAYROLL!$D749,ADJ!A$1:A$500,0),MATCH(PAYROLL!EA$2,ADJ!$2:$2,0)),0)</f>
        <v/>
      </c>
      <c r="EB749">
        <f>IFERROR(INDEX(ADJ!$A$1:$BZ$1000,MATCH(PAYROLL!$D749,ADJ!A$1:A$500,0),MATCH(PAYROLL!EB$2,ADJ!$2:$2,0)),0)</f>
        <v/>
      </c>
      <c r="EC749">
        <f>IFERROR(INDEX(ADJ!$A$1:$BZ$1000,MATCH(PAYROLL!$D749,ADJ!A$1:A$500,0),MATCH(PAYROLL!EC$2,ADJ!$2:$2,0)),0)</f>
        <v/>
      </c>
      <c r="ED749">
        <f>IFERROR(INDEX(ADJ!$A$1:$BZ$1000,MATCH(PAYROLL!$D749,ADJ!A$1:A$500,0),MATCH(PAYROLL!ED$2,ADJ!$2:$2,0)),0)</f>
        <v/>
      </c>
      <c r="EE749">
        <f>IFERROR(INDEX(ADJ!$A$1:$BZ$1000,MATCH(PAYROLL!$D749,ADJ!A$1:A$500,0),MATCH(PAYROLL!EE$2,ADJ!$2:$2,0)),0)</f>
        <v/>
      </c>
      <c r="EF749">
        <f>IFERROR(INDEX(ADJ!$A$1:$BZ$1000,MATCH(PAYROLL!$D749,ADJ!A$1:A$500,0),MATCH(PAYROLL!EF$2,ADJ!$2:$2,0)),0)</f>
        <v/>
      </c>
      <c r="EG749">
        <f>IFERROR(INDEX(ADJ!$A$1:$BZ$1000,MATCH(PAYROLL!$D749,ADJ!A$1:A$500,0),MATCH(PAYROLL!EG$2,ADJ!$2:$2,0)),0)</f>
        <v/>
      </c>
      <c r="EH749">
        <f>IFERROR(INDEX(ADJ!$A$1:$BZ$1000,MATCH(PAYROLL!$D749,ADJ!A$1:A$500,0),MATCH(PAYROLL!EH$2,ADJ!$2:$2,0)),0)</f>
        <v/>
      </c>
      <c r="EI749">
        <f>IFERROR(INDEX(ADJ!$A$1:$BZ$1000,MATCH(PAYROLL!D749,ADJ!A$1:A$500,0),MATCH(PAYROLL!EI$2,ADJ!$2:$2,0)),0)</f>
        <v/>
      </c>
      <c r="EJ749">
        <f>IFERROR(INDEX(ADJ!$A$1:$BZ$1000,MATCH(PAYROLL!$D749,ADJ!A$1:A$500,0),MATCH(PAYROLL!EJ$2,ADJ!$2:$2,0)),0)</f>
        <v/>
      </c>
      <c r="EK749">
        <f>SUM(DZ749:EJ749)</f>
        <v/>
      </c>
    </row>
    <row r="750">
      <c r="A750" t="n">
        <v>748</v>
      </c>
      <c r="B750" t="inlineStr">
        <is>
          <t>Nguyễn Thị Loan</t>
        </is>
      </c>
      <c r="D750" t="inlineStr">
        <is>
          <t>157039-01</t>
        </is>
      </c>
      <c r="S750">
        <f>IFERROR(INDEX(PIS!$A$1:$BZ$1000,MATCH($D750,PIS!C$1:C$500,0),MATCH("Lương CB tháng trước",PIS!$1:$1,0)),0)</f>
        <v/>
      </c>
      <c r="T750">
        <f>IFERROR(INDEX(PIS!$A$1:$BZ$1000,MATCH($D750,PIS!C$1:C$500,0),MATCH("Lương CB hiện tại",PIS!$1:$1,0)),0)</f>
        <v/>
      </c>
      <c r="U750">
        <f>IFERROR(INDEX(PIS!$A$1:$BZ$1000,MATCH($D750,PIS!C$1:C$500,0),MATCH("Lương đóng BHBB",PIS!$1:$1,0)),0)</f>
        <v/>
      </c>
      <c r="V750">
        <f>IFERROR(INDEX(PIS!$A$1:$BZ$1000,MATCH($D750,PIS!C$1:C$500,0),MATCH(V$2,PIS!$2:$2,0)),0)</f>
        <v/>
      </c>
      <c r="W750">
        <f>IFERROR(INDEX(PIS!$A$1:$BZ$1000,MATCH($D750,PIS!C$1:C$500,0),MATCH(W$2,PIS!$2:$2,0)),0)</f>
        <v/>
      </c>
      <c r="X750">
        <f>IFERROR(INDEX(PIS!$A$1:$BZ$1000,MATCH($D750,PIS!C$1:C$500,0),MATCH(X$2,PIS!$2:$2,0)),0)</f>
        <v/>
      </c>
      <c r="Y750">
        <f>IFERROR(INDEX(PIS!$A$1:$BZ$1000,MATCH($D750,PIS!C$1:C$500,0),MATCH(Y$2,PIS!$2:$2,0)),0)</f>
        <v/>
      </c>
      <c r="Z750">
        <f>IFERROR(INDEX(PIS!$A$1:$BZ$1000,MATCH($D750,PIS!C$1:C$500,0),MATCH(Z$2,PIS!$2:$2,0)),0)</f>
        <v/>
      </c>
      <c r="AA750">
        <f>IFERROR(INDEX(PIS!$A$1:$BZ$1000,MATCH($D750,PIS!C$1:C$500,0),MATCH(AA$2,PIS!$2:$2,0)),0)</f>
        <v/>
      </c>
      <c r="AB750">
        <f>IFERROR(INDEX(PIS!$A$1:$BZ$1000,MATCH($D750,PIS!C$1:C$500,0),MATCH(AB$2,PIS!$2:$2,0)),0)</f>
        <v/>
      </c>
      <c r="AC750">
        <f>SUM(V750:AB750)</f>
        <v/>
      </c>
      <c r="AD750">
        <f>IFERROR(INDEX(TIMESHEET!$A$1:$AI$5000,MATCH($D750,TIMESHEET!A$1:A$500,0),MATCH("T100",TIMESHEET!$2:$2,0))-2,0)</f>
        <v/>
      </c>
      <c r="AE750">
        <f>IFERROR(INDEX(TIMESHEET!$A$1:$AI$5000,MATCH($D750,TIMESHEET!A$1:A$500,0),MATCH("T202",TIMESHEET!$2:$2,0)),0)</f>
        <v/>
      </c>
      <c r="AF750">
        <f>IFERROR(INDEX(TIMESHEET!$A$1:$AI$5000,MATCH($D750,TIMESHEET!A$1:A$500,0),MATCH("T302",TIMESHEET!$2:$2,0)),0)</f>
        <v/>
      </c>
      <c r="AG750">
        <f>IFERROR(INDEX(TIMESHEET!$A$1:$AI$5000,MATCH($D750,TIMESHEET!A$1:A$500,0),MATCH("T406",TIMESHEET!$2:$2,0)),0)</f>
        <v/>
      </c>
      <c r="AH750">
        <f>AE750+AG750</f>
        <v/>
      </c>
      <c r="AI750">
        <f>IFERROR(INDEX(TIMESHEET!$A$1:$AI$5000,MATCH($D750,TIMESHEET!A$1:A$500,0),MATCH("T701",TIMESHEET!$2:$2,0)),0)</f>
        <v/>
      </c>
      <c r="AJ750">
        <f>IFERROR(INDEX(TIMESHEET!$A$1:$AI$5000,MATCH($D750,TIMESHEET!B$1:B$500,0),MATCH("T320",TIMESHEET!$2:$2,0)),0)</f>
        <v/>
      </c>
      <c r="AK750">
        <f>IFERROR(IF(LEFT(INDEX(PIS!O$1:O$500,MATCH(D750,PIS!C$1:C$500)),1)="M",T750/AD750*SUM(AE750:AG750),T750*AD750),0)</f>
        <v/>
      </c>
      <c r="AL750">
        <f>IFERROR(INDEX(ADJ!$A$1:$BZ$1000,MATCH(PAYROLL!D750,ADJ!A$1:A$500,0),MATCH(PAYROLL!AL$2,ADJ!$2:$2,0)),0)</f>
        <v/>
      </c>
      <c r="AM750">
        <f>SUM(AK750:AL750)</f>
        <v/>
      </c>
      <c r="AN750">
        <f>IFERROR(ROUND(V750/$AD750*$AH750,0),0)</f>
        <v/>
      </c>
      <c r="AO750">
        <f>IFERROR(ROUND(W750/$AD750*$AH750,0),0)</f>
        <v/>
      </c>
      <c r="AP750">
        <f>IFERROR(ROUND(X750/$AD750*$AE750,0),0)</f>
        <v/>
      </c>
      <c r="AQ750">
        <f>IFERROR(ROUND(Y750/$AD750*$AH750,0),0)</f>
        <v/>
      </c>
      <c r="AR750">
        <f>IFERROR(ROUND(Z750/$AD750*$AH750,0),0)</f>
        <v/>
      </c>
      <c r="AS750">
        <f>IFERROR(ROUND(AA750/$AD750*$AH750,0),0)</f>
        <v/>
      </c>
      <c r="AT750">
        <f>IFERROR(IF((AE750+AF750+AG750)&gt;13,AB750,ROUND(AB750/AD750*AH750,0)),0)</f>
        <v/>
      </c>
      <c r="AU750">
        <f>IFERROR(INDEX(ADJ!$A$1:$BZ$1000,MATCH(PAYROLL!D750,ADJ!A$1:A$500,0),MATCH(PAYROLL!AU$2,ADJ!$2:$2,0)),0)</f>
        <v/>
      </c>
      <c r="AV750">
        <f>ROUND(SUM(AN750:AU750),0)</f>
        <v/>
      </c>
      <c r="AW750">
        <f>IFERROR(INDEX(TIMESHEET!$A$1:$AI$5000,MATCH(PAYROLL!D750,TIMESHEET!A$1:A$500,0),MATCH("T620",TIMESHEET!$2:$2,0)),0)</f>
        <v/>
      </c>
      <c r="AX750">
        <f>IFERROR(INDEX(TIMESHEET!$A$1:$AI$5000,MATCH(PAYROLL!D750,TIMESHEET!A$1:A$500,0),MATCH("T601",TIMESHEET!$2:$2,0)),0)</f>
        <v/>
      </c>
      <c r="AY750">
        <f>IFERROR(INDEX(TIMESHEET!$A$1:$AI$5000,MATCH(PAYROLL!D750,TIMESHEET!A$1:A$500,0),MATCH("T602",TIMESHEET!$2:$2,0)),0)</f>
        <v/>
      </c>
      <c r="AZ750">
        <f>IFERROR(INDEX(TIMESHEET!$A$1:$AI$5000,MATCH(PAYROLL!D750,TIMESHEET!A$1:A$500,0),MATCH("T603",TIMESHEET!$2:$2,0)),0)</f>
        <v/>
      </c>
      <c r="BA750">
        <f>IFERROR(INDEX(TIMESHEET!$A$1:$AI$5000,MATCH(PAYROLL!D750,TIMESHEET!A$1:A$500,0),MATCH("T611",TIMESHEET!$2:$2,0)),0)</f>
        <v/>
      </c>
      <c r="BB750">
        <f>IFERROR(INDEX(TIMESHEET!$A$1:$AI$5000,MATCH(PAYROLL!D750,TIMESHEET!A$1:A$500,0),MATCH("T612",TIMESHEET!$2:$2,0)),0)</f>
        <v/>
      </c>
      <c r="BC750">
        <f>IFERROR(INDEX(TIMESHEET!$A$1:$AI$5000,MATCH(PAYROLL!D750,TIMESHEET!A$1:A$500,0),MATCH("T613",TIMESHEET!$2:$2,0)),0)</f>
        <v/>
      </c>
      <c r="BD750">
        <f>IFERROR(INDEX(TIMESHEET!$A$1:$AI$5000,MATCH(PAYROLL!D750,TIMESHEET!A$1:A$500,0),MATCH("T500",TIMESHEET!$2:$2,0)),0)</f>
        <v/>
      </c>
      <c r="BE750">
        <f>IFERROR(IF(LEFT(INDEX(PIS!O$1:O$500,MATCH(D750,PIS!C$1:C$500)),1)="M",T750/AD750/8*(AW750+AX750*1.5+AY750*2+AZ750*3+BA750*2.1+BB750*2.7+BC750*3.9+BD750*0.3),T750/8*(AW750+AX750*1.5+AY750*2+AZ750*3+BA750*2.1+BB750*2.7+BC750*3.9+BD750*0.3)),0)</f>
        <v/>
      </c>
      <c r="BF750">
        <f>IFERROR(INDEX(ADJ!$A$1:$BZ$1000,MATCH(PAYROLL!$D750,ADJ!A$1:A$500,0),MATCH(PAYROLL!BF$2,ADJ!$2:$2,0)),0)</f>
        <v/>
      </c>
      <c r="BG750">
        <f>IFERROR(INDEX(ADJ!$A$1:$BZ$1000,MATCH(PAYROLL!D750,ADJ!A$1:A$500,0),MATCH(PAYROLL!BG$2,ADJ!$2:$2,0)),0)</f>
        <v/>
      </c>
      <c r="BH750">
        <f>IFERROR(INDEX(ADJ!$A$1:$BZ$1000,MATCH(PAYROLL!D750,ADJ!A$1:A$500,0),MATCH(PAYROLL!BH$2,ADJ!$2:$2,0)),0)</f>
        <v/>
      </c>
      <c r="BI750">
        <f>IFERROR(INDEX(ADJ!$A$1:$BZ$1000,MATCH(PAYROLL!D750,ADJ!A$1:A$500,0),MATCH(PAYROLL!BI$2,ADJ!$2:$2,0)),0)</f>
        <v/>
      </c>
      <c r="BJ750">
        <f>IFERROR(INDEX(ADJ!$A$1:$BZ$1000,MATCH(PAYROLL!D750,ADJ!A$1:A$500,0),MATCH(PAYROLL!BJ$2,ADJ!$2:$2,0)),0)</f>
        <v/>
      </c>
      <c r="BK750">
        <f>SUM(BF750:BJ750)</f>
        <v/>
      </c>
      <c r="BL750">
        <f>IFERROR(INDEX(ADJ!$A$1:$BZ$1000,MATCH(PAYROLL!D750,ADJ!A$1:A$500,0),MATCH(PAYROLL!BL$2,ADJ!$2:$2,0)),0)</f>
        <v/>
      </c>
      <c r="BM750">
        <f>IFERROR(INDEX(ADJ!$A$1:$BZ$1000,MATCH(PAYROLL!D750,ADJ!A$1:A$500,0),MATCH(PAYROLL!BM$2,ADJ!$2:$2,0)),0)</f>
        <v/>
      </c>
      <c r="BN750">
        <f>IFERROR(INDEX(ADJ!$A$1:$BZ$1000,MATCH(PAYROLL!D750,ADJ!A$1:A$500,0),MATCH(PAYROLL!BN$2,ADJ!$2:$2,0)),0)</f>
        <v/>
      </c>
      <c r="BO750">
        <f>IFERROR(INDEX(ADJ!$A$1:$BZ$1000,MATCH(PAYROLL!D750,ADJ!A$1:A$500,0),MATCH(PAYROLL!BO$2,ADJ!$2:$2,0)),0)</f>
        <v/>
      </c>
      <c r="BP750">
        <f>SUM(AM750,AV750,BE750,BK750,BL750:BO750)</f>
        <v/>
      </c>
      <c r="BQ750">
        <f>BO750</f>
        <v/>
      </c>
      <c r="BR750">
        <f>IFERROR(ROUND(IF(LEFT(INDEX(PIS!O$1:O$500,MATCH(D750,PIS!C$1:C$500)),1)="D",T750/8*(BD750*0.3),IF(LEFT(INDEX(PIS!O$1:O$500,MATCH(D750,PIS!C$1:C$500)),1)="H",T750*($BD750*0.3),T750/$AD750/8*($BD750*0.3))),0),0)</f>
        <v/>
      </c>
      <c r="BS750">
        <f>IF(AP750&lt;1,0,MIN(AP750,730000))</f>
        <v/>
      </c>
      <c r="BT750">
        <f>IFERROR(ROUND((BE750-SUM(AW750:BC750)*T750/AD750/8),0)-BR750,0)</f>
        <v/>
      </c>
      <c r="BU750">
        <f>AO750</f>
        <v/>
      </c>
      <c r="BV750">
        <f>SUM(BQ750:BU750)</f>
        <v/>
      </c>
      <c r="BW750">
        <f>BP750-BV750</f>
        <v/>
      </c>
      <c r="BX750">
        <f>IFERROR(IF(RIGHT(INDEX(PIS!O$1:O$500,MATCH(D750,PIS!C$1:C$500)),5)="Gross",MIN(U750+V750,VLOOKUP("R700",TSC!B:C,2,0)*VLOOKUP("R101",TSC!B:C,2,0))*VLOOKUP("R701",TSC!B:C,2,0)%,0),0)</f>
        <v/>
      </c>
      <c r="BY750">
        <f>IFERROR(IF(RIGHT(INDEX(PIS!O$1:O$500,MATCH(D750,PIS!C$1:C$500)),5)="Gross",MIN(U750+V750,VLOOKUP("R700",TSC!B:C,2,0)*VLOOKUP("R101",TSC!B:C,2,0))*VLOOKUP("T704",TSC!B:C,2,0)%,0),0)</f>
        <v/>
      </c>
      <c r="BZ750">
        <f>IFERROR(IF(RIGHT(INDEX(PIS!O$1:O$500,MATCH(D750,PIS!C$1:C$500)),5)="Gross",MIN(U750+V750,VLOOKUP("R700",TSC!B:C,2,0)*VLOOKUP("1",TSC!F:G,2,0))*VLOOKUP("T705",TSC!B:C,2,0)%,0),0)</f>
        <v/>
      </c>
      <c r="CA750">
        <f>IFERROR(INDEX(ADJ!$A$1:$BZ$1000,MATCH(PAYROLL!D750,ADJ!A$1:A$500,0),MATCH(PAYROLL!CA$2,ADJ!$2:$2,0)),0)</f>
        <v/>
      </c>
      <c r="CB750">
        <f>IFERROR(INDEX(ADJ!$A$1:$BZ$1000,MATCH(PAYROLL!D750,ADJ!A$1:A$500,0),MATCH(PAYROLL!CB$2,ADJ!$2:$2,0)),0)</f>
        <v/>
      </c>
      <c r="CC750">
        <f>SUM(BX750:CB750)</f>
        <v/>
      </c>
      <c r="CD750">
        <f>IFERROR(INDEX(PIS!$A$1:$BZ$1000,MATCH(PAYROLL!D750,PIS!C$1:C$500,0),MATCH(PAYROLL!CD$1,PIS!$1:$1,0)),0)</f>
        <v/>
      </c>
      <c r="CE750">
        <f>IFERROR(IF(OR(INDEX(PIS!P$1:P$500,MATCH(D750,PIS!C$1:C$500,0))="LT2",INDEX(PIS!P$1:P$500,MATCH(D750,PIS!C$1:C$500,0))="P10"),0,SUM(CC750,CD750*VLOOKUP("R601",TSC!B:C,2,0),VLOOKUP("R602",TSC!B:C,2,0))),0)</f>
        <v/>
      </c>
      <c r="CF750">
        <f>MAX(BW750-CE750,0)</f>
        <v/>
      </c>
      <c r="CG750">
        <f>IFERROR(IF(OR(RIGHT(INDEX(PIS!P$1:P$500,MATCH(D750,PIS!C$1:C$500)),5)="P10",RIGHT(INDEX(PIS!P$1:P$500,MATCH(D750,PIS!C$1:C$500)),5)="CK"),0,IF(CF750&lt;=5000000,CF750*5%,IF(CF750&lt;=10000000,CF750*10%-250000,IF(CF750&lt;=18000000,CF750*15%-750000,IF(CF750&lt;=32000000,CF750*20%-1650000,IF(CF750&lt;=52000000,CF750*25%-3250000,IF(CF750&lt;=80000000,BH750*30%-5850000,CF750*35%-9850000))))))),0)</f>
        <v/>
      </c>
      <c r="CH750">
        <f>IFERROR(IF(OR(INDEX(PIS!P$1:P$500,MATCH(D750,PIS!C$1:C$500))="LT",INDEX(PIS!P$1:P$500,MATCH(D750,PIS!C$1:C$500))="CK"),0,IF(CF750&lt;2000000,0,CF750*10%)),0)</f>
        <v/>
      </c>
      <c r="CI750">
        <f>IFERROR(INDEX(ADJ!$A$1:$BZ$1000,MATCH(PAYROLL!D750,ADJ!A$1:A$500,0),MATCH(PAYROLL!CI$2,ADJ!$2:$2,0)),0)</f>
        <v/>
      </c>
      <c r="CJ750">
        <f>IFERROR(INDEX(ADJ!$A$1:$BZ$1000,MATCH(PAYROLL!D750,ADJ!A$1:A$500,0),MATCH(PAYROLL!CJ$2,ADJ!$2:$2,0)),0)</f>
        <v/>
      </c>
      <c r="CK750">
        <f>IFERROR(INDEX(ADJ!$A$1:$BZ$1000,MATCH(PAYROLL!D750,ADJ!A$1:A$500,0),MATCH(PAYROLL!CK$2,ADJ!$2:$2,0)),0)</f>
        <v/>
      </c>
      <c r="CL750">
        <f>SUM(CG750:CK750)</f>
        <v/>
      </c>
      <c r="CM750">
        <f>ROUND(SUM(CH750:CK750),0)</f>
        <v/>
      </c>
      <c r="CN750">
        <f>IFERROR(INDEX(CSDA!D$1:D$500,MATCH($CN$2,CSDA!C$1:C$500,0))*INDEX(PIS!V$1:V$500,MATCH(D750,PIS!C$1:C$500))+INDEX(ADJ!$A$1:$BZ$1000,MATCH(PAYROLL!D750,ADJ!A$1:A$500,0),MATCH(PAYROLL!CN$2,ADJ!$2:$2,0)),0)</f>
        <v/>
      </c>
      <c r="CO750">
        <f>IFERROR(INDEX(ADJ!$A$1:$BZ$1000,MATCH(PAYROLL!D750,ADJ!A$1:A$500,0),MATCH(PAYROLL!CO$2,ADJ!$2:$2,0)),0)</f>
        <v/>
      </c>
      <c r="CP750">
        <f>IFERROR(INDEX(ADJ!$A$1:$BZ$1000,MATCH(PAYROLL!D750,ADJ!A$1:A$500,0),MATCH(PAYROLL!CP$2,ADJ!$2:$2,0)),0)</f>
        <v/>
      </c>
      <c r="CQ750">
        <f>BP750-CL750-CI750-CM750-CN750-CO750-CP750-CC750</f>
        <v/>
      </c>
      <c r="CR750">
        <f>IFERROR(IF(RIGHT(INDEX(PIS!O$1:O$500,MATCH(D750,PIS!C$1:C$500,0)),5)="Gross",MIN(U750+V750,VLOOKUP("R700",TSC!B:C,2,0)*VLOOKUP("R101",TSC!B:C,2,0))*(VLOOKUP("T711",TSC!B:C,2,0)+VLOOKUP("T712",TSC!B:C,2,0))%,MIN(T750+V750,VLOOKUP("R700",TSC!B:C,2,0)*VLOOKUP("R101",TSC!B:C,2,0))*(VLOOKUP("T711",TSC!B:C,2,0)+VLOOKUP("T712",TSC!B:C,2,0)+VLOOKUP("R701",TSC!B:C,2,0))%),0)</f>
        <v/>
      </c>
      <c r="CS750">
        <f>IFERROR(IF(RIGHT(INDEX(PIS!O$1:O$500,MATCH(D750,PIS!C$1:C$500,0)),5)="Gross",MIN(U750+V750,VLOOKUP("R700",TSC!B:C,2,0)*VLOOKUP("R101",TSC!B:C,2,0))*(VLOOKUP("T714",TSC!B:C,2,0))%,MIN(T750+V750,VLOOKUP("R700",TSC!B:C,2,0)*VLOOKUP("R101",TSC!B:C,2,0))*(VLOOKUP("T704",TSC!B:C,2,0)+VLOOKUP("T714",TSC!B:C,2,0))%),0)</f>
        <v/>
      </c>
      <c r="CT750">
        <f>IFERROR(IF(RIGHT(INDEX(PIS!O$1:O$500,MATCH(D750,PIS!C$1:C$500,0)),5)="Gross",MIN(U750+V750,VLOOKUP("R700",TSC!B:C,2,0)*VLOOKUP("R101",TSC!B:C,2,0))*VLOOKUP("T705",TSC!B:C,2,0)%,MIN(T750+V750,VLOOKUP("R700",TSC!B:C,2,0)*VLOOKUP("R101",TSC!B:C,2,0))*VLOOKUP("T705",TSC!B:C,2,0)%),0)</f>
        <v/>
      </c>
      <c r="CU750">
        <f>IFERROR(IF(RIGHT(INDEX(PIS!O$1:O$500,MATCH(D750,PIS!C$1:C$500,0)),5)="Gross",MIN(U750+V750,VLOOKUP("R700",TSC!B:C,2,0)*VLOOKUP("R101",TSC!B:C,2,0))*(VLOOKUP("T713",TSC!B:C,2,0))%,MIN(T750+V750,VLOOKUP("R700",TSC!B:C,2,0)*VLOOKUP("R101",TSC!B:C,2,0))*(VLOOKUP("T713",TSC!B:C,2,0))%),0)</f>
        <v/>
      </c>
      <c r="CV750">
        <f>IFERROR(INDEX(ADJ!$A$1:$BZ$1000,MATCH(PAYROLL!D750,ADJ!A$1:A$500,0),MATCH(PAYROLL!CV$2,ADJ!$2:$2,0)),0)</f>
        <v/>
      </c>
      <c r="CW750">
        <f>IFERROR(INDEX(ADJ!$A$1:$BZ$1000,MATCH(PAYROLL!D750,ADJ!A$1:A$500,0),MATCH(PAYROLL!CW$2,ADJ!$2:$2,0)),0)</f>
        <v/>
      </c>
      <c r="CX750">
        <f>SUM(CR750:CW750)</f>
        <v/>
      </c>
      <c r="CY750">
        <f>ROUND(IF(CR750&gt;0,T750+V750*VLOOKUP("R202",TSC!$B$1:$C$500,2,0),0),0)</f>
        <v/>
      </c>
      <c r="CZ750">
        <f>IFERROR(INDEX(CSDA!D$1:D$500,MATCH($CZ$2,CSDA!C$1:C$500,0)),0)</f>
        <v/>
      </c>
      <c r="DA750">
        <f>ROUND(T750*0.7%,0)</f>
        <v/>
      </c>
      <c r="DB750">
        <f>ROUND(T750/12,0)</f>
        <v/>
      </c>
      <c r="DC750">
        <f ref="DC750" t="array">IFERROR(INDEX(CSDA!D$1:D$500,MATCH("Trích giữ"&amp;PAYROLL!DC$2,CSDA!A$1:A$500&amp;CSDA!C$1:C$500,0)),0)</f>
        <v/>
      </c>
      <c r="DD750">
        <f ref="DD750" t="array">IFERROR(INDEX(CSDA!D$1:D$500,MATCH("Trích giữ"&amp;PAYROLL!DD$2,CSDA!A$1:A$500&amp;CSDA!C$1:C$500,0)),0)</f>
        <v/>
      </c>
      <c r="DE750">
        <f ref="DE750" t="array">IFERROR(INDEX(CSDA!D$1:D$500,MATCH("Trích giữ"&amp;PAYROLL!DE$2,CSDA!A$1:A$500&amp;CSDA!C$1:C$500,0)),0)</f>
        <v/>
      </c>
      <c r="DF750">
        <f>IFERROR(INDEX(CSDA!D$1:D$500,MATCH(PAYROLL!DF$2,CSDA!C$1:C$500,0)),0)</f>
        <v/>
      </c>
      <c r="DG750">
        <f ref="DG750" t="array">IFERROR(INDEX(CSDA!D$1:D$500,MATCH("Trích giữ"&amp;PAYROLL!DG$2,CSDA!A$1:A$500&amp;CSDA!C$1:C$500,0)),0)</f>
        <v/>
      </c>
      <c r="DH750">
        <f>ROUND(T750/26,0)</f>
        <v/>
      </c>
      <c r="DI750">
        <f ref="DI750" t="array">IFERROR(INDEX(CSDA!D$1:D$500,MATCH("Trích giữ"&amp;PAYROLL!DI$2,CSDA!A$1:A$500&amp;CSDA!C$1:C$500,0)),0)</f>
        <v/>
      </c>
      <c r="DJ750">
        <f>IF(U750=0,T750*21.5%-BL750,0)</f>
        <v/>
      </c>
      <c r="DK750">
        <f ref="DK750" t="array">IFERROR(INDEX(CSDA!D$1:D$500,MATCH("Trích giữ"&amp;PAYROLL!DK$2,CSDA!A$1:A$500&amp;CSDA!C$1:C$500,0)),0)</f>
        <v/>
      </c>
      <c r="DL750">
        <f>IFERROR(INDEX(CSDA!D$1:D$500,MATCH(PAYROLL!DL$2,CSDA!C$1:C$500,0))/12,0)</f>
        <v/>
      </c>
      <c r="DM750">
        <f>SUM(DB750:DL750)</f>
        <v/>
      </c>
      <c r="DN750">
        <f>IFERROR(INDEX(ADJ!$A$1:$BZ$1000,MATCH(PAYROLL!D750,ADJ!A$1:A$500,0),MATCH(PAYROLL!DN$2,ADJ!$2:$2,0)),0)</f>
        <v/>
      </c>
      <c r="DO750">
        <f>IFERROR(SUM(BP750,DM750:DN750,CX750:DA750)-DT750,0)</f>
        <v/>
      </c>
      <c r="DP750">
        <f ref="DP750" t="array">SUM(BW750*IFERROR(INDEX(CSDA!D$1:D$500,MATCH(BW$2,CSDA!C$1:C$500,0)),0)%,CX750*IFERROR(INDEX(CSDA!D$1:D$500,MATCH(CX$2,CSDA!C$1:C$500,0)),0)%,DA750*IFERROR(INDEX(CSDA!D$1:D$500,MATCH(DA$2,CSDA!C$1:C$500,0)),0)%,DB750*IFERROR(INDEX(CSDA!D$1:D$500,MATCH(DB$2,CSDA!C$1:C$500,0)),0)%,DF750*IFERROR(INDEX(CSDA!D$1:D$500,MATCH("Phí dịch vụ"&amp;PAYROLL!DF$2,CSDA!A$1:A$500&amp;CSDA!C$1:C$500,0)),0)%,DC750*IFERROR(INDEX(CSDA!D$1:D$500,MATCH("Phí dịch vụ"&amp;PAYROLL!DC$2,CSDA!A$1:A$500&amp;CSDA!C$1:C$500,0)),0)%,DH750*IFERROR(INDEX(CSDA!D$1:D$500,MATCH("Phí dịch vụ"&amp;PAYROLL!DH$2,CSDA!A$1:A$500&amp;CSDA!C$1:C$500,0)),0)%,DJ750*IFERROR(INDEX(CSDA!D$1:D$500,MATCH("Phí dịch vụ"&amp;PAYROLL!DJ$2,CSDA!A$1:A$500&amp;CSDA!C$1:C$500,0)),0)%,BN750*IFERROR(INDEX(CSDA!D$1:D$500,MATCH(BN$2,CSDA!C$1:C$500,0)),0)%)-BN750*7%</f>
        <v/>
      </c>
      <c r="DQ750">
        <f>IFERROR(INDEX(ADJ!$A$1:$BZ$1000,MATCH(PAYROLL!D750,ADJ!A$1:A$500,0),MATCH(PAYROLL!DQ$2,ADJ!$2:$2,0)),0)</f>
        <v/>
      </c>
      <c r="DR750">
        <f>IFERROR(INDEX(ADJ!$A$1:$BZ$1000,MATCH(PAYROLL!D750,ADJ!A$1:A$500,0),MATCH(PAYROLL!DR$2,ADJ!$2:$2,0)),0)</f>
        <v/>
      </c>
      <c r="DS750">
        <f>SUM(DP750:DR750)</f>
        <v/>
      </c>
      <c r="DT750">
        <f>EK750</f>
        <v/>
      </c>
      <c r="DU750">
        <f>SUM(DO750:DR750)</f>
        <v/>
      </c>
      <c r="DV750">
        <f>ROUND(DU750*0.1,0)</f>
        <v/>
      </c>
      <c r="DW750">
        <f>DU750+DV750</f>
        <v/>
      </c>
      <c r="DZ750">
        <f>IFERROR(INDEX(ADJ!$A$1:$BZ$1000,MATCH(PAYROLL!$D750,ADJ!A$1:A$500,0),MATCH(PAYROLL!DZ$2,ADJ!$2:$2,0)),0)</f>
        <v/>
      </c>
      <c r="EA750">
        <f>IFERROR(INDEX(ADJ!$A$1:$BZ$1000,MATCH(PAYROLL!$D750,ADJ!A$1:A$500,0),MATCH(PAYROLL!EA$2,ADJ!$2:$2,0)),0)</f>
        <v/>
      </c>
      <c r="EB750">
        <f>IFERROR(INDEX(ADJ!$A$1:$BZ$1000,MATCH(PAYROLL!$D750,ADJ!A$1:A$500,0),MATCH(PAYROLL!EB$2,ADJ!$2:$2,0)),0)</f>
        <v/>
      </c>
      <c r="EC750">
        <f>IFERROR(INDEX(ADJ!$A$1:$BZ$1000,MATCH(PAYROLL!$D750,ADJ!A$1:A$500,0),MATCH(PAYROLL!EC$2,ADJ!$2:$2,0)),0)</f>
        <v/>
      </c>
      <c r="ED750">
        <f>IFERROR(INDEX(ADJ!$A$1:$BZ$1000,MATCH(PAYROLL!$D750,ADJ!A$1:A$500,0),MATCH(PAYROLL!ED$2,ADJ!$2:$2,0)),0)</f>
        <v/>
      </c>
      <c r="EE750">
        <f>IFERROR(INDEX(ADJ!$A$1:$BZ$1000,MATCH(PAYROLL!$D750,ADJ!A$1:A$500,0),MATCH(PAYROLL!EE$2,ADJ!$2:$2,0)),0)</f>
        <v/>
      </c>
      <c r="EF750">
        <f>IFERROR(INDEX(ADJ!$A$1:$BZ$1000,MATCH(PAYROLL!$D750,ADJ!A$1:A$500,0),MATCH(PAYROLL!EF$2,ADJ!$2:$2,0)),0)</f>
        <v/>
      </c>
      <c r="EG750">
        <f>IFERROR(INDEX(ADJ!$A$1:$BZ$1000,MATCH(PAYROLL!$D750,ADJ!A$1:A$500,0),MATCH(PAYROLL!EG$2,ADJ!$2:$2,0)),0)</f>
        <v/>
      </c>
      <c r="EH750">
        <f>IFERROR(INDEX(ADJ!$A$1:$BZ$1000,MATCH(PAYROLL!$D750,ADJ!A$1:A$500,0),MATCH(PAYROLL!EH$2,ADJ!$2:$2,0)),0)</f>
        <v/>
      </c>
      <c r="EI750">
        <f>IFERROR(INDEX(ADJ!$A$1:$BZ$1000,MATCH(PAYROLL!D750,ADJ!A$1:A$500,0),MATCH(PAYROLL!EI$2,ADJ!$2:$2,0)),0)</f>
        <v/>
      </c>
      <c r="EJ750">
        <f>IFERROR(INDEX(ADJ!$A$1:$BZ$1000,MATCH(PAYROLL!$D750,ADJ!A$1:A$500,0),MATCH(PAYROLL!EJ$2,ADJ!$2:$2,0)),0)</f>
        <v/>
      </c>
      <c r="EK750">
        <f>SUM(DZ750:EJ750)</f>
        <v/>
      </c>
    </row>
    <row r="751">
      <c r="A751" t="n">
        <v>749</v>
      </c>
      <c r="B751" t="inlineStr">
        <is>
          <t>Nguyễn Thị Hạnh</t>
        </is>
      </c>
      <c r="D751" t="inlineStr">
        <is>
          <t>157038-01</t>
        </is>
      </c>
      <c r="S751">
        <f>IFERROR(INDEX(PIS!$A$1:$BZ$1000,MATCH($D751,PIS!C$1:C$500,0),MATCH("Lương CB tháng trước",PIS!$1:$1,0)),0)</f>
        <v/>
      </c>
      <c r="T751">
        <f>IFERROR(INDEX(PIS!$A$1:$BZ$1000,MATCH($D751,PIS!C$1:C$500,0),MATCH("Lương CB hiện tại",PIS!$1:$1,0)),0)</f>
        <v/>
      </c>
      <c r="U751">
        <f>IFERROR(INDEX(PIS!$A$1:$BZ$1000,MATCH($D751,PIS!C$1:C$500,0),MATCH("Lương đóng BHBB",PIS!$1:$1,0)),0)</f>
        <v/>
      </c>
      <c r="V751">
        <f>IFERROR(INDEX(PIS!$A$1:$BZ$1000,MATCH($D751,PIS!C$1:C$500,0),MATCH(V$2,PIS!$2:$2,0)),0)</f>
        <v/>
      </c>
      <c r="W751">
        <f>IFERROR(INDEX(PIS!$A$1:$BZ$1000,MATCH($D751,PIS!C$1:C$500,0),MATCH(W$2,PIS!$2:$2,0)),0)</f>
        <v/>
      </c>
      <c r="X751">
        <f>IFERROR(INDEX(PIS!$A$1:$BZ$1000,MATCH($D751,PIS!C$1:C$500,0),MATCH(X$2,PIS!$2:$2,0)),0)</f>
        <v/>
      </c>
      <c r="Y751">
        <f>IFERROR(INDEX(PIS!$A$1:$BZ$1000,MATCH($D751,PIS!C$1:C$500,0),MATCH(Y$2,PIS!$2:$2,0)),0)</f>
        <v/>
      </c>
      <c r="Z751">
        <f>IFERROR(INDEX(PIS!$A$1:$BZ$1000,MATCH($D751,PIS!C$1:C$500,0),MATCH(Z$2,PIS!$2:$2,0)),0)</f>
        <v/>
      </c>
      <c r="AA751">
        <f>IFERROR(INDEX(PIS!$A$1:$BZ$1000,MATCH($D751,PIS!C$1:C$500,0),MATCH(AA$2,PIS!$2:$2,0)),0)</f>
        <v/>
      </c>
      <c r="AB751">
        <f>IFERROR(INDEX(PIS!$A$1:$BZ$1000,MATCH($D751,PIS!C$1:C$500,0),MATCH(AB$2,PIS!$2:$2,0)),0)</f>
        <v/>
      </c>
      <c r="AC751">
        <f>SUM(V751:AB751)</f>
        <v/>
      </c>
      <c r="AD751">
        <f>IFERROR(INDEX(TIMESHEET!$A$1:$AI$5000,MATCH($D751,TIMESHEET!A$1:A$500,0),MATCH("T100",TIMESHEET!$2:$2,0))-2,0)</f>
        <v/>
      </c>
      <c r="AE751">
        <f>IFERROR(INDEX(TIMESHEET!$A$1:$AI$5000,MATCH($D751,TIMESHEET!A$1:A$500,0),MATCH("T202",TIMESHEET!$2:$2,0)),0)</f>
        <v/>
      </c>
      <c r="AF751">
        <f>IFERROR(INDEX(TIMESHEET!$A$1:$AI$5000,MATCH($D751,TIMESHEET!A$1:A$500,0),MATCH("T302",TIMESHEET!$2:$2,0)),0)</f>
        <v/>
      </c>
      <c r="AG751">
        <f>IFERROR(INDEX(TIMESHEET!$A$1:$AI$5000,MATCH($D751,TIMESHEET!A$1:A$500,0),MATCH("T406",TIMESHEET!$2:$2,0)),0)</f>
        <v/>
      </c>
      <c r="AH751">
        <f>AE751+AG751</f>
        <v/>
      </c>
      <c r="AI751">
        <f>IFERROR(INDEX(TIMESHEET!$A$1:$AI$5000,MATCH($D751,TIMESHEET!A$1:A$500,0),MATCH("T701",TIMESHEET!$2:$2,0)),0)</f>
        <v/>
      </c>
      <c r="AJ751">
        <f>IFERROR(INDEX(TIMESHEET!$A$1:$AI$5000,MATCH($D751,TIMESHEET!B$1:B$500,0),MATCH("T320",TIMESHEET!$2:$2,0)),0)</f>
        <v/>
      </c>
      <c r="AK751">
        <f>IFERROR(IF(LEFT(INDEX(PIS!O$1:O$500,MATCH(D751,PIS!C$1:C$500)),1)="M",T751/AD751*SUM(AE751:AG751),T751*AD751),0)</f>
        <v/>
      </c>
      <c r="AL751">
        <f>IFERROR(INDEX(ADJ!$A$1:$BZ$1000,MATCH(PAYROLL!D751,ADJ!A$1:A$500,0),MATCH(PAYROLL!AL$2,ADJ!$2:$2,0)),0)</f>
        <v/>
      </c>
      <c r="AM751">
        <f>SUM(AK751:AL751)</f>
        <v/>
      </c>
      <c r="AN751">
        <f>IFERROR(ROUND(V751/$AD751*$AH751,0),0)</f>
        <v/>
      </c>
      <c r="AO751">
        <f>IFERROR(ROUND(W751/$AD751*$AH751,0),0)</f>
        <v/>
      </c>
      <c r="AP751">
        <f>IFERROR(ROUND(X751/$AD751*$AE751,0),0)</f>
        <v/>
      </c>
      <c r="AQ751">
        <f>IFERROR(ROUND(Y751/$AD751*$AH751,0),0)</f>
        <v/>
      </c>
      <c r="AR751">
        <f>IFERROR(ROUND(Z751/$AD751*$AH751,0),0)</f>
        <v/>
      </c>
      <c r="AS751">
        <f>IFERROR(ROUND(AA751/$AD751*$AH751,0),0)</f>
        <v/>
      </c>
      <c r="AT751">
        <f>IFERROR(IF((AE751+AF751+AG751)&gt;13,AB751,ROUND(AB751/AD751*AH751,0)),0)</f>
        <v/>
      </c>
      <c r="AU751">
        <f>IFERROR(INDEX(ADJ!$A$1:$BZ$1000,MATCH(PAYROLL!D751,ADJ!A$1:A$500,0),MATCH(PAYROLL!AU$2,ADJ!$2:$2,0)),0)</f>
        <v/>
      </c>
      <c r="AV751">
        <f>ROUND(SUM(AN751:AU751),0)</f>
        <v/>
      </c>
      <c r="AW751">
        <f>IFERROR(INDEX(TIMESHEET!$A$1:$AI$5000,MATCH(PAYROLL!D751,TIMESHEET!A$1:A$500,0),MATCH("T620",TIMESHEET!$2:$2,0)),0)</f>
        <v/>
      </c>
      <c r="AX751">
        <f>IFERROR(INDEX(TIMESHEET!$A$1:$AI$5000,MATCH(PAYROLL!D751,TIMESHEET!A$1:A$500,0),MATCH("T601",TIMESHEET!$2:$2,0)),0)</f>
        <v/>
      </c>
      <c r="AY751">
        <f>IFERROR(INDEX(TIMESHEET!$A$1:$AI$5000,MATCH(PAYROLL!D751,TIMESHEET!A$1:A$500,0),MATCH("T602",TIMESHEET!$2:$2,0)),0)</f>
        <v/>
      </c>
      <c r="AZ751">
        <f>IFERROR(INDEX(TIMESHEET!$A$1:$AI$5000,MATCH(PAYROLL!D751,TIMESHEET!A$1:A$500,0),MATCH("T603",TIMESHEET!$2:$2,0)),0)</f>
        <v/>
      </c>
      <c r="BA751">
        <f>IFERROR(INDEX(TIMESHEET!$A$1:$AI$5000,MATCH(PAYROLL!D751,TIMESHEET!A$1:A$500,0),MATCH("T611",TIMESHEET!$2:$2,0)),0)</f>
        <v/>
      </c>
      <c r="BB751">
        <f>IFERROR(INDEX(TIMESHEET!$A$1:$AI$5000,MATCH(PAYROLL!D751,TIMESHEET!A$1:A$500,0),MATCH("T612",TIMESHEET!$2:$2,0)),0)</f>
        <v/>
      </c>
      <c r="BC751">
        <f>IFERROR(INDEX(TIMESHEET!$A$1:$AI$5000,MATCH(PAYROLL!D751,TIMESHEET!A$1:A$500,0),MATCH("T613",TIMESHEET!$2:$2,0)),0)</f>
        <v/>
      </c>
      <c r="BD751">
        <f>IFERROR(INDEX(TIMESHEET!$A$1:$AI$5000,MATCH(PAYROLL!D751,TIMESHEET!A$1:A$500,0),MATCH("T500",TIMESHEET!$2:$2,0)),0)</f>
        <v/>
      </c>
      <c r="BE751">
        <f>IFERROR(IF(LEFT(INDEX(PIS!O$1:O$500,MATCH(D751,PIS!C$1:C$500)),1)="M",T751/AD751/8*(AW751+AX751*1.5+AY751*2+AZ751*3+BA751*2.1+BB751*2.7+BC751*3.9+BD751*0.3),T751/8*(AW751+AX751*1.5+AY751*2+AZ751*3+BA751*2.1+BB751*2.7+BC751*3.9+BD751*0.3)),0)</f>
        <v/>
      </c>
      <c r="BF751">
        <f>IFERROR(INDEX(ADJ!$A$1:$BZ$1000,MATCH(PAYROLL!$D751,ADJ!A$1:A$500,0),MATCH(PAYROLL!BF$2,ADJ!$2:$2,0)),0)</f>
        <v/>
      </c>
      <c r="BG751">
        <f>IFERROR(INDEX(ADJ!$A$1:$BZ$1000,MATCH(PAYROLL!D751,ADJ!A$1:A$500,0),MATCH(PAYROLL!BG$2,ADJ!$2:$2,0)),0)</f>
        <v/>
      </c>
      <c r="BH751">
        <f>IFERROR(INDEX(ADJ!$A$1:$BZ$1000,MATCH(PAYROLL!D751,ADJ!A$1:A$500,0),MATCH(PAYROLL!BH$2,ADJ!$2:$2,0)),0)</f>
        <v/>
      </c>
      <c r="BI751">
        <f>IFERROR(INDEX(ADJ!$A$1:$BZ$1000,MATCH(PAYROLL!D751,ADJ!A$1:A$500,0),MATCH(PAYROLL!BI$2,ADJ!$2:$2,0)),0)</f>
        <v/>
      </c>
      <c r="BJ751">
        <f>IFERROR(INDEX(ADJ!$A$1:$BZ$1000,MATCH(PAYROLL!D751,ADJ!A$1:A$500,0),MATCH(PAYROLL!BJ$2,ADJ!$2:$2,0)),0)</f>
        <v/>
      </c>
      <c r="BK751">
        <f>SUM(BF751:BJ751)</f>
        <v/>
      </c>
      <c r="BL751">
        <f>IFERROR(INDEX(ADJ!$A$1:$BZ$1000,MATCH(PAYROLL!D751,ADJ!A$1:A$500,0),MATCH(PAYROLL!BL$2,ADJ!$2:$2,0)),0)</f>
        <v/>
      </c>
      <c r="BM751">
        <f>IFERROR(INDEX(ADJ!$A$1:$BZ$1000,MATCH(PAYROLL!D751,ADJ!A$1:A$500,0),MATCH(PAYROLL!BM$2,ADJ!$2:$2,0)),0)</f>
        <v/>
      </c>
      <c r="BN751">
        <f>IFERROR(INDEX(ADJ!$A$1:$BZ$1000,MATCH(PAYROLL!D751,ADJ!A$1:A$500,0),MATCH(PAYROLL!BN$2,ADJ!$2:$2,0)),0)</f>
        <v/>
      </c>
      <c r="BO751">
        <f>IFERROR(INDEX(ADJ!$A$1:$BZ$1000,MATCH(PAYROLL!D751,ADJ!A$1:A$500,0),MATCH(PAYROLL!BO$2,ADJ!$2:$2,0)),0)</f>
        <v/>
      </c>
      <c r="BP751">
        <f>SUM(AM751,AV751,BE751,BK751,BL751:BO751)</f>
        <v/>
      </c>
      <c r="BQ751">
        <f>BO751</f>
        <v/>
      </c>
      <c r="BR751">
        <f>IFERROR(ROUND(IF(LEFT(INDEX(PIS!O$1:O$500,MATCH(D751,PIS!C$1:C$500)),1)="D",T751/8*(BD751*0.3),IF(LEFT(INDEX(PIS!O$1:O$500,MATCH(D751,PIS!C$1:C$500)),1)="H",T751*($BD751*0.3),T751/$AD751/8*($BD751*0.3))),0),0)</f>
        <v/>
      </c>
      <c r="BS751">
        <f>IF(AP751&lt;1,0,MIN(AP751,730000))</f>
        <v/>
      </c>
      <c r="BT751">
        <f>IFERROR(ROUND((BE751-SUM(AW751:BC751)*T751/AD751/8),0)-BR751,0)</f>
        <v/>
      </c>
      <c r="BU751">
        <f>AO751</f>
        <v/>
      </c>
      <c r="BV751">
        <f>SUM(BQ751:BU751)</f>
        <v/>
      </c>
      <c r="BW751">
        <f>BP751-BV751</f>
        <v/>
      </c>
      <c r="BX751">
        <f>IFERROR(IF(RIGHT(INDEX(PIS!O$1:O$500,MATCH(D751,PIS!C$1:C$500)),5)="Gross",MIN(U751+V751,VLOOKUP("R700",TSC!B:C,2,0)*VLOOKUP("R101",TSC!B:C,2,0))*VLOOKUP("R701",TSC!B:C,2,0)%,0),0)</f>
        <v/>
      </c>
      <c r="BY751">
        <f>IFERROR(IF(RIGHT(INDEX(PIS!O$1:O$500,MATCH(D751,PIS!C$1:C$500)),5)="Gross",MIN(U751+V751,VLOOKUP("R700",TSC!B:C,2,0)*VLOOKUP("R101",TSC!B:C,2,0))*VLOOKUP("T704",TSC!B:C,2,0)%,0),0)</f>
        <v/>
      </c>
      <c r="BZ751">
        <f>IFERROR(IF(RIGHT(INDEX(PIS!O$1:O$500,MATCH(D751,PIS!C$1:C$500)),5)="Gross",MIN(U751+V751,VLOOKUP("R700",TSC!B:C,2,0)*VLOOKUP("1",TSC!F:G,2,0))*VLOOKUP("T705",TSC!B:C,2,0)%,0),0)</f>
        <v/>
      </c>
      <c r="CA751">
        <f>IFERROR(INDEX(ADJ!$A$1:$BZ$1000,MATCH(PAYROLL!D751,ADJ!A$1:A$500,0),MATCH(PAYROLL!CA$2,ADJ!$2:$2,0)),0)</f>
        <v/>
      </c>
      <c r="CB751">
        <f>IFERROR(INDEX(ADJ!$A$1:$BZ$1000,MATCH(PAYROLL!D751,ADJ!A$1:A$500,0),MATCH(PAYROLL!CB$2,ADJ!$2:$2,0)),0)</f>
        <v/>
      </c>
      <c r="CC751">
        <f>SUM(BX751:CB751)</f>
        <v/>
      </c>
      <c r="CD751">
        <f>IFERROR(INDEX(PIS!$A$1:$BZ$1000,MATCH(PAYROLL!D751,PIS!C$1:C$500,0),MATCH(PAYROLL!CD$1,PIS!$1:$1,0)),0)</f>
        <v/>
      </c>
      <c r="CE751">
        <f>IFERROR(IF(OR(INDEX(PIS!P$1:P$500,MATCH(D751,PIS!C$1:C$500,0))="LT2",INDEX(PIS!P$1:P$500,MATCH(D751,PIS!C$1:C$500,0))="P10"),0,SUM(CC751,CD751*VLOOKUP("R601",TSC!B:C,2,0),VLOOKUP("R602",TSC!B:C,2,0))),0)</f>
        <v/>
      </c>
      <c r="CF751">
        <f>MAX(BW751-CE751,0)</f>
        <v/>
      </c>
      <c r="CG751">
        <f>IFERROR(IF(OR(RIGHT(INDEX(PIS!P$1:P$500,MATCH(D751,PIS!C$1:C$500)),5)="P10",RIGHT(INDEX(PIS!P$1:P$500,MATCH(D751,PIS!C$1:C$500)),5)="CK"),0,IF(CF751&lt;=5000000,CF751*5%,IF(CF751&lt;=10000000,CF751*10%-250000,IF(CF751&lt;=18000000,CF751*15%-750000,IF(CF751&lt;=32000000,CF751*20%-1650000,IF(CF751&lt;=52000000,CF751*25%-3250000,IF(CF751&lt;=80000000,BH751*30%-5850000,CF751*35%-9850000))))))),0)</f>
        <v/>
      </c>
      <c r="CH751">
        <f>IFERROR(IF(OR(INDEX(PIS!P$1:P$500,MATCH(D751,PIS!C$1:C$500))="LT",INDEX(PIS!P$1:P$500,MATCH(D751,PIS!C$1:C$500))="CK"),0,IF(CF751&lt;2000000,0,CF751*10%)),0)</f>
        <v/>
      </c>
      <c r="CI751">
        <f>IFERROR(INDEX(ADJ!$A$1:$BZ$1000,MATCH(PAYROLL!D751,ADJ!A$1:A$500,0),MATCH(PAYROLL!CI$2,ADJ!$2:$2,0)),0)</f>
        <v/>
      </c>
      <c r="CJ751">
        <f>IFERROR(INDEX(ADJ!$A$1:$BZ$1000,MATCH(PAYROLL!D751,ADJ!A$1:A$500,0),MATCH(PAYROLL!CJ$2,ADJ!$2:$2,0)),0)</f>
        <v/>
      </c>
      <c r="CK751">
        <f>IFERROR(INDEX(ADJ!$A$1:$BZ$1000,MATCH(PAYROLL!D751,ADJ!A$1:A$500,0),MATCH(PAYROLL!CK$2,ADJ!$2:$2,0)),0)</f>
        <v/>
      </c>
      <c r="CL751">
        <f>SUM(CG751:CK751)</f>
        <v/>
      </c>
      <c r="CM751">
        <f>ROUND(SUM(CH751:CK751),0)</f>
        <v/>
      </c>
      <c r="CN751">
        <f>IFERROR(INDEX(CSDA!D$1:D$500,MATCH($CN$2,CSDA!C$1:C$500,0))*INDEX(PIS!V$1:V$500,MATCH(D751,PIS!C$1:C$500))+INDEX(ADJ!$A$1:$BZ$1000,MATCH(PAYROLL!D751,ADJ!A$1:A$500,0),MATCH(PAYROLL!CN$2,ADJ!$2:$2,0)),0)</f>
        <v/>
      </c>
      <c r="CO751">
        <f>IFERROR(INDEX(ADJ!$A$1:$BZ$1000,MATCH(PAYROLL!D751,ADJ!A$1:A$500,0),MATCH(PAYROLL!CO$2,ADJ!$2:$2,0)),0)</f>
        <v/>
      </c>
      <c r="CP751">
        <f>IFERROR(INDEX(ADJ!$A$1:$BZ$1000,MATCH(PAYROLL!D751,ADJ!A$1:A$500,0),MATCH(PAYROLL!CP$2,ADJ!$2:$2,0)),0)</f>
        <v/>
      </c>
      <c r="CQ751">
        <f>BP751-CL751-CI751-CM751-CN751-CO751-CP751-CC751</f>
        <v/>
      </c>
      <c r="CR751">
        <f>IFERROR(IF(RIGHT(INDEX(PIS!O$1:O$500,MATCH(D751,PIS!C$1:C$500,0)),5)="Gross",MIN(U751+V751,VLOOKUP("R700",TSC!B:C,2,0)*VLOOKUP("R101",TSC!B:C,2,0))*(VLOOKUP("T711",TSC!B:C,2,0)+VLOOKUP("T712",TSC!B:C,2,0))%,MIN(T751+V751,VLOOKUP("R700",TSC!B:C,2,0)*VLOOKUP("R101",TSC!B:C,2,0))*(VLOOKUP("T711",TSC!B:C,2,0)+VLOOKUP("T712",TSC!B:C,2,0)+VLOOKUP("R701",TSC!B:C,2,0))%),0)</f>
        <v/>
      </c>
      <c r="CS751">
        <f>IFERROR(IF(RIGHT(INDEX(PIS!O$1:O$500,MATCH(D751,PIS!C$1:C$500,0)),5)="Gross",MIN(U751+V751,VLOOKUP("R700",TSC!B:C,2,0)*VLOOKUP("R101",TSC!B:C,2,0))*(VLOOKUP("T714",TSC!B:C,2,0))%,MIN(T751+V751,VLOOKUP("R700",TSC!B:C,2,0)*VLOOKUP("R101",TSC!B:C,2,0))*(VLOOKUP("T704",TSC!B:C,2,0)+VLOOKUP("T714",TSC!B:C,2,0))%),0)</f>
        <v/>
      </c>
      <c r="CT751">
        <f>IFERROR(IF(RIGHT(INDEX(PIS!O$1:O$500,MATCH(D751,PIS!C$1:C$500,0)),5)="Gross",MIN(U751+V751,VLOOKUP("R700",TSC!B:C,2,0)*VLOOKUP("R101",TSC!B:C,2,0))*VLOOKUP("T705",TSC!B:C,2,0)%,MIN(T751+V751,VLOOKUP("R700",TSC!B:C,2,0)*VLOOKUP("R101",TSC!B:C,2,0))*VLOOKUP("T705",TSC!B:C,2,0)%),0)</f>
        <v/>
      </c>
      <c r="CU751">
        <f>IFERROR(IF(RIGHT(INDEX(PIS!O$1:O$500,MATCH(D751,PIS!C$1:C$500,0)),5)="Gross",MIN(U751+V751,VLOOKUP("R700",TSC!B:C,2,0)*VLOOKUP("R101",TSC!B:C,2,0))*(VLOOKUP("T713",TSC!B:C,2,0))%,MIN(T751+V751,VLOOKUP("R700",TSC!B:C,2,0)*VLOOKUP("R101",TSC!B:C,2,0))*(VLOOKUP("T713",TSC!B:C,2,0))%),0)</f>
        <v/>
      </c>
      <c r="CV751">
        <f>IFERROR(INDEX(ADJ!$A$1:$BZ$1000,MATCH(PAYROLL!D751,ADJ!A$1:A$500,0),MATCH(PAYROLL!CV$2,ADJ!$2:$2,0)),0)</f>
        <v/>
      </c>
      <c r="CW751">
        <f>IFERROR(INDEX(ADJ!$A$1:$BZ$1000,MATCH(PAYROLL!D751,ADJ!A$1:A$500,0),MATCH(PAYROLL!CW$2,ADJ!$2:$2,0)),0)</f>
        <v/>
      </c>
      <c r="CX751">
        <f>SUM(CR751:CW751)</f>
        <v/>
      </c>
      <c r="CY751">
        <f>ROUND(IF(CR751&gt;0,T751+V751*VLOOKUP("R202",TSC!$B$1:$C$500,2,0),0),0)</f>
        <v/>
      </c>
      <c r="CZ751">
        <f>IFERROR(INDEX(CSDA!D$1:D$500,MATCH($CZ$2,CSDA!C$1:C$500,0)),0)</f>
        <v/>
      </c>
      <c r="DA751">
        <f>ROUND(T751*0.7%,0)</f>
        <v/>
      </c>
      <c r="DB751">
        <f>ROUND(T751/12,0)</f>
        <v/>
      </c>
      <c r="DC751">
        <f ref="DC751" t="array">IFERROR(INDEX(CSDA!D$1:D$500,MATCH("Trích giữ"&amp;PAYROLL!DC$2,CSDA!A$1:A$500&amp;CSDA!C$1:C$500,0)),0)</f>
        <v/>
      </c>
      <c r="DD751">
        <f ref="DD751" t="array">IFERROR(INDEX(CSDA!D$1:D$500,MATCH("Trích giữ"&amp;PAYROLL!DD$2,CSDA!A$1:A$500&amp;CSDA!C$1:C$500,0)),0)</f>
        <v/>
      </c>
      <c r="DE751">
        <f ref="DE751" t="array">IFERROR(INDEX(CSDA!D$1:D$500,MATCH("Trích giữ"&amp;PAYROLL!DE$2,CSDA!A$1:A$500&amp;CSDA!C$1:C$500,0)),0)</f>
        <v/>
      </c>
      <c r="DF751">
        <f>IFERROR(INDEX(CSDA!D$1:D$500,MATCH(PAYROLL!DF$2,CSDA!C$1:C$500,0)),0)</f>
        <v/>
      </c>
      <c r="DG751">
        <f ref="DG751" t="array">IFERROR(INDEX(CSDA!D$1:D$500,MATCH("Trích giữ"&amp;PAYROLL!DG$2,CSDA!A$1:A$500&amp;CSDA!C$1:C$500,0)),0)</f>
        <v/>
      </c>
      <c r="DH751">
        <f>ROUND(T751/26,0)</f>
        <v/>
      </c>
      <c r="DI751">
        <f ref="DI751" t="array">IFERROR(INDEX(CSDA!D$1:D$500,MATCH("Trích giữ"&amp;PAYROLL!DI$2,CSDA!A$1:A$500&amp;CSDA!C$1:C$500,0)),0)</f>
        <v/>
      </c>
      <c r="DJ751">
        <f>IF(U751=0,T751*21.5%-BL751,0)</f>
        <v/>
      </c>
      <c r="DK751">
        <f ref="DK751" t="array">IFERROR(INDEX(CSDA!D$1:D$500,MATCH("Trích giữ"&amp;PAYROLL!DK$2,CSDA!A$1:A$500&amp;CSDA!C$1:C$500,0)),0)</f>
        <v/>
      </c>
      <c r="DL751">
        <f>IFERROR(INDEX(CSDA!D$1:D$500,MATCH(PAYROLL!DL$2,CSDA!C$1:C$500,0))/12,0)</f>
        <v/>
      </c>
      <c r="DM751">
        <f>SUM(DB751:DL751)</f>
        <v/>
      </c>
      <c r="DN751">
        <f>IFERROR(INDEX(ADJ!$A$1:$BZ$1000,MATCH(PAYROLL!D751,ADJ!A$1:A$500,0),MATCH(PAYROLL!DN$2,ADJ!$2:$2,0)),0)</f>
        <v/>
      </c>
      <c r="DO751">
        <f>IFERROR(SUM(BP751,DM751:DN751,CX751:DA751)-DT751,0)</f>
        <v/>
      </c>
      <c r="DP751">
        <f ref="DP751" t="array">SUM(BW751*IFERROR(INDEX(CSDA!D$1:D$500,MATCH(BW$2,CSDA!C$1:C$500,0)),0)%,CX751*IFERROR(INDEX(CSDA!D$1:D$500,MATCH(CX$2,CSDA!C$1:C$500,0)),0)%,DA751*IFERROR(INDEX(CSDA!D$1:D$500,MATCH(DA$2,CSDA!C$1:C$500,0)),0)%,DB751*IFERROR(INDEX(CSDA!D$1:D$500,MATCH(DB$2,CSDA!C$1:C$500,0)),0)%,DF751*IFERROR(INDEX(CSDA!D$1:D$500,MATCH("Phí dịch vụ"&amp;PAYROLL!DF$2,CSDA!A$1:A$500&amp;CSDA!C$1:C$500,0)),0)%,DC751*IFERROR(INDEX(CSDA!D$1:D$500,MATCH("Phí dịch vụ"&amp;PAYROLL!DC$2,CSDA!A$1:A$500&amp;CSDA!C$1:C$500,0)),0)%,DH751*IFERROR(INDEX(CSDA!D$1:D$500,MATCH("Phí dịch vụ"&amp;PAYROLL!DH$2,CSDA!A$1:A$500&amp;CSDA!C$1:C$500,0)),0)%,DJ751*IFERROR(INDEX(CSDA!D$1:D$500,MATCH("Phí dịch vụ"&amp;PAYROLL!DJ$2,CSDA!A$1:A$500&amp;CSDA!C$1:C$500,0)),0)%,BN751*IFERROR(INDEX(CSDA!D$1:D$500,MATCH(BN$2,CSDA!C$1:C$500,0)),0)%)-BN751*7%</f>
        <v/>
      </c>
      <c r="DQ751">
        <f>IFERROR(INDEX(ADJ!$A$1:$BZ$1000,MATCH(PAYROLL!D751,ADJ!A$1:A$500,0),MATCH(PAYROLL!DQ$2,ADJ!$2:$2,0)),0)</f>
        <v/>
      </c>
      <c r="DR751">
        <f>IFERROR(INDEX(ADJ!$A$1:$BZ$1000,MATCH(PAYROLL!D751,ADJ!A$1:A$500,0),MATCH(PAYROLL!DR$2,ADJ!$2:$2,0)),0)</f>
        <v/>
      </c>
      <c r="DS751">
        <f>SUM(DP751:DR751)</f>
        <v/>
      </c>
      <c r="DT751">
        <f>EK751</f>
        <v/>
      </c>
      <c r="DU751">
        <f>SUM(DO751:DR751)</f>
        <v/>
      </c>
      <c r="DV751">
        <f>ROUND(DU751*0.1,0)</f>
        <v/>
      </c>
      <c r="DW751">
        <f>DU751+DV751</f>
        <v/>
      </c>
      <c r="DZ751">
        <f>IFERROR(INDEX(ADJ!$A$1:$BZ$1000,MATCH(PAYROLL!$D751,ADJ!A$1:A$500,0),MATCH(PAYROLL!DZ$2,ADJ!$2:$2,0)),0)</f>
        <v/>
      </c>
      <c r="EA751">
        <f>IFERROR(INDEX(ADJ!$A$1:$BZ$1000,MATCH(PAYROLL!$D751,ADJ!A$1:A$500,0),MATCH(PAYROLL!EA$2,ADJ!$2:$2,0)),0)</f>
        <v/>
      </c>
      <c r="EB751">
        <f>IFERROR(INDEX(ADJ!$A$1:$BZ$1000,MATCH(PAYROLL!$D751,ADJ!A$1:A$500,0),MATCH(PAYROLL!EB$2,ADJ!$2:$2,0)),0)</f>
        <v/>
      </c>
      <c r="EC751">
        <f>IFERROR(INDEX(ADJ!$A$1:$BZ$1000,MATCH(PAYROLL!$D751,ADJ!A$1:A$500,0),MATCH(PAYROLL!EC$2,ADJ!$2:$2,0)),0)</f>
        <v/>
      </c>
      <c r="ED751">
        <f>IFERROR(INDEX(ADJ!$A$1:$BZ$1000,MATCH(PAYROLL!$D751,ADJ!A$1:A$500,0),MATCH(PAYROLL!ED$2,ADJ!$2:$2,0)),0)</f>
        <v/>
      </c>
      <c r="EE751">
        <f>IFERROR(INDEX(ADJ!$A$1:$BZ$1000,MATCH(PAYROLL!$D751,ADJ!A$1:A$500,0),MATCH(PAYROLL!EE$2,ADJ!$2:$2,0)),0)</f>
        <v/>
      </c>
      <c r="EF751">
        <f>IFERROR(INDEX(ADJ!$A$1:$BZ$1000,MATCH(PAYROLL!$D751,ADJ!A$1:A$500,0),MATCH(PAYROLL!EF$2,ADJ!$2:$2,0)),0)</f>
        <v/>
      </c>
      <c r="EG751">
        <f>IFERROR(INDEX(ADJ!$A$1:$BZ$1000,MATCH(PAYROLL!$D751,ADJ!A$1:A$500,0),MATCH(PAYROLL!EG$2,ADJ!$2:$2,0)),0)</f>
        <v/>
      </c>
      <c r="EH751">
        <f>IFERROR(INDEX(ADJ!$A$1:$BZ$1000,MATCH(PAYROLL!$D751,ADJ!A$1:A$500,0),MATCH(PAYROLL!EH$2,ADJ!$2:$2,0)),0)</f>
        <v/>
      </c>
      <c r="EI751">
        <f>IFERROR(INDEX(ADJ!$A$1:$BZ$1000,MATCH(PAYROLL!D751,ADJ!A$1:A$500,0),MATCH(PAYROLL!EI$2,ADJ!$2:$2,0)),0)</f>
        <v/>
      </c>
      <c r="EJ751">
        <f>IFERROR(INDEX(ADJ!$A$1:$BZ$1000,MATCH(PAYROLL!$D751,ADJ!A$1:A$500,0),MATCH(PAYROLL!EJ$2,ADJ!$2:$2,0)),0)</f>
        <v/>
      </c>
      <c r="EK751">
        <f>SUM(DZ751:EJ751)</f>
        <v/>
      </c>
    </row>
    <row r="752">
      <c r="A752" t="n">
        <v>750</v>
      </c>
      <c r="B752" t="inlineStr">
        <is>
          <t>Lù Thị Xuân</t>
        </is>
      </c>
      <c r="D752" t="inlineStr">
        <is>
          <t>157046-01</t>
        </is>
      </c>
      <c r="S752">
        <f>IFERROR(INDEX(PIS!$A$1:$BZ$1000,MATCH($D752,PIS!C$1:C$500,0),MATCH("Lương CB tháng trước",PIS!$1:$1,0)),0)</f>
        <v/>
      </c>
      <c r="T752">
        <f>IFERROR(INDEX(PIS!$A$1:$BZ$1000,MATCH($D752,PIS!C$1:C$500,0),MATCH("Lương CB hiện tại",PIS!$1:$1,0)),0)</f>
        <v/>
      </c>
      <c r="U752">
        <f>IFERROR(INDEX(PIS!$A$1:$BZ$1000,MATCH($D752,PIS!C$1:C$500,0),MATCH("Lương đóng BHBB",PIS!$1:$1,0)),0)</f>
        <v/>
      </c>
      <c r="V752">
        <f>IFERROR(INDEX(PIS!$A$1:$BZ$1000,MATCH($D752,PIS!C$1:C$500,0),MATCH(V$2,PIS!$2:$2,0)),0)</f>
        <v/>
      </c>
      <c r="W752">
        <f>IFERROR(INDEX(PIS!$A$1:$BZ$1000,MATCH($D752,PIS!C$1:C$500,0),MATCH(W$2,PIS!$2:$2,0)),0)</f>
        <v/>
      </c>
      <c r="X752">
        <f>IFERROR(INDEX(PIS!$A$1:$BZ$1000,MATCH($D752,PIS!C$1:C$500,0),MATCH(X$2,PIS!$2:$2,0)),0)</f>
        <v/>
      </c>
      <c r="Y752">
        <f>IFERROR(INDEX(PIS!$A$1:$BZ$1000,MATCH($D752,PIS!C$1:C$500,0),MATCH(Y$2,PIS!$2:$2,0)),0)</f>
        <v/>
      </c>
      <c r="Z752">
        <f>IFERROR(INDEX(PIS!$A$1:$BZ$1000,MATCH($D752,PIS!C$1:C$500,0),MATCH(Z$2,PIS!$2:$2,0)),0)</f>
        <v/>
      </c>
      <c r="AA752">
        <f>IFERROR(INDEX(PIS!$A$1:$BZ$1000,MATCH($D752,PIS!C$1:C$500,0),MATCH(AA$2,PIS!$2:$2,0)),0)</f>
        <v/>
      </c>
      <c r="AB752">
        <f>IFERROR(INDEX(PIS!$A$1:$BZ$1000,MATCH($D752,PIS!C$1:C$500,0),MATCH(AB$2,PIS!$2:$2,0)),0)</f>
        <v/>
      </c>
      <c r="AC752">
        <f>SUM(V752:AB752)</f>
        <v/>
      </c>
      <c r="AD752">
        <f>IFERROR(INDEX(TIMESHEET!$A$1:$AI$5000,MATCH($D752,TIMESHEET!A$1:A$500,0),MATCH("T100",TIMESHEET!$2:$2,0))-2,0)</f>
        <v/>
      </c>
      <c r="AE752">
        <f>IFERROR(INDEX(TIMESHEET!$A$1:$AI$5000,MATCH($D752,TIMESHEET!A$1:A$500,0),MATCH("T202",TIMESHEET!$2:$2,0)),0)</f>
        <v/>
      </c>
      <c r="AF752">
        <f>IFERROR(INDEX(TIMESHEET!$A$1:$AI$5000,MATCH($D752,TIMESHEET!A$1:A$500,0),MATCH("T302",TIMESHEET!$2:$2,0)),0)</f>
        <v/>
      </c>
      <c r="AG752">
        <f>IFERROR(INDEX(TIMESHEET!$A$1:$AI$5000,MATCH($D752,TIMESHEET!A$1:A$500,0),MATCH("T406",TIMESHEET!$2:$2,0)),0)</f>
        <v/>
      </c>
      <c r="AH752">
        <f>AE752+AG752</f>
        <v/>
      </c>
      <c r="AI752">
        <f>IFERROR(INDEX(TIMESHEET!$A$1:$AI$5000,MATCH($D752,TIMESHEET!A$1:A$500,0),MATCH("T701",TIMESHEET!$2:$2,0)),0)</f>
        <v/>
      </c>
      <c r="AJ752">
        <f>IFERROR(INDEX(TIMESHEET!$A$1:$AI$5000,MATCH($D752,TIMESHEET!B$1:B$500,0),MATCH("T320",TIMESHEET!$2:$2,0)),0)</f>
        <v/>
      </c>
      <c r="AK752">
        <f>IFERROR(IF(LEFT(INDEX(PIS!O$1:O$500,MATCH(D752,PIS!C$1:C$500)),1)="M",T752/AD752*SUM(AE752:AG752),T752*AD752),0)</f>
        <v/>
      </c>
      <c r="AL752">
        <f>IFERROR(INDEX(ADJ!$A$1:$BZ$1000,MATCH(PAYROLL!D752,ADJ!A$1:A$500,0),MATCH(PAYROLL!AL$2,ADJ!$2:$2,0)),0)</f>
        <v/>
      </c>
      <c r="AM752">
        <f>SUM(AK752:AL752)</f>
        <v/>
      </c>
      <c r="AN752">
        <f>IFERROR(ROUND(V752/$AD752*$AH752,0),0)</f>
        <v/>
      </c>
      <c r="AO752">
        <f>IFERROR(ROUND(W752/$AD752*$AH752,0),0)</f>
        <v/>
      </c>
      <c r="AP752">
        <f>IFERROR(ROUND(X752/$AD752*$AE752,0),0)</f>
        <v/>
      </c>
      <c r="AQ752">
        <f>IFERROR(ROUND(Y752/$AD752*$AH752,0),0)</f>
        <v/>
      </c>
      <c r="AR752">
        <f>IFERROR(ROUND(Z752/$AD752*$AH752,0),0)</f>
        <v/>
      </c>
      <c r="AS752">
        <f>IFERROR(ROUND(AA752/$AD752*$AH752,0),0)</f>
        <v/>
      </c>
      <c r="AT752">
        <f>IFERROR(IF((AE752+AF752+AG752)&gt;13,AB752,ROUND(AB752/AD752*AH752,0)),0)</f>
        <v/>
      </c>
      <c r="AU752">
        <f>IFERROR(INDEX(ADJ!$A$1:$BZ$1000,MATCH(PAYROLL!D752,ADJ!A$1:A$500,0),MATCH(PAYROLL!AU$2,ADJ!$2:$2,0)),0)</f>
        <v/>
      </c>
      <c r="AV752">
        <f>ROUND(SUM(AN752:AU752),0)</f>
        <v/>
      </c>
      <c r="AW752">
        <f>IFERROR(INDEX(TIMESHEET!$A$1:$AI$5000,MATCH(PAYROLL!D752,TIMESHEET!A$1:A$500,0),MATCH("T620",TIMESHEET!$2:$2,0)),0)</f>
        <v/>
      </c>
      <c r="AX752">
        <f>IFERROR(INDEX(TIMESHEET!$A$1:$AI$5000,MATCH(PAYROLL!D752,TIMESHEET!A$1:A$500,0),MATCH("T601",TIMESHEET!$2:$2,0)),0)</f>
        <v/>
      </c>
      <c r="AY752">
        <f>IFERROR(INDEX(TIMESHEET!$A$1:$AI$5000,MATCH(PAYROLL!D752,TIMESHEET!A$1:A$500,0),MATCH("T602",TIMESHEET!$2:$2,0)),0)</f>
        <v/>
      </c>
      <c r="AZ752">
        <f>IFERROR(INDEX(TIMESHEET!$A$1:$AI$5000,MATCH(PAYROLL!D752,TIMESHEET!A$1:A$500,0),MATCH("T603",TIMESHEET!$2:$2,0)),0)</f>
        <v/>
      </c>
      <c r="BA752">
        <f>IFERROR(INDEX(TIMESHEET!$A$1:$AI$5000,MATCH(PAYROLL!D752,TIMESHEET!A$1:A$500,0),MATCH("T611",TIMESHEET!$2:$2,0)),0)</f>
        <v/>
      </c>
      <c r="BB752">
        <f>IFERROR(INDEX(TIMESHEET!$A$1:$AI$5000,MATCH(PAYROLL!D752,TIMESHEET!A$1:A$500,0),MATCH("T612",TIMESHEET!$2:$2,0)),0)</f>
        <v/>
      </c>
      <c r="BC752">
        <f>IFERROR(INDEX(TIMESHEET!$A$1:$AI$5000,MATCH(PAYROLL!D752,TIMESHEET!A$1:A$500,0),MATCH("T613",TIMESHEET!$2:$2,0)),0)</f>
        <v/>
      </c>
      <c r="BD752">
        <f>IFERROR(INDEX(TIMESHEET!$A$1:$AI$5000,MATCH(PAYROLL!D752,TIMESHEET!A$1:A$500,0),MATCH("T500",TIMESHEET!$2:$2,0)),0)</f>
        <v/>
      </c>
      <c r="BE752">
        <f>IFERROR(IF(LEFT(INDEX(PIS!O$1:O$500,MATCH(D752,PIS!C$1:C$500)),1)="M",T752/AD752/8*(AW752+AX752*1.5+AY752*2+AZ752*3+BA752*2.1+BB752*2.7+BC752*3.9+BD752*0.3),T752/8*(AW752+AX752*1.5+AY752*2+AZ752*3+BA752*2.1+BB752*2.7+BC752*3.9+BD752*0.3)),0)</f>
        <v/>
      </c>
      <c r="BF752">
        <f>IFERROR(INDEX(ADJ!$A$1:$BZ$1000,MATCH(PAYROLL!$D752,ADJ!A$1:A$500,0),MATCH(PAYROLL!BF$2,ADJ!$2:$2,0)),0)</f>
        <v/>
      </c>
      <c r="BG752">
        <f>IFERROR(INDEX(ADJ!$A$1:$BZ$1000,MATCH(PAYROLL!D752,ADJ!A$1:A$500,0),MATCH(PAYROLL!BG$2,ADJ!$2:$2,0)),0)</f>
        <v/>
      </c>
      <c r="BH752">
        <f>IFERROR(INDEX(ADJ!$A$1:$BZ$1000,MATCH(PAYROLL!D752,ADJ!A$1:A$500,0),MATCH(PAYROLL!BH$2,ADJ!$2:$2,0)),0)</f>
        <v/>
      </c>
      <c r="BI752">
        <f>IFERROR(INDEX(ADJ!$A$1:$BZ$1000,MATCH(PAYROLL!D752,ADJ!A$1:A$500,0),MATCH(PAYROLL!BI$2,ADJ!$2:$2,0)),0)</f>
        <v/>
      </c>
      <c r="BJ752">
        <f>IFERROR(INDEX(ADJ!$A$1:$BZ$1000,MATCH(PAYROLL!D752,ADJ!A$1:A$500,0),MATCH(PAYROLL!BJ$2,ADJ!$2:$2,0)),0)</f>
        <v/>
      </c>
      <c r="BK752">
        <f>SUM(BF752:BJ752)</f>
        <v/>
      </c>
      <c r="BL752">
        <f>IFERROR(INDEX(ADJ!$A$1:$BZ$1000,MATCH(PAYROLL!D752,ADJ!A$1:A$500,0),MATCH(PAYROLL!BL$2,ADJ!$2:$2,0)),0)</f>
        <v/>
      </c>
      <c r="BM752">
        <f>IFERROR(INDEX(ADJ!$A$1:$BZ$1000,MATCH(PAYROLL!D752,ADJ!A$1:A$500,0),MATCH(PAYROLL!BM$2,ADJ!$2:$2,0)),0)</f>
        <v/>
      </c>
      <c r="BN752">
        <f>IFERROR(INDEX(ADJ!$A$1:$BZ$1000,MATCH(PAYROLL!D752,ADJ!A$1:A$500,0),MATCH(PAYROLL!BN$2,ADJ!$2:$2,0)),0)</f>
        <v/>
      </c>
      <c r="BO752">
        <f>IFERROR(INDEX(ADJ!$A$1:$BZ$1000,MATCH(PAYROLL!D752,ADJ!A$1:A$500,0),MATCH(PAYROLL!BO$2,ADJ!$2:$2,0)),0)</f>
        <v/>
      </c>
      <c r="BP752">
        <f>SUM(AM752,AV752,BE752,BK752,BL752:BO752)</f>
        <v/>
      </c>
      <c r="BQ752">
        <f>BO752</f>
        <v/>
      </c>
      <c r="BR752">
        <f>IFERROR(ROUND(IF(LEFT(INDEX(PIS!O$1:O$500,MATCH(D752,PIS!C$1:C$500)),1)="D",T752/8*(BD752*0.3),IF(LEFT(INDEX(PIS!O$1:O$500,MATCH(D752,PIS!C$1:C$500)),1)="H",T752*($BD752*0.3),T752/$AD752/8*($BD752*0.3))),0),0)</f>
        <v/>
      </c>
      <c r="BS752">
        <f>IF(AP752&lt;1,0,MIN(AP752,730000))</f>
        <v/>
      </c>
      <c r="BT752">
        <f>IFERROR(ROUND((BE752-SUM(AW752:BC752)*T752/AD752/8),0)-BR752,0)</f>
        <v/>
      </c>
      <c r="BU752">
        <f>AO752</f>
        <v/>
      </c>
      <c r="BV752">
        <f>SUM(BQ752:BU752)</f>
        <v/>
      </c>
      <c r="BW752">
        <f>BP752-BV752</f>
        <v/>
      </c>
      <c r="BX752">
        <f>IFERROR(IF(RIGHT(INDEX(PIS!O$1:O$500,MATCH(D752,PIS!C$1:C$500)),5)="Gross",MIN(U752+V752,VLOOKUP("R700",TSC!B:C,2,0)*VLOOKUP("R101",TSC!B:C,2,0))*VLOOKUP("R701",TSC!B:C,2,0)%,0),0)</f>
        <v/>
      </c>
      <c r="BY752">
        <f>IFERROR(IF(RIGHT(INDEX(PIS!O$1:O$500,MATCH(D752,PIS!C$1:C$500)),5)="Gross",MIN(U752+V752,VLOOKUP("R700",TSC!B:C,2,0)*VLOOKUP("R101",TSC!B:C,2,0))*VLOOKUP("T704",TSC!B:C,2,0)%,0),0)</f>
        <v/>
      </c>
      <c r="BZ752">
        <f>IFERROR(IF(RIGHT(INDEX(PIS!O$1:O$500,MATCH(D752,PIS!C$1:C$500)),5)="Gross",MIN(U752+V752,VLOOKUP("R700",TSC!B:C,2,0)*VLOOKUP("1",TSC!F:G,2,0))*VLOOKUP("T705",TSC!B:C,2,0)%,0),0)</f>
        <v/>
      </c>
      <c r="CA752">
        <f>IFERROR(INDEX(ADJ!$A$1:$BZ$1000,MATCH(PAYROLL!D752,ADJ!A$1:A$500,0),MATCH(PAYROLL!CA$2,ADJ!$2:$2,0)),0)</f>
        <v/>
      </c>
      <c r="CB752">
        <f>IFERROR(INDEX(ADJ!$A$1:$BZ$1000,MATCH(PAYROLL!D752,ADJ!A$1:A$500,0),MATCH(PAYROLL!CB$2,ADJ!$2:$2,0)),0)</f>
        <v/>
      </c>
      <c r="CC752">
        <f>SUM(BX752:CB752)</f>
        <v/>
      </c>
      <c r="CD752">
        <f>IFERROR(INDEX(PIS!$A$1:$BZ$1000,MATCH(PAYROLL!D752,PIS!C$1:C$500,0),MATCH(PAYROLL!CD$1,PIS!$1:$1,0)),0)</f>
        <v/>
      </c>
      <c r="CE752">
        <f>IFERROR(IF(OR(INDEX(PIS!P$1:P$500,MATCH(D752,PIS!C$1:C$500,0))="LT2",INDEX(PIS!P$1:P$500,MATCH(D752,PIS!C$1:C$500,0))="P10"),0,SUM(CC752,CD752*VLOOKUP("R601",TSC!B:C,2,0),VLOOKUP("R602",TSC!B:C,2,0))),0)</f>
        <v/>
      </c>
      <c r="CF752">
        <f>MAX(BW752-CE752,0)</f>
        <v/>
      </c>
      <c r="CG752">
        <f>IFERROR(IF(OR(RIGHT(INDEX(PIS!P$1:P$500,MATCH(D752,PIS!C$1:C$500)),5)="P10",RIGHT(INDEX(PIS!P$1:P$500,MATCH(D752,PIS!C$1:C$500)),5)="CK"),0,IF(CF752&lt;=5000000,CF752*5%,IF(CF752&lt;=10000000,CF752*10%-250000,IF(CF752&lt;=18000000,CF752*15%-750000,IF(CF752&lt;=32000000,CF752*20%-1650000,IF(CF752&lt;=52000000,CF752*25%-3250000,IF(CF752&lt;=80000000,BH752*30%-5850000,CF752*35%-9850000))))))),0)</f>
        <v/>
      </c>
      <c r="CH752">
        <f>IFERROR(IF(OR(INDEX(PIS!P$1:P$500,MATCH(D752,PIS!C$1:C$500))="LT",INDEX(PIS!P$1:P$500,MATCH(D752,PIS!C$1:C$500))="CK"),0,IF(CF752&lt;2000000,0,CF752*10%)),0)</f>
        <v/>
      </c>
      <c r="CI752">
        <f>IFERROR(INDEX(ADJ!$A$1:$BZ$1000,MATCH(PAYROLL!D752,ADJ!A$1:A$500,0),MATCH(PAYROLL!CI$2,ADJ!$2:$2,0)),0)</f>
        <v/>
      </c>
      <c r="CJ752">
        <f>IFERROR(INDEX(ADJ!$A$1:$BZ$1000,MATCH(PAYROLL!D752,ADJ!A$1:A$500,0),MATCH(PAYROLL!CJ$2,ADJ!$2:$2,0)),0)</f>
        <v/>
      </c>
      <c r="CK752">
        <f>IFERROR(INDEX(ADJ!$A$1:$BZ$1000,MATCH(PAYROLL!D752,ADJ!A$1:A$500,0),MATCH(PAYROLL!CK$2,ADJ!$2:$2,0)),0)</f>
        <v/>
      </c>
      <c r="CL752">
        <f>SUM(CG752:CK752)</f>
        <v/>
      </c>
      <c r="CM752">
        <f>ROUND(SUM(CH752:CK752),0)</f>
        <v/>
      </c>
      <c r="CN752">
        <f>IFERROR(INDEX(CSDA!D$1:D$500,MATCH($CN$2,CSDA!C$1:C$500,0))*INDEX(PIS!V$1:V$500,MATCH(D752,PIS!C$1:C$500))+INDEX(ADJ!$A$1:$BZ$1000,MATCH(PAYROLL!D752,ADJ!A$1:A$500,0),MATCH(PAYROLL!CN$2,ADJ!$2:$2,0)),0)</f>
        <v/>
      </c>
      <c r="CO752">
        <f>IFERROR(INDEX(ADJ!$A$1:$BZ$1000,MATCH(PAYROLL!D752,ADJ!A$1:A$500,0),MATCH(PAYROLL!CO$2,ADJ!$2:$2,0)),0)</f>
        <v/>
      </c>
      <c r="CP752">
        <f>IFERROR(INDEX(ADJ!$A$1:$BZ$1000,MATCH(PAYROLL!D752,ADJ!A$1:A$500,0),MATCH(PAYROLL!CP$2,ADJ!$2:$2,0)),0)</f>
        <v/>
      </c>
      <c r="CQ752">
        <f>BP752-CL752-CI752-CM752-CN752-CO752-CP752-CC752</f>
        <v/>
      </c>
      <c r="CR752">
        <f>IFERROR(IF(RIGHT(INDEX(PIS!O$1:O$500,MATCH(D752,PIS!C$1:C$500,0)),5)="Gross",MIN(U752+V752,VLOOKUP("R700",TSC!B:C,2,0)*VLOOKUP("R101",TSC!B:C,2,0))*(VLOOKUP("T711",TSC!B:C,2,0)+VLOOKUP("T712",TSC!B:C,2,0))%,MIN(T752+V752,VLOOKUP("R700",TSC!B:C,2,0)*VLOOKUP("R101",TSC!B:C,2,0))*(VLOOKUP("T711",TSC!B:C,2,0)+VLOOKUP("T712",TSC!B:C,2,0)+VLOOKUP("R701",TSC!B:C,2,0))%),0)</f>
        <v/>
      </c>
      <c r="CS752">
        <f>IFERROR(IF(RIGHT(INDEX(PIS!O$1:O$500,MATCH(D752,PIS!C$1:C$500,0)),5)="Gross",MIN(U752+V752,VLOOKUP("R700",TSC!B:C,2,0)*VLOOKUP("R101",TSC!B:C,2,0))*(VLOOKUP("T714",TSC!B:C,2,0))%,MIN(T752+V752,VLOOKUP("R700",TSC!B:C,2,0)*VLOOKUP("R101",TSC!B:C,2,0))*(VLOOKUP("T704",TSC!B:C,2,0)+VLOOKUP("T714",TSC!B:C,2,0))%),0)</f>
        <v/>
      </c>
      <c r="CT752">
        <f>IFERROR(IF(RIGHT(INDEX(PIS!O$1:O$500,MATCH(D752,PIS!C$1:C$500,0)),5)="Gross",MIN(U752+V752,VLOOKUP("R700",TSC!B:C,2,0)*VLOOKUP("R101",TSC!B:C,2,0))*VLOOKUP("T705",TSC!B:C,2,0)%,MIN(T752+V752,VLOOKUP("R700",TSC!B:C,2,0)*VLOOKUP("R101",TSC!B:C,2,0))*VLOOKUP("T705",TSC!B:C,2,0)%),0)</f>
        <v/>
      </c>
      <c r="CU752">
        <f>IFERROR(IF(RIGHT(INDEX(PIS!O$1:O$500,MATCH(D752,PIS!C$1:C$500,0)),5)="Gross",MIN(U752+V752,VLOOKUP("R700",TSC!B:C,2,0)*VLOOKUP("R101",TSC!B:C,2,0))*(VLOOKUP("T713",TSC!B:C,2,0))%,MIN(T752+V752,VLOOKUP("R700",TSC!B:C,2,0)*VLOOKUP("R101",TSC!B:C,2,0))*(VLOOKUP("T713",TSC!B:C,2,0))%),0)</f>
        <v/>
      </c>
      <c r="CV752">
        <f>IFERROR(INDEX(ADJ!$A$1:$BZ$1000,MATCH(PAYROLL!D752,ADJ!A$1:A$500,0),MATCH(PAYROLL!CV$2,ADJ!$2:$2,0)),0)</f>
        <v/>
      </c>
      <c r="CW752">
        <f>IFERROR(INDEX(ADJ!$A$1:$BZ$1000,MATCH(PAYROLL!D752,ADJ!A$1:A$500,0),MATCH(PAYROLL!CW$2,ADJ!$2:$2,0)),0)</f>
        <v/>
      </c>
      <c r="CX752">
        <f>SUM(CR752:CW752)</f>
        <v/>
      </c>
      <c r="CY752">
        <f>ROUND(IF(CR752&gt;0,T752+V752*VLOOKUP("R202",TSC!$B$1:$C$500,2,0),0),0)</f>
        <v/>
      </c>
      <c r="CZ752">
        <f>IFERROR(INDEX(CSDA!D$1:D$500,MATCH($CZ$2,CSDA!C$1:C$500,0)),0)</f>
        <v/>
      </c>
      <c r="DA752">
        <f>ROUND(T752*0.7%,0)</f>
        <v/>
      </c>
      <c r="DB752">
        <f>ROUND(T752/12,0)</f>
        <v/>
      </c>
      <c r="DC752">
        <f ref="DC752" t="array">IFERROR(INDEX(CSDA!D$1:D$500,MATCH("Trích giữ"&amp;PAYROLL!DC$2,CSDA!A$1:A$500&amp;CSDA!C$1:C$500,0)),0)</f>
        <v/>
      </c>
      <c r="DD752">
        <f ref="DD752" t="array">IFERROR(INDEX(CSDA!D$1:D$500,MATCH("Trích giữ"&amp;PAYROLL!DD$2,CSDA!A$1:A$500&amp;CSDA!C$1:C$500,0)),0)</f>
        <v/>
      </c>
      <c r="DE752">
        <f ref="DE752" t="array">IFERROR(INDEX(CSDA!D$1:D$500,MATCH("Trích giữ"&amp;PAYROLL!DE$2,CSDA!A$1:A$500&amp;CSDA!C$1:C$500,0)),0)</f>
        <v/>
      </c>
      <c r="DF752">
        <f>IFERROR(INDEX(CSDA!D$1:D$500,MATCH(PAYROLL!DF$2,CSDA!C$1:C$500,0)),0)</f>
        <v/>
      </c>
      <c r="DG752">
        <f ref="DG752" t="array">IFERROR(INDEX(CSDA!D$1:D$500,MATCH("Trích giữ"&amp;PAYROLL!DG$2,CSDA!A$1:A$500&amp;CSDA!C$1:C$500,0)),0)</f>
        <v/>
      </c>
      <c r="DH752">
        <f>ROUND(T752/26,0)</f>
        <v/>
      </c>
      <c r="DI752">
        <f ref="DI752" t="array">IFERROR(INDEX(CSDA!D$1:D$500,MATCH("Trích giữ"&amp;PAYROLL!DI$2,CSDA!A$1:A$500&amp;CSDA!C$1:C$500,0)),0)</f>
        <v/>
      </c>
      <c r="DJ752">
        <f>IF(U752=0,T752*21.5%-BL752,0)</f>
        <v/>
      </c>
      <c r="DK752">
        <f ref="DK752" t="array">IFERROR(INDEX(CSDA!D$1:D$500,MATCH("Trích giữ"&amp;PAYROLL!DK$2,CSDA!A$1:A$500&amp;CSDA!C$1:C$500,0)),0)</f>
        <v/>
      </c>
      <c r="DL752">
        <f>IFERROR(INDEX(CSDA!D$1:D$500,MATCH(PAYROLL!DL$2,CSDA!C$1:C$500,0))/12,0)</f>
        <v/>
      </c>
      <c r="DM752">
        <f>SUM(DB752:DL752)</f>
        <v/>
      </c>
      <c r="DN752">
        <f>IFERROR(INDEX(ADJ!$A$1:$BZ$1000,MATCH(PAYROLL!D752,ADJ!A$1:A$500,0),MATCH(PAYROLL!DN$2,ADJ!$2:$2,0)),0)</f>
        <v/>
      </c>
      <c r="DO752">
        <f>IFERROR(SUM(BP752,DM752:DN752,CX752:DA752)-DT752,0)</f>
        <v/>
      </c>
      <c r="DP752">
        <f ref="DP752" t="array">SUM(BW752*IFERROR(INDEX(CSDA!D$1:D$500,MATCH(BW$2,CSDA!C$1:C$500,0)),0)%,CX752*IFERROR(INDEX(CSDA!D$1:D$500,MATCH(CX$2,CSDA!C$1:C$500,0)),0)%,DA752*IFERROR(INDEX(CSDA!D$1:D$500,MATCH(DA$2,CSDA!C$1:C$500,0)),0)%,DB752*IFERROR(INDEX(CSDA!D$1:D$500,MATCH(DB$2,CSDA!C$1:C$500,0)),0)%,DF752*IFERROR(INDEX(CSDA!D$1:D$500,MATCH("Phí dịch vụ"&amp;PAYROLL!DF$2,CSDA!A$1:A$500&amp;CSDA!C$1:C$500,0)),0)%,DC752*IFERROR(INDEX(CSDA!D$1:D$500,MATCH("Phí dịch vụ"&amp;PAYROLL!DC$2,CSDA!A$1:A$500&amp;CSDA!C$1:C$500,0)),0)%,DH752*IFERROR(INDEX(CSDA!D$1:D$500,MATCH("Phí dịch vụ"&amp;PAYROLL!DH$2,CSDA!A$1:A$500&amp;CSDA!C$1:C$500,0)),0)%,DJ752*IFERROR(INDEX(CSDA!D$1:D$500,MATCH("Phí dịch vụ"&amp;PAYROLL!DJ$2,CSDA!A$1:A$500&amp;CSDA!C$1:C$500,0)),0)%,BN752*IFERROR(INDEX(CSDA!D$1:D$500,MATCH(BN$2,CSDA!C$1:C$500,0)),0)%)-BN752*7%</f>
        <v/>
      </c>
      <c r="DQ752">
        <f>IFERROR(INDEX(ADJ!$A$1:$BZ$1000,MATCH(PAYROLL!D752,ADJ!A$1:A$500,0),MATCH(PAYROLL!DQ$2,ADJ!$2:$2,0)),0)</f>
        <v/>
      </c>
      <c r="DR752">
        <f>IFERROR(INDEX(ADJ!$A$1:$BZ$1000,MATCH(PAYROLL!D752,ADJ!A$1:A$500,0),MATCH(PAYROLL!DR$2,ADJ!$2:$2,0)),0)</f>
        <v/>
      </c>
      <c r="DS752">
        <f>SUM(DP752:DR752)</f>
        <v/>
      </c>
      <c r="DT752">
        <f>EK752</f>
        <v/>
      </c>
      <c r="DU752">
        <f>SUM(DO752:DR752)</f>
        <v/>
      </c>
      <c r="DV752">
        <f>ROUND(DU752*0.1,0)</f>
        <v/>
      </c>
      <c r="DW752">
        <f>DU752+DV752</f>
        <v/>
      </c>
      <c r="DZ752">
        <f>IFERROR(INDEX(ADJ!$A$1:$BZ$1000,MATCH(PAYROLL!$D752,ADJ!A$1:A$500,0),MATCH(PAYROLL!DZ$2,ADJ!$2:$2,0)),0)</f>
        <v/>
      </c>
      <c r="EA752">
        <f>IFERROR(INDEX(ADJ!$A$1:$BZ$1000,MATCH(PAYROLL!$D752,ADJ!A$1:A$500,0),MATCH(PAYROLL!EA$2,ADJ!$2:$2,0)),0)</f>
        <v/>
      </c>
      <c r="EB752">
        <f>IFERROR(INDEX(ADJ!$A$1:$BZ$1000,MATCH(PAYROLL!$D752,ADJ!A$1:A$500,0),MATCH(PAYROLL!EB$2,ADJ!$2:$2,0)),0)</f>
        <v/>
      </c>
      <c r="EC752">
        <f>IFERROR(INDEX(ADJ!$A$1:$BZ$1000,MATCH(PAYROLL!$D752,ADJ!A$1:A$500,0),MATCH(PAYROLL!EC$2,ADJ!$2:$2,0)),0)</f>
        <v/>
      </c>
      <c r="ED752">
        <f>IFERROR(INDEX(ADJ!$A$1:$BZ$1000,MATCH(PAYROLL!$D752,ADJ!A$1:A$500,0),MATCH(PAYROLL!ED$2,ADJ!$2:$2,0)),0)</f>
        <v/>
      </c>
      <c r="EE752">
        <f>IFERROR(INDEX(ADJ!$A$1:$BZ$1000,MATCH(PAYROLL!$D752,ADJ!A$1:A$500,0),MATCH(PAYROLL!EE$2,ADJ!$2:$2,0)),0)</f>
        <v/>
      </c>
      <c r="EF752">
        <f>IFERROR(INDEX(ADJ!$A$1:$BZ$1000,MATCH(PAYROLL!$D752,ADJ!A$1:A$500,0),MATCH(PAYROLL!EF$2,ADJ!$2:$2,0)),0)</f>
        <v/>
      </c>
      <c r="EG752">
        <f>IFERROR(INDEX(ADJ!$A$1:$BZ$1000,MATCH(PAYROLL!$D752,ADJ!A$1:A$500,0),MATCH(PAYROLL!EG$2,ADJ!$2:$2,0)),0)</f>
        <v/>
      </c>
      <c r="EH752">
        <f>IFERROR(INDEX(ADJ!$A$1:$BZ$1000,MATCH(PAYROLL!$D752,ADJ!A$1:A$500,0),MATCH(PAYROLL!EH$2,ADJ!$2:$2,0)),0)</f>
        <v/>
      </c>
      <c r="EI752">
        <f>IFERROR(INDEX(ADJ!$A$1:$BZ$1000,MATCH(PAYROLL!D752,ADJ!A$1:A$500,0),MATCH(PAYROLL!EI$2,ADJ!$2:$2,0)),0)</f>
        <v/>
      </c>
      <c r="EJ752">
        <f>IFERROR(INDEX(ADJ!$A$1:$BZ$1000,MATCH(PAYROLL!$D752,ADJ!A$1:A$500,0),MATCH(PAYROLL!EJ$2,ADJ!$2:$2,0)),0)</f>
        <v/>
      </c>
      <c r="EK752">
        <f>SUM(DZ752:EJ752)</f>
        <v/>
      </c>
    </row>
    <row r="753">
      <c r="A753" t="n">
        <v>751</v>
      </c>
      <c r="B753" t="inlineStr">
        <is>
          <t>Đinh Thị Thiệm</t>
        </is>
      </c>
      <c r="D753" t="inlineStr">
        <is>
          <t>157033-01</t>
        </is>
      </c>
      <c r="S753">
        <f>IFERROR(INDEX(PIS!$A$1:$BZ$1000,MATCH($D753,PIS!C$1:C$500,0),MATCH("Lương CB tháng trước",PIS!$1:$1,0)),0)</f>
        <v/>
      </c>
      <c r="T753">
        <f>IFERROR(INDEX(PIS!$A$1:$BZ$1000,MATCH($D753,PIS!C$1:C$500,0),MATCH("Lương CB hiện tại",PIS!$1:$1,0)),0)</f>
        <v/>
      </c>
      <c r="U753">
        <f>IFERROR(INDEX(PIS!$A$1:$BZ$1000,MATCH($D753,PIS!C$1:C$500,0),MATCH("Lương đóng BHBB",PIS!$1:$1,0)),0)</f>
        <v/>
      </c>
      <c r="V753">
        <f>IFERROR(INDEX(PIS!$A$1:$BZ$1000,MATCH($D753,PIS!C$1:C$500,0),MATCH(V$2,PIS!$2:$2,0)),0)</f>
        <v/>
      </c>
      <c r="W753">
        <f>IFERROR(INDEX(PIS!$A$1:$BZ$1000,MATCH($D753,PIS!C$1:C$500,0),MATCH(W$2,PIS!$2:$2,0)),0)</f>
        <v/>
      </c>
      <c r="X753">
        <f>IFERROR(INDEX(PIS!$A$1:$BZ$1000,MATCH($D753,PIS!C$1:C$500,0),MATCH(X$2,PIS!$2:$2,0)),0)</f>
        <v/>
      </c>
      <c r="Y753">
        <f>IFERROR(INDEX(PIS!$A$1:$BZ$1000,MATCH($D753,PIS!C$1:C$500,0),MATCH(Y$2,PIS!$2:$2,0)),0)</f>
        <v/>
      </c>
      <c r="Z753">
        <f>IFERROR(INDEX(PIS!$A$1:$BZ$1000,MATCH($D753,PIS!C$1:C$500,0),MATCH(Z$2,PIS!$2:$2,0)),0)</f>
        <v/>
      </c>
      <c r="AA753">
        <f>IFERROR(INDEX(PIS!$A$1:$BZ$1000,MATCH($D753,PIS!C$1:C$500,0),MATCH(AA$2,PIS!$2:$2,0)),0)</f>
        <v/>
      </c>
      <c r="AB753">
        <f>IFERROR(INDEX(PIS!$A$1:$BZ$1000,MATCH($D753,PIS!C$1:C$500,0),MATCH(AB$2,PIS!$2:$2,0)),0)</f>
        <v/>
      </c>
      <c r="AC753">
        <f>SUM(V753:AB753)</f>
        <v/>
      </c>
      <c r="AD753">
        <f>IFERROR(INDEX(TIMESHEET!$A$1:$AI$5000,MATCH($D753,TIMESHEET!A$1:A$500,0),MATCH("T100",TIMESHEET!$2:$2,0))-2,0)</f>
        <v/>
      </c>
      <c r="AE753">
        <f>IFERROR(INDEX(TIMESHEET!$A$1:$AI$5000,MATCH($D753,TIMESHEET!A$1:A$500,0),MATCH("T202",TIMESHEET!$2:$2,0)),0)</f>
        <v/>
      </c>
      <c r="AF753">
        <f>IFERROR(INDEX(TIMESHEET!$A$1:$AI$5000,MATCH($D753,TIMESHEET!A$1:A$500,0),MATCH("T302",TIMESHEET!$2:$2,0)),0)</f>
        <v/>
      </c>
      <c r="AG753">
        <f>IFERROR(INDEX(TIMESHEET!$A$1:$AI$5000,MATCH($D753,TIMESHEET!A$1:A$500,0),MATCH("T406",TIMESHEET!$2:$2,0)),0)</f>
        <v/>
      </c>
      <c r="AH753">
        <f>AE753+AG753</f>
        <v/>
      </c>
      <c r="AI753">
        <f>IFERROR(INDEX(TIMESHEET!$A$1:$AI$5000,MATCH($D753,TIMESHEET!A$1:A$500,0),MATCH("T701",TIMESHEET!$2:$2,0)),0)</f>
        <v/>
      </c>
      <c r="AJ753">
        <f>IFERROR(INDEX(TIMESHEET!$A$1:$AI$5000,MATCH($D753,TIMESHEET!B$1:B$500,0),MATCH("T320",TIMESHEET!$2:$2,0)),0)</f>
        <v/>
      </c>
      <c r="AK753">
        <f>IFERROR(IF(LEFT(INDEX(PIS!O$1:O$500,MATCH(D753,PIS!C$1:C$500)),1)="M",T753/AD753*SUM(AE753:AG753),T753*AD753),0)</f>
        <v/>
      </c>
      <c r="AL753">
        <f>IFERROR(INDEX(ADJ!$A$1:$BZ$1000,MATCH(PAYROLL!D753,ADJ!A$1:A$500,0),MATCH(PAYROLL!AL$2,ADJ!$2:$2,0)),0)</f>
        <v/>
      </c>
      <c r="AM753">
        <f>SUM(AK753:AL753)</f>
        <v/>
      </c>
      <c r="AN753">
        <f>IFERROR(ROUND(V753/$AD753*$AH753,0),0)</f>
        <v/>
      </c>
      <c r="AO753">
        <f>IFERROR(ROUND(W753/$AD753*$AH753,0),0)</f>
        <v/>
      </c>
      <c r="AP753">
        <f>IFERROR(ROUND(X753/$AD753*$AE753,0),0)</f>
        <v/>
      </c>
      <c r="AQ753">
        <f>IFERROR(ROUND(Y753/$AD753*$AH753,0),0)</f>
        <v/>
      </c>
      <c r="AR753">
        <f>IFERROR(ROUND(Z753/$AD753*$AH753,0),0)</f>
        <v/>
      </c>
      <c r="AS753">
        <f>IFERROR(ROUND(AA753/$AD753*$AH753,0),0)</f>
        <v/>
      </c>
      <c r="AT753">
        <f>IFERROR(IF((AE753+AF753+AG753)&gt;13,AB753,ROUND(AB753/AD753*AH753,0)),0)</f>
        <v/>
      </c>
      <c r="AU753">
        <f>IFERROR(INDEX(ADJ!$A$1:$BZ$1000,MATCH(PAYROLL!D753,ADJ!A$1:A$500,0),MATCH(PAYROLL!AU$2,ADJ!$2:$2,0)),0)</f>
        <v/>
      </c>
      <c r="AV753">
        <f>ROUND(SUM(AN753:AU753),0)</f>
        <v/>
      </c>
      <c r="AW753">
        <f>IFERROR(INDEX(TIMESHEET!$A$1:$AI$5000,MATCH(PAYROLL!D753,TIMESHEET!A$1:A$500,0),MATCH("T620",TIMESHEET!$2:$2,0)),0)</f>
        <v/>
      </c>
      <c r="AX753">
        <f>IFERROR(INDEX(TIMESHEET!$A$1:$AI$5000,MATCH(PAYROLL!D753,TIMESHEET!A$1:A$500,0),MATCH("T601",TIMESHEET!$2:$2,0)),0)</f>
        <v/>
      </c>
      <c r="AY753">
        <f>IFERROR(INDEX(TIMESHEET!$A$1:$AI$5000,MATCH(PAYROLL!D753,TIMESHEET!A$1:A$500,0),MATCH("T602",TIMESHEET!$2:$2,0)),0)</f>
        <v/>
      </c>
      <c r="AZ753">
        <f>IFERROR(INDEX(TIMESHEET!$A$1:$AI$5000,MATCH(PAYROLL!D753,TIMESHEET!A$1:A$500,0),MATCH("T603",TIMESHEET!$2:$2,0)),0)</f>
        <v/>
      </c>
      <c r="BA753">
        <f>IFERROR(INDEX(TIMESHEET!$A$1:$AI$5000,MATCH(PAYROLL!D753,TIMESHEET!A$1:A$500,0),MATCH("T611",TIMESHEET!$2:$2,0)),0)</f>
        <v/>
      </c>
      <c r="BB753">
        <f>IFERROR(INDEX(TIMESHEET!$A$1:$AI$5000,MATCH(PAYROLL!D753,TIMESHEET!A$1:A$500,0),MATCH("T612",TIMESHEET!$2:$2,0)),0)</f>
        <v/>
      </c>
      <c r="BC753">
        <f>IFERROR(INDEX(TIMESHEET!$A$1:$AI$5000,MATCH(PAYROLL!D753,TIMESHEET!A$1:A$500,0),MATCH("T613",TIMESHEET!$2:$2,0)),0)</f>
        <v/>
      </c>
      <c r="BD753">
        <f>IFERROR(INDEX(TIMESHEET!$A$1:$AI$5000,MATCH(PAYROLL!D753,TIMESHEET!A$1:A$500,0),MATCH("T500",TIMESHEET!$2:$2,0)),0)</f>
        <v/>
      </c>
      <c r="BE753">
        <f>IFERROR(IF(LEFT(INDEX(PIS!O$1:O$500,MATCH(D753,PIS!C$1:C$500)),1)="M",T753/AD753/8*(AW753+AX753*1.5+AY753*2+AZ753*3+BA753*2.1+BB753*2.7+BC753*3.9+BD753*0.3),T753/8*(AW753+AX753*1.5+AY753*2+AZ753*3+BA753*2.1+BB753*2.7+BC753*3.9+BD753*0.3)),0)</f>
        <v/>
      </c>
      <c r="BF753">
        <f>IFERROR(INDEX(ADJ!$A$1:$BZ$1000,MATCH(PAYROLL!$D753,ADJ!A$1:A$500,0),MATCH(PAYROLL!BF$2,ADJ!$2:$2,0)),0)</f>
        <v/>
      </c>
      <c r="BG753">
        <f>IFERROR(INDEX(ADJ!$A$1:$BZ$1000,MATCH(PAYROLL!D753,ADJ!A$1:A$500,0),MATCH(PAYROLL!BG$2,ADJ!$2:$2,0)),0)</f>
        <v/>
      </c>
      <c r="BH753">
        <f>IFERROR(INDEX(ADJ!$A$1:$BZ$1000,MATCH(PAYROLL!D753,ADJ!A$1:A$500,0),MATCH(PAYROLL!BH$2,ADJ!$2:$2,0)),0)</f>
        <v/>
      </c>
      <c r="BI753">
        <f>IFERROR(INDEX(ADJ!$A$1:$BZ$1000,MATCH(PAYROLL!D753,ADJ!A$1:A$500,0),MATCH(PAYROLL!BI$2,ADJ!$2:$2,0)),0)</f>
        <v/>
      </c>
      <c r="BJ753">
        <f>IFERROR(INDEX(ADJ!$A$1:$BZ$1000,MATCH(PAYROLL!D753,ADJ!A$1:A$500,0),MATCH(PAYROLL!BJ$2,ADJ!$2:$2,0)),0)</f>
        <v/>
      </c>
      <c r="BK753">
        <f>SUM(BF753:BJ753)</f>
        <v/>
      </c>
      <c r="BL753">
        <f>IFERROR(INDEX(ADJ!$A$1:$BZ$1000,MATCH(PAYROLL!D753,ADJ!A$1:A$500,0),MATCH(PAYROLL!BL$2,ADJ!$2:$2,0)),0)</f>
        <v/>
      </c>
      <c r="BM753">
        <f>IFERROR(INDEX(ADJ!$A$1:$BZ$1000,MATCH(PAYROLL!D753,ADJ!A$1:A$500,0),MATCH(PAYROLL!BM$2,ADJ!$2:$2,0)),0)</f>
        <v/>
      </c>
      <c r="BN753">
        <f>IFERROR(INDEX(ADJ!$A$1:$BZ$1000,MATCH(PAYROLL!D753,ADJ!A$1:A$500,0),MATCH(PAYROLL!BN$2,ADJ!$2:$2,0)),0)</f>
        <v/>
      </c>
      <c r="BO753">
        <f>IFERROR(INDEX(ADJ!$A$1:$BZ$1000,MATCH(PAYROLL!D753,ADJ!A$1:A$500,0),MATCH(PAYROLL!BO$2,ADJ!$2:$2,0)),0)</f>
        <v/>
      </c>
      <c r="BP753">
        <f>SUM(AM753,AV753,BE753,BK753,BL753:BO753)</f>
        <v/>
      </c>
      <c r="BQ753">
        <f>BO753</f>
        <v/>
      </c>
      <c r="BR753">
        <f>IFERROR(ROUND(IF(LEFT(INDEX(PIS!O$1:O$500,MATCH(D753,PIS!C$1:C$500)),1)="D",T753/8*(BD753*0.3),IF(LEFT(INDEX(PIS!O$1:O$500,MATCH(D753,PIS!C$1:C$500)),1)="H",T753*($BD753*0.3),T753/$AD753/8*($BD753*0.3))),0),0)</f>
        <v/>
      </c>
      <c r="BS753">
        <f>IF(AP753&lt;1,0,MIN(AP753,730000))</f>
        <v/>
      </c>
      <c r="BT753">
        <f>IFERROR(ROUND((BE753-SUM(AW753:BC753)*T753/AD753/8),0)-BR753,0)</f>
        <v/>
      </c>
      <c r="BU753">
        <f>AO753</f>
        <v/>
      </c>
      <c r="BV753">
        <f>SUM(BQ753:BU753)</f>
        <v/>
      </c>
      <c r="BW753">
        <f>BP753-BV753</f>
        <v/>
      </c>
      <c r="BX753">
        <f>IFERROR(IF(RIGHT(INDEX(PIS!O$1:O$500,MATCH(D753,PIS!C$1:C$500)),5)="Gross",MIN(U753+V753,VLOOKUP("R700",TSC!B:C,2,0)*VLOOKUP("R101",TSC!B:C,2,0))*VLOOKUP("R701",TSC!B:C,2,0)%,0),0)</f>
        <v/>
      </c>
      <c r="BY753">
        <f>IFERROR(IF(RIGHT(INDEX(PIS!O$1:O$500,MATCH(D753,PIS!C$1:C$500)),5)="Gross",MIN(U753+V753,VLOOKUP("R700",TSC!B:C,2,0)*VLOOKUP("R101",TSC!B:C,2,0))*VLOOKUP("T704",TSC!B:C,2,0)%,0),0)</f>
        <v/>
      </c>
      <c r="BZ753">
        <f>IFERROR(IF(RIGHT(INDEX(PIS!O$1:O$500,MATCH(D753,PIS!C$1:C$500)),5)="Gross",MIN(U753+V753,VLOOKUP("R700",TSC!B:C,2,0)*VLOOKUP("1",TSC!F:G,2,0))*VLOOKUP("T705",TSC!B:C,2,0)%,0),0)</f>
        <v/>
      </c>
      <c r="CA753">
        <f>IFERROR(INDEX(ADJ!$A$1:$BZ$1000,MATCH(PAYROLL!D753,ADJ!A$1:A$500,0),MATCH(PAYROLL!CA$2,ADJ!$2:$2,0)),0)</f>
        <v/>
      </c>
      <c r="CB753">
        <f>IFERROR(INDEX(ADJ!$A$1:$BZ$1000,MATCH(PAYROLL!D753,ADJ!A$1:A$500,0),MATCH(PAYROLL!CB$2,ADJ!$2:$2,0)),0)</f>
        <v/>
      </c>
      <c r="CC753">
        <f>SUM(BX753:CB753)</f>
        <v/>
      </c>
      <c r="CD753">
        <f>IFERROR(INDEX(PIS!$A$1:$BZ$1000,MATCH(PAYROLL!D753,PIS!C$1:C$500,0),MATCH(PAYROLL!CD$1,PIS!$1:$1,0)),0)</f>
        <v/>
      </c>
      <c r="CE753">
        <f>IFERROR(IF(OR(INDEX(PIS!P$1:P$500,MATCH(D753,PIS!C$1:C$500,0))="LT2",INDEX(PIS!P$1:P$500,MATCH(D753,PIS!C$1:C$500,0))="P10"),0,SUM(CC753,CD753*VLOOKUP("R601",TSC!B:C,2,0),VLOOKUP("R602",TSC!B:C,2,0))),0)</f>
        <v/>
      </c>
      <c r="CF753">
        <f>MAX(BW753-CE753,0)</f>
        <v/>
      </c>
      <c r="CG753">
        <f>IFERROR(IF(OR(RIGHT(INDEX(PIS!P$1:P$500,MATCH(D753,PIS!C$1:C$500)),5)="P10",RIGHT(INDEX(PIS!P$1:P$500,MATCH(D753,PIS!C$1:C$500)),5)="CK"),0,IF(CF753&lt;=5000000,CF753*5%,IF(CF753&lt;=10000000,CF753*10%-250000,IF(CF753&lt;=18000000,CF753*15%-750000,IF(CF753&lt;=32000000,CF753*20%-1650000,IF(CF753&lt;=52000000,CF753*25%-3250000,IF(CF753&lt;=80000000,BH753*30%-5850000,CF753*35%-9850000))))))),0)</f>
        <v/>
      </c>
      <c r="CH753">
        <f>IFERROR(IF(OR(INDEX(PIS!P$1:P$500,MATCH(D753,PIS!C$1:C$500))="LT",INDEX(PIS!P$1:P$500,MATCH(D753,PIS!C$1:C$500))="CK"),0,IF(CF753&lt;2000000,0,CF753*10%)),0)</f>
        <v/>
      </c>
      <c r="CI753">
        <f>IFERROR(INDEX(ADJ!$A$1:$BZ$1000,MATCH(PAYROLL!D753,ADJ!A$1:A$500,0),MATCH(PAYROLL!CI$2,ADJ!$2:$2,0)),0)</f>
        <v/>
      </c>
      <c r="CJ753">
        <f>IFERROR(INDEX(ADJ!$A$1:$BZ$1000,MATCH(PAYROLL!D753,ADJ!A$1:A$500,0),MATCH(PAYROLL!CJ$2,ADJ!$2:$2,0)),0)</f>
        <v/>
      </c>
      <c r="CK753">
        <f>IFERROR(INDEX(ADJ!$A$1:$BZ$1000,MATCH(PAYROLL!D753,ADJ!A$1:A$500,0),MATCH(PAYROLL!CK$2,ADJ!$2:$2,0)),0)</f>
        <v/>
      </c>
      <c r="CL753">
        <f>SUM(CG753:CK753)</f>
        <v/>
      </c>
      <c r="CM753">
        <f>ROUND(SUM(CH753:CK753),0)</f>
        <v/>
      </c>
      <c r="CN753">
        <f>IFERROR(INDEX(CSDA!D$1:D$500,MATCH($CN$2,CSDA!C$1:C$500,0))*INDEX(PIS!V$1:V$500,MATCH(D753,PIS!C$1:C$500))+INDEX(ADJ!$A$1:$BZ$1000,MATCH(PAYROLL!D753,ADJ!A$1:A$500,0),MATCH(PAYROLL!CN$2,ADJ!$2:$2,0)),0)</f>
        <v/>
      </c>
      <c r="CO753">
        <f>IFERROR(INDEX(ADJ!$A$1:$BZ$1000,MATCH(PAYROLL!D753,ADJ!A$1:A$500,0),MATCH(PAYROLL!CO$2,ADJ!$2:$2,0)),0)</f>
        <v/>
      </c>
      <c r="CP753">
        <f>IFERROR(INDEX(ADJ!$A$1:$BZ$1000,MATCH(PAYROLL!D753,ADJ!A$1:A$500,0),MATCH(PAYROLL!CP$2,ADJ!$2:$2,0)),0)</f>
        <v/>
      </c>
      <c r="CQ753">
        <f>BP753-CL753-CI753-CM753-CN753-CO753-CP753-CC753</f>
        <v/>
      </c>
      <c r="CR753">
        <f>IFERROR(IF(RIGHT(INDEX(PIS!O$1:O$500,MATCH(D753,PIS!C$1:C$500,0)),5)="Gross",MIN(U753+V753,VLOOKUP("R700",TSC!B:C,2,0)*VLOOKUP("R101",TSC!B:C,2,0))*(VLOOKUP("T711",TSC!B:C,2,0)+VLOOKUP("T712",TSC!B:C,2,0))%,MIN(T753+V753,VLOOKUP("R700",TSC!B:C,2,0)*VLOOKUP("R101",TSC!B:C,2,0))*(VLOOKUP("T711",TSC!B:C,2,0)+VLOOKUP("T712",TSC!B:C,2,0)+VLOOKUP("R701",TSC!B:C,2,0))%),0)</f>
        <v/>
      </c>
      <c r="CS753">
        <f>IFERROR(IF(RIGHT(INDEX(PIS!O$1:O$500,MATCH(D753,PIS!C$1:C$500,0)),5)="Gross",MIN(U753+V753,VLOOKUP("R700",TSC!B:C,2,0)*VLOOKUP("R101",TSC!B:C,2,0))*(VLOOKUP("T714",TSC!B:C,2,0))%,MIN(T753+V753,VLOOKUP("R700",TSC!B:C,2,0)*VLOOKUP("R101",TSC!B:C,2,0))*(VLOOKUP("T704",TSC!B:C,2,0)+VLOOKUP("T714",TSC!B:C,2,0))%),0)</f>
        <v/>
      </c>
      <c r="CT753">
        <f>IFERROR(IF(RIGHT(INDEX(PIS!O$1:O$500,MATCH(D753,PIS!C$1:C$500,0)),5)="Gross",MIN(U753+V753,VLOOKUP("R700",TSC!B:C,2,0)*VLOOKUP("R101",TSC!B:C,2,0))*VLOOKUP("T705",TSC!B:C,2,0)%,MIN(T753+V753,VLOOKUP("R700",TSC!B:C,2,0)*VLOOKUP("R101",TSC!B:C,2,0))*VLOOKUP("T705",TSC!B:C,2,0)%),0)</f>
        <v/>
      </c>
      <c r="CU753">
        <f>IFERROR(IF(RIGHT(INDEX(PIS!O$1:O$500,MATCH(D753,PIS!C$1:C$500,0)),5)="Gross",MIN(U753+V753,VLOOKUP("R700",TSC!B:C,2,0)*VLOOKUP("R101",TSC!B:C,2,0))*(VLOOKUP("T713",TSC!B:C,2,0))%,MIN(T753+V753,VLOOKUP("R700",TSC!B:C,2,0)*VLOOKUP("R101",TSC!B:C,2,0))*(VLOOKUP("T713",TSC!B:C,2,0))%),0)</f>
        <v/>
      </c>
      <c r="CV753">
        <f>IFERROR(INDEX(ADJ!$A$1:$BZ$1000,MATCH(PAYROLL!D753,ADJ!A$1:A$500,0),MATCH(PAYROLL!CV$2,ADJ!$2:$2,0)),0)</f>
        <v/>
      </c>
      <c r="CW753">
        <f>IFERROR(INDEX(ADJ!$A$1:$BZ$1000,MATCH(PAYROLL!D753,ADJ!A$1:A$500,0),MATCH(PAYROLL!CW$2,ADJ!$2:$2,0)),0)</f>
        <v/>
      </c>
      <c r="CX753">
        <f>SUM(CR753:CW753)</f>
        <v/>
      </c>
      <c r="CY753">
        <f>ROUND(IF(CR753&gt;0,T753+V753*VLOOKUP("R202",TSC!$B$1:$C$500,2,0),0),0)</f>
        <v/>
      </c>
      <c r="CZ753">
        <f>IFERROR(INDEX(CSDA!D$1:D$500,MATCH($CZ$2,CSDA!C$1:C$500,0)),0)</f>
        <v/>
      </c>
      <c r="DA753">
        <f>ROUND(T753*0.7%,0)</f>
        <v/>
      </c>
      <c r="DB753">
        <f>ROUND(T753/12,0)</f>
        <v/>
      </c>
      <c r="DC753">
        <f ref="DC753" t="array">IFERROR(INDEX(CSDA!D$1:D$500,MATCH("Trích giữ"&amp;PAYROLL!DC$2,CSDA!A$1:A$500&amp;CSDA!C$1:C$500,0)),0)</f>
        <v/>
      </c>
      <c r="DD753">
        <f ref="DD753" t="array">IFERROR(INDEX(CSDA!D$1:D$500,MATCH("Trích giữ"&amp;PAYROLL!DD$2,CSDA!A$1:A$500&amp;CSDA!C$1:C$500,0)),0)</f>
        <v/>
      </c>
      <c r="DE753">
        <f ref="DE753" t="array">IFERROR(INDEX(CSDA!D$1:D$500,MATCH("Trích giữ"&amp;PAYROLL!DE$2,CSDA!A$1:A$500&amp;CSDA!C$1:C$500,0)),0)</f>
        <v/>
      </c>
      <c r="DF753">
        <f>IFERROR(INDEX(CSDA!D$1:D$500,MATCH(PAYROLL!DF$2,CSDA!C$1:C$500,0)),0)</f>
        <v/>
      </c>
      <c r="DG753">
        <f ref="DG753" t="array">IFERROR(INDEX(CSDA!D$1:D$500,MATCH("Trích giữ"&amp;PAYROLL!DG$2,CSDA!A$1:A$500&amp;CSDA!C$1:C$500,0)),0)</f>
        <v/>
      </c>
      <c r="DH753">
        <f>ROUND(T753/26,0)</f>
        <v/>
      </c>
      <c r="DI753">
        <f ref="DI753" t="array">IFERROR(INDEX(CSDA!D$1:D$500,MATCH("Trích giữ"&amp;PAYROLL!DI$2,CSDA!A$1:A$500&amp;CSDA!C$1:C$500,0)),0)</f>
        <v/>
      </c>
      <c r="DJ753">
        <f>IF(U753=0,T753*21.5%-BL753,0)</f>
        <v/>
      </c>
      <c r="DK753">
        <f ref="DK753" t="array">IFERROR(INDEX(CSDA!D$1:D$500,MATCH("Trích giữ"&amp;PAYROLL!DK$2,CSDA!A$1:A$500&amp;CSDA!C$1:C$500,0)),0)</f>
        <v/>
      </c>
      <c r="DL753">
        <f>IFERROR(INDEX(CSDA!D$1:D$500,MATCH(PAYROLL!DL$2,CSDA!C$1:C$500,0))/12,0)</f>
        <v/>
      </c>
      <c r="DM753">
        <f>SUM(DB753:DL753)</f>
        <v/>
      </c>
      <c r="DN753">
        <f>IFERROR(INDEX(ADJ!$A$1:$BZ$1000,MATCH(PAYROLL!D753,ADJ!A$1:A$500,0),MATCH(PAYROLL!DN$2,ADJ!$2:$2,0)),0)</f>
        <v/>
      </c>
      <c r="DO753">
        <f>IFERROR(SUM(BP753,DM753:DN753,CX753:DA753)-DT753,0)</f>
        <v/>
      </c>
      <c r="DP753">
        <f ref="DP753" t="array">SUM(BW753*IFERROR(INDEX(CSDA!D$1:D$500,MATCH(BW$2,CSDA!C$1:C$500,0)),0)%,CX753*IFERROR(INDEX(CSDA!D$1:D$500,MATCH(CX$2,CSDA!C$1:C$500,0)),0)%,DA753*IFERROR(INDEX(CSDA!D$1:D$500,MATCH(DA$2,CSDA!C$1:C$500,0)),0)%,DB753*IFERROR(INDEX(CSDA!D$1:D$500,MATCH(DB$2,CSDA!C$1:C$500,0)),0)%,DF753*IFERROR(INDEX(CSDA!D$1:D$500,MATCH("Phí dịch vụ"&amp;PAYROLL!DF$2,CSDA!A$1:A$500&amp;CSDA!C$1:C$500,0)),0)%,DC753*IFERROR(INDEX(CSDA!D$1:D$500,MATCH("Phí dịch vụ"&amp;PAYROLL!DC$2,CSDA!A$1:A$500&amp;CSDA!C$1:C$500,0)),0)%,DH753*IFERROR(INDEX(CSDA!D$1:D$500,MATCH("Phí dịch vụ"&amp;PAYROLL!DH$2,CSDA!A$1:A$500&amp;CSDA!C$1:C$500,0)),0)%,DJ753*IFERROR(INDEX(CSDA!D$1:D$500,MATCH("Phí dịch vụ"&amp;PAYROLL!DJ$2,CSDA!A$1:A$500&amp;CSDA!C$1:C$500,0)),0)%,BN753*IFERROR(INDEX(CSDA!D$1:D$500,MATCH(BN$2,CSDA!C$1:C$500,0)),0)%)-BN753*7%</f>
        <v/>
      </c>
      <c r="DQ753">
        <f>IFERROR(INDEX(ADJ!$A$1:$BZ$1000,MATCH(PAYROLL!D753,ADJ!A$1:A$500,0),MATCH(PAYROLL!DQ$2,ADJ!$2:$2,0)),0)</f>
        <v/>
      </c>
      <c r="DR753">
        <f>IFERROR(INDEX(ADJ!$A$1:$BZ$1000,MATCH(PAYROLL!D753,ADJ!A$1:A$500,0),MATCH(PAYROLL!DR$2,ADJ!$2:$2,0)),0)</f>
        <v/>
      </c>
      <c r="DS753">
        <f>SUM(DP753:DR753)</f>
        <v/>
      </c>
      <c r="DT753">
        <f>EK753</f>
        <v/>
      </c>
      <c r="DU753">
        <f>SUM(DO753:DR753)</f>
        <v/>
      </c>
      <c r="DV753">
        <f>ROUND(DU753*0.1,0)</f>
        <v/>
      </c>
      <c r="DW753">
        <f>DU753+DV753</f>
        <v/>
      </c>
      <c r="DZ753">
        <f>IFERROR(INDEX(ADJ!$A$1:$BZ$1000,MATCH(PAYROLL!$D753,ADJ!A$1:A$500,0),MATCH(PAYROLL!DZ$2,ADJ!$2:$2,0)),0)</f>
        <v/>
      </c>
      <c r="EA753">
        <f>IFERROR(INDEX(ADJ!$A$1:$BZ$1000,MATCH(PAYROLL!$D753,ADJ!A$1:A$500,0),MATCH(PAYROLL!EA$2,ADJ!$2:$2,0)),0)</f>
        <v/>
      </c>
      <c r="EB753">
        <f>IFERROR(INDEX(ADJ!$A$1:$BZ$1000,MATCH(PAYROLL!$D753,ADJ!A$1:A$500,0),MATCH(PAYROLL!EB$2,ADJ!$2:$2,0)),0)</f>
        <v/>
      </c>
      <c r="EC753">
        <f>IFERROR(INDEX(ADJ!$A$1:$BZ$1000,MATCH(PAYROLL!$D753,ADJ!A$1:A$500,0),MATCH(PAYROLL!EC$2,ADJ!$2:$2,0)),0)</f>
        <v/>
      </c>
      <c r="ED753">
        <f>IFERROR(INDEX(ADJ!$A$1:$BZ$1000,MATCH(PAYROLL!$D753,ADJ!A$1:A$500,0),MATCH(PAYROLL!ED$2,ADJ!$2:$2,0)),0)</f>
        <v/>
      </c>
      <c r="EE753">
        <f>IFERROR(INDEX(ADJ!$A$1:$BZ$1000,MATCH(PAYROLL!$D753,ADJ!A$1:A$500,0),MATCH(PAYROLL!EE$2,ADJ!$2:$2,0)),0)</f>
        <v/>
      </c>
      <c r="EF753">
        <f>IFERROR(INDEX(ADJ!$A$1:$BZ$1000,MATCH(PAYROLL!$D753,ADJ!A$1:A$500,0),MATCH(PAYROLL!EF$2,ADJ!$2:$2,0)),0)</f>
        <v/>
      </c>
      <c r="EG753">
        <f>IFERROR(INDEX(ADJ!$A$1:$BZ$1000,MATCH(PAYROLL!$D753,ADJ!A$1:A$500,0),MATCH(PAYROLL!EG$2,ADJ!$2:$2,0)),0)</f>
        <v/>
      </c>
      <c r="EH753">
        <f>IFERROR(INDEX(ADJ!$A$1:$BZ$1000,MATCH(PAYROLL!$D753,ADJ!A$1:A$500,0),MATCH(PAYROLL!EH$2,ADJ!$2:$2,0)),0)</f>
        <v/>
      </c>
      <c r="EI753">
        <f>IFERROR(INDEX(ADJ!$A$1:$BZ$1000,MATCH(PAYROLL!D753,ADJ!A$1:A$500,0),MATCH(PAYROLL!EI$2,ADJ!$2:$2,0)),0)</f>
        <v/>
      </c>
      <c r="EJ753">
        <f>IFERROR(INDEX(ADJ!$A$1:$BZ$1000,MATCH(PAYROLL!$D753,ADJ!A$1:A$500,0),MATCH(PAYROLL!EJ$2,ADJ!$2:$2,0)),0)</f>
        <v/>
      </c>
      <c r="EK753">
        <f>SUM(DZ753:EJ753)</f>
        <v/>
      </c>
    </row>
    <row r="754">
      <c r="A754" t="n">
        <v>752</v>
      </c>
      <c r="B754" t="inlineStr">
        <is>
          <t>Lê Văn Phi</t>
        </is>
      </c>
      <c r="D754" t="inlineStr">
        <is>
          <t>157031-01</t>
        </is>
      </c>
      <c r="S754">
        <f>IFERROR(INDEX(PIS!$A$1:$BZ$1000,MATCH($D754,PIS!C$1:C$500,0),MATCH("Lương CB tháng trước",PIS!$1:$1,0)),0)</f>
        <v/>
      </c>
      <c r="T754">
        <f>IFERROR(INDEX(PIS!$A$1:$BZ$1000,MATCH($D754,PIS!C$1:C$500,0),MATCH("Lương CB hiện tại",PIS!$1:$1,0)),0)</f>
        <v/>
      </c>
      <c r="U754">
        <f>IFERROR(INDEX(PIS!$A$1:$BZ$1000,MATCH($D754,PIS!C$1:C$500,0),MATCH("Lương đóng BHBB",PIS!$1:$1,0)),0)</f>
        <v/>
      </c>
      <c r="V754">
        <f>IFERROR(INDEX(PIS!$A$1:$BZ$1000,MATCH($D754,PIS!C$1:C$500,0),MATCH(V$2,PIS!$2:$2,0)),0)</f>
        <v/>
      </c>
      <c r="W754">
        <f>IFERROR(INDEX(PIS!$A$1:$BZ$1000,MATCH($D754,PIS!C$1:C$500,0),MATCH(W$2,PIS!$2:$2,0)),0)</f>
        <v/>
      </c>
      <c r="X754">
        <f>IFERROR(INDEX(PIS!$A$1:$BZ$1000,MATCH($D754,PIS!C$1:C$500,0),MATCH(X$2,PIS!$2:$2,0)),0)</f>
        <v/>
      </c>
      <c r="Y754">
        <f>IFERROR(INDEX(PIS!$A$1:$BZ$1000,MATCH($D754,PIS!C$1:C$500,0),MATCH(Y$2,PIS!$2:$2,0)),0)</f>
        <v/>
      </c>
      <c r="Z754">
        <f>IFERROR(INDEX(PIS!$A$1:$BZ$1000,MATCH($D754,PIS!C$1:C$500,0),MATCH(Z$2,PIS!$2:$2,0)),0)</f>
        <v/>
      </c>
      <c r="AA754">
        <f>IFERROR(INDEX(PIS!$A$1:$BZ$1000,MATCH($D754,PIS!C$1:C$500,0),MATCH(AA$2,PIS!$2:$2,0)),0)</f>
        <v/>
      </c>
      <c r="AB754">
        <f>IFERROR(INDEX(PIS!$A$1:$BZ$1000,MATCH($D754,PIS!C$1:C$500,0),MATCH(AB$2,PIS!$2:$2,0)),0)</f>
        <v/>
      </c>
      <c r="AC754">
        <f>SUM(V754:AB754)</f>
        <v/>
      </c>
      <c r="AD754">
        <f>IFERROR(INDEX(TIMESHEET!$A$1:$AI$5000,MATCH($D754,TIMESHEET!A$1:A$500,0),MATCH("T100",TIMESHEET!$2:$2,0))-2,0)</f>
        <v/>
      </c>
      <c r="AE754">
        <f>IFERROR(INDEX(TIMESHEET!$A$1:$AI$5000,MATCH($D754,TIMESHEET!A$1:A$500,0),MATCH("T202",TIMESHEET!$2:$2,0)),0)</f>
        <v/>
      </c>
      <c r="AF754">
        <f>IFERROR(INDEX(TIMESHEET!$A$1:$AI$5000,MATCH($D754,TIMESHEET!A$1:A$500,0),MATCH("T302",TIMESHEET!$2:$2,0)),0)</f>
        <v/>
      </c>
      <c r="AG754">
        <f>IFERROR(INDEX(TIMESHEET!$A$1:$AI$5000,MATCH($D754,TIMESHEET!A$1:A$500,0),MATCH("T406",TIMESHEET!$2:$2,0)),0)</f>
        <v/>
      </c>
      <c r="AH754">
        <f>AE754+AG754</f>
        <v/>
      </c>
      <c r="AI754">
        <f>IFERROR(INDEX(TIMESHEET!$A$1:$AI$5000,MATCH($D754,TIMESHEET!A$1:A$500,0),MATCH("T701",TIMESHEET!$2:$2,0)),0)</f>
        <v/>
      </c>
      <c r="AJ754">
        <f>IFERROR(INDEX(TIMESHEET!$A$1:$AI$5000,MATCH($D754,TIMESHEET!B$1:B$500,0),MATCH("T320",TIMESHEET!$2:$2,0)),0)</f>
        <v/>
      </c>
      <c r="AK754">
        <f>IFERROR(IF(LEFT(INDEX(PIS!O$1:O$500,MATCH(D754,PIS!C$1:C$500)),1)="M",T754/AD754*SUM(AE754:AG754),T754*AD754),0)</f>
        <v/>
      </c>
      <c r="AL754">
        <f>IFERROR(INDEX(ADJ!$A$1:$BZ$1000,MATCH(PAYROLL!D754,ADJ!A$1:A$500,0),MATCH(PAYROLL!AL$2,ADJ!$2:$2,0)),0)</f>
        <v/>
      </c>
      <c r="AM754">
        <f>SUM(AK754:AL754)</f>
        <v/>
      </c>
      <c r="AN754">
        <f>IFERROR(ROUND(V754/$AD754*$AH754,0),0)</f>
        <v/>
      </c>
      <c r="AO754">
        <f>IFERROR(ROUND(W754/$AD754*$AH754,0),0)</f>
        <v/>
      </c>
      <c r="AP754">
        <f>IFERROR(ROUND(X754/$AD754*$AE754,0),0)</f>
        <v/>
      </c>
      <c r="AQ754">
        <f>IFERROR(ROUND(Y754/$AD754*$AH754,0),0)</f>
        <v/>
      </c>
      <c r="AR754">
        <f>IFERROR(ROUND(Z754/$AD754*$AH754,0),0)</f>
        <v/>
      </c>
      <c r="AS754">
        <f>IFERROR(ROUND(AA754/$AD754*$AH754,0),0)</f>
        <v/>
      </c>
      <c r="AT754">
        <f>IFERROR(IF((AE754+AF754+AG754)&gt;13,AB754,ROUND(AB754/AD754*AH754,0)),0)</f>
        <v/>
      </c>
      <c r="AU754">
        <f>IFERROR(INDEX(ADJ!$A$1:$BZ$1000,MATCH(PAYROLL!D754,ADJ!A$1:A$500,0),MATCH(PAYROLL!AU$2,ADJ!$2:$2,0)),0)</f>
        <v/>
      </c>
      <c r="AV754">
        <f>ROUND(SUM(AN754:AU754),0)</f>
        <v/>
      </c>
      <c r="AW754">
        <f>IFERROR(INDEX(TIMESHEET!$A$1:$AI$5000,MATCH(PAYROLL!D754,TIMESHEET!A$1:A$500,0),MATCH("T620",TIMESHEET!$2:$2,0)),0)</f>
        <v/>
      </c>
      <c r="AX754">
        <f>IFERROR(INDEX(TIMESHEET!$A$1:$AI$5000,MATCH(PAYROLL!D754,TIMESHEET!A$1:A$500,0),MATCH("T601",TIMESHEET!$2:$2,0)),0)</f>
        <v/>
      </c>
      <c r="AY754">
        <f>IFERROR(INDEX(TIMESHEET!$A$1:$AI$5000,MATCH(PAYROLL!D754,TIMESHEET!A$1:A$500,0),MATCH("T602",TIMESHEET!$2:$2,0)),0)</f>
        <v/>
      </c>
      <c r="AZ754">
        <f>IFERROR(INDEX(TIMESHEET!$A$1:$AI$5000,MATCH(PAYROLL!D754,TIMESHEET!A$1:A$500,0),MATCH("T603",TIMESHEET!$2:$2,0)),0)</f>
        <v/>
      </c>
      <c r="BA754">
        <f>IFERROR(INDEX(TIMESHEET!$A$1:$AI$5000,MATCH(PAYROLL!D754,TIMESHEET!A$1:A$500,0),MATCH("T611",TIMESHEET!$2:$2,0)),0)</f>
        <v/>
      </c>
      <c r="BB754">
        <f>IFERROR(INDEX(TIMESHEET!$A$1:$AI$5000,MATCH(PAYROLL!D754,TIMESHEET!A$1:A$500,0),MATCH("T612",TIMESHEET!$2:$2,0)),0)</f>
        <v/>
      </c>
      <c r="BC754">
        <f>IFERROR(INDEX(TIMESHEET!$A$1:$AI$5000,MATCH(PAYROLL!D754,TIMESHEET!A$1:A$500,0),MATCH("T613",TIMESHEET!$2:$2,0)),0)</f>
        <v/>
      </c>
      <c r="BD754">
        <f>IFERROR(INDEX(TIMESHEET!$A$1:$AI$5000,MATCH(PAYROLL!D754,TIMESHEET!A$1:A$500,0),MATCH("T500",TIMESHEET!$2:$2,0)),0)</f>
        <v/>
      </c>
      <c r="BE754">
        <f>IFERROR(IF(LEFT(INDEX(PIS!O$1:O$500,MATCH(D754,PIS!C$1:C$500)),1)="M",T754/AD754/8*(AW754+AX754*1.5+AY754*2+AZ754*3+BA754*2.1+BB754*2.7+BC754*3.9+BD754*0.3),T754/8*(AW754+AX754*1.5+AY754*2+AZ754*3+BA754*2.1+BB754*2.7+BC754*3.9+BD754*0.3)),0)</f>
        <v/>
      </c>
      <c r="BF754">
        <f>IFERROR(INDEX(ADJ!$A$1:$BZ$1000,MATCH(PAYROLL!$D754,ADJ!A$1:A$500,0),MATCH(PAYROLL!BF$2,ADJ!$2:$2,0)),0)</f>
        <v/>
      </c>
      <c r="BG754">
        <f>IFERROR(INDEX(ADJ!$A$1:$BZ$1000,MATCH(PAYROLL!D754,ADJ!A$1:A$500,0),MATCH(PAYROLL!BG$2,ADJ!$2:$2,0)),0)</f>
        <v/>
      </c>
      <c r="BH754">
        <f>IFERROR(INDEX(ADJ!$A$1:$BZ$1000,MATCH(PAYROLL!D754,ADJ!A$1:A$500,0),MATCH(PAYROLL!BH$2,ADJ!$2:$2,0)),0)</f>
        <v/>
      </c>
      <c r="BI754">
        <f>IFERROR(INDEX(ADJ!$A$1:$BZ$1000,MATCH(PAYROLL!D754,ADJ!A$1:A$500,0),MATCH(PAYROLL!BI$2,ADJ!$2:$2,0)),0)</f>
        <v/>
      </c>
      <c r="BJ754">
        <f>IFERROR(INDEX(ADJ!$A$1:$BZ$1000,MATCH(PAYROLL!D754,ADJ!A$1:A$500,0),MATCH(PAYROLL!BJ$2,ADJ!$2:$2,0)),0)</f>
        <v/>
      </c>
      <c r="BK754">
        <f>SUM(BF754:BJ754)</f>
        <v/>
      </c>
      <c r="BL754">
        <f>IFERROR(INDEX(ADJ!$A$1:$BZ$1000,MATCH(PAYROLL!D754,ADJ!A$1:A$500,0),MATCH(PAYROLL!BL$2,ADJ!$2:$2,0)),0)</f>
        <v/>
      </c>
      <c r="BM754">
        <f>IFERROR(INDEX(ADJ!$A$1:$BZ$1000,MATCH(PAYROLL!D754,ADJ!A$1:A$500,0),MATCH(PAYROLL!BM$2,ADJ!$2:$2,0)),0)</f>
        <v/>
      </c>
      <c r="BN754">
        <f>IFERROR(INDEX(ADJ!$A$1:$BZ$1000,MATCH(PAYROLL!D754,ADJ!A$1:A$500,0),MATCH(PAYROLL!BN$2,ADJ!$2:$2,0)),0)</f>
        <v/>
      </c>
      <c r="BO754">
        <f>IFERROR(INDEX(ADJ!$A$1:$BZ$1000,MATCH(PAYROLL!D754,ADJ!A$1:A$500,0),MATCH(PAYROLL!BO$2,ADJ!$2:$2,0)),0)</f>
        <v/>
      </c>
      <c r="BP754">
        <f>SUM(AM754,AV754,BE754,BK754,BL754:BO754)</f>
        <v/>
      </c>
      <c r="BQ754">
        <f>BO754</f>
        <v/>
      </c>
      <c r="BR754">
        <f>IFERROR(ROUND(IF(LEFT(INDEX(PIS!O$1:O$500,MATCH(D754,PIS!C$1:C$500)),1)="D",T754/8*(BD754*0.3),IF(LEFT(INDEX(PIS!O$1:O$500,MATCH(D754,PIS!C$1:C$500)),1)="H",T754*($BD754*0.3),T754/$AD754/8*($BD754*0.3))),0),0)</f>
        <v/>
      </c>
      <c r="BS754">
        <f>IF(AP754&lt;1,0,MIN(AP754,730000))</f>
        <v/>
      </c>
      <c r="BT754">
        <f>IFERROR(ROUND((BE754-SUM(AW754:BC754)*T754/AD754/8),0)-BR754,0)</f>
        <v/>
      </c>
      <c r="BU754">
        <f>AO754</f>
        <v/>
      </c>
      <c r="BV754">
        <f>SUM(BQ754:BU754)</f>
        <v/>
      </c>
      <c r="BW754">
        <f>BP754-BV754</f>
        <v/>
      </c>
      <c r="BX754">
        <f>IFERROR(IF(RIGHT(INDEX(PIS!O$1:O$500,MATCH(D754,PIS!C$1:C$500)),5)="Gross",MIN(U754+V754,VLOOKUP("R700",TSC!B:C,2,0)*VLOOKUP("R101",TSC!B:C,2,0))*VLOOKUP("R701",TSC!B:C,2,0)%,0),0)</f>
        <v/>
      </c>
      <c r="BY754">
        <f>IFERROR(IF(RIGHT(INDEX(PIS!O$1:O$500,MATCH(D754,PIS!C$1:C$500)),5)="Gross",MIN(U754+V754,VLOOKUP("R700",TSC!B:C,2,0)*VLOOKUP("R101",TSC!B:C,2,0))*VLOOKUP("T704",TSC!B:C,2,0)%,0),0)</f>
        <v/>
      </c>
      <c r="BZ754">
        <f>IFERROR(IF(RIGHT(INDEX(PIS!O$1:O$500,MATCH(D754,PIS!C$1:C$500)),5)="Gross",MIN(U754+V754,VLOOKUP("R700",TSC!B:C,2,0)*VLOOKUP("1",TSC!F:G,2,0))*VLOOKUP("T705",TSC!B:C,2,0)%,0),0)</f>
        <v/>
      </c>
      <c r="CA754">
        <f>IFERROR(INDEX(ADJ!$A$1:$BZ$1000,MATCH(PAYROLL!D754,ADJ!A$1:A$500,0),MATCH(PAYROLL!CA$2,ADJ!$2:$2,0)),0)</f>
        <v/>
      </c>
      <c r="CB754">
        <f>IFERROR(INDEX(ADJ!$A$1:$BZ$1000,MATCH(PAYROLL!D754,ADJ!A$1:A$500,0),MATCH(PAYROLL!CB$2,ADJ!$2:$2,0)),0)</f>
        <v/>
      </c>
      <c r="CC754">
        <f>SUM(BX754:CB754)</f>
        <v/>
      </c>
      <c r="CD754">
        <f>IFERROR(INDEX(PIS!$A$1:$BZ$1000,MATCH(PAYROLL!D754,PIS!C$1:C$500,0),MATCH(PAYROLL!CD$1,PIS!$1:$1,0)),0)</f>
        <v/>
      </c>
      <c r="CE754">
        <f>IFERROR(IF(OR(INDEX(PIS!P$1:P$500,MATCH(D754,PIS!C$1:C$500,0))="LT2",INDEX(PIS!P$1:P$500,MATCH(D754,PIS!C$1:C$500,0))="P10"),0,SUM(CC754,CD754*VLOOKUP("R601",TSC!B:C,2,0),VLOOKUP("R602",TSC!B:C,2,0))),0)</f>
        <v/>
      </c>
      <c r="CF754">
        <f>MAX(BW754-CE754,0)</f>
        <v/>
      </c>
      <c r="CG754">
        <f>IFERROR(IF(OR(RIGHT(INDEX(PIS!P$1:P$500,MATCH(D754,PIS!C$1:C$500)),5)="P10",RIGHT(INDEX(PIS!P$1:P$500,MATCH(D754,PIS!C$1:C$500)),5)="CK"),0,IF(CF754&lt;=5000000,CF754*5%,IF(CF754&lt;=10000000,CF754*10%-250000,IF(CF754&lt;=18000000,CF754*15%-750000,IF(CF754&lt;=32000000,CF754*20%-1650000,IF(CF754&lt;=52000000,CF754*25%-3250000,IF(CF754&lt;=80000000,BH754*30%-5850000,CF754*35%-9850000))))))),0)</f>
        <v/>
      </c>
      <c r="CH754">
        <f>IFERROR(IF(OR(INDEX(PIS!P$1:P$500,MATCH(D754,PIS!C$1:C$500))="LT",INDEX(PIS!P$1:P$500,MATCH(D754,PIS!C$1:C$500))="CK"),0,IF(CF754&lt;2000000,0,CF754*10%)),0)</f>
        <v/>
      </c>
      <c r="CI754">
        <f>IFERROR(INDEX(ADJ!$A$1:$BZ$1000,MATCH(PAYROLL!D754,ADJ!A$1:A$500,0),MATCH(PAYROLL!CI$2,ADJ!$2:$2,0)),0)</f>
        <v/>
      </c>
      <c r="CJ754">
        <f>IFERROR(INDEX(ADJ!$A$1:$BZ$1000,MATCH(PAYROLL!D754,ADJ!A$1:A$500,0),MATCH(PAYROLL!CJ$2,ADJ!$2:$2,0)),0)</f>
        <v/>
      </c>
      <c r="CK754">
        <f>IFERROR(INDEX(ADJ!$A$1:$BZ$1000,MATCH(PAYROLL!D754,ADJ!A$1:A$500,0),MATCH(PAYROLL!CK$2,ADJ!$2:$2,0)),0)</f>
        <v/>
      </c>
      <c r="CL754">
        <f>SUM(CG754:CK754)</f>
        <v/>
      </c>
      <c r="CM754">
        <f>ROUND(SUM(CH754:CK754),0)</f>
        <v/>
      </c>
      <c r="CN754">
        <f>IFERROR(INDEX(CSDA!D$1:D$500,MATCH($CN$2,CSDA!C$1:C$500,0))*INDEX(PIS!V$1:V$500,MATCH(D754,PIS!C$1:C$500))+INDEX(ADJ!$A$1:$BZ$1000,MATCH(PAYROLL!D754,ADJ!A$1:A$500,0),MATCH(PAYROLL!CN$2,ADJ!$2:$2,0)),0)</f>
        <v/>
      </c>
      <c r="CO754">
        <f>IFERROR(INDEX(ADJ!$A$1:$BZ$1000,MATCH(PAYROLL!D754,ADJ!A$1:A$500,0),MATCH(PAYROLL!CO$2,ADJ!$2:$2,0)),0)</f>
        <v/>
      </c>
      <c r="CP754">
        <f>IFERROR(INDEX(ADJ!$A$1:$BZ$1000,MATCH(PAYROLL!D754,ADJ!A$1:A$500,0),MATCH(PAYROLL!CP$2,ADJ!$2:$2,0)),0)</f>
        <v/>
      </c>
      <c r="CQ754">
        <f>BP754-CL754-CI754-CM754-CN754-CO754-CP754-CC754</f>
        <v/>
      </c>
      <c r="CR754">
        <f>IFERROR(IF(RIGHT(INDEX(PIS!O$1:O$500,MATCH(D754,PIS!C$1:C$500,0)),5)="Gross",MIN(U754+V754,VLOOKUP("R700",TSC!B:C,2,0)*VLOOKUP("R101",TSC!B:C,2,0))*(VLOOKUP("T711",TSC!B:C,2,0)+VLOOKUP("T712",TSC!B:C,2,0))%,MIN(T754+V754,VLOOKUP("R700",TSC!B:C,2,0)*VLOOKUP("R101",TSC!B:C,2,0))*(VLOOKUP("T711",TSC!B:C,2,0)+VLOOKUP("T712",TSC!B:C,2,0)+VLOOKUP("R701",TSC!B:C,2,0))%),0)</f>
        <v/>
      </c>
      <c r="CS754">
        <f>IFERROR(IF(RIGHT(INDEX(PIS!O$1:O$500,MATCH(D754,PIS!C$1:C$500,0)),5)="Gross",MIN(U754+V754,VLOOKUP("R700",TSC!B:C,2,0)*VLOOKUP("R101",TSC!B:C,2,0))*(VLOOKUP("T714",TSC!B:C,2,0))%,MIN(T754+V754,VLOOKUP("R700",TSC!B:C,2,0)*VLOOKUP("R101",TSC!B:C,2,0))*(VLOOKUP("T704",TSC!B:C,2,0)+VLOOKUP("T714",TSC!B:C,2,0))%),0)</f>
        <v/>
      </c>
      <c r="CT754">
        <f>IFERROR(IF(RIGHT(INDEX(PIS!O$1:O$500,MATCH(D754,PIS!C$1:C$500,0)),5)="Gross",MIN(U754+V754,VLOOKUP("R700",TSC!B:C,2,0)*VLOOKUP("R101",TSC!B:C,2,0))*VLOOKUP("T705",TSC!B:C,2,0)%,MIN(T754+V754,VLOOKUP("R700",TSC!B:C,2,0)*VLOOKUP("R101",TSC!B:C,2,0))*VLOOKUP("T705",TSC!B:C,2,0)%),0)</f>
        <v/>
      </c>
      <c r="CU754">
        <f>IFERROR(IF(RIGHT(INDEX(PIS!O$1:O$500,MATCH(D754,PIS!C$1:C$500,0)),5)="Gross",MIN(U754+V754,VLOOKUP("R700",TSC!B:C,2,0)*VLOOKUP("R101",TSC!B:C,2,0))*(VLOOKUP("T713",TSC!B:C,2,0))%,MIN(T754+V754,VLOOKUP("R700",TSC!B:C,2,0)*VLOOKUP("R101",TSC!B:C,2,0))*(VLOOKUP("T713",TSC!B:C,2,0))%),0)</f>
        <v/>
      </c>
      <c r="CV754">
        <f>IFERROR(INDEX(ADJ!$A$1:$BZ$1000,MATCH(PAYROLL!D754,ADJ!A$1:A$500,0),MATCH(PAYROLL!CV$2,ADJ!$2:$2,0)),0)</f>
        <v/>
      </c>
      <c r="CW754">
        <f>IFERROR(INDEX(ADJ!$A$1:$BZ$1000,MATCH(PAYROLL!D754,ADJ!A$1:A$500,0),MATCH(PAYROLL!CW$2,ADJ!$2:$2,0)),0)</f>
        <v/>
      </c>
      <c r="CX754">
        <f>SUM(CR754:CW754)</f>
        <v/>
      </c>
      <c r="CY754">
        <f>ROUND(IF(CR754&gt;0,T754+V754*VLOOKUP("R202",TSC!$B$1:$C$500,2,0),0),0)</f>
        <v/>
      </c>
      <c r="CZ754">
        <f>IFERROR(INDEX(CSDA!D$1:D$500,MATCH($CZ$2,CSDA!C$1:C$500,0)),0)</f>
        <v/>
      </c>
      <c r="DA754">
        <f>ROUND(T754*0.7%,0)</f>
        <v/>
      </c>
      <c r="DB754">
        <f>ROUND(T754/12,0)</f>
        <v/>
      </c>
      <c r="DC754">
        <f ref="DC754" t="array">IFERROR(INDEX(CSDA!D$1:D$500,MATCH("Trích giữ"&amp;PAYROLL!DC$2,CSDA!A$1:A$500&amp;CSDA!C$1:C$500,0)),0)</f>
        <v/>
      </c>
      <c r="DD754">
        <f ref="DD754" t="array">IFERROR(INDEX(CSDA!D$1:D$500,MATCH("Trích giữ"&amp;PAYROLL!DD$2,CSDA!A$1:A$500&amp;CSDA!C$1:C$500,0)),0)</f>
        <v/>
      </c>
      <c r="DE754">
        <f ref="DE754" t="array">IFERROR(INDEX(CSDA!D$1:D$500,MATCH("Trích giữ"&amp;PAYROLL!DE$2,CSDA!A$1:A$500&amp;CSDA!C$1:C$500,0)),0)</f>
        <v/>
      </c>
      <c r="DF754">
        <f>IFERROR(INDEX(CSDA!D$1:D$500,MATCH(PAYROLL!DF$2,CSDA!C$1:C$500,0)),0)</f>
        <v/>
      </c>
      <c r="DG754">
        <f ref="DG754" t="array">IFERROR(INDEX(CSDA!D$1:D$500,MATCH("Trích giữ"&amp;PAYROLL!DG$2,CSDA!A$1:A$500&amp;CSDA!C$1:C$500,0)),0)</f>
        <v/>
      </c>
      <c r="DH754">
        <f>ROUND(T754/26,0)</f>
        <v/>
      </c>
      <c r="DI754">
        <f ref="DI754" t="array">IFERROR(INDEX(CSDA!D$1:D$500,MATCH("Trích giữ"&amp;PAYROLL!DI$2,CSDA!A$1:A$500&amp;CSDA!C$1:C$500,0)),0)</f>
        <v/>
      </c>
      <c r="DJ754">
        <f>IF(U754=0,T754*21.5%-BL754,0)</f>
        <v/>
      </c>
      <c r="DK754">
        <f ref="DK754" t="array">IFERROR(INDEX(CSDA!D$1:D$500,MATCH("Trích giữ"&amp;PAYROLL!DK$2,CSDA!A$1:A$500&amp;CSDA!C$1:C$500,0)),0)</f>
        <v/>
      </c>
      <c r="DL754">
        <f>IFERROR(INDEX(CSDA!D$1:D$500,MATCH(PAYROLL!DL$2,CSDA!C$1:C$500,0))/12,0)</f>
        <v/>
      </c>
      <c r="DM754">
        <f>SUM(DB754:DL754)</f>
        <v/>
      </c>
      <c r="DN754">
        <f>IFERROR(INDEX(ADJ!$A$1:$BZ$1000,MATCH(PAYROLL!D754,ADJ!A$1:A$500,0),MATCH(PAYROLL!DN$2,ADJ!$2:$2,0)),0)</f>
        <v/>
      </c>
      <c r="DO754">
        <f>IFERROR(SUM(BP754,DM754:DN754,CX754:DA754)-DT754,0)</f>
        <v/>
      </c>
      <c r="DP754">
        <f ref="DP754" t="array">SUM(BW754*IFERROR(INDEX(CSDA!D$1:D$500,MATCH(BW$2,CSDA!C$1:C$500,0)),0)%,CX754*IFERROR(INDEX(CSDA!D$1:D$500,MATCH(CX$2,CSDA!C$1:C$500,0)),0)%,DA754*IFERROR(INDEX(CSDA!D$1:D$500,MATCH(DA$2,CSDA!C$1:C$500,0)),0)%,DB754*IFERROR(INDEX(CSDA!D$1:D$500,MATCH(DB$2,CSDA!C$1:C$500,0)),0)%,DF754*IFERROR(INDEX(CSDA!D$1:D$500,MATCH("Phí dịch vụ"&amp;PAYROLL!DF$2,CSDA!A$1:A$500&amp;CSDA!C$1:C$500,0)),0)%,DC754*IFERROR(INDEX(CSDA!D$1:D$500,MATCH("Phí dịch vụ"&amp;PAYROLL!DC$2,CSDA!A$1:A$500&amp;CSDA!C$1:C$500,0)),0)%,DH754*IFERROR(INDEX(CSDA!D$1:D$500,MATCH("Phí dịch vụ"&amp;PAYROLL!DH$2,CSDA!A$1:A$500&amp;CSDA!C$1:C$500,0)),0)%,DJ754*IFERROR(INDEX(CSDA!D$1:D$500,MATCH("Phí dịch vụ"&amp;PAYROLL!DJ$2,CSDA!A$1:A$500&amp;CSDA!C$1:C$500,0)),0)%,BN754*IFERROR(INDEX(CSDA!D$1:D$500,MATCH(BN$2,CSDA!C$1:C$500,0)),0)%)-BN754*7%</f>
        <v/>
      </c>
      <c r="DQ754">
        <f>IFERROR(INDEX(ADJ!$A$1:$BZ$1000,MATCH(PAYROLL!D754,ADJ!A$1:A$500,0),MATCH(PAYROLL!DQ$2,ADJ!$2:$2,0)),0)</f>
        <v/>
      </c>
      <c r="DR754">
        <f>IFERROR(INDEX(ADJ!$A$1:$BZ$1000,MATCH(PAYROLL!D754,ADJ!A$1:A$500,0),MATCH(PAYROLL!DR$2,ADJ!$2:$2,0)),0)</f>
        <v/>
      </c>
      <c r="DS754">
        <f>SUM(DP754:DR754)</f>
        <v/>
      </c>
      <c r="DT754">
        <f>EK754</f>
        <v/>
      </c>
      <c r="DU754">
        <f>SUM(DO754:DR754)</f>
        <v/>
      </c>
      <c r="DV754">
        <f>ROUND(DU754*0.1,0)</f>
        <v/>
      </c>
      <c r="DW754">
        <f>DU754+DV754</f>
        <v/>
      </c>
      <c r="DZ754">
        <f>IFERROR(INDEX(ADJ!$A$1:$BZ$1000,MATCH(PAYROLL!$D754,ADJ!A$1:A$500,0),MATCH(PAYROLL!DZ$2,ADJ!$2:$2,0)),0)</f>
        <v/>
      </c>
      <c r="EA754">
        <f>IFERROR(INDEX(ADJ!$A$1:$BZ$1000,MATCH(PAYROLL!$D754,ADJ!A$1:A$500,0),MATCH(PAYROLL!EA$2,ADJ!$2:$2,0)),0)</f>
        <v/>
      </c>
      <c r="EB754">
        <f>IFERROR(INDEX(ADJ!$A$1:$BZ$1000,MATCH(PAYROLL!$D754,ADJ!A$1:A$500,0),MATCH(PAYROLL!EB$2,ADJ!$2:$2,0)),0)</f>
        <v/>
      </c>
      <c r="EC754">
        <f>IFERROR(INDEX(ADJ!$A$1:$BZ$1000,MATCH(PAYROLL!$D754,ADJ!A$1:A$500,0),MATCH(PAYROLL!EC$2,ADJ!$2:$2,0)),0)</f>
        <v/>
      </c>
      <c r="ED754">
        <f>IFERROR(INDEX(ADJ!$A$1:$BZ$1000,MATCH(PAYROLL!$D754,ADJ!A$1:A$500,0),MATCH(PAYROLL!ED$2,ADJ!$2:$2,0)),0)</f>
        <v/>
      </c>
      <c r="EE754">
        <f>IFERROR(INDEX(ADJ!$A$1:$BZ$1000,MATCH(PAYROLL!$D754,ADJ!A$1:A$500,0),MATCH(PAYROLL!EE$2,ADJ!$2:$2,0)),0)</f>
        <v/>
      </c>
      <c r="EF754">
        <f>IFERROR(INDEX(ADJ!$A$1:$BZ$1000,MATCH(PAYROLL!$D754,ADJ!A$1:A$500,0),MATCH(PAYROLL!EF$2,ADJ!$2:$2,0)),0)</f>
        <v/>
      </c>
      <c r="EG754">
        <f>IFERROR(INDEX(ADJ!$A$1:$BZ$1000,MATCH(PAYROLL!$D754,ADJ!A$1:A$500,0),MATCH(PAYROLL!EG$2,ADJ!$2:$2,0)),0)</f>
        <v/>
      </c>
      <c r="EH754">
        <f>IFERROR(INDEX(ADJ!$A$1:$BZ$1000,MATCH(PAYROLL!$D754,ADJ!A$1:A$500,0),MATCH(PAYROLL!EH$2,ADJ!$2:$2,0)),0)</f>
        <v/>
      </c>
      <c r="EI754">
        <f>IFERROR(INDEX(ADJ!$A$1:$BZ$1000,MATCH(PAYROLL!D754,ADJ!A$1:A$500,0),MATCH(PAYROLL!EI$2,ADJ!$2:$2,0)),0)</f>
        <v/>
      </c>
      <c r="EJ754">
        <f>IFERROR(INDEX(ADJ!$A$1:$BZ$1000,MATCH(PAYROLL!$D754,ADJ!A$1:A$500,0),MATCH(PAYROLL!EJ$2,ADJ!$2:$2,0)),0)</f>
        <v/>
      </c>
      <c r="EK754">
        <f>SUM(DZ754:EJ754)</f>
        <v/>
      </c>
    </row>
    <row r="755">
      <c r="A755" t="n">
        <v>753</v>
      </c>
      <c r="B755" t="inlineStr">
        <is>
          <t>Nguyễn Gia Tiến</t>
        </is>
      </c>
      <c r="D755" t="inlineStr">
        <is>
          <t>156960-01</t>
        </is>
      </c>
      <c r="S755">
        <f>IFERROR(INDEX(PIS!$A$1:$BZ$1000,MATCH($D755,PIS!C$1:C$500,0),MATCH("Lương CB tháng trước",PIS!$1:$1,0)),0)</f>
        <v/>
      </c>
      <c r="T755">
        <f>IFERROR(INDEX(PIS!$A$1:$BZ$1000,MATCH($D755,PIS!C$1:C$500,0),MATCH("Lương CB hiện tại",PIS!$1:$1,0)),0)</f>
        <v/>
      </c>
      <c r="U755">
        <f>IFERROR(INDEX(PIS!$A$1:$BZ$1000,MATCH($D755,PIS!C$1:C$500,0),MATCH("Lương đóng BHBB",PIS!$1:$1,0)),0)</f>
        <v/>
      </c>
      <c r="V755">
        <f>IFERROR(INDEX(PIS!$A$1:$BZ$1000,MATCH($D755,PIS!C$1:C$500,0),MATCH(V$2,PIS!$2:$2,0)),0)</f>
        <v/>
      </c>
      <c r="W755">
        <f>IFERROR(INDEX(PIS!$A$1:$BZ$1000,MATCH($D755,PIS!C$1:C$500,0),MATCH(W$2,PIS!$2:$2,0)),0)</f>
        <v/>
      </c>
      <c r="X755">
        <f>IFERROR(INDEX(PIS!$A$1:$BZ$1000,MATCH($D755,PIS!C$1:C$500,0),MATCH(X$2,PIS!$2:$2,0)),0)</f>
        <v/>
      </c>
      <c r="Y755">
        <f>IFERROR(INDEX(PIS!$A$1:$BZ$1000,MATCH($D755,PIS!C$1:C$500,0),MATCH(Y$2,PIS!$2:$2,0)),0)</f>
        <v/>
      </c>
      <c r="Z755">
        <f>IFERROR(INDEX(PIS!$A$1:$BZ$1000,MATCH($D755,PIS!C$1:C$500,0),MATCH(Z$2,PIS!$2:$2,0)),0)</f>
        <v/>
      </c>
      <c r="AA755">
        <f>IFERROR(INDEX(PIS!$A$1:$BZ$1000,MATCH($D755,PIS!C$1:C$500,0),MATCH(AA$2,PIS!$2:$2,0)),0)</f>
        <v/>
      </c>
      <c r="AB755">
        <f>IFERROR(INDEX(PIS!$A$1:$BZ$1000,MATCH($D755,PIS!C$1:C$500,0),MATCH(AB$2,PIS!$2:$2,0)),0)</f>
        <v/>
      </c>
      <c r="AC755">
        <f>SUM(V755:AB755)</f>
        <v/>
      </c>
      <c r="AD755">
        <f>IFERROR(INDEX(TIMESHEET!$A$1:$AI$5000,MATCH($D755,TIMESHEET!A$1:A$500,0),MATCH("T100",TIMESHEET!$2:$2,0))-2,0)</f>
        <v/>
      </c>
      <c r="AE755">
        <f>IFERROR(INDEX(TIMESHEET!$A$1:$AI$5000,MATCH($D755,TIMESHEET!A$1:A$500,0),MATCH("T202",TIMESHEET!$2:$2,0)),0)</f>
        <v/>
      </c>
      <c r="AF755">
        <f>IFERROR(INDEX(TIMESHEET!$A$1:$AI$5000,MATCH($D755,TIMESHEET!A$1:A$500,0),MATCH("T302",TIMESHEET!$2:$2,0)),0)</f>
        <v/>
      </c>
      <c r="AG755">
        <f>IFERROR(INDEX(TIMESHEET!$A$1:$AI$5000,MATCH($D755,TIMESHEET!A$1:A$500,0),MATCH("T406",TIMESHEET!$2:$2,0)),0)</f>
        <v/>
      </c>
      <c r="AH755">
        <f>AE755+AG755</f>
        <v/>
      </c>
      <c r="AI755">
        <f>IFERROR(INDEX(TIMESHEET!$A$1:$AI$5000,MATCH($D755,TIMESHEET!A$1:A$500,0),MATCH("T701",TIMESHEET!$2:$2,0)),0)</f>
        <v/>
      </c>
      <c r="AJ755">
        <f>IFERROR(INDEX(TIMESHEET!$A$1:$AI$5000,MATCH($D755,TIMESHEET!B$1:B$500,0),MATCH("T320",TIMESHEET!$2:$2,0)),0)</f>
        <v/>
      </c>
      <c r="AK755">
        <f>IFERROR(IF(LEFT(INDEX(PIS!O$1:O$500,MATCH(D755,PIS!C$1:C$500)),1)="M",T755/AD755*SUM(AE755:AG755),T755*AD755),0)</f>
        <v/>
      </c>
      <c r="AL755">
        <f>IFERROR(INDEX(ADJ!$A$1:$BZ$1000,MATCH(PAYROLL!D755,ADJ!A$1:A$500,0),MATCH(PAYROLL!AL$2,ADJ!$2:$2,0)),0)</f>
        <v/>
      </c>
      <c r="AM755">
        <f>SUM(AK755:AL755)</f>
        <v/>
      </c>
      <c r="AN755">
        <f>IFERROR(ROUND(V755/$AD755*$AH755,0),0)</f>
        <v/>
      </c>
      <c r="AO755">
        <f>IFERROR(ROUND(W755/$AD755*$AH755,0),0)</f>
        <v/>
      </c>
      <c r="AP755">
        <f>IFERROR(ROUND(X755/$AD755*$AE755,0),0)</f>
        <v/>
      </c>
      <c r="AQ755">
        <f>IFERROR(ROUND(Y755/$AD755*$AH755,0),0)</f>
        <v/>
      </c>
      <c r="AR755">
        <f>IFERROR(ROUND(Z755/$AD755*$AH755,0),0)</f>
        <v/>
      </c>
      <c r="AS755">
        <f>IFERROR(ROUND(AA755/$AD755*$AH755,0),0)</f>
        <v/>
      </c>
      <c r="AT755">
        <f>IFERROR(IF((AE755+AF755+AG755)&gt;13,AB755,ROUND(AB755/AD755*AH755,0)),0)</f>
        <v/>
      </c>
      <c r="AU755">
        <f>IFERROR(INDEX(ADJ!$A$1:$BZ$1000,MATCH(PAYROLL!D755,ADJ!A$1:A$500,0),MATCH(PAYROLL!AU$2,ADJ!$2:$2,0)),0)</f>
        <v/>
      </c>
      <c r="AV755">
        <f>ROUND(SUM(AN755:AU755),0)</f>
        <v/>
      </c>
      <c r="AW755">
        <f>IFERROR(INDEX(TIMESHEET!$A$1:$AI$5000,MATCH(PAYROLL!D755,TIMESHEET!A$1:A$500,0),MATCH("T620",TIMESHEET!$2:$2,0)),0)</f>
        <v/>
      </c>
      <c r="AX755">
        <f>IFERROR(INDEX(TIMESHEET!$A$1:$AI$5000,MATCH(PAYROLL!D755,TIMESHEET!A$1:A$500,0),MATCH("T601",TIMESHEET!$2:$2,0)),0)</f>
        <v/>
      </c>
      <c r="AY755">
        <f>IFERROR(INDEX(TIMESHEET!$A$1:$AI$5000,MATCH(PAYROLL!D755,TIMESHEET!A$1:A$500,0),MATCH("T602",TIMESHEET!$2:$2,0)),0)</f>
        <v/>
      </c>
      <c r="AZ755">
        <f>IFERROR(INDEX(TIMESHEET!$A$1:$AI$5000,MATCH(PAYROLL!D755,TIMESHEET!A$1:A$500,0),MATCH("T603",TIMESHEET!$2:$2,0)),0)</f>
        <v/>
      </c>
      <c r="BA755">
        <f>IFERROR(INDEX(TIMESHEET!$A$1:$AI$5000,MATCH(PAYROLL!D755,TIMESHEET!A$1:A$500,0),MATCH("T611",TIMESHEET!$2:$2,0)),0)</f>
        <v/>
      </c>
      <c r="BB755">
        <f>IFERROR(INDEX(TIMESHEET!$A$1:$AI$5000,MATCH(PAYROLL!D755,TIMESHEET!A$1:A$500,0),MATCH("T612",TIMESHEET!$2:$2,0)),0)</f>
        <v/>
      </c>
      <c r="BC755">
        <f>IFERROR(INDEX(TIMESHEET!$A$1:$AI$5000,MATCH(PAYROLL!D755,TIMESHEET!A$1:A$500,0),MATCH("T613",TIMESHEET!$2:$2,0)),0)</f>
        <v/>
      </c>
      <c r="BD755">
        <f>IFERROR(INDEX(TIMESHEET!$A$1:$AI$5000,MATCH(PAYROLL!D755,TIMESHEET!A$1:A$500,0),MATCH("T500",TIMESHEET!$2:$2,0)),0)</f>
        <v/>
      </c>
      <c r="BE755">
        <f>IFERROR(IF(LEFT(INDEX(PIS!O$1:O$500,MATCH(D755,PIS!C$1:C$500)),1)="M",T755/AD755/8*(AW755+AX755*1.5+AY755*2+AZ755*3+BA755*2.1+BB755*2.7+BC755*3.9+BD755*0.3),T755/8*(AW755+AX755*1.5+AY755*2+AZ755*3+BA755*2.1+BB755*2.7+BC755*3.9+BD755*0.3)),0)</f>
        <v/>
      </c>
      <c r="BF755">
        <f>IFERROR(INDEX(ADJ!$A$1:$BZ$1000,MATCH(PAYROLL!$D755,ADJ!A$1:A$500,0),MATCH(PAYROLL!BF$2,ADJ!$2:$2,0)),0)</f>
        <v/>
      </c>
      <c r="BG755">
        <f>IFERROR(INDEX(ADJ!$A$1:$BZ$1000,MATCH(PAYROLL!D755,ADJ!A$1:A$500,0),MATCH(PAYROLL!BG$2,ADJ!$2:$2,0)),0)</f>
        <v/>
      </c>
      <c r="BH755">
        <f>IFERROR(INDEX(ADJ!$A$1:$BZ$1000,MATCH(PAYROLL!D755,ADJ!A$1:A$500,0),MATCH(PAYROLL!BH$2,ADJ!$2:$2,0)),0)</f>
        <v/>
      </c>
      <c r="BI755">
        <f>IFERROR(INDEX(ADJ!$A$1:$BZ$1000,MATCH(PAYROLL!D755,ADJ!A$1:A$500,0),MATCH(PAYROLL!BI$2,ADJ!$2:$2,0)),0)</f>
        <v/>
      </c>
      <c r="BJ755">
        <f>IFERROR(INDEX(ADJ!$A$1:$BZ$1000,MATCH(PAYROLL!D755,ADJ!A$1:A$500,0),MATCH(PAYROLL!BJ$2,ADJ!$2:$2,0)),0)</f>
        <v/>
      </c>
      <c r="BK755">
        <f>SUM(BF755:BJ755)</f>
        <v/>
      </c>
      <c r="BL755">
        <f>IFERROR(INDEX(ADJ!$A$1:$BZ$1000,MATCH(PAYROLL!D755,ADJ!A$1:A$500,0),MATCH(PAYROLL!BL$2,ADJ!$2:$2,0)),0)</f>
        <v/>
      </c>
      <c r="BM755">
        <f>IFERROR(INDEX(ADJ!$A$1:$BZ$1000,MATCH(PAYROLL!D755,ADJ!A$1:A$500,0),MATCH(PAYROLL!BM$2,ADJ!$2:$2,0)),0)</f>
        <v/>
      </c>
      <c r="BN755">
        <f>IFERROR(INDEX(ADJ!$A$1:$BZ$1000,MATCH(PAYROLL!D755,ADJ!A$1:A$500,0),MATCH(PAYROLL!BN$2,ADJ!$2:$2,0)),0)</f>
        <v/>
      </c>
      <c r="BO755">
        <f>IFERROR(INDEX(ADJ!$A$1:$BZ$1000,MATCH(PAYROLL!D755,ADJ!A$1:A$500,0),MATCH(PAYROLL!BO$2,ADJ!$2:$2,0)),0)</f>
        <v/>
      </c>
      <c r="BP755">
        <f>SUM(AM755,AV755,BE755,BK755,BL755:BO755)</f>
        <v/>
      </c>
      <c r="BQ755">
        <f>BO755</f>
        <v/>
      </c>
      <c r="BR755">
        <f>IFERROR(ROUND(IF(LEFT(INDEX(PIS!O$1:O$500,MATCH(D755,PIS!C$1:C$500)),1)="D",T755/8*(BD755*0.3),IF(LEFT(INDEX(PIS!O$1:O$500,MATCH(D755,PIS!C$1:C$500)),1)="H",T755*($BD755*0.3),T755/$AD755/8*($BD755*0.3))),0),0)</f>
        <v/>
      </c>
      <c r="BS755">
        <f>IF(AP755&lt;1,0,MIN(AP755,730000))</f>
        <v/>
      </c>
      <c r="BT755">
        <f>IFERROR(ROUND((BE755-SUM(AW755:BC755)*T755/AD755/8),0)-BR755,0)</f>
        <v/>
      </c>
      <c r="BU755">
        <f>AO755</f>
        <v/>
      </c>
      <c r="BV755">
        <f>SUM(BQ755:BU755)</f>
        <v/>
      </c>
      <c r="BW755">
        <f>BP755-BV755</f>
        <v/>
      </c>
      <c r="BX755">
        <f>IFERROR(IF(RIGHT(INDEX(PIS!O$1:O$500,MATCH(D755,PIS!C$1:C$500)),5)="Gross",MIN(U755+V755,VLOOKUP("R700",TSC!B:C,2,0)*VLOOKUP("R101",TSC!B:C,2,0))*VLOOKUP("R701",TSC!B:C,2,0)%,0),0)</f>
        <v/>
      </c>
      <c r="BY755">
        <f>IFERROR(IF(RIGHT(INDEX(PIS!O$1:O$500,MATCH(D755,PIS!C$1:C$500)),5)="Gross",MIN(U755+V755,VLOOKUP("R700",TSC!B:C,2,0)*VLOOKUP("R101",TSC!B:C,2,0))*VLOOKUP("T704",TSC!B:C,2,0)%,0),0)</f>
        <v/>
      </c>
      <c r="BZ755">
        <f>IFERROR(IF(RIGHT(INDEX(PIS!O$1:O$500,MATCH(D755,PIS!C$1:C$500)),5)="Gross",MIN(U755+V755,VLOOKUP("R700",TSC!B:C,2,0)*VLOOKUP("1",TSC!F:G,2,0))*VLOOKUP("T705",TSC!B:C,2,0)%,0),0)</f>
        <v/>
      </c>
      <c r="CA755">
        <f>IFERROR(INDEX(ADJ!$A$1:$BZ$1000,MATCH(PAYROLL!D755,ADJ!A$1:A$500,0),MATCH(PAYROLL!CA$2,ADJ!$2:$2,0)),0)</f>
        <v/>
      </c>
      <c r="CB755">
        <f>IFERROR(INDEX(ADJ!$A$1:$BZ$1000,MATCH(PAYROLL!D755,ADJ!A$1:A$500,0),MATCH(PAYROLL!CB$2,ADJ!$2:$2,0)),0)</f>
        <v/>
      </c>
      <c r="CC755">
        <f>SUM(BX755:CB755)</f>
        <v/>
      </c>
      <c r="CD755">
        <f>IFERROR(INDEX(PIS!$A$1:$BZ$1000,MATCH(PAYROLL!D755,PIS!C$1:C$500,0),MATCH(PAYROLL!CD$1,PIS!$1:$1,0)),0)</f>
        <v/>
      </c>
      <c r="CE755">
        <f>IFERROR(IF(OR(INDEX(PIS!P$1:P$500,MATCH(D755,PIS!C$1:C$500,0))="LT2",INDEX(PIS!P$1:P$500,MATCH(D755,PIS!C$1:C$500,0))="P10"),0,SUM(CC755,CD755*VLOOKUP("R601",TSC!B:C,2,0),VLOOKUP("R602",TSC!B:C,2,0))),0)</f>
        <v/>
      </c>
      <c r="CF755">
        <f>MAX(BW755-CE755,0)</f>
        <v/>
      </c>
      <c r="CG755">
        <f>IFERROR(IF(OR(RIGHT(INDEX(PIS!P$1:P$500,MATCH(D755,PIS!C$1:C$500)),5)="P10",RIGHT(INDEX(PIS!P$1:P$500,MATCH(D755,PIS!C$1:C$500)),5)="CK"),0,IF(CF755&lt;=5000000,CF755*5%,IF(CF755&lt;=10000000,CF755*10%-250000,IF(CF755&lt;=18000000,CF755*15%-750000,IF(CF755&lt;=32000000,CF755*20%-1650000,IF(CF755&lt;=52000000,CF755*25%-3250000,IF(CF755&lt;=80000000,BH755*30%-5850000,CF755*35%-9850000))))))),0)</f>
        <v/>
      </c>
      <c r="CH755">
        <f>IFERROR(IF(OR(INDEX(PIS!P$1:P$500,MATCH(D755,PIS!C$1:C$500))="LT",INDEX(PIS!P$1:P$500,MATCH(D755,PIS!C$1:C$500))="CK"),0,IF(CF755&lt;2000000,0,CF755*10%)),0)</f>
        <v/>
      </c>
      <c r="CI755">
        <f>IFERROR(INDEX(ADJ!$A$1:$BZ$1000,MATCH(PAYROLL!D755,ADJ!A$1:A$500,0),MATCH(PAYROLL!CI$2,ADJ!$2:$2,0)),0)</f>
        <v/>
      </c>
      <c r="CJ755">
        <f>IFERROR(INDEX(ADJ!$A$1:$BZ$1000,MATCH(PAYROLL!D755,ADJ!A$1:A$500,0),MATCH(PAYROLL!CJ$2,ADJ!$2:$2,0)),0)</f>
        <v/>
      </c>
      <c r="CK755">
        <f>IFERROR(INDEX(ADJ!$A$1:$BZ$1000,MATCH(PAYROLL!D755,ADJ!A$1:A$500,0),MATCH(PAYROLL!CK$2,ADJ!$2:$2,0)),0)</f>
        <v/>
      </c>
      <c r="CL755">
        <f>SUM(CG755:CK755)</f>
        <v/>
      </c>
      <c r="CM755">
        <f>ROUND(SUM(CH755:CK755),0)</f>
        <v/>
      </c>
      <c r="CN755">
        <f>IFERROR(INDEX(CSDA!D$1:D$500,MATCH($CN$2,CSDA!C$1:C$500,0))*INDEX(PIS!V$1:V$500,MATCH(D755,PIS!C$1:C$500))+INDEX(ADJ!$A$1:$BZ$1000,MATCH(PAYROLL!D755,ADJ!A$1:A$500,0),MATCH(PAYROLL!CN$2,ADJ!$2:$2,0)),0)</f>
        <v/>
      </c>
      <c r="CO755">
        <f>IFERROR(INDEX(ADJ!$A$1:$BZ$1000,MATCH(PAYROLL!D755,ADJ!A$1:A$500,0),MATCH(PAYROLL!CO$2,ADJ!$2:$2,0)),0)</f>
        <v/>
      </c>
      <c r="CP755">
        <f>IFERROR(INDEX(ADJ!$A$1:$BZ$1000,MATCH(PAYROLL!D755,ADJ!A$1:A$500,0),MATCH(PAYROLL!CP$2,ADJ!$2:$2,0)),0)</f>
        <v/>
      </c>
      <c r="CQ755">
        <f>BP755-CL755-CI755-CM755-CN755-CO755-CP755-CC755</f>
        <v/>
      </c>
      <c r="CR755">
        <f>IFERROR(IF(RIGHT(INDEX(PIS!O$1:O$500,MATCH(D755,PIS!C$1:C$500,0)),5)="Gross",MIN(U755+V755,VLOOKUP("R700",TSC!B:C,2,0)*VLOOKUP("R101",TSC!B:C,2,0))*(VLOOKUP("T711",TSC!B:C,2,0)+VLOOKUP("T712",TSC!B:C,2,0))%,MIN(T755+V755,VLOOKUP("R700",TSC!B:C,2,0)*VLOOKUP("R101",TSC!B:C,2,0))*(VLOOKUP("T711",TSC!B:C,2,0)+VLOOKUP("T712",TSC!B:C,2,0)+VLOOKUP("R701",TSC!B:C,2,0))%),0)</f>
        <v/>
      </c>
      <c r="CS755">
        <f>IFERROR(IF(RIGHT(INDEX(PIS!O$1:O$500,MATCH(D755,PIS!C$1:C$500,0)),5)="Gross",MIN(U755+V755,VLOOKUP("R700",TSC!B:C,2,0)*VLOOKUP("R101",TSC!B:C,2,0))*(VLOOKUP("T714",TSC!B:C,2,0))%,MIN(T755+V755,VLOOKUP("R700",TSC!B:C,2,0)*VLOOKUP("R101",TSC!B:C,2,0))*(VLOOKUP("T704",TSC!B:C,2,0)+VLOOKUP("T714",TSC!B:C,2,0))%),0)</f>
        <v/>
      </c>
      <c r="CT755">
        <f>IFERROR(IF(RIGHT(INDEX(PIS!O$1:O$500,MATCH(D755,PIS!C$1:C$500,0)),5)="Gross",MIN(U755+V755,VLOOKUP("R700",TSC!B:C,2,0)*VLOOKUP("R101",TSC!B:C,2,0))*VLOOKUP("T705",TSC!B:C,2,0)%,MIN(T755+V755,VLOOKUP("R700",TSC!B:C,2,0)*VLOOKUP("R101",TSC!B:C,2,0))*VLOOKUP("T705",TSC!B:C,2,0)%),0)</f>
        <v/>
      </c>
      <c r="CU755">
        <f>IFERROR(IF(RIGHT(INDEX(PIS!O$1:O$500,MATCH(D755,PIS!C$1:C$500,0)),5)="Gross",MIN(U755+V755,VLOOKUP("R700",TSC!B:C,2,0)*VLOOKUP("R101",TSC!B:C,2,0))*(VLOOKUP("T713",TSC!B:C,2,0))%,MIN(T755+V755,VLOOKUP("R700",TSC!B:C,2,0)*VLOOKUP("R101",TSC!B:C,2,0))*(VLOOKUP("T713",TSC!B:C,2,0))%),0)</f>
        <v/>
      </c>
      <c r="CV755">
        <f>IFERROR(INDEX(ADJ!$A$1:$BZ$1000,MATCH(PAYROLL!D755,ADJ!A$1:A$500,0),MATCH(PAYROLL!CV$2,ADJ!$2:$2,0)),0)</f>
        <v/>
      </c>
      <c r="CW755">
        <f>IFERROR(INDEX(ADJ!$A$1:$BZ$1000,MATCH(PAYROLL!D755,ADJ!A$1:A$500,0),MATCH(PAYROLL!CW$2,ADJ!$2:$2,0)),0)</f>
        <v/>
      </c>
      <c r="CX755">
        <f>SUM(CR755:CW755)</f>
        <v/>
      </c>
      <c r="CY755">
        <f>ROUND(IF(CR755&gt;0,T755+V755*VLOOKUP("R202",TSC!$B$1:$C$500,2,0),0),0)</f>
        <v/>
      </c>
      <c r="CZ755">
        <f>IFERROR(INDEX(CSDA!D$1:D$500,MATCH($CZ$2,CSDA!C$1:C$500,0)),0)</f>
        <v/>
      </c>
      <c r="DA755">
        <f>ROUND(T755*0.7%,0)</f>
        <v/>
      </c>
      <c r="DB755">
        <f>ROUND(T755/12,0)</f>
        <v/>
      </c>
      <c r="DC755">
        <f ref="DC755" t="array">IFERROR(INDEX(CSDA!D$1:D$500,MATCH("Trích giữ"&amp;PAYROLL!DC$2,CSDA!A$1:A$500&amp;CSDA!C$1:C$500,0)),0)</f>
        <v/>
      </c>
      <c r="DD755">
        <f ref="DD755" t="array">IFERROR(INDEX(CSDA!D$1:D$500,MATCH("Trích giữ"&amp;PAYROLL!DD$2,CSDA!A$1:A$500&amp;CSDA!C$1:C$500,0)),0)</f>
        <v/>
      </c>
      <c r="DE755">
        <f ref="DE755" t="array">IFERROR(INDEX(CSDA!D$1:D$500,MATCH("Trích giữ"&amp;PAYROLL!DE$2,CSDA!A$1:A$500&amp;CSDA!C$1:C$500,0)),0)</f>
        <v/>
      </c>
      <c r="DF755">
        <f>IFERROR(INDEX(CSDA!D$1:D$500,MATCH(PAYROLL!DF$2,CSDA!C$1:C$500,0)),0)</f>
        <v/>
      </c>
      <c r="DG755">
        <f ref="DG755" t="array">IFERROR(INDEX(CSDA!D$1:D$500,MATCH("Trích giữ"&amp;PAYROLL!DG$2,CSDA!A$1:A$500&amp;CSDA!C$1:C$500,0)),0)</f>
        <v/>
      </c>
      <c r="DH755">
        <f>ROUND(T755/26,0)</f>
        <v/>
      </c>
      <c r="DI755">
        <f ref="DI755" t="array">IFERROR(INDEX(CSDA!D$1:D$500,MATCH("Trích giữ"&amp;PAYROLL!DI$2,CSDA!A$1:A$500&amp;CSDA!C$1:C$500,0)),0)</f>
        <v/>
      </c>
      <c r="DJ755">
        <f>IF(U755=0,T755*21.5%-BL755,0)</f>
        <v/>
      </c>
      <c r="DK755">
        <f ref="DK755" t="array">IFERROR(INDEX(CSDA!D$1:D$500,MATCH("Trích giữ"&amp;PAYROLL!DK$2,CSDA!A$1:A$500&amp;CSDA!C$1:C$500,0)),0)</f>
        <v/>
      </c>
      <c r="DL755">
        <f>IFERROR(INDEX(CSDA!D$1:D$500,MATCH(PAYROLL!DL$2,CSDA!C$1:C$500,0))/12,0)</f>
        <v/>
      </c>
      <c r="DM755">
        <f>SUM(DB755:DL755)</f>
        <v/>
      </c>
      <c r="DN755">
        <f>IFERROR(INDEX(ADJ!$A$1:$BZ$1000,MATCH(PAYROLL!D755,ADJ!A$1:A$500,0),MATCH(PAYROLL!DN$2,ADJ!$2:$2,0)),0)</f>
        <v/>
      </c>
      <c r="DO755">
        <f>IFERROR(SUM(BP755,DM755:DN755,CX755:DA755)-DT755,0)</f>
        <v/>
      </c>
      <c r="DP755">
        <f ref="DP755" t="array">SUM(BW755*IFERROR(INDEX(CSDA!D$1:D$500,MATCH(BW$2,CSDA!C$1:C$500,0)),0)%,CX755*IFERROR(INDEX(CSDA!D$1:D$500,MATCH(CX$2,CSDA!C$1:C$500,0)),0)%,DA755*IFERROR(INDEX(CSDA!D$1:D$500,MATCH(DA$2,CSDA!C$1:C$500,0)),0)%,DB755*IFERROR(INDEX(CSDA!D$1:D$500,MATCH(DB$2,CSDA!C$1:C$500,0)),0)%,DF755*IFERROR(INDEX(CSDA!D$1:D$500,MATCH("Phí dịch vụ"&amp;PAYROLL!DF$2,CSDA!A$1:A$500&amp;CSDA!C$1:C$500,0)),0)%,DC755*IFERROR(INDEX(CSDA!D$1:D$500,MATCH("Phí dịch vụ"&amp;PAYROLL!DC$2,CSDA!A$1:A$500&amp;CSDA!C$1:C$500,0)),0)%,DH755*IFERROR(INDEX(CSDA!D$1:D$500,MATCH("Phí dịch vụ"&amp;PAYROLL!DH$2,CSDA!A$1:A$500&amp;CSDA!C$1:C$500,0)),0)%,DJ755*IFERROR(INDEX(CSDA!D$1:D$500,MATCH("Phí dịch vụ"&amp;PAYROLL!DJ$2,CSDA!A$1:A$500&amp;CSDA!C$1:C$500,0)),0)%,BN755*IFERROR(INDEX(CSDA!D$1:D$500,MATCH(BN$2,CSDA!C$1:C$500,0)),0)%)-BN755*7%</f>
        <v/>
      </c>
      <c r="DQ755">
        <f>IFERROR(INDEX(ADJ!$A$1:$BZ$1000,MATCH(PAYROLL!D755,ADJ!A$1:A$500,0),MATCH(PAYROLL!DQ$2,ADJ!$2:$2,0)),0)</f>
        <v/>
      </c>
      <c r="DR755">
        <f>IFERROR(INDEX(ADJ!$A$1:$BZ$1000,MATCH(PAYROLL!D755,ADJ!A$1:A$500,0),MATCH(PAYROLL!DR$2,ADJ!$2:$2,0)),0)</f>
        <v/>
      </c>
      <c r="DS755">
        <f>SUM(DP755:DR755)</f>
        <v/>
      </c>
      <c r="DT755">
        <f>EK755</f>
        <v/>
      </c>
      <c r="DU755">
        <f>SUM(DO755:DR755)</f>
        <v/>
      </c>
      <c r="DV755">
        <f>ROUND(DU755*0.1,0)</f>
        <v/>
      </c>
      <c r="DW755">
        <f>DU755+DV755</f>
        <v/>
      </c>
      <c r="DZ755">
        <f>IFERROR(INDEX(ADJ!$A$1:$BZ$1000,MATCH(PAYROLL!$D755,ADJ!A$1:A$500,0),MATCH(PAYROLL!DZ$2,ADJ!$2:$2,0)),0)</f>
        <v/>
      </c>
      <c r="EA755">
        <f>IFERROR(INDEX(ADJ!$A$1:$BZ$1000,MATCH(PAYROLL!$D755,ADJ!A$1:A$500,0),MATCH(PAYROLL!EA$2,ADJ!$2:$2,0)),0)</f>
        <v/>
      </c>
      <c r="EB755">
        <f>IFERROR(INDEX(ADJ!$A$1:$BZ$1000,MATCH(PAYROLL!$D755,ADJ!A$1:A$500,0),MATCH(PAYROLL!EB$2,ADJ!$2:$2,0)),0)</f>
        <v/>
      </c>
      <c r="EC755">
        <f>IFERROR(INDEX(ADJ!$A$1:$BZ$1000,MATCH(PAYROLL!$D755,ADJ!A$1:A$500,0),MATCH(PAYROLL!EC$2,ADJ!$2:$2,0)),0)</f>
        <v/>
      </c>
      <c r="ED755">
        <f>IFERROR(INDEX(ADJ!$A$1:$BZ$1000,MATCH(PAYROLL!$D755,ADJ!A$1:A$500,0),MATCH(PAYROLL!ED$2,ADJ!$2:$2,0)),0)</f>
        <v/>
      </c>
      <c r="EE755">
        <f>IFERROR(INDEX(ADJ!$A$1:$BZ$1000,MATCH(PAYROLL!$D755,ADJ!A$1:A$500,0),MATCH(PAYROLL!EE$2,ADJ!$2:$2,0)),0)</f>
        <v/>
      </c>
      <c r="EF755">
        <f>IFERROR(INDEX(ADJ!$A$1:$BZ$1000,MATCH(PAYROLL!$D755,ADJ!A$1:A$500,0),MATCH(PAYROLL!EF$2,ADJ!$2:$2,0)),0)</f>
        <v/>
      </c>
      <c r="EG755">
        <f>IFERROR(INDEX(ADJ!$A$1:$BZ$1000,MATCH(PAYROLL!$D755,ADJ!A$1:A$500,0),MATCH(PAYROLL!EG$2,ADJ!$2:$2,0)),0)</f>
        <v/>
      </c>
      <c r="EH755">
        <f>IFERROR(INDEX(ADJ!$A$1:$BZ$1000,MATCH(PAYROLL!$D755,ADJ!A$1:A$500,0),MATCH(PAYROLL!EH$2,ADJ!$2:$2,0)),0)</f>
        <v/>
      </c>
      <c r="EI755">
        <f>IFERROR(INDEX(ADJ!$A$1:$BZ$1000,MATCH(PAYROLL!D755,ADJ!A$1:A$500,0),MATCH(PAYROLL!EI$2,ADJ!$2:$2,0)),0)</f>
        <v/>
      </c>
      <c r="EJ755">
        <f>IFERROR(INDEX(ADJ!$A$1:$BZ$1000,MATCH(PAYROLL!$D755,ADJ!A$1:A$500,0),MATCH(PAYROLL!EJ$2,ADJ!$2:$2,0)),0)</f>
        <v/>
      </c>
      <c r="EK755">
        <f>SUM(DZ755:EJ755)</f>
        <v/>
      </c>
    </row>
    <row r="756">
      <c r="A756" t="n">
        <v>754</v>
      </c>
      <c r="B756" t="inlineStr">
        <is>
          <t>Ngân Văn Lân</t>
        </is>
      </c>
      <c r="D756" t="inlineStr">
        <is>
          <t>156970-01</t>
        </is>
      </c>
      <c r="S756">
        <f>IFERROR(INDEX(PIS!$A$1:$BZ$1000,MATCH($D756,PIS!C$1:C$500,0),MATCH("Lương CB tháng trước",PIS!$1:$1,0)),0)</f>
        <v/>
      </c>
      <c r="T756">
        <f>IFERROR(INDEX(PIS!$A$1:$BZ$1000,MATCH($D756,PIS!C$1:C$500,0),MATCH("Lương CB hiện tại",PIS!$1:$1,0)),0)</f>
        <v/>
      </c>
      <c r="U756">
        <f>IFERROR(INDEX(PIS!$A$1:$BZ$1000,MATCH($D756,PIS!C$1:C$500,0),MATCH("Lương đóng BHBB",PIS!$1:$1,0)),0)</f>
        <v/>
      </c>
      <c r="V756">
        <f>IFERROR(INDEX(PIS!$A$1:$BZ$1000,MATCH($D756,PIS!C$1:C$500,0),MATCH(V$2,PIS!$2:$2,0)),0)</f>
        <v/>
      </c>
      <c r="W756">
        <f>IFERROR(INDEX(PIS!$A$1:$BZ$1000,MATCH($D756,PIS!C$1:C$500,0),MATCH(W$2,PIS!$2:$2,0)),0)</f>
        <v/>
      </c>
      <c r="X756">
        <f>IFERROR(INDEX(PIS!$A$1:$BZ$1000,MATCH($D756,PIS!C$1:C$500,0),MATCH(X$2,PIS!$2:$2,0)),0)</f>
        <v/>
      </c>
      <c r="Y756">
        <f>IFERROR(INDEX(PIS!$A$1:$BZ$1000,MATCH($D756,PIS!C$1:C$500,0),MATCH(Y$2,PIS!$2:$2,0)),0)</f>
        <v/>
      </c>
      <c r="Z756">
        <f>IFERROR(INDEX(PIS!$A$1:$BZ$1000,MATCH($D756,PIS!C$1:C$500,0),MATCH(Z$2,PIS!$2:$2,0)),0)</f>
        <v/>
      </c>
      <c r="AA756">
        <f>IFERROR(INDEX(PIS!$A$1:$BZ$1000,MATCH($D756,PIS!C$1:C$500,0),MATCH(AA$2,PIS!$2:$2,0)),0)</f>
        <v/>
      </c>
      <c r="AB756">
        <f>IFERROR(INDEX(PIS!$A$1:$BZ$1000,MATCH($D756,PIS!C$1:C$500,0),MATCH(AB$2,PIS!$2:$2,0)),0)</f>
        <v/>
      </c>
      <c r="AC756">
        <f>SUM(V756:AB756)</f>
        <v/>
      </c>
      <c r="AD756">
        <f>IFERROR(INDEX(TIMESHEET!$A$1:$AI$5000,MATCH($D756,TIMESHEET!A$1:A$500,0),MATCH("T100",TIMESHEET!$2:$2,0))-2,0)</f>
        <v/>
      </c>
      <c r="AE756">
        <f>IFERROR(INDEX(TIMESHEET!$A$1:$AI$5000,MATCH($D756,TIMESHEET!A$1:A$500,0),MATCH("T202",TIMESHEET!$2:$2,0)),0)</f>
        <v/>
      </c>
      <c r="AF756">
        <f>IFERROR(INDEX(TIMESHEET!$A$1:$AI$5000,MATCH($D756,TIMESHEET!A$1:A$500,0),MATCH("T302",TIMESHEET!$2:$2,0)),0)</f>
        <v/>
      </c>
      <c r="AG756">
        <f>IFERROR(INDEX(TIMESHEET!$A$1:$AI$5000,MATCH($D756,TIMESHEET!A$1:A$500,0),MATCH("T406",TIMESHEET!$2:$2,0)),0)</f>
        <v/>
      </c>
      <c r="AH756">
        <f>AE756+AG756</f>
        <v/>
      </c>
      <c r="AI756">
        <f>IFERROR(INDEX(TIMESHEET!$A$1:$AI$5000,MATCH($D756,TIMESHEET!A$1:A$500,0),MATCH("T701",TIMESHEET!$2:$2,0)),0)</f>
        <v/>
      </c>
      <c r="AJ756">
        <f>IFERROR(INDEX(TIMESHEET!$A$1:$AI$5000,MATCH($D756,TIMESHEET!B$1:B$500,0),MATCH("T320",TIMESHEET!$2:$2,0)),0)</f>
        <v/>
      </c>
      <c r="AK756">
        <f>IFERROR(IF(LEFT(INDEX(PIS!O$1:O$500,MATCH(D756,PIS!C$1:C$500)),1)="M",T756/AD756*SUM(AE756:AG756),T756*AD756),0)</f>
        <v/>
      </c>
      <c r="AL756">
        <f>IFERROR(INDEX(ADJ!$A$1:$BZ$1000,MATCH(PAYROLL!D756,ADJ!A$1:A$500,0),MATCH(PAYROLL!AL$2,ADJ!$2:$2,0)),0)</f>
        <v/>
      </c>
      <c r="AM756">
        <f>SUM(AK756:AL756)</f>
        <v/>
      </c>
      <c r="AN756">
        <f>IFERROR(ROUND(V756/$AD756*$AH756,0),0)</f>
        <v/>
      </c>
      <c r="AO756">
        <f>IFERROR(ROUND(W756/$AD756*$AH756,0),0)</f>
        <v/>
      </c>
      <c r="AP756">
        <f>IFERROR(ROUND(X756/$AD756*$AE756,0),0)</f>
        <v/>
      </c>
      <c r="AQ756">
        <f>IFERROR(ROUND(Y756/$AD756*$AH756,0),0)</f>
        <v/>
      </c>
      <c r="AR756">
        <f>IFERROR(ROUND(Z756/$AD756*$AH756,0),0)</f>
        <v/>
      </c>
      <c r="AS756">
        <f>IFERROR(ROUND(AA756/$AD756*$AH756,0),0)</f>
        <v/>
      </c>
      <c r="AT756">
        <f>IFERROR(IF((AE756+AF756+AG756)&gt;13,AB756,ROUND(AB756/AD756*AH756,0)),0)</f>
        <v/>
      </c>
      <c r="AU756">
        <f>IFERROR(INDEX(ADJ!$A$1:$BZ$1000,MATCH(PAYROLL!D756,ADJ!A$1:A$500,0),MATCH(PAYROLL!AU$2,ADJ!$2:$2,0)),0)</f>
        <v/>
      </c>
      <c r="AV756">
        <f>ROUND(SUM(AN756:AU756),0)</f>
        <v/>
      </c>
      <c r="AW756">
        <f>IFERROR(INDEX(TIMESHEET!$A$1:$AI$5000,MATCH(PAYROLL!D756,TIMESHEET!A$1:A$500,0),MATCH("T620",TIMESHEET!$2:$2,0)),0)</f>
        <v/>
      </c>
      <c r="AX756">
        <f>IFERROR(INDEX(TIMESHEET!$A$1:$AI$5000,MATCH(PAYROLL!D756,TIMESHEET!A$1:A$500,0),MATCH("T601",TIMESHEET!$2:$2,0)),0)</f>
        <v/>
      </c>
      <c r="AY756">
        <f>IFERROR(INDEX(TIMESHEET!$A$1:$AI$5000,MATCH(PAYROLL!D756,TIMESHEET!A$1:A$500,0),MATCH("T602",TIMESHEET!$2:$2,0)),0)</f>
        <v/>
      </c>
      <c r="AZ756">
        <f>IFERROR(INDEX(TIMESHEET!$A$1:$AI$5000,MATCH(PAYROLL!D756,TIMESHEET!A$1:A$500,0),MATCH("T603",TIMESHEET!$2:$2,0)),0)</f>
        <v/>
      </c>
      <c r="BA756">
        <f>IFERROR(INDEX(TIMESHEET!$A$1:$AI$5000,MATCH(PAYROLL!D756,TIMESHEET!A$1:A$500,0),MATCH("T611",TIMESHEET!$2:$2,0)),0)</f>
        <v/>
      </c>
      <c r="BB756">
        <f>IFERROR(INDEX(TIMESHEET!$A$1:$AI$5000,MATCH(PAYROLL!D756,TIMESHEET!A$1:A$500,0),MATCH("T612",TIMESHEET!$2:$2,0)),0)</f>
        <v/>
      </c>
      <c r="BC756">
        <f>IFERROR(INDEX(TIMESHEET!$A$1:$AI$5000,MATCH(PAYROLL!D756,TIMESHEET!A$1:A$500,0),MATCH("T613",TIMESHEET!$2:$2,0)),0)</f>
        <v/>
      </c>
      <c r="BD756">
        <f>IFERROR(INDEX(TIMESHEET!$A$1:$AI$5000,MATCH(PAYROLL!D756,TIMESHEET!A$1:A$500,0),MATCH("T500",TIMESHEET!$2:$2,0)),0)</f>
        <v/>
      </c>
      <c r="BE756">
        <f>IFERROR(IF(LEFT(INDEX(PIS!O$1:O$500,MATCH(D756,PIS!C$1:C$500)),1)="M",T756/AD756/8*(AW756+AX756*1.5+AY756*2+AZ756*3+BA756*2.1+BB756*2.7+BC756*3.9+BD756*0.3),T756/8*(AW756+AX756*1.5+AY756*2+AZ756*3+BA756*2.1+BB756*2.7+BC756*3.9+BD756*0.3)),0)</f>
        <v/>
      </c>
      <c r="BF756">
        <f>IFERROR(INDEX(ADJ!$A$1:$BZ$1000,MATCH(PAYROLL!$D756,ADJ!A$1:A$500,0),MATCH(PAYROLL!BF$2,ADJ!$2:$2,0)),0)</f>
        <v/>
      </c>
      <c r="BG756">
        <f>IFERROR(INDEX(ADJ!$A$1:$BZ$1000,MATCH(PAYROLL!D756,ADJ!A$1:A$500,0),MATCH(PAYROLL!BG$2,ADJ!$2:$2,0)),0)</f>
        <v/>
      </c>
      <c r="BH756">
        <f>IFERROR(INDEX(ADJ!$A$1:$BZ$1000,MATCH(PAYROLL!D756,ADJ!A$1:A$500,0),MATCH(PAYROLL!BH$2,ADJ!$2:$2,0)),0)</f>
        <v/>
      </c>
      <c r="BI756">
        <f>IFERROR(INDEX(ADJ!$A$1:$BZ$1000,MATCH(PAYROLL!D756,ADJ!A$1:A$500,0),MATCH(PAYROLL!BI$2,ADJ!$2:$2,0)),0)</f>
        <v/>
      </c>
      <c r="BJ756">
        <f>IFERROR(INDEX(ADJ!$A$1:$BZ$1000,MATCH(PAYROLL!D756,ADJ!A$1:A$500,0),MATCH(PAYROLL!BJ$2,ADJ!$2:$2,0)),0)</f>
        <v/>
      </c>
      <c r="BK756">
        <f>SUM(BF756:BJ756)</f>
        <v/>
      </c>
      <c r="BL756">
        <f>IFERROR(INDEX(ADJ!$A$1:$BZ$1000,MATCH(PAYROLL!D756,ADJ!A$1:A$500,0),MATCH(PAYROLL!BL$2,ADJ!$2:$2,0)),0)</f>
        <v/>
      </c>
      <c r="BM756">
        <f>IFERROR(INDEX(ADJ!$A$1:$BZ$1000,MATCH(PAYROLL!D756,ADJ!A$1:A$500,0),MATCH(PAYROLL!BM$2,ADJ!$2:$2,0)),0)</f>
        <v/>
      </c>
      <c r="BN756">
        <f>IFERROR(INDEX(ADJ!$A$1:$BZ$1000,MATCH(PAYROLL!D756,ADJ!A$1:A$500,0),MATCH(PAYROLL!BN$2,ADJ!$2:$2,0)),0)</f>
        <v/>
      </c>
      <c r="BO756">
        <f>IFERROR(INDEX(ADJ!$A$1:$BZ$1000,MATCH(PAYROLL!D756,ADJ!A$1:A$500,0),MATCH(PAYROLL!BO$2,ADJ!$2:$2,0)),0)</f>
        <v/>
      </c>
      <c r="BP756">
        <f>SUM(AM756,AV756,BE756,BK756,BL756:BO756)</f>
        <v/>
      </c>
      <c r="BQ756">
        <f>BO756</f>
        <v/>
      </c>
      <c r="BR756">
        <f>IFERROR(ROUND(IF(LEFT(INDEX(PIS!O$1:O$500,MATCH(D756,PIS!C$1:C$500)),1)="D",T756/8*(BD756*0.3),IF(LEFT(INDEX(PIS!O$1:O$500,MATCH(D756,PIS!C$1:C$500)),1)="H",T756*($BD756*0.3),T756/$AD756/8*($BD756*0.3))),0),0)</f>
        <v/>
      </c>
      <c r="BS756">
        <f>IF(AP756&lt;1,0,MIN(AP756,730000))</f>
        <v/>
      </c>
      <c r="BT756">
        <f>IFERROR(ROUND((BE756-SUM(AW756:BC756)*T756/AD756/8),0)-BR756,0)</f>
        <v/>
      </c>
      <c r="BU756">
        <f>AO756</f>
        <v/>
      </c>
      <c r="BV756">
        <f>SUM(BQ756:BU756)</f>
        <v/>
      </c>
      <c r="BW756">
        <f>BP756-BV756</f>
        <v/>
      </c>
      <c r="BX756">
        <f>IFERROR(IF(RIGHT(INDEX(PIS!O$1:O$500,MATCH(D756,PIS!C$1:C$500)),5)="Gross",MIN(U756+V756,VLOOKUP("R700",TSC!B:C,2,0)*VLOOKUP("R101",TSC!B:C,2,0))*VLOOKUP("R701",TSC!B:C,2,0)%,0),0)</f>
        <v/>
      </c>
      <c r="BY756">
        <f>IFERROR(IF(RIGHT(INDEX(PIS!O$1:O$500,MATCH(D756,PIS!C$1:C$500)),5)="Gross",MIN(U756+V756,VLOOKUP("R700",TSC!B:C,2,0)*VLOOKUP("R101",TSC!B:C,2,0))*VLOOKUP("T704",TSC!B:C,2,0)%,0),0)</f>
        <v/>
      </c>
      <c r="BZ756">
        <f>IFERROR(IF(RIGHT(INDEX(PIS!O$1:O$500,MATCH(D756,PIS!C$1:C$500)),5)="Gross",MIN(U756+V756,VLOOKUP("R700",TSC!B:C,2,0)*VLOOKUP("1",TSC!F:G,2,0))*VLOOKUP("T705",TSC!B:C,2,0)%,0),0)</f>
        <v/>
      </c>
      <c r="CA756">
        <f>IFERROR(INDEX(ADJ!$A$1:$BZ$1000,MATCH(PAYROLL!D756,ADJ!A$1:A$500,0),MATCH(PAYROLL!CA$2,ADJ!$2:$2,0)),0)</f>
        <v/>
      </c>
      <c r="CB756">
        <f>IFERROR(INDEX(ADJ!$A$1:$BZ$1000,MATCH(PAYROLL!D756,ADJ!A$1:A$500,0),MATCH(PAYROLL!CB$2,ADJ!$2:$2,0)),0)</f>
        <v/>
      </c>
      <c r="CC756">
        <f>SUM(BX756:CB756)</f>
        <v/>
      </c>
      <c r="CD756">
        <f>IFERROR(INDEX(PIS!$A$1:$BZ$1000,MATCH(PAYROLL!D756,PIS!C$1:C$500,0),MATCH(PAYROLL!CD$1,PIS!$1:$1,0)),0)</f>
        <v/>
      </c>
      <c r="CE756">
        <f>IFERROR(IF(OR(INDEX(PIS!P$1:P$500,MATCH(D756,PIS!C$1:C$500,0))="LT2",INDEX(PIS!P$1:P$500,MATCH(D756,PIS!C$1:C$500,0))="P10"),0,SUM(CC756,CD756*VLOOKUP("R601",TSC!B:C,2,0),VLOOKUP("R602",TSC!B:C,2,0))),0)</f>
        <v/>
      </c>
      <c r="CF756">
        <f>MAX(BW756-CE756,0)</f>
        <v/>
      </c>
      <c r="CG756">
        <f>IFERROR(IF(OR(RIGHT(INDEX(PIS!P$1:P$500,MATCH(D756,PIS!C$1:C$500)),5)="P10",RIGHT(INDEX(PIS!P$1:P$500,MATCH(D756,PIS!C$1:C$500)),5)="CK"),0,IF(CF756&lt;=5000000,CF756*5%,IF(CF756&lt;=10000000,CF756*10%-250000,IF(CF756&lt;=18000000,CF756*15%-750000,IF(CF756&lt;=32000000,CF756*20%-1650000,IF(CF756&lt;=52000000,CF756*25%-3250000,IF(CF756&lt;=80000000,BH756*30%-5850000,CF756*35%-9850000))))))),0)</f>
        <v/>
      </c>
      <c r="CH756">
        <f>IFERROR(IF(OR(INDEX(PIS!P$1:P$500,MATCH(D756,PIS!C$1:C$500))="LT",INDEX(PIS!P$1:P$500,MATCH(D756,PIS!C$1:C$500))="CK"),0,IF(CF756&lt;2000000,0,CF756*10%)),0)</f>
        <v/>
      </c>
      <c r="CI756">
        <f>IFERROR(INDEX(ADJ!$A$1:$BZ$1000,MATCH(PAYROLL!D756,ADJ!A$1:A$500,0),MATCH(PAYROLL!CI$2,ADJ!$2:$2,0)),0)</f>
        <v/>
      </c>
      <c r="CJ756">
        <f>IFERROR(INDEX(ADJ!$A$1:$BZ$1000,MATCH(PAYROLL!D756,ADJ!A$1:A$500,0),MATCH(PAYROLL!CJ$2,ADJ!$2:$2,0)),0)</f>
        <v/>
      </c>
      <c r="CK756">
        <f>IFERROR(INDEX(ADJ!$A$1:$BZ$1000,MATCH(PAYROLL!D756,ADJ!A$1:A$500,0),MATCH(PAYROLL!CK$2,ADJ!$2:$2,0)),0)</f>
        <v/>
      </c>
      <c r="CL756">
        <f>SUM(CG756:CK756)</f>
        <v/>
      </c>
      <c r="CM756">
        <f>ROUND(SUM(CH756:CK756),0)</f>
        <v/>
      </c>
      <c r="CN756">
        <f>IFERROR(INDEX(CSDA!D$1:D$500,MATCH($CN$2,CSDA!C$1:C$500,0))*INDEX(PIS!V$1:V$500,MATCH(D756,PIS!C$1:C$500))+INDEX(ADJ!$A$1:$BZ$1000,MATCH(PAYROLL!D756,ADJ!A$1:A$500,0),MATCH(PAYROLL!CN$2,ADJ!$2:$2,0)),0)</f>
        <v/>
      </c>
      <c r="CO756">
        <f>IFERROR(INDEX(ADJ!$A$1:$BZ$1000,MATCH(PAYROLL!D756,ADJ!A$1:A$500,0),MATCH(PAYROLL!CO$2,ADJ!$2:$2,0)),0)</f>
        <v/>
      </c>
      <c r="CP756">
        <f>IFERROR(INDEX(ADJ!$A$1:$BZ$1000,MATCH(PAYROLL!D756,ADJ!A$1:A$500,0),MATCH(PAYROLL!CP$2,ADJ!$2:$2,0)),0)</f>
        <v/>
      </c>
      <c r="CQ756">
        <f>BP756-CL756-CI756-CM756-CN756-CO756-CP756-CC756</f>
        <v/>
      </c>
      <c r="CR756">
        <f>IFERROR(IF(RIGHT(INDEX(PIS!O$1:O$500,MATCH(D756,PIS!C$1:C$500,0)),5)="Gross",MIN(U756+V756,VLOOKUP("R700",TSC!B:C,2,0)*VLOOKUP("R101",TSC!B:C,2,0))*(VLOOKUP("T711",TSC!B:C,2,0)+VLOOKUP("T712",TSC!B:C,2,0))%,MIN(T756+V756,VLOOKUP("R700",TSC!B:C,2,0)*VLOOKUP("R101",TSC!B:C,2,0))*(VLOOKUP("T711",TSC!B:C,2,0)+VLOOKUP("T712",TSC!B:C,2,0)+VLOOKUP("R701",TSC!B:C,2,0))%),0)</f>
        <v/>
      </c>
      <c r="CS756">
        <f>IFERROR(IF(RIGHT(INDEX(PIS!O$1:O$500,MATCH(D756,PIS!C$1:C$500,0)),5)="Gross",MIN(U756+V756,VLOOKUP("R700",TSC!B:C,2,0)*VLOOKUP("R101",TSC!B:C,2,0))*(VLOOKUP("T714",TSC!B:C,2,0))%,MIN(T756+V756,VLOOKUP("R700",TSC!B:C,2,0)*VLOOKUP("R101",TSC!B:C,2,0))*(VLOOKUP("T704",TSC!B:C,2,0)+VLOOKUP("T714",TSC!B:C,2,0))%),0)</f>
        <v/>
      </c>
      <c r="CT756">
        <f>IFERROR(IF(RIGHT(INDEX(PIS!O$1:O$500,MATCH(D756,PIS!C$1:C$500,0)),5)="Gross",MIN(U756+V756,VLOOKUP("R700",TSC!B:C,2,0)*VLOOKUP("R101",TSC!B:C,2,0))*VLOOKUP("T705",TSC!B:C,2,0)%,MIN(T756+V756,VLOOKUP("R700",TSC!B:C,2,0)*VLOOKUP("R101",TSC!B:C,2,0))*VLOOKUP("T705",TSC!B:C,2,0)%),0)</f>
        <v/>
      </c>
      <c r="CU756">
        <f>IFERROR(IF(RIGHT(INDEX(PIS!O$1:O$500,MATCH(D756,PIS!C$1:C$500,0)),5)="Gross",MIN(U756+V756,VLOOKUP("R700",TSC!B:C,2,0)*VLOOKUP("R101",TSC!B:C,2,0))*(VLOOKUP("T713",TSC!B:C,2,0))%,MIN(T756+V756,VLOOKUP("R700",TSC!B:C,2,0)*VLOOKUP("R101",TSC!B:C,2,0))*(VLOOKUP("T713",TSC!B:C,2,0))%),0)</f>
        <v/>
      </c>
      <c r="CV756">
        <f>IFERROR(INDEX(ADJ!$A$1:$BZ$1000,MATCH(PAYROLL!D756,ADJ!A$1:A$500,0),MATCH(PAYROLL!CV$2,ADJ!$2:$2,0)),0)</f>
        <v/>
      </c>
      <c r="CW756">
        <f>IFERROR(INDEX(ADJ!$A$1:$BZ$1000,MATCH(PAYROLL!D756,ADJ!A$1:A$500,0),MATCH(PAYROLL!CW$2,ADJ!$2:$2,0)),0)</f>
        <v/>
      </c>
      <c r="CX756">
        <f>SUM(CR756:CW756)</f>
        <v/>
      </c>
      <c r="CY756">
        <f>ROUND(IF(CR756&gt;0,T756+V756*VLOOKUP("R202",TSC!$B$1:$C$500,2,0),0),0)</f>
        <v/>
      </c>
      <c r="CZ756">
        <f>IFERROR(INDEX(CSDA!D$1:D$500,MATCH($CZ$2,CSDA!C$1:C$500,0)),0)</f>
        <v/>
      </c>
      <c r="DA756">
        <f>ROUND(T756*0.7%,0)</f>
        <v/>
      </c>
      <c r="DB756">
        <f>ROUND(T756/12,0)</f>
        <v/>
      </c>
      <c r="DC756">
        <f ref="DC756" t="array">IFERROR(INDEX(CSDA!D$1:D$500,MATCH("Trích giữ"&amp;PAYROLL!DC$2,CSDA!A$1:A$500&amp;CSDA!C$1:C$500,0)),0)</f>
        <v/>
      </c>
      <c r="DD756">
        <f ref="DD756" t="array">IFERROR(INDEX(CSDA!D$1:D$500,MATCH("Trích giữ"&amp;PAYROLL!DD$2,CSDA!A$1:A$500&amp;CSDA!C$1:C$500,0)),0)</f>
        <v/>
      </c>
      <c r="DE756">
        <f ref="DE756" t="array">IFERROR(INDEX(CSDA!D$1:D$500,MATCH("Trích giữ"&amp;PAYROLL!DE$2,CSDA!A$1:A$500&amp;CSDA!C$1:C$500,0)),0)</f>
        <v/>
      </c>
      <c r="DF756">
        <f>IFERROR(INDEX(CSDA!D$1:D$500,MATCH(PAYROLL!DF$2,CSDA!C$1:C$500,0)),0)</f>
        <v/>
      </c>
      <c r="DG756">
        <f ref="DG756" t="array">IFERROR(INDEX(CSDA!D$1:D$500,MATCH("Trích giữ"&amp;PAYROLL!DG$2,CSDA!A$1:A$500&amp;CSDA!C$1:C$500,0)),0)</f>
        <v/>
      </c>
      <c r="DH756">
        <f>ROUND(T756/26,0)</f>
        <v/>
      </c>
      <c r="DI756">
        <f ref="DI756" t="array">IFERROR(INDEX(CSDA!D$1:D$500,MATCH("Trích giữ"&amp;PAYROLL!DI$2,CSDA!A$1:A$500&amp;CSDA!C$1:C$500,0)),0)</f>
        <v/>
      </c>
      <c r="DJ756">
        <f>IF(U756=0,T756*21.5%-BL756,0)</f>
        <v/>
      </c>
      <c r="DK756">
        <f ref="DK756" t="array">IFERROR(INDEX(CSDA!D$1:D$500,MATCH("Trích giữ"&amp;PAYROLL!DK$2,CSDA!A$1:A$500&amp;CSDA!C$1:C$500,0)),0)</f>
        <v/>
      </c>
      <c r="DL756">
        <f>IFERROR(INDEX(CSDA!D$1:D$500,MATCH(PAYROLL!DL$2,CSDA!C$1:C$500,0))/12,0)</f>
        <v/>
      </c>
      <c r="DM756">
        <f>SUM(DB756:DL756)</f>
        <v/>
      </c>
      <c r="DN756">
        <f>IFERROR(INDEX(ADJ!$A$1:$BZ$1000,MATCH(PAYROLL!D756,ADJ!A$1:A$500,0),MATCH(PAYROLL!DN$2,ADJ!$2:$2,0)),0)</f>
        <v/>
      </c>
      <c r="DO756">
        <f>IFERROR(SUM(BP756,DM756:DN756,CX756:DA756)-DT756,0)</f>
        <v/>
      </c>
      <c r="DP756">
        <f ref="DP756" t="array">SUM(BW756*IFERROR(INDEX(CSDA!D$1:D$500,MATCH(BW$2,CSDA!C$1:C$500,0)),0)%,CX756*IFERROR(INDEX(CSDA!D$1:D$500,MATCH(CX$2,CSDA!C$1:C$500,0)),0)%,DA756*IFERROR(INDEX(CSDA!D$1:D$500,MATCH(DA$2,CSDA!C$1:C$500,0)),0)%,DB756*IFERROR(INDEX(CSDA!D$1:D$500,MATCH(DB$2,CSDA!C$1:C$500,0)),0)%,DF756*IFERROR(INDEX(CSDA!D$1:D$500,MATCH("Phí dịch vụ"&amp;PAYROLL!DF$2,CSDA!A$1:A$500&amp;CSDA!C$1:C$500,0)),0)%,DC756*IFERROR(INDEX(CSDA!D$1:D$500,MATCH("Phí dịch vụ"&amp;PAYROLL!DC$2,CSDA!A$1:A$500&amp;CSDA!C$1:C$500,0)),0)%,DH756*IFERROR(INDEX(CSDA!D$1:D$500,MATCH("Phí dịch vụ"&amp;PAYROLL!DH$2,CSDA!A$1:A$500&amp;CSDA!C$1:C$500,0)),0)%,DJ756*IFERROR(INDEX(CSDA!D$1:D$500,MATCH("Phí dịch vụ"&amp;PAYROLL!DJ$2,CSDA!A$1:A$500&amp;CSDA!C$1:C$500,0)),0)%,BN756*IFERROR(INDEX(CSDA!D$1:D$500,MATCH(BN$2,CSDA!C$1:C$500,0)),0)%)-BN756*7%</f>
        <v/>
      </c>
      <c r="DQ756">
        <f>IFERROR(INDEX(ADJ!$A$1:$BZ$1000,MATCH(PAYROLL!D756,ADJ!A$1:A$500,0),MATCH(PAYROLL!DQ$2,ADJ!$2:$2,0)),0)</f>
        <v/>
      </c>
      <c r="DR756">
        <f>IFERROR(INDEX(ADJ!$A$1:$BZ$1000,MATCH(PAYROLL!D756,ADJ!A$1:A$500,0),MATCH(PAYROLL!DR$2,ADJ!$2:$2,0)),0)</f>
        <v/>
      </c>
      <c r="DS756">
        <f>SUM(DP756:DR756)</f>
        <v/>
      </c>
      <c r="DT756">
        <f>EK756</f>
        <v/>
      </c>
      <c r="DU756">
        <f>SUM(DO756:DR756)</f>
        <v/>
      </c>
      <c r="DV756">
        <f>ROUND(DU756*0.1,0)</f>
        <v/>
      </c>
      <c r="DW756">
        <f>DU756+DV756</f>
        <v/>
      </c>
      <c r="DZ756">
        <f>IFERROR(INDEX(ADJ!$A$1:$BZ$1000,MATCH(PAYROLL!$D756,ADJ!A$1:A$500,0),MATCH(PAYROLL!DZ$2,ADJ!$2:$2,0)),0)</f>
        <v/>
      </c>
      <c r="EA756">
        <f>IFERROR(INDEX(ADJ!$A$1:$BZ$1000,MATCH(PAYROLL!$D756,ADJ!A$1:A$500,0),MATCH(PAYROLL!EA$2,ADJ!$2:$2,0)),0)</f>
        <v/>
      </c>
      <c r="EB756">
        <f>IFERROR(INDEX(ADJ!$A$1:$BZ$1000,MATCH(PAYROLL!$D756,ADJ!A$1:A$500,0),MATCH(PAYROLL!EB$2,ADJ!$2:$2,0)),0)</f>
        <v/>
      </c>
      <c r="EC756">
        <f>IFERROR(INDEX(ADJ!$A$1:$BZ$1000,MATCH(PAYROLL!$D756,ADJ!A$1:A$500,0),MATCH(PAYROLL!EC$2,ADJ!$2:$2,0)),0)</f>
        <v/>
      </c>
      <c r="ED756">
        <f>IFERROR(INDEX(ADJ!$A$1:$BZ$1000,MATCH(PAYROLL!$D756,ADJ!A$1:A$500,0),MATCH(PAYROLL!ED$2,ADJ!$2:$2,0)),0)</f>
        <v/>
      </c>
      <c r="EE756">
        <f>IFERROR(INDEX(ADJ!$A$1:$BZ$1000,MATCH(PAYROLL!$D756,ADJ!A$1:A$500,0),MATCH(PAYROLL!EE$2,ADJ!$2:$2,0)),0)</f>
        <v/>
      </c>
      <c r="EF756">
        <f>IFERROR(INDEX(ADJ!$A$1:$BZ$1000,MATCH(PAYROLL!$D756,ADJ!A$1:A$500,0),MATCH(PAYROLL!EF$2,ADJ!$2:$2,0)),0)</f>
        <v/>
      </c>
      <c r="EG756">
        <f>IFERROR(INDEX(ADJ!$A$1:$BZ$1000,MATCH(PAYROLL!$D756,ADJ!A$1:A$500,0),MATCH(PAYROLL!EG$2,ADJ!$2:$2,0)),0)</f>
        <v/>
      </c>
      <c r="EH756">
        <f>IFERROR(INDEX(ADJ!$A$1:$BZ$1000,MATCH(PAYROLL!$D756,ADJ!A$1:A$500,0),MATCH(PAYROLL!EH$2,ADJ!$2:$2,0)),0)</f>
        <v/>
      </c>
      <c r="EI756">
        <f>IFERROR(INDEX(ADJ!$A$1:$BZ$1000,MATCH(PAYROLL!D756,ADJ!A$1:A$500,0),MATCH(PAYROLL!EI$2,ADJ!$2:$2,0)),0)</f>
        <v/>
      </c>
      <c r="EJ756">
        <f>IFERROR(INDEX(ADJ!$A$1:$BZ$1000,MATCH(PAYROLL!$D756,ADJ!A$1:A$500,0),MATCH(PAYROLL!EJ$2,ADJ!$2:$2,0)),0)</f>
        <v/>
      </c>
      <c r="EK756">
        <f>SUM(DZ756:EJ756)</f>
        <v/>
      </c>
    </row>
    <row r="757">
      <c r="A757" t="n">
        <v>755</v>
      </c>
      <c r="B757" t="inlineStr">
        <is>
          <t>Ngô Văn Tuấn Anh</t>
        </is>
      </c>
      <c r="D757" t="inlineStr">
        <is>
          <t>156967-01</t>
        </is>
      </c>
      <c r="S757">
        <f>IFERROR(INDEX(PIS!$A$1:$BZ$1000,MATCH($D757,PIS!C$1:C$500,0),MATCH("Lương CB tháng trước",PIS!$1:$1,0)),0)</f>
        <v/>
      </c>
      <c r="T757">
        <f>IFERROR(INDEX(PIS!$A$1:$BZ$1000,MATCH($D757,PIS!C$1:C$500,0),MATCH("Lương CB hiện tại",PIS!$1:$1,0)),0)</f>
        <v/>
      </c>
      <c r="U757">
        <f>IFERROR(INDEX(PIS!$A$1:$BZ$1000,MATCH($D757,PIS!C$1:C$500,0),MATCH("Lương đóng BHBB",PIS!$1:$1,0)),0)</f>
        <v/>
      </c>
      <c r="V757">
        <f>IFERROR(INDEX(PIS!$A$1:$BZ$1000,MATCH($D757,PIS!C$1:C$500,0),MATCH(V$2,PIS!$2:$2,0)),0)</f>
        <v/>
      </c>
      <c r="W757">
        <f>IFERROR(INDEX(PIS!$A$1:$BZ$1000,MATCH($D757,PIS!C$1:C$500,0),MATCH(W$2,PIS!$2:$2,0)),0)</f>
        <v/>
      </c>
      <c r="X757">
        <f>IFERROR(INDEX(PIS!$A$1:$BZ$1000,MATCH($D757,PIS!C$1:C$500,0),MATCH(X$2,PIS!$2:$2,0)),0)</f>
        <v/>
      </c>
      <c r="Y757">
        <f>IFERROR(INDEX(PIS!$A$1:$BZ$1000,MATCH($D757,PIS!C$1:C$500,0),MATCH(Y$2,PIS!$2:$2,0)),0)</f>
        <v/>
      </c>
      <c r="Z757">
        <f>IFERROR(INDEX(PIS!$A$1:$BZ$1000,MATCH($D757,PIS!C$1:C$500,0),MATCH(Z$2,PIS!$2:$2,0)),0)</f>
        <v/>
      </c>
      <c r="AA757">
        <f>IFERROR(INDEX(PIS!$A$1:$BZ$1000,MATCH($D757,PIS!C$1:C$500,0),MATCH(AA$2,PIS!$2:$2,0)),0)</f>
        <v/>
      </c>
      <c r="AB757">
        <f>IFERROR(INDEX(PIS!$A$1:$BZ$1000,MATCH($D757,PIS!C$1:C$500,0),MATCH(AB$2,PIS!$2:$2,0)),0)</f>
        <v/>
      </c>
      <c r="AC757">
        <f>SUM(V757:AB757)</f>
        <v/>
      </c>
      <c r="AD757">
        <f>IFERROR(INDEX(TIMESHEET!$A$1:$AI$5000,MATCH($D757,TIMESHEET!A$1:A$500,0),MATCH("T100",TIMESHEET!$2:$2,0))-2,0)</f>
        <v/>
      </c>
      <c r="AE757">
        <f>IFERROR(INDEX(TIMESHEET!$A$1:$AI$5000,MATCH($D757,TIMESHEET!A$1:A$500,0),MATCH("T202",TIMESHEET!$2:$2,0)),0)</f>
        <v/>
      </c>
      <c r="AF757">
        <f>IFERROR(INDEX(TIMESHEET!$A$1:$AI$5000,MATCH($D757,TIMESHEET!A$1:A$500,0),MATCH("T302",TIMESHEET!$2:$2,0)),0)</f>
        <v/>
      </c>
      <c r="AG757">
        <f>IFERROR(INDEX(TIMESHEET!$A$1:$AI$5000,MATCH($D757,TIMESHEET!A$1:A$500,0),MATCH("T406",TIMESHEET!$2:$2,0)),0)</f>
        <v/>
      </c>
      <c r="AH757">
        <f>AE757+AG757</f>
        <v/>
      </c>
      <c r="AI757">
        <f>IFERROR(INDEX(TIMESHEET!$A$1:$AI$5000,MATCH($D757,TIMESHEET!A$1:A$500,0),MATCH("T701",TIMESHEET!$2:$2,0)),0)</f>
        <v/>
      </c>
      <c r="AJ757">
        <f>IFERROR(INDEX(TIMESHEET!$A$1:$AI$5000,MATCH($D757,TIMESHEET!B$1:B$500,0),MATCH("T320",TIMESHEET!$2:$2,0)),0)</f>
        <v/>
      </c>
      <c r="AK757">
        <f>IFERROR(IF(LEFT(INDEX(PIS!O$1:O$500,MATCH(D757,PIS!C$1:C$500)),1)="M",T757/AD757*SUM(AE757:AG757),T757*AD757),0)</f>
        <v/>
      </c>
      <c r="AL757">
        <f>IFERROR(INDEX(ADJ!$A$1:$BZ$1000,MATCH(PAYROLL!D757,ADJ!A$1:A$500,0),MATCH(PAYROLL!AL$2,ADJ!$2:$2,0)),0)</f>
        <v/>
      </c>
      <c r="AM757">
        <f>SUM(AK757:AL757)</f>
        <v/>
      </c>
      <c r="AN757">
        <f>IFERROR(ROUND(V757/$AD757*$AH757,0),0)</f>
        <v/>
      </c>
      <c r="AO757">
        <f>IFERROR(ROUND(W757/$AD757*$AH757,0),0)</f>
        <v/>
      </c>
      <c r="AP757">
        <f>IFERROR(ROUND(X757/$AD757*$AE757,0),0)</f>
        <v/>
      </c>
      <c r="AQ757">
        <f>IFERROR(ROUND(Y757/$AD757*$AH757,0),0)</f>
        <v/>
      </c>
      <c r="AR757">
        <f>IFERROR(ROUND(Z757/$AD757*$AH757,0),0)</f>
        <v/>
      </c>
      <c r="AS757">
        <f>IFERROR(ROUND(AA757/$AD757*$AH757,0),0)</f>
        <v/>
      </c>
      <c r="AT757">
        <f>IFERROR(IF((AE757+AF757+AG757)&gt;13,AB757,ROUND(AB757/AD757*AH757,0)),0)</f>
        <v/>
      </c>
      <c r="AU757">
        <f>IFERROR(INDEX(ADJ!$A$1:$BZ$1000,MATCH(PAYROLL!D757,ADJ!A$1:A$500,0),MATCH(PAYROLL!AU$2,ADJ!$2:$2,0)),0)</f>
        <v/>
      </c>
      <c r="AV757">
        <f>ROUND(SUM(AN757:AU757),0)</f>
        <v/>
      </c>
      <c r="AW757">
        <f>IFERROR(INDEX(TIMESHEET!$A$1:$AI$5000,MATCH(PAYROLL!D757,TIMESHEET!A$1:A$500,0),MATCH("T620",TIMESHEET!$2:$2,0)),0)</f>
        <v/>
      </c>
      <c r="AX757">
        <f>IFERROR(INDEX(TIMESHEET!$A$1:$AI$5000,MATCH(PAYROLL!D757,TIMESHEET!A$1:A$500,0),MATCH("T601",TIMESHEET!$2:$2,0)),0)</f>
        <v/>
      </c>
      <c r="AY757">
        <f>IFERROR(INDEX(TIMESHEET!$A$1:$AI$5000,MATCH(PAYROLL!D757,TIMESHEET!A$1:A$500,0),MATCH("T602",TIMESHEET!$2:$2,0)),0)</f>
        <v/>
      </c>
      <c r="AZ757">
        <f>IFERROR(INDEX(TIMESHEET!$A$1:$AI$5000,MATCH(PAYROLL!D757,TIMESHEET!A$1:A$500,0),MATCH("T603",TIMESHEET!$2:$2,0)),0)</f>
        <v/>
      </c>
      <c r="BA757">
        <f>IFERROR(INDEX(TIMESHEET!$A$1:$AI$5000,MATCH(PAYROLL!D757,TIMESHEET!A$1:A$500,0),MATCH("T611",TIMESHEET!$2:$2,0)),0)</f>
        <v/>
      </c>
      <c r="BB757">
        <f>IFERROR(INDEX(TIMESHEET!$A$1:$AI$5000,MATCH(PAYROLL!D757,TIMESHEET!A$1:A$500,0),MATCH("T612",TIMESHEET!$2:$2,0)),0)</f>
        <v/>
      </c>
      <c r="BC757">
        <f>IFERROR(INDEX(TIMESHEET!$A$1:$AI$5000,MATCH(PAYROLL!D757,TIMESHEET!A$1:A$500,0),MATCH("T613",TIMESHEET!$2:$2,0)),0)</f>
        <v/>
      </c>
      <c r="BD757">
        <f>IFERROR(INDEX(TIMESHEET!$A$1:$AI$5000,MATCH(PAYROLL!D757,TIMESHEET!A$1:A$500,0),MATCH("T500",TIMESHEET!$2:$2,0)),0)</f>
        <v/>
      </c>
      <c r="BE757">
        <f>IFERROR(IF(LEFT(INDEX(PIS!O$1:O$500,MATCH(D757,PIS!C$1:C$500)),1)="M",T757/AD757/8*(AW757+AX757*1.5+AY757*2+AZ757*3+BA757*2.1+BB757*2.7+BC757*3.9+BD757*0.3),T757/8*(AW757+AX757*1.5+AY757*2+AZ757*3+BA757*2.1+BB757*2.7+BC757*3.9+BD757*0.3)),0)</f>
        <v/>
      </c>
      <c r="BF757">
        <f>IFERROR(INDEX(ADJ!$A$1:$BZ$1000,MATCH(PAYROLL!$D757,ADJ!A$1:A$500,0),MATCH(PAYROLL!BF$2,ADJ!$2:$2,0)),0)</f>
        <v/>
      </c>
      <c r="BG757">
        <f>IFERROR(INDEX(ADJ!$A$1:$BZ$1000,MATCH(PAYROLL!D757,ADJ!A$1:A$500,0),MATCH(PAYROLL!BG$2,ADJ!$2:$2,0)),0)</f>
        <v/>
      </c>
      <c r="BH757">
        <f>IFERROR(INDEX(ADJ!$A$1:$BZ$1000,MATCH(PAYROLL!D757,ADJ!A$1:A$500,0),MATCH(PAYROLL!BH$2,ADJ!$2:$2,0)),0)</f>
        <v/>
      </c>
      <c r="BI757">
        <f>IFERROR(INDEX(ADJ!$A$1:$BZ$1000,MATCH(PAYROLL!D757,ADJ!A$1:A$500,0),MATCH(PAYROLL!BI$2,ADJ!$2:$2,0)),0)</f>
        <v/>
      </c>
      <c r="BJ757">
        <f>IFERROR(INDEX(ADJ!$A$1:$BZ$1000,MATCH(PAYROLL!D757,ADJ!A$1:A$500,0),MATCH(PAYROLL!BJ$2,ADJ!$2:$2,0)),0)</f>
        <v/>
      </c>
      <c r="BK757">
        <f>SUM(BF757:BJ757)</f>
        <v/>
      </c>
      <c r="BL757">
        <f>IFERROR(INDEX(ADJ!$A$1:$BZ$1000,MATCH(PAYROLL!D757,ADJ!A$1:A$500,0),MATCH(PAYROLL!BL$2,ADJ!$2:$2,0)),0)</f>
        <v/>
      </c>
      <c r="BM757">
        <f>IFERROR(INDEX(ADJ!$A$1:$BZ$1000,MATCH(PAYROLL!D757,ADJ!A$1:A$500,0),MATCH(PAYROLL!BM$2,ADJ!$2:$2,0)),0)</f>
        <v/>
      </c>
      <c r="BN757">
        <f>IFERROR(INDEX(ADJ!$A$1:$BZ$1000,MATCH(PAYROLL!D757,ADJ!A$1:A$500,0),MATCH(PAYROLL!BN$2,ADJ!$2:$2,0)),0)</f>
        <v/>
      </c>
      <c r="BO757">
        <f>IFERROR(INDEX(ADJ!$A$1:$BZ$1000,MATCH(PAYROLL!D757,ADJ!A$1:A$500,0),MATCH(PAYROLL!BO$2,ADJ!$2:$2,0)),0)</f>
        <v/>
      </c>
      <c r="BP757">
        <f>SUM(AM757,AV757,BE757,BK757,BL757:BO757)</f>
        <v/>
      </c>
      <c r="BQ757">
        <f>BO757</f>
        <v/>
      </c>
      <c r="BR757">
        <f>IFERROR(ROUND(IF(LEFT(INDEX(PIS!O$1:O$500,MATCH(D757,PIS!C$1:C$500)),1)="D",T757/8*(BD757*0.3),IF(LEFT(INDEX(PIS!O$1:O$500,MATCH(D757,PIS!C$1:C$500)),1)="H",T757*($BD757*0.3),T757/$AD757/8*($BD757*0.3))),0),0)</f>
        <v/>
      </c>
      <c r="BS757">
        <f>IF(AP757&lt;1,0,MIN(AP757,730000))</f>
        <v/>
      </c>
      <c r="BT757">
        <f>IFERROR(ROUND((BE757-SUM(AW757:BC757)*T757/AD757/8),0)-BR757,0)</f>
        <v/>
      </c>
      <c r="BU757">
        <f>AO757</f>
        <v/>
      </c>
      <c r="BV757">
        <f>SUM(BQ757:BU757)</f>
        <v/>
      </c>
      <c r="BW757">
        <f>BP757-BV757</f>
        <v/>
      </c>
      <c r="BX757">
        <f>IFERROR(IF(RIGHT(INDEX(PIS!O$1:O$500,MATCH(D757,PIS!C$1:C$500)),5)="Gross",MIN(U757+V757,VLOOKUP("R700",TSC!B:C,2,0)*VLOOKUP("R101",TSC!B:C,2,0))*VLOOKUP("R701",TSC!B:C,2,0)%,0),0)</f>
        <v/>
      </c>
      <c r="BY757">
        <f>IFERROR(IF(RIGHT(INDEX(PIS!O$1:O$500,MATCH(D757,PIS!C$1:C$500)),5)="Gross",MIN(U757+V757,VLOOKUP("R700",TSC!B:C,2,0)*VLOOKUP("R101",TSC!B:C,2,0))*VLOOKUP("T704",TSC!B:C,2,0)%,0),0)</f>
        <v/>
      </c>
      <c r="BZ757">
        <f>IFERROR(IF(RIGHT(INDEX(PIS!O$1:O$500,MATCH(D757,PIS!C$1:C$500)),5)="Gross",MIN(U757+V757,VLOOKUP("R700",TSC!B:C,2,0)*VLOOKUP("1",TSC!F:G,2,0))*VLOOKUP("T705",TSC!B:C,2,0)%,0),0)</f>
        <v/>
      </c>
      <c r="CA757">
        <f>IFERROR(INDEX(ADJ!$A$1:$BZ$1000,MATCH(PAYROLL!D757,ADJ!A$1:A$500,0),MATCH(PAYROLL!CA$2,ADJ!$2:$2,0)),0)</f>
        <v/>
      </c>
      <c r="CB757">
        <f>IFERROR(INDEX(ADJ!$A$1:$BZ$1000,MATCH(PAYROLL!D757,ADJ!A$1:A$500,0),MATCH(PAYROLL!CB$2,ADJ!$2:$2,0)),0)</f>
        <v/>
      </c>
      <c r="CC757">
        <f>SUM(BX757:CB757)</f>
        <v/>
      </c>
      <c r="CD757">
        <f>IFERROR(INDEX(PIS!$A$1:$BZ$1000,MATCH(PAYROLL!D757,PIS!C$1:C$500,0),MATCH(PAYROLL!CD$1,PIS!$1:$1,0)),0)</f>
        <v/>
      </c>
      <c r="CE757">
        <f>IFERROR(IF(OR(INDEX(PIS!P$1:P$500,MATCH(D757,PIS!C$1:C$500,0))="LT2",INDEX(PIS!P$1:P$500,MATCH(D757,PIS!C$1:C$500,0))="P10"),0,SUM(CC757,CD757*VLOOKUP("R601",TSC!B:C,2,0),VLOOKUP("R602",TSC!B:C,2,0))),0)</f>
        <v/>
      </c>
      <c r="CF757">
        <f>MAX(BW757-CE757,0)</f>
        <v/>
      </c>
      <c r="CG757">
        <f>IFERROR(IF(OR(RIGHT(INDEX(PIS!P$1:P$500,MATCH(D757,PIS!C$1:C$500)),5)="P10",RIGHT(INDEX(PIS!P$1:P$500,MATCH(D757,PIS!C$1:C$500)),5)="CK"),0,IF(CF757&lt;=5000000,CF757*5%,IF(CF757&lt;=10000000,CF757*10%-250000,IF(CF757&lt;=18000000,CF757*15%-750000,IF(CF757&lt;=32000000,CF757*20%-1650000,IF(CF757&lt;=52000000,CF757*25%-3250000,IF(CF757&lt;=80000000,BH757*30%-5850000,CF757*35%-9850000))))))),0)</f>
        <v/>
      </c>
      <c r="CH757">
        <f>IFERROR(IF(OR(INDEX(PIS!P$1:P$500,MATCH(D757,PIS!C$1:C$500))="LT",INDEX(PIS!P$1:P$500,MATCH(D757,PIS!C$1:C$500))="CK"),0,IF(CF757&lt;2000000,0,CF757*10%)),0)</f>
        <v/>
      </c>
      <c r="CI757">
        <f>IFERROR(INDEX(ADJ!$A$1:$BZ$1000,MATCH(PAYROLL!D757,ADJ!A$1:A$500,0),MATCH(PAYROLL!CI$2,ADJ!$2:$2,0)),0)</f>
        <v/>
      </c>
      <c r="CJ757">
        <f>IFERROR(INDEX(ADJ!$A$1:$BZ$1000,MATCH(PAYROLL!D757,ADJ!A$1:A$500,0),MATCH(PAYROLL!CJ$2,ADJ!$2:$2,0)),0)</f>
        <v/>
      </c>
      <c r="CK757">
        <f>IFERROR(INDEX(ADJ!$A$1:$BZ$1000,MATCH(PAYROLL!D757,ADJ!A$1:A$500,0),MATCH(PAYROLL!CK$2,ADJ!$2:$2,0)),0)</f>
        <v/>
      </c>
      <c r="CL757">
        <f>SUM(CG757:CK757)</f>
        <v/>
      </c>
      <c r="CM757">
        <f>ROUND(SUM(CH757:CK757),0)</f>
        <v/>
      </c>
      <c r="CN757">
        <f>IFERROR(INDEX(CSDA!D$1:D$500,MATCH($CN$2,CSDA!C$1:C$500,0))*INDEX(PIS!V$1:V$500,MATCH(D757,PIS!C$1:C$500))+INDEX(ADJ!$A$1:$BZ$1000,MATCH(PAYROLL!D757,ADJ!A$1:A$500,0),MATCH(PAYROLL!CN$2,ADJ!$2:$2,0)),0)</f>
        <v/>
      </c>
      <c r="CO757">
        <f>IFERROR(INDEX(ADJ!$A$1:$BZ$1000,MATCH(PAYROLL!D757,ADJ!A$1:A$500,0),MATCH(PAYROLL!CO$2,ADJ!$2:$2,0)),0)</f>
        <v/>
      </c>
      <c r="CP757">
        <f>IFERROR(INDEX(ADJ!$A$1:$BZ$1000,MATCH(PAYROLL!D757,ADJ!A$1:A$500,0),MATCH(PAYROLL!CP$2,ADJ!$2:$2,0)),0)</f>
        <v/>
      </c>
      <c r="CQ757">
        <f>BP757-CL757-CI757-CM757-CN757-CO757-CP757-CC757</f>
        <v/>
      </c>
      <c r="CR757">
        <f>IFERROR(IF(RIGHT(INDEX(PIS!O$1:O$500,MATCH(D757,PIS!C$1:C$500,0)),5)="Gross",MIN(U757+V757,VLOOKUP("R700",TSC!B:C,2,0)*VLOOKUP("R101",TSC!B:C,2,0))*(VLOOKUP("T711",TSC!B:C,2,0)+VLOOKUP("T712",TSC!B:C,2,0))%,MIN(T757+V757,VLOOKUP("R700",TSC!B:C,2,0)*VLOOKUP("R101",TSC!B:C,2,0))*(VLOOKUP("T711",TSC!B:C,2,0)+VLOOKUP("T712",TSC!B:C,2,0)+VLOOKUP("R701",TSC!B:C,2,0))%),0)</f>
        <v/>
      </c>
      <c r="CS757">
        <f>IFERROR(IF(RIGHT(INDEX(PIS!O$1:O$500,MATCH(D757,PIS!C$1:C$500,0)),5)="Gross",MIN(U757+V757,VLOOKUP("R700",TSC!B:C,2,0)*VLOOKUP("R101",TSC!B:C,2,0))*(VLOOKUP("T714",TSC!B:C,2,0))%,MIN(T757+V757,VLOOKUP("R700",TSC!B:C,2,0)*VLOOKUP("R101",TSC!B:C,2,0))*(VLOOKUP("T704",TSC!B:C,2,0)+VLOOKUP("T714",TSC!B:C,2,0))%),0)</f>
        <v/>
      </c>
      <c r="CT757">
        <f>IFERROR(IF(RIGHT(INDEX(PIS!O$1:O$500,MATCH(D757,PIS!C$1:C$500,0)),5)="Gross",MIN(U757+V757,VLOOKUP("R700",TSC!B:C,2,0)*VLOOKUP("R101",TSC!B:C,2,0))*VLOOKUP("T705",TSC!B:C,2,0)%,MIN(T757+V757,VLOOKUP("R700",TSC!B:C,2,0)*VLOOKUP("R101",TSC!B:C,2,0))*VLOOKUP("T705",TSC!B:C,2,0)%),0)</f>
        <v/>
      </c>
      <c r="CU757">
        <f>IFERROR(IF(RIGHT(INDEX(PIS!O$1:O$500,MATCH(D757,PIS!C$1:C$500,0)),5)="Gross",MIN(U757+V757,VLOOKUP("R700",TSC!B:C,2,0)*VLOOKUP("R101",TSC!B:C,2,0))*(VLOOKUP("T713",TSC!B:C,2,0))%,MIN(T757+V757,VLOOKUP("R700",TSC!B:C,2,0)*VLOOKUP("R101",TSC!B:C,2,0))*(VLOOKUP("T713",TSC!B:C,2,0))%),0)</f>
        <v/>
      </c>
      <c r="CV757">
        <f>IFERROR(INDEX(ADJ!$A$1:$BZ$1000,MATCH(PAYROLL!D757,ADJ!A$1:A$500,0),MATCH(PAYROLL!CV$2,ADJ!$2:$2,0)),0)</f>
        <v/>
      </c>
      <c r="CW757">
        <f>IFERROR(INDEX(ADJ!$A$1:$BZ$1000,MATCH(PAYROLL!D757,ADJ!A$1:A$500,0),MATCH(PAYROLL!CW$2,ADJ!$2:$2,0)),0)</f>
        <v/>
      </c>
      <c r="CX757">
        <f>SUM(CR757:CW757)</f>
        <v/>
      </c>
      <c r="CY757">
        <f>ROUND(IF(CR757&gt;0,T757+V757*VLOOKUP("R202",TSC!$B$1:$C$500,2,0),0),0)</f>
        <v/>
      </c>
      <c r="CZ757">
        <f>IFERROR(INDEX(CSDA!D$1:D$500,MATCH($CZ$2,CSDA!C$1:C$500,0)),0)</f>
        <v/>
      </c>
      <c r="DA757">
        <f>ROUND(T757*0.7%,0)</f>
        <v/>
      </c>
      <c r="DB757">
        <f>ROUND(T757/12,0)</f>
        <v/>
      </c>
      <c r="DC757">
        <f ref="DC757" t="array">IFERROR(INDEX(CSDA!D$1:D$500,MATCH("Trích giữ"&amp;PAYROLL!DC$2,CSDA!A$1:A$500&amp;CSDA!C$1:C$500,0)),0)</f>
        <v/>
      </c>
      <c r="DD757">
        <f ref="DD757" t="array">IFERROR(INDEX(CSDA!D$1:D$500,MATCH("Trích giữ"&amp;PAYROLL!DD$2,CSDA!A$1:A$500&amp;CSDA!C$1:C$500,0)),0)</f>
        <v/>
      </c>
      <c r="DE757">
        <f ref="DE757" t="array">IFERROR(INDEX(CSDA!D$1:D$500,MATCH("Trích giữ"&amp;PAYROLL!DE$2,CSDA!A$1:A$500&amp;CSDA!C$1:C$500,0)),0)</f>
        <v/>
      </c>
      <c r="DF757">
        <f>IFERROR(INDEX(CSDA!D$1:D$500,MATCH(PAYROLL!DF$2,CSDA!C$1:C$500,0)),0)</f>
        <v/>
      </c>
      <c r="DG757">
        <f ref="DG757" t="array">IFERROR(INDEX(CSDA!D$1:D$500,MATCH("Trích giữ"&amp;PAYROLL!DG$2,CSDA!A$1:A$500&amp;CSDA!C$1:C$500,0)),0)</f>
        <v/>
      </c>
      <c r="DH757">
        <f>ROUND(T757/26,0)</f>
        <v/>
      </c>
      <c r="DI757">
        <f ref="DI757" t="array">IFERROR(INDEX(CSDA!D$1:D$500,MATCH("Trích giữ"&amp;PAYROLL!DI$2,CSDA!A$1:A$500&amp;CSDA!C$1:C$500,0)),0)</f>
        <v/>
      </c>
      <c r="DJ757">
        <f>IF(U757=0,T757*21.5%-BL757,0)</f>
        <v/>
      </c>
      <c r="DK757">
        <f ref="DK757" t="array">IFERROR(INDEX(CSDA!D$1:D$500,MATCH("Trích giữ"&amp;PAYROLL!DK$2,CSDA!A$1:A$500&amp;CSDA!C$1:C$500,0)),0)</f>
        <v/>
      </c>
      <c r="DL757">
        <f>IFERROR(INDEX(CSDA!D$1:D$500,MATCH(PAYROLL!DL$2,CSDA!C$1:C$500,0))/12,0)</f>
        <v/>
      </c>
      <c r="DM757">
        <f>SUM(DB757:DL757)</f>
        <v/>
      </c>
      <c r="DN757">
        <f>IFERROR(INDEX(ADJ!$A$1:$BZ$1000,MATCH(PAYROLL!D757,ADJ!A$1:A$500,0),MATCH(PAYROLL!DN$2,ADJ!$2:$2,0)),0)</f>
        <v/>
      </c>
      <c r="DO757">
        <f>IFERROR(SUM(BP757,DM757:DN757,CX757:DA757)-DT757,0)</f>
        <v/>
      </c>
      <c r="DP757">
        <f ref="DP757" t="array">SUM(BW757*IFERROR(INDEX(CSDA!D$1:D$500,MATCH(BW$2,CSDA!C$1:C$500,0)),0)%,CX757*IFERROR(INDEX(CSDA!D$1:D$500,MATCH(CX$2,CSDA!C$1:C$500,0)),0)%,DA757*IFERROR(INDEX(CSDA!D$1:D$500,MATCH(DA$2,CSDA!C$1:C$500,0)),0)%,DB757*IFERROR(INDEX(CSDA!D$1:D$500,MATCH(DB$2,CSDA!C$1:C$500,0)),0)%,DF757*IFERROR(INDEX(CSDA!D$1:D$500,MATCH("Phí dịch vụ"&amp;PAYROLL!DF$2,CSDA!A$1:A$500&amp;CSDA!C$1:C$500,0)),0)%,DC757*IFERROR(INDEX(CSDA!D$1:D$500,MATCH("Phí dịch vụ"&amp;PAYROLL!DC$2,CSDA!A$1:A$500&amp;CSDA!C$1:C$500,0)),0)%,DH757*IFERROR(INDEX(CSDA!D$1:D$500,MATCH("Phí dịch vụ"&amp;PAYROLL!DH$2,CSDA!A$1:A$500&amp;CSDA!C$1:C$500,0)),0)%,DJ757*IFERROR(INDEX(CSDA!D$1:D$500,MATCH("Phí dịch vụ"&amp;PAYROLL!DJ$2,CSDA!A$1:A$500&amp;CSDA!C$1:C$500,0)),0)%,BN757*IFERROR(INDEX(CSDA!D$1:D$500,MATCH(BN$2,CSDA!C$1:C$500,0)),0)%)-BN757*7%</f>
        <v/>
      </c>
      <c r="DQ757">
        <f>IFERROR(INDEX(ADJ!$A$1:$BZ$1000,MATCH(PAYROLL!D757,ADJ!A$1:A$500,0),MATCH(PAYROLL!DQ$2,ADJ!$2:$2,0)),0)</f>
        <v/>
      </c>
      <c r="DR757">
        <f>IFERROR(INDEX(ADJ!$A$1:$BZ$1000,MATCH(PAYROLL!D757,ADJ!A$1:A$500,0),MATCH(PAYROLL!DR$2,ADJ!$2:$2,0)),0)</f>
        <v/>
      </c>
      <c r="DS757">
        <f>SUM(DP757:DR757)</f>
        <v/>
      </c>
      <c r="DT757">
        <f>EK757</f>
        <v/>
      </c>
      <c r="DU757">
        <f>SUM(DO757:DR757)</f>
        <v/>
      </c>
      <c r="DV757">
        <f>ROUND(DU757*0.1,0)</f>
        <v/>
      </c>
      <c r="DW757">
        <f>DU757+DV757</f>
        <v/>
      </c>
      <c r="DZ757">
        <f>IFERROR(INDEX(ADJ!$A$1:$BZ$1000,MATCH(PAYROLL!$D757,ADJ!A$1:A$500,0),MATCH(PAYROLL!DZ$2,ADJ!$2:$2,0)),0)</f>
        <v/>
      </c>
      <c r="EA757">
        <f>IFERROR(INDEX(ADJ!$A$1:$BZ$1000,MATCH(PAYROLL!$D757,ADJ!A$1:A$500,0),MATCH(PAYROLL!EA$2,ADJ!$2:$2,0)),0)</f>
        <v/>
      </c>
      <c r="EB757">
        <f>IFERROR(INDEX(ADJ!$A$1:$BZ$1000,MATCH(PAYROLL!$D757,ADJ!A$1:A$500,0),MATCH(PAYROLL!EB$2,ADJ!$2:$2,0)),0)</f>
        <v/>
      </c>
      <c r="EC757">
        <f>IFERROR(INDEX(ADJ!$A$1:$BZ$1000,MATCH(PAYROLL!$D757,ADJ!A$1:A$500,0),MATCH(PAYROLL!EC$2,ADJ!$2:$2,0)),0)</f>
        <v/>
      </c>
      <c r="ED757">
        <f>IFERROR(INDEX(ADJ!$A$1:$BZ$1000,MATCH(PAYROLL!$D757,ADJ!A$1:A$500,0),MATCH(PAYROLL!ED$2,ADJ!$2:$2,0)),0)</f>
        <v/>
      </c>
      <c r="EE757">
        <f>IFERROR(INDEX(ADJ!$A$1:$BZ$1000,MATCH(PAYROLL!$D757,ADJ!A$1:A$500,0),MATCH(PAYROLL!EE$2,ADJ!$2:$2,0)),0)</f>
        <v/>
      </c>
      <c r="EF757">
        <f>IFERROR(INDEX(ADJ!$A$1:$BZ$1000,MATCH(PAYROLL!$D757,ADJ!A$1:A$500,0),MATCH(PAYROLL!EF$2,ADJ!$2:$2,0)),0)</f>
        <v/>
      </c>
      <c r="EG757">
        <f>IFERROR(INDEX(ADJ!$A$1:$BZ$1000,MATCH(PAYROLL!$D757,ADJ!A$1:A$500,0),MATCH(PAYROLL!EG$2,ADJ!$2:$2,0)),0)</f>
        <v/>
      </c>
      <c r="EH757">
        <f>IFERROR(INDEX(ADJ!$A$1:$BZ$1000,MATCH(PAYROLL!$D757,ADJ!A$1:A$500,0),MATCH(PAYROLL!EH$2,ADJ!$2:$2,0)),0)</f>
        <v/>
      </c>
      <c r="EI757">
        <f>IFERROR(INDEX(ADJ!$A$1:$BZ$1000,MATCH(PAYROLL!D757,ADJ!A$1:A$500,0),MATCH(PAYROLL!EI$2,ADJ!$2:$2,0)),0)</f>
        <v/>
      </c>
      <c r="EJ757">
        <f>IFERROR(INDEX(ADJ!$A$1:$BZ$1000,MATCH(PAYROLL!$D757,ADJ!A$1:A$500,0),MATCH(PAYROLL!EJ$2,ADJ!$2:$2,0)),0)</f>
        <v/>
      </c>
      <c r="EK757">
        <f>SUM(DZ757:EJ757)</f>
        <v/>
      </c>
    </row>
    <row r="758">
      <c r="A758" t="n">
        <v>756</v>
      </c>
      <c r="B758" t="inlineStr">
        <is>
          <t>Lê Hồng Trang</t>
        </is>
      </c>
      <c r="D758" t="inlineStr">
        <is>
          <t>156969-01</t>
        </is>
      </c>
      <c r="S758">
        <f>IFERROR(INDEX(PIS!$A$1:$BZ$1000,MATCH($D758,PIS!C$1:C$500,0),MATCH("Lương CB tháng trước",PIS!$1:$1,0)),0)</f>
        <v/>
      </c>
      <c r="T758">
        <f>IFERROR(INDEX(PIS!$A$1:$BZ$1000,MATCH($D758,PIS!C$1:C$500,0),MATCH("Lương CB hiện tại",PIS!$1:$1,0)),0)</f>
        <v/>
      </c>
      <c r="U758">
        <f>IFERROR(INDEX(PIS!$A$1:$BZ$1000,MATCH($D758,PIS!C$1:C$500,0),MATCH("Lương đóng BHBB",PIS!$1:$1,0)),0)</f>
        <v/>
      </c>
      <c r="V758">
        <f>IFERROR(INDEX(PIS!$A$1:$BZ$1000,MATCH($D758,PIS!C$1:C$500,0),MATCH(V$2,PIS!$2:$2,0)),0)</f>
        <v/>
      </c>
      <c r="W758">
        <f>IFERROR(INDEX(PIS!$A$1:$BZ$1000,MATCH($D758,PIS!C$1:C$500,0),MATCH(W$2,PIS!$2:$2,0)),0)</f>
        <v/>
      </c>
      <c r="X758">
        <f>IFERROR(INDEX(PIS!$A$1:$BZ$1000,MATCH($D758,PIS!C$1:C$500,0),MATCH(X$2,PIS!$2:$2,0)),0)</f>
        <v/>
      </c>
      <c r="Y758">
        <f>IFERROR(INDEX(PIS!$A$1:$BZ$1000,MATCH($D758,PIS!C$1:C$500,0),MATCH(Y$2,PIS!$2:$2,0)),0)</f>
        <v/>
      </c>
      <c r="Z758">
        <f>IFERROR(INDEX(PIS!$A$1:$BZ$1000,MATCH($D758,PIS!C$1:C$500,0),MATCH(Z$2,PIS!$2:$2,0)),0)</f>
        <v/>
      </c>
      <c r="AA758">
        <f>IFERROR(INDEX(PIS!$A$1:$BZ$1000,MATCH($D758,PIS!C$1:C$500,0),MATCH(AA$2,PIS!$2:$2,0)),0)</f>
        <v/>
      </c>
      <c r="AB758">
        <f>IFERROR(INDEX(PIS!$A$1:$BZ$1000,MATCH($D758,PIS!C$1:C$500,0),MATCH(AB$2,PIS!$2:$2,0)),0)</f>
        <v/>
      </c>
      <c r="AC758">
        <f>SUM(V758:AB758)</f>
        <v/>
      </c>
      <c r="AD758">
        <f>IFERROR(INDEX(TIMESHEET!$A$1:$AI$5000,MATCH($D758,TIMESHEET!A$1:A$500,0),MATCH("T100",TIMESHEET!$2:$2,0))-2,0)</f>
        <v/>
      </c>
      <c r="AE758">
        <f>IFERROR(INDEX(TIMESHEET!$A$1:$AI$5000,MATCH($D758,TIMESHEET!A$1:A$500,0),MATCH("T202",TIMESHEET!$2:$2,0)),0)</f>
        <v/>
      </c>
      <c r="AF758">
        <f>IFERROR(INDEX(TIMESHEET!$A$1:$AI$5000,MATCH($D758,TIMESHEET!A$1:A$500,0),MATCH("T302",TIMESHEET!$2:$2,0)),0)</f>
        <v/>
      </c>
      <c r="AG758">
        <f>IFERROR(INDEX(TIMESHEET!$A$1:$AI$5000,MATCH($D758,TIMESHEET!A$1:A$500,0),MATCH("T406",TIMESHEET!$2:$2,0)),0)</f>
        <v/>
      </c>
      <c r="AH758">
        <f>AE758+AG758</f>
        <v/>
      </c>
      <c r="AI758">
        <f>IFERROR(INDEX(TIMESHEET!$A$1:$AI$5000,MATCH($D758,TIMESHEET!A$1:A$500,0),MATCH("T701",TIMESHEET!$2:$2,0)),0)</f>
        <v/>
      </c>
      <c r="AJ758">
        <f>IFERROR(INDEX(TIMESHEET!$A$1:$AI$5000,MATCH($D758,TIMESHEET!B$1:B$500,0),MATCH("T320",TIMESHEET!$2:$2,0)),0)</f>
        <v/>
      </c>
      <c r="AK758">
        <f>IFERROR(IF(LEFT(INDEX(PIS!O$1:O$500,MATCH(D758,PIS!C$1:C$500)),1)="M",T758/AD758*SUM(AE758:AG758),T758*AD758),0)</f>
        <v/>
      </c>
      <c r="AL758">
        <f>IFERROR(INDEX(ADJ!$A$1:$BZ$1000,MATCH(PAYROLL!D758,ADJ!A$1:A$500,0),MATCH(PAYROLL!AL$2,ADJ!$2:$2,0)),0)</f>
        <v/>
      </c>
      <c r="AM758">
        <f>SUM(AK758:AL758)</f>
        <v/>
      </c>
      <c r="AN758">
        <f>IFERROR(ROUND(V758/$AD758*$AH758,0),0)</f>
        <v/>
      </c>
      <c r="AO758">
        <f>IFERROR(ROUND(W758/$AD758*$AH758,0),0)</f>
        <v/>
      </c>
      <c r="AP758">
        <f>IFERROR(ROUND(X758/$AD758*$AE758,0),0)</f>
        <v/>
      </c>
      <c r="AQ758">
        <f>IFERROR(ROUND(Y758/$AD758*$AH758,0),0)</f>
        <v/>
      </c>
      <c r="AR758">
        <f>IFERROR(ROUND(Z758/$AD758*$AH758,0),0)</f>
        <v/>
      </c>
      <c r="AS758">
        <f>IFERROR(ROUND(AA758/$AD758*$AH758,0),0)</f>
        <v/>
      </c>
      <c r="AT758">
        <f>IFERROR(IF((AE758+AF758+AG758)&gt;13,AB758,ROUND(AB758/AD758*AH758,0)),0)</f>
        <v/>
      </c>
      <c r="AU758">
        <f>IFERROR(INDEX(ADJ!$A$1:$BZ$1000,MATCH(PAYROLL!D758,ADJ!A$1:A$500,0),MATCH(PAYROLL!AU$2,ADJ!$2:$2,0)),0)</f>
        <v/>
      </c>
      <c r="AV758">
        <f>ROUND(SUM(AN758:AU758),0)</f>
        <v/>
      </c>
      <c r="AW758">
        <f>IFERROR(INDEX(TIMESHEET!$A$1:$AI$5000,MATCH(PAYROLL!D758,TIMESHEET!A$1:A$500,0),MATCH("T620",TIMESHEET!$2:$2,0)),0)</f>
        <v/>
      </c>
      <c r="AX758">
        <f>IFERROR(INDEX(TIMESHEET!$A$1:$AI$5000,MATCH(PAYROLL!D758,TIMESHEET!A$1:A$500,0),MATCH("T601",TIMESHEET!$2:$2,0)),0)</f>
        <v/>
      </c>
      <c r="AY758">
        <f>IFERROR(INDEX(TIMESHEET!$A$1:$AI$5000,MATCH(PAYROLL!D758,TIMESHEET!A$1:A$500,0),MATCH("T602",TIMESHEET!$2:$2,0)),0)</f>
        <v/>
      </c>
      <c r="AZ758">
        <f>IFERROR(INDEX(TIMESHEET!$A$1:$AI$5000,MATCH(PAYROLL!D758,TIMESHEET!A$1:A$500,0),MATCH("T603",TIMESHEET!$2:$2,0)),0)</f>
        <v/>
      </c>
      <c r="BA758">
        <f>IFERROR(INDEX(TIMESHEET!$A$1:$AI$5000,MATCH(PAYROLL!D758,TIMESHEET!A$1:A$500,0),MATCH("T611",TIMESHEET!$2:$2,0)),0)</f>
        <v/>
      </c>
      <c r="BB758">
        <f>IFERROR(INDEX(TIMESHEET!$A$1:$AI$5000,MATCH(PAYROLL!D758,TIMESHEET!A$1:A$500,0),MATCH("T612",TIMESHEET!$2:$2,0)),0)</f>
        <v/>
      </c>
      <c r="BC758">
        <f>IFERROR(INDEX(TIMESHEET!$A$1:$AI$5000,MATCH(PAYROLL!D758,TIMESHEET!A$1:A$500,0),MATCH("T613",TIMESHEET!$2:$2,0)),0)</f>
        <v/>
      </c>
      <c r="BD758">
        <f>IFERROR(INDEX(TIMESHEET!$A$1:$AI$5000,MATCH(PAYROLL!D758,TIMESHEET!A$1:A$500,0),MATCH("T500",TIMESHEET!$2:$2,0)),0)</f>
        <v/>
      </c>
      <c r="BE758">
        <f>IFERROR(IF(LEFT(INDEX(PIS!O$1:O$500,MATCH(D758,PIS!C$1:C$500)),1)="M",T758/AD758/8*(AW758+AX758*1.5+AY758*2+AZ758*3+BA758*2.1+BB758*2.7+BC758*3.9+BD758*0.3),T758/8*(AW758+AX758*1.5+AY758*2+AZ758*3+BA758*2.1+BB758*2.7+BC758*3.9+BD758*0.3)),0)</f>
        <v/>
      </c>
      <c r="BF758">
        <f>IFERROR(INDEX(ADJ!$A$1:$BZ$1000,MATCH(PAYROLL!$D758,ADJ!A$1:A$500,0),MATCH(PAYROLL!BF$2,ADJ!$2:$2,0)),0)</f>
        <v/>
      </c>
      <c r="BG758">
        <f>IFERROR(INDEX(ADJ!$A$1:$BZ$1000,MATCH(PAYROLL!D758,ADJ!A$1:A$500,0),MATCH(PAYROLL!BG$2,ADJ!$2:$2,0)),0)</f>
        <v/>
      </c>
      <c r="BH758">
        <f>IFERROR(INDEX(ADJ!$A$1:$BZ$1000,MATCH(PAYROLL!D758,ADJ!A$1:A$500,0),MATCH(PAYROLL!BH$2,ADJ!$2:$2,0)),0)</f>
        <v/>
      </c>
      <c r="BI758">
        <f>IFERROR(INDEX(ADJ!$A$1:$BZ$1000,MATCH(PAYROLL!D758,ADJ!A$1:A$500,0),MATCH(PAYROLL!BI$2,ADJ!$2:$2,0)),0)</f>
        <v/>
      </c>
      <c r="BJ758">
        <f>IFERROR(INDEX(ADJ!$A$1:$BZ$1000,MATCH(PAYROLL!D758,ADJ!A$1:A$500,0),MATCH(PAYROLL!BJ$2,ADJ!$2:$2,0)),0)</f>
        <v/>
      </c>
      <c r="BK758">
        <f>SUM(BF758:BJ758)</f>
        <v/>
      </c>
      <c r="BL758">
        <f>IFERROR(INDEX(ADJ!$A$1:$BZ$1000,MATCH(PAYROLL!D758,ADJ!A$1:A$500,0),MATCH(PAYROLL!BL$2,ADJ!$2:$2,0)),0)</f>
        <v/>
      </c>
      <c r="BM758">
        <f>IFERROR(INDEX(ADJ!$A$1:$BZ$1000,MATCH(PAYROLL!D758,ADJ!A$1:A$500,0),MATCH(PAYROLL!BM$2,ADJ!$2:$2,0)),0)</f>
        <v/>
      </c>
      <c r="BN758">
        <f>IFERROR(INDEX(ADJ!$A$1:$BZ$1000,MATCH(PAYROLL!D758,ADJ!A$1:A$500,0),MATCH(PAYROLL!BN$2,ADJ!$2:$2,0)),0)</f>
        <v/>
      </c>
      <c r="BO758">
        <f>IFERROR(INDEX(ADJ!$A$1:$BZ$1000,MATCH(PAYROLL!D758,ADJ!A$1:A$500,0),MATCH(PAYROLL!BO$2,ADJ!$2:$2,0)),0)</f>
        <v/>
      </c>
      <c r="BP758">
        <f>SUM(AM758,AV758,BE758,BK758,BL758:BO758)</f>
        <v/>
      </c>
      <c r="BQ758">
        <f>BO758</f>
        <v/>
      </c>
      <c r="BR758">
        <f>IFERROR(ROUND(IF(LEFT(INDEX(PIS!O$1:O$500,MATCH(D758,PIS!C$1:C$500)),1)="D",T758/8*(BD758*0.3),IF(LEFT(INDEX(PIS!O$1:O$500,MATCH(D758,PIS!C$1:C$500)),1)="H",T758*($BD758*0.3),T758/$AD758/8*($BD758*0.3))),0),0)</f>
        <v/>
      </c>
      <c r="BS758">
        <f>IF(AP758&lt;1,0,MIN(AP758,730000))</f>
        <v/>
      </c>
      <c r="BT758">
        <f>IFERROR(ROUND((BE758-SUM(AW758:BC758)*T758/AD758/8),0)-BR758,0)</f>
        <v/>
      </c>
      <c r="BU758">
        <f>AO758</f>
        <v/>
      </c>
      <c r="BV758">
        <f>SUM(BQ758:BU758)</f>
        <v/>
      </c>
      <c r="BW758">
        <f>BP758-BV758</f>
        <v/>
      </c>
      <c r="BX758">
        <f>IFERROR(IF(RIGHT(INDEX(PIS!O$1:O$500,MATCH(D758,PIS!C$1:C$500)),5)="Gross",MIN(U758+V758,VLOOKUP("R700",TSC!B:C,2,0)*VLOOKUP("R101",TSC!B:C,2,0))*VLOOKUP("R701",TSC!B:C,2,0)%,0),0)</f>
        <v/>
      </c>
      <c r="BY758">
        <f>IFERROR(IF(RIGHT(INDEX(PIS!O$1:O$500,MATCH(D758,PIS!C$1:C$500)),5)="Gross",MIN(U758+V758,VLOOKUP("R700",TSC!B:C,2,0)*VLOOKUP("R101",TSC!B:C,2,0))*VLOOKUP("T704",TSC!B:C,2,0)%,0),0)</f>
        <v/>
      </c>
      <c r="BZ758">
        <f>IFERROR(IF(RIGHT(INDEX(PIS!O$1:O$500,MATCH(D758,PIS!C$1:C$500)),5)="Gross",MIN(U758+V758,VLOOKUP("R700",TSC!B:C,2,0)*VLOOKUP("1",TSC!F:G,2,0))*VLOOKUP("T705",TSC!B:C,2,0)%,0),0)</f>
        <v/>
      </c>
      <c r="CA758">
        <f>IFERROR(INDEX(ADJ!$A$1:$BZ$1000,MATCH(PAYROLL!D758,ADJ!A$1:A$500,0),MATCH(PAYROLL!CA$2,ADJ!$2:$2,0)),0)</f>
        <v/>
      </c>
      <c r="CB758">
        <f>IFERROR(INDEX(ADJ!$A$1:$BZ$1000,MATCH(PAYROLL!D758,ADJ!A$1:A$500,0),MATCH(PAYROLL!CB$2,ADJ!$2:$2,0)),0)</f>
        <v/>
      </c>
      <c r="CC758">
        <f>SUM(BX758:CB758)</f>
        <v/>
      </c>
      <c r="CD758">
        <f>IFERROR(INDEX(PIS!$A$1:$BZ$1000,MATCH(PAYROLL!D758,PIS!C$1:C$500,0),MATCH(PAYROLL!CD$1,PIS!$1:$1,0)),0)</f>
        <v/>
      </c>
      <c r="CE758">
        <f>IFERROR(IF(OR(INDEX(PIS!P$1:P$500,MATCH(D758,PIS!C$1:C$500,0))="LT2",INDEX(PIS!P$1:P$500,MATCH(D758,PIS!C$1:C$500,0))="P10"),0,SUM(CC758,CD758*VLOOKUP("R601",TSC!B:C,2,0),VLOOKUP("R602",TSC!B:C,2,0))),0)</f>
        <v/>
      </c>
      <c r="CF758">
        <f>MAX(BW758-CE758,0)</f>
        <v/>
      </c>
      <c r="CG758">
        <f>IFERROR(IF(OR(RIGHT(INDEX(PIS!P$1:P$500,MATCH(D758,PIS!C$1:C$500)),5)="P10",RIGHT(INDEX(PIS!P$1:P$500,MATCH(D758,PIS!C$1:C$500)),5)="CK"),0,IF(CF758&lt;=5000000,CF758*5%,IF(CF758&lt;=10000000,CF758*10%-250000,IF(CF758&lt;=18000000,CF758*15%-750000,IF(CF758&lt;=32000000,CF758*20%-1650000,IF(CF758&lt;=52000000,CF758*25%-3250000,IF(CF758&lt;=80000000,BH758*30%-5850000,CF758*35%-9850000))))))),0)</f>
        <v/>
      </c>
      <c r="CH758">
        <f>IFERROR(IF(OR(INDEX(PIS!P$1:P$500,MATCH(D758,PIS!C$1:C$500))="LT",INDEX(PIS!P$1:P$500,MATCH(D758,PIS!C$1:C$500))="CK"),0,IF(CF758&lt;2000000,0,CF758*10%)),0)</f>
        <v/>
      </c>
      <c r="CI758">
        <f>IFERROR(INDEX(ADJ!$A$1:$BZ$1000,MATCH(PAYROLL!D758,ADJ!A$1:A$500,0),MATCH(PAYROLL!CI$2,ADJ!$2:$2,0)),0)</f>
        <v/>
      </c>
      <c r="CJ758">
        <f>IFERROR(INDEX(ADJ!$A$1:$BZ$1000,MATCH(PAYROLL!D758,ADJ!A$1:A$500,0),MATCH(PAYROLL!CJ$2,ADJ!$2:$2,0)),0)</f>
        <v/>
      </c>
      <c r="CK758">
        <f>IFERROR(INDEX(ADJ!$A$1:$BZ$1000,MATCH(PAYROLL!D758,ADJ!A$1:A$500,0),MATCH(PAYROLL!CK$2,ADJ!$2:$2,0)),0)</f>
        <v/>
      </c>
      <c r="CL758">
        <f>SUM(CG758:CK758)</f>
        <v/>
      </c>
      <c r="CM758">
        <f>ROUND(SUM(CH758:CK758),0)</f>
        <v/>
      </c>
      <c r="CN758">
        <f>IFERROR(INDEX(CSDA!D$1:D$500,MATCH($CN$2,CSDA!C$1:C$500,0))*INDEX(PIS!V$1:V$500,MATCH(D758,PIS!C$1:C$500))+INDEX(ADJ!$A$1:$BZ$1000,MATCH(PAYROLL!D758,ADJ!A$1:A$500,0),MATCH(PAYROLL!CN$2,ADJ!$2:$2,0)),0)</f>
        <v/>
      </c>
      <c r="CO758">
        <f>IFERROR(INDEX(ADJ!$A$1:$BZ$1000,MATCH(PAYROLL!D758,ADJ!A$1:A$500,0),MATCH(PAYROLL!CO$2,ADJ!$2:$2,0)),0)</f>
        <v/>
      </c>
      <c r="CP758">
        <f>IFERROR(INDEX(ADJ!$A$1:$BZ$1000,MATCH(PAYROLL!D758,ADJ!A$1:A$500,0),MATCH(PAYROLL!CP$2,ADJ!$2:$2,0)),0)</f>
        <v/>
      </c>
      <c r="CQ758">
        <f>BP758-CL758-CI758-CM758-CN758-CO758-CP758-CC758</f>
        <v/>
      </c>
      <c r="CR758">
        <f>IFERROR(IF(RIGHT(INDEX(PIS!O$1:O$500,MATCH(D758,PIS!C$1:C$500,0)),5)="Gross",MIN(U758+V758,VLOOKUP("R700",TSC!B:C,2,0)*VLOOKUP("R101",TSC!B:C,2,0))*(VLOOKUP("T711",TSC!B:C,2,0)+VLOOKUP("T712",TSC!B:C,2,0))%,MIN(T758+V758,VLOOKUP("R700",TSC!B:C,2,0)*VLOOKUP("R101",TSC!B:C,2,0))*(VLOOKUP("T711",TSC!B:C,2,0)+VLOOKUP("T712",TSC!B:C,2,0)+VLOOKUP("R701",TSC!B:C,2,0))%),0)</f>
        <v/>
      </c>
      <c r="CS758">
        <f>IFERROR(IF(RIGHT(INDEX(PIS!O$1:O$500,MATCH(D758,PIS!C$1:C$500,0)),5)="Gross",MIN(U758+V758,VLOOKUP("R700",TSC!B:C,2,0)*VLOOKUP("R101",TSC!B:C,2,0))*(VLOOKUP("T714",TSC!B:C,2,0))%,MIN(T758+V758,VLOOKUP("R700",TSC!B:C,2,0)*VLOOKUP("R101",TSC!B:C,2,0))*(VLOOKUP("T704",TSC!B:C,2,0)+VLOOKUP("T714",TSC!B:C,2,0))%),0)</f>
        <v/>
      </c>
      <c r="CT758">
        <f>IFERROR(IF(RIGHT(INDEX(PIS!O$1:O$500,MATCH(D758,PIS!C$1:C$500,0)),5)="Gross",MIN(U758+V758,VLOOKUP("R700",TSC!B:C,2,0)*VLOOKUP("R101",TSC!B:C,2,0))*VLOOKUP("T705",TSC!B:C,2,0)%,MIN(T758+V758,VLOOKUP("R700",TSC!B:C,2,0)*VLOOKUP("R101",TSC!B:C,2,0))*VLOOKUP("T705",TSC!B:C,2,0)%),0)</f>
        <v/>
      </c>
      <c r="CU758">
        <f>IFERROR(IF(RIGHT(INDEX(PIS!O$1:O$500,MATCH(D758,PIS!C$1:C$500,0)),5)="Gross",MIN(U758+V758,VLOOKUP("R700",TSC!B:C,2,0)*VLOOKUP("R101",TSC!B:C,2,0))*(VLOOKUP("T713",TSC!B:C,2,0))%,MIN(T758+V758,VLOOKUP("R700",TSC!B:C,2,0)*VLOOKUP("R101",TSC!B:C,2,0))*(VLOOKUP("T713",TSC!B:C,2,0))%),0)</f>
        <v/>
      </c>
      <c r="CV758">
        <f>IFERROR(INDEX(ADJ!$A$1:$BZ$1000,MATCH(PAYROLL!D758,ADJ!A$1:A$500,0),MATCH(PAYROLL!CV$2,ADJ!$2:$2,0)),0)</f>
        <v/>
      </c>
      <c r="CW758">
        <f>IFERROR(INDEX(ADJ!$A$1:$BZ$1000,MATCH(PAYROLL!D758,ADJ!A$1:A$500,0),MATCH(PAYROLL!CW$2,ADJ!$2:$2,0)),0)</f>
        <v/>
      </c>
      <c r="CX758">
        <f>SUM(CR758:CW758)</f>
        <v/>
      </c>
      <c r="CY758">
        <f>ROUND(IF(CR758&gt;0,T758+V758*VLOOKUP("R202",TSC!$B$1:$C$500,2,0),0),0)</f>
        <v/>
      </c>
      <c r="CZ758">
        <f>IFERROR(INDEX(CSDA!D$1:D$500,MATCH($CZ$2,CSDA!C$1:C$500,0)),0)</f>
        <v/>
      </c>
      <c r="DA758">
        <f>ROUND(T758*0.7%,0)</f>
        <v/>
      </c>
      <c r="DB758">
        <f>ROUND(T758/12,0)</f>
        <v/>
      </c>
      <c r="DC758">
        <f ref="DC758" t="array">IFERROR(INDEX(CSDA!D$1:D$500,MATCH("Trích giữ"&amp;PAYROLL!DC$2,CSDA!A$1:A$500&amp;CSDA!C$1:C$500,0)),0)</f>
        <v/>
      </c>
      <c r="DD758">
        <f ref="DD758" t="array">IFERROR(INDEX(CSDA!D$1:D$500,MATCH("Trích giữ"&amp;PAYROLL!DD$2,CSDA!A$1:A$500&amp;CSDA!C$1:C$500,0)),0)</f>
        <v/>
      </c>
      <c r="DE758">
        <f ref="DE758" t="array">IFERROR(INDEX(CSDA!D$1:D$500,MATCH("Trích giữ"&amp;PAYROLL!DE$2,CSDA!A$1:A$500&amp;CSDA!C$1:C$500,0)),0)</f>
        <v/>
      </c>
      <c r="DF758">
        <f>IFERROR(INDEX(CSDA!D$1:D$500,MATCH(PAYROLL!DF$2,CSDA!C$1:C$500,0)),0)</f>
        <v/>
      </c>
      <c r="DG758">
        <f ref="DG758" t="array">IFERROR(INDEX(CSDA!D$1:D$500,MATCH("Trích giữ"&amp;PAYROLL!DG$2,CSDA!A$1:A$500&amp;CSDA!C$1:C$500,0)),0)</f>
        <v/>
      </c>
      <c r="DH758">
        <f>ROUND(T758/26,0)</f>
        <v/>
      </c>
      <c r="DI758">
        <f ref="DI758" t="array">IFERROR(INDEX(CSDA!D$1:D$500,MATCH("Trích giữ"&amp;PAYROLL!DI$2,CSDA!A$1:A$500&amp;CSDA!C$1:C$500,0)),0)</f>
        <v/>
      </c>
      <c r="DJ758">
        <f>IF(U758=0,T758*21.5%-BL758,0)</f>
        <v/>
      </c>
      <c r="DK758">
        <f ref="DK758" t="array">IFERROR(INDEX(CSDA!D$1:D$500,MATCH("Trích giữ"&amp;PAYROLL!DK$2,CSDA!A$1:A$500&amp;CSDA!C$1:C$500,0)),0)</f>
        <v/>
      </c>
      <c r="DL758">
        <f>IFERROR(INDEX(CSDA!D$1:D$500,MATCH(PAYROLL!DL$2,CSDA!C$1:C$500,0))/12,0)</f>
        <v/>
      </c>
      <c r="DM758">
        <f>SUM(DB758:DL758)</f>
        <v/>
      </c>
      <c r="DN758">
        <f>IFERROR(INDEX(ADJ!$A$1:$BZ$1000,MATCH(PAYROLL!D758,ADJ!A$1:A$500,0),MATCH(PAYROLL!DN$2,ADJ!$2:$2,0)),0)</f>
        <v/>
      </c>
      <c r="DO758">
        <f>IFERROR(SUM(BP758,DM758:DN758,CX758:DA758)-DT758,0)</f>
        <v/>
      </c>
      <c r="DP758">
        <f ref="DP758" t="array">SUM(BW758*IFERROR(INDEX(CSDA!D$1:D$500,MATCH(BW$2,CSDA!C$1:C$500,0)),0)%,CX758*IFERROR(INDEX(CSDA!D$1:D$500,MATCH(CX$2,CSDA!C$1:C$500,0)),0)%,DA758*IFERROR(INDEX(CSDA!D$1:D$500,MATCH(DA$2,CSDA!C$1:C$500,0)),0)%,DB758*IFERROR(INDEX(CSDA!D$1:D$500,MATCH(DB$2,CSDA!C$1:C$500,0)),0)%,DF758*IFERROR(INDEX(CSDA!D$1:D$500,MATCH("Phí dịch vụ"&amp;PAYROLL!DF$2,CSDA!A$1:A$500&amp;CSDA!C$1:C$500,0)),0)%,DC758*IFERROR(INDEX(CSDA!D$1:D$500,MATCH("Phí dịch vụ"&amp;PAYROLL!DC$2,CSDA!A$1:A$500&amp;CSDA!C$1:C$500,0)),0)%,DH758*IFERROR(INDEX(CSDA!D$1:D$500,MATCH("Phí dịch vụ"&amp;PAYROLL!DH$2,CSDA!A$1:A$500&amp;CSDA!C$1:C$500,0)),0)%,DJ758*IFERROR(INDEX(CSDA!D$1:D$500,MATCH("Phí dịch vụ"&amp;PAYROLL!DJ$2,CSDA!A$1:A$500&amp;CSDA!C$1:C$500,0)),0)%,BN758*IFERROR(INDEX(CSDA!D$1:D$500,MATCH(BN$2,CSDA!C$1:C$500,0)),0)%)-BN758*7%</f>
        <v/>
      </c>
      <c r="DQ758">
        <f>IFERROR(INDEX(ADJ!$A$1:$BZ$1000,MATCH(PAYROLL!D758,ADJ!A$1:A$500,0),MATCH(PAYROLL!DQ$2,ADJ!$2:$2,0)),0)</f>
        <v/>
      </c>
      <c r="DR758">
        <f>IFERROR(INDEX(ADJ!$A$1:$BZ$1000,MATCH(PAYROLL!D758,ADJ!A$1:A$500,0),MATCH(PAYROLL!DR$2,ADJ!$2:$2,0)),0)</f>
        <v/>
      </c>
      <c r="DS758">
        <f>SUM(DP758:DR758)</f>
        <v/>
      </c>
      <c r="DT758">
        <f>EK758</f>
        <v/>
      </c>
      <c r="DU758">
        <f>SUM(DO758:DR758)</f>
        <v/>
      </c>
      <c r="DV758">
        <f>ROUND(DU758*0.1,0)</f>
        <v/>
      </c>
      <c r="DW758">
        <f>DU758+DV758</f>
        <v/>
      </c>
      <c r="DZ758">
        <f>IFERROR(INDEX(ADJ!$A$1:$BZ$1000,MATCH(PAYROLL!$D758,ADJ!A$1:A$500,0),MATCH(PAYROLL!DZ$2,ADJ!$2:$2,0)),0)</f>
        <v/>
      </c>
      <c r="EA758">
        <f>IFERROR(INDEX(ADJ!$A$1:$BZ$1000,MATCH(PAYROLL!$D758,ADJ!A$1:A$500,0),MATCH(PAYROLL!EA$2,ADJ!$2:$2,0)),0)</f>
        <v/>
      </c>
      <c r="EB758">
        <f>IFERROR(INDEX(ADJ!$A$1:$BZ$1000,MATCH(PAYROLL!$D758,ADJ!A$1:A$500,0),MATCH(PAYROLL!EB$2,ADJ!$2:$2,0)),0)</f>
        <v/>
      </c>
      <c r="EC758">
        <f>IFERROR(INDEX(ADJ!$A$1:$BZ$1000,MATCH(PAYROLL!$D758,ADJ!A$1:A$500,0),MATCH(PAYROLL!EC$2,ADJ!$2:$2,0)),0)</f>
        <v/>
      </c>
      <c r="ED758">
        <f>IFERROR(INDEX(ADJ!$A$1:$BZ$1000,MATCH(PAYROLL!$D758,ADJ!A$1:A$500,0),MATCH(PAYROLL!ED$2,ADJ!$2:$2,0)),0)</f>
        <v/>
      </c>
      <c r="EE758">
        <f>IFERROR(INDEX(ADJ!$A$1:$BZ$1000,MATCH(PAYROLL!$D758,ADJ!A$1:A$500,0),MATCH(PAYROLL!EE$2,ADJ!$2:$2,0)),0)</f>
        <v/>
      </c>
      <c r="EF758">
        <f>IFERROR(INDEX(ADJ!$A$1:$BZ$1000,MATCH(PAYROLL!$D758,ADJ!A$1:A$500,0),MATCH(PAYROLL!EF$2,ADJ!$2:$2,0)),0)</f>
        <v/>
      </c>
      <c r="EG758">
        <f>IFERROR(INDEX(ADJ!$A$1:$BZ$1000,MATCH(PAYROLL!$D758,ADJ!A$1:A$500,0),MATCH(PAYROLL!EG$2,ADJ!$2:$2,0)),0)</f>
        <v/>
      </c>
      <c r="EH758">
        <f>IFERROR(INDEX(ADJ!$A$1:$BZ$1000,MATCH(PAYROLL!$D758,ADJ!A$1:A$500,0),MATCH(PAYROLL!EH$2,ADJ!$2:$2,0)),0)</f>
        <v/>
      </c>
      <c r="EI758">
        <f>IFERROR(INDEX(ADJ!$A$1:$BZ$1000,MATCH(PAYROLL!D758,ADJ!A$1:A$500,0),MATCH(PAYROLL!EI$2,ADJ!$2:$2,0)),0)</f>
        <v/>
      </c>
      <c r="EJ758">
        <f>IFERROR(INDEX(ADJ!$A$1:$BZ$1000,MATCH(PAYROLL!$D758,ADJ!A$1:A$500,0),MATCH(PAYROLL!EJ$2,ADJ!$2:$2,0)),0)</f>
        <v/>
      </c>
      <c r="EK758">
        <f>SUM(DZ758:EJ758)</f>
        <v/>
      </c>
    </row>
    <row r="759">
      <c r="A759" t="n">
        <v>757</v>
      </c>
      <c r="B759" t="inlineStr">
        <is>
          <t>Hà Hữu Luân</t>
        </is>
      </c>
      <c r="D759" t="inlineStr">
        <is>
          <t>156961-01</t>
        </is>
      </c>
      <c r="S759">
        <f>IFERROR(INDEX(PIS!$A$1:$BZ$1000,MATCH($D759,PIS!C$1:C$500,0),MATCH("Lương CB tháng trước",PIS!$1:$1,0)),0)</f>
        <v/>
      </c>
      <c r="T759">
        <f>IFERROR(INDEX(PIS!$A$1:$BZ$1000,MATCH($D759,PIS!C$1:C$500,0),MATCH("Lương CB hiện tại",PIS!$1:$1,0)),0)</f>
        <v/>
      </c>
      <c r="U759">
        <f>IFERROR(INDEX(PIS!$A$1:$BZ$1000,MATCH($D759,PIS!C$1:C$500,0),MATCH("Lương đóng BHBB",PIS!$1:$1,0)),0)</f>
        <v/>
      </c>
      <c r="V759">
        <f>IFERROR(INDEX(PIS!$A$1:$BZ$1000,MATCH($D759,PIS!C$1:C$500,0),MATCH(V$2,PIS!$2:$2,0)),0)</f>
        <v/>
      </c>
      <c r="W759">
        <f>IFERROR(INDEX(PIS!$A$1:$BZ$1000,MATCH($D759,PIS!C$1:C$500,0),MATCH(W$2,PIS!$2:$2,0)),0)</f>
        <v/>
      </c>
      <c r="X759">
        <f>IFERROR(INDEX(PIS!$A$1:$BZ$1000,MATCH($D759,PIS!C$1:C$500,0),MATCH(X$2,PIS!$2:$2,0)),0)</f>
        <v/>
      </c>
      <c r="Y759">
        <f>IFERROR(INDEX(PIS!$A$1:$BZ$1000,MATCH($D759,PIS!C$1:C$500,0),MATCH(Y$2,PIS!$2:$2,0)),0)</f>
        <v/>
      </c>
      <c r="Z759">
        <f>IFERROR(INDEX(PIS!$A$1:$BZ$1000,MATCH($D759,PIS!C$1:C$500,0),MATCH(Z$2,PIS!$2:$2,0)),0)</f>
        <v/>
      </c>
      <c r="AA759">
        <f>IFERROR(INDEX(PIS!$A$1:$BZ$1000,MATCH($D759,PIS!C$1:C$500,0),MATCH(AA$2,PIS!$2:$2,0)),0)</f>
        <v/>
      </c>
      <c r="AB759">
        <f>IFERROR(INDEX(PIS!$A$1:$BZ$1000,MATCH($D759,PIS!C$1:C$500,0),MATCH(AB$2,PIS!$2:$2,0)),0)</f>
        <v/>
      </c>
      <c r="AC759">
        <f>SUM(V759:AB759)</f>
        <v/>
      </c>
      <c r="AD759">
        <f>IFERROR(INDEX(TIMESHEET!$A$1:$AI$5000,MATCH($D759,TIMESHEET!A$1:A$500,0),MATCH("T100",TIMESHEET!$2:$2,0))-2,0)</f>
        <v/>
      </c>
      <c r="AE759">
        <f>IFERROR(INDEX(TIMESHEET!$A$1:$AI$5000,MATCH($D759,TIMESHEET!A$1:A$500,0),MATCH("T202",TIMESHEET!$2:$2,0)),0)</f>
        <v/>
      </c>
      <c r="AF759">
        <f>IFERROR(INDEX(TIMESHEET!$A$1:$AI$5000,MATCH($D759,TIMESHEET!A$1:A$500,0),MATCH("T302",TIMESHEET!$2:$2,0)),0)</f>
        <v/>
      </c>
      <c r="AG759">
        <f>IFERROR(INDEX(TIMESHEET!$A$1:$AI$5000,MATCH($D759,TIMESHEET!A$1:A$500,0),MATCH("T406",TIMESHEET!$2:$2,0)),0)</f>
        <v/>
      </c>
      <c r="AH759">
        <f>AE759+AG759</f>
        <v/>
      </c>
      <c r="AI759">
        <f>IFERROR(INDEX(TIMESHEET!$A$1:$AI$5000,MATCH($D759,TIMESHEET!A$1:A$500,0),MATCH("T701",TIMESHEET!$2:$2,0)),0)</f>
        <v/>
      </c>
      <c r="AJ759">
        <f>IFERROR(INDEX(TIMESHEET!$A$1:$AI$5000,MATCH($D759,TIMESHEET!B$1:B$500,0),MATCH("T320",TIMESHEET!$2:$2,0)),0)</f>
        <v/>
      </c>
      <c r="AK759">
        <f>IFERROR(IF(LEFT(INDEX(PIS!O$1:O$500,MATCH(D759,PIS!C$1:C$500)),1)="M",T759/AD759*SUM(AE759:AG759),T759*AD759),0)</f>
        <v/>
      </c>
      <c r="AL759">
        <f>IFERROR(INDEX(ADJ!$A$1:$BZ$1000,MATCH(PAYROLL!D759,ADJ!A$1:A$500,0),MATCH(PAYROLL!AL$2,ADJ!$2:$2,0)),0)</f>
        <v/>
      </c>
      <c r="AM759">
        <f>SUM(AK759:AL759)</f>
        <v/>
      </c>
      <c r="AN759">
        <f>IFERROR(ROUND(V759/$AD759*$AH759,0),0)</f>
        <v/>
      </c>
      <c r="AO759">
        <f>IFERROR(ROUND(W759/$AD759*$AH759,0),0)</f>
        <v/>
      </c>
      <c r="AP759">
        <f>IFERROR(ROUND(X759/$AD759*$AE759,0),0)</f>
        <v/>
      </c>
      <c r="AQ759">
        <f>IFERROR(ROUND(Y759/$AD759*$AH759,0),0)</f>
        <v/>
      </c>
      <c r="AR759">
        <f>IFERROR(ROUND(Z759/$AD759*$AH759,0),0)</f>
        <v/>
      </c>
      <c r="AS759">
        <f>IFERROR(ROUND(AA759/$AD759*$AH759,0),0)</f>
        <v/>
      </c>
      <c r="AT759">
        <f>IFERROR(IF((AE759+AF759+AG759)&gt;13,AB759,ROUND(AB759/AD759*AH759,0)),0)</f>
        <v/>
      </c>
      <c r="AU759">
        <f>IFERROR(INDEX(ADJ!$A$1:$BZ$1000,MATCH(PAYROLL!D759,ADJ!A$1:A$500,0),MATCH(PAYROLL!AU$2,ADJ!$2:$2,0)),0)</f>
        <v/>
      </c>
      <c r="AV759">
        <f>ROUND(SUM(AN759:AU759),0)</f>
        <v/>
      </c>
      <c r="AW759">
        <f>IFERROR(INDEX(TIMESHEET!$A$1:$AI$5000,MATCH(PAYROLL!D759,TIMESHEET!A$1:A$500,0),MATCH("T620",TIMESHEET!$2:$2,0)),0)</f>
        <v/>
      </c>
      <c r="AX759">
        <f>IFERROR(INDEX(TIMESHEET!$A$1:$AI$5000,MATCH(PAYROLL!D759,TIMESHEET!A$1:A$500,0),MATCH("T601",TIMESHEET!$2:$2,0)),0)</f>
        <v/>
      </c>
      <c r="AY759">
        <f>IFERROR(INDEX(TIMESHEET!$A$1:$AI$5000,MATCH(PAYROLL!D759,TIMESHEET!A$1:A$500,0),MATCH("T602",TIMESHEET!$2:$2,0)),0)</f>
        <v/>
      </c>
      <c r="AZ759">
        <f>IFERROR(INDEX(TIMESHEET!$A$1:$AI$5000,MATCH(PAYROLL!D759,TIMESHEET!A$1:A$500,0),MATCH("T603",TIMESHEET!$2:$2,0)),0)</f>
        <v/>
      </c>
      <c r="BA759">
        <f>IFERROR(INDEX(TIMESHEET!$A$1:$AI$5000,MATCH(PAYROLL!D759,TIMESHEET!A$1:A$500,0),MATCH("T611",TIMESHEET!$2:$2,0)),0)</f>
        <v/>
      </c>
      <c r="BB759">
        <f>IFERROR(INDEX(TIMESHEET!$A$1:$AI$5000,MATCH(PAYROLL!D759,TIMESHEET!A$1:A$500,0),MATCH("T612",TIMESHEET!$2:$2,0)),0)</f>
        <v/>
      </c>
      <c r="BC759">
        <f>IFERROR(INDEX(TIMESHEET!$A$1:$AI$5000,MATCH(PAYROLL!D759,TIMESHEET!A$1:A$500,0),MATCH("T613",TIMESHEET!$2:$2,0)),0)</f>
        <v/>
      </c>
      <c r="BD759">
        <f>IFERROR(INDEX(TIMESHEET!$A$1:$AI$5000,MATCH(PAYROLL!D759,TIMESHEET!A$1:A$500,0),MATCH("T500",TIMESHEET!$2:$2,0)),0)</f>
        <v/>
      </c>
      <c r="BE759">
        <f>IFERROR(IF(LEFT(INDEX(PIS!O$1:O$500,MATCH(D759,PIS!C$1:C$500)),1)="M",T759/AD759/8*(AW759+AX759*1.5+AY759*2+AZ759*3+BA759*2.1+BB759*2.7+BC759*3.9+BD759*0.3),T759/8*(AW759+AX759*1.5+AY759*2+AZ759*3+BA759*2.1+BB759*2.7+BC759*3.9+BD759*0.3)),0)</f>
        <v/>
      </c>
      <c r="BF759">
        <f>IFERROR(INDEX(ADJ!$A$1:$BZ$1000,MATCH(PAYROLL!$D759,ADJ!A$1:A$500,0),MATCH(PAYROLL!BF$2,ADJ!$2:$2,0)),0)</f>
        <v/>
      </c>
      <c r="BG759">
        <f>IFERROR(INDEX(ADJ!$A$1:$BZ$1000,MATCH(PAYROLL!D759,ADJ!A$1:A$500,0),MATCH(PAYROLL!BG$2,ADJ!$2:$2,0)),0)</f>
        <v/>
      </c>
      <c r="BH759">
        <f>IFERROR(INDEX(ADJ!$A$1:$BZ$1000,MATCH(PAYROLL!D759,ADJ!A$1:A$500,0),MATCH(PAYROLL!BH$2,ADJ!$2:$2,0)),0)</f>
        <v/>
      </c>
      <c r="BI759">
        <f>IFERROR(INDEX(ADJ!$A$1:$BZ$1000,MATCH(PAYROLL!D759,ADJ!A$1:A$500,0),MATCH(PAYROLL!BI$2,ADJ!$2:$2,0)),0)</f>
        <v/>
      </c>
      <c r="BJ759">
        <f>IFERROR(INDEX(ADJ!$A$1:$BZ$1000,MATCH(PAYROLL!D759,ADJ!A$1:A$500,0),MATCH(PAYROLL!BJ$2,ADJ!$2:$2,0)),0)</f>
        <v/>
      </c>
      <c r="BK759">
        <f>SUM(BF759:BJ759)</f>
        <v/>
      </c>
      <c r="BL759">
        <f>IFERROR(INDEX(ADJ!$A$1:$BZ$1000,MATCH(PAYROLL!D759,ADJ!A$1:A$500,0),MATCH(PAYROLL!BL$2,ADJ!$2:$2,0)),0)</f>
        <v/>
      </c>
      <c r="BM759">
        <f>IFERROR(INDEX(ADJ!$A$1:$BZ$1000,MATCH(PAYROLL!D759,ADJ!A$1:A$500,0),MATCH(PAYROLL!BM$2,ADJ!$2:$2,0)),0)</f>
        <v/>
      </c>
      <c r="BN759">
        <f>IFERROR(INDEX(ADJ!$A$1:$BZ$1000,MATCH(PAYROLL!D759,ADJ!A$1:A$500,0),MATCH(PAYROLL!BN$2,ADJ!$2:$2,0)),0)</f>
        <v/>
      </c>
      <c r="BO759">
        <f>IFERROR(INDEX(ADJ!$A$1:$BZ$1000,MATCH(PAYROLL!D759,ADJ!A$1:A$500,0),MATCH(PAYROLL!BO$2,ADJ!$2:$2,0)),0)</f>
        <v/>
      </c>
      <c r="BP759">
        <f>SUM(AM759,AV759,BE759,BK759,BL759:BO759)</f>
        <v/>
      </c>
      <c r="BQ759">
        <f>BO759</f>
        <v/>
      </c>
      <c r="BR759">
        <f>IFERROR(ROUND(IF(LEFT(INDEX(PIS!O$1:O$500,MATCH(D759,PIS!C$1:C$500)),1)="D",T759/8*(BD759*0.3),IF(LEFT(INDEX(PIS!O$1:O$500,MATCH(D759,PIS!C$1:C$500)),1)="H",T759*($BD759*0.3),T759/$AD759/8*($BD759*0.3))),0),0)</f>
        <v/>
      </c>
      <c r="BS759">
        <f>IF(AP759&lt;1,0,MIN(AP759,730000))</f>
        <v/>
      </c>
      <c r="BT759">
        <f>IFERROR(ROUND((BE759-SUM(AW759:BC759)*T759/AD759/8),0)-BR759,0)</f>
        <v/>
      </c>
      <c r="BU759">
        <f>AO759</f>
        <v/>
      </c>
      <c r="BV759">
        <f>SUM(BQ759:BU759)</f>
        <v/>
      </c>
      <c r="BW759">
        <f>BP759-BV759</f>
        <v/>
      </c>
      <c r="BX759">
        <f>IFERROR(IF(RIGHT(INDEX(PIS!O$1:O$500,MATCH(D759,PIS!C$1:C$500)),5)="Gross",MIN(U759+V759,VLOOKUP("R700",TSC!B:C,2,0)*VLOOKUP("R101",TSC!B:C,2,0))*VLOOKUP("R701",TSC!B:C,2,0)%,0),0)</f>
        <v/>
      </c>
      <c r="BY759">
        <f>IFERROR(IF(RIGHT(INDEX(PIS!O$1:O$500,MATCH(D759,PIS!C$1:C$500)),5)="Gross",MIN(U759+V759,VLOOKUP("R700",TSC!B:C,2,0)*VLOOKUP("R101",TSC!B:C,2,0))*VLOOKUP("T704",TSC!B:C,2,0)%,0),0)</f>
        <v/>
      </c>
      <c r="BZ759">
        <f>IFERROR(IF(RIGHT(INDEX(PIS!O$1:O$500,MATCH(D759,PIS!C$1:C$500)),5)="Gross",MIN(U759+V759,VLOOKUP("R700",TSC!B:C,2,0)*VLOOKUP("1",TSC!F:G,2,0))*VLOOKUP("T705",TSC!B:C,2,0)%,0),0)</f>
        <v/>
      </c>
      <c r="CA759">
        <f>IFERROR(INDEX(ADJ!$A$1:$BZ$1000,MATCH(PAYROLL!D759,ADJ!A$1:A$500,0),MATCH(PAYROLL!CA$2,ADJ!$2:$2,0)),0)</f>
        <v/>
      </c>
      <c r="CB759">
        <f>IFERROR(INDEX(ADJ!$A$1:$BZ$1000,MATCH(PAYROLL!D759,ADJ!A$1:A$500,0),MATCH(PAYROLL!CB$2,ADJ!$2:$2,0)),0)</f>
        <v/>
      </c>
      <c r="CC759">
        <f>SUM(BX759:CB759)</f>
        <v/>
      </c>
      <c r="CD759">
        <f>IFERROR(INDEX(PIS!$A$1:$BZ$1000,MATCH(PAYROLL!D759,PIS!C$1:C$500,0),MATCH(PAYROLL!CD$1,PIS!$1:$1,0)),0)</f>
        <v/>
      </c>
      <c r="CE759">
        <f>IFERROR(IF(OR(INDEX(PIS!P$1:P$500,MATCH(D759,PIS!C$1:C$500,0))="LT2",INDEX(PIS!P$1:P$500,MATCH(D759,PIS!C$1:C$500,0))="P10"),0,SUM(CC759,CD759*VLOOKUP("R601",TSC!B:C,2,0),VLOOKUP("R602",TSC!B:C,2,0))),0)</f>
        <v/>
      </c>
      <c r="CF759">
        <f>MAX(BW759-CE759,0)</f>
        <v/>
      </c>
      <c r="CG759">
        <f>IFERROR(IF(OR(RIGHT(INDEX(PIS!P$1:P$500,MATCH(D759,PIS!C$1:C$500)),5)="P10",RIGHT(INDEX(PIS!P$1:P$500,MATCH(D759,PIS!C$1:C$500)),5)="CK"),0,IF(CF759&lt;=5000000,CF759*5%,IF(CF759&lt;=10000000,CF759*10%-250000,IF(CF759&lt;=18000000,CF759*15%-750000,IF(CF759&lt;=32000000,CF759*20%-1650000,IF(CF759&lt;=52000000,CF759*25%-3250000,IF(CF759&lt;=80000000,BH759*30%-5850000,CF759*35%-9850000))))))),0)</f>
        <v/>
      </c>
      <c r="CH759">
        <f>IFERROR(IF(OR(INDEX(PIS!P$1:P$500,MATCH(D759,PIS!C$1:C$500))="LT",INDEX(PIS!P$1:P$500,MATCH(D759,PIS!C$1:C$500))="CK"),0,IF(CF759&lt;2000000,0,CF759*10%)),0)</f>
        <v/>
      </c>
      <c r="CI759">
        <f>IFERROR(INDEX(ADJ!$A$1:$BZ$1000,MATCH(PAYROLL!D759,ADJ!A$1:A$500,0),MATCH(PAYROLL!CI$2,ADJ!$2:$2,0)),0)</f>
        <v/>
      </c>
      <c r="CJ759">
        <f>IFERROR(INDEX(ADJ!$A$1:$BZ$1000,MATCH(PAYROLL!D759,ADJ!A$1:A$500,0),MATCH(PAYROLL!CJ$2,ADJ!$2:$2,0)),0)</f>
        <v/>
      </c>
      <c r="CK759">
        <f>IFERROR(INDEX(ADJ!$A$1:$BZ$1000,MATCH(PAYROLL!D759,ADJ!A$1:A$500,0),MATCH(PAYROLL!CK$2,ADJ!$2:$2,0)),0)</f>
        <v/>
      </c>
      <c r="CL759">
        <f>SUM(CG759:CK759)</f>
        <v/>
      </c>
      <c r="CM759">
        <f>ROUND(SUM(CH759:CK759),0)</f>
        <v/>
      </c>
      <c r="CN759">
        <f>IFERROR(INDEX(CSDA!D$1:D$500,MATCH($CN$2,CSDA!C$1:C$500,0))*INDEX(PIS!V$1:V$500,MATCH(D759,PIS!C$1:C$500))+INDEX(ADJ!$A$1:$BZ$1000,MATCH(PAYROLL!D759,ADJ!A$1:A$500,0),MATCH(PAYROLL!CN$2,ADJ!$2:$2,0)),0)</f>
        <v/>
      </c>
      <c r="CO759">
        <f>IFERROR(INDEX(ADJ!$A$1:$BZ$1000,MATCH(PAYROLL!D759,ADJ!A$1:A$500,0),MATCH(PAYROLL!CO$2,ADJ!$2:$2,0)),0)</f>
        <v/>
      </c>
      <c r="CP759">
        <f>IFERROR(INDEX(ADJ!$A$1:$BZ$1000,MATCH(PAYROLL!D759,ADJ!A$1:A$500,0),MATCH(PAYROLL!CP$2,ADJ!$2:$2,0)),0)</f>
        <v/>
      </c>
      <c r="CQ759">
        <f>BP759-CL759-CI759-CM759-CN759-CO759-CP759-CC759</f>
        <v/>
      </c>
      <c r="CR759">
        <f>IFERROR(IF(RIGHT(INDEX(PIS!O$1:O$500,MATCH(D759,PIS!C$1:C$500,0)),5)="Gross",MIN(U759+V759,VLOOKUP("R700",TSC!B:C,2,0)*VLOOKUP("R101",TSC!B:C,2,0))*(VLOOKUP("T711",TSC!B:C,2,0)+VLOOKUP("T712",TSC!B:C,2,0))%,MIN(T759+V759,VLOOKUP("R700",TSC!B:C,2,0)*VLOOKUP("R101",TSC!B:C,2,0))*(VLOOKUP("T711",TSC!B:C,2,0)+VLOOKUP("T712",TSC!B:C,2,0)+VLOOKUP("R701",TSC!B:C,2,0))%),0)</f>
        <v/>
      </c>
      <c r="CS759">
        <f>IFERROR(IF(RIGHT(INDEX(PIS!O$1:O$500,MATCH(D759,PIS!C$1:C$500,0)),5)="Gross",MIN(U759+V759,VLOOKUP("R700",TSC!B:C,2,0)*VLOOKUP("R101",TSC!B:C,2,0))*(VLOOKUP("T714",TSC!B:C,2,0))%,MIN(T759+V759,VLOOKUP("R700",TSC!B:C,2,0)*VLOOKUP("R101",TSC!B:C,2,0))*(VLOOKUP("T704",TSC!B:C,2,0)+VLOOKUP("T714",TSC!B:C,2,0))%),0)</f>
        <v/>
      </c>
      <c r="CT759">
        <f>IFERROR(IF(RIGHT(INDEX(PIS!O$1:O$500,MATCH(D759,PIS!C$1:C$500,0)),5)="Gross",MIN(U759+V759,VLOOKUP("R700",TSC!B:C,2,0)*VLOOKUP("R101",TSC!B:C,2,0))*VLOOKUP("T705",TSC!B:C,2,0)%,MIN(T759+V759,VLOOKUP("R700",TSC!B:C,2,0)*VLOOKUP("R101",TSC!B:C,2,0))*VLOOKUP("T705",TSC!B:C,2,0)%),0)</f>
        <v/>
      </c>
      <c r="CU759">
        <f>IFERROR(IF(RIGHT(INDEX(PIS!O$1:O$500,MATCH(D759,PIS!C$1:C$500,0)),5)="Gross",MIN(U759+V759,VLOOKUP("R700",TSC!B:C,2,0)*VLOOKUP("R101",TSC!B:C,2,0))*(VLOOKUP("T713",TSC!B:C,2,0))%,MIN(T759+V759,VLOOKUP("R700",TSC!B:C,2,0)*VLOOKUP("R101",TSC!B:C,2,0))*(VLOOKUP("T713",TSC!B:C,2,0))%),0)</f>
        <v/>
      </c>
      <c r="CV759">
        <f>IFERROR(INDEX(ADJ!$A$1:$BZ$1000,MATCH(PAYROLL!D759,ADJ!A$1:A$500,0),MATCH(PAYROLL!CV$2,ADJ!$2:$2,0)),0)</f>
        <v/>
      </c>
      <c r="CW759">
        <f>IFERROR(INDEX(ADJ!$A$1:$BZ$1000,MATCH(PAYROLL!D759,ADJ!A$1:A$500,0),MATCH(PAYROLL!CW$2,ADJ!$2:$2,0)),0)</f>
        <v/>
      </c>
      <c r="CX759">
        <f>SUM(CR759:CW759)</f>
        <v/>
      </c>
      <c r="CY759">
        <f>ROUND(IF(CR759&gt;0,T759+V759*VLOOKUP("R202",TSC!$B$1:$C$500,2,0),0),0)</f>
        <v/>
      </c>
      <c r="CZ759">
        <f>IFERROR(INDEX(CSDA!D$1:D$500,MATCH($CZ$2,CSDA!C$1:C$500,0)),0)</f>
        <v/>
      </c>
      <c r="DA759">
        <f>ROUND(T759*0.7%,0)</f>
        <v/>
      </c>
      <c r="DB759">
        <f>ROUND(T759/12,0)</f>
        <v/>
      </c>
      <c r="DC759">
        <f ref="DC759" t="array">IFERROR(INDEX(CSDA!D$1:D$500,MATCH("Trích giữ"&amp;PAYROLL!DC$2,CSDA!A$1:A$500&amp;CSDA!C$1:C$500,0)),0)</f>
        <v/>
      </c>
      <c r="DD759">
        <f ref="DD759" t="array">IFERROR(INDEX(CSDA!D$1:D$500,MATCH("Trích giữ"&amp;PAYROLL!DD$2,CSDA!A$1:A$500&amp;CSDA!C$1:C$500,0)),0)</f>
        <v/>
      </c>
      <c r="DE759">
        <f ref="DE759" t="array">IFERROR(INDEX(CSDA!D$1:D$500,MATCH("Trích giữ"&amp;PAYROLL!DE$2,CSDA!A$1:A$500&amp;CSDA!C$1:C$500,0)),0)</f>
        <v/>
      </c>
      <c r="DF759">
        <f>IFERROR(INDEX(CSDA!D$1:D$500,MATCH(PAYROLL!DF$2,CSDA!C$1:C$500,0)),0)</f>
        <v/>
      </c>
      <c r="DG759">
        <f ref="DG759" t="array">IFERROR(INDEX(CSDA!D$1:D$500,MATCH("Trích giữ"&amp;PAYROLL!DG$2,CSDA!A$1:A$500&amp;CSDA!C$1:C$500,0)),0)</f>
        <v/>
      </c>
      <c r="DH759">
        <f>ROUND(T759/26,0)</f>
        <v/>
      </c>
      <c r="DI759">
        <f ref="DI759" t="array">IFERROR(INDEX(CSDA!D$1:D$500,MATCH("Trích giữ"&amp;PAYROLL!DI$2,CSDA!A$1:A$500&amp;CSDA!C$1:C$500,0)),0)</f>
        <v/>
      </c>
      <c r="DJ759">
        <f>IF(U759=0,T759*21.5%-BL759,0)</f>
        <v/>
      </c>
      <c r="DK759">
        <f ref="DK759" t="array">IFERROR(INDEX(CSDA!D$1:D$500,MATCH("Trích giữ"&amp;PAYROLL!DK$2,CSDA!A$1:A$500&amp;CSDA!C$1:C$500,0)),0)</f>
        <v/>
      </c>
      <c r="DL759">
        <f>IFERROR(INDEX(CSDA!D$1:D$500,MATCH(PAYROLL!DL$2,CSDA!C$1:C$500,0))/12,0)</f>
        <v/>
      </c>
      <c r="DM759">
        <f>SUM(DB759:DL759)</f>
        <v/>
      </c>
      <c r="DN759">
        <f>IFERROR(INDEX(ADJ!$A$1:$BZ$1000,MATCH(PAYROLL!D759,ADJ!A$1:A$500,0),MATCH(PAYROLL!DN$2,ADJ!$2:$2,0)),0)</f>
        <v/>
      </c>
      <c r="DO759">
        <f>IFERROR(SUM(BP759,DM759:DN759,CX759:DA759)-DT759,0)</f>
        <v/>
      </c>
      <c r="DP759">
        <f ref="DP759" t="array">SUM(BW759*IFERROR(INDEX(CSDA!D$1:D$500,MATCH(BW$2,CSDA!C$1:C$500,0)),0)%,CX759*IFERROR(INDEX(CSDA!D$1:D$500,MATCH(CX$2,CSDA!C$1:C$500,0)),0)%,DA759*IFERROR(INDEX(CSDA!D$1:D$500,MATCH(DA$2,CSDA!C$1:C$500,0)),0)%,DB759*IFERROR(INDEX(CSDA!D$1:D$500,MATCH(DB$2,CSDA!C$1:C$500,0)),0)%,DF759*IFERROR(INDEX(CSDA!D$1:D$500,MATCH("Phí dịch vụ"&amp;PAYROLL!DF$2,CSDA!A$1:A$500&amp;CSDA!C$1:C$500,0)),0)%,DC759*IFERROR(INDEX(CSDA!D$1:D$500,MATCH("Phí dịch vụ"&amp;PAYROLL!DC$2,CSDA!A$1:A$500&amp;CSDA!C$1:C$500,0)),0)%,DH759*IFERROR(INDEX(CSDA!D$1:D$500,MATCH("Phí dịch vụ"&amp;PAYROLL!DH$2,CSDA!A$1:A$500&amp;CSDA!C$1:C$500,0)),0)%,DJ759*IFERROR(INDEX(CSDA!D$1:D$500,MATCH("Phí dịch vụ"&amp;PAYROLL!DJ$2,CSDA!A$1:A$500&amp;CSDA!C$1:C$500,0)),0)%,BN759*IFERROR(INDEX(CSDA!D$1:D$500,MATCH(BN$2,CSDA!C$1:C$500,0)),0)%)-BN759*7%</f>
        <v/>
      </c>
      <c r="DQ759">
        <f>IFERROR(INDEX(ADJ!$A$1:$BZ$1000,MATCH(PAYROLL!D759,ADJ!A$1:A$500,0),MATCH(PAYROLL!DQ$2,ADJ!$2:$2,0)),0)</f>
        <v/>
      </c>
      <c r="DR759">
        <f>IFERROR(INDEX(ADJ!$A$1:$BZ$1000,MATCH(PAYROLL!D759,ADJ!A$1:A$500,0),MATCH(PAYROLL!DR$2,ADJ!$2:$2,0)),0)</f>
        <v/>
      </c>
      <c r="DS759">
        <f>SUM(DP759:DR759)</f>
        <v/>
      </c>
      <c r="DT759">
        <f>EK759</f>
        <v/>
      </c>
      <c r="DU759">
        <f>SUM(DO759:DR759)</f>
        <v/>
      </c>
      <c r="DV759">
        <f>ROUND(DU759*0.1,0)</f>
        <v/>
      </c>
      <c r="DW759">
        <f>DU759+DV759</f>
        <v/>
      </c>
      <c r="DZ759">
        <f>IFERROR(INDEX(ADJ!$A$1:$BZ$1000,MATCH(PAYROLL!$D759,ADJ!A$1:A$500,0),MATCH(PAYROLL!DZ$2,ADJ!$2:$2,0)),0)</f>
        <v/>
      </c>
      <c r="EA759">
        <f>IFERROR(INDEX(ADJ!$A$1:$BZ$1000,MATCH(PAYROLL!$D759,ADJ!A$1:A$500,0),MATCH(PAYROLL!EA$2,ADJ!$2:$2,0)),0)</f>
        <v/>
      </c>
      <c r="EB759">
        <f>IFERROR(INDEX(ADJ!$A$1:$BZ$1000,MATCH(PAYROLL!$D759,ADJ!A$1:A$500,0),MATCH(PAYROLL!EB$2,ADJ!$2:$2,0)),0)</f>
        <v/>
      </c>
      <c r="EC759">
        <f>IFERROR(INDEX(ADJ!$A$1:$BZ$1000,MATCH(PAYROLL!$D759,ADJ!A$1:A$500,0),MATCH(PAYROLL!EC$2,ADJ!$2:$2,0)),0)</f>
        <v/>
      </c>
      <c r="ED759">
        <f>IFERROR(INDEX(ADJ!$A$1:$BZ$1000,MATCH(PAYROLL!$D759,ADJ!A$1:A$500,0),MATCH(PAYROLL!ED$2,ADJ!$2:$2,0)),0)</f>
        <v/>
      </c>
      <c r="EE759">
        <f>IFERROR(INDEX(ADJ!$A$1:$BZ$1000,MATCH(PAYROLL!$D759,ADJ!A$1:A$500,0),MATCH(PAYROLL!EE$2,ADJ!$2:$2,0)),0)</f>
        <v/>
      </c>
      <c r="EF759">
        <f>IFERROR(INDEX(ADJ!$A$1:$BZ$1000,MATCH(PAYROLL!$D759,ADJ!A$1:A$500,0),MATCH(PAYROLL!EF$2,ADJ!$2:$2,0)),0)</f>
        <v/>
      </c>
      <c r="EG759">
        <f>IFERROR(INDEX(ADJ!$A$1:$BZ$1000,MATCH(PAYROLL!$D759,ADJ!A$1:A$500,0),MATCH(PAYROLL!EG$2,ADJ!$2:$2,0)),0)</f>
        <v/>
      </c>
      <c r="EH759">
        <f>IFERROR(INDEX(ADJ!$A$1:$BZ$1000,MATCH(PAYROLL!$D759,ADJ!A$1:A$500,0),MATCH(PAYROLL!EH$2,ADJ!$2:$2,0)),0)</f>
        <v/>
      </c>
      <c r="EI759">
        <f>IFERROR(INDEX(ADJ!$A$1:$BZ$1000,MATCH(PAYROLL!D759,ADJ!A$1:A$500,0),MATCH(PAYROLL!EI$2,ADJ!$2:$2,0)),0)</f>
        <v/>
      </c>
      <c r="EJ759">
        <f>IFERROR(INDEX(ADJ!$A$1:$BZ$1000,MATCH(PAYROLL!$D759,ADJ!A$1:A$500,0),MATCH(PAYROLL!EJ$2,ADJ!$2:$2,0)),0)</f>
        <v/>
      </c>
      <c r="EK759">
        <f>SUM(DZ759:EJ759)</f>
        <v/>
      </c>
    </row>
    <row r="760">
      <c r="A760" t="n">
        <v>758</v>
      </c>
      <c r="B760" t="inlineStr">
        <is>
          <t>Nguyễn Thị Hường</t>
        </is>
      </c>
      <c r="D760" t="inlineStr">
        <is>
          <t>156968-01</t>
        </is>
      </c>
      <c r="S760">
        <f>IFERROR(INDEX(PIS!$A$1:$BZ$1000,MATCH($D760,PIS!C$1:C$500,0),MATCH("Lương CB tháng trước",PIS!$1:$1,0)),0)</f>
        <v/>
      </c>
      <c r="T760">
        <f>IFERROR(INDEX(PIS!$A$1:$BZ$1000,MATCH($D760,PIS!C$1:C$500,0),MATCH("Lương CB hiện tại",PIS!$1:$1,0)),0)</f>
        <v/>
      </c>
      <c r="U760">
        <f>IFERROR(INDEX(PIS!$A$1:$BZ$1000,MATCH($D760,PIS!C$1:C$500,0),MATCH("Lương đóng BHBB",PIS!$1:$1,0)),0)</f>
        <v/>
      </c>
      <c r="V760">
        <f>IFERROR(INDEX(PIS!$A$1:$BZ$1000,MATCH($D760,PIS!C$1:C$500,0),MATCH(V$2,PIS!$2:$2,0)),0)</f>
        <v/>
      </c>
      <c r="W760">
        <f>IFERROR(INDEX(PIS!$A$1:$BZ$1000,MATCH($D760,PIS!C$1:C$500,0),MATCH(W$2,PIS!$2:$2,0)),0)</f>
        <v/>
      </c>
      <c r="X760">
        <f>IFERROR(INDEX(PIS!$A$1:$BZ$1000,MATCH($D760,PIS!C$1:C$500,0),MATCH(X$2,PIS!$2:$2,0)),0)</f>
        <v/>
      </c>
      <c r="Y760">
        <f>IFERROR(INDEX(PIS!$A$1:$BZ$1000,MATCH($D760,PIS!C$1:C$500,0),MATCH(Y$2,PIS!$2:$2,0)),0)</f>
        <v/>
      </c>
      <c r="Z760">
        <f>IFERROR(INDEX(PIS!$A$1:$BZ$1000,MATCH($D760,PIS!C$1:C$500,0),MATCH(Z$2,PIS!$2:$2,0)),0)</f>
        <v/>
      </c>
      <c r="AA760">
        <f>IFERROR(INDEX(PIS!$A$1:$BZ$1000,MATCH($D760,PIS!C$1:C$500,0),MATCH(AA$2,PIS!$2:$2,0)),0)</f>
        <v/>
      </c>
      <c r="AB760">
        <f>IFERROR(INDEX(PIS!$A$1:$BZ$1000,MATCH($D760,PIS!C$1:C$500,0),MATCH(AB$2,PIS!$2:$2,0)),0)</f>
        <v/>
      </c>
      <c r="AC760">
        <f>SUM(V760:AB760)</f>
        <v/>
      </c>
      <c r="AD760">
        <f>IFERROR(INDEX(TIMESHEET!$A$1:$AI$5000,MATCH($D760,TIMESHEET!A$1:A$500,0),MATCH("T100",TIMESHEET!$2:$2,0))-2,0)</f>
        <v/>
      </c>
      <c r="AE760">
        <f>IFERROR(INDEX(TIMESHEET!$A$1:$AI$5000,MATCH($D760,TIMESHEET!A$1:A$500,0),MATCH("T202",TIMESHEET!$2:$2,0)),0)</f>
        <v/>
      </c>
      <c r="AF760">
        <f>IFERROR(INDEX(TIMESHEET!$A$1:$AI$5000,MATCH($D760,TIMESHEET!A$1:A$500,0),MATCH("T302",TIMESHEET!$2:$2,0)),0)</f>
        <v/>
      </c>
      <c r="AG760">
        <f>IFERROR(INDEX(TIMESHEET!$A$1:$AI$5000,MATCH($D760,TIMESHEET!A$1:A$500,0),MATCH("T406",TIMESHEET!$2:$2,0)),0)</f>
        <v/>
      </c>
      <c r="AH760">
        <f>AE760+AG760</f>
        <v/>
      </c>
      <c r="AI760">
        <f>IFERROR(INDEX(TIMESHEET!$A$1:$AI$5000,MATCH($D760,TIMESHEET!A$1:A$500,0),MATCH("T701",TIMESHEET!$2:$2,0)),0)</f>
        <v/>
      </c>
      <c r="AJ760">
        <f>IFERROR(INDEX(TIMESHEET!$A$1:$AI$5000,MATCH($D760,TIMESHEET!B$1:B$500,0),MATCH("T320",TIMESHEET!$2:$2,0)),0)</f>
        <v/>
      </c>
      <c r="AK760">
        <f>IFERROR(IF(LEFT(INDEX(PIS!O$1:O$500,MATCH(D760,PIS!C$1:C$500)),1)="M",T760/AD760*SUM(AE760:AG760),T760*AD760),0)</f>
        <v/>
      </c>
      <c r="AL760">
        <f>IFERROR(INDEX(ADJ!$A$1:$BZ$1000,MATCH(PAYROLL!D760,ADJ!A$1:A$500,0),MATCH(PAYROLL!AL$2,ADJ!$2:$2,0)),0)</f>
        <v/>
      </c>
      <c r="AM760">
        <f>SUM(AK760:AL760)</f>
        <v/>
      </c>
      <c r="AN760">
        <f>IFERROR(ROUND(V760/$AD760*$AH760,0),0)</f>
        <v/>
      </c>
      <c r="AO760">
        <f>IFERROR(ROUND(W760/$AD760*$AH760,0),0)</f>
        <v/>
      </c>
      <c r="AP760">
        <f>IFERROR(ROUND(X760/$AD760*$AE760,0),0)</f>
        <v/>
      </c>
      <c r="AQ760">
        <f>IFERROR(ROUND(Y760/$AD760*$AH760,0),0)</f>
        <v/>
      </c>
      <c r="AR760">
        <f>IFERROR(ROUND(Z760/$AD760*$AH760,0),0)</f>
        <v/>
      </c>
      <c r="AS760">
        <f>IFERROR(ROUND(AA760/$AD760*$AH760,0),0)</f>
        <v/>
      </c>
      <c r="AT760">
        <f>IFERROR(IF((AE760+AF760+AG760)&gt;13,AB760,ROUND(AB760/AD760*AH760,0)),0)</f>
        <v/>
      </c>
      <c r="AU760">
        <f>IFERROR(INDEX(ADJ!$A$1:$BZ$1000,MATCH(PAYROLL!D760,ADJ!A$1:A$500,0),MATCH(PAYROLL!AU$2,ADJ!$2:$2,0)),0)</f>
        <v/>
      </c>
      <c r="AV760">
        <f>ROUND(SUM(AN760:AU760),0)</f>
        <v/>
      </c>
      <c r="AW760">
        <f>IFERROR(INDEX(TIMESHEET!$A$1:$AI$5000,MATCH(PAYROLL!D760,TIMESHEET!A$1:A$500,0),MATCH("T620",TIMESHEET!$2:$2,0)),0)</f>
        <v/>
      </c>
      <c r="AX760">
        <f>IFERROR(INDEX(TIMESHEET!$A$1:$AI$5000,MATCH(PAYROLL!D760,TIMESHEET!A$1:A$500,0),MATCH("T601",TIMESHEET!$2:$2,0)),0)</f>
        <v/>
      </c>
      <c r="AY760">
        <f>IFERROR(INDEX(TIMESHEET!$A$1:$AI$5000,MATCH(PAYROLL!D760,TIMESHEET!A$1:A$500,0),MATCH("T602",TIMESHEET!$2:$2,0)),0)</f>
        <v/>
      </c>
      <c r="AZ760">
        <f>IFERROR(INDEX(TIMESHEET!$A$1:$AI$5000,MATCH(PAYROLL!D760,TIMESHEET!A$1:A$500,0),MATCH("T603",TIMESHEET!$2:$2,0)),0)</f>
        <v/>
      </c>
      <c r="BA760">
        <f>IFERROR(INDEX(TIMESHEET!$A$1:$AI$5000,MATCH(PAYROLL!D760,TIMESHEET!A$1:A$500,0),MATCH("T611",TIMESHEET!$2:$2,0)),0)</f>
        <v/>
      </c>
      <c r="BB760">
        <f>IFERROR(INDEX(TIMESHEET!$A$1:$AI$5000,MATCH(PAYROLL!D760,TIMESHEET!A$1:A$500,0),MATCH("T612",TIMESHEET!$2:$2,0)),0)</f>
        <v/>
      </c>
      <c r="BC760">
        <f>IFERROR(INDEX(TIMESHEET!$A$1:$AI$5000,MATCH(PAYROLL!D760,TIMESHEET!A$1:A$500,0),MATCH("T613",TIMESHEET!$2:$2,0)),0)</f>
        <v/>
      </c>
      <c r="BD760">
        <f>IFERROR(INDEX(TIMESHEET!$A$1:$AI$5000,MATCH(PAYROLL!D760,TIMESHEET!A$1:A$500,0),MATCH("T500",TIMESHEET!$2:$2,0)),0)</f>
        <v/>
      </c>
      <c r="BE760">
        <f>IFERROR(IF(LEFT(INDEX(PIS!O$1:O$500,MATCH(D760,PIS!C$1:C$500)),1)="M",T760/AD760/8*(AW760+AX760*1.5+AY760*2+AZ760*3+BA760*2.1+BB760*2.7+BC760*3.9+BD760*0.3),T760/8*(AW760+AX760*1.5+AY760*2+AZ760*3+BA760*2.1+BB760*2.7+BC760*3.9+BD760*0.3)),0)</f>
        <v/>
      </c>
      <c r="BF760">
        <f>IFERROR(INDEX(ADJ!$A$1:$BZ$1000,MATCH(PAYROLL!$D760,ADJ!A$1:A$500,0),MATCH(PAYROLL!BF$2,ADJ!$2:$2,0)),0)</f>
        <v/>
      </c>
      <c r="BG760">
        <f>IFERROR(INDEX(ADJ!$A$1:$BZ$1000,MATCH(PAYROLL!D760,ADJ!A$1:A$500,0),MATCH(PAYROLL!BG$2,ADJ!$2:$2,0)),0)</f>
        <v/>
      </c>
      <c r="BH760">
        <f>IFERROR(INDEX(ADJ!$A$1:$BZ$1000,MATCH(PAYROLL!D760,ADJ!A$1:A$500,0),MATCH(PAYROLL!BH$2,ADJ!$2:$2,0)),0)</f>
        <v/>
      </c>
      <c r="BI760">
        <f>IFERROR(INDEX(ADJ!$A$1:$BZ$1000,MATCH(PAYROLL!D760,ADJ!A$1:A$500,0),MATCH(PAYROLL!BI$2,ADJ!$2:$2,0)),0)</f>
        <v/>
      </c>
      <c r="BJ760">
        <f>IFERROR(INDEX(ADJ!$A$1:$BZ$1000,MATCH(PAYROLL!D760,ADJ!A$1:A$500,0),MATCH(PAYROLL!BJ$2,ADJ!$2:$2,0)),0)</f>
        <v/>
      </c>
      <c r="BK760">
        <f>SUM(BF760:BJ760)</f>
        <v/>
      </c>
      <c r="BL760">
        <f>IFERROR(INDEX(ADJ!$A$1:$BZ$1000,MATCH(PAYROLL!D760,ADJ!A$1:A$500,0),MATCH(PAYROLL!BL$2,ADJ!$2:$2,0)),0)</f>
        <v/>
      </c>
      <c r="BM760">
        <f>IFERROR(INDEX(ADJ!$A$1:$BZ$1000,MATCH(PAYROLL!D760,ADJ!A$1:A$500,0),MATCH(PAYROLL!BM$2,ADJ!$2:$2,0)),0)</f>
        <v/>
      </c>
      <c r="BN760">
        <f>IFERROR(INDEX(ADJ!$A$1:$BZ$1000,MATCH(PAYROLL!D760,ADJ!A$1:A$500,0),MATCH(PAYROLL!BN$2,ADJ!$2:$2,0)),0)</f>
        <v/>
      </c>
      <c r="BO760">
        <f>IFERROR(INDEX(ADJ!$A$1:$BZ$1000,MATCH(PAYROLL!D760,ADJ!A$1:A$500,0),MATCH(PAYROLL!BO$2,ADJ!$2:$2,0)),0)</f>
        <v/>
      </c>
      <c r="BP760">
        <f>SUM(AM760,AV760,BE760,BK760,BL760:BO760)</f>
        <v/>
      </c>
      <c r="BQ760">
        <f>BO760</f>
        <v/>
      </c>
      <c r="BR760">
        <f>IFERROR(ROUND(IF(LEFT(INDEX(PIS!O$1:O$500,MATCH(D760,PIS!C$1:C$500)),1)="D",T760/8*(BD760*0.3),IF(LEFT(INDEX(PIS!O$1:O$500,MATCH(D760,PIS!C$1:C$500)),1)="H",T760*($BD760*0.3),T760/$AD760/8*($BD760*0.3))),0),0)</f>
        <v/>
      </c>
      <c r="BS760">
        <f>IF(AP760&lt;1,0,MIN(AP760,730000))</f>
        <v/>
      </c>
      <c r="BT760">
        <f>IFERROR(ROUND((BE760-SUM(AW760:BC760)*T760/AD760/8),0)-BR760,0)</f>
        <v/>
      </c>
      <c r="BU760">
        <f>AO760</f>
        <v/>
      </c>
      <c r="BV760">
        <f>SUM(BQ760:BU760)</f>
        <v/>
      </c>
      <c r="BW760">
        <f>BP760-BV760</f>
        <v/>
      </c>
      <c r="BX760">
        <f>IFERROR(IF(RIGHT(INDEX(PIS!O$1:O$500,MATCH(D760,PIS!C$1:C$500)),5)="Gross",MIN(U760+V760,VLOOKUP("R700",TSC!B:C,2,0)*VLOOKUP("R101",TSC!B:C,2,0))*VLOOKUP("R701",TSC!B:C,2,0)%,0),0)</f>
        <v/>
      </c>
      <c r="BY760">
        <f>IFERROR(IF(RIGHT(INDEX(PIS!O$1:O$500,MATCH(D760,PIS!C$1:C$500)),5)="Gross",MIN(U760+V760,VLOOKUP("R700",TSC!B:C,2,0)*VLOOKUP("R101",TSC!B:C,2,0))*VLOOKUP("T704",TSC!B:C,2,0)%,0),0)</f>
        <v/>
      </c>
      <c r="BZ760">
        <f>IFERROR(IF(RIGHT(INDEX(PIS!O$1:O$500,MATCH(D760,PIS!C$1:C$500)),5)="Gross",MIN(U760+V760,VLOOKUP("R700",TSC!B:C,2,0)*VLOOKUP("1",TSC!F:G,2,0))*VLOOKUP("T705",TSC!B:C,2,0)%,0),0)</f>
        <v/>
      </c>
      <c r="CA760">
        <f>IFERROR(INDEX(ADJ!$A$1:$BZ$1000,MATCH(PAYROLL!D760,ADJ!A$1:A$500,0),MATCH(PAYROLL!CA$2,ADJ!$2:$2,0)),0)</f>
        <v/>
      </c>
      <c r="CB760">
        <f>IFERROR(INDEX(ADJ!$A$1:$BZ$1000,MATCH(PAYROLL!D760,ADJ!A$1:A$500,0),MATCH(PAYROLL!CB$2,ADJ!$2:$2,0)),0)</f>
        <v/>
      </c>
      <c r="CC760">
        <f>SUM(BX760:CB760)</f>
        <v/>
      </c>
      <c r="CD760">
        <f>IFERROR(INDEX(PIS!$A$1:$BZ$1000,MATCH(PAYROLL!D760,PIS!C$1:C$500,0),MATCH(PAYROLL!CD$1,PIS!$1:$1,0)),0)</f>
        <v/>
      </c>
      <c r="CE760">
        <f>IFERROR(IF(OR(INDEX(PIS!P$1:P$500,MATCH(D760,PIS!C$1:C$500,0))="LT2",INDEX(PIS!P$1:P$500,MATCH(D760,PIS!C$1:C$500,0))="P10"),0,SUM(CC760,CD760*VLOOKUP("R601",TSC!B:C,2,0),VLOOKUP("R602",TSC!B:C,2,0))),0)</f>
        <v/>
      </c>
      <c r="CF760">
        <f>MAX(BW760-CE760,0)</f>
        <v/>
      </c>
      <c r="CG760">
        <f>IFERROR(IF(OR(RIGHT(INDEX(PIS!P$1:P$500,MATCH(D760,PIS!C$1:C$500)),5)="P10",RIGHT(INDEX(PIS!P$1:P$500,MATCH(D760,PIS!C$1:C$500)),5)="CK"),0,IF(CF760&lt;=5000000,CF760*5%,IF(CF760&lt;=10000000,CF760*10%-250000,IF(CF760&lt;=18000000,CF760*15%-750000,IF(CF760&lt;=32000000,CF760*20%-1650000,IF(CF760&lt;=52000000,CF760*25%-3250000,IF(CF760&lt;=80000000,BH760*30%-5850000,CF760*35%-9850000))))))),0)</f>
        <v/>
      </c>
      <c r="CH760">
        <f>IFERROR(IF(OR(INDEX(PIS!P$1:P$500,MATCH(D760,PIS!C$1:C$500))="LT",INDEX(PIS!P$1:P$500,MATCH(D760,PIS!C$1:C$500))="CK"),0,IF(CF760&lt;2000000,0,CF760*10%)),0)</f>
        <v/>
      </c>
      <c r="CI760">
        <f>IFERROR(INDEX(ADJ!$A$1:$BZ$1000,MATCH(PAYROLL!D760,ADJ!A$1:A$500,0),MATCH(PAYROLL!CI$2,ADJ!$2:$2,0)),0)</f>
        <v/>
      </c>
      <c r="CJ760">
        <f>IFERROR(INDEX(ADJ!$A$1:$BZ$1000,MATCH(PAYROLL!D760,ADJ!A$1:A$500,0),MATCH(PAYROLL!CJ$2,ADJ!$2:$2,0)),0)</f>
        <v/>
      </c>
      <c r="CK760">
        <f>IFERROR(INDEX(ADJ!$A$1:$BZ$1000,MATCH(PAYROLL!D760,ADJ!A$1:A$500,0),MATCH(PAYROLL!CK$2,ADJ!$2:$2,0)),0)</f>
        <v/>
      </c>
      <c r="CL760">
        <f>SUM(CG760:CK760)</f>
        <v/>
      </c>
      <c r="CM760">
        <f>ROUND(SUM(CH760:CK760),0)</f>
        <v/>
      </c>
      <c r="CN760">
        <f>IFERROR(INDEX(CSDA!D$1:D$500,MATCH($CN$2,CSDA!C$1:C$500,0))*INDEX(PIS!V$1:V$500,MATCH(D760,PIS!C$1:C$500))+INDEX(ADJ!$A$1:$BZ$1000,MATCH(PAYROLL!D760,ADJ!A$1:A$500,0),MATCH(PAYROLL!CN$2,ADJ!$2:$2,0)),0)</f>
        <v/>
      </c>
      <c r="CO760">
        <f>IFERROR(INDEX(ADJ!$A$1:$BZ$1000,MATCH(PAYROLL!D760,ADJ!A$1:A$500,0),MATCH(PAYROLL!CO$2,ADJ!$2:$2,0)),0)</f>
        <v/>
      </c>
      <c r="CP760">
        <f>IFERROR(INDEX(ADJ!$A$1:$BZ$1000,MATCH(PAYROLL!D760,ADJ!A$1:A$500,0),MATCH(PAYROLL!CP$2,ADJ!$2:$2,0)),0)</f>
        <v/>
      </c>
      <c r="CQ760">
        <f>BP760-CL760-CI760-CM760-CN760-CO760-CP760-CC760</f>
        <v/>
      </c>
      <c r="CR760">
        <f>IFERROR(IF(RIGHT(INDEX(PIS!O$1:O$500,MATCH(D760,PIS!C$1:C$500,0)),5)="Gross",MIN(U760+V760,VLOOKUP("R700",TSC!B:C,2,0)*VLOOKUP("R101",TSC!B:C,2,0))*(VLOOKUP("T711",TSC!B:C,2,0)+VLOOKUP("T712",TSC!B:C,2,0))%,MIN(T760+V760,VLOOKUP("R700",TSC!B:C,2,0)*VLOOKUP("R101",TSC!B:C,2,0))*(VLOOKUP("T711",TSC!B:C,2,0)+VLOOKUP("T712",TSC!B:C,2,0)+VLOOKUP("R701",TSC!B:C,2,0))%),0)</f>
        <v/>
      </c>
      <c r="CS760">
        <f>IFERROR(IF(RIGHT(INDEX(PIS!O$1:O$500,MATCH(D760,PIS!C$1:C$500,0)),5)="Gross",MIN(U760+V760,VLOOKUP("R700",TSC!B:C,2,0)*VLOOKUP("R101",TSC!B:C,2,0))*(VLOOKUP("T714",TSC!B:C,2,0))%,MIN(T760+V760,VLOOKUP("R700",TSC!B:C,2,0)*VLOOKUP("R101",TSC!B:C,2,0))*(VLOOKUP("T704",TSC!B:C,2,0)+VLOOKUP("T714",TSC!B:C,2,0))%),0)</f>
        <v/>
      </c>
      <c r="CT760">
        <f>IFERROR(IF(RIGHT(INDEX(PIS!O$1:O$500,MATCH(D760,PIS!C$1:C$500,0)),5)="Gross",MIN(U760+V760,VLOOKUP("R700",TSC!B:C,2,0)*VLOOKUP("R101",TSC!B:C,2,0))*VLOOKUP("T705",TSC!B:C,2,0)%,MIN(T760+V760,VLOOKUP("R700",TSC!B:C,2,0)*VLOOKUP("R101",TSC!B:C,2,0))*VLOOKUP("T705",TSC!B:C,2,0)%),0)</f>
        <v/>
      </c>
      <c r="CU760">
        <f>IFERROR(IF(RIGHT(INDEX(PIS!O$1:O$500,MATCH(D760,PIS!C$1:C$500,0)),5)="Gross",MIN(U760+V760,VLOOKUP("R700",TSC!B:C,2,0)*VLOOKUP("R101",TSC!B:C,2,0))*(VLOOKUP("T713",TSC!B:C,2,0))%,MIN(T760+V760,VLOOKUP("R700",TSC!B:C,2,0)*VLOOKUP("R101",TSC!B:C,2,0))*(VLOOKUP("T713",TSC!B:C,2,0))%),0)</f>
        <v/>
      </c>
      <c r="CV760">
        <f>IFERROR(INDEX(ADJ!$A$1:$BZ$1000,MATCH(PAYROLL!D760,ADJ!A$1:A$500,0),MATCH(PAYROLL!CV$2,ADJ!$2:$2,0)),0)</f>
        <v/>
      </c>
      <c r="CW760">
        <f>IFERROR(INDEX(ADJ!$A$1:$BZ$1000,MATCH(PAYROLL!D760,ADJ!A$1:A$500,0),MATCH(PAYROLL!CW$2,ADJ!$2:$2,0)),0)</f>
        <v/>
      </c>
      <c r="CX760">
        <f>SUM(CR760:CW760)</f>
        <v/>
      </c>
      <c r="CY760">
        <f>ROUND(IF(CR760&gt;0,T760+V760*VLOOKUP("R202",TSC!$B$1:$C$500,2,0),0),0)</f>
        <v/>
      </c>
      <c r="CZ760">
        <f>IFERROR(INDEX(CSDA!D$1:D$500,MATCH($CZ$2,CSDA!C$1:C$500,0)),0)</f>
        <v/>
      </c>
      <c r="DA760">
        <f>ROUND(T760*0.7%,0)</f>
        <v/>
      </c>
      <c r="DB760">
        <f>ROUND(T760/12,0)</f>
        <v/>
      </c>
      <c r="DC760">
        <f ref="DC760" t="array">IFERROR(INDEX(CSDA!D$1:D$500,MATCH("Trích giữ"&amp;PAYROLL!DC$2,CSDA!A$1:A$500&amp;CSDA!C$1:C$500,0)),0)</f>
        <v/>
      </c>
      <c r="DD760">
        <f ref="DD760" t="array">IFERROR(INDEX(CSDA!D$1:D$500,MATCH("Trích giữ"&amp;PAYROLL!DD$2,CSDA!A$1:A$500&amp;CSDA!C$1:C$500,0)),0)</f>
        <v/>
      </c>
      <c r="DE760">
        <f ref="DE760" t="array">IFERROR(INDEX(CSDA!D$1:D$500,MATCH("Trích giữ"&amp;PAYROLL!DE$2,CSDA!A$1:A$500&amp;CSDA!C$1:C$500,0)),0)</f>
        <v/>
      </c>
      <c r="DF760">
        <f>IFERROR(INDEX(CSDA!D$1:D$500,MATCH(PAYROLL!DF$2,CSDA!C$1:C$500,0)),0)</f>
        <v/>
      </c>
      <c r="DG760">
        <f ref="DG760" t="array">IFERROR(INDEX(CSDA!D$1:D$500,MATCH("Trích giữ"&amp;PAYROLL!DG$2,CSDA!A$1:A$500&amp;CSDA!C$1:C$500,0)),0)</f>
        <v/>
      </c>
      <c r="DH760">
        <f>ROUND(T760/26,0)</f>
        <v/>
      </c>
      <c r="DI760">
        <f ref="DI760" t="array">IFERROR(INDEX(CSDA!D$1:D$500,MATCH("Trích giữ"&amp;PAYROLL!DI$2,CSDA!A$1:A$500&amp;CSDA!C$1:C$500,0)),0)</f>
        <v/>
      </c>
      <c r="DJ760">
        <f>IF(U760=0,T760*21.5%-BL760,0)</f>
        <v/>
      </c>
      <c r="DK760">
        <f ref="DK760" t="array">IFERROR(INDEX(CSDA!D$1:D$500,MATCH("Trích giữ"&amp;PAYROLL!DK$2,CSDA!A$1:A$500&amp;CSDA!C$1:C$500,0)),0)</f>
        <v/>
      </c>
      <c r="DL760">
        <f>IFERROR(INDEX(CSDA!D$1:D$500,MATCH(PAYROLL!DL$2,CSDA!C$1:C$500,0))/12,0)</f>
        <v/>
      </c>
      <c r="DM760">
        <f>SUM(DB760:DL760)</f>
        <v/>
      </c>
      <c r="DN760">
        <f>IFERROR(INDEX(ADJ!$A$1:$BZ$1000,MATCH(PAYROLL!D760,ADJ!A$1:A$500,0),MATCH(PAYROLL!DN$2,ADJ!$2:$2,0)),0)</f>
        <v/>
      </c>
      <c r="DO760">
        <f>IFERROR(SUM(BP760,DM760:DN760,CX760:DA760)-DT760,0)</f>
        <v/>
      </c>
      <c r="DP760">
        <f ref="DP760" t="array">SUM(BW760*IFERROR(INDEX(CSDA!D$1:D$500,MATCH(BW$2,CSDA!C$1:C$500,0)),0)%,CX760*IFERROR(INDEX(CSDA!D$1:D$500,MATCH(CX$2,CSDA!C$1:C$500,0)),0)%,DA760*IFERROR(INDEX(CSDA!D$1:D$500,MATCH(DA$2,CSDA!C$1:C$500,0)),0)%,DB760*IFERROR(INDEX(CSDA!D$1:D$500,MATCH(DB$2,CSDA!C$1:C$500,0)),0)%,DF760*IFERROR(INDEX(CSDA!D$1:D$500,MATCH("Phí dịch vụ"&amp;PAYROLL!DF$2,CSDA!A$1:A$500&amp;CSDA!C$1:C$500,0)),0)%,DC760*IFERROR(INDEX(CSDA!D$1:D$500,MATCH("Phí dịch vụ"&amp;PAYROLL!DC$2,CSDA!A$1:A$500&amp;CSDA!C$1:C$500,0)),0)%,DH760*IFERROR(INDEX(CSDA!D$1:D$500,MATCH("Phí dịch vụ"&amp;PAYROLL!DH$2,CSDA!A$1:A$500&amp;CSDA!C$1:C$500,0)),0)%,DJ760*IFERROR(INDEX(CSDA!D$1:D$500,MATCH("Phí dịch vụ"&amp;PAYROLL!DJ$2,CSDA!A$1:A$500&amp;CSDA!C$1:C$500,0)),0)%,BN760*IFERROR(INDEX(CSDA!D$1:D$500,MATCH(BN$2,CSDA!C$1:C$500,0)),0)%)-BN760*7%</f>
        <v/>
      </c>
      <c r="DQ760">
        <f>IFERROR(INDEX(ADJ!$A$1:$BZ$1000,MATCH(PAYROLL!D760,ADJ!A$1:A$500,0),MATCH(PAYROLL!DQ$2,ADJ!$2:$2,0)),0)</f>
        <v/>
      </c>
      <c r="DR760">
        <f>IFERROR(INDEX(ADJ!$A$1:$BZ$1000,MATCH(PAYROLL!D760,ADJ!A$1:A$500,0),MATCH(PAYROLL!DR$2,ADJ!$2:$2,0)),0)</f>
        <v/>
      </c>
      <c r="DS760">
        <f>SUM(DP760:DR760)</f>
        <v/>
      </c>
      <c r="DT760">
        <f>EK760</f>
        <v/>
      </c>
      <c r="DU760">
        <f>SUM(DO760:DR760)</f>
        <v/>
      </c>
      <c r="DV760">
        <f>ROUND(DU760*0.1,0)</f>
        <v/>
      </c>
      <c r="DW760">
        <f>DU760+DV760</f>
        <v/>
      </c>
      <c r="DZ760">
        <f>IFERROR(INDEX(ADJ!$A$1:$BZ$1000,MATCH(PAYROLL!$D760,ADJ!A$1:A$500,0),MATCH(PAYROLL!DZ$2,ADJ!$2:$2,0)),0)</f>
        <v/>
      </c>
      <c r="EA760">
        <f>IFERROR(INDEX(ADJ!$A$1:$BZ$1000,MATCH(PAYROLL!$D760,ADJ!A$1:A$500,0),MATCH(PAYROLL!EA$2,ADJ!$2:$2,0)),0)</f>
        <v/>
      </c>
      <c r="EB760">
        <f>IFERROR(INDEX(ADJ!$A$1:$BZ$1000,MATCH(PAYROLL!$D760,ADJ!A$1:A$500,0),MATCH(PAYROLL!EB$2,ADJ!$2:$2,0)),0)</f>
        <v/>
      </c>
      <c r="EC760">
        <f>IFERROR(INDEX(ADJ!$A$1:$BZ$1000,MATCH(PAYROLL!$D760,ADJ!A$1:A$500,0),MATCH(PAYROLL!EC$2,ADJ!$2:$2,0)),0)</f>
        <v/>
      </c>
      <c r="ED760">
        <f>IFERROR(INDEX(ADJ!$A$1:$BZ$1000,MATCH(PAYROLL!$D760,ADJ!A$1:A$500,0),MATCH(PAYROLL!ED$2,ADJ!$2:$2,0)),0)</f>
        <v/>
      </c>
      <c r="EE760">
        <f>IFERROR(INDEX(ADJ!$A$1:$BZ$1000,MATCH(PAYROLL!$D760,ADJ!A$1:A$500,0),MATCH(PAYROLL!EE$2,ADJ!$2:$2,0)),0)</f>
        <v/>
      </c>
      <c r="EF760">
        <f>IFERROR(INDEX(ADJ!$A$1:$BZ$1000,MATCH(PAYROLL!$D760,ADJ!A$1:A$500,0),MATCH(PAYROLL!EF$2,ADJ!$2:$2,0)),0)</f>
        <v/>
      </c>
      <c r="EG760">
        <f>IFERROR(INDEX(ADJ!$A$1:$BZ$1000,MATCH(PAYROLL!$D760,ADJ!A$1:A$500,0),MATCH(PAYROLL!EG$2,ADJ!$2:$2,0)),0)</f>
        <v/>
      </c>
      <c r="EH760">
        <f>IFERROR(INDEX(ADJ!$A$1:$BZ$1000,MATCH(PAYROLL!$D760,ADJ!A$1:A$500,0),MATCH(PAYROLL!EH$2,ADJ!$2:$2,0)),0)</f>
        <v/>
      </c>
      <c r="EI760">
        <f>IFERROR(INDEX(ADJ!$A$1:$BZ$1000,MATCH(PAYROLL!D760,ADJ!A$1:A$500,0),MATCH(PAYROLL!EI$2,ADJ!$2:$2,0)),0)</f>
        <v/>
      </c>
      <c r="EJ760">
        <f>IFERROR(INDEX(ADJ!$A$1:$BZ$1000,MATCH(PAYROLL!$D760,ADJ!A$1:A$500,0),MATCH(PAYROLL!EJ$2,ADJ!$2:$2,0)),0)</f>
        <v/>
      </c>
      <c r="EK760">
        <f>SUM(DZ760:EJ760)</f>
        <v/>
      </c>
    </row>
    <row r="761">
      <c r="A761" t="n">
        <v>759</v>
      </c>
      <c r="B761" t="inlineStr">
        <is>
          <t>Nguyễn Văn Cường</t>
        </is>
      </c>
      <c r="D761" t="inlineStr">
        <is>
          <t>152819-02</t>
        </is>
      </c>
      <c r="S761">
        <f>IFERROR(INDEX(PIS!$A$1:$BZ$1000,MATCH($D761,PIS!C$1:C$500,0),MATCH("Lương CB tháng trước",PIS!$1:$1,0)),0)</f>
        <v/>
      </c>
      <c r="T761">
        <f>IFERROR(INDEX(PIS!$A$1:$BZ$1000,MATCH($D761,PIS!C$1:C$500,0),MATCH("Lương CB hiện tại",PIS!$1:$1,0)),0)</f>
        <v/>
      </c>
      <c r="U761">
        <f>IFERROR(INDEX(PIS!$A$1:$BZ$1000,MATCH($D761,PIS!C$1:C$500,0),MATCH("Lương đóng BHBB",PIS!$1:$1,0)),0)</f>
        <v/>
      </c>
      <c r="V761">
        <f>IFERROR(INDEX(PIS!$A$1:$BZ$1000,MATCH($D761,PIS!C$1:C$500,0),MATCH(V$2,PIS!$2:$2,0)),0)</f>
        <v/>
      </c>
      <c r="W761">
        <f>IFERROR(INDEX(PIS!$A$1:$BZ$1000,MATCH($D761,PIS!C$1:C$500,0),MATCH(W$2,PIS!$2:$2,0)),0)</f>
        <v/>
      </c>
      <c r="X761">
        <f>IFERROR(INDEX(PIS!$A$1:$BZ$1000,MATCH($D761,PIS!C$1:C$500,0),MATCH(X$2,PIS!$2:$2,0)),0)</f>
        <v/>
      </c>
      <c r="Y761">
        <f>IFERROR(INDEX(PIS!$A$1:$BZ$1000,MATCH($D761,PIS!C$1:C$500,0),MATCH(Y$2,PIS!$2:$2,0)),0)</f>
        <v/>
      </c>
      <c r="Z761">
        <f>IFERROR(INDEX(PIS!$A$1:$BZ$1000,MATCH($D761,PIS!C$1:C$500,0),MATCH(Z$2,PIS!$2:$2,0)),0)</f>
        <v/>
      </c>
      <c r="AA761">
        <f>IFERROR(INDEX(PIS!$A$1:$BZ$1000,MATCH($D761,PIS!C$1:C$500,0),MATCH(AA$2,PIS!$2:$2,0)),0)</f>
        <v/>
      </c>
      <c r="AB761">
        <f>IFERROR(INDEX(PIS!$A$1:$BZ$1000,MATCH($D761,PIS!C$1:C$500,0),MATCH(AB$2,PIS!$2:$2,0)),0)</f>
        <v/>
      </c>
      <c r="AC761">
        <f>SUM(V761:AB761)</f>
        <v/>
      </c>
      <c r="AD761">
        <f>IFERROR(INDEX(TIMESHEET!$A$1:$AI$5000,MATCH($D761,TIMESHEET!A$1:A$500,0),MATCH("T100",TIMESHEET!$2:$2,0))-2,0)</f>
        <v/>
      </c>
      <c r="AE761">
        <f>IFERROR(INDEX(TIMESHEET!$A$1:$AI$5000,MATCH($D761,TIMESHEET!A$1:A$500,0),MATCH("T202",TIMESHEET!$2:$2,0)),0)</f>
        <v/>
      </c>
      <c r="AF761">
        <f>IFERROR(INDEX(TIMESHEET!$A$1:$AI$5000,MATCH($D761,TIMESHEET!A$1:A$500,0),MATCH("T302",TIMESHEET!$2:$2,0)),0)</f>
        <v/>
      </c>
      <c r="AG761">
        <f>IFERROR(INDEX(TIMESHEET!$A$1:$AI$5000,MATCH($D761,TIMESHEET!A$1:A$500,0),MATCH("T406",TIMESHEET!$2:$2,0)),0)</f>
        <v/>
      </c>
      <c r="AH761">
        <f>AE761+AG761</f>
        <v/>
      </c>
      <c r="AI761">
        <f>IFERROR(INDEX(TIMESHEET!$A$1:$AI$5000,MATCH($D761,TIMESHEET!A$1:A$500,0),MATCH("T701",TIMESHEET!$2:$2,0)),0)</f>
        <v/>
      </c>
      <c r="AJ761">
        <f>IFERROR(INDEX(TIMESHEET!$A$1:$AI$5000,MATCH($D761,TIMESHEET!B$1:B$500,0),MATCH("T320",TIMESHEET!$2:$2,0)),0)</f>
        <v/>
      </c>
      <c r="AK761">
        <f>IFERROR(IF(LEFT(INDEX(PIS!O$1:O$500,MATCH(D761,PIS!C$1:C$500)),1)="M",T761/AD761*SUM(AE761:AG761),T761*AD761),0)</f>
        <v/>
      </c>
      <c r="AL761">
        <f>IFERROR(INDEX(ADJ!$A$1:$BZ$1000,MATCH(PAYROLL!D761,ADJ!A$1:A$500,0),MATCH(PAYROLL!AL$2,ADJ!$2:$2,0)),0)</f>
        <v/>
      </c>
      <c r="AM761">
        <f>SUM(AK761:AL761)</f>
        <v/>
      </c>
      <c r="AN761">
        <f>IFERROR(ROUND(V761/$AD761*$AH761,0),0)</f>
        <v/>
      </c>
      <c r="AO761">
        <f>IFERROR(ROUND(W761/$AD761*$AH761,0),0)</f>
        <v/>
      </c>
      <c r="AP761">
        <f>IFERROR(ROUND(X761/$AD761*$AE761,0),0)</f>
        <v/>
      </c>
      <c r="AQ761">
        <f>IFERROR(ROUND(Y761/$AD761*$AH761,0),0)</f>
        <v/>
      </c>
      <c r="AR761">
        <f>IFERROR(ROUND(Z761/$AD761*$AH761,0),0)</f>
        <v/>
      </c>
      <c r="AS761">
        <f>IFERROR(ROUND(AA761/$AD761*$AH761,0),0)</f>
        <v/>
      </c>
      <c r="AT761">
        <f>IFERROR(IF((AE761+AF761+AG761)&gt;13,AB761,ROUND(AB761/AD761*AH761,0)),0)</f>
        <v/>
      </c>
      <c r="AU761">
        <f>IFERROR(INDEX(ADJ!$A$1:$BZ$1000,MATCH(PAYROLL!D761,ADJ!A$1:A$500,0),MATCH(PAYROLL!AU$2,ADJ!$2:$2,0)),0)</f>
        <v/>
      </c>
      <c r="AV761">
        <f>ROUND(SUM(AN761:AU761),0)</f>
        <v/>
      </c>
      <c r="AW761">
        <f>IFERROR(INDEX(TIMESHEET!$A$1:$AI$5000,MATCH(PAYROLL!D761,TIMESHEET!A$1:A$500,0),MATCH("T620",TIMESHEET!$2:$2,0)),0)</f>
        <v/>
      </c>
      <c r="AX761">
        <f>IFERROR(INDEX(TIMESHEET!$A$1:$AI$5000,MATCH(PAYROLL!D761,TIMESHEET!A$1:A$500,0),MATCH("T601",TIMESHEET!$2:$2,0)),0)</f>
        <v/>
      </c>
      <c r="AY761">
        <f>IFERROR(INDEX(TIMESHEET!$A$1:$AI$5000,MATCH(PAYROLL!D761,TIMESHEET!A$1:A$500,0),MATCH("T602",TIMESHEET!$2:$2,0)),0)</f>
        <v/>
      </c>
      <c r="AZ761">
        <f>IFERROR(INDEX(TIMESHEET!$A$1:$AI$5000,MATCH(PAYROLL!D761,TIMESHEET!A$1:A$500,0),MATCH("T603",TIMESHEET!$2:$2,0)),0)</f>
        <v/>
      </c>
      <c r="BA761">
        <f>IFERROR(INDEX(TIMESHEET!$A$1:$AI$5000,MATCH(PAYROLL!D761,TIMESHEET!A$1:A$500,0),MATCH("T611",TIMESHEET!$2:$2,0)),0)</f>
        <v/>
      </c>
      <c r="BB761">
        <f>IFERROR(INDEX(TIMESHEET!$A$1:$AI$5000,MATCH(PAYROLL!D761,TIMESHEET!A$1:A$500,0),MATCH("T612",TIMESHEET!$2:$2,0)),0)</f>
        <v/>
      </c>
      <c r="BC761">
        <f>IFERROR(INDEX(TIMESHEET!$A$1:$AI$5000,MATCH(PAYROLL!D761,TIMESHEET!A$1:A$500,0),MATCH("T613",TIMESHEET!$2:$2,0)),0)</f>
        <v/>
      </c>
      <c r="BD761">
        <f>IFERROR(INDEX(TIMESHEET!$A$1:$AI$5000,MATCH(PAYROLL!D761,TIMESHEET!A$1:A$500,0),MATCH("T500",TIMESHEET!$2:$2,0)),0)</f>
        <v/>
      </c>
      <c r="BE761">
        <f>IFERROR(IF(LEFT(INDEX(PIS!O$1:O$500,MATCH(D761,PIS!C$1:C$500)),1)="M",T761/AD761/8*(AW761+AX761*1.5+AY761*2+AZ761*3+BA761*2.1+BB761*2.7+BC761*3.9+BD761*0.3),T761/8*(AW761+AX761*1.5+AY761*2+AZ761*3+BA761*2.1+BB761*2.7+BC761*3.9+BD761*0.3)),0)</f>
        <v/>
      </c>
      <c r="BF761">
        <f>IFERROR(INDEX(ADJ!$A$1:$BZ$1000,MATCH(PAYROLL!$D761,ADJ!A$1:A$500,0),MATCH(PAYROLL!BF$2,ADJ!$2:$2,0)),0)</f>
        <v/>
      </c>
      <c r="BG761">
        <f>IFERROR(INDEX(ADJ!$A$1:$BZ$1000,MATCH(PAYROLL!D761,ADJ!A$1:A$500,0),MATCH(PAYROLL!BG$2,ADJ!$2:$2,0)),0)</f>
        <v/>
      </c>
      <c r="BH761">
        <f>IFERROR(INDEX(ADJ!$A$1:$BZ$1000,MATCH(PAYROLL!D761,ADJ!A$1:A$500,0),MATCH(PAYROLL!BH$2,ADJ!$2:$2,0)),0)</f>
        <v/>
      </c>
      <c r="BI761">
        <f>IFERROR(INDEX(ADJ!$A$1:$BZ$1000,MATCH(PAYROLL!D761,ADJ!A$1:A$500,0),MATCH(PAYROLL!BI$2,ADJ!$2:$2,0)),0)</f>
        <v/>
      </c>
      <c r="BJ761">
        <f>IFERROR(INDEX(ADJ!$A$1:$BZ$1000,MATCH(PAYROLL!D761,ADJ!A$1:A$500,0),MATCH(PAYROLL!BJ$2,ADJ!$2:$2,0)),0)</f>
        <v/>
      </c>
      <c r="BK761">
        <f>SUM(BF761:BJ761)</f>
        <v/>
      </c>
      <c r="BL761">
        <f>IFERROR(INDEX(ADJ!$A$1:$BZ$1000,MATCH(PAYROLL!D761,ADJ!A$1:A$500,0),MATCH(PAYROLL!BL$2,ADJ!$2:$2,0)),0)</f>
        <v/>
      </c>
      <c r="BM761">
        <f>IFERROR(INDEX(ADJ!$A$1:$BZ$1000,MATCH(PAYROLL!D761,ADJ!A$1:A$500,0),MATCH(PAYROLL!BM$2,ADJ!$2:$2,0)),0)</f>
        <v/>
      </c>
      <c r="BN761">
        <f>IFERROR(INDEX(ADJ!$A$1:$BZ$1000,MATCH(PAYROLL!D761,ADJ!A$1:A$500,0),MATCH(PAYROLL!BN$2,ADJ!$2:$2,0)),0)</f>
        <v/>
      </c>
      <c r="BO761">
        <f>IFERROR(INDEX(ADJ!$A$1:$BZ$1000,MATCH(PAYROLL!D761,ADJ!A$1:A$500,0),MATCH(PAYROLL!BO$2,ADJ!$2:$2,0)),0)</f>
        <v/>
      </c>
      <c r="BP761">
        <f>SUM(AM761,AV761,BE761,BK761,BL761:BO761)</f>
        <v/>
      </c>
      <c r="BQ761">
        <f>BO761</f>
        <v/>
      </c>
      <c r="BR761">
        <f>IFERROR(ROUND(IF(LEFT(INDEX(PIS!O$1:O$500,MATCH(D761,PIS!C$1:C$500)),1)="D",T761/8*(BD761*0.3),IF(LEFT(INDEX(PIS!O$1:O$500,MATCH(D761,PIS!C$1:C$500)),1)="H",T761*($BD761*0.3),T761/$AD761/8*($BD761*0.3))),0),0)</f>
        <v/>
      </c>
      <c r="BS761">
        <f>IF(AP761&lt;1,0,MIN(AP761,730000))</f>
        <v/>
      </c>
      <c r="BT761">
        <f>IFERROR(ROUND((BE761-SUM(AW761:BC761)*T761/AD761/8),0)-BR761,0)</f>
        <v/>
      </c>
      <c r="BU761">
        <f>AO761</f>
        <v/>
      </c>
      <c r="BV761">
        <f>SUM(BQ761:BU761)</f>
        <v/>
      </c>
      <c r="BW761">
        <f>BP761-BV761</f>
        <v/>
      </c>
      <c r="BX761">
        <f>IFERROR(IF(RIGHT(INDEX(PIS!O$1:O$500,MATCH(D761,PIS!C$1:C$500)),5)="Gross",MIN(U761+V761,VLOOKUP("R700",TSC!B:C,2,0)*VLOOKUP("R101",TSC!B:C,2,0))*VLOOKUP("R701",TSC!B:C,2,0)%,0),0)</f>
        <v/>
      </c>
      <c r="BY761">
        <f>IFERROR(IF(RIGHT(INDEX(PIS!O$1:O$500,MATCH(D761,PIS!C$1:C$500)),5)="Gross",MIN(U761+V761,VLOOKUP("R700",TSC!B:C,2,0)*VLOOKUP("R101",TSC!B:C,2,0))*VLOOKUP("T704",TSC!B:C,2,0)%,0),0)</f>
        <v/>
      </c>
      <c r="BZ761">
        <f>IFERROR(IF(RIGHT(INDEX(PIS!O$1:O$500,MATCH(D761,PIS!C$1:C$500)),5)="Gross",MIN(U761+V761,VLOOKUP("R700",TSC!B:C,2,0)*VLOOKUP("1",TSC!F:G,2,0))*VLOOKUP("T705",TSC!B:C,2,0)%,0),0)</f>
        <v/>
      </c>
      <c r="CA761">
        <f>IFERROR(INDEX(ADJ!$A$1:$BZ$1000,MATCH(PAYROLL!D761,ADJ!A$1:A$500,0),MATCH(PAYROLL!CA$2,ADJ!$2:$2,0)),0)</f>
        <v/>
      </c>
      <c r="CB761">
        <f>IFERROR(INDEX(ADJ!$A$1:$BZ$1000,MATCH(PAYROLL!D761,ADJ!A$1:A$500,0),MATCH(PAYROLL!CB$2,ADJ!$2:$2,0)),0)</f>
        <v/>
      </c>
      <c r="CC761">
        <f>SUM(BX761:CB761)</f>
        <v/>
      </c>
      <c r="CD761">
        <f>IFERROR(INDEX(PIS!$A$1:$BZ$1000,MATCH(PAYROLL!D761,PIS!C$1:C$500,0),MATCH(PAYROLL!CD$1,PIS!$1:$1,0)),0)</f>
        <v/>
      </c>
      <c r="CE761">
        <f>IFERROR(IF(OR(INDEX(PIS!P$1:P$500,MATCH(D761,PIS!C$1:C$500,0))="LT2",INDEX(PIS!P$1:P$500,MATCH(D761,PIS!C$1:C$500,0))="P10"),0,SUM(CC761,CD761*VLOOKUP("R601",TSC!B:C,2,0),VLOOKUP("R602",TSC!B:C,2,0))),0)</f>
        <v/>
      </c>
      <c r="CF761">
        <f>MAX(BW761-CE761,0)</f>
        <v/>
      </c>
      <c r="CG761">
        <f>IFERROR(IF(OR(RIGHT(INDEX(PIS!P$1:P$500,MATCH(D761,PIS!C$1:C$500)),5)="P10",RIGHT(INDEX(PIS!P$1:P$500,MATCH(D761,PIS!C$1:C$500)),5)="CK"),0,IF(CF761&lt;=5000000,CF761*5%,IF(CF761&lt;=10000000,CF761*10%-250000,IF(CF761&lt;=18000000,CF761*15%-750000,IF(CF761&lt;=32000000,CF761*20%-1650000,IF(CF761&lt;=52000000,CF761*25%-3250000,IF(CF761&lt;=80000000,BH761*30%-5850000,CF761*35%-9850000))))))),0)</f>
        <v/>
      </c>
      <c r="CH761">
        <f>IFERROR(IF(OR(INDEX(PIS!P$1:P$500,MATCH(D761,PIS!C$1:C$500))="LT",INDEX(PIS!P$1:P$500,MATCH(D761,PIS!C$1:C$500))="CK"),0,IF(CF761&lt;2000000,0,CF761*10%)),0)</f>
        <v/>
      </c>
      <c r="CI761">
        <f>IFERROR(INDEX(ADJ!$A$1:$BZ$1000,MATCH(PAYROLL!D761,ADJ!A$1:A$500,0),MATCH(PAYROLL!CI$2,ADJ!$2:$2,0)),0)</f>
        <v/>
      </c>
      <c r="CJ761">
        <f>IFERROR(INDEX(ADJ!$A$1:$BZ$1000,MATCH(PAYROLL!D761,ADJ!A$1:A$500,0),MATCH(PAYROLL!CJ$2,ADJ!$2:$2,0)),0)</f>
        <v/>
      </c>
      <c r="CK761">
        <f>IFERROR(INDEX(ADJ!$A$1:$BZ$1000,MATCH(PAYROLL!D761,ADJ!A$1:A$500,0),MATCH(PAYROLL!CK$2,ADJ!$2:$2,0)),0)</f>
        <v/>
      </c>
      <c r="CL761">
        <f>SUM(CG761:CK761)</f>
        <v/>
      </c>
      <c r="CM761">
        <f>ROUND(SUM(CH761:CK761),0)</f>
        <v/>
      </c>
      <c r="CN761">
        <f>IFERROR(INDEX(CSDA!D$1:D$500,MATCH($CN$2,CSDA!C$1:C$500,0))*INDEX(PIS!V$1:V$500,MATCH(D761,PIS!C$1:C$500))+INDEX(ADJ!$A$1:$BZ$1000,MATCH(PAYROLL!D761,ADJ!A$1:A$500,0),MATCH(PAYROLL!CN$2,ADJ!$2:$2,0)),0)</f>
        <v/>
      </c>
      <c r="CO761">
        <f>IFERROR(INDEX(ADJ!$A$1:$BZ$1000,MATCH(PAYROLL!D761,ADJ!A$1:A$500,0),MATCH(PAYROLL!CO$2,ADJ!$2:$2,0)),0)</f>
        <v/>
      </c>
      <c r="CP761">
        <f>IFERROR(INDEX(ADJ!$A$1:$BZ$1000,MATCH(PAYROLL!D761,ADJ!A$1:A$500,0),MATCH(PAYROLL!CP$2,ADJ!$2:$2,0)),0)</f>
        <v/>
      </c>
      <c r="CQ761">
        <f>BP761-CL761-CI761-CM761-CN761-CO761-CP761-CC761</f>
        <v/>
      </c>
      <c r="CR761">
        <f>IFERROR(IF(RIGHT(INDEX(PIS!O$1:O$500,MATCH(D761,PIS!C$1:C$500,0)),5)="Gross",MIN(U761+V761,VLOOKUP("R700",TSC!B:C,2,0)*VLOOKUP("R101",TSC!B:C,2,0))*(VLOOKUP("T711",TSC!B:C,2,0)+VLOOKUP("T712",TSC!B:C,2,0))%,MIN(T761+V761,VLOOKUP("R700",TSC!B:C,2,0)*VLOOKUP("R101",TSC!B:C,2,0))*(VLOOKUP("T711",TSC!B:C,2,0)+VLOOKUP("T712",TSC!B:C,2,0)+VLOOKUP("R701",TSC!B:C,2,0))%),0)</f>
        <v/>
      </c>
      <c r="CS761">
        <f>IFERROR(IF(RIGHT(INDEX(PIS!O$1:O$500,MATCH(D761,PIS!C$1:C$500,0)),5)="Gross",MIN(U761+V761,VLOOKUP("R700",TSC!B:C,2,0)*VLOOKUP("R101",TSC!B:C,2,0))*(VLOOKUP("T714",TSC!B:C,2,0))%,MIN(T761+V761,VLOOKUP("R700",TSC!B:C,2,0)*VLOOKUP("R101",TSC!B:C,2,0))*(VLOOKUP("T704",TSC!B:C,2,0)+VLOOKUP("T714",TSC!B:C,2,0))%),0)</f>
        <v/>
      </c>
      <c r="CT761">
        <f>IFERROR(IF(RIGHT(INDEX(PIS!O$1:O$500,MATCH(D761,PIS!C$1:C$500,0)),5)="Gross",MIN(U761+V761,VLOOKUP("R700",TSC!B:C,2,0)*VLOOKUP("R101",TSC!B:C,2,0))*VLOOKUP("T705",TSC!B:C,2,0)%,MIN(T761+V761,VLOOKUP("R700",TSC!B:C,2,0)*VLOOKUP("R101",TSC!B:C,2,0))*VLOOKUP("T705",TSC!B:C,2,0)%),0)</f>
        <v/>
      </c>
      <c r="CU761">
        <f>IFERROR(IF(RIGHT(INDEX(PIS!O$1:O$500,MATCH(D761,PIS!C$1:C$500,0)),5)="Gross",MIN(U761+V761,VLOOKUP("R700",TSC!B:C,2,0)*VLOOKUP("R101",TSC!B:C,2,0))*(VLOOKUP("T713",TSC!B:C,2,0))%,MIN(T761+V761,VLOOKUP("R700",TSC!B:C,2,0)*VLOOKUP("R101",TSC!B:C,2,0))*(VLOOKUP("T713",TSC!B:C,2,0))%),0)</f>
        <v/>
      </c>
      <c r="CV761">
        <f>IFERROR(INDEX(ADJ!$A$1:$BZ$1000,MATCH(PAYROLL!D761,ADJ!A$1:A$500,0),MATCH(PAYROLL!CV$2,ADJ!$2:$2,0)),0)</f>
        <v/>
      </c>
      <c r="CW761">
        <f>IFERROR(INDEX(ADJ!$A$1:$BZ$1000,MATCH(PAYROLL!D761,ADJ!A$1:A$500,0),MATCH(PAYROLL!CW$2,ADJ!$2:$2,0)),0)</f>
        <v/>
      </c>
      <c r="CX761">
        <f>SUM(CR761:CW761)</f>
        <v/>
      </c>
      <c r="CY761">
        <f>ROUND(IF(CR761&gt;0,T761+V761*VLOOKUP("R202",TSC!$B$1:$C$500,2,0),0),0)</f>
        <v/>
      </c>
      <c r="CZ761">
        <f>IFERROR(INDEX(CSDA!D$1:D$500,MATCH($CZ$2,CSDA!C$1:C$500,0)),0)</f>
        <v/>
      </c>
      <c r="DA761">
        <f>ROUND(T761*0.7%,0)</f>
        <v/>
      </c>
      <c r="DB761">
        <f>ROUND(T761/12,0)</f>
        <v/>
      </c>
      <c r="DC761">
        <f ref="DC761" t="array">IFERROR(INDEX(CSDA!D$1:D$500,MATCH("Trích giữ"&amp;PAYROLL!DC$2,CSDA!A$1:A$500&amp;CSDA!C$1:C$500,0)),0)</f>
        <v/>
      </c>
      <c r="DD761">
        <f ref="DD761" t="array">IFERROR(INDEX(CSDA!D$1:D$500,MATCH("Trích giữ"&amp;PAYROLL!DD$2,CSDA!A$1:A$500&amp;CSDA!C$1:C$500,0)),0)</f>
        <v/>
      </c>
      <c r="DE761">
        <f ref="DE761" t="array">IFERROR(INDEX(CSDA!D$1:D$500,MATCH("Trích giữ"&amp;PAYROLL!DE$2,CSDA!A$1:A$500&amp;CSDA!C$1:C$500,0)),0)</f>
        <v/>
      </c>
      <c r="DF761">
        <f>IFERROR(INDEX(CSDA!D$1:D$500,MATCH(PAYROLL!DF$2,CSDA!C$1:C$500,0)),0)</f>
        <v/>
      </c>
      <c r="DG761">
        <f ref="DG761" t="array">IFERROR(INDEX(CSDA!D$1:D$500,MATCH("Trích giữ"&amp;PAYROLL!DG$2,CSDA!A$1:A$500&amp;CSDA!C$1:C$500,0)),0)</f>
        <v/>
      </c>
      <c r="DH761">
        <f>ROUND(T761/26,0)</f>
        <v/>
      </c>
      <c r="DI761">
        <f ref="DI761" t="array">IFERROR(INDEX(CSDA!D$1:D$500,MATCH("Trích giữ"&amp;PAYROLL!DI$2,CSDA!A$1:A$500&amp;CSDA!C$1:C$500,0)),0)</f>
        <v/>
      </c>
      <c r="DJ761">
        <f>IF(U761=0,T761*21.5%-BL761,0)</f>
        <v/>
      </c>
      <c r="DK761">
        <f ref="DK761" t="array">IFERROR(INDEX(CSDA!D$1:D$500,MATCH("Trích giữ"&amp;PAYROLL!DK$2,CSDA!A$1:A$500&amp;CSDA!C$1:C$500,0)),0)</f>
        <v/>
      </c>
      <c r="DL761">
        <f>IFERROR(INDEX(CSDA!D$1:D$500,MATCH(PAYROLL!DL$2,CSDA!C$1:C$500,0))/12,0)</f>
        <v/>
      </c>
      <c r="DM761">
        <f>SUM(DB761:DL761)</f>
        <v/>
      </c>
      <c r="DN761">
        <f>IFERROR(INDEX(ADJ!$A$1:$BZ$1000,MATCH(PAYROLL!D761,ADJ!A$1:A$500,0),MATCH(PAYROLL!DN$2,ADJ!$2:$2,0)),0)</f>
        <v/>
      </c>
      <c r="DO761">
        <f>IFERROR(SUM(BP761,DM761:DN761,CX761:DA761)-DT761,0)</f>
        <v/>
      </c>
      <c r="DP761">
        <f ref="DP761" t="array">SUM(BW761*IFERROR(INDEX(CSDA!D$1:D$500,MATCH(BW$2,CSDA!C$1:C$500,0)),0)%,CX761*IFERROR(INDEX(CSDA!D$1:D$500,MATCH(CX$2,CSDA!C$1:C$500,0)),0)%,DA761*IFERROR(INDEX(CSDA!D$1:D$500,MATCH(DA$2,CSDA!C$1:C$500,0)),0)%,DB761*IFERROR(INDEX(CSDA!D$1:D$500,MATCH(DB$2,CSDA!C$1:C$500,0)),0)%,DF761*IFERROR(INDEX(CSDA!D$1:D$500,MATCH("Phí dịch vụ"&amp;PAYROLL!DF$2,CSDA!A$1:A$500&amp;CSDA!C$1:C$500,0)),0)%,DC761*IFERROR(INDEX(CSDA!D$1:D$500,MATCH("Phí dịch vụ"&amp;PAYROLL!DC$2,CSDA!A$1:A$500&amp;CSDA!C$1:C$500,0)),0)%,DH761*IFERROR(INDEX(CSDA!D$1:D$500,MATCH("Phí dịch vụ"&amp;PAYROLL!DH$2,CSDA!A$1:A$500&amp;CSDA!C$1:C$500,0)),0)%,DJ761*IFERROR(INDEX(CSDA!D$1:D$500,MATCH("Phí dịch vụ"&amp;PAYROLL!DJ$2,CSDA!A$1:A$500&amp;CSDA!C$1:C$500,0)),0)%,BN761*IFERROR(INDEX(CSDA!D$1:D$500,MATCH(BN$2,CSDA!C$1:C$500,0)),0)%)-BN761*7%</f>
        <v/>
      </c>
      <c r="DQ761">
        <f>IFERROR(INDEX(ADJ!$A$1:$BZ$1000,MATCH(PAYROLL!D761,ADJ!A$1:A$500,0),MATCH(PAYROLL!DQ$2,ADJ!$2:$2,0)),0)</f>
        <v/>
      </c>
      <c r="DR761">
        <f>IFERROR(INDEX(ADJ!$A$1:$BZ$1000,MATCH(PAYROLL!D761,ADJ!A$1:A$500,0),MATCH(PAYROLL!DR$2,ADJ!$2:$2,0)),0)</f>
        <v/>
      </c>
      <c r="DS761">
        <f>SUM(DP761:DR761)</f>
        <v/>
      </c>
      <c r="DT761">
        <f>EK761</f>
        <v/>
      </c>
      <c r="DU761">
        <f>SUM(DO761:DR761)</f>
        <v/>
      </c>
      <c r="DV761">
        <f>ROUND(DU761*0.1,0)</f>
        <v/>
      </c>
      <c r="DW761">
        <f>DU761+DV761</f>
        <v/>
      </c>
      <c r="DZ761">
        <f>IFERROR(INDEX(ADJ!$A$1:$BZ$1000,MATCH(PAYROLL!$D761,ADJ!A$1:A$500,0),MATCH(PAYROLL!DZ$2,ADJ!$2:$2,0)),0)</f>
        <v/>
      </c>
      <c r="EA761">
        <f>IFERROR(INDEX(ADJ!$A$1:$BZ$1000,MATCH(PAYROLL!$D761,ADJ!A$1:A$500,0),MATCH(PAYROLL!EA$2,ADJ!$2:$2,0)),0)</f>
        <v/>
      </c>
      <c r="EB761">
        <f>IFERROR(INDEX(ADJ!$A$1:$BZ$1000,MATCH(PAYROLL!$D761,ADJ!A$1:A$500,0),MATCH(PAYROLL!EB$2,ADJ!$2:$2,0)),0)</f>
        <v/>
      </c>
      <c r="EC761">
        <f>IFERROR(INDEX(ADJ!$A$1:$BZ$1000,MATCH(PAYROLL!$D761,ADJ!A$1:A$500,0),MATCH(PAYROLL!EC$2,ADJ!$2:$2,0)),0)</f>
        <v/>
      </c>
      <c r="ED761">
        <f>IFERROR(INDEX(ADJ!$A$1:$BZ$1000,MATCH(PAYROLL!$D761,ADJ!A$1:A$500,0),MATCH(PAYROLL!ED$2,ADJ!$2:$2,0)),0)</f>
        <v/>
      </c>
      <c r="EE761">
        <f>IFERROR(INDEX(ADJ!$A$1:$BZ$1000,MATCH(PAYROLL!$D761,ADJ!A$1:A$500,0),MATCH(PAYROLL!EE$2,ADJ!$2:$2,0)),0)</f>
        <v/>
      </c>
      <c r="EF761">
        <f>IFERROR(INDEX(ADJ!$A$1:$BZ$1000,MATCH(PAYROLL!$D761,ADJ!A$1:A$500,0),MATCH(PAYROLL!EF$2,ADJ!$2:$2,0)),0)</f>
        <v/>
      </c>
      <c r="EG761">
        <f>IFERROR(INDEX(ADJ!$A$1:$BZ$1000,MATCH(PAYROLL!$D761,ADJ!A$1:A$500,0),MATCH(PAYROLL!EG$2,ADJ!$2:$2,0)),0)</f>
        <v/>
      </c>
      <c r="EH761">
        <f>IFERROR(INDEX(ADJ!$A$1:$BZ$1000,MATCH(PAYROLL!$D761,ADJ!A$1:A$500,0),MATCH(PAYROLL!EH$2,ADJ!$2:$2,0)),0)</f>
        <v/>
      </c>
      <c r="EI761">
        <f>IFERROR(INDEX(ADJ!$A$1:$BZ$1000,MATCH(PAYROLL!D761,ADJ!A$1:A$500,0),MATCH(PAYROLL!EI$2,ADJ!$2:$2,0)),0)</f>
        <v/>
      </c>
      <c r="EJ761">
        <f>IFERROR(INDEX(ADJ!$A$1:$BZ$1000,MATCH(PAYROLL!$D761,ADJ!A$1:A$500,0),MATCH(PAYROLL!EJ$2,ADJ!$2:$2,0)),0)</f>
        <v/>
      </c>
      <c r="EK761">
        <f>SUM(DZ761:EJ761)</f>
        <v/>
      </c>
    </row>
    <row r="762">
      <c r="A762" t="n">
        <v>760</v>
      </c>
      <c r="B762" t="inlineStr">
        <is>
          <t>Nguyễn Trọng Đức</t>
        </is>
      </c>
      <c r="D762" t="inlineStr">
        <is>
          <t>156973-01</t>
        </is>
      </c>
      <c r="S762">
        <f>IFERROR(INDEX(PIS!$A$1:$BZ$1000,MATCH($D762,PIS!C$1:C$500,0),MATCH("Lương CB tháng trước",PIS!$1:$1,0)),0)</f>
        <v/>
      </c>
      <c r="T762">
        <f>IFERROR(INDEX(PIS!$A$1:$BZ$1000,MATCH($D762,PIS!C$1:C$500,0),MATCH("Lương CB hiện tại",PIS!$1:$1,0)),0)</f>
        <v/>
      </c>
      <c r="U762">
        <f>IFERROR(INDEX(PIS!$A$1:$BZ$1000,MATCH($D762,PIS!C$1:C$500,0),MATCH("Lương đóng BHBB",PIS!$1:$1,0)),0)</f>
        <v/>
      </c>
      <c r="V762">
        <f>IFERROR(INDEX(PIS!$A$1:$BZ$1000,MATCH($D762,PIS!C$1:C$500,0),MATCH(V$2,PIS!$2:$2,0)),0)</f>
        <v/>
      </c>
      <c r="W762">
        <f>IFERROR(INDEX(PIS!$A$1:$BZ$1000,MATCH($D762,PIS!C$1:C$500,0),MATCH(W$2,PIS!$2:$2,0)),0)</f>
        <v/>
      </c>
      <c r="X762">
        <f>IFERROR(INDEX(PIS!$A$1:$BZ$1000,MATCH($D762,PIS!C$1:C$500,0),MATCH(X$2,PIS!$2:$2,0)),0)</f>
        <v/>
      </c>
      <c r="Y762">
        <f>IFERROR(INDEX(PIS!$A$1:$BZ$1000,MATCH($D762,PIS!C$1:C$500,0),MATCH(Y$2,PIS!$2:$2,0)),0)</f>
        <v/>
      </c>
      <c r="Z762">
        <f>IFERROR(INDEX(PIS!$A$1:$BZ$1000,MATCH($D762,PIS!C$1:C$500,0),MATCH(Z$2,PIS!$2:$2,0)),0)</f>
        <v/>
      </c>
      <c r="AA762">
        <f>IFERROR(INDEX(PIS!$A$1:$BZ$1000,MATCH($D762,PIS!C$1:C$500,0),MATCH(AA$2,PIS!$2:$2,0)),0)</f>
        <v/>
      </c>
      <c r="AB762">
        <f>IFERROR(INDEX(PIS!$A$1:$BZ$1000,MATCH($D762,PIS!C$1:C$500,0),MATCH(AB$2,PIS!$2:$2,0)),0)</f>
        <v/>
      </c>
      <c r="AC762">
        <f>SUM(V762:AB762)</f>
        <v/>
      </c>
      <c r="AD762">
        <f>IFERROR(INDEX(TIMESHEET!$A$1:$AI$5000,MATCH($D762,TIMESHEET!A$1:A$500,0),MATCH("T100",TIMESHEET!$2:$2,0))-2,0)</f>
        <v/>
      </c>
      <c r="AE762">
        <f>IFERROR(INDEX(TIMESHEET!$A$1:$AI$5000,MATCH($D762,TIMESHEET!A$1:A$500,0),MATCH("T202",TIMESHEET!$2:$2,0)),0)</f>
        <v/>
      </c>
      <c r="AF762">
        <f>IFERROR(INDEX(TIMESHEET!$A$1:$AI$5000,MATCH($D762,TIMESHEET!A$1:A$500,0),MATCH("T302",TIMESHEET!$2:$2,0)),0)</f>
        <v/>
      </c>
      <c r="AG762">
        <f>IFERROR(INDEX(TIMESHEET!$A$1:$AI$5000,MATCH($D762,TIMESHEET!A$1:A$500,0),MATCH("T406",TIMESHEET!$2:$2,0)),0)</f>
        <v/>
      </c>
      <c r="AH762">
        <f>AE762+AG762</f>
        <v/>
      </c>
      <c r="AI762">
        <f>IFERROR(INDEX(TIMESHEET!$A$1:$AI$5000,MATCH($D762,TIMESHEET!A$1:A$500,0),MATCH("T701",TIMESHEET!$2:$2,0)),0)</f>
        <v/>
      </c>
      <c r="AJ762">
        <f>IFERROR(INDEX(TIMESHEET!$A$1:$AI$5000,MATCH($D762,TIMESHEET!B$1:B$500,0),MATCH("T320",TIMESHEET!$2:$2,0)),0)</f>
        <v/>
      </c>
      <c r="AK762">
        <f>IFERROR(IF(LEFT(INDEX(PIS!O$1:O$500,MATCH(D762,PIS!C$1:C$500)),1)="M",T762/AD762*SUM(AE762:AG762),T762*AD762),0)</f>
        <v/>
      </c>
      <c r="AL762">
        <f>IFERROR(INDEX(ADJ!$A$1:$BZ$1000,MATCH(PAYROLL!D762,ADJ!A$1:A$500,0),MATCH(PAYROLL!AL$2,ADJ!$2:$2,0)),0)</f>
        <v/>
      </c>
      <c r="AM762">
        <f>SUM(AK762:AL762)</f>
        <v/>
      </c>
      <c r="AN762">
        <f>IFERROR(ROUND(V762/$AD762*$AH762,0),0)</f>
        <v/>
      </c>
      <c r="AO762">
        <f>IFERROR(ROUND(W762/$AD762*$AH762,0),0)</f>
        <v/>
      </c>
      <c r="AP762">
        <f>IFERROR(ROUND(X762/$AD762*$AE762,0),0)</f>
        <v/>
      </c>
      <c r="AQ762">
        <f>IFERROR(ROUND(Y762/$AD762*$AH762,0),0)</f>
        <v/>
      </c>
      <c r="AR762">
        <f>IFERROR(ROUND(Z762/$AD762*$AH762,0),0)</f>
        <v/>
      </c>
      <c r="AS762">
        <f>IFERROR(ROUND(AA762/$AD762*$AH762,0),0)</f>
        <v/>
      </c>
      <c r="AT762">
        <f>IFERROR(IF((AE762+AF762+AG762)&gt;13,AB762,ROUND(AB762/AD762*AH762,0)),0)</f>
        <v/>
      </c>
      <c r="AU762">
        <f>IFERROR(INDEX(ADJ!$A$1:$BZ$1000,MATCH(PAYROLL!D762,ADJ!A$1:A$500,0),MATCH(PAYROLL!AU$2,ADJ!$2:$2,0)),0)</f>
        <v/>
      </c>
      <c r="AV762">
        <f>ROUND(SUM(AN762:AU762),0)</f>
        <v/>
      </c>
      <c r="AW762">
        <f>IFERROR(INDEX(TIMESHEET!$A$1:$AI$5000,MATCH(PAYROLL!D762,TIMESHEET!A$1:A$500,0),MATCH("T620",TIMESHEET!$2:$2,0)),0)</f>
        <v/>
      </c>
      <c r="AX762">
        <f>IFERROR(INDEX(TIMESHEET!$A$1:$AI$5000,MATCH(PAYROLL!D762,TIMESHEET!A$1:A$500,0),MATCH("T601",TIMESHEET!$2:$2,0)),0)</f>
        <v/>
      </c>
      <c r="AY762">
        <f>IFERROR(INDEX(TIMESHEET!$A$1:$AI$5000,MATCH(PAYROLL!D762,TIMESHEET!A$1:A$500,0),MATCH("T602",TIMESHEET!$2:$2,0)),0)</f>
        <v/>
      </c>
      <c r="AZ762">
        <f>IFERROR(INDEX(TIMESHEET!$A$1:$AI$5000,MATCH(PAYROLL!D762,TIMESHEET!A$1:A$500,0),MATCH("T603",TIMESHEET!$2:$2,0)),0)</f>
        <v/>
      </c>
      <c r="BA762">
        <f>IFERROR(INDEX(TIMESHEET!$A$1:$AI$5000,MATCH(PAYROLL!D762,TIMESHEET!A$1:A$500,0),MATCH("T611",TIMESHEET!$2:$2,0)),0)</f>
        <v/>
      </c>
      <c r="BB762">
        <f>IFERROR(INDEX(TIMESHEET!$A$1:$AI$5000,MATCH(PAYROLL!D762,TIMESHEET!A$1:A$500,0),MATCH("T612",TIMESHEET!$2:$2,0)),0)</f>
        <v/>
      </c>
      <c r="BC762">
        <f>IFERROR(INDEX(TIMESHEET!$A$1:$AI$5000,MATCH(PAYROLL!D762,TIMESHEET!A$1:A$500,0),MATCH("T613",TIMESHEET!$2:$2,0)),0)</f>
        <v/>
      </c>
      <c r="BD762">
        <f>IFERROR(INDEX(TIMESHEET!$A$1:$AI$5000,MATCH(PAYROLL!D762,TIMESHEET!A$1:A$500,0),MATCH("T500",TIMESHEET!$2:$2,0)),0)</f>
        <v/>
      </c>
      <c r="BE762">
        <f>IFERROR(IF(LEFT(INDEX(PIS!O$1:O$500,MATCH(D762,PIS!C$1:C$500)),1)="M",T762/AD762/8*(AW762+AX762*1.5+AY762*2+AZ762*3+BA762*2.1+BB762*2.7+BC762*3.9+BD762*0.3),T762/8*(AW762+AX762*1.5+AY762*2+AZ762*3+BA762*2.1+BB762*2.7+BC762*3.9+BD762*0.3)),0)</f>
        <v/>
      </c>
      <c r="BF762">
        <f>IFERROR(INDEX(ADJ!$A$1:$BZ$1000,MATCH(PAYROLL!$D762,ADJ!A$1:A$500,0),MATCH(PAYROLL!BF$2,ADJ!$2:$2,0)),0)</f>
        <v/>
      </c>
      <c r="BG762">
        <f>IFERROR(INDEX(ADJ!$A$1:$BZ$1000,MATCH(PAYROLL!D762,ADJ!A$1:A$500,0),MATCH(PAYROLL!BG$2,ADJ!$2:$2,0)),0)</f>
        <v/>
      </c>
      <c r="BH762">
        <f>IFERROR(INDEX(ADJ!$A$1:$BZ$1000,MATCH(PAYROLL!D762,ADJ!A$1:A$500,0),MATCH(PAYROLL!BH$2,ADJ!$2:$2,0)),0)</f>
        <v/>
      </c>
      <c r="BI762">
        <f>IFERROR(INDEX(ADJ!$A$1:$BZ$1000,MATCH(PAYROLL!D762,ADJ!A$1:A$500,0),MATCH(PAYROLL!BI$2,ADJ!$2:$2,0)),0)</f>
        <v/>
      </c>
      <c r="BJ762">
        <f>IFERROR(INDEX(ADJ!$A$1:$BZ$1000,MATCH(PAYROLL!D762,ADJ!A$1:A$500,0),MATCH(PAYROLL!BJ$2,ADJ!$2:$2,0)),0)</f>
        <v/>
      </c>
      <c r="BK762">
        <f>SUM(BF762:BJ762)</f>
        <v/>
      </c>
      <c r="BL762">
        <f>IFERROR(INDEX(ADJ!$A$1:$BZ$1000,MATCH(PAYROLL!D762,ADJ!A$1:A$500,0),MATCH(PAYROLL!BL$2,ADJ!$2:$2,0)),0)</f>
        <v/>
      </c>
      <c r="BM762">
        <f>IFERROR(INDEX(ADJ!$A$1:$BZ$1000,MATCH(PAYROLL!D762,ADJ!A$1:A$500,0),MATCH(PAYROLL!BM$2,ADJ!$2:$2,0)),0)</f>
        <v/>
      </c>
      <c r="BN762">
        <f>IFERROR(INDEX(ADJ!$A$1:$BZ$1000,MATCH(PAYROLL!D762,ADJ!A$1:A$500,0),MATCH(PAYROLL!BN$2,ADJ!$2:$2,0)),0)</f>
        <v/>
      </c>
      <c r="BO762">
        <f>IFERROR(INDEX(ADJ!$A$1:$BZ$1000,MATCH(PAYROLL!D762,ADJ!A$1:A$500,0),MATCH(PAYROLL!BO$2,ADJ!$2:$2,0)),0)</f>
        <v/>
      </c>
      <c r="BP762">
        <f>SUM(AM762,AV762,BE762,BK762,BL762:BO762)</f>
        <v/>
      </c>
      <c r="BQ762">
        <f>BO762</f>
        <v/>
      </c>
      <c r="BR762">
        <f>IFERROR(ROUND(IF(LEFT(INDEX(PIS!O$1:O$500,MATCH(D762,PIS!C$1:C$500)),1)="D",T762/8*(BD762*0.3),IF(LEFT(INDEX(PIS!O$1:O$500,MATCH(D762,PIS!C$1:C$500)),1)="H",T762*($BD762*0.3),T762/$AD762/8*($BD762*0.3))),0),0)</f>
        <v/>
      </c>
      <c r="BS762">
        <f>IF(AP762&lt;1,0,MIN(AP762,730000))</f>
        <v/>
      </c>
      <c r="BT762">
        <f>IFERROR(ROUND((BE762-SUM(AW762:BC762)*T762/AD762/8),0)-BR762,0)</f>
        <v/>
      </c>
      <c r="BU762">
        <f>AO762</f>
        <v/>
      </c>
      <c r="BV762">
        <f>SUM(BQ762:BU762)</f>
        <v/>
      </c>
      <c r="BW762">
        <f>BP762-BV762</f>
        <v/>
      </c>
      <c r="BX762">
        <f>IFERROR(IF(RIGHT(INDEX(PIS!O$1:O$500,MATCH(D762,PIS!C$1:C$500)),5)="Gross",MIN(U762+V762,VLOOKUP("R700",TSC!B:C,2,0)*VLOOKUP("R101",TSC!B:C,2,0))*VLOOKUP("R701",TSC!B:C,2,0)%,0),0)</f>
        <v/>
      </c>
      <c r="BY762">
        <f>IFERROR(IF(RIGHT(INDEX(PIS!O$1:O$500,MATCH(D762,PIS!C$1:C$500)),5)="Gross",MIN(U762+V762,VLOOKUP("R700",TSC!B:C,2,0)*VLOOKUP("R101",TSC!B:C,2,0))*VLOOKUP("T704",TSC!B:C,2,0)%,0),0)</f>
        <v/>
      </c>
      <c r="BZ762">
        <f>IFERROR(IF(RIGHT(INDEX(PIS!O$1:O$500,MATCH(D762,PIS!C$1:C$500)),5)="Gross",MIN(U762+V762,VLOOKUP("R700",TSC!B:C,2,0)*VLOOKUP("1",TSC!F:G,2,0))*VLOOKUP("T705",TSC!B:C,2,0)%,0),0)</f>
        <v/>
      </c>
      <c r="CA762">
        <f>IFERROR(INDEX(ADJ!$A$1:$BZ$1000,MATCH(PAYROLL!D762,ADJ!A$1:A$500,0),MATCH(PAYROLL!CA$2,ADJ!$2:$2,0)),0)</f>
        <v/>
      </c>
      <c r="CB762">
        <f>IFERROR(INDEX(ADJ!$A$1:$BZ$1000,MATCH(PAYROLL!D762,ADJ!A$1:A$500,0),MATCH(PAYROLL!CB$2,ADJ!$2:$2,0)),0)</f>
        <v/>
      </c>
      <c r="CC762">
        <f>SUM(BX762:CB762)</f>
        <v/>
      </c>
      <c r="CD762">
        <f>IFERROR(INDEX(PIS!$A$1:$BZ$1000,MATCH(PAYROLL!D762,PIS!C$1:C$500,0),MATCH(PAYROLL!CD$1,PIS!$1:$1,0)),0)</f>
        <v/>
      </c>
      <c r="CE762">
        <f>IFERROR(IF(OR(INDEX(PIS!P$1:P$500,MATCH(D762,PIS!C$1:C$500,0))="LT2",INDEX(PIS!P$1:P$500,MATCH(D762,PIS!C$1:C$500,0))="P10"),0,SUM(CC762,CD762*VLOOKUP("R601",TSC!B:C,2,0),VLOOKUP("R602",TSC!B:C,2,0))),0)</f>
        <v/>
      </c>
      <c r="CF762">
        <f>MAX(BW762-CE762,0)</f>
        <v/>
      </c>
      <c r="CG762">
        <f>IFERROR(IF(OR(RIGHT(INDEX(PIS!P$1:P$500,MATCH(D762,PIS!C$1:C$500)),5)="P10",RIGHT(INDEX(PIS!P$1:P$500,MATCH(D762,PIS!C$1:C$500)),5)="CK"),0,IF(CF762&lt;=5000000,CF762*5%,IF(CF762&lt;=10000000,CF762*10%-250000,IF(CF762&lt;=18000000,CF762*15%-750000,IF(CF762&lt;=32000000,CF762*20%-1650000,IF(CF762&lt;=52000000,CF762*25%-3250000,IF(CF762&lt;=80000000,BH762*30%-5850000,CF762*35%-9850000))))))),0)</f>
        <v/>
      </c>
      <c r="CH762">
        <f>IFERROR(IF(OR(INDEX(PIS!P$1:P$500,MATCH(D762,PIS!C$1:C$500))="LT",INDEX(PIS!P$1:P$500,MATCH(D762,PIS!C$1:C$500))="CK"),0,IF(CF762&lt;2000000,0,CF762*10%)),0)</f>
        <v/>
      </c>
      <c r="CI762">
        <f>IFERROR(INDEX(ADJ!$A$1:$BZ$1000,MATCH(PAYROLL!D762,ADJ!A$1:A$500,0),MATCH(PAYROLL!CI$2,ADJ!$2:$2,0)),0)</f>
        <v/>
      </c>
      <c r="CJ762">
        <f>IFERROR(INDEX(ADJ!$A$1:$BZ$1000,MATCH(PAYROLL!D762,ADJ!A$1:A$500,0),MATCH(PAYROLL!CJ$2,ADJ!$2:$2,0)),0)</f>
        <v/>
      </c>
      <c r="CK762">
        <f>IFERROR(INDEX(ADJ!$A$1:$BZ$1000,MATCH(PAYROLL!D762,ADJ!A$1:A$500,0),MATCH(PAYROLL!CK$2,ADJ!$2:$2,0)),0)</f>
        <v/>
      </c>
      <c r="CL762">
        <f>SUM(CG762:CK762)</f>
        <v/>
      </c>
      <c r="CM762">
        <f>ROUND(SUM(CH762:CK762),0)</f>
        <v/>
      </c>
      <c r="CN762">
        <f>IFERROR(INDEX(CSDA!D$1:D$500,MATCH($CN$2,CSDA!C$1:C$500,0))*INDEX(PIS!V$1:V$500,MATCH(D762,PIS!C$1:C$500))+INDEX(ADJ!$A$1:$BZ$1000,MATCH(PAYROLL!D762,ADJ!A$1:A$500,0),MATCH(PAYROLL!CN$2,ADJ!$2:$2,0)),0)</f>
        <v/>
      </c>
      <c r="CO762">
        <f>IFERROR(INDEX(ADJ!$A$1:$BZ$1000,MATCH(PAYROLL!D762,ADJ!A$1:A$500,0),MATCH(PAYROLL!CO$2,ADJ!$2:$2,0)),0)</f>
        <v/>
      </c>
      <c r="CP762">
        <f>IFERROR(INDEX(ADJ!$A$1:$BZ$1000,MATCH(PAYROLL!D762,ADJ!A$1:A$500,0),MATCH(PAYROLL!CP$2,ADJ!$2:$2,0)),0)</f>
        <v/>
      </c>
      <c r="CQ762">
        <f>BP762-CL762-CI762-CM762-CN762-CO762-CP762-CC762</f>
        <v/>
      </c>
      <c r="CR762">
        <f>IFERROR(IF(RIGHT(INDEX(PIS!O$1:O$500,MATCH(D762,PIS!C$1:C$500,0)),5)="Gross",MIN(U762+V762,VLOOKUP("R700",TSC!B:C,2,0)*VLOOKUP("R101",TSC!B:C,2,0))*(VLOOKUP("T711",TSC!B:C,2,0)+VLOOKUP("T712",TSC!B:C,2,0))%,MIN(T762+V762,VLOOKUP("R700",TSC!B:C,2,0)*VLOOKUP("R101",TSC!B:C,2,0))*(VLOOKUP("T711",TSC!B:C,2,0)+VLOOKUP("T712",TSC!B:C,2,0)+VLOOKUP("R701",TSC!B:C,2,0))%),0)</f>
        <v/>
      </c>
      <c r="CS762">
        <f>IFERROR(IF(RIGHT(INDEX(PIS!O$1:O$500,MATCH(D762,PIS!C$1:C$500,0)),5)="Gross",MIN(U762+V762,VLOOKUP("R700",TSC!B:C,2,0)*VLOOKUP("R101",TSC!B:C,2,0))*(VLOOKUP("T714",TSC!B:C,2,0))%,MIN(T762+V762,VLOOKUP("R700",TSC!B:C,2,0)*VLOOKUP("R101",TSC!B:C,2,0))*(VLOOKUP("T704",TSC!B:C,2,0)+VLOOKUP("T714",TSC!B:C,2,0))%),0)</f>
        <v/>
      </c>
      <c r="CT762">
        <f>IFERROR(IF(RIGHT(INDEX(PIS!O$1:O$500,MATCH(D762,PIS!C$1:C$500,0)),5)="Gross",MIN(U762+V762,VLOOKUP("R700",TSC!B:C,2,0)*VLOOKUP("R101",TSC!B:C,2,0))*VLOOKUP("T705",TSC!B:C,2,0)%,MIN(T762+V762,VLOOKUP("R700",TSC!B:C,2,0)*VLOOKUP("R101",TSC!B:C,2,0))*VLOOKUP("T705",TSC!B:C,2,0)%),0)</f>
        <v/>
      </c>
      <c r="CU762">
        <f>IFERROR(IF(RIGHT(INDEX(PIS!O$1:O$500,MATCH(D762,PIS!C$1:C$500,0)),5)="Gross",MIN(U762+V762,VLOOKUP("R700",TSC!B:C,2,0)*VLOOKUP("R101",TSC!B:C,2,0))*(VLOOKUP("T713",TSC!B:C,2,0))%,MIN(T762+V762,VLOOKUP("R700",TSC!B:C,2,0)*VLOOKUP("R101",TSC!B:C,2,0))*(VLOOKUP("T713",TSC!B:C,2,0))%),0)</f>
        <v/>
      </c>
      <c r="CV762">
        <f>IFERROR(INDEX(ADJ!$A$1:$BZ$1000,MATCH(PAYROLL!D762,ADJ!A$1:A$500,0),MATCH(PAYROLL!CV$2,ADJ!$2:$2,0)),0)</f>
        <v/>
      </c>
      <c r="CW762">
        <f>IFERROR(INDEX(ADJ!$A$1:$BZ$1000,MATCH(PAYROLL!D762,ADJ!A$1:A$500,0),MATCH(PAYROLL!CW$2,ADJ!$2:$2,0)),0)</f>
        <v/>
      </c>
      <c r="CX762">
        <f>SUM(CR762:CW762)</f>
        <v/>
      </c>
      <c r="CY762">
        <f>ROUND(IF(CR762&gt;0,T762+V762*VLOOKUP("R202",TSC!$B$1:$C$500,2,0),0),0)</f>
        <v/>
      </c>
      <c r="CZ762">
        <f>IFERROR(INDEX(CSDA!D$1:D$500,MATCH($CZ$2,CSDA!C$1:C$500,0)),0)</f>
        <v/>
      </c>
      <c r="DA762">
        <f>ROUND(T762*0.7%,0)</f>
        <v/>
      </c>
      <c r="DB762">
        <f>ROUND(T762/12,0)</f>
        <v/>
      </c>
      <c r="DC762">
        <f ref="DC762" t="array">IFERROR(INDEX(CSDA!D$1:D$500,MATCH("Trích giữ"&amp;PAYROLL!DC$2,CSDA!A$1:A$500&amp;CSDA!C$1:C$500,0)),0)</f>
        <v/>
      </c>
      <c r="DD762">
        <f ref="DD762" t="array">IFERROR(INDEX(CSDA!D$1:D$500,MATCH("Trích giữ"&amp;PAYROLL!DD$2,CSDA!A$1:A$500&amp;CSDA!C$1:C$500,0)),0)</f>
        <v/>
      </c>
      <c r="DE762">
        <f ref="DE762" t="array">IFERROR(INDEX(CSDA!D$1:D$500,MATCH("Trích giữ"&amp;PAYROLL!DE$2,CSDA!A$1:A$500&amp;CSDA!C$1:C$500,0)),0)</f>
        <v/>
      </c>
      <c r="DF762">
        <f>IFERROR(INDEX(CSDA!D$1:D$500,MATCH(PAYROLL!DF$2,CSDA!C$1:C$500,0)),0)</f>
        <v/>
      </c>
      <c r="DG762">
        <f ref="DG762" t="array">IFERROR(INDEX(CSDA!D$1:D$500,MATCH("Trích giữ"&amp;PAYROLL!DG$2,CSDA!A$1:A$500&amp;CSDA!C$1:C$500,0)),0)</f>
        <v/>
      </c>
      <c r="DH762">
        <f>ROUND(T762/26,0)</f>
        <v/>
      </c>
      <c r="DI762">
        <f ref="DI762" t="array">IFERROR(INDEX(CSDA!D$1:D$500,MATCH("Trích giữ"&amp;PAYROLL!DI$2,CSDA!A$1:A$500&amp;CSDA!C$1:C$500,0)),0)</f>
        <v/>
      </c>
      <c r="DJ762">
        <f>IF(U762=0,T762*21.5%-BL762,0)</f>
        <v/>
      </c>
      <c r="DK762">
        <f ref="DK762" t="array">IFERROR(INDEX(CSDA!D$1:D$500,MATCH("Trích giữ"&amp;PAYROLL!DK$2,CSDA!A$1:A$500&amp;CSDA!C$1:C$500,0)),0)</f>
        <v/>
      </c>
      <c r="DL762">
        <f>IFERROR(INDEX(CSDA!D$1:D$500,MATCH(PAYROLL!DL$2,CSDA!C$1:C$500,0))/12,0)</f>
        <v/>
      </c>
      <c r="DM762">
        <f>SUM(DB762:DL762)</f>
        <v/>
      </c>
      <c r="DN762">
        <f>IFERROR(INDEX(ADJ!$A$1:$BZ$1000,MATCH(PAYROLL!D762,ADJ!A$1:A$500,0),MATCH(PAYROLL!DN$2,ADJ!$2:$2,0)),0)</f>
        <v/>
      </c>
      <c r="DO762">
        <f>IFERROR(SUM(BP762,DM762:DN762,CX762:DA762)-DT762,0)</f>
        <v/>
      </c>
      <c r="DP762">
        <f ref="DP762" t="array">SUM(BW762*IFERROR(INDEX(CSDA!D$1:D$500,MATCH(BW$2,CSDA!C$1:C$500,0)),0)%,CX762*IFERROR(INDEX(CSDA!D$1:D$500,MATCH(CX$2,CSDA!C$1:C$500,0)),0)%,DA762*IFERROR(INDEX(CSDA!D$1:D$500,MATCH(DA$2,CSDA!C$1:C$500,0)),0)%,DB762*IFERROR(INDEX(CSDA!D$1:D$500,MATCH(DB$2,CSDA!C$1:C$500,0)),0)%,DF762*IFERROR(INDEX(CSDA!D$1:D$500,MATCH("Phí dịch vụ"&amp;PAYROLL!DF$2,CSDA!A$1:A$500&amp;CSDA!C$1:C$500,0)),0)%,DC762*IFERROR(INDEX(CSDA!D$1:D$500,MATCH("Phí dịch vụ"&amp;PAYROLL!DC$2,CSDA!A$1:A$500&amp;CSDA!C$1:C$500,0)),0)%,DH762*IFERROR(INDEX(CSDA!D$1:D$500,MATCH("Phí dịch vụ"&amp;PAYROLL!DH$2,CSDA!A$1:A$500&amp;CSDA!C$1:C$500,0)),0)%,DJ762*IFERROR(INDEX(CSDA!D$1:D$500,MATCH("Phí dịch vụ"&amp;PAYROLL!DJ$2,CSDA!A$1:A$500&amp;CSDA!C$1:C$500,0)),0)%,BN762*IFERROR(INDEX(CSDA!D$1:D$500,MATCH(BN$2,CSDA!C$1:C$500,0)),0)%)-BN762*7%</f>
        <v/>
      </c>
      <c r="DQ762">
        <f>IFERROR(INDEX(ADJ!$A$1:$BZ$1000,MATCH(PAYROLL!D762,ADJ!A$1:A$500,0),MATCH(PAYROLL!DQ$2,ADJ!$2:$2,0)),0)</f>
        <v/>
      </c>
      <c r="DR762">
        <f>IFERROR(INDEX(ADJ!$A$1:$BZ$1000,MATCH(PAYROLL!D762,ADJ!A$1:A$500,0),MATCH(PAYROLL!DR$2,ADJ!$2:$2,0)),0)</f>
        <v/>
      </c>
      <c r="DS762">
        <f>SUM(DP762:DR762)</f>
        <v/>
      </c>
      <c r="DT762">
        <f>EK762</f>
        <v/>
      </c>
      <c r="DU762">
        <f>SUM(DO762:DR762)</f>
        <v/>
      </c>
      <c r="DV762">
        <f>ROUND(DU762*0.1,0)</f>
        <v/>
      </c>
      <c r="DW762">
        <f>DU762+DV762</f>
        <v/>
      </c>
      <c r="DZ762">
        <f>IFERROR(INDEX(ADJ!$A$1:$BZ$1000,MATCH(PAYROLL!$D762,ADJ!A$1:A$500,0),MATCH(PAYROLL!DZ$2,ADJ!$2:$2,0)),0)</f>
        <v/>
      </c>
      <c r="EA762">
        <f>IFERROR(INDEX(ADJ!$A$1:$BZ$1000,MATCH(PAYROLL!$D762,ADJ!A$1:A$500,0),MATCH(PAYROLL!EA$2,ADJ!$2:$2,0)),0)</f>
        <v/>
      </c>
      <c r="EB762">
        <f>IFERROR(INDEX(ADJ!$A$1:$BZ$1000,MATCH(PAYROLL!$D762,ADJ!A$1:A$500,0),MATCH(PAYROLL!EB$2,ADJ!$2:$2,0)),0)</f>
        <v/>
      </c>
      <c r="EC762">
        <f>IFERROR(INDEX(ADJ!$A$1:$BZ$1000,MATCH(PAYROLL!$D762,ADJ!A$1:A$500,0),MATCH(PAYROLL!EC$2,ADJ!$2:$2,0)),0)</f>
        <v/>
      </c>
      <c r="ED762">
        <f>IFERROR(INDEX(ADJ!$A$1:$BZ$1000,MATCH(PAYROLL!$D762,ADJ!A$1:A$500,0),MATCH(PAYROLL!ED$2,ADJ!$2:$2,0)),0)</f>
        <v/>
      </c>
      <c r="EE762">
        <f>IFERROR(INDEX(ADJ!$A$1:$BZ$1000,MATCH(PAYROLL!$D762,ADJ!A$1:A$500,0),MATCH(PAYROLL!EE$2,ADJ!$2:$2,0)),0)</f>
        <v/>
      </c>
      <c r="EF762">
        <f>IFERROR(INDEX(ADJ!$A$1:$BZ$1000,MATCH(PAYROLL!$D762,ADJ!A$1:A$500,0),MATCH(PAYROLL!EF$2,ADJ!$2:$2,0)),0)</f>
        <v/>
      </c>
      <c r="EG762">
        <f>IFERROR(INDEX(ADJ!$A$1:$BZ$1000,MATCH(PAYROLL!$D762,ADJ!A$1:A$500,0),MATCH(PAYROLL!EG$2,ADJ!$2:$2,0)),0)</f>
        <v/>
      </c>
      <c r="EH762">
        <f>IFERROR(INDEX(ADJ!$A$1:$BZ$1000,MATCH(PAYROLL!$D762,ADJ!A$1:A$500,0),MATCH(PAYROLL!EH$2,ADJ!$2:$2,0)),0)</f>
        <v/>
      </c>
      <c r="EI762">
        <f>IFERROR(INDEX(ADJ!$A$1:$BZ$1000,MATCH(PAYROLL!D762,ADJ!A$1:A$500,0),MATCH(PAYROLL!EI$2,ADJ!$2:$2,0)),0)</f>
        <v/>
      </c>
      <c r="EJ762">
        <f>IFERROR(INDEX(ADJ!$A$1:$BZ$1000,MATCH(PAYROLL!$D762,ADJ!A$1:A$500,0),MATCH(PAYROLL!EJ$2,ADJ!$2:$2,0)),0)</f>
        <v/>
      </c>
      <c r="EK762">
        <f>SUM(DZ762:EJ762)</f>
        <v/>
      </c>
    </row>
    <row r="763">
      <c r="A763" t="n">
        <v>761</v>
      </c>
      <c r="B763" t="inlineStr">
        <is>
          <t>Hà Thị Nghiệm</t>
        </is>
      </c>
      <c r="D763" t="inlineStr">
        <is>
          <t>156972-01</t>
        </is>
      </c>
      <c r="S763">
        <f>IFERROR(INDEX(PIS!$A$1:$BZ$1000,MATCH($D763,PIS!C$1:C$500,0),MATCH("Lương CB tháng trước",PIS!$1:$1,0)),0)</f>
        <v/>
      </c>
      <c r="T763">
        <f>IFERROR(INDEX(PIS!$A$1:$BZ$1000,MATCH($D763,PIS!C$1:C$500,0),MATCH("Lương CB hiện tại",PIS!$1:$1,0)),0)</f>
        <v/>
      </c>
      <c r="U763">
        <f>IFERROR(INDEX(PIS!$A$1:$BZ$1000,MATCH($D763,PIS!C$1:C$500,0),MATCH("Lương đóng BHBB",PIS!$1:$1,0)),0)</f>
        <v/>
      </c>
      <c r="V763">
        <f>IFERROR(INDEX(PIS!$A$1:$BZ$1000,MATCH($D763,PIS!C$1:C$500,0),MATCH(V$2,PIS!$2:$2,0)),0)</f>
        <v/>
      </c>
      <c r="W763">
        <f>IFERROR(INDEX(PIS!$A$1:$BZ$1000,MATCH($D763,PIS!C$1:C$500,0),MATCH(W$2,PIS!$2:$2,0)),0)</f>
        <v/>
      </c>
      <c r="X763">
        <f>IFERROR(INDEX(PIS!$A$1:$BZ$1000,MATCH($D763,PIS!C$1:C$500,0),MATCH(X$2,PIS!$2:$2,0)),0)</f>
        <v/>
      </c>
      <c r="Y763">
        <f>IFERROR(INDEX(PIS!$A$1:$BZ$1000,MATCH($D763,PIS!C$1:C$500,0),MATCH(Y$2,PIS!$2:$2,0)),0)</f>
        <v/>
      </c>
      <c r="Z763">
        <f>IFERROR(INDEX(PIS!$A$1:$BZ$1000,MATCH($D763,PIS!C$1:C$500,0),MATCH(Z$2,PIS!$2:$2,0)),0)</f>
        <v/>
      </c>
      <c r="AA763">
        <f>IFERROR(INDEX(PIS!$A$1:$BZ$1000,MATCH($D763,PIS!C$1:C$500,0),MATCH(AA$2,PIS!$2:$2,0)),0)</f>
        <v/>
      </c>
      <c r="AB763">
        <f>IFERROR(INDEX(PIS!$A$1:$BZ$1000,MATCH($D763,PIS!C$1:C$500,0),MATCH(AB$2,PIS!$2:$2,0)),0)</f>
        <v/>
      </c>
      <c r="AC763">
        <f>SUM(V763:AB763)</f>
        <v/>
      </c>
      <c r="AD763">
        <f>IFERROR(INDEX(TIMESHEET!$A$1:$AI$5000,MATCH($D763,TIMESHEET!A$1:A$500,0),MATCH("T100",TIMESHEET!$2:$2,0))-2,0)</f>
        <v/>
      </c>
      <c r="AE763">
        <f>IFERROR(INDEX(TIMESHEET!$A$1:$AI$5000,MATCH($D763,TIMESHEET!A$1:A$500,0),MATCH("T202",TIMESHEET!$2:$2,0)),0)</f>
        <v/>
      </c>
      <c r="AF763">
        <f>IFERROR(INDEX(TIMESHEET!$A$1:$AI$5000,MATCH($D763,TIMESHEET!A$1:A$500,0),MATCH("T302",TIMESHEET!$2:$2,0)),0)</f>
        <v/>
      </c>
      <c r="AG763">
        <f>IFERROR(INDEX(TIMESHEET!$A$1:$AI$5000,MATCH($D763,TIMESHEET!A$1:A$500,0),MATCH("T406",TIMESHEET!$2:$2,0)),0)</f>
        <v/>
      </c>
      <c r="AH763">
        <f>AE763+AG763</f>
        <v/>
      </c>
      <c r="AI763">
        <f>IFERROR(INDEX(TIMESHEET!$A$1:$AI$5000,MATCH($D763,TIMESHEET!A$1:A$500,0),MATCH("T701",TIMESHEET!$2:$2,0)),0)</f>
        <v/>
      </c>
      <c r="AJ763">
        <f>IFERROR(INDEX(TIMESHEET!$A$1:$AI$5000,MATCH($D763,TIMESHEET!B$1:B$500,0),MATCH("T320",TIMESHEET!$2:$2,0)),0)</f>
        <v/>
      </c>
      <c r="AK763">
        <f>IFERROR(IF(LEFT(INDEX(PIS!O$1:O$500,MATCH(D763,PIS!C$1:C$500)),1)="M",T763/AD763*SUM(AE763:AG763),T763*AD763),0)</f>
        <v/>
      </c>
      <c r="AL763">
        <f>IFERROR(INDEX(ADJ!$A$1:$BZ$1000,MATCH(PAYROLL!D763,ADJ!A$1:A$500,0),MATCH(PAYROLL!AL$2,ADJ!$2:$2,0)),0)</f>
        <v/>
      </c>
      <c r="AM763">
        <f>SUM(AK763:AL763)</f>
        <v/>
      </c>
      <c r="AN763">
        <f>IFERROR(ROUND(V763/$AD763*$AH763,0),0)</f>
        <v/>
      </c>
      <c r="AO763">
        <f>IFERROR(ROUND(W763/$AD763*$AH763,0),0)</f>
        <v/>
      </c>
      <c r="AP763">
        <f>IFERROR(ROUND(X763/$AD763*$AE763,0),0)</f>
        <v/>
      </c>
      <c r="AQ763">
        <f>IFERROR(ROUND(Y763/$AD763*$AH763,0),0)</f>
        <v/>
      </c>
      <c r="AR763">
        <f>IFERROR(ROUND(Z763/$AD763*$AH763,0),0)</f>
        <v/>
      </c>
      <c r="AS763">
        <f>IFERROR(ROUND(AA763/$AD763*$AH763,0),0)</f>
        <v/>
      </c>
      <c r="AT763">
        <f>IFERROR(IF((AE763+AF763+AG763)&gt;13,AB763,ROUND(AB763/AD763*AH763,0)),0)</f>
        <v/>
      </c>
      <c r="AU763">
        <f>IFERROR(INDEX(ADJ!$A$1:$BZ$1000,MATCH(PAYROLL!D763,ADJ!A$1:A$500,0),MATCH(PAYROLL!AU$2,ADJ!$2:$2,0)),0)</f>
        <v/>
      </c>
      <c r="AV763">
        <f>ROUND(SUM(AN763:AU763),0)</f>
        <v/>
      </c>
      <c r="AW763">
        <f>IFERROR(INDEX(TIMESHEET!$A$1:$AI$5000,MATCH(PAYROLL!D763,TIMESHEET!A$1:A$500,0),MATCH("T620",TIMESHEET!$2:$2,0)),0)</f>
        <v/>
      </c>
      <c r="AX763">
        <f>IFERROR(INDEX(TIMESHEET!$A$1:$AI$5000,MATCH(PAYROLL!D763,TIMESHEET!A$1:A$500,0),MATCH("T601",TIMESHEET!$2:$2,0)),0)</f>
        <v/>
      </c>
      <c r="AY763">
        <f>IFERROR(INDEX(TIMESHEET!$A$1:$AI$5000,MATCH(PAYROLL!D763,TIMESHEET!A$1:A$500,0),MATCH("T602",TIMESHEET!$2:$2,0)),0)</f>
        <v/>
      </c>
      <c r="AZ763">
        <f>IFERROR(INDEX(TIMESHEET!$A$1:$AI$5000,MATCH(PAYROLL!D763,TIMESHEET!A$1:A$500,0),MATCH("T603",TIMESHEET!$2:$2,0)),0)</f>
        <v/>
      </c>
      <c r="BA763">
        <f>IFERROR(INDEX(TIMESHEET!$A$1:$AI$5000,MATCH(PAYROLL!D763,TIMESHEET!A$1:A$500,0),MATCH("T611",TIMESHEET!$2:$2,0)),0)</f>
        <v/>
      </c>
      <c r="BB763">
        <f>IFERROR(INDEX(TIMESHEET!$A$1:$AI$5000,MATCH(PAYROLL!D763,TIMESHEET!A$1:A$500,0),MATCH("T612",TIMESHEET!$2:$2,0)),0)</f>
        <v/>
      </c>
      <c r="BC763">
        <f>IFERROR(INDEX(TIMESHEET!$A$1:$AI$5000,MATCH(PAYROLL!D763,TIMESHEET!A$1:A$500,0),MATCH("T613",TIMESHEET!$2:$2,0)),0)</f>
        <v/>
      </c>
      <c r="BD763">
        <f>IFERROR(INDEX(TIMESHEET!$A$1:$AI$5000,MATCH(PAYROLL!D763,TIMESHEET!A$1:A$500,0),MATCH("T500",TIMESHEET!$2:$2,0)),0)</f>
        <v/>
      </c>
      <c r="BE763">
        <f>IFERROR(IF(LEFT(INDEX(PIS!O$1:O$500,MATCH(D763,PIS!C$1:C$500)),1)="M",T763/AD763/8*(AW763+AX763*1.5+AY763*2+AZ763*3+BA763*2.1+BB763*2.7+BC763*3.9+BD763*0.3),T763/8*(AW763+AX763*1.5+AY763*2+AZ763*3+BA763*2.1+BB763*2.7+BC763*3.9+BD763*0.3)),0)</f>
        <v/>
      </c>
      <c r="BF763">
        <f>IFERROR(INDEX(ADJ!$A$1:$BZ$1000,MATCH(PAYROLL!$D763,ADJ!A$1:A$500,0),MATCH(PAYROLL!BF$2,ADJ!$2:$2,0)),0)</f>
        <v/>
      </c>
      <c r="BG763">
        <f>IFERROR(INDEX(ADJ!$A$1:$BZ$1000,MATCH(PAYROLL!D763,ADJ!A$1:A$500,0),MATCH(PAYROLL!BG$2,ADJ!$2:$2,0)),0)</f>
        <v/>
      </c>
      <c r="BH763">
        <f>IFERROR(INDEX(ADJ!$A$1:$BZ$1000,MATCH(PAYROLL!D763,ADJ!A$1:A$500,0),MATCH(PAYROLL!BH$2,ADJ!$2:$2,0)),0)</f>
        <v/>
      </c>
      <c r="BI763">
        <f>IFERROR(INDEX(ADJ!$A$1:$BZ$1000,MATCH(PAYROLL!D763,ADJ!A$1:A$500,0),MATCH(PAYROLL!BI$2,ADJ!$2:$2,0)),0)</f>
        <v/>
      </c>
      <c r="BJ763">
        <f>IFERROR(INDEX(ADJ!$A$1:$BZ$1000,MATCH(PAYROLL!D763,ADJ!A$1:A$500,0),MATCH(PAYROLL!BJ$2,ADJ!$2:$2,0)),0)</f>
        <v/>
      </c>
      <c r="BK763">
        <f>SUM(BF763:BJ763)</f>
        <v/>
      </c>
      <c r="BL763">
        <f>IFERROR(INDEX(ADJ!$A$1:$BZ$1000,MATCH(PAYROLL!D763,ADJ!A$1:A$500,0),MATCH(PAYROLL!BL$2,ADJ!$2:$2,0)),0)</f>
        <v/>
      </c>
      <c r="BM763">
        <f>IFERROR(INDEX(ADJ!$A$1:$BZ$1000,MATCH(PAYROLL!D763,ADJ!A$1:A$500,0),MATCH(PAYROLL!BM$2,ADJ!$2:$2,0)),0)</f>
        <v/>
      </c>
      <c r="BN763">
        <f>IFERROR(INDEX(ADJ!$A$1:$BZ$1000,MATCH(PAYROLL!D763,ADJ!A$1:A$500,0),MATCH(PAYROLL!BN$2,ADJ!$2:$2,0)),0)</f>
        <v/>
      </c>
      <c r="BO763">
        <f>IFERROR(INDEX(ADJ!$A$1:$BZ$1000,MATCH(PAYROLL!D763,ADJ!A$1:A$500,0),MATCH(PAYROLL!BO$2,ADJ!$2:$2,0)),0)</f>
        <v/>
      </c>
      <c r="BP763">
        <f>SUM(AM763,AV763,BE763,BK763,BL763:BO763)</f>
        <v/>
      </c>
      <c r="BQ763">
        <f>BO763</f>
        <v/>
      </c>
      <c r="BR763">
        <f>IFERROR(ROUND(IF(LEFT(INDEX(PIS!O$1:O$500,MATCH(D763,PIS!C$1:C$500)),1)="D",T763/8*(BD763*0.3),IF(LEFT(INDEX(PIS!O$1:O$500,MATCH(D763,PIS!C$1:C$500)),1)="H",T763*($BD763*0.3),T763/$AD763/8*($BD763*0.3))),0),0)</f>
        <v/>
      </c>
      <c r="BS763">
        <f>IF(AP763&lt;1,0,MIN(AP763,730000))</f>
        <v/>
      </c>
      <c r="BT763">
        <f>IFERROR(ROUND((BE763-SUM(AW763:BC763)*T763/AD763/8),0)-BR763,0)</f>
        <v/>
      </c>
      <c r="BU763">
        <f>AO763</f>
        <v/>
      </c>
      <c r="BV763">
        <f>SUM(BQ763:BU763)</f>
        <v/>
      </c>
      <c r="BW763">
        <f>BP763-BV763</f>
        <v/>
      </c>
      <c r="BX763">
        <f>IFERROR(IF(RIGHT(INDEX(PIS!O$1:O$500,MATCH(D763,PIS!C$1:C$500)),5)="Gross",MIN(U763+V763,VLOOKUP("R700",TSC!B:C,2,0)*VLOOKUP("R101",TSC!B:C,2,0))*VLOOKUP("R701",TSC!B:C,2,0)%,0),0)</f>
        <v/>
      </c>
      <c r="BY763">
        <f>IFERROR(IF(RIGHT(INDEX(PIS!O$1:O$500,MATCH(D763,PIS!C$1:C$500)),5)="Gross",MIN(U763+V763,VLOOKUP("R700",TSC!B:C,2,0)*VLOOKUP("R101",TSC!B:C,2,0))*VLOOKUP("T704",TSC!B:C,2,0)%,0),0)</f>
        <v/>
      </c>
      <c r="BZ763">
        <f>IFERROR(IF(RIGHT(INDEX(PIS!O$1:O$500,MATCH(D763,PIS!C$1:C$500)),5)="Gross",MIN(U763+V763,VLOOKUP("R700",TSC!B:C,2,0)*VLOOKUP("1",TSC!F:G,2,0))*VLOOKUP("T705",TSC!B:C,2,0)%,0),0)</f>
        <v/>
      </c>
      <c r="CA763">
        <f>IFERROR(INDEX(ADJ!$A$1:$BZ$1000,MATCH(PAYROLL!D763,ADJ!A$1:A$500,0),MATCH(PAYROLL!CA$2,ADJ!$2:$2,0)),0)</f>
        <v/>
      </c>
      <c r="CB763">
        <f>IFERROR(INDEX(ADJ!$A$1:$BZ$1000,MATCH(PAYROLL!D763,ADJ!A$1:A$500,0),MATCH(PAYROLL!CB$2,ADJ!$2:$2,0)),0)</f>
        <v/>
      </c>
      <c r="CC763">
        <f>SUM(BX763:CB763)</f>
        <v/>
      </c>
      <c r="CD763">
        <f>IFERROR(INDEX(PIS!$A$1:$BZ$1000,MATCH(PAYROLL!D763,PIS!C$1:C$500,0),MATCH(PAYROLL!CD$1,PIS!$1:$1,0)),0)</f>
        <v/>
      </c>
      <c r="CE763">
        <f>IFERROR(IF(OR(INDEX(PIS!P$1:P$500,MATCH(D763,PIS!C$1:C$500,0))="LT2",INDEX(PIS!P$1:P$500,MATCH(D763,PIS!C$1:C$500,0))="P10"),0,SUM(CC763,CD763*VLOOKUP("R601",TSC!B:C,2,0),VLOOKUP("R602",TSC!B:C,2,0))),0)</f>
        <v/>
      </c>
      <c r="CF763">
        <f>MAX(BW763-CE763,0)</f>
        <v/>
      </c>
      <c r="CG763">
        <f>IFERROR(IF(OR(RIGHT(INDEX(PIS!P$1:P$500,MATCH(D763,PIS!C$1:C$500)),5)="P10",RIGHT(INDEX(PIS!P$1:P$500,MATCH(D763,PIS!C$1:C$500)),5)="CK"),0,IF(CF763&lt;=5000000,CF763*5%,IF(CF763&lt;=10000000,CF763*10%-250000,IF(CF763&lt;=18000000,CF763*15%-750000,IF(CF763&lt;=32000000,CF763*20%-1650000,IF(CF763&lt;=52000000,CF763*25%-3250000,IF(CF763&lt;=80000000,BH763*30%-5850000,CF763*35%-9850000))))))),0)</f>
        <v/>
      </c>
      <c r="CH763">
        <f>IFERROR(IF(OR(INDEX(PIS!P$1:P$500,MATCH(D763,PIS!C$1:C$500))="LT",INDEX(PIS!P$1:P$500,MATCH(D763,PIS!C$1:C$500))="CK"),0,IF(CF763&lt;2000000,0,CF763*10%)),0)</f>
        <v/>
      </c>
      <c r="CI763">
        <f>IFERROR(INDEX(ADJ!$A$1:$BZ$1000,MATCH(PAYROLL!D763,ADJ!A$1:A$500,0),MATCH(PAYROLL!CI$2,ADJ!$2:$2,0)),0)</f>
        <v/>
      </c>
      <c r="CJ763">
        <f>IFERROR(INDEX(ADJ!$A$1:$BZ$1000,MATCH(PAYROLL!D763,ADJ!A$1:A$500,0),MATCH(PAYROLL!CJ$2,ADJ!$2:$2,0)),0)</f>
        <v/>
      </c>
      <c r="CK763">
        <f>IFERROR(INDEX(ADJ!$A$1:$BZ$1000,MATCH(PAYROLL!D763,ADJ!A$1:A$500,0),MATCH(PAYROLL!CK$2,ADJ!$2:$2,0)),0)</f>
        <v/>
      </c>
      <c r="CL763">
        <f>SUM(CG763:CK763)</f>
        <v/>
      </c>
      <c r="CM763">
        <f>ROUND(SUM(CH763:CK763),0)</f>
        <v/>
      </c>
      <c r="CN763">
        <f>IFERROR(INDEX(CSDA!D$1:D$500,MATCH($CN$2,CSDA!C$1:C$500,0))*INDEX(PIS!V$1:V$500,MATCH(D763,PIS!C$1:C$500))+INDEX(ADJ!$A$1:$BZ$1000,MATCH(PAYROLL!D763,ADJ!A$1:A$500,0),MATCH(PAYROLL!CN$2,ADJ!$2:$2,0)),0)</f>
        <v/>
      </c>
      <c r="CO763">
        <f>IFERROR(INDEX(ADJ!$A$1:$BZ$1000,MATCH(PAYROLL!D763,ADJ!A$1:A$500,0),MATCH(PAYROLL!CO$2,ADJ!$2:$2,0)),0)</f>
        <v/>
      </c>
      <c r="CP763">
        <f>IFERROR(INDEX(ADJ!$A$1:$BZ$1000,MATCH(PAYROLL!D763,ADJ!A$1:A$500,0),MATCH(PAYROLL!CP$2,ADJ!$2:$2,0)),0)</f>
        <v/>
      </c>
      <c r="CQ763">
        <f>BP763-CL763-CI763-CM763-CN763-CO763-CP763-CC763</f>
        <v/>
      </c>
      <c r="CR763">
        <f>IFERROR(IF(RIGHT(INDEX(PIS!O$1:O$500,MATCH(D763,PIS!C$1:C$500,0)),5)="Gross",MIN(U763+V763,VLOOKUP("R700",TSC!B:C,2,0)*VLOOKUP("R101",TSC!B:C,2,0))*(VLOOKUP("T711",TSC!B:C,2,0)+VLOOKUP("T712",TSC!B:C,2,0))%,MIN(T763+V763,VLOOKUP("R700",TSC!B:C,2,0)*VLOOKUP("R101",TSC!B:C,2,0))*(VLOOKUP("T711",TSC!B:C,2,0)+VLOOKUP("T712",TSC!B:C,2,0)+VLOOKUP("R701",TSC!B:C,2,0))%),0)</f>
        <v/>
      </c>
      <c r="CS763">
        <f>IFERROR(IF(RIGHT(INDEX(PIS!O$1:O$500,MATCH(D763,PIS!C$1:C$500,0)),5)="Gross",MIN(U763+V763,VLOOKUP("R700",TSC!B:C,2,0)*VLOOKUP("R101",TSC!B:C,2,0))*(VLOOKUP("T714",TSC!B:C,2,0))%,MIN(T763+V763,VLOOKUP("R700",TSC!B:C,2,0)*VLOOKUP("R101",TSC!B:C,2,0))*(VLOOKUP("T704",TSC!B:C,2,0)+VLOOKUP("T714",TSC!B:C,2,0))%),0)</f>
        <v/>
      </c>
      <c r="CT763">
        <f>IFERROR(IF(RIGHT(INDEX(PIS!O$1:O$500,MATCH(D763,PIS!C$1:C$500,0)),5)="Gross",MIN(U763+V763,VLOOKUP("R700",TSC!B:C,2,0)*VLOOKUP("R101",TSC!B:C,2,0))*VLOOKUP("T705",TSC!B:C,2,0)%,MIN(T763+V763,VLOOKUP("R700",TSC!B:C,2,0)*VLOOKUP("R101",TSC!B:C,2,0))*VLOOKUP("T705",TSC!B:C,2,0)%),0)</f>
        <v/>
      </c>
      <c r="CU763">
        <f>IFERROR(IF(RIGHT(INDEX(PIS!O$1:O$500,MATCH(D763,PIS!C$1:C$500,0)),5)="Gross",MIN(U763+V763,VLOOKUP("R700",TSC!B:C,2,0)*VLOOKUP("R101",TSC!B:C,2,0))*(VLOOKUP("T713",TSC!B:C,2,0))%,MIN(T763+V763,VLOOKUP("R700",TSC!B:C,2,0)*VLOOKUP("R101",TSC!B:C,2,0))*(VLOOKUP("T713",TSC!B:C,2,0))%),0)</f>
        <v/>
      </c>
      <c r="CV763">
        <f>IFERROR(INDEX(ADJ!$A$1:$BZ$1000,MATCH(PAYROLL!D763,ADJ!A$1:A$500,0),MATCH(PAYROLL!CV$2,ADJ!$2:$2,0)),0)</f>
        <v/>
      </c>
      <c r="CW763">
        <f>IFERROR(INDEX(ADJ!$A$1:$BZ$1000,MATCH(PAYROLL!D763,ADJ!A$1:A$500,0),MATCH(PAYROLL!CW$2,ADJ!$2:$2,0)),0)</f>
        <v/>
      </c>
      <c r="CX763">
        <f>SUM(CR763:CW763)</f>
        <v/>
      </c>
      <c r="CY763">
        <f>ROUND(IF(CR763&gt;0,T763+V763*VLOOKUP("R202",TSC!$B$1:$C$500,2,0),0),0)</f>
        <v/>
      </c>
      <c r="CZ763">
        <f>IFERROR(INDEX(CSDA!D$1:D$500,MATCH($CZ$2,CSDA!C$1:C$500,0)),0)</f>
        <v/>
      </c>
      <c r="DA763">
        <f>ROUND(T763*0.7%,0)</f>
        <v/>
      </c>
      <c r="DB763">
        <f>ROUND(T763/12,0)</f>
        <v/>
      </c>
      <c r="DC763">
        <f ref="DC763" t="array">IFERROR(INDEX(CSDA!D$1:D$500,MATCH("Trích giữ"&amp;PAYROLL!DC$2,CSDA!A$1:A$500&amp;CSDA!C$1:C$500,0)),0)</f>
        <v/>
      </c>
      <c r="DD763">
        <f ref="DD763" t="array">IFERROR(INDEX(CSDA!D$1:D$500,MATCH("Trích giữ"&amp;PAYROLL!DD$2,CSDA!A$1:A$500&amp;CSDA!C$1:C$500,0)),0)</f>
        <v/>
      </c>
      <c r="DE763">
        <f ref="DE763" t="array">IFERROR(INDEX(CSDA!D$1:D$500,MATCH("Trích giữ"&amp;PAYROLL!DE$2,CSDA!A$1:A$500&amp;CSDA!C$1:C$500,0)),0)</f>
        <v/>
      </c>
      <c r="DF763">
        <f>IFERROR(INDEX(CSDA!D$1:D$500,MATCH(PAYROLL!DF$2,CSDA!C$1:C$500,0)),0)</f>
        <v/>
      </c>
      <c r="DG763">
        <f ref="DG763" t="array">IFERROR(INDEX(CSDA!D$1:D$500,MATCH("Trích giữ"&amp;PAYROLL!DG$2,CSDA!A$1:A$500&amp;CSDA!C$1:C$500,0)),0)</f>
        <v/>
      </c>
      <c r="DH763">
        <f>ROUND(T763/26,0)</f>
        <v/>
      </c>
      <c r="DI763">
        <f ref="DI763" t="array">IFERROR(INDEX(CSDA!D$1:D$500,MATCH("Trích giữ"&amp;PAYROLL!DI$2,CSDA!A$1:A$500&amp;CSDA!C$1:C$500,0)),0)</f>
        <v/>
      </c>
      <c r="DJ763">
        <f>IF(U763=0,T763*21.5%-BL763,0)</f>
        <v/>
      </c>
      <c r="DK763">
        <f ref="DK763" t="array">IFERROR(INDEX(CSDA!D$1:D$500,MATCH("Trích giữ"&amp;PAYROLL!DK$2,CSDA!A$1:A$500&amp;CSDA!C$1:C$500,0)),0)</f>
        <v/>
      </c>
      <c r="DL763">
        <f>IFERROR(INDEX(CSDA!D$1:D$500,MATCH(PAYROLL!DL$2,CSDA!C$1:C$500,0))/12,0)</f>
        <v/>
      </c>
      <c r="DM763">
        <f>SUM(DB763:DL763)</f>
        <v/>
      </c>
      <c r="DN763">
        <f>IFERROR(INDEX(ADJ!$A$1:$BZ$1000,MATCH(PAYROLL!D763,ADJ!A$1:A$500,0),MATCH(PAYROLL!DN$2,ADJ!$2:$2,0)),0)</f>
        <v/>
      </c>
      <c r="DO763">
        <f>IFERROR(SUM(BP763,DM763:DN763,CX763:DA763)-DT763,0)</f>
        <v/>
      </c>
      <c r="DP763">
        <f ref="DP763" t="array">SUM(BW763*IFERROR(INDEX(CSDA!D$1:D$500,MATCH(BW$2,CSDA!C$1:C$500,0)),0)%,CX763*IFERROR(INDEX(CSDA!D$1:D$500,MATCH(CX$2,CSDA!C$1:C$500,0)),0)%,DA763*IFERROR(INDEX(CSDA!D$1:D$500,MATCH(DA$2,CSDA!C$1:C$500,0)),0)%,DB763*IFERROR(INDEX(CSDA!D$1:D$500,MATCH(DB$2,CSDA!C$1:C$500,0)),0)%,DF763*IFERROR(INDEX(CSDA!D$1:D$500,MATCH("Phí dịch vụ"&amp;PAYROLL!DF$2,CSDA!A$1:A$500&amp;CSDA!C$1:C$500,0)),0)%,DC763*IFERROR(INDEX(CSDA!D$1:D$500,MATCH("Phí dịch vụ"&amp;PAYROLL!DC$2,CSDA!A$1:A$500&amp;CSDA!C$1:C$500,0)),0)%,DH763*IFERROR(INDEX(CSDA!D$1:D$500,MATCH("Phí dịch vụ"&amp;PAYROLL!DH$2,CSDA!A$1:A$500&amp;CSDA!C$1:C$500,0)),0)%,DJ763*IFERROR(INDEX(CSDA!D$1:D$500,MATCH("Phí dịch vụ"&amp;PAYROLL!DJ$2,CSDA!A$1:A$500&amp;CSDA!C$1:C$500,0)),0)%,BN763*IFERROR(INDEX(CSDA!D$1:D$500,MATCH(BN$2,CSDA!C$1:C$500,0)),0)%)-BN763*7%</f>
        <v/>
      </c>
      <c r="DQ763">
        <f>IFERROR(INDEX(ADJ!$A$1:$BZ$1000,MATCH(PAYROLL!D763,ADJ!A$1:A$500,0),MATCH(PAYROLL!DQ$2,ADJ!$2:$2,0)),0)</f>
        <v/>
      </c>
      <c r="DR763">
        <f>IFERROR(INDEX(ADJ!$A$1:$BZ$1000,MATCH(PAYROLL!D763,ADJ!A$1:A$500,0),MATCH(PAYROLL!DR$2,ADJ!$2:$2,0)),0)</f>
        <v/>
      </c>
      <c r="DS763">
        <f>SUM(DP763:DR763)</f>
        <v/>
      </c>
      <c r="DT763">
        <f>EK763</f>
        <v/>
      </c>
      <c r="DU763">
        <f>SUM(DO763:DR763)</f>
        <v/>
      </c>
      <c r="DV763">
        <f>ROUND(DU763*0.1,0)</f>
        <v/>
      </c>
      <c r="DW763">
        <f>DU763+DV763</f>
        <v/>
      </c>
      <c r="DZ763">
        <f>IFERROR(INDEX(ADJ!$A$1:$BZ$1000,MATCH(PAYROLL!$D763,ADJ!A$1:A$500,0),MATCH(PAYROLL!DZ$2,ADJ!$2:$2,0)),0)</f>
        <v/>
      </c>
      <c r="EA763">
        <f>IFERROR(INDEX(ADJ!$A$1:$BZ$1000,MATCH(PAYROLL!$D763,ADJ!A$1:A$500,0),MATCH(PAYROLL!EA$2,ADJ!$2:$2,0)),0)</f>
        <v/>
      </c>
      <c r="EB763">
        <f>IFERROR(INDEX(ADJ!$A$1:$BZ$1000,MATCH(PAYROLL!$D763,ADJ!A$1:A$500,0),MATCH(PAYROLL!EB$2,ADJ!$2:$2,0)),0)</f>
        <v/>
      </c>
      <c r="EC763">
        <f>IFERROR(INDEX(ADJ!$A$1:$BZ$1000,MATCH(PAYROLL!$D763,ADJ!A$1:A$500,0),MATCH(PAYROLL!EC$2,ADJ!$2:$2,0)),0)</f>
        <v/>
      </c>
      <c r="ED763">
        <f>IFERROR(INDEX(ADJ!$A$1:$BZ$1000,MATCH(PAYROLL!$D763,ADJ!A$1:A$500,0),MATCH(PAYROLL!ED$2,ADJ!$2:$2,0)),0)</f>
        <v/>
      </c>
      <c r="EE763">
        <f>IFERROR(INDEX(ADJ!$A$1:$BZ$1000,MATCH(PAYROLL!$D763,ADJ!A$1:A$500,0),MATCH(PAYROLL!EE$2,ADJ!$2:$2,0)),0)</f>
        <v/>
      </c>
      <c r="EF763">
        <f>IFERROR(INDEX(ADJ!$A$1:$BZ$1000,MATCH(PAYROLL!$D763,ADJ!A$1:A$500,0),MATCH(PAYROLL!EF$2,ADJ!$2:$2,0)),0)</f>
        <v/>
      </c>
      <c r="EG763">
        <f>IFERROR(INDEX(ADJ!$A$1:$BZ$1000,MATCH(PAYROLL!$D763,ADJ!A$1:A$500,0),MATCH(PAYROLL!EG$2,ADJ!$2:$2,0)),0)</f>
        <v/>
      </c>
      <c r="EH763">
        <f>IFERROR(INDEX(ADJ!$A$1:$BZ$1000,MATCH(PAYROLL!$D763,ADJ!A$1:A$500,0),MATCH(PAYROLL!EH$2,ADJ!$2:$2,0)),0)</f>
        <v/>
      </c>
      <c r="EI763">
        <f>IFERROR(INDEX(ADJ!$A$1:$BZ$1000,MATCH(PAYROLL!D763,ADJ!A$1:A$500,0),MATCH(PAYROLL!EI$2,ADJ!$2:$2,0)),0)</f>
        <v/>
      </c>
      <c r="EJ763">
        <f>IFERROR(INDEX(ADJ!$A$1:$BZ$1000,MATCH(PAYROLL!$D763,ADJ!A$1:A$500,0),MATCH(PAYROLL!EJ$2,ADJ!$2:$2,0)),0)</f>
        <v/>
      </c>
      <c r="EK763">
        <f>SUM(DZ763:EJ763)</f>
        <v/>
      </c>
    </row>
    <row r="764">
      <c r="A764" t="n">
        <v>762</v>
      </c>
      <c r="B764" t="inlineStr">
        <is>
          <t>Ly Văn Phong</t>
        </is>
      </c>
      <c r="D764" t="inlineStr">
        <is>
          <t>156966-01</t>
        </is>
      </c>
      <c r="S764">
        <f>IFERROR(INDEX(PIS!$A$1:$BZ$1000,MATCH($D764,PIS!C$1:C$500,0),MATCH("Lương CB tháng trước",PIS!$1:$1,0)),0)</f>
        <v/>
      </c>
      <c r="T764">
        <f>IFERROR(INDEX(PIS!$A$1:$BZ$1000,MATCH($D764,PIS!C$1:C$500,0),MATCH("Lương CB hiện tại",PIS!$1:$1,0)),0)</f>
        <v/>
      </c>
      <c r="U764">
        <f>IFERROR(INDEX(PIS!$A$1:$BZ$1000,MATCH($D764,PIS!C$1:C$500,0),MATCH("Lương đóng BHBB",PIS!$1:$1,0)),0)</f>
        <v/>
      </c>
      <c r="V764">
        <f>IFERROR(INDEX(PIS!$A$1:$BZ$1000,MATCH($D764,PIS!C$1:C$500,0),MATCH(V$2,PIS!$2:$2,0)),0)</f>
        <v/>
      </c>
      <c r="W764">
        <f>IFERROR(INDEX(PIS!$A$1:$BZ$1000,MATCH($D764,PIS!C$1:C$500,0),MATCH(W$2,PIS!$2:$2,0)),0)</f>
        <v/>
      </c>
      <c r="X764">
        <f>IFERROR(INDEX(PIS!$A$1:$BZ$1000,MATCH($D764,PIS!C$1:C$500,0),MATCH(X$2,PIS!$2:$2,0)),0)</f>
        <v/>
      </c>
      <c r="Y764">
        <f>IFERROR(INDEX(PIS!$A$1:$BZ$1000,MATCH($D764,PIS!C$1:C$500,0),MATCH(Y$2,PIS!$2:$2,0)),0)</f>
        <v/>
      </c>
      <c r="Z764">
        <f>IFERROR(INDEX(PIS!$A$1:$BZ$1000,MATCH($D764,PIS!C$1:C$500,0),MATCH(Z$2,PIS!$2:$2,0)),0)</f>
        <v/>
      </c>
      <c r="AA764">
        <f>IFERROR(INDEX(PIS!$A$1:$BZ$1000,MATCH($D764,PIS!C$1:C$500,0),MATCH(AA$2,PIS!$2:$2,0)),0)</f>
        <v/>
      </c>
      <c r="AB764">
        <f>IFERROR(INDEX(PIS!$A$1:$BZ$1000,MATCH($D764,PIS!C$1:C$500,0),MATCH(AB$2,PIS!$2:$2,0)),0)</f>
        <v/>
      </c>
      <c r="AC764">
        <f>SUM(V764:AB764)</f>
        <v/>
      </c>
      <c r="AD764">
        <f>IFERROR(INDEX(TIMESHEET!$A$1:$AI$5000,MATCH($D764,TIMESHEET!A$1:A$500,0),MATCH("T100",TIMESHEET!$2:$2,0))-2,0)</f>
        <v/>
      </c>
      <c r="AE764">
        <f>IFERROR(INDEX(TIMESHEET!$A$1:$AI$5000,MATCH($D764,TIMESHEET!A$1:A$500,0),MATCH("T202",TIMESHEET!$2:$2,0)),0)</f>
        <v/>
      </c>
      <c r="AF764">
        <f>IFERROR(INDEX(TIMESHEET!$A$1:$AI$5000,MATCH($D764,TIMESHEET!A$1:A$500,0),MATCH("T302",TIMESHEET!$2:$2,0)),0)</f>
        <v/>
      </c>
      <c r="AG764">
        <f>IFERROR(INDEX(TIMESHEET!$A$1:$AI$5000,MATCH($D764,TIMESHEET!A$1:A$500,0),MATCH("T406",TIMESHEET!$2:$2,0)),0)</f>
        <v/>
      </c>
      <c r="AH764">
        <f>AE764+AG764</f>
        <v/>
      </c>
      <c r="AI764">
        <f>IFERROR(INDEX(TIMESHEET!$A$1:$AI$5000,MATCH($D764,TIMESHEET!A$1:A$500,0),MATCH("T701",TIMESHEET!$2:$2,0)),0)</f>
        <v/>
      </c>
      <c r="AJ764">
        <f>IFERROR(INDEX(TIMESHEET!$A$1:$AI$5000,MATCH($D764,TIMESHEET!B$1:B$500,0),MATCH("T320",TIMESHEET!$2:$2,0)),0)</f>
        <v/>
      </c>
      <c r="AK764">
        <f>IFERROR(IF(LEFT(INDEX(PIS!O$1:O$500,MATCH(D764,PIS!C$1:C$500)),1)="M",T764/AD764*SUM(AE764:AG764),T764*AD764),0)</f>
        <v/>
      </c>
      <c r="AL764">
        <f>IFERROR(INDEX(ADJ!$A$1:$BZ$1000,MATCH(PAYROLL!D764,ADJ!A$1:A$500,0),MATCH(PAYROLL!AL$2,ADJ!$2:$2,0)),0)</f>
        <v/>
      </c>
      <c r="AM764">
        <f>SUM(AK764:AL764)</f>
        <v/>
      </c>
      <c r="AN764">
        <f>IFERROR(ROUND(V764/$AD764*$AH764,0),0)</f>
        <v/>
      </c>
      <c r="AO764">
        <f>IFERROR(ROUND(W764/$AD764*$AH764,0),0)</f>
        <v/>
      </c>
      <c r="AP764">
        <f>IFERROR(ROUND(X764/$AD764*$AE764,0),0)</f>
        <v/>
      </c>
      <c r="AQ764">
        <f>IFERROR(ROUND(Y764/$AD764*$AH764,0),0)</f>
        <v/>
      </c>
      <c r="AR764">
        <f>IFERROR(ROUND(Z764/$AD764*$AH764,0),0)</f>
        <v/>
      </c>
      <c r="AS764">
        <f>IFERROR(ROUND(AA764/$AD764*$AH764,0),0)</f>
        <v/>
      </c>
      <c r="AT764">
        <f>IFERROR(IF((AE764+AF764+AG764)&gt;13,AB764,ROUND(AB764/AD764*AH764,0)),0)</f>
        <v/>
      </c>
      <c r="AU764">
        <f>IFERROR(INDEX(ADJ!$A$1:$BZ$1000,MATCH(PAYROLL!D764,ADJ!A$1:A$500,0),MATCH(PAYROLL!AU$2,ADJ!$2:$2,0)),0)</f>
        <v/>
      </c>
      <c r="AV764">
        <f>ROUND(SUM(AN764:AU764),0)</f>
        <v/>
      </c>
      <c r="AW764">
        <f>IFERROR(INDEX(TIMESHEET!$A$1:$AI$5000,MATCH(PAYROLL!D764,TIMESHEET!A$1:A$500,0),MATCH("T620",TIMESHEET!$2:$2,0)),0)</f>
        <v/>
      </c>
      <c r="AX764">
        <f>IFERROR(INDEX(TIMESHEET!$A$1:$AI$5000,MATCH(PAYROLL!D764,TIMESHEET!A$1:A$500,0),MATCH("T601",TIMESHEET!$2:$2,0)),0)</f>
        <v/>
      </c>
      <c r="AY764">
        <f>IFERROR(INDEX(TIMESHEET!$A$1:$AI$5000,MATCH(PAYROLL!D764,TIMESHEET!A$1:A$500,0),MATCH("T602",TIMESHEET!$2:$2,0)),0)</f>
        <v/>
      </c>
      <c r="AZ764">
        <f>IFERROR(INDEX(TIMESHEET!$A$1:$AI$5000,MATCH(PAYROLL!D764,TIMESHEET!A$1:A$500,0),MATCH("T603",TIMESHEET!$2:$2,0)),0)</f>
        <v/>
      </c>
      <c r="BA764">
        <f>IFERROR(INDEX(TIMESHEET!$A$1:$AI$5000,MATCH(PAYROLL!D764,TIMESHEET!A$1:A$500,0),MATCH("T611",TIMESHEET!$2:$2,0)),0)</f>
        <v/>
      </c>
      <c r="BB764">
        <f>IFERROR(INDEX(TIMESHEET!$A$1:$AI$5000,MATCH(PAYROLL!D764,TIMESHEET!A$1:A$500,0),MATCH("T612",TIMESHEET!$2:$2,0)),0)</f>
        <v/>
      </c>
      <c r="BC764">
        <f>IFERROR(INDEX(TIMESHEET!$A$1:$AI$5000,MATCH(PAYROLL!D764,TIMESHEET!A$1:A$500,0),MATCH("T613",TIMESHEET!$2:$2,0)),0)</f>
        <v/>
      </c>
      <c r="BD764">
        <f>IFERROR(INDEX(TIMESHEET!$A$1:$AI$5000,MATCH(PAYROLL!D764,TIMESHEET!A$1:A$500,0),MATCH("T500",TIMESHEET!$2:$2,0)),0)</f>
        <v/>
      </c>
      <c r="BE764">
        <f>IFERROR(IF(LEFT(INDEX(PIS!O$1:O$500,MATCH(D764,PIS!C$1:C$500)),1)="M",T764/AD764/8*(AW764+AX764*1.5+AY764*2+AZ764*3+BA764*2.1+BB764*2.7+BC764*3.9+BD764*0.3),T764/8*(AW764+AX764*1.5+AY764*2+AZ764*3+BA764*2.1+BB764*2.7+BC764*3.9+BD764*0.3)),0)</f>
        <v/>
      </c>
      <c r="BF764">
        <f>IFERROR(INDEX(ADJ!$A$1:$BZ$1000,MATCH(PAYROLL!$D764,ADJ!A$1:A$500,0),MATCH(PAYROLL!BF$2,ADJ!$2:$2,0)),0)</f>
        <v/>
      </c>
      <c r="BG764">
        <f>IFERROR(INDEX(ADJ!$A$1:$BZ$1000,MATCH(PAYROLL!D764,ADJ!A$1:A$500,0),MATCH(PAYROLL!BG$2,ADJ!$2:$2,0)),0)</f>
        <v/>
      </c>
      <c r="BH764">
        <f>IFERROR(INDEX(ADJ!$A$1:$BZ$1000,MATCH(PAYROLL!D764,ADJ!A$1:A$500,0),MATCH(PAYROLL!BH$2,ADJ!$2:$2,0)),0)</f>
        <v/>
      </c>
      <c r="BI764">
        <f>IFERROR(INDEX(ADJ!$A$1:$BZ$1000,MATCH(PAYROLL!D764,ADJ!A$1:A$500,0),MATCH(PAYROLL!BI$2,ADJ!$2:$2,0)),0)</f>
        <v/>
      </c>
      <c r="BJ764">
        <f>IFERROR(INDEX(ADJ!$A$1:$BZ$1000,MATCH(PAYROLL!D764,ADJ!A$1:A$500,0),MATCH(PAYROLL!BJ$2,ADJ!$2:$2,0)),0)</f>
        <v/>
      </c>
      <c r="BK764">
        <f>SUM(BF764:BJ764)</f>
        <v/>
      </c>
      <c r="BL764">
        <f>IFERROR(INDEX(ADJ!$A$1:$BZ$1000,MATCH(PAYROLL!D764,ADJ!A$1:A$500,0),MATCH(PAYROLL!BL$2,ADJ!$2:$2,0)),0)</f>
        <v/>
      </c>
      <c r="BM764">
        <f>IFERROR(INDEX(ADJ!$A$1:$BZ$1000,MATCH(PAYROLL!D764,ADJ!A$1:A$500,0),MATCH(PAYROLL!BM$2,ADJ!$2:$2,0)),0)</f>
        <v/>
      </c>
      <c r="BN764">
        <f>IFERROR(INDEX(ADJ!$A$1:$BZ$1000,MATCH(PAYROLL!D764,ADJ!A$1:A$500,0),MATCH(PAYROLL!BN$2,ADJ!$2:$2,0)),0)</f>
        <v/>
      </c>
      <c r="BO764">
        <f>IFERROR(INDEX(ADJ!$A$1:$BZ$1000,MATCH(PAYROLL!D764,ADJ!A$1:A$500,0),MATCH(PAYROLL!BO$2,ADJ!$2:$2,0)),0)</f>
        <v/>
      </c>
      <c r="BP764">
        <f>SUM(AM764,AV764,BE764,BK764,BL764:BO764)</f>
        <v/>
      </c>
      <c r="BQ764">
        <f>BO764</f>
        <v/>
      </c>
      <c r="BR764">
        <f>IFERROR(ROUND(IF(LEFT(INDEX(PIS!O$1:O$500,MATCH(D764,PIS!C$1:C$500)),1)="D",T764/8*(BD764*0.3),IF(LEFT(INDEX(PIS!O$1:O$500,MATCH(D764,PIS!C$1:C$500)),1)="H",T764*($BD764*0.3),T764/$AD764/8*($BD764*0.3))),0),0)</f>
        <v/>
      </c>
      <c r="BS764">
        <f>IF(AP764&lt;1,0,MIN(AP764,730000))</f>
        <v/>
      </c>
      <c r="BT764">
        <f>IFERROR(ROUND((BE764-SUM(AW764:BC764)*T764/AD764/8),0)-BR764,0)</f>
        <v/>
      </c>
      <c r="BU764">
        <f>AO764</f>
        <v/>
      </c>
      <c r="BV764">
        <f>SUM(BQ764:BU764)</f>
        <v/>
      </c>
      <c r="BW764">
        <f>BP764-BV764</f>
        <v/>
      </c>
      <c r="BX764">
        <f>IFERROR(IF(RIGHT(INDEX(PIS!O$1:O$500,MATCH(D764,PIS!C$1:C$500)),5)="Gross",MIN(U764+V764,VLOOKUP("R700",TSC!B:C,2,0)*VLOOKUP("R101",TSC!B:C,2,0))*VLOOKUP("R701",TSC!B:C,2,0)%,0),0)</f>
        <v/>
      </c>
      <c r="BY764">
        <f>IFERROR(IF(RIGHT(INDEX(PIS!O$1:O$500,MATCH(D764,PIS!C$1:C$500)),5)="Gross",MIN(U764+V764,VLOOKUP("R700",TSC!B:C,2,0)*VLOOKUP("R101",TSC!B:C,2,0))*VLOOKUP("T704",TSC!B:C,2,0)%,0),0)</f>
        <v/>
      </c>
      <c r="BZ764">
        <f>IFERROR(IF(RIGHT(INDEX(PIS!O$1:O$500,MATCH(D764,PIS!C$1:C$500)),5)="Gross",MIN(U764+V764,VLOOKUP("R700",TSC!B:C,2,0)*VLOOKUP("1",TSC!F:G,2,0))*VLOOKUP("T705",TSC!B:C,2,0)%,0),0)</f>
        <v/>
      </c>
      <c r="CA764">
        <f>IFERROR(INDEX(ADJ!$A$1:$BZ$1000,MATCH(PAYROLL!D764,ADJ!A$1:A$500,0),MATCH(PAYROLL!CA$2,ADJ!$2:$2,0)),0)</f>
        <v/>
      </c>
      <c r="CB764">
        <f>IFERROR(INDEX(ADJ!$A$1:$BZ$1000,MATCH(PAYROLL!D764,ADJ!A$1:A$500,0),MATCH(PAYROLL!CB$2,ADJ!$2:$2,0)),0)</f>
        <v/>
      </c>
      <c r="CC764">
        <f>SUM(BX764:CB764)</f>
        <v/>
      </c>
      <c r="CD764">
        <f>IFERROR(INDEX(PIS!$A$1:$BZ$1000,MATCH(PAYROLL!D764,PIS!C$1:C$500,0),MATCH(PAYROLL!CD$1,PIS!$1:$1,0)),0)</f>
        <v/>
      </c>
      <c r="CE764">
        <f>IFERROR(IF(OR(INDEX(PIS!P$1:P$500,MATCH(D764,PIS!C$1:C$500,0))="LT2",INDEX(PIS!P$1:P$500,MATCH(D764,PIS!C$1:C$500,0))="P10"),0,SUM(CC764,CD764*VLOOKUP("R601",TSC!B:C,2,0),VLOOKUP("R602",TSC!B:C,2,0))),0)</f>
        <v/>
      </c>
      <c r="CF764">
        <f>MAX(BW764-CE764,0)</f>
        <v/>
      </c>
      <c r="CG764">
        <f>IFERROR(IF(OR(RIGHT(INDEX(PIS!P$1:P$500,MATCH(D764,PIS!C$1:C$500)),5)="P10",RIGHT(INDEX(PIS!P$1:P$500,MATCH(D764,PIS!C$1:C$500)),5)="CK"),0,IF(CF764&lt;=5000000,CF764*5%,IF(CF764&lt;=10000000,CF764*10%-250000,IF(CF764&lt;=18000000,CF764*15%-750000,IF(CF764&lt;=32000000,CF764*20%-1650000,IF(CF764&lt;=52000000,CF764*25%-3250000,IF(CF764&lt;=80000000,BH764*30%-5850000,CF764*35%-9850000))))))),0)</f>
        <v/>
      </c>
      <c r="CH764">
        <f>IFERROR(IF(OR(INDEX(PIS!P$1:P$500,MATCH(D764,PIS!C$1:C$500))="LT",INDEX(PIS!P$1:P$500,MATCH(D764,PIS!C$1:C$500))="CK"),0,IF(CF764&lt;2000000,0,CF764*10%)),0)</f>
        <v/>
      </c>
      <c r="CI764">
        <f>IFERROR(INDEX(ADJ!$A$1:$BZ$1000,MATCH(PAYROLL!D764,ADJ!A$1:A$500,0),MATCH(PAYROLL!CI$2,ADJ!$2:$2,0)),0)</f>
        <v/>
      </c>
      <c r="CJ764">
        <f>IFERROR(INDEX(ADJ!$A$1:$BZ$1000,MATCH(PAYROLL!D764,ADJ!A$1:A$500,0),MATCH(PAYROLL!CJ$2,ADJ!$2:$2,0)),0)</f>
        <v/>
      </c>
      <c r="CK764">
        <f>IFERROR(INDEX(ADJ!$A$1:$BZ$1000,MATCH(PAYROLL!D764,ADJ!A$1:A$500,0),MATCH(PAYROLL!CK$2,ADJ!$2:$2,0)),0)</f>
        <v/>
      </c>
      <c r="CL764">
        <f>SUM(CG764:CK764)</f>
        <v/>
      </c>
      <c r="CM764">
        <f>ROUND(SUM(CH764:CK764),0)</f>
        <v/>
      </c>
      <c r="CN764">
        <f>IFERROR(INDEX(CSDA!D$1:D$500,MATCH($CN$2,CSDA!C$1:C$500,0))*INDEX(PIS!V$1:V$500,MATCH(D764,PIS!C$1:C$500))+INDEX(ADJ!$A$1:$BZ$1000,MATCH(PAYROLL!D764,ADJ!A$1:A$500,0),MATCH(PAYROLL!CN$2,ADJ!$2:$2,0)),0)</f>
        <v/>
      </c>
      <c r="CO764">
        <f>IFERROR(INDEX(ADJ!$A$1:$BZ$1000,MATCH(PAYROLL!D764,ADJ!A$1:A$500,0),MATCH(PAYROLL!CO$2,ADJ!$2:$2,0)),0)</f>
        <v/>
      </c>
      <c r="CP764">
        <f>IFERROR(INDEX(ADJ!$A$1:$BZ$1000,MATCH(PAYROLL!D764,ADJ!A$1:A$500,0),MATCH(PAYROLL!CP$2,ADJ!$2:$2,0)),0)</f>
        <v/>
      </c>
      <c r="CQ764">
        <f>BP764-CL764-CI764-CM764-CN764-CO764-CP764-CC764</f>
        <v/>
      </c>
      <c r="CR764">
        <f>IFERROR(IF(RIGHT(INDEX(PIS!O$1:O$500,MATCH(D764,PIS!C$1:C$500,0)),5)="Gross",MIN(U764+V764,VLOOKUP("R700",TSC!B:C,2,0)*VLOOKUP("R101",TSC!B:C,2,0))*(VLOOKUP("T711",TSC!B:C,2,0)+VLOOKUP("T712",TSC!B:C,2,0))%,MIN(T764+V764,VLOOKUP("R700",TSC!B:C,2,0)*VLOOKUP("R101",TSC!B:C,2,0))*(VLOOKUP("T711",TSC!B:C,2,0)+VLOOKUP("T712",TSC!B:C,2,0)+VLOOKUP("R701",TSC!B:C,2,0))%),0)</f>
        <v/>
      </c>
      <c r="CS764">
        <f>IFERROR(IF(RIGHT(INDEX(PIS!O$1:O$500,MATCH(D764,PIS!C$1:C$500,0)),5)="Gross",MIN(U764+V764,VLOOKUP("R700",TSC!B:C,2,0)*VLOOKUP("R101",TSC!B:C,2,0))*(VLOOKUP("T714",TSC!B:C,2,0))%,MIN(T764+V764,VLOOKUP("R700",TSC!B:C,2,0)*VLOOKUP("R101",TSC!B:C,2,0))*(VLOOKUP("T704",TSC!B:C,2,0)+VLOOKUP("T714",TSC!B:C,2,0))%),0)</f>
        <v/>
      </c>
      <c r="CT764">
        <f>IFERROR(IF(RIGHT(INDEX(PIS!O$1:O$500,MATCH(D764,PIS!C$1:C$500,0)),5)="Gross",MIN(U764+V764,VLOOKUP("R700",TSC!B:C,2,0)*VLOOKUP("R101",TSC!B:C,2,0))*VLOOKUP("T705",TSC!B:C,2,0)%,MIN(T764+V764,VLOOKUP("R700",TSC!B:C,2,0)*VLOOKUP("R101",TSC!B:C,2,0))*VLOOKUP("T705",TSC!B:C,2,0)%),0)</f>
        <v/>
      </c>
      <c r="CU764">
        <f>IFERROR(IF(RIGHT(INDEX(PIS!O$1:O$500,MATCH(D764,PIS!C$1:C$500,0)),5)="Gross",MIN(U764+V764,VLOOKUP("R700",TSC!B:C,2,0)*VLOOKUP("R101",TSC!B:C,2,0))*(VLOOKUP("T713",TSC!B:C,2,0))%,MIN(T764+V764,VLOOKUP("R700",TSC!B:C,2,0)*VLOOKUP("R101",TSC!B:C,2,0))*(VLOOKUP("T713",TSC!B:C,2,0))%),0)</f>
        <v/>
      </c>
      <c r="CV764">
        <f>IFERROR(INDEX(ADJ!$A$1:$BZ$1000,MATCH(PAYROLL!D764,ADJ!A$1:A$500,0),MATCH(PAYROLL!CV$2,ADJ!$2:$2,0)),0)</f>
        <v/>
      </c>
      <c r="CW764">
        <f>IFERROR(INDEX(ADJ!$A$1:$BZ$1000,MATCH(PAYROLL!D764,ADJ!A$1:A$500,0),MATCH(PAYROLL!CW$2,ADJ!$2:$2,0)),0)</f>
        <v/>
      </c>
      <c r="CX764">
        <f>SUM(CR764:CW764)</f>
        <v/>
      </c>
      <c r="CY764">
        <f>ROUND(IF(CR764&gt;0,T764+V764*VLOOKUP("R202",TSC!$B$1:$C$500,2,0),0),0)</f>
        <v/>
      </c>
      <c r="CZ764">
        <f>IFERROR(INDEX(CSDA!D$1:D$500,MATCH($CZ$2,CSDA!C$1:C$500,0)),0)</f>
        <v/>
      </c>
      <c r="DA764">
        <f>ROUND(T764*0.7%,0)</f>
        <v/>
      </c>
      <c r="DB764">
        <f>ROUND(T764/12,0)</f>
        <v/>
      </c>
      <c r="DC764">
        <f ref="DC764" t="array">IFERROR(INDEX(CSDA!D$1:D$500,MATCH("Trích giữ"&amp;PAYROLL!DC$2,CSDA!A$1:A$500&amp;CSDA!C$1:C$500,0)),0)</f>
        <v/>
      </c>
      <c r="DD764">
        <f ref="DD764" t="array">IFERROR(INDEX(CSDA!D$1:D$500,MATCH("Trích giữ"&amp;PAYROLL!DD$2,CSDA!A$1:A$500&amp;CSDA!C$1:C$500,0)),0)</f>
        <v/>
      </c>
      <c r="DE764">
        <f ref="DE764" t="array">IFERROR(INDEX(CSDA!D$1:D$500,MATCH("Trích giữ"&amp;PAYROLL!DE$2,CSDA!A$1:A$500&amp;CSDA!C$1:C$500,0)),0)</f>
        <v/>
      </c>
      <c r="DF764">
        <f>IFERROR(INDEX(CSDA!D$1:D$500,MATCH(PAYROLL!DF$2,CSDA!C$1:C$500,0)),0)</f>
        <v/>
      </c>
      <c r="DG764">
        <f ref="DG764" t="array">IFERROR(INDEX(CSDA!D$1:D$500,MATCH("Trích giữ"&amp;PAYROLL!DG$2,CSDA!A$1:A$500&amp;CSDA!C$1:C$500,0)),0)</f>
        <v/>
      </c>
      <c r="DH764">
        <f>ROUND(T764/26,0)</f>
        <v/>
      </c>
      <c r="DI764">
        <f ref="DI764" t="array">IFERROR(INDEX(CSDA!D$1:D$500,MATCH("Trích giữ"&amp;PAYROLL!DI$2,CSDA!A$1:A$500&amp;CSDA!C$1:C$500,0)),0)</f>
        <v/>
      </c>
      <c r="DJ764">
        <f>IF(U764=0,T764*21.5%-BL764,0)</f>
        <v/>
      </c>
      <c r="DK764">
        <f ref="DK764" t="array">IFERROR(INDEX(CSDA!D$1:D$500,MATCH("Trích giữ"&amp;PAYROLL!DK$2,CSDA!A$1:A$500&amp;CSDA!C$1:C$500,0)),0)</f>
        <v/>
      </c>
      <c r="DL764">
        <f>IFERROR(INDEX(CSDA!D$1:D$500,MATCH(PAYROLL!DL$2,CSDA!C$1:C$500,0))/12,0)</f>
        <v/>
      </c>
      <c r="DM764">
        <f>SUM(DB764:DL764)</f>
        <v/>
      </c>
      <c r="DN764">
        <f>IFERROR(INDEX(ADJ!$A$1:$BZ$1000,MATCH(PAYROLL!D764,ADJ!A$1:A$500,0),MATCH(PAYROLL!DN$2,ADJ!$2:$2,0)),0)</f>
        <v/>
      </c>
      <c r="DO764">
        <f>IFERROR(SUM(BP764,DM764:DN764,CX764:DA764)-DT764,0)</f>
        <v/>
      </c>
      <c r="DP764">
        <f ref="DP764" t="array">SUM(BW764*IFERROR(INDEX(CSDA!D$1:D$500,MATCH(BW$2,CSDA!C$1:C$500,0)),0)%,CX764*IFERROR(INDEX(CSDA!D$1:D$500,MATCH(CX$2,CSDA!C$1:C$500,0)),0)%,DA764*IFERROR(INDEX(CSDA!D$1:D$500,MATCH(DA$2,CSDA!C$1:C$500,0)),0)%,DB764*IFERROR(INDEX(CSDA!D$1:D$500,MATCH(DB$2,CSDA!C$1:C$500,0)),0)%,DF764*IFERROR(INDEX(CSDA!D$1:D$500,MATCH("Phí dịch vụ"&amp;PAYROLL!DF$2,CSDA!A$1:A$500&amp;CSDA!C$1:C$500,0)),0)%,DC764*IFERROR(INDEX(CSDA!D$1:D$500,MATCH("Phí dịch vụ"&amp;PAYROLL!DC$2,CSDA!A$1:A$500&amp;CSDA!C$1:C$500,0)),0)%,DH764*IFERROR(INDEX(CSDA!D$1:D$500,MATCH("Phí dịch vụ"&amp;PAYROLL!DH$2,CSDA!A$1:A$500&amp;CSDA!C$1:C$500,0)),0)%,DJ764*IFERROR(INDEX(CSDA!D$1:D$500,MATCH("Phí dịch vụ"&amp;PAYROLL!DJ$2,CSDA!A$1:A$500&amp;CSDA!C$1:C$500,0)),0)%,BN764*IFERROR(INDEX(CSDA!D$1:D$500,MATCH(BN$2,CSDA!C$1:C$500,0)),0)%)-BN764*7%</f>
        <v/>
      </c>
      <c r="DQ764">
        <f>IFERROR(INDEX(ADJ!$A$1:$BZ$1000,MATCH(PAYROLL!D764,ADJ!A$1:A$500,0),MATCH(PAYROLL!DQ$2,ADJ!$2:$2,0)),0)</f>
        <v/>
      </c>
      <c r="DR764">
        <f>IFERROR(INDEX(ADJ!$A$1:$BZ$1000,MATCH(PAYROLL!D764,ADJ!A$1:A$500,0),MATCH(PAYROLL!DR$2,ADJ!$2:$2,0)),0)</f>
        <v/>
      </c>
      <c r="DS764">
        <f>SUM(DP764:DR764)</f>
        <v/>
      </c>
      <c r="DT764">
        <f>EK764</f>
        <v/>
      </c>
      <c r="DU764">
        <f>SUM(DO764:DR764)</f>
        <v/>
      </c>
      <c r="DV764">
        <f>ROUND(DU764*0.1,0)</f>
        <v/>
      </c>
      <c r="DW764">
        <f>DU764+DV764</f>
        <v/>
      </c>
      <c r="DZ764">
        <f>IFERROR(INDEX(ADJ!$A$1:$BZ$1000,MATCH(PAYROLL!$D764,ADJ!A$1:A$500,0),MATCH(PAYROLL!DZ$2,ADJ!$2:$2,0)),0)</f>
        <v/>
      </c>
      <c r="EA764">
        <f>IFERROR(INDEX(ADJ!$A$1:$BZ$1000,MATCH(PAYROLL!$D764,ADJ!A$1:A$500,0),MATCH(PAYROLL!EA$2,ADJ!$2:$2,0)),0)</f>
        <v/>
      </c>
      <c r="EB764">
        <f>IFERROR(INDEX(ADJ!$A$1:$BZ$1000,MATCH(PAYROLL!$D764,ADJ!A$1:A$500,0),MATCH(PAYROLL!EB$2,ADJ!$2:$2,0)),0)</f>
        <v/>
      </c>
      <c r="EC764">
        <f>IFERROR(INDEX(ADJ!$A$1:$BZ$1000,MATCH(PAYROLL!$D764,ADJ!A$1:A$500,0),MATCH(PAYROLL!EC$2,ADJ!$2:$2,0)),0)</f>
        <v/>
      </c>
      <c r="ED764">
        <f>IFERROR(INDEX(ADJ!$A$1:$BZ$1000,MATCH(PAYROLL!$D764,ADJ!A$1:A$500,0),MATCH(PAYROLL!ED$2,ADJ!$2:$2,0)),0)</f>
        <v/>
      </c>
      <c r="EE764">
        <f>IFERROR(INDEX(ADJ!$A$1:$BZ$1000,MATCH(PAYROLL!$D764,ADJ!A$1:A$500,0),MATCH(PAYROLL!EE$2,ADJ!$2:$2,0)),0)</f>
        <v/>
      </c>
      <c r="EF764">
        <f>IFERROR(INDEX(ADJ!$A$1:$BZ$1000,MATCH(PAYROLL!$D764,ADJ!A$1:A$500,0),MATCH(PAYROLL!EF$2,ADJ!$2:$2,0)),0)</f>
        <v/>
      </c>
      <c r="EG764">
        <f>IFERROR(INDEX(ADJ!$A$1:$BZ$1000,MATCH(PAYROLL!$D764,ADJ!A$1:A$500,0),MATCH(PAYROLL!EG$2,ADJ!$2:$2,0)),0)</f>
        <v/>
      </c>
      <c r="EH764">
        <f>IFERROR(INDEX(ADJ!$A$1:$BZ$1000,MATCH(PAYROLL!$D764,ADJ!A$1:A$500,0),MATCH(PAYROLL!EH$2,ADJ!$2:$2,0)),0)</f>
        <v/>
      </c>
      <c r="EI764">
        <f>IFERROR(INDEX(ADJ!$A$1:$BZ$1000,MATCH(PAYROLL!D764,ADJ!A$1:A$500,0),MATCH(PAYROLL!EI$2,ADJ!$2:$2,0)),0)</f>
        <v/>
      </c>
      <c r="EJ764">
        <f>IFERROR(INDEX(ADJ!$A$1:$BZ$1000,MATCH(PAYROLL!$D764,ADJ!A$1:A$500,0),MATCH(PAYROLL!EJ$2,ADJ!$2:$2,0)),0)</f>
        <v/>
      </c>
      <c r="EK764">
        <f>SUM(DZ764:EJ764)</f>
        <v/>
      </c>
    </row>
    <row r="765">
      <c r="A765" t="n">
        <v>763</v>
      </c>
      <c r="B765" t="inlineStr">
        <is>
          <t>Vi Văn Tấn</t>
        </is>
      </c>
      <c r="D765" t="inlineStr">
        <is>
          <t>156971-01</t>
        </is>
      </c>
      <c r="S765">
        <f>IFERROR(INDEX(PIS!$A$1:$BZ$1000,MATCH($D765,PIS!C$1:C$500,0),MATCH("Lương CB tháng trước",PIS!$1:$1,0)),0)</f>
        <v/>
      </c>
      <c r="T765">
        <f>IFERROR(INDEX(PIS!$A$1:$BZ$1000,MATCH($D765,PIS!C$1:C$500,0),MATCH("Lương CB hiện tại",PIS!$1:$1,0)),0)</f>
        <v/>
      </c>
      <c r="U765">
        <f>IFERROR(INDEX(PIS!$A$1:$BZ$1000,MATCH($D765,PIS!C$1:C$500,0),MATCH("Lương đóng BHBB",PIS!$1:$1,0)),0)</f>
        <v/>
      </c>
      <c r="V765">
        <f>IFERROR(INDEX(PIS!$A$1:$BZ$1000,MATCH($D765,PIS!C$1:C$500,0),MATCH(V$2,PIS!$2:$2,0)),0)</f>
        <v/>
      </c>
      <c r="W765">
        <f>IFERROR(INDEX(PIS!$A$1:$BZ$1000,MATCH($D765,PIS!C$1:C$500,0),MATCH(W$2,PIS!$2:$2,0)),0)</f>
        <v/>
      </c>
      <c r="X765">
        <f>IFERROR(INDEX(PIS!$A$1:$BZ$1000,MATCH($D765,PIS!C$1:C$500,0),MATCH(X$2,PIS!$2:$2,0)),0)</f>
        <v/>
      </c>
      <c r="Y765">
        <f>IFERROR(INDEX(PIS!$A$1:$BZ$1000,MATCH($D765,PIS!C$1:C$500,0),MATCH(Y$2,PIS!$2:$2,0)),0)</f>
        <v/>
      </c>
      <c r="Z765">
        <f>IFERROR(INDEX(PIS!$A$1:$BZ$1000,MATCH($D765,PIS!C$1:C$500,0),MATCH(Z$2,PIS!$2:$2,0)),0)</f>
        <v/>
      </c>
      <c r="AA765">
        <f>IFERROR(INDEX(PIS!$A$1:$BZ$1000,MATCH($D765,PIS!C$1:C$500,0),MATCH(AA$2,PIS!$2:$2,0)),0)</f>
        <v/>
      </c>
      <c r="AB765">
        <f>IFERROR(INDEX(PIS!$A$1:$BZ$1000,MATCH($D765,PIS!C$1:C$500,0),MATCH(AB$2,PIS!$2:$2,0)),0)</f>
        <v/>
      </c>
      <c r="AC765">
        <f>SUM(V765:AB765)</f>
        <v/>
      </c>
      <c r="AD765">
        <f>IFERROR(INDEX(TIMESHEET!$A$1:$AI$5000,MATCH($D765,TIMESHEET!A$1:A$500,0),MATCH("T100",TIMESHEET!$2:$2,0))-2,0)</f>
        <v/>
      </c>
      <c r="AE765">
        <f>IFERROR(INDEX(TIMESHEET!$A$1:$AI$5000,MATCH($D765,TIMESHEET!A$1:A$500,0),MATCH("T202",TIMESHEET!$2:$2,0)),0)</f>
        <v/>
      </c>
      <c r="AF765">
        <f>IFERROR(INDEX(TIMESHEET!$A$1:$AI$5000,MATCH($D765,TIMESHEET!A$1:A$500,0),MATCH("T302",TIMESHEET!$2:$2,0)),0)</f>
        <v/>
      </c>
      <c r="AG765">
        <f>IFERROR(INDEX(TIMESHEET!$A$1:$AI$5000,MATCH($D765,TIMESHEET!A$1:A$500,0),MATCH("T406",TIMESHEET!$2:$2,0)),0)</f>
        <v/>
      </c>
      <c r="AH765">
        <f>AE765+AG765</f>
        <v/>
      </c>
      <c r="AI765">
        <f>IFERROR(INDEX(TIMESHEET!$A$1:$AI$5000,MATCH($D765,TIMESHEET!A$1:A$500,0),MATCH("T701",TIMESHEET!$2:$2,0)),0)</f>
        <v/>
      </c>
      <c r="AJ765">
        <f>IFERROR(INDEX(TIMESHEET!$A$1:$AI$5000,MATCH($D765,TIMESHEET!B$1:B$500,0),MATCH("T320",TIMESHEET!$2:$2,0)),0)</f>
        <v/>
      </c>
      <c r="AK765">
        <f>IFERROR(IF(LEFT(INDEX(PIS!O$1:O$500,MATCH(D765,PIS!C$1:C$500)),1)="M",T765/AD765*SUM(AE765:AG765),T765*AD765),0)</f>
        <v/>
      </c>
      <c r="AL765">
        <f>IFERROR(INDEX(ADJ!$A$1:$BZ$1000,MATCH(PAYROLL!D765,ADJ!A$1:A$500,0),MATCH(PAYROLL!AL$2,ADJ!$2:$2,0)),0)</f>
        <v/>
      </c>
      <c r="AM765">
        <f>SUM(AK765:AL765)</f>
        <v/>
      </c>
      <c r="AN765">
        <f>IFERROR(ROUND(V765/$AD765*$AH765,0),0)</f>
        <v/>
      </c>
      <c r="AO765">
        <f>IFERROR(ROUND(W765/$AD765*$AH765,0),0)</f>
        <v/>
      </c>
      <c r="AP765">
        <f>IFERROR(ROUND(X765/$AD765*$AE765,0),0)</f>
        <v/>
      </c>
      <c r="AQ765">
        <f>IFERROR(ROUND(Y765/$AD765*$AH765,0),0)</f>
        <v/>
      </c>
      <c r="AR765">
        <f>IFERROR(ROUND(Z765/$AD765*$AH765,0),0)</f>
        <v/>
      </c>
      <c r="AS765">
        <f>IFERROR(ROUND(AA765/$AD765*$AH765,0),0)</f>
        <v/>
      </c>
      <c r="AT765">
        <f>IFERROR(IF((AE765+AF765+AG765)&gt;13,AB765,ROUND(AB765/AD765*AH765,0)),0)</f>
        <v/>
      </c>
      <c r="AU765">
        <f>IFERROR(INDEX(ADJ!$A$1:$BZ$1000,MATCH(PAYROLL!D765,ADJ!A$1:A$500,0),MATCH(PAYROLL!AU$2,ADJ!$2:$2,0)),0)</f>
        <v/>
      </c>
      <c r="AV765">
        <f>ROUND(SUM(AN765:AU765),0)</f>
        <v/>
      </c>
      <c r="AW765">
        <f>IFERROR(INDEX(TIMESHEET!$A$1:$AI$5000,MATCH(PAYROLL!D765,TIMESHEET!A$1:A$500,0),MATCH("T620",TIMESHEET!$2:$2,0)),0)</f>
        <v/>
      </c>
      <c r="AX765">
        <f>IFERROR(INDEX(TIMESHEET!$A$1:$AI$5000,MATCH(PAYROLL!D765,TIMESHEET!A$1:A$500,0),MATCH("T601",TIMESHEET!$2:$2,0)),0)</f>
        <v/>
      </c>
      <c r="AY765">
        <f>IFERROR(INDEX(TIMESHEET!$A$1:$AI$5000,MATCH(PAYROLL!D765,TIMESHEET!A$1:A$500,0),MATCH("T602",TIMESHEET!$2:$2,0)),0)</f>
        <v/>
      </c>
      <c r="AZ765">
        <f>IFERROR(INDEX(TIMESHEET!$A$1:$AI$5000,MATCH(PAYROLL!D765,TIMESHEET!A$1:A$500,0),MATCH("T603",TIMESHEET!$2:$2,0)),0)</f>
        <v/>
      </c>
      <c r="BA765">
        <f>IFERROR(INDEX(TIMESHEET!$A$1:$AI$5000,MATCH(PAYROLL!D765,TIMESHEET!A$1:A$500,0),MATCH("T611",TIMESHEET!$2:$2,0)),0)</f>
        <v/>
      </c>
      <c r="BB765">
        <f>IFERROR(INDEX(TIMESHEET!$A$1:$AI$5000,MATCH(PAYROLL!D765,TIMESHEET!A$1:A$500,0),MATCH("T612",TIMESHEET!$2:$2,0)),0)</f>
        <v/>
      </c>
      <c r="BC765">
        <f>IFERROR(INDEX(TIMESHEET!$A$1:$AI$5000,MATCH(PAYROLL!D765,TIMESHEET!A$1:A$500,0),MATCH("T613",TIMESHEET!$2:$2,0)),0)</f>
        <v/>
      </c>
      <c r="BD765">
        <f>IFERROR(INDEX(TIMESHEET!$A$1:$AI$5000,MATCH(PAYROLL!D765,TIMESHEET!A$1:A$500,0),MATCH("T500",TIMESHEET!$2:$2,0)),0)</f>
        <v/>
      </c>
      <c r="BE765">
        <f>IFERROR(IF(LEFT(INDEX(PIS!O$1:O$500,MATCH(D765,PIS!C$1:C$500)),1)="M",T765/AD765/8*(AW765+AX765*1.5+AY765*2+AZ765*3+BA765*2.1+BB765*2.7+BC765*3.9+BD765*0.3),T765/8*(AW765+AX765*1.5+AY765*2+AZ765*3+BA765*2.1+BB765*2.7+BC765*3.9+BD765*0.3)),0)</f>
        <v/>
      </c>
      <c r="BF765">
        <f>IFERROR(INDEX(ADJ!$A$1:$BZ$1000,MATCH(PAYROLL!$D765,ADJ!A$1:A$500,0),MATCH(PAYROLL!BF$2,ADJ!$2:$2,0)),0)</f>
        <v/>
      </c>
      <c r="BG765">
        <f>IFERROR(INDEX(ADJ!$A$1:$BZ$1000,MATCH(PAYROLL!D765,ADJ!A$1:A$500,0),MATCH(PAYROLL!BG$2,ADJ!$2:$2,0)),0)</f>
        <v/>
      </c>
      <c r="BH765">
        <f>IFERROR(INDEX(ADJ!$A$1:$BZ$1000,MATCH(PAYROLL!D765,ADJ!A$1:A$500,0),MATCH(PAYROLL!BH$2,ADJ!$2:$2,0)),0)</f>
        <v/>
      </c>
      <c r="BI765">
        <f>IFERROR(INDEX(ADJ!$A$1:$BZ$1000,MATCH(PAYROLL!D765,ADJ!A$1:A$500,0),MATCH(PAYROLL!BI$2,ADJ!$2:$2,0)),0)</f>
        <v/>
      </c>
      <c r="BJ765">
        <f>IFERROR(INDEX(ADJ!$A$1:$BZ$1000,MATCH(PAYROLL!D765,ADJ!A$1:A$500,0),MATCH(PAYROLL!BJ$2,ADJ!$2:$2,0)),0)</f>
        <v/>
      </c>
      <c r="BK765">
        <f>SUM(BF765:BJ765)</f>
        <v/>
      </c>
      <c r="BL765">
        <f>IFERROR(INDEX(ADJ!$A$1:$BZ$1000,MATCH(PAYROLL!D765,ADJ!A$1:A$500,0),MATCH(PAYROLL!BL$2,ADJ!$2:$2,0)),0)</f>
        <v/>
      </c>
      <c r="BM765">
        <f>IFERROR(INDEX(ADJ!$A$1:$BZ$1000,MATCH(PAYROLL!D765,ADJ!A$1:A$500,0),MATCH(PAYROLL!BM$2,ADJ!$2:$2,0)),0)</f>
        <v/>
      </c>
      <c r="BN765">
        <f>IFERROR(INDEX(ADJ!$A$1:$BZ$1000,MATCH(PAYROLL!D765,ADJ!A$1:A$500,0),MATCH(PAYROLL!BN$2,ADJ!$2:$2,0)),0)</f>
        <v/>
      </c>
      <c r="BO765">
        <f>IFERROR(INDEX(ADJ!$A$1:$BZ$1000,MATCH(PAYROLL!D765,ADJ!A$1:A$500,0),MATCH(PAYROLL!BO$2,ADJ!$2:$2,0)),0)</f>
        <v/>
      </c>
      <c r="BP765">
        <f>SUM(AM765,AV765,BE765,BK765,BL765:BO765)</f>
        <v/>
      </c>
      <c r="BQ765">
        <f>BO765</f>
        <v/>
      </c>
      <c r="BR765">
        <f>IFERROR(ROUND(IF(LEFT(INDEX(PIS!O$1:O$500,MATCH(D765,PIS!C$1:C$500)),1)="D",T765/8*(BD765*0.3),IF(LEFT(INDEX(PIS!O$1:O$500,MATCH(D765,PIS!C$1:C$500)),1)="H",T765*($BD765*0.3),T765/$AD765/8*($BD765*0.3))),0),0)</f>
        <v/>
      </c>
      <c r="BS765">
        <f>IF(AP765&lt;1,0,MIN(AP765,730000))</f>
        <v/>
      </c>
      <c r="BT765">
        <f>IFERROR(ROUND((BE765-SUM(AW765:BC765)*T765/AD765/8),0)-BR765,0)</f>
        <v/>
      </c>
      <c r="BU765">
        <f>AO765</f>
        <v/>
      </c>
      <c r="BV765">
        <f>SUM(BQ765:BU765)</f>
        <v/>
      </c>
      <c r="BW765">
        <f>BP765-BV765</f>
        <v/>
      </c>
      <c r="BX765">
        <f>IFERROR(IF(RIGHT(INDEX(PIS!O$1:O$500,MATCH(D765,PIS!C$1:C$500)),5)="Gross",MIN(U765+V765,VLOOKUP("R700",TSC!B:C,2,0)*VLOOKUP("R101",TSC!B:C,2,0))*VLOOKUP("R701",TSC!B:C,2,0)%,0),0)</f>
        <v/>
      </c>
      <c r="BY765">
        <f>IFERROR(IF(RIGHT(INDEX(PIS!O$1:O$500,MATCH(D765,PIS!C$1:C$500)),5)="Gross",MIN(U765+V765,VLOOKUP("R700",TSC!B:C,2,0)*VLOOKUP("R101",TSC!B:C,2,0))*VLOOKUP("T704",TSC!B:C,2,0)%,0),0)</f>
        <v/>
      </c>
      <c r="BZ765">
        <f>IFERROR(IF(RIGHT(INDEX(PIS!O$1:O$500,MATCH(D765,PIS!C$1:C$500)),5)="Gross",MIN(U765+V765,VLOOKUP("R700",TSC!B:C,2,0)*VLOOKUP("1",TSC!F:G,2,0))*VLOOKUP("T705",TSC!B:C,2,0)%,0),0)</f>
        <v/>
      </c>
      <c r="CA765">
        <f>IFERROR(INDEX(ADJ!$A$1:$BZ$1000,MATCH(PAYROLL!D765,ADJ!A$1:A$500,0),MATCH(PAYROLL!CA$2,ADJ!$2:$2,0)),0)</f>
        <v/>
      </c>
      <c r="CB765">
        <f>IFERROR(INDEX(ADJ!$A$1:$BZ$1000,MATCH(PAYROLL!D765,ADJ!A$1:A$500,0),MATCH(PAYROLL!CB$2,ADJ!$2:$2,0)),0)</f>
        <v/>
      </c>
      <c r="CC765">
        <f>SUM(BX765:CB765)</f>
        <v/>
      </c>
      <c r="CD765">
        <f>IFERROR(INDEX(PIS!$A$1:$BZ$1000,MATCH(PAYROLL!D765,PIS!C$1:C$500,0),MATCH(PAYROLL!CD$1,PIS!$1:$1,0)),0)</f>
        <v/>
      </c>
      <c r="CE765">
        <f>IFERROR(IF(OR(INDEX(PIS!P$1:P$500,MATCH(D765,PIS!C$1:C$500,0))="LT2",INDEX(PIS!P$1:P$500,MATCH(D765,PIS!C$1:C$500,0))="P10"),0,SUM(CC765,CD765*VLOOKUP("R601",TSC!B:C,2,0),VLOOKUP("R602",TSC!B:C,2,0))),0)</f>
        <v/>
      </c>
      <c r="CF765">
        <f>MAX(BW765-CE765,0)</f>
        <v/>
      </c>
      <c r="CG765">
        <f>IFERROR(IF(OR(RIGHT(INDEX(PIS!P$1:P$500,MATCH(D765,PIS!C$1:C$500)),5)="P10",RIGHT(INDEX(PIS!P$1:P$500,MATCH(D765,PIS!C$1:C$500)),5)="CK"),0,IF(CF765&lt;=5000000,CF765*5%,IF(CF765&lt;=10000000,CF765*10%-250000,IF(CF765&lt;=18000000,CF765*15%-750000,IF(CF765&lt;=32000000,CF765*20%-1650000,IF(CF765&lt;=52000000,CF765*25%-3250000,IF(CF765&lt;=80000000,BH765*30%-5850000,CF765*35%-9850000))))))),0)</f>
        <v/>
      </c>
      <c r="CH765">
        <f>IFERROR(IF(OR(INDEX(PIS!P$1:P$500,MATCH(D765,PIS!C$1:C$500))="LT",INDEX(PIS!P$1:P$500,MATCH(D765,PIS!C$1:C$500))="CK"),0,IF(CF765&lt;2000000,0,CF765*10%)),0)</f>
        <v/>
      </c>
      <c r="CI765">
        <f>IFERROR(INDEX(ADJ!$A$1:$BZ$1000,MATCH(PAYROLL!D765,ADJ!A$1:A$500,0),MATCH(PAYROLL!CI$2,ADJ!$2:$2,0)),0)</f>
        <v/>
      </c>
      <c r="CJ765">
        <f>IFERROR(INDEX(ADJ!$A$1:$BZ$1000,MATCH(PAYROLL!D765,ADJ!A$1:A$500,0),MATCH(PAYROLL!CJ$2,ADJ!$2:$2,0)),0)</f>
        <v/>
      </c>
      <c r="CK765">
        <f>IFERROR(INDEX(ADJ!$A$1:$BZ$1000,MATCH(PAYROLL!D765,ADJ!A$1:A$500,0),MATCH(PAYROLL!CK$2,ADJ!$2:$2,0)),0)</f>
        <v/>
      </c>
      <c r="CL765">
        <f>SUM(CG765:CK765)</f>
        <v/>
      </c>
      <c r="CM765">
        <f>ROUND(SUM(CH765:CK765),0)</f>
        <v/>
      </c>
      <c r="CN765">
        <f>IFERROR(INDEX(CSDA!D$1:D$500,MATCH($CN$2,CSDA!C$1:C$500,0))*INDEX(PIS!V$1:V$500,MATCH(D765,PIS!C$1:C$500))+INDEX(ADJ!$A$1:$BZ$1000,MATCH(PAYROLL!D765,ADJ!A$1:A$500,0),MATCH(PAYROLL!CN$2,ADJ!$2:$2,0)),0)</f>
        <v/>
      </c>
      <c r="CO765">
        <f>IFERROR(INDEX(ADJ!$A$1:$BZ$1000,MATCH(PAYROLL!D765,ADJ!A$1:A$500,0),MATCH(PAYROLL!CO$2,ADJ!$2:$2,0)),0)</f>
        <v/>
      </c>
      <c r="CP765">
        <f>IFERROR(INDEX(ADJ!$A$1:$BZ$1000,MATCH(PAYROLL!D765,ADJ!A$1:A$500,0),MATCH(PAYROLL!CP$2,ADJ!$2:$2,0)),0)</f>
        <v/>
      </c>
      <c r="CQ765">
        <f>BP765-CL765-CI765-CM765-CN765-CO765-CP765-CC765</f>
        <v/>
      </c>
      <c r="CR765">
        <f>IFERROR(IF(RIGHT(INDEX(PIS!O$1:O$500,MATCH(D765,PIS!C$1:C$500,0)),5)="Gross",MIN(U765+V765,VLOOKUP("R700",TSC!B:C,2,0)*VLOOKUP("R101",TSC!B:C,2,0))*(VLOOKUP("T711",TSC!B:C,2,0)+VLOOKUP("T712",TSC!B:C,2,0))%,MIN(T765+V765,VLOOKUP("R700",TSC!B:C,2,0)*VLOOKUP("R101",TSC!B:C,2,0))*(VLOOKUP("T711",TSC!B:C,2,0)+VLOOKUP("T712",TSC!B:C,2,0)+VLOOKUP("R701",TSC!B:C,2,0))%),0)</f>
        <v/>
      </c>
      <c r="CS765">
        <f>IFERROR(IF(RIGHT(INDEX(PIS!O$1:O$500,MATCH(D765,PIS!C$1:C$500,0)),5)="Gross",MIN(U765+V765,VLOOKUP("R700",TSC!B:C,2,0)*VLOOKUP("R101",TSC!B:C,2,0))*(VLOOKUP("T714",TSC!B:C,2,0))%,MIN(T765+V765,VLOOKUP("R700",TSC!B:C,2,0)*VLOOKUP("R101",TSC!B:C,2,0))*(VLOOKUP("T704",TSC!B:C,2,0)+VLOOKUP("T714",TSC!B:C,2,0))%),0)</f>
        <v/>
      </c>
      <c r="CT765">
        <f>IFERROR(IF(RIGHT(INDEX(PIS!O$1:O$500,MATCH(D765,PIS!C$1:C$500,0)),5)="Gross",MIN(U765+V765,VLOOKUP("R700",TSC!B:C,2,0)*VLOOKUP("R101",TSC!B:C,2,0))*VLOOKUP("T705",TSC!B:C,2,0)%,MIN(T765+V765,VLOOKUP("R700",TSC!B:C,2,0)*VLOOKUP("R101",TSC!B:C,2,0))*VLOOKUP("T705",TSC!B:C,2,0)%),0)</f>
        <v/>
      </c>
      <c r="CU765">
        <f>IFERROR(IF(RIGHT(INDEX(PIS!O$1:O$500,MATCH(D765,PIS!C$1:C$500,0)),5)="Gross",MIN(U765+V765,VLOOKUP("R700",TSC!B:C,2,0)*VLOOKUP("R101",TSC!B:C,2,0))*(VLOOKUP("T713",TSC!B:C,2,0))%,MIN(T765+V765,VLOOKUP("R700",TSC!B:C,2,0)*VLOOKUP("R101",TSC!B:C,2,0))*(VLOOKUP("T713",TSC!B:C,2,0))%),0)</f>
        <v/>
      </c>
      <c r="CV765">
        <f>IFERROR(INDEX(ADJ!$A$1:$BZ$1000,MATCH(PAYROLL!D765,ADJ!A$1:A$500,0),MATCH(PAYROLL!CV$2,ADJ!$2:$2,0)),0)</f>
        <v/>
      </c>
      <c r="CW765">
        <f>IFERROR(INDEX(ADJ!$A$1:$BZ$1000,MATCH(PAYROLL!D765,ADJ!A$1:A$500,0),MATCH(PAYROLL!CW$2,ADJ!$2:$2,0)),0)</f>
        <v/>
      </c>
      <c r="CX765">
        <f>SUM(CR765:CW765)</f>
        <v/>
      </c>
      <c r="CY765">
        <f>ROUND(IF(CR765&gt;0,T765+V765*VLOOKUP("R202",TSC!$B$1:$C$500,2,0),0),0)</f>
        <v/>
      </c>
      <c r="CZ765">
        <f>IFERROR(INDEX(CSDA!D$1:D$500,MATCH($CZ$2,CSDA!C$1:C$500,0)),0)</f>
        <v/>
      </c>
      <c r="DA765">
        <f>ROUND(T765*0.7%,0)</f>
        <v/>
      </c>
      <c r="DB765">
        <f>ROUND(T765/12,0)</f>
        <v/>
      </c>
      <c r="DC765">
        <f ref="DC765" t="array">IFERROR(INDEX(CSDA!D$1:D$500,MATCH("Trích giữ"&amp;PAYROLL!DC$2,CSDA!A$1:A$500&amp;CSDA!C$1:C$500,0)),0)</f>
        <v/>
      </c>
      <c r="DD765">
        <f ref="DD765" t="array">IFERROR(INDEX(CSDA!D$1:D$500,MATCH("Trích giữ"&amp;PAYROLL!DD$2,CSDA!A$1:A$500&amp;CSDA!C$1:C$500,0)),0)</f>
        <v/>
      </c>
      <c r="DE765">
        <f ref="DE765" t="array">IFERROR(INDEX(CSDA!D$1:D$500,MATCH("Trích giữ"&amp;PAYROLL!DE$2,CSDA!A$1:A$500&amp;CSDA!C$1:C$500,0)),0)</f>
        <v/>
      </c>
      <c r="DF765">
        <f>IFERROR(INDEX(CSDA!D$1:D$500,MATCH(PAYROLL!DF$2,CSDA!C$1:C$500,0)),0)</f>
        <v/>
      </c>
      <c r="DG765">
        <f ref="DG765" t="array">IFERROR(INDEX(CSDA!D$1:D$500,MATCH("Trích giữ"&amp;PAYROLL!DG$2,CSDA!A$1:A$500&amp;CSDA!C$1:C$500,0)),0)</f>
        <v/>
      </c>
      <c r="DH765">
        <f>ROUND(T765/26,0)</f>
        <v/>
      </c>
      <c r="DI765">
        <f ref="DI765" t="array">IFERROR(INDEX(CSDA!D$1:D$500,MATCH("Trích giữ"&amp;PAYROLL!DI$2,CSDA!A$1:A$500&amp;CSDA!C$1:C$500,0)),0)</f>
        <v/>
      </c>
      <c r="DJ765">
        <f>IF(U765=0,T765*21.5%-BL765,0)</f>
        <v/>
      </c>
      <c r="DK765">
        <f ref="DK765" t="array">IFERROR(INDEX(CSDA!D$1:D$500,MATCH("Trích giữ"&amp;PAYROLL!DK$2,CSDA!A$1:A$500&amp;CSDA!C$1:C$500,0)),0)</f>
        <v/>
      </c>
      <c r="DL765">
        <f>IFERROR(INDEX(CSDA!D$1:D$500,MATCH(PAYROLL!DL$2,CSDA!C$1:C$500,0))/12,0)</f>
        <v/>
      </c>
      <c r="DM765">
        <f>SUM(DB765:DL765)</f>
        <v/>
      </c>
      <c r="DN765">
        <f>IFERROR(INDEX(ADJ!$A$1:$BZ$1000,MATCH(PAYROLL!D765,ADJ!A$1:A$500,0),MATCH(PAYROLL!DN$2,ADJ!$2:$2,0)),0)</f>
        <v/>
      </c>
      <c r="DO765">
        <f>IFERROR(SUM(BP765,DM765:DN765,CX765:DA765)-DT765,0)</f>
        <v/>
      </c>
      <c r="DP765">
        <f ref="DP765" t="array">SUM(BW765*IFERROR(INDEX(CSDA!D$1:D$500,MATCH(BW$2,CSDA!C$1:C$500,0)),0)%,CX765*IFERROR(INDEX(CSDA!D$1:D$500,MATCH(CX$2,CSDA!C$1:C$500,0)),0)%,DA765*IFERROR(INDEX(CSDA!D$1:D$500,MATCH(DA$2,CSDA!C$1:C$500,0)),0)%,DB765*IFERROR(INDEX(CSDA!D$1:D$500,MATCH(DB$2,CSDA!C$1:C$500,0)),0)%,DF765*IFERROR(INDEX(CSDA!D$1:D$500,MATCH("Phí dịch vụ"&amp;PAYROLL!DF$2,CSDA!A$1:A$500&amp;CSDA!C$1:C$500,0)),0)%,DC765*IFERROR(INDEX(CSDA!D$1:D$500,MATCH("Phí dịch vụ"&amp;PAYROLL!DC$2,CSDA!A$1:A$500&amp;CSDA!C$1:C$500,0)),0)%,DH765*IFERROR(INDEX(CSDA!D$1:D$500,MATCH("Phí dịch vụ"&amp;PAYROLL!DH$2,CSDA!A$1:A$500&amp;CSDA!C$1:C$500,0)),0)%,DJ765*IFERROR(INDEX(CSDA!D$1:D$500,MATCH("Phí dịch vụ"&amp;PAYROLL!DJ$2,CSDA!A$1:A$500&amp;CSDA!C$1:C$500,0)),0)%,BN765*IFERROR(INDEX(CSDA!D$1:D$500,MATCH(BN$2,CSDA!C$1:C$500,0)),0)%)-BN765*7%</f>
        <v/>
      </c>
      <c r="DQ765">
        <f>IFERROR(INDEX(ADJ!$A$1:$BZ$1000,MATCH(PAYROLL!D765,ADJ!A$1:A$500,0),MATCH(PAYROLL!DQ$2,ADJ!$2:$2,0)),0)</f>
        <v/>
      </c>
      <c r="DR765">
        <f>IFERROR(INDEX(ADJ!$A$1:$BZ$1000,MATCH(PAYROLL!D765,ADJ!A$1:A$500,0),MATCH(PAYROLL!DR$2,ADJ!$2:$2,0)),0)</f>
        <v/>
      </c>
      <c r="DS765">
        <f>SUM(DP765:DR765)</f>
        <v/>
      </c>
      <c r="DT765">
        <f>EK765</f>
        <v/>
      </c>
      <c r="DU765">
        <f>SUM(DO765:DR765)</f>
        <v/>
      </c>
      <c r="DV765">
        <f>ROUND(DU765*0.1,0)</f>
        <v/>
      </c>
      <c r="DW765">
        <f>DU765+DV765</f>
        <v/>
      </c>
      <c r="DZ765">
        <f>IFERROR(INDEX(ADJ!$A$1:$BZ$1000,MATCH(PAYROLL!$D765,ADJ!A$1:A$500,0),MATCH(PAYROLL!DZ$2,ADJ!$2:$2,0)),0)</f>
        <v/>
      </c>
      <c r="EA765">
        <f>IFERROR(INDEX(ADJ!$A$1:$BZ$1000,MATCH(PAYROLL!$D765,ADJ!A$1:A$500,0),MATCH(PAYROLL!EA$2,ADJ!$2:$2,0)),0)</f>
        <v/>
      </c>
      <c r="EB765">
        <f>IFERROR(INDEX(ADJ!$A$1:$BZ$1000,MATCH(PAYROLL!$D765,ADJ!A$1:A$500,0),MATCH(PAYROLL!EB$2,ADJ!$2:$2,0)),0)</f>
        <v/>
      </c>
      <c r="EC765">
        <f>IFERROR(INDEX(ADJ!$A$1:$BZ$1000,MATCH(PAYROLL!$D765,ADJ!A$1:A$500,0),MATCH(PAYROLL!EC$2,ADJ!$2:$2,0)),0)</f>
        <v/>
      </c>
      <c r="ED765">
        <f>IFERROR(INDEX(ADJ!$A$1:$BZ$1000,MATCH(PAYROLL!$D765,ADJ!A$1:A$500,0),MATCH(PAYROLL!ED$2,ADJ!$2:$2,0)),0)</f>
        <v/>
      </c>
      <c r="EE765">
        <f>IFERROR(INDEX(ADJ!$A$1:$BZ$1000,MATCH(PAYROLL!$D765,ADJ!A$1:A$500,0),MATCH(PAYROLL!EE$2,ADJ!$2:$2,0)),0)</f>
        <v/>
      </c>
      <c r="EF765">
        <f>IFERROR(INDEX(ADJ!$A$1:$BZ$1000,MATCH(PAYROLL!$D765,ADJ!A$1:A$500,0),MATCH(PAYROLL!EF$2,ADJ!$2:$2,0)),0)</f>
        <v/>
      </c>
      <c r="EG765">
        <f>IFERROR(INDEX(ADJ!$A$1:$BZ$1000,MATCH(PAYROLL!$D765,ADJ!A$1:A$500,0),MATCH(PAYROLL!EG$2,ADJ!$2:$2,0)),0)</f>
        <v/>
      </c>
      <c r="EH765">
        <f>IFERROR(INDEX(ADJ!$A$1:$BZ$1000,MATCH(PAYROLL!$D765,ADJ!A$1:A$500,0),MATCH(PAYROLL!EH$2,ADJ!$2:$2,0)),0)</f>
        <v/>
      </c>
      <c r="EI765">
        <f>IFERROR(INDEX(ADJ!$A$1:$BZ$1000,MATCH(PAYROLL!D765,ADJ!A$1:A$500,0),MATCH(PAYROLL!EI$2,ADJ!$2:$2,0)),0)</f>
        <v/>
      </c>
      <c r="EJ765">
        <f>IFERROR(INDEX(ADJ!$A$1:$BZ$1000,MATCH(PAYROLL!$D765,ADJ!A$1:A$500,0),MATCH(PAYROLL!EJ$2,ADJ!$2:$2,0)),0)</f>
        <v/>
      </c>
      <c r="EK765">
        <f>SUM(DZ765:EJ765)</f>
        <v/>
      </c>
    </row>
    <row r="766">
      <c r="A766" t="n">
        <v>764</v>
      </c>
      <c r="B766" t="inlineStr">
        <is>
          <t>Nguyễn Ngọc Trung</t>
        </is>
      </c>
      <c r="D766" t="inlineStr">
        <is>
          <t>156817-01</t>
        </is>
      </c>
      <c r="S766">
        <f>IFERROR(INDEX(PIS!$A$1:$BZ$1000,MATCH($D766,PIS!C$1:C$500,0),MATCH("Lương CB tháng trước",PIS!$1:$1,0)),0)</f>
        <v/>
      </c>
      <c r="T766">
        <f>IFERROR(INDEX(PIS!$A$1:$BZ$1000,MATCH($D766,PIS!C$1:C$500,0),MATCH("Lương CB hiện tại",PIS!$1:$1,0)),0)</f>
        <v/>
      </c>
      <c r="U766">
        <f>IFERROR(INDEX(PIS!$A$1:$BZ$1000,MATCH($D766,PIS!C$1:C$500,0),MATCH("Lương đóng BHBB",PIS!$1:$1,0)),0)</f>
        <v/>
      </c>
      <c r="V766">
        <f>IFERROR(INDEX(PIS!$A$1:$BZ$1000,MATCH($D766,PIS!C$1:C$500,0),MATCH(V$2,PIS!$2:$2,0)),0)</f>
        <v/>
      </c>
      <c r="W766">
        <f>IFERROR(INDEX(PIS!$A$1:$BZ$1000,MATCH($D766,PIS!C$1:C$500,0),MATCH(W$2,PIS!$2:$2,0)),0)</f>
        <v/>
      </c>
      <c r="X766">
        <f>IFERROR(INDEX(PIS!$A$1:$BZ$1000,MATCH($D766,PIS!C$1:C$500,0),MATCH(X$2,PIS!$2:$2,0)),0)</f>
        <v/>
      </c>
      <c r="Y766">
        <f>IFERROR(INDEX(PIS!$A$1:$BZ$1000,MATCH($D766,PIS!C$1:C$500,0),MATCH(Y$2,PIS!$2:$2,0)),0)</f>
        <v/>
      </c>
      <c r="Z766">
        <f>IFERROR(INDEX(PIS!$A$1:$BZ$1000,MATCH($D766,PIS!C$1:C$500,0),MATCH(Z$2,PIS!$2:$2,0)),0)</f>
        <v/>
      </c>
      <c r="AA766">
        <f>IFERROR(INDEX(PIS!$A$1:$BZ$1000,MATCH($D766,PIS!C$1:C$500,0),MATCH(AA$2,PIS!$2:$2,0)),0)</f>
        <v/>
      </c>
      <c r="AB766">
        <f>IFERROR(INDEX(PIS!$A$1:$BZ$1000,MATCH($D766,PIS!C$1:C$500,0),MATCH(AB$2,PIS!$2:$2,0)),0)</f>
        <v/>
      </c>
      <c r="AC766">
        <f>SUM(V766:AB766)</f>
        <v/>
      </c>
      <c r="AD766">
        <f>IFERROR(INDEX(TIMESHEET!$A$1:$AI$5000,MATCH($D766,TIMESHEET!A$1:A$500,0),MATCH("T100",TIMESHEET!$2:$2,0))-2,0)</f>
        <v/>
      </c>
      <c r="AE766">
        <f>IFERROR(INDEX(TIMESHEET!$A$1:$AI$5000,MATCH($D766,TIMESHEET!A$1:A$500,0),MATCH("T202",TIMESHEET!$2:$2,0)),0)</f>
        <v/>
      </c>
      <c r="AF766">
        <f>IFERROR(INDEX(TIMESHEET!$A$1:$AI$5000,MATCH($D766,TIMESHEET!A$1:A$500,0),MATCH("T302",TIMESHEET!$2:$2,0)),0)</f>
        <v/>
      </c>
      <c r="AG766">
        <f>IFERROR(INDEX(TIMESHEET!$A$1:$AI$5000,MATCH($D766,TIMESHEET!A$1:A$500,0),MATCH("T406",TIMESHEET!$2:$2,0)),0)</f>
        <v/>
      </c>
      <c r="AH766">
        <f>AE766+AG766</f>
        <v/>
      </c>
      <c r="AI766">
        <f>IFERROR(INDEX(TIMESHEET!$A$1:$AI$5000,MATCH($D766,TIMESHEET!A$1:A$500,0),MATCH("T701",TIMESHEET!$2:$2,0)),0)</f>
        <v/>
      </c>
      <c r="AJ766">
        <f>IFERROR(INDEX(TIMESHEET!$A$1:$AI$5000,MATCH($D766,TIMESHEET!B$1:B$500,0),MATCH("T320",TIMESHEET!$2:$2,0)),0)</f>
        <v/>
      </c>
      <c r="AK766">
        <f>IFERROR(IF(LEFT(INDEX(PIS!O$1:O$500,MATCH(D766,PIS!C$1:C$500)),1)="M",T766/AD766*SUM(AE766:AG766),T766*AD766),0)</f>
        <v/>
      </c>
      <c r="AL766">
        <f>IFERROR(INDEX(ADJ!$A$1:$BZ$1000,MATCH(PAYROLL!D766,ADJ!A$1:A$500,0),MATCH(PAYROLL!AL$2,ADJ!$2:$2,0)),0)</f>
        <v/>
      </c>
      <c r="AM766">
        <f>SUM(AK766:AL766)</f>
        <v/>
      </c>
      <c r="AN766">
        <f>IFERROR(ROUND(V766/$AD766*$AH766,0),0)</f>
        <v/>
      </c>
      <c r="AO766">
        <f>IFERROR(ROUND(W766/$AD766*$AH766,0),0)</f>
        <v/>
      </c>
      <c r="AP766">
        <f>IFERROR(ROUND(X766/$AD766*$AE766,0),0)</f>
        <v/>
      </c>
      <c r="AQ766">
        <f>IFERROR(ROUND(Y766/$AD766*$AH766,0),0)</f>
        <v/>
      </c>
      <c r="AR766">
        <f>IFERROR(ROUND(Z766/$AD766*$AH766,0),0)</f>
        <v/>
      </c>
      <c r="AS766">
        <f>IFERROR(ROUND(AA766/$AD766*$AH766,0),0)</f>
        <v/>
      </c>
      <c r="AT766">
        <f>IFERROR(IF((AE766+AF766+AG766)&gt;13,AB766,ROUND(AB766/AD766*AH766,0)),0)</f>
        <v/>
      </c>
      <c r="AU766">
        <f>IFERROR(INDEX(ADJ!$A$1:$BZ$1000,MATCH(PAYROLL!D766,ADJ!A$1:A$500,0),MATCH(PAYROLL!AU$2,ADJ!$2:$2,0)),0)</f>
        <v/>
      </c>
      <c r="AV766">
        <f>ROUND(SUM(AN766:AU766),0)</f>
        <v/>
      </c>
      <c r="AW766">
        <f>IFERROR(INDEX(TIMESHEET!$A$1:$AI$5000,MATCH(PAYROLL!D766,TIMESHEET!A$1:A$500,0),MATCH("T620",TIMESHEET!$2:$2,0)),0)</f>
        <v/>
      </c>
      <c r="AX766">
        <f>IFERROR(INDEX(TIMESHEET!$A$1:$AI$5000,MATCH(PAYROLL!D766,TIMESHEET!A$1:A$500,0),MATCH("T601",TIMESHEET!$2:$2,0)),0)</f>
        <v/>
      </c>
      <c r="AY766">
        <f>IFERROR(INDEX(TIMESHEET!$A$1:$AI$5000,MATCH(PAYROLL!D766,TIMESHEET!A$1:A$500,0),MATCH("T602",TIMESHEET!$2:$2,0)),0)</f>
        <v/>
      </c>
      <c r="AZ766">
        <f>IFERROR(INDEX(TIMESHEET!$A$1:$AI$5000,MATCH(PAYROLL!D766,TIMESHEET!A$1:A$500,0),MATCH("T603",TIMESHEET!$2:$2,0)),0)</f>
        <v/>
      </c>
      <c r="BA766">
        <f>IFERROR(INDEX(TIMESHEET!$A$1:$AI$5000,MATCH(PAYROLL!D766,TIMESHEET!A$1:A$500,0),MATCH("T611",TIMESHEET!$2:$2,0)),0)</f>
        <v/>
      </c>
      <c r="BB766">
        <f>IFERROR(INDEX(TIMESHEET!$A$1:$AI$5000,MATCH(PAYROLL!D766,TIMESHEET!A$1:A$500,0),MATCH("T612",TIMESHEET!$2:$2,0)),0)</f>
        <v/>
      </c>
      <c r="BC766">
        <f>IFERROR(INDEX(TIMESHEET!$A$1:$AI$5000,MATCH(PAYROLL!D766,TIMESHEET!A$1:A$500,0),MATCH("T613",TIMESHEET!$2:$2,0)),0)</f>
        <v/>
      </c>
      <c r="BD766">
        <f>IFERROR(INDEX(TIMESHEET!$A$1:$AI$5000,MATCH(PAYROLL!D766,TIMESHEET!A$1:A$500,0),MATCH("T500",TIMESHEET!$2:$2,0)),0)</f>
        <v/>
      </c>
      <c r="BE766">
        <f>IFERROR(IF(LEFT(INDEX(PIS!O$1:O$500,MATCH(D766,PIS!C$1:C$500)),1)="M",T766/AD766/8*(AW766+AX766*1.5+AY766*2+AZ766*3+BA766*2.1+BB766*2.7+BC766*3.9+BD766*0.3),T766/8*(AW766+AX766*1.5+AY766*2+AZ766*3+BA766*2.1+BB766*2.7+BC766*3.9+BD766*0.3)),0)</f>
        <v/>
      </c>
      <c r="BF766">
        <f>IFERROR(INDEX(ADJ!$A$1:$BZ$1000,MATCH(PAYROLL!$D766,ADJ!A$1:A$500,0),MATCH(PAYROLL!BF$2,ADJ!$2:$2,0)),0)</f>
        <v/>
      </c>
      <c r="BG766">
        <f>IFERROR(INDEX(ADJ!$A$1:$BZ$1000,MATCH(PAYROLL!D766,ADJ!A$1:A$500,0),MATCH(PAYROLL!BG$2,ADJ!$2:$2,0)),0)</f>
        <v/>
      </c>
      <c r="BH766">
        <f>IFERROR(INDEX(ADJ!$A$1:$BZ$1000,MATCH(PAYROLL!D766,ADJ!A$1:A$500,0),MATCH(PAYROLL!BH$2,ADJ!$2:$2,0)),0)</f>
        <v/>
      </c>
      <c r="BI766">
        <f>IFERROR(INDEX(ADJ!$A$1:$BZ$1000,MATCH(PAYROLL!D766,ADJ!A$1:A$500,0),MATCH(PAYROLL!BI$2,ADJ!$2:$2,0)),0)</f>
        <v/>
      </c>
      <c r="BJ766">
        <f>IFERROR(INDEX(ADJ!$A$1:$BZ$1000,MATCH(PAYROLL!D766,ADJ!A$1:A$500,0),MATCH(PAYROLL!BJ$2,ADJ!$2:$2,0)),0)</f>
        <v/>
      </c>
      <c r="BK766">
        <f>SUM(BF766:BJ766)</f>
        <v/>
      </c>
      <c r="BL766">
        <f>IFERROR(INDEX(ADJ!$A$1:$BZ$1000,MATCH(PAYROLL!D766,ADJ!A$1:A$500,0),MATCH(PAYROLL!BL$2,ADJ!$2:$2,0)),0)</f>
        <v/>
      </c>
      <c r="BM766">
        <f>IFERROR(INDEX(ADJ!$A$1:$BZ$1000,MATCH(PAYROLL!D766,ADJ!A$1:A$500,0),MATCH(PAYROLL!BM$2,ADJ!$2:$2,0)),0)</f>
        <v/>
      </c>
      <c r="BN766">
        <f>IFERROR(INDEX(ADJ!$A$1:$BZ$1000,MATCH(PAYROLL!D766,ADJ!A$1:A$500,0),MATCH(PAYROLL!BN$2,ADJ!$2:$2,0)),0)</f>
        <v/>
      </c>
      <c r="BO766">
        <f>IFERROR(INDEX(ADJ!$A$1:$BZ$1000,MATCH(PAYROLL!D766,ADJ!A$1:A$500,0),MATCH(PAYROLL!BO$2,ADJ!$2:$2,0)),0)</f>
        <v/>
      </c>
      <c r="BP766">
        <f>SUM(AM766,AV766,BE766,BK766,BL766:BO766)</f>
        <v/>
      </c>
      <c r="BQ766">
        <f>BO766</f>
        <v/>
      </c>
      <c r="BR766">
        <f>IFERROR(ROUND(IF(LEFT(INDEX(PIS!O$1:O$500,MATCH(D766,PIS!C$1:C$500)),1)="D",T766/8*(BD766*0.3),IF(LEFT(INDEX(PIS!O$1:O$500,MATCH(D766,PIS!C$1:C$500)),1)="H",T766*($BD766*0.3),T766/$AD766/8*($BD766*0.3))),0),0)</f>
        <v/>
      </c>
      <c r="BS766">
        <f>IF(AP766&lt;1,0,MIN(AP766,730000))</f>
        <v/>
      </c>
      <c r="BT766">
        <f>IFERROR(ROUND((BE766-SUM(AW766:BC766)*T766/AD766/8),0)-BR766,0)</f>
        <v/>
      </c>
      <c r="BU766">
        <f>AO766</f>
        <v/>
      </c>
      <c r="BV766">
        <f>SUM(BQ766:BU766)</f>
        <v/>
      </c>
      <c r="BW766">
        <f>BP766-BV766</f>
        <v/>
      </c>
      <c r="BX766">
        <f>IFERROR(IF(RIGHT(INDEX(PIS!O$1:O$500,MATCH(D766,PIS!C$1:C$500)),5)="Gross",MIN(U766+V766,VLOOKUP("R700",TSC!B:C,2,0)*VLOOKUP("R101",TSC!B:C,2,0))*VLOOKUP("R701",TSC!B:C,2,0)%,0),0)</f>
        <v/>
      </c>
      <c r="BY766">
        <f>IFERROR(IF(RIGHT(INDEX(PIS!O$1:O$500,MATCH(D766,PIS!C$1:C$500)),5)="Gross",MIN(U766+V766,VLOOKUP("R700",TSC!B:C,2,0)*VLOOKUP("R101",TSC!B:C,2,0))*VLOOKUP("T704",TSC!B:C,2,0)%,0),0)</f>
        <v/>
      </c>
      <c r="BZ766">
        <f>IFERROR(IF(RIGHT(INDEX(PIS!O$1:O$500,MATCH(D766,PIS!C$1:C$500)),5)="Gross",MIN(U766+V766,VLOOKUP("R700",TSC!B:C,2,0)*VLOOKUP("1",TSC!F:G,2,0))*VLOOKUP("T705",TSC!B:C,2,0)%,0),0)</f>
        <v/>
      </c>
      <c r="CA766">
        <f>IFERROR(INDEX(ADJ!$A$1:$BZ$1000,MATCH(PAYROLL!D766,ADJ!A$1:A$500,0),MATCH(PAYROLL!CA$2,ADJ!$2:$2,0)),0)</f>
        <v/>
      </c>
      <c r="CB766">
        <f>IFERROR(INDEX(ADJ!$A$1:$BZ$1000,MATCH(PAYROLL!D766,ADJ!A$1:A$500,0),MATCH(PAYROLL!CB$2,ADJ!$2:$2,0)),0)</f>
        <v/>
      </c>
      <c r="CC766">
        <f>SUM(BX766:CB766)</f>
        <v/>
      </c>
      <c r="CD766">
        <f>IFERROR(INDEX(PIS!$A$1:$BZ$1000,MATCH(PAYROLL!D766,PIS!C$1:C$500,0),MATCH(PAYROLL!CD$1,PIS!$1:$1,0)),0)</f>
        <v/>
      </c>
      <c r="CE766">
        <f>IFERROR(IF(OR(INDEX(PIS!P$1:P$500,MATCH(D766,PIS!C$1:C$500,0))="LT2",INDEX(PIS!P$1:P$500,MATCH(D766,PIS!C$1:C$500,0))="P10"),0,SUM(CC766,CD766*VLOOKUP("R601",TSC!B:C,2,0),VLOOKUP("R602",TSC!B:C,2,0))),0)</f>
        <v/>
      </c>
      <c r="CF766">
        <f>MAX(BW766-CE766,0)</f>
        <v/>
      </c>
      <c r="CG766">
        <f>IFERROR(IF(OR(RIGHT(INDEX(PIS!P$1:P$500,MATCH(D766,PIS!C$1:C$500)),5)="P10",RIGHT(INDEX(PIS!P$1:P$500,MATCH(D766,PIS!C$1:C$500)),5)="CK"),0,IF(CF766&lt;=5000000,CF766*5%,IF(CF766&lt;=10000000,CF766*10%-250000,IF(CF766&lt;=18000000,CF766*15%-750000,IF(CF766&lt;=32000000,CF766*20%-1650000,IF(CF766&lt;=52000000,CF766*25%-3250000,IF(CF766&lt;=80000000,BH766*30%-5850000,CF766*35%-9850000))))))),0)</f>
        <v/>
      </c>
      <c r="CH766">
        <f>IFERROR(IF(OR(INDEX(PIS!P$1:P$500,MATCH(D766,PIS!C$1:C$500))="LT",INDEX(PIS!P$1:P$500,MATCH(D766,PIS!C$1:C$500))="CK"),0,IF(CF766&lt;2000000,0,CF766*10%)),0)</f>
        <v/>
      </c>
      <c r="CI766">
        <f>IFERROR(INDEX(ADJ!$A$1:$BZ$1000,MATCH(PAYROLL!D766,ADJ!A$1:A$500,0),MATCH(PAYROLL!CI$2,ADJ!$2:$2,0)),0)</f>
        <v/>
      </c>
      <c r="CJ766">
        <f>IFERROR(INDEX(ADJ!$A$1:$BZ$1000,MATCH(PAYROLL!D766,ADJ!A$1:A$500,0),MATCH(PAYROLL!CJ$2,ADJ!$2:$2,0)),0)</f>
        <v/>
      </c>
      <c r="CK766">
        <f>IFERROR(INDEX(ADJ!$A$1:$BZ$1000,MATCH(PAYROLL!D766,ADJ!A$1:A$500,0),MATCH(PAYROLL!CK$2,ADJ!$2:$2,0)),0)</f>
        <v/>
      </c>
      <c r="CL766">
        <f>SUM(CG766:CK766)</f>
        <v/>
      </c>
      <c r="CM766">
        <f>ROUND(SUM(CH766:CK766),0)</f>
        <v/>
      </c>
      <c r="CN766">
        <f>IFERROR(INDEX(CSDA!D$1:D$500,MATCH($CN$2,CSDA!C$1:C$500,0))*INDEX(PIS!V$1:V$500,MATCH(D766,PIS!C$1:C$500))+INDEX(ADJ!$A$1:$BZ$1000,MATCH(PAYROLL!D766,ADJ!A$1:A$500,0),MATCH(PAYROLL!CN$2,ADJ!$2:$2,0)),0)</f>
        <v/>
      </c>
      <c r="CO766">
        <f>IFERROR(INDEX(ADJ!$A$1:$BZ$1000,MATCH(PAYROLL!D766,ADJ!A$1:A$500,0),MATCH(PAYROLL!CO$2,ADJ!$2:$2,0)),0)</f>
        <v/>
      </c>
      <c r="CP766">
        <f>IFERROR(INDEX(ADJ!$A$1:$BZ$1000,MATCH(PAYROLL!D766,ADJ!A$1:A$500,0),MATCH(PAYROLL!CP$2,ADJ!$2:$2,0)),0)</f>
        <v/>
      </c>
      <c r="CQ766">
        <f>BP766-CL766-CI766-CM766-CN766-CO766-CP766-CC766</f>
        <v/>
      </c>
      <c r="CR766">
        <f>IFERROR(IF(RIGHT(INDEX(PIS!O$1:O$500,MATCH(D766,PIS!C$1:C$500,0)),5)="Gross",MIN(U766+V766,VLOOKUP("R700",TSC!B:C,2,0)*VLOOKUP("R101",TSC!B:C,2,0))*(VLOOKUP("T711",TSC!B:C,2,0)+VLOOKUP("T712",TSC!B:C,2,0))%,MIN(T766+V766,VLOOKUP("R700",TSC!B:C,2,0)*VLOOKUP("R101",TSC!B:C,2,0))*(VLOOKUP("T711",TSC!B:C,2,0)+VLOOKUP("T712",TSC!B:C,2,0)+VLOOKUP("R701",TSC!B:C,2,0))%),0)</f>
        <v/>
      </c>
      <c r="CS766">
        <f>IFERROR(IF(RIGHT(INDEX(PIS!O$1:O$500,MATCH(D766,PIS!C$1:C$500,0)),5)="Gross",MIN(U766+V766,VLOOKUP("R700",TSC!B:C,2,0)*VLOOKUP("R101",TSC!B:C,2,0))*(VLOOKUP("T714",TSC!B:C,2,0))%,MIN(T766+V766,VLOOKUP("R700",TSC!B:C,2,0)*VLOOKUP("R101",TSC!B:C,2,0))*(VLOOKUP("T704",TSC!B:C,2,0)+VLOOKUP("T714",TSC!B:C,2,0))%),0)</f>
        <v/>
      </c>
      <c r="CT766">
        <f>IFERROR(IF(RIGHT(INDEX(PIS!O$1:O$500,MATCH(D766,PIS!C$1:C$500,0)),5)="Gross",MIN(U766+V766,VLOOKUP("R700",TSC!B:C,2,0)*VLOOKUP("R101",TSC!B:C,2,0))*VLOOKUP("T705",TSC!B:C,2,0)%,MIN(T766+V766,VLOOKUP("R700",TSC!B:C,2,0)*VLOOKUP("R101",TSC!B:C,2,0))*VLOOKUP("T705",TSC!B:C,2,0)%),0)</f>
        <v/>
      </c>
      <c r="CU766">
        <f>IFERROR(IF(RIGHT(INDEX(PIS!O$1:O$500,MATCH(D766,PIS!C$1:C$500,0)),5)="Gross",MIN(U766+V766,VLOOKUP("R700",TSC!B:C,2,0)*VLOOKUP("R101",TSC!B:C,2,0))*(VLOOKUP("T713",TSC!B:C,2,0))%,MIN(T766+V766,VLOOKUP("R700",TSC!B:C,2,0)*VLOOKUP("R101",TSC!B:C,2,0))*(VLOOKUP("T713",TSC!B:C,2,0))%),0)</f>
        <v/>
      </c>
      <c r="CV766">
        <f>IFERROR(INDEX(ADJ!$A$1:$BZ$1000,MATCH(PAYROLL!D766,ADJ!A$1:A$500,0),MATCH(PAYROLL!CV$2,ADJ!$2:$2,0)),0)</f>
        <v/>
      </c>
      <c r="CW766">
        <f>IFERROR(INDEX(ADJ!$A$1:$BZ$1000,MATCH(PAYROLL!D766,ADJ!A$1:A$500,0),MATCH(PAYROLL!CW$2,ADJ!$2:$2,0)),0)</f>
        <v/>
      </c>
      <c r="CX766">
        <f>SUM(CR766:CW766)</f>
        <v/>
      </c>
      <c r="CY766">
        <f>ROUND(IF(CR766&gt;0,T766+V766*VLOOKUP("R202",TSC!$B$1:$C$500,2,0),0),0)</f>
        <v/>
      </c>
      <c r="CZ766">
        <f>IFERROR(INDEX(CSDA!D$1:D$500,MATCH($CZ$2,CSDA!C$1:C$500,0)),0)</f>
        <v/>
      </c>
      <c r="DA766">
        <f>ROUND(T766*0.7%,0)</f>
        <v/>
      </c>
      <c r="DB766">
        <f>ROUND(T766/12,0)</f>
        <v/>
      </c>
      <c r="DC766">
        <f ref="DC766" t="array">IFERROR(INDEX(CSDA!D$1:D$500,MATCH("Trích giữ"&amp;PAYROLL!DC$2,CSDA!A$1:A$500&amp;CSDA!C$1:C$500,0)),0)</f>
        <v/>
      </c>
      <c r="DD766">
        <f ref="DD766" t="array">IFERROR(INDEX(CSDA!D$1:D$500,MATCH("Trích giữ"&amp;PAYROLL!DD$2,CSDA!A$1:A$500&amp;CSDA!C$1:C$500,0)),0)</f>
        <v/>
      </c>
      <c r="DE766">
        <f ref="DE766" t="array">IFERROR(INDEX(CSDA!D$1:D$500,MATCH("Trích giữ"&amp;PAYROLL!DE$2,CSDA!A$1:A$500&amp;CSDA!C$1:C$500,0)),0)</f>
        <v/>
      </c>
      <c r="DF766">
        <f>IFERROR(INDEX(CSDA!D$1:D$500,MATCH(PAYROLL!DF$2,CSDA!C$1:C$500,0)),0)</f>
        <v/>
      </c>
      <c r="DG766">
        <f ref="DG766" t="array">IFERROR(INDEX(CSDA!D$1:D$500,MATCH("Trích giữ"&amp;PAYROLL!DG$2,CSDA!A$1:A$500&amp;CSDA!C$1:C$500,0)),0)</f>
        <v/>
      </c>
      <c r="DH766">
        <f>ROUND(T766/26,0)</f>
        <v/>
      </c>
      <c r="DI766">
        <f ref="DI766" t="array">IFERROR(INDEX(CSDA!D$1:D$500,MATCH("Trích giữ"&amp;PAYROLL!DI$2,CSDA!A$1:A$500&amp;CSDA!C$1:C$500,0)),0)</f>
        <v/>
      </c>
      <c r="DJ766">
        <f>IF(U766=0,T766*21.5%-BL766,0)</f>
        <v/>
      </c>
      <c r="DK766">
        <f ref="DK766" t="array">IFERROR(INDEX(CSDA!D$1:D$500,MATCH("Trích giữ"&amp;PAYROLL!DK$2,CSDA!A$1:A$500&amp;CSDA!C$1:C$500,0)),0)</f>
        <v/>
      </c>
      <c r="DL766">
        <f>IFERROR(INDEX(CSDA!D$1:D$500,MATCH(PAYROLL!DL$2,CSDA!C$1:C$500,0))/12,0)</f>
        <v/>
      </c>
      <c r="DM766">
        <f>SUM(DB766:DL766)</f>
        <v/>
      </c>
      <c r="DN766">
        <f>IFERROR(INDEX(ADJ!$A$1:$BZ$1000,MATCH(PAYROLL!D766,ADJ!A$1:A$500,0),MATCH(PAYROLL!DN$2,ADJ!$2:$2,0)),0)</f>
        <v/>
      </c>
      <c r="DO766">
        <f>IFERROR(SUM(BP766,DM766:DN766,CX766:DA766)-DT766,0)</f>
        <v/>
      </c>
      <c r="DP766">
        <f ref="DP766" t="array">SUM(BW766*IFERROR(INDEX(CSDA!D$1:D$500,MATCH(BW$2,CSDA!C$1:C$500,0)),0)%,CX766*IFERROR(INDEX(CSDA!D$1:D$500,MATCH(CX$2,CSDA!C$1:C$500,0)),0)%,DA766*IFERROR(INDEX(CSDA!D$1:D$500,MATCH(DA$2,CSDA!C$1:C$500,0)),0)%,DB766*IFERROR(INDEX(CSDA!D$1:D$500,MATCH(DB$2,CSDA!C$1:C$500,0)),0)%,DF766*IFERROR(INDEX(CSDA!D$1:D$500,MATCH("Phí dịch vụ"&amp;PAYROLL!DF$2,CSDA!A$1:A$500&amp;CSDA!C$1:C$500,0)),0)%,DC766*IFERROR(INDEX(CSDA!D$1:D$500,MATCH("Phí dịch vụ"&amp;PAYROLL!DC$2,CSDA!A$1:A$500&amp;CSDA!C$1:C$500,0)),0)%,DH766*IFERROR(INDEX(CSDA!D$1:D$500,MATCH("Phí dịch vụ"&amp;PAYROLL!DH$2,CSDA!A$1:A$500&amp;CSDA!C$1:C$500,0)),0)%,DJ766*IFERROR(INDEX(CSDA!D$1:D$500,MATCH("Phí dịch vụ"&amp;PAYROLL!DJ$2,CSDA!A$1:A$500&amp;CSDA!C$1:C$500,0)),0)%,BN766*IFERROR(INDEX(CSDA!D$1:D$500,MATCH(BN$2,CSDA!C$1:C$500,0)),0)%)-BN766*7%</f>
        <v/>
      </c>
      <c r="DQ766">
        <f>IFERROR(INDEX(ADJ!$A$1:$BZ$1000,MATCH(PAYROLL!D766,ADJ!A$1:A$500,0),MATCH(PAYROLL!DQ$2,ADJ!$2:$2,0)),0)</f>
        <v/>
      </c>
      <c r="DR766">
        <f>IFERROR(INDEX(ADJ!$A$1:$BZ$1000,MATCH(PAYROLL!D766,ADJ!A$1:A$500,0),MATCH(PAYROLL!DR$2,ADJ!$2:$2,0)),0)</f>
        <v/>
      </c>
      <c r="DS766">
        <f>SUM(DP766:DR766)</f>
        <v/>
      </c>
      <c r="DT766">
        <f>EK766</f>
        <v/>
      </c>
      <c r="DU766">
        <f>SUM(DO766:DR766)</f>
        <v/>
      </c>
      <c r="DV766">
        <f>ROUND(DU766*0.1,0)</f>
        <v/>
      </c>
      <c r="DW766">
        <f>DU766+DV766</f>
        <v/>
      </c>
      <c r="DZ766">
        <f>IFERROR(INDEX(ADJ!$A$1:$BZ$1000,MATCH(PAYROLL!$D766,ADJ!A$1:A$500,0),MATCH(PAYROLL!DZ$2,ADJ!$2:$2,0)),0)</f>
        <v/>
      </c>
      <c r="EA766">
        <f>IFERROR(INDEX(ADJ!$A$1:$BZ$1000,MATCH(PAYROLL!$D766,ADJ!A$1:A$500,0),MATCH(PAYROLL!EA$2,ADJ!$2:$2,0)),0)</f>
        <v/>
      </c>
      <c r="EB766">
        <f>IFERROR(INDEX(ADJ!$A$1:$BZ$1000,MATCH(PAYROLL!$D766,ADJ!A$1:A$500,0),MATCH(PAYROLL!EB$2,ADJ!$2:$2,0)),0)</f>
        <v/>
      </c>
      <c r="EC766">
        <f>IFERROR(INDEX(ADJ!$A$1:$BZ$1000,MATCH(PAYROLL!$D766,ADJ!A$1:A$500,0),MATCH(PAYROLL!EC$2,ADJ!$2:$2,0)),0)</f>
        <v/>
      </c>
      <c r="ED766">
        <f>IFERROR(INDEX(ADJ!$A$1:$BZ$1000,MATCH(PAYROLL!$D766,ADJ!A$1:A$500,0),MATCH(PAYROLL!ED$2,ADJ!$2:$2,0)),0)</f>
        <v/>
      </c>
      <c r="EE766">
        <f>IFERROR(INDEX(ADJ!$A$1:$BZ$1000,MATCH(PAYROLL!$D766,ADJ!A$1:A$500,0),MATCH(PAYROLL!EE$2,ADJ!$2:$2,0)),0)</f>
        <v/>
      </c>
      <c r="EF766">
        <f>IFERROR(INDEX(ADJ!$A$1:$BZ$1000,MATCH(PAYROLL!$D766,ADJ!A$1:A$500,0),MATCH(PAYROLL!EF$2,ADJ!$2:$2,0)),0)</f>
        <v/>
      </c>
      <c r="EG766">
        <f>IFERROR(INDEX(ADJ!$A$1:$BZ$1000,MATCH(PAYROLL!$D766,ADJ!A$1:A$500,0),MATCH(PAYROLL!EG$2,ADJ!$2:$2,0)),0)</f>
        <v/>
      </c>
      <c r="EH766">
        <f>IFERROR(INDEX(ADJ!$A$1:$BZ$1000,MATCH(PAYROLL!$D766,ADJ!A$1:A$500,0),MATCH(PAYROLL!EH$2,ADJ!$2:$2,0)),0)</f>
        <v/>
      </c>
      <c r="EI766">
        <f>IFERROR(INDEX(ADJ!$A$1:$BZ$1000,MATCH(PAYROLL!D766,ADJ!A$1:A$500,0),MATCH(PAYROLL!EI$2,ADJ!$2:$2,0)),0)</f>
        <v/>
      </c>
      <c r="EJ766">
        <f>IFERROR(INDEX(ADJ!$A$1:$BZ$1000,MATCH(PAYROLL!$D766,ADJ!A$1:A$500,0),MATCH(PAYROLL!EJ$2,ADJ!$2:$2,0)),0)</f>
        <v/>
      </c>
      <c r="EK766">
        <f>SUM(DZ766:EJ766)</f>
        <v/>
      </c>
    </row>
    <row r="767">
      <c r="A767" t="n">
        <v>765</v>
      </c>
      <c r="B767" t="inlineStr">
        <is>
          <t>Lương Văn Cường</t>
        </is>
      </c>
      <c r="D767" t="inlineStr">
        <is>
          <t>156821-01</t>
        </is>
      </c>
      <c r="S767">
        <f>IFERROR(INDEX(PIS!$A$1:$BZ$1000,MATCH($D767,PIS!C$1:C$500,0),MATCH("Lương CB tháng trước",PIS!$1:$1,0)),0)</f>
        <v/>
      </c>
      <c r="T767">
        <f>IFERROR(INDEX(PIS!$A$1:$BZ$1000,MATCH($D767,PIS!C$1:C$500,0),MATCH("Lương CB hiện tại",PIS!$1:$1,0)),0)</f>
        <v/>
      </c>
      <c r="U767">
        <f>IFERROR(INDEX(PIS!$A$1:$BZ$1000,MATCH($D767,PIS!C$1:C$500,0),MATCH("Lương đóng BHBB",PIS!$1:$1,0)),0)</f>
        <v/>
      </c>
      <c r="V767">
        <f>IFERROR(INDEX(PIS!$A$1:$BZ$1000,MATCH($D767,PIS!C$1:C$500,0),MATCH(V$2,PIS!$2:$2,0)),0)</f>
        <v/>
      </c>
      <c r="W767">
        <f>IFERROR(INDEX(PIS!$A$1:$BZ$1000,MATCH($D767,PIS!C$1:C$500,0),MATCH(W$2,PIS!$2:$2,0)),0)</f>
        <v/>
      </c>
      <c r="X767">
        <f>IFERROR(INDEX(PIS!$A$1:$BZ$1000,MATCH($D767,PIS!C$1:C$500,0),MATCH(X$2,PIS!$2:$2,0)),0)</f>
        <v/>
      </c>
      <c r="Y767">
        <f>IFERROR(INDEX(PIS!$A$1:$BZ$1000,MATCH($D767,PIS!C$1:C$500,0),MATCH(Y$2,PIS!$2:$2,0)),0)</f>
        <v/>
      </c>
      <c r="Z767">
        <f>IFERROR(INDEX(PIS!$A$1:$BZ$1000,MATCH($D767,PIS!C$1:C$500,0),MATCH(Z$2,PIS!$2:$2,0)),0)</f>
        <v/>
      </c>
      <c r="AA767">
        <f>IFERROR(INDEX(PIS!$A$1:$BZ$1000,MATCH($D767,PIS!C$1:C$500,0),MATCH(AA$2,PIS!$2:$2,0)),0)</f>
        <v/>
      </c>
      <c r="AB767">
        <f>IFERROR(INDEX(PIS!$A$1:$BZ$1000,MATCH($D767,PIS!C$1:C$500,0),MATCH(AB$2,PIS!$2:$2,0)),0)</f>
        <v/>
      </c>
      <c r="AC767">
        <f>SUM(V767:AB767)</f>
        <v/>
      </c>
      <c r="AD767">
        <f>IFERROR(INDEX(TIMESHEET!$A$1:$AI$5000,MATCH($D767,TIMESHEET!A$1:A$500,0),MATCH("T100",TIMESHEET!$2:$2,0))-2,0)</f>
        <v/>
      </c>
      <c r="AE767">
        <f>IFERROR(INDEX(TIMESHEET!$A$1:$AI$5000,MATCH($D767,TIMESHEET!A$1:A$500,0),MATCH("T202",TIMESHEET!$2:$2,0)),0)</f>
        <v/>
      </c>
      <c r="AF767">
        <f>IFERROR(INDEX(TIMESHEET!$A$1:$AI$5000,MATCH($D767,TIMESHEET!A$1:A$500,0),MATCH("T302",TIMESHEET!$2:$2,0)),0)</f>
        <v/>
      </c>
      <c r="AG767">
        <f>IFERROR(INDEX(TIMESHEET!$A$1:$AI$5000,MATCH($D767,TIMESHEET!A$1:A$500,0),MATCH("T406",TIMESHEET!$2:$2,0)),0)</f>
        <v/>
      </c>
      <c r="AH767">
        <f>AE767+AG767</f>
        <v/>
      </c>
      <c r="AI767">
        <f>IFERROR(INDEX(TIMESHEET!$A$1:$AI$5000,MATCH($D767,TIMESHEET!A$1:A$500,0),MATCH("T701",TIMESHEET!$2:$2,0)),0)</f>
        <v/>
      </c>
      <c r="AJ767">
        <f>IFERROR(INDEX(TIMESHEET!$A$1:$AI$5000,MATCH($D767,TIMESHEET!B$1:B$500,0),MATCH("T320",TIMESHEET!$2:$2,0)),0)</f>
        <v/>
      </c>
      <c r="AK767">
        <f>IFERROR(IF(LEFT(INDEX(PIS!O$1:O$500,MATCH(D767,PIS!C$1:C$500)),1)="M",T767/AD767*SUM(AE767:AG767),T767*AD767),0)</f>
        <v/>
      </c>
      <c r="AL767">
        <f>IFERROR(INDEX(ADJ!$A$1:$BZ$1000,MATCH(PAYROLL!D767,ADJ!A$1:A$500,0),MATCH(PAYROLL!AL$2,ADJ!$2:$2,0)),0)</f>
        <v/>
      </c>
      <c r="AM767">
        <f>SUM(AK767:AL767)</f>
        <v/>
      </c>
      <c r="AN767">
        <f>IFERROR(ROUND(V767/$AD767*$AH767,0),0)</f>
        <v/>
      </c>
      <c r="AO767">
        <f>IFERROR(ROUND(W767/$AD767*$AH767,0),0)</f>
        <v/>
      </c>
      <c r="AP767">
        <f>IFERROR(ROUND(X767/$AD767*$AE767,0),0)</f>
        <v/>
      </c>
      <c r="AQ767">
        <f>IFERROR(ROUND(Y767/$AD767*$AH767,0),0)</f>
        <v/>
      </c>
      <c r="AR767">
        <f>IFERROR(ROUND(Z767/$AD767*$AH767,0),0)</f>
        <v/>
      </c>
      <c r="AS767">
        <f>IFERROR(ROUND(AA767/$AD767*$AH767,0),0)</f>
        <v/>
      </c>
      <c r="AT767">
        <f>IFERROR(IF((AE767+AF767+AG767)&gt;13,AB767,ROUND(AB767/AD767*AH767,0)),0)</f>
        <v/>
      </c>
      <c r="AU767">
        <f>IFERROR(INDEX(ADJ!$A$1:$BZ$1000,MATCH(PAYROLL!D767,ADJ!A$1:A$500,0),MATCH(PAYROLL!AU$2,ADJ!$2:$2,0)),0)</f>
        <v/>
      </c>
      <c r="AV767">
        <f>ROUND(SUM(AN767:AU767),0)</f>
        <v/>
      </c>
      <c r="AW767">
        <f>IFERROR(INDEX(TIMESHEET!$A$1:$AI$5000,MATCH(PAYROLL!D767,TIMESHEET!A$1:A$500,0),MATCH("T620",TIMESHEET!$2:$2,0)),0)</f>
        <v/>
      </c>
      <c r="AX767">
        <f>IFERROR(INDEX(TIMESHEET!$A$1:$AI$5000,MATCH(PAYROLL!D767,TIMESHEET!A$1:A$500,0),MATCH("T601",TIMESHEET!$2:$2,0)),0)</f>
        <v/>
      </c>
      <c r="AY767">
        <f>IFERROR(INDEX(TIMESHEET!$A$1:$AI$5000,MATCH(PAYROLL!D767,TIMESHEET!A$1:A$500,0),MATCH("T602",TIMESHEET!$2:$2,0)),0)</f>
        <v/>
      </c>
      <c r="AZ767">
        <f>IFERROR(INDEX(TIMESHEET!$A$1:$AI$5000,MATCH(PAYROLL!D767,TIMESHEET!A$1:A$500,0),MATCH("T603",TIMESHEET!$2:$2,0)),0)</f>
        <v/>
      </c>
      <c r="BA767">
        <f>IFERROR(INDEX(TIMESHEET!$A$1:$AI$5000,MATCH(PAYROLL!D767,TIMESHEET!A$1:A$500,0),MATCH("T611",TIMESHEET!$2:$2,0)),0)</f>
        <v/>
      </c>
      <c r="BB767">
        <f>IFERROR(INDEX(TIMESHEET!$A$1:$AI$5000,MATCH(PAYROLL!D767,TIMESHEET!A$1:A$500,0),MATCH("T612",TIMESHEET!$2:$2,0)),0)</f>
        <v/>
      </c>
      <c r="BC767">
        <f>IFERROR(INDEX(TIMESHEET!$A$1:$AI$5000,MATCH(PAYROLL!D767,TIMESHEET!A$1:A$500,0),MATCH("T613",TIMESHEET!$2:$2,0)),0)</f>
        <v/>
      </c>
      <c r="BD767">
        <f>IFERROR(INDEX(TIMESHEET!$A$1:$AI$5000,MATCH(PAYROLL!D767,TIMESHEET!A$1:A$500,0),MATCH("T500",TIMESHEET!$2:$2,0)),0)</f>
        <v/>
      </c>
      <c r="BE767">
        <f>IFERROR(IF(LEFT(INDEX(PIS!O$1:O$500,MATCH(D767,PIS!C$1:C$500)),1)="M",T767/AD767/8*(AW767+AX767*1.5+AY767*2+AZ767*3+BA767*2.1+BB767*2.7+BC767*3.9+BD767*0.3),T767/8*(AW767+AX767*1.5+AY767*2+AZ767*3+BA767*2.1+BB767*2.7+BC767*3.9+BD767*0.3)),0)</f>
        <v/>
      </c>
      <c r="BF767">
        <f>IFERROR(INDEX(ADJ!$A$1:$BZ$1000,MATCH(PAYROLL!$D767,ADJ!A$1:A$500,0),MATCH(PAYROLL!BF$2,ADJ!$2:$2,0)),0)</f>
        <v/>
      </c>
      <c r="BG767">
        <f>IFERROR(INDEX(ADJ!$A$1:$BZ$1000,MATCH(PAYROLL!D767,ADJ!A$1:A$500,0),MATCH(PAYROLL!BG$2,ADJ!$2:$2,0)),0)</f>
        <v/>
      </c>
      <c r="BH767">
        <f>IFERROR(INDEX(ADJ!$A$1:$BZ$1000,MATCH(PAYROLL!D767,ADJ!A$1:A$500,0),MATCH(PAYROLL!BH$2,ADJ!$2:$2,0)),0)</f>
        <v/>
      </c>
      <c r="BI767">
        <f>IFERROR(INDEX(ADJ!$A$1:$BZ$1000,MATCH(PAYROLL!D767,ADJ!A$1:A$500,0),MATCH(PAYROLL!BI$2,ADJ!$2:$2,0)),0)</f>
        <v/>
      </c>
      <c r="BJ767">
        <f>IFERROR(INDEX(ADJ!$A$1:$BZ$1000,MATCH(PAYROLL!D767,ADJ!A$1:A$500,0),MATCH(PAYROLL!BJ$2,ADJ!$2:$2,0)),0)</f>
        <v/>
      </c>
      <c r="BK767">
        <f>SUM(BF767:BJ767)</f>
        <v/>
      </c>
      <c r="BL767">
        <f>IFERROR(INDEX(ADJ!$A$1:$BZ$1000,MATCH(PAYROLL!D767,ADJ!A$1:A$500,0),MATCH(PAYROLL!BL$2,ADJ!$2:$2,0)),0)</f>
        <v/>
      </c>
      <c r="BM767">
        <f>IFERROR(INDEX(ADJ!$A$1:$BZ$1000,MATCH(PAYROLL!D767,ADJ!A$1:A$500,0),MATCH(PAYROLL!BM$2,ADJ!$2:$2,0)),0)</f>
        <v/>
      </c>
      <c r="BN767">
        <f>IFERROR(INDEX(ADJ!$A$1:$BZ$1000,MATCH(PAYROLL!D767,ADJ!A$1:A$500,0),MATCH(PAYROLL!BN$2,ADJ!$2:$2,0)),0)</f>
        <v/>
      </c>
      <c r="BO767">
        <f>IFERROR(INDEX(ADJ!$A$1:$BZ$1000,MATCH(PAYROLL!D767,ADJ!A$1:A$500,0),MATCH(PAYROLL!BO$2,ADJ!$2:$2,0)),0)</f>
        <v/>
      </c>
      <c r="BP767">
        <f>SUM(AM767,AV767,BE767,BK767,BL767:BO767)</f>
        <v/>
      </c>
      <c r="BQ767">
        <f>BO767</f>
        <v/>
      </c>
      <c r="BR767">
        <f>IFERROR(ROUND(IF(LEFT(INDEX(PIS!O$1:O$500,MATCH(D767,PIS!C$1:C$500)),1)="D",T767/8*(BD767*0.3),IF(LEFT(INDEX(PIS!O$1:O$500,MATCH(D767,PIS!C$1:C$500)),1)="H",T767*($BD767*0.3),T767/$AD767/8*($BD767*0.3))),0),0)</f>
        <v/>
      </c>
      <c r="BS767">
        <f>IF(AP767&lt;1,0,MIN(AP767,730000))</f>
        <v/>
      </c>
      <c r="BT767">
        <f>IFERROR(ROUND((BE767-SUM(AW767:BC767)*T767/AD767/8),0)-BR767,0)</f>
        <v/>
      </c>
      <c r="BU767">
        <f>AO767</f>
        <v/>
      </c>
      <c r="BV767">
        <f>SUM(BQ767:BU767)</f>
        <v/>
      </c>
      <c r="BW767">
        <f>BP767-BV767</f>
        <v/>
      </c>
      <c r="BX767">
        <f>IFERROR(IF(RIGHT(INDEX(PIS!O$1:O$500,MATCH(D767,PIS!C$1:C$500)),5)="Gross",MIN(U767+V767,VLOOKUP("R700",TSC!B:C,2,0)*VLOOKUP("R101",TSC!B:C,2,0))*VLOOKUP("R701",TSC!B:C,2,0)%,0),0)</f>
        <v/>
      </c>
      <c r="BY767">
        <f>IFERROR(IF(RIGHT(INDEX(PIS!O$1:O$500,MATCH(D767,PIS!C$1:C$500)),5)="Gross",MIN(U767+V767,VLOOKUP("R700",TSC!B:C,2,0)*VLOOKUP("R101",TSC!B:C,2,0))*VLOOKUP("T704",TSC!B:C,2,0)%,0),0)</f>
        <v/>
      </c>
      <c r="BZ767">
        <f>IFERROR(IF(RIGHT(INDEX(PIS!O$1:O$500,MATCH(D767,PIS!C$1:C$500)),5)="Gross",MIN(U767+V767,VLOOKUP("R700",TSC!B:C,2,0)*VLOOKUP("1",TSC!F:G,2,0))*VLOOKUP("T705",TSC!B:C,2,0)%,0),0)</f>
        <v/>
      </c>
      <c r="CA767">
        <f>IFERROR(INDEX(ADJ!$A$1:$BZ$1000,MATCH(PAYROLL!D767,ADJ!A$1:A$500,0),MATCH(PAYROLL!CA$2,ADJ!$2:$2,0)),0)</f>
        <v/>
      </c>
      <c r="CB767">
        <f>IFERROR(INDEX(ADJ!$A$1:$BZ$1000,MATCH(PAYROLL!D767,ADJ!A$1:A$500,0),MATCH(PAYROLL!CB$2,ADJ!$2:$2,0)),0)</f>
        <v/>
      </c>
      <c r="CC767">
        <f>SUM(BX767:CB767)</f>
        <v/>
      </c>
      <c r="CD767">
        <f>IFERROR(INDEX(PIS!$A$1:$BZ$1000,MATCH(PAYROLL!D767,PIS!C$1:C$500,0),MATCH(PAYROLL!CD$1,PIS!$1:$1,0)),0)</f>
        <v/>
      </c>
      <c r="CE767">
        <f>IFERROR(IF(OR(INDEX(PIS!P$1:P$500,MATCH(D767,PIS!C$1:C$500,0))="LT2",INDEX(PIS!P$1:P$500,MATCH(D767,PIS!C$1:C$500,0))="P10"),0,SUM(CC767,CD767*VLOOKUP("R601",TSC!B:C,2,0),VLOOKUP("R602",TSC!B:C,2,0))),0)</f>
        <v/>
      </c>
      <c r="CF767">
        <f>MAX(BW767-CE767,0)</f>
        <v/>
      </c>
      <c r="CG767">
        <f>IFERROR(IF(OR(RIGHT(INDEX(PIS!P$1:P$500,MATCH(D767,PIS!C$1:C$500)),5)="P10",RIGHT(INDEX(PIS!P$1:P$500,MATCH(D767,PIS!C$1:C$500)),5)="CK"),0,IF(CF767&lt;=5000000,CF767*5%,IF(CF767&lt;=10000000,CF767*10%-250000,IF(CF767&lt;=18000000,CF767*15%-750000,IF(CF767&lt;=32000000,CF767*20%-1650000,IF(CF767&lt;=52000000,CF767*25%-3250000,IF(CF767&lt;=80000000,BH767*30%-5850000,CF767*35%-9850000))))))),0)</f>
        <v/>
      </c>
      <c r="CH767">
        <f>IFERROR(IF(OR(INDEX(PIS!P$1:P$500,MATCH(D767,PIS!C$1:C$500))="LT",INDEX(PIS!P$1:P$500,MATCH(D767,PIS!C$1:C$500))="CK"),0,IF(CF767&lt;2000000,0,CF767*10%)),0)</f>
        <v/>
      </c>
      <c r="CI767">
        <f>IFERROR(INDEX(ADJ!$A$1:$BZ$1000,MATCH(PAYROLL!D767,ADJ!A$1:A$500,0),MATCH(PAYROLL!CI$2,ADJ!$2:$2,0)),0)</f>
        <v/>
      </c>
      <c r="CJ767">
        <f>IFERROR(INDEX(ADJ!$A$1:$BZ$1000,MATCH(PAYROLL!D767,ADJ!A$1:A$500,0),MATCH(PAYROLL!CJ$2,ADJ!$2:$2,0)),0)</f>
        <v/>
      </c>
      <c r="CK767">
        <f>IFERROR(INDEX(ADJ!$A$1:$BZ$1000,MATCH(PAYROLL!D767,ADJ!A$1:A$500,0),MATCH(PAYROLL!CK$2,ADJ!$2:$2,0)),0)</f>
        <v/>
      </c>
      <c r="CL767">
        <f>SUM(CG767:CK767)</f>
        <v/>
      </c>
      <c r="CM767">
        <f>ROUND(SUM(CH767:CK767),0)</f>
        <v/>
      </c>
      <c r="CN767">
        <f>IFERROR(INDEX(CSDA!D$1:D$500,MATCH($CN$2,CSDA!C$1:C$500,0))*INDEX(PIS!V$1:V$500,MATCH(D767,PIS!C$1:C$500))+INDEX(ADJ!$A$1:$BZ$1000,MATCH(PAYROLL!D767,ADJ!A$1:A$500,0),MATCH(PAYROLL!CN$2,ADJ!$2:$2,0)),0)</f>
        <v/>
      </c>
      <c r="CO767">
        <f>IFERROR(INDEX(ADJ!$A$1:$BZ$1000,MATCH(PAYROLL!D767,ADJ!A$1:A$500,0),MATCH(PAYROLL!CO$2,ADJ!$2:$2,0)),0)</f>
        <v/>
      </c>
      <c r="CP767">
        <f>IFERROR(INDEX(ADJ!$A$1:$BZ$1000,MATCH(PAYROLL!D767,ADJ!A$1:A$500,0),MATCH(PAYROLL!CP$2,ADJ!$2:$2,0)),0)</f>
        <v/>
      </c>
      <c r="CQ767">
        <f>BP767-CL767-CI767-CM767-CN767-CO767-CP767-CC767</f>
        <v/>
      </c>
      <c r="CR767">
        <f>IFERROR(IF(RIGHT(INDEX(PIS!O$1:O$500,MATCH(D767,PIS!C$1:C$500,0)),5)="Gross",MIN(U767+V767,VLOOKUP("R700",TSC!B:C,2,0)*VLOOKUP("R101",TSC!B:C,2,0))*(VLOOKUP("T711",TSC!B:C,2,0)+VLOOKUP("T712",TSC!B:C,2,0))%,MIN(T767+V767,VLOOKUP("R700",TSC!B:C,2,0)*VLOOKUP("R101",TSC!B:C,2,0))*(VLOOKUP("T711",TSC!B:C,2,0)+VLOOKUP("T712",TSC!B:C,2,0)+VLOOKUP("R701",TSC!B:C,2,0))%),0)</f>
        <v/>
      </c>
      <c r="CS767">
        <f>IFERROR(IF(RIGHT(INDEX(PIS!O$1:O$500,MATCH(D767,PIS!C$1:C$500,0)),5)="Gross",MIN(U767+V767,VLOOKUP("R700",TSC!B:C,2,0)*VLOOKUP("R101",TSC!B:C,2,0))*(VLOOKUP("T714",TSC!B:C,2,0))%,MIN(T767+V767,VLOOKUP("R700",TSC!B:C,2,0)*VLOOKUP("R101",TSC!B:C,2,0))*(VLOOKUP("T704",TSC!B:C,2,0)+VLOOKUP("T714",TSC!B:C,2,0))%),0)</f>
        <v/>
      </c>
      <c r="CT767">
        <f>IFERROR(IF(RIGHT(INDEX(PIS!O$1:O$500,MATCH(D767,PIS!C$1:C$500,0)),5)="Gross",MIN(U767+V767,VLOOKUP("R700",TSC!B:C,2,0)*VLOOKUP("R101",TSC!B:C,2,0))*VLOOKUP("T705",TSC!B:C,2,0)%,MIN(T767+V767,VLOOKUP("R700",TSC!B:C,2,0)*VLOOKUP("R101",TSC!B:C,2,0))*VLOOKUP("T705",TSC!B:C,2,0)%),0)</f>
        <v/>
      </c>
      <c r="CU767">
        <f>IFERROR(IF(RIGHT(INDEX(PIS!O$1:O$500,MATCH(D767,PIS!C$1:C$500,0)),5)="Gross",MIN(U767+V767,VLOOKUP("R700",TSC!B:C,2,0)*VLOOKUP("R101",TSC!B:C,2,0))*(VLOOKUP("T713",TSC!B:C,2,0))%,MIN(T767+V767,VLOOKUP("R700",TSC!B:C,2,0)*VLOOKUP("R101",TSC!B:C,2,0))*(VLOOKUP("T713",TSC!B:C,2,0))%),0)</f>
        <v/>
      </c>
      <c r="CV767">
        <f>IFERROR(INDEX(ADJ!$A$1:$BZ$1000,MATCH(PAYROLL!D767,ADJ!A$1:A$500,0),MATCH(PAYROLL!CV$2,ADJ!$2:$2,0)),0)</f>
        <v/>
      </c>
      <c r="CW767">
        <f>IFERROR(INDEX(ADJ!$A$1:$BZ$1000,MATCH(PAYROLL!D767,ADJ!A$1:A$500,0),MATCH(PAYROLL!CW$2,ADJ!$2:$2,0)),0)</f>
        <v/>
      </c>
      <c r="CX767">
        <f>SUM(CR767:CW767)</f>
        <v/>
      </c>
      <c r="CY767">
        <f>ROUND(IF(CR767&gt;0,T767+V767*VLOOKUP("R202",TSC!$B$1:$C$500,2,0),0),0)</f>
        <v/>
      </c>
      <c r="CZ767">
        <f>IFERROR(INDEX(CSDA!D$1:D$500,MATCH($CZ$2,CSDA!C$1:C$500,0)),0)</f>
        <v/>
      </c>
      <c r="DA767">
        <f>ROUND(T767*0.7%,0)</f>
        <v/>
      </c>
      <c r="DB767">
        <f>ROUND(T767/12,0)</f>
        <v/>
      </c>
      <c r="DC767">
        <f ref="DC767" t="array">IFERROR(INDEX(CSDA!D$1:D$500,MATCH("Trích giữ"&amp;PAYROLL!DC$2,CSDA!A$1:A$500&amp;CSDA!C$1:C$500,0)),0)</f>
        <v/>
      </c>
      <c r="DD767">
        <f ref="DD767" t="array">IFERROR(INDEX(CSDA!D$1:D$500,MATCH("Trích giữ"&amp;PAYROLL!DD$2,CSDA!A$1:A$500&amp;CSDA!C$1:C$500,0)),0)</f>
        <v/>
      </c>
      <c r="DE767">
        <f ref="DE767" t="array">IFERROR(INDEX(CSDA!D$1:D$500,MATCH("Trích giữ"&amp;PAYROLL!DE$2,CSDA!A$1:A$500&amp;CSDA!C$1:C$500,0)),0)</f>
        <v/>
      </c>
      <c r="DF767">
        <f>IFERROR(INDEX(CSDA!D$1:D$500,MATCH(PAYROLL!DF$2,CSDA!C$1:C$500,0)),0)</f>
        <v/>
      </c>
      <c r="DG767">
        <f ref="DG767" t="array">IFERROR(INDEX(CSDA!D$1:D$500,MATCH("Trích giữ"&amp;PAYROLL!DG$2,CSDA!A$1:A$500&amp;CSDA!C$1:C$500,0)),0)</f>
        <v/>
      </c>
      <c r="DH767">
        <f>ROUND(T767/26,0)</f>
        <v/>
      </c>
      <c r="DI767">
        <f ref="DI767" t="array">IFERROR(INDEX(CSDA!D$1:D$500,MATCH("Trích giữ"&amp;PAYROLL!DI$2,CSDA!A$1:A$500&amp;CSDA!C$1:C$500,0)),0)</f>
        <v/>
      </c>
      <c r="DJ767">
        <f>IF(U767=0,T767*21.5%-BL767,0)</f>
        <v/>
      </c>
      <c r="DK767">
        <f ref="DK767" t="array">IFERROR(INDEX(CSDA!D$1:D$500,MATCH("Trích giữ"&amp;PAYROLL!DK$2,CSDA!A$1:A$500&amp;CSDA!C$1:C$500,0)),0)</f>
        <v/>
      </c>
      <c r="DL767">
        <f>IFERROR(INDEX(CSDA!D$1:D$500,MATCH(PAYROLL!DL$2,CSDA!C$1:C$500,0))/12,0)</f>
        <v/>
      </c>
      <c r="DM767">
        <f>SUM(DB767:DL767)</f>
        <v/>
      </c>
      <c r="DN767">
        <f>IFERROR(INDEX(ADJ!$A$1:$BZ$1000,MATCH(PAYROLL!D767,ADJ!A$1:A$500,0),MATCH(PAYROLL!DN$2,ADJ!$2:$2,0)),0)</f>
        <v/>
      </c>
      <c r="DO767">
        <f>IFERROR(SUM(BP767,DM767:DN767,CX767:DA767)-DT767,0)</f>
        <v/>
      </c>
      <c r="DP767">
        <f ref="DP767" t="array">SUM(BW767*IFERROR(INDEX(CSDA!D$1:D$500,MATCH(BW$2,CSDA!C$1:C$500,0)),0)%,CX767*IFERROR(INDEX(CSDA!D$1:D$500,MATCH(CX$2,CSDA!C$1:C$500,0)),0)%,DA767*IFERROR(INDEX(CSDA!D$1:D$500,MATCH(DA$2,CSDA!C$1:C$500,0)),0)%,DB767*IFERROR(INDEX(CSDA!D$1:D$500,MATCH(DB$2,CSDA!C$1:C$500,0)),0)%,DF767*IFERROR(INDEX(CSDA!D$1:D$500,MATCH("Phí dịch vụ"&amp;PAYROLL!DF$2,CSDA!A$1:A$500&amp;CSDA!C$1:C$500,0)),0)%,DC767*IFERROR(INDEX(CSDA!D$1:D$500,MATCH("Phí dịch vụ"&amp;PAYROLL!DC$2,CSDA!A$1:A$500&amp;CSDA!C$1:C$500,0)),0)%,DH767*IFERROR(INDEX(CSDA!D$1:D$500,MATCH("Phí dịch vụ"&amp;PAYROLL!DH$2,CSDA!A$1:A$500&amp;CSDA!C$1:C$500,0)),0)%,DJ767*IFERROR(INDEX(CSDA!D$1:D$500,MATCH("Phí dịch vụ"&amp;PAYROLL!DJ$2,CSDA!A$1:A$500&amp;CSDA!C$1:C$500,0)),0)%,BN767*IFERROR(INDEX(CSDA!D$1:D$500,MATCH(BN$2,CSDA!C$1:C$500,0)),0)%)-BN767*7%</f>
        <v/>
      </c>
      <c r="DQ767">
        <f>IFERROR(INDEX(ADJ!$A$1:$BZ$1000,MATCH(PAYROLL!D767,ADJ!A$1:A$500,0),MATCH(PAYROLL!DQ$2,ADJ!$2:$2,0)),0)</f>
        <v/>
      </c>
      <c r="DR767">
        <f>IFERROR(INDEX(ADJ!$A$1:$BZ$1000,MATCH(PAYROLL!D767,ADJ!A$1:A$500,0),MATCH(PAYROLL!DR$2,ADJ!$2:$2,0)),0)</f>
        <v/>
      </c>
      <c r="DS767">
        <f>SUM(DP767:DR767)</f>
        <v/>
      </c>
      <c r="DT767">
        <f>EK767</f>
        <v/>
      </c>
      <c r="DU767">
        <f>SUM(DO767:DR767)</f>
        <v/>
      </c>
      <c r="DV767">
        <f>ROUND(DU767*0.1,0)</f>
        <v/>
      </c>
      <c r="DW767">
        <f>DU767+DV767</f>
        <v/>
      </c>
      <c r="DZ767">
        <f>IFERROR(INDEX(ADJ!$A$1:$BZ$1000,MATCH(PAYROLL!$D767,ADJ!A$1:A$500,0),MATCH(PAYROLL!DZ$2,ADJ!$2:$2,0)),0)</f>
        <v/>
      </c>
      <c r="EA767">
        <f>IFERROR(INDEX(ADJ!$A$1:$BZ$1000,MATCH(PAYROLL!$D767,ADJ!A$1:A$500,0),MATCH(PAYROLL!EA$2,ADJ!$2:$2,0)),0)</f>
        <v/>
      </c>
      <c r="EB767">
        <f>IFERROR(INDEX(ADJ!$A$1:$BZ$1000,MATCH(PAYROLL!$D767,ADJ!A$1:A$500,0),MATCH(PAYROLL!EB$2,ADJ!$2:$2,0)),0)</f>
        <v/>
      </c>
      <c r="EC767">
        <f>IFERROR(INDEX(ADJ!$A$1:$BZ$1000,MATCH(PAYROLL!$D767,ADJ!A$1:A$500,0),MATCH(PAYROLL!EC$2,ADJ!$2:$2,0)),0)</f>
        <v/>
      </c>
      <c r="ED767">
        <f>IFERROR(INDEX(ADJ!$A$1:$BZ$1000,MATCH(PAYROLL!$D767,ADJ!A$1:A$500,0),MATCH(PAYROLL!ED$2,ADJ!$2:$2,0)),0)</f>
        <v/>
      </c>
      <c r="EE767">
        <f>IFERROR(INDEX(ADJ!$A$1:$BZ$1000,MATCH(PAYROLL!$D767,ADJ!A$1:A$500,0),MATCH(PAYROLL!EE$2,ADJ!$2:$2,0)),0)</f>
        <v/>
      </c>
      <c r="EF767">
        <f>IFERROR(INDEX(ADJ!$A$1:$BZ$1000,MATCH(PAYROLL!$D767,ADJ!A$1:A$500,0),MATCH(PAYROLL!EF$2,ADJ!$2:$2,0)),0)</f>
        <v/>
      </c>
      <c r="EG767">
        <f>IFERROR(INDEX(ADJ!$A$1:$BZ$1000,MATCH(PAYROLL!$D767,ADJ!A$1:A$500,0),MATCH(PAYROLL!EG$2,ADJ!$2:$2,0)),0)</f>
        <v/>
      </c>
      <c r="EH767">
        <f>IFERROR(INDEX(ADJ!$A$1:$BZ$1000,MATCH(PAYROLL!$D767,ADJ!A$1:A$500,0),MATCH(PAYROLL!EH$2,ADJ!$2:$2,0)),0)</f>
        <v/>
      </c>
      <c r="EI767">
        <f>IFERROR(INDEX(ADJ!$A$1:$BZ$1000,MATCH(PAYROLL!D767,ADJ!A$1:A$500,0),MATCH(PAYROLL!EI$2,ADJ!$2:$2,0)),0)</f>
        <v/>
      </c>
      <c r="EJ767">
        <f>IFERROR(INDEX(ADJ!$A$1:$BZ$1000,MATCH(PAYROLL!$D767,ADJ!A$1:A$500,0),MATCH(PAYROLL!EJ$2,ADJ!$2:$2,0)),0)</f>
        <v/>
      </c>
      <c r="EK767">
        <f>SUM(DZ767:EJ767)</f>
        <v/>
      </c>
    </row>
    <row r="768">
      <c r="A768" t="n">
        <v>766</v>
      </c>
      <c r="B768" t="inlineStr">
        <is>
          <t>Trần Văn Quyền</t>
        </is>
      </c>
      <c r="D768" t="inlineStr">
        <is>
          <t>156816-01</t>
        </is>
      </c>
      <c r="S768">
        <f>IFERROR(INDEX(PIS!$A$1:$BZ$1000,MATCH($D768,PIS!C$1:C$500,0),MATCH("Lương CB tháng trước",PIS!$1:$1,0)),0)</f>
        <v/>
      </c>
      <c r="T768">
        <f>IFERROR(INDEX(PIS!$A$1:$BZ$1000,MATCH($D768,PIS!C$1:C$500,0),MATCH("Lương CB hiện tại",PIS!$1:$1,0)),0)</f>
        <v/>
      </c>
      <c r="U768">
        <f>IFERROR(INDEX(PIS!$A$1:$BZ$1000,MATCH($D768,PIS!C$1:C$500,0),MATCH("Lương đóng BHBB",PIS!$1:$1,0)),0)</f>
        <v/>
      </c>
      <c r="V768">
        <f>IFERROR(INDEX(PIS!$A$1:$BZ$1000,MATCH($D768,PIS!C$1:C$500,0),MATCH(V$2,PIS!$2:$2,0)),0)</f>
        <v/>
      </c>
      <c r="W768">
        <f>IFERROR(INDEX(PIS!$A$1:$BZ$1000,MATCH($D768,PIS!C$1:C$500,0),MATCH(W$2,PIS!$2:$2,0)),0)</f>
        <v/>
      </c>
      <c r="X768">
        <f>IFERROR(INDEX(PIS!$A$1:$BZ$1000,MATCH($D768,PIS!C$1:C$500,0),MATCH(X$2,PIS!$2:$2,0)),0)</f>
        <v/>
      </c>
      <c r="Y768">
        <f>IFERROR(INDEX(PIS!$A$1:$BZ$1000,MATCH($D768,PIS!C$1:C$500,0),MATCH(Y$2,PIS!$2:$2,0)),0)</f>
        <v/>
      </c>
      <c r="Z768">
        <f>IFERROR(INDEX(PIS!$A$1:$BZ$1000,MATCH($D768,PIS!C$1:C$500,0),MATCH(Z$2,PIS!$2:$2,0)),0)</f>
        <v/>
      </c>
      <c r="AA768">
        <f>IFERROR(INDEX(PIS!$A$1:$BZ$1000,MATCH($D768,PIS!C$1:C$500,0),MATCH(AA$2,PIS!$2:$2,0)),0)</f>
        <v/>
      </c>
      <c r="AB768">
        <f>IFERROR(INDEX(PIS!$A$1:$BZ$1000,MATCH($D768,PIS!C$1:C$500,0),MATCH(AB$2,PIS!$2:$2,0)),0)</f>
        <v/>
      </c>
      <c r="AC768">
        <f>SUM(V768:AB768)</f>
        <v/>
      </c>
      <c r="AD768">
        <f>IFERROR(INDEX(TIMESHEET!$A$1:$AI$5000,MATCH($D768,TIMESHEET!A$1:A$500,0),MATCH("T100",TIMESHEET!$2:$2,0))-2,0)</f>
        <v/>
      </c>
      <c r="AE768">
        <f>IFERROR(INDEX(TIMESHEET!$A$1:$AI$5000,MATCH($D768,TIMESHEET!A$1:A$500,0),MATCH("T202",TIMESHEET!$2:$2,0)),0)</f>
        <v/>
      </c>
      <c r="AF768">
        <f>IFERROR(INDEX(TIMESHEET!$A$1:$AI$5000,MATCH($D768,TIMESHEET!A$1:A$500,0),MATCH("T302",TIMESHEET!$2:$2,0)),0)</f>
        <v/>
      </c>
      <c r="AG768">
        <f>IFERROR(INDEX(TIMESHEET!$A$1:$AI$5000,MATCH($D768,TIMESHEET!A$1:A$500,0),MATCH("T406",TIMESHEET!$2:$2,0)),0)</f>
        <v/>
      </c>
      <c r="AH768">
        <f>AE768+AG768</f>
        <v/>
      </c>
      <c r="AI768">
        <f>IFERROR(INDEX(TIMESHEET!$A$1:$AI$5000,MATCH($D768,TIMESHEET!A$1:A$500,0),MATCH("T701",TIMESHEET!$2:$2,0)),0)</f>
        <v/>
      </c>
      <c r="AJ768">
        <f>IFERROR(INDEX(TIMESHEET!$A$1:$AI$5000,MATCH($D768,TIMESHEET!B$1:B$500,0),MATCH("T320",TIMESHEET!$2:$2,0)),0)</f>
        <v/>
      </c>
      <c r="AK768">
        <f>IFERROR(IF(LEFT(INDEX(PIS!O$1:O$500,MATCH(D768,PIS!C$1:C$500)),1)="M",T768/AD768*SUM(AE768:AG768),T768*AD768),0)</f>
        <v/>
      </c>
      <c r="AL768">
        <f>IFERROR(INDEX(ADJ!$A$1:$BZ$1000,MATCH(PAYROLL!D768,ADJ!A$1:A$500,0),MATCH(PAYROLL!AL$2,ADJ!$2:$2,0)),0)</f>
        <v/>
      </c>
      <c r="AM768">
        <f>SUM(AK768:AL768)</f>
        <v/>
      </c>
      <c r="AN768">
        <f>IFERROR(ROUND(V768/$AD768*$AH768,0),0)</f>
        <v/>
      </c>
      <c r="AO768">
        <f>IFERROR(ROUND(W768/$AD768*$AH768,0),0)</f>
        <v/>
      </c>
      <c r="AP768">
        <f>IFERROR(ROUND(X768/$AD768*$AE768,0),0)</f>
        <v/>
      </c>
      <c r="AQ768">
        <f>IFERROR(ROUND(Y768/$AD768*$AH768,0),0)</f>
        <v/>
      </c>
      <c r="AR768">
        <f>IFERROR(ROUND(Z768/$AD768*$AH768,0),0)</f>
        <v/>
      </c>
      <c r="AS768">
        <f>IFERROR(ROUND(AA768/$AD768*$AH768,0),0)</f>
        <v/>
      </c>
      <c r="AT768">
        <f>IFERROR(IF((AE768+AF768+AG768)&gt;13,AB768,ROUND(AB768/AD768*AH768,0)),0)</f>
        <v/>
      </c>
      <c r="AU768">
        <f>IFERROR(INDEX(ADJ!$A$1:$BZ$1000,MATCH(PAYROLL!D768,ADJ!A$1:A$500,0),MATCH(PAYROLL!AU$2,ADJ!$2:$2,0)),0)</f>
        <v/>
      </c>
      <c r="AV768">
        <f>ROUND(SUM(AN768:AU768),0)</f>
        <v/>
      </c>
      <c r="AW768">
        <f>IFERROR(INDEX(TIMESHEET!$A$1:$AI$5000,MATCH(PAYROLL!D768,TIMESHEET!A$1:A$500,0),MATCH("T620",TIMESHEET!$2:$2,0)),0)</f>
        <v/>
      </c>
      <c r="AX768">
        <f>IFERROR(INDEX(TIMESHEET!$A$1:$AI$5000,MATCH(PAYROLL!D768,TIMESHEET!A$1:A$500,0),MATCH("T601",TIMESHEET!$2:$2,0)),0)</f>
        <v/>
      </c>
      <c r="AY768">
        <f>IFERROR(INDEX(TIMESHEET!$A$1:$AI$5000,MATCH(PAYROLL!D768,TIMESHEET!A$1:A$500,0),MATCH("T602",TIMESHEET!$2:$2,0)),0)</f>
        <v/>
      </c>
      <c r="AZ768">
        <f>IFERROR(INDEX(TIMESHEET!$A$1:$AI$5000,MATCH(PAYROLL!D768,TIMESHEET!A$1:A$500,0),MATCH("T603",TIMESHEET!$2:$2,0)),0)</f>
        <v/>
      </c>
      <c r="BA768">
        <f>IFERROR(INDEX(TIMESHEET!$A$1:$AI$5000,MATCH(PAYROLL!D768,TIMESHEET!A$1:A$500,0),MATCH("T611",TIMESHEET!$2:$2,0)),0)</f>
        <v/>
      </c>
      <c r="BB768">
        <f>IFERROR(INDEX(TIMESHEET!$A$1:$AI$5000,MATCH(PAYROLL!D768,TIMESHEET!A$1:A$500,0),MATCH("T612",TIMESHEET!$2:$2,0)),0)</f>
        <v/>
      </c>
      <c r="BC768">
        <f>IFERROR(INDEX(TIMESHEET!$A$1:$AI$5000,MATCH(PAYROLL!D768,TIMESHEET!A$1:A$500,0),MATCH("T613",TIMESHEET!$2:$2,0)),0)</f>
        <v/>
      </c>
      <c r="BD768">
        <f>IFERROR(INDEX(TIMESHEET!$A$1:$AI$5000,MATCH(PAYROLL!D768,TIMESHEET!A$1:A$500,0),MATCH("T500",TIMESHEET!$2:$2,0)),0)</f>
        <v/>
      </c>
      <c r="BE768">
        <f>IFERROR(IF(LEFT(INDEX(PIS!O$1:O$500,MATCH(D768,PIS!C$1:C$500)),1)="M",T768/AD768/8*(AW768+AX768*1.5+AY768*2+AZ768*3+BA768*2.1+BB768*2.7+BC768*3.9+BD768*0.3),T768/8*(AW768+AX768*1.5+AY768*2+AZ768*3+BA768*2.1+BB768*2.7+BC768*3.9+BD768*0.3)),0)</f>
        <v/>
      </c>
      <c r="BF768">
        <f>IFERROR(INDEX(ADJ!$A$1:$BZ$1000,MATCH(PAYROLL!$D768,ADJ!A$1:A$500,0),MATCH(PAYROLL!BF$2,ADJ!$2:$2,0)),0)</f>
        <v/>
      </c>
      <c r="BG768">
        <f>IFERROR(INDEX(ADJ!$A$1:$BZ$1000,MATCH(PAYROLL!D768,ADJ!A$1:A$500,0),MATCH(PAYROLL!BG$2,ADJ!$2:$2,0)),0)</f>
        <v/>
      </c>
      <c r="BH768">
        <f>IFERROR(INDEX(ADJ!$A$1:$BZ$1000,MATCH(PAYROLL!D768,ADJ!A$1:A$500,0),MATCH(PAYROLL!BH$2,ADJ!$2:$2,0)),0)</f>
        <v/>
      </c>
      <c r="BI768">
        <f>IFERROR(INDEX(ADJ!$A$1:$BZ$1000,MATCH(PAYROLL!D768,ADJ!A$1:A$500,0),MATCH(PAYROLL!BI$2,ADJ!$2:$2,0)),0)</f>
        <v/>
      </c>
      <c r="BJ768">
        <f>IFERROR(INDEX(ADJ!$A$1:$BZ$1000,MATCH(PAYROLL!D768,ADJ!A$1:A$500,0),MATCH(PAYROLL!BJ$2,ADJ!$2:$2,0)),0)</f>
        <v/>
      </c>
      <c r="BK768">
        <f>SUM(BF768:BJ768)</f>
        <v/>
      </c>
      <c r="BL768">
        <f>IFERROR(INDEX(ADJ!$A$1:$BZ$1000,MATCH(PAYROLL!D768,ADJ!A$1:A$500,0),MATCH(PAYROLL!BL$2,ADJ!$2:$2,0)),0)</f>
        <v/>
      </c>
      <c r="BM768">
        <f>IFERROR(INDEX(ADJ!$A$1:$BZ$1000,MATCH(PAYROLL!D768,ADJ!A$1:A$500,0),MATCH(PAYROLL!BM$2,ADJ!$2:$2,0)),0)</f>
        <v/>
      </c>
      <c r="BN768">
        <f>IFERROR(INDEX(ADJ!$A$1:$BZ$1000,MATCH(PAYROLL!D768,ADJ!A$1:A$500,0),MATCH(PAYROLL!BN$2,ADJ!$2:$2,0)),0)</f>
        <v/>
      </c>
      <c r="BO768">
        <f>IFERROR(INDEX(ADJ!$A$1:$BZ$1000,MATCH(PAYROLL!D768,ADJ!A$1:A$500,0),MATCH(PAYROLL!BO$2,ADJ!$2:$2,0)),0)</f>
        <v/>
      </c>
      <c r="BP768">
        <f>SUM(AM768,AV768,BE768,BK768,BL768:BO768)</f>
        <v/>
      </c>
      <c r="BQ768">
        <f>BO768</f>
        <v/>
      </c>
      <c r="BR768">
        <f>IFERROR(ROUND(IF(LEFT(INDEX(PIS!O$1:O$500,MATCH(D768,PIS!C$1:C$500)),1)="D",T768/8*(BD768*0.3),IF(LEFT(INDEX(PIS!O$1:O$500,MATCH(D768,PIS!C$1:C$500)),1)="H",T768*($BD768*0.3),T768/$AD768/8*($BD768*0.3))),0),0)</f>
        <v/>
      </c>
      <c r="BS768">
        <f>IF(AP768&lt;1,0,MIN(AP768,730000))</f>
        <v/>
      </c>
      <c r="BT768">
        <f>IFERROR(ROUND((BE768-SUM(AW768:BC768)*T768/AD768/8),0)-BR768,0)</f>
        <v/>
      </c>
      <c r="BU768">
        <f>AO768</f>
        <v/>
      </c>
      <c r="BV768">
        <f>SUM(BQ768:BU768)</f>
        <v/>
      </c>
      <c r="BW768">
        <f>BP768-BV768</f>
        <v/>
      </c>
      <c r="BX768">
        <f>IFERROR(IF(RIGHT(INDEX(PIS!O$1:O$500,MATCH(D768,PIS!C$1:C$500)),5)="Gross",MIN(U768+V768,VLOOKUP("R700",TSC!B:C,2,0)*VLOOKUP("R101",TSC!B:C,2,0))*VLOOKUP("R701",TSC!B:C,2,0)%,0),0)</f>
        <v/>
      </c>
      <c r="BY768">
        <f>IFERROR(IF(RIGHT(INDEX(PIS!O$1:O$500,MATCH(D768,PIS!C$1:C$500)),5)="Gross",MIN(U768+V768,VLOOKUP("R700",TSC!B:C,2,0)*VLOOKUP("R101",TSC!B:C,2,0))*VLOOKUP("T704",TSC!B:C,2,0)%,0),0)</f>
        <v/>
      </c>
      <c r="BZ768">
        <f>IFERROR(IF(RIGHT(INDEX(PIS!O$1:O$500,MATCH(D768,PIS!C$1:C$500)),5)="Gross",MIN(U768+V768,VLOOKUP("R700",TSC!B:C,2,0)*VLOOKUP("1",TSC!F:G,2,0))*VLOOKUP("T705",TSC!B:C,2,0)%,0),0)</f>
        <v/>
      </c>
      <c r="CA768">
        <f>IFERROR(INDEX(ADJ!$A$1:$BZ$1000,MATCH(PAYROLL!D768,ADJ!A$1:A$500,0),MATCH(PAYROLL!CA$2,ADJ!$2:$2,0)),0)</f>
        <v/>
      </c>
      <c r="CB768">
        <f>IFERROR(INDEX(ADJ!$A$1:$BZ$1000,MATCH(PAYROLL!D768,ADJ!A$1:A$500,0),MATCH(PAYROLL!CB$2,ADJ!$2:$2,0)),0)</f>
        <v/>
      </c>
      <c r="CC768">
        <f>SUM(BX768:CB768)</f>
        <v/>
      </c>
      <c r="CD768">
        <f>IFERROR(INDEX(PIS!$A$1:$BZ$1000,MATCH(PAYROLL!D768,PIS!C$1:C$500,0),MATCH(PAYROLL!CD$1,PIS!$1:$1,0)),0)</f>
        <v/>
      </c>
      <c r="CE768">
        <f>IFERROR(IF(OR(INDEX(PIS!P$1:P$500,MATCH(D768,PIS!C$1:C$500,0))="LT2",INDEX(PIS!P$1:P$500,MATCH(D768,PIS!C$1:C$500,0))="P10"),0,SUM(CC768,CD768*VLOOKUP("R601",TSC!B:C,2,0),VLOOKUP("R602",TSC!B:C,2,0))),0)</f>
        <v/>
      </c>
      <c r="CF768">
        <f>MAX(BW768-CE768,0)</f>
        <v/>
      </c>
      <c r="CG768">
        <f>IFERROR(IF(OR(RIGHT(INDEX(PIS!P$1:P$500,MATCH(D768,PIS!C$1:C$500)),5)="P10",RIGHT(INDEX(PIS!P$1:P$500,MATCH(D768,PIS!C$1:C$500)),5)="CK"),0,IF(CF768&lt;=5000000,CF768*5%,IF(CF768&lt;=10000000,CF768*10%-250000,IF(CF768&lt;=18000000,CF768*15%-750000,IF(CF768&lt;=32000000,CF768*20%-1650000,IF(CF768&lt;=52000000,CF768*25%-3250000,IF(CF768&lt;=80000000,BH768*30%-5850000,CF768*35%-9850000))))))),0)</f>
        <v/>
      </c>
      <c r="CH768">
        <f>IFERROR(IF(OR(INDEX(PIS!P$1:P$500,MATCH(D768,PIS!C$1:C$500))="LT",INDEX(PIS!P$1:P$500,MATCH(D768,PIS!C$1:C$500))="CK"),0,IF(CF768&lt;2000000,0,CF768*10%)),0)</f>
        <v/>
      </c>
      <c r="CI768">
        <f>IFERROR(INDEX(ADJ!$A$1:$BZ$1000,MATCH(PAYROLL!D768,ADJ!A$1:A$500,0),MATCH(PAYROLL!CI$2,ADJ!$2:$2,0)),0)</f>
        <v/>
      </c>
      <c r="CJ768">
        <f>IFERROR(INDEX(ADJ!$A$1:$BZ$1000,MATCH(PAYROLL!D768,ADJ!A$1:A$500,0),MATCH(PAYROLL!CJ$2,ADJ!$2:$2,0)),0)</f>
        <v/>
      </c>
      <c r="CK768">
        <f>IFERROR(INDEX(ADJ!$A$1:$BZ$1000,MATCH(PAYROLL!D768,ADJ!A$1:A$500,0),MATCH(PAYROLL!CK$2,ADJ!$2:$2,0)),0)</f>
        <v/>
      </c>
      <c r="CL768">
        <f>SUM(CG768:CK768)</f>
        <v/>
      </c>
      <c r="CM768">
        <f>ROUND(SUM(CH768:CK768),0)</f>
        <v/>
      </c>
      <c r="CN768">
        <f>IFERROR(INDEX(CSDA!D$1:D$500,MATCH($CN$2,CSDA!C$1:C$500,0))*INDEX(PIS!V$1:V$500,MATCH(D768,PIS!C$1:C$500))+INDEX(ADJ!$A$1:$BZ$1000,MATCH(PAYROLL!D768,ADJ!A$1:A$500,0),MATCH(PAYROLL!CN$2,ADJ!$2:$2,0)),0)</f>
        <v/>
      </c>
      <c r="CO768">
        <f>IFERROR(INDEX(ADJ!$A$1:$BZ$1000,MATCH(PAYROLL!D768,ADJ!A$1:A$500,0),MATCH(PAYROLL!CO$2,ADJ!$2:$2,0)),0)</f>
        <v/>
      </c>
      <c r="CP768">
        <f>IFERROR(INDEX(ADJ!$A$1:$BZ$1000,MATCH(PAYROLL!D768,ADJ!A$1:A$500,0),MATCH(PAYROLL!CP$2,ADJ!$2:$2,0)),0)</f>
        <v/>
      </c>
      <c r="CQ768">
        <f>BP768-CL768-CI768-CM768-CN768-CO768-CP768-CC768</f>
        <v/>
      </c>
      <c r="CR768">
        <f>IFERROR(IF(RIGHT(INDEX(PIS!O$1:O$500,MATCH(D768,PIS!C$1:C$500,0)),5)="Gross",MIN(U768+V768,VLOOKUP("R700",TSC!B:C,2,0)*VLOOKUP("R101",TSC!B:C,2,0))*(VLOOKUP("T711",TSC!B:C,2,0)+VLOOKUP("T712",TSC!B:C,2,0))%,MIN(T768+V768,VLOOKUP("R700",TSC!B:C,2,0)*VLOOKUP("R101",TSC!B:C,2,0))*(VLOOKUP("T711",TSC!B:C,2,0)+VLOOKUP("T712",TSC!B:C,2,0)+VLOOKUP("R701",TSC!B:C,2,0))%),0)</f>
        <v/>
      </c>
      <c r="CS768">
        <f>IFERROR(IF(RIGHT(INDEX(PIS!O$1:O$500,MATCH(D768,PIS!C$1:C$500,0)),5)="Gross",MIN(U768+V768,VLOOKUP("R700",TSC!B:C,2,0)*VLOOKUP("R101",TSC!B:C,2,0))*(VLOOKUP("T714",TSC!B:C,2,0))%,MIN(T768+V768,VLOOKUP("R700",TSC!B:C,2,0)*VLOOKUP("R101",TSC!B:C,2,0))*(VLOOKUP("T704",TSC!B:C,2,0)+VLOOKUP("T714",TSC!B:C,2,0))%),0)</f>
        <v/>
      </c>
      <c r="CT768">
        <f>IFERROR(IF(RIGHT(INDEX(PIS!O$1:O$500,MATCH(D768,PIS!C$1:C$500,0)),5)="Gross",MIN(U768+V768,VLOOKUP("R700",TSC!B:C,2,0)*VLOOKUP("R101",TSC!B:C,2,0))*VLOOKUP("T705",TSC!B:C,2,0)%,MIN(T768+V768,VLOOKUP("R700",TSC!B:C,2,0)*VLOOKUP("R101",TSC!B:C,2,0))*VLOOKUP("T705",TSC!B:C,2,0)%),0)</f>
        <v/>
      </c>
      <c r="CU768">
        <f>IFERROR(IF(RIGHT(INDEX(PIS!O$1:O$500,MATCH(D768,PIS!C$1:C$500,0)),5)="Gross",MIN(U768+V768,VLOOKUP("R700",TSC!B:C,2,0)*VLOOKUP("R101",TSC!B:C,2,0))*(VLOOKUP("T713",TSC!B:C,2,0))%,MIN(T768+V768,VLOOKUP("R700",TSC!B:C,2,0)*VLOOKUP("R101",TSC!B:C,2,0))*(VLOOKUP("T713",TSC!B:C,2,0))%),0)</f>
        <v/>
      </c>
      <c r="CV768">
        <f>IFERROR(INDEX(ADJ!$A$1:$BZ$1000,MATCH(PAYROLL!D768,ADJ!A$1:A$500,0),MATCH(PAYROLL!CV$2,ADJ!$2:$2,0)),0)</f>
        <v/>
      </c>
      <c r="CW768">
        <f>IFERROR(INDEX(ADJ!$A$1:$BZ$1000,MATCH(PAYROLL!D768,ADJ!A$1:A$500,0),MATCH(PAYROLL!CW$2,ADJ!$2:$2,0)),0)</f>
        <v/>
      </c>
      <c r="CX768">
        <f>SUM(CR768:CW768)</f>
        <v/>
      </c>
      <c r="CY768">
        <f>ROUND(IF(CR768&gt;0,T768+V768*VLOOKUP("R202",TSC!$B$1:$C$500,2,0),0),0)</f>
        <v/>
      </c>
      <c r="CZ768">
        <f>IFERROR(INDEX(CSDA!D$1:D$500,MATCH($CZ$2,CSDA!C$1:C$500,0)),0)</f>
        <v/>
      </c>
      <c r="DA768">
        <f>ROUND(T768*0.7%,0)</f>
        <v/>
      </c>
      <c r="DB768">
        <f>ROUND(T768/12,0)</f>
        <v/>
      </c>
      <c r="DC768">
        <f ref="DC768" t="array">IFERROR(INDEX(CSDA!D$1:D$500,MATCH("Trích giữ"&amp;PAYROLL!DC$2,CSDA!A$1:A$500&amp;CSDA!C$1:C$500,0)),0)</f>
        <v/>
      </c>
      <c r="DD768">
        <f ref="DD768" t="array">IFERROR(INDEX(CSDA!D$1:D$500,MATCH("Trích giữ"&amp;PAYROLL!DD$2,CSDA!A$1:A$500&amp;CSDA!C$1:C$500,0)),0)</f>
        <v/>
      </c>
      <c r="DE768">
        <f ref="DE768" t="array">IFERROR(INDEX(CSDA!D$1:D$500,MATCH("Trích giữ"&amp;PAYROLL!DE$2,CSDA!A$1:A$500&amp;CSDA!C$1:C$500,0)),0)</f>
        <v/>
      </c>
      <c r="DF768">
        <f>IFERROR(INDEX(CSDA!D$1:D$500,MATCH(PAYROLL!DF$2,CSDA!C$1:C$500,0)),0)</f>
        <v/>
      </c>
      <c r="DG768">
        <f ref="DG768" t="array">IFERROR(INDEX(CSDA!D$1:D$500,MATCH("Trích giữ"&amp;PAYROLL!DG$2,CSDA!A$1:A$500&amp;CSDA!C$1:C$500,0)),0)</f>
        <v/>
      </c>
      <c r="DH768">
        <f>ROUND(T768/26,0)</f>
        <v/>
      </c>
      <c r="DI768">
        <f ref="DI768" t="array">IFERROR(INDEX(CSDA!D$1:D$500,MATCH("Trích giữ"&amp;PAYROLL!DI$2,CSDA!A$1:A$500&amp;CSDA!C$1:C$500,0)),0)</f>
        <v/>
      </c>
      <c r="DJ768">
        <f>IF(U768=0,T768*21.5%-BL768,0)</f>
        <v/>
      </c>
      <c r="DK768">
        <f ref="DK768" t="array">IFERROR(INDEX(CSDA!D$1:D$500,MATCH("Trích giữ"&amp;PAYROLL!DK$2,CSDA!A$1:A$500&amp;CSDA!C$1:C$500,0)),0)</f>
        <v/>
      </c>
      <c r="DL768">
        <f>IFERROR(INDEX(CSDA!D$1:D$500,MATCH(PAYROLL!DL$2,CSDA!C$1:C$500,0))/12,0)</f>
        <v/>
      </c>
      <c r="DM768">
        <f>SUM(DB768:DL768)</f>
        <v/>
      </c>
      <c r="DN768">
        <f>IFERROR(INDEX(ADJ!$A$1:$BZ$1000,MATCH(PAYROLL!D768,ADJ!A$1:A$500,0),MATCH(PAYROLL!DN$2,ADJ!$2:$2,0)),0)</f>
        <v/>
      </c>
      <c r="DO768">
        <f>IFERROR(SUM(BP768,DM768:DN768,CX768:DA768)-DT768,0)</f>
        <v/>
      </c>
      <c r="DP768">
        <f ref="DP768" t="array">SUM(BW768*IFERROR(INDEX(CSDA!D$1:D$500,MATCH(BW$2,CSDA!C$1:C$500,0)),0)%,CX768*IFERROR(INDEX(CSDA!D$1:D$500,MATCH(CX$2,CSDA!C$1:C$500,0)),0)%,DA768*IFERROR(INDEX(CSDA!D$1:D$500,MATCH(DA$2,CSDA!C$1:C$500,0)),0)%,DB768*IFERROR(INDEX(CSDA!D$1:D$500,MATCH(DB$2,CSDA!C$1:C$500,0)),0)%,DF768*IFERROR(INDEX(CSDA!D$1:D$500,MATCH("Phí dịch vụ"&amp;PAYROLL!DF$2,CSDA!A$1:A$500&amp;CSDA!C$1:C$500,0)),0)%,DC768*IFERROR(INDEX(CSDA!D$1:D$500,MATCH("Phí dịch vụ"&amp;PAYROLL!DC$2,CSDA!A$1:A$500&amp;CSDA!C$1:C$500,0)),0)%,DH768*IFERROR(INDEX(CSDA!D$1:D$500,MATCH("Phí dịch vụ"&amp;PAYROLL!DH$2,CSDA!A$1:A$500&amp;CSDA!C$1:C$500,0)),0)%,DJ768*IFERROR(INDEX(CSDA!D$1:D$500,MATCH("Phí dịch vụ"&amp;PAYROLL!DJ$2,CSDA!A$1:A$500&amp;CSDA!C$1:C$500,0)),0)%,BN768*IFERROR(INDEX(CSDA!D$1:D$500,MATCH(BN$2,CSDA!C$1:C$500,0)),0)%)-BN768*7%</f>
        <v/>
      </c>
      <c r="DQ768">
        <f>IFERROR(INDEX(ADJ!$A$1:$BZ$1000,MATCH(PAYROLL!D768,ADJ!A$1:A$500,0),MATCH(PAYROLL!DQ$2,ADJ!$2:$2,0)),0)</f>
        <v/>
      </c>
      <c r="DR768">
        <f>IFERROR(INDEX(ADJ!$A$1:$BZ$1000,MATCH(PAYROLL!D768,ADJ!A$1:A$500,0),MATCH(PAYROLL!DR$2,ADJ!$2:$2,0)),0)</f>
        <v/>
      </c>
      <c r="DS768">
        <f>SUM(DP768:DR768)</f>
        <v/>
      </c>
      <c r="DT768">
        <f>EK768</f>
        <v/>
      </c>
      <c r="DU768">
        <f>SUM(DO768:DR768)</f>
        <v/>
      </c>
      <c r="DV768">
        <f>ROUND(DU768*0.1,0)</f>
        <v/>
      </c>
      <c r="DW768">
        <f>DU768+DV768</f>
        <v/>
      </c>
      <c r="DZ768">
        <f>IFERROR(INDEX(ADJ!$A$1:$BZ$1000,MATCH(PAYROLL!$D768,ADJ!A$1:A$500,0),MATCH(PAYROLL!DZ$2,ADJ!$2:$2,0)),0)</f>
        <v/>
      </c>
      <c r="EA768">
        <f>IFERROR(INDEX(ADJ!$A$1:$BZ$1000,MATCH(PAYROLL!$D768,ADJ!A$1:A$500,0),MATCH(PAYROLL!EA$2,ADJ!$2:$2,0)),0)</f>
        <v/>
      </c>
      <c r="EB768">
        <f>IFERROR(INDEX(ADJ!$A$1:$BZ$1000,MATCH(PAYROLL!$D768,ADJ!A$1:A$500,0),MATCH(PAYROLL!EB$2,ADJ!$2:$2,0)),0)</f>
        <v/>
      </c>
      <c r="EC768">
        <f>IFERROR(INDEX(ADJ!$A$1:$BZ$1000,MATCH(PAYROLL!$D768,ADJ!A$1:A$500,0),MATCH(PAYROLL!EC$2,ADJ!$2:$2,0)),0)</f>
        <v/>
      </c>
      <c r="ED768">
        <f>IFERROR(INDEX(ADJ!$A$1:$BZ$1000,MATCH(PAYROLL!$D768,ADJ!A$1:A$500,0),MATCH(PAYROLL!ED$2,ADJ!$2:$2,0)),0)</f>
        <v/>
      </c>
      <c r="EE768">
        <f>IFERROR(INDEX(ADJ!$A$1:$BZ$1000,MATCH(PAYROLL!$D768,ADJ!A$1:A$500,0),MATCH(PAYROLL!EE$2,ADJ!$2:$2,0)),0)</f>
        <v/>
      </c>
      <c r="EF768">
        <f>IFERROR(INDEX(ADJ!$A$1:$BZ$1000,MATCH(PAYROLL!$D768,ADJ!A$1:A$500,0),MATCH(PAYROLL!EF$2,ADJ!$2:$2,0)),0)</f>
        <v/>
      </c>
      <c r="EG768">
        <f>IFERROR(INDEX(ADJ!$A$1:$BZ$1000,MATCH(PAYROLL!$D768,ADJ!A$1:A$500,0),MATCH(PAYROLL!EG$2,ADJ!$2:$2,0)),0)</f>
        <v/>
      </c>
      <c r="EH768">
        <f>IFERROR(INDEX(ADJ!$A$1:$BZ$1000,MATCH(PAYROLL!$D768,ADJ!A$1:A$500,0),MATCH(PAYROLL!EH$2,ADJ!$2:$2,0)),0)</f>
        <v/>
      </c>
      <c r="EI768">
        <f>IFERROR(INDEX(ADJ!$A$1:$BZ$1000,MATCH(PAYROLL!D768,ADJ!A$1:A$500,0),MATCH(PAYROLL!EI$2,ADJ!$2:$2,0)),0)</f>
        <v/>
      </c>
      <c r="EJ768">
        <f>IFERROR(INDEX(ADJ!$A$1:$BZ$1000,MATCH(PAYROLL!$D768,ADJ!A$1:A$500,0),MATCH(PAYROLL!EJ$2,ADJ!$2:$2,0)),0)</f>
        <v/>
      </c>
      <c r="EK768">
        <f>SUM(DZ768:EJ768)</f>
        <v/>
      </c>
    </row>
    <row r="769">
      <c r="A769" t="n">
        <v>767</v>
      </c>
      <c r="B769" t="inlineStr">
        <is>
          <t>Hoàng Thị Diễm</t>
        </is>
      </c>
      <c r="D769" t="inlineStr">
        <is>
          <t>156818-01</t>
        </is>
      </c>
      <c r="S769">
        <f>IFERROR(INDEX(PIS!$A$1:$BZ$1000,MATCH($D769,PIS!C$1:C$500,0),MATCH("Lương CB tháng trước",PIS!$1:$1,0)),0)</f>
        <v/>
      </c>
      <c r="T769">
        <f>IFERROR(INDEX(PIS!$A$1:$BZ$1000,MATCH($D769,PIS!C$1:C$500,0),MATCH("Lương CB hiện tại",PIS!$1:$1,0)),0)</f>
        <v/>
      </c>
      <c r="U769">
        <f>IFERROR(INDEX(PIS!$A$1:$BZ$1000,MATCH($D769,PIS!C$1:C$500,0),MATCH("Lương đóng BHBB",PIS!$1:$1,0)),0)</f>
        <v/>
      </c>
      <c r="V769">
        <f>IFERROR(INDEX(PIS!$A$1:$BZ$1000,MATCH($D769,PIS!C$1:C$500,0),MATCH(V$2,PIS!$2:$2,0)),0)</f>
        <v/>
      </c>
      <c r="W769">
        <f>IFERROR(INDEX(PIS!$A$1:$BZ$1000,MATCH($D769,PIS!C$1:C$500,0),MATCH(W$2,PIS!$2:$2,0)),0)</f>
        <v/>
      </c>
      <c r="X769">
        <f>IFERROR(INDEX(PIS!$A$1:$BZ$1000,MATCH($D769,PIS!C$1:C$500,0),MATCH(X$2,PIS!$2:$2,0)),0)</f>
        <v/>
      </c>
      <c r="Y769">
        <f>IFERROR(INDEX(PIS!$A$1:$BZ$1000,MATCH($D769,PIS!C$1:C$500,0),MATCH(Y$2,PIS!$2:$2,0)),0)</f>
        <v/>
      </c>
      <c r="Z769">
        <f>IFERROR(INDEX(PIS!$A$1:$BZ$1000,MATCH($D769,PIS!C$1:C$500,0),MATCH(Z$2,PIS!$2:$2,0)),0)</f>
        <v/>
      </c>
      <c r="AA769">
        <f>IFERROR(INDEX(PIS!$A$1:$BZ$1000,MATCH($D769,PIS!C$1:C$500,0),MATCH(AA$2,PIS!$2:$2,0)),0)</f>
        <v/>
      </c>
      <c r="AB769">
        <f>IFERROR(INDEX(PIS!$A$1:$BZ$1000,MATCH($D769,PIS!C$1:C$500,0),MATCH(AB$2,PIS!$2:$2,0)),0)</f>
        <v/>
      </c>
      <c r="AC769">
        <f>SUM(V769:AB769)</f>
        <v/>
      </c>
      <c r="AD769">
        <f>IFERROR(INDEX(TIMESHEET!$A$1:$AI$5000,MATCH($D769,TIMESHEET!A$1:A$500,0),MATCH("T100",TIMESHEET!$2:$2,0))-2,0)</f>
        <v/>
      </c>
      <c r="AE769">
        <f>IFERROR(INDEX(TIMESHEET!$A$1:$AI$5000,MATCH($D769,TIMESHEET!A$1:A$500,0),MATCH("T202",TIMESHEET!$2:$2,0)),0)</f>
        <v/>
      </c>
      <c r="AF769">
        <f>IFERROR(INDEX(TIMESHEET!$A$1:$AI$5000,MATCH($D769,TIMESHEET!A$1:A$500,0),MATCH("T302",TIMESHEET!$2:$2,0)),0)</f>
        <v/>
      </c>
      <c r="AG769">
        <f>IFERROR(INDEX(TIMESHEET!$A$1:$AI$5000,MATCH($D769,TIMESHEET!A$1:A$500,0),MATCH("T406",TIMESHEET!$2:$2,0)),0)</f>
        <v/>
      </c>
      <c r="AH769">
        <f>AE769+AG769</f>
        <v/>
      </c>
      <c r="AI769">
        <f>IFERROR(INDEX(TIMESHEET!$A$1:$AI$5000,MATCH($D769,TIMESHEET!A$1:A$500,0),MATCH("T701",TIMESHEET!$2:$2,0)),0)</f>
        <v/>
      </c>
      <c r="AJ769">
        <f>IFERROR(INDEX(TIMESHEET!$A$1:$AI$5000,MATCH($D769,TIMESHEET!B$1:B$500,0),MATCH("T320",TIMESHEET!$2:$2,0)),0)</f>
        <v/>
      </c>
      <c r="AK769">
        <f>IFERROR(IF(LEFT(INDEX(PIS!O$1:O$500,MATCH(D769,PIS!C$1:C$500)),1)="M",T769/AD769*SUM(AE769:AG769),T769*AD769),0)</f>
        <v/>
      </c>
      <c r="AL769">
        <f>IFERROR(INDEX(ADJ!$A$1:$BZ$1000,MATCH(PAYROLL!D769,ADJ!A$1:A$500,0),MATCH(PAYROLL!AL$2,ADJ!$2:$2,0)),0)</f>
        <v/>
      </c>
      <c r="AM769">
        <f>SUM(AK769:AL769)</f>
        <v/>
      </c>
      <c r="AN769">
        <f>IFERROR(ROUND(V769/$AD769*$AH769,0),0)</f>
        <v/>
      </c>
      <c r="AO769">
        <f>IFERROR(ROUND(W769/$AD769*$AH769,0),0)</f>
        <v/>
      </c>
      <c r="AP769">
        <f>IFERROR(ROUND(X769/$AD769*$AE769,0),0)</f>
        <v/>
      </c>
      <c r="AQ769">
        <f>IFERROR(ROUND(Y769/$AD769*$AH769,0),0)</f>
        <v/>
      </c>
      <c r="AR769">
        <f>IFERROR(ROUND(Z769/$AD769*$AH769,0),0)</f>
        <v/>
      </c>
      <c r="AS769">
        <f>IFERROR(ROUND(AA769/$AD769*$AH769,0),0)</f>
        <v/>
      </c>
      <c r="AT769">
        <f>IFERROR(IF((AE769+AF769+AG769)&gt;13,AB769,ROUND(AB769/AD769*AH769,0)),0)</f>
        <v/>
      </c>
      <c r="AU769">
        <f>IFERROR(INDEX(ADJ!$A$1:$BZ$1000,MATCH(PAYROLL!D769,ADJ!A$1:A$500,0),MATCH(PAYROLL!AU$2,ADJ!$2:$2,0)),0)</f>
        <v/>
      </c>
      <c r="AV769">
        <f>ROUND(SUM(AN769:AU769),0)</f>
        <v/>
      </c>
      <c r="AW769">
        <f>IFERROR(INDEX(TIMESHEET!$A$1:$AI$5000,MATCH(PAYROLL!D769,TIMESHEET!A$1:A$500,0),MATCH("T620",TIMESHEET!$2:$2,0)),0)</f>
        <v/>
      </c>
      <c r="AX769">
        <f>IFERROR(INDEX(TIMESHEET!$A$1:$AI$5000,MATCH(PAYROLL!D769,TIMESHEET!A$1:A$500,0),MATCH("T601",TIMESHEET!$2:$2,0)),0)</f>
        <v/>
      </c>
      <c r="AY769">
        <f>IFERROR(INDEX(TIMESHEET!$A$1:$AI$5000,MATCH(PAYROLL!D769,TIMESHEET!A$1:A$500,0),MATCH("T602",TIMESHEET!$2:$2,0)),0)</f>
        <v/>
      </c>
      <c r="AZ769">
        <f>IFERROR(INDEX(TIMESHEET!$A$1:$AI$5000,MATCH(PAYROLL!D769,TIMESHEET!A$1:A$500,0),MATCH("T603",TIMESHEET!$2:$2,0)),0)</f>
        <v/>
      </c>
      <c r="BA769">
        <f>IFERROR(INDEX(TIMESHEET!$A$1:$AI$5000,MATCH(PAYROLL!D769,TIMESHEET!A$1:A$500,0),MATCH("T611",TIMESHEET!$2:$2,0)),0)</f>
        <v/>
      </c>
      <c r="BB769">
        <f>IFERROR(INDEX(TIMESHEET!$A$1:$AI$5000,MATCH(PAYROLL!D769,TIMESHEET!A$1:A$500,0),MATCH("T612",TIMESHEET!$2:$2,0)),0)</f>
        <v/>
      </c>
      <c r="BC769">
        <f>IFERROR(INDEX(TIMESHEET!$A$1:$AI$5000,MATCH(PAYROLL!D769,TIMESHEET!A$1:A$500,0),MATCH("T613",TIMESHEET!$2:$2,0)),0)</f>
        <v/>
      </c>
      <c r="BD769">
        <f>IFERROR(INDEX(TIMESHEET!$A$1:$AI$5000,MATCH(PAYROLL!D769,TIMESHEET!A$1:A$500,0),MATCH("T500",TIMESHEET!$2:$2,0)),0)</f>
        <v/>
      </c>
      <c r="BE769">
        <f>IFERROR(IF(LEFT(INDEX(PIS!O$1:O$500,MATCH(D769,PIS!C$1:C$500)),1)="M",T769/AD769/8*(AW769+AX769*1.5+AY769*2+AZ769*3+BA769*2.1+BB769*2.7+BC769*3.9+BD769*0.3),T769/8*(AW769+AX769*1.5+AY769*2+AZ769*3+BA769*2.1+BB769*2.7+BC769*3.9+BD769*0.3)),0)</f>
        <v/>
      </c>
      <c r="BF769">
        <f>IFERROR(INDEX(ADJ!$A$1:$BZ$1000,MATCH(PAYROLL!$D769,ADJ!A$1:A$500,0),MATCH(PAYROLL!BF$2,ADJ!$2:$2,0)),0)</f>
        <v/>
      </c>
      <c r="BG769">
        <f>IFERROR(INDEX(ADJ!$A$1:$BZ$1000,MATCH(PAYROLL!D769,ADJ!A$1:A$500,0),MATCH(PAYROLL!BG$2,ADJ!$2:$2,0)),0)</f>
        <v/>
      </c>
      <c r="BH769">
        <f>IFERROR(INDEX(ADJ!$A$1:$BZ$1000,MATCH(PAYROLL!D769,ADJ!A$1:A$500,0),MATCH(PAYROLL!BH$2,ADJ!$2:$2,0)),0)</f>
        <v/>
      </c>
      <c r="BI769">
        <f>IFERROR(INDEX(ADJ!$A$1:$BZ$1000,MATCH(PAYROLL!D769,ADJ!A$1:A$500,0),MATCH(PAYROLL!BI$2,ADJ!$2:$2,0)),0)</f>
        <v/>
      </c>
      <c r="BJ769">
        <f>IFERROR(INDEX(ADJ!$A$1:$BZ$1000,MATCH(PAYROLL!D769,ADJ!A$1:A$500,0),MATCH(PAYROLL!BJ$2,ADJ!$2:$2,0)),0)</f>
        <v/>
      </c>
      <c r="BK769">
        <f>SUM(BF769:BJ769)</f>
        <v/>
      </c>
      <c r="BL769">
        <f>IFERROR(INDEX(ADJ!$A$1:$BZ$1000,MATCH(PAYROLL!D769,ADJ!A$1:A$500,0),MATCH(PAYROLL!BL$2,ADJ!$2:$2,0)),0)</f>
        <v/>
      </c>
      <c r="BM769">
        <f>IFERROR(INDEX(ADJ!$A$1:$BZ$1000,MATCH(PAYROLL!D769,ADJ!A$1:A$500,0),MATCH(PAYROLL!BM$2,ADJ!$2:$2,0)),0)</f>
        <v/>
      </c>
      <c r="BN769">
        <f>IFERROR(INDEX(ADJ!$A$1:$BZ$1000,MATCH(PAYROLL!D769,ADJ!A$1:A$500,0),MATCH(PAYROLL!BN$2,ADJ!$2:$2,0)),0)</f>
        <v/>
      </c>
      <c r="BO769">
        <f>IFERROR(INDEX(ADJ!$A$1:$BZ$1000,MATCH(PAYROLL!D769,ADJ!A$1:A$500,0),MATCH(PAYROLL!BO$2,ADJ!$2:$2,0)),0)</f>
        <v/>
      </c>
      <c r="BP769">
        <f>SUM(AM769,AV769,BE769,BK769,BL769:BO769)</f>
        <v/>
      </c>
      <c r="BQ769">
        <f>BO769</f>
        <v/>
      </c>
      <c r="BR769">
        <f>IFERROR(ROUND(IF(LEFT(INDEX(PIS!O$1:O$500,MATCH(D769,PIS!C$1:C$500)),1)="D",T769/8*(BD769*0.3),IF(LEFT(INDEX(PIS!O$1:O$500,MATCH(D769,PIS!C$1:C$500)),1)="H",T769*($BD769*0.3),T769/$AD769/8*($BD769*0.3))),0),0)</f>
        <v/>
      </c>
      <c r="BS769">
        <f>IF(AP769&lt;1,0,MIN(AP769,730000))</f>
        <v/>
      </c>
      <c r="BT769">
        <f>IFERROR(ROUND((BE769-SUM(AW769:BC769)*T769/AD769/8),0)-BR769,0)</f>
        <v/>
      </c>
      <c r="BU769">
        <f>AO769</f>
        <v/>
      </c>
      <c r="BV769">
        <f>SUM(BQ769:BU769)</f>
        <v/>
      </c>
      <c r="BW769">
        <f>BP769-BV769</f>
        <v/>
      </c>
      <c r="BX769">
        <f>IFERROR(IF(RIGHT(INDEX(PIS!O$1:O$500,MATCH(D769,PIS!C$1:C$500)),5)="Gross",MIN(U769+V769,VLOOKUP("R700",TSC!B:C,2,0)*VLOOKUP("R101",TSC!B:C,2,0))*VLOOKUP("R701",TSC!B:C,2,0)%,0),0)</f>
        <v/>
      </c>
      <c r="BY769">
        <f>IFERROR(IF(RIGHT(INDEX(PIS!O$1:O$500,MATCH(D769,PIS!C$1:C$500)),5)="Gross",MIN(U769+V769,VLOOKUP("R700",TSC!B:C,2,0)*VLOOKUP("R101",TSC!B:C,2,0))*VLOOKUP("T704",TSC!B:C,2,0)%,0),0)</f>
        <v/>
      </c>
      <c r="BZ769">
        <f>IFERROR(IF(RIGHT(INDEX(PIS!O$1:O$500,MATCH(D769,PIS!C$1:C$500)),5)="Gross",MIN(U769+V769,VLOOKUP("R700",TSC!B:C,2,0)*VLOOKUP("1",TSC!F:G,2,0))*VLOOKUP("T705",TSC!B:C,2,0)%,0),0)</f>
        <v/>
      </c>
      <c r="CA769">
        <f>IFERROR(INDEX(ADJ!$A$1:$BZ$1000,MATCH(PAYROLL!D769,ADJ!A$1:A$500,0),MATCH(PAYROLL!CA$2,ADJ!$2:$2,0)),0)</f>
        <v/>
      </c>
      <c r="CB769">
        <f>IFERROR(INDEX(ADJ!$A$1:$BZ$1000,MATCH(PAYROLL!D769,ADJ!A$1:A$500,0),MATCH(PAYROLL!CB$2,ADJ!$2:$2,0)),0)</f>
        <v/>
      </c>
      <c r="CC769">
        <f>SUM(BX769:CB769)</f>
        <v/>
      </c>
      <c r="CD769">
        <f>IFERROR(INDEX(PIS!$A$1:$BZ$1000,MATCH(PAYROLL!D769,PIS!C$1:C$500,0),MATCH(PAYROLL!CD$1,PIS!$1:$1,0)),0)</f>
        <v/>
      </c>
      <c r="CE769">
        <f>IFERROR(IF(OR(INDEX(PIS!P$1:P$500,MATCH(D769,PIS!C$1:C$500,0))="LT2",INDEX(PIS!P$1:P$500,MATCH(D769,PIS!C$1:C$500,0))="P10"),0,SUM(CC769,CD769*VLOOKUP("R601",TSC!B:C,2,0),VLOOKUP("R602",TSC!B:C,2,0))),0)</f>
        <v/>
      </c>
      <c r="CF769">
        <f>MAX(BW769-CE769,0)</f>
        <v/>
      </c>
      <c r="CG769">
        <f>IFERROR(IF(OR(RIGHT(INDEX(PIS!P$1:P$500,MATCH(D769,PIS!C$1:C$500)),5)="P10",RIGHT(INDEX(PIS!P$1:P$500,MATCH(D769,PIS!C$1:C$500)),5)="CK"),0,IF(CF769&lt;=5000000,CF769*5%,IF(CF769&lt;=10000000,CF769*10%-250000,IF(CF769&lt;=18000000,CF769*15%-750000,IF(CF769&lt;=32000000,CF769*20%-1650000,IF(CF769&lt;=52000000,CF769*25%-3250000,IF(CF769&lt;=80000000,BH769*30%-5850000,CF769*35%-9850000))))))),0)</f>
        <v/>
      </c>
      <c r="CH769">
        <f>IFERROR(IF(OR(INDEX(PIS!P$1:P$500,MATCH(D769,PIS!C$1:C$500))="LT",INDEX(PIS!P$1:P$500,MATCH(D769,PIS!C$1:C$500))="CK"),0,IF(CF769&lt;2000000,0,CF769*10%)),0)</f>
        <v/>
      </c>
      <c r="CI769">
        <f>IFERROR(INDEX(ADJ!$A$1:$BZ$1000,MATCH(PAYROLL!D769,ADJ!A$1:A$500,0),MATCH(PAYROLL!CI$2,ADJ!$2:$2,0)),0)</f>
        <v/>
      </c>
      <c r="CJ769">
        <f>IFERROR(INDEX(ADJ!$A$1:$BZ$1000,MATCH(PAYROLL!D769,ADJ!A$1:A$500,0),MATCH(PAYROLL!CJ$2,ADJ!$2:$2,0)),0)</f>
        <v/>
      </c>
      <c r="CK769">
        <f>IFERROR(INDEX(ADJ!$A$1:$BZ$1000,MATCH(PAYROLL!D769,ADJ!A$1:A$500,0),MATCH(PAYROLL!CK$2,ADJ!$2:$2,0)),0)</f>
        <v/>
      </c>
      <c r="CL769">
        <f>SUM(CG769:CK769)</f>
        <v/>
      </c>
      <c r="CM769">
        <f>ROUND(SUM(CH769:CK769),0)</f>
        <v/>
      </c>
      <c r="CN769">
        <f>IFERROR(INDEX(CSDA!D$1:D$500,MATCH($CN$2,CSDA!C$1:C$500,0))*INDEX(PIS!V$1:V$500,MATCH(D769,PIS!C$1:C$500))+INDEX(ADJ!$A$1:$BZ$1000,MATCH(PAYROLL!D769,ADJ!A$1:A$500,0),MATCH(PAYROLL!CN$2,ADJ!$2:$2,0)),0)</f>
        <v/>
      </c>
      <c r="CO769">
        <f>IFERROR(INDEX(ADJ!$A$1:$BZ$1000,MATCH(PAYROLL!D769,ADJ!A$1:A$500,0),MATCH(PAYROLL!CO$2,ADJ!$2:$2,0)),0)</f>
        <v/>
      </c>
      <c r="CP769">
        <f>IFERROR(INDEX(ADJ!$A$1:$BZ$1000,MATCH(PAYROLL!D769,ADJ!A$1:A$500,0),MATCH(PAYROLL!CP$2,ADJ!$2:$2,0)),0)</f>
        <v/>
      </c>
      <c r="CQ769">
        <f>BP769-CL769-CI769-CM769-CN769-CO769-CP769-CC769</f>
        <v/>
      </c>
      <c r="CR769">
        <f>IFERROR(IF(RIGHT(INDEX(PIS!O$1:O$500,MATCH(D769,PIS!C$1:C$500,0)),5)="Gross",MIN(U769+V769,VLOOKUP("R700",TSC!B:C,2,0)*VLOOKUP("R101",TSC!B:C,2,0))*(VLOOKUP("T711",TSC!B:C,2,0)+VLOOKUP("T712",TSC!B:C,2,0))%,MIN(T769+V769,VLOOKUP("R700",TSC!B:C,2,0)*VLOOKUP("R101",TSC!B:C,2,0))*(VLOOKUP("T711",TSC!B:C,2,0)+VLOOKUP("T712",TSC!B:C,2,0)+VLOOKUP("R701",TSC!B:C,2,0))%),0)</f>
        <v/>
      </c>
      <c r="CS769">
        <f>IFERROR(IF(RIGHT(INDEX(PIS!O$1:O$500,MATCH(D769,PIS!C$1:C$500,0)),5)="Gross",MIN(U769+V769,VLOOKUP("R700",TSC!B:C,2,0)*VLOOKUP("R101",TSC!B:C,2,0))*(VLOOKUP("T714",TSC!B:C,2,0))%,MIN(T769+V769,VLOOKUP("R700",TSC!B:C,2,0)*VLOOKUP("R101",TSC!B:C,2,0))*(VLOOKUP("T704",TSC!B:C,2,0)+VLOOKUP("T714",TSC!B:C,2,0))%),0)</f>
        <v/>
      </c>
      <c r="CT769">
        <f>IFERROR(IF(RIGHT(INDEX(PIS!O$1:O$500,MATCH(D769,PIS!C$1:C$500,0)),5)="Gross",MIN(U769+V769,VLOOKUP("R700",TSC!B:C,2,0)*VLOOKUP("R101",TSC!B:C,2,0))*VLOOKUP("T705",TSC!B:C,2,0)%,MIN(T769+V769,VLOOKUP("R700",TSC!B:C,2,0)*VLOOKUP("R101",TSC!B:C,2,0))*VLOOKUP("T705",TSC!B:C,2,0)%),0)</f>
        <v/>
      </c>
      <c r="CU769">
        <f>IFERROR(IF(RIGHT(INDEX(PIS!O$1:O$500,MATCH(D769,PIS!C$1:C$500,0)),5)="Gross",MIN(U769+V769,VLOOKUP("R700",TSC!B:C,2,0)*VLOOKUP("R101",TSC!B:C,2,0))*(VLOOKUP("T713",TSC!B:C,2,0))%,MIN(T769+V769,VLOOKUP("R700",TSC!B:C,2,0)*VLOOKUP("R101",TSC!B:C,2,0))*(VLOOKUP("T713",TSC!B:C,2,0))%),0)</f>
        <v/>
      </c>
      <c r="CV769">
        <f>IFERROR(INDEX(ADJ!$A$1:$BZ$1000,MATCH(PAYROLL!D769,ADJ!A$1:A$500,0),MATCH(PAYROLL!CV$2,ADJ!$2:$2,0)),0)</f>
        <v/>
      </c>
      <c r="CW769">
        <f>IFERROR(INDEX(ADJ!$A$1:$BZ$1000,MATCH(PAYROLL!D769,ADJ!A$1:A$500,0),MATCH(PAYROLL!CW$2,ADJ!$2:$2,0)),0)</f>
        <v/>
      </c>
      <c r="CX769">
        <f>SUM(CR769:CW769)</f>
        <v/>
      </c>
      <c r="CY769">
        <f>ROUND(IF(CR769&gt;0,T769+V769*VLOOKUP("R202",TSC!$B$1:$C$500,2,0),0),0)</f>
        <v/>
      </c>
      <c r="CZ769">
        <f>IFERROR(INDEX(CSDA!D$1:D$500,MATCH($CZ$2,CSDA!C$1:C$500,0)),0)</f>
        <v/>
      </c>
      <c r="DA769">
        <f>ROUND(T769*0.7%,0)</f>
        <v/>
      </c>
      <c r="DB769">
        <f>ROUND(T769/12,0)</f>
        <v/>
      </c>
      <c r="DC769">
        <f ref="DC769" t="array">IFERROR(INDEX(CSDA!D$1:D$500,MATCH("Trích giữ"&amp;PAYROLL!DC$2,CSDA!A$1:A$500&amp;CSDA!C$1:C$500,0)),0)</f>
        <v/>
      </c>
      <c r="DD769">
        <f ref="DD769" t="array">IFERROR(INDEX(CSDA!D$1:D$500,MATCH("Trích giữ"&amp;PAYROLL!DD$2,CSDA!A$1:A$500&amp;CSDA!C$1:C$500,0)),0)</f>
        <v/>
      </c>
      <c r="DE769">
        <f ref="DE769" t="array">IFERROR(INDEX(CSDA!D$1:D$500,MATCH("Trích giữ"&amp;PAYROLL!DE$2,CSDA!A$1:A$500&amp;CSDA!C$1:C$500,0)),0)</f>
        <v/>
      </c>
      <c r="DF769">
        <f>IFERROR(INDEX(CSDA!D$1:D$500,MATCH(PAYROLL!DF$2,CSDA!C$1:C$500,0)),0)</f>
        <v/>
      </c>
      <c r="DG769">
        <f ref="DG769" t="array">IFERROR(INDEX(CSDA!D$1:D$500,MATCH("Trích giữ"&amp;PAYROLL!DG$2,CSDA!A$1:A$500&amp;CSDA!C$1:C$500,0)),0)</f>
        <v/>
      </c>
      <c r="DH769">
        <f>ROUND(T769/26,0)</f>
        <v/>
      </c>
      <c r="DI769">
        <f ref="DI769" t="array">IFERROR(INDEX(CSDA!D$1:D$500,MATCH("Trích giữ"&amp;PAYROLL!DI$2,CSDA!A$1:A$500&amp;CSDA!C$1:C$500,0)),0)</f>
        <v/>
      </c>
      <c r="DJ769">
        <f>IF(U769=0,T769*21.5%-BL769,0)</f>
        <v/>
      </c>
      <c r="DK769">
        <f ref="DK769" t="array">IFERROR(INDEX(CSDA!D$1:D$500,MATCH("Trích giữ"&amp;PAYROLL!DK$2,CSDA!A$1:A$500&amp;CSDA!C$1:C$500,0)),0)</f>
        <v/>
      </c>
      <c r="DL769">
        <f>IFERROR(INDEX(CSDA!D$1:D$500,MATCH(PAYROLL!DL$2,CSDA!C$1:C$500,0))/12,0)</f>
        <v/>
      </c>
      <c r="DM769">
        <f>SUM(DB769:DL769)</f>
        <v/>
      </c>
      <c r="DN769">
        <f>IFERROR(INDEX(ADJ!$A$1:$BZ$1000,MATCH(PAYROLL!D769,ADJ!A$1:A$500,0),MATCH(PAYROLL!DN$2,ADJ!$2:$2,0)),0)</f>
        <v/>
      </c>
      <c r="DO769">
        <f>IFERROR(SUM(BP769,DM769:DN769,CX769:DA769)-DT769,0)</f>
        <v/>
      </c>
      <c r="DP769">
        <f ref="DP769" t="array">SUM(BW769*IFERROR(INDEX(CSDA!D$1:D$500,MATCH(BW$2,CSDA!C$1:C$500,0)),0)%,CX769*IFERROR(INDEX(CSDA!D$1:D$500,MATCH(CX$2,CSDA!C$1:C$500,0)),0)%,DA769*IFERROR(INDEX(CSDA!D$1:D$500,MATCH(DA$2,CSDA!C$1:C$500,0)),0)%,DB769*IFERROR(INDEX(CSDA!D$1:D$500,MATCH(DB$2,CSDA!C$1:C$500,0)),0)%,DF769*IFERROR(INDEX(CSDA!D$1:D$500,MATCH("Phí dịch vụ"&amp;PAYROLL!DF$2,CSDA!A$1:A$500&amp;CSDA!C$1:C$500,0)),0)%,DC769*IFERROR(INDEX(CSDA!D$1:D$500,MATCH("Phí dịch vụ"&amp;PAYROLL!DC$2,CSDA!A$1:A$500&amp;CSDA!C$1:C$500,0)),0)%,DH769*IFERROR(INDEX(CSDA!D$1:D$500,MATCH("Phí dịch vụ"&amp;PAYROLL!DH$2,CSDA!A$1:A$500&amp;CSDA!C$1:C$500,0)),0)%,DJ769*IFERROR(INDEX(CSDA!D$1:D$500,MATCH("Phí dịch vụ"&amp;PAYROLL!DJ$2,CSDA!A$1:A$500&amp;CSDA!C$1:C$500,0)),0)%,BN769*IFERROR(INDEX(CSDA!D$1:D$500,MATCH(BN$2,CSDA!C$1:C$500,0)),0)%)-BN769*7%</f>
        <v/>
      </c>
      <c r="DQ769">
        <f>IFERROR(INDEX(ADJ!$A$1:$BZ$1000,MATCH(PAYROLL!D769,ADJ!A$1:A$500,0),MATCH(PAYROLL!DQ$2,ADJ!$2:$2,0)),0)</f>
        <v/>
      </c>
      <c r="DR769">
        <f>IFERROR(INDEX(ADJ!$A$1:$BZ$1000,MATCH(PAYROLL!D769,ADJ!A$1:A$500,0),MATCH(PAYROLL!DR$2,ADJ!$2:$2,0)),0)</f>
        <v/>
      </c>
      <c r="DS769">
        <f>SUM(DP769:DR769)</f>
        <v/>
      </c>
      <c r="DT769">
        <f>EK769</f>
        <v/>
      </c>
      <c r="DU769">
        <f>SUM(DO769:DR769)</f>
        <v/>
      </c>
      <c r="DV769">
        <f>ROUND(DU769*0.1,0)</f>
        <v/>
      </c>
      <c r="DW769">
        <f>DU769+DV769</f>
        <v/>
      </c>
      <c r="DZ769">
        <f>IFERROR(INDEX(ADJ!$A$1:$BZ$1000,MATCH(PAYROLL!$D769,ADJ!A$1:A$500,0),MATCH(PAYROLL!DZ$2,ADJ!$2:$2,0)),0)</f>
        <v/>
      </c>
      <c r="EA769">
        <f>IFERROR(INDEX(ADJ!$A$1:$BZ$1000,MATCH(PAYROLL!$D769,ADJ!A$1:A$500,0),MATCH(PAYROLL!EA$2,ADJ!$2:$2,0)),0)</f>
        <v/>
      </c>
      <c r="EB769">
        <f>IFERROR(INDEX(ADJ!$A$1:$BZ$1000,MATCH(PAYROLL!$D769,ADJ!A$1:A$500,0),MATCH(PAYROLL!EB$2,ADJ!$2:$2,0)),0)</f>
        <v/>
      </c>
      <c r="EC769">
        <f>IFERROR(INDEX(ADJ!$A$1:$BZ$1000,MATCH(PAYROLL!$D769,ADJ!A$1:A$500,0),MATCH(PAYROLL!EC$2,ADJ!$2:$2,0)),0)</f>
        <v/>
      </c>
      <c r="ED769">
        <f>IFERROR(INDEX(ADJ!$A$1:$BZ$1000,MATCH(PAYROLL!$D769,ADJ!A$1:A$500,0),MATCH(PAYROLL!ED$2,ADJ!$2:$2,0)),0)</f>
        <v/>
      </c>
      <c r="EE769">
        <f>IFERROR(INDEX(ADJ!$A$1:$BZ$1000,MATCH(PAYROLL!$D769,ADJ!A$1:A$500,0),MATCH(PAYROLL!EE$2,ADJ!$2:$2,0)),0)</f>
        <v/>
      </c>
      <c r="EF769">
        <f>IFERROR(INDEX(ADJ!$A$1:$BZ$1000,MATCH(PAYROLL!$D769,ADJ!A$1:A$500,0),MATCH(PAYROLL!EF$2,ADJ!$2:$2,0)),0)</f>
        <v/>
      </c>
      <c r="EG769">
        <f>IFERROR(INDEX(ADJ!$A$1:$BZ$1000,MATCH(PAYROLL!$D769,ADJ!A$1:A$500,0),MATCH(PAYROLL!EG$2,ADJ!$2:$2,0)),0)</f>
        <v/>
      </c>
      <c r="EH769">
        <f>IFERROR(INDEX(ADJ!$A$1:$BZ$1000,MATCH(PAYROLL!$D769,ADJ!A$1:A$500,0),MATCH(PAYROLL!EH$2,ADJ!$2:$2,0)),0)</f>
        <v/>
      </c>
      <c r="EI769">
        <f>IFERROR(INDEX(ADJ!$A$1:$BZ$1000,MATCH(PAYROLL!D769,ADJ!A$1:A$500,0),MATCH(PAYROLL!EI$2,ADJ!$2:$2,0)),0)</f>
        <v/>
      </c>
      <c r="EJ769">
        <f>IFERROR(INDEX(ADJ!$A$1:$BZ$1000,MATCH(PAYROLL!$D769,ADJ!A$1:A$500,0),MATCH(PAYROLL!EJ$2,ADJ!$2:$2,0)),0)</f>
        <v/>
      </c>
      <c r="EK769">
        <f>SUM(DZ769:EJ769)</f>
        <v/>
      </c>
    </row>
    <row r="770">
      <c r="A770" t="n">
        <v>768</v>
      </c>
      <c r="B770" t="inlineStr">
        <is>
          <t>Bùi Đức Nguyên</t>
        </is>
      </c>
      <c r="D770" t="inlineStr">
        <is>
          <t>156820-01</t>
        </is>
      </c>
      <c r="S770">
        <f>IFERROR(INDEX(PIS!$A$1:$BZ$1000,MATCH($D770,PIS!C$1:C$500,0),MATCH("Lương CB tháng trước",PIS!$1:$1,0)),0)</f>
        <v/>
      </c>
      <c r="T770">
        <f>IFERROR(INDEX(PIS!$A$1:$BZ$1000,MATCH($D770,PIS!C$1:C$500,0),MATCH("Lương CB hiện tại",PIS!$1:$1,0)),0)</f>
        <v/>
      </c>
      <c r="U770">
        <f>IFERROR(INDEX(PIS!$A$1:$BZ$1000,MATCH($D770,PIS!C$1:C$500,0),MATCH("Lương đóng BHBB",PIS!$1:$1,0)),0)</f>
        <v/>
      </c>
      <c r="V770">
        <f>IFERROR(INDEX(PIS!$A$1:$BZ$1000,MATCH($D770,PIS!C$1:C$500,0),MATCH(V$2,PIS!$2:$2,0)),0)</f>
        <v/>
      </c>
      <c r="W770">
        <f>IFERROR(INDEX(PIS!$A$1:$BZ$1000,MATCH($D770,PIS!C$1:C$500,0),MATCH(W$2,PIS!$2:$2,0)),0)</f>
        <v/>
      </c>
      <c r="X770">
        <f>IFERROR(INDEX(PIS!$A$1:$BZ$1000,MATCH($D770,PIS!C$1:C$500,0),MATCH(X$2,PIS!$2:$2,0)),0)</f>
        <v/>
      </c>
      <c r="Y770">
        <f>IFERROR(INDEX(PIS!$A$1:$BZ$1000,MATCH($D770,PIS!C$1:C$500,0),MATCH(Y$2,PIS!$2:$2,0)),0)</f>
        <v/>
      </c>
      <c r="Z770">
        <f>IFERROR(INDEX(PIS!$A$1:$BZ$1000,MATCH($D770,PIS!C$1:C$500,0),MATCH(Z$2,PIS!$2:$2,0)),0)</f>
        <v/>
      </c>
      <c r="AA770">
        <f>IFERROR(INDEX(PIS!$A$1:$BZ$1000,MATCH($D770,PIS!C$1:C$500,0),MATCH(AA$2,PIS!$2:$2,0)),0)</f>
        <v/>
      </c>
      <c r="AB770">
        <f>IFERROR(INDEX(PIS!$A$1:$BZ$1000,MATCH($D770,PIS!C$1:C$500,0),MATCH(AB$2,PIS!$2:$2,0)),0)</f>
        <v/>
      </c>
      <c r="AC770">
        <f>SUM(V770:AB770)</f>
        <v/>
      </c>
      <c r="AD770">
        <f>IFERROR(INDEX(TIMESHEET!$A$1:$AI$5000,MATCH($D770,TIMESHEET!A$1:A$500,0),MATCH("T100",TIMESHEET!$2:$2,0))-2,0)</f>
        <v/>
      </c>
      <c r="AE770">
        <f>IFERROR(INDEX(TIMESHEET!$A$1:$AI$5000,MATCH($D770,TIMESHEET!A$1:A$500,0),MATCH("T202",TIMESHEET!$2:$2,0)),0)</f>
        <v/>
      </c>
      <c r="AF770">
        <f>IFERROR(INDEX(TIMESHEET!$A$1:$AI$5000,MATCH($D770,TIMESHEET!A$1:A$500,0),MATCH("T302",TIMESHEET!$2:$2,0)),0)</f>
        <v/>
      </c>
      <c r="AG770">
        <f>IFERROR(INDEX(TIMESHEET!$A$1:$AI$5000,MATCH($D770,TIMESHEET!A$1:A$500,0),MATCH("T406",TIMESHEET!$2:$2,0)),0)</f>
        <v/>
      </c>
      <c r="AH770">
        <f>AE770+AG770</f>
        <v/>
      </c>
      <c r="AI770">
        <f>IFERROR(INDEX(TIMESHEET!$A$1:$AI$5000,MATCH($D770,TIMESHEET!A$1:A$500,0),MATCH("T701",TIMESHEET!$2:$2,0)),0)</f>
        <v/>
      </c>
      <c r="AJ770">
        <f>IFERROR(INDEX(TIMESHEET!$A$1:$AI$5000,MATCH($D770,TIMESHEET!B$1:B$500,0),MATCH("T320",TIMESHEET!$2:$2,0)),0)</f>
        <v/>
      </c>
      <c r="AK770">
        <f>IFERROR(IF(LEFT(INDEX(PIS!O$1:O$500,MATCH(D770,PIS!C$1:C$500)),1)="M",T770/AD770*SUM(AE770:AG770),T770*AD770),0)</f>
        <v/>
      </c>
      <c r="AL770">
        <f>IFERROR(INDEX(ADJ!$A$1:$BZ$1000,MATCH(PAYROLL!D770,ADJ!A$1:A$500,0),MATCH(PAYROLL!AL$2,ADJ!$2:$2,0)),0)</f>
        <v/>
      </c>
      <c r="AM770">
        <f>SUM(AK770:AL770)</f>
        <v/>
      </c>
      <c r="AN770">
        <f>IFERROR(ROUND(V770/$AD770*$AH770,0),0)</f>
        <v/>
      </c>
      <c r="AO770">
        <f>IFERROR(ROUND(W770/$AD770*$AH770,0),0)</f>
        <v/>
      </c>
      <c r="AP770">
        <f>IFERROR(ROUND(X770/$AD770*$AE770,0),0)</f>
        <v/>
      </c>
      <c r="AQ770">
        <f>IFERROR(ROUND(Y770/$AD770*$AH770,0),0)</f>
        <v/>
      </c>
      <c r="AR770">
        <f>IFERROR(ROUND(Z770/$AD770*$AH770,0),0)</f>
        <v/>
      </c>
      <c r="AS770">
        <f>IFERROR(ROUND(AA770/$AD770*$AH770,0),0)</f>
        <v/>
      </c>
      <c r="AT770">
        <f>IFERROR(IF((AE770+AF770+AG770)&gt;13,AB770,ROUND(AB770/AD770*AH770,0)),0)</f>
        <v/>
      </c>
      <c r="AU770">
        <f>IFERROR(INDEX(ADJ!$A$1:$BZ$1000,MATCH(PAYROLL!D770,ADJ!A$1:A$500,0),MATCH(PAYROLL!AU$2,ADJ!$2:$2,0)),0)</f>
        <v/>
      </c>
      <c r="AV770">
        <f>ROUND(SUM(AN770:AU770),0)</f>
        <v/>
      </c>
      <c r="AW770">
        <f>IFERROR(INDEX(TIMESHEET!$A$1:$AI$5000,MATCH(PAYROLL!D770,TIMESHEET!A$1:A$500,0),MATCH("T620",TIMESHEET!$2:$2,0)),0)</f>
        <v/>
      </c>
      <c r="AX770">
        <f>IFERROR(INDEX(TIMESHEET!$A$1:$AI$5000,MATCH(PAYROLL!D770,TIMESHEET!A$1:A$500,0),MATCH("T601",TIMESHEET!$2:$2,0)),0)</f>
        <v/>
      </c>
      <c r="AY770">
        <f>IFERROR(INDEX(TIMESHEET!$A$1:$AI$5000,MATCH(PAYROLL!D770,TIMESHEET!A$1:A$500,0),MATCH("T602",TIMESHEET!$2:$2,0)),0)</f>
        <v/>
      </c>
      <c r="AZ770">
        <f>IFERROR(INDEX(TIMESHEET!$A$1:$AI$5000,MATCH(PAYROLL!D770,TIMESHEET!A$1:A$500,0),MATCH("T603",TIMESHEET!$2:$2,0)),0)</f>
        <v/>
      </c>
      <c r="BA770">
        <f>IFERROR(INDEX(TIMESHEET!$A$1:$AI$5000,MATCH(PAYROLL!D770,TIMESHEET!A$1:A$500,0),MATCH("T611",TIMESHEET!$2:$2,0)),0)</f>
        <v/>
      </c>
      <c r="BB770">
        <f>IFERROR(INDEX(TIMESHEET!$A$1:$AI$5000,MATCH(PAYROLL!D770,TIMESHEET!A$1:A$500,0),MATCH("T612",TIMESHEET!$2:$2,0)),0)</f>
        <v/>
      </c>
      <c r="BC770">
        <f>IFERROR(INDEX(TIMESHEET!$A$1:$AI$5000,MATCH(PAYROLL!D770,TIMESHEET!A$1:A$500,0),MATCH("T613",TIMESHEET!$2:$2,0)),0)</f>
        <v/>
      </c>
      <c r="BD770">
        <f>IFERROR(INDEX(TIMESHEET!$A$1:$AI$5000,MATCH(PAYROLL!D770,TIMESHEET!A$1:A$500,0),MATCH("T500",TIMESHEET!$2:$2,0)),0)</f>
        <v/>
      </c>
      <c r="BE770">
        <f>IFERROR(IF(LEFT(INDEX(PIS!O$1:O$500,MATCH(D770,PIS!C$1:C$500)),1)="M",T770/AD770/8*(AW770+AX770*1.5+AY770*2+AZ770*3+BA770*2.1+BB770*2.7+BC770*3.9+BD770*0.3),T770/8*(AW770+AX770*1.5+AY770*2+AZ770*3+BA770*2.1+BB770*2.7+BC770*3.9+BD770*0.3)),0)</f>
        <v/>
      </c>
      <c r="BF770">
        <f>IFERROR(INDEX(ADJ!$A$1:$BZ$1000,MATCH(PAYROLL!$D770,ADJ!A$1:A$500,0),MATCH(PAYROLL!BF$2,ADJ!$2:$2,0)),0)</f>
        <v/>
      </c>
      <c r="BG770">
        <f>IFERROR(INDEX(ADJ!$A$1:$BZ$1000,MATCH(PAYROLL!D770,ADJ!A$1:A$500,0),MATCH(PAYROLL!BG$2,ADJ!$2:$2,0)),0)</f>
        <v/>
      </c>
      <c r="BH770">
        <f>IFERROR(INDEX(ADJ!$A$1:$BZ$1000,MATCH(PAYROLL!D770,ADJ!A$1:A$500,0),MATCH(PAYROLL!BH$2,ADJ!$2:$2,0)),0)</f>
        <v/>
      </c>
      <c r="BI770">
        <f>IFERROR(INDEX(ADJ!$A$1:$BZ$1000,MATCH(PAYROLL!D770,ADJ!A$1:A$500,0),MATCH(PAYROLL!BI$2,ADJ!$2:$2,0)),0)</f>
        <v/>
      </c>
      <c r="BJ770">
        <f>IFERROR(INDEX(ADJ!$A$1:$BZ$1000,MATCH(PAYROLL!D770,ADJ!A$1:A$500,0),MATCH(PAYROLL!BJ$2,ADJ!$2:$2,0)),0)</f>
        <v/>
      </c>
      <c r="BK770">
        <f>SUM(BF770:BJ770)</f>
        <v/>
      </c>
      <c r="BL770">
        <f>IFERROR(INDEX(ADJ!$A$1:$BZ$1000,MATCH(PAYROLL!D770,ADJ!A$1:A$500,0),MATCH(PAYROLL!BL$2,ADJ!$2:$2,0)),0)</f>
        <v/>
      </c>
      <c r="BM770">
        <f>IFERROR(INDEX(ADJ!$A$1:$BZ$1000,MATCH(PAYROLL!D770,ADJ!A$1:A$500,0),MATCH(PAYROLL!BM$2,ADJ!$2:$2,0)),0)</f>
        <v/>
      </c>
      <c r="BN770">
        <f>IFERROR(INDEX(ADJ!$A$1:$BZ$1000,MATCH(PAYROLL!D770,ADJ!A$1:A$500,0),MATCH(PAYROLL!BN$2,ADJ!$2:$2,0)),0)</f>
        <v/>
      </c>
      <c r="BO770">
        <f>IFERROR(INDEX(ADJ!$A$1:$BZ$1000,MATCH(PAYROLL!D770,ADJ!A$1:A$500,0),MATCH(PAYROLL!BO$2,ADJ!$2:$2,0)),0)</f>
        <v/>
      </c>
      <c r="BP770">
        <f>SUM(AM770,AV770,BE770,BK770,BL770:BO770)</f>
        <v/>
      </c>
      <c r="BQ770">
        <f>BO770</f>
        <v/>
      </c>
      <c r="BR770">
        <f>IFERROR(ROUND(IF(LEFT(INDEX(PIS!O$1:O$500,MATCH(D770,PIS!C$1:C$500)),1)="D",T770/8*(BD770*0.3),IF(LEFT(INDEX(PIS!O$1:O$500,MATCH(D770,PIS!C$1:C$500)),1)="H",T770*($BD770*0.3),T770/$AD770/8*($BD770*0.3))),0),0)</f>
        <v/>
      </c>
      <c r="BS770">
        <f>IF(AP770&lt;1,0,MIN(AP770,730000))</f>
        <v/>
      </c>
      <c r="BT770">
        <f>IFERROR(ROUND((BE770-SUM(AW770:BC770)*T770/AD770/8),0)-BR770,0)</f>
        <v/>
      </c>
      <c r="BU770">
        <f>AO770</f>
        <v/>
      </c>
      <c r="BV770">
        <f>SUM(BQ770:BU770)</f>
        <v/>
      </c>
      <c r="BW770">
        <f>BP770-BV770</f>
        <v/>
      </c>
      <c r="BX770">
        <f>IFERROR(IF(RIGHT(INDEX(PIS!O$1:O$500,MATCH(D770,PIS!C$1:C$500)),5)="Gross",MIN(U770+V770,VLOOKUP("R700",TSC!B:C,2,0)*VLOOKUP("R101",TSC!B:C,2,0))*VLOOKUP("R701",TSC!B:C,2,0)%,0),0)</f>
        <v/>
      </c>
      <c r="BY770">
        <f>IFERROR(IF(RIGHT(INDEX(PIS!O$1:O$500,MATCH(D770,PIS!C$1:C$500)),5)="Gross",MIN(U770+V770,VLOOKUP("R700",TSC!B:C,2,0)*VLOOKUP("R101",TSC!B:C,2,0))*VLOOKUP("T704",TSC!B:C,2,0)%,0),0)</f>
        <v/>
      </c>
      <c r="BZ770">
        <f>IFERROR(IF(RIGHT(INDEX(PIS!O$1:O$500,MATCH(D770,PIS!C$1:C$500)),5)="Gross",MIN(U770+V770,VLOOKUP("R700",TSC!B:C,2,0)*VLOOKUP("1",TSC!F:G,2,0))*VLOOKUP("T705",TSC!B:C,2,0)%,0),0)</f>
        <v/>
      </c>
      <c r="CA770">
        <f>IFERROR(INDEX(ADJ!$A$1:$BZ$1000,MATCH(PAYROLL!D770,ADJ!A$1:A$500,0),MATCH(PAYROLL!CA$2,ADJ!$2:$2,0)),0)</f>
        <v/>
      </c>
      <c r="CB770">
        <f>IFERROR(INDEX(ADJ!$A$1:$BZ$1000,MATCH(PAYROLL!D770,ADJ!A$1:A$500,0),MATCH(PAYROLL!CB$2,ADJ!$2:$2,0)),0)</f>
        <v/>
      </c>
      <c r="CC770">
        <f>SUM(BX770:CB770)</f>
        <v/>
      </c>
      <c r="CD770">
        <f>IFERROR(INDEX(PIS!$A$1:$BZ$1000,MATCH(PAYROLL!D770,PIS!C$1:C$500,0),MATCH(PAYROLL!CD$1,PIS!$1:$1,0)),0)</f>
        <v/>
      </c>
      <c r="CE770">
        <f>IFERROR(IF(OR(INDEX(PIS!P$1:P$500,MATCH(D770,PIS!C$1:C$500,0))="LT2",INDEX(PIS!P$1:P$500,MATCH(D770,PIS!C$1:C$500,0))="P10"),0,SUM(CC770,CD770*VLOOKUP("R601",TSC!B:C,2,0),VLOOKUP("R602",TSC!B:C,2,0))),0)</f>
        <v/>
      </c>
      <c r="CF770">
        <f>MAX(BW770-CE770,0)</f>
        <v/>
      </c>
      <c r="CG770">
        <f>IFERROR(IF(OR(RIGHT(INDEX(PIS!P$1:P$500,MATCH(D770,PIS!C$1:C$500)),5)="P10",RIGHT(INDEX(PIS!P$1:P$500,MATCH(D770,PIS!C$1:C$500)),5)="CK"),0,IF(CF770&lt;=5000000,CF770*5%,IF(CF770&lt;=10000000,CF770*10%-250000,IF(CF770&lt;=18000000,CF770*15%-750000,IF(CF770&lt;=32000000,CF770*20%-1650000,IF(CF770&lt;=52000000,CF770*25%-3250000,IF(CF770&lt;=80000000,BH770*30%-5850000,CF770*35%-9850000))))))),0)</f>
        <v/>
      </c>
      <c r="CH770">
        <f>IFERROR(IF(OR(INDEX(PIS!P$1:P$500,MATCH(D770,PIS!C$1:C$500))="LT",INDEX(PIS!P$1:P$500,MATCH(D770,PIS!C$1:C$500))="CK"),0,IF(CF770&lt;2000000,0,CF770*10%)),0)</f>
        <v/>
      </c>
      <c r="CI770">
        <f>IFERROR(INDEX(ADJ!$A$1:$BZ$1000,MATCH(PAYROLL!D770,ADJ!A$1:A$500,0),MATCH(PAYROLL!CI$2,ADJ!$2:$2,0)),0)</f>
        <v/>
      </c>
      <c r="CJ770">
        <f>IFERROR(INDEX(ADJ!$A$1:$BZ$1000,MATCH(PAYROLL!D770,ADJ!A$1:A$500,0),MATCH(PAYROLL!CJ$2,ADJ!$2:$2,0)),0)</f>
        <v/>
      </c>
      <c r="CK770">
        <f>IFERROR(INDEX(ADJ!$A$1:$BZ$1000,MATCH(PAYROLL!D770,ADJ!A$1:A$500,0),MATCH(PAYROLL!CK$2,ADJ!$2:$2,0)),0)</f>
        <v/>
      </c>
      <c r="CL770">
        <f>SUM(CG770:CK770)</f>
        <v/>
      </c>
      <c r="CM770">
        <f>ROUND(SUM(CH770:CK770),0)</f>
        <v/>
      </c>
      <c r="CN770">
        <f>IFERROR(INDEX(CSDA!D$1:D$500,MATCH($CN$2,CSDA!C$1:C$500,0))*INDEX(PIS!V$1:V$500,MATCH(D770,PIS!C$1:C$500))+INDEX(ADJ!$A$1:$BZ$1000,MATCH(PAYROLL!D770,ADJ!A$1:A$500,0),MATCH(PAYROLL!CN$2,ADJ!$2:$2,0)),0)</f>
        <v/>
      </c>
      <c r="CO770">
        <f>IFERROR(INDEX(ADJ!$A$1:$BZ$1000,MATCH(PAYROLL!D770,ADJ!A$1:A$500,0),MATCH(PAYROLL!CO$2,ADJ!$2:$2,0)),0)</f>
        <v/>
      </c>
      <c r="CP770">
        <f>IFERROR(INDEX(ADJ!$A$1:$BZ$1000,MATCH(PAYROLL!D770,ADJ!A$1:A$500,0),MATCH(PAYROLL!CP$2,ADJ!$2:$2,0)),0)</f>
        <v/>
      </c>
      <c r="CQ770">
        <f>BP770-CL770-CI770-CM770-CN770-CO770-CP770-CC770</f>
        <v/>
      </c>
      <c r="CR770">
        <f>IFERROR(IF(RIGHT(INDEX(PIS!O$1:O$500,MATCH(D770,PIS!C$1:C$500,0)),5)="Gross",MIN(U770+V770,VLOOKUP("R700",TSC!B:C,2,0)*VLOOKUP("R101",TSC!B:C,2,0))*(VLOOKUP("T711",TSC!B:C,2,0)+VLOOKUP("T712",TSC!B:C,2,0))%,MIN(T770+V770,VLOOKUP("R700",TSC!B:C,2,0)*VLOOKUP("R101",TSC!B:C,2,0))*(VLOOKUP("T711",TSC!B:C,2,0)+VLOOKUP("T712",TSC!B:C,2,0)+VLOOKUP("R701",TSC!B:C,2,0))%),0)</f>
        <v/>
      </c>
      <c r="CS770">
        <f>IFERROR(IF(RIGHT(INDEX(PIS!O$1:O$500,MATCH(D770,PIS!C$1:C$500,0)),5)="Gross",MIN(U770+V770,VLOOKUP("R700",TSC!B:C,2,0)*VLOOKUP("R101",TSC!B:C,2,0))*(VLOOKUP("T714",TSC!B:C,2,0))%,MIN(T770+V770,VLOOKUP("R700",TSC!B:C,2,0)*VLOOKUP("R101",TSC!B:C,2,0))*(VLOOKUP("T704",TSC!B:C,2,0)+VLOOKUP("T714",TSC!B:C,2,0))%),0)</f>
        <v/>
      </c>
      <c r="CT770">
        <f>IFERROR(IF(RIGHT(INDEX(PIS!O$1:O$500,MATCH(D770,PIS!C$1:C$500,0)),5)="Gross",MIN(U770+V770,VLOOKUP("R700",TSC!B:C,2,0)*VLOOKUP("R101",TSC!B:C,2,0))*VLOOKUP("T705",TSC!B:C,2,0)%,MIN(T770+V770,VLOOKUP("R700",TSC!B:C,2,0)*VLOOKUP("R101",TSC!B:C,2,0))*VLOOKUP("T705",TSC!B:C,2,0)%),0)</f>
        <v/>
      </c>
      <c r="CU770">
        <f>IFERROR(IF(RIGHT(INDEX(PIS!O$1:O$500,MATCH(D770,PIS!C$1:C$500,0)),5)="Gross",MIN(U770+V770,VLOOKUP("R700",TSC!B:C,2,0)*VLOOKUP("R101",TSC!B:C,2,0))*(VLOOKUP("T713",TSC!B:C,2,0))%,MIN(T770+V770,VLOOKUP("R700",TSC!B:C,2,0)*VLOOKUP("R101",TSC!B:C,2,0))*(VLOOKUP("T713",TSC!B:C,2,0))%),0)</f>
        <v/>
      </c>
      <c r="CV770">
        <f>IFERROR(INDEX(ADJ!$A$1:$BZ$1000,MATCH(PAYROLL!D770,ADJ!A$1:A$500,0),MATCH(PAYROLL!CV$2,ADJ!$2:$2,0)),0)</f>
        <v/>
      </c>
      <c r="CW770">
        <f>IFERROR(INDEX(ADJ!$A$1:$BZ$1000,MATCH(PAYROLL!D770,ADJ!A$1:A$500,0),MATCH(PAYROLL!CW$2,ADJ!$2:$2,0)),0)</f>
        <v/>
      </c>
      <c r="CX770">
        <f>SUM(CR770:CW770)</f>
        <v/>
      </c>
      <c r="CY770">
        <f>ROUND(IF(CR770&gt;0,T770+V770*VLOOKUP("R202",TSC!$B$1:$C$500,2,0),0),0)</f>
        <v/>
      </c>
      <c r="CZ770">
        <f>IFERROR(INDEX(CSDA!D$1:D$500,MATCH($CZ$2,CSDA!C$1:C$500,0)),0)</f>
        <v/>
      </c>
      <c r="DA770">
        <f>ROUND(T770*0.7%,0)</f>
        <v/>
      </c>
      <c r="DB770">
        <f>ROUND(T770/12,0)</f>
        <v/>
      </c>
      <c r="DC770">
        <f ref="DC770" t="array">IFERROR(INDEX(CSDA!D$1:D$500,MATCH("Trích giữ"&amp;PAYROLL!DC$2,CSDA!A$1:A$500&amp;CSDA!C$1:C$500,0)),0)</f>
        <v/>
      </c>
      <c r="DD770">
        <f ref="DD770" t="array">IFERROR(INDEX(CSDA!D$1:D$500,MATCH("Trích giữ"&amp;PAYROLL!DD$2,CSDA!A$1:A$500&amp;CSDA!C$1:C$500,0)),0)</f>
        <v/>
      </c>
      <c r="DE770">
        <f ref="DE770" t="array">IFERROR(INDEX(CSDA!D$1:D$500,MATCH("Trích giữ"&amp;PAYROLL!DE$2,CSDA!A$1:A$500&amp;CSDA!C$1:C$500,0)),0)</f>
        <v/>
      </c>
      <c r="DF770">
        <f>IFERROR(INDEX(CSDA!D$1:D$500,MATCH(PAYROLL!DF$2,CSDA!C$1:C$500,0)),0)</f>
        <v/>
      </c>
      <c r="DG770">
        <f ref="DG770" t="array">IFERROR(INDEX(CSDA!D$1:D$500,MATCH("Trích giữ"&amp;PAYROLL!DG$2,CSDA!A$1:A$500&amp;CSDA!C$1:C$500,0)),0)</f>
        <v/>
      </c>
      <c r="DH770">
        <f>ROUND(T770/26,0)</f>
        <v/>
      </c>
      <c r="DI770">
        <f ref="DI770" t="array">IFERROR(INDEX(CSDA!D$1:D$500,MATCH("Trích giữ"&amp;PAYROLL!DI$2,CSDA!A$1:A$500&amp;CSDA!C$1:C$500,0)),0)</f>
        <v/>
      </c>
      <c r="DJ770">
        <f>IF(U770=0,T770*21.5%-BL770,0)</f>
        <v/>
      </c>
      <c r="DK770">
        <f ref="DK770" t="array">IFERROR(INDEX(CSDA!D$1:D$500,MATCH("Trích giữ"&amp;PAYROLL!DK$2,CSDA!A$1:A$500&amp;CSDA!C$1:C$500,0)),0)</f>
        <v/>
      </c>
      <c r="DL770">
        <f>IFERROR(INDEX(CSDA!D$1:D$500,MATCH(PAYROLL!DL$2,CSDA!C$1:C$500,0))/12,0)</f>
        <v/>
      </c>
      <c r="DM770">
        <f>SUM(DB770:DL770)</f>
        <v/>
      </c>
      <c r="DN770">
        <f>IFERROR(INDEX(ADJ!$A$1:$BZ$1000,MATCH(PAYROLL!D770,ADJ!A$1:A$500,0),MATCH(PAYROLL!DN$2,ADJ!$2:$2,0)),0)</f>
        <v/>
      </c>
      <c r="DO770">
        <f>IFERROR(SUM(BP770,DM770:DN770,CX770:DA770)-DT770,0)</f>
        <v/>
      </c>
      <c r="DP770">
        <f ref="DP770" t="array">SUM(BW770*IFERROR(INDEX(CSDA!D$1:D$500,MATCH(BW$2,CSDA!C$1:C$500,0)),0)%,CX770*IFERROR(INDEX(CSDA!D$1:D$500,MATCH(CX$2,CSDA!C$1:C$500,0)),0)%,DA770*IFERROR(INDEX(CSDA!D$1:D$500,MATCH(DA$2,CSDA!C$1:C$500,0)),0)%,DB770*IFERROR(INDEX(CSDA!D$1:D$500,MATCH(DB$2,CSDA!C$1:C$500,0)),0)%,DF770*IFERROR(INDEX(CSDA!D$1:D$500,MATCH("Phí dịch vụ"&amp;PAYROLL!DF$2,CSDA!A$1:A$500&amp;CSDA!C$1:C$500,0)),0)%,DC770*IFERROR(INDEX(CSDA!D$1:D$500,MATCH("Phí dịch vụ"&amp;PAYROLL!DC$2,CSDA!A$1:A$500&amp;CSDA!C$1:C$500,0)),0)%,DH770*IFERROR(INDEX(CSDA!D$1:D$500,MATCH("Phí dịch vụ"&amp;PAYROLL!DH$2,CSDA!A$1:A$500&amp;CSDA!C$1:C$500,0)),0)%,DJ770*IFERROR(INDEX(CSDA!D$1:D$500,MATCH("Phí dịch vụ"&amp;PAYROLL!DJ$2,CSDA!A$1:A$500&amp;CSDA!C$1:C$500,0)),0)%,BN770*IFERROR(INDEX(CSDA!D$1:D$500,MATCH(BN$2,CSDA!C$1:C$500,0)),0)%)-BN770*7%</f>
        <v/>
      </c>
      <c r="DQ770">
        <f>IFERROR(INDEX(ADJ!$A$1:$BZ$1000,MATCH(PAYROLL!D770,ADJ!A$1:A$500,0),MATCH(PAYROLL!DQ$2,ADJ!$2:$2,0)),0)</f>
        <v/>
      </c>
      <c r="DR770">
        <f>IFERROR(INDEX(ADJ!$A$1:$BZ$1000,MATCH(PAYROLL!D770,ADJ!A$1:A$500,0),MATCH(PAYROLL!DR$2,ADJ!$2:$2,0)),0)</f>
        <v/>
      </c>
      <c r="DS770">
        <f>SUM(DP770:DR770)</f>
        <v/>
      </c>
      <c r="DT770">
        <f>EK770</f>
        <v/>
      </c>
      <c r="DU770">
        <f>SUM(DO770:DR770)</f>
        <v/>
      </c>
      <c r="DV770">
        <f>ROUND(DU770*0.1,0)</f>
        <v/>
      </c>
      <c r="DW770">
        <f>DU770+DV770</f>
        <v/>
      </c>
      <c r="DZ770">
        <f>IFERROR(INDEX(ADJ!$A$1:$BZ$1000,MATCH(PAYROLL!$D770,ADJ!A$1:A$500,0),MATCH(PAYROLL!DZ$2,ADJ!$2:$2,0)),0)</f>
        <v/>
      </c>
      <c r="EA770">
        <f>IFERROR(INDEX(ADJ!$A$1:$BZ$1000,MATCH(PAYROLL!$D770,ADJ!A$1:A$500,0),MATCH(PAYROLL!EA$2,ADJ!$2:$2,0)),0)</f>
        <v/>
      </c>
      <c r="EB770">
        <f>IFERROR(INDEX(ADJ!$A$1:$BZ$1000,MATCH(PAYROLL!$D770,ADJ!A$1:A$500,0),MATCH(PAYROLL!EB$2,ADJ!$2:$2,0)),0)</f>
        <v/>
      </c>
      <c r="EC770">
        <f>IFERROR(INDEX(ADJ!$A$1:$BZ$1000,MATCH(PAYROLL!$D770,ADJ!A$1:A$500,0),MATCH(PAYROLL!EC$2,ADJ!$2:$2,0)),0)</f>
        <v/>
      </c>
      <c r="ED770">
        <f>IFERROR(INDEX(ADJ!$A$1:$BZ$1000,MATCH(PAYROLL!$D770,ADJ!A$1:A$500,0),MATCH(PAYROLL!ED$2,ADJ!$2:$2,0)),0)</f>
        <v/>
      </c>
      <c r="EE770">
        <f>IFERROR(INDEX(ADJ!$A$1:$BZ$1000,MATCH(PAYROLL!$D770,ADJ!A$1:A$500,0),MATCH(PAYROLL!EE$2,ADJ!$2:$2,0)),0)</f>
        <v/>
      </c>
      <c r="EF770">
        <f>IFERROR(INDEX(ADJ!$A$1:$BZ$1000,MATCH(PAYROLL!$D770,ADJ!A$1:A$500,0),MATCH(PAYROLL!EF$2,ADJ!$2:$2,0)),0)</f>
        <v/>
      </c>
      <c r="EG770">
        <f>IFERROR(INDEX(ADJ!$A$1:$BZ$1000,MATCH(PAYROLL!$D770,ADJ!A$1:A$500,0),MATCH(PAYROLL!EG$2,ADJ!$2:$2,0)),0)</f>
        <v/>
      </c>
      <c r="EH770">
        <f>IFERROR(INDEX(ADJ!$A$1:$BZ$1000,MATCH(PAYROLL!$D770,ADJ!A$1:A$500,0),MATCH(PAYROLL!EH$2,ADJ!$2:$2,0)),0)</f>
        <v/>
      </c>
      <c r="EI770">
        <f>IFERROR(INDEX(ADJ!$A$1:$BZ$1000,MATCH(PAYROLL!D770,ADJ!A$1:A$500,0),MATCH(PAYROLL!EI$2,ADJ!$2:$2,0)),0)</f>
        <v/>
      </c>
      <c r="EJ770">
        <f>IFERROR(INDEX(ADJ!$A$1:$BZ$1000,MATCH(PAYROLL!$D770,ADJ!A$1:A$500,0),MATCH(PAYROLL!EJ$2,ADJ!$2:$2,0)),0)</f>
        <v/>
      </c>
      <c r="EK770">
        <f>SUM(DZ770:EJ770)</f>
        <v/>
      </c>
    </row>
    <row r="771">
      <c r="A771" t="n">
        <v>769</v>
      </c>
      <c r="B771" t="inlineStr">
        <is>
          <t>Đinh Văn Chính</t>
        </is>
      </c>
      <c r="D771" t="inlineStr">
        <is>
          <t>156827-01</t>
        </is>
      </c>
      <c r="S771">
        <f>IFERROR(INDEX(PIS!$A$1:$BZ$1000,MATCH($D771,PIS!C$1:C$500,0),MATCH("Lương CB tháng trước",PIS!$1:$1,0)),0)</f>
        <v/>
      </c>
      <c r="T771">
        <f>IFERROR(INDEX(PIS!$A$1:$BZ$1000,MATCH($D771,PIS!C$1:C$500,0),MATCH("Lương CB hiện tại",PIS!$1:$1,0)),0)</f>
        <v/>
      </c>
      <c r="U771">
        <f>IFERROR(INDEX(PIS!$A$1:$BZ$1000,MATCH($D771,PIS!C$1:C$500,0),MATCH("Lương đóng BHBB",PIS!$1:$1,0)),0)</f>
        <v/>
      </c>
      <c r="V771">
        <f>IFERROR(INDEX(PIS!$A$1:$BZ$1000,MATCH($D771,PIS!C$1:C$500,0),MATCH(V$2,PIS!$2:$2,0)),0)</f>
        <v/>
      </c>
      <c r="W771">
        <f>IFERROR(INDEX(PIS!$A$1:$BZ$1000,MATCH($D771,PIS!C$1:C$500,0),MATCH(W$2,PIS!$2:$2,0)),0)</f>
        <v/>
      </c>
      <c r="X771">
        <f>IFERROR(INDEX(PIS!$A$1:$BZ$1000,MATCH($D771,PIS!C$1:C$500,0),MATCH(X$2,PIS!$2:$2,0)),0)</f>
        <v/>
      </c>
      <c r="Y771">
        <f>IFERROR(INDEX(PIS!$A$1:$BZ$1000,MATCH($D771,PIS!C$1:C$500,0),MATCH(Y$2,PIS!$2:$2,0)),0)</f>
        <v/>
      </c>
      <c r="Z771">
        <f>IFERROR(INDEX(PIS!$A$1:$BZ$1000,MATCH($D771,PIS!C$1:C$500,0),MATCH(Z$2,PIS!$2:$2,0)),0)</f>
        <v/>
      </c>
      <c r="AA771">
        <f>IFERROR(INDEX(PIS!$A$1:$BZ$1000,MATCH($D771,PIS!C$1:C$500,0),MATCH(AA$2,PIS!$2:$2,0)),0)</f>
        <v/>
      </c>
      <c r="AB771">
        <f>IFERROR(INDEX(PIS!$A$1:$BZ$1000,MATCH($D771,PIS!C$1:C$500,0),MATCH(AB$2,PIS!$2:$2,0)),0)</f>
        <v/>
      </c>
      <c r="AC771">
        <f>SUM(V771:AB771)</f>
        <v/>
      </c>
      <c r="AD771">
        <f>IFERROR(INDEX(TIMESHEET!$A$1:$AI$5000,MATCH($D771,TIMESHEET!A$1:A$500,0),MATCH("T100",TIMESHEET!$2:$2,0))-2,0)</f>
        <v/>
      </c>
      <c r="AE771">
        <f>IFERROR(INDEX(TIMESHEET!$A$1:$AI$5000,MATCH($D771,TIMESHEET!A$1:A$500,0),MATCH("T202",TIMESHEET!$2:$2,0)),0)</f>
        <v/>
      </c>
      <c r="AF771">
        <f>IFERROR(INDEX(TIMESHEET!$A$1:$AI$5000,MATCH($D771,TIMESHEET!A$1:A$500,0),MATCH("T302",TIMESHEET!$2:$2,0)),0)</f>
        <v/>
      </c>
      <c r="AG771">
        <f>IFERROR(INDEX(TIMESHEET!$A$1:$AI$5000,MATCH($D771,TIMESHEET!A$1:A$500,0),MATCH("T406",TIMESHEET!$2:$2,0)),0)</f>
        <v/>
      </c>
      <c r="AH771">
        <f>AE771+AG771</f>
        <v/>
      </c>
      <c r="AI771">
        <f>IFERROR(INDEX(TIMESHEET!$A$1:$AI$5000,MATCH($D771,TIMESHEET!A$1:A$500,0),MATCH("T701",TIMESHEET!$2:$2,0)),0)</f>
        <v/>
      </c>
      <c r="AJ771">
        <f>IFERROR(INDEX(TIMESHEET!$A$1:$AI$5000,MATCH($D771,TIMESHEET!B$1:B$500,0),MATCH("T320",TIMESHEET!$2:$2,0)),0)</f>
        <v/>
      </c>
      <c r="AK771">
        <f>IFERROR(IF(LEFT(INDEX(PIS!O$1:O$500,MATCH(D771,PIS!C$1:C$500)),1)="M",T771/AD771*SUM(AE771:AG771),T771*AD771),0)</f>
        <v/>
      </c>
      <c r="AL771">
        <f>IFERROR(INDEX(ADJ!$A$1:$BZ$1000,MATCH(PAYROLL!D771,ADJ!A$1:A$500,0),MATCH(PAYROLL!AL$2,ADJ!$2:$2,0)),0)</f>
        <v/>
      </c>
      <c r="AM771">
        <f>SUM(AK771:AL771)</f>
        <v/>
      </c>
      <c r="AN771">
        <f>IFERROR(ROUND(V771/$AD771*$AH771,0),0)</f>
        <v/>
      </c>
      <c r="AO771">
        <f>IFERROR(ROUND(W771/$AD771*$AH771,0),0)</f>
        <v/>
      </c>
      <c r="AP771">
        <f>IFERROR(ROUND(X771/$AD771*$AE771,0),0)</f>
        <v/>
      </c>
      <c r="AQ771">
        <f>IFERROR(ROUND(Y771/$AD771*$AH771,0),0)</f>
        <v/>
      </c>
      <c r="AR771">
        <f>IFERROR(ROUND(Z771/$AD771*$AH771,0),0)</f>
        <v/>
      </c>
      <c r="AS771">
        <f>IFERROR(ROUND(AA771/$AD771*$AH771,0),0)</f>
        <v/>
      </c>
      <c r="AT771">
        <f>IFERROR(IF((AE771+AF771+AG771)&gt;13,AB771,ROUND(AB771/AD771*AH771,0)),0)</f>
        <v/>
      </c>
      <c r="AU771">
        <f>IFERROR(INDEX(ADJ!$A$1:$BZ$1000,MATCH(PAYROLL!D771,ADJ!A$1:A$500,0),MATCH(PAYROLL!AU$2,ADJ!$2:$2,0)),0)</f>
        <v/>
      </c>
      <c r="AV771">
        <f>ROUND(SUM(AN771:AU771),0)</f>
        <v/>
      </c>
      <c r="AW771">
        <f>IFERROR(INDEX(TIMESHEET!$A$1:$AI$5000,MATCH(PAYROLL!D771,TIMESHEET!A$1:A$500,0),MATCH("T620",TIMESHEET!$2:$2,0)),0)</f>
        <v/>
      </c>
      <c r="AX771">
        <f>IFERROR(INDEX(TIMESHEET!$A$1:$AI$5000,MATCH(PAYROLL!D771,TIMESHEET!A$1:A$500,0),MATCH("T601",TIMESHEET!$2:$2,0)),0)</f>
        <v/>
      </c>
      <c r="AY771">
        <f>IFERROR(INDEX(TIMESHEET!$A$1:$AI$5000,MATCH(PAYROLL!D771,TIMESHEET!A$1:A$500,0),MATCH("T602",TIMESHEET!$2:$2,0)),0)</f>
        <v/>
      </c>
      <c r="AZ771">
        <f>IFERROR(INDEX(TIMESHEET!$A$1:$AI$5000,MATCH(PAYROLL!D771,TIMESHEET!A$1:A$500,0),MATCH("T603",TIMESHEET!$2:$2,0)),0)</f>
        <v/>
      </c>
      <c r="BA771">
        <f>IFERROR(INDEX(TIMESHEET!$A$1:$AI$5000,MATCH(PAYROLL!D771,TIMESHEET!A$1:A$500,0),MATCH("T611",TIMESHEET!$2:$2,0)),0)</f>
        <v/>
      </c>
      <c r="BB771">
        <f>IFERROR(INDEX(TIMESHEET!$A$1:$AI$5000,MATCH(PAYROLL!D771,TIMESHEET!A$1:A$500,0),MATCH("T612",TIMESHEET!$2:$2,0)),0)</f>
        <v/>
      </c>
      <c r="BC771">
        <f>IFERROR(INDEX(TIMESHEET!$A$1:$AI$5000,MATCH(PAYROLL!D771,TIMESHEET!A$1:A$500,0),MATCH("T613",TIMESHEET!$2:$2,0)),0)</f>
        <v/>
      </c>
      <c r="BD771">
        <f>IFERROR(INDEX(TIMESHEET!$A$1:$AI$5000,MATCH(PAYROLL!D771,TIMESHEET!A$1:A$500,0),MATCH("T500",TIMESHEET!$2:$2,0)),0)</f>
        <v/>
      </c>
      <c r="BE771">
        <f>IFERROR(IF(LEFT(INDEX(PIS!O$1:O$500,MATCH(D771,PIS!C$1:C$500)),1)="M",T771/AD771/8*(AW771+AX771*1.5+AY771*2+AZ771*3+BA771*2.1+BB771*2.7+BC771*3.9+BD771*0.3),T771/8*(AW771+AX771*1.5+AY771*2+AZ771*3+BA771*2.1+BB771*2.7+BC771*3.9+BD771*0.3)),0)</f>
        <v/>
      </c>
      <c r="BF771">
        <f>IFERROR(INDEX(ADJ!$A$1:$BZ$1000,MATCH(PAYROLL!$D771,ADJ!A$1:A$500,0),MATCH(PAYROLL!BF$2,ADJ!$2:$2,0)),0)</f>
        <v/>
      </c>
      <c r="BG771">
        <f>IFERROR(INDEX(ADJ!$A$1:$BZ$1000,MATCH(PAYROLL!D771,ADJ!A$1:A$500,0),MATCH(PAYROLL!BG$2,ADJ!$2:$2,0)),0)</f>
        <v/>
      </c>
      <c r="BH771">
        <f>IFERROR(INDEX(ADJ!$A$1:$BZ$1000,MATCH(PAYROLL!D771,ADJ!A$1:A$500,0),MATCH(PAYROLL!BH$2,ADJ!$2:$2,0)),0)</f>
        <v/>
      </c>
      <c r="BI771">
        <f>IFERROR(INDEX(ADJ!$A$1:$BZ$1000,MATCH(PAYROLL!D771,ADJ!A$1:A$500,0),MATCH(PAYROLL!BI$2,ADJ!$2:$2,0)),0)</f>
        <v/>
      </c>
      <c r="BJ771">
        <f>IFERROR(INDEX(ADJ!$A$1:$BZ$1000,MATCH(PAYROLL!D771,ADJ!A$1:A$500,0),MATCH(PAYROLL!BJ$2,ADJ!$2:$2,0)),0)</f>
        <v/>
      </c>
      <c r="BK771">
        <f>SUM(BF771:BJ771)</f>
        <v/>
      </c>
      <c r="BL771">
        <f>IFERROR(INDEX(ADJ!$A$1:$BZ$1000,MATCH(PAYROLL!D771,ADJ!A$1:A$500,0),MATCH(PAYROLL!BL$2,ADJ!$2:$2,0)),0)</f>
        <v/>
      </c>
      <c r="BM771">
        <f>IFERROR(INDEX(ADJ!$A$1:$BZ$1000,MATCH(PAYROLL!D771,ADJ!A$1:A$500,0),MATCH(PAYROLL!BM$2,ADJ!$2:$2,0)),0)</f>
        <v/>
      </c>
      <c r="BN771">
        <f>IFERROR(INDEX(ADJ!$A$1:$BZ$1000,MATCH(PAYROLL!D771,ADJ!A$1:A$500,0),MATCH(PAYROLL!BN$2,ADJ!$2:$2,0)),0)</f>
        <v/>
      </c>
      <c r="BO771">
        <f>IFERROR(INDEX(ADJ!$A$1:$BZ$1000,MATCH(PAYROLL!D771,ADJ!A$1:A$500,0),MATCH(PAYROLL!BO$2,ADJ!$2:$2,0)),0)</f>
        <v/>
      </c>
      <c r="BP771">
        <f>SUM(AM771,AV771,BE771,BK771,BL771:BO771)</f>
        <v/>
      </c>
      <c r="BQ771">
        <f>BO771</f>
        <v/>
      </c>
      <c r="BR771">
        <f>IFERROR(ROUND(IF(LEFT(INDEX(PIS!O$1:O$500,MATCH(D771,PIS!C$1:C$500)),1)="D",T771/8*(BD771*0.3),IF(LEFT(INDEX(PIS!O$1:O$500,MATCH(D771,PIS!C$1:C$500)),1)="H",T771*($BD771*0.3),T771/$AD771/8*($BD771*0.3))),0),0)</f>
        <v/>
      </c>
      <c r="BS771">
        <f>IF(AP771&lt;1,0,MIN(AP771,730000))</f>
        <v/>
      </c>
      <c r="BT771">
        <f>IFERROR(ROUND((BE771-SUM(AW771:BC771)*T771/AD771/8),0)-BR771,0)</f>
        <v/>
      </c>
      <c r="BU771">
        <f>AO771</f>
        <v/>
      </c>
      <c r="BV771">
        <f>SUM(BQ771:BU771)</f>
        <v/>
      </c>
      <c r="BW771">
        <f>BP771-BV771</f>
        <v/>
      </c>
      <c r="BX771">
        <f>IFERROR(IF(RIGHT(INDEX(PIS!O$1:O$500,MATCH(D771,PIS!C$1:C$500)),5)="Gross",MIN(U771+V771,VLOOKUP("R700",TSC!B:C,2,0)*VLOOKUP("R101",TSC!B:C,2,0))*VLOOKUP("R701",TSC!B:C,2,0)%,0),0)</f>
        <v/>
      </c>
      <c r="BY771">
        <f>IFERROR(IF(RIGHT(INDEX(PIS!O$1:O$500,MATCH(D771,PIS!C$1:C$500)),5)="Gross",MIN(U771+V771,VLOOKUP("R700",TSC!B:C,2,0)*VLOOKUP("R101",TSC!B:C,2,0))*VLOOKUP("T704",TSC!B:C,2,0)%,0),0)</f>
        <v/>
      </c>
      <c r="BZ771">
        <f>IFERROR(IF(RIGHT(INDEX(PIS!O$1:O$500,MATCH(D771,PIS!C$1:C$500)),5)="Gross",MIN(U771+V771,VLOOKUP("R700",TSC!B:C,2,0)*VLOOKUP("1",TSC!F:G,2,0))*VLOOKUP("T705",TSC!B:C,2,0)%,0),0)</f>
        <v/>
      </c>
      <c r="CA771">
        <f>IFERROR(INDEX(ADJ!$A$1:$BZ$1000,MATCH(PAYROLL!D771,ADJ!A$1:A$500,0),MATCH(PAYROLL!CA$2,ADJ!$2:$2,0)),0)</f>
        <v/>
      </c>
      <c r="CB771">
        <f>IFERROR(INDEX(ADJ!$A$1:$BZ$1000,MATCH(PAYROLL!D771,ADJ!A$1:A$500,0),MATCH(PAYROLL!CB$2,ADJ!$2:$2,0)),0)</f>
        <v/>
      </c>
      <c r="CC771">
        <f>SUM(BX771:CB771)</f>
        <v/>
      </c>
      <c r="CD771">
        <f>IFERROR(INDEX(PIS!$A$1:$BZ$1000,MATCH(PAYROLL!D771,PIS!C$1:C$500,0),MATCH(PAYROLL!CD$1,PIS!$1:$1,0)),0)</f>
        <v/>
      </c>
      <c r="CE771">
        <f>IFERROR(IF(OR(INDEX(PIS!P$1:P$500,MATCH(D771,PIS!C$1:C$500,0))="LT2",INDEX(PIS!P$1:P$500,MATCH(D771,PIS!C$1:C$500,0))="P10"),0,SUM(CC771,CD771*VLOOKUP("R601",TSC!B:C,2,0),VLOOKUP("R602",TSC!B:C,2,0))),0)</f>
        <v/>
      </c>
      <c r="CF771">
        <f>MAX(BW771-CE771,0)</f>
        <v/>
      </c>
      <c r="CG771">
        <f>IFERROR(IF(OR(RIGHT(INDEX(PIS!P$1:P$500,MATCH(D771,PIS!C$1:C$500)),5)="P10",RIGHT(INDEX(PIS!P$1:P$500,MATCH(D771,PIS!C$1:C$500)),5)="CK"),0,IF(CF771&lt;=5000000,CF771*5%,IF(CF771&lt;=10000000,CF771*10%-250000,IF(CF771&lt;=18000000,CF771*15%-750000,IF(CF771&lt;=32000000,CF771*20%-1650000,IF(CF771&lt;=52000000,CF771*25%-3250000,IF(CF771&lt;=80000000,BH771*30%-5850000,CF771*35%-9850000))))))),0)</f>
        <v/>
      </c>
      <c r="CH771">
        <f>IFERROR(IF(OR(INDEX(PIS!P$1:P$500,MATCH(D771,PIS!C$1:C$500))="LT",INDEX(PIS!P$1:P$500,MATCH(D771,PIS!C$1:C$500))="CK"),0,IF(CF771&lt;2000000,0,CF771*10%)),0)</f>
        <v/>
      </c>
      <c r="CI771">
        <f>IFERROR(INDEX(ADJ!$A$1:$BZ$1000,MATCH(PAYROLL!D771,ADJ!A$1:A$500,0),MATCH(PAYROLL!CI$2,ADJ!$2:$2,0)),0)</f>
        <v/>
      </c>
      <c r="CJ771">
        <f>IFERROR(INDEX(ADJ!$A$1:$BZ$1000,MATCH(PAYROLL!D771,ADJ!A$1:A$500,0),MATCH(PAYROLL!CJ$2,ADJ!$2:$2,0)),0)</f>
        <v/>
      </c>
      <c r="CK771">
        <f>IFERROR(INDEX(ADJ!$A$1:$BZ$1000,MATCH(PAYROLL!D771,ADJ!A$1:A$500,0),MATCH(PAYROLL!CK$2,ADJ!$2:$2,0)),0)</f>
        <v/>
      </c>
      <c r="CL771">
        <f>SUM(CG771:CK771)</f>
        <v/>
      </c>
      <c r="CM771">
        <f>ROUND(SUM(CH771:CK771),0)</f>
        <v/>
      </c>
      <c r="CN771">
        <f>IFERROR(INDEX(CSDA!D$1:D$500,MATCH($CN$2,CSDA!C$1:C$500,0))*INDEX(PIS!V$1:V$500,MATCH(D771,PIS!C$1:C$500))+INDEX(ADJ!$A$1:$BZ$1000,MATCH(PAYROLL!D771,ADJ!A$1:A$500,0),MATCH(PAYROLL!CN$2,ADJ!$2:$2,0)),0)</f>
        <v/>
      </c>
      <c r="CO771">
        <f>IFERROR(INDEX(ADJ!$A$1:$BZ$1000,MATCH(PAYROLL!D771,ADJ!A$1:A$500,0),MATCH(PAYROLL!CO$2,ADJ!$2:$2,0)),0)</f>
        <v/>
      </c>
      <c r="CP771">
        <f>IFERROR(INDEX(ADJ!$A$1:$BZ$1000,MATCH(PAYROLL!D771,ADJ!A$1:A$500,0),MATCH(PAYROLL!CP$2,ADJ!$2:$2,0)),0)</f>
        <v/>
      </c>
      <c r="CQ771">
        <f>BP771-CL771-CI771-CM771-CN771-CO771-CP771-CC771</f>
        <v/>
      </c>
      <c r="CR771">
        <f>IFERROR(IF(RIGHT(INDEX(PIS!O$1:O$500,MATCH(D771,PIS!C$1:C$500,0)),5)="Gross",MIN(U771+V771,VLOOKUP("R700",TSC!B:C,2,0)*VLOOKUP("R101",TSC!B:C,2,0))*(VLOOKUP("T711",TSC!B:C,2,0)+VLOOKUP("T712",TSC!B:C,2,0))%,MIN(T771+V771,VLOOKUP("R700",TSC!B:C,2,0)*VLOOKUP("R101",TSC!B:C,2,0))*(VLOOKUP("T711",TSC!B:C,2,0)+VLOOKUP("T712",TSC!B:C,2,0)+VLOOKUP("R701",TSC!B:C,2,0))%),0)</f>
        <v/>
      </c>
      <c r="CS771">
        <f>IFERROR(IF(RIGHT(INDEX(PIS!O$1:O$500,MATCH(D771,PIS!C$1:C$500,0)),5)="Gross",MIN(U771+V771,VLOOKUP("R700",TSC!B:C,2,0)*VLOOKUP("R101",TSC!B:C,2,0))*(VLOOKUP("T714",TSC!B:C,2,0))%,MIN(T771+V771,VLOOKUP("R700",TSC!B:C,2,0)*VLOOKUP("R101",TSC!B:C,2,0))*(VLOOKUP("T704",TSC!B:C,2,0)+VLOOKUP("T714",TSC!B:C,2,0))%),0)</f>
        <v/>
      </c>
      <c r="CT771">
        <f>IFERROR(IF(RIGHT(INDEX(PIS!O$1:O$500,MATCH(D771,PIS!C$1:C$500,0)),5)="Gross",MIN(U771+V771,VLOOKUP("R700",TSC!B:C,2,0)*VLOOKUP("R101",TSC!B:C,2,0))*VLOOKUP("T705",TSC!B:C,2,0)%,MIN(T771+V771,VLOOKUP("R700",TSC!B:C,2,0)*VLOOKUP("R101",TSC!B:C,2,0))*VLOOKUP("T705",TSC!B:C,2,0)%),0)</f>
        <v/>
      </c>
      <c r="CU771">
        <f>IFERROR(IF(RIGHT(INDEX(PIS!O$1:O$500,MATCH(D771,PIS!C$1:C$500,0)),5)="Gross",MIN(U771+V771,VLOOKUP("R700",TSC!B:C,2,0)*VLOOKUP("R101",TSC!B:C,2,0))*(VLOOKUP("T713",TSC!B:C,2,0))%,MIN(T771+V771,VLOOKUP("R700",TSC!B:C,2,0)*VLOOKUP("R101",TSC!B:C,2,0))*(VLOOKUP("T713",TSC!B:C,2,0))%),0)</f>
        <v/>
      </c>
      <c r="CV771">
        <f>IFERROR(INDEX(ADJ!$A$1:$BZ$1000,MATCH(PAYROLL!D771,ADJ!A$1:A$500,0),MATCH(PAYROLL!CV$2,ADJ!$2:$2,0)),0)</f>
        <v/>
      </c>
      <c r="CW771">
        <f>IFERROR(INDEX(ADJ!$A$1:$BZ$1000,MATCH(PAYROLL!D771,ADJ!A$1:A$500,0),MATCH(PAYROLL!CW$2,ADJ!$2:$2,0)),0)</f>
        <v/>
      </c>
      <c r="CX771">
        <f>SUM(CR771:CW771)</f>
        <v/>
      </c>
      <c r="CY771">
        <f>ROUND(IF(CR771&gt;0,T771+V771*VLOOKUP("R202",TSC!$B$1:$C$500,2,0),0),0)</f>
        <v/>
      </c>
      <c r="CZ771">
        <f>IFERROR(INDEX(CSDA!D$1:D$500,MATCH($CZ$2,CSDA!C$1:C$500,0)),0)</f>
        <v/>
      </c>
      <c r="DA771">
        <f>ROUND(T771*0.7%,0)</f>
        <v/>
      </c>
      <c r="DB771">
        <f>ROUND(T771/12,0)</f>
        <v/>
      </c>
      <c r="DC771">
        <f ref="DC771" t="array">IFERROR(INDEX(CSDA!D$1:D$500,MATCH("Trích giữ"&amp;PAYROLL!DC$2,CSDA!A$1:A$500&amp;CSDA!C$1:C$500,0)),0)</f>
        <v/>
      </c>
      <c r="DD771">
        <f ref="DD771" t="array">IFERROR(INDEX(CSDA!D$1:D$500,MATCH("Trích giữ"&amp;PAYROLL!DD$2,CSDA!A$1:A$500&amp;CSDA!C$1:C$500,0)),0)</f>
        <v/>
      </c>
      <c r="DE771">
        <f ref="DE771" t="array">IFERROR(INDEX(CSDA!D$1:D$500,MATCH("Trích giữ"&amp;PAYROLL!DE$2,CSDA!A$1:A$500&amp;CSDA!C$1:C$500,0)),0)</f>
        <v/>
      </c>
      <c r="DF771">
        <f>IFERROR(INDEX(CSDA!D$1:D$500,MATCH(PAYROLL!DF$2,CSDA!C$1:C$500,0)),0)</f>
        <v/>
      </c>
      <c r="DG771">
        <f ref="DG771" t="array">IFERROR(INDEX(CSDA!D$1:D$500,MATCH("Trích giữ"&amp;PAYROLL!DG$2,CSDA!A$1:A$500&amp;CSDA!C$1:C$500,0)),0)</f>
        <v/>
      </c>
      <c r="DH771">
        <f>ROUND(T771/26,0)</f>
        <v/>
      </c>
      <c r="DI771">
        <f ref="DI771" t="array">IFERROR(INDEX(CSDA!D$1:D$500,MATCH("Trích giữ"&amp;PAYROLL!DI$2,CSDA!A$1:A$500&amp;CSDA!C$1:C$500,0)),0)</f>
        <v/>
      </c>
      <c r="DJ771">
        <f>IF(U771=0,T771*21.5%-BL771,0)</f>
        <v/>
      </c>
      <c r="DK771">
        <f ref="DK771" t="array">IFERROR(INDEX(CSDA!D$1:D$500,MATCH("Trích giữ"&amp;PAYROLL!DK$2,CSDA!A$1:A$500&amp;CSDA!C$1:C$500,0)),0)</f>
        <v/>
      </c>
      <c r="DL771">
        <f>IFERROR(INDEX(CSDA!D$1:D$500,MATCH(PAYROLL!DL$2,CSDA!C$1:C$500,0))/12,0)</f>
        <v/>
      </c>
      <c r="DM771">
        <f>SUM(DB771:DL771)</f>
        <v/>
      </c>
      <c r="DN771">
        <f>IFERROR(INDEX(ADJ!$A$1:$BZ$1000,MATCH(PAYROLL!D771,ADJ!A$1:A$500,0),MATCH(PAYROLL!DN$2,ADJ!$2:$2,0)),0)</f>
        <v/>
      </c>
      <c r="DO771">
        <f>IFERROR(SUM(BP771,DM771:DN771,CX771:DA771)-DT771,0)</f>
        <v/>
      </c>
      <c r="DP771">
        <f ref="DP771" t="array">SUM(BW771*IFERROR(INDEX(CSDA!D$1:D$500,MATCH(BW$2,CSDA!C$1:C$500,0)),0)%,CX771*IFERROR(INDEX(CSDA!D$1:D$500,MATCH(CX$2,CSDA!C$1:C$500,0)),0)%,DA771*IFERROR(INDEX(CSDA!D$1:D$500,MATCH(DA$2,CSDA!C$1:C$500,0)),0)%,DB771*IFERROR(INDEX(CSDA!D$1:D$500,MATCH(DB$2,CSDA!C$1:C$500,0)),0)%,DF771*IFERROR(INDEX(CSDA!D$1:D$500,MATCH("Phí dịch vụ"&amp;PAYROLL!DF$2,CSDA!A$1:A$500&amp;CSDA!C$1:C$500,0)),0)%,DC771*IFERROR(INDEX(CSDA!D$1:D$500,MATCH("Phí dịch vụ"&amp;PAYROLL!DC$2,CSDA!A$1:A$500&amp;CSDA!C$1:C$500,0)),0)%,DH771*IFERROR(INDEX(CSDA!D$1:D$500,MATCH("Phí dịch vụ"&amp;PAYROLL!DH$2,CSDA!A$1:A$500&amp;CSDA!C$1:C$500,0)),0)%,DJ771*IFERROR(INDEX(CSDA!D$1:D$500,MATCH("Phí dịch vụ"&amp;PAYROLL!DJ$2,CSDA!A$1:A$500&amp;CSDA!C$1:C$500,0)),0)%,BN771*IFERROR(INDEX(CSDA!D$1:D$500,MATCH(BN$2,CSDA!C$1:C$500,0)),0)%)-BN771*7%</f>
        <v/>
      </c>
      <c r="DQ771">
        <f>IFERROR(INDEX(ADJ!$A$1:$BZ$1000,MATCH(PAYROLL!D771,ADJ!A$1:A$500,0),MATCH(PAYROLL!DQ$2,ADJ!$2:$2,0)),0)</f>
        <v/>
      </c>
      <c r="DR771">
        <f>IFERROR(INDEX(ADJ!$A$1:$BZ$1000,MATCH(PAYROLL!D771,ADJ!A$1:A$500,0),MATCH(PAYROLL!DR$2,ADJ!$2:$2,0)),0)</f>
        <v/>
      </c>
      <c r="DS771">
        <f>SUM(DP771:DR771)</f>
        <v/>
      </c>
      <c r="DT771">
        <f>EK771</f>
        <v/>
      </c>
      <c r="DU771">
        <f>SUM(DO771:DR771)</f>
        <v/>
      </c>
      <c r="DV771">
        <f>ROUND(DU771*0.1,0)</f>
        <v/>
      </c>
      <c r="DW771">
        <f>DU771+DV771</f>
        <v/>
      </c>
      <c r="DZ771">
        <f>IFERROR(INDEX(ADJ!$A$1:$BZ$1000,MATCH(PAYROLL!$D771,ADJ!A$1:A$500,0),MATCH(PAYROLL!DZ$2,ADJ!$2:$2,0)),0)</f>
        <v/>
      </c>
      <c r="EA771">
        <f>IFERROR(INDEX(ADJ!$A$1:$BZ$1000,MATCH(PAYROLL!$D771,ADJ!A$1:A$500,0),MATCH(PAYROLL!EA$2,ADJ!$2:$2,0)),0)</f>
        <v/>
      </c>
      <c r="EB771">
        <f>IFERROR(INDEX(ADJ!$A$1:$BZ$1000,MATCH(PAYROLL!$D771,ADJ!A$1:A$500,0),MATCH(PAYROLL!EB$2,ADJ!$2:$2,0)),0)</f>
        <v/>
      </c>
      <c r="EC771">
        <f>IFERROR(INDEX(ADJ!$A$1:$BZ$1000,MATCH(PAYROLL!$D771,ADJ!A$1:A$500,0),MATCH(PAYROLL!EC$2,ADJ!$2:$2,0)),0)</f>
        <v/>
      </c>
      <c r="ED771">
        <f>IFERROR(INDEX(ADJ!$A$1:$BZ$1000,MATCH(PAYROLL!$D771,ADJ!A$1:A$500,0),MATCH(PAYROLL!ED$2,ADJ!$2:$2,0)),0)</f>
        <v/>
      </c>
      <c r="EE771">
        <f>IFERROR(INDEX(ADJ!$A$1:$BZ$1000,MATCH(PAYROLL!$D771,ADJ!A$1:A$500,0),MATCH(PAYROLL!EE$2,ADJ!$2:$2,0)),0)</f>
        <v/>
      </c>
      <c r="EF771">
        <f>IFERROR(INDEX(ADJ!$A$1:$BZ$1000,MATCH(PAYROLL!$D771,ADJ!A$1:A$500,0),MATCH(PAYROLL!EF$2,ADJ!$2:$2,0)),0)</f>
        <v/>
      </c>
      <c r="EG771">
        <f>IFERROR(INDEX(ADJ!$A$1:$BZ$1000,MATCH(PAYROLL!$D771,ADJ!A$1:A$500,0),MATCH(PAYROLL!EG$2,ADJ!$2:$2,0)),0)</f>
        <v/>
      </c>
      <c r="EH771">
        <f>IFERROR(INDEX(ADJ!$A$1:$BZ$1000,MATCH(PAYROLL!$D771,ADJ!A$1:A$500,0),MATCH(PAYROLL!EH$2,ADJ!$2:$2,0)),0)</f>
        <v/>
      </c>
      <c r="EI771">
        <f>IFERROR(INDEX(ADJ!$A$1:$BZ$1000,MATCH(PAYROLL!D771,ADJ!A$1:A$500,0),MATCH(PAYROLL!EI$2,ADJ!$2:$2,0)),0)</f>
        <v/>
      </c>
      <c r="EJ771">
        <f>IFERROR(INDEX(ADJ!$A$1:$BZ$1000,MATCH(PAYROLL!$D771,ADJ!A$1:A$500,0),MATCH(PAYROLL!EJ$2,ADJ!$2:$2,0)),0)</f>
        <v/>
      </c>
      <c r="EK771">
        <f>SUM(DZ771:EJ771)</f>
        <v/>
      </c>
    </row>
    <row r="772">
      <c r="A772" t="n">
        <v>770</v>
      </c>
      <c r="B772" t="inlineStr">
        <is>
          <t>Bùi Văn Lương</t>
        </is>
      </c>
      <c r="D772" t="inlineStr">
        <is>
          <t>156828-01</t>
        </is>
      </c>
      <c r="S772">
        <f>IFERROR(INDEX(PIS!$A$1:$BZ$1000,MATCH($D772,PIS!C$1:C$500,0),MATCH("Lương CB tháng trước",PIS!$1:$1,0)),0)</f>
        <v/>
      </c>
      <c r="T772">
        <f>IFERROR(INDEX(PIS!$A$1:$BZ$1000,MATCH($D772,PIS!C$1:C$500,0),MATCH("Lương CB hiện tại",PIS!$1:$1,0)),0)</f>
        <v/>
      </c>
      <c r="U772">
        <f>IFERROR(INDEX(PIS!$A$1:$BZ$1000,MATCH($D772,PIS!C$1:C$500,0),MATCH("Lương đóng BHBB",PIS!$1:$1,0)),0)</f>
        <v/>
      </c>
      <c r="V772">
        <f>IFERROR(INDEX(PIS!$A$1:$BZ$1000,MATCH($D772,PIS!C$1:C$500,0),MATCH(V$2,PIS!$2:$2,0)),0)</f>
        <v/>
      </c>
      <c r="W772">
        <f>IFERROR(INDEX(PIS!$A$1:$BZ$1000,MATCH($D772,PIS!C$1:C$500,0),MATCH(W$2,PIS!$2:$2,0)),0)</f>
        <v/>
      </c>
      <c r="X772">
        <f>IFERROR(INDEX(PIS!$A$1:$BZ$1000,MATCH($D772,PIS!C$1:C$500,0),MATCH(X$2,PIS!$2:$2,0)),0)</f>
        <v/>
      </c>
      <c r="Y772">
        <f>IFERROR(INDEX(PIS!$A$1:$BZ$1000,MATCH($D772,PIS!C$1:C$500,0),MATCH(Y$2,PIS!$2:$2,0)),0)</f>
        <v/>
      </c>
      <c r="Z772">
        <f>IFERROR(INDEX(PIS!$A$1:$BZ$1000,MATCH($D772,PIS!C$1:C$500,0),MATCH(Z$2,PIS!$2:$2,0)),0)</f>
        <v/>
      </c>
      <c r="AA772">
        <f>IFERROR(INDEX(PIS!$A$1:$BZ$1000,MATCH($D772,PIS!C$1:C$500,0),MATCH(AA$2,PIS!$2:$2,0)),0)</f>
        <v/>
      </c>
      <c r="AB772">
        <f>IFERROR(INDEX(PIS!$A$1:$BZ$1000,MATCH($D772,PIS!C$1:C$500,0),MATCH(AB$2,PIS!$2:$2,0)),0)</f>
        <v/>
      </c>
      <c r="AC772">
        <f>SUM(V772:AB772)</f>
        <v/>
      </c>
      <c r="AD772">
        <f>IFERROR(INDEX(TIMESHEET!$A$1:$AI$5000,MATCH($D772,TIMESHEET!A$1:A$500,0),MATCH("T100",TIMESHEET!$2:$2,0))-2,0)</f>
        <v/>
      </c>
      <c r="AE772">
        <f>IFERROR(INDEX(TIMESHEET!$A$1:$AI$5000,MATCH($D772,TIMESHEET!A$1:A$500,0),MATCH("T202",TIMESHEET!$2:$2,0)),0)</f>
        <v/>
      </c>
      <c r="AF772">
        <f>IFERROR(INDEX(TIMESHEET!$A$1:$AI$5000,MATCH($D772,TIMESHEET!A$1:A$500,0),MATCH("T302",TIMESHEET!$2:$2,0)),0)</f>
        <v/>
      </c>
      <c r="AG772">
        <f>IFERROR(INDEX(TIMESHEET!$A$1:$AI$5000,MATCH($D772,TIMESHEET!A$1:A$500,0),MATCH("T406",TIMESHEET!$2:$2,0)),0)</f>
        <v/>
      </c>
      <c r="AH772">
        <f>AE772+AG772</f>
        <v/>
      </c>
      <c r="AI772">
        <f>IFERROR(INDEX(TIMESHEET!$A$1:$AI$5000,MATCH($D772,TIMESHEET!A$1:A$500,0),MATCH("T701",TIMESHEET!$2:$2,0)),0)</f>
        <v/>
      </c>
      <c r="AJ772">
        <f>IFERROR(INDEX(TIMESHEET!$A$1:$AI$5000,MATCH($D772,TIMESHEET!B$1:B$500,0),MATCH("T320",TIMESHEET!$2:$2,0)),0)</f>
        <v/>
      </c>
      <c r="AK772">
        <f>IFERROR(IF(LEFT(INDEX(PIS!O$1:O$500,MATCH(D772,PIS!C$1:C$500)),1)="M",T772/AD772*SUM(AE772:AG772),T772*AD772),0)</f>
        <v/>
      </c>
      <c r="AL772">
        <f>IFERROR(INDEX(ADJ!$A$1:$BZ$1000,MATCH(PAYROLL!D772,ADJ!A$1:A$500,0),MATCH(PAYROLL!AL$2,ADJ!$2:$2,0)),0)</f>
        <v/>
      </c>
      <c r="AM772">
        <f>SUM(AK772:AL772)</f>
        <v/>
      </c>
      <c r="AN772">
        <f>IFERROR(ROUND(V772/$AD772*$AH772,0),0)</f>
        <v/>
      </c>
      <c r="AO772">
        <f>IFERROR(ROUND(W772/$AD772*$AH772,0),0)</f>
        <v/>
      </c>
      <c r="AP772">
        <f>IFERROR(ROUND(X772/$AD772*$AE772,0),0)</f>
        <v/>
      </c>
      <c r="AQ772">
        <f>IFERROR(ROUND(Y772/$AD772*$AH772,0),0)</f>
        <v/>
      </c>
      <c r="AR772">
        <f>IFERROR(ROUND(Z772/$AD772*$AH772,0),0)</f>
        <v/>
      </c>
      <c r="AS772">
        <f>IFERROR(ROUND(AA772/$AD772*$AH772,0),0)</f>
        <v/>
      </c>
      <c r="AT772">
        <f>IFERROR(IF((AE772+AF772+AG772)&gt;13,AB772,ROUND(AB772/AD772*AH772,0)),0)</f>
        <v/>
      </c>
      <c r="AU772">
        <f>IFERROR(INDEX(ADJ!$A$1:$BZ$1000,MATCH(PAYROLL!D772,ADJ!A$1:A$500,0),MATCH(PAYROLL!AU$2,ADJ!$2:$2,0)),0)</f>
        <v/>
      </c>
      <c r="AV772">
        <f>ROUND(SUM(AN772:AU772),0)</f>
        <v/>
      </c>
      <c r="AW772">
        <f>IFERROR(INDEX(TIMESHEET!$A$1:$AI$5000,MATCH(PAYROLL!D772,TIMESHEET!A$1:A$500,0),MATCH("T620",TIMESHEET!$2:$2,0)),0)</f>
        <v/>
      </c>
      <c r="AX772">
        <f>IFERROR(INDEX(TIMESHEET!$A$1:$AI$5000,MATCH(PAYROLL!D772,TIMESHEET!A$1:A$500,0),MATCH("T601",TIMESHEET!$2:$2,0)),0)</f>
        <v/>
      </c>
      <c r="AY772">
        <f>IFERROR(INDEX(TIMESHEET!$A$1:$AI$5000,MATCH(PAYROLL!D772,TIMESHEET!A$1:A$500,0),MATCH("T602",TIMESHEET!$2:$2,0)),0)</f>
        <v/>
      </c>
      <c r="AZ772">
        <f>IFERROR(INDEX(TIMESHEET!$A$1:$AI$5000,MATCH(PAYROLL!D772,TIMESHEET!A$1:A$500,0),MATCH("T603",TIMESHEET!$2:$2,0)),0)</f>
        <v/>
      </c>
      <c r="BA772">
        <f>IFERROR(INDEX(TIMESHEET!$A$1:$AI$5000,MATCH(PAYROLL!D772,TIMESHEET!A$1:A$500,0),MATCH("T611",TIMESHEET!$2:$2,0)),0)</f>
        <v/>
      </c>
      <c r="BB772">
        <f>IFERROR(INDEX(TIMESHEET!$A$1:$AI$5000,MATCH(PAYROLL!D772,TIMESHEET!A$1:A$500,0),MATCH("T612",TIMESHEET!$2:$2,0)),0)</f>
        <v/>
      </c>
      <c r="BC772">
        <f>IFERROR(INDEX(TIMESHEET!$A$1:$AI$5000,MATCH(PAYROLL!D772,TIMESHEET!A$1:A$500,0),MATCH("T613",TIMESHEET!$2:$2,0)),0)</f>
        <v/>
      </c>
      <c r="BD772">
        <f>IFERROR(INDEX(TIMESHEET!$A$1:$AI$5000,MATCH(PAYROLL!D772,TIMESHEET!A$1:A$500,0),MATCH("T500",TIMESHEET!$2:$2,0)),0)</f>
        <v/>
      </c>
      <c r="BE772">
        <f>IFERROR(IF(LEFT(INDEX(PIS!O$1:O$500,MATCH(D772,PIS!C$1:C$500)),1)="M",T772/AD772/8*(AW772+AX772*1.5+AY772*2+AZ772*3+BA772*2.1+BB772*2.7+BC772*3.9+BD772*0.3),T772/8*(AW772+AX772*1.5+AY772*2+AZ772*3+BA772*2.1+BB772*2.7+BC772*3.9+BD772*0.3)),0)</f>
        <v/>
      </c>
      <c r="BF772">
        <f>IFERROR(INDEX(ADJ!$A$1:$BZ$1000,MATCH(PAYROLL!$D772,ADJ!A$1:A$500,0),MATCH(PAYROLL!BF$2,ADJ!$2:$2,0)),0)</f>
        <v/>
      </c>
      <c r="BG772">
        <f>IFERROR(INDEX(ADJ!$A$1:$BZ$1000,MATCH(PAYROLL!D772,ADJ!A$1:A$500,0),MATCH(PAYROLL!BG$2,ADJ!$2:$2,0)),0)</f>
        <v/>
      </c>
      <c r="BH772">
        <f>IFERROR(INDEX(ADJ!$A$1:$BZ$1000,MATCH(PAYROLL!D772,ADJ!A$1:A$500,0),MATCH(PAYROLL!BH$2,ADJ!$2:$2,0)),0)</f>
        <v/>
      </c>
      <c r="BI772">
        <f>IFERROR(INDEX(ADJ!$A$1:$BZ$1000,MATCH(PAYROLL!D772,ADJ!A$1:A$500,0),MATCH(PAYROLL!BI$2,ADJ!$2:$2,0)),0)</f>
        <v/>
      </c>
      <c r="BJ772">
        <f>IFERROR(INDEX(ADJ!$A$1:$BZ$1000,MATCH(PAYROLL!D772,ADJ!A$1:A$500,0),MATCH(PAYROLL!BJ$2,ADJ!$2:$2,0)),0)</f>
        <v/>
      </c>
      <c r="BK772">
        <f>SUM(BF772:BJ772)</f>
        <v/>
      </c>
      <c r="BL772">
        <f>IFERROR(INDEX(ADJ!$A$1:$BZ$1000,MATCH(PAYROLL!D772,ADJ!A$1:A$500,0),MATCH(PAYROLL!BL$2,ADJ!$2:$2,0)),0)</f>
        <v/>
      </c>
      <c r="BM772">
        <f>IFERROR(INDEX(ADJ!$A$1:$BZ$1000,MATCH(PAYROLL!D772,ADJ!A$1:A$500,0),MATCH(PAYROLL!BM$2,ADJ!$2:$2,0)),0)</f>
        <v/>
      </c>
      <c r="BN772">
        <f>IFERROR(INDEX(ADJ!$A$1:$BZ$1000,MATCH(PAYROLL!D772,ADJ!A$1:A$500,0),MATCH(PAYROLL!BN$2,ADJ!$2:$2,0)),0)</f>
        <v/>
      </c>
      <c r="BO772">
        <f>IFERROR(INDEX(ADJ!$A$1:$BZ$1000,MATCH(PAYROLL!D772,ADJ!A$1:A$500,0),MATCH(PAYROLL!BO$2,ADJ!$2:$2,0)),0)</f>
        <v/>
      </c>
      <c r="BP772">
        <f>SUM(AM772,AV772,BE772,BK772,BL772:BO772)</f>
        <v/>
      </c>
      <c r="BQ772">
        <f>BO772</f>
        <v/>
      </c>
      <c r="BR772">
        <f>IFERROR(ROUND(IF(LEFT(INDEX(PIS!O$1:O$500,MATCH(D772,PIS!C$1:C$500)),1)="D",T772/8*(BD772*0.3),IF(LEFT(INDEX(PIS!O$1:O$500,MATCH(D772,PIS!C$1:C$500)),1)="H",T772*($BD772*0.3),T772/$AD772/8*($BD772*0.3))),0),0)</f>
        <v/>
      </c>
      <c r="BS772">
        <f>IF(AP772&lt;1,0,MIN(AP772,730000))</f>
        <v/>
      </c>
      <c r="BT772">
        <f>IFERROR(ROUND((BE772-SUM(AW772:BC772)*T772/AD772/8),0)-BR772,0)</f>
        <v/>
      </c>
      <c r="BU772">
        <f>AO772</f>
        <v/>
      </c>
      <c r="BV772">
        <f>SUM(BQ772:BU772)</f>
        <v/>
      </c>
      <c r="BW772">
        <f>BP772-BV772</f>
        <v/>
      </c>
      <c r="BX772">
        <f>IFERROR(IF(RIGHT(INDEX(PIS!O$1:O$500,MATCH(D772,PIS!C$1:C$500)),5)="Gross",MIN(U772+V772,VLOOKUP("R700",TSC!B:C,2,0)*VLOOKUP("R101",TSC!B:C,2,0))*VLOOKUP("R701",TSC!B:C,2,0)%,0),0)</f>
        <v/>
      </c>
      <c r="BY772">
        <f>IFERROR(IF(RIGHT(INDEX(PIS!O$1:O$500,MATCH(D772,PIS!C$1:C$500)),5)="Gross",MIN(U772+V772,VLOOKUP("R700",TSC!B:C,2,0)*VLOOKUP("R101",TSC!B:C,2,0))*VLOOKUP("T704",TSC!B:C,2,0)%,0),0)</f>
        <v/>
      </c>
      <c r="BZ772">
        <f>IFERROR(IF(RIGHT(INDEX(PIS!O$1:O$500,MATCH(D772,PIS!C$1:C$500)),5)="Gross",MIN(U772+V772,VLOOKUP("R700",TSC!B:C,2,0)*VLOOKUP("1",TSC!F:G,2,0))*VLOOKUP("T705",TSC!B:C,2,0)%,0),0)</f>
        <v/>
      </c>
      <c r="CA772">
        <f>IFERROR(INDEX(ADJ!$A$1:$BZ$1000,MATCH(PAYROLL!D772,ADJ!A$1:A$500,0),MATCH(PAYROLL!CA$2,ADJ!$2:$2,0)),0)</f>
        <v/>
      </c>
      <c r="CB772">
        <f>IFERROR(INDEX(ADJ!$A$1:$BZ$1000,MATCH(PAYROLL!D772,ADJ!A$1:A$500,0),MATCH(PAYROLL!CB$2,ADJ!$2:$2,0)),0)</f>
        <v/>
      </c>
      <c r="CC772">
        <f>SUM(BX772:CB772)</f>
        <v/>
      </c>
      <c r="CD772">
        <f>IFERROR(INDEX(PIS!$A$1:$BZ$1000,MATCH(PAYROLL!D772,PIS!C$1:C$500,0),MATCH(PAYROLL!CD$1,PIS!$1:$1,0)),0)</f>
        <v/>
      </c>
      <c r="CE772">
        <f>IFERROR(IF(OR(INDEX(PIS!P$1:P$500,MATCH(D772,PIS!C$1:C$500,0))="LT2",INDEX(PIS!P$1:P$500,MATCH(D772,PIS!C$1:C$500,0))="P10"),0,SUM(CC772,CD772*VLOOKUP("R601",TSC!B:C,2,0),VLOOKUP("R602",TSC!B:C,2,0))),0)</f>
        <v/>
      </c>
      <c r="CF772">
        <f>MAX(BW772-CE772,0)</f>
        <v/>
      </c>
      <c r="CG772">
        <f>IFERROR(IF(OR(RIGHT(INDEX(PIS!P$1:P$500,MATCH(D772,PIS!C$1:C$500)),5)="P10",RIGHT(INDEX(PIS!P$1:P$500,MATCH(D772,PIS!C$1:C$500)),5)="CK"),0,IF(CF772&lt;=5000000,CF772*5%,IF(CF772&lt;=10000000,CF772*10%-250000,IF(CF772&lt;=18000000,CF772*15%-750000,IF(CF772&lt;=32000000,CF772*20%-1650000,IF(CF772&lt;=52000000,CF772*25%-3250000,IF(CF772&lt;=80000000,BH772*30%-5850000,CF772*35%-9850000))))))),0)</f>
        <v/>
      </c>
      <c r="CH772">
        <f>IFERROR(IF(OR(INDEX(PIS!P$1:P$500,MATCH(D772,PIS!C$1:C$500))="LT",INDEX(PIS!P$1:P$500,MATCH(D772,PIS!C$1:C$500))="CK"),0,IF(CF772&lt;2000000,0,CF772*10%)),0)</f>
        <v/>
      </c>
      <c r="CI772">
        <f>IFERROR(INDEX(ADJ!$A$1:$BZ$1000,MATCH(PAYROLL!D772,ADJ!A$1:A$500,0),MATCH(PAYROLL!CI$2,ADJ!$2:$2,0)),0)</f>
        <v/>
      </c>
      <c r="CJ772">
        <f>IFERROR(INDEX(ADJ!$A$1:$BZ$1000,MATCH(PAYROLL!D772,ADJ!A$1:A$500,0),MATCH(PAYROLL!CJ$2,ADJ!$2:$2,0)),0)</f>
        <v/>
      </c>
      <c r="CK772">
        <f>IFERROR(INDEX(ADJ!$A$1:$BZ$1000,MATCH(PAYROLL!D772,ADJ!A$1:A$500,0),MATCH(PAYROLL!CK$2,ADJ!$2:$2,0)),0)</f>
        <v/>
      </c>
      <c r="CL772">
        <f>SUM(CG772:CK772)</f>
        <v/>
      </c>
      <c r="CM772">
        <f>ROUND(SUM(CH772:CK772),0)</f>
        <v/>
      </c>
      <c r="CN772">
        <f>IFERROR(INDEX(CSDA!D$1:D$500,MATCH($CN$2,CSDA!C$1:C$500,0))*INDEX(PIS!V$1:V$500,MATCH(D772,PIS!C$1:C$500))+INDEX(ADJ!$A$1:$BZ$1000,MATCH(PAYROLL!D772,ADJ!A$1:A$500,0),MATCH(PAYROLL!CN$2,ADJ!$2:$2,0)),0)</f>
        <v/>
      </c>
      <c r="CO772">
        <f>IFERROR(INDEX(ADJ!$A$1:$BZ$1000,MATCH(PAYROLL!D772,ADJ!A$1:A$500,0),MATCH(PAYROLL!CO$2,ADJ!$2:$2,0)),0)</f>
        <v/>
      </c>
      <c r="CP772">
        <f>IFERROR(INDEX(ADJ!$A$1:$BZ$1000,MATCH(PAYROLL!D772,ADJ!A$1:A$500,0),MATCH(PAYROLL!CP$2,ADJ!$2:$2,0)),0)</f>
        <v/>
      </c>
      <c r="CQ772">
        <f>BP772-CL772-CI772-CM772-CN772-CO772-CP772-CC772</f>
        <v/>
      </c>
      <c r="CR772">
        <f>IFERROR(IF(RIGHT(INDEX(PIS!O$1:O$500,MATCH(D772,PIS!C$1:C$500,0)),5)="Gross",MIN(U772+V772,VLOOKUP("R700",TSC!B:C,2,0)*VLOOKUP("R101",TSC!B:C,2,0))*(VLOOKUP("T711",TSC!B:C,2,0)+VLOOKUP("T712",TSC!B:C,2,0))%,MIN(T772+V772,VLOOKUP("R700",TSC!B:C,2,0)*VLOOKUP("R101",TSC!B:C,2,0))*(VLOOKUP("T711",TSC!B:C,2,0)+VLOOKUP("T712",TSC!B:C,2,0)+VLOOKUP("R701",TSC!B:C,2,0))%),0)</f>
        <v/>
      </c>
      <c r="CS772">
        <f>IFERROR(IF(RIGHT(INDEX(PIS!O$1:O$500,MATCH(D772,PIS!C$1:C$500,0)),5)="Gross",MIN(U772+V772,VLOOKUP("R700",TSC!B:C,2,0)*VLOOKUP("R101",TSC!B:C,2,0))*(VLOOKUP("T714",TSC!B:C,2,0))%,MIN(T772+V772,VLOOKUP("R700",TSC!B:C,2,0)*VLOOKUP("R101",TSC!B:C,2,0))*(VLOOKUP("T704",TSC!B:C,2,0)+VLOOKUP("T714",TSC!B:C,2,0))%),0)</f>
        <v/>
      </c>
      <c r="CT772">
        <f>IFERROR(IF(RIGHT(INDEX(PIS!O$1:O$500,MATCH(D772,PIS!C$1:C$500,0)),5)="Gross",MIN(U772+V772,VLOOKUP("R700",TSC!B:C,2,0)*VLOOKUP("R101",TSC!B:C,2,0))*VLOOKUP("T705",TSC!B:C,2,0)%,MIN(T772+V772,VLOOKUP("R700",TSC!B:C,2,0)*VLOOKUP("R101",TSC!B:C,2,0))*VLOOKUP("T705",TSC!B:C,2,0)%),0)</f>
        <v/>
      </c>
      <c r="CU772">
        <f>IFERROR(IF(RIGHT(INDEX(PIS!O$1:O$500,MATCH(D772,PIS!C$1:C$500,0)),5)="Gross",MIN(U772+V772,VLOOKUP("R700",TSC!B:C,2,0)*VLOOKUP("R101",TSC!B:C,2,0))*(VLOOKUP("T713",TSC!B:C,2,0))%,MIN(T772+V772,VLOOKUP("R700",TSC!B:C,2,0)*VLOOKUP("R101",TSC!B:C,2,0))*(VLOOKUP("T713",TSC!B:C,2,0))%),0)</f>
        <v/>
      </c>
      <c r="CV772">
        <f>IFERROR(INDEX(ADJ!$A$1:$BZ$1000,MATCH(PAYROLL!D772,ADJ!A$1:A$500,0),MATCH(PAYROLL!CV$2,ADJ!$2:$2,0)),0)</f>
        <v/>
      </c>
      <c r="CW772">
        <f>IFERROR(INDEX(ADJ!$A$1:$BZ$1000,MATCH(PAYROLL!D772,ADJ!A$1:A$500,0),MATCH(PAYROLL!CW$2,ADJ!$2:$2,0)),0)</f>
        <v/>
      </c>
      <c r="CX772">
        <f>SUM(CR772:CW772)</f>
        <v/>
      </c>
      <c r="CY772">
        <f>ROUND(IF(CR772&gt;0,T772+V772*VLOOKUP("R202",TSC!$B$1:$C$500,2,0),0),0)</f>
        <v/>
      </c>
      <c r="CZ772">
        <f>IFERROR(INDEX(CSDA!D$1:D$500,MATCH($CZ$2,CSDA!C$1:C$500,0)),0)</f>
        <v/>
      </c>
      <c r="DA772">
        <f>ROUND(T772*0.7%,0)</f>
        <v/>
      </c>
      <c r="DB772">
        <f>ROUND(T772/12,0)</f>
        <v/>
      </c>
      <c r="DC772">
        <f ref="DC772" t="array">IFERROR(INDEX(CSDA!D$1:D$500,MATCH("Trích giữ"&amp;PAYROLL!DC$2,CSDA!A$1:A$500&amp;CSDA!C$1:C$500,0)),0)</f>
        <v/>
      </c>
      <c r="DD772">
        <f ref="DD772" t="array">IFERROR(INDEX(CSDA!D$1:D$500,MATCH("Trích giữ"&amp;PAYROLL!DD$2,CSDA!A$1:A$500&amp;CSDA!C$1:C$500,0)),0)</f>
        <v/>
      </c>
      <c r="DE772">
        <f ref="DE772" t="array">IFERROR(INDEX(CSDA!D$1:D$500,MATCH("Trích giữ"&amp;PAYROLL!DE$2,CSDA!A$1:A$500&amp;CSDA!C$1:C$500,0)),0)</f>
        <v/>
      </c>
      <c r="DF772">
        <f>IFERROR(INDEX(CSDA!D$1:D$500,MATCH(PAYROLL!DF$2,CSDA!C$1:C$500,0)),0)</f>
        <v/>
      </c>
      <c r="DG772">
        <f ref="DG772" t="array">IFERROR(INDEX(CSDA!D$1:D$500,MATCH("Trích giữ"&amp;PAYROLL!DG$2,CSDA!A$1:A$500&amp;CSDA!C$1:C$500,0)),0)</f>
        <v/>
      </c>
      <c r="DH772">
        <f>ROUND(T772/26,0)</f>
        <v/>
      </c>
      <c r="DI772">
        <f ref="DI772" t="array">IFERROR(INDEX(CSDA!D$1:D$500,MATCH("Trích giữ"&amp;PAYROLL!DI$2,CSDA!A$1:A$500&amp;CSDA!C$1:C$500,0)),0)</f>
        <v/>
      </c>
      <c r="DJ772">
        <f>IF(U772=0,T772*21.5%-BL772,0)</f>
        <v/>
      </c>
      <c r="DK772">
        <f ref="DK772" t="array">IFERROR(INDEX(CSDA!D$1:D$500,MATCH("Trích giữ"&amp;PAYROLL!DK$2,CSDA!A$1:A$500&amp;CSDA!C$1:C$500,0)),0)</f>
        <v/>
      </c>
      <c r="DL772">
        <f>IFERROR(INDEX(CSDA!D$1:D$500,MATCH(PAYROLL!DL$2,CSDA!C$1:C$500,0))/12,0)</f>
        <v/>
      </c>
      <c r="DM772">
        <f>SUM(DB772:DL772)</f>
        <v/>
      </c>
      <c r="DN772">
        <f>IFERROR(INDEX(ADJ!$A$1:$BZ$1000,MATCH(PAYROLL!D772,ADJ!A$1:A$500,0),MATCH(PAYROLL!DN$2,ADJ!$2:$2,0)),0)</f>
        <v/>
      </c>
      <c r="DO772">
        <f>IFERROR(SUM(BP772,DM772:DN772,CX772:DA772)-DT772,0)</f>
        <v/>
      </c>
      <c r="DP772">
        <f ref="DP772" t="array">SUM(BW772*IFERROR(INDEX(CSDA!D$1:D$500,MATCH(BW$2,CSDA!C$1:C$500,0)),0)%,CX772*IFERROR(INDEX(CSDA!D$1:D$500,MATCH(CX$2,CSDA!C$1:C$500,0)),0)%,DA772*IFERROR(INDEX(CSDA!D$1:D$500,MATCH(DA$2,CSDA!C$1:C$500,0)),0)%,DB772*IFERROR(INDEX(CSDA!D$1:D$500,MATCH(DB$2,CSDA!C$1:C$500,0)),0)%,DF772*IFERROR(INDEX(CSDA!D$1:D$500,MATCH("Phí dịch vụ"&amp;PAYROLL!DF$2,CSDA!A$1:A$500&amp;CSDA!C$1:C$500,0)),0)%,DC772*IFERROR(INDEX(CSDA!D$1:D$500,MATCH("Phí dịch vụ"&amp;PAYROLL!DC$2,CSDA!A$1:A$500&amp;CSDA!C$1:C$500,0)),0)%,DH772*IFERROR(INDEX(CSDA!D$1:D$500,MATCH("Phí dịch vụ"&amp;PAYROLL!DH$2,CSDA!A$1:A$500&amp;CSDA!C$1:C$500,0)),0)%,DJ772*IFERROR(INDEX(CSDA!D$1:D$500,MATCH("Phí dịch vụ"&amp;PAYROLL!DJ$2,CSDA!A$1:A$500&amp;CSDA!C$1:C$500,0)),0)%,BN772*IFERROR(INDEX(CSDA!D$1:D$500,MATCH(BN$2,CSDA!C$1:C$500,0)),0)%)-BN772*7%</f>
        <v/>
      </c>
      <c r="DQ772">
        <f>IFERROR(INDEX(ADJ!$A$1:$BZ$1000,MATCH(PAYROLL!D772,ADJ!A$1:A$500,0),MATCH(PAYROLL!DQ$2,ADJ!$2:$2,0)),0)</f>
        <v/>
      </c>
      <c r="DR772">
        <f>IFERROR(INDEX(ADJ!$A$1:$BZ$1000,MATCH(PAYROLL!D772,ADJ!A$1:A$500,0),MATCH(PAYROLL!DR$2,ADJ!$2:$2,0)),0)</f>
        <v/>
      </c>
      <c r="DS772">
        <f>SUM(DP772:DR772)</f>
        <v/>
      </c>
      <c r="DT772">
        <f>EK772</f>
        <v/>
      </c>
      <c r="DU772">
        <f>SUM(DO772:DR772)</f>
        <v/>
      </c>
      <c r="DV772">
        <f>ROUND(DU772*0.1,0)</f>
        <v/>
      </c>
      <c r="DW772">
        <f>DU772+DV772</f>
        <v/>
      </c>
      <c r="DZ772">
        <f>IFERROR(INDEX(ADJ!$A$1:$BZ$1000,MATCH(PAYROLL!$D772,ADJ!A$1:A$500,0),MATCH(PAYROLL!DZ$2,ADJ!$2:$2,0)),0)</f>
        <v/>
      </c>
      <c r="EA772">
        <f>IFERROR(INDEX(ADJ!$A$1:$BZ$1000,MATCH(PAYROLL!$D772,ADJ!A$1:A$500,0),MATCH(PAYROLL!EA$2,ADJ!$2:$2,0)),0)</f>
        <v/>
      </c>
      <c r="EB772">
        <f>IFERROR(INDEX(ADJ!$A$1:$BZ$1000,MATCH(PAYROLL!$D772,ADJ!A$1:A$500,0),MATCH(PAYROLL!EB$2,ADJ!$2:$2,0)),0)</f>
        <v/>
      </c>
      <c r="EC772">
        <f>IFERROR(INDEX(ADJ!$A$1:$BZ$1000,MATCH(PAYROLL!$D772,ADJ!A$1:A$500,0),MATCH(PAYROLL!EC$2,ADJ!$2:$2,0)),0)</f>
        <v/>
      </c>
      <c r="ED772">
        <f>IFERROR(INDEX(ADJ!$A$1:$BZ$1000,MATCH(PAYROLL!$D772,ADJ!A$1:A$500,0),MATCH(PAYROLL!ED$2,ADJ!$2:$2,0)),0)</f>
        <v/>
      </c>
      <c r="EE772">
        <f>IFERROR(INDEX(ADJ!$A$1:$BZ$1000,MATCH(PAYROLL!$D772,ADJ!A$1:A$500,0),MATCH(PAYROLL!EE$2,ADJ!$2:$2,0)),0)</f>
        <v/>
      </c>
      <c r="EF772">
        <f>IFERROR(INDEX(ADJ!$A$1:$BZ$1000,MATCH(PAYROLL!$D772,ADJ!A$1:A$500,0),MATCH(PAYROLL!EF$2,ADJ!$2:$2,0)),0)</f>
        <v/>
      </c>
      <c r="EG772">
        <f>IFERROR(INDEX(ADJ!$A$1:$BZ$1000,MATCH(PAYROLL!$D772,ADJ!A$1:A$500,0),MATCH(PAYROLL!EG$2,ADJ!$2:$2,0)),0)</f>
        <v/>
      </c>
      <c r="EH772">
        <f>IFERROR(INDEX(ADJ!$A$1:$BZ$1000,MATCH(PAYROLL!$D772,ADJ!A$1:A$500,0),MATCH(PAYROLL!EH$2,ADJ!$2:$2,0)),0)</f>
        <v/>
      </c>
      <c r="EI772">
        <f>IFERROR(INDEX(ADJ!$A$1:$BZ$1000,MATCH(PAYROLL!D772,ADJ!A$1:A$500,0),MATCH(PAYROLL!EI$2,ADJ!$2:$2,0)),0)</f>
        <v/>
      </c>
      <c r="EJ772">
        <f>IFERROR(INDEX(ADJ!$A$1:$BZ$1000,MATCH(PAYROLL!$D772,ADJ!A$1:A$500,0),MATCH(PAYROLL!EJ$2,ADJ!$2:$2,0)),0)</f>
        <v/>
      </c>
      <c r="EK772">
        <f>SUM(DZ772:EJ772)</f>
        <v/>
      </c>
    </row>
    <row r="773">
      <c r="A773" t="n">
        <v>771</v>
      </c>
      <c r="B773" t="inlineStr">
        <is>
          <t>Lò Cầm Nghị</t>
        </is>
      </c>
      <c r="D773" t="inlineStr">
        <is>
          <t>156814-01</t>
        </is>
      </c>
      <c r="S773">
        <f>IFERROR(INDEX(PIS!$A$1:$BZ$1000,MATCH($D773,PIS!C$1:C$500,0),MATCH("Lương CB tháng trước",PIS!$1:$1,0)),0)</f>
        <v/>
      </c>
      <c r="T773">
        <f>IFERROR(INDEX(PIS!$A$1:$BZ$1000,MATCH($D773,PIS!C$1:C$500,0),MATCH("Lương CB hiện tại",PIS!$1:$1,0)),0)</f>
        <v/>
      </c>
      <c r="U773">
        <f>IFERROR(INDEX(PIS!$A$1:$BZ$1000,MATCH($D773,PIS!C$1:C$500,0),MATCH("Lương đóng BHBB",PIS!$1:$1,0)),0)</f>
        <v/>
      </c>
      <c r="V773">
        <f>IFERROR(INDEX(PIS!$A$1:$BZ$1000,MATCH($D773,PIS!C$1:C$500,0),MATCH(V$2,PIS!$2:$2,0)),0)</f>
        <v/>
      </c>
      <c r="W773">
        <f>IFERROR(INDEX(PIS!$A$1:$BZ$1000,MATCH($D773,PIS!C$1:C$500,0),MATCH(W$2,PIS!$2:$2,0)),0)</f>
        <v/>
      </c>
      <c r="X773">
        <f>IFERROR(INDEX(PIS!$A$1:$BZ$1000,MATCH($D773,PIS!C$1:C$500,0),MATCH(X$2,PIS!$2:$2,0)),0)</f>
        <v/>
      </c>
      <c r="Y773">
        <f>IFERROR(INDEX(PIS!$A$1:$BZ$1000,MATCH($D773,PIS!C$1:C$500,0),MATCH(Y$2,PIS!$2:$2,0)),0)</f>
        <v/>
      </c>
      <c r="Z773">
        <f>IFERROR(INDEX(PIS!$A$1:$BZ$1000,MATCH($D773,PIS!C$1:C$500,0),MATCH(Z$2,PIS!$2:$2,0)),0)</f>
        <v/>
      </c>
      <c r="AA773">
        <f>IFERROR(INDEX(PIS!$A$1:$BZ$1000,MATCH($D773,PIS!C$1:C$500,0),MATCH(AA$2,PIS!$2:$2,0)),0)</f>
        <v/>
      </c>
      <c r="AB773">
        <f>IFERROR(INDEX(PIS!$A$1:$BZ$1000,MATCH($D773,PIS!C$1:C$500,0),MATCH(AB$2,PIS!$2:$2,0)),0)</f>
        <v/>
      </c>
      <c r="AC773">
        <f>SUM(V773:AB773)</f>
        <v/>
      </c>
      <c r="AD773">
        <f>IFERROR(INDEX(TIMESHEET!$A$1:$AI$5000,MATCH($D773,TIMESHEET!A$1:A$500,0),MATCH("T100",TIMESHEET!$2:$2,0))-2,0)</f>
        <v/>
      </c>
      <c r="AE773">
        <f>IFERROR(INDEX(TIMESHEET!$A$1:$AI$5000,MATCH($D773,TIMESHEET!A$1:A$500,0),MATCH("T202",TIMESHEET!$2:$2,0)),0)</f>
        <v/>
      </c>
      <c r="AF773">
        <f>IFERROR(INDEX(TIMESHEET!$A$1:$AI$5000,MATCH($D773,TIMESHEET!A$1:A$500,0),MATCH("T302",TIMESHEET!$2:$2,0)),0)</f>
        <v/>
      </c>
      <c r="AG773">
        <f>IFERROR(INDEX(TIMESHEET!$A$1:$AI$5000,MATCH($D773,TIMESHEET!A$1:A$500,0),MATCH("T406",TIMESHEET!$2:$2,0)),0)</f>
        <v/>
      </c>
      <c r="AH773">
        <f>AE773+AG773</f>
        <v/>
      </c>
      <c r="AI773">
        <f>IFERROR(INDEX(TIMESHEET!$A$1:$AI$5000,MATCH($D773,TIMESHEET!A$1:A$500,0),MATCH("T701",TIMESHEET!$2:$2,0)),0)</f>
        <v/>
      </c>
      <c r="AJ773">
        <f>IFERROR(INDEX(TIMESHEET!$A$1:$AI$5000,MATCH($D773,TIMESHEET!B$1:B$500,0),MATCH("T320",TIMESHEET!$2:$2,0)),0)</f>
        <v/>
      </c>
      <c r="AK773">
        <f>IFERROR(IF(LEFT(INDEX(PIS!O$1:O$500,MATCH(D773,PIS!C$1:C$500)),1)="M",T773/AD773*SUM(AE773:AG773),T773*AD773),0)</f>
        <v/>
      </c>
      <c r="AL773">
        <f>IFERROR(INDEX(ADJ!$A$1:$BZ$1000,MATCH(PAYROLL!D773,ADJ!A$1:A$500,0),MATCH(PAYROLL!AL$2,ADJ!$2:$2,0)),0)</f>
        <v/>
      </c>
      <c r="AM773">
        <f>SUM(AK773:AL773)</f>
        <v/>
      </c>
      <c r="AN773">
        <f>IFERROR(ROUND(V773/$AD773*$AH773,0),0)</f>
        <v/>
      </c>
      <c r="AO773">
        <f>IFERROR(ROUND(W773/$AD773*$AH773,0),0)</f>
        <v/>
      </c>
      <c r="AP773">
        <f>IFERROR(ROUND(X773/$AD773*$AE773,0),0)</f>
        <v/>
      </c>
      <c r="AQ773">
        <f>IFERROR(ROUND(Y773/$AD773*$AH773,0),0)</f>
        <v/>
      </c>
      <c r="AR773">
        <f>IFERROR(ROUND(Z773/$AD773*$AH773,0),0)</f>
        <v/>
      </c>
      <c r="AS773">
        <f>IFERROR(ROUND(AA773/$AD773*$AH773,0),0)</f>
        <v/>
      </c>
      <c r="AT773">
        <f>IFERROR(IF((AE773+AF773+AG773)&gt;13,AB773,ROUND(AB773/AD773*AH773,0)),0)</f>
        <v/>
      </c>
      <c r="AU773">
        <f>IFERROR(INDEX(ADJ!$A$1:$BZ$1000,MATCH(PAYROLL!D773,ADJ!A$1:A$500,0),MATCH(PAYROLL!AU$2,ADJ!$2:$2,0)),0)</f>
        <v/>
      </c>
      <c r="AV773">
        <f>ROUND(SUM(AN773:AU773),0)</f>
        <v/>
      </c>
      <c r="AW773">
        <f>IFERROR(INDEX(TIMESHEET!$A$1:$AI$5000,MATCH(PAYROLL!D773,TIMESHEET!A$1:A$500,0),MATCH("T620",TIMESHEET!$2:$2,0)),0)</f>
        <v/>
      </c>
      <c r="AX773">
        <f>IFERROR(INDEX(TIMESHEET!$A$1:$AI$5000,MATCH(PAYROLL!D773,TIMESHEET!A$1:A$500,0),MATCH("T601",TIMESHEET!$2:$2,0)),0)</f>
        <v/>
      </c>
      <c r="AY773">
        <f>IFERROR(INDEX(TIMESHEET!$A$1:$AI$5000,MATCH(PAYROLL!D773,TIMESHEET!A$1:A$500,0),MATCH("T602",TIMESHEET!$2:$2,0)),0)</f>
        <v/>
      </c>
      <c r="AZ773">
        <f>IFERROR(INDEX(TIMESHEET!$A$1:$AI$5000,MATCH(PAYROLL!D773,TIMESHEET!A$1:A$500,0),MATCH("T603",TIMESHEET!$2:$2,0)),0)</f>
        <v/>
      </c>
      <c r="BA773">
        <f>IFERROR(INDEX(TIMESHEET!$A$1:$AI$5000,MATCH(PAYROLL!D773,TIMESHEET!A$1:A$500,0),MATCH("T611",TIMESHEET!$2:$2,0)),0)</f>
        <v/>
      </c>
      <c r="BB773">
        <f>IFERROR(INDEX(TIMESHEET!$A$1:$AI$5000,MATCH(PAYROLL!D773,TIMESHEET!A$1:A$500,0),MATCH("T612",TIMESHEET!$2:$2,0)),0)</f>
        <v/>
      </c>
      <c r="BC773">
        <f>IFERROR(INDEX(TIMESHEET!$A$1:$AI$5000,MATCH(PAYROLL!D773,TIMESHEET!A$1:A$500,0),MATCH("T613",TIMESHEET!$2:$2,0)),0)</f>
        <v/>
      </c>
      <c r="BD773">
        <f>IFERROR(INDEX(TIMESHEET!$A$1:$AI$5000,MATCH(PAYROLL!D773,TIMESHEET!A$1:A$500,0),MATCH("T500",TIMESHEET!$2:$2,0)),0)</f>
        <v/>
      </c>
      <c r="BE773">
        <f>IFERROR(IF(LEFT(INDEX(PIS!O$1:O$500,MATCH(D773,PIS!C$1:C$500)),1)="M",T773/AD773/8*(AW773+AX773*1.5+AY773*2+AZ773*3+BA773*2.1+BB773*2.7+BC773*3.9+BD773*0.3),T773/8*(AW773+AX773*1.5+AY773*2+AZ773*3+BA773*2.1+BB773*2.7+BC773*3.9+BD773*0.3)),0)</f>
        <v/>
      </c>
      <c r="BF773">
        <f>IFERROR(INDEX(ADJ!$A$1:$BZ$1000,MATCH(PAYROLL!$D773,ADJ!A$1:A$500,0),MATCH(PAYROLL!BF$2,ADJ!$2:$2,0)),0)</f>
        <v/>
      </c>
      <c r="BG773">
        <f>IFERROR(INDEX(ADJ!$A$1:$BZ$1000,MATCH(PAYROLL!D773,ADJ!A$1:A$500,0),MATCH(PAYROLL!BG$2,ADJ!$2:$2,0)),0)</f>
        <v/>
      </c>
      <c r="BH773">
        <f>IFERROR(INDEX(ADJ!$A$1:$BZ$1000,MATCH(PAYROLL!D773,ADJ!A$1:A$500,0),MATCH(PAYROLL!BH$2,ADJ!$2:$2,0)),0)</f>
        <v/>
      </c>
      <c r="BI773">
        <f>IFERROR(INDEX(ADJ!$A$1:$BZ$1000,MATCH(PAYROLL!D773,ADJ!A$1:A$500,0),MATCH(PAYROLL!BI$2,ADJ!$2:$2,0)),0)</f>
        <v/>
      </c>
      <c r="BJ773">
        <f>IFERROR(INDEX(ADJ!$A$1:$BZ$1000,MATCH(PAYROLL!D773,ADJ!A$1:A$500,0),MATCH(PAYROLL!BJ$2,ADJ!$2:$2,0)),0)</f>
        <v/>
      </c>
      <c r="BK773">
        <f>SUM(BF773:BJ773)</f>
        <v/>
      </c>
      <c r="BL773">
        <f>IFERROR(INDEX(ADJ!$A$1:$BZ$1000,MATCH(PAYROLL!D773,ADJ!A$1:A$500,0),MATCH(PAYROLL!BL$2,ADJ!$2:$2,0)),0)</f>
        <v/>
      </c>
      <c r="BM773">
        <f>IFERROR(INDEX(ADJ!$A$1:$BZ$1000,MATCH(PAYROLL!D773,ADJ!A$1:A$500,0),MATCH(PAYROLL!BM$2,ADJ!$2:$2,0)),0)</f>
        <v/>
      </c>
      <c r="BN773">
        <f>IFERROR(INDEX(ADJ!$A$1:$BZ$1000,MATCH(PAYROLL!D773,ADJ!A$1:A$500,0),MATCH(PAYROLL!BN$2,ADJ!$2:$2,0)),0)</f>
        <v/>
      </c>
      <c r="BO773">
        <f>IFERROR(INDEX(ADJ!$A$1:$BZ$1000,MATCH(PAYROLL!D773,ADJ!A$1:A$500,0),MATCH(PAYROLL!BO$2,ADJ!$2:$2,0)),0)</f>
        <v/>
      </c>
      <c r="BP773">
        <f>SUM(AM773,AV773,BE773,BK773,BL773:BO773)</f>
        <v/>
      </c>
      <c r="BQ773">
        <f>BO773</f>
        <v/>
      </c>
      <c r="BR773">
        <f>IFERROR(ROUND(IF(LEFT(INDEX(PIS!O$1:O$500,MATCH(D773,PIS!C$1:C$500)),1)="D",T773/8*(BD773*0.3),IF(LEFT(INDEX(PIS!O$1:O$500,MATCH(D773,PIS!C$1:C$500)),1)="H",T773*($BD773*0.3),T773/$AD773/8*($BD773*0.3))),0),0)</f>
        <v/>
      </c>
      <c r="BS773">
        <f>IF(AP773&lt;1,0,MIN(AP773,730000))</f>
        <v/>
      </c>
      <c r="BT773">
        <f>IFERROR(ROUND((BE773-SUM(AW773:BC773)*T773/AD773/8),0)-BR773,0)</f>
        <v/>
      </c>
      <c r="BU773">
        <f>AO773</f>
        <v/>
      </c>
      <c r="BV773">
        <f>SUM(BQ773:BU773)</f>
        <v/>
      </c>
      <c r="BW773">
        <f>BP773-BV773</f>
        <v/>
      </c>
      <c r="BX773">
        <f>IFERROR(IF(RIGHT(INDEX(PIS!O$1:O$500,MATCH(D773,PIS!C$1:C$500)),5)="Gross",MIN(U773+V773,VLOOKUP("R700",TSC!B:C,2,0)*VLOOKUP("R101",TSC!B:C,2,0))*VLOOKUP("R701",TSC!B:C,2,0)%,0),0)</f>
        <v/>
      </c>
      <c r="BY773">
        <f>IFERROR(IF(RIGHT(INDEX(PIS!O$1:O$500,MATCH(D773,PIS!C$1:C$500)),5)="Gross",MIN(U773+V773,VLOOKUP("R700",TSC!B:C,2,0)*VLOOKUP("R101",TSC!B:C,2,0))*VLOOKUP("T704",TSC!B:C,2,0)%,0),0)</f>
        <v/>
      </c>
      <c r="BZ773">
        <f>IFERROR(IF(RIGHT(INDEX(PIS!O$1:O$500,MATCH(D773,PIS!C$1:C$500)),5)="Gross",MIN(U773+V773,VLOOKUP("R700",TSC!B:C,2,0)*VLOOKUP("1",TSC!F:G,2,0))*VLOOKUP("T705",TSC!B:C,2,0)%,0),0)</f>
        <v/>
      </c>
      <c r="CA773">
        <f>IFERROR(INDEX(ADJ!$A$1:$BZ$1000,MATCH(PAYROLL!D773,ADJ!A$1:A$500,0),MATCH(PAYROLL!CA$2,ADJ!$2:$2,0)),0)</f>
        <v/>
      </c>
      <c r="CB773">
        <f>IFERROR(INDEX(ADJ!$A$1:$BZ$1000,MATCH(PAYROLL!D773,ADJ!A$1:A$500,0),MATCH(PAYROLL!CB$2,ADJ!$2:$2,0)),0)</f>
        <v/>
      </c>
      <c r="CC773">
        <f>SUM(BX773:CB773)</f>
        <v/>
      </c>
      <c r="CD773">
        <f>IFERROR(INDEX(PIS!$A$1:$BZ$1000,MATCH(PAYROLL!D773,PIS!C$1:C$500,0),MATCH(PAYROLL!CD$1,PIS!$1:$1,0)),0)</f>
        <v/>
      </c>
      <c r="CE773">
        <f>IFERROR(IF(OR(INDEX(PIS!P$1:P$500,MATCH(D773,PIS!C$1:C$500,0))="LT2",INDEX(PIS!P$1:P$500,MATCH(D773,PIS!C$1:C$500,0))="P10"),0,SUM(CC773,CD773*VLOOKUP("R601",TSC!B:C,2,0),VLOOKUP("R602",TSC!B:C,2,0))),0)</f>
        <v/>
      </c>
      <c r="CF773">
        <f>MAX(BW773-CE773,0)</f>
        <v/>
      </c>
      <c r="CG773">
        <f>IFERROR(IF(OR(RIGHT(INDEX(PIS!P$1:P$500,MATCH(D773,PIS!C$1:C$500)),5)="P10",RIGHT(INDEX(PIS!P$1:P$500,MATCH(D773,PIS!C$1:C$500)),5)="CK"),0,IF(CF773&lt;=5000000,CF773*5%,IF(CF773&lt;=10000000,CF773*10%-250000,IF(CF773&lt;=18000000,CF773*15%-750000,IF(CF773&lt;=32000000,CF773*20%-1650000,IF(CF773&lt;=52000000,CF773*25%-3250000,IF(CF773&lt;=80000000,BH773*30%-5850000,CF773*35%-9850000))))))),0)</f>
        <v/>
      </c>
      <c r="CH773">
        <f>IFERROR(IF(OR(INDEX(PIS!P$1:P$500,MATCH(D773,PIS!C$1:C$500))="LT",INDEX(PIS!P$1:P$500,MATCH(D773,PIS!C$1:C$500))="CK"),0,IF(CF773&lt;2000000,0,CF773*10%)),0)</f>
        <v/>
      </c>
      <c r="CI773">
        <f>IFERROR(INDEX(ADJ!$A$1:$BZ$1000,MATCH(PAYROLL!D773,ADJ!A$1:A$500,0),MATCH(PAYROLL!CI$2,ADJ!$2:$2,0)),0)</f>
        <v/>
      </c>
      <c r="CJ773">
        <f>IFERROR(INDEX(ADJ!$A$1:$BZ$1000,MATCH(PAYROLL!D773,ADJ!A$1:A$500,0),MATCH(PAYROLL!CJ$2,ADJ!$2:$2,0)),0)</f>
        <v/>
      </c>
      <c r="CK773">
        <f>IFERROR(INDEX(ADJ!$A$1:$BZ$1000,MATCH(PAYROLL!D773,ADJ!A$1:A$500,0),MATCH(PAYROLL!CK$2,ADJ!$2:$2,0)),0)</f>
        <v/>
      </c>
      <c r="CL773">
        <f>SUM(CG773:CK773)</f>
        <v/>
      </c>
      <c r="CM773">
        <f>ROUND(SUM(CH773:CK773),0)</f>
        <v/>
      </c>
      <c r="CN773">
        <f>IFERROR(INDEX(CSDA!D$1:D$500,MATCH($CN$2,CSDA!C$1:C$500,0))*INDEX(PIS!V$1:V$500,MATCH(D773,PIS!C$1:C$500))+INDEX(ADJ!$A$1:$BZ$1000,MATCH(PAYROLL!D773,ADJ!A$1:A$500,0),MATCH(PAYROLL!CN$2,ADJ!$2:$2,0)),0)</f>
        <v/>
      </c>
      <c r="CO773">
        <f>IFERROR(INDEX(ADJ!$A$1:$BZ$1000,MATCH(PAYROLL!D773,ADJ!A$1:A$500,0),MATCH(PAYROLL!CO$2,ADJ!$2:$2,0)),0)</f>
        <v/>
      </c>
      <c r="CP773">
        <f>IFERROR(INDEX(ADJ!$A$1:$BZ$1000,MATCH(PAYROLL!D773,ADJ!A$1:A$500,0),MATCH(PAYROLL!CP$2,ADJ!$2:$2,0)),0)</f>
        <v/>
      </c>
      <c r="CQ773">
        <f>BP773-CL773-CI773-CM773-CN773-CO773-CP773-CC773</f>
        <v/>
      </c>
      <c r="CR773">
        <f>IFERROR(IF(RIGHT(INDEX(PIS!O$1:O$500,MATCH(D773,PIS!C$1:C$500,0)),5)="Gross",MIN(U773+V773,VLOOKUP("R700",TSC!B:C,2,0)*VLOOKUP("R101",TSC!B:C,2,0))*(VLOOKUP("T711",TSC!B:C,2,0)+VLOOKUP("T712",TSC!B:C,2,0))%,MIN(T773+V773,VLOOKUP("R700",TSC!B:C,2,0)*VLOOKUP("R101",TSC!B:C,2,0))*(VLOOKUP("T711",TSC!B:C,2,0)+VLOOKUP("T712",TSC!B:C,2,0)+VLOOKUP("R701",TSC!B:C,2,0))%),0)</f>
        <v/>
      </c>
      <c r="CS773">
        <f>IFERROR(IF(RIGHT(INDEX(PIS!O$1:O$500,MATCH(D773,PIS!C$1:C$500,0)),5)="Gross",MIN(U773+V773,VLOOKUP("R700",TSC!B:C,2,0)*VLOOKUP("R101",TSC!B:C,2,0))*(VLOOKUP("T714",TSC!B:C,2,0))%,MIN(T773+V773,VLOOKUP("R700",TSC!B:C,2,0)*VLOOKUP("R101",TSC!B:C,2,0))*(VLOOKUP("T704",TSC!B:C,2,0)+VLOOKUP("T714",TSC!B:C,2,0))%),0)</f>
        <v/>
      </c>
      <c r="CT773">
        <f>IFERROR(IF(RIGHT(INDEX(PIS!O$1:O$500,MATCH(D773,PIS!C$1:C$500,0)),5)="Gross",MIN(U773+V773,VLOOKUP("R700",TSC!B:C,2,0)*VLOOKUP("R101",TSC!B:C,2,0))*VLOOKUP("T705",TSC!B:C,2,0)%,MIN(T773+V773,VLOOKUP("R700",TSC!B:C,2,0)*VLOOKUP("R101",TSC!B:C,2,0))*VLOOKUP("T705",TSC!B:C,2,0)%),0)</f>
        <v/>
      </c>
      <c r="CU773">
        <f>IFERROR(IF(RIGHT(INDEX(PIS!O$1:O$500,MATCH(D773,PIS!C$1:C$500,0)),5)="Gross",MIN(U773+V773,VLOOKUP("R700",TSC!B:C,2,0)*VLOOKUP("R101",TSC!B:C,2,0))*(VLOOKUP("T713",TSC!B:C,2,0))%,MIN(T773+V773,VLOOKUP("R700",TSC!B:C,2,0)*VLOOKUP("R101",TSC!B:C,2,0))*(VLOOKUP("T713",TSC!B:C,2,0))%),0)</f>
        <v/>
      </c>
      <c r="CV773">
        <f>IFERROR(INDEX(ADJ!$A$1:$BZ$1000,MATCH(PAYROLL!D773,ADJ!A$1:A$500,0),MATCH(PAYROLL!CV$2,ADJ!$2:$2,0)),0)</f>
        <v/>
      </c>
      <c r="CW773">
        <f>IFERROR(INDEX(ADJ!$A$1:$BZ$1000,MATCH(PAYROLL!D773,ADJ!A$1:A$500,0),MATCH(PAYROLL!CW$2,ADJ!$2:$2,0)),0)</f>
        <v/>
      </c>
      <c r="CX773">
        <f>SUM(CR773:CW773)</f>
        <v/>
      </c>
      <c r="CY773">
        <f>ROUND(IF(CR773&gt;0,T773+V773*VLOOKUP("R202",TSC!$B$1:$C$500,2,0),0),0)</f>
        <v/>
      </c>
      <c r="CZ773">
        <f>IFERROR(INDEX(CSDA!D$1:D$500,MATCH($CZ$2,CSDA!C$1:C$500,0)),0)</f>
        <v/>
      </c>
      <c r="DA773">
        <f>ROUND(T773*0.7%,0)</f>
        <v/>
      </c>
      <c r="DB773">
        <f>ROUND(T773/12,0)</f>
        <v/>
      </c>
      <c r="DC773">
        <f ref="DC773" t="array">IFERROR(INDEX(CSDA!D$1:D$500,MATCH("Trích giữ"&amp;PAYROLL!DC$2,CSDA!A$1:A$500&amp;CSDA!C$1:C$500,0)),0)</f>
        <v/>
      </c>
      <c r="DD773">
        <f ref="DD773" t="array">IFERROR(INDEX(CSDA!D$1:D$500,MATCH("Trích giữ"&amp;PAYROLL!DD$2,CSDA!A$1:A$500&amp;CSDA!C$1:C$500,0)),0)</f>
        <v/>
      </c>
      <c r="DE773">
        <f ref="DE773" t="array">IFERROR(INDEX(CSDA!D$1:D$500,MATCH("Trích giữ"&amp;PAYROLL!DE$2,CSDA!A$1:A$500&amp;CSDA!C$1:C$500,0)),0)</f>
        <v/>
      </c>
      <c r="DF773">
        <f>IFERROR(INDEX(CSDA!D$1:D$500,MATCH(PAYROLL!DF$2,CSDA!C$1:C$500,0)),0)</f>
        <v/>
      </c>
      <c r="DG773">
        <f ref="DG773" t="array">IFERROR(INDEX(CSDA!D$1:D$500,MATCH("Trích giữ"&amp;PAYROLL!DG$2,CSDA!A$1:A$500&amp;CSDA!C$1:C$500,0)),0)</f>
        <v/>
      </c>
      <c r="DH773">
        <f>ROUND(T773/26,0)</f>
        <v/>
      </c>
      <c r="DI773">
        <f ref="DI773" t="array">IFERROR(INDEX(CSDA!D$1:D$500,MATCH("Trích giữ"&amp;PAYROLL!DI$2,CSDA!A$1:A$500&amp;CSDA!C$1:C$500,0)),0)</f>
        <v/>
      </c>
      <c r="DJ773">
        <f>IF(U773=0,T773*21.5%-BL773,0)</f>
        <v/>
      </c>
      <c r="DK773">
        <f ref="DK773" t="array">IFERROR(INDEX(CSDA!D$1:D$500,MATCH("Trích giữ"&amp;PAYROLL!DK$2,CSDA!A$1:A$500&amp;CSDA!C$1:C$500,0)),0)</f>
        <v/>
      </c>
      <c r="DL773">
        <f>IFERROR(INDEX(CSDA!D$1:D$500,MATCH(PAYROLL!DL$2,CSDA!C$1:C$500,0))/12,0)</f>
        <v/>
      </c>
      <c r="DM773">
        <f>SUM(DB773:DL773)</f>
        <v/>
      </c>
      <c r="DN773">
        <f>IFERROR(INDEX(ADJ!$A$1:$BZ$1000,MATCH(PAYROLL!D773,ADJ!A$1:A$500,0),MATCH(PAYROLL!DN$2,ADJ!$2:$2,0)),0)</f>
        <v/>
      </c>
      <c r="DO773">
        <f>IFERROR(SUM(BP773,DM773:DN773,CX773:DA773)-DT773,0)</f>
        <v/>
      </c>
      <c r="DP773">
        <f ref="DP773" t="array">SUM(BW773*IFERROR(INDEX(CSDA!D$1:D$500,MATCH(BW$2,CSDA!C$1:C$500,0)),0)%,CX773*IFERROR(INDEX(CSDA!D$1:D$500,MATCH(CX$2,CSDA!C$1:C$500,0)),0)%,DA773*IFERROR(INDEX(CSDA!D$1:D$500,MATCH(DA$2,CSDA!C$1:C$500,0)),0)%,DB773*IFERROR(INDEX(CSDA!D$1:D$500,MATCH(DB$2,CSDA!C$1:C$500,0)),0)%,DF773*IFERROR(INDEX(CSDA!D$1:D$500,MATCH("Phí dịch vụ"&amp;PAYROLL!DF$2,CSDA!A$1:A$500&amp;CSDA!C$1:C$500,0)),0)%,DC773*IFERROR(INDEX(CSDA!D$1:D$500,MATCH("Phí dịch vụ"&amp;PAYROLL!DC$2,CSDA!A$1:A$500&amp;CSDA!C$1:C$500,0)),0)%,DH773*IFERROR(INDEX(CSDA!D$1:D$500,MATCH("Phí dịch vụ"&amp;PAYROLL!DH$2,CSDA!A$1:A$500&amp;CSDA!C$1:C$500,0)),0)%,DJ773*IFERROR(INDEX(CSDA!D$1:D$500,MATCH("Phí dịch vụ"&amp;PAYROLL!DJ$2,CSDA!A$1:A$500&amp;CSDA!C$1:C$500,0)),0)%,BN773*IFERROR(INDEX(CSDA!D$1:D$500,MATCH(BN$2,CSDA!C$1:C$500,0)),0)%)-BN773*7%</f>
        <v/>
      </c>
      <c r="DQ773">
        <f>IFERROR(INDEX(ADJ!$A$1:$BZ$1000,MATCH(PAYROLL!D773,ADJ!A$1:A$500,0),MATCH(PAYROLL!DQ$2,ADJ!$2:$2,0)),0)</f>
        <v/>
      </c>
      <c r="DR773">
        <f>IFERROR(INDEX(ADJ!$A$1:$BZ$1000,MATCH(PAYROLL!D773,ADJ!A$1:A$500,0),MATCH(PAYROLL!DR$2,ADJ!$2:$2,0)),0)</f>
        <v/>
      </c>
      <c r="DS773">
        <f>SUM(DP773:DR773)</f>
        <v/>
      </c>
      <c r="DT773">
        <f>EK773</f>
        <v/>
      </c>
      <c r="DU773">
        <f>SUM(DO773:DR773)</f>
        <v/>
      </c>
      <c r="DV773">
        <f>ROUND(DU773*0.1,0)</f>
        <v/>
      </c>
      <c r="DW773">
        <f>DU773+DV773</f>
        <v/>
      </c>
      <c r="DZ773">
        <f>IFERROR(INDEX(ADJ!$A$1:$BZ$1000,MATCH(PAYROLL!$D773,ADJ!A$1:A$500,0),MATCH(PAYROLL!DZ$2,ADJ!$2:$2,0)),0)</f>
        <v/>
      </c>
      <c r="EA773">
        <f>IFERROR(INDEX(ADJ!$A$1:$BZ$1000,MATCH(PAYROLL!$D773,ADJ!A$1:A$500,0),MATCH(PAYROLL!EA$2,ADJ!$2:$2,0)),0)</f>
        <v/>
      </c>
      <c r="EB773">
        <f>IFERROR(INDEX(ADJ!$A$1:$BZ$1000,MATCH(PAYROLL!$D773,ADJ!A$1:A$500,0),MATCH(PAYROLL!EB$2,ADJ!$2:$2,0)),0)</f>
        <v/>
      </c>
      <c r="EC773">
        <f>IFERROR(INDEX(ADJ!$A$1:$BZ$1000,MATCH(PAYROLL!$D773,ADJ!A$1:A$500,0),MATCH(PAYROLL!EC$2,ADJ!$2:$2,0)),0)</f>
        <v/>
      </c>
      <c r="ED773">
        <f>IFERROR(INDEX(ADJ!$A$1:$BZ$1000,MATCH(PAYROLL!$D773,ADJ!A$1:A$500,0),MATCH(PAYROLL!ED$2,ADJ!$2:$2,0)),0)</f>
        <v/>
      </c>
      <c r="EE773">
        <f>IFERROR(INDEX(ADJ!$A$1:$BZ$1000,MATCH(PAYROLL!$D773,ADJ!A$1:A$500,0),MATCH(PAYROLL!EE$2,ADJ!$2:$2,0)),0)</f>
        <v/>
      </c>
      <c r="EF773">
        <f>IFERROR(INDEX(ADJ!$A$1:$BZ$1000,MATCH(PAYROLL!$D773,ADJ!A$1:A$500,0),MATCH(PAYROLL!EF$2,ADJ!$2:$2,0)),0)</f>
        <v/>
      </c>
      <c r="EG773">
        <f>IFERROR(INDEX(ADJ!$A$1:$BZ$1000,MATCH(PAYROLL!$D773,ADJ!A$1:A$500,0),MATCH(PAYROLL!EG$2,ADJ!$2:$2,0)),0)</f>
        <v/>
      </c>
      <c r="EH773">
        <f>IFERROR(INDEX(ADJ!$A$1:$BZ$1000,MATCH(PAYROLL!$D773,ADJ!A$1:A$500,0),MATCH(PAYROLL!EH$2,ADJ!$2:$2,0)),0)</f>
        <v/>
      </c>
      <c r="EI773">
        <f>IFERROR(INDEX(ADJ!$A$1:$BZ$1000,MATCH(PAYROLL!D773,ADJ!A$1:A$500,0),MATCH(PAYROLL!EI$2,ADJ!$2:$2,0)),0)</f>
        <v/>
      </c>
      <c r="EJ773">
        <f>IFERROR(INDEX(ADJ!$A$1:$BZ$1000,MATCH(PAYROLL!$D773,ADJ!A$1:A$500,0),MATCH(PAYROLL!EJ$2,ADJ!$2:$2,0)),0)</f>
        <v/>
      </c>
      <c r="EK773">
        <f>SUM(DZ773:EJ773)</f>
        <v/>
      </c>
    </row>
    <row r="774">
      <c r="A774" t="n">
        <v>772</v>
      </c>
      <c r="B774" t="inlineStr">
        <is>
          <t>Bàn Thị Nga</t>
        </is>
      </c>
      <c r="D774" t="inlineStr">
        <is>
          <t>156819-01</t>
        </is>
      </c>
      <c r="S774">
        <f>IFERROR(INDEX(PIS!$A$1:$BZ$1000,MATCH($D774,PIS!C$1:C$500,0),MATCH("Lương CB tháng trước",PIS!$1:$1,0)),0)</f>
        <v/>
      </c>
      <c r="T774">
        <f>IFERROR(INDEX(PIS!$A$1:$BZ$1000,MATCH($D774,PIS!C$1:C$500,0),MATCH("Lương CB hiện tại",PIS!$1:$1,0)),0)</f>
        <v/>
      </c>
      <c r="U774">
        <f>IFERROR(INDEX(PIS!$A$1:$BZ$1000,MATCH($D774,PIS!C$1:C$500,0),MATCH("Lương đóng BHBB",PIS!$1:$1,0)),0)</f>
        <v/>
      </c>
      <c r="V774">
        <f>IFERROR(INDEX(PIS!$A$1:$BZ$1000,MATCH($D774,PIS!C$1:C$500,0),MATCH(V$2,PIS!$2:$2,0)),0)</f>
        <v/>
      </c>
      <c r="W774">
        <f>IFERROR(INDEX(PIS!$A$1:$BZ$1000,MATCH($D774,PIS!C$1:C$500,0),MATCH(W$2,PIS!$2:$2,0)),0)</f>
        <v/>
      </c>
      <c r="X774">
        <f>IFERROR(INDEX(PIS!$A$1:$BZ$1000,MATCH($D774,PIS!C$1:C$500,0),MATCH(X$2,PIS!$2:$2,0)),0)</f>
        <v/>
      </c>
      <c r="Y774">
        <f>IFERROR(INDEX(PIS!$A$1:$BZ$1000,MATCH($D774,PIS!C$1:C$500,0),MATCH(Y$2,PIS!$2:$2,0)),0)</f>
        <v/>
      </c>
      <c r="Z774">
        <f>IFERROR(INDEX(PIS!$A$1:$BZ$1000,MATCH($D774,PIS!C$1:C$500,0),MATCH(Z$2,PIS!$2:$2,0)),0)</f>
        <v/>
      </c>
      <c r="AA774">
        <f>IFERROR(INDEX(PIS!$A$1:$BZ$1000,MATCH($D774,PIS!C$1:C$500,0),MATCH(AA$2,PIS!$2:$2,0)),0)</f>
        <v/>
      </c>
      <c r="AB774">
        <f>IFERROR(INDEX(PIS!$A$1:$BZ$1000,MATCH($D774,PIS!C$1:C$500,0),MATCH(AB$2,PIS!$2:$2,0)),0)</f>
        <v/>
      </c>
      <c r="AC774">
        <f>SUM(V774:AB774)</f>
        <v/>
      </c>
      <c r="AD774">
        <f>IFERROR(INDEX(TIMESHEET!$A$1:$AI$5000,MATCH($D774,TIMESHEET!A$1:A$500,0),MATCH("T100",TIMESHEET!$2:$2,0))-2,0)</f>
        <v/>
      </c>
      <c r="AE774">
        <f>IFERROR(INDEX(TIMESHEET!$A$1:$AI$5000,MATCH($D774,TIMESHEET!A$1:A$500,0),MATCH("T202",TIMESHEET!$2:$2,0)),0)</f>
        <v/>
      </c>
      <c r="AF774">
        <f>IFERROR(INDEX(TIMESHEET!$A$1:$AI$5000,MATCH($D774,TIMESHEET!A$1:A$500,0),MATCH("T302",TIMESHEET!$2:$2,0)),0)</f>
        <v/>
      </c>
      <c r="AG774">
        <f>IFERROR(INDEX(TIMESHEET!$A$1:$AI$5000,MATCH($D774,TIMESHEET!A$1:A$500,0),MATCH("T406",TIMESHEET!$2:$2,0)),0)</f>
        <v/>
      </c>
      <c r="AH774">
        <f>AE774+AG774</f>
        <v/>
      </c>
      <c r="AI774">
        <f>IFERROR(INDEX(TIMESHEET!$A$1:$AI$5000,MATCH($D774,TIMESHEET!A$1:A$500,0),MATCH("T701",TIMESHEET!$2:$2,0)),0)</f>
        <v/>
      </c>
      <c r="AJ774">
        <f>IFERROR(INDEX(TIMESHEET!$A$1:$AI$5000,MATCH($D774,TIMESHEET!B$1:B$500,0),MATCH("T320",TIMESHEET!$2:$2,0)),0)</f>
        <v/>
      </c>
      <c r="AK774">
        <f>IFERROR(IF(LEFT(INDEX(PIS!O$1:O$500,MATCH(D774,PIS!C$1:C$500)),1)="M",T774/AD774*SUM(AE774:AG774),T774*AD774),0)</f>
        <v/>
      </c>
      <c r="AL774">
        <f>IFERROR(INDEX(ADJ!$A$1:$BZ$1000,MATCH(PAYROLL!D774,ADJ!A$1:A$500,0),MATCH(PAYROLL!AL$2,ADJ!$2:$2,0)),0)</f>
        <v/>
      </c>
      <c r="AM774">
        <f>SUM(AK774:AL774)</f>
        <v/>
      </c>
      <c r="AN774">
        <f>IFERROR(ROUND(V774/$AD774*$AH774,0),0)</f>
        <v/>
      </c>
      <c r="AO774">
        <f>IFERROR(ROUND(W774/$AD774*$AH774,0),0)</f>
        <v/>
      </c>
      <c r="AP774">
        <f>IFERROR(ROUND(X774/$AD774*$AE774,0),0)</f>
        <v/>
      </c>
      <c r="AQ774">
        <f>IFERROR(ROUND(Y774/$AD774*$AH774,0),0)</f>
        <v/>
      </c>
      <c r="AR774">
        <f>IFERROR(ROUND(Z774/$AD774*$AH774,0),0)</f>
        <v/>
      </c>
      <c r="AS774">
        <f>IFERROR(ROUND(AA774/$AD774*$AH774,0),0)</f>
        <v/>
      </c>
      <c r="AT774">
        <f>IFERROR(IF((AE774+AF774+AG774)&gt;13,AB774,ROUND(AB774/AD774*AH774,0)),0)</f>
        <v/>
      </c>
      <c r="AU774">
        <f>IFERROR(INDEX(ADJ!$A$1:$BZ$1000,MATCH(PAYROLL!D774,ADJ!A$1:A$500,0),MATCH(PAYROLL!AU$2,ADJ!$2:$2,0)),0)</f>
        <v/>
      </c>
      <c r="AV774">
        <f>ROUND(SUM(AN774:AU774),0)</f>
        <v/>
      </c>
      <c r="AW774">
        <f>IFERROR(INDEX(TIMESHEET!$A$1:$AI$5000,MATCH(PAYROLL!D774,TIMESHEET!A$1:A$500,0),MATCH("T620",TIMESHEET!$2:$2,0)),0)</f>
        <v/>
      </c>
      <c r="AX774">
        <f>IFERROR(INDEX(TIMESHEET!$A$1:$AI$5000,MATCH(PAYROLL!D774,TIMESHEET!A$1:A$500,0),MATCH("T601",TIMESHEET!$2:$2,0)),0)</f>
        <v/>
      </c>
      <c r="AY774">
        <f>IFERROR(INDEX(TIMESHEET!$A$1:$AI$5000,MATCH(PAYROLL!D774,TIMESHEET!A$1:A$500,0),MATCH("T602",TIMESHEET!$2:$2,0)),0)</f>
        <v/>
      </c>
      <c r="AZ774">
        <f>IFERROR(INDEX(TIMESHEET!$A$1:$AI$5000,MATCH(PAYROLL!D774,TIMESHEET!A$1:A$500,0),MATCH("T603",TIMESHEET!$2:$2,0)),0)</f>
        <v/>
      </c>
      <c r="BA774">
        <f>IFERROR(INDEX(TIMESHEET!$A$1:$AI$5000,MATCH(PAYROLL!D774,TIMESHEET!A$1:A$500,0),MATCH("T611",TIMESHEET!$2:$2,0)),0)</f>
        <v/>
      </c>
      <c r="BB774">
        <f>IFERROR(INDEX(TIMESHEET!$A$1:$AI$5000,MATCH(PAYROLL!D774,TIMESHEET!A$1:A$500,0),MATCH("T612",TIMESHEET!$2:$2,0)),0)</f>
        <v/>
      </c>
      <c r="BC774">
        <f>IFERROR(INDEX(TIMESHEET!$A$1:$AI$5000,MATCH(PAYROLL!D774,TIMESHEET!A$1:A$500,0),MATCH("T613",TIMESHEET!$2:$2,0)),0)</f>
        <v/>
      </c>
      <c r="BD774">
        <f>IFERROR(INDEX(TIMESHEET!$A$1:$AI$5000,MATCH(PAYROLL!D774,TIMESHEET!A$1:A$500,0),MATCH("T500",TIMESHEET!$2:$2,0)),0)</f>
        <v/>
      </c>
      <c r="BE774">
        <f>IFERROR(IF(LEFT(INDEX(PIS!O$1:O$500,MATCH(D774,PIS!C$1:C$500)),1)="M",T774/AD774/8*(AW774+AX774*1.5+AY774*2+AZ774*3+BA774*2.1+BB774*2.7+BC774*3.9+BD774*0.3),T774/8*(AW774+AX774*1.5+AY774*2+AZ774*3+BA774*2.1+BB774*2.7+BC774*3.9+BD774*0.3)),0)</f>
        <v/>
      </c>
      <c r="BF774">
        <f>IFERROR(INDEX(ADJ!$A$1:$BZ$1000,MATCH(PAYROLL!$D774,ADJ!A$1:A$500,0),MATCH(PAYROLL!BF$2,ADJ!$2:$2,0)),0)</f>
        <v/>
      </c>
      <c r="BG774">
        <f>IFERROR(INDEX(ADJ!$A$1:$BZ$1000,MATCH(PAYROLL!D774,ADJ!A$1:A$500,0),MATCH(PAYROLL!BG$2,ADJ!$2:$2,0)),0)</f>
        <v/>
      </c>
      <c r="BH774">
        <f>IFERROR(INDEX(ADJ!$A$1:$BZ$1000,MATCH(PAYROLL!D774,ADJ!A$1:A$500,0),MATCH(PAYROLL!BH$2,ADJ!$2:$2,0)),0)</f>
        <v/>
      </c>
      <c r="BI774">
        <f>IFERROR(INDEX(ADJ!$A$1:$BZ$1000,MATCH(PAYROLL!D774,ADJ!A$1:A$500,0),MATCH(PAYROLL!BI$2,ADJ!$2:$2,0)),0)</f>
        <v/>
      </c>
      <c r="BJ774">
        <f>IFERROR(INDEX(ADJ!$A$1:$BZ$1000,MATCH(PAYROLL!D774,ADJ!A$1:A$500,0),MATCH(PAYROLL!BJ$2,ADJ!$2:$2,0)),0)</f>
        <v/>
      </c>
      <c r="BK774">
        <f>SUM(BF774:BJ774)</f>
        <v/>
      </c>
      <c r="BL774">
        <f>IFERROR(INDEX(ADJ!$A$1:$BZ$1000,MATCH(PAYROLL!D774,ADJ!A$1:A$500,0),MATCH(PAYROLL!BL$2,ADJ!$2:$2,0)),0)</f>
        <v/>
      </c>
      <c r="BM774">
        <f>IFERROR(INDEX(ADJ!$A$1:$BZ$1000,MATCH(PAYROLL!D774,ADJ!A$1:A$500,0),MATCH(PAYROLL!BM$2,ADJ!$2:$2,0)),0)</f>
        <v/>
      </c>
      <c r="BN774">
        <f>IFERROR(INDEX(ADJ!$A$1:$BZ$1000,MATCH(PAYROLL!D774,ADJ!A$1:A$500,0),MATCH(PAYROLL!BN$2,ADJ!$2:$2,0)),0)</f>
        <v/>
      </c>
      <c r="BO774">
        <f>IFERROR(INDEX(ADJ!$A$1:$BZ$1000,MATCH(PAYROLL!D774,ADJ!A$1:A$500,0),MATCH(PAYROLL!BO$2,ADJ!$2:$2,0)),0)</f>
        <v/>
      </c>
      <c r="BP774">
        <f>SUM(AM774,AV774,BE774,BK774,BL774:BO774)</f>
        <v/>
      </c>
      <c r="BQ774">
        <f>BO774</f>
        <v/>
      </c>
      <c r="BR774">
        <f>IFERROR(ROUND(IF(LEFT(INDEX(PIS!O$1:O$500,MATCH(D774,PIS!C$1:C$500)),1)="D",T774/8*(BD774*0.3),IF(LEFT(INDEX(PIS!O$1:O$500,MATCH(D774,PIS!C$1:C$500)),1)="H",T774*($BD774*0.3),T774/$AD774/8*($BD774*0.3))),0),0)</f>
        <v/>
      </c>
      <c r="BS774">
        <f>IF(AP774&lt;1,0,MIN(AP774,730000))</f>
        <v/>
      </c>
      <c r="BT774">
        <f>IFERROR(ROUND((BE774-SUM(AW774:BC774)*T774/AD774/8),0)-BR774,0)</f>
        <v/>
      </c>
      <c r="BU774">
        <f>AO774</f>
        <v/>
      </c>
      <c r="BV774">
        <f>SUM(BQ774:BU774)</f>
        <v/>
      </c>
      <c r="BW774">
        <f>BP774-BV774</f>
        <v/>
      </c>
      <c r="BX774">
        <f>IFERROR(IF(RIGHT(INDEX(PIS!O$1:O$500,MATCH(D774,PIS!C$1:C$500)),5)="Gross",MIN(U774+V774,VLOOKUP("R700",TSC!B:C,2,0)*VLOOKUP("R101",TSC!B:C,2,0))*VLOOKUP("R701",TSC!B:C,2,0)%,0),0)</f>
        <v/>
      </c>
      <c r="BY774">
        <f>IFERROR(IF(RIGHT(INDEX(PIS!O$1:O$500,MATCH(D774,PIS!C$1:C$500)),5)="Gross",MIN(U774+V774,VLOOKUP("R700",TSC!B:C,2,0)*VLOOKUP("R101",TSC!B:C,2,0))*VLOOKUP("T704",TSC!B:C,2,0)%,0),0)</f>
        <v/>
      </c>
      <c r="BZ774">
        <f>IFERROR(IF(RIGHT(INDEX(PIS!O$1:O$500,MATCH(D774,PIS!C$1:C$500)),5)="Gross",MIN(U774+V774,VLOOKUP("R700",TSC!B:C,2,0)*VLOOKUP("1",TSC!F:G,2,0))*VLOOKUP("T705",TSC!B:C,2,0)%,0),0)</f>
        <v/>
      </c>
      <c r="CA774">
        <f>IFERROR(INDEX(ADJ!$A$1:$BZ$1000,MATCH(PAYROLL!D774,ADJ!A$1:A$500,0),MATCH(PAYROLL!CA$2,ADJ!$2:$2,0)),0)</f>
        <v/>
      </c>
      <c r="CB774">
        <f>IFERROR(INDEX(ADJ!$A$1:$BZ$1000,MATCH(PAYROLL!D774,ADJ!A$1:A$500,0),MATCH(PAYROLL!CB$2,ADJ!$2:$2,0)),0)</f>
        <v/>
      </c>
      <c r="CC774">
        <f>SUM(BX774:CB774)</f>
        <v/>
      </c>
      <c r="CD774">
        <f>IFERROR(INDEX(PIS!$A$1:$BZ$1000,MATCH(PAYROLL!D774,PIS!C$1:C$500,0),MATCH(PAYROLL!CD$1,PIS!$1:$1,0)),0)</f>
        <v/>
      </c>
      <c r="CE774">
        <f>IFERROR(IF(OR(INDEX(PIS!P$1:P$500,MATCH(D774,PIS!C$1:C$500,0))="LT2",INDEX(PIS!P$1:P$500,MATCH(D774,PIS!C$1:C$500,0))="P10"),0,SUM(CC774,CD774*VLOOKUP("R601",TSC!B:C,2,0),VLOOKUP("R602",TSC!B:C,2,0))),0)</f>
        <v/>
      </c>
      <c r="CF774">
        <f>MAX(BW774-CE774,0)</f>
        <v/>
      </c>
      <c r="CG774">
        <f>IFERROR(IF(OR(RIGHT(INDEX(PIS!P$1:P$500,MATCH(D774,PIS!C$1:C$500)),5)="P10",RIGHT(INDEX(PIS!P$1:P$500,MATCH(D774,PIS!C$1:C$500)),5)="CK"),0,IF(CF774&lt;=5000000,CF774*5%,IF(CF774&lt;=10000000,CF774*10%-250000,IF(CF774&lt;=18000000,CF774*15%-750000,IF(CF774&lt;=32000000,CF774*20%-1650000,IF(CF774&lt;=52000000,CF774*25%-3250000,IF(CF774&lt;=80000000,BH774*30%-5850000,CF774*35%-9850000))))))),0)</f>
        <v/>
      </c>
      <c r="CH774">
        <f>IFERROR(IF(OR(INDEX(PIS!P$1:P$500,MATCH(D774,PIS!C$1:C$500))="LT",INDEX(PIS!P$1:P$500,MATCH(D774,PIS!C$1:C$500))="CK"),0,IF(CF774&lt;2000000,0,CF774*10%)),0)</f>
        <v/>
      </c>
      <c r="CI774">
        <f>IFERROR(INDEX(ADJ!$A$1:$BZ$1000,MATCH(PAYROLL!D774,ADJ!A$1:A$500,0),MATCH(PAYROLL!CI$2,ADJ!$2:$2,0)),0)</f>
        <v/>
      </c>
      <c r="CJ774">
        <f>IFERROR(INDEX(ADJ!$A$1:$BZ$1000,MATCH(PAYROLL!D774,ADJ!A$1:A$500,0),MATCH(PAYROLL!CJ$2,ADJ!$2:$2,0)),0)</f>
        <v/>
      </c>
      <c r="CK774">
        <f>IFERROR(INDEX(ADJ!$A$1:$BZ$1000,MATCH(PAYROLL!D774,ADJ!A$1:A$500,0),MATCH(PAYROLL!CK$2,ADJ!$2:$2,0)),0)</f>
        <v/>
      </c>
      <c r="CL774">
        <f>SUM(CG774:CK774)</f>
        <v/>
      </c>
      <c r="CM774">
        <f>ROUND(SUM(CH774:CK774),0)</f>
        <v/>
      </c>
      <c r="CN774">
        <f>IFERROR(INDEX(CSDA!D$1:D$500,MATCH($CN$2,CSDA!C$1:C$500,0))*INDEX(PIS!V$1:V$500,MATCH(D774,PIS!C$1:C$500))+INDEX(ADJ!$A$1:$BZ$1000,MATCH(PAYROLL!D774,ADJ!A$1:A$500,0),MATCH(PAYROLL!CN$2,ADJ!$2:$2,0)),0)</f>
        <v/>
      </c>
      <c r="CO774">
        <f>IFERROR(INDEX(ADJ!$A$1:$BZ$1000,MATCH(PAYROLL!D774,ADJ!A$1:A$500,0),MATCH(PAYROLL!CO$2,ADJ!$2:$2,0)),0)</f>
        <v/>
      </c>
      <c r="CP774">
        <f>IFERROR(INDEX(ADJ!$A$1:$BZ$1000,MATCH(PAYROLL!D774,ADJ!A$1:A$500,0),MATCH(PAYROLL!CP$2,ADJ!$2:$2,0)),0)</f>
        <v/>
      </c>
      <c r="CQ774">
        <f>BP774-CL774-CI774-CM774-CN774-CO774-CP774-CC774</f>
        <v/>
      </c>
      <c r="CR774">
        <f>IFERROR(IF(RIGHT(INDEX(PIS!O$1:O$500,MATCH(D774,PIS!C$1:C$500,0)),5)="Gross",MIN(U774+V774,VLOOKUP("R700",TSC!B:C,2,0)*VLOOKUP("R101",TSC!B:C,2,0))*(VLOOKUP("T711",TSC!B:C,2,0)+VLOOKUP("T712",TSC!B:C,2,0))%,MIN(T774+V774,VLOOKUP("R700",TSC!B:C,2,0)*VLOOKUP("R101",TSC!B:C,2,0))*(VLOOKUP("T711",TSC!B:C,2,0)+VLOOKUP("T712",TSC!B:C,2,0)+VLOOKUP("R701",TSC!B:C,2,0))%),0)</f>
        <v/>
      </c>
      <c r="CS774">
        <f>IFERROR(IF(RIGHT(INDEX(PIS!O$1:O$500,MATCH(D774,PIS!C$1:C$500,0)),5)="Gross",MIN(U774+V774,VLOOKUP("R700",TSC!B:C,2,0)*VLOOKUP("R101",TSC!B:C,2,0))*(VLOOKUP("T714",TSC!B:C,2,0))%,MIN(T774+V774,VLOOKUP("R700",TSC!B:C,2,0)*VLOOKUP("R101",TSC!B:C,2,0))*(VLOOKUP("T704",TSC!B:C,2,0)+VLOOKUP("T714",TSC!B:C,2,0))%),0)</f>
        <v/>
      </c>
      <c r="CT774">
        <f>IFERROR(IF(RIGHT(INDEX(PIS!O$1:O$500,MATCH(D774,PIS!C$1:C$500,0)),5)="Gross",MIN(U774+V774,VLOOKUP("R700",TSC!B:C,2,0)*VLOOKUP("R101",TSC!B:C,2,0))*VLOOKUP("T705",TSC!B:C,2,0)%,MIN(T774+V774,VLOOKUP("R700",TSC!B:C,2,0)*VLOOKUP("R101",TSC!B:C,2,0))*VLOOKUP("T705",TSC!B:C,2,0)%),0)</f>
        <v/>
      </c>
      <c r="CU774">
        <f>IFERROR(IF(RIGHT(INDEX(PIS!O$1:O$500,MATCH(D774,PIS!C$1:C$500,0)),5)="Gross",MIN(U774+V774,VLOOKUP("R700",TSC!B:C,2,0)*VLOOKUP("R101",TSC!B:C,2,0))*(VLOOKUP("T713",TSC!B:C,2,0))%,MIN(T774+V774,VLOOKUP("R700",TSC!B:C,2,0)*VLOOKUP("R101",TSC!B:C,2,0))*(VLOOKUP("T713",TSC!B:C,2,0))%),0)</f>
        <v/>
      </c>
      <c r="CV774">
        <f>IFERROR(INDEX(ADJ!$A$1:$BZ$1000,MATCH(PAYROLL!D774,ADJ!A$1:A$500,0),MATCH(PAYROLL!CV$2,ADJ!$2:$2,0)),0)</f>
        <v/>
      </c>
      <c r="CW774">
        <f>IFERROR(INDEX(ADJ!$A$1:$BZ$1000,MATCH(PAYROLL!D774,ADJ!A$1:A$500,0),MATCH(PAYROLL!CW$2,ADJ!$2:$2,0)),0)</f>
        <v/>
      </c>
      <c r="CX774">
        <f>SUM(CR774:CW774)</f>
        <v/>
      </c>
      <c r="CY774">
        <f>ROUND(IF(CR774&gt;0,T774+V774*VLOOKUP("R202",TSC!$B$1:$C$500,2,0),0),0)</f>
        <v/>
      </c>
      <c r="CZ774">
        <f>IFERROR(INDEX(CSDA!D$1:D$500,MATCH($CZ$2,CSDA!C$1:C$500,0)),0)</f>
        <v/>
      </c>
      <c r="DA774">
        <f>ROUND(T774*0.7%,0)</f>
        <v/>
      </c>
      <c r="DB774">
        <f>ROUND(T774/12,0)</f>
        <v/>
      </c>
      <c r="DC774">
        <f ref="DC774" t="array">IFERROR(INDEX(CSDA!D$1:D$500,MATCH("Trích giữ"&amp;PAYROLL!DC$2,CSDA!A$1:A$500&amp;CSDA!C$1:C$500,0)),0)</f>
        <v/>
      </c>
      <c r="DD774">
        <f ref="DD774" t="array">IFERROR(INDEX(CSDA!D$1:D$500,MATCH("Trích giữ"&amp;PAYROLL!DD$2,CSDA!A$1:A$500&amp;CSDA!C$1:C$500,0)),0)</f>
        <v/>
      </c>
      <c r="DE774">
        <f ref="DE774" t="array">IFERROR(INDEX(CSDA!D$1:D$500,MATCH("Trích giữ"&amp;PAYROLL!DE$2,CSDA!A$1:A$500&amp;CSDA!C$1:C$500,0)),0)</f>
        <v/>
      </c>
      <c r="DF774">
        <f>IFERROR(INDEX(CSDA!D$1:D$500,MATCH(PAYROLL!DF$2,CSDA!C$1:C$500,0)),0)</f>
        <v/>
      </c>
      <c r="DG774">
        <f ref="DG774" t="array">IFERROR(INDEX(CSDA!D$1:D$500,MATCH("Trích giữ"&amp;PAYROLL!DG$2,CSDA!A$1:A$500&amp;CSDA!C$1:C$500,0)),0)</f>
        <v/>
      </c>
      <c r="DH774">
        <f>ROUND(T774/26,0)</f>
        <v/>
      </c>
      <c r="DI774">
        <f ref="DI774" t="array">IFERROR(INDEX(CSDA!D$1:D$500,MATCH("Trích giữ"&amp;PAYROLL!DI$2,CSDA!A$1:A$500&amp;CSDA!C$1:C$500,0)),0)</f>
        <v/>
      </c>
      <c r="DJ774">
        <f>IF(U774=0,T774*21.5%-BL774,0)</f>
        <v/>
      </c>
      <c r="DK774">
        <f ref="DK774" t="array">IFERROR(INDEX(CSDA!D$1:D$500,MATCH("Trích giữ"&amp;PAYROLL!DK$2,CSDA!A$1:A$500&amp;CSDA!C$1:C$500,0)),0)</f>
        <v/>
      </c>
      <c r="DL774">
        <f>IFERROR(INDEX(CSDA!D$1:D$500,MATCH(PAYROLL!DL$2,CSDA!C$1:C$500,0))/12,0)</f>
        <v/>
      </c>
      <c r="DM774">
        <f>SUM(DB774:DL774)</f>
        <v/>
      </c>
      <c r="DN774">
        <f>IFERROR(INDEX(ADJ!$A$1:$BZ$1000,MATCH(PAYROLL!D774,ADJ!A$1:A$500,0),MATCH(PAYROLL!DN$2,ADJ!$2:$2,0)),0)</f>
        <v/>
      </c>
      <c r="DO774">
        <f>IFERROR(SUM(BP774,DM774:DN774,CX774:DA774)-DT774,0)</f>
        <v/>
      </c>
      <c r="DP774">
        <f ref="DP774" t="array">SUM(BW774*IFERROR(INDEX(CSDA!D$1:D$500,MATCH(BW$2,CSDA!C$1:C$500,0)),0)%,CX774*IFERROR(INDEX(CSDA!D$1:D$500,MATCH(CX$2,CSDA!C$1:C$500,0)),0)%,DA774*IFERROR(INDEX(CSDA!D$1:D$500,MATCH(DA$2,CSDA!C$1:C$500,0)),0)%,DB774*IFERROR(INDEX(CSDA!D$1:D$500,MATCH(DB$2,CSDA!C$1:C$500,0)),0)%,DF774*IFERROR(INDEX(CSDA!D$1:D$500,MATCH("Phí dịch vụ"&amp;PAYROLL!DF$2,CSDA!A$1:A$500&amp;CSDA!C$1:C$500,0)),0)%,DC774*IFERROR(INDEX(CSDA!D$1:D$500,MATCH("Phí dịch vụ"&amp;PAYROLL!DC$2,CSDA!A$1:A$500&amp;CSDA!C$1:C$500,0)),0)%,DH774*IFERROR(INDEX(CSDA!D$1:D$500,MATCH("Phí dịch vụ"&amp;PAYROLL!DH$2,CSDA!A$1:A$500&amp;CSDA!C$1:C$500,0)),0)%,DJ774*IFERROR(INDEX(CSDA!D$1:D$500,MATCH("Phí dịch vụ"&amp;PAYROLL!DJ$2,CSDA!A$1:A$500&amp;CSDA!C$1:C$500,0)),0)%,BN774*IFERROR(INDEX(CSDA!D$1:D$500,MATCH(BN$2,CSDA!C$1:C$500,0)),0)%)-BN774*7%</f>
        <v/>
      </c>
      <c r="DQ774">
        <f>IFERROR(INDEX(ADJ!$A$1:$BZ$1000,MATCH(PAYROLL!D774,ADJ!A$1:A$500,0),MATCH(PAYROLL!DQ$2,ADJ!$2:$2,0)),0)</f>
        <v/>
      </c>
      <c r="DR774">
        <f>IFERROR(INDEX(ADJ!$A$1:$BZ$1000,MATCH(PAYROLL!D774,ADJ!A$1:A$500,0),MATCH(PAYROLL!DR$2,ADJ!$2:$2,0)),0)</f>
        <v/>
      </c>
      <c r="DS774">
        <f>SUM(DP774:DR774)</f>
        <v/>
      </c>
      <c r="DT774">
        <f>EK774</f>
        <v/>
      </c>
      <c r="DU774">
        <f>SUM(DO774:DR774)</f>
        <v/>
      </c>
      <c r="DV774">
        <f>ROUND(DU774*0.1,0)</f>
        <v/>
      </c>
      <c r="DW774">
        <f>DU774+DV774</f>
        <v/>
      </c>
      <c r="DZ774">
        <f>IFERROR(INDEX(ADJ!$A$1:$BZ$1000,MATCH(PAYROLL!$D774,ADJ!A$1:A$500,0),MATCH(PAYROLL!DZ$2,ADJ!$2:$2,0)),0)</f>
        <v/>
      </c>
      <c r="EA774">
        <f>IFERROR(INDEX(ADJ!$A$1:$BZ$1000,MATCH(PAYROLL!$D774,ADJ!A$1:A$500,0),MATCH(PAYROLL!EA$2,ADJ!$2:$2,0)),0)</f>
        <v/>
      </c>
      <c r="EB774">
        <f>IFERROR(INDEX(ADJ!$A$1:$BZ$1000,MATCH(PAYROLL!$D774,ADJ!A$1:A$500,0),MATCH(PAYROLL!EB$2,ADJ!$2:$2,0)),0)</f>
        <v/>
      </c>
      <c r="EC774">
        <f>IFERROR(INDEX(ADJ!$A$1:$BZ$1000,MATCH(PAYROLL!$D774,ADJ!A$1:A$500,0),MATCH(PAYROLL!EC$2,ADJ!$2:$2,0)),0)</f>
        <v/>
      </c>
      <c r="ED774">
        <f>IFERROR(INDEX(ADJ!$A$1:$BZ$1000,MATCH(PAYROLL!$D774,ADJ!A$1:A$500,0),MATCH(PAYROLL!ED$2,ADJ!$2:$2,0)),0)</f>
        <v/>
      </c>
      <c r="EE774">
        <f>IFERROR(INDEX(ADJ!$A$1:$BZ$1000,MATCH(PAYROLL!$D774,ADJ!A$1:A$500,0),MATCH(PAYROLL!EE$2,ADJ!$2:$2,0)),0)</f>
        <v/>
      </c>
      <c r="EF774">
        <f>IFERROR(INDEX(ADJ!$A$1:$BZ$1000,MATCH(PAYROLL!$D774,ADJ!A$1:A$500,0),MATCH(PAYROLL!EF$2,ADJ!$2:$2,0)),0)</f>
        <v/>
      </c>
      <c r="EG774">
        <f>IFERROR(INDEX(ADJ!$A$1:$BZ$1000,MATCH(PAYROLL!$D774,ADJ!A$1:A$500,0),MATCH(PAYROLL!EG$2,ADJ!$2:$2,0)),0)</f>
        <v/>
      </c>
      <c r="EH774">
        <f>IFERROR(INDEX(ADJ!$A$1:$BZ$1000,MATCH(PAYROLL!$D774,ADJ!A$1:A$500,0),MATCH(PAYROLL!EH$2,ADJ!$2:$2,0)),0)</f>
        <v/>
      </c>
      <c r="EI774">
        <f>IFERROR(INDEX(ADJ!$A$1:$BZ$1000,MATCH(PAYROLL!D774,ADJ!A$1:A$500,0),MATCH(PAYROLL!EI$2,ADJ!$2:$2,0)),0)</f>
        <v/>
      </c>
      <c r="EJ774">
        <f>IFERROR(INDEX(ADJ!$A$1:$BZ$1000,MATCH(PAYROLL!$D774,ADJ!A$1:A$500,0),MATCH(PAYROLL!EJ$2,ADJ!$2:$2,0)),0)</f>
        <v/>
      </c>
      <c r="EK774">
        <f>SUM(DZ774:EJ774)</f>
        <v/>
      </c>
    </row>
    <row r="775">
      <c r="A775" t="n">
        <v>773</v>
      </c>
      <c r="B775" t="inlineStr">
        <is>
          <t>Đỗ Thị Tính</t>
        </is>
      </c>
      <c r="D775" t="inlineStr">
        <is>
          <t>153707-02</t>
        </is>
      </c>
      <c r="S775">
        <f>IFERROR(INDEX(PIS!$A$1:$BZ$1000,MATCH($D775,PIS!C$1:C$500,0),MATCH("Lương CB tháng trước",PIS!$1:$1,0)),0)</f>
        <v/>
      </c>
      <c r="T775">
        <f>IFERROR(INDEX(PIS!$A$1:$BZ$1000,MATCH($D775,PIS!C$1:C$500,0),MATCH("Lương CB hiện tại",PIS!$1:$1,0)),0)</f>
        <v/>
      </c>
      <c r="U775">
        <f>IFERROR(INDEX(PIS!$A$1:$BZ$1000,MATCH($D775,PIS!C$1:C$500,0),MATCH("Lương đóng BHBB",PIS!$1:$1,0)),0)</f>
        <v/>
      </c>
      <c r="V775">
        <f>IFERROR(INDEX(PIS!$A$1:$BZ$1000,MATCH($D775,PIS!C$1:C$500,0),MATCH(V$2,PIS!$2:$2,0)),0)</f>
        <v/>
      </c>
      <c r="W775">
        <f>IFERROR(INDEX(PIS!$A$1:$BZ$1000,MATCH($D775,PIS!C$1:C$500,0),MATCH(W$2,PIS!$2:$2,0)),0)</f>
        <v/>
      </c>
      <c r="X775">
        <f>IFERROR(INDEX(PIS!$A$1:$BZ$1000,MATCH($D775,PIS!C$1:C$500,0),MATCH(X$2,PIS!$2:$2,0)),0)</f>
        <v/>
      </c>
      <c r="Y775">
        <f>IFERROR(INDEX(PIS!$A$1:$BZ$1000,MATCH($D775,PIS!C$1:C$500,0),MATCH(Y$2,PIS!$2:$2,0)),0)</f>
        <v/>
      </c>
      <c r="Z775">
        <f>IFERROR(INDEX(PIS!$A$1:$BZ$1000,MATCH($D775,PIS!C$1:C$500,0),MATCH(Z$2,PIS!$2:$2,0)),0)</f>
        <v/>
      </c>
      <c r="AA775">
        <f>IFERROR(INDEX(PIS!$A$1:$BZ$1000,MATCH($D775,PIS!C$1:C$500,0),MATCH(AA$2,PIS!$2:$2,0)),0)</f>
        <v/>
      </c>
      <c r="AB775">
        <f>IFERROR(INDEX(PIS!$A$1:$BZ$1000,MATCH($D775,PIS!C$1:C$500,0),MATCH(AB$2,PIS!$2:$2,0)),0)</f>
        <v/>
      </c>
      <c r="AC775">
        <f>SUM(V775:AB775)</f>
        <v/>
      </c>
      <c r="AD775">
        <f>IFERROR(INDEX(TIMESHEET!$A$1:$AI$5000,MATCH($D775,TIMESHEET!A$1:A$500,0),MATCH("T100",TIMESHEET!$2:$2,0))-2,0)</f>
        <v/>
      </c>
      <c r="AE775">
        <f>IFERROR(INDEX(TIMESHEET!$A$1:$AI$5000,MATCH($D775,TIMESHEET!A$1:A$500,0),MATCH("T202",TIMESHEET!$2:$2,0)),0)</f>
        <v/>
      </c>
      <c r="AF775">
        <f>IFERROR(INDEX(TIMESHEET!$A$1:$AI$5000,MATCH($D775,TIMESHEET!A$1:A$500,0),MATCH("T302",TIMESHEET!$2:$2,0)),0)</f>
        <v/>
      </c>
      <c r="AG775">
        <f>IFERROR(INDEX(TIMESHEET!$A$1:$AI$5000,MATCH($D775,TIMESHEET!A$1:A$500,0),MATCH("T406",TIMESHEET!$2:$2,0)),0)</f>
        <v/>
      </c>
      <c r="AH775">
        <f>AE775+AG775</f>
        <v/>
      </c>
      <c r="AI775">
        <f>IFERROR(INDEX(TIMESHEET!$A$1:$AI$5000,MATCH($D775,TIMESHEET!A$1:A$500,0),MATCH("T701",TIMESHEET!$2:$2,0)),0)</f>
        <v/>
      </c>
      <c r="AJ775">
        <f>IFERROR(INDEX(TIMESHEET!$A$1:$AI$5000,MATCH($D775,TIMESHEET!B$1:B$500,0),MATCH("T320",TIMESHEET!$2:$2,0)),0)</f>
        <v/>
      </c>
      <c r="AK775">
        <f>IFERROR(IF(LEFT(INDEX(PIS!O$1:O$500,MATCH(D775,PIS!C$1:C$500)),1)="M",T775/AD775*SUM(AE775:AG775),T775*AD775),0)</f>
        <v/>
      </c>
      <c r="AL775">
        <f>IFERROR(INDEX(ADJ!$A$1:$BZ$1000,MATCH(PAYROLL!D775,ADJ!A$1:A$500,0),MATCH(PAYROLL!AL$2,ADJ!$2:$2,0)),0)</f>
        <v/>
      </c>
      <c r="AM775">
        <f>SUM(AK775:AL775)</f>
        <v/>
      </c>
      <c r="AN775">
        <f>IFERROR(ROUND(V775/$AD775*$AH775,0),0)</f>
        <v/>
      </c>
      <c r="AO775">
        <f>IFERROR(ROUND(W775/$AD775*$AH775,0),0)</f>
        <v/>
      </c>
      <c r="AP775">
        <f>IFERROR(ROUND(X775/$AD775*$AE775,0),0)</f>
        <v/>
      </c>
      <c r="AQ775">
        <f>IFERROR(ROUND(Y775/$AD775*$AH775,0),0)</f>
        <v/>
      </c>
      <c r="AR775">
        <f>IFERROR(ROUND(Z775/$AD775*$AH775,0),0)</f>
        <v/>
      </c>
      <c r="AS775">
        <f>IFERROR(ROUND(AA775/$AD775*$AH775,0),0)</f>
        <v/>
      </c>
      <c r="AT775">
        <f>IFERROR(IF((AE775+AF775+AG775)&gt;13,AB775,ROUND(AB775/AD775*AH775,0)),0)</f>
        <v/>
      </c>
      <c r="AU775">
        <f>IFERROR(INDEX(ADJ!$A$1:$BZ$1000,MATCH(PAYROLL!D775,ADJ!A$1:A$500,0),MATCH(PAYROLL!AU$2,ADJ!$2:$2,0)),0)</f>
        <v/>
      </c>
      <c r="AV775">
        <f>ROUND(SUM(AN775:AU775),0)</f>
        <v/>
      </c>
      <c r="AW775">
        <f>IFERROR(INDEX(TIMESHEET!$A$1:$AI$5000,MATCH(PAYROLL!D775,TIMESHEET!A$1:A$500,0),MATCH("T620",TIMESHEET!$2:$2,0)),0)</f>
        <v/>
      </c>
      <c r="AX775">
        <f>IFERROR(INDEX(TIMESHEET!$A$1:$AI$5000,MATCH(PAYROLL!D775,TIMESHEET!A$1:A$500,0),MATCH("T601",TIMESHEET!$2:$2,0)),0)</f>
        <v/>
      </c>
      <c r="AY775">
        <f>IFERROR(INDEX(TIMESHEET!$A$1:$AI$5000,MATCH(PAYROLL!D775,TIMESHEET!A$1:A$500,0),MATCH("T602",TIMESHEET!$2:$2,0)),0)</f>
        <v/>
      </c>
      <c r="AZ775">
        <f>IFERROR(INDEX(TIMESHEET!$A$1:$AI$5000,MATCH(PAYROLL!D775,TIMESHEET!A$1:A$500,0),MATCH("T603",TIMESHEET!$2:$2,0)),0)</f>
        <v/>
      </c>
      <c r="BA775">
        <f>IFERROR(INDEX(TIMESHEET!$A$1:$AI$5000,MATCH(PAYROLL!D775,TIMESHEET!A$1:A$500,0),MATCH("T611",TIMESHEET!$2:$2,0)),0)</f>
        <v/>
      </c>
      <c r="BB775">
        <f>IFERROR(INDEX(TIMESHEET!$A$1:$AI$5000,MATCH(PAYROLL!D775,TIMESHEET!A$1:A$500,0),MATCH("T612",TIMESHEET!$2:$2,0)),0)</f>
        <v/>
      </c>
      <c r="BC775">
        <f>IFERROR(INDEX(TIMESHEET!$A$1:$AI$5000,MATCH(PAYROLL!D775,TIMESHEET!A$1:A$500,0),MATCH("T613",TIMESHEET!$2:$2,0)),0)</f>
        <v/>
      </c>
      <c r="BD775">
        <f>IFERROR(INDEX(TIMESHEET!$A$1:$AI$5000,MATCH(PAYROLL!D775,TIMESHEET!A$1:A$500,0),MATCH("T500",TIMESHEET!$2:$2,0)),0)</f>
        <v/>
      </c>
      <c r="BE775">
        <f>IFERROR(IF(LEFT(INDEX(PIS!O$1:O$500,MATCH(D775,PIS!C$1:C$500)),1)="M",T775/AD775/8*(AW775+AX775*1.5+AY775*2+AZ775*3+BA775*2.1+BB775*2.7+BC775*3.9+BD775*0.3),T775/8*(AW775+AX775*1.5+AY775*2+AZ775*3+BA775*2.1+BB775*2.7+BC775*3.9+BD775*0.3)),0)</f>
        <v/>
      </c>
      <c r="BF775">
        <f>IFERROR(INDEX(ADJ!$A$1:$BZ$1000,MATCH(PAYROLL!$D775,ADJ!A$1:A$500,0),MATCH(PAYROLL!BF$2,ADJ!$2:$2,0)),0)</f>
        <v/>
      </c>
      <c r="BG775">
        <f>IFERROR(INDEX(ADJ!$A$1:$BZ$1000,MATCH(PAYROLL!D775,ADJ!A$1:A$500,0),MATCH(PAYROLL!BG$2,ADJ!$2:$2,0)),0)</f>
        <v/>
      </c>
      <c r="BH775">
        <f>IFERROR(INDEX(ADJ!$A$1:$BZ$1000,MATCH(PAYROLL!D775,ADJ!A$1:A$500,0),MATCH(PAYROLL!BH$2,ADJ!$2:$2,0)),0)</f>
        <v/>
      </c>
      <c r="BI775">
        <f>IFERROR(INDEX(ADJ!$A$1:$BZ$1000,MATCH(PAYROLL!D775,ADJ!A$1:A$500,0),MATCH(PAYROLL!BI$2,ADJ!$2:$2,0)),0)</f>
        <v/>
      </c>
      <c r="BJ775">
        <f>IFERROR(INDEX(ADJ!$A$1:$BZ$1000,MATCH(PAYROLL!D775,ADJ!A$1:A$500,0),MATCH(PAYROLL!BJ$2,ADJ!$2:$2,0)),0)</f>
        <v/>
      </c>
      <c r="BK775">
        <f>SUM(BF775:BJ775)</f>
        <v/>
      </c>
      <c r="BL775">
        <f>IFERROR(INDEX(ADJ!$A$1:$BZ$1000,MATCH(PAYROLL!D775,ADJ!A$1:A$500,0),MATCH(PAYROLL!BL$2,ADJ!$2:$2,0)),0)</f>
        <v/>
      </c>
      <c r="BM775">
        <f>IFERROR(INDEX(ADJ!$A$1:$BZ$1000,MATCH(PAYROLL!D775,ADJ!A$1:A$500,0),MATCH(PAYROLL!BM$2,ADJ!$2:$2,0)),0)</f>
        <v/>
      </c>
      <c r="BN775">
        <f>IFERROR(INDEX(ADJ!$A$1:$BZ$1000,MATCH(PAYROLL!D775,ADJ!A$1:A$500,0),MATCH(PAYROLL!BN$2,ADJ!$2:$2,0)),0)</f>
        <v/>
      </c>
      <c r="BO775">
        <f>IFERROR(INDEX(ADJ!$A$1:$BZ$1000,MATCH(PAYROLL!D775,ADJ!A$1:A$500,0),MATCH(PAYROLL!BO$2,ADJ!$2:$2,0)),0)</f>
        <v/>
      </c>
      <c r="BP775">
        <f>SUM(AM775,AV775,BE775,BK775,BL775:BO775)</f>
        <v/>
      </c>
      <c r="BQ775">
        <f>BO775</f>
        <v/>
      </c>
      <c r="BR775">
        <f>IFERROR(ROUND(IF(LEFT(INDEX(PIS!O$1:O$500,MATCH(D775,PIS!C$1:C$500)),1)="D",T775/8*(BD775*0.3),IF(LEFT(INDEX(PIS!O$1:O$500,MATCH(D775,PIS!C$1:C$500)),1)="H",T775*($BD775*0.3),T775/$AD775/8*($BD775*0.3))),0),0)</f>
        <v/>
      </c>
      <c r="BS775">
        <f>IF(AP775&lt;1,0,MIN(AP775,730000))</f>
        <v/>
      </c>
      <c r="BT775">
        <f>IFERROR(ROUND((BE775-SUM(AW775:BC775)*T775/AD775/8),0)-BR775,0)</f>
        <v/>
      </c>
      <c r="BU775">
        <f>AO775</f>
        <v/>
      </c>
      <c r="BV775">
        <f>SUM(BQ775:BU775)</f>
        <v/>
      </c>
      <c r="BW775">
        <f>BP775-BV775</f>
        <v/>
      </c>
      <c r="BX775">
        <f>IFERROR(IF(RIGHT(INDEX(PIS!O$1:O$500,MATCH(D775,PIS!C$1:C$500)),5)="Gross",MIN(U775+V775,VLOOKUP("R700",TSC!B:C,2,0)*VLOOKUP("R101",TSC!B:C,2,0))*VLOOKUP("R701",TSC!B:C,2,0)%,0),0)</f>
        <v/>
      </c>
      <c r="BY775">
        <f>IFERROR(IF(RIGHT(INDEX(PIS!O$1:O$500,MATCH(D775,PIS!C$1:C$500)),5)="Gross",MIN(U775+V775,VLOOKUP("R700",TSC!B:C,2,0)*VLOOKUP("R101",TSC!B:C,2,0))*VLOOKUP("T704",TSC!B:C,2,0)%,0),0)</f>
        <v/>
      </c>
      <c r="BZ775">
        <f>IFERROR(IF(RIGHT(INDEX(PIS!O$1:O$500,MATCH(D775,PIS!C$1:C$500)),5)="Gross",MIN(U775+V775,VLOOKUP("R700",TSC!B:C,2,0)*VLOOKUP("1",TSC!F:G,2,0))*VLOOKUP("T705",TSC!B:C,2,0)%,0),0)</f>
        <v/>
      </c>
      <c r="CA775">
        <f>IFERROR(INDEX(ADJ!$A$1:$BZ$1000,MATCH(PAYROLL!D775,ADJ!A$1:A$500,0),MATCH(PAYROLL!CA$2,ADJ!$2:$2,0)),0)</f>
        <v/>
      </c>
      <c r="CB775">
        <f>IFERROR(INDEX(ADJ!$A$1:$BZ$1000,MATCH(PAYROLL!D775,ADJ!A$1:A$500,0),MATCH(PAYROLL!CB$2,ADJ!$2:$2,0)),0)</f>
        <v/>
      </c>
      <c r="CC775">
        <f>SUM(BX775:CB775)</f>
        <v/>
      </c>
      <c r="CD775">
        <f>IFERROR(INDEX(PIS!$A$1:$BZ$1000,MATCH(PAYROLL!D775,PIS!C$1:C$500,0),MATCH(PAYROLL!CD$1,PIS!$1:$1,0)),0)</f>
        <v/>
      </c>
      <c r="CE775">
        <f>IFERROR(IF(OR(INDEX(PIS!P$1:P$500,MATCH(D775,PIS!C$1:C$500,0))="LT2",INDEX(PIS!P$1:P$500,MATCH(D775,PIS!C$1:C$500,0))="P10"),0,SUM(CC775,CD775*VLOOKUP("R601",TSC!B:C,2,0),VLOOKUP("R602",TSC!B:C,2,0))),0)</f>
        <v/>
      </c>
      <c r="CF775">
        <f>MAX(BW775-CE775,0)</f>
        <v/>
      </c>
      <c r="CG775">
        <f>IFERROR(IF(OR(RIGHT(INDEX(PIS!P$1:P$500,MATCH(D775,PIS!C$1:C$500)),5)="P10",RIGHT(INDEX(PIS!P$1:P$500,MATCH(D775,PIS!C$1:C$500)),5)="CK"),0,IF(CF775&lt;=5000000,CF775*5%,IF(CF775&lt;=10000000,CF775*10%-250000,IF(CF775&lt;=18000000,CF775*15%-750000,IF(CF775&lt;=32000000,CF775*20%-1650000,IF(CF775&lt;=52000000,CF775*25%-3250000,IF(CF775&lt;=80000000,BH775*30%-5850000,CF775*35%-9850000))))))),0)</f>
        <v/>
      </c>
      <c r="CH775">
        <f>IFERROR(IF(OR(INDEX(PIS!P$1:P$500,MATCH(D775,PIS!C$1:C$500))="LT",INDEX(PIS!P$1:P$500,MATCH(D775,PIS!C$1:C$500))="CK"),0,IF(CF775&lt;2000000,0,CF775*10%)),0)</f>
        <v/>
      </c>
      <c r="CI775">
        <f>IFERROR(INDEX(ADJ!$A$1:$BZ$1000,MATCH(PAYROLL!D775,ADJ!A$1:A$500,0),MATCH(PAYROLL!CI$2,ADJ!$2:$2,0)),0)</f>
        <v/>
      </c>
      <c r="CJ775">
        <f>IFERROR(INDEX(ADJ!$A$1:$BZ$1000,MATCH(PAYROLL!D775,ADJ!A$1:A$500,0),MATCH(PAYROLL!CJ$2,ADJ!$2:$2,0)),0)</f>
        <v/>
      </c>
      <c r="CK775">
        <f>IFERROR(INDEX(ADJ!$A$1:$BZ$1000,MATCH(PAYROLL!D775,ADJ!A$1:A$500,0),MATCH(PAYROLL!CK$2,ADJ!$2:$2,0)),0)</f>
        <v/>
      </c>
      <c r="CL775">
        <f>SUM(CG775:CK775)</f>
        <v/>
      </c>
      <c r="CM775">
        <f>ROUND(SUM(CH775:CK775),0)</f>
        <v/>
      </c>
      <c r="CN775">
        <f>IFERROR(INDEX(CSDA!D$1:D$500,MATCH($CN$2,CSDA!C$1:C$500,0))*INDEX(PIS!V$1:V$500,MATCH(D775,PIS!C$1:C$500))+INDEX(ADJ!$A$1:$BZ$1000,MATCH(PAYROLL!D775,ADJ!A$1:A$500,0),MATCH(PAYROLL!CN$2,ADJ!$2:$2,0)),0)</f>
        <v/>
      </c>
      <c r="CO775">
        <f>IFERROR(INDEX(ADJ!$A$1:$BZ$1000,MATCH(PAYROLL!D775,ADJ!A$1:A$500,0),MATCH(PAYROLL!CO$2,ADJ!$2:$2,0)),0)</f>
        <v/>
      </c>
      <c r="CP775">
        <f>IFERROR(INDEX(ADJ!$A$1:$BZ$1000,MATCH(PAYROLL!D775,ADJ!A$1:A$500,0),MATCH(PAYROLL!CP$2,ADJ!$2:$2,0)),0)</f>
        <v/>
      </c>
      <c r="CQ775">
        <f>BP775-CL775-CI775-CM775-CN775-CO775-CP775-CC775</f>
        <v/>
      </c>
      <c r="CR775">
        <f>IFERROR(IF(RIGHT(INDEX(PIS!O$1:O$500,MATCH(D775,PIS!C$1:C$500,0)),5)="Gross",MIN(U775+V775,VLOOKUP("R700",TSC!B:C,2,0)*VLOOKUP("R101",TSC!B:C,2,0))*(VLOOKUP("T711",TSC!B:C,2,0)+VLOOKUP("T712",TSC!B:C,2,0))%,MIN(T775+V775,VLOOKUP("R700",TSC!B:C,2,0)*VLOOKUP("R101",TSC!B:C,2,0))*(VLOOKUP("T711",TSC!B:C,2,0)+VLOOKUP("T712",TSC!B:C,2,0)+VLOOKUP("R701",TSC!B:C,2,0))%),0)</f>
        <v/>
      </c>
      <c r="CS775">
        <f>IFERROR(IF(RIGHT(INDEX(PIS!O$1:O$500,MATCH(D775,PIS!C$1:C$500,0)),5)="Gross",MIN(U775+V775,VLOOKUP("R700",TSC!B:C,2,0)*VLOOKUP("R101",TSC!B:C,2,0))*(VLOOKUP("T714",TSC!B:C,2,0))%,MIN(T775+V775,VLOOKUP("R700",TSC!B:C,2,0)*VLOOKUP("R101",TSC!B:C,2,0))*(VLOOKUP("T704",TSC!B:C,2,0)+VLOOKUP("T714",TSC!B:C,2,0))%),0)</f>
        <v/>
      </c>
      <c r="CT775">
        <f>IFERROR(IF(RIGHT(INDEX(PIS!O$1:O$500,MATCH(D775,PIS!C$1:C$500,0)),5)="Gross",MIN(U775+V775,VLOOKUP("R700",TSC!B:C,2,0)*VLOOKUP("R101",TSC!B:C,2,0))*VLOOKUP("T705",TSC!B:C,2,0)%,MIN(T775+V775,VLOOKUP("R700",TSC!B:C,2,0)*VLOOKUP("R101",TSC!B:C,2,0))*VLOOKUP("T705",TSC!B:C,2,0)%),0)</f>
        <v/>
      </c>
      <c r="CU775">
        <f>IFERROR(IF(RIGHT(INDEX(PIS!O$1:O$500,MATCH(D775,PIS!C$1:C$500,0)),5)="Gross",MIN(U775+V775,VLOOKUP("R700",TSC!B:C,2,0)*VLOOKUP("R101",TSC!B:C,2,0))*(VLOOKUP("T713",TSC!B:C,2,0))%,MIN(T775+V775,VLOOKUP("R700",TSC!B:C,2,0)*VLOOKUP("R101",TSC!B:C,2,0))*(VLOOKUP("T713",TSC!B:C,2,0))%),0)</f>
        <v/>
      </c>
      <c r="CV775">
        <f>IFERROR(INDEX(ADJ!$A$1:$BZ$1000,MATCH(PAYROLL!D775,ADJ!A$1:A$500,0),MATCH(PAYROLL!CV$2,ADJ!$2:$2,0)),0)</f>
        <v/>
      </c>
      <c r="CW775">
        <f>IFERROR(INDEX(ADJ!$A$1:$BZ$1000,MATCH(PAYROLL!D775,ADJ!A$1:A$500,0),MATCH(PAYROLL!CW$2,ADJ!$2:$2,0)),0)</f>
        <v/>
      </c>
      <c r="CX775">
        <f>SUM(CR775:CW775)</f>
        <v/>
      </c>
      <c r="CY775">
        <f>ROUND(IF(CR775&gt;0,T775+V775*VLOOKUP("R202",TSC!$B$1:$C$500,2,0),0),0)</f>
        <v/>
      </c>
      <c r="CZ775">
        <f>IFERROR(INDEX(CSDA!D$1:D$500,MATCH($CZ$2,CSDA!C$1:C$500,0)),0)</f>
        <v/>
      </c>
      <c r="DA775">
        <f>ROUND(T775*0.7%,0)</f>
        <v/>
      </c>
      <c r="DB775">
        <f>ROUND(T775/12,0)</f>
        <v/>
      </c>
      <c r="DC775">
        <f ref="DC775" t="array">IFERROR(INDEX(CSDA!D$1:D$500,MATCH("Trích giữ"&amp;PAYROLL!DC$2,CSDA!A$1:A$500&amp;CSDA!C$1:C$500,0)),0)</f>
        <v/>
      </c>
      <c r="DD775">
        <f ref="DD775" t="array">IFERROR(INDEX(CSDA!D$1:D$500,MATCH("Trích giữ"&amp;PAYROLL!DD$2,CSDA!A$1:A$500&amp;CSDA!C$1:C$500,0)),0)</f>
        <v/>
      </c>
      <c r="DE775">
        <f ref="DE775" t="array">IFERROR(INDEX(CSDA!D$1:D$500,MATCH("Trích giữ"&amp;PAYROLL!DE$2,CSDA!A$1:A$500&amp;CSDA!C$1:C$500,0)),0)</f>
        <v/>
      </c>
      <c r="DF775">
        <f>IFERROR(INDEX(CSDA!D$1:D$500,MATCH(PAYROLL!DF$2,CSDA!C$1:C$500,0)),0)</f>
        <v/>
      </c>
      <c r="DG775">
        <f ref="DG775" t="array">IFERROR(INDEX(CSDA!D$1:D$500,MATCH("Trích giữ"&amp;PAYROLL!DG$2,CSDA!A$1:A$500&amp;CSDA!C$1:C$500,0)),0)</f>
        <v/>
      </c>
      <c r="DH775">
        <f>ROUND(T775/26,0)</f>
        <v/>
      </c>
      <c r="DI775">
        <f ref="DI775" t="array">IFERROR(INDEX(CSDA!D$1:D$500,MATCH("Trích giữ"&amp;PAYROLL!DI$2,CSDA!A$1:A$500&amp;CSDA!C$1:C$500,0)),0)</f>
        <v/>
      </c>
      <c r="DJ775">
        <f>IF(U775=0,T775*21.5%-BL775,0)</f>
        <v/>
      </c>
      <c r="DK775">
        <f ref="DK775" t="array">IFERROR(INDEX(CSDA!D$1:D$500,MATCH("Trích giữ"&amp;PAYROLL!DK$2,CSDA!A$1:A$500&amp;CSDA!C$1:C$500,0)),0)</f>
        <v/>
      </c>
      <c r="DL775">
        <f>IFERROR(INDEX(CSDA!D$1:D$500,MATCH(PAYROLL!DL$2,CSDA!C$1:C$500,0))/12,0)</f>
        <v/>
      </c>
      <c r="DM775">
        <f>SUM(DB775:DL775)</f>
        <v/>
      </c>
      <c r="DN775">
        <f>IFERROR(INDEX(ADJ!$A$1:$BZ$1000,MATCH(PAYROLL!D775,ADJ!A$1:A$500,0),MATCH(PAYROLL!DN$2,ADJ!$2:$2,0)),0)</f>
        <v/>
      </c>
      <c r="DO775">
        <f>IFERROR(SUM(BP775,DM775:DN775,CX775:DA775)-DT775,0)</f>
        <v/>
      </c>
      <c r="DP775">
        <f ref="DP775" t="array">SUM(BW775*IFERROR(INDEX(CSDA!D$1:D$500,MATCH(BW$2,CSDA!C$1:C$500,0)),0)%,CX775*IFERROR(INDEX(CSDA!D$1:D$500,MATCH(CX$2,CSDA!C$1:C$500,0)),0)%,DA775*IFERROR(INDEX(CSDA!D$1:D$500,MATCH(DA$2,CSDA!C$1:C$500,0)),0)%,DB775*IFERROR(INDEX(CSDA!D$1:D$500,MATCH(DB$2,CSDA!C$1:C$500,0)),0)%,DF775*IFERROR(INDEX(CSDA!D$1:D$500,MATCH("Phí dịch vụ"&amp;PAYROLL!DF$2,CSDA!A$1:A$500&amp;CSDA!C$1:C$500,0)),0)%,DC775*IFERROR(INDEX(CSDA!D$1:D$500,MATCH("Phí dịch vụ"&amp;PAYROLL!DC$2,CSDA!A$1:A$500&amp;CSDA!C$1:C$500,0)),0)%,DH775*IFERROR(INDEX(CSDA!D$1:D$500,MATCH("Phí dịch vụ"&amp;PAYROLL!DH$2,CSDA!A$1:A$500&amp;CSDA!C$1:C$500,0)),0)%,DJ775*IFERROR(INDEX(CSDA!D$1:D$500,MATCH("Phí dịch vụ"&amp;PAYROLL!DJ$2,CSDA!A$1:A$500&amp;CSDA!C$1:C$500,0)),0)%,BN775*IFERROR(INDEX(CSDA!D$1:D$500,MATCH(BN$2,CSDA!C$1:C$500,0)),0)%)-BN775*7%</f>
        <v/>
      </c>
      <c r="DQ775">
        <f>IFERROR(INDEX(ADJ!$A$1:$BZ$1000,MATCH(PAYROLL!D775,ADJ!A$1:A$500,0),MATCH(PAYROLL!DQ$2,ADJ!$2:$2,0)),0)</f>
        <v/>
      </c>
      <c r="DR775">
        <f>IFERROR(INDEX(ADJ!$A$1:$BZ$1000,MATCH(PAYROLL!D775,ADJ!A$1:A$500,0),MATCH(PAYROLL!DR$2,ADJ!$2:$2,0)),0)</f>
        <v/>
      </c>
      <c r="DS775">
        <f>SUM(DP775:DR775)</f>
        <v/>
      </c>
      <c r="DT775">
        <f>EK775</f>
        <v/>
      </c>
      <c r="DU775">
        <f>SUM(DO775:DR775)</f>
        <v/>
      </c>
      <c r="DV775">
        <f>ROUND(DU775*0.1,0)</f>
        <v/>
      </c>
      <c r="DW775">
        <f>DU775+DV775</f>
        <v/>
      </c>
      <c r="DZ775">
        <f>IFERROR(INDEX(ADJ!$A$1:$BZ$1000,MATCH(PAYROLL!$D775,ADJ!A$1:A$500,0),MATCH(PAYROLL!DZ$2,ADJ!$2:$2,0)),0)</f>
        <v/>
      </c>
      <c r="EA775">
        <f>IFERROR(INDEX(ADJ!$A$1:$BZ$1000,MATCH(PAYROLL!$D775,ADJ!A$1:A$500,0),MATCH(PAYROLL!EA$2,ADJ!$2:$2,0)),0)</f>
        <v/>
      </c>
      <c r="EB775">
        <f>IFERROR(INDEX(ADJ!$A$1:$BZ$1000,MATCH(PAYROLL!$D775,ADJ!A$1:A$500,0),MATCH(PAYROLL!EB$2,ADJ!$2:$2,0)),0)</f>
        <v/>
      </c>
      <c r="EC775">
        <f>IFERROR(INDEX(ADJ!$A$1:$BZ$1000,MATCH(PAYROLL!$D775,ADJ!A$1:A$500,0),MATCH(PAYROLL!EC$2,ADJ!$2:$2,0)),0)</f>
        <v/>
      </c>
      <c r="ED775">
        <f>IFERROR(INDEX(ADJ!$A$1:$BZ$1000,MATCH(PAYROLL!$D775,ADJ!A$1:A$500,0),MATCH(PAYROLL!ED$2,ADJ!$2:$2,0)),0)</f>
        <v/>
      </c>
      <c r="EE775">
        <f>IFERROR(INDEX(ADJ!$A$1:$BZ$1000,MATCH(PAYROLL!$D775,ADJ!A$1:A$500,0),MATCH(PAYROLL!EE$2,ADJ!$2:$2,0)),0)</f>
        <v/>
      </c>
      <c r="EF775">
        <f>IFERROR(INDEX(ADJ!$A$1:$BZ$1000,MATCH(PAYROLL!$D775,ADJ!A$1:A$500,0),MATCH(PAYROLL!EF$2,ADJ!$2:$2,0)),0)</f>
        <v/>
      </c>
      <c r="EG775">
        <f>IFERROR(INDEX(ADJ!$A$1:$BZ$1000,MATCH(PAYROLL!$D775,ADJ!A$1:A$500,0),MATCH(PAYROLL!EG$2,ADJ!$2:$2,0)),0)</f>
        <v/>
      </c>
      <c r="EH775">
        <f>IFERROR(INDEX(ADJ!$A$1:$BZ$1000,MATCH(PAYROLL!$D775,ADJ!A$1:A$500,0),MATCH(PAYROLL!EH$2,ADJ!$2:$2,0)),0)</f>
        <v/>
      </c>
      <c r="EI775">
        <f>IFERROR(INDEX(ADJ!$A$1:$BZ$1000,MATCH(PAYROLL!D775,ADJ!A$1:A$500,0),MATCH(PAYROLL!EI$2,ADJ!$2:$2,0)),0)</f>
        <v/>
      </c>
      <c r="EJ775">
        <f>IFERROR(INDEX(ADJ!$A$1:$BZ$1000,MATCH(PAYROLL!$D775,ADJ!A$1:A$500,0),MATCH(PAYROLL!EJ$2,ADJ!$2:$2,0)),0)</f>
        <v/>
      </c>
      <c r="EK775">
        <f>SUM(DZ775:EJ775)</f>
        <v/>
      </c>
    </row>
    <row r="776">
      <c r="A776" t="n">
        <v>774</v>
      </c>
      <c r="B776" t="inlineStr">
        <is>
          <t>Nguyễn Văn Ngọc</t>
        </is>
      </c>
      <c r="D776" t="inlineStr">
        <is>
          <t>144739-03</t>
        </is>
      </c>
      <c r="S776">
        <f>IFERROR(INDEX(PIS!$A$1:$BZ$1000,MATCH($D776,PIS!C$1:C$500,0),MATCH("Lương CB tháng trước",PIS!$1:$1,0)),0)</f>
        <v/>
      </c>
      <c r="T776">
        <f>IFERROR(INDEX(PIS!$A$1:$BZ$1000,MATCH($D776,PIS!C$1:C$500,0),MATCH("Lương CB hiện tại",PIS!$1:$1,0)),0)</f>
        <v/>
      </c>
      <c r="U776">
        <f>IFERROR(INDEX(PIS!$A$1:$BZ$1000,MATCH($D776,PIS!C$1:C$500,0),MATCH("Lương đóng BHBB",PIS!$1:$1,0)),0)</f>
        <v/>
      </c>
      <c r="V776">
        <f>IFERROR(INDEX(PIS!$A$1:$BZ$1000,MATCH($D776,PIS!C$1:C$500,0),MATCH(V$2,PIS!$2:$2,0)),0)</f>
        <v/>
      </c>
      <c r="W776">
        <f>IFERROR(INDEX(PIS!$A$1:$BZ$1000,MATCH($D776,PIS!C$1:C$500,0),MATCH(W$2,PIS!$2:$2,0)),0)</f>
        <v/>
      </c>
      <c r="X776">
        <f>IFERROR(INDEX(PIS!$A$1:$BZ$1000,MATCH($D776,PIS!C$1:C$500,0),MATCH(X$2,PIS!$2:$2,0)),0)</f>
        <v/>
      </c>
      <c r="Y776">
        <f>IFERROR(INDEX(PIS!$A$1:$BZ$1000,MATCH($D776,PIS!C$1:C$500,0),MATCH(Y$2,PIS!$2:$2,0)),0)</f>
        <v/>
      </c>
      <c r="Z776">
        <f>IFERROR(INDEX(PIS!$A$1:$BZ$1000,MATCH($D776,PIS!C$1:C$500,0),MATCH(Z$2,PIS!$2:$2,0)),0)</f>
        <v/>
      </c>
      <c r="AA776">
        <f>IFERROR(INDEX(PIS!$A$1:$BZ$1000,MATCH($D776,PIS!C$1:C$500,0),MATCH(AA$2,PIS!$2:$2,0)),0)</f>
        <v/>
      </c>
      <c r="AB776">
        <f>IFERROR(INDEX(PIS!$A$1:$BZ$1000,MATCH($D776,PIS!C$1:C$500,0),MATCH(AB$2,PIS!$2:$2,0)),0)</f>
        <v/>
      </c>
      <c r="AC776">
        <f>SUM(V776:AB776)</f>
        <v/>
      </c>
      <c r="AD776">
        <f>IFERROR(INDEX(TIMESHEET!$A$1:$AI$5000,MATCH($D776,TIMESHEET!A$1:A$500,0),MATCH("T100",TIMESHEET!$2:$2,0))-2,0)</f>
        <v/>
      </c>
      <c r="AE776">
        <f>IFERROR(INDEX(TIMESHEET!$A$1:$AI$5000,MATCH($D776,TIMESHEET!A$1:A$500,0),MATCH("T202",TIMESHEET!$2:$2,0)),0)</f>
        <v/>
      </c>
      <c r="AF776">
        <f>IFERROR(INDEX(TIMESHEET!$A$1:$AI$5000,MATCH($D776,TIMESHEET!A$1:A$500,0),MATCH("T302",TIMESHEET!$2:$2,0)),0)</f>
        <v/>
      </c>
      <c r="AG776">
        <f>IFERROR(INDEX(TIMESHEET!$A$1:$AI$5000,MATCH($D776,TIMESHEET!A$1:A$500,0),MATCH("T406",TIMESHEET!$2:$2,0)),0)</f>
        <v/>
      </c>
      <c r="AH776">
        <f>AE776+AG776</f>
        <v/>
      </c>
      <c r="AI776">
        <f>IFERROR(INDEX(TIMESHEET!$A$1:$AI$5000,MATCH($D776,TIMESHEET!A$1:A$500,0),MATCH("T701",TIMESHEET!$2:$2,0)),0)</f>
        <v/>
      </c>
      <c r="AJ776">
        <f>IFERROR(INDEX(TIMESHEET!$A$1:$AI$5000,MATCH($D776,TIMESHEET!B$1:B$500,0),MATCH("T320",TIMESHEET!$2:$2,0)),0)</f>
        <v/>
      </c>
      <c r="AK776">
        <f>IFERROR(IF(LEFT(INDEX(PIS!O$1:O$500,MATCH(D776,PIS!C$1:C$500)),1)="M",T776/AD776*SUM(AE776:AG776),T776*AD776),0)</f>
        <v/>
      </c>
      <c r="AL776">
        <f>IFERROR(INDEX(ADJ!$A$1:$BZ$1000,MATCH(PAYROLL!D776,ADJ!A$1:A$500,0),MATCH(PAYROLL!AL$2,ADJ!$2:$2,0)),0)</f>
        <v/>
      </c>
      <c r="AM776">
        <f>SUM(AK776:AL776)</f>
        <v/>
      </c>
      <c r="AN776">
        <f>IFERROR(ROUND(V776/$AD776*$AH776,0),0)</f>
        <v/>
      </c>
      <c r="AO776">
        <f>IFERROR(ROUND(W776/$AD776*$AH776,0),0)</f>
        <v/>
      </c>
      <c r="AP776">
        <f>IFERROR(ROUND(X776/$AD776*$AE776,0),0)</f>
        <v/>
      </c>
      <c r="AQ776">
        <f>IFERROR(ROUND(Y776/$AD776*$AH776,0),0)</f>
        <v/>
      </c>
      <c r="AR776">
        <f>IFERROR(ROUND(Z776/$AD776*$AH776,0),0)</f>
        <v/>
      </c>
      <c r="AS776">
        <f>IFERROR(ROUND(AA776/$AD776*$AH776,0),0)</f>
        <v/>
      </c>
      <c r="AT776">
        <f>IFERROR(IF((AE776+AF776+AG776)&gt;13,AB776,ROUND(AB776/AD776*AH776,0)),0)</f>
        <v/>
      </c>
      <c r="AU776">
        <f>IFERROR(INDEX(ADJ!$A$1:$BZ$1000,MATCH(PAYROLL!D776,ADJ!A$1:A$500,0),MATCH(PAYROLL!AU$2,ADJ!$2:$2,0)),0)</f>
        <v/>
      </c>
      <c r="AV776">
        <f>ROUND(SUM(AN776:AU776),0)</f>
        <v/>
      </c>
      <c r="AW776">
        <f>IFERROR(INDEX(TIMESHEET!$A$1:$AI$5000,MATCH(PAYROLL!D776,TIMESHEET!A$1:A$500,0),MATCH("T620",TIMESHEET!$2:$2,0)),0)</f>
        <v/>
      </c>
      <c r="AX776">
        <f>IFERROR(INDEX(TIMESHEET!$A$1:$AI$5000,MATCH(PAYROLL!D776,TIMESHEET!A$1:A$500,0),MATCH("T601",TIMESHEET!$2:$2,0)),0)</f>
        <v/>
      </c>
      <c r="AY776">
        <f>IFERROR(INDEX(TIMESHEET!$A$1:$AI$5000,MATCH(PAYROLL!D776,TIMESHEET!A$1:A$500,0),MATCH("T602",TIMESHEET!$2:$2,0)),0)</f>
        <v/>
      </c>
      <c r="AZ776">
        <f>IFERROR(INDEX(TIMESHEET!$A$1:$AI$5000,MATCH(PAYROLL!D776,TIMESHEET!A$1:A$500,0),MATCH("T603",TIMESHEET!$2:$2,0)),0)</f>
        <v/>
      </c>
      <c r="BA776">
        <f>IFERROR(INDEX(TIMESHEET!$A$1:$AI$5000,MATCH(PAYROLL!D776,TIMESHEET!A$1:A$500,0),MATCH("T611",TIMESHEET!$2:$2,0)),0)</f>
        <v/>
      </c>
      <c r="BB776">
        <f>IFERROR(INDEX(TIMESHEET!$A$1:$AI$5000,MATCH(PAYROLL!D776,TIMESHEET!A$1:A$500,0),MATCH("T612",TIMESHEET!$2:$2,0)),0)</f>
        <v/>
      </c>
      <c r="BC776">
        <f>IFERROR(INDEX(TIMESHEET!$A$1:$AI$5000,MATCH(PAYROLL!D776,TIMESHEET!A$1:A$500,0),MATCH("T613",TIMESHEET!$2:$2,0)),0)</f>
        <v/>
      </c>
      <c r="BD776">
        <f>IFERROR(INDEX(TIMESHEET!$A$1:$AI$5000,MATCH(PAYROLL!D776,TIMESHEET!A$1:A$500,0),MATCH("T500",TIMESHEET!$2:$2,0)),0)</f>
        <v/>
      </c>
      <c r="BE776">
        <f>IFERROR(IF(LEFT(INDEX(PIS!O$1:O$500,MATCH(D776,PIS!C$1:C$500)),1)="M",T776/AD776/8*(AW776+AX776*1.5+AY776*2+AZ776*3+BA776*2.1+BB776*2.7+BC776*3.9+BD776*0.3),T776/8*(AW776+AX776*1.5+AY776*2+AZ776*3+BA776*2.1+BB776*2.7+BC776*3.9+BD776*0.3)),0)</f>
        <v/>
      </c>
      <c r="BF776">
        <f>IFERROR(INDEX(ADJ!$A$1:$BZ$1000,MATCH(PAYROLL!$D776,ADJ!A$1:A$500,0),MATCH(PAYROLL!BF$2,ADJ!$2:$2,0)),0)</f>
        <v/>
      </c>
      <c r="BG776">
        <f>IFERROR(INDEX(ADJ!$A$1:$BZ$1000,MATCH(PAYROLL!D776,ADJ!A$1:A$500,0),MATCH(PAYROLL!BG$2,ADJ!$2:$2,0)),0)</f>
        <v/>
      </c>
      <c r="BH776">
        <f>IFERROR(INDEX(ADJ!$A$1:$BZ$1000,MATCH(PAYROLL!D776,ADJ!A$1:A$500,0),MATCH(PAYROLL!BH$2,ADJ!$2:$2,0)),0)</f>
        <v/>
      </c>
      <c r="BI776">
        <f>IFERROR(INDEX(ADJ!$A$1:$BZ$1000,MATCH(PAYROLL!D776,ADJ!A$1:A$500,0),MATCH(PAYROLL!BI$2,ADJ!$2:$2,0)),0)</f>
        <v/>
      </c>
      <c r="BJ776">
        <f>IFERROR(INDEX(ADJ!$A$1:$BZ$1000,MATCH(PAYROLL!D776,ADJ!A$1:A$500,0),MATCH(PAYROLL!BJ$2,ADJ!$2:$2,0)),0)</f>
        <v/>
      </c>
      <c r="BK776">
        <f>SUM(BF776:BJ776)</f>
        <v/>
      </c>
      <c r="BL776">
        <f>IFERROR(INDEX(ADJ!$A$1:$BZ$1000,MATCH(PAYROLL!D776,ADJ!A$1:A$500,0),MATCH(PAYROLL!BL$2,ADJ!$2:$2,0)),0)</f>
        <v/>
      </c>
      <c r="BM776">
        <f>IFERROR(INDEX(ADJ!$A$1:$BZ$1000,MATCH(PAYROLL!D776,ADJ!A$1:A$500,0),MATCH(PAYROLL!BM$2,ADJ!$2:$2,0)),0)</f>
        <v/>
      </c>
      <c r="BN776">
        <f>IFERROR(INDEX(ADJ!$A$1:$BZ$1000,MATCH(PAYROLL!D776,ADJ!A$1:A$500,0),MATCH(PAYROLL!BN$2,ADJ!$2:$2,0)),0)</f>
        <v/>
      </c>
      <c r="BO776">
        <f>IFERROR(INDEX(ADJ!$A$1:$BZ$1000,MATCH(PAYROLL!D776,ADJ!A$1:A$500,0),MATCH(PAYROLL!BO$2,ADJ!$2:$2,0)),0)</f>
        <v/>
      </c>
      <c r="BP776">
        <f>SUM(AM776,AV776,BE776,BK776,BL776:BO776)</f>
        <v/>
      </c>
      <c r="BQ776">
        <f>BO776</f>
        <v/>
      </c>
      <c r="BR776">
        <f>IFERROR(ROUND(IF(LEFT(INDEX(PIS!O$1:O$500,MATCH(D776,PIS!C$1:C$500)),1)="D",T776/8*(BD776*0.3),IF(LEFT(INDEX(PIS!O$1:O$500,MATCH(D776,PIS!C$1:C$500)),1)="H",T776*($BD776*0.3),T776/$AD776/8*($BD776*0.3))),0),0)</f>
        <v/>
      </c>
      <c r="BS776">
        <f>IF(AP776&lt;1,0,MIN(AP776,730000))</f>
        <v/>
      </c>
      <c r="BT776">
        <f>IFERROR(ROUND((BE776-SUM(AW776:BC776)*T776/AD776/8),0)-BR776,0)</f>
        <v/>
      </c>
      <c r="BU776">
        <f>AO776</f>
        <v/>
      </c>
      <c r="BV776">
        <f>SUM(BQ776:BU776)</f>
        <v/>
      </c>
      <c r="BW776">
        <f>BP776-BV776</f>
        <v/>
      </c>
      <c r="BX776">
        <f>IFERROR(IF(RIGHT(INDEX(PIS!O$1:O$500,MATCH(D776,PIS!C$1:C$500)),5)="Gross",MIN(U776+V776,VLOOKUP("R700",TSC!B:C,2,0)*VLOOKUP("R101",TSC!B:C,2,0))*VLOOKUP("R701",TSC!B:C,2,0)%,0),0)</f>
        <v/>
      </c>
      <c r="BY776">
        <f>IFERROR(IF(RIGHT(INDEX(PIS!O$1:O$500,MATCH(D776,PIS!C$1:C$500)),5)="Gross",MIN(U776+V776,VLOOKUP("R700",TSC!B:C,2,0)*VLOOKUP("R101",TSC!B:C,2,0))*VLOOKUP("T704",TSC!B:C,2,0)%,0),0)</f>
        <v/>
      </c>
      <c r="BZ776">
        <f>IFERROR(IF(RIGHT(INDEX(PIS!O$1:O$500,MATCH(D776,PIS!C$1:C$500)),5)="Gross",MIN(U776+V776,VLOOKUP("R700",TSC!B:C,2,0)*VLOOKUP("1",TSC!F:G,2,0))*VLOOKUP("T705",TSC!B:C,2,0)%,0),0)</f>
        <v/>
      </c>
      <c r="CA776">
        <f>IFERROR(INDEX(ADJ!$A$1:$BZ$1000,MATCH(PAYROLL!D776,ADJ!A$1:A$500,0),MATCH(PAYROLL!CA$2,ADJ!$2:$2,0)),0)</f>
        <v/>
      </c>
      <c r="CB776">
        <f>IFERROR(INDEX(ADJ!$A$1:$BZ$1000,MATCH(PAYROLL!D776,ADJ!A$1:A$500,0),MATCH(PAYROLL!CB$2,ADJ!$2:$2,0)),0)</f>
        <v/>
      </c>
      <c r="CC776">
        <f>SUM(BX776:CB776)</f>
        <v/>
      </c>
      <c r="CD776">
        <f>IFERROR(INDEX(PIS!$A$1:$BZ$1000,MATCH(PAYROLL!D776,PIS!C$1:C$500,0),MATCH(PAYROLL!CD$1,PIS!$1:$1,0)),0)</f>
        <v/>
      </c>
      <c r="CE776">
        <f>IFERROR(IF(OR(INDEX(PIS!P$1:P$500,MATCH(D776,PIS!C$1:C$500,0))="LT2",INDEX(PIS!P$1:P$500,MATCH(D776,PIS!C$1:C$500,0))="P10"),0,SUM(CC776,CD776*VLOOKUP("R601",TSC!B:C,2,0),VLOOKUP("R602",TSC!B:C,2,0))),0)</f>
        <v/>
      </c>
      <c r="CF776">
        <f>MAX(BW776-CE776,0)</f>
        <v/>
      </c>
      <c r="CG776">
        <f>IFERROR(IF(OR(RIGHT(INDEX(PIS!P$1:P$500,MATCH(D776,PIS!C$1:C$500)),5)="P10",RIGHT(INDEX(PIS!P$1:P$500,MATCH(D776,PIS!C$1:C$500)),5)="CK"),0,IF(CF776&lt;=5000000,CF776*5%,IF(CF776&lt;=10000000,CF776*10%-250000,IF(CF776&lt;=18000000,CF776*15%-750000,IF(CF776&lt;=32000000,CF776*20%-1650000,IF(CF776&lt;=52000000,CF776*25%-3250000,IF(CF776&lt;=80000000,BH776*30%-5850000,CF776*35%-9850000))))))),0)</f>
        <v/>
      </c>
      <c r="CH776">
        <f>IFERROR(IF(OR(INDEX(PIS!P$1:P$500,MATCH(D776,PIS!C$1:C$500))="LT",INDEX(PIS!P$1:P$500,MATCH(D776,PIS!C$1:C$500))="CK"),0,IF(CF776&lt;2000000,0,CF776*10%)),0)</f>
        <v/>
      </c>
      <c r="CI776">
        <f>IFERROR(INDEX(ADJ!$A$1:$BZ$1000,MATCH(PAYROLL!D776,ADJ!A$1:A$500,0),MATCH(PAYROLL!CI$2,ADJ!$2:$2,0)),0)</f>
        <v/>
      </c>
      <c r="CJ776">
        <f>IFERROR(INDEX(ADJ!$A$1:$BZ$1000,MATCH(PAYROLL!D776,ADJ!A$1:A$500,0),MATCH(PAYROLL!CJ$2,ADJ!$2:$2,0)),0)</f>
        <v/>
      </c>
      <c r="CK776">
        <f>IFERROR(INDEX(ADJ!$A$1:$BZ$1000,MATCH(PAYROLL!D776,ADJ!A$1:A$500,0),MATCH(PAYROLL!CK$2,ADJ!$2:$2,0)),0)</f>
        <v/>
      </c>
      <c r="CL776">
        <f>SUM(CG776:CK776)</f>
        <v/>
      </c>
      <c r="CM776">
        <f>ROUND(SUM(CH776:CK776),0)</f>
        <v/>
      </c>
      <c r="CN776">
        <f>IFERROR(INDEX(CSDA!D$1:D$500,MATCH($CN$2,CSDA!C$1:C$500,0))*INDEX(PIS!V$1:V$500,MATCH(D776,PIS!C$1:C$500))+INDEX(ADJ!$A$1:$BZ$1000,MATCH(PAYROLL!D776,ADJ!A$1:A$500,0),MATCH(PAYROLL!CN$2,ADJ!$2:$2,0)),0)</f>
        <v/>
      </c>
      <c r="CO776">
        <f>IFERROR(INDEX(ADJ!$A$1:$BZ$1000,MATCH(PAYROLL!D776,ADJ!A$1:A$500,0),MATCH(PAYROLL!CO$2,ADJ!$2:$2,0)),0)</f>
        <v/>
      </c>
      <c r="CP776">
        <f>IFERROR(INDEX(ADJ!$A$1:$BZ$1000,MATCH(PAYROLL!D776,ADJ!A$1:A$500,0),MATCH(PAYROLL!CP$2,ADJ!$2:$2,0)),0)</f>
        <v/>
      </c>
      <c r="CQ776">
        <f>BP776-CL776-CI776-CM776-CN776-CO776-CP776-CC776</f>
        <v/>
      </c>
      <c r="CR776">
        <f>IFERROR(IF(RIGHT(INDEX(PIS!O$1:O$500,MATCH(D776,PIS!C$1:C$500,0)),5)="Gross",MIN(U776+V776,VLOOKUP("R700",TSC!B:C,2,0)*VLOOKUP("R101",TSC!B:C,2,0))*(VLOOKUP("T711",TSC!B:C,2,0)+VLOOKUP("T712",TSC!B:C,2,0))%,MIN(T776+V776,VLOOKUP("R700",TSC!B:C,2,0)*VLOOKUP("R101",TSC!B:C,2,0))*(VLOOKUP("T711",TSC!B:C,2,0)+VLOOKUP("T712",TSC!B:C,2,0)+VLOOKUP("R701",TSC!B:C,2,0))%),0)</f>
        <v/>
      </c>
      <c r="CS776">
        <f>IFERROR(IF(RIGHT(INDEX(PIS!O$1:O$500,MATCH(D776,PIS!C$1:C$500,0)),5)="Gross",MIN(U776+V776,VLOOKUP("R700",TSC!B:C,2,0)*VLOOKUP("R101",TSC!B:C,2,0))*(VLOOKUP("T714",TSC!B:C,2,0))%,MIN(T776+V776,VLOOKUP("R700",TSC!B:C,2,0)*VLOOKUP("R101",TSC!B:C,2,0))*(VLOOKUP("T704",TSC!B:C,2,0)+VLOOKUP("T714",TSC!B:C,2,0))%),0)</f>
        <v/>
      </c>
      <c r="CT776">
        <f>IFERROR(IF(RIGHT(INDEX(PIS!O$1:O$500,MATCH(D776,PIS!C$1:C$500,0)),5)="Gross",MIN(U776+V776,VLOOKUP("R700",TSC!B:C,2,0)*VLOOKUP("R101",TSC!B:C,2,0))*VLOOKUP("T705",TSC!B:C,2,0)%,MIN(T776+V776,VLOOKUP("R700",TSC!B:C,2,0)*VLOOKUP("R101",TSC!B:C,2,0))*VLOOKUP("T705",TSC!B:C,2,0)%),0)</f>
        <v/>
      </c>
      <c r="CU776">
        <f>IFERROR(IF(RIGHT(INDEX(PIS!O$1:O$500,MATCH(D776,PIS!C$1:C$500,0)),5)="Gross",MIN(U776+V776,VLOOKUP("R700",TSC!B:C,2,0)*VLOOKUP("R101",TSC!B:C,2,0))*(VLOOKUP("T713",TSC!B:C,2,0))%,MIN(T776+V776,VLOOKUP("R700",TSC!B:C,2,0)*VLOOKUP("R101",TSC!B:C,2,0))*(VLOOKUP("T713",TSC!B:C,2,0))%),0)</f>
        <v/>
      </c>
      <c r="CV776">
        <f>IFERROR(INDEX(ADJ!$A$1:$BZ$1000,MATCH(PAYROLL!D776,ADJ!A$1:A$500,0),MATCH(PAYROLL!CV$2,ADJ!$2:$2,0)),0)</f>
        <v/>
      </c>
      <c r="CW776">
        <f>IFERROR(INDEX(ADJ!$A$1:$BZ$1000,MATCH(PAYROLL!D776,ADJ!A$1:A$500,0),MATCH(PAYROLL!CW$2,ADJ!$2:$2,0)),0)</f>
        <v/>
      </c>
      <c r="CX776">
        <f>SUM(CR776:CW776)</f>
        <v/>
      </c>
      <c r="CY776">
        <f>ROUND(IF(CR776&gt;0,T776+V776*VLOOKUP("R202",TSC!$B$1:$C$500,2,0),0),0)</f>
        <v/>
      </c>
      <c r="CZ776">
        <f>IFERROR(INDEX(CSDA!D$1:D$500,MATCH($CZ$2,CSDA!C$1:C$500,0)),0)</f>
        <v/>
      </c>
      <c r="DA776">
        <f>ROUND(T776*0.7%,0)</f>
        <v/>
      </c>
      <c r="DB776">
        <f>ROUND(T776/12,0)</f>
        <v/>
      </c>
      <c r="DC776">
        <f ref="DC776" t="array">IFERROR(INDEX(CSDA!D$1:D$500,MATCH("Trích giữ"&amp;PAYROLL!DC$2,CSDA!A$1:A$500&amp;CSDA!C$1:C$500,0)),0)</f>
        <v/>
      </c>
      <c r="DD776">
        <f ref="DD776" t="array">IFERROR(INDEX(CSDA!D$1:D$500,MATCH("Trích giữ"&amp;PAYROLL!DD$2,CSDA!A$1:A$500&amp;CSDA!C$1:C$500,0)),0)</f>
        <v/>
      </c>
      <c r="DE776">
        <f ref="DE776" t="array">IFERROR(INDEX(CSDA!D$1:D$500,MATCH("Trích giữ"&amp;PAYROLL!DE$2,CSDA!A$1:A$500&amp;CSDA!C$1:C$500,0)),0)</f>
        <v/>
      </c>
      <c r="DF776">
        <f>IFERROR(INDEX(CSDA!D$1:D$500,MATCH(PAYROLL!DF$2,CSDA!C$1:C$500,0)),0)</f>
        <v/>
      </c>
      <c r="DG776">
        <f ref="DG776" t="array">IFERROR(INDEX(CSDA!D$1:D$500,MATCH("Trích giữ"&amp;PAYROLL!DG$2,CSDA!A$1:A$500&amp;CSDA!C$1:C$500,0)),0)</f>
        <v/>
      </c>
      <c r="DH776">
        <f>ROUND(T776/26,0)</f>
        <v/>
      </c>
      <c r="DI776">
        <f ref="DI776" t="array">IFERROR(INDEX(CSDA!D$1:D$500,MATCH("Trích giữ"&amp;PAYROLL!DI$2,CSDA!A$1:A$500&amp;CSDA!C$1:C$500,0)),0)</f>
        <v/>
      </c>
      <c r="DJ776">
        <f>IF(U776=0,T776*21.5%-BL776,0)</f>
        <v/>
      </c>
      <c r="DK776">
        <f ref="DK776" t="array">IFERROR(INDEX(CSDA!D$1:D$500,MATCH("Trích giữ"&amp;PAYROLL!DK$2,CSDA!A$1:A$500&amp;CSDA!C$1:C$500,0)),0)</f>
        <v/>
      </c>
      <c r="DL776">
        <f>IFERROR(INDEX(CSDA!D$1:D$500,MATCH(PAYROLL!DL$2,CSDA!C$1:C$500,0))/12,0)</f>
        <v/>
      </c>
      <c r="DM776">
        <f>SUM(DB776:DL776)</f>
        <v/>
      </c>
      <c r="DN776">
        <f>IFERROR(INDEX(ADJ!$A$1:$BZ$1000,MATCH(PAYROLL!D776,ADJ!A$1:A$500,0),MATCH(PAYROLL!DN$2,ADJ!$2:$2,0)),0)</f>
        <v/>
      </c>
      <c r="DO776">
        <f>IFERROR(SUM(BP776,DM776:DN776,CX776:DA776)-DT776,0)</f>
        <v/>
      </c>
      <c r="DP776">
        <f ref="DP776" t="array">SUM(BW776*IFERROR(INDEX(CSDA!D$1:D$500,MATCH(BW$2,CSDA!C$1:C$500,0)),0)%,CX776*IFERROR(INDEX(CSDA!D$1:D$500,MATCH(CX$2,CSDA!C$1:C$500,0)),0)%,DA776*IFERROR(INDEX(CSDA!D$1:D$500,MATCH(DA$2,CSDA!C$1:C$500,0)),0)%,DB776*IFERROR(INDEX(CSDA!D$1:D$500,MATCH(DB$2,CSDA!C$1:C$500,0)),0)%,DF776*IFERROR(INDEX(CSDA!D$1:D$500,MATCH("Phí dịch vụ"&amp;PAYROLL!DF$2,CSDA!A$1:A$500&amp;CSDA!C$1:C$500,0)),0)%,DC776*IFERROR(INDEX(CSDA!D$1:D$500,MATCH("Phí dịch vụ"&amp;PAYROLL!DC$2,CSDA!A$1:A$500&amp;CSDA!C$1:C$500,0)),0)%,DH776*IFERROR(INDEX(CSDA!D$1:D$500,MATCH("Phí dịch vụ"&amp;PAYROLL!DH$2,CSDA!A$1:A$500&amp;CSDA!C$1:C$500,0)),0)%,DJ776*IFERROR(INDEX(CSDA!D$1:D$500,MATCH("Phí dịch vụ"&amp;PAYROLL!DJ$2,CSDA!A$1:A$500&amp;CSDA!C$1:C$500,0)),0)%,BN776*IFERROR(INDEX(CSDA!D$1:D$500,MATCH(BN$2,CSDA!C$1:C$500,0)),0)%)-BN776*7%</f>
        <v/>
      </c>
      <c r="DQ776">
        <f>IFERROR(INDEX(ADJ!$A$1:$BZ$1000,MATCH(PAYROLL!D776,ADJ!A$1:A$500,0),MATCH(PAYROLL!DQ$2,ADJ!$2:$2,0)),0)</f>
        <v/>
      </c>
      <c r="DR776">
        <f>IFERROR(INDEX(ADJ!$A$1:$BZ$1000,MATCH(PAYROLL!D776,ADJ!A$1:A$500,0),MATCH(PAYROLL!DR$2,ADJ!$2:$2,0)),0)</f>
        <v/>
      </c>
      <c r="DS776">
        <f>SUM(DP776:DR776)</f>
        <v/>
      </c>
      <c r="DT776">
        <f>EK776</f>
        <v/>
      </c>
      <c r="DU776">
        <f>SUM(DO776:DR776)</f>
        <v/>
      </c>
      <c r="DV776">
        <f>ROUND(DU776*0.1,0)</f>
        <v/>
      </c>
      <c r="DW776">
        <f>DU776+DV776</f>
        <v/>
      </c>
      <c r="DZ776">
        <f>IFERROR(INDEX(ADJ!$A$1:$BZ$1000,MATCH(PAYROLL!$D776,ADJ!A$1:A$500,0),MATCH(PAYROLL!DZ$2,ADJ!$2:$2,0)),0)</f>
        <v/>
      </c>
      <c r="EA776">
        <f>IFERROR(INDEX(ADJ!$A$1:$BZ$1000,MATCH(PAYROLL!$D776,ADJ!A$1:A$500,0),MATCH(PAYROLL!EA$2,ADJ!$2:$2,0)),0)</f>
        <v/>
      </c>
      <c r="EB776">
        <f>IFERROR(INDEX(ADJ!$A$1:$BZ$1000,MATCH(PAYROLL!$D776,ADJ!A$1:A$500,0),MATCH(PAYROLL!EB$2,ADJ!$2:$2,0)),0)</f>
        <v/>
      </c>
      <c r="EC776">
        <f>IFERROR(INDEX(ADJ!$A$1:$BZ$1000,MATCH(PAYROLL!$D776,ADJ!A$1:A$500,0),MATCH(PAYROLL!EC$2,ADJ!$2:$2,0)),0)</f>
        <v/>
      </c>
      <c r="ED776">
        <f>IFERROR(INDEX(ADJ!$A$1:$BZ$1000,MATCH(PAYROLL!$D776,ADJ!A$1:A$500,0),MATCH(PAYROLL!ED$2,ADJ!$2:$2,0)),0)</f>
        <v/>
      </c>
      <c r="EE776">
        <f>IFERROR(INDEX(ADJ!$A$1:$BZ$1000,MATCH(PAYROLL!$D776,ADJ!A$1:A$500,0),MATCH(PAYROLL!EE$2,ADJ!$2:$2,0)),0)</f>
        <v/>
      </c>
      <c r="EF776">
        <f>IFERROR(INDEX(ADJ!$A$1:$BZ$1000,MATCH(PAYROLL!$D776,ADJ!A$1:A$500,0),MATCH(PAYROLL!EF$2,ADJ!$2:$2,0)),0)</f>
        <v/>
      </c>
      <c r="EG776">
        <f>IFERROR(INDEX(ADJ!$A$1:$BZ$1000,MATCH(PAYROLL!$D776,ADJ!A$1:A$500,0),MATCH(PAYROLL!EG$2,ADJ!$2:$2,0)),0)</f>
        <v/>
      </c>
      <c r="EH776">
        <f>IFERROR(INDEX(ADJ!$A$1:$BZ$1000,MATCH(PAYROLL!$D776,ADJ!A$1:A$500,0),MATCH(PAYROLL!EH$2,ADJ!$2:$2,0)),0)</f>
        <v/>
      </c>
      <c r="EI776">
        <f>IFERROR(INDEX(ADJ!$A$1:$BZ$1000,MATCH(PAYROLL!D776,ADJ!A$1:A$500,0),MATCH(PAYROLL!EI$2,ADJ!$2:$2,0)),0)</f>
        <v/>
      </c>
      <c r="EJ776">
        <f>IFERROR(INDEX(ADJ!$A$1:$BZ$1000,MATCH(PAYROLL!$D776,ADJ!A$1:A$500,0),MATCH(PAYROLL!EJ$2,ADJ!$2:$2,0)),0)</f>
        <v/>
      </c>
      <c r="EK776">
        <f>SUM(DZ776:EJ776)</f>
        <v/>
      </c>
    </row>
    <row r="777">
      <c r="A777" t="n">
        <v>775</v>
      </c>
      <c r="B777" t="inlineStr">
        <is>
          <t>Lường Thị Hiền</t>
        </is>
      </c>
      <c r="D777" t="inlineStr">
        <is>
          <t>137500-03</t>
        </is>
      </c>
      <c r="S777">
        <f>IFERROR(INDEX(PIS!$A$1:$BZ$1000,MATCH($D777,PIS!C$1:C$500,0),MATCH("Lương CB tháng trước",PIS!$1:$1,0)),0)</f>
        <v/>
      </c>
      <c r="T777">
        <f>IFERROR(INDEX(PIS!$A$1:$BZ$1000,MATCH($D777,PIS!C$1:C$500,0),MATCH("Lương CB hiện tại",PIS!$1:$1,0)),0)</f>
        <v/>
      </c>
      <c r="U777">
        <f>IFERROR(INDEX(PIS!$A$1:$BZ$1000,MATCH($D777,PIS!C$1:C$500,0),MATCH("Lương đóng BHBB",PIS!$1:$1,0)),0)</f>
        <v/>
      </c>
      <c r="V777">
        <f>IFERROR(INDEX(PIS!$A$1:$BZ$1000,MATCH($D777,PIS!C$1:C$500,0),MATCH(V$2,PIS!$2:$2,0)),0)</f>
        <v/>
      </c>
      <c r="W777">
        <f>IFERROR(INDEX(PIS!$A$1:$BZ$1000,MATCH($D777,PIS!C$1:C$500,0),MATCH(W$2,PIS!$2:$2,0)),0)</f>
        <v/>
      </c>
      <c r="X777">
        <f>IFERROR(INDEX(PIS!$A$1:$BZ$1000,MATCH($D777,PIS!C$1:C$500,0),MATCH(X$2,PIS!$2:$2,0)),0)</f>
        <v/>
      </c>
      <c r="Y777">
        <f>IFERROR(INDEX(PIS!$A$1:$BZ$1000,MATCH($D777,PIS!C$1:C$500,0),MATCH(Y$2,PIS!$2:$2,0)),0)</f>
        <v/>
      </c>
      <c r="Z777">
        <f>IFERROR(INDEX(PIS!$A$1:$BZ$1000,MATCH($D777,PIS!C$1:C$500,0),MATCH(Z$2,PIS!$2:$2,0)),0)</f>
        <v/>
      </c>
      <c r="AA777">
        <f>IFERROR(INDEX(PIS!$A$1:$BZ$1000,MATCH($D777,PIS!C$1:C$500,0),MATCH(AA$2,PIS!$2:$2,0)),0)</f>
        <v/>
      </c>
      <c r="AB777">
        <f>IFERROR(INDEX(PIS!$A$1:$BZ$1000,MATCH($D777,PIS!C$1:C$500,0),MATCH(AB$2,PIS!$2:$2,0)),0)</f>
        <v/>
      </c>
      <c r="AC777">
        <f>SUM(V777:AB777)</f>
        <v/>
      </c>
      <c r="AD777">
        <f>IFERROR(INDEX(TIMESHEET!$A$1:$AI$5000,MATCH($D777,TIMESHEET!A$1:A$500,0),MATCH("T100",TIMESHEET!$2:$2,0))-2,0)</f>
        <v/>
      </c>
      <c r="AE777">
        <f>IFERROR(INDEX(TIMESHEET!$A$1:$AI$5000,MATCH($D777,TIMESHEET!A$1:A$500,0),MATCH("T202",TIMESHEET!$2:$2,0)),0)</f>
        <v/>
      </c>
      <c r="AF777">
        <f>IFERROR(INDEX(TIMESHEET!$A$1:$AI$5000,MATCH($D777,TIMESHEET!A$1:A$500,0),MATCH("T302",TIMESHEET!$2:$2,0)),0)</f>
        <v/>
      </c>
      <c r="AG777">
        <f>IFERROR(INDEX(TIMESHEET!$A$1:$AI$5000,MATCH($D777,TIMESHEET!A$1:A$500,0),MATCH("T406",TIMESHEET!$2:$2,0)),0)</f>
        <v/>
      </c>
      <c r="AH777">
        <f>AE777+AG777</f>
        <v/>
      </c>
      <c r="AI777">
        <f>IFERROR(INDEX(TIMESHEET!$A$1:$AI$5000,MATCH($D777,TIMESHEET!A$1:A$500,0),MATCH("T701",TIMESHEET!$2:$2,0)),0)</f>
        <v/>
      </c>
      <c r="AJ777">
        <f>IFERROR(INDEX(TIMESHEET!$A$1:$AI$5000,MATCH($D777,TIMESHEET!B$1:B$500,0),MATCH("T320",TIMESHEET!$2:$2,0)),0)</f>
        <v/>
      </c>
      <c r="AK777">
        <f>IFERROR(IF(LEFT(INDEX(PIS!O$1:O$500,MATCH(D777,PIS!C$1:C$500)),1)="M",T777/AD777*SUM(AE777:AG777),T777*AD777),0)</f>
        <v/>
      </c>
      <c r="AL777">
        <f>IFERROR(INDEX(ADJ!$A$1:$BZ$1000,MATCH(PAYROLL!D777,ADJ!A$1:A$500,0),MATCH(PAYROLL!AL$2,ADJ!$2:$2,0)),0)</f>
        <v/>
      </c>
      <c r="AM777">
        <f>SUM(AK777:AL777)</f>
        <v/>
      </c>
      <c r="AN777">
        <f>IFERROR(ROUND(V777/$AD777*$AH777,0),0)</f>
        <v/>
      </c>
      <c r="AO777">
        <f>IFERROR(ROUND(W777/$AD777*$AH777,0),0)</f>
        <v/>
      </c>
      <c r="AP777">
        <f>IFERROR(ROUND(X777/$AD777*$AE777,0),0)</f>
        <v/>
      </c>
      <c r="AQ777">
        <f>IFERROR(ROUND(Y777/$AD777*$AH777,0),0)</f>
        <v/>
      </c>
      <c r="AR777">
        <f>IFERROR(ROUND(Z777/$AD777*$AH777,0),0)</f>
        <v/>
      </c>
      <c r="AS777">
        <f>IFERROR(ROUND(AA777/$AD777*$AH777,0),0)</f>
        <v/>
      </c>
      <c r="AT777">
        <f>IFERROR(IF((AE777+AF777+AG777)&gt;13,AB777,ROUND(AB777/AD777*AH777,0)),0)</f>
        <v/>
      </c>
      <c r="AU777">
        <f>IFERROR(INDEX(ADJ!$A$1:$BZ$1000,MATCH(PAYROLL!D777,ADJ!A$1:A$500,0),MATCH(PAYROLL!AU$2,ADJ!$2:$2,0)),0)</f>
        <v/>
      </c>
      <c r="AV777">
        <f>ROUND(SUM(AN777:AU777),0)</f>
        <v/>
      </c>
      <c r="AW777">
        <f>IFERROR(INDEX(TIMESHEET!$A$1:$AI$5000,MATCH(PAYROLL!D777,TIMESHEET!A$1:A$500,0),MATCH("T620",TIMESHEET!$2:$2,0)),0)</f>
        <v/>
      </c>
      <c r="AX777">
        <f>IFERROR(INDEX(TIMESHEET!$A$1:$AI$5000,MATCH(PAYROLL!D777,TIMESHEET!A$1:A$500,0),MATCH("T601",TIMESHEET!$2:$2,0)),0)</f>
        <v/>
      </c>
      <c r="AY777">
        <f>IFERROR(INDEX(TIMESHEET!$A$1:$AI$5000,MATCH(PAYROLL!D777,TIMESHEET!A$1:A$500,0),MATCH("T602",TIMESHEET!$2:$2,0)),0)</f>
        <v/>
      </c>
      <c r="AZ777">
        <f>IFERROR(INDEX(TIMESHEET!$A$1:$AI$5000,MATCH(PAYROLL!D777,TIMESHEET!A$1:A$500,0),MATCH("T603",TIMESHEET!$2:$2,0)),0)</f>
        <v/>
      </c>
      <c r="BA777">
        <f>IFERROR(INDEX(TIMESHEET!$A$1:$AI$5000,MATCH(PAYROLL!D777,TIMESHEET!A$1:A$500,0),MATCH("T611",TIMESHEET!$2:$2,0)),0)</f>
        <v/>
      </c>
      <c r="BB777">
        <f>IFERROR(INDEX(TIMESHEET!$A$1:$AI$5000,MATCH(PAYROLL!D777,TIMESHEET!A$1:A$500,0),MATCH("T612",TIMESHEET!$2:$2,0)),0)</f>
        <v/>
      </c>
      <c r="BC777">
        <f>IFERROR(INDEX(TIMESHEET!$A$1:$AI$5000,MATCH(PAYROLL!D777,TIMESHEET!A$1:A$500,0),MATCH("T613",TIMESHEET!$2:$2,0)),0)</f>
        <v/>
      </c>
      <c r="BD777">
        <f>IFERROR(INDEX(TIMESHEET!$A$1:$AI$5000,MATCH(PAYROLL!D777,TIMESHEET!A$1:A$500,0),MATCH("T500",TIMESHEET!$2:$2,0)),0)</f>
        <v/>
      </c>
      <c r="BE777">
        <f>IFERROR(IF(LEFT(INDEX(PIS!O$1:O$500,MATCH(D777,PIS!C$1:C$500)),1)="M",T777/AD777/8*(AW777+AX777*1.5+AY777*2+AZ777*3+BA777*2.1+BB777*2.7+BC777*3.9+BD777*0.3),T777/8*(AW777+AX777*1.5+AY777*2+AZ777*3+BA777*2.1+BB777*2.7+BC777*3.9+BD777*0.3)),0)</f>
        <v/>
      </c>
      <c r="BF777">
        <f>IFERROR(INDEX(ADJ!$A$1:$BZ$1000,MATCH(PAYROLL!$D777,ADJ!A$1:A$500,0),MATCH(PAYROLL!BF$2,ADJ!$2:$2,0)),0)</f>
        <v/>
      </c>
      <c r="BG777">
        <f>IFERROR(INDEX(ADJ!$A$1:$BZ$1000,MATCH(PAYROLL!D777,ADJ!A$1:A$500,0),MATCH(PAYROLL!BG$2,ADJ!$2:$2,0)),0)</f>
        <v/>
      </c>
      <c r="BH777">
        <f>IFERROR(INDEX(ADJ!$A$1:$BZ$1000,MATCH(PAYROLL!D777,ADJ!A$1:A$500,0),MATCH(PAYROLL!BH$2,ADJ!$2:$2,0)),0)</f>
        <v/>
      </c>
      <c r="BI777">
        <f>IFERROR(INDEX(ADJ!$A$1:$BZ$1000,MATCH(PAYROLL!D777,ADJ!A$1:A$500,0),MATCH(PAYROLL!BI$2,ADJ!$2:$2,0)),0)</f>
        <v/>
      </c>
      <c r="BJ777">
        <f>IFERROR(INDEX(ADJ!$A$1:$BZ$1000,MATCH(PAYROLL!D777,ADJ!A$1:A$500,0),MATCH(PAYROLL!BJ$2,ADJ!$2:$2,0)),0)</f>
        <v/>
      </c>
      <c r="BK777">
        <f>SUM(BF777:BJ777)</f>
        <v/>
      </c>
      <c r="BL777">
        <f>IFERROR(INDEX(ADJ!$A$1:$BZ$1000,MATCH(PAYROLL!D777,ADJ!A$1:A$500,0),MATCH(PAYROLL!BL$2,ADJ!$2:$2,0)),0)</f>
        <v/>
      </c>
      <c r="BM777">
        <f>IFERROR(INDEX(ADJ!$A$1:$BZ$1000,MATCH(PAYROLL!D777,ADJ!A$1:A$500,0),MATCH(PAYROLL!BM$2,ADJ!$2:$2,0)),0)</f>
        <v/>
      </c>
      <c r="BN777">
        <f>IFERROR(INDEX(ADJ!$A$1:$BZ$1000,MATCH(PAYROLL!D777,ADJ!A$1:A$500,0),MATCH(PAYROLL!BN$2,ADJ!$2:$2,0)),0)</f>
        <v/>
      </c>
      <c r="BO777">
        <f>IFERROR(INDEX(ADJ!$A$1:$BZ$1000,MATCH(PAYROLL!D777,ADJ!A$1:A$500,0),MATCH(PAYROLL!BO$2,ADJ!$2:$2,0)),0)</f>
        <v/>
      </c>
      <c r="BP777">
        <f>SUM(AM777,AV777,BE777,BK777,BL777:BO777)</f>
        <v/>
      </c>
      <c r="BQ777">
        <f>BO777</f>
        <v/>
      </c>
      <c r="BR777">
        <f>IFERROR(ROUND(IF(LEFT(INDEX(PIS!O$1:O$500,MATCH(D777,PIS!C$1:C$500)),1)="D",T777/8*(BD777*0.3),IF(LEFT(INDEX(PIS!O$1:O$500,MATCH(D777,PIS!C$1:C$500)),1)="H",T777*($BD777*0.3),T777/$AD777/8*($BD777*0.3))),0),0)</f>
        <v/>
      </c>
      <c r="BS777">
        <f>IF(AP777&lt;1,0,MIN(AP777,730000))</f>
        <v/>
      </c>
      <c r="BT777">
        <f>IFERROR(ROUND((BE777-SUM(AW777:BC777)*T777/AD777/8),0)-BR777,0)</f>
        <v/>
      </c>
      <c r="BU777">
        <f>AO777</f>
        <v/>
      </c>
      <c r="BV777">
        <f>SUM(BQ777:BU777)</f>
        <v/>
      </c>
      <c r="BW777">
        <f>BP777-BV777</f>
        <v/>
      </c>
      <c r="BX777">
        <f>IFERROR(IF(RIGHT(INDEX(PIS!O$1:O$500,MATCH(D777,PIS!C$1:C$500)),5)="Gross",MIN(U777+V777,VLOOKUP("R700",TSC!B:C,2,0)*VLOOKUP("R101",TSC!B:C,2,0))*VLOOKUP("R701",TSC!B:C,2,0)%,0),0)</f>
        <v/>
      </c>
      <c r="BY777">
        <f>IFERROR(IF(RIGHT(INDEX(PIS!O$1:O$500,MATCH(D777,PIS!C$1:C$500)),5)="Gross",MIN(U777+V777,VLOOKUP("R700",TSC!B:C,2,0)*VLOOKUP("R101",TSC!B:C,2,0))*VLOOKUP("T704",TSC!B:C,2,0)%,0),0)</f>
        <v/>
      </c>
      <c r="BZ777">
        <f>IFERROR(IF(RIGHT(INDEX(PIS!O$1:O$500,MATCH(D777,PIS!C$1:C$500)),5)="Gross",MIN(U777+V777,VLOOKUP("R700",TSC!B:C,2,0)*VLOOKUP("1",TSC!F:G,2,0))*VLOOKUP("T705",TSC!B:C,2,0)%,0),0)</f>
        <v/>
      </c>
      <c r="CA777">
        <f>IFERROR(INDEX(ADJ!$A$1:$BZ$1000,MATCH(PAYROLL!D777,ADJ!A$1:A$500,0),MATCH(PAYROLL!CA$2,ADJ!$2:$2,0)),0)</f>
        <v/>
      </c>
      <c r="CB777">
        <f>IFERROR(INDEX(ADJ!$A$1:$BZ$1000,MATCH(PAYROLL!D777,ADJ!A$1:A$500,0),MATCH(PAYROLL!CB$2,ADJ!$2:$2,0)),0)</f>
        <v/>
      </c>
      <c r="CC777">
        <f>SUM(BX777:CB777)</f>
        <v/>
      </c>
      <c r="CD777">
        <f>IFERROR(INDEX(PIS!$A$1:$BZ$1000,MATCH(PAYROLL!D777,PIS!C$1:C$500,0),MATCH(PAYROLL!CD$1,PIS!$1:$1,0)),0)</f>
        <v/>
      </c>
      <c r="CE777">
        <f>IFERROR(IF(OR(INDEX(PIS!P$1:P$500,MATCH(D777,PIS!C$1:C$500,0))="LT2",INDEX(PIS!P$1:P$500,MATCH(D777,PIS!C$1:C$500,0))="P10"),0,SUM(CC777,CD777*VLOOKUP("R601",TSC!B:C,2,0),VLOOKUP("R602",TSC!B:C,2,0))),0)</f>
        <v/>
      </c>
      <c r="CF777">
        <f>MAX(BW777-CE777,0)</f>
        <v/>
      </c>
      <c r="CG777">
        <f>IFERROR(IF(OR(RIGHT(INDEX(PIS!P$1:P$500,MATCH(D777,PIS!C$1:C$500)),5)="P10",RIGHT(INDEX(PIS!P$1:P$500,MATCH(D777,PIS!C$1:C$500)),5)="CK"),0,IF(CF777&lt;=5000000,CF777*5%,IF(CF777&lt;=10000000,CF777*10%-250000,IF(CF777&lt;=18000000,CF777*15%-750000,IF(CF777&lt;=32000000,CF777*20%-1650000,IF(CF777&lt;=52000000,CF777*25%-3250000,IF(CF777&lt;=80000000,BH777*30%-5850000,CF777*35%-9850000))))))),0)</f>
        <v/>
      </c>
      <c r="CH777">
        <f>IFERROR(IF(OR(INDEX(PIS!P$1:P$500,MATCH(D777,PIS!C$1:C$500))="LT",INDEX(PIS!P$1:P$500,MATCH(D777,PIS!C$1:C$500))="CK"),0,IF(CF777&lt;2000000,0,CF777*10%)),0)</f>
        <v/>
      </c>
      <c r="CI777">
        <f>IFERROR(INDEX(ADJ!$A$1:$BZ$1000,MATCH(PAYROLL!D777,ADJ!A$1:A$500,0),MATCH(PAYROLL!CI$2,ADJ!$2:$2,0)),0)</f>
        <v/>
      </c>
      <c r="CJ777">
        <f>IFERROR(INDEX(ADJ!$A$1:$BZ$1000,MATCH(PAYROLL!D777,ADJ!A$1:A$500,0),MATCH(PAYROLL!CJ$2,ADJ!$2:$2,0)),0)</f>
        <v/>
      </c>
      <c r="CK777">
        <f>IFERROR(INDEX(ADJ!$A$1:$BZ$1000,MATCH(PAYROLL!D777,ADJ!A$1:A$500,0),MATCH(PAYROLL!CK$2,ADJ!$2:$2,0)),0)</f>
        <v/>
      </c>
      <c r="CL777">
        <f>SUM(CG777:CK777)</f>
        <v/>
      </c>
      <c r="CM777">
        <f>ROUND(SUM(CH777:CK777),0)</f>
        <v/>
      </c>
      <c r="CN777">
        <f>IFERROR(INDEX(CSDA!D$1:D$500,MATCH($CN$2,CSDA!C$1:C$500,0))*INDEX(PIS!V$1:V$500,MATCH(D777,PIS!C$1:C$500))+INDEX(ADJ!$A$1:$BZ$1000,MATCH(PAYROLL!D777,ADJ!A$1:A$500,0),MATCH(PAYROLL!CN$2,ADJ!$2:$2,0)),0)</f>
        <v/>
      </c>
      <c r="CO777">
        <f>IFERROR(INDEX(ADJ!$A$1:$BZ$1000,MATCH(PAYROLL!D777,ADJ!A$1:A$500,0),MATCH(PAYROLL!CO$2,ADJ!$2:$2,0)),0)</f>
        <v/>
      </c>
      <c r="CP777">
        <f>IFERROR(INDEX(ADJ!$A$1:$BZ$1000,MATCH(PAYROLL!D777,ADJ!A$1:A$500,0),MATCH(PAYROLL!CP$2,ADJ!$2:$2,0)),0)</f>
        <v/>
      </c>
      <c r="CQ777">
        <f>BP777-CL777-CI777-CM777-CN777-CO777-CP777-CC777</f>
        <v/>
      </c>
      <c r="CR777">
        <f>IFERROR(IF(RIGHT(INDEX(PIS!O$1:O$500,MATCH(D777,PIS!C$1:C$500,0)),5)="Gross",MIN(U777+V777,VLOOKUP("R700",TSC!B:C,2,0)*VLOOKUP("R101",TSC!B:C,2,0))*(VLOOKUP("T711",TSC!B:C,2,0)+VLOOKUP("T712",TSC!B:C,2,0))%,MIN(T777+V777,VLOOKUP("R700",TSC!B:C,2,0)*VLOOKUP("R101",TSC!B:C,2,0))*(VLOOKUP("T711",TSC!B:C,2,0)+VLOOKUP("T712",TSC!B:C,2,0)+VLOOKUP("R701",TSC!B:C,2,0))%),0)</f>
        <v/>
      </c>
      <c r="CS777">
        <f>IFERROR(IF(RIGHT(INDEX(PIS!O$1:O$500,MATCH(D777,PIS!C$1:C$500,0)),5)="Gross",MIN(U777+V777,VLOOKUP("R700",TSC!B:C,2,0)*VLOOKUP("R101",TSC!B:C,2,0))*(VLOOKUP("T714",TSC!B:C,2,0))%,MIN(T777+V777,VLOOKUP("R700",TSC!B:C,2,0)*VLOOKUP("R101",TSC!B:C,2,0))*(VLOOKUP("T704",TSC!B:C,2,0)+VLOOKUP("T714",TSC!B:C,2,0))%),0)</f>
        <v/>
      </c>
      <c r="CT777">
        <f>IFERROR(IF(RIGHT(INDEX(PIS!O$1:O$500,MATCH(D777,PIS!C$1:C$500,0)),5)="Gross",MIN(U777+V777,VLOOKUP("R700",TSC!B:C,2,0)*VLOOKUP("R101",TSC!B:C,2,0))*VLOOKUP("T705",TSC!B:C,2,0)%,MIN(T777+V777,VLOOKUP("R700",TSC!B:C,2,0)*VLOOKUP("R101",TSC!B:C,2,0))*VLOOKUP("T705",TSC!B:C,2,0)%),0)</f>
        <v/>
      </c>
      <c r="CU777">
        <f>IFERROR(IF(RIGHT(INDEX(PIS!O$1:O$500,MATCH(D777,PIS!C$1:C$500,0)),5)="Gross",MIN(U777+V777,VLOOKUP("R700",TSC!B:C,2,0)*VLOOKUP("R101",TSC!B:C,2,0))*(VLOOKUP("T713",TSC!B:C,2,0))%,MIN(T777+V777,VLOOKUP("R700",TSC!B:C,2,0)*VLOOKUP("R101",TSC!B:C,2,0))*(VLOOKUP("T713",TSC!B:C,2,0))%),0)</f>
        <v/>
      </c>
      <c r="CV777">
        <f>IFERROR(INDEX(ADJ!$A$1:$BZ$1000,MATCH(PAYROLL!D777,ADJ!A$1:A$500,0),MATCH(PAYROLL!CV$2,ADJ!$2:$2,0)),0)</f>
        <v/>
      </c>
      <c r="CW777">
        <f>IFERROR(INDEX(ADJ!$A$1:$BZ$1000,MATCH(PAYROLL!D777,ADJ!A$1:A$500,0),MATCH(PAYROLL!CW$2,ADJ!$2:$2,0)),0)</f>
        <v/>
      </c>
      <c r="CX777">
        <f>SUM(CR777:CW777)</f>
        <v/>
      </c>
      <c r="CY777">
        <f>ROUND(IF(CR777&gt;0,T777+V777*VLOOKUP("R202",TSC!$B$1:$C$500,2,0),0),0)</f>
        <v/>
      </c>
      <c r="CZ777">
        <f>IFERROR(INDEX(CSDA!D$1:D$500,MATCH($CZ$2,CSDA!C$1:C$500,0)),0)</f>
        <v/>
      </c>
      <c r="DA777">
        <f>ROUND(T777*0.7%,0)</f>
        <v/>
      </c>
      <c r="DB777">
        <f>ROUND(T777/12,0)</f>
        <v/>
      </c>
      <c r="DC777">
        <f ref="DC777" t="array">IFERROR(INDEX(CSDA!D$1:D$500,MATCH("Trích giữ"&amp;PAYROLL!DC$2,CSDA!A$1:A$500&amp;CSDA!C$1:C$500,0)),0)</f>
        <v/>
      </c>
      <c r="DD777">
        <f ref="DD777" t="array">IFERROR(INDEX(CSDA!D$1:D$500,MATCH("Trích giữ"&amp;PAYROLL!DD$2,CSDA!A$1:A$500&amp;CSDA!C$1:C$500,0)),0)</f>
        <v/>
      </c>
      <c r="DE777">
        <f ref="DE777" t="array">IFERROR(INDEX(CSDA!D$1:D$500,MATCH("Trích giữ"&amp;PAYROLL!DE$2,CSDA!A$1:A$500&amp;CSDA!C$1:C$500,0)),0)</f>
        <v/>
      </c>
      <c r="DF777">
        <f>IFERROR(INDEX(CSDA!D$1:D$500,MATCH(PAYROLL!DF$2,CSDA!C$1:C$500,0)),0)</f>
        <v/>
      </c>
      <c r="DG777">
        <f ref="DG777" t="array">IFERROR(INDEX(CSDA!D$1:D$500,MATCH("Trích giữ"&amp;PAYROLL!DG$2,CSDA!A$1:A$500&amp;CSDA!C$1:C$500,0)),0)</f>
        <v/>
      </c>
      <c r="DH777">
        <f>ROUND(T777/26,0)</f>
        <v/>
      </c>
      <c r="DI777">
        <f ref="DI777" t="array">IFERROR(INDEX(CSDA!D$1:D$500,MATCH("Trích giữ"&amp;PAYROLL!DI$2,CSDA!A$1:A$500&amp;CSDA!C$1:C$500,0)),0)</f>
        <v/>
      </c>
      <c r="DJ777">
        <f>IF(U777=0,T777*21.5%-BL777,0)</f>
        <v/>
      </c>
      <c r="DK777">
        <f ref="DK777" t="array">IFERROR(INDEX(CSDA!D$1:D$500,MATCH("Trích giữ"&amp;PAYROLL!DK$2,CSDA!A$1:A$500&amp;CSDA!C$1:C$500,0)),0)</f>
        <v/>
      </c>
      <c r="DL777">
        <f>IFERROR(INDEX(CSDA!D$1:D$500,MATCH(PAYROLL!DL$2,CSDA!C$1:C$500,0))/12,0)</f>
        <v/>
      </c>
      <c r="DM777">
        <f>SUM(DB777:DL777)</f>
        <v/>
      </c>
      <c r="DN777">
        <f>IFERROR(INDEX(ADJ!$A$1:$BZ$1000,MATCH(PAYROLL!D777,ADJ!A$1:A$500,0),MATCH(PAYROLL!DN$2,ADJ!$2:$2,0)),0)</f>
        <v/>
      </c>
      <c r="DO777">
        <f>IFERROR(SUM(BP777,DM777:DN777,CX777:DA777)-DT777,0)</f>
        <v/>
      </c>
      <c r="DP777">
        <f ref="DP777" t="array">SUM(BW777*IFERROR(INDEX(CSDA!D$1:D$500,MATCH(BW$2,CSDA!C$1:C$500,0)),0)%,CX777*IFERROR(INDEX(CSDA!D$1:D$500,MATCH(CX$2,CSDA!C$1:C$500,0)),0)%,DA777*IFERROR(INDEX(CSDA!D$1:D$500,MATCH(DA$2,CSDA!C$1:C$500,0)),0)%,DB777*IFERROR(INDEX(CSDA!D$1:D$500,MATCH(DB$2,CSDA!C$1:C$500,0)),0)%,DF777*IFERROR(INDEX(CSDA!D$1:D$500,MATCH("Phí dịch vụ"&amp;PAYROLL!DF$2,CSDA!A$1:A$500&amp;CSDA!C$1:C$500,0)),0)%,DC777*IFERROR(INDEX(CSDA!D$1:D$500,MATCH("Phí dịch vụ"&amp;PAYROLL!DC$2,CSDA!A$1:A$500&amp;CSDA!C$1:C$500,0)),0)%,DH777*IFERROR(INDEX(CSDA!D$1:D$500,MATCH("Phí dịch vụ"&amp;PAYROLL!DH$2,CSDA!A$1:A$500&amp;CSDA!C$1:C$500,0)),0)%,DJ777*IFERROR(INDEX(CSDA!D$1:D$500,MATCH("Phí dịch vụ"&amp;PAYROLL!DJ$2,CSDA!A$1:A$500&amp;CSDA!C$1:C$500,0)),0)%,BN777*IFERROR(INDEX(CSDA!D$1:D$500,MATCH(BN$2,CSDA!C$1:C$500,0)),0)%)-BN777*7%</f>
        <v/>
      </c>
      <c r="DQ777">
        <f>IFERROR(INDEX(ADJ!$A$1:$BZ$1000,MATCH(PAYROLL!D777,ADJ!A$1:A$500,0),MATCH(PAYROLL!DQ$2,ADJ!$2:$2,0)),0)</f>
        <v/>
      </c>
      <c r="DR777">
        <f>IFERROR(INDEX(ADJ!$A$1:$BZ$1000,MATCH(PAYROLL!D777,ADJ!A$1:A$500,0),MATCH(PAYROLL!DR$2,ADJ!$2:$2,0)),0)</f>
        <v/>
      </c>
      <c r="DS777">
        <f>SUM(DP777:DR777)</f>
        <v/>
      </c>
      <c r="DT777">
        <f>EK777</f>
        <v/>
      </c>
      <c r="DU777">
        <f>SUM(DO777:DR777)</f>
        <v/>
      </c>
      <c r="DV777">
        <f>ROUND(DU777*0.1,0)</f>
        <v/>
      </c>
      <c r="DW777">
        <f>DU777+DV777</f>
        <v/>
      </c>
      <c r="DZ777">
        <f>IFERROR(INDEX(ADJ!$A$1:$BZ$1000,MATCH(PAYROLL!$D777,ADJ!A$1:A$500,0),MATCH(PAYROLL!DZ$2,ADJ!$2:$2,0)),0)</f>
        <v/>
      </c>
      <c r="EA777">
        <f>IFERROR(INDEX(ADJ!$A$1:$BZ$1000,MATCH(PAYROLL!$D777,ADJ!A$1:A$500,0),MATCH(PAYROLL!EA$2,ADJ!$2:$2,0)),0)</f>
        <v/>
      </c>
      <c r="EB777">
        <f>IFERROR(INDEX(ADJ!$A$1:$BZ$1000,MATCH(PAYROLL!$D777,ADJ!A$1:A$500,0),MATCH(PAYROLL!EB$2,ADJ!$2:$2,0)),0)</f>
        <v/>
      </c>
      <c r="EC777">
        <f>IFERROR(INDEX(ADJ!$A$1:$BZ$1000,MATCH(PAYROLL!$D777,ADJ!A$1:A$500,0),MATCH(PAYROLL!EC$2,ADJ!$2:$2,0)),0)</f>
        <v/>
      </c>
      <c r="ED777">
        <f>IFERROR(INDEX(ADJ!$A$1:$BZ$1000,MATCH(PAYROLL!$D777,ADJ!A$1:A$500,0),MATCH(PAYROLL!ED$2,ADJ!$2:$2,0)),0)</f>
        <v/>
      </c>
      <c r="EE777">
        <f>IFERROR(INDEX(ADJ!$A$1:$BZ$1000,MATCH(PAYROLL!$D777,ADJ!A$1:A$500,0),MATCH(PAYROLL!EE$2,ADJ!$2:$2,0)),0)</f>
        <v/>
      </c>
      <c r="EF777">
        <f>IFERROR(INDEX(ADJ!$A$1:$BZ$1000,MATCH(PAYROLL!$D777,ADJ!A$1:A$500,0),MATCH(PAYROLL!EF$2,ADJ!$2:$2,0)),0)</f>
        <v/>
      </c>
      <c r="EG777">
        <f>IFERROR(INDEX(ADJ!$A$1:$BZ$1000,MATCH(PAYROLL!$D777,ADJ!A$1:A$500,0),MATCH(PAYROLL!EG$2,ADJ!$2:$2,0)),0)</f>
        <v/>
      </c>
      <c r="EH777">
        <f>IFERROR(INDEX(ADJ!$A$1:$BZ$1000,MATCH(PAYROLL!$D777,ADJ!A$1:A$500,0),MATCH(PAYROLL!EH$2,ADJ!$2:$2,0)),0)</f>
        <v/>
      </c>
      <c r="EI777">
        <f>IFERROR(INDEX(ADJ!$A$1:$BZ$1000,MATCH(PAYROLL!D777,ADJ!A$1:A$500,0),MATCH(PAYROLL!EI$2,ADJ!$2:$2,0)),0)</f>
        <v/>
      </c>
      <c r="EJ777">
        <f>IFERROR(INDEX(ADJ!$A$1:$BZ$1000,MATCH(PAYROLL!$D777,ADJ!A$1:A$500,0),MATCH(PAYROLL!EJ$2,ADJ!$2:$2,0)),0)</f>
        <v/>
      </c>
      <c r="EK777">
        <f>SUM(DZ777:EJ777)</f>
        <v/>
      </c>
    </row>
    <row r="778">
      <c r="A778" t="n">
        <v>776</v>
      </c>
      <c r="B778" t="inlineStr">
        <is>
          <t>Nguyễn Văn Tuấn</t>
        </is>
      </c>
      <c r="D778" t="inlineStr">
        <is>
          <t>120955-03</t>
        </is>
      </c>
      <c r="S778">
        <f>IFERROR(INDEX(PIS!$A$1:$BZ$1000,MATCH($D778,PIS!C$1:C$500,0),MATCH("Lương CB tháng trước",PIS!$1:$1,0)),0)</f>
        <v/>
      </c>
      <c r="T778">
        <f>IFERROR(INDEX(PIS!$A$1:$BZ$1000,MATCH($D778,PIS!C$1:C$500,0),MATCH("Lương CB hiện tại",PIS!$1:$1,0)),0)</f>
        <v/>
      </c>
      <c r="U778">
        <f>IFERROR(INDEX(PIS!$A$1:$BZ$1000,MATCH($D778,PIS!C$1:C$500,0),MATCH("Lương đóng BHBB",PIS!$1:$1,0)),0)</f>
        <v/>
      </c>
      <c r="V778">
        <f>IFERROR(INDEX(PIS!$A$1:$BZ$1000,MATCH($D778,PIS!C$1:C$500,0),MATCH(V$2,PIS!$2:$2,0)),0)</f>
        <v/>
      </c>
      <c r="W778">
        <f>IFERROR(INDEX(PIS!$A$1:$BZ$1000,MATCH($D778,PIS!C$1:C$500,0),MATCH(W$2,PIS!$2:$2,0)),0)</f>
        <v/>
      </c>
      <c r="X778">
        <f>IFERROR(INDEX(PIS!$A$1:$BZ$1000,MATCH($D778,PIS!C$1:C$500,0),MATCH(X$2,PIS!$2:$2,0)),0)</f>
        <v/>
      </c>
      <c r="Y778">
        <f>IFERROR(INDEX(PIS!$A$1:$BZ$1000,MATCH($D778,PIS!C$1:C$500,0),MATCH(Y$2,PIS!$2:$2,0)),0)</f>
        <v/>
      </c>
      <c r="Z778">
        <f>IFERROR(INDEX(PIS!$A$1:$BZ$1000,MATCH($D778,PIS!C$1:C$500,0),MATCH(Z$2,PIS!$2:$2,0)),0)</f>
        <v/>
      </c>
      <c r="AA778">
        <f>IFERROR(INDEX(PIS!$A$1:$BZ$1000,MATCH($D778,PIS!C$1:C$500,0),MATCH(AA$2,PIS!$2:$2,0)),0)</f>
        <v/>
      </c>
      <c r="AB778">
        <f>IFERROR(INDEX(PIS!$A$1:$BZ$1000,MATCH($D778,PIS!C$1:C$500,0),MATCH(AB$2,PIS!$2:$2,0)),0)</f>
        <v/>
      </c>
      <c r="AC778">
        <f>SUM(V778:AB778)</f>
        <v/>
      </c>
      <c r="AD778">
        <f>IFERROR(INDEX(TIMESHEET!$A$1:$AI$5000,MATCH($D778,TIMESHEET!A$1:A$500,0),MATCH("T100",TIMESHEET!$2:$2,0))-2,0)</f>
        <v/>
      </c>
      <c r="AE778">
        <f>IFERROR(INDEX(TIMESHEET!$A$1:$AI$5000,MATCH($D778,TIMESHEET!A$1:A$500,0),MATCH("T202",TIMESHEET!$2:$2,0)),0)</f>
        <v/>
      </c>
      <c r="AF778">
        <f>IFERROR(INDEX(TIMESHEET!$A$1:$AI$5000,MATCH($D778,TIMESHEET!A$1:A$500,0),MATCH("T302",TIMESHEET!$2:$2,0)),0)</f>
        <v/>
      </c>
      <c r="AG778">
        <f>IFERROR(INDEX(TIMESHEET!$A$1:$AI$5000,MATCH($D778,TIMESHEET!A$1:A$500,0),MATCH("T406",TIMESHEET!$2:$2,0)),0)</f>
        <v/>
      </c>
      <c r="AH778">
        <f>AE778+AG778</f>
        <v/>
      </c>
      <c r="AI778">
        <f>IFERROR(INDEX(TIMESHEET!$A$1:$AI$5000,MATCH($D778,TIMESHEET!A$1:A$500,0),MATCH("T701",TIMESHEET!$2:$2,0)),0)</f>
        <v/>
      </c>
      <c r="AJ778">
        <f>IFERROR(INDEX(TIMESHEET!$A$1:$AI$5000,MATCH($D778,TIMESHEET!B$1:B$500,0),MATCH("T320",TIMESHEET!$2:$2,0)),0)</f>
        <v/>
      </c>
      <c r="AK778">
        <f>IFERROR(IF(LEFT(INDEX(PIS!O$1:O$500,MATCH(D778,PIS!C$1:C$500)),1)="M",T778/AD778*SUM(AE778:AG778),T778*AD778),0)</f>
        <v/>
      </c>
      <c r="AL778">
        <f>IFERROR(INDEX(ADJ!$A$1:$BZ$1000,MATCH(PAYROLL!D778,ADJ!A$1:A$500,0),MATCH(PAYROLL!AL$2,ADJ!$2:$2,0)),0)</f>
        <v/>
      </c>
      <c r="AM778">
        <f>SUM(AK778:AL778)</f>
        <v/>
      </c>
      <c r="AN778">
        <f>IFERROR(ROUND(V778/$AD778*$AH778,0),0)</f>
        <v/>
      </c>
      <c r="AO778">
        <f>IFERROR(ROUND(W778/$AD778*$AH778,0),0)</f>
        <v/>
      </c>
      <c r="AP778">
        <f>IFERROR(ROUND(X778/$AD778*$AE778,0),0)</f>
        <v/>
      </c>
      <c r="AQ778">
        <f>IFERROR(ROUND(Y778/$AD778*$AH778,0),0)</f>
        <v/>
      </c>
      <c r="AR778">
        <f>IFERROR(ROUND(Z778/$AD778*$AH778,0),0)</f>
        <v/>
      </c>
      <c r="AS778">
        <f>IFERROR(ROUND(AA778/$AD778*$AH778,0),0)</f>
        <v/>
      </c>
      <c r="AT778">
        <f>IFERROR(IF((AE778+AF778+AG778)&gt;13,AB778,ROUND(AB778/AD778*AH778,0)),0)</f>
        <v/>
      </c>
      <c r="AU778">
        <f>IFERROR(INDEX(ADJ!$A$1:$BZ$1000,MATCH(PAYROLL!D778,ADJ!A$1:A$500,0),MATCH(PAYROLL!AU$2,ADJ!$2:$2,0)),0)</f>
        <v/>
      </c>
      <c r="AV778">
        <f>ROUND(SUM(AN778:AU778),0)</f>
        <v/>
      </c>
      <c r="AW778">
        <f>IFERROR(INDEX(TIMESHEET!$A$1:$AI$5000,MATCH(PAYROLL!D778,TIMESHEET!A$1:A$500,0),MATCH("T620",TIMESHEET!$2:$2,0)),0)</f>
        <v/>
      </c>
      <c r="AX778">
        <f>IFERROR(INDEX(TIMESHEET!$A$1:$AI$5000,MATCH(PAYROLL!D778,TIMESHEET!A$1:A$500,0),MATCH("T601",TIMESHEET!$2:$2,0)),0)</f>
        <v/>
      </c>
      <c r="AY778">
        <f>IFERROR(INDEX(TIMESHEET!$A$1:$AI$5000,MATCH(PAYROLL!D778,TIMESHEET!A$1:A$500,0),MATCH("T602",TIMESHEET!$2:$2,0)),0)</f>
        <v/>
      </c>
      <c r="AZ778">
        <f>IFERROR(INDEX(TIMESHEET!$A$1:$AI$5000,MATCH(PAYROLL!D778,TIMESHEET!A$1:A$500,0),MATCH("T603",TIMESHEET!$2:$2,0)),0)</f>
        <v/>
      </c>
      <c r="BA778">
        <f>IFERROR(INDEX(TIMESHEET!$A$1:$AI$5000,MATCH(PAYROLL!D778,TIMESHEET!A$1:A$500,0),MATCH("T611",TIMESHEET!$2:$2,0)),0)</f>
        <v/>
      </c>
      <c r="BB778">
        <f>IFERROR(INDEX(TIMESHEET!$A$1:$AI$5000,MATCH(PAYROLL!D778,TIMESHEET!A$1:A$500,0),MATCH("T612",TIMESHEET!$2:$2,0)),0)</f>
        <v/>
      </c>
      <c r="BC778">
        <f>IFERROR(INDEX(TIMESHEET!$A$1:$AI$5000,MATCH(PAYROLL!D778,TIMESHEET!A$1:A$500,0),MATCH("T613",TIMESHEET!$2:$2,0)),0)</f>
        <v/>
      </c>
      <c r="BD778">
        <f>IFERROR(INDEX(TIMESHEET!$A$1:$AI$5000,MATCH(PAYROLL!D778,TIMESHEET!A$1:A$500,0),MATCH("T500",TIMESHEET!$2:$2,0)),0)</f>
        <v/>
      </c>
      <c r="BE778">
        <f>IFERROR(IF(LEFT(INDEX(PIS!O$1:O$500,MATCH(D778,PIS!C$1:C$500)),1)="M",T778/AD778/8*(AW778+AX778*1.5+AY778*2+AZ778*3+BA778*2.1+BB778*2.7+BC778*3.9+BD778*0.3),T778/8*(AW778+AX778*1.5+AY778*2+AZ778*3+BA778*2.1+BB778*2.7+BC778*3.9+BD778*0.3)),0)</f>
        <v/>
      </c>
      <c r="BF778">
        <f>IFERROR(INDEX(ADJ!$A$1:$BZ$1000,MATCH(PAYROLL!$D778,ADJ!A$1:A$500,0),MATCH(PAYROLL!BF$2,ADJ!$2:$2,0)),0)</f>
        <v/>
      </c>
      <c r="BG778">
        <f>IFERROR(INDEX(ADJ!$A$1:$BZ$1000,MATCH(PAYROLL!D778,ADJ!A$1:A$500,0),MATCH(PAYROLL!BG$2,ADJ!$2:$2,0)),0)</f>
        <v/>
      </c>
      <c r="BH778">
        <f>IFERROR(INDEX(ADJ!$A$1:$BZ$1000,MATCH(PAYROLL!D778,ADJ!A$1:A$500,0),MATCH(PAYROLL!BH$2,ADJ!$2:$2,0)),0)</f>
        <v/>
      </c>
      <c r="BI778">
        <f>IFERROR(INDEX(ADJ!$A$1:$BZ$1000,MATCH(PAYROLL!D778,ADJ!A$1:A$500,0),MATCH(PAYROLL!BI$2,ADJ!$2:$2,0)),0)</f>
        <v/>
      </c>
      <c r="BJ778">
        <f>IFERROR(INDEX(ADJ!$A$1:$BZ$1000,MATCH(PAYROLL!D778,ADJ!A$1:A$500,0),MATCH(PAYROLL!BJ$2,ADJ!$2:$2,0)),0)</f>
        <v/>
      </c>
      <c r="BK778">
        <f>SUM(BF778:BJ778)</f>
        <v/>
      </c>
      <c r="BL778">
        <f>IFERROR(INDEX(ADJ!$A$1:$BZ$1000,MATCH(PAYROLL!D778,ADJ!A$1:A$500,0),MATCH(PAYROLL!BL$2,ADJ!$2:$2,0)),0)</f>
        <v/>
      </c>
      <c r="BM778">
        <f>IFERROR(INDEX(ADJ!$A$1:$BZ$1000,MATCH(PAYROLL!D778,ADJ!A$1:A$500,0),MATCH(PAYROLL!BM$2,ADJ!$2:$2,0)),0)</f>
        <v/>
      </c>
      <c r="BN778">
        <f>IFERROR(INDEX(ADJ!$A$1:$BZ$1000,MATCH(PAYROLL!D778,ADJ!A$1:A$500,0),MATCH(PAYROLL!BN$2,ADJ!$2:$2,0)),0)</f>
        <v/>
      </c>
      <c r="BO778">
        <f>IFERROR(INDEX(ADJ!$A$1:$BZ$1000,MATCH(PAYROLL!D778,ADJ!A$1:A$500,0),MATCH(PAYROLL!BO$2,ADJ!$2:$2,0)),0)</f>
        <v/>
      </c>
      <c r="BP778">
        <f>SUM(AM778,AV778,BE778,BK778,BL778:BO778)</f>
        <v/>
      </c>
      <c r="BQ778">
        <f>BO778</f>
        <v/>
      </c>
      <c r="BR778">
        <f>IFERROR(ROUND(IF(LEFT(INDEX(PIS!O$1:O$500,MATCH(D778,PIS!C$1:C$500)),1)="D",T778/8*(BD778*0.3),IF(LEFT(INDEX(PIS!O$1:O$500,MATCH(D778,PIS!C$1:C$500)),1)="H",T778*($BD778*0.3),T778/$AD778/8*($BD778*0.3))),0),0)</f>
        <v/>
      </c>
      <c r="BS778">
        <f>IF(AP778&lt;1,0,MIN(AP778,730000))</f>
        <v/>
      </c>
      <c r="BT778">
        <f>IFERROR(ROUND((BE778-SUM(AW778:BC778)*T778/AD778/8),0)-BR778,0)</f>
        <v/>
      </c>
      <c r="BU778">
        <f>AO778</f>
        <v/>
      </c>
      <c r="BV778">
        <f>SUM(BQ778:BU778)</f>
        <v/>
      </c>
      <c r="BW778">
        <f>BP778-BV778</f>
        <v/>
      </c>
      <c r="BX778">
        <f>IFERROR(IF(RIGHT(INDEX(PIS!O$1:O$500,MATCH(D778,PIS!C$1:C$500)),5)="Gross",MIN(U778+V778,VLOOKUP("R700",TSC!B:C,2,0)*VLOOKUP("R101",TSC!B:C,2,0))*VLOOKUP("R701",TSC!B:C,2,0)%,0),0)</f>
        <v/>
      </c>
      <c r="BY778">
        <f>IFERROR(IF(RIGHT(INDEX(PIS!O$1:O$500,MATCH(D778,PIS!C$1:C$500)),5)="Gross",MIN(U778+V778,VLOOKUP("R700",TSC!B:C,2,0)*VLOOKUP("R101",TSC!B:C,2,0))*VLOOKUP("T704",TSC!B:C,2,0)%,0),0)</f>
        <v/>
      </c>
      <c r="BZ778">
        <f>IFERROR(IF(RIGHT(INDEX(PIS!O$1:O$500,MATCH(D778,PIS!C$1:C$500)),5)="Gross",MIN(U778+V778,VLOOKUP("R700",TSC!B:C,2,0)*VLOOKUP("1",TSC!F:G,2,0))*VLOOKUP("T705",TSC!B:C,2,0)%,0),0)</f>
        <v/>
      </c>
      <c r="CA778">
        <f>IFERROR(INDEX(ADJ!$A$1:$BZ$1000,MATCH(PAYROLL!D778,ADJ!A$1:A$500,0),MATCH(PAYROLL!CA$2,ADJ!$2:$2,0)),0)</f>
        <v/>
      </c>
      <c r="CB778">
        <f>IFERROR(INDEX(ADJ!$A$1:$BZ$1000,MATCH(PAYROLL!D778,ADJ!A$1:A$500,0),MATCH(PAYROLL!CB$2,ADJ!$2:$2,0)),0)</f>
        <v/>
      </c>
      <c r="CC778">
        <f>SUM(BX778:CB778)</f>
        <v/>
      </c>
      <c r="CD778">
        <f>IFERROR(INDEX(PIS!$A$1:$BZ$1000,MATCH(PAYROLL!D778,PIS!C$1:C$500,0),MATCH(PAYROLL!CD$1,PIS!$1:$1,0)),0)</f>
        <v/>
      </c>
      <c r="CE778">
        <f>IFERROR(IF(OR(INDEX(PIS!P$1:P$500,MATCH(D778,PIS!C$1:C$500,0))="LT2",INDEX(PIS!P$1:P$500,MATCH(D778,PIS!C$1:C$500,0))="P10"),0,SUM(CC778,CD778*VLOOKUP("R601",TSC!B:C,2,0),VLOOKUP("R602",TSC!B:C,2,0))),0)</f>
        <v/>
      </c>
      <c r="CF778">
        <f>MAX(BW778-CE778,0)</f>
        <v/>
      </c>
      <c r="CG778">
        <f>IFERROR(IF(OR(RIGHT(INDEX(PIS!P$1:P$500,MATCH(D778,PIS!C$1:C$500)),5)="P10",RIGHT(INDEX(PIS!P$1:P$500,MATCH(D778,PIS!C$1:C$500)),5)="CK"),0,IF(CF778&lt;=5000000,CF778*5%,IF(CF778&lt;=10000000,CF778*10%-250000,IF(CF778&lt;=18000000,CF778*15%-750000,IF(CF778&lt;=32000000,CF778*20%-1650000,IF(CF778&lt;=52000000,CF778*25%-3250000,IF(CF778&lt;=80000000,BH778*30%-5850000,CF778*35%-9850000))))))),0)</f>
        <v/>
      </c>
      <c r="CH778">
        <f>IFERROR(IF(OR(INDEX(PIS!P$1:P$500,MATCH(D778,PIS!C$1:C$500))="LT",INDEX(PIS!P$1:P$500,MATCH(D778,PIS!C$1:C$500))="CK"),0,IF(CF778&lt;2000000,0,CF778*10%)),0)</f>
        <v/>
      </c>
      <c r="CI778">
        <f>IFERROR(INDEX(ADJ!$A$1:$BZ$1000,MATCH(PAYROLL!D778,ADJ!A$1:A$500,0),MATCH(PAYROLL!CI$2,ADJ!$2:$2,0)),0)</f>
        <v/>
      </c>
      <c r="CJ778">
        <f>IFERROR(INDEX(ADJ!$A$1:$BZ$1000,MATCH(PAYROLL!D778,ADJ!A$1:A$500,0),MATCH(PAYROLL!CJ$2,ADJ!$2:$2,0)),0)</f>
        <v/>
      </c>
      <c r="CK778">
        <f>IFERROR(INDEX(ADJ!$A$1:$BZ$1000,MATCH(PAYROLL!D778,ADJ!A$1:A$500,0),MATCH(PAYROLL!CK$2,ADJ!$2:$2,0)),0)</f>
        <v/>
      </c>
      <c r="CL778">
        <f>SUM(CG778:CK778)</f>
        <v/>
      </c>
      <c r="CM778">
        <f>ROUND(SUM(CH778:CK778),0)</f>
        <v/>
      </c>
      <c r="CN778">
        <f>IFERROR(INDEX(CSDA!D$1:D$500,MATCH($CN$2,CSDA!C$1:C$500,0))*INDEX(PIS!V$1:V$500,MATCH(D778,PIS!C$1:C$500))+INDEX(ADJ!$A$1:$BZ$1000,MATCH(PAYROLL!D778,ADJ!A$1:A$500,0),MATCH(PAYROLL!CN$2,ADJ!$2:$2,0)),0)</f>
        <v/>
      </c>
      <c r="CO778">
        <f>IFERROR(INDEX(ADJ!$A$1:$BZ$1000,MATCH(PAYROLL!D778,ADJ!A$1:A$500,0),MATCH(PAYROLL!CO$2,ADJ!$2:$2,0)),0)</f>
        <v/>
      </c>
      <c r="CP778">
        <f>IFERROR(INDEX(ADJ!$A$1:$BZ$1000,MATCH(PAYROLL!D778,ADJ!A$1:A$500,0),MATCH(PAYROLL!CP$2,ADJ!$2:$2,0)),0)</f>
        <v/>
      </c>
      <c r="CQ778">
        <f>BP778-CL778-CI778-CM778-CN778-CO778-CP778-CC778</f>
        <v/>
      </c>
      <c r="CR778">
        <f>IFERROR(IF(RIGHT(INDEX(PIS!O$1:O$500,MATCH(D778,PIS!C$1:C$500,0)),5)="Gross",MIN(U778+V778,VLOOKUP("R700",TSC!B:C,2,0)*VLOOKUP("R101",TSC!B:C,2,0))*(VLOOKUP("T711",TSC!B:C,2,0)+VLOOKUP("T712",TSC!B:C,2,0))%,MIN(T778+V778,VLOOKUP("R700",TSC!B:C,2,0)*VLOOKUP("R101",TSC!B:C,2,0))*(VLOOKUP("T711",TSC!B:C,2,0)+VLOOKUP("T712",TSC!B:C,2,0)+VLOOKUP("R701",TSC!B:C,2,0))%),0)</f>
        <v/>
      </c>
      <c r="CS778">
        <f>IFERROR(IF(RIGHT(INDEX(PIS!O$1:O$500,MATCH(D778,PIS!C$1:C$500,0)),5)="Gross",MIN(U778+V778,VLOOKUP("R700",TSC!B:C,2,0)*VLOOKUP("R101",TSC!B:C,2,0))*(VLOOKUP("T714",TSC!B:C,2,0))%,MIN(T778+V778,VLOOKUP("R700",TSC!B:C,2,0)*VLOOKUP("R101",TSC!B:C,2,0))*(VLOOKUP("T704",TSC!B:C,2,0)+VLOOKUP("T714",TSC!B:C,2,0))%),0)</f>
        <v/>
      </c>
      <c r="CT778">
        <f>IFERROR(IF(RIGHT(INDEX(PIS!O$1:O$500,MATCH(D778,PIS!C$1:C$500,0)),5)="Gross",MIN(U778+V778,VLOOKUP("R700",TSC!B:C,2,0)*VLOOKUP("R101",TSC!B:C,2,0))*VLOOKUP("T705",TSC!B:C,2,0)%,MIN(T778+V778,VLOOKUP("R700",TSC!B:C,2,0)*VLOOKUP("R101",TSC!B:C,2,0))*VLOOKUP("T705",TSC!B:C,2,0)%),0)</f>
        <v/>
      </c>
      <c r="CU778">
        <f>IFERROR(IF(RIGHT(INDEX(PIS!O$1:O$500,MATCH(D778,PIS!C$1:C$500,0)),5)="Gross",MIN(U778+V778,VLOOKUP("R700",TSC!B:C,2,0)*VLOOKUP("R101",TSC!B:C,2,0))*(VLOOKUP("T713",TSC!B:C,2,0))%,MIN(T778+V778,VLOOKUP("R700",TSC!B:C,2,0)*VLOOKUP("R101",TSC!B:C,2,0))*(VLOOKUP("T713",TSC!B:C,2,0))%),0)</f>
        <v/>
      </c>
      <c r="CV778">
        <f>IFERROR(INDEX(ADJ!$A$1:$BZ$1000,MATCH(PAYROLL!D778,ADJ!A$1:A$500,0),MATCH(PAYROLL!CV$2,ADJ!$2:$2,0)),0)</f>
        <v/>
      </c>
      <c r="CW778">
        <f>IFERROR(INDEX(ADJ!$A$1:$BZ$1000,MATCH(PAYROLL!D778,ADJ!A$1:A$500,0),MATCH(PAYROLL!CW$2,ADJ!$2:$2,0)),0)</f>
        <v/>
      </c>
      <c r="CX778">
        <f>SUM(CR778:CW778)</f>
        <v/>
      </c>
      <c r="CY778">
        <f>ROUND(IF(CR778&gt;0,T778+V778*VLOOKUP("R202",TSC!$B$1:$C$500,2,0),0),0)</f>
        <v/>
      </c>
      <c r="CZ778">
        <f>IFERROR(INDEX(CSDA!D$1:D$500,MATCH($CZ$2,CSDA!C$1:C$500,0)),0)</f>
        <v/>
      </c>
      <c r="DA778">
        <f>ROUND(T778*0.7%,0)</f>
        <v/>
      </c>
      <c r="DB778">
        <f>ROUND(T778/12,0)</f>
        <v/>
      </c>
      <c r="DC778">
        <f ref="DC778" t="array">IFERROR(INDEX(CSDA!D$1:D$500,MATCH("Trích giữ"&amp;PAYROLL!DC$2,CSDA!A$1:A$500&amp;CSDA!C$1:C$500,0)),0)</f>
        <v/>
      </c>
      <c r="DD778">
        <f ref="DD778" t="array">IFERROR(INDEX(CSDA!D$1:D$500,MATCH("Trích giữ"&amp;PAYROLL!DD$2,CSDA!A$1:A$500&amp;CSDA!C$1:C$500,0)),0)</f>
        <v/>
      </c>
      <c r="DE778">
        <f ref="DE778" t="array">IFERROR(INDEX(CSDA!D$1:D$500,MATCH("Trích giữ"&amp;PAYROLL!DE$2,CSDA!A$1:A$500&amp;CSDA!C$1:C$500,0)),0)</f>
        <v/>
      </c>
      <c r="DF778">
        <f>IFERROR(INDEX(CSDA!D$1:D$500,MATCH(PAYROLL!DF$2,CSDA!C$1:C$500,0)),0)</f>
        <v/>
      </c>
      <c r="DG778">
        <f ref="DG778" t="array">IFERROR(INDEX(CSDA!D$1:D$500,MATCH("Trích giữ"&amp;PAYROLL!DG$2,CSDA!A$1:A$500&amp;CSDA!C$1:C$500,0)),0)</f>
        <v/>
      </c>
      <c r="DH778">
        <f>ROUND(T778/26,0)</f>
        <v/>
      </c>
      <c r="DI778">
        <f ref="DI778" t="array">IFERROR(INDEX(CSDA!D$1:D$500,MATCH("Trích giữ"&amp;PAYROLL!DI$2,CSDA!A$1:A$500&amp;CSDA!C$1:C$500,0)),0)</f>
        <v/>
      </c>
      <c r="DJ778">
        <f>IF(U778=0,T778*21.5%-BL778,0)</f>
        <v/>
      </c>
      <c r="DK778">
        <f ref="DK778" t="array">IFERROR(INDEX(CSDA!D$1:D$500,MATCH("Trích giữ"&amp;PAYROLL!DK$2,CSDA!A$1:A$500&amp;CSDA!C$1:C$500,0)),0)</f>
        <v/>
      </c>
      <c r="DL778">
        <f>IFERROR(INDEX(CSDA!D$1:D$500,MATCH(PAYROLL!DL$2,CSDA!C$1:C$500,0))/12,0)</f>
        <v/>
      </c>
      <c r="DM778">
        <f>SUM(DB778:DL778)</f>
        <v/>
      </c>
      <c r="DN778">
        <f>IFERROR(INDEX(ADJ!$A$1:$BZ$1000,MATCH(PAYROLL!D778,ADJ!A$1:A$500,0),MATCH(PAYROLL!DN$2,ADJ!$2:$2,0)),0)</f>
        <v/>
      </c>
      <c r="DO778">
        <f>IFERROR(SUM(BP778,DM778:DN778,CX778:DA778)-DT778,0)</f>
        <v/>
      </c>
      <c r="DP778">
        <f ref="DP778" t="array">SUM(BW778*IFERROR(INDEX(CSDA!D$1:D$500,MATCH(BW$2,CSDA!C$1:C$500,0)),0)%,CX778*IFERROR(INDEX(CSDA!D$1:D$500,MATCH(CX$2,CSDA!C$1:C$500,0)),0)%,DA778*IFERROR(INDEX(CSDA!D$1:D$500,MATCH(DA$2,CSDA!C$1:C$500,0)),0)%,DB778*IFERROR(INDEX(CSDA!D$1:D$500,MATCH(DB$2,CSDA!C$1:C$500,0)),0)%,DF778*IFERROR(INDEX(CSDA!D$1:D$500,MATCH("Phí dịch vụ"&amp;PAYROLL!DF$2,CSDA!A$1:A$500&amp;CSDA!C$1:C$500,0)),0)%,DC778*IFERROR(INDEX(CSDA!D$1:D$500,MATCH("Phí dịch vụ"&amp;PAYROLL!DC$2,CSDA!A$1:A$500&amp;CSDA!C$1:C$500,0)),0)%,DH778*IFERROR(INDEX(CSDA!D$1:D$500,MATCH("Phí dịch vụ"&amp;PAYROLL!DH$2,CSDA!A$1:A$500&amp;CSDA!C$1:C$500,0)),0)%,DJ778*IFERROR(INDEX(CSDA!D$1:D$500,MATCH("Phí dịch vụ"&amp;PAYROLL!DJ$2,CSDA!A$1:A$500&amp;CSDA!C$1:C$500,0)),0)%,BN778*IFERROR(INDEX(CSDA!D$1:D$500,MATCH(BN$2,CSDA!C$1:C$500,0)),0)%)-BN778*7%</f>
        <v/>
      </c>
      <c r="DQ778">
        <f>IFERROR(INDEX(ADJ!$A$1:$BZ$1000,MATCH(PAYROLL!D778,ADJ!A$1:A$500,0),MATCH(PAYROLL!DQ$2,ADJ!$2:$2,0)),0)</f>
        <v/>
      </c>
      <c r="DR778">
        <f>IFERROR(INDEX(ADJ!$A$1:$BZ$1000,MATCH(PAYROLL!D778,ADJ!A$1:A$500,0),MATCH(PAYROLL!DR$2,ADJ!$2:$2,0)),0)</f>
        <v/>
      </c>
      <c r="DS778">
        <f>SUM(DP778:DR778)</f>
        <v/>
      </c>
      <c r="DT778">
        <f>EK778</f>
        <v/>
      </c>
      <c r="DU778">
        <f>SUM(DO778:DR778)</f>
        <v/>
      </c>
      <c r="DV778">
        <f>ROUND(DU778*0.1,0)</f>
        <v/>
      </c>
      <c r="DW778">
        <f>DU778+DV778</f>
        <v/>
      </c>
      <c r="DZ778">
        <f>IFERROR(INDEX(ADJ!$A$1:$BZ$1000,MATCH(PAYROLL!$D778,ADJ!A$1:A$500,0),MATCH(PAYROLL!DZ$2,ADJ!$2:$2,0)),0)</f>
        <v/>
      </c>
      <c r="EA778">
        <f>IFERROR(INDEX(ADJ!$A$1:$BZ$1000,MATCH(PAYROLL!$D778,ADJ!A$1:A$500,0),MATCH(PAYROLL!EA$2,ADJ!$2:$2,0)),0)</f>
        <v/>
      </c>
      <c r="EB778">
        <f>IFERROR(INDEX(ADJ!$A$1:$BZ$1000,MATCH(PAYROLL!$D778,ADJ!A$1:A$500,0),MATCH(PAYROLL!EB$2,ADJ!$2:$2,0)),0)</f>
        <v/>
      </c>
      <c r="EC778">
        <f>IFERROR(INDEX(ADJ!$A$1:$BZ$1000,MATCH(PAYROLL!$D778,ADJ!A$1:A$500,0),MATCH(PAYROLL!EC$2,ADJ!$2:$2,0)),0)</f>
        <v/>
      </c>
      <c r="ED778">
        <f>IFERROR(INDEX(ADJ!$A$1:$BZ$1000,MATCH(PAYROLL!$D778,ADJ!A$1:A$500,0),MATCH(PAYROLL!ED$2,ADJ!$2:$2,0)),0)</f>
        <v/>
      </c>
      <c r="EE778">
        <f>IFERROR(INDEX(ADJ!$A$1:$BZ$1000,MATCH(PAYROLL!$D778,ADJ!A$1:A$500,0),MATCH(PAYROLL!EE$2,ADJ!$2:$2,0)),0)</f>
        <v/>
      </c>
      <c r="EF778">
        <f>IFERROR(INDEX(ADJ!$A$1:$BZ$1000,MATCH(PAYROLL!$D778,ADJ!A$1:A$500,0),MATCH(PAYROLL!EF$2,ADJ!$2:$2,0)),0)</f>
        <v/>
      </c>
      <c r="EG778">
        <f>IFERROR(INDEX(ADJ!$A$1:$BZ$1000,MATCH(PAYROLL!$D778,ADJ!A$1:A$500,0),MATCH(PAYROLL!EG$2,ADJ!$2:$2,0)),0)</f>
        <v/>
      </c>
      <c r="EH778">
        <f>IFERROR(INDEX(ADJ!$A$1:$BZ$1000,MATCH(PAYROLL!$D778,ADJ!A$1:A$500,0),MATCH(PAYROLL!EH$2,ADJ!$2:$2,0)),0)</f>
        <v/>
      </c>
      <c r="EI778">
        <f>IFERROR(INDEX(ADJ!$A$1:$BZ$1000,MATCH(PAYROLL!D778,ADJ!A$1:A$500,0),MATCH(PAYROLL!EI$2,ADJ!$2:$2,0)),0)</f>
        <v/>
      </c>
      <c r="EJ778">
        <f>IFERROR(INDEX(ADJ!$A$1:$BZ$1000,MATCH(PAYROLL!$D778,ADJ!A$1:A$500,0),MATCH(PAYROLL!EJ$2,ADJ!$2:$2,0)),0)</f>
        <v/>
      </c>
      <c r="EK778">
        <f>SUM(DZ778:EJ778)</f>
        <v/>
      </c>
    </row>
    <row r="779">
      <c r="A779" t="n">
        <v>777</v>
      </c>
      <c r="B779" t="inlineStr">
        <is>
          <t>Bùi Văn Khởi</t>
        </is>
      </c>
      <c r="D779" t="inlineStr">
        <is>
          <t>150596-02</t>
        </is>
      </c>
      <c r="S779">
        <f>IFERROR(INDEX(PIS!$A$1:$BZ$1000,MATCH($D779,PIS!C$1:C$500,0),MATCH("Lương CB tháng trước",PIS!$1:$1,0)),0)</f>
        <v/>
      </c>
      <c r="T779">
        <f>IFERROR(INDEX(PIS!$A$1:$BZ$1000,MATCH($D779,PIS!C$1:C$500,0),MATCH("Lương CB hiện tại",PIS!$1:$1,0)),0)</f>
        <v/>
      </c>
      <c r="U779">
        <f>IFERROR(INDEX(PIS!$A$1:$BZ$1000,MATCH($D779,PIS!C$1:C$500,0),MATCH("Lương đóng BHBB",PIS!$1:$1,0)),0)</f>
        <v/>
      </c>
      <c r="V779">
        <f>IFERROR(INDEX(PIS!$A$1:$BZ$1000,MATCH($D779,PIS!C$1:C$500,0),MATCH(V$2,PIS!$2:$2,0)),0)</f>
        <v/>
      </c>
      <c r="W779">
        <f>IFERROR(INDEX(PIS!$A$1:$BZ$1000,MATCH($D779,PIS!C$1:C$500,0),MATCH(W$2,PIS!$2:$2,0)),0)</f>
        <v/>
      </c>
      <c r="X779">
        <f>IFERROR(INDEX(PIS!$A$1:$BZ$1000,MATCH($D779,PIS!C$1:C$500,0),MATCH(X$2,PIS!$2:$2,0)),0)</f>
        <v/>
      </c>
      <c r="Y779">
        <f>IFERROR(INDEX(PIS!$A$1:$BZ$1000,MATCH($D779,PIS!C$1:C$500,0),MATCH(Y$2,PIS!$2:$2,0)),0)</f>
        <v/>
      </c>
      <c r="Z779">
        <f>IFERROR(INDEX(PIS!$A$1:$BZ$1000,MATCH($D779,PIS!C$1:C$500,0),MATCH(Z$2,PIS!$2:$2,0)),0)</f>
        <v/>
      </c>
      <c r="AA779">
        <f>IFERROR(INDEX(PIS!$A$1:$BZ$1000,MATCH($D779,PIS!C$1:C$500,0),MATCH(AA$2,PIS!$2:$2,0)),0)</f>
        <v/>
      </c>
      <c r="AB779">
        <f>IFERROR(INDEX(PIS!$A$1:$BZ$1000,MATCH($D779,PIS!C$1:C$500,0),MATCH(AB$2,PIS!$2:$2,0)),0)</f>
        <v/>
      </c>
      <c r="AC779">
        <f>SUM(V779:AB779)</f>
        <v/>
      </c>
      <c r="AD779">
        <f>IFERROR(INDEX(TIMESHEET!$A$1:$AI$5000,MATCH($D779,TIMESHEET!A$1:A$500,0),MATCH("T100",TIMESHEET!$2:$2,0))-2,0)</f>
        <v/>
      </c>
      <c r="AE779">
        <f>IFERROR(INDEX(TIMESHEET!$A$1:$AI$5000,MATCH($D779,TIMESHEET!A$1:A$500,0),MATCH("T202",TIMESHEET!$2:$2,0)),0)</f>
        <v/>
      </c>
      <c r="AF779">
        <f>IFERROR(INDEX(TIMESHEET!$A$1:$AI$5000,MATCH($D779,TIMESHEET!A$1:A$500,0),MATCH("T302",TIMESHEET!$2:$2,0)),0)</f>
        <v/>
      </c>
      <c r="AG779">
        <f>IFERROR(INDEX(TIMESHEET!$A$1:$AI$5000,MATCH($D779,TIMESHEET!A$1:A$500,0),MATCH("T406",TIMESHEET!$2:$2,0)),0)</f>
        <v/>
      </c>
      <c r="AH779">
        <f>AE779+AG779</f>
        <v/>
      </c>
      <c r="AI779">
        <f>IFERROR(INDEX(TIMESHEET!$A$1:$AI$5000,MATCH($D779,TIMESHEET!A$1:A$500,0),MATCH("T701",TIMESHEET!$2:$2,0)),0)</f>
        <v/>
      </c>
      <c r="AJ779">
        <f>IFERROR(INDEX(TIMESHEET!$A$1:$AI$5000,MATCH($D779,TIMESHEET!B$1:B$500,0),MATCH("T320",TIMESHEET!$2:$2,0)),0)</f>
        <v/>
      </c>
      <c r="AK779">
        <f>IFERROR(IF(LEFT(INDEX(PIS!O$1:O$500,MATCH(D779,PIS!C$1:C$500)),1)="M",T779/AD779*SUM(AE779:AG779),T779*AD779),0)</f>
        <v/>
      </c>
      <c r="AL779">
        <f>IFERROR(INDEX(ADJ!$A$1:$BZ$1000,MATCH(PAYROLL!D779,ADJ!A$1:A$500,0),MATCH(PAYROLL!AL$2,ADJ!$2:$2,0)),0)</f>
        <v/>
      </c>
      <c r="AM779">
        <f>SUM(AK779:AL779)</f>
        <v/>
      </c>
      <c r="AN779">
        <f>IFERROR(ROUND(V779/$AD779*$AH779,0),0)</f>
        <v/>
      </c>
      <c r="AO779">
        <f>IFERROR(ROUND(W779/$AD779*$AH779,0),0)</f>
        <v/>
      </c>
      <c r="AP779">
        <f>IFERROR(ROUND(X779/$AD779*$AE779,0),0)</f>
        <v/>
      </c>
      <c r="AQ779">
        <f>IFERROR(ROUND(Y779/$AD779*$AH779,0),0)</f>
        <v/>
      </c>
      <c r="AR779">
        <f>IFERROR(ROUND(Z779/$AD779*$AH779,0),0)</f>
        <v/>
      </c>
      <c r="AS779">
        <f>IFERROR(ROUND(AA779/$AD779*$AH779,0),0)</f>
        <v/>
      </c>
      <c r="AT779">
        <f>IFERROR(IF((AE779+AF779+AG779)&gt;13,AB779,ROUND(AB779/AD779*AH779,0)),0)</f>
        <v/>
      </c>
      <c r="AU779">
        <f>IFERROR(INDEX(ADJ!$A$1:$BZ$1000,MATCH(PAYROLL!D779,ADJ!A$1:A$500,0),MATCH(PAYROLL!AU$2,ADJ!$2:$2,0)),0)</f>
        <v/>
      </c>
      <c r="AV779">
        <f>ROUND(SUM(AN779:AU779),0)</f>
        <v/>
      </c>
      <c r="AW779">
        <f>IFERROR(INDEX(TIMESHEET!$A$1:$AI$5000,MATCH(PAYROLL!D779,TIMESHEET!A$1:A$500,0),MATCH("T620",TIMESHEET!$2:$2,0)),0)</f>
        <v/>
      </c>
      <c r="AX779">
        <f>IFERROR(INDEX(TIMESHEET!$A$1:$AI$5000,MATCH(PAYROLL!D779,TIMESHEET!A$1:A$500,0),MATCH("T601",TIMESHEET!$2:$2,0)),0)</f>
        <v/>
      </c>
      <c r="AY779">
        <f>IFERROR(INDEX(TIMESHEET!$A$1:$AI$5000,MATCH(PAYROLL!D779,TIMESHEET!A$1:A$500,0),MATCH("T602",TIMESHEET!$2:$2,0)),0)</f>
        <v/>
      </c>
      <c r="AZ779">
        <f>IFERROR(INDEX(TIMESHEET!$A$1:$AI$5000,MATCH(PAYROLL!D779,TIMESHEET!A$1:A$500,0),MATCH("T603",TIMESHEET!$2:$2,0)),0)</f>
        <v/>
      </c>
      <c r="BA779">
        <f>IFERROR(INDEX(TIMESHEET!$A$1:$AI$5000,MATCH(PAYROLL!D779,TIMESHEET!A$1:A$500,0),MATCH("T611",TIMESHEET!$2:$2,0)),0)</f>
        <v/>
      </c>
      <c r="BB779">
        <f>IFERROR(INDEX(TIMESHEET!$A$1:$AI$5000,MATCH(PAYROLL!D779,TIMESHEET!A$1:A$500,0),MATCH("T612",TIMESHEET!$2:$2,0)),0)</f>
        <v/>
      </c>
      <c r="BC779">
        <f>IFERROR(INDEX(TIMESHEET!$A$1:$AI$5000,MATCH(PAYROLL!D779,TIMESHEET!A$1:A$500,0),MATCH("T613",TIMESHEET!$2:$2,0)),0)</f>
        <v/>
      </c>
      <c r="BD779">
        <f>IFERROR(INDEX(TIMESHEET!$A$1:$AI$5000,MATCH(PAYROLL!D779,TIMESHEET!A$1:A$500,0),MATCH("T500",TIMESHEET!$2:$2,0)),0)</f>
        <v/>
      </c>
      <c r="BE779">
        <f>IFERROR(IF(LEFT(INDEX(PIS!O$1:O$500,MATCH(D779,PIS!C$1:C$500)),1)="M",T779/AD779/8*(AW779+AX779*1.5+AY779*2+AZ779*3+BA779*2.1+BB779*2.7+BC779*3.9+BD779*0.3),T779/8*(AW779+AX779*1.5+AY779*2+AZ779*3+BA779*2.1+BB779*2.7+BC779*3.9+BD779*0.3)),0)</f>
        <v/>
      </c>
      <c r="BF779">
        <f>IFERROR(INDEX(ADJ!$A$1:$BZ$1000,MATCH(PAYROLL!$D779,ADJ!A$1:A$500,0),MATCH(PAYROLL!BF$2,ADJ!$2:$2,0)),0)</f>
        <v/>
      </c>
      <c r="BG779">
        <f>IFERROR(INDEX(ADJ!$A$1:$BZ$1000,MATCH(PAYROLL!D779,ADJ!A$1:A$500,0),MATCH(PAYROLL!BG$2,ADJ!$2:$2,0)),0)</f>
        <v/>
      </c>
      <c r="BH779">
        <f>IFERROR(INDEX(ADJ!$A$1:$BZ$1000,MATCH(PAYROLL!D779,ADJ!A$1:A$500,0),MATCH(PAYROLL!BH$2,ADJ!$2:$2,0)),0)</f>
        <v/>
      </c>
      <c r="BI779">
        <f>IFERROR(INDEX(ADJ!$A$1:$BZ$1000,MATCH(PAYROLL!D779,ADJ!A$1:A$500,0),MATCH(PAYROLL!BI$2,ADJ!$2:$2,0)),0)</f>
        <v/>
      </c>
      <c r="BJ779">
        <f>IFERROR(INDEX(ADJ!$A$1:$BZ$1000,MATCH(PAYROLL!D779,ADJ!A$1:A$500,0),MATCH(PAYROLL!BJ$2,ADJ!$2:$2,0)),0)</f>
        <v/>
      </c>
      <c r="BK779">
        <f>SUM(BF779:BJ779)</f>
        <v/>
      </c>
      <c r="BL779">
        <f>IFERROR(INDEX(ADJ!$A$1:$BZ$1000,MATCH(PAYROLL!D779,ADJ!A$1:A$500,0),MATCH(PAYROLL!BL$2,ADJ!$2:$2,0)),0)</f>
        <v/>
      </c>
      <c r="BM779">
        <f>IFERROR(INDEX(ADJ!$A$1:$BZ$1000,MATCH(PAYROLL!D779,ADJ!A$1:A$500,0),MATCH(PAYROLL!BM$2,ADJ!$2:$2,0)),0)</f>
        <v/>
      </c>
      <c r="BN779">
        <f>IFERROR(INDEX(ADJ!$A$1:$BZ$1000,MATCH(PAYROLL!D779,ADJ!A$1:A$500,0),MATCH(PAYROLL!BN$2,ADJ!$2:$2,0)),0)</f>
        <v/>
      </c>
      <c r="BO779">
        <f>IFERROR(INDEX(ADJ!$A$1:$BZ$1000,MATCH(PAYROLL!D779,ADJ!A$1:A$500,0),MATCH(PAYROLL!BO$2,ADJ!$2:$2,0)),0)</f>
        <v/>
      </c>
      <c r="BP779">
        <f>SUM(AM779,AV779,BE779,BK779,BL779:BO779)</f>
        <v/>
      </c>
      <c r="BQ779">
        <f>BO779</f>
        <v/>
      </c>
      <c r="BR779">
        <f>IFERROR(ROUND(IF(LEFT(INDEX(PIS!O$1:O$500,MATCH(D779,PIS!C$1:C$500)),1)="D",T779/8*(BD779*0.3),IF(LEFT(INDEX(PIS!O$1:O$500,MATCH(D779,PIS!C$1:C$500)),1)="H",T779*($BD779*0.3),T779/$AD779/8*($BD779*0.3))),0),0)</f>
        <v/>
      </c>
      <c r="BS779">
        <f>IF(AP779&lt;1,0,MIN(AP779,730000))</f>
        <v/>
      </c>
      <c r="BT779">
        <f>IFERROR(ROUND((BE779-SUM(AW779:BC779)*T779/AD779/8),0)-BR779,0)</f>
        <v/>
      </c>
      <c r="BU779">
        <f>AO779</f>
        <v/>
      </c>
      <c r="BV779">
        <f>SUM(BQ779:BU779)</f>
        <v/>
      </c>
      <c r="BW779">
        <f>BP779-BV779</f>
        <v/>
      </c>
      <c r="BX779">
        <f>IFERROR(IF(RIGHT(INDEX(PIS!O$1:O$500,MATCH(D779,PIS!C$1:C$500)),5)="Gross",MIN(U779+V779,VLOOKUP("R700",TSC!B:C,2,0)*VLOOKUP("R101",TSC!B:C,2,0))*VLOOKUP("R701",TSC!B:C,2,0)%,0),0)</f>
        <v/>
      </c>
      <c r="BY779">
        <f>IFERROR(IF(RIGHT(INDEX(PIS!O$1:O$500,MATCH(D779,PIS!C$1:C$500)),5)="Gross",MIN(U779+V779,VLOOKUP("R700",TSC!B:C,2,0)*VLOOKUP("R101",TSC!B:C,2,0))*VLOOKUP("T704",TSC!B:C,2,0)%,0),0)</f>
        <v/>
      </c>
      <c r="BZ779">
        <f>IFERROR(IF(RIGHT(INDEX(PIS!O$1:O$500,MATCH(D779,PIS!C$1:C$500)),5)="Gross",MIN(U779+V779,VLOOKUP("R700",TSC!B:C,2,0)*VLOOKUP("1",TSC!F:G,2,0))*VLOOKUP("T705",TSC!B:C,2,0)%,0),0)</f>
        <v/>
      </c>
      <c r="CA779">
        <f>IFERROR(INDEX(ADJ!$A$1:$BZ$1000,MATCH(PAYROLL!D779,ADJ!A$1:A$500,0),MATCH(PAYROLL!CA$2,ADJ!$2:$2,0)),0)</f>
        <v/>
      </c>
      <c r="CB779">
        <f>IFERROR(INDEX(ADJ!$A$1:$BZ$1000,MATCH(PAYROLL!D779,ADJ!A$1:A$500,0),MATCH(PAYROLL!CB$2,ADJ!$2:$2,0)),0)</f>
        <v/>
      </c>
      <c r="CC779">
        <f>SUM(BX779:CB779)</f>
        <v/>
      </c>
      <c r="CD779">
        <f>IFERROR(INDEX(PIS!$A$1:$BZ$1000,MATCH(PAYROLL!D779,PIS!C$1:C$500,0),MATCH(PAYROLL!CD$1,PIS!$1:$1,0)),0)</f>
        <v/>
      </c>
      <c r="CE779">
        <f>IFERROR(IF(OR(INDEX(PIS!P$1:P$500,MATCH(D779,PIS!C$1:C$500,0))="LT2",INDEX(PIS!P$1:P$500,MATCH(D779,PIS!C$1:C$500,0))="P10"),0,SUM(CC779,CD779*VLOOKUP("R601",TSC!B:C,2,0),VLOOKUP("R602",TSC!B:C,2,0))),0)</f>
        <v/>
      </c>
      <c r="CF779">
        <f>MAX(BW779-CE779,0)</f>
        <v/>
      </c>
      <c r="CG779">
        <f>IFERROR(IF(OR(RIGHT(INDEX(PIS!P$1:P$500,MATCH(D779,PIS!C$1:C$500)),5)="P10",RIGHT(INDEX(PIS!P$1:P$500,MATCH(D779,PIS!C$1:C$500)),5)="CK"),0,IF(CF779&lt;=5000000,CF779*5%,IF(CF779&lt;=10000000,CF779*10%-250000,IF(CF779&lt;=18000000,CF779*15%-750000,IF(CF779&lt;=32000000,CF779*20%-1650000,IF(CF779&lt;=52000000,CF779*25%-3250000,IF(CF779&lt;=80000000,BH779*30%-5850000,CF779*35%-9850000))))))),0)</f>
        <v/>
      </c>
      <c r="CH779">
        <f>IFERROR(IF(OR(INDEX(PIS!P$1:P$500,MATCH(D779,PIS!C$1:C$500))="LT",INDEX(PIS!P$1:P$500,MATCH(D779,PIS!C$1:C$500))="CK"),0,IF(CF779&lt;2000000,0,CF779*10%)),0)</f>
        <v/>
      </c>
      <c r="CI779">
        <f>IFERROR(INDEX(ADJ!$A$1:$BZ$1000,MATCH(PAYROLL!D779,ADJ!A$1:A$500,0),MATCH(PAYROLL!CI$2,ADJ!$2:$2,0)),0)</f>
        <v/>
      </c>
      <c r="CJ779">
        <f>IFERROR(INDEX(ADJ!$A$1:$BZ$1000,MATCH(PAYROLL!D779,ADJ!A$1:A$500,0),MATCH(PAYROLL!CJ$2,ADJ!$2:$2,0)),0)</f>
        <v/>
      </c>
      <c r="CK779">
        <f>IFERROR(INDEX(ADJ!$A$1:$BZ$1000,MATCH(PAYROLL!D779,ADJ!A$1:A$500,0),MATCH(PAYROLL!CK$2,ADJ!$2:$2,0)),0)</f>
        <v/>
      </c>
      <c r="CL779">
        <f>SUM(CG779:CK779)</f>
        <v/>
      </c>
      <c r="CM779">
        <f>ROUND(SUM(CH779:CK779),0)</f>
        <v/>
      </c>
      <c r="CN779">
        <f>IFERROR(INDEX(CSDA!D$1:D$500,MATCH($CN$2,CSDA!C$1:C$500,0))*INDEX(PIS!V$1:V$500,MATCH(D779,PIS!C$1:C$500))+INDEX(ADJ!$A$1:$BZ$1000,MATCH(PAYROLL!D779,ADJ!A$1:A$500,0),MATCH(PAYROLL!CN$2,ADJ!$2:$2,0)),0)</f>
        <v/>
      </c>
      <c r="CO779">
        <f>IFERROR(INDEX(ADJ!$A$1:$BZ$1000,MATCH(PAYROLL!D779,ADJ!A$1:A$500,0),MATCH(PAYROLL!CO$2,ADJ!$2:$2,0)),0)</f>
        <v/>
      </c>
      <c r="CP779">
        <f>IFERROR(INDEX(ADJ!$A$1:$BZ$1000,MATCH(PAYROLL!D779,ADJ!A$1:A$500,0),MATCH(PAYROLL!CP$2,ADJ!$2:$2,0)),0)</f>
        <v/>
      </c>
      <c r="CQ779">
        <f>BP779-CL779-CI779-CM779-CN779-CO779-CP779-CC779</f>
        <v/>
      </c>
      <c r="CR779">
        <f>IFERROR(IF(RIGHT(INDEX(PIS!O$1:O$500,MATCH(D779,PIS!C$1:C$500,0)),5)="Gross",MIN(U779+V779,VLOOKUP("R700",TSC!B:C,2,0)*VLOOKUP("R101",TSC!B:C,2,0))*(VLOOKUP("T711",TSC!B:C,2,0)+VLOOKUP("T712",TSC!B:C,2,0))%,MIN(T779+V779,VLOOKUP("R700",TSC!B:C,2,0)*VLOOKUP("R101",TSC!B:C,2,0))*(VLOOKUP("T711",TSC!B:C,2,0)+VLOOKUP("T712",TSC!B:C,2,0)+VLOOKUP("R701",TSC!B:C,2,0))%),0)</f>
        <v/>
      </c>
      <c r="CS779">
        <f>IFERROR(IF(RIGHT(INDEX(PIS!O$1:O$500,MATCH(D779,PIS!C$1:C$500,0)),5)="Gross",MIN(U779+V779,VLOOKUP("R700",TSC!B:C,2,0)*VLOOKUP("R101",TSC!B:C,2,0))*(VLOOKUP("T714",TSC!B:C,2,0))%,MIN(T779+V779,VLOOKUP("R700",TSC!B:C,2,0)*VLOOKUP("R101",TSC!B:C,2,0))*(VLOOKUP("T704",TSC!B:C,2,0)+VLOOKUP("T714",TSC!B:C,2,0))%),0)</f>
        <v/>
      </c>
      <c r="CT779">
        <f>IFERROR(IF(RIGHT(INDEX(PIS!O$1:O$500,MATCH(D779,PIS!C$1:C$500,0)),5)="Gross",MIN(U779+V779,VLOOKUP("R700",TSC!B:C,2,0)*VLOOKUP("R101",TSC!B:C,2,0))*VLOOKUP("T705",TSC!B:C,2,0)%,MIN(T779+V779,VLOOKUP("R700",TSC!B:C,2,0)*VLOOKUP("R101",TSC!B:C,2,0))*VLOOKUP("T705",TSC!B:C,2,0)%),0)</f>
        <v/>
      </c>
      <c r="CU779">
        <f>IFERROR(IF(RIGHT(INDEX(PIS!O$1:O$500,MATCH(D779,PIS!C$1:C$500,0)),5)="Gross",MIN(U779+V779,VLOOKUP("R700",TSC!B:C,2,0)*VLOOKUP("R101",TSC!B:C,2,0))*(VLOOKUP("T713",TSC!B:C,2,0))%,MIN(T779+V779,VLOOKUP("R700",TSC!B:C,2,0)*VLOOKUP("R101",TSC!B:C,2,0))*(VLOOKUP("T713",TSC!B:C,2,0))%),0)</f>
        <v/>
      </c>
      <c r="CV779">
        <f>IFERROR(INDEX(ADJ!$A$1:$BZ$1000,MATCH(PAYROLL!D779,ADJ!A$1:A$500,0),MATCH(PAYROLL!CV$2,ADJ!$2:$2,0)),0)</f>
        <v/>
      </c>
      <c r="CW779">
        <f>IFERROR(INDEX(ADJ!$A$1:$BZ$1000,MATCH(PAYROLL!D779,ADJ!A$1:A$500,0),MATCH(PAYROLL!CW$2,ADJ!$2:$2,0)),0)</f>
        <v/>
      </c>
      <c r="CX779">
        <f>SUM(CR779:CW779)</f>
        <v/>
      </c>
      <c r="CY779">
        <f>ROUND(IF(CR779&gt;0,T779+V779*VLOOKUP("R202",TSC!$B$1:$C$500,2,0),0),0)</f>
        <v/>
      </c>
      <c r="CZ779">
        <f>IFERROR(INDEX(CSDA!D$1:D$500,MATCH($CZ$2,CSDA!C$1:C$500,0)),0)</f>
        <v/>
      </c>
      <c r="DA779">
        <f>ROUND(T779*0.7%,0)</f>
        <v/>
      </c>
      <c r="DB779">
        <f>ROUND(T779/12,0)</f>
        <v/>
      </c>
      <c r="DC779">
        <f ref="DC779" t="array">IFERROR(INDEX(CSDA!D$1:D$500,MATCH("Trích giữ"&amp;PAYROLL!DC$2,CSDA!A$1:A$500&amp;CSDA!C$1:C$500,0)),0)</f>
        <v/>
      </c>
      <c r="DD779">
        <f ref="DD779" t="array">IFERROR(INDEX(CSDA!D$1:D$500,MATCH("Trích giữ"&amp;PAYROLL!DD$2,CSDA!A$1:A$500&amp;CSDA!C$1:C$500,0)),0)</f>
        <v/>
      </c>
      <c r="DE779">
        <f ref="DE779" t="array">IFERROR(INDEX(CSDA!D$1:D$500,MATCH("Trích giữ"&amp;PAYROLL!DE$2,CSDA!A$1:A$500&amp;CSDA!C$1:C$500,0)),0)</f>
        <v/>
      </c>
      <c r="DF779">
        <f>IFERROR(INDEX(CSDA!D$1:D$500,MATCH(PAYROLL!DF$2,CSDA!C$1:C$500,0)),0)</f>
        <v/>
      </c>
      <c r="DG779">
        <f ref="DG779" t="array">IFERROR(INDEX(CSDA!D$1:D$500,MATCH("Trích giữ"&amp;PAYROLL!DG$2,CSDA!A$1:A$500&amp;CSDA!C$1:C$500,0)),0)</f>
        <v/>
      </c>
      <c r="DH779">
        <f>ROUND(T779/26,0)</f>
        <v/>
      </c>
      <c r="DI779">
        <f ref="DI779" t="array">IFERROR(INDEX(CSDA!D$1:D$500,MATCH("Trích giữ"&amp;PAYROLL!DI$2,CSDA!A$1:A$500&amp;CSDA!C$1:C$500,0)),0)</f>
        <v/>
      </c>
      <c r="DJ779">
        <f>IF(U779=0,T779*21.5%-BL779,0)</f>
        <v/>
      </c>
      <c r="DK779">
        <f ref="DK779" t="array">IFERROR(INDEX(CSDA!D$1:D$500,MATCH("Trích giữ"&amp;PAYROLL!DK$2,CSDA!A$1:A$500&amp;CSDA!C$1:C$500,0)),0)</f>
        <v/>
      </c>
      <c r="DL779">
        <f>IFERROR(INDEX(CSDA!D$1:D$500,MATCH(PAYROLL!DL$2,CSDA!C$1:C$500,0))/12,0)</f>
        <v/>
      </c>
      <c r="DM779">
        <f>SUM(DB779:DL779)</f>
        <v/>
      </c>
      <c r="DN779">
        <f>IFERROR(INDEX(ADJ!$A$1:$BZ$1000,MATCH(PAYROLL!D779,ADJ!A$1:A$500,0),MATCH(PAYROLL!DN$2,ADJ!$2:$2,0)),0)</f>
        <v/>
      </c>
      <c r="DO779">
        <f>IFERROR(SUM(BP779,DM779:DN779,CX779:DA779)-DT779,0)</f>
        <v/>
      </c>
      <c r="DP779">
        <f ref="DP779" t="array">SUM(BW779*IFERROR(INDEX(CSDA!D$1:D$500,MATCH(BW$2,CSDA!C$1:C$500,0)),0)%,CX779*IFERROR(INDEX(CSDA!D$1:D$500,MATCH(CX$2,CSDA!C$1:C$500,0)),0)%,DA779*IFERROR(INDEX(CSDA!D$1:D$500,MATCH(DA$2,CSDA!C$1:C$500,0)),0)%,DB779*IFERROR(INDEX(CSDA!D$1:D$500,MATCH(DB$2,CSDA!C$1:C$500,0)),0)%,DF779*IFERROR(INDEX(CSDA!D$1:D$500,MATCH("Phí dịch vụ"&amp;PAYROLL!DF$2,CSDA!A$1:A$500&amp;CSDA!C$1:C$500,0)),0)%,DC779*IFERROR(INDEX(CSDA!D$1:D$500,MATCH("Phí dịch vụ"&amp;PAYROLL!DC$2,CSDA!A$1:A$500&amp;CSDA!C$1:C$500,0)),0)%,DH779*IFERROR(INDEX(CSDA!D$1:D$500,MATCH("Phí dịch vụ"&amp;PAYROLL!DH$2,CSDA!A$1:A$500&amp;CSDA!C$1:C$500,0)),0)%,DJ779*IFERROR(INDEX(CSDA!D$1:D$500,MATCH("Phí dịch vụ"&amp;PAYROLL!DJ$2,CSDA!A$1:A$500&amp;CSDA!C$1:C$500,0)),0)%,BN779*IFERROR(INDEX(CSDA!D$1:D$500,MATCH(BN$2,CSDA!C$1:C$500,0)),0)%)-BN779*7%</f>
        <v/>
      </c>
      <c r="DQ779">
        <f>IFERROR(INDEX(ADJ!$A$1:$BZ$1000,MATCH(PAYROLL!D779,ADJ!A$1:A$500,0),MATCH(PAYROLL!DQ$2,ADJ!$2:$2,0)),0)</f>
        <v/>
      </c>
      <c r="DR779">
        <f>IFERROR(INDEX(ADJ!$A$1:$BZ$1000,MATCH(PAYROLL!D779,ADJ!A$1:A$500,0),MATCH(PAYROLL!DR$2,ADJ!$2:$2,0)),0)</f>
        <v/>
      </c>
      <c r="DS779">
        <f>SUM(DP779:DR779)</f>
        <v/>
      </c>
      <c r="DT779">
        <f>EK779</f>
        <v/>
      </c>
      <c r="DU779">
        <f>SUM(DO779:DR779)</f>
        <v/>
      </c>
      <c r="DV779">
        <f>ROUND(DU779*0.1,0)</f>
        <v/>
      </c>
      <c r="DW779">
        <f>DU779+DV779</f>
        <v/>
      </c>
      <c r="DZ779">
        <f>IFERROR(INDEX(ADJ!$A$1:$BZ$1000,MATCH(PAYROLL!$D779,ADJ!A$1:A$500,0),MATCH(PAYROLL!DZ$2,ADJ!$2:$2,0)),0)</f>
        <v/>
      </c>
      <c r="EA779">
        <f>IFERROR(INDEX(ADJ!$A$1:$BZ$1000,MATCH(PAYROLL!$D779,ADJ!A$1:A$500,0),MATCH(PAYROLL!EA$2,ADJ!$2:$2,0)),0)</f>
        <v/>
      </c>
      <c r="EB779">
        <f>IFERROR(INDEX(ADJ!$A$1:$BZ$1000,MATCH(PAYROLL!$D779,ADJ!A$1:A$500,0),MATCH(PAYROLL!EB$2,ADJ!$2:$2,0)),0)</f>
        <v/>
      </c>
      <c r="EC779">
        <f>IFERROR(INDEX(ADJ!$A$1:$BZ$1000,MATCH(PAYROLL!$D779,ADJ!A$1:A$500,0),MATCH(PAYROLL!EC$2,ADJ!$2:$2,0)),0)</f>
        <v/>
      </c>
      <c r="ED779">
        <f>IFERROR(INDEX(ADJ!$A$1:$BZ$1000,MATCH(PAYROLL!$D779,ADJ!A$1:A$500,0),MATCH(PAYROLL!ED$2,ADJ!$2:$2,0)),0)</f>
        <v/>
      </c>
      <c r="EE779">
        <f>IFERROR(INDEX(ADJ!$A$1:$BZ$1000,MATCH(PAYROLL!$D779,ADJ!A$1:A$500,0),MATCH(PAYROLL!EE$2,ADJ!$2:$2,0)),0)</f>
        <v/>
      </c>
      <c r="EF779">
        <f>IFERROR(INDEX(ADJ!$A$1:$BZ$1000,MATCH(PAYROLL!$D779,ADJ!A$1:A$500,0),MATCH(PAYROLL!EF$2,ADJ!$2:$2,0)),0)</f>
        <v/>
      </c>
      <c r="EG779">
        <f>IFERROR(INDEX(ADJ!$A$1:$BZ$1000,MATCH(PAYROLL!$D779,ADJ!A$1:A$500,0),MATCH(PAYROLL!EG$2,ADJ!$2:$2,0)),0)</f>
        <v/>
      </c>
      <c r="EH779">
        <f>IFERROR(INDEX(ADJ!$A$1:$BZ$1000,MATCH(PAYROLL!$D779,ADJ!A$1:A$500,0),MATCH(PAYROLL!EH$2,ADJ!$2:$2,0)),0)</f>
        <v/>
      </c>
      <c r="EI779">
        <f>IFERROR(INDEX(ADJ!$A$1:$BZ$1000,MATCH(PAYROLL!D779,ADJ!A$1:A$500,0),MATCH(PAYROLL!EI$2,ADJ!$2:$2,0)),0)</f>
        <v/>
      </c>
      <c r="EJ779">
        <f>IFERROR(INDEX(ADJ!$A$1:$BZ$1000,MATCH(PAYROLL!$D779,ADJ!A$1:A$500,0),MATCH(PAYROLL!EJ$2,ADJ!$2:$2,0)),0)</f>
        <v/>
      </c>
      <c r="EK779">
        <f>SUM(DZ779:EJ779)</f>
        <v/>
      </c>
    </row>
    <row r="780">
      <c r="A780" t="n">
        <v>778</v>
      </c>
      <c r="B780" t="inlineStr">
        <is>
          <t>Triệu Văn Trường</t>
        </is>
      </c>
      <c r="D780" t="inlineStr">
        <is>
          <t>150583-02</t>
        </is>
      </c>
      <c r="S780">
        <f>IFERROR(INDEX(PIS!$A$1:$BZ$1000,MATCH($D780,PIS!C$1:C$500,0),MATCH("Lương CB tháng trước",PIS!$1:$1,0)),0)</f>
        <v/>
      </c>
      <c r="T780">
        <f>IFERROR(INDEX(PIS!$A$1:$BZ$1000,MATCH($D780,PIS!C$1:C$500,0),MATCH("Lương CB hiện tại",PIS!$1:$1,0)),0)</f>
        <v/>
      </c>
      <c r="U780">
        <f>IFERROR(INDEX(PIS!$A$1:$BZ$1000,MATCH($D780,PIS!C$1:C$500,0),MATCH("Lương đóng BHBB",PIS!$1:$1,0)),0)</f>
        <v/>
      </c>
      <c r="V780">
        <f>IFERROR(INDEX(PIS!$A$1:$BZ$1000,MATCH($D780,PIS!C$1:C$500,0),MATCH(V$2,PIS!$2:$2,0)),0)</f>
        <v/>
      </c>
      <c r="W780">
        <f>IFERROR(INDEX(PIS!$A$1:$BZ$1000,MATCH($D780,PIS!C$1:C$500,0),MATCH(W$2,PIS!$2:$2,0)),0)</f>
        <v/>
      </c>
      <c r="X780">
        <f>IFERROR(INDEX(PIS!$A$1:$BZ$1000,MATCH($D780,PIS!C$1:C$500,0),MATCH(X$2,PIS!$2:$2,0)),0)</f>
        <v/>
      </c>
      <c r="Y780">
        <f>IFERROR(INDEX(PIS!$A$1:$BZ$1000,MATCH($D780,PIS!C$1:C$500,0),MATCH(Y$2,PIS!$2:$2,0)),0)</f>
        <v/>
      </c>
      <c r="Z780">
        <f>IFERROR(INDEX(PIS!$A$1:$BZ$1000,MATCH($D780,PIS!C$1:C$500,0),MATCH(Z$2,PIS!$2:$2,0)),0)</f>
        <v/>
      </c>
      <c r="AA780">
        <f>IFERROR(INDEX(PIS!$A$1:$BZ$1000,MATCH($D780,PIS!C$1:C$500,0),MATCH(AA$2,PIS!$2:$2,0)),0)</f>
        <v/>
      </c>
      <c r="AB780">
        <f>IFERROR(INDEX(PIS!$A$1:$BZ$1000,MATCH($D780,PIS!C$1:C$500,0),MATCH(AB$2,PIS!$2:$2,0)),0)</f>
        <v/>
      </c>
      <c r="AC780">
        <f>SUM(V780:AB780)</f>
        <v/>
      </c>
      <c r="AD780">
        <f>IFERROR(INDEX(TIMESHEET!$A$1:$AI$5000,MATCH($D780,TIMESHEET!A$1:A$500,0),MATCH("T100",TIMESHEET!$2:$2,0))-2,0)</f>
        <v/>
      </c>
      <c r="AE780">
        <f>IFERROR(INDEX(TIMESHEET!$A$1:$AI$5000,MATCH($D780,TIMESHEET!A$1:A$500,0),MATCH("T202",TIMESHEET!$2:$2,0)),0)</f>
        <v/>
      </c>
      <c r="AF780">
        <f>IFERROR(INDEX(TIMESHEET!$A$1:$AI$5000,MATCH($D780,TIMESHEET!A$1:A$500,0),MATCH("T302",TIMESHEET!$2:$2,0)),0)</f>
        <v/>
      </c>
      <c r="AG780">
        <f>IFERROR(INDEX(TIMESHEET!$A$1:$AI$5000,MATCH($D780,TIMESHEET!A$1:A$500,0),MATCH("T406",TIMESHEET!$2:$2,0)),0)</f>
        <v/>
      </c>
      <c r="AH780">
        <f>AE780+AG780</f>
        <v/>
      </c>
      <c r="AI780">
        <f>IFERROR(INDEX(TIMESHEET!$A$1:$AI$5000,MATCH($D780,TIMESHEET!A$1:A$500,0),MATCH("T701",TIMESHEET!$2:$2,0)),0)</f>
        <v/>
      </c>
      <c r="AJ780">
        <f>IFERROR(INDEX(TIMESHEET!$A$1:$AI$5000,MATCH($D780,TIMESHEET!B$1:B$500,0),MATCH("T320",TIMESHEET!$2:$2,0)),0)</f>
        <v/>
      </c>
      <c r="AK780">
        <f>IFERROR(IF(LEFT(INDEX(PIS!O$1:O$500,MATCH(D780,PIS!C$1:C$500)),1)="M",T780/AD780*SUM(AE780:AG780),T780*AD780),0)</f>
        <v/>
      </c>
      <c r="AL780">
        <f>IFERROR(INDEX(ADJ!$A$1:$BZ$1000,MATCH(PAYROLL!D780,ADJ!A$1:A$500,0),MATCH(PAYROLL!AL$2,ADJ!$2:$2,0)),0)</f>
        <v/>
      </c>
      <c r="AM780">
        <f>SUM(AK780:AL780)</f>
        <v/>
      </c>
      <c r="AN780">
        <f>IFERROR(ROUND(V780/$AD780*$AH780,0),0)</f>
        <v/>
      </c>
      <c r="AO780">
        <f>IFERROR(ROUND(W780/$AD780*$AH780,0),0)</f>
        <v/>
      </c>
      <c r="AP780">
        <f>IFERROR(ROUND(X780/$AD780*$AE780,0),0)</f>
        <v/>
      </c>
      <c r="AQ780">
        <f>IFERROR(ROUND(Y780/$AD780*$AH780,0),0)</f>
        <v/>
      </c>
      <c r="AR780">
        <f>IFERROR(ROUND(Z780/$AD780*$AH780,0),0)</f>
        <v/>
      </c>
      <c r="AS780">
        <f>IFERROR(ROUND(AA780/$AD780*$AH780,0),0)</f>
        <v/>
      </c>
      <c r="AT780">
        <f>IFERROR(IF((AE780+AF780+AG780)&gt;13,AB780,ROUND(AB780/AD780*AH780,0)),0)</f>
        <v/>
      </c>
      <c r="AU780">
        <f>IFERROR(INDEX(ADJ!$A$1:$BZ$1000,MATCH(PAYROLL!D780,ADJ!A$1:A$500,0),MATCH(PAYROLL!AU$2,ADJ!$2:$2,0)),0)</f>
        <v/>
      </c>
      <c r="AV780">
        <f>ROUND(SUM(AN780:AU780),0)</f>
        <v/>
      </c>
      <c r="AW780">
        <f>IFERROR(INDEX(TIMESHEET!$A$1:$AI$5000,MATCH(PAYROLL!D780,TIMESHEET!A$1:A$500,0),MATCH("T620",TIMESHEET!$2:$2,0)),0)</f>
        <v/>
      </c>
      <c r="AX780">
        <f>IFERROR(INDEX(TIMESHEET!$A$1:$AI$5000,MATCH(PAYROLL!D780,TIMESHEET!A$1:A$500,0),MATCH("T601",TIMESHEET!$2:$2,0)),0)</f>
        <v/>
      </c>
      <c r="AY780">
        <f>IFERROR(INDEX(TIMESHEET!$A$1:$AI$5000,MATCH(PAYROLL!D780,TIMESHEET!A$1:A$500,0),MATCH("T602",TIMESHEET!$2:$2,0)),0)</f>
        <v/>
      </c>
      <c r="AZ780">
        <f>IFERROR(INDEX(TIMESHEET!$A$1:$AI$5000,MATCH(PAYROLL!D780,TIMESHEET!A$1:A$500,0),MATCH("T603",TIMESHEET!$2:$2,0)),0)</f>
        <v/>
      </c>
      <c r="BA780">
        <f>IFERROR(INDEX(TIMESHEET!$A$1:$AI$5000,MATCH(PAYROLL!D780,TIMESHEET!A$1:A$500,0),MATCH("T611",TIMESHEET!$2:$2,0)),0)</f>
        <v/>
      </c>
      <c r="BB780">
        <f>IFERROR(INDEX(TIMESHEET!$A$1:$AI$5000,MATCH(PAYROLL!D780,TIMESHEET!A$1:A$500,0),MATCH("T612",TIMESHEET!$2:$2,0)),0)</f>
        <v/>
      </c>
      <c r="BC780">
        <f>IFERROR(INDEX(TIMESHEET!$A$1:$AI$5000,MATCH(PAYROLL!D780,TIMESHEET!A$1:A$500,0),MATCH("T613",TIMESHEET!$2:$2,0)),0)</f>
        <v/>
      </c>
      <c r="BD780">
        <f>IFERROR(INDEX(TIMESHEET!$A$1:$AI$5000,MATCH(PAYROLL!D780,TIMESHEET!A$1:A$500,0),MATCH("T500",TIMESHEET!$2:$2,0)),0)</f>
        <v/>
      </c>
      <c r="BE780">
        <f>IFERROR(IF(LEFT(INDEX(PIS!O$1:O$500,MATCH(D780,PIS!C$1:C$500)),1)="M",T780/AD780/8*(AW780+AX780*1.5+AY780*2+AZ780*3+BA780*2.1+BB780*2.7+BC780*3.9+BD780*0.3),T780/8*(AW780+AX780*1.5+AY780*2+AZ780*3+BA780*2.1+BB780*2.7+BC780*3.9+BD780*0.3)),0)</f>
        <v/>
      </c>
      <c r="BF780">
        <f>IFERROR(INDEX(ADJ!$A$1:$BZ$1000,MATCH(PAYROLL!$D780,ADJ!A$1:A$500,0),MATCH(PAYROLL!BF$2,ADJ!$2:$2,0)),0)</f>
        <v/>
      </c>
      <c r="BG780">
        <f>IFERROR(INDEX(ADJ!$A$1:$BZ$1000,MATCH(PAYROLL!D780,ADJ!A$1:A$500,0),MATCH(PAYROLL!BG$2,ADJ!$2:$2,0)),0)</f>
        <v/>
      </c>
      <c r="BH780">
        <f>IFERROR(INDEX(ADJ!$A$1:$BZ$1000,MATCH(PAYROLL!D780,ADJ!A$1:A$500,0),MATCH(PAYROLL!BH$2,ADJ!$2:$2,0)),0)</f>
        <v/>
      </c>
      <c r="BI780">
        <f>IFERROR(INDEX(ADJ!$A$1:$BZ$1000,MATCH(PAYROLL!D780,ADJ!A$1:A$500,0),MATCH(PAYROLL!BI$2,ADJ!$2:$2,0)),0)</f>
        <v/>
      </c>
      <c r="BJ780">
        <f>IFERROR(INDEX(ADJ!$A$1:$BZ$1000,MATCH(PAYROLL!D780,ADJ!A$1:A$500,0),MATCH(PAYROLL!BJ$2,ADJ!$2:$2,0)),0)</f>
        <v/>
      </c>
      <c r="BK780">
        <f>SUM(BF780:BJ780)</f>
        <v/>
      </c>
      <c r="BL780">
        <f>IFERROR(INDEX(ADJ!$A$1:$BZ$1000,MATCH(PAYROLL!D780,ADJ!A$1:A$500,0),MATCH(PAYROLL!BL$2,ADJ!$2:$2,0)),0)</f>
        <v/>
      </c>
      <c r="BM780">
        <f>IFERROR(INDEX(ADJ!$A$1:$BZ$1000,MATCH(PAYROLL!D780,ADJ!A$1:A$500,0),MATCH(PAYROLL!BM$2,ADJ!$2:$2,0)),0)</f>
        <v/>
      </c>
      <c r="BN780">
        <f>IFERROR(INDEX(ADJ!$A$1:$BZ$1000,MATCH(PAYROLL!D780,ADJ!A$1:A$500,0),MATCH(PAYROLL!BN$2,ADJ!$2:$2,0)),0)</f>
        <v/>
      </c>
      <c r="BO780">
        <f>IFERROR(INDEX(ADJ!$A$1:$BZ$1000,MATCH(PAYROLL!D780,ADJ!A$1:A$500,0),MATCH(PAYROLL!BO$2,ADJ!$2:$2,0)),0)</f>
        <v/>
      </c>
      <c r="BP780">
        <f>SUM(AM780,AV780,BE780,BK780,BL780:BO780)</f>
        <v/>
      </c>
      <c r="BQ780">
        <f>BO780</f>
        <v/>
      </c>
      <c r="BR780">
        <f>IFERROR(ROUND(IF(LEFT(INDEX(PIS!O$1:O$500,MATCH(D780,PIS!C$1:C$500)),1)="D",T780/8*(BD780*0.3),IF(LEFT(INDEX(PIS!O$1:O$500,MATCH(D780,PIS!C$1:C$500)),1)="H",T780*($BD780*0.3),T780/$AD780/8*($BD780*0.3))),0),0)</f>
        <v/>
      </c>
      <c r="BS780">
        <f>IF(AP780&lt;1,0,MIN(AP780,730000))</f>
        <v/>
      </c>
      <c r="BT780">
        <f>IFERROR(ROUND((BE780-SUM(AW780:BC780)*T780/AD780/8),0)-BR780,0)</f>
        <v/>
      </c>
      <c r="BU780">
        <f>AO780</f>
        <v/>
      </c>
      <c r="BV780">
        <f>SUM(BQ780:BU780)</f>
        <v/>
      </c>
      <c r="BW780">
        <f>BP780-BV780</f>
        <v/>
      </c>
      <c r="BX780">
        <f>IFERROR(IF(RIGHT(INDEX(PIS!O$1:O$500,MATCH(D780,PIS!C$1:C$500)),5)="Gross",MIN(U780+V780,VLOOKUP("R700",TSC!B:C,2,0)*VLOOKUP("R101",TSC!B:C,2,0))*VLOOKUP("R701",TSC!B:C,2,0)%,0),0)</f>
        <v/>
      </c>
      <c r="BY780">
        <f>IFERROR(IF(RIGHT(INDEX(PIS!O$1:O$500,MATCH(D780,PIS!C$1:C$500)),5)="Gross",MIN(U780+V780,VLOOKUP("R700",TSC!B:C,2,0)*VLOOKUP("R101",TSC!B:C,2,0))*VLOOKUP("T704",TSC!B:C,2,0)%,0),0)</f>
        <v/>
      </c>
      <c r="BZ780">
        <f>IFERROR(IF(RIGHT(INDEX(PIS!O$1:O$500,MATCH(D780,PIS!C$1:C$500)),5)="Gross",MIN(U780+V780,VLOOKUP("R700",TSC!B:C,2,0)*VLOOKUP("1",TSC!F:G,2,0))*VLOOKUP("T705",TSC!B:C,2,0)%,0),0)</f>
        <v/>
      </c>
      <c r="CA780">
        <f>IFERROR(INDEX(ADJ!$A$1:$BZ$1000,MATCH(PAYROLL!D780,ADJ!A$1:A$500,0),MATCH(PAYROLL!CA$2,ADJ!$2:$2,0)),0)</f>
        <v/>
      </c>
      <c r="CB780">
        <f>IFERROR(INDEX(ADJ!$A$1:$BZ$1000,MATCH(PAYROLL!D780,ADJ!A$1:A$500,0),MATCH(PAYROLL!CB$2,ADJ!$2:$2,0)),0)</f>
        <v/>
      </c>
      <c r="CC780">
        <f>SUM(BX780:CB780)</f>
        <v/>
      </c>
      <c r="CD780">
        <f>IFERROR(INDEX(PIS!$A$1:$BZ$1000,MATCH(PAYROLL!D780,PIS!C$1:C$500,0),MATCH(PAYROLL!CD$1,PIS!$1:$1,0)),0)</f>
        <v/>
      </c>
      <c r="CE780">
        <f>IFERROR(IF(OR(INDEX(PIS!P$1:P$500,MATCH(D780,PIS!C$1:C$500,0))="LT2",INDEX(PIS!P$1:P$500,MATCH(D780,PIS!C$1:C$500,0))="P10"),0,SUM(CC780,CD780*VLOOKUP("R601",TSC!B:C,2,0),VLOOKUP("R602",TSC!B:C,2,0))),0)</f>
        <v/>
      </c>
      <c r="CF780">
        <f>MAX(BW780-CE780,0)</f>
        <v/>
      </c>
      <c r="CG780">
        <f>IFERROR(IF(OR(RIGHT(INDEX(PIS!P$1:P$500,MATCH(D780,PIS!C$1:C$500)),5)="P10",RIGHT(INDEX(PIS!P$1:P$500,MATCH(D780,PIS!C$1:C$500)),5)="CK"),0,IF(CF780&lt;=5000000,CF780*5%,IF(CF780&lt;=10000000,CF780*10%-250000,IF(CF780&lt;=18000000,CF780*15%-750000,IF(CF780&lt;=32000000,CF780*20%-1650000,IF(CF780&lt;=52000000,CF780*25%-3250000,IF(CF780&lt;=80000000,BH780*30%-5850000,CF780*35%-9850000))))))),0)</f>
        <v/>
      </c>
      <c r="CH780">
        <f>IFERROR(IF(OR(INDEX(PIS!P$1:P$500,MATCH(D780,PIS!C$1:C$500))="LT",INDEX(PIS!P$1:P$500,MATCH(D780,PIS!C$1:C$500))="CK"),0,IF(CF780&lt;2000000,0,CF780*10%)),0)</f>
        <v/>
      </c>
      <c r="CI780">
        <f>IFERROR(INDEX(ADJ!$A$1:$BZ$1000,MATCH(PAYROLL!D780,ADJ!A$1:A$500,0),MATCH(PAYROLL!CI$2,ADJ!$2:$2,0)),0)</f>
        <v/>
      </c>
      <c r="CJ780">
        <f>IFERROR(INDEX(ADJ!$A$1:$BZ$1000,MATCH(PAYROLL!D780,ADJ!A$1:A$500,0),MATCH(PAYROLL!CJ$2,ADJ!$2:$2,0)),0)</f>
        <v/>
      </c>
      <c r="CK780">
        <f>IFERROR(INDEX(ADJ!$A$1:$BZ$1000,MATCH(PAYROLL!D780,ADJ!A$1:A$500,0),MATCH(PAYROLL!CK$2,ADJ!$2:$2,0)),0)</f>
        <v/>
      </c>
      <c r="CL780">
        <f>SUM(CG780:CK780)</f>
        <v/>
      </c>
      <c r="CM780">
        <f>ROUND(SUM(CH780:CK780),0)</f>
        <v/>
      </c>
      <c r="CN780">
        <f>IFERROR(INDEX(CSDA!D$1:D$500,MATCH($CN$2,CSDA!C$1:C$500,0))*INDEX(PIS!V$1:V$500,MATCH(D780,PIS!C$1:C$500))+INDEX(ADJ!$A$1:$BZ$1000,MATCH(PAYROLL!D780,ADJ!A$1:A$500,0),MATCH(PAYROLL!CN$2,ADJ!$2:$2,0)),0)</f>
        <v/>
      </c>
      <c r="CO780">
        <f>IFERROR(INDEX(ADJ!$A$1:$BZ$1000,MATCH(PAYROLL!D780,ADJ!A$1:A$500,0),MATCH(PAYROLL!CO$2,ADJ!$2:$2,0)),0)</f>
        <v/>
      </c>
      <c r="CP780">
        <f>IFERROR(INDEX(ADJ!$A$1:$BZ$1000,MATCH(PAYROLL!D780,ADJ!A$1:A$500,0),MATCH(PAYROLL!CP$2,ADJ!$2:$2,0)),0)</f>
        <v/>
      </c>
      <c r="CQ780">
        <f>BP780-CL780-CI780-CM780-CN780-CO780-CP780-CC780</f>
        <v/>
      </c>
      <c r="CR780">
        <f>IFERROR(IF(RIGHT(INDEX(PIS!O$1:O$500,MATCH(D780,PIS!C$1:C$500,0)),5)="Gross",MIN(U780+V780,VLOOKUP("R700",TSC!B:C,2,0)*VLOOKUP("R101",TSC!B:C,2,0))*(VLOOKUP("T711",TSC!B:C,2,0)+VLOOKUP("T712",TSC!B:C,2,0))%,MIN(T780+V780,VLOOKUP("R700",TSC!B:C,2,0)*VLOOKUP("R101",TSC!B:C,2,0))*(VLOOKUP("T711",TSC!B:C,2,0)+VLOOKUP("T712",TSC!B:C,2,0)+VLOOKUP("R701",TSC!B:C,2,0))%),0)</f>
        <v/>
      </c>
      <c r="CS780">
        <f>IFERROR(IF(RIGHT(INDEX(PIS!O$1:O$500,MATCH(D780,PIS!C$1:C$500,0)),5)="Gross",MIN(U780+V780,VLOOKUP("R700",TSC!B:C,2,0)*VLOOKUP("R101",TSC!B:C,2,0))*(VLOOKUP("T714",TSC!B:C,2,0))%,MIN(T780+V780,VLOOKUP("R700",TSC!B:C,2,0)*VLOOKUP("R101",TSC!B:C,2,0))*(VLOOKUP("T704",TSC!B:C,2,0)+VLOOKUP("T714",TSC!B:C,2,0))%),0)</f>
        <v/>
      </c>
      <c r="CT780">
        <f>IFERROR(IF(RIGHT(INDEX(PIS!O$1:O$500,MATCH(D780,PIS!C$1:C$500,0)),5)="Gross",MIN(U780+V780,VLOOKUP("R700",TSC!B:C,2,0)*VLOOKUP("R101",TSC!B:C,2,0))*VLOOKUP("T705",TSC!B:C,2,0)%,MIN(T780+V780,VLOOKUP("R700",TSC!B:C,2,0)*VLOOKUP("R101",TSC!B:C,2,0))*VLOOKUP("T705",TSC!B:C,2,0)%),0)</f>
        <v/>
      </c>
      <c r="CU780">
        <f>IFERROR(IF(RIGHT(INDEX(PIS!O$1:O$500,MATCH(D780,PIS!C$1:C$500,0)),5)="Gross",MIN(U780+V780,VLOOKUP("R700",TSC!B:C,2,0)*VLOOKUP("R101",TSC!B:C,2,0))*(VLOOKUP("T713",TSC!B:C,2,0))%,MIN(T780+V780,VLOOKUP("R700",TSC!B:C,2,0)*VLOOKUP("R101",TSC!B:C,2,0))*(VLOOKUP("T713",TSC!B:C,2,0))%),0)</f>
        <v/>
      </c>
      <c r="CV780">
        <f>IFERROR(INDEX(ADJ!$A$1:$BZ$1000,MATCH(PAYROLL!D780,ADJ!A$1:A$500,0),MATCH(PAYROLL!CV$2,ADJ!$2:$2,0)),0)</f>
        <v/>
      </c>
      <c r="CW780">
        <f>IFERROR(INDEX(ADJ!$A$1:$BZ$1000,MATCH(PAYROLL!D780,ADJ!A$1:A$500,0),MATCH(PAYROLL!CW$2,ADJ!$2:$2,0)),0)</f>
        <v/>
      </c>
      <c r="CX780">
        <f>SUM(CR780:CW780)</f>
        <v/>
      </c>
      <c r="CY780">
        <f>ROUND(IF(CR780&gt;0,T780+V780*VLOOKUP("R202",TSC!$B$1:$C$500,2,0),0),0)</f>
        <v/>
      </c>
      <c r="CZ780">
        <f>IFERROR(INDEX(CSDA!D$1:D$500,MATCH($CZ$2,CSDA!C$1:C$500,0)),0)</f>
        <v/>
      </c>
      <c r="DA780">
        <f>ROUND(T780*0.7%,0)</f>
        <v/>
      </c>
      <c r="DB780">
        <f>ROUND(T780/12,0)</f>
        <v/>
      </c>
      <c r="DC780">
        <f ref="DC780" t="array">IFERROR(INDEX(CSDA!D$1:D$500,MATCH("Trích giữ"&amp;PAYROLL!DC$2,CSDA!A$1:A$500&amp;CSDA!C$1:C$500,0)),0)</f>
        <v/>
      </c>
      <c r="DD780">
        <f ref="DD780" t="array">IFERROR(INDEX(CSDA!D$1:D$500,MATCH("Trích giữ"&amp;PAYROLL!DD$2,CSDA!A$1:A$500&amp;CSDA!C$1:C$500,0)),0)</f>
        <v/>
      </c>
      <c r="DE780">
        <f ref="DE780" t="array">IFERROR(INDEX(CSDA!D$1:D$500,MATCH("Trích giữ"&amp;PAYROLL!DE$2,CSDA!A$1:A$500&amp;CSDA!C$1:C$500,0)),0)</f>
        <v/>
      </c>
      <c r="DF780">
        <f>IFERROR(INDEX(CSDA!D$1:D$500,MATCH(PAYROLL!DF$2,CSDA!C$1:C$500,0)),0)</f>
        <v/>
      </c>
      <c r="DG780">
        <f ref="DG780" t="array">IFERROR(INDEX(CSDA!D$1:D$500,MATCH("Trích giữ"&amp;PAYROLL!DG$2,CSDA!A$1:A$500&amp;CSDA!C$1:C$500,0)),0)</f>
        <v/>
      </c>
      <c r="DH780">
        <f>ROUND(T780/26,0)</f>
        <v/>
      </c>
      <c r="DI780">
        <f ref="DI780" t="array">IFERROR(INDEX(CSDA!D$1:D$500,MATCH("Trích giữ"&amp;PAYROLL!DI$2,CSDA!A$1:A$500&amp;CSDA!C$1:C$500,0)),0)</f>
        <v/>
      </c>
      <c r="DJ780">
        <f>IF(U780=0,T780*21.5%-BL780,0)</f>
        <v/>
      </c>
      <c r="DK780">
        <f ref="DK780" t="array">IFERROR(INDEX(CSDA!D$1:D$500,MATCH("Trích giữ"&amp;PAYROLL!DK$2,CSDA!A$1:A$500&amp;CSDA!C$1:C$500,0)),0)</f>
        <v/>
      </c>
      <c r="DL780">
        <f>IFERROR(INDEX(CSDA!D$1:D$500,MATCH(PAYROLL!DL$2,CSDA!C$1:C$500,0))/12,0)</f>
        <v/>
      </c>
      <c r="DM780">
        <f>SUM(DB780:DL780)</f>
        <v/>
      </c>
      <c r="DN780">
        <f>IFERROR(INDEX(ADJ!$A$1:$BZ$1000,MATCH(PAYROLL!D780,ADJ!A$1:A$500,0),MATCH(PAYROLL!DN$2,ADJ!$2:$2,0)),0)</f>
        <v/>
      </c>
      <c r="DO780">
        <f>IFERROR(SUM(BP780,DM780:DN780,CX780:DA780)-DT780,0)</f>
        <v/>
      </c>
      <c r="DP780">
        <f ref="DP780" t="array">SUM(BW780*IFERROR(INDEX(CSDA!D$1:D$500,MATCH(BW$2,CSDA!C$1:C$500,0)),0)%,CX780*IFERROR(INDEX(CSDA!D$1:D$500,MATCH(CX$2,CSDA!C$1:C$500,0)),0)%,DA780*IFERROR(INDEX(CSDA!D$1:D$500,MATCH(DA$2,CSDA!C$1:C$500,0)),0)%,DB780*IFERROR(INDEX(CSDA!D$1:D$500,MATCH(DB$2,CSDA!C$1:C$500,0)),0)%,DF780*IFERROR(INDEX(CSDA!D$1:D$500,MATCH("Phí dịch vụ"&amp;PAYROLL!DF$2,CSDA!A$1:A$500&amp;CSDA!C$1:C$500,0)),0)%,DC780*IFERROR(INDEX(CSDA!D$1:D$500,MATCH("Phí dịch vụ"&amp;PAYROLL!DC$2,CSDA!A$1:A$500&amp;CSDA!C$1:C$500,0)),0)%,DH780*IFERROR(INDEX(CSDA!D$1:D$500,MATCH("Phí dịch vụ"&amp;PAYROLL!DH$2,CSDA!A$1:A$500&amp;CSDA!C$1:C$500,0)),0)%,DJ780*IFERROR(INDEX(CSDA!D$1:D$500,MATCH("Phí dịch vụ"&amp;PAYROLL!DJ$2,CSDA!A$1:A$500&amp;CSDA!C$1:C$500,0)),0)%,BN780*IFERROR(INDEX(CSDA!D$1:D$500,MATCH(BN$2,CSDA!C$1:C$500,0)),0)%)-BN780*7%</f>
        <v/>
      </c>
      <c r="DQ780">
        <f>IFERROR(INDEX(ADJ!$A$1:$BZ$1000,MATCH(PAYROLL!D780,ADJ!A$1:A$500,0),MATCH(PAYROLL!DQ$2,ADJ!$2:$2,0)),0)</f>
        <v/>
      </c>
      <c r="DR780">
        <f>IFERROR(INDEX(ADJ!$A$1:$BZ$1000,MATCH(PAYROLL!D780,ADJ!A$1:A$500,0),MATCH(PAYROLL!DR$2,ADJ!$2:$2,0)),0)</f>
        <v/>
      </c>
      <c r="DS780">
        <f>SUM(DP780:DR780)</f>
        <v/>
      </c>
      <c r="DT780">
        <f>EK780</f>
        <v/>
      </c>
      <c r="DU780">
        <f>SUM(DO780:DR780)</f>
        <v/>
      </c>
      <c r="DV780">
        <f>ROUND(DU780*0.1,0)</f>
        <v/>
      </c>
      <c r="DW780">
        <f>DU780+DV780</f>
        <v/>
      </c>
      <c r="DZ780">
        <f>IFERROR(INDEX(ADJ!$A$1:$BZ$1000,MATCH(PAYROLL!$D780,ADJ!A$1:A$500,0),MATCH(PAYROLL!DZ$2,ADJ!$2:$2,0)),0)</f>
        <v/>
      </c>
      <c r="EA780">
        <f>IFERROR(INDEX(ADJ!$A$1:$BZ$1000,MATCH(PAYROLL!$D780,ADJ!A$1:A$500,0),MATCH(PAYROLL!EA$2,ADJ!$2:$2,0)),0)</f>
        <v/>
      </c>
      <c r="EB780">
        <f>IFERROR(INDEX(ADJ!$A$1:$BZ$1000,MATCH(PAYROLL!$D780,ADJ!A$1:A$500,0),MATCH(PAYROLL!EB$2,ADJ!$2:$2,0)),0)</f>
        <v/>
      </c>
      <c r="EC780">
        <f>IFERROR(INDEX(ADJ!$A$1:$BZ$1000,MATCH(PAYROLL!$D780,ADJ!A$1:A$500,0),MATCH(PAYROLL!EC$2,ADJ!$2:$2,0)),0)</f>
        <v/>
      </c>
      <c r="ED780">
        <f>IFERROR(INDEX(ADJ!$A$1:$BZ$1000,MATCH(PAYROLL!$D780,ADJ!A$1:A$500,0),MATCH(PAYROLL!ED$2,ADJ!$2:$2,0)),0)</f>
        <v/>
      </c>
      <c r="EE780">
        <f>IFERROR(INDEX(ADJ!$A$1:$BZ$1000,MATCH(PAYROLL!$D780,ADJ!A$1:A$500,0),MATCH(PAYROLL!EE$2,ADJ!$2:$2,0)),0)</f>
        <v/>
      </c>
      <c r="EF780">
        <f>IFERROR(INDEX(ADJ!$A$1:$BZ$1000,MATCH(PAYROLL!$D780,ADJ!A$1:A$500,0),MATCH(PAYROLL!EF$2,ADJ!$2:$2,0)),0)</f>
        <v/>
      </c>
      <c r="EG780">
        <f>IFERROR(INDEX(ADJ!$A$1:$BZ$1000,MATCH(PAYROLL!$D780,ADJ!A$1:A$500,0),MATCH(PAYROLL!EG$2,ADJ!$2:$2,0)),0)</f>
        <v/>
      </c>
      <c r="EH780">
        <f>IFERROR(INDEX(ADJ!$A$1:$BZ$1000,MATCH(PAYROLL!$D780,ADJ!A$1:A$500,0),MATCH(PAYROLL!EH$2,ADJ!$2:$2,0)),0)</f>
        <v/>
      </c>
      <c r="EI780">
        <f>IFERROR(INDEX(ADJ!$A$1:$BZ$1000,MATCH(PAYROLL!D780,ADJ!A$1:A$500,0),MATCH(PAYROLL!EI$2,ADJ!$2:$2,0)),0)</f>
        <v/>
      </c>
      <c r="EJ780">
        <f>IFERROR(INDEX(ADJ!$A$1:$BZ$1000,MATCH(PAYROLL!$D780,ADJ!A$1:A$500,0),MATCH(PAYROLL!EJ$2,ADJ!$2:$2,0)),0)</f>
        <v/>
      </c>
      <c r="EK780">
        <f>SUM(DZ780:EJ780)</f>
        <v/>
      </c>
    </row>
    <row r="781">
      <c r="A781" t="n">
        <v>779</v>
      </c>
      <c r="B781" t="inlineStr">
        <is>
          <t>Lý Văn Tuấn</t>
        </is>
      </c>
      <c r="D781" t="inlineStr">
        <is>
          <t>153280-02</t>
        </is>
      </c>
      <c r="S781">
        <f>IFERROR(INDEX(PIS!$A$1:$BZ$1000,MATCH($D781,PIS!C$1:C$500,0),MATCH("Lương CB tháng trước",PIS!$1:$1,0)),0)</f>
        <v/>
      </c>
      <c r="T781">
        <f>IFERROR(INDEX(PIS!$A$1:$BZ$1000,MATCH($D781,PIS!C$1:C$500,0),MATCH("Lương CB hiện tại",PIS!$1:$1,0)),0)</f>
        <v/>
      </c>
      <c r="U781">
        <f>IFERROR(INDEX(PIS!$A$1:$BZ$1000,MATCH($D781,PIS!C$1:C$500,0),MATCH("Lương đóng BHBB",PIS!$1:$1,0)),0)</f>
        <v/>
      </c>
      <c r="V781">
        <f>IFERROR(INDEX(PIS!$A$1:$BZ$1000,MATCH($D781,PIS!C$1:C$500,0),MATCH(V$2,PIS!$2:$2,0)),0)</f>
        <v/>
      </c>
      <c r="W781">
        <f>IFERROR(INDEX(PIS!$A$1:$BZ$1000,MATCH($D781,PIS!C$1:C$500,0),MATCH(W$2,PIS!$2:$2,0)),0)</f>
        <v/>
      </c>
      <c r="X781">
        <f>IFERROR(INDEX(PIS!$A$1:$BZ$1000,MATCH($D781,PIS!C$1:C$500,0),MATCH(X$2,PIS!$2:$2,0)),0)</f>
        <v/>
      </c>
      <c r="Y781">
        <f>IFERROR(INDEX(PIS!$A$1:$BZ$1000,MATCH($D781,PIS!C$1:C$500,0),MATCH(Y$2,PIS!$2:$2,0)),0)</f>
        <v/>
      </c>
      <c r="Z781">
        <f>IFERROR(INDEX(PIS!$A$1:$BZ$1000,MATCH($D781,PIS!C$1:C$500,0),MATCH(Z$2,PIS!$2:$2,0)),0)</f>
        <v/>
      </c>
      <c r="AA781">
        <f>IFERROR(INDEX(PIS!$A$1:$BZ$1000,MATCH($D781,PIS!C$1:C$500,0),MATCH(AA$2,PIS!$2:$2,0)),0)</f>
        <v/>
      </c>
      <c r="AB781">
        <f>IFERROR(INDEX(PIS!$A$1:$BZ$1000,MATCH($D781,PIS!C$1:C$500,0),MATCH(AB$2,PIS!$2:$2,0)),0)</f>
        <v/>
      </c>
      <c r="AC781">
        <f>SUM(V781:AB781)</f>
        <v/>
      </c>
      <c r="AD781">
        <f>IFERROR(INDEX(TIMESHEET!$A$1:$AI$5000,MATCH($D781,TIMESHEET!A$1:A$500,0),MATCH("T100",TIMESHEET!$2:$2,0))-2,0)</f>
        <v/>
      </c>
      <c r="AE781">
        <f>IFERROR(INDEX(TIMESHEET!$A$1:$AI$5000,MATCH($D781,TIMESHEET!A$1:A$500,0),MATCH("T202",TIMESHEET!$2:$2,0)),0)</f>
        <v/>
      </c>
      <c r="AF781">
        <f>IFERROR(INDEX(TIMESHEET!$A$1:$AI$5000,MATCH($D781,TIMESHEET!A$1:A$500,0),MATCH("T302",TIMESHEET!$2:$2,0)),0)</f>
        <v/>
      </c>
      <c r="AG781">
        <f>IFERROR(INDEX(TIMESHEET!$A$1:$AI$5000,MATCH($D781,TIMESHEET!A$1:A$500,0),MATCH("T406",TIMESHEET!$2:$2,0)),0)</f>
        <v/>
      </c>
      <c r="AH781">
        <f>AE781+AG781</f>
        <v/>
      </c>
      <c r="AI781">
        <f>IFERROR(INDEX(TIMESHEET!$A$1:$AI$5000,MATCH($D781,TIMESHEET!A$1:A$500,0),MATCH("T701",TIMESHEET!$2:$2,0)),0)</f>
        <v/>
      </c>
      <c r="AJ781">
        <f>IFERROR(INDEX(TIMESHEET!$A$1:$AI$5000,MATCH($D781,TIMESHEET!B$1:B$500,0),MATCH("T320",TIMESHEET!$2:$2,0)),0)</f>
        <v/>
      </c>
      <c r="AK781">
        <f>IFERROR(IF(LEFT(INDEX(PIS!O$1:O$500,MATCH(D781,PIS!C$1:C$500)),1)="M",T781/AD781*SUM(AE781:AG781),T781*AD781),0)</f>
        <v/>
      </c>
      <c r="AL781">
        <f>IFERROR(INDEX(ADJ!$A$1:$BZ$1000,MATCH(PAYROLL!D781,ADJ!A$1:A$500,0),MATCH(PAYROLL!AL$2,ADJ!$2:$2,0)),0)</f>
        <v/>
      </c>
      <c r="AM781">
        <f>SUM(AK781:AL781)</f>
        <v/>
      </c>
      <c r="AN781">
        <f>IFERROR(ROUND(V781/$AD781*$AH781,0),0)</f>
        <v/>
      </c>
      <c r="AO781">
        <f>IFERROR(ROUND(W781/$AD781*$AH781,0),0)</f>
        <v/>
      </c>
      <c r="AP781">
        <f>IFERROR(ROUND(X781/$AD781*$AE781,0),0)</f>
        <v/>
      </c>
      <c r="AQ781">
        <f>IFERROR(ROUND(Y781/$AD781*$AH781,0),0)</f>
        <v/>
      </c>
      <c r="AR781">
        <f>IFERROR(ROUND(Z781/$AD781*$AH781,0),0)</f>
        <v/>
      </c>
      <c r="AS781">
        <f>IFERROR(ROUND(AA781/$AD781*$AH781,0),0)</f>
        <v/>
      </c>
      <c r="AT781">
        <f>IFERROR(IF((AE781+AF781+AG781)&gt;13,AB781,ROUND(AB781/AD781*AH781,0)),0)</f>
        <v/>
      </c>
      <c r="AU781">
        <f>IFERROR(INDEX(ADJ!$A$1:$BZ$1000,MATCH(PAYROLL!D781,ADJ!A$1:A$500,0),MATCH(PAYROLL!AU$2,ADJ!$2:$2,0)),0)</f>
        <v/>
      </c>
      <c r="AV781">
        <f>ROUND(SUM(AN781:AU781),0)</f>
        <v/>
      </c>
      <c r="AW781">
        <f>IFERROR(INDEX(TIMESHEET!$A$1:$AI$5000,MATCH(PAYROLL!D781,TIMESHEET!A$1:A$500,0),MATCH("T620",TIMESHEET!$2:$2,0)),0)</f>
        <v/>
      </c>
      <c r="AX781">
        <f>IFERROR(INDEX(TIMESHEET!$A$1:$AI$5000,MATCH(PAYROLL!D781,TIMESHEET!A$1:A$500,0),MATCH("T601",TIMESHEET!$2:$2,0)),0)</f>
        <v/>
      </c>
      <c r="AY781">
        <f>IFERROR(INDEX(TIMESHEET!$A$1:$AI$5000,MATCH(PAYROLL!D781,TIMESHEET!A$1:A$500,0),MATCH("T602",TIMESHEET!$2:$2,0)),0)</f>
        <v/>
      </c>
      <c r="AZ781">
        <f>IFERROR(INDEX(TIMESHEET!$A$1:$AI$5000,MATCH(PAYROLL!D781,TIMESHEET!A$1:A$500,0),MATCH("T603",TIMESHEET!$2:$2,0)),0)</f>
        <v/>
      </c>
      <c r="BA781">
        <f>IFERROR(INDEX(TIMESHEET!$A$1:$AI$5000,MATCH(PAYROLL!D781,TIMESHEET!A$1:A$500,0),MATCH("T611",TIMESHEET!$2:$2,0)),0)</f>
        <v/>
      </c>
      <c r="BB781">
        <f>IFERROR(INDEX(TIMESHEET!$A$1:$AI$5000,MATCH(PAYROLL!D781,TIMESHEET!A$1:A$500,0),MATCH("T612",TIMESHEET!$2:$2,0)),0)</f>
        <v/>
      </c>
      <c r="BC781">
        <f>IFERROR(INDEX(TIMESHEET!$A$1:$AI$5000,MATCH(PAYROLL!D781,TIMESHEET!A$1:A$500,0),MATCH("T613",TIMESHEET!$2:$2,0)),0)</f>
        <v/>
      </c>
      <c r="BD781">
        <f>IFERROR(INDEX(TIMESHEET!$A$1:$AI$5000,MATCH(PAYROLL!D781,TIMESHEET!A$1:A$500,0),MATCH("T500",TIMESHEET!$2:$2,0)),0)</f>
        <v/>
      </c>
      <c r="BE781">
        <f>IFERROR(IF(LEFT(INDEX(PIS!O$1:O$500,MATCH(D781,PIS!C$1:C$500)),1)="M",T781/AD781/8*(AW781+AX781*1.5+AY781*2+AZ781*3+BA781*2.1+BB781*2.7+BC781*3.9+BD781*0.3),T781/8*(AW781+AX781*1.5+AY781*2+AZ781*3+BA781*2.1+BB781*2.7+BC781*3.9+BD781*0.3)),0)</f>
        <v/>
      </c>
      <c r="BF781">
        <f>IFERROR(INDEX(ADJ!$A$1:$BZ$1000,MATCH(PAYROLL!$D781,ADJ!A$1:A$500,0),MATCH(PAYROLL!BF$2,ADJ!$2:$2,0)),0)</f>
        <v/>
      </c>
      <c r="BG781">
        <f>IFERROR(INDEX(ADJ!$A$1:$BZ$1000,MATCH(PAYROLL!D781,ADJ!A$1:A$500,0),MATCH(PAYROLL!BG$2,ADJ!$2:$2,0)),0)</f>
        <v/>
      </c>
      <c r="BH781">
        <f>IFERROR(INDEX(ADJ!$A$1:$BZ$1000,MATCH(PAYROLL!D781,ADJ!A$1:A$500,0),MATCH(PAYROLL!BH$2,ADJ!$2:$2,0)),0)</f>
        <v/>
      </c>
      <c r="BI781">
        <f>IFERROR(INDEX(ADJ!$A$1:$BZ$1000,MATCH(PAYROLL!D781,ADJ!A$1:A$500,0),MATCH(PAYROLL!BI$2,ADJ!$2:$2,0)),0)</f>
        <v/>
      </c>
      <c r="BJ781">
        <f>IFERROR(INDEX(ADJ!$A$1:$BZ$1000,MATCH(PAYROLL!D781,ADJ!A$1:A$500,0),MATCH(PAYROLL!BJ$2,ADJ!$2:$2,0)),0)</f>
        <v/>
      </c>
      <c r="BK781">
        <f>SUM(BF781:BJ781)</f>
        <v/>
      </c>
      <c r="BL781">
        <f>IFERROR(INDEX(ADJ!$A$1:$BZ$1000,MATCH(PAYROLL!D781,ADJ!A$1:A$500,0),MATCH(PAYROLL!BL$2,ADJ!$2:$2,0)),0)</f>
        <v/>
      </c>
      <c r="BM781">
        <f>IFERROR(INDEX(ADJ!$A$1:$BZ$1000,MATCH(PAYROLL!D781,ADJ!A$1:A$500,0),MATCH(PAYROLL!BM$2,ADJ!$2:$2,0)),0)</f>
        <v/>
      </c>
      <c r="BN781">
        <f>IFERROR(INDEX(ADJ!$A$1:$BZ$1000,MATCH(PAYROLL!D781,ADJ!A$1:A$500,0),MATCH(PAYROLL!BN$2,ADJ!$2:$2,0)),0)</f>
        <v/>
      </c>
      <c r="BO781">
        <f>IFERROR(INDEX(ADJ!$A$1:$BZ$1000,MATCH(PAYROLL!D781,ADJ!A$1:A$500,0),MATCH(PAYROLL!BO$2,ADJ!$2:$2,0)),0)</f>
        <v/>
      </c>
      <c r="BP781">
        <f>SUM(AM781,AV781,BE781,BK781,BL781:BO781)</f>
        <v/>
      </c>
      <c r="BQ781">
        <f>BO781</f>
        <v/>
      </c>
      <c r="BR781">
        <f>IFERROR(ROUND(IF(LEFT(INDEX(PIS!O$1:O$500,MATCH(D781,PIS!C$1:C$500)),1)="D",T781/8*(BD781*0.3),IF(LEFT(INDEX(PIS!O$1:O$500,MATCH(D781,PIS!C$1:C$500)),1)="H",T781*($BD781*0.3),T781/$AD781/8*($BD781*0.3))),0),0)</f>
        <v/>
      </c>
      <c r="BS781">
        <f>IF(AP781&lt;1,0,MIN(AP781,730000))</f>
        <v/>
      </c>
      <c r="BT781">
        <f>IFERROR(ROUND((BE781-SUM(AW781:BC781)*T781/AD781/8),0)-BR781,0)</f>
        <v/>
      </c>
      <c r="BU781">
        <f>AO781</f>
        <v/>
      </c>
      <c r="BV781">
        <f>SUM(BQ781:BU781)</f>
        <v/>
      </c>
      <c r="BW781">
        <f>BP781-BV781</f>
        <v/>
      </c>
      <c r="BX781">
        <f>IFERROR(IF(RIGHT(INDEX(PIS!O$1:O$500,MATCH(D781,PIS!C$1:C$500)),5)="Gross",MIN(U781+V781,VLOOKUP("R700",TSC!B:C,2,0)*VLOOKUP("R101",TSC!B:C,2,0))*VLOOKUP("R701",TSC!B:C,2,0)%,0),0)</f>
        <v/>
      </c>
      <c r="BY781">
        <f>IFERROR(IF(RIGHT(INDEX(PIS!O$1:O$500,MATCH(D781,PIS!C$1:C$500)),5)="Gross",MIN(U781+V781,VLOOKUP("R700",TSC!B:C,2,0)*VLOOKUP("R101",TSC!B:C,2,0))*VLOOKUP("T704",TSC!B:C,2,0)%,0),0)</f>
        <v/>
      </c>
      <c r="BZ781">
        <f>IFERROR(IF(RIGHT(INDEX(PIS!O$1:O$500,MATCH(D781,PIS!C$1:C$500)),5)="Gross",MIN(U781+V781,VLOOKUP("R700",TSC!B:C,2,0)*VLOOKUP("1",TSC!F:G,2,0))*VLOOKUP("T705",TSC!B:C,2,0)%,0),0)</f>
        <v/>
      </c>
      <c r="CA781">
        <f>IFERROR(INDEX(ADJ!$A$1:$BZ$1000,MATCH(PAYROLL!D781,ADJ!A$1:A$500,0),MATCH(PAYROLL!CA$2,ADJ!$2:$2,0)),0)</f>
        <v/>
      </c>
      <c r="CB781">
        <f>IFERROR(INDEX(ADJ!$A$1:$BZ$1000,MATCH(PAYROLL!D781,ADJ!A$1:A$500,0),MATCH(PAYROLL!CB$2,ADJ!$2:$2,0)),0)</f>
        <v/>
      </c>
      <c r="CC781">
        <f>SUM(BX781:CB781)</f>
        <v/>
      </c>
      <c r="CD781">
        <f>IFERROR(INDEX(PIS!$A$1:$BZ$1000,MATCH(PAYROLL!D781,PIS!C$1:C$500,0),MATCH(PAYROLL!CD$1,PIS!$1:$1,0)),0)</f>
        <v/>
      </c>
      <c r="CE781">
        <f>IFERROR(IF(OR(INDEX(PIS!P$1:P$500,MATCH(D781,PIS!C$1:C$500,0))="LT2",INDEX(PIS!P$1:P$500,MATCH(D781,PIS!C$1:C$500,0))="P10"),0,SUM(CC781,CD781*VLOOKUP("R601",TSC!B:C,2,0),VLOOKUP("R602",TSC!B:C,2,0))),0)</f>
        <v/>
      </c>
      <c r="CF781">
        <f>MAX(BW781-CE781,0)</f>
        <v/>
      </c>
      <c r="CG781">
        <f>IFERROR(IF(OR(RIGHT(INDEX(PIS!P$1:P$500,MATCH(D781,PIS!C$1:C$500)),5)="P10",RIGHT(INDEX(PIS!P$1:P$500,MATCH(D781,PIS!C$1:C$500)),5)="CK"),0,IF(CF781&lt;=5000000,CF781*5%,IF(CF781&lt;=10000000,CF781*10%-250000,IF(CF781&lt;=18000000,CF781*15%-750000,IF(CF781&lt;=32000000,CF781*20%-1650000,IF(CF781&lt;=52000000,CF781*25%-3250000,IF(CF781&lt;=80000000,BH781*30%-5850000,CF781*35%-9850000))))))),0)</f>
        <v/>
      </c>
      <c r="CH781">
        <f>IFERROR(IF(OR(INDEX(PIS!P$1:P$500,MATCH(D781,PIS!C$1:C$500))="LT",INDEX(PIS!P$1:P$500,MATCH(D781,PIS!C$1:C$500))="CK"),0,IF(CF781&lt;2000000,0,CF781*10%)),0)</f>
        <v/>
      </c>
      <c r="CI781">
        <f>IFERROR(INDEX(ADJ!$A$1:$BZ$1000,MATCH(PAYROLL!D781,ADJ!A$1:A$500,0),MATCH(PAYROLL!CI$2,ADJ!$2:$2,0)),0)</f>
        <v/>
      </c>
      <c r="CJ781">
        <f>IFERROR(INDEX(ADJ!$A$1:$BZ$1000,MATCH(PAYROLL!D781,ADJ!A$1:A$500,0),MATCH(PAYROLL!CJ$2,ADJ!$2:$2,0)),0)</f>
        <v/>
      </c>
      <c r="CK781">
        <f>IFERROR(INDEX(ADJ!$A$1:$BZ$1000,MATCH(PAYROLL!D781,ADJ!A$1:A$500,0),MATCH(PAYROLL!CK$2,ADJ!$2:$2,0)),0)</f>
        <v/>
      </c>
      <c r="CL781">
        <f>SUM(CG781:CK781)</f>
        <v/>
      </c>
      <c r="CM781">
        <f>ROUND(SUM(CH781:CK781),0)</f>
        <v/>
      </c>
      <c r="CN781">
        <f>IFERROR(INDEX(CSDA!D$1:D$500,MATCH($CN$2,CSDA!C$1:C$500,0))*INDEX(PIS!V$1:V$500,MATCH(D781,PIS!C$1:C$500))+INDEX(ADJ!$A$1:$BZ$1000,MATCH(PAYROLL!D781,ADJ!A$1:A$500,0),MATCH(PAYROLL!CN$2,ADJ!$2:$2,0)),0)</f>
        <v/>
      </c>
      <c r="CO781">
        <f>IFERROR(INDEX(ADJ!$A$1:$BZ$1000,MATCH(PAYROLL!D781,ADJ!A$1:A$500,0),MATCH(PAYROLL!CO$2,ADJ!$2:$2,0)),0)</f>
        <v/>
      </c>
      <c r="CP781">
        <f>IFERROR(INDEX(ADJ!$A$1:$BZ$1000,MATCH(PAYROLL!D781,ADJ!A$1:A$500,0),MATCH(PAYROLL!CP$2,ADJ!$2:$2,0)),0)</f>
        <v/>
      </c>
      <c r="CQ781">
        <f>BP781-CL781-CI781-CM781-CN781-CO781-CP781-CC781</f>
        <v/>
      </c>
      <c r="CR781">
        <f>IFERROR(IF(RIGHT(INDEX(PIS!O$1:O$500,MATCH(D781,PIS!C$1:C$500,0)),5)="Gross",MIN(U781+V781,VLOOKUP("R700",TSC!B:C,2,0)*VLOOKUP("R101",TSC!B:C,2,0))*(VLOOKUP("T711",TSC!B:C,2,0)+VLOOKUP("T712",TSC!B:C,2,0))%,MIN(T781+V781,VLOOKUP("R700",TSC!B:C,2,0)*VLOOKUP("R101",TSC!B:C,2,0))*(VLOOKUP("T711",TSC!B:C,2,0)+VLOOKUP("T712",TSC!B:C,2,0)+VLOOKUP("R701",TSC!B:C,2,0))%),0)</f>
        <v/>
      </c>
      <c r="CS781">
        <f>IFERROR(IF(RIGHT(INDEX(PIS!O$1:O$500,MATCH(D781,PIS!C$1:C$500,0)),5)="Gross",MIN(U781+V781,VLOOKUP("R700",TSC!B:C,2,0)*VLOOKUP("R101",TSC!B:C,2,0))*(VLOOKUP("T714",TSC!B:C,2,0))%,MIN(T781+V781,VLOOKUP("R700",TSC!B:C,2,0)*VLOOKUP("R101",TSC!B:C,2,0))*(VLOOKUP("T704",TSC!B:C,2,0)+VLOOKUP("T714",TSC!B:C,2,0))%),0)</f>
        <v/>
      </c>
      <c r="CT781">
        <f>IFERROR(IF(RIGHT(INDEX(PIS!O$1:O$500,MATCH(D781,PIS!C$1:C$500,0)),5)="Gross",MIN(U781+V781,VLOOKUP("R700",TSC!B:C,2,0)*VLOOKUP("R101",TSC!B:C,2,0))*VLOOKUP("T705",TSC!B:C,2,0)%,MIN(T781+V781,VLOOKUP("R700",TSC!B:C,2,0)*VLOOKUP("R101",TSC!B:C,2,0))*VLOOKUP("T705",TSC!B:C,2,0)%),0)</f>
        <v/>
      </c>
      <c r="CU781">
        <f>IFERROR(IF(RIGHT(INDEX(PIS!O$1:O$500,MATCH(D781,PIS!C$1:C$500,0)),5)="Gross",MIN(U781+V781,VLOOKUP("R700",TSC!B:C,2,0)*VLOOKUP("R101",TSC!B:C,2,0))*(VLOOKUP("T713",TSC!B:C,2,0))%,MIN(T781+V781,VLOOKUP("R700",TSC!B:C,2,0)*VLOOKUP("R101",TSC!B:C,2,0))*(VLOOKUP("T713",TSC!B:C,2,0))%),0)</f>
        <v/>
      </c>
      <c r="CV781">
        <f>IFERROR(INDEX(ADJ!$A$1:$BZ$1000,MATCH(PAYROLL!D781,ADJ!A$1:A$500,0),MATCH(PAYROLL!CV$2,ADJ!$2:$2,0)),0)</f>
        <v/>
      </c>
      <c r="CW781">
        <f>IFERROR(INDEX(ADJ!$A$1:$BZ$1000,MATCH(PAYROLL!D781,ADJ!A$1:A$500,0),MATCH(PAYROLL!CW$2,ADJ!$2:$2,0)),0)</f>
        <v/>
      </c>
      <c r="CX781">
        <f>SUM(CR781:CW781)</f>
        <v/>
      </c>
      <c r="CY781">
        <f>ROUND(IF(CR781&gt;0,T781+V781*VLOOKUP("R202",TSC!$B$1:$C$500,2,0),0),0)</f>
        <v/>
      </c>
      <c r="CZ781">
        <f>IFERROR(INDEX(CSDA!D$1:D$500,MATCH($CZ$2,CSDA!C$1:C$500,0)),0)</f>
        <v/>
      </c>
      <c r="DA781">
        <f>ROUND(T781*0.7%,0)</f>
        <v/>
      </c>
      <c r="DB781">
        <f>ROUND(T781/12,0)</f>
        <v/>
      </c>
      <c r="DC781">
        <f ref="DC781" t="array">IFERROR(INDEX(CSDA!D$1:D$500,MATCH("Trích giữ"&amp;PAYROLL!DC$2,CSDA!A$1:A$500&amp;CSDA!C$1:C$500,0)),0)</f>
        <v/>
      </c>
      <c r="DD781">
        <f ref="DD781" t="array">IFERROR(INDEX(CSDA!D$1:D$500,MATCH("Trích giữ"&amp;PAYROLL!DD$2,CSDA!A$1:A$500&amp;CSDA!C$1:C$500,0)),0)</f>
        <v/>
      </c>
      <c r="DE781">
        <f ref="DE781" t="array">IFERROR(INDEX(CSDA!D$1:D$500,MATCH("Trích giữ"&amp;PAYROLL!DE$2,CSDA!A$1:A$500&amp;CSDA!C$1:C$500,0)),0)</f>
        <v/>
      </c>
      <c r="DF781">
        <f>IFERROR(INDEX(CSDA!D$1:D$500,MATCH(PAYROLL!DF$2,CSDA!C$1:C$500,0)),0)</f>
        <v/>
      </c>
      <c r="DG781">
        <f ref="DG781" t="array">IFERROR(INDEX(CSDA!D$1:D$500,MATCH("Trích giữ"&amp;PAYROLL!DG$2,CSDA!A$1:A$500&amp;CSDA!C$1:C$500,0)),0)</f>
        <v/>
      </c>
      <c r="DH781">
        <f>ROUND(T781/26,0)</f>
        <v/>
      </c>
      <c r="DI781">
        <f ref="DI781" t="array">IFERROR(INDEX(CSDA!D$1:D$500,MATCH("Trích giữ"&amp;PAYROLL!DI$2,CSDA!A$1:A$500&amp;CSDA!C$1:C$500,0)),0)</f>
        <v/>
      </c>
      <c r="DJ781">
        <f>IF(U781=0,T781*21.5%-BL781,0)</f>
        <v/>
      </c>
      <c r="DK781">
        <f ref="DK781" t="array">IFERROR(INDEX(CSDA!D$1:D$500,MATCH("Trích giữ"&amp;PAYROLL!DK$2,CSDA!A$1:A$500&amp;CSDA!C$1:C$500,0)),0)</f>
        <v/>
      </c>
      <c r="DL781">
        <f>IFERROR(INDEX(CSDA!D$1:D$500,MATCH(PAYROLL!DL$2,CSDA!C$1:C$500,0))/12,0)</f>
        <v/>
      </c>
      <c r="DM781">
        <f>SUM(DB781:DL781)</f>
        <v/>
      </c>
      <c r="DN781">
        <f>IFERROR(INDEX(ADJ!$A$1:$BZ$1000,MATCH(PAYROLL!D781,ADJ!A$1:A$500,0),MATCH(PAYROLL!DN$2,ADJ!$2:$2,0)),0)</f>
        <v/>
      </c>
      <c r="DO781">
        <f>IFERROR(SUM(BP781,DM781:DN781,CX781:DA781)-DT781,0)</f>
        <v/>
      </c>
      <c r="DP781">
        <f ref="DP781" t="array">SUM(BW781*IFERROR(INDEX(CSDA!D$1:D$500,MATCH(BW$2,CSDA!C$1:C$500,0)),0)%,CX781*IFERROR(INDEX(CSDA!D$1:D$500,MATCH(CX$2,CSDA!C$1:C$500,0)),0)%,DA781*IFERROR(INDEX(CSDA!D$1:D$500,MATCH(DA$2,CSDA!C$1:C$500,0)),0)%,DB781*IFERROR(INDEX(CSDA!D$1:D$500,MATCH(DB$2,CSDA!C$1:C$500,0)),0)%,DF781*IFERROR(INDEX(CSDA!D$1:D$500,MATCH("Phí dịch vụ"&amp;PAYROLL!DF$2,CSDA!A$1:A$500&amp;CSDA!C$1:C$500,0)),0)%,DC781*IFERROR(INDEX(CSDA!D$1:D$500,MATCH("Phí dịch vụ"&amp;PAYROLL!DC$2,CSDA!A$1:A$500&amp;CSDA!C$1:C$500,0)),0)%,DH781*IFERROR(INDEX(CSDA!D$1:D$500,MATCH("Phí dịch vụ"&amp;PAYROLL!DH$2,CSDA!A$1:A$500&amp;CSDA!C$1:C$500,0)),0)%,DJ781*IFERROR(INDEX(CSDA!D$1:D$500,MATCH("Phí dịch vụ"&amp;PAYROLL!DJ$2,CSDA!A$1:A$500&amp;CSDA!C$1:C$500,0)),0)%,BN781*IFERROR(INDEX(CSDA!D$1:D$500,MATCH(BN$2,CSDA!C$1:C$500,0)),0)%)-BN781*7%</f>
        <v/>
      </c>
      <c r="DQ781">
        <f>IFERROR(INDEX(ADJ!$A$1:$BZ$1000,MATCH(PAYROLL!D781,ADJ!A$1:A$500,0),MATCH(PAYROLL!DQ$2,ADJ!$2:$2,0)),0)</f>
        <v/>
      </c>
      <c r="DR781">
        <f>IFERROR(INDEX(ADJ!$A$1:$BZ$1000,MATCH(PAYROLL!D781,ADJ!A$1:A$500,0),MATCH(PAYROLL!DR$2,ADJ!$2:$2,0)),0)</f>
        <v/>
      </c>
      <c r="DS781">
        <f>SUM(DP781:DR781)</f>
        <v/>
      </c>
      <c r="DT781">
        <f>EK781</f>
        <v/>
      </c>
      <c r="DU781">
        <f>SUM(DO781:DR781)</f>
        <v/>
      </c>
      <c r="DV781">
        <f>ROUND(DU781*0.1,0)</f>
        <v/>
      </c>
      <c r="DW781">
        <f>DU781+DV781</f>
        <v/>
      </c>
      <c r="DZ781">
        <f>IFERROR(INDEX(ADJ!$A$1:$BZ$1000,MATCH(PAYROLL!$D781,ADJ!A$1:A$500,0),MATCH(PAYROLL!DZ$2,ADJ!$2:$2,0)),0)</f>
        <v/>
      </c>
      <c r="EA781">
        <f>IFERROR(INDEX(ADJ!$A$1:$BZ$1000,MATCH(PAYROLL!$D781,ADJ!A$1:A$500,0),MATCH(PAYROLL!EA$2,ADJ!$2:$2,0)),0)</f>
        <v/>
      </c>
      <c r="EB781">
        <f>IFERROR(INDEX(ADJ!$A$1:$BZ$1000,MATCH(PAYROLL!$D781,ADJ!A$1:A$500,0),MATCH(PAYROLL!EB$2,ADJ!$2:$2,0)),0)</f>
        <v/>
      </c>
      <c r="EC781">
        <f>IFERROR(INDEX(ADJ!$A$1:$BZ$1000,MATCH(PAYROLL!$D781,ADJ!A$1:A$500,0),MATCH(PAYROLL!EC$2,ADJ!$2:$2,0)),0)</f>
        <v/>
      </c>
      <c r="ED781">
        <f>IFERROR(INDEX(ADJ!$A$1:$BZ$1000,MATCH(PAYROLL!$D781,ADJ!A$1:A$500,0),MATCH(PAYROLL!ED$2,ADJ!$2:$2,0)),0)</f>
        <v/>
      </c>
      <c r="EE781">
        <f>IFERROR(INDEX(ADJ!$A$1:$BZ$1000,MATCH(PAYROLL!$D781,ADJ!A$1:A$500,0),MATCH(PAYROLL!EE$2,ADJ!$2:$2,0)),0)</f>
        <v/>
      </c>
      <c r="EF781">
        <f>IFERROR(INDEX(ADJ!$A$1:$BZ$1000,MATCH(PAYROLL!$D781,ADJ!A$1:A$500,0),MATCH(PAYROLL!EF$2,ADJ!$2:$2,0)),0)</f>
        <v/>
      </c>
      <c r="EG781">
        <f>IFERROR(INDEX(ADJ!$A$1:$BZ$1000,MATCH(PAYROLL!$D781,ADJ!A$1:A$500,0),MATCH(PAYROLL!EG$2,ADJ!$2:$2,0)),0)</f>
        <v/>
      </c>
      <c r="EH781">
        <f>IFERROR(INDEX(ADJ!$A$1:$BZ$1000,MATCH(PAYROLL!$D781,ADJ!A$1:A$500,0),MATCH(PAYROLL!EH$2,ADJ!$2:$2,0)),0)</f>
        <v/>
      </c>
      <c r="EI781">
        <f>IFERROR(INDEX(ADJ!$A$1:$BZ$1000,MATCH(PAYROLL!D781,ADJ!A$1:A$500,0),MATCH(PAYROLL!EI$2,ADJ!$2:$2,0)),0)</f>
        <v/>
      </c>
      <c r="EJ781">
        <f>IFERROR(INDEX(ADJ!$A$1:$BZ$1000,MATCH(PAYROLL!$D781,ADJ!A$1:A$500,0),MATCH(PAYROLL!EJ$2,ADJ!$2:$2,0)),0)</f>
        <v/>
      </c>
      <c r="EK781">
        <f>SUM(DZ781:EJ781)</f>
        <v/>
      </c>
    </row>
    <row r="782">
      <c r="A782" t="n">
        <v>780</v>
      </c>
      <c r="B782" t="inlineStr">
        <is>
          <t>Lý Văn Phương</t>
        </is>
      </c>
      <c r="D782" t="inlineStr">
        <is>
          <t>153275-02</t>
        </is>
      </c>
      <c r="S782">
        <f>IFERROR(INDEX(PIS!$A$1:$BZ$1000,MATCH($D782,PIS!C$1:C$500,0),MATCH("Lương CB tháng trước",PIS!$1:$1,0)),0)</f>
        <v/>
      </c>
      <c r="T782">
        <f>IFERROR(INDEX(PIS!$A$1:$BZ$1000,MATCH($D782,PIS!C$1:C$500,0),MATCH("Lương CB hiện tại",PIS!$1:$1,0)),0)</f>
        <v/>
      </c>
      <c r="U782">
        <f>IFERROR(INDEX(PIS!$A$1:$BZ$1000,MATCH($D782,PIS!C$1:C$500,0),MATCH("Lương đóng BHBB",PIS!$1:$1,0)),0)</f>
        <v/>
      </c>
      <c r="V782">
        <f>IFERROR(INDEX(PIS!$A$1:$BZ$1000,MATCH($D782,PIS!C$1:C$500,0),MATCH(V$2,PIS!$2:$2,0)),0)</f>
        <v/>
      </c>
      <c r="W782">
        <f>IFERROR(INDEX(PIS!$A$1:$BZ$1000,MATCH($D782,PIS!C$1:C$500,0),MATCH(W$2,PIS!$2:$2,0)),0)</f>
        <v/>
      </c>
      <c r="X782">
        <f>IFERROR(INDEX(PIS!$A$1:$BZ$1000,MATCH($D782,PIS!C$1:C$500,0),MATCH(X$2,PIS!$2:$2,0)),0)</f>
        <v/>
      </c>
      <c r="Y782">
        <f>IFERROR(INDEX(PIS!$A$1:$BZ$1000,MATCH($D782,PIS!C$1:C$500,0),MATCH(Y$2,PIS!$2:$2,0)),0)</f>
        <v/>
      </c>
      <c r="Z782">
        <f>IFERROR(INDEX(PIS!$A$1:$BZ$1000,MATCH($D782,PIS!C$1:C$500,0),MATCH(Z$2,PIS!$2:$2,0)),0)</f>
        <v/>
      </c>
      <c r="AA782">
        <f>IFERROR(INDEX(PIS!$A$1:$BZ$1000,MATCH($D782,PIS!C$1:C$500,0),MATCH(AA$2,PIS!$2:$2,0)),0)</f>
        <v/>
      </c>
      <c r="AB782">
        <f>IFERROR(INDEX(PIS!$A$1:$BZ$1000,MATCH($D782,PIS!C$1:C$500,0),MATCH(AB$2,PIS!$2:$2,0)),0)</f>
        <v/>
      </c>
      <c r="AC782">
        <f>SUM(V782:AB782)</f>
        <v/>
      </c>
      <c r="AD782">
        <f>IFERROR(INDEX(TIMESHEET!$A$1:$AI$5000,MATCH($D782,TIMESHEET!A$1:A$500,0),MATCH("T100",TIMESHEET!$2:$2,0))-2,0)</f>
        <v/>
      </c>
      <c r="AE782">
        <f>IFERROR(INDEX(TIMESHEET!$A$1:$AI$5000,MATCH($D782,TIMESHEET!A$1:A$500,0),MATCH("T202",TIMESHEET!$2:$2,0)),0)</f>
        <v/>
      </c>
      <c r="AF782">
        <f>IFERROR(INDEX(TIMESHEET!$A$1:$AI$5000,MATCH($D782,TIMESHEET!A$1:A$500,0),MATCH("T302",TIMESHEET!$2:$2,0)),0)</f>
        <v/>
      </c>
      <c r="AG782">
        <f>IFERROR(INDEX(TIMESHEET!$A$1:$AI$5000,MATCH($D782,TIMESHEET!A$1:A$500,0),MATCH("T406",TIMESHEET!$2:$2,0)),0)</f>
        <v/>
      </c>
      <c r="AH782">
        <f>AE782+AG782</f>
        <v/>
      </c>
      <c r="AI782">
        <f>IFERROR(INDEX(TIMESHEET!$A$1:$AI$5000,MATCH($D782,TIMESHEET!A$1:A$500,0),MATCH("T701",TIMESHEET!$2:$2,0)),0)</f>
        <v/>
      </c>
      <c r="AJ782">
        <f>IFERROR(INDEX(TIMESHEET!$A$1:$AI$5000,MATCH($D782,TIMESHEET!B$1:B$500,0),MATCH("T320",TIMESHEET!$2:$2,0)),0)</f>
        <v/>
      </c>
      <c r="AK782">
        <f>IFERROR(IF(LEFT(INDEX(PIS!O$1:O$500,MATCH(D782,PIS!C$1:C$500)),1)="M",T782/AD782*SUM(AE782:AG782),T782*AD782),0)</f>
        <v/>
      </c>
      <c r="AL782">
        <f>IFERROR(INDEX(ADJ!$A$1:$BZ$1000,MATCH(PAYROLL!D782,ADJ!A$1:A$500,0),MATCH(PAYROLL!AL$2,ADJ!$2:$2,0)),0)</f>
        <v/>
      </c>
      <c r="AM782">
        <f>SUM(AK782:AL782)</f>
        <v/>
      </c>
      <c r="AN782">
        <f>IFERROR(ROUND(V782/$AD782*$AH782,0),0)</f>
        <v/>
      </c>
      <c r="AO782">
        <f>IFERROR(ROUND(W782/$AD782*$AH782,0),0)</f>
        <v/>
      </c>
      <c r="AP782">
        <f>IFERROR(ROUND(X782/$AD782*$AE782,0),0)</f>
        <v/>
      </c>
      <c r="AQ782">
        <f>IFERROR(ROUND(Y782/$AD782*$AH782,0),0)</f>
        <v/>
      </c>
      <c r="AR782">
        <f>IFERROR(ROUND(Z782/$AD782*$AH782,0),0)</f>
        <v/>
      </c>
      <c r="AS782">
        <f>IFERROR(ROUND(AA782/$AD782*$AH782,0),0)</f>
        <v/>
      </c>
      <c r="AT782">
        <f>IFERROR(IF((AE782+AF782+AG782)&gt;13,AB782,ROUND(AB782/AD782*AH782,0)),0)</f>
        <v/>
      </c>
      <c r="AU782">
        <f>IFERROR(INDEX(ADJ!$A$1:$BZ$1000,MATCH(PAYROLL!D782,ADJ!A$1:A$500,0),MATCH(PAYROLL!AU$2,ADJ!$2:$2,0)),0)</f>
        <v/>
      </c>
      <c r="AV782">
        <f>ROUND(SUM(AN782:AU782),0)</f>
        <v/>
      </c>
      <c r="AW782">
        <f>IFERROR(INDEX(TIMESHEET!$A$1:$AI$5000,MATCH(PAYROLL!D782,TIMESHEET!A$1:A$500,0),MATCH("T620",TIMESHEET!$2:$2,0)),0)</f>
        <v/>
      </c>
      <c r="AX782">
        <f>IFERROR(INDEX(TIMESHEET!$A$1:$AI$5000,MATCH(PAYROLL!D782,TIMESHEET!A$1:A$500,0),MATCH("T601",TIMESHEET!$2:$2,0)),0)</f>
        <v/>
      </c>
      <c r="AY782">
        <f>IFERROR(INDEX(TIMESHEET!$A$1:$AI$5000,MATCH(PAYROLL!D782,TIMESHEET!A$1:A$500,0),MATCH("T602",TIMESHEET!$2:$2,0)),0)</f>
        <v/>
      </c>
      <c r="AZ782">
        <f>IFERROR(INDEX(TIMESHEET!$A$1:$AI$5000,MATCH(PAYROLL!D782,TIMESHEET!A$1:A$500,0),MATCH("T603",TIMESHEET!$2:$2,0)),0)</f>
        <v/>
      </c>
      <c r="BA782">
        <f>IFERROR(INDEX(TIMESHEET!$A$1:$AI$5000,MATCH(PAYROLL!D782,TIMESHEET!A$1:A$500,0),MATCH("T611",TIMESHEET!$2:$2,0)),0)</f>
        <v/>
      </c>
      <c r="BB782">
        <f>IFERROR(INDEX(TIMESHEET!$A$1:$AI$5000,MATCH(PAYROLL!D782,TIMESHEET!A$1:A$500,0),MATCH("T612",TIMESHEET!$2:$2,0)),0)</f>
        <v/>
      </c>
      <c r="BC782">
        <f>IFERROR(INDEX(TIMESHEET!$A$1:$AI$5000,MATCH(PAYROLL!D782,TIMESHEET!A$1:A$500,0),MATCH("T613",TIMESHEET!$2:$2,0)),0)</f>
        <v/>
      </c>
      <c r="BD782">
        <f>IFERROR(INDEX(TIMESHEET!$A$1:$AI$5000,MATCH(PAYROLL!D782,TIMESHEET!A$1:A$500,0),MATCH("T500",TIMESHEET!$2:$2,0)),0)</f>
        <v/>
      </c>
      <c r="BE782">
        <f>IFERROR(IF(LEFT(INDEX(PIS!O$1:O$500,MATCH(D782,PIS!C$1:C$500)),1)="M",T782/AD782/8*(AW782+AX782*1.5+AY782*2+AZ782*3+BA782*2.1+BB782*2.7+BC782*3.9+BD782*0.3),T782/8*(AW782+AX782*1.5+AY782*2+AZ782*3+BA782*2.1+BB782*2.7+BC782*3.9+BD782*0.3)),0)</f>
        <v/>
      </c>
      <c r="BF782">
        <f>IFERROR(INDEX(ADJ!$A$1:$BZ$1000,MATCH(PAYROLL!$D782,ADJ!A$1:A$500,0),MATCH(PAYROLL!BF$2,ADJ!$2:$2,0)),0)</f>
        <v/>
      </c>
      <c r="BG782">
        <f>IFERROR(INDEX(ADJ!$A$1:$BZ$1000,MATCH(PAYROLL!D782,ADJ!A$1:A$500,0),MATCH(PAYROLL!BG$2,ADJ!$2:$2,0)),0)</f>
        <v/>
      </c>
      <c r="BH782">
        <f>IFERROR(INDEX(ADJ!$A$1:$BZ$1000,MATCH(PAYROLL!D782,ADJ!A$1:A$500,0),MATCH(PAYROLL!BH$2,ADJ!$2:$2,0)),0)</f>
        <v/>
      </c>
      <c r="BI782">
        <f>IFERROR(INDEX(ADJ!$A$1:$BZ$1000,MATCH(PAYROLL!D782,ADJ!A$1:A$500,0),MATCH(PAYROLL!BI$2,ADJ!$2:$2,0)),0)</f>
        <v/>
      </c>
      <c r="BJ782">
        <f>IFERROR(INDEX(ADJ!$A$1:$BZ$1000,MATCH(PAYROLL!D782,ADJ!A$1:A$500,0),MATCH(PAYROLL!BJ$2,ADJ!$2:$2,0)),0)</f>
        <v/>
      </c>
      <c r="BK782">
        <f>SUM(BF782:BJ782)</f>
        <v/>
      </c>
      <c r="BL782">
        <f>IFERROR(INDEX(ADJ!$A$1:$BZ$1000,MATCH(PAYROLL!D782,ADJ!A$1:A$500,0),MATCH(PAYROLL!BL$2,ADJ!$2:$2,0)),0)</f>
        <v/>
      </c>
      <c r="BM782">
        <f>IFERROR(INDEX(ADJ!$A$1:$BZ$1000,MATCH(PAYROLL!D782,ADJ!A$1:A$500,0),MATCH(PAYROLL!BM$2,ADJ!$2:$2,0)),0)</f>
        <v/>
      </c>
      <c r="BN782">
        <f>IFERROR(INDEX(ADJ!$A$1:$BZ$1000,MATCH(PAYROLL!D782,ADJ!A$1:A$500,0),MATCH(PAYROLL!BN$2,ADJ!$2:$2,0)),0)</f>
        <v/>
      </c>
      <c r="BO782">
        <f>IFERROR(INDEX(ADJ!$A$1:$BZ$1000,MATCH(PAYROLL!D782,ADJ!A$1:A$500,0),MATCH(PAYROLL!BO$2,ADJ!$2:$2,0)),0)</f>
        <v/>
      </c>
      <c r="BP782">
        <f>SUM(AM782,AV782,BE782,BK782,BL782:BO782)</f>
        <v/>
      </c>
      <c r="BQ782">
        <f>BO782</f>
        <v/>
      </c>
      <c r="BR782">
        <f>IFERROR(ROUND(IF(LEFT(INDEX(PIS!O$1:O$500,MATCH(D782,PIS!C$1:C$500)),1)="D",T782/8*(BD782*0.3),IF(LEFT(INDEX(PIS!O$1:O$500,MATCH(D782,PIS!C$1:C$500)),1)="H",T782*($BD782*0.3),T782/$AD782/8*($BD782*0.3))),0),0)</f>
        <v/>
      </c>
      <c r="BS782">
        <f>IF(AP782&lt;1,0,MIN(AP782,730000))</f>
        <v/>
      </c>
      <c r="BT782">
        <f>IFERROR(ROUND((BE782-SUM(AW782:BC782)*T782/AD782/8),0)-BR782,0)</f>
        <v/>
      </c>
      <c r="BU782">
        <f>AO782</f>
        <v/>
      </c>
      <c r="BV782">
        <f>SUM(BQ782:BU782)</f>
        <v/>
      </c>
      <c r="BW782">
        <f>BP782-BV782</f>
        <v/>
      </c>
      <c r="BX782">
        <f>IFERROR(IF(RIGHT(INDEX(PIS!O$1:O$500,MATCH(D782,PIS!C$1:C$500)),5)="Gross",MIN(U782+V782,VLOOKUP("R700",TSC!B:C,2,0)*VLOOKUP("R101",TSC!B:C,2,0))*VLOOKUP("R701",TSC!B:C,2,0)%,0),0)</f>
        <v/>
      </c>
      <c r="BY782">
        <f>IFERROR(IF(RIGHT(INDEX(PIS!O$1:O$500,MATCH(D782,PIS!C$1:C$500)),5)="Gross",MIN(U782+V782,VLOOKUP("R700",TSC!B:C,2,0)*VLOOKUP("R101",TSC!B:C,2,0))*VLOOKUP("T704",TSC!B:C,2,0)%,0),0)</f>
        <v/>
      </c>
      <c r="BZ782">
        <f>IFERROR(IF(RIGHT(INDEX(PIS!O$1:O$500,MATCH(D782,PIS!C$1:C$500)),5)="Gross",MIN(U782+V782,VLOOKUP("R700",TSC!B:C,2,0)*VLOOKUP("1",TSC!F:G,2,0))*VLOOKUP("T705",TSC!B:C,2,0)%,0),0)</f>
        <v/>
      </c>
      <c r="CA782">
        <f>IFERROR(INDEX(ADJ!$A$1:$BZ$1000,MATCH(PAYROLL!D782,ADJ!A$1:A$500,0),MATCH(PAYROLL!CA$2,ADJ!$2:$2,0)),0)</f>
        <v/>
      </c>
      <c r="CB782">
        <f>IFERROR(INDEX(ADJ!$A$1:$BZ$1000,MATCH(PAYROLL!D782,ADJ!A$1:A$500,0),MATCH(PAYROLL!CB$2,ADJ!$2:$2,0)),0)</f>
        <v/>
      </c>
      <c r="CC782">
        <f>SUM(BX782:CB782)</f>
        <v/>
      </c>
      <c r="CD782">
        <f>IFERROR(INDEX(PIS!$A$1:$BZ$1000,MATCH(PAYROLL!D782,PIS!C$1:C$500,0),MATCH(PAYROLL!CD$1,PIS!$1:$1,0)),0)</f>
        <v/>
      </c>
      <c r="CE782">
        <f>IFERROR(IF(OR(INDEX(PIS!P$1:P$500,MATCH(D782,PIS!C$1:C$500,0))="LT2",INDEX(PIS!P$1:P$500,MATCH(D782,PIS!C$1:C$500,0))="P10"),0,SUM(CC782,CD782*VLOOKUP("R601",TSC!B:C,2,0),VLOOKUP("R602",TSC!B:C,2,0))),0)</f>
        <v/>
      </c>
      <c r="CF782">
        <f>MAX(BW782-CE782,0)</f>
        <v/>
      </c>
      <c r="CG782">
        <f>IFERROR(IF(OR(RIGHT(INDEX(PIS!P$1:P$500,MATCH(D782,PIS!C$1:C$500)),5)="P10",RIGHT(INDEX(PIS!P$1:P$500,MATCH(D782,PIS!C$1:C$500)),5)="CK"),0,IF(CF782&lt;=5000000,CF782*5%,IF(CF782&lt;=10000000,CF782*10%-250000,IF(CF782&lt;=18000000,CF782*15%-750000,IF(CF782&lt;=32000000,CF782*20%-1650000,IF(CF782&lt;=52000000,CF782*25%-3250000,IF(CF782&lt;=80000000,BH782*30%-5850000,CF782*35%-9850000))))))),0)</f>
        <v/>
      </c>
      <c r="CH782">
        <f>IFERROR(IF(OR(INDEX(PIS!P$1:P$500,MATCH(D782,PIS!C$1:C$500))="LT",INDEX(PIS!P$1:P$500,MATCH(D782,PIS!C$1:C$500))="CK"),0,IF(CF782&lt;2000000,0,CF782*10%)),0)</f>
        <v/>
      </c>
      <c r="CI782">
        <f>IFERROR(INDEX(ADJ!$A$1:$BZ$1000,MATCH(PAYROLL!D782,ADJ!A$1:A$500,0),MATCH(PAYROLL!CI$2,ADJ!$2:$2,0)),0)</f>
        <v/>
      </c>
      <c r="CJ782">
        <f>IFERROR(INDEX(ADJ!$A$1:$BZ$1000,MATCH(PAYROLL!D782,ADJ!A$1:A$500,0),MATCH(PAYROLL!CJ$2,ADJ!$2:$2,0)),0)</f>
        <v/>
      </c>
      <c r="CK782">
        <f>IFERROR(INDEX(ADJ!$A$1:$BZ$1000,MATCH(PAYROLL!D782,ADJ!A$1:A$500,0),MATCH(PAYROLL!CK$2,ADJ!$2:$2,0)),0)</f>
        <v/>
      </c>
      <c r="CL782">
        <f>SUM(CG782:CK782)</f>
        <v/>
      </c>
      <c r="CM782">
        <f>ROUND(SUM(CH782:CK782),0)</f>
        <v/>
      </c>
      <c r="CN782">
        <f>IFERROR(INDEX(CSDA!D$1:D$500,MATCH($CN$2,CSDA!C$1:C$500,0))*INDEX(PIS!V$1:V$500,MATCH(D782,PIS!C$1:C$500))+INDEX(ADJ!$A$1:$BZ$1000,MATCH(PAYROLL!D782,ADJ!A$1:A$500,0),MATCH(PAYROLL!CN$2,ADJ!$2:$2,0)),0)</f>
        <v/>
      </c>
      <c r="CO782">
        <f>IFERROR(INDEX(ADJ!$A$1:$BZ$1000,MATCH(PAYROLL!D782,ADJ!A$1:A$500,0),MATCH(PAYROLL!CO$2,ADJ!$2:$2,0)),0)</f>
        <v/>
      </c>
      <c r="CP782">
        <f>IFERROR(INDEX(ADJ!$A$1:$BZ$1000,MATCH(PAYROLL!D782,ADJ!A$1:A$500,0),MATCH(PAYROLL!CP$2,ADJ!$2:$2,0)),0)</f>
        <v/>
      </c>
      <c r="CQ782">
        <f>BP782-CL782-CI782-CM782-CN782-CO782-CP782-CC782</f>
        <v/>
      </c>
      <c r="CR782">
        <f>IFERROR(IF(RIGHT(INDEX(PIS!O$1:O$500,MATCH(D782,PIS!C$1:C$500,0)),5)="Gross",MIN(U782+V782,VLOOKUP("R700",TSC!B:C,2,0)*VLOOKUP("R101",TSC!B:C,2,0))*(VLOOKUP("T711",TSC!B:C,2,0)+VLOOKUP("T712",TSC!B:C,2,0))%,MIN(T782+V782,VLOOKUP("R700",TSC!B:C,2,0)*VLOOKUP("R101",TSC!B:C,2,0))*(VLOOKUP("T711",TSC!B:C,2,0)+VLOOKUP("T712",TSC!B:C,2,0)+VLOOKUP("R701",TSC!B:C,2,0))%),0)</f>
        <v/>
      </c>
      <c r="CS782">
        <f>IFERROR(IF(RIGHT(INDEX(PIS!O$1:O$500,MATCH(D782,PIS!C$1:C$500,0)),5)="Gross",MIN(U782+V782,VLOOKUP("R700",TSC!B:C,2,0)*VLOOKUP("R101",TSC!B:C,2,0))*(VLOOKUP("T714",TSC!B:C,2,0))%,MIN(T782+V782,VLOOKUP("R700",TSC!B:C,2,0)*VLOOKUP("R101",TSC!B:C,2,0))*(VLOOKUP("T704",TSC!B:C,2,0)+VLOOKUP("T714",TSC!B:C,2,0))%),0)</f>
        <v/>
      </c>
      <c r="CT782">
        <f>IFERROR(IF(RIGHT(INDEX(PIS!O$1:O$500,MATCH(D782,PIS!C$1:C$500,0)),5)="Gross",MIN(U782+V782,VLOOKUP("R700",TSC!B:C,2,0)*VLOOKUP("R101",TSC!B:C,2,0))*VLOOKUP("T705",TSC!B:C,2,0)%,MIN(T782+V782,VLOOKUP("R700",TSC!B:C,2,0)*VLOOKUP("R101",TSC!B:C,2,0))*VLOOKUP("T705",TSC!B:C,2,0)%),0)</f>
        <v/>
      </c>
      <c r="CU782">
        <f>IFERROR(IF(RIGHT(INDEX(PIS!O$1:O$500,MATCH(D782,PIS!C$1:C$500,0)),5)="Gross",MIN(U782+V782,VLOOKUP("R700",TSC!B:C,2,0)*VLOOKUP("R101",TSC!B:C,2,0))*(VLOOKUP("T713",TSC!B:C,2,0))%,MIN(T782+V782,VLOOKUP("R700",TSC!B:C,2,0)*VLOOKUP("R101",TSC!B:C,2,0))*(VLOOKUP("T713",TSC!B:C,2,0))%),0)</f>
        <v/>
      </c>
      <c r="CV782">
        <f>IFERROR(INDEX(ADJ!$A$1:$BZ$1000,MATCH(PAYROLL!D782,ADJ!A$1:A$500,0),MATCH(PAYROLL!CV$2,ADJ!$2:$2,0)),0)</f>
        <v/>
      </c>
      <c r="CW782">
        <f>IFERROR(INDEX(ADJ!$A$1:$BZ$1000,MATCH(PAYROLL!D782,ADJ!A$1:A$500,0),MATCH(PAYROLL!CW$2,ADJ!$2:$2,0)),0)</f>
        <v/>
      </c>
      <c r="CX782">
        <f>SUM(CR782:CW782)</f>
        <v/>
      </c>
      <c r="CY782">
        <f>ROUND(IF(CR782&gt;0,T782+V782*VLOOKUP("R202",TSC!$B$1:$C$500,2,0),0),0)</f>
        <v/>
      </c>
      <c r="CZ782">
        <f>IFERROR(INDEX(CSDA!D$1:D$500,MATCH($CZ$2,CSDA!C$1:C$500,0)),0)</f>
        <v/>
      </c>
      <c r="DA782">
        <f>ROUND(T782*0.7%,0)</f>
        <v/>
      </c>
      <c r="DB782">
        <f>ROUND(T782/12,0)</f>
        <v/>
      </c>
      <c r="DC782">
        <f ref="DC782" t="array">IFERROR(INDEX(CSDA!D$1:D$500,MATCH("Trích giữ"&amp;PAYROLL!DC$2,CSDA!A$1:A$500&amp;CSDA!C$1:C$500,0)),0)</f>
        <v/>
      </c>
      <c r="DD782">
        <f ref="DD782" t="array">IFERROR(INDEX(CSDA!D$1:D$500,MATCH("Trích giữ"&amp;PAYROLL!DD$2,CSDA!A$1:A$500&amp;CSDA!C$1:C$500,0)),0)</f>
        <v/>
      </c>
      <c r="DE782">
        <f ref="DE782" t="array">IFERROR(INDEX(CSDA!D$1:D$500,MATCH("Trích giữ"&amp;PAYROLL!DE$2,CSDA!A$1:A$500&amp;CSDA!C$1:C$500,0)),0)</f>
        <v/>
      </c>
      <c r="DF782">
        <f>IFERROR(INDEX(CSDA!D$1:D$500,MATCH(PAYROLL!DF$2,CSDA!C$1:C$500,0)),0)</f>
        <v/>
      </c>
      <c r="DG782">
        <f ref="DG782" t="array">IFERROR(INDEX(CSDA!D$1:D$500,MATCH("Trích giữ"&amp;PAYROLL!DG$2,CSDA!A$1:A$500&amp;CSDA!C$1:C$500,0)),0)</f>
        <v/>
      </c>
      <c r="DH782">
        <f>ROUND(T782/26,0)</f>
        <v/>
      </c>
      <c r="DI782">
        <f ref="DI782" t="array">IFERROR(INDEX(CSDA!D$1:D$500,MATCH("Trích giữ"&amp;PAYROLL!DI$2,CSDA!A$1:A$500&amp;CSDA!C$1:C$500,0)),0)</f>
        <v/>
      </c>
      <c r="DJ782">
        <f>IF(U782=0,T782*21.5%-BL782,0)</f>
        <v/>
      </c>
      <c r="DK782">
        <f ref="DK782" t="array">IFERROR(INDEX(CSDA!D$1:D$500,MATCH("Trích giữ"&amp;PAYROLL!DK$2,CSDA!A$1:A$500&amp;CSDA!C$1:C$500,0)),0)</f>
        <v/>
      </c>
      <c r="DL782">
        <f>IFERROR(INDEX(CSDA!D$1:D$500,MATCH(PAYROLL!DL$2,CSDA!C$1:C$500,0))/12,0)</f>
        <v/>
      </c>
      <c r="DM782">
        <f>SUM(DB782:DL782)</f>
        <v/>
      </c>
      <c r="DN782">
        <f>IFERROR(INDEX(ADJ!$A$1:$BZ$1000,MATCH(PAYROLL!D782,ADJ!A$1:A$500,0),MATCH(PAYROLL!DN$2,ADJ!$2:$2,0)),0)</f>
        <v/>
      </c>
      <c r="DO782">
        <f>IFERROR(SUM(BP782,DM782:DN782,CX782:DA782)-DT782,0)</f>
        <v/>
      </c>
      <c r="DP782">
        <f ref="DP782" t="array">SUM(BW782*IFERROR(INDEX(CSDA!D$1:D$500,MATCH(BW$2,CSDA!C$1:C$500,0)),0)%,CX782*IFERROR(INDEX(CSDA!D$1:D$500,MATCH(CX$2,CSDA!C$1:C$500,0)),0)%,DA782*IFERROR(INDEX(CSDA!D$1:D$500,MATCH(DA$2,CSDA!C$1:C$500,0)),0)%,DB782*IFERROR(INDEX(CSDA!D$1:D$500,MATCH(DB$2,CSDA!C$1:C$500,0)),0)%,DF782*IFERROR(INDEX(CSDA!D$1:D$500,MATCH("Phí dịch vụ"&amp;PAYROLL!DF$2,CSDA!A$1:A$500&amp;CSDA!C$1:C$500,0)),0)%,DC782*IFERROR(INDEX(CSDA!D$1:D$500,MATCH("Phí dịch vụ"&amp;PAYROLL!DC$2,CSDA!A$1:A$500&amp;CSDA!C$1:C$500,0)),0)%,DH782*IFERROR(INDEX(CSDA!D$1:D$500,MATCH("Phí dịch vụ"&amp;PAYROLL!DH$2,CSDA!A$1:A$500&amp;CSDA!C$1:C$500,0)),0)%,DJ782*IFERROR(INDEX(CSDA!D$1:D$500,MATCH("Phí dịch vụ"&amp;PAYROLL!DJ$2,CSDA!A$1:A$500&amp;CSDA!C$1:C$500,0)),0)%,BN782*IFERROR(INDEX(CSDA!D$1:D$500,MATCH(BN$2,CSDA!C$1:C$500,0)),0)%)-BN782*7%</f>
        <v/>
      </c>
      <c r="DQ782">
        <f>IFERROR(INDEX(ADJ!$A$1:$BZ$1000,MATCH(PAYROLL!D782,ADJ!A$1:A$500,0),MATCH(PAYROLL!DQ$2,ADJ!$2:$2,0)),0)</f>
        <v/>
      </c>
      <c r="DR782">
        <f>IFERROR(INDEX(ADJ!$A$1:$BZ$1000,MATCH(PAYROLL!D782,ADJ!A$1:A$500,0),MATCH(PAYROLL!DR$2,ADJ!$2:$2,0)),0)</f>
        <v/>
      </c>
      <c r="DS782">
        <f>SUM(DP782:DR782)</f>
        <v/>
      </c>
      <c r="DT782">
        <f>EK782</f>
        <v/>
      </c>
      <c r="DU782">
        <f>SUM(DO782:DR782)</f>
        <v/>
      </c>
      <c r="DV782">
        <f>ROUND(DU782*0.1,0)</f>
        <v/>
      </c>
      <c r="DW782">
        <f>DU782+DV782</f>
        <v/>
      </c>
      <c r="DZ782">
        <f>IFERROR(INDEX(ADJ!$A$1:$BZ$1000,MATCH(PAYROLL!$D782,ADJ!A$1:A$500,0),MATCH(PAYROLL!DZ$2,ADJ!$2:$2,0)),0)</f>
        <v/>
      </c>
      <c r="EA782">
        <f>IFERROR(INDEX(ADJ!$A$1:$BZ$1000,MATCH(PAYROLL!$D782,ADJ!A$1:A$500,0),MATCH(PAYROLL!EA$2,ADJ!$2:$2,0)),0)</f>
        <v/>
      </c>
      <c r="EB782">
        <f>IFERROR(INDEX(ADJ!$A$1:$BZ$1000,MATCH(PAYROLL!$D782,ADJ!A$1:A$500,0),MATCH(PAYROLL!EB$2,ADJ!$2:$2,0)),0)</f>
        <v/>
      </c>
      <c r="EC782">
        <f>IFERROR(INDEX(ADJ!$A$1:$BZ$1000,MATCH(PAYROLL!$D782,ADJ!A$1:A$500,0),MATCH(PAYROLL!EC$2,ADJ!$2:$2,0)),0)</f>
        <v/>
      </c>
      <c r="ED782">
        <f>IFERROR(INDEX(ADJ!$A$1:$BZ$1000,MATCH(PAYROLL!$D782,ADJ!A$1:A$500,0),MATCH(PAYROLL!ED$2,ADJ!$2:$2,0)),0)</f>
        <v/>
      </c>
      <c r="EE782">
        <f>IFERROR(INDEX(ADJ!$A$1:$BZ$1000,MATCH(PAYROLL!$D782,ADJ!A$1:A$500,0),MATCH(PAYROLL!EE$2,ADJ!$2:$2,0)),0)</f>
        <v/>
      </c>
      <c r="EF782">
        <f>IFERROR(INDEX(ADJ!$A$1:$BZ$1000,MATCH(PAYROLL!$D782,ADJ!A$1:A$500,0),MATCH(PAYROLL!EF$2,ADJ!$2:$2,0)),0)</f>
        <v/>
      </c>
      <c r="EG782">
        <f>IFERROR(INDEX(ADJ!$A$1:$BZ$1000,MATCH(PAYROLL!$D782,ADJ!A$1:A$500,0),MATCH(PAYROLL!EG$2,ADJ!$2:$2,0)),0)</f>
        <v/>
      </c>
      <c r="EH782">
        <f>IFERROR(INDEX(ADJ!$A$1:$BZ$1000,MATCH(PAYROLL!$D782,ADJ!A$1:A$500,0),MATCH(PAYROLL!EH$2,ADJ!$2:$2,0)),0)</f>
        <v/>
      </c>
      <c r="EI782">
        <f>IFERROR(INDEX(ADJ!$A$1:$BZ$1000,MATCH(PAYROLL!D782,ADJ!A$1:A$500,0),MATCH(PAYROLL!EI$2,ADJ!$2:$2,0)),0)</f>
        <v/>
      </c>
      <c r="EJ782">
        <f>IFERROR(INDEX(ADJ!$A$1:$BZ$1000,MATCH(PAYROLL!$D782,ADJ!A$1:A$500,0),MATCH(PAYROLL!EJ$2,ADJ!$2:$2,0)),0)</f>
        <v/>
      </c>
      <c r="EK782">
        <f>SUM(DZ782:EJ782)</f>
        <v/>
      </c>
    </row>
    <row r="783">
      <c r="A783" t="n">
        <v>781</v>
      </c>
      <c r="B783" t="inlineStr">
        <is>
          <t>Nguyễn Thị Thúy</t>
        </is>
      </c>
      <c r="D783" t="inlineStr">
        <is>
          <t>153234-02</t>
        </is>
      </c>
      <c r="S783">
        <f>IFERROR(INDEX(PIS!$A$1:$BZ$1000,MATCH($D783,PIS!C$1:C$500,0),MATCH("Lương CB tháng trước",PIS!$1:$1,0)),0)</f>
        <v/>
      </c>
      <c r="T783">
        <f>IFERROR(INDEX(PIS!$A$1:$BZ$1000,MATCH($D783,PIS!C$1:C$500,0),MATCH("Lương CB hiện tại",PIS!$1:$1,0)),0)</f>
        <v/>
      </c>
      <c r="U783">
        <f>IFERROR(INDEX(PIS!$A$1:$BZ$1000,MATCH($D783,PIS!C$1:C$500,0),MATCH("Lương đóng BHBB",PIS!$1:$1,0)),0)</f>
        <v/>
      </c>
      <c r="V783">
        <f>IFERROR(INDEX(PIS!$A$1:$BZ$1000,MATCH($D783,PIS!C$1:C$500,0),MATCH(V$2,PIS!$2:$2,0)),0)</f>
        <v/>
      </c>
      <c r="W783">
        <f>IFERROR(INDEX(PIS!$A$1:$BZ$1000,MATCH($D783,PIS!C$1:C$500,0),MATCH(W$2,PIS!$2:$2,0)),0)</f>
        <v/>
      </c>
      <c r="X783">
        <f>IFERROR(INDEX(PIS!$A$1:$BZ$1000,MATCH($D783,PIS!C$1:C$500,0),MATCH(X$2,PIS!$2:$2,0)),0)</f>
        <v/>
      </c>
      <c r="Y783">
        <f>IFERROR(INDEX(PIS!$A$1:$BZ$1000,MATCH($D783,PIS!C$1:C$500,0),MATCH(Y$2,PIS!$2:$2,0)),0)</f>
        <v/>
      </c>
      <c r="Z783">
        <f>IFERROR(INDEX(PIS!$A$1:$BZ$1000,MATCH($D783,PIS!C$1:C$500,0),MATCH(Z$2,PIS!$2:$2,0)),0)</f>
        <v/>
      </c>
      <c r="AA783">
        <f>IFERROR(INDEX(PIS!$A$1:$BZ$1000,MATCH($D783,PIS!C$1:C$500,0),MATCH(AA$2,PIS!$2:$2,0)),0)</f>
        <v/>
      </c>
      <c r="AB783">
        <f>IFERROR(INDEX(PIS!$A$1:$BZ$1000,MATCH($D783,PIS!C$1:C$500,0),MATCH(AB$2,PIS!$2:$2,0)),0)</f>
        <v/>
      </c>
      <c r="AC783">
        <f>SUM(V783:AB783)</f>
        <v/>
      </c>
      <c r="AD783">
        <f>IFERROR(INDEX(TIMESHEET!$A$1:$AI$5000,MATCH($D783,TIMESHEET!A$1:A$500,0),MATCH("T100",TIMESHEET!$2:$2,0))-2,0)</f>
        <v/>
      </c>
      <c r="AE783">
        <f>IFERROR(INDEX(TIMESHEET!$A$1:$AI$5000,MATCH($D783,TIMESHEET!A$1:A$500,0),MATCH("T202",TIMESHEET!$2:$2,0)),0)</f>
        <v/>
      </c>
      <c r="AF783">
        <f>IFERROR(INDEX(TIMESHEET!$A$1:$AI$5000,MATCH($D783,TIMESHEET!A$1:A$500,0),MATCH("T302",TIMESHEET!$2:$2,0)),0)</f>
        <v/>
      </c>
      <c r="AG783">
        <f>IFERROR(INDEX(TIMESHEET!$A$1:$AI$5000,MATCH($D783,TIMESHEET!A$1:A$500,0),MATCH("T406",TIMESHEET!$2:$2,0)),0)</f>
        <v/>
      </c>
      <c r="AH783">
        <f>AE783+AG783</f>
        <v/>
      </c>
      <c r="AI783">
        <f>IFERROR(INDEX(TIMESHEET!$A$1:$AI$5000,MATCH($D783,TIMESHEET!A$1:A$500,0),MATCH("T701",TIMESHEET!$2:$2,0)),0)</f>
        <v/>
      </c>
      <c r="AJ783">
        <f>IFERROR(INDEX(TIMESHEET!$A$1:$AI$5000,MATCH($D783,TIMESHEET!B$1:B$500,0),MATCH("T320",TIMESHEET!$2:$2,0)),0)</f>
        <v/>
      </c>
      <c r="AK783">
        <f>IFERROR(IF(LEFT(INDEX(PIS!O$1:O$500,MATCH(D783,PIS!C$1:C$500)),1)="M",T783/AD783*SUM(AE783:AG783),T783*AD783),0)</f>
        <v/>
      </c>
      <c r="AL783">
        <f>IFERROR(INDEX(ADJ!$A$1:$BZ$1000,MATCH(PAYROLL!D783,ADJ!A$1:A$500,0),MATCH(PAYROLL!AL$2,ADJ!$2:$2,0)),0)</f>
        <v/>
      </c>
      <c r="AM783">
        <f>SUM(AK783:AL783)</f>
        <v/>
      </c>
      <c r="AN783">
        <f>IFERROR(ROUND(V783/$AD783*$AH783,0),0)</f>
        <v/>
      </c>
      <c r="AO783">
        <f>IFERROR(ROUND(W783/$AD783*$AH783,0),0)</f>
        <v/>
      </c>
      <c r="AP783">
        <f>IFERROR(ROUND(X783/$AD783*$AE783,0),0)</f>
        <v/>
      </c>
      <c r="AQ783">
        <f>IFERROR(ROUND(Y783/$AD783*$AH783,0),0)</f>
        <v/>
      </c>
      <c r="AR783">
        <f>IFERROR(ROUND(Z783/$AD783*$AH783,0),0)</f>
        <v/>
      </c>
      <c r="AS783">
        <f>IFERROR(ROUND(AA783/$AD783*$AH783,0),0)</f>
        <v/>
      </c>
      <c r="AT783">
        <f>IFERROR(IF((AE783+AF783+AG783)&gt;13,AB783,ROUND(AB783/AD783*AH783,0)),0)</f>
        <v/>
      </c>
      <c r="AU783">
        <f>IFERROR(INDEX(ADJ!$A$1:$BZ$1000,MATCH(PAYROLL!D783,ADJ!A$1:A$500,0),MATCH(PAYROLL!AU$2,ADJ!$2:$2,0)),0)</f>
        <v/>
      </c>
      <c r="AV783">
        <f>ROUND(SUM(AN783:AU783),0)</f>
        <v/>
      </c>
      <c r="AW783">
        <f>IFERROR(INDEX(TIMESHEET!$A$1:$AI$5000,MATCH(PAYROLL!D783,TIMESHEET!A$1:A$500,0),MATCH("T620",TIMESHEET!$2:$2,0)),0)</f>
        <v/>
      </c>
      <c r="AX783">
        <f>IFERROR(INDEX(TIMESHEET!$A$1:$AI$5000,MATCH(PAYROLL!D783,TIMESHEET!A$1:A$500,0),MATCH("T601",TIMESHEET!$2:$2,0)),0)</f>
        <v/>
      </c>
      <c r="AY783">
        <f>IFERROR(INDEX(TIMESHEET!$A$1:$AI$5000,MATCH(PAYROLL!D783,TIMESHEET!A$1:A$500,0),MATCH("T602",TIMESHEET!$2:$2,0)),0)</f>
        <v/>
      </c>
      <c r="AZ783">
        <f>IFERROR(INDEX(TIMESHEET!$A$1:$AI$5000,MATCH(PAYROLL!D783,TIMESHEET!A$1:A$500,0),MATCH("T603",TIMESHEET!$2:$2,0)),0)</f>
        <v/>
      </c>
      <c r="BA783">
        <f>IFERROR(INDEX(TIMESHEET!$A$1:$AI$5000,MATCH(PAYROLL!D783,TIMESHEET!A$1:A$500,0),MATCH("T611",TIMESHEET!$2:$2,0)),0)</f>
        <v/>
      </c>
      <c r="BB783">
        <f>IFERROR(INDEX(TIMESHEET!$A$1:$AI$5000,MATCH(PAYROLL!D783,TIMESHEET!A$1:A$500,0),MATCH("T612",TIMESHEET!$2:$2,0)),0)</f>
        <v/>
      </c>
      <c r="BC783">
        <f>IFERROR(INDEX(TIMESHEET!$A$1:$AI$5000,MATCH(PAYROLL!D783,TIMESHEET!A$1:A$500,0),MATCH("T613",TIMESHEET!$2:$2,0)),0)</f>
        <v/>
      </c>
      <c r="BD783">
        <f>IFERROR(INDEX(TIMESHEET!$A$1:$AI$5000,MATCH(PAYROLL!D783,TIMESHEET!A$1:A$500,0),MATCH("T500",TIMESHEET!$2:$2,0)),0)</f>
        <v/>
      </c>
      <c r="BE783">
        <f>IFERROR(IF(LEFT(INDEX(PIS!O$1:O$500,MATCH(D783,PIS!C$1:C$500)),1)="M",T783/AD783/8*(AW783+AX783*1.5+AY783*2+AZ783*3+BA783*2.1+BB783*2.7+BC783*3.9+BD783*0.3),T783/8*(AW783+AX783*1.5+AY783*2+AZ783*3+BA783*2.1+BB783*2.7+BC783*3.9+BD783*0.3)),0)</f>
        <v/>
      </c>
      <c r="BF783">
        <f>IFERROR(INDEX(ADJ!$A$1:$BZ$1000,MATCH(PAYROLL!$D783,ADJ!A$1:A$500,0),MATCH(PAYROLL!BF$2,ADJ!$2:$2,0)),0)</f>
        <v/>
      </c>
      <c r="BG783">
        <f>IFERROR(INDEX(ADJ!$A$1:$BZ$1000,MATCH(PAYROLL!D783,ADJ!A$1:A$500,0),MATCH(PAYROLL!BG$2,ADJ!$2:$2,0)),0)</f>
        <v/>
      </c>
      <c r="BH783">
        <f>IFERROR(INDEX(ADJ!$A$1:$BZ$1000,MATCH(PAYROLL!D783,ADJ!A$1:A$500,0),MATCH(PAYROLL!BH$2,ADJ!$2:$2,0)),0)</f>
        <v/>
      </c>
      <c r="BI783">
        <f>IFERROR(INDEX(ADJ!$A$1:$BZ$1000,MATCH(PAYROLL!D783,ADJ!A$1:A$500,0),MATCH(PAYROLL!BI$2,ADJ!$2:$2,0)),0)</f>
        <v/>
      </c>
      <c r="BJ783">
        <f>IFERROR(INDEX(ADJ!$A$1:$BZ$1000,MATCH(PAYROLL!D783,ADJ!A$1:A$500,0),MATCH(PAYROLL!BJ$2,ADJ!$2:$2,0)),0)</f>
        <v/>
      </c>
      <c r="BK783">
        <f>SUM(BF783:BJ783)</f>
        <v/>
      </c>
      <c r="BL783">
        <f>IFERROR(INDEX(ADJ!$A$1:$BZ$1000,MATCH(PAYROLL!D783,ADJ!A$1:A$500,0),MATCH(PAYROLL!BL$2,ADJ!$2:$2,0)),0)</f>
        <v/>
      </c>
      <c r="BM783">
        <f>IFERROR(INDEX(ADJ!$A$1:$BZ$1000,MATCH(PAYROLL!D783,ADJ!A$1:A$500,0),MATCH(PAYROLL!BM$2,ADJ!$2:$2,0)),0)</f>
        <v/>
      </c>
      <c r="BN783">
        <f>IFERROR(INDEX(ADJ!$A$1:$BZ$1000,MATCH(PAYROLL!D783,ADJ!A$1:A$500,0),MATCH(PAYROLL!BN$2,ADJ!$2:$2,0)),0)</f>
        <v/>
      </c>
      <c r="BO783">
        <f>IFERROR(INDEX(ADJ!$A$1:$BZ$1000,MATCH(PAYROLL!D783,ADJ!A$1:A$500,0),MATCH(PAYROLL!BO$2,ADJ!$2:$2,0)),0)</f>
        <v/>
      </c>
      <c r="BP783">
        <f>SUM(AM783,AV783,BE783,BK783,BL783:BO783)</f>
        <v/>
      </c>
      <c r="BQ783">
        <f>BO783</f>
        <v/>
      </c>
      <c r="BR783">
        <f>IFERROR(ROUND(IF(LEFT(INDEX(PIS!O$1:O$500,MATCH(D783,PIS!C$1:C$500)),1)="D",T783/8*(BD783*0.3),IF(LEFT(INDEX(PIS!O$1:O$500,MATCH(D783,PIS!C$1:C$500)),1)="H",T783*($BD783*0.3),T783/$AD783/8*($BD783*0.3))),0),0)</f>
        <v/>
      </c>
      <c r="BS783">
        <f>IF(AP783&lt;1,0,MIN(AP783,730000))</f>
        <v/>
      </c>
      <c r="BT783">
        <f>IFERROR(ROUND((BE783-SUM(AW783:BC783)*T783/AD783/8),0)-BR783,0)</f>
        <v/>
      </c>
      <c r="BU783">
        <f>AO783</f>
        <v/>
      </c>
      <c r="BV783">
        <f>SUM(BQ783:BU783)</f>
        <v/>
      </c>
      <c r="BW783">
        <f>BP783-BV783</f>
        <v/>
      </c>
      <c r="BX783">
        <f>IFERROR(IF(RIGHT(INDEX(PIS!O$1:O$500,MATCH(D783,PIS!C$1:C$500)),5)="Gross",MIN(U783+V783,VLOOKUP("R700",TSC!B:C,2,0)*VLOOKUP("R101",TSC!B:C,2,0))*VLOOKUP("R701",TSC!B:C,2,0)%,0),0)</f>
        <v/>
      </c>
      <c r="BY783">
        <f>IFERROR(IF(RIGHT(INDEX(PIS!O$1:O$500,MATCH(D783,PIS!C$1:C$500)),5)="Gross",MIN(U783+V783,VLOOKUP("R700",TSC!B:C,2,0)*VLOOKUP("R101",TSC!B:C,2,0))*VLOOKUP("T704",TSC!B:C,2,0)%,0),0)</f>
        <v/>
      </c>
      <c r="BZ783">
        <f>IFERROR(IF(RIGHT(INDEX(PIS!O$1:O$500,MATCH(D783,PIS!C$1:C$500)),5)="Gross",MIN(U783+V783,VLOOKUP("R700",TSC!B:C,2,0)*VLOOKUP("1",TSC!F:G,2,0))*VLOOKUP("T705",TSC!B:C,2,0)%,0),0)</f>
        <v/>
      </c>
      <c r="CA783">
        <f>IFERROR(INDEX(ADJ!$A$1:$BZ$1000,MATCH(PAYROLL!D783,ADJ!A$1:A$500,0),MATCH(PAYROLL!CA$2,ADJ!$2:$2,0)),0)</f>
        <v/>
      </c>
      <c r="CB783">
        <f>IFERROR(INDEX(ADJ!$A$1:$BZ$1000,MATCH(PAYROLL!D783,ADJ!A$1:A$500,0),MATCH(PAYROLL!CB$2,ADJ!$2:$2,0)),0)</f>
        <v/>
      </c>
      <c r="CC783">
        <f>SUM(BX783:CB783)</f>
        <v/>
      </c>
      <c r="CD783">
        <f>IFERROR(INDEX(PIS!$A$1:$BZ$1000,MATCH(PAYROLL!D783,PIS!C$1:C$500,0),MATCH(PAYROLL!CD$1,PIS!$1:$1,0)),0)</f>
        <v/>
      </c>
      <c r="CE783">
        <f>IFERROR(IF(OR(INDEX(PIS!P$1:P$500,MATCH(D783,PIS!C$1:C$500,0))="LT2",INDEX(PIS!P$1:P$500,MATCH(D783,PIS!C$1:C$500,0))="P10"),0,SUM(CC783,CD783*VLOOKUP("R601",TSC!B:C,2,0),VLOOKUP("R602",TSC!B:C,2,0))),0)</f>
        <v/>
      </c>
      <c r="CF783">
        <f>MAX(BW783-CE783,0)</f>
        <v/>
      </c>
      <c r="CG783">
        <f>IFERROR(IF(OR(RIGHT(INDEX(PIS!P$1:P$500,MATCH(D783,PIS!C$1:C$500)),5)="P10",RIGHT(INDEX(PIS!P$1:P$500,MATCH(D783,PIS!C$1:C$500)),5)="CK"),0,IF(CF783&lt;=5000000,CF783*5%,IF(CF783&lt;=10000000,CF783*10%-250000,IF(CF783&lt;=18000000,CF783*15%-750000,IF(CF783&lt;=32000000,CF783*20%-1650000,IF(CF783&lt;=52000000,CF783*25%-3250000,IF(CF783&lt;=80000000,BH783*30%-5850000,CF783*35%-9850000))))))),0)</f>
        <v/>
      </c>
      <c r="CH783">
        <f>IFERROR(IF(OR(INDEX(PIS!P$1:P$500,MATCH(D783,PIS!C$1:C$500))="LT",INDEX(PIS!P$1:P$500,MATCH(D783,PIS!C$1:C$500))="CK"),0,IF(CF783&lt;2000000,0,CF783*10%)),0)</f>
        <v/>
      </c>
      <c r="CI783">
        <f>IFERROR(INDEX(ADJ!$A$1:$BZ$1000,MATCH(PAYROLL!D783,ADJ!A$1:A$500,0),MATCH(PAYROLL!CI$2,ADJ!$2:$2,0)),0)</f>
        <v/>
      </c>
      <c r="CJ783">
        <f>IFERROR(INDEX(ADJ!$A$1:$BZ$1000,MATCH(PAYROLL!D783,ADJ!A$1:A$500,0),MATCH(PAYROLL!CJ$2,ADJ!$2:$2,0)),0)</f>
        <v/>
      </c>
      <c r="CK783">
        <f>IFERROR(INDEX(ADJ!$A$1:$BZ$1000,MATCH(PAYROLL!D783,ADJ!A$1:A$500,0),MATCH(PAYROLL!CK$2,ADJ!$2:$2,0)),0)</f>
        <v/>
      </c>
      <c r="CL783">
        <f>SUM(CG783:CK783)</f>
        <v/>
      </c>
      <c r="CM783">
        <f>ROUND(SUM(CH783:CK783),0)</f>
        <v/>
      </c>
      <c r="CN783">
        <f>IFERROR(INDEX(CSDA!D$1:D$500,MATCH($CN$2,CSDA!C$1:C$500,0))*INDEX(PIS!V$1:V$500,MATCH(D783,PIS!C$1:C$500))+INDEX(ADJ!$A$1:$BZ$1000,MATCH(PAYROLL!D783,ADJ!A$1:A$500,0),MATCH(PAYROLL!CN$2,ADJ!$2:$2,0)),0)</f>
        <v/>
      </c>
      <c r="CO783">
        <f>IFERROR(INDEX(ADJ!$A$1:$BZ$1000,MATCH(PAYROLL!D783,ADJ!A$1:A$500,0),MATCH(PAYROLL!CO$2,ADJ!$2:$2,0)),0)</f>
        <v/>
      </c>
      <c r="CP783">
        <f>IFERROR(INDEX(ADJ!$A$1:$BZ$1000,MATCH(PAYROLL!D783,ADJ!A$1:A$500,0),MATCH(PAYROLL!CP$2,ADJ!$2:$2,0)),0)</f>
        <v/>
      </c>
      <c r="CQ783">
        <f>BP783-CL783-CI783-CM783-CN783-CO783-CP783-CC783</f>
        <v/>
      </c>
      <c r="CR783">
        <f>IFERROR(IF(RIGHT(INDEX(PIS!O$1:O$500,MATCH(D783,PIS!C$1:C$500,0)),5)="Gross",MIN(U783+V783,VLOOKUP("R700",TSC!B:C,2,0)*VLOOKUP("R101",TSC!B:C,2,0))*(VLOOKUP("T711",TSC!B:C,2,0)+VLOOKUP("T712",TSC!B:C,2,0))%,MIN(T783+V783,VLOOKUP("R700",TSC!B:C,2,0)*VLOOKUP("R101",TSC!B:C,2,0))*(VLOOKUP("T711",TSC!B:C,2,0)+VLOOKUP("T712",TSC!B:C,2,0)+VLOOKUP("R701",TSC!B:C,2,0))%),0)</f>
        <v/>
      </c>
      <c r="CS783">
        <f>IFERROR(IF(RIGHT(INDEX(PIS!O$1:O$500,MATCH(D783,PIS!C$1:C$500,0)),5)="Gross",MIN(U783+V783,VLOOKUP("R700",TSC!B:C,2,0)*VLOOKUP("R101",TSC!B:C,2,0))*(VLOOKUP("T714",TSC!B:C,2,0))%,MIN(T783+V783,VLOOKUP("R700",TSC!B:C,2,0)*VLOOKUP("R101",TSC!B:C,2,0))*(VLOOKUP("T704",TSC!B:C,2,0)+VLOOKUP("T714",TSC!B:C,2,0))%),0)</f>
        <v/>
      </c>
      <c r="CT783">
        <f>IFERROR(IF(RIGHT(INDEX(PIS!O$1:O$500,MATCH(D783,PIS!C$1:C$500,0)),5)="Gross",MIN(U783+V783,VLOOKUP("R700",TSC!B:C,2,0)*VLOOKUP("R101",TSC!B:C,2,0))*VLOOKUP("T705",TSC!B:C,2,0)%,MIN(T783+V783,VLOOKUP("R700",TSC!B:C,2,0)*VLOOKUP("R101",TSC!B:C,2,0))*VLOOKUP("T705",TSC!B:C,2,0)%),0)</f>
        <v/>
      </c>
      <c r="CU783">
        <f>IFERROR(IF(RIGHT(INDEX(PIS!O$1:O$500,MATCH(D783,PIS!C$1:C$500,0)),5)="Gross",MIN(U783+V783,VLOOKUP("R700",TSC!B:C,2,0)*VLOOKUP("R101",TSC!B:C,2,0))*(VLOOKUP("T713",TSC!B:C,2,0))%,MIN(T783+V783,VLOOKUP("R700",TSC!B:C,2,0)*VLOOKUP("R101",TSC!B:C,2,0))*(VLOOKUP("T713",TSC!B:C,2,0))%),0)</f>
        <v/>
      </c>
      <c r="CV783">
        <f>IFERROR(INDEX(ADJ!$A$1:$BZ$1000,MATCH(PAYROLL!D783,ADJ!A$1:A$500,0),MATCH(PAYROLL!CV$2,ADJ!$2:$2,0)),0)</f>
        <v/>
      </c>
      <c r="CW783">
        <f>IFERROR(INDEX(ADJ!$A$1:$BZ$1000,MATCH(PAYROLL!D783,ADJ!A$1:A$500,0),MATCH(PAYROLL!CW$2,ADJ!$2:$2,0)),0)</f>
        <v/>
      </c>
      <c r="CX783">
        <f>SUM(CR783:CW783)</f>
        <v/>
      </c>
      <c r="CY783">
        <f>ROUND(IF(CR783&gt;0,T783+V783*VLOOKUP("R202",TSC!$B$1:$C$500,2,0),0),0)</f>
        <v/>
      </c>
      <c r="CZ783">
        <f>IFERROR(INDEX(CSDA!D$1:D$500,MATCH($CZ$2,CSDA!C$1:C$500,0)),0)</f>
        <v/>
      </c>
      <c r="DA783">
        <f>ROUND(T783*0.7%,0)</f>
        <v/>
      </c>
      <c r="DB783">
        <f>ROUND(T783/12,0)</f>
        <v/>
      </c>
      <c r="DC783">
        <f ref="DC783" t="array">IFERROR(INDEX(CSDA!D$1:D$500,MATCH("Trích giữ"&amp;PAYROLL!DC$2,CSDA!A$1:A$500&amp;CSDA!C$1:C$500,0)),0)</f>
        <v/>
      </c>
      <c r="DD783">
        <f ref="DD783" t="array">IFERROR(INDEX(CSDA!D$1:D$500,MATCH("Trích giữ"&amp;PAYROLL!DD$2,CSDA!A$1:A$500&amp;CSDA!C$1:C$500,0)),0)</f>
        <v/>
      </c>
      <c r="DE783">
        <f ref="DE783" t="array">IFERROR(INDEX(CSDA!D$1:D$500,MATCH("Trích giữ"&amp;PAYROLL!DE$2,CSDA!A$1:A$500&amp;CSDA!C$1:C$500,0)),0)</f>
        <v/>
      </c>
      <c r="DF783">
        <f>IFERROR(INDEX(CSDA!D$1:D$500,MATCH(PAYROLL!DF$2,CSDA!C$1:C$500,0)),0)</f>
        <v/>
      </c>
      <c r="DG783">
        <f ref="DG783" t="array">IFERROR(INDEX(CSDA!D$1:D$500,MATCH("Trích giữ"&amp;PAYROLL!DG$2,CSDA!A$1:A$500&amp;CSDA!C$1:C$500,0)),0)</f>
        <v/>
      </c>
      <c r="DH783">
        <f>ROUND(T783/26,0)</f>
        <v/>
      </c>
      <c r="DI783">
        <f ref="DI783" t="array">IFERROR(INDEX(CSDA!D$1:D$500,MATCH("Trích giữ"&amp;PAYROLL!DI$2,CSDA!A$1:A$500&amp;CSDA!C$1:C$500,0)),0)</f>
        <v/>
      </c>
      <c r="DJ783">
        <f>IF(U783=0,T783*21.5%-BL783,0)</f>
        <v/>
      </c>
      <c r="DK783">
        <f ref="DK783" t="array">IFERROR(INDEX(CSDA!D$1:D$500,MATCH("Trích giữ"&amp;PAYROLL!DK$2,CSDA!A$1:A$500&amp;CSDA!C$1:C$500,0)),0)</f>
        <v/>
      </c>
      <c r="DL783">
        <f>IFERROR(INDEX(CSDA!D$1:D$500,MATCH(PAYROLL!DL$2,CSDA!C$1:C$500,0))/12,0)</f>
        <v/>
      </c>
      <c r="DM783">
        <f>SUM(DB783:DL783)</f>
        <v/>
      </c>
      <c r="DN783">
        <f>IFERROR(INDEX(ADJ!$A$1:$BZ$1000,MATCH(PAYROLL!D783,ADJ!A$1:A$500,0),MATCH(PAYROLL!DN$2,ADJ!$2:$2,0)),0)</f>
        <v/>
      </c>
      <c r="DO783">
        <f>IFERROR(SUM(BP783,DM783:DN783,CX783:DA783)-DT783,0)</f>
        <v/>
      </c>
      <c r="DP783">
        <f ref="DP783" t="array">SUM(BW783*IFERROR(INDEX(CSDA!D$1:D$500,MATCH(BW$2,CSDA!C$1:C$500,0)),0)%,CX783*IFERROR(INDEX(CSDA!D$1:D$500,MATCH(CX$2,CSDA!C$1:C$500,0)),0)%,DA783*IFERROR(INDEX(CSDA!D$1:D$500,MATCH(DA$2,CSDA!C$1:C$500,0)),0)%,DB783*IFERROR(INDEX(CSDA!D$1:D$500,MATCH(DB$2,CSDA!C$1:C$500,0)),0)%,DF783*IFERROR(INDEX(CSDA!D$1:D$500,MATCH("Phí dịch vụ"&amp;PAYROLL!DF$2,CSDA!A$1:A$500&amp;CSDA!C$1:C$500,0)),0)%,DC783*IFERROR(INDEX(CSDA!D$1:D$500,MATCH("Phí dịch vụ"&amp;PAYROLL!DC$2,CSDA!A$1:A$500&amp;CSDA!C$1:C$500,0)),0)%,DH783*IFERROR(INDEX(CSDA!D$1:D$500,MATCH("Phí dịch vụ"&amp;PAYROLL!DH$2,CSDA!A$1:A$500&amp;CSDA!C$1:C$500,0)),0)%,DJ783*IFERROR(INDEX(CSDA!D$1:D$500,MATCH("Phí dịch vụ"&amp;PAYROLL!DJ$2,CSDA!A$1:A$500&amp;CSDA!C$1:C$500,0)),0)%,BN783*IFERROR(INDEX(CSDA!D$1:D$500,MATCH(BN$2,CSDA!C$1:C$500,0)),0)%)-BN783*7%</f>
        <v/>
      </c>
      <c r="DQ783">
        <f>IFERROR(INDEX(ADJ!$A$1:$BZ$1000,MATCH(PAYROLL!D783,ADJ!A$1:A$500,0),MATCH(PAYROLL!DQ$2,ADJ!$2:$2,0)),0)</f>
        <v/>
      </c>
      <c r="DR783">
        <f>IFERROR(INDEX(ADJ!$A$1:$BZ$1000,MATCH(PAYROLL!D783,ADJ!A$1:A$500,0),MATCH(PAYROLL!DR$2,ADJ!$2:$2,0)),0)</f>
        <v/>
      </c>
      <c r="DS783">
        <f>SUM(DP783:DR783)</f>
        <v/>
      </c>
      <c r="DT783">
        <f>EK783</f>
        <v/>
      </c>
      <c r="DU783">
        <f>SUM(DO783:DR783)</f>
        <v/>
      </c>
      <c r="DV783">
        <f>ROUND(DU783*0.1,0)</f>
        <v/>
      </c>
      <c r="DW783">
        <f>DU783+DV783</f>
        <v/>
      </c>
      <c r="DZ783">
        <f>IFERROR(INDEX(ADJ!$A$1:$BZ$1000,MATCH(PAYROLL!$D783,ADJ!A$1:A$500,0),MATCH(PAYROLL!DZ$2,ADJ!$2:$2,0)),0)</f>
        <v/>
      </c>
      <c r="EA783">
        <f>IFERROR(INDEX(ADJ!$A$1:$BZ$1000,MATCH(PAYROLL!$D783,ADJ!A$1:A$500,0),MATCH(PAYROLL!EA$2,ADJ!$2:$2,0)),0)</f>
        <v/>
      </c>
      <c r="EB783">
        <f>IFERROR(INDEX(ADJ!$A$1:$BZ$1000,MATCH(PAYROLL!$D783,ADJ!A$1:A$500,0),MATCH(PAYROLL!EB$2,ADJ!$2:$2,0)),0)</f>
        <v/>
      </c>
      <c r="EC783">
        <f>IFERROR(INDEX(ADJ!$A$1:$BZ$1000,MATCH(PAYROLL!$D783,ADJ!A$1:A$500,0),MATCH(PAYROLL!EC$2,ADJ!$2:$2,0)),0)</f>
        <v/>
      </c>
      <c r="ED783">
        <f>IFERROR(INDEX(ADJ!$A$1:$BZ$1000,MATCH(PAYROLL!$D783,ADJ!A$1:A$500,0),MATCH(PAYROLL!ED$2,ADJ!$2:$2,0)),0)</f>
        <v/>
      </c>
      <c r="EE783">
        <f>IFERROR(INDEX(ADJ!$A$1:$BZ$1000,MATCH(PAYROLL!$D783,ADJ!A$1:A$500,0),MATCH(PAYROLL!EE$2,ADJ!$2:$2,0)),0)</f>
        <v/>
      </c>
      <c r="EF783">
        <f>IFERROR(INDEX(ADJ!$A$1:$BZ$1000,MATCH(PAYROLL!$D783,ADJ!A$1:A$500,0),MATCH(PAYROLL!EF$2,ADJ!$2:$2,0)),0)</f>
        <v/>
      </c>
      <c r="EG783">
        <f>IFERROR(INDEX(ADJ!$A$1:$BZ$1000,MATCH(PAYROLL!$D783,ADJ!A$1:A$500,0),MATCH(PAYROLL!EG$2,ADJ!$2:$2,0)),0)</f>
        <v/>
      </c>
      <c r="EH783">
        <f>IFERROR(INDEX(ADJ!$A$1:$BZ$1000,MATCH(PAYROLL!$D783,ADJ!A$1:A$500,0),MATCH(PAYROLL!EH$2,ADJ!$2:$2,0)),0)</f>
        <v/>
      </c>
      <c r="EI783">
        <f>IFERROR(INDEX(ADJ!$A$1:$BZ$1000,MATCH(PAYROLL!D783,ADJ!A$1:A$500,0),MATCH(PAYROLL!EI$2,ADJ!$2:$2,0)),0)</f>
        <v/>
      </c>
      <c r="EJ783">
        <f>IFERROR(INDEX(ADJ!$A$1:$BZ$1000,MATCH(PAYROLL!$D783,ADJ!A$1:A$500,0),MATCH(PAYROLL!EJ$2,ADJ!$2:$2,0)),0)</f>
        <v/>
      </c>
      <c r="EK783">
        <f>SUM(DZ783:EJ783)</f>
        <v/>
      </c>
    </row>
    <row r="784">
      <c r="A784" t="n">
        <v>782</v>
      </c>
      <c r="B784" t="inlineStr">
        <is>
          <t>Nguyễn Văn Thuận</t>
        </is>
      </c>
      <c r="D784" t="inlineStr">
        <is>
          <t>150371-02</t>
        </is>
      </c>
      <c r="S784">
        <f>IFERROR(INDEX(PIS!$A$1:$BZ$1000,MATCH($D784,PIS!C$1:C$500,0),MATCH("Lương CB tháng trước",PIS!$1:$1,0)),0)</f>
        <v/>
      </c>
      <c r="T784">
        <f>IFERROR(INDEX(PIS!$A$1:$BZ$1000,MATCH($D784,PIS!C$1:C$500,0),MATCH("Lương CB hiện tại",PIS!$1:$1,0)),0)</f>
        <v/>
      </c>
      <c r="U784">
        <f>IFERROR(INDEX(PIS!$A$1:$BZ$1000,MATCH($D784,PIS!C$1:C$500,0),MATCH("Lương đóng BHBB",PIS!$1:$1,0)),0)</f>
        <v/>
      </c>
      <c r="V784">
        <f>IFERROR(INDEX(PIS!$A$1:$BZ$1000,MATCH($D784,PIS!C$1:C$500,0),MATCH(V$2,PIS!$2:$2,0)),0)</f>
        <v/>
      </c>
      <c r="W784">
        <f>IFERROR(INDEX(PIS!$A$1:$BZ$1000,MATCH($D784,PIS!C$1:C$500,0),MATCH(W$2,PIS!$2:$2,0)),0)</f>
        <v/>
      </c>
      <c r="X784">
        <f>IFERROR(INDEX(PIS!$A$1:$BZ$1000,MATCH($D784,PIS!C$1:C$500,0),MATCH(X$2,PIS!$2:$2,0)),0)</f>
        <v/>
      </c>
      <c r="Y784">
        <f>IFERROR(INDEX(PIS!$A$1:$BZ$1000,MATCH($D784,PIS!C$1:C$500,0),MATCH(Y$2,PIS!$2:$2,0)),0)</f>
        <v/>
      </c>
      <c r="Z784">
        <f>IFERROR(INDEX(PIS!$A$1:$BZ$1000,MATCH($D784,PIS!C$1:C$500,0),MATCH(Z$2,PIS!$2:$2,0)),0)</f>
        <v/>
      </c>
      <c r="AA784">
        <f>IFERROR(INDEX(PIS!$A$1:$BZ$1000,MATCH($D784,PIS!C$1:C$500,0),MATCH(AA$2,PIS!$2:$2,0)),0)</f>
        <v/>
      </c>
      <c r="AB784">
        <f>IFERROR(INDEX(PIS!$A$1:$BZ$1000,MATCH($D784,PIS!C$1:C$500,0),MATCH(AB$2,PIS!$2:$2,0)),0)</f>
        <v/>
      </c>
      <c r="AC784">
        <f>SUM(V784:AB784)</f>
        <v/>
      </c>
      <c r="AD784">
        <f>IFERROR(INDEX(TIMESHEET!$A$1:$AI$5000,MATCH($D784,TIMESHEET!A$1:A$500,0),MATCH("T100",TIMESHEET!$2:$2,0))-2,0)</f>
        <v/>
      </c>
      <c r="AE784">
        <f>IFERROR(INDEX(TIMESHEET!$A$1:$AI$5000,MATCH($D784,TIMESHEET!A$1:A$500,0),MATCH("T202",TIMESHEET!$2:$2,0)),0)</f>
        <v/>
      </c>
      <c r="AF784">
        <f>IFERROR(INDEX(TIMESHEET!$A$1:$AI$5000,MATCH($D784,TIMESHEET!A$1:A$500,0),MATCH("T302",TIMESHEET!$2:$2,0)),0)</f>
        <v/>
      </c>
      <c r="AG784">
        <f>IFERROR(INDEX(TIMESHEET!$A$1:$AI$5000,MATCH($D784,TIMESHEET!A$1:A$500,0),MATCH("T406",TIMESHEET!$2:$2,0)),0)</f>
        <v/>
      </c>
      <c r="AH784">
        <f>AE784+AG784</f>
        <v/>
      </c>
      <c r="AI784">
        <f>IFERROR(INDEX(TIMESHEET!$A$1:$AI$5000,MATCH($D784,TIMESHEET!A$1:A$500,0),MATCH("T701",TIMESHEET!$2:$2,0)),0)</f>
        <v/>
      </c>
      <c r="AJ784">
        <f>IFERROR(INDEX(TIMESHEET!$A$1:$AI$5000,MATCH($D784,TIMESHEET!B$1:B$500,0),MATCH("T320",TIMESHEET!$2:$2,0)),0)</f>
        <v/>
      </c>
      <c r="AK784">
        <f>IFERROR(IF(LEFT(INDEX(PIS!O$1:O$500,MATCH(D784,PIS!C$1:C$500)),1)="M",T784/AD784*SUM(AE784:AG784),T784*AD784),0)</f>
        <v/>
      </c>
      <c r="AL784">
        <f>IFERROR(INDEX(ADJ!$A$1:$BZ$1000,MATCH(PAYROLL!D784,ADJ!A$1:A$500,0),MATCH(PAYROLL!AL$2,ADJ!$2:$2,0)),0)</f>
        <v/>
      </c>
      <c r="AM784">
        <f>SUM(AK784:AL784)</f>
        <v/>
      </c>
      <c r="AN784">
        <f>IFERROR(ROUND(V784/$AD784*$AH784,0),0)</f>
        <v/>
      </c>
      <c r="AO784">
        <f>IFERROR(ROUND(W784/$AD784*$AH784,0),0)</f>
        <v/>
      </c>
      <c r="AP784">
        <f>IFERROR(ROUND(X784/$AD784*$AE784,0),0)</f>
        <v/>
      </c>
      <c r="AQ784">
        <f>IFERROR(ROUND(Y784/$AD784*$AH784,0),0)</f>
        <v/>
      </c>
      <c r="AR784">
        <f>IFERROR(ROUND(Z784/$AD784*$AH784,0),0)</f>
        <v/>
      </c>
      <c r="AS784">
        <f>IFERROR(ROUND(AA784/$AD784*$AH784,0),0)</f>
        <v/>
      </c>
      <c r="AT784">
        <f>IFERROR(IF((AE784+AF784+AG784)&gt;13,AB784,ROUND(AB784/AD784*AH784,0)),0)</f>
        <v/>
      </c>
      <c r="AU784">
        <f>IFERROR(INDEX(ADJ!$A$1:$BZ$1000,MATCH(PAYROLL!D784,ADJ!A$1:A$500,0),MATCH(PAYROLL!AU$2,ADJ!$2:$2,0)),0)</f>
        <v/>
      </c>
      <c r="AV784">
        <f>ROUND(SUM(AN784:AU784),0)</f>
        <v/>
      </c>
      <c r="AW784">
        <f>IFERROR(INDEX(TIMESHEET!$A$1:$AI$5000,MATCH(PAYROLL!D784,TIMESHEET!A$1:A$500,0),MATCH("T620",TIMESHEET!$2:$2,0)),0)</f>
        <v/>
      </c>
      <c r="AX784">
        <f>IFERROR(INDEX(TIMESHEET!$A$1:$AI$5000,MATCH(PAYROLL!D784,TIMESHEET!A$1:A$500,0),MATCH("T601",TIMESHEET!$2:$2,0)),0)</f>
        <v/>
      </c>
      <c r="AY784">
        <f>IFERROR(INDEX(TIMESHEET!$A$1:$AI$5000,MATCH(PAYROLL!D784,TIMESHEET!A$1:A$500,0),MATCH("T602",TIMESHEET!$2:$2,0)),0)</f>
        <v/>
      </c>
      <c r="AZ784">
        <f>IFERROR(INDEX(TIMESHEET!$A$1:$AI$5000,MATCH(PAYROLL!D784,TIMESHEET!A$1:A$500,0),MATCH("T603",TIMESHEET!$2:$2,0)),0)</f>
        <v/>
      </c>
      <c r="BA784">
        <f>IFERROR(INDEX(TIMESHEET!$A$1:$AI$5000,MATCH(PAYROLL!D784,TIMESHEET!A$1:A$500,0),MATCH("T611",TIMESHEET!$2:$2,0)),0)</f>
        <v/>
      </c>
      <c r="BB784">
        <f>IFERROR(INDEX(TIMESHEET!$A$1:$AI$5000,MATCH(PAYROLL!D784,TIMESHEET!A$1:A$500,0),MATCH("T612",TIMESHEET!$2:$2,0)),0)</f>
        <v/>
      </c>
      <c r="BC784">
        <f>IFERROR(INDEX(TIMESHEET!$A$1:$AI$5000,MATCH(PAYROLL!D784,TIMESHEET!A$1:A$500,0),MATCH("T613",TIMESHEET!$2:$2,0)),0)</f>
        <v/>
      </c>
      <c r="BD784">
        <f>IFERROR(INDEX(TIMESHEET!$A$1:$AI$5000,MATCH(PAYROLL!D784,TIMESHEET!A$1:A$500,0),MATCH("T500",TIMESHEET!$2:$2,0)),0)</f>
        <v/>
      </c>
      <c r="BE784">
        <f>IFERROR(IF(LEFT(INDEX(PIS!O$1:O$500,MATCH(D784,PIS!C$1:C$500)),1)="M",T784/AD784/8*(AW784+AX784*1.5+AY784*2+AZ784*3+BA784*2.1+BB784*2.7+BC784*3.9+BD784*0.3),T784/8*(AW784+AX784*1.5+AY784*2+AZ784*3+BA784*2.1+BB784*2.7+BC784*3.9+BD784*0.3)),0)</f>
        <v/>
      </c>
      <c r="BF784">
        <f>IFERROR(INDEX(ADJ!$A$1:$BZ$1000,MATCH(PAYROLL!$D784,ADJ!A$1:A$500,0),MATCH(PAYROLL!BF$2,ADJ!$2:$2,0)),0)</f>
        <v/>
      </c>
      <c r="BG784">
        <f>IFERROR(INDEX(ADJ!$A$1:$BZ$1000,MATCH(PAYROLL!D784,ADJ!A$1:A$500,0),MATCH(PAYROLL!BG$2,ADJ!$2:$2,0)),0)</f>
        <v/>
      </c>
      <c r="BH784">
        <f>IFERROR(INDEX(ADJ!$A$1:$BZ$1000,MATCH(PAYROLL!D784,ADJ!A$1:A$500,0),MATCH(PAYROLL!BH$2,ADJ!$2:$2,0)),0)</f>
        <v/>
      </c>
      <c r="BI784">
        <f>IFERROR(INDEX(ADJ!$A$1:$BZ$1000,MATCH(PAYROLL!D784,ADJ!A$1:A$500,0),MATCH(PAYROLL!BI$2,ADJ!$2:$2,0)),0)</f>
        <v/>
      </c>
      <c r="BJ784">
        <f>IFERROR(INDEX(ADJ!$A$1:$BZ$1000,MATCH(PAYROLL!D784,ADJ!A$1:A$500,0),MATCH(PAYROLL!BJ$2,ADJ!$2:$2,0)),0)</f>
        <v/>
      </c>
      <c r="BK784">
        <f>SUM(BF784:BJ784)</f>
        <v/>
      </c>
      <c r="BL784">
        <f>IFERROR(INDEX(ADJ!$A$1:$BZ$1000,MATCH(PAYROLL!D784,ADJ!A$1:A$500,0),MATCH(PAYROLL!BL$2,ADJ!$2:$2,0)),0)</f>
        <v/>
      </c>
      <c r="BM784">
        <f>IFERROR(INDEX(ADJ!$A$1:$BZ$1000,MATCH(PAYROLL!D784,ADJ!A$1:A$500,0),MATCH(PAYROLL!BM$2,ADJ!$2:$2,0)),0)</f>
        <v/>
      </c>
      <c r="BN784">
        <f>IFERROR(INDEX(ADJ!$A$1:$BZ$1000,MATCH(PAYROLL!D784,ADJ!A$1:A$500,0),MATCH(PAYROLL!BN$2,ADJ!$2:$2,0)),0)</f>
        <v/>
      </c>
      <c r="BO784">
        <f>IFERROR(INDEX(ADJ!$A$1:$BZ$1000,MATCH(PAYROLL!D784,ADJ!A$1:A$500,0),MATCH(PAYROLL!BO$2,ADJ!$2:$2,0)),0)</f>
        <v/>
      </c>
      <c r="BP784">
        <f>SUM(AM784,AV784,BE784,BK784,BL784:BO784)</f>
        <v/>
      </c>
      <c r="BQ784">
        <f>BO784</f>
        <v/>
      </c>
      <c r="BR784">
        <f>IFERROR(ROUND(IF(LEFT(INDEX(PIS!O$1:O$500,MATCH(D784,PIS!C$1:C$500)),1)="D",T784/8*(BD784*0.3),IF(LEFT(INDEX(PIS!O$1:O$500,MATCH(D784,PIS!C$1:C$500)),1)="H",T784*($BD784*0.3),T784/$AD784/8*($BD784*0.3))),0),0)</f>
        <v/>
      </c>
      <c r="BS784">
        <f>IF(AP784&lt;1,0,MIN(AP784,730000))</f>
        <v/>
      </c>
      <c r="BT784">
        <f>IFERROR(ROUND((BE784-SUM(AW784:BC784)*T784/AD784/8),0)-BR784,0)</f>
        <v/>
      </c>
      <c r="BU784">
        <f>AO784</f>
        <v/>
      </c>
      <c r="BV784">
        <f>SUM(BQ784:BU784)</f>
        <v/>
      </c>
      <c r="BW784">
        <f>BP784-BV784</f>
        <v/>
      </c>
      <c r="BX784">
        <f>IFERROR(IF(RIGHT(INDEX(PIS!O$1:O$500,MATCH(D784,PIS!C$1:C$500)),5)="Gross",MIN(U784+V784,VLOOKUP("R700",TSC!B:C,2,0)*VLOOKUP("R101",TSC!B:C,2,0))*VLOOKUP("R701",TSC!B:C,2,0)%,0),0)</f>
        <v/>
      </c>
      <c r="BY784">
        <f>IFERROR(IF(RIGHT(INDEX(PIS!O$1:O$500,MATCH(D784,PIS!C$1:C$500)),5)="Gross",MIN(U784+V784,VLOOKUP("R700",TSC!B:C,2,0)*VLOOKUP("R101",TSC!B:C,2,0))*VLOOKUP("T704",TSC!B:C,2,0)%,0),0)</f>
        <v/>
      </c>
      <c r="BZ784">
        <f>IFERROR(IF(RIGHT(INDEX(PIS!O$1:O$500,MATCH(D784,PIS!C$1:C$500)),5)="Gross",MIN(U784+V784,VLOOKUP("R700",TSC!B:C,2,0)*VLOOKUP("1",TSC!F:G,2,0))*VLOOKUP("T705",TSC!B:C,2,0)%,0),0)</f>
        <v/>
      </c>
      <c r="CA784">
        <f>IFERROR(INDEX(ADJ!$A$1:$BZ$1000,MATCH(PAYROLL!D784,ADJ!A$1:A$500,0),MATCH(PAYROLL!CA$2,ADJ!$2:$2,0)),0)</f>
        <v/>
      </c>
      <c r="CB784">
        <f>IFERROR(INDEX(ADJ!$A$1:$BZ$1000,MATCH(PAYROLL!D784,ADJ!A$1:A$500,0),MATCH(PAYROLL!CB$2,ADJ!$2:$2,0)),0)</f>
        <v/>
      </c>
      <c r="CC784">
        <f>SUM(BX784:CB784)</f>
        <v/>
      </c>
      <c r="CD784">
        <f>IFERROR(INDEX(PIS!$A$1:$BZ$1000,MATCH(PAYROLL!D784,PIS!C$1:C$500,0),MATCH(PAYROLL!CD$1,PIS!$1:$1,0)),0)</f>
        <v/>
      </c>
      <c r="CE784">
        <f>IFERROR(IF(OR(INDEX(PIS!P$1:P$500,MATCH(D784,PIS!C$1:C$500,0))="LT2",INDEX(PIS!P$1:P$500,MATCH(D784,PIS!C$1:C$500,0))="P10"),0,SUM(CC784,CD784*VLOOKUP("R601",TSC!B:C,2,0),VLOOKUP("R602",TSC!B:C,2,0))),0)</f>
        <v/>
      </c>
      <c r="CF784">
        <f>MAX(BW784-CE784,0)</f>
        <v/>
      </c>
      <c r="CG784">
        <f>IFERROR(IF(OR(RIGHT(INDEX(PIS!P$1:P$500,MATCH(D784,PIS!C$1:C$500)),5)="P10",RIGHT(INDEX(PIS!P$1:P$500,MATCH(D784,PIS!C$1:C$500)),5)="CK"),0,IF(CF784&lt;=5000000,CF784*5%,IF(CF784&lt;=10000000,CF784*10%-250000,IF(CF784&lt;=18000000,CF784*15%-750000,IF(CF784&lt;=32000000,CF784*20%-1650000,IF(CF784&lt;=52000000,CF784*25%-3250000,IF(CF784&lt;=80000000,BH784*30%-5850000,CF784*35%-9850000))))))),0)</f>
        <v/>
      </c>
      <c r="CH784">
        <f>IFERROR(IF(OR(INDEX(PIS!P$1:P$500,MATCH(D784,PIS!C$1:C$500))="LT",INDEX(PIS!P$1:P$500,MATCH(D784,PIS!C$1:C$500))="CK"),0,IF(CF784&lt;2000000,0,CF784*10%)),0)</f>
        <v/>
      </c>
      <c r="CI784">
        <f>IFERROR(INDEX(ADJ!$A$1:$BZ$1000,MATCH(PAYROLL!D784,ADJ!A$1:A$500,0),MATCH(PAYROLL!CI$2,ADJ!$2:$2,0)),0)</f>
        <v/>
      </c>
      <c r="CJ784">
        <f>IFERROR(INDEX(ADJ!$A$1:$BZ$1000,MATCH(PAYROLL!D784,ADJ!A$1:A$500,0),MATCH(PAYROLL!CJ$2,ADJ!$2:$2,0)),0)</f>
        <v/>
      </c>
      <c r="CK784">
        <f>IFERROR(INDEX(ADJ!$A$1:$BZ$1000,MATCH(PAYROLL!D784,ADJ!A$1:A$500,0),MATCH(PAYROLL!CK$2,ADJ!$2:$2,0)),0)</f>
        <v/>
      </c>
      <c r="CL784">
        <f>SUM(CG784:CK784)</f>
        <v/>
      </c>
      <c r="CM784">
        <f>ROUND(SUM(CH784:CK784),0)</f>
        <v/>
      </c>
      <c r="CN784">
        <f>IFERROR(INDEX(CSDA!D$1:D$500,MATCH($CN$2,CSDA!C$1:C$500,0))*INDEX(PIS!V$1:V$500,MATCH(D784,PIS!C$1:C$500))+INDEX(ADJ!$A$1:$BZ$1000,MATCH(PAYROLL!D784,ADJ!A$1:A$500,0),MATCH(PAYROLL!CN$2,ADJ!$2:$2,0)),0)</f>
        <v/>
      </c>
      <c r="CO784">
        <f>IFERROR(INDEX(ADJ!$A$1:$BZ$1000,MATCH(PAYROLL!D784,ADJ!A$1:A$500,0),MATCH(PAYROLL!CO$2,ADJ!$2:$2,0)),0)</f>
        <v/>
      </c>
      <c r="CP784">
        <f>IFERROR(INDEX(ADJ!$A$1:$BZ$1000,MATCH(PAYROLL!D784,ADJ!A$1:A$500,0),MATCH(PAYROLL!CP$2,ADJ!$2:$2,0)),0)</f>
        <v/>
      </c>
      <c r="CQ784">
        <f>BP784-CL784-CI784-CM784-CN784-CO784-CP784-CC784</f>
        <v/>
      </c>
      <c r="CR784">
        <f>IFERROR(IF(RIGHT(INDEX(PIS!O$1:O$500,MATCH(D784,PIS!C$1:C$500,0)),5)="Gross",MIN(U784+V784,VLOOKUP("R700",TSC!B:C,2,0)*VLOOKUP("R101",TSC!B:C,2,0))*(VLOOKUP("T711",TSC!B:C,2,0)+VLOOKUP("T712",TSC!B:C,2,0))%,MIN(T784+V784,VLOOKUP("R700",TSC!B:C,2,0)*VLOOKUP("R101",TSC!B:C,2,0))*(VLOOKUP("T711",TSC!B:C,2,0)+VLOOKUP("T712",TSC!B:C,2,0)+VLOOKUP("R701",TSC!B:C,2,0))%),0)</f>
        <v/>
      </c>
      <c r="CS784">
        <f>IFERROR(IF(RIGHT(INDEX(PIS!O$1:O$500,MATCH(D784,PIS!C$1:C$500,0)),5)="Gross",MIN(U784+V784,VLOOKUP("R700",TSC!B:C,2,0)*VLOOKUP("R101",TSC!B:C,2,0))*(VLOOKUP("T714",TSC!B:C,2,0))%,MIN(T784+V784,VLOOKUP("R700",TSC!B:C,2,0)*VLOOKUP("R101",TSC!B:C,2,0))*(VLOOKUP("T704",TSC!B:C,2,0)+VLOOKUP("T714",TSC!B:C,2,0))%),0)</f>
        <v/>
      </c>
      <c r="CT784">
        <f>IFERROR(IF(RIGHT(INDEX(PIS!O$1:O$500,MATCH(D784,PIS!C$1:C$500,0)),5)="Gross",MIN(U784+V784,VLOOKUP("R700",TSC!B:C,2,0)*VLOOKUP("R101",TSC!B:C,2,0))*VLOOKUP("T705",TSC!B:C,2,0)%,MIN(T784+V784,VLOOKUP("R700",TSC!B:C,2,0)*VLOOKUP("R101",TSC!B:C,2,0))*VLOOKUP("T705",TSC!B:C,2,0)%),0)</f>
        <v/>
      </c>
      <c r="CU784">
        <f>IFERROR(IF(RIGHT(INDEX(PIS!O$1:O$500,MATCH(D784,PIS!C$1:C$500,0)),5)="Gross",MIN(U784+V784,VLOOKUP("R700",TSC!B:C,2,0)*VLOOKUP("R101",TSC!B:C,2,0))*(VLOOKUP("T713",TSC!B:C,2,0))%,MIN(T784+V784,VLOOKUP("R700",TSC!B:C,2,0)*VLOOKUP("R101",TSC!B:C,2,0))*(VLOOKUP("T713",TSC!B:C,2,0))%),0)</f>
        <v/>
      </c>
      <c r="CV784">
        <f>IFERROR(INDEX(ADJ!$A$1:$BZ$1000,MATCH(PAYROLL!D784,ADJ!A$1:A$500,0),MATCH(PAYROLL!CV$2,ADJ!$2:$2,0)),0)</f>
        <v/>
      </c>
      <c r="CW784">
        <f>IFERROR(INDEX(ADJ!$A$1:$BZ$1000,MATCH(PAYROLL!D784,ADJ!A$1:A$500,0),MATCH(PAYROLL!CW$2,ADJ!$2:$2,0)),0)</f>
        <v/>
      </c>
      <c r="CX784">
        <f>SUM(CR784:CW784)</f>
        <v/>
      </c>
      <c r="CY784">
        <f>ROUND(IF(CR784&gt;0,T784+V784*VLOOKUP("R202",TSC!$B$1:$C$500,2,0),0),0)</f>
        <v/>
      </c>
      <c r="CZ784">
        <f>IFERROR(INDEX(CSDA!D$1:D$500,MATCH($CZ$2,CSDA!C$1:C$500,0)),0)</f>
        <v/>
      </c>
      <c r="DA784">
        <f>ROUND(T784*0.7%,0)</f>
        <v/>
      </c>
      <c r="DB784">
        <f>ROUND(T784/12,0)</f>
        <v/>
      </c>
      <c r="DC784">
        <f ref="DC784" t="array">IFERROR(INDEX(CSDA!D$1:D$500,MATCH("Trích giữ"&amp;PAYROLL!DC$2,CSDA!A$1:A$500&amp;CSDA!C$1:C$500,0)),0)</f>
        <v/>
      </c>
      <c r="DD784">
        <f ref="DD784" t="array">IFERROR(INDEX(CSDA!D$1:D$500,MATCH("Trích giữ"&amp;PAYROLL!DD$2,CSDA!A$1:A$500&amp;CSDA!C$1:C$500,0)),0)</f>
        <v/>
      </c>
      <c r="DE784">
        <f ref="DE784" t="array">IFERROR(INDEX(CSDA!D$1:D$500,MATCH("Trích giữ"&amp;PAYROLL!DE$2,CSDA!A$1:A$500&amp;CSDA!C$1:C$500,0)),0)</f>
        <v/>
      </c>
      <c r="DF784">
        <f>IFERROR(INDEX(CSDA!D$1:D$500,MATCH(PAYROLL!DF$2,CSDA!C$1:C$500,0)),0)</f>
        <v/>
      </c>
      <c r="DG784">
        <f ref="DG784" t="array">IFERROR(INDEX(CSDA!D$1:D$500,MATCH("Trích giữ"&amp;PAYROLL!DG$2,CSDA!A$1:A$500&amp;CSDA!C$1:C$500,0)),0)</f>
        <v/>
      </c>
      <c r="DH784">
        <f>ROUND(T784/26,0)</f>
        <v/>
      </c>
      <c r="DI784">
        <f ref="DI784" t="array">IFERROR(INDEX(CSDA!D$1:D$500,MATCH("Trích giữ"&amp;PAYROLL!DI$2,CSDA!A$1:A$500&amp;CSDA!C$1:C$500,0)),0)</f>
        <v/>
      </c>
      <c r="DJ784">
        <f>IF(U784=0,T784*21.5%-BL784,0)</f>
        <v/>
      </c>
      <c r="DK784">
        <f ref="DK784" t="array">IFERROR(INDEX(CSDA!D$1:D$500,MATCH("Trích giữ"&amp;PAYROLL!DK$2,CSDA!A$1:A$500&amp;CSDA!C$1:C$500,0)),0)</f>
        <v/>
      </c>
      <c r="DL784">
        <f>IFERROR(INDEX(CSDA!D$1:D$500,MATCH(PAYROLL!DL$2,CSDA!C$1:C$500,0))/12,0)</f>
        <v/>
      </c>
      <c r="DM784">
        <f>SUM(DB784:DL784)</f>
        <v/>
      </c>
      <c r="DN784">
        <f>IFERROR(INDEX(ADJ!$A$1:$BZ$1000,MATCH(PAYROLL!D784,ADJ!A$1:A$500,0),MATCH(PAYROLL!DN$2,ADJ!$2:$2,0)),0)</f>
        <v/>
      </c>
      <c r="DO784">
        <f>IFERROR(SUM(BP784,DM784:DN784,CX784:DA784)-DT784,0)</f>
        <v/>
      </c>
      <c r="DP784">
        <f ref="DP784" t="array">SUM(BW784*IFERROR(INDEX(CSDA!D$1:D$500,MATCH(BW$2,CSDA!C$1:C$500,0)),0)%,CX784*IFERROR(INDEX(CSDA!D$1:D$500,MATCH(CX$2,CSDA!C$1:C$500,0)),0)%,DA784*IFERROR(INDEX(CSDA!D$1:D$500,MATCH(DA$2,CSDA!C$1:C$500,0)),0)%,DB784*IFERROR(INDEX(CSDA!D$1:D$500,MATCH(DB$2,CSDA!C$1:C$500,0)),0)%,DF784*IFERROR(INDEX(CSDA!D$1:D$500,MATCH("Phí dịch vụ"&amp;PAYROLL!DF$2,CSDA!A$1:A$500&amp;CSDA!C$1:C$500,0)),0)%,DC784*IFERROR(INDEX(CSDA!D$1:D$500,MATCH("Phí dịch vụ"&amp;PAYROLL!DC$2,CSDA!A$1:A$500&amp;CSDA!C$1:C$500,0)),0)%,DH784*IFERROR(INDEX(CSDA!D$1:D$500,MATCH("Phí dịch vụ"&amp;PAYROLL!DH$2,CSDA!A$1:A$500&amp;CSDA!C$1:C$500,0)),0)%,DJ784*IFERROR(INDEX(CSDA!D$1:D$500,MATCH("Phí dịch vụ"&amp;PAYROLL!DJ$2,CSDA!A$1:A$500&amp;CSDA!C$1:C$500,0)),0)%,BN784*IFERROR(INDEX(CSDA!D$1:D$500,MATCH(BN$2,CSDA!C$1:C$500,0)),0)%)-BN784*7%</f>
        <v/>
      </c>
      <c r="DQ784">
        <f>IFERROR(INDEX(ADJ!$A$1:$BZ$1000,MATCH(PAYROLL!D784,ADJ!A$1:A$500,0),MATCH(PAYROLL!DQ$2,ADJ!$2:$2,0)),0)</f>
        <v/>
      </c>
      <c r="DR784">
        <f>IFERROR(INDEX(ADJ!$A$1:$BZ$1000,MATCH(PAYROLL!D784,ADJ!A$1:A$500,0),MATCH(PAYROLL!DR$2,ADJ!$2:$2,0)),0)</f>
        <v/>
      </c>
      <c r="DS784">
        <f>SUM(DP784:DR784)</f>
        <v/>
      </c>
      <c r="DT784">
        <f>EK784</f>
        <v/>
      </c>
      <c r="DU784">
        <f>SUM(DO784:DR784)</f>
        <v/>
      </c>
      <c r="DV784">
        <f>ROUND(DU784*0.1,0)</f>
        <v/>
      </c>
      <c r="DW784">
        <f>DU784+DV784</f>
        <v/>
      </c>
      <c r="DZ784">
        <f>IFERROR(INDEX(ADJ!$A$1:$BZ$1000,MATCH(PAYROLL!$D784,ADJ!A$1:A$500,0),MATCH(PAYROLL!DZ$2,ADJ!$2:$2,0)),0)</f>
        <v/>
      </c>
      <c r="EA784">
        <f>IFERROR(INDEX(ADJ!$A$1:$BZ$1000,MATCH(PAYROLL!$D784,ADJ!A$1:A$500,0),MATCH(PAYROLL!EA$2,ADJ!$2:$2,0)),0)</f>
        <v/>
      </c>
      <c r="EB784">
        <f>IFERROR(INDEX(ADJ!$A$1:$BZ$1000,MATCH(PAYROLL!$D784,ADJ!A$1:A$500,0),MATCH(PAYROLL!EB$2,ADJ!$2:$2,0)),0)</f>
        <v/>
      </c>
      <c r="EC784">
        <f>IFERROR(INDEX(ADJ!$A$1:$BZ$1000,MATCH(PAYROLL!$D784,ADJ!A$1:A$500,0),MATCH(PAYROLL!EC$2,ADJ!$2:$2,0)),0)</f>
        <v/>
      </c>
      <c r="ED784">
        <f>IFERROR(INDEX(ADJ!$A$1:$BZ$1000,MATCH(PAYROLL!$D784,ADJ!A$1:A$500,0),MATCH(PAYROLL!ED$2,ADJ!$2:$2,0)),0)</f>
        <v/>
      </c>
      <c r="EE784">
        <f>IFERROR(INDEX(ADJ!$A$1:$BZ$1000,MATCH(PAYROLL!$D784,ADJ!A$1:A$500,0),MATCH(PAYROLL!EE$2,ADJ!$2:$2,0)),0)</f>
        <v/>
      </c>
      <c r="EF784">
        <f>IFERROR(INDEX(ADJ!$A$1:$BZ$1000,MATCH(PAYROLL!$D784,ADJ!A$1:A$500,0),MATCH(PAYROLL!EF$2,ADJ!$2:$2,0)),0)</f>
        <v/>
      </c>
      <c r="EG784">
        <f>IFERROR(INDEX(ADJ!$A$1:$BZ$1000,MATCH(PAYROLL!$D784,ADJ!A$1:A$500,0),MATCH(PAYROLL!EG$2,ADJ!$2:$2,0)),0)</f>
        <v/>
      </c>
      <c r="EH784">
        <f>IFERROR(INDEX(ADJ!$A$1:$BZ$1000,MATCH(PAYROLL!$D784,ADJ!A$1:A$500,0),MATCH(PAYROLL!EH$2,ADJ!$2:$2,0)),0)</f>
        <v/>
      </c>
      <c r="EI784">
        <f>IFERROR(INDEX(ADJ!$A$1:$BZ$1000,MATCH(PAYROLL!D784,ADJ!A$1:A$500,0),MATCH(PAYROLL!EI$2,ADJ!$2:$2,0)),0)</f>
        <v/>
      </c>
      <c r="EJ784">
        <f>IFERROR(INDEX(ADJ!$A$1:$BZ$1000,MATCH(PAYROLL!$D784,ADJ!A$1:A$500,0),MATCH(PAYROLL!EJ$2,ADJ!$2:$2,0)),0)</f>
        <v/>
      </c>
      <c r="EK784">
        <f>SUM(DZ784:EJ784)</f>
        <v/>
      </c>
    </row>
    <row r="785">
      <c r="A785" t="n">
        <v>783</v>
      </c>
      <c r="B785" t="inlineStr">
        <is>
          <t>Phan Văn Thắng</t>
        </is>
      </c>
      <c r="D785" t="inlineStr">
        <is>
          <t>150205-02</t>
        </is>
      </c>
      <c r="S785">
        <f>IFERROR(INDEX(PIS!$A$1:$BZ$1000,MATCH($D785,PIS!C$1:C$500,0),MATCH("Lương CB tháng trước",PIS!$1:$1,0)),0)</f>
        <v/>
      </c>
      <c r="T785">
        <f>IFERROR(INDEX(PIS!$A$1:$BZ$1000,MATCH($D785,PIS!C$1:C$500,0),MATCH("Lương CB hiện tại",PIS!$1:$1,0)),0)</f>
        <v/>
      </c>
      <c r="U785">
        <f>IFERROR(INDEX(PIS!$A$1:$BZ$1000,MATCH($D785,PIS!C$1:C$500,0),MATCH("Lương đóng BHBB",PIS!$1:$1,0)),0)</f>
        <v/>
      </c>
      <c r="V785">
        <f>IFERROR(INDEX(PIS!$A$1:$BZ$1000,MATCH($D785,PIS!C$1:C$500,0),MATCH(V$2,PIS!$2:$2,0)),0)</f>
        <v/>
      </c>
      <c r="W785">
        <f>IFERROR(INDEX(PIS!$A$1:$BZ$1000,MATCH($D785,PIS!C$1:C$500,0),MATCH(W$2,PIS!$2:$2,0)),0)</f>
        <v/>
      </c>
      <c r="X785">
        <f>IFERROR(INDEX(PIS!$A$1:$BZ$1000,MATCH($D785,PIS!C$1:C$500,0),MATCH(X$2,PIS!$2:$2,0)),0)</f>
        <v/>
      </c>
      <c r="Y785">
        <f>IFERROR(INDEX(PIS!$A$1:$BZ$1000,MATCH($D785,PIS!C$1:C$500,0),MATCH(Y$2,PIS!$2:$2,0)),0)</f>
        <v/>
      </c>
      <c r="Z785">
        <f>IFERROR(INDEX(PIS!$A$1:$BZ$1000,MATCH($D785,PIS!C$1:C$500,0),MATCH(Z$2,PIS!$2:$2,0)),0)</f>
        <v/>
      </c>
      <c r="AA785">
        <f>IFERROR(INDEX(PIS!$A$1:$BZ$1000,MATCH($D785,PIS!C$1:C$500,0),MATCH(AA$2,PIS!$2:$2,0)),0)</f>
        <v/>
      </c>
      <c r="AB785">
        <f>IFERROR(INDEX(PIS!$A$1:$BZ$1000,MATCH($D785,PIS!C$1:C$500,0),MATCH(AB$2,PIS!$2:$2,0)),0)</f>
        <v/>
      </c>
      <c r="AC785">
        <f>SUM(V785:AB785)</f>
        <v/>
      </c>
      <c r="AD785">
        <f>IFERROR(INDEX(TIMESHEET!$A$1:$AI$5000,MATCH($D785,TIMESHEET!A$1:A$500,0),MATCH("T100",TIMESHEET!$2:$2,0))-2,0)</f>
        <v/>
      </c>
      <c r="AE785">
        <f>IFERROR(INDEX(TIMESHEET!$A$1:$AI$5000,MATCH($D785,TIMESHEET!A$1:A$500,0),MATCH("T202",TIMESHEET!$2:$2,0)),0)</f>
        <v/>
      </c>
      <c r="AF785">
        <f>IFERROR(INDEX(TIMESHEET!$A$1:$AI$5000,MATCH($D785,TIMESHEET!A$1:A$500,0),MATCH("T302",TIMESHEET!$2:$2,0)),0)</f>
        <v/>
      </c>
      <c r="AG785">
        <f>IFERROR(INDEX(TIMESHEET!$A$1:$AI$5000,MATCH($D785,TIMESHEET!A$1:A$500,0),MATCH("T406",TIMESHEET!$2:$2,0)),0)</f>
        <v/>
      </c>
      <c r="AH785">
        <f>AE785+AG785</f>
        <v/>
      </c>
      <c r="AI785">
        <f>IFERROR(INDEX(TIMESHEET!$A$1:$AI$5000,MATCH($D785,TIMESHEET!A$1:A$500,0),MATCH("T701",TIMESHEET!$2:$2,0)),0)</f>
        <v/>
      </c>
      <c r="AJ785">
        <f>IFERROR(INDEX(TIMESHEET!$A$1:$AI$5000,MATCH($D785,TIMESHEET!B$1:B$500,0),MATCH("T320",TIMESHEET!$2:$2,0)),0)</f>
        <v/>
      </c>
      <c r="AK785">
        <f>IFERROR(IF(LEFT(INDEX(PIS!O$1:O$500,MATCH(D785,PIS!C$1:C$500)),1)="M",T785/AD785*SUM(AE785:AG785),T785*AD785),0)</f>
        <v/>
      </c>
      <c r="AL785">
        <f>IFERROR(INDEX(ADJ!$A$1:$BZ$1000,MATCH(PAYROLL!D785,ADJ!A$1:A$500,0),MATCH(PAYROLL!AL$2,ADJ!$2:$2,0)),0)</f>
        <v/>
      </c>
      <c r="AM785">
        <f>SUM(AK785:AL785)</f>
        <v/>
      </c>
      <c r="AN785">
        <f>IFERROR(ROUND(V785/$AD785*$AH785,0),0)</f>
        <v/>
      </c>
      <c r="AO785">
        <f>IFERROR(ROUND(W785/$AD785*$AH785,0),0)</f>
        <v/>
      </c>
      <c r="AP785">
        <f>IFERROR(ROUND(X785/$AD785*$AE785,0),0)</f>
        <v/>
      </c>
      <c r="AQ785">
        <f>IFERROR(ROUND(Y785/$AD785*$AH785,0),0)</f>
        <v/>
      </c>
      <c r="AR785">
        <f>IFERROR(ROUND(Z785/$AD785*$AH785,0),0)</f>
        <v/>
      </c>
      <c r="AS785">
        <f>IFERROR(ROUND(AA785/$AD785*$AH785,0),0)</f>
        <v/>
      </c>
      <c r="AT785">
        <f>IFERROR(IF((AE785+AF785+AG785)&gt;13,AB785,ROUND(AB785/AD785*AH785,0)),0)</f>
        <v/>
      </c>
      <c r="AU785">
        <f>IFERROR(INDEX(ADJ!$A$1:$BZ$1000,MATCH(PAYROLL!D785,ADJ!A$1:A$500,0),MATCH(PAYROLL!AU$2,ADJ!$2:$2,0)),0)</f>
        <v/>
      </c>
      <c r="AV785">
        <f>ROUND(SUM(AN785:AU785),0)</f>
        <v/>
      </c>
      <c r="AW785">
        <f>IFERROR(INDEX(TIMESHEET!$A$1:$AI$5000,MATCH(PAYROLL!D785,TIMESHEET!A$1:A$500,0),MATCH("T620",TIMESHEET!$2:$2,0)),0)</f>
        <v/>
      </c>
      <c r="AX785">
        <f>IFERROR(INDEX(TIMESHEET!$A$1:$AI$5000,MATCH(PAYROLL!D785,TIMESHEET!A$1:A$500,0),MATCH("T601",TIMESHEET!$2:$2,0)),0)</f>
        <v/>
      </c>
      <c r="AY785">
        <f>IFERROR(INDEX(TIMESHEET!$A$1:$AI$5000,MATCH(PAYROLL!D785,TIMESHEET!A$1:A$500,0),MATCH("T602",TIMESHEET!$2:$2,0)),0)</f>
        <v/>
      </c>
      <c r="AZ785">
        <f>IFERROR(INDEX(TIMESHEET!$A$1:$AI$5000,MATCH(PAYROLL!D785,TIMESHEET!A$1:A$500,0),MATCH("T603",TIMESHEET!$2:$2,0)),0)</f>
        <v/>
      </c>
      <c r="BA785">
        <f>IFERROR(INDEX(TIMESHEET!$A$1:$AI$5000,MATCH(PAYROLL!D785,TIMESHEET!A$1:A$500,0),MATCH("T611",TIMESHEET!$2:$2,0)),0)</f>
        <v/>
      </c>
      <c r="BB785">
        <f>IFERROR(INDEX(TIMESHEET!$A$1:$AI$5000,MATCH(PAYROLL!D785,TIMESHEET!A$1:A$500,0),MATCH("T612",TIMESHEET!$2:$2,0)),0)</f>
        <v/>
      </c>
      <c r="BC785">
        <f>IFERROR(INDEX(TIMESHEET!$A$1:$AI$5000,MATCH(PAYROLL!D785,TIMESHEET!A$1:A$500,0),MATCH("T613",TIMESHEET!$2:$2,0)),0)</f>
        <v/>
      </c>
      <c r="BD785">
        <f>IFERROR(INDEX(TIMESHEET!$A$1:$AI$5000,MATCH(PAYROLL!D785,TIMESHEET!A$1:A$500,0),MATCH("T500",TIMESHEET!$2:$2,0)),0)</f>
        <v/>
      </c>
      <c r="BE785">
        <f>IFERROR(IF(LEFT(INDEX(PIS!O$1:O$500,MATCH(D785,PIS!C$1:C$500)),1)="M",T785/AD785/8*(AW785+AX785*1.5+AY785*2+AZ785*3+BA785*2.1+BB785*2.7+BC785*3.9+BD785*0.3),T785/8*(AW785+AX785*1.5+AY785*2+AZ785*3+BA785*2.1+BB785*2.7+BC785*3.9+BD785*0.3)),0)</f>
        <v/>
      </c>
      <c r="BF785">
        <f>IFERROR(INDEX(ADJ!$A$1:$BZ$1000,MATCH(PAYROLL!$D785,ADJ!A$1:A$500,0),MATCH(PAYROLL!BF$2,ADJ!$2:$2,0)),0)</f>
        <v/>
      </c>
      <c r="BG785">
        <f>IFERROR(INDEX(ADJ!$A$1:$BZ$1000,MATCH(PAYROLL!D785,ADJ!A$1:A$500,0),MATCH(PAYROLL!BG$2,ADJ!$2:$2,0)),0)</f>
        <v/>
      </c>
      <c r="BH785">
        <f>IFERROR(INDEX(ADJ!$A$1:$BZ$1000,MATCH(PAYROLL!D785,ADJ!A$1:A$500,0),MATCH(PAYROLL!BH$2,ADJ!$2:$2,0)),0)</f>
        <v/>
      </c>
      <c r="BI785">
        <f>IFERROR(INDEX(ADJ!$A$1:$BZ$1000,MATCH(PAYROLL!D785,ADJ!A$1:A$500,0),MATCH(PAYROLL!BI$2,ADJ!$2:$2,0)),0)</f>
        <v/>
      </c>
      <c r="BJ785">
        <f>IFERROR(INDEX(ADJ!$A$1:$BZ$1000,MATCH(PAYROLL!D785,ADJ!A$1:A$500,0),MATCH(PAYROLL!BJ$2,ADJ!$2:$2,0)),0)</f>
        <v/>
      </c>
      <c r="BK785">
        <f>SUM(BF785:BJ785)</f>
        <v/>
      </c>
      <c r="BL785">
        <f>IFERROR(INDEX(ADJ!$A$1:$BZ$1000,MATCH(PAYROLL!D785,ADJ!A$1:A$500,0),MATCH(PAYROLL!BL$2,ADJ!$2:$2,0)),0)</f>
        <v/>
      </c>
      <c r="BM785">
        <f>IFERROR(INDEX(ADJ!$A$1:$BZ$1000,MATCH(PAYROLL!D785,ADJ!A$1:A$500,0),MATCH(PAYROLL!BM$2,ADJ!$2:$2,0)),0)</f>
        <v/>
      </c>
      <c r="BN785">
        <f>IFERROR(INDEX(ADJ!$A$1:$BZ$1000,MATCH(PAYROLL!D785,ADJ!A$1:A$500,0),MATCH(PAYROLL!BN$2,ADJ!$2:$2,0)),0)</f>
        <v/>
      </c>
      <c r="BO785">
        <f>IFERROR(INDEX(ADJ!$A$1:$BZ$1000,MATCH(PAYROLL!D785,ADJ!A$1:A$500,0),MATCH(PAYROLL!BO$2,ADJ!$2:$2,0)),0)</f>
        <v/>
      </c>
      <c r="BP785">
        <f>SUM(AM785,AV785,BE785,BK785,BL785:BO785)</f>
        <v/>
      </c>
      <c r="BQ785">
        <f>BO785</f>
        <v/>
      </c>
      <c r="BR785">
        <f>IFERROR(ROUND(IF(LEFT(INDEX(PIS!O$1:O$500,MATCH(D785,PIS!C$1:C$500)),1)="D",T785/8*(BD785*0.3),IF(LEFT(INDEX(PIS!O$1:O$500,MATCH(D785,PIS!C$1:C$500)),1)="H",T785*($BD785*0.3),T785/$AD785/8*($BD785*0.3))),0),0)</f>
        <v/>
      </c>
      <c r="BS785">
        <f>IF(AP785&lt;1,0,MIN(AP785,730000))</f>
        <v/>
      </c>
      <c r="BT785">
        <f>IFERROR(ROUND((BE785-SUM(AW785:BC785)*T785/AD785/8),0)-BR785,0)</f>
        <v/>
      </c>
      <c r="BU785">
        <f>AO785</f>
        <v/>
      </c>
      <c r="BV785">
        <f>SUM(BQ785:BU785)</f>
        <v/>
      </c>
      <c r="BW785">
        <f>BP785-BV785</f>
        <v/>
      </c>
      <c r="BX785">
        <f>IFERROR(IF(RIGHT(INDEX(PIS!O$1:O$500,MATCH(D785,PIS!C$1:C$500)),5)="Gross",MIN(U785+V785,VLOOKUP("R700",TSC!B:C,2,0)*VLOOKUP("R101",TSC!B:C,2,0))*VLOOKUP("R701",TSC!B:C,2,0)%,0),0)</f>
        <v/>
      </c>
      <c r="BY785">
        <f>IFERROR(IF(RIGHT(INDEX(PIS!O$1:O$500,MATCH(D785,PIS!C$1:C$500)),5)="Gross",MIN(U785+V785,VLOOKUP("R700",TSC!B:C,2,0)*VLOOKUP("R101",TSC!B:C,2,0))*VLOOKUP("T704",TSC!B:C,2,0)%,0),0)</f>
        <v/>
      </c>
      <c r="BZ785">
        <f>IFERROR(IF(RIGHT(INDEX(PIS!O$1:O$500,MATCH(D785,PIS!C$1:C$500)),5)="Gross",MIN(U785+V785,VLOOKUP("R700",TSC!B:C,2,0)*VLOOKUP("1",TSC!F:G,2,0))*VLOOKUP("T705",TSC!B:C,2,0)%,0),0)</f>
        <v/>
      </c>
      <c r="CA785">
        <f>IFERROR(INDEX(ADJ!$A$1:$BZ$1000,MATCH(PAYROLL!D785,ADJ!A$1:A$500,0),MATCH(PAYROLL!CA$2,ADJ!$2:$2,0)),0)</f>
        <v/>
      </c>
      <c r="CB785">
        <f>IFERROR(INDEX(ADJ!$A$1:$BZ$1000,MATCH(PAYROLL!D785,ADJ!A$1:A$500,0),MATCH(PAYROLL!CB$2,ADJ!$2:$2,0)),0)</f>
        <v/>
      </c>
      <c r="CC785">
        <f>SUM(BX785:CB785)</f>
        <v/>
      </c>
      <c r="CD785">
        <f>IFERROR(INDEX(PIS!$A$1:$BZ$1000,MATCH(PAYROLL!D785,PIS!C$1:C$500,0),MATCH(PAYROLL!CD$1,PIS!$1:$1,0)),0)</f>
        <v/>
      </c>
      <c r="CE785">
        <f>IFERROR(IF(OR(INDEX(PIS!P$1:P$500,MATCH(D785,PIS!C$1:C$500,0))="LT2",INDEX(PIS!P$1:P$500,MATCH(D785,PIS!C$1:C$500,0))="P10"),0,SUM(CC785,CD785*VLOOKUP("R601",TSC!B:C,2,0),VLOOKUP("R602",TSC!B:C,2,0))),0)</f>
        <v/>
      </c>
      <c r="CF785">
        <f>MAX(BW785-CE785,0)</f>
        <v/>
      </c>
      <c r="CG785">
        <f>IFERROR(IF(OR(RIGHT(INDEX(PIS!P$1:P$500,MATCH(D785,PIS!C$1:C$500)),5)="P10",RIGHT(INDEX(PIS!P$1:P$500,MATCH(D785,PIS!C$1:C$500)),5)="CK"),0,IF(CF785&lt;=5000000,CF785*5%,IF(CF785&lt;=10000000,CF785*10%-250000,IF(CF785&lt;=18000000,CF785*15%-750000,IF(CF785&lt;=32000000,CF785*20%-1650000,IF(CF785&lt;=52000000,CF785*25%-3250000,IF(CF785&lt;=80000000,BH785*30%-5850000,CF785*35%-9850000))))))),0)</f>
        <v/>
      </c>
      <c r="CH785">
        <f>IFERROR(IF(OR(INDEX(PIS!P$1:P$500,MATCH(D785,PIS!C$1:C$500))="LT",INDEX(PIS!P$1:P$500,MATCH(D785,PIS!C$1:C$500))="CK"),0,IF(CF785&lt;2000000,0,CF785*10%)),0)</f>
        <v/>
      </c>
      <c r="CI785">
        <f>IFERROR(INDEX(ADJ!$A$1:$BZ$1000,MATCH(PAYROLL!D785,ADJ!A$1:A$500,0),MATCH(PAYROLL!CI$2,ADJ!$2:$2,0)),0)</f>
        <v/>
      </c>
      <c r="CJ785">
        <f>IFERROR(INDEX(ADJ!$A$1:$BZ$1000,MATCH(PAYROLL!D785,ADJ!A$1:A$500,0),MATCH(PAYROLL!CJ$2,ADJ!$2:$2,0)),0)</f>
        <v/>
      </c>
      <c r="CK785">
        <f>IFERROR(INDEX(ADJ!$A$1:$BZ$1000,MATCH(PAYROLL!D785,ADJ!A$1:A$500,0),MATCH(PAYROLL!CK$2,ADJ!$2:$2,0)),0)</f>
        <v/>
      </c>
      <c r="CL785">
        <f>SUM(CG785:CK785)</f>
        <v/>
      </c>
      <c r="CM785">
        <f>ROUND(SUM(CH785:CK785),0)</f>
        <v/>
      </c>
      <c r="CN785">
        <f>IFERROR(INDEX(CSDA!D$1:D$500,MATCH($CN$2,CSDA!C$1:C$500,0))*INDEX(PIS!V$1:V$500,MATCH(D785,PIS!C$1:C$500))+INDEX(ADJ!$A$1:$BZ$1000,MATCH(PAYROLL!D785,ADJ!A$1:A$500,0),MATCH(PAYROLL!CN$2,ADJ!$2:$2,0)),0)</f>
        <v/>
      </c>
      <c r="CO785">
        <f>IFERROR(INDEX(ADJ!$A$1:$BZ$1000,MATCH(PAYROLL!D785,ADJ!A$1:A$500,0),MATCH(PAYROLL!CO$2,ADJ!$2:$2,0)),0)</f>
        <v/>
      </c>
      <c r="CP785">
        <f>IFERROR(INDEX(ADJ!$A$1:$BZ$1000,MATCH(PAYROLL!D785,ADJ!A$1:A$500,0),MATCH(PAYROLL!CP$2,ADJ!$2:$2,0)),0)</f>
        <v/>
      </c>
      <c r="CQ785">
        <f>BP785-CL785-CI785-CM785-CN785-CO785-CP785-CC785</f>
        <v/>
      </c>
      <c r="CR785">
        <f>IFERROR(IF(RIGHT(INDEX(PIS!O$1:O$500,MATCH(D785,PIS!C$1:C$500,0)),5)="Gross",MIN(U785+V785,VLOOKUP("R700",TSC!B:C,2,0)*VLOOKUP("R101",TSC!B:C,2,0))*(VLOOKUP("T711",TSC!B:C,2,0)+VLOOKUP("T712",TSC!B:C,2,0))%,MIN(T785+V785,VLOOKUP("R700",TSC!B:C,2,0)*VLOOKUP("R101",TSC!B:C,2,0))*(VLOOKUP("T711",TSC!B:C,2,0)+VLOOKUP("T712",TSC!B:C,2,0)+VLOOKUP("R701",TSC!B:C,2,0))%),0)</f>
        <v/>
      </c>
      <c r="CS785">
        <f>IFERROR(IF(RIGHT(INDEX(PIS!O$1:O$500,MATCH(D785,PIS!C$1:C$500,0)),5)="Gross",MIN(U785+V785,VLOOKUP("R700",TSC!B:C,2,0)*VLOOKUP("R101",TSC!B:C,2,0))*(VLOOKUP("T714",TSC!B:C,2,0))%,MIN(T785+V785,VLOOKUP("R700",TSC!B:C,2,0)*VLOOKUP("R101",TSC!B:C,2,0))*(VLOOKUP("T704",TSC!B:C,2,0)+VLOOKUP("T714",TSC!B:C,2,0))%),0)</f>
        <v/>
      </c>
      <c r="CT785">
        <f>IFERROR(IF(RIGHT(INDEX(PIS!O$1:O$500,MATCH(D785,PIS!C$1:C$500,0)),5)="Gross",MIN(U785+V785,VLOOKUP("R700",TSC!B:C,2,0)*VLOOKUP("R101",TSC!B:C,2,0))*VLOOKUP("T705",TSC!B:C,2,0)%,MIN(T785+V785,VLOOKUP("R700",TSC!B:C,2,0)*VLOOKUP("R101",TSC!B:C,2,0))*VLOOKUP("T705",TSC!B:C,2,0)%),0)</f>
        <v/>
      </c>
      <c r="CU785">
        <f>IFERROR(IF(RIGHT(INDEX(PIS!O$1:O$500,MATCH(D785,PIS!C$1:C$500,0)),5)="Gross",MIN(U785+V785,VLOOKUP("R700",TSC!B:C,2,0)*VLOOKUP("R101",TSC!B:C,2,0))*(VLOOKUP("T713",TSC!B:C,2,0))%,MIN(T785+V785,VLOOKUP("R700",TSC!B:C,2,0)*VLOOKUP("R101",TSC!B:C,2,0))*(VLOOKUP("T713",TSC!B:C,2,0))%),0)</f>
        <v/>
      </c>
      <c r="CV785">
        <f>IFERROR(INDEX(ADJ!$A$1:$BZ$1000,MATCH(PAYROLL!D785,ADJ!A$1:A$500,0),MATCH(PAYROLL!CV$2,ADJ!$2:$2,0)),0)</f>
        <v/>
      </c>
      <c r="CW785">
        <f>IFERROR(INDEX(ADJ!$A$1:$BZ$1000,MATCH(PAYROLL!D785,ADJ!A$1:A$500,0),MATCH(PAYROLL!CW$2,ADJ!$2:$2,0)),0)</f>
        <v/>
      </c>
      <c r="CX785">
        <f>SUM(CR785:CW785)</f>
        <v/>
      </c>
      <c r="CY785">
        <f>ROUND(IF(CR785&gt;0,T785+V785*VLOOKUP("R202",TSC!$B$1:$C$500,2,0),0),0)</f>
        <v/>
      </c>
      <c r="CZ785">
        <f>IFERROR(INDEX(CSDA!D$1:D$500,MATCH($CZ$2,CSDA!C$1:C$500,0)),0)</f>
        <v/>
      </c>
      <c r="DA785">
        <f>ROUND(T785*0.7%,0)</f>
        <v/>
      </c>
      <c r="DB785">
        <f>ROUND(T785/12,0)</f>
        <v/>
      </c>
      <c r="DC785">
        <f ref="DC785" t="array">IFERROR(INDEX(CSDA!D$1:D$500,MATCH("Trích giữ"&amp;PAYROLL!DC$2,CSDA!A$1:A$500&amp;CSDA!C$1:C$500,0)),0)</f>
        <v/>
      </c>
      <c r="DD785">
        <f ref="DD785" t="array">IFERROR(INDEX(CSDA!D$1:D$500,MATCH("Trích giữ"&amp;PAYROLL!DD$2,CSDA!A$1:A$500&amp;CSDA!C$1:C$500,0)),0)</f>
        <v/>
      </c>
      <c r="DE785">
        <f ref="DE785" t="array">IFERROR(INDEX(CSDA!D$1:D$500,MATCH("Trích giữ"&amp;PAYROLL!DE$2,CSDA!A$1:A$500&amp;CSDA!C$1:C$500,0)),0)</f>
        <v/>
      </c>
      <c r="DF785">
        <f>IFERROR(INDEX(CSDA!D$1:D$500,MATCH(PAYROLL!DF$2,CSDA!C$1:C$500,0)),0)</f>
        <v/>
      </c>
      <c r="DG785">
        <f ref="DG785" t="array">IFERROR(INDEX(CSDA!D$1:D$500,MATCH("Trích giữ"&amp;PAYROLL!DG$2,CSDA!A$1:A$500&amp;CSDA!C$1:C$500,0)),0)</f>
        <v/>
      </c>
      <c r="DH785">
        <f>ROUND(T785/26,0)</f>
        <v/>
      </c>
      <c r="DI785">
        <f ref="DI785" t="array">IFERROR(INDEX(CSDA!D$1:D$500,MATCH("Trích giữ"&amp;PAYROLL!DI$2,CSDA!A$1:A$500&amp;CSDA!C$1:C$500,0)),0)</f>
        <v/>
      </c>
      <c r="DJ785">
        <f>IF(U785=0,T785*21.5%-BL785,0)</f>
        <v/>
      </c>
      <c r="DK785">
        <f ref="DK785" t="array">IFERROR(INDEX(CSDA!D$1:D$500,MATCH("Trích giữ"&amp;PAYROLL!DK$2,CSDA!A$1:A$500&amp;CSDA!C$1:C$500,0)),0)</f>
        <v/>
      </c>
      <c r="DL785">
        <f>IFERROR(INDEX(CSDA!D$1:D$500,MATCH(PAYROLL!DL$2,CSDA!C$1:C$500,0))/12,0)</f>
        <v/>
      </c>
      <c r="DM785">
        <f>SUM(DB785:DL785)</f>
        <v/>
      </c>
      <c r="DN785">
        <f>IFERROR(INDEX(ADJ!$A$1:$BZ$1000,MATCH(PAYROLL!D785,ADJ!A$1:A$500,0),MATCH(PAYROLL!DN$2,ADJ!$2:$2,0)),0)</f>
        <v/>
      </c>
      <c r="DO785">
        <f>IFERROR(SUM(BP785,DM785:DN785,CX785:DA785)-DT785,0)</f>
        <v/>
      </c>
      <c r="DP785">
        <f ref="DP785" t="array">SUM(BW785*IFERROR(INDEX(CSDA!D$1:D$500,MATCH(BW$2,CSDA!C$1:C$500,0)),0)%,CX785*IFERROR(INDEX(CSDA!D$1:D$500,MATCH(CX$2,CSDA!C$1:C$500,0)),0)%,DA785*IFERROR(INDEX(CSDA!D$1:D$500,MATCH(DA$2,CSDA!C$1:C$500,0)),0)%,DB785*IFERROR(INDEX(CSDA!D$1:D$500,MATCH(DB$2,CSDA!C$1:C$500,0)),0)%,DF785*IFERROR(INDEX(CSDA!D$1:D$500,MATCH("Phí dịch vụ"&amp;PAYROLL!DF$2,CSDA!A$1:A$500&amp;CSDA!C$1:C$500,0)),0)%,DC785*IFERROR(INDEX(CSDA!D$1:D$500,MATCH("Phí dịch vụ"&amp;PAYROLL!DC$2,CSDA!A$1:A$500&amp;CSDA!C$1:C$500,0)),0)%,DH785*IFERROR(INDEX(CSDA!D$1:D$500,MATCH("Phí dịch vụ"&amp;PAYROLL!DH$2,CSDA!A$1:A$500&amp;CSDA!C$1:C$500,0)),0)%,DJ785*IFERROR(INDEX(CSDA!D$1:D$500,MATCH("Phí dịch vụ"&amp;PAYROLL!DJ$2,CSDA!A$1:A$500&amp;CSDA!C$1:C$500,0)),0)%,BN785*IFERROR(INDEX(CSDA!D$1:D$500,MATCH(BN$2,CSDA!C$1:C$500,0)),0)%)-BN785*7%</f>
        <v/>
      </c>
      <c r="DQ785">
        <f>IFERROR(INDEX(ADJ!$A$1:$BZ$1000,MATCH(PAYROLL!D785,ADJ!A$1:A$500,0),MATCH(PAYROLL!DQ$2,ADJ!$2:$2,0)),0)</f>
        <v/>
      </c>
      <c r="DR785">
        <f>IFERROR(INDEX(ADJ!$A$1:$BZ$1000,MATCH(PAYROLL!D785,ADJ!A$1:A$500,0),MATCH(PAYROLL!DR$2,ADJ!$2:$2,0)),0)</f>
        <v/>
      </c>
      <c r="DS785">
        <f>SUM(DP785:DR785)</f>
        <v/>
      </c>
      <c r="DT785">
        <f>EK785</f>
        <v/>
      </c>
      <c r="DU785">
        <f>SUM(DO785:DR785)</f>
        <v/>
      </c>
      <c r="DV785">
        <f>ROUND(DU785*0.1,0)</f>
        <v/>
      </c>
      <c r="DW785">
        <f>DU785+DV785</f>
        <v/>
      </c>
      <c r="DZ785">
        <f>IFERROR(INDEX(ADJ!$A$1:$BZ$1000,MATCH(PAYROLL!$D785,ADJ!A$1:A$500,0),MATCH(PAYROLL!DZ$2,ADJ!$2:$2,0)),0)</f>
        <v/>
      </c>
      <c r="EA785">
        <f>IFERROR(INDEX(ADJ!$A$1:$BZ$1000,MATCH(PAYROLL!$D785,ADJ!A$1:A$500,0),MATCH(PAYROLL!EA$2,ADJ!$2:$2,0)),0)</f>
        <v/>
      </c>
      <c r="EB785">
        <f>IFERROR(INDEX(ADJ!$A$1:$BZ$1000,MATCH(PAYROLL!$D785,ADJ!A$1:A$500,0),MATCH(PAYROLL!EB$2,ADJ!$2:$2,0)),0)</f>
        <v/>
      </c>
      <c r="EC785">
        <f>IFERROR(INDEX(ADJ!$A$1:$BZ$1000,MATCH(PAYROLL!$D785,ADJ!A$1:A$500,0),MATCH(PAYROLL!EC$2,ADJ!$2:$2,0)),0)</f>
        <v/>
      </c>
      <c r="ED785">
        <f>IFERROR(INDEX(ADJ!$A$1:$BZ$1000,MATCH(PAYROLL!$D785,ADJ!A$1:A$500,0),MATCH(PAYROLL!ED$2,ADJ!$2:$2,0)),0)</f>
        <v/>
      </c>
      <c r="EE785">
        <f>IFERROR(INDEX(ADJ!$A$1:$BZ$1000,MATCH(PAYROLL!$D785,ADJ!A$1:A$500,0),MATCH(PAYROLL!EE$2,ADJ!$2:$2,0)),0)</f>
        <v/>
      </c>
      <c r="EF785">
        <f>IFERROR(INDEX(ADJ!$A$1:$BZ$1000,MATCH(PAYROLL!$D785,ADJ!A$1:A$500,0),MATCH(PAYROLL!EF$2,ADJ!$2:$2,0)),0)</f>
        <v/>
      </c>
      <c r="EG785">
        <f>IFERROR(INDEX(ADJ!$A$1:$BZ$1000,MATCH(PAYROLL!$D785,ADJ!A$1:A$500,0),MATCH(PAYROLL!EG$2,ADJ!$2:$2,0)),0)</f>
        <v/>
      </c>
      <c r="EH785">
        <f>IFERROR(INDEX(ADJ!$A$1:$BZ$1000,MATCH(PAYROLL!$D785,ADJ!A$1:A$500,0),MATCH(PAYROLL!EH$2,ADJ!$2:$2,0)),0)</f>
        <v/>
      </c>
      <c r="EI785">
        <f>IFERROR(INDEX(ADJ!$A$1:$BZ$1000,MATCH(PAYROLL!D785,ADJ!A$1:A$500,0),MATCH(PAYROLL!EI$2,ADJ!$2:$2,0)),0)</f>
        <v/>
      </c>
      <c r="EJ785">
        <f>IFERROR(INDEX(ADJ!$A$1:$BZ$1000,MATCH(PAYROLL!$D785,ADJ!A$1:A$500,0),MATCH(PAYROLL!EJ$2,ADJ!$2:$2,0)),0)</f>
        <v/>
      </c>
      <c r="EK785">
        <f>SUM(DZ785:EJ785)</f>
        <v/>
      </c>
    </row>
    <row r="786">
      <c r="A786" t="n">
        <v>784</v>
      </c>
      <c r="B786" t="inlineStr">
        <is>
          <t>Nông Thị Kim Hường</t>
        </is>
      </c>
      <c r="D786" t="inlineStr">
        <is>
          <t>150204-02</t>
        </is>
      </c>
      <c r="S786">
        <f>IFERROR(INDEX(PIS!$A$1:$BZ$1000,MATCH($D786,PIS!C$1:C$500,0),MATCH("Lương CB tháng trước",PIS!$1:$1,0)),0)</f>
        <v/>
      </c>
      <c r="T786">
        <f>IFERROR(INDEX(PIS!$A$1:$BZ$1000,MATCH($D786,PIS!C$1:C$500,0),MATCH("Lương CB hiện tại",PIS!$1:$1,0)),0)</f>
        <v/>
      </c>
      <c r="U786">
        <f>IFERROR(INDEX(PIS!$A$1:$BZ$1000,MATCH($D786,PIS!C$1:C$500,0),MATCH("Lương đóng BHBB",PIS!$1:$1,0)),0)</f>
        <v/>
      </c>
      <c r="V786">
        <f>IFERROR(INDEX(PIS!$A$1:$BZ$1000,MATCH($D786,PIS!C$1:C$500,0),MATCH(V$2,PIS!$2:$2,0)),0)</f>
        <v/>
      </c>
      <c r="W786">
        <f>IFERROR(INDEX(PIS!$A$1:$BZ$1000,MATCH($D786,PIS!C$1:C$500,0),MATCH(W$2,PIS!$2:$2,0)),0)</f>
        <v/>
      </c>
      <c r="X786">
        <f>IFERROR(INDEX(PIS!$A$1:$BZ$1000,MATCH($D786,PIS!C$1:C$500,0),MATCH(X$2,PIS!$2:$2,0)),0)</f>
        <v/>
      </c>
      <c r="Y786">
        <f>IFERROR(INDEX(PIS!$A$1:$BZ$1000,MATCH($D786,PIS!C$1:C$500,0),MATCH(Y$2,PIS!$2:$2,0)),0)</f>
        <v/>
      </c>
      <c r="Z786">
        <f>IFERROR(INDEX(PIS!$A$1:$BZ$1000,MATCH($D786,PIS!C$1:C$500,0),MATCH(Z$2,PIS!$2:$2,0)),0)</f>
        <v/>
      </c>
      <c r="AA786">
        <f>IFERROR(INDEX(PIS!$A$1:$BZ$1000,MATCH($D786,PIS!C$1:C$500,0),MATCH(AA$2,PIS!$2:$2,0)),0)</f>
        <v/>
      </c>
      <c r="AB786">
        <f>IFERROR(INDEX(PIS!$A$1:$BZ$1000,MATCH($D786,PIS!C$1:C$500,0),MATCH(AB$2,PIS!$2:$2,0)),0)</f>
        <v/>
      </c>
      <c r="AC786">
        <f>SUM(V786:AB786)</f>
        <v/>
      </c>
      <c r="AD786">
        <f>IFERROR(INDEX(TIMESHEET!$A$1:$AI$5000,MATCH($D786,TIMESHEET!A$1:A$500,0),MATCH("T100",TIMESHEET!$2:$2,0))-2,0)</f>
        <v/>
      </c>
      <c r="AE786">
        <f>IFERROR(INDEX(TIMESHEET!$A$1:$AI$5000,MATCH($D786,TIMESHEET!A$1:A$500,0),MATCH("T202",TIMESHEET!$2:$2,0)),0)</f>
        <v/>
      </c>
      <c r="AF786">
        <f>IFERROR(INDEX(TIMESHEET!$A$1:$AI$5000,MATCH($D786,TIMESHEET!A$1:A$500,0),MATCH("T302",TIMESHEET!$2:$2,0)),0)</f>
        <v/>
      </c>
      <c r="AG786">
        <f>IFERROR(INDEX(TIMESHEET!$A$1:$AI$5000,MATCH($D786,TIMESHEET!A$1:A$500,0),MATCH("T406",TIMESHEET!$2:$2,0)),0)</f>
        <v/>
      </c>
      <c r="AH786">
        <f>AE786+AG786</f>
        <v/>
      </c>
      <c r="AI786">
        <f>IFERROR(INDEX(TIMESHEET!$A$1:$AI$5000,MATCH($D786,TIMESHEET!A$1:A$500,0),MATCH("T701",TIMESHEET!$2:$2,0)),0)</f>
        <v/>
      </c>
      <c r="AJ786">
        <f>IFERROR(INDEX(TIMESHEET!$A$1:$AI$5000,MATCH($D786,TIMESHEET!B$1:B$500,0),MATCH("T320",TIMESHEET!$2:$2,0)),0)</f>
        <v/>
      </c>
      <c r="AK786">
        <f>IFERROR(IF(LEFT(INDEX(PIS!O$1:O$500,MATCH(D786,PIS!C$1:C$500)),1)="M",T786/AD786*SUM(AE786:AG786),T786*AD786),0)</f>
        <v/>
      </c>
      <c r="AL786">
        <f>IFERROR(INDEX(ADJ!$A$1:$BZ$1000,MATCH(PAYROLL!D786,ADJ!A$1:A$500,0),MATCH(PAYROLL!AL$2,ADJ!$2:$2,0)),0)</f>
        <v/>
      </c>
      <c r="AM786">
        <f>SUM(AK786:AL786)</f>
        <v/>
      </c>
      <c r="AN786">
        <f>IFERROR(ROUND(V786/$AD786*$AH786,0),0)</f>
        <v/>
      </c>
      <c r="AO786">
        <f>IFERROR(ROUND(W786/$AD786*$AH786,0),0)</f>
        <v/>
      </c>
      <c r="AP786">
        <f>IFERROR(ROUND(X786/$AD786*$AE786,0),0)</f>
        <v/>
      </c>
      <c r="AQ786">
        <f>IFERROR(ROUND(Y786/$AD786*$AH786,0),0)</f>
        <v/>
      </c>
      <c r="AR786">
        <f>IFERROR(ROUND(Z786/$AD786*$AH786,0),0)</f>
        <v/>
      </c>
      <c r="AS786">
        <f>IFERROR(ROUND(AA786/$AD786*$AH786,0),0)</f>
        <v/>
      </c>
      <c r="AT786">
        <f>IFERROR(IF((AE786+AF786+AG786)&gt;13,AB786,ROUND(AB786/AD786*AH786,0)),0)</f>
        <v/>
      </c>
      <c r="AU786">
        <f>IFERROR(INDEX(ADJ!$A$1:$BZ$1000,MATCH(PAYROLL!D786,ADJ!A$1:A$500,0),MATCH(PAYROLL!AU$2,ADJ!$2:$2,0)),0)</f>
        <v/>
      </c>
      <c r="AV786">
        <f>ROUND(SUM(AN786:AU786),0)</f>
        <v/>
      </c>
      <c r="AW786">
        <f>IFERROR(INDEX(TIMESHEET!$A$1:$AI$5000,MATCH(PAYROLL!D786,TIMESHEET!A$1:A$500,0),MATCH("T620",TIMESHEET!$2:$2,0)),0)</f>
        <v/>
      </c>
      <c r="AX786">
        <f>IFERROR(INDEX(TIMESHEET!$A$1:$AI$5000,MATCH(PAYROLL!D786,TIMESHEET!A$1:A$500,0),MATCH("T601",TIMESHEET!$2:$2,0)),0)</f>
        <v/>
      </c>
      <c r="AY786">
        <f>IFERROR(INDEX(TIMESHEET!$A$1:$AI$5000,MATCH(PAYROLL!D786,TIMESHEET!A$1:A$500,0),MATCH("T602",TIMESHEET!$2:$2,0)),0)</f>
        <v/>
      </c>
      <c r="AZ786">
        <f>IFERROR(INDEX(TIMESHEET!$A$1:$AI$5000,MATCH(PAYROLL!D786,TIMESHEET!A$1:A$500,0),MATCH("T603",TIMESHEET!$2:$2,0)),0)</f>
        <v/>
      </c>
      <c r="BA786">
        <f>IFERROR(INDEX(TIMESHEET!$A$1:$AI$5000,MATCH(PAYROLL!D786,TIMESHEET!A$1:A$500,0),MATCH("T611",TIMESHEET!$2:$2,0)),0)</f>
        <v/>
      </c>
      <c r="BB786">
        <f>IFERROR(INDEX(TIMESHEET!$A$1:$AI$5000,MATCH(PAYROLL!D786,TIMESHEET!A$1:A$500,0),MATCH("T612",TIMESHEET!$2:$2,0)),0)</f>
        <v/>
      </c>
      <c r="BC786">
        <f>IFERROR(INDEX(TIMESHEET!$A$1:$AI$5000,MATCH(PAYROLL!D786,TIMESHEET!A$1:A$500,0),MATCH("T613",TIMESHEET!$2:$2,0)),0)</f>
        <v/>
      </c>
      <c r="BD786">
        <f>IFERROR(INDEX(TIMESHEET!$A$1:$AI$5000,MATCH(PAYROLL!D786,TIMESHEET!A$1:A$500,0),MATCH("T500",TIMESHEET!$2:$2,0)),0)</f>
        <v/>
      </c>
      <c r="BE786">
        <f>IFERROR(IF(LEFT(INDEX(PIS!O$1:O$500,MATCH(D786,PIS!C$1:C$500)),1)="M",T786/AD786/8*(AW786+AX786*1.5+AY786*2+AZ786*3+BA786*2.1+BB786*2.7+BC786*3.9+BD786*0.3),T786/8*(AW786+AX786*1.5+AY786*2+AZ786*3+BA786*2.1+BB786*2.7+BC786*3.9+BD786*0.3)),0)</f>
        <v/>
      </c>
      <c r="BF786">
        <f>IFERROR(INDEX(ADJ!$A$1:$BZ$1000,MATCH(PAYROLL!$D786,ADJ!A$1:A$500,0),MATCH(PAYROLL!BF$2,ADJ!$2:$2,0)),0)</f>
        <v/>
      </c>
      <c r="BG786">
        <f>IFERROR(INDEX(ADJ!$A$1:$BZ$1000,MATCH(PAYROLL!D786,ADJ!A$1:A$500,0),MATCH(PAYROLL!BG$2,ADJ!$2:$2,0)),0)</f>
        <v/>
      </c>
      <c r="BH786">
        <f>IFERROR(INDEX(ADJ!$A$1:$BZ$1000,MATCH(PAYROLL!D786,ADJ!A$1:A$500,0),MATCH(PAYROLL!BH$2,ADJ!$2:$2,0)),0)</f>
        <v/>
      </c>
      <c r="BI786">
        <f>IFERROR(INDEX(ADJ!$A$1:$BZ$1000,MATCH(PAYROLL!D786,ADJ!A$1:A$500,0),MATCH(PAYROLL!BI$2,ADJ!$2:$2,0)),0)</f>
        <v/>
      </c>
      <c r="BJ786">
        <f>IFERROR(INDEX(ADJ!$A$1:$BZ$1000,MATCH(PAYROLL!D786,ADJ!A$1:A$500,0),MATCH(PAYROLL!BJ$2,ADJ!$2:$2,0)),0)</f>
        <v/>
      </c>
      <c r="BK786">
        <f>SUM(BF786:BJ786)</f>
        <v/>
      </c>
      <c r="BL786">
        <f>IFERROR(INDEX(ADJ!$A$1:$BZ$1000,MATCH(PAYROLL!D786,ADJ!A$1:A$500,0),MATCH(PAYROLL!BL$2,ADJ!$2:$2,0)),0)</f>
        <v/>
      </c>
      <c r="BM786">
        <f>IFERROR(INDEX(ADJ!$A$1:$BZ$1000,MATCH(PAYROLL!D786,ADJ!A$1:A$500,0),MATCH(PAYROLL!BM$2,ADJ!$2:$2,0)),0)</f>
        <v/>
      </c>
      <c r="BN786">
        <f>IFERROR(INDEX(ADJ!$A$1:$BZ$1000,MATCH(PAYROLL!D786,ADJ!A$1:A$500,0),MATCH(PAYROLL!BN$2,ADJ!$2:$2,0)),0)</f>
        <v/>
      </c>
      <c r="BO786">
        <f>IFERROR(INDEX(ADJ!$A$1:$BZ$1000,MATCH(PAYROLL!D786,ADJ!A$1:A$500,0),MATCH(PAYROLL!BO$2,ADJ!$2:$2,0)),0)</f>
        <v/>
      </c>
      <c r="BP786">
        <f>SUM(AM786,AV786,BE786,BK786,BL786:BO786)</f>
        <v/>
      </c>
      <c r="BQ786">
        <f>BO786</f>
        <v/>
      </c>
      <c r="BR786">
        <f>IFERROR(ROUND(IF(LEFT(INDEX(PIS!O$1:O$500,MATCH(D786,PIS!C$1:C$500)),1)="D",T786/8*(BD786*0.3),IF(LEFT(INDEX(PIS!O$1:O$500,MATCH(D786,PIS!C$1:C$500)),1)="H",T786*($BD786*0.3),T786/$AD786/8*($BD786*0.3))),0),0)</f>
        <v/>
      </c>
      <c r="BS786">
        <f>IF(AP786&lt;1,0,MIN(AP786,730000))</f>
        <v/>
      </c>
      <c r="BT786">
        <f>IFERROR(ROUND((BE786-SUM(AW786:BC786)*T786/AD786/8),0)-BR786,0)</f>
        <v/>
      </c>
      <c r="BU786">
        <f>AO786</f>
        <v/>
      </c>
      <c r="BV786">
        <f>SUM(BQ786:BU786)</f>
        <v/>
      </c>
      <c r="BW786">
        <f>BP786-BV786</f>
        <v/>
      </c>
      <c r="BX786">
        <f>IFERROR(IF(RIGHT(INDEX(PIS!O$1:O$500,MATCH(D786,PIS!C$1:C$500)),5)="Gross",MIN(U786+V786,VLOOKUP("R700",TSC!B:C,2,0)*VLOOKUP("R101",TSC!B:C,2,0))*VLOOKUP("R701",TSC!B:C,2,0)%,0),0)</f>
        <v/>
      </c>
      <c r="BY786">
        <f>IFERROR(IF(RIGHT(INDEX(PIS!O$1:O$500,MATCH(D786,PIS!C$1:C$500)),5)="Gross",MIN(U786+V786,VLOOKUP("R700",TSC!B:C,2,0)*VLOOKUP("R101",TSC!B:C,2,0))*VLOOKUP("T704",TSC!B:C,2,0)%,0),0)</f>
        <v/>
      </c>
      <c r="BZ786">
        <f>IFERROR(IF(RIGHT(INDEX(PIS!O$1:O$500,MATCH(D786,PIS!C$1:C$500)),5)="Gross",MIN(U786+V786,VLOOKUP("R700",TSC!B:C,2,0)*VLOOKUP("1",TSC!F:G,2,0))*VLOOKUP("T705",TSC!B:C,2,0)%,0),0)</f>
        <v/>
      </c>
      <c r="CA786">
        <f>IFERROR(INDEX(ADJ!$A$1:$BZ$1000,MATCH(PAYROLL!D786,ADJ!A$1:A$500,0),MATCH(PAYROLL!CA$2,ADJ!$2:$2,0)),0)</f>
        <v/>
      </c>
      <c r="CB786">
        <f>IFERROR(INDEX(ADJ!$A$1:$BZ$1000,MATCH(PAYROLL!D786,ADJ!A$1:A$500,0),MATCH(PAYROLL!CB$2,ADJ!$2:$2,0)),0)</f>
        <v/>
      </c>
      <c r="CC786">
        <f>SUM(BX786:CB786)</f>
        <v/>
      </c>
      <c r="CD786">
        <f>IFERROR(INDEX(PIS!$A$1:$BZ$1000,MATCH(PAYROLL!D786,PIS!C$1:C$500,0),MATCH(PAYROLL!CD$1,PIS!$1:$1,0)),0)</f>
        <v/>
      </c>
      <c r="CE786">
        <f>IFERROR(IF(OR(INDEX(PIS!P$1:P$500,MATCH(D786,PIS!C$1:C$500,0))="LT2",INDEX(PIS!P$1:P$500,MATCH(D786,PIS!C$1:C$500,0))="P10"),0,SUM(CC786,CD786*VLOOKUP("R601",TSC!B:C,2,0),VLOOKUP("R602",TSC!B:C,2,0))),0)</f>
        <v/>
      </c>
      <c r="CF786">
        <f>MAX(BW786-CE786,0)</f>
        <v/>
      </c>
      <c r="CG786">
        <f>IFERROR(IF(OR(RIGHT(INDEX(PIS!P$1:P$500,MATCH(D786,PIS!C$1:C$500)),5)="P10",RIGHT(INDEX(PIS!P$1:P$500,MATCH(D786,PIS!C$1:C$500)),5)="CK"),0,IF(CF786&lt;=5000000,CF786*5%,IF(CF786&lt;=10000000,CF786*10%-250000,IF(CF786&lt;=18000000,CF786*15%-750000,IF(CF786&lt;=32000000,CF786*20%-1650000,IF(CF786&lt;=52000000,CF786*25%-3250000,IF(CF786&lt;=80000000,BH786*30%-5850000,CF786*35%-9850000))))))),0)</f>
        <v/>
      </c>
      <c r="CH786">
        <f>IFERROR(IF(OR(INDEX(PIS!P$1:P$500,MATCH(D786,PIS!C$1:C$500))="LT",INDEX(PIS!P$1:P$500,MATCH(D786,PIS!C$1:C$500))="CK"),0,IF(CF786&lt;2000000,0,CF786*10%)),0)</f>
        <v/>
      </c>
      <c r="CI786">
        <f>IFERROR(INDEX(ADJ!$A$1:$BZ$1000,MATCH(PAYROLL!D786,ADJ!A$1:A$500,0),MATCH(PAYROLL!CI$2,ADJ!$2:$2,0)),0)</f>
        <v/>
      </c>
      <c r="CJ786">
        <f>IFERROR(INDEX(ADJ!$A$1:$BZ$1000,MATCH(PAYROLL!D786,ADJ!A$1:A$500,0),MATCH(PAYROLL!CJ$2,ADJ!$2:$2,0)),0)</f>
        <v/>
      </c>
      <c r="CK786">
        <f>IFERROR(INDEX(ADJ!$A$1:$BZ$1000,MATCH(PAYROLL!D786,ADJ!A$1:A$500,0),MATCH(PAYROLL!CK$2,ADJ!$2:$2,0)),0)</f>
        <v/>
      </c>
      <c r="CL786">
        <f>SUM(CG786:CK786)</f>
        <v/>
      </c>
      <c r="CM786">
        <f>ROUND(SUM(CH786:CK786),0)</f>
        <v/>
      </c>
      <c r="CN786">
        <f>IFERROR(INDEX(CSDA!D$1:D$500,MATCH($CN$2,CSDA!C$1:C$500,0))*INDEX(PIS!V$1:V$500,MATCH(D786,PIS!C$1:C$500))+INDEX(ADJ!$A$1:$BZ$1000,MATCH(PAYROLL!D786,ADJ!A$1:A$500,0),MATCH(PAYROLL!CN$2,ADJ!$2:$2,0)),0)</f>
        <v/>
      </c>
      <c r="CO786">
        <f>IFERROR(INDEX(ADJ!$A$1:$BZ$1000,MATCH(PAYROLL!D786,ADJ!A$1:A$500,0),MATCH(PAYROLL!CO$2,ADJ!$2:$2,0)),0)</f>
        <v/>
      </c>
      <c r="CP786">
        <f>IFERROR(INDEX(ADJ!$A$1:$BZ$1000,MATCH(PAYROLL!D786,ADJ!A$1:A$500,0),MATCH(PAYROLL!CP$2,ADJ!$2:$2,0)),0)</f>
        <v/>
      </c>
      <c r="CQ786">
        <f>BP786-CL786-CI786-CM786-CN786-CO786-CP786-CC786</f>
        <v/>
      </c>
      <c r="CR786">
        <f>IFERROR(IF(RIGHT(INDEX(PIS!O$1:O$500,MATCH(D786,PIS!C$1:C$500,0)),5)="Gross",MIN(U786+V786,VLOOKUP("R700",TSC!B:C,2,0)*VLOOKUP("R101",TSC!B:C,2,0))*(VLOOKUP("T711",TSC!B:C,2,0)+VLOOKUP("T712",TSC!B:C,2,0))%,MIN(T786+V786,VLOOKUP("R700",TSC!B:C,2,0)*VLOOKUP("R101",TSC!B:C,2,0))*(VLOOKUP("T711",TSC!B:C,2,0)+VLOOKUP("T712",TSC!B:C,2,0)+VLOOKUP("R701",TSC!B:C,2,0))%),0)</f>
        <v/>
      </c>
      <c r="CS786">
        <f>IFERROR(IF(RIGHT(INDEX(PIS!O$1:O$500,MATCH(D786,PIS!C$1:C$500,0)),5)="Gross",MIN(U786+V786,VLOOKUP("R700",TSC!B:C,2,0)*VLOOKUP("R101",TSC!B:C,2,0))*(VLOOKUP("T714",TSC!B:C,2,0))%,MIN(T786+V786,VLOOKUP("R700",TSC!B:C,2,0)*VLOOKUP("R101",TSC!B:C,2,0))*(VLOOKUP("T704",TSC!B:C,2,0)+VLOOKUP("T714",TSC!B:C,2,0))%),0)</f>
        <v/>
      </c>
      <c r="CT786">
        <f>IFERROR(IF(RIGHT(INDEX(PIS!O$1:O$500,MATCH(D786,PIS!C$1:C$500,0)),5)="Gross",MIN(U786+V786,VLOOKUP("R700",TSC!B:C,2,0)*VLOOKUP("R101",TSC!B:C,2,0))*VLOOKUP("T705",TSC!B:C,2,0)%,MIN(T786+V786,VLOOKUP("R700",TSC!B:C,2,0)*VLOOKUP("R101",TSC!B:C,2,0))*VLOOKUP("T705",TSC!B:C,2,0)%),0)</f>
        <v/>
      </c>
      <c r="CU786">
        <f>IFERROR(IF(RIGHT(INDEX(PIS!O$1:O$500,MATCH(D786,PIS!C$1:C$500,0)),5)="Gross",MIN(U786+V786,VLOOKUP("R700",TSC!B:C,2,0)*VLOOKUP("R101",TSC!B:C,2,0))*(VLOOKUP("T713",TSC!B:C,2,0))%,MIN(T786+V786,VLOOKUP("R700",TSC!B:C,2,0)*VLOOKUP("R101",TSC!B:C,2,0))*(VLOOKUP("T713",TSC!B:C,2,0))%),0)</f>
        <v/>
      </c>
      <c r="CV786">
        <f>IFERROR(INDEX(ADJ!$A$1:$BZ$1000,MATCH(PAYROLL!D786,ADJ!A$1:A$500,0),MATCH(PAYROLL!CV$2,ADJ!$2:$2,0)),0)</f>
        <v/>
      </c>
      <c r="CW786">
        <f>IFERROR(INDEX(ADJ!$A$1:$BZ$1000,MATCH(PAYROLL!D786,ADJ!A$1:A$500,0),MATCH(PAYROLL!CW$2,ADJ!$2:$2,0)),0)</f>
        <v/>
      </c>
      <c r="CX786">
        <f>SUM(CR786:CW786)</f>
        <v/>
      </c>
      <c r="CY786">
        <f>ROUND(IF(CR786&gt;0,T786+V786*VLOOKUP("R202",TSC!$B$1:$C$500,2,0),0),0)</f>
        <v/>
      </c>
      <c r="CZ786">
        <f>IFERROR(INDEX(CSDA!D$1:D$500,MATCH($CZ$2,CSDA!C$1:C$500,0)),0)</f>
        <v/>
      </c>
      <c r="DA786">
        <f>ROUND(T786*0.7%,0)</f>
        <v/>
      </c>
      <c r="DB786">
        <f>ROUND(T786/12,0)</f>
        <v/>
      </c>
      <c r="DC786">
        <f ref="DC786" t="array">IFERROR(INDEX(CSDA!D$1:D$500,MATCH("Trích giữ"&amp;PAYROLL!DC$2,CSDA!A$1:A$500&amp;CSDA!C$1:C$500,0)),0)</f>
        <v/>
      </c>
      <c r="DD786">
        <f ref="DD786" t="array">IFERROR(INDEX(CSDA!D$1:D$500,MATCH("Trích giữ"&amp;PAYROLL!DD$2,CSDA!A$1:A$500&amp;CSDA!C$1:C$500,0)),0)</f>
        <v/>
      </c>
      <c r="DE786">
        <f ref="DE786" t="array">IFERROR(INDEX(CSDA!D$1:D$500,MATCH("Trích giữ"&amp;PAYROLL!DE$2,CSDA!A$1:A$500&amp;CSDA!C$1:C$500,0)),0)</f>
        <v/>
      </c>
      <c r="DF786">
        <f>IFERROR(INDEX(CSDA!D$1:D$500,MATCH(PAYROLL!DF$2,CSDA!C$1:C$500,0)),0)</f>
        <v/>
      </c>
      <c r="DG786">
        <f ref="DG786" t="array">IFERROR(INDEX(CSDA!D$1:D$500,MATCH("Trích giữ"&amp;PAYROLL!DG$2,CSDA!A$1:A$500&amp;CSDA!C$1:C$500,0)),0)</f>
        <v/>
      </c>
      <c r="DH786">
        <f>ROUND(T786/26,0)</f>
        <v/>
      </c>
      <c r="DI786">
        <f ref="DI786" t="array">IFERROR(INDEX(CSDA!D$1:D$500,MATCH("Trích giữ"&amp;PAYROLL!DI$2,CSDA!A$1:A$500&amp;CSDA!C$1:C$500,0)),0)</f>
        <v/>
      </c>
      <c r="DJ786">
        <f>IF(U786=0,T786*21.5%-BL786,0)</f>
        <v/>
      </c>
      <c r="DK786">
        <f ref="DK786" t="array">IFERROR(INDEX(CSDA!D$1:D$500,MATCH("Trích giữ"&amp;PAYROLL!DK$2,CSDA!A$1:A$500&amp;CSDA!C$1:C$500,0)),0)</f>
        <v/>
      </c>
      <c r="DL786">
        <f>IFERROR(INDEX(CSDA!D$1:D$500,MATCH(PAYROLL!DL$2,CSDA!C$1:C$500,0))/12,0)</f>
        <v/>
      </c>
      <c r="DM786">
        <f>SUM(DB786:DL786)</f>
        <v/>
      </c>
      <c r="DN786">
        <f>IFERROR(INDEX(ADJ!$A$1:$BZ$1000,MATCH(PAYROLL!D786,ADJ!A$1:A$500,0),MATCH(PAYROLL!DN$2,ADJ!$2:$2,0)),0)</f>
        <v/>
      </c>
      <c r="DO786">
        <f>IFERROR(SUM(BP786,DM786:DN786,CX786:DA786)-DT786,0)</f>
        <v/>
      </c>
      <c r="DP786">
        <f ref="DP786" t="array">SUM(BW786*IFERROR(INDEX(CSDA!D$1:D$500,MATCH(BW$2,CSDA!C$1:C$500,0)),0)%,CX786*IFERROR(INDEX(CSDA!D$1:D$500,MATCH(CX$2,CSDA!C$1:C$500,0)),0)%,DA786*IFERROR(INDEX(CSDA!D$1:D$500,MATCH(DA$2,CSDA!C$1:C$500,0)),0)%,DB786*IFERROR(INDEX(CSDA!D$1:D$500,MATCH(DB$2,CSDA!C$1:C$500,0)),0)%,DF786*IFERROR(INDEX(CSDA!D$1:D$500,MATCH("Phí dịch vụ"&amp;PAYROLL!DF$2,CSDA!A$1:A$500&amp;CSDA!C$1:C$500,0)),0)%,DC786*IFERROR(INDEX(CSDA!D$1:D$500,MATCH("Phí dịch vụ"&amp;PAYROLL!DC$2,CSDA!A$1:A$500&amp;CSDA!C$1:C$500,0)),0)%,DH786*IFERROR(INDEX(CSDA!D$1:D$500,MATCH("Phí dịch vụ"&amp;PAYROLL!DH$2,CSDA!A$1:A$500&amp;CSDA!C$1:C$500,0)),0)%,DJ786*IFERROR(INDEX(CSDA!D$1:D$500,MATCH("Phí dịch vụ"&amp;PAYROLL!DJ$2,CSDA!A$1:A$500&amp;CSDA!C$1:C$500,0)),0)%,BN786*IFERROR(INDEX(CSDA!D$1:D$500,MATCH(BN$2,CSDA!C$1:C$500,0)),0)%)-BN786*7%</f>
        <v/>
      </c>
      <c r="DQ786">
        <f>IFERROR(INDEX(ADJ!$A$1:$BZ$1000,MATCH(PAYROLL!D786,ADJ!A$1:A$500,0),MATCH(PAYROLL!DQ$2,ADJ!$2:$2,0)),0)</f>
        <v/>
      </c>
      <c r="DR786">
        <f>IFERROR(INDEX(ADJ!$A$1:$BZ$1000,MATCH(PAYROLL!D786,ADJ!A$1:A$500,0),MATCH(PAYROLL!DR$2,ADJ!$2:$2,0)),0)</f>
        <v/>
      </c>
      <c r="DS786">
        <f>SUM(DP786:DR786)</f>
        <v/>
      </c>
      <c r="DT786">
        <f>EK786</f>
        <v/>
      </c>
      <c r="DU786">
        <f>SUM(DO786:DR786)</f>
        <v/>
      </c>
      <c r="DV786">
        <f>ROUND(DU786*0.1,0)</f>
        <v/>
      </c>
      <c r="DW786">
        <f>DU786+DV786</f>
        <v/>
      </c>
      <c r="DZ786">
        <f>IFERROR(INDEX(ADJ!$A$1:$BZ$1000,MATCH(PAYROLL!$D786,ADJ!A$1:A$500,0),MATCH(PAYROLL!DZ$2,ADJ!$2:$2,0)),0)</f>
        <v/>
      </c>
      <c r="EA786">
        <f>IFERROR(INDEX(ADJ!$A$1:$BZ$1000,MATCH(PAYROLL!$D786,ADJ!A$1:A$500,0),MATCH(PAYROLL!EA$2,ADJ!$2:$2,0)),0)</f>
        <v/>
      </c>
      <c r="EB786">
        <f>IFERROR(INDEX(ADJ!$A$1:$BZ$1000,MATCH(PAYROLL!$D786,ADJ!A$1:A$500,0),MATCH(PAYROLL!EB$2,ADJ!$2:$2,0)),0)</f>
        <v/>
      </c>
      <c r="EC786">
        <f>IFERROR(INDEX(ADJ!$A$1:$BZ$1000,MATCH(PAYROLL!$D786,ADJ!A$1:A$500,0),MATCH(PAYROLL!EC$2,ADJ!$2:$2,0)),0)</f>
        <v/>
      </c>
      <c r="ED786">
        <f>IFERROR(INDEX(ADJ!$A$1:$BZ$1000,MATCH(PAYROLL!$D786,ADJ!A$1:A$500,0),MATCH(PAYROLL!ED$2,ADJ!$2:$2,0)),0)</f>
        <v/>
      </c>
      <c r="EE786">
        <f>IFERROR(INDEX(ADJ!$A$1:$BZ$1000,MATCH(PAYROLL!$D786,ADJ!A$1:A$500,0),MATCH(PAYROLL!EE$2,ADJ!$2:$2,0)),0)</f>
        <v/>
      </c>
      <c r="EF786">
        <f>IFERROR(INDEX(ADJ!$A$1:$BZ$1000,MATCH(PAYROLL!$D786,ADJ!A$1:A$500,0),MATCH(PAYROLL!EF$2,ADJ!$2:$2,0)),0)</f>
        <v/>
      </c>
      <c r="EG786">
        <f>IFERROR(INDEX(ADJ!$A$1:$BZ$1000,MATCH(PAYROLL!$D786,ADJ!A$1:A$500,0),MATCH(PAYROLL!EG$2,ADJ!$2:$2,0)),0)</f>
        <v/>
      </c>
      <c r="EH786">
        <f>IFERROR(INDEX(ADJ!$A$1:$BZ$1000,MATCH(PAYROLL!$D786,ADJ!A$1:A$500,0),MATCH(PAYROLL!EH$2,ADJ!$2:$2,0)),0)</f>
        <v/>
      </c>
      <c r="EI786">
        <f>IFERROR(INDEX(ADJ!$A$1:$BZ$1000,MATCH(PAYROLL!D786,ADJ!A$1:A$500,0),MATCH(PAYROLL!EI$2,ADJ!$2:$2,0)),0)</f>
        <v/>
      </c>
      <c r="EJ786">
        <f>IFERROR(INDEX(ADJ!$A$1:$BZ$1000,MATCH(PAYROLL!$D786,ADJ!A$1:A$500,0),MATCH(PAYROLL!EJ$2,ADJ!$2:$2,0)),0)</f>
        <v/>
      </c>
      <c r="EK786">
        <f>SUM(DZ786:EJ786)</f>
        <v/>
      </c>
    </row>
    <row r="787">
      <c r="A787" t="n">
        <v>785</v>
      </c>
      <c r="B787" t="inlineStr">
        <is>
          <t>Hoàng Văn Đôn</t>
        </is>
      </c>
      <c r="D787" t="inlineStr">
        <is>
          <t>142928-03</t>
        </is>
      </c>
      <c r="S787">
        <f>IFERROR(INDEX(PIS!$A$1:$BZ$1000,MATCH($D787,PIS!C$1:C$500,0),MATCH("Lương CB tháng trước",PIS!$1:$1,0)),0)</f>
        <v/>
      </c>
      <c r="T787">
        <f>IFERROR(INDEX(PIS!$A$1:$BZ$1000,MATCH($D787,PIS!C$1:C$500,0),MATCH("Lương CB hiện tại",PIS!$1:$1,0)),0)</f>
        <v/>
      </c>
      <c r="U787">
        <f>IFERROR(INDEX(PIS!$A$1:$BZ$1000,MATCH($D787,PIS!C$1:C$500,0),MATCH("Lương đóng BHBB",PIS!$1:$1,0)),0)</f>
        <v/>
      </c>
      <c r="V787">
        <f>IFERROR(INDEX(PIS!$A$1:$BZ$1000,MATCH($D787,PIS!C$1:C$500,0),MATCH(V$2,PIS!$2:$2,0)),0)</f>
        <v/>
      </c>
      <c r="W787">
        <f>IFERROR(INDEX(PIS!$A$1:$BZ$1000,MATCH($D787,PIS!C$1:C$500,0),MATCH(W$2,PIS!$2:$2,0)),0)</f>
        <v/>
      </c>
      <c r="X787">
        <f>IFERROR(INDEX(PIS!$A$1:$BZ$1000,MATCH($D787,PIS!C$1:C$500,0),MATCH(X$2,PIS!$2:$2,0)),0)</f>
        <v/>
      </c>
      <c r="Y787">
        <f>IFERROR(INDEX(PIS!$A$1:$BZ$1000,MATCH($D787,PIS!C$1:C$500,0),MATCH(Y$2,PIS!$2:$2,0)),0)</f>
        <v/>
      </c>
      <c r="Z787">
        <f>IFERROR(INDEX(PIS!$A$1:$BZ$1000,MATCH($D787,PIS!C$1:C$500,0),MATCH(Z$2,PIS!$2:$2,0)),0)</f>
        <v/>
      </c>
      <c r="AA787">
        <f>IFERROR(INDEX(PIS!$A$1:$BZ$1000,MATCH($D787,PIS!C$1:C$500,0),MATCH(AA$2,PIS!$2:$2,0)),0)</f>
        <v/>
      </c>
      <c r="AB787">
        <f>IFERROR(INDEX(PIS!$A$1:$BZ$1000,MATCH($D787,PIS!C$1:C$500,0),MATCH(AB$2,PIS!$2:$2,0)),0)</f>
        <v/>
      </c>
      <c r="AC787">
        <f>SUM(V787:AB787)</f>
        <v/>
      </c>
      <c r="AD787">
        <f>IFERROR(INDEX(TIMESHEET!$A$1:$AI$5000,MATCH($D787,TIMESHEET!A$1:A$500,0),MATCH("T100",TIMESHEET!$2:$2,0))-2,0)</f>
        <v/>
      </c>
      <c r="AE787">
        <f>IFERROR(INDEX(TIMESHEET!$A$1:$AI$5000,MATCH($D787,TIMESHEET!A$1:A$500,0),MATCH("T202",TIMESHEET!$2:$2,0)),0)</f>
        <v/>
      </c>
      <c r="AF787">
        <f>IFERROR(INDEX(TIMESHEET!$A$1:$AI$5000,MATCH($D787,TIMESHEET!A$1:A$500,0),MATCH("T302",TIMESHEET!$2:$2,0)),0)</f>
        <v/>
      </c>
      <c r="AG787">
        <f>IFERROR(INDEX(TIMESHEET!$A$1:$AI$5000,MATCH($D787,TIMESHEET!A$1:A$500,0),MATCH("T406",TIMESHEET!$2:$2,0)),0)</f>
        <v/>
      </c>
      <c r="AH787">
        <f>AE787+AG787</f>
        <v/>
      </c>
      <c r="AI787">
        <f>IFERROR(INDEX(TIMESHEET!$A$1:$AI$5000,MATCH($D787,TIMESHEET!A$1:A$500,0),MATCH("T701",TIMESHEET!$2:$2,0)),0)</f>
        <v/>
      </c>
      <c r="AJ787">
        <f>IFERROR(INDEX(TIMESHEET!$A$1:$AI$5000,MATCH($D787,TIMESHEET!B$1:B$500,0),MATCH("T320",TIMESHEET!$2:$2,0)),0)</f>
        <v/>
      </c>
      <c r="AK787">
        <f>IFERROR(IF(LEFT(INDEX(PIS!O$1:O$500,MATCH(D787,PIS!C$1:C$500)),1)="M",T787/AD787*SUM(AE787:AG787),T787*AD787),0)</f>
        <v/>
      </c>
      <c r="AL787">
        <f>IFERROR(INDEX(ADJ!$A$1:$BZ$1000,MATCH(PAYROLL!D787,ADJ!A$1:A$500,0),MATCH(PAYROLL!AL$2,ADJ!$2:$2,0)),0)</f>
        <v/>
      </c>
      <c r="AM787">
        <f>SUM(AK787:AL787)</f>
        <v/>
      </c>
      <c r="AN787">
        <f>IFERROR(ROUND(V787/$AD787*$AH787,0),0)</f>
        <v/>
      </c>
      <c r="AO787">
        <f>IFERROR(ROUND(W787/$AD787*$AH787,0),0)</f>
        <v/>
      </c>
      <c r="AP787">
        <f>IFERROR(ROUND(X787/$AD787*$AE787,0),0)</f>
        <v/>
      </c>
      <c r="AQ787">
        <f>IFERROR(ROUND(Y787/$AD787*$AH787,0),0)</f>
        <v/>
      </c>
      <c r="AR787">
        <f>IFERROR(ROUND(Z787/$AD787*$AH787,0),0)</f>
        <v/>
      </c>
      <c r="AS787">
        <f>IFERROR(ROUND(AA787/$AD787*$AH787,0),0)</f>
        <v/>
      </c>
      <c r="AT787">
        <f>IFERROR(IF((AE787+AF787+AG787)&gt;13,AB787,ROUND(AB787/AD787*AH787,0)),0)</f>
        <v/>
      </c>
      <c r="AU787">
        <f>IFERROR(INDEX(ADJ!$A$1:$BZ$1000,MATCH(PAYROLL!D787,ADJ!A$1:A$500,0),MATCH(PAYROLL!AU$2,ADJ!$2:$2,0)),0)</f>
        <v/>
      </c>
      <c r="AV787">
        <f>ROUND(SUM(AN787:AU787),0)</f>
        <v/>
      </c>
      <c r="AW787">
        <f>IFERROR(INDEX(TIMESHEET!$A$1:$AI$5000,MATCH(PAYROLL!D787,TIMESHEET!A$1:A$500,0),MATCH("T620",TIMESHEET!$2:$2,0)),0)</f>
        <v/>
      </c>
      <c r="AX787">
        <f>IFERROR(INDEX(TIMESHEET!$A$1:$AI$5000,MATCH(PAYROLL!D787,TIMESHEET!A$1:A$500,0),MATCH("T601",TIMESHEET!$2:$2,0)),0)</f>
        <v/>
      </c>
      <c r="AY787">
        <f>IFERROR(INDEX(TIMESHEET!$A$1:$AI$5000,MATCH(PAYROLL!D787,TIMESHEET!A$1:A$500,0),MATCH("T602",TIMESHEET!$2:$2,0)),0)</f>
        <v/>
      </c>
      <c r="AZ787">
        <f>IFERROR(INDEX(TIMESHEET!$A$1:$AI$5000,MATCH(PAYROLL!D787,TIMESHEET!A$1:A$500,0),MATCH("T603",TIMESHEET!$2:$2,0)),0)</f>
        <v/>
      </c>
      <c r="BA787">
        <f>IFERROR(INDEX(TIMESHEET!$A$1:$AI$5000,MATCH(PAYROLL!D787,TIMESHEET!A$1:A$500,0),MATCH("T611",TIMESHEET!$2:$2,0)),0)</f>
        <v/>
      </c>
      <c r="BB787">
        <f>IFERROR(INDEX(TIMESHEET!$A$1:$AI$5000,MATCH(PAYROLL!D787,TIMESHEET!A$1:A$500,0),MATCH("T612",TIMESHEET!$2:$2,0)),0)</f>
        <v/>
      </c>
      <c r="BC787">
        <f>IFERROR(INDEX(TIMESHEET!$A$1:$AI$5000,MATCH(PAYROLL!D787,TIMESHEET!A$1:A$500,0),MATCH("T613",TIMESHEET!$2:$2,0)),0)</f>
        <v/>
      </c>
      <c r="BD787">
        <f>IFERROR(INDEX(TIMESHEET!$A$1:$AI$5000,MATCH(PAYROLL!D787,TIMESHEET!A$1:A$500,0),MATCH("T500",TIMESHEET!$2:$2,0)),0)</f>
        <v/>
      </c>
      <c r="BE787">
        <f>IFERROR(IF(LEFT(INDEX(PIS!O$1:O$500,MATCH(D787,PIS!C$1:C$500)),1)="M",T787/AD787/8*(AW787+AX787*1.5+AY787*2+AZ787*3+BA787*2.1+BB787*2.7+BC787*3.9+BD787*0.3),T787/8*(AW787+AX787*1.5+AY787*2+AZ787*3+BA787*2.1+BB787*2.7+BC787*3.9+BD787*0.3)),0)</f>
        <v/>
      </c>
      <c r="BF787">
        <f>IFERROR(INDEX(ADJ!$A$1:$BZ$1000,MATCH(PAYROLL!$D787,ADJ!A$1:A$500,0),MATCH(PAYROLL!BF$2,ADJ!$2:$2,0)),0)</f>
        <v/>
      </c>
      <c r="BG787">
        <f>IFERROR(INDEX(ADJ!$A$1:$BZ$1000,MATCH(PAYROLL!D787,ADJ!A$1:A$500,0),MATCH(PAYROLL!BG$2,ADJ!$2:$2,0)),0)</f>
        <v/>
      </c>
      <c r="BH787">
        <f>IFERROR(INDEX(ADJ!$A$1:$BZ$1000,MATCH(PAYROLL!D787,ADJ!A$1:A$500,0),MATCH(PAYROLL!BH$2,ADJ!$2:$2,0)),0)</f>
        <v/>
      </c>
      <c r="BI787">
        <f>IFERROR(INDEX(ADJ!$A$1:$BZ$1000,MATCH(PAYROLL!D787,ADJ!A$1:A$500,0),MATCH(PAYROLL!BI$2,ADJ!$2:$2,0)),0)</f>
        <v/>
      </c>
      <c r="BJ787">
        <f>IFERROR(INDEX(ADJ!$A$1:$BZ$1000,MATCH(PAYROLL!D787,ADJ!A$1:A$500,0),MATCH(PAYROLL!BJ$2,ADJ!$2:$2,0)),0)</f>
        <v/>
      </c>
      <c r="BK787">
        <f>SUM(BF787:BJ787)</f>
        <v/>
      </c>
      <c r="BL787">
        <f>IFERROR(INDEX(ADJ!$A$1:$BZ$1000,MATCH(PAYROLL!D787,ADJ!A$1:A$500,0),MATCH(PAYROLL!BL$2,ADJ!$2:$2,0)),0)</f>
        <v/>
      </c>
      <c r="BM787">
        <f>IFERROR(INDEX(ADJ!$A$1:$BZ$1000,MATCH(PAYROLL!D787,ADJ!A$1:A$500,0),MATCH(PAYROLL!BM$2,ADJ!$2:$2,0)),0)</f>
        <v/>
      </c>
      <c r="BN787">
        <f>IFERROR(INDEX(ADJ!$A$1:$BZ$1000,MATCH(PAYROLL!D787,ADJ!A$1:A$500,0),MATCH(PAYROLL!BN$2,ADJ!$2:$2,0)),0)</f>
        <v/>
      </c>
      <c r="BO787">
        <f>IFERROR(INDEX(ADJ!$A$1:$BZ$1000,MATCH(PAYROLL!D787,ADJ!A$1:A$500,0),MATCH(PAYROLL!BO$2,ADJ!$2:$2,0)),0)</f>
        <v/>
      </c>
      <c r="BP787">
        <f>SUM(AM787,AV787,BE787,BK787,BL787:BO787)</f>
        <v/>
      </c>
      <c r="BQ787">
        <f>BO787</f>
        <v/>
      </c>
      <c r="BR787">
        <f>IFERROR(ROUND(IF(LEFT(INDEX(PIS!O$1:O$500,MATCH(D787,PIS!C$1:C$500)),1)="D",T787/8*(BD787*0.3),IF(LEFT(INDEX(PIS!O$1:O$500,MATCH(D787,PIS!C$1:C$500)),1)="H",T787*($BD787*0.3),T787/$AD787/8*($BD787*0.3))),0),0)</f>
        <v/>
      </c>
      <c r="BS787">
        <f>IF(AP787&lt;1,0,MIN(AP787,730000))</f>
        <v/>
      </c>
      <c r="BT787">
        <f>IFERROR(ROUND((BE787-SUM(AW787:BC787)*T787/AD787/8),0)-BR787,0)</f>
        <v/>
      </c>
      <c r="BU787">
        <f>AO787</f>
        <v/>
      </c>
      <c r="BV787">
        <f>SUM(BQ787:BU787)</f>
        <v/>
      </c>
      <c r="BW787">
        <f>BP787-BV787</f>
        <v/>
      </c>
      <c r="BX787">
        <f>IFERROR(IF(RIGHT(INDEX(PIS!O$1:O$500,MATCH(D787,PIS!C$1:C$500)),5)="Gross",MIN(U787+V787,VLOOKUP("R700",TSC!B:C,2,0)*VLOOKUP("R101",TSC!B:C,2,0))*VLOOKUP("R701",TSC!B:C,2,0)%,0),0)</f>
        <v/>
      </c>
      <c r="BY787">
        <f>IFERROR(IF(RIGHT(INDEX(PIS!O$1:O$500,MATCH(D787,PIS!C$1:C$500)),5)="Gross",MIN(U787+V787,VLOOKUP("R700",TSC!B:C,2,0)*VLOOKUP("R101",TSC!B:C,2,0))*VLOOKUP("T704",TSC!B:C,2,0)%,0),0)</f>
        <v/>
      </c>
      <c r="BZ787">
        <f>IFERROR(IF(RIGHT(INDEX(PIS!O$1:O$500,MATCH(D787,PIS!C$1:C$500)),5)="Gross",MIN(U787+V787,VLOOKUP("R700",TSC!B:C,2,0)*VLOOKUP("1",TSC!F:G,2,0))*VLOOKUP("T705",TSC!B:C,2,0)%,0),0)</f>
        <v/>
      </c>
      <c r="CA787">
        <f>IFERROR(INDEX(ADJ!$A$1:$BZ$1000,MATCH(PAYROLL!D787,ADJ!A$1:A$500,0),MATCH(PAYROLL!CA$2,ADJ!$2:$2,0)),0)</f>
        <v/>
      </c>
      <c r="CB787">
        <f>IFERROR(INDEX(ADJ!$A$1:$BZ$1000,MATCH(PAYROLL!D787,ADJ!A$1:A$500,0),MATCH(PAYROLL!CB$2,ADJ!$2:$2,0)),0)</f>
        <v/>
      </c>
      <c r="CC787">
        <f>SUM(BX787:CB787)</f>
        <v/>
      </c>
      <c r="CD787">
        <f>IFERROR(INDEX(PIS!$A$1:$BZ$1000,MATCH(PAYROLL!D787,PIS!C$1:C$500,0),MATCH(PAYROLL!CD$1,PIS!$1:$1,0)),0)</f>
        <v/>
      </c>
      <c r="CE787">
        <f>IFERROR(IF(OR(INDEX(PIS!P$1:P$500,MATCH(D787,PIS!C$1:C$500,0))="LT2",INDEX(PIS!P$1:P$500,MATCH(D787,PIS!C$1:C$500,0))="P10"),0,SUM(CC787,CD787*VLOOKUP("R601",TSC!B:C,2,0),VLOOKUP("R602",TSC!B:C,2,0))),0)</f>
        <v/>
      </c>
      <c r="CF787">
        <f>MAX(BW787-CE787,0)</f>
        <v/>
      </c>
      <c r="CG787">
        <f>IFERROR(IF(OR(RIGHT(INDEX(PIS!P$1:P$500,MATCH(D787,PIS!C$1:C$500)),5)="P10",RIGHT(INDEX(PIS!P$1:P$500,MATCH(D787,PIS!C$1:C$500)),5)="CK"),0,IF(CF787&lt;=5000000,CF787*5%,IF(CF787&lt;=10000000,CF787*10%-250000,IF(CF787&lt;=18000000,CF787*15%-750000,IF(CF787&lt;=32000000,CF787*20%-1650000,IF(CF787&lt;=52000000,CF787*25%-3250000,IF(CF787&lt;=80000000,BH787*30%-5850000,CF787*35%-9850000))))))),0)</f>
        <v/>
      </c>
      <c r="CH787">
        <f>IFERROR(IF(OR(INDEX(PIS!P$1:P$500,MATCH(D787,PIS!C$1:C$500))="LT",INDEX(PIS!P$1:P$500,MATCH(D787,PIS!C$1:C$500))="CK"),0,IF(CF787&lt;2000000,0,CF787*10%)),0)</f>
        <v/>
      </c>
      <c r="CI787">
        <f>IFERROR(INDEX(ADJ!$A$1:$BZ$1000,MATCH(PAYROLL!D787,ADJ!A$1:A$500,0),MATCH(PAYROLL!CI$2,ADJ!$2:$2,0)),0)</f>
        <v/>
      </c>
      <c r="CJ787">
        <f>IFERROR(INDEX(ADJ!$A$1:$BZ$1000,MATCH(PAYROLL!D787,ADJ!A$1:A$500,0),MATCH(PAYROLL!CJ$2,ADJ!$2:$2,0)),0)</f>
        <v/>
      </c>
      <c r="CK787">
        <f>IFERROR(INDEX(ADJ!$A$1:$BZ$1000,MATCH(PAYROLL!D787,ADJ!A$1:A$500,0),MATCH(PAYROLL!CK$2,ADJ!$2:$2,0)),0)</f>
        <v/>
      </c>
      <c r="CL787">
        <f>SUM(CG787:CK787)</f>
        <v/>
      </c>
      <c r="CM787">
        <f>ROUND(SUM(CH787:CK787),0)</f>
        <v/>
      </c>
      <c r="CN787">
        <f>IFERROR(INDEX(CSDA!D$1:D$500,MATCH($CN$2,CSDA!C$1:C$500,0))*INDEX(PIS!V$1:V$500,MATCH(D787,PIS!C$1:C$500))+INDEX(ADJ!$A$1:$BZ$1000,MATCH(PAYROLL!D787,ADJ!A$1:A$500,0),MATCH(PAYROLL!CN$2,ADJ!$2:$2,0)),0)</f>
        <v/>
      </c>
      <c r="CO787">
        <f>IFERROR(INDEX(ADJ!$A$1:$BZ$1000,MATCH(PAYROLL!D787,ADJ!A$1:A$500,0),MATCH(PAYROLL!CO$2,ADJ!$2:$2,0)),0)</f>
        <v/>
      </c>
      <c r="CP787">
        <f>IFERROR(INDEX(ADJ!$A$1:$BZ$1000,MATCH(PAYROLL!D787,ADJ!A$1:A$500,0),MATCH(PAYROLL!CP$2,ADJ!$2:$2,0)),0)</f>
        <v/>
      </c>
      <c r="CQ787">
        <f>BP787-CL787-CI787-CM787-CN787-CO787-CP787-CC787</f>
        <v/>
      </c>
      <c r="CR787">
        <f>IFERROR(IF(RIGHT(INDEX(PIS!O$1:O$500,MATCH(D787,PIS!C$1:C$500,0)),5)="Gross",MIN(U787+V787,VLOOKUP("R700",TSC!B:C,2,0)*VLOOKUP("R101",TSC!B:C,2,0))*(VLOOKUP("T711",TSC!B:C,2,0)+VLOOKUP("T712",TSC!B:C,2,0))%,MIN(T787+V787,VLOOKUP("R700",TSC!B:C,2,0)*VLOOKUP("R101",TSC!B:C,2,0))*(VLOOKUP("T711",TSC!B:C,2,0)+VLOOKUP("T712",TSC!B:C,2,0)+VLOOKUP("R701",TSC!B:C,2,0))%),0)</f>
        <v/>
      </c>
      <c r="CS787">
        <f>IFERROR(IF(RIGHT(INDEX(PIS!O$1:O$500,MATCH(D787,PIS!C$1:C$500,0)),5)="Gross",MIN(U787+V787,VLOOKUP("R700",TSC!B:C,2,0)*VLOOKUP("R101",TSC!B:C,2,0))*(VLOOKUP("T714",TSC!B:C,2,0))%,MIN(T787+V787,VLOOKUP("R700",TSC!B:C,2,0)*VLOOKUP("R101",TSC!B:C,2,0))*(VLOOKUP("T704",TSC!B:C,2,0)+VLOOKUP("T714",TSC!B:C,2,0))%),0)</f>
        <v/>
      </c>
      <c r="CT787">
        <f>IFERROR(IF(RIGHT(INDEX(PIS!O$1:O$500,MATCH(D787,PIS!C$1:C$500,0)),5)="Gross",MIN(U787+V787,VLOOKUP("R700",TSC!B:C,2,0)*VLOOKUP("R101",TSC!B:C,2,0))*VLOOKUP("T705",TSC!B:C,2,0)%,MIN(T787+V787,VLOOKUP("R700",TSC!B:C,2,0)*VLOOKUP("R101",TSC!B:C,2,0))*VLOOKUP("T705",TSC!B:C,2,0)%),0)</f>
        <v/>
      </c>
      <c r="CU787">
        <f>IFERROR(IF(RIGHT(INDEX(PIS!O$1:O$500,MATCH(D787,PIS!C$1:C$500,0)),5)="Gross",MIN(U787+V787,VLOOKUP("R700",TSC!B:C,2,0)*VLOOKUP("R101",TSC!B:C,2,0))*(VLOOKUP("T713",TSC!B:C,2,0))%,MIN(T787+V787,VLOOKUP("R700",TSC!B:C,2,0)*VLOOKUP("R101",TSC!B:C,2,0))*(VLOOKUP("T713",TSC!B:C,2,0))%),0)</f>
        <v/>
      </c>
      <c r="CV787">
        <f>IFERROR(INDEX(ADJ!$A$1:$BZ$1000,MATCH(PAYROLL!D787,ADJ!A$1:A$500,0),MATCH(PAYROLL!CV$2,ADJ!$2:$2,0)),0)</f>
        <v/>
      </c>
      <c r="CW787">
        <f>IFERROR(INDEX(ADJ!$A$1:$BZ$1000,MATCH(PAYROLL!D787,ADJ!A$1:A$500,0),MATCH(PAYROLL!CW$2,ADJ!$2:$2,0)),0)</f>
        <v/>
      </c>
      <c r="CX787">
        <f>SUM(CR787:CW787)</f>
        <v/>
      </c>
      <c r="CY787">
        <f>ROUND(IF(CR787&gt;0,T787+V787*VLOOKUP("R202",TSC!$B$1:$C$500,2,0),0),0)</f>
        <v/>
      </c>
      <c r="CZ787">
        <f>IFERROR(INDEX(CSDA!D$1:D$500,MATCH($CZ$2,CSDA!C$1:C$500,0)),0)</f>
        <v/>
      </c>
      <c r="DA787">
        <f>ROUND(T787*0.7%,0)</f>
        <v/>
      </c>
      <c r="DB787">
        <f>ROUND(T787/12,0)</f>
        <v/>
      </c>
      <c r="DC787">
        <f ref="DC787" t="array">IFERROR(INDEX(CSDA!D$1:D$500,MATCH("Trích giữ"&amp;PAYROLL!DC$2,CSDA!A$1:A$500&amp;CSDA!C$1:C$500,0)),0)</f>
        <v/>
      </c>
      <c r="DD787">
        <f ref="DD787" t="array">IFERROR(INDEX(CSDA!D$1:D$500,MATCH("Trích giữ"&amp;PAYROLL!DD$2,CSDA!A$1:A$500&amp;CSDA!C$1:C$500,0)),0)</f>
        <v/>
      </c>
      <c r="DE787">
        <f ref="DE787" t="array">IFERROR(INDEX(CSDA!D$1:D$500,MATCH("Trích giữ"&amp;PAYROLL!DE$2,CSDA!A$1:A$500&amp;CSDA!C$1:C$500,0)),0)</f>
        <v/>
      </c>
      <c r="DF787">
        <f>IFERROR(INDEX(CSDA!D$1:D$500,MATCH(PAYROLL!DF$2,CSDA!C$1:C$500,0)),0)</f>
        <v/>
      </c>
      <c r="DG787">
        <f ref="DG787" t="array">IFERROR(INDEX(CSDA!D$1:D$500,MATCH("Trích giữ"&amp;PAYROLL!DG$2,CSDA!A$1:A$500&amp;CSDA!C$1:C$500,0)),0)</f>
        <v/>
      </c>
      <c r="DH787">
        <f>ROUND(T787/26,0)</f>
        <v/>
      </c>
      <c r="DI787">
        <f ref="DI787" t="array">IFERROR(INDEX(CSDA!D$1:D$500,MATCH("Trích giữ"&amp;PAYROLL!DI$2,CSDA!A$1:A$500&amp;CSDA!C$1:C$500,0)),0)</f>
        <v/>
      </c>
      <c r="DJ787">
        <f>IF(U787=0,T787*21.5%-BL787,0)</f>
        <v/>
      </c>
      <c r="DK787">
        <f ref="DK787" t="array">IFERROR(INDEX(CSDA!D$1:D$500,MATCH("Trích giữ"&amp;PAYROLL!DK$2,CSDA!A$1:A$500&amp;CSDA!C$1:C$500,0)),0)</f>
        <v/>
      </c>
      <c r="DL787">
        <f>IFERROR(INDEX(CSDA!D$1:D$500,MATCH(PAYROLL!DL$2,CSDA!C$1:C$500,0))/12,0)</f>
        <v/>
      </c>
      <c r="DM787">
        <f>SUM(DB787:DL787)</f>
        <v/>
      </c>
      <c r="DN787">
        <f>IFERROR(INDEX(ADJ!$A$1:$BZ$1000,MATCH(PAYROLL!D787,ADJ!A$1:A$500,0),MATCH(PAYROLL!DN$2,ADJ!$2:$2,0)),0)</f>
        <v/>
      </c>
      <c r="DO787">
        <f>IFERROR(SUM(BP787,DM787:DN787,CX787:DA787)-DT787,0)</f>
        <v/>
      </c>
      <c r="DP787">
        <f ref="DP787" t="array">SUM(BW787*IFERROR(INDEX(CSDA!D$1:D$500,MATCH(BW$2,CSDA!C$1:C$500,0)),0)%,CX787*IFERROR(INDEX(CSDA!D$1:D$500,MATCH(CX$2,CSDA!C$1:C$500,0)),0)%,DA787*IFERROR(INDEX(CSDA!D$1:D$500,MATCH(DA$2,CSDA!C$1:C$500,0)),0)%,DB787*IFERROR(INDEX(CSDA!D$1:D$500,MATCH(DB$2,CSDA!C$1:C$500,0)),0)%,DF787*IFERROR(INDEX(CSDA!D$1:D$500,MATCH("Phí dịch vụ"&amp;PAYROLL!DF$2,CSDA!A$1:A$500&amp;CSDA!C$1:C$500,0)),0)%,DC787*IFERROR(INDEX(CSDA!D$1:D$500,MATCH("Phí dịch vụ"&amp;PAYROLL!DC$2,CSDA!A$1:A$500&amp;CSDA!C$1:C$500,0)),0)%,DH787*IFERROR(INDEX(CSDA!D$1:D$500,MATCH("Phí dịch vụ"&amp;PAYROLL!DH$2,CSDA!A$1:A$500&amp;CSDA!C$1:C$500,0)),0)%,DJ787*IFERROR(INDEX(CSDA!D$1:D$500,MATCH("Phí dịch vụ"&amp;PAYROLL!DJ$2,CSDA!A$1:A$500&amp;CSDA!C$1:C$500,0)),0)%,BN787*IFERROR(INDEX(CSDA!D$1:D$500,MATCH(BN$2,CSDA!C$1:C$500,0)),0)%)-BN787*7%</f>
        <v/>
      </c>
      <c r="DQ787">
        <f>IFERROR(INDEX(ADJ!$A$1:$BZ$1000,MATCH(PAYROLL!D787,ADJ!A$1:A$500,0),MATCH(PAYROLL!DQ$2,ADJ!$2:$2,0)),0)</f>
        <v/>
      </c>
      <c r="DR787">
        <f>IFERROR(INDEX(ADJ!$A$1:$BZ$1000,MATCH(PAYROLL!D787,ADJ!A$1:A$500,0),MATCH(PAYROLL!DR$2,ADJ!$2:$2,0)),0)</f>
        <v/>
      </c>
      <c r="DS787">
        <f>SUM(DP787:DR787)</f>
        <v/>
      </c>
      <c r="DT787">
        <f>EK787</f>
        <v/>
      </c>
      <c r="DU787">
        <f>SUM(DO787:DR787)</f>
        <v/>
      </c>
      <c r="DV787">
        <f>ROUND(DU787*0.1,0)</f>
        <v/>
      </c>
      <c r="DW787">
        <f>DU787+DV787</f>
        <v/>
      </c>
      <c r="DZ787">
        <f>IFERROR(INDEX(ADJ!$A$1:$BZ$1000,MATCH(PAYROLL!$D787,ADJ!A$1:A$500,0),MATCH(PAYROLL!DZ$2,ADJ!$2:$2,0)),0)</f>
        <v/>
      </c>
      <c r="EA787">
        <f>IFERROR(INDEX(ADJ!$A$1:$BZ$1000,MATCH(PAYROLL!$D787,ADJ!A$1:A$500,0),MATCH(PAYROLL!EA$2,ADJ!$2:$2,0)),0)</f>
        <v/>
      </c>
      <c r="EB787">
        <f>IFERROR(INDEX(ADJ!$A$1:$BZ$1000,MATCH(PAYROLL!$D787,ADJ!A$1:A$500,0),MATCH(PAYROLL!EB$2,ADJ!$2:$2,0)),0)</f>
        <v/>
      </c>
      <c r="EC787">
        <f>IFERROR(INDEX(ADJ!$A$1:$BZ$1000,MATCH(PAYROLL!$D787,ADJ!A$1:A$500,0),MATCH(PAYROLL!EC$2,ADJ!$2:$2,0)),0)</f>
        <v/>
      </c>
      <c r="ED787">
        <f>IFERROR(INDEX(ADJ!$A$1:$BZ$1000,MATCH(PAYROLL!$D787,ADJ!A$1:A$500,0),MATCH(PAYROLL!ED$2,ADJ!$2:$2,0)),0)</f>
        <v/>
      </c>
      <c r="EE787">
        <f>IFERROR(INDEX(ADJ!$A$1:$BZ$1000,MATCH(PAYROLL!$D787,ADJ!A$1:A$500,0),MATCH(PAYROLL!EE$2,ADJ!$2:$2,0)),0)</f>
        <v/>
      </c>
      <c r="EF787">
        <f>IFERROR(INDEX(ADJ!$A$1:$BZ$1000,MATCH(PAYROLL!$D787,ADJ!A$1:A$500,0),MATCH(PAYROLL!EF$2,ADJ!$2:$2,0)),0)</f>
        <v/>
      </c>
      <c r="EG787">
        <f>IFERROR(INDEX(ADJ!$A$1:$BZ$1000,MATCH(PAYROLL!$D787,ADJ!A$1:A$500,0),MATCH(PAYROLL!EG$2,ADJ!$2:$2,0)),0)</f>
        <v/>
      </c>
      <c r="EH787">
        <f>IFERROR(INDEX(ADJ!$A$1:$BZ$1000,MATCH(PAYROLL!$D787,ADJ!A$1:A$500,0),MATCH(PAYROLL!EH$2,ADJ!$2:$2,0)),0)</f>
        <v/>
      </c>
      <c r="EI787">
        <f>IFERROR(INDEX(ADJ!$A$1:$BZ$1000,MATCH(PAYROLL!D787,ADJ!A$1:A$500,0),MATCH(PAYROLL!EI$2,ADJ!$2:$2,0)),0)</f>
        <v/>
      </c>
      <c r="EJ787">
        <f>IFERROR(INDEX(ADJ!$A$1:$BZ$1000,MATCH(PAYROLL!$D787,ADJ!A$1:A$500,0),MATCH(PAYROLL!EJ$2,ADJ!$2:$2,0)),0)</f>
        <v/>
      </c>
      <c r="EK787">
        <f>SUM(DZ787:EJ787)</f>
        <v/>
      </c>
    </row>
    <row r="788">
      <c r="A788" t="n">
        <v>786</v>
      </c>
      <c r="B788" t="inlineStr">
        <is>
          <t>Nguyễn Khánh Linh</t>
        </is>
      </c>
      <c r="D788" t="inlineStr">
        <is>
          <t>146070-03</t>
        </is>
      </c>
      <c r="S788">
        <f>IFERROR(INDEX(PIS!$A$1:$BZ$1000,MATCH($D788,PIS!C$1:C$500,0),MATCH("Lương CB tháng trước",PIS!$1:$1,0)),0)</f>
        <v/>
      </c>
      <c r="T788">
        <f>IFERROR(INDEX(PIS!$A$1:$BZ$1000,MATCH($D788,PIS!C$1:C$500,0),MATCH("Lương CB hiện tại",PIS!$1:$1,0)),0)</f>
        <v/>
      </c>
      <c r="U788">
        <f>IFERROR(INDEX(PIS!$A$1:$BZ$1000,MATCH($D788,PIS!C$1:C$500,0),MATCH("Lương đóng BHBB",PIS!$1:$1,0)),0)</f>
        <v/>
      </c>
      <c r="V788">
        <f>IFERROR(INDEX(PIS!$A$1:$BZ$1000,MATCH($D788,PIS!C$1:C$500,0),MATCH(V$2,PIS!$2:$2,0)),0)</f>
        <v/>
      </c>
      <c r="W788">
        <f>IFERROR(INDEX(PIS!$A$1:$BZ$1000,MATCH($D788,PIS!C$1:C$500,0),MATCH(W$2,PIS!$2:$2,0)),0)</f>
        <v/>
      </c>
      <c r="X788">
        <f>IFERROR(INDEX(PIS!$A$1:$BZ$1000,MATCH($D788,PIS!C$1:C$500,0),MATCH(X$2,PIS!$2:$2,0)),0)</f>
        <v/>
      </c>
      <c r="Y788">
        <f>IFERROR(INDEX(PIS!$A$1:$BZ$1000,MATCH($D788,PIS!C$1:C$500,0),MATCH(Y$2,PIS!$2:$2,0)),0)</f>
        <v/>
      </c>
      <c r="Z788">
        <f>IFERROR(INDEX(PIS!$A$1:$BZ$1000,MATCH($D788,PIS!C$1:C$500,0),MATCH(Z$2,PIS!$2:$2,0)),0)</f>
        <v/>
      </c>
      <c r="AA788">
        <f>IFERROR(INDEX(PIS!$A$1:$BZ$1000,MATCH($D788,PIS!C$1:C$500,0),MATCH(AA$2,PIS!$2:$2,0)),0)</f>
        <v/>
      </c>
      <c r="AB788">
        <f>IFERROR(INDEX(PIS!$A$1:$BZ$1000,MATCH($D788,PIS!C$1:C$500,0),MATCH(AB$2,PIS!$2:$2,0)),0)</f>
        <v/>
      </c>
      <c r="AC788">
        <f>SUM(V788:AB788)</f>
        <v/>
      </c>
      <c r="AD788">
        <f>IFERROR(INDEX(TIMESHEET!$A$1:$AI$5000,MATCH($D788,TIMESHEET!A$1:A$500,0),MATCH("T100",TIMESHEET!$2:$2,0))-2,0)</f>
        <v/>
      </c>
      <c r="AE788">
        <f>IFERROR(INDEX(TIMESHEET!$A$1:$AI$5000,MATCH($D788,TIMESHEET!A$1:A$500,0),MATCH("T202",TIMESHEET!$2:$2,0)),0)</f>
        <v/>
      </c>
      <c r="AF788">
        <f>IFERROR(INDEX(TIMESHEET!$A$1:$AI$5000,MATCH($D788,TIMESHEET!A$1:A$500,0),MATCH("T302",TIMESHEET!$2:$2,0)),0)</f>
        <v/>
      </c>
      <c r="AG788">
        <f>IFERROR(INDEX(TIMESHEET!$A$1:$AI$5000,MATCH($D788,TIMESHEET!A$1:A$500,0),MATCH("T406",TIMESHEET!$2:$2,0)),0)</f>
        <v/>
      </c>
      <c r="AH788">
        <f>AE788+AG788</f>
        <v/>
      </c>
      <c r="AI788">
        <f>IFERROR(INDEX(TIMESHEET!$A$1:$AI$5000,MATCH($D788,TIMESHEET!A$1:A$500,0),MATCH("T701",TIMESHEET!$2:$2,0)),0)</f>
        <v/>
      </c>
      <c r="AJ788">
        <f>IFERROR(INDEX(TIMESHEET!$A$1:$AI$5000,MATCH($D788,TIMESHEET!B$1:B$500,0),MATCH("T320",TIMESHEET!$2:$2,0)),0)</f>
        <v/>
      </c>
      <c r="AK788">
        <f>IFERROR(IF(LEFT(INDEX(PIS!O$1:O$500,MATCH(D788,PIS!C$1:C$500)),1)="M",T788/AD788*SUM(AE788:AG788),T788*AD788),0)</f>
        <v/>
      </c>
      <c r="AL788">
        <f>IFERROR(INDEX(ADJ!$A$1:$BZ$1000,MATCH(PAYROLL!D788,ADJ!A$1:A$500,0),MATCH(PAYROLL!AL$2,ADJ!$2:$2,0)),0)</f>
        <v/>
      </c>
      <c r="AM788">
        <f>SUM(AK788:AL788)</f>
        <v/>
      </c>
      <c r="AN788">
        <f>IFERROR(ROUND(V788/$AD788*$AH788,0),0)</f>
        <v/>
      </c>
      <c r="AO788">
        <f>IFERROR(ROUND(W788/$AD788*$AH788,0),0)</f>
        <v/>
      </c>
      <c r="AP788">
        <f>IFERROR(ROUND(X788/$AD788*$AE788,0),0)</f>
        <v/>
      </c>
      <c r="AQ788">
        <f>IFERROR(ROUND(Y788/$AD788*$AH788,0),0)</f>
        <v/>
      </c>
      <c r="AR788">
        <f>IFERROR(ROUND(Z788/$AD788*$AH788,0),0)</f>
        <v/>
      </c>
      <c r="AS788">
        <f>IFERROR(ROUND(AA788/$AD788*$AH788,0),0)</f>
        <v/>
      </c>
      <c r="AT788">
        <f>IFERROR(IF((AE788+AF788+AG788)&gt;13,AB788,ROUND(AB788/AD788*AH788,0)),0)</f>
        <v/>
      </c>
      <c r="AU788">
        <f>IFERROR(INDEX(ADJ!$A$1:$BZ$1000,MATCH(PAYROLL!D788,ADJ!A$1:A$500,0),MATCH(PAYROLL!AU$2,ADJ!$2:$2,0)),0)</f>
        <v/>
      </c>
      <c r="AV788">
        <f>ROUND(SUM(AN788:AU788),0)</f>
        <v/>
      </c>
      <c r="AW788">
        <f>IFERROR(INDEX(TIMESHEET!$A$1:$AI$5000,MATCH(PAYROLL!D788,TIMESHEET!A$1:A$500,0),MATCH("T620",TIMESHEET!$2:$2,0)),0)</f>
        <v/>
      </c>
      <c r="AX788">
        <f>IFERROR(INDEX(TIMESHEET!$A$1:$AI$5000,MATCH(PAYROLL!D788,TIMESHEET!A$1:A$500,0),MATCH("T601",TIMESHEET!$2:$2,0)),0)</f>
        <v/>
      </c>
      <c r="AY788">
        <f>IFERROR(INDEX(TIMESHEET!$A$1:$AI$5000,MATCH(PAYROLL!D788,TIMESHEET!A$1:A$500,0),MATCH("T602",TIMESHEET!$2:$2,0)),0)</f>
        <v/>
      </c>
      <c r="AZ788">
        <f>IFERROR(INDEX(TIMESHEET!$A$1:$AI$5000,MATCH(PAYROLL!D788,TIMESHEET!A$1:A$500,0),MATCH("T603",TIMESHEET!$2:$2,0)),0)</f>
        <v/>
      </c>
      <c r="BA788">
        <f>IFERROR(INDEX(TIMESHEET!$A$1:$AI$5000,MATCH(PAYROLL!D788,TIMESHEET!A$1:A$500,0),MATCH("T611",TIMESHEET!$2:$2,0)),0)</f>
        <v/>
      </c>
      <c r="BB788">
        <f>IFERROR(INDEX(TIMESHEET!$A$1:$AI$5000,MATCH(PAYROLL!D788,TIMESHEET!A$1:A$500,0),MATCH("T612",TIMESHEET!$2:$2,0)),0)</f>
        <v/>
      </c>
      <c r="BC788">
        <f>IFERROR(INDEX(TIMESHEET!$A$1:$AI$5000,MATCH(PAYROLL!D788,TIMESHEET!A$1:A$500,0),MATCH("T613",TIMESHEET!$2:$2,0)),0)</f>
        <v/>
      </c>
      <c r="BD788">
        <f>IFERROR(INDEX(TIMESHEET!$A$1:$AI$5000,MATCH(PAYROLL!D788,TIMESHEET!A$1:A$500,0),MATCH("T500",TIMESHEET!$2:$2,0)),0)</f>
        <v/>
      </c>
      <c r="BE788">
        <f>IFERROR(IF(LEFT(INDEX(PIS!O$1:O$500,MATCH(D788,PIS!C$1:C$500)),1)="M",T788/AD788/8*(AW788+AX788*1.5+AY788*2+AZ788*3+BA788*2.1+BB788*2.7+BC788*3.9+BD788*0.3),T788/8*(AW788+AX788*1.5+AY788*2+AZ788*3+BA788*2.1+BB788*2.7+BC788*3.9+BD788*0.3)),0)</f>
        <v/>
      </c>
      <c r="BF788">
        <f>IFERROR(INDEX(ADJ!$A$1:$BZ$1000,MATCH(PAYROLL!$D788,ADJ!A$1:A$500,0),MATCH(PAYROLL!BF$2,ADJ!$2:$2,0)),0)</f>
        <v/>
      </c>
      <c r="BG788">
        <f>IFERROR(INDEX(ADJ!$A$1:$BZ$1000,MATCH(PAYROLL!D788,ADJ!A$1:A$500,0),MATCH(PAYROLL!BG$2,ADJ!$2:$2,0)),0)</f>
        <v/>
      </c>
      <c r="BH788">
        <f>IFERROR(INDEX(ADJ!$A$1:$BZ$1000,MATCH(PAYROLL!D788,ADJ!A$1:A$500,0),MATCH(PAYROLL!BH$2,ADJ!$2:$2,0)),0)</f>
        <v/>
      </c>
      <c r="BI788">
        <f>IFERROR(INDEX(ADJ!$A$1:$BZ$1000,MATCH(PAYROLL!D788,ADJ!A$1:A$500,0),MATCH(PAYROLL!BI$2,ADJ!$2:$2,0)),0)</f>
        <v/>
      </c>
      <c r="BJ788">
        <f>IFERROR(INDEX(ADJ!$A$1:$BZ$1000,MATCH(PAYROLL!D788,ADJ!A$1:A$500,0),MATCH(PAYROLL!BJ$2,ADJ!$2:$2,0)),0)</f>
        <v/>
      </c>
      <c r="BK788">
        <f>SUM(BF788:BJ788)</f>
        <v/>
      </c>
      <c r="BL788">
        <f>IFERROR(INDEX(ADJ!$A$1:$BZ$1000,MATCH(PAYROLL!D788,ADJ!A$1:A$500,0),MATCH(PAYROLL!BL$2,ADJ!$2:$2,0)),0)</f>
        <v/>
      </c>
      <c r="BM788">
        <f>IFERROR(INDEX(ADJ!$A$1:$BZ$1000,MATCH(PAYROLL!D788,ADJ!A$1:A$500,0),MATCH(PAYROLL!BM$2,ADJ!$2:$2,0)),0)</f>
        <v/>
      </c>
      <c r="BN788">
        <f>IFERROR(INDEX(ADJ!$A$1:$BZ$1000,MATCH(PAYROLL!D788,ADJ!A$1:A$500,0),MATCH(PAYROLL!BN$2,ADJ!$2:$2,0)),0)</f>
        <v/>
      </c>
      <c r="BO788">
        <f>IFERROR(INDEX(ADJ!$A$1:$BZ$1000,MATCH(PAYROLL!D788,ADJ!A$1:A$500,0),MATCH(PAYROLL!BO$2,ADJ!$2:$2,0)),0)</f>
        <v/>
      </c>
      <c r="BP788">
        <f>SUM(AM788,AV788,BE788,BK788,BL788:BO788)</f>
        <v/>
      </c>
      <c r="BQ788">
        <f>BO788</f>
        <v/>
      </c>
      <c r="BR788">
        <f>IFERROR(ROUND(IF(LEFT(INDEX(PIS!O$1:O$500,MATCH(D788,PIS!C$1:C$500)),1)="D",T788/8*(BD788*0.3),IF(LEFT(INDEX(PIS!O$1:O$500,MATCH(D788,PIS!C$1:C$500)),1)="H",T788*($BD788*0.3),T788/$AD788/8*($BD788*0.3))),0),0)</f>
        <v/>
      </c>
      <c r="BS788">
        <f>IF(AP788&lt;1,0,MIN(AP788,730000))</f>
        <v/>
      </c>
      <c r="BT788">
        <f>IFERROR(ROUND((BE788-SUM(AW788:BC788)*T788/AD788/8),0)-BR788,0)</f>
        <v/>
      </c>
      <c r="BU788">
        <f>AO788</f>
        <v/>
      </c>
      <c r="BV788">
        <f>SUM(BQ788:BU788)</f>
        <v/>
      </c>
      <c r="BW788">
        <f>BP788-BV788</f>
        <v/>
      </c>
      <c r="BX788">
        <f>IFERROR(IF(RIGHT(INDEX(PIS!O$1:O$500,MATCH(D788,PIS!C$1:C$500)),5)="Gross",MIN(U788+V788,VLOOKUP("R700",TSC!B:C,2,0)*VLOOKUP("R101",TSC!B:C,2,0))*VLOOKUP("R701",TSC!B:C,2,0)%,0),0)</f>
        <v/>
      </c>
      <c r="BY788">
        <f>IFERROR(IF(RIGHT(INDEX(PIS!O$1:O$500,MATCH(D788,PIS!C$1:C$500)),5)="Gross",MIN(U788+V788,VLOOKUP("R700",TSC!B:C,2,0)*VLOOKUP("R101",TSC!B:C,2,0))*VLOOKUP("T704",TSC!B:C,2,0)%,0),0)</f>
        <v/>
      </c>
      <c r="BZ788">
        <f>IFERROR(IF(RIGHT(INDEX(PIS!O$1:O$500,MATCH(D788,PIS!C$1:C$500)),5)="Gross",MIN(U788+V788,VLOOKUP("R700",TSC!B:C,2,0)*VLOOKUP("1",TSC!F:G,2,0))*VLOOKUP("T705",TSC!B:C,2,0)%,0),0)</f>
        <v/>
      </c>
      <c r="CA788">
        <f>IFERROR(INDEX(ADJ!$A$1:$BZ$1000,MATCH(PAYROLL!D788,ADJ!A$1:A$500,0),MATCH(PAYROLL!CA$2,ADJ!$2:$2,0)),0)</f>
        <v/>
      </c>
      <c r="CB788">
        <f>IFERROR(INDEX(ADJ!$A$1:$BZ$1000,MATCH(PAYROLL!D788,ADJ!A$1:A$500,0),MATCH(PAYROLL!CB$2,ADJ!$2:$2,0)),0)</f>
        <v/>
      </c>
      <c r="CC788">
        <f>SUM(BX788:CB788)</f>
        <v/>
      </c>
      <c r="CD788">
        <f>IFERROR(INDEX(PIS!$A$1:$BZ$1000,MATCH(PAYROLL!D788,PIS!C$1:C$500,0),MATCH(PAYROLL!CD$1,PIS!$1:$1,0)),0)</f>
        <v/>
      </c>
      <c r="CE788">
        <f>IFERROR(IF(OR(INDEX(PIS!P$1:P$500,MATCH(D788,PIS!C$1:C$500,0))="LT2",INDEX(PIS!P$1:P$500,MATCH(D788,PIS!C$1:C$500,0))="P10"),0,SUM(CC788,CD788*VLOOKUP("R601",TSC!B:C,2,0),VLOOKUP("R602",TSC!B:C,2,0))),0)</f>
        <v/>
      </c>
      <c r="CF788">
        <f>MAX(BW788-CE788,0)</f>
        <v/>
      </c>
      <c r="CG788">
        <f>IFERROR(IF(OR(RIGHT(INDEX(PIS!P$1:P$500,MATCH(D788,PIS!C$1:C$500)),5)="P10",RIGHT(INDEX(PIS!P$1:P$500,MATCH(D788,PIS!C$1:C$500)),5)="CK"),0,IF(CF788&lt;=5000000,CF788*5%,IF(CF788&lt;=10000000,CF788*10%-250000,IF(CF788&lt;=18000000,CF788*15%-750000,IF(CF788&lt;=32000000,CF788*20%-1650000,IF(CF788&lt;=52000000,CF788*25%-3250000,IF(CF788&lt;=80000000,BH788*30%-5850000,CF788*35%-9850000))))))),0)</f>
        <v/>
      </c>
      <c r="CH788">
        <f>IFERROR(IF(OR(INDEX(PIS!P$1:P$500,MATCH(D788,PIS!C$1:C$500))="LT",INDEX(PIS!P$1:P$500,MATCH(D788,PIS!C$1:C$500))="CK"),0,IF(CF788&lt;2000000,0,CF788*10%)),0)</f>
        <v/>
      </c>
      <c r="CI788">
        <f>IFERROR(INDEX(ADJ!$A$1:$BZ$1000,MATCH(PAYROLL!D788,ADJ!A$1:A$500,0),MATCH(PAYROLL!CI$2,ADJ!$2:$2,0)),0)</f>
        <v/>
      </c>
      <c r="CJ788">
        <f>IFERROR(INDEX(ADJ!$A$1:$BZ$1000,MATCH(PAYROLL!D788,ADJ!A$1:A$500,0),MATCH(PAYROLL!CJ$2,ADJ!$2:$2,0)),0)</f>
        <v/>
      </c>
      <c r="CK788">
        <f>IFERROR(INDEX(ADJ!$A$1:$BZ$1000,MATCH(PAYROLL!D788,ADJ!A$1:A$500,0),MATCH(PAYROLL!CK$2,ADJ!$2:$2,0)),0)</f>
        <v/>
      </c>
      <c r="CL788">
        <f>SUM(CG788:CK788)</f>
        <v/>
      </c>
      <c r="CM788">
        <f>ROUND(SUM(CH788:CK788),0)</f>
        <v/>
      </c>
      <c r="CN788">
        <f>IFERROR(INDEX(CSDA!D$1:D$500,MATCH($CN$2,CSDA!C$1:C$500,0))*INDEX(PIS!V$1:V$500,MATCH(D788,PIS!C$1:C$500))+INDEX(ADJ!$A$1:$BZ$1000,MATCH(PAYROLL!D788,ADJ!A$1:A$500,0),MATCH(PAYROLL!CN$2,ADJ!$2:$2,0)),0)</f>
        <v/>
      </c>
      <c r="CO788">
        <f>IFERROR(INDEX(ADJ!$A$1:$BZ$1000,MATCH(PAYROLL!D788,ADJ!A$1:A$500,0),MATCH(PAYROLL!CO$2,ADJ!$2:$2,0)),0)</f>
        <v/>
      </c>
      <c r="CP788">
        <f>IFERROR(INDEX(ADJ!$A$1:$BZ$1000,MATCH(PAYROLL!D788,ADJ!A$1:A$500,0),MATCH(PAYROLL!CP$2,ADJ!$2:$2,0)),0)</f>
        <v/>
      </c>
      <c r="CQ788">
        <f>BP788-CL788-CI788-CM788-CN788-CO788-CP788-CC788</f>
        <v/>
      </c>
      <c r="CR788">
        <f>IFERROR(IF(RIGHT(INDEX(PIS!O$1:O$500,MATCH(D788,PIS!C$1:C$500,0)),5)="Gross",MIN(U788+V788,VLOOKUP("R700",TSC!B:C,2,0)*VLOOKUP("R101",TSC!B:C,2,0))*(VLOOKUP("T711",TSC!B:C,2,0)+VLOOKUP("T712",TSC!B:C,2,0))%,MIN(T788+V788,VLOOKUP("R700",TSC!B:C,2,0)*VLOOKUP("R101",TSC!B:C,2,0))*(VLOOKUP("T711",TSC!B:C,2,0)+VLOOKUP("T712",TSC!B:C,2,0)+VLOOKUP("R701",TSC!B:C,2,0))%),0)</f>
        <v/>
      </c>
      <c r="CS788">
        <f>IFERROR(IF(RIGHT(INDEX(PIS!O$1:O$500,MATCH(D788,PIS!C$1:C$500,0)),5)="Gross",MIN(U788+V788,VLOOKUP("R700",TSC!B:C,2,0)*VLOOKUP("R101",TSC!B:C,2,0))*(VLOOKUP("T714",TSC!B:C,2,0))%,MIN(T788+V788,VLOOKUP("R700",TSC!B:C,2,0)*VLOOKUP("R101",TSC!B:C,2,0))*(VLOOKUP("T704",TSC!B:C,2,0)+VLOOKUP("T714",TSC!B:C,2,0))%),0)</f>
        <v/>
      </c>
      <c r="CT788">
        <f>IFERROR(IF(RIGHT(INDEX(PIS!O$1:O$500,MATCH(D788,PIS!C$1:C$500,0)),5)="Gross",MIN(U788+V788,VLOOKUP("R700",TSC!B:C,2,0)*VLOOKUP("R101",TSC!B:C,2,0))*VLOOKUP("T705",TSC!B:C,2,0)%,MIN(T788+V788,VLOOKUP("R700",TSC!B:C,2,0)*VLOOKUP("R101",TSC!B:C,2,0))*VLOOKUP("T705",TSC!B:C,2,0)%),0)</f>
        <v/>
      </c>
      <c r="CU788">
        <f>IFERROR(IF(RIGHT(INDEX(PIS!O$1:O$500,MATCH(D788,PIS!C$1:C$500,0)),5)="Gross",MIN(U788+V788,VLOOKUP("R700",TSC!B:C,2,0)*VLOOKUP("R101",TSC!B:C,2,0))*(VLOOKUP("T713",TSC!B:C,2,0))%,MIN(T788+V788,VLOOKUP("R700",TSC!B:C,2,0)*VLOOKUP("R101",TSC!B:C,2,0))*(VLOOKUP("T713",TSC!B:C,2,0))%),0)</f>
        <v/>
      </c>
      <c r="CV788">
        <f>IFERROR(INDEX(ADJ!$A$1:$BZ$1000,MATCH(PAYROLL!D788,ADJ!A$1:A$500,0),MATCH(PAYROLL!CV$2,ADJ!$2:$2,0)),0)</f>
        <v/>
      </c>
      <c r="CW788">
        <f>IFERROR(INDEX(ADJ!$A$1:$BZ$1000,MATCH(PAYROLL!D788,ADJ!A$1:A$500,0),MATCH(PAYROLL!CW$2,ADJ!$2:$2,0)),0)</f>
        <v/>
      </c>
      <c r="CX788">
        <f>SUM(CR788:CW788)</f>
        <v/>
      </c>
      <c r="CY788">
        <f>ROUND(IF(CR788&gt;0,T788+V788*VLOOKUP("R202",TSC!$B$1:$C$500,2,0),0),0)</f>
        <v/>
      </c>
      <c r="CZ788">
        <f>IFERROR(INDEX(CSDA!D$1:D$500,MATCH($CZ$2,CSDA!C$1:C$500,0)),0)</f>
        <v/>
      </c>
      <c r="DA788">
        <f>ROUND(T788*0.7%,0)</f>
        <v/>
      </c>
      <c r="DB788">
        <f>ROUND(T788/12,0)</f>
        <v/>
      </c>
      <c r="DC788">
        <f ref="DC788" t="array">IFERROR(INDEX(CSDA!D$1:D$500,MATCH("Trích giữ"&amp;PAYROLL!DC$2,CSDA!A$1:A$500&amp;CSDA!C$1:C$500,0)),0)</f>
        <v/>
      </c>
      <c r="DD788">
        <f ref="DD788" t="array">IFERROR(INDEX(CSDA!D$1:D$500,MATCH("Trích giữ"&amp;PAYROLL!DD$2,CSDA!A$1:A$500&amp;CSDA!C$1:C$500,0)),0)</f>
        <v/>
      </c>
      <c r="DE788">
        <f ref="DE788" t="array">IFERROR(INDEX(CSDA!D$1:D$500,MATCH("Trích giữ"&amp;PAYROLL!DE$2,CSDA!A$1:A$500&amp;CSDA!C$1:C$500,0)),0)</f>
        <v/>
      </c>
      <c r="DF788">
        <f>IFERROR(INDEX(CSDA!D$1:D$500,MATCH(PAYROLL!DF$2,CSDA!C$1:C$500,0)),0)</f>
        <v/>
      </c>
      <c r="DG788">
        <f ref="DG788" t="array">IFERROR(INDEX(CSDA!D$1:D$500,MATCH("Trích giữ"&amp;PAYROLL!DG$2,CSDA!A$1:A$500&amp;CSDA!C$1:C$500,0)),0)</f>
        <v/>
      </c>
      <c r="DH788">
        <f>ROUND(T788/26,0)</f>
        <v/>
      </c>
      <c r="DI788">
        <f ref="DI788" t="array">IFERROR(INDEX(CSDA!D$1:D$500,MATCH("Trích giữ"&amp;PAYROLL!DI$2,CSDA!A$1:A$500&amp;CSDA!C$1:C$500,0)),0)</f>
        <v/>
      </c>
      <c r="DJ788">
        <f>IF(U788=0,T788*21.5%-BL788,0)</f>
        <v/>
      </c>
      <c r="DK788">
        <f ref="DK788" t="array">IFERROR(INDEX(CSDA!D$1:D$500,MATCH("Trích giữ"&amp;PAYROLL!DK$2,CSDA!A$1:A$500&amp;CSDA!C$1:C$500,0)),0)</f>
        <v/>
      </c>
      <c r="DL788">
        <f>IFERROR(INDEX(CSDA!D$1:D$500,MATCH(PAYROLL!DL$2,CSDA!C$1:C$500,0))/12,0)</f>
        <v/>
      </c>
      <c r="DM788">
        <f>SUM(DB788:DL788)</f>
        <v/>
      </c>
      <c r="DN788">
        <f>IFERROR(INDEX(ADJ!$A$1:$BZ$1000,MATCH(PAYROLL!D788,ADJ!A$1:A$500,0),MATCH(PAYROLL!DN$2,ADJ!$2:$2,0)),0)</f>
        <v/>
      </c>
      <c r="DO788">
        <f>IFERROR(SUM(BP788,DM788:DN788,CX788:DA788)-DT788,0)</f>
        <v/>
      </c>
      <c r="DP788">
        <f ref="DP788" t="array">SUM(BW788*IFERROR(INDEX(CSDA!D$1:D$500,MATCH(BW$2,CSDA!C$1:C$500,0)),0)%,CX788*IFERROR(INDEX(CSDA!D$1:D$500,MATCH(CX$2,CSDA!C$1:C$500,0)),0)%,DA788*IFERROR(INDEX(CSDA!D$1:D$500,MATCH(DA$2,CSDA!C$1:C$500,0)),0)%,DB788*IFERROR(INDEX(CSDA!D$1:D$500,MATCH(DB$2,CSDA!C$1:C$500,0)),0)%,DF788*IFERROR(INDEX(CSDA!D$1:D$500,MATCH("Phí dịch vụ"&amp;PAYROLL!DF$2,CSDA!A$1:A$500&amp;CSDA!C$1:C$500,0)),0)%,DC788*IFERROR(INDEX(CSDA!D$1:D$500,MATCH("Phí dịch vụ"&amp;PAYROLL!DC$2,CSDA!A$1:A$500&amp;CSDA!C$1:C$500,0)),0)%,DH788*IFERROR(INDEX(CSDA!D$1:D$500,MATCH("Phí dịch vụ"&amp;PAYROLL!DH$2,CSDA!A$1:A$500&amp;CSDA!C$1:C$500,0)),0)%,DJ788*IFERROR(INDEX(CSDA!D$1:D$500,MATCH("Phí dịch vụ"&amp;PAYROLL!DJ$2,CSDA!A$1:A$500&amp;CSDA!C$1:C$500,0)),0)%,BN788*IFERROR(INDEX(CSDA!D$1:D$500,MATCH(BN$2,CSDA!C$1:C$500,0)),0)%)-BN788*7%</f>
        <v/>
      </c>
      <c r="DQ788">
        <f>IFERROR(INDEX(ADJ!$A$1:$BZ$1000,MATCH(PAYROLL!D788,ADJ!A$1:A$500,0),MATCH(PAYROLL!DQ$2,ADJ!$2:$2,0)),0)</f>
        <v/>
      </c>
      <c r="DR788">
        <f>IFERROR(INDEX(ADJ!$A$1:$BZ$1000,MATCH(PAYROLL!D788,ADJ!A$1:A$500,0),MATCH(PAYROLL!DR$2,ADJ!$2:$2,0)),0)</f>
        <v/>
      </c>
      <c r="DS788">
        <f>SUM(DP788:DR788)</f>
        <v/>
      </c>
      <c r="DT788">
        <f>EK788</f>
        <v/>
      </c>
      <c r="DU788">
        <f>SUM(DO788:DR788)</f>
        <v/>
      </c>
      <c r="DV788">
        <f>ROUND(DU788*0.1,0)</f>
        <v/>
      </c>
      <c r="DW788">
        <f>DU788+DV788</f>
        <v/>
      </c>
      <c r="DZ788">
        <f>IFERROR(INDEX(ADJ!$A$1:$BZ$1000,MATCH(PAYROLL!$D788,ADJ!A$1:A$500,0),MATCH(PAYROLL!DZ$2,ADJ!$2:$2,0)),0)</f>
        <v/>
      </c>
      <c r="EA788">
        <f>IFERROR(INDEX(ADJ!$A$1:$BZ$1000,MATCH(PAYROLL!$D788,ADJ!A$1:A$500,0),MATCH(PAYROLL!EA$2,ADJ!$2:$2,0)),0)</f>
        <v/>
      </c>
      <c r="EB788">
        <f>IFERROR(INDEX(ADJ!$A$1:$BZ$1000,MATCH(PAYROLL!$D788,ADJ!A$1:A$500,0),MATCH(PAYROLL!EB$2,ADJ!$2:$2,0)),0)</f>
        <v/>
      </c>
      <c r="EC788">
        <f>IFERROR(INDEX(ADJ!$A$1:$BZ$1000,MATCH(PAYROLL!$D788,ADJ!A$1:A$500,0),MATCH(PAYROLL!EC$2,ADJ!$2:$2,0)),0)</f>
        <v/>
      </c>
      <c r="ED788">
        <f>IFERROR(INDEX(ADJ!$A$1:$BZ$1000,MATCH(PAYROLL!$D788,ADJ!A$1:A$500,0),MATCH(PAYROLL!ED$2,ADJ!$2:$2,0)),0)</f>
        <v/>
      </c>
      <c r="EE788">
        <f>IFERROR(INDEX(ADJ!$A$1:$BZ$1000,MATCH(PAYROLL!$D788,ADJ!A$1:A$500,0),MATCH(PAYROLL!EE$2,ADJ!$2:$2,0)),0)</f>
        <v/>
      </c>
      <c r="EF788">
        <f>IFERROR(INDEX(ADJ!$A$1:$BZ$1000,MATCH(PAYROLL!$D788,ADJ!A$1:A$500,0),MATCH(PAYROLL!EF$2,ADJ!$2:$2,0)),0)</f>
        <v/>
      </c>
      <c r="EG788">
        <f>IFERROR(INDEX(ADJ!$A$1:$BZ$1000,MATCH(PAYROLL!$D788,ADJ!A$1:A$500,0),MATCH(PAYROLL!EG$2,ADJ!$2:$2,0)),0)</f>
        <v/>
      </c>
      <c r="EH788">
        <f>IFERROR(INDEX(ADJ!$A$1:$BZ$1000,MATCH(PAYROLL!$D788,ADJ!A$1:A$500,0),MATCH(PAYROLL!EH$2,ADJ!$2:$2,0)),0)</f>
        <v/>
      </c>
      <c r="EI788">
        <f>IFERROR(INDEX(ADJ!$A$1:$BZ$1000,MATCH(PAYROLL!D788,ADJ!A$1:A$500,0),MATCH(PAYROLL!EI$2,ADJ!$2:$2,0)),0)</f>
        <v/>
      </c>
      <c r="EJ788">
        <f>IFERROR(INDEX(ADJ!$A$1:$BZ$1000,MATCH(PAYROLL!$D788,ADJ!A$1:A$500,0),MATCH(PAYROLL!EJ$2,ADJ!$2:$2,0)),0)</f>
        <v/>
      </c>
      <c r="EK788">
        <f>SUM(DZ788:EJ788)</f>
        <v/>
      </c>
    </row>
    <row r="789">
      <c r="A789" t="n">
        <v>787</v>
      </c>
      <c r="B789" t="inlineStr">
        <is>
          <t>Lý A Từ</t>
        </is>
      </c>
      <c r="D789" t="inlineStr">
        <is>
          <t>144558-04</t>
        </is>
      </c>
      <c r="S789">
        <f>IFERROR(INDEX(PIS!$A$1:$BZ$1000,MATCH($D789,PIS!C$1:C$500,0),MATCH("Lương CB tháng trước",PIS!$1:$1,0)),0)</f>
        <v/>
      </c>
      <c r="T789">
        <f>IFERROR(INDEX(PIS!$A$1:$BZ$1000,MATCH($D789,PIS!C$1:C$500,0),MATCH("Lương CB hiện tại",PIS!$1:$1,0)),0)</f>
        <v/>
      </c>
      <c r="U789">
        <f>IFERROR(INDEX(PIS!$A$1:$BZ$1000,MATCH($D789,PIS!C$1:C$500,0),MATCH("Lương đóng BHBB",PIS!$1:$1,0)),0)</f>
        <v/>
      </c>
      <c r="V789">
        <f>IFERROR(INDEX(PIS!$A$1:$BZ$1000,MATCH($D789,PIS!C$1:C$500,0),MATCH(V$2,PIS!$2:$2,0)),0)</f>
        <v/>
      </c>
      <c r="W789">
        <f>IFERROR(INDEX(PIS!$A$1:$BZ$1000,MATCH($D789,PIS!C$1:C$500,0),MATCH(W$2,PIS!$2:$2,0)),0)</f>
        <v/>
      </c>
      <c r="X789">
        <f>IFERROR(INDEX(PIS!$A$1:$BZ$1000,MATCH($D789,PIS!C$1:C$500,0),MATCH(X$2,PIS!$2:$2,0)),0)</f>
        <v/>
      </c>
      <c r="Y789">
        <f>IFERROR(INDEX(PIS!$A$1:$BZ$1000,MATCH($D789,PIS!C$1:C$500,0),MATCH(Y$2,PIS!$2:$2,0)),0)</f>
        <v/>
      </c>
      <c r="Z789">
        <f>IFERROR(INDEX(PIS!$A$1:$BZ$1000,MATCH($D789,PIS!C$1:C$500,0),MATCH(Z$2,PIS!$2:$2,0)),0)</f>
        <v/>
      </c>
      <c r="AA789">
        <f>IFERROR(INDEX(PIS!$A$1:$BZ$1000,MATCH($D789,PIS!C$1:C$500,0),MATCH(AA$2,PIS!$2:$2,0)),0)</f>
        <v/>
      </c>
      <c r="AB789">
        <f>IFERROR(INDEX(PIS!$A$1:$BZ$1000,MATCH($D789,PIS!C$1:C$500,0),MATCH(AB$2,PIS!$2:$2,0)),0)</f>
        <v/>
      </c>
      <c r="AC789">
        <f>SUM(V789:AB789)</f>
        <v/>
      </c>
      <c r="AD789">
        <f>IFERROR(INDEX(TIMESHEET!$A$1:$AI$5000,MATCH($D789,TIMESHEET!A$1:A$500,0),MATCH("T100",TIMESHEET!$2:$2,0))-2,0)</f>
        <v/>
      </c>
      <c r="AE789">
        <f>IFERROR(INDEX(TIMESHEET!$A$1:$AI$5000,MATCH($D789,TIMESHEET!A$1:A$500,0),MATCH("T202",TIMESHEET!$2:$2,0)),0)</f>
        <v/>
      </c>
      <c r="AF789">
        <f>IFERROR(INDEX(TIMESHEET!$A$1:$AI$5000,MATCH($D789,TIMESHEET!A$1:A$500,0),MATCH("T302",TIMESHEET!$2:$2,0)),0)</f>
        <v/>
      </c>
      <c r="AG789">
        <f>IFERROR(INDEX(TIMESHEET!$A$1:$AI$5000,MATCH($D789,TIMESHEET!A$1:A$500,0),MATCH("T406",TIMESHEET!$2:$2,0)),0)</f>
        <v/>
      </c>
      <c r="AH789">
        <f>AE789+AG789</f>
        <v/>
      </c>
      <c r="AI789">
        <f>IFERROR(INDEX(TIMESHEET!$A$1:$AI$5000,MATCH($D789,TIMESHEET!A$1:A$500,0),MATCH("T701",TIMESHEET!$2:$2,0)),0)</f>
        <v/>
      </c>
      <c r="AJ789">
        <f>IFERROR(INDEX(TIMESHEET!$A$1:$AI$5000,MATCH($D789,TIMESHEET!B$1:B$500,0),MATCH("T320",TIMESHEET!$2:$2,0)),0)</f>
        <v/>
      </c>
      <c r="AK789">
        <f>IFERROR(IF(LEFT(INDEX(PIS!O$1:O$500,MATCH(D789,PIS!C$1:C$500)),1)="M",T789/AD789*SUM(AE789:AG789),T789*AD789),0)</f>
        <v/>
      </c>
      <c r="AL789">
        <f>IFERROR(INDEX(ADJ!$A$1:$BZ$1000,MATCH(PAYROLL!D789,ADJ!A$1:A$500,0),MATCH(PAYROLL!AL$2,ADJ!$2:$2,0)),0)</f>
        <v/>
      </c>
      <c r="AM789">
        <f>SUM(AK789:AL789)</f>
        <v/>
      </c>
      <c r="AN789">
        <f>IFERROR(ROUND(V789/$AD789*$AH789,0),0)</f>
        <v/>
      </c>
      <c r="AO789">
        <f>IFERROR(ROUND(W789/$AD789*$AH789,0),0)</f>
        <v/>
      </c>
      <c r="AP789">
        <f>IFERROR(ROUND(X789/$AD789*$AE789,0),0)</f>
        <v/>
      </c>
      <c r="AQ789">
        <f>IFERROR(ROUND(Y789/$AD789*$AH789,0),0)</f>
        <v/>
      </c>
      <c r="AR789">
        <f>IFERROR(ROUND(Z789/$AD789*$AH789,0),0)</f>
        <v/>
      </c>
      <c r="AS789">
        <f>IFERROR(ROUND(AA789/$AD789*$AH789,0),0)</f>
        <v/>
      </c>
      <c r="AT789">
        <f>IFERROR(IF((AE789+AF789+AG789)&gt;13,AB789,ROUND(AB789/AD789*AH789,0)),0)</f>
        <v/>
      </c>
      <c r="AU789">
        <f>IFERROR(INDEX(ADJ!$A$1:$BZ$1000,MATCH(PAYROLL!D789,ADJ!A$1:A$500,0),MATCH(PAYROLL!AU$2,ADJ!$2:$2,0)),0)</f>
        <v/>
      </c>
      <c r="AV789">
        <f>ROUND(SUM(AN789:AU789),0)</f>
        <v/>
      </c>
      <c r="AW789">
        <f>IFERROR(INDEX(TIMESHEET!$A$1:$AI$5000,MATCH(PAYROLL!D789,TIMESHEET!A$1:A$500,0),MATCH("T620",TIMESHEET!$2:$2,0)),0)</f>
        <v/>
      </c>
      <c r="AX789">
        <f>IFERROR(INDEX(TIMESHEET!$A$1:$AI$5000,MATCH(PAYROLL!D789,TIMESHEET!A$1:A$500,0),MATCH("T601",TIMESHEET!$2:$2,0)),0)</f>
        <v/>
      </c>
      <c r="AY789">
        <f>IFERROR(INDEX(TIMESHEET!$A$1:$AI$5000,MATCH(PAYROLL!D789,TIMESHEET!A$1:A$500,0),MATCH("T602",TIMESHEET!$2:$2,0)),0)</f>
        <v/>
      </c>
      <c r="AZ789">
        <f>IFERROR(INDEX(TIMESHEET!$A$1:$AI$5000,MATCH(PAYROLL!D789,TIMESHEET!A$1:A$500,0),MATCH("T603",TIMESHEET!$2:$2,0)),0)</f>
        <v/>
      </c>
      <c r="BA789">
        <f>IFERROR(INDEX(TIMESHEET!$A$1:$AI$5000,MATCH(PAYROLL!D789,TIMESHEET!A$1:A$500,0),MATCH("T611",TIMESHEET!$2:$2,0)),0)</f>
        <v/>
      </c>
      <c r="BB789">
        <f>IFERROR(INDEX(TIMESHEET!$A$1:$AI$5000,MATCH(PAYROLL!D789,TIMESHEET!A$1:A$500,0),MATCH("T612",TIMESHEET!$2:$2,0)),0)</f>
        <v/>
      </c>
      <c r="BC789">
        <f>IFERROR(INDEX(TIMESHEET!$A$1:$AI$5000,MATCH(PAYROLL!D789,TIMESHEET!A$1:A$500,0),MATCH("T613",TIMESHEET!$2:$2,0)),0)</f>
        <v/>
      </c>
      <c r="BD789">
        <f>IFERROR(INDEX(TIMESHEET!$A$1:$AI$5000,MATCH(PAYROLL!D789,TIMESHEET!A$1:A$500,0),MATCH("T500",TIMESHEET!$2:$2,0)),0)</f>
        <v/>
      </c>
      <c r="BE789">
        <f>IFERROR(IF(LEFT(INDEX(PIS!O$1:O$500,MATCH(D789,PIS!C$1:C$500)),1)="M",T789/AD789/8*(AW789+AX789*1.5+AY789*2+AZ789*3+BA789*2.1+BB789*2.7+BC789*3.9+BD789*0.3),T789/8*(AW789+AX789*1.5+AY789*2+AZ789*3+BA789*2.1+BB789*2.7+BC789*3.9+BD789*0.3)),0)</f>
        <v/>
      </c>
      <c r="BF789">
        <f>IFERROR(INDEX(ADJ!$A$1:$BZ$1000,MATCH(PAYROLL!$D789,ADJ!A$1:A$500,0),MATCH(PAYROLL!BF$2,ADJ!$2:$2,0)),0)</f>
        <v/>
      </c>
      <c r="BG789">
        <f>IFERROR(INDEX(ADJ!$A$1:$BZ$1000,MATCH(PAYROLL!D789,ADJ!A$1:A$500,0),MATCH(PAYROLL!BG$2,ADJ!$2:$2,0)),0)</f>
        <v/>
      </c>
      <c r="BH789">
        <f>IFERROR(INDEX(ADJ!$A$1:$BZ$1000,MATCH(PAYROLL!D789,ADJ!A$1:A$500,0),MATCH(PAYROLL!BH$2,ADJ!$2:$2,0)),0)</f>
        <v/>
      </c>
      <c r="BI789">
        <f>IFERROR(INDEX(ADJ!$A$1:$BZ$1000,MATCH(PAYROLL!D789,ADJ!A$1:A$500,0),MATCH(PAYROLL!BI$2,ADJ!$2:$2,0)),0)</f>
        <v/>
      </c>
      <c r="BJ789">
        <f>IFERROR(INDEX(ADJ!$A$1:$BZ$1000,MATCH(PAYROLL!D789,ADJ!A$1:A$500,0),MATCH(PAYROLL!BJ$2,ADJ!$2:$2,0)),0)</f>
        <v/>
      </c>
      <c r="BK789">
        <f>SUM(BF789:BJ789)</f>
        <v/>
      </c>
      <c r="BL789">
        <f>IFERROR(INDEX(ADJ!$A$1:$BZ$1000,MATCH(PAYROLL!D789,ADJ!A$1:A$500,0),MATCH(PAYROLL!BL$2,ADJ!$2:$2,0)),0)</f>
        <v/>
      </c>
      <c r="BM789">
        <f>IFERROR(INDEX(ADJ!$A$1:$BZ$1000,MATCH(PAYROLL!D789,ADJ!A$1:A$500,0),MATCH(PAYROLL!BM$2,ADJ!$2:$2,0)),0)</f>
        <v/>
      </c>
      <c r="BN789">
        <f>IFERROR(INDEX(ADJ!$A$1:$BZ$1000,MATCH(PAYROLL!D789,ADJ!A$1:A$500,0),MATCH(PAYROLL!BN$2,ADJ!$2:$2,0)),0)</f>
        <v/>
      </c>
      <c r="BO789">
        <f>IFERROR(INDEX(ADJ!$A$1:$BZ$1000,MATCH(PAYROLL!D789,ADJ!A$1:A$500,0),MATCH(PAYROLL!BO$2,ADJ!$2:$2,0)),0)</f>
        <v/>
      </c>
      <c r="BP789">
        <f>SUM(AM789,AV789,BE789,BK789,BL789:BO789)</f>
        <v/>
      </c>
      <c r="BQ789">
        <f>BO789</f>
        <v/>
      </c>
      <c r="BR789">
        <f>IFERROR(ROUND(IF(LEFT(INDEX(PIS!O$1:O$500,MATCH(D789,PIS!C$1:C$500)),1)="D",T789/8*(BD789*0.3),IF(LEFT(INDEX(PIS!O$1:O$500,MATCH(D789,PIS!C$1:C$500)),1)="H",T789*($BD789*0.3),T789/$AD789/8*($BD789*0.3))),0),0)</f>
        <v/>
      </c>
      <c r="BS789">
        <f>IF(AP789&lt;1,0,MIN(AP789,730000))</f>
        <v/>
      </c>
      <c r="BT789">
        <f>IFERROR(ROUND((BE789-SUM(AW789:BC789)*T789/AD789/8),0)-BR789,0)</f>
        <v/>
      </c>
      <c r="BU789">
        <f>AO789</f>
        <v/>
      </c>
      <c r="BV789">
        <f>SUM(BQ789:BU789)</f>
        <v/>
      </c>
      <c r="BW789">
        <f>BP789-BV789</f>
        <v/>
      </c>
      <c r="BX789">
        <f>IFERROR(IF(RIGHT(INDEX(PIS!O$1:O$500,MATCH(D789,PIS!C$1:C$500)),5)="Gross",MIN(U789+V789,VLOOKUP("R700",TSC!B:C,2,0)*VLOOKUP("R101",TSC!B:C,2,0))*VLOOKUP("R701",TSC!B:C,2,0)%,0),0)</f>
        <v/>
      </c>
      <c r="BY789">
        <f>IFERROR(IF(RIGHT(INDEX(PIS!O$1:O$500,MATCH(D789,PIS!C$1:C$500)),5)="Gross",MIN(U789+V789,VLOOKUP("R700",TSC!B:C,2,0)*VLOOKUP("R101",TSC!B:C,2,0))*VLOOKUP("T704",TSC!B:C,2,0)%,0),0)</f>
        <v/>
      </c>
      <c r="BZ789">
        <f>IFERROR(IF(RIGHT(INDEX(PIS!O$1:O$500,MATCH(D789,PIS!C$1:C$500)),5)="Gross",MIN(U789+V789,VLOOKUP("R700",TSC!B:C,2,0)*VLOOKUP("1",TSC!F:G,2,0))*VLOOKUP("T705",TSC!B:C,2,0)%,0),0)</f>
        <v/>
      </c>
      <c r="CA789">
        <f>IFERROR(INDEX(ADJ!$A$1:$BZ$1000,MATCH(PAYROLL!D789,ADJ!A$1:A$500,0),MATCH(PAYROLL!CA$2,ADJ!$2:$2,0)),0)</f>
        <v/>
      </c>
      <c r="CB789">
        <f>IFERROR(INDEX(ADJ!$A$1:$BZ$1000,MATCH(PAYROLL!D789,ADJ!A$1:A$500,0),MATCH(PAYROLL!CB$2,ADJ!$2:$2,0)),0)</f>
        <v/>
      </c>
      <c r="CC789">
        <f>SUM(BX789:CB789)</f>
        <v/>
      </c>
      <c r="CD789">
        <f>IFERROR(INDEX(PIS!$A$1:$BZ$1000,MATCH(PAYROLL!D789,PIS!C$1:C$500,0),MATCH(PAYROLL!CD$1,PIS!$1:$1,0)),0)</f>
        <v/>
      </c>
      <c r="CE789">
        <f>IFERROR(IF(OR(INDEX(PIS!P$1:P$500,MATCH(D789,PIS!C$1:C$500,0))="LT2",INDEX(PIS!P$1:P$500,MATCH(D789,PIS!C$1:C$500,0))="P10"),0,SUM(CC789,CD789*VLOOKUP("R601",TSC!B:C,2,0),VLOOKUP("R602",TSC!B:C,2,0))),0)</f>
        <v/>
      </c>
      <c r="CF789">
        <f>MAX(BW789-CE789,0)</f>
        <v/>
      </c>
      <c r="CG789">
        <f>IFERROR(IF(OR(RIGHT(INDEX(PIS!P$1:P$500,MATCH(D789,PIS!C$1:C$500)),5)="P10",RIGHT(INDEX(PIS!P$1:P$500,MATCH(D789,PIS!C$1:C$500)),5)="CK"),0,IF(CF789&lt;=5000000,CF789*5%,IF(CF789&lt;=10000000,CF789*10%-250000,IF(CF789&lt;=18000000,CF789*15%-750000,IF(CF789&lt;=32000000,CF789*20%-1650000,IF(CF789&lt;=52000000,CF789*25%-3250000,IF(CF789&lt;=80000000,BH789*30%-5850000,CF789*35%-9850000))))))),0)</f>
        <v/>
      </c>
      <c r="CH789">
        <f>IFERROR(IF(OR(INDEX(PIS!P$1:P$500,MATCH(D789,PIS!C$1:C$500))="LT",INDEX(PIS!P$1:P$500,MATCH(D789,PIS!C$1:C$500))="CK"),0,IF(CF789&lt;2000000,0,CF789*10%)),0)</f>
        <v/>
      </c>
      <c r="CI789">
        <f>IFERROR(INDEX(ADJ!$A$1:$BZ$1000,MATCH(PAYROLL!D789,ADJ!A$1:A$500,0),MATCH(PAYROLL!CI$2,ADJ!$2:$2,0)),0)</f>
        <v/>
      </c>
      <c r="CJ789">
        <f>IFERROR(INDEX(ADJ!$A$1:$BZ$1000,MATCH(PAYROLL!D789,ADJ!A$1:A$500,0),MATCH(PAYROLL!CJ$2,ADJ!$2:$2,0)),0)</f>
        <v/>
      </c>
      <c r="CK789">
        <f>IFERROR(INDEX(ADJ!$A$1:$BZ$1000,MATCH(PAYROLL!D789,ADJ!A$1:A$500,0),MATCH(PAYROLL!CK$2,ADJ!$2:$2,0)),0)</f>
        <v/>
      </c>
      <c r="CL789">
        <f>SUM(CG789:CK789)</f>
        <v/>
      </c>
      <c r="CM789">
        <f>ROUND(SUM(CH789:CK789),0)</f>
        <v/>
      </c>
      <c r="CN789">
        <f>IFERROR(INDEX(CSDA!D$1:D$500,MATCH($CN$2,CSDA!C$1:C$500,0))*INDEX(PIS!V$1:V$500,MATCH(D789,PIS!C$1:C$500))+INDEX(ADJ!$A$1:$BZ$1000,MATCH(PAYROLL!D789,ADJ!A$1:A$500,0),MATCH(PAYROLL!CN$2,ADJ!$2:$2,0)),0)</f>
        <v/>
      </c>
      <c r="CO789">
        <f>IFERROR(INDEX(ADJ!$A$1:$BZ$1000,MATCH(PAYROLL!D789,ADJ!A$1:A$500,0),MATCH(PAYROLL!CO$2,ADJ!$2:$2,0)),0)</f>
        <v/>
      </c>
      <c r="CP789">
        <f>IFERROR(INDEX(ADJ!$A$1:$BZ$1000,MATCH(PAYROLL!D789,ADJ!A$1:A$500,0),MATCH(PAYROLL!CP$2,ADJ!$2:$2,0)),0)</f>
        <v/>
      </c>
      <c r="CQ789">
        <f>BP789-CL789-CI789-CM789-CN789-CO789-CP789-CC789</f>
        <v/>
      </c>
      <c r="CR789">
        <f>IFERROR(IF(RIGHT(INDEX(PIS!O$1:O$500,MATCH(D789,PIS!C$1:C$500,0)),5)="Gross",MIN(U789+V789,VLOOKUP("R700",TSC!B:C,2,0)*VLOOKUP("R101",TSC!B:C,2,0))*(VLOOKUP("T711",TSC!B:C,2,0)+VLOOKUP("T712",TSC!B:C,2,0))%,MIN(T789+V789,VLOOKUP("R700",TSC!B:C,2,0)*VLOOKUP("R101",TSC!B:C,2,0))*(VLOOKUP("T711",TSC!B:C,2,0)+VLOOKUP("T712",TSC!B:C,2,0)+VLOOKUP("R701",TSC!B:C,2,0))%),0)</f>
        <v/>
      </c>
      <c r="CS789">
        <f>IFERROR(IF(RIGHT(INDEX(PIS!O$1:O$500,MATCH(D789,PIS!C$1:C$500,0)),5)="Gross",MIN(U789+V789,VLOOKUP("R700",TSC!B:C,2,0)*VLOOKUP("R101",TSC!B:C,2,0))*(VLOOKUP("T714",TSC!B:C,2,0))%,MIN(T789+V789,VLOOKUP("R700",TSC!B:C,2,0)*VLOOKUP("R101",TSC!B:C,2,0))*(VLOOKUP("T704",TSC!B:C,2,0)+VLOOKUP("T714",TSC!B:C,2,0))%),0)</f>
        <v/>
      </c>
      <c r="CT789">
        <f>IFERROR(IF(RIGHT(INDEX(PIS!O$1:O$500,MATCH(D789,PIS!C$1:C$500,0)),5)="Gross",MIN(U789+V789,VLOOKUP("R700",TSC!B:C,2,0)*VLOOKUP("R101",TSC!B:C,2,0))*VLOOKUP("T705",TSC!B:C,2,0)%,MIN(T789+V789,VLOOKUP("R700",TSC!B:C,2,0)*VLOOKUP("R101",TSC!B:C,2,0))*VLOOKUP("T705",TSC!B:C,2,0)%),0)</f>
        <v/>
      </c>
      <c r="CU789">
        <f>IFERROR(IF(RIGHT(INDEX(PIS!O$1:O$500,MATCH(D789,PIS!C$1:C$500,0)),5)="Gross",MIN(U789+V789,VLOOKUP("R700",TSC!B:C,2,0)*VLOOKUP("R101",TSC!B:C,2,0))*(VLOOKUP("T713",TSC!B:C,2,0))%,MIN(T789+V789,VLOOKUP("R700",TSC!B:C,2,0)*VLOOKUP("R101",TSC!B:C,2,0))*(VLOOKUP("T713",TSC!B:C,2,0))%),0)</f>
        <v/>
      </c>
      <c r="CV789">
        <f>IFERROR(INDEX(ADJ!$A$1:$BZ$1000,MATCH(PAYROLL!D789,ADJ!A$1:A$500,0),MATCH(PAYROLL!CV$2,ADJ!$2:$2,0)),0)</f>
        <v/>
      </c>
      <c r="CW789">
        <f>IFERROR(INDEX(ADJ!$A$1:$BZ$1000,MATCH(PAYROLL!D789,ADJ!A$1:A$500,0),MATCH(PAYROLL!CW$2,ADJ!$2:$2,0)),0)</f>
        <v/>
      </c>
      <c r="CX789">
        <f>SUM(CR789:CW789)</f>
        <v/>
      </c>
      <c r="CY789">
        <f>ROUND(IF(CR789&gt;0,T789+V789*VLOOKUP("R202",TSC!$B$1:$C$500,2,0),0),0)</f>
        <v/>
      </c>
      <c r="CZ789">
        <f>IFERROR(INDEX(CSDA!D$1:D$500,MATCH($CZ$2,CSDA!C$1:C$500,0)),0)</f>
        <v/>
      </c>
      <c r="DA789">
        <f>ROUND(T789*0.7%,0)</f>
        <v/>
      </c>
      <c r="DB789">
        <f>ROUND(T789/12,0)</f>
        <v/>
      </c>
      <c r="DC789">
        <f ref="DC789" t="array">IFERROR(INDEX(CSDA!D$1:D$500,MATCH("Trích giữ"&amp;PAYROLL!DC$2,CSDA!A$1:A$500&amp;CSDA!C$1:C$500,0)),0)</f>
        <v/>
      </c>
      <c r="DD789">
        <f ref="DD789" t="array">IFERROR(INDEX(CSDA!D$1:D$500,MATCH("Trích giữ"&amp;PAYROLL!DD$2,CSDA!A$1:A$500&amp;CSDA!C$1:C$500,0)),0)</f>
        <v/>
      </c>
      <c r="DE789">
        <f ref="DE789" t="array">IFERROR(INDEX(CSDA!D$1:D$500,MATCH("Trích giữ"&amp;PAYROLL!DE$2,CSDA!A$1:A$500&amp;CSDA!C$1:C$500,0)),0)</f>
        <v/>
      </c>
      <c r="DF789">
        <f>IFERROR(INDEX(CSDA!D$1:D$500,MATCH(PAYROLL!DF$2,CSDA!C$1:C$500,0)),0)</f>
        <v/>
      </c>
      <c r="DG789">
        <f ref="DG789" t="array">IFERROR(INDEX(CSDA!D$1:D$500,MATCH("Trích giữ"&amp;PAYROLL!DG$2,CSDA!A$1:A$500&amp;CSDA!C$1:C$500,0)),0)</f>
        <v/>
      </c>
      <c r="DH789">
        <f>ROUND(T789/26,0)</f>
        <v/>
      </c>
      <c r="DI789">
        <f ref="DI789" t="array">IFERROR(INDEX(CSDA!D$1:D$500,MATCH("Trích giữ"&amp;PAYROLL!DI$2,CSDA!A$1:A$500&amp;CSDA!C$1:C$500,0)),0)</f>
        <v/>
      </c>
      <c r="DJ789">
        <f>IF(U789=0,T789*21.5%-BL789,0)</f>
        <v/>
      </c>
      <c r="DK789">
        <f ref="DK789" t="array">IFERROR(INDEX(CSDA!D$1:D$500,MATCH("Trích giữ"&amp;PAYROLL!DK$2,CSDA!A$1:A$500&amp;CSDA!C$1:C$500,0)),0)</f>
        <v/>
      </c>
      <c r="DL789">
        <f>IFERROR(INDEX(CSDA!D$1:D$500,MATCH(PAYROLL!DL$2,CSDA!C$1:C$500,0))/12,0)</f>
        <v/>
      </c>
      <c r="DM789">
        <f>SUM(DB789:DL789)</f>
        <v/>
      </c>
      <c r="DN789">
        <f>IFERROR(INDEX(ADJ!$A$1:$BZ$1000,MATCH(PAYROLL!D789,ADJ!A$1:A$500,0),MATCH(PAYROLL!DN$2,ADJ!$2:$2,0)),0)</f>
        <v/>
      </c>
      <c r="DO789">
        <f>IFERROR(SUM(BP789,DM789:DN789,CX789:DA789)-DT789,0)</f>
        <v/>
      </c>
      <c r="DP789">
        <f ref="DP789" t="array">SUM(BW789*IFERROR(INDEX(CSDA!D$1:D$500,MATCH(BW$2,CSDA!C$1:C$500,0)),0)%,CX789*IFERROR(INDEX(CSDA!D$1:D$500,MATCH(CX$2,CSDA!C$1:C$500,0)),0)%,DA789*IFERROR(INDEX(CSDA!D$1:D$500,MATCH(DA$2,CSDA!C$1:C$500,0)),0)%,DB789*IFERROR(INDEX(CSDA!D$1:D$500,MATCH(DB$2,CSDA!C$1:C$500,0)),0)%,DF789*IFERROR(INDEX(CSDA!D$1:D$500,MATCH("Phí dịch vụ"&amp;PAYROLL!DF$2,CSDA!A$1:A$500&amp;CSDA!C$1:C$500,0)),0)%,DC789*IFERROR(INDEX(CSDA!D$1:D$500,MATCH("Phí dịch vụ"&amp;PAYROLL!DC$2,CSDA!A$1:A$500&amp;CSDA!C$1:C$500,0)),0)%,DH789*IFERROR(INDEX(CSDA!D$1:D$500,MATCH("Phí dịch vụ"&amp;PAYROLL!DH$2,CSDA!A$1:A$500&amp;CSDA!C$1:C$500,0)),0)%,DJ789*IFERROR(INDEX(CSDA!D$1:D$500,MATCH("Phí dịch vụ"&amp;PAYROLL!DJ$2,CSDA!A$1:A$500&amp;CSDA!C$1:C$500,0)),0)%,BN789*IFERROR(INDEX(CSDA!D$1:D$500,MATCH(BN$2,CSDA!C$1:C$500,0)),0)%)-BN789*7%</f>
        <v/>
      </c>
      <c r="DQ789">
        <f>IFERROR(INDEX(ADJ!$A$1:$BZ$1000,MATCH(PAYROLL!D789,ADJ!A$1:A$500,0),MATCH(PAYROLL!DQ$2,ADJ!$2:$2,0)),0)</f>
        <v/>
      </c>
      <c r="DR789">
        <f>IFERROR(INDEX(ADJ!$A$1:$BZ$1000,MATCH(PAYROLL!D789,ADJ!A$1:A$500,0),MATCH(PAYROLL!DR$2,ADJ!$2:$2,0)),0)</f>
        <v/>
      </c>
      <c r="DS789">
        <f>SUM(DP789:DR789)</f>
        <v/>
      </c>
      <c r="DT789">
        <f>EK789</f>
        <v/>
      </c>
      <c r="DU789">
        <f>SUM(DO789:DR789)</f>
        <v/>
      </c>
      <c r="DV789">
        <f>ROUND(DU789*0.1,0)</f>
        <v/>
      </c>
      <c r="DW789">
        <f>DU789+DV789</f>
        <v/>
      </c>
      <c r="DZ789">
        <f>IFERROR(INDEX(ADJ!$A$1:$BZ$1000,MATCH(PAYROLL!$D789,ADJ!A$1:A$500,0),MATCH(PAYROLL!DZ$2,ADJ!$2:$2,0)),0)</f>
        <v/>
      </c>
      <c r="EA789">
        <f>IFERROR(INDEX(ADJ!$A$1:$BZ$1000,MATCH(PAYROLL!$D789,ADJ!A$1:A$500,0),MATCH(PAYROLL!EA$2,ADJ!$2:$2,0)),0)</f>
        <v/>
      </c>
      <c r="EB789">
        <f>IFERROR(INDEX(ADJ!$A$1:$BZ$1000,MATCH(PAYROLL!$D789,ADJ!A$1:A$500,0),MATCH(PAYROLL!EB$2,ADJ!$2:$2,0)),0)</f>
        <v/>
      </c>
      <c r="EC789">
        <f>IFERROR(INDEX(ADJ!$A$1:$BZ$1000,MATCH(PAYROLL!$D789,ADJ!A$1:A$500,0),MATCH(PAYROLL!EC$2,ADJ!$2:$2,0)),0)</f>
        <v/>
      </c>
      <c r="ED789">
        <f>IFERROR(INDEX(ADJ!$A$1:$BZ$1000,MATCH(PAYROLL!$D789,ADJ!A$1:A$500,0),MATCH(PAYROLL!ED$2,ADJ!$2:$2,0)),0)</f>
        <v/>
      </c>
      <c r="EE789">
        <f>IFERROR(INDEX(ADJ!$A$1:$BZ$1000,MATCH(PAYROLL!$D789,ADJ!A$1:A$500,0),MATCH(PAYROLL!EE$2,ADJ!$2:$2,0)),0)</f>
        <v/>
      </c>
      <c r="EF789">
        <f>IFERROR(INDEX(ADJ!$A$1:$BZ$1000,MATCH(PAYROLL!$D789,ADJ!A$1:A$500,0),MATCH(PAYROLL!EF$2,ADJ!$2:$2,0)),0)</f>
        <v/>
      </c>
      <c r="EG789">
        <f>IFERROR(INDEX(ADJ!$A$1:$BZ$1000,MATCH(PAYROLL!$D789,ADJ!A$1:A$500,0),MATCH(PAYROLL!EG$2,ADJ!$2:$2,0)),0)</f>
        <v/>
      </c>
      <c r="EH789">
        <f>IFERROR(INDEX(ADJ!$A$1:$BZ$1000,MATCH(PAYROLL!$D789,ADJ!A$1:A$500,0),MATCH(PAYROLL!EH$2,ADJ!$2:$2,0)),0)</f>
        <v/>
      </c>
      <c r="EI789">
        <f>IFERROR(INDEX(ADJ!$A$1:$BZ$1000,MATCH(PAYROLL!D789,ADJ!A$1:A$500,0),MATCH(PAYROLL!EI$2,ADJ!$2:$2,0)),0)</f>
        <v/>
      </c>
      <c r="EJ789">
        <f>IFERROR(INDEX(ADJ!$A$1:$BZ$1000,MATCH(PAYROLL!$D789,ADJ!A$1:A$500,0),MATCH(PAYROLL!EJ$2,ADJ!$2:$2,0)),0)</f>
        <v/>
      </c>
      <c r="EK789">
        <f>SUM(DZ789:EJ789)</f>
        <v/>
      </c>
    </row>
    <row r="790">
      <c r="A790" t="n">
        <v>788</v>
      </c>
      <c r="B790" t="inlineStr">
        <is>
          <t>Nguyễn Hữu Đàn</t>
        </is>
      </c>
      <c r="D790" t="inlineStr">
        <is>
          <t>150163-02</t>
        </is>
      </c>
      <c r="S790">
        <f>IFERROR(INDEX(PIS!$A$1:$BZ$1000,MATCH($D790,PIS!C$1:C$500,0),MATCH("Lương CB tháng trước",PIS!$1:$1,0)),0)</f>
        <v/>
      </c>
      <c r="T790">
        <f>IFERROR(INDEX(PIS!$A$1:$BZ$1000,MATCH($D790,PIS!C$1:C$500,0),MATCH("Lương CB hiện tại",PIS!$1:$1,0)),0)</f>
        <v/>
      </c>
      <c r="U790">
        <f>IFERROR(INDEX(PIS!$A$1:$BZ$1000,MATCH($D790,PIS!C$1:C$500,0),MATCH("Lương đóng BHBB",PIS!$1:$1,0)),0)</f>
        <v/>
      </c>
      <c r="V790">
        <f>IFERROR(INDEX(PIS!$A$1:$BZ$1000,MATCH($D790,PIS!C$1:C$500,0),MATCH(V$2,PIS!$2:$2,0)),0)</f>
        <v/>
      </c>
      <c r="W790">
        <f>IFERROR(INDEX(PIS!$A$1:$BZ$1000,MATCH($D790,PIS!C$1:C$500,0),MATCH(W$2,PIS!$2:$2,0)),0)</f>
        <v/>
      </c>
      <c r="X790">
        <f>IFERROR(INDEX(PIS!$A$1:$BZ$1000,MATCH($D790,PIS!C$1:C$500,0),MATCH(X$2,PIS!$2:$2,0)),0)</f>
        <v/>
      </c>
      <c r="Y790">
        <f>IFERROR(INDEX(PIS!$A$1:$BZ$1000,MATCH($D790,PIS!C$1:C$500,0),MATCH(Y$2,PIS!$2:$2,0)),0)</f>
        <v/>
      </c>
      <c r="Z790">
        <f>IFERROR(INDEX(PIS!$A$1:$BZ$1000,MATCH($D790,PIS!C$1:C$500,0),MATCH(Z$2,PIS!$2:$2,0)),0)</f>
        <v/>
      </c>
      <c r="AA790">
        <f>IFERROR(INDEX(PIS!$A$1:$BZ$1000,MATCH($D790,PIS!C$1:C$500,0),MATCH(AA$2,PIS!$2:$2,0)),0)</f>
        <v/>
      </c>
      <c r="AB790">
        <f>IFERROR(INDEX(PIS!$A$1:$BZ$1000,MATCH($D790,PIS!C$1:C$500,0),MATCH(AB$2,PIS!$2:$2,0)),0)</f>
        <v/>
      </c>
      <c r="AC790">
        <f>SUM(V790:AB790)</f>
        <v/>
      </c>
      <c r="AD790">
        <f>IFERROR(INDEX(TIMESHEET!$A$1:$AI$5000,MATCH($D790,TIMESHEET!A$1:A$500,0),MATCH("T100",TIMESHEET!$2:$2,0))-2,0)</f>
        <v/>
      </c>
      <c r="AE790">
        <f>IFERROR(INDEX(TIMESHEET!$A$1:$AI$5000,MATCH($D790,TIMESHEET!A$1:A$500,0),MATCH("T202",TIMESHEET!$2:$2,0)),0)</f>
        <v/>
      </c>
      <c r="AF790">
        <f>IFERROR(INDEX(TIMESHEET!$A$1:$AI$5000,MATCH($D790,TIMESHEET!A$1:A$500,0),MATCH("T302",TIMESHEET!$2:$2,0)),0)</f>
        <v/>
      </c>
      <c r="AG790">
        <f>IFERROR(INDEX(TIMESHEET!$A$1:$AI$5000,MATCH($D790,TIMESHEET!A$1:A$500,0),MATCH("T406",TIMESHEET!$2:$2,0)),0)</f>
        <v/>
      </c>
      <c r="AH790">
        <f>AE790+AG790</f>
        <v/>
      </c>
      <c r="AI790">
        <f>IFERROR(INDEX(TIMESHEET!$A$1:$AI$5000,MATCH($D790,TIMESHEET!A$1:A$500,0),MATCH("T701",TIMESHEET!$2:$2,0)),0)</f>
        <v/>
      </c>
      <c r="AJ790">
        <f>IFERROR(INDEX(TIMESHEET!$A$1:$AI$5000,MATCH($D790,TIMESHEET!B$1:B$500,0),MATCH("T320",TIMESHEET!$2:$2,0)),0)</f>
        <v/>
      </c>
      <c r="AK790">
        <f>IFERROR(IF(LEFT(INDEX(PIS!O$1:O$500,MATCH(D790,PIS!C$1:C$500)),1)="M",T790/AD790*SUM(AE790:AG790),T790*AD790),0)</f>
        <v/>
      </c>
      <c r="AL790">
        <f>IFERROR(INDEX(ADJ!$A$1:$BZ$1000,MATCH(PAYROLL!D790,ADJ!A$1:A$500,0),MATCH(PAYROLL!AL$2,ADJ!$2:$2,0)),0)</f>
        <v/>
      </c>
      <c r="AM790">
        <f>SUM(AK790:AL790)</f>
        <v/>
      </c>
      <c r="AN790">
        <f>IFERROR(ROUND(V790/$AD790*$AH790,0),0)</f>
        <v/>
      </c>
      <c r="AO790">
        <f>IFERROR(ROUND(W790/$AD790*$AH790,0),0)</f>
        <v/>
      </c>
      <c r="AP790">
        <f>IFERROR(ROUND(X790/$AD790*$AE790,0),0)</f>
        <v/>
      </c>
      <c r="AQ790">
        <f>IFERROR(ROUND(Y790/$AD790*$AH790,0),0)</f>
        <v/>
      </c>
      <c r="AR790">
        <f>IFERROR(ROUND(Z790/$AD790*$AH790,0),0)</f>
        <v/>
      </c>
      <c r="AS790">
        <f>IFERROR(ROUND(AA790/$AD790*$AH790,0),0)</f>
        <v/>
      </c>
      <c r="AT790">
        <f>IFERROR(IF((AE790+AF790+AG790)&gt;13,AB790,ROUND(AB790/AD790*AH790,0)),0)</f>
        <v/>
      </c>
      <c r="AU790">
        <f>IFERROR(INDEX(ADJ!$A$1:$BZ$1000,MATCH(PAYROLL!D790,ADJ!A$1:A$500,0),MATCH(PAYROLL!AU$2,ADJ!$2:$2,0)),0)</f>
        <v/>
      </c>
      <c r="AV790">
        <f>ROUND(SUM(AN790:AU790),0)</f>
        <v/>
      </c>
      <c r="AW790">
        <f>IFERROR(INDEX(TIMESHEET!$A$1:$AI$5000,MATCH(PAYROLL!D790,TIMESHEET!A$1:A$500,0),MATCH("T620",TIMESHEET!$2:$2,0)),0)</f>
        <v/>
      </c>
      <c r="AX790">
        <f>IFERROR(INDEX(TIMESHEET!$A$1:$AI$5000,MATCH(PAYROLL!D790,TIMESHEET!A$1:A$500,0),MATCH("T601",TIMESHEET!$2:$2,0)),0)</f>
        <v/>
      </c>
      <c r="AY790">
        <f>IFERROR(INDEX(TIMESHEET!$A$1:$AI$5000,MATCH(PAYROLL!D790,TIMESHEET!A$1:A$500,0),MATCH("T602",TIMESHEET!$2:$2,0)),0)</f>
        <v/>
      </c>
      <c r="AZ790">
        <f>IFERROR(INDEX(TIMESHEET!$A$1:$AI$5000,MATCH(PAYROLL!D790,TIMESHEET!A$1:A$500,0),MATCH("T603",TIMESHEET!$2:$2,0)),0)</f>
        <v/>
      </c>
      <c r="BA790">
        <f>IFERROR(INDEX(TIMESHEET!$A$1:$AI$5000,MATCH(PAYROLL!D790,TIMESHEET!A$1:A$500,0),MATCH("T611",TIMESHEET!$2:$2,0)),0)</f>
        <v/>
      </c>
      <c r="BB790">
        <f>IFERROR(INDEX(TIMESHEET!$A$1:$AI$5000,MATCH(PAYROLL!D790,TIMESHEET!A$1:A$500,0),MATCH("T612",TIMESHEET!$2:$2,0)),0)</f>
        <v/>
      </c>
      <c r="BC790">
        <f>IFERROR(INDEX(TIMESHEET!$A$1:$AI$5000,MATCH(PAYROLL!D790,TIMESHEET!A$1:A$500,0),MATCH("T613",TIMESHEET!$2:$2,0)),0)</f>
        <v/>
      </c>
      <c r="BD790">
        <f>IFERROR(INDEX(TIMESHEET!$A$1:$AI$5000,MATCH(PAYROLL!D790,TIMESHEET!A$1:A$500,0),MATCH("T500",TIMESHEET!$2:$2,0)),0)</f>
        <v/>
      </c>
      <c r="BE790">
        <f>IFERROR(IF(LEFT(INDEX(PIS!O$1:O$500,MATCH(D790,PIS!C$1:C$500)),1)="M",T790/AD790/8*(AW790+AX790*1.5+AY790*2+AZ790*3+BA790*2.1+BB790*2.7+BC790*3.9+BD790*0.3),T790/8*(AW790+AX790*1.5+AY790*2+AZ790*3+BA790*2.1+BB790*2.7+BC790*3.9+BD790*0.3)),0)</f>
        <v/>
      </c>
      <c r="BF790">
        <f>IFERROR(INDEX(ADJ!$A$1:$BZ$1000,MATCH(PAYROLL!$D790,ADJ!A$1:A$500,0),MATCH(PAYROLL!BF$2,ADJ!$2:$2,0)),0)</f>
        <v/>
      </c>
      <c r="BG790">
        <f>IFERROR(INDEX(ADJ!$A$1:$BZ$1000,MATCH(PAYROLL!D790,ADJ!A$1:A$500,0),MATCH(PAYROLL!BG$2,ADJ!$2:$2,0)),0)</f>
        <v/>
      </c>
      <c r="BH790">
        <f>IFERROR(INDEX(ADJ!$A$1:$BZ$1000,MATCH(PAYROLL!D790,ADJ!A$1:A$500,0),MATCH(PAYROLL!BH$2,ADJ!$2:$2,0)),0)</f>
        <v/>
      </c>
      <c r="BI790">
        <f>IFERROR(INDEX(ADJ!$A$1:$BZ$1000,MATCH(PAYROLL!D790,ADJ!A$1:A$500,0),MATCH(PAYROLL!BI$2,ADJ!$2:$2,0)),0)</f>
        <v/>
      </c>
      <c r="BJ790">
        <f>IFERROR(INDEX(ADJ!$A$1:$BZ$1000,MATCH(PAYROLL!D790,ADJ!A$1:A$500,0),MATCH(PAYROLL!BJ$2,ADJ!$2:$2,0)),0)</f>
        <v/>
      </c>
      <c r="BK790">
        <f>SUM(BF790:BJ790)</f>
        <v/>
      </c>
      <c r="BL790">
        <f>IFERROR(INDEX(ADJ!$A$1:$BZ$1000,MATCH(PAYROLL!D790,ADJ!A$1:A$500,0),MATCH(PAYROLL!BL$2,ADJ!$2:$2,0)),0)</f>
        <v/>
      </c>
      <c r="BM790">
        <f>IFERROR(INDEX(ADJ!$A$1:$BZ$1000,MATCH(PAYROLL!D790,ADJ!A$1:A$500,0),MATCH(PAYROLL!BM$2,ADJ!$2:$2,0)),0)</f>
        <v/>
      </c>
      <c r="BN790">
        <f>IFERROR(INDEX(ADJ!$A$1:$BZ$1000,MATCH(PAYROLL!D790,ADJ!A$1:A$500,0),MATCH(PAYROLL!BN$2,ADJ!$2:$2,0)),0)</f>
        <v/>
      </c>
      <c r="BO790">
        <f>IFERROR(INDEX(ADJ!$A$1:$BZ$1000,MATCH(PAYROLL!D790,ADJ!A$1:A$500,0),MATCH(PAYROLL!BO$2,ADJ!$2:$2,0)),0)</f>
        <v/>
      </c>
      <c r="BP790">
        <f>SUM(AM790,AV790,BE790,BK790,BL790:BO790)</f>
        <v/>
      </c>
      <c r="BQ790">
        <f>BO790</f>
        <v/>
      </c>
      <c r="BR790">
        <f>IFERROR(ROUND(IF(LEFT(INDEX(PIS!O$1:O$500,MATCH(D790,PIS!C$1:C$500)),1)="D",T790/8*(BD790*0.3),IF(LEFT(INDEX(PIS!O$1:O$500,MATCH(D790,PIS!C$1:C$500)),1)="H",T790*($BD790*0.3),T790/$AD790/8*($BD790*0.3))),0),0)</f>
        <v/>
      </c>
      <c r="BS790">
        <f>IF(AP790&lt;1,0,MIN(AP790,730000))</f>
        <v/>
      </c>
      <c r="BT790">
        <f>IFERROR(ROUND((BE790-SUM(AW790:BC790)*T790/AD790/8),0)-BR790,0)</f>
        <v/>
      </c>
      <c r="BU790">
        <f>AO790</f>
        <v/>
      </c>
      <c r="BV790">
        <f>SUM(BQ790:BU790)</f>
        <v/>
      </c>
      <c r="BW790">
        <f>BP790-BV790</f>
        <v/>
      </c>
      <c r="BX790">
        <f>IFERROR(IF(RIGHT(INDEX(PIS!O$1:O$500,MATCH(D790,PIS!C$1:C$500)),5)="Gross",MIN(U790+V790,VLOOKUP("R700",TSC!B:C,2,0)*VLOOKUP("R101",TSC!B:C,2,0))*VLOOKUP("R701",TSC!B:C,2,0)%,0),0)</f>
        <v/>
      </c>
      <c r="BY790">
        <f>IFERROR(IF(RIGHT(INDEX(PIS!O$1:O$500,MATCH(D790,PIS!C$1:C$500)),5)="Gross",MIN(U790+V790,VLOOKUP("R700",TSC!B:C,2,0)*VLOOKUP("R101",TSC!B:C,2,0))*VLOOKUP("T704",TSC!B:C,2,0)%,0),0)</f>
        <v/>
      </c>
      <c r="BZ790">
        <f>IFERROR(IF(RIGHT(INDEX(PIS!O$1:O$500,MATCH(D790,PIS!C$1:C$500)),5)="Gross",MIN(U790+V790,VLOOKUP("R700",TSC!B:C,2,0)*VLOOKUP("1",TSC!F:G,2,0))*VLOOKUP("T705",TSC!B:C,2,0)%,0),0)</f>
        <v/>
      </c>
      <c r="CA790">
        <f>IFERROR(INDEX(ADJ!$A$1:$BZ$1000,MATCH(PAYROLL!D790,ADJ!A$1:A$500,0),MATCH(PAYROLL!CA$2,ADJ!$2:$2,0)),0)</f>
        <v/>
      </c>
      <c r="CB790">
        <f>IFERROR(INDEX(ADJ!$A$1:$BZ$1000,MATCH(PAYROLL!D790,ADJ!A$1:A$500,0),MATCH(PAYROLL!CB$2,ADJ!$2:$2,0)),0)</f>
        <v/>
      </c>
      <c r="CC790">
        <f>SUM(BX790:CB790)</f>
        <v/>
      </c>
      <c r="CD790">
        <f>IFERROR(INDEX(PIS!$A$1:$BZ$1000,MATCH(PAYROLL!D790,PIS!C$1:C$500,0),MATCH(PAYROLL!CD$1,PIS!$1:$1,0)),0)</f>
        <v/>
      </c>
      <c r="CE790">
        <f>IFERROR(IF(OR(INDEX(PIS!P$1:P$500,MATCH(D790,PIS!C$1:C$500,0))="LT2",INDEX(PIS!P$1:P$500,MATCH(D790,PIS!C$1:C$500,0))="P10"),0,SUM(CC790,CD790*VLOOKUP("R601",TSC!B:C,2,0),VLOOKUP("R602",TSC!B:C,2,0))),0)</f>
        <v/>
      </c>
      <c r="CF790">
        <f>MAX(BW790-CE790,0)</f>
        <v/>
      </c>
      <c r="CG790">
        <f>IFERROR(IF(OR(RIGHT(INDEX(PIS!P$1:P$500,MATCH(D790,PIS!C$1:C$500)),5)="P10",RIGHT(INDEX(PIS!P$1:P$500,MATCH(D790,PIS!C$1:C$500)),5)="CK"),0,IF(CF790&lt;=5000000,CF790*5%,IF(CF790&lt;=10000000,CF790*10%-250000,IF(CF790&lt;=18000000,CF790*15%-750000,IF(CF790&lt;=32000000,CF790*20%-1650000,IF(CF790&lt;=52000000,CF790*25%-3250000,IF(CF790&lt;=80000000,BH790*30%-5850000,CF790*35%-9850000))))))),0)</f>
        <v/>
      </c>
      <c r="CH790">
        <f>IFERROR(IF(OR(INDEX(PIS!P$1:P$500,MATCH(D790,PIS!C$1:C$500))="LT",INDEX(PIS!P$1:P$500,MATCH(D790,PIS!C$1:C$500))="CK"),0,IF(CF790&lt;2000000,0,CF790*10%)),0)</f>
        <v/>
      </c>
      <c r="CI790">
        <f>IFERROR(INDEX(ADJ!$A$1:$BZ$1000,MATCH(PAYROLL!D790,ADJ!A$1:A$500,0),MATCH(PAYROLL!CI$2,ADJ!$2:$2,0)),0)</f>
        <v/>
      </c>
      <c r="CJ790">
        <f>IFERROR(INDEX(ADJ!$A$1:$BZ$1000,MATCH(PAYROLL!D790,ADJ!A$1:A$500,0),MATCH(PAYROLL!CJ$2,ADJ!$2:$2,0)),0)</f>
        <v/>
      </c>
      <c r="CK790">
        <f>IFERROR(INDEX(ADJ!$A$1:$BZ$1000,MATCH(PAYROLL!D790,ADJ!A$1:A$500,0),MATCH(PAYROLL!CK$2,ADJ!$2:$2,0)),0)</f>
        <v/>
      </c>
      <c r="CL790">
        <f>SUM(CG790:CK790)</f>
        <v/>
      </c>
      <c r="CM790">
        <f>ROUND(SUM(CH790:CK790),0)</f>
        <v/>
      </c>
      <c r="CN790">
        <f>IFERROR(INDEX(CSDA!D$1:D$500,MATCH($CN$2,CSDA!C$1:C$500,0))*INDEX(PIS!V$1:V$500,MATCH(D790,PIS!C$1:C$500))+INDEX(ADJ!$A$1:$BZ$1000,MATCH(PAYROLL!D790,ADJ!A$1:A$500,0),MATCH(PAYROLL!CN$2,ADJ!$2:$2,0)),0)</f>
        <v/>
      </c>
      <c r="CO790">
        <f>IFERROR(INDEX(ADJ!$A$1:$BZ$1000,MATCH(PAYROLL!D790,ADJ!A$1:A$500,0),MATCH(PAYROLL!CO$2,ADJ!$2:$2,0)),0)</f>
        <v/>
      </c>
      <c r="CP790">
        <f>IFERROR(INDEX(ADJ!$A$1:$BZ$1000,MATCH(PAYROLL!D790,ADJ!A$1:A$500,0),MATCH(PAYROLL!CP$2,ADJ!$2:$2,0)),0)</f>
        <v/>
      </c>
      <c r="CQ790">
        <f>BP790-CL790-CI790-CM790-CN790-CO790-CP790-CC790</f>
        <v/>
      </c>
      <c r="CR790">
        <f>IFERROR(IF(RIGHT(INDEX(PIS!O$1:O$500,MATCH(D790,PIS!C$1:C$500,0)),5)="Gross",MIN(U790+V790,VLOOKUP("R700",TSC!B:C,2,0)*VLOOKUP("R101",TSC!B:C,2,0))*(VLOOKUP("T711",TSC!B:C,2,0)+VLOOKUP("T712",TSC!B:C,2,0))%,MIN(T790+V790,VLOOKUP("R700",TSC!B:C,2,0)*VLOOKUP("R101",TSC!B:C,2,0))*(VLOOKUP("T711",TSC!B:C,2,0)+VLOOKUP("T712",TSC!B:C,2,0)+VLOOKUP("R701",TSC!B:C,2,0))%),0)</f>
        <v/>
      </c>
      <c r="CS790">
        <f>IFERROR(IF(RIGHT(INDEX(PIS!O$1:O$500,MATCH(D790,PIS!C$1:C$500,0)),5)="Gross",MIN(U790+V790,VLOOKUP("R700",TSC!B:C,2,0)*VLOOKUP("R101",TSC!B:C,2,0))*(VLOOKUP("T714",TSC!B:C,2,0))%,MIN(T790+V790,VLOOKUP("R700",TSC!B:C,2,0)*VLOOKUP("R101",TSC!B:C,2,0))*(VLOOKUP("T704",TSC!B:C,2,0)+VLOOKUP("T714",TSC!B:C,2,0))%),0)</f>
        <v/>
      </c>
      <c r="CT790">
        <f>IFERROR(IF(RIGHT(INDEX(PIS!O$1:O$500,MATCH(D790,PIS!C$1:C$500,0)),5)="Gross",MIN(U790+V790,VLOOKUP("R700",TSC!B:C,2,0)*VLOOKUP("R101",TSC!B:C,2,0))*VLOOKUP("T705",TSC!B:C,2,0)%,MIN(T790+V790,VLOOKUP("R700",TSC!B:C,2,0)*VLOOKUP("R101",TSC!B:C,2,0))*VLOOKUP("T705",TSC!B:C,2,0)%),0)</f>
        <v/>
      </c>
      <c r="CU790">
        <f>IFERROR(IF(RIGHT(INDEX(PIS!O$1:O$500,MATCH(D790,PIS!C$1:C$500,0)),5)="Gross",MIN(U790+V790,VLOOKUP("R700",TSC!B:C,2,0)*VLOOKUP("R101",TSC!B:C,2,0))*(VLOOKUP("T713",TSC!B:C,2,0))%,MIN(T790+V790,VLOOKUP("R700",TSC!B:C,2,0)*VLOOKUP("R101",TSC!B:C,2,0))*(VLOOKUP("T713",TSC!B:C,2,0))%),0)</f>
        <v/>
      </c>
      <c r="CV790">
        <f>IFERROR(INDEX(ADJ!$A$1:$BZ$1000,MATCH(PAYROLL!D790,ADJ!A$1:A$500,0),MATCH(PAYROLL!CV$2,ADJ!$2:$2,0)),0)</f>
        <v/>
      </c>
      <c r="CW790">
        <f>IFERROR(INDEX(ADJ!$A$1:$BZ$1000,MATCH(PAYROLL!D790,ADJ!A$1:A$500,0),MATCH(PAYROLL!CW$2,ADJ!$2:$2,0)),0)</f>
        <v/>
      </c>
      <c r="CX790">
        <f>SUM(CR790:CW790)</f>
        <v/>
      </c>
      <c r="CY790">
        <f>ROUND(IF(CR790&gt;0,T790+V790*VLOOKUP("R202",TSC!$B$1:$C$500,2,0),0),0)</f>
        <v/>
      </c>
      <c r="CZ790">
        <f>IFERROR(INDEX(CSDA!D$1:D$500,MATCH($CZ$2,CSDA!C$1:C$500,0)),0)</f>
        <v/>
      </c>
      <c r="DA790">
        <f>ROUND(T790*0.7%,0)</f>
        <v/>
      </c>
      <c r="DB790">
        <f>ROUND(T790/12,0)</f>
        <v/>
      </c>
      <c r="DC790">
        <f ref="DC790" t="array">IFERROR(INDEX(CSDA!D$1:D$500,MATCH("Trích giữ"&amp;PAYROLL!DC$2,CSDA!A$1:A$500&amp;CSDA!C$1:C$500,0)),0)</f>
        <v/>
      </c>
      <c r="DD790">
        <f ref="DD790" t="array">IFERROR(INDEX(CSDA!D$1:D$500,MATCH("Trích giữ"&amp;PAYROLL!DD$2,CSDA!A$1:A$500&amp;CSDA!C$1:C$500,0)),0)</f>
        <v/>
      </c>
      <c r="DE790">
        <f ref="DE790" t="array">IFERROR(INDEX(CSDA!D$1:D$500,MATCH("Trích giữ"&amp;PAYROLL!DE$2,CSDA!A$1:A$500&amp;CSDA!C$1:C$500,0)),0)</f>
        <v/>
      </c>
      <c r="DF790">
        <f>IFERROR(INDEX(CSDA!D$1:D$500,MATCH(PAYROLL!DF$2,CSDA!C$1:C$500,0)),0)</f>
        <v/>
      </c>
      <c r="DG790">
        <f ref="DG790" t="array">IFERROR(INDEX(CSDA!D$1:D$500,MATCH("Trích giữ"&amp;PAYROLL!DG$2,CSDA!A$1:A$500&amp;CSDA!C$1:C$500,0)),0)</f>
        <v/>
      </c>
      <c r="DH790">
        <f>ROUND(T790/26,0)</f>
        <v/>
      </c>
      <c r="DI790">
        <f ref="DI790" t="array">IFERROR(INDEX(CSDA!D$1:D$500,MATCH("Trích giữ"&amp;PAYROLL!DI$2,CSDA!A$1:A$500&amp;CSDA!C$1:C$500,0)),0)</f>
        <v/>
      </c>
      <c r="DJ790">
        <f>IF(U790=0,T790*21.5%-BL790,0)</f>
        <v/>
      </c>
      <c r="DK790">
        <f ref="DK790" t="array">IFERROR(INDEX(CSDA!D$1:D$500,MATCH("Trích giữ"&amp;PAYROLL!DK$2,CSDA!A$1:A$500&amp;CSDA!C$1:C$500,0)),0)</f>
        <v/>
      </c>
      <c r="DL790">
        <f>IFERROR(INDEX(CSDA!D$1:D$500,MATCH(PAYROLL!DL$2,CSDA!C$1:C$500,0))/12,0)</f>
        <v/>
      </c>
      <c r="DM790">
        <f>SUM(DB790:DL790)</f>
        <v/>
      </c>
      <c r="DN790">
        <f>IFERROR(INDEX(ADJ!$A$1:$BZ$1000,MATCH(PAYROLL!D790,ADJ!A$1:A$500,0),MATCH(PAYROLL!DN$2,ADJ!$2:$2,0)),0)</f>
        <v/>
      </c>
      <c r="DO790">
        <f>IFERROR(SUM(BP790,DM790:DN790,CX790:DA790)-DT790,0)</f>
        <v/>
      </c>
      <c r="DP790">
        <f ref="DP790" t="array">SUM(BW790*IFERROR(INDEX(CSDA!D$1:D$500,MATCH(BW$2,CSDA!C$1:C$500,0)),0)%,CX790*IFERROR(INDEX(CSDA!D$1:D$500,MATCH(CX$2,CSDA!C$1:C$500,0)),0)%,DA790*IFERROR(INDEX(CSDA!D$1:D$500,MATCH(DA$2,CSDA!C$1:C$500,0)),0)%,DB790*IFERROR(INDEX(CSDA!D$1:D$500,MATCH(DB$2,CSDA!C$1:C$500,0)),0)%,DF790*IFERROR(INDEX(CSDA!D$1:D$500,MATCH("Phí dịch vụ"&amp;PAYROLL!DF$2,CSDA!A$1:A$500&amp;CSDA!C$1:C$500,0)),0)%,DC790*IFERROR(INDEX(CSDA!D$1:D$500,MATCH("Phí dịch vụ"&amp;PAYROLL!DC$2,CSDA!A$1:A$500&amp;CSDA!C$1:C$500,0)),0)%,DH790*IFERROR(INDEX(CSDA!D$1:D$500,MATCH("Phí dịch vụ"&amp;PAYROLL!DH$2,CSDA!A$1:A$500&amp;CSDA!C$1:C$500,0)),0)%,DJ790*IFERROR(INDEX(CSDA!D$1:D$500,MATCH("Phí dịch vụ"&amp;PAYROLL!DJ$2,CSDA!A$1:A$500&amp;CSDA!C$1:C$500,0)),0)%,BN790*IFERROR(INDEX(CSDA!D$1:D$500,MATCH(BN$2,CSDA!C$1:C$500,0)),0)%)-BN790*7%</f>
        <v/>
      </c>
      <c r="DQ790">
        <f>IFERROR(INDEX(ADJ!$A$1:$BZ$1000,MATCH(PAYROLL!D790,ADJ!A$1:A$500,0),MATCH(PAYROLL!DQ$2,ADJ!$2:$2,0)),0)</f>
        <v/>
      </c>
      <c r="DR790">
        <f>IFERROR(INDEX(ADJ!$A$1:$BZ$1000,MATCH(PAYROLL!D790,ADJ!A$1:A$500,0),MATCH(PAYROLL!DR$2,ADJ!$2:$2,0)),0)</f>
        <v/>
      </c>
      <c r="DS790">
        <f>SUM(DP790:DR790)</f>
        <v/>
      </c>
      <c r="DT790">
        <f>EK790</f>
        <v/>
      </c>
      <c r="DU790">
        <f>SUM(DO790:DR790)</f>
        <v/>
      </c>
      <c r="DV790">
        <f>ROUND(DU790*0.1,0)</f>
        <v/>
      </c>
      <c r="DW790">
        <f>DU790+DV790</f>
        <v/>
      </c>
      <c r="DZ790">
        <f>IFERROR(INDEX(ADJ!$A$1:$BZ$1000,MATCH(PAYROLL!$D790,ADJ!A$1:A$500,0),MATCH(PAYROLL!DZ$2,ADJ!$2:$2,0)),0)</f>
        <v/>
      </c>
      <c r="EA790">
        <f>IFERROR(INDEX(ADJ!$A$1:$BZ$1000,MATCH(PAYROLL!$D790,ADJ!A$1:A$500,0),MATCH(PAYROLL!EA$2,ADJ!$2:$2,0)),0)</f>
        <v/>
      </c>
      <c r="EB790">
        <f>IFERROR(INDEX(ADJ!$A$1:$BZ$1000,MATCH(PAYROLL!$D790,ADJ!A$1:A$500,0),MATCH(PAYROLL!EB$2,ADJ!$2:$2,0)),0)</f>
        <v/>
      </c>
      <c r="EC790">
        <f>IFERROR(INDEX(ADJ!$A$1:$BZ$1000,MATCH(PAYROLL!$D790,ADJ!A$1:A$500,0),MATCH(PAYROLL!EC$2,ADJ!$2:$2,0)),0)</f>
        <v/>
      </c>
      <c r="ED790">
        <f>IFERROR(INDEX(ADJ!$A$1:$BZ$1000,MATCH(PAYROLL!$D790,ADJ!A$1:A$500,0),MATCH(PAYROLL!ED$2,ADJ!$2:$2,0)),0)</f>
        <v/>
      </c>
      <c r="EE790">
        <f>IFERROR(INDEX(ADJ!$A$1:$BZ$1000,MATCH(PAYROLL!$D790,ADJ!A$1:A$500,0),MATCH(PAYROLL!EE$2,ADJ!$2:$2,0)),0)</f>
        <v/>
      </c>
      <c r="EF790">
        <f>IFERROR(INDEX(ADJ!$A$1:$BZ$1000,MATCH(PAYROLL!$D790,ADJ!A$1:A$500,0),MATCH(PAYROLL!EF$2,ADJ!$2:$2,0)),0)</f>
        <v/>
      </c>
      <c r="EG790">
        <f>IFERROR(INDEX(ADJ!$A$1:$BZ$1000,MATCH(PAYROLL!$D790,ADJ!A$1:A$500,0),MATCH(PAYROLL!EG$2,ADJ!$2:$2,0)),0)</f>
        <v/>
      </c>
      <c r="EH790">
        <f>IFERROR(INDEX(ADJ!$A$1:$BZ$1000,MATCH(PAYROLL!$D790,ADJ!A$1:A$500,0),MATCH(PAYROLL!EH$2,ADJ!$2:$2,0)),0)</f>
        <v/>
      </c>
      <c r="EI790">
        <f>IFERROR(INDEX(ADJ!$A$1:$BZ$1000,MATCH(PAYROLL!D790,ADJ!A$1:A$500,0),MATCH(PAYROLL!EI$2,ADJ!$2:$2,0)),0)</f>
        <v/>
      </c>
      <c r="EJ790">
        <f>IFERROR(INDEX(ADJ!$A$1:$BZ$1000,MATCH(PAYROLL!$D790,ADJ!A$1:A$500,0),MATCH(PAYROLL!EJ$2,ADJ!$2:$2,0)),0)</f>
        <v/>
      </c>
      <c r="EK790">
        <f>SUM(DZ790:EJ790)</f>
        <v/>
      </c>
    </row>
    <row r="791">
      <c r="A791" t="n">
        <v>789</v>
      </c>
      <c r="B791" t="inlineStr">
        <is>
          <t>Nguyễn Thụy Ngọc Lan</t>
        </is>
      </c>
      <c r="D791" t="inlineStr">
        <is>
          <t>150349-02</t>
        </is>
      </c>
      <c r="S791">
        <f>IFERROR(INDEX(PIS!$A$1:$BZ$1000,MATCH($D791,PIS!C$1:C$500,0),MATCH("Lương CB tháng trước",PIS!$1:$1,0)),0)</f>
        <v/>
      </c>
      <c r="T791">
        <f>IFERROR(INDEX(PIS!$A$1:$BZ$1000,MATCH($D791,PIS!C$1:C$500,0),MATCH("Lương CB hiện tại",PIS!$1:$1,0)),0)</f>
        <v/>
      </c>
      <c r="U791">
        <f>IFERROR(INDEX(PIS!$A$1:$BZ$1000,MATCH($D791,PIS!C$1:C$500,0),MATCH("Lương đóng BHBB",PIS!$1:$1,0)),0)</f>
        <v/>
      </c>
      <c r="V791">
        <f>IFERROR(INDEX(PIS!$A$1:$BZ$1000,MATCH($D791,PIS!C$1:C$500,0),MATCH(V$2,PIS!$2:$2,0)),0)</f>
        <v/>
      </c>
      <c r="W791">
        <f>IFERROR(INDEX(PIS!$A$1:$BZ$1000,MATCH($D791,PIS!C$1:C$500,0),MATCH(W$2,PIS!$2:$2,0)),0)</f>
        <v/>
      </c>
      <c r="X791">
        <f>IFERROR(INDEX(PIS!$A$1:$BZ$1000,MATCH($D791,PIS!C$1:C$500,0),MATCH(X$2,PIS!$2:$2,0)),0)</f>
        <v/>
      </c>
      <c r="Y791">
        <f>IFERROR(INDEX(PIS!$A$1:$BZ$1000,MATCH($D791,PIS!C$1:C$500,0),MATCH(Y$2,PIS!$2:$2,0)),0)</f>
        <v/>
      </c>
      <c r="Z791">
        <f>IFERROR(INDEX(PIS!$A$1:$BZ$1000,MATCH($D791,PIS!C$1:C$500,0),MATCH(Z$2,PIS!$2:$2,0)),0)</f>
        <v/>
      </c>
      <c r="AA791">
        <f>IFERROR(INDEX(PIS!$A$1:$BZ$1000,MATCH($D791,PIS!C$1:C$500,0),MATCH(AA$2,PIS!$2:$2,0)),0)</f>
        <v/>
      </c>
      <c r="AB791">
        <f>IFERROR(INDEX(PIS!$A$1:$BZ$1000,MATCH($D791,PIS!C$1:C$500,0),MATCH(AB$2,PIS!$2:$2,0)),0)</f>
        <v/>
      </c>
      <c r="AC791">
        <f>SUM(V791:AB791)</f>
        <v/>
      </c>
      <c r="AD791">
        <f>IFERROR(INDEX(TIMESHEET!$A$1:$AI$5000,MATCH($D791,TIMESHEET!A$1:A$500,0),MATCH("T100",TIMESHEET!$2:$2,0))-2,0)</f>
        <v/>
      </c>
      <c r="AE791">
        <f>IFERROR(INDEX(TIMESHEET!$A$1:$AI$5000,MATCH($D791,TIMESHEET!A$1:A$500,0),MATCH("T202",TIMESHEET!$2:$2,0)),0)</f>
        <v/>
      </c>
      <c r="AF791">
        <f>IFERROR(INDEX(TIMESHEET!$A$1:$AI$5000,MATCH($D791,TIMESHEET!A$1:A$500,0),MATCH("T302",TIMESHEET!$2:$2,0)),0)</f>
        <v/>
      </c>
      <c r="AG791">
        <f>IFERROR(INDEX(TIMESHEET!$A$1:$AI$5000,MATCH($D791,TIMESHEET!A$1:A$500,0),MATCH("T406",TIMESHEET!$2:$2,0)),0)</f>
        <v/>
      </c>
      <c r="AH791">
        <f>AE791+AG791</f>
        <v/>
      </c>
      <c r="AI791">
        <f>IFERROR(INDEX(TIMESHEET!$A$1:$AI$5000,MATCH($D791,TIMESHEET!A$1:A$500,0),MATCH("T701",TIMESHEET!$2:$2,0)),0)</f>
        <v/>
      </c>
      <c r="AJ791">
        <f>IFERROR(INDEX(TIMESHEET!$A$1:$AI$5000,MATCH($D791,TIMESHEET!B$1:B$500,0),MATCH("T320",TIMESHEET!$2:$2,0)),0)</f>
        <v/>
      </c>
      <c r="AK791">
        <f>IFERROR(IF(LEFT(INDEX(PIS!O$1:O$500,MATCH(D791,PIS!C$1:C$500)),1)="M",T791/AD791*SUM(AE791:AG791),T791*AD791),0)</f>
        <v/>
      </c>
      <c r="AL791">
        <f>IFERROR(INDEX(ADJ!$A$1:$BZ$1000,MATCH(PAYROLL!D791,ADJ!A$1:A$500,0),MATCH(PAYROLL!AL$2,ADJ!$2:$2,0)),0)</f>
        <v/>
      </c>
      <c r="AM791">
        <f>SUM(AK791:AL791)</f>
        <v/>
      </c>
      <c r="AN791">
        <f>IFERROR(ROUND(V791/$AD791*$AH791,0),0)</f>
        <v/>
      </c>
      <c r="AO791">
        <f>IFERROR(ROUND(W791/$AD791*$AH791,0),0)</f>
        <v/>
      </c>
      <c r="AP791">
        <f>IFERROR(ROUND(X791/$AD791*$AE791,0),0)</f>
        <v/>
      </c>
      <c r="AQ791">
        <f>IFERROR(ROUND(Y791/$AD791*$AH791,0),0)</f>
        <v/>
      </c>
      <c r="AR791">
        <f>IFERROR(ROUND(Z791/$AD791*$AH791,0),0)</f>
        <v/>
      </c>
      <c r="AS791">
        <f>IFERROR(ROUND(AA791/$AD791*$AH791,0),0)</f>
        <v/>
      </c>
      <c r="AT791">
        <f>IFERROR(IF((AE791+AF791+AG791)&gt;13,AB791,ROUND(AB791/AD791*AH791,0)),0)</f>
        <v/>
      </c>
      <c r="AU791">
        <f>IFERROR(INDEX(ADJ!$A$1:$BZ$1000,MATCH(PAYROLL!D791,ADJ!A$1:A$500,0),MATCH(PAYROLL!AU$2,ADJ!$2:$2,0)),0)</f>
        <v/>
      </c>
      <c r="AV791">
        <f>ROUND(SUM(AN791:AU791),0)</f>
        <v/>
      </c>
      <c r="AW791">
        <f>IFERROR(INDEX(TIMESHEET!$A$1:$AI$5000,MATCH(PAYROLL!D791,TIMESHEET!A$1:A$500,0),MATCH("T620",TIMESHEET!$2:$2,0)),0)</f>
        <v/>
      </c>
      <c r="AX791">
        <f>IFERROR(INDEX(TIMESHEET!$A$1:$AI$5000,MATCH(PAYROLL!D791,TIMESHEET!A$1:A$500,0),MATCH("T601",TIMESHEET!$2:$2,0)),0)</f>
        <v/>
      </c>
      <c r="AY791">
        <f>IFERROR(INDEX(TIMESHEET!$A$1:$AI$5000,MATCH(PAYROLL!D791,TIMESHEET!A$1:A$500,0),MATCH("T602",TIMESHEET!$2:$2,0)),0)</f>
        <v/>
      </c>
      <c r="AZ791">
        <f>IFERROR(INDEX(TIMESHEET!$A$1:$AI$5000,MATCH(PAYROLL!D791,TIMESHEET!A$1:A$500,0),MATCH("T603",TIMESHEET!$2:$2,0)),0)</f>
        <v/>
      </c>
      <c r="BA791">
        <f>IFERROR(INDEX(TIMESHEET!$A$1:$AI$5000,MATCH(PAYROLL!D791,TIMESHEET!A$1:A$500,0),MATCH("T611",TIMESHEET!$2:$2,0)),0)</f>
        <v/>
      </c>
      <c r="BB791">
        <f>IFERROR(INDEX(TIMESHEET!$A$1:$AI$5000,MATCH(PAYROLL!D791,TIMESHEET!A$1:A$500,0),MATCH("T612",TIMESHEET!$2:$2,0)),0)</f>
        <v/>
      </c>
      <c r="BC791">
        <f>IFERROR(INDEX(TIMESHEET!$A$1:$AI$5000,MATCH(PAYROLL!D791,TIMESHEET!A$1:A$500,0),MATCH("T613",TIMESHEET!$2:$2,0)),0)</f>
        <v/>
      </c>
      <c r="BD791">
        <f>IFERROR(INDEX(TIMESHEET!$A$1:$AI$5000,MATCH(PAYROLL!D791,TIMESHEET!A$1:A$500,0),MATCH("T500",TIMESHEET!$2:$2,0)),0)</f>
        <v/>
      </c>
      <c r="BE791">
        <f>IFERROR(IF(LEFT(INDEX(PIS!O$1:O$500,MATCH(D791,PIS!C$1:C$500)),1)="M",T791/AD791/8*(AW791+AX791*1.5+AY791*2+AZ791*3+BA791*2.1+BB791*2.7+BC791*3.9+BD791*0.3),T791/8*(AW791+AX791*1.5+AY791*2+AZ791*3+BA791*2.1+BB791*2.7+BC791*3.9+BD791*0.3)),0)</f>
        <v/>
      </c>
      <c r="BF791">
        <f>IFERROR(INDEX(ADJ!$A$1:$BZ$1000,MATCH(PAYROLL!$D791,ADJ!A$1:A$500,0),MATCH(PAYROLL!BF$2,ADJ!$2:$2,0)),0)</f>
        <v/>
      </c>
      <c r="BG791">
        <f>IFERROR(INDEX(ADJ!$A$1:$BZ$1000,MATCH(PAYROLL!D791,ADJ!A$1:A$500,0),MATCH(PAYROLL!BG$2,ADJ!$2:$2,0)),0)</f>
        <v/>
      </c>
      <c r="BH791">
        <f>IFERROR(INDEX(ADJ!$A$1:$BZ$1000,MATCH(PAYROLL!D791,ADJ!A$1:A$500,0),MATCH(PAYROLL!BH$2,ADJ!$2:$2,0)),0)</f>
        <v/>
      </c>
      <c r="BI791">
        <f>IFERROR(INDEX(ADJ!$A$1:$BZ$1000,MATCH(PAYROLL!D791,ADJ!A$1:A$500,0),MATCH(PAYROLL!BI$2,ADJ!$2:$2,0)),0)</f>
        <v/>
      </c>
      <c r="BJ791">
        <f>IFERROR(INDEX(ADJ!$A$1:$BZ$1000,MATCH(PAYROLL!D791,ADJ!A$1:A$500,0),MATCH(PAYROLL!BJ$2,ADJ!$2:$2,0)),0)</f>
        <v/>
      </c>
      <c r="BK791">
        <f>SUM(BF791:BJ791)</f>
        <v/>
      </c>
      <c r="BL791">
        <f>IFERROR(INDEX(ADJ!$A$1:$BZ$1000,MATCH(PAYROLL!D791,ADJ!A$1:A$500,0),MATCH(PAYROLL!BL$2,ADJ!$2:$2,0)),0)</f>
        <v/>
      </c>
      <c r="BM791">
        <f>IFERROR(INDEX(ADJ!$A$1:$BZ$1000,MATCH(PAYROLL!D791,ADJ!A$1:A$500,0),MATCH(PAYROLL!BM$2,ADJ!$2:$2,0)),0)</f>
        <v/>
      </c>
      <c r="BN791">
        <f>IFERROR(INDEX(ADJ!$A$1:$BZ$1000,MATCH(PAYROLL!D791,ADJ!A$1:A$500,0),MATCH(PAYROLL!BN$2,ADJ!$2:$2,0)),0)</f>
        <v/>
      </c>
      <c r="BO791">
        <f>IFERROR(INDEX(ADJ!$A$1:$BZ$1000,MATCH(PAYROLL!D791,ADJ!A$1:A$500,0),MATCH(PAYROLL!BO$2,ADJ!$2:$2,0)),0)</f>
        <v/>
      </c>
      <c r="BP791">
        <f>SUM(AM791,AV791,BE791,BK791,BL791:BO791)</f>
        <v/>
      </c>
      <c r="BQ791">
        <f>BO791</f>
        <v/>
      </c>
      <c r="BR791">
        <f>IFERROR(ROUND(IF(LEFT(INDEX(PIS!O$1:O$500,MATCH(D791,PIS!C$1:C$500)),1)="D",T791/8*(BD791*0.3),IF(LEFT(INDEX(PIS!O$1:O$500,MATCH(D791,PIS!C$1:C$500)),1)="H",T791*($BD791*0.3),T791/$AD791/8*($BD791*0.3))),0),0)</f>
        <v/>
      </c>
      <c r="BS791">
        <f>IF(AP791&lt;1,0,MIN(AP791,730000))</f>
        <v/>
      </c>
      <c r="BT791">
        <f>IFERROR(ROUND((BE791-SUM(AW791:BC791)*T791/AD791/8),0)-BR791,0)</f>
        <v/>
      </c>
      <c r="BU791">
        <f>AO791</f>
        <v/>
      </c>
      <c r="BV791">
        <f>SUM(BQ791:BU791)</f>
        <v/>
      </c>
      <c r="BW791">
        <f>BP791-BV791</f>
        <v/>
      </c>
      <c r="BX791">
        <f>IFERROR(IF(RIGHT(INDEX(PIS!O$1:O$500,MATCH(D791,PIS!C$1:C$500)),5)="Gross",MIN(U791+V791,VLOOKUP("R700",TSC!B:C,2,0)*VLOOKUP("R101",TSC!B:C,2,0))*VLOOKUP("R701",TSC!B:C,2,0)%,0),0)</f>
        <v/>
      </c>
      <c r="BY791">
        <f>IFERROR(IF(RIGHT(INDEX(PIS!O$1:O$500,MATCH(D791,PIS!C$1:C$500)),5)="Gross",MIN(U791+V791,VLOOKUP("R700",TSC!B:C,2,0)*VLOOKUP("R101",TSC!B:C,2,0))*VLOOKUP("T704",TSC!B:C,2,0)%,0),0)</f>
        <v/>
      </c>
      <c r="BZ791">
        <f>IFERROR(IF(RIGHT(INDEX(PIS!O$1:O$500,MATCH(D791,PIS!C$1:C$500)),5)="Gross",MIN(U791+V791,VLOOKUP("R700",TSC!B:C,2,0)*VLOOKUP("1",TSC!F:G,2,0))*VLOOKUP("T705",TSC!B:C,2,0)%,0),0)</f>
        <v/>
      </c>
      <c r="CA791">
        <f>IFERROR(INDEX(ADJ!$A$1:$BZ$1000,MATCH(PAYROLL!D791,ADJ!A$1:A$500,0),MATCH(PAYROLL!CA$2,ADJ!$2:$2,0)),0)</f>
        <v/>
      </c>
      <c r="CB791">
        <f>IFERROR(INDEX(ADJ!$A$1:$BZ$1000,MATCH(PAYROLL!D791,ADJ!A$1:A$500,0),MATCH(PAYROLL!CB$2,ADJ!$2:$2,0)),0)</f>
        <v/>
      </c>
      <c r="CC791">
        <f>SUM(BX791:CB791)</f>
        <v/>
      </c>
      <c r="CD791">
        <f>IFERROR(INDEX(PIS!$A$1:$BZ$1000,MATCH(PAYROLL!D791,PIS!C$1:C$500,0),MATCH(PAYROLL!CD$1,PIS!$1:$1,0)),0)</f>
        <v/>
      </c>
      <c r="CE791">
        <f>IFERROR(IF(OR(INDEX(PIS!P$1:P$500,MATCH(D791,PIS!C$1:C$500,0))="LT2",INDEX(PIS!P$1:P$500,MATCH(D791,PIS!C$1:C$500,0))="P10"),0,SUM(CC791,CD791*VLOOKUP("R601",TSC!B:C,2,0),VLOOKUP("R602",TSC!B:C,2,0))),0)</f>
        <v/>
      </c>
      <c r="CF791">
        <f>MAX(BW791-CE791,0)</f>
        <v/>
      </c>
      <c r="CG791">
        <f>IFERROR(IF(OR(RIGHT(INDEX(PIS!P$1:P$500,MATCH(D791,PIS!C$1:C$500)),5)="P10",RIGHT(INDEX(PIS!P$1:P$500,MATCH(D791,PIS!C$1:C$500)),5)="CK"),0,IF(CF791&lt;=5000000,CF791*5%,IF(CF791&lt;=10000000,CF791*10%-250000,IF(CF791&lt;=18000000,CF791*15%-750000,IF(CF791&lt;=32000000,CF791*20%-1650000,IF(CF791&lt;=52000000,CF791*25%-3250000,IF(CF791&lt;=80000000,BH791*30%-5850000,CF791*35%-9850000))))))),0)</f>
        <v/>
      </c>
      <c r="CH791">
        <f>IFERROR(IF(OR(INDEX(PIS!P$1:P$500,MATCH(D791,PIS!C$1:C$500))="LT",INDEX(PIS!P$1:P$500,MATCH(D791,PIS!C$1:C$500))="CK"),0,IF(CF791&lt;2000000,0,CF791*10%)),0)</f>
        <v/>
      </c>
      <c r="CI791">
        <f>IFERROR(INDEX(ADJ!$A$1:$BZ$1000,MATCH(PAYROLL!D791,ADJ!A$1:A$500,0),MATCH(PAYROLL!CI$2,ADJ!$2:$2,0)),0)</f>
        <v/>
      </c>
      <c r="CJ791">
        <f>IFERROR(INDEX(ADJ!$A$1:$BZ$1000,MATCH(PAYROLL!D791,ADJ!A$1:A$500,0),MATCH(PAYROLL!CJ$2,ADJ!$2:$2,0)),0)</f>
        <v/>
      </c>
      <c r="CK791">
        <f>IFERROR(INDEX(ADJ!$A$1:$BZ$1000,MATCH(PAYROLL!D791,ADJ!A$1:A$500,0),MATCH(PAYROLL!CK$2,ADJ!$2:$2,0)),0)</f>
        <v/>
      </c>
      <c r="CL791">
        <f>SUM(CG791:CK791)</f>
        <v/>
      </c>
      <c r="CM791">
        <f>ROUND(SUM(CH791:CK791),0)</f>
        <v/>
      </c>
      <c r="CN791">
        <f>IFERROR(INDEX(CSDA!D$1:D$500,MATCH($CN$2,CSDA!C$1:C$500,0))*INDEX(PIS!V$1:V$500,MATCH(D791,PIS!C$1:C$500))+INDEX(ADJ!$A$1:$BZ$1000,MATCH(PAYROLL!D791,ADJ!A$1:A$500,0),MATCH(PAYROLL!CN$2,ADJ!$2:$2,0)),0)</f>
        <v/>
      </c>
      <c r="CO791">
        <f>IFERROR(INDEX(ADJ!$A$1:$BZ$1000,MATCH(PAYROLL!D791,ADJ!A$1:A$500,0),MATCH(PAYROLL!CO$2,ADJ!$2:$2,0)),0)</f>
        <v/>
      </c>
      <c r="CP791">
        <f>IFERROR(INDEX(ADJ!$A$1:$BZ$1000,MATCH(PAYROLL!D791,ADJ!A$1:A$500,0),MATCH(PAYROLL!CP$2,ADJ!$2:$2,0)),0)</f>
        <v/>
      </c>
      <c r="CQ791">
        <f>BP791-CL791-CI791-CM791-CN791-CO791-CP791-CC791</f>
        <v/>
      </c>
      <c r="CR791">
        <f>IFERROR(IF(RIGHT(INDEX(PIS!O$1:O$500,MATCH(D791,PIS!C$1:C$500,0)),5)="Gross",MIN(U791+V791,VLOOKUP("R700",TSC!B:C,2,0)*VLOOKUP("R101",TSC!B:C,2,0))*(VLOOKUP("T711",TSC!B:C,2,0)+VLOOKUP("T712",TSC!B:C,2,0))%,MIN(T791+V791,VLOOKUP("R700",TSC!B:C,2,0)*VLOOKUP("R101",TSC!B:C,2,0))*(VLOOKUP("T711",TSC!B:C,2,0)+VLOOKUP("T712",TSC!B:C,2,0)+VLOOKUP("R701",TSC!B:C,2,0))%),0)</f>
        <v/>
      </c>
      <c r="CS791">
        <f>IFERROR(IF(RIGHT(INDEX(PIS!O$1:O$500,MATCH(D791,PIS!C$1:C$500,0)),5)="Gross",MIN(U791+V791,VLOOKUP("R700",TSC!B:C,2,0)*VLOOKUP("R101",TSC!B:C,2,0))*(VLOOKUP("T714",TSC!B:C,2,0))%,MIN(T791+V791,VLOOKUP("R700",TSC!B:C,2,0)*VLOOKUP("R101",TSC!B:C,2,0))*(VLOOKUP("T704",TSC!B:C,2,0)+VLOOKUP("T714",TSC!B:C,2,0))%),0)</f>
        <v/>
      </c>
      <c r="CT791">
        <f>IFERROR(IF(RIGHT(INDEX(PIS!O$1:O$500,MATCH(D791,PIS!C$1:C$500,0)),5)="Gross",MIN(U791+V791,VLOOKUP("R700",TSC!B:C,2,0)*VLOOKUP("R101",TSC!B:C,2,0))*VLOOKUP("T705",TSC!B:C,2,0)%,MIN(T791+V791,VLOOKUP("R700",TSC!B:C,2,0)*VLOOKUP("R101",TSC!B:C,2,0))*VLOOKUP("T705",TSC!B:C,2,0)%),0)</f>
        <v/>
      </c>
      <c r="CU791">
        <f>IFERROR(IF(RIGHT(INDEX(PIS!O$1:O$500,MATCH(D791,PIS!C$1:C$500,0)),5)="Gross",MIN(U791+V791,VLOOKUP("R700",TSC!B:C,2,0)*VLOOKUP("R101",TSC!B:C,2,0))*(VLOOKUP("T713",TSC!B:C,2,0))%,MIN(T791+V791,VLOOKUP("R700",TSC!B:C,2,0)*VLOOKUP("R101",TSC!B:C,2,0))*(VLOOKUP("T713",TSC!B:C,2,0))%),0)</f>
        <v/>
      </c>
      <c r="CV791">
        <f>IFERROR(INDEX(ADJ!$A$1:$BZ$1000,MATCH(PAYROLL!D791,ADJ!A$1:A$500,0),MATCH(PAYROLL!CV$2,ADJ!$2:$2,0)),0)</f>
        <v/>
      </c>
      <c r="CW791">
        <f>IFERROR(INDEX(ADJ!$A$1:$BZ$1000,MATCH(PAYROLL!D791,ADJ!A$1:A$500,0),MATCH(PAYROLL!CW$2,ADJ!$2:$2,0)),0)</f>
        <v/>
      </c>
      <c r="CX791">
        <f>SUM(CR791:CW791)</f>
        <v/>
      </c>
      <c r="CY791">
        <f>ROUND(IF(CR791&gt;0,T791+V791*VLOOKUP("R202",TSC!$B$1:$C$500,2,0),0),0)</f>
        <v/>
      </c>
      <c r="CZ791">
        <f>IFERROR(INDEX(CSDA!D$1:D$500,MATCH($CZ$2,CSDA!C$1:C$500,0)),0)</f>
        <v/>
      </c>
      <c r="DA791">
        <f>ROUND(T791*0.7%,0)</f>
        <v/>
      </c>
      <c r="DB791">
        <f>ROUND(T791/12,0)</f>
        <v/>
      </c>
      <c r="DC791">
        <f ref="DC791" t="array">IFERROR(INDEX(CSDA!D$1:D$500,MATCH("Trích giữ"&amp;PAYROLL!DC$2,CSDA!A$1:A$500&amp;CSDA!C$1:C$500,0)),0)</f>
        <v/>
      </c>
      <c r="DD791">
        <f ref="DD791" t="array">IFERROR(INDEX(CSDA!D$1:D$500,MATCH("Trích giữ"&amp;PAYROLL!DD$2,CSDA!A$1:A$500&amp;CSDA!C$1:C$500,0)),0)</f>
        <v/>
      </c>
      <c r="DE791">
        <f ref="DE791" t="array">IFERROR(INDEX(CSDA!D$1:D$500,MATCH("Trích giữ"&amp;PAYROLL!DE$2,CSDA!A$1:A$500&amp;CSDA!C$1:C$500,0)),0)</f>
        <v/>
      </c>
      <c r="DF791">
        <f>IFERROR(INDEX(CSDA!D$1:D$500,MATCH(PAYROLL!DF$2,CSDA!C$1:C$500,0)),0)</f>
        <v/>
      </c>
      <c r="DG791">
        <f ref="DG791" t="array">IFERROR(INDEX(CSDA!D$1:D$500,MATCH("Trích giữ"&amp;PAYROLL!DG$2,CSDA!A$1:A$500&amp;CSDA!C$1:C$500,0)),0)</f>
        <v/>
      </c>
      <c r="DH791">
        <f>ROUND(T791/26,0)</f>
        <v/>
      </c>
      <c r="DI791">
        <f ref="DI791" t="array">IFERROR(INDEX(CSDA!D$1:D$500,MATCH("Trích giữ"&amp;PAYROLL!DI$2,CSDA!A$1:A$500&amp;CSDA!C$1:C$500,0)),0)</f>
        <v/>
      </c>
      <c r="DJ791">
        <f>IF(U791=0,T791*21.5%-BL791,0)</f>
        <v/>
      </c>
      <c r="DK791">
        <f ref="DK791" t="array">IFERROR(INDEX(CSDA!D$1:D$500,MATCH("Trích giữ"&amp;PAYROLL!DK$2,CSDA!A$1:A$500&amp;CSDA!C$1:C$500,0)),0)</f>
        <v/>
      </c>
      <c r="DL791">
        <f>IFERROR(INDEX(CSDA!D$1:D$500,MATCH(PAYROLL!DL$2,CSDA!C$1:C$500,0))/12,0)</f>
        <v/>
      </c>
      <c r="DM791">
        <f>SUM(DB791:DL791)</f>
        <v/>
      </c>
      <c r="DN791">
        <f>IFERROR(INDEX(ADJ!$A$1:$BZ$1000,MATCH(PAYROLL!D791,ADJ!A$1:A$500,0),MATCH(PAYROLL!DN$2,ADJ!$2:$2,0)),0)</f>
        <v/>
      </c>
      <c r="DO791">
        <f>IFERROR(SUM(BP791,DM791:DN791,CX791:DA791)-DT791,0)</f>
        <v/>
      </c>
      <c r="DP791">
        <f ref="DP791" t="array">SUM(BW791*IFERROR(INDEX(CSDA!D$1:D$500,MATCH(BW$2,CSDA!C$1:C$500,0)),0)%,CX791*IFERROR(INDEX(CSDA!D$1:D$500,MATCH(CX$2,CSDA!C$1:C$500,0)),0)%,DA791*IFERROR(INDEX(CSDA!D$1:D$500,MATCH(DA$2,CSDA!C$1:C$500,0)),0)%,DB791*IFERROR(INDEX(CSDA!D$1:D$500,MATCH(DB$2,CSDA!C$1:C$500,0)),0)%,DF791*IFERROR(INDEX(CSDA!D$1:D$500,MATCH("Phí dịch vụ"&amp;PAYROLL!DF$2,CSDA!A$1:A$500&amp;CSDA!C$1:C$500,0)),0)%,DC791*IFERROR(INDEX(CSDA!D$1:D$500,MATCH("Phí dịch vụ"&amp;PAYROLL!DC$2,CSDA!A$1:A$500&amp;CSDA!C$1:C$500,0)),0)%,DH791*IFERROR(INDEX(CSDA!D$1:D$500,MATCH("Phí dịch vụ"&amp;PAYROLL!DH$2,CSDA!A$1:A$500&amp;CSDA!C$1:C$500,0)),0)%,DJ791*IFERROR(INDEX(CSDA!D$1:D$500,MATCH("Phí dịch vụ"&amp;PAYROLL!DJ$2,CSDA!A$1:A$500&amp;CSDA!C$1:C$500,0)),0)%,BN791*IFERROR(INDEX(CSDA!D$1:D$500,MATCH(BN$2,CSDA!C$1:C$500,0)),0)%)-BN791*7%</f>
        <v/>
      </c>
      <c r="DQ791">
        <f>IFERROR(INDEX(ADJ!$A$1:$BZ$1000,MATCH(PAYROLL!D791,ADJ!A$1:A$500,0),MATCH(PAYROLL!DQ$2,ADJ!$2:$2,0)),0)</f>
        <v/>
      </c>
      <c r="DR791">
        <f>IFERROR(INDEX(ADJ!$A$1:$BZ$1000,MATCH(PAYROLL!D791,ADJ!A$1:A$500,0),MATCH(PAYROLL!DR$2,ADJ!$2:$2,0)),0)</f>
        <v/>
      </c>
      <c r="DS791">
        <f>SUM(DP791:DR791)</f>
        <v/>
      </c>
      <c r="DT791">
        <f>EK791</f>
        <v/>
      </c>
      <c r="DU791">
        <f>SUM(DO791:DR791)</f>
        <v/>
      </c>
      <c r="DV791">
        <f>ROUND(DU791*0.1,0)</f>
        <v/>
      </c>
      <c r="DW791">
        <f>DU791+DV791</f>
        <v/>
      </c>
      <c r="DZ791">
        <f>IFERROR(INDEX(ADJ!$A$1:$BZ$1000,MATCH(PAYROLL!$D791,ADJ!A$1:A$500,0),MATCH(PAYROLL!DZ$2,ADJ!$2:$2,0)),0)</f>
        <v/>
      </c>
      <c r="EA791">
        <f>IFERROR(INDEX(ADJ!$A$1:$BZ$1000,MATCH(PAYROLL!$D791,ADJ!A$1:A$500,0),MATCH(PAYROLL!EA$2,ADJ!$2:$2,0)),0)</f>
        <v/>
      </c>
      <c r="EB791">
        <f>IFERROR(INDEX(ADJ!$A$1:$BZ$1000,MATCH(PAYROLL!$D791,ADJ!A$1:A$500,0),MATCH(PAYROLL!EB$2,ADJ!$2:$2,0)),0)</f>
        <v/>
      </c>
      <c r="EC791">
        <f>IFERROR(INDEX(ADJ!$A$1:$BZ$1000,MATCH(PAYROLL!$D791,ADJ!A$1:A$500,0),MATCH(PAYROLL!EC$2,ADJ!$2:$2,0)),0)</f>
        <v/>
      </c>
      <c r="ED791">
        <f>IFERROR(INDEX(ADJ!$A$1:$BZ$1000,MATCH(PAYROLL!$D791,ADJ!A$1:A$500,0),MATCH(PAYROLL!ED$2,ADJ!$2:$2,0)),0)</f>
        <v/>
      </c>
      <c r="EE791">
        <f>IFERROR(INDEX(ADJ!$A$1:$BZ$1000,MATCH(PAYROLL!$D791,ADJ!A$1:A$500,0),MATCH(PAYROLL!EE$2,ADJ!$2:$2,0)),0)</f>
        <v/>
      </c>
      <c r="EF791">
        <f>IFERROR(INDEX(ADJ!$A$1:$BZ$1000,MATCH(PAYROLL!$D791,ADJ!A$1:A$500,0),MATCH(PAYROLL!EF$2,ADJ!$2:$2,0)),0)</f>
        <v/>
      </c>
      <c r="EG791">
        <f>IFERROR(INDEX(ADJ!$A$1:$BZ$1000,MATCH(PAYROLL!$D791,ADJ!A$1:A$500,0),MATCH(PAYROLL!EG$2,ADJ!$2:$2,0)),0)</f>
        <v/>
      </c>
      <c r="EH791">
        <f>IFERROR(INDEX(ADJ!$A$1:$BZ$1000,MATCH(PAYROLL!$D791,ADJ!A$1:A$500,0),MATCH(PAYROLL!EH$2,ADJ!$2:$2,0)),0)</f>
        <v/>
      </c>
      <c r="EI791">
        <f>IFERROR(INDEX(ADJ!$A$1:$BZ$1000,MATCH(PAYROLL!D791,ADJ!A$1:A$500,0),MATCH(PAYROLL!EI$2,ADJ!$2:$2,0)),0)</f>
        <v/>
      </c>
      <c r="EJ791">
        <f>IFERROR(INDEX(ADJ!$A$1:$BZ$1000,MATCH(PAYROLL!$D791,ADJ!A$1:A$500,0),MATCH(PAYROLL!EJ$2,ADJ!$2:$2,0)),0)</f>
        <v/>
      </c>
      <c r="EK791">
        <f>SUM(DZ791:EJ791)</f>
        <v/>
      </c>
    </row>
    <row r="792">
      <c r="A792" t="n">
        <v>790</v>
      </c>
      <c r="B792" t="inlineStr">
        <is>
          <t>Bàn Văn Phia</t>
        </is>
      </c>
      <c r="D792" t="inlineStr">
        <is>
          <t>152975-01</t>
        </is>
      </c>
      <c r="S792">
        <f>IFERROR(INDEX(PIS!$A$1:$BZ$1000,MATCH($D792,PIS!C$1:C$500,0),MATCH("Lương CB tháng trước",PIS!$1:$1,0)),0)</f>
        <v/>
      </c>
      <c r="T792">
        <f>IFERROR(INDEX(PIS!$A$1:$BZ$1000,MATCH($D792,PIS!C$1:C$500,0),MATCH("Lương CB hiện tại",PIS!$1:$1,0)),0)</f>
        <v/>
      </c>
      <c r="U792">
        <f>IFERROR(INDEX(PIS!$A$1:$BZ$1000,MATCH($D792,PIS!C$1:C$500,0),MATCH("Lương đóng BHBB",PIS!$1:$1,0)),0)</f>
        <v/>
      </c>
      <c r="V792">
        <f>IFERROR(INDEX(PIS!$A$1:$BZ$1000,MATCH($D792,PIS!C$1:C$500,0),MATCH(V$2,PIS!$2:$2,0)),0)</f>
        <v/>
      </c>
      <c r="W792">
        <f>IFERROR(INDEX(PIS!$A$1:$BZ$1000,MATCH($D792,PIS!C$1:C$500,0),MATCH(W$2,PIS!$2:$2,0)),0)</f>
        <v/>
      </c>
      <c r="X792">
        <f>IFERROR(INDEX(PIS!$A$1:$BZ$1000,MATCH($D792,PIS!C$1:C$500,0),MATCH(X$2,PIS!$2:$2,0)),0)</f>
        <v/>
      </c>
      <c r="Y792">
        <f>IFERROR(INDEX(PIS!$A$1:$BZ$1000,MATCH($D792,PIS!C$1:C$500,0),MATCH(Y$2,PIS!$2:$2,0)),0)</f>
        <v/>
      </c>
      <c r="Z792">
        <f>IFERROR(INDEX(PIS!$A$1:$BZ$1000,MATCH($D792,PIS!C$1:C$500,0),MATCH(Z$2,PIS!$2:$2,0)),0)</f>
        <v/>
      </c>
      <c r="AA792">
        <f>IFERROR(INDEX(PIS!$A$1:$BZ$1000,MATCH($D792,PIS!C$1:C$500,0),MATCH(AA$2,PIS!$2:$2,0)),0)</f>
        <v/>
      </c>
      <c r="AB792">
        <f>IFERROR(INDEX(PIS!$A$1:$BZ$1000,MATCH($D792,PIS!C$1:C$500,0),MATCH(AB$2,PIS!$2:$2,0)),0)</f>
        <v/>
      </c>
      <c r="AC792">
        <f>SUM(V792:AB792)</f>
        <v/>
      </c>
      <c r="AD792">
        <f>IFERROR(INDEX(TIMESHEET!$A$1:$AI$5000,MATCH($D792,TIMESHEET!A$1:A$500,0),MATCH("T100",TIMESHEET!$2:$2,0))-2,0)</f>
        <v/>
      </c>
      <c r="AE792">
        <f>IFERROR(INDEX(TIMESHEET!$A$1:$AI$5000,MATCH($D792,TIMESHEET!A$1:A$500,0),MATCH("T202",TIMESHEET!$2:$2,0)),0)</f>
        <v/>
      </c>
      <c r="AF792">
        <f>IFERROR(INDEX(TIMESHEET!$A$1:$AI$5000,MATCH($D792,TIMESHEET!A$1:A$500,0),MATCH("T302",TIMESHEET!$2:$2,0)),0)</f>
        <v/>
      </c>
      <c r="AG792">
        <f>IFERROR(INDEX(TIMESHEET!$A$1:$AI$5000,MATCH($D792,TIMESHEET!A$1:A$500,0),MATCH("T406",TIMESHEET!$2:$2,0)),0)</f>
        <v/>
      </c>
      <c r="AH792">
        <f>AE792+AG792</f>
        <v/>
      </c>
      <c r="AI792">
        <f>IFERROR(INDEX(TIMESHEET!$A$1:$AI$5000,MATCH($D792,TIMESHEET!A$1:A$500,0),MATCH("T701",TIMESHEET!$2:$2,0)),0)</f>
        <v/>
      </c>
      <c r="AJ792">
        <f>IFERROR(INDEX(TIMESHEET!$A$1:$AI$5000,MATCH($D792,TIMESHEET!B$1:B$500,0),MATCH("T320",TIMESHEET!$2:$2,0)),0)</f>
        <v/>
      </c>
      <c r="AK792">
        <f>IFERROR(IF(LEFT(INDEX(PIS!O$1:O$500,MATCH(D792,PIS!C$1:C$500)),1)="M",T792/AD792*SUM(AE792:AG792),T792*AD792),0)</f>
        <v/>
      </c>
      <c r="AL792">
        <f>IFERROR(INDEX(ADJ!$A$1:$BZ$1000,MATCH(PAYROLL!D792,ADJ!A$1:A$500,0),MATCH(PAYROLL!AL$2,ADJ!$2:$2,0)),0)</f>
        <v/>
      </c>
      <c r="AM792">
        <f>SUM(AK792:AL792)</f>
        <v/>
      </c>
      <c r="AN792">
        <f>IFERROR(ROUND(V792/$AD792*$AH792,0),0)</f>
        <v/>
      </c>
      <c r="AO792">
        <f>IFERROR(ROUND(W792/$AD792*$AH792,0),0)</f>
        <v/>
      </c>
      <c r="AP792">
        <f>IFERROR(ROUND(X792/$AD792*$AE792,0),0)</f>
        <v/>
      </c>
      <c r="AQ792">
        <f>IFERROR(ROUND(Y792/$AD792*$AH792,0),0)</f>
        <v/>
      </c>
      <c r="AR792">
        <f>IFERROR(ROUND(Z792/$AD792*$AH792,0),0)</f>
        <v/>
      </c>
      <c r="AS792">
        <f>IFERROR(ROUND(AA792/$AD792*$AH792,0),0)</f>
        <v/>
      </c>
      <c r="AT792">
        <f>IFERROR(IF((AE792+AF792+AG792)&gt;13,AB792,ROUND(AB792/AD792*AH792,0)),0)</f>
        <v/>
      </c>
      <c r="AU792">
        <f>IFERROR(INDEX(ADJ!$A$1:$BZ$1000,MATCH(PAYROLL!D792,ADJ!A$1:A$500,0),MATCH(PAYROLL!AU$2,ADJ!$2:$2,0)),0)</f>
        <v/>
      </c>
      <c r="AV792">
        <f>ROUND(SUM(AN792:AU792),0)</f>
        <v/>
      </c>
      <c r="AW792">
        <f>IFERROR(INDEX(TIMESHEET!$A$1:$AI$5000,MATCH(PAYROLL!D792,TIMESHEET!A$1:A$500,0),MATCH("T620",TIMESHEET!$2:$2,0)),0)</f>
        <v/>
      </c>
      <c r="AX792">
        <f>IFERROR(INDEX(TIMESHEET!$A$1:$AI$5000,MATCH(PAYROLL!D792,TIMESHEET!A$1:A$500,0),MATCH("T601",TIMESHEET!$2:$2,0)),0)</f>
        <v/>
      </c>
      <c r="AY792">
        <f>IFERROR(INDEX(TIMESHEET!$A$1:$AI$5000,MATCH(PAYROLL!D792,TIMESHEET!A$1:A$500,0),MATCH("T602",TIMESHEET!$2:$2,0)),0)</f>
        <v/>
      </c>
      <c r="AZ792">
        <f>IFERROR(INDEX(TIMESHEET!$A$1:$AI$5000,MATCH(PAYROLL!D792,TIMESHEET!A$1:A$500,0),MATCH("T603",TIMESHEET!$2:$2,0)),0)</f>
        <v/>
      </c>
      <c r="BA792">
        <f>IFERROR(INDEX(TIMESHEET!$A$1:$AI$5000,MATCH(PAYROLL!D792,TIMESHEET!A$1:A$500,0),MATCH("T611",TIMESHEET!$2:$2,0)),0)</f>
        <v/>
      </c>
      <c r="BB792">
        <f>IFERROR(INDEX(TIMESHEET!$A$1:$AI$5000,MATCH(PAYROLL!D792,TIMESHEET!A$1:A$500,0),MATCH("T612",TIMESHEET!$2:$2,0)),0)</f>
        <v/>
      </c>
      <c r="BC792">
        <f>IFERROR(INDEX(TIMESHEET!$A$1:$AI$5000,MATCH(PAYROLL!D792,TIMESHEET!A$1:A$500,0),MATCH("T613",TIMESHEET!$2:$2,0)),0)</f>
        <v/>
      </c>
      <c r="BD792">
        <f>IFERROR(INDEX(TIMESHEET!$A$1:$AI$5000,MATCH(PAYROLL!D792,TIMESHEET!A$1:A$500,0),MATCH("T500",TIMESHEET!$2:$2,0)),0)</f>
        <v/>
      </c>
      <c r="BE792">
        <f>IFERROR(IF(LEFT(INDEX(PIS!O$1:O$500,MATCH(D792,PIS!C$1:C$500)),1)="M",T792/AD792/8*(AW792+AX792*1.5+AY792*2+AZ792*3+BA792*2.1+BB792*2.7+BC792*3.9+BD792*0.3),T792/8*(AW792+AX792*1.5+AY792*2+AZ792*3+BA792*2.1+BB792*2.7+BC792*3.9+BD792*0.3)),0)</f>
        <v/>
      </c>
      <c r="BF792">
        <f>IFERROR(INDEX(ADJ!$A$1:$BZ$1000,MATCH(PAYROLL!$D792,ADJ!A$1:A$500,0),MATCH(PAYROLL!BF$2,ADJ!$2:$2,0)),0)</f>
        <v/>
      </c>
      <c r="BG792">
        <f>IFERROR(INDEX(ADJ!$A$1:$BZ$1000,MATCH(PAYROLL!D792,ADJ!A$1:A$500,0),MATCH(PAYROLL!BG$2,ADJ!$2:$2,0)),0)</f>
        <v/>
      </c>
      <c r="BH792">
        <f>IFERROR(INDEX(ADJ!$A$1:$BZ$1000,MATCH(PAYROLL!D792,ADJ!A$1:A$500,0),MATCH(PAYROLL!BH$2,ADJ!$2:$2,0)),0)</f>
        <v/>
      </c>
      <c r="BI792">
        <f>IFERROR(INDEX(ADJ!$A$1:$BZ$1000,MATCH(PAYROLL!D792,ADJ!A$1:A$500,0),MATCH(PAYROLL!BI$2,ADJ!$2:$2,0)),0)</f>
        <v/>
      </c>
      <c r="BJ792">
        <f>IFERROR(INDEX(ADJ!$A$1:$BZ$1000,MATCH(PAYROLL!D792,ADJ!A$1:A$500,0),MATCH(PAYROLL!BJ$2,ADJ!$2:$2,0)),0)</f>
        <v/>
      </c>
      <c r="BK792">
        <f>SUM(BF792:BJ792)</f>
        <v/>
      </c>
      <c r="BL792">
        <f>IFERROR(INDEX(ADJ!$A$1:$BZ$1000,MATCH(PAYROLL!D792,ADJ!A$1:A$500,0),MATCH(PAYROLL!BL$2,ADJ!$2:$2,0)),0)</f>
        <v/>
      </c>
      <c r="BM792">
        <f>IFERROR(INDEX(ADJ!$A$1:$BZ$1000,MATCH(PAYROLL!D792,ADJ!A$1:A$500,0),MATCH(PAYROLL!BM$2,ADJ!$2:$2,0)),0)</f>
        <v/>
      </c>
      <c r="BN792">
        <f>IFERROR(INDEX(ADJ!$A$1:$BZ$1000,MATCH(PAYROLL!D792,ADJ!A$1:A$500,0),MATCH(PAYROLL!BN$2,ADJ!$2:$2,0)),0)</f>
        <v/>
      </c>
      <c r="BO792">
        <f>IFERROR(INDEX(ADJ!$A$1:$BZ$1000,MATCH(PAYROLL!D792,ADJ!A$1:A$500,0),MATCH(PAYROLL!BO$2,ADJ!$2:$2,0)),0)</f>
        <v/>
      </c>
      <c r="BP792">
        <f>SUM(AM792,AV792,BE792,BK792,BL792:BO792)</f>
        <v/>
      </c>
      <c r="BQ792">
        <f>BO792</f>
        <v/>
      </c>
      <c r="BR792">
        <f>IFERROR(ROUND(IF(LEFT(INDEX(PIS!O$1:O$500,MATCH(D792,PIS!C$1:C$500)),1)="D",T792/8*(BD792*0.3),IF(LEFT(INDEX(PIS!O$1:O$500,MATCH(D792,PIS!C$1:C$500)),1)="H",T792*($BD792*0.3),T792/$AD792/8*($BD792*0.3))),0),0)</f>
        <v/>
      </c>
      <c r="BS792">
        <f>IF(AP792&lt;1,0,MIN(AP792,730000))</f>
        <v/>
      </c>
      <c r="BT792">
        <f>IFERROR(ROUND((BE792-SUM(AW792:BC792)*T792/AD792/8),0)-BR792,0)</f>
        <v/>
      </c>
      <c r="BU792">
        <f>AO792</f>
        <v/>
      </c>
      <c r="BV792">
        <f>SUM(BQ792:BU792)</f>
        <v/>
      </c>
      <c r="BW792">
        <f>BP792-BV792</f>
        <v/>
      </c>
      <c r="BX792">
        <f>IFERROR(IF(RIGHT(INDEX(PIS!O$1:O$500,MATCH(D792,PIS!C$1:C$500)),5)="Gross",MIN(U792+V792,VLOOKUP("R700",TSC!B:C,2,0)*VLOOKUP("R101",TSC!B:C,2,0))*VLOOKUP("R701",TSC!B:C,2,0)%,0),0)</f>
        <v/>
      </c>
      <c r="BY792">
        <f>IFERROR(IF(RIGHT(INDEX(PIS!O$1:O$500,MATCH(D792,PIS!C$1:C$500)),5)="Gross",MIN(U792+V792,VLOOKUP("R700",TSC!B:C,2,0)*VLOOKUP("R101",TSC!B:C,2,0))*VLOOKUP("T704",TSC!B:C,2,0)%,0),0)</f>
        <v/>
      </c>
      <c r="BZ792">
        <f>IFERROR(IF(RIGHT(INDEX(PIS!O$1:O$500,MATCH(D792,PIS!C$1:C$500)),5)="Gross",MIN(U792+V792,VLOOKUP("R700",TSC!B:C,2,0)*VLOOKUP("1",TSC!F:G,2,0))*VLOOKUP("T705",TSC!B:C,2,0)%,0),0)</f>
        <v/>
      </c>
      <c r="CA792">
        <f>IFERROR(INDEX(ADJ!$A$1:$BZ$1000,MATCH(PAYROLL!D792,ADJ!A$1:A$500,0),MATCH(PAYROLL!CA$2,ADJ!$2:$2,0)),0)</f>
        <v/>
      </c>
      <c r="CB792">
        <f>IFERROR(INDEX(ADJ!$A$1:$BZ$1000,MATCH(PAYROLL!D792,ADJ!A$1:A$500,0),MATCH(PAYROLL!CB$2,ADJ!$2:$2,0)),0)</f>
        <v/>
      </c>
      <c r="CC792">
        <f>SUM(BX792:CB792)</f>
        <v/>
      </c>
      <c r="CD792">
        <f>IFERROR(INDEX(PIS!$A$1:$BZ$1000,MATCH(PAYROLL!D792,PIS!C$1:C$500,0),MATCH(PAYROLL!CD$1,PIS!$1:$1,0)),0)</f>
        <v/>
      </c>
      <c r="CE792">
        <f>IFERROR(IF(OR(INDEX(PIS!P$1:P$500,MATCH(D792,PIS!C$1:C$500,0))="LT2",INDEX(PIS!P$1:P$500,MATCH(D792,PIS!C$1:C$500,0))="P10"),0,SUM(CC792,CD792*VLOOKUP("R601",TSC!B:C,2,0),VLOOKUP("R602",TSC!B:C,2,0))),0)</f>
        <v/>
      </c>
      <c r="CF792">
        <f>MAX(BW792-CE792,0)</f>
        <v/>
      </c>
      <c r="CG792">
        <f>IFERROR(IF(OR(RIGHT(INDEX(PIS!P$1:P$500,MATCH(D792,PIS!C$1:C$500)),5)="P10",RIGHT(INDEX(PIS!P$1:P$500,MATCH(D792,PIS!C$1:C$500)),5)="CK"),0,IF(CF792&lt;=5000000,CF792*5%,IF(CF792&lt;=10000000,CF792*10%-250000,IF(CF792&lt;=18000000,CF792*15%-750000,IF(CF792&lt;=32000000,CF792*20%-1650000,IF(CF792&lt;=52000000,CF792*25%-3250000,IF(CF792&lt;=80000000,BH792*30%-5850000,CF792*35%-9850000))))))),0)</f>
        <v/>
      </c>
      <c r="CH792">
        <f>IFERROR(IF(OR(INDEX(PIS!P$1:P$500,MATCH(D792,PIS!C$1:C$500))="LT",INDEX(PIS!P$1:P$500,MATCH(D792,PIS!C$1:C$500))="CK"),0,IF(CF792&lt;2000000,0,CF792*10%)),0)</f>
        <v/>
      </c>
      <c r="CI792">
        <f>IFERROR(INDEX(ADJ!$A$1:$BZ$1000,MATCH(PAYROLL!D792,ADJ!A$1:A$500,0),MATCH(PAYROLL!CI$2,ADJ!$2:$2,0)),0)</f>
        <v/>
      </c>
      <c r="CJ792">
        <f>IFERROR(INDEX(ADJ!$A$1:$BZ$1000,MATCH(PAYROLL!D792,ADJ!A$1:A$500,0),MATCH(PAYROLL!CJ$2,ADJ!$2:$2,0)),0)</f>
        <v/>
      </c>
      <c r="CK792">
        <f>IFERROR(INDEX(ADJ!$A$1:$BZ$1000,MATCH(PAYROLL!D792,ADJ!A$1:A$500,0),MATCH(PAYROLL!CK$2,ADJ!$2:$2,0)),0)</f>
        <v/>
      </c>
      <c r="CL792">
        <f>SUM(CG792:CK792)</f>
        <v/>
      </c>
      <c r="CM792">
        <f>ROUND(SUM(CH792:CK792),0)</f>
        <v/>
      </c>
      <c r="CN792">
        <f>IFERROR(INDEX(CSDA!D$1:D$500,MATCH($CN$2,CSDA!C$1:C$500,0))*INDEX(PIS!V$1:V$500,MATCH(D792,PIS!C$1:C$500))+INDEX(ADJ!$A$1:$BZ$1000,MATCH(PAYROLL!D792,ADJ!A$1:A$500,0),MATCH(PAYROLL!CN$2,ADJ!$2:$2,0)),0)</f>
        <v/>
      </c>
      <c r="CO792">
        <f>IFERROR(INDEX(ADJ!$A$1:$BZ$1000,MATCH(PAYROLL!D792,ADJ!A$1:A$500,0),MATCH(PAYROLL!CO$2,ADJ!$2:$2,0)),0)</f>
        <v/>
      </c>
      <c r="CP792">
        <f>IFERROR(INDEX(ADJ!$A$1:$BZ$1000,MATCH(PAYROLL!D792,ADJ!A$1:A$500,0),MATCH(PAYROLL!CP$2,ADJ!$2:$2,0)),0)</f>
        <v/>
      </c>
      <c r="CQ792">
        <f>BP792-CL792-CI792-CM792-CN792-CO792-CP792-CC792</f>
        <v/>
      </c>
      <c r="CR792">
        <f>IFERROR(IF(RIGHT(INDEX(PIS!O$1:O$500,MATCH(D792,PIS!C$1:C$500,0)),5)="Gross",MIN(U792+V792,VLOOKUP("R700",TSC!B:C,2,0)*VLOOKUP("R101",TSC!B:C,2,0))*(VLOOKUP("T711",TSC!B:C,2,0)+VLOOKUP("T712",TSC!B:C,2,0))%,MIN(T792+V792,VLOOKUP("R700",TSC!B:C,2,0)*VLOOKUP("R101",TSC!B:C,2,0))*(VLOOKUP("T711",TSC!B:C,2,0)+VLOOKUP("T712",TSC!B:C,2,0)+VLOOKUP("R701",TSC!B:C,2,0))%),0)</f>
        <v/>
      </c>
      <c r="CS792">
        <f>IFERROR(IF(RIGHT(INDEX(PIS!O$1:O$500,MATCH(D792,PIS!C$1:C$500,0)),5)="Gross",MIN(U792+V792,VLOOKUP("R700",TSC!B:C,2,0)*VLOOKUP("R101",TSC!B:C,2,0))*(VLOOKUP("T714",TSC!B:C,2,0))%,MIN(T792+V792,VLOOKUP("R700",TSC!B:C,2,0)*VLOOKUP("R101",TSC!B:C,2,0))*(VLOOKUP("T704",TSC!B:C,2,0)+VLOOKUP("T714",TSC!B:C,2,0))%),0)</f>
        <v/>
      </c>
      <c r="CT792">
        <f>IFERROR(IF(RIGHT(INDEX(PIS!O$1:O$500,MATCH(D792,PIS!C$1:C$500,0)),5)="Gross",MIN(U792+V792,VLOOKUP("R700",TSC!B:C,2,0)*VLOOKUP("R101",TSC!B:C,2,0))*VLOOKUP("T705",TSC!B:C,2,0)%,MIN(T792+V792,VLOOKUP("R700",TSC!B:C,2,0)*VLOOKUP("R101",TSC!B:C,2,0))*VLOOKUP("T705",TSC!B:C,2,0)%),0)</f>
        <v/>
      </c>
      <c r="CU792">
        <f>IFERROR(IF(RIGHT(INDEX(PIS!O$1:O$500,MATCH(D792,PIS!C$1:C$500,0)),5)="Gross",MIN(U792+V792,VLOOKUP("R700",TSC!B:C,2,0)*VLOOKUP("R101",TSC!B:C,2,0))*(VLOOKUP("T713",TSC!B:C,2,0))%,MIN(T792+V792,VLOOKUP("R700",TSC!B:C,2,0)*VLOOKUP("R101",TSC!B:C,2,0))*(VLOOKUP("T713",TSC!B:C,2,0))%),0)</f>
        <v/>
      </c>
      <c r="CV792">
        <f>IFERROR(INDEX(ADJ!$A$1:$BZ$1000,MATCH(PAYROLL!D792,ADJ!A$1:A$500,0),MATCH(PAYROLL!CV$2,ADJ!$2:$2,0)),0)</f>
        <v/>
      </c>
      <c r="CW792">
        <f>IFERROR(INDEX(ADJ!$A$1:$BZ$1000,MATCH(PAYROLL!D792,ADJ!A$1:A$500,0),MATCH(PAYROLL!CW$2,ADJ!$2:$2,0)),0)</f>
        <v/>
      </c>
      <c r="CX792">
        <f>SUM(CR792:CW792)</f>
        <v/>
      </c>
      <c r="CY792">
        <f>ROUND(IF(CR792&gt;0,T792+V792*VLOOKUP("R202",TSC!$B$1:$C$500,2,0),0),0)</f>
        <v/>
      </c>
      <c r="CZ792">
        <f>IFERROR(INDEX(CSDA!D$1:D$500,MATCH($CZ$2,CSDA!C$1:C$500,0)),0)</f>
        <v/>
      </c>
      <c r="DA792">
        <f>ROUND(T792*0.7%,0)</f>
        <v/>
      </c>
      <c r="DB792">
        <f>ROUND(T792/12,0)</f>
        <v/>
      </c>
      <c r="DC792">
        <f ref="DC792" t="array">IFERROR(INDEX(CSDA!D$1:D$500,MATCH("Trích giữ"&amp;PAYROLL!DC$2,CSDA!A$1:A$500&amp;CSDA!C$1:C$500,0)),0)</f>
        <v/>
      </c>
      <c r="DD792">
        <f ref="DD792" t="array">IFERROR(INDEX(CSDA!D$1:D$500,MATCH("Trích giữ"&amp;PAYROLL!DD$2,CSDA!A$1:A$500&amp;CSDA!C$1:C$500,0)),0)</f>
        <v/>
      </c>
      <c r="DE792">
        <f ref="DE792" t="array">IFERROR(INDEX(CSDA!D$1:D$500,MATCH("Trích giữ"&amp;PAYROLL!DE$2,CSDA!A$1:A$500&amp;CSDA!C$1:C$500,0)),0)</f>
        <v/>
      </c>
      <c r="DF792">
        <f>IFERROR(INDEX(CSDA!D$1:D$500,MATCH(PAYROLL!DF$2,CSDA!C$1:C$500,0)),0)</f>
        <v/>
      </c>
      <c r="DG792">
        <f ref="DG792" t="array">IFERROR(INDEX(CSDA!D$1:D$500,MATCH("Trích giữ"&amp;PAYROLL!DG$2,CSDA!A$1:A$500&amp;CSDA!C$1:C$500,0)),0)</f>
        <v/>
      </c>
      <c r="DH792">
        <f>ROUND(T792/26,0)</f>
        <v/>
      </c>
      <c r="DI792">
        <f ref="DI792" t="array">IFERROR(INDEX(CSDA!D$1:D$500,MATCH("Trích giữ"&amp;PAYROLL!DI$2,CSDA!A$1:A$500&amp;CSDA!C$1:C$500,0)),0)</f>
        <v/>
      </c>
      <c r="DJ792">
        <f>IF(U792=0,T792*21.5%-BL792,0)</f>
        <v/>
      </c>
      <c r="DK792">
        <f ref="DK792" t="array">IFERROR(INDEX(CSDA!D$1:D$500,MATCH("Trích giữ"&amp;PAYROLL!DK$2,CSDA!A$1:A$500&amp;CSDA!C$1:C$500,0)),0)</f>
        <v/>
      </c>
      <c r="DL792">
        <f>IFERROR(INDEX(CSDA!D$1:D$500,MATCH(PAYROLL!DL$2,CSDA!C$1:C$500,0))/12,0)</f>
        <v/>
      </c>
      <c r="DM792">
        <f>SUM(DB792:DL792)</f>
        <v/>
      </c>
      <c r="DN792">
        <f>IFERROR(INDEX(ADJ!$A$1:$BZ$1000,MATCH(PAYROLL!D792,ADJ!A$1:A$500,0),MATCH(PAYROLL!DN$2,ADJ!$2:$2,0)),0)</f>
        <v/>
      </c>
      <c r="DO792">
        <f>IFERROR(SUM(BP792,DM792:DN792,CX792:DA792)-DT792,0)</f>
        <v/>
      </c>
      <c r="DP792">
        <f ref="DP792" t="array">SUM(BW792*IFERROR(INDEX(CSDA!D$1:D$500,MATCH(BW$2,CSDA!C$1:C$500,0)),0)%,CX792*IFERROR(INDEX(CSDA!D$1:D$500,MATCH(CX$2,CSDA!C$1:C$500,0)),0)%,DA792*IFERROR(INDEX(CSDA!D$1:D$500,MATCH(DA$2,CSDA!C$1:C$500,0)),0)%,DB792*IFERROR(INDEX(CSDA!D$1:D$500,MATCH(DB$2,CSDA!C$1:C$500,0)),0)%,DF792*IFERROR(INDEX(CSDA!D$1:D$500,MATCH("Phí dịch vụ"&amp;PAYROLL!DF$2,CSDA!A$1:A$500&amp;CSDA!C$1:C$500,0)),0)%,DC792*IFERROR(INDEX(CSDA!D$1:D$500,MATCH("Phí dịch vụ"&amp;PAYROLL!DC$2,CSDA!A$1:A$500&amp;CSDA!C$1:C$500,0)),0)%,DH792*IFERROR(INDEX(CSDA!D$1:D$500,MATCH("Phí dịch vụ"&amp;PAYROLL!DH$2,CSDA!A$1:A$500&amp;CSDA!C$1:C$500,0)),0)%,DJ792*IFERROR(INDEX(CSDA!D$1:D$500,MATCH("Phí dịch vụ"&amp;PAYROLL!DJ$2,CSDA!A$1:A$500&amp;CSDA!C$1:C$500,0)),0)%,BN792*IFERROR(INDEX(CSDA!D$1:D$500,MATCH(BN$2,CSDA!C$1:C$500,0)),0)%)-BN792*7%</f>
        <v/>
      </c>
      <c r="DQ792">
        <f>IFERROR(INDEX(ADJ!$A$1:$BZ$1000,MATCH(PAYROLL!D792,ADJ!A$1:A$500,0),MATCH(PAYROLL!DQ$2,ADJ!$2:$2,0)),0)</f>
        <v/>
      </c>
      <c r="DR792">
        <f>IFERROR(INDEX(ADJ!$A$1:$BZ$1000,MATCH(PAYROLL!D792,ADJ!A$1:A$500,0),MATCH(PAYROLL!DR$2,ADJ!$2:$2,0)),0)</f>
        <v/>
      </c>
      <c r="DS792">
        <f>SUM(DP792:DR792)</f>
        <v/>
      </c>
      <c r="DT792">
        <f>EK792</f>
        <v/>
      </c>
      <c r="DU792">
        <f>SUM(DO792:DR792)</f>
        <v/>
      </c>
      <c r="DV792">
        <f>ROUND(DU792*0.1,0)</f>
        <v/>
      </c>
      <c r="DW792">
        <f>DU792+DV792</f>
        <v/>
      </c>
      <c r="DZ792">
        <f>IFERROR(INDEX(ADJ!$A$1:$BZ$1000,MATCH(PAYROLL!$D792,ADJ!A$1:A$500,0),MATCH(PAYROLL!DZ$2,ADJ!$2:$2,0)),0)</f>
        <v/>
      </c>
      <c r="EA792">
        <f>IFERROR(INDEX(ADJ!$A$1:$BZ$1000,MATCH(PAYROLL!$D792,ADJ!A$1:A$500,0),MATCH(PAYROLL!EA$2,ADJ!$2:$2,0)),0)</f>
        <v/>
      </c>
      <c r="EB792">
        <f>IFERROR(INDEX(ADJ!$A$1:$BZ$1000,MATCH(PAYROLL!$D792,ADJ!A$1:A$500,0),MATCH(PAYROLL!EB$2,ADJ!$2:$2,0)),0)</f>
        <v/>
      </c>
      <c r="EC792">
        <f>IFERROR(INDEX(ADJ!$A$1:$BZ$1000,MATCH(PAYROLL!$D792,ADJ!A$1:A$500,0),MATCH(PAYROLL!EC$2,ADJ!$2:$2,0)),0)</f>
        <v/>
      </c>
      <c r="ED792">
        <f>IFERROR(INDEX(ADJ!$A$1:$BZ$1000,MATCH(PAYROLL!$D792,ADJ!A$1:A$500,0),MATCH(PAYROLL!ED$2,ADJ!$2:$2,0)),0)</f>
        <v/>
      </c>
      <c r="EE792">
        <f>IFERROR(INDEX(ADJ!$A$1:$BZ$1000,MATCH(PAYROLL!$D792,ADJ!A$1:A$500,0),MATCH(PAYROLL!EE$2,ADJ!$2:$2,0)),0)</f>
        <v/>
      </c>
      <c r="EF792">
        <f>IFERROR(INDEX(ADJ!$A$1:$BZ$1000,MATCH(PAYROLL!$D792,ADJ!A$1:A$500,0),MATCH(PAYROLL!EF$2,ADJ!$2:$2,0)),0)</f>
        <v/>
      </c>
      <c r="EG792">
        <f>IFERROR(INDEX(ADJ!$A$1:$BZ$1000,MATCH(PAYROLL!$D792,ADJ!A$1:A$500,0),MATCH(PAYROLL!EG$2,ADJ!$2:$2,0)),0)</f>
        <v/>
      </c>
      <c r="EH792">
        <f>IFERROR(INDEX(ADJ!$A$1:$BZ$1000,MATCH(PAYROLL!$D792,ADJ!A$1:A$500,0),MATCH(PAYROLL!EH$2,ADJ!$2:$2,0)),0)</f>
        <v/>
      </c>
      <c r="EI792">
        <f>IFERROR(INDEX(ADJ!$A$1:$BZ$1000,MATCH(PAYROLL!D792,ADJ!A$1:A$500,0),MATCH(PAYROLL!EI$2,ADJ!$2:$2,0)),0)</f>
        <v/>
      </c>
      <c r="EJ792">
        <f>IFERROR(INDEX(ADJ!$A$1:$BZ$1000,MATCH(PAYROLL!$D792,ADJ!A$1:A$500,0),MATCH(PAYROLL!EJ$2,ADJ!$2:$2,0)),0)</f>
        <v/>
      </c>
      <c r="EK792">
        <f>SUM(DZ792:EJ792)</f>
        <v/>
      </c>
    </row>
    <row r="793">
      <c r="A793" t="n">
        <v>791</v>
      </c>
      <c r="B793" t="inlineStr">
        <is>
          <t>Vàng A Của</t>
        </is>
      </c>
      <c r="D793" t="inlineStr">
        <is>
          <t>139152-03</t>
        </is>
      </c>
      <c r="S793">
        <f>IFERROR(INDEX(PIS!$A$1:$BZ$1000,MATCH($D793,PIS!C$1:C$500,0),MATCH("Lương CB tháng trước",PIS!$1:$1,0)),0)</f>
        <v/>
      </c>
      <c r="T793">
        <f>IFERROR(INDEX(PIS!$A$1:$BZ$1000,MATCH($D793,PIS!C$1:C$500,0),MATCH("Lương CB hiện tại",PIS!$1:$1,0)),0)</f>
        <v/>
      </c>
      <c r="U793">
        <f>IFERROR(INDEX(PIS!$A$1:$BZ$1000,MATCH($D793,PIS!C$1:C$500,0),MATCH("Lương đóng BHBB",PIS!$1:$1,0)),0)</f>
        <v/>
      </c>
      <c r="V793">
        <f>IFERROR(INDEX(PIS!$A$1:$BZ$1000,MATCH($D793,PIS!C$1:C$500,0),MATCH(V$2,PIS!$2:$2,0)),0)</f>
        <v/>
      </c>
      <c r="W793">
        <f>IFERROR(INDEX(PIS!$A$1:$BZ$1000,MATCH($D793,PIS!C$1:C$500,0),MATCH(W$2,PIS!$2:$2,0)),0)</f>
        <v/>
      </c>
      <c r="X793">
        <f>IFERROR(INDEX(PIS!$A$1:$BZ$1000,MATCH($D793,PIS!C$1:C$500,0),MATCH(X$2,PIS!$2:$2,0)),0)</f>
        <v/>
      </c>
      <c r="Y793">
        <f>IFERROR(INDEX(PIS!$A$1:$BZ$1000,MATCH($D793,PIS!C$1:C$500,0),MATCH(Y$2,PIS!$2:$2,0)),0)</f>
        <v/>
      </c>
      <c r="Z793">
        <f>IFERROR(INDEX(PIS!$A$1:$BZ$1000,MATCH($D793,PIS!C$1:C$500,0),MATCH(Z$2,PIS!$2:$2,0)),0)</f>
        <v/>
      </c>
      <c r="AA793">
        <f>IFERROR(INDEX(PIS!$A$1:$BZ$1000,MATCH($D793,PIS!C$1:C$500,0),MATCH(AA$2,PIS!$2:$2,0)),0)</f>
        <v/>
      </c>
      <c r="AB793">
        <f>IFERROR(INDEX(PIS!$A$1:$BZ$1000,MATCH($D793,PIS!C$1:C$500,0),MATCH(AB$2,PIS!$2:$2,0)),0)</f>
        <v/>
      </c>
      <c r="AC793">
        <f>SUM(V793:AB793)</f>
        <v/>
      </c>
      <c r="AD793">
        <f>IFERROR(INDEX(TIMESHEET!$A$1:$AI$5000,MATCH($D793,TIMESHEET!A$1:A$500,0),MATCH("T100",TIMESHEET!$2:$2,0))-2,0)</f>
        <v/>
      </c>
      <c r="AE793">
        <f>IFERROR(INDEX(TIMESHEET!$A$1:$AI$5000,MATCH($D793,TIMESHEET!A$1:A$500,0),MATCH("T202",TIMESHEET!$2:$2,0)),0)</f>
        <v/>
      </c>
      <c r="AF793">
        <f>IFERROR(INDEX(TIMESHEET!$A$1:$AI$5000,MATCH($D793,TIMESHEET!A$1:A$500,0),MATCH("T302",TIMESHEET!$2:$2,0)),0)</f>
        <v/>
      </c>
      <c r="AG793">
        <f>IFERROR(INDEX(TIMESHEET!$A$1:$AI$5000,MATCH($D793,TIMESHEET!A$1:A$500,0),MATCH("T406",TIMESHEET!$2:$2,0)),0)</f>
        <v/>
      </c>
      <c r="AH793">
        <f>AE793+AG793</f>
        <v/>
      </c>
      <c r="AI793">
        <f>IFERROR(INDEX(TIMESHEET!$A$1:$AI$5000,MATCH($D793,TIMESHEET!A$1:A$500,0),MATCH("T701",TIMESHEET!$2:$2,0)),0)</f>
        <v/>
      </c>
      <c r="AJ793">
        <f>IFERROR(INDEX(TIMESHEET!$A$1:$AI$5000,MATCH($D793,TIMESHEET!B$1:B$500,0),MATCH("T320",TIMESHEET!$2:$2,0)),0)</f>
        <v/>
      </c>
      <c r="AK793">
        <f>IFERROR(IF(LEFT(INDEX(PIS!O$1:O$500,MATCH(D793,PIS!C$1:C$500)),1)="M",T793/AD793*SUM(AE793:AG793),T793*AD793),0)</f>
        <v/>
      </c>
      <c r="AL793">
        <f>IFERROR(INDEX(ADJ!$A$1:$BZ$1000,MATCH(PAYROLL!D793,ADJ!A$1:A$500,0),MATCH(PAYROLL!AL$2,ADJ!$2:$2,0)),0)</f>
        <v/>
      </c>
      <c r="AM793">
        <f>SUM(AK793:AL793)</f>
        <v/>
      </c>
      <c r="AN793">
        <f>IFERROR(ROUND(V793/$AD793*$AH793,0),0)</f>
        <v/>
      </c>
      <c r="AO793">
        <f>IFERROR(ROUND(W793/$AD793*$AH793,0),0)</f>
        <v/>
      </c>
      <c r="AP793">
        <f>IFERROR(ROUND(X793/$AD793*$AE793,0),0)</f>
        <v/>
      </c>
      <c r="AQ793">
        <f>IFERROR(ROUND(Y793/$AD793*$AH793,0),0)</f>
        <v/>
      </c>
      <c r="AR793">
        <f>IFERROR(ROUND(Z793/$AD793*$AH793,0),0)</f>
        <v/>
      </c>
      <c r="AS793">
        <f>IFERROR(ROUND(AA793/$AD793*$AH793,0),0)</f>
        <v/>
      </c>
      <c r="AT793">
        <f>IFERROR(IF((AE793+AF793+AG793)&gt;13,AB793,ROUND(AB793/AD793*AH793,0)),0)</f>
        <v/>
      </c>
      <c r="AU793">
        <f>IFERROR(INDEX(ADJ!$A$1:$BZ$1000,MATCH(PAYROLL!D793,ADJ!A$1:A$500,0),MATCH(PAYROLL!AU$2,ADJ!$2:$2,0)),0)</f>
        <v/>
      </c>
      <c r="AV793">
        <f>ROUND(SUM(AN793:AU793),0)</f>
        <v/>
      </c>
      <c r="AW793">
        <f>IFERROR(INDEX(TIMESHEET!$A$1:$AI$5000,MATCH(PAYROLL!D793,TIMESHEET!A$1:A$500,0),MATCH("T620",TIMESHEET!$2:$2,0)),0)</f>
        <v/>
      </c>
      <c r="AX793">
        <f>IFERROR(INDEX(TIMESHEET!$A$1:$AI$5000,MATCH(PAYROLL!D793,TIMESHEET!A$1:A$500,0),MATCH("T601",TIMESHEET!$2:$2,0)),0)</f>
        <v/>
      </c>
      <c r="AY793">
        <f>IFERROR(INDEX(TIMESHEET!$A$1:$AI$5000,MATCH(PAYROLL!D793,TIMESHEET!A$1:A$500,0),MATCH("T602",TIMESHEET!$2:$2,0)),0)</f>
        <v/>
      </c>
      <c r="AZ793">
        <f>IFERROR(INDEX(TIMESHEET!$A$1:$AI$5000,MATCH(PAYROLL!D793,TIMESHEET!A$1:A$500,0),MATCH("T603",TIMESHEET!$2:$2,0)),0)</f>
        <v/>
      </c>
      <c r="BA793">
        <f>IFERROR(INDEX(TIMESHEET!$A$1:$AI$5000,MATCH(PAYROLL!D793,TIMESHEET!A$1:A$500,0),MATCH("T611",TIMESHEET!$2:$2,0)),0)</f>
        <v/>
      </c>
      <c r="BB793">
        <f>IFERROR(INDEX(TIMESHEET!$A$1:$AI$5000,MATCH(PAYROLL!D793,TIMESHEET!A$1:A$500,0),MATCH("T612",TIMESHEET!$2:$2,0)),0)</f>
        <v/>
      </c>
      <c r="BC793">
        <f>IFERROR(INDEX(TIMESHEET!$A$1:$AI$5000,MATCH(PAYROLL!D793,TIMESHEET!A$1:A$500,0),MATCH("T613",TIMESHEET!$2:$2,0)),0)</f>
        <v/>
      </c>
      <c r="BD793">
        <f>IFERROR(INDEX(TIMESHEET!$A$1:$AI$5000,MATCH(PAYROLL!D793,TIMESHEET!A$1:A$500,0),MATCH("T500",TIMESHEET!$2:$2,0)),0)</f>
        <v/>
      </c>
      <c r="BE793">
        <f>IFERROR(IF(LEFT(INDEX(PIS!O$1:O$500,MATCH(D793,PIS!C$1:C$500)),1)="M",T793/AD793/8*(AW793+AX793*1.5+AY793*2+AZ793*3+BA793*2.1+BB793*2.7+BC793*3.9+BD793*0.3),T793/8*(AW793+AX793*1.5+AY793*2+AZ793*3+BA793*2.1+BB793*2.7+BC793*3.9+BD793*0.3)),0)</f>
        <v/>
      </c>
      <c r="BF793">
        <f>IFERROR(INDEX(ADJ!$A$1:$BZ$1000,MATCH(PAYROLL!$D793,ADJ!A$1:A$500,0),MATCH(PAYROLL!BF$2,ADJ!$2:$2,0)),0)</f>
        <v/>
      </c>
      <c r="BG793">
        <f>IFERROR(INDEX(ADJ!$A$1:$BZ$1000,MATCH(PAYROLL!D793,ADJ!A$1:A$500,0),MATCH(PAYROLL!BG$2,ADJ!$2:$2,0)),0)</f>
        <v/>
      </c>
      <c r="BH793">
        <f>IFERROR(INDEX(ADJ!$A$1:$BZ$1000,MATCH(PAYROLL!D793,ADJ!A$1:A$500,0),MATCH(PAYROLL!BH$2,ADJ!$2:$2,0)),0)</f>
        <v/>
      </c>
      <c r="BI793">
        <f>IFERROR(INDEX(ADJ!$A$1:$BZ$1000,MATCH(PAYROLL!D793,ADJ!A$1:A$500,0),MATCH(PAYROLL!BI$2,ADJ!$2:$2,0)),0)</f>
        <v/>
      </c>
      <c r="BJ793">
        <f>IFERROR(INDEX(ADJ!$A$1:$BZ$1000,MATCH(PAYROLL!D793,ADJ!A$1:A$500,0),MATCH(PAYROLL!BJ$2,ADJ!$2:$2,0)),0)</f>
        <v/>
      </c>
      <c r="BK793">
        <f>SUM(BF793:BJ793)</f>
        <v/>
      </c>
      <c r="BL793">
        <f>IFERROR(INDEX(ADJ!$A$1:$BZ$1000,MATCH(PAYROLL!D793,ADJ!A$1:A$500,0),MATCH(PAYROLL!BL$2,ADJ!$2:$2,0)),0)</f>
        <v/>
      </c>
      <c r="BM793">
        <f>IFERROR(INDEX(ADJ!$A$1:$BZ$1000,MATCH(PAYROLL!D793,ADJ!A$1:A$500,0),MATCH(PAYROLL!BM$2,ADJ!$2:$2,0)),0)</f>
        <v/>
      </c>
      <c r="BN793">
        <f>IFERROR(INDEX(ADJ!$A$1:$BZ$1000,MATCH(PAYROLL!D793,ADJ!A$1:A$500,0),MATCH(PAYROLL!BN$2,ADJ!$2:$2,0)),0)</f>
        <v/>
      </c>
      <c r="BO793">
        <f>IFERROR(INDEX(ADJ!$A$1:$BZ$1000,MATCH(PAYROLL!D793,ADJ!A$1:A$500,0),MATCH(PAYROLL!BO$2,ADJ!$2:$2,0)),0)</f>
        <v/>
      </c>
      <c r="BP793">
        <f>SUM(AM793,AV793,BE793,BK793,BL793:BO793)</f>
        <v/>
      </c>
      <c r="BQ793">
        <f>BO793</f>
        <v/>
      </c>
      <c r="BR793">
        <f>IFERROR(ROUND(IF(LEFT(INDEX(PIS!O$1:O$500,MATCH(D793,PIS!C$1:C$500)),1)="D",T793/8*(BD793*0.3),IF(LEFT(INDEX(PIS!O$1:O$500,MATCH(D793,PIS!C$1:C$500)),1)="H",T793*($BD793*0.3),T793/$AD793/8*($BD793*0.3))),0),0)</f>
        <v/>
      </c>
      <c r="BS793">
        <f>IF(AP793&lt;1,0,MIN(AP793,730000))</f>
        <v/>
      </c>
      <c r="BT793">
        <f>IFERROR(ROUND((BE793-SUM(AW793:BC793)*T793/AD793/8),0)-BR793,0)</f>
        <v/>
      </c>
      <c r="BU793">
        <f>AO793</f>
        <v/>
      </c>
      <c r="BV793">
        <f>SUM(BQ793:BU793)</f>
        <v/>
      </c>
      <c r="BW793">
        <f>BP793-BV793</f>
        <v/>
      </c>
      <c r="BX793">
        <f>IFERROR(IF(RIGHT(INDEX(PIS!O$1:O$500,MATCH(D793,PIS!C$1:C$500)),5)="Gross",MIN(U793+V793,VLOOKUP("R700",TSC!B:C,2,0)*VLOOKUP("R101",TSC!B:C,2,0))*VLOOKUP("R701",TSC!B:C,2,0)%,0),0)</f>
        <v/>
      </c>
      <c r="BY793">
        <f>IFERROR(IF(RIGHT(INDEX(PIS!O$1:O$500,MATCH(D793,PIS!C$1:C$500)),5)="Gross",MIN(U793+V793,VLOOKUP("R700",TSC!B:C,2,0)*VLOOKUP("R101",TSC!B:C,2,0))*VLOOKUP("T704",TSC!B:C,2,0)%,0),0)</f>
        <v/>
      </c>
      <c r="BZ793">
        <f>IFERROR(IF(RIGHT(INDEX(PIS!O$1:O$500,MATCH(D793,PIS!C$1:C$500)),5)="Gross",MIN(U793+V793,VLOOKUP("R700",TSC!B:C,2,0)*VLOOKUP("1",TSC!F:G,2,0))*VLOOKUP("T705",TSC!B:C,2,0)%,0),0)</f>
        <v/>
      </c>
      <c r="CA793">
        <f>IFERROR(INDEX(ADJ!$A$1:$BZ$1000,MATCH(PAYROLL!D793,ADJ!A$1:A$500,0),MATCH(PAYROLL!CA$2,ADJ!$2:$2,0)),0)</f>
        <v/>
      </c>
      <c r="CB793">
        <f>IFERROR(INDEX(ADJ!$A$1:$BZ$1000,MATCH(PAYROLL!D793,ADJ!A$1:A$500,0),MATCH(PAYROLL!CB$2,ADJ!$2:$2,0)),0)</f>
        <v/>
      </c>
      <c r="CC793">
        <f>SUM(BX793:CB793)</f>
        <v/>
      </c>
      <c r="CD793">
        <f>IFERROR(INDEX(PIS!$A$1:$BZ$1000,MATCH(PAYROLL!D793,PIS!C$1:C$500,0),MATCH(PAYROLL!CD$1,PIS!$1:$1,0)),0)</f>
        <v/>
      </c>
      <c r="CE793">
        <f>IFERROR(IF(OR(INDEX(PIS!P$1:P$500,MATCH(D793,PIS!C$1:C$500,0))="LT2",INDEX(PIS!P$1:P$500,MATCH(D793,PIS!C$1:C$500,0))="P10"),0,SUM(CC793,CD793*VLOOKUP("R601",TSC!B:C,2,0),VLOOKUP("R602",TSC!B:C,2,0))),0)</f>
        <v/>
      </c>
      <c r="CF793">
        <f>MAX(BW793-CE793,0)</f>
        <v/>
      </c>
      <c r="CG793">
        <f>IFERROR(IF(OR(RIGHT(INDEX(PIS!P$1:P$500,MATCH(D793,PIS!C$1:C$500)),5)="P10",RIGHT(INDEX(PIS!P$1:P$500,MATCH(D793,PIS!C$1:C$500)),5)="CK"),0,IF(CF793&lt;=5000000,CF793*5%,IF(CF793&lt;=10000000,CF793*10%-250000,IF(CF793&lt;=18000000,CF793*15%-750000,IF(CF793&lt;=32000000,CF793*20%-1650000,IF(CF793&lt;=52000000,CF793*25%-3250000,IF(CF793&lt;=80000000,BH793*30%-5850000,CF793*35%-9850000))))))),0)</f>
        <v/>
      </c>
      <c r="CH793">
        <f>IFERROR(IF(OR(INDEX(PIS!P$1:P$500,MATCH(D793,PIS!C$1:C$500))="LT",INDEX(PIS!P$1:P$500,MATCH(D793,PIS!C$1:C$500))="CK"),0,IF(CF793&lt;2000000,0,CF793*10%)),0)</f>
        <v/>
      </c>
      <c r="CI793">
        <f>IFERROR(INDEX(ADJ!$A$1:$BZ$1000,MATCH(PAYROLL!D793,ADJ!A$1:A$500,0),MATCH(PAYROLL!CI$2,ADJ!$2:$2,0)),0)</f>
        <v/>
      </c>
      <c r="CJ793">
        <f>IFERROR(INDEX(ADJ!$A$1:$BZ$1000,MATCH(PAYROLL!D793,ADJ!A$1:A$500,0),MATCH(PAYROLL!CJ$2,ADJ!$2:$2,0)),0)</f>
        <v/>
      </c>
      <c r="CK793">
        <f>IFERROR(INDEX(ADJ!$A$1:$BZ$1000,MATCH(PAYROLL!D793,ADJ!A$1:A$500,0),MATCH(PAYROLL!CK$2,ADJ!$2:$2,0)),0)</f>
        <v/>
      </c>
      <c r="CL793">
        <f>SUM(CG793:CK793)</f>
        <v/>
      </c>
      <c r="CM793">
        <f>ROUND(SUM(CH793:CK793),0)</f>
        <v/>
      </c>
      <c r="CN793">
        <f>IFERROR(INDEX(CSDA!D$1:D$500,MATCH($CN$2,CSDA!C$1:C$500,0))*INDEX(PIS!V$1:V$500,MATCH(D793,PIS!C$1:C$500))+INDEX(ADJ!$A$1:$BZ$1000,MATCH(PAYROLL!D793,ADJ!A$1:A$500,0),MATCH(PAYROLL!CN$2,ADJ!$2:$2,0)),0)</f>
        <v/>
      </c>
      <c r="CO793">
        <f>IFERROR(INDEX(ADJ!$A$1:$BZ$1000,MATCH(PAYROLL!D793,ADJ!A$1:A$500,0),MATCH(PAYROLL!CO$2,ADJ!$2:$2,0)),0)</f>
        <v/>
      </c>
      <c r="CP793">
        <f>IFERROR(INDEX(ADJ!$A$1:$BZ$1000,MATCH(PAYROLL!D793,ADJ!A$1:A$500,0),MATCH(PAYROLL!CP$2,ADJ!$2:$2,0)),0)</f>
        <v/>
      </c>
      <c r="CQ793">
        <f>BP793-CL793-CI793-CM793-CN793-CO793-CP793-CC793</f>
        <v/>
      </c>
      <c r="CR793">
        <f>IFERROR(IF(RIGHT(INDEX(PIS!O$1:O$500,MATCH(D793,PIS!C$1:C$500,0)),5)="Gross",MIN(U793+V793,VLOOKUP("R700",TSC!B:C,2,0)*VLOOKUP("R101",TSC!B:C,2,0))*(VLOOKUP("T711",TSC!B:C,2,0)+VLOOKUP("T712",TSC!B:C,2,0))%,MIN(T793+V793,VLOOKUP("R700",TSC!B:C,2,0)*VLOOKUP("R101",TSC!B:C,2,0))*(VLOOKUP("T711",TSC!B:C,2,0)+VLOOKUP("T712",TSC!B:C,2,0)+VLOOKUP("R701",TSC!B:C,2,0))%),0)</f>
        <v/>
      </c>
      <c r="CS793">
        <f>IFERROR(IF(RIGHT(INDEX(PIS!O$1:O$500,MATCH(D793,PIS!C$1:C$500,0)),5)="Gross",MIN(U793+V793,VLOOKUP("R700",TSC!B:C,2,0)*VLOOKUP("R101",TSC!B:C,2,0))*(VLOOKUP("T714",TSC!B:C,2,0))%,MIN(T793+V793,VLOOKUP("R700",TSC!B:C,2,0)*VLOOKUP("R101",TSC!B:C,2,0))*(VLOOKUP("T704",TSC!B:C,2,0)+VLOOKUP("T714",TSC!B:C,2,0))%),0)</f>
        <v/>
      </c>
      <c r="CT793">
        <f>IFERROR(IF(RIGHT(INDEX(PIS!O$1:O$500,MATCH(D793,PIS!C$1:C$500,0)),5)="Gross",MIN(U793+V793,VLOOKUP("R700",TSC!B:C,2,0)*VLOOKUP("R101",TSC!B:C,2,0))*VLOOKUP("T705",TSC!B:C,2,0)%,MIN(T793+V793,VLOOKUP("R700",TSC!B:C,2,0)*VLOOKUP("R101",TSC!B:C,2,0))*VLOOKUP("T705",TSC!B:C,2,0)%),0)</f>
        <v/>
      </c>
      <c r="CU793">
        <f>IFERROR(IF(RIGHT(INDEX(PIS!O$1:O$500,MATCH(D793,PIS!C$1:C$500,0)),5)="Gross",MIN(U793+V793,VLOOKUP("R700",TSC!B:C,2,0)*VLOOKUP("R101",TSC!B:C,2,0))*(VLOOKUP("T713",TSC!B:C,2,0))%,MIN(T793+V793,VLOOKUP("R700",TSC!B:C,2,0)*VLOOKUP("R101",TSC!B:C,2,0))*(VLOOKUP("T713",TSC!B:C,2,0))%),0)</f>
        <v/>
      </c>
      <c r="CV793">
        <f>IFERROR(INDEX(ADJ!$A$1:$BZ$1000,MATCH(PAYROLL!D793,ADJ!A$1:A$500,0),MATCH(PAYROLL!CV$2,ADJ!$2:$2,0)),0)</f>
        <v/>
      </c>
      <c r="CW793">
        <f>IFERROR(INDEX(ADJ!$A$1:$BZ$1000,MATCH(PAYROLL!D793,ADJ!A$1:A$500,0),MATCH(PAYROLL!CW$2,ADJ!$2:$2,0)),0)</f>
        <v/>
      </c>
      <c r="CX793">
        <f>SUM(CR793:CW793)</f>
        <v/>
      </c>
      <c r="CY793">
        <f>ROUND(IF(CR793&gt;0,T793+V793*VLOOKUP("R202",TSC!$B$1:$C$500,2,0),0),0)</f>
        <v/>
      </c>
      <c r="CZ793">
        <f>IFERROR(INDEX(CSDA!D$1:D$500,MATCH($CZ$2,CSDA!C$1:C$500,0)),0)</f>
        <v/>
      </c>
      <c r="DA793">
        <f>ROUND(T793*0.7%,0)</f>
        <v/>
      </c>
      <c r="DB793">
        <f>ROUND(T793/12,0)</f>
        <v/>
      </c>
      <c r="DC793">
        <f ref="DC793" t="array">IFERROR(INDEX(CSDA!D$1:D$500,MATCH("Trích giữ"&amp;PAYROLL!DC$2,CSDA!A$1:A$500&amp;CSDA!C$1:C$500,0)),0)</f>
        <v/>
      </c>
      <c r="DD793">
        <f ref="DD793" t="array">IFERROR(INDEX(CSDA!D$1:D$500,MATCH("Trích giữ"&amp;PAYROLL!DD$2,CSDA!A$1:A$500&amp;CSDA!C$1:C$500,0)),0)</f>
        <v/>
      </c>
      <c r="DE793">
        <f ref="DE793" t="array">IFERROR(INDEX(CSDA!D$1:D$500,MATCH("Trích giữ"&amp;PAYROLL!DE$2,CSDA!A$1:A$500&amp;CSDA!C$1:C$500,0)),0)</f>
        <v/>
      </c>
      <c r="DF793">
        <f>IFERROR(INDEX(CSDA!D$1:D$500,MATCH(PAYROLL!DF$2,CSDA!C$1:C$500,0)),0)</f>
        <v/>
      </c>
      <c r="DG793">
        <f ref="DG793" t="array">IFERROR(INDEX(CSDA!D$1:D$500,MATCH("Trích giữ"&amp;PAYROLL!DG$2,CSDA!A$1:A$500&amp;CSDA!C$1:C$500,0)),0)</f>
        <v/>
      </c>
      <c r="DH793">
        <f>ROUND(T793/26,0)</f>
        <v/>
      </c>
      <c r="DI793">
        <f ref="DI793" t="array">IFERROR(INDEX(CSDA!D$1:D$500,MATCH("Trích giữ"&amp;PAYROLL!DI$2,CSDA!A$1:A$500&amp;CSDA!C$1:C$500,0)),0)</f>
        <v/>
      </c>
      <c r="DJ793">
        <f>IF(U793=0,T793*21.5%-BL793,0)</f>
        <v/>
      </c>
      <c r="DK793">
        <f ref="DK793" t="array">IFERROR(INDEX(CSDA!D$1:D$500,MATCH("Trích giữ"&amp;PAYROLL!DK$2,CSDA!A$1:A$500&amp;CSDA!C$1:C$500,0)),0)</f>
        <v/>
      </c>
      <c r="DL793">
        <f>IFERROR(INDEX(CSDA!D$1:D$500,MATCH(PAYROLL!DL$2,CSDA!C$1:C$500,0))/12,0)</f>
        <v/>
      </c>
      <c r="DM793">
        <f>SUM(DB793:DL793)</f>
        <v/>
      </c>
      <c r="DN793">
        <f>IFERROR(INDEX(ADJ!$A$1:$BZ$1000,MATCH(PAYROLL!D793,ADJ!A$1:A$500,0),MATCH(PAYROLL!DN$2,ADJ!$2:$2,0)),0)</f>
        <v/>
      </c>
      <c r="DO793">
        <f>IFERROR(SUM(BP793,DM793:DN793,CX793:DA793)-DT793,0)</f>
        <v/>
      </c>
      <c r="DP793">
        <f ref="DP793" t="array">SUM(BW793*IFERROR(INDEX(CSDA!D$1:D$500,MATCH(BW$2,CSDA!C$1:C$500,0)),0)%,CX793*IFERROR(INDEX(CSDA!D$1:D$500,MATCH(CX$2,CSDA!C$1:C$500,0)),0)%,DA793*IFERROR(INDEX(CSDA!D$1:D$500,MATCH(DA$2,CSDA!C$1:C$500,0)),0)%,DB793*IFERROR(INDEX(CSDA!D$1:D$500,MATCH(DB$2,CSDA!C$1:C$500,0)),0)%,DF793*IFERROR(INDEX(CSDA!D$1:D$500,MATCH("Phí dịch vụ"&amp;PAYROLL!DF$2,CSDA!A$1:A$500&amp;CSDA!C$1:C$500,0)),0)%,DC793*IFERROR(INDEX(CSDA!D$1:D$500,MATCH("Phí dịch vụ"&amp;PAYROLL!DC$2,CSDA!A$1:A$500&amp;CSDA!C$1:C$500,0)),0)%,DH793*IFERROR(INDEX(CSDA!D$1:D$500,MATCH("Phí dịch vụ"&amp;PAYROLL!DH$2,CSDA!A$1:A$500&amp;CSDA!C$1:C$500,0)),0)%,DJ793*IFERROR(INDEX(CSDA!D$1:D$500,MATCH("Phí dịch vụ"&amp;PAYROLL!DJ$2,CSDA!A$1:A$500&amp;CSDA!C$1:C$500,0)),0)%,BN793*IFERROR(INDEX(CSDA!D$1:D$500,MATCH(BN$2,CSDA!C$1:C$500,0)),0)%)-BN793*7%</f>
        <v/>
      </c>
      <c r="DQ793">
        <f>IFERROR(INDEX(ADJ!$A$1:$BZ$1000,MATCH(PAYROLL!D793,ADJ!A$1:A$500,0),MATCH(PAYROLL!DQ$2,ADJ!$2:$2,0)),0)</f>
        <v/>
      </c>
      <c r="DR793">
        <f>IFERROR(INDEX(ADJ!$A$1:$BZ$1000,MATCH(PAYROLL!D793,ADJ!A$1:A$500,0),MATCH(PAYROLL!DR$2,ADJ!$2:$2,0)),0)</f>
        <v/>
      </c>
      <c r="DS793">
        <f>SUM(DP793:DR793)</f>
        <v/>
      </c>
      <c r="DT793">
        <f>EK793</f>
        <v/>
      </c>
      <c r="DU793">
        <f>SUM(DO793:DR793)</f>
        <v/>
      </c>
      <c r="DV793">
        <f>ROUND(DU793*0.1,0)</f>
        <v/>
      </c>
      <c r="DW793">
        <f>DU793+DV793</f>
        <v/>
      </c>
      <c r="DZ793">
        <f>IFERROR(INDEX(ADJ!$A$1:$BZ$1000,MATCH(PAYROLL!$D793,ADJ!A$1:A$500,0),MATCH(PAYROLL!DZ$2,ADJ!$2:$2,0)),0)</f>
        <v/>
      </c>
      <c r="EA793">
        <f>IFERROR(INDEX(ADJ!$A$1:$BZ$1000,MATCH(PAYROLL!$D793,ADJ!A$1:A$500,0),MATCH(PAYROLL!EA$2,ADJ!$2:$2,0)),0)</f>
        <v/>
      </c>
      <c r="EB793">
        <f>IFERROR(INDEX(ADJ!$A$1:$BZ$1000,MATCH(PAYROLL!$D793,ADJ!A$1:A$500,0),MATCH(PAYROLL!EB$2,ADJ!$2:$2,0)),0)</f>
        <v/>
      </c>
      <c r="EC793">
        <f>IFERROR(INDEX(ADJ!$A$1:$BZ$1000,MATCH(PAYROLL!$D793,ADJ!A$1:A$500,0),MATCH(PAYROLL!EC$2,ADJ!$2:$2,0)),0)</f>
        <v/>
      </c>
      <c r="ED793">
        <f>IFERROR(INDEX(ADJ!$A$1:$BZ$1000,MATCH(PAYROLL!$D793,ADJ!A$1:A$500,0),MATCH(PAYROLL!ED$2,ADJ!$2:$2,0)),0)</f>
        <v/>
      </c>
      <c r="EE793">
        <f>IFERROR(INDEX(ADJ!$A$1:$BZ$1000,MATCH(PAYROLL!$D793,ADJ!A$1:A$500,0),MATCH(PAYROLL!EE$2,ADJ!$2:$2,0)),0)</f>
        <v/>
      </c>
      <c r="EF793">
        <f>IFERROR(INDEX(ADJ!$A$1:$BZ$1000,MATCH(PAYROLL!$D793,ADJ!A$1:A$500,0),MATCH(PAYROLL!EF$2,ADJ!$2:$2,0)),0)</f>
        <v/>
      </c>
      <c r="EG793">
        <f>IFERROR(INDEX(ADJ!$A$1:$BZ$1000,MATCH(PAYROLL!$D793,ADJ!A$1:A$500,0),MATCH(PAYROLL!EG$2,ADJ!$2:$2,0)),0)</f>
        <v/>
      </c>
      <c r="EH793">
        <f>IFERROR(INDEX(ADJ!$A$1:$BZ$1000,MATCH(PAYROLL!$D793,ADJ!A$1:A$500,0),MATCH(PAYROLL!EH$2,ADJ!$2:$2,0)),0)</f>
        <v/>
      </c>
      <c r="EI793">
        <f>IFERROR(INDEX(ADJ!$A$1:$BZ$1000,MATCH(PAYROLL!D793,ADJ!A$1:A$500,0),MATCH(PAYROLL!EI$2,ADJ!$2:$2,0)),0)</f>
        <v/>
      </c>
      <c r="EJ793">
        <f>IFERROR(INDEX(ADJ!$A$1:$BZ$1000,MATCH(PAYROLL!$D793,ADJ!A$1:A$500,0),MATCH(PAYROLL!EJ$2,ADJ!$2:$2,0)),0)</f>
        <v/>
      </c>
      <c r="EK793">
        <f>SUM(DZ793:EJ793)</f>
        <v/>
      </c>
    </row>
    <row r="794">
      <c r="A794" t="n">
        <v>792</v>
      </c>
      <c r="B794" t="inlineStr">
        <is>
          <t>Hà Hữu Chiến</t>
        </is>
      </c>
      <c r="D794" t="inlineStr">
        <is>
          <t>115775-02</t>
        </is>
      </c>
      <c r="S794">
        <f>IFERROR(INDEX(PIS!$A$1:$BZ$1000,MATCH($D794,PIS!C$1:C$500,0),MATCH("Lương CB tháng trước",PIS!$1:$1,0)),0)</f>
        <v/>
      </c>
      <c r="T794">
        <f>IFERROR(INDEX(PIS!$A$1:$BZ$1000,MATCH($D794,PIS!C$1:C$500,0),MATCH("Lương CB hiện tại",PIS!$1:$1,0)),0)</f>
        <v/>
      </c>
      <c r="U794">
        <f>IFERROR(INDEX(PIS!$A$1:$BZ$1000,MATCH($D794,PIS!C$1:C$500,0),MATCH("Lương đóng BHBB",PIS!$1:$1,0)),0)</f>
        <v/>
      </c>
      <c r="V794">
        <f>IFERROR(INDEX(PIS!$A$1:$BZ$1000,MATCH($D794,PIS!C$1:C$500,0),MATCH(V$2,PIS!$2:$2,0)),0)</f>
        <v/>
      </c>
      <c r="W794">
        <f>IFERROR(INDEX(PIS!$A$1:$BZ$1000,MATCH($D794,PIS!C$1:C$500,0),MATCH(W$2,PIS!$2:$2,0)),0)</f>
        <v/>
      </c>
      <c r="X794">
        <f>IFERROR(INDEX(PIS!$A$1:$BZ$1000,MATCH($D794,PIS!C$1:C$500,0),MATCH(X$2,PIS!$2:$2,0)),0)</f>
        <v/>
      </c>
      <c r="Y794">
        <f>IFERROR(INDEX(PIS!$A$1:$BZ$1000,MATCH($D794,PIS!C$1:C$500,0),MATCH(Y$2,PIS!$2:$2,0)),0)</f>
        <v/>
      </c>
      <c r="Z794">
        <f>IFERROR(INDEX(PIS!$A$1:$BZ$1000,MATCH($D794,PIS!C$1:C$500,0),MATCH(Z$2,PIS!$2:$2,0)),0)</f>
        <v/>
      </c>
      <c r="AA794">
        <f>IFERROR(INDEX(PIS!$A$1:$BZ$1000,MATCH($D794,PIS!C$1:C$500,0),MATCH(AA$2,PIS!$2:$2,0)),0)</f>
        <v/>
      </c>
      <c r="AB794">
        <f>IFERROR(INDEX(PIS!$A$1:$BZ$1000,MATCH($D794,PIS!C$1:C$500,0),MATCH(AB$2,PIS!$2:$2,0)),0)</f>
        <v/>
      </c>
      <c r="AC794">
        <f>SUM(V794:AB794)</f>
        <v/>
      </c>
      <c r="AD794">
        <f>IFERROR(INDEX(TIMESHEET!$A$1:$AI$5000,MATCH($D794,TIMESHEET!A$1:A$500,0),MATCH("T100",TIMESHEET!$2:$2,0))-2,0)</f>
        <v/>
      </c>
      <c r="AE794">
        <f>IFERROR(INDEX(TIMESHEET!$A$1:$AI$5000,MATCH($D794,TIMESHEET!A$1:A$500,0),MATCH("T202",TIMESHEET!$2:$2,0)),0)</f>
        <v/>
      </c>
      <c r="AF794">
        <f>IFERROR(INDEX(TIMESHEET!$A$1:$AI$5000,MATCH($D794,TIMESHEET!A$1:A$500,0),MATCH("T302",TIMESHEET!$2:$2,0)),0)</f>
        <v/>
      </c>
      <c r="AG794">
        <f>IFERROR(INDEX(TIMESHEET!$A$1:$AI$5000,MATCH($D794,TIMESHEET!A$1:A$500,0),MATCH("T406",TIMESHEET!$2:$2,0)),0)</f>
        <v/>
      </c>
      <c r="AH794">
        <f>AE794+AG794</f>
        <v/>
      </c>
      <c r="AI794">
        <f>IFERROR(INDEX(TIMESHEET!$A$1:$AI$5000,MATCH($D794,TIMESHEET!A$1:A$500,0),MATCH("T701",TIMESHEET!$2:$2,0)),0)</f>
        <v/>
      </c>
      <c r="AJ794">
        <f>IFERROR(INDEX(TIMESHEET!$A$1:$AI$5000,MATCH($D794,TIMESHEET!B$1:B$500,0),MATCH("T320",TIMESHEET!$2:$2,0)),0)</f>
        <v/>
      </c>
      <c r="AK794">
        <f>IFERROR(IF(LEFT(INDEX(PIS!O$1:O$500,MATCH(D794,PIS!C$1:C$500)),1)="M",T794/AD794*SUM(AE794:AG794),T794*AD794),0)</f>
        <v/>
      </c>
      <c r="AL794">
        <f>IFERROR(INDEX(ADJ!$A$1:$BZ$1000,MATCH(PAYROLL!D794,ADJ!A$1:A$500,0),MATCH(PAYROLL!AL$2,ADJ!$2:$2,0)),0)</f>
        <v/>
      </c>
      <c r="AM794">
        <f>SUM(AK794:AL794)</f>
        <v/>
      </c>
      <c r="AN794">
        <f>IFERROR(ROUND(V794/$AD794*$AH794,0),0)</f>
        <v/>
      </c>
      <c r="AO794">
        <f>IFERROR(ROUND(W794/$AD794*$AH794,0),0)</f>
        <v/>
      </c>
      <c r="AP794">
        <f>IFERROR(ROUND(X794/$AD794*$AE794,0),0)</f>
        <v/>
      </c>
      <c r="AQ794">
        <f>IFERROR(ROUND(Y794/$AD794*$AH794,0),0)</f>
        <v/>
      </c>
      <c r="AR794">
        <f>IFERROR(ROUND(Z794/$AD794*$AH794,0),0)</f>
        <v/>
      </c>
      <c r="AS794">
        <f>IFERROR(ROUND(AA794/$AD794*$AH794,0),0)</f>
        <v/>
      </c>
      <c r="AT794">
        <f>IFERROR(IF((AE794+AF794+AG794)&gt;13,AB794,ROUND(AB794/AD794*AH794,0)),0)</f>
        <v/>
      </c>
      <c r="AU794">
        <f>IFERROR(INDEX(ADJ!$A$1:$BZ$1000,MATCH(PAYROLL!D794,ADJ!A$1:A$500,0),MATCH(PAYROLL!AU$2,ADJ!$2:$2,0)),0)</f>
        <v/>
      </c>
      <c r="AV794">
        <f>ROUND(SUM(AN794:AU794),0)</f>
        <v/>
      </c>
      <c r="AW794">
        <f>IFERROR(INDEX(TIMESHEET!$A$1:$AI$5000,MATCH(PAYROLL!D794,TIMESHEET!A$1:A$500,0),MATCH("T620",TIMESHEET!$2:$2,0)),0)</f>
        <v/>
      </c>
      <c r="AX794">
        <f>IFERROR(INDEX(TIMESHEET!$A$1:$AI$5000,MATCH(PAYROLL!D794,TIMESHEET!A$1:A$500,0),MATCH("T601",TIMESHEET!$2:$2,0)),0)</f>
        <v/>
      </c>
      <c r="AY794">
        <f>IFERROR(INDEX(TIMESHEET!$A$1:$AI$5000,MATCH(PAYROLL!D794,TIMESHEET!A$1:A$500,0),MATCH("T602",TIMESHEET!$2:$2,0)),0)</f>
        <v/>
      </c>
      <c r="AZ794">
        <f>IFERROR(INDEX(TIMESHEET!$A$1:$AI$5000,MATCH(PAYROLL!D794,TIMESHEET!A$1:A$500,0),MATCH("T603",TIMESHEET!$2:$2,0)),0)</f>
        <v/>
      </c>
      <c r="BA794">
        <f>IFERROR(INDEX(TIMESHEET!$A$1:$AI$5000,MATCH(PAYROLL!D794,TIMESHEET!A$1:A$500,0),MATCH("T611",TIMESHEET!$2:$2,0)),0)</f>
        <v/>
      </c>
      <c r="BB794">
        <f>IFERROR(INDEX(TIMESHEET!$A$1:$AI$5000,MATCH(PAYROLL!D794,TIMESHEET!A$1:A$500,0),MATCH("T612",TIMESHEET!$2:$2,0)),0)</f>
        <v/>
      </c>
      <c r="BC794">
        <f>IFERROR(INDEX(TIMESHEET!$A$1:$AI$5000,MATCH(PAYROLL!D794,TIMESHEET!A$1:A$500,0),MATCH("T613",TIMESHEET!$2:$2,0)),0)</f>
        <v/>
      </c>
      <c r="BD794">
        <f>IFERROR(INDEX(TIMESHEET!$A$1:$AI$5000,MATCH(PAYROLL!D794,TIMESHEET!A$1:A$500,0),MATCH("T500",TIMESHEET!$2:$2,0)),0)</f>
        <v/>
      </c>
      <c r="BE794">
        <f>IFERROR(IF(LEFT(INDEX(PIS!O$1:O$500,MATCH(D794,PIS!C$1:C$500)),1)="M",T794/AD794/8*(AW794+AX794*1.5+AY794*2+AZ794*3+BA794*2.1+BB794*2.7+BC794*3.9+BD794*0.3),T794/8*(AW794+AX794*1.5+AY794*2+AZ794*3+BA794*2.1+BB794*2.7+BC794*3.9+BD794*0.3)),0)</f>
        <v/>
      </c>
      <c r="BF794">
        <f>IFERROR(INDEX(ADJ!$A$1:$BZ$1000,MATCH(PAYROLL!$D794,ADJ!A$1:A$500,0),MATCH(PAYROLL!BF$2,ADJ!$2:$2,0)),0)</f>
        <v/>
      </c>
      <c r="BG794">
        <f>IFERROR(INDEX(ADJ!$A$1:$BZ$1000,MATCH(PAYROLL!D794,ADJ!A$1:A$500,0),MATCH(PAYROLL!BG$2,ADJ!$2:$2,0)),0)</f>
        <v/>
      </c>
      <c r="BH794">
        <f>IFERROR(INDEX(ADJ!$A$1:$BZ$1000,MATCH(PAYROLL!D794,ADJ!A$1:A$500,0),MATCH(PAYROLL!BH$2,ADJ!$2:$2,0)),0)</f>
        <v/>
      </c>
      <c r="BI794">
        <f>IFERROR(INDEX(ADJ!$A$1:$BZ$1000,MATCH(PAYROLL!D794,ADJ!A$1:A$500,0),MATCH(PAYROLL!BI$2,ADJ!$2:$2,0)),0)</f>
        <v/>
      </c>
      <c r="BJ794">
        <f>IFERROR(INDEX(ADJ!$A$1:$BZ$1000,MATCH(PAYROLL!D794,ADJ!A$1:A$500,0),MATCH(PAYROLL!BJ$2,ADJ!$2:$2,0)),0)</f>
        <v/>
      </c>
      <c r="BK794">
        <f>SUM(BF794:BJ794)</f>
        <v/>
      </c>
      <c r="BL794">
        <f>IFERROR(INDEX(ADJ!$A$1:$BZ$1000,MATCH(PAYROLL!D794,ADJ!A$1:A$500,0),MATCH(PAYROLL!BL$2,ADJ!$2:$2,0)),0)</f>
        <v/>
      </c>
      <c r="BM794">
        <f>IFERROR(INDEX(ADJ!$A$1:$BZ$1000,MATCH(PAYROLL!D794,ADJ!A$1:A$500,0),MATCH(PAYROLL!BM$2,ADJ!$2:$2,0)),0)</f>
        <v/>
      </c>
      <c r="BN794">
        <f>IFERROR(INDEX(ADJ!$A$1:$BZ$1000,MATCH(PAYROLL!D794,ADJ!A$1:A$500,0),MATCH(PAYROLL!BN$2,ADJ!$2:$2,0)),0)</f>
        <v/>
      </c>
      <c r="BO794">
        <f>IFERROR(INDEX(ADJ!$A$1:$BZ$1000,MATCH(PAYROLL!D794,ADJ!A$1:A$500,0),MATCH(PAYROLL!BO$2,ADJ!$2:$2,0)),0)</f>
        <v/>
      </c>
      <c r="BP794">
        <f>SUM(AM794,AV794,BE794,BK794,BL794:BO794)</f>
        <v/>
      </c>
      <c r="BQ794">
        <f>BO794</f>
        <v/>
      </c>
      <c r="BR794">
        <f>IFERROR(ROUND(IF(LEFT(INDEX(PIS!O$1:O$500,MATCH(D794,PIS!C$1:C$500)),1)="D",T794/8*(BD794*0.3),IF(LEFT(INDEX(PIS!O$1:O$500,MATCH(D794,PIS!C$1:C$500)),1)="H",T794*($BD794*0.3),T794/$AD794/8*($BD794*0.3))),0),0)</f>
        <v/>
      </c>
      <c r="BS794">
        <f>IF(AP794&lt;1,0,MIN(AP794,730000))</f>
        <v/>
      </c>
      <c r="BT794">
        <f>IFERROR(ROUND((BE794-SUM(AW794:BC794)*T794/AD794/8),0)-BR794,0)</f>
        <v/>
      </c>
      <c r="BU794">
        <f>AO794</f>
        <v/>
      </c>
      <c r="BV794">
        <f>SUM(BQ794:BU794)</f>
        <v/>
      </c>
      <c r="BW794">
        <f>BP794-BV794</f>
        <v/>
      </c>
      <c r="BX794">
        <f>IFERROR(IF(RIGHT(INDEX(PIS!O$1:O$500,MATCH(D794,PIS!C$1:C$500)),5)="Gross",MIN(U794+V794,VLOOKUP("R700",TSC!B:C,2,0)*VLOOKUP("R101",TSC!B:C,2,0))*VLOOKUP("R701",TSC!B:C,2,0)%,0),0)</f>
        <v/>
      </c>
      <c r="BY794">
        <f>IFERROR(IF(RIGHT(INDEX(PIS!O$1:O$500,MATCH(D794,PIS!C$1:C$500)),5)="Gross",MIN(U794+V794,VLOOKUP("R700",TSC!B:C,2,0)*VLOOKUP("R101",TSC!B:C,2,0))*VLOOKUP("T704",TSC!B:C,2,0)%,0),0)</f>
        <v/>
      </c>
      <c r="BZ794">
        <f>IFERROR(IF(RIGHT(INDEX(PIS!O$1:O$500,MATCH(D794,PIS!C$1:C$500)),5)="Gross",MIN(U794+V794,VLOOKUP("R700",TSC!B:C,2,0)*VLOOKUP("1",TSC!F:G,2,0))*VLOOKUP("T705",TSC!B:C,2,0)%,0),0)</f>
        <v/>
      </c>
      <c r="CA794">
        <f>IFERROR(INDEX(ADJ!$A$1:$BZ$1000,MATCH(PAYROLL!D794,ADJ!A$1:A$500,0),MATCH(PAYROLL!CA$2,ADJ!$2:$2,0)),0)</f>
        <v/>
      </c>
      <c r="CB794">
        <f>IFERROR(INDEX(ADJ!$A$1:$BZ$1000,MATCH(PAYROLL!D794,ADJ!A$1:A$500,0),MATCH(PAYROLL!CB$2,ADJ!$2:$2,0)),0)</f>
        <v/>
      </c>
      <c r="CC794">
        <f>SUM(BX794:CB794)</f>
        <v/>
      </c>
      <c r="CD794">
        <f>IFERROR(INDEX(PIS!$A$1:$BZ$1000,MATCH(PAYROLL!D794,PIS!C$1:C$500,0),MATCH(PAYROLL!CD$1,PIS!$1:$1,0)),0)</f>
        <v/>
      </c>
      <c r="CE794">
        <f>IFERROR(IF(OR(INDEX(PIS!P$1:P$500,MATCH(D794,PIS!C$1:C$500,0))="LT2",INDEX(PIS!P$1:P$500,MATCH(D794,PIS!C$1:C$500,0))="P10"),0,SUM(CC794,CD794*VLOOKUP("R601",TSC!B:C,2,0),VLOOKUP("R602",TSC!B:C,2,0))),0)</f>
        <v/>
      </c>
      <c r="CF794">
        <f>MAX(BW794-CE794,0)</f>
        <v/>
      </c>
      <c r="CG794">
        <f>IFERROR(IF(OR(RIGHT(INDEX(PIS!P$1:P$500,MATCH(D794,PIS!C$1:C$500)),5)="P10",RIGHT(INDEX(PIS!P$1:P$500,MATCH(D794,PIS!C$1:C$500)),5)="CK"),0,IF(CF794&lt;=5000000,CF794*5%,IF(CF794&lt;=10000000,CF794*10%-250000,IF(CF794&lt;=18000000,CF794*15%-750000,IF(CF794&lt;=32000000,CF794*20%-1650000,IF(CF794&lt;=52000000,CF794*25%-3250000,IF(CF794&lt;=80000000,BH794*30%-5850000,CF794*35%-9850000))))))),0)</f>
        <v/>
      </c>
      <c r="CH794">
        <f>IFERROR(IF(OR(INDEX(PIS!P$1:P$500,MATCH(D794,PIS!C$1:C$500))="LT",INDEX(PIS!P$1:P$500,MATCH(D794,PIS!C$1:C$500))="CK"),0,IF(CF794&lt;2000000,0,CF794*10%)),0)</f>
        <v/>
      </c>
      <c r="CI794">
        <f>IFERROR(INDEX(ADJ!$A$1:$BZ$1000,MATCH(PAYROLL!D794,ADJ!A$1:A$500,0),MATCH(PAYROLL!CI$2,ADJ!$2:$2,0)),0)</f>
        <v/>
      </c>
      <c r="CJ794">
        <f>IFERROR(INDEX(ADJ!$A$1:$BZ$1000,MATCH(PAYROLL!D794,ADJ!A$1:A$500,0),MATCH(PAYROLL!CJ$2,ADJ!$2:$2,0)),0)</f>
        <v/>
      </c>
      <c r="CK794">
        <f>IFERROR(INDEX(ADJ!$A$1:$BZ$1000,MATCH(PAYROLL!D794,ADJ!A$1:A$500,0),MATCH(PAYROLL!CK$2,ADJ!$2:$2,0)),0)</f>
        <v/>
      </c>
      <c r="CL794">
        <f>SUM(CG794:CK794)</f>
        <v/>
      </c>
      <c r="CM794">
        <f>ROUND(SUM(CH794:CK794),0)</f>
        <v/>
      </c>
      <c r="CN794">
        <f>IFERROR(INDEX(CSDA!D$1:D$500,MATCH($CN$2,CSDA!C$1:C$500,0))*INDEX(PIS!V$1:V$500,MATCH(D794,PIS!C$1:C$500))+INDEX(ADJ!$A$1:$BZ$1000,MATCH(PAYROLL!D794,ADJ!A$1:A$500,0),MATCH(PAYROLL!CN$2,ADJ!$2:$2,0)),0)</f>
        <v/>
      </c>
      <c r="CO794">
        <f>IFERROR(INDEX(ADJ!$A$1:$BZ$1000,MATCH(PAYROLL!D794,ADJ!A$1:A$500,0),MATCH(PAYROLL!CO$2,ADJ!$2:$2,0)),0)</f>
        <v/>
      </c>
      <c r="CP794">
        <f>IFERROR(INDEX(ADJ!$A$1:$BZ$1000,MATCH(PAYROLL!D794,ADJ!A$1:A$500,0),MATCH(PAYROLL!CP$2,ADJ!$2:$2,0)),0)</f>
        <v/>
      </c>
      <c r="CQ794">
        <f>BP794-CL794-CI794-CM794-CN794-CO794-CP794-CC794</f>
        <v/>
      </c>
      <c r="CR794">
        <f>IFERROR(IF(RIGHT(INDEX(PIS!O$1:O$500,MATCH(D794,PIS!C$1:C$500,0)),5)="Gross",MIN(U794+V794,VLOOKUP("R700",TSC!B:C,2,0)*VLOOKUP("R101",TSC!B:C,2,0))*(VLOOKUP("T711",TSC!B:C,2,0)+VLOOKUP("T712",TSC!B:C,2,0))%,MIN(T794+V794,VLOOKUP("R700",TSC!B:C,2,0)*VLOOKUP("R101",TSC!B:C,2,0))*(VLOOKUP("T711",TSC!B:C,2,0)+VLOOKUP("T712",TSC!B:C,2,0)+VLOOKUP("R701",TSC!B:C,2,0))%),0)</f>
        <v/>
      </c>
      <c r="CS794">
        <f>IFERROR(IF(RIGHT(INDEX(PIS!O$1:O$500,MATCH(D794,PIS!C$1:C$500,0)),5)="Gross",MIN(U794+V794,VLOOKUP("R700",TSC!B:C,2,0)*VLOOKUP("R101",TSC!B:C,2,0))*(VLOOKUP("T714",TSC!B:C,2,0))%,MIN(T794+V794,VLOOKUP("R700",TSC!B:C,2,0)*VLOOKUP("R101",TSC!B:C,2,0))*(VLOOKUP("T704",TSC!B:C,2,0)+VLOOKUP("T714",TSC!B:C,2,0))%),0)</f>
        <v/>
      </c>
      <c r="CT794">
        <f>IFERROR(IF(RIGHT(INDEX(PIS!O$1:O$500,MATCH(D794,PIS!C$1:C$500,0)),5)="Gross",MIN(U794+V794,VLOOKUP("R700",TSC!B:C,2,0)*VLOOKUP("R101",TSC!B:C,2,0))*VLOOKUP("T705",TSC!B:C,2,0)%,MIN(T794+V794,VLOOKUP("R700",TSC!B:C,2,0)*VLOOKUP("R101",TSC!B:C,2,0))*VLOOKUP("T705",TSC!B:C,2,0)%),0)</f>
        <v/>
      </c>
      <c r="CU794">
        <f>IFERROR(IF(RIGHT(INDEX(PIS!O$1:O$500,MATCH(D794,PIS!C$1:C$500,0)),5)="Gross",MIN(U794+V794,VLOOKUP("R700",TSC!B:C,2,0)*VLOOKUP("R101",TSC!B:C,2,0))*(VLOOKUP("T713",TSC!B:C,2,0))%,MIN(T794+V794,VLOOKUP("R700",TSC!B:C,2,0)*VLOOKUP("R101",TSC!B:C,2,0))*(VLOOKUP("T713",TSC!B:C,2,0))%),0)</f>
        <v/>
      </c>
      <c r="CV794">
        <f>IFERROR(INDEX(ADJ!$A$1:$BZ$1000,MATCH(PAYROLL!D794,ADJ!A$1:A$500,0),MATCH(PAYROLL!CV$2,ADJ!$2:$2,0)),0)</f>
        <v/>
      </c>
      <c r="CW794">
        <f>IFERROR(INDEX(ADJ!$A$1:$BZ$1000,MATCH(PAYROLL!D794,ADJ!A$1:A$500,0),MATCH(PAYROLL!CW$2,ADJ!$2:$2,0)),0)</f>
        <v/>
      </c>
      <c r="CX794">
        <f>SUM(CR794:CW794)</f>
        <v/>
      </c>
      <c r="CY794">
        <f>ROUND(IF(CR794&gt;0,T794+V794*VLOOKUP("R202",TSC!$B$1:$C$500,2,0),0),0)</f>
        <v/>
      </c>
      <c r="CZ794">
        <f>IFERROR(INDEX(CSDA!D$1:D$500,MATCH($CZ$2,CSDA!C$1:C$500,0)),0)</f>
        <v/>
      </c>
      <c r="DA794">
        <f>ROUND(T794*0.7%,0)</f>
        <v/>
      </c>
      <c r="DB794">
        <f>ROUND(T794/12,0)</f>
        <v/>
      </c>
      <c r="DC794">
        <f ref="DC794" t="array">IFERROR(INDEX(CSDA!D$1:D$500,MATCH("Trích giữ"&amp;PAYROLL!DC$2,CSDA!A$1:A$500&amp;CSDA!C$1:C$500,0)),0)</f>
        <v/>
      </c>
      <c r="DD794">
        <f ref="DD794" t="array">IFERROR(INDEX(CSDA!D$1:D$500,MATCH("Trích giữ"&amp;PAYROLL!DD$2,CSDA!A$1:A$500&amp;CSDA!C$1:C$500,0)),0)</f>
        <v/>
      </c>
      <c r="DE794">
        <f ref="DE794" t="array">IFERROR(INDEX(CSDA!D$1:D$500,MATCH("Trích giữ"&amp;PAYROLL!DE$2,CSDA!A$1:A$500&amp;CSDA!C$1:C$500,0)),0)</f>
        <v/>
      </c>
      <c r="DF794">
        <f>IFERROR(INDEX(CSDA!D$1:D$500,MATCH(PAYROLL!DF$2,CSDA!C$1:C$500,0)),0)</f>
        <v/>
      </c>
      <c r="DG794">
        <f ref="DG794" t="array">IFERROR(INDEX(CSDA!D$1:D$500,MATCH("Trích giữ"&amp;PAYROLL!DG$2,CSDA!A$1:A$500&amp;CSDA!C$1:C$500,0)),0)</f>
        <v/>
      </c>
      <c r="DH794">
        <f>ROUND(T794/26,0)</f>
        <v/>
      </c>
      <c r="DI794">
        <f ref="DI794" t="array">IFERROR(INDEX(CSDA!D$1:D$500,MATCH("Trích giữ"&amp;PAYROLL!DI$2,CSDA!A$1:A$500&amp;CSDA!C$1:C$500,0)),0)</f>
        <v/>
      </c>
      <c r="DJ794">
        <f>IF(U794=0,T794*21.5%-BL794,0)</f>
        <v/>
      </c>
      <c r="DK794">
        <f ref="DK794" t="array">IFERROR(INDEX(CSDA!D$1:D$500,MATCH("Trích giữ"&amp;PAYROLL!DK$2,CSDA!A$1:A$500&amp;CSDA!C$1:C$500,0)),0)</f>
        <v/>
      </c>
      <c r="DL794">
        <f>IFERROR(INDEX(CSDA!D$1:D$500,MATCH(PAYROLL!DL$2,CSDA!C$1:C$500,0))/12,0)</f>
        <v/>
      </c>
      <c r="DM794">
        <f>SUM(DB794:DL794)</f>
        <v/>
      </c>
      <c r="DN794">
        <f>IFERROR(INDEX(ADJ!$A$1:$BZ$1000,MATCH(PAYROLL!D794,ADJ!A$1:A$500,0),MATCH(PAYROLL!DN$2,ADJ!$2:$2,0)),0)</f>
        <v/>
      </c>
      <c r="DO794">
        <f>IFERROR(SUM(BP794,DM794:DN794,CX794:DA794)-DT794,0)</f>
        <v/>
      </c>
      <c r="DP794">
        <f ref="DP794" t="array">SUM(BW794*IFERROR(INDEX(CSDA!D$1:D$500,MATCH(BW$2,CSDA!C$1:C$500,0)),0)%,CX794*IFERROR(INDEX(CSDA!D$1:D$500,MATCH(CX$2,CSDA!C$1:C$500,0)),0)%,DA794*IFERROR(INDEX(CSDA!D$1:D$500,MATCH(DA$2,CSDA!C$1:C$500,0)),0)%,DB794*IFERROR(INDEX(CSDA!D$1:D$500,MATCH(DB$2,CSDA!C$1:C$500,0)),0)%,DF794*IFERROR(INDEX(CSDA!D$1:D$500,MATCH("Phí dịch vụ"&amp;PAYROLL!DF$2,CSDA!A$1:A$500&amp;CSDA!C$1:C$500,0)),0)%,DC794*IFERROR(INDEX(CSDA!D$1:D$500,MATCH("Phí dịch vụ"&amp;PAYROLL!DC$2,CSDA!A$1:A$500&amp;CSDA!C$1:C$500,0)),0)%,DH794*IFERROR(INDEX(CSDA!D$1:D$500,MATCH("Phí dịch vụ"&amp;PAYROLL!DH$2,CSDA!A$1:A$500&amp;CSDA!C$1:C$500,0)),0)%,DJ794*IFERROR(INDEX(CSDA!D$1:D$500,MATCH("Phí dịch vụ"&amp;PAYROLL!DJ$2,CSDA!A$1:A$500&amp;CSDA!C$1:C$500,0)),0)%,BN794*IFERROR(INDEX(CSDA!D$1:D$500,MATCH(BN$2,CSDA!C$1:C$500,0)),0)%)-BN794*7%</f>
        <v/>
      </c>
      <c r="DQ794">
        <f>IFERROR(INDEX(ADJ!$A$1:$BZ$1000,MATCH(PAYROLL!D794,ADJ!A$1:A$500,0),MATCH(PAYROLL!DQ$2,ADJ!$2:$2,0)),0)</f>
        <v/>
      </c>
      <c r="DR794">
        <f>IFERROR(INDEX(ADJ!$A$1:$BZ$1000,MATCH(PAYROLL!D794,ADJ!A$1:A$500,0),MATCH(PAYROLL!DR$2,ADJ!$2:$2,0)),0)</f>
        <v/>
      </c>
      <c r="DS794">
        <f>SUM(DP794:DR794)</f>
        <v/>
      </c>
      <c r="DT794">
        <f>EK794</f>
        <v/>
      </c>
      <c r="DU794">
        <f>SUM(DO794:DR794)</f>
        <v/>
      </c>
      <c r="DV794">
        <f>ROUND(DU794*0.1,0)</f>
        <v/>
      </c>
      <c r="DW794">
        <f>DU794+DV794</f>
        <v/>
      </c>
      <c r="DZ794">
        <f>IFERROR(INDEX(ADJ!$A$1:$BZ$1000,MATCH(PAYROLL!$D794,ADJ!A$1:A$500,0),MATCH(PAYROLL!DZ$2,ADJ!$2:$2,0)),0)</f>
        <v/>
      </c>
      <c r="EA794">
        <f>IFERROR(INDEX(ADJ!$A$1:$BZ$1000,MATCH(PAYROLL!$D794,ADJ!A$1:A$500,0),MATCH(PAYROLL!EA$2,ADJ!$2:$2,0)),0)</f>
        <v/>
      </c>
      <c r="EB794">
        <f>IFERROR(INDEX(ADJ!$A$1:$BZ$1000,MATCH(PAYROLL!$D794,ADJ!A$1:A$500,0),MATCH(PAYROLL!EB$2,ADJ!$2:$2,0)),0)</f>
        <v/>
      </c>
      <c r="EC794">
        <f>IFERROR(INDEX(ADJ!$A$1:$BZ$1000,MATCH(PAYROLL!$D794,ADJ!A$1:A$500,0),MATCH(PAYROLL!EC$2,ADJ!$2:$2,0)),0)</f>
        <v/>
      </c>
      <c r="ED794">
        <f>IFERROR(INDEX(ADJ!$A$1:$BZ$1000,MATCH(PAYROLL!$D794,ADJ!A$1:A$500,0),MATCH(PAYROLL!ED$2,ADJ!$2:$2,0)),0)</f>
        <v/>
      </c>
      <c r="EE794">
        <f>IFERROR(INDEX(ADJ!$A$1:$BZ$1000,MATCH(PAYROLL!$D794,ADJ!A$1:A$500,0),MATCH(PAYROLL!EE$2,ADJ!$2:$2,0)),0)</f>
        <v/>
      </c>
      <c r="EF794">
        <f>IFERROR(INDEX(ADJ!$A$1:$BZ$1000,MATCH(PAYROLL!$D794,ADJ!A$1:A$500,0),MATCH(PAYROLL!EF$2,ADJ!$2:$2,0)),0)</f>
        <v/>
      </c>
      <c r="EG794">
        <f>IFERROR(INDEX(ADJ!$A$1:$BZ$1000,MATCH(PAYROLL!$D794,ADJ!A$1:A$500,0),MATCH(PAYROLL!EG$2,ADJ!$2:$2,0)),0)</f>
        <v/>
      </c>
      <c r="EH794">
        <f>IFERROR(INDEX(ADJ!$A$1:$BZ$1000,MATCH(PAYROLL!$D794,ADJ!A$1:A$500,0),MATCH(PAYROLL!EH$2,ADJ!$2:$2,0)),0)</f>
        <v/>
      </c>
      <c r="EI794">
        <f>IFERROR(INDEX(ADJ!$A$1:$BZ$1000,MATCH(PAYROLL!D794,ADJ!A$1:A$500,0),MATCH(PAYROLL!EI$2,ADJ!$2:$2,0)),0)</f>
        <v/>
      </c>
      <c r="EJ794">
        <f>IFERROR(INDEX(ADJ!$A$1:$BZ$1000,MATCH(PAYROLL!$D794,ADJ!A$1:A$500,0),MATCH(PAYROLL!EJ$2,ADJ!$2:$2,0)),0)</f>
        <v/>
      </c>
      <c r="EK794">
        <f>SUM(DZ794:EJ794)</f>
        <v/>
      </c>
    </row>
    <row r="795">
      <c r="A795" t="n">
        <v>793</v>
      </c>
      <c r="B795" t="inlineStr">
        <is>
          <t>Cao Văn Thiên</t>
        </is>
      </c>
      <c r="D795" t="inlineStr">
        <is>
          <t>108798-02</t>
        </is>
      </c>
      <c r="S795">
        <f>IFERROR(INDEX(PIS!$A$1:$BZ$1000,MATCH($D795,PIS!C$1:C$500,0),MATCH("Lương CB tháng trước",PIS!$1:$1,0)),0)</f>
        <v/>
      </c>
      <c r="T795">
        <f>IFERROR(INDEX(PIS!$A$1:$BZ$1000,MATCH($D795,PIS!C$1:C$500,0),MATCH("Lương CB hiện tại",PIS!$1:$1,0)),0)</f>
        <v/>
      </c>
      <c r="U795">
        <f>IFERROR(INDEX(PIS!$A$1:$BZ$1000,MATCH($D795,PIS!C$1:C$500,0),MATCH("Lương đóng BHBB",PIS!$1:$1,0)),0)</f>
        <v/>
      </c>
      <c r="V795">
        <f>IFERROR(INDEX(PIS!$A$1:$BZ$1000,MATCH($D795,PIS!C$1:C$500,0),MATCH(V$2,PIS!$2:$2,0)),0)</f>
        <v/>
      </c>
      <c r="W795">
        <f>IFERROR(INDEX(PIS!$A$1:$BZ$1000,MATCH($D795,PIS!C$1:C$500,0),MATCH(W$2,PIS!$2:$2,0)),0)</f>
        <v/>
      </c>
      <c r="X795">
        <f>IFERROR(INDEX(PIS!$A$1:$BZ$1000,MATCH($D795,PIS!C$1:C$500,0),MATCH(X$2,PIS!$2:$2,0)),0)</f>
        <v/>
      </c>
      <c r="Y795">
        <f>IFERROR(INDEX(PIS!$A$1:$BZ$1000,MATCH($D795,PIS!C$1:C$500,0),MATCH(Y$2,PIS!$2:$2,0)),0)</f>
        <v/>
      </c>
      <c r="Z795">
        <f>IFERROR(INDEX(PIS!$A$1:$BZ$1000,MATCH($D795,PIS!C$1:C$500,0),MATCH(Z$2,PIS!$2:$2,0)),0)</f>
        <v/>
      </c>
      <c r="AA795">
        <f>IFERROR(INDEX(PIS!$A$1:$BZ$1000,MATCH($D795,PIS!C$1:C$500,0),MATCH(AA$2,PIS!$2:$2,0)),0)</f>
        <v/>
      </c>
      <c r="AB795">
        <f>IFERROR(INDEX(PIS!$A$1:$BZ$1000,MATCH($D795,PIS!C$1:C$500,0),MATCH(AB$2,PIS!$2:$2,0)),0)</f>
        <v/>
      </c>
      <c r="AC795">
        <f>SUM(V795:AB795)</f>
        <v/>
      </c>
      <c r="AD795">
        <f>IFERROR(INDEX(TIMESHEET!$A$1:$AI$5000,MATCH($D795,TIMESHEET!A$1:A$500,0),MATCH("T100",TIMESHEET!$2:$2,0))-2,0)</f>
        <v/>
      </c>
      <c r="AE795">
        <f>IFERROR(INDEX(TIMESHEET!$A$1:$AI$5000,MATCH($D795,TIMESHEET!A$1:A$500,0),MATCH("T202",TIMESHEET!$2:$2,0)),0)</f>
        <v/>
      </c>
      <c r="AF795">
        <f>IFERROR(INDEX(TIMESHEET!$A$1:$AI$5000,MATCH($D795,TIMESHEET!A$1:A$500,0),MATCH("T302",TIMESHEET!$2:$2,0)),0)</f>
        <v/>
      </c>
      <c r="AG795">
        <f>IFERROR(INDEX(TIMESHEET!$A$1:$AI$5000,MATCH($D795,TIMESHEET!A$1:A$500,0),MATCH("T406",TIMESHEET!$2:$2,0)),0)</f>
        <v/>
      </c>
      <c r="AH795">
        <f>AE795+AG795</f>
        <v/>
      </c>
      <c r="AI795">
        <f>IFERROR(INDEX(TIMESHEET!$A$1:$AI$5000,MATCH($D795,TIMESHEET!A$1:A$500,0),MATCH("T701",TIMESHEET!$2:$2,0)),0)</f>
        <v/>
      </c>
      <c r="AJ795">
        <f>IFERROR(INDEX(TIMESHEET!$A$1:$AI$5000,MATCH($D795,TIMESHEET!B$1:B$500,0),MATCH("T320",TIMESHEET!$2:$2,0)),0)</f>
        <v/>
      </c>
      <c r="AK795">
        <f>IFERROR(IF(LEFT(INDEX(PIS!O$1:O$500,MATCH(D795,PIS!C$1:C$500)),1)="M",T795/AD795*SUM(AE795:AG795),T795*AD795),0)</f>
        <v/>
      </c>
      <c r="AL795">
        <f>IFERROR(INDEX(ADJ!$A$1:$BZ$1000,MATCH(PAYROLL!D795,ADJ!A$1:A$500,0),MATCH(PAYROLL!AL$2,ADJ!$2:$2,0)),0)</f>
        <v/>
      </c>
      <c r="AM795">
        <f>SUM(AK795:AL795)</f>
        <v/>
      </c>
      <c r="AN795">
        <f>IFERROR(ROUND(V795/$AD795*$AH795,0),0)</f>
        <v/>
      </c>
      <c r="AO795">
        <f>IFERROR(ROUND(W795/$AD795*$AH795,0),0)</f>
        <v/>
      </c>
      <c r="AP795">
        <f>IFERROR(ROUND(X795/$AD795*$AE795,0),0)</f>
        <v/>
      </c>
      <c r="AQ795">
        <f>IFERROR(ROUND(Y795/$AD795*$AH795,0),0)</f>
        <v/>
      </c>
      <c r="AR795">
        <f>IFERROR(ROUND(Z795/$AD795*$AH795,0),0)</f>
        <v/>
      </c>
      <c r="AS795">
        <f>IFERROR(ROUND(AA795/$AD795*$AH795,0),0)</f>
        <v/>
      </c>
      <c r="AT795">
        <f>IFERROR(IF((AE795+AF795+AG795)&gt;13,AB795,ROUND(AB795/AD795*AH795,0)),0)</f>
        <v/>
      </c>
      <c r="AU795">
        <f>IFERROR(INDEX(ADJ!$A$1:$BZ$1000,MATCH(PAYROLL!D795,ADJ!A$1:A$500,0),MATCH(PAYROLL!AU$2,ADJ!$2:$2,0)),0)</f>
        <v/>
      </c>
      <c r="AV795">
        <f>ROUND(SUM(AN795:AU795),0)</f>
        <v/>
      </c>
      <c r="AW795">
        <f>IFERROR(INDEX(TIMESHEET!$A$1:$AI$5000,MATCH(PAYROLL!D795,TIMESHEET!A$1:A$500,0),MATCH("T620",TIMESHEET!$2:$2,0)),0)</f>
        <v/>
      </c>
      <c r="AX795">
        <f>IFERROR(INDEX(TIMESHEET!$A$1:$AI$5000,MATCH(PAYROLL!D795,TIMESHEET!A$1:A$500,0),MATCH("T601",TIMESHEET!$2:$2,0)),0)</f>
        <v/>
      </c>
      <c r="AY795">
        <f>IFERROR(INDEX(TIMESHEET!$A$1:$AI$5000,MATCH(PAYROLL!D795,TIMESHEET!A$1:A$500,0),MATCH("T602",TIMESHEET!$2:$2,0)),0)</f>
        <v/>
      </c>
      <c r="AZ795">
        <f>IFERROR(INDEX(TIMESHEET!$A$1:$AI$5000,MATCH(PAYROLL!D795,TIMESHEET!A$1:A$500,0),MATCH("T603",TIMESHEET!$2:$2,0)),0)</f>
        <v/>
      </c>
      <c r="BA795">
        <f>IFERROR(INDEX(TIMESHEET!$A$1:$AI$5000,MATCH(PAYROLL!D795,TIMESHEET!A$1:A$500,0),MATCH("T611",TIMESHEET!$2:$2,0)),0)</f>
        <v/>
      </c>
      <c r="BB795">
        <f>IFERROR(INDEX(TIMESHEET!$A$1:$AI$5000,MATCH(PAYROLL!D795,TIMESHEET!A$1:A$500,0),MATCH("T612",TIMESHEET!$2:$2,0)),0)</f>
        <v/>
      </c>
      <c r="BC795">
        <f>IFERROR(INDEX(TIMESHEET!$A$1:$AI$5000,MATCH(PAYROLL!D795,TIMESHEET!A$1:A$500,0),MATCH("T613",TIMESHEET!$2:$2,0)),0)</f>
        <v/>
      </c>
      <c r="BD795">
        <f>IFERROR(INDEX(TIMESHEET!$A$1:$AI$5000,MATCH(PAYROLL!D795,TIMESHEET!A$1:A$500,0),MATCH("T500",TIMESHEET!$2:$2,0)),0)</f>
        <v/>
      </c>
      <c r="BE795">
        <f>IFERROR(IF(LEFT(INDEX(PIS!O$1:O$500,MATCH(D795,PIS!C$1:C$500)),1)="M",T795/AD795/8*(AW795+AX795*1.5+AY795*2+AZ795*3+BA795*2.1+BB795*2.7+BC795*3.9+BD795*0.3),T795/8*(AW795+AX795*1.5+AY795*2+AZ795*3+BA795*2.1+BB795*2.7+BC795*3.9+BD795*0.3)),0)</f>
        <v/>
      </c>
      <c r="BF795">
        <f>IFERROR(INDEX(ADJ!$A$1:$BZ$1000,MATCH(PAYROLL!$D795,ADJ!A$1:A$500,0),MATCH(PAYROLL!BF$2,ADJ!$2:$2,0)),0)</f>
        <v/>
      </c>
      <c r="BG795">
        <f>IFERROR(INDEX(ADJ!$A$1:$BZ$1000,MATCH(PAYROLL!D795,ADJ!A$1:A$500,0),MATCH(PAYROLL!BG$2,ADJ!$2:$2,0)),0)</f>
        <v/>
      </c>
      <c r="BH795">
        <f>IFERROR(INDEX(ADJ!$A$1:$BZ$1000,MATCH(PAYROLL!D795,ADJ!A$1:A$500,0),MATCH(PAYROLL!BH$2,ADJ!$2:$2,0)),0)</f>
        <v/>
      </c>
      <c r="BI795">
        <f>IFERROR(INDEX(ADJ!$A$1:$BZ$1000,MATCH(PAYROLL!D795,ADJ!A$1:A$500,0),MATCH(PAYROLL!BI$2,ADJ!$2:$2,0)),0)</f>
        <v/>
      </c>
      <c r="BJ795">
        <f>IFERROR(INDEX(ADJ!$A$1:$BZ$1000,MATCH(PAYROLL!D795,ADJ!A$1:A$500,0),MATCH(PAYROLL!BJ$2,ADJ!$2:$2,0)),0)</f>
        <v/>
      </c>
      <c r="BK795">
        <f>SUM(BF795:BJ795)</f>
        <v/>
      </c>
      <c r="BL795">
        <f>IFERROR(INDEX(ADJ!$A$1:$BZ$1000,MATCH(PAYROLL!D795,ADJ!A$1:A$500,0),MATCH(PAYROLL!BL$2,ADJ!$2:$2,0)),0)</f>
        <v/>
      </c>
      <c r="BM795">
        <f>IFERROR(INDEX(ADJ!$A$1:$BZ$1000,MATCH(PAYROLL!D795,ADJ!A$1:A$500,0),MATCH(PAYROLL!BM$2,ADJ!$2:$2,0)),0)</f>
        <v/>
      </c>
      <c r="BN795">
        <f>IFERROR(INDEX(ADJ!$A$1:$BZ$1000,MATCH(PAYROLL!D795,ADJ!A$1:A$500,0),MATCH(PAYROLL!BN$2,ADJ!$2:$2,0)),0)</f>
        <v/>
      </c>
      <c r="BO795">
        <f>IFERROR(INDEX(ADJ!$A$1:$BZ$1000,MATCH(PAYROLL!D795,ADJ!A$1:A$500,0),MATCH(PAYROLL!BO$2,ADJ!$2:$2,0)),0)</f>
        <v/>
      </c>
      <c r="BP795">
        <f>SUM(AM795,AV795,BE795,BK795,BL795:BO795)</f>
        <v/>
      </c>
      <c r="BQ795">
        <f>BO795</f>
        <v/>
      </c>
      <c r="BR795">
        <f>IFERROR(ROUND(IF(LEFT(INDEX(PIS!O$1:O$500,MATCH(D795,PIS!C$1:C$500)),1)="D",T795/8*(BD795*0.3),IF(LEFT(INDEX(PIS!O$1:O$500,MATCH(D795,PIS!C$1:C$500)),1)="H",T795*($BD795*0.3),T795/$AD795/8*($BD795*0.3))),0),0)</f>
        <v/>
      </c>
      <c r="BS795">
        <f>IF(AP795&lt;1,0,MIN(AP795,730000))</f>
        <v/>
      </c>
      <c r="BT795">
        <f>IFERROR(ROUND((BE795-SUM(AW795:BC795)*T795/AD795/8),0)-BR795,0)</f>
        <v/>
      </c>
      <c r="BU795">
        <f>AO795</f>
        <v/>
      </c>
      <c r="BV795">
        <f>SUM(BQ795:BU795)</f>
        <v/>
      </c>
      <c r="BW795">
        <f>BP795-BV795</f>
        <v/>
      </c>
      <c r="BX795">
        <f>IFERROR(IF(RIGHT(INDEX(PIS!O$1:O$500,MATCH(D795,PIS!C$1:C$500)),5)="Gross",MIN(U795+V795,VLOOKUP("R700",TSC!B:C,2,0)*VLOOKUP("R101",TSC!B:C,2,0))*VLOOKUP("R701",TSC!B:C,2,0)%,0),0)</f>
        <v/>
      </c>
      <c r="BY795">
        <f>IFERROR(IF(RIGHT(INDEX(PIS!O$1:O$500,MATCH(D795,PIS!C$1:C$500)),5)="Gross",MIN(U795+V795,VLOOKUP("R700",TSC!B:C,2,0)*VLOOKUP("R101",TSC!B:C,2,0))*VLOOKUP("T704",TSC!B:C,2,0)%,0),0)</f>
        <v/>
      </c>
      <c r="BZ795">
        <f>IFERROR(IF(RIGHT(INDEX(PIS!O$1:O$500,MATCH(D795,PIS!C$1:C$500)),5)="Gross",MIN(U795+V795,VLOOKUP("R700",TSC!B:C,2,0)*VLOOKUP("1",TSC!F:G,2,0))*VLOOKUP("T705",TSC!B:C,2,0)%,0),0)</f>
        <v/>
      </c>
      <c r="CA795">
        <f>IFERROR(INDEX(ADJ!$A$1:$BZ$1000,MATCH(PAYROLL!D795,ADJ!A$1:A$500,0),MATCH(PAYROLL!CA$2,ADJ!$2:$2,0)),0)</f>
        <v/>
      </c>
      <c r="CB795">
        <f>IFERROR(INDEX(ADJ!$A$1:$BZ$1000,MATCH(PAYROLL!D795,ADJ!A$1:A$500,0),MATCH(PAYROLL!CB$2,ADJ!$2:$2,0)),0)</f>
        <v/>
      </c>
      <c r="CC795">
        <f>SUM(BX795:CB795)</f>
        <v/>
      </c>
      <c r="CD795">
        <f>IFERROR(INDEX(PIS!$A$1:$BZ$1000,MATCH(PAYROLL!D795,PIS!C$1:C$500,0),MATCH(PAYROLL!CD$1,PIS!$1:$1,0)),0)</f>
        <v/>
      </c>
      <c r="CE795">
        <f>IFERROR(IF(OR(INDEX(PIS!P$1:P$500,MATCH(D795,PIS!C$1:C$500,0))="LT2",INDEX(PIS!P$1:P$500,MATCH(D795,PIS!C$1:C$500,0))="P10"),0,SUM(CC795,CD795*VLOOKUP("R601",TSC!B:C,2,0),VLOOKUP("R602",TSC!B:C,2,0))),0)</f>
        <v/>
      </c>
      <c r="CF795">
        <f>MAX(BW795-CE795,0)</f>
        <v/>
      </c>
      <c r="CG795">
        <f>IFERROR(IF(OR(RIGHT(INDEX(PIS!P$1:P$500,MATCH(D795,PIS!C$1:C$500)),5)="P10",RIGHT(INDEX(PIS!P$1:P$500,MATCH(D795,PIS!C$1:C$500)),5)="CK"),0,IF(CF795&lt;=5000000,CF795*5%,IF(CF795&lt;=10000000,CF795*10%-250000,IF(CF795&lt;=18000000,CF795*15%-750000,IF(CF795&lt;=32000000,CF795*20%-1650000,IF(CF795&lt;=52000000,CF795*25%-3250000,IF(CF795&lt;=80000000,BH795*30%-5850000,CF795*35%-9850000))))))),0)</f>
        <v/>
      </c>
      <c r="CH795">
        <f>IFERROR(IF(OR(INDEX(PIS!P$1:P$500,MATCH(D795,PIS!C$1:C$500))="LT",INDEX(PIS!P$1:P$500,MATCH(D795,PIS!C$1:C$500))="CK"),0,IF(CF795&lt;2000000,0,CF795*10%)),0)</f>
        <v/>
      </c>
      <c r="CI795">
        <f>IFERROR(INDEX(ADJ!$A$1:$BZ$1000,MATCH(PAYROLL!D795,ADJ!A$1:A$500,0),MATCH(PAYROLL!CI$2,ADJ!$2:$2,0)),0)</f>
        <v/>
      </c>
      <c r="CJ795">
        <f>IFERROR(INDEX(ADJ!$A$1:$BZ$1000,MATCH(PAYROLL!D795,ADJ!A$1:A$500,0),MATCH(PAYROLL!CJ$2,ADJ!$2:$2,0)),0)</f>
        <v/>
      </c>
      <c r="CK795">
        <f>IFERROR(INDEX(ADJ!$A$1:$BZ$1000,MATCH(PAYROLL!D795,ADJ!A$1:A$500,0),MATCH(PAYROLL!CK$2,ADJ!$2:$2,0)),0)</f>
        <v/>
      </c>
      <c r="CL795">
        <f>SUM(CG795:CK795)</f>
        <v/>
      </c>
      <c r="CM795">
        <f>ROUND(SUM(CH795:CK795),0)</f>
        <v/>
      </c>
      <c r="CN795">
        <f>IFERROR(INDEX(CSDA!D$1:D$500,MATCH($CN$2,CSDA!C$1:C$500,0))*INDEX(PIS!V$1:V$500,MATCH(D795,PIS!C$1:C$500))+INDEX(ADJ!$A$1:$BZ$1000,MATCH(PAYROLL!D795,ADJ!A$1:A$500,0),MATCH(PAYROLL!CN$2,ADJ!$2:$2,0)),0)</f>
        <v/>
      </c>
      <c r="CO795">
        <f>IFERROR(INDEX(ADJ!$A$1:$BZ$1000,MATCH(PAYROLL!D795,ADJ!A$1:A$500,0),MATCH(PAYROLL!CO$2,ADJ!$2:$2,0)),0)</f>
        <v/>
      </c>
      <c r="CP795">
        <f>IFERROR(INDEX(ADJ!$A$1:$BZ$1000,MATCH(PAYROLL!D795,ADJ!A$1:A$500,0),MATCH(PAYROLL!CP$2,ADJ!$2:$2,0)),0)</f>
        <v/>
      </c>
      <c r="CQ795">
        <f>BP795-CL795-CI795-CM795-CN795-CO795-CP795-CC795</f>
        <v/>
      </c>
      <c r="CR795">
        <f>IFERROR(IF(RIGHT(INDEX(PIS!O$1:O$500,MATCH(D795,PIS!C$1:C$500,0)),5)="Gross",MIN(U795+V795,VLOOKUP("R700",TSC!B:C,2,0)*VLOOKUP("R101",TSC!B:C,2,0))*(VLOOKUP("T711",TSC!B:C,2,0)+VLOOKUP("T712",TSC!B:C,2,0))%,MIN(T795+V795,VLOOKUP("R700",TSC!B:C,2,0)*VLOOKUP("R101",TSC!B:C,2,0))*(VLOOKUP("T711",TSC!B:C,2,0)+VLOOKUP("T712",TSC!B:C,2,0)+VLOOKUP("R701",TSC!B:C,2,0))%),0)</f>
        <v/>
      </c>
      <c r="CS795">
        <f>IFERROR(IF(RIGHT(INDEX(PIS!O$1:O$500,MATCH(D795,PIS!C$1:C$500,0)),5)="Gross",MIN(U795+V795,VLOOKUP("R700",TSC!B:C,2,0)*VLOOKUP("R101",TSC!B:C,2,0))*(VLOOKUP("T714",TSC!B:C,2,0))%,MIN(T795+V795,VLOOKUP("R700",TSC!B:C,2,0)*VLOOKUP("R101",TSC!B:C,2,0))*(VLOOKUP("T704",TSC!B:C,2,0)+VLOOKUP("T714",TSC!B:C,2,0))%),0)</f>
        <v/>
      </c>
      <c r="CT795">
        <f>IFERROR(IF(RIGHT(INDEX(PIS!O$1:O$500,MATCH(D795,PIS!C$1:C$500,0)),5)="Gross",MIN(U795+V795,VLOOKUP("R700",TSC!B:C,2,0)*VLOOKUP("R101",TSC!B:C,2,0))*VLOOKUP("T705",TSC!B:C,2,0)%,MIN(T795+V795,VLOOKUP("R700",TSC!B:C,2,0)*VLOOKUP("R101",TSC!B:C,2,0))*VLOOKUP("T705",TSC!B:C,2,0)%),0)</f>
        <v/>
      </c>
      <c r="CU795">
        <f>IFERROR(IF(RIGHT(INDEX(PIS!O$1:O$500,MATCH(D795,PIS!C$1:C$500,0)),5)="Gross",MIN(U795+V795,VLOOKUP("R700",TSC!B:C,2,0)*VLOOKUP("R101",TSC!B:C,2,0))*(VLOOKUP("T713",TSC!B:C,2,0))%,MIN(T795+V795,VLOOKUP("R700",TSC!B:C,2,0)*VLOOKUP("R101",TSC!B:C,2,0))*(VLOOKUP("T713",TSC!B:C,2,0))%),0)</f>
        <v/>
      </c>
      <c r="CV795">
        <f>IFERROR(INDEX(ADJ!$A$1:$BZ$1000,MATCH(PAYROLL!D795,ADJ!A$1:A$500,0),MATCH(PAYROLL!CV$2,ADJ!$2:$2,0)),0)</f>
        <v/>
      </c>
      <c r="CW795">
        <f>IFERROR(INDEX(ADJ!$A$1:$BZ$1000,MATCH(PAYROLL!D795,ADJ!A$1:A$500,0),MATCH(PAYROLL!CW$2,ADJ!$2:$2,0)),0)</f>
        <v/>
      </c>
      <c r="CX795">
        <f>SUM(CR795:CW795)</f>
        <v/>
      </c>
      <c r="CY795">
        <f>ROUND(IF(CR795&gt;0,T795+V795*VLOOKUP("R202",TSC!$B$1:$C$500,2,0),0),0)</f>
        <v/>
      </c>
      <c r="CZ795">
        <f>IFERROR(INDEX(CSDA!D$1:D$500,MATCH($CZ$2,CSDA!C$1:C$500,0)),0)</f>
        <v/>
      </c>
      <c r="DA795">
        <f>ROUND(T795*0.7%,0)</f>
        <v/>
      </c>
      <c r="DB795">
        <f>ROUND(T795/12,0)</f>
        <v/>
      </c>
      <c r="DC795">
        <f ref="DC795" t="array">IFERROR(INDEX(CSDA!D$1:D$500,MATCH("Trích giữ"&amp;PAYROLL!DC$2,CSDA!A$1:A$500&amp;CSDA!C$1:C$500,0)),0)</f>
        <v/>
      </c>
      <c r="DD795">
        <f ref="DD795" t="array">IFERROR(INDEX(CSDA!D$1:D$500,MATCH("Trích giữ"&amp;PAYROLL!DD$2,CSDA!A$1:A$500&amp;CSDA!C$1:C$500,0)),0)</f>
        <v/>
      </c>
      <c r="DE795">
        <f ref="DE795" t="array">IFERROR(INDEX(CSDA!D$1:D$500,MATCH("Trích giữ"&amp;PAYROLL!DE$2,CSDA!A$1:A$500&amp;CSDA!C$1:C$500,0)),0)</f>
        <v/>
      </c>
      <c r="DF795">
        <f>IFERROR(INDEX(CSDA!D$1:D$500,MATCH(PAYROLL!DF$2,CSDA!C$1:C$500,0)),0)</f>
        <v/>
      </c>
      <c r="DG795">
        <f ref="DG795" t="array">IFERROR(INDEX(CSDA!D$1:D$500,MATCH("Trích giữ"&amp;PAYROLL!DG$2,CSDA!A$1:A$500&amp;CSDA!C$1:C$500,0)),0)</f>
        <v/>
      </c>
      <c r="DH795">
        <f>ROUND(T795/26,0)</f>
        <v/>
      </c>
      <c r="DI795">
        <f ref="DI795" t="array">IFERROR(INDEX(CSDA!D$1:D$500,MATCH("Trích giữ"&amp;PAYROLL!DI$2,CSDA!A$1:A$500&amp;CSDA!C$1:C$500,0)),0)</f>
        <v/>
      </c>
      <c r="DJ795">
        <f>IF(U795=0,T795*21.5%-BL795,0)</f>
        <v/>
      </c>
      <c r="DK795">
        <f ref="DK795" t="array">IFERROR(INDEX(CSDA!D$1:D$500,MATCH("Trích giữ"&amp;PAYROLL!DK$2,CSDA!A$1:A$500&amp;CSDA!C$1:C$500,0)),0)</f>
        <v/>
      </c>
      <c r="DL795">
        <f>IFERROR(INDEX(CSDA!D$1:D$500,MATCH(PAYROLL!DL$2,CSDA!C$1:C$500,0))/12,0)</f>
        <v/>
      </c>
      <c r="DM795">
        <f>SUM(DB795:DL795)</f>
        <v/>
      </c>
      <c r="DN795">
        <f>IFERROR(INDEX(ADJ!$A$1:$BZ$1000,MATCH(PAYROLL!D795,ADJ!A$1:A$500,0),MATCH(PAYROLL!DN$2,ADJ!$2:$2,0)),0)</f>
        <v/>
      </c>
      <c r="DO795">
        <f>IFERROR(SUM(BP795,DM795:DN795,CX795:DA795)-DT795,0)</f>
        <v/>
      </c>
      <c r="DP795">
        <f ref="DP795" t="array">SUM(BW795*IFERROR(INDEX(CSDA!D$1:D$500,MATCH(BW$2,CSDA!C$1:C$500,0)),0)%,CX795*IFERROR(INDEX(CSDA!D$1:D$500,MATCH(CX$2,CSDA!C$1:C$500,0)),0)%,DA795*IFERROR(INDEX(CSDA!D$1:D$500,MATCH(DA$2,CSDA!C$1:C$500,0)),0)%,DB795*IFERROR(INDEX(CSDA!D$1:D$500,MATCH(DB$2,CSDA!C$1:C$500,0)),0)%,DF795*IFERROR(INDEX(CSDA!D$1:D$500,MATCH("Phí dịch vụ"&amp;PAYROLL!DF$2,CSDA!A$1:A$500&amp;CSDA!C$1:C$500,0)),0)%,DC795*IFERROR(INDEX(CSDA!D$1:D$500,MATCH("Phí dịch vụ"&amp;PAYROLL!DC$2,CSDA!A$1:A$500&amp;CSDA!C$1:C$500,0)),0)%,DH795*IFERROR(INDEX(CSDA!D$1:D$500,MATCH("Phí dịch vụ"&amp;PAYROLL!DH$2,CSDA!A$1:A$500&amp;CSDA!C$1:C$500,0)),0)%,DJ795*IFERROR(INDEX(CSDA!D$1:D$500,MATCH("Phí dịch vụ"&amp;PAYROLL!DJ$2,CSDA!A$1:A$500&amp;CSDA!C$1:C$500,0)),0)%,BN795*IFERROR(INDEX(CSDA!D$1:D$500,MATCH(BN$2,CSDA!C$1:C$500,0)),0)%)-BN795*7%</f>
        <v/>
      </c>
      <c r="DQ795">
        <f>IFERROR(INDEX(ADJ!$A$1:$BZ$1000,MATCH(PAYROLL!D795,ADJ!A$1:A$500,0),MATCH(PAYROLL!DQ$2,ADJ!$2:$2,0)),0)</f>
        <v/>
      </c>
      <c r="DR795">
        <f>IFERROR(INDEX(ADJ!$A$1:$BZ$1000,MATCH(PAYROLL!D795,ADJ!A$1:A$500,0),MATCH(PAYROLL!DR$2,ADJ!$2:$2,0)),0)</f>
        <v/>
      </c>
      <c r="DS795">
        <f>SUM(DP795:DR795)</f>
        <v/>
      </c>
      <c r="DT795">
        <f>EK795</f>
        <v/>
      </c>
      <c r="DU795">
        <f>SUM(DO795:DR795)</f>
        <v/>
      </c>
      <c r="DV795">
        <f>ROUND(DU795*0.1,0)</f>
        <v/>
      </c>
      <c r="DW795">
        <f>DU795+DV795</f>
        <v/>
      </c>
      <c r="DZ795">
        <f>IFERROR(INDEX(ADJ!$A$1:$BZ$1000,MATCH(PAYROLL!$D795,ADJ!A$1:A$500,0),MATCH(PAYROLL!DZ$2,ADJ!$2:$2,0)),0)</f>
        <v/>
      </c>
      <c r="EA795">
        <f>IFERROR(INDEX(ADJ!$A$1:$BZ$1000,MATCH(PAYROLL!$D795,ADJ!A$1:A$500,0),MATCH(PAYROLL!EA$2,ADJ!$2:$2,0)),0)</f>
        <v/>
      </c>
      <c r="EB795">
        <f>IFERROR(INDEX(ADJ!$A$1:$BZ$1000,MATCH(PAYROLL!$D795,ADJ!A$1:A$500,0),MATCH(PAYROLL!EB$2,ADJ!$2:$2,0)),0)</f>
        <v/>
      </c>
      <c r="EC795">
        <f>IFERROR(INDEX(ADJ!$A$1:$BZ$1000,MATCH(PAYROLL!$D795,ADJ!A$1:A$500,0),MATCH(PAYROLL!EC$2,ADJ!$2:$2,0)),0)</f>
        <v/>
      </c>
      <c r="ED795">
        <f>IFERROR(INDEX(ADJ!$A$1:$BZ$1000,MATCH(PAYROLL!$D795,ADJ!A$1:A$500,0),MATCH(PAYROLL!ED$2,ADJ!$2:$2,0)),0)</f>
        <v/>
      </c>
      <c r="EE795">
        <f>IFERROR(INDEX(ADJ!$A$1:$BZ$1000,MATCH(PAYROLL!$D795,ADJ!A$1:A$500,0),MATCH(PAYROLL!EE$2,ADJ!$2:$2,0)),0)</f>
        <v/>
      </c>
      <c r="EF795">
        <f>IFERROR(INDEX(ADJ!$A$1:$BZ$1000,MATCH(PAYROLL!$D795,ADJ!A$1:A$500,0),MATCH(PAYROLL!EF$2,ADJ!$2:$2,0)),0)</f>
        <v/>
      </c>
      <c r="EG795">
        <f>IFERROR(INDEX(ADJ!$A$1:$BZ$1000,MATCH(PAYROLL!$D795,ADJ!A$1:A$500,0),MATCH(PAYROLL!EG$2,ADJ!$2:$2,0)),0)</f>
        <v/>
      </c>
      <c r="EH795">
        <f>IFERROR(INDEX(ADJ!$A$1:$BZ$1000,MATCH(PAYROLL!$D795,ADJ!A$1:A$500,0),MATCH(PAYROLL!EH$2,ADJ!$2:$2,0)),0)</f>
        <v/>
      </c>
      <c r="EI795">
        <f>IFERROR(INDEX(ADJ!$A$1:$BZ$1000,MATCH(PAYROLL!D795,ADJ!A$1:A$500,0),MATCH(PAYROLL!EI$2,ADJ!$2:$2,0)),0)</f>
        <v/>
      </c>
      <c r="EJ795">
        <f>IFERROR(INDEX(ADJ!$A$1:$BZ$1000,MATCH(PAYROLL!$D795,ADJ!A$1:A$500,0),MATCH(PAYROLL!EJ$2,ADJ!$2:$2,0)),0)</f>
        <v/>
      </c>
      <c r="EK795">
        <f>SUM(DZ795:EJ795)</f>
        <v/>
      </c>
    </row>
    <row r="796">
      <c r="A796" t="n">
        <v>794</v>
      </c>
      <c r="B796" t="inlineStr">
        <is>
          <t>Đinh Công Minh</t>
        </is>
      </c>
      <c r="D796" t="inlineStr">
        <is>
          <t>108947-02</t>
        </is>
      </c>
      <c r="S796">
        <f>IFERROR(INDEX(PIS!$A$1:$BZ$1000,MATCH($D796,PIS!C$1:C$500,0),MATCH("Lương CB tháng trước",PIS!$1:$1,0)),0)</f>
        <v/>
      </c>
      <c r="T796">
        <f>IFERROR(INDEX(PIS!$A$1:$BZ$1000,MATCH($D796,PIS!C$1:C$500,0),MATCH("Lương CB hiện tại",PIS!$1:$1,0)),0)</f>
        <v/>
      </c>
      <c r="U796">
        <f>IFERROR(INDEX(PIS!$A$1:$BZ$1000,MATCH($D796,PIS!C$1:C$500,0),MATCH("Lương đóng BHBB",PIS!$1:$1,0)),0)</f>
        <v/>
      </c>
      <c r="V796">
        <f>IFERROR(INDEX(PIS!$A$1:$BZ$1000,MATCH($D796,PIS!C$1:C$500,0),MATCH(V$2,PIS!$2:$2,0)),0)</f>
        <v/>
      </c>
      <c r="W796">
        <f>IFERROR(INDEX(PIS!$A$1:$BZ$1000,MATCH($D796,PIS!C$1:C$500,0),MATCH(W$2,PIS!$2:$2,0)),0)</f>
        <v/>
      </c>
      <c r="X796">
        <f>IFERROR(INDEX(PIS!$A$1:$BZ$1000,MATCH($D796,PIS!C$1:C$500,0),MATCH(X$2,PIS!$2:$2,0)),0)</f>
        <v/>
      </c>
      <c r="Y796">
        <f>IFERROR(INDEX(PIS!$A$1:$BZ$1000,MATCH($D796,PIS!C$1:C$500,0),MATCH(Y$2,PIS!$2:$2,0)),0)</f>
        <v/>
      </c>
      <c r="Z796">
        <f>IFERROR(INDEX(PIS!$A$1:$BZ$1000,MATCH($D796,PIS!C$1:C$500,0),MATCH(Z$2,PIS!$2:$2,0)),0)</f>
        <v/>
      </c>
      <c r="AA796">
        <f>IFERROR(INDEX(PIS!$A$1:$BZ$1000,MATCH($D796,PIS!C$1:C$500,0),MATCH(AA$2,PIS!$2:$2,0)),0)</f>
        <v/>
      </c>
      <c r="AB796">
        <f>IFERROR(INDEX(PIS!$A$1:$BZ$1000,MATCH($D796,PIS!C$1:C$500,0),MATCH(AB$2,PIS!$2:$2,0)),0)</f>
        <v/>
      </c>
      <c r="AC796">
        <f>SUM(V796:AB796)</f>
        <v/>
      </c>
      <c r="AD796">
        <f>IFERROR(INDEX(TIMESHEET!$A$1:$AI$5000,MATCH($D796,TIMESHEET!A$1:A$500,0),MATCH("T100",TIMESHEET!$2:$2,0))-2,0)</f>
        <v/>
      </c>
      <c r="AE796">
        <f>IFERROR(INDEX(TIMESHEET!$A$1:$AI$5000,MATCH($D796,TIMESHEET!A$1:A$500,0),MATCH("T202",TIMESHEET!$2:$2,0)),0)</f>
        <v/>
      </c>
      <c r="AF796">
        <f>IFERROR(INDEX(TIMESHEET!$A$1:$AI$5000,MATCH($D796,TIMESHEET!A$1:A$500,0),MATCH("T302",TIMESHEET!$2:$2,0)),0)</f>
        <v/>
      </c>
      <c r="AG796">
        <f>IFERROR(INDEX(TIMESHEET!$A$1:$AI$5000,MATCH($D796,TIMESHEET!A$1:A$500,0),MATCH("T406",TIMESHEET!$2:$2,0)),0)</f>
        <v/>
      </c>
      <c r="AH796">
        <f>AE796+AG796</f>
        <v/>
      </c>
      <c r="AI796">
        <f>IFERROR(INDEX(TIMESHEET!$A$1:$AI$5000,MATCH($D796,TIMESHEET!A$1:A$500,0),MATCH("T701",TIMESHEET!$2:$2,0)),0)</f>
        <v/>
      </c>
      <c r="AJ796">
        <f>IFERROR(INDEX(TIMESHEET!$A$1:$AI$5000,MATCH($D796,TIMESHEET!B$1:B$500,0),MATCH("T320",TIMESHEET!$2:$2,0)),0)</f>
        <v/>
      </c>
      <c r="AK796">
        <f>IFERROR(IF(LEFT(INDEX(PIS!O$1:O$500,MATCH(D796,PIS!C$1:C$500)),1)="M",T796/AD796*SUM(AE796:AG796),T796*AD796),0)</f>
        <v/>
      </c>
      <c r="AL796">
        <f>IFERROR(INDEX(ADJ!$A$1:$BZ$1000,MATCH(PAYROLL!D796,ADJ!A$1:A$500,0),MATCH(PAYROLL!AL$2,ADJ!$2:$2,0)),0)</f>
        <v/>
      </c>
      <c r="AM796">
        <f>SUM(AK796:AL796)</f>
        <v/>
      </c>
      <c r="AN796">
        <f>IFERROR(ROUND(V796/$AD796*$AH796,0),0)</f>
        <v/>
      </c>
      <c r="AO796">
        <f>IFERROR(ROUND(W796/$AD796*$AH796,0),0)</f>
        <v/>
      </c>
      <c r="AP796">
        <f>IFERROR(ROUND(X796/$AD796*$AE796,0),0)</f>
        <v/>
      </c>
      <c r="AQ796">
        <f>IFERROR(ROUND(Y796/$AD796*$AH796,0),0)</f>
        <v/>
      </c>
      <c r="AR796">
        <f>IFERROR(ROUND(Z796/$AD796*$AH796,0),0)</f>
        <v/>
      </c>
      <c r="AS796">
        <f>IFERROR(ROUND(AA796/$AD796*$AH796,0),0)</f>
        <v/>
      </c>
      <c r="AT796">
        <f>IFERROR(IF((AE796+AF796+AG796)&gt;13,AB796,ROUND(AB796/AD796*AH796,0)),0)</f>
        <v/>
      </c>
      <c r="AU796">
        <f>IFERROR(INDEX(ADJ!$A$1:$BZ$1000,MATCH(PAYROLL!D796,ADJ!A$1:A$500,0),MATCH(PAYROLL!AU$2,ADJ!$2:$2,0)),0)</f>
        <v/>
      </c>
      <c r="AV796">
        <f>ROUND(SUM(AN796:AU796),0)</f>
        <v/>
      </c>
      <c r="AW796">
        <f>IFERROR(INDEX(TIMESHEET!$A$1:$AI$5000,MATCH(PAYROLL!D796,TIMESHEET!A$1:A$500,0),MATCH("T620",TIMESHEET!$2:$2,0)),0)</f>
        <v/>
      </c>
      <c r="AX796">
        <f>IFERROR(INDEX(TIMESHEET!$A$1:$AI$5000,MATCH(PAYROLL!D796,TIMESHEET!A$1:A$500,0),MATCH("T601",TIMESHEET!$2:$2,0)),0)</f>
        <v/>
      </c>
      <c r="AY796">
        <f>IFERROR(INDEX(TIMESHEET!$A$1:$AI$5000,MATCH(PAYROLL!D796,TIMESHEET!A$1:A$500,0),MATCH("T602",TIMESHEET!$2:$2,0)),0)</f>
        <v/>
      </c>
      <c r="AZ796">
        <f>IFERROR(INDEX(TIMESHEET!$A$1:$AI$5000,MATCH(PAYROLL!D796,TIMESHEET!A$1:A$500,0),MATCH("T603",TIMESHEET!$2:$2,0)),0)</f>
        <v/>
      </c>
      <c r="BA796">
        <f>IFERROR(INDEX(TIMESHEET!$A$1:$AI$5000,MATCH(PAYROLL!D796,TIMESHEET!A$1:A$500,0),MATCH("T611",TIMESHEET!$2:$2,0)),0)</f>
        <v/>
      </c>
      <c r="BB796">
        <f>IFERROR(INDEX(TIMESHEET!$A$1:$AI$5000,MATCH(PAYROLL!D796,TIMESHEET!A$1:A$500,0),MATCH("T612",TIMESHEET!$2:$2,0)),0)</f>
        <v/>
      </c>
      <c r="BC796">
        <f>IFERROR(INDEX(TIMESHEET!$A$1:$AI$5000,MATCH(PAYROLL!D796,TIMESHEET!A$1:A$500,0),MATCH("T613",TIMESHEET!$2:$2,0)),0)</f>
        <v/>
      </c>
      <c r="BD796">
        <f>IFERROR(INDEX(TIMESHEET!$A$1:$AI$5000,MATCH(PAYROLL!D796,TIMESHEET!A$1:A$500,0),MATCH("T500",TIMESHEET!$2:$2,0)),0)</f>
        <v/>
      </c>
      <c r="BE796">
        <f>IFERROR(IF(LEFT(INDEX(PIS!O$1:O$500,MATCH(D796,PIS!C$1:C$500)),1)="M",T796/AD796/8*(AW796+AX796*1.5+AY796*2+AZ796*3+BA796*2.1+BB796*2.7+BC796*3.9+BD796*0.3),T796/8*(AW796+AX796*1.5+AY796*2+AZ796*3+BA796*2.1+BB796*2.7+BC796*3.9+BD796*0.3)),0)</f>
        <v/>
      </c>
      <c r="BF796">
        <f>IFERROR(INDEX(ADJ!$A$1:$BZ$1000,MATCH(PAYROLL!$D796,ADJ!A$1:A$500,0),MATCH(PAYROLL!BF$2,ADJ!$2:$2,0)),0)</f>
        <v/>
      </c>
      <c r="BG796">
        <f>IFERROR(INDEX(ADJ!$A$1:$BZ$1000,MATCH(PAYROLL!D796,ADJ!A$1:A$500,0),MATCH(PAYROLL!BG$2,ADJ!$2:$2,0)),0)</f>
        <v/>
      </c>
      <c r="BH796">
        <f>IFERROR(INDEX(ADJ!$A$1:$BZ$1000,MATCH(PAYROLL!D796,ADJ!A$1:A$500,0),MATCH(PAYROLL!BH$2,ADJ!$2:$2,0)),0)</f>
        <v/>
      </c>
      <c r="BI796">
        <f>IFERROR(INDEX(ADJ!$A$1:$BZ$1000,MATCH(PAYROLL!D796,ADJ!A$1:A$500,0),MATCH(PAYROLL!BI$2,ADJ!$2:$2,0)),0)</f>
        <v/>
      </c>
      <c r="BJ796">
        <f>IFERROR(INDEX(ADJ!$A$1:$BZ$1000,MATCH(PAYROLL!D796,ADJ!A$1:A$500,0),MATCH(PAYROLL!BJ$2,ADJ!$2:$2,0)),0)</f>
        <v/>
      </c>
      <c r="BK796">
        <f>SUM(BF796:BJ796)</f>
        <v/>
      </c>
      <c r="BL796">
        <f>IFERROR(INDEX(ADJ!$A$1:$BZ$1000,MATCH(PAYROLL!D796,ADJ!A$1:A$500,0),MATCH(PAYROLL!BL$2,ADJ!$2:$2,0)),0)</f>
        <v/>
      </c>
      <c r="BM796">
        <f>IFERROR(INDEX(ADJ!$A$1:$BZ$1000,MATCH(PAYROLL!D796,ADJ!A$1:A$500,0),MATCH(PAYROLL!BM$2,ADJ!$2:$2,0)),0)</f>
        <v/>
      </c>
      <c r="BN796">
        <f>IFERROR(INDEX(ADJ!$A$1:$BZ$1000,MATCH(PAYROLL!D796,ADJ!A$1:A$500,0),MATCH(PAYROLL!BN$2,ADJ!$2:$2,0)),0)</f>
        <v/>
      </c>
      <c r="BO796">
        <f>IFERROR(INDEX(ADJ!$A$1:$BZ$1000,MATCH(PAYROLL!D796,ADJ!A$1:A$500,0),MATCH(PAYROLL!BO$2,ADJ!$2:$2,0)),0)</f>
        <v/>
      </c>
      <c r="BP796">
        <f>SUM(AM796,AV796,BE796,BK796,BL796:BO796)</f>
        <v/>
      </c>
      <c r="BQ796">
        <f>BO796</f>
        <v/>
      </c>
      <c r="BR796">
        <f>IFERROR(ROUND(IF(LEFT(INDEX(PIS!O$1:O$500,MATCH(D796,PIS!C$1:C$500)),1)="D",T796/8*(BD796*0.3),IF(LEFT(INDEX(PIS!O$1:O$500,MATCH(D796,PIS!C$1:C$500)),1)="H",T796*($BD796*0.3),T796/$AD796/8*($BD796*0.3))),0),0)</f>
        <v/>
      </c>
      <c r="BS796">
        <f>IF(AP796&lt;1,0,MIN(AP796,730000))</f>
        <v/>
      </c>
      <c r="BT796">
        <f>IFERROR(ROUND((BE796-SUM(AW796:BC796)*T796/AD796/8),0)-BR796,0)</f>
        <v/>
      </c>
      <c r="BU796">
        <f>AO796</f>
        <v/>
      </c>
      <c r="BV796">
        <f>SUM(BQ796:BU796)</f>
        <v/>
      </c>
      <c r="BW796">
        <f>BP796-BV796</f>
        <v/>
      </c>
      <c r="BX796">
        <f>IFERROR(IF(RIGHT(INDEX(PIS!O$1:O$500,MATCH(D796,PIS!C$1:C$500)),5)="Gross",MIN(U796+V796,VLOOKUP("R700",TSC!B:C,2,0)*VLOOKUP("R101",TSC!B:C,2,0))*VLOOKUP("R701",TSC!B:C,2,0)%,0),0)</f>
        <v/>
      </c>
      <c r="BY796">
        <f>IFERROR(IF(RIGHT(INDEX(PIS!O$1:O$500,MATCH(D796,PIS!C$1:C$500)),5)="Gross",MIN(U796+V796,VLOOKUP("R700",TSC!B:C,2,0)*VLOOKUP("R101",TSC!B:C,2,0))*VLOOKUP("T704",TSC!B:C,2,0)%,0),0)</f>
        <v/>
      </c>
      <c r="BZ796">
        <f>IFERROR(IF(RIGHT(INDEX(PIS!O$1:O$500,MATCH(D796,PIS!C$1:C$500)),5)="Gross",MIN(U796+V796,VLOOKUP("R700",TSC!B:C,2,0)*VLOOKUP("1",TSC!F:G,2,0))*VLOOKUP("T705",TSC!B:C,2,0)%,0),0)</f>
        <v/>
      </c>
      <c r="CA796">
        <f>IFERROR(INDEX(ADJ!$A$1:$BZ$1000,MATCH(PAYROLL!D796,ADJ!A$1:A$500,0),MATCH(PAYROLL!CA$2,ADJ!$2:$2,0)),0)</f>
        <v/>
      </c>
      <c r="CB796">
        <f>IFERROR(INDEX(ADJ!$A$1:$BZ$1000,MATCH(PAYROLL!D796,ADJ!A$1:A$500,0),MATCH(PAYROLL!CB$2,ADJ!$2:$2,0)),0)</f>
        <v/>
      </c>
      <c r="CC796">
        <f>SUM(BX796:CB796)</f>
        <v/>
      </c>
      <c r="CD796">
        <f>IFERROR(INDEX(PIS!$A$1:$BZ$1000,MATCH(PAYROLL!D796,PIS!C$1:C$500,0),MATCH(PAYROLL!CD$1,PIS!$1:$1,0)),0)</f>
        <v/>
      </c>
      <c r="CE796">
        <f>IFERROR(IF(OR(INDEX(PIS!P$1:P$500,MATCH(D796,PIS!C$1:C$500,0))="LT2",INDEX(PIS!P$1:P$500,MATCH(D796,PIS!C$1:C$500,0))="P10"),0,SUM(CC796,CD796*VLOOKUP("R601",TSC!B:C,2,0),VLOOKUP("R602",TSC!B:C,2,0))),0)</f>
        <v/>
      </c>
      <c r="CF796">
        <f>MAX(BW796-CE796,0)</f>
        <v/>
      </c>
      <c r="CG796">
        <f>IFERROR(IF(OR(RIGHT(INDEX(PIS!P$1:P$500,MATCH(D796,PIS!C$1:C$500)),5)="P10",RIGHT(INDEX(PIS!P$1:P$500,MATCH(D796,PIS!C$1:C$500)),5)="CK"),0,IF(CF796&lt;=5000000,CF796*5%,IF(CF796&lt;=10000000,CF796*10%-250000,IF(CF796&lt;=18000000,CF796*15%-750000,IF(CF796&lt;=32000000,CF796*20%-1650000,IF(CF796&lt;=52000000,CF796*25%-3250000,IF(CF796&lt;=80000000,BH796*30%-5850000,CF796*35%-9850000))))))),0)</f>
        <v/>
      </c>
      <c r="CH796">
        <f>IFERROR(IF(OR(INDEX(PIS!P$1:P$500,MATCH(D796,PIS!C$1:C$500))="LT",INDEX(PIS!P$1:P$500,MATCH(D796,PIS!C$1:C$500))="CK"),0,IF(CF796&lt;2000000,0,CF796*10%)),0)</f>
        <v/>
      </c>
      <c r="CI796">
        <f>IFERROR(INDEX(ADJ!$A$1:$BZ$1000,MATCH(PAYROLL!D796,ADJ!A$1:A$500,0),MATCH(PAYROLL!CI$2,ADJ!$2:$2,0)),0)</f>
        <v/>
      </c>
      <c r="CJ796">
        <f>IFERROR(INDEX(ADJ!$A$1:$BZ$1000,MATCH(PAYROLL!D796,ADJ!A$1:A$500,0),MATCH(PAYROLL!CJ$2,ADJ!$2:$2,0)),0)</f>
        <v/>
      </c>
      <c r="CK796">
        <f>IFERROR(INDEX(ADJ!$A$1:$BZ$1000,MATCH(PAYROLL!D796,ADJ!A$1:A$500,0),MATCH(PAYROLL!CK$2,ADJ!$2:$2,0)),0)</f>
        <v/>
      </c>
      <c r="CL796">
        <f>SUM(CG796:CK796)</f>
        <v/>
      </c>
      <c r="CM796">
        <f>ROUND(SUM(CH796:CK796),0)</f>
        <v/>
      </c>
      <c r="CN796">
        <f>IFERROR(INDEX(CSDA!D$1:D$500,MATCH($CN$2,CSDA!C$1:C$500,0))*INDEX(PIS!V$1:V$500,MATCH(D796,PIS!C$1:C$500))+INDEX(ADJ!$A$1:$BZ$1000,MATCH(PAYROLL!D796,ADJ!A$1:A$500,0),MATCH(PAYROLL!CN$2,ADJ!$2:$2,0)),0)</f>
        <v/>
      </c>
      <c r="CO796">
        <f>IFERROR(INDEX(ADJ!$A$1:$BZ$1000,MATCH(PAYROLL!D796,ADJ!A$1:A$500,0),MATCH(PAYROLL!CO$2,ADJ!$2:$2,0)),0)</f>
        <v/>
      </c>
      <c r="CP796">
        <f>IFERROR(INDEX(ADJ!$A$1:$BZ$1000,MATCH(PAYROLL!D796,ADJ!A$1:A$500,0),MATCH(PAYROLL!CP$2,ADJ!$2:$2,0)),0)</f>
        <v/>
      </c>
      <c r="CQ796">
        <f>BP796-CL796-CI796-CM796-CN796-CO796-CP796-CC796</f>
        <v/>
      </c>
      <c r="CR796">
        <f>IFERROR(IF(RIGHT(INDEX(PIS!O$1:O$500,MATCH(D796,PIS!C$1:C$500,0)),5)="Gross",MIN(U796+V796,VLOOKUP("R700",TSC!B:C,2,0)*VLOOKUP("R101",TSC!B:C,2,0))*(VLOOKUP("T711",TSC!B:C,2,0)+VLOOKUP("T712",TSC!B:C,2,0))%,MIN(T796+V796,VLOOKUP("R700",TSC!B:C,2,0)*VLOOKUP("R101",TSC!B:C,2,0))*(VLOOKUP("T711",TSC!B:C,2,0)+VLOOKUP("T712",TSC!B:C,2,0)+VLOOKUP("R701",TSC!B:C,2,0))%),0)</f>
        <v/>
      </c>
      <c r="CS796">
        <f>IFERROR(IF(RIGHT(INDEX(PIS!O$1:O$500,MATCH(D796,PIS!C$1:C$500,0)),5)="Gross",MIN(U796+V796,VLOOKUP("R700",TSC!B:C,2,0)*VLOOKUP("R101",TSC!B:C,2,0))*(VLOOKUP("T714",TSC!B:C,2,0))%,MIN(T796+V796,VLOOKUP("R700",TSC!B:C,2,0)*VLOOKUP("R101",TSC!B:C,2,0))*(VLOOKUP("T704",TSC!B:C,2,0)+VLOOKUP("T714",TSC!B:C,2,0))%),0)</f>
        <v/>
      </c>
      <c r="CT796">
        <f>IFERROR(IF(RIGHT(INDEX(PIS!O$1:O$500,MATCH(D796,PIS!C$1:C$500,0)),5)="Gross",MIN(U796+V796,VLOOKUP("R700",TSC!B:C,2,0)*VLOOKUP("R101",TSC!B:C,2,0))*VLOOKUP("T705",TSC!B:C,2,0)%,MIN(T796+V796,VLOOKUP("R700",TSC!B:C,2,0)*VLOOKUP("R101",TSC!B:C,2,0))*VLOOKUP("T705",TSC!B:C,2,0)%),0)</f>
        <v/>
      </c>
      <c r="CU796">
        <f>IFERROR(IF(RIGHT(INDEX(PIS!O$1:O$500,MATCH(D796,PIS!C$1:C$500,0)),5)="Gross",MIN(U796+V796,VLOOKUP("R700",TSC!B:C,2,0)*VLOOKUP("R101",TSC!B:C,2,0))*(VLOOKUP("T713",TSC!B:C,2,0))%,MIN(T796+V796,VLOOKUP("R700",TSC!B:C,2,0)*VLOOKUP("R101",TSC!B:C,2,0))*(VLOOKUP("T713",TSC!B:C,2,0))%),0)</f>
        <v/>
      </c>
      <c r="CV796">
        <f>IFERROR(INDEX(ADJ!$A$1:$BZ$1000,MATCH(PAYROLL!D796,ADJ!A$1:A$500,0),MATCH(PAYROLL!CV$2,ADJ!$2:$2,0)),0)</f>
        <v/>
      </c>
      <c r="CW796">
        <f>IFERROR(INDEX(ADJ!$A$1:$BZ$1000,MATCH(PAYROLL!D796,ADJ!A$1:A$500,0),MATCH(PAYROLL!CW$2,ADJ!$2:$2,0)),0)</f>
        <v/>
      </c>
      <c r="CX796">
        <f>SUM(CR796:CW796)</f>
        <v/>
      </c>
      <c r="CY796">
        <f>ROUND(IF(CR796&gt;0,T796+V796*VLOOKUP("R202",TSC!$B$1:$C$500,2,0),0),0)</f>
        <v/>
      </c>
      <c r="CZ796">
        <f>IFERROR(INDEX(CSDA!D$1:D$500,MATCH($CZ$2,CSDA!C$1:C$500,0)),0)</f>
        <v/>
      </c>
      <c r="DA796">
        <f>ROUND(T796*0.7%,0)</f>
        <v/>
      </c>
      <c r="DB796">
        <f>ROUND(T796/12,0)</f>
        <v/>
      </c>
      <c r="DC796">
        <f ref="DC796" t="array">IFERROR(INDEX(CSDA!D$1:D$500,MATCH("Trích giữ"&amp;PAYROLL!DC$2,CSDA!A$1:A$500&amp;CSDA!C$1:C$500,0)),0)</f>
        <v/>
      </c>
      <c r="DD796">
        <f ref="DD796" t="array">IFERROR(INDEX(CSDA!D$1:D$500,MATCH("Trích giữ"&amp;PAYROLL!DD$2,CSDA!A$1:A$500&amp;CSDA!C$1:C$500,0)),0)</f>
        <v/>
      </c>
      <c r="DE796">
        <f ref="DE796" t="array">IFERROR(INDEX(CSDA!D$1:D$500,MATCH("Trích giữ"&amp;PAYROLL!DE$2,CSDA!A$1:A$500&amp;CSDA!C$1:C$500,0)),0)</f>
        <v/>
      </c>
      <c r="DF796">
        <f>IFERROR(INDEX(CSDA!D$1:D$500,MATCH(PAYROLL!DF$2,CSDA!C$1:C$500,0)),0)</f>
        <v/>
      </c>
      <c r="DG796">
        <f ref="DG796" t="array">IFERROR(INDEX(CSDA!D$1:D$500,MATCH("Trích giữ"&amp;PAYROLL!DG$2,CSDA!A$1:A$500&amp;CSDA!C$1:C$500,0)),0)</f>
        <v/>
      </c>
      <c r="DH796">
        <f>ROUND(T796/26,0)</f>
        <v/>
      </c>
      <c r="DI796">
        <f ref="DI796" t="array">IFERROR(INDEX(CSDA!D$1:D$500,MATCH("Trích giữ"&amp;PAYROLL!DI$2,CSDA!A$1:A$500&amp;CSDA!C$1:C$500,0)),0)</f>
        <v/>
      </c>
      <c r="DJ796">
        <f>IF(U796=0,T796*21.5%-BL796,0)</f>
        <v/>
      </c>
      <c r="DK796">
        <f ref="DK796" t="array">IFERROR(INDEX(CSDA!D$1:D$500,MATCH("Trích giữ"&amp;PAYROLL!DK$2,CSDA!A$1:A$500&amp;CSDA!C$1:C$500,0)),0)</f>
        <v/>
      </c>
      <c r="DL796">
        <f>IFERROR(INDEX(CSDA!D$1:D$500,MATCH(PAYROLL!DL$2,CSDA!C$1:C$500,0))/12,0)</f>
        <v/>
      </c>
      <c r="DM796">
        <f>SUM(DB796:DL796)</f>
        <v/>
      </c>
      <c r="DN796">
        <f>IFERROR(INDEX(ADJ!$A$1:$BZ$1000,MATCH(PAYROLL!D796,ADJ!A$1:A$500,0),MATCH(PAYROLL!DN$2,ADJ!$2:$2,0)),0)</f>
        <v/>
      </c>
      <c r="DO796">
        <f>IFERROR(SUM(BP796,DM796:DN796,CX796:DA796)-DT796,0)</f>
        <v/>
      </c>
      <c r="DP796">
        <f ref="DP796" t="array">SUM(BW796*IFERROR(INDEX(CSDA!D$1:D$500,MATCH(BW$2,CSDA!C$1:C$500,0)),0)%,CX796*IFERROR(INDEX(CSDA!D$1:D$500,MATCH(CX$2,CSDA!C$1:C$500,0)),0)%,DA796*IFERROR(INDEX(CSDA!D$1:D$500,MATCH(DA$2,CSDA!C$1:C$500,0)),0)%,DB796*IFERROR(INDEX(CSDA!D$1:D$500,MATCH(DB$2,CSDA!C$1:C$500,0)),0)%,DF796*IFERROR(INDEX(CSDA!D$1:D$500,MATCH("Phí dịch vụ"&amp;PAYROLL!DF$2,CSDA!A$1:A$500&amp;CSDA!C$1:C$500,0)),0)%,DC796*IFERROR(INDEX(CSDA!D$1:D$500,MATCH("Phí dịch vụ"&amp;PAYROLL!DC$2,CSDA!A$1:A$500&amp;CSDA!C$1:C$500,0)),0)%,DH796*IFERROR(INDEX(CSDA!D$1:D$500,MATCH("Phí dịch vụ"&amp;PAYROLL!DH$2,CSDA!A$1:A$500&amp;CSDA!C$1:C$500,0)),0)%,DJ796*IFERROR(INDEX(CSDA!D$1:D$500,MATCH("Phí dịch vụ"&amp;PAYROLL!DJ$2,CSDA!A$1:A$500&amp;CSDA!C$1:C$500,0)),0)%,BN796*IFERROR(INDEX(CSDA!D$1:D$500,MATCH(BN$2,CSDA!C$1:C$500,0)),0)%)-BN796*7%</f>
        <v/>
      </c>
      <c r="DQ796">
        <f>IFERROR(INDEX(ADJ!$A$1:$BZ$1000,MATCH(PAYROLL!D796,ADJ!A$1:A$500,0),MATCH(PAYROLL!DQ$2,ADJ!$2:$2,0)),0)</f>
        <v/>
      </c>
      <c r="DR796">
        <f>IFERROR(INDEX(ADJ!$A$1:$BZ$1000,MATCH(PAYROLL!D796,ADJ!A$1:A$500,0),MATCH(PAYROLL!DR$2,ADJ!$2:$2,0)),0)</f>
        <v/>
      </c>
      <c r="DS796">
        <f>SUM(DP796:DR796)</f>
        <v/>
      </c>
      <c r="DT796">
        <f>EK796</f>
        <v/>
      </c>
      <c r="DU796">
        <f>SUM(DO796:DR796)</f>
        <v/>
      </c>
      <c r="DV796">
        <f>ROUND(DU796*0.1,0)</f>
        <v/>
      </c>
      <c r="DW796">
        <f>DU796+DV796</f>
        <v/>
      </c>
      <c r="DZ796">
        <f>IFERROR(INDEX(ADJ!$A$1:$BZ$1000,MATCH(PAYROLL!$D796,ADJ!A$1:A$500,0),MATCH(PAYROLL!DZ$2,ADJ!$2:$2,0)),0)</f>
        <v/>
      </c>
      <c r="EA796">
        <f>IFERROR(INDEX(ADJ!$A$1:$BZ$1000,MATCH(PAYROLL!$D796,ADJ!A$1:A$500,0),MATCH(PAYROLL!EA$2,ADJ!$2:$2,0)),0)</f>
        <v/>
      </c>
      <c r="EB796">
        <f>IFERROR(INDEX(ADJ!$A$1:$BZ$1000,MATCH(PAYROLL!$D796,ADJ!A$1:A$500,0),MATCH(PAYROLL!EB$2,ADJ!$2:$2,0)),0)</f>
        <v/>
      </c>
      <c r="EC796">
        <f>IFERROR(INDEX(ADJ!$A$1:$BZ$1000,MATCH(PAYROLL!$D796,ADJ!A$1:A$500,0),MATCH(PAYROLL!EC$2,ADJ!$2:$2,0)),0)</f>
        <v/>
      </c>
      <c r="ED796">
        <f>IFERROR(INDEX(ADJ!$A$1:$BZ$1000,MATCH(PAYROLL!$D796,ADJ!A$1:A$500,0),MATCH(PAYROLL!ED$2,ADJ!$2:$2,0)),0)</f>
        <v/>
      </c>
      <c r="EE796">
        <f>IFERROR(INDEX(ADJ!$A$1:$BZ$1000,MATCH(PAYROLL!$D796,ADJ!A$1:A$500,0),MATCH(PAYROLL!EE$2,ADJ!$2:$2,0)),0)</f>
        <v/>
      </c>
      <c r="EF796">
        <f>IFERROR(INDEX(ADJ!$A$1:$BZ$1000,MATCH(PAYROLL!$D796,ADJ!A$1:A$500,0),MATCH(PAYROLL!EF$2,ADJ!$2:$2,0)),0)</f>
        <v/>
      </c>
      <c r="EG796">
        <f>IFERROR(INDEX(ADJ!$A$1:$BZ$1000,MATCH(PAYROLL!$D796,ADJ!A$1:A$500,0),MATCH(PAYROLL!EG$2,ADJ!$2:$2,0)),0)</f>
        <v/>
      </c>
      <c r="EH796">
        <f>IFERROR(INDEX(ADJ!$A$1:$BZ$1000,MATCH(PAYROLL!$D796,ADJ!A$1:A$500,0),MATCH(PAYROLL!EH$2,ADJ!$2:$2,0)),0)</f>
        <v/>
      </c>
      <c r="EI796">
        <f>IFERROR(INDEX(ADJ!$A$1:$BZ$1000,MATCH(PAYROLL!D796,ADJ!A$1:A$500,0),MATCH(PAYROLL!EI$2,ADJ!$2:$2,0)),0)</f>
        <v/>
      </c>
      <c r="EJ796">
        <f>IFERROR(INDEX(ADJ!$A$1:$BZ$1000,MATCH(PAYROLL!$D796,ADJ!A$1:A$500,0),MATCH(PAYROLL!EJ$2,ADJ!$2:$2,0)),0)</f>
        <v/>
      </c>
      <c r="EK796">
        <f>SUM(DZ796:EJ796)</f>
        <v/>
      </c>
    </row>
    <row r="797">
      <c r="A797" t="n">
        <v>795</v>
      </c>
      <c r="B797" t="inlineStr">
        <is>
          <t>Nguyễn Đức Trọng</t>
        </is>
      </c>
      <c r="D797" t="inlineStr">
        <is>
          <t>154230-01</t>
        </is>
      </c>
      <c r="S797">
        <f>IFERROR(INDEX(PIS!$A$1:$BZ$1000,MATCH($D797,PIS!C$1:C$500,0),MATCH("Lương CB tháng trước",PIS!$1:$1,0)),0)</f>
        <v/>
      </c>
      <c r="T797">
        <f>IFERROR(INDEX(PIS!$A$1:$BZ$1000,MATCH($D797,PIS!C$1:C$500,0),MATCH("Lương CB hiện tại",PIS!$1:$1,0)),0)</f>
        <v/>
      </c>
      <c r="U797">
        <f>IFERROR(INDEX(PIS!$A$1:$BZ$1000,MATCH($D797,PIS!C$1:C$500,0),MATCH("Lương đóng BHBB",PIS!$1:$1,0)),0)</f>
        <v/>
      </c>
      <c r="V797">
        <f>IFERROR(INDEX(PIS!$A$1:$BZ$1000,MATCH($D797,PIS!C$1:C$500,0),MATCH(V$2,PIS!$2:$2,0)),0)</f>
        <v/>
      </c>
      <c r="W797">
        <f>IFERROR(INDEX(PIS!$A$1:$BZ$1000,MATCH($D797,PIS!C$1:C$500,0),MATCH(W$2,PIS!$2:$2,0)),0)</f>
        <v/>
      </c>
      <c r="X797">
        <f>IFERROR(INDEX(PIS!$A$1:$BZ$1000,MATCH($D797,PIS!C$1:C$500,0),MATCH(X$2,PIS!$2:$2,0)),0)</f>
        <v/>
      </c>
      <c r="Y797">
        <f>IFERROR(INDEX(PIS!$A$1:$BZ$1000,MATCH($D797,PIS!C$1:C$500,0),MATCH(Y$2,PIS!$2:$2,0)),0)</f>
        <v/>
      </c>
      <c r="Z797">
        <f>IFERROR(INDEX(PIS!$A$1:$BZ$1000,MATCH($D797,PIS!C$1:C$500,0),MATCH(Z$2,PIS!$2:$2,0)),0)</f>
        <v/>
      </c>
      <c r="AA797">
        <f>IFERROR(INDEX(PIS!$A$1:$BZ$1000,MATCH($D797,PIS!C$1:C$500,0),MATCH(AA$2,PIS!$2:$2,0)),0)</f>
        <v/>
      </c>
      <c r="AB797">
        <f>IFERROR(INDEX(PIS!$A$1:$BZ$1000,MATCH($D797,PIS!C$1:C$500,0),MATCH(AB$2,PIS!$2:$2,0)),0)</f>
        <v/>
      </c>
      <c r="AC797">
        <f>SUM(V797:AB797)</f>
        <v/>
      </c>
      <c r="AD797">
        <f>IFERROR(INDEX(TIMESHEET!$A$1:$AI$5000,MATCH($D797,TIMESHEET!A$1:A$500,0),MATCH("T100",TIMESHEET!$2:$2,0))-2,0)</f>
        <v/>
      </c>
      <c r="AE797">
        <f>IFERROR(INDEX(TIMESHEET!$A$1:$AI$5000,MATCH($D797,TIMESHEET!A$1:A$500,0),MATCH("T202",TIMESHEET!$2:$2,0)),0)</f>
        <v/>
      </c>
      <c r="AF797">
        <f>IFERROR(INDEX(TIMESHEET!$A$1:$AI$5000,MATCH($D797,TIMESHEET!A$1:A$500,0),MATCH("T302",TIMESHEET!$2:$2,0)),0)</f>
        <v/>
      </c>
      <c r="AG797">
        <f>IFERROR(INDEX(TIMESHEET!$A$1:$AI$5000,MATCH($D797,TIMESHEET!A$1:A$500,0),MATCH("T406",TIMESHEET!$2:$2,0)),0)</f>
        <v/>
      </c>
      <c r="AH797">
        <f>AE797+AG797</f>
        <v/>
      </c>
      <c r="AI797">
        <f>IFERROR(INDEX(TIMESHEET!$A$1:$AI$5000,MATCH($D797,TIMESHEET!A$1:A$500,0),MATCH("T701",TIMESHEET!$2:$2,0)),0)</f>
        <v/>
      </c>
      <c r="AJ797">
        <f>IFERROR(INDEX(TIMESHEET!$A$1:$AI$5000,MATCH($D797,TIMESHEET!B$1:B$500,0),MATCH("T320",TIMESHEET!$2:$2,0)),0)</f>
        <v/>
      </c>
      <c r="AK797">
        <f>IFERROR(IF(LEFT(INDEX(PIS!O$1:O$500,MATCH(D797,PIS!C$1:C$500)),1)="M",T797/AD797*SUM(AE797:AG797),T797*AD797),0)</f>
        <v/>
      </c>
      <c r="AL797">
        <f>IFERROR(INDEX(ADJ!$A$1:$BZ$1000,MATCH(PAYROLL!D797,ADJ!A$1:A$500,0),MATCH(PAYROLL!AL$2,ADJ!$2:$2,0)),0)</f>
        <v/>
      </c>
      <c r="AM797">
        <f>SUM(AK797:AL797)</f>
        <v/>
      </c>
      <c r="AN797">
        <f>IFERROR(ROUND(V797/$AD797*$AH797,0),0)</f>
        <v/>
      </c>
      <c r="AO797">
        <f>IFERROR(ROUND(W797/$AD797*$AH797,0),0)</f>
        <v/>
      </c>
      <c r="AP797">
        <f>IFERROR(ROUND(X797/$AD797*$AE797,0),0)</f>
        <v/>
      </c>
      <c r="AQ797">
        <f>IFERROR(ROUND(Y797/$AD797*$AH797,0),0)</f>
        <v/>
      </c>
      <c r="AR797">
        <f>IFERROR(ROUND(Z797/$AD797*$AH797,0),0)</f>
        <v/>
      </c>
      <c r="AS797">
        <f>IFERROR(ROUND(AA797/$AD797*$AH797,0),0)</f>
        <v/>
      </c>
      <c r="AT797">
        <f>IFERROR(IF((AE797+AF797+AG797)&gt;13,AB797,ROUND(AB797/AD797*AH797,0)),0)</f>
        <v/>
      </c>
      <c r="AU797">
        <f>IFERROR(INDEX(ADJ!$A$1:$BZ$1000,MATCH(PAYROLL!D797,ADJ!A$1:A$500,0),MATCH(PAYROLL!AU$2,ADJ!$2:$2,0)),0)</f>
        <v/>
      </c>
      <c r="AV797">
        <f>ROUND(SUM(AN797:AU797),0)</f>
        <v/>
      </c>
      <c r="AW797">
        <f>IFERROR(INDEX(TIMESHEET!$A$1:$AI$5000,MATCH(PAYROLL!D797,TIMESHEET!A$1:A$500,0),MATCH("T620",TIMESHEET!$2:$2,0)),0)</f>
        <v/>
      </c>
      <c r="AX797">
        <f>IFERROR(INDEX(TIMESHEET!$A$1:$AI$5000,MATCH(PAYROLL!D797,TIMESHEET!A$1:A$500,0),MATCH("T601",TIMESHEET!$2:$2,0)),0)</f>
        <v/>
      </c>
      <c r="AY797">
        <f>IFERROR(INDEX(TIMESHEET!$A$1:$AI$5000,MATCH(PAYROLL!D797,TIMESHEET!A$1:A$500,0),MATCH("T602",TIMESHEET!$2:$2,0)),0)</f>
        <v/>
      </c>
      <c r="AZ797">
        <f>IFERROR(INDEX(TIMESHEET!$A$1:$AI$5000,MATCH(PAYROLL!D797,TIMESHEET!A$1:A$500,0),MATCH("T603",TIMESHEET!$2:$2,0)),0)</f>
        <v/>
      </c>
      <c r="BA797">
        <f>IFERROR(INDEX(TIMESHEET!$A$1:$AI$5000,MATCH(PAYROLL!D797,TIMESHEET!A$1:A$500,0),MATCH("T611",TIMESHEET!$2:$2,0)),0)</f>
        <v/>
      </c>
      <c r="BB797">
        <f>IFERROR(INDEX(TIMESHEET!$A$1:$AI$5000,MATCH(PAYROLL!D797,TIMESHEET!A$1:A$500,0),MATCH("T612",TIMESHEET!$2:$2,0)),0)</f>
        <v/>
      </c>
      <c r="BC797">
        <f>IFERROR(INDEX(TIMESHEET!$A$1:$AI$5000,MATCH(PAYROLL!D797,TIMESHEET!A$1:A$500,0),MATCH("T613",TIMESHEET!$2:$2,0)),0)</f>
        <v/>
      </c>
      <c r="BD797">
        <f>IFERROR(INDEX(TIMESHEET!$A$1:$AI$5000,MATCH(PAYROLL!D797,TIMESHEET!A$1:A$500,0),MATCH("T500",TIMESHEET!$2:$2,0)),0)</f>
        <v/>
      </c>
      <c r="BE797">
        <f>IFERROR(IF(LEFT(INDEX(PIS!O$1:O$500,MATCH(D797,PIS!C$1:C$500)),1)="M",T797/AD797/8*(AW797+AX797*1.5+AY797*2+AZ797*3+BA797*2.1+BB797*2.7+BC797*3.9+BD797*0.3),T797/8*(AW797+AX797*1.5+AY797*2+AZ797*3+BA797*2.1+BB797*2.7+BC797*3.9+BD797*0.3)),0)</f>
        <v/>
      </c>
      <c r="BF797">
        <f>IFERROR(INDEX(ADJ!$A$1:$BZ$1000,MATCH(PAYROLL!$D797,ADJ!A$1:A$500,0),MATCH(PAYROLL!BF$2,ADJ!$2:$2,0)),0)</f>
        <v/>
      </c>
      <c r="BG797">
        <f>IFERROR(INDEX(ADJ!$A$1:$BZ$1000,MATCH(PAYROLL!D797,ADJ!A$1:A$500,0),MATCH(PAYROLL!BG$2,ADJ!$2:$2,0)),0)</f>
        <v/>
      </c>
      <c r="BH797">
        <f>IFERROR(INDEX(ADJ!$A$1:$BZ$1000,MATCH(PAYROLL!D797,ADJ!A$1:A$500,0),MATCH(PAYROLL!BH$2,ADJ!$2:$2,0)),0)</f>
        <v/>
      </c>
      <c r="BI797">
        <f>IFERROR(INDEX(ADJ!$A$1:$BZ$1000,MATCH(PAYROLL!D797,ADJ!A$1:A$500,0),MATCH(PAYROLL!BI$2,ADJ!$2:$2,0)),0)</f>
        <v/>
      </c>
      <c r="BJ797">
        <f>IFERROR(INDEX(ADJ!$A$1:$BZ$1000,MATCH(PAYROLL!D797,ADJ!A$1:A$500,0),MATCH(PAYROLL!BJ$2,ADJ!$2:$2,0)),0)</f>
        <v/>
      </c>
      <c r="BK797">
        <f>SUM(BF797:BJ797)</f>
        <v/>
      </c>
      <c r="BL797">
        <f>IFERROR(INDEX(ADJ!$A$1:$BZ$1000,MATCH(PAYROLL!D797,ADJ!A$1:A$500,0),MATCH(PAYROLL!BL$2,ADJ!$2:$2,0)),0)</f>
        <v/>
      </c>
      <c r="BM797">
        <f>IFERROR(INDEX(ADJ!$A$1:$BZ$1000,MATCH(PAYROLL!D797,ADJ!A$1:A$500,0),MATCH(PAYROLL!BM$2,ADJ!$2:$2,0)),0)</f>
        <v/>
      </c>
      <c r="BN797">
        <f>IFERROR(INDEX(ADJ!$A$1:$BZ$1000,MATCH(PAYROLL!D797,ADJ!A$1:A$500,0),MATCH(PAYROLL!BN$2,ADJ!$2:$2,0)),0)</f>
        <v/>
      </c>
      <c r="BO797">
        <f>IFERROR(INDEX(ADJ!$A$1:$BZ$1000,MATCH(PAYROLL!D797,ADJ!A$1:A$500,0),MATCH(PAYROLL!BO$2,ADJ!$2:$2,0)),0)</f>
        <v/>
      </c>
      <c r="BP797">
        <f>SUM(AM797,AV797,BE797,BK797,BL797:BO797)</f>
        <v/>
      </c>
      <c r="BQ797">
        <f>BO797</f>
        <v/>
      </c>
      <c r="BR797">
        <f>IFERROR(ROUND(IF(LEFT(INDEX(PIS!O$1:O$500,MATCH(D797,PIS!C$1:C$500)),1)="D",T797/8*(BD797*0.3),IF(LEFT(INDEX(PIS!O$1:O$500,MATCH(D797,PIS!C$1:C$500)),1)="H",T797*($BD797*0.3),T797/$AD797/8*($BD797*0.3))),0),0)</f>
        <v/>
      </c>
      <c r="BS797">
        <f>IF(AP797&lt;1,0,MIN(AP797,730000))</f>
        <v/>
      </c>
      <c r="BT797">
        <f>IFERROR(ROUND((BE797-SUM(AW797:BC797)*T797/AD797/8),0)-BR797,0)</f>
        <v/>
      </c>
      <c r="BU797">
        <f>AO797</f>
        <v/>
      </c>
      <c r="BV797">
        <f>SUM(BQ797:BU797)</f>
        <v/>
      </c>
      <c r="BW797">
        <f>BP797-BV797</f>
        <v/>
      </c>
      <c r="BX797">
        <f>IFERROR(IF(RIGHT(INDEX(PIS!O$1:O$500,MATCH(D797,PIS!C$1:C$500)),5)="Gross",MIN(U797+V797,VLOOKUP("R700",TSC!B:C,2,0)*VLOOKUP("R101",TSC!B:C,2,0))*VLOOKUP("R701",TSC!B:C,2,0)%,0),0)</f>
        <v/>
      </c>
      <c r="BY797">
        <f>IFERROR(IF(RIGHT(INDEX(PIS!O$1:O$500,MATCH(D797,PIS!C$1:C$500)),5)="Gross",MIN(U797+V797,VLOOKUP("R700",TSC!B:C,2,0)*VLOOKUP("R101",TSC!B:C,2,0))*VLOOKUP("T704",TSC!B:C,2,0)%,0),0)</f>
        <v/>
      </c>
      <c r="BZ797">
        <f>IFERROR(IF(RIGHT(INDEX(PIS!O$1:O$500,MATCH(D797,PIS!C$1:C$500)),5)="Gross",MIN(U797+V797,VLOOKUP("R700",TSC!B:C,2,0)*VLOOKUP("1",TSC!F:G,2,0))*VLOOKUP("T705",TSC!B:C,2,0)%,0),0)</f>
        <v/>
      </c>
      <c r="CA797">
        <f>IFERROR(INDEX(ADJ!$A$1:$BZ$1000,MATCH(PAYROLL!D797,ADJ!A$1:A$500,0),MATCH(PAYROLL!CA$2,ADJ!$2:$2,0)),0)</f>
        <v/>
      </c>
      <c r="CB797">
        <f>IFERROR(INDEX(ADJ!$A$1:$BZ$1000,MATCH(PAYROLL!D797,ADJ!A$1:A$500,0),MATCH(PAYROLL!CB$2,ADJ!$2:$2,0)),0)</f>
        <v/>
      </c>
      <c r="CC797">
        <f>SUM(BX797:CB797)</f>
        <v/>
      </c>
      <c r="CD797">
        <f>IFERROR(INDEX(PIS!$A$1:$BZ$1000,MATCH(PAYROLL!D797,PIS!C$1:C$500,0),MATCH(PAYROLL!CD$1,PIS!$1:$1,0)),0)</f>
        <v/>
      </c>
      <c r="CE797">
        <f>IFERROR(IF(OR(INDEX(PIS!P$1:P$500,MATCH(D797,PIS!C$1:C$500,0))="LT2",INDEX(PIS!P$1:P$500,MATCH(D797,PIS!C$1:C$500,0))="P10"),0,SUM(CC797,CD797*VLOOKUP("R601",TSC!B:C,2,0),VLOOKUP("R602",TSC!B:C,2,0))),0)</f>
        <v/>
      </c>
      <c r="CF797">
        <f>MAX(BW797-CE797,0)</f>
        <v/>
      </c>
      <c r="CG797">
        <f>IFERROR(IF(OR(RIGHT(INDEX(PIS!P$1:P$500,MATCH(D797,PIS!C$1:C$500)),5)="P10",RIGHT(INDEX(PIS!P$1:P$500,MATCH(D797,PIS!C$1:C$500)),5)="CK"),0,IF(CF797&lt;=5000000,CF797*5%,IF(CF797&lt;=10000000,CF797*10%-250000,IF(CF797&lt;=18000000,CF797*15%-750000,IF(CF797&lt;=32000000,CF797*20%-1650000,IF(CF797&lt;=52000000,CF797*25%-3250000,IF(CF797&lt;=80000000,BH797*30%-5850000,CF797*35%-9850000))))))),0)</f>
        <v/>
      </c>
      <c r="CH797">
        <f>IFERROR(IF(OR(INDEX(PIS!P$1:P$500,MATCH(D797,PIS!C$1:C$500))="LT",INDEX(PIS!P$1:P$500,MATCH(D797,PIS!C$1:C$500))="CK"),0,IF(CF797&lt;2000000,0,CF797*10%)),0)</f>
        <v/>
      </c>
      <c r="CI797">
        <f>IFERROR(INDEX(ADJ!$A$1:$BZ$1000,MATCH(PAYROLL!D797,ADJ!A$1:A$500,0),MATCH(PAYROLL!CI$2,ADJ!$2:$2,0)),0)</f>
        <v/>
      </c>
      <c r="CJ797">
        <f>IFERROR(INDEX(ADJ!$A$1:$BZ$1000,MATCH(PAYROLL!D797,ADJ!A$1:A$500,0),MATCH(PAYROLL!CJ$2,ADJ!$2:$2,0)),0)</f>
        <v/>
      </c>
      <c r="CK797">
        <f>IFERROR(INDEX(ADJ!$A$1:$BZ$1000,MATCH(PAYROLL!D797,ADJ!A$1:A$500,0),MATCH(PAYROLL!CK$2,ADJ!$2:$2,0)),0)</f>
        <v/>
      </c>
      <c r="CL797">
        <f>SUM(CG797:CK797)</f>
        <v/>
      </c>
      <c r="CM797">
        <f>ROUND(SUM(CH797:CK797),0)</f>
        <v/>
      </c>
      <c r="CN797">
        <f>IFERROR(INDEX(CSDA!D$1:D$500,MATCH($CN$2,CSDA!C$1:C$500,0))*INDEX(PIS!V$1:V$500,MATCH(D797,PIS!C$1:C$500))+INDEX(ADJ!$A$1:$BZ$1000,MATCH(PAYROLL!D797,ADJ!A$1:A$500,0),MATCH(PAYROLL!CN$2,ADJ!$2:$2,0)),0)</f>
        <v/>
      </c>
      <c r="CO797">
        <f>IFERROR(INDEX(ADJ!$A$1:$BZ$1000,MATCH(PAYROLL!D797,ADJ!A$1:A$500,0),MATCH(PAYROLL!CO$2,ADJ!$2:$2,0)),0)</f>
        <v/>
      </c>
      <c r="CP797">
        <f>IFERROR(INDEX(ADJ!$A$1:$BZ$1000,MATCH(PAYROLL!D797,ADJ!A$1:A$500,0),MATCH(PAYROLL!CP$2,ADJ!$2:$2,0)),0)</f>
        <v/>
      </c>
      <c r="CQ797">
        <f>BP797-CL797-CI797-CM797-CN797-CO797-CP797-CC797</f>
        <v/>
      </c>
      <c r="CR797">
        <f>IFERROR(IF(RIGHT(INDEX(PIS!O$1:O$500,MATCH(D797,PIS!C$1:C$500,0)),5)="Gross",MIN(U797+V797,VLOOKUP("R700",TSC!B:C,2,0)*VLOOKUP("R101",TSC!B:C,2,0))*(VLOOKUP("T711",TSC!B:C,2,0)+VLOOKUP("T712",TSC!B:C,2,0))%,MIN(T797+V797,VLOOKUP("R700",TSC!B:C,2,0)*VLOOKUP("R101",TSC!B:C,2,0))*(VLOOKUP("T711",TSC!B:C,2,0)+VLOOKUP("T712",TSC!B:C,2,0)+VLOOKUP("R701",TSC!B:C,2,0))%),0)</f>
        <v/>
      </c>
      <c r="CS797">
        <f>IFERROR(IF(RIGHT(INDEX(PIS!O$1:O$500,MATCH(D797,PIS!C$1:C$500,0)),5)="Gross",MIN(U797+V797,VLOOKUP("R700",TSC!B:C,2,0)*VLOOKUP("R101",TSC!B:C,2,0))*(VLOOKUP("T714",TSC!B:C,2,0))%,MIN(T797+V797,VLOOKUP("R700",TSC!B:C,2,0)*VLOOKUP("R101",TSC!B:C,2,0))*(VLOOKUP("T704",TSC!B:C,2,0)+VLOOKUP("T714",TSC!B:C,2,0))%),0)</f>
        <v/>
      </c>
      <c r="CT797">
        <f>IFERROR(IF(RIGHT(INDEX(PIS!O$1:O$500,MATCH(D797,PIS!C$1:C$500,0)),5)="Gross",MIN(U797+V797,VLOOKUP("R700",TSC!B:C,2,0)*VLOOKUP("R101",TSC!B:C,2,0))*VLOOKUP("T705",TSC!B:C,2,0)%,MIN(T797+V797,VLOOKUP("R700",TSC!B:C,2,0)*VLOOKUP("R101",TSC!B:C,2,0))*VLOOKUP("T705",TSC!B:C,2,0)%),0)</f>
        <v/>
      </c>
      <c r="CU797">
        <f>IFERROR(IF(RIGHT(INDEX(PIS!O$1:O$500,MATCH(D797,PIS!C$1:C$500,0)),5)="Gross",MIN(U797+V797,VLOOKUP("R700",TSC!B:C,2,0)*VLOOKUP("R101",TSC!B:C,2,0))*(VLOOKUP("T713",TSC!B:C,2,0))%,MIN(T797+V797,VLOOKUP("R700",TSC!B:C,2,0)*VLOOKUP("R101",TSC!B:C,2,0))*(VLOOKUP("T713",TSC!B:C,2,0))%),0)</f>
        <v/>
      </c>
      <c r="CV797">
        <f>IFERROR(INDEX(ADJ!$A$1:$BZ$1000,MATCH(PAYROLL!D797,ADJ!A$1:A$500,0),MATCH(PAYROLL!CV$2,ADJ!$2:$2,0)),0)</f>
        <v/>
      </c>
      <c r="CW797">
        <f>IFERROR(INDEX(ADJ!$A$1:$BZ$1000,MATCH(PAYROLL!D797,ADJ!A$1:A$500,0),MATCH(PAYROLL!CW$2,ADJ!$2:$2,0)),0)</f>
        <v/>
      </c>
      <c r="CX797">
        <f>SUM(CR797:CW797)</f>
        <v/>
      </c>
      <c r="CY797">
        <f>ROUND(IF(CR797&gt;0,T797+V797*VLOOKUP("R202",TSC!$B$1:$C$500,2,0),0),0)</f>
        <v/>
      </c>
      <c r="CZ797">
        <f>IFERROR(INDEX(CSDA!D$1:D$500,MATCH($CZ$2,CSDA!C$1:C$500,0)),0)</f>
        <v/>
      </c>
      <c r="DA797">
        <f>ROUND(T797*0.7%,0)</f>
        <v/>
      </c>
      <c r="DB797">
        <f>ROUND(T797/12,0)</f>
        <v/>
      </c>
      <c r="DC797">
        <f ref="DC797" t="array">IFERROR(INDEX(CSDA!D$1:D$500,MATCH("Trích giữ"&amp;PAYROLL!DC$2,CSDA!A$1:A$500&amp;CSDA!C$1:C$500,0)),0)</f>
        <v/>
      </c>
      <c r="DD797">
        <f ref="DD797" t="array">IFERROR(INDEX(CSDA!D$1:D$500,MATCH("Trích giữ"&amp;PAYROLL!DD$2,CSDA!A$1:A$500&amp;CSDA!C$1:C$500,0)),0)</f>
        <v/>
      </c>
      <c r="DE797">
        <f ref="DE797" t="array">IFERROR(INDEX(CSDA!D$1:D$500,MATCH("Trích giữ"&amp;PAYROLL!DE$2,CSDA!A$1:A$500&amp;CSDA!C$1:C$500,0)),0)</f>
        <v/>
      </c>
      <c r="DF797">
        <f>IFERROR(INDEX(CSDA!D$1:D$500,MATCH(PAYROLL!DF$2,CSDA!C$1:C$500,0)),0)</f>
        <v/>
      </c>
      <c r="DG797">
        <f ref="DG797" t="array">IFERROR(INDEX(CSDA!D$1:D$500,MATCH("Trích giữ"&amp;PAYROLL!DG$2,CSDA!A$1:A$500&amp;CSDA!C$1:C$500,0)),0)</f>
        <v/>
      </c>
      <c r="DH797">
        <f>ROUND(T797/26,0)</f>
        <v/>
      </c>
      <c r="DI797">
        <f ref="DI797" t="array">IFERROR(INDEX(CSDA!D$1:D$500,MATCH("Trích giữ"&amp;PAYROLL!DI$2,CSDA!A$1:A$500&amp;CSDA!C$1:C$500,0)),0)</f>
        <v/>
      </c>
      <c r="DJ797">
        <f>IF(U797=0,T797*21.5%-BL797,0)</f>
        <v/>
      </c>
      <c r="DK797">
        <f ref="DK797" t="array">IFERROR(INDEX(CSDA!D$1:D$500,MATCH("Trích giữ"&amp;PAYROLL!DK$2,CSDA!A$1:A$500&amp;CSDA!C$1:C$500,0)),0)</f>
        <v/>
      </c>
      <c r="DL797">
        <f>IFERROR(INDEX(CSDA!D$1:D$500,MATCH(PAYROLL!DL$2,CSDA!C$1:C$500,0))/12,0)</f>
        <v/>
      </c>
      <c r="DM797">
        <f>SUM(DB797:DL797)</f>
        <v/>
      </c>
      <c r="DN797">
        <f>IFERROR(INDEX(ADJ!$A$1:$BZ$1000,MATCH(PAYROLL!D797,ADJ!A$1:A$500,0),MATCH(PAYROLL!DN$2,ADJ!$2:$2,0)),0)</f>
        <v/>
      </c>
      <c r="DO797">
        <f>IFERROR(SUM(BP797,DM797:DN797,CX797:DA797)-DT797,0)</f>
        <v/>
      </c>
      <c r="DP797">
        <f ref="DP797" t="array">SUM(BW797*IFERROR(INDEX(CSDA!D$1:D$500,MATCH(BW$2,CSDA!C$1:C$500,0)),0)%,CX797*IFERROR(INDEX(CSDA!D$1:D$500,MATCH(CX$2,CSDA!C$1:C$500,0)),0)%,DA797*IFERROR(INDEX(CSDA!D$1:D$500,MATCH(DA$2,CSDA!C$1:C$500,0)),0)%,DB797*IFERROR(INDEX(CSDA!D$1:D$500,MATCH(DB$2,CSDA!C$1:C$500,0)),0)%,DF797*IFERROR(INDEX(CSDA!D$1:D$500,MATCH("Phí dịch vụ"&amp;PAYROLL!DF$2,CSDA!A$1:A$500&amp;CSDA!C$1:C$500,0)),0)%,DC797*IFERROR(INDEX(CSDA!D$1:D$500,MATCH("Phí dịch vụ"&amp;PAYROLL!DC$2,CSDA!A$1:A$500&amp;CSDA!C$1:C$500,0)),0)%,DH797*IFERROR(INDEX(CSDA!D$1:D$500,MATCH("Phí dịch vụ"&amp;PAYROLL!DH$2,CSDA!A$1:A$500&amp;CSDA!C$1:C$500,0)),0)%,DJ797*IFERROR(INDEX(CSDA!D$1:D$500,MATCH("Phí dịch vụ"&amp;PAYROLL!DJ$2,CSDA!A$1:A$500&amp;CSDA!C$1:C$500,0)),0)%,BN797*IFERROR(INDEX(CSDA!D$1:D$500,MATCH(BN$2,CSDA!C$1:C$500,0)),0)%)-BN797*7%</f>
        <v/>
      </c>
      <c r="DQ797">
        <f>IFERROR(INDEX(ADJ!$A$1:$BZ$1000,MATCH(PAYROLL!D797,ADJ!A$1:A$500,0),MATCH(PAYROLL!DQ$2,ADJ!$2:$2,0)),0)</f>
        <v/>
      </c>
      <c r="DR797">
        <f>IFERROR(INDEX(ADJ!$A$1:$BZ$1000,MATCH(PAYROLL!D797,ADJ!A$1:A$500,0),MATCH(PAYROLL!DR$2,ADJ!$2:$2,0)),0)</f>
        <v/>
      </c>
      <c r="DS797">
        <f>SUM(DP797:DR797)</f>
        <v/>
      </c>
      <c r="DT797">
        <f>EK797</f>
        <v/>
      </c>
      <c r="DU797">
        <f>SUM(DO797:DR797)</f>
        <v/>
      </c>
      <c r="DV797">
        <f>ROUND(DU797*0.1,0)</f>
        <v/>
      </c>
      <c r="DW797">
        <f>DU797+DV797</f>
        <v/>
      </c>
      <c r="DZ797">
        <f>IFERROR(INDEX(ADJ!$A$1:$BZ$1000,MATCH(PAYROLL!$D797,ADJ!A$1:A$500,0),MATCH(PAYROLL!DZ$2,ADJ!$2:$2,0)),0)</f>
        <v/>
      </c>
      <c r="EA797">
        <f>IFERROR(INDEX(ADJ!$A$1:$BZ$1000,MATCH(PAYROLL!$D797,ADJ!A$1:A$500,0),MATCH(PAYROLL!EA$2,ADJ!$2:$2,0)),0)</f>
        <v/>
      </c>
      <c r="EB797">
        <f>IFERROR(INDEX(ADJ!$A$1:$BZ$1000,MATCH(PAYROLL!$D797,ADJ!A$1:A$500,0),MATCH(PAYROLL!EB$2,ADJ!$2:$2,0)),0)</f>
        <v/>
      </c>
      <c r="EC797">
        <f>IFERROR(INDEX(ADJ!$A$1:$BZ$1000,MATCH(PAYROLL!$D797,ADJ!A$1:A$500,0),MATCH(PAYROLL!EC$2,ADJ!$2:$2,0)),0)</f>
        <v/>
      </c>
      <c r="ED797">
        <f>IFERROR(INDEX(ADJ!$A$1:$BZ$1000,MATCH(PAYROLL!$D797,ADJ!A$1:A$500,0),MATCH(PAYROLL!ED$2,ADJ!$2:$2,0)),0)</f>
        <v/>
      </c>
      <c r="EE797">
        <f>IFERROR(INDEX(ADJ!$A$1:$BZ$1000,MATCH(PAYROLL!$D797,ADJ!A$1:A$500,0),MATCH(PAYROLL!EE$2,ADJ!$2:$2,0)),0)</f>
        <v/>
      </c>
      <c r="EF797">
        <f>IFERROR(INDEX(ADJ!$A$1:$BZ$1000,MATCH(PAYROLL!$D797,ADJ!A$1:A$500,0),MATCH(PAYROLL!EF$2,ADJ!$2:$2,0)),0)</f>
        <v/>
      </c>
      <c r="EG797">
        <f>IFERROR(INDEX(ADJ!$A$1:$BZ$1000,MATCH(PAYROLL!$D797,ADJ!A$1:A$500,0),MATCH(PAYROLL!EG$2,ADJ!$2:$2,0)),0)</f>
        <v/>
      </c>
      <c r="EH797">
        <f>IFERROR(INDEX(ADJ!$A$1:$BZ$1000,MATCH(PAYROLL!$D797,ADJ!A$1:A$500,0),MATCH(PAYROLL!EH$2,ADJ!$2:$2,0)),0)</f>
        <v/>
      </c>
      <c r="EI797">
        <f>IFERROR(INDEX(ADJ!$A$1:$BZ$1000,MATCH(PAYROLL!D797,ADJ!A$1:A$500,0),MATCH(PAYROLL!EI$2,ADJ!$2:$2,0)),0)</f>
        <v/>
      </c>
      <c r="EJ797">
        <f>IFERROR(INDEX(ADJ!$A$1:$BZ$1000,MATCH(PAYROLL!$D797,ADJ!A$1:A$500,0),MATCH(PAYROLL!EJ$2,ADJ!$2:$2,0)),0)</f>
        <v/>
      </c>
      <c r="EK797">
        <f>SUM(DZ797:EJ797)</f>
        <v/>
      </c>
    </row>
    <row r="798">
      <c r="A798" t="n">
        <v>796</v>
      </c>
      <c r="B798" t="inlineStr">
        <is>
          <t>Dương Thị Thu Hương</t>
        </is>
      </c>
      <c r="D798" t="inlineStr">
        <is>
          <t>140249-03</t>
        </is>
      </c>
      <c r="S798">
        <f>IFERROR(INDEX(PIS!$A$1:$BZ$1000,MATCH($D798,PIS!C$1:C$500,0),MATCH("Lương CB tháng trước",PIS!$1:$1,0)),0)</f>
        <v/>
      </c>
      <c r="T798">
        <f>IFERROR(INDEX(PIS!$A$1:$BZ$1000,MATCH($D798,PIS!C$1:C$500,0),MATCH("Lương CB hiện tại",PIS!$1:$1,0)),0)</f>
        <v/>
      </c>
      <c r="U798">
        <f>IFERROR(INDEX(PIS!$A$1:$BZ$1000,MATCH($D798,PIS!C$1:C$500,0),MATCH("Lương đóng BHBB",PIS!$1:$1,0)),0)</f>
        <v/>
      </c>
      <c r="V798">
        <f>IFERROR(INDEX(PIS!$A$1:$BZ$1000,MATCH($D798,PIS!C$1:C$500,0),MATCH(V$2,PIS!$2:$2,0)),0)</f>
        <v/>
      </c>
      <c r="W798">
        <f>IFERROR(INDEX(PIS!$A$1:$BZ$1000,MATCH($D798,PIS!C$1:C$500,0),MATCH(W$2,PIS!$2:$2,0)),0)</f>
        <v/>
      </c>
      <c r="X798">
        <f>IFERROR(INDEX(PIS!$A$1:$BZ$1000,MATCH($D798,PIS!C$1:C$500,0),MATCH(X$2,PIS!$2:$2,0)),0)</f>
        <v/>
      </c>
      <c r="Y798">
        <f>IFERROR(INDEX(PIS!$A$1:$BZ$1000,MATCH($D798,PIS!C$1:C$500,0),MATCH(Y$2,PIS!$2:$2,0)),0)</f>
        <v/>
      </c>
      <c r="Z798">
        <f>IFERROR(INDEX(PIS!$A$1:$BZ$1000,MATCH($D798,PIS!C$1:C$500,0),MATCH(Z$2,PIS!$2:$2,0)),0)</f>
        <v/>
      </c>
      <c r="AA798">
        <f>IFERROR(INDEX(PIS!$A$1:$BZ$1000,MATCH($D798,PIS!C$1:C$500,0),MATCH(AA$2,PIS!$2:$2,0)),0)</f>
        <v/>
      </c>
      <c r="AB798">
        <f>IFERROR(INDEX(PIS!$A$1:$BZ$1000,MATCH($D798,PIS!C$1:C$500,0),MATCH(AB$2,PIS!$2:$2,0)),0)</f>
        <v/>
      </c>
      <c r="AC798">
        <f>SUM(V798:AB798)</f>
        <v/>
      </c>
      <c r="AD798">
        <f>IFERROR(INDEX(TIMESHEET!$A$1:$AI$5000,MATCH($D798,TIMESHEET!A$1:A$500,0),MATCH("T100",TIMESHEET!$2:$2,0))-2,0)</f>
        <v/>
      </c>
      <c r="AE798">
        <f>IFERROR(INDEX(TIMESHEET!$A$1:$AI$5000,MATCH($D798,TIMESHEET!A$1:A$500,0),MATCH("T202",TIMESHEET!$2:$2,0)),0)</f>
        <v/>
      </c>
      <c r="AF798">
        <f>IFERROR(INDEX(TIMESHEET!$A$1:$AI$5000,MATCH($D798,TIMESHEET!A$1:A$500,0),MATCH("T302",TIMESHEET!$2:$2,0)),0)</f>
        <v/>
      </c>
      <c r="AG798">
        <f>IFERROR(INDEX(TIMESHEET!$A$1:$AI$5000,MATCH($D798,TIMESHEET!A$1:A$500,0),MATCH("T406",TIMESHEET!$2:$2,0)),0)</f>
        <v/>
      </c>
      <c r="AH798">
        <f>AE798+AG798</f>
        <v/>
      </c>
      <c r="AI798">
        <f>IFERROR(INDEX(TIMESHEET!$A$1:$AI$5000,MATCH($D798,TIMESHEET!A$1:A$500,0),MATCH("T701",TIMESHEET!$2:$2,0)),0)</f>
        <v/>
      </c>
      <c r="AJ798">
        <f>IFERROR(INDEX(TIMESHEET!$A$1:$AI$5000,MATCH($D798,TIMESHEET!B$1:B$500,0),MATCH("T320",TIMESHEET!$2:$2,0)),0)</f>
        <v/>
      </c>
      <c r="AK798">
        <f>IFERROR(IF(LEFT(INDEX(PIS!O$1:O$500,MATCH(D798,PIS!C$1:C$500)),1)="M",T798/AD798*SUM(AE798:AG798),T798*AD798),0)</f>
        <v/>
      </c>
      <c r="AL798">
        <f>IFERROR(INDEX(ADJ!$A$1:$BZ$1000,MATCH(PAYROLL!D798,ADJ!A$1:A$500,0),MATCH(PAYROLL!AL$2,ADJ!$2:$2,0)),0)</f>
        <v/>
      </c>
      <c r="AM798">
        <f>SUM(AK798:AL798)</f>
        <v/>
      </c>
      <c r="AN798">
        <f>IFERROR(ROUND(V798/$AD798*$AH798,0),0)</f>
        <v/>
      </c>
      <c r="AO798">
        <f>IFERROR(ROUND(W798/$AD798*$AH798,0),0)</f>
        <v/>
      </c>
      <c r="AP798">
        <f>IFERROR(ROUND(X798/$AD798*$AE798,0),0)</f>
        <v/>
      </c>
      <c r="AQ798">
        <f>IFERROR(ROUND(Y798/$AD798*$AH798,0),0)</f>
        <v/>
      </c>
      <c r="AR798">
        <f>IFERROR(ROUND(Z798/$AD798*$AH798,0),0)</f>
        <v/>
      </c>
      <c r="AS798">
        <f>IFERROR(ROUND(AA798/$AD798*$AH798,0),0)</f>
        <v/>
      </c>
      <c r="AT798">
        <f>IFERROR(IF((AE798+AF798+AG798)&gt;13,AB798,ROUND(AB798/AD798*AH798,0)),0)</f>
        <v/>
      </c>
      <c r="AU798">
        <f>IFERROR(INDEX(ADJ!$A$1:$BZ$1000,MATCH(PAYROLL!D798,ADJ!A$1:A$500,0),MATCH(PAYROLL!AU$2,ADJ!$2:$2,0)),0)</f>
        <v/>
      </c>
      <c r="AV798">
        <f>ROUND(SUM(AN798:AU798),0)</f>
        <v/>
      </c>
      <c r="AW798">
        <f>IFERROR(INDEX(TIMESHEET!$A$1:$AI$5000,MATCH(PAYROLL!D798,TIMESHEET!A$1:A$500,0),MATCH("T620",TIMESHEET!$2:$2,0)),0)</f>
        <v/>
      </c>
      <c r="AX798">
        <f>IFERROR(INDEX(TIMESHEET!$A$1:$AI$5000,MATCH(PAYROLL!D798,TIMESHEET!A$1:A$500,0),MATCH("T601",TIMESHEET!$2:$2,0)),0)</f>
        <v/>
      </c>
      <c r="AY798">
        <f>IFERROR(INDEX(TIMESHEET!$A$1:$AI$5000,MATCH(PAYROLL!D798,TIMESHEET!A$1:A$500,0),MATCH("T602",TIMESHEET!$2:$2,0)),0)</f>
        <v/>
      </c>
      <c r="AZ798">
        <f>IFERROR(INDEX(TIMESHEET!$A$1:$AI$5000,MATCH(PAYROLL!D798,TIMESHEET!A$1:A$500,0),MATCH("T603",TIMESHEET!$2:$2,0)),0)</f>
        <v/>
      </c>
      <c r="BA798">
        <f>IFERROR(INDEX(TIMESHEET!$A$1:$AI$5000,MATCH(PAYROLL!D798,TIMESHEET!A$1:A$500,0),MATCH("T611",TIMESHEET!$2:$2,0)),0)</f>
        <v/>
      </c>
      <c r="BB798">
        <f>IFERROR(INDEX(TIMESHEET!$A$1:$AI$5000,MATCH(PAYROLL!D798,TIMESHEET!A$1:A$500,0),MATCH("T612",TIMESHEET!$2:$2,0)),0)</f>
        <v/>
      </c>
      <c r="BC798">
        <f>IFERROR(INDEX(TIMESHEET!$A$1:$AI$5000,MATCH(PAYROLL!D798,TIMESHEET!A$1:A$500,0),MATCH("T613",TIMESHEET!$2:$2,0)),0)</f>
        <v/>
      </c>
      <c r="BD798">
        <f>IFERROR(INDEX(TIMESHEET!$A$1:$AI$5000,MATCH(PAYROLL!D798,TIMESHEET!A$1:A$500,0),MATCH("T500",TIMESHEET!$2:$2,0)),0)</f>
        <v/>
      </c>
      <c r="BE798">
        <f>IFERROR(IF(LEFT(INDEX(PIS!O$1:O$500,MATCH(D798,PIS!C$1:C$500)),1)="M",T798/AD798/8*(AW798+AX798*1.5+AY798*2+AZ798*3+BA798*2.1+BB798*2.7+BC798*3.9+BD798*0.3),T798/8*(AW798+AX798*1.5+AY798*2+AZ798*3+BA798*2.1+BB798*2.7+BC798*3.9+BD798*0.3)),0)</f>
        <v/>
      </c>
      <c r="BF798">
        <f>IFERROR(INDEX(ADJ!$A$1:$BZ$1000,MATCH(PAYROLL!$D798,ADJ!A$1:A$500,0),MATCH(PAYROLL!BF$2,ADJ!$2:$2,0)),0)</f>
        <v/>
      </c>
      <c r="BG798">
        <f>IFERROR(INDEX(ADJ!$A$1:$BZ$1000,MATCH(PAYROLL!D798,ADJ!A$1:A$500,0),MATCH(PAYROLL!BG$2,ADJ!$2:$2,0)),0)</f>
        <v/>
      </c>
      <c r="BH798">
        <f>IFERROR(INDEX(ADJ!$A$1:$BZ$1000,MATCH(PAYROLL!D798,ADJ!A$1:A$500,0),MATCH(PAYROLL!BH$2,ADJ!$2:$2,0)),0)</f>
        <v/>
      </c>
      <c r="BI798">
        <f>IFERROR(INDEX(ADJ!$A$1:$BZ$1000,MATCH(PAYROLL!D798,ADJ!A$1:A$500,0),MATCH(PAYROLL!BI$2,ADJ!$2:$2,0)),0)</f>
        <v/>
      </c>
      <c r="BJ798">
        <f>IFERROR(INDEX(ADJ!$A$1:$BZ$1000,MATCH(PAYROLL!D798,ADJ!A$1:A$500,0),MATCH(PAYROLL!BJ$2,ADJ!$2:$2,0)),0)</f>
        <v/>
      </c>
      <c r="BK798">
        <f>SUM(BF798:BJ798)</f>
        <v/>
      </c>
      <c r="BL798">
        <f>IFERROR(INDEX(ADJ!$A$1:$BZ$1000,MATCH(PAYROLL!D798,ADJ!A$1:A$500,0),MATCH(PAYROLL!BL$2,ADJ!$2:$2,0)),0)</f>
        <v/>
      </c>
      <c r="BM798">
        <f>IFERROR(INDEX(ADJ!$A$1:$BZ$1000,MATCH(PAYROLL!D798,ADJ!A$1:A$500,0),MATCH(PAYROLL!BM$2,ADJ!$2:$2,0)),0)</f>
        <v/>
      </c>
      <c r="BN798">
        <f>IFERROR(INDEX(ADJ!$A$1:$BZ$1000,MATCH(PAYROLL!D798,ADJ!A$1:A$500,0),MATCH(PAYROLL!BN$2,ADJ!$2:$2,0)),0)</f>
        <v/>
      </c>
      <c r="BO798">
        <f>IFERROR(INDEX(ADJ!$A$1:$BZ$1000,MATCH(PAYROLL!D798,ADJ!A$1:A$500,0),MATCH(PAYROLL!BO$2,ADJ!$2:$2,0)),0)</f>
        <v/>
      </c>
      <c r="BP798">
        <f>SUM(AM798,AV798,BE798,BK798,BL798:BO798)</f>
        <v/>
      </c>
      <c r="BQ798">
        <f>BO798</f>
        <v/>
      </c>
      <c r="BR798">
        <f>IFERROR(ROUND(IF(LEFT(INDEX(PIS!O$1:O$500,MATCH(D798,PIS!C$1:C$500)),1)="D",T798/8*(BD798*0.3),IF(LEFT(INDEX(PIS!O$1:O$500,MATCH(D798,PIS!C$1:C$500)),1)="H",T798*($BD798*0.3),T798/$AD798/8*($BD798*0.3))),0),0)</f>
        <v/>
      </c>
      <c r="BS798">
        <f>IF(AP798&lt;1,0,MIN(AP798,730000))</f>
        <v/>
      </c>
      <c r="BT798">
        <f>IFERROR(ROUND((BE798-SUM(AW798:BC798)*T798/AD798/8),0)-BR798,0)</f>
        <v/>
      </c>
      <c r="BU798">
        <f>AO798</f>
        <v/>
      </c>
      <c r="BV798">
        <f>SUM(BQ798:BU798)</f>
        <v/>
      </c>
      <c r="BW798">
        <f>BP798-BV798</f>
        <v/>
      </c>
      <c r="BX798">
        <f>IFERROR(IF(RIGHT(INDEX(PIS!O$1:O$500,MATCH(D798,PIS!C$1:C$500)),5)="Gross",MIN(U798+V798,VLOOKUP("R700",TSC!B:C,2,0)*VLOOKUP("R101",TSC!B:C,2,0))*VLOOKUP("R701",TSC!B:C,2,0)%,0),0)</f>
        <v/>
      </c>
      <c r="BY798">
        <f>IFERROR(IF(RIGHT(INDEX(PIS!O$1:O$500,MATCH(D798,PIS!C$1:C$500)),5)="Gross",MIN(U798+V798,VLOOKUP("R700",TSC!B:C,2,0)*VLOOKUP("R101",TSC!B:C,2,0))*VLOOKUP("T704",TSC!B:C,2,0)%,0),0)</f>
        <v/>
      </c>
      <c r="BZ798">
        <f>IFERROR(IF(RIGHT(INDEX(PIS!O$1:O$500,MATCH(D798,PIS!C$1:C$500)),5)="Gross",MIN(U798+V798,VLOOKUP("R700",TSC!B:C,2,0)*VLOOKUP("1",TSC!F:G,2,0))*VLOOKUP("T705",TSC!B:C,2,0)%,0),0)</f>
        <v/>
      </c>
      <c r="CA798">
        <f>IFERROR(INDEX(ADJ!$A$1:$BZ$1000,MATCH(PAYROLL!D798,ADJ!A$1:A$500,0),MATCH(PAYROLL!CA$2,ADJ!$2:$2,0)),0)</f>
        <v/>
      </c>
      <c r="CB798">
        <f>IFERROR(INDEX(ADJ!$A$1:$BZ$1000,MATCH(PAYROLL!D798,ADJ!A$1:A$500,0),MATCH(PAYROLL!CB$2,ADJ!$2:$2,0)),0)</f>
        <v/>
      </c>
      <c r="CC798">
        <f>SUM(BX798:CB798)</f>
        <v/>
      </c>
      <c r="CD798">
        <f>IFERROR(INDEX(PIS!$A$1:$BZ$1000,MATCH(PAYROLL!D798,PIS!C$1:C$500,0),MATCH(PAYROLL!CD$1,PIS!$1:$1,0)),0)</f>
        <v/>
      </c>
      <c r="CE798">
        <f>IFERROR(IF(OR(INDEX(PIS!P$1:P$500,MATCH(D798,PIS!C$1:C$500,0))="LT2",INDEX(PIS!P$1:P$500,MATCH(D798,PIS!C$1:C$500,0))="P10"),0,SUM(CC798,CD798*VLOOKUP("R601",TSC!B:C,2,0),VLOOKUP("R602",TSC!B:C,2,0))),0)</f>
        <v/>
      </c>
      <c r="CF798">
        <f>MAX(BW798-CE798,0)</f>
        <v/>
      </c>
      <c r="CG798">
        <f>IFERROR(IF(OR(RIGHT(INDEX(PIS!P$1:P$500,MATCH(D798,PIS!C$1:C$500)),5)="P10",RIGHT(INDEX(PIS!P$1:P$500,MATCH(D798,PIS!C$1:C$500)),5)="CK"),0,IF(CF798&lt;=5000000,CF798*5%,IF(CF798&lt;=10000000,CF798*10%-250000,IF(CF798&lt;=18000000,CF798*15%-750000,IF(CF798&lt;=32000000,CF798*20%-1650000,IF(CF798&lt;=52000000,CF798*25%-3250000,IF(CF798&lt;=80000000,BH798*30%-5850000,CF798*35%-9850000))))))),0)</f>
        <v/>
      </c>
      <c r="CH798">
        <f>IFERROR(IF(OR(INDEX(PIS!P$1:P$500,MATCH(D798,PIS!C$1:C$500))="LT",INDEX(PIS!P$1:P$500,MATCH(D798,PIS!C$1:C$500))="CK"),0,IF(CF798&lt;2000000,0,CF798*10%)),0)</f>
        <v/>
      </c>
      <c r="CI798">
        <f>IFERROR(INDEX(ADJ!$A$1:$BZ$1000,MATCH(PAYROLL!D798,ADJ!A$1:A$500,0),MATCH(PAYROLL!CI$2,ADJ!$2:$2,0)),0)</f>
        <v/>
      </c>
      <c r="CJ798">
        <f>IFERROR(INDEX(ADJ!$A$1:$BZ$1000,MATCH(PAYROLL!D798,ADJ!A$1:A$500,0),MATCH(PAYROLL!CJ$2,ADJ!$2:$2,0)),0)</f>
        <v/>
      </c>
      <c r="CK798">
        <f>IFERROR(INDEX(ADJ!$A$1:$BZ$1000,MATCH(PAYROLL!D798,ADJ!A$1:A$500,0),MATCH(PAYROLL!CK$2,ADJ!$2:$2,0)),0)</f>
        <v/>
      </c>
      <c r="CL798">
        <f>SUM(CG798:CK798)</f>
        <v/>
      </c>
      <c r="CM798">
        <f>ROUND(SUM(CH798:CK798),0)</f>
        <v/>
      </c>
      <c r="CN798">
        <f>IFERROR(INDEX(CSDA!D$1:D$500,MATCH($CN$2,CSDA!C$1:C$500,0))*INDEX(PIS!V$1:V$500,MATCH(D798,PIS!C$1:C$500))+INDEX(ADJ!$A$1:$BZ$1000,MATCH(PAYROLL!D798,ADJ!A$1:A$500,0),MATCH(PAYROLL!CN$2,ADJ!$2:$2,0)),0)</f>
        <v/>
      </c>
      <c r="CO798">
        <f>IFERROR(INDEX(ADJ!$A$1:$BZ$1000,MATCH(PAYROLL!D798,ADJ!A$1:A$500,0),MATCH(PAYROLL!CO$2,ADJ!$2:$2,0)),0)</f>
        <v/>
      </c>
      <c r="CP798">
        <f>IFERROR(INDEX(ADJ!$A$1:$BZ$1000,MATCH(PAYROLL!D798,ADJ!A$1:A$500,0),MATCH(PAYROLL!CP$2,ADJ!$2:$2,0)),0)</f>
        <v/>
      </c>
      <c r="CQ798">
        <f>BP798-CL798-CI798-CM798-CN798-CO798-CP798-CC798</f>
        <v/>
      </c>
      <c r="CR798">
        <f>IFERROR(IF(RIGHT(INDEX(PIS!O$1:O$500,MATCH(D798,PIS!C$1:C$500,0)),5)="Gross",MIN(U798+V798,VLOOKUP("R700",TSC!B:C,2,0)*VLOOKUP("R101",TSC!B:C,2,0))*(VLOOKUP("T711",TSC!B:C,2,0)+VLOOKUP("T712",TSC!B:C,2,0))%,MIN(T798+V798,VLOOKUP("R700",TSC!B:C,2,0)*VLOOKUP("R101",TSC!B:C,2,0))*(VLOOKUP("T711",TSC!B:C,2,0)+VLOOKUP("T712",TSC!B:C,2,0)+VLOOKUP("R701",TSC!B:C,2,0))%),0)</f>
        <v/>
      </c>
      <c r="CS798">
        <f>IFERROR(IF(RIGHT(INDEX(PIS!O$1:O$500,MATCH(D798,PIS!C$1:C$500,0)),5)="Gross",MIN(U798+V798,VLOOKUP("R700",TSC!B:C,2,0)*VLOOKUP("R101",TSC!B:C,2,0))*(VLOOKUP("T714",TSC!B:C,2,0))%,MIN(T798+V798,VLOOKUP("R700",TSC!B:C,2,0)*VLOOKUP("R101",TSC!B:C,2,0))*(VLOOKUP("T704",TSC!B:C,2,0)+VLOOKUP("T714",TSC!B:C,2,0))%),0)</f>
        <v/>
      </c>
      <c r="CT798">
        <f>IFERROR(IF(RIGHT(INDEX(PIS!O$1:O$500,MATCH(D798,PIS!C$1:C$500,0)),5)="Gross",MIN(U798+V798,VLOOKUP("R700",TSC!B:C,2,0)*VLOOKUP("R101",TSC!B:C,2,0))*VLOOKUP("T705",TSC!B:C,2,0)%,MIN(T798+V798,VLOOKUP("R700",TSC!B:C,2,0)*VLOOKUP("R101",TSC!B:C,2,0))*VLOOKUP("T705",TSC!B:C,2,0)%),0)</f>
        <v/>
      </c>
      <c r="CU798">
        <f>IFERROR(IF(RIGHT(INDEX(PIS!O$1:O$500,MATCH(D798,PIS!C$1:C$500,0)),5)="Gross",MIN(U798+V798,VLOOKUP("R700",TSC!B:C,2,0)*VLOOKUP("R101",TSC!B:C,2,0))*(VLOOKUP("T713",TSC!B:C,2,0))%,MIN(T798+V798,VLOOKUP("R700",TSC!B:C,2,0)*VLOOKUP("R101",TSC!B:C,2,0))*(VLOOKUP("T713",TSC!B:C,2,0))%),0)</f>
        <v/>
      </c>
      <c r="CV798">
        <f>IFERROR(INDEX(ADJ!$A$1:$BZ$1000,MATCH(PAYROLL!D798,ADJ!A$1:A$500,0),MATCH(PAYROLL!CV$2,ADJ!$2:$2,0)),0)</f>
        <v/>
      </c>
      <c r="CW798">
        <f>IFERROR(INDEX(ADJ!$A$1:$BZ$1000,MATCH(PAYROLL!D798,ADJ!A$1:A$500,0),MATCH(PAYROLL!CW$2,ADJ!$2:$2,0)),0)</f>
        <v/>
      </c>
      <c r="CX798">
        <f>SUM(CR798:CW798)</f>
        <v/>
      </c>
      <c r="CY798">
        <f>ROUND(IF(CR798&gt;0,T798+V798*VLOOKUP("R202",TSC!$B$1:$C$500,2,0),0),0)</f>
        <v/>
      </c>
      <c r="CZ798">
        <f>IFERROR(INDEX(CSDA!D$1:D$500,MATCH($CZ$2,CSDA!C$1:C$500,0)),0)</f>
        <v/>
      </c>
      <c r="DA798">
        <f>ROUND(T798*0.7%,0)</f>
        <v/>
      </c>
      <c r="DB798">
        <f>ROUND(T798/12,0)</f>
        <v/>
      </c>
      <c r="DC798">
        <f ref="DC798" t="array">IFERROR(INDEX(CSDA!D$1:D$500,MATCH("Trích giữ"&amp;PAYROLL!DC$2,CSDA!A$1:A$500&amp;CSDA!C$1:C$500,0)),0)</f>
        <v/>
      </c>
      <c r="DD798">
        <f ref="DD798" t="array">IFERROR(INDEX(CSDA!D$1:D$500,MATCH("Trích giữ"&amp;PAYROLL!DD$2,CSDA!A$1:A$500&amp;CSDA!C$1:C$500,0)),0)</f>
        <v/>
      </c>
      <c r="DE798">
        <f ref="DE798" t="array">IFERROR(INDEX(CSDA!D$1:D$500,MATCH("Trích giữ"&amp;PAYROLL!DE$2,CSDA!A$1:A$500&amp;CSDA!C$1:C$500,0)),0)</f>
        <v/>
      </c>
      <c r="DF798">
        <f>IFERROR(INDEX(CSDA!D$1:D$500,MATCH(PAYROLL!DF$2,CSDA!C$1:C$500,0)),0)</f>
        <v/>
      </c>
      <c r="DG798">
        <f ref="DG798" t="array">IFERROR(INDEX(CSDA!D$1:D$500,MATCH("Trích giữ"&amp;PAYROLL!DG$2,CSDA!A$1:A$500&amp;CSDA!C$1:C$500,0)),0)</f>
        <v/>
      </c>
      <c r="DH798">
        <f>ROUND(T798/26,0)</f>
        <v/>
      </c>
      <c r="DI798">
        <f ref="DI798" t="array">IFERROR(INDEX(CSDA!D$1:D$500,MATCH("Trích giữ"&amp;PAYROLL!DI$2,CSDA!A$1:A$500&amp;CSDA!C$1:C$500,0)),0)</f>
        <v/>
      </c>
      <c r="DJ798">
        <f>IF(U798=0,T798*21.5%-BL798,0)</f>
        <v/>
      </c>
      <c r="DK798">
        <f ref="DK798" t="array">IFERROR(INDEX(CSDA!D$1:D$500,MATCH("Trích giữ"&amp;PAYROLL!DK$2,CSDA!A$1:A$500&amp;CSDA!C$1:C$500,0)),0)</f>
        <v/>
      </c>
      <c r="DL798">
        <f>IFERROR(INDEX(CSDA!D$1:D$500,MATCH(PAYROLL!DL$2,CSDA!C$1:C$500,0))/12,0)</f>
        <v/>
      </c>
      <c r="DM798">
        <f>SUM(DB798:DL798)</f>
        <v/>
      </c>
      <c r="DN798">
        <f>IFERROR(INDEX(ADJ!$A$1:$BZ$1000,MATCH(PAYROLL!D798,ADJ!A$1:A$500,0),MATCH(PAYROLL!DN$2,ADJ!$2:$2,0)),0)</f>
        <v/>
      </c>
      <c r="DO798">
        <f>IFERROR(SUM(BP798,DM798:DN798,CX798:DA798)-DT798,0)</f>
        <v/>
      </c>
      <c r="DP798">
        <f ref="DP798" t="array">SUM(BW798*IFERROR(INDEX(CSDA!D$1:D$500,MATCH(BW$2,CSDA!C$1:C$500,0)),0)%,CX798*IFERROR(INDEX(CSDA!D$1:D$500,MATCH(CX$2,CSDA!C$1:C$500,0)),0)%,DA798*IFERROR(INDEX(CSDA!D$1:D$500,MATCH(DA$2,CSDA!C$1:C$500,0)),0)%,DB798*IFERROR(INDEX(CSDA!D$1:D$500,MATCH(DB$2,CSDA!C$1:C$500,0)),0)%,DF798*IFERROR(INDEX(CSDA!D$1:D$500,MATCH("Phí dịch vụ"&amp;PAYROLL!DF$2,CSDA!A$1:A$500&amp;CSDA!C$1:C$500,0)),0)%,DC798*IFERROR(INDEX(CSDA!D$1:D$500,MATCH("Phí dịch vụ"&amp;PAYROLL!DC$2,CSDA!A$1:A$500&amp;CSDA!C$1:C$500,0)),0)%,DH798*IFERROR(INDEX(CSDA!D$1:D$500,MATCH("Phí dịch vụ"&amp;PAYROLL!DH$2,CSDA!A$1:A$500&amp;CSDA!C$1:C$500,0)),0)%,DJ798*IFERROR(INDEX(CSDA!D$1:D$500,MATCH("Phí dịch vụ"&amp;PAYROLL!DJ$2,CSDA!A$1:A$500&amp;CSDA!C$1:C$500,0)),0)%,BN798*IFERROR(INDEX(CSDA!D$1:D$500,MATCH(BN$2,CSDA!C$1:C$500,0)),0)%)-BN798*7%</f>
        <v/>
      </c>
      <c r="DQ798">
        <f>IFERROR(INDEX(ADJ!$A$1:$BZ$1000,MATCH(PAYROLL!D798,ADJ!A$1:A$500,0),MATCH(PAYROLL!DQ$2,ADJ!$2:$2,0)),0)</f>
        <v/>
      </c>
      <c r="DR798">
        <f>IFERROR(INDEX(ADJ!$A$1:$BZ$1000,MATCH(PAYROLL!D798,ADJ!A$1:A$500,0),MATCH(PAYROLL!DR$2,ADJ!$2:$2,0)),0)</f>
        <v/>
      </c>
      <c r="DS798">
        <f>SUM(DP798:DR798)</f>
        <v/>
      </c>
      <c r="DT798">
        <f>EK798</f>
        <v/>
      </c>
      <c r="DU798">
        <f>SUM(DO798:DR798)</f>
        <v/>
      </c>
      <c r="DV798">
        <f>ROUND(DU798*0.1,0)</f>
        <v/>
      </c>
      <c r="DW798">
        <f>DU798+DV798</f>
        <v/>
      </c>
      <c r="DZ798">
        <f>IFERROR(INDEX(ADJ!$A$1:$BZ$1000,MATCH(PAYROLL!$D798,ADJ!A$1:A$500,0),MATCH(PAYROLL!DZ$2,ADJ!$2:$2,0)),0)</f>
        <v/>
      </c>
      <c r="EA798">
        <f>IFERROR(INDEX(ADJ!$A$1:$BZ$1000,MATCH(PAYROLL!$D798,ADJ!A$1:A$500,0),MATCH(PAYROLL!EA$2,ADJ!$2:$2,0)),0)</f>
        <v/>
      </c>
      <c r="EB798">
        <f>IFERROR(INDEX(ADJ!$A$1:$BZ$1000,MATCH(PAYROLL!$D798,ADJ!A$1:A$500,0),MATCH(PAYROLL!EB$2,ADJ!$2:$2,0)),0)</f>
        <v/>
      </c>
      <c r="EC798">
        <f>IFERROR(INDEX(ADJ!$A$1:$BZ$1000,MATCH(PAYROLL!$D798,ADJ!A$1:A$500,0),MATCH(PAYROLL!EC$2,ADJ!$2:$2,0)),0)</f>
        <v/>
      </c>
      <c r="ED798">
        <f>IFERROR(INDEX(ADJ!$A$1:$BZ$1000,MATCH(PAYROLL!$D798,ADJ!A$1:A$500,0),MATCH(PAYROLL!ED$2,ADJ!$2:$2,0)),0)</f>
        <v/>
      </c>
      <c r="EE798">
        <f>IFERROR(INDEX(ADJ!$A$1:$BZ$1000,MATCH(PAYROLL!$D798,ADJ!A$1:A$500,0),MATCH(PAYROLL!EE$2,ADJ!$2:$2,0)),0)</f>
        <v/>
      </c>
      <c r="EF798">
        <f>IFERROR(INDEX(ADJ!$A$1:$BZ$1000,MATCH(PAYROLL!$D798,ADJ!A$1:A$500,0),MATCH(PAYROLL!EF$2,ADJ!$2:$2,0)),0)</f>
        <v/>
      </c>
      <c r="EG798">
        <f>IFERROR(INDEX(ADJ!$A$1:$BZ$1000,MATCH(PAYROLL!$D798,ADJ!A$1:A$500,0),MATCH(PAYROLL!EG$2,ADJ!$2:$2,0)),0)</f>
        <v/>
      </c>
      <c r="EH798">
        <f>IFERROR(INDEX(ADJ!$A$1:$BZ$1000,MATCH(PAYROLL!$D798,ADJ!A$1:A$500,0),MATCH(PAYROLL!EH$2,ADJ!$2:$2,0)),0)</f>
        <v/>
      </c>
      <c r="EI798">
        <f>IFERROR(INDEX(ADJ!$A$1:$BZ$1000,MATCH(PAYROLL!D798,ADJ!A$1:A$500,0),MATCH(PAYROLL!EI$2,ADJ!$2:$2,0)),0)</f>
        <v/>
      </c>
      <c r="EJ798">
        <f>IFERROR(INDEX(ADJ!$A$1:$BZ$1000,MATCH(PAYROLL!$D798,ADJ!A$1:A$500,0),MATCH(PAYROLL!EJ$2,ADJ!$2:$2,0)),0)</f>
        <v/>
      </c>
      <c r="EK798">
        <f>SUM(DZ798:EJ798)</f>
        <v/>
      </c>
    </row>
    <row r="799">
      <c r="A799" t="n">
        <v>797</v>
      </c>
      <c r="B799" t="inlineStr">
        <is>
          <t>Lò Văn Đạt</t>
        </is>
      </c>
      <c r="D799" t="inlineStr">
        <is>
          <t>108911-02</t>
        </is>
      </c>
      <c r="S799">
        <f>IFERROR(INDEX(PIS!$A$1:$BZ$1000,MATCH($D799,PIS!C$1:C$500,0),MATCH("Lương CB tháng trước",PIS!$1:$1,0)),0)</f>
        <v/>
      </c>
      <c r="T799">
        <f>IFERROR(INDEX(PIS!$A$1:$BZ$1000,MATCH($D799,PIS!C$1:C$500,0),MATCH("Lương CB hiện tại",PIS!$1:$1,0)),0)</f>
        <v/>
      </c>
      <c r="U799">
        <f>IFERROR(INDEX(PIS!$A$1:$BZ$1000,MATCH($D799,PIS!C$1:C$500,0),MATCH("Lương đóng BHBB",PIS!$1:$1,0)),0)</f>
        <v/>
      </c>
      <c r="V799">
        <f>IFERROR(INDEX(PIS!$A$1:$BZ$1000,MATCH($D799,PIS!C$1:C$500,0),MATCH(V$2,PIS!$2:$2,0)),0)</f>
        <v/>
      </c>
      <c r="W799">
        <f>IFERROR(INDEX(PIS!$A$1:$BZ$1000,MATCH($D799,PIS!C$1:C$500,0),MATCH(W$2,PIS!$2:$2,0)),0)</f>
        <v/>
      </c>
      <c r="X799">
        <f>IFERROR(INDEX(PIS!$A$1:$BZ$1000,MATCH($D799,PIS!C$1:C$500,0),MATCH(X$2,PIS!$2:$2,0)),0)</f>
        <v/>
      </c>
      <c r="Y799">
        <f>IFERROR(INDEX(PIS!$A$1:$BZ$1000,MATCH($D799,PIS!C$1:C$500,0),MATCH(Y$2,PIS!$2:$2,0)),0)</f>
        <v/>
      </c>
      <c r="Z799">
        <f>IFERROR(INDEX(PIS!$A$1:$BZ$1000,MATCH($D799,PIS!C$1:C$500,0),MATCH(Z$2,PIS!$2:$2,0)),0)</f>
        <v/>
      </c>
      <c r="AA799">
        <f>IFERROR(INDEX(PIS!$A$1:$BZ$1000,MATCH($D799,PIS!C$1:C$500,0),MATCH(AA$2,PIS!$2:$2,0)),0)</f>
        <v/>
      </c>
      <c r="AB799">
        <f>IFERROR(INDEX(PIS!$A$1:$BZ$1000,MATCH($D799,PIS!C$1:C$500,0),MATCH(AB$2,PIS!$2:$2,0)),0)</f>
        <v/>
      </c>
      <c r="AC799">
        <f>SUM(V799:AB799)</f>
        <v/>
      </c>
      <c r="AD799">
        <f>IFERROR(INDEX(TIMESHEET!$A$1:$AI$5000,MATCH($D799,TIMESHEET!A$1:A$500,0),MATCH("T100",TIMESHEET!$2:$2,0))-2,0)</f>
        <v/>
      </c>
      <c r="AE799">
        <f>IFERROR(INDEX(TIMESHEET!$A$1:$AI$5000,MATCH($D799,TIMESHEET!A$1:A$500,0),MATCH("T202",TIMESHEET!$2:$2,0)),0)</f>
        <v/>
      </c>
      <c r="AF799">
        <f>IFERROR(INDEX(TIMESHEET!$A$1:$AI$5000,MATCH($D799,TIMESHEET!A$1:A$500,0),MATCH("T302",TIMESHEET!$2:$2,0)),0)</f>
        <v/>
      </c>
      <c r="AG799">
        <f>IFERROR(INDEX(TIMESHEET!$A$1:$AI$5000,MATCH($D799,TIMESHEET!A$1:A$500,0),MATCH("T406",TIMESHEET!$2:$2,0)),0)</f>
        <v/>
      </c>
      <c r="AH799">
        <f>AE799+AG799</f>
        <v/>
      </c>
      <c r="AI799">
        <f>IFERROR(INDEX(TIMESHEET!$A$1:$AI$5000,MATCH($D799,TIMESHEET!A$1:A$500,0),MATCH("T701",TIMESHEET!$2:$2,0)),0)</f>
        <v/>
      </c>
      <c r="AJ799">
        <f>IFERROR(INDEX(TIMESHEET!$A$1:$AI$5000,MATCH($D799,TIMESHEET!B$1:B$500,0),MATCH("T320",TIMESHEET!$2:$2,0)),0)</f>
        <v/>
      </c>
      <c r="AK799">
        <f>IFERROR(IF(LEFT(INDEX(PIS!O$1:O$500,MATCH(D799,PIS!C$1:C$500)),1)="M",T799/AD799*SUM(AE799:AG799),T799*AD799),0)</f>
        <v/>
      </c>
      <c r="AL799">
        <f>IFERROR(INDEX(ADJ!$A$1:$BZ$1000,MATCH(PAYROLL!D799,ADJ!A$1:A$500,0),MATCH(PAYROLL!AL$2,ADJ!$2:$2,0)),0)</f>
        <v/>
      </c>
      <c r="AM799">
        <f>SUM(AK799:AL799)</f>
        <v/>
      </c>
      <c r="AN799">
        <f>IFERROR(ROUND(V799/$AD799*$AH799,0),0)</f>
        <v/>
      </c>
      <c r="AO799">
        <f>IFERROR(ROUND(W799/$AD799*$AH799,0),0)</f>
        <v/>
      </c>
      <c r="AP799">
        <f>IFERROR(ROUND(X799/$AD799*$AE799,0),0)</f>
        <v/>
      </c>
      <c r="AQ799">
        <f>IFERROR(ROUND(Y799/$AD799*$AH799,0),0)</f>
        <v/>
      </c>
      <c r="AR799">
        <f>IFERROR(ROUND(Z799/$AD799*$AH799,0),0)</f>
        <v/>
      </c>
      <c r="AS799">
        <f>IFERROR(ROUND(AA799/$AD799*$AH799,0),0)</f>
        <v/>
      </c>
      <c r="AT799">
        <f>IFERROR(IF((AE799+AF799+AG799)&gt;13,AB799,ROUND(AB799/AD799*AH799,0)),0)</f>
        <v/>
      </c>
      <c r="AU799">
        <f>IFERROR(INDEX(ADJ!$A$1:$BZ$1000,MATCH(PAYROLL!D799,ADJ!A$1:A$500,0),MATCH(PAYROLL!AU$2,ADJ!$2:$2,0)),0)</f>
        <v/>
      </c>
      <c r="AV799">
        <f>ROUND(SUM(AN799:AU799),0)</f>
        <v/>
      </c>
      <c r="AW799">
        <f>IFERROR(INDEX(TIMESHEET!$A$1:$AI$5000,MATCH(PAYROLL!D799,TIMESHEET!A$1:A$500,0),MATCH("T620",TIMESHEET!$2:$2,0)),0)</f>
        <v/>
      </c>
      <c r="AX799">
        <f>IFERROR(INDEX(TIMESHEET!$A$1:$AI$5000,MATCH(PAYROLL!D799,TIMESHEET!A$1:A$500,0),MATCH("T601",TIMESHEET!$2:$2,0)),0)</f>
        <v/>
      </c>
      <c r="AY799">
        <f>IFERROR(INDEX(TIMESHEET!$A$1:$AI$5000,MATCH(PAYROLL!D799,TIMESHEET!A$1:A$500,0),MATCH("T602",TIMESHEET!$2:$2,0)),0)</f>
        <v/>
      </c>
      <c r="AZ799">
        <f>IFERROR(INDEX(TIMESHEET!$A$1:$AI$5000,MATCH(PAYROLL!D799,TIMESHEET!A$1:A$500,0),MATCH("T603",TIMESHEET!$2:$2,0)),0)</f>
        <v/>
      </c>
      <c r="BA799">
        <f>IFERROR(INDEX(TIMESHEET!$A$1:$AI$5000,MATCH(PAYROLL!D799,TIMESHEET!A$1:A$500,0),MATCH("T611",TIMESHEET!$2:$2,0)),0)</f>
        <v/>
      </c>
      <c r="BB799">
        <f>IFERROR(INDEX(TIMESHEET!$A$1:$AI$5000,MATCH(PAYROLL!D799,TIMESHEET!A$1:A$500,0),MATCH("T612",TIMESHEET!$2:$2,0)),0)</f>
        <v/>
      </c>
      <c r="BC799">
        <f>IFERROR(INDEX(TIMESHEET!$A$1:$AI$5000,MATCH(PAYROLL!D799,TIMESHEET!A$1:A$500,0),MATCH("T613",TIMESHEET!$2:$2,0)),0)</f>
        <v/>
      </c>
      <c r="BD799">
        <f>IFERROR(INDEX(TIMESHEET!$A$1:$AI$5000,MATCH(PAYROLL!D799,TIMESHEET!A$1:A$500,0),MATCH("T500",TIMESHEET!$2:$2,0)),0)</f>
        <v/>
      </c>
      <c r="BE799">
        <f>IFERROR(IF(LEFT(INDEX(PIS!O$1:O$500,MATCH(D799,PIS!C$1:C$500)),1)="M",T799/AD799/8*(AW799+AX799*1.5+AY799*2+AZ799*3+BA799*2.1+BB799*2.7+BC799*3.9+BD799*0.3),T799/8*(AW799+AX799*1.5+AY799*2+AZ799*3+BA799*2.1+BB799*2.7+BC799*3.9+BD799*0.3)),0)</f>
        <v/>
      </c>
      <c r="BF799">
        <f>IFERROR(INDEX(ADJ!$A$1:$BZ$1000,MATCH(PAYROLL!$D799,ADJ!A$1:A$500,0),MATCH(PAYROLL!BF$2,ADJ!$2:$2,0)),0)</f>
        <v/>
      </c>
      <c r="BG799">
        <f>IFERROR(INDEX(ADJ!$A$1:$BZ$1000,MATCH(PAYROLL!D799,ADJ!A$1:A$500,0),MATCH(PAYROLL!BG$2,ADJ!$2:$2,0)),0)</f>
        <v/>
      </c>
      <c r="BH799">
        <f>IFERROR(INDEX(ADJ!$A$1:$BZ$1000,MATCH(PAYROLL!D799,ADJ!A$1:A$500,0),MATCH(PAYROLL!BH$2,ADJ!$2:$2,0)),0)</f>
        <v/>
      </c>
      <c r="BI799">
        <f>IFERROR(INDEX(ADJ!$A$1:$BZ$1000,MATCH(PAYROLL!D799,ADJ!A$1:A$500,0),MATCH(PAYROLL!BI$2,ADJ!$2:$2,0)),0)</f>
        <v/>
      </c>
      <c r="BJ799">
        <f>IFERROR(INDEX(ADJ!$A$1:$BZ$1000,MATCH(PAYROLL!D799,ADJ!A$1:A$500,0),MATCH(PAYROLL!BJ$2,ADJ!$2:$2,0)),0)</f>
        <v/>
      </c>
      <c r="BK799">
        <f>SUM(BF799:BJ799)</f>
        <v/>
      </c>
      <c r="BL799">
        <f>IFERROR(INDEX(ADJ!$A$1:$BZ$1000,MATCH(PAYROLL!D799,ADJ!A$1:A$500,0),MATCH(PAYROLL!BL$2,ADJ!$2:$2,0)),0)</f>
        <v/>
      </c>
      <c r="BM799">
        <f>IFERROR(INDEX(ADJ!$A$1:$BZ$1000,MATCH(PAYROLL!D799,ADJ!A$1:A$500,0),MATCH(PAYROLL!BM$2,ADJ!$2:$2,0)),0)</f>
        <v/>
      </c>
      <c r="BN799">
        <f>IFERROR(INDEX(ADJ!$A$1:$BZ$1000,MATCH(PAYROLL!D799,ADJ!A$1:A$500,0),MATCH(PAYROLL!BN$2,ADJ!$2:$2,0)),0)</f>
        <v/>
      </c>
      <c r="BO799">
        <f>IFERROR(INDEX(ADJ!$A$1:$BZ$1000,MATCH(PAYROLL!D799,ADJ!A$1:A$500,0),MATCH(PAYROLL!BO$2,ADJ!$2:$2,0)),0)</f>
        <v/>
      </c>
      <c r="BP799">
        <f>SUM(AM799,AV799,BE799,BK799,BL799:BO799)</f>
        <v/>
      </c>
      <c r="BQ799">
        <f>BO799</f>
        <v/>
      </c>
      <c r="BR799">
        <f>IFERROR(ROUND(IF(LEFT(INDEX(PIS!O$1:O$500,MATCH(D799,PIS!C$1:C$500)),1)="D",T799/8*(BD799*0.3),IF(LEFT(INDEX(PIS!O$1:O$500,MATCH(D799,PIS!C$1:C$500)),1)="H",T799*($BD799*0.3),T799/$AD799/8*($BD799*0.3))),0),0)</f>
        <v/>
      </c>
      <c r="BS799">
        <f>IF(AP799&lt;1,0,MIN(AP799,730000))</f>
        <v/>
      </c>
      <c r="BT799">
        <f>IFERROR(ROUND((BE799-SUM(AW799:BC799)*T799/AD799/8),0)-BR799,0)</f>
        <v/>
      </c>
      <c r="BU799">
        <f>AO799</f>
        <v/>
      </c>
      <c r="BV799">
        <f>SUM(BQ799:BU799)</f>
        <v/>
      </c>
      <c r="BW799">
        <f>BP799-BV799</f>
        <v/>
      </c>
      <c r="BX799">
        <f>IFERROR(IF(RIGHT(INDEX(PIS!O$1:O$500,MATCH(D799,PIS!C$1:C$500)),5)="Gross",MIN(U799+V799,VLOOKUP("R700",TSC!B:C,2,0)*VLOOKUP("R101",TSC!B:C,2,0))*VLOOKUP("R701",TSC!B:C,2,0)%,0),0)</f>
        <v/>
      </c>
      <c r="BY799">
        <f>IFERROR(IF(RIGHT(INDEX(PIS!O$1:O$500,MATCH(D799,PIS!C$1:C$500)),5)="Gross",MIN(U799+V799,VLOOKUP("R700",TSC!B:C,2,0)*VLOOKUP("R101",TSC!B:C,2,0))*VLOOKUP("T704",TSC!B:C,2,0)%,0),0)</f>
        <v/>
      </c>
      <c r="BZ799">
        <f>IFERROR(IF(RIGHT(INDEX(PIS!O$1:O$500,MATCH(D799,PIS!C$1:C$500)),5)="Gross",MIN(U799+V799,VLOOKUP("R700",TSC!B:C,2,0)*VLOOKUP("1",TSC!F:G,2,0))*VLOOKUP("T705",TSC!B:C,2,0)%,0),0)</f>
        <v/>
      </c>
      <c r="CA799">
        <f>IFERROR(INDEX(ADJ!$A$1:$BZ$1000,MATCH(PAYROLL!D799,ADJ!A$1:A$500,0),MATCH(PAYROLL!CA$2,ADJ!$2:$2,0)),0)</f>
        <v/>
      </c>
      <c r="CB799">
        <f>IFERROR(INDEX(ADJ!$A$1:$BZ$1000,MATCH(PAYROLL!D799,ADJ!A$1:A$500,0),MATCH(PAYROLL!CB$2,ADJ!$2:$2,0)),0)</f>
        <v/>
      </c>
      <c r="CC799">
        <f>SUM(BX799:CB799)</f>
        <v/>
      </c>
      <c r="CD799">
        <f>IFERROR(INDEX(PIS!$A$1:$BZ$1000,MATCH(PAYROLL!D799,PIS!C$1:C$500,0),MATCH(PAYROLL!CD$1,PIS!$1:$1,0)),0)</f>
        <v/>
      </c>
      <c r="CE799">
        <f>IFERROR(IF(OR(INDEX(PIS!P$1:P$500,MATCH(D799,PIS!C$1:C$500,0))="LT2",INDEX(PIS!P$1:P$500,MATCH(D799,PIS!C$1:C$500,0))="P10"),0,SUM(CC799,CD799*VLOOKUP("R601",TSC!B:C,2,0),VLOOKUP("R602",TSC!B:C,2,0))),0)</f>
        <v/>
      </c>
      <c r="CF799">
        <f>MAX(BW799-CE799,0)</f>
        <v/>
      </c>
      <c r="CG799">
        <f>IFERROR(IF(OR(RIGHT(INDEX(PIS!P$1:P$500,MATCH(D799,PIS!C$1:C$500)),5)="P10",RIGHT(INDEX(PIS!P$1:P$500,MATCH(D799,PIS!C$1:C$500)),5)="CK"),0,IF(CF799&lt;=5000000,CF799*5%,IF(CF799&lt;=10000000,CF799*10%-250000,IF(CF799&lt;=18000000,CF799*15%-750000,IF(CF799&lt;=32000000,CF799*20%-1650000,IF(CF799&lt;=52000000,CF799*25%-3250000,IF(CF799&lt;=80000000,BH799*30%-5850000,CF799*35%-9850000))))))),0)</f>
        <v/>
      </c>
      <c r="CH799">
        <f>IFERROR(IF(OR(INDEX(PIS!P$1:P$500,MATCH(D799,PIS!C$1:C$500))="LT",INDEX(PIS!P$1:P$500,MATCH(D799,PIS!C$1:C$500))="CK"),0,IF(CF799&lt;2000000,0,CF799*10%)),0)</f>
        <v/>
      </c>
      <c r="CI799">
        <f>IFERROR(INDEX(ADJ!$A$1:$BZ$1000,MATCH(PAYROLL!D799,ADJ!A$1:A$500,0),MATCH(PAYROLL!CI$2,ADJ!$2:$2,0)),0)</f>
        <v/>
      </c>
      <c r="CJ799">
        <f>IFERROR(INDEX(ADJ!$A$1:$BZ$1000,MATCH(PAYROLL!D799,ADJ!A$1:A$500,0),MATCH(PAYROLL!CJ$2,ADJ!$2:$2,0)),0)</f>
        <v/>
      </c>
      <c r="CK799">
        <f>IFERROR(INDEX(ADJ!$A$1:$BZ$1000,MATCH(PAYROLL!D799,ADJ!A$1:A$500,0),MATCH(PAYROLL!CK$2,ADJ!$2:$2,0)),0)</f>
        <v/>
      </c>
      <c r="CL799">
        <f>SUM(CG799:CK799)</f>
        <v/>
      </c>
      <c r="CM799">
        <f>ROUND(SUM(CH799:CK799),0)</f>
        <v/>
      </c>
      <c r="CN799">
        <f>IFERROR(INDEX(CSDA!D$1:D$500,MATCH($CN$2,CSDA!C$1:C$500,0))*INDEX(PIS!V$1:V$500,MATCH(D799,PIS!C$1:C$500))+INDEX(ADJ!$A$1:$BZ$1000,MATCH(PAYROLL!D799,ADJ!A$1:A$500,0),MATCH(PAYROLL!CN$2,ADJ!$2:$2,0)),0)</f>
        <v/>
      </c>
      <c r="CO799">
        <f>IFERROR(INDEX(ADJ!$A$1:$BZ$1000,MATCH(PAYROLL!D799,ADJ!A$1:A$500,0),MATCH(PAYROLL!CO$2,ADJ!$2:$2,0)),0)</f>
        <v/>
      </c>
      <c r="CP799">
        <f>IFERROR(INDEX(ADJ!$A$1:$BZ$1000,MATCH(PAYROLL!D799,ADJ!A$1:A$500,0),MATCH(PAYROLL!CP$2,ADJ!$2:$2,0)),0)</f>
        <v/>
      </c>
      <c r="CQ799">
        <f>BP799-CL799-CI799-CM799-CN799-CO799-CP799-CC799</f>
        <v/>
      </c>
      <c r="CR799">
        <f>IFERROR(IF(RIGHT(INDEX(PIS!O$1:O$500,MATCH(D799,PIS!C$1:C$500,0)),5)="Gross",MIN(U799+V799,VLOOKUP("R700",TSC!B:C,2,0)*VLOOKUP("R101",TSC!B:C,2,0))*(VLOOKUP("T711",TSC!B:C,2,0)+VLOOKUP("T712",TSC!B:C,2,0))%,MIN(T799+V799,VLOOKUP("R700",TSC!B:C,2,0)*VLOOKUP("R101",TSC!B:C,2,0))*(VLOOKUP("T711",TSC!B:C,2,0)+VLOOKUP("T712",TSC!B:C,2,0)+VLOOKUP("R701",TSC!B:C,2,0))%),0)</f>
        <v/>
      </c>
      <c r="CS799">
        <f>IFERROR(IF(RIGHT(INDEX(PIS!O$1:O$500,MATCH(D799,PIS!C$1:C$500,0)),5)="Gross",MIN(U799+V799,VLOOKUP("R700",TSC!B:C,2,0)*VLOOKUP("R101",TSC!B:C,2,0))*(VLOOKUP("T714",TSC!B:C,2,0))%,MIN(T799+V799,VLOOKUP("R700",TSC!B:C,2,0)*VLOOKUP("R101",TSC!B:C,2,0))*(VLOOKUP("T704",TSC!B:C,2,0)+VLOOKUP("T714",TSC!B:C,2,0))%),0)</f>
        <v/>
      </c>
      <c r="CT799">
        <f>IFERROR(IF(RIGHT(INDEX(PIS!O$1:O$500,MATCH(D799,PIS!C$1:C$500,0)),5)="Gross",MIN(U799+V799,VLOOKUP("R700",TSC!B:C,2,0)*VLOOKUP("R101",TSC!B:C,2,0))*VLOOKUP("T705",TSC!B:C,2,0)%,MIN(T799+V799,VLOOKUP("R700",TSC!B:C,2,0)*VLOOKUP("R101",TSC!B:C,2,0))*VLOOKUP("T705",TSC!B:C,2,0)%),0)</f>
        <v/>
      </c>
      <c r="CU799">
        <f>IFERROR(IF(RIGHT(INDEX(PIS!O$1:O$500,MATCH(D799,PIS!C$1:C$500,0)),5)="Gross",MIN(U799+V799,VLOOKUP("R700",TSC!B:C,2,0)*VLOOKUP("R101",TSC!B:C,2,0))*(VLOOKUP("T713",TSC!B:C,2,0))%,MIN(T799+V799,VLOOKUP("R700",TSC!B:C,2,0)*VLOOKUP("R101",TSC!B:C,2,0))*(VLOOKUP("T713",TSC!B:C,2,0))%),0)</f>
        <v/>
      </c>
      <c r="CV799">
        <f>IFERROR(INDEX(ADJ!$A$1:$BZ$1000,MATCH(PAYROLL!D799,ADJ!A$1:A$500,0),MATCH(PAYROLL!CV$2,ADJ!$2:$2,0)),0)</f>
        <v/>
      </c>
      <c r="CW799">
        <f>IFERROR(INDEX(ADJ!$A$1:$BZ$1000,MATCH(PAYROLL!D799,ADJ!A$1:A$500,0),MATCH(PAYROLL!CW$2,ADJ!$2:$2,0)),0)</f>
        <v/>
      </c>
      <c r="CX799">
        <f>SUM(CR799:CW799)</f>
        <v/>
      </c>
      <c r="CY799">
        <f>ROUND(IF(CR799&gt;0,T799+V799*VLOOKUP("R202",TSC!$B$1:$C$500,2,0),0),0)</f>
        <v/>
      </c>
      <c r="CZ799">
        <f>IFERROR(INDEX(CSDA!D$1:D$500,MATCH($CZ$2,CSDA!C$1:C$500,0)),0)</f>
        <v/>
      </c>
      <c r="DA799">
        <f>ROUND(T799*0.7%,0)</f>
        <v/>
      </c>
      <c r="DB799">
        <f>ROUND(T799/12,0)</f>
        <v/>
      </c>
      <c r="DC799">
        <f ref="DC799" t="array">IFERROR(INDEX(CSDA!D$1:D$500,MATCH("Trích giữ"&amp;PAYROLL!DC$2,CSDA!A$1:A$500&amp;CSDA!C$1:C$500,0)),0)</f>
        <v/>
      </c>
      <c r="DD799">
        <f ref="DD799" t="array">IFERROR(INDEX(CSDA!D$1:D$500,MATCH("Trích giữ"&amp;PAYROLL!DD$2,CSDA!A$1:A$500&amp;CSDA!C$1:C$500,0)),0)</f>
        <v/>
      </c>
      <c r="DE799">
        <f ref="DE799" t="array">IFERROR(INDEX(CSDA!D$1:D$500,MATCH("Trích giữ"&amp;PAYROLL!DE$2,CSDA!A$1:A$500&amp;CSDA!C$1:C$500,0)),0)</f>
        <v/>
      </c>
      <c r="DF799">
        <f>IFERROR(INDEX(CSDA!D$1:D$500,MATCH(PAYROLL!DF$2,CSDA!C$1:C$500,0)),0)</f>
        <v/>
      </c>
      <c r="DG799">
        <f ref="DG799" t="array">IFERROR(INDEX(CSDA!D$1:D$500,MATCH("Trích giữ"&amp;PAYROLL!DG$2,CSDA!A$1:A$500&amp;CSDA!C$1:C$500,0)),0)</f>
        <v/>
      </c>
      <c r="DH799">
        <f>ROUND(T799/26,0)</f>
        <v/>
      </c>
      <c r="DI799">
        <f ref="DI799" t="array">IFERROR(INDEX(CSDA!D$1:D$500,MATCH("Trích giữ"&amp;PAYROLL!DI$2,CSDA!A$1:A$500&amp;CSDA!C$1:C$500,0)),0)</f>
        <v/>
      </c>
      <c r="DJ799">
        <f>IF(U799=0,T799*21.5%-BL799,0)</f>
        <v/>
      </c>
      <c r="DK799">
        <f ref="DK799" t="array">IFERROR(INDEX(CSDA!D$1:D$500,MATCH("Trích giữ"&amp;PAYROLL!DK$2,CSDA!A$1:A$500&amp;CSDA!C$1:C$500,0)),0)</f>
        <v/>
      </c>
      <c r="DL799">
        <f>IFERROR(INDEX(CSDA!D$1:D$500,MATCH(PAYROLL!DL$2,CSDA!C$1:C$500,0))/12,0)</f>
        <v/>
      </c>
      <c r="DM799">
        <f>SUM(DB799:DL799)</f>
        <v/>
      </c>
      <c r="DN799">
        <f>IFERROR(INDEX(ADJ!$A$1:$BZ$1000,MATCH(PAYROLL!D799,ADJ!A$1:A$500,0),MATCH(PAYROLL!DN$2,ADJ!$2:$2,0)),0)</f>
        <v/>
      </c>
      <c r="DO799">
        <f>IFERROR(SUM(BP799,DM799:DN799,CX799:DA799)-DT799,0)</f>
        <v/>
      </c>
      <c r="DP799">
        <f ref="DP799" t="array">SUM(BW799*IFERROR(INDEX(CSDA!D$1:D$500,MATCH(BW$2,CSDA!C$1:C$500,0)),0)%,CX799*IFERROR(INDEX(CSDA!D$1:D$500,MATCH(CX$2,CSDA!C$1:C$500,0)),0)%,DA799*IFERROR(INDEX(CSDA!D$1:D$500,MATCH(DA$2,CSDA!C$1:C$500,0)),0)%,DB799*IFERROR(INDEX(CSDA!D$1:D$500,MATCH(DB$2,CSDA!C$1:C$500,0)),0)%,DF799*IFERROR(INDEX(CSDA!D$1:D$500,MATCH("Phí dịch vụ"&amp;PAYROLL!DF$2,CSDA!A$1:A$500&amp;CSDA!C$1:C$500,0)),0)%,DC799*IFERROR(INDEX(CSDA!D$1:D$500,MATCH("Phí dịch vụ"&amp;PAYROLL!DC$2,CSDA!A$1:A$500&amp;CSDA!C$1:C$500,0)),0)%,DH799*IFERROR(INDEX(CSDA!D$1:D$500,MATCH("Phí dịch vụ"&amp;PAYROLL!DH$2,CSDA!A$1:A$500&amp;CSDA!C$1:C$500,0)),0)%,DJ799*IFERROR(INDEX(CSDA!D$1:D$500,MATCH("Phí dịch vụ"&amp;PAYROLL!DJ$2,CSDA!A$1:A$500&amp;CSDA!C$1:C$500,0)),0)%,BN799*IFERROR(INDEX(CSDA!D$1:D$500,MATCH(BN$2,CSDA!C$1:C$500,0)),0)%)-BN799*7%</f>
        <v/>
      </c>
      <c r="DQ799">
        <f>IFERROR(INDEX(ADJ!$A$1:$BZ$1000,MATCH(PAYROLL!D799,ADJ!A$1:A$500,0),MATCH(PAYROLL!DQ$2,ADJ!$2:$2,0)),0)</f>
        <v/>
      </c>
      <c r="DR799">
        <f>IFERROR(INDEX(ADJ!$A$1:$BZ$1000,MATCH(PAYROLL!D799,ADJ!A$1:A$500,0),MATCH(PAYROLL!DR$2,ADJ!$2:$2,0)),0)</f>
        <v/>
      </c>
      <c r="DS799">
        <f>SUM(DP799:DR799)</f>
        <v/>
      </c>
      <c r="DT799">
        <f>EK799</f>
        <v/>
      </c>
      <c r="DU799">
        <f>SUM(DO799:DR799)</f>
        <v/>
      </c>
      <c r="DV799">
        <f>ROUND(DU799*0.1,0)</f>
        <v/>
      </c>
      <c r="DW799">
        <f>DU799+DV799</f>
        <v/>
      </c>
      <c r="DZ799">
        <f>IFERROR(INDEX(ADJ!$A$1:$BZ$1000,MATCH(PAYROLL!$D799,ADJ!A$1:A$500,0),MATCH(PAYROLL!DZ$2,ADJ!$2:$2,0)),0)</f>
        <v/>
      </c>
      <c r="EA799">
        <f>IFERROR(INDEX(ADJ!$A$1:$BZ$1000,MATCH(PAYROLL!$D799,ADJ!A$1:A$500,0),MATCH(PAYROLL!EA$2,ADJ!$2:$2,0)),0)</f>
        <v/>
      </c>
      <c r="EB799">
        <f>IFERROR(INDEX(ADJ!$A$1:$BZ$1000,MATCH(PAYROLL!$D799,ADJ!A$1:A$500,0),MATCH(PAYROLL!EB$2,ADJ!$2:$2,0)),0)</f>
        <v/>
      </c>
      <c r="EC799">
        <f>IFERROR(INDEX(ADJ!$A$1:$BZ$1000,MATCH(PAYROLL!$D799,ADJ!A$1:A$500,0),MATCH(PAYROLL!EC$2,ADJ!$2:$2,0)),0)</f>
        <v/>
      </c>
      <c r="ED799">
        <f>IFERROR(INDEX(ADJ!$A$1:$BZ$1000,MATCH(PAYROLL!$D799,ADJ!A$1:A$500,0),MATCH(PAYROLL!ED$2,ADJ!$2:$2,0)),0)</f>
        <v/>
      </c>
      <c r="EE799">
        <f>IFERROR(INDEX(ADJ!$A$1:$BZ$1000,MATCH(PAYROLL!$D799,ADJ!A$1:A$500,0),MATCH(PAYROLL!EE$2,ADJ!$2:$2,0)),0)</f>
        <v/>
      </c>
      <c r="EF799">
        <f>IFERROR(INDEX(ADJ!$A$1:$BZ$1000,MATCH(PAYROLL!$D799,ADJ!A$1:A$500,0),MATCH(PAYROLL!EF$2,ADJ!$2:$2,0)),0)</f>
        <v/>
      </c>
      <c r="EG799">
        <f>IFERROR(INDEX(ADJ!$A$1:$BZ$1000,MATCH(PAYROLL!$D799,ADJ!A$1:A$500,0),MATCH(PAYROLL!EG$2,ADJ!$2:$2,0)),0)</f>
        <v/>
      </c>
      <c r="EH799">
        <f>IFERROR(INDEX(ADJ!$A$1:$BZ$1000,MATCH(PAYROLL!$D799,ADJ!A$1:A$500,0),MATCH(PAYROLL!EH$2,ADJ!$2:$2,0)),0)</f>
        <v/>
      </c>
      <c r="EI799">
        <f>IFERROR(INDEX(ADJ!$A$1:$BZ$1000,MATCH(PAYROLL!D799,ADJ!A$1:A$500,0),MATCH(PAYROLL!EI$2,ADJ!$2:$2,0)),0)</f>
        <v/>
      </c>
      <c r="EJ799">
        <f>IFERROR(INDEX(ADJ!$A$1:$BZ$1000,MATCH(PAYROLL!$D799,ADJ!A$1:A$500,0),MATCH(PAYROLL!EJ$2,ADJ!$2:$2,0)),0)</f>
        <v/>
      </c>
      <c r="EK799">
        <f>SUM(DZ799:EJ799)</f>
        <v/>
      </c>
    </row>
    <row r="800">
      <c r="A800" t="n">
        <v>798</v>
      </c>
      <c r="B800" t="inlineStr">
        <is>
          <t>Hoàng Thị Hoàng</t>
        </is>
      </c>
      <c r="D800" t="inlineStr">
        <is>
          <t>137081-01</t>
        </is>
      </c>
      <c r="S800">
        <f>IFERROR(INDEX(PIS!$A$1:$BZ$1000,MATCH($D800,PIS!C$1:C$500,0),MATCH("Lương CB tháng trước",PIS!$1:$1,0)),0)</f>
        <v/>
      </c>
      <c r="T800">
        <f>IFERROR(INDEX(PIS!$A$1:$BZ$1000,MATCH($D800,PIS!C$1:C$500,0),MATCH("Lương CB hiện tại",PIS!$1:$1,0)),0)</f>
        <v/>
      </c>
      <c r="U800">
        <f>IFERROR(INDEX(PIS!$A$1:$BZ$1000,MATCH($D800,PIS!C$1:C$500,0),MATCH("Lương đóng BHBB",PIS!$1:$1,0)),0)</f>
        <v/>
      </c>
      <c r="V800">
        <f>IFERROR(INDEX(PIS!$A$1:$BZ$1000,MATCH($D800,PIS!C$1:C$500,0),MATCH(V$2,PIS!$2:$2,0)),0)</f>
        <v/>
      </c>
      <c r="W800">
        <f>IFERROR(INDEX(PIS!$A$1:$BZ$1000,MATCH($D800,PIS!C$1:C$500,0),MATCH(W$2,PIS!$2:$2,0)),0)</f>
        <v/>
      </c>
      <c r="X800">
        <f>IFERROR(INDEX(PIS!$A$1:$BZ$1000,MATCH($D800,PIS!C$1:C$500,0),MATCH(X$2,PIS!$2:$2,0)),0)</f>
        <v/>
      </c>
      <c r="Y800">
        <f>IFERROR(INDEX(PIS!$A$1:$BZ$1000,MATCH($D800,PIS!C$1:C$500,0),MATCH(Y$2,PIS!$2:$2,0)),0)</f>
        <v/>
      </c>
      <c r="Z800">
        <f>IFERROR(INDEX(PIS!$A$1:$BZ$1000,MATCH($D800,PIS!C$1:C$500,0),MATCH(Z$2,PIS!$2:$2,0)),0)</f>
        <v/>
      </c>
      <c r="AA800">
        <f>IFERROR(INDEX(PIS!$A$1:$BZ$1000,MATCH($D800,PIS!C$1:C$500,0),MATCH(AA$2,PIS!$2:$2,0)),0)</f>
        <v/>
      </c>
      <c r="AB800">
        <f>IFERROR(INDEX(PIS!$A$1:$BZ$1000,MATCH($D800,PIS!C$1:C$500,0),MATCH(AB$2,PIS!$2:$2,0)),0)</f>
        <v/>
      </c>
      <c r="AC800">
        <f>SUM(V800:AB800)</f>
        <v/>
      </c>
      <c r="AD800">
        <f>IFERROR(INDEX(TIMESHEET!$A$1:$AI$5000,MATCH($D800,TIMESHEET!A$1:A$500,0),MATCH("T100",TIMESHEET!$2:$2,0))-2,0)</f>
        <v/>
      </c>
      <c r="AE800">
        <f>IFERROR(INDEX(TIMESHEET!$A$1:$AI$5000,MATCH($D800,TIMESHEET!A$1:A$500,0),MATCH("T202",TIMESHEET!$2:$2,0)),0)</f>
        <v/>
      </c>
      <c r="AF800">
        <f>IFERROR(INDEX(TIMESHEET!$A$1:$AI$5000,MATCH($D800,TIMESHEET!A$1:A$500,0),MATCH("T302",TIMESHEET!$2:$2,0)),0)</f>
        <v/>
      </c>
      <c r="AG800">
        <f>IFERROR(INDEX(TIMESHEET!$A$1:$AI$5000,MATCH($D800,TIMESHEET!A$1:A$500,0),MATCH("T406",TIMESHEET!$2:$2,0)),0)</f>
        <v/>
      </c>
      <c r="AH800">
        <f>AE800+AG800</f>
        <v/>
      </c>
      <c r="AI800">
        <f>IFERROR(INDEX(TIMESHEET!$A$1:$AI$5000,MATCH($D800,TIMESHEET!A$1:A$500,0),MATCH("T701",TIMESHEET!$2:$2,0)),0)</f>
        <v/>
      </c>
      <c r="AJ800">
        <f>IFERROR(INDEX(TIMESHEET!$A$1:$AI$5000,MATCH($D800,TIMESHEET!B$1:B$500,0),MATCH("T320",TIMESHEET!$2:$2,0)),0)</f>
        <v/>
      </c>
      <c r="AK800">
        <f>IFERROR(IF(LEFT(INDEX(PIS!O$1:O$500,MATCH(D800,PIS!C$1:C$500)),1)="M",T800/AD800*SUM(AE800:AG800),T800*AD800),0)</f>
        <v/>
      </c>
      <c r="AL800">
        <f>IFERROR(INDEX(ADJ!$A$1:$BZ$1000,MATCH(PAYROLL!D800,ADJ!A$1:A$500,0),MATCH(PAYROLL!AL$2,ADJ!$2:$2,0)),0)</f>
        <v/>
      </c>
      <c r="AM800">
        <f>SUM(AK800:AL800)</f>
        <v/>
      </c>
      <c r="AN800">
        <f>IFERROR(ROUND(V800/$AD800*$AH800,0),0)</f>
        <v/>
      </c>
      <c r="AO800">
        <f>IFERROR(ROUND(W800/$AD800*$AH800,0),0)</f>
        <v/>
      </c>
      <c r="AP800">
        <f>IFERROR(ROUND(X800/$AD800*$AE800,0),0)</f>
        <v/>
      </c>
      <c r="AQ800">
        <f>IFERROR(ROUND(Y800/$AD800*$AH800,0),0)</f>
        <v/>
      </c>
      <c r="AR800">
        <f>IFERROR(ROUND(Z800/$AD800*$AH800,0),0)</f>
        <v/>
      </c>
      <c r="AS800">
        <f>IFERROR(ROUND(AA800/$AD800*$AH800,0),0)</f>
        <v/>
      </c>
      <c r="AT800">
        <f>IFERROR(IF((AE800+AF800+AG800)&gt;13,AB800,ROUND(AB800/AD800*AH800,0)),0)</f>
        <v/>
      </c>
      <c r="AU800">
        <f>IFERROR(INDEX(ADJ!$A$1:$BZ$1000,MATCH(PAYROLL!D800,ADJ!A$1:A$500,0),MATCH(PAYROLL!AU$2,ADJ!$2:$2,0)),0)</f>
        <v/>
      </c>
      <c r="AV800">
        <f>ROUND(SUM(AN800:AU800),0)</f>
        <v/>
      </c>
      <c r="AW800">
        <f>IFERROR(INDEX(TIMESHEET!$A$1:$AI$5000,MATCH(PAYROLL!D800,TIMESHEET!A$1:A$500,0),MATCH("T620",TIMESHEET!$2:$2,0)),0)</f>
        <v/>
      </c>
      <c r="AX800">
        <f>IFERROR(INDEX(TIMESHEET!$A$1:$AI$5000,MATCH(PAYROLL!D800,TIMESHEET!A$1:A$500,0),MATCH("T601",TIMESHEET!$2:$2,0)),0)</f>
        <v/>
      </c>
      <c r="AY800">
        <f>IFERROR(INDEX(TIMESHEET!$A$1:$AI$5000,MATCH(PAYROLL!D800,TIMESHEET!A$1:A$500,0),MATCH("T602",TIMESHEET!$2:$2,0)),0)</f>
        <v/>
      </c>
      <c r="AZ800">
        <f>IFERROR(INDEX(TIMESHEET!$A$1:$AI$5000,MATCH(PAYROLL!D800,TIMESHEET!A$1:A$500,0),MATCH("T603",TIMESHEET!$2:$2,0)),0)</f>
        <v/>
      </c>
      <c r="BA800">
        <f>IFERROR(INDEX(TIMESHEET!$A$1:$AI$5000,MATCH(PAYROLL!D800,TIMESHEET!A$1:A$500,0),MATCH("T611",TIMESHEET!$2:$2,0)),0)</f>
        <v/>
      </c>
      <c r="BB800">
        <f>IFERROR(INDEX(TIMESHEET!$A$1:$AI$5000,MATCH(PAYROLL!D800,TIMESHEET!A$1:A$500,0),MATCH("T612",TIMESHEET!$2:$2,0)),0)</f>
        <v/>
      </c>
      <c r="BC800">
        <f>IFERROR(INDEX(TIMESHEET!$A$1:$AI$5000,MATCH(PAYROLL!D800,TIMESHEET!A$1:A$500,0),MATCH("T613",TIMESHEET!$2:$2,0)),0)</f>
        <v/>
      </c>
      <c r="BD800">
        <f>IFERROR(INDEX(TIMESHEET!$A$1:$AI$5000,MATCH(PAYROLL!D800,TIMESHEET!A$1:A$500,0),MATCH("T500",TIMESHEET!$2:$2,0)),0)</f>
        <v/>
      </c>
      <c r="BE800">
        <f>IFERROR(IF(LEFT(INDEX(PIS!O$1:O$500,MATCH(D800,PIS!C$1:C$500)),1)="M",T800/AD800/8*(AW800+AX800*1.5+AY800*2+AZ800*3+BA800*2.1+BB800*2.7+BC800*3.9+BD800*0.3),T800/8*(AW800+AX800*1.5+AY800*2+AZ800*3+BA800*2.1+BB800*2.7+BC800*3.9+BD800*0.3)),0)</f>
        <v/>
      </c>
      <c r="BF800">
        <f>IFERROR(INDEX(ADJ!$A$1:$BZ$1000,MATCH(PAYROLL!$D800,ADJ!A$1:A$500,0),MATCH(PAYROLL!BF$2,ADJ!$2:$2,0)),0)</f>
        <v/>
      </c>
      <c r="BG800">
        <f>IFERROR(INDEX(ADJ!$A$1:$BZ$1000,MATCH(PAYROLL!D800,ADJ!A$1:A$500,0),MATCH(PAYROLL!BG$2,ADJ!$2:$2,0)),0)</f>
        <v/>
      </c>
      <c r="BH800">
        <f>IFERROR(INDEX(ADJ!$A$1:$BZ$1000,MATCH(PAYROLL!D800,ADJ!A$1:A$500,0),MATCH(PAYROLL!BH$2,ADJ!$2:$2,0)),0)</f>
        <v/>
      </c>
      <c r="BI800">
        <f>IFERROR(INDEX(ADJ!$A$1:$BZ$1000,MATCH(PAYROLL!D800,ADJ!A$1:A$500,0),MATCH(PAYROLL!BI$2,ADJ!$2:$2,0)),0)</f>
        <v/>
      </c>
      <c r="BJ800">
        <f>IFERROR(INDEX(ADJ!$A$1:$BZ$1000,MATCH(PAYROLL!D800,ADJ!A$1:A$500,0),MATCH(PAYROLL!BJ$2,ADJ!$2:$2,0)),0)</f>
        <v/>
      </c>
      <c r="BK800">
        <f>SUM(BF800:BJ800)</f>
        <v/>
      </c>
      <c r="BL800">
        <f>IFERROR(INDEX(ADJ!$A$1:$BZ$1000,MATCH(PAYROLL!D800,ADJ!A$1:A$500,0),MATCH(PAYROLL!BL$2,ADJ!$2:$2,0)),0)</f>
        <v/>
      </c>
      <c r="BM800">
        <f>IFERROR(INDEX(ADJ!$A$1:$BZ$1000,MATCH(PAYROLL!D800,ADJ!A$1:A$500,0),MATCH(PAYROLL!BM$2,ADJ!$2:$2,0)),0)</f>
        <v/>
      </c>
      <c r="BN800">
        <f>IFERROR(INDEX(ADJ!$A$1:$BZ$1000,MATCH(PAYROLL!D800,ADJ!A$1:A$500,0),MATCH(PAYROLL!BN$2,ADJ!$2:$2,0)),0)</f>
        <v/>
      </c>
      <c r="BO800">
        <f>IFERROR(INDEX(ADJ!$A$1:$BZ$1000,MATCH(PAYROLL!D800,ADJ!A$1:A$500,0),MATCH(PAYROLL!BO$2,ADJ!$2:$2,0)),0)</f>
        <v/>
      </c>
      <c r="BP800">
        <f>SUM(AM800,AV800,BE800,BK800,BL800:BO800)</f>
        <v/>
      </c>
      <c r="BQ800">
        <f>BO800</f>
        <v/>
      </c>
      <c r="BR800">
        <f>IFERROR(ROUND(IF(LEFT(INDEX(PIS!O$1:O$500,MATCH(D800,PIS!C$1:C$500)),1)="D",T800/8*(BD800*0.3),IF(LEFT(INDEX(PIS!O$1:O$500,MATCH(D800,PIS!C$1:C$500)),1)="H",T800*($BD800*0.3),T800/$AD800/8*($BD800*0.3))),0),0)</f>
        <v/>
      </c>
      <c r="BS800">
        <f>IF(AP800&lt;1,0,MIN(AP800,730000))</f>
        <v/>
      </c>
      <c r="BT800">
        <f>IFERROR(ROUND((BE800-SUM(AW800:BC800)*T800/AD800/8),0)-BR800,0)</f>
        <v/>
      </c>
      <c r="BU800">
        <f>AO800</f>
        <v/>
      </c>
      <c r="BV800">
        <f>SUM(BQ800:BU800)</f>
        <v/>
      </c>
      <c r="BW800">
        <f>BP800-BV800</f>
        <v/>
      </c>
      <c r="BX800">
        <f>IFERROR(IF(RIGHT(INDEX(PIS!O$1:O$500,MATCH(D800,PIS!C$1:C$500)),5)="Gross",MIN(U800+V800,VLOOKUP("R700",TSC!B:C,2,0)*VLOOKUP("R101",TSC!B:C,2,0))*VLOOKUP("R701",TSC!B:C,2,0)%,0),0)</f>
        <v/>
      </c>
      <c r="BY800">
        <f>IFERROR(IF(RIGHT(INDEX(PIS!O$1:O$500,MATCH(D800,PIS!C$1:C$500)),5)="Gross",MIN(U800+V800,VLOOKUP("R700",TSC!B:C,2,0)*VLOOKUP("R101",TSC!B:C,2,0))*VLOOKUP("T704",TSC!B:C,2,0)%,0),0)</f>
        <v/>
      </c>
      <c r="BZ800">
        <f>IFERROR(IF(RIGHT(INDEX(PIS!O$1:O$500,MATCH(D800,PIS!C$1:C$500)),5)="Gross",MIN(U800+V800,VLOOKUP("R700",TSC!B:C,2,0)*VLOOKUP("1",TSC!F:G,2,0))*VLOOKUP("T705",TSC!B:C,2,0)%,0),0)</f>
        <v/>
      </c>
      <c r="CA800">
        <f>IFERROR(INDEX(ADJ!$A$1:$BZ$1000,MATCH(PAYROLL!D800,ADJ!A$1:A$500,0),MATCH(PAYROLL!CA$2,ADJ!$2:$2,0)),0)</f>
        <v/>
      </c>
      <c r="CB800">
        <f>IFERROR(INDEX(ADJ!$A$1:$BZ$1000,MATCH(PAYROLL!D800,ADJ!A$1:A$500,0),MATCH(PAYROLL!CB$2,ADJ!$2:$2,0)),0)</f>
        <v/>
      </c>
      <c r="CC800">
        <f>SUM(BX800:CB800)</f>
        <v/>
      </c>
      <c r="CD800">
        <f>IFERROR(INDEX(PIS!$A$1:$BZ$1000,MATCH(PAYROLL!D800,PIS!C$1:C$500,0),MATCH(PAYROLL!CD$1,PIS!$1:$1,0)),0)</f>
        <v/>
      </c>
      <c r="CE800">
        <f>IFERROR(IF(OR(INDEX(PIS!P$1:P$500,MATCH(D800,PIS!C$1:C$500,0))="LT2",INDEX(PIS!P$1:P$500,MATCH(D800,PIS!C$1:C$500,0))="P10"),0,SUM(CC800,CD800*VLOOKUP("R601",TSC!B:C,2,0),VLOOKUP("R602",TSC!B:C,2,0))),0)</f>
        <v/>
      </c>
      <c r="CF800">
        <f>MAX(BW800-CE800,0)</f>
        <v/>
      </c>
      <c r="CG800">
        <f>IFERROR(IF(OR(RIGHT(INDEX(PIS!P$1:P$500,MATCH(D800,PIS!C$1:C$500)),5)="P10",RIGHT(INDEX(PIS!P$1:P$500,MATCH(D800,PIS!C$1:C$500)),5)="CK"),0,IF(CF800&lt;=5000000,CF800*5%,IF(CF800&lt;=10000000,CF800*10%-250000,IF(CF800&lt;=18000000,CF800*15%-750000,IF(CF800&lt;=32000000,CF800*20%-1650000,IF(CF800&lt;=52000000,CF800*25%-3250000,IF(CF800&lt;=80000000,BH800*30%-5850000,CF800*35%-9850000))))))),0)</f>
        <v/>
      </c>
      <c r="CH800">
        <f>IFERROR(IF(OR(INDEX(PIS!P$1:P$500,MATCH(D800,PIS!C$1:C$500))="LT",INDEX(PIS!P$1:P$500,MATCH(D800,PIS!C$1:C$500))="CK"),0,IF(CF800&lt;2000000,0,CF800*10%)),0)</f>
        <v/>
      </c>
      <c r="CI800">
        <f>IFERROR(INDEX(ADJ!$A$1:$BZ$1000,MATCH(PAYROLL!D800,ADJ!A$1:A$500,0),MATCH(PAYROLL!CI$2,ADJ!$2:$2,0)),0)</f>
        <v/>
      </c>
      <c r="CJ800">
        <f>IFERROR(INDEX(ADJ!$A$1:$BZ$1000,MATCH(PAYROLL!D800,ADJ!A$1:A$500,0),MATCH(PAYROLL!CJ$2,ADJ!$2:$2,0)),0)</f>
        <v/>
      </c>
      <c r="CK800">
        <f>IFERROR(INDEX(ADJ!$A$1:$BZ$1000,MATCH(PAYROLL!D800,ADJ!A$1:A$500,0),MATCH(PAYROLL!CK$2,ADJ!$2:$2,0)),0)</f>
        <v/>
      </c>
      <c r="CL800">
        <f>SUM(CG800:CK800)</f>
        <v/>
      </c>
      <c r="CM800">
        <f>ROUND(SUM(CH800:CK800),0)</f>
        <v/>
      </c>
      <c r="CN800">
        <f>IFERROR(INDEX(CSDA!D$1:D$500,MATCH($CN$2,CSDA!C$1:C$500,0))*INDEX(PIS!V$1:V$500,MATCH(D800,PIS!C$1:C$500))+INDEX(ADJ!$A$1:$BZ$1000,MATCH(PAYROLL!D800,ADJ!A$1:A$500,0),MATCH(PAYROLL!CN$2,ADJ!$2:$2,0)),0)</f>
        <v/>
      </c>
      <c r="CO800">
        <f>IFERROR(INDEX(ADJ!$A$1:$BZ$1000,MATCH(PAYROLL!D800,ADJ!A$1:A$500,0),MATCH(PAYROLL!CO$2,ADJ!$2:$2,0)),0)</f>
        <v/>
      </c>
      <c r="CP800">
        <f>IFERROR(INDEX(ADJ!$A$1:$BZ$1000,MATCH(PAYROLL!D800,ADJ!A$1:A$500,0),MATCH(PAYROLL!CP$2,ADJ!$2:$2,0)),0)</f>
        <v/>
      </c>
      <c r="CQ800">
        <f>BP800-CL800-CI800-CM800-CN800-CO800-CP800-CC800</f>
        <v/>
      </c>
      <c r="CR800">
        <f>IFERROR(IF(RIGHT(INDEX(PIS!O$1:O$500,MATCH(D800,PIS!C$1:C$500,0)),5)="Gross",MIN(U800+V800,VLOOKUP("R700",TSC!B:C,2,0)*VLOOKUP("R101",TSC!B:C,2,0))*(VLOOKUP("T711",TSC!B:C,2,0)+VLOOKUP("T712",TSC!B:C,2,0))%,MIN(T800+V800,VLOOKUP("R700",TSC!B:C,2,0)*VLOOKUP("R101",TSC!B:C,2,0))*(VLOOKUP("T711",TSC!B:C,2,0)+VLOOKUP("T712",TSC!B:C,2,0)+VLOOKUP("R701",TSC!B:C,2,0))%),0)</f>
        <v/>
      </c>
      <c r="CS800">
        <f>IFERROR(IF(RIGHT(INDEX(PIS!O$1:O$500,MATCH(D800,PIS!C$1:C$500,0)),5)="Gross",MIN(U800+V800,VLOOKUP("R700",TSC!B:C,2,0)*VLOOKUP("R101",TSC!B:C,2,0))*(VLOOKUP("T714",TSC!B:C,2,0))%,MIN(T800+V800,VLOOKUP("R700",TSC!B:C,2,0)*VLOOKUP("R101",TSC!B:C,2,0))*(VLOOKUP("T704",TSC!B:C,2,0)+VLOOKUP("T714",TSC!B:C,2,0))%),0)</f>
        <v/>
      </c>
      <c r="CT800">
        <f>IFERROR(IF(RIGHT(INDEX(PIS!O$1:O$500,MATCH(D800,PIS!C$1:C$500,0)),5)="Gross",MIN(U800+V800,VLOOKUP("R700",TSC!B:C,2,0)*VLOOKUP("R101",TSC!B:C,2,0))*VLOOKUP("T705",TSC!B:C,2,0)%,MIN(T800+V800,VLOOKUP("R700",TSC!B:C,2,0)*VLOOKUP("R101",TSC!B:C,2,0))*VLOOKUP("T705",TSC!B:C,2,0)%),0)</f>
        <v/>
      </c>
      <c r="CU800">
        <f>IFERROR(IF(RIGHT(INDEX(PIS!O$1:O$500,MATCH(D800,PIS!C$1:C$500,0)),5)="Gross",MIN(U800+V800,VLOOKUP("R700",TSC!B:C,2,0)*VLOOKUP("R101",TSC!B:C,2,0))*(VLOOKUP("T713",TSC!B:C,2,0))%,MIN(T800+V800,VLOOKUP("R700",TSC!B:C,2,0)*VLOOKUP("R101",TSC!B:C,2,0))*(VLOOKUP("T713",TSC!B:C,2,0))%),0)</f>
        <v/>
      </c>
      <c r="CV800">
        <f>IFERROR(INDEX(ADJ!$A$1:$BZ$1000,MATCH(PAYROLL!D800,ADJ!A$1:A$500,0),MATCH(PAYROLL!CV$2,ADJ!$2:$2,0)),0)</f>
        <v/>
      </c>
      <c r="CW800">
        <f>IFERROR(INDEX(ADJ!$A$1:$BZ$1000,MATCH(PAYROLL!D800,ADJ!A$1:A$500,0),MATCH(PAYROLL!CW$2,ADJ!$2:$2,0)),0)</f>
        <v/>
      </c>
      <c r="CX800">
        <f>SUM(CR800:CW800)</f>
        <v/>
      </c>
      <c r="CY800">
        <f>ROUND(IF(CR800&gt;0,T800+V800*VLOOKUP("R202",TSC!$B$1:$C$500,2,0),0),0)</f>
        <v/>
      </c>
      <c r="CZ800">
        <f>IFERROR(INDEX(CSDA!D$1:D$500,MATCH($CZ$2,CSDA!C$1:C$500,0)),0)</f>
        <v/>
      </c>
      <c r="DA800">
        <f>ROUND(T800*0.7%,0)</f>
        <v/>
      </c>
      <c r="DB800">
        <f>ROUND(T800/12,0)</f>
        <v/>
      </c>
      <c r="DC800">
        <f ref="DC800" t="array">IFERROR(INDEX(CSDA!D$1:D$500,MATCH("Trích giữ"&amp;PAYROLL!DC$2,CSDA!A$1:A$500&amp;CSDA!C$1:C$500,0)),0)</f>
        <v/>
      </c>
      <c r="DD800">
        <f ref="DD800" t="array">IFERROR(INDEX(CSDA!D$1:D$500,MATCH("Trích giữ"&amp;PAYROLL!DD$2,CSDA!A$1:A$500&amp;CSDA!C$1:C$500,0)),0)</f>
        <v/>
      </c>
      <c r="DE800">
        <f ref="DE800" t="array">IFERROR(INDEX(CSDA!D$1:D$500,MATCH("Trích giữ"&amp;PAYROLL!DE$2,CSDA!A$1:A$500&amp;CSDA!C$1:C$500,0)),0)</f>
        <v/>
      </c>
      <c r="DF800">
        <f>IFERROR(INDEX(CSDA!D$1:D$500,MATCH(PAYROLL!DF$2,CSDA!C$1:C$500,0)),0)</f>
        <v/>
      </c>
      <c r="DG800">
        <f ref="DG800" t="array">IFERROR(INDEX(CSDA!D$1:D$500,MATCH("Trích giữ"&amp;PAYROLL!DG$2,CSDA!A$1:A$500&amp;CSDA!C$1:C$500,0)),0)</f>
        <v/>
      </c>
      <c r="DH800">
        <f>ROUND(T800/26,0)</f>
        <v/>
      </c>
      <c r="DI800">
        <f ref="DI800" t="array">IFERROR(INDEX(CSDA!D$1:D$500,MATCH("Trích giữ"&amp;PAYROLL!DI$2,CSDA!A$1:A$500&amp;CSDA!C$1:C$500,0)),0)</f>
        <v/>
      </c>
      <c r="DJ800">
        <f>IF(U800=0,T800*21.5%-BL800,0)</f>
        <v/>
      </c>
      <c r="DK800">
        <f ref="DK800" t="array">IFERROR(INDEX(CSDA!D$1:D$500,MATCH("Trích giữ"&amp;PAYROLL!DK$2,CSDA!A$1:A$500&amp;CSDA!C$1:C$500,0)),0)</f>
        <v/>
      </c>
      <c r="DL800">
        <f>IFERROR(INDEX(CSDA!D$1:D$500,MATCH(PAYROLL!DL$2,CSDA!C$1:C$500,0))/12,0)</f>
        <v/>
      </c>
      <c r="DM800">
        <f>SUM(DB800:DL800)</f>
        <v/>
      </c>
      <c r="DN800">
        <f>IFERROR(INDEX(ADJ!$A$1:$BZ$1000,MATCH(PAYROLL!D800,ADJ!A$1:A$500,0),MATCH(PAYROLL!DN$2,ADJ!$2:$2,0)),0)</f>
        <v/>
      </c>
      <c r="DO800">
        <f>IFERROR(SUM(BP800,DM800:DN800,CX800:DA800)-DT800,0)</f>
        <v/>
      </c>
      <c r="DP800">
        <f ref="DP800" t="array">SUM(BW800*IFERROR(INDEX(CSDA!D$1:D$500,MATCH(BW$2,CSDA!C$1:C$500,0)),0)%,CX800*IFERROR(INDEX(CSDA!D$1:D$500,MATCH(CX$2,CSDA!C$1:C$500,0)),0)%,DA800*IFERROR(INDEX(CSDA!D$1:D$500,MATCH(DA$2,CSDA!C$1:C$500,0)),0)%,DB800*IFERROR(INDEX(CSDA!D$1:D$500,MATCH(DB$2,CSDA!C$1:C$500,0)),0)%,DF800*IFERROR(INDEX(CSDA!D$1:D$500,MATCH("Phí dịch vụ"&amp;PAYROLL!DF$2,CSDA!A$1:A$500&amp;CSDA!C$1:C$500,0)),0)%,DC800*IFERROR(INDEX(CSDA!D$1:D$500,MATCH("Phí dịch vụ"&amp;PAYROLL!DC$2,CSDA!A$1:A$500&amp;CSDA!C$1:C$500,0)),0)%,DH800*IFERROR(INDEX(CSDA!D$1:D$500,MATCH("Phí dịch vụ"&amp;PAYROLL!DH$2,CSDA!A$1:A$500&amp;CSDA!C$1:C$500,0)),0)%,DJ800*IFERROR(INDEX(CSDA!D$1:D$500,MATCH("Phí dịch vụ"&amp;PAYROLL!DJ$2,CSDA!A$1:A$500&amp;CSDA!C$1:C$500,0)),0)%,BN800*IFERROR(INDEX(CSDA!D$1:D$500,MATCH(BN$2,CSDA!C$1:C$500,0)),0)%)-BN800*7%</f>
        <v/>
      </c>
      <c r="DQ800">
        <f>IFERROR(INDEX(ADJ!$A$1:$BZ$1000,MATCH(PAYROLL!D800,ADJ!A$1:A$500,0),MATCH(PAYROLL!DQ$2,ADJ!$2:$2,0)),0)</f>
        <v/>
      </c>
      <c r="DR800">
        <f>IFERROR(INDEX(ADJ!$A$1:$BZ$1000,MATCH(PAYROLL!D800,ADJ!A$1:A$500,0),MATCH(PAYROLL!DR$2,ADJ!$2:$2,0)),0)</f>
        <v/>
      </c>
      <c r="DS800">
        <f>SUM(DP800:DR800)</f>
        <v/>
      </c>
      <c r="DT800">
        <f>EK800</f>
        <v/>
      </c>
      <c r="DU800">
        <f>SUM(DO800:DR800)</f>
        <v/>
      </c>
      <c r="DV800">
        <f>ROUND(DU800*0.1,0)</f>
        <v/>
      </c>
      <c r="DW800">
        <f>DU800+DV800</f>
        <v/>
      </c>
      <c r="DZ800">
        <f>IFERROR(INDEX(ADJ!$A$1:$BZ$1000,MATCH(PAYROLL!$D800,ADJ!A$1:A$500,0),MATCH(PAYROLL!DZ$2,ADJ!$2:$2,0)),0)</f>
        <v/>
      </c>
      <c r="EA800">
        <f>IFERROR(INDEX(ADJ!$A$1:$BZ$1000,MATCH(PAYROLL!$D800,ADJ!A$1:A$500,0),MATCH(PAYROLL!EA$2,ADJ!$2:$2,0)),0)</f>
        <v/>
      </c>
      <c r="EB800">
        <f>IFERROR(INDEX(ADJ!$A$1:$BZ$1000,MATCH(PAYROLL!$D800,ADJ!A$1:A$500,0),MATCH(PAYROLL!EB$2,ADJ!$2:$2,0)),0)</f>
        <v/>
      </c>
      <c r="EC800">
        <f>IFERROR(INDEX(ADJ!$A$1:$BZ$1000,MATCH(PAYROLL!$D800,ADJ!A$1:A$500,0),MATCH(PAYROLL!EC$2,ADJ!$2:$2,0)),0)</f>
        <v/>
      </c>
      <c r="ED800">
        <f>IFERROR(INDEX(ADJ!$A$1:$BZ$1000,MATCH(PAYROLL!$D800,ADJ!A$1:A$500,0),MATCH(PAYROLL!ED$2,ADJ!$2:$2,0)),0)</f>
        <v/>
      </c>
      <c r="EE800">
        <f>IFERROR(INDEX(ADJ!$A$1:$BZ$1000,MATCH(PAYROLL!$D800,ADJ!A$1:A$500,0),MATCH(PAYROLL!EE$2,ADJ!$2:$2,0)),0)</f>
        <v/>
      </c>
      <c r="EF800">
        <f>IFERROR(INDEX(ADJ!$A$1:$BZ$1000,MATCH(PAYROLL!$D800,ADJ!A$1:A$500,0),MATCH(PAYROLL!EF$2,ADJ!$2:$2,0)),0)</f>
        <v/>
      </c>
      <c r="EG800">
        <f>IFERROR(INDEX(ADJ!$A$1:$BZ$1000,MATCH(PAYROLL!$D800,ADJ!A$1:A$500,0),MATCH(PAYROLL!EG$2,ADJ!$2:$2,0)),0)</f>
        <v/>
      </c>
      <c r="EH800">
        <f>IFERROR(INDEX(ADJ!$A$1:$BZ$1000,MATCH(PAYROLL!$D800,ADJ!A$1:A$500,0),MATCH(PAYROLL!EH$2,ADJ!$2:$2,0)),0)</f>
        <v/>
      </c>
      <c r="EI800">
        <f>IFERROR(INDEX(ADJ!$A$1:$BZ$1000,MATCH(PAYROLL!D800,ADJ!A$1:A$500,0),MATCH(PAYROLL!EI$2,ADJ!$2:$2,0)),0)</f>
        <v/>
      </c>
      <c r="EJ800">
        <f>IFERROR(INDEX(ADJ!$A$1:$BZ$1000,MATCH(PAYROLL!$D800,ADJ!A$1:A$500,0),MATCH(PAYROLL!EJ$2,ADJ!$2:$2,0)),0)</f>
        <v/>
      </c>
      <c r="EK800">
        <f>SUM(DZ800:EJ800)</f>
        <v/>
      </c>
    </row>
    <row r="801">
      <c r="A801" t="n">
        <v>799</v>
      </c>
      <c r="B801" t="inlineStr">
        <is>
          <t>Lữ Thị Bình</t>
        </is>
      </c>
      <c r="D801" t="inlineStr">
        <is>
          <t>108801-02</t>
        </is>
      </c>
      <c r="S801">
        <f>IFERROR(INDEX(PIS!$A$1:$BZ$1000,MATCH($D801,PIS!C$1:C$500,0),MATCH("Lương CB tháng trước",PIS!$1:$1,0)),0)</f>
        <v/>
      </c>
      <c r="T801">
        <f>IFERROR(INDEX(PIS!$A$1:$BZ$1000,MATCH($D801,PIS!C$1:C$500,0),MATCH("Lương CB hiện tại",PIS!$1:$1,0)),0)</f>
        <v/>
      </c>
      <c r="U801">
        <f>IFERROR(INDEX(PIS!$A$1:$BZ$1000,MATCH($D801,PIS!C$1:C$500,0),MATCH("Lương đóng BHBB",PIS!$1:$1,0)),0)</f>
        <v/>
      </c>
      <c r="V801">
        <f>IFERROR(INDEX(PIS!$A$1:$BZ$1000,MATCH($D801,PIS!C$1:C$500,0),MATCH(V$2,PIS!$2:$2,0)),0)</f>
        <v/>
      </c>
      <c r="W801">
        <f>IFERROR(INDEX(PIS!$A$1:$BZ$1000,MATCH($D801,PIS!C$1:C$500,0),MATCH(W$2,PIS!$2:$2,0)),0)</f>
        <v/>
      </c>
      <c r="X801">
        <f>IFERROR(INDEX(PIS!$A$1:$BZ$1000,MATCH($D801,PIS!C$1:C$500,0),MATCH(X$2,PIS!$2:$2,0)),0)</f>
        <v/>
      </c>
      <c r="Y801">
        <f>IFERROR(INDEX(PIS!$A$1:$BZ$1000,MATCH($D801,PIS!C$1:C$500,0),MATCH(Y$2,PIS!$2:$2,0)),0)</f>
        <v/>
      </c>
      <c r="Z801">
        <f>IFERROR(INDEX(PIS!$A$1:$BZ$1000,MATCH($D801,PIS!C$1:C$500,0),MATCH(Z$2,PIS!$2:$2,0)),0)</f>
        <v/>
      </c>
      <c r="AA801">
        <f>IFERROR(INDEX(PIS!$A$1:$BZ$1000,MATCH($D801,PIS!C$1:C$500,0),MATCH(AA$2,PIS!$2:$2,0)),0)</f>
        <v/>
      </c>
      <c r="AB801">
        <f>IFERROR(INDEX(PIS!$A$1:$BZ$1000,MATCH($D801,PIS!C$1:C$500,0),MATCH(AB$2,PIS!$2:$2,0)),0)</f>
        <v/>
      </c>
      <c r="AC801">
        <f>SUM(V801:AB801)</f>
        <v/>
      </c>
      <c r="AD801">
        <f>IFERROR(INDEX(TIMESHEET!$A$1:$AI$5000,MATCH($D801,TIMESHEET!A$1:A$500,0),MATCH("T100",TIMESHEET!$2:$2,0))-2,0)</f>
        <v/>
      </c>
      <c r="AE801">
        <f>IFERROR(INDEX(TIMESHEET!$A$1:$AI$5000,MATCH($D801,TIMESHEET!A$1:A$500,0),MATCH("T202",TIMESHEET!$2:$2,0)),0)</f>
        <v/>
      </c>
      <c r="AF801">
        <f>IFERROR(INDEX(TIMESHEET!$A$1:$AI$5000,MATCH($D801,TIMESHEET!A$1:A$500,0),MATCH("T302",TIMESHEET!$2:$2,0)),0)</f>
        <v/>
      </c>
      <c r="AG801">
        <f>IFERROR(INDEX(TIMESHEET!$A$1:$AI$5000,MATCH($D801,TIMESHEET!A$1:A$500,0),MATCH("T406",TIMESHEET!$2:$2,0)),0)</f>
        <v/>
      </c>
      <c r="AH801">
        <f>AE801+AG801</f>
        <v/>
      </c>
      <c r="AI801">
        <f>IFERROR(INDEX(TIMESHEET!$A$1:$AI$5000,MATCH($D801,TIMESHEET!A$1:A$500,0),MATCH("T701",TIMESHEET!$2:$2,0)),0)</f>
        <v/>
      </c>
      <c r="AJ801">
        <f>IFERROR(INDEX(TIMESHEET!$A$1:$AI$5000,MATCH($D801,TIMESHEET!B$1:B$500,0),MATCH("T320",TIMESHEET!$2:$2,0)),0)</f>
        <v/>
      </c>
      <c r="AK801">
        <f>IFERROR(IF(LEFT(INDEX(PIS!O$1:O$500,MATCH(D801,PIS!C$1:C$500)),1)="M",T801/AD801*SUM(AE801:AG801),T801*AD801),0)</f>
        <v/>
      </c>
      <c r="AL801">
        <f>IFERROR(INDEX(ADJ!$A$1:$BZ$1000,MATCH(PAYROLL!D801,ADJ!A$1:A$500,0),MATCH(PAYROLL!AL$2,ADJ!$2:$2,0)),0)</f>
        <v/>
      </c>
      <c r="AM801">
        <f>SUM(AK801:AL801)</f>
        <v/>
      </c>
      <c r="AN801">
        <f>IFERROR(ROUND(V801/$AD801*$AH801,0),0)</f>
        <v/>
      </c>
      <c r="AO801">
        <f>IFERROR(ROUND(W801/$AD801*$AH801,0),0)</f>
        <v/>
      </c>
      <c r="AP801">
        <f>IFERROR(ROUND(X801/$AD801*$AE801,0),0)</f>
        <v/>
      </c>
      <c r="AQ801">
        <f>IFERROR(ROUND(Y801/$AD801*$AH801,0),0)</f>
        <v/>
      </c>
      <c r="AR801">
        <f>IFERROR(ROUND(Z801/$AD801*$AH801,0),0)</f>
        <v/>
      </c>
      <c r="AS801">
        <f>IFERROR(ROUND(AA801/$AD801*$AH801,0),0)</f>
        <v/>
      </c>
      <c r="AT801">
        <f>IFERROR(IF((AE801+AF801+AG801)&gt;13,AB801,ROUND(AB801/AD801*AH801,0)),0)</f>
        <v/>
      </c>
      <c r="AU801">
        <f>IFERROR(INDEX(ADJ!$A$1:$BZ$1000,MATCH(PAYROLL!D801,ADJ!A$1:A$500,0),MATCH(PAYROLL!AU$2,ADJ!$2:$2,0)),0)</f>
        <v/>
      </c>
      <c r="AV801">
        <f>ROUND(SUM(AN801:AU801),0)</f>
        <v/>
      </c>
      <c r="AW801">
        <f>IFERROR(INDEX(TIMESHEET!$A$1:$AI$5000,MATCH(PAYROLL!D801,TIMESHEET!A$1:A$500,0),MATCH("T620",TIMESHEET!$2:$2,0)),0)</f>
        <v/>
      </c>
      <c r="AX801">
        <f>IFERROR(INDEX(TIMESHEET!$A$1:$AI$5000,MATCH(PAYROLL!D801,TIMESHEET!A$1:A$500,0),MATCH("T601",TIMESHEET!$2:$2,0)),0)</f>
        <v/>
      </c>
      <c r="AY801">
        <f>IFERROR(INDEX(TIMESHEET!$A$1:$AI$5000,MATCH(PAYROLL!D801,TIMESHEET!A$1:A$500,0),MATCH("T602",TIMESHEET!$2:$2,0)),0)</f>
        <v/>
      </c>
      <c r="AZ801">
        <f>IFERROR(INDEX(TIMESHEET!$A$1:$AI$5000,MATCH(PAYROLL!D801,TIMESHEET!A$1:A$500,0),MATCH("T603",TIMESHEET!$2:$2,0)),0)</f>
        <v/>
      </c>
      <c r="BA801">
        <f>IFERROR(INDEX(TIMESHEET!$A$1:$AI$5000,MATCH(PAYROLL!D801,TIMESHEET!A$1:A$500,0),MATCH("T611",TIMESHEET!$2:$2,0)),0)</f>
        <v/>
      </c>
      <c r="BB801">
        <f>IFERROR(INDEX(TIMESHEET!$A$1:$AI$5000,MATCH(PAYROLL!D801,TIMESHEET!A$1:A$500,0),MATCH("T612",TIMESHEET!$2:$2,0)),0)</f>
        <v/>
      </c>
      <c r="BC801">
        <f>IFERROR(INDEX(TIMESHEET!$A$1:$AI$5000,MATCH(PAYROLL!D801,TIMESHEET!A$1:A$500,0),MATCH("T613",TIMESHEET!$2:$2,0)),0)</f>
        <v/>
      </c>
      <c r="BD801">
        <f>IFERROR(INDEX(TIMESHEET!$A$1:$AI$5000,MATCH(PAYROLL!D801,TIMESHEET!A$1:A$500,0),MATCH("T500",TIMESHEET!$2:$2,0)),0)</f>
        <v/>
      </c>
      <c r="BE801">
        <f>IFERROR(IF(LEFT(INDEX(PIS!O$1:O$500,MATCH(D801,PIS!C$1:C$500)),1)="M",T801/AD801/8*(AW801+AX801*1.5+AY801*2+AZ801*3+BA801*2.1+BB801*2.7+BC801*3.9+BD801*0.3),T801/8*(AW801+AX801*1.5+AY801*2+AZ801*3+BA801*2.1+BB801*2.7+BC801*3.9+BD801*0.3)),0)</f>
        <v/>
      </c>
      <c r="BF801">
        <f>IFERROR(INDEX(ADJ!$A$1:$BZ$1000,MATCH(PAYROLL!$D801,ADJ!A$1:A$500,0),MATCH(PAYROLL!BF$2,ADJ!$2:$2,0)),0)</f>
        <v/>
      </c>
      <c r="BG801">
        <f>IFERROR(INDEX(ADJ!$A$1:$BZ$1000,MATCH(PAYROLL!D801,ADJ!A$1:A$500,0),MATCH(PAYROLL!BG$2,ADJ!$2:$2,0)),0)</f>
        <v/>
      </c>
      <c r="BH801">
        <f>IFERROR(INDEX(ADJ!$A$1:$BZ$1000,MATCH(PAYROLL!D801,ADJ!A$1:A$500,0),MATCH(PAYROLL!BH$2,ADJ!$2:$2,0)),0)</f>
        <v/>
      </c>
      <c r="BI801">
        <f>IFERROR(INDEX(ADJ!$A$1:$BZ$1000,MATCH(PAYROLL!D801,ADJ!A$1:A$500,0),MATCH(PAYROLL!BI$2,ADJ!$2:$2,0)),0)</f>
        <v/>
      </c>
      <c r="BJ801">
        <f>IFERROR(INDEX(ADJ!$A$1:$BZ$1000,MATCH(PAYROLL!D801,ADJ!A$1:A$500,0),MATCH(PAYROLL!BJ$2,ADJ!$2:$2,0)),0)</f>
        <v/>
      </c>
      <c r="BK801">
        <f>SUM(BF801:BJ801)</f>
        <v/>
      </c>
      <c r="BL801">
        <f>IFERROR(INDEX(ADJ!$A$1:$BZ$1000,MATCH(PAYROLL!D801,ADJ!A$1:A$500,0),MATCH(PAYROLL!BL$2,ADJ!$2:$2,0)),0)</f>
        <v/>
      </c>
      <c r="BM801">
        <f>IFERROR(INDEX(ADJ!$A$1:$BZ$1000,MATCH(PAYROLL!D801,ADJ!A$1:A$500,0),MATCH(PAYROLL!BM$2,ADJ!$2:$2,0)),0)</f>
        <v/>
      </c>
      <c r="BN801">
        <f>IFERROR(INDEX(ADJ!$A$1:$BZ$1000,MATCH(PAYROLL!D801,ADJ!A$1:A$500,0),MATCH(PAYROLL!BN$2,ADJ!$2:$2,0)),0)</f>
        <v/>
      </c>
      <c r="BO801">
        <f>IFERROR(INDEX(ADJ!$A$1:$BZ$1000,MATCH(PAYROLL!D801,ADJ!A$1:A$500,0),MATCH(PAYROLL!BO$2,ADJ!$2:$2,0)),0)</f>
        <v/>
      </c>
      <c r="BP801">
        <f>SUM(AM801,AV801,BE801,BK801,BL801:BO801)</f>
        <v/>
      </c>
      <c r="BQ801">
        <f>BO801</f>
        <v/>
      </c>
      <c r="BR801">
        <f>IFERROR(ROUND(IF(LEFT(INDEX(PIS!O$1:O$500,MATCH(D801,PIS!C$1:C$500)),1)="D",T801/8*(BD801*0.3),IF(LEFT(INDEX(PIS!O$1:O$500,MATCH(D801,PIS!C$1:C$500)),1)="H",T801*($BD801*0.3),T801/$AD801/8*($BD801*0.3))),0),0)</f>
        <v/>
      </c>
      <c r="BS801">
        <f>IF(AP801&lt;1,0,MIN(AP801,730000))</f>
        <v/>
      </c>
      <c r="BT801">
        <f>IFERROR(ROUND((BE801-SUM(AW801:BC801)*T801/AD801/8),0)-BR801,0)</f>
        <v/>
      </c>
      <c r="BU801">
        <f>AO801</f>
        <v/>
      </c>
      <c r="BV801">
        <f>SUM(BQ801:BU801)</f>
        <v/>
      </c>
      <c r="BW801">
        <f>BP801-BV801</f>
        <v/>
      </c>
      <c r="BX801">
        <f>IFERROR(IF(RIGHT(INDEX(PIS!O$1:O$500,MATCH(D801,PIS!C$1:C$500)),5)="Gross",MIN(U801+V801,VLOOKUP("R700",TSC!B:C,2,0)*VLOOKUP("R101",TSC!B:C,2,0))*VLOOKUP("R701",TSC!B:C,2,0)%,0),0)</f>
        <v/>
      </c>
      <c r="BY801">
        <f>IFERROR(IF(RIGHT(INDEX(PIS!O$1:O$500,MATCH(D801,PIS!C$1:C$500)),5)="Gross",MIN(U801+V801,VLOOKUP("R700",TSC!B:C,2,0)*VLOOKUP("R101",TSC!B:C,2,0))*VLOOKUP("T704",TSC!B:C,2,0)%,0),0)</f>
        <v/>
      </c>
      <c r="BZ801">
        <f>IFERROR(IF(RIGHT(INDEX(PIS!O$1:O$500,MATCH(D801,PIS!C$1:C$500)),5)="Gross",MIN(U801+V801,VLOOKUP("R700",TSC!B:C,2,0)*VLOOKUP("1",TSC!F:G,2,0))*VLOOKUP("T705",TSC!B:C,2,0)%,0),0)</f>
        <v/>
      </c>
      <c r="CA801">
        <f>IFERROR(INDEX(ADJ!$A$1:$BZ$1000,MATCH(PAYROLL!D801,ADJ!A$1:A$500,0),MATCH(PAYROLL!CA$2,ADJ!$2:$2,0)),0)</f>
        <v/>
      </c>
      <c r="CB801">
        <f>IFERROR(INDEX(ADJ!$A$1:$BZ$1000,MATCH(PAYROLL!D801,ADJ!A$1:A$500,0),MATCH(PAYROLL!CB$2,ADJ!$2:$2,0)),0)</f>
        <v/>
      </c>
      <c r="CC801">
        <f>SUM(BX801:CB801)</f>
        <v/>
      </c>
      <c r="CD801">
        <f>IFERROR(INDEX(PIS!$A$1:$BZ$1000,MATCH(PAYROLL!D801,PIS!C$1:C$500,0),MATCH(PAYROLL!CD$1,PIS!$1:$1,0)),0)</f>
        <v/>
      </c>
      <c r="CE801">
        <f>IFERROR(IF(OR(INDEX(PIS!P$1:P$500,MATCH(D801,PIS!C$1:C$500,0))="LT2",INDEX(PIS!P$1:P$500,MATCH(D801,PIS!C$1:C$500,0))="P10"),0,SUM(CC801,CD801*VLOOKUP("R601",TSC!B:C,2,0),VLOOKUP("R602",TSC!B:C,2,0))),0)</f>
        <v/>
      </c>
      <c r="CF801">
        <f>MAX(BW801-CE801,0)</f>
        <v/>
      </c>
      <c r="CG801">
        <f>IFERROR(IF(OR(RIGHT(INDEX(PIS!P$1:P$500,MATCH(D801,PIS!C$1:C$500)),5)="P10",RIGHT(INDEX(PIS!P$1:P$500,MATCH(D801,PIS!C$1:C$500)),5)="CK"),0,IF(CF801&lt;=5000000,CF801*5%,IF(CF801&lt;=10000000,CF801*10%-250000,IF(CF801&lt;=18000000,CF801*15%-750000,IF(CF801&lt;=32000000,CF801*20%-1650000,IF(CF801&lt;=52000000,CF801*25%-3250000,IF(CF801&lt;=80000000,BH801*30%-5850000,CF801*35%-9850000))))))),0)</f>
        <v/>
      </c>
      <c r="CH801">
        <f>IFERROR(IF(OR(INDEX(PIS!P$1:P$500,MATCH(D801,PIS!C$1:C$500))="LT",INDEX(PIS!P$1:P$500,MATCH(D801,PIS!C$1:C$500))="CK"),0,IF(CF801&lt;2000000,0,CF801*10%)),0)</f>
        <v/>
      </c>
      <c r="CI801">
        <f>IFERROR(INDEX(ADJ!$A$1:$BZ$1000,MATCH(PAYROLL!D801,ADJ!A$1:A$500,0),MATCH(PAYROLL!CI$2,ADJ!$2:$2,0)),0)</f>
        <v/>
      </c>
      <c r="CJ801">
        <f>IFERROR(INDEX(ADJ!$A$1:$BZ$1000,MATCH(PAYROLL!D801,ADJ!A$1:A$500,0),MATCH(PAYROLL!CJ$2,ADJ!$2:$2,0)),0)</f>
        <v/>
      </c>
      <c r="CK801">
        <f>IFERROR(INDEX(ADJ!$A$1:$BZ$1000,MATCH(PAYROLL!D801,ADJ!A$1:A$500,0),MATCH(PAYROLL!CK$2,ADJ!$2:$2,0)),0)</f>
        <v/>
      </c>
      <c r="CL801">
        <f>SUM(CG801:CK801)</f>
        <v/>
      </c>
      <c r="CM801">
        <f>ROUND(SUM(CH801:CK801),0)</f>
        <v/>
      </c>
      <c r="CN801">
        <f>IFERROR(INDEX(CSDA!D$1:D$500,MATCH($CN$2,CSDA!C$1:C$500,0))*INDEX(PIS!V$1:V$500,MATCH(D801,PIS!C$1:C$500))+INDEX(ADJ!$A$1:$BZ$1000,MATCH(PAYROLL!D801,ADJ!A$1:A$500,0),MATCH(PAYROLL!CN$2,ADJ!$2:$2,0)),0)</f>
        <v/>
      </c>
      <c r="CO801">
        <f>IFERROR(INDEX(ADJ!$A$1:$BZ$1000,MATCH(PAYROLL!D801,ADJ!A$1:A$500,0),MATCH(PAYROLL!CO$2,ADJ!$2:$2,0)),0)</f>
        <v/>
      </c>
      <c r="CP801">
        <f>IFERROR(INDEX(ADJ!$A$1:$BZ$1000,MATCH(PAYROLL!D801,ADJ!A$1:A$500,0),MATCH(PAYROLL!CP$2,ADJ!$2:$2,0)),0)</f>
        <v/>
      </c>
      <c r="CQ801">
        <f>BP801-CL801-CI801-CM801-CN801-CO801-CP801-CC801</f>
        <v/>
      </c>
      <c r="CR801">
        <f>IFERROR(IF(RIGHT(INDEX(PIS!O$1:O$500,MATCH(D801,PIS!C$1:C$500,0)),5)="Gross",MIN(U801+V801,VLOOKUP("R700",TSC!B:C,2,0)*VLOOKUP("R101",TSC!B:C,2,0))*(VLOOKUP("T711",TSC!B:C,2,0)+VLOOKUP("T712",TSC!B:C,2,0))%,MIN(T801+V801,VLOOKUP("R700",TSC!B:C,2,0)*VLOOKUP("R101",TSC!B:C,2,0))*(VLOOKUP("T711",TSC!B:C,2,0)+VLOOKUP("T712",TSC!B:C,2,0)+VLOOKUP("R701",TSC!B:C,2,0))%),0)</f>
        <v/>
      </c>
      <c r="CS801">
        <f>IFERROR(IF(RIGHT(INDEX(PIS!O$1:O$500,MATCH(D801,PIS!C$1:C$500,0)),5)="Gross",MIN(U801+V801,VLOOKUP("R700",TSC!B:C,2,0)*VLOOKUP("R101",TSC!B:C,2,0))*(VLOOKUP("T714",TSC!B:C,2,0))%,MIN(T801+V801,VLOOKUP("R700",TSC!B:C,2,0)*VLOOKUP("R101",TSC!B:C,2,0))*(VLOOKUP("T704",TSC!B:C,2,0)+VLOOKUP("T714",TSC!B:C,2,0))%),0)</f>
        <v/>
      </c>
      <c r="CT801">
        <f>IFERROR(IF(RIGHT(INDEX(PIS!O$1:O$500,MATCH(D801,PIS!C$1:C$500,0)),5)="Gross",MIN(U801+V801,VLOOKUP("R700",TSC!B:C,2,0)*VLOOKUP("R101",TSC!B:C,2,0))*VLOOKUP("T705",TSC!B:C,2,0)%,MIN(T801+V801,VLOOKUP("R700",TSC!B:C,2,0)*VLOOKUP("R101",TSC!B:C,2,0))*VLOOKUP("T705",TSC!B:C,2,0)%),0)</f>
        <v/>
      </c>
      <c r="CU801">
        <f>IFERROR(IF(RIGHT(INDEX(PIS!O$1:O$500,MATCH(D801,PIS!C$1:C$500,0)),5)="Gross",MIN(U801+V801,VLOOKUP("R700",TSC!B:C,2,0)*VLOOKUP("R101",TSC!B:C,2,0))*(VLOOKUP("T713",TSC!B:C,2,0))%,MIN(T801+V801,VLOOKUP("R700",TSC!B:C,2,0)*VLOOKUP("R101",TSC!B:C,2,0))*(VLOOKUP("T713",TSC!B:C,2,0))%),0)</f>
        <v/>
      </c>
      <c r="CV801">
        <f>IFERROR(INDEX(ADJ!$A$1:$BZ$1000,MATCH(PAYROLL!D801,ADJ!A$1:A$500,0),MATCH(PAYROLL!CV$2,ADJ!$2:$2,0)),0)</f>
        <v/>
      </c>
      <c r="CW801">
        <f>IFERROR(INDEX(ADJ!$A$1:$BZ$1000,MATCH(PAYROLL!D801,ADJ!A$1:A$500,0),MATCH(PAYROLL!CW$2,ADJ!$2:$2,0)),0)</f>
        <v/>
      </c>
      <c r="CX801">
        <f>SUM(CR801:CW801)</f>
        <v/>
      </c>
      <c r="CY801">
        <f>ROUND(IF(CR801&gt;0,T801+V801*VLOOKUP("R202",TSC!$B$1:$C$500,2,0),0),0)</f>
        <v/>
      </c>
      <c r="CZ801">
        <f>IFERROR(INDEX(CSDA!D$1:D$500,MATCH($CZ$2,CSDA!C$1:C$500,0)),0)</f>
        <v/>
      </c>
      <c r="DA801">
        <f>ROUND(T801*0.7%,0)</f>
        <v/>
      </c>
      <c r="DB801">
        <f>ROUND(T801/12,0)</f>
        <v/>
      </c>
      <c r="DC801">
        <f ref="DC801" t="array">IFERROR(INDEX(CSDA!D$1:D$500,MATCH("Trích giữ"&amp;PAYROLL!DC$2,CSDA!A$1:A$500&amp;CSDA!C$1:C$500,0)),0)</f>
        <v/>
      </c>
      <c r="DD801">
        <f ref="DD801" t="array">IFERROR(INDEX(CSDA!D$1:D$500,MATCH("Trích giữ"&amp;PAYROLL!DD$2,CSDA!A$1:A$500&amp;CSDA!C$1:C$500,0)),0)</f>
        <v/>
      </c>
      <c r="DE801">
        <f ref="DE801" t="array">IFERROR(INDEX(CSDA!D$1:D$500,MATCH("Trích giữ"&amp;PAYROLL!DE$2,CSDA!A$1:A$500&amp;CSDA!C$1:C$500,0)),0)</f>
        <v/>
      </c>
      <c r="DF801">
        <f>IFERROR(INDEX(CSDA!D$1:D$500,MATCH(PAYROLL!DF$2,CSDA!C$1:C$500,0)),0)</f>
        <v/>
      </c>
      <c r="DG801">
        <f ref="DG801" t="array">IFERROR(INDEX(CSDA!D$1:D$500,MATCH("Trích giữ"&amp;PAYROLL!DG$2,CSDA!A$1:A$500&amp;CSDA!C$1:C$500,0)),0)</f>
        <v/>
      </c>
      <c r="DH801">
        <f>ROUND(T801/26,0)</f>
        <v/>
      </c>
      <c r="DI801">
        <f ref="DI801" t="array">IFERROR(INDEX(CSDA!D$1:D$500,MATCH("Trích giữ"&amp;PAYROLL!DI$2,CSDA!A$1:A$500&amp;CSDA!C$1:C$500,0)),0)</f>
        <v/>
      </c>
      <c r="DJ801">
        <f>IF(U801=0,T801*21.5%-BL801,0)</f>
        <v/>
      </c>
      <c r="DK801">
        <f ref="DK801" t="array">IFERROR(INDEX(CSDA!D$1:D$500,MATCH("Trích giữ"&amp;PAYROLL!DK$2,CSDA!A$1:A$500&amp;CSDA!C$1:C$500,0)),0)</f>
        <v/>
      </c>
      <c r="DL801">
        <f>IFERROR(INDEX(CSDA!D$1:D$500,MATCH(PAYROLL!DL$2,CSDA!C$1:C$500,0))/12,0)</f>
        <v/>
      </c>
      <c r="DM801">
        <f>SUM(DB801:DL801)</f>
        <v/>
      </c>
      <c r="DN801">
        <f>IFERROR(INDEX(ADJ!$A$1:$BZ$1000,MATCH(PAYROLL!D801,ADJ!A$1:A$500,0),MATCH(PAYROLL!DN$2,ADJ!$2:$2,0)),0)</f>
        <v/>
      </c>
      <c r="DO801">
        <f>IFERROR(SUM(BP801,DM801:DN801,CX801:DA801)-DT801,0)</f>
        <v/>
      </c>
      <c r="DP801">
        <f ref="DP801" t="array">SUM(BW801*IFERROR(INDEX(CSDA!D$1:D$500,MATCH(BW$2,CSDA!C$1:C$500,0)),0)%,CX801*IFERROR(INDEX(CSDA!D$1:D$500,MATCH(CX$2,CSDA!C$1:C$500,0)),0)%,DA801*IFERROR(INDEX(CSDA!D$1:D$500,MATCH(DA$2,CSDA!C$1:C$500,0)),0)%,DB801*IFERROR(INDEX(CSDA!D$1:D$500,MATCH(DB$2,CSDA!C$1:C$500,0)),0)%,DF801*IFERROR(INDEX(CSDA!D$1:D$500,MATCH("Phí dịch vụ"&amp;PAYROLL!DF$2,CSDA!A$1:A$500&amp;CSDA!C$1:C$500,0)),0)%,DC801*IFERROR(INDEX(CSDA!D$1:D$500,MATCH("Phí dịch vụ"&amp;PAYROLL!DC$2,CSDA!A$1:A$500&amp;CSDA!C$1:C$500,0)),0)%,DH801*IFERROR(INDEX(CSDA!D$1:D$500,MATCH("Phí dịch vụ"&amp;PAYROLL!DH$2,CSDA!A$1:A$500&amp;CSDA!C$1:C$500,0)),0)%,DJ801*IFERROR(INDEX(CSDA!D$1:D$500,MATCH("Phí dịch vụ"&amp;PAYROLL!DJ$2,CSDA!A$1:A$500&amp;CSDA!C$1:C$500,0)),0)%,BN801*IFERROR(INDEX(CSDA!D$1:D$500,MATCH(BN$2,CSDA!C$1:C$500,0)),0)%)-BN801*7%</f>
        <v/>
      </c>
      <c r="DQ801">
        <f>IFERROR(INDEX(ADJ!$A$1:$BZ$1000,MATCH(PAYROLL!D801,ADJ!A$1:A$500,0),MATCH(PAYROLL!DQ$2,ADJ!$2:$2,0)),0)</f>
        <v/>
      </c>
      <c r="DR801">
        <f>IFERROR(INDEX(ADJ!$A$1:$BZ$1000,MATCH(PAYROLL!D801,ADJ!A$1:A$500,0),MATCH(PAYROLL!DR$2,ADJ!$2:$2,0)),0)</f>
        <v/>
      </c>
      <c r="DS801">
        <f>SUM(DP801:DR801)</f>
        <v/>
      </c>
      <c r="DT801">
        <f>EK801</f>
        <v/>
      </c>
      <c r="DU801">
        <f>SUM(DO801:DR801)</f>
        <v/>
      </c>
      <c r="DV801">
        <f>ROUND(DU801*0.1,0)</f>
        <v/>
      </c>
      <c r="DW801">
        <f>DU801+DV801</f>
        <v/>
      </c>
      <c r="DZ801">
        <f>IFERROR(INDEX(ADJ!$A$1:$BZ$1000,MATCH(PAYROLL!$D801,ADJ!A$1:A$500,0),MATCH(PAYROLL!DZ$2,ADJ!$2:$2,0)),0)</f>
        <v/>
      </c>
      <c r="EA801">
        <f>IFERROR(INDEX(ADJ!$A$1:$BZ$1000,MATCH(PAYROLL!$D801,ADJ!A$1:A$500,0),MATCH(PAYROLL!EA$2,ADJ!$2:$2,0)),0)</f>
        <v/>
      </c>
      <c r="EB801">
        <f>IFERROR(INDEX(ADJ!$A$1:$BZ$1000,MATCH(PAYROLL!$D801,ADJ!A$1:A$500,0),MATCH(PAYROLL!EB$2,ADJ!$2:$2,0)),0)</f>
        <v/>
      </c>
      <c r="EC801">
        <f>IFERROR(INDEX(ADJ!$A$1:$BZ$1000,MATCH(PAYROLL!$D801,ADJ!A$1:A$500,0),MATCH(PAYROLL!EC$2,ADJ!$2:$2,0)),0)</f>
        <v/>
      </c>
      <c r="ED801">
        <f>IFERROR(INDEX(ADJ!$A$1:$BZ$1000,MATCH(PAYROLL!$D801,ADJ!A$1:A$500,0),MATCH(PAYROLL!ED$2,ADJ!$2:$2,0)),0)</f>
        <v/>
      </c>
      <c r="EE801">
        <f>IFERROR(INDEX(ADJ!$A$1:$BZ$1000,MATCH(PAYROLL!$D801,ADJ!A$1:A$500,0),MATCH(PAYROLL!EE$2,ADJ!$2:$2,0)),0)</f>
        <v/>
      </c>
      <c r="EF801">
        <f>IFERROR(INDEX(ADJ!$A$1:$BZ$1000,MATCH(PAYROLL!$D801,ADJ!A$1:A$500,0),MATCH(PAYROLL!EF$2,ADJ!$2:$2,0)),0)</f>
        <v/>
      </c>
      <c r="EG801">
        <f>IFERROR(INDEX(ADJ!$A$1:$BZ$1000,MATCH(PAYROLL!$D801,ADJ!A$1:A$500,0),MATCH(PAYROLL!EG$2,ADJ!$2:$2,0)),0)</f>
        <v/>
      </c>
      <c r="EH801">
        <f>IFERROR(INDEX(ADJ!$A$1:$BZ$1000,MATCH(PAYROLL!$D801,ADJ!A$1:A$500,0),MATCH(PAYROLL!EH$2,ADJ!$2:$2,0)),0)</f>
        <v/>
      </c>
      <c r="EI801">
        <f>IFERROR(INDEX(ADJ!$A$1:$BZ$1000,MATCH(PAYROLL!D801,ADJ!A$1:A$500,0),MATCH(PAYROLL!EI$2,ADJ!$2:$2,0)),0)</f>
        <v/>
      </c>
      <c r="EJ801">
        <f>IFERROR(INDEX(ADJ!$A$1:$BZ$1000,MATCH(PAYROLL!$D801,ADJ!A$1:A$500,0),MATCH(PAYROLL!EJ$2,ADJ!$2:$2,0)),0)</f>
        <v/>
      </c>
      <c r="EK801">
        <f>SUM(DZ801:EJ801)</f>
        <v/>
      </c>
    </row>
    <row r="802">
      <c r="A802" t="n">
        <v>800</v>
      </c>
      <c r="B802" t="inlineStr">
        <is>
          <t>Lê Doãn Thường</t>
        </is>
      </c>
      <c r="D802" t="inlineStr">
        <is>
          <t>140266-02</t>
        </is>
      </c>
      <c r="S802">
        <f>IFERROR(INDEX(PIS!$A$1:$BZ$1000,MATCH($D802,PIS!C$1:C$500,0),MATCH("Lương CB tháng trước",PIS!$1:$1,0)),0)</f>
        <v/>
      </c>
      <c r="T802">
        <f>IFERROR(INDEX(PIS!$A$1:$BZ$1000,MATCH($D802,PIS!C$1:C$500,0),MATCH("Lương CB hiện tại",PIS!$1:$1,0)),0)</f>
        <v/>
      </c>
      <c r="U802">
        <f>IFERROR(INDEX(PIS!$A$1:$BZ$1000,MATCH($D802,PIS!C$1:C$500,0),MATCH("Lương đóng BHBB",PIS!$1:$1,0)),0)</f>
        <v/>
      </c>
      <c r="V802">
        <f>IFERROR(INDEX(PIS!$A$1:$BZ$1000,MATCH($D802,PIS!C$1:C$500,0),MATCH(V$2,PIS!$2:$2,0)),0)</f>
        <v/>
      </c>
      <c r="W802">
        <f>IFERROR(INDEX(PIS!$A$1:$BZ$1000,MATCH($D802,PIS!C$1:C$500,0),MATCH(W$2,PIS!$2:$2,0)),0)</f>
        <v/>
      </c>
      <c r="X802">
        <f>IFERROR(INDEX(PIS!$A$1:$BZ$1000,MATCH($D802,PIS!C$1:C$500,0),MATCH(X$2,PIS!$2:$2,0)),0)</f>
        <v/>
      </c>
      <c r="Y802">
        <f>IFERROR(INDEX(PIS!$A$1:$BZ$1000,MATCH($D802,PIS!C$1:C$500,0),MATCH(Y$2,PIS!$2:$2,0)),0)</f>
        <v/>
      </c>
      <c r="Z802">
        <f>IFERROR(INDEX(PIS!$A$1:$BZ$1000,MATCH($D802,PIS!C$1:C$500,0),MATCH(Z$2,PIS!$2:$2,0)),0)</f>
        <v/>
      </c>
      <c r="AA802">
        <f>IFERROR(INDEX(PIS!$A$1:$BZ$1000,MATCH($D802,PIS!C$1:C$500,0),MATCH(AA$2,PIS!$2:$2,0)),0)</f>
        <v/>
      </c>
      <c r="AB802">
        <f>IFERROR(INDEX(PIS!$A$1:$BZ$1000,MATCH($D802,PIS!C$1:C$500,0),MATCH(AB$2,PIS!$2:$2,0)),0)</f>
        <v/>
      </c>
      <c r="AC802">
        <f>SUM(V802:AB802)</f>
        <v/>
      </c>
      <c r="AD802">
        <f>IFERROR(INDEX(TIMESHEET!$A$1:$AI$5000,MATCH($D802,TIMESHEET!A$1:A$500,0),MATCH("T100",TIMESHEET!$2:$2,0))-2,0)</f>
        <v/>
      </c>
      <c r="AE802">
        <f>IFERROR(INDEX(TIMESHEET!$A$1:$AI$5000,MATCH($D802,TIMESHEET!A$1:A$500,0),MATCH("T202",TIMESHEET!$2:$2,0)),0)</f>
        <v/>
      </c>
      <c r="AF802">
        <f>IFERROR(INDEX(TIMESHEET!$A$1:$AI$5000,MATCH($D802,TIMESHEET!A$1:A$500,0),MATCH("T302",TIMESHEET!$2:$2,0)),0)</f>
        <v/>
      </c>
      <c r="AG802">
        <f>IFERROR(INDEX(TIMESHEET!$A$1:$AI$5000,MATCH($D802,TIMESHEET!A$1:A$500,0),MATCH("T406",TIMESHEET!$2:$2,0)),0)</f>
        <v/>
      </c>
      <c r="AH802">
        <f>AE802+AG802</f>
        <v/>
      </c>
      <c r="AI802">
        <f>IFERROR(INDEX(TIMESHEET!$A$1:$AI$5000,MATCH($D802,TIMESHEET!A$1:A$500,0),MATCH("T701",TIMESHEET!$2:$2,0)),0)</f>
        <v/>
      </c>
      <c r="AJ802">
        <f>IFERROR(INDEX(TIMESHEET!$A$1:$AI$5000,MATCH($D802,TIMESHEET!B$1:B$500,0),MATCH("T320",TIMESHEET!$2:$2,0)),0)</f>
        <v/>
      </c>
      <c r="AK802">
        <f>IFERROR(IF(LEFT(INDEX(PIS!O$1:O$500,MATCH(D802,PIS!C$1:C$500)),1)="M",T802/AD802*SUM(AE802:AG802),T802*AD802),0)</f>
        <v/>
      </c>
      <c r="AL802">
        <f>IFERROR(INDEX(ADJ!$A$1:$BZ$1000,MATCH(PAYROLL!D802,ADJ!A$1:A$500,0),MATCH(PAYROLL!AL$2,ADJ!$2:$2,0)),0)</f>
        <v/>
      </c>
      <c r="AM802">
        <f>SUM(AK802:AL802)</f>
        <v/>
      </c>
      <c r="AN802">
        <f>IFERROR(ROUND(V802/$AD802*$AH802,0),0)</f>
        <v/>
      </c>
      <c r="AO802">
        <f>IFERROR(ROUND(W802/$AD802*$AH802,0),0)</f>
        <v/>
      </c>
      <c r="AP802">
        <f>IFERROR(ROUND(X802/$AD802*$AE802,0),0)</f>
        <v/>
      </c>
      <c r="AQ802">
        <f>IFERROR(ROUND(Y802/$AD802*$AH802,0),0)</f>
        <v/>
      </c>
      <c r="AR802">
        <f>IFERROR(ROUND(Z802/$AD802*$AH802,0),0)</f>
        <v/>
      </c>
      <c r="AS802">
        <f>IFERROR(ROUND(AA802/$AD802*$AH802,0),0)</f>
        <v/>
      </c>
      <c r="AT802">
        <f>IFERROR(IF((AE802+AF802+AG802)&gt;13,AB802,ROUND(AB802/AD802*AH802,0)),0)</f>
        <v/>
      </c>
      <c r="AU802">
        <f>IFERROR(INDEX(ADJ!$A$1:$BZ$1000,MATCH(PAYROLL!D802,ADJ!A$1:A$500,0),MATCH(PAYROLL!AU$2,ADJ!$2:$2,0)),0)</f>
        <v/>
      </c>
      <c r="AV802">
        <f>ROUND(SUM(AN802:AU802),0)</f>
        <v/>
      </c>
      <c r="AW802">
        <f>IFERROR(INDEX(TIMESHEET!$A$1:$AI$5000,MATCH(PAYROLL!D802,TIMESHEET!A$1:A$500,0),MATCH("T620",TIMESHEET!$2:$2,0)),0)</f>
        <v/>
      </c>
      <c r="AX802">
        <f>IFERROR(INDEX(TIMESHEET!$A$1:$AI$5000,MATCH(PAYROLL!D802,TIMESHEET!A$1:A$500,0),MATCH("T601",TIMESHEET!$2:$2,0)),0)</f>
        <v/>
      </c>
      <c r="AY802">
        <f>IFERROR(INDEX(TIMESHEET!$A$1:$AI$5000,MATCH(PAYROLL!D802,TIMESHEET!A$1:A$500,0),MATCH("T602",TIMESHEET!$2:$2,0)),0)</f>
        <v/>
      </c>
      <c r="AZ802">
        <f>IFERROR(INDEX(TIMESHEET!$A$1:$AI$5000,MATCH(PAYROLL!D802,TIMESHEET!A$1:A$500,0),MATCH("T603",TIMESHEET!$2:$2,0)),0)</f>
        <v/>
      </c>
      <c r="BA802">
        <f>IFERROR(INDEX(TIMESHEET!$A$1:$AI$5000,MATCH(PAYROLL!D802,TIMESHEET!A$1:A$500,0),MATCH("T611",TIMESHEET!$2:$2,0)),0)</f>
        <v/>
      </c>
      <c r="BB802">
        <f>IFERROR(INDEX(TIMESHEET!$A$1:$AI$5000,MATCH(PAYROLL!D802,TIMESHEET!A$1:A$500,0),MATCH("T612",TIMESHEET!$2:$2,0)),0)</f>
        <v/>
      </c>
      <c r="BC802">
        <f>IFERROR(INDEX(TIMESHEET!$A$1:$AI$5000,MATCH(PAYROLL!D802,TIMESHEET!A$1:A$500,0),MATCH("T613",TIMESHEET!$2:$2,0)),0)</f>
        <v/>
      </c>
      <c r="BD802">
        <f>IFERROR(INDEX(TIMESHEET!$A$1:$AI$5000,MATCH(PAYROLL!D802,TIMESHEET!A$1:A$500,0),MATCH("T500",TIMESHEET!$2:$2,0)),0)</f>
        <v/>
      </c>
      <c r="BE802">
        <f>IFERROR(IF(LEFT(INDEX(PIS!O$1:O$500,MATCH(D802,PIS!C$1:C$500)),1)="M",T802/AD802/8*(AW802+AX802*1.5+AY802*2+AZ802*3+BA802*2.1+BB802*2.7+BC802*3.9+BD802*0.3),T802/8*(AW802+AX802*1.5+AY802*2+AZ802*3+BA802*2.1+BB802*2.7+BC802*3.9+BD802*0.3)),0)</f>
        <v/>
      </c>
      <c r="BF802">
        <f>IFERROR(INDEX(ADJ!$A$1:$BZ$1000,MATCH(PAYROLL!$D802,ADJ!A$1:A$500,0),MATCH(PAYROLL!BF$2,ADJ!$2:$2,0)),0)</f>
        <v/>
      </c>
      <c r="BG802">
        <f>IFERROR(INDEX(ADJ!$A$1:$BZ$1000,MATCH(PAYROLL!D802,ADJ!A$1:A$500,0),MATCH(PAYROLL!BG$2,ADJ!$2:$2,0)),0)</f>
        <v/>
      </c>
      <c r="BH802">
        <f>IFERROR(INDEX(ADJ!$A$1:$BZ$1000,MATCH(PAYROLL!D802,ADJ!A$1:A$500,0),MATCH(PAYROLL!BH$2,ADJ!$2:$2,0)),0)</f>
        <v/>
      </c>
      <c r="BI802">
        <f>IFERROR(INDEX(ADJ!$A$1:$BZ$1000,MATCH(PAYROLL!D802,ADJ!A$1:A$500,0),MATCH(PAYROLL!BI$2,ADJ!$2:$2,0)),0)</f>
        <v/>
      </c>
      <c r="BJ802">
        <f>IFERROR(INDEX(ADJ!$A$1:$BZ$1000,MATCH(PAYROLL!D802,ADJ!A$1:A$500,0),MATCH(PAYROLL!BJ$2,ADJ!$2:$2,0)),0)</f>
        <v/>
      </c>
      <c r="BK802">
        <f>SUM(BF802:BJ802)</f>
        <v/>
      </c>
      <c r="BL802">
        <f>IFERROR(INDEX(ADJ!$A$1:$BZ$1000,MATCH(PAYROLL!D802,ADJ!A$1:A$500,0),MATCH(PAYROLL!BL$2,ADJ!$2:$2,0)),0)</f>
        <v/>
      </c>
      <c r="BM802">
        <f>IFERROR(INDEX(ADJ!$A$1:$BZ$1000,MATCH(PAYROLL!D802,ADJ!A$1:A$500,0),MATCH(PAYROLL!BM$2,ADJ!$2:$2,0)),0)</f>
        <v/>
      </c>
      <c r="BN802">
        <f>IFERROR(INDEX(ADJ!$A$1:$BZ$1000,MATCH(PAYROLL!D802,ADJ!A$1:A$500,0),MATCH(PAYROLL!BN$2,ADJ!$2:$2,0)),0)</f>
        <v/>
      </c>
      <c r="BO802">
        <f>IFERROR(INDEX(ADJ!$A$1:$BZ$1000,MATCH(PAYROLL!D802,ADJ!A$1:A$500,0),MATCH(PAYROLL!BO$2,ADJ!$2:$2,0)),0)</f>
        <v/>
      </c>
      <c r="BP802">
        <f>SUM(AM802,AV802,BE802,BK802,BL802:BO802)</f>
        <v/>
      </c>
      <c r="BQ802">
        <f>BO802</f>
        <v/>
      </c>
      <c r="BR802">
        <f>IFERROR(ROUND(IF(LEFT(INDEX(PIS!O$1:O$500,MATCH(D802,PIS!C$1:C$500)),1)="D",T802/8*(BD802*0.3),IF(LEFT(INDEX(PIS!O$1:O$500,MATCH(D802,PIS!C$1:C$500)),1)="H",T802*($BD802*0.3),T802/$AD802/8*($BD802*0.3))),0),0)</f>
        <v/>
      </c>
      <c r="BS802">
        <f>IF(AP802&lt;1,0,MIN(AP802,730000))</f>
        <v/>
      </c>
      <c r="BT802">
        <f>IFERROR(ROUND((BE802-SUM(AW802:BC802)*T802/AD802/8),0)-BR802,0)</f>
        <v/>
      </c>
      <c r="BU802">
        <f>AO802</f>
        <v/>
      </c>
      <c r="BV802">
        <f>SUM(BQ802:BU802)</f>
        <v/>
      </c>
      <c r="BW802">
        <f>BP802-BV802</f>
        <v/>
      </c>
      <c r="BX802">
        <f>IFERROR(IF(RIGHT(INDEX(PIS!O$1:O$500,MATCH(D802,PIS!C$1:C$500)),5)="Gross",MIN(U802+V802,VLOOKUP("R700",TSC!B:C,2,0)*VLOOKUP("R101",TSC!B:C,2,0))*VLOOKUP("R701",TSC!B:C,2,0)%,0),0)</f>
        <v/>
      </c>
      <c r="BY802">
        <f>IFERROR(IF(RIGHT(INDEX(PIS!O$1:O$500,MATCH(D802,PIS!C$1:C$500)),5)="Gross",MIN(U802+V802,VLOOKUP("R700",TSC!B:C,2,0)*VLOOKUP("R101",TSC!B:C,2,0))*VLOOKUP("T704",TSC!B:C,2,0)%,0),0)</f>
        <v/>
      </c>
      <c r="BZ802">
        <f>IFERROR(IF(RIGHT(INDEX(PIS!O$1:O$500,MATCH(D802,PIS!C$1:C$500)),5)="Gross",MIN(U802+V802,VLOOKUP("R700",TSC!B:C,2,0)*VLOOKUP("1",TSC!F:G,2,0))*VLOOKUP("T705",TSC!B:C,2,0)%,0),0)</f>
        <v/>
      </c>
      <c r="CA802">
        <f>IFERROR(INDEX(ADJ!$A$1:$BZ$1000,MATCH(PAYROLL!D802,ADJ!A$1:A$500,0),MATCH(PAYROLL!CA$2,ADJ!$2:$2,0)),0)</f>
        <v/>
      </c>
      <c r="CB802">
        <f>IFERROR(INDEX(ADJ!$A$1:$BZ$1000,MATCH(PAYROLL!D802,ADJ!A$1:A$500,0),MATCH(PAYROLL!CB$2,ADJ!$2:$2,0)),0)</f>
        <v/>
      </c>
      <c r="CC802">
        <f>SUM(BX802:CB802)</f>
        <v/>
      </c>
      <c r="CD802">
        <f>IFERROR(INDEX(PIS!$A$1:$BZ$1000,MATCH(PAYROLL!D802,PIS!C$1:C$500,0),MATCH(PAYROLL!CD$1,PIS!$1:$1,0)),0)</f>
        <v/>
      </c>
      <c r="CE802">
        <f>IFERROR(IF(OR(INDEX(PIS!P$1:P$500,MATCH(D802,PIS!C$1:C$500,0))="LT2",INDEX(PIS!P$1:P$500,MATCH(D802,PIS!C$1:C$500,0))="P10"),0,SUM(CC802,CD802*VLOOKUP("R601",TSC!B:C,2,0),VLOOKUP("R602",TSC!B:C,2,0))),0)</f>
        <v/>
      </c>
      <c r="CF802">
        <f>MAX(BW802-CE802,0)</f>
        <v/>
      </c>
      <c r="CG802">
        <f>IFERROR(IF(OR(RIGHT(INDEX(PIS!P$1:P$500,MATCH(D802,PIS!C$1:C$500)),5)="P10",RIGHT(INDEX(PIS!P$1:P$500,MATCH(D802,PIS!C$1:C$500)),5)="CK"),0,IF(CF802&lt;=5000000,CF802*5%,IF(CF802&lt;=10000000,CF802*10%-250000,IF(CF802&lt;=18000000,CF802*15%-750000,IF(CF802&lt;=32000000,CF802*20%-1650000,IF(CF802&lt;=52000000,CF802*25%-3250000,IF(CF802&lt;=80000000,BH802*30%-5850000,CF802*35%-9850000))))))),0)</f>
        <v/>
      </c>
      <c r="CH802">
        <f>IFERROR(IF(OR(INDEX(PIS!P$1:P$500,MATCH(D802,PIS!C$1:C$500))="LT",INDEX(PIS!P$1:P$500,MATCH(D802,PIS!C$1:C$500))="CK"),0,IF(CF802&lt;2000000,0,CF802*10%)),0)</f>
        <v/>
      </c>
      <c r="CI802">
        <f>IFERROR(INDEX(ADJ!$A$1:$BZ$1000,MATCH(PAYROLL!D802,ADJ!A$1:A$500,0),MATCH(PAYROLL!CI$2,ADJ!$2:$2,0)),0)</f>
        <v/>
      </c>
      <c r="CJ802">
        <f>IFERROR(INDEX(ADJ!$A$1:$BZ$1000,MATCH(PAYROLL!D802,ADJ!A$1:A$500,0),MATCH(PAYROLL!CJ$2,ADJ!$2:$2,0)),0)</f>
        <v/>
      </c>
      <c r="CK802">
        <f>IFERROR(INDEX(ADJ!$A$1:$BZ$1000,MATCH(PAYROLL!D802,ADJ!A$1:A$500,0),MATCH(PAYROLL!CK$2,ADJ!$2:$2,0)),0)</f>
        <v/>
      </c>
      <c r="CL802">
        <f>SUM(CG802:CK802)</f>
        <v/>
      </c>
      <c r="CM802">
        <f>ROUND(SUM(CH802:CK802),0)</f>
        <v/>
      </c>
      <c r="CN802">
        <f>IFERROR(INDEX(CSDA!D$1:D$500,MATCH($CN$2,CSDA!C$1:C$500,0))*INDEX(PIS!V$1:V$500,MATCH(D802,PIS!C$1:C$500))+INDEX(ADJ!$A$1:$BZ$1000,MATCH(PAYROLL!D802,ADJ!A$1:A$500,0),MATCH(PAYROLL!CN$2,ADJ!$2:$2,0)),0)</f>
        <v/>
      </c>
      <c r="CO802">
        <f>IFERROR(INDEX(ADJ!$A$1:$BZ$1000,MATCH(PAYROLL!D802,ADJ!A$1:A$500,0),MATCH(PAYROLL!CO$2,ADJ!$2:$2,0)),0)</f>
        <v/>
      </c>
      <c r="CP802">
        <f>IFERROR(INDEX(ADJ!$A$1:$BZ$1000,MATCH(PAYROLL!D802,ADJ!A$1:A$500,0),MATCH(PAYROLL!CP$2,ADJ!$2:$2,0)),0)</f>
        <v/>
      </c>
      <c r="CQ802">
        <f>BP802-CL802-CI802-CM802-CN802-CO802-CP802-CC802</f>
        <v/>
      </c>
      <c r="CR802">
        <f>IFERROR(IF(RIGHT(INDEX(PIS!O$1:O$500,MATCH(D802,PIS!C$1:C$500,0)),5)="Gross",MIN(U802+V802,VLOOKUP("R700",TSC!B:C,2,0)*VLOOKUP("R101",TSC!B:C,2,0))*(VLOOKUP("T711",TSC!B:C,2,0)+VLOOKUP("T712",TSC!B:C,2,0))%,MIN(T802+V802,VLOOKUP("R700",TSC!B:C,2,0)*VLOOKUP("R101",TSC!B:C,2,0))*(VLOOKUP("T711",TSC!B:C,2,0)+VLOOKUP("T712",TSC!B:C,2,0)+VLOOKUP("R701",TSC!B:C,2,0))%),0)</f>
        <v/>
      </c>
      <c r="CS802">
        <f>IFERROR(IF(RIGHT(INDEX(PIS!O$1:O$500,MATCH(D802,PIS!C$1:C$500,0)),5)="Gross",MIN(U802+V802,VLOOKUP("R700",TSC!B:C,2,0)*VLOOKUP("R101",TSC!B:C,2,0))*(VLOOKUP("T714",TSC!B:C,2,0))%,MIN(T802+V802,VLOOKUP("R700",TSC!B:C,2,0)*VLOOKUP("R101",TSC!B:C,2,0))*(VLOOKUP("T704",TSC!B:C,2,0)+VLOOKUP("T714",TSC!B:C,2,0))%),0)</f>
        <v/>
      </c>
      <c r="CT802">
        <f>IFERROR(IF(RIGHT(INDEX(PIS!O$1:O$500,MATCH(D802,PIS!C$1:C$500,0)),5)="Gross",MIN(U802+V802,VLOOKUP("R700",TSC!B:C,2,0)*VLOOKUP("R101",TSC!B:C,2,0))*VLOOKUP("T705",TSC!B:C,2,0)%,MIN(T802+V802,VLOOKUP("R700",TSC!B:C,2,0)*VLOOKUP("R101",TSC!B:C,2,0))*VLOOKUP("T705",TSC!B:C,2,0)%),0)</f>
        <v/>
      </c>
      <c r="CU802">
        <f>IFERROR(IF(RIGHT(INDEX(PIS!O$1:O$500,MATCH(D802,PIS!C$1:C$500,0)),5)="Gross",MIN(U802+V802,VLOOKUP("R700",TSC!B:C,2,0)*VLOOKUP("R101",TSC!B:C,2,0))*(VLOOKUP("T713",TSC!B:C,2,0))%,MIN(T802+V802,VLOOKUP("R700",TSC!B:C,2,0)*VLOOKUP("R101",TSC!B:C,2,0))*(VLOOKUP("T713",TSC!B:C,2,0))%),0)</f>
        <v/>
      </c>
      <c r="CV802">
        <f>IFERROR(INDEX(ADJ!$A$1:$BZ$1000,MATCH(PAYROLL!D802,ADJ!A$1:A$500,0),MATCH(PAYROLL!CV$2,ADJ!$2:$2,0)),0)</f>
        <v/>
      </c>
      <c r="CW802">
        <f>IFERROR(INDEX(ADJ!$A$1:$BZ$1000,MATCH(PAYROLL!D802,ADJ!A$1:A$500,0),MATCH(PAYROLL!CW$2,ADJ!$2:$2,0)),0)</f>
        <v/>
      </c>
      <c r="CX802">
        <f>SUM(CR802:CW802)</f>
        <v/>
      </c>
      <c r="CY802">
        <f>ROUND(IF(CR802&gt;0,T802+V802*VLOOKUP("R202",TSC!$B$1:$C$500,2,0),0),0)</f>
        <v/>
      </c>
      <c r="CZ802">
        <f>IFERROR(INDEX(CSDA!D$1:D$500,MATCH($CZ$2,CSDA!C$1:C$500,0)),0)</f>
        <v/>
      </c>
      <c r="DA802">
        <f>ROUND(T802*0.7%,0)</f>
        <v/>
      </c>
      <c r="DB802">
        <f>ROUND(T802/12,0)</f>
        <v/>
      </c>
      <c r="DC802">
        <f ref="DC802" t="array">IFERROR(INDEX(CSDA!D$1:D$500,MATCH("Trích giữ"&amp;PAYROLL!DC$2,CSDA!A$1:A$500&amp;CSDA!C$1:C$500,0)),0)</f>
        <v/>
      </c>
      <c r="DD802">
        <f ref="DD802" t="array">IFERROR(INDEX(CSDA!D$1:D$500,MATCH("Trích giữ"&amp;PAYROLL!DD$2,CSDA!A$1:A$500&amp;CSDA!C$1:C$500,0)),0)</f>
        <v/>
      </c>
      <c r="DE802">
        <f ref="DE802" t="array">IFERROR(INDEX(CSDA!D$1:D$500,MATCH("Trích giữ"&amp;PAYROLL!DE$2,CSDA!A$1:A$500&amp;CSDA!C$1:C$500,0)),0)</f>
        <v/>
      </c>
      <c r="DF802">
        <f>IFERROR(INDEX(CSDA!D$1:D$500,MATCH(PAYROLL!DF$2,CSDA!C$1:C$500,0)),0)</f>
        <v/>
      </c>
      <c r="DG802">
        <f ref="DG802" t="array">IFERROR(INDEX(CSDA!D$1:D$500,MATCH("Trích giữ"&amp;PAYROLL!DG$2,CSDA!A$1:A$500&amp;CSDA!C$1:C$500,0)),0)</f>
        <v/>
      </c>
      <c r="DH802">
        <f>ROUND(T802/26,0)</f>
        <v/>
      </c>
      <c r="DI802">
        <f ref="DI802" t="array">IFERROR(INDEX(CSDA!D$1:D$500,MATCH("Trích giữ"&amp;PAYROLL!DI$2,CSDA!A$1:A$500&amp;CSDA!C$1:C$500,0)),0)</f>
        <v/>
      </c>
      <c r="DJ802">
        <f>IF(U802=0,T802*21.5%-BL802,0)</f>
        <v/>
      </c>
      <c r="DK802">
        <f ref="DK802" t="array">IFERROR(INDEX(CSDA!D$1:D$500,MATCH("Trích giữ"&amp;PAYROLL!DK$2,CSDA!A$1:A$500&amp;CSDA!C$1:C$500,0)),0)</f>
        <v/>
      </c>
      <c r="DL802">
        <f>IFERROR(INDEX(CSDA!D$1:D$500,MATCH(PAYROLL!DL$2,CSDA!C$1:C$500,0))/12,0)</f>
        <v/>
      </c>
      <c r="DM802">
        <f>SUM(DB802:DL802)</f>
        <v/>
      </c>
      <c r="DN802">
        <f>IFERROR(INDEX(ADJ!$A$1:$BZ$1000,MATCH(PAYROLL!D802,ADJ!A$1:A$500,0),MATCH(PAYROLL!DN$2,ADJ!$2:$2,0)),0)</f>
        <v/>
      </c>
      <c r="DO802">
        <f>IFERROR(SUM(BP802,DM802:DN802,CX802:DA802)-DT802,0)</f>
        <v/>
      </c>
      <c r="DP802">
        <f ref="DP802" t="array">SUM(BW802*IFERROR(INDEX(CSDA!D$1:D$500,MATCH(BW$2,CSDA!C$1:C$500,0)),0)%,CX802*IFERROR(INDEX(CSDA!D$1:D$500,MATCH(CX$2,CSDA!C$1:C$500,0)),0)%,DA802*IFERROR(INDEX(CSDA!D$1:D$500,MATCH(DA$2,CSDA!C$1:C$500,0)),0)%,DB802*IFERROR(INDEX(CSDA!D$1:D$500,MATCH(DB$2,CSDA!C$1:C$500,0)),0)%,DF802*IFERROR(INDEX(CSDA!D$1:D$500,MATCH("Phí dịch vụ"&amp;PAYROLL!DF$2,CSDA!A$1:A$500&amp;CSDA!C$1:C$500,0)),0)%,DC802*IFERROR(INDEX(CSDA!D$1:D$500,MATCH("Phí dịch vụ"&amp;PAYROLL!DC$2,CSDA!A$1:A$500&amp;CSDA!C$1:C$500,0)),0)%,DH802*IFERROR(INDEX(CSDA!D$1:D$500,MATCH("Phí dịch vụ"&amp;PAYROLL!DH$2,CSDA!A$1:A$500&amp;CSDA!C$1:C$500,0)),0)%,DJ802*IFERROR(INDEX(CSDA!D$1:D$500,MATCH("Phí dịch vụ"&amp;PAYROLL!DJ$2,CSDA!A$1:A$500&amp;CSDA!C$1:C$500,0)),0)%,BN802*IFERROR(INDEX(CSDA!D$1:D$500,MATCH(BN$2,CSDA!C$1:C$500,0)),0)%)-BN802*7%</f>
        <v/>
      </c>
      <c r="DQ802">
        <f>IFERROR(INDEX(ADJ!$A$1:$BZ$1000,MATCH(PAYROLL!D802,ADJ!A$1:A$500,0),MATCH(PAYROLL!DQ$2,ADJ!$2:$2,0)),0)</f>
        <v/>
      </c>
      <c r="DR802">
        <f>IFERROR(INDEX(ADJ!$A$1:$BZ$1000,MATCH(PAYROLL!D802,ADJ!A$1:A$500,0),MATCH(PAYROLL!DR$2,ADJ!$2:$2,0)),0)</f>
        <v/>
      </c>
      <c r="DS802">
        <f>SUM(DP802:DR802)</f>
        <v/>
      </c>
      <c r="DT802">
        <f>EK802</f>
        <v/>
      </c>
      <c r="DU802">
        <f>SUM(DO802:DR802)</f>
        <v/>
      </c>
      <c r="DV802">
        <f>ROUND(DU802*0.1,0)</f>
        <v/>
      </c>
      <c r="DW802">
        <f>DU802+DV802</f>
        <v/>
      </c>
      <c r="DZ802">
        <f>IFERROR(INDEX(ADJ!$A$1:$BZ$1000,MATCH(PAYROLL!$D802,ADJ!A$1:A$500,0),MATCH(PAYROLL!DZ$2,ADJ!$2:$2,0)),0)</f>
        <v/>
      </c>
      <c r="EA802">
        <f>IFERROR(INDEX(ADJ!$A$1:$BZ$1000,MATCH(PAYROLL!$D802,ADJ!A$1:A$500,0),MATCH(PAYROLL!EA$2,ADJ!$2:$2,0)),0)</f>
        <v/>
      </c>
      <c r="EB802">
        <f>IFERROR(INDEX(ADJ!$A$1:$BZ$1000,MATCH(PAYROLL!$D802,ADJ!A$1:A$500,0),MATCH(PAYROLL!EB$2,ADJ!$2:$2,0)),0)</f>
        <v/>
      </c>
      <c r="EC802">
        <f>IFERROR(INDEX(ADJ!$A$1:$BZ$1000,MATCH(PAYROLL!$D802,ADJ!A$1:A$500,0),MATCH(PAYROLL!EC$2,ADJ!$2:$2,0)),0)</f>
        <v/>
      </c>
      <c r="ED802">
        <f>IFERROR(INDEX(ADJ!$A$1:$BZ$1000,MATCH(PAYROLL!$D802,ADJ!A$1:A$500,0),MATCH(PAYROLL!ED$2,ADJ!$2:$2,0)),0)</f>
        <v/>
      </c>
      <c r="EE802">
        <f>IFERROR(INDEX(ADJ!$A$1:$BZ$1000,MATCH(PAYROLL!$D802,ADJ!A$1:A$500,0),MATCH(PAYROLL!EE$2,ADJ!$2:$2,0)),0)</f>
        <v/>
      </c>
      <c r="EF802">
        <f>IFERROR(INDEX(ADJ!$A$1:$BZ$1000,MATCH(PAYROLL!$D802,ADJ!A$1:A$500,0),MATCH(PAYROLL!EF$2,ADJ!$2:$2,0)),0)</f>
        <v/>
      </c>
      <c r="EG802">
        <f>IFERROR(INDEX(ADJ!$A$1:$BZ$1000,MATCH(PAYROLL!$D802,ADJ!A$1:A$500,0),MATCH(PAYROLL!EG$2,ADJ!$2:$2,0)),0)</f>
        <v/>
      </c>
      <c r="EH802">
        <f>IFERROR(INDEX(ADJ!$A$1:$BZ$1000,MATCH(PAYROLL!$D802,ADJ!A$1:A$500,0),MATCH(PAYROLL!EH$2,ADJ!$2:$2,0)),0)</f>
        <v/>
      </c>
      <c r="EI802">
        <f>IFERROR(INDEX(ADJ!$A$1:$BZ$1000,MATCH(PAYROLL!D802,ADJ!A$1:A$500,0),MATCH(PAYROLL!EI$2,ADJ!$2:$2,0)),0)</f>
        <v/>
      </c>
      <c r="EJ802">
        <f>IFERROR(INDEX(ADJ!$A$1:$BZ$1000,MATCH(PAYROLL!$D802,ADJ!A$1:A$500,0),MATCH(PAYROLL!EJ$2,ADJ!$2:$2,0)),0)</f>
        <v/>
      </c>
      <c r="EK802">
        <f>SUM(DZ802:EJ802)</f>
        <v/>
      </c>
    </row>
    <row r="803">
      <c r="A803" t="n">
        <v>801</v>
      </c>
      <c r="B803" t="inlineStr">
        <is>
          <t>Ma Thị Anh</t>
        </is>
      </c>
      <c r="D803" t="inlineStr">
        <is>
          <t>140239-02</t>
        </is>
      </c>
      <c r="S803">
        <f>IFERROR(INDEX(PIS!$A$1:$BZ$1000,MATCH($D803,PIS!C$1:C$500,0),MATCH("Lương CB tháng trước",PIS!$1:$1,0)),0)</f>
        <v/>
      </c>
      <c r="T803">
        <f>IFERROR(INDEX(PIS!$A$1:$BZ$1000,MATCH($D803,PIS!C$1:C$500,0),MATCH("Lương CB hiện tại",PIS!$1:$1,0)),0)</f>
        <v/>
      </c>
      <c r="U803">
        <f>IFERROR(INDEX(PIS!$A$1:$BZ$1000,MATCH($D803,PIS!C$1:C$500,0),MATCH("Lương đóng BHBB",PIS!$1:$1,0)),0)</f>
        <v/>
      </c>
      <c r="V803">
        <f>IFERROR(INDEX(PIS!$A$1:$BZ$1000,MATCH($D803,PIS!C$1:C$500,0),MATCH(V$2,PIS!$2:$2,0)),0)</f>
        <v/>
      </c>
      <c r="W803">
        <f>IFERROR(INDEX(PIS!$A$1:$BZ$1000,MATCH($D803,PIS!C$1:C$500,0),MATCH(W$2,PIS!$2:$2,0)),0)</f>
        <v/>
      </c>
      <c r="X803">
        <f>IFERROR(INDEX(PIS!$A$1:$BZ$1000,MATCH($D803,PIS!C$1:C$500,0),MATCH(X$2,PIS!$2:$2,0)),0)</f>
        <v/>
      </c>
      <c r="Y803">
        <f>IFERROR(INDEX(PIS!$A$1:$BZ$1000,MATCH($D803,PIS!C$1:C$500,0),MATCH(Y$2,PIS!$2:$2,0)),0)</f>
        <v/>
      </c>
      <c r="Z803">
        <f>IFERROR(INDEX(PIS!$A$1:$BZ$1000,MATCH($D803,PIS!C$1:C$500,0),MATCH(Z$2,PIS!$2:$2,0)),0)</f>
        <v/>
      </c>
      <c r="AA803">
        <f>IFERROR(INDEX(PIS!$A$1:$BZ$1000,MATCH($D803,PIS!C$1:C$500,0),MATCH(AA$2,PIS!$2:$2,0)),0)</f>
        <v/>
      </c>
      <c r="AB803">
        <f>IFERROR(INDEX(PIS!$A$1:$BZ$1000,MATCH($D803,PIS!C$1:C$500,0),MATCH(AB$2,PIS!$2:$2,0)),0)</f>
        <v/>
      </c>
      <c r="AC803">
        <f>SUM(V803:AB803)</f>
        <v/>
      </c>
      <c r="AD803">
        <f>IFERROR(INDEX(TIMESHEET!$A$1:$AI$5000,MATCH($D803,TIMESHEET!A$1:A$500,0),MATCH("T100",TIMESHEET!$2:$2,0))-2,0)</f>
        <v/>
      </c>
      <c r="AE803">
        <f>IFERROR(INDEX(TIMESHEET!$A$1:$AI$5000,MATCH($D803,TIMESHEET!A$1:A$500,0),MATCH("T202",TIMESHEET!$2:$2,0)),0)</f>
        <v/>
      </c>
      <c r="AF803">
        <f>IFERROR(INDEX(TIMESHEET!$A$1:$AI$5000,MATCH($D803,TIMESHEET!A$1:A$500,0),MATCH("T302",TIMESHEET!$2:$2,0)),0)</f>
        <v/>
      </c>
      <c r="AG803">
        <f>IFERROR(INDEX(TIMESHEET!$A$1:$AI$5000,MATCH($D803,TIMESHEET!A$1:A$500,0),MATCH("T406",TIMESHEET!$2:$2,0)),0)</f>
        <v/>
      </c>
      <c r="AH803">
        <f>AE803+AG803</f>
        <v/>
      </c>
      <c r="AI803">
        <f>IFERROR(INDEX(TIMESHEET!$A$1:$AI$5000,MATCH($D803,TIMESHEET!A$1:A$500,0),MATCH("T701",TIMESHEET!$2:$2,0)),0)</f>
        <v/>
      </c>
      <c r="AJ803">
        <f>IFERROR(INDEX(TIMESHEET!$A$1:$AI$5000,MATCH($D803,TIMESHEET!B$1:B$500,0),MATCH("T320",TIMESHEET!$2:$2,0)),0)</f>
        <v/>
      </c>
      <c r="AK803">
        <f>IFERROR(IF(LEFT(INDEX(PIS!O$1:O$500,MATCH(D803,PIS!C$1:C$500)),1)="M",T803/AD803*SUM(AE803:AG803),T803*AD803),0)</f>
        <v/>
      </c>
      <c r="AL803">
        <f>IFERROR(INDEX(ADJ!$A$1:$BZ$1000,MATCH(PAYROLL!D803,ADJ!A$1:A$500,0),MATCH(PAYROLL!AL$2,ADJ!$2:$2,0)),0)</f>
        <v/>
      </c>
      <c r="AM803">
        <f>SUM(AK803:AL803)</f>
        <v/>
      </c>
      <c r="AN803">
        <f>IFERROR(ROUND(V803/$AD803*$AH803,0),0)</f>
        <v/>
      </c>
      <c r="AO803">
        <f>IFERROR(ROUND(W803/$AD803*$AH803,0),0)</f>
        <v/>
      </c>
      <c r="AP803">
        <f>IFERROR(ROUND(X803/$AD803*$AE803,0),0)</f>
        <v/>
      </c>
      <c r="AQ803">
        <f>IFERROR(ROUND(Y803/$AD803*$AH803,0),0)</f>
        <v/>
      </c>
      <c r="AR803">
        <f>IFERROR(ROUND(Z803/$AD803*$AH803,0),0)</f>
        <v/>
      </c>
      <c r="AS803">
        <f>IFERROR(ROUND(AA803/$AD803*$AH803,0),0)</f>
        <v/>
      </c>
      <c r="AT803">
        <f>IFERROR(IF((AE803+AF803+AG803)&gt;13,AB803,ROUND(AB803/AD803*AH803,0)),0)</f>
        <v/>
      </c>
      <c r="AU803">
        <f>IFERROR(INDEX(ADJ!$A$1:$BZ$1000,MATCH(PAYROLL!D803,ADJ!A$1:A$500,0),MATCH(PAYROLL!AU$2,ADJ!$2:$2,0)),0)</f>
        <v/>
      </c>
      <c r="AV803">
        <f>ROUND(SUM(AN803:AU803),0)</f>
        <v/>
      </c>
      <c r="AW803">
        <f>IFERROR(INDEX(TIMESHEET!$A$1:$AI$5000,MATCH(PAYROLL!D803,TIMESHEET!A$1:A$500,0),MATCH("T620",TIMESHEET!$2:$2,0)),0)</f>
        <v/>
      </c>
      <c r="AX803">
        <f>IFERROR(INDEX(TIMESHEET!$A$1:$AI$5000,MATCH(PAYROLL!D803,TIMESHEET!A$1:A$500,0),MATCH("T601",TIMESHEET!$2:$2,0)),0)</f>
        <v/>
      </c>
      <c r="AY803">
        <f>IFERROR(INDEX(TIMESHEET!$A$1:$AI$5000,MATCH(PAYROLL!D803,TIMESHEET!A$1:A$500,0),MATCH("T602",TIMESHEET!$2:$2,0)),0)</f>
        <v/>
      </c>
      <c r="AZ803">
        <f>IFERROR(INDEX(TIMESHEET!$A$1:$AI$5000,MATCH(PAYROLL!D803,TIMESHEET!A$1:A$500,0),MATCH("T603",TIMESHEET!$2:$2,0)),0)</f>
        <v/>
      </c>
      <c r="BA803">
        <f>IFERROR(INDEX(TIMESHEET!$A$1:$AI$5000,MATCH(PAYROLL!D803,TIMESHEET!A$1:A$500,0),MATCH("T611",TIMESHEET!$2:$2,0)),0)</f>
        <v/>
      </c>
      <c r="BB803">
        <f>IFERROR(INDEX(TIMESHEET!$A$1:$AI$5000,MATCH(PAYROLL!D803,TIMESHEET!A$1:A$500,0),MATCH("T612",TIMESHEET!$2:$2,0)),0)</f>
        <v/>
      </c>
      <c r="BC803">
        <f>IFERROR(INDEX(TIMESHEET!$A$1:$AI$5000,MATCH(PAYROLL!D803,TIMESHEET!A$1:A$500,0),MATCH("T613",TIMESHEET!$2:$2,0)),0)</f>
        <v/>
      </c>
      <c r="BD803">
        <f>IFERROR(INDEX(TIMESHEET!$A$1:$AI$5000,MATCH(PAYROLL!D803,TIMESHEET!A$1:A$500,0),MATCH("T500",TIMESHEET!$2:$2,0)),0)</f>
        <v/>
      </c>
      <c r="BE803">
        <f>IFERROR(IF(LEFT(INDEX(PIS!O$1:O$500,MATCH(D803,PIS!C$1:C$500)),1)="M",T803/AD803/8*(AW803+AX803*1.5+AY803*2+AZ803*3+BA803*2.1+BB803*2.7+BC803*3.9+BD803*0.3),T803/8*(AW803+AX803*1.5+AY803*2+AZ803*3+BA803*2.1+BB803*2.7+BC803*3.9+BD803*0.3)),0)</f>
        <v/>
      </c>
      <c r="BF803">
        <f>IFERROR(INDEX(ADJ!$A$1:$BZ$1000,MATCH(PAYROLL!$D803,ADJ!A$1:A$500,0),MATCH(PAYROLL!BF$2,ADJ!$2:$2,0)),0)</f>
        <v/>
      </c>
      <c r="BG803">
        <f>IFERROR(INDEX(ADJ!$A$1:$BZ$1000,MATCH(PAYROLL!D803,ADJ!A$1:A$500,0),MATCH(PAYROLL!BG$2,ADJ!$2:$2,0)),0)</f>
        <v/>
      </c>
      <c r="BH803">
        <f>IFERROR(INDEX(ADJ!$A$1:$BZ$1000,MATCH(PAYROLL!D803,ADJ!A$1:A$500,0),MATCH(PAYROLL!BH$2,ADJ!$2:$2,0)),0)</f>
        <v/>
      </c>
      <c r="BI803">
        <f>IFERROR(INDEX(ADJ!$A$1:$BZ$1000,MATCH(PAYROLL!D803,ADJ!A$1:A$500,0),MATCH(PAYROLL!BI$2,ADJ!$2:$2,0)),0)</f>
        <v/>
      </c>
      <c r="BJ803">
        <f>IFERROR(INDEX(ADJ!$A$1:$BZ$1000,MATCH(PAYROLL!D803,ADJ!A$1:A$500,0),MATCH(PAYROLL!BJ$2,ADJ!$2:$2,0)),0)</f>
        <v/>
      </c>
      <c r="BK803">
        <f>SUM(BF803:BJ803)</f>
        <v/>
      </c>
      <c r="BL803">
        <f>IFERROR(INDEX(ADJ!$A$1:$BZ$1000,MATCH(PAYROLL!D803,ADJ!A$1:A$500,0),MATCH(PAYROLL!BL$2,ADJ!$2:$2,0)),0)</f>
        <v/>
      </c>
      <c r="BM803">
        <f>IFERROR(INDEX(ADJ!$A$1:$BZ$1000,MATCH(PAYROLL!D803,ADJ!A$1:A$500,0),MATCH(PAYROLL!BM$2,ADJ!$2:$2,0)),0)</f>
        <v/>
      </c>
      <c r="BN803">
        <f>IFERROR(INDEX(ADJ!$A$1:$BZ$1000,MATCH(PAYROLL!D803,ADJ!A$1:A$500,0),MATCH(PAYROLL!BN$2,ADJ!$2:$2,0)),0)</f>
        <v/>
      </c>
      <c r="BO803">
        <f>IFERROR(INDEX(ADJ!$A$1:$BZ$1000,MATCH(PAYROLL!D803,ADJ!A$1:A$500,0),MATCH(PAYROLL!BO$2,ADJ!$2:$2,0)),0)</f>
        <v/>
      </c>
      <c r="BP803">
        <f>SUM(AM803,AV803,BE803,BK803,BL803:BO803)</f>
        <v/>
      </c>
      <c r="BQ803">
        <f>BO803</f>
        <v/>
      </c>
      <c r="BR803">
        <f>IFERROR(ROUND(IF(LEFT(INDEX(PIS!O$1:O$500,MATCH(D803,PIS!C$1:C$500)),1)="D",T803/8*(BD803*0.3),IF(LEFT(INDEX(PIS!O$1:O$500,MATCH(D803,PIS!C$1:C$500)),1)="H",T803*($BD803*0.3),T803/$AD803/8*($BD803*0.3))),0),0)</f>
        <v/>
      </c>
      <c r="BS803">
        <f>IF(AP803&lt;1,0,MIN(AP803,730000))</f>
        <v/>
      </c>
      <c r="BT803">
        <f>IFERROR(ROUND((BE803-SUM(AW803:BC803)*T803/AD803/8),0)-BR803,0)</f>
        <v/>
      </c>
      <c r="BU803">
        <f>AO803</f>
        <v/>
      </c>
      <c r="BV803">
        <f>SUM(BQ803:BU803)</f>
        <v/>
      </c>
      <c r="BW803">
        <f>BP803-BV803</f>
        <v/>
      </c>
      <c r="BX803">
        <f>IFERROR(IF(RIGHT(INDEX(PIS!O$1:O$500,MATCH(D803,PIS!C$1:C$500)),5)="Gross",MIN(U803+V803,VLOOKUP("R700",TSC!B:C,2,0)*VLOOKUP("R101",TSC!B:C,2,0))*VLOOKUP("R701",TSC!B:C,2,0)%,0),0)</f>
        <v/>
      </c>
      <c r="BY803">
        <f>IFERROR(IF(RIGHT(INDEX(PIS!O$1:O$500,MATCH(D803,PIS!C$1:C$500)),5)="Gross",MIN(U803+V803,VLOOKUP("R700",TSC!B:C,2,0)*VLOOKUP("R101",TSC!B:C,2,0))*VLOOKUP("T704",TSC!B:C,2,0)%,0),0)</f>
        <v/>
      </c>
      <c r="BZ803">
        <f>IFERROR(IF(RIGHT(INDEX(PIS!O$1:O$500,MATCH(D803,PIS!C$1:C$500)),5)="Gross",MIN(U803+V803,VLOOKUP("R700",TSC!B:C,2,0)*VLOOKUP("1",TSC!F:G,2,0))*VLOOKUP("T705",TSC!B:C,2,0)%,0),0)</f>
        <v/>
      </c>
      <c r="CA803">
        <f>IFERROR(INDEX(ADJ!$A$1:$BZ$1000,MATCH(PAYROLL!D803,ADJ!A$1:A$500,0),MATCH(PAYROLL!CA$2,ADJ!$2:$2,0)),0)</f>
        <v/>
      </c>
      <c r="CB803">
        <f>IFERROR(INDEX(ADJ!$A$1:$BZ$1000,MATCH(PAYROLL!D803,ADJ!A$1:A$500,0),MATCH(PAYROLL!CB$2,ADJ!$2:$2,0)),0)</f>
        <v/>
      </c>
      <c r="CC803">
        <f>SUM(BX803:CB803)</f>
        <v/>
      </c>
      <c r="CD803">
        <f>IFERROR(INDEX(PIS!$A$1:$BZ$1000,MATCH(PAYROLL!D803,PIS!C$1:C$500,0),MATCH(PAYROLL!CD$1,PIS!$1:$1,0)),0)</f>
        <v/>
      </c>
      <c r="CE803">
        <f>IFERROR(IF(OR(INDEX(PIS!P$1:P$500,MATCH(D803,PIS!C$1:C$500,0))="LT2",INDEX(PIS!P$1:P$500,MATCH(D803,PIS!C$1:C$500,0))="P10"),0,SUM(CC803,CD803*VLOOKUP("R601",TSC!B:C,2,0),VLOOKUP("R602",TSC!B:C,2,0))),0)</f>
        <v/>
      </c>
      <c r="CF803">
        <f>MAX(BW803-CE803,0)</f>
        <v/>
      </c>
      <c r="CG803">
        <f>IFERROR(IF(OR(RIGHT(INDEX(PIS!P$1:P$500,MATCH(D803,PIS!C$1:C$500)),5)="P10",RIGHT(INDEX(PIS!P$1:P$500,MATCH(D803,PIS!C$1:C$500)),5)="CK"),0,IF(CF803&lt;=5000000,CF803*5%,IF(CF803&lt;=10000000,CF803*10%-250000,IF(CF803&lt;=18000000,CF803*15%-750000,IF(CF803&lt;=32000000,CF803*20%-1650000,IF(CF803&lt;=52000000,CF803*25%-3250000,IF(CF803&lt;=80000000,BH803*30%-5850000,CF803*35%-9850000))))))),0)</f>
        <v/>
      </c>
      <c r="CH803">
        <f>IFERROR(IF(OR(INDEX(PIS!P$1:P$500,MATCH(D803,PIS!C$1:C$500))="LT",INDEX(PIS!P$1:P$500,MATCH(D803,PIS!C$1:C$500))="CK"),0,IF(CF803&lt;2000000,0,CF803*10%)),0)</f>
        <v/>
      </c>
      <c r="CI803">
        <f>IFERROR(INDEX(ADJ!$A$1:$BZ$1000,MATCH(PAYROLL!D803,ADJ!A$1:A$500,0),MATCH(PAYROLL!CI$2,ADJ!$2:$2,0)),0)</f>
        <v/>
      </c>
      <c r="CJ803">
        <f>IFERROR(INDEX(ADJ!$A$1:$BZ$1000,MATCH(PAYROLL!D803,ADJ!A$1:A$500,0),MATCH(PAYROLL!CJ$2,ADJ!$2:$2,0)),0)</f>
        <v/>
      </c>
      <c r="CK803">
        <f>IFERROR(INDEX(ADJ!$A$1:$BZ$1000,MATCH(PAYROLL!D803,ADJ!A$1:A$500,0),MATCH(PAYROLL!CK$2,ADJ!$2:$2,0)),0)</f>
        <v/>
      </c>
      <c r="CL803">
        <f>SUM(CG803:CK803)</f>
        <v/>
      </c>
      <c r="CM803">
        <f>ROUND(SUM(CH803:CK803),0)</f>
        <v/>
      </c>
      <c r="CN803">
        <f>IFERROR(INDEX(CSDA!D$1:D$500,MATCH($CN$2,CSDA!C$1:C$500,0))*INDEX(PIS!V$1:V$500,MATCH(D803,PIS!C$1:C$500))+INDEX(ADJ!$A$1:$BZ$1000,MATCH(PAYROLL!D803,ADJ!A$1:A$500,0),MATCH(PAYROLL!CN$2,ADJ!$2:$2,0)),0)</f>
        <v/>
      </c>
      <c r="CO803">
        <f>IFERROR(INDEX(ADJ!$A$1:$BZ$1000,MATCH(PAYROLL!D803,ADJ!A$1:A$500,0),MATCH(PAYROLL!CO$2,ADJ!$2:$2,0)),0)</f>
        <v/>
      </c>
      <c r="CP803">
        <f>IFERROR(INDEX(ADJ!$A$1:$BZ$1000,MATCH(PAYROLL!D803,ADJ!A$1:A$500,0),MATCH(PAYROLL!CP$2,ADJ!$2:$2,0)),0)</f>
        <v/>
      </c>
      <c r="CQ803">
        <f>BP803-CL803-CI803-CM803-CN803-CO803-CP803-CC803</f>
        <v/>
      </c>
      <c r="CR803">
        <f>IFERROR(IF(RIGHT(INDEX(PIS!O$1:O$500,MATCH(D803,PIS!C$1:C$500,0)),5)="Gross",MIN(U803+V803,VLOOKUP("R700",TSC!B:C,2,0)*VLOOKUP("R101",TSC!B:C,2,0))*(VLOOKUP("T711",TSC!B:C,2,0)+VLOOKUP("T712",TSC!B:C,2,0))%,MIN(T803+V803,VLOOKUP("R700",TSC!B:C,2,0)*VLOOKUP("R101",TSC!B:C,2,0))*(VLOOKUP("T711",TSC!B:C,2,0)+VLOOKUP("T712",TSC!B:C,2,0)+VLOOKUP("R701",TSC!B:C,2,0))%),0)</f>
        <v/>
      </c>
      <c r="CS803">
        <f>IFERROR(IF(RIGHT(INDEX(PIS!O$1:O$500,MATCH(D803,PIS!C$1:C$500,0)),5)="Gross",MIN(U803+V803,VLOOKUP("R700",TSC!B:C,2,0)*VLOOKUP("R101",TSC!B:C,2,0))*(VLOOKUP("T714",TSC!B:C,2,0))%,MIN(T803+V803,VLOOKUP("R700",TSC!B:C,2,0)*VLOOKUP("R101",TSC!B:C,2,0))*(VLOOKUP("T704",TSC!B:C,2,0)+VLOOKUP("T714",TSC!B:C,2,0))%),0)</f>
        <v/>
      </c>
      <c r="CT803">
        <f>IFERROR(IF(RIGHT(INDEX(PIS!O$1:O$500,MATCH(D803,PIS!C$1:C$500,0)),5)="Gross",MIN(U803+V803,VLOOKUP("R700",TSC!B:C,2,0)*VLOOKUP("R101",TSC!B:C,2,0))*VLOOKUP("T705",TSC!B:C,2,0)%,MIN(T803+V803,VLOOKUP("R700",TSC!B:C,2,0)*VLOOKUP("R101",TSC!B:C,2,0))*VLOOKUP("T705",TSC!B:C,2,0)%),0)</f>
        <v/>
      </c>
      <c r="CU803">
        <f>IFERROR(IF(RIGHT(INDEX(PIS!O$1:O$500,MATCH(D803,PIS!C$1:C$500,0)),5)="Gross",MIN(U803+V803,VLOOKUP("R700",TSC!B:C,2,0)*VLOOKUP("R101",TSC!B:C,2,0))*(VLOOKUP("T713",TSC!B:C,2,0))%,MIN(T803+V803,VLOOKUP("R700",TSC!B:C,2,0)*VLOOKUP("R101",TSC!B:C,2,0))*(VLOOKUP("T713",TSC!B:C,2,0))%),0)</f>
        <v/>
      </c>
      <c r="CV803">
        <f>IFERROR(INDEX(ADJ!$A$1:$BZ$1000,MATCH(PAYROLL!D803,ADJ!A$1:A$500,0),MATCH(PAYROLL!CV$2,ADJ!$2:$2,0)),0)</f>
        <v/>
      </c>
      <c r="CW803">
        <f>IFERROR(INDEX(ADJ!$A$1:$BZ$1000,MATCH(PAYROLL!D803,ADJ!A$1:A$500,0),MATCH(PAYROLL!CW$2,ADJ!$2:$2,0)),0)</f>
        <v/>
      </c>
      <c r="CX803">
        <f>SUM(CR803:CW803)</f>
        <v/>
      </c>
      <c r="CY803">
        <f>ROUND(IF(CR803&gt;0,T803+V803*VLOOKUP("R202",TSC!$B$1:$C$500,2,0),0),0)</f>
        <v/>
      </c>
      <c r="CZ803">
        <f>IFERROR(INDEX(CSDA!D$1:D$500,MATCH($CZ$2,CSDA!C$1:C$500,0)),0)</f>
        <v/>
      </c>
      <c r="DA803">
        <f>ROUND(T803*0.7%,0)</f>
        <v/>
      </c>
      <c r="DB803">
        <f>ROUND(T803/12,0)</f>
        <v/>
      </c>
      <c r="DC803">
        <f ref="DC803" t="array">IFERROR(INDEX(CSDA!D$1:D$500,MATCH("Trích giữ"&amp;PAYROLL!DC$2,CSDA!A$1:A$500&amp;CSDA!C$1:C$500,0)),0)</f>
        <v/>
      </c>
      <c r="DD803">
        <f ref="DD803" t="array">IFERROR(INDEX(CSDA!D$1:D$500,MATCH("Trích giữ"&amp;PAYROLL!DD$2,CSDA!A$1:A$500&amp;CSDA!C$1:C$500,0)),0)</f>
        <v/>
      </c>
      <c r="DE803">
        <f ref="DE803" t="array">IFERROR(INDEX(CSDA!D$1:D$500,MATCH("Trích giữ"&amp;PAYROLL!DE$2,CSDA!A$1:A$500&amp;CSDA!C$1:C$500,0)),0)</f>
        <v/>
      </c>
      <c r="DF803">
        <f>IFERROR(INDEX(CSDA!D$1:D$500,MATCH(PAYROLL!DF$2,CSDA!C$1:C$500,0)),0)</f>
        <v/>
      </c>
      <c r="DG803">
        <f ref="DG803" t="array">IFERROR(INDEX(CSDA!D$1:D$500,MATCH("Trích giữ"&amp;PAYROLL!DG$2,CSDA!A$1:A$500&amp;CSDA!C$1:C$500,0)),0)</f>
        <v/>
      </c>
      <c r="DH803">
        <f>ROUND(T803/26,0)</f>
        <v/>
      </c>
      <c r="DI803">
        <f ref="DI803" t="array">IFERROR(INDEX(CSDA!D$1:D$500,MATCH("Trích giữ"&amp;PAYROLL!DI$2,CSDA!A$1:A$500&amp;CSDA!C$1:C$500,0)),0)</f>
        <v/>
      </c>
      <c r="DJ803">
        <f>IF(U803=0,T803*21.5%-BL803,0)</f>
        <v/>
      </c>
      <c r="DK803">
        <f ref="DK803" t="array">IFERROR(INDEX(CSDA!D$1:D$500,MATCH("Trích giữ"&amp;PAYROLL!DK$2,CSDA!A$1:A$500&amp;CSDA!C$1:C$500,0)),0)</f>
        <v/>
      </c>
      <c r="DL803">
        <f>IFERROR(INDEX(CSDA!D$1:D$500,MATCH(PAYROLL!DL$2,CSDA!C$1:C$500,0))/12,0)</f>
        <v/>
      </c>
      <c r="DM803">
        <f>SUM(DB803:DL803)</f>
        <v/>
      </c>
      <c r="DN803">
        <f>IFERROR(INDEX(ADJ!$A$1:$BZ$1000,MATCH(PAYROLL!D803,ADJ!A$1:A$500,0),MATCH(PAYROLL!DN$2,ADJ!$2:$2,0)),0)</f>
        <v/>
      </c>
      <c r="DO803">
        <f>IFERROR(SUM(BP803,DM803:DN803,CX803:DA803)-DT803,0)</f>
        <v/>
      </c>
      <c r="DP803">
        <f ref="DP803" t="array">SUM(BW803*IFERROR(INDEX(CSDA!D$1:D$500,MATCH(BW$2,CSDA!C$1:C$500,0)),0)%,CX803*IFERROR(INDEX(CSDA!D$1:D$500,MATCH(CX$2,CSDA!C$1:C$500,0)),0)%,DA803*IFERROR(INDEX(CSDA!D$1:D$500,MATCH(DA$2,CSDA!C$1:C$500,0)),0)%,DB803*IFERROR(INDEX(CSDA!D$1:D$500,MATCH(DB$2,CSDA!C$1:C$500,0)),0)%,DF803*IFERROR(INDEX(CSDA!D$1:D$500,MATCH("Phí dịch vụ"&amp;PAYROLL!DF$2,CSDA!A$1:A$500&amp;CSDA!C$1:C$500,0)),0)%,DC803*IFERROR(INDEX(CSDA!D$1:D$500,MATCH("Phí dịch vụ"&amp;PAYROLL!DC$2,CSDA!A$1:A$500&amp;CSDA!C$1:C$500,0)),0)%,DH803*IFERROR(INDEX(CSDA!D$1:D$500,MATCH("Phí dịch vụ"&amp;PAYROLL!DH$2,CSDA!A$1:A$500&amp;CSDA!C$1:C$500,0)),0)%,DJ803*IFERROR(INDEX(CSDA!D$1:D$500,MATCH("Phí dịch vụ"&amp;PAYROLL!DJ$2,CSDA!A$1:A$500&amp;CSDA!C$1:C$500,0)),0)%,BN803*IFERROR(INDEX(CSDA!D$1:D$500,MATCH(BN$2,CSDA!C$1:C$500,0)),0)%)-BN803*7%</f>
        <v/>
      </c>
      <c r="DQ803">
        <f>IFERROR(INDEX(ADJ!$A$1:$BZ$1000,MATCH(PAYROLL!D803,ADJ!A$1:A$500,0),MATCH(PAYROLL!DQ$2,ADJ!$2:$2,0)),0)</f>
        <v/>
      </c>
      <c r="DR803">
        <f>IFERROR(INDEX(ADJ!$A$1:$BZ$1000,MATCH(PAYROLL!D803,ADJ!A$1:A$500,0),MATCH(PAYROLL!DR$2,ADJ!$2:$2,0)),0)</f>
        <v/>
      </c>
      <c r="DS803">
        <f>SUM(DP803:DR803)</f>
        <v/>
      </c>
      <c r="DT803">
        <f>EK803</f>
        <v/>
      </c>
      <c r="DU803">
        <f>SUM(DO803:DR803)</f>
        <v/>
      </c>
      <c r="DV803">
        <f>ROUND(DU803*0.1,0)</f>
        <v/>
      </c>
      <c r="DW803">
        <f>DU803+DV803</f>
        <v/>
      </c>
      <c r="DZ803">
        <f>IFERROR(INDEX(ADJ!$A$1:$BZ$1000,MATCH(PAYROLL!$D803,ADJ!A$1:A$500,0),MATCH(PAYROLL!DZ$2,ADJ!$2:$2,0)),0)</f>
        <v/>
      </c>
      <c r="EA803">
        <f>IFERROR(INDEX(ADJ!$A$1:$BZ$1000,MATCH(PAYROLL!$D803,ADJ!A$1:A$500,0),MATCH(PAYROLL!EA$2,ADJ!$2:$2,0)),0)</f>
        <v/>
      </c>
      <c r="EB803">
        <f>IFERROR(INDEX(ADJ!$A$1:$BZ$1000,MATCH(PAYROLL!$D803,ADJ!A$1:A$500,0),MATCH(PAYROLL!EB$2,ADJ!$2:$2,0)),0)</f>
        <v/>
      </c>
      <c r="EC803">
        <f>IFERROR(INDEX(ADJ!$A$1:$BZ$1000,MATCH(PAYROLL!$D803,ADJ!A$1:A$500,0),MATCH(PAYROLL!EC$2,ADJ!$2:$2,0)),0)</f>
        <v/>
      </c>
      <c r="ED803">
        <f>IFERROR(INDEX(ADJ!$A$1:$BZ$1000,MATCH(PAYROLL!$D803,ADJ!A$1:A$500,0),MATCH(PAYROLL!ED$2,ADJ!$2:$2,0)),0)</f>
        <v/>
      </c>
      <c r="EE803">
        <f>IFERROR(INDEX(ADJ!$A$1:$BZ$1000,MATCH(PAYROLL!$D803,ADJ!A$1:A$500,0),MATCH(PAYROLL!EE$2,ADJ!$2:$2,0)),0)</f>
        <v/>
      </c>
      <c r="EF803">
        <f>IFERROR(INDEX(ADJ!$A$1:$BZ$1000,MATCH(PAYROLL!$D803,ADJ!A$1:A$500,0),MATCH(PAYROLL!EF$2,ADJ!$2:$2,0)),0)</f>
        <v/>
      </c>
      <c r="EG803">
        <f>IFERROR(INDEX(ADJ!$A$1:$BZ$1000,MATCH(PAYROLL!$D803,ADJ!A$1:A$500,0),MATCH(PAYROLL!EG$2,ADJ!$2:$2,0)),0)</f>
        <v/>
      </c>
      <c r="EH803">
        <f>IFERROR(INDEX(ADJ!$A$1:$BZ$1000,MATCH(PAYROLL!$D803,ADJ!A$1:A$500,0),MATCH(PAYROLL!EH$2,ADJ!$2:$2,0)),0)</f>
        <v/>
      </c>
      <c r="EI803">
        <f>IFERROR(INDEX(ADJ!$A$1:$BZ$1000,MATCH(PAYROLL!D803,ADJ!A$1:A$500,0),MATCH(PAYROLL!EI$2,ADJ!$2:$2,0)),0)</f>
        <v/>
      </c>
      <c r="EJ803">
        <f>IFERROR(INDEX(ADJ!$A$1:$BZ$1000,MATCH(PAYROLL!$D803,ADJ!A$1:A$500,0),MATCH(PAYROLL!EJ$2,ADJ!$2:$2,0)),0)</f>
        <v/>
      </c>
      <c r="EK803">
        <f>SUM(DZ803:EJ803)</f>
        <v/>
      </c>
    </row>
    <row r="804">
      <c r="A804" t="n">
        <v>802</v>
      </c>
      <c r="B804" t="inlineStr">
        <is>
          <t>Hoàng Thị Hương</t>
        </is>
      </c>
      <c r="D804" t="inlineStr">
        <is>
          <t>154157-01</t>
        </is>
      </c>
      <c r="S804">
        <f>IFERROR(INDEX(PIS!$A$1:$BZ$1000,MATCH($D804,PIS!C$1:C$500,0),MATCH("Lương CB tháng trước",PIS!$1:$1,0)),0)</f>
        <v/>
      </c>
      <c r="T804">
        <f>IFERROR(INDEX(PIS!$A$1:$BZ$1000,MATCH($D804,PIS!C$1:C$500,0),MATCH("Lương CB hiện tại",PIS!$1:$1,0)),0)</f>
        <v/>
      </c>
      <c r="U804">
        <f>IFERROR(INDEX(PIS!$A$1:$BZ$1000,MATCH($D804,PIS!C$1:C$500,0),MATCH("Lương đóng BHBB",PIS!$1:$1,0)),0)</f>
        <v/>
      </c>
      <c r="V804">
        <f>IFERROR(INDEX(PIS!$A$1:$BZ$1000,MATCH($D804,PIS!C$1:C$500,0),MATCH(V$2,PIS!$2:$2,0)),0)</f>
        <v/>
      </c>
      <c r="W804">
        <f>IFERROR(INDEX(PIS!$A$1:$BZ$1000,MATCH($D804,PIS!C$1:C$500,0),MATCH(W$2,PIS!$2:$2,0)),0)</f>
        <v/>
      </c>
      <c r="X804">
        <f>IFERROR(INDEX(PIS!$A$1:$BZ$1000,MATCH($D804,PIS!C$1:C$500,0),MATCH(X$2,PIS!$2:$2,0)),0)</f>
        <v/>
      </c>
      <c r="Y804">
        <f>IFERROR(INDEX(PIS!$A$1:$BZ$1000,MATCH($D804,PIS!C$1:C$500,0),MATCH(Y$2,PIS!$2:$2,0)),0)</f>
        <v/>
      </c>
      <c r="Z804">
        <f>IFERROR(INDEX(PIS!$A$1:$BZ$1000,MATCH($D804,PIS!C$1:C$500,0),MATCH(Z$2,PIS!$2:$2,0)),0)</f>
        <v/>
      </c>
      <c r="AA804">
        <f>IFERROR(INDEX(PIS!$A$1:$BZ$1000,MATCH($D804,PIS!C$1:C$500,0),MATCH(AA$2,PIS!$2:$2,0)),0)</f>
        <v/>
      </c>
      <c r="AB804">
        <f>IFERROR(INDEX(PIS!$A$1:$BZ$1000,MATCH($D804,PIS!C$1:C$500,0),MATCH(AB$2,PIS!$2:$2,0)),0)</f>
        <v/>
      </c>
      <c r="AC804">
        <f>SUM(V804:AB804)</f>
        <v/>
      </c>
      <c r="AD804">
        <f>IFERROR(INDEX(TIMESHEET!$A$1:$AI$5000,MATCH($D804,TIMESHEET!A$1:A$500,0),MATCH("T100",TIMESHEET!$2:$2,0))-2,0)</f>
        <v/>
      </c>
      <c r="AE804">
        <f>IFERROR(INDEX(TIMESHEET!$A$1:$AI$5000,MATCH($D804,TIMESHEET!A$1:A$500,0),MATCH("T202",TIMESHEET!$2:$2,0)),0)</f>
        <v/>
      </c>
      <c r="AF804">
        <f>IFERROR(INDEX(TIMESHEET!$A$1:$AI$5000,MATCH($D804,TIMESHEET!A$1:A$500,0),MATCH("T302",TIMESHEET!$2:$2,0)),0)</f>
        <v/>
      </c>
      <c r="AG804">
        <f>IFERROR(INDEX(TIMESHEET!$A$1:$AI$5000,MATCH($D804,TIMESHEET!A$1:A$500,0),MATCH("T406",TIMESHEET!$2:$2,0)),0)</f>
        <v/>
      </c>
      <c r="AH804">
        <f>AE804+AG804</f>
        <v/>
      </c>
      <c r="AI804">
        <f>IFERROR(INDEX(TIMESHEET!$A$1:$AI$5000,MATCH($D804,TIMESHEET!A$1:A$500,0),MATCH("T701",TIMESHEET!$2:$2,0)),0)</f>
        <v/>
      </c>
      <c r="AJ804">
        <f>IFERROR(INDEX(TIMESHEET!$A$1:$AI$5000,MATCH($D804,TIMESHEET!B$1:B$500,0),MATCH("T320",TIMESHEET!$2:$2,0)),0)</f>
        <v/>
      </c>
      <c r="AK804">
        <f>IFERROR(IF(LEFT(INDEX(PIS!O$1:O$500,MATCH(D804,PIS!C$1:C$500)),1)="M",T804/AD804*SUM(AE804:AG804),T804*AD804),0)</f>
        <v/>
      </c>
      <c r="AL804">
        <f>IFERROR(INDEX(ADJ!$A$1:$BZ$1000,MATCH(PAYROLL!D804,ADJ!A$1:A$500,0),MATCH(PAYROLL!AL$2,ADJ!$2:$2,0)),0)</f>
        <v/>
      </c>
      <c r="AM804">
        <f>SUM(AK804:AL804)</f>
        <v/>
      </c>
      <c r="AN804">
        <f>IFERROR(ROUND(V804/$AD804*$AH804,0),0)</f>
        <v/>
      </c>
      <c r="AO804">
        <f>IFERROR(ROUND(W804/$AD804*$AH804,0),0)</f>
        <v/>
      </c>
      <c r="AP804">
        <f>IFERROR(ROUND(X804/$AD804*$AE804,0),0)</f>
        <v/>
      </c>
      <c r="AQ804">
        <f>IFERROR(ROUND(Y804/$AD804*$AH804,0),0)</f>
        <v/>
      </c>
      <c r="AR804">
        <f>IFERROR(ROUND(Z804/$AD804*$AH804,0),0)</f>
        <v/>
      </c>
      <c r="AS804">
        <f>IFERROR(ROUND(AA804/$AD804*$AH804,0),0)</f>
        <v/>
      </c>
      <c r="AT804">
        <f>IFERROR(IF((AE804+AF804+AG804)&gt;13,AB804,ROUND(AB804/AD804*AH804,0)),0)</f>
        <v/>
      </c>
      <c r="AU804">
        <f>IFERROR(INDEX(ADJ!$A$1:$BZ$1000,MATCH(PAYROLL!D804,ADJ!A$1:A$500,0),MATCH(PAYROLL!AU$2,ADJ!$2:$2,0)),0)</f>
        <v/>
      </c>
      <c r="AV804">
        <f>ROUND(SUM(AN804:AU804),0)</f>
        <v/>
      </c>
      <c r="AW804">
        <f>IFERROR(INDEX(TIMESHEET!$A$1:$AI$5000,MATCH(PAYROLL!D804,TIMESHEET!A$1:A$500,0),MATCH("T620",TIMESHEET!$2:$2,0)),0)</f>
        <v/>
      </c>
      <c r="AX804">
        <f>IFERROR(INDEX(TIMESHEET!$A$1:$AI$5000,MATCH(PAYROLL!D804,TIMESHEET!A$1:A$500,0),MATCH("T601",TIMESHEET!$2:$2,0)),0)</f>
        <v/>
      </c>
      <c r="AY804">
        <f>IFERROR(INDEX(TIMESHEET!$A$1:$AI$5000,MATCH(PAYROLL!D804,TIMESHEET!A$1:A$500,0),MATCH("T602",TIMESHEET!$2:$2,0)),0)</f>
        <v/>
      </c>
      <c r="AZ804">
        <f>IFERROR(INDEX(TIMESHEET!$A$1:$AI$5000,MATCH(PAYROLL!D804,TIMESHEET!A$1:A$500,0),MATCH("T603",TIMESHEET!$2:$2,0)),0)</f>
        <v/>
      </c>
      <c r="BA804">
        <f>IFERROR(INDEX(TIMESHEET!$A$1:$AI$5000,MATCH(PAYROLL!D804,TIMESHEET!A$1:A$500,0),MATCH("T611",TIMESHEET!$2:$2,0)),0)</f>
        <v/>
      </c>
      <c r="BB804">
        <f>IFERROR(INDEX(TIMESHEET!$A$1:$AI$5000,MATCH(PAYROLL!D804,TIMESHEET!A$1:A$500,0),MATCH("T612",TIMESHEET!$2:$2,0)),0)</f>
        <v/>
      </c>
      <c r="BC804">
        <f>IFERROR(INDEX(TIMESHEET!$A$1:$AI$5000,MATCH(PAYROLL!D804,TIMESHEET!A$1:A$500,0),MATCH("T613",TIMESHEET!$2:$2,0)),0)</f>
        <v/>
      </c>
      <c r="BD804">
        <f>IFERROR(INDEX(TIMESHEET!$A$1:$AI$5000,MATCH(PAYROLL!D804,TIMESHEET!A$1:A$500,0),MATCH("T500",TIMESHEET!$2:$2,0)),0)</f>
        <v/>
      </c>
      <c r="BE804">
        <f>IFERROR(IF(LEFT(INDEX(PIS!O$1:O$500,MATCH(D804,PIS!C$1:C$500)),1)="M",T804/AD804/8*(AW804+AX804*1.5+AY804*2+AZ804*3+BA804*2.1+BB804*2.7+BC804*3.9+BD804*0.3),T804/8*(AW804+AX804*1.5+AY804*2+AZ804*3+BA804*2.1+BB804*2.7+BC804*3.9+BD804*0.3)),0)</f>
        <v/>
      </c>
      <c r="BF804">
        <f>IFERROR(INDEX(ADJ!$A$1:$BZ$1000,MATCH(PAYROLL!$D804,ADJ!A$1:A$500,0),MATCH(PAYROLL!BF$2,ADJ!$2:$2,0)),0)</f>
        <v/>
      </c>
      <c r="BG804">
        <f>IFERROR(INDEX(ADJ!$A$1:$BZ$1000,MATCH(PAYROLL!D804,ADJ!A$1:A$500,0),MATCH(PAYROLL!BG$2,ADJ!$2:$2,0)),0)</f>
        <v/>
      </c>
      <c r="BH804">
        <f>IFERROR(INDEX(ADJ!$A$1:$BZ$1000,MATCH(PAYROLL!D804,ADJ!A$1:A$500,0),MATCH(PAYROLL!BH$2,ADJ!$2:$2,0)),0)</f>
        <v/>
      </c>
      <c r="BI804">
        <f>IFERROR(INDEX(ADJ!$A$1:$BZ$1000,MATCH(PAYROLL!D804,ADJ!A$1:A$500,0),MATCH(PAYROLL!BI$2,ADJ!$2:$2,0)),0)</f>
        <v/>
      </c>
      <c r="BJ804">
        <f>IFERROR(INDEX(ADJ!$A$1:$BZ$1000,MATCH(PAYROLL!D804,ADJ!A$1:A$500,0),MATCH(PAYROLL!BJ$2,ADJ!$2:$2,0)),0)</f>
        <v/>
      </c>
      <c r="BK804">
        <f>SUM(BF804:BJ804)</f>
        <v/>
      </c>
      <c r="BL804">
        <f>IFERROR(INDEX(ADJ!$A$1:$BZ$1000,MATCH(PAYROLL!D804,ADJ!A$1:A$500,0),MATCH(PAYROLL!BL$2,ADJ!$2:$2,0)),0)</f>
        <v/>
      </c>
      <c r="BM804">
        <f>IFERROR(INDEX(ADJ!$A$1:$BZ$1000,MATCH(PAYROLL!D804,ADJ!A$1:A$500,0),MATCH(PAYROLL!BM$2,ADJ!$2:$2,0)),0)</f>
        <v/>
      </c>
      <c r="BN804">
        <f>IFERROR(INDEX(ADJ!$A$1:$BZ$1000,MATCH(PAYROLL!D804,ADJ!A$1:A$500,0),MATCH(PAYROLL!BN$2,ADJ!$2:$2,0)),0)</f>
        <v/>
      </c>
      <c r="BO804">
        <f>IFERROR(INDEX(ADJ!$A$1:$BZ$1000,MATCH(PAYROLL!D804,ADJ!A$1:A$500,0),MATCH(PAYROLL!BO$2,ADJ!$2:$2,0)),0)</f>
        <v/>
      </c>
      <c r="BP804">
        <f>SUM(AM804,AV804,BE804,BK804,BL804:BO804)</f>
        <v/>
      </c>
      <c r="BQ804">
        <f>BO804</f>
        <v/>
      </c>
      <c r="BR804">
        <f>IFERROR(ROUND(IF(LEFT(INDEX(PIS!O$1:O$500,MATCH(D804,PIS!C$1:C$500)),1)="D",T804/8*(BD804*0.3),IF(LEFT(INDEX(PIS!O$1:O$500,MATCH(D804,PIS!C$1:C$500)),1)="H",T804*($BD804*0.3),T804/$AD804/8*($BD804*0.3))),0),0)</f>
        <v/>
      </c>
      <c r="BS804">
        <f>IF(AP804&lt;1,0,MIN(AP804,730000))</f>
        <v/>
      </c>
      <c r="BT804">
        <f>IFERROR(ROUND((BE804-SUM(AW804:BC804)*T804/AD804/8),0)-BR804,0)</f>
        <v/>
      </c>
      <c r="BU804">
        <f>AO804</f>
        <v/>
      </c>
      <c r="BV804">
        <f>SUM(BQ804:BU804)</f>
        <v/>
      </c>
      <c r="BW804">
        <f>BP804-BV804</f>
        <v/>
      </c>
      <c r="BX804">
        <f>IFERROR(IF(RIGHT(INDEX(PIS!O$1:O$500,MATCH(D804,PIS!C$1:C$500)),5)="Gross",MIN(U804+V804,VLOOKUP("R700",TSC!B:C,2,0)*VLOOKUP("R101",TSC!B:C,2,0))*VLOOKUP("R701",TSC!B:C,2,0)%,0),0)</f>
        <v/>
      </c>
      <c r="BY804">
        <f>IFERROR(IF(RIGHT(INDEX(PIS!O$1:O$500,MATCH(D804,PIS!C$1:C$500)),5)="Gross",MIN(U804+V804,VLOOKUP("R700",TSC!B:C,2,0)*VLOOKUP("R101",TSC!B:C,2,0))*VLOOKUP("T704",TSC!B:C,2,0)%,0),0)</f>
        <v/>
      </c>
      <c r="BZ804">
        <f>IFERROR(IF(RIGHT(INDEX(PIS!O$1:O$500,MATCH(D804,PIS!C$1:C$500)),5)="Gross",MIN(U804+V804,VLOOKUP("R700",TSC!B:C,2,0)*VLOOKUP("1",TSC!F:G,2,0))*VLOOKUP("T705",TSC!B:C,2,0)%,0),0)</f>
        <v/>
      </c>
      <c r="CA804">
        <f>IFERROR(INDEX(ADJ!$A$1:$BZ$1000,MATCH(PAYROLL!D804,ADJ!A$1:A$500,0),MATCH(PAYROLL!CA$2,ADJ!$2:$2,0)),0)</f>
        <v/>
      </c>
      <c r="CB804">
        <f>IFERROR(INDEX(ADJ!$A$1:$BZ$1000,MATCH(PAYROLL!D804,ADJ!A$1:A$500,0),MATCH(PAYROLL!CB$2,ADJ!$2:$2,0)),0)</f>
        <v/>
      </c>
      <c r="CC804">
        <f>SUM(BX804:CB804)</f>
        <v/>
      </c>
      <c r="CD804">
        <f>IFERROR(INDEX(PIS!$A$1:$BZ$1000,MATCH(PAYROLL!D804,PIS!C$1:C$500,0),MATCH(PAYROLL!CD$1,PIS!$1:$1,0)),0)</f>
        <v/>
      </c>
      <c r="CE804">
        <f>IFERROR(IF(OR(INDEX(PIS!P$1:P$500,MATCH(D804,PIS!C$1:C$500,0))="LT2",INDEX(PIS!P$1:P$500,MATCH(D804,PIS!C$1:C$500,0))="P10"),0,SUM(CC804,CD804*VLOOKUP("R601",TSC!B:C,2,0),VLOOKUP("R602",TSC!B:C,2,0))),0)</f>
        <v/>
      </c>
      <c r="CF804">
        <f>MAX(BW804-CE804,0)</f>
        <v/>
      </c>
      <c r="CG804">
        <f>IFERROR(IF(OR(RIGHT(INDEX(PIS!P$1:P$500,MATCH(D804,PIS!C$1:C$500)),5)="P10",RIGHT(INDEX(PIS!P$1:P$500,MATCH(D804,PIS!C$1:C$500)),5)="CK"),0,IF(CF804&lt;=5000000,CF804*5%,IF(CF804&lt;=10000000,CF804*10%-250000,IF(CF804&lt;=18000000,CF804*15%-750000,IF(CF804&lt;=32000000,CF804*20%-1650000,IF(CF804&lt;=52000000,CF804*25%-3250000,IF(CF804&lt;=80000000,BH804*30%-5850000,CF804*35%-9850000))))))),0)</f>
        <v/>
      </c>
      <c r="CH804">
        <f>IFERROR(IF(OR(INDEX(PIS!P$1:P$500,MATCH(D804,PIS!C$1:C$500))="LT",INDEX(PIS!P$1:P$500,MATCH(D804,PIS!C$1:C$500))="CK"),0,IF(CF804&lt;2000000,0,CF804*10%)),0)</f>
        <v/>
      </c>
      <c r="CI804">
        <f>IFERROR(INDEX(ADJ!$A$1:$BZ$1000,MATCH(PAYROLL!D804,ADJ!A$1:A$500,0),MATCH(PAYROLL!CI$2,ADJ!$2:$2,0)),0)</f>
        <v/>
      </c>
      <c r="CJ804">
        <f>IFERROR(INDEX(ADJ!$A$1:$BZ$1000,MATCH(PAYROLL!D804,ADJ!A$1:A$500,0),MATCH(PAYROLL!CJ$2,ADJ!$2:$2,0)),0)</f>
        <v/>
      </c>
      <c r="CK804">
        <f>IFERROR(INDEX(ADJ!$A$1:$BZ$1000,MATCH(PAYROLL!D804,ADJ!A$1:A$500,0),MATCH(PAYROLL!CK$2,ADJ!$2:$2,0)),0)</f>
        <v/>
      </c>
      <c r="CL804">
        <f>SUM(CG804:CK804)</f>
        <v/>
      </c>
      <c r="CM804">
        <f>ROUND(SUM(CH804:CK804),0)</f>
        <v/>
      </c>
      <c r="CN804">
        <f>IFERROR(INDEX(CSDA!D$1:D$500,MATCH($CN$2,CSDA!C$1:C$500,0))*INDEX(PIS!V$1:V$500,MATCH(D804,PIS!C$1:C$500))+INDEX(ADJ!$A$1:$BZ$1000,MATCH(PAYROLL!D804,ADJ!A$1:A$500,0),MATCH(PAYROLL!CN$2,ADJ!$2:$2,0)),0)</f>
        <v/>
      </c>
      <c r="CO804">
        <f>IFERROR(INDEX(ADJ!$A$1:$BZ$1000,MATCH(PAYROLL!D804,ADJ!A$1:A$500,0),MATCH(PAYROLL!CO$2,ADJ!$2:$2,0)),0)</f>
        <v/>
      </c>
      <c r="CP804">
        <f>IFERROR(INDEX(ADJ!$A$1:$BZ$1000,MATCH(PAYROLL!D804,ADJ!A$1:A$500,0),MATCH(PAYROLL!CP$2,ADJ!$2:$2,0)),0)</f>
        <v/>
      </c>
      <c r="CQ804">
        <f>BP804-CL804-CI804-CM804-CN804-CO804-CP804-CC804</f>
        <v/>
      </c>
      <c r="CR804">
        <f>IFERROR(IF(RIGHT(INDEX(PIS!O$1:O$500,MATCH(D804,PIS!C$1:C$500,0)),5)="Gross",MIN(U804+V804,VLOOKUP("R700",TSC!B:C,2,0)*VLOOKUP("R101",TSC!B:C,2,0))*(VLOOKUP("T711",TSC!B:C,2,0)+VLOOKUP("T712",TSC!B:C,2,0))%,MIN(T804+V804,VLOOKUP("R700",TSC!B:C,2,0)*VLOOKUP("R101",TSC!B:C,2,0))*(VLOOKUP("T711",TSC!B:C,2,0)+VLOOKUP("T712",TSC!B:C,2,0)+VLOOKUP("R701",TSC!B:C,2,0))%),0)</f>
        <v/>
      </c>
      <c r="CS804">
        <f>IFERROR(IF(RIGHT(INDEX(PIS!O$1:O$500,MATCH(D804,PIS!C$1:C$500,0)),5)="Gross",MIN(U804+V804,VLOOKUP("R700",TSC!B:C,2,0)*VLOOKUP("R101",TSC!B:C,2,0))*(VLOOKUP("T714",TSC!B:C,2,0))%,MIN(T804+V804,VLOOKUP("R700",TSC!B:C,2,0)*VLOOKUP("R101",TSC!B:C,2,0))*(VLOOKUP("T704",TSC!B:C,2,0)+VLOOKUP("T714",TSC!B:C,2,0))%),0)</f>
        <v/>
      </c>
      <c r="CT804">
        <f>IFERROR(IF(RIGHT(INDEX(PIS!O$1:O$500,MATCH(D804,PIS!C$1:C$500,0)),5)="Gross",MIN(U804+V804,VLOOKUP("R700",TSC!B:C,2,0)*VLOOKUP("R101",TSC!B:C,2,0))*VLOOKUP("T705",TSC!B:C,2,0)%,MIN(T804+V804,VLOOKUP("R700",TSC!B:C,2,0)*VLOOKUP("R101",TSC!B:C,2,0))*VLOOKUP("T705",TSC!B:C,2,0)%),0)</f>
        <v/>
      </c>
      <c r="CU804">
        <f>IFERROR(IF(RIGHT(INDEX(PIS!O$1:O$500,MATCH(D804,PIS!C$1:C$500,0)),5)="Gross",MIN(U804+V804,VLOOKUP("R700",TSC!B:C,2,0)*VLOOKUP("R101",TSC!B:C,2,0))*(VLOOKUP("T713",TSC!B:C,2,0))%,MIN(T804+V804,VLOOKUP("R700",TSC!B:C,2,0)*VLOOKUP("R101",TSC!B:C,2,0))*(VLOOKUP("T713",TSC!B:C,2,0))%),0)</f>
        <v/>
      </c>
      <c r="CV804">
        <f>IFERROR(INDEX(ADJ!$A$1:$BZ$1000,MATCH(PAYROLL!D804,ADJ!A$1:A$500,0),MATCH(PAYROLL!CV$2,ADJ!$2:$2,0)),0)</f>
        <v/>
      </c>
      <c r="CW804">
        <f>IFERROR(INDEX(ADJ!$A$1:$BZ$1000,MATCH(PAYROLL!D804,ADJ!A$1:A$500,0),MATCH(PAYROLL!CW$2,ADJ!$2:$2,0)),0)</f>
        <v/>
      </c>
      <c r="CX804">
        <f>SUM(CR804:CW804)</f>
        <v/>
      </c>
      <c r="CY804">
        <f>ROUND(IF(CR804&gt;0,T804+V804*VLOOKUP("R202",TSC!$B$1:$C$500,2,0),0),0)</f>
        <v/>
      </c>
      <c r="CZ804">
        <f>IFERROR(INDEX(CSDA!D$1:D$500,MATCH($CZ$2,CSDA!C$1:C$500,0)),0)</f>
        <v/>
      </c>
      <c r="DA804">
        <f>ROUND(T804*0.7%,0)</f>
        <v/>
      </c>
      <c r="DB804">
        <f>ROUND(T804/12,0)</f>
        <v/>
      </c>
      <c r="DC804">
        <f ref="DC804" t="array">IFERROR(INDEX(CSDA!D$1:D$500,MATCH("Trích giữ"&amp;PAYROLL!DC$2,CSDA!A$1:A$500&amp;CSDA!C$1:C$500,0)),0)</f>
        <v/>
      </c>
      <c r="DD804">
        <f ref="DD804" t="array">IFERROR(INDEX(CSDA!D$1:D$500,MATCH("Trích giữ"&amp;PAYROLL!DD$2,CSDA!A$1:A$500&amp;CSDA!C$1:C$500,0)),0)</f>
        <v/>
      </c>
      <c r="DE804">
        <f ref="DE804" t="array">IFERROR(INDEX(CSDA!D$1:D$500,MATCH("Trích giữ"&amp;PAYROLL!DE$2,CSDA!A$1:A$500&amp;CSDA!C$1:C$500,0)),0)</f>
        <v/>
      </c>
      <c r="DF804">
        <f>IFERROR(INDEX(CSDA!D$1:D$500,MATCH(PAYROLL!DF$2,CSDA!C$1:C$500,0)),0)</f>
        <v/>
      </c>
      <c r="DG804">
        <f ref="DG804" t="array">IFERROR(INDEX(CSDA!D$1:D$500,MATCH("Trích giữ"&amp;PAYROLL!DG$2,CSDA!A$1:A$500&amp;CSDA!C$1:C$500,0)),0)</f>
        <v/>
      </c>
      <c r="DH804">
        <f>ROUND(T804/26,0)</f>
        <v/>
      </c>
      <c r="DI804">
        <f ref="DI804" t="array">IFERROR(INDEX(CSDA!D$1:D$500,MATCH("Trích giữ"&amp;PAYROLL!DI$2,CSDA!A$1:A$500&amp;CSDA!C$1:C$500,0)),0)</f>
        <v/>
      </c>
      <c r="DJ804">
        <f>IF(U804=0,T804*21.5%-BL804,0)</f>
        <v/>
      </c>
      <c r="DK804">
        <f ref="DK804" t="array">IFERROR(INDEX(CSDA!D$1:D$500,MATCH("Trích giữ"&amp;PAYROLL!DK$2,CSDA!A$1:A$500&amp;CSDA!C$1:C$500,0)),0)</f>
        <v/>
      </c>
      <c r="DL804">
        <f>IFERROR(INDEX(CSDA!D$1:D$500,MATCH(PAYROLL!DL$2,CSDA!C$1:C$500,0))/12,0)</f>
        <v/>
      </c>
      <c r="DM804">
        <f>SUM(DB804:DL804)</f>
        <v/>
      </c>
      <c r="DN804">
        <f>IFERROR(INDEX(ADJ!$A$1:$BZ$1000,MATCH(PAYROLL!D804,ADJ!A$1:A$500,0),MATCH(PAYROLL!DN$2,ADJ!$2:$2,0)),0)</f>
        <v/>
      </c>
      <c r="DO804">
        <f>IFERROR(SUM(BP804,DM804:DN804,CX804:DA804)-DT804,0)</f>
        <v/>
      </c>
      <c r="DP804">
        <f ref="DP804" t="array">SUM(BW804*IFERROR(INDEX(CSDA!D$1:D$500,MATCH(BW$2,CSDA!C$1:C$500,0)),0)%,CX804*IFERROR(INDEX(CSDA!D$1:D$500,MATCH(CX$2,CSDA!C$1:C$500,0)),0)%,DA804*IFERROR(INDEX(CSDA!D$1:D$500,MATCH(DA$2,CSDA!C$1:C$500,0)),0)%,DB804*IFERROR(INDEX(CSDA!D$1:D$500,MATCH(DB$2,CSDA!C$1:C$500,0)),0)%,DF804*IFERROR(INDEX(CSDA!D$1:D$500,MATCH("Phí dịch vụ"&amp;PAYROLL!DF$2,CSDA!A$1:A$500&amp;CSDA!C$1:C$500,0)),0)%,DC804*IFERROR(INDEX(CSDA!D$1:D$500,MATCH("Phí dịch vụ"&amp;PAYROLL!DC$2,CSDA!A$1:A$500&amp;CSDA!C$1:C$500,0)),0)%,DH804*IFERROR(INDEX(CSDA!D$1:D$500,MATCH("Phí dịch vụ"&amp;PAYROLL!DH$2,CSDA!A$1:A$500&amp;CSDA!C$1:C$500,0)),0)%,DJ804*IFERROR(INDEX(CSDA!D$1:D$500,MATCH("Phí dịch vụ"&amp;PAYROLL!DJ$2,CSDA!A$1:A$500&amp;CSDA!C$1:C$500,0)),0)%,BN804*IFERROR(INDEX(CSDA!D$1:D$500,MATCH(BN$2,CSDA!C$1:C$500,0)),0)%)-BN804*7%</f>
        <v/>
      </c>
      <c r="DQ804">
        <f>IFERROR(INDEX(ADJ!$A$1:$BZ$1000,MATCH(PAYROLL!D804,ADJ!A$1:A$500,0),MATCH(PAYROLL!DQ$2,ADJ!$2:$2,0)),0)</f>
        <v/>
      </c>
      <c r="DR804">
        <f>IFERROR(INDEX(ADJ!$A$1:$BZ$1000,MATCH(PAYROLL!D804,ADJ!A$1:A$500,0),MATCH(PAYROLL!DR$2,ADJ!$2:$2,0)),0)</f>
        <v/>
      </c>
      <c r="DS804">
        <f>SUM(DP804:DR804)</f>
        <v/>
      </c>
      <c r="DT804">
        <f>EK804</f>
        <v/>
      </c>
      <c r="DU804">
        <f>SUM(DO804:DR804)</f>
        <v/>
      </c>
      <c r="DV804">
        <f>ROUND(DU804*0.1,0)</f>
        <v/>
      </c>
      <c r="DW804">
        <f>DU804+DV804</f>
        <v/>
      </c>
      <c r="DZ804">
        <f>IFERROR(INDEX(ADJ!$A$1:$BZ$1000,MATCH(PAYROLL!$D804,ADJ!A$1:A$500,0),MATCH(PAYROLL!DZ$2,ADJ!$2:$2,0)),0)</f>
        <v/>
      </c>
      <c r="EA804">
        <f>IFERROR(INDEX(ADJ!$A$1:$BZ$1000,MATCH(PAYROLL!$D804,ADJ!A$1:A$500,0),MATCH(PAYROLL!EA$2,ADJ!$2:$2,0)),0)</f>
        <v/>
      </c>
      <c r="EB804">
        <f>IFERROR(INDEX(ADJ!$A$1:$BZ$1000,MATCH(PAYROLL!$D804,ADJ!A$1:A$500,0),MATCH(PAYROLL!EB$2,ADJ!$2:$2,0)),0)</f>
        <v/>
      </c>
      <c r="EC804">
        <f>IFERROR(INDEX(ADJ!$A$1:$BZ$1000,MATCH(PAYROLL!$D804,ADJ!A$1:A$500,0),MATCH(PAYROLL!EC$2,ADJ!$2:$2,0)),0)</f>
        <v/>
      </c>
      <c r="ED804">
        <f>IFERROR(INDEX(ADJ!$A$1:$BZ$1000,MATCH(PAYROLL!$D804,ADJ!A$1:A$500,0),MATCH(PAYROLL!ED$2,ADJ!$2:$2,0)),0)</f>
        <v/>
      </c>
      <c r="EE804">
        <f>IFERROR(INDEX(ADJ!$A$1:$BZ$1000,MATCH(PAYROLL!$D804,ADJ!A$1:A$500,0),MATCH(PAYROLL!EE$2,ADJ!$2:$2,0)),0)</f>
        <v/>
      </c>
      <c r="EF804">
        <f>IFERROR(INDEX(ADJ!$A$1:$BZ$1000,MATCH(PAYROLL!$D804,ADJ!A$1:A$500,0),MATCH(PAYROLL!EF$2,ADJ!$2:$2,0)),0)</f>
        <v/>
      </c>
      <c r="EG804">
        <f>IFERROR(INDEX(ADJ!$A$1:$BZ$1000,MATCH(PAYROLL!$D804,ADJ!A$1:A$500,0),MATCH(PAYROLL!EG$2,ADJ!$2:$2,0)),0)</f>
        <v/>
      </c>
      <c r="EH804">
        <f>IFERROR(INDEX(ADJ!$A$1:$BZ$1000,MATCH(PAYROLL!$D804,ADJ!A$1:A$500,0),MATCH(PAYROLL!EH$2,ADJ!$2:$2,0)),0)</f>
        <v/>
      </c>
      <c r="EI804">
        <f>IFERROR(INDEX(ADJ!$A$1:$BZ$1000,MATCH(PAYROLL!D804,ADJ!A$1:A$500,0),MATCH(PAYROLL!EI$2,ADJ!$2:$2,0)),0)</f>
        <v/>
      </c>
      <c r="EJ804">
        <f>IFERROR(INDEX(ADJ!$A$1:$BZ$1000,MATCH(PAYROLL!$D804,ADJ!A$1:A$500,0),MATCH(PAYROLL!EJ$2,ADJ!$2:$2,0)),0)</f>
        <v/>
      </c>
      <c r="EK804">
        <f>SUM(DZ804:EJ804)</f>
        <v/>
      </c>
    </row>
    <row r="805">
      <c r="A805" t="n">
        <v>803</v>
      </c>
      <c r="B805" t="inlineStr">
        <is>
          <t>Mạc Tuấn Phương</t>
        </is>
      </c>
      <c r="D805" t="inlineStr">
        <is>
          <t>154158-01</t>
        </is>
      </c>
      <c r="S805">
        <f>IFERROR(INDEX(PIS!$A$1:$BZ$1000,MATCH($D805,PIS!C$1:C$500,0),MATCH("Lương CB tháng trước",PIS!$1:$1,0)),0)</f>
        <v/>
      </c>
      <c r="T805">
        <f>IFERROR(INDEX(PIS!$A$1:$BZ$1000,MATCH($D805,PIS!C$1:C$500,0),MATCH("Lương CB hiện tại",PIS!$1:$1,0)),0)</f>
        <v/>
      </c>
      <c r="U805">
        <f>IFERROR(INDEX(PIS!$A$1:$BZ$1000,MATCH($D805,PIS!C$1:C$500,0),MATCH("Lương đóng BHBB",PIS!$1:$1,0)),0)</f>
        <v/>
      </c>
      <c r="V805">
        <f>IFERROR(INDEX(PIS!$A$1:$BZ$1000,MATCH($D805,PIS!C$1:C$500,0),MATCH(V$2,PIS!$2:$2,0)),0)</f>
        <v/>
      </c>
      <c r="W805">
        <f>IFERROR(INDEX(PIS!$A$1:$BZ$1000,MATCH($D805,PIS!C$1:C$500,0),MATCH(W$2,PIS!$2:$2,0)),0)</f>
        <v/>
      </c>
      <c r="X805">
        <f>IFERROR(INDEX(PIS!$A$1:$BZ$1000,MATCH($D805,PIS!C$1:C$500,0),MATCH(X$2,PIS!$2:$2,0)),0)</f>
        <v/>
      </c>
      <c r="Y805">
        <f>IFERROR(INDEX(PIS!$A$1:$BZ$1000,MATCH($D805,PIS!C$1:C$500,0),MATCH(Y$2,PIS!$2:$2,0)),0)</f>
        <v/>
      </c>
      <c r="Z805">
        <f>IFERROR(INDEX(PIS!$A$1:$BZ$1000,MATCH($D805,PIS!C$1:C$500,0),MATCH(Z$2,PIS!$2:$2,0)),0)</f>
        <v/>
      </c>
      <c r="AA805">
        <f>IFERROR(INDEX(PIS!$A$1:$BZ$1000,MATCH($D805,PIS!C$1:C$500,0),MATCH(AA$2,PIS!$2:$2,0)),0)</f>
        <v/>
      </c>
      <c r="AB805">
        <f>IFERROR(INDEX(PIS!$A$1:$BZ$1000,MATCH($D805,PIS!C$1:C$500,0),MATCH(AB$2,PIS!$2:$2,0)),0)</f>
        <v/>
      </c>
      <c r="AC805">
        <f>SUM(V805:AB805)</f>
        <v/>
      </c>
      <c r="AD805">
        <f>IFERROR(INDEX(TIMESHEET!$A$1:$AI$5000,MATCH($D805,TIMESHEET!A$1:A$500,0),MATCH("T100",TIMESHEET!$2:$2,0))-2,0)</f>
        <v/>
      </c>
      <c r="AE805">
        <f>IFERROR(INDEX(TIMESHEET!$A$1:$AI$5000,MATCH($D805,TIMESHEET!A$1:A$500,0),MATCH("T202",TIMESHEET!$2:$2,0)),0)</f>
        <v/>
      </c>
      <c r="AF805">
        <f>IFERROR(INDEX(TIMESHEET!$A$1:$AI$5000,MATCH($D805,TIMESHEET!A$1:A$500,0),MATCH("T302",TIMESHEET!$2:$2,0)),0)</f>
        <v/>
      </c>
      <c r="AG805">
        <f>IFERROR(INDEX(TIMESHEET!$A$1:$AI$5000,MATCH($D805,TIMESHEET!A$1:A$500,0),MATCH("T406",TIMESHEET!$2:$2,0)),0)</f>
        <v/>
      </c>
      <c r="AH805">
        <f>AE805+AG805</f>
        <v/>
      </c>
      <c r="AI805">
        <f>IFERROR(INDEX(TIMESHEET!$A$1:$AI$5000,MATCH($D805,TIMESHEET!A$1:A$500,0),MATCH("T701",TIMESHEET!$2:$2,0)),0)</f>
        <v/>
      </c>
      <c r="AJ805">
        <f>IFERROR(INDEX(TIMESHEET!$A$1:$AI$5000,MATCH($D805,TIMESHEET!B$1:B$500,0),MATCH("T320",TIMESHEET!$2:$2,0)),0)</f>
        <v/>
      </c>
      <c r="AK805">
        <f>IFERROR(IF(LEFT(INDEX(PIS!O$1:O$500,MATCH(D805,PIS!C$1:C$500)),1)="M",T805/AD805*SUM(AE805:AG805),T805*AD805),0)</f>
        <v/>
      </c>
      <c r="AL805">
        <f>IFERROR(INDEX(ADJ!$A$1:$BZ$1000,MATCH(PAYROLL!D805,ADJ!A$1:A$500,0),MATCH(PAYROLL!AL$2,ADJ!$2:$2,0)),0)</f>
        <v/>
      </c>
      <c r="AM805">
        <f>SUM(AK805:AL805)</f>
        <v/>
      </c>
      <c r="AN805">
        <f>IFERROR(ROUND(V805/$AD805*$AH805,0),0)</f>
        <v/>
      </c>
      <c r="AO805">
        <f>IFERROR(ROUND(W805/$AD805*$AH805,0),0)</f>
        <v/>
      </c>
      <c r="AP805">
        <f>IFERROR(ROUND(X805/$AD805*$AE805,0),0)</f>
        <v/>
      </c>
      <c r="AQ805">
        <f>IFERROR(ROUND(Y805/$AD805*$AH805,0),0)</f>
        <v/>
      </c>
      <c r="AR805">
        <f>IFERROR(ROUND(Z805/$AD805*$AH805,0),0)</f>
        <v/>
      </c>
      <c r="AS805">
        <f>IFERROR(ROUND(AA805/$AD805*$AH805,0),0)</f>
        <v/>
      </c>
      <c r="AT805">
        <f>IFERROR(IF((AE805+AF805+AG805)&gt;13,AB805,ROUND(AB805/AD805*AH805,0)),0)</f>
        <v/>
      </c>
      <c r="AU805">
        <f>IFERROR(INDEX(ADJ!$A$1:$BZ$1000,MATCH(PAYROLL!D805,ADJ!A$1:A$500,0),MATCH(PAYROLL!AU$2,ADJ!$2:$2,0)),0)</f>
        <v/>
      </c>
      <c r="AV805">
        <f>ROUND(SUM(AN805:AU805),0)</f>
        <v/>
      </c>
      <c r="AW805">
        <f>IFERROR(INDEX(TIMESHEET!$A$1:$AI$5000,MATCH(PAYROLL!D805,TIMESHEET!A$1:A$500,0),MATCH("T620",TIMESHEET!$2:$2,0)),0)</f>
        <v/>
      </c>
      <c r="AX805">
        <f>IFERROR(INDEX(TIMESHEET!$A$1:$AI$5000,MATCH(PAYROLL!D805,TIMESHEET!A$1:A$500,0),MATCH("T601",TIMESHEET!$2:$2,0)),0)</f>
        <v/>
      </c>
      <c r="AY805">
        <f>IFERROR(INDEX(TIMESHEET!$A$1:$AI$5000,MATCH(PAYROLL!D805,TIMESHEET!A$1:A$500,0),MATCH("T602",TIMESHEET!$2:$2,0)),0)</f>
        <v/>
      </c>
      <c r="AZ805">
        <f>IFERROR(INDEX(TIMESHEET!$A$1:$AI$5000,MATCH(PAYROLL!D805,TIMESHEET!A$1:A$500,0),MATCH("T603",TIMESHEET!$2:$2,0)),0)</f>
        <v/>
      </c>
      <c r="BA805">
        <f>IFERROR(INDEX(TIMESHEET!$A$1:$AI$5000,MATCH(PAYROLL!D805,TIMESHEET!A$1:A$500,0),MATCH("T611",TIMESHEET!$2:$2,0)),0)</f>
        <v/>
      </c>
      <c r="BB805">
        <f>IFERROR(INDEX(TIMESHEET!$A$1:$AI$5000,MATCH(PAYROLL!D805,TIMESHEET!A$1:A$500,0),MATCH("T612",TIMESHEET!$2:$2,0)),0)</f>
        <v/>
      </c>
      <c r="BC805">
        <f>IFERROR(INDEX(TIMESHEET!$A$1:$AI$5000,MATCH(PAYROLL!D805,TIMESHEET!A$1:A$500,0),MATCH("T613",TIMESHEET!$2:$2,0)),0)</f>
        <v/>
      </c>
      <c r="BD805">
        <f>IFERROR(INDEX(TIMESHEET!$A$1:$AI$5000,MATCH(PAYROLL!D805,TIMESHEET!A$1:A$500,0),MATCH("T500",TIMESHEET!$2:$2,0)),0)</f>
        <v/>
      </c>
      <c r="BE805">
        <f>IFERROR(IF(LEFT(INDEX(PIS!O$1:O$500,MATCH(D805,PIS!C$1:C$500)),1)="M",T805/AD805/8*(AW805+AX805*1.5+AY805*2+AZ805*3+BA805*2.1+BB805*2.7+BC805*3.9+BD805*0.3),T805/8*(AW805+AX805*1.5+AY805*2+AZ805*3+BA805*2.1+BB805*2.7+BC805*3.9+BD805*0.3)),0)</f>
        <v/>
      </c>
      <c r="BF805">
        <f>IFERROR(INDEX(ADJ!$A$1:$BZ$1000,MATCH(PAYROLL!$D805,ADJ!A$1:A$500,0),MATCH(PAYROLL!BF$2,ADJ!$2:$2,0)),0)</f>
        <v/>
      </c>
      <c r="BG805">
        <f>IFERROR(INDEX(ADJ!$A$1:$BZ$1000,MATCH(PAYROLL!D805,ADJ!A$1:A$500,0),MATCH(PAYROLL!BG$2,ADJ!$2:$2,0)),0)</f>
        <v/>
      </c>
      <c r="BH805">
        <f>IFERROR(INDEX(ADJ!$A$1:$BZ$1000,MATCH(PAYROLL!D805,ADJ!A$1:A$500,0),MATCH(PAYROLL!BH$2,ADJ!$2:$2,0)),0)</f>
        <v/>
      </c>
      <c r="BI805">
        <f>IFERROR(INDEX(ADJ!$A$1:$BZ$1000,MATCH(PAYROLL!D805,ADJ!A$1:A$500,0),MATCH(PAYROLL!BI$2,ADJ!$2:$2,0)),0)</f>
        <v/>
      </c>
      <c r="BJ805">
        <f>IFERROR(INDEX(ADJ!$A$1:$BZ$1000,MATCH(PAYROLL!D805,ADJ!A$1:A$500,0),MATCH(PAYROLL!BJ$2,ADJ!$2:$2,0)),0)</f>
        <v/>
      </c>
      <c r="BK805">
        <f>SUM(BF805:BJ805)</f>
        <v/>
      </c>
      <c r="BL805">
        <f>IFERROR(INDEX(ADJ!$A$1:$BZ$1000,MATCH(PAYROLL!D805,ADJ!A$1:A$500,0),MATCH(PAYROLL!BL$2,ADJ!$2:$2,0)),0)</f>
        <v/>
      </c>
      <c r="BM805">
        <f>IFERROR(INDEX(ADJ!$A$1:$BZ$1000,MATCH(PAYROLL!D805,ADJ!A$1:A$500,0),MATCH(PAYROLL!BM$2,ADJ!$2:$2,0)),0)</f>
        <v/>
      </c>
      <c r="BN805">
        <f>IFERROR(INDEX(ADJ!$A$1:$BZ$1000,MATCH(PAYROLL!D805,ADJ!A$1:A$500,0),MATCH(PAYROLL!BN$2,ADJ!$2:$2,0)),0)</f>
        <v/>
      </c>
      <c r="BO805">
        <f>IFERROR(INDEX(ADJ!$A$1:$BZ$1000,MATCH(PAYROLL!D805,ADJ!A$1:A$500,0),MATCH(PAYROLL!BO$2,ADJ!$2:$2,0)),0)</f>
        <v/>
      </c>
      <c r="BP805">
        <f>SUM(AM805,AV805,BE805,BK805,BL805:BO805)</f>
        <v/>
      </c>
      <c r="BQ805">
        <f>BO805</f>
        <v/>
      </c>
      <c r="BR805">
        <f>IFERROR(ROUND(IF(LEFT(INDEX(PIS!O$1:O$500,MATCH(D805,PIS!C$1:C$500)),1)="D",T805/8*(BD805*0.3),IF(LEFT(INDEX(PIS!O$1:O$500,MATCH(D805,PIS!C$1:C$500)),1)="H",T805*($BD805*0.3),T805/$AD805/8*($BD805*0.3))),0),0)</f>
        <v/>
      </c>
      <c r="BS805">
        <f>IF(AP805&lt;1,0,MIN(AP805,730000))</f>
        <v/>
      </c>
      <c r="BT805">
        <f>IFERROR(ROUND((BE805-SUM(AW805:BC805)*T805/AD805/8),0)-BR805,0)</f>
        <v/>
      </c>
      <c r="BU805">
        <f>AO805</f>
        <v/>
      </c>
      <c r="BV805">
        <f>SUM(BQ805:BU805)</f>
        <v/>
      </c>
      <c r="BW805">
        <f>BP805-BV805</f>
        <v/>
      </c>
      <c r="BX805">
        <f>IFERROR(IF(RIGHT(INDEX(PIS!O$1:O$500,MATCH(D805,PIS!C$1:C$500)),5)="Gross",MIN(U805+V805,VLOOKUP("R700",TSC!B:C,2,0)*VLOOKUP("R101",TSC!B:C,2,0))*VLOOKUP("R701",TSC!B:C,2,0)%,0),0)</f>
        <v/>
      </c>
      <c r="BY805">
        <f>IFERROR(IF(RIGHT(INDEX(PIS!O$1:O$500,MATCH(D805,PIS!C$1:C$500)),5)="Gross",MIN(U805+V805,VLOOKUP("R700",TSC!B:C,2,0)*VLOOKUP("R101",TSC!B:C,2,0))*VLOOKUP("T704",TSC!B:C,2,0)%,0),0)</f>
        <v/>
      </c>
      <c r="BZ805">
        <f>IFERROR(IF(RIGHT(INDEX(PIS!O$1:O$500,MATCH(D805,PIS!C$1:C$500)),5)="Gross",MIN(U805+V805,VLOOKUP("R700",TSC!B:C,2,0)*VLOOKUP("1",TSC!F:G,2,0))*VLOOKUP("T705",TSC!B:C,2,0)%,0),0)</f>
        <v/>
      </c>
      <c r="CA805">
        <f>IFERROR(INDEX(ADJ!$A$1:$BZ$1000,MATCH(PAYROLL!D805,ADJ!A$1:A$500,0),MATCH(PAYROLL!CA$2,ADJ!$2:$2,0)),0)</f>
        <v/>
      </c>
      <c r="CB805">
        <f>IFERROR(INDEX(ADJ!$A$1:$BZ$1000,MATCH(PAYROLL!D805,ADJ!A$1:A$500,0),MATCH(PAYROLL!CB$2,ADJ!$2:$2,0)),0)</f>
        <v/>
      </c>
      <c r="CC805">
        <f>SUM(BX805:CB805)</f>
        <v/>
      </c>
      <c r="CD805">
        <f>IFERROR(INDEX(PIS!$A$1:$BZ$1000,MATCH(PAYROLL!D805,PIS!C$1:C$500,0),MATCH(PAYROLL!CD$1,PIS!$1:$1,0)),0)</f>
        <v/>
      </c>
      <c r="CE805">
        <f>IFERROR(IF(OR(INDEX(PIS!P$1:P$500,MATCH(D805,PIS!C$1:C$500,0))="LT2",INDEX(PIS!P$1:P$500,MATCH(D805,PIS!C$1:C$500,0))="P10"),0,SUM(CC805,CD805*VLOOKUP("R601",TSC!B:C,2,0),VLOOKUP("R602",TSC!B:C,2,0))),0)</f>
        <v/>
      </c>
      <c r="CF805">
        <f>MAX(BW805-CE805,0)</f>
        <v/>
      </c>
      <c r="CG805">
        <f>IFERROR(IF(OR(RIGHT(INDEX(PIS!P$1:P$500,MATCH(D805,PIS!C$1:C$500)),5)="P10",RIGHT(INDEX(PIS!P$1:P$500,MATCH(D805,PIS!C$1:C$500)),5)="CK"),0,IF(CF805&lt;=5000000,CF805*5%,IF(CF805&lt;=10000000,CF805*10%-250000,IF(CF805&lt;=18000000,CF805*15%-750000,IF(CF805&lt;=32000000,CF805*20%-1650000,IF(CF805&lt;=52000000,CF805*25%-3250000,IF(CF805&lt;=80000000,BH805*30%-5850000,CF805*35%-9850000))))))),0)</f>
        <v/>
      </c>
      <c r="CH805">
        <f>IFERROR(IF(OR(INDEX(PIS!P$1:P$500,MATCH(D805,PIS!C$1:C$500))="LT",INDEX(PIS!P$1:P$500,MATCH(D805,PIS!C$1:C$500))="CK"),0,IF(CF805&lt;2000000,0,CF805*10%)),0)</f>
        <v/>
      </c>
      <c r="CI805">
        <f>IFERROR(INDEX(ADJ!$A$1:$BZ$1000,MATCH(PAYROLL!D805,ADJ!A$1:A$500,0),MATCH(PAYROLL!CI$2,ADJ!$2:$2,0)),0)</f>
        <v/>
      </c>
      <c r="CJ805">
        <f>IFERROR(INDEX(ADJ!$A$1:$BZ$1000,MATCH(PAYROLL!D805,ADJ!A$1:A$500,0),MATCH(PAYROLL!CJ$2,ADJ!$2:$2,0)),0)</f>
        <v/>
      </c>
      <c r="CK805">
        <f>IFERROR(INDEX(ADJ!$A$1:$BZ$1000,MATCH(PAYROLL!D805,ADJ!A$1:A$500,0),MATCH(PAYROLL!CK$2,ADJ!$2:$2,0)),0)</f>
        <v/>
      </c>
      <c r="CL805">
        <f>SUM(CG805:CK805)</f>
        <v/>
      </c>
      <c r="CM805">
        <f>ROUND(SUM(CH805:CK805),0)</f>
        <v/>
      </c>
      <c r="CN805">
        <f>IFERROR(INDEX(CSDA!D$1:D$500,MATCH($CN$2,CSDA!C$1:C$500,0))*INDEX(PIS!V$1:V$500,MATCH(D805,PIS!C$1:C$500))+INDEX(ADJ!$A$1:$BZ$1000,MATCH(PAYROLL!D805,ADJ!A$1:A$500,0),MATCH(PAYROLL!CN$2,ADJ!$2:$2,0)),0)</f>
        <v/>
      </c>
      <c r="CO805">
        <f>IFERROR(INDEX(ADJ!$A$1:$BZ$1000,MATCH(PAYROLL!D805,ADJ!A$1:A$500,0),MATCH(PAYROLL!CO$2,ADJ!$2:$2,0)),0)</f>
        <v/>
      </c>
      <c r="CP805">
        <f>IFERROR(INDEX(ADJ!$A$1:$BZ$1000,MATCH(PAYROLL!D805,ADJ!A$1:A$500,0),MATCH(PAYROLL!CP$2,ADJ!$2:$2,0)),0)</f>
        <v/>
      </c>
      <c r="CQ805">
        <f>BP805-CL805-CI805-CM805-CN805-CO805-CP805-CC805</f>
        <v/>
      </c>
      <c r="CR805">
        <f>IFERROR(IF(RIGHT(INDEX(PIS!O$1:O$500,MATCH(D805,PIS!C$1:C$500,0)),5)="Gross",MIN(U805+V805,VLOOKUP("R700",TSC!B:C,2,0)*VLOOKUP("R101",TSC!B:C,2,0))*(VLOOKUP("T711",TSC!B:C,2,0)+VLOOKUP("T712",TSC!B:C,2,0))%,MIN(T805+V805,VLOOKUP("R700",TSC!B:C,2,0)*VLOOKUP("R101",TSC!B:C,2,0))*(VLOOKUP("T711",TSC!B:C,2,0)+VLOOKUP("T712",TSC!B:C,2,0)+VLOOKUP("R701",TSC!B:C,2,0))%),0)</f>
        <v/>
      </c>
      <c r="CS805">
        <f>IFERROR(IF(RIGHT(INDEX(PIS!O$1:O$500,MATCH(D805,PIS!C$1:C$500,0)),5)="Gross",MIN(U805+V805,VLOOKUP("R700",TSC!B:C,2,0)*VLOOKUP("R101",TSC!B:C,2,0))*(VLOOKUP("T714",TSC!B:C,2,0))%,MIN(T805+V805,VLOOKUP("R700",TSC!B:C,2,0)*VLOOKUP("R101",TSC!B:C,2,0))*(VLOOKUP("T704",TSC!B:C,2,0)+VLOOKUP("T714",TSC!B:C,2,0))%),0)</f>
        <v/>
      </c>
      <c r="CT805">
        <f>IFERROR(IF(RIGHT(INDEX(PIS!O$1:O$500,MATCH(D805,PIS!C$1:C$500,0)),5)="Gross",MIN(U805+V805,VLOOKUP("R700",TSC!B:C,2,0)*VLOOKUP("R101",TSC!B:C,2,0))*VLOOKUP("T705",TSC!B:C,2,0)%,MIN(T805+V805,VLOOKUP("R700",TSC!B:C,2,0)*VLOOKUP("R101",TSC!B:C,2,0))*VLOOKUP("T705",TSC!B:C,2,0)%),0)</f>
        <v/>
      </c>
      <c r="CU805">
        <f>IFERROR(IF(RIGHT(INDEX(PIS!O$1:O$500,MATCH(D805,PIS!C$1:C$500,0)),5)="Gross",MIN(U805+V805,VLOOKUP("R700",TSC!B:C,2,0)*VLOOKUP("R101",TSC!B:C,2,0))*(VLOOKUP("T713",TSC!B:C,2,0))%,MIN(T805+V805,VLOOKUP("R700",TSC!B:C,2,0)*VLOOKUP("R101",TSC!B:C,2,0))*(VLOOKUP("T713",TSC!B:C,2,0))%),0)</f>
        <v/>
      </c>
      <c r="CV805">
        <f>IFERROR(INDEX(ADJ!$A$1:$BZ$1000,MATCH(PAYROLL!D805,ADJ!A$1:A$500,0),MATCH(PAYROLL!CV$2,ADJ!$2:$2,0)),0)</f>
        <v/>
      </c>
      <c r="CW805">
        <f>IFERROR(INDEX(ADJ!$A$1:$BZ$1000,MATCH(PAYROLL!D805,ADJ!A$1:A$500,0),MATCH(PAYROLL!CW$2,ADJ!$2:$2,0)),0)</f>
        <v/>
      </c>
      <c r="CX805">
        <f>SUM(CR805:CW805)</f>
        <v/>
      </c>
      <c r="CY805">
        <f>ROUND(IF(CR805&gt;0,T805+V805*VLOOKUP("R202",TSC!$B$1:$C$500,2,0),0),0)</f>
        <v/>
      </c>
      <c r="CZ805">
        <f>IFERROR(INDEX(CSDA!D$1:D$500,MATCH($CZ$2,CSDA!C$1:C$500,0)),0)</f>
        <v/>
      </c>
      <c r="DA805">
        <f>ROUND(T805*0.7%,0)</f>
        <v/>
      </c>
      <c r="DB805">
        <f>ROUND(T805/12,0)</f>
        <v/>
      </c>
      <c r="DC805">
        <f ref="DC805" t="array">IFERROR(INDEX(CSDA!D$1:D$500,MATCH("Trích giữ"&amp;PAYROLL!DC$2,CSDA!A$1:A$500&amp;CSDA!C$1:C$500,0)),0)</f>
        <v/>
      </c>
      <c r="DD805">
        <f ref="DD805" t="array">IFERROR(INDEX(CSDA!D$1:D$500,MATCH("Trích giữ"&amp;PAYROLL!DD$2,CSDA!A$1:A$500&amp;CSDA!C$1:C$500,0)),0)</f>
        <v/>
      </c>
      <c r="DE805">
        <f ref="DE805" t="array">IFERROR(INDEX(CSDA!D$1:D$500,MATCH("Trích giữ"&amp;PAYROLL!DE$2,CSDA!A$1:A$500&amp;CSDA!C$1:C$500,0)),0)</f>
        <v/>
      </c>
      <c r="DF805">
        <f>IFERROR(INDEX(CSDA!D$1:D$500,MATCH(PAYROLL!DF$2,CSDA!C$1:C$500,0)),0)</f>
        <v/>
      </c>
      <c r="DG805">
        <f ref="DG805" t="array">IFERROR(INDEX(CSDA!D$1:D$500,MATCH("Trích giữ"&amp;PAYROLL!DG$2,CSDA!A$1:A$500&amp;CSDA!C$1:C$500,0)),0)</f>
        <v/>
      </c>
      <c r="DH805">
        <f>ROUND(T805/26,0)</f>
        <v/>
      </c>
      <c r="DI805">
        <f ref="DI805" t="array">IFERROR(INDEX(CSDA!D$1:D$500,MATCH("Trích giữ"&amp;PAYROLL!DI$2,CSDA!A$1:A$500&amp;CSDA!C$1:C$500,0)),0)</f>
        <v/>
      </c>
      <c r="DJ805">
        <f>IF(U805=0,T805*21.5%-BL805,0)</f>
        <v/>
      </c>
      <c r="DK805">
        <f ref="DK805" t="array">IFERROR(INDEX(CSDA!D$1:D$500,MATCH("Trích giữ"&amp;PAYROLL!DK$2,CSDA!A$1:A$500&amp;CSDA!C$1:C$500,0)),0)</f>
        <v/>
      </c>
      <c r="DL805">
        <f>IFERROR(INDEX(CSDA!D$1:D$500,MATCH(PAYROLL!DL$2,CSDA!C$1:C$500,0))/12,0)</f>
        <v/>
      </c>
      <c r="DM805">
        <f>SUM(DB805:DL805)</f>
        <v/>
      </c>
      <c r="DN805">
        <f>IFERROR(INDEX(ADJ!$A$1:$BZ$1000,MATCH(PAYROLL!D805,ADJ!A$1:A$500,0),MATCH(PAYROLL!DN$2,ADJ!$2:$2,0)),0)</f>
        <v/>
      </c>
      <c r="DO805">
        <f>IFERROR(SUM(BP805,DM805:DN805,CX805:DA805)-DT805,0)</f>
        <v/>
      </c>
      <c r="DP805">
        <f ref="DP805" t="array">SUM(BW805*IFERROR(INDEX(CSDA!D$1:D$500,MATCH(BW$2,CSDA!C$1:C$500,0)),0)%,CX805*IFERROR(INDEX(CSDA!D$1:D$500,MATCH(CX$2,CSDA!C$1:C$500,0)),0)%,DA805*IFERROR(INDEX(CSDA!D$1:D$500,MATCH(DA$2,CSDA!C$1:C$500,0)),0)%,DB805*IFERROR(INDEX(CSDA!D$1:D$500,MATCH(DB$2,CSDA!C$1:C$500,0)),0)%,DF805*IFERROR(INDEX(CSDA!D$1:D$500,MATCH("Phí dịch vụ"&amp;PAYROLL!DF$2,CSDA!A$1:A$500&amp;CSDA!C$1:C$500,0)),0)%,DC805*IFERROR(INDEX(CSDA!D$1:D$500,MATCH("Phí dịch vụ"&amp;PAYROLL!DC$2,CSDA!A$1:A$500&amp;CSDA!C$1:C$500,0)),0)%,DH805*IFERROR(INDEX(CSDA!D$1:D$500,MATCH("Phí dịch vụ"&amp;PAYROLL!DH$2,CSDA!A$1:A$500&amp;CSDA!C$1:C$500,0)),0)%,DJ805*IFERROR(INDEX(CSDA!D$1:D$500,MATCH("Phí dịch vụ"&amp;PAYROLL!DJ$2,CSDA!A$1:A$500&amp;CSDA!C$1:C$500,0)),0)%,BN805*IFERROR(INDEX(CSDA!D$1:D$500,MATCH(BN$2,CSDA!C$1:C$500,0)),0)%)-BN805*7%</f>
        <v/>
      </c>
      <c r="DQ805">
        <f>IFERROR(INDEX(ADJ!$A$1:$BZ$1000,MATCH(PAYROLL!D805,ADJ!A$1:A$500,0),MATCH(PAYROLL!DQ$2,ADJ!$2:$2,0)),0)</f>
        <v/>
      </c>
      <c r="DR805">
        <f>IFERROR(INDEX(ADJ!$A$1:$BZ$1000,MATCH(PAYROLL!D805,ADJ!A$1:A$500,0),MATCH(PAYROLL!DR$2,ADJ!$2:$2,0)),0)</f>
        <v/>
      </c>
      <c r="DS805">
        <f>SUM(DP805:DR805)</f>
        <v/>
      </c>
      <c r="DT805">
        <f>EK805</f>
        <v/>
      </c>
      <c r="DU805">
        <f>SUM(DO805:DR805)</f>
        <v/>
      </c>
      <c r="DV805">
        <f>ROUND(DU805*0.1,0)</f>
        <v/>
      </c>
      <c r="DW805">
        <f>DU805+DV805</f>
        <v/>
      </c>
      <c r="DZ805">
        <f>IFERROR(INDEX(ADJ!$A$1:$BZ$1000,MATCH(PAYROLL!$D805,ADJ!A$1:A$500,0),MATCH(PAYROLL!DZ$2,ADJ!$2:$2,0)),0)</f>
        <v/>
      </c>
      <c r="EA805">
        <f>IFERROR(INDEX(ADJ!$A$1:$BZ$1000,MATCH(PAYROLL!$D805,ADJ!A$1:A$500,0),MATCH(PAYROLL!EA$2,ADJ!$2:$2,0)),0)</f>
        <v/>
      </c>
      <c r="EB805">
        <f>IFERROR(INDEX(ADJ!$A$1:$BZ$1000,MATCH(PAYROLL!$D805,ADJ!A$1:A$500,0),MATCH(PAYROLL!EB$2,ADJ!$2:$2,0)),0)</f>
        <v/>
      </c>
      <c r="EC805">
        <f>IFERROR(INDEX(ADJ!$A$1:$BZ$1000,MATCH(PAYROLL!$D805,ADJ!A$1:A$500,0),MATCH(PAYROLL!EC$2,ADJ!$2:$2,0)),0)</f>
        <v/>
      </c>
      <c r="ED805">
        <f>IFERROR(INDEX(ADJ!$A$1:$BZ$1000,MATCH(PAYROLL!$D805,ADJ!A$1:A$500,0),MATCH(PAYROLL!ED$2,ADJ!$2:$2,0)),0)</f>
        <v/>
      </c>
      <c r="EE805">
        <f>IFERROR(INDEX(ADJ!$A$1:$BZ$1000,MATCH(PAYROLL!$D805,ADJ!A$1:A$500,0),MATCH(PAYROLL!EE$2,ADJ!$2:$2,0)),0)</f>
        <v/>
      </c>
      <c r="EF805">
        <f>IFERROR(INDEX(ADJ!$A$1:$BZ$1000,MATCH(PAYROLL!$D805,ADJ!A$1:A$500,0),MATCH(PAYROLL!EF$2,ADJ!$2:$2,0)),0)</f>
        <v/>
      </c>
      <c r="EG805">
        <f>IFERROR(INDEX(ADJ!$A$1:$BZ$1000,MATCH(PAYROLL!$D805,ADJ!A$1:A$500,0),MATCH(PAYROLL!EG$2,ADJ!$2:$2,0)),0)</f>
        <v/>
      </c>
      <c r="EH805">
        <f>IFERROR(INDEX(ADJ!$A$1:$BZ$1000,MATCH(PAYROLL!$D805,ADJ!A$1:A$500,0),MATCH(PAYROLL!EH$2,ADJ!$2:$2,0)),0)</f>
        <v/>
      </c>
      <c r="EI805">
        <f>IFERROR(INDEX(ADJ!$A$1:$BZ$1000,MATCH(PAYROLL!D805,ADJ!A$1:A$500,0),MATCH(PAYROLL!EI$2,ADJ!$2:$2,0)),0)</f>
        <v/>
      </c>
      <c r="EJ805">
        <f>IFERROR(INDEX(ADJ!$A$1:$BZ$1000,MATCH(PAYROLL!$D805,ADJ!A$1:A$500,0),MATCH(PAYROLL!EJ$2,ADJ!$2:$2,0)),0)</f>
        <v/>
      </c>
      <c r="EK805">
        <f>SUM(DZ805:EJ805)</f>
        <v/>
      </c>
    </row>
    <row r="806">
      <c r="A806" t="n">
        <v>804</v>
      </c>
      <c r="B806" t="inlineStr">
        <is>
          <t>Lò Thị Thủy</t>
        </is>
      </c>
      <c r="D806" t="inlineStr">
        <is>
          <t>148240-02</t>
        </is>
      </c>
      <c r="S806">
        <f>IFERROR(INDEX(PIS!$A$1:$BZ$1000,MATCH($D806,PIS!C$1:C$500,0),MATCH("Lương CB tháng trước",PIS!$1:$1,0)),0)</f>
        <v/>
      </c>
      <c r="T806">
        <f>IFERROR(INDEX(PIS!$A$1:$BZ$1000,MATCH($D806,PIS!C$1:C$500,0),MATCH("Lương CB hiện tại",PIS!$1:$1,0)),0)</f>
        <v/>
      </c>
      <c r="U806">
        <f>IFERROR(INDEX(PIS!$A$1:$BZ$1000,MATCH($D806,PIS!C$1:C$500,0),MATCH("Lương đóng BHBB",PIS!$1:$1,0)),0)</f>
        <v/>
      </c>
      <c r="V806">
        <f>IFERROR(INDEX(PIS!$A$1:$BZ$1000,MATCH($D806,PIS!C$1:C$500,0),MATCH(V$2,PIS!$2:$2,0)),0)</f>
        <v/>
      </c>
      <c r="W806">
        <f>IFERROR(INDEX(PIS!$A$1:$BZ$1000,MATCH($D806,PIS!C$1:C$500,0),MATCH(W$2,PIS!$2:$2,0)),0)</f>
        <v/>
      </c>
      <c r="X806">
        <f>IFERROR(INDEX(PIS!$A$1:$BZ$1000,MATCH($D806,PIS!C$1:C$500,0),MATCH(X$2,PIS!$2:$2,0)),0)</f>
        <v/>
      </c>
      <c r="Y806">
        <f>IFERROR(INDEX(PIS!$A$1:$BZ$1000,MATCH($D806,PIS!C$1:C$500,0),MATCH(Y$2,PIS!$2:$2,0)),0)</f>
        <v/>
      </c>
      <c r="Z806">
        <f>IFERROR(INDEX(PIS!$A$1:$BZ$1000,MATCH($D806,PIS!C$1:C$500,0),MATCH(Z$2,PIS!$2:$2,0)),0)</f>
        <v/>
      </c>
      <c r="AA806">
        <f>IFERROR(INDEX(PIS!$A$1:$BZ$1000,MATCH($D806,PIS!C$1:C$500,0),MATCH(AA$2,PIS!$2:$2,0)),0)</f>
        <v/>
      </c>
      <c r="AB806">
        <f>IFERROR(INDEX(PIS!$A$1:$BZ$1000,MATCH($D806,PIS!C$1:C$500,0),MATCH(AB$2,PIS!$2:$2,0)),0)</f>
        <v/>
      </c>
      <c r="AC806">
        <f>SUM(V806:AB806)</f>
        <v/>
      </c>
      <c r="AD806">
        <f>IFERROR(INDEX(TIMESHEET!$A$1:$AI$5000,MATCH($D806,TIMESHEET!A$1:A$500,0),MATCH("T100",TIMESHEET!$2:$2,0))-2,0)</f>
        <v/>
      </c>
      <c r="AE806">
        <f>IFERROR(INDEX(TIMESHEET!$A$1:$AI$5000,MATCH($D806,TIMESHEET!A$1:A$500,0),MATCH("T202",TIMESHEET!$2:$2,0)),0)</f>
        <v/>
      </c>
      <c r="AF806">
        <f>IFERROR(INDEX(TIMESHEET!$A$1:$AI$5000,MATCH($D806,TIMESHEET!A$1:A$500,0),MATCH("T302",TIMESHEET!$2:$2,0)),0)</f>
        <v/>
      </c>
      <c r="AG806">
        <f>IFERROR(INDEX(TIMESHEET!$A$1:$AI$5000,MATCH($D806,TIMESHEET!A$1:A$500,0),MATCH("T406",TIMESHEET!$2:$2,0)),0)</f>
        <v/>
      </c>
      <c r="AH806">
        <f>AE806+AG806</f>
        <v/>
      </c>
      <c r="AI806">
        <f>IFERROR(INDEX(TIMESHEET!$A$1:$AI$5000,MATCH($D806,TIMESHEET!A$1:A$500,0),MATCH("T701",TIMESHEET!$2:$2,0)),0)</f>
        <v/>
      </c>
      <c r="AJ806">
        <f>IFERROR(INDEX(TIMESHEET!$A$1:$AI$5000,MATCH($D806,TIMESHEET!B$1:B$500,0),MATCH("T320",TIMESHEET!$2:$2,0)),0)</f>
        <v/>
      </c>
      <c r="AK806">
        <f>IFERROR(IF(LEFT(INDEX(PIS!O$1:O$500,MATCH(D806,PIS!C$1:C$500)),1)="M",T806/AD806*SUM(AE806:AG806),T806*AD806),0)</f>
        <v/>
      </c>
      <c r="AL806">
        <f>IFERROR(INDEX(ADJ!$A$1:$BZ$1000,MATCH(PAYROLL!D806,ADJ!A$1:A$500,0),MATCH(PAYROLL!AL$2,ADJ!$2:$2,0)),0)</f>
        <v/>
      </c>
      <c r="AM806">
        <f>SUM(AK806:AL806)</f>
        <v/>
      </c>
      <c r="AN806">
        <f>IFERROR(ROUND(V806/$AD806*$AH806,0),0)</f>
        <v/>
      </c>
      <c r="AO806">
        <f>IFERROR(ROUND(W806/$AD806*$AH806,0),0)</f>
        <v/>
      </c>
      <c r="AP806">
        <f>IFERROR(ROUND(X806/$AD806*$AE806,0),0)</f>
        <v/>
      </c>
      <c r="AQ806">
        <f>IFERROR(ROUND(Y806/$AD806*$AH806,0),0)</f>
        <v/>
      </c>
      <c r="AR806">
        <f>IFERROR(ROUND(Z806/$AD806*$AH806,0),0)</f>
        <v/>
      </c>
      <c r="AS806">
        <f>IFERROR(ROUND(AA806/$AD806*$AH806,0),0)</f>
        <v/>
      </c>
      <c r="AT806">
        <f>IFERROR(IF((AE806+AF806+AG806)&gt;13,AB806,ROUND(AB806/AD806*AH806,0)),0)</f>
        <v/>
      </c>
      <c r="AU806">
        <f>IFERROR(INDEX(ADJ!$A$1:$BZ$1000,MATCH(PAYROLL!D806,ADJ!A$1:A$500,0),MATCH(PAYROLL!AU$2,ADJ!$2:$2,0)),0)</f>
        <v/>
      </c>
      <c r="AV806">
        <f>ROUND(SUM(AN806:AU806),0)</f>
        <v/>
      </c>
      <c r="AW806">
        <f>IFERROR(INDEX(TIMESHEET!$A$1:$AI$5000,MATCH(PAYROLL!D806,TIMESHEET!A$1:A$500,0),MATCH("T620",TIMESHEET!$2:$2,0)),0)</f>
        <v/>
      </c>
      <c r="AX806">
        <f>IFERROR(INDEX(TIMESHEET!$A$1:$AI$5000,MATCH(PAYROLL!D806,TIMESHEET!A$1:A$500,0),MATCH("T601",TIMESHEET!$2:$2,0)),0)</f>
        <v/>
      </c>
      <c r="AY806">
        <f>IFERROR(INDEX(TIMESHEET!$A$1:$AI$5000,MATCH(PAYROLL!D806,TIMESHEET!A$1:A$500,0),MATCH("T602",TIMESHEET!$2:$2,0)),0)</f>
        <v/>
      </c>
      <c r="AZ806">
        <f>IFERROR(INDEX(TIMESHEET!$A$1:$AI$5000,MATCH(PAYROLL!D806,TIMESHEET!A$1:A$500,0),MATCH("T603",TIMESHEET!$2:$2,0)),0)</f>
        <v/>
      </c>
      <c r="BA806">
        <f>IFERROR(INDEX(TIMESHEET!$A$1:$AI$5000,MATCH(PAYROLL!D806,TIMESHEET!A$1:A$500,0),MATCH("T611",TIMESHEET!$2:$2,0)),0)</f>
        <v/>
      </c>
      <c r="BB806">
        <f>IFERROR(INDEX(TIMESHEET!$A$1:$AI$5000,MATCH(PAYROLL!D806,TIMESHEET!A$1:A$500,0),MATCH("T612",TIMESHEET!$2:$2,0)),0)</f>
        <v/>
      </c>
      <c r="BC806">
        <f>IFERROR(INDEX(TIMESHEET!$A$1:$AI$5000,MATCH(PAYROLL!D806,TIMESHEET!A$1:A$500,0),MATCH("T613",TIMESHEET!$2:$2,0)),0)</f>
        <v/>
      </c>
      <c r="BD806">
        <f>IFERROR(INDEX(TIMESHEET!$A$1:$AI$5000,MATCH(PAYROLL!D806,TIMESHEET!A$1:A$500,0),MATCH("T500",TIMESHEET!$2:$2,0)),0)</f>
        <v/>
      </c>
      <c r="BE806">
        <f>IFERROR(IF(LEFT(INDEX(PIS!O$1:O$500,MATCH(D806,PIS!C$1:C$500)),1)="M",T806/AD806/8*(AW806+AX806*1.5+AY806*2+AZ806*3+BA806*2.1+BB806*2.7+BC806*3.9+BD806*0.3),T806/8*(AW806+AX806*1.5+AY806*2+AZ806*3+BA806*2.1+BB806*2.7+BC806*3.9+BD806*0.3)),0)</f>
        <v/>
      </c>
      <c r="BF806">
        <f>IFERROR(INDEX(ADJ!$A$1:$BZ$1000,MATCH(PAYROLL!$D806,ADJ!A$1:A$500,0),MATCH(PAYROLL!BF$2,ADJ!$2:$2,0)),0)</f>
        <v/>
      </c>
      <c r="BG806">
        <f>IFERROR(INDEX(ADJ!$A$1:$BZ$1000,MATCH(PAYROLL!D806,ADJ!A$1:A$500,0),MATCH(PAYROLL!BG$2,ADJ!$2:$2,0)),0)</f>
        <v/>
      </c>
      <c r="BH806">
        <f>IFERROR(INDEX(ADJ!$A$1:$BZ$1000,MATCH(PAYROLL!D806,ADJ!A$1:A$500,0),MATCH(PAYROLL!BH$2,ADJ!$2:$2,0)),0)</f>
        <v/>
      </c>
      <c r="BI806">
        <f>IFERROR(INDEX(ADJ!$A$1:$BZ$1000,MATCH(PAYROLL!D806,ADJ!A$1:A$500,0),MATCH(PAYROLL!BI$2,ADJ!$2:$2,0)),0)</f>
        <v/>
      </c>
      <c r="BJ806">
        <f>IFERROR(INDEX(ADJ!$A$1:$BZ$1000,MATCH(PAYROLL!D806,ADJ!A$1:A$500,0),MATCH(PAYROLL!BJ$2,ADJ!$2:$2,0)),0)</f>
        <v/>
      </c>
      <c r="BK806">
        <f>SUM(BF806:BJ806)</f>
        <v/>
      </c>
      <c r="BL806">
        <f>IFERROR(INDEX(ADJ!$A$1:$BZ$1000,MATCH(PAYROLL!D806,ADJ!A$1:A$500,0),MATCH(PAYROLL!BL$2,ADJ!$2:$2,0)),0)</f>
        <v/>
      </c>
      <c r="BM806">
        <f>IFERROR(INDEX(ADJ!$A$1:$BZ$1000,MATCH(PAYROLL!D806,ADJ!A$1:A$500,0),MATCH(PAYROLL!BM$2,ADJ!$2:$2,0)),0)</f>
        <v/>
      </c>
      <c r="BN806">
        <f>IFERROR(INDEX(ADJ!$A$1:$BZ$1000,MATCH(PAYROLL!D806,ADJ!A$1:A$500,0),MATCH(PAYROLL!BN$2,ADJ!$2:$2,0)),0)</f>
        <v/>
      </c>
      <c r="BO806">
        <f>IFERROR(INDEX(ADJ!$A$1:$BZ$1000,MATCH(PAYROLL!D806,ADJ!A$1:A$500,0),MATCH(PAYROLL!BO$2,ADJ!$2:$2,0)),0)</f>
        <v/>
      </c>
      <c r="BP806">
        <f>SUM(AM806,AV806,BE806,BK806,BL806:BO806)</f>
        <v/>
      </c>
      <c r="BQ806">
        <f>BO806</f>
        <v/>
      </c>
      <c r="BR806">
        <f>IFERROR(ROUND(IF(LEFT(INDEX(PIS!O$1:O$500,MATCH(D806,PIS!C$1:C$500)),1)="D",T806/8*(BD806*0.3),IF(LEFT(INDEX(PIS!O$1:O$500,MATCH(D806,PIS!C$1:C$500)),1)="H",T806*($BD806*0.3),T806/$AD806/8*($BD806*0.3))),0),0)</f>
        <v/>
      </c>
      <c r="BS806">
        <f>IF(AP806&lt;1,0,MIN(AP806,730000))</f>
        <v/>
      </c>
      <c r="BT806">
        <f>IFERROR(ROUND((BE806-SUM(AW806:BC806)*T806/AD806/8),0)-BR806,0)</f>
        <v/>
      </c>
      <c r="BU806">
        <f>AO806</f>
        <v/>
      </c>
      <c r="BV806">
        <f>SUM(BQ806:BU806)</f>
        <v/>
      </c>
      <c r="BW806">
        <f>BP806-BV806</f>
        <v/>
      </c>
      <c r="BX806">
        <f>IFERROR(IF(RIGHT(INDEX(PIS!O$1:O$500,MATCH(D806,PIS!C$1:C$500)),5)="Gross",MIN(U806+V806,VLOOKUP("R700",TSC!B:C,2,0)*VLOOKUP("R101",TSC!B:C,2,0))*VLOOKUP("R701",TSC!B:C,2,0)%,0),0)</f>
        <v/>
      </c>
      <c r="BY806">
        <f>IFERROR(IF(RIGHT(INDEX(PIS!O$1:O$500,MATCH(D806,PIS!C$1:C$500)),5)="Gross",MIN(U806+V806,VLOOKUP("R700",TSC!B:C,2,0)*VLOOKUP("R101",TSC!B:C,2,0))*VLOOKUP("T704",TSC!B:C,2,0)%,0),0)</f>
        <v/>
      </c>
      <c r="BZ806">
        <f>IFERROR(IF(RIGHT(INDEX(PIS!O$1:O$500,MATCH(D806,PIS!C$1:C$500)),5)="Gross",MIN(U806+V806,VLOOKUP("R700",TSC!B:C,2,0)*VLOOKUP("1",TSC!F:G,2,0))*VLOOKUP("T705",TSC!B:C,2,0)%,0),0)</f>
        <v/>
      </c>
      <c r="CA806">
        <f>IFERROR(INDEX(ADJ!$A$1:$BZ$1000,MATCH(PAYROLL!D806,ADJ!A$1:A$500,0),MATCH(PAYROLL!CA$2,ADJ!$2:$2,0)),0)</f>
        <v/>
      </c>
      <c r="CB806">
        <f>IFERROR(INDEX(ADJ!$A$1:$BZ$1000,MATCH(PAYROLL!D806,ADJ!A$1:A$500,0),MATCH(PAYROLL!CB$2,ADJ!$2:$2,0)),0)</f>
        <v/>
      </c>
      <c r="CC806">
        <f>SUM(BX806:CB806)</f>
        <v/>
      </c>
      <c r="CD806">
        <f>IFERROR(INDEX(PIS!$A$1:$BZ$1000,MATCH(PAYROLL!D806,PIS!C$1:C$500,0),MATCH(PAYROLL!CD$1,PIS!$1:$1,0)),0)</f>
        <v/>
      </c>
      <c r="CE806">
        <f>IFERROR(IF(OR(INDEX(PIS!P$1:P$500,MATCH(D806,PIS!C$1:C$500,0))="LT2",INDEX(PIS!P$1:P$500,MATCH(D806,PIS!C$1:C$500,0))="P10"),0,SUM(CC806,CD806*VLOOKUP("R601",TSC!B:C,2,0),VLOOKUP("R602",TSC!B:C,2,0))),0)</f>
        <v/>
      </c>
      <c r="CF806">
        <f>MAX(BW806-CE806,0)</f>
        <v/>
      </c>
      <c r="CG806">
        <f>IFERROR(IF(OR(RIGHT(INDEX(PIS!P$1:P$500,MATCH(D806,PIS!C$1:C$500)),5)="P10",RIGHT(INDEX(PIS!P$1:P$500,MATCH(D806,PIS!C$1:C$500)),5)="CK"),0,IF(CF806&lt;=5000000,CF806*5%,IF(CF806&lt;=10000000,CF806*10%-250000,IF(CF806&lt;=18000000,CF806*15%-750000,IF(CF806&lt;=32000000,CF806*20%-1650000,IF(CF806&lt;=52000000,CF806*25%-3250000,IF(CF806&lt;=80000000,BH806*30%-5850000,CF806*35%-9850000))))))),0)</f>
        <v/>
      </c>
      <c r="CH806">
        <f>IFERROR(IF(OR(INDEX(PIS!P$1:P$500,MATCH(D806,PIS!C$1:C$500))="LT",INDEX(PIS!P$1:P$500,MATCH(D806,PIS!C$1:C$500))="CK"),0,IF(CF806&lt;2000000,0,CF806*10%)),0)</f>
        <v/>
      </c>
      <c r="CI806">
        <f>IFERROR(INDEX(ADJ!$A$1:$BZ$1000,MATCH(PAYROLL!D806,ADJ!A$1:A$500,0),MATCH(PAYROLL!CI$2,ADJ!$2:$2,0)),0)</f>
        <v/>
      </c>
      <c r="CJ806">
        <f>IFERROR(INDEX(ADJ!$A$1:$BZ$1000,MATCH(PAYROLL!D806,ADJ!A$1:A$500,0),MATCH(PAYROLL!CJ$2,ADJ!$2:$2,0)),0)</f>
        <v/>
      </c>
      <c r="CK806">
        <f>IFERROR(INDEX(ADJ!$A$1:$BZ$1000,MATCH(PAYROLL!D806,ADJ!A$1:A$500,0),MATCH(PAYROLL!CK$2,ADJ!$2:$2,0)),0)</f>
        <v/>
      </c>
      <c r="CL806">
        <f>SUM(CG806:CK806)</f>
        <v/>
      </c>
      <c r="CM806">
        <f>ROUND(SUM(CH806:CK806),0)</f>
        <v/>
      </c>
      <c r="CN806">
        <f>IFERROR(INDEX(CSDA!D$1:D$500,MATCH($CN$2,CSDA!C$1:C$500,0))*INDEX(PIS!V$1:V$500,MATCH(D806,PIS!C$1:C$500))+INDEX(ADJ!$A$1:$BZ$1000,MATCH(PAYROLL!D806,ADJ!A$1:A$500,0),MATCH(PAYROLL!CN$2,ADJ!$2:$2,0)),0)</f>
        <v/>
      </c>
      <c r="CO806">
        <f>IFERROR(INDEX(ADJ!$A$1:$BZ$1000,MATCH(PAYROLL!D806,ADJ!A$1:A$500,0),MATCH(PAYROLL!CO$2,ADJ!$2:$2,0)),0)</f>
        <v/>
      </c>
      <c r="CP806">
        <f>IFERROR(INDEX(ADJ!$A$1:$BZ$1000,MATCH(PAYROLL!D806,ADJ!A$1:A$500,0),MATCH(PAYROLL!CP$2,ADJ!$2:$2,0)),0)</f>
        <v/>
      </c>
      <c r="CQ806">
        <f>BP806-CL806-CI806-CM806-CN806-CO806-CP806-CC806</f>
        <v/>
      </c>
      <c r="CR806">
        <f>IFERROR(IF(RIGHT(INDEX(PIS!O$1:O$500,MATCH(D806,PIS!C$1:C$500,0)),5)="Gross",MIN(U806+V806,VLOOKUP("R700",TSC!B:C,2,0)*VLOOKUP("R101",TSC!B:C,2,0))*(VLOOKUP("T711",TSC!B:C,2,0)+VLOOKUP("T712",TSC!B:C,2,0))%,MIN(T806+V806,VLOOKUP("R700",TSC!B:C,2,0)*VLOOKUP("R101",TSC!B:C,2,0))*(VLOOKUP("T711",TSC!B:C,2,0)+VLOOKUP("T712",TSC!B:C,2,0)+VLOOKUP("R701",TSC!B:C,2,0))%),0)</f>
        <v/>
      </c>
      <c r="CS806">
        <f>IFERROR(IF(RIGHT(INDEX(PIS!O$1:O$500,MATCH(D806,PIS!C$1:C$500,0)),5)="Gross",MIN(U806+V806,VLOOKUP("R700",TSC!B:C,2,0)*VLOOKUP("R101",TSC!B:C,2,0))*(VLOOKUP("T714",TSC!B:C,2,0))%,MIN(T806+V806,VLOOKUP("R700",TSC!B:C,2,0)*VLOOKUP("R101",TSC!B:C,2,0))*(VLOOKUP("T704",TSC!B:C,2,0)+VLOOKUP("T714",TSC!B:C,2,0))%),0)</f>
        <v/>
      </c>
      <c r="CT806">
        <f>IFERROR(IF(RIGHT(INDEX(PIS!O$1:O$500,MATCH(D806,PIS!C$1:C$500,0)),5)="Gross",MIN(U806+V806,VLOOKUP("R700",TSC!B:C,2,0)*VLOOKUP("R101",TSC!B:C,2,0))*VLOOKUP("T705",TSC!B:C,2,0)%,MIN(T806+V806,VLOOKUP("R700",TSC!B:C,2,0)*VLOOKUP("R101",TSC!B:C,2,0))*VLOOKUP("T705",TSC!B:C,2,0)%),0)</f>
        <v/>
      </c>
      <c r="CU806">
        <f>IFERROR(IF(RIGHT(INDEX(PIS!O$1:O$500,MATCH(D806,PIS!C$1:C$500,0)),5)="Gross",MIN(U806+V806,VLOOKUP("R700",TSC!B:C,2,0)*VLOOKUP("R101",TSC!B:C,2,0))*(VLOOKUP("T713",TSC!B:C,2,0))%,MIN(T806+V806,VLOOKUP("R700",TSC!B:C,2,0)*VLOOKUP("R101",TSC!B:C,2,0))*(VLOOKUP("T713",TSC!B:C,2,0))%),0)</f>
        <v/>
      </c>
      <c r="CV806">
        <f>IFERROR(INDEX(ADJ!$A$1:$BZ$1000,MATCH(PAYROLL!D806,ADJ!A$1:A$500,0),MATCH(PAYROLL!CV$2,ADJ!$2:$2,0)),0)</f>
        <v/>
      </c>
      <c r="CW806">
        <f>IFERROR(INDEX(ADJ!$A$1:$BZ$1000,MATCH(PAYROLL!D806,ADJ!A$1:A$500,0),MATCH(PAYROLL!CW$2,ADJ!$2:$2,0)),0)</f>
        <v/>
      </c>
      <c r="CX806">
        <f>SUM(CR806:CW806)</f>
        <v/>
      </c>
      <c r="CY806">
        <f>ROUND(IF(CR806&gt;0,T806+V806*VLOOKUP("R202",TSC!$B$1:$C$500,2,0),0),0)</f>
        <v/>
      </c>
      <c r="CZ806">
        <f>IFERROR(INDEX(CSDA!D$1:D$500,MATCH($CZ$2,CSDA!C$1:C$500,0)),0)</f>
        <v/>
      </c>
      <c r="DA806">
        <f>ROUND(T806*0.7%,0)</f>
        <v/>
      </c>
      <c r="DB806">
        <f>ROUND(T806/12,0)</f>
        <v/>
      </c>
      <c r="DC806">
        <f ref="DC806" t="array">IFERROR(INDEX(CSDA!D$1:D$500,MATCH("Trích giữ"&amp;PAYROLL!DC$2,CSDA!A$1:A$500&amp;CSDA!C$1:C$500,0)),0)</f>
        <v/>
      </c>
      <c r="DD806">
        <f ref="DD806" t="array">IFERROR(INDEX(CSDA!D$1:D$500,MATCH("Trích giữ"&amp;PAYROLL!DD$2,CSDA!A$1:A$500&amp;CSDA!C$1:C$500,0)),0)</f>
        <v/>
      </c>
      <c r="DE806">
        <f ref="DE806" t="array">IFERROR(INDEX(CSDA!D$1:D$500,MATCH("Trích giữ"&amp;PAYROLL!DE$2,CSDA!A$1:A$500&amp;CSDA!C$1:C$500,0)),0)</f>
        <v/>
      </c>
      <c r="DF806">
        <f>IFERROR(INDEX(CSDA!D$1:D$500,MATCH(PAYROLL!DF$2,CSDA!C$1:C$500,0)),0)</f>
        <v/>
      </c>
      <c r="DG806">
        <f ref="DG806" t="array">IFERROR(INDEX(CSDA!D$1:D$500,MATCH("Trích giữ"&amp;PAYROLL!DG$2,CSDA!A$1:A$500&amp;CSDA!C$1:C$500,0)),0)</f>
        <v/>
      </c>
      <c r="DH806">
        <f>ROUND(T806/26,0)</f>
        <v/>
      </c>
      <c r="DI806">
        <f ref="DI806" t="array">IFERROR(INDEX(CSDA!D$1:D$500,MATCH("Trích giữ"&amp;PAYROLL!DI$2,CSDA!A$1:A$500&amp;CSDA!C$1:C$500,0)),0)</f>
        <v/>
      </c>
      <c r="DJ806">
        <f>IF(U806=0,T806*21.5%-BL806,0)</f>
        <v/>
      </c>
      <c r="DK806">
        <f ref="DK806" t="array">IFERROR(INDEX(CSDA!D$1:D$500,MATCH("Trích giữ"&amp;PAYROLL!DK$2,CSDA!A$1:A$500&amp;CSDA!C$1:C$500,0)),0)</f>
        <v/>
      </c>
      <c r="DL806">
        <f>IFERROR(INDEX(CSDA!D$1:D$500,MATCH(PAYROLL!DL$2,CSDA!C$1:C$500,0))/12,0)</f>
        <v/>
      </c>
      <c r="DM806">
        <f>SUM(DB806:DL806)</f>
        <v/>
      </c>
      <c r="DN806">
        <f>IFERROR(INDEX(ADJ!$A$1:$BZ$1000,MATCH(PAYROLL!D806,ADJ!A$1:A$500,0),MATCH(PAYROLL!DN$2,ADJ!$2:$2,0)),0)</f>
        <v/>
      </c>
      <c r="DO806">
        <f>IFERROR(SUM(BP806,DM806:DN806,CX806:DA806)-DT806,0)</f>
        <v/>
      </c>
      <c r="DP806">
        <f ref="DP806" t="array">SUM(BW806*IFERROR(INDEX(CSDA!D$1:D$500,MATCH(BW$2,CSDA!C$1:C$500,0)),0)%,CX806*IFERROR(INDEX(CSDA!D$1:D$500,MATCH(CX$2,CSDA!C$1:C$500,0)),0)%,DA806*IFERROR(INDEX(CSDA!D$1:D$500,MATCH(DA$2,CSDA!C$1:C$500,0)),0)%,DB806*IFERROR(INDEX(CSDA!D$1:D$500,MATCH(DB$2,CSDA!C$1:C$500,0)),0)%,DF806*IFERROR(INDEX(CSDA!D$1:D$500,MATCH("Phí dịch vụ"&amp;PAYROLL!DF$2,CSDA!A$1:A$500&amp;CSDA!C$1:C$500,0)),0)%,DC806*IFERROR(INDEX(CSDA!D$1:D$500,MATCH("Phí dịch vụ"&amp;PAYROLL!DC$2,CSDA!A$1:A$500&amp;CSDA!C$1:C$500,0)),0)%,DH806*IFERROR(INDEX(CSDA!D$1:D$500,MATCH("Phí dịch vụ"&amp;PAYROLL!DH$2,CSDA!A$1:A$500&amp;CSDA!C$1:C$500,0)),0)%,DJ806*IFERROR(INDEX(CSDA!D$1:D$500,MATCH("Phí dịch vụ"&amp;PAYROLL!DJ$2,CSDA!A$1:A$500&amp;CSDA!C$1:C$500,0)),0)%,BN806*IFERROR(INDEX(CSDA!D$1:D$500,MATCH(BN$2,CSDA!C$1:C$500,0)),0)%)-BN806*7%</f>
        <v/>
      </c>
      <c r="DQ806">
        <f>IFERROR(INDEX(ADJ!$A$1:$BZ$1000,MATCH(PAYROLL!D806,ADJ!A$1:A$500,0),MATCH(PAYROLL!DQ$2,ADJ!$2:$2,0)),0)</f>
        <v/>
      </c>
      <c r="DR806">
        <f>IFERROR(INDEX(ADJ!$A$1:$BZ$1000,MATCH(PAYROLL!D806,ADJ!A$1:A$500,0),MATCH(PAYROLL!DR$2,ADJ!$2:$2,0)),0)</f>
        <v/>
      </c>
      <c r="DS806">
        <f>SUM(DP806:DR806)</f>
        <v/>
      </c>
      <c r="DT806">
        <f>EK806</f>
        <v/>
      </c>
      <c r="DU806">
        <f>SUM(DO806:DR806)</f>
        <v/>
      </c>
      <c r="DV806">
        <f>ROUND(DU806*0.1,0)</f>
        <v/>
      </c>
      <c r="DW806">
        <f>DU806+DV806</f>
        <v/>
      </c>
      <c r="DZ806">
        <f>IFERROR(INDEX(ADJ!$A$1:$BZ$1000,MATCH(PAYROLL!$D806,ADJ!A$1:A$500,0),MATCH(PAYROLL!DZ$2,ADJ!$2:$2,0)),0)</f>
        <v/>
      </c>
      <c r="EA806">
        <f>IFERROR(INDEX(ADJ!$A$1:$BZ$1000,MATCH(PAYROLL!$D806,ADJ!A$1:A$500,0),MATCH(PAYROLL!EA$2,ADJ!$2:$2,0)),0)</f>
        <v/>
      </c>
      <c r="EB806">
        <f>IFERROR(INDEX(ADJ!$A$1:$BZ$1000,MATCH(PAYROLL!$D806,ADJ!A$1:A$500,0),MATCH(PAYROLL!EB$2,ADJ!$2:$2,0)),0)</f>
        <v/>
      </c>
      <c r="EC806">
        <f>IFERROR(INDEX(ADJ!$A$1:$BZ$1000,MATCH(PAYROLL!$D806,ADJ!A$1:A$500,0),MATCH(PAYROLL!EC$2,ADJ!$2:$2,0)),0)</f>
        <v/>
      </c>
      <c r="ED806">
        <f>IFERROR(INDEX(ADJ!$A$1:$BZ$1000,MATCH(PAYROLL!$D806,ADJ!A$1:A$500,0),MATCH(PAYROLL!ED$2,ADJ!$2:$2,0)),0)</f>
        <v/>
      </c>
      <c r="EE806">
        <f>IFERROR(INDEX(ADJ!$A$1:$BZ$1000,MATCH(PAYROLL!$D806,ADJ!A$1:A$500,0),MATCH(PAYROLL!EE$2,ADJ!$2:$2,0)),0)</f>
        <v/>
      </c>
      <c r="EF806">
        <f>IFERROR(INDEX(ADJ!$A$1:$BZ$1000,MATCH(PAYROLL!$D806,ADJ!A$1:A$500,0),MATCH(PAYROLL!EF$2,ADJ!$2:$2,0)),0)</f>
        <v/>
      </c>
      <c r="EG806">
        <f>IFERROR(INDEX(ADJ!$A$1:$BZ$1000,MATCH(PAYROLL!$D806,ADJ!A$1:A$500,0),MATCH(PAYROLL!EG$2,ADJ!$2:$2,0)),0)</f>
        <v/>
      </c>
      <c r="EH806">
        <f>IFERROR(INDEX(ADJ!$A$1:$BZ$1000,MATCH(PAYROLL!$D806,ADJ!A$1:A$500,0),MATCH(PAYROLL!EH$2,ADJ!$2:$2,0)),0)</f>
        <v/>
      </c>
      <c r="EI806">
        <f>IFERROR(INDEX(ADJ!$A$1:$BZ$1000,MATCH(PAYROLL!D806,ADJ!A$1:A$500,0),MATCH(PAYROLL!EI$2,ADJ!$2:$2,0)),0)</f>
        <v/>
      </c>
      <c r="EJ806">
        <f>IFERROR(INDEX(ADJ!$A$1:$BZ$1000,MATCH(PAYROLL!$D806,ADJ!A$1:A$500,0),MATCH(PAYROLL!EJ$2,ADJ!$2:$2,0)),0)</f>
        <v/>
      </c>
      <c r="EK806">
        <f>SUM(DZ806:EJ806)</f>
        <v/>
      </c>
    </row>
    <row r="807">
      <c r="A807" t="n">
        <v>805</v>
      </c>
      <c r="B807" t="inlineStr">
        <is>
          <t>Phùng Ngọc Dương</t>
        </is>
      </c>
      <c r="D807" t="inlineStr">
        <is>
          <t>153943-01</t>
        </is>
      </c>
      <c r="S807">
        <f>IFERROR(INDEX(PIS!$A$1:$BZ$1000,MATCH($D807,PIS!C$1:C$500,0),MATCH("Lương CB tháng trước",PIS!$1:$1,0)),0)</f>
        <v/>
      </c>
      <c r="T807">
        <f>IFERROR(INDEX(PIS!$A$1:$BZ$1000,MATCH($D807,PIS!C$1:C$500,0),MATCH("Lương CB hiện tại",PIS!$1:$1,0)),0)</f>
        <v/>
      </c>
      <c r="U807">
        <f>IFERROR(INDEX(PIS!$A$1:$BZ$1000,MATCH($D807,PIS!C$1:C$500,0),MATCH("Lương đóng BHBB",PIS!$1:$1,0)),0)</f>
        <v/>
      </c>
      <c r="V807">
        <f>IFERROR(INDEX(PIS!$A$1:$BZ$1000,MATCH($D807,PIS!C$1:C$500,0),MATCH(V$2,PIS!$2:$2,0)),0)</f>
        <v/>
      </c>
      <c r="W807">
        <f>IFERROR(INDEX(PIS!$A$1:$BZ$1000,MATCH($D807,PIS!C$1:C$500,0),MATCH(W$2,PIS!$2:$2,0)),0)</f>
        <v/>
      </c>
      <c r="X807">
        <f>IFERROR(INDEX(PIS!$A$1:$BZ$1000,MATCH($D807,PIS!C$1:C$500,0),MATCH(X$2,PIS!$2:$2,0)),0)</f>
        <v/>
      </c>
      <c r="Y807">
        <f>IFERROR(INDEX(PIS!$A$1:$BZ$1000,MATCH($D807,PIS!C$1:C$500,0),MATCH(Y$2,PIS!$2:$2,0)),0)</f>
        <v/>
      </c>
      <c r="Z807">
        <f>IFERROR(INDEX(PIS!$A$1:$BZ$1000,MATCH($D807,PIS!C$1:C$500,0),MATCH(Z$2,PIS!$2:$2,0)),0)</f>
        <v/>
      </c>
      <c r="AA807">
        <f>IFERROR(INDEX(PIS!$A$1:$BZ$1000,MATCH($D807,PIS!C$1:C$500,0),MATCH(AA$2,PIS!$2:$2,0)),0)</f>
        <v/>
      </c>
      <c r="AB807">
        <f>IFERROR(INDEX(PIS!$A$1:$BZ$1000,MATCH($D807,PIS!C$1:C$500,0),MATCH(AB$2,PIS!$2:$2,0)),0)</f>
        <v/>
      </c>
      <c r="AC807">
        <f>SUM(V807:AB807)</f>
        <v/>
      </c>
      <c r="AD807">
        <f>IFERROR(INDEX(TIMESHEET!$A$1:$AI$5000,MATCH($D807,TIMESHEET!A$1:A$500,0),MATCH("T100",TIMESHEET!$2:$2,0))-2,0)</f>
        <v/>
      </c>
      <c r="AE807">
        <f>IFERROR(INDEX(TIMESHEET!$A$1:$AI$5000,MATCH($D807,TIMESHEET!A$1:A$500,0),MATCH("T202",TIMESHEET!$2:$2,0)),0)</f>
        <v/>
      </c>
      <c r="AF807">
        <f>IFERROR(INDEX(TIMESHEET!$A$1:$AI$5000,MATCH($D807,TIMESHEET!A$1:A$500,0),MATCH("T302",TIMESHEET!$2:$2,0)),0)</f>
        <v/>
      </c>
      <c r="AG807">
        <f>IFERROR(INDEX(TIMESHEET!$A$1:$AI$5000,MATCH($D807,TIMESHEET!A$1:A$500,0),MATCH("T406",TIMESHEET!$2:$2,0)),0)</f>
        <v/>
      </c>
      <c r="AH807">
        <f>AE807+AG807</f>
        <v/>
      </c>
      <c r="AI807">
        <f>IFERROR(INDEX(TIMESHEET!$A$1:$AI$5000,MATCH($D807,TIMESHEET!A$1:A$500,0),MATCH("T701",TIMESHEET!$2:$2,0)),0)</f>
        <v/>
      </c>
      <c r="AJ807">
        <f>IFERROR(INDEX(TIMESHEET!$A$1:$AI$5000,MATCH($D807,TIMESHEET!B$1:B$500,0),MATCH("T320",TIMESHEET!$2:$2,0)),0)</f>
        <v/>
      </c>
      <c r="AK807">
        <f>IFERROR(IF(LEFT(INDEX(PIS!O$1:O$500,MATCH(D807,PIS!C$1:C$500)),1)="M",T807/AD807*SUM(AE807:AG807),T807*AD807),0)</f>
        <v/>
      </c>
      <c r="AL807">
        <f>IFERROR(INDEX(ADJ!$A$1:$BZ$1000,MATCH(PAYROLL!D807,ADJ!A$1:A$500,0),MATCH(PAYROLL!AL$2,ADJ!$2:$2,0)),0)</f>
        <v/>
      </c>
      <c r="AM807">
        <f>SUM(AK807:AL807)</f>
        <v/>
      </c>
      <c r="AN807">
        <f>IFERROR(ROUND(V807/$AD807*$AH807,0),0)</f>
        <v/>
      </c>
      <c r="AO807">
        <f>IFERROR(ROUND(W807/$AD807*$AH807,0),0)</f>
        <v/>
      </c>
      <c r="AP807">
        <f>IFERROR(ROUND(X807/$AD807*$AE807,0),0)</f>
        <v/>
      </c>
      <c r="AQ807">
        <f>IFERROR(ROUND(Y807/$AD807*$AH807,0),0)</f>
        <v/>
      </c>
      <c r="AR807">
        <f>IFERROR(ROUND(Z807/$AD807*$AH807,0),0)</f>
        <v/>
      </c>
      <c r="AS807">
        <f>IFERROR(ROUND(AA807/$AD807*$AH807,0),0)</f>
        <v/>
      </c>
      <c r="AT807">
        <f>IFERROR(IF((AE807+AF807+AG807)&gt;13,AB807,ROUND(AB807/AD807*AH807,0)),0)</f>
        <v/>
      </c>
      <c r="AU807">
        <f>IFERROR(INDEX(ADJ!$A$1:$BZ$1000,MATCH(PAYROLL!D807,ADJ!A$1:A$500,0),MATCH(PAYROLL!AU$2,ADJ!$2:$2,0)),0)</f>
        <v/>
      </c>
      <c r="AV807">
        <f>ROUND(SUM(AN807:AU807),0)</f>
        <v/>
      </c>
      <c r="AW807">
        <f>IFERROR(INDEX(TIMESHEET!$A$1:$AI$5000,MATCH(PAYROLL!D807,TIMESHEET!A$1:A$500,0),MATCH("T620",TIMESHEET!$2:$2,0)),0)</f>
        <v/>
      </c>
      <c r="AX807">
        <f>IFERROR(INDEX(TIMESHEET!$A$1:$AI$5000,MATCH(PAYROLL!D807,TIMESHEET!A$1:A$500,0),MATCH("T601",TIMESHEET!$2:$2,0)),0)</f>
        <v/>
      </c>
      <c r="AY807">
        <f>IFERROR(INDEX(TIMESHEET!$A$1:$AI$5000,MATCH(PAYROLL!D807,TIMESHEET!A$1:A$500,0),MATCH("T602",TIMESHEET!$2:$2,0)),0)</f>
        <v/>
      </c>
      <c r="AZ807">
        <f>IFERROR(INDEX(TIMESHEET!$A$1:$AI$5000,MATCH(PAYROLL!D807,TIMESHEET!A$1:A$500,0),MATCH("T603",TIMESHEET!$2:$2,0)),0)</f>
        <v/>
      </c>
      <c r="BA807">
        <f>IFERROR(INDEX(TIMESHEET!$A$1:$AI$5000,MATCH(PAYROLL!D807,TIMESHEET!A$1:A$500,0),MATCH("T611",TIMESHEET!$2:$2,0)),0)</f>
        <v/>
      </c>
      <c r="BB807">
        <f>IFERROR(INDEX(TIMESHEET!$A$1:$AI$5000,MATCH(PAYROLL!D807,TIMESHEET!A$1:A$500,0),MATCH("T612",TIMESHEET!$2:$2,0)),0)</f>
        <v/>
      </c>
      <c r="BC807">
        <f>IFERROR(INDEX(TIMESHEET!$A$1:$AI$5000,MATCH(PAYROLL!D807,TIMESHEET!A$1:A$500,0),MATCH("T613",TIMESHEET!$2:$2,0)),0)</f>
        <v/>
      </c>
      <c r="BD807">
        <f>IFERROR(INDEX(TIMESHEET!$A$1:$AI$5000,MATCH(PAYROLL!D807,TIMESHEET!A$1:A$500,0),MATCH("T500",TIMESHEET!$2:$2,0)),0)</f>
        <v/>
      </c>
      <c r="BE807">
        <f>IFERROR(IF(LEFT(INDEX(PIS!O$1:O$500,MATCH(D807,PIS!C$1:C$500)),1)="M",T807/AD807/8*(AW807+AX807*1.5+AY807*2+AZ807*3+BA807*2.1+BB807*2.7+BC807*3.9+BD807*0.3),T807/8*(AW807+AX807*1.5+AY807*2+AZ807*3+BA807*2.1+BB807*2.7+BC807*3.9+BD807*0.3)),0)</f>
        <v/>
      </c>
      <c r="BF807">
        <f>IFERROR(INDEX(ADJ!$A$1:$BZ$1000,MATCH(PAYROLL!$D807,ADJ!A$1:A$500,0),MATCH(PAYROLL!BF$2,ADJ!$2:$2,0)),0)</f>
        <v/>
      </c>
      <c r="BG807">
        <f>IFERROR(INDEX(ADJ!$A$1:$BZ$1000,MATCH(PAYROLL!D807,ADJ!A$1:A$500,0),MATCH(PAYROLL!BG$2,ADJ!$2:$2,0)),0)</f>
        <v/>
      </c>
      <c r="BH807">
        <f>IFERROR(INDEX(ADJ!$A$1:$BZ$1000,MATCH(PAYROLL!D807,ADJ!A$1:A$500,0),MATCH(PAYROLL!BH$2,ADJ!$2:$2,0)),0)</f>
        <v/>
      </c>
      <c r="BI807">
        <f>IFERROR(INDEX(ADJ!$A$1:$BZ$1000,MATCH(PAYROLL!D807,ADJ!A$1:A$500,0),MATCH(PAYROLL!BI$2,ADJ!$2:$2,0)),0)</f>
        <v/>
      </c>
      <c r="BJ807">
        <f>IFERROR(INDEX(ADJ!$A$1:$BZ$1000,MATCH(PAYROLL!D807,ADJ!A$1:A$500,0),MATCH(PAYROLL!BJ$2,ADJ!$2:$2,0)),0)</f>
        <v/>
      </c>
      <c r="BK807">
        <f>SUM(BF807:BJ807)</f>
        <v/>
      </c>
      <c r="BL807">
        <f>IFERROR(INDEX(ADJ!$A$1:$BZ$1000,MATCH(PAYROLL!D807,ADJ!A$1:A$500,0),MATCH(PAYROLL!BL$2,ADJ!$2:$2,0)),0)</f>
        <v/>
      </c>
      <c r="BM807">
        <f>IFERROR(INDEX(ADJ!$A$1:$BZ$1000,MATCH(PAYROLL!D807,ADJ!A$1:A$500,0),MATCH(PAYROLL!BM$2,ADJ!$2:$2,0)),0)</f>
        <v/>
      </c>
      <c r="BN807">
        <f>IFERROR(INDEX(ADJ!$A$1:$BZ$1000,MATCH(PAYROLL!D807,ADJ!A$1:A$500,0),MATCH(PAYROLL!BN$2,ADJ!$2:$2,0)),0)</f>
        <v/>
      </c>
      <c r="BO807">
        <f>IFERROR(INDEX(ADJ!$A$1:$BZ$1000,MATCH(PAYROLL!D807,ADJ!A$1:A$500,0),MATCH(PAYROLL!BO$2,ADJ!$2:$2,0)),0)</f>
        <v/>
      </c>
      <c r="BP807">
        <f>SUM(AM807,AV807,BE807,BK807,BL807:BO807)</f>
        <v/>
      </c>
      <c r="BQ807">
        <f>BO807</f>
        <v/>
      </c>
      <c r="BR807">
        <f>IFERROR(ROUND(IF(LEFT(INDEX(PIS!O$1:O$500,MATCH(D807,PIS!C$1:C$500)),1)="D",T807/8*(BD807*0.3),IF(LEFT(INDEX(PIS!O$1:O$500,MATCH(D807,PIS!C$1:C$500)),1)="H",T807*($BD807*0.3),T807/$AD807/8*($BD807*0.3))),0),0)</f>
        <v/>
      </c>
      <c r="BS807">
        <f>IF(AP807&lt;1,0,MIN(AP807,730000))</f>
        <v/>
      </c>
      <c r="BT807">
        <f>IFERROR(ROUND((BE807-SUM(AW807:BC807)*T807/AD807/8),0)-BR807,0)</f>
        <v/>
      </c>
      <c r="BU807">
        <f>AO807</f>
        <v/>
      </c>
      <c r="BV807">
        <f>SUM(BQ807:BU807)</f>
        <v/>
      </c>
      <c r="BW807">
        <f>BP807-BV807</f>
        <v/>
      </c>
      <c r="BX807">
        <f>IFERROR(IF(RIGHT(INDEX(PIS!O$1:O$500,MATCH(D807,PIS!C$1:C$500)),5)="Gross",MIN(U807+V807,VLOOKUP("R700",TSC!B:C,2,0)*VLOOKUP("R101",TSC!B:C,2,0))*VLOOKUP("R701",TSC!B:C,2,0)%,0),0)</f>
        <v/>
      </c>
      <c r="BY807">
        <f>IFERROR(IF(RIGHT(INDEX(PIS!O$1:O$500,MATCH(D807,PIS!C$1:C$500)),5)="Gross",MIN(U807+V807,VLOOKUP("R700",TSC!B:C,2,0)*VLOOKUP("R101",TSC!B:C,2,0))*VLOOKUP("T704",TSC!B:C,2,0)%,0),0)</f>
        <v/>
      </c>
      <c r="BZ807">
        <f>IFERROR(IF(RIGHT(INDEX(PIS!O$1:O$500,MATCH(D807,PIS!C$1:C$500)),5)="Gross",MIN(U807+V807,VLOOKUP("R700",TSC!B:C,2,0)*VLOOKUP("1",TSC!F:G,2,0))*VLOOKUP("T705",TSC!B:C,2,0)%,0),0)</f>
        <v/>
      </c>
      <c r="CA807">
        <f>IFERROR(INDEX(ADJ!$A$1:$BZ$1000,MATCH(PAYROLL!D807,ADJ!A$1:A$500,0),MATCH(PAYROLL!CA$2,ADJ!$2:$2,0)),0)</f>
        <v/>
      </c>
      <c r="CB807">
        <f>IFERROR(INDEX(ADJ!$A$1:$BZ$1000,MATCH(PAYROLL!D807,ADJ!A$1:A$500,0),MATCH(PAYROLL!CB$2,ADJ!$2:$2,0)),0)</f>
        <v/>
      </c>
      <c r="CC807">
        <f>SUM(BX807:CB807)</f>
        <v/>
      </c>
      <c r="CD807">
        <f>IFERROR(INDEX(PIS!$A$1:$BZ$1000,MATCH(PAYROLL!D807,PIS!C$1:C$500,0),MATCH(PAYROLL!CD$1,PIS!$1:$1,0)),0)</f>
        <v/>
      </c>
      <c r="CE807">
        <f>IFERROR(IF(OR(INDEX(PIS!P$1:P$500,MATCH(D807,PIS!C$1:C$500,0))="LT2",INDEX(PIS!P$1:P$500,MATCH(D807,PIS!C$1:C$500,0))="P10"),0,SUM(CC807,CD807*VLOOKUP("R601",TSC!B:C,2,0),VLOOKUP("R602",TSC!B:C,2,0))),0)</f>
        <v/>
      </c>
      <c r="CF807">
        <f>MAX(BW807-CE807,0)</f>
        <v/>
      </c>
      <c r="CG807">
        <f>IFERROR(IF(OR(RIGHT(INDEX(PIS!P$1:P$500,MATCH(D807,PIS!C$1:C$500)),5)="P10",RIGHT(INDEX(PIS!P$1:P$500,MATCH(D807,PIS!C$1:C$500)),5)="CK"),0,IF(CF807&lt;=5000000,CF807*5%,IF(CF807&lt;=10000000,CF807*10%-250000,IF(CF807&lt;=18000000,CF807*15%-750000,IF(CF807&lt;=32000000,CF807*20%-1650000,IF(CF807&lt;=52000000,CF807*25%-3250000,IF(CF807&lt;=80000000,BH807*30%-5850000,CF807*35%-9850000))))))),0)</f>
        <v/>
      </c>
      <c r="CH807">
        <f>IFERROR(IF(OR(INDEX(PIS!P$1:P$500,MATCH(D807,PIS!C$1:C$500))="LT",INDEX(PIS!P$1:P$500,MATCH(D807,PIS!C$1:C$500))="CK"),0,IF(CF807&lt;2000000,0,CF807*10%)),0)</f>
        <v/>
      </c>
      <c r="CI807">
        <f>IFERROR(INDEX(ADJ!$A$1:$BZ$1000,MATCH(PAYROLL!D807,ADJ!A$1:A$500,0),MATCH(PAYROLL!CI$2,ADJ!$2:$2,0)),0)</f>
        <v/>
      </c>
      <c r="CJ807">
        <f>IFERROR(INDEX(ADJ!$A$1:$BZ$1000,MATCH(PAYROLL!D807,ADJ!A$1:A$500,0),MATCH(PAYROLL!CJ$2,ADJ!$2:$2,0)),0)</f>
        <v/>
      </c>
      <c r="CK807">
        <f>IFERROR(INDEX(ADJ!$A$1:$BZ$1000,MATCH(PAYROLL!D807,ADJ!A$1:A$500,0),MATCH(PAYROLL!CK$2,ADJ!$2:$2,0)),0)</f>
        <v/>
      </c>
      <c r="CL807">
        <f>SUM(CG807:CK807)</f>
        <v/>
      </c>
      <c r="CM807">
        <f>ROUND(SUM(CH807:CK807),0)</f>
        <v/>
      </c>
      <c r="CN807">
        <f>IFERROR(INDEX(CSDA!D$1:D$500,MATCH($CN$2,CSDA!C$1:C$500,0))*INDEX(PIS!V$1:V$500,MATCH(D807,PIS!C$1:C$500))+INDEX(ADJ!$A$1:$BZ$1000,MATCH(PAYROLL!D807,ADJ!A$1:A$500,0),MATCH(PAYROLL!CN$2,ADJ!$2:$2,0)),0)</f>
        <v/>
      </c>
      <c r="CO807">
        <f>IFERROR(INDEX(ADJ!$A$1:$BZ$1000,MATCH(PAYROLL!D807,ADJ!A$1:A$500,0),MATCH(PAYROLL!CO$2,ADJ!$2:$2,0)),0)</f>
        <v/>
      </c>
      <c r="CP807">
        <f>IFERROR(INDEX(ADJ!$A$1:$BZ$1000,MATCH(PAYROLL!D807,ADJ!A$1:A$500,0),MATCH(PAYROLL!CP$2,ADJ!$2:$2,0)),0)</f>
        <v/>
      </c>
      <c r="CQ807">
        <f>BP807-CL807-CI807-CM807-CN807-CO807-CP807-CC807</f>
        <v/>
      </c>
      <c r="CR807">
        <f>IFERROR(IF(RIGHT(INDEX(PIS!O$1:O$500,MATCH(D807,PIS!C$1:C$500,0)),5)="Gross",MIN(U807+V807,VLOOKUP("R700",TSC!B:C,2,0)*VLOOKUP("R101",TSC!B:C,2,0))*(VLOOKUP("T711",TSC!B:C,2,0)+VLOOKUP("T712",TSC!B:C,2,0))%,MIN(T807+V807,VLOOKUP("R700",TSC!B:C,2,0)*VLOOKUP("R101",TSC!B:C,2,0))*(VLOOKUP("T711",TSC!B:C,2,0)+VLOOKUP("T712",TSC!B:C,2,0)+VLOOKUP("R701",TSC!B:C,2,0))%),0)</f>
        <v/>
      </c>
      <c r="CS807">
        <f>IFERROR(IF(RIGHT(INDEX(PIS!O$1:O$500,MATCH(D807,PIS!C$1:C$500,0)),5)="Gross",MIN(U807+V807,VLOOKUP("R700",TSC!B:C,2,0)*VLOOKUP("R101",TSC!B:C,2,0))*(VLOOKUP("T714",TSC!B:C,2,0))%,MIN(T807+V807,VLOOKUP("R700",TSC!B:C,2,0)*VLOOKUP("R101",TSC!B:C,2,0))*(VLOOKUP("T704",TSC!B:C,2,0)+VLOOKUP("T714",TSC!B:C,2,0))%),0)</f>
        <v/>
      </c>
      <c r="CT807">
        <f>IFERROR(IF(RIGHT(INDEX(PIS!O$1:O$500,MATCH(D807,PIS!C$1:C$500,0)),5)="Gross",MIN(U807+V807,VLOOKUP("R700",TSC!B:C,2,0)*VLOOKUP("R101",TSC!B:C,2,0))*VLOOKUP("T705",TSC!B:C,2,0)%,MIN(T807+V807,VLOOKUP("R700",TSC!B:C,2,0)*VLOOKUP("R101",TSC!B:C,2,0))*VLOOKUP("T705",TSC!B:C,2,0)%),0)</f>
        <v/>
      </c>
      <c r="CU807">
        <f>IFERROR(IF(RIGHT(INDEX(PIS!O$1:O$500,MATCH(D807,PIS!C$1:C$500,0)),5)="Gross",MIN(U807+V807,VLOOKUP("R700",TSC!B:C,2,0)*VLOOKUP("R101",TSC!B:C,2,0))*(VLOOKUP("T713",TSC!B:C,2,0))%,MIN(T807+V807,VLOOKUP("R700",TSC!B:C,2,0)*VLOOKUP("R101",TSC!B:C,2,0))*(VLOOKUP("T713",TSC!B:C,2,0))%),0)</f>
        <v/>
      </c>
      <c r="CV807">
        <f>IFERROR(INDEX(ADJ!$A$1:$BZ$1000,MATCH(PAYROLL!D807,ADJ!A$1:A$500,0),MATCH(PAYROLL!CV$2,ADJ!$2:$2,0)),0)</f>
        <v/>
      </c>
      <c r="CW807">
        <f>IFERROR(INDEX(ADJ!$A$1:$BZ$1000,MATCH(PAYROLL!D807,ADJ!A$1:A$500,0),MATCH(PAYROLL!CW$2,ADJ!$2:$2,0)),0)</f>
        <v/>
      </c>
      <c r="CX807">
        <f>SUM(CR807:CW807)</f>
        <v/>
      </c>
      <c r="CY807">
        <f>ROUND(IF(CR807&gt;0,T807+V807*VLOOKUP("R202",TSC!$B$1:$C$500,2,0),0),0)</f>
        <v/>
      </c>
      <c r="CZ807">
        <f>IFERROR(INDEX(CSDA!D$1:D$500,MATCH($CZ$2,CSDA!C$1:C$500,0)),0)</f>
        <v/>
      </c>
      <c r="DA807">
        <f>ROUND(T807*0.7%,0)</f>
        <v/>
      </c>
      <c r="DB807">
        <f>ROUND(T807/12,0)</f>
        <v/>
      </c>
      <c r="DC807">
        <f ref="DC807" t="array">IFERROR(INDEX(CSDA!D$1:D$500,MATCH("Trích giữ"&amp;PAYROLL!DC$2,CSDA!A$1:A$500&amp;CSDA!C$1:C$500,0)),0)</f>
        <v/>
      </c>
      <c r="DD807">
        <f ref="DD807" t="array">IFERROR(INDEX(CSDA!D$1:D$500,MATCH("Trích giữ"&amp;PAYROLL!DD$2,CSDA!A$1:A$500&amp;CSDA!C$1:C$500,0)),0)</f>
        <v/>
      </c>
      <c r="DE807">
        <f ref="DE807" t="array">IFERROR(INDEX(CSDA!D$1:D$500,MATCH("Trích giữ"&amp;PAYROLL!DE$2,CSDA!A$1:A$500&amp;CSDA!C$1:C$500,0)),0)</f>
        <v/>
      </c>
      <c r="DF807">
        <f>IFERROR(INDEX(CSDA!D$1:D$500,MATCH(PAYROLL!DF$2,CSDA!C$1:C$500,0)),0)</f>
        <v/>
      </c>
      <c r="DG807">
        <f ref="DG807" t="array">IFERROR(INDEX(CSDA!D$1:D$500,MATCH("Trích giữ"&amp;PAYROLL!DG$2,CSDA!A$1:A$500&amp;CSDA!C$1:C$500,0)),0)</f>
        <v/>
      </c>
      <c r="DH807">
        <f>ROUND(T807/26,0)</f>
        <v/>
      </c>
      <c r="DI807">
        <f ref="DI807" t="array">IFERROR(INDEX(CSDA!D$1:D$500,MATCH("Trích giữ"&amp;PAYROLL!DI$2,CSDA!A$1:A$500&amp;CSDA!C$1:C$500,0)),0)</f>
        <v/>
      </c>
      <c r="DJ807">
        <f>IF(U807=0,T807*21.5%-BL807,0)</f>
        <v/>
      </c>
      <c r="DK807">
        <f ref="DK807" t="array">IFERROR(INDEX(CSDA!D$1:D$500,MATCH("Trích giữ"&amp;PAYROLL!DK$2,CSDA!A$1:A$500&amp;CSDA!C$1:C$500,0)),0)</f>
        <v/>
      </c>
      <c r="DL807">
        <f>IFERROR(INDEX(CSDA!D$1:D$500,MATCH(PAYROLL!DL$2,CSDA!C$1:C$500,0))/12,0)</f>
        <v/>
      </c>
      <c r="DM807">
        <f>SUM(DB807:DL807)</f>
        <v/>
      </c>
      <c r="DN807">
        <f>IFERROR(INDEX(ADJ!$A$1:$BZ$1000,MATCH(PAYROLL!D807,ADJ!A$1:A$500,0),MATCH(PAYROLL!DN$2,ADJ!$2:$2,0)),0)</f>
        <v/>
      </c>
      <c r="DO807">
        <f>IFERROR(SUM(BP807,DM807:DN807,CX807:DA807)-DT807,0)</f>
        <v/>
      </c>
      <c r="DP807">
        <f ref="DP807" t="array">SUM(BW807*IFERROR(INDEX(CSDA!D$1:D$500,MATCH(BW$2,CSDA!C$1:C$500,0)),0)%,CX807*IFERROR(INDEX(CSDA!D$1:D$500,MATCH(CX$2,CSDA!C$1:C$500,0)),0)%,DA807*IFERROR(INDEX(CSDA!D$1:D$500,MATCH(DA$2,CSDA!C$1:C$500,0)),0)%,DB807*IFERROR(INDEX(CSDA!D$1:D$500,MATCH(DB$2,CSDA!C$1:C$500,0)),0)%,DF807*IFERROR(INDEX(CSDA!D$1:D$500,MATCH("Phí dịch vụ"&amp;PAYROLL!DF$2,CSDA!A$1:A$500&amp;CSDA!C$1:C$500,0)),0)%,DC807*IFERROR(INDEX(CSDA!D$1:D$500,MATCH("Phí dịch vụ"&amp;PAYROLL!DC$2,CSDA!A$1:A$500&amp;CSDA!C$1:C$500,0)),0)%,DH807*IFERROR(INDEX(CSDA!D$1:D$500,MATCH("Phí dịch vụ"&amp;PAYROLL!DH$2,CSDA!A$1:A$500&amp;CSDA!C$1:C$500,0)),0)%,DJ807*IFERROR(INDEX(CSDA!D$1:D$500,MATCH("Phí dịch vụ"&amp;PAYROLL!DJ$2,CSDA!A$1:A$500&amp;CSDA!C$1:C$500,0)),0)%,BN807*IFERROR(INDEX(CSDA!D$1:D$500,MATCH(BN$2,CSDA!C$1:C$500,0)),0)%)-BN807*7%</f>
        <v/>
      </c>
      <c r="DQ807">
        <f>IFERROR(INDEX(ADJ!$A$1:$BZ$1000,MATCH(PAYROLL!D807,ADJ!A$1:A$500,0),MATCH(PAYROLL!DQ$2,ADJ!$2:$2,0)),0)</f>
        <v/>
      </c>
      <c r="DR807">
        <f>IFERROR(INDEX(ADJ!$A$1:$BZ$1000,MATCH(PAYROLL!D807,ADJ!A$1:A$500,0),MATCH(PAYROLL!DR$2,ADJ!$2:$2,0)),0)</f>
        <v/>
      </c>
      <c r="DS807">
        <f>SUM(DP807:DR807)</f>
        <v/>
      </c>
      <c r="DT807">
        <f>EK807</f>
        <v/>
      </c>
      <c r="DU807">
        <f>SUM(DO807:DR807)</f>
        <v/>
      </c>
      <c r="DV807">
        <f>ROUND(DU807*0.1,0)</f>
        <v/>
      </c>
      <c r="DW807">
        <f>DU807+DV807</f>
        <v/>
      </c>
      <c r="DZ807">
        <f>IFERROR(INDEX(ADJ!$A$1:$BZ$1000,MATCH(PAYROLL!$D807,ADJ!A$1:A$500,0),MATCH(PAYROLL!DZ$2,ADJ!$2:$2,0)),0)</f>
        <v/>
      </c>
      <c r="EA807">
        <f>IFERROR(INDEX(ADJ!$A$1:$BZ$1000,MATCH(PAYROLL!$D807,ADJ!A$1:A$500,0),MATCH(PAYROLL!EA$2,ADJ!$2:$2,0)),0)</f>
        <v/>
      </c>
      <c r="EB807">
        <f>IFERROR(INDEX(ADJ!$A$1:$BZ$1000,MATCH(PAYROLL!$D807,ADJ!A$1:A$500,0),MATCH(PAYROLL!EB$2,ADJ!$2:$2,0)),0)</f>
        <v/>
      </c>
      <c r="EC807">
        <f>IFERROR(INDEX(ADJ!$A$1:$BZ$1000,MATCH(PAYROLL!$D807,ADJ!A$1:A$500,0),MATCH(PAYROLL!EC$2,ADJ!$2:$2,0)),0)</f>
        <v/>
      </c>
      <c r="ED807">
        <f>IFERROR(INDEX(ADJ!$A$1:$BZ$1000,MATCH(PAYROLL!$D807,ADJ!A$1:A$500,0),MATCH(PAYROLL!ED$2,ADJ!$2:$2,0)),0)</f>
        <v/>
      </c>
      <c r="EE807">
        <f>IFERROR(INDEX(ADJ!$A$1:$BZ$1000,MATCH(PAYROLL!$D807,ADJ!A$1:A$500,0),MATCH(PAYROLL!EE$2,ADJ!$2:$2,0)),0)</f>
        <v/>
      </c>
      <c r="EF807">
        <f>IFERROR(INDEX(ADJ!$A$1:$BZ$1000,MATCH(PAYROLL!$D807,ADJ!A$1:A$500,0),MATCH(PAYROLL!EF$2,ADJ!$2:$2,0)),0)</f>
        <v/>
      </c>
      <c r="EG807">
        <f>IFERROR(INDEX(ADJ!$A$1:$BZ$1000,MATCH(PAYROLL!$D807,ADJ!A$1:A$500,0),MATCH(PAYROLL!EG$2,ADJ!$2:$2,0)),0)</f>
        <v/>
      </c>
      <c r="EH807">
        <f>IFERROR(INDEX(ADJ!$A$1:$BZ$1000,MATCH(PAYROLL!$D807,ADJ!A$1:A$500,0),MATCH(PAYROLL!EH$2,ADJ!$2:$2,0)),0)</f>
        <v/>
      </c>
      <c r="EI807">
        <f>IFERROR(INDEX(ADJ!$A$1:$BZ$1000,MATCH(PAYROLL!D807,ADJ!A$1:A$500,0),MATCH(PAYROLL!EI$2,ADJ!$2:$2,0)),0)</f>
        <v/>
      </c>
      <c r="EJ807">
        <f>IFERROR(INDEX(ADJ!$A$1:$BZ$1000,MATCH(PAYROLL!$D807,ADJ!A$1:A$500,0),MATCH(PAYROLL!EJ$2,ADJ!$2:$2,0)),0)</f>
        <v/>
      </c>
      <c r="EK807">
        <f>SUM(DZ807:EJ807)</f>
        <v/>
      </c>
    </row>
    <row r="808">
      <c r="A808" t="n">
        <v>806</v>
      </c>
      <c r="B808" t="inlineStr">
        <is>
          <t>Đỗ Tiến Cường</t>
        </is>
      </c>
      <c r="D808" t="inlineStr">
        <is>
          <t>153934-01</t>
        </is>
      </c>
      <c r="S808">
        <f>IFERROR(INDEX(PIS!$A$1:$BZ$1000,MATCH($D808,PIS!C$1:C$500,0),MATCH("Lương CB tháng trước",PIS!$1:$1,0)),0)</f>
        <v/>
      </c>
      <c r="T808">
        <f>IFERROR(INDEX(PIS!$A$1:$BZ$1000,MATCH($D808,PIS!C$1:C$500,0),MATCH("Lương CB hiện tại",PIS!$1:$1,0)),0)</f>
        <v/>
      </c>
      <c r="U808">
        <f>IFERROR(INDEX(PIS!$A$1:$BZ$1000,MATCH($D808,PIS!C$1:C$500,0),MATCH("Lương đóng BHBB",PIS!$1:$1,0)),0)</f>
        <v/>
      </c>
      <c r="V808">
        <f>IFERROR(INDEX(PIS!$A$1:$BZ$1000,MATCH($D808,PIS!C$1:C$500,0),MATCH(V$2,PIS!$2:$2,0)),0)</f>
        <v/>
      </c>
      <c r="W808">
        <f>IFERROR(INDEX(PIS!$A$1:$BZ$1000,MATCH($D808,PIS!C$1:C$500,0),MATCH(W$2,PIS!$2:$2,0)),0)</f>
        <v/>
      </c>
      <c r="X808">
        <f>IFERROR(INDEX(PIS!$A$1:$BZ$1000,MATCH($D808,PIS!C$1:C$500,0),MATCH(X$2,PIS!$2:$2,0)),0)</f>
        <v/>
      </c>
      <c r="Y808">
        <f>IFERROR(INDEX(PIS!$A$1:$BZ$1000,MATCH($D808,PIS!C$1:C$500,0),MATCH(Y$2,PIS!$2:$2,0)),0)</f>
        <v/>
      </c>
      <c r="Z808">
        <f>IFERROR(INDEX(PIS!$A$1:$BZ$1000,MATCH($D808,PIS!C$1:C$500,0),MATCH(Z$2,PIS!$2:$2,0)),0)</f>
        <v/>
      </c>
      <c r="AA808">
        <f>IFERROR(INDEX(PIS!$A$1:$BZ$1000,MATCH($D808,PIS!C$1:C$500,0),MATCH(AA$2,PIS!$2:$2,0)),0)</f>
        <v/>
      </c>
      <c r="AB808">
        <f>IFERROR(INDEX(PIS!$A$1:$BZ$1000,MATCH($D808,PIS!C$1:C$500,0),MATCH(AB$2,PIS!$2:$2,0)),0)</f>
        <v/>
      </c>
      <c r="AC808">
        <f>SUM(V808:AB808)</f>
        <v/>
      </c>
      <c r="AD808">
        <f>IFERROR(INDEX(TIMESHEET!$A$1:$AI$5000,MATCH($D808,TIMESHEET!A$1:A$500,0),MATCH("T100",TIMESHEET!$2:$2,0))-2,0)</f>
        <v/>
      </c>
      <c r="AE808">
        <f>IFERROR(INDEX(TIMESHEET!$A$1:$AI$5000,MATCH($D808,TIMESHEET!A$1:A$500,0),MATCH("T202",TIMESHEET!$2:$2,0)),0)</f>
        <v/>
      </c>
      <c r="AF808">
        <f>IFERROR(INDEX(TIMESHEET!$A$1:$AI$5000,MATCH($D808,TIMESHEET!A$1:A$500,0),MATCH("T302",TIMESHEET!$2:$2,0)),0)</f>
        <v/>
      </c>
      <c r="AG808">
        <f>IFERROR(INDEX(TIMESHEET!$A$1:$AI$5000,MATCH($D808,TIMESHEET!A$1:A$500,0),MATCH("T406",TIMESHEET!$2:$2,0)),0)</f>
        <v/>
      </c>
      <c r="AH808">
        <f>AE808+AG808</f>
        <v/>
      </c>
      <c r="AI808">
        <f>IFERROR(INDEX(TIMESHEET!$A$1:$AI$5000,MATCH($D808,TIMESHEET!A$1:A$500,0),MATCH("T701",TIMESHEET!$2:$2,0)),0)</f>
        <v/>
      </c>
      <c r="AJ808">
        <f>IFERROR(INDEX(TIMESHEET!$A$1:$AI$5000,MATCH($D808,TIMESHEET!B$1:B$500,0),MATCH("T320",TIMESHEET!$2:$2,0)),0)</f>
        <v/>
      </c>
      <c r="AK808">
        <f>IFERROR(IF(LEFT(INDEX(PIS!O$1:O$500,MATCH(D808,PIS!C$1:C$500)),1)="M",T808/AD808*SUM(AE808:AG808),T808*AD808),0)</f>
        <v/>
      </c>
      <c r="AL808">
        <f>IFERROR(INDEX(ADJ!$A$1:$BZ$1000,MATCH(PAYROLL!D808,ADJ!A$1:A$500,0),MATCH(PAYROLL!AL$2,ADJ!$2:$2,0)),0)</f>
        <v/>
      </c>
      <c r="AM808">
        <f>SUM(AK808:AL808)</f>
        <v/>
      </c>
      <c r="AN808">
        <f>IFERROR(ROUND(V808/$AD808*$AH808,0),0)</f>
        <v/>
      </c>
      <c r="AO808">
        <f>IFERROR(ROUND(W808/$AD808*$AH808,0),0)</f>
        <v/>
      </c>
      <c r="AP808">
        <f>IFERROR(ROUND(X808/$AD808*$AE808,0),0)</f>
        <v/>
      </c>
      <c r="AQ808">
        <f>IFERROR(ROUND(Y808/$AD808*$AH808,0),0)</f>
        <v/>
      </c>
      <c r="AR808">
        <f>IFERROR(ROUND(Z808/$AD808*$AH808,0),0)</f>
        <v/>
      </c>
      <c r="AS808">
        <f>IFERROR(ROUND(AA808/$AD808*$AH808,0),0)</f>
        <v/>
      </c>
      <c r="AT808">
        <f>IFERROR(IF((AE808+AF808+AG808)&gt;13,AB808,ROUND(AB808/AD808*AH808,0)),0)</f>
        <v/>
      </c>
      <c r="AU808">
        <f>IFERROR(INDEX(ADJ!$A$1:$BZ$1000,MATCH(PAYROLL!D808,ADJ!A$1:A$500,0),MATCH(PAYROLL!AU$2,ADJ!$2:$2,0)),0)</f>
        <v/>
      </c>
      <c r="AV808">
        <f>ROUND(SUM(AN808:AU808),0)</f>
        <v/>
      </c>
      <c r="AW808">
        <f>IFERROR(INDEX(TIMESHEET!$A$1:$AI$5000,MATCH(PAYROLL!D808,TIMESHEET!A$1:A$500,0),MATCH("T620",TIMESHEET!$2:$2,0)),0)</f>
        <v/>
      </c>
      <c r="AX808">
        <f>IFERROR(INDEX(TIMESHEET!$A$1:$AI$5000,MATCH(PAYROLL!D808,TIMESHEET!A$1:A$500,0),MATCH("T601",TIMESHEET!$2:$2,0)),0)</f>
        <v/>
      </c>
      <c r="AY808">
        <f>IFERROR(INDEX(TIMESHEET!$A$1:$AI$5000,MATCH(PAYROLL!D808,TIMESHEET!A$1:A$500,0),MATCH("T602",TIMESHEET!$2:$2,0)),0)</f>
        <v/>
      </c>
      <c r="AZ808">
        <f>IFERROR(INDEX(TIMESHEET!$A$1:$AI$5000,MATCH(PAYROLL!D808,TIMESHEET!A$1:A$500,0),MATCH("T603",TIMESHEET!$2:$2,0)),0)</f>
        <v/>
      </c>
      <c r="BA808">
        <f>IFERROR(INDEX(TIMESHEET!$A$1:$AI$5000,MATCH(PAYROLL!D808,TIMESHEET!A$1:A$500,0),MATCH("T611",TIMESHEET!$2:$2,0)),0)</f>
        <v/>
      </c>
      <c r="BB808">
        <f>IFERROR(INDEX(TIMESHEET!$A$1:$AI$5000,MATCH(PAYROLL!D808,TIMESHEET!A$1:A$500,0),MATCH("T612",TIMESHEET!$2:$2,0)),0)</f>
        <v/>
      </c>
      <c r="BC808">
        <f>IFERROR(INDEX(TIMESHEET!$A$1:$AI$5000,MATCH(PAYROLL!D808,TIMESHEET!A$1:A$500,0),MATCH("T613",TIMESHEET!$2:$2,0)),0)</f>
        <v/>
      </c>
      <c r="BD808">
        <f>IFERROR(INDEX(TIMESHEET!$A$1:$AI$5000,MATCH(PAYROLL!D808,TIMESHEET!A$1:A$500,0),MATCH("T500",TIMESHEET!$2:$2,0)),0)</f>
        <v/>
      </c>
      <c r="BE808">
        <f>IFERROR(IF(LEFT(INDEX(PIS!O$1:O$500,MATCH(D808,PIS!C$1:C$500)),1)="M",T808/AD808/8*(AW808+AX808*1.5+AY808*2+AZ808*3+BA808*2.1+BB808*2.7+BC808*3.9+BD808*0.3),T808/8*(AW808+AX808*1.5+AY808*2+AZ808*3+BA808*2.1+BB808*2.7+BC808*3.9+BD808*0.3)),0)</f>
        <v/>
      </c>
      <c r="BF808">
        <f>IFERROR(INDEX(ADJ!$A$1:$BZ$1000,MATCH(PAYROLL!$D808,ADJ!A$1:A$500,0),MATCH(PAYROLL!BF$2,ADJ!$2:$2,0)),0)</f>
        <v/>
      </c>
      <c r="BG808">
        <f>IFERROR(INDEX(ADJ!$A$1:$BZ$1000,MATCH(PAYROLL!D808,ADJ!A$1:A$500,0),MATCH(PAYROLL!BG$2,ADJ!$2:$2,0)),0)</f>
        <v/>
      </c>
      <c r="BH808">
        <f>IFERROR(INDEX(ADJ!$A$1:$BZ$1000,MATCH(PAYROLL!D808,ADJ!A$1:A$500,0),MATCH(PAYROLL!BH$2,ADJ!$2:$2,0)),0)</f>
        <v/>
      </c>
      <c r="BI808">
        <f>IFERROR(INDEX(ADJ!$A$1:$BZ$1000,MATCH(PAYROLL!D808,ADJ!A$1:A$500,0),MATCH(PAYROLL!BI$2,ADJ!$2:$2,0)),0)</f>
        <v/>
      </c>
      <c r="BJ808">
        <f>IFERROR(INDEX(ADJ!$A$1:$BZ$1000,MATCH(PAYROLL!D808,ADJ!A$1:A$500,0),MATCH(PAYROLL!BJ$2,ADJ!$2:$2,0)),0)</f>
        <v/>
      </c>
      <c r="BK808">
        <f>SUM(BF808:BJ808)</f>
        <v/>
      </c>
      <c r="BL808">
        <f>IFERROR(INDEX(ADJ!$A$1:$BZ$1000,MATCH(PAYROLL!D808,ADJ!A$1:A$500,0),MATCH(PAYROLL!BL$2,ADJ!$2:$2,0)),0)</f>
        <v/>
      </c>
      <c r="BM808">
        <f>IFERROR(INDEX(ADJ!$A$1:$BZ$1000,MATCH(PAYROLL!D808,ADJ!A$1:A$500,0),MATCH(PAYROLL!BM$2,ADJ!$2:$2,0)),0)</f>
        <v/>
      </c>
      <c r="BN808">
        <f>IFERROR(INDEX(ADJ!$A$1:$BZ$1000,MATCH(PAYROLL!D808,ADJ!A$1:A$500,0),MATCH(PAYROLL!BN$2,ADJ!$2:$2,0)),0)</f>
        <v/>
      </c>
      <c r="BO808">
        <f>IFERROR(INDEX(ADJ!$A$1:$BZ$1000,MATCH(PAYROLL!D808,ADJ!A$1:A$500,0),MATCH(PAYROLL!BO$2,ADJ!$2:$2,0)),0)</f>
        <v/>
      </c>
      <c r="BP808">
        <f>SUM(AM808,AV808,BE808,BK808,BL808:BO808)</f>
        <v/>
      </c>
      <c r="BQ808">
        <f>BO808</f>
        <v/>
      </c>
      <c r="BR808">
        <f>IFERROR(ROUND(IF(LEFT(INDEX(PIS!O$1:O$500,MATCH(D808,PIS!C$1:C$500)),1)="D",T808/8*(BD808*0.3),IF(LEFT(INDEX(PIS!O$1:O$500,MATCH(D808,PIS!C$1:C$500)),1)="H",T808*($BD808*0.3),T808/$AD808/8*($BD808*0.3))),0),0)</f>
        <v/>
      </c>
      <c r="BS808">
        <f>IF(AP808&lt;1,0,MIN(AP808,730000))</f>
        <v/>
      </c>
      <c r="BT808">
        <f>IFERROR(ROUND((BE808-SUM(AW808:BC808)*T808/AD808/8),0)-BR808,0)</f>
        <v/>
      </c>
      <c r="BU808">
        <f>AO808</f>
        <v/>
      </c>
      <c r="BV808">
        <f>SUM(BQ808:BU808)</f>
        <v/>
      </c>
      <c r="BW808">
        <f>BP808-BV808</f>
        <v/>
      </c>
      <c r="BX808">
        <f>IFERROR(IF(RIGHT(INDEX(PIS!O$1:O$500,MATCH(D808,PIS!C$1:C$500)),5)="Gross",MIN(U808+V808,VLOOKUP("R700",TSC!B:C,2,0)*VLOOKUP("R101",TSC!B:C,2,0))*VLOOKUP("R701",TSC!B:C,2,0)%,0),0)</f>
        <v/>
      </c>
      <c r="BY808">
        <f>IFERROR(IF(RIGHT(INDEX(PIS!O$1:O$500,MATCH(D808,PIS!C$1:C$500)),5)="Gross",MIN(U808+V808,VLOOKUP("R700",TSC!B:C,2,0)*VLOOKUP("R101",TSC!B:C,2,0))*VLOOKUP("T704",TSC!B:C,2,0)%,0),0)</f>
        <v/>
      </c>
      <c r="BZ808">
        <f>IFERROR(IF(RIGHT(INDEX(PIS!O$1:O$500,MATCH(D808,PIS!C$1:C$500)),5)="Gross",MIN(U808+V808,VLOOKUP("R700",TSC!B:C,2,0)*VLOOKUP("1",TSC!F:G,2,0))*VLOOKUP("T705",TSC!B:C,2,0)%,0),0)</f>
        <v/>
      </c>
      <c r="CA808">
        <f>IFERROR(INDEX(ADJ!$A$1:$BZ$1000,MATCH(PAYROLL!D808,ADJ!A$1:A$500,0),MATCH(PAYROLL!CA$2,ADJ!$2:$2,0)),0)</f>
        <v/>
      </c>
      <c r="CB808">
        <f>IFERROR(INDEX(ADJ!$A$1:$BZ$1000,MATCH(PAYROLL!D808,ADJ!A$1:A$500,0),MATCH(PAYROLL!CB$2,ADJ!$2:$2,0)),0)</f>
        <v/>
      </c>
      <c r="CC808">
        <f>SUM(BX808:CB808)</f>
        <v/>
      </c>
      <c r="CD808">
        <f>IFERROR(INDEX(PIS!$A$1:$BZ$1000,MATCH(PAYROLL!D808,PIS!C$1:C$500,0),MATCH(PAYROLL!CD$1,PIS!$1:$1,0)),0)</f>
        <v/>
      </c>
      <c r="CE808">
        <f>IFERROR(IF(OR(INDEX(PIS!P$1:P$500,MATCH(D808,PIS!C$1:C$500,0))="LT2",INDEX(PIS!P$1:P$500,MATCH(D808,PIS!C$1:C$500,0))="P10"),0,SUM(CC808,CD808*VLOOKUP("R601",TSC!B:C,2,0),VLOOKUP("R602",TSC!B:C,2,0))),0)</f>
        <v/>
      </c>
      <c r="CF808">
        <f>MAX(BW808-CE808,0)</f>
        <v/>
      </c>
      <c r="CG808">
        <f>IFERROR(IF(OR(RIGHT(INDEX(PIS!P$1:P$500,MATCH(D808,PIS!C$1:C$500)),5)="P10",RIGHT(INDEX(PIS!P$1:P$500,MATCH(D808,PIS!C$1:C$500)),5)="CK"),0,IF(CF808&lt;=5000000,CF808*5%,IF(CF808&lt;=10000000,CF808*10%-250000,IF(CF808&lt;=18000000,CF808*15%-750000,IF(CF808&lt;=32000000,CF808*20%-1650000,IF(CF808&lt;=52000000,CF808*25%-3250000,IF(CF808&lt;=80000000,BH808*30%-5850000,CF808*35%-9850000))))))),0)</f>
        <v/>
      </c>
      <c r="CH808">
        <f>IFERROR(IF(OR(INDEX(PIS!P$1:P$500,MATCH(D808,PIS!C$1:C$500))="LT",INDEX(PIS!P$1:P$500,MATCH(D808,PIS!C$1:C$500))="CK"),0,IF(CF808&lt;2000000,0,CF808*10%)),0)</f>
        <v/>
      </c>
      <c r="CI808">
        <f>IFERROR(INDEX(ADJ!$A$1:$BZ$1000,MATCH(PAYROLL!D808,ADJ!A$1:A$500,0),MATCH(PAYROLL!CI$2,ADJ!$2:$2,0)),0)</f>
        <v/>
      </c>
      <c r="CJ808">
        <f>IFERROR(INDEX(ADJ!$A$1:$BZ$1000,MATCH(PAYROLL!D808,ADJ!A$1:A$500,0),MATCH(PAYROLL!CJ$2,ADJ!$2:$2,0)),0)</f>
        <v/>
      </c>
      <c r="CK808">
        <f>IFERROR(INDEX(ADJ!$A$1:$BZ$1000,MATCH(PAYROLL!D808,ADJ!A$1:A$500,0),MATCH(PAYROLL!CK$2,ADJ!$2:$2,0)),0)</f>
        <v/>
      </c>
      <c r="CL808">
        <f>SUM(CG808:CK808)</f>
        <v/>
      </c>
      <c r="CM808">
        <f>ROUND(SUM(CH808:CK808),0)</f>
        <v/>
      </c>
      <c r="CN808">
        <f>IFERROR(INDEX(CSDA!D$1:D$500,MATCH($CN$2,CSDA!C$1:C$500,0))*INDEX(PIS!V$1:V$500,MATCH(D808,PIS!C$1:C$500))+INDEX(ADJ!$A$1:$BZ$1000,MATCH(PAYROLL!D808,ADJ!A$1:A$500,0),MATCH(PAYROLL!CN$2,ADJ!$2:$2,0)),0)</f>
        <v/>
      </c>
      <c r="CO808">
        <f>IFERROR(INDEX(ADJ!$A$1:$BZ$1000,MATCH(PAYROLL!D808,ADJ!A$1:A$500,0),MATCH(PAYROLL!CO$2,ADJ!$2:$2,0)),0)</f>
        <v/>
      </c>
      <c r="CP808">
        <f>IFERROR(INDEX(ADJ!$A$1:$BZ$1000,MATCH(PAYROLL!D808,ADJ!A$1:A$500,0),MATCH(PAYROLL!CP$2,ADJ!$2:$2,0)),0)</f>
        <v/>
      </c>
      <c r="CQ808">
        <f>BP808-CL808-CI808-CM808-CN808-CO808-CP808-CC808</f>
        <v/>
      </c>
      <c r="CR808">
        <f>IFERROR(IF(RIGHT(INDEX(PIS!O$1:O$500,MATCH(D808,PIS!C$1:C$500,0)),5)="Gross",MIN(U808+V808,VLOOKUP("R700",TSC!B:C,2,0)*VLOOKUP("R101",TSC!B:C,2,0))*(VLOOKUP("T711",TSC!B:C,2,0)+VLOOKUP("T712",TSC!B:C,2,0))%,MIN(T808+V808,VLOOKUP("R700",TSC!B:C,2,0)*VLOOKUP("R101",TSC!B:C,2,0))*(VLOOKUP("T711",TSC!B:C,2,0)+VLOOKUP("T712",TSC!B:C,2,0)+VLOOKUP("R701",TSC!B:C,2,0))%),0)</f>
        <v/>
      </c>
      <c r="CS808">
        <f>IFERROR(IF(RIGHT(INDEX(PIS!O$1:O$500,MATCH(D808,PIS!C$1:C$500,0)),5)="Gross",MIN(U808+V808,VLOOKUP("R700",TSC!B:C,2,0)*VLOOKUP("R101",TSC!B:C,2,0))*(VLOOKUP("T714",TSC!B:C,2,0))%,MIN(T808+V808,VLOOKUP("R700",TSC!B:C,2,0)*VLOOKUP("R101",TSC!B:C,2,0))*(VLOOKUP("T704",TSC!B:C,2,0)+VLOOKUP("T714",TSC!B:C,2,0))%),0)</f>
        <v/>
      </c>
      <c r="CT808">
        <f>IFERROR(IF(RIGHT(INDEX(PIS!O$1:O$500,MATCH(D808,PIS!C$1:C$500,0)),5)="Gross",MIN(U808+V808,VLOOKUP("R700",TSC!B:C,2,0)*VLOOKUP("R101",TSC!B:C,2,0))*VLOOKUP("T705",TSC!B:C,2,0)%,MIN(T808+V808,VLOOKUP("R700",TSC!B:C,2,0)*VLOOKUP("R101",TSC!B:C,2,0))*VLOOKUP("T705",TSC!B:C,2,0)%),0)</f>
        <v/>
      </c>
      <c r="CU808">
        <f>IFERROR(IF(RIGHT(INDEX(PIS!O$1:O$500,MATCH(D808,PIS!C$1:C$500,0)),5)="Gross",MIN(U808+V808,VLOOKUP("R700",TSC!B:C,2,0)*VLOOKUP("R101",TSC!B:C,2,0))*(VLOOKUP("T713",TSC!B:C,2,0))%,MIN(T808+V808,VLOOKUP("R700",TSC!B:C,2,0)*VLOOKUP("R101",TSC!B:C,2,0))*(VLOOKUP("T713",TSC!B:C,2,0))%),0)</f>
        <v/>
      </c>
      <c r="CV808">
        <f>IFERROR(INDEX(ADJ!$A$1:$BZ$1000,MATCH(PAYROLL!D808,ADJ!A$1:A$500,0),MATCH(PAYROLL!CV$2,ADJ!$2:$2,0)),0)</f>
        <v/>
      </c>
      <c r="CW808">
        <f>IFERROR(INDEX(ADJ!$A$1:$BZ$1000,MATCH(PAYROLL!D808,ADJ!A$1:A$500,0),MATCH(PAYROLL!CW$2,ADJ!$2:$2,0)),0)</f>
        <v/>
      </c>
      <c r="CX808">
        <f>SUM(CR808:CW808)</f>
        <v/>
      </c>
      <c r="CY808">
        <f>ROUND(IF(CR808&gt;0,T808+V808*VLOOKUP("R202",TSC!$B$1:$C$500,2,0),0),0)</f>
        <v/>
      </c>
      <c r="CZ808">
        <f>IFERROR(INDEX(CSDA!D$1:D$500,MATCH($CZ$2,CSDA!C$1:C$500,0)),0)</f>
        <v/>
      </c>
      <c r="DA808">
        <f>ROUND(T808*0.7%,0)</f>
        <v/>
      </c>
      <c r="DB808">
        <f>ROUND(T808/12,0)</f>
        <v/>
      </c>
      <c r="DC808">
        <f ref="DC808" t="array">IFERROR(INDEX(CSDA!D$1:D$500,MATCH("Trích giữ"&amp;PAYROLL!DC$2,CSDA!A$1:A$500&amp;CSDA!C$1:C$500,0)),0)</f>
        <v/>
      </c>
      <c r="DD808">
        <f ref="DD808" t="array">IFERROR(INDEX(CSDA!D$1:D$500,MATCH("Trích giữ"&amp;PAYROLL!DD$2,CSDA!A$1:A$500&amp;CSDA!C$1:C$500,0)),0)</f>
        <v/>
      </c>
      <c r="DE808">
        <f ref="DE808" t="array">IFERROR(INDEX(CSDA!D$1:D$500,MATCH("Trích giữ"&amp;PAYROLL!DE$2,CSDA!A$1:A$500&amp;CSDA!C$1:C$500,0)),0)</f>
        <v/>
      </c>
      <c r="DF808">
        <f>IFERROR(INDEX(CSDA!D$1:D$500,MATCH(PAYROLL!DF$2,CSDA!C$1:C$500,0)),0)</f>
        <v/>
      </c>
      <c r="DG808">
        <f ref="DG808" t="array">IFERROR(INDEX(CSDA!D$1:D$500,MATCH("Trích giữ"&amp;PAYROLL!DG$2,CSDA!A$1:A$500&amp;CSDA!C$1:C$500,0)),0)</f>
        <v/>
      </c>
      <c r="DH808">
        <f>ROUND(T808/26,0)</f>
        <v/>
      </c>
      <c r="DI808">
        <f ref="DI808" t="array">IFERROR(INDEX(CSDA!D$1:D$500,MATCH("Trích giữ"&amp;PAYROLL!DI$2,CSDA!A$1:A$500&amp;CSDA!C$1:C$500,0)),0)</f>
        <v/>
      </c>
      <c r="DJ808">
        <f>IF(U808=0,T808*21.5%-BL808,0)</f>
        <v/>
      </c>
      <c r="DK808">
        <f ref="DK808" t="array">IFERROR(INDEX(CSDA!D$1:D$500,MATCH("Trích giữ"&amp;PAYROLL!DK$2,CSDA!A$1:A$500&amp;CSDA!C$1:C$500,0)),0)</f>
        <v/>
      </c>
      <c r="DL808">
        <f>IFERROR(INDEX(CSDA!D$1:D$500,MATCH(PAYROLL!DL$2,CSDA!C$1:C$500,0))/12,0)</f>
        <v/>
      </c>
      <c r="DM808">
        <f>SUM(DB808:DL808)</f>
        <v/>
      </c>
      <c r="DN808">
        <f>IFERROR(INDEX(ADJ!$A$1:$BZ$1000,MATCH(PAYROLL!D808,ADJ!A$1:A$500,0),MATCH(PAYROLL!DN$2,ADJ!$2:$2,0)),0)</f>
        <v/>
      </c>
      <c r="DO808">
        <f>IFERROR(SUM(BP808,DM808:DN808,CX808:DA808)-DT808,0)</f>
        <v/>
      </c>
      <c r="DP808">
        <f ref="DP808" t="array">SUM(BW808*IFERROR(INDEX(CSDA!D$1:D$500,MATCH(BW$2,CSDA!C$1:C$500,0)),0)%,CX808*IFERROR(INDEX(CSDA!D$1:D$500,MATCH(CX$2,CSDA!C$1:C$500,0)),0)%,DA808*IFERROR(INDEX(CSDA!D$1:D$500,MATCH(DA$2,CSDA!C$1:C$500,0)),0)%,DB808*IFERROR(INDEX(CSDA!D$1:D$500,MATCH(DB$2,CSDA!C$1:C$500,0)),0)%,DF808*IFERROR(INDEX(CSDA!D$1:D$500,MATCH("Phí dịch vụ"&amp;PAYROLL!DF$2,CSDA!A$1:A$500&amp;CSDA!C$1:C$500,0)),0)%,DC808*IFERROR(INDEX(CSDA!D$1:D$500,MATCH("Phí dịch vụ"&amp;PAYROLL!DC$2,CSDA!A$1:A$500&amp;CSDA!C$1:C$500,0)),0)%,DH808*IFERROR(INDEX(CSDA!D$1:D$500,MATCH("Phí dịch vụ"&amp;PAYROLL!DH$2,CSDA!A$1:A$500&amp;CSDA!C$1:C$500,0)),0)%,DJ808*IFERROR(INDEX(CSDA!D$1:D$500,MATCH("Phí dịch vụ"&amp;PAYROLL!DJ$2,CSDA!A$1:A$500&amp;CSDA!C$1:C$500,0)),0)%,BN808*IFERROR(INDEX(CSDA!D$1:D$500,MATCH(BN$2,CSDA!C$1:C$500,0)),0)%)-BN808*7%</f>
        <v/>
      </c>
      <c r="DQ808">
        <f>IFERROR(INDEX(ADJ!$A$1:$BZ$1000,MATCH(PAYROLL!D808,ADJ!A$1:A$500,0),MATCH(PAYROLL!DQ$2,ADJ!$2:$2,0)),0)</f>
        <v/>
      </c>
      <c r="DR808">
        <f>IFERROR(INDEX(ADJ!$A$1:$BZ$1000,MATCH(PAYROLL!D808,ADJ!A$1:A$500,0),MATCH(PAYROLL!DR$2,ADJ!$2:$2,0)),0)</f>
        <v/>
      </c>
      <c r="DS808">
        <f>SUM(DP808:DR808)</f>
        <v/>
      </c>
      <c r="DT808">
        <f>EK808</f>
        <v/>
      </c>
      <c r="DU808">
        <f>SUM(DO808:DR808)</f>
        <v/>
      </c>
      <c r="DV808">
        <f>ROUND(DU808*0.1,0)</f>
        <v/>
      </c>
      <c r="DW808">
        <f>DU808+DV808</f>
        <v/>
      </c>
      <c r="DZ808">
        <f>IFERROR(INDEX(ADJ!$A$1:$BZ$1000,MATCH(PAYROLL!$D808,ADJ!A$1:A$500,0),MATCH(PAYROLL!DZ$2,ADJ!$2:$2,0)),0)</f>
        <v/>
      </c>
      <c r="EA808">
        <f>IFERROR(INDEX(ADJ!$A$1:$BZ$1000,MATCH(PAYROLL!$D808,ADJ!A$1:A$500,0),MATCH(PAYROLL!EA$2,ADJ!$2:$2,0)),0)</f>
        <v/>
      </c>
      <c r="EB808">
        <f>IFERROR(INDEX(ADJ!$A$1:$BZ$1000,MATCH(PAYROLL!$D808,ADJ!A$1:A$500,0),MATCH(PAYROLL!EB$2,ADJ!$2:$2,0)),0)</f>
        <v/>
      </c>
      <c r="EC808">
        <f>IFERROR(INDEX(ADJ!$A$1:$BZ$1000,MATCH(PAYROLL!$D808,ADJ!A$1:A$500,0),MATCH(PAYROLL!EC$2,ADJ!$2:$2,0)),0)</f>
        <v/>
      </c>
      <c r="ED808">
        <f>IFERROR(INDEX(ADJ!$A$1:$BZ$1000,MATCH(PAYROLL!$D808,ADJ!A$1:A$500,0),MATCH(PAYROLL!ED$2,ADJ!$2:$2,0)),0)</f>
        <v/>
      </c>
      <c r="EE808">
        <f>IFERROR(INDEX(ADJ!$A$1:$BZ$1000,MATCH(PAYROLL!$D808,ADJ!A$1:A$500,0),MATCH(PAYROLL!EE$2,ADJ!$2:$2,0)),0)</f>
        <v/>
      </c>
      <c r="EF808">
        <f>IFERROR(INDEX(ADJ!$A$1:$BZ$1000,MATCH(PAYROLL!$D808,ADJ!A$1:A$500,0),MATCH(PAYROLL!EF$2,ADJ!$2:$2,0)),0)</f>
        <v/>
      </c>
      <c r="EG808">
        <f>IFERROR(INDEX(ADJ!$A$1:$BZ$1000,MATCH(PAYROLL!$D808,ADJ!A$1:A$500,0),MATCH(PAYROLL!EG$2,ADJ!$2:$2,0)),0)</f>
        <v/>
      </c>
      <c r="EH808">
        <f>IFERROR(INDEX(ADJ!$A$1:$BZ$1000,MATCH(PAYROLL!$D808,ADJ!A$1:A$500,0),MATCH(PAYROLL!EH$2,ADJ!$2:$2,0)),0)</f>
        <v/>
      </c>
      <c r="EI808">
        <f>IFERROR(INDEX(ADJ!$A$1:$BZ$1000,MATCH(PAYROLL!D808,ADJ!A$1:A$500,0),MATCH(PAYROLL!EI$2,ADJ!$2:$2,0)),0)</f>
        <v/>
      </c>
      <c r="EJ808">
        <f>IFERROR(INDEX(ADJ!$A$1:$BZ$1000,MATCH(PAYROLL!$D808,ADJ!A$1:A$500,0),MATCH(PAYROLL!EJ$2,ADJ!$2:$2,0)),0)</f>
        <v/>
      </c>
      <c r="EK808">
        <f>SUM(DZ808:EJ808)</f>
        <v/>
      </c>
    </row>
    <row r="809">
      <c r="A809" t="n">
        <v>807</v>
      </c>
      <c r="B809" t="inlineStr">
        <is>
          <t>Nguyễn Bùi Hanh</t>
        </is>
      </c>
      <c r="D809" t="inlineStr">
        <is>
          <t>153937-01</t>
        </is>
      </c>
      <c r="S809">
        <f>IFERROR(INDEX(PIS!$A$1:$BZ$1000,MATCH($D809,PIS!C$1:C$500,0),MATCH("Lương CB tháng trước",PIS!$1:$1,0)),0)</f>
        <v/>
      </c>
      <c r="T809">
        <f>IFERROR(INDEX(PIS!$A$1:$BZ$1000,MATCH($D809,PIS!C$1:C$500,0),MATCH("Lương CB hiện tại",PIS!$1:$1,0)),0)</f>
        <v/>
      </c>
      <c r="U809">
        <f>IFERROR(INDEX(PIS!$A$1:$BZ$1000,MATCH($D809,PIS!C$1:C$500,0),MATCH("Lương đóng BHBB",PIS!$1:$1,0)),0)</f>
        <v/>
      </c>
      <c r="V809">
        <f>IFERROR(INDEX(PIS!$A$1:$BZ$1000,MATCH($D809,PIS!C$1:C$500,0),MATCH(V$2,PIS!$2:$2,0)),0)</f>
        <v/>
      </c>
      <c r="W809">
        <f>IFERROR(INDEX(PIS!$A$1:$BZ$1000,MATCH($D809,PIS!C$1:C$500,0),MATCH(W$2,PIS!$2:$2,0)),0)</f>
        <v/>
      </c>
      <c r="X809">
        <f>IFERROR(INDEX(PIS!$A$1:$BZ$1000,MATCH($D809,PIS!C$1:C$500,0),MATCH(X$2,PIS!$2:$2,0)),0)</f>
        <v/>
      </c>
      <c r="Y809">
        <f>IFERROR(INDEX(PIS!$A$1:$BZ$1000,MATCH($D809,PIS!C$1:C$500,0),MATCH(Y$2,PIS!$2:$2,0)),0)</f>
        <v/>
      </c>
      <c r="Z809">
        <f>IFERROR(INDEX(PIS!$A$1:$BZ$1000,MATCH($D809,PIS!C$1:C$500,0),MATCH(Z$2,PIS!$2:$2,0)),0)</f>
        <v/>
      </c>
      <c r="AA809">
        <f>IFERROR(INDEX(PIS!$A$1:$BZ$1000,MATCH($D809,PIS!C$1:C$500,0),MATCH(AA$2,PIS!$2:$2,0)),0)</f>
        <v/>
      </c>
      <c r="AB809">
        <f>IFERROR(INDEX(PIS!$A$1:$BZ$1000,MATCH($D809,PIS!C$1:C$500,0),MATCH(AB$2,PIS!$2:$2,0)),0)</f>
        <v/>
      </c>
      <c r="AC809">
        <f>SUM(V809:AB809)</f>
        <v/>
      </c>
      <c r="AD809">
        <f>IFERROR(INDEX(TIMESHEET!$A$1:$AI$5000,MATCH($D809,TIMESHEET!A$1:A$500,0),MATCH("T100",TIMESHEET!$2:$2,0))-2,0)</f>
        <v/>
      </c>
      <c r="AE809">
        <f>IFERROR(INDEX(TIMESHEET!$A$1:$AI$5000,MATCH($D809,TIMESHEET!A$1:A$500,0),MATCH("T202",TIMESHEET!$2:$2,0)),0)</f>
        <v/>
      </c>
      <c r="AF809">
        <f>IFERROR(INDEX(TIMESHEET!$A$1:$AI$5000,MATCH($D809,TIMESHEET!A$1:A$500,0),MATCH("T302",TIMESHEET!$2:$2,0)),0)</f>
        <v/>
      </c>
      <c r="AG809">
        <f>IFERROR(INDEX(TIMESHEET!$A$1:$AI$5000,MATCH($D809,TIMESHEET!A$1:A$500,0),MATCH("T406",TIMESHEET!$2:$2,0)),0)</f>
        <v/>
      </c>
      <c r="AH809">
        <f>AE809+AG809</f>
        <v/>
      </c>
      <c r="AI809">
        <f>IFERROR(INDEX(TIMESHEET!$A$1:$AI$5000,MATCH($D809,TIMESHEET!A$1:A$500,0),MATCH("T701",TIMESHEET!$2:$2,0)),0)</f>
        <v/>
      </c>
      <c r="AJ809">
        <f>IFERROR(INDEX(TIMESHEET!$A$1:$AI$5000,MATCH($D809,TIMESHEET!B$1:B$500,0),MATCH("T320",TIMESHEET!$2:$2,0)),0)</f>
        <v/>
      </c>
      <c r="AK809">
        <f>IFERROR(IF(LEFT(INDEX(PIS!O$1:O$500,MATCH(D809,PIS!C$1:C$500)),1)="M",T809/AD809*SUM(AE809:AG809),T809*AD809),0)</f>
        <v/>
      </c>
      <c r="AL809">
        <f>IFERROR(INDEX(ADJ!$A$1:$BZ$1000,MATCH(PAYROLL!D809,ADJ!A$1:A$500,0),MATCH(PAYROLL!AL$2,ADJ!$2:$2,0)),0)</f>
        <v/>
      </c>
      <c r="AM809">
        <f>SUM(AK809:AL809)</f>
        <v/>
      </c>
      <c r="AN809">
        <f>IFERROR(ROUND(V809/$AD809*$AH809,0),0)</f>
        <v/>
      </c>
      <c r="AO809">
        <f>IFERROR(ROUND(W809/$AD809*$AH809,0),0)</f>
        <v/>
      </c>
      <c r="AP809">
        <f>IFERROR(ROUND(X809/$AD809*$AE809,0),0)</f>
        <v/>
      </c>
      <c r="AQ809">
        <f>IFERROR(ROUND(Y809/$AD809*$AH809,0),0)</f>
        <v/>
      </c>
      <c r="AR809">
        <f>IFERROR(ROUND(Z809/$AD809*$AH809,0),0)</f>
        <v/>
      </c>
      <c r="AS809">
        <f>IFERROR(ROUND(AA809/$AD809*$AH809,0),0)</f>
        <v/>
      </c>
      <c r="AT809">
        <f>IFERROR(IF((AE809+AF809+AG809)&gt;13,AB809,ROUND(AB809/AD809*AH809,0)),0)</f>
        <v/>
      </c>
      <c r="AU809">
        <f>IFERROR(INDEX(ADJ!$A$1:$BZ$1000,MATCH(PAYROLL!D809,ADJ!A$1:A$500,0),MATCH(PAYROLL!AU$2,ADJ!$2:$2,0)),0)</f>
        <v/>
      </c>
      <c r="AV809">
        <f>ROUND(SUM(AN809:AU809),0)</f>
        <v/>
      </c>
      <c r="AW809">
        <f>IFERROR(INDEX(TIMESHEET!$A$1:$AI$5000,MATCH(PAYROLL!D809,TIMESHEET!A$1:A$500,0),MATCH("T620",TIMESHEET!$2:$2,0)),0)</f>
        <v/>
      </c>
      <c r="AX809">
        <f>IFERROR(INDEX(TIMESHEET!$A$1:$AI$5000,MATCH(PAYROLL!D809,TIMESHEET!A$1:A$500,0),MATCH("T601",TIMESHEET!$2:$2,0)),0)</f>
        <v/>
      </c>
      <c r="AY809">
        <f>IFERROR(INDEX(TIMESHEET!$A$1:$AI$5000,MATCH(PAYROLL!D809,TIMESHEET!A$1:A$500,0),MATCH("T602",TIMESHEET!$2:$2,0)),0)</f>
        <v/>
      </c>
      <c r="AZ809">
        <f>IFERROR(INDEX(TIMESHEET!$A$1:$AI$5000,MATCH(PAYROLL!D809,TIMESHEET!A$1:A$500,0),MATCH("T603",TIMESHEET!$2:$2,0)),0)</f>
        <v/>
      </c>
      <c r="BA809">
        <f>IFERROR(INDEX(TIMESHEET!$A$1:$AI$5000,MATCH(PAYROLL!D809,TIMESHEET!A$1:A$500,0),MATCH("T611",TIMESHEET!$2:$2,0)),0)</f>
        <v/>
      </c>
      <c r="BB809">
        <f>IFERROR(INDEX(TIMESHEET!$A$1:$AI$5000,MATCH(PAYROLL!D809,TIMESHEET!A$1:A$500,0),MATCH("T612",TIMESHEET!$2:$2,0)),0)</f>
        <v/>
      </c>
      <c r="BC809">
        <f>IFERROR(INDEX(TIMESHEET!$A$1:$AI$5000,MATCH(PAYROLL!D809,TIMESHEET!A$1:A$500,0),MATCH("T613",TIMESHEET!$2:$2,0)),0)</f>
        <v/>
      </c>
      <c r="BD809">
        <f>IFERROR(INDEX(TIMESHEET!$A$1:$AI$5000,MATCH(PAYROLL!D809,TIMESHEET!A$1:A$500,0),MATCH("T500",TIMESHEET!$2:$2,0)),0)</f>
        <v/>
      </c>
      <c r="BE809">
        <f>IFERROR(IF(LEFT(INDEX(PIS!O$1:O$500,MATCH(D809,PIS!C$1:C$500)),1)="M",T809/AD809/8*(AW809+AX809*1.5+AY809*2+AZ809*3+BA809*2.1+BB809*2.7+BC809*3.9+BD809*0.3),T809/8*(AW809+AX809*1.5+AY809*2+AZ809*3+BA809*2.1+BB809*2.7+BC809*3.9+BD809*0.3)),0)</f>
        <v/>
      </c>
      <c r="BF809">
        <f>IFERROR(INDEX(ADJ!$A$1:$BZ$1000,MATCH(PAYROLL!$D809,ADJ!A$1:A$500,0),MATCH(PAYROLL!BF$2,ADJ!$2:$2,0)),0)</f>
        <v/>
      </c>
      <c r="BG809">
        <f>IFERROR(INDEX(ADJ!$A$1:$BZ$1000,MATCH(PAYROLL!D809,ADJ!A$1:A$500,0),MATCH(PAYROLL!BG$2,ADJ!$2:$2,0)),0)</f>
        <v/>
      </c>
      <c r="BH809">
        <f>IFERROR(INDEX(ADJ!$A$1:$BZ$1000,MATCH(PAYROLL!D809,ADJ!A$1:A$500,0),MATCH(PAYROLL!BH$2,ADJ!$2:$2,0)),0)</f>
        <v/>
      </c>
      <c r="BI809">
        <f>IFERROR(INDEX(ADJ!$A$1:$BZ$1000,MATCH(PAYROLL!D809,ADJ!A$1:A$500,0),MATCH(PAYROLL!BI$2,ADJ!$2:$2,0)),0)</f>
        <v/>
      </c>
      <c r="BJ809">
        <f>IFERROR(INDEX(ADJ!$A$1:$BZ$1000,MATCH(PAYROLL!D809,ADJ!A$1:A$500,0),MATCH(PAYROLL!BJ$2,ADJ!$2:$2,0)),0)</f>
        <v/>
      </c>
      <c r="BK809">
        <f>SUM(BF809:BJ809)</f>
        <v/>
      </c>
      <c r="BL809">
        <f>IFERROR(INDEX(ADJ!$A$1:$BZ$1000,MATCH(PAYROLL!D809,ADJ!A$1:A$500,0),MATCH(PAYROLL!BL$2,ADJ!$2:$2,0)),0)</f>
        <v/>
      </c>
      <c r="BM809">
        <f>IFERROR(INDEX(ADJ!$A$1:$BZ$1000,MATCH(PAYROLL!D809,ADJ!A$1:A$500,0),MATCH(PAYROLL!BM$2,ADJ!$2:$2,0)),0)</f>
        <v/>
      </c>
      <c r="BN809">
        <f>IFERROR(INDEX(ADJ!$A$1:$BZ$1000,MATCH(PAYROLL!D809,ADJ!A$1:A$500,0),MATCH(PAYROLL!BN$2,ADJ!$2:$2,0)),0)</f>
        <v/>
      </c>
      <c r="BO809">
        <f>IFERROR(INDEX(ADJ!$A$1:$BZ$1000,MATCH(PAYROLL!D809,ADJ!A$1:A$500,0),MATCH(PAYROLL!BO$2,ADJ!$2:$2,0)),0)</f>
        <v/>
      </c>
      <c r="BP809">
        <f>SUM(AM809,AV809,BE809,BK809,BL809:BO809)</f>
        <v/>
      </c>
      <c r="BQ809">
        <f>BO809</f>
        <v/>
      </c>
      <c r="BR809">
        <f>IFERROR(ROUND(IF(LEFT(INDEX(PIS!O$1:O$500,MATCH(D809,PIS!C$1:C$500)),1)="D",T809/8*(BD809*0.3),IF(LEFT(INDEX(PIS!O$1:O$500,MATCH(D809,PIS!C$1:C$500)),1)="H",T809*($BD809*0.3),T809/$AD809/8*($BD809*0.3))),0),0)</f>
        <v/>
      </c>
      <c r="BS809">
        <f>IF(AP809&lt;1,0,MIN(AP809,730000))</f>
        <v/>
      </c>
      <c r="BT809">
        <f>IFERROR(ROUND((BE809-SUM(AW809:BC809)*T809/AD809/8),0)-BR809,0)</f>
        <v/>
      </c>
      <c r="BU809">
        <f>AO809</f>
        <v/>
      </c>
      <c r="BV809">
        <f>SUM(BQ809:BU809)</f>
        <v/>
      </c>
      <c r="BW809">
        <f>BP809-BV809</f>
        <v/>
      </c>
      <c r="BX809">
        <f>IFERROR(IF(RIGHT(INDEX(PIS!O$1:O$500,MATCH(D809,PIS!C$1:C$500)),5)="Gross",MIN(U809+V809,VLOOKUP("R700",TSC!B:C,2,0)*VLOOKUP("R101",TSC!B:C,2,0))*VLOOKUP("R701",TSC!B:C,2,0)%,0),0)</f>
        <v/>
      </c>
      <c r="BY809">
        <f>IFERROR(IF(RIGHT(INDEX(PIS!O$1:O$500,MATCH(D809,PIS!C$1:C$500)),5)="Gross",MIN(U809+V809,VLOOKUP("R700",TSC!B:C,2,0)*VLOOKUP("R101",TSC!B:C,2,0))*VLOOKUP("T704",TSC!B:C,2,0)%,0),0)</f>
        <v/>
      </c>
      <c r="BZ809">
        <f>IFERROR(IF(RIGHT(INDEX(PIS!O$1:O$500,MATCH(D809,PIS!C$1:C$500)),5)="Gross",MIN(U809+V809,VLOOKUP("R700",TSC!B:C,2,0)*VLOOKUP("1",TSC!F:G,2,0))*VLOOKUP("T705",TSC!B:C,2,0)%,0),0)</f>
        <v/>
      </c>
      <c r="CA809">
        <f>IFERROR(INDEX(ADJ!$A$1:$BZ$1000,MATCH(PAYROLL!D809,ADJ!A$1:A$500,0),MATCH(PAYROLL!CA$2,ADJ!$2:$2,0)),0)</f>
        <v/>
      </c>
      <c r="CB809">
        <f>IFERROR(INDEX(ADJ!$A$1:$BZ$1000,MATCH(PAYROLL!D809,ADJ!A$1:A$500,0),MATCH(PAYROLL!CB$2,ADJ!$2:$2,0)),0)</f>
        <v/>
      </c>
      <c r="CC809">
        <f>SUM(BX809:CB809)</f>
        <v/>
      </c>
      <c r="CD809">
        <f>IFERROR(INDEX(PIS!$A$1:$BZ$1000,MATCH(PAYROLL!D809,PIS!C$1:C$500,0),MATCH(PAYROLL!CD$1,PIS!$1:$1,0)),0)</f>
        <v/>
      </c>
      <c r="CE809">
        <f>IFERROR(IF(OR(INDEX(PIS!P$1:P$500,MATCH(D809,PIS!C$1:C$500,0))="LT2",INDEX(PIS!P$1:P$500,MATCH(D809,PIS!C$1:C$500,0))="P10"),0,SUM(CC809,CD809*VLOOKUP("R601",TSC!B:C,2,0),VLOOKUP("R602",TSC!B:C,2,0))),0)</f>
        <v/>
      </c>
      <c r="CF809">
        <f>MAX(BW809-CE809,0)</f>
        <v/>
      </c>
      <c r="CG809">
        <f>IFERROR(IF(OR(RIGHT(INDEX(PIS!P$1:P$500,MATCH(D809,PIS!C$1:C$500)),5)="P10",RIGHT(INDEX(PIS!P$1:P$500,MATCH(D809,PIS!C$1:C$500)),5)="CK"),0,IF(CF809&lt;=5000000,CF809*5%,IF(CF809&lt;=10000000,CF809*10%-250000,IF(CF809&lt;=18000000,CF809*15%-750000,IF(CF809&lt;=32000000,CF809*20%-1650000,IF(CF809&lt;=52000000,CF809*25%-3250000,IF(CF809&lt;=80000000,BH809*30%-5850000,CF809*35%-9850000))))))),0)</f>
        <v/>
      </c>
      <c r="CH809">
        <f>IFERROR(IF(OR(INDEX(PIS!P$1:P$500,MATCH(D809,PIS!C$1:C$500))="LT",INDEX(PIS!P$1:P$500,MATCH(D809,PIS!C$1:C$500))="CK"),0,IF(CF809&lt;2000000,0,CF809*10%)),0)</f>
        <v/>
      </c>
      <c r="CI809">
        <f>IFERROR(INDEX(ADJ!$A$1:$BZ$1000,MATCH(PAYROLL!D809,ADJ!A$1:A$500,0),MATCH(PAYROLL!CI$2,ADJ!$2:$2,0)),0)</f>
        <v/>
      </c>
      <c r="CJ809">
        <f>IFERROR(INDEX(ADJ!$A$1:$BZ$1000,MATCH(PAYROLL!D809,ADJ!A$1:A$500,0),MATCH(PAYROLL!CJ$2,ADJ!$2:$2,0)),0)</f>
        <v/>
      </c>
      <c r="CK809">
        <f>IFERROR(INDEX(ADJ!$A$1:$BZ$1000,MATCH(PAYROLL!D809,ADJ!A$1:A$500,0),MATCH(PAYROLL!CK$2,ADJ!$2:$2,0)),0)</f>
        <v/>
      </c>
      <c r="CL809">
        <f>SUM(CG809:CK809)</f>
        <v/>
      </c>
      <c r="CM809">
        <f>ROUND(SUM(CH809:CK809),0)</f>
        <v/>
      </c>
      <c r="CN809">
        <f>IFERROR(INDEX(CSDA!D$1:D$500,MATCH($CN$2,CSDA!C$1:C$500,0))*INDEX(PIS!V$1:V$500,MATCH(D809,PIS!C$1:C$500))+INDEX(ADJ!$A$1:$BZ$1000,MATCH(PAYROLL!D809,ADJ!A$1:A$500,0),MATCH(PAYROLL!CN$2,ADJ!$2:$2,0)),0)</f>
        <v/>
      </c>
      <c r="CO809">
        <f>IFERROR(INDEX(ADJ!$A$1:$BZ$1000,MATCH(PAYROLL!D809,ADJ!A$1:A$500,0),MATCH(PAYROLL!CO$2,ADJ!$2:$2,0)),0)</f>
        <v/>
      </c>
      <c r="CP809">
        <f>IFERROR(INDEX(ADJ!$A$1:$BZ$1000,MATCH(PAYROLL!D809,ADJ!A$1:A$500,0),MATCH(PAYROLL!CP$2,ADJ!$2:$2,0)),0)</f>
        <v/>
      </c>
      <c r="CQ809">
        <f>BP809-CL809-CI809-CM809-CN809-CO809-CP809-CC809</f>
        <v/>
      </c>
      <c r="CR809">
        <f>IFERROR(IF(RIGHT(INDEX(PIS!O$1:O$500,MATCH(D809,PIS!C$1:C$500,0)),5)="Gross",MIN(U809+V809,VLOOKUP("R700",TSC!B:C,2,0)*VLOOKUP("R101",TSC!B:C,2,0))*(VLOOKUP("T711",TSC!B:C,2,0)+VLOOKUP("T712",TSC!B:C,2,0))%,MIN(T809+V809,VLOOKUP("R700",TSC!B:C,2,0)*VLOOKUP("R101",TSC!B:C,2,0))*(VLOOKUP("T711",TSC!B:C,2,0)+VLOOKUP("T712",TSC!B:C,2,0)+VLOOKUP("R701",TSC!B:C,2,0))%),0)</f>
        <v/>
      </c>
      <c r="CS809">
        <f>IFERROR(IF(RIGHT(INDEX(PIS!O$1:O$500,MATCH(D809,PIS!C$1:C$500,0)),5)="Gross",MIN(U809+V809,VLOOKUP("R700",TSC!B:C,2,0)*VLOOKUP("R101",TSC!B:C,2,0))*(VLOOKUP("T714",TSC!B:C,2,0))%,MIN(T809+V809,VLOOKUP("R700",TSC!B:C,2,0)*VLOOKUP("R101",TSC!B:C,2,0))*(VLOOKUP("T704",TSC!B:C,2,0)+VLOOKUP("T714",TSC!B:C,2,0))%),0)</f>
        <v/>
      </c>
      <c r="CT809">
        <f>IFERROR(IF(RIGHT(INDEX(PIS!O$1:O$500,MATCH(D809,PIS!C$1:C$500,0)),5)="Gross",MIN(U809+V809,VLOOKUP("R700",TSC!B:C,2,0)*VLOOKUP("R101",TSC!B:C,2,0))*VLOOKUP("T705",TSC!B:C,2,0)%,MIN(T809+V809,VLOOKUP("R700",TSC!B:C,2,0)*VLOOKUP("R101",TSC!B:C,2,0))*VLOOKUP("T705",TSC!B:C,2,0)%),0)</f>
        <v/>
      </c>
      <c r="CU809">
        <f>IFERROR(IF(RIGHT(INDEX(PIS!O$1:O$500,MATCH(D809,PIS!C$1:C$500,0)),5)="Gross",MIN(U809+V809,VLOOKUP("R700",TSC!B:C,2,0)*VLOOKUP("R101",TSC!B:C,2,0))*(VLOOKUP("T713",TSC!B:C,2,0))%,MIN(T809+V809,VLOOKUP("R700",TSC!B:C,2,0)*VLOOKUP("R101",TSC!B:C,2,0))*(VLOOKUP("T713",TSC!B:C,2,0))%),0)</f>
        <v/>
      </c>
      <c r="CV809">
        <f>IFERROR(INDEX(ADJ!$A$1:$BZ$1000,MATCH(PAYROLL!D809,ADJ!A$1:A$500,0),MATCH(PAYROLL!CV$2,ADJ!$2:$2,0)),0)</f>
        <v/>
      </c>
      <c r="CW809">
        <f>IFERROR(INDEX(ADJ!$A$1:$BZ$1000,MATCH(PAYROLL!D809,ADJ!A$1:A$500,0),MATCH(PAYROLL!CW$2,ADJ!$2:$2,0)),0)</f>
        <v/>
      </c>
      <c r="CX809">
        <f>SUM(CR809:CW809)</f>
        <v/>
      </c>
      <c r="CY809">
        <f>ROUND(IF(CR809&gt;0,T809+V809*VLOOKUP("R202",TSC!$B$1:$C$500,2,0),0),0)</f>
        <v/>
      </c>
      <c r="CZ809">
        <f>IFERROR(INDEX(CSDA!D$1:D$500,MATCH($CZ$2,CSDA!C$1:C$500,0)),0)</f>
        <v/>
      </c>
      <c r="DA809">
        <f>ROUND(T809*0.7%,0)</f>
        <v/>
      </c>
      <c r="DB809">
        <f>ROUND(T809/12,0)</f>
        <v/>
      </c>
      <c r="DC809">
        <f ref="DC809" t="array">IFERROR(INDEX(CSDA!D$1:D$500,MATCH("Trích giữ"&amp;PAYROLL!DC$2,CSDA!A$1:A$500&amp;CSDA!C$1:C$500,0)),0)</f>
        <v/>
      </c>
      <c r="DD809">
        <f ref="DD809" t="array">IFERROR(INDEX(CSDA!D$1:D$500,MATCH("Trích giữ"&amp;PAYROLL!DD$2,CSDA!A$1:A$500&amp;CSDA!C$1:C$500,0)),0)</f>
        <v/>
      </c>
      <c r="DE809">
        <f ref="DE809" t="array">IFERROR(INDEX(CSDA!D$1:D$500,MATCH("Trích giữ"&amp;PAYROLL!DE$2,CSDA!A$1:A$500&amp;CSDA!C$1:C$500,0)),0)</f>
        <v/>
      </c>
      <c r="DF809">
        <f>IFERROR(INDEX(CSDA!D$1:D$500,MATCH(PAYROLL!DF$2,CSDA!C$1:C$500,0)),0)</f>
        <v/>
      </c>
      <c r="DG809">
        <f ref="DG809" t="array">IFERROR(INDEX(CSDA!D$1:D$500,MATCH("Trích giữ"&amp;PAYROLL!DG$2,CSDA!A$1:A$500&amp;CSDA!C$1:C$500,0)),0)</f>
        <v/>
      </c>
      <c r="DH809">
        <f>ROUND(T809/26,0)</f>
        <v/>
      </c>
      <c r="DI809">
        <f ref="DI809" t="array">IFERROR(INDEX(CSDA!D$1:D$500,MATCH("Trích giữ"&amp;PAYROLL!DI$2,CSDA!A$1:A$500&amp;CSDA!C$1:C$500,0)),0)</f>
        <v/>
      </c>
      <c r="DJ809">
        <f>IF(U809=0,T809*21.5%-BL809,0)</f>
        <v/>
      </c>
      <c r="DK809">
        <f ref="DK809" t="array">IFERROR(INDEX(CSDA!D$1:D$500,MATCH("Trích giữ"&amp;PAYROLL!DK$2,CSDA!A$1:A$500&amp;CSDA!C$1:C$500,0)),0)</f>
        <v/>
      </c>
      <c r="DL809">
        <f>IFERROR(INDEX(CSDA!D$1:D$500,MATCH(PAYROLL!DL$2,CSDA!C$1:C$500,0))/12,0)</f>
        <v/>
      </c>
      <c r="DM809">
        <f>SUM(DB809:DL809)</f>
        <v/>
      </c>
      <c r="DN809">
        <f>IFERROR(INDEX(ADJ!$A$1:$BZ$1000,MATCH(PAYROLL!D809,ADJ!A$1:A$500,0),MATCH(PAYROLL!DN$2,ADJ!$2:$2,0)),0)</f>
        <v/>
      </c>
      <c r="DO809">
        <f>IFERROR(SUM(BP809,DM809:DN809,CX809:DA809)-DT809,0)</f>
        <v/>
      </c>
      <c r="DP809">
        <f ref="DP809" t="array">SUM(BW809*IFERROR(INDEX(CSDA!D$1:D$500,MATCH(BW$2,CSDA!C$1:C$500,0)),0)%,CX809*IFERROR(INDEX(CSDA!D$1:D$500,MATCH(CX$2,CSDA!C$1:C$500,0)),0)%,DA809*IFERROR(INDEX(CSDA!D$1:D$500,MATCH(DA$2,CSDA!C$1:C$500,0)),0)%,DB809*IFERROR(INDEX(CSDA!D$1:D$500,MATCH(DB$2,CSDA!C$1:C$500,0)),0)%,DF809*IFERROR(INDEX(CSDA!D$1:D$500,MATCH("Phí dịch vụ"&amp;PAYROLL!DF$2,CSDA!A$1:A$500&amp;CSDA!C$1:C$500,0)),0)%,DC809*IFERROR(INDEX(CSDA!D$1:D$500,MATCH("Phí dịch vụ"&amp;PAYROLL!DC$2,CSDA!A$1:A$500&amp;CSDA!C$1:C$500,0)),0)%,DH809*IFERROR(INDEX(CSDA!D$1:D$500,MATCH("Phí dịch vụ"&amp;PAYROLL!DH$2,CSDA!A$1:A$500&amp;CSDA!C$1:C$500,0)),0)%,DJ809*IFERROR(INDEX(CSDA!D$1:D$500,MATCH("Phí dịch vụ"&amp;PAYROLL!DJ$2,CSDA!A$1:A$500&amp;CSDA!C$1:C$500,0)),0)%,BN809*IFERROR(INDEX(CSDA!D$1:D$500,MATCH(BN$2,CSDA!C$1:C$500,0)),0)%)-BN809*7%</f>
        <v/>
      </c>
      <c r="DQ809">
        <f>IFERROR(INDEX(ADJ!$A$1:$BZ$1000,MATCH(PAYROLL!D809,ADJ!A$1:A$500,0),MATCH(PAYROLL!DQ$2,ADJ!$2:$2,0)),0)</f>
        <v/>
      </c>
      <c r="DR809">
        <f>IFERROR(INDEX(ADJ!$A$1:$BZ$1000,MATCH(PAYROLL!D809,ADJ!A$1:A$500,0),MATCH(PAYROLL!DR$2,ADJ!$2:$2,0)),0)</f>
        <v/>
      </c>
      <c r="DS809">
        <f>SUM(DP809:DR809)</f>
        <v/>
      </c>
      <c r="DT809">
        <f>EK809</f>
        <v/>
      </c>
      <c r="DU809">
        <f>SUM(DO809:DR809)</f>
        <v/>
      </c>
      <c r="DV809">
        <f>ROUND(DU809*0.1,0)</f>
        <v/>
      </c>
      <c r="DW809">
        <f>DU809+DV809</f>
        <v/>
      </c>
      <c r="DZ809">
        <f>IFERROR(INDEX(ADJ!$A$1:$BZ$1000,MATCH(PAYROLL!$D809,ADJ!A$1:A$500,0),MATCH(PAYROLL!DZ$2,ADJ!$2:$2,0)),0)</f>
        <v/>
      </c>
      <c r="EA809">
        <f>IFERROR(INDEX(ADJ!$A$1:$BZ$1000,MATCH(PAYROLL!$D809,ADJ!A$1:A$500,0),MATCH(PAYROLL!EA$2,ADJ!$2:$2,0)),0)</f>
        <v/>
      </c>
      <c r="EB809">
        <f>IFERROR(INDEX(ADJ!$A$1:$BZ$1000,MATCH(PAYROLL!$D809,ADJ!A$1:A$500,0),MATCH(PAYROLL!EB$2,ADJ!$2:$2,0)),0)</f>
        <v/>
      </c>
      <c r="EC809">
        <f>IFERROR(INDEX(ADJ!$A$1:$BZ$1000,MATCH(PAYROLL!$D809,ADJ!A$1:A$500,0),MATCH(PAYROLL!EC$2,ADJ!$2:$2,0)),0)</f>
        <v/>
      </c>
      <c r="ED809">
        <f>IFERROR(INDEX(ADJ!$A$1:$BZ$1000,MATCH(PAYROLL!$D809,ADJ!A$1:A$500,0),MATCH(PAYROLL!ED$2,ADJ!$2:$2,0)),0)</f>
        <v/>
      </c>
      <c r="EE809">
        <f>IFERROR(INDEX(ADJ!$A$1:$BZ$1000,MATCH(PAYROLL!$D809,ADJ!A$1:A$500,0),MATCH(PAYROLL!EE$2,ADJ!$2:$2,0)),0)</f>
        <v/>
      </c>
      <c r="EF809">
        <f>IFERROR(INDEX(ADJ!$A$1:$BZ$1000,MATCH(PAYROLL!$D809,ADJ!A$1:A$500,0),MATCH(PAYROLL!EF$2,ADJ!$2:$2,0)),0)</f>
        <v/>
      </c>
      <c r="EG809">
        <f>IFERROR(INDEX(ADJ!$A$1:$BZ$1000,MATCH(PAYROLL!$D809,ADJ!A$1:A$500,0),MATCH(PAYROLL!EG$2,ADJ!$2:$2,0)),0)</f>
        <v/>
      </c>
      <c r="EH809">
        <f>IFERROR(INDEX(ADJ!$A$1:$BZ$1000,MATCH(PAYROLL!$D809,ADJ!A$1:A$500,0),MATCH(PAYROLL!EH$2,ADJ!$2:$2,0)),0)</f>
        <v/>
      </c>
      <c r="EI809">
        <f>IFERROR(INDEX(ADJ!$A$1:$BZ$1000,MATCH(PAYROLL!D809,ADJ!A$1:A$500,0),MATCH(PAYROLL!EI$2,ADJ!$2:$2,0)),0)</f>
        <v/>
      </c>
      <c r="EJ809">
        <f>IFERROR(INDEX(ADJ!$A$1:$BZ$1000,MATCH(PAYROLL!$D809,ADJ!A$1:A$500,0),MATCH(PAYROLL!EJ$2,ADJ!$2:$2,0)),0)</f>
        <v/>
      </c>
      <c r="EK809">
        <f>SUM(DZ809:EJ809)</f>
        <v/>
      </c>
    </row>
    <row r="810">
      <c r="A810" t="n">
        <v>808</v>
      </c>
      <c r="B810" t="inlineStr">
        <is>
          <t>Trần Thị Bảo Trang</t>
        </is>
      </c>
      <c r="D810" t="inlineStr">
        <is>
          <t>153948-01</t>
        </is>
      </c>
      <c r="S810">
        <f>IFERROR(INDEX(PIS!$A$1:$BZ$1000,MATCH($D810,PIS!C$1:C$500,0),MATCH("Lương CB tháng trước",PIS!$1:$1,0)),0)</f>
        <v/>
      </c>
      <c r="T810">
        <f>IFERROR(INDEX(PIS!$A$1:$BZ$1000,MATCH($D810,PIS!C$1:C$500,0),MATCH("Lương CB hiện tại",PIS!$1:$1,0)),0)</f>
        <v/>
      </c>
      <c r="U810">
        <f>IFERROR(INDEX(PIS!$A$1:$BZ$1000,MATCH($D810,PIS!C$1:C$500,0),MATCH("Lương đóng BHBB",PIS!$1:$1,0)),0)</f>
        <v/>
      </c>
      <c r="V810">
        <f>IFERROR(INDEX(PIS!$A$1:$BZ$1000,MATCH($D810,PIS!C$1:C$500,0),MATCH(V$2,PIS!$2:$2,0)),0)</f>
        <v/>
      </c>
      <c r="W810">
        <f>IFERROR(INDEX(PIS!$A$1:$BZ$1000,MATCH($D810,PIS!C$1:C$500,0),MATCH(W$2,PIS!$2:$2,0)),0)</f>
        <v/>
      </c>
      <c r="X810">
        <f>IFERROR(INDEX(PIS!$A$1:$BZ$1000,MATCH($D810,PIS!C$1:C$500,0),MATCH(X$2,PIS!$2:$2,0)),0)</f>
        <v/>
      </c>
      <c r="Y810">
        <f>IFERROR(INDEX(PIS!$A$1:$BZ$1000,MATCH($D810,PIS!C$1:C$500,0),MATCH(Y$2,PIS!$2:$2,0)),0)</f>
        <v/>
      </c>
      <c r="Z810">
        <f>IFERROR(INDEX(PIS!$A$1:$BZ$1000,MATCH($D810,PIS!C$1:C$500,0),MATCH(Z$2,PIS!$2:$2,0)),0)</f>
        <v/>
      </c>
      <c r="AA810">
        <f>IFERROR(INDEX(PIS!$A$1:$BZ$1000,MATCH($D810,PIS!C$1:C$500,0),MATCH(AA$2,PIS!$2:$2,0)),0)</f>
        <v/>
      </c>
      <c r="AB810">
        <f>IFERROR(INDEX(PIS!$A$1:$BZ$1000,MATCH($D810,PIS!C$1:C$500,0),MATCH(AB$2,PIS!$2:$2,0)),0)</f>
        <v/>
      </c>
      <c r="AC810">
        <f>SUM(V810:AB810)</f>
        <v/>
      </c>
      <c r="AD810">
        <f>IFERROR(INDEX(TIMESHEET!$A$1:$AI$5000,MATCH($D810,TIMESHEET!A$1:A$500,0),MATCH("T100",TIMESHEET!$2:$2,0))-2,0)</f>
        <v/>
      </c>
      <c r="AE810">
        <f>IFERROR(INDEX(TIMESHEET!$A$1:$AI$5000,MATCH($D810,TIMESHEET!A$1:A$500,0),MATCH("T202",TIMESHEET!$2:$2,0)),0)</f>
        <v/>
      </c>
      <c r="AF810">
        <f>IFERROR(INDEX(TIMESHEET!$A$1:$AI$5000,MATCH($D810,TIMESHEET!A$1:A$500,0),MATCH("T302",TIMESHEET!$2:$2,0)),0)</f>
        <v/>
      </c>
      <c r="AG810">
        <f>IFERROR(INDEX(TIMESHEET!$A$1:$AI$5000,MATCH($D810,TIMESHEET!A$1:A$500,0),MATCH("T406",TIMESHEET!$2:$2,0)),0)</f>
        <v/>
      </c>
      <c r="AH810">
        <f>AE810+AG810</f>
        <v/>
      </c>
      <c r="AI810">
        <f>IFERROR(INDEX(TIMESHEET!$A$1:$AI$5000,MATCH($D810,TIMESHEET!A$1:A$500,0),MATCH("T701",TIMESHEET!$2:$2,0)),0)</f>
        <v/>
      </c>
      <c r="AJ810">
        <f>IFERROR(INDEX(TIMESHEET!$A$1:$AI$5000,MATCH($D810,TIMESHEET!B$1:B$500,0),MATCH("T320",TIMESHEET!$2:$2,0)),0)</f>
        <v/>
      </c>
      <c r="AK810">
        <f>IFERROR(IF(LEFT(INDEX(PIS!O$1:O$500,MATCH(D810,PIS!C$1:C$500)),1)="M",T810/AD810*SUM(AE810:AG810),T810*AD810),0)</f>
        <v/>
      </c>
      <c r="AL810">
        <f>IFERROR(INDEX(ADJ!$A$1:$BZ$1000,MATCH(PAYROLL!D810,ADJ!A$1:A$500,0),MATCH(PAYROLL!AL$2,ADJ!$2:$2,0)),0)</f>
        <v/>
      </c>
      <c r="AM810">
        <f>SUM(AK810:AL810)</f>
        <v/>
      </c>
      <c r="AN810">
        <f>IFERROR(ROUND(V810/$AD810*$AH810,0),0)</f>
        <v/>
      </c>
      <c r="AO810">
        <f>IFERROR(ROUND(W810/$AD810*$AH810,0),0)</f>
        <v/>
      </c>
      <c r="AP810">
        <f>IFERROR(ROUND(X810/$AD810*$AE810,0),0)</f>
        <v/>
      </c>
      <c r="AQ810">
        <f>IFERROR(ROUND(Y810/$AD810*$AH810,0),0)</f>
        <v/>
      </c>
      <c r="AR810">
        <f>IFERROR(ROUND(Z810/$AD810*$AH810,0),0)</f>
        <v/>
      </c>
      <c r="AS810">
        <f>IFERROR(ROUND(AA810/$AD810*$AH810,0),0)</f>
        <v/>
      </c>
      <c r="AT810">
        <f>IFERROR(IF((AE810+AF810+AG810)&gt;13,AB810,ROUND(AB810/AD810*AH810,0)),0)</f>
        <v/>
      </c>
      <c r="AU810">
        <f>IFERROR(INDEX(ADJ!$A$1:$BZ$1000,MATCH(PAYROLL!D810,ADJ!A$1:A$500,0),MATCH(PAYROLL!AU$2,ADJ!$2:$2,0)),0)</f>
        <v/>
      </c>
      <c r="AV810">
        <f>ROUND(SUM(AN810:AU810),0)</f>
        <v/>
      </c>
      <c r="AW810">
        <f>IFERROR(INDEX(TIMESHEET!$A$1:$AI$5000,MATCH(PAYROLL!D810,TIMESHEET!A$1:A$500,0),MATCH("T620",TIMESHEET!$2:$2,0)),0)</f>
        <v/>
      </c>
      <c r="AX810">
        <f>IFERROR(INDEX(TIMESHEET!$A$1:$AI$5000,MATCH(PAYROLL!D810,TIMESHEET!A$1:A$500,0),MATCH("T601",TIMESHEET!$2:$2,0)),0)</f>
        <v/>
      </c>
      <c r="AY810">
        <f>IFERROR(INDEX(TIMESHEET!$A$1:$AI$5000,MATCH(PAYROLL!D810,TIMESHEET!A$1:A$500,0),MATCH("T602",TIMESHEET!$2:$2,0)),0)</f>
        <v/>
      </c>
      <c r="AZ810">
        <f>IFERROR(INDEX(TIMESHEET!$A$1:$AI$5000,MATCH(PAYROLL!D810,TIMESHEET!A$1:A$500,0),MATCH("T603",TIMESHEET!$2:$2,0)),0)</f>
        <v/>
      </c>
      <c r="BA810">
        <f>IFERROR(INDEX(TIMESHEET!$A$1:$AI$5000,MATCH(PAYROLL!D810,TIMESHEET!A$1:A$500,0),MATCH("T611",TIMESHEET!$2:$2,0)),0)</f>
        <v/>
      </c>
      <c r="BB810">
        <f>IFERROR(INDEX(TIMESHEET!$A$1:$AI$5000,MATCH(PAYROLL!D810,TIMESHEET!A$1:A$500,0),MATCH("T612",TIMESHEET!$2:$2,0)),0)</f>
        <v/>
      </c>
      <c r="BC810">
        <f>IFERROR(INDEX(TIMESHEET!$A$1:$AI$5000,MATCH(PAYROLL!D810,TIMESHEET!A$1:A$500,0),MATCH("T613",TIMESHEET!$2:$2,0)),0)</f>
        <v/>
      </c>
      <c r="BD810">
        <f>IFERROR(INDEX(TIMESHEET!$A$1:$AI$5000,MATCH(PAYROLL!D810,TIMESHEET!A$1:A$500,0),MATCH("T500",TIMESHEET!$2:$2,0)),0)</f>
        <v/>
      </c>
      <c r="BE810">
        <f>IFERROR(IF(LEFT(INDEX(PIS!O$1:O$500,MATCH(D810,PIS!C$1:C$500)),1)="M",T810/AD810/8*(AW810+AX810*1.5+AY810*2+AZ810*3+BA810*2.1+BB810*2.7+BC810*3.9+BD810*0.3),T810/8*(AW810+AX810*1.5+AY810*2+AZ810*3+BA810*2.1+BB810*2.7+BC810*3.9+BD810*0.3)),0)</f>
        <v/>
      </c>
      <c r="BF810">
        <f>IFERROR(INDEX(ADJ!$A$1:$BZ$1000,MATCH(PAYROLL!$D810,ADJ!A$1:A$500,0),MATCH(PAYROLL!BF$2,ADJ!$2:$2,0)),0)</f>
        <v/>
      </c>
      <c r="BG810">
        <f>IFERROR(INDEX(ADJ!$A$1:$BZ$1000,MATCH(PAYROLL!D810,ADJ!A$1:A$500,0),MATCH(PAYROLL!BG$2,ADJ!$2:$2,0)),0)</f>
        <v/>
      </c>
      <c r="BH810">
        <f>IFERROR(INDEX(ADJ!$A$1:$BZ$1000,MATCH(PAYROLL!D810,ADJ!A$1:A$500,0),MATCH(PAYROLL!BH$2,ADJ!$2:$2,0)),0)</f>
        <v/>
      </c>
      <c r="BI810">
        <f>IFERROR(INDEX(ADJ!$A$1:$BZ$1000,MATCH(PAYROLL!D810,ADJ!A$1:A$500,0),MATCH(PAYROLL!BI$2,ADJ!$2:$2,0)),0)</f>
        <v/>
      </c>
      <c r="BJ810">
        <f>IFERROR(INDEX(ADJ!$A$1:$BZ$1000,MATCH(PAYROLL!D810,ADJ!A$1:A$500,0),MATCH(PAYROLL!BJ$2,ADJ!$2:$2,0)),0)</f>
        <v/>
      </c>
      <c r="BK810">
        <f>SUM(BF810:BJ810)</f>
        <v/>
      </c>
      <c r="BL810">
        <f>IFERROR(INDEX(ADJ!$A$1:$BZ$1000,MATCH(PAYROLL!D810,ADJ!A$1:A$500,0),MATCH(PAYROLL!BL$2,ADJ!$2:$2,0)),0)</f>
        <v/>
      </c>
      <c r="BM810">
        <f>IFERROR(INDEX(ADJ!$A$1:$BZ$1000,MATCH(PAYROLL!D810,ADJ!A$1:A$500,0),MATCH(PAYROLL!BM$2,ADJ!$2:$2,0)),0)</f>
        <v/>
      </c>
      <c r="BN810">
        <f>IFERROR(INDEX(ADJ!$A$1:$BZ$1000,MATCH(PAYROLL!D810,ADJ!A$1:A$500,0),MATCH(PAYROLL!BN$2,ADJ!$2:$2,0)),0)</f>
        <v/>
      </c>
      <c r="BO810">
        <f>IFERROR(INDEX(ADJ!$A$1:$BZ$1000,MATCH(PAYROLL!D810,ADJ!A$1:A$500,0),MATCH(PAYROLL!BO$2,ADJ!$2:$2,0)),0)</f>
        <v/>
      </c>
      <c r="BP810">
        <f>SUM(AM810,AV810,BE810,BK810,BL810:BO810)</f>
        <v/>
      </c>
      <c r="BQ810">
        <f>BO810</f>
        <v/>
      </c>
      <c r="BR810">
        <f>IFERROR(ROUND(IF(LEFT(INDEX(PIS!O$1:O$500,MATCH(D810,PIS!C$1:C$500)),1)="D",T810/8*(BD810*0.3),IF(LEFT(INDEX(PIS!O$1:O$500,MATCH(D810,PIS!C$1:C$500)),1)="H",T810*($BD810*0.3),T810/$AD810/8*($BD810*0.3))),0),0)</f>
        <v/>
      </c>
      <c r="BS810">
        <f>IF(AP810&lt;1,0,MIN(AP810,730000))</f>
        <v/>
      </c>
      <c r="BT810">
        <f>IFERROR(ROUND((BE810-SUM(AW810:BC810)*T810/AD810/8),0)-BR810,0)</f>
        <v/>
      </c>
      <c r="BU810">
        <f>AO810</f>
        <v/>
      </c>
      <c r="BV810">
        <f>SUM(BQ810:BU810)</f>
        <v/>
      </c>
      <c r="BW810">
        <f>BP810-BV810</f>
        <v/>
      </c>
      <c r="BX810">
        <f>IFERROR(IF(RIGHT(INDEX(PIS!O$1:O$500,MATCH(D810,PIS!C$1:C$500)),5)="Gross",MIN(U810+V810,VLOOKUP("R700",TSC!B:C,2,0)*VLOOKUP("R101",TSC!B:C,2,0))*VLOOKUP("R701",TSC!B:C,2,0)%,0),0)</f>
        <v/>
      </c>
      <c r="BY810">
        <f>IFERROR(IF(RIGHT(INDEX(PIS!O$1:O$500,MATCH(D810,PIS!C$1:C$500)),5)="Gross",MIN(U810+V810,VLOOKUP("R700",TSC!B:C,2,0)*VLOOKUP("R101",TSC!B:C,2,0))*VLOOKUP("T704",TSC!B:C,2,0)%,0),0)</f>
        <v/>
      </c>
      <c r="BZ810">
        <f>IFERROR(IF(RIGHT(INDEX(PIS!O$1:O$500,MATCH(D810,PIS!C$1:C$500)),5)="Gross",MIN(U810+V810,VLOOKUP("R700",TSC!B:C,2,0)*VLOOKUP("1",TSC!F:G,2,0))*VLOOKUP("T705",TSC!B:C,2,0)%,0),0)</f>
        <v/>
      </c>
      <c r="CA810">
        <f>IFERROR(INDEX(ADJ!$A$1:$BZ$1000,MATCH(PAYROLL!D810,ADJ!A$1:A$500,0),MATCH(PAYROLL!CA$2,ADJ!$2:$2,0)),0)</f>
        <v/>
      </c>
      <c r="CB810">
        <f>IFERROR(INDEX(ADJ!$A$1:$BZ$1000,MATCH(PAYROLL!D810,ADJ!A$1:A$500,0),MATCH(PAYROLL!CB$2,ADJ!$2:$2,0)),0)</f>
        <v/>
      </c>
      <c r="CC810">
        <f>SUM(BX810:CB810)</f>
        <v/>
      </c>
      <c r="CD810">
        <f>IFERROR(INDEX(PIS!$A$1:$BZ$1000,MATCH(PAYROLL!D810,PIS!C$1:C$500,0),MATCH(PAYROLL!CD$1,PIS!$1:$1,0)),0)</f>
        <v/>
      </c>
      <c r="CE810">
        <f>IFERROR(IF(OR(INDEX(PIS!P$1:P$500,MATCH(D810,PIS!C$1:C$500,0))="LT2",INDEX(PIS!P$1:P$500,MATCH(D810,PIS!C$1:C$500,0))="P10"),0,SUM(CC810,CD810*VLOOKUP("R601",TSC!B:C,2,0),VLOOKUP("R602",TSC!B:C,2,0))),0)</f>
        <v/>
      </c>
      <c r="CF810">
        <f>MAX(BW810-CE810,0)</f>
        <v/>
      </c>
      <c r="CG810">
        <f>IFERROR(IF(OR(RIGHT(INDEX(PIS!P$1:P$500,MATCH(D810,PIS!C$1:C$500)),5)="P10",RIGHT(INDEX(PIS!P$1:P$500,MATCH(D810,PIS!C$1:C$500)),5)="CK"),0,IF(CF810&lt;=5000000,CF810*5%,IF(CF810&lt;=10000000,CF810*10%-250000,IF(CF810&lt;=18000000,CF810*15%-750000,IF(CF810&lt;=32000000,CF810*20%-1650000,IF(CF810&lt;=52000000,CF810*25%-3250000,IF(CF810&lt;=80000000,BH810*30%-5850000,CF810*35%-9850000))))))),0)</f>
        <v/>
      </c>
      <c r="CH810">
        <f>IFERROR(IF(OR(INDEX(PIS!P$1:P$500,MATCH(D810,PIS!C$1:C$500))="LT",INDEX(PIS!P$1:P$500,MATCH(D810,PIS!C$1:C$500))="CK"),0,IF(CF810&lt;2000000,0,CF810*10%)),0)</f>
        <v/>
      </c>
      <c r="CI810">
        <f>IFERROR(INDEX(ADJ!$A$1:$BZ$1000,MATCH(PAYROLL!D810,ADJ!A$1:A$500,0),MATCH(PAYROLL!CI$2,ADJ!$2:$2,0)),0)</f>
        <v/>
      </c>
      <c r="CJ810">
        <f>IFERROR(INDEX(ADJ!$A$1:$BZ$1000,MATCH(PAYROLL!D810,ADJ!A$1:A$500,0),MATCH(PAYROLL!CJ$2,ADJ!$2:$2,0)),0)</f>
        <v/>
      </c>
      <c r="CK810">
        <f>IFERROR(INDEX(ADJ!$A$1:$BZ$1000,MATCH(PAYROLL!D810,ADJ!A$1:A$500,0),MATCH(PAYROLL!CK$2,ADJ!$2:$2,0)),0)</f>
        <v/>
      </c>
      <c r="CL810">
        <f>SUM(CG810:CK810)</f>
        <v/>
      </c>
      <c r="CM810">
        <f>ROUND(SUM(CH810:CK810),0)</f>
        <v/>
      </c>
      <c r="CN810">
        <f>IFERROR(INDEX(CSDA!D$1:D$500,MATCH($CN$2,CSDA!C$1:C$500,0))*INDEX(PIS!V$1:V$500,MATCH(D810,PIS!C$1:C$500))+INDEX(ADJ!$A$1:$BZ$1000,MATCH(PAYROLL!D810,ADJ!A$1:A$500,0),MATCH(PAYROLL!CN$2,ADJ!$2:$2,0)),0)</f>
        <v/>
      </c>
      <c r="CO810">
        <f>IFERROR(INDEX(ADJ!$A$1:$BZ$1000,MATCH(PAYROLL!D810,ADJ!A$1:A$500,0),MATCH(PAYROLL!CO$2,ADJ!$2:$2,0)),0)</f>
        <v/>
      </c>
      <c r="CP810">
        <f>IFERROR(INDEX(ADJ!$A$1:$BZ$1000,MATCH(PAYROLL!D810,ADJ!A$1:A$500,0),MATCH(PAYROLL!CP$2,ADJ!$2:$2,0)),0)</f>
        <v/>
      </c>
      <c r="CQ810">
        <f>BP810-CL810-CI810-CM810-CN810-CO810-CP810-CC810</f>
        <v/>
      </c>
      <c r="CR810">
        <f>IFERROR(IF(RIGHT(INDEX(PIS!O$1:O$500,MATCH(D810,PIS!C$1:C$500,0)),5)="Gross",MIN(U810+V810,VLOOKUP("R700",TSC!B:C,2,0)*VLOOKUP("R101",TSC!B:C,2,0))*(VLOOKUP("T711",TSC!B:C,2,0)+VLOOKUP("T712",TSC!B:C,2,0))%,MIN(T810+V810,VLOOKUP("R700",TSC!B:C,2,0)*VLOOKUP("R101",TSC!B:C,2,0))*(VLOOKUP("T711",TSC!B:C,2,0)+VLOOKUP("T712",TSC!B:C,2,0)+VLOOKUP("R701",TSC!B:C,2,0))%),0)</f>
        <v/>
      </c>
      <c r="CS810">
        <f>IFERROR(IF(RIGHT(INDEX(PIS!O$1:O$500,MATCH(D810,PIS!C$1:C$500,0)),5)="Gross",MIN(U810+V810,VLOOKUP("R700",TSC!B:C,2,0)*VLOOKUP("R101",TSC!B:C,2,0))*(VLOOKUP("T714",TSC!B:C,2,0))%,MIN(T810+V810,VLOOKUP("R700",TSC!B:C,2,0)*VLOOKUP("R101",TSC!B:C,2,0))*(VLOOKUP("T704",TSC!B:C,2,0)+VLOOKUP("T714",TSC!B:C,2,0))%),0)</f>
        <v/>
      </c>
      <c r="CT810">
        <f>IFERROR(IF(RIGHT(INDEX(PIS!O$1:O$500,MATCH(D810,PIS!C$1:C$500,0)),5)="Gross",MIN(U810+V810,VLOOKUP("R700",TSC!B:C,2,0)*VLOOKUP("R101",TSC!B:C,2,0))*VLOOKUP("T705",TSC!B:C,2,0)%,MIN(T810+V810,VLOOKUP("R700",TSC!B:C,2,0)*VLOOKUP("R101",TSC!B:C,2,0))*VLOOKUP("T705",TSC!B:C,2,0)%),0)</f>
        <v/>
      </c>
      <c r="CU810">
        <f>IFERROR(IF(RIGHT(INDEX(PIS!O$1:O$500,MATCH(D810,PIS!C$1:C$500,0)),5)="Gross",MIN(U810+V810,VLOOKUP("R700",TSC!B:C,2,0)*VLOOKUP("R101",TSC!B:C,2,0))*(VLOOKUP("T713",TSC!B:C,2,0))%,MIN(T810+V810,VLOOKUP("R700",TSC!B:C,2,0)*VLOOKUP("R101",TSC!B:C,2,0))*(VLOOKUP("T713",TSC!B:C,2,0))%),0)</f>
        <v/>
      </c>
      <c r="CV810">
        <f>IFERROR(INDEX(ADJ!$A$1:$BZ$1000,MATCH(PAYROLL!D810,ADJ!A$1:A$500,0),MATCH(PAYROLL!CV$2,ADJ!$2:$2,0)),0)</f>
        <v/>
      </c>
      <c r="CW810">
        <f>IFERROR(INDEX(ADJ!$A$1:$BZ$1000,MATCH(PAYROLL!D810,ADJ!A$1:A$500,0),MATCH(PAYROLL!CW$2,ADJ!$2:$2,0)),0)</f>
        <v/>
      </c>
      <c r="CX810">
        <f>SUM(CR810:CW810)</f>
        <v/>
      </c>
      <c r="CY810">
        <f>ROUND(IF(CR810&gt;0,T810+V810*VLOOKUP("R202",TSC!$B$1:$C$500,2,0),0),0)</f>
        <v/>
      </c>
      <c r="CZ810">
        <f>IFERROR(INDEX(CSDA!D$1:D$500,MATCH($CZ$2,CSDA!C$1:C$500,0)),0)</f>
        <v/>
      </c>
      <c r="DA810">
        <f>ROUND(T810*0.7%,0)</f>
        <v/>
      </c>
      <c r="DB810">
        <f>ROUND(T810/12,0)</f>
        <v/>
      </c>
      <c r="DC810">
        <f ref="DC810" t="array">IFERROR(INDEX(CSDA!D$1:D$500,MATCH("Trích giữ"&amp;PAYROLL!DC$2,CSDA!A$1:A$500&amp;CSDA!C$1:C$500,0)),0)</f>
        <v/>
      </c>
      <c r="DD810">
        <f ref="DD810" t="array">IFERROR(INDEX(CSDA!D$1:D$500,MATCH("Trích giữ"&amp;PAYROLL!DD$2,CSDA!A$1:A$500&amp;CSDA!C$1:C$500,0)),0)</f>
        <v/>
      </c>
      <c r="DE810">
        <f ref="DE810" t="array">IFERROR(INDEX(CSDA!D$1:D$500,MATCH("Trích giữ"&amp;PAYROLL!DE$2,CSDA!A$1:A$500&amp;CSDA!C$1:C$500,0)),0)</f>
        <v/>
      </c>
      <c r="DF810">
        <f>IFERROR(INDEX(CSDA!D$1:D$500,MATCH(PAYROLL!DF$2,CSDA!C$1:C$500,0)),0)</f>
        <v/>
      </c>
      <c r="DG810">
        <f ref="DG810" t="array">IFERROR(INDEX(CSDA!D$1:D$500,MATCH("Trích giữ"&amp;PAYROLL!DG$2,CSDA!A$1:A$500&amp;CSDA!C$1:C$500,0)),0)</f>
        <v/>
      </c>
      <c r="DH810">
        <f>ROUND(T810/26,0)</f>
        <v/>
      </c>
      <c r="DI810">
        <f ref="DI810" t="array">IFERROR(INDEX(CSDA!D$1:D$500,MATCH("Trích giữ"&amp;PAYROLL!DI$2,CSDA!A$1:A$500&amp;CSDA!C$1:C$500,0)),0)</f>
        <v/>
      </c>
      <c r="DJ810">
        <f>IF(U810=0,T810*21.5%-BL810,0)</f>
        <v/>
      </c>
      <c r="DK810">
        <f ref="DK810" t="array">IFERROR(INDEX(CSDA!D$1:D$500,MATCH("Trích giữ"&amp;PAYROLL!DK$2,CSDA!A$1:A$500&amp;CSDA!C$1:C$500,0)),0)</f>
        <v/>
      </c>
      <c r="DL810">
        <f>IFERROR(INDEX(CSDA!D$1:D$500,MATCH(PAYROLL!DL$2,CSDA!C$1:C$500,0))/12,0)</f>
        <v/>
      </c>
      <c r="DM810">
        <f>SUM(DB810:DL810)</f>
        <v/>
      </c>
      <c r="DN810">
        <f>IFERROR(INDEX(ADJ!$A$1:$BZ$1000,MATCH(PAYROLL!D810,ADJ!A$1:A$500,0),MATCH(PAYROLL!DN$2,ADJ!$2:$2,0)),0)</f>
        <v/>
      </c>
      <c r="DO810">
        <f>IFERROR(SUM(BP810,DM810:DN810,CX810:DA810)-DT810,0)</f>
        <v/>
      </c>
      <c r="DP810">
        <f ref="DP810" t="array">SUM(BW810*IFERROR(INDEX(CSDA!D$1:D$500,MATCH(BW$2,CSDA!C$1:C$500,0)),0)%,CX810*IFERROR(INDEX(CSDA!D$1:D$500,MATCH(CX$2,CSDA!C$1:C$500,0)),0)%,DA810*IFERROR(INDEX(CSDA!D$1:D$500,MATCH(DA$2,CSDA!C$1:C$500,0)),0)%,DB810*IFERROR(INDEX(CSDA!D$1:D$500,MATCH(DB$2,CSDA!C$1:C$500,0)),0)%,DF810*IFERROR(INDEX(CSDA!D$1:D$500,MATCH("Phí dịch vụ"&amp;PAYROLL!DF$2,CSDA!A$1:A$500&amp;CSDA!C$1:C$500,0)),0)%,DC810*IFERROR(INDEX(CSDA!D$1:D$500,MATCH("Phí dịch vụ"&amp;PAYROLL!DC$2,CSDA!A$1:A$500&amp;CSDA!C$1:C$500,0)),0)%,DH810*IFERROR(INDEX(CSDA!D$1:D$500,MATCH("Phí dịch vụ"&amp;PAYROLL!DH$2,CSDA!A$1:A$500&amp;CSDA!C$1:C$500,0)),0)%,DJ810*IFERROR(INDEX(CSDA!D$1:D$500,MATCH("Phí dịch vụ"&amp;PAYROLL!DJ$2,CSDA!A$1:A$500&amp;CSDA!C$1:C$500,0)),0)%,BN810*IFERROR(INDEX(CSDA!D$1:D$500,MATCH(BN$2,CSDA!C$1:C$500,0)),0)%)-BN810*7%</f>
        <v/>
      </c>
      <c r="DQ810">
        <f>IFERROR(INDEX(ADJ!$A$1:$BZ$1000,MATCH(PAYROLL!D810,ADJ!A$1:A$500,0),MATCH(PAYROLL!DQ$2,ADJ!$2:$2,0)),0)</f>
        <v/>
      </c>
      <c r="DR810">
        <f>IFERROR(INDEX(ADJ!$A$1:$BZ$1000,MATCH(PAYROLL!D810,ADJ!A$1:A$500,0),MATCH(PAYROLL!DR$2,ADJ!$2:$2,0)),0)</f>
        <v/>
      </c>
      <c r="DS810">
        <f>SUM(DP810:DR810)</f>
        <v/>
      </c>
      <c r="DT810">
        <f>EK810</f>
        <v/>
      </c>
      <c r="DU810">
        <f>SUM(DO810:DR810)</f>
        <v/>
      </c>
      <c r="DV810">
        <f>ROUND(DU810*0.1,0)</f>
        <v/>
      </c>
      <c r="DW810">
        <f>DU810+DV810</f>
        <v/>
      </c>
      <c r="DZ810">
        <f>IFERROR(INDEX(ADJ!$A$1:$BZ$1000,MATCH(PAYROLL!$D810,ADJ!A$1:A$500,0),MATCH(PAYROLL!DZ$2,ADJ!$2:$2,0)),0)</f>
        <v/>
      </c>
      <c r="EA810">
        <f>IFERROR(INDEX(ADJ!$A$1:$BZ$1000,MATCH(PAYROLL!$D810,ADJ!A$1:A$500,0),MATCH(PAYROLL!EA$2,ADJ!$2:$2,0)),0)</f>
        <v/>
      </c>
      <c r="EB810">
        <f>IFERROR(INDEX(ADJ!$A$1:$BZ$1000,MATCH(PAYROLL!$D810,ADJ!A$1:A$500,0),MATCH(PAYROLL!EB$2,ADJ!$2:$2,0)),0)</f>
        <v/>
      </c>
      <c r="EC810">
        <f>IFERROR(INDEX(ADJ!$A$1:$BZ$1000,MATCH(PAYROLL!$D810,ADJ!A$1:A$500,0),MATCH(PAYROLL!EC$2,ADJ!$2:$2,0)),0)</f>
        <v/>
      </c>
      <c r="ED810">
        <f>IFERROR(INDEX(ADJ!$A$1:$BZ$1000,MATCH(PAYROLL!$D810,ADJ!A$1:A$500,0),MATCH(PAYROLL!ED$2,ADJ!$2:$2,0)),0)</f>
        <v/>
      </c>
      <c r="EE810">
        <f>IFERROR(INDEX(ADJ!$A$1:$BZ$1000,MATCH(PAYROLL!$D810,ADJ!A$1:A$500,0),MATCH(PAYROLL!EE$2,ADJ!$2:$2,0)),0)</f>
        <v/>
      </c>
      <c r="EF810">
        <f>IFERROR(INDEX(ADJ!$A$1:$BZ$1000,MATCH(PAYROLL!$D810,ADJ!A$1:A$500,0),MATCH(PAYROLL!EF$2,ADJ!$2:$2,0)),0)</f>
        <v/>
      </c>
      <c r="EG810">
        <f>IFERROR(INDEX(ADJ!$A$1:$BZ$1000,MATCH(PAYROLL!$D810,ADJ!A$1:A$500,0),MATCH(PAYROLL!EG$2,ADJ!$2:$2,0)),0)</f>
        <v/>
      </c>
      <c r="EH810">
        <f>IFERROR(INDEX(ADJ!$A$1:$BZ$1000,MATCH(PAYROLL!$D810,ADJ!A$1:A$500,0),MATCH(PAYROLL!EH$2,ADJ!$2:$2,0)),0)</f>
        <v/>
      </c>
      <c r="EI810">
        <f>IFERROR(INDEX(ADJ!$A$1:$BZ$1000,MATCH(PAYROLL!D810,ADJ!A$1:A$500,0),MATCH(PAYROLL!EI$2,ADJ!$2:$2,0)),0)</f>
        <v/>
      </c>
      <c r="EJ810">
        <f>IFERROR(INDEX(ADJ!$A$1:$BZ$1000,MATCH(PAYROLL!$D810,ADJ!A$1:A$500,0),MATCH(PAYROLL!EJ$2,ADJ!$2:$2,0)),0)</f>
        <v/>
      </c>
      <c r="EK810">
        <f>SUM(DZ810:EJ810)</f>
        <v/>
      </c>
    </row>
    <row r="811">
      <c r="A811" t="n">
        <v>809</v>
      </c>
      <c r="B811" t="inlineStr">
        <is>
          <t>Nguyễn Đình Nam</t>
        </is>
      </c>
      <c r="D811" t="inlineStr">
        <is>
          <t>153950-01</t>
        </is>
      </c>
      <c r="S811">
        <f>IFERROR(INDEX(PIS!$A$1:$BZ$1000,MATCH($D811,PIS!C$1:C$500,0),MATCH("Lương CB tháng trước",PIS!$1:$1,0)),0)</f>
        <v/>
      </c>
      <c r="T811">
        <f>IFERROR(INDEX(PIS!$A$1:$BZ$1000,MATCH($D811,PIS!C$1:C$500,0),MATCH("Lương CB hiện tại",PIS!$1:$1,0)),0)</f>
        <v/>
      </c>
      <c r="U811">
        <f>IFERROR(INDEX(PIS!$A$1:$BZ$1000,MATCH($D811,PIS!C$1:C$500,0),MATCH("Lương đóng BHBB",PIS!$1:$1,0)),0)</f>
        <v/>
      </c>
      <c r="V811">
        <f>IFERROR(INDEX(PIS!$A$1:$BZ$1000,MATCH($D811,PIS!C$1:C$500,0),MATCH(V$2,PIS!$2:$2,0)),0)</f>
        <v/>
      </c>
      <c r="W811">
        <f>IFERROR(INDEX(PIS!$A$1:$BZ$1000,MATCH($D811,PIS!C$1:C$500,0),MATCH(W$2,PIS!$2:$2,0)),0)</f>
        <v/>
      </c>
      <c r="X811">
        <f>IFERROR(INDEX(PIS!$A$1:$BZ$1000,MATCH($D811,PIS!C$1:C$500,0),MATCH(X$2,PIS!$2:$2,0)),0)</f>
        <v/>
      </c>
      <c r="Y811">
        <f>IFERROR(INDEX(PIS!$A$1:$BZ$1000,MATCH($D811,PIS!C$1:C$500,0),MATCH(Y$2,PIS!$2:$2,0)),0)</f>
        <v/>
      </c>
      <c r="Z811">
        <f>IFERROR(INDEX(PIS!$A$1:$BZ$1000,MATCH($D811,PIS!C$1:C$500,0),MATCH(Z$2,PIS!$2:$2,0)),0)</f>
        <v/>
      </c>
      <c r="AA811">
        <f>IFERROR(INDEX(PIS!$A$1:$BZ$1000,MATCH($D811,PIS!C$1:C$500,0),MATCH(AA$2,PIS!$2:$2,0)),0)</f>
        <v/>
      </c>
      <c r="AB811">
        <f>IFERROR(INDEX(PIS!$A$1:$BZ$1000,MATCH($D811,PIS!C$1:C$500,0),MATCH(AB$2,PIS!$2:$2,0)),0)</f>
        <v/>
      </c>
      <c r="AC811">
        <f>SUM(V811:AB811)</f>
        <v/>
      </c>
      <c r="AD811">
        <f>IFERROR(INDEX(TIMESHEET!$A$1:$AI$5000,MATCH($D811,TIMESHEET!A$1:A$500,0),MATCH("T100",TIMESHEET!$2:$2,0))-2,0)</f>
        <v/>
      </c>
      <c r="AE811">
        <f>IFERROR(INDEX(TIMESHEET!$A$1:$AI$5000,MATCH($D811,TIMESHEET!A$1:A$500,0),MATCH("T202",TIMESHEET!$2:$2,0)),0)</f>
        <v/>
      </c>
      <c r="AF811">
        <f>IFERROR(INDEX(TIMESHEET!$A$1:$AI$5000,MATCH($D811,TIMESHEET!A$1:A$500,0),MATCH("T302",TIMESHEET!$2:$2,0)),0)</f>
        <v/>
      </c>
      <c r="AG811">
        <f>IFERROR(INDEX(TIMESHEET!$A$1:$AI$5000,MATCH($D811,TIMESHEET!A$1:A$500,0),MATCH("T406",TIMESHEET!$2:$2,0)),0)</f>
        <v/>
      </c>
      <c r="AH811">
        <f>AE811+AG811</f>
        <v/>
      </c>
      <c r="AI811">
        <f>IFERROR(INDEX(TIMESHEET!$A$1:$AI$5000,MATCH($D811,TIMESHEET!A$1:A$500,0),MATCH("T701",TIMESHEET!$2:$2,0)),0)</f>
        <v/>
      </c>
      <c r="AJ811">
        <f>IFERROR(INDEX(TIMESHEET!$A$1:$AI$5000,MATCH($D811,TIMESHEET!B$1:B$500,0),MATCH("T320",TIMESHEET!$2:$2,0)),0)</f>
        <v/>
      </c>
      <c r="AK811">
        <f>IFERROR(IF(LEFT(INDEX(PIS!O$1:O$500,MATCH(D811,PIS!C$1:C$500)),1)="M",T811/AD811*SUM(AE811:AG811),T811*AD811),0)</f>
        <v/>
      </c>
      <c r="AL811">
        <f>IFERROR(INDEX(ADJ!$A$1:$BZ$1000,MATCH(PAYROLL!D811,ADJ!A$1:A$500,0),MATCH(PAYROLL!AL$2,ADJ!$2:$2,0)),0)</f>
        <v/>
      </c>
      <c r="AM811">
        <f>SUM(AK811:AL811)</f>
        <v/>
      </c>
      <c r="AN811">
        <f>IFERROR(ROUND(V811/$AD811*$AH811,0),0)</f>
        <v/>
      </c>
      <c r="AO811">
        <f>IFERROR(ROUND(W811/$AD811*$AH811,0),0)</f>
        <v/>
      </c>
      <c r="AP811">
        <f>IFERROR(ROUND(X811/$AD811*$AE811,0),0)</f>
        <v/>
      </c>
      <c r="AQ811">
        <f>IFERROR(ROUND(Y811/$AD811*$AH811,0),0)</f>
        <v/>
      </c>
      <c r="AR811">
        <f>IFERROR(ROUND(Z811/$AD811*$AH811,0),0)</f>
        <v/>
      </c>
      <c r="AS811">
        <f>IFERROR(ROUND(AA811/$AD811*$AH811,0),0)</f>
        <v/>
      </c>
      <c r="AT811">
        <f>IFERROR(IF((AE811+AF811+AG811)&gt;13,AB811,ROUND(AB811/AD811*AH811,0)),0)</f>
        <v/>
      </c>
      <c r="AU811">
        <f>IFERROR(INDEX(ADJ!$A$1:$BZ$1000,MATCH(PAYROLL!D811,ADJ!A$1:A$500,0),MATCH(PAYROLL!AU$2,ADJ!$2:$2,0)),0)</f>
        <v/>
      </c>
      <c r="AV811">
        <f>ROUND(SUM(AN811:AU811),0)</f>
        <v/>
      </c>
      <c r="AW811">
        <f>IFERROR(INDEX(TIMESHEET!$A$1:$AI$5000,MATCH(PAYROLL!D811,TIMESHEET!A$1:A$500,0),MATCH("T620",TIMESHEET!$2:$2,0)),0)</f>
        <v/>
      </c>
      <c r="AX811">
        <f>IFERROR(INDEX(TIMESHEET!$A$1:$AI$5000,MATCH(PAYROLL!D811,TIMESHEET!A$1:A$500,0),MATCH("T601",TIMESHEET!$2:$2,0)),0)</f>
        <v/>
      </c>
      <c r="AY811">
        <f>IFERROR(INDEX(TIMESHEET!$A$1:$AI$5000,MATCH(PAYROLL!D811,TIMESHEET!A$1:A$500,0),MATCH("T602",TIMESHEET!$2:$2,0)),0)</f>
        <v/>
      </c>
      <c r="AZ811">
        <f>IFERROR(INDEX(TIMESHEET!$A$1:$AI$5000,MATCH(PAYROLL!D811,TIMESHEET!A$1:A$500,0),MATCH("T603",TIMESHEET!$2:$2,0)),0)</f>
        <v/>
      </c>
      <c r="BA811">
        <f>IFERROR(INDEX(TIMESHEET!$A$1:$AI$5000,MATCH(PAYROLL!D811,TIMESHEET!A$1:A$500,0),MATCH("T611",TIMESHEET!$2:$2,0)),0)</f>
        <v/>
      </c>
      <c r="BB811">
        <f>IFERROR(INDEX(TIMESHEET!$A$1:$AI$5000,MATCH(PAYROLL!D811,TIMESHEET!A$1:A$500,0),MATCH("T612",TIMESHEET!$2:$2,0)),0)</f>
        <v/>
      </c>
      <c r="BC811">
        <f>IFERROR(INDEX(TIMESHEET!$A$1:$AI$5000,MATCH(PAYROLL!D811,TIMESHEET!A$1:A$500,0),MATCH("T613",TIMESHEET!$2:$2,0)),0)</f>
        <v/>
      </c>
      <c r="BD811">
        <f>IFERROR(INDEX(TIMESHEET!$A$1:$AI$5000,MATCH(PAYROLL!D811,TIMESHEET!A$1:A$500,0),MATCH("T500",TIMESHEET!$2:$2,0)),0)</f>
        <v/>
      </c>
      <c r="BE811">
        <f>IFERROR(IF(LEFT(INDEX(PIS!O$1:O$500,MATCH(D811,PIS!C$1:C$500)),1)="M",T811/AD811/8*(AW811+AX811*1.5+AY811*2+AZ811*3+BA811*2.1+BB811*2.7+BC811*3.9+BD811*0.3),T811/8*(AW811+AX811*1.5+AY811*2+AZ811*3+BA811*2.1+BB811*2.7+BC811*3.9+BD811*0.3)),0)</f>
        <v/>
      </c>
      <c r="BF811">
        <f>IFERROR(INDEX(ADJ!$A$1:$BZ$1000,MATCH(PAYROLL!$D811,ADJ!A$1:A$500,0),MATCH(PAYROLL!BF$2,ADJ!$2:$2,0)),0)</f>
        <v/>
      </c>
      <c r="BG811">
        <f>IFERROR(INDEX(ADJ!$A$1:$BZ$1000,MATCH(PAYROLL!D811,ADJ!A$1:A$500,0),MATCH(PAYROLL!BG$2,ADJ!$2:$2,0)),0)</f>
        <v/>
      </c>
      <c r="BH811">
        <f>IFERROR(INDEX(ADJ!$A$1:$BZ$1000,MATCH(PAYROLL!D811,ADJ!A$1:A$500,0),MATCH(PAYROLL!BH$2,ADJ!$2:$2,0)),0)</f>
        <v/>
      </c>
      <c r="BI811">
        <f>IFERROR(INDEX(ADJ!$A$1:$BZ$1000,MATCH(PAYROLL!D811,ADJ!A$1:A$500,0),MATCH(PAYROLL!BI$2,ADJ!$2:$2,0)),0)</f>
        <v/>
      </c>
      <c r="BJ811">
        <f>IFERROR(INDEX(ADJ!$A$1:$BZ$1000,MATCH(PAYROLL!D811,ADJ!A$1:A$500,0),MATCH(PAYROLL!BJ$2,ADJ!$2:$2,0)),0)</f>
        <v/>
      </c>
      <c r="BK811">
        <f>SUM(BF811:BJ811)</f>
        <v/>
      </c>
      <c r="BL811">
        <f>IFERROR(INDEX(ADJ!$A$1:$BZ$1000,MATCH(PAYROLL!D811,ADJ!A$1:A$500,0),MATCH(PAYROLL!BL$2,ADJ!$2:$2,0)),0)</f>
        <v/>
      </c>
      <c r="BM811">
        <f>IFERROR(INDEX(ADJ!$A$1:$BZ$1000,MATCH(PAYROLL!D811,ADJ!A$1:A$500,0),MATCH(PAYROLL!BM$2,ADJ!$2:$2,0)),0)</f>
        <v/>
      </c>
      <c r="BN811">
        <f>IFERROR(INDEX(ADJ!$A$1:$BZ$1000,MATCH(PAYROLL!D811,ADJ!A$1:A$500,0),MATCH(PAYROLL!BN$2,ADJ!$2:$2,0)),0)</f>
        <v/>
      </c>
      <c r="BO811">
        <f>IFERROR(INDEX(ADJ!$A$1:$BZ$1000,MATCH(PAYROLL!D811,ADJ!A$1:A$500,0),MATCH(PAYROLL!BO$2,ADJ!$2:$2,0)),0)</f>
        <v/>
      </c>
      <c r="BP811">
        <f>SUM(AM811,AV811,BE811,BK811,BL811:BO811)</f>
        <v/>
      </c>
      <c r="BQ811">
        <f>BO811</f>
        <v/>
      </c>
      <c r="BR811">
        <f>IFERROR(ROUND(IF(LEFT(INDEX(PIS!O$1:O$500,MATCH(D811,PIS!C$1:C$500)),1)="D",T811/8*(BD811*0.3),IF(LEFT(INDEX(PIS!O$1:O$500,MATCH(D811,PIS!C$1:C$500)),1)="H",T811*($BD811*0.3),T811/$AD811/8*($BD811*0.3))),0),0)</f>
        <v/>
      </c>
      <c r="BS811">
        <f>IF(AP811&lt;1,0,MIN(AP811,730000))</f>
        <v/>
      </c>
      <c r="BT811">
        <f>IFERROR(ROUND((BE811-SUM(AW811:BC811)*T811/AD811/8),0)-BR811,0)</f>
        <v/>
      </c>
      <c r="BU811">
        <f>AO811</f>
        <v/>
      </c>
      <c r="BV811">
        <f>SUM(BQ811:BU811)</f>
        <v/>
      </c>
      <c r="BW811">
        <f>BP811-BV811</f>
        <v/>
      </c>
      <c r="BX811">
        <f>IFERROR(IF(RIGHT(INDEX(PIS!O$1:O$500,MATCH(D811,PIS!C$1:C$500)),5)="Gross",MIN(U811+V811,VLOOKUP("R700",TSC!B:C,2,0)*VLOOKUP("R101",TSC!B:C,2,0))*VLOOKUP("R701",TSC!B:C,2,0)%,0),0)</f>
        <v/>
      </c>
      <c r="BY811">
        <f>IFERROR(IF(RIGHT(INDEX(PIS!O$1:O$500,MATCH(D811,PIS!C$1:C$500)),5)="Gross",MIN(U811+V811,VLOOKUP("R700",TSC!B:C,2,0)*VLOOKUP("R101",TSC!B:C,2,0))*VLOOKUP("T704",TSC!B:C,2,0)%,0),0)</f>
        <v/>
      </c>
      <c r="BZ811">
        <f>IFERROR(IF(RIGHT(INDEX(PIS!O$1:O$500,MATCH(D811,PIS!C$1:C$500)),5)="Gross",MIN(U811+V811,VLOOKUP("R700",TSC!B:C,2,0)*VLOOKUP("1",TSC!F:G,2,0))*VLOOKUP("T705",TSC!B:C,2,0)%,0),0)</f>
        <v/>
      </c>
      <c r="CA811">
        <f>IFERROR(INDEX(ADJ!$A$1:$BZ$1000,MATCH(PAYROLL!D811,ADJ!A$1:A$500,0),MATCH(PAYROLL!CA$2,ADJ!$2:$2,0)),0)</f>
        <v/>
      </c>
      <c r="CB811">
        <f>IFERROR(INDEX(ADJ!$A$1:$BZ$1000,MATCH(PAYROLL!D811,ADJ!A$1:A$500,0),MATCH(PAYROLL!CB$2,ADJ!$2:$2,0)),0)</f>
        <v/>
      </c>
      <c r="CC811">
        <f>SUM(BX811:CB811)</f>
        <v/>
      </c>
      <c r="CD811">
        <f>IFERROR(INDEX(PIS!$A$1:$BZ$1000,MATCH(PAYROLL!D811,PIS!C$1:C$500,0),MATCH(PAYROLL!CD$1,PIS!$1:$1,0)),0)</f>
        <v/>
      </c>
      <c r="CE811">
        <f>IFERROR(IF(OR(INDEX(PIS!P$1:P$500,MATCH(D811,PIS!C$1:C$500,0))="LT2",INDEX(PIS!P$1:P$500,MATCH(D811,PIS!C$1:C$500,0))="P10"),0,SUM(CC811,CD811*VLOOKUP("R601",TSC!B:C,2,0),VLOOKUP("R602",TSC!B:C,2,0))),0)</f>
        <v/>
      </c>
      <c r="CF811">
        <f>MAX(BW811-CE811,0)</f>
        <v/>
      </c>
      <c r="CG811">
        <f>IFERROR(IF(OR(RIGHT(INDEX(PIS!P$1:P$500,MATCH(D811,PIS!C$1:C$500)),5)="P10",RIGHT(INDEX(PIS!P$1:P$500,MATCH(D811,PIS!C$1:C$500)),5)="CK"),0,IF(CF811&lt;=5000000,CF811*5%,IF(CF811&lt;=10000000,CF811*10%-250000,IF(CF811&lt;=18000000,CF811*15%-750000,IF(CF811&lt;=32000000,CF811*20%-1650000,IF(CF811&lt;=52000000,CF811*25%-3250000,IF(CF811&lt;=80000000,BH811*30%-5850000,CF811*35%-9850000))))))),0)</f>
        <v/>
      </c>
      <c r="CH811">
        <f>IFERROR(IF(OR(INDEX(PIS!P$1:P$500,MATCH(D811,PIS!C$1:C$500))="LT",INDEX(PIS!P$1:P$500,MATCH(D811,PIS!C$1:C$500))="CK"),0,IF(CF811&lt;2000000,0,CF811*10%)),0)</f>
        <v/>
      </c>
      <c r="CI811">
        <f>IFERROR(INDEX(ADJ!$A$1:$BZ$1000,MATCH(PAYROLL!D811,ADJ!A$1:A$500,0),MATCH(PAYROLL!CI$2,ADJ!$2:$2,0)),0)</f>
        <v/>
      </c>
      <c r="CJ811">
        <f>IFERROR(INDEX(ADJ!$A$1:$BZ$1000,MATCH(PAYROLL!D811,ADJ!A$1:A$500,0),MATCH(PAYROLL!CJ$2,ADJ!$2:$2,0)),0)</f>
        <v/>
      </c>
      <c r="CK811">
        <f>IFERROR(INDEX(ADJ!$A$1:$BZ$1000,MATCH(PAYROLL!D811,ADJ!A$1:A$500,0),MATCH(PAYROLL!CK$2,ADJ!$2:$2,0)),0)</f>
        <v/>
      </c>
      <c r="CL811">
        <f>SUM(CG811:CK811)</f>
        <v/>
      </c>
      <c r="CM811">
        <f>ROUND(SUM(CH811:CK811),0)</f>
        <v/>
      </c>
      <c r="CN811">
        <f>IFERROR(INDEX(CSDA!D$1:D$500,MATCH($CN$2,CSDA!C$1:C$500,0))*INDEX(PIS!V$1:V$500,MATCH(D811,PIS!C$1:C$500))+INDEX(ADJ!$A$1:$BZ$1000,MATCH(PAYROLL!D811,ADJ!A$1:A$500,0),MATCH(PAYROLL!CN$2,ADJ!$2:$2,0)),0)</f>
        <v/>
      </c>
      <c r="CO811">
        <f>IFERROR(INDEX(ADJ!$A$1:$BZ$1000,MATCH(PAYROLL!D811,ADJ!A$1:A$500,0),MATCH(PAYROLL!CO$2,ADJ!$2:$2,0)),0)</f>
        <v/>
      </c>
      <c r="CP811">
        <f>IFERROR(INDEX(ADJ!$A$1:$BZ$1000,MATCH(PAYROLL!D811,ADJ!A$1:A$500,0),MATCH(PAYROLL!CP$2,ADJ!$2:$2,0)),0)</f>
        <v/>
      </c>
      <c r="CQ811">
        <f>BP811-CL811-CI811-CM811-CN811-CO811-CP811-CC811</f>
        <v/>
      </c>
      <c r="CR811">
        <f>IFERROR(IF(RIGHT(INDEX(PIS!O$1:O$500,MATCH(D811,PIS!C$1:C$500,0)),5)="Gross",MIN(U811+V811,VLOOKUP("R700",TSC!B:C,2,0)*VLOOKUP("R101",TSC!B:C,2,0))*(VLOOKUP("T711",TSC!B:C,2,0)+VLOOKUP("T712",TSC!B:C,2,0))%,MIN(T811+V811,VLOOKUP("R700",TSC!B:C,2,0)*VLOOKUP("R101",TSC!B:C,2,0))*(VLOOKUP("T711",TSC!B:C,2,0)+VLOOKUP("T712",TSC!B:C,2,0)+VLOOKUP("R701",TSC!B:C,2,0))%),0)</f>
        <v/>
      </c>
      <c r="CS811">
        <f>IFERROR(IF(RIGHT(INDEX(PIS!O$1:O$500,MATCH(D811,PIS!C$1:C$500,0)),5)="Gross",MIN(U811+V811,VLOOKUP("R700",TSC!B:C,2,0)*VLOOKUP("R101",TSC!B:C,2,0))*(VLOOKUP("T714",TSC!B:C,2,0))%,MIN(T811+V811,VLOOKUP("R700",TSC!B:C,2,0)*VLOOKUP("R101",TSC!B:C,2,0))*(VLOOKUP("T704",TSC!B:C,2,0)+VLOOKUP("T714",TSC!B:C,2,0))%),0)</f>
        <v/>
      </c>
      <c r="CT811">
        <f>IFERROR(IF(RIGHT(INDEX(PIS!O$1:O$500,MATCH(D811,PIS!C$1:C$500,0)),5)="Gross",MIN(U811+V811,VLOOKUP("R700",TSC!B:C,2,0)*VLOOKUP("R101",TSC!B:C,2,0))*VLOOKUP("T705",TSC!B:C,2,0)%,MIN(T811+V811,VLOOKUP("R700",TSC!B:C,2,0)*VLOOKUP("R101",TSC!B:C,2,0))*VLOOKUP("T705",TSC!B:C,2,0)%),0)</f>
        <v/>
      </c>
      <c r="CU811">
        <f>IFERROR(IF(RIGHT(INDEX(PIS!O$1:O$500,MATCH(D811,PIS!C$1:C$500,0)),5)="Gross",MIN(U811+V811,VLOOKUP("R700",TSC!B:C,2,0)*VLOOKUP("R101",TSC!B:C,2,0))*(VLOOKUP("T713",TSC!B:C,2,0))%,MIN(T811+V811,VLOOKUP("R700",TSC!B:C,2,0)*VLOOKUP("R101",TSC!B:C,2,0))*(VLOOKUP("T713",TSC!B:C,2,0))%),0)</f>
        <v/>
      </c>
      <c r="CV811">
        <f>IFERROR(INDEX(ADJ!$A$1:$BZ$1000,MATCH(PAYROLL!D811,ADJ!A$1:A$500,0),MATCH(PAYROLL!CV$2,ADJ!$2:$2,0)),0)</f>
        <v/>
      </c>
      <c r="CW811">
        <f>IFERROR(INDEX(ADJ!$A$1:$BZ$1000,MATCH(PAYROLL!D811,ADJ!A$1:A$500,0),MATCH(PAYROLL!CW$2,ADJ!$2:$2,0)),0)</f>
        <v/>
      </c>
      <c r="CX811">
        <f>SUM(CR811:CW811)</f>
        <v/>
      </c>
      <c r="CY811">
        <f>ROUND(IF(CR811&gt;0,T811+V811*VLOOKUP("R202",TSC!$B$1:$C$500,2,0),0),0)</f>
        <v/>
      </c>
      <c r="CZ811">
        <f>IFERROR(INDEX(CSDA!D$1:D$500,MATCH($CZ$2,CSDA!C$1:C$500,0)),0)</f>
        <v/>
      </c>
      <c r="DA811">
        <f>ROUND(T811*0.7%,0)</f>
        <v/>
      </c>
      <c r="DB811">
        <f>ROUND(T811/12,0)</f>
        <v/>
      </c>
      <c r="DC811">
        <f ref="DC811" t="array">IFERROR(INDEX(CSDA!D$1:D$500,MATCH("Trích giữ"&amp;PAYROLL!DC$2,CSDA!A$1:A$500&amp;CSDA!C$1:C$500,0)),0)</f>
        <v/>
      </c>
      <c r="DD811">
        <f ref="DD811" t="array">IFERROR(INDEX(CSDA!D$1:D$500,MATCH("Trích giữ"&amp;PAYROLL!DD$2,CSDA!A$1:A$500&amp;CSDA!C$1:C$500,0)),0)</f>
        <v/>
      </c>
      <c r="DE811">
        <f ref="DE811" t="array">IFERROR(INDEX(CSDA!D$1:D$500,MATCH("Trích giữ"&amp;PAYROLL!DE$2,CSDA!A$1:A$500&amp;CSDA!C$1:C$500,0)),0)</f>
        <v/>
      </c>
      <c r="DF811">
        <f>IFERROR(INDEX(CSDA!D$1:D$500,MATCH(PAYROLL!DF$2,CSDA!C$1:C$500,0)),0)</f>
        <v/>
      </c>
      <c r="DG811">
        <f ref="DG811" t="array">IFERROR(INDEX(CSDA!D$1:D$500,MATCH("Trích giữ"&amp;PAYROLL!DG$2,CSDA!A$1:A$500&amp;CSDA!C$1:C$500,0)),0)</f>
        <v/>
      </c>
      <c r="DH811">
        <f>ROUND(T811/26,0)</f>
        <v/>
      </c>
      <c r="DI811">
        <f ref="DI811" t="array">IFERROR(INDEX(CSDA!D$1:D$500,MATCH("Trích giữ"&amp;PAYROLL!DI$2,CSDA!A$1:A$500&amp;CSDA!C$1:C$500,0)),0)</f>
        <v/>
      </c>
      <c r="DJ811">
        <f>IF(U811=0,T811*21.5%-BL811,0)</f>
        <v/>
      </c>
      <c r="DK811">
        <f ref="DK811" t="array">IFERROR(INDEX(CSDA!D$1:D$500,MATCH("Trích giữ"&amp;PAYROLL!DK$2,CSDA!A$1:A$500&amp;CSDA!C$1:C$500,0)),0)</f>
        <v/>
      </c>
      <c r="DL811">
        <f>IFERROR(INDEX(CSDA!D$1:D$500,MATCH(PAYROLL!DL$2,CSDA!C$1:C$500,0))/12,0)</f>
        <v/>
      </c>
      <c r="DM811">
        <f>SUM(DB811:DL811)</f>
        <v/>
      </c>
      <c r="DN811">
        <f>IFERROR(INDEX(ADJ!$A$1:$BZ$1000,MATCH(PAYROLL!D811,ADJ!A$1:A$500,0),MATCH(PAYROLL!DN$2,ADJ!$2:$2,0)),0)</f>
        <v/>
      </c>
      <c r="DO811">
        <f>IFERROR(SUM(BP811,DM811:DN811,CX811:DA811)-DT811,0)</f>
        <v/>
      </c>
      <c r="DP811">
        <f ref="DP811" t="array">SUM(BW811*IFERROR(INDEX(CSDA!D$1:D$500,MATCH(BW$2,CSDA!C$1:C$500,0)),0)%,CX811*IFERROR(INDEX(CSDA!D$1:D$500,MATCH(CX$2,CSDA!C$1:C$500,0)),0)%,DA811*IFERROR(INDEX(CSDA!D$1:D$500,MATCH(DA$2,CSDA!C$1:C$500,0)),0)%,DB811*IFERROR(INDEX(CSDA!D$1:D$500,MATCH(DB$2,CSDA!C$1:C$500,0)),0)%,DF811*IFERROR(INDEX(CSDA!D$1:D$500,MATCH("Phí dịch vụ"&amp;PAYROLL!DF$2,CSDA!A$1:A$500&amp;CSDA!C$1:C$500,0)),0)%,DC811*IFERROR(INDEX(CSDA!D$1:D$500,MATCH("Phí dịch vụ"&amp;PAYROLL!DC$2,CSDA!A$1:A$500&amp;CSDA!C$1:C$500,0)),0)%,DH811*IFERROR(INDEX(CSDA!D$1:D$500,MATCH("Phí dịch vụ"&amp;PAYROLL!DH$2,CSDA!A$1:A$500&amp;CSDA!C$1:C$500,0)),0)%,DJ811*IFERROR(INDEX(CSDA!D$1:D$500,MATCH("Phí dịch vụ"&amp;PAYROLL!DJ$2,CSDA!A$1:A$500&amp;CSDA!C$1:C$500,0)),0)%,BN811*IFERROR(INDEX(CSDA!D$1:D$500,MATCH(BN$2,CSDA!C$1:C$500,0)),0)%)-BN811*7%</f>
        <v/>
      </c>
      <c r="DQ811">
        <f>IFERROR(INDEX(ADJ!$A$1:$BZ$1000,MATCH(PAYROLL!D811,ADJ!A$1:A$500,0),MATCH(PAYROLL!DQ$2,ADJ!$2:$2,0)),0)</f>
        <v/>
      </c>
      <c r="DR811">
        <f>IFERROR(INDEX(ADJ!$A$1:$BZ$1000,MATCH(PAYROLL!D811,ADJ!A$1:A$500,0),MATCH(PAYROLL!DR$2,ADJ!$2:$2,0)),0)</f>
        <v/>
      </c>
      <c r="DS811">
        <f>SUM(DP811:DR811)</f>
        <v/>
      </c>
      <c r="DT811">
        <f>EK811</f>
        <v/>
      </c>
      <c r="DU811">
        <f>SUM(DO811:DR811)</f>
        <v/>
      </c>
      <c r="DV811">
        <f>ROUND(DU811*0.1,0)</f>
        <v/>
      </c>
      <c r="DW811">
        <f>DU811+DV811</f>
        <v/>
      </c>
      <c r="DZ811">
        <f>IFERROR(INDEX(ADJ!$A$1:$BZ$1000,MATCH(PAYROLL!$D811,ADJ!A$1:A$500,0),MATCH(PAYROLL!DZ$2,ADJ!$2:$2,0)),0)</f>
        <v/>
      </c>
      <c r="EA811">
        <f>IFERROR(INDEX(ADJ!$A$1:$BZ$1000,MATCH(PAYROLL!$D811,ADJ!A$1:A$500,0),MATCH(PAYROLL!EA$2,ADJ!$2:$2,0)),0)</f>
        <v/>
      </c>
      <c r="EB811">
        <f>IFERROR(INDEX(ADJ!$A$1:$BZ$1000,MATCH(PAYROLL!$D811,ADJ!A$1:A$500,0),MATCH(PAYROLL!EB$2,ADJ!$2:$2,0)),0)</f>
        <v/>
      </c>
      <c r="EC811">
        <f>IFERROR(INDEX(ADJ!$A$1:$BZ$1000,MATCH(PAYROLL!$D811,ADJ!A$1:A$500,0),MATCH(PAYROLL!EC$2,ADJ!$2:$2,0)),0)</f>
        <v/>
      </c>
      <c r="ED811">
        <f>IFERROR(INDEX(ADJ!$A$1:$BZ$1000,MATCH(PAYROLL!$D811,ADJ!A$1:A$500,0),MATCH(PAYROLL!ED$2,ADJ!$2:$2,0)),0)</f>
        <v/>
      </c>
      <c r="EE811">
        <f>IFERROR(INDEX(ADJ!$A$1:$BZ$1000,MATCH(PAYROLL!$D811,ADJ!A$1:A$500,0),MATCH(PAYROLL!EE$2,ADJ!$2:$2,0)),0)</f>
        <v/>
      </c>
      <c r="EF811">
        <f>IFERROR(INDEX(ADJ!$A$1:$BZ$1000,MATCH(PAYROLL!$D811,ADJ!A$1:A$500,0),MATCH(PAYROLL!EF$2,ADJ!$2:$2,0)),0)</f>
        <v/>
      </c>
      <c r="EG811">
        <f>IFERROR(INDEX(ADJ!$A$1:$BZ$1000,MATCH(PAYROLL!$D811,ADJ!A$1:A$500,0),MATCH(PAYROLL!EG$2,ADJ!$2:$2,0)),0)</f>
        <v/>
      </c>
      <c r="EH811">
        <f>IFERROR(INDEX(ADJ!$A$1:$BZ$1000,MATCH(PAYROLL!$D811,ADJ!A$1:A$500,0),MATCH(PAYROLL!EH$2,ADJ!$2:$2,0)),0)</f>
        <v/>
      </c>
      <c r="EI811">
        <f>IFERROR(INDEX(ADJ!$A$1:$BZ$1000,MATCH(PAYROLL!D811,ADJ!A$1:A$500,0),MATCH(PAYROLL!EI$2,ADJ!$2:$2,0)),0)</f>
        <v/>
      </c>
      <c r="EJ811">
        <f>IFERROR(INDEX(ADJ!$A$1:$BZ$1000,MATCH(PAYROLL!$D811,ADJ!A$1:A$500,0),MATCH(PAYROLL!EJ$2,ADJ!$2:$2,0)),0)</f>
        <v/>
      </c>
      <c r="EK811">
        <f>SUM(DZ811:EJ811)</f>
        <v/>
      </c>
    </row>
    <row r="812">
      <c r="A812" t="n">
        <v>810</v>
      </c>
      <c r="B812" t="inlineStr">
        <is>
          <t>Nguyễn Văn Nhường</t>
        </is>
      </c>
      <c r="D812" t="inlineStr">
        <is>
          <t>154139-01</t>
        </is>
      </c>
      <c r="S812">
        <f>IFERROR(INDEX(PIS!$A$1:$BZ$1000,MATCH($D812,PIS!C$1:C$500,0),MATCH("Lương CB tháng trước",PIS!$1:$1,0)),0)</f>
        <v/>
      </c>
      <c r="T812">
        <f>IFERROR(INDEX(PIS!$A$1:$BZ$1000,MATCH($D812,PIS!C$1:C$500,0),MATCH("Lương CB hiện tại",PIS!$1:$1,0)),0)</f>
        <v/>
      </c>
      <c r="U812">
        <f>IFERROR(INDEX(PIS!$A$1:$BZ$1000,MATCH($D812,PIS!C$1:C$500,0),MATCH("Lương đóng BHBB",PIS!$1:$1,0)),0)</f>
        <v/>
      </c>
      <c r="V812">
        <f>IFERROR(INDEX(PIS!$A$1:$BZ$1000,MATCH($D812,PIS!C$1:C$500,0),MATCH(V$2,PIS!$2:$2,0)),0)</f>
        <v/>
      </c>
      <c r="W812">
        <f>IFERROR(INDEX(PIS!$A$1:$BZ$1000,MATCH($D812,PIS!C$1:C$500,0),MATCH(W$2,PIS!$2:$2,0)),0)</f>
        <v/>
      </c>
      <c r="X812">
        <f>IFERROR(INDEX(PIS!$A$1:$BZ$1000,MATCH($D812,PIS!C$1:C$500,0),MATCH(X$2,PIS!$2:$2,0)),0)</f>
        <v/>
      </c>
      <c r="Y812">
        <f>IFERROR(INDEX(PIS!$A$1:$BZ$1000,MATCH($D812,PIS!C$1:C$500,0),MATCH(Y$2,PIS!$2:$2,0)),0)</f>
        <v/>
      </c>
      <c r="Z812">
        <f>IFERROR(INDEX(PIS!$A$1:$BZ$1000,MATCH($D812,PIS!C$1:C$500,0),MATCH(Z$2,PIS!$2:$2,0)),0)</f>
        <v/>
      </c>
      <c r="AA812">
        <f>IFERROR(INDEX(PIS!$A$1:$BZ$1000,MATCH($D812,PIS!C$1:C$500,0),MATCH(AA$2,PIS!$2:$2,0)),0)</f>
        <v/>
      </c>
      <c r="AB812">
        <f>IFERROR(INDEX(PIS!$A$1:$BZ$1000,MATCH($D812,PIS!C$1:C$500,0),MATCH(AB$2,PIS!$2:$2,0)),0)</f>
        <v/>
      </c>
      <c r="AC812">
        <f>SUM(V812:AB812)</f>
        <v/>
      </c>
      <c r="AD812">
        <f>IFERROR(INDEX(TIMESHEET!$A$1:$AI$5000,MATCH($D812,TIMESHEET!A$1:A$500,0),MATCH("T100",TIMESHEET!$2:$2,0))-2,0)</f>
        <v/>
      </c>
      <c r="AE812">
        <f>IFERROR(INDEX(TIMESHEET!$A$1:$AI$5000,MATCH($D812,TIMESHEET!A$1:A$500,0),MATCH("T202",TIMESHEET!$2:$2,0)),0)</f>
        <v/>
      </c>
      <c r="AF812">
        <f>IFERROR(INDEX(TIMESHEET!$A$1:$AI$5000,MATCH($D812,TIMESHEET!A$1:A$500,0),MATCH("T302",TIMESHEET!$2:$2,0)),0)</f>
        <v/>
      </c>
      <c r="AG812">
        <f>IFERROR(INDEX(TIMESHEET!$A$1:$AI$5000,MATCH($D812,TIMESHEET!A$1:A$500,0),MATCH("T406",TIMESHEET!$2:$2,0)),0)</f>
        <v/>
      </c>
      <c r="AH812">
        <f>AE812+AG812</f>
        <v/>
      </c>
      <c r="AI812">
        <f>IFERROR(INDEX(TIMESHEET!$A$1:$AI$5000,MATCH($D812,TIMESHEET!A$1:A$500,0),MATCH("T701",TIMESHEET!$2:$2,0)),0)</f>
        <v/>
      </c>
      <c r="AJ812">
        <f>IFERROR(INDEX(TIMESHEET!$A$1:$AI$5000,MATCH($D812,TIMESHEET!B$1:B$500,0),MATCH("T320",TIMESHEET!$2:$2,0)),0)</f>
        <v/>
      </c>
      <c r="AK812">
        <f>IFERROR(IF(LEFT(INDEX(PIS!O$1:O$500,MATCH(D812,PIS!C$1:C$500)),1)="M",T812/AD812*SUM(AE812:AG812),T812*AD812),0)</f>
        <v/>
      </c>
      <c r="AL812">
        <f>IFERROR(INDEX(ADJ!$A$1:$BZ$1000,MATCH(PAYROLL!D812,ADJ!A$1:A$500,0),MATCH(PAYROLL!AL$2,ADJ!$2:$2,0)),0)</f>
        <v/>
      </c>
      <c r="AM812">
        <f>SUM(AK812:AL812)</f>
        <v/>
      </c>
      <c r="AN812">
        <f>IFERROR(ROUND(V812/$AD812*$AH812,0),0)</f>
        <v/>
      </c>
      <c r="AO812">
        <f>IFERROR(ROUND(W812/$AD812*$AH812,0),0)</f>
        <v/>
      </c>
      <c r="AP812">
        <f>IFERROR(ROUND(X812/$AD812*$AE812,0),0)</f>
        <v/>
      </c>
      <c r="AQ812">
        <f>IFERROR(ROUND(Y812/$AD812*$AH812,0),0)</f>
        <v/>
      </c>
      <c r="AR812">
        <f>IFERROR(ROUND(Z812/$AD812*$AH812,0),0)</f>
        <v/>
      </c>
      <c r="AS812">
        <f>IFERROR(ROUND(AA812/$AD812*$AH812,0),0)</f>
        <v/>
      </c>
      <c r="AT812">
        <f>IFERROR(IF((AE812+AF812+AG812)&gt;13,AB812,ROUND(AB812/AD812*AH812,0)),0)</f>
        <v/>
      </c>
      <c r="AU812">
        <f>IFERROR(INDEX(ADJ!$A$1:$BZ$1000,MATCH(PAYROLL!D812,ADJ!A$1:A$500,0),MATCH(PAYROLL!AU$2,ADJ!$2:$2,0)),0)</f>
        <v/>
      </c>
      <c r="AV812">
        <f>ROUND(SUM(AN812:AU812),0)</f>
        <v/>
      </c>
      <c r="AW812">
        <f>IFERROR(INDEX(TIMESHEET!$A$1:$AI$5000,MATCH(PAYROLL!D812,TIMESHEET!A$1:A$500,0),MATCH("T620",TIMESHEET!$2:$2,0)),0)</f>
        <v/>
      </c>
      <c r="AX812">
        <f>IFERROR(INDEX(TIMESHEET!$A$1:$AI$5000,MATCH(PAYROLL!D812,TIMESHEET!A$1:A$500,0),MATCH("T601",TIMESHEET!$2:$2,0)),0)</f>
        <v/>
      </c>
      <c r="AY812">
        <f>IFERROR(INDEX(TIMESHEET!$A$1:$AI$5000,MATCH(PAYROLL!D812,TIMESHEET!A$1:A$500,0),MATCH("T602",TIMESHEET!$2:$2,0)),0)</f>
        <v/>
      </c>
      <c r="AZ812">
        <f>IFERROR(INDEX(TIMESHEET!$A$1:$AI$5000,MATCH(PAYROLL!D812,TIMESHEET!A$1:A$500,0),MATCH("T603",TIMESHEET!$2:$2,0)),0)</f>
        <v/>
      </c>
      <c r="BA812">
        <f>IFERROR(INDEX(TIMESHEET!$A$1:$AI$5000,MATCH(PAYROLL!D812,TIMESHEET!A$1:A$500,0),MATCH("T611",TIMESHEET!$2:$2,0)),0)</f>
        <v/>
      </c>
      <c r="BB812">
        <f>IFERROR(INDEX(TIMESHEET!$A$1:$AI$5000,MATCH(PAYROLL!D812,TIMESHEET!A$1:A$500,0),MATCH("T612",TIMESHEET!$2:$2,0)),0)</f>
        <v/>
      </c>
      <c r="BC812">
        <f>IFERROR(INDEX(TIMESHEET!$A$1:$AI$5000,MATCH(PAYROLL!D812,TIMESHEET!A$1:A$500,0),MATCH("T613",TIMESHEET!$2:$2,0)),0)</f>
        <v/>
      </c>
      <c r="BD812">
        <f>IFERROR(INDEX(TIMESHEET!$A$1:$AI$5000,MATCH(PAYROLL!D812,TIMESHEET!A$1:A$500,0),MATCH("T500",TIMESHEET!$2:$2,0)),0)</f>
        <v/>
      </c>
      <c r="BE812">
        <f>IFERROR(IF(LEFT(INDEX(PIS!O$1:O$500,MATCH(D812,PIS!C$1:C$500)),1)="M",T812/AD812/8*(AW812+AX812*1.5+AY812*2+AZ812*3+BA812*2.1+BB812*2.7+BC812*3.9+BD812*0.3),T812/8*(AW812+AX812*1.5+AY812*2+AZ812*3+BA812*2.1+BB812*2.7+BC812*3.9+BD812*0.3)),0)</f>
        <v/>
      </c>
      <c r="BF812">
        <f>IFERROR(INDEX(ADJ!$A$1:$BZ$1000,MATCH(PAYROLL!$D812,ADJ!A$1:A$500,0),MATCH(PAYROLL!BF$2,ADJ!$2:$2,0)),0)</f>
        <v/>
      </c>
      <c r="BG812">
        <f>IFERROR(INDEX(ADJ!$A$1:$BZ$1000,MATCH(PAYROLL!D812,ADJ!A$1:A$500,0),MATCH(PAYROLL!BG$2,ADJ!$2:$2,0)),0)</f>
        <v/>
      </c>
      <c r="BH812">
        <f>IFERROR(INDEX(ADJ!$A$1:$BZ$1000,MATCH(PAYROLL!D812,ADJ!A$1:A$500,0),MATCH(PAYROLL!BH$2,ADJ!$2:$2,0)),0)</f>
        <v/>
      </c>
      <c r="BI812">
        <f>IFERROR(INDEX(ADJ!$A$1:$BZ$1000,MATCH(PAYROLL!D812,ADJ!A$1:A$500,0),MATCH(PAYROLL!BI$2,ADJ!$2:$2,0)),0)</f>
        <v/>
      </c>
      <c r="BJ812">
        <f>IFERROR(INDEX(ADJ!$A$1:$BZ$1000,MATCH(PAYROLL!D812,ADJ!A$1:A$500,0),MATCH(PAYROLL!BJ$2,ADJ!$2:$2,0)),0)</f>
        <v/>
      </c>
      <c r="BK812">
        <f>SUM(BF812:BJ812)</f>
        <v/>
      </c>
      <c r="BL812">
        <f>IFERROR(INDEX(ADJ!$A$1:$BZ$1000,MATCH(PAYROLL!D812,ADJ!A$1:A$500,0),MATCH(PAYROLL!BL$2,ADJ!$2:$2,0)),0)</f>
        <v/>
      </c>
      <c r="BM812">
        <f>IFERROR(INDEX(ADJ!$A$1:$BZ$1000,MATCH(PAYROLL!D812,ADJ!A$1:A$500,0),MATCH(PAYROLL!BM$2,ADJ!$2:$2,0)),0)</f>
        <v/>
      </c>
      <c r="BN812">
        <f>IFERROR(INDEX(ADJ!$A$1:$BZ$1000,MATCH(PAYROLL!D812,ADJ!A$1:A$500,0),MATCH(PAYROLL!BN$2,ADJ!$2:$2,0)),0)</f>
        <v/>
      </c>
      <c r="BO812">
        <f>IFERROR(INDEX(ADJ!$A$1:$BZ$1000,MATCH(PAYROLL!D812,ADJ!A$1:A$500,0),MATCH(PAYROLL!BO$2,ADJ!$2:$2,0)),0)</f>
        <v/>
      </c>
      <c r="BP812">
        <f>SUM(AM812,AV812,BE812,BK812,BL812:BO812)</f>
        <v/>
      </c>
      <c r="BQ812">
        <f>BO812</f>
        <v/>
      </c>
      <c r="BR812">
        <f>IFERROR(ROUND(IF(LEFT(INDEX(PIS!O$1:O$500,MATCH(D812,PIS!C$1:C$500)),1)="D",T812/8*(BD812*0.3),IF(LEFT(INDEX(PIS!O$1:O$500,MATCH(D812,PIS!C$1:C$500)),1)="H",T812*($BD812*0.3),T812/$AD812/8*($BD812*0.3))),0),0)</f>
        <v/>
      </c>
      <c r="BS812">
        <f>IF(AP812&lt;1,0,MIN(AP812,730000))</f>
        <v/>
      </c>
      <c r="BT812">
        <f>IFERROR(ROUND((BE812-SUM(AW812:BC812)*T812/AD812/8),0)-BR812,0)</f>
        <v/>
      </c>
      <c r="BU812">
        <f>AO812</f>
        <v/>
      </c>
      <c r="BV812">
        <f>SUM(BQ812:BU812)</f>
        <v/>
      </c>
      <c r="BW812">
        <f>BP812-BV812</f>
        <v/>
      </c>
      <c r="BX812">
        <f>IFERROR(IF(RIGHT(INDEX(PIS!O$1:O$500,MATCH(D812,PIS!C$1:C$500)),5)="Gross",MIN(U812+V812,VLOOKUP("R700",TSC!B:C,2,0)*VLOOKUP("R101",TSC!B:C,2,0))*VLOOKUP("R701",TSC!B:C,2,0)%,0),0)</f>
        <v/>
      </c>
      <c r="BY812">
        <f>IFERROR(IF(RIGHT(INDEX(PIS!O$1:O$500,MATCH(D812,PIS!C$1:C$500)),5)="Gross",MIN(U812+V812,VLOOKUP("R700",TSC!B:C,2,0)*VLOOKUP("R101",TSC!B:C,2,0))*VLOOKUP("T704",TSC!B:C,2,0)%,0),0)</f>
        <v/>
      </c>
      <c r="BZ812">
        <f>IFERROR(IF(RIGHT(INDEX(PIS!O$1:O$500,MATCH(D812,PIS!C$1:C$500)),5)="Gross",MIN(U812+V812,VLOOKUP("R700",TSC!B:C,2,0)*VLOOKUP("1",TSC!F:G,2,0))*VLOOKUP("T705",TSC!B:C,2,0)%,0),0)</f>
        <v/>
      </c>
      <c r="CA812">
        <f>IFERROR(INDEX(ADJ!$A$1:$BZ$1000,MATCH(PAYROLL!D812,ADJ!A$1:A$500,0),MATCH(PAYROLL!CA$2,ADJ!$2:$2,0)),0)</f>
        <v/>
      </c>
      <c r="CB812">
        <f>IFERROR(INDEX(ADJ!$A$1:$BZ$1000,MATCH(PAYROLL!D812,ADJ!A$1:A$500,0),MATCH(PAYROLL!CB$2,ADJ!$2:$2,0)),0)</f>
        <v/>
      </c>
      <c r="CC812">
        <f>SUM(BX812:CB812)</f>
        <v/>
      </c>
      <c r="CD812">
        <f>IFERROR(INDEX(PIS!$A$1:$BZ$1000,MATCH(PAYROLL!D812,PIS!C$1:C$500,0),MATCH(PAYROLL!CD$1,PIS!$1:$1,0)),0)</f>
        <v/>
      </c>
      <c r="CE812">
        <f>IFERROR(IF(OR(INDEX(PIS!P$1:P$500,MATCH(D812,PIS!C$1:C$500,0))="LT2",INDEX(PIS!P$1:P$500,MATCH(D812,PIS!C$1:C$500,0))="P10"),0,SUM(CC812,CD812*VLOOKUP("R601",TSC!B:C,2,0),VLOOKUP("R602",TSC!B:C,2,0))),0)</f>
        <v/>
      </c>
      <c r="CF812">
        <f>MAX(BW812-CE812,0)</f>
        <v/>
      </c>
      <c r="CG812">
        <f>IFERROR(IF(OR(RIGHT(INDEX(PIS!P$1:P$500,MATCH(D812,PIS!C$1:C$500)),5)="P10",RIGHT(INDEX(PIS!P$1:P$500,MATCH(D812,PIS!C$1:C$500)),5)="CK"),0,IF(CF812&lt;=5000000,CF812*5%,IF(CF812&lt;=10000000,CF812*10%-250000,IF(CF812&lt;=18000000,CF812*15%-750000,IF(CF812&lt;=32000000,CF812*20%-1650000,IF(CF812&lt;=52000000,CF812*25%-3250000,IF(CF812&lt;=80000000,BH812*30%-5850000,CF812*35%-9850000))))))),0)</f>
        <v/>
      </c>
      <c r="CH812">
        <f>IFERROR(IF(OR(INDEX(PIS!P$1:P$500,MATCH(D812,PIS!C$1:C$500))="LT",INDEX(PIS!P$1:P$500,MATCH(D812,PIS!C$1:C$500))="CK"),0,IF(CF812&lt;2000000,0,CF812*10%)),0)</f>
        <v/>
      </c>
      <c r="CI812">
        <f>IFERROR(INDEX(ADJ!$A$1:$BZ$1000,MATCH(PAYROLL!D812,ADJ!A$1:A$500,0),MATCH(PAYROLL!CI$2,ADJ!$2:$2,0)),0)</f>
        <v/>
      </c>
      <c r="CJ812">
        <f>IFERROR(INDEX(ADJ!$A$1:$BZ$1000,MATCH(PAYROLL!D812,ADJ!A$1:A$500,0),MATCH(PAYROLL!CJ$2,ADJ!$2:$2,0)),0)</f>
        <v/>
      </c>
      <c r="CK812">
        <f>IFERROR(INDEX(ADJ!$A$1:$BZ$1000,MATCH(PAYROLL!D812,ADJ!A$1:A$500,0),MATCH(PAYROLL!CK$2,ADJ!$2:$2,0)),0)</f>
        <v/>
      </c>
      <c r="CL812">
        <f>SUM(CG812:CK812)</f>
        <v/>
      </c>
      <c r="CM812">
        <f>ROUND(SUM(CH812:CK812),0)</f>
        <v/>
      </c>
      <c r="CN812">
        <f>IFERROR(INDEX(CSDA!D$1:D$500,MATCH($CN$2,CSDA!C$1:C$500,0))*INDEX(PIS!V$1:V$500,MATCH(D812,PIS!C$1:C$500))+INDEX(ADJ!$A$1:$BZ$1000,MATCH(PAYROLL!D812,ADJ!A$1:A$500,0),MATCH(PAYROLL!CN$2,ADJ!$2:$2,0)),0)</f>
        <v/>
      </c>
      <c r="CO812">
        <f>IFERROR(INDEX(ADJ!$A$1:$BZ$1000,MATCH(PAYROLL!D812,ADJ!A$1:A$500,0),MATCH(PAYROLL!CO$2,ADJ!$2:$2,0)),0)</f>
        <v/>
      </c>
      <c r="CP812">
        <f>IFERROR(INDEX(ADJ!$A$1:$BZ$1000,MATCH(PAYROLL!D812,ADJ!A$1:A$500,0),MATCH(PAYROLL!CP$2,ADJ!$2:$2,0)),0)</f>
        <v/>
      </c>
      <c r="CQ812">
        <f>BP812-CL812-CI812-CM812-CN812-CO812-CP812-CC812</f>
        <v/>
      </c>
      <c r="CR812">
        <f>IFERROR(IF(RIGHT(INDEX(PIS!O$1:O$500,MATCH(D812,PIS!C$1:C$500,0)),5)="Gross",MIN(U812+V812,VLOOKUP("R700",TSC!B:C,2,0)*VLOOKUP("R101",TSC!B:C,2,0))*(VLOOKUP("T711",TSC!B:C,2,0)+VLOOKUP("T712",TSC!B:C,2,0))%,MIN(T812+V812,VLOOKUP("R700",TSC!B:C,2,0)*VLOOKUP("R101",TSC!B:C,2,0))*(VLOOKUP("T711",TSC!B:C,2,0)+VLOOKUP("T712",TSC!B:C,2,0)+VLOOKUP("R701",TSC!B:C,2,0))%),0)</f>
        <v/>
      </c>
      <c r="CS812">
        <f>IFERROR(IF(RIGHT(INDEX(PIS!O$1:O$500,MATCH(D812,PIS!C$1:C$500,0)),5)="Gross",MIN(U812+V812,VLOOKUP("R700",TSC!B:C,2,0)*VLOOKUP("R101",TSC!B:C,2,0))*(VLOOKUP("T714",TSC!B:C,2,0))%,MIN(T812+V812,VLOOKUP("R700",TSC!B:C,2,0)*VLOOKUP("R101",TSC!B:C,2,0))*(VLOOKUP("T704",TSC!B:C,2,0)+VLOOKUP("T714",TSC!B:C,2,0))%),0)</f>
        <v/>
      </c>
      <c r="CT812">
        <f>IFERROR(IF(RIGHT(INDEX(PIS!O$1:O$500,MATCH(D812,PIS!C$1:C$500,0)),5)="Gross",MIN(U812+V812,VLOOKUP("R700",TSC!B:C,2,0)*VLOOKUP("R101",TSC!B:C,2,0))*VLOOKUP("T705",TSC!B:C,2,0)%,MIN(T812+V812,VLOOKUP("R700",TSC!B:C,2,0)*VLOOKUP("R101",TSC!B:C,2,0))*VLOOKUP("T705",TSC!B:C,2,0)%),0)</f>
        <v/>
      </c>
      <c r="CU812">
        <f>IFERROR(IF(RIGHT(INDEX(PIS!O$1:O$500,MATCH(D812,PIS!C$1:C$500,0)),5)="Gross",MIN(U812+V812,VLOOKUP("R700",TSC!B:C,2,0)*VLOOKUP("R101",TSC!B:C,2,0))*(VLOOKUP("T713",TSC!B:C,2,0))%,MIN(T812+V812,VLOOKUP("R700",TSC!B:C,2,0)*VLOOKUP("R101",TSC!B:C,2,0))*(VLOOKUP("T713",TSC!B:C,2,0))%),0)</f>
        <v/>
      </c>
      <c r="CV812">
        <f>IFERROR(INDEX(ADJ!$A$1:$BZ$1000,MATCH(PAYROLL!D812,ADJ!A$1:A$500,0),MATCH(PAYROLL!CV$2,ADJ!$2:$2,0)),0)</f>
        <v/>
      </c>
      <c r="CW812">
        <f>IFERROR(INDEX(ADJ!$A$1:$BZ$1000,MATCH(PAYROLL!D812,ADJ!A$1:A$500,0),MATCH(PAYROLL!CW$2,ADJ!$2:$2,0)),0)</f>
        <v/>
      </c>
      <c r="CX812">
        <f>SUM(CR812:CW812)</f>
        <v/>
      </c>
      <c r="CY812">
        <f>ROUND(IF(CR812&gt;0,T812+V812*VLOOKUP("R202",TSC!$B$1:$C$500,2,0),0),0)</f>
        <v/>
      </c>
      <c r="CZ812">
        <f>IFERROR(INDEX(CSDA!D$1:D$500,MATCH($CZ$2,CSDA!C$1:C$500,0)),0)</f>
        <v/>
      </c>
      <c r="DA812">
        <f>ROUND(T812*0.7%,0)</f>
        <v/>
      </c>
      <c r="DB812">
        <f>ROUND(T812/12,0)</f>
        <v/>
      </c>
      <c r="DC812">
        <f ref="DC812" t="array">IFERROR(INDEX(CSDA!D$1:D$500,MATCH("Trích giữ"&amp;PAYROLL!DC$2,CSDA!A$1:A$500&amp;CSDA!C$1:C$500,0)),0)</f>
        <v/>
      </c>
      <c r="DD812">
        <f ref="DD812" t="array">IFERROR(INDEX(CSDA!D$1:D$500,MATCH("Trích giữ"&amp;PAYROLL!DD$2,CSDA!A$1:A$500&amp;CSDA!C$1:C$500,0)),0)</f>
        <v/>
      </c>
      <c r="DE812">
        <f ref="DE812" t="array">IFERROR(INDEX(CSDA!D$1:D$500,MATCH("Trích giữ"&amp;PAYROLL!DE$2,CSDA!A$1:A$500&amp;CSDA!C$1:C$500,0)),0)</f>
        <v/>
      </c>
      <c r="DF812">
        <f>IFERROR(INDEX(CSDA!D$1:D$500,MATCH(PAYROLL!DF$2,CSDA!C$1:C$500,0)),0)</f>
        <v/>
      </c>
      <c r="DG812">
        <f ref="DG812" t="array">IFERROR(INDEX(CSDA!D$1:D$500,MATCH("Trích giữ"&amp;PAYROLL!DG$2,CSDA!A$1:A$500&amp;CSDA!C$1:C$500,0)),0)</f>
        <v/>
      </c>
      <c r="DH812">
        <f>ROUND(T812/26,0)</f>
        <v/>
      </c>
      <c r="DI812">
        <f ref="DI812" t="array">IFERROR(INDEX(CSDA!D$1:D$500,MATCH("Trích giữ"&amp;PAYROLL!DI$2,CSDA!A$1:A$500&amp;CSDA!C$1:C$500,0)),0)</f>
        <v/>
      </c>
      <c r="DJ812">
        <f>IF(U812=0,T812*21.5%-BL812,0)</f>
        <v/>
      </c>
      <c r="DK812">
        <f ref="DK812" t="array">IFERROR(INDEX(CSDA!D$1:D$500,MATCH("Trích giữ"&amp;PAYROLL!DK$2,CSDA!A$1:A$500&amp;CSDA!C$1:C$500,0)),0)</f>
        <v/>
      </c>
      <c r="DL812">
        <f>IFERROR(INDEX(CSDA!D$1:D$500,MATCH(PAYROLL!DL$2,CSDA!C$1:C$500,0))/12,0)</f>
        <v/>
      </c>
      <c r="DM812">
        <f>SUM(DB812:DL812)</f>
        <v/>
      </c>
      <c r="DN812">
        <f>IFERROR(INDEX(ADJ!$A$1:$BZ$1000,MATCH(PAYROLL!D812,ADJ!A$1:A$500,0),MATCH(PAYROLL!DN$2,ADJ!$2:$2,0)),0)</f>
        <v/>
      </c>
      <c r="DO812">
        <f>IFERROR(SUM(BP812,DM812:DN812,CX812:DA812)-DT812,0)</f>
        <v/>
      </c>
      <c r="DP812">
        <f ref="DP812" t="array">SUM(BW812*IFERROR(INDEX(CSDA!D$1:D$500,MATCH(BW$2,CSDA!C$1:C$500,0)),0)%,CX812*IFERROR(INDEX(CSDA!D$1:D$500,MATCH(CX$2,CSDA!C$1:C$500,0)),0)%,DA812*IFERROR(INDEX(CSDA!D$1:D$500,MATCH(DA$2,CSDA!C$1:C$500,0)),0)%,DB812*IFERROR(INDEX(CSDA!D$1:D$500,MATCH(DB$2,CSDA!C$1:C$500,0)),0)%,DF812*IFERROR(INDEX(CSDA!D$1:D$500,MATCH("Phí dịch vụ"&amp;PAYROLL!DF$2,CSDA!A$1:A$500&amp;CSDA!C$1:C$500,0)),0)%,DC812*IFERROR(INDEX(CSDA!D$1:D$500,MATCH("Phí dịch vụ"&amp;PAYROLL!DC$2,CSDA!A$1:A$500&amp;CSDA!C$1:C$500,0)),0)%,DH812*IFERROR(INDEX(CSDA!D$1:D$500,MATCH("Phí dịch vụ"&amp;PAYROLL!DH$2,CSDA!A$1:A$500&amp;CSDA!C$1:C$500,0)),0)%,DJ812*IFERROR(INDEX(CSDA!D$1:D$500,MATCH("Phí dịch vụ"&amp;PAYROLL!DJ$2,CSDA!A$1:A$500&amp;CSDA!C$1:C$500,0)),0)%,BN812*IFERROR(INDEX(CSDA!D$1:D$500,MATCH(BN$2,CSDA!C$1:C$500,0)),0)%)-BN812*7%</f>
        <v/>
      </c>
      <c r="DQ812">
        <f>IFERROR(INDEX(ADJ!$A$1:$BZ$1000,MATCH(PAYROLL!D812,ADJ!A$1:A$500,0),MATCH(PAYROLL!DQ$2,ADJ!$2:$2,0)),0)</f>
        <v/>
      </c>
      <c r="DR812">
        <f>IFERROR(INDEX(ADJ!$A$1:$BZ$1000,MATCH(PAYROLL!D812,ADJ!A$1:A$500,0),MATCH(PAYROLL!DR$2,ADJ!$2:$2,0)),0)</f>
        <v/>
      </c>
      <c r="DS812">
        <f>SUM(DP812:DR812)</f>
        <v/>
      </c>
      <c r="DT812">
        <f>EK812</f>
        <v/>
      </c>
      <c r="DU812">
        <f>SUM(DO812:DR812)</f>
        <v/>
      </c>
      <c r="DV812">
        <f>ROUND(DU812*0.1,0)</f>
        <v/>
      </c>
      <c r="DW812">
        <f>DU812+DV812</f>
        <v/>
      </c>
      <c r="DZ812">
        <f>IFERROR(INDEX(ADJ!$A$1:$BZ$1000,MATCH(PAYROLL!$D812,ADJ!A$1:A$500,0),MATCH(PAYROLL!DZ$2,ADJ!$2:$2,0)),0)</f>
        <v/>
      </c>
      <c r="EA812">
        <f>IFERROR(INDEX(ADJ!$A$1:$BZ$1000,MATCH(PAYROLL!$D812,ADJ!A$1:A$500,0),MATCH(PAYROLL!EA$2,ADJ!$2:$2,0)),0)</f>
        <v/>
      </c>
      <c r="EB812">
        <f>IFERROR(INDEX(ADJ!$A$1:$BZ$1000,MATCH(PAYROLL!$D812,ADJ!A$1:A$500,0),MATCH(PAYROLL!EB$2,ADJ!$2:$2,0)),0)</f>
        <v/>
      </c>
      <c r="EC812">
        <f>IFERROR(INDEX(ADJ!$A$1:$BZ$1000,MATCH(PAYROLL!$D812,ADJ!A$1:A$500,0),MATCH(PAYROLL!EC$2,ADJ!$2:$2,0)),0)</f>
        <v/>
      </c>
      <c r="ED812">
        <f>IFERROR(INDEX(ADJ!$A$1:$BZ$1000,MATCH(PAYROLL!$D812,ADJ!A$1:A$500,0),MATCH(PAYROLL!ED$2,ADJ!$2:$2,0)),0)</f>
        <v/>
      </c>
      <c r="EE812">
        <f>IFERROR(INDEX(ADJ!$A$1:$BZ$1000,MATCH(PAYROLL!$D812,ADJ!A$1:A$500,0),MATCH(PAYROLL!EE$2,ADJ!$2:$2,0)),0)</f>
        <v/>
      </c>
      <c r="EF812">
        <f>IFERROR(INDEX(ADJ!$A$1:$BZ$1000,MATCH(PAYROLL!$D812,ADJ!A$1:A$500,0),MATCH(PAYROLL!EF$2,ADJ!$2:$2,0)),0)</f>
        <v/>
      </c>
      <c r="EG812">
        <f>IFERROR(INDEX(ADJ!$A$1:$BZ$1000,MATCH(PAYROLL!$D812,ADJ!A$1:A$500,0),MATCH(PAYROLL!EG$2,ADJ!$2:$2,0)),0)</f>
        <v/>
      </c>
      <c r="EH812">
        <f>IFERROR(INDEX(ADJ!$A$1:$BZ$1000,MATCH(PAYROLL!$D812,ADJ!A$1:A$500,0),MATCH(PAYROLL!EH$2,ADJ!$2:$2,0)),0)</f>
        <v/>
      </c>
      <c r="EI812">
        <f>IFERROR(INDEX(ADJ!$A$1:$BZ$1000,MATCH(PAYROLL!D812,ADJ!A$1:A$500,0),MATCH(PAYROLL!EI$2,ADJ!$2:$2,0)),0)</f>
        <v/>
      </c>
      <c r="EJ812">
        <f>IFERROR(INDEX(ADJ!$A$1:$BZ$1000,MATCH(PAYROLL!$D812,ADJ!A$1:A$500,0),MATCH(PAYROLL!EJ$2,ADJ!$2:$2,0)),0)</f>
        <v/>
      </c>
      <c r="EK812">
        <f>SUM(DZ812:EJ812)</f>
        <v/>
      </c>
    </row>
    <row r="813">
      <c r="A813" t="n">
        <v>811</v>
      </c>
      <c r="B813" t="inlineStr">
        <is>
          <t>Triệu Tiến Tường</t>
        </is>
      </c>
      <c r="D813" t="inlineStr">
        <is>
          <t>154118-01</t>
        </is>
      </c>
      <c r="S813">
        <f>IFERROR(INDEX(PIS!$A$1:$BZ$1000,MATCH($D813,PIS!C$1:C$500,0),MATCH("Lương CB tháng trước",PIS!$1:$1,0)),0)</f>
        <v/>
      </c>
      <c r="T813">
        <f>IFERROR(INDEX(PIS!$A$1:$BZ$1000,MATCH($D813,PIS!C$1:C$500,0),MATCH("Lương CB hiện tại",PIS!$1:$1,0)),0)</f>
        <v/>
      </c>
      <c r="U813">
        <f>IFERROR(INDEX(PIS!$A$1:$BZ$1000,MATCH($D813,PIS!C$1:C$500,0),MATCH("Lương đóng BHBB",PIS!$1:$1,0)),0)</f>
        <v/>
      </c>
      <c r="V813">
        <f>IFERROR(INDEX(PIS!$A$1:$BZ$1000,MATCH($D813,PIS!C$1:C$500,0),MATCH(V$2,PIS!$2:$2,0)),0)</f>
        <v/>
      </c>
      <c r="W813">
        <f>IFERROR(INDEX(PIS!$A$1:$BZ$1000,MATCH($D813,PIS!C$1:C$500,0),MATCH(W$2,PIS!$2:$2,0)),0)</f>
        <v/>
      </c>
      <c r="X813">
        <f>IFERROR(INDEX(PIS!$A$1:$BZ$1000,MATCH($D813,PIS!C$1:C$500,0),MATCH(X$2,PIS!$2:$2,0)),0)</f>
        <v/>
      </c>
      <c r="Y813">
        <f>IFERROR(INDEX(PIS!$A$1:$BZ$1000,MATCH($D813,PIS!C$1:C$500,0),MATCH(Y$2,PIS!$2:$2,0)),0)</f>
        <v/>
      </c>
      <c r="Z813">
        <f>IFERROR(INDEX(PIS!$A$1:$BZ$1000,MATCH($D813,PIS!C$1:C$500,0),MATCH(Z$2,PIS!$2:$2,0)),0)</f>
        <v/>
      </c>
      <c r="AA813">
        <f>IFERROR(INDEX(PIS!$A$1:$BZ$1000,MATCH($D813,PIS!C$1:C$500,0),MATCH(AA$2,PIS!$2:$2,0)),0)</f>
        <v/>
      </c>
      <c r="AB813">
        <f>IFERROR(INDEX(PIS!$A$1:$BZ$1000,MATCH($D813,PIS!C$1:C$500,0),MATCH(AB$2,PIS!$2:$2,0)),0)</f>
        <v/>
      </c>
      <c r="AC813">
        <f>SUM(V813:AB813)</f>
        <v/>
      </c>
      <c r="AD813">
        <f>IFERROR(INDEX(TIMESHEET!$A$1:$AI$5000,MATCH($D813,TIMESHEET!A$1:A$500,0),MATCH("T100",TIMESHEET!$2:$2,0))-2,0)</f>
        <v/>
      </c>
      <c r="AE813">
        <f>IFERROR(INDEX(TIMESHEET!$A$1:$AI$5000,MATCH($D813,TIMESHEET!A$1:A$500,0),MATCH("T202",TIMESHEET!$2:$2,0)),0)</f>
        <v/>
      </c>
      <c r="AF813">
        <f>IFERROR(INDEX(TIMESHEET!$A$1:$AI$5000,MATCH($D813,TIMESHEET!A$1:A$500,0),MATCH("T302",TIMESHEET!$2:$2,0)),0)</f>
        <v/>
      </c>
      <c r="AG813">
        <f>IFERROR(INDEX(TIMESHEET!$A$1:$AI$5000,MATCH($D813,TIMESHEET!A$1:A$500,0),MATCH("T406",TIMESHEET!$2:$2,0)),0)</f>
        <v/>
      </c>
      <c r="AH813">
        <f>AE813+AG813</f>
        <v/>
      </c>
      <c r="AI813">
        <f>IFERROR(INDEX(TIMESHEET!$A$1:$AI$5000,MATCH($D813,TIMESHEET!A$1:A$500,0),MATCH("T701",TIMESHEET!$2:$2,0)),0)</f>
        <v/>
      </c>
      <c r="AJ813">
        <f>IFERROR(INDEX(TIMESHEET!$A$1:$AI$5000,MATCH($D813,TIMESHEET!B$1:B$500,0),MATCH("T320",TIMESHEET!$2:$2,0)),0)</f>
        <v/>
      </c>
      <c r="AK813">
        <f>IFERROR(IF(LEFT(INDEX(PIS!O$1:O$500,MATCH(D813,PIS!C$1:C$500)),1)="M",T813/AD813*SUM(AE813:AG813),T813*AD813),0)</f>
        <v/>
      </c>
      <c r="AL813">
        <f>IFERROR(INDEX(ADJ!$A$1:$BZ$1000,MATCH(PAYROLL!D813,ADJ!A$1:A$500,0),MATCH(PAYROLL!AL$2,ADJ!$2:$2,0)),0)</f>
        <v/>
      </c>
      <c r="AM813">
        <f>SUM(AK813:AL813)</f>
        <v/>
      </c>
      <c r="AN813">
        <f>IFERROR(ROUND(V813/$AD813*$AH813,0),0)</f>
        <v/>
      </c>
      <c r="AO813">
        <f>IFERROR(ROUND(W813/$AD813*$AH813,0),0)</f>
        <v/>
      </c>
      <c r="AP813">
        <f>IFERROR(ROUND(X813/$AD813*$AE813,0),0)</f>
        <v/>
      </c>
      <c r="AQ813">
        <f>IFERROR(ROUND(Y813/$AD813*$AH813,0),0)</f>
        <v/>
      </c>
      <c r="AR813">
        <f>IFERROR(ROUND(Z813/$AD813*$AH813,0),0)</f>
        <v/>
      </c>
      <c r="AS813">
        <f>IFERROR(ROUND(AA813/$AD813*$AH813,0),0)</f>
        <v/>
      </c>
      <c r="AT813">
        <f>IFERROR(IF((AE813+AF813+AG813)&gt;13,AB813,ROUND(AB813/AD813*AH813,0)),0)</f>
        <v/>
      </c>
      <c r="AU813">
        <f>IFERROR(INDEX(ADJ!$A$1:$BZ$1000,MATCH(PAYROLL!D813,ADJ!A$1:A$500,0),MATCH(PAYROLL!AU$2,ADJ!$2:$2,0)),0)</f>
        <v/>
      </c>
      <c r="AV813">
        <f>ROUND(SUM(AN813:AU813),0)</f>
        <v/>
      </c>
      <c r="AW813">
        <f>IFERROR(INDEX(TIMESHEET!$A$1:$AI$5000,MATCH(PAYROLL!D813,TIMESHEET!A$1:A$500,0),MATCH("T620",TIMESHEET!$2:$2,0)),0)</f>
        <v/>
      </c>
      <c r="AX813">
        <f>IFERROR(INDEX(TIMESHEET!$A$1:$AI$5000,MATCH(PAYROLL!D813,TIMESHEET!A$1:A$500,0),MATCH("T601",TIMESHEET!$2:$2,0)),0)</f>
        <v/>
      </c>
      <c r="AY813">
        <f>IFERROR(INDEX(TIMESHEET!$A$1:$AI$5000,MATCH(PAYROLL!D813,TIMESHEET!A$1:A$500,0),MATCH("T602",TIMESHEET!$2:$2,0)),0)</f>
        <v/>
      </c>
      <c r="AZ813">
        <f>IFERROR(INDEX(TIMESHEET!$A$1:$AI$5000,MATCH(PAYROLL!D813,TIMESHEET!A$1:A$500,0),MATCH("T603",TIMESHEET!$2:$2,0)),0)</f>
        <v/>
      </c>
      <c r="BA813">
        <f>IFERROR(INDEX(TIMESHEET!$A$1:$AI$5000,MATCH(PAYROLL!D813,TIMESHEET!A$1:A$500,0),MATCH("T611",TIMESHEET!$2:$2,0)),0)</f>
        <v/>
      </c>
      <c r="BB813">
        <f>IFERROR(INDEX(TIMESHEET!$A$1:$AI$5000,MATCH(PAYROLL!D813,TIMESHEET!A$1:A$500,0),MATCH("T612",TIMESHEET!$2:$2,0)),0)</f>
        <v/>
      </c>
      <c r="BC813">
        <f>IFERROR(INDEX(TIMESHEET!$A$1:$AI$5000,MATCH(PAYROLL!D813,TIMESHEET!A$1:A$500,0),MATCH("T613",TIMESHEET!$2:$2,0)),0)</f>
        <v/>
      </c>
      <c r="BD813">
        <f>IFERROR(INDEX(TIMESHEET!$A$1:$AI$5000,MATCH(PAYROLL!D813,TIMESHEET!A$1:A$500,0),MATCH("T500",TIMESHEET!$2:$2,0)),0)</f>
        <v/>
      </c>
      <c r="BE813">
        <f>IFERROR(IF(LEFT(INDEX(PIS!O$1:O$500,MATCH(D813,PIS!C$1:C$500)),1)="M",T813/AD813/8*(AW813+AX813*1.5+AY813*2+AZ813*3+BA813*2.1+BB813*2.7+BC813*3.9+BD813*0.3),T813/8*(AW813+AX813*1.5+AY813*2+AZ813*3+BA813*2.1+BB813*2.7+BC813*3.9+BD813*0.3)),0)</f>
        <v/>
      </c>
      <c r="BF813">
        <f>IFERROR(INDEX(ADJ!$A$1:$BZ$1000,MATCH(PAYROLL!$D813,ADJ!A$1:A$500,0),MATCH(PAYROLL!BF$2,ADJ!$2:$2,0)),0)</f>
        <v/>
      </c>
      <c r="BG813">
        <f>IFERROR(INDEX(ADJ!$A$1:$BZ$1000,MATCH(PAYROLL!D813,ADJ!A$1:A$500,0),MATCH(PAYROLL!BG$2,ADJ!$2:$2,0)),0)</f>
        <v/>
      </c>
      <c r="BH813">
        <f>IFERROR(INDEX(ADJ!$A$1:$BZ$1000,MATCH(PAYROLL!D813,ADJ!A$1:A$500,0),MATCH(PAYROLL!BH$2,ADJ!$2:$2,0)),0)</f>
        <v/>
      </c>
      <c r="BI813">
        <f>IFERROR(INDEX(ADJ!$A$1:$BZ$1000,MATCH(PAYROLL!D813,ADJ!A$1:A$500,0),MATCH(PAYROLL!BI$2,ADJ!$2:$2,0)),0)</f>
        <v/>
      </c>
      <c r="BJ813">
        <f>IFERROR(INDEX(ADJ!$A$1:$BZ$1000,MATCH(PAYROLL!D813,ADJ!A$1:A$500,0),MATCH(PAYROLL!BJ$2,ADJ!$2:$2,0)),0)</f>
        <v/>
      </c>
      <c r="BK813">
        <f>SUM(BF813:BJ813)</f>
        <v/>
      </c>
      <c r="BL813">
        <f>IFERROR(INDEX(ADJ!$A$1:$BZ$1000,MATCH(PAYROLL!D813,ADJ!A$1:A$500,0),MATCH(PAYROLL!BL$2,ADJ!$2:$2,0)),0)</f>
        <v/>
      </c>
      <c r="BM813">
        <f>IFERROR(INDEX(ADJ!$A$1:$BZ$1000,MATCH(PAYROLL!D813,ADJ!A$1:A$500,0),MATCH(PAYROLL!BM$2,ADJ!$2:$2,0)),0)</f>
        <v/>
      </c>
      <c r="BN813">
        <f>IFERROR(INDEX(ADJ!$A$1:$BZ$1000,MATCH(PAYROLL!D813,ADJ!A$1:A$500,0),MATCH(PAYROLL!BN$2,ADJ!$2:$2,0)),0)</f>
        <v/>
      </c>
      <c r="BO813">
        <f>IFERROR(INDEX(ADJ!$A$1:$BZ$1000,MATCH(PAYROLL!D813,ADJ!A$1:A$500,0),MATCH(PAYROLL!BO$2,ADJ!$2:$2,0)),0)</f>
        <v/>
      </c>
      <c r="BP813">
        <f>SUM(AM813,AV813,BE813,BK813,BL813:BO813)</f>
        <v/>
      </c>
      <c r="BQ813">
        <f>BO813</f>
        <v/>
      </c>
      <c r="BR813">
        <f>IFERROR(ROUND(IF(LEFT(INDEX(PIS!O$1:O$500,MATCH(D813,PIS!C$1:C$500)),1)="D",T813/8*(BD813*0.3),IF(LEFT(INDEX(PIS!O$1:O$500,MATCH(D813,PIS!C$1:C$500)),1)="H",T813*($BD813*0.3),T813/$AD813/8*($BD813*0.3))),0),0)</f>
        <v/>
      </c>
      <c r="BS813">
        <f>IF(AP813&lt;1,0,MIN(AP813,730000))</f>
        <v/>
      </c>
      <c r="BT813">
        <f>IFERROR(ROUND((BE813-SUM(AW813:BC813)*T813/AD813/8),0)-BR813,0)</f>
        <v/>
      </c>
      <c r="BU813">
        <f>AO813</f>
        <v/>
      </c>
      <c r="BV813">
        <f>SUM(BQ813:BU813)</f>
        <v/>
      </c>
      <c r="BW813">
        <f>BP813-BV813</f>
        <v/>
      </c>
      <c r="BX813">
        <f>IFERROR(IF(RIGHT(INDEX(PIS!O$1:O$500,MATCH(D813,PIS!C$1:C$500)),5)="Gross",MIN(U813+V813,VLOOKUP("R700",TSC!B:C,2,0)*VLOOKUP("R101",TSC!B:C,2,0))*VLOOKUP("R701",TSC!B:C,2,0)%,0),0)</f>
        <v/>
      </c>
      <c r="BY813">
        <f>IFERROR(IF(RIGHT(INDEX(PIS!O$1:O$500,MATCH(D813,PIS!C$1:C$500)),5)="Gross",MIN(U813+V813,VLOOKUP("R700",TSC!B:C,2,0)*VLOOKUP("R101",TSC!B:C,2,0))*VLOOKUP("T704",TSC!B:C,2,0)%,0),0)</f>
        <v/>
      </c>
      <c r="BZ813">
        <f>IFERROR(IF(RIGHT(INDEX(PIS!O$1:O$500,MATCH(D813,PIS!C$1:C$500)),5)="Gross",MIN(U813+V813,VLOOKUP("R700",TSC!B:C,2,0)*VLOOKUP("1",TSC!F:G,2,0))*VLOOKUP("T705",TSC!B:C,2,0)%,0),0)</f>
        <v/>
      </c>
      <c r="CA813">
        <f>IFERROR(INDEX(ADJ!$A$1:$BZ$1000,MATCH(PAYROLL!D813,ADJ!A$1:A$500,0),MATCH(PAYROLL!CA$2,ADJ!$2:$2,0)),0)</f>
        <v/>
      </c>
      <c r="CB813">
        <f>IFERROR(INDEX(ADJ!$A$1:$BZ$1000,MATCH(PAYROLL!D813,ADJ!A$1:A$500,0),MATCH(PAYROLL!CB$2,ADJ!$2:$2,0)),0)</f>
        <v/>
      </c>
      <c r="CC813">
        <f>SUM(BX813:CB813)</f>
        <v/>
      </c>
      <c r="CD813">
        <f>IFERROR(INDEX(PIS!$A$1:$BZ$1000,MATCH(PAYROLL!D813,PIS!C$1:C$500,0),MATCH(PAYROLL!CD$1,PIS!$1:$1,0)),0)</f>
        <v/>
      </c>
      <c r="CE813">
        <f>IFERROR(IF(OR(INDEX(PIS!P$1:P$500,MATCH(D813,PIS!C$1:C$500,0))="LT2",INDEX(PIS!P$1:P$500,MATCH(D813,PIS!C$1:C$500,0))="P10"),0,SUM(CC813,CD813*VLOOKUP("R601",TSC!B:C,2,0),VLOOKUP("R602",TSC!B:C,2,0))),0)</f>
        <v/>
      </c>
      <c r="CF813">
        <f>MAX(BW813-CE813,0)</f>
        <v/>
      </c>
      <c r="CG813">
        <f>IFERROR(IF(OR(RIGHT(INDEX(PIS!P$1:P$500,MATCH(D813,PIS!C$1:C$500)),5)="P10",RIGHT(INDEX(PIS!P$1:P$500,MATCH(D813,PIS!C$1:C$500)),5)="CK"),0,IF(CF813&lt;=5000000,CF813*5%,IF(CF813&lt;=10000000,CF813*10%-250000,IF(CF813&lt;=18000000,CF813*15%-750000,IF(CF813&lt;=32000000,CF813*20%-1650000,IF(CF813&lt;=52000000,CF813*25%-3250000,IF(CF813&lt;=80000000,BH813*30%-5850000,CF813*35%-9850000))))))),0)</f>
        <v/>
      </c>
      <c r="CH813">
        <f>IFERROR(IF(OR(INDEX(PIS!P$1:P$500,MATCH(D813,PIS!C$1:C$500))="LT",INDEX(PIS!P$1:P$500,MATCH(D813,PIS!C$1:C$500))="CK"),0,IF(CF813&lt;2000000,0,CF813*10%)),0)</f>
        <v/>
      </c>
      <c r="CI813">
        <f>IFERROR(INDEX(ADJ!$A$1:$BZ$1000,MATCH(PAYROLL!D813,ADJ!A$1:A$500,0),MATCH(PAYROLL!CI$2,ADJ!$2:$2,0)),0)</f>
        <v/>
      </c>
      <c r="CJ813">
        <f>IFERROR(INDEX(ADJ!$A$1:$BZ$1000,MATCH(PAYROLL!D813,ADJ!A$1:A$500,0),MATCH(PAYROLL!CJ$2,ADJ!$2:$2,0)),0)</f>
        <v/>
      </c>
      <c r="CK813">
        <f>IFERROR(INDEX(ADJ!$A$1:$BZ$1000,MATCH(PAYROLL!D813,ADJ!A$1:A$500,0),MATCH(PAYROLL!CK$2,ADJ!$2:$2,0)),0)</f>
        <v/>
      </c>
      <c r="CL813">
        <f>SUM(CG813:CK813)</f>
        <v/>
      </c>
      <c r="CM813">
        <f>ROUND(SUM(CH813:CK813),0)</f>
        <v/>
      </c>
      <c r="CN813">
        <f>IFERROR(INDEX(CSDA!D$1:D$500,MATCH($CN$2,CSDA!C$1:C$500,0))*INDEX(PIS!V$1:V$500,MATCH(D813,PIS!C$1:C$500))+INDEX(ADJ!$A$1:$BZ$1000,MATCH(PAYROLL!D813,ADJ!A$1:A$500,0),MATCH(PAYROLL!CN$2,ADJ!$2:$2,0)),0)</f>
        <v/>
      </c>
      <c r="CO813">
        <f>IFERROR(INDEX(ADJ!$A$1:$BZ$1000,MATCH(PAYROLL!D813,ADJ!A$1:A$500,0),MATCH(PAYROLL!CO$2,ADJ!$2:$2,0)),0)</f>
        <v/>
      </c>
      <c r="CP813">
        <f>IFERROR(INDEX(ADJ!$A$1:$BZ$1000,MATCH(PAYROLL!D813,ADJ!A$1:A$500,0),MATCH(PAYROLL!CP$2,ADJ!$2:$2,0)),0)</f>
        <v/>
      </c>
      <c r="CQ813">
        <f>BP813-CL813-CI813-CM813-CN813-CO813-CP813-CC813</f>
        <v/>
      </c>
      <c r="CR813">
        <f>IFERROR(IF(RIGHT(INDEX(PIS!O$1:O$500,MATCH(D813,PIS!C$1:C$500,0)),5)="Gross",MIN(U813+V813,VLOOKUP("R700",TSC!B:C,2,0)*VLOOKUP("R101",TSC!B:C,2,0))*(VLOOKUP("T711",TSC!B:C,2,0)+VLOOKUP("T712",TSC!B:C,2,0))%,MIN(T813+V813,VLOOKUP("R700",TSC!B:C,2,0)*VLOOKUP("R101",TSC!B:C,2,0))*(VLOOKUP("T711",TSC!B:C,2,0)+VLOOKUP("T712",TSC!B:C,2,0)+VLOOKUP("R701",TSC!B:C,2,0))%),0)</f>
        <v/>
      </c>
      <c r="CS813">
        <f>IFERROR(IF(RIGHT(INDEX(PIS!O$1:O$500,MATCH(D813,PIS!C$1:C$500,0)),5)="Gross",MIN(U813+V813,VLOOKUP("R700",TSC!B:C,2,0)*VLOOKUP("R101",TSC!B:C,2,0))*(VLOOKUP("T714",TSC!B:C,2,0))%,MIN(T813+V813,VLOOKUP("R700",TSC!B:C,2,0)*VLOOKUP("R101",TSC!B:C,2,0))*(VLOOKUP("T704",TSC!B:C,2,0)+VLOOKUP("T714",TSC!B:C,2,0))%),0)</f>
        <v/>
      </c>
      <c r="CT813">
        <f>IFERROR(IF(RIGHT(INDEX(PIS!O$1:O$500,MATCH(D813,PIS!C$1:C$500,0)),5)="Gross",MIN(U813+V813,VLOOKUP("R700",TSC!B:C,2,0)*VLOOKUP("R101",TSC!B:C,2,0))*VLOOKUP("T705",TSC!B:C,2,0)%,MIN(T813+V813,VLOOKUP("R700",TSC!B:C,2,0)*VLOOKUP("R101",TSC!B:C,2,0))*VLOOKUP("T705",TSC!B:C,2,0)%),0)</f>
        <v/>
      </c>
      <c r="CU813">
        <f>IFERROR(IF(RIGHT(INDEX(PIS!O$1:O$500,MATCH(D813,PIS!C$1:C$500,0)),5)="Gross",MIN(U813+V813,VLOOKUP("R700",TSC!B:C,2,0)*VLOOKUP("R101",TSC!B:C,2,0))*(VLOOKUP("T713",TSC!B:C,2,0))%,MIN(T813+V813,VLOOKUP("R700",TSC!B:C,2,0)*VLOOKUP("R101",TSC!B:C,2,0))*(VLOOKUP("T713",TSC!B:C,2,0))%),0)</f>
        <v/>
      </c>
      <c r="CV813">
        <f>IFERROR(INDEX(ADJ!$A$1:$BZ$1000,MATCH(PAYROLL!D813,ADJ!A$1:A$500,0),MATCH(PAYROLL!CV$2,ADJ!$2:$2,0)),0)</f>
        <v/>
      </c>
      <c r="CW813">
        <f>IFERROR(INDEX(ADJ!$A$1:$BZ$1000,MATCH(PAYROLL!D813,ADJ!A$1:A$500,0),MATCH(PAYROLL!CW$2,ADJ!$2:$2,0)),0)</f>
        <v/>
      </c>
      <c r="CX813">
        <f>SUM(CR813:CW813)</f>
        <v/>
      </c>
      <c r="CY813">
        <f>ROUND(IF(CR813&gt;0,T813+V813*VLOOKUP("R202",TSC!$B$1:$C$500,2,0),0),0)</f>
        <v/>
      </c>
      <c r="CZ813">
        <f>IFERROR(INDEX(CSDA!D$1:D$500,MATCH($CZ$2,CSDA!C$1:C$500,0)),0)</f>
        <v/>
      </c>
      <c r="DA813">
        <f>ROUND(T813*0.7%,0)</f>
        <v/>
      </c>
      <c r="DB813">
        <f>ROUND(T813/12,0)</f>
        <v/>
      </c>
      <c r="DC813">
        <f ref="DC813" t="array">IFERROR(INDEX(CSDA!D$1:D$500,MATCH("Trích giữ"&amp;PAYROLL!DC$2,CSDA!A$1:A$500&amp;CSDA!C$1:C$500,0)),0)</f>
        <v/>
      </c>
      <c r="DD813">
        <f ref="DD813" t="array">IFERROR(INDEX(CSDA!D$1:D$500,MATCH("Trích giữ"&amp;PAYROLL!DD$2,CSDA!A$1:A$500&amp;CSDA!C$1:C$500,0)),0)</f>
        <v/>
      </c>
      <c r="DE813">
        <f ref="DE813" t="array">IFERROR(INDEX(CSDA!D$1:D$500,MATCH("Trích giữ"&amp;PAYROLL!DE$2,CSDA!A$1:A$500&amp;CSDA!C$1:C$500,0)),0)</f>
        <v/>
      </c>
      <c r="DF813">
        <f>IFERROR(INDEX(CSDA!D$1:D$500,MATCH(PAYROLL!DF$2,CSDA!C$1:C$500,0)),0)</f>
        <v/>
      </c>
      <c r="DG813">
        <f ref="DG813" t="array">IFERROR(INDEX(CSDA!D$1:D$500,MATCH("Trích giữ"&amp;PAYROLL!DG$2,CSDA!A$1:A$500&amp;CSDA!C$1:C$500,0)),0)</f>
        <v/>
      </c>
      <c r="DH813">
        <f>ROUND(T813/26,0)</f>
        <v/>
      </c>
      <c r="DI813">
        <f ref="DI813" t="array">IFERROR(INDEX(CSDA!D$1:D$500,MATCH("Trích giữ"&amp;PAYROLL!DI$2,CSDA!A$1:A$500&amp;CSDA!C$1:C$500,0)),0)</f>
        <v/>
      </c>
      <c r="DJ813">
        <f>IF(U813=0,T813*21.5%-BL813,0)</f>
        <v/>
      </c>
      <c r="DK813">
        <f ref="DK813" t="array">IFERROR(INDEX(CSDA!D$1:D$500,MATCH("Trích giữ"&amp;PAYROLL!DK$2,CSDA!A$1:A$500&amp;CSDA!C$1:C$500,0)),0)</f>
        <v/>
      </c>
      <c r="DL813">
        <f>IFERROR(INDEX(CSDA!D$1:D$500,MATCH(PAYROLL!DL$2,CSDA!C$1:C$500,0))/12,0)</f>
        <v/>
      </c>
      <c r="DM813">
        <f>SUM(DB813:DL813)</f>
        <v/>
      </c>
      <c r="DN813">
        <f>IFERROR(INDEX(ADJ!$A$1:$BZ$1000,MATCH(PAYROLL!D813,ADJ!A$1:A$500,0),MATCH(PAYROLL!DN$2,ADJ!$2:$2,0)),0)</f>
        <v/>
      </c>
      <c r="DO813">
        <f>IFERROR(SUM(BP813,DM813:DN813,CX813:DA813)-DT813,0)</f>
        <v/>
      </c>
      <c r="DP813">
        <f ref="DP813" t="array">SUM(BW813*IFERROR(INDEX(CSDA!D$1:D$500,MATCH(BW$2,CSDA!C$1:C$500,0)),0)%,CX813*IFERROR(INDEX(CSDA!D$1:D$500,MATCH(CX$2,CSDA!C$1:C$500,0)),0)%,DA813*IFERROR(INDEX(CSDA!D$1:D$500,MATCH(DA$2,CSDA!C$1:C$500,0)),0)%,DB813*IFERROR(INDEX(CSDA!D$1:D$500,MATCH(DB$2,CSDA!C$1:C$500,0)),0)%,DF813*IFERROR(INDEX(CSDA!D$1:D$500,MATCH("Phí dịch vụ"&amp;PAYROLL!DF$2,CSDA!A$1:A$500&amp;CSDA!C$1:C$500,0)),0)%,DC813*IFERROR(INDEX(CSDA!D$1:D$500,MATCH("Phí dịch vụ"&amp;PAYROLL!DC$2,CSDA!A$1:A$500&amp;CSDA!C$1:C$500,0)),0)%,DH813*IFERROR(INDEX(CSDA!D$1:D$500,MATCH("Phí dịch vụ"&amp;PAYROLL!DH$2,CSDA!A$1:A$500&amp;CSDA!C$1:C$500,0)),0)%,DJ813*IFERROR(INDEX(CSDA!D$1:D$500,MATCH("Phí dịch vụ"&amp;PAYROLL!DJ$2,CSDA!A$1:A$500&amp;CSDA!C$1:C$500,0)),0)%,BN813*IFERROR(INDEX(CSDA!D$1:D$500,MATCH(BN$2,CSDA!C$1:C$500,0)),0)%)-BN813*7%</f>
        <v/>
      </c>
      <c r="DQ813">
        <f>IFERROR(INDEX(ADJ!$A$1:$BZ$1000,MATCH(PAYROLL!D813,ADJ!A$1:A$500,0),MATCH(PAYROLL!DQ$2,ADJ!$2:$2,0)),0)</f>
        <v/>
      </c>
      <c r="DR813">
        <f>IFERROR(INDEX(ADJ!$A$1:$BZ$1000,MATCH(PAYROLL!D813,ADJ!A$1:A$500,0),MATCH(PAYROLL!DR$2,ADJ!$2:$2,0)),0)</f>
        <v/>
      </c>
      <c r="DS813">
        <f>SUM(DP813:DR813)</f>
        <v/>
      </c>
      <c r="DT813">
        <f>EK813</f>
        <v/>
      </c>
      <c r="DU813">
        <f>SUM(DO813:DR813)</f>
        <v/>
      </c>
      <c r="DV813">
        <f>ROUND(DU813*0.1,0)</f>
        <v/>
      </c>
      <c r="DW813">
        <f>DU813+DV813</f>
        <v/>
      </c>
      <c r="DZ813">
        <f>IFERROR(INDEX(ADJ!$A$1:$BZ$1000,MATCH(PAYROLL!$D813,ADJ!A$1:A$500,0),MATCH(PAYROLL!DZ$2,ADJ!$2:$2,0)),0)</f>
        <v/>
      </c>
      <c r="EA813">
        <f>IFERROR(INDEX(ADJ!$A$1:$BZ$1000,MATCH(PAYROLL!$D813,ADJ!A$1:A$500,0),MATCH(PAYROLL!EA$2,ADJ!$2:$2,0)),0)</f>
        <v/>
      </c>
      <c r="EB813">
        <f>IFERROR(INDEX(ADJ!$A$1:$BZ$1000,MATCH(PAYROLL!$D813,ADJ!A$1:A$500,0),MATCH(PAYROLL!EB$2,ADJ!$2:$2,0)),0)</f>
        <v/>
      </c>
      <c r="EC813">
        <f>IFERROR(INDEX(ADJ!$A$1:$BZ$1000,MATCH(PAYROLL!$D813,ADJ!A$1:A$500,0),MATCH(PAYROLL!EC$2,ADJ!$2:$2,0)),0)</f>
        <v/>
      </c>
      <c r="ED813">
        <f>IFERROR(INDEX(ADJ!$A$1:$BZ$1000,MATCH(PAYROLL!$D813,ADJ!A$1:A$500,0),MATCH(PAYROLL!ED$2,ADJ!$2:$2,0)),0)</f>
        <v/>
      </c>
      <c r="EE813">
        <f>IFERROR(INDEX(ADJ!$A$1:$BZ$1000,MATCH(PAYROLL!$D813,ADJ!A$1:A$500,0),MATCH(PAYROLL!EE$2,ADJ!$2:$2,0)),0)</f>
        <v/>
      </c>
      <c r="EF813">
        <f>IFERROR(INDEX(ADJ!$A$1:$BZ$1000,MATCH(PAYROLL!$D813,ADJ!A$1:A$500,0),MATCH(PAYROLL!EF$2,ADJ!$2:$2,0)),0)</f>
        <v/>
      </c>
      <c r="EG813">
        <f>IFERROR(INDEX(ADJ!$A$1:$BZ$1000,MATCH(PAYROLL!$D813,ADJ!A$1:A$500,0),MATCH(PAYROLL!EG$2,ADJ!$2:$2,0)),0)</f>
        <v/>
      </c>
      <c r="EH813">
        <f>IFERROR(INDEX(ADJ!$A$1:$BZ$1000,MATCH(PAYROLL!$D813,ADJ!A$1:A$500,0),MATCH(PAYROLL!EH$2,ADJ!$2:$2,0)),0)</f>
        <v/>
      </c>
      <c r="EI813">
        <f>IFERROR(INDEX(ADJ!$A$1:$BZ$1000,MATCH(PAYROLL!D813,ADJ!A$1:A$500,0),MATCH(PAYROLL!EI$2,ADJ!$2:$2,0)),0)</f>
        <v/>
      </c>
      <c r="EJ813">
        <f>IFERROR(INDEX(ADJ!$A$1:$BZ$1000,MATCH(PAYROLL!$D813,ADJ!A$1:A$500,0),MATCH(PAYROLL!EJ$2,ADJ!$2:$2,0)),0)</f>
        <v/>
      </c>
      <c r="EK813">
        <f>SUM(DZ813:EJ813)</f>
        <v/>
      </c>
    </row>
    <row r="814">
      <c r="A814" t="n">
        <v>812</v>
      </c>
      <c r="B814" t="inlineStr">
        <is>
          <t>Hà Xuân Hưng</t>
        </is>
      </c>
      <c r="D814" t="inlineStr">
        <is>
          <t>154113-01</t>
        </is>
      </c>
      <c r="S814">
        <f>IFERROR(INDEX(PIS!$A$1:$BZ$1000,MATCH($D814,PIS!C$1:C$500,0),MATCH("Lương CB tháng trước",PIS!$1:$1,0)),0)</f>
        <v/>
      </c>
      <c r="T814">
        <f>IFERROR(INDEX(PIS!$A$1:$BZ$1000,MATCH($D814,PIS!C$1:C$500,0),MATCH("Lương CB hiện tại",PIS!$1:$1,0)),0)</f>
        <v/>
      </c>
      <c r="U814">
        <f>IFERROR(INDEX(PIS!$A$1:$BZ$1000,MATCH($D814,PIS!C$1:C$500,0),MATCH("Lương đóng BHBB",PIS!$1:$1,0)),0)</f>
        <v/>
      </c>
      <c r="V814">
        <f>IFERROR(INDEX(PIS!$A$1:$BZ$1000,MATCH($D814,PIS!C$1:C$500,0),MATCH(V$2,PIS!$2:$2,0)),0)</f>
        <v/>
      </c>
      <c r="W814">
        <f>IFERROR(INDEX(PIS!$A$1:$BZ$1000,MATCH($D814,PIS!C$1:C$500,0),MATCH(W$2,PIS!$2:$2,0)),0)</f>
        <v/>
      </c>
      <c r="X814">
        <f>IFERROR(INDEX(PIS!$A$1:$BZ$1000,MATCH($D814,PIS!C$1:C$500,0),MATCH(X$2,PIS!$2:$2,0)),0)</f>
        <v/>
      </c>
      <c r="Y814">
        <f>IFERROR(INDEX(PIS!$A$1:$BZ$1000,MATCH($D814,PIS!C$1:C$500,0),MATCH(Y$2,PIS!$2:$2,0)),0)</f>
        <v/>
      </c>
      <c r="Z814">
        <f>IFERROR(INDEX(PIS!$A$1:$BZ$1000,MATCH($D814,PIS!C$1:C$500,0),MATCH(Z$2,PIS!$2:$2,0)),0)</f>
        <v/>
      </c>
      <c r="AA814">
        <f>IFERROR(INDEX(PIS!$A$1:$BZ$1000,MATCH($D814,PIS!C$1:C$500,0),MATCH(AA$2,PIS!$2:$2,0)),0)</f>
        <v/>
      </c>
      <c r="AB814">
        <f>IFERROR(INDEX(PIS!$A$1:$BZ$1000,MATCH($D814,PIS!C$1:C$500,0),MATCH(AB$2,PIS!$2:$2,0)),0)</f>
        <v/>
      </c>
      <c r="AC814">
        <f>SUM(V814:AB814)</f>
        <v/>
      </c>
      <c r="AD814">
        <f>IFERROR(INDEX(TIMESHEET!$A$1:$AI$5000,MATCH($D814,TIMESHEET!A$1:A$500,0),MATCH("T100",TIMESHEET!$2:$2,0))-2,0)</f>
        <v/>
      </c>
      <c r="AE814">
        <f>IFERROR(INDEX(TIMESHEET!$A$1:$AI$5000,MATCH($D814,TIMESHEET!A$1:A$500,0),MATCH("T202",TIMESHEET!$2:$2,0)),0)</f>
        <v/>
      </c>
      <c r="AF814">
        <f>IFERROR(INDEX(TIMESHEET!$A$1:$AI$5000,MATCH($D814,TIMESHEET!A$1:A$500,0),MATCH("T302",TIMESHEET!$2:$2,0)),0)</f>
        <v/>
      </c>
      <c r="AG814">
        <f>IFERROR(INDEX(TIMESHEET!$A$1:$AI$5000,MATCH($D814,TIMESHEET!A$1:A$500,0),MATCH("T406",TIMESHEET!$2:$2,0)),0)</f>
        <v/>
      </c>
      <c r="AH814">
        <f>AE814+AG814</f>
        <v/>
      </c>
      <c r="AI814">
        <f>IFERROR(INDEX(TIMESHEET!$A$1:$AI$5000,MATCH($D814,TIMESHEET!A$1:A$500,0),MATCH("T701",TIMESHEET!$2:$2,0)),0)</f>
        <v/>
      </c>
      <c r="AJ814">
        <f>IFERROR(INDEX(TIMESHEET!$A$1:$AI$5000,MATCH($D814,TIMESHEET!B$1:B$500,0),MATCH("T320",TIMESHEET!$2:$2,0)),0)</f>
        <v/>
      </c>
      <c r="AK814">
        <f>IFERROR(IF(LEFT(INDEX(PIS!O$1:O$500,MATCH(D814,PIS!C$1:C$500)),1)="M",T814/AD814*SUM(AE814:AG814),T814*AD814),0)</f>
        <v/>
      </c>
      <c r="AL814">
        <f>IFERROR(INDEX(ADJ!$A$1:$BZ$1000,MATCH(PAYROLL!D814,ADJ!A$1:A$500,0),MATCH(PAYROLL!AL$2,ADJ!$2:$2,0)),0)</f>
        <v/>
      </c>
      <c r="AM814">
        <f>SUM(AK814:AL814)</f>
        <v/>
      </c>
      <c r="AN814">
        <f>IFERROR(ROUND(V814/$AD814*$AH814,0),0)</f>
        <v/>
      </c>
      <c r="AO814">
        <f>IFERROR(ROUND(W814/$AD814*$AH814,0),0)</f>
        <v/>
      </c>
      <c r="AP814">
        <f>IFERROR(ROUND(X814/$AD814*$AE814,0),0)</f>
        <v/>
      </c>
      <c r="AQ814">
        <f>IFERROR(ROUND(Y814/$AD814*$AH814,0),0)</f>
        <v/>
      </c>
      <c r="AR814">
        <f>IFERROR(ROUND(Z814/$AD814*$AH814,0),0)</f>
        <v/>
      </c>
      <c r="AS814">
        <f>IFERROR(ROUND(AA814/$AD814*$AH814,0),0)</f>
        <v/>
      </c>
      <c r="AT814">
        <f>IFERROR(IF((AE814+AF814+AG814)&gt;13,AB814,ROUND(AB814/AD814*AH814,0)),0)</f>
        <v/>
      </c>
      <c r="AU814">
        <f>IFERROR(INDEX(ADJ!$A$1:$BZ$1000,MATCH(PAYROLL!D814,ADJ!A$1:A$500,0),MATCH(PAYROLL!AU$2,ADJ!$2:$2,0)),0)</f>
        <v/>
      </c>
      <c r="AV814">
        <f>ROUND(SUM(AN814:AU814),0)</f>
        <v/>
      </c>
      <c r="AW814">
        <f>IFERROR(INDEX(TIMESHEET!$A$1:$AI$5000,MATCH(PAYROLL!D814,TIMESHEET!A$1:A$500,0),MATCH("T620",TIMESHEET!$2:$2,0)),0)</f>
        <v/>
      </c>
      <c r="AX814">
        <f>IFERROR(INDEX(TIMESHEET!$A$1:$AI$5000,MATCH(PAYROLL!D814,TIMESHEET!A$1:A$500,0),MATCH("T601",TIMESHEET!$2:$2,0)),0)</f>
        <v/>
      </c>
      <c r="AY814">
        <f>IFERROR(INDEX(TIMESHEET!$A$1:$AI$5000,MATCH(PAYROLL!D814,TIMESHEET!A$1:A$500,0),MATCH("T602",TIMESHEET!$2:$2,0)),0)</f>
        <v/>
      </c>
      <c r="AZ814">
        <f>IFERROR(INDEX(TIMESHEET!$A$1:$AI$5000,MATCH(PAYROLL!D814,TIMESHEET!A$1:A$500,0),MATCH("T603",TIMESHEET!$2:$2,0)),0)</f>
        <v/>
      </c>
      <c r="BA814">
        <f>IFERROR(INDEX(TIMESHEET!$A$1:$AI$5000,MATCH(PAYROLL!D814,TIMESHEET!A$1:A$500,0),MATCH("T611",TIMESHEET!$2:$2,0)),0)</f>
        <v/>
      </c>
      <c r="BB814">
        <f>IFERROR(INDEX(TIMESHEET!$A$1:$AI$5000,MATCH(PAYROLL!D814,TIMESHEET!A$1:A$500,0),MATCH("T612",TIMESHEET!$2:$2,0)),0)</f>
        <v/>
      </c>
      <c r="BC814">
        <f>IFERROR(INDEX(TIMESHEET!$A$1:$AI$5000,MATCH(PAYROLL!D814,TIMESHEET!A$1:A$500,0),MATCH("T613",TIMESHEET!$2:$2,0)),0)</f>
        <v/>
      </c>
      <c r="BD814">
        <f>IFERROR(INDEX(TIMESHEET!$A$1:$AI$5000,MATCH(PAYROLL!D814,TIMESHEET!A$1:A$500,0),MATCH("T500",TIMESHEET!$2:$2,0)),0)</f>
        <v/>
      </c>
      <c r="BE814">
        <f>IFERROR(IF(LEFT(INDEX(PIS!O$1:O$500,MATCH(D814,PIS!C$1:C$500)),1)="M",T814/AD814/8*(AW814+AX814*1.5+AY814*2+AZ814*3+BA814*2.1+BB814*2.7+BC814*3.9+BD814*0.3),T814/8*(AW814+AX814*1.5+AY814*2+AZ814*3+BA814*2.1+BB814*2.7+BC814*3.9+BD814*0.3)),0)</f>
        <v/>
      </c>
      <c r="BF814">
        <f>IFERROR(INDEX(ADJ!$A$1:$BZ$1000,MATCH(PAYROLL!$D814,ADJ!A$1:A$500,0),MATCH(PAYROLL!BF$2,ADJ!$2:$2,0)),0)</f>
        <v/>
      </c>
      <c r="BG814">
        <f>IFERROR(INDEX(ADJ!$A$1:$BZ$1000,MATCH(PAYROLL!D814,ADJ!A$1:A$500,0),MATCH(PAYROLL!BG$2,ADJ!$2:$2,0)),0)</f>
        <v/>
      </c>
      <c r="BH814">
        <f>IFERROR(INDEX(ADJ!$A$1:$BZ$1000,MATCH(PAYROLL!D814,ADJ!A$1:A$500,0),MATCH(PAYROLL!BH$2,ADJ!$2:$2,0)),0)</f>
        <v/>
      </c>
      <c r="BI814">
        <f>IFERROR(INDEX(ADJ!$A$1:$BZ$1000,MATCH(PAYROLL!D814,ADJ!A$1:A$500,0),MATCH(PAYROLL!BI$2,ADJ!$2:$2,0)),0)</f>
        <v/>
      </c>
      <c r="BJ814">
        <f>IFERROR(INDEX(ADJ!$A$1:$BZ$1000,MATCH(PAYROLL!D814,ADJ!A$1:A$500,0),MATCH(PAYROLL!BJ$2,ADJ!$2:$2,0)),0)</f>
        <v/>
      </c>
      <c r="BK814">
        <f>SUM(BF814:BJ814)</f>
        <v/>
      </c>
      <c r="BL814">
        <f>IFERROR(INDEX(ADJ!$A$1:$BZ$1000,MATCH(PAYROLL!D814,ADJ!A$1:A$500,0),MATCH(PAYROLL!BL$2,ADJ!$2:$2,0)),0)</f>
        <v/>
      </c>
      <c r="BM814">
        <f>IFERROR(INDEX(ADJ!$A$1:$BZ$1000,MATCH(PAYROLL!D814,ADJ!A$1:A$500,0),MATCH(PAYROLL!BM$2,ADJ!$2:$2,0)),0)</f>
        <v/>
      </c>
      <c r="BN814">
        <f>IFERROR(INDEX(ADJ!$A$1:$BZ$1000,MATCH(PAYROLL!D814,ADJ!A$1:A$500,0),MATCH(PAYROLL!BN$2,ADJ!$2:$2,0)),0)</f>
        <v/>
      </c>
      <c r="BO814">
        <f>IFERROR(INDEX(ADJ!$A$1:$BZ$1000,MATCH(PAYROLL!D814,ADJ!A$1:A$500,0),MATCH(PAYROLL!BO$2,ADJ!$2:$2,0)),0)</f>
        <v/>
      </c>
      <c r="BP814">
        <f>SUM(AM814,AV814,BE814,BK814,BL814:BO814)</f>
        <v/>
      </c>
      <c r="BQ814">
        <f>BO814</f>
        <v/>
      </c>
      <c r="BR814">
        <f>IFERROR(ROUND(IF(LEFT(INDEX(PIS!O$1:O$500,MATCH(D814,PIS!C$1:C$500)),1)="D",T814/8*(BD814*0.3),IF(LEFT(INDEX(PIS!O$1:O$500,MATCH(D814,PIS!C$1:C$500)),1)="H",T814*($BD814*0.3),T814/$AD814/8*($BD814*0.3))),0),0)</f>
        <v/>
      </c>
      <c r="BS814">
        <f>IF(AP814&lt;1,0,MIN(AP814,730000))</f>
        <v/>
      </c>
      <c r="BT814">
        <f>IFERROR(ROUND((BE814-SUM(AW814:BC814)*T814/AD814/8),0)-BR814,0)</f>
        <v/>
      </c>
      <c r="BU814">
        <f>AO814</f>
        <v/>
      </c>
      <c r="BV814">
        <f>SUM(BQ814:BU814)</f>
        <v/>
      </c>
      <c r="BW814">
        <f>BP814-BV814</f>
        <v/>
      </c>
      <c r="BX814">
        <f>IFERROR(IF(RIGHT(INDEX(PIS!O$1:O$500,MATCH(D814,PIS!C$1:C$500)),5)="Gross",MIN(U814+V814,VLOOKUP("R700",TSC!B:C,2,0)*VLOOKUP("R101",TSC!B:C,2,0))*VLOOKUP("R701",TSC!B:C,2,0)%,0),0)</f>
        <v/>
      </c>
      <c r="BY814">
        <f>IFERROR(IF(RIGHT(INDEX(PIS!O$1:O$500,MATCH(D814,PIS!C$1:C$500)),5)="Gross",MIN(U814+V814,VLOOKUP("R700",TSC!B:C,2,0)*VLOOKUP("R101",TSC!B:C,2,0))*VLOOKUP("T704",TSC!B:C,2,0)%,0),0)</f>
        <v/>
      </c>
      <c r="BZ814">
        <f>IFERROR(IF(RIGHT(INDEX(PIS!O$1:O$500,MATCH(D814,PIS!C$1:C$500)),5)="Gross",MIN(U814+V814,VLOOKUP("R700",TSC!B:C,2,0)*VLOOKUP("1",TSC!F:G,2,0))*VLOOKUP("T705",TSC!B:C,2,0)%,0),0)</f>
        <v/>
      </c>
      <c r="CA814">
        <f>IFERROR(INDEX(ADJ!$A$1:$BZ$1000,MATCH(PAYROLL!D814,ADJ!A$1:A$500,0),MATCH(PAYROLL!CA$2,ADJ!$2:$2,0)),0)</f>
        <v/>
      </c>
      <c r="CB814">
        <f>IFERROR(INDEX(ADJ!$A$1:$BZ$1000,MATCH(PAYROLL!D814,ADJ!A$1:A$500,0),MATCH(PAYROLL!CB$2,ADJ!$2:$2,0)),0)</f>
        <v/>
      </c>
      <c r="CC814">
        <f>SUM(BX814:CB814)</f>
        <v/>
      </c>
      <c r="CD814">
        <f>IFERROR(INDEX(PIS!$A$1:$BZ$1000,MATCH(PAYROLL!D814,PIS!C$1:C$500,0),MATCH(PAYROLL!CD$1,PIS!$1:$1,0)),0)</f>
        <v/>
      </c>
      <c r="CE814">
        <f>IFERROR(IF(OR(INDEX(PIS!P$1:P$500,MATCH(D814,PIS!C$1:C$500,0))="LT2",INDEX(PIS!P$1:P$500,MATCH(D814,PIS!C$1:C$500,0))="P10"),0,SUM(CC814,CD814*VLOOKUP("R601",TSC!B:C,2,0),VLOOKUP("R602",TSC!B:C,2,0))),0)</f>
        <v/>
      </c>
      <c r="CF814">
        <f>MAX(BW814-CE814,0)</f>
        <v/>
      </c>
      <c r="CG814">
        <f>IFERROR(IF(OR(RIGHT(INDEX(PIS!P$1:P$500,MATCH(D814,PIS!C$1:C$500)),5)="P10",RIGHT(INDEX(PIS!P$1:P$500,MATCH(D814,PIS!C$1:C$500)),5)="CK"),0,IF(CF814&lt;=5000000,CF814*5%,IF(CF814&lt;=10000000,CF814*10%-250000,IF(CF814&lt;=18000000,CF814*15%-750000,IF(CF814&lt;=32000000,CF814*20%-1650000,IF(CF814&lt;=52000000,CF814*25%-3250000,IF(CF814&lt;=80000000,BH814*30%-5850000,CF814*35%-9850000))))))),0)</f>
        <v/>
      </c>
      <c r="CH814">
        <f>IFERROR(IF(OR(INDEX(PIS!P$1:P$500,MATCH(D814,PIS!C$1:C$500))="LT",INDEX(PIS!P$1:P$500,MATCH(D814,PIS!C$1:C$500))="CK"),0,IF(CF814&lt;2000000,0,CF814*10%)),0)</f>
        <v/>
      </c>
      <c r="CI814">
        <f>IFERROR(INDEX(ADJ!$A$1:$BZ$1000,MATCH(PAYROLL!D814,ADJ!A$1:A$500,0),MATCH(PAYROLL!CI$2,ADJ!$2:$2,0)),0)</f>
        <v/>
      </c>
      <c r="CJ814">
        <f>IFERROR(INDEX(ADJ!$A$1:$BZ$1000,MATCH(PAYROLL!D814,ADJ!A$1:A$500,0),MATCH(PAYROLL!CJ$2,ADJ!$2:$2,0)),0)</f>
        <v/>
      </c>
      <c r="CK814">
        <f>IFERROR(INDEX(ADJ!$A$1:$BZ$1000,MATCH(PAYROLL!D814,ADJ!A$1:A$500,0),MATCH(PAYROLL!CK$2,ADJ!$2:$2,0)),0)</f>
        <v/>
      </c>
      <c r="CL814">
        <f>SUM(CG814:CK814)</f>
        <v/>
      </c>
      <c r="CM814">
        <f>ROUND(SUM(CH814:CK814),0)</f>
        <v/>
      </c>
      <c r="CN814">
        <f>IFERROR(INDEX(CSDA!D$1:D$500,MATCH($CN$2,CSDA!C$1:C$500,0))*INDEX(PIS!V$1:V$500,MATCH(D814,PIS!C$1:C$500))+INDEX(ADJ!$A$1:$BZ$1000,MATCH(PAYROLL!D814,ADJ!A$1:A$500,0),MATCH(PAYROLL!CN$2,ADJ!$2:$2,0)),0)</f>
        <v/>
      </c>
      <c r="CO814">
        <f>IFERROR(INDEX(ADJ!$A$1:$BZ$1000,MATCH(PAYROLL!D814,ADJ!A$1:A$500,0),MATCH(PAYROLL!CO$2,ADJ!$2:$2,0)),0)</f>
        <v/>
      </c>
      <c r="CP814">
        <f>IFERROR(INDEX(ADJ!$A$1:$BZ$1000,MATCH(PAYROLL!D814,ADJ!A$1:A$500,0),MATCH(PAYROLL!CP$2,ADJ!$2:$2,0)),0)</f>
        <v/>
      </c>
      <c r="CQ814">
        <f>BP814-CL814-CI814-CM814-CN814-CO814-CP814-CC814</f>
        <v/>
      </c>
      <c r="CR814">
        <f>IFERROR(IF(RIGHT(INDEX(PIS!O$1:O$500,MATCH(D814,PIS!C$1:C$500,0)),5)="Gross",MIN(U814+V814,VLOOKUP("R700",TSC!B:C,2,0)*VLOOKUP("R101",TSC!B:C,2,0))*(VLOOKUP("T711",TSC!B:C,2,0)+VLOOKUP("T712",TSC!B:C,2,0))%,MIN(T814+V814,VLOOKUP("R700",TSC!B:C,2,0)*VLOOKUP("R101",TSC!B:C,2,0))*(VLOOKUP("T711",TSC!B:C,2,0)+VLOOKUP("T712",TSC!B:C,2,0)+VLOOKUP("R701",TSC!B:C,2,0))%),0)</f>
        <v/>
      </c>
      <c r="CS814">
        <f>IFERROR(IF(RIGHT(INDEX(PIS!O$1:O$500,MATCH(D814,PIS!C$1:C$500,0)),5)="Gross",MIN(U814+V814,VLOOKUP("R700",TSC!B:C,2,0)*VLOOKUP("R101",TSC!B:C,2,0))*(VLOOKUP("T714",TSC!B:C,2,0))%,MIN(T814+V814,VLOOKUP("R700",TSC!B:C,2,0)*VLOOKUP("R101",TSC!B:C,2,0))*(VLOOKUP("T704",TSC!B:C,2,0)+VLOOKUP("T714",TSC!B:C,2,0))%),0)</f>
        <v/>
      </c>
      <c r="CT814">
        <f>IFERROR(IF(RIGHT(INDEX(PIS!O$1:O$500,MATCH(D814,PIS!C$1:C$500,0)),5)="Gross",MIN(U814+V814,VLOOKUP("R700",TSC!B:C,2,0)*VLOOKUP("R101",TSC!B:C,2,0))*VLOOKUP("T705",TSC!B:C,2,0)%,MIN(T814+V814,VLOOKUP("R700",TSC!B:C,2,0)*VLOOKUP("R101",TSC!B:C,2,0))*VLOOKUP("T705",TSC!B:C,2,0)%),0)</f>
        <v/>
      </c>
      <c r="CU814">
        <f>IFERROR(IF(RIGHT(INDEX(PIS!O$1:O$500,MATCH(D814,PIS!C$1:C$500,0)),5)="Gross",MIN(U814+V814,VLOOKUP("R700",TSC!B:C,2,0)*VLOOKUP("R101",TSC!B:C,2,0))*(VLOOKUP("T713",TSC!B:C,2,0))%,MIN(T814+V814,VLOOKUP("R700",TSC!B:C,2,0)*VLOOKUP("R101",TSC!B:C,2,0))*(VLOOKUP("T713",TSC!B:C,2,0))%),0)</f>
        <v/>
      </c>
      <c r="CV814">
        <f>IFERROR(INDEX(ADJ!$A$1:$BZ$1000,MATCH(PAYROLL!D814,ADJ!A$1:A$500,0),MATCH(PAYROLL!CV$2,ADJ!$2:$2,0)),0)</f>
        <v/>
      </c>
      <c r="CW814">
        <f>IFERROR(INDEX(ADJ!$A$1:$BZ$1000,MATCH(PAYROLL!D814,ADJ!A$1:A$500,0),MATCH(PAYROLL!CW$2,ADJ!$2:$2,0)),0)</f>
        <v/>
      </c>
      <c r="CX814">
        <f>SUM(CR814:CW814)</f>
        <v/>
      </c>
      <c r="CY814">
        <f>ROUND(IF(CR814&gt;0,T814+V814*VLOOKUP("R202",TSC!$B$1:$C$500,2,0),0),0)</f>
        <v/>
      </c>
      <c r="CZ814">
        <f>IFERROR(INDEX(CSDA!D$1:D$500,MATCH($CZ$2,CSDA!C$1:C$500,0)),0)</f>
        <v/>
      </c>
      <c r="DA814">
        <f>ROUND(T814*0.7%,0)</f>
        <v/>
      </c>
      <c r="DB814">
        <f>ROUND(T814/12,0)</f>
        <v/>
      </c>
      <c r="DC814">
        <f ref="DC814" t="array">IFERROR(INDEX(CSDA!D$1:D$500,MATCH("Trích giữ"&amp;PAYROLL!DC$2,CSDA!A$1:A$500&amp;CSDA!C$1:C$500,0)),0)</f>
        <v/>
      </c>
      <c r="DD814">
        <f ref="DD814" t="array">IFERROR(INDEX(CSDA!D$1:D$500,MATCH("Trích giữ"&amp;PAYROLL!DD$2,CSDA!A$1:A$500&amp;CSDA!C$1:C$500,0)),0)</f>
        <v/>
      </c>
      <c r="DE814">
        <f ref="DE814" t="array">IFERROR(INDEX(CSDA!D$1:D$500,MATCH("Trích giữ"&amp;PAYROLL!DE$2,CSDA!A$1:A$500&amp;CSDA!C$1:C$500,0)),0)</f>
        <v/>
      </c>
      <c r="DF814">
        <f>IFERROR(INDEX(CSDA!D$1:D$500,MATCH(PAYROLL!DF$2,CSDA!C$1:C$500,0)),0)</f>
        <v/>
      </c>
      <c r="DG814">
        <f ref="DG814" t="array">IFERROR(INDEX(CSDA!D$1:D$500,MATCH("Trích giữ"&amp;PAYROLL!DG$2,CSDA!A$1:A$500&amp;CSDA!C$1:C$500,0)),0)</f>
        <v/>
      </c>
      <c r="DH814">
        <f>ROUND(T814/26,0)</f>
        <v/>
      </c>
      <c r="DI814">
        <f ref="DI814" t="array">IFERROR(INDEX(CSDA!D$1:D$500,MATCH("Trích giữ"&amp;PAYROLL!DI$2,CSDA!A$1:A$500&amp;CSDA!C$1:C$500,0)),0)</f>
        <v/>
      </c>
      <c r="DJ814">
        <f>IF(U814=0,T814*21.5%-BL814,0)</f>
        <v/>
      </c>
      <c r="DK814">
        <f ref="DK814" t="array">IFERROR(INDEX(CSDA!D$1:D$500,MATCH("Trích giữ"&amp;PAYROLL!DK$2,CSDA!A$1:A$500&amp;CSDA!C$1:C$500,0)),0)</f>
        <v/>
      </c>
      <c r="DL814">
        <f>IFERROR(INDEX(CSDA!D$1:D$500,MATCH(PAYROLL!DL$2,CSDA!C$1:C$500,0))/12,0)</f>
        <v/>
      </c>
      <c r="DM814">
        <f>SUM(DB814:DL814)</f>
        <v/>
      </c>
      <c r="DN814">
        <f>IFERROR(INDEX(ADJ!$A$1:$BZ$1000,MATCH(PAYROLL!D814,ADJ!A$1:A$500,0),MATCH(PAYROLL!DN$2,ADJ!$2:$2,0)),0)</f>
        <v/>
      </c>
      <c r="DO814">
        <f>IFERROR(SUM(BP814,DM814:DN814,CX814:DA814)-DT814,0)</f>
        <v/>
      </c>
      <c r="DP814">
        <f ref="DP814" t="array">SUM(BW814*IFERROR(INDEX(CSDA!D$1:D$500,MATCH(BW$2,CSDA!C$1:C$500,0)),0)%,CX814*IFERROR(INDEX(CSDA!D$1:D$500,MATCH(CX$2,CSDA!C$1:C$500,0)),0)%,DA814*IFERROR(INDEX(CSDA!D$1:D$500,MATCH(DA$2,CSDA!C$1:C$500,0)),0)%,DB814*IFERROR(INDEX(CSDA!D$1:D$500,MATCH(DB$2,CSDA!C$1:C$500,0)),0)%,DF814*IFERROR(INDEX(CSDA!D$1:D$500,MATCH("Phí dịch vụ"&amp;PAYROLL!DF$2,CSDA!A$1:A$500&amp;CSDA!C$1:C$500,0)),0)%,DC814*IFERROR(INDEX(CSDA!D$1:D$500,MATCH("Phí dịch vụ"&amp;PAYROLL!DC$2,CSDA!A$1:A$500&amp;CSDA!C$1:C$500,0)),0)%,DH814*IFERROR(INDEX(CSDA!D$1:D$500,MATCH("Phí dịch vụ"&amp;PAYROLL!DH$2,CSDA!A$1:A$500&amp;CSDA!C$1:C$500,0)),0)%,DJ814*IFERROR(INDEX(CSDA!D$1:D$500,MATCH("Phí dịch vụ"&amp;PAYROLL!DJ$2,CSDA!A$1:A$500&amp;CSDA!C$1:C$500,0)),0)%,BN814*IFERROR(INDEX(CSDA!D$1:D$500,MATCH(BN$2,CSDA!C$1:C$500,0)),0)%)-BN814*7%</f>
        <v/>
      </c>
      <c r="DQ814">
        <f>IFERROR(INDEX(ADJ!$A$1:$BZ$1000,MATCH(PAYROLL!D814,ADJ!A$1:A$500,0),MATCH(PAYROLL!DQ$2,ADJ!$2:$2,0)),0)</f>
        <v/>
      </c>
      <c r="DR814">
        <f>IFERROR(INDEX(ADJ!$A$1:$BZ$1000,MATCH(PAYROLL!D814,ADJ!A$1:A$500,0),MATCH(PAYROLL!DR$2,ADJ!$2:$2,0)),0)</f>
        <v/>
      </c>
      <c r="DS814">
        <f>SUM(DP814:DR814)</f>
        <v/>
      </c>
      <c r="DT814">
        <f>EK814</f>
        <v/>
      </c>
      <c r="DU814">
        <f>SUM(DO814:DR814)</f>
        <v/>
      </c>
      <c r="DV814">
        <f>ROUND(DU814*0.1,0)</f>
        <v/>
      </c>
      <c r="DW814">
        <f>DU814+DV814</f>
        <v/>
      </c>
      <c r="DZ814">
        <f>IFERROR(INDEX(ADJ!$A$1:$BZ$1000,MATCH(PAYROLL!$D814,ADJ!A$1:A$500,0),MATCH(PAYROLL!DZ$2,ADJ!$2:$2,0)),0)</f>
        <v/>
      </c>
      <c r="EA814">
        <f>IFERROR(INDEX(ADJ!$A$1:$BZ$1000,MATCH(PAYROLL!$D814,ADJ!A$1:A$500,0),MATCH(PAYROLL!EA$2,ADJ!$2:$2,0)),0)</f>
        <v/>
      </c>
      <c r="EB814">
        <f>IFERROR(INDEX(ADJ!$A$1:$BZ$1000,MATCH(PAYROLL!$D814,ADJ!A$1:A$500,0),MATCH(PAYROLL!EB$2,ADJ!$2:$2,0)),0)</f>
        <v/>
      </c>
      <c r="EC814">
        <f>IFERROR(INDEX(ADJ!$A$1:$BZ$1000,MATCH(PAYROLL!$D814,ADJ!A$1:A$500,0),MATCH(PAYROLL!EC$2,ADJ!$2:$2,0)),0)</f>
        <v/>
      </c>
      <c r="ED814">
        <f>IFERROR(INDEX(ADJ!$A$1:$BZ$1000,MATCH(PAYROLL!$D814,ADJ!A$1:A$500,0),MATCH(PAYROLL!ED$2,ADJ!$2:$2,0)),0)</f>
        <v/>
      </c>
      <c r="EE814">
        <f>IFERROR(INDEX(ADJ!$A$1:$BZ$1000,MATCH(PAYROLL!$D814,ADJ!A$1:A$500,0),MATCH(PAYROLL!EE$2,ADJ!$2:$2,0)),0)</f>
        <v/>
      </c>
      <c r="EF814">
        <f>IFERROR(INDEX(ADJ!$A$1:$BZ$1000,MATCH(PAYROLL!$D814,ADJ!A$1:A$500,0),MATCH(PAYROLL!EF$2,ADJ!$2:$2,0)),0)</f>
        <v/>
      </c>
      <c r="EG814">
        <f>IFERROR(INDEX(ADJ!$A$1:$BZ$1000,MATCH(PAYROLL!$D814,ADJ!A$1:A$500,0),MATCH(PAYROLL!EG$2,ADJ!$2:$2,0)),0)</f>
        <v/>
      </c>
      <c r="EH814">
        <f>IFERROR(INDEX(ADJ!$A$1:$BZ$1000,MATCH(PAYROLL!$D814,ADJ!A$1:A$500,0),MATCH(PAYROLL!EH$2,ADJ!$2:$2,0)),0)</f>
        <v/>
      </c>
      <c r="EI814">
        <f>IFERROR(INDEX(ADJ!$A$1:$BZ$1000,MATCH(PAYROLL!D814,ADJ!A$1:A$500,0),MATCH(PAYROLL!EI$2,ADJ!$2:$2,0)),0)</f>
        <v/>
      </c>
      <c r="EJ814">
        <f>IFERROR(INDEX(ADJ!$A$1:$BZ$1000,MATCH(PAYROLL!$D814,ADJ!A$1:A$500,0),MATCH(PAYROLL!EJ$2,ADJ!$2:$2,0)),0)</f>
        <v/>
      </c>
      <c r="EK814">
        <f>SUM(DZ814:EJ814)</f>
        <v/>
      </c>
    </row>
    <row r="815">
      <c r="A815" t="n">
        <v>813</v>
      </c>
      <c r="B815" t="inlineStr">
        <is>
          <t>Hoàng Thúy Hồng</t>
        </is>
      </c>
      <c r="D815" t="inlineStr">
        <is>
          <t>153942-01</t>
        </is>
      </c>
      <c r="S815">
        <f>IFERROR(INDEX(PIS!$A$1:$BZ$1000,MATCH($D815,PIS!C$1:C$500,0),MATCH("Lương CB tháng trước",PIS!$1:$1,0)),0)</f>
        <v/>
      </c>
      <c r="T815">
        <f>IFERROR(INDEX(PIS!$A$1:$BZ$1000,MATCH($D815,PIS!C$1:C$500,0),MATCH("Lương CB hiện tại",PIS!$1:$1,0)),0)</f>
        <v/>
      </c>
      <c r="U815">
        <f>IFERROR(INDEX(PIS!$A$1:$BZ$1000,MATCH($D815,PIS!C$1:C$500,0),MATCH("Lương đóng BHBB",PIS!$1:$1,0)),0)</f>
        <v/>
      </c>
      <c r="V815">
        <f>IFERROR(INDEX(PIS!$A$1:$BZ$1000,MATCH($D815,PIS!C$1:C$500,0),MATCH(V$2,PIS!$2:$2,0)),0)</f>
        <v/>
      </c>
      <c r="W815">
        <f>IFERROR(INDEX(PIS!$A$1:$BZ$1000,MATCH($D815,PIS!C$1:C$500,0),MATCH(W$2,PIS!$2:$2,0)),0)</f>
        <v/>
      </c>
      <c r="X815">
        <f>IFERROR(INDEX(PIS!$A$1:$BZ$1000,MATCH($D815,PIS!C$1:C$500,0),MATCH(X$2,PIS!$2:$2,0)),0)</f>
        <v/>
      </c>
      <c r="Y815">
        <f>IFERROR(INDEX(PIS!$A$1:$BZ$1000,MATCH($D815,PIS!C$1:C$500,0),MATCH(Y$2,PIS!$2:$2,0)),0)</f>
        <v/>
      </c>
      <c r="Z815">
        <f>IFERROR(INDEX(PIS!$A$1:$BZ$1000,MATCH($D815,PIS!C$1:C$500,0),MATCH(Z$2,PIS!$2:$2,0)),0)</f>
        <v/>
      </c>
      <c r="AA815">
        <f>IFERROR(INDEX(PIS!$A$1:$BZ$1000,MATCH($D815,PIS!C$1:C$500,0),MATCH(AA$2,PIS!$2:$2,0)),0)</f>
        <v/>
      </c>
      <c r="AB815">
        <f>IFERROR(INDEX(PIS!$A$1:$BZ$1000,MATCH($D815,PIS!C$1:C$500,0),MATCH(AB$2,PIS!$2:$2,0)),0)</f>
        <v/>
      </c>
      <c r="AC815">
        <f>SUM(V815:AB815)</f>
        <v/>
      </c>
      <c r="AD815">
        <f>IFERROR(INDEX(TIMESHEET!$A$1:$AI$5000,MATCH($D815,TIMESHEET!A$1:A$500,0),MATCH("T100",TIMESHEET!$2:$2,0))-2,0)</f>
        <v/>
      </c>
      <c r="AE815">
        <f>IFERROR(INDEX(TIMESHEET!$A$1:$AI$5000,MATCH($D815,TIMESHEET!A$1:A$500,0),MATCH("T202",TIMESHEET!$2:$2,0)),0)</f>
        <v/>
      </c>
      <c r="AF815">
        <f>IFERROR(INDEX(TIMESHEET!$A$1:$AI$5000,MATCH($D815,TIMESHEET!A$1:A$500,0),MATCH("T302",TIMESHEET!$2:$2,0)),0)</f>
        <v/>
      </c>
      <c r="AG815">
        <f>IFERROR(INDEX(TIMESHEET!$A$1:$AI$5000,MATCH($D815,TIMESHEET!A$1:A$500,0),MATCH("T406",TIMESHEET!$2:$2,0)),0)</f>
        <v/>
      </c>
      <c r="AH815">
        <f>AE815+AG815</f>
        <v/>
      </c>
      <c r="AI815">
        <f>IFERROR(INDEX(TIMESHEET!$A$1:$AI$5000,MATCH($D815,TIMESHEET!A$1:A$500,0),MATCH("T701",TIMESHEET!$2:$2,0)),0)</f>
        <v/>
      </c>
      <c r="AJ815">
        <f>IFERROR(INDEX(TIMESHEET!$A$1:$AI$5000,MATCH($D815,TIMESHEET!B$1:B$500,0),MATCH("T320",TIMESHEET!$2:$2,0)),0)</f>
        <v/>
      </c>
      <c r="AK815">
        <f>IFERROR(IF(LEFT(INDEX(PIS!O$1:O$500,MATCH(D815,PIS!C$1:C$500)),1)="M",T815/AD815*SUM(AE815:AG815),T815*AD815),0)</f>
        <v/>
      </c>
      <c r="AL815">
        <f>IFERROR(INDEX(ADJ!$A$1:$BZ$1000,MATCH(PAYROLL!D815,ADJ!A$1:A$500,0),MATCH(PAYROLL!AL$2,ADJ!$2:$2,0)),0)</f>
        <v/>
      </c>
      <c r="AM815">
        <f>SUM(AK815:AL815)</f>
        <v/>
      </c>
      <c r="AN815">
        <f>IFERROR(ROUND(V815/$AD815*$AH815,0),0)</f>
        <v/>
      </c>
      <c r="AO815">
        <f>IFERROR(ROUND(W815/$AD815*$AH815,0),0)</f>
        <v/>
      </c>
      <c r="AP815">
        <f>IFERROR(ROUND(X815/$AD815*$AE815,0),0)</f>
        <v/>
      </c>
      <c r="AQ815">
        <f>IFERROR(ROUND(Y815/$AD815*$AH815,0),0)</f>
        <v/>
      </c>
      <c r="AR815">
        <f>IFERROR(ROUND(Z815/$AD815*$AH815,0),0)</f>
        <v/>
      </c>
      <c r="AS815">
        <f>IFERROR(ROUND(AA815/$AD815*$AH815,0),0)</f>
        <v/>
      </c>
      <c r="AT815">
        <f>IFERROR(IF((AE815+AF815+AG815)&gt;13,AB815,ROUND(AB815/AD815*AH815,0)),0)</f>
        <v/>
      </c>
      <c r="AU815">
        <f>IFERROR(INDEX(ADJ!$A$1:$BZ$1000,MATCH(PAYROLL!D815,ADJ!A$1:A$500,0),MATCH(PAYROLL!AU$2,ADJ!$2:$2,0)),0)</f>
        <v/>
      </c>
      <c r="AV815">
        <f>ROUND(SUM(AN815:AU815),0)</f>
        <v/>
      </c>
      <c r="AW815">
        <f>IFERROR(INDEX(TIMESHEET!$A$1:$AI$5000,MATCH(PAYROLL!D815,TIMESHEET!A$1:A$500,0),MATCH("T620",TIMESHEET!$2:$2,0)),0)</f>
        <v/>
      </c>
      <c r="AX815">
        <f>IFERROR(INDEX(TIMESHEET!$A$1:$AI$5000,MATCH(PAYROLL!D815,TIMESHEET!A$1:A$500,0),MATCH("T601",TIMESHEET!$2:$2,0)),0)</f>
        <v/>
      </c>
      <c r="AY815">
        <f>IFERROR(INDEX(TIMESHEET!$A$1:$AI$5000,MATCH(PAYROLL!D815,TIMESHEET!A$1:A$500,0),MATCH("T602",TIMESHEET!$2:$2,0)),0)</f>
        <v/>
      </c>
      <c r="AZ815">
        <f>IFERROR(INDEX(TIMESHEET!$A$1:$AI$5000,MATCH(PAYROLL!D815,TIMESHEET!A$1:A$500,0),MATCH("T603",TIMESHEET!$2:$2,0)),0)</f>
        <v/>
      </c>
      <c r="BA815">
        <f>IFERROR(INDEX(TIMESHEET!$A$1:$AI$5000,MATCH(PAYROLL!D815,TIMESHEET!A$1:A$500,0),MATCH("T611",TIMESHEET!$2:$2,0)),0)</f>
        <v/>
      </c>
      <c r="BB815">
        <f>IFERROR(INDEX(TIMESHEET!$A$1:$AI$5000,MATCH(PAYROLL!D815,TIMESHEET!A$1:A$500,0),MATCH("T612",TIMESHEET!$2:$2,0)),0)</f>
        <v/>
      </c>
      <c r="BC815">
        <f>IFERROR(INDEX(TIMESHEET!$A$1:$AI$5000,MATCH(PAYROLL!D815,TIMESHEET!A$1:A$500,0),MATCH("T613",TIMESHEET!$2:$2,0)),0)</f>
        <v/>
      </c>
      <c r="BD815">
        <f>IFERROR(INDEX(TIMESHEET!$A$1:$AI$5000,MATCH(PAYROLL!D815,TIMESHEET!A$1:A$500,0),MATCH("T500",TIMESHEET!$2:$2,0)),0)</f>
        <v/>
      </c>
      <c r="BE815">
        <f>IFERROR(IF(LEFT(INDEX(PIS!O$1:O$500,MATCH(D815,PIS!C$1:C$500)),1)="M",T815/AD815/8*(AW815+AX815*1.5+AY815*2+AZ815*3+BA815*2.1+BB815*2.7+BC815*3.9+BD815*0.3),T815/8*(AW815+AX815*1.5+AY815*2+AZ815*3+BA815*2.1+BB815*2.7+BC815*3.9+BD815*0.3)),0)</f>
        <v/>
      </c>
      <c r="BF815">
        <f>IFERROR(INDEX(ADJ!$A$1:$BZ$1000,MATCH(PAYROLL!$D815,ADJ!A$1:A$500,0),MATCH(PAYROLL!BF$2,ADJ!$2:$2,0)),0)</f>
        <v/>
      </c>
      <c r="BG815">
        <f>IFERROR(INDEX(ADJ!$A$1:$BZ$1000,MATCH(PAYROLL!D815,ADJ!A$1:A$500,0),MATCH(PAYROLL!BG$2,ADJ!$2:$2,0)),0)</f>
        <v/>
      </c>
      <c r="BH815">
        <f>IFERROR(INDEX(ADJ!$A$1:$BZ$1000,MATCH(PAYROLL!D815,ADJ!A$1:A$500,0),MATCH(PAYROLL!BH$2,ADJ!$2:$2,0)),0)</f>
        <v/>
      </c>
      <c r="BI815">
        <f>IFERROR(INDEX(ADJ!$A$1:$BZ$1000,MATCH(PAYROLL!D815,ADJ!A$1:A$500,0),MATCH(PAYROLL!BI$2,ADJ!$2:$2,0)),0)</f>
        <v/>
      </c>
      <c r="BJ815">
        <f>IFERROR(INDEX(ADJ!$A$1:$BZ$1000,MATCH(PAYROLL!D815,ADJ!A$1:A$500,0),MATCH(PAYROLL!BJ$2,ADJ!$2:$2,0)),0)</f>
        <v/>
      </c>
      <c r="BK815">
        <f>SUM(BF815:BJ815)</f>
        <v/>
      </c>
      <c r="BL815">
        <f>IFERROR(INDEX(ADJ!$A$1:$BZ$1000,MATCH(PAYROLL!D815,ADJ!A$1:A$500,0),MATCH(PAYROLL!BL$2,ADJ!$2:$2,0)),0)</f>
        <v/>
      </c>
      <c r="BM815">
        <f>IFERROR(INDEX(ADJ!$A$1:$BZ$1000,MATCH(PAYROLL!D815,ADJ!A$1:A$500,0),MATCH(PAYROLL!BM$2,ADJ!$2:$2,0)),0)</f>
        <v/>
      </c>
      <c r="BN815">
        <f>IFERROR(INDEX(ADJ!$A$1:$BZ$1000,MATCH(PAYROLL!D815,ADJ!A$1:A$500,0),MATCH(PAYROLL!BN$2,ADJ!$2:$2,0)),0)</f>
        <v/>
      </c>
      <c r="BO815">
        <f>IFERROR(INDEX(ADJ!$A$1:$BZ$1000,MATCH(PAYROLL!D815,ADJ!A$1:A$500,0),MATCH(PAYROLL!BO$2,ADJ!$2:$2,0)),0)</f>
        <v/>
      </c>
      <c r="BP815">
        <f>SUM(AM815,AV815,BE815,BK815,BL815:BO815)</f>
        <v/>
      </c>
      <c r="BQ815">
        <f>BO815</f>
        <v/>
      </c>
      <c r="BR815">
        <f>IFERROR(ROUND(IF(LEFT(INDEX(PIS!O$1:O$500,MATCH(D815,PIS!C$1:C$500)),1)="D",T815/8*(BD815*0.3),IF(LEFT(INDEX(PIS!O$1:O$500,MATCH(D815,PIS!C$1:C$500)),1)="H",T815*($BD815*0.3),T815/$AD815/8*($BD815*0.3))),0),0)</f>
        <v/>
      </c>
      <c r="BS815">
        <f>IF(AP815&lt;1,0,MIN(AP815,730000))</f>
        <v/>
      </c>
      <c r="BT815">
        <f>IFERROR(ROUND((BE815-SUM(AW815:BC815)*T815/AD815/8),0)-BR815,0)</f>
        <v/>
      </c>
      <c r="BU815">
        <f>AO815</f>
        <v/>
      </c>
      <c r="BV815">
        <f>SUM(BQ815:BU815)</f>
        <v/>
      </c>
      <c r="BW815">
        <f>BP815-BV815</f>
        <v/>
      </c>
      <c r="BX815">
        <f>IFERROR(IF(RIGHT(INDEX(PIS!O$1:O$500,MATCH(D815,PIS!C$1:C$500)),5)="Gross",MIN(U815+V815,VLOOKUP("R700",TSC!B:C,2,0)*VLOOKUP("R101",TSC!B:C,2,0))*VLOOKUP("R701",TSC!B:C,2,0)%,0),0)</f>
        <v/>
      </c>
      <c r="BY815">
        <f>IFERROR(IF(RIGHT(INDEX(PIS!O$1:O$500,MATCH(D815,PIS!C$1:C$500)),5)="Gross",MIN(U815+V815,VLOOKUP("R700",TSC!B:C,2,0)*VLOOKUP("R101",TSC!B:C,2,0))*VLOOKUP("T704",TSC!B:C,2,0)%,0),0)</f>
        <v/>
      </c>
      <c r="BZ815">
        <f>IFERROR(IF(RIGHT(INDEX(PIS!O$1:O$500,MATCH(D815,PIS!C$1:C$500)),5)="Gross",MIN(U815+V815,VLOOKUP("R700",TSC!B:C,2,0)*VLOOKUP("1",TSC!F:G,2,0))*VLOOKUP("T705",TSC!B:C,2,0)%,0),0)</f>
        <v/>
      </c>
      <c r="CA815">
        <f>IFERROR(INDEX(ADJ!$A$1:$BZ$1000,MATCH(PAYROLL!D815,ADJ!A$1:A$500,0),MATCH(PAYROLL!CA$2,ADJ!$2:$2,0)),0)</f>
        <v/>
      </c>
      <c r="CB815">
        <f>IFERROR(INDEX(ADJ!$A$1:$BZ$1000,MATCH(PAYROLL!D815,ADJ!A$1:A$500,0),MATCH(PAYROLL!CB$2,ADJ!$2:$2,0)),0)</f>
        <v/>
      </c>
      <c r="CC815">
        <f>SUM(BX815:CB815)</f>
        <v/>
      </c>
      <c r="CD815">
        <f>IFERROR(INDEX(PIS!$A$1:$BZ$1000,MATCH(PAYROLL!D815,PIS!C$1:C$500,0),MATCH(PAYROLL!CD$1,PIS!$1:$1,0)),0)</f>
        <v/>
      </c>
      <c r="CE815">
        <f>IFERROR(IF(OR(INDEX(PIS!P$1:P$500,MATCH(D815,PIS!C$1:C$500,0))="LT2",INDEX(PIS!P$1:P$500,MATCH(D815,PIS!C$1:C$500,0))="P10"),0,SUM(CC815,CD815*VLOOKUP("R601",TSC!B:C,2,0),VLOOKUP("R602",TSC!B:C,2,0))),0)</f>
        <v/>
      </c>
      <c r="CF815">
        <f>MAX(BW815-CE815,0)</f>
        <v/>
      </c>
      <c r="CG815">
        <f>IFERROR(IF(OR(RIGHT(INDEX(PIS!P$1:P$500,MATCH(D815,PIS!C$1:C$500)),5)="P10",RIGHT(INDEX(PIS!P$1:P$500,MATCH(D815,PIS!C$1:C$500)),5)="CK"),0,IF(CF815&lt;=5000000,CF815*5%,IF(CF815&lt;=10000000,CF815*10%-250000,IF(CF815&lt;=18000000,CF815*15%-750000,IF(CF815&lt;=32000000,CF815*20%-1650000,IF(CF815&lt;=52000000,CF815*25%-3250000,IF(CF815&lt;=80000000,BH815*30%-5850000,CF815*35%-9850000))))))),0)</f>
        <v/>
      </c>
      <c r="CH815">
        <f>IFERROR(IF(OR(INDEX(PIS!P$1:P$500,MATCH(D815,PIS!C$1:C$500))="LT",INDEX(PIS!P$1:P$500,MATCH(D815,PIS!C$1:C$500))="CK"),0,IF(CF815&lt;2000000,0,CF815*10%)),0)</f>
        <v/>
      </c>
      <c r="CI815">
        <f>IFERROR(INDEX(ADJ!$A$1:$BZ$1000,MATCH(PAYROLL!D815,ADJ!A$1:A$500,0),MATCH(PAYROLL!CI$2,ADJ!$2:$2,0)),0)</f>
        <v/>
      </c>
      <c r="CJ815">
        <f>IFERROR(INDEX(ADJ!$A$1:$BZ$1000,MATCH(PAYROLL!D815,ADJ!A$1:A$500,0),MATCH(PAYROLL!CJ$2,ADJ!$2:$2,0)),0)</f>
        <v/>
      </c>
      <c r="CK815">
        <f>IFERROR(INDEX(ADJ!$A$1:$BZ$1000,MATCH(PAYROLL!D815,ADJ!A$1:A$500,0),MATCH(PAYROLL!CK$2,ADJ!$2:$2,0)),0)</f>
        <v/>
      </c>
      <c r="CL815">
        <f>SUM(CG815:CK815)</f>
        <v/>
      </c>
      <c r="CM815">
        <f>ROUND(SUM(CH815:CK815),0)</f>
        <v/>
      </c>
      <c r="CN815">
        <f>IFERROR(INDEX(CSDA!D$1:D$500,MATCH($CN$2,CSDA!C$1:C$500,0))*INDEX(PIS!V$1:V$500,MATCH(D815,PIS!C$1:C$500))+INDEX(ADJ!$A$1:$BZ$1000,MATCH(PAYROLL!D815,ADJ!A$1:A$500,0),MATCH(PAYROLL!CN$2,ADJ!$2:$2,0)),0)</f>
        <v/>
      </c>
      <c r="CO815">
        <f>IFERROR(INDEX(ADJ!$A$1:$BZ$1000,MATCH(PAYROLL!D815,ADJ!A$1:A$500,0),MATCH(PAYROLL!CO$2,ADJ!$2:$2,0)),0)</f>
        <v/>
      </c>
      <c r="CP815">
        <f>IFERROR(INDEX(ADJ!$A$1:$BZ$1000,MATCH(PAYROLL!D815,ADJ!A$1:A$500,0),MATCH(PAYROLL!CP$2,ADJ!$2:$2,0)),0)</f>
        <v/>
      </c>
      <c r="CQ815">
        <f>BP815-CL815-CI815-CM815-CN815-CO815-CP815-CC815</f>
        <v/>
      </c>
      <c r="CR815">
        <f>IFERROR(IF(RIGHT(INDEX(PIS!O$1:O$500,MATCH(D815,PIS!C$1:C$500,0)),5)="Gross",MIN(U815+V815,VLOOKUP("R700",TSC!B:C,2,0)*VLOOKUP("R101",TSC!B:C,2,0))*(VLOOKUP("T711",TSC!B:C,2,0)+VLOOKUP("T712",TSC!B:C,2,0))%,MIN(T815+V815,VLOOKUP("R700",TSC!B:C,2,0)*VLOOKUP("R101",TSC!B:C,2,0))*(VLOOKUP("T711",TSC!B:C,2,0)+VLOOKUP("T712",TSC!B:C,2,0)+VLOOKUP("R701",TSC!B:C,2,0))%),0)</f>
        <v/>
      </c>
      <c r="CS815">
        <f>IFERROR(IF(RIGHT(INDEX(PIS!O$1:O$500,MATCH(D815,PIS!C$1:C$500,0)),5)="Gross",MIN(U815+V815,VLOOKUP("R700",TSC!B:C,2,0)*VLOOKUP("R101",TSC!B:C,2,0))*(VLOOKUP("T714",TSC!B:C,2,0))%,MIN(T815+V815,VLOOKUP("R700",TSC!B:C,2,0)*VLOOKUP("R101",TSC!B:C,2,0))*(VLOOKUP("T704",TSC!B:C,2,0)+VLOOKUP("T714",TSC!B:C,2,0))%),0)</f>
        <v/>
      </c>
      <c r="CT815">
        <f>IFERROR(IF(RIGHT(INDEX(PIS!O$1:O$500,MATCH(D815,PIS!C$1:C$500,0)),5)="Gross",MIN(U815+V815,VLOOKUP("R700",TSC!B:C,2,0)*VLOOKUP("R101",TSC!B:C,2,0))*VLOOKUP("T705",TSC!B:C,2,0)%,MIN(T815+V815,VLOOKUP("R700",TSC!B:C,2,0)*VLOOKUP("R101",TSC!B:C,2,0))*VLOOKUP("T705",TSC!B:C,2,0)%),0)</f>
        <v/>
      </c>
      <c r="CU815">
        <f>IFERROR(IF(RIGHT(INDEX(PIS!O$1:O$500,MATCH(D815,PIS!C$1:C$500,0)),5)="Gross",MIN(U815+V815,VLOOKUP("R700",TSC!B:C,2,0)*VLOOKUP("R101",TSC!B:C,2,0))*(VLOOKUP("T713",TSC!B:C,2,0))%,MIN(T815+V815,VLOOKUP("R700",TSC!B:C,2,0)*VLOOKUP("R101",TSC!B:C,2,0))*(VLOOKUP("T713",TSC!B:C,2,0))%),0)</f>
        <v/>
      </c>
      <c r="CV815">
        <f>IFERROR(INDEX(ADJ!$A$1:$BZ$1000,MATCH(PAYROLL!D815,ADJ!A$1:A$500,0),MATCH(PAYROLL!CV$2,ADJ!$2:$2,0)),0)</f>
        <v/>
      </c>
      <c r="CW815">
        <f>IFERROR(INDEX(ADJ!$A$1:$BZ$1000,MATCH(PAYROLL!D815,ADJ!A$1:A$500,0),MATCH(PAYROLL!CW$2,ADJ!$2:$2,0)),0)</f>
        <v/>
      </c>
      <c r="CX815">
        <f>SUM(CR815:CW815)</f>
        <v/>
      </c>
      <c r="CY815">
        <f>ROUND(IF(CR815&gt;0,T815+V815*VLOOKUP("R202",TSC!$B$1:$C$500,2,0),0),0)</f>
        <v/>
      </c>
      <c r="CZ815">
        <f>IFERROR(INDEX(CSDA!D$1:D$500,MATCH($CZ$2,CSDA!C$1:C$500,0)),0)</f>
        <v/>
      </c>
      <c r="DA815">
        <f>ROUND(T815*0.7%,0)</f>
        <v/>
      </c>
      <c r="DB815">
        <f>ROUND(T815/12,0)</f>
        <v/>
      </c>
      <c r="DC815">
        <f ref="DC815" t="array">IFERROR(INDEX(CSDA!D$1:D$500,MATCH("Trích giữ"&amp;PAYROLL!DC$2,CSDA!A$1:A$500&amp;CSDA!C$1:C$500,0)),0)</f>
        <v/>
      </c>
      <c r="DD815">
        <f ref="DD815" t="array">IFERROR(INDEX(CSDA!D$1:D$500,MATCH("Trích giữ"&amp;PAYROLL!DD$2,CSDA!A$1:A$500&amp;CSDA!C$1:C$500,0)),0)</f>
        <v/>
      </c>
      <c r="DE815">
        <f ref="DE815" t="array">IFERROR(INDEX(CSDA!D$1:D$500,MATCH("Trích giữ"&amp;PAYROLL!DE$2,CSDA!A$1:A$500&amp;CSDA!C$1:C$500,0)),0)</f>
        <v/>
      </c>
      <c r="DF815">
        <f>IFERROR(INDEX(CSDA!D$1:D$500,MATCH(PAYROLL!DF$2,CSDA!C$1:C$500,0)),0)</f>
        <v/>
      </c>
      <c r="DG815">
        <f ref="DG815" t="array">IFERROR(INDEX(CSDA!D$1:D$500,MATCH("Trích giữ"&amp;PAYROLL!DG$2,CSDA!A$1:A$500&amp;CSDA!C$1:C$500,0)),0)</f>
        <v/>
      </c>
      <c r="DH815">
        <f>ROUND(T815/26,0)</f>
        <v/>
      </c>
      <c r="DI815">
        <f ref="DI815" t="array">IFERROR(INDEX(CSDA!D$1:D$500,MATCH("Trích giữ"&amp;PAYROLL!DI$2,CSDA!A$1:A$500&amp;CSDA!C$1:C$500,0)),0)</f>
        <v/>
      </c>
      <c r="DJ815">
        <f>IF(U815=0,T815*21.5%-BL815,0)</f>
        <v/>
      </c>
      <c r="DK815">
        <f ref="DK815" t="array">IFERROR(INDEX(CSDA!D$1:D$500,MATCH("Trích giữ"&amp;PAYROLL!DK$2,CSDA!A$1:A$500&amp;CSDA!C$1:C$500,0)),0)</f>
        <v/>
      </c>
      <c r="DL815">
        <f>IFERROR(INDEX(CSDA!D$1:D$500,MATCH(PAYROLL!DL$2,CSDA!C$1:C$500,0))/12,0)</f>
        <v/>
      </c>
      <c r="DM815">
        <f>SUM(DB815:DL815)</f>
        <v/>
      </c>
      <c r="DN815">
        <f>IFERROR(INDEX(ADJ!$A$1:$BZ$1000,MATCH(PAYROLL!D815,ADJ!A$1:A$500,0),MATCH(PAYROLL!DN$2,ADJ!$2:$2,0)),0)</f>
        <v/>
      </c>
      <c r="DO815">
        <f>IFERROR(SUM(BP815,DM815:DN815,CX815:DA815)-DT815,0)</f>
        <v/>
      </c>
      <c r="DP815">
        <f ref="DP815" t="array">SUM(BW815*IFERROR(INDEX(CSDA!D$1:D$500,MATCH(BW$2,CSDA!C$1:C$500,0)),0)%,CX815*IFERROR(INDEX(CSDA!D$1:D$500,MATCH(CX$2,CSDA!C$1:C$500,0)),0)%,DA815*IFERROR(INDEX(CSDA!D$1:D$500,MATCH(DA$2,CSDA!C$1:C$500,0)),0)%,DB815*IFERROR(INDEX(CSDA!D$1:D$500,MATCH(DB$2,CSDA!C$1:C$500,0)),0)%,DF815*IFERROR(INDEX(CSDA!D$1:D$500,MATCH("Phí dịch vụ"&amp;PAYROLL!DF$2,CSDA!A$1:A$500&amp;CSDA!C$1:C$500,0)),0)%,DC815*IFERROR(INDEX(CSDA!D$1:D$500,MATCH("Phí dịch vụ"&amp;PAYROLL!DC$2,CSDA!A$1:A$500&amp;CSDA!C$1:C$500,0)),0)%,DH815*IFERROR(INDEX(CSDA!D$1:D$500,MATCH("Phí dịch vụ"&amp;PAYROLL!DH$2,CSDA!A$1:A$500&amp;CSDA!C$1:C$500,0)),0)%,DJ815*IFERROR(INDEX(CSDA!D$1:D$500,MATCH("Phí dịch vụ"&amp;PAYROLL!DJ$2,CSDA!A$1:A$500&amp;CSDA!C$1:C$500,0)),0)%,BN815*IFERROR(INDEX(CSDA!D$1:D$500,MATCH(BN$2,CSDA!C$1:C$500,0)),0)%)-BN815*7%</f>
        <v/>
      </c>
      <c r="DQ815">
        <f>IFERROR(INDEX(ADJ!$A$1:$BZ$1000,MATCH(PAYROLL!D815,ADJ!A$1:A$500,0),MATCH(PAYROLL!DQ$2,ADJ!$2:$2,0)),0)</f>
        <v/>
      </c>
      <c r="DR815">
        <f>IFERROR(INDEX(ADJ!$A$1:$BZ$1000,MATCH(PAYROLL!D815,ADJ!A$1:A$500,0),MATCH(PAYROLL!DR$2,ADJ!$2:$2,0)),0)</f>
        <v/>
      </c>
      <c r="DS815">
        <f>SUM(DP815:DR815)</f>
        <v/>
      </c>
      <c r="DT815">
        <f>EK815</f>
        <v/>
      </c>
      <c r="DU815">
        <f>SUM(DO815:DR815)</f>
        <v/>
      </c>
      <c r="DV815">
        <f>ROUND(DU815*0.1,0)</f>
        <v/>
      </c>
      <c r="DW815">
        <f>DU815+DV815</f>
        <v/>
      </c>
      <c r="DZ815">
        <f>IFERROR(INDEX(ADJ!$A$1:$BZ$1000,MATCH(PAYROLL!$D815,ADJ!A$1:A$500,0),MATCH(PAYROLL!DZ$2,ADJ!$2:$2,0)),0)</f>
        <v/>
      </c>
      <c r="EA815">
        <f>IFERROR(INDEX(ADJ!$A$1:$BZ$1000,MATCH(PAYROLL!$D815,ADJ!A$1:A$500,0),MATCH(PAYROLL!EA$2,ADJ!$2:$2,0)),0)</f>
        <v/>
      </c>
      <c r="EB815">
        <f>IFERROR(INDEX(ADJ!$A$1:$BZ$1000,MATCH(PAYROLL!$D815,ADJ!A$1:A$500,0),MATCH(PAYROLL!EB$2,ADJ!$2:$2,0)),0)</f>
        <v/>
      </c>
      <c r="EC815">
        <f>IFERROR(INDEX(ADJ!$A$1:$BZ$1000,MATCH(PAYROLL!$D815,ADJ!A$1:A$500,0),MATCH(PAYROLL!EC$2,ADJ!$2:$2,0)),0)</f>
        <v/>
      </c>
      <c r="ED815">
        <f>IFERROR(INDEX(ADJ!$A$1:$BZ$1000,MATCH(PAYROLL!$D815,ADJ!A$1:A$500,0),MATCH(PAYROLL!ED$2,ADJ!$2:$2,0)),0)</f>
        <v/>
      </c>
      <c r="EE815">
        <f>IFERROR(INDEX(ADJ!$A$1:$BZ$1000,MATCH(PAYROLL!$D815,ADJ!A$1:A$500,0),MATCH(PAYROLL!EE$2,ADJ!$2:$2,0)),0)</f>
        <v/>
      </c>
      <c r="EF815">
        <f>IFERROR(INDEX(ADJ!$A$1:$BZ$1000,MATCH(PAYROLL!$D815,ADJ!A$1:A$500,0),MATCH(PAYROLL!EF$2,ADJ!$2:$2,0)),0)</f>
        <v/>
      </c>
      <c r="EG815">
        <f>IFERROR(INDEX(ADJ!$A$1:$BZ$1000,MATCH(PAYROLL!$D815,ADJ!A$1:A$500,0),MATCH(PAYROLL!EG$2,ADJ!$2:$2,0)),0)</f>
        <v/>
      </c>
      <c r="EH815">
        <f>IFERROR(INDEX(ADJ!$A$1:$BZ$1000,MATCH(PAYROLL!$D815,ADJ!A$1:A$500,0),MATCH(PAYROLL!EH$2,ADJ!$2:$2,0)),0)</f>
        <v/>
      </c>
      <c r="EI815">
        <f>IFERROR(INDEX(ADJ!$A$1:$BZ$1000,MATCH(PAYROLL!D815,ADJ!A$1:A$500,0),MATCH(PAYROLL!EI$2,ADJ!$2:$2,0)),0)</f>
        <v/>
      </c>
      <c r="EJ815">
        <f>IFERROR(INDEX(ADJ!$A$1:$BZ$1000,MATCH(PAYROLL!$D815,ADJ!A$1:A$500,0),MATCH(PAYROLL!EJ$2,ADJ!$2:$2,0)),0)</f>
        <v/>
      </c>
      <c r="EK815">
        <f>SUM(DZ815:EJ815)</f>
        <v/>
      </c>
    </row>
    <row r="816">
      <c r="A816" t="n">
        <v>814</v>
      </c>
      <c r="B816" t="inlineStr">
        <is>
          <t>Lê Văn Giáp</t>
        </is>
      </c>
      <c r="D816" t="inlineStr">
        <is>
          <t>153949-01</t>
        </is>
      </c>
      <c r="S816">
        <f>IFERROR(INDEX(PIS!$A$1:$BZ$1000,MATCH($D816,PIS!C$1:C$500,0),MATCH("Lương CB tháng trước",PIS!$1:$1,0)),0)</f>
        <v/>
      </c>
      <c r="T816">
        <f>IFERROR(INDEX(PIS!$A$1:$BZ$1000,MATCH($D816,PIS!C$1:C$500,0),MATCH("Lương CB hiện tại",PIS!$1:$1,0)),0)</f>
        <v/>
      </c>
      <c r="U816">
        <f>IFERROR(INDEX(PIS!$A$1:$BZ$1000,MATCH($D816,PIS!C$1:C$500,0),MATCH("Lương đóng BHBB",PIS!$1:$1,0)),0)</f>
        <v/>
      </c>
      <c r="V816">
        <f>IFERROR(INDEX(PIS!$A$1:$BZ$1000,MATCH($D816,PIS!C$1:C$500,0),MATCH(V$2,PIS!$2:$2,0)),0)</f>
        <v/>
      </c>
      <c r="W816">
        <f>IFERROR(INDEX(PIS!$A$1:$BZ$1000,MATCH($D816,PIS!C$1:C$500,0),MATCH(W$2,PIS!$2:$2,0)),0)</f>
        <v/>
      </c>
      <c r="X816">
        <f>IFERROR(INDEX(PIS!$A$1:$BZ$1000,MATCH($D816,PIS!C$1:C$500,0),MATCH(X$2,PIS!$2:$2,0)),0)</f>
        <v/>
      </c>
      <c r="Y816">
        <f>IFERROR(INDEX(PIS!$A$1:$BZ$1000,MATCH($D816,PIS!C$1:C$500,0),MATCH(Y$2,PIS!$2:$2,0)),0)</f>
        <v/>
      </c>
      <c r="Z816">
        <f>IFERROR(INDEX(PIS!$A$1:$BZ$1000,MATCH($D816,PIS!C$1:C$500,0),MATCH(Z$2,PIS!$2:$2,0)),0)</f>
        <v/>
      </c>
      <c r="AA816">
        <f>IFERROR(INDEX(PIS!$A$1:$BZ$1000,MATCH($D816,PIS!C$1:C$500,0),MATCH(AA$2,PIS!$2:$2,0)),0)</f>
        <v/>
      </c>
      <c r="AB816">
        <f>IFERROR(INDEX(PIS!$A$1:$BZ$1000,MATCH($D816,PIS!C$1:C$500,0),MATCH(AB$2,PIS!$2:$2,0)),0)</f>
        <v/>
      </c>
      <c r="AC816">
        <f>SUM(V816:AB816)</f>
        <v/>
      </c>
      <c r="AD816">
        <f>IFERROR(INDEX(TIMESHEET!$A$1:$AI$5000,MATCH($D816,TIMESHEET!A$1:A$500,0),MATCH("T100",TIMESHEET!$2:$2,0))-2,0)</f>
        <v/>
      </c>
      <c r="AE816">
        <f>IFERROR(INDEX(TIMESHEET!$A$1:$AI$5000,MATCH($D816,TIMESHEET!A$1:A$500,0),MATCH("T202",TIMESHEET!$2:$2,0)),0)</f>
        <v/>
      </c>
      <c r="AF816">
        <f>IFERROR(INDEX(TIMESHEET!$A$1:$AI$5000,MATCH($D816,TIMESHEET!A$1:A$500,0),MATCH("T302",TIMESHEET!$2:$2,0)),0)</f>
        <v/>
      </c>
      <c r="AG816">
        <f>IFERROR(INDEX(TIMESHEET!$A$1:$AI$5000,MATCH($D816,TIMESHEET!A$1:A$500,0),MATCH("T406",TIMESHEET!$2:$2,0)),0)</f>
        <v/>
      </c>
      <c r="AH816">
        <f>AE816+AG816</f>
        <v/>
      </c>
      <c r="AI816">
        <f>IFERROR(INDEX(TIMESHEET!$A$1:$AI$5000,MATCH($D816,TIMESHEET!A$1:A$500,0),MATCH("T701",TIMESHEET!$2:$2,0)),0)</f>
        <v/>
      </c>
      <c r="AJ816">
        <f>IFERROR(INDEX(TIMESHEET!$A$1:$AI$5000,MATCH($D816,TIMESHEET!B$1:B$500,0),MATCH("T320",TIMESHEET!$2:$2,0)),0)</f>
        <v/>
      </c>
      <c r="AK816">
        <f>IFERROR(IF(LEFT(INDEX(PIS!O$1:O$500,MATCH(D816,PIS!C$1:C$500)),1)="M",T816/AD816*SUM(AE816:AG816),T816*AD816),0)</f>
        <v/>
      </c>
      <c r="AL816">
        <f>IFERROR(INDEX(ADJ!$A$1:$BZ$1000,MATCH(PAYROLL!D816,ADJ!A$1:A$500,0),MATCH(PAYROLL!AL$2,ADJ!$2:$2,0)),0)</f>
        <v/>
      </c>
      <c r="AM816">
        <f>SUM(AK816:AL816)</f>
        <v/>
      </c>
      <c r="AN816">
        <f>IFERROR(ROUND(V816/$AD816*$AH816,0),0)</f>
        <v/>
      </c>
      <c r="AO816">
        <f>IFERROR(ROUND(W816/$AD816*$AH816,0),0)</f>
        <v/>
      </c>
      <c r="AP816">
        <f>IFERROR(ROUND(X816/$AD816*$AE816,0),0)</f>
        <v/>
      </c>
      <c r="AQ816">
        <f>IFERROR(ROUND(Y816/$AD816*$AH816,0),0)</f>
        <v/>
      </c>
      <c r="AR816">
        <f>IFERROR(ROUND(Z816/$AD816*$AH816,0),0)</f>
        <v/>
      </c>
      <c r="AS816">
        <f>IFERROR(ROUND(AA816/$AD816*$AH816,0),0)</f>
        <v/>
      </c>
      <c r="AT816">
        <f>IFERROR(IF((AE816+AF816+AG816)&gt;13,AB816,ROUND(AB816/AD816*AH816,0)),0)</f>
        <v/>
      </c>
      <c r="AU816">
        <f>IFERROR(INDEX(ADJ!$A$1:$BZ$1000,MATCH(PAYROLL!D816,ADJ!A$1:A$500,0),MATCH(PAYROLL!AU$2,ADJ!$2:$2,0)),0)</f>
        <v/>
      </c>
      <c r="AV816">
        <f>ROUND(SUM(AN816:AU816),0)</f>
        <v/>
      </c>
      <c r="AW816">
        <f>IFERROR(INDEX(TIMESHEET!$A$1:$AI$5000,MATCH(PAYROLL!D816,TIMESHEET!A$1:A$500,0),MATCH("T620",TIMESHEET!$2:$2,0)),0)</f>
        <v/>
      </c>
      <c r="AX816">
        <f>IFERROR(INDEX(TIMESHEET!$A$1:$AI$5000,MATCH(PAYROLL!D816,TIMESHEET!A$1:A$500,0),MATCH("T601",TIMESHEET!$2:$2,0)),0)</f>
        <v/>
      </c>
      <c r="AY816">
        <f>IFERROR(INDEX(TIMESHEET!$A$1:$AI$5000,MATCH(PAYROLL!D816,TIMESHEET!A$1:A$500,0),MATCH("T602",TIMESHEET!$2:$2,0)),0)</f>
        <v/>
      </c>
      <c r="AZ816">
        <f>IFERROR(INDEX(TIMESHEET!$A$1:$AI$5000,MATCH(PAYROLL!D816,TIMESHEET!A$1:A$500,0),MATCH("T603",TIMESHEET!$2:$2,0)),0)</f>
        <v/>
      </c>
      <c r="BA816">
        <f>IFERROR(INDEX(TIMESHEET!$A$1:$AI$5000,MATCH(PAYROLL!D816,TIMESHEET!A$1:A$500,0),MATCH("T611",TIMESHEET!$2:$2,0)),0)</f>
        <v/>
      </c>
      <c r="BB816">
        <f>IFERROR(INDEX(TIMESHEET!$A$1:$AI$5000,MATCH(PAYROLL!D816,TIMESHEET!A$1:A$500,0),MATCH("T612",TIMESHEET!$2:$2,0)),0)</f>
        <v/>
      </c>
      <c r="BC816">
        <f>IFERROR(INDEX(TIMESHEET!$A$1:$AI$5000,MATCH(PAYROLL!D816,TIMESHEET!A$1:A$500,0),MATCH("T613",TIMESHEET!$2:$2,0)),0)</f>
        <v/>
      </c>
      <c r="BD816">
        <f>IFERROR(INDEX(TIMESHEET!$A$1:$AI$5000,MATCH(PAYROLL!D816,TIMESHEET!A$1:A$500,0),MATCH("T500",TIMESHEET!$2:$2,0)),0)</f>
        <v/>
      </c>
      <c r="BE816">
        <f>IFERROR(IF(LEFT(INDEX(PIS!O$1:O$500,MATCH(D816,PIS!C$1:C$500)),1)="M",T816/AD816/8*(AW816+AX816*1.5+AY816*2+AZ816*3+BA816*2.1+BB816*2.7+BC816*3.9+BD816*0.3),T816/8*(AW816+AX816*1.5+AY816*2+AZ816*3+BA816*2.1+BB816*2.7+BC816*3.9+BD816*0.3)),0)</f>
        <v/>
      </c>
      <c r="BF816">
        <f>IFERROR(INDEX(ADJ!$A$1:$BZ$1000,MATCH(PAYROLL!$D816,ADJ!A$1:A$500,0),MATCH(PAYROLL!BF$2,ADJ!$2:$2,0)),0)</f>
        <v/>
      </c>
      <c r="BG816">
        <f>IFERROR(INDEX(ADJ!$A$1:$BZ$1000,MATCH(PAYROLL!D816,ADJ!A$1:A$500,0),MATCH(PAYROLL!BG$2,ADJ!$2:$2,0)),0)</f>
        <v/>
      </c>
      <c r="BH816">
        <f>IFERROR(INDEX(ADJ!$A$1:$BZ$1000,MATCH(PAYROLL!D816,ADJ!A$1:A$500,0),MATCH(PAYROLL!BH$2,ADJ!$2:$2,0)),0)</f>
        <v/>
      </c>
      <c r="BI816">
        <f>IFERROR(INDEX(ADJ!$A$1:$BZ$1000,MATCH(PAYROLL!D816,ADJ!A$1:A$500,0),MATCH(PAYROLL!BI$2,ADJ!$2:$2,0)),0)</f>
        <v/>
      </c>
      <c r="BJ816">
        <f>IFERROR(INDEX(ADJ!$A$1:$BZ$1000,MATCH(PAYROLL!D816,ADJ!A$1:A$500,0),MATCH(PAYROLL!BJ$2,ADJ!$2:$2,0)),0)</f>
        <v/>
      </c>
      <c r="BK816">
        <f>SUM(BF816:BJ816)</f>
        <v/>
      </c>
      <c r="BL816">
        <f>IFERROR(INDEX(ADJ!$A$1:$BZ$1000,MATCH(PAYROLL!D816,ADJ!A$1:A$500,0),MATCH(PAYROLL!BL$2,ADJ!$2:$2,0)),0)</f>
        <v/>
      </c>
      <c r="BM816">
        <f>IFERROR(INDEX(ADJ!$A$1:$BZ$1000,MATCH(PAYROLL!D816,ADJ!A$1:A$500,0),MATCH(PAYROLL!BM$2,ADJ!$2:$2,0)),0)</f>
        <v/>
      </c>
      <c r="BN816">
        <f>IFERROR(INDEX(ADJ!$A$1:$BZ$1000,MATCH(PAYROLL!D816,ADJ!A$1:A$500,0),MATCH(PAYROLL!BN$2,ADJ!$2:$2,0)),0)</f>
        <v/>
      </c>
      <c r="BO816">
        <f>IFERROR(INDEX(ADJ!$A$1:$BZ$1000,MATCH(PAYROLL!D816,ADJ!A$1:A$500,0),MATCH(PAYROLL!BO$2,ADJ!$2:$2,0)),0)</f>
        <v/>
      </c>
      <c r="BP816">
        <f>SUM(AM816,AV816,BE816,BK816,BL816:BO816)</f>
        <v/>
      </c>
      <c r="BQ816">
        <f>BO816</f>
        <v/>
      </c>
      <c r="BR816">
        <f>IFERROR(ROUND(IF(LEFT(INDEX(PIS!O$1:O$500,MATCH(D816,PIS!C$1:C$500)),1)="D",T816/8*(BD816*0.3),IF(LEFT(INDEX(PIS!O$1:O$500,MATCH(D816,PIS!C$1:C$500)),1)="H",T816*($BD816*0.3),T816/$AD816/8*($BD816*0.3))),0),0)</f>
        <v/>
      </c>
      <c r="BS816">
        <f>IF(AP816&lt;1,0,MIN(AP816,730000))</f>
        <v/>
      </c>
      <c r="BT816">
        <f>IFERROR(ROUND((BE816-SUM(AW816:BC816)*T816/AD816/8),0)-BR816,0)</f>
        <v/>
      </c>
      <c r="BU816">
        <f>AO816</f>
        <v/>
      </c>
      <c r="BV816">
        <f>SUM(BQ816:BU816)</f>
        <v/>
      </c>
      <c r="BW816">
        <f>BP816-BV816</f>
        <v/>
      </c>
      <c r="BX816">
        <f>IFERROR(IF(RIGHT(INDEX(PIS!O$1:O$500,MATCH(D816,PIS!C$1:C$500)),5)="Gross",MIN(U816+V816,VLOOKUP("R700",TSC!B:C,2,0)*VLOOKUP("R101",TSC!B:C,2,0))*VLOOKUP("R701",TSC!B:C,2,0)%,0),0)</f>
        <v/>
      </c>
      <c r="BY816">
        <f>IFERROR(IF(RIGHT(INDEX(PIS!O$1:O$500,MATCH(D816,PIS!C$1:C$500)),5)="Gross",MIN(U816+V816,VLOOKUP("R700",TSC!B:C,2,0)*VLOOKUP("R101",TSC!B:C,2,0))*VLOOKUP("T704",TSC!B:C,2,0)%,0),0)</f>
        <v/>
      </c>
      <c r="BZ816">
        <f>IFERROR(IF(RIGHT(INDEX(PIS!O$1:O$500,MATCH(D816,PIS!C$1:C$500)),5)="Gross",MIN(U816+V816,VLOOKUP("R700",TSC!B:C,2,0)*VLOOKUP("1",TSC!F:G,2,0))*VLOOKUP("T705",TSC!B:C,2,0)%,0),0)</f>
        <v/>
      </c>
      <c r="CA816">
        <f>IFERROR(INDEX(ADJ!$A$1:$BZ$1000,MATCH(PAYROLL!D816,ADJ!A$1:A$500,0),MATCH(PAYROLL!CA$2,ADJ!$2:$2,0)),0)</f>
        <v/>
      </c>
      <c r="CB816">
        <f>IFERROR(INDEX(ADJ!$A$1:$BZ$1000,MATCH(PAYROLL!D816,ADJ!A$1:A$500,0),MATCH(PAYROLL!CB$2,ADJ!$2:$2,0)),0)</f>
        <v/>
      </c>
      <c r="CC816">
        <f>SUM(BX816:CB816)</f>
        <v/>
      </c>
      <c r="CD816">
        <f>IFERROR(INDEX(PIS!$A$1:$BZ$1000,MATCH(PAYROLL!D816,PIS!C$1:C$500,0),MATCH(PAYROLL!CD$1,PIS!$1:$1,0)),0)</f>
        <v/>
      </c>
      <c r="CE816">
        <f>IFERROR(IF(OR(INDEX(PIS!P$1:P$500,MATCH(D816,PIS!C$1:C$500,0))="LT2",INDEX(PIS!P$1:P$500,MATCH(D816,PIS!C$1:C$500,0))="P10"),0,SUM(CC816,CD816*VLOOKUP("R601",TSC!B:C,2,0),VLOOKUP("R602",TSC!B:C,2,0))),0)</f>
        <v/>
      </c>
      <c r="CF816">
        <f>MAX(BW816-CE816,0)</f>
        <v/>
      </c>
      <c r="CG816">
        <f>IFERROR(IF(OR(RIGHT(INDEX(PIS!P$1:P$500,MATCH(D816,PIS!C$1:C$500)),5)="P10",RIGHT(INDEX(PIS!P$1:P$500,MATCH(D816,PIS!C$1:C$500)),5)="CK"),0,IF(CF816&lt;=5000000,CF816*5%,IF(CF816&lt;=10000000,CF816*10%-250000,IF(CF816&lt;=18000000,CF816*15%-750000,IF(CF816&lt;=32000000,CF816*20%-1650000,IF(CF816&lt;=52000000,CF816*25%-3250000,IF(CF816&lt;=80000000,BH816*30%-5850000,CF816*35%-9850000))))))),0)</f>
        <v/>
      </c>
      <c r="CH816">
        <f>IFERROR(IF(OR(INDEX(PIS!P$1:P$500,MATCH(D816,PIS!C$1:C$500))="LT",INDEX(PIS!P$1:P$500,MATCH(D816,PIS!C$1:C$500))="CK"),0,IF(CF816&lt;2000000,0,CF816*10%)),0)</f>
        <v/>
      </c>
      <c r="CI816">
        <f>IFERROR(INDEX(ADJ!$A$1:$BZ$1000,MATCH(PAYROLL!D816,ADJ!A$1:A$500,0),MATCH(PAYROLL!CI$2,ADJ!$2:$2,0)),0)</f>
        <v/>
      </c>
      <c r="CJ816">
        <f>IFERROR(INDEX(ADJ!$A$1:$BZ$1000,MATCH(PAYROLL!D816,ADJ!A$1:A$500,0),MATCH(PAYROLL!CJ$2,ADJ!$2:$2,0)),0)</f>
        <v/>
      </c>
      <c r="CK816">
        <f>IFERROR(INDEX(ADJ!$A$1:$BZ$1000,MATCH(PAYROLL!D816,ADJ!A$1:A$500,0),MATCH(PAYROLL!CK$2,ADJ!$2:$2,0)),0)</f>
        <v/>
      </c>
      <c r="CL816">
        <f>SUM(CG816:CK816)</f>
        <v/>
      </c>
      <c r="CM816">
        <f>ROUND(SUM(CH816:CK816),0)</f>
        <v/>
      </c>
      <c r="CN816">
        <f>IFERROR(INDEX(CSDA!D$1:D$500,MATCH($CN$2,CSDA!C$1:C$500,0))*INDEX(PIS!V$1:V$500,MATCH(D816,PIS!C$1:C$500))+INDEX(ADJ!$A$1:$BZ$1000,MATCH(PAYROLL!D816,ADJ!A$1:A$500,0),MATCH(PAYROLL!CN$2,ADJ!$2:$2,0)),0)</f>
        <v/>
      </c>
      <c r="CO816">
        <f>IFERROR(INDEX(ADJ!$A$1:$BZ$1000,MATCH(PAYROLL!D816,ADJ!A$1:A$500,0),MATCH(PAYROLL!CO$2,ADJ!$2:$2,0)),0)</f>
        <v/>
      </c>
      <c r="CP816">
        <f>IFERROR(INDEX(ADJ!$A$1:$BZ$1000,MATCH(PAYROLL!D816,ADJ!A$1:A$500,0),MATCH(PAYROLL!CP$2,ADJ!$2:$2,0)),0)</f>
        <v/>
      </c>
      <c r="CQ816">
        <f>BP816-CL816-CI816-CM816-CN816-CO816-CP816-CC816</f>
        <v/>
      </c>
      <c r="CR816">
        <f>IFERROR(IF(RIGHT(INDEX(PIS!O$1:O$500,MATCH(D816,PIS!C$1:C$500,0)),5)="Gross",MIN(U816+V816,VLOOKUP("R700",TSC!B:C,2,0)*VLOOKUP("R101",TSC!B:C,2,0))*(VLOOKUP("T711",TSC!B:C,2,0)+VLOOKUP("T712",TSC!B:C,2,0))%,MIN(T816+V816,VLOOKUP("R700",TSC!B:C,2,0)*VLOOKUP("R101",TSC!B:C,2,0))*(VLOOKUP("T711",TSC!B:C,2,0)+VLOOKUP("T712",TSC!B:C,2,0)+VLOOKUP("R701",TSC!B:C,2,0))%),0)</f>
        <v/>
      </c>
      <c r="CS816">
        <f>IFERROR(IF(RIGHT(INDEX(PIS!O$1:O$500,MATCH(D816,PIS!C$1:C$500,0)),5)="Gross",MIN(U816+V816,VLOOKUP("R700",TSC!B:C,2,0)*VLOOKUP("R101",TSC!B:C,2,0))*(VLOOKUP("T714",TSC!B:C,2,0))%,MIN(T816+V816,VLOOKUP("R700",TSC!B:C,2,0)*VLOOKUP("R101",TSC!B:C,2,0))*(VLOOKUP("T704",TSC!B:C,2,0)+VLOOKUP("T714",TSC!B:C,2,0))%),0)</f>
        <v/>
      </c>
      <c r="CT816">
        <f>IFERROR(IF(RIGHT(INDEX(PIS!O$1:O$500,MATCH(D816,PIS!C$1:C$500,0)),5)="Gross",MIN(U816+V816,VLOOKUP("R700",TSC!B:C,2,0)*VLOOKUP("R101",TSC!B:C,2,0))*VLOOKUP("T705",TSC!B:C,2,0)%,MIN(T816+V816,VLOOKUP("R700",TSC!B:C,2,0)*VLOOKUP("R101",TSC!B:C,2,0))*VLOOKUP("T705",TSC!B:C,2,0)%),0)</f>
        <v/>
      </c>
      <c r="CU816">
        <f>IFERROR(IF(RIGHT(INDEX(PIS!O$1:O$500,MATCH(D816,PIS!C$1:C$500,0)),5)="Gross",MIN(U816+V816,VLOOKUP("R700",TSC!B:C,2,0)*VLOOKUP("R101",TSC!B:C,2,0))*(VLOOKUP("T713",TSC!B:C,2,0))%,MIN(T816+V816,VLOOKUP("R700",TSC!B:C,2,0)*VLOOKUP("R101",TSC!B:C,2,0))*(VLOOKUP("T713",TSC!B:C,2,0))%),0)</f>
        <v/>
      </c>
      <c r="CV816">
        <f>IFERROR(INDEX(ADJ!$A$1:$BZ$1000,MATCH(PAYROLL!D816,ADJ!A$1:A$500,0),MATCH(PAYROLL!CV$2,ADJ!$2:$2,0)),0)</f>
        <v/>
      </c>
      <c r="CW816">
        <f>IFERROR(INDEX(ADJ!$A$1:$BZ$1000,MATCH(PAYROLL!D816,ADJ!A$1:A$500,0),MATCH(PAYROLL!CW$2,ADJ!$2:$2,0)),0)</f>
        <v/>
      </c>
      <c r="CX816">
        <f>SUM(CR816:CW816)</f>
        <v/>
      </c>
      <c r="CY816">
        <f>ROUND(IF(CR816&gt;0,T816+V816*VLOOKUP("R202",TSC!$B$1:$C$500,2,0),0),0)</f>
        <v/>
      </c>
      <c r="CZ816">
        <f>IFERROR(INDEX(CSDA!D$1:D$500,MATCH($CZ$2,CSDA!C$1:C$500,0)),0)</f>
        <v/>
      </c>
      <c r="DA816">
        <f>ROUND(T816*0.7%,0)</f>
        <v/>
      </c>
      <c r="DB816">
        <f>ROUND(T816/12,0)</f>
        <v/>
      </c>
      <c r="DC816">
        <f ref="DC816" t="array">IFERROR(INDEX(CSDA!D$1:D$500,MATCH("Trích giữ"&amp;PAYROLL!DC$2,CSDA!A$1:A$500&amp;CSDA!C$1:C$500,0)),0)</f>
        <v/>
      </c>
      <c r="DD816">
        <f ref="DD816" t="array">IFERROR(INDEX(CSDA!D$1:D$500,MATCH("Trích giữ"&amp;PAYROLL!DD$2,CSDA!A$1:A$500&amp;CSDA!C$1:C$500,0)),0)</f>
        <v/>
      </c>
      <c r="DE816">
        <f ref="DE816" t="array">IFERROR(INDEX(CSDA!D$1:D$500,MATCH("Trích giữ"&amp;PAYROLL!DE$2,CSDA!A$1:A$500&amp;CSDA!C$1:C$500,0)),0)</f>
        <v/>
      </c>
      <c r="DF816">
        <f>IFERROR(INDEX(CSDA!D$1:D$500,MATCH(PAYROLL!DF$2,CSDA!C$1:C$500,0)),0)</f>
        <v/>
      </c>
      <c r="DG816">
        <f ref="DG816" t="array">IFERROR(INDEX(CSDA!D$1:D$500,MATCH("Trích giữ"&amp;PAYROLL!DG$2,CSDA!A$1:A$500&amp;CSDA!C$1:C$500,0)),0)</f>
        <v/>
      </c>
      <c r="DH816">
        <f>ROUND(T816/26,0)</f>
        <v/>
      </c>
      <c r="DI816">
        <f ref="DI816" t="array">IFERROR(INDEX(CSDA!D$1:D$500,MATCH("Trích giữ"&amp;PAYROLL!DI$2,CSDA!A$1:A$500&amp;CSDA!C$1:C$500,0)),0)</f>
        <v/>
      </c>
      <c r="DJ816">
        <f>IF(U816=0,T816*21.5%-BL816,0)</f>
        <v/>
      </c>
      <c r="DK816">
        <f ref="DK816" t="array">IFERROR(INDEX(CSDA!D$1:D$500,MATCH("Trích giữ"&amp;PAYROLL!DK$2,CSDA!A$1:A$500&amp;CSDA!C$1:C$500,0)),0)</f>
        <v/>
      </c>
      <c r="DL816">
        <f>IFERROR(INDEX(CSDA!D$1:D$500,MATCH(PAYROLL!DL$2,CSDA!C$1:C$500,0))/12,0)</f>
        <v/>
      </c>
      <c r="DM816">
        <f>SUM(DB816:DL816)</f>
        <v/>
      </c>
      <c r="DN816">
        <f>IFERROR(INDEX(ADJ!$A$1:$BZ$1000,MATCH(PAYROLL!D816,ADJ!A$1:A$500,0),MATCH(PAYROLL!DN$2,ADJ!$2:$2,0)),0)</f>
        <v/>
      </c>
      <c r="DO816">
        <f>IFERROR(SUM(BP816,DM816:DN816,CX816:DA816)-DT816,0)</f>
        <v/>
      </c>
      <c r="DP816">
        <f ref="DP816" t="array">SUM(BW816*IFERROR(INDEX(CSDA!D$1:D$500,MATCH(BW$2,CSDA!C$1:C$500,0)),0)%,CX816*IFERROR(INDEX(CSDA!D$1:D$500,MATCH(CX$2,CSDA!C$1:C$500,0)),0)%,DA816*IFERROR(INDEX(CSDA!D$1:D$500,MATCH(DA$2,CSDA!C$1:C$500,0)),0)%,DB816*IFERROR(INDEX(CSDA!D$1:D$500,MATCH(DB$2,CSDA!C$1:C$500,0)),0)%,DF816*IFERROR(INDEX(CSDA!D$1:D$500,MATCH("Phí dịch vụ"&amp;PAYROLL!DF$2,CSDA!A$1:A$500&amp;CSDA!C$1:C$500,0)),0)%,DC816*IFERROR(INDEX(CSDA!D$1:D$500,MATCH("Phí dịch vụ"&amp;PAYROLL!DC$2,CSDA!A$1:A$500&amp;CSDA!C$1:C$500,0)),0)%,DH816*IFERROR(INDEX(CSDA!D$1:D$500,MATCH("Phí dịch vụ"&amp;PAYROLL!DH$2,CSDA!A$1:A$500&amp;CSDA!C$1:C$500,0)),0)%,DJ816*IFERROR(INDEX(CSDA!D$1:D$500,MATCH("Phí dịch vụ"&amp;PAYROLL!DJ$2,CSDA!A$1:A$500&amp;CSDA!C$1:C$500,0)),0)%,BN816*IFERROR(INDEX(CSDA!D$1:D$500,MATCH(BN$2,CSDA!C$1:C$500,0)),0)%)-BN816*7%</f>
        <v/>
      </c>
      <c r="DQ816">
        <f>IFERROR(INDEX(ADJ!$A$1:$BZ$1000,MATCH(PAYROLL!D816,ADJ!A$1:A$500,0),MATCH(PAYROLL!DQ$2,ADJ!$2:$2,0)),0)</f>
        <v/>
      </c>
      <c r="DR816">
        <f>IFERROR(INDEX(ADJ!$A$1:$BZ$1000,MATCH(PAYROLL!D816,ADJ!A$1:A$500,0),MATCH(PAYROLL!DR$2,ADJ!$2:$2,0)),0)</f>
        <v/>
      </c>
      <c r="DS816">
        <f>SUM(DP816:DR816)</f>
        <v/>
      </c>
      <c r="DT816">
        <f>EK816</f>
        <v/>
      </c>
      <c r="DU816">
        <f>SUM(DO816:DR816)</f>
        <v/>
      </c>
      <c r="DV816">
        <f>ROUND(DU816*0.1,0)</f>
        <v/>
      </c>
      <c r="DW816">
        <f>DU816+DV816</f>
        <v/>
      </c>
      <c r="DZ816">
        <f>IFERROR(INDEX(ADJ!$A$1:$BZ$1000,MATCH(PAYROLL!$D816,ADJ!A$1:A$500,0),MATCH(PAYROLL!DZ$2,ADJ!$2:$2,0)),0)</f>
        <v/>
      </c>
      <c r="EA816">
        <f>IFERROR(INDEX(ADJ!$A$1:$BZ$1000,MATCH(PAYROLL!$D816,ADJ!A$1:A$500,0),MATCH(PAYROLL!EA$2,ADJ!$2:$2,0)),0)</f>
        <v/>
      </c>
      <c r="EB816">
        <f>IFERROR(INDEX(ADJ!$A$1:$BZ$1000,MATCH(PAYROLL!$D816,ADJ!A$1:A$500,0),MATCH(PAYROLL!EB$2,ADJ!$2:$2,0)),0)</f>
        <v/>
      </c>
      <c r="EC816">
        <f>IFERROR(INDEX(ADJ!$A$1:$BZ$1000,MATCH(PAYROLL!$D816,ADJ!A$1:A$500,0),MATCH(PAYROLL!EC$2,ADJ!$2:$2,0)),0)</f>
        <v/>
      </c>
      <c r="ED816">
        <f>IFERROR(INDEX(ADJ!$A$1:$BZ$1000,MATCH(PAYROLL!$D816,ADJ!A$1:A$500,0),MATCH(PAYROLL!ED$2,ADJ!$2:$2,0)),0)</f>
        <v/>
      </c>
      <c r="EE816">
        <f>IFERROR(INDEX(ADJ!$A$1:$BZ$1000,MATCH(PAYROLL!$D816,ADJ!A$1:A$500,0),MATCH(PAYROLL!EE$2,ADJ!$2:$2,0)),0)</f>
        <v/>
      </c>
      <c r="EF816">
        <f>IFERROR(INDEX(ADJ!$A$1:$BZ$1000,MATCH(PAYROLL!$D816,ADJ!A$1:A$500,0),MATCH(PAYROLL!EF$2,ADJ!$2:$2,0)),0)</f>
        <v/>
      </c>
      <c r="EG816">
        <f>IFERROR(INDEX(ADJ!$A$1:$BZ$1000,MATCH(PAYROLL!$D816,ADJ!A$1:A$500,0),MATCH(PAYROLL!EG$2,ADJ!$2:$2,0)),0)</f>
        <v/>
      </c>
      <c r="EH816">
        <f>IFERROR(INDEX(ADJ!$A$1:$BZ$1000,MATCH(PAYROLL!$D816,ADJ!A$1:A$500,0),MATCH(PAYROLL!EH$2,ADJ!$2:$2,0)),0)</f>
        <v/>
      </c>
      <c r="EI816">
        <f>IFERROR(INDEX(ADJ!$A$1:$BZ$1000,MATCH(PAYROLL!D816,ADJ!A$1:A$500,0),MATCH(PAYROLL!EI$2,ADJ!$2:$2,0)),0)</f>
        <v/>
      </c>
      <c r="EJ816">
        <f>IFERROR(INDEX(ADJ!$A$1:$BZ$1000,MATCH(PAYROLL!$D816,ADJ!A$1:A$500,0),MATCH(PAYROLL!EJ$2,ADJ!$2:$2,0)),0)</f>
        <v/>
      </c>
      <c r="EK816">
        <f>SUM(DZ816:EJ816)</f>
        <v/>
      </c>
    </row>
    <row r="817">
      <c r="A817" t="n">
        <v>815</v>
      </c>
      <c r="B817" t="inlineStr">
        <is>
          <t>Nông Văn Thần</t>
        </is>
      </c>
      <c r="D817" t="inlineStr">
        <is>
          <t>153994-01</t>
        </is>
      </c>
      <c r="S817">
        <f>IFERROR(INDEX(PIS!$A$1:$BZ$1000,MATCH($D817,PIS!C$1:C$500,0),MATCH("Lương CB tháng trước",PIS!$1:$1,0)),0)</f>
        <v/>
      </c>
      <c r="T817">
        <f>IFERROR(INDEX(PIS!$A$1:$BZ$1000,MATCH($D817,PIS!C$1:C$500,0),MATCH("Lương CB hiện tại",PIS!$1:$1,0)),0)</f>
        <v/>
      </c>
      <c r="U817">
        <f>IFERROR(INDEX(PIS!$A$1:$BZ$1000,MATCH($D817,PIS!C$1:C$500,0),MATCH("Lương đóng BHBB",PIS!$1:$1,0)),0)</f>
        <v/>
      </c>
      <c r="V817">
        <f>IFERROR(INDEX(PIS!$A$1:$BZ$1000,MATCH($D817,PIS!C$1:C$500,0),MATCH(V$2,PIS!$2:$2,0)),0)</f>
        <v/>
      </c>
      <c r="W817">
        <f>IFERROR(INDEX(PIS!$A$1:$BZ$1000,MATCH($D817,PIS!C$1:C$500,0),MATCH(W$2,PIS!$2:$2,0)),0)</f>
        <v/>
      </c>
      <c r="X817">
        <f>IFERROR(INDEX(PIS!$A$1:$BZ$1000,MATCH($D817,PIS!C$1:C$500,0),MATCH(X$2,PIS!$2:$2,0)),0)</f>
        <v/>
      </c>
      <c r="Y817">
        <f>IFERROR(INDEX(PIS!$A$1:$BZ$1000,MATCH($D817,PIS!C$1:C$500,0),MATCH(Y$2,PIS!$2:$2,0)),0)</f>
        <v/>
      </c>
      <c r="Z817">
        <f>IFERROR(INDEX(PIS!$A$1:$BZ$1000,MATCH($D817,PIS!C$1:C$500,0),MATCH(Z$2,PIS!$2:$2,0)),0)</f>
        <v/>
      </c>
      <c r="AA817">
        <f>IFERROR(INDEX(PIS!$A$1:$BZ$1000,MATCH($D817,PIS!C$1:C$500,0),MATCH(AA$2,PIS!$2:$2,0)),0)</f>
        <v/>
      </c>
      <c r="AB817">
        <f>IFERROR(INDEX(PIS!$A$1:$BZ$1000,MATCH($D817,PIS!C$1:C$500,0),MATCH(AB$2,PIS!$2:$2,0)),0)</f>
        <v/>
      </c>
      <c r="AC817">
        <f>SUM(V817:AB817)</f>
        <v/>
      </c>
      <c r="AD817">
        <f>IFERROR(INDEX(TIMESHEET!$A$1:$AI$5000,MATCH($D817,TIMESHEET!A$1:A$500,0),MATCH("T100",TIMESHEET!$2:$2,0))-2,0)</f>
        <v/>
      </c>
      <c r="AE817">
        <f>IFERROR(INDEX(TIMESHEET!$A$1:$AI$5000,MATCH($D817,TIMESHEET!A$1:A$500,0),MATCH("T202",TIMESHEET!$2:$2,0)),0)</f>
        <v/>
      </c>
      <c r="AF817">
        <f>IFERROR(INDEX(TIMESHEET!$A$1:$AI$5000,MATCH($D817,TIMESHEET!A$1:A$500,0),MATCH("T302",TIMESHEET!$2:$2,0)),0)</f>
        <v/>
      </c>
      <c r="AG817">
        <f>IFERROR(INDEX(TIMESHEET!$A$1:$AI$5000,MATCH($D817,TIMESHEET!A$1:A$500,0),MATCH("T406",TIMESHEET!$2:$2,0)),0)</f>
        <v/>
      </c>
      <c r="AH817">
        <f>AE817+AG817</f>
        <v/>
      </c>
      <c r="AI817">
        <f>IFERROR(INDEX(TIMESHEET!$A$1:$AI$5000,MATCH($D817,TIMESHEET!A$1:A$500,0),MATCH("T701",TIMESHEET!$2:$2,0)),0)</f>
        <v/>
      </c>
      <c r="AJ817">
        <f>IFERROR(INDEX(TIMESHEET!$A$1:$AI$5000,MATCH($D817,TIMESHEET!B$1:B$500,0),MATCH("T320",TIMESHEET!$2:$2,0)),0)</f>
        <v/>
      </c>
      <c r="AK817">
        <f>IFERROR(IF(LEFT(INDEX(PIS!O$1:O$500,MATCH(D817,PIS!C$1:C$500)),1)="M",T817/AD817*SUM(AE817:AG817),T817*AD817),0)</f>
        <v/>
      </c>
      <c r="AL817">
        <f>IFERROR(INDEX(ADJ!$A$1:$BZ$1000,MATCH(PAYROLL!D817,ADJ!A$1:A$500,0),MATCH(PAYROLL!AL$2,ADJ!$2:$2,0)),0)</f>
        <v/>
      </c>
      <c r="AM817">
        <f>SUM(AK817:AL817)</f>
        <v/>
      </c>
      <c r="AN817">
        <f>IFERROR(ROUND(V817/$AD817*$AH817,0),0)</f>
        <v/>
      </c>
      <c r="AO817">
        <f>IFERROR(ROUND(W817/$AD817*$AH817,0),0)</f>
        <v/>
      </c>
      <c r="AP817">
        <f>IFERROR(ROUND(X817/$AD817*$AE817,0),0)</f>
        <v/>
      </c>
      <c r="AQ817">
        <f>IFERROR(ROUND(Y817/$AD817*$AH817,0),0)</f>
        <v/>
      </c>
      <c r="AR817">
        <f>IFERROR(ROUND(Z817/$AD817*$AH817,0),0)</f>
        <v/>
      </c>
      <c r="AS817">
        <f>IFERROR(ROUND(AA817/$AD817*$AH817,0),0)</f>
        <v/>
      </c>
      <c r="AT817">
        <f>IFERROR(IF((AE817+AF817+AG817)&gt;13,AB817,ROUND(AB817/AD817*AH817,0)),0)</f>
        <v/>
      </c>
      <c r="AU817">
        <f>IFERROR(INDEX(ADJ!$A$1:$BZ$1000,MATCH(PAYROLL!D817,ADJ!A$1:A$500,0),MATCH(PAYROLL!AU$2,ADJ!$2:$2,0)),0)</f>
        <v/>
      </c>
      <c r="AV817">
        <f>ROUND(SUM(AN817:AU817),0)</f>
        <v/>
      </c>
      <c r="AW817">
        <f>IFERROR(INDEX(TIMESHEET!$A$1:$AI$5000,MATCH(PAYROLL!D817,TIMESHEET!A$1:A$500,0),MATCH("T620",TIMESHEET!$2:$2,0)),0)</f>
        <v/>
      </c>
      <c r="AX817">
        <f>IFERROR(INDEX(TIMESHEET!$A$1:$AI$5000,MATCH(PAYROLL!D817,TIMESHEET!A$1:A$500,0),MATCH("T601",TIMESHEET!$2:$2,0)),0)</f>
        <v/>
      </c>
      <c r="AY817">
        <f>IFERROR(INDEX(TIMESHEET!$A$1:$AI$5000,MATCH(PAYROLL!D817,TIMESHEET!A$1:A$500,0),MATCH("T602",TIMESHEET!$2:$2,0)),0)</f>
        <v/>
      </c>
      <c r="AZ817">
        <f>IFERROR(INDEX(TIMESHEET!$A$1:$AI$5000,MATCH(PAYROLL!D817,TIMESHEET!A$1:A$500,0),MATCH("T603",TIMESHEET!$2:$2,0)),0)</f>
        <v/>
      </c>
      <c r="BA817">
        <f>IFERROR(INDEX(TIMESHEET!$A$1:$AI$5000,MATCH(PAYROLL!D817,TIMESHEET!A$1:A$500,0),MATCH("T611",TIMESHEET!$2:$2,0)),0)</f>
        <v/>
      </c>
      <c r="BB817">
        <f>IFERROR(INDEX(TIMESHEET!$A$1:$AI$5000,MATCH(PAYROLL!D817,TIMESHEET!A$1:A$500,0),MATCH("T612",TIMESHEET!$2:$2,0)),0)</f>
        <v/>
      </c>
      <c r="BC817">
        <f>IFERROR(INDEX(TIMESHEET!$A$1:$AI$5000,MATCH(PAYROLL!D817,TIMESHEET!A$1:A$500,0),MATCH("T613",TIMESHEET!$2:$2,0)),0)</f>
        <v/>
      </c>
      <c r="BD817">
        <f>IFERROR(INDEX(TIMESHEET!$A$1:$AI$5000,MATCH(PAYROLL!D817,TIMESHEET!A$1:A$500,0),MATCH("T500",TIMESHEET!$2:$2,0)),0)</f>
        <v/>
      </c>
      <c r="BE817">
        <f>IFERROR(IF(LEFT(INDEX(PIS!O$1:O$500,MATCH(D817,PIS!C$1:C$500)),1)="M",T817/AD817/8*(AW817+AX817*1.5+AY817*2+AZ817*3+BA817*2.1+BB817*2.7+BC817*3.9+BD817*0.3),T817/8*(AW817+AX817*1.5+AY817*2+AZ817*3+BA817*2.1+BB817*2.7+BC817*3.9+BD817*0.3)),0)</f>
        <v/>
      </c>
      <c r="BF817">
        <f>IFERROR(INDEX(ADJ!$A$1:$BZ$1000,MATCH(PAYROLL!$D817,ADJ!A$1:A$500,0),MATCH(PAYROLL!BF$2,ADJ!$2:$2,0)),0)</f>
        <v/>
      </c>
      <c r="BG817">
        <f>IFERROR(INDEX(ADJ!$A$1:$BZ$1000,MATCH(PAYROLL!D817,ADJ!A$1:A$500,0),MATCH(PAYROLL!BG$2,ADJ!$2:$2,0)),0)</f>
        <v/>
      </c>
      <c r="BH817">
        <f>IFERROR(INDEX(ADJ!$A$1:$BZ$1000,MATCH(PAYROLL!D817,ADJ!A$1:A$500,0),MATCH(PAYROLL!BH$2,ADJ!$2:$2,0)),0)</f>
        <v/>
      </c>
      <c r="BI817">
        <f>IFERROR(INDEX(ADJ!$A$1:$BZ$1000,MATCH(PAYROLL!D817,ADJ!A$1:A$500,0),MATCH(PAYROLL!BI$2,ADJ!$2:$2,0)),0)</f>
        <v/>
      </c>
      <c r="BJ817">
        <f>IFERROR(INDEX(ADJ!$A$1:$BZ$1000,MATCH(PAYROLL!D817,ADJ!A$1:A$500,0),MATCH(PAYROLL!BJ$2,ADJ!$2:$2,0)),0)</f>
        <v/>
      </c>
      <c r="BK817">
        <f>SUM(BF817:BJ817)</f>
        <v/>
      </c>
      <c r="BL817">
        <f>IFERROR(INDEX(ADJ!$A$1:$BZ$1000,MATCH(PAYROLL!D817,ADJ!A$1:A$500,0),MATCH(PAYROLL!BL$2,ADJ!$2:$2,0)),0)</f>
        <v/>
      </c>
      <c r="BM817">
        <f>IFERROR(INDEX(ADJ!$A$1:$BZ$1000,MATCH(PAYROLL!D817,ADJ!A$1:A$500,0),MATCH(PAYROLL!BM$2,ADJ!$2:$2,0)),0)</f>
        <v/>
      </c>
      <c r="BN817">
        <f>IFERROR(INDEX(ADJ!$A$1:$BZ$1000,MATCH(PAYROLL!D817,ADJ!A$1:A$500,0),MATCH(PAYROLL!BN$2,ADJ!$2:$2,0)),0)</f>
        <v/>
      </c>
      <c r="BO817">
        <f>IFERROR(INDEX(ADJ!$A$1:$BZ$1000,MATCH(PAYROLL!D817,ADJ!A$1:A$500,0),MATCH(PAYROLL!BO$2,ADJ!$2:$2,0)),0)</f>
        <v/>
      </c>
      <c r="BP817">
        <f>SUM(AM817,AV817,BE817,BK817,BL817:BO817)</f>
        <v/>
      </c>
      <c r="BQ817">
        <f>BO817</f>
        <v/>
      </c>
      <c r="BR817">
        <f>IFERROR(ROUND(IF(LEFT(INDEX(PIS!O$1:O$500,MATCH(D817,PIS!C$1:C$500)),1)="D",T817/8*(BD817*0.3),IF(LEFT(INDEX(PIS!O$1:O$500,MATCH(D817,PIS!C$1:C$500)),1)="H",T817*($BD817*0.3),T817/$AD817/8*($BD817*0.3))),0),0)</f>
        <v/>
      </c>
      <c r="BS817">
        <f>IF(AP817&lt;1,0,MIN(AP817,730000))</f>
        <v/>
      </c>
      <c r="BT817">
        <f>IFERROR(ROUND((BE817-SUM(AW817:BC817)*T817/AD817/8),0)-BR817,0)</f>
        <v/>
      </c>
      <c r="BU817">
        <f>AO817</f>
        <v/>
      </c>
      <c r="BV817">
        <f>SUM(BQ817:BU817)</f>
        <v/>
      </c>
      <c r="BW817">
        <f>BP817-BV817</f>
        <v/>
      </c>
      <c r="BX817">
        <f>IFERROR(IF(RIGHT(INDEX(PIS!O$1:O$500,MATCH(D817,PIS!C$1:C$500)),5)="Gross",MIN(U817+V817,VLOOKUP("R700",TSC!B:C,2,0)*VLOOKUP("R101",TSC!B:C,2,0))*VLOOKUP("R701",TSC!B:C,2,0)%,0),0)</f>
        <v/>
      </c>
      <c r="BY817">
        <f>IFERROR(IF(RIGHT(INDEX(PIS!O$1:O$500,MATCH(D817,PIS!C$1:C$500)),5)="Gross",MIN(U817+V817,VLOOKUP("R700",TSC!B:C,2,0)*VLOOKUP("R101",TSC!B:C,2,0))*VLOOKUP("T704",TSC!B:C,2,0)%,0),0)</f>
        <v/>
      </c>
      <c r="BZ817">
        <f>IFERROR(IF(RIGHT(INDEX(PIS!O$1:O$500,MATCH(D817,PIS!C$1:C$500)),5)="Gross",MIN(U817+V817,VLOOKUP("R700",TSC!B:C,2,0)*VLOOKUP("1",TSC!F:G,2,0))*VLOOKUP("T705",TSC!B:C,2,0)%,0),0)</f>
        <v/>
      </c>
      <c r="CA817">
        <f>IFERROR(INDEX(ADJ!$A$1:$BZ$1000,MATCH(PAYROLL!D817,ADJ!A$1:A$500,0),MATCH(PAYROLL!CA$2,ADJ!$2:$2,0)),0)</f>
        <v/>
      </c>
      <c r="CB817">
        <f>IFERROR(INDEX(ADJ!$A$1:$BZ$1000,MATCH(PAYROLL!D817,ADJ!A$1:A$500,0),MATCH(PAYROLL!CB$2,ADJ!$2:$2,0)),0)</f>
        <v/>
      </c>
      <c r="CC817">
        <f>SUM(BX817:CB817)</f>
        <v/>
      </c>
      <c r="CD817">
        <f>IFERROR(INDEX(PIS!$A$1:$BZ$1000,MATCH(PAYROLL!D817,PIS!C$1:C$500,0),MATCH(PAYROLL!CD$1,PIS!$1:$1,0)),0)</f>
        <v/>
      </c>
      <c r="CE817">
        <f>IFERROR(IF(OR(INDEX(PIS!P$1:P$500,MATCH(D817,PIS!C$1:C$500,0))="LT2",INDEX(PIS!P$1:P$500,MATCH(D817,PIS!C$1:C$500,0))="P10"),0,SUM(CC817,CD817*VLOOKUP("R601",TSC!B:C,2,0),VLOOKUP("R602",TSC!B:C,2,0))),0)</f>
        <v/>
      </c>
      <c r="CF817">
        <f>MAX(BW817-CE817,0)</f>
        <v/>
      </c>
      <c r="CG817">
        <f>IFERROR(IF(OR(RIGHT(INDEX(PIS!P$1:P$500,MATCH(D817,PIS!C$1:C$500)),5)="P10",RIGHT(INDEX(PIS!P$1:P$500,MATCH(D817,PIS!C$1:C$500)),5)="CK"),0,IF(CF817&lt;=5000000,CF817*5%,IF(CF817&lt;=10000000,CF817*10%-250000,IF(CF817&lt;=18000000,CF817*15%-750000,IF(CF817&lt;=32000000,CF817*20%-1650000,IF(CF817&lt;=52000000,CF817*25%-3250000,IF(CF817&lt;=80000000,BH817*30%-5850000,CF817*35%-9850000))))))),0)</f>
        <v/>
      </c>
      <c r="CH817">
        <f>IFERROR(IF(OR(INDEX(PIS!P$1:P$500,MATCH(D817,PIS!C$1:C$500))="LT",INDEX(PIS!P$1:P$500,MATCH(D817,PIS!C$1:C$500))="CK"),0,IF(CF817&lt;2000000,0,CF817*10%)),0)</f>
        <v/>
      </c>
      <c r="CI817">
        <f>IFERROR(INDEX(ADJ!$A$1:$BZ$1000,MATCH(PAYROLL!D817,ADJ!A$1:A$500,0),MATCH(PAYROLL!CI$2,ADJ!$2:$2,0)),0)</f>
        <v/>
      </c>
      <c r="CJ817">
        <f>IFERROR(INDEX(ADJ!$A$1:$BZ$1000,MATCH(PAYROLL!D817,ADJ!A$1:A$500,0),MATCH(PAYROLL!CJ$2,ADJ!$2:$2,0)),0)</f>
        <v/>
      </c>
      <c r="CK817">
        <f>IFERROR(INDEX(ADJ!$A$1:$BZ$1000,MATCH(PAYROLL!D817,ADJ!A$1:A$500,0),MATCH(PAYROLL!CK$2,ADJ!$2:$2,0)),0)</f>
        <v/>
      </c>
      <c r="CL817">
        <f>SUM(CG817:CK817)</f>
        <v/>
      </c>
      <c r="CM817">
        <f>ROUND(SUM(CH817:CK817),0)</f>
        <v/>
      </c>
      <c r="CN817">
        <f>IFERROR(INDEX(CSDA!D$1:D$500,MATCH($CN$2,CSDA!C$1:C$500,0))*INDEX(PIS!V$1:V$500,MATCH(D817,PIS!C$1:C$500))+INDEX(ADJ!$A$1:$BZ$1000,MATCH(PAYROLL!D817,ADJ!A$1:A$500,0),MATCH(PAYROLL!CN$2,ADJ!$2:$2,0)),0)</f>
        <v/>
      </c>
      <c r="CO817">
        <f>IFERROR(INDEX(ADJ!$A$1:$BZ$1000,MATCH(PAYROLL!D817,ADJ!A$1:A$500,0),MATCH(PAYROLL!CO$2,ADJ!$2:$2,0)),0)</f>
        <v/>
      </c>
      <c r="CP817">
        <f>IFERROR(INDEX(ADJ!$A$1:$BZ$1000,MATCH(PAYROLL!D817,ADJ!A$1:A$500,0),MATCH(PAYROLL!CP$2,ADJ!$2:$2,0)),0)</f>
        <v/>
      </c>
      <c r="CQ817">
        <f>BP817-CL817-CI817-CM817-CN817-CO817-CP817-CC817</f>
        <v/>
      </c>
      <c r="CR817">
        <f>IFERROR(IF(RIGHT(INDEX(PIS!O$1:O$500,MATCH(D817,PIS!C$1:C$500,0)),5)="Gross",MIN(U817+V817,VLOOKUP("R700",TSC!B:C,2,0)*VLOOKUP("R101",TSC!B:C,2,0))*(VLOOKUP("T711",TSC!B:C,2,0)+VLOOKUP("T712",TSC!B:C,2,0))%,MIN(T817+V817,VLOOKUP("R700",TSC!B:C,2,0)*VLOOKUP("R101",TSC!B:C,2,0))*(VLOOKUP("T711",TSC!B:C,2,0)+VLOOKUP("T712",TSC!B:C,2,0)+VLOOKUP("R701",TSC!B:C,2,0))%),0)</f>
        <v/>
      </c>
      <c r="CS817">
        <f>IFERROR(IF(RIGHT(INDEX(PIS!O$1:O$500,MATCH(D817,PIS!C$1:C$500,0)),5)="Gross",MIN(U817+V817,VLOOKUP("R700",TSC!B:C,2,0)*VLOOKUP("R101",TSC!B:C,2,0))*(VLOOKUP("T714",TSC!B:C,2,0))%,MIN(T817+V817,VLOOKUP("R700",TSC!B:C,2,0)*VLOOKUP("R101",TSC!B:C,2,0))*(VLOOKUP("T704",TSC!B:C,2,0)+VLOOKUP("T714",TSC!B:C,2,0))%),0)</f>
        <v/>
      </c>
      <c r="CT817">
        <f>IFERROR(IF(RIGHT(INDEX(PIS!O$1:O$500,MATCH(D817,PIS!C$1:C$500,0)),5)="Gross",MIN(U817+V817,VLOOKUP("R700",TSC!B:C,2,0)*VLOOKUP("R101",TSC!B:C,2,0))*VLOOKUP("T705",TSC!B:C,2,0)%,MIN(T817+V817,VLOOKUP("R700",TSC!B:C,2,0)*VLOOKUP("R101",TSC!B:C,2,0))*VLOOKUP("T705",TSC!B:C,2,0)%),0)</f>
        <v/>
      </c>
      <c r="CU817">
        <f>IFERROR(IF(RIGHT(INDEX(PIS!O$1:O$500,MATCH(D817,PIS!C$1:C$500,0)),5)="Gross",MIN(U817+V817,VLOOKUP("R700",TSC!B:C,2,0)*VLOOKUP("R101",TSC!B:C,2,0))*(VLOOKUP("T713",TSC!B:C,2,0))%,MIN(T817+V817,VLOOKUP("R700",TSC!B:C,2,0)*VLOOKUP("R101",TSC!B:C,2,0))*(VLOOKUP("T713",TSC!B:C,2,0))%),0)</f>
        <v/>
      </c>
      <c r="CV817">
        <f>IFERROR(INDEX(ADJ!$A$1:$BZ$1000,MATCH(PAYROLL!D817,ADJ!A$1:A$500,0),MATCH(PAYROLL!CV$2,ADJ!$2:$2,0)),0)</f>
        <v/>
      </c>
      <c r="CW817">
        <f>IFERROR(INDEX(ADJ!$A$1:$BZ$1000,MATCH(PAYROLL!D817,ADJ!A$1:A$500,0),MATCH(PAYROLL!CW$2,ADJ!$2:$2,0)),0)</f>
        <v/>
      </c>
      <c r="CX817">
        <f>SUM(CR817:CW817)</f>
        <v/>
      </c>
      <c r="CY817">
        <f>ROUND(IF(CR817&gt;0,T817+V817*VLOOKUP("R202",TSC!$B$1:$C$500,2,0),0),0)</f>
        <v/>
      </c>
      <c r="CZ817">
        <f>IFERROR(INDEX(CSDA!D$1:D$500,MATCH($CZ$2,CSDA!C$1:C$500,0)),0)</f>
        <v/>
      </c>
      <c r="DA817">
        <f>ROUND(T817*0.7%,0)</f>
        <v/>
      </c>
      <c r="DB817">
        <f>ROUND(T817/12,0)</f>
        <v/>
      </c>
      <c r="DC817">
        <f ref="DC817" t="array">IFERROR(INDEX(CSDA!D$1:D$500,MATCH("Trích giữ"&amp;PAYROLL!DC$2,CSDA!A$1:A$500&amp;CSDA!C$1:C$500,0)),0)</f>
        <v/>
      </c>
      <c r="DD817">
        <f ref="DD817" t="array">IFERROR(INDEX(CSDA!D$1:D$500,MATCH("Trích giữ"&amp;PAYROLL!DD$2,CSDA!A$1:A$500&amp;CSDA!C$1:C$500,0)),0)</f>
        <v/>
      </c>
      <c r="DE817">
        <f ref="DE817" t="array">IFERROR(INDEX(CSDA!D$1:D$500,MATCH("Trích giữ"&amp;PAYROLL!DE$2,CSDA!A$1:A$500&amp;CSDA!C$1:C$500,0)),0)</f>
        <v/>
      </c>
      <c r="DF817">
        <f>IFERROR(INDEX(CSDA!D$1:D$500,MATCH(PAYROLL!DF$2,CSDA!C$1:C$500,0)),0)</f>
        <v/>
      </c>
      <c r="DG817">
        <f ref="DG817" t="array">IFERROR(INDEX(CSDA!D$1:D$500,MATCH("Trích giữ"&amp;PAYROLL!DG$2,CSDA!A$1:A$500&amp;CSDA!C$1:C$500,0)),0)</f>
        <v/>
      </c>
      <c r="DH817">
        <f>ROUND(T817/26,0)</f>
        <v/>
      </c>
      <c r="DI817">
        <f ref="DI817" t="array">IFERROR(INDEX(CSDA!D$1:D$500,MATCH("Trích giữ"&amp;PAYROLL!DI$2,CSDA!A$1:A$500&amp;CSDA!C$1:C$500,0)),0)</f>
        <v/>
      </c>
      <c r="DJ817">
        <f>IF(U817=0,T817*21.5%-BL817,0)</f>
        <v/>
      </c>
      <c r="DK817">
        <f ref="DK817" t="array">IFERROR(INDEX(CSDA!D$1:D$500,MATCH("Trích giữ"&amp;PAYROLL!DK$2,CSDA!A$1:A$500&amp;CSDA!C$1:C$500,0)),0)</f>
        <v/>
      </c>
      <c r="DL817">
        <f>IFERROR(INDEX(CSDA!D$1:D$500,MATCH(PAYROLL!DL$2,CSDA!C$1:C$500,0))/12,0)</f>
        <v/>
      </c>
      <c r="DM817">
        <f>SUM(DB817:DL817)</f>
        <v/>
      </c>
      <c r="DN817">
        <f>IFERROR(INDEX(ADJ!$A$1:$BZ$1000,MATCH(PAYROLL!D817,ADJ!A$1:A$500,0),MATCH(PAYROLL!DN$2,ADJ!$2:$2,0)),0)</f>
        <v/>
      </c>
      <c r="DO817">
        <f>IFERROR(SUM(BP817,DM817:DN817,CX817:DA817)-DT817,0)</f>
        <v/>
      </c>
      <c r="DP817">
        <f ref="DP817" t="array">SUM(BW817*IFERROR(INDEX(CSDA!D$1:D$500,MATCH(BW$2,CSDA!C$1:C$500,0)),0)%,CX817*IFERROR(INDEX(CSDA!D$1:D$500,MATCH(CX$2,CSDA!C$1:C$500,0)),0)%,DA817*IFERROR(INDEX(CSDA!D$1:D$500,MATCH(DA$2,CSDA!C$1:C$500,0)),0)%,DB817*IFERROR(INDEX(CSDA!D$1:D$500,MATCH(DB$2,CSDA!C$1:C$500,0)),0)%,DF817*IFERROR(INDEX(CSDA!D$1:D$500,MATCH("Phí dịch vụ"&amp;PAYROLL!DF$2,CSDA!A$1:A$500&amp;CSDA!C$1:C$500,0)),0)%,DC817*IFERROR(INDEX(CSDA!D$1:D$500,MATCH("Phí dịch vụ"&amp;PAYROLL!DC$2,CSDA!A$1:A$500&amp;CSDA!C$1:C$500,0)),0)%,DH817*IFERROR(INDEX(CSDA!D$1:D$500,MATCH("Phí dịch vụ"&amp;PAYROLL!DH$2,CSDA!A$1:A$500&amp;CSDA!C$1:C$500,0)),0)%,DJ817*IFERROR(INDEX(CSDA!D$1:D$500,MATCH("Phí dịch vụ"&amp;PAYROLL!DJ$2,CSDA!A$1:A$500&amp;CSDA!C$1:C$500,0)),0)%,BN817*IFERROR(INDEX(CSDA!D$1:D$500,MATCH(BN$2,CSDA!C$1:C$500,0)),0)%)-BN817*7%</f>
        <v/>
      </c>
      <c r="DQ817">
        <f>IFERROR(INDEX(ADJ!$A$1:$BZ$1000,MATCH(PAYROLL!D817,ADJ!A$1:A$500,0),MATCH(PAYROLL!DQ$2,ADJ!$2:$2,0)),0)</f>
        <v/>
      </c>
      <c r="DR817">
        <f>IFERROR(INDEX(ADJ!$A$1:$BZ$1000,MATCH(PAYROLL!D817,ADJ!A$1:A$500,0),MATCH(PAYROLL!DR$2,ADJ!$2:$2,0)),0)</f>
        <v/>
      </c>
      <c r="DS817">
        <f>SUM(DP817:DR817)</f>
        <v/>
      </c>
      <c r="DT817">
        <f>EK817</f>
        <v/>
      </c>
      <c r="DU817">
        <f>SUM(DO817:DR817)</f>
        <v/>
      </c>
      <c r="DV817">
        <f>ROUND(DU817*0.1,0)</f>
        <v/>
      </c>
      <c r="DW817">
        <f>DU817+DV817</f>
        <v/>
      </c>
      <c r="DZ817">
        <f>IFERROR(INDEX(ADJ!$A$1:$BZ$1000,MATCH(PAYROLL!$D817,ADJ!A$1:A$500,0),MATCH(PAYROLL!DZ$2,ADJ!$2:$2,0)),0)</f>
        <v/>
      </c>
      <c r="EA817">
        <f>IFERROR(INDEX(ADJ!$A$1:$BZ$1000,MATCH(PAYROLL!$D817,ADJ!A$1:A$500,0),MATCH(PAYROLL!EA$2,ADJ!$2:$2,0)),0)</f>
        <v/>
      </c>
      <c r="EB817">
        <f>IFERROR(INDEX(ADJ!$A$1:$BZ$1000,MATCH(PAYROLL!$D817,ADJ!A$1:A$500,0),MATCH(PAYROLL!EB$2,ADJ!$2:$2,0)),0)</f>
        <v/>
      </c>
      <c r="EC817">
        <f>IFERROR(INDEX(ADJ!$A$1:$BZ$1000,MATCH(PAYROLL!$D817,ADJ!A$1:A$500,0),MATCH(PAYROLL!EC$2,ADJ!$2:$2,0)),0)</f>
        <v/>
      </c>
      <c r="ED817">
        <f>IFERROR(INDEX(ADJ!$A$1:$BZ$1000,MATCH(PAYROLL!$D817,ADJ!A$1:A$500,0),MATCH(PAYROLL!ED$2,ADJ!$2:$2,0)),0)</f>
        <v/>
      </c>
      <c r="EE817">
        <f>IFERROR(INDEX(ADJ!$A$1:$BZ$1000,MATCH(PAYROLL!$D817,ADJ!A$1:A$500,0),MATCH(PAYROLL!EE$2,ADJ!$2:$2,0)),0)</f>
        <v/>
      </c>
      <c r="EF817">
        <f>IFERROR(INDEX(ADJ!$A$1:$BZ$1000,MATCH(PAYROLL!$D817,ADJ!A$1:A$500,0),MATCH(PAYROLL!EF$2,ADJ!$2:$2,0)),0)</f>
        <v/>
      </c>
      <c r="EG817">
        <f>IFERROR(INDEX(ADJ!$A$1:$BZ$1000,MATCH(PAYROLL!$D817,ADJ!A$1:A$500,0),MATCH(PAYROLL!EG$2,ADJ!$2:$2,0)),0)</f>
        <v/>
      </c>
      <c r="EH817">
        <f>IFERROR(INDEX(ADJ!$A$1:$BZ$1000,MATCH(PAYROLL!$D817,ADJ!A$1:A$500,0),MATCH(PAYROLL!EH$2,ADJ!$2:$2,0)),0)</f>
        <v/>
      </c>
      <c r="EI817">
        <f>IFERROR(INDEX(ADJ!$A$1:$BZ$1000,MATCH(PAYROLL!D817,ADJ!A$1:A$500,0),MATCH(PAYROLL!EI$2,ADJ!$2:$2,0)),0)</f>
        <v/>
      </c>
      <c r="EJ817">
        <f>IFERROR(INDEX(ADJ!$A$1:$BZ$1000,MATCH(PAYROLL!$D817,ADJ!A$1:A$500,0),MATCH(PAYROLL!EJ$2,ADJ!$2:$2,0)),0)</f>
        <v/>
      </c>
      <c r="EK817">
        <f>SUM(DZ817:EJ817)</f>
        <v/>
      </c>
    </row>
    <row r="818">
      <c r="A818" t="n">
        <v>816</v>
      </c>
      <c r="B818" t="inlineStr">
        <is>
          <t>Nguyễn Thị Oanh</t>
        </is>
      </c>
      <c r="D818" t="inlineStr">
        <is>
          <t>153947-01</t>
        </is>
      </c>
      <c r="S818">
        <f>IFERROR(INDEX(PIS!$A$1:$BZ$1000,MATCH($D818,PIS!C$1:C$500,0),MATCH("Lương CB tháng trước",PIS!$1:$1,0)),0)</f>
        <v/>
      </c>
      <c r="T818">
        <f>IFERROR(INDEX(PIS!$A$1:$BZ$1000,MATCH($D818,PIS!C$1:C$500,0),MATCH("Lương CB hiện tại",PIS!$1:$1,0)),0)</f>
        <v/>
      </c>
      <c r="U818">
        <f>IFERROR(INDEX(PIS!$A$1:$BZ$1000,MATCH($D818,PIS!C$1:C$500,0),MATCH("Lương đóng BHBB",PIS!$1:$1,0)),0)</f>
        <v/>
      </c>
      <c r="V818">
        <f>IFERROR(INDEX(PIS!$A$1:$BZ$1000,MATCH($D818,PIS!C$1:C$500,0),MATCH(V$2,PIS!$2:$2,0)),0)</f>
        <v/>
      </c>
      <c r="W818">
        <f>IFERROR(INDEX(PIS!$A$1:$BZ$1000,MATCH($D818,PIS!C$1:C$500,0),MATCH(W$2,PIS!$2:$2,0)),0)</f>
        <v/>
      </c>
      <c r="X818">
        <f>IFERROR(INDEX(PIS!$A$1:$BZ$1000,MATCH($D818,PIS!C$1:C$500,0),MATCH(X$2,PIS!$2:$2,0)),0)</f>
        <v/>
      </c>
      <c r="Y818">
        <f>IFERROR(INDEX(PIS!$A$1:$BZ$1000,MATCH($D818,PIS!C$1:C$500,0),MATCH(Y$2,PIS!$2:$2,0)),0)</f>
        <v/>
      </c>
      <c r="Z818">
        <f>IFERROR(INDEX(PIS!$A$1:$BZ$1000,MATCH($D818,PIS!C$1:C$500,0),MATCH(Z$2,PIS!$2:$2,0)),0)</f>
        <v/>
      </c>
      <c r="AA818">
        <f>IFERROR(INDEX(PIS!$A$1:$BZ$1000,MATCH($D818,PIS!C$1:C$500,0),MATCH(AA$2,PIS!$2:$2,0)),0)</f>
        <v/>
      </c>
      <c r="AB818">
        <f>IFERROR(INDEX(PIS!$A$1:$BZ$1000,MATCH($D818,PIS!C$1:C$500,0),MATCH(AB$2,PIS!$2:$2,0)),0)</f>
        <v/>
      </c>
      <c r="AC818">
        <f>SUM(V818:AB818)</f>
        <v/>
      </c>
      <c r="AD818">
        <f>IFERROR(INDEX(TIMESHEET!$A$1:$AI$5000,MATCH($D818,TIMESHEET!A$1:A$500,0),MATCH("T100",TIMESHEET!$2:$2,0))-2,0)</f>
        <v/>
      </c>
      <c r="AE818">
        <f>IFERROR(INDEX(TIMESHEET!$A$1:$AI$5000,MATCH($D818,TIMESHEET!A$1:A$500,0),MATCH("T202",TIMESHEET!$2:$2,0)),0)</f>
        <v/>
      </c>
      <c r="AF818">
        <f>IFERROR(INDEX(TIMESHEET!$A$1:$AI$5000,MATCH($D818,TIMESHEET!A$1:A$500,0),MATCH("T302",TIMESHEET!$2:$2,0)),0)</f>
        <v/>
      </c>
      <c r="AG818">
        <f>IFERROR(INDEX(TIMESHEET!$A$1:$AI$5000,MATCH($D818,TIMESHEET!A$1:A$500,0),MATCH("T406",TIMESHEET!$2:$2,0)),0)</f>
        <v/>
      </c>
      <c r="AH818">
        <f>AE818+AG818</f>
        <v/>
      </c>
      <c r="AI818">
        <f>IFERROR(INDEX(TIMESHEET!$A$1:$AI$5000,MATCH($D818,TIMESHEET!A$1:A$500,0),MATCH("T701",TIMESHEET!$2:$2,0)),0)</f>
        <v/>
      </c>
      <c r="AJ818">
        <f>IFERROR(INDEX(TIMESHEET!$A$1:$AI$5000,MATCH($D818,TIMESHEET!B$1:B$500,0),MATCH("T320",TIMESHEET!$2:$2,0)),0)</f>
        <v/>
      </c>
      <c r="AK818">
        <f>IFERROR(IF(LEFT(INDEX(PIS!O$1:O$500,MATCH(D818,PIS!C$1:C$500)),1)="M",T818/AD818*SUM(AE818:AG818),T818*AD818),0)</f>
        <v/>
      </c>
      <c r="AL818">
        <f>IFERROR(INDEX(ADJ!$A$1:$BZ$1000,MATCH(PAYROLL!D818,ADJ!A$1:A$500,0),MATCH(PAYROLL!AL$2,ADJ!$2:$2,0)),0)</f>
        <v/>
      </c>
      <c r="AM818">
        <f>SUM(AK818:AL818)</f>
        <v/>
      </c>
      <c r="AN818">
        <f>IFERROR(ROUND(V818/$AD818*$AH818,0),0)</f>
        <v/>
      </c>
      <c r="AO818">
        <f>IFERROR(ROUND(W818/$AD818*$AH818,0),0)</f>
        <v/>
      </c>
      <c r="AP818">
        <f>IFERROR(ROUND(X818/$AD818*$AE818,0),0)</f>
        <v/>
      </c>
      <c r="AQ818">
        <f>IFERROR(ROUND(Y818/$AD818*$AH818,0),0)</f>
        <v/>
      </c>
      <c r="AR818">
        <f>IFERROR(ROUND(Z818/$AD818*$AH818,0),0)</f>
        <v/>
      </c>
      <c r="AS818">
        <f>IFERROR(ROUND(AA818/$AD818*$AH818,0),0)</f>
        <v/>
      </c>
      <c r="AT818">
        <f>IFERROR(IF((AE818+AF818+AG818)&gt;13,AB818,ROUND(AB818/AD818*AH818,0)),0)</f>
        <v/>
      </c>
      <c r="AU818">
        <f>IFERROR(INDEX(ADJ!$A$1:$BZ$1000,MATCH(PAYROLL!D818,ADJ!A$1:A$500,0),MATCH(PAYROLL!AU$2,ADJ!$2:$2,0)),0)</f>
        <v/>
      </c>
      <c r="AV818">
        <f>ROUND(SUM(AN818:AU818),0)</f>
        <v/>
      </c>
      <c r="AW818">
        <f>IFERROR(INDEX(TIMESHEET!$A$1:$AI$5000,MATCH(PAYROLL!D818,TIMESHEET!A$1:A$500,0),MATCH("T620",TIMESHEET!$2:$2,0)),0)</f>
        <v/>
      </c>
      <c r="AX818">
        <f>IFERROR(INDEX(TIMESHEET!$A$1:$AI$5000,MATCH(PAYROLL!D818,TIMESHEET!A$1:A$500,0),MATCH("T601",TIMESHEET!$2:$2,0)),0)</f>
        <v/>
      </c>
      <c r="AY818">
        <f>IFERROR(INDEX(TIMESHEET!$A$1:$AI$5000,MATCH(PAYROLL!D818,TIMESHEET!A$1:A$500,0),MATCH("T602",TIMESHEET!$2:$2,0)),0)</f>
        <v/>
      </c>
      <c r="AZ818">
        <f>IFERROR(INDEX(TIMESHEET!$A$1:$AI$5000,MATCH(PAYROLL!D818,TIMESHEET!A$1:A$500,0),MATCH("T603",TIMESHEET!$2:$2,0)),0)</f>
        <v/>
      </c>
      <c r="BA818">
        <f>IFERROR(INDEX(TIMESHEET!$A$1:$AI$5000,MATCH(PAYROLL!D818,TIMESHEET!A$1:A$500,0),MATCH("T611",TIMESHEET!$2:$2,0)),0)</f>
        <v/>
      </c>
      <c r="BB818">
        <f>IFERROR(INDEX(TIMESHEET!$A$1:$AI$5000,MATCH(PAYROLL!D818,TIMESHEET!A$1:A$500,0),MATCH("T612",TIMESHEET!$2:$2,0)),0)</f>
        <v/>
      </c>
      <c r="BC818">
        <f>IFERROR(INDEX(TIMESHEET!$A$1:$AI$5000,MATCH(PAYROLL!D818,TIMESHEET!A$1:A$500,0),MATCH("T613",TIMESHEET!$2:$2,0)),0)</f>
        <v/>
      </c>
      <c r="BD818">
        <f>IFERROR(INDEX(TIMESHEET!$A$1:$AI$5000,MATCH(PAYROLL!D818,TIMESHEET!A$1:A$500,0),MATCH("T500",TIMESHEET!$2:$2,0)),0)</f>
        <v/>
      </c>
      <c r="BE818">
        <f>IFERROR(IF(LEFT(INDEX(PIS!O$1:O$500,MATCH(D818,PIS!C$1:C$500)),1)="M",T818/AD818/8*(AW818+AX818*1.5+AY818*2+AZ818*3+BA818*2.1+BB818*2.7+BC818*3.9+BD818*0.3),T818/8*(AW818+AX818*1.5+AY818*2+AZ818*3+BA818*2.1+BB818*2.7+BC818*3.9+BD818*0.3)),0)</f>
        <v/>
      </c>
      <c r="BF818">
        <f>IFERROR(INDEX(ADJ!$A$1:$BZ$1000,MATCH(PAYROLL!$D818,ADJ!A$1:A$500,0),MATCH(PAYROLL!BF$2,ADJ!$2:$2,0)),0)</f>
        <v/>
      </c>
      <c r="BG818">
        <f>IFERROR(INDEX(ADJ!$A$1:$BZ$1000,MATCH(PAYROLL!D818,ADJ!A$1:A$500,0),MATCH(PAYROLL!BG$2,ADJ!$2:$2,0)),0)</f>
        <v/>
      </c>
      <c r="BH818">
        <f>IFERROR(INDEX(ADJ!$A$1:$BZ$1000,MATCH(PAYROLL!D818,ADJ!A$1:A$500,0),MATCH(PAYROLL!BH$2,ADJ!$2:$2,0)),0)</f>
        <v/>
      </c>
      <c r="BI818">
        <f>IFERROR(INDEX(ADJ!$A$1:$BZ$1000,MATCH(PAYROLL!D818,ADJ!A$1:A$500,0),MATCH(PAYROLL!BI$2,ADJ!$2:$2,0)),0)</f>
        <v/>
      </c>
      <c r="BJ818">
        <f>IFERROR(INDEX(ADJ!$A$1:$BZ$1000,MATCH(PAYROLL!D818,ADJ!A$1:A$500,0),MATCH(PAYROLL!BJ$2,ADJ!$2:$2,0)),0)</f>
        <v/>
      </c>
      <c r="BK818">
        <f>SUM(BF818:BJ818)</f>
        <v/>
      </c>
      <c r="BL818">
        <f>IFERROR(INDEX(ADJ!$A$1:$BZ$1000,MATCH(PAYROLL!D818,ADJ!A$1:A$500,0),MATCH(PAYROLL!BL$2,ADJ!$2:$2,0)),0)</f>
        <v/>
      </c>
      <c r="BM818">
        <f>IFERROR(INDEX(ADJ!$A$1:$BZ$1000,MATCH(PAYROLL!D818,ADJ!A$1:A$500,0),MATCH(PAYROLL!BM$2,ADJ!$2:$2,0)),0)</f>
        <v/>
      </c>
      <c r="BN818">
        <f>IFERROR(INDEX(ADJ!$A$1:$BZ$1000,MATCH(PAYROLL!D818,ADJ!A$1:A$500,0),MATCH(PAYROLL!BN$2,ADJ!$2:$2,0)),0)</f>
        <v/>
      </c>
      <c r="BO818">
        <f>IFERROR(INDEX(ADJ!$A$1:$BZ$1000,MATCH(PAYROLL!D818,ADJ!A$1:A$500,0),MATCH(PAYROLL!BO$2,ADJ!$2:$2,0)),0)</f>
        <v/>
      </c>
      <c r="BP818">
        <f>SUM(AM818,AV818,BE818,BK818,BL818:BO818)</f>
        <v/>
      </c>
      <c r="BQ818">
        <f>BO818</f>
        <v/>
      </c>
      <c r="BR818">
        <f>IFERROR(ROUND(IF(LEFT(INDEX(PIS!O$1:O$500,MATCH(D818,PIS!C$1:C$500)),1)="D",T818/8*(BD818*0.3),IF(LEFT(INDEX(PIS!O$1:O$500,MATCH(D818,PIS!C$1:C$500)),1)="H",T818*($BD818*0.3),T818/$AD818/8*($BD818*0.3))),0),0)</f>
        <v/>
      </c>
      <c r="BS818">
        <f>IF(AP818&lt;1,0,MIN(AP818,730000))</f>
        <v/>
      </c>
      <c r="BT818">
        <f>IFERROR(ROUND((BE818-SUM(AW818:BC818)*T818/AD818/8),0)-BR818,0)</f>
        <v/>
      </c>
      <c r="BU818">
        <f>AO818</f>
        <v/>
      </c>
      <c r="BV818">
        <f>SUM(BQ818:BU818)</f>
        <v/>
      </c>
      <c r="BW818">
        <f>BP818-BV818</f>
        <v/>
      </c>
      <c r="BX818">
        <f>IFERROR(IF(RIGHT(INDEX(PIS!O$1:O$500,MATCH(D818,PIS!C$1:C$500)),5)="Gross",MIN(U818+V818,VLOOKUP("R700",TSC!B:C,2,0)*VLOOKUP("R101",TSC!B:C,2,0))*VLOOKUP("R701",TSC!B:C,2,0)%,0),0)</f>
        <v/>
      </c>
      <c r="BY818">
        <f>IFERROR(IF(RIGHT(INDEX(PIS!O$1:O$500,MATCH(D818,PIS!C$1:C$500)),5)="Gross",MIN(U818+V818,VLOOKUP("R700",TSC!B:C,2,0)*VLOOKUP("R101",TSC!B:C,2,0))*VLOOKUP("T704",TSC!B:C,2,0)%,0),0)</f>
        <v/>
      </c>
      <c r="BZ818">
        <f>IFERROR(IF(RIGHT(INDEX(PIS!O$1:O$500,MATCH(D818,PIS!C$1:C$500)),5)="Gross",MIN(U818+V818,VLOOKUP("R700",TSC!B:C,2,0)*VLOOKUP("1",TSC!F:G,2,0))*VLOOKUP("T705",TSC!B:C,2,0)%,0),0)</f>
        <v/>
      </c>
      <c r="CA818">
        <f>IFERROR(INDEX(ADJ!$A$1:$BZ$1000,MATCH(PAYROLL!D818,ADJ!A$1:A$500,0),MATCH(PAYROLL!CA$2,ADJ!$2:$2,0)),0)</f>
        <v/>
      </c>
      <c r="CB818">
        <f>IFERROR(INDEX(ADJ!$A$1:$BZ$1000,MATCH(PAYROLL!D818,ADJ!A$1:A$500,0),MATCH(PAYROLL!CB$2,ADJ!$2:$2,0)),0)</f>
        <v/>
      </c>
      <c r="CC818">
        <f>SUM(BX818:CB818)</f>
        <v/>
      </c>
      <c r="CD818">
        <f>IFERROR(INDEX(PIS!$A$1:$BZ$1000,MATCH(PAYROLL!D818,PIS!C$1:C$500,0),MATCH(PAYROLL!CD$1,PIS!$1:$1,0)),0)</f>
        <v/>
      </c>
      <c r="CE818">
        <f>IFERROR(IF(OR(INDEX(PIS!P$1:P$500,MATCH(D818,PIS!C$1:C$500,0))="LT2",INDEX(PIS!P$1:P$500,MATCH(D818,PIS!C$1:C$500,0))="P10"),0,SUM(CC818,CD818*VLOOKUP("R601",TSC!B:C,2,0),VLOOKUP("R602",TSC!B:C,2,0))),0)</f>
        <v/>
      </c>
      <c r="CF818">
        <f>MAX(BW818-CE818,0)</f>
        <v/>
      </c>
      <c r="CG818">
        <f>IFERROR(IF(OR(RIGHT(INDEX(PIS!P$1:P$500,MATCH(D818,PIS!C$1:C$500)),5)="P10",RIGHT(INDEX(PIS!P$1:P$500,MATCH(D818,PIS!C$1:C$500)),5)="CK"),0,IF(CF818&lt;=5000000,CF818*5%,IF(CF818&lt;=10000000,CF818*10%-250000,IF(CF818&lt;=18000000,CF818*15%-750000,IF(CF818&lt;=32000000,CF818*20%-1650000,IF(CF818&lt;=52000000,CF818*25%-3250000,IF(CF818&lt;=80000000,BH818*30%-5850000,CF818*35%-9850000))))))),0)</f>
        <v/>
      </c>
      <c r="CH818">
        <f>IFERROR(IF(OR(INDEX(PIS!P$1:P$500,MATCH(D818,PIS!C$1:C$500))="LT",INDEX(PIS!P$1:P$500,MATCH(D818,PIS!C$1:C$500))="CK"),0,IF(CF818&lt;2000000,0,CF818*10%)),0)</f>
        <v/>
      </c>
      <c r="CI818">
        <f>IFERROR(INDEX(ADJ!$A$1:$BZ$1000,MATCH(PAYROLL!D818,ADJ!A$1:A$500,0),MATCH(PAYROLL!CI$2,ADJ!$2:$2,0)),0)</f>
        <v/>
      </c>
      <c r="CJ818">
        <f>IFERROR(INDEX(ADJ!$A$1:$BZ$1000,MATCH(PAYROLL!D818,ADJ!A$1:A$500,0),MATCH(PAYROLL!CJ$2,ADJ!$2:$2,0)),0)</f>
        <v/>
      </c>
      <c r="CK818">
        <f>IFERROR(INDEX(ADJ!$A$1:$BZ$1000,MATCH(PAYROLL!D818,ADJ!A$1:A$500,0),MATCH(PAYROLL!CK$2,ADJ!$2:$2,0)),0)</f>
        <v/>
      </c>
      <c r="CL818">
        <f>SUM(CG818:CK818)</f>
        <v/>
      </c>
      <c r="CM818">
        <f>ROUND(SUM(CH818:CK818),0)</f>
        <v/>
      </c>
      <c r="CN818">
        <f>IFERROR(INDEX(CSDA!D$1:D$500,MATCH($CN$2,CSDA!C$1:C$500,0))*INDEX(PIS!V$1:V$500,MATCH(D818,PIS!C$1:C$500))+INDEX(ADJ!$A$1:$BZ$1000,MATCH(PAYROLL!D818,ADJ!A$1:A$500,0),MATCH(PAYROLL!CN$2,ADJ!$2:$2,0)),0)</f>
        <v/>
      </c>
      <c r="CO818">
        <f>IFERROR(INDEX(ADJ!$A$1:$BZ$1000,MATCH(PAYROLL!D818,ADJ!A$1:A$500,0),MATCH(PAYROLL!CO$2,ADJ!$2:$2,0)),0)</f>
        <v/>
      </c>
      <c r="CP818">
        <f>IFERROR(INDEX(ADJ!$A$1:$BZ$1000,MATCH(PAYROLL!D818,ADJ!A$1:A$500,0),MATCH(PAYROLL!CP$2,ADJ!$2:$2,0)),0)</f>
        <v/>
      </c>
      <c r="CQ818">
        <f>BP818-CL818-CI818-CM818-CN818-CO818-CP818-CC818</f>
        <v/>
      </c>
      <c r="CR818">
        <f>IFERROR(IF(RIGHT(INDEX(PIS!O$1:O$500,MATCH(D818,PIS!C$1:C$500,0)),5)="Gross",MIN(U818+V818,VLOOKUP("R700",TSC!B:C,2,0)*VLOOKUP("R101",TSC!B:C,2,0))*(VLOOKUP("T711",TSC!B:C,2,0)+VLOOKUP("T712",TSC!B:C,2,0))%,MIN(T818+V818,VLOOKUP("R700",TSC!B:C,2,0)*VLOOKUP("R101",TSC!B:C,2,0))*(VLOOKUP("T711",TSC!B:C,2,0)+VLOOKUP("T712",TSC!B:C,2,0)+VLOOKUP("R701",TSC!B:C,2,0))%),0)</f>
        <v/>
      </c>
      <c r="CS818">
        <f>IFERROR(IF(RIGHT(INDEX(PIS!O$1:O$500,MATCH(D818,PIS!C$1:C$500,0)),5)="Gross",MIN(U818+V818,VLOOKUP("R700",TSC!B:C,2,0)*VLOOKUP("R101",TSC!B:C,2,0))*(VLOOKUP("T714",TSC!B:C,2,0))%,MIN(T818+V818,VLOOKUP("R700",TSC!B:C,2,0)*VLOOKUP("R101",TSC!B:C,2,0))*(VLOOKUP("T704",TSC!B:C,2,0)+VLOOKUP("T714",TSC!B:C,2,0))%),0)</f>
        <v/>
      </c>
      <c r="CT818">
        <f>IFERROR(IF(RIGHT(INDEX(PIS!O$1:O$500,MATCH(D818,PIS!C$1:C$500,0)),5)="Gross",MIN(U818+V818,VLOOKUP("R700",TSC!B:C,2,0)*VLOOKUP("R101",TSC!B:C,2,0))*VLOOKUP("T705",TSC!B:C,2,0)%,MIN(T818+V818,VLOOKUP("R700",TSC!B:C,2,0)*VLOOKUP("R101",TSC!B:C,2,0))*VLOOKUP("T705",TSC!B:C,2,0)%),0)</f>
        <v/>
      </c>
      <c r="CU818">
        <f>IFERROR(IF(RIGHT(INDEX(PIS!O$1:O$500,MATCH(D818,PIS!C$1:C$500,0)),5)="Gross",MIN(U818+V818,VLOOKUP("R700",TSC!B:C,2,0)*VLOOKUP("R101",TSC!B:C,2,0))*(VLOOKUP("T713",TSC!B:C,2,0))%,MIN(T818+V818,VLOOKUP("R700",TSC!B:C,2,0)*VLOOKUP("R101",TSC!B:C,2,0))*(VLOOKUP("T713",TSC!B:C,2,0))%),0)</f>
        <v/>
      </c>
      <c r="CV818">
        <f>IFERROR(INDEX(ADJ!$A$1:$BZ$1000,MATCH(PAYROLL!D818,ADJ!A$1:A$500,0),MATCH(PAYROLL!CV$2,ADJ!$2:$2,0)),0)</f>
        <v/>
      </c>
      <c r="CW818">
        <f>IFERROR(INDEX(ADJ!$A$1:$BZ$1000,MATCH(PAYROLL!D818,ADJ!A$1:A$500,0),MATCH(PAYROLL!CW$2,ADJ!$2:$2,0)),0)</f>
        <v/>
      </c>
      <c r="CX818">
        <f>SUM(CR818:CW818)</f>
        <v/>
      </c>
      <c r="CY818">
        <f>ROUND(IF(CR818&gt;0,T818+V818*VLOOKUP("R202",TSC!$B$1:$C$500,2,0),0),0)</f>
        <v/>
      </c>
      <c r="CZ818">
        <f>IFERROR(INDEX(CSDA!D$1:D$500,MATCH($CZ$2,CSDA!C$1:C$500,0)),0)</f>
        <v/>
      </c>
      <c r="DA818">
        <f>ROUND(T818*0.7%,0)</f>
        <v/>
      </c>
      <c r="DB818">
        <f>ROUND(T818/12,0)</f>
        <v/>
      </c>
      <c r="DC818">
        <f ref="DC818" t="array">IFERROR(INDEX(CSDA!D$1:D$500,MATCH("Trích giữ"&amp;PAYROLL!DC$2,CSDA!A$1:A$500&amp;CSDA!C$1:C$500,0)),0)</f>
        <v/>
      </c>
      <c r="DD818">
        <f ref="DD818" t="array">IFERROR(INDEX(CSDA!D$1:D$500,MATCH("Trích giữ"&amp;PAYROLL!DD$2,CSDA!A$1:A$500&amp;CSDA!C$1:C$500,0)),0)</f>
        <v/>
      </c>
      <c r="DE818">
        <f ref="DE818" t="array">IFERROR(INDEX(CSDA!D$1:D$500,MATCH("Trích giữ"&amp;PAYROLL!DE$2,CSDA!A$1:A$500&amp;CSDA!C$1:C$500,0)),0)</f>
        <v/>
      </c>
      <c r="DF818">
        <f>IFERROR(INDEX(CSDA!D$1:D$500,MATCH(PAYROLL!DF$2,CSDA!C$1:C$500,0)),0)</f>
        <v/>
      </c>
      <c r="DG818">
        <f ref="DG818" t="array">IFERROR(INDEX(CSDA!D$1:D$500,MATCH("Trích giữ"&amp;PAYROLL!DG$2,CSDA!A$1:A$500&amp;CSDA!C$1:C$500,0)),0)</f>
        <v/>
      </c>
      <c r="DH818">
        <f>ROUND(T818/26,0)</f>
        <v/>
      </c>
      <c r="DI818">
        <f ref="DI818" t="array">IFERROR(INDEX(CSDA!D$1:D$500,MATCH("Trích giữ"&amp;PAYROLL!DI$2,CSDA!A$1:A$500&amp;CSDA!C$1:C$500,0)),0)</f>
        <v/>
      </c>
      <c r="DJ818">
        <f>IF(U818=0,T818*21.5%-BL818,0)</f>
        <v/>
      </c>
      <c r="DK818">
        <f ref="DK818" t="array">IFERROR(INDEX(CSDA!D$1:D$500,MATCH("Trích giữ"&amp;PAYROLL!DK$2,CSDA!A$1:A$500&amp;CSDA!C$1:C$500,0)),0)</f>
        <v/>
      </c>
      <c r="DL818">
        <f>IFERROR(INDEX(CSDA!D$1:D$500,MATCH(PAYROLL!DL$2,CSDA!C$1:C$500,0))/12,0)</f>
        <v/>
      </c>
      <c r="DM818">
        <f>SUM(DB818:DL818)</f>
        <v/>
      </c>
      <c r="DN818">
        <f>IFERROR(INDEX(ADJ!$A$1:$BZ$1000,MATCH(PAYROLL!D818,ADJ!A$1:A$500,0),MATCH(PAYROLL!DN$2,ADJ!$2:$2,0)),0)</f>
        <v/>
      </c>
      <c r="DO818">
        <f>IFERROR(SUM(BP818,DM818:DN818,CX818:DA818)-DT818,0)</f>
        <v/>
      </c>
      <c r="DP818">
        <f ref="DP818" t="array">SUM(BW818*IFERROR(INDEX(CSDA!D$1:D$500,MATCH(BW$2,CSDA!C$1:C$500,0)),0)%,CX818*IFERROR(INDEX(CSDA!D$1:D$500,MATCH(CX$2,CSDA!C$1:C$500,0)),0)%,DA818*IFERROR(INDEX(CSDA!D$1:D$500,MATCH(DA$2,CSDA!C$1:C$500,0)),0)%,DB818*IFERROR(INDEX(CSDA!D$1:D$500,MATCH(DB$2,CSDA!C$1:C$500,0)),0)%,DF818*IFERROR(INDEX(CSDA!D$1:D$500,MATCH("Phí dịch vụ"&amp;PAYROLL!DF$2,CSDA!A$1:A$500&amp;CSDA!C$1:C$500,0)),0)%,DC818*IFERROR(INDEX(CSDA!D$1:D$500,MATCH("Phí dịch vụ"&amp;PAYROLL!DC$2,CSDA!A$1:A$500&amp;CSDA!C$1:C$500,0)),0)%,DH818*IFERROR(INDEX(CSDA!D$1:D$500,MATCH("Phí dịch vụ"&amp;PAYROLL!DH$2,CSDA!A$1:A$500&amp;CSDA!C$1:C$500,0)),0)%,DJ818*IFERROR(INDEX(CSDA!D$1:D$500,MATCH("Phí dịch vụ"&amp;PAYROLL!DJ$2,CSDA!A$1:A$500&amp;CSDA!C$1:C$500,0)),0)%,BN818*IFERROR(INDEX(CSDA!D$1:D$500,MATCH(BN$2,CSDA!C$1:C$500,0)),0)%)-BN818*7%</f>
        <v/>
      </c>
      <c r="DQ818">
        <f>IFERROR(INDEX(ADJ!$A$1:$BZ$1000,MATCH(PAYROLL!D818,ADJ!A$1:A$500,0),MATCH(PAYROLL!DQ$2,ADJ!$2:$2,0)),0)</f>
        <v/>
      </c>
      <c r="DR818">
        <f>IFERROR(INDEX(ADJ!$A$1:$BZ$1000,MATCH(PAYROLL!D818,ADJ!A$1:A$500,0),MATCH(PAYROLL!DR$2,ADJ!$2:$2,0)),0)</f>
        <v/>
      </c>
      <c r="DS818">
        <f>SUM(DP818:DR818)</f>
        <v/>
      </c>
      <c r="DT818">
        <f>EK818</f>
        <v/>
      </c>
      <c r="DU818">
        <f>SUM(DO818:DR818)</f>
        <v/>
      </c>
      <c r="DV818">
        <f>ROUND(DU818*0.1,0)</f>
        <v/>
      </c>
      <c r="DW818">
        <f>DU818+DV818</f>
        <v/>
      </c>
      <c r="DZ818">
        <f>IFERROR(INDEX(ADJ!$A$1:$BZ$1000,MATCH(PAYROLL!$D818,ADJ!A$1:A$500,0),MATCH(PAYROLL!DZ$2,ADJ!$2:$2,0)),0)</f>
        <v/>
      </c>
      <c r="EA818">
        <f>IFERROR(INDEX(ADJ!$A$1:$BZ$1000,MATCH(PAYROLL!$D818,ADJ!A$1:A$500,0),MATCH(PAYROLL!EA$2,ADJ!$2:$2,0)),0)</f>
        <v/>
      </c>
      <c r="EB818">
        <f>IFERROR(INDEX(ADJ!$A$1:$BZ$1000,MATCH(PAYROLL!$D818,ADJ!A$1:A$500,0),MATCH(PAYROLL!EB$2,ADJ!$2:$2,0)),0)</f>
        <v/>
      </c>
      <c r="EC818">
        <f>IFERROR(INDEX(ADJ!$A$1:$BZ$1000,MATCH(PAYROLL!$D818,ADJ!A$1:A$500,0),MATCH(PAYROLL!EC$2,ADJ!$2:$2,0)),0)</f>
        <v/>
      </c>
      <c r="ED818">
        <f>IFERROR(INDEX(ADJ!$A$1:$BZ$1000,MATCH(PAYROLL!$D818,ADJ!A$1:A$500,0),MATCH(PAYROLL!ED$2,ADJ!$2:$2,0)),0)</f>
        <v/>
      </c>
      <c r="EE818">
        <f>IFERROR(INDEX(ADJ!$A$1:$BZ$1000,MATCH(PAYROLL!$D818,ADJ!A$1:A$500,0),MATCH(PAYROLL!EE$2,ADJ!$2:$2,0)),0)</f>
        <v/>
      </c>
      <c r="EF818">
        <f>IFERROR(INDEX(ADJ!$A$1:$BZ$1000,MATCH(PAYROLL!$D818,ADJ!A$1:A$500,0),MATCH(PAYROLL!EF$2,ADJ!$2:$2,0)),0)</f>
        <v/>
      </c>
      <c r="EG818">
        <f>IFERROR(INDEX(ADJ!$A$1:$BZ$1000,MATCH(PAYROLL!$D818,ADJ!A$1:A$500,0),MATCH(PAYROLL!EG$2,ADJ!$2:$2,0)),0)</f>
        <v/>
      </c>
      <c r="EH818">
        <f>IFERROR(INDEX(ADJ!$A$1:$BZ$1000,MATCH(PAYROLL!$D818,ADJ!A$1:A$500,0),MATCH(PAYROLL!EH$2,ADJ!$2:$2,0)),0)</f>
        <v/>
      </c>
      <c r="EI818">
        <f>IFERROR(INDEX(ADJ!$A$1:$BZ$1000,MATCH(PAYROLL!D818,ADJ!A$1:A$500,0),MATCH(PAYROLL!EI$2,ADJ!$2:$2,0)),0)</f>
        <v/>
      </c>
      <c r="EJ818">
        <f>IFERROR(INDEX(ADJ!$A$1:$BZ$1000,MATCH(PAYROLL!$D818,ADJ!A$1:A$500,0),MATCH(PAYROLL!EJ$2,ADJ!$2:$2,0)),0)</f>
        <v/>
      </c>
      <c r="EK818">
        <f>SUM(DZ818:EJ818)</f>
        <v/>
      </c>
    </row>
    <row r="819">
      <c r="A819" t="n">
        <v>817</v>
      </c>
      <c r="B819" t="inlineStr">
        <is>
          <t>Phạm Thị Trinh</t>
        </is>
      </c>
      <c r="D819" t="inlineStr">
        <is>
          <t>153938-01</t>
        </is>
      </c>
      <c r="S819">
        <f>IFERROR(INDEX(PIS!$A$1:$BZ$1000,MATCH($D819,PIS!C$1:C$500,0),MATCH("Lương CB tháng trước",PIS!$1:$1,0)),0)</f>
        <v/>
      </c>
      <c r="T819">
        <f>IFERROR(INDEX(PIS!$A$1:$BZ$1000,MATCH($D819,PIS!C$1:C$500,0),MATCH("Lương CB hiện tại",PIS!$1:$1,0)),0)</f>
        <v/>
      </c>
      <c r="U819">
        <f>IFERROR(INDEX(PIS!$A$1:$BZ$1000,MATCH($D819,PIS!C$1:C$500,0),MATCH("Lương đóng BHBB",PIS!$1:$1,0)),0)</f>
        <v/>
      </c>
      <c r="V819">
        <f>IFERROR(INDEX(PIS!$A$1:$BZ$1000,MATCH($D819,PIS!C$1:C$500,0),MATCH(V$2,PIS!$2:$2,0)),0)</f>
        <v/>
      </c>
      <c r="W819">
        <f>IFERROR(INDEX(PIS!$A$1:$BZ$1000,MATCH($D819,PIS!C$1:C$500,0),MATCH(W$2,PIS!$2:$2,0)),0)</f>
        <v/>
      </c>
      <c r="X819">
        <f>IFERROR(INDEX(PIS!$A$1:$BZ$1000,MATCH($D819,PIS!C$1:C$500,0),MATCH(X$2,PIS!$2:$2,0)),0)</f>
        <v/>
      </c>
      <c r="Y819">
        <f>IFERROR(INDEX(PIS!$A$1:$BZ$1000,MATCH($D819,PIS!C$1:C$500,0),MATCH(Y$2,PIS!$2:$2,0)),0)</f>
        <v/>
      </c>
      <c r="Z819">
        <f>IFERROR(INDEX(PIS!$A$1:$BZ$1000,MATCH($D819,PIS!C$1:C$500,0),MATCH(Z$2,PIS!$2:$2,0)),0)</f>
        <v/>
      </c>
      <c r="AA819">
        <f>IFERROR(INDEX(PIS!$A$1:$BZ$1000,MATCH($D819,PIS!C$1:C$500,0),MATCH(AA$2,PIS!$2:$2,0)),0)</f>
        <v/>
      </c>
      <c r="AB819">
        <f>IFERROR(INDEX(PIS!$A$1:$BZ$1000,MATCH($D819,PIS!C$1:C$500,0),MATCH(AB$2,PIS!$2:$2,0)),0)</f>
        <v/>
      </c>
      <c r="AC819">
        <f>SUM(V819:AB819)</f>
        <v/>
      </c>
      <c r="AD819">
        <f>IFERROR(INDEX(TIMESHEET!$A$1:$AI$5000,MATCH($D819,TIMESHEET!A$1:A$500,0),MATCH("T100",TIMESHEET!$2:$2,0))-2,0)</f>
        <v/>
      </c>
      <c r="AE819">
        <f>IFERROR(INDEX(TIMESHEET!$A$1:$AI$5000,MATCH($D819,TIMESHEET!A$1:A$500,0),MATCH("T202",TIMESHEET!$2:$2,0)),0)</f>
        <v/>
      </c>
      <c r="AF819">
        <f>IFERROR(INDEX(TIMESHEET!$A$1:$AI$5000,MATCH($D819,TIMESHEET!A$1:A$500,0),MATCH("T302",TIMESHEET!$2:$2,0)),0)</f>
        <v/>
      </c>
      <c r="AG819">
        <f>IFERROR(INDEX(TIMESHEET!$A$1:$AI$5000,MATCH($D819,TIMESHEET!A$1:A$500,0),MATCH("T406",TIMESHEET!$2:$2,0)),0)</f>
        <v/>
      </c>
      <c r="AH819">
        <f>AE819+AG819</f>
        <v/>
      </c>
      <c r="AI819">
        <f>IFERROR(INDEX(TIMESHEET!$A$1:$AI$5000,MATCH($D819,TIMESHEET!A$1:A$500,0),MATCH("T701",TIMESHEET!$2:$2,0)),0)</f>
        <v/>
      </c>
      <c r="AJ819">
        <f>IFERROR(INDEX(TIMESHEET!$A$1:$AI$5000,MATCH($D819,TIMESHEET!B$1:B$500,0),MATCH("T320",TIMESHEET!$2:$2,0)),0)</f>
        <v/>
      </c>
      <c r="AK819">
        <f>IFERROR(IF(LEFT(INDEX(PIS!O$1:O$500,MATCH(D819,PIS!C$1:C$500)),1)="M",T819/AD819*SUM(AE819:AG819),T819*AD819),0)</f>
        <v/>
      </c>
      <c r="AL819">
        <f>IFERROR(INDEX(ADJ!$A$1:$BZ$1000,MATCH(PAYROLL!D819,ADJ!A$1:A$500,0),MATCH(PAYROLL!AL$2,ADJ!$2:$2,0)),0)</f>
        <v/>
      </c>
      <c r="AM819">
        <f>SUM(AK819:AL819)</f>
        <v/>
      </c>
      <c r="AN819">
        <f>IFERROR(ROUND(V819/$AD819*$AH819,0),0)</f>
        <v/>
      </c>
      <c r="AO819">
        <f>IFERROR(ROUND(W819/$AD819*$AH819,0),0)</f>
        <v/>
      </c>
      <c r="AP819">
        <f>IFERROR(ROUND(X819/$AD819*$AE819,0),0)</f>
        <v/>
      </c>
      <c r="AQ819">
        <f>IFERROR(ROUND(Y819/$AD819*$AH819,0),0)</f>
        <v/>
      </c>
      <c r="AR819">
        <f>IFERROR(ROUND(Z819/$AD819*$AH819,0),0)</f>
        <v/>
      </c>
      <c r="AS819">
        <f>IFERROR(ROUND(AA819/$AD819*$AH819,0),0)</f>
        <v/>
      </c>
      <c r="AT819">
        <f>IFERROR(IF((AE819+AF819+AG819)&gt;13,AB819,ROUND(AB819/AD819*AH819,0)),0)</f>
        <v/>
      </c>
      <c r="AU819">
        <f>IFERROR(INDEX(ADJ!$A$1:$BZ$1000,MATCH(PAYROLL!D819,ADJ!A$1:A$500,0),MATCH(PAYROLL!AU$2,ADJ!$2:$2,0)),0)</f>
        <v/>
      </c>
      <c r="AV819">
        <f>ROUND(SUM(AN819:AU819),0)</f>
        <v/>
      </c>
      <c r="AW819">
        <f>IFERROR(INDEX(TIMESHEET!$A$1:$AI$5000,MATCH(PAYROLL!D819,TIMESHEET!A$1:A$500,0),MATCH("T620",TIMESHEET!$2:$2,0)),0)</f>
        <v/>
      </c>
      <c r="AX819">
        <f>IFERROR(INDEX(TIMESHEET!$A$1:$AI$5000,MATCH(PAYROLL!D819,TIMESHEET!A$1:A$500,0),MATCH("T601",TIMESHEET!$2:$2,0)),0)</f>
        <v/>
      </c>
      <c r="AY819">
        <f>IFERROR(INDEX(TIMESHEET!$A$1:$AI$5000,MATCH(PAYROLL!D819,TIMESHEET!A$1:A$500,0),MATCH("T602",TIMESHEET!$2:$2,0)),0)</f>
        <v/>
      </c>
      <c r="AZ819">
        <f>IFERROR(INDEX(TIMESHEET!$A$1:$AI$5000,MATCH(PAYROLL!D819,TIMESHEET!A$1:A$500,0),MATCH("T603",TIMESHEET!$2:$2,0)),0)</f>
        <v/>
      </c>
      <c r="BA819">
        <f>IFERROR(INDEX(TIMESHEET!$A$1:$AI$5000,MATCH(PAYROLL!D819,TIMESHEET!A$1:A$500,0),MATCH("T611",TIMESHEET!$2:$2,0)),0)</f>
        <v/>
      </c>
      <c r="BB819">
        <f>IFERROR(INDEX(TIMESHEET!$A$1:$AI$5000,MATCH(PAYROLL!D819,TIMESHEET!A$1:A$500,0),MATCH("T612",TIMESHEET!$2:$2,0)),0)</f>
        <v/>
      </c>
      <c r="BC819">
        <f>IFERROR(INDEX(TIMESHEET!$A$1:$AI$5000,MATCH(PAYROLL!D819,TIMESHEET!A$1:A$500,0),MATCH("T613",TIMESHEET!$2:$2,0)),0)</f>
        <v/>
      </c>
      <c r="BD819">
        <f>IFERROR(INDEX(TIMESHEET!$A$1:$AI$5000,MATCH(PAYROLL!D819,TIMESHEET!A$1:A$500,0),MATCH("T500",TIMESHEET!$2:$2,0)),0)</f>
        <v/>
      </c>
      <c r="BE819">
        <f>IFERROR(IF(LEFT(INDEX(PIS!O$1:O$500,MATCH(D819,PIS!C$1:C$500)),1)="M",T819/AD819/8*(AW819+AX819*1.5+AY819*2+AZ819*3+BA819*2.1+BB819*2.7+BC819*3.9+BD819*0.3),T819/8*(AW819+AX819*1.5+AY819*2+AZ819*3+BA819*2.1+BB819*2.7+BC819*3.9+BD819*0.3)),0)</f>
        <v/>
      </c>
      <c r="BF819">
        <f>IFERROR(INDEX(ADJ!$A$1:$BZ$1000,MATCH(PAYROLL!$D819,ADJ!A$1:A$500,0),MATCH(PAYROLL!BF$2,ADJ!$2:$2,0)),0)</f>
        <v/>
      </c>
      <c r="BG819">
        <f>IFERROR(INDEX(ADJ!$A$1:$BZ$1000,MATCH(PAYROLL!D819,ADJ!A$1:A$500,0),MATCH(PAYROLL!BG$2,ADJ!$2:$2,0)),0)</f>
        <v/>
      </c>
      <c r="BH819">
        <f>IFERROR(INDEX(ADJ!$A$1:$BZ$1000,MATCH(PAYROLL!D819,ADJ!A$1:A$500,0),MATCH(PAYROLL!BH$2,ADJ!$2:$2,0)),0)</f>
        <v/>
      </c>
      <c r="BI819">
        <f>IFERROR(INDEX(ADJ!$A$1:$BZ$1000,MATCH(PAYROLL!D819,ADJ!A$1:A$500,0),MATCH(PAYROLL!BI$2,ADJ!$2:$2,0)),0)</f>
        <v/>
      </c>
      <c r="BJ819">
        <f>IFERROR(INDEX(ADJ!$A$1:$BZ$1000,MATCH(PAYROLL!D819,ADJ!A$1:A$500,0),MATCH(PAYROLL!BJ$2,ADJ!$2:$2,0)),0)</f>
        <v/>
      </c>
      <c r="BK819">
        <f>SUM(BF819:BJ819)</f>
        <v/>
      </c>
      <c r="BL819">
        <f>IFERROR(INDEX(ADJ!$A$1:$BZ$1000,MATCH(PAYROLL!D819,ADJ!A$1:A$500,0),MATCH(PAYROLL!BL$2,ADJ!$2:$2,0)),0)</f>
        <v/>
      </c>
      <c r="BM819">
        <f>IFERROR(INDEX(ADJ!$A$1:$BZ$1000,MATCH(PAYROLL!D819,ADJ!A$1:A$500,0),MATCH(PAYROLL!BM$2,ADJ!$2:$2,0)),0)</f>
        <v/>
      </c>
      <c r="BN819">
        <f>IFERROR(INDEX(ADJ!$A$1:$BZ$1000,MATCH(PAYROLL!D819,ADJ!A$1:A$500,0),MATCH(PAYROLL!BN$2,ADJ!$2:$2,0)),0)</f>
        <v/>
      </c>
      <c r="BO819">
        <f>IFERROR(INDEX(ADJ!$A$1:$BZ$1000,MATCH(PAYROLL!D819,ADJ!A$1:A$500,0),MATCH(PAYROLL!BO$2,ADJ!$2:$2,0)),0)</f>
        <v/>
      </c>
      <c r="BP819">
        <f>SUM(AM819,AV819,BE819,BK819,BL819:BO819)</f>
        <v/>
      </c>
      <c r="BQ819">
        <f>BO819</f>
        <v/>
      </c>
      <c r="BR819">
        <f>IFERROR(ROUND(IF(LEFT(INDEX(PIS!O$1:O$500,MATCH(D819,PIS!C$1:C$500)),1)="D",T819/8*(BD819*0.3),IF(LEFT(INDEX(PIS!O$1:O$500,MATCH(D819,PIS!C$1:C$500)),1)="H",T819*($BD819*0.3),T819/$AD819/8*($BD819*0.3))),0),0)</f>
        <v/>
      </c>
      <c r="BS819">
        <f>IF(AP819&lt;1,0,MIN(AP819,730000))</f>
        <v/>
      </c>
      <c r="BT819">
        <f>IFERROR(ROUND((BE819-SUM(AW819:BC819)*T819/AD819/8),0)-BR819,0)</f>
        <v/>
      </c>
      <c r="BU819">
        <f>AO819</f>
        <v/>
      </c>
      <c r="BV819">
        <f>SUM(BQ819:BU819)</f>
        <v/>
      </c>
      <c r="BW819">
        <f>BP819-BV819</f>
        <v/>
      </c>
      <c r="BX819">
        <f>IFERROR(IF(RIGHT(INDEX(PIS!O$1:O$500,MATCH(D819,PIS!C$1:C$500)),5)="Gross",MIN(U819+V819,VLOOKUP("R700",TSC!B:C,2,0)*VLOOKUP("R101",TSC!B:C,2,0))*VLOOKUP("R701",TSC!B:C,2,0)%,0),0)</f>
        <v/>
      </c>
      <c r="BY819">
        <f>IFERROR(IF(RIGHT(INDEX(PIS!O$1:O$500,MATCH(D819,PIS!C$1:C$500)),5)="Gross",MIN(U819+V819,VLOOKUP("R700",TSC!B:C,2,0)*VLOOKUP("R101",TSC!B:C,2,0))*VLOOKUP("T704",TSC!B:C,2,0)%,0),0)</f>
        <v/>
      </c>
      <c r="BZ819">
        <f>IFERROR(IF(RIGHT(INDEX(PIS!O$1:O$500,MATCH(D819,PIS!C$1:C$500)),5)="Gross",MIN(U819+V819,VLOOKUP("R700",TSC!B:C,2,0)*VLOOKUP("1",TSC!F:G,2,0))*VLOOKUP("T705",TSC!B:C,2,0)%,0),0)</f>
        <v/>
      </c>
      <c r="CA819">
        <f>IFERROR(INDEX(ADJ!$A$1:$BZ$1000,MATCH(PAYROLL!D819,ADJ!A$1:A$500,0),MATCH(PAYROLL!CA$2,ADJ!$2:$2,0)),0)</f>
        <v/>
      </c>
      <c r="CB819">
        <f>IFERROR(INDEX(ADJ!$A$1:$BZ$1000,MATCH(PAYROLL!D819,ADJ!A$1:A$500,0),MATCH(PAYROLL!CB$2,ADJ!$2:$2,0)),0)</f>
        <v/>
      </c>
      <c r="CC819">
        <f>SUM(BX819:CB819)</f>
        <v/>
      </c>
      <c r="CD819">
        <f>IFERROR(INDEX(PIS!$A$1:$BZ$1000,MATCH(PAYROLL!D819,PIS!C$1:C$500,0),MATCH(PAYROLL!CD$1,PIS!$1:$1,0)),0)</f>
        <v/>
      </c>
      <c r="CE819">
        <f>IFERROR(IF(OR(INDEX(PIS!P$1:P$500,MATCH(D819,PIS!C$1:C$500,0))="LT2",INDEX(PIS!P$1:P$500,MATCH(D819,PIS!C$1:C$500,0))="P10"),0,SUM(CC819,CD819*VLOOKUP("R601",TSC!B:C,2,0),VLOOKUP("R602",TSC!B:C,2,0))),0)</f>
        <v/>
      </c>
      <c r="CF819">
        <f>MAX(BW819-CE819,0)</f>
        <v/>
      </c>
      <c r="CG819">
        <f>IFERROR(IF(OR(RIGHT(INDEX(PIS!P$1:P$500,MATCH(D819,PIS!C$1:C$500)),5)="P10",RIGHT(INDEX(PIS!P$1:P$500,MATCH(D819,PIS!C$1:C$500)),5)="CK"),0,IF(CF819&lt;=5000000,CF819*5%,IF(CF819&lt;=10000000,CF819*10%-250000,IF(CF819&lt;=18000000,CF819*15%-750000,IF(CF819&lt;=32000000,CF819*20%-1650000,IF(CF819&lt;=52000000,CF819*25%-3250000,IF(CF819&lt;=80000000,BH819*30%-5850000,CF819*35%-9850000))))))),0)</f>
        <v/>
      </c>
      <c r="CH819">
        <f>IFERROR(IF(OR(INDEX(PIS!P$1:P$500,MATCH(D819,PIS!C$1:C$500))="LT",INDEX(PIS!P$1:P$500,MATCH(D819,PIS!C$1:C$500))="CK"),0,IF(CF819&lt;2000000,0,CF819*10%)),0)</f>
        <v/>
      </c>
      <c r="CI819">
        <f>IFERROR(INDEX(ADJ!$A$1:$BZ$1000,MATCH(PAYROLL!D819,ADJ!A$1:A$500,0),MATCH(PAYROLL!CI$2,ADJ!$2:$2,0)),0)</f>
        <v/>
      </c>
      <c r="CJ819">
        <f>IFERROR(INDEX(ADJ!$A$1:$BZ$1000,MATCH(PAYROLL!D819,ADJ!A$1:A$500,0),MATCH(PAYROLL!CJ$2,ADJ!$2:$2,0)),0)</f>
        <v/>
      </c>
      <c r="CK819">
        <f>IFERROR(INDEX(ADJ!$A$1:$BZ$1000,MATCH(PAYROLL!D819,ADJ!A$1:A$500,0),MATCH(PAYROLL!CK$2,ADJ!$2:$2,0)),0)</f>
        <v/>
      </c>
      <c r="CL819">
        <f>SUM(CG819:CK819)</f>
        <v/>
      </c>
      <c r="CM819">
        <f>ROUND(SUM(CH819:CK819),0)</f>
        <v/>
      </c>
      <c r="CN819">
        <f>IFERROR(INDEX(CSDA!D$1:D$500,MATCH($CN$2,CSDA!C$1:C$500,0))*INDEX(PIS!V$1:V$500,MATCH(D819,PIS!C$1:C$500))+INDEX(ADJ!$A$1:$BZ$1000,MATCH(PAYROLL!D819,ADJ!A$1:A$500,0),MATCH(PAYROLL!CN$2,ADJ!$2:$2,0)),0)</f>
        <v/>
      </c>
      <c r="CO819">
        <f>IFERROR(INDEX(ADJ!$A$1:$BZ$1000,MATCH(PAYROLL!D819,ADJ!A$1:A$500,0),MATCH(PAYROLL!CO$2,ADJ!$2:$2,0)),0)</f>
        <v/>
      </c>
      <c r="CP819">
        <f>IFERROR(INDEX(ADJ!$A$1:$BZ$1000,MATCH(PAYROLL!D819,ADJ!A$1:A$500,0),MATCH(PAYROLL!CP$2,ADJ!$2:$2,0)),0)</f>
        <v/>
      </c>
      <c r="CQ819">
        <f>BP819-CL819-CI819-CM819-CN819-CO819-CP819-CC819</f>
        <v/>
      </c>
      <c r="CR819">
        <f>IFERROR(IF(RIGHT(INDEX(PIS!O$1:O$500,MATCH(D819,PIS!C$1:C$500,0)),5)="Gross",MIN(U819+V819,VLOOKUP("R700",TSC!B:C,2,0)*VLOOKUP("R101",TSC!B:C,2,0))*(VLOOKUP("T711",TSC!B:C,2,0)+VLOOKUP("T712",TSC!B:C,2,0))%,MIN(T819+V819,VLOOKUP("R700",TSC!B:C,2,0)*VLOOKUP("R101",TSC!B:C,2,0))*(VLOOKUP("T711",TSC!B:C,2,0)+VLOOKUP("T712",TSC!B:C,2,0)+VLOOKUP("R701",TSC!B:C,2,0))%),0)</f>
        <v/>
      </c>
      <c r="CS819">
        <f>IFERROR(IF(RIGHT(INDEX(PIS!O$1:O$500,MATCH(D819,PIS!C$1:C$500,0)),5)="Gross",MIN(U819+V819,VLOOKUP("R700",TSC!B:C,2,0)*VLOOKUP("R101",TSC!B:C,2,0))*(VLOOKUP("T714",TSC!B:C,2,0))%,MIN(T819+V819,VLOOKUP("R700",TSC!B:C,2,0)*VLOOKUP("R101",TSC!B:C,2,0))*(VLOOKUP("T704",TSC!B:C,2,0)+VLOOKUP("T714",TSC!B:C,2,0))%),0)</f>
        <v/>
      </c>
      <c r="CT819">
        <f>IFERROR(IF(RIGHT(INDEX(PIS!O$1:O$500,MATCH(D819,PIS!C$1:C$500,0)),5)="Gross",MIN(U819+V819,VLOOKUP("R700",TSC!B:C,2,0)*VLOOKUP("R101",TSC!B:C,2,0))*VLOOKUP("T705",TSC!B:C,2,0)%,MIN(T819+V819,VLOOKUP("R700",TSC!B:C,2,0)*VLOOKUP("R101",TSC!B:C,2,0))*VLOOKUP("T705",TSC!B:C,2,0)%),0)</f>
        <v/>
      </c>
      <c r="CU819">
        <f>IFERROR(IF(RIGHT(INDEX(PIS!O$1:O$500,MATCH(D819,PIS!C$1:C$500,0)),5)="Gross",MIN(U819+V819,VLOOKUP("R700",TSC!B:C,2,0)*VLOOKUP("R101",TSC!B:C,2,0))*(VLOOKUP("T713",TSC!B:C,2,0))%,MIN(T819+V819,VLOOKUP("R700",TSC!B:C,2,0)*VLOOKUP("R101",TSC!B:C,2,0))*(VLOOKUP("T713",TSC!B:C,2,0))%),0)</f>
        <v/>
      </c>
      <c r="CV819">
        <f>IFERROR(INDEX(ADJ!$A$1:$BZ$1000,MATCH(PAYROLL!D819,ADJ!A$1:A$500,0),MATCH(PAYROLL!CV$2,ADJ!$2:$2,0)),0)</f>
        <v/>
      </c>
      <c r="CW819">
        <f>IFERROR(INDEX(ADJ!$A$1:$BZ$1000,MATCH(PAYROLL!D819,ADJ!A$1:A$500,0),MATCH(PAYROLL!CW$2,ADJ!$2:$2,0)),0)</f>
        <v/>
      </c>
      <c r="CX819">
        <f>SUM(CR819:CW819)</f>
        <v/>
      </c>
      <c r="CY819">
        <f>ROUND(IF(CR819&gt;0,T819+V819*VLOOKUP("R202",TSC!$B$1:$C$500,2,0),0),0)</f>
        <v/>
      </c>
      <c r="CZ819">
        <f>IFERROR(INDEX(CSDA!D$1:D$500,MATCH($CZ$2,CSDA!C$1:C$500,0)),0)</f>
        <v/>
      </c>
      <c r="DA819">
        <f>ROUND(T819*0.7%,0)</f>
        <v/>
      </c>
      <c r="DB819">
        <f>ROUND(T819/12,0)</f>
        <v/>
      </c>
      <c r="DC819">
        <f ref="DC819" t="array">IFERROR(INDEX(CSDA!D$1:D$500,MATCH("Trích giữ"&amp;PAYROLL!DC$2,CSDA!A$1:A$500&amp;CSDA!C$1:C$500,0)),0)</f>
        <v/>
      </c>
      <c r="DD819">
        <f ref="DD819" t="array">IFERROR(INDEX(CSDA!D$1:D$500,MATCH("Trích giữ"&amp;PAYROLL!DD$2,CSDA!A$1:A$500&amp;CSDA!C$1:C$500,0)),0)</f>
        <v/>
      </c>
      <c r="DE819">
        <f ref="DE819" t="array">IFERROR(INDEX(CSDA!D$1:D$500,MATCH("Trích giữ"&amp;PAYROLL!DE$2,CSDA!A$1:A$500&amp;CSDA!C$1:C$500,0)),0)</f>
        <v/>
      </c>
      <c r="DF819">
        <f>IFERROR(INDEX(CSDA!D$1:D$500,MATCH(PAYROLL!DF$2,CSDA!C$1:C$500,0)),0)</f>
        <v/>
      </c>
      <c r="DG819">
        <f ref="DG819" t="array">IFERROR(INDEX(CSDA!D$1:D$500,MATCH("Trích giữ"&amp;PAYROLL!DG$2,CSDA!A$1:A$500&amp;CSDA!C$1:C$500,0)),0)</f>
        <v/>
      </c>
      <c r="DH819">
        <f>ROUND(T819/26,0)</f>
        <v/>
      </c>
      <c r="DI819">
        <f ref="DI819" t="array">IFERROR(INDEX(CSDA!D$1:D$500,MATCH("Trích giữ"&amp;PAYROLL!DI$2,CSDA!A$1:A$500&amp;CSDA!C$1:C$500,0)),0)</f>
        <v/>
      </c>
      <c r="DJ819">
        <f>IF(U819=0,T819*21.5%-BL819,0)</f>
        <v/>
      </c>
      <c r="DK819">
        <f ref="DK819" t="array">IFERROR(INDEX(CSDA!D$1:D$500,MATCH("Trích giữ"&amp;PAYROLL!DK$2,CSDA!A$1:A$500&amp;CSDA!C$1:C$500,0)),0)</f>
        <v/>
      </c>
      <c r="DL819">
        <f>IFERROR(INDEX(CSDA!D$1:D$500,MATCH(PAYROLL!DL$2,CSDA!C$1:C$500,0))/12,0)</f>
        <v/>
      </c>
      <c r="DM819">
        <f>SUM(DB819:DL819)</f>
        <v/>
      </c>
      <c r="DN819">
        <f>IFERROR(INDEX(ADJ!$A$1:$BZ$1000,MATCH(PAYROLL!D819,ADJ!A$1:A$500,0),MATCH(PAYROLL!DN$2,ADJ!$2:$2,0)),0)</f>
        <v/>
      </c>
      <c r="DO819">
        <f>IFERROR(SUM(BP819,DM819:DN819,CX819:DA819)-DT819,0)</f>
        <v/>
      </c>
      <c r="DP819">
        <f ref="DP819" t="array">SUM(BW819*IFERROR(INDEX(CSDA!D$1:D$500,MATCH(BW$2,CSDA!C$1:C$500,0)),0)%,CX819*IFERROR(INDEX(CSDA!D$1:D$500,MATCH(CX$2,CSDA!C$1:C$500,0)),0)%,DA819*IFERROR(INDEX(CSDA!D$1:D$500,MATCH(DA$2,CSDA!C$1:C$500,0)),0)%,DB819*IFERROR(INDEX(CSDA!D$1:D$500,MATCH(DB$2,CSDA!C$1:C$500,0)),0)%,DF819*IFERROR(INDEX(CSDA!D$1:D$500,MATCH("Phí dịch vụ"&amp;PAYROLL!DF$2,CSDA!A$1:A$500&amp;CSDA!C$1:C$500,0)),0)%,DC819*IFERROR(INDEX(CSDA!D$1:D$500,MATCH("Phí dịch vụ"&amp;PAYROLL!DC$2,CSDA!A$1:A$500&amp;CSDA!C$1:C$500,0)),0)%,DH819*IFERROR(INDEX(CSDA!D$1:D$500,MATCH("Phí dịch vụ"&amp;PAYROLL!DH$2,CSDA!A$1:A$500&amp;CSDA!C$1:C$500,0)),0)%,DJ819*IFERROR(INDEX(CSDA!D$1:D$500,MATCH("Phí dịch vụ"&amp;PAYROLL!DJ$2,CSDA!A$1:A$500&amp;CSDA!C$1:C$500,0)),0)%,BN819*IFERROR(INDEX(CSDA!D$1:D$500,MATCH(BN$2,CSDA!C$1:C$500,0)),0)%)-BN819*7%</f>
        <v/>
      </c>
      <c r="DQ819">
        <f>IFERROR(INDEX(ADJ!$A$1:$BZ$1000,MATCH(PAYROLL!D819,ADJ!A$1:A$500,0),MATCH(PAYROLL!DQ$2,ADJ!$2:$2,0)),0)</f>
        <v/>
      </c>
      <c r="DR819">
        <f>IFERROR(INDEX(ADJ!$A$1:$BZ$1000,MATCH(PAYROLL!D819,ADJ!A$1:A$500,0),MATCH(PAYROLL!DR$2,ADJ!$2:$2,0)),0)</f>
        <v/>
      </c>
      <c r="DS819">
        <f>SUM(DP819:DR819)</f>
        <v/>
      </c>
      <c r="DT819">
        <f>EK819</f>
        <v/>
      </c>
      <c r="DU819">
        <f>SUM(DO819:DR819)</f>
        <v/>
      </c>
      <c r="DV819">
        <f>ROUND(DU819*0.1,0)</f>
        <v/>
      </c>
      <c r="DW819">
        <f>DU819+DV819</f>
        <v/>
      </c>
      <c r="DZ819">
        <f>IFERROR(INDEX(ADJ!$A$1:$BZ$1000,MATCH(PAYROLL!$D819,ADJ!A$1:A$500,0),MATCH(PAYROLL!DZ$2,ADJ!$2:$2,0)),0)</f>
        <v/>
      </c>
      <c r="EA819">
        <f>IFERROR(INDEX(ADJ!$A$1:$BZ$1000,MATCH(PAYROLL!$D819,ADJ!A$1:A$500,0),MATCH(PAYROLL!EA$2,ADJ!$2:$2,0)),0)</f>
        <v/>
      </c>
      <c r="EB819">
        <f>IFERROR(INDEX(ADJ!$A$1:$BZ$1000,MATCH(PAYROLL!$D819,ADJ!A$1:A$500,0),MATCH(PAYROLL!EB$2,ADJ!$2:$2,0)),0)</f>
        <v/>
      </c>
      <c r="EC819">
        <f>IFERROR(INDEX(ADJ!$A$1:$BZ$1000,MATCH(PAYROLL!$D819,ADJ!A$1:A$500,0),MATCH(PAYROLL!EC$2,ADJ!$2:$2,0)),0)</f>
        <v/>
      </c>
      <c r="ED819">
        <f>IFERROR(INDEX(ADJ!$A$1:$BZ$1000,MATCH(PAYROLL!$D819,ADJ!A$1:A$500,0),MATCH(PAYROLL!ED$2,ADJ!$2:$2,0)),0)</f>
        <v/>
      </c>
      <c r="EE819">
        <f>IFERROR(INDEX(ADJ!$A$1:$BZ$1000,MATCH(PAYROLL!$D819,ADJ!A$1:A$500,0),MATCH(PAYROLL!EE$2,ADJ!$2:$2,0)),0)</f>
        <v/>
      </c>
      <c r="EF819">
        <f>IFERROR(INDEX(ADJ!$A$1:$BZ$1000,MATCH(PAYROLL!$D819,ADJ!A$1:A$500,0),MATCH(PAYROLL!EF$2,ADJ!$2:$2,0)),0)</f>
        <v/>
      </c>
      <c r="EG819">
        <f>IFERROR(INDEX(ADJ!$A$1:$BZ$1000,MATCH(PAYROLL!$D819,ADJ!A$1:A$500,0),MATCH(PAYROLL!EG$2,ADJ!$2:$2,0)),0)</f>
        <v/>
      </c>
      <c r="EH819">
        <f>IFERROR(INDEX(ADJ!$A$1:$BZ$1000,MATCH(PAYROLL!$D819,ADJ!A$1:A$500,0),MATCH(PAYROLL!EH$2,ADJ!$2:$2,0)),0)</f>
        <v/>
      </c>
      <c r="EI819">
        <f>IFERROR(INDEX(ADJ!$A$1:$BZ$1000,MATCH(PAYROLL!D819,ADJ!A$1:A$500,0),MATCH(PAYROLL!EI$2,ADJ!$2:$2,0)),0)</f>
        <v/>
      </c>
      <c r="EJ819">
        <f>IFERROR(INDEX(ADJ!$A$1:$BZ$1000,MATCH(PAYROLL!$D819,ADJ!A$1:A$500,0),MATCH(PAYROLL!EJ$2,ADJ!$2:$2,0)),0)</f>
        <v/>
      </c>
      <c r="EK819">
        <f>SUM(DZ819:EJ819)</f>
        <v/>
      </c>
    </row>
    <row r="820">
      <c r="A820" t="n">
        <v>818</v>
      </c>
      <c r="B820" t="inlineStr">
        <is>
          <t>Nguyễn Văn Hoàng</t>
        </is>
      </c>
      <c r="D820" t="inlineStr">
        <is>
          <t>153923-01</t>
        </is>
      </c>
      <c r="S820">
        <f>IFERROR(INDEX(PIS!$A$1:$BZ$1000,MATCH($D820,PIS!C$1:C$500,0),MATCH("Lương CB tháng trước",PIS!$1:$1,0)),0)</f>
        <v/>
      </c>
      <c r="T820">
        <f>IFERROR(INDEX(PIS!$A$1:$BZ$1000,MATCH($D820,PIS!C$1:C$500,0),MATCH("Lương CB hiện tại",PIS!$1:$1,0)),0)</f>
        <v/>
      </c>
      <c r="U820">
        <f>IFERROR(INDEX(PIS!$A$1:$BZ$1000,MATCH($D820,PIS!C$1:C$500,0),MATCH("Lương đóng BHBB",PIS!$1:$1,0)),0)</f>
        <v/>
      </c>
      <c r="V820">
        <f>IFERROR(INDEX(PIS!$A$1:$BZ$1000,MATCH($D820,PIS!C$1:C$500,0),MATCH(V$2,PIS!$2:$2,0)),0)</f>
        <v/>
      </c>
      <c r="W820">
        <f>IFERROR(INDEX(PIS!$A$1:$BZ$1000,MATCH($D820,PIS!C$1:C$500,0),MATCH(W$2,PIS!$2:$2,0)),0)</f>
        <v/>
      </c>
      <c r="X820">
        <f>IFERROR(INDEX(PIS!$A$1:$BZ$1000,MATCH($D820,PIS!C$1:C$500,0),MATCH(X$2,PIS!$2:$2,0)),0)</f>
        <v/>
      </c>
      <c r="Y820">
        <f>IFERROR(INDEX(PIS!$A$1:$BZ$1000,MATCH($D820,PIS!C$1:C$500,0),MATCH(Y$2,PIS!$2:$2,0)),0)</f>
        <v/>
      </c>
      <c r="Z820">
        <f>IFERROR(INDEX(PIS!$A$1:$BZ$1000,MATCH($D820,PIS!C$1:C$500,0),MATCH(Z$2,PIS!$2:$2,0)),0)</f>
        <v/>
      </c>
      <c r="AA820">
        <f>IFERROR(INDEX(PIS!$A$1:$BZ$1000,MATCH($D820,PIS!C$1:C$500,0),MATCH(AA$2,PIS!$2:$2,0)),0)</f>
        <v/>
      </c>
      <c r="AB820">
        <f>IFERROR(INDEX(PIS!$A$1:$BZ$1000,MATCH($D820,PIS!C$1:C$500,0),MATCH(AB$2,PIS!$2:$2,0)),0)</f>
        <v/>
      </c>
      <c r="AC820">
        <f>SUM(V820:AB820)</f>
        <v/>
      </c>
      <c r="AD820">
        <f>IFERROR(INDEX(TIMESHEET!$A$1:$AI$5000,MATCH($D820,TIMESHEET!A$1:A$500,0),MATCH("T100",TIMESHEET!$2:$2,0))-2,0)</f>
        <v/>
      </c>
      <c r="AE820">
        <f>IFERROR(INDEX(TIMESHEET!$A$1:$AI$5000,MATCH($D820,TIMESHEET!A$1:A$500,0),MATCH("T202",TIMESHEET!$2:$2,0)),0)</f>
        <v/>
      </c>
      <c r="AF820">
        <f>IFERROR(INDEX(TIMESHEET!$A$1:$AI$5000,MATCH($D820,TIMESHEET!A$1:A$500,0),MATCH("T302",TIMESHEET!$2:$2,0)),0)</f>
        <v/>
      </c>
      <c r="AG820">
        <f>IFERROR(INDEX(TIMESHEET!$A$1:$AI$5000,MATCH($D820,TIMESHEET!A$1:A$500,0),MATCH("T406",TIMESHEET!$2:$2,0)),0)</f>
        <v/>
      </c>
      <c r="AH820">
        <f>AE820+AG820</f>
        <v/>
      </c>
      <c r="AI820">
        <f>IFERROR(INDEX(TIMESHEET!$A$1:$AI$5000,MATCH($D820,TIMESHEET!A$1:A$500,0),MATCH("T701",TIMESHEET!$2:$2,0)),0)</f>
        <v/>
      </c>
      <c r="AJ820">
        <f>IFERROR(INDEX(TIMESHEET!$A$1:$AI$5000,MATCH($D820,TIMESHEET!B$1:B$500,0),MATCH("T320",TIMESHEET!$2:$2,0)),0)</f>
        <v/>
      </c>
      <c r="AK820">
        <f>IFERROR(IF(LEFT(INDEX(PIS!O$1:O$500,MATCH(D820,PIS!C$1:C$500)),1)="M",T820/AD820*SUM(AE820:AG820),T820*AD820),0)</f>
        <v/>
      </c>
      <c r="AL820">
        <f>IFERROR(INDEX(ADJ!$A$1:$BZ$1000,MATCH(PAYROLL!D820,ADJ!A$1:A$500,0),MATCH(PAYROLL!AL$2,ADJ!$2:$2,0)),0)</f>
        <v/>
      </c>
      <c r="AM820">
        <f>SUM(AK820:AL820)</f>
        <v/>
      </c>
      <c r="AN820">
        <f>IFERROR(ROUND(V820/$AD820*$AH820,0),0)</f>
        <v/>
      </c>
      <c r="AO820">
        <f>IFERROR(ROUND(W820/$AD820*$AH820,0),0)</f>
        <v/>
      </c>
      <c r="AP820">
        <f>IFERROR(ROUND(X820/$AD820*$AE820,0),0)</f>
        <v/>
      </c>
      <c r="AQ820">
        <f>IFERROR(ROUND(Y820/$AD820*$AH820,0),0)</f>
        <v/>
      </c>
      <c r="AR820">
        <f>IFERROR(ROUND(Z820/$AD820*$AH820,0),0)</f>
        <v/>
      </c>
      <c r="AS820">
        <f>IFERROR(ROUND(AA820/$AD820*$AH820,0),0)</f>
        <v/>
      </c>
      <c r="AT820">
        <f>IFERROR(IF((AE820+AF820+AG820)&gt;13,AB820,ROUND(AB820/AD820*AH820,0)),0)</f>
        <v/>
      </c>
      <c r="AU820">
        <f>IFERROR(INDEX(ADJ!$A$1:$BZ$1000,MATCH(PAYROLL!D820,ADJ!A$1:A$500,0),MATCH(PAYROLL!AU$2,ADJ!$2:$2,0)),0)</f>
        <v/>
      </c>
      <c r="AV820">
        <f>ROUND(SUM(AN820:AU820),0)</f>
        <v/>
      </c>
      <c r="AW820">
        <f>IFERROR(INDEX(TIMESHEET!$A$1:$AI$5000,MATCH(PAYROLL!D820,TIMESHEET!A$1:A$500,0),MATCH("T620",TIMESHEET!$2:$2,0)),0)</f>
        <v/>
      </c>
      <c r="AX820">
        <f>IFERROR(INDEX(TIMESHEET!$A$1:$AI$5000,MATCH(PAYROLL!D820,TIMESHEET!A$1:A$500,0),MATCH("T601",TIMESHEET!$2:$2,0)),0)</f>
        <v/>
      </c>
      <c r="AY820">
        <f>IFERROR(INDEX(TIMESHEET!$A$1:$AI$5000,MATCH(PAYROLL!D820,TIMESHEET!A$1:A$500,0),MATCH("T602",TIMESHEET!$2:$2,0)),0)</f>
        <v/>
      </c>
      <c r="AZ820">
        <f>IFERROR(INDEX(TIMESHEET!$A$1:$AI$5000,MATCH(PAYROLL!D820,TIMESHEET!A$1:A$500,0),MATCH("T603",TIMESHEET!$2:$2,0)),0)</f>
        <v/>
      </c>
      <c r="BA820">
        <f>IFERROR(INDEX(TIMESHEET!$A$1:$AI$5000,MATCH(PAYROLL!D820,TIMESHEET!A$1:A$500,0),MATCH("T611",TIMESHEET!$2:$2,0)),0)</f>
        <v/>
      </c>
      <c r="BB820">
        <f>IFERROR(INDEX(TIMESHEET!$A$1:$AI$5000,MATCH(PAYROLL!D820,TIMESHEET!A$1:A$500,0),MATCH("T612",TIMESHEET!$2:$2,0)),0)</f>
        <v/>
      </c>
      <c r="BC820">
        <f>IFERROR(INDEX(TIMESHEET!$A$1:$AI$5000,MATCH(PAYROLL!D820,TIMESHEET!A$1:A$500,0),MATCH("T613",TIMESHEET!$2:$2,0)),0)</f>
        <v/>
      </c>
      <c r="BD820">
        <f>IFERROR(INDEX(TIMESHEET!$A$1:$AI$5000,MATCH(PAYROLL!D820,TIMESHEET!A$1:A$500,0),MATCH("T500",TIMESHEET!$2:$2,0)),0)</f>
        <v/>
      </c>
      <c r="BE820">
        <f>IFERROR(IF(LEFT(INDEX(PIS!O$1:O$500,MATCH(D820,PIS!C$1:C$500)),1)="M",T820/AD820/8*(AW820+AX820*1.5+AY820*2+AZ820*3+BA820*2.1+BB820*2.7+BC820*3.9+BD820*0.3),T820/8*(AW820+AX820*1.5+AY820*2+AZ820*3+BA820*2.1+BB820*2.7+BC820*3.9+BD820*0.3)),0)</f>
        <v/>
      </c>
      <c r="BF820">
        <f>IFERROR(INDEX(ADJ!$A$1:$BZ$1000,MATCH(PAYROLL!$D820,ADJ!A$1:A$500,0),MATCH(PAYROLL!BF$2,ADJ!$2:$2,0)),0)</f>
        <v/>
      </c>
      <c r="BG820">
        <f>IFERROR(INDEX(ADJ!$A$1:$BZ$1000,MATCH(PAYROLL!D820,ADJ!A$1:A$500,0),MATCH(PAYROLL!BG$2,ADJ!$2:$2,0)),0)</f>
        <v/>
      </c>
      <c r="BH820">
        <f>IFERROR(INDEX(ADJ!$A$1:$BZ$1000,MATCH(PAYROLL!D820,ADJ!A$1:A$500,0),MATCH(PAYROLL!BH$2,ADJ!$2:$2,0)),0)</f>
        <v/>
      </c>
      <c r="BI820">
        <f>IFERROR(INDEX(ADJ!$A$1:$BZ$1000,MATCH(PAYROLL!D820,ADJ!A$1:A$500,0),MATCH(PAYROLL!BI$2,ADJ!$2:$2,0)),0)</f>
        <v/>
      </c>
      <c r="BJ820">
        <f>IFERROR(INDEX(ADJ!$A$1:$BZ$1000,MATCH(PAYROLL!D820,ADJ!A$1:A$500,0),MATCH(PAYROLL!BJ$2,ADJ!$2:$2,0)),0)</f>
        <v/>
      </c>
      <c r="BK820">
        <f>SUM(BF820:BJ820)</f>
        <v/>
      </c>
      <c r="BL820">
        <f>IFERROR(INDEX(ADJ!$A$1:$BZ$1000,MATCH(PAYROLL!D820,ADJ!A$1:A$500,0),MATCH(PAYROLL!BL$2,ADJ!$2:$2,0)),0)</f>
        <v/>
      </c>
      <c r="BM820">
        <f>IFERROR(INDEX(ADJ!$A$1:$BZ$1000,MATCH(PAYROLL!D820,ADJ!A$1:A$500,0),MATCH(PAYROLL!BM$2,ADJ!$2:$2,0)),0)</f>
        <v/>
      </c>
      <c r="BN820">
        <f>IFERROR(INDEX(ADJ!$A$1:$BZ$1000,MATCH(PAYROLL!D820,ADJ!A$1:A$500,0),MATCH(PAYROLL!BN$2,ADJ!$2:$2,0)),0)</f>
        <v/>
      </c>
      <c r="BO820">
        <f>IFERROR(INDEX(ADJ!$A$1:$BZ$1000,MATCH(PAYROLL!D820,ADJ!A$1:A$500,0),MATCH(PAYROLL!BO$2,ADJ!$2:$2,0)),0)</f>
        <v/>
      </c>
      <c r="BP820">
        <f>SUM(AM820,AV820,BE820,BK820,BL820:BO820)</f>
        <v/>
      </c>
      <c r="BQ820">
        <f>BO820</f>
        <v/>
      </c>
      <c r="BR820">
        <f>IFERROR(ROUND(IF(LEFT(INDEX(PIS!O$1:O$500,MATCH(D820,PIS!C$1:C$500)),1)="D",T820/8*(BD820*0.3),IF(LEFT(INDEX(PIS!O$1:O$500,MATCH(D820,PIS!C$1:C$500)),1)="H",T820*($BD820*0.3),T820/$AD820/8*($BD820*0.3))),0),0)</f>
        <v/>
      </c>
      <c r="BS820">
        <f>IF(AP820&lt;1,0,MIN(AP820,730000))</f>
        <v/>
      </c>
      <c r="BT820">
        <f>IFERROR(ROUND((BE820-SUM(AW820:BC820)*T820/AD820/8),0)-BR820,0)</f>
        <v/>
      </c>
      <c r="BU820">
        <f>AO820</f>
        <v/>
      </c>
      <c r="BV820">
        <f>SUM(BQ820:BU820)</f>
        <v/>
      </c>
      <c r="BW820">
        <f>BP820-BV820</f>
        <v/>
      </c>
      <c r="BX820">
        <f>IFERROR(IF(RIGHT(INDEX(PIS!O$1:O$500,MATCH(D820,PIS!C$1:C$500)),5)="Gross",MIN(U820+V820,VLOOKUP("R700",TSC!B:C,2,0)*VLOOKUP("R101",TSC!B:C,2,0))*VLOOKUP("R701",TSC!B:C,2,0)%,0),0)</f>
        <v/>
      </c>
      <c r="BY820">
        <f>IFERROR(IF(RIGHT(INDEX(PIS!O$1:O$500,MATCH(D820,PIS!C$1:C$500)),5)="Gross",MIN(U820+V820,VLOOKUP("R700",TSC!B:C,2,0)*VLOOKUP("R101",TSC!B:C,2,0))*VLOOKUP("T704",TSC!B:C,2,0)%,0),0)</f>
        <v/>
      </c>
      <c r="BZ820">
        <f>IFERROR(IF(RIGHT(INDEX(PIS!O$1:O$500,MATCH(D820,PIS!C$1:C$500)),5)="Gross",MIN(U820+V820,VLOOKUP("R700",TSC!B:C,2,0)*VLOOKUP("1",TSC!F:G,2,0))*VLOOKUP("T705",TSC!B:C,2,0)%,0),0)</f>
        <v/>
      </c>
      <c r="CA820">
        <f>IFERROR(INDEX(ADJ!$A$1:$BZ$1000,MATCH(PAYROLL!D820,ADJ!A$1:A$500,0),MATCH(PAYROLL!CA$2,ADJ!$2:$2,0)),0)</f>
        <v/>
      </c>
      <c r="CB820">
        <f>IFERROR(INDEX(ADJ!$A$1:$BZ$1000,MATCH(PAYROLL!D820,ADJ!A$1:A$500,0),MATCH(PAYROLL!CB$2,ADJ!$2:$2,0)),0)</f>
        <v/>
      </c>
      <c r="CC820">
        <f>SUM(BX820:CB820)</f>
        <v/>
      </c>
      <c r="CD820">
        <f>IFERROR(INDEX(PIS!$A$1:$BZ$1000,MATCH(PAYROLL!D820,PIS!C$1:C$500,0),MATCH(PAYROLL!CD$1,PIS!$1:$1,0)),0)</f>
        <v/>
      </c>
      <c r="CE820">
        <f>IFERROR(IF(OR(INDEX(PIS!P$1:P$500,MATCH(D820,PIS!C$1:C$500,0))="LT2",INDEX(PIS!P$1:P$500,MATCH(D820,PIS!C$1:C$500,0))="P10"),0,SUM(CC820,CD820*VLOOKUP("R601",TSC!B:C,2,0),VLOOKUP("R602",TSC!B:C,2,0))),0)</f>
        <v/>
      </c>
      <c r="CF820">
        <f>MAX(BW820-CE820,0)</f>
        <v/>
      </c>
      <c r="CG820">
        <f>IFERROR(IF(OR(RIGHT(INDEX(PIS!P$1:P$500,MATCH(D820,PIS!C$1:C$500)),5)="P10",RIGHT(INDEX(PIS!P$1:P$500,MATCH(D820,PIS!C$1:C$500)),5)="CK"),0,IF(CF820&lt;=5000000,CF820*5%,IF(CF820&lt;=10000000,CF820*10%-250000,IF(CF820&lt;=18000000,CF820*15%-750000,IF(CF820&lt;=32000000,CF820*20%-1650000,IF(CF820&lt;=52000000,CF820*25%-3250000,IF(CF820&lt;=80000000,BH820*30%-5850000,CF820*35%-9850000))))))),0)</f>
        <v/>
      </c>
      <c r="CH820">
        <f>IFERROR(IF(OR(INDEX(PIS!P$1:P$500,MATCH(D820,PIS!C$1:C$500))="LT",INDEX(PIS!P$1:P$500,MATCH(D820,PIS!C$1:C$500))="CK"),0,IF(CF820&lt;2000000,0,CF820*10%)),0)</f>
        <v/>
      </c>
      <c r="CI820">
        <f>IFERROR(INDEX(ADJ!$A$1:$BZ$1000,MATCH(PAYROLL!D820,ADJ!A$1:A$500,0),MATCH(PAYROLL!CI$2,ADJ!$2:$2,0)),0)</f>
        <v/>
      </c>
      <c r="CJ820">
        <f>IFERROR(INDEX(ADJ!$A$1:$BZ$1000,MATCH(PAYROLL!D820,ADJ!A$1:A$500,0),MATCH(PAYROLL!CJ$2,ADJ!$2:$2,0)),0)</f>
        <v/>
      </c>
      <c r="CK820">
        <f>IFERROR(INDEX(ADJ!$A$1:$BZ$1000,MATCH(PAYROLL!D820,ADJ!A$1:A$500,0),MATCH(PAYROLL!CK$2,ADJ!$2:$2,0)),0)</f>
        <v/>
      </c>
      <c r="CL820">
        <f>SUM(CG820:CK820)</f>
        <v/>
      </c>
      <c r="CM820">
        <f>ROUND(SUM(CH820:CK820),0)</f>
        <v/>
      </c>
      <c r="CN820">
        <f>IFERROR(INDEX(CSDA!D$1:D$500,MATCH($CN$2,CSDA!C$1:C$500,0))*INDEX(PIS!V$1:V$500,MATCH(D820,PIS!C$1:C$500))+INDEX(ADJ!$A$1:$BZ$1000,MATCH(PAYROLL!D820,ADJ!A$1:A$500,0),MATCH(PAYROLL!CN$2,ADJ!$2:$2,0)),0)</f>
        <v/>
      </c>
      <c r="CO820">
        <f>IFERROR(INDEX(ADJ!$A$1:$BZ$1000,MATCH(PAYROLL!D820,ADJ!A$1:A$500,0),MATCH(PAYROLL!CO$2,ADJ!$2:$2,0)),0)</f>
        <v/>
      </c>
      <c r="CP820">
        <f>IFERROR(INDEX(ADJ!$A$1:$BZ$1000,MATCH(PAYROLL!D820,ADJ!A$1:A$500,0),MATCH(PAYROLL!CP$2,ADJ!$2:$2,0)),0)</f>
        <v/>
      </c>
      <c r="CQ820">
        <f>BP820-CL820-CI820-CM820-CN820-CO820-CP820-CC820</f>
        <v/>
      </c>
      <c r="CR820">
        <f>IFERROR(IF(RIGHT(INDEX(PIS!O$1:O$500,MATCH(D820,PIS!C$1:C$500,0)),5)="Gross",MIN(U820+V820,VLOOKUP("R700",TSC!B:C,2,0)*VLOOKUP("R101",TSC!B:C,2,0))*(VLOOKUP("T711",TSC!B:C,2,0)+VLOOKUP("T712",TSC!B:C,2,0))%,MIN(T820+V820,VLOOKUP("R700",TSC!B:C,2,0)*VLOOKUP("R101",TSC!B:C,2,0))*(VLOOKUP("T711",TSC!B:C,2,0)+VLOOKUP("T712",TSC!B:C,2,0)+VLOOKUP("R701",TSC!B:C,2,0))%),0)</f>
        <v/>
      </c>
      <c r="CS820">
        <f>IFERROR(IF(RIGHT(INDEX(PIS!O$1:O$500,MATCH(D820,PIS!C$1:C$500,0)),5)="Gross",MIN(U820+V820,VLOOKUP("R700",TSC!B:C,2,0)*VLOOKUP("R101",TSC!B:C,2,0))*(VLOOKUP("T714",TSC!B:C,2,0))%,MIN(T820+V820,VLOOKUP("R700",TSC!B:C,2,0)*VLOOKUP("R101",TSC!B:C,2,0))*(VLOOKUP("T704",TSC!B:C,2,0)+VLOOKUP("T714",TSC!B:C,2,0))%),0)</f>
        <v/>
      </c>
      <c r="CT820">
        <f>IFERROR(IF(RIGHT(INDEX(PIS!O$1:O$500,MATCH(D820,PIS!C$1:C$500,0)),5)="Gross",MIN(U820+V820,VLOOKUP("R700",TSC!B:C,2,0)*VLOOKUP("R101",TSC!B:C,2,0))*VLOOKUP("T705",TSC!B:C,2,0)%,MIN(T820+V820,VLOOKUP("R700",TSC!B:C,2,0)*VLOOKUP("R101",TSC!B:C,2,0))*VLOOKUP("T705",TSC!B:C,2,0)%),0)</f>
        <v/>
      </c>
      <c r="CU820">
        <f>IFERROR(IF(RIGHT(INDEX(PIS!O$1:O$500,MATCH(D820,PIS!C$1:C$500,0)),5)="Gross",MIN(U820+V820,VLOOKUP("R700",TSC!B:C,2,0)*VLOOKUP("R101",TSC!B:C,2,0))*(VLOOKUP("T713",TSC!B:C,2,0))%,MIN(T820+V820,VLOOKUP("R700",TSC!B:C,2,0)*VLOOKUP("R101",TSC!B:C,2,0))*(VLOOKUP("T713",TSC!B:C,2,0))%),0)</f>
        <v/>
      </c>
      <c r="CV820">
        <f>IFERROR(INDEX(ADJ!$A$1:$BZ$1000,MATCH(PAYROLL!D820,ADJ!A$1:A$500,0),MATCH(PAYROLL!CV$2,ADJ!$2:$2,0)),0)</f>
        <v/>
      </c>
      <c r="CW820">
        <f>IFERROR(INDEX(ADJ!$A$1:$BZ$1000,MATCH(PAYROLL!D820,ADJ!A$1:A$500,0),MATCH(PAYROLL!CW$2,ADJ!$2:$2,0)),0)</f>
        <v/>
      </c>
      <c r="CX820">
        <f>SUM(CR820:CW820)</f>
        <v/>
      </c>
      <c r="CY820">
        <f>ROUND(IF(CR820&gt;0,T820+V820*VLOOKUP("R202",TSC!$B$1:$C$500,2,0),0),0)</f>
        <v/>
      </c>
      <c r="CZ820">
        <f>IFERROR(INDEX(CSDA!D$1:D$500,MATCH($CZ$2,CSDA!C$1:C$500,0)),0)</f>
        <v/>
      </c>
      <c r="DA820">
        <f>ROUND(T820*0.7%,0)</f>
        <v/>
      </c>
      <c r="DB820">
        <f>ROUND(T820/12,0)</f>
        <v/>
      </c>
      <c r="DC820">
        <f ref="DC820" t="array">IFERROR(INDEX(CSDA!D$1:D$500,MATCH("Trích giữ"&amp;PAYROLL!DC$2,CSDA!A$1:A$500&amp;CSDA!C$1:C$500,0)),0)</f>
        <v/>
      </c>
      <c r="DD820">
        <f ref="DD820" t="array">IFERROR(INDEX(CSDA!D$1:D$500,MATCH("Trích giữ"&amp;PAYROLL!DD$2,CSDA!A$1:A$500&amp;CSDA!C$1:C$500,0)),0)</f>
        <v/>
      </c>
      <c r="DE820">
        <f ref="DE820" t="array">IFERROR(INDEX(CSDA!D$1:D$500,MATCH("Trích giữ"&amp;PAYROLL!DE$2,CSDA!A$1:A$500&amp;CSDA!C$1:C$500,0)),0)</f>
        <v/>
      </c>
      <c r="DF820">
        <f>IFERROR(INDEX(CSDA!D$1:D$500,MATCH(PAYROLL!DF$2,CSDA!C$1:C$500,0)),0)</f>
        <v/>
      </c>
      <c r="DG820">
        <f ref="DG820" t="array">IFERROR(INDEX(CSDA!D$1:D$500,MATCH("Trích giữ"&amp;PAYROLL!DG$2,CSDA!A$1:A$500&amp;CSDA!C$1:C$500,0)),0)</f>
        <v/>
      </c>
      <c r="DH820">
        <f>ROUND(T820/26,0)</f>
        <v/>
      </c>
      <c r="DI820">
        <f ref="DI820" t="array">IFERROR(INDEX(CSDA!D$1:D$500,MATCH("Trích giữ"&amp;PAYROLL!DI$2,CSDA!A$1:A$500&amp;CSDA!C$1:C$500,0)),0)</f>
        <v/>
      </c>
      <c r="DJ820">
        <f>IF(U820=0,T820*21.5%-BL820,0)</f>
        <v/>
      </c>
      <c r="DK820">
        <f ref="DK820" t="array">IFERROR(INDEX(CSDA!D$1:D$500,MATCH("Trích giữ"&amp;PAYROLL!DK$2,CSDA!A$1:A$500&amp;CSDA!C$1:C$500,0)),0)</f>
        <v/>
      </c>
      <c r="DL820">
        <f>IFERROR(INDEX(CSDA!D$1:D$500,MATCH(PAYROLL!DL$2,CSDA!C$1:C$500,0))/12,0)</f>
        <v/>
      </c>
      <c r="DM820">
        <f>SUM(DB820:DL820)</f>
        <v/>
      </c>
      <c r="DN820">
        <f>IFERROR(INDEX(ADJ!$A$1:$BZ$1000,MATCH(PAYROLL!D820,ADJ!A$1:A$500,0),MATCH(PAYROLL!DN$2,ADJ!$2:$2,0)),0)</f>
        <v/>
      </c>
      <c r="DO820">
        <f>IFERROR(SUM(BP820,DM820:DN820,CX820:DA820)-DT820,0)</f>
        <v/>
      </c>
      <c r="DP820">
        <f ref="DP820" t="array">SUM(BW820*IFERROR(INDEX(CSDA!D$1:D$500,MATCH(BW$2,CSDA!C$1:C$500,0)),0)%,CX820*IFERROR(INDEX(CSDA!D$1:D$500,MATCH(CX$2,CSDA!C$1:C$500,0)),0)%,DA820*IFERROR(INDEX(CSDA!D$1:D$500,MATCH(DA$2,CSDA!C$1:C$500,0)),0)%,DB820*IFERROR(INDEX(CSDA!D$1:D$500,MATCH(DB$2,CSDA!C$1:C$500,0)),0)%,DF820*IFERROR(INDEX(CSDA!D$1:D$500,MATCH("Phí dịch vụ"&amp;PAYROLL!DF$2,CSDA!A$1:A$500&amp;CSDA!C$1:C$500,0)),0)%,DC820*IFERROR(INDEX(CSDA!D$1:D$500,MATCH("Phí dịch vụ"&amp;PAYROLL!DC$2,CSDA!A$1:A$500&amp;CSDA!C$1:C$500,0)),0)%,DH820*IFERROR(INDEX(CSDA!D$1:D$500,MATCH("Phí dịch vụ"&amp;PAYROLL!DH$2,CSDA!A$1:A$500&amp;CSDA!C$1:C$500,0)),0)%,DJ820*IFERROR(INDEX(CSDA!D$1:D$500,MATCH("Phí dịch vụ"&amp;PAYROLL!DJ$2,CSDA!A$1:A$500&amp;CSDA!C$1:C$500,0)),0)%,BN820*IFERROR(INDEX(CSDA!D$1:D$500,MATCH(BN$2,CSDA!C$1:C$500,0)),0)%)-BN820*7%</f>
        <v/>
      </c>
      <c r="DQ820">
        <f>IFERROR(INDEX(ADJ!$A$1:$BZ$1000,MATCH(PAYROLL!D820,ADJ!A$1:A$500,0),MATCH(PAYROLL!DQ$2,ADJ!$2:$2,0)),0)</f>
        <v/>
      </c>
      <c r="DR820">
        <f>IFERROR(INDEX(ADJ!$A$1:$BZ$1000,MATCH(PAYROLL!D820,ADJ!A$1:A$500,0),MATCH(PAYROLL!DR$2,ADJ!$2:$2,0)),0)</f>
        <v/>
      </c>
      <c r="DS820">
        <f>SUM(DP820:DR820)</f>
        <v/>
      </c>
      <c r="DT820">
        <f>EK820</f>
        <v/>
      </c>
      <c r="DU820">
        <f>SUM(DO820:DR820)</f>
        <v/>
      </c>
      <c r="DV820">
        <f>ROUND(DU820*0.1,0)</f>
        <v/>
      </c>
      <c r="DW820">
        <f>DU820+DV820</f>
        <v/>
      </c>
      <c r="DZ820">
        <f>IFERROR(INDEX(ADJ!$A$1:$BZ$1000,MATCH(PAYROLL!$D820,ADJ!A$1:A$500,0),MATCH(PAYROLL!DZ$2,ADJ!$2:$2,0)),0)</f>
        <v/>
      </c>
      <c r="EA820">
        <f>IFERROR(INDEX(ADJ!$A$1:$BZ$1000,MATCH(PAYROLL!$D820,ADJ!A$1:A$500,0),MATCH(PAYROLL!EA$2,ADJ!$2:$2,0)),0)</f>
        <v/>
      </c>
      <c r="EB820">
        <f>IFERROR(INDEX(ADJ!$A$1:$BZ$1000,MATCH(PAYROLL!$D820,ADJ!A$1:A$500,0),MATCH(PAYROLL!EB$2,ADJ!$2:$2,0)),0)</f>
        <v/>
      </c>
      <c r="EC820">
        <f>IFERROR(INDEX(ADJ!$A$1:$BZ$1000,MATCH(PAYROLL!$D820,ADJ!A$1:A$500,0),MATCH(PAYROLL!EC$2,ADJ!$2:$2,0)),0)</f>
        <v/>
      </c>
      <c r="ED820">
        <f>IFERROR(INDEX(ADJ!$A$1:$BZ$1000,MATCH(PAYROLL!$D820,ADJ!A$1:A$500,0),MATCH(PAYROLL!ED$2,ADJ!$2:$2,0)),0)</f>
        <v/>
      </c>
      <c r="EE820">
        <f>IFERROR(INDEX(ADJ!$A$1:$BZ$1000,MATCH(PAYROLL!$D820,ADJ!A$1:A$500,0),MATCH(PAYROLL!EE$2,ADJ!$2:$2,0)),0)</f>
        <v/>
      </c>
      <c r="EF820">
        <f>IFERROR(INDEX(ADJ!$A$1:$BZ$1000,MATCH(PAYROLL!$D820,ADJ!A$1:A$500,0),MATCH(PAYROLL!EF$2,ADJ!$2:$2,0)),0)</f>
        <v/>
      </c>
      <c r="EG820">
        <f>IFERROR(INDEX(ADJ!$A$1:$BZ$1000,MATCH(PAYROLL!$D820,ADJ!A$1:A$500,0),MATCH(PAYROLL!EG$2,ADJ!$2:$2,0)),0)</f>
        <v/>
      </c>
      <c r="EH820">
        <f>IFERROR(INDEX(ADJ!$A$1:$BZ$1000,MATCH(PAYROLL!$D820,ADJ!A$1:A$500,0),MATCH(PAYROLL!EH$2,ADJ!$2:$2,0)),0)</f>
        <v/>
      </c>
      <c r="EI820">
        <f>IFERROR(INDEX(ADJ!$A$1:$BZ$1000,MATCH(PAYROLL!D820,ADJ!A$1:A$500,0),MATCH(PAYROLL!EI$2,ADJ!$2:$2,0)),0)</f>
        <v/>
      </c>
      <c r="EJ820">
        <f>IFERROR(INDEX(ADJ!$A$1:$BZ$1000,MATCH(PAYROLL!$D820,ADJ!A$1:A$500,0),MATCH(PAYROLL!EJ$2,ADJ!$2:$2,0)),0)</f>
        <v/>
      </c>
      <c r="EK820">
        <f>SUM(DZ820:EJ820)</f>
        <v/>
      </c>
    </row>
    <row r="821">
      <c r="A821" t="n">
        <v>819</v>
      </c>
      <c r="B821" t="inlineStr">
        <is>
          <t>Hoàng Văn An</t>
        </is>
      </c>
      <c r="D821" t="inlineStr">
        <is>
          <t>154116-01</t>
        </is>
      </c>
      <c r="S821">
        <f>IFERROR(INDEX(PIS!$A$1:$BZ$1000,MATCH($D821,PIS!C$1:C$500,0),MATCH("Lương CB tháng trước",PIS!$1:$1,0)),0)</f>
        <v/>
      </c>
      <c r="T821">
        <f>IFERROR(INDEX(PIS!$A$1:$BZ$1000,MATCH($D821,PIS!C$1:C$500,0),MATCH("Lương CB hiện tại",PIS!$1:$1,0)),0)</f>
        <v/>
      </c>
      <c r="U821">
        <f>IFERROR(INDEX(PIS!$A$1:$BZ$1000,MATCH($D821,PIS!C$1:C$500,0),MATCH("Lương đóng BHBB",PIS!$1:$1,0)),0)</f>
        <v/>
      </c>
      <c r="V821">
        <f>IFERROR(INDEX(PIS!$A$1:$BZ$1000,MATCH($D821,PIS!C$1:C$500,0),MATCH(V$2,PIS!$2:$2,0)),0)</f>
        <v/>
      </c>
      <c r="W821">
        <f>IFERROR(INDEX(PIS!$A$1:$BZ$1000,MATCH($D821,PIS!C$1:C$500,0),MATCH(W$2,PIS!$2:$2,0)),0)</f>
        <v/>
      </c>
      <c r="X821">
        <f>IFERROR(INDEX(PIS!$A$1:$BZ$1000,MATCH($D821,PIS!C$1:C$500,0),MATCH(X$2,PIS!$2:$2,0)),0)</f>
        <v/>
      </c>
      <c r="Y821">
        <f>IFERROR(INDEX(PIS!$A$1:$BZ$1000,MATCH($D821,PIS!C$1:C$500,0),MATCH(Y$2,PIS!$2:$2,0)),0)</f>
        <v/>
      </c>
      <c r="Z821">
        <f>IFERROR(INDEX(PIS!$A$1:$BZ$1000,MATCH($D821,PIS!C$1:C$500,0),MATCH(Z$2,PIS!$2:$2,0)),0)</f>
        <v/>
      </c>
      <c r="AA821">
        <f>IFERROR(INDEX(PIS!$A$1:$BZ$1000,MATCH($D821,PIS!C$1:C$500,0),MATCH(AA$2,PIS!$2:$2,0)),0)</f>
        <v/>
      </c>
      <c r="AB821">
        <f>IFERROR(INDEX(PIS!$A$1:$BZ$1000,MATCH($D821,PIS!C$1:C$500,0),MATCH(AB$2,PIS!$2:$2,0)),0)</f>
        <v/>
      </c>
      <c r="AC821">
        <f>SUM(V821:AB821)</f>
        <v/>
      </c>
      <c r="AD821">
        <f>IFERROR(INDEX(TIMESHEET!$A$1:$AI$5000,MATCH($D821,TIMESHEET!A$1:A$500,0),MATCH("T100",TIMESHEET!$2:$2,0))-2,0)</f>
        <v/>
      </c>
      <c r="AE821">
        <f>IFERROR(INDEX(TIMESHEET!$A$1:$AI$5000,MATCH($D821,TIMESHEET!A$1:A$500,0),MATCH("T202",TIMESHEET!$2:$2,0)),0)</f>
        <v/>
      </c>
      <c r="AF821">
        <f>IFERROR(INDEX(TIMESHEET!$A$1:$AI$5000,MATCH($D821,TIMESHEET!A$1:A$500,0),MATCH("T302",TIMESHEET!$2:$2,0)),0)</f>
        <v/>
      </c>
      <c r="AG821">
        <f>IFERROR(INDEX(TIMESHEET!$A$1:$AI$5000,MATCH($D821,TIMESHEET!A$1:A$500,0),MATCH("T406",TIMESHEET!$2:$2,0)),0)</f>
        <v/>
      </c>
      <c r="AH821">
        <f>AE821+AG821</f>
        <v/>
      </c>
      <c r="AI821">
        <f>IFERROR(INDEX(TIMESHEET!$A$1:$AI$5000,MATCH($D821,TIMESHEET!A$1:A$500,0),MATCH("T701",TIMESHEET!$2:$2,0)),0)</f>
        <v/>
      </c>
      <c r="AJ821">
        <f>IFERROR(INDEX(TIMESHEET!$A$1:$AI$5000,MATCH($D821,TIMESHEET!B$1:B$500,0),MATCH("T320",TIMESHEET!$2:$2,0)),0)</f>
        <v/>
      </c>
      <c r="AK821">
        <f>IFERROR(IF(LEFT(INDEX(PIS!O$1:O$500,MATCH(D821,PIS!C$1:C$500)),1)="M",T821/AD821*SUM(AE821:AG821),T821*AD821),0)</f>
        <v/>
      </c>
      <c r="AL821">
        <f>IFERROR(INDEX(ADJ!$A$1:$BZ$1000,MATCH(PAYROLL!D821,ADJ!A$1:A$500,0),MATCH(PAYROLL!AL$2,ADJ!$2:$2,0)),0)</f>
        <v/>
      </c>
      <c r="AM821">
        <f>SUM(AK821:AL821)</f>
        <v/>
      </c>
      <c r="AN821">
        <f>IFERROR(ROUND(V821/$AD821*$AH821,0),0)</f>
        <v/>
      </c>
      <c r="AO821">
        <f>IFERROR(ROUND(W821/$AD821*$AH821,0),0)</f>
        <v/>
      </c>
      <c r="AP821">
        <f>IFERROR(ROUND(X821/$AD821*$AE821,0),0)</f>
        <v/>
      </c>
      <c r="AQ821">
        <f>IFERROR(ROUND(Y821/$AD821*$AH821,0),0)</f>
        <v/>
      </c>
      <c r="AR821">
        <f>IFERROR(ROUND(Z821/$AD821*$AH821,0),0)</f>
        <v/>
      </c>
      <c r="AS821">
        <f>IFERROR(ROUND(AA821/$AD821*$AH821,0),0)</f>
        <v/>
      </c>
      <c r="AT821">
        <f>IFERROR(IF((AE821+AF821+AG821)&gt;13,AB821,ROUND(AB821/AD821*AH821,0)),0)</f>
        <v/>
      </c>
      <c r="AU821">
        <f>IFERROR(INDEX(ADJ!$A$1:$BZ$1000,MATCH(PAYROLL!D821,ADJ!A$1:A$500,0),MATCH(PAYROLL!AU$2,ADJ!$2:$2,0)),0)</f>
        <v/>
      </c>
      <c r="AV821">
        <f>ROUND(SUM(AN821:AU821),0)</f>
        <v/>
      </c>
      <c r="AW821">
        <f>IFERROR(INDEX(TIMESHEET!$A$1:$AI$5000,MATCH(PAYROLL!D821,TIMESHEET!A$1:A$500,0),MATCH("T620",TIMESHEET!$2:$2,0)),0)</f>
        <v/>
      </c>
      <c r="AX821">
        <f>IFERROR(INDEX(TIMESHEET!$A$1:$AI$5000,MATCH(PAYROLL!D821,TIMESHEET!A$1:A$500,0),MATCH("T601",TIMESHEET!$2:$2,0)),0)</f>
        <v/>
      </c>
      <c r="AY821">
        <f>IFERROR(INDEX(TIMESHEET!$A$1:$AI$5000,MATCH(PAYROLL!D821,TIMESHEET!A$1:A$500,0),MATCH("T602",TIMESHEET!$2:$2,0)),0)</f>
        <v/>
      </c>
      <c r="AZ821">
        <f>IFERROR(INDEX(TIMESHEET!$A$1:$AI$5000,MATCH(PAYROLL!D821,TIMESHEET!A$1:A$500,0),MATCH("T603",TIMESHEET!$2:$2,0)),0)</f>
        <v/>
      </c>
      <c r="BA821">
        <f>IFERROR(INDEX(TIMESHEET!$A$1:$AI$5000,MATCH(PAYROLL!D821,TIMESHEET!A$1:A$500,0),MATCH("T611",TIMESHEET!$2:$2,0)),0)</f>
        <v/>
      </c>
      <c r="BB821">
        <f>IFERROR(INDEX(TIMESHEET!$A$1:$AI$5000,MATCH(PAYROLL!D821,TIMESHEET!A$1:A$500,0),MATCH("T612",TIMESHEET!$2:$2,0)),0)</f>
        <v/>
      </c>
      <c r="BC821">
        <f>IFERROR(INDEX(TIMESHEET!$A$1:$AI$5000,MATCH(PAYROLL!D821,TIMESHEET!A$1:A$500,0),MATCH("T613",TIMESHEET!$2:$2,0)),0)</f>
        <v/>
      </c>
      <c r="BD821">
        <f>IFERROR(INDEX(TIMESHEET!$A$1:$AI$5000,MATCH(PAYROLL!D821,TIMESHEET!A$1:A$500,0),MATCH("T500",TIMESHEET!$2:$2,0)),0)</f>
        <v/>
      </c>
      <c r="BE821">
        <f>IFERROR(IF(LEFT(INDEX(PIS!O$1:O$500,MATCH(D821,PIS!C$1:C$500)),1)="M",T821/AD821/8*(AW821+AX821*1.5+AY821*2+AZ821*3+BA821*2.1+BB821*2.7+BC821*3.9+BD821*0.3),T821/8*(AW821+AX821*1.5+AY821*2+AZ821*3+BA821*2.1+BB821*2.7+BC821*3.9+BD821*0.3)),0)</f>
        <v/>
      </c>
      <c r="BF821">
        <f>IFERROR(INDEX(ADJ!$A$1:$BZ$1000,MATCH(PAYROLL!$D821,ADJ!A$1:A$500,0),MATCH(PAYROLL!BF$2,ADJ!$2:$2,0)),0)</f>
        <v/>
      </c>
      <c r="BG821">
        <f>IFERROR(INDEX(ADJ!$A$1:$BZ$1000,MATCH(PAYROLL!D821,ADJ!A$1:A$500,0),MATCH(PAYROLL!BG$2,ADJ!$2:$2,0)),0)</f>
        <v/>
      </c>
      <c r="BH821">
        <f>IFERROR(INDEX(ADJ!$A$1:$BZ$1000,MATCH(PAYROLL!D821,ADJ!A$1:A$500,0),MATCH(PAYROLL!BH$2,ADJ!$2:$2,0)),0)</f>
        <v/>
      </c>
      <c r="BI821">
        <f>IFERROR(INDEX(ADJ!$A$1:$BZ$1000,MATCH(PAYROLL!D821,ADJ!A$1:A$500,0),MATCH(PAYROLL!BI$2,ADJ!$2:$2,0)),0)</f>
        <v/>
      </c>
      <c r="BJ821">
        <f>IFERROR(INDEX(ADJ!$A$1:$BZ$1000,MATCH(PAYROLL!D821,ADJ!A$1:A$500,0),MATCH(PAYROLL!BJ$2,ADJ!$2:$2,0)),0)</f>
        <v/>
      </c>
      <c r="BK821">
        <f>SUM(BF821:BJ821)</f>
        <v/>
      </c>
      <c r="BL821">
        <f>IFERROR(INDEX(ADJ!$A$1:$BZ$1000,MATCH(PAYROLL!D821,ADJ!A$1:A$500,0),MATCH(PAYROLL!BL$2,ADJ!$2:$2,0)),0)</f>
        <v/>
      </c>
      <c r="BM821">
        <f>IFERROR(INDEX(ADJ!$A$1:$BZ$1000,MATCH(PAYROLL!D821,ADJ!A$1:A$500,0),MATCH(PAYROLL!BM$2,ADJ!$2:$2,0)),0)</f>
        <v/>
      </c>
      <c r="BN821">
        <f>IFERROR(INDEX(ADJ!$A$1:$BZ$1000,MATCH(PAYROLL!D821,ADJ!A$1:A$500,0),MATCH(PAYROLL!BN$2,ADJ!$2:$2,0)),0)</f>
        <v/>
      </c>
      <c r="BO821">
        <f>IFERROR(INDEX(ADJ!$A$1:$BZ$1000,MATCH(PAYROLL!D821,ADJ!A$1:A$500,0),MATCH(PAYROLL!BO$2,ADJ!$2:$2,0)),0)</f>
        <v/>
      </c>
      <c r="BP821">
        <f>SUM(AM821,AV821,BE821,BK821,BL821:BO821)</f>
        <v/>
      </c>
      <c r="BQ821">
        <f>BO821</f>
        <v/>
      </c>
      <c r="BR821">
        <f>IFERROR(ROUND(IF(LEFT(INDEX(PIS!O$1:O$500,MATCH(D821,PIS!C$1:C$500)),1)="D",T821/8*(BD821*0.3),IF(LEFT(INDEX(PIS!O$1:O$500,MATCH(D821,PIS!C$1:C$500)),1)="H",T821*($BD821*0.3),T821/$AD821/8*($BD821*0.3))),0),0)</f>
        <v/>
      </c>
      <c r="BS821">
        <f>IF(AP821&lt;1,0,MIN(AP821,730000))</f>
        <v/>
      </c>
      <c r="BT821">
        <f>IFERROR(ROUND((BE821-SUM(AW821:BC821)*T821/AD821/8),0)-BR821,0)</f>
        <v/>
      </c>
      <c r="BU821">
        <f>AO821</f>
        <v/>
      </c>
      <c r="BV821">
        <f>SUM(BQ821:BU821)</f>
        <v/>
      </c>
      <c r="BW821">
        <f>BP821-BV821</f>
        <v/>
      </c>
      <c r="BX821">
        <f>IFERROR(IF(RIGHT(INDEX(PIS!O$1:O$500,MATCH(D821,PIS!C$1:C$500)),5)="Gross",MIN(U821+V821,VLOOKUP("R700",TSC!B:C,2,0)*VLOOKUP("R101",TSC!B:C,2,0))*VLOOKUP("R701",TSC!B:C,2,0)%,0),0)</f>
        <v/>
      </c>
      <c r="BY821">
        <f>IFERROR(IF(RIGHT(INDEX(PIS!O$1:O$500,MATCH(D821,PIS!C$1:C$500)),5)="Gross",MIN(U821+V821,VLOOKUP("R700",TSC!B:C,2,0)*VLOOKUP("R101",TSC!B:C,2,0))*VLOOKUP("T704",TSC!B:C,2,0)%,0),0)</f>
        <v/>
      </c>
      <c r="BZ821">
        <f>IFERROR(IF(RIGHT(INDEX(PIS!O$1:O$500,MATCH(D821,PIS!C$1:C$500)),5)="Gross",MIN(U821+V821,VLOOKUP("R700",TSC!B:C,2,0)*VLOOKUP("1",TSC!F:G,2,0))*VLOOKUP("T705",TSC!B:C,2,0)%,0),0)</f>
        <v/>
      </c>
      <c r="CA821">
        <f>IFERROR(INDEX(ADJ!$A$1:$BZ$1000,MATCH(PAYROLL!D821,ADJ!A$1:A$500,0),MATCH(PAYROLL!CA$2,ADJ!$2:$2,0)),0)</f>
        <v/>
      </c>
      <c r="CB821">
        <f>IFERROR(INDEX(ADJ!$A$1:$BZ$1000,MATCH(PAYROLL!D821,ADJ!A$1:A$500,0),MATCH(PAYROLL!CB$2,ADJ!$2:$2,0)),0)</f>
        <v/>
      </c>
      <c r="CC821">
        <f>SUM(BX821:CB821)</f>
        <v/>
      </c>
      <c r="CD821">
        <f>IFERROR(INDEX(PIS!$A$1:$BZ$1000,MATCH(PAYROLL!D821,PIS!C$1:C$500,0),MATCH(PAYROLL!CD$1,PIS!$1:$1,0)),0)</f>
        <v/>
      </c>
      <c r="CE821">
        <f>IFERROR(IF(OR(INDEX(PIS!P$1:P$500,MATCH(D821,PIS!C$1:C$500,0))="LT2",INDEX(PIS!P$1:P$500,MATCH(D821,PIS!C$1:C$500,0))="P10"),0,SUM(CC821,CD821*VLOOKUP("R601",TSC!B:C,2,0),VLOOKUP("R602",TSC!B:C,2,0))),0)</f>
        <v/>
      </c>
      <c r="CF821">
        <f>MAX(BW821-CE821,0)</f>
        <v/>
      </c>
      <c r="CG821">
        <f>IFERROR(IF(OR(RIGHT(INDEX(PIS!P$1:P$500,MATCH(D821,PIS!C$1:C$500)),5)="P10",RIGHT(INDEX(PIS!P$1:P$500,MATCH(D821,PIS!C$1:C$500)),5)="CK"),0,IF(CF821&lt;=5000000,CF821*5%,IF(CF821&lt;=10000000,CF821*10%-250000,IF(CF821&lt;=18000000,CF821*15%-750000,IF(CF821&lt;=32000000,CF821*20%-1650000,IF(CF821&lt;=52000000,CF821*25%-3250000,IF(CF821&lt;=80000000,BH821*30%-5850000,CF821*35%-9850000))))))),0)</f>
        <v/>
      </c>
      <c r="CH821">
        <f>IFERROR(IF(OR(INDEX(PIS!P$1:P$500,MATCH(D821,PIS!C$1:C$500))="LT",INDEX(PIS!P$1:P$500,MATCH(D821,PIS!C$1:C$500))="CK"),0,IF(CF821&lt;2000000,0,CF821*10%)),0)</f>
        <v/>
      </c>
      <c r="CI821">
        <f>IFERROR(INDEX(ADJ!$A$1:$BZ$1000,MATCH(PAYROLL!D821,ADJ!A$1:A$500,0),MATCH(PAYROLL!CI$2,ADJ!$2:$2,0)),0)</f>
        <v/>
      </c>
      <c r="CJ821">
        <f>IFERROR(INDEX(ADJ!$A$1:$BZ$1000,MATCH(PAYROLL!D821,ADJ!A$1:A$500,0),MATCH(PAYROLL!CJ$2,ADJ!$2:$2,0)),0)</f>
        <v/>
      </c>
      <c r="CK821">
        <f>IFERROR(INDEX(ADJ!$A$1:$BZ$1000,MATCH(PAYROLL!D821,ADJ!A$1:A$500,0),MATCH(PAYROLL!CK$2,ADJ!$2:$2,0)),0)</f>
        <v/>
      </c>
      <c r="CL821">
        <f>SUM(CG821:CK821)</f>
        <v/>
      </c>
      <c r="CM821">
        <f>ROUND(SUM(CH821:CK821),0)</f>
        <v/>
      </c>
      <c r="CN821">
        <f>IFERROR(INDEX(CSDA!D$1:D$500,MATCH($CN$2,CSDA!C$1:C$500,0))*INDEX(PIS!V$1:V$500,MATCH(D821,PIS!C$1:C$500))+INDEX(ADJ!$A$1:$BZ$1000,MATCH(PAYROLL!D821,ADJ!A$1:A$500,0),MATCH(PAYROLL!CN$2,ADJ!$2:$2,0)),0)</f>
        <v/>
      </c>
      <c r="CO821">
        <f>IFERROR(INDEX(ADJ!$A$1:$BZ$1000,MATCH(PAYROLL!D821,ADJ!A$1:A$500,0),MATCH(PAYROLL!CO$2,ADJ!$2:$2,0)),0)</f>
        <v/>
      </c>
      <c r="CP821">
        <f>IFERROR(INDEX(ADJ!$A$1:$BZ$1000,MATCH(PAYROLL!D821,ADJ!A$1:A$500,0),MATCH(PAYROLL!CP$2,ADJ!$2:$2,0)),0)</f>
        <v/>
      </c>
      <c r="CQ821">
        <f>BP821-CL821-CI821-CM821-CN821-CO821-CP821-CC821</f>
        <v/>
      </c>
      <c r="CR821">
        <f>IFERROR(IF(RIGHT(INDEX(PIS!O$1:O$500,MATCH(D821,PIS!C$1:C$500,0)),5)="Gross",MIN(U821+V821,VLOOKUP("R700",TSC!B:C,2,0)*VLOOKUP("R101",TSC!B:C,2,0))*(VLOOKUP("T711",TSC!B:C,2,0)+VLOOKUP("T712",TSC!B:C,2,0))%,MIN(T821+V821,VLOOKUP("R700",TSC!B:C,2,0)*VLOOKUP("R101",TSC!B:C,2,0))*(VLOOKUP("T711",TSC!B:C,2,0)+VLOOKUP("T712",TSC!B:C,2,0)+VLOOKUP("R701",TSC!B:C,2,0))%),0)</f>
        <v/>
      </c>
      <c r="CS821">
        <f>IFERROR(IF(RIGHT(INDEX(PIS!O$1:O$500,MATCH(D821,PIS!C$1:C$500,0)),5)="Gross",MIN(U821+V821,VLOOKUP("R700",TSC!B:C,2,0)*VLOOKUP("R101",TSC!B:C,2,0))*(VLOOKUP("T714",TSC!B:C,2,0))%,MIN(T821+V821,VLOOKUP("R700",TSC!B:C,2,0)*VLOOKUP("R101",TSC!B:C,2,0))*(VLOOKUP("T704",TSC!B:C,2,0)+VLOOKUP("T714",TSC!B:C,2,0))%),0)</f>
        <v/>
      </c>
      <c r="CT821">
        <f>IFERROR(IF(RIGHT(INDEX(PIS!O$1:O$500,MATCH(D821,PIS!C$1:C$500,0)),5)="Gross",MIN(U821+V821,VLOOKUP("R700",TSC!B:C,2,0)*VLOOKUP("R101",TSC!B:C,2,0))*VLOOKUP("T705",TSC!B:C,2,0)%,MIN(T821+V821,VLOOKUP("R700",TSC!B:C,2,0)*VLOOKUP("R101",TSC!B:C,2,0))*VLOOKUP("T705",TSC!B:C,2,0)%),0)</f>
        <v/>
      </c>
      <c r="CU821">
        <f>IFERROR(IF(RIGHT(INDEX(PIS!O$1:O$500,MATCH(D821,PIS!C$1:C$500,0)),5)="Gross",MIN(U821+V821,VLOOKUP("R700",TSC!B:C,2,0)*VLOOKUP("R101",TSC!B:C,2,0))*(VLOOKUP("T713",TSC!B:C,2,0))%,MIN(T821+V821,VLOOKUP("R700",TSC!B:C,2,0)*VLOOKUP("R101",TSC!B:C,2,0))*(VLOOKUP("T713",TSC!B:C,2,0))%),0)</f>
        <v/>
      </c>
      <c r="CV821">
        <f>IFERROR(INDEX(ADJ!$A$1:$BZ$1000,MATCH(PAYROLL!D821,ADJ!A$1:A$500,0),MATCH(PAYROLL!CV$2,ADJ!$2:$2,0)),0)</f>
        <v/>
      </c>
      <c r="CW821">
        <f>IFERROR(INDEX(ADJ!$A$1:$BZ$1000,MATCH(PAYROLL!D821,ADJ!A$1:A$500,0),MATCH(PAYROLL!CW$2,ADJ!$2:$2,0)),0)</f>
        <v/>
      </c>
      <c r="CX821">
        <f>SUM(CR821:CW821)</f>
        <v/>
      </c>
      <c r="CY821">
        <f>ROUND(IF(CR821&gt;0,T821+V821*VLOOKUP("R202",TSC!$B$1:$C$500,2,0),0),0)</f>
        <v/>
      </c>
      <c r="CZ821">
        <f>IFERROR(INDEX(CSDA!D$1:D$500,MATCH($CZ$2,CSDA!C$1:C$500,0)),0)</f>
        <v/>
      </c>
      <c r="DA821">
        <f>ROUND(T821*0.7%,0)</f>
        <v/>
      </c>
      <c r="DB821">
        <f>ROUND(T821/12,0)</f>
        <v/>
      </c>
      <c r="DC821">
        <f ref="DC821" t="array">IFERROR(INDEX(CSDA!D$1:D$500,MATCH("Trích giữ"&amp;PAYROLL!DC$2,CSDA!A$1:A$500&amp;CSDA!C$1:C$500,0)),0)</f>
        <v/>
      </c>
      <c r="DD821">
        <f ref="DD821" t="array">IFERROR(INDEX(CSDA!D$1:D$500,MATCH("Trích giữ"&amp;PAYROLL!DD$2,CSDA!A$1:A$500&amp;CSDA!C$1:C$500,0)),0)</f>
        <v/>
      </c>
      <c r="DE821">
        <f ref="DE821" t="array">IFERROR(INDEX(CSDA!D$1:D$500,MATCH("Trích giữ"&amp;PAYROLL!DE$2,CSDA!A$1:A$500&amp;CSDA!C$1:C$500,0)),0)</f>
        <v/>
      </c>
      <c r="DF821">
        <f>IFERROR(INDEX(CSDA!D$1:D$500,MATCH(PAYROLL!DF$2,CSDA!C$1:C$500,0)),0)</f>
        <v/>
      </c>
      <c r="DG821">
        <f ref="DG821" t="array">IFERROR(INDEX(CSDA!D$1:D$500,MATCH("Trích giữ"&amp;PAYROLL!DG$2,CSDA!A$1:A$500&amp;CSDA!C$1:C$500,0)),0)</f>
        <v/>
      </c>
      <c r="DH821">
        <f>ROUND(T821/26,0)</f>
        <v/>
      </c>
      <c r="DI821">
        <f ref="DI821" t="array">IFERROR(INDEX(CSDA!D$1:D$500,MATCH("Trích giữ"&amp;PAYROLL!DI$2,CSDA!A$1:A$500&amp;CSDA!C$1:C$500,0)),0)</f>
        <v/>
      </c>
      <c r="DJ821">
        <f>IF(U821=0,T821*21.5%-BL821,0)</f>
        <v/>
      </c>
      <c r="DK821">
        <f ref="DK821" t="array">IFERROR(INDEX(CSDA!D$1:D$500,MATCH("Trích giữ"&amp;PAYROLL!DK$2,CSDA!A$1:A$500&amp;CSDA!C$1:C$500,0)),0)</f>
        <v/>
      </c>
      <c r="DL821">
        <f>IFERROR(INDEX(CSDA!D$1:D$500,MATCH(PAYROLL!DL$2,CSDA!C$1:C$500,0))/12,0)</f>
        <v/>
      </c>
      <c r="DM821">
        <f>SUM(DB821:DL821)</f>
        <v/>
      </c>
      <c r="DN821">
        <f>IFERROR(INDEX(ADJ!$A$1:$BZ$1000,MATCH(PAYROLL!D821,ADJ!A$1:A$500,0),MATCH(PAYROLL!DN$2,ADJ!$2:$2,0)),0)</f>
        <v/>
      </c>
      <c r="DO821">
        <f>IFERROR(SUM(BP821,DM821:DN821,CX821:DA821)-DT821,0)</f>
        <v/>
      </c>
      <c r="DP821">
        <f ref="DP821" t="array">SUM(BW821*IFERROR(INDEX(CSDA!D$1:D$500,MATCH(BW$2,CSDA!C$1:C$500,0)),0)%,CX821*IFERROR(INDEX(CSDA!D$1:D$500,MATCH(CX$2,CSDA!C$1:C$500,0)),0)%,DA821*IFERROR(INDEX(CSDA!D$1:D$500,MATCH(DA$2,CSDA!C$1:C$500,0)),0)%,DB821*IFERROR(INDEX(CSDA!D$1:D$500,MATCH(DB$2,CSDA!C$1:C$500,0)),0)%,DF821*IFERROR(INDEX(CSDA!D$1:D$500,MATCH("Phí dịch vụ"&amp;PAYROLL!DF$2,CSDA!A$1:A$500&amp;CSDA!C$1:C$500,0)),0)%,DC821*IFERROR(INDEX(CSDA!D$1:D$500,MATCH("Phí dịch vụ"&amp;PAYROLL!DC$2,CSDA!A$1:A$500&amp;CSDA!C$1:C$500,0)),0)%,DH821*IFERROR(INDEX(CSDA!D$1:D$500,MATCH("Phí dịch vụ"&amp;PAYROLL!DH$2,CSDA!A$1:A$500&amp;CSDA!C$1:C$500,0)),0)%,DJ821*IFERROR(INDEX(CSDA!D$1:D$500,MATCH("Phí dịch vụ"&amp;PAYROLL!DJ$2,CSDA!A$1:A$500&amp;CSDA!C$1:C$500,0)),0)%,BN821*IFERROR(INDEX(CSDA!D$1:D$500,MATCH(BN$2,CSDA!C$1:C$500,0)),0)%)-BN821*7%</f>
        <v/>
      </c>
      <c r="DQ821">
        <f>IFERROR(INDEX(ADJ!$A$1:$BZ$1000,MATCH(PAYROLL!D821,ADJ!A$1:A$500,0),MATCH(PAYROLL!DQ$2,ADJ!$2:$2,0)),0)</f>
        <v/>
      </c>
      <c r="DR821">
        <f>IFERROR(INDEX(ADJ!$A$1:$BZ$1000,MATCH(PAYROLL!D821,ADJ!A$1:A$500,0),MATCH(PAYROLL!DR$2,ADJ!$2:$2,0)),0)</f>
        <v/>
      </c>
      <c r="DS821">
        <f>SUM(DP821:DR821)</f>
        <v/>
      </c>
      <c r="DT821">
        <f>EK821</f>
        <v/>
      </c>
      <c r="DU821">
        <f>SUM(DO821:DR821)</f>
        <v/>
      </c>
      <c r="DV821">
        <f>ROUND(DU821*0.1,0)</f>
        <v/>
      </c>
      <c r="DW821">
        <f>DU821+DV821</f>
        <v/>
      </c>
      <c r="DZ821">
        <f>IFERROR(INDEX(ADJ!$A$1:$BZ$1000,MATCH(PAYROLL!$D821,ADJ!A$1:A$500,0),MATCH(PAYROLL!DZ$2,ADJ!$2:$2,0)),0)</f>
        <v/>
      </c>
      <c r="EA821">
        <f>IFERROR(INDEX(ADJ!$A$1:$BZ$1000,MATCH(PAYROLL!$D821,ADJ!A$1:A$500,0),MATCH(PAYROLL!EA$2,ADJ!$2:$2,0)),0)</f>
        <v/>
      </c>
      <c r="EB821">
        <f>IFERROR(INDEX(ADJ!$A$1:$BZ$1000,MATCH(PAYROLL!$D821,ADJ!A$1:A$500,0),MATCH(PAYROLL!EB$2,ADJ!$2:$2,0)),0)</f>
        <v/>
      </c>
      <c r="EC821">
        <f>IFERROR(INDEX(ADJ!$A$1:$BZ$1000,MATCH(PAYROLL!$D821,ADJ!A$1:A$500,0),MATCH(PAYROLL!EC$2,ADJ!$2:$2,0)),0)</f>
        <v/>
      </c>
      <c r="ED821">
        <f>IFERROR(INDEX(ADJ!$A$1:$BZ$1000,MATCH(PAYROLL!$D821,ADJ!A$1:A$500,0),MATCH(PAYROLL!ED$2,ADJ!$2:$2,0)),0)</f>
        <v/>
      </c>
      <c r="EE821">
        <f>IFERROR(INDEX(ADJ!$A$1:$BZ$1000,MATCH(PAYROLL!$D821,ADJ!A$1:A$500,0),MATCH(PAYROLL!EE$2,ADJ!$2:$2,0)),0)</f>
        <v/>
      </c>
      <c r="EF821">
        <f>IFERROR(INDEX(ADJ!$A$1:$BZ$1000,MATCH(PAYROLL!$D821,ADJ!A$1:A$500,0),MATCH(PAYROLL!EF$2,ADJ!$2:$2,0)),0)</f>
        <v/>
      </c>
      <c r="EG821">
        <f>IFERROR(INDEX(ADJ!$A$1:$BZ$1000,MATCH(PAYROLL!$D821,ADJ!A$1:A$500,0),MATCH(PAYROLL!EG$2,ADJ!$2:$2,0)),0)</f>
        <v/>
      </c>
      <c r="EH821">
        <f>IFERROR(INDEX(ADJ!$A$1:$BZ$1000,MATCH(PAYROLL!$D821,ADJ!A$1:A$500,0),MATCH(PAYROLL!EH$2,ADJ!$2:$2,0)),0)</f>
        <v/>
      </c>
      <c r="EI821">
        <f>IFERROR(INDEX(ADJ!$A$1:$BZ$1000,MATCH(PAYROLL!D821,ADJ!A$1:A$500,0),MATCH(PAYROLL!EI$2,ADJ!$2:$2,0)),0)</f>
        <v/>
      </c>
      <c r="EJ821">
        <f>IFERROR(INDEX(ADJ!$A$1:$BZ$1000,MATCH(PAYROLL!$D821,ADJ!A$1:A$500,0),MATCH(PAYROLL!EJ$2,ADJ!$2:$2,0)),0)</f>
        <v/>
      </c>
      <c r="EK821">
        <f>SUM(DZ821:EJ821)</f>
        <v/>
      </c>
    </row>
    <row r="822">
      <c r="A822" t="n">
        <v>820</v>
      </c>
      <c r="B822" t="inlineStr">
        <is>
          <t>Cà Thị Mái</t>
        </is>
      </c>
      <c r="D822" t="inlineStr">
        <is>
          <t>154007-01</t>
        </is>
      </c>
      <c r="S822">
        <f>IFERROR(INDEX(PIS!$A$1:$BZ$1000,MATCH($D822,PIS!C$1:C$500,0),MATCH("Lương CB tháng trước",PIS!$1:$1,0)),0)</f>
        <v/>
      </c>
      <c r="T822">
        <f>IFERROR(INDEX(PIS!$A$1:$BZ$1000,MATCH($D822,PIS!C$1:C$500,0),MATCH("Lương CB hiện tại",PIS!$1:$1,0)),0)</f>
        <v/>
      </c>
      <c r="U822">
        <f>IFERROR(INDEX(PIS!$A$1:$BZ$1000,MATCH($D822,PIS!C$1:C$500,0),MATCH("Lương đóng BHBB",PIS!$1:$1,0)),0)</f>
        <v/>
      </c>
      <c r="V822">
        <f>IFERROR(INDEX(PIS!$A$1:$BZ$1000,MATCH($D822,PIS!C$1:C$500,0),MATCH(V$2,PIS!$2:$2,0)),0)</f>
        <v/>
      </c>
      <c r="W822">
        <f>IFERROR(INDEX(PIS!$A$1:$BZ$1000,MATCH($D822,PIS!C$1:C$500,0),MATCH(W$2,PIS!$2:$2,0)),0)</f>
        <v/>
      </c>
      <c r="X822">
        <f>IFERROR(INDEX(PIS!$A$1:$BZ$1000,MATCH($D822,PIS!C$1:C$500,0),MATCH(X$2,PIS!$2:$2,0)),0)</f>
        <v/>
      </c>
      <c r="Y822">
        <f>IFERROR(INDEX(PIS!$A$1:$BZ$1000,MATCH($D822,PIS!C$1:C$500,0),MATCH(Y$2,PIS!$2:$2,0)),0)</f>
        <v/>
      </c>
      <c r="Z822">
        <f>IFERROR(INDEX(PIS!$A$1:$BZ$1000,MATCH($D822,PIS!C$1:C$500,0),MATCH(Z$2,PIS!$2:$2,0)),0)</f>
        <v/>
      </c>
      <c r="AA822">
        <f>IFERROR(INDEX(PIS!$A$1:$BZ$1000,MATCH($D822,PIS!C$1:C$500,0),MATCH(AA$2,PIS!$2:$2,0)),0)</f>
        <v/>
      </c>
      <c r="AB822">
        <f>IFERROR(INDEX(PIS!$A$1:$BZ$1000,MATCH($D822,PIS!C$1:C$500,0),MATCH(AB$2,PIS!$2:$2,0)),0)</f>
        <v/>
      </c>
      <c r="AC822">
        <f>SUM(V822:AB822)</f>
        <v/>
      </c>
      <c r="AD822">
        <f>IFERROR(INDEX(TIMESHEET!$A$1:$AI$5000,MATCH($D822,TIMESHEET!A$1:A$500,0),MATCH("T100",TIMESHEET!$2:$2,0))-2,0)</f>
        <v/>
      </c>
      <c r="AE822">
        <f>IFERROR(INDEX(TIMESHEET!$A$1:$AI$5000,MATCH($D822,TIMESHEET!A$1:A$500,0),MATCH("T202",TIMESHEET!$2:$2,0)),0)</f>
        <v/>
      </c>
      <c r="AF822">
        <f>IFERROR(INDEX(TIMESHEET!$A$1:$AI$5000,MATCH($D822,TIMESHEET!A$1:A$500,0),MATCH("T302",TIMESHEET!$2:$2,0)),0)</f>
        <v/>
      </c>
      <c r="AG822">
        <f>IFERROR(INDEX(TIMESHEET!$A$1:$AI$5000,MATCH($D822,TIMESHEET!A$1:A$500,0),MATCH("T406",TIMESHEET!$2:$2,0)),0)</f>
        <v/>
      </c>
      <c r="AH822">
        <f>AE822+AG822</f>
        <v/>
      </c>
      <c r="AI822">
        <f>IFERROR(INDEX(TIMESHEET!$A$1:$AI$5000,MATCH($D822,TIMESHEET!A$1:A$500,0),MATCH("T701",TIMESHEET!$2:$2,0)),0)</f>
        <v/>
      </c>
      <c r="AJ822">
        <f>IFERROR(INDEX(TIMESHEET!$A$1:$AI$5000,MATCH($D822,TIMESHEET!B$1:B$500,0),MATCH("T320",TIMESHEET!$2:$2,0)),0)</f>
        <v/>
      </c>
      <c r="AK822">
        <f>IFERROR(IF(LEFT(INDEX(PIS!O$1:O$500,MATCH(D822,PIS!C$1:C$500)),1)="M",T822/AD822*SUM(AE822:AG822),T822*AD822),0)</f>
        <v/>
      </c>
      <c r="AL822">
        <f>IFERROR(INDEX(ADJ!$A$1:$BZ$1000,MATCH(PAYROLL!D822,ADJ!A$1:A$500,0),MATCH(PAYROLL!AL$2,ADJ!$2:$2,0)),0)</f>
        <v/>
      </c>
      <c r="AM822">
        <f>SUM(AK822:AL822)</f>
        <v/>
      </c>
      <c r="AN822">
        <f>IFERROR(ROUND(V822/$AD822*$AH822,0),0)</f>
        <v/>
      </c>
      <c r="AO822">
        <f>IFERROR(ROUND(W822/$AD822*$AH822,0),0)</f>
        <v/>
      </c>
      <c r="AP822">
        <f>IFERROR(ROUND(X822/$AD822*$AE822,0),0)</f>
        <v/>
      </c>
      <c r="AQ822">
        <f>IFERROR(ROUND(Y822/$AD822*$AH822,0),0)</f>
        <v/>
      </c>
      <c r="AR822">
        <f>IFERROR(ROUND(Z822/$AD822*$AH822,0),0)</f>
        <v/>
      </c>
      <c r="AS822">
        <f>IFERROR(ROUND(AA822/$AD822*$AH822,0),0)</f>
        <v/>
      </c>
      <c r="AT822">
        <f>IFERROR(IF((AE822+AF822+AG822)&gt;13,AB822,ROUND(AB822/AD822*AH822,0)),0)</f>
        <v/>
      </c>
      <c r="AU822">
        <f>IFERROR(INDEX(ADJ!$A$1:$BZ$1000,MATCH(PAYROLL!D822,ADJ!A$1:A$500,0),MATCH(PAYROLL!AU$2,ADJ!$2:$2,0)),0)</f>
        <v/>
      </c>
      <c r="AV822">
        <f>ROUND(SUM(AN822:AU822),0)</f>
        <v/>
      </c>
      <c r="AW822">
        <f>IFERROR(INDEX(TIMESHEET!$A$1:$AI$5000,MATCH(PAYROLL!D822,TIMESHEET!A$1:A$500,0),MATCH("T620",TIMESHEET!$2:$2,0)),0)</f>
        <v/>
      </c>
      <c r="AX822">
        <f>IFERROR(INDEX(TIMESHEET!$A$1:$AI$5000,MATCH(PAYROLL!D822,TIMESHEET!A$1:A$500,0),MATCH("T601",TIMESHEET!$2:$2,0)),0)</f>
        <v/>
      </c>
      <c r="AY822">
        <f>IFERROR(INDEX(TIMESHEET!$A$1:$AI$5000,MATCH(PAYROLL!D822,TIMESHEET!A$1:A$500,0),MATCH("T602",TIMESHEET!$2:$2,0)),0)</f>
        <v/>
      </c>
      <c r="AZ822">
        <f>IFERROR(INDEX(TIMESHEET!$A$1:$AI$5000,MATCH(PAYROLL!D822,TIMESHEET!A$1:A$500,0),MATCH("T603",TIMESHEET!$2:$2,0)),0)</f>
        <v/>
      </c>
      <c r="BA822">
        <f>IFERROR(INDEX(TIMESHEET!$A$1:$AI$5000,MATCH(PAYROLL!D822,TIMESHEET!A$1:A$500,0),MATCH("T611",TIMESHEET!$2:$2,0)),0)</f>
        <v/>
      </c>
      <c r="BB822">
        <f>IFERROR(INDEX(TIMESHEET!$A$1:$AI$5000,MATCH(PAYROLL!D822,TIMESHEET!A$1:A$500,0),MATCH("T612",TIMESHEET!$2:$2,0)),0)</f>
        <v/>
      </c>
      <c r="BC822">
        <f>IFERROR(INDEX(TIMESHEET!$A$1:$AI$5000,MATCH(PAYROLL!D822,TIMESHEET!A$1:A$500,0),MATCH("T613",TIMESHEET!$2:$2,0)),0)</f>
        <v/>
      </c>
      <c r="BD822">
        <f>IFERROR(INDEX(TIMESHEET!$A$1:$AI$5000,MATCH(PAYROLL!D822,TIMESHEET!A$1:A$500,0),MATCH("T500",TIMESHEET!$2:$2,0)),0)</f>
        <v/>
      </c>
      <c r="BE822">
        <f>IFERROR(IF(LEFT(INDEX(PIS!O$1:O$500,MATCH(D822,PIS!C$1:C$500)),1)="M",T822/AD822/8*(AW822+AX822*1.5+AY822*2+AZ822*3+BA822*2.1+BB822*2.7+BC822*3.9+BD822*0.3),T822/8*(AW822+AX822*1.5+AY822*2+AZ822*3+BA822*2.1+BB822*2.7+BC822*3.9+BD822*0.3)),0)</f>
        <v/>
      </c>
      <c r="BF822">
        <f>IFERROR(INDEX(ADJ!$A$1:$BZ$1000,MATCH(PAYROLL!$D822,ADJ!A$1:A$500,0),MATCH(PAYROLL!BF$2,ADJ!$2:$2,0)),0)</f>
        <v/>
      </c>
      <c r="BG822">
        <f>IFERROR(INDEX(ADJ!$A$1:$BZ$1000,MATCH(PAYROLL!D822,ADJ!A$1:A$500,0),MATCH(PAYROLL!BG$2,ADJ!$2:$2,0)),0)</f>
        <v/>
      </c>
      <c r="BH822">
        <f>IFERROR(INDEX(ADJ!$A$1:$BZ$1000,MATCH(PAYROLL!D822,ADJ!A$1:A$500,0),MATCH(PAYROLL!BH$2,ADJ!$2:$2,0)),0)</f>
        <v/>
      </c>
      <c r="BI822">
        <f>IFERROR(INDEX(ADJ!$A$1:$BZ$1000,MATCH(PAYROLL!D822,ADJ!A$1:A$500,0),MATCH(PAYROLL!BI$2,ADJ!$2:$2,0)),0)</f>
        <v/>
      </c>
      <c r="BJ822">
        <f>IFERROR(INDEX(ADJ!$A$1:$BZ$1000,MATCH(PAYROLL!D822,ADJ!A$1:A$500,0),MATCH(PAYROLL!BJ$2,ADJ!$2:$2,0)),0)</f>
        <v/>
      </c>
      <c r="BK822">
        <f>SUM(BF822:BJ822)</f>
        <v/>
      </c>
      <c r="BL822">
        <f>IFERROR(INDEX(ADJ!$A$1:$BZ$1000,MATCH(PAYROLL!D822,ADJ!A$1:A$500,0),MATCH(PAYROLL!BL$2,ADJ!$2:$2,0)),0)</f>
        <v/>
      </c>
      <c r="BM822">
        <f>IFERROR(INDEX(ADJ!$A$1:$BZ$1000,MATCH(PAYROLL!D822,ADJ!A$1:A$500,0),MATCH(PAYROLL!BM$2,ADJ!$2:$2,0)),0)</f>
        <v/>
      </c>
      <c r="BN822">
        <f>IFERROR(INDEX(ADJ!$A$1:$BZ$1000,MATCH(PAYROLL!D822,ADJ!A$1:A$500,0),MATCH(PAYROLL!BN$2,ADJ!$2:$2,0)),0)</f>
        <v/>
      </c>
      <c r="BO822">
        <f>IFERROR(INDEX(ADJ!$A$1:$BZ$1000,MATCH(PAYROLL!D822,ADJ!A$1:A$500,0),MATCH(PAYROLL!BO$2,ADJ!$2:$2,0)),0)</f>
        <v/>
      </c>
      <c r="BP822">
        <f>SUM(AM822,AV822,BE822,BK822,BL822:BO822)</f>
        <v/>
      </c>
      <c r="BQ822">
        <f>BO822</f>
        <v/>
      </c>
      <c r="BR822">
        <f>IFERROR(ROUND(IF(LEFT(INDEX(PIS!O$1:O$500,MATCH(D822,PIS!C$1:C$500)),1)="D",T822/8*(BD822*0.3),IF(LEFT(INDEX(PIS!O$1:O$500,MATCH(D822,PIS!C$1:C$500)),1)="H",T822*($BD822*0.3),T822/$AD822/8*($BD822*0.3))),0),0)</f>
        <v/>
      </c>
      <c r="BS822">
        <f>IF(AP822&lt;1,0,MIN(AP822,730000))</f>
        <v/>
      </c>
      <c r="BT822">
        <f>IFERROR(ROUND((BE822-SUM(AW822:BC822)*T822/AD822/8),0)-BR822,0)</f>
        <v/>
      </c>
      <c r="BU822">
        <f>AO822</f>
        <v/>
      </c>
      <c r="BV822">
        <f>SUM(BQ822:BU822)</f>
        <v/>
      </c>
      <c r="BW822">
        <f>BP822-BV822</f>
        <v/>
      </c>
      <c r="BX822">
        <f>IFERROR(IF(RIGHT(INDEX(PIS!O$1:O$500,MATCH(D822,PIS!C$1:C$500)),5)="Gross",MIN(U822+V822,VLOOKUP("R700",TSC!B:C,2,0)*VLOOKUP("R101",TSC!B:C,2,0))*VLOOKUP("R701",TSC!B:C,2,0)%,0),0)</f>
        <v/>
      </c>
      <c r="BY822">
        <f>IFERROR(IF(RIGHT(INDEX(PIS!O$1:O$500,MATCH(D822,PIS!C$1:C$500)),5)="Gross",MIN(U822+V822,VLOOKUP("R700",TSC!B:C,2,0)*VLOOKUP("R101",TSC!B:C,2,0))*VLOOKUP("T704",TSC!B:C,2,0)%,0),0)</f>
        <v/>
      </c>
      <c r="BZ822">
        <f>IFERROR(IF(RIGHT(INDEX(PIS!O$1:O$500,MATCH(D822,PIS!C$1:C$500)),5)="Gross",MIN(U822+V822,VLOOKUP("R700",TSC!B:C,2,0)*VLOOKUP("1",TSC!F:G,2,0))*VLOOKUP("T705",TSC!B:C,2,0)%,0),0)</f>
        <v/>
      </c>
      <c r="CA822">
        <f>IFERROR(INDEX(ADJ!$A$1:$BZ$1000,MATCH(PAYROLL!D822,ADJ!A$1:A$500,0),MATCH(PAYROLL!CA$2,ADJ!$2:$2,0)),0)</f>
        <v/>
      </c>
      <c r="CB822">
        <f>IFERROR(INDEX(ADJ!$A$1:$BZ$1000,MATCH(PAYROLL!D822,ADJ!A$1:A$500,0),MATCH(PAYROLL!CB$2,ADJ!$2:$2,0)),0)</f>
        <v/>
      </c>
      <c r="CC822">
        <f>SUM(BX822:CB822)</f>
        <v/>
      </c>
      <c r="CD822">
        <f>IFERROR(INDEX(PIS!$A$1:$BZ$1000,MATCH(PAYROLL!D822,PIS!C$1:C$500,0),MATCH(PAYROLL!CD$1,PIS!$1:$1,0)),0)</f>
        <v/>
      </c>
      <c r="CE822">
        <f>IFERROR(IF(OR(INDEX(PIS!P$1:P$500,MATCH(D822,PIS!C$1:C$500,0))="LT2",INDEX(PIS!P$1:P$500,MATCH(D822,PIS!C$1:C$500,0))="P10"),0,SUM(CC822,CD822*VLOOKUP("R601",TSC!B:C,2,0),VLOOKUP("R602",TSC!B:C,2,0))),0)</f>
        <v/>
      </c>
      <c r="CF822">
        <f>MAX(BW822-CE822,0)</f>
        <v/>
      </c>
      <c r="CG822">
        <f>IFERROR(IF(OR(RIGHT(INDEX(PIS!P$1:P$500,MATCH(D822,PIS!C$1:C$500)),5)="P10",RIGHT(INDEX(PIS!P$1:P$500,MATCH(D822,PIS!C$1:C$500)),5)="CK"),0,IF(CF822&lt;=5000000,CF822*5%,IF(CF822&lt;=10000000,CF822*10%-250000,IF(CF822&lt;=18000000,CF822*15%-750000,IF(CF822&lt;=32000000,CF822*20%-1650000,IF(CF822&lt;=52000000,CF822*25%-3250000,IF(CF822&lt;=80000000,BH822*30%-5850000,CF822*35%-9850000))))))),0)</f>
        <v/>
      </c>
      <c r="CH822">
        <f>IFERROR(IF(OR(INDEX(PIS!P$1:P$500,MATCH(D822,PIS!C$1:C$500))="LT",INDEX(PIS!P$1:P$500,MATCH(D822,PIS!C$1:C$500))="CK"),0,IF(CF822&lt;2000000,0,CF822*10%)),0)</f>
        <v/>
      </c>
      <c r="CI822">
        <f>IFERROR(INDEX(ADJ!$A$1:$BZ$1000,MATCH(PAYROLL!D822,ADJ!A$1:A$500,0),MATCH(PAYROLL!CI$2,ADJ!$2:$2,0)),0)</f>
        <v/>
      </c>
      <c r="CJ822">
        <f>IFERROR(INDEX(ADJ!$A$1:$BZ$1000,MATCH(PAYROLL!D822,ADJ!A$1:A$500,0),MATCH(PAYROLL!CJ$2,ADJ!$2:$2,0)),0)</f>
        <v/>
      </c>
      <c r="CK822">
        <f>IFERROR(INDEX(ADJ!$A$1:$BZ$1000,MATCH(PAYROLL!D822,ADJ!A$1:A$500,0),MATCH(PAYROLL!CK$2,ADJ!$2:$2,0)),0)</f>
        <v/>
      </c>
      <c r="CL822">
        <f>SUM(CG822:CK822)</f>
        <v/>
      </c>
      <c r="CM822">
        <f>ROUND(SUM(CH822:CK822),0)</f>
        <v/>
      </c>
      <c r="CN822">
        <f>IFERROR(INDEX(CSDA!D$1:D$500,MATCH($CN$2,CSDA!C$1:C$500,0))*INDEX(PIS!V$1:V$500,MATCH(D822,PIS!C$1:C$500))+INDEX(ADJ!$A$1:$BZ$1000,MATCH(PAYROLL!D822,ADJ!A$1:A$500,0),MATCH(PAYROLL!CN$2,ADJ!$2:$2,0)),0)</f>
        <v/>
      </c>
      <c r="CO822">
        <f>IFERROR(INDEX(ADJ!$A$1:$BZ$1000,MATCH(PAYROLL!D822,ADJ!A$1:A$500,0),MATCH(PAYROLL!CO$2,ADJ!$2:$2,0)),0)</f>
        <v/>
      </c>
      <c r="CP822">
        <f>IFERROR(INDEX(ADJ!$A$1:$BZ$1000,MATCH(PAYROLL!D822,ADJ!A$1:A$500,0),MATCH(PAYROLL!CP$2,ADJ!$2:$2,0)),0)</f>
        <v/>
      </c>
      <c r="CQ822">
        <f>BP822-CL822-CI822-CM822-CN822-CO822-CP822-CC822</f>
        <v/>
      </c>
      <c r="CR822">
        <f>IFERROR(IF(RIGHT(INDEX(PIS!O$1:O$500,MATCH(D822,PIS!C$1:C$500,0)),5)="Gross",MIN(U822+V822,VLOOKUP("R700",TSC!B:C,2,0)*VLOOKUP("R101",TSC!B:C,2,0))*(VLOOKUP("T711",TSC!B:C,2,0)+VLOOKUP("T712",TSC!B:C,2,0))%,MIN(T822+V822,VLOOKUP("R700",TSC!B:C,2,0)*VLOOKUP("R101",TSC!B:C,2,0))*(VLOOKUP("T711",TSC!B:C,2,0)+VLOOKUP("T712",TSC!B:C,2,0)+VLOOKUP("R701",TSC!B:C,2,0))%),0)</f>
        <v/>
      </c>
      <c r="CS822">
        <f>IFERROR(IF(RIGHT(INDEX(PIS!O$1:O$500,MATCH(D822,PIS!C$1:C$500,0)),5)="Gross",MIN(U822+V822,VLOOKUP("R700",TSC!B:C,2,0)*VLOOKUP("R101",TSC!B:C,2,0))*(VLOOKUP("T714",TSC!B:C,2,0))%,MIN(T822+V822,VLOOKUP("R700",TSC!B:C,2,0)*VLOOKUP("R101",TSC!B:C,2,0))*(VLOOKUP("T704",TSC!B:C,2,0)+VLOOKUP("T714",TSC!B:C,2,0))%),0)</f>
        <v/>
      </c>
      <c r="CT822">
        <f>IFERROR(IF(RIGHT(INDEX(PIS!O$1:O$500,MATCH(D822,PIS!C$1:C$500,0)),5)="Gross",MIN(U822+V822,VLOOKUP("R700",TSC!B:C,2,0)*VLOOKUP("R101",TSC!B:C,2,0))*VLOOKUP("T705",TSC!B:C,2,0)%,MIN(T822+V822,VLOOKUP("R700",TSC!B:C,2,0)*VLOOKUP("R101",TSC!B:C,2,0))*VLOOKUP("T705",TSC!B:C,2,0)%),0)</f>
        <v/>
      </c>
      <c r="CU822">
        <f>IFERROR(IF(RIGHT(INDEX(PIS!O$1:O$500,MATCH(D822,PIS!C$1:C$500,0)),5)="Gross",MIN(U822+V822,VLOOKUP("R700",TSC!B:C,2,0)*VLOOKUP("R101",TSC!B:C,2,0))*(VLOOKUP("T713",TSC!B:C,2,0))%,MIN(T822+V822,VLOOKUP("R700",TSC!B:C,2,0)*VLOOKUP("R101",TSC!B:C,2,0))*(VLOOKUP("T713",TSC!B:C,2,0))%),0)</f>
        <v/>
      </c>
      <c r="CV822">
        <f>IFERROR(INDEX(ADJ!$A$1:$BZ$1000,MATCH(PAYROLL!D822,ADJ!A$1:A$500,0),MATCH(PAYROLL!CV$2,ADJ!$2:$2,0)),0)</f>
        <v/>
      </c>
      <c r="CW822">
        <f>IFERROR(INDEX(ADJ!$A$1:$BZ$1000,MATCH(PAYROLL!D822,ADJ!A$1:A$500,0),MATCH(PAYROLL!CW$2,ADJ!$2:$2,0)),0)</f>
        <v/>
      </c>
      <c r="CX822">
        <f>SUM(CR822:CW822)</f>
        <v/>
      </c>
      <c r="CY822">
        <f>ROUND(IF(CR822&gt;0,T822+V822*VLOOKUP("R202",TSC!$B$1:$C$500,2,0),0),0)</f>
        <v/>
      </c>
      <c r="CZ822">
        <f>IFERROR(INDEX(CSDA!D$1:D$500,MATCH($CZ$2,CSDA!C$1:C$500,0)),0)</f>
        <v/>
      </c>
      <c r="DA822">
        <f>ROUND(T822*0.7%,0)</f>
        <v/>
      </c>
      <c r="DB822">
        <f>ROUND(T822/12,0)</f>
        <v/>
      </c>
      <c r="DC822">
        <f ref="DC822" t="array">IFERROR(INDEX(CSDA!D$1:D$500,MATCH("Trích giữ"&amp;PAYROLL!DC$2,CSDA!A$1:A$500&amp;CSDA!C$1:C$500,0)),0)</f>
        <v/>
      </c>
      <c r="DD822">
        <f ref="DD822" t="array">IFERROR(INDEX(CSDA!D$1:D$500,MATCH("Trích giữ"&amp;PAYROLL!DD$2,CSDA!A$1:A$500&amp;CSDA!C$1:C$500,0)),0)</f>
        <v/>
      </c>
      <c r="DE822">
        <f ref="DE822" t="array">IFERROR(INDEX(CSDA!D$1:D$500,MATCH("Trích giữ"&amp;PAYROLL!DE$2,CSDA!A$1:A$500&amp;CSDA!C$1:C$500,0)),0)</f>
        <v/>
      </c>
      <c r="DF822">
        <f>IFERROR(INDEX(CSDA!D$1:D$500,MATCH(PAYROLL!DF$2,CSDA!C$1:C$500,0)),0)</f>
        <v/>
      </c>
      <c r="DG822">
        <f ref="DG822" t="array">IFERROR(INDEX(CSDA!D$1:D$500,MATCH("Trích giữ"&amp;PAYROLL!DG$2,CSDA!A$1:A$500&amp;CSDA!C$1:C$500,0)),0)</f>
        <v/>
      </c>
      <c r="DH822">
        <f>ROUND(T822/26,0)</f>
        <v/>
      </c>
      <c r="DI822">
        <f ref="DI822" t="array">IFERROR(INDEX(CSDA!D$1:D$500,MATCH("Trích giữ"&amp;PAYROLL!DI$2,CSDA!A$1:A$500&amp;CSDA!C$1:C$500,0)),0)</f>
        <v/>
      </c>
      <c r="DJ822">
        <f>IF(U822=0,T822*21.5%-BL822,0)</f>
        <v/>
      </c>
      <c r="DK822">
        <f ref="DK822" t="array">IFERROR(INDEX(CSDA!D$1:D$500,MATCH("Trích giữ"&amp;PAYROLL!DK$2,CSDA!A$1:A$500&amp;CSDA!C$1:C$500,0)),0)</f>
        <v/>
      </c>
      <c r="DL822">
        <f>IFERROR(INDEX(CSDA!D$1:D$500,MATCH(PAYROLL!DL$2,CSDA!C$1:C$500,0))/12,0)</f>
        <v/>
      </c>
      <c r="DM822">
        <f>SUM(DB822:DL822)</f>
        <v/>
      </c>
      <c r="DN822">
        <f>IFERROR(INDEX(ADJ!$A$1:$BZ$1000,MATCH(PAYROLL!D822,ADJ!A$1:A$500,0),MATCH(PAYROLL!DN$2,ADJ!$2:$2,0)),0)</f>
        <v/>
      </c>
      <c r="DO822">
        <f>IFERROR(SUM(BP822,DM822:DN822,CX822:DA822)-DT822,0)</f>
        <v/>
      </c>
      <c r="DP822">
        <f ref="DP822" t="array">SUM(BW822*IFERROR(INDEX(CSDA!D$1:D$500,MATCH(BW$2,CSDA!C$1:C$500,0)),0)%,CX822*IFERROR(INDEX(CSDA!D$1:D$500,MATCH(CX$2,CSDA!C$1:C$500,0)),0)%,DA822*IFERROR(INDEX(CSDA!D$1:D$500,MATCH(DA$2,CSDA!C$1:C$500,0)),0)%,DB822*IFERROR(INDEX(CSDA!D$1:D$500,MATCH(DB$2,CSDA!C$1:C$500,0)),0)%,DF822*IFERROR(INDEX(CSDA!D$1:D$500,MATCH("Phí dịch vụ"&amp;PAYROLL!DF$2,CSDA!A$1:A$500&amp;CSDA!C$1:C$500,0)),0)%,DC822*IFERROR(INDEX(CSDA!D$1:D$500,MATCH("Phí dịch vụ"&amp;PAYROLL!DC$2,CSDA!A$1:A$500&amp;CSDA!C$1:C$500,0)),0)%,DH822*IFERROR(INDEX(CSDA!D$1:D$500,MATCH("Phí dịch vụ"&amp;PAYROLL!DH$2,CSDA!A$1:A$500&amp;CSDA!C$1:C$500,0)),0)%,DJ822*IFERROR(INDEX(CSDA!D$1:D$500,MATCH("Phí dịch vụ"&amp;PAYROLL!DJ$2,CSDA!A$1:A$500&amp;CSDA!C$1:C$500,0)),0)%,BN822*IFERROR(INDEX(CSDA!D$1:D$500,MATCH(BN$2,CSDA!C$1:C$500,0)),0)%)-BN822*7%</f>
        <v/>
      </c>
      <c r="DQ822">
        <f>IFERROR(INDEX(ADJ!$A$1:$BZ$1000,MATCH(PAYROLL!D822,ADJ!A$1:A$500,0),MATCH(PAYROLL!DQ$2,ADJ!$2:$2,0)),0)</f>
        <v/>
      </c>
      <c r="DR822">
        <f>IFERROR(INDEX(ADJ!$A$1:$BZ$1000,MATCH(PAYROLL!D822,ADJ!A$1:A$500,0),MATCH(PAYROLL!DR$2,ADJ!$2:$2,0)),0)</f>
        <v/>
      </c>
      <c r="DS822">
        <f>SUM(DP822:DR822)</f>
        <v/>
      </c>
      <c r="DT822">
        <f>EK822</f>
        <v/>
      </c>
      <c r="DU822">
        <f>SUM(DO822:DR822)</f>
        <v/>
      </c>
      <c r="DV822">
        <f>ROUND(DU822*0.1,0)</f>
        <v/>
      </c>
      <c r="DW822">
        <f>DU822+DV822</f>
        <v/>
      </c>
      <c r="DZ822">
        <f>IFERROR(INDEX(ADJ!$A$1:$BZ$1000,MATCH(PAYROLL!$D822,ADJ!A$1:A$500,0),MATCH(PAYROLL!DZ$2,ADJ!$2:$2,0)),0)</f>
        <v/>
      </c>
      <c r="EA822">
        <f>IFERROR(INDEX(ADJ!$A$1:$BZ$1000,MATCH(PAYROLL!$D822,ADJ!A$1:A$500,0),MATCH(PAYROLL!EA$2,ADJ!$2:$2,0)),0)</f>
        <v/>
      </c>
      <c r="EB822">
        <f>IFERROR(INDEX(ADJ!$A$1:$BZ$1000,MATCH(PAYROLL!$D822,ADJ!A$1:A$500,0),MATCH(PAYROLL!EB$2,ADJ!$2:$2,0)),0)</f>
        <v/>
      </c>
      <c r="EC822">
        <f>IFERROR(INDEX(ADJ!$A$1:$BZ$1000,MATCH(PAYROLL!$D822,ADJ!A$1:A$500,0),MATCH(PAYROLL!EC$2,ADJ!$2:$2,0)),0)</f>
        <v/>
      </c>
      <c r="ED822">
        <f>IFERROR(INDEX(ADJ!$A$1:$BZ$1000,MATCH(PAYROLL!$D822,ADJ!A$1:A$500,0),MATCH(PAYROLL!ED$2,ADJ!$2:$2,0)),0)</f>
        <v/>
      </c>
      <c r="EE822">
        <f>IFERROR(INDEX(ADJ!$A$1:$BZ$1000,MATCH(PAYROLL!$D822,ADJ!A$1:A$500,0),MATCH(PAYROLL!EE$2,ADJ!$2:$2,0)),0)</f>
        <v/>
      </c>
      <c r="EF822">
        <f>IFERROR(INDEX(ADJ!$A$1:$BZ$1000,MATCH(PAYROLL!$D822,ADJ!A$1:A$500,0),MATCH(PAYROLL!EF$2,ADJ!$2:$2,0)),0)</f>
        <v/>
      </c>
      <c r="EG822">
        <f>IFERROR(INDEX(ADJ!$A$1:$BZ$1000,MATCH(PAYROLL!$D822,ADJ!A$1:A$500,0),MATCH(PAYROLL!EG$2,ADJ!$2:$2,0)),0)</f>
        <v/>
      </c>
      <c r="EH822">
        <f>IFERROR(INDEX(ADJ!$A$1:$BZ$1000,MATCH(PAYROLL!$D822,ADJ!A$1:A$500,0),MATCH(PAYROLL!EH$2,ADJ!$2:$2,0)),0)</f>
        <v/>
      </c>
      <c r="EI822">
        <f>IFERROR(INDEX(ADJ!$A$1:$BZ$1000,MATCH(PAYROLL!D822,ADJ!A$1:A$500,0),MATCH(PAYROLL!EI$2,ADJ!$2:$2,0)),0)</f>
        <v/>
      </c>
      <c r="EJ822">
        <f>IFERROR(INDEX(ADJ!$A$1:$BZ$1000,MATCH(PAYROLL!$D822,ADJ!A$1:A$500,0),MATCH(PAYROLL!EJ$2,ADJ!$2:$2,0)),0)</f>
        <v/>
      </c>
      <c r="EK822">
        <f>SUM(DZ822:EJ822)</f>
        <v/>
      </c>
    </row>
    <row r="823">
      <c r="A823" t="n">
        <v>821</v>
      </c>
      <c r="B823" t="inlineStr">
        <is>
          <t>Trương Văn Hùng</t>
        </is>
      </c>
      <c r="D823" t="inlineStr">
        <is>
          <t>154107-01</t>
        </is>
      </c>
      <c r="S823">
        <f>IFERROR(INDEX(PIS!$A$1:$BZ$1000,MATCH($D823,PIS!C$1:C$500,0),MATCH("Lương CB tháng trước",PIS!$1:$1,0)),0)</f>
        <v/>
      </c>
      <c r="T823">
        <f>IFERROR(INDEX(PIS!$A$1:$BZ$1000,MATCH($D823,PIS!C$1:C$500,0),MATCH("Lương CB hiện tại",PIS!$1:$1,0)),0)</f>
        <v/>
      </c>
      <c r="U823">
        <f>IFERROR(INDEX(PIS!$A$1:$BZ$1000,MATCH($D823,PIS!C$1:C$500,0),MATCH("Lương đóng BHBB",PIS!$1:$1,0)),0)</f>
        <v/>
      </c>
      <c r="V823">
        <f>IFERROR(INDEX(PIS!$A$1:$BZ$1000,MATCH($D823,PIS!C$1:C$500,0),MATCH(V$2,PIS!$2:$2,0)),0)</f>
        <v/>
      </c>
      <c r="W823">
        <f>IFERROR(INDEX(PIS!$A$1:$BZ$1000,MATCH($D823,PIS!C$1:C$500,0),MATCH(W$2,PIS!$2:$2,0)),0)</f>
        <v/>
      </c>
      <c r="X823">
        <f>IFERROR(INDEX(PIS!$A$1:$BZ$1000,MATCH($D823,PIS!C$1:C$500,0),MATCH(X$2,PIS!$2:$2,0)),0)</f>
        <v/>
      </c>
      <c r="Y823">
        <f>IFERROR(INDEX(PIS!$A$1:$BZ$1000,MATCH($D823,PIS!C$1:C$500,0),MATCH(Y$2,PIS!$2:$2,0)),0)</f>
        <v/>
      </c>
      <c r="Z823">
        <f>IFERROR(INDEX(PIS!$A$1:$BZ$1000,MATCH($D823,PIS!C$1:C$500,0),MATCH(Z$2,PIS!$2:$2,0)),0)</f>
        <v/>
      </c>
      <c r="AA823">
        <f>IFERROR(INDEX(PIS!$A$1:$BZ$1000,MATCH($D823,PIS!C$1:C$500,0),MATCH(AA$2,PIS!$2:$2,0)),0)</f>
        <v/>
      </c>
      <c r="AB823">
        <f>IFERROR(INDEX(PIS!$A$1:$BZ$1000,MATCH($D823,PIS!C$1:C$500,0),MATCH(AB$2,PIS!$2:$2,0)),0)</f>
        <v/>
      </c>
      <c r="AC823">
        <f>SUM(V823:AB823)</f>
        <v/>
      </c>
      <c r="AD823">
        <f>IFERROR(INDEX(TIMESHEET!$A$1:$AI$5000,MATCH($D823,TIMESHEET!A$1:A$500,0),MATCH("T100",TIMESHEET!$2:$2,0))-2,0)</f>
        <v/>
      </c>
      <c r="AE823">
        <f>IFERROR(INDEX(TIMESHEET!$A$1:$AI$5000,MATCH($D823,TIMESHEET!A$1:A$500,0),MATCH("T202",TIMESHEET!$2:$2,0)),0)</f>
        <v/>
      </c>
      <c r="AF823">
        <f>IFERROR(INDEX(TIMESHEET!$A$1:$AI$5000,MATCH($D823,TIMESHEET!A$1:A$500,0),MATCH("T302",TIMESHEET!$2:$2,0)),0)</f>
        <v/>
      </c>
      <c r="AG823">
        <f>IFERROR(INDEX(TIMESHEET!$A$1:$AI$5000,MATCH($D823,TIMESHEET!A$1:A$500,0),MATCH("T406",TIMESHEET!$2:$2,0)),0)</f>
        <v/>
      </c>
      <c r="AH823">
        <f>AE823+AG823</f>
        <v/>
      </c>
      <c r="AI823">
        <f>IFERROR(INDEX(TIMESHEET!$A$1:$AI$5000,MATCH($D823,TIMESHEET!A$1:A$500,0),MATCH("T701",TIMESHEET!$2:$2,0)),0)</f>
        <v/>
      </c>
      <c r="AJ823">
        <f>IFERROR(INDEX(TIMESHEET!$A$1:$AI$5000,MATCH($D823,TIMESHEET!B$1:B$500,0),MATCH("T320",TIMESHEET!$2:$2,0)),0)</f>
        <v/>
      </c>
      <c r="AK823">
        <f>IFERROR(IF(LEFT(INDEX(PIS!O$1:O$500,MATCH(D823,PIS!C$1:C$500)),1)="M",T823/AD823*SUM(AE823:AG823),T823*AD823),0)</f>
        <v/>
      </c>
      <c r="AL823">
        <f>IFERROR(INDEX(ADJ!$A$1:$BZ$1000,MATCH(PAYROLL!D823,ADJ!A$1:A$500,0),MATCH(PAYROLL!AL$2,ADJ!$2:$2,0)),0)</f>
        <v/>
      </c>
      <c r="AM823">
        <f>SUM(AK823:AL823)</f>
        <v/>
      </c>
      <c r="AN823">
        <f>IFERROR(ROUND(V823/$AD823*$AH823,0),0)</f>
        <v/>
      </c>
      <c r="AO823">
        <f>IFERROR(ROUND(W823/$AD823*$AH823,0),0)</f>
        <v/>
      </c>
      <c r="AP823">
        <f>IFERROR(ROUND(X823/$AD823*$AE823,0),0)</f>
        <v/>
      </c>
      <c r="AQ823">
        <f>IFERROR(ROUND(Y823/$AD823*$AH823,0),0)</f>
        <v/>
      </c>
      <c r="AR823">
        <f>IFERROR(ROUND(Z823/$AD823*$AH823,0),0)</f>
        <v/>
      </c>
      <c r="AS823">
        <f>IFERROR(ROUND(AA823/$AD823*$AH823,0),0)</f>
        <v/>
      </c>
      <c r="AT823">
        <f>IFERROR(IF((AE823+AF823+AG823)&gt;13,AB823,ROUND(AB823/AD823*AH823,0)),0)</f>
        <v/>
      </c>
      <c r="AU823">
        <f>IFERROR(INDEX(ADJ!$A$1:$BZ$1000,MATCH(PAYROLL!D823,ADJ!A$1:A$500,0),MATCH(PAYROLL!AU$2,ADJ!$2:$2,0)),0)</f>
        <v/>
      </c>
      <c r="AV823">
        <f>ROUND(SUM(AN823:AU823),0)</f>
        <v/>
      </c>
      <c r="AW823">
        <f>IFERROR(INDEX(TIMESHEET!$A$1:$AI$5000,MATCH(PAYROLL!D823,TIMESHEET!A$1:A$500,0),MATCH("T620",TIMESHEET!$2:$2,0)),0)</f>
        <v/>
      </c>
      <c r="AX823">
        <f>IFERROR(INDEX(TIMESHEET!$A$1:$AI$5000,MATCH(PAYROLL!D823,TIMESHEET!A$1:A$500,0),MATCH("T601",TIMESHEET!$2:$2,0)),0)</f>
        <v/>
      </c>
      <c r="AY823">
        <f>IFERROR(INDEX(TIMESHEET!$A$1:$AI$5000,MATCH(PAYROLL!D823,TIMESHEET!A$1:A$500,0),MATCH("T602",TIMESHEET!$2:$2,0)),0)</f>
        <v/>
      </c>
      <c r="AZ823">
        <f>IFERROR(INDEX(TIMESHEET!$A$1:$AI$5000,MATCH(PAYROLL!D823,TIMESHEET!A$1:A$500,0),MATCH("T603",TIMESHEET!$2:$2,0)),0)</f>
        <v/>
      </c>
      <c r="BA823">
        <f>IFERROR(INDEX(TIMESHEET!$A$1:$AI$5000,MATCH(PAYROLL!D823,TIMESHEET!A$1:A$500,0),MATCH("T611",TIMESHEET!$2:$2,0)),0)</f>
        <v/>
      </c>
      <c r="BB823">
        <f>IFERROR(INDEX(TIMESHEET!$A$1:$AI$5000,MATCH(PAYROLL!D823,TIMESHEET!A$1:A$500,0),MATCH("T612",TIMESHEET!$2:$2,0)),0)</f>
        <v/>
      </c>
      <c r="BC823">
        <f>IFERROR(INDEX(TIMESHEET!$A$1:$AI$5000,MATCH(PAYROLL!D823,TIMESHEET!A$1:A$500,0),MATCH("T613",TIMESHEET!$2:$2,0)),0)</f>
        <v/>
      </c>
      <c r="BD823">
        <f>IFERROR(INDEX(TIMESHEET!$A$1:$AI$5000,MATCH(PAYROLL!D823,TIMESHEET!A$1:A$500,0),MATCH("T500",TIMESHEET!$2:$2,0)),0)</f>
        <v/>
      </c>
      <c r="BE823">
        <f>IFERROR(IF(LEFT(INDEX(PIS!O$1:O$500,MATCH(D823,PIS!C$1:C$500)),1)="M",T823/AD823/8*(AW823+AX823*1.5+AY823*2+AZ823*3+BA823*2.1+BB823*2.7+BC823*3.9+BD823*0.3),T823/8*(AW823+AX823*1.5+AY823*2+AZ823*3+BA823*2.1+BB823*2.7+BC823*3.9+BD823*0.3)),0)</f>
        <v/>
      </c>
      <c r="BF823">
        <f>IFERROR(INDEX(ADJ!$A$1:$BZ$1000,MATCH(PAYROLL!$D823,ADJ!A$1:A$500,0),MATCH(PAYROLL!BF$2,ADJ!$2:$2,0)),0)</f>
        <v/>
      </c>
      <c r="BG823">
        <f>IFERROR(INDEX(ADJ!$A$1:$BZ$1000,MATCH(PAYROLL!D823,ADJ!A$1:A$500,0),MATCH(PAYROLL!BG$2,ADJ!$2:$2,0)),0)</f>
        <v/>
      </c>
      <c r="BH823">
        <f>IFERROR(INDEX(ADJ!$A$1:$BZ$1000,MATCH(PAYROLL!D823,ADJ!A$1:A$500,0),MATCH(PAYROLL!BH$2,ADJ!$2:$2,0)),0)</f>
        <v/>
      </c>
      <c r="BI823">
        <f>IFERROR(INDEX(ADJ!$A$1:$BZ$1000,MATCH(PAYROLL!D823,ADJ!A$1:A$500,0),MATCH(PAYROLL!BI$2,ADJ!$2:$2,0)),0)</f>
        <v/>
      </c>
      <c r="BJ823">
        <f>IFERROR(INDEX(ADJ!$A$1:$BZ$1000,MATCH(PAYROLL!D823,ADJ!A$1:A$500,0),MATCH(PAYROLL!BJ$2,ADJ!$2:$2,0)),0)</f>
        <v/>
      </c>
      <c r="BK823">
        <f>SUM(BF823:BJ823)</f>
        <v/>
      </c>
      <c r="BL823">
        <f>IFERROR(INDEX(ADJ!$A$1:$BZ$1000,MATCH(PAYROLL!D823,ADJ!A$1:A$500,0),MATCH(PAYROLL!BL$2,ADJ!$2:$2,0)),0)</f>
        <v/>
      </c>
      <c r="BM823">
        <f>IFERROR(INDEX(ADJ!$A$1:$BZ$1000,MATCH(PAYROLL!D823,ADJ!A$1:A$500,0),MATCH(PAYROLL!BM$2,ADJ!$2:$2,0)),0)</f>
        <v/>
      </c>
      <c r="BN823">
        <f>IFERROR(INDEX(ADJ!$A$1:$BZ$1000,MATCH(PAYROLL!D823,ADJ!A$1:A$500,0),MATCH(PAYROLL!BN$2,ADJ!$2:$2,0)),0)</f>
        <v/>
      </c>
      <c r="BO823">
        <f>IFERROR(INDEX(ADJ!$A$1:$BZ$1000,MATCH(PAYROLL!D823,ADJ!A$1:A$500,0),MATCH(PAYROLL!BO$2,ADJ!$2:$2,0)),0)</f>
        <v/>
      </c>
      <c r="BP823">
        <f>SUM(AM823,AV823,BE823,BK823,BL823:BO823)</f>
        <v/>
      </c>
      <c r="BQ823">
        <f>BO823</f>
        <v/>
      </c>
      <c r="BR823">
        <f>IFERROR(ROUND(IF(LEFT(INDEX(PIS!O$1:O$500,MATCH(D823,PIS!C$1:C$500)),1)="D",T823/8*(BD823*0.3),IF(LEFT(INDEX(PIS!O$1:O$500,MATCH(D823,PIS!C$1:C$500)),1)="H",T823*($BD823*0.3),T823/$AD823/8*($BD823*0.3))),0),0)</f>
        <v/>
      </c>
      <c r="BS823">
        <f>IF(AP823&lt;1,0,MIN(AP823,730000))</f>
        <v/>
      </c>
      <c r="BT823">
        <f>IFERROR(ROUND((BE823-SUM(AW823:BC823)*T823/AD823/8),0)-BR823,0)</f>
        <v/>
      </c>
      <c r="BU823">
        <f>AO823</f>
        <v/>
      </c>
      <c r="BV823">
        <f>SUM(BQ823:BU823)</f>
        <v/>
      </c>
      <c r="BW823">
        <f>BP823-BV823</f>
        <v/>
      </c>
      <c r="BX823">
        <f>IFERROR(IF(RIGHT(INDEX(PIS!O$1:O$500,MATCH(D823,PIS!C$1:C$500)),5)="Gross",MIN(U823+V823,VLOOKUP("R700",TSC!B:C,2,0)*VLOOKUP("R101",TSC!B:C,2,0))*VLOOKUP("R701",TSC!B:C,2,0)%,0),0)</f>
        <v/>
      </c>
      <c r="BY823">
        <f>IFERROR(IF(RIGHT(INDEX(PIS!O$1:O$500,MATCH(D823,PIS!C$1:C$500)),5)="Gross",MIN(U823+V823,VLOOKUP("R700",TSC!B:C,2,0)*VLOOKUP("R101",TSC!B:C,2,0))*VLOOKUP("T704",TSC!B:C,2,0)%,0),0)</f>
        <v/>
      </c>
      <c r="BZ823">
        <f>IFERROR(IF(RIGHT(INDEX(PIS!O$1:O$500,MATCH(D823,PIS!C$1:C$500)),5)="Gross",MIN(U823+V823,VLOOKUP("R700",TSC!B:C,2,0)*VLOOKUP("1",TSC!F:G,2,0))*VLOOKUP("T705",TSC!B:C,2,0)%,0),0)</f>
        <v/>
      </c>
      <c r="CA823">
        <f>IFERROR(INDEX(ADJ!$A$1:$BZ$1000,MATCH(PAYROLL!D823,ADJ!A$1:A$500,0),MATCH(PAYROLL!CA$2,ADJ!$2:$2,0)),0)</f>
        <v/>
      </c>
      <c r="CB823">
        <f>IFERROR(INDEX(ADJ!$A$1:$BZ$1000,MATCH(PAYROLL!D823,ADJ!A$1:A$500,0),MATCH(PAYROLL!CB$2,ADJ!$2:$2,0)),0)</f>
        <v/>
      </c>
      <c r="CC823">
        <f>SUM(BX823:CB823)</f>
        <v/>
      </c>
      <c r="CD823">
        <f>IFERROR(INDEX(PIS!$A$1:$BZ$1000,MATCH(PAYROLL!D823,PIS!C$1:C$500,0),MATCH(PAYROLL!CD$1,PIS!$1:$1,0)),0)</f>
        <v/>
      </c>
      <c r="CE823">
        <f>IFERROR(IF(OR(INDEX(PIS!P$1:P$500,MATCH(D823,PIS!C$1:C$500,0))="LT2",INDEX(PIS!P$1:P$500,MATCH(D823,PIS!C$1:C$500,0))="P10"),0,SUM(CC823,CD823*VLOOKUP("R601",TSC!B:C,2,0),VLOOKUP("R602",TSC!B:C,2,0))),0)</f>
        <v/>
      </c>
      <c r="CF823">
        <f>MAX(BW823-CE823,0)</f>
        <v/>
      </c>
      <c r="CG823">
        <f>IFERROR(IF(OR(RIGHT(INDEX(PIS!P$1:P$500,MATCH(D823,PIS!C$1:C$500)),5)="P10",RIGHT(INDEX(PIS!P$1:P$500,MATCH(D823,PIS!C$1:C$500)),5)="CK"),0,IF(CF823&lt;=5000000,CF823*5%,IF(CF823&lt;=10000000,CF823*10%-250000,IF(CF823&lt;=18000000,CF823*15%-750000,IF(CF823&lt;=32000000,CF823*20%-1650000,IF(CF823&lt;=52000000,CF823*25%-3250000,IF(CF823&lt;=80000000,BH823*30%-5850000,CF823*35%-9850000))))))),0)</f>
        <v/>
      </c>
      <c r="CH823">
        <f>IFERROR(IF(OR(INDEX(PIS!P$1:P$500,MATCH(D823,PIS!C$1:C$500))="LT",INDEX(PIS!P$1:P$500,MATCH(D823,PIS!C$1:C$500))="CK"),0,IF(CF823&lt;2000000,0,CF823*10%)),0)</f>
        <v/>
      </c>
      <c r="CI823">
        <f>IFERROR(INDEX(ADJ!$A$1:$BZ$1000,MATCH(PAYROLL!D823,ADJ!A$1:A$500,0),MATCH(PAYROLL!CI$2,ADJ!$2:$2,0)),0)</f>
        <v/>
      </c>
      <c r="CJ823">
        <f>IFERROR(INDEX(ADJ!$A$1:$BZ$1000,MATCH(PAYROLL!D823,ADJ!A$1:A$500,0),MATCH(PAYROLL!CJ$2,ADJ!$2:$2,0)),0)</f>
        <v/>
      </c>
      <c r="CK823">
        <f>IFERROR(INDEX(ADJ!$A$1:$BZ$1000,MATCH(PAYROLL!D823,ADJ!A$1:A$500,0),MATCH(PAYROLL!CK$2,ADJ!$2:$2,0)),0)</f>
        <v/>
      </c>
      <c r="CL823">
        <f>SUM(CG823:CK823)</f>
        <v/>
      </c>
      <c r="CM823">
        <f>ROUND(SUM(CH823:CK823),0)</f>
        <v/>
      </c>
      <c r="CN823">
        <f>IFERROR(INDEX(CSDA!D$1:D$500,MATCH($CN$2,CSDA!C$1:C$500,0))*INDEX(PIS!V$1:V$500,MATCH(D823,PIS!C$1:C$500))+INDEX(ADJ!$A$1:$BZ$1000,MATCH(PAYROLL!D823,ADJ!A$1:A$500,0),MATCH(PAYROLL!CN$2,ADJ!$2:$2,0)),0)</f>
        <v/>
      </c>
      <c r="CO823">
        <f>IFERROR(INDEX(ADJ!$A$1:$BZ$1000,MATCH(PAYROLL!D823,ADJ!A$1:A$500,0),MATCH(PAYROLL!CO$2,ADJ!$2:$2,0)),0)</f>
        <v/>
      </c>
      <c r="CP823">
        <f>IFERROR(INDEX(ADJ!$A$1:$BZ$1000,MATCH(PAYROLL!D823,ADJ!A$1:A$500,0),MATCH(PAYROLL!CP$2,ADJ!$2:$2,0)),0)</f>
        <v/>
      </c>
      <c r="CQ823">
        <f>BP823-CL823-CI823-CM823-CN823-CO823-CP823-CC823</f>
        <v/>
      </c>
      <c r="CR823">
        <f>IFERROR(IF(RIGHT(INDEX(PIS!O$1:O$500,MATCH(D823,PIS!C$1:C$500,0)),5)="Gross",MIN(U823+V823,VLOOKUP("R700",TSC!B:C,2,0)*VLOOKUP("R101",TSC!B:C,2,0))*(VLOOKUP("T711",TSC!B:C,2,0)+VLOOKUP("T712",TSC!B:C,2,0))%,MIN(T823+V823,VLOOKUP("R700",TSC!B:C,2,0)*VLOOKUP("R101",TSC!B:C,2,0))*(VLOOKUP("T711",TSC!B:C,2,0)+VLOOKUP("T712",TSC!B:C,2,0)+VLOOKUP("R701",TSC!B:C,2,0))%),0)</f>
        <v/>
      </c>
      <c r="CS823">
        <f>IFERROR(IF(RIGHT(INDEX(PIS!O$1:O$500,MATCH(D823,PIS!C$1:C$500,0)),5)="Gross",MIN(U823+V823,VLOOKUP("R700",TSC!B:C,2,0)*VLOOKUP("R101",TSC!B:C,2,0))*(VLOOKUP("T714",TSC!B:C,2,0))%,MIN(T823+V823,VLOOKUP("R700",TSC!B:C,2,0)*VLOOKUP("R101",TSC!B:C,2,0))*(VLOOKUP("T704",TSC!B:C,2,0)+VLOOKUP("T714",TSC!B:C,2,0))%),0)</f>
        <v/>
      </c>
      <c r="CT823">
        <f>IFERROR(IF(RIGHT(INDEX(PIS!O$1:O$500,MATCH(D823,PIS!C$1:C$500,0)),5)="Gross",MIN(U823+V823,VLOOKUP("R700",TSC!B:C,2,0)*VLOOKUP("R101",TSC!B:C,2,0))*VLOOKUP("T705",TSC!B:C,2,0)%,MIN(T823+V823,VLOOKUP("R700",TSC!B:C,2,0)*VLOOKUP("R101",TSC!B:C,2,0))*VLOOKUP("T705",TSC!B:C,2,0)%),0)</f>
        <v/>
      </c>
      <c r="CU823">
        <f>IFERROR(IF(RIGHT(INDEX(PIS!O$1:O$500,MATCH(D823,PIS!C$1:C$500,0)),5)="Gross",MIN(U823+V823,VLOOKUP("R700",TSC!B:C,2,0)*VLOOKUP("R101",TSC!B:C,2,0))*(VLOOKUP("T713",TSC!B:C,2,0))%,MIN(T823+V823,VLOOKUP("R700",TSC!B:C,2,0)*VLOOKUP("R101",TSC!B:C,2,0))*(VLOOKUP("T713",TSC!B:C,2,0))%),0)</f>
        <v/>
      </c>
      <c r="CV823">
        <f>IFERROR(INDEX(ADJ!$A$1:$BZ$1000,MATCH(PAYROLL!D823,ADJ!A$1:A$500,0),MATCH(PAYROLL!CV$2,ADJ!$2:$2,0)),0)</f>
        <v/>
      </c>
      <c r="CW823">
        <f>IFERROR(INDEX(ADJ!$A$1:$BZ$1000,MATCH(PAYROLL!D823,ADJ!A$1:A$500,0),MATCH(PAYROLL!CW$2,ADJ!$2:$2,0)),0)</f>
        <v/>
      </c>
      <c r="CX823">
        <f>SUM(CR823:CW823)</f>
        <v/>
      </c>
      <c r="CY823">
        <f>ROUND(IF(CR823&gt;0,T823+V823*VLOOKUP("R202",TSC!$B$1:$C$500,2,0),0),0)</f>
        <v/>
      </c>
      <c r="CZ823">
        <f>IFERROR(INDEX(CSDA!D$1:D$500,MATCH($CZ$2,CSDA!C$1:C$500,0)),0)</f>
        <v/>
      </c>
      <c r="DA823">
        <f>ROUND(T823*0.7%,0)</f>
        <v/>
      </c>
      <c r="DB823">
        <f>ROUND(T823/12,0)</f>
        <v/>
      </c>
      <c r="DC823">
        <f ref="DC823" t="array">IFERROR(INDEX(CSDA!D$1:D$500,MATCH("Trích giữ"&amp;PAYROLL!DC$2,CSDA!A$1:A$500&amp;CSDA!C$1:C$500,0)),0)</f>
        <v/>
      </c>
      <c r="DD823">
        <f ref="DD823" t="array">IFERROR(INDEX(CSDA!D$1:D$500,MATCH("Trích giữ"&amp;PAYROLL!DD$2,CSDA!A$1:A$500&amp;CSDA!C$1:C$500,0)),0)</f>
        <v/>
      </c>
      <c r="DE823">
        <f ref="DE823" t="array">IFERROR(INDEX(CSDA!D$1:D$500,MATCH("Trích giữ"&amp;PAYROLL!DE$2,CSDA!A$1:A$500&amp;CSDA!C$1:C$500,0)),0)</f>
        <v/>
      </c>
      <c r="DF823">
        <f>IFERROR(INDEX(CSDA!D$1:D$500,MATCH(PAYROLL!DF$2,CSDA!C$1:C$500,0)),0)</f>
        <v/>
      </c>
      <c r="DG823">
        <f ref="DG823" t="array">IFERROR(INDEX(CSDA!D$1:D$500,MATCH("Trích giữ"&amp;PAYROLL!DG$2,CSDA!A$1:A$500&amp;CSDA!C$1:C$500,0)),0)</f>
        <v/>
      </c>
      <c r="DH823">
        <f>ROUND(T823/26,0)</f>
        <v/>
      </c>
      <c r="DI823">
        <f ref="DI823" t="array">IFERROR(INDEX(CSDA!D$1:D$500,MATCH("Trích giữ"&amp;PAYROLL!DI$2,CSDA!A$1:A$500&amp;CSDA!C$1:C$500,0)),0)</f>
        <v/>
      </c>
      <c r="DJ823">
        <f>IF(U823=0,T823*21.5%-BL823,0)</f>
        <v/>
      </c>
      <c r="DK823">
        <f ref="DK823" t="array">IFERROR(INDEX(CSDA!D$1:D$500,MATCH("Trích giữ"&amp;PAYROLL!DK$2,CSDA!A$1:A$500&amp;CSDA!C$1:C$500,0)),0)</f>
        <v/>
      </c>
      <c r="DL823">
        <f>IFERROR(INDEX(CSDA!D$1:D$500,MATCH(PAYROLL!DL$2,CSDA!C$1:C$500,0))/12,0)</f>
        <v/>
      </c>
      <c r="DM823">
        <f>SUM(DB823:DL823)</f>
        <v/>
      </c>
      <c r="DN823">
        <f>IFERROR(INDEX(ADJ!$A$1:$BZ$1000,MATCH(PAYROLL!D823,ADJ!A$1:A$500,0),MATCH(PAYROLL!DN$2,ADJ!$2:$2,0)),0)</f>
        <v/>
      </c>
      <c r="DO823">
        <f>IFERROR(SUM(BP823,DM823:DN823,CX823:DA823)-DT823,0)</f>
        <v/>
      </c>
      <c r="DP823">
        <f ref="DP823" t="array">SUM(BW823*IFERROR(INDEX(CSDA!D$1:D$500,MATCH(BW$2,CSDA!C$1:C$500,0)),0)%,CX823*IFERROR(INDEX(CSDA!D$1:D$500,MATCH(CX$2,CSDA!C$1:C$500,0)),0)%,DA823*IFERROR(INDEX(CSDA!D$1:D$500,MATCH(DA$2,CSDA!C$1:C$500,0)),0)%,DB823*IFERROR(INDEX(CSDA!D$1:D$500,MATCH(DB$2,CSDA!C$1:C$500,0)),0)%,DF823*IFERROR(INDEX(CSDA!D$1:D$500,MATCH("Phí dịch vụ"&amp;PAYROLL!DF$2,CSDA!A$1:A$500&amp;CSDA!C$1:C$500,0)),0)%,DC823*IFERROR(INDEX(CSDA!D$1:D$500,MATCH("Phí dịch vụ"&amp;PAYROLL!DC$2,CSDA!A$1:A$500&amp;CSDA!C$1:C$500,0)),0)%,DH823*IFERROR(INDEX(CSDA!D$1:D$500,MATCH("Phí dịch vụ"&amp;PAYROLL!DH$2,CSDA!A$1:A$500&amp;CSDA!C$1:C$500,0)),0)%,DJ823*IFERROR(INDEX(CSDA!D$1:D$500,MATCH("Phí dịch vụ"&amp;PAYROLL!DJ$2,CSDA!A$1:A$500&amp;CSDA!C$1:C$500,0)),0)%,BN823*IFERROR(INDEX(CSDA!D$1:D$500,MATCH(BN$2,CSDA!C$1:C$500,0)),0)%)-BN823*7%</f>
        <v/>
      </c>
      <c r="DQ823">
        <f>IFERROR(INDEX(ADJ!$A$1:$BZ$1000,MATCH(PAYROLL!D823,ADJ!A$1:A$500,0),MATCH(PAYROLL!DQ$2,ADJ!$2:$2,0)),0)</f>
        <v/>
      </c>
      <c r="DR823">
        <f>IFERROR(INDEX(ADJ!$A$1:$BZ$1000,MATCH(PAYROLL!D823,ADJ!A$1:A$500,0),MATCH(PAYROLL!DR$2,ADJ!$2:$2,0)),0)</f>
        <v/>
      </c>
      <c r="DS823">
        <f>SUM(DP823:DR823)</f>
        <v/>
      </c>
      <c r="DT823">
        <f>EK823</f>
        <v/>
      </c>
      <c r="DU823">
        <f>SUM(DO823:DR823)</f>
        <v/>
      </c>
      <c r="DV823">
        <f>ROUND(DU823*0.1,0)</f>
        <v/>
      </c>
      <c r="DW823">
        <f>DU823+DV823</f>
        <v/>
      </c>
      <c r="DZ823">
        <f>IFERROR(INDEX(ADJ!$A$1:$BZ$1000,MATCH(PAYROLL!$D823,ADJ!A$1:A$500,0),MATCH(PAYROLL!DZ$2,ADJ!$2:$2,0)),0)</f>
        <v/>
      </c>
      <c r="EA823">
        <f>IFERROR(INDEX(ADJ!$A$1:$BZ$1000,MATCH(PAYROLL!$D823,ADJ!A$1:A$500,0),MATCH(PAYROLL!EA$2,ADJ!$2:$2,0)),0)</f>
        <v/>
      </c>
      <c r="EB823">
        <f>IFERROR(INDEX(ADJ!$A$1:$BZ$1000,MATCH(PAYROLL!$D823,ADJ!A$1:A$500,0),MATCH(PAYROLL!EB$2,ADJ!$2:$2,0)),0)</f>
        <v/>
      </c>
      <c r="EC823">
        <f>IFERROR(INDEX(ADJ!$A$1:$BZ$1000,MATCH(PAYROLL!$D823,ADJ!A$1:A$500,0),MATCH(PAYROLL!EC$2,ADJ!$2:$2,0)),0)</f>
        <v/>
      </c>
      <c r="ED823">
        <f>IFERROR(INDEX(ADJ!$A$1:$BZ$1000,MATCH(PAYROLL!$D823,ADJ!A$1:A$500,0),MATCH(PAYROLL!ED$2,ADJ!$2:$2,0)),0)</f>
        <v/>
      </c>
      <c r="EE823">
        <f>IFERROR(INDEX(ADJ!$A$1:$BZ$1000,MATCH(PAYROLL!$D823,ADJ!A$1:A$500,0),MATCH(PAYROLL!EE$2,ADJ!$2:$2,0)),0)</f>
        <v/>
      </c>
      <c r="EF823">
        <f>IFERROR(INDEX(ADJ!$A$1:$BZ$1000,MATCH(PAYROLL!$D823,ADJ!A$1:A$500,0),MATCH(PAYROLL!EF$2,ADJ!$2:$2,0)),0)</f>
        <v/>
      </c>
      <c r="EG823">
        <f>IFERROR(INDEX(ADJ!$A$1:$BZ$1000,MATCH(PAYROLL!$D823,ADJ!A$1:A$500,0),MATCH(PAYROLL!EG$2,ADJ!$2:$2,0)),0)</f>
        <v/>
      </c>
      <c r="EH823">
        <f>IFERROR(INDEX(ADJ!$A$1:$BZ$1000,MATCH(PAYROLL!$D823,ADJ!A$1:A$500,0),MATCH(PAYROLL!EH$2,ADJ!$2:$2,0)),0)</f>
        <v/>
      </c>
      <c r="EI823">
        <f>IFERROR(INDEX(ADJ!$A$1:$BZ$1000,MATCH(PAYROLL!D823,ADJ!A$1:A$500,0),MATCH(PAYROLL!EI$2,ADJ!$2:$2,0)),0)</f>
        <v/>
      </c>
      <c r="EJ823">
        <f>IFERROR(INDEX(ADJ!$A$1:$BZ$1000,MATCH(PAYROLL!$D823,ADJ!A$1:A$500,0),MATCH(PAYROLL!EJ$2,ADJ!$2:$2,0)),0)</f>
        <v/>
      </c>
      <c r="EK823">
        <f>SUM(DZ823:EJ823)</f>
        <v/>
      </c>
    </row>
    <row r="824">
      <c r="A824" t="n">
        <v>822</v>
      </c>
      <c r="B824" t="inlineStr">
        <is>
          <t>Cà Văn Phạt</t>
        </is>
      </c>
      <c r="D824" t="inlineStr">
        <is>
          <t>154008-01</t>
        </is>
      </c>
      <c r="S824">
        <f>IFERROR(INDEX(PIS!$A$1:$BZ$1000,MATCH($D824,PIS!C$1:C$500,0),MATCH("Lương CB tháng trước",PIS!$1:$1,0)),0)</f>
        <v/>
      </c>
      <c r="T824">
        <f>IFERROR(INDEX(PIS!$A$1:$BZ$1000,MATCH($D824,PIS!C$1:C$500,0),MATCH("Lương CB hiện tại",PIS!$1:$1,0)),0)</f>
        <v/>
      </c>
      <c r="U824">
        <f>IFERROR(INDEX(PIS!$A$1:$BZ$1000,MATCH($D824,PIS!C$1:C$500,0),MATCH("Lương đóng BHBB",PIS!$1:$1,0)),0)</f>
        <v/>
      </c>
      <c r="V824">
        <f>IFERROR(INDEX(PIS!$A$1:$BZ$1000,MATCH($D824,PIS!C$1:C$500,0),MATCH(V$2,PIS!$2:$2,0)),0)</f>
        <v/>
      </c>
      <c r="W824">
        <f>IFERROR(INDEX(PIS!$A$1:$BZ$1000,MATCH($D824,PIS!C$1:C$500,0),MATCH(W$2,PIS!$2:$2,0)),0)</f>
        <v/>
      </c>
      <c r="X824">
        <f>IFERROR(INDEX(PIS!$A$1:$BZ$1000,MATCH($D824,PIS!C$1:C$500,0),MATCH(X$2,PIS!$2:$2,0)),0)</f>
        <v/>
      </c>
      <c r="Y824">
        <f>IFERROR(INDEX(PIS!$A$1:$BZ$1000,MATCH($D824,PIS!C$1:C$500,0),MATCH(Y$2,PIS!$2:$2,0)),0)</f>
        <v/>
      </c>
      <c r="Z824">
        <f>IFERROR(INDEX(PIS!$A$1:$BZ$1000,MATCH($D824,PIS!C$1:C$500,0),MATCH(Z$2,PIS!$2:$2,0)),0)</f>
        <v/>
      </c>
      <c r="AA824">
        <f>IFERROR(INDEX(PIS!$A$1:$BZ$1000,MATCH($D824,PIS!C$1:C$500,0),MATCH(AA$2,PIS!$2:$2,0)),0)</f>
        <v/>
      </c>
      <c r="AB824">
        <f>IFERROR(INDEX(PIS!$A$1:$BZ$1000,MATCH($D824,PIS!C$1:C$500,0),MATCH(AB$2,PIS!$2:$2,0)),0)</f>
        <v/>
      </c>
      <c r="AC824">
        <f>SUM(V824:AB824)</f>
        <v/>
      </c>
      <c r="AD824">
        <f>IFERROR(INDEX(TIMESHEET!$A$1:$AI$5000,MATCH($D824,TIMESHEET!A$1:A$500,0),MATCH("T100",TIMESHEET!$2:$2,0))-2,0)</f>
        <v/>
      </c>
      <c r="AE824">
        <f>IFERROR(INDEX(TIMESHEET!$A$1:$AI$5000,MATCH($D824,TIMESHEET!A$1:A$500,0),MATCH("T202",TIMESHEET!$2:$2,0)),0)</f>
        <v/>
      </c>
      <c r="AF824">
        <f>IFERROR(INDEX(TIMESHEET!$A$1:$AI$5000,MATCH($D824,TIMESHEET!A$1:A$500,0),MATCH("T302",TIMESHEET!$2:$2,0)),0)</f>
        <v/>
      </c>
      <c r="AG824">
        <f>IFERROR(INDEX(TIMESHEET!$A$1:$AI$5000,MATCH($D824,TIMESHEET!A$1:A$500,0),MATCH("T406",TIMESHEET!$2:$2,0)),0)</f>
        <v/>
      </c>
      <c r="AH824">
        <f>AE824+AG824</f>
        <v/>
      </c>
      <c r="AI824">
        <f>IFERROR(INDEX(TIMESHEET!$A$1:$AI$5000,MATCH($D824,TIMESHEET!A$1:A$500,0),MATCH("T701",TIMESHEET!$2:$2,0)),0)</f>
        <v/>
      </c>
      <c r="AJ824">
        <f>IFERROR(INDEX(TIMESHEET!$A$1:$AI$5000,MATCH($D824,TIMESHEET!B$1:B$500,0),MATCH("T320",TIMESHEET!$2:$2,0)),0)</f>
        <v/>
      </c>
      <c r="AK824">
        <f>IFERROR(IF(LEFT(INDEX(PIS!O$1:O$500,MATCH(D824,PIS!C$1:C$500)),1)="M",T824/AD824*SUM(AE824:AG824),T824*AD824),0)</f>
        <v/>
      </c>
      <c r="AL824">
        <f>IFERROR(INDEX(ADJ!$A$1:$BZ$1000,MATCH(PAYROLL!D824,ADJ!A$1:A$500,0),MATCH(PAYROLL!AL$2,ADJ!$2:$2,0)),0)</f>
        <v/>
      </c>
      <c r="AM824">
        <f>SUM(AK824:AL824)</f>
        <v/>
      </c>
      <c r="AN824">
        <f>IFERROR(ROUND(V824/$AD824*$AH824,0),0)</f>
        <v/>
      </c>
      <c r="AO824">
        <f>IFERROR(ROUND(W824/$AD824*$AH824,0),0)</f>
        <v/>
      </c>
      <c r="AP824">
        <f>IFERROR(ROUND(X824/$AD824*$AE824,0),0)</f>
        <v/>
      </c>
      <c r="AQ824">
        <f>IFERROR(ROUND(Y824/$AD824*$AH824,0),0)</f>
        <v/>
      </c>
      <c r="AR824">
        <f>IFERROR(ROUND(Z824/$AD824*$AH824,0),0)</f>
        <v/>
      </c>
      <c r="AS824">
        <f>IFERROR(ROUND(AA824/$AD824*$AH824,0),0)</f>
        <v/>
      </c>
      <c r="AT824">
        <f>IFERROR(IF((AE824+AF824+AG824)&gt;13,AB824,ROUND(AB824/AD824*AH824,0)),0)</f>
        <v/>
      </c>
      <c r="AU824">
        <f>IFERROR(INDEX(ADJ!$A$1:$BZ$1000,MATCH(PAYROLL!D824,ADJ!A$1:A$500,0),MATCH(PAYROLL!AU$2,ADJ!$2:$2,0)),0)</f>
        <v/>
      </c>
      <c r="AV824">
        <f>ROUND(SUM(AN824:AU824),0)</f>
        <v/>
      </c>
      <c r="AW824">
        <f>IFERROR(INDEX(TIMESHEET!$A$1:$AI$5000,MATCH(PAYROLL!D824,TIMESHEET!A$1:A$500,0),MATCH("T620",TIMESHEET!$2:$2,0)),0)</f>
        <v/>
      </c>
      <c r="AX824">
        <f>IFERROR(INDEX(TIMESHEET!$A$1:$AI$5000,MATCH(PAYROLL!D824,TIMESHEET!A$1:A$500,0),MATCH("T601",TIMESHEET!$2:$2,0)),0)</f>
        <v/>
      </c>
      <c r="AY824">
        <f>IFERROR(INDEX(TIMESHEET!$A$1:$AI$5000,MATCH(PAYROLL!D824,TIMESHEET!A$1:A$500,0),MATCH("T602",TIMESHEET!$2:$2,0)),0)</f>
        <v/>
      </c>
      <c r="AZ824">
        <f>IFERROR(INDEX(TIMESHEET!$A$1:$AI$5000,MATCH(PAYROLL!D824,TIMESHEET!A$1:A$500,0),MATCH("T603",TIMESHEET!$2:$2,0)),0)</f>
        <v/>
      </c>
      <c r="BA824">
        <f>IFERROR(INDEX(TIMESHEET!$A$1:$AI$5000,MATCH(PAYROLL!D824,TIMESHEET!A$1:A$500,0),MATCH("T611",TIMESHEET!$2:$2,0)),0)</f>
        <v/>
      </c>
      <c r="BB824">
        <f>IFERROR(INDEX(TIMESHEET!$A$1:$AI$5000,MATCH(PAYROLL!D824,TIMESHEET!A$1:A$500,0),MATCH("T612",TIMESHEET!$2:$2,0)),0)</f>
        <v/>
      </c>
      <c r="BC824">
        <f>IFERROR(INDEX(TIMESHEET!$A$1:$AI$5000,MATCH(PAYROLL!D824,TIMESHEET!A$1:A$500,0),MATCH("T613",TIMESHEET!$2:$2,0)),0)</f>
        <v/>
      </c>
      <c r="BD824">
        <f>IFERROR(INDEX(TIMESHEET!$A$1:$AI$5000,MATCH(PAYROLL!D824,TIMESHEET!A$1:A$500,0),MATCH("T500",TIMESHEET!$2:$2,0)),0)</f>
        <v/>
      </c>
      <c r="BE824">
        <f>IFERROR(IF(LEFT(INDEX(PIS!O$1:O$500,MATCH(D824,PIS!C$1:C$500)),1)="M",T824/AD824/8*(AW824+AX824*1.5+AY824*2+AZ824*3+BA824*2.1+BB824*2.7+BC824*3.9+BD824*0.3),T824/8*(AW824+AX824*1.5+AY824*2+AZ824*3+BA824*2.1+BB824*2.7+BC824*3.9+BD824*0.3)),0)</f>
        <v/>
      </c>
      <c r="BF824">
        <f>IFERROR(INDEX(ADJ!$A$1:$BZ$1000,MATCH(PAYROLL!$D824,ADJ!A$1:A$500,0),MATCH(PAYROLL!BF$2,ADJ!$2:$2,0)),0)</f>
        <v/>
      </c>
      <c r="BG824">
        <f>IFERROR(INDEX(ADJ!$A$1:$BZ$1000,MATCH(PAYROLL!D824,ADJ!A$1:A$500,0),MATCH(PAYROLL!BG$2,ADJ!$2:$2,0)),0)</f>
        <v/>
      </c>
      <c r="BH824">
        <f>IFERROR(INDEX(ADJ!$A$1:$BZ$1000,MATCH(PAYROLL!D824,ADJ!A$1:A$500,0),MATCH(PAYROLL!BH$2,ADJ!$2:$2,0)),0)</f>
        <v/>
      </c>
      <c r="BI824">
        <f>IFERROR(INDEX(ADJ!$A$1:$BZ$1000,MATCH(PAYROLL!D824,ADJ!A$1:A$500,0),MATCH(PAYROLL!BI$2,ADJ!$2:$2,0)),0)</f>
        <v/>
      </c>
      <c r="BJ824">
        <f>IFERROR(INDEX(ADJ!$A$1:$BZ$1000,MATCH(PAYROLL!D824,ADJ!A$1:A$500,0),MATCH(PAYROLL!BJ$2,ADJ!$2:$2,0)),0)</f>
        <v/>
      </c>
      <c r="BK824">
        <f>SUM(BF824:BJ824)</f>
        <v/>
      </c>
      <c r="BL824">
        <f>IFERROR(INDEX(ADJ!$A$1:$BZ$1000,MATCH(PAYROLL!D824,ADJ!A$1:A$500,0),MATCH(PAYROLL!BL$2,ADJ!$2:$2,0)),0)</f>
        <v/>
      </c>
      <c r="BM824">
        <f>IFERROR(INDEX(ADJ!$A$1:$BZ$1000,MATCH(PAYROLL!D824,ADJ!A$1:A$500,0),MATCH(PAYROLL!BM$2,ADJ!$2:$2,0)),0)</f>
        <v/>
      </c>
      <c r="BN824">
        <f>IFERROR(INDEX(ADJ!$A$1:$BZ$1000,MATCH(PAYROLL!D824,ADJ!A$1:A$500,0),MATCH(PAYROLL!BN$2,ADJ!$2:$2,0)),0)</f>
        <v/>
      </c>
      <c r="BO824">
        <f>IFERROR(INDEX(ADJ!$A$1:$BZ$1000,MATCH(PAYROLL!D824,ADJ!A$1:A$500,0),MATCH(PAYROLL!BO$2,ADJ!$2:$2,0)),0)</f>
        <v/>
      </c>
      <c r="BP824">
        <f>SUM(AM824,AV824,BE824,BK824,BL824:BO824)</f>
        <v/>
      </c>
      <c r="BQ824">
        <f>BO824</f>
        <v/>
      </c>
      <c r="BR824">
        <f>IFERROR(ROUND(IF(LEFT(INDEX(PIS!O$1:O$500,MATCH(D824,PIS!C$1:C$500)),1)="D",T824/8*(BD824*0.3),IF(LEFT(INDEX(PIS!O$1:O$500,MATCH(D824,PIS!C$1:C$500)),1)="H",T824*($BD824*0.3),T824/$AD824/8*($BD824*0.3))),0),0)</f>
        <v/>
      </c>
      <c r="BS824">
        <f>IF(AP824&lt;1,0,MIN(AP824,730000))</f>
        <v/>
      </c>
      <c r="BT824">
        <f>IFERROR(ROUND((BE824-SUM(AW824:BC824)*T824/AD824/8),0)-BR824,0)</f>
        <v/>
      </c>
      <c r="BU824">
        <f>AO824</f>
        <v/>
      </c>
      <c r="BV824">
        <f>SUM(BQ824:BU824)</f>
        <v/>
      </c>
      <c r="BW824">
        <f>BP824-BV824</f>
        <v/>
      </c>
      <c r="BX824">
        <f>IFERROR(IF(RIGHT(INDEX(PIS!O$1:O$500,MATCH(D824,PIS!C$1:C$500)),5)="Gross",MIN(U824+V824,VLOOKUP("R700",TSC!B:C,2,0)*VLOOKUP("R101",TSC!B:C,2,0))*VLOOKUP("R701",TSC!B:C,2,0)%,0),0)</f>
        <v/>
      </c>
      <c r="BY824">
        <f>IFERROR(IF(RIGHT(INDEX(PIS!O$1:O$500,MATCH(D824,PIS!C$1:C$500)),5)="Gross",MIN(U824+V824,VLOOKUP("R700",TSC!B:C,2,0)*VLOOKUP("R101",TSC!B:C,2,0))*VLOOKUP("T704",TSC!B:C,2,0)%,0),0)</f>
        <v/>
      </c>
      <c r="BZ824">
        <f>IFERROR(IF(RIGHT(INDEX(PIS!O$1:O$500,MATCH(D824,PIS!C$1:C$500)),5)="Gross",MIN(U824+V824,VLOOKUP("R700",TSC!B:C,2,0)*VLOOKUP("1",TSC!F:G,2,0))*VLOOKUP("T705",TSC!B:C,2,0)%,0),0)</f>
        <v/>
      </c>
      <c r="CA824">
        <f>IFERROR(INDEX(ADJ!$A$1:$BZ$1000,MATCH(PAYROLL!D824,ADJ!A$1:A$500,0),MATCH(PAYROLL!CA$2,ADJ!$2:$2,0)),0)</f>
        <v/>
      </c>
      <c r="CB824">
        <f>IFERROR(INDEX(ADJ!$A$1:$BZ$1000,MATCH(PAYROLL!D824,ADJ!A$1:A$500,0),MATCH(PAYROLL!CB$2,ADJ!$2:$2,0)),0)</f>
        <v/>
      </c>
      <c r="CC824">
        <f>SUM(BX824:CB824)</f>
        <v/>
      </c>
      <c r="CD824">
        <f>IFERROR(INDEX(PIS!$A$1:$BZ$1000,MATCH(PAYROLL!D824,PIS!C$1:C$500,0),MATCH(PAYROLL!CD$1,PIS!$1:$1,0)),0)</f>
        <v/>
      </c>
      <c r="CE824">
        <f>IFERROR(IF(OR(INDEX(PIS!P$1:P$500,MATCH(D824,PIS!C$1:C$500,0))="LT2",INDEX(PIS!P$1:P$500,MATCH(D824,PIS!C$1:C$500,0))="P10"),0,SUM(CC824,CD824*VLOOKUP("R601",TSC!B:C,2,0),VLOOKUP("R602",TSC!B:C,2,0))),0)</f>
        <v/>
      </c>
      <c r="CF824">
        <f>MAX(BW824-CE824,0)</f>
        <v/>
      </c>
      <c r="CG824">
        <f>IFERROR(IF(OR(RIGHT(INDEX(PIS!P$1:P$500,MATCH(D824,PIS!C$1:C$500)),5)="P10",RIGHT(INDEX(PIS!P$1:P$500,MATCH(D824,PIS!C$1:C$500)),5)="CK"),0,IF(CF824&lt;=5000000,CF824*5%,IF(CF824&lt;=10000000,CF824*10%-250000,IF(CF824&lt;=18000000,CF824*15%-750000,IF(CF824&lt;=32000000,CF824*20%-1650000,IF(CF824&lt;=52000000,CF824*25%-3250000,IF(CF824&lt;=80000000,BH824*30%-5850000,CF824*35%-9850000))))))),0)</f>
        <v/>
      </c>
      <c r="CH824">
        <f>IFERROR(IF(OR(INDEX(PIS!P$1:P$500,MATCH(D824,PIS!C$1:C$500))="LT",INDEX(PIS!P$1:P$500,MATCH(D824,PIS!C$1:C$500))="CK"),0,IF(CF824&lt;2000000,0,CF824*10%)),0)</f>
        <v/>
      </c>
      <c r="CI824">
        <f>IFERROR(INDEX(ADJ!$A$1:$BZ$1000,MATCH(PAYROLL!D824,ADJ!A$1:A$500,0),MATCH(PAYROLL!CI$2,ADJ!$2:$2,0)),0)</f>
        <v/>
      </c>
      <c r="CJ824">
        <f>IFERROR(INDEX(ADJ!$A$1:$BZ$1000,MATCH(PAYROLL!D824,ADJ!A$1:A$500,0),MATCH(PAYROLL!CJ$2,ADJ!$2:$2,0)),0)</f>
        <v/>
      </c>
      <c r="CK824">
        <f>IFERROR(INDEX(ADJ!$A$1:$BZ$1000,MATCH(PAYROLL!D824,ADJ!A$1:A$500,0),MATCH(PAYROLL!CK$2,ADJ!$2:$2,0)),0)</f>
        <v/>
      </c>
      <c r="CL824">
        <f>SUM(CG824:CK824)</f>
        <v/>
      </c>
      <c r="CM824">
        <f>ROUND(SUM(CH824:CK824),0)</f>
        <v/>
      </c>
      <c r="CN824">
        <f>IFERROR(INDEX(CSDA!D$1:D$500,MATCH($CN$2,CSDA!C$1:C$500,0))*INDEX(PIS!V$1:V$500,MATCH(D824,PIS!C$1:C$500))+INDEX(ADJ!$A$1:$BZ$1000,MATCH(PAYROLL!D824,ADJ!A$1:A$500,0),MATCH(PAYROLL!CN$2,ADJ!$2:$2,0)),0)</f>
        <v/>
      </c>
      <c r="CO824">
        <f>IFERROR(INDEX(ADJ!$A$1:$BZ$1000,MATCH(PAYROLL!D824,ADJ!A$1:A$500,0),MATCH(PAYROLL!CO$2,ADJ!$2:$2,0)),0)</f>
        <v/>
      </c>
      <c r="CP824">
        <f>IFERROR(INDEX(ADJ!$A$1:$BZ$1000,MATCH(PAYROLL!D824,ADJ!A$1:A$500,0),MATCH(PAYROLL!CP$2,ADJ!$2:$2,0)),0)</f>
        <v/>
      </c>
      <c r="CQ824">
        <f>BP824-CL824-CI824-CM824-CN824-CO824-CP824-CC824</f>
        <v/>
      </c>
      <c r="CR824">
        <f>IFERROR(IF(RIGHT(INDEX(PIS!O$1:O$500,MATCH(D824,PIS!C$1:C$500,0)),5)="Gross",MIN(U824+V824,VLOOKUP("R700",TSC!B:C,2,0)*VLOOKUP("R101",TSC!B:C,2,0))*(VLOOKUP("T711",TSC!B:C,2,0)+VLOOKUP("T712",TSC!B:C,2,0))%,MIN(T824+V824,VLOOKUP("R700",TSC!B:C,2,0)*VLOOKUP("R101",TSC!B:C,2,0))*(VLOOKUP("T711",TSC!B:C,2,0)+VLOOKUP("T712",TSC!B:C,2,0)+VLOOKUP("R701",TSC!B:C,2,0))%),0)</f>
        <v/>
      </c>
      <c r="CS824">
        <f>IFERROR(IF(RIGHT(INDEX(PIS!O$1:O$500,MATCH(D824,PIS!C$1:C$500,0)),5)="Gross",MIN(U824+V824,VLOOKUP("R700",TSC!B:C,2,0)*VLOOKUP("R101",TSC!B:C,2,0))*(VLOOKUP("T714",TSC!B:C,2,0))%,MIN(T824+V824,VLOOKUP("R700",TSC!B:C,2,0)*VLOOKUP("R101",TSC!B:C,2,0))*(VLOOKUP("T704",TSC!B:C,2,0)+VLOOKUP("T714",TSC!B:C,2,0))%),0)</f>
        <v/>
      </c>
      <c r="CT824">
        <f>IFERROR(IF(RIGHT(INDEX(PIS!O$1:O$500,MATCH(D824,PIS!C$1:C$500,0)),5)="Gross",MIN(U824+V824,VLOOKUP("R700",TSC!B:C,2,0)*VLOOKUP("R101",TSC!B:C,2,0))*VLOOKUP("T705",TSC!B:C,2,0)%,MIN(T824+V824,VLOOKUP("R700",TSC!B:C,2,0)*VLOOKUP("R101",TSC!B:C,2,0))*VLOOKUP("T705",TSC!B:C,2,0)%),0)</f>
        <v/>
      </c>
      <c r="CU824">
        <f>IFERROR(IF(RIGHT(INDEX(PIS!O$1:O$500,MATCH(D824,PIS!C$1:C$500,0)),5)="Gross",MIN(U824+V824,VLOOKUP("R700",TSC!B:C,2,0)*VLOOKUP("R101",TSC!B:C,2,0))*(VLOOKUP("T713",TSC!B:C,2,0))%,MIN(T824+V824,VLOOKUP("R700",TSC!B:C,2,0)*VLOOKUP("R101",TSC!B:C,2,0))*(VLOOKUP("T713",TSC!B:C,2,0))%),0)</f>
        <v/>
      </c>
      <c r="CV824">
        <f>IFERROR(INDEX(ADJ!$A$1:$BZ$1000,MATCH(PAYROLL!D824,ADJ!A$1:A$500,0),MATCH(PAYROLL!CV$2,ADJ!$2:$2,0)),0)</f>
        <v/>
      </c>
      <c r="CW824">
        <f>IFERROR(INDEX(ADJ!$A$1:$BZ$1000,MATCH(PAYROLL!D824,ADJ!A$1:A$500,0),MATCH(PAYROLL!CW$2,ADJ!$2:$2,0)),0)</f>
        <v/>
      </c>
      <c r="CX824">
        <f>SUM(CR824:CW824)</f>
        <v/>
      </c>
      <c r="CY824">
        <f>ROUND(IF(CR824&gt;0,T824+V824*VLOOKUP("R202",TSC!$B$1:$C$500,2,0),0),0)</f>
        <v/>
      </c>
      <c r="CZ824">
        <f>IFERROR(INDEX(CSDA!D$1:D$500,MATCH($CZ$2,CSDA!C$1:C$500,0)),0)</f>
        <v/>
      </c>
      <c r="DA824">
        <f>ROUND(T824*0.7%,0)</f>
        <v/>
      </c>
      <c r="DB824">
        <f>ROUND(T824/12,0)</f>
        <v/>
      </c>
      <c r="DC824">
        <f ref="DC824" t="array">IFERROR(INDEX(CSDA!D$1:D$500,MATCH("Trích giữ"&amp;PAYROLL!DC$2,CSDA!A$1:A$500&amp;CSDA!C$1:C$500,0)),0)</f>
        <v/>
      </c>
      <c r="DD824">
        <f ref="DD824" t="array">IFERROR(INDEX(CSDA!D$1:D$500,MATCH("Trích giữ"&amp;PAYROLL!DD$2,CSDA!A$1:A$500&amp;CSDA!C$1:C$500,0)),0)</f>
        <v/>
      </c>
      <c r="DE824">
        <f ref="DE824" t="array">IFERROR(INDEX(CSDA!D$1:D$500,MATCH("Trích giữ"&amp;PAYROLL!DE$2,CSDA!A$1:A$500&amp;CSDA!C$1:C$500,0)),0)</f>
        <v/>
      </c>
      <c r="DF824">
        <f>IFERROR(INDEX(CSDA!D$1:D$500,MATCH(PAYROLL!DF$2,CSDA!C$1:C$500,0)),0)</f>
        <v/>
      </c>
      <c r="DG824">
        <f ref="DG824" t="array">IFERROR(INDEX(CSDA!D$1:D$500,MATCH("Trích giữ"&amp;PAYROLL!DG$2,CSDA!A$1:A$500&amp;CSDA!C$1:C$500,0)),0)</f>
        <v/>
      </c>
      <c r="DH824">
        <f>ROUND(T824/26,0)</f>
        <v/>
      </c>
      <c r="DI824">
        <f ref="DI824" t="array">IFERROR(INDEX(CSDA!D$1:D$500,MATCH("Trích giữ"&amp;PAYROLL!DI$2,CSDA!A$1:A$500&amp;CSDA!C$1:C$500,0)),0)</f>
        <v/>
      </c>
      <c r="DJ824">
        <f>IF(U824=0,T824*21.5%-BL824,0)</f>
        <v/>
      </c>
      <c r="DK824">
        <f ref="DK824" t="array">IFERROR(INDEX(CSDA!D$1:D$500,MATCH("Trích giữ"&amp;PAYROLL!DK$2,CSDA!A$1:A$500&amp;CSDA!C$1:C$500,0)),0)</f>
        <v/>
      </c>
      <c r="DL824">
        <f>IFERROR(INDEX(CSDA!D$1:D$500,MATCH(PAYROLL!DL$2,CSDA!C$1:C$500,0))/12,0)</f>
        <v/>
      </c>
      <c r="DM824">
        <f>SUM(DB824:DL824)</f>
        <v/>
      </c>
      <c r="DN824">
        <f>IFERROR(INDEX(ADJ!$A$1:$BZ$1000,MATCH(PAYROLL!D824,ADJ!A$1:A$500,0),MATCH(PAYROLL!DN$2,ADJ!$2:$2,0)),0)</f>
        <v/>
      </c>
      <c r="DO824">
        <f>IFERROR(SUM(BP824,DM824:DN824,CX824:DA824)-DT824,0)</f>
        <v/>
      </c>
      <c r="DP824">
        <f ref="DP824" t="array">SUM(BW824*IFERROR(INDEX(CSDA!D$1:D$500,MATCH(BW$2,CSDA!C$1:C$500,0)),0)%,CX824*IFERROR(INDEX(CSDA!D$1:D$500,MATCH(CX$2,CSDA!C$1:C$500,0)),0)%,DA824*IFERROR(INDEX(CSDA!D$1:D$500,MATCH(DA$2,CSDA!C$1:C$500,0)),0)%,DB824*IFERROR(INDEX(CSDA!D$1:D$500,MATCH(DB$2,CSDA!C$1:C$500,0)),0)%,DF824*IFERROR(INDEX(CSDA!D$1:D$500,MATCH("Phí dịch vụ"&amp;PAYROLL!DF$2,CSDA!A$1:A$500&amp;CSDA!C$1:C$500,0)),0)%,DC824*IFERROR(INDEX(CSDA!D$1:D$500,MATCH("Phí dịch vụ"&amp;PAYROLL!DC$2,CSDA!A$1:A$500&amp;CSDA!C$1:C$500,0)),0)%,DH824*IFERROR(INDEX(CSDA!D$1:D$500,MATCH("Phí dịch vụ"&amp;PAYROLL!DH$2,CSDA!A$1:A$500&amp;CSDA!C$1:C$500,0)),0)%,DJ824*IFERROR(INDEX(CSDA!D$1:D$500,MATCH("Phí dịch vụ"&amp;PAYROLL!DJ$2,CSDA!A$1:A$500&amp;CSDA!C$1:C$500,0)),0)%,BN824*IFERROR(INDEX(CSDA!D$1:D$500,MATCH(BN$2,CSDA!C$1:C$500,0)),0)%)-BN824*7%</f>
        <v/>
      </c>
      <c r="DQ824">
        <f>IFERROR(INDEX(ADJ!$A$1:$BZ$1000,MATCH(PAYROLL!D824,ADJ!A$1:A$500,0),MATCH(PAYROLL!DQ$2,ADJ!$2:$2,0)),0)</f>
        <v/>
      </c>
      <c r="DR824">
        <f>IFERROR(INDEX(ADJ!$A$1:$BZ$1000,MATCH(PAYROLL!D824,ADJ!A$1:A$500,0),MATCH(PAYROLL!DR$2,ADJ!$2:$2,0)),0)</f>
        <v/>
      </c>
      <c r="DS824">
        <f>SUM(DP824:DR824)</f>
        <v/>
      </c>
      <c r="DT824">
        <f>EK824</f>
        <v/>
      </c>
      <c r="DU824">
        <f>SUM(DO824:DR824)</f>
        <v/>
      </c>
      <c r="DV824">
        <f>ROUND(DU824*0.1,0)</f>
        <v/>
      </c>
      <c r="DW824">
        <f>DU824+DV824</f>
        <v/>
      </c>
      <c r="DZ824">
        <f>IFERROR(INDEX(ADJ!$A$1:$BZ$1000,MATCH(PAYROLL!$D824,ADJ!A$1:A$500,0),MATCH(PAYROLL!DZ$2,ADJ!$2:$2,0)),0)</f>
        <v/>
      </c>
      <c r="EA824">
        <f>IFERROR(INDEX(ADJ!$A$1:$BZ$1000,MATCH(PAYROLL!$D824,ADJ!A$1:A$500,0),MATCH(PAYROLL!EA$2,ADJ!$2:$2,0)),0)</f>
        <v/>
      </c>
      <c r="EB824">
        <f>IFERROR(INDEX(ADJ!$A$1:$BZ$1000,MATCH(PAYROLL!$D824,ADJ!A$1:A$500,0),MATCH(PAYROLL!EB$2,ADJ!$2:$2,0)),0)</f>
        <v/>
      </c>
      <c r="EC824">
        <f>IFERROR(INDEX(ADJ!$A$1:$BZ$1000,MATCH(PAYROLL!$D824,ADJ!A$1:A$500,0),MATCH(PAYROLL!EC$2,ADJ!$2:$2,0)),0)</f>
        <v/>
      </c>
      <c r="ED824">
        <f>IFERROR(INDEX(ADJ!$A$1:$BZ$1000,MATCH(PAYROLL!$D824,ADJ!A$1:A$500,0),MATCH(PAYROLL!ED$2,ADJ!$2:$2,0)),0)</f>
        <v/>
      </c>
      <c r="EE824">
        <f>IFERROR(INDEX(ADJ!$A$1:$BZ$1000,MATCH(PAYROLL!$D824,ADJ!A$1:A$500,0),MATCH(PAYROLL!EE$2,ADJ!$2:$2,0)),0)</f>
        <v/>
      </c>
      <c r="EF824">
        <f>IFERROR(INDEX(ADJ!$A$1:$BZ$1000,MATCH(PAYROLL!$D824,ADJ!A$1:A$500,0),MATCH(PAYROLL!EF$2,ADJ!$2:$2,0)),0)</f>
        <v/>
      </c>
      <c r="EG824">
        <f>IFERROR(INDEX(ADJ!$A$1:$BZ$1000,MATCH(PAYROLL!$D824,ADJ!A$1:A$500,0),MATCH(PAYROLL!EG$2,ADJ!$2:$2,0)),0)</f>
        <v/>
      </c>
      <c r="EH824">
        <f>IFERROR(INDEX(ADJ!$A$1:$BZ$1000,MATCH(PAYROLL!$D824,ADJ!A$1:A$500,0),MATCH(PAYROLL!EH$2,ADJ!$2:$2,0)),0)</f>
        <v/>
      </c>
      <c r="EI824">
        <f>IFERROR(INDEX(ADJ!$A$1:$BZ$1000,MATCH(PAYROLL!D824,ADJ!A$1:A$500,0),MATCH(PAYROLL!EI$2,ADJ!$2:$2,0)),0)</f>
        <v/>
      </c>
      <c r="EJ824">
        <f>IFERROR(INDEX(ADJ!$A$1:$BZ$1000,MATCH(PAYROLL!$D824,ADJ!A$1:A$500,0),MATCH(PAYROLL!EJ$2,ADJ!$2:$2,0)),0)</f>
        <v/>
      </c>
      <c r="EK824">
        <f>SUM(DZ824:EJ824)</f>
        <v/>
      </c>
    </row>
    <row r="825">
      <c r="A825" t="n">
        <v>823</v>
      </c>
      <c r="B825" t="inlineStr">
        <is>
          <t>Đinh Anh Đạt</t>
        </is>
      </c>
      <c r="D825" t="inlineStr">
        <is>
          <t>154096-01</t>
        </is>
      </c>
      <c r="S825">
        <f>IFERROR(INDEX(PIS!$A$1:$BZ$1000,MATCH($D825,PIS!C$1:C$500,0),MATCH("Lương CB tháng trước",PIS!$1:$1,0)),0)</f>
        <v/>
      </c>
      <c r="T825">
        <f>IFERROR(INDEX(PIS!$A$1:$BZ$1000,MATCH($D825,PIS!C$1:C$500,0),MATCH("Lương CB hiện tại",PIS!$1:$1,0)),0)</f>
        <v/>
      </c>
      <c r="U825">
        <f>IFERROR(INDEX(PIS!$A$1:$BZ$1000,MATCH($D825,PIS!C$1:C$500,0),MATCH("Lương đóng BHBB",PIS!$1:$1,0)),0)</f>
        <v/>
      </c>
      <c r="V825">
        <f>IFERROR(INDEX(PIS!$A$1:$BZ$1000,MATCH($D825,PIS!C$1:C$500,0),MATCH(V$2,PIS!$2:$2,0)),0)</f>
        <v/>
      </c>
      <c r="W825">
        <f>IFERROR(INDEX(PIS!$A$1:$BZ$1000,MATCH($D825,PIS!C$1:C$500,0),MATCH(W$2,PIS!$2:$2,0)),0)</f>
        <v/>
      </c>
      <c r="X825">
        <f>IFERROR(INDEX(PIS!$A$1:$BZ$1000,MATCH($D825,PIS!C$1:C$500,0),MATCH(X$2,PIS!$2:$2,0)),0)</f>
        <v/>
      </c>
      <c r="Y825">
        <f>IFERROR(INDEX(PIS!$A$1:$BZ$1000,MATCH($D825,PIS!C$1:C$500,0),MATCH(Y$2,PIS!$2:$2,0)),0)</f>
        <v/>
      </c>
      <c r="Z825">
        <f>IFERROR(INDEX(PIS!$A$1:$BZ$1000,MATCH($D825,PIS!C$1:C$500,0),MATCH(Z$2,PIS!$2:$2,0)),0)</f>
        <v/>
      </c>
      <c r="AA825">
        <f>IFERROR(INDEX(PIS!$A$1:$BZ$1000,MATCH($D825,PIS!C$1:C$500,0),MATCH(AA$2,PIS!$2:$2,0)),0)</f>
        <v/>
      </c>
      <c r="AB825">
        <f>IFERROR(INDEX(PIS!$A$1:$BZ$1000,MATCH($D825,PIS!C$1:C$500,0),MATCH(AB$2,PIS!$2:$2,0)),0)</f>
        <v/>
      </c>
      <c r="AC825">
        <f>SUM(V825:AB825)</f>
        <v/>
      </c>
      <c r="AD825">
        <f>IFERROR(INDEX(TIMESHEET!$A$1:$AI$5000,MATCH($D825,TIMESHEET!A$1:A$500,0),MATCH("T100",TIMESHEET!$2:$2,0))-2,0)</f>
        <v/>
      </c>
      <c r="AE825">
        <f>IFERROR(INDEX(TIMESHEET!$A$1:$AI$5000,MATCH($D825,TIMESHEET!A$1:A$500,0),MATCH("T202",TIMESHEET!$2:$2,0)),0)</f>
        <v/>
      </c>
      <c r="AF825">
        <f>IFERROR(INDEX(TIMESHEET!$A$1:$AI$5000,MATCH($D825,TIMESHEET!A$1:A$500,0),MATCH("T302",TIMESHEET!$2:$2,0)),0)</f>
        <v/>
      </c>
      <c r="AG825">
        <f>IFERROR(INDEX(TIMESHEET!$A$1:$AI$5000,MATCH($D825,TIMESHEET!A$1:A$500,0),MATCH("T406",TIMESHEET!$2:$2,0)),0)</f>
        <v/>
      </c>
      <c r="AH825">
        <f>AE825+AG825</f>
        <v/>
      </c>
      <c r="AI825">
        <f>IFERROR(INDEX(TIMESHEET!$A$1:$AI$5000,MATCH($D825,TIMESHEET!A$1:A$500,0),MATCH("T701",TIMESHEET!$2:$2,0)),0)</f>
        <v/>
      </c>
      <c r="AJ825">
        <f>IFERROR(INDEX(TIMESHEET!$A$1:$AI$5000,MATCH($D825,TIMESHEET!B$1:B$500,0),MATCH("T320",TIMESHEET!$2:$2,0)),0)</f>
        <v/>
      </c>
      <c r="AK825">
        <f>IFERROR(IF(LEFT(INDEX(PIS!O$1:O$500,MATCH(D825,PIS!C$1:C$500)),1)="M",T825/AD825*SUM(AE825:AG825),T825*AD825),0)</f>
        <v/>
      </c>
      <c r="AL825">
        <f>IFERROR(INDEX(ADJ!$A$1:$BZ$1000,MATCH(PAYROLL!D825,ADJ!A$1:A$500,0),MATCH(PAYROLL!AL$2,ADJ!$2:$2,0)),0)</f>
        <v/>
      </c>
      <c r="AM825">
        <f>SUM(AK825:AL825)</f>
        <v/>
      </c>
      <c r="AN825">
        <f>IFERROR(ROUND(V825/$AD825*$AH825,0),0)</f>
        <v/>
      </c>
      <c r="AO825">
        <f>IFERROR(ROUND(W825/$AD825*$AH825,0),0)</f>
        <v/>
      </c>
      <c r="AP825">
        <f>IFERROR(ROUND(X825/$AD825*$AE825,0),0)</f>
        <v/>
      </c>
      <c r="AQ825">
        <f>IFERROR(ROUND(Y825/$AD825*$AH825,0),0)</f>
        <v/>
      </c>
      <c r="AR825">
        <f>IFERROR(ROUND(Z825/$AD825*$AH825,0),0)</f>
        <v/>
      </c>
      <c r="AS825">
        <f>IFERROR(ROUND(AA825/$AD825*$AH825,0),0)</f>
        <v/>
      </c>
      <c r="AT825">
        <f>IFERROR(IF((AE825+AF825+AG825)&gt;13,AB825,ROUND(AB825/AD825*AH825,0)),0)</f>
        <v/>
      </c>
      <c r="AU825">
        <f>IFERROR(INDEX(ADJ!$A$1:$BZ$1000,MATCH(PAYROLL!D825,ADJ!A$1:A$500,0),MATCH(PAYROLL!AU$2,ADJ!$2:$2,0)),0)</f>
        <v/>
      </c>
      <c r="AV825">
        <f>ROUND(SUM(AN825:AU825),0)</f>
        <v/>
      </c>
      <c r="AW825">
        <f>IFERROR(INDEX(TIMESHEET!$A$1:$AI$5000,MATCH(PAYROLL!D825,TIMESHEET!A$1:A$500,0),MATCH("T620",TIMESHEET!$2:$2,0)),0)</f>
        <v/>
      </c>
      <c r="AX825">
        <f>IFERROR(INDEX(TIMESHEET!$A$1:$AI$5000,MATCH(PAYROLL!D825,TIMESHEET!A$1:A$500,0),MATCH("T601",TIMESHEET!$2:$2,0)),0)</f>
        <v/>
      </c>
      <c r="AY825">
        <f>IFERROR(INDEX(TIMESHEET!$A$1:$AI$5000,MATCH(PAYROLL!D825,TIMESHEET!A$1:A$500,0),MATCH("T602",TIMESHEET!$2:$2,0)),0)</f>
        <v/>
      </c>
      <c r="AZ825">
        <f>IFERROR(INDEX(TIMESHEET!$A$1:$AI$5000,MATCH(PAYROLL!D825,TIMESHEET!A$1:A$500,0),MATCH("T603",TIMESHEET!$2:$2,0)),0)</f>
        <v/>
      </c>
      <c r="BA825">
        <f>IFERROR(INDEX(TIMESHEET!$A$1:$AI$5000,MATCH(PAYROLL!D825,TIMESHEET!A$1:A$500,0),MATCH("T611",TIMESHEET!$2:$2,0)),0)</f>
        <v/>
      </c>
      <c r="BB825">
        <f>IFERROR(INDEX(TIMESHEET!$A$1:$AI$5000,MATCH(PAYROLL!D825,TIMESHEET!A$1:A$500,0),MATCH("T612",TIMESHEET!$2:$2,0)),0)</f>
        <v/>
      </c>
      <c r="BC825">
        <f>IFERROR(INDEX(TIMESHEET!$A$1:$AI$5000,MATCH(PAYROLL!D825,TIMESHEET!A$1:A$500,0),MATCH("T613",TIMESHEET!$2:$2,0)),0)</f>
        <v/>
      </c>
      <c r="BD825">
        <f>IFERROR(INDEX(TIMESHEET!$A$1:$AI$5000,MATCH(PAYROLL!D825,TIMESHEET!A$1:A$500,0),MATCH("T500",TIMESHEET!$2:$2,0)),0)</f>
        <v/>
      </c>
      <c r="BE825">
        <f>IFERROR(IF(LEFT(INDEX(PIS!O$1:O$500,MATCH(D825,PIS!C$1:C$500)),1)="M",T825/AD825/8*(AW825+AX825*1.5+AY825*2+AZ825*3+BA825*2.1+BB825*2.7+BC825*3.9+BD825*0.3),T825/8*(AW825+AX825*1.5+AY825*2+AZ825*3+BA825*2.1+BB825*2.7+BC825*3.9+BD825*0.3)),0)</f>
        <v/>
      </c>
      <c r="BF825">
        <f>IFERROR(INDEX(ADJ!$A$1:$BZ$1000,MATCH(PAYROLL!$D825,ADJ!A$1:A$500,0),MATCH(PAYROLL!BF$2,ADJ!$2:$2,0)),0)</f>
        <v/>
      </c>
      <c r="BG825">
        <f>IFERROR(INDEX(ADJ!$A$1:$BZ$1000,MATCH(PAYROLL!D825,ADJ!A$1:A$500,0),MATCH(PAYROLL!BG$2,ADJ!$2:$2,0)),0)</f>
        <v/>
      </c>
      <c r="BH825">
        <f>IFERROR(INDEX(ADJ!$A$1:$BZ$1000,MATCH(PAYROLL!D825,ADJ!A$1:A$500,0),MATCH(PAYROLL!BH$2,ADJ!$2:$2,0)),0)</f>
        <v/>
      </c>
      <c r="BI825">
        <f>IFERROR(INDEX(ADJ!$A$1:$BZ$1000,MATCH(PAYROLL!D825,ADJ!A$1:A$500,0),MATCH(PAYROLL!BI$2,ADJ!$2:$2,0)),0)</f>
        <v/>
      </c>
      <c r="BJ825">
        <f>IFERROR(INDEX(ADJ!$A$1:$BZ$1000,MATCH(PAYROLL!D825,ADJ!A$1:A$500,0),MATCH(PAYROLL!BJ$2,ADJ!$2:$2,0)),0)</f>
        <v/>
      </c>
      <c r="BK825">
        <f>SUM(BF825:BJ825)</f>
        <v/>
      </c>
      <c r="BL825">
        <f>IFERROR(INDEX(ADJ!$A$1:$BZ$1000,MATCH(PAYROLL!D825,ADJ!A$1:A$500,0),MATCH(PAYROLL!BL$2,ADJ!$2:$2,0)),0)</f>
        <v/>
      </c>
      <c r="BM825">
        <f>IFERROR(INDEX(ADJ!$A$1:$BZ$1000,MATCH(PAYROLL!D825,ADJ!A$1:A$500,0),MATCH(PAYROLL!BM$2,ADJ!$2:$2,0)),0)</f>
        <v/>
      </c>
      <c r="BN825">
        <f>IFERROR(INDEX(ADJ!$A$1:$BZ$1000,MATCH(PAYROLL!D825,ADJ!A$1:A$500,0),MATCH(PAYROLL!BN$2,ADJ!$2:$2,0)),0)</f>
        <v/>
      </c>
      <c r="BO825">
        <f>IFERROR(INDEX(ADJ!$A$1:$BZ$1000,MATCH(PAYROLL!D825,ADJ!A$1:A$500,0),MATCH(PAYROLL!BO$2,ADJ!$2:$2,0)),0)</f>
        <v/>
      </c>
      <c r="BP825">
        <f>SUM(AM825,AV825,BE825,BK825,BL825:BO825)</f>
        <v/>
      </c>
      <c r="BQ825">
        <f>BO825</f>
        <v/>
      </c>
      <c r="BR825">
        <f>IFERROR(ROUND(IF(LEFT(INDEX(PIS!O$1:O$500,MATCH(D825,PIS!C$1:C$500)),1)="D",T825/8*(BD825*0.3),IF(LEFT(INDEX(PIS!O$1:O$500,MATCH(D825,PIS!C$1:C$500)),1)="H",T825*($BD825*0.3),T825/$AD825/8*($BD825*0.3))),0),0)</f>
        <v/>
      </c>
      <c r="BS825">
        <f>IF(AP825&lt;1,0,MIN(AP825,730000))</f>
        <v/>
      </c>
      <c r="BT825">
        <f>IFERROR(ROUND((BE825-SUM(AW825:BC825)*T825/AD825/8),0)-BR825,0)</f>
        <v/>
      </c>
      <c r="BU825">
        <f>AO825</f>
        <v/>
      </c>
      <c r="BV825">
        <f>SUM(BQ825:BU825)</f>
        <v/>
      </c>
      <c r="BW825">
        <f>BP825-BV825</f>
        <v/>
      </c>
      <c r="BX825">
        <f>IFERROR(IF(RIGHT(INDEX(PIS!O$1:O$500,MATCH(D825,PIS!C$1:C$500)),5)="Gross",MIN(U825+V825,VLOOKUP("R700",TSC!B:C,2,0)*VLOOKUP("R101",TSC!B:C,2,0))*VLOOKUP("R701",TSC!B:C,2,0)%,0),0)</f>
        <v/>
      </c>
      <c r="BY825">
        <f>IFERROR(IF(RIGHT(INDEX(PIS!O$1:O$500,MATCH(D825,PIS!C$1:C$500)),5)="Gross",MIN(U825+V825,VLOOKUP("R700",TSC!B:C,2,0)*VLOOKUP("R101",TSC!B:C,2,0))*VLOOKUP("T704",TSC!B:C,2,0)%,0),0)</f>
        <v/>
      </c>
      <c r="BZ825">
        <f>IFERROR(IF(RIGHT(INDEX(PIS!O$1:O$500,MATCH(D825,PIS!C$1:C$500)),5)="Gross",MIN(U825+V825,VLOOKUP("R700",TSC!B:C,2,0)*VLOOKUP("1",TSC!F:G,2,0))*VLOOKUP("T705",TSC!B:C,2,0)%,0),0)</f>
        <v/>
      </c>
      <c r="CA825">
        <f>IFERROR(INDEX(ADJ!$A$1:$BZ$1000,MATCH(PAYROLL!D825,ADJ!A$1:A$500,0),MATCH(PAYROLL!CA$2,ADJ!$2:$2,0)),0)</f>
        <v/>
      </c>
      <c r="CB825">
        <f>IFERROR(INDEX(ADJ!$A$1:$BZ$1000,MATCH(PAYROLL!D825,ADJ!A$1:A$500,0),MATCH(PAYROLL!CB$2,ADJ!$2:$2,0)),0)</f>
        <v/>
      </c>
      <c r="CC825">
        <f>SUM(BX825:CB825)</f>
        <v/>
      </c>
      <c r="CD825">
        <f>IFERROR(INDEX(PIS!$A$1:$BZ$1000,MATCH(PAYROLL!D825,PIS!C$1:C$500,0),MATCH(PAYROLL!CD$1,PIS!$1:$1,0)),0)</f>
        <v/>
      </c>
      <c r="CE825">
        <f>IFERROR(IF(OR(INDEX(PIS!P$1:P$500,MATCH(D825,PIS!C$1:C$500,0))="LT2",INDEX(PIS!P$1:P$500,MATCH(D825,PIS!C$1:C$500,0))="P10"),0,SUM(CC825,CD825*VLOOKUP("R601",TSC!B:C,2,0),VLOOKUP("R602",TSC!B:C,2,0))),0)</f>
        <v/>
      </c>
      <c r="CF825">
        <f>MAX(BW825-CE825,0)</f>
        <v/>
      </c>
      <c r="CG825">
        <f>IFERROR(IF(OR(RIGHT(INDEX(PIS!P$1:P$500,MATCH(D825,PIS!C$1:C$500)),5)="P10",RIGHT(INDEX(PIS!P$1:P$500,MATCH(D825,PIS!C$1:C$500)),5)="CK"),0,IF(CF825&lt;=5000000,CF825*5%,IF(CF825&lt;=10000000,CF825*10%-250000,IF(CF825&lt;=18000000,CF825*15%-750000,IF(CF825&lt;=32000000,CF825*20%-1650000,IF(CF825&lt;=52000000,CF825*25%-3250000,IF(CF825&lt;=80000000,BH825*30%-5850000,CF825*35%-9850000))))))),0)</f>
        <v/>
      </c>
      <c r="CH825">
        <f>IFERROR(IF(OR(INDEX(PIS!P$1:P$500,MATCH(D825,PIS!C$1:C$500))="LT",INDEX(PIS!P$1:P$500,MATCH(D825,PIS!C$1:C$500))="CK"),0,IF(CF825&lt;2000000,0,CF825*10%)),0)</f>
        <v/>
      </c>
      <c r="CI825">
        <f>IFERROR(INDEX(ADJ!$A$1:$BZ$1000,MATCH(PAYROLL!D825,ADJ!A$1:A$500,0),MATCH(PAYROLL!CI$2,ADJ!$2:$2,0)),0)</f>
        <v/>
      </c>
      <c r="CJ825">
        <f>IFERROR(INDEX(ADJ!$A$1:$BZ$1000,MATCH(PAYROLL!D825,ADJ!A$1:A$500,0),MATCH(PAYROLL!CJ$2,ADJ!$2:$2,0)),0)</f>
        <v/>
      </c>
      <c r="CK825">
        <f>IFERROR(INDEX(ADJ!$A$1:$BZ$1000,MATCH(PAYROLL!D825,ADJ!A$1:A$500,0),MATCH(PAYROLL!CK$2,ADJ!$2:$2,0)),0)</f>
        <v/>
      </c>
      <c r="CL825">
        <f>SUM(CG825:CK825)</f>
        <v/>
      </c>
      <c r="CM825">
        <f>ROUND(SUM(CH825:CK825),0)</f>
        <v/>
      </c>
      <c r="CN825">
        <f>IFERROR(INDEX(CSDA!D$1:D$500,MATCH($CN$2,CSDA!C$1:C$500,0))*INDEX(PIS!V$1:V$500,MATCH(D825,PIS!C$1:C$500))+INDEX(ADJ!$A$1:$BZ$1000,MATCH(PAYROLL!D825,ADJ!A$1:A$500,0),MATCH(PAYROLL!CN$2,ADJ!$2:$2,0)),0)</f>
        <v/>
      </c>
      <c r="CO825">
        <f>IFERROR(INDEX(ADJ!$A$1:$BZ$1000,MATCH(PAYROLL!D825,ADJ!A$1:A$500,0),MATCH(PAYROLL!CO$2,ADJ!$2:$2,0)),0)</f>
        <v/>
      </c>
      <c r="CP825">
        <f>IFERROR(INDEX(ADJ!$A$1:$BZ$1000,MATCH(PAYROLL!D825,ADJ!A$1:A$500,0),MATCH(PAYROLL!CP$2,ADJ!$2:$2,0)),0)</f>
        <v/>
      </c>
      <c r="CQ825">
        <f>BP825-CL825-CI825-CM825-CN825-CO825-CP825-CC825</f>
        <v/>
      </c>
      <c r="CR825">
        <f>IFERROR(IF(RIGHT(INDEX(PIS!O$1:O$500,MATCH(D825,PIS!C$1:C$500,0)),5)="Gross",MIN(U825+V825,VLOOKUP("R700",TSC!B:C,2,0)*VLOOKUP("R101",TSC!B:C,2,0))*(VLOOKUP("T711",TSC!B:C,2,0)+VLOOKUP("T712",TSC!B:C,2,0))%,MIN(T825+V825,VLOOKUP("R700",TSC!B:C,2,0)*VLOOKUP("R101",TSC!B:C,2,0))*(VLOOKUP("T711",TSC!B:C,2,0)+VLOOKUP("T712",TSC!B:C,2,0)+VLOOKUP("R701",TSC!B:C,2,0))%),0)</f>
        <v/>
      </c>
      <c r="CS825">
        <f>IFERROR(IF(RIGHT(INDEX(PIS!O$1:O$500,MATCH(D825,PIS!C$1:C$500,0)),5)="Gross",MIN(U825+V825,VLOOKUP("R700",TSC!B:C,2,0)*VLOOKUP("R101",TSC!B:C,2,0))*(VLOOKUP("T714",TSC!B:C,2,0))%,MIN(T825+V825,VLOOKUP("R700",TSC!B:C,2,0)*VLOOKUP("R101",TSC!B:C,2,0))*(VLOOKUP("T704",TSC!B:C,2,0)+VLOOKUP("T714",TSC!B:C,2,0))%),0)</f>
        <v/>
      </c>
      <c r="CT825">
        <f>IFERROR(IF(RIGHT(INDEX(PIS!O$1:O$500,MATCH(D825,PIS!C$1:C$500,0)),5)="Gross",MIN(U825+V825,VLOOKUP("R700",TSC!B:C,2,0)*VLOOKUP("R101",TSC!B:C,2,0))*VLOOKUP("T705",TSC!B:C,2,0)%,MIN(T825+V825,VLOOKUP("R700",TSC!B:C,2,0)*VLOOKUP("R101",TSC!B:C,2,0))*VLOOKUP("T705",TSC!B:C,2,0)%),0)</f>
        <v/>
      </c>
      <c r="CU825">
        <f>IFERROR(IF(RIGHT(INDEX(PIS!O$1:O$500,MATCH(D825,PIS!C$1:C$500,0)),5)="Gross",MIN(U825+V825,VLOOKUP("R700",TSC!B:C,2,0)*VLOOKUP("R101",TSC!B:C,2,0))*(VLOOKUP("T713",TSC!B:C,2,0))%,MIN(T825+V825,VLOOKUP("R700",TSC!B:C,2,0)*VLOOKUP("R101",TSC!B:C,2,0))*(VLOOKUP("T713",TSC!B:C,2,0))%),0)</f>
        <v/>
      </c>
      <c r="CV825">
        <f>IFERROR(INDEX(ADJ!$A$1:$BZ$1000,MATCH(PAYROLL!D825,ADJ!A$1:A$500,0),MATCH(PAYROLL!CV$2,ADJ!$2:$2,0)),0)</f>
        <v/>
      </c>
      <c r="CW825">
        <f>IFERROR(INDEX(ADJ!$A$1:$BZ$1000,MATCH(PAYROLL!D825,ADJ!A$1:A$500,0),MATCH(PAYROLL!CW$2,ADJ!$2:$2,0)),0)</f>
        <v/>
      </c>
      <c r="CX825">
        <f>SUM(CR825:CW825)</f>
        <v/>
      </c>
      <c r="CY825">
        <f>ROUND(IF(CR825&gt;0,T825+V825*VLOOKUP("R202",TSC!$B$1:$C$500,2,0),0),0)</f>
        <v/>
      </c>
      <c r="CZ825">
        <f>IFERROR(INDEX(CSDA!D$1:D$500,MATCH($CZ$2,CSDA!C$1:C$500,0)),0)</f>
        <v/>
      </c>
      <c r="DA825">
        <f>ROUND(T825*0.7%,0)</f>
        <v/>
      </c>
      <c r="DB825">
        <f>ROUND(T825/12,0)</f>
        <v/>
      </c>
      <c r="DC825">
        <f ref="DC825" t="array">IFERROR(INDEX(CSDA!D$1:D$500,MATCH("Trích giữ"&amp;PAYROLL!DC$2,CSDA!A$1:A$500&amp;CSDA!C$1:C$500,0)),0)</f>
        <v/>
      </c>
      <c r="DD825">
        <f ref="DD825" t="array">IFERROR(INDEX(CSDA!D$1:D$500,MATCH("Trích giữ"&amp;PAYROLL!DD$2,CSDA!A$1:A$500&amp;CSDA!C$1:C$500,0)),0)</f>
        <v/>
      </c>
      <c r="DE825">
        <f ref="DE825" t="array">IFERROR(INDEX(CSDA!D$1:D$500,MATCH("Trích giữ"&amp;PAYROLL!DE$2,CSDA!A$1:A$500&amp;CSDA!C$1:C$500,0)),0)</f>
        <v/>
      </c>
      <c r="DF825">
        <f>IFERROR(INDEX(CSDA!D$1:D$500,MATCH(PAYROLL!DF$2,CSDA!C$1:C$500,0)),0)</f>
        <v/>
      </c>
      <c r="DG825">
        <f ref="DG825" t="array">IFERROR(INDEX(CSDA!D$1:D$500,MATCH("Trích giữ"&amp;PAYROLL!DG$2,CSDA!A$1:A$500&amp;CSDA!C$1:C$500,0)),0)</f>
        <v/>
      </c>
      <c r="DH825">
        <f>ROUND(T825/26,0)</f>
        <v/>
      </c>
      <c r="DI825">
        <f ref="DI825" t="array">IFERROR(INDEX(CSDA!D$1:D$500,MATCH("Trích giữ"&amp;PAYROLL!DI$2,CSDA!A$1:A$500&amp;CSDA!C$1:C$500,0)),0)</f>
        <v/>
      </c>
      <c r="DJ825">
        <f>IF(U825=0,T825*21.5%-BL825,0)</f>
        <v/>
      </c>
      <c r="DK825">
        <f ref="DK825" t="array">IFERROR(INDEX(CSDA!D$1:D$500,MATCH("Trích giữ"&amp;PAYROLL!DK$2,CSDA!A$1:A$500&amp;CSDA!C$1:C$500,0)),0)</f>
        <v/>
      </c>
      <c r="DL825">
        <f>IFERROR(INDEX(CSDA!D$1:D$500,MATCH(PAYROLL!DL$2,CSDA!C$1:C$500,0))/12,0)</f>
        <v/>
      </c>
      <c r="DM825">
        <f>SUM(DB825:DL825)</f>
        <v/>
      </c>
      <c r="DN825">
        <f>IFERROR(INDEX(ADJ!$A$1:$BZ$1000,MATCH(PAYROLL!D825,ADJ!A$1:A$500,0),MATCH(PAYROLL!DN$2,ADJ!$2:$2,0)),0)</f>
        <v/>
      </c>
      <c r="DO825">
        <f>IFERROR(SUM(BP825,DM825:DN825,CX825:DA825)-DT825,0)</f>
        <v/>
      </c>
      <c r="DP825">
        <f ref="DP825" t="array">SUM(BW825*IFERROR(INDEX(CSDA!D$1:D$500,MATCH(BW$2,CSDA!C$1:C$500,0)),0)%,CX825*IFERROR(INDEX(CSDA!D$1:D$500,MATCH(CX$2,CSDA!C$1:C$500,0)),0)%,DA825*IFERROR(INDEX(CSDA!D$1:D$500,MATCH(DA$2,CSDA!C$1:C$500,0)),0)%,DB825*IFERROR(INDEX(CSDA!D$1:D$500,MATCH(DB$2,CSDA!C$1:C$500,0)),0)%,DF825*IFERROR(INDEX(CSDA!D$1:D$500,MATCH("Phí dịch vụ"&amp;PAYROLL!DF$2,CSDA!A$1:A$500&amp;CSDA!C$1:C$500,0)),0)%,DC825*IFERROR(INDEX(CSDA!D$1:D$500,MATCH("Phí dịch vụ"&amp;PAYROLL!DC$2,CSDA!A$1:A$500&amp;CSDA!C$1:C$500,0)),0)%,DH825*IFERROR(INDEX(CSDA!D$1:D$500,MATCH("Phí dịch vụ"&amp;PAYROLL!DH$2,CSDA!A$1:A$500&amp;CSDA!C$1:C$500,0)),0)%,DJ825*IFERROR(INDEX(CSDA!D$1:D$500,MATCH("Phí dịch vụ"&amp;PAYROLL!DJ$2,CSDA!A$1:A$500&amp;CSDA!C$1:C$500,0)),0)%,BN825*IFERROR(INDEX(CSDA!D$1:D$500,MATCH(BN$2,CSDA!C$1:C$500,0)),0)%)-BN825*7%</f>
        <v/>
      </c>
      <c r="DQ825">
        <f>IFERROR(INDEX(ADJ!$A$1:$BZ$1000,MATCH(PAYROLL!D825,ADJ!A$1:A$500,0),MATCH(PAYROLL!DQ$2,ADJ!$2:$2,0)),0)</f>
        <v/>
      </c>
      <c r="DR825">
        <f>IFERROR(INDEX(ADJ!$A$1:$BZ$1000,MATCH(PAYROLL!D825,ADJ!A$1:A$500,0),MATCH(PAYROLL!DR$2,ADJ!$2:$2,0)),0)</f>
        <v/>
      </c>
      <c r="DS825">
        <f>SUM(DP825:DR825)</f>
        <v/>
      </c>
      <c r="DT825">
        <f>EK825</f>
        <v/>
      </c>
      <c r="DU825">
        <f>SUM(DO825:DR825)</f>
        <v/>
      </c>
      <c r="DV825">
        <f>ROUND(DU825*0.1,0)</f>
        <v/>
      </c>
      <c r="DW825">
        <f>DU825+DV825</f>
        <v/>
      </c>
      <c r="DZ825">
        <f>IFERROR(INDEX(ADJ!$A$1:$BZ$1000,MATCH(PAYROLL!$D825,ADJ!A$1:A$500,0),MATCH(PAYROLL!DZ$2,ADJ!$2:$2,0)),0)</f>
        <v/>
      </c>
      <c r="EA825">
        <f>IFERROR(INDEX(ADJ!$A$1:$BZ$1000,MATCH(PAYROLL!$D825,ADJ!A$1:A$500,0),MATCH(PAYROLL!EA$2,ADJ!$2:$2,0)),0)</f>
        <v/>
      </c>
      <c r="EB825">
        <f>IFERROR(INDEX(ADJ!$A$1:$BZ$1000,MATCH(PAYROLL!$D825,ADJ!A$1:A$500,0),MATCH(PAYROLL!EB$2,ADJ!$2:$2,0)),0)</f>
        <v/>
      </c>
      <c r="EC825">
        <f>IFERROR(INDEX(ADJ!$A$1:$BZ$1000,MATCH(PAYROLL!$D825,ADJ!A$1:A$500,0),MATCH(PAYROLL!EC$2,ADJ!$2:$2,0)),0)</f>
        <v/>
      </c>
      <c r="ED825">
        <f>IFERROR(INDEX(ADJ!$A$1:$BZ$1000,MATCH(PAYROLL!$D825,ADJ!A$1:A$500,0),MATCH(PAYROLL!ED$2,ADJ!$2:$2,0)),0)</f>
        <v/>
      </c>
      <c r="EE825">
        <f>IFERROR(INDEX(ADJ!$A$1:$BZ$1000,MATCH(PAYROLL!$D825,ADJ!A$1:A$500,0),MATCH(PAYROLL!EE$2,ADJ!$2:$2,0)),0)</f>
        <v/>
      </c>
      <c r="EF825">
        <f>IFERROR(INDEX(ADJ!$A$1:$BZ$1000,MATCH(PAYROLL!$D825,ADJ!A$1:A$500,0),MATCH(PAYROLL!EF$2,ADJ!$2:$2,0)),0)</f>
        <v/>
      </c>
      <c r="EG825">
        <f>IFERROR(INDEX(ADJ!$A$1:$BZ$1000,MATCH(PAYROLL!$D825,ADJ!A$1:A$500,0),MATCH(PAYROLL!EG$2,ADJ!$2:$2,0)),0)</f>
        <v/>
      </c>
      <c r="EH825">
        <f>IFERROR(INDEX(ADJ!$A$1:$BZ$1000,MATCH(PAYROLL!$D825,ADJ!A$1:A$500,0),MATCH(PAYROLL!EH$2,ADJ!$2:$2,0)),0)</f>
        <v/>
      </c>
      <c r="EI825">
        <f>IFERROR(INDEX(ADJ!$A$1:$BZ$1000,MATCH(PAYROLL!D825,ADJ!A$1:A$500,0),MATCH(PAYROLL!EI$2,ADJ!$2:$2,0)),0)</f>
        <v/>
      </c>
      <c r="EJ825">
        <f>IFERROR(INDEX(ADJ!$A$1:$BZ$1000,MATCH(PAYROLL!$D825,ADJ!A$1:A$500,0),MATCH(PAYROLL!EJ$2,ADJ!$2:$2,0)),0)</f>
        <v/>
      </c>
      <c r="EK825">
        <f>SUM(DZ825:EJ825)</f>
        <v/>
      </c>
    </row>
    <row r="826">
      <c r="A826" t="n">
        <v>824</v>
      </c>
      <c r="B826" t="inlineStr">
        <is>
          <t>Triệu Văn Giáp</t>
        </is>
      </c>
      <c r="D826" t="inlineStr">
        <is>
          <t>153941-01</t>
        </is>
      </c>
      <c r="S826">
        <f>IFERROR(INDEX(PIS!$A$1:$BZ$1000,MATCH($D826,PIS!C$1:C$500,0),MATCH("Lương CB tháng trước",PIS!$1:$1,0)),0)</f>
        <v/>
      </c>
      <c r="T826">
        <f>IFERROR(INDEX(PIS!$A$1:$BZ$1000,MATCH($D826,PIS!C$1:C$500,0),MATCH("Lương CB hiện tại",PIS!$1:$1,0)),0)</f>
        <v/>
      </c>
      <c r="U826">
        <f>IFERROR(INDEX(PIS!$A$1:$BZ$1000,MATCH($D826,PIS!C$1:C$500,0),MATCH("Lương đóng BHBB",PIS!$1:$1,0)),0)</f>
        <v/>
      </c>
      <c r="V826">
        <f>IFERROR(INDEX(PIS!$A$1:$BZ$1000,MATCH($D826,PIS!C$1:C$500,0),MATCH(V$2,PIS!$2:$2,0)),0)</f>
        <v/>
      </c>
      <c r="W826">
        <f>IFERROR(INDEX(PIS!$A$1:$BZ$1000,MATCH($D826,PIS!C$1:C$500,0),MATCH(W$2,PIS!$2:$2,0)),0)</f>
        <v/>
      </c>
      <c r="X826">
        <f>IFERROR(INDEX(PIS!$A$1:$BZ$1000,MATCH($D826,PIS!C$1:C$500,0),MATCH(X$2,PIS!$2:$2,0)),0)</f>
        <v/>
      </c>
      <c r="Y826">
        <f>IFERROR(INDEX(PIS!$A$1:$BZ$1000,MATCH($D826,PIS!C$1:C$500,0),MATCH(Y$2,PIS!$2:$2,0)),0)</f>
        <v/>
      </c>
      <c r="Z826">
        <f>IFERROR(INDEX(PIS!$A$1:$BZ$1000,MATCH($D826,PIS!C$1:C$500,0),MATCH(Z$2,PIS!$2:$2,0)),0)</f>
        <v/>
      </c>
      <c r="AA826">
        <f>IFERROR(INDEX(PIS!$A$1:$BZ$1000,MATCH($D826,PIS!C$1:C$500,0),MATCH(AA$2,PIS!$2:$2,0)),0)</f>
        <v/>
      </c>
      <c r="AB826">
        <f>IFERROR(INDEX(PIS!$A$1:$BZ$1000,MATCH($D826,PIS!C$1:C$500,0),MATCH(AB$2,PIS!$2:$2,0)),0)</f>
        <v/>
      </c>
      <c r="AC826">
        <f>SUM(V826:AB826)</f>
        <v/>
      </c>
      <c r="AD826">
        <f>IFERROR(INDEX(TIMESHEET!$A$1:$AI$5000,MATCH($D826,TIMESHEET!A$1:A$500,0),MATCH("T100",TIMESHEET!$2:$2,0))-2,0)</f>
        <v/>
      </c>
      <c r="AE826">
        <f>IFERROR(INDEX(TIMESHEET!$A$1:$AI$5000,MATCH($D826,TIMESHEET!A$1:A$500,0),MATCH("T202",TIMESHEET!$2:$2,0)),0)</f>
        <v/>
      </c>
      <c r="AF826">
        <f>IFERROR(INDEX(TIMESHEET!$A$1:$AI$5000,MATCH($D826,TIMESHEET!A$1:A$500,0),MATCH("T302",TIMESHEET!$2:$2,0)),0)</f>
        <v/>
      </c>
      <c r="AG826">
        <f>IFERROR(INDEX(TIMESHEET!$A$1:$AI$5000,MATCH($D826,TIMESHEET!A$1:A$500,0),MATCH("T406",TIMESHEET!$2:$2,0)),0)</f>
        <v/>
      </c>
      <c r="AH826">
        <f>AE826+AG826</f>
        <v/>
      </c>
      <c r="AI826">
        <f>IFERROR(INDEX(TIMESHEET!$A$1:$AI$5000,MATCH($D826,TIMESHEET!A$1:A$500,0),MATCH("T701",TIMESHEET!$2:$2,0)),0)</f>
        <v/>
      </c>
      <c r="AJ826">
        <f>IFERROR(INDEX(TIMESHEET!$A$1:$AI$5000,MATCH($D826,TIMESHEET!B$1:B$500,0),MATCH("T320",TIMESHEET!$2:$2,0)),0)</f>
        <v/>
      </c>
      <c r="AK826">
        <f>IFERROR(IF(LEFT(INDEX(PIS!O$1:O$500,MATCH(D826,PIS!C$1:C$500)),1)="M",T826/AD826*SUM(AE826:AG826),T826*AD826),0)</f>
        <v/>
      </c>
      <c r="AL826">
        <f>IFERROR(INDEX(ADJ!$A$1:$BZ$1000,MATCH(PAYROLL!D826,ADJ!A$1:A$500,0),MATCH(PAYROLL!AL$2,ADJ!$2:$2,0)),0)</f>
        <v/>
      </c>
      <c r="AM826">
        <f>SUM(AK826:AL826)</f>
        <v/>
      </c>
      <c r="AN826">
        <f>IFERROR(ROUND(V826/$AD826*$AH826,0),0)</f>
        <v/>
      </c>
      <c r="AO826">
        <f>IFERROR(ROUND(W826/$AD826*$AH826,0),0)</f>
        <v/>
      </c>
      <c r="AP826">
        <f>IFERROR(ROUND(X826/$AD826*$AE826,0),0)</f>
        <v/>
      </c>
      <c r="AQ826">
        <f>IFERROR(ROUND(Y826/$AD826*$AH826,0),0)</f>
        <v/>
      </c>
      <c r="AR826">
        <f>IFERROR(ROUND(Z826/$AD826*$AH826,0),0)</f>
        <v/>
      </c>
      <c r="AS826">
        <f>IFERROR(ROUND(AA826/$AD826*$AH826,0),0)</f>
        <v/>
      </c>
      <c r="AT826">
        <f>IFERROR(IF((AE826+AF826+AG826)&gt;13,AB826,ROUND(AB826/AD826*AH826,0)),0)</f>
        <v/>
      </c>
      <c r="AU826">
        <f>IFERROR(INDEX(ADJ!$A$1:$BZ$1000,MATCH(PAYROLL!D826,ADJ!A$1:A$500,0),MATCH(PAYROLL!AU$2,ADJ!$2:$2,0)),0)</f>
        <v/>
      </c>
      <c r="AV826">
        <f>ROUND(SUM(AN826:AU826),0)</f>
        <v/>
      </c>
      <c r="AW826">
        <f>IFERROR(INDEX(TIMESHEET!$A$1:$AI$5000,MATCH(PAYROLL!D826,TIMESHEET!A$1:A$500,0),MATCH("T620",TIMESHEET!$2:$2,0)),0)</f>
        <v/>
      </c>
      <c r="AX826">
        <f>IFERROR(INDEX(TIMESHEET!$A$1:$AI$5000,MATCH(PAYROLL!D826,TIMESHEET!A$1:A$500,0),MATCH("T601",TIMESHEET!$2:$2,0)),0)</f>
        <v/>
      </c>
      <c r="AY826">
        <f>IFERROR(INDEX(TIMESHEET!$A$1:$AI$5000,MATCH(PAYROLL!D826,TIMESHEET!A$1:A$500,0),MATCH("T602",TIMESHEET!$2:$2,0)),0)</f>
        <v/>
      </c>
      <c r="AZ826">
        <f>IFERROR(INDEX(TIMESHEET!$A$1:$AI$5000,MATCH(PAYROLL!D826,TIMESHEET!A$1:A$500,0),MATCH("T603",TIMESHEET!$2:$2,0)),0)</f>
        <v/>
      </c>
      <c r="BA826">
        <f>IFERROR(INDEX(TIMESHEET!$A$1:$AI$5000,MATCH(PAYROLL!D826,TIMESHEET!A$1:A$500,0),MATCH("T611",TIMESHEET!$2:$2,0)),0)</f>
        <v/>
      </c>
      <c r="BB826">
        <f>IFERROR(INDEX(TIMESHEET!$A$1:$AI$5000,MATCH(PAYROLL!D826,TIMESHEET!A$1:A$500,0),MATCH("T612",TIMESHEET!$2:$2,0)),0)</f>
        <v/>
      </c>
      <c r="BC826">
        <f>IFERROR(INDEX(TIMESHEET!$A$1:$AI$5000,MATCH(PAYROLL!D826,TIMESHEET!A$1:A$500,0),MATCH("T613",TIMESHEET!$2:$2,0)),0)</f>
        <v/>
      </c>
      <c r="BD826">
        <f>IFERROR(INDEX(TIMESHEET!$A$1:$AI$5000,MATCH(PAYROLL!D826,TIMESHEET!A$1:A$500,0),MATCH("T500",TIMESHEET!$2:$2,0)),0)</f>
        <v/>
      </c>
      <c r="BE826">
        <f>IFERROR(IF(LEFT(INDEX(PIS!O$1:O$500,MATCH(D826,PIS!C$1:C$500)),1)="M",T826/AD826/8*(AW826+AX826*1.5+AY826*2+AZ826*3+BA826*2.1+BB826*2.7+BC826*3.9+BD826*0.3),T826/8*(AW826+AX826*1.5+AY826*2+AZ826*3+BA826*2.1+BB826*2.7+BC826*3.9+BD826*0.3)),0)</f>
        <v/>
      </c>
      <c r="BF826">
        <f>IFERROR(INDEX(ADJ!$A$1:$BZ$1000,MATCH(PAYROLL!$D826,ADJ!A$1:A$500,0),MATCH(PAYROLL!BF$2,ADJ!$2:$2,0)),0)</f>
        <v/>
      </c>
      <c r="BG826">
        <f>IFERROR(INDEX(ADJ!$A$1:$BZ$1000,MATCH(PAYROLL!D826,ADJ!A$1:A$500,0),MATCH(PAYROLL!BG$2,ADJ!$2:$2,0)),0)</f>
        <v/>
      </c>
      <c r="BH826">
        <f>IFERROR(INDEX(ADJ!$A$1:$BZ$1000,MATCH(PAYROLL!D826,ADJ!A$1:A$500,0),MATCH(PAYROLL!BH$2,ADJ!$2:$2,0)),0)</f>
        <v/>
      </c>
      <c r="BI826">
        <f>IFERROR(INDEX(ADJ!$A$1:$BZ$1000,MATCH(PAYROLL!D826,ADJ!A$1:A$500,0),MATCH(PAYROLL!BI$2,ADJ!$2:$2,0)),0)</f>
        <v/>
      </c>
      <c r="BJ826">
        <f>IFERROR(INDEX(ADJ!$A$1:$BZ$1000,MATCH(PAYROLL!D826,ADJ!A$1:A$500,0),MATCH(PAYROLL!BJ$2,ADJ!$2:$2,0)),0)</f>
        <v/>
      </c>
      <c r="BK826">
        <f>SUM(BF826:BJ826)</f>
        <v/>
      </c>
      <c r="BL826">
        <f>IFERROR(INDEX(ADJ!$A$1:$BZ$1000,MATCH(PAYROLL!D826,ADJ!A$1:A$500,0),MATCH(PAYROLL!BL$2,ADJ!$2:$2,0)),0)</f>
        <v/>
      </c>
      <c r="BM826">
        <f>IFERROR(INDEX(ADJ!$A$1:$BZ$1000,MATCH(PAYROLL!D826,ADJ!A$1:A$500,0),MATCH(PAYROLL!BM$2,ADJ!$2:$2,0)),0)</f>
        <v/>
      </c>
      <c r="BN826">
        <f>IFERROR(INDEX(ADJ!$A$1:$BZ$1000,MATCH(PAYROLL!D826,ADJ!A$1:A$500,0),MATCH(PAYROLL!BN$2,ADJ!$2:$2,0)),0)</f>
        <v/>
      </c>
      <c r="BO826">
        <f>IFERROR(INDEX(ADJ!$A$1:$BZ$1000,MATCH(PAYROLL!D826,ADJ!A$1:A$500,0),MATCH(PAYROLL!BO$2,ADJ!$2:$2,0)),0)</f>
        <v/>
      </c>
      <c r="BP826">
        <f>SUM(AM826,AV826,BE826,BK826,BL826:BO826)</f>
        <v/>
      </c>
      <c r="BQ826">
        <f>BO826</f>
        <v/>
      </c>
      <c r="BR826">
        <f>IFERROR(ROUND(IF(LEFT(INDEX(PIS!O$1:O$500,MATCH(D826,PIS!C$1:C$500)),1)="D",T826/8*(BD826*0.3),IF(LEFT(INDEX(PIS!O$1:O$500,MATCH(D826,PIS!C$1:C$500)),1)="H",T826*($BD826*0.3),T826/$AD826/8*($BD826*0.3))),0),0)</f>
        <v/>
      </c>
      <c r="BS826">
        <f>IF(AP826&lt;1,0,MIN(AP826,730000))</f>
        <v/>
      </c>
      <c r="BT826">
        <f>IFERROR(ROUND((BE826-SUM(AW826:BC826)*T826/AD826/8),0)-BR826,0)</f>
        <v/>
      </c>
      <c r="BU826">
        <f>AO826</f>
        <v/>
      </c>
      <c r="BV826">
        <f>SUM(BQ826:BU826)</f>
        <v/>
      </c>
      <c r="BW826">
        <f>BP826-BV826</f>
        <v/>
      </c>
      <c r="BX826">
        <f>IFERROR(IF(RIGHT(INDEX(PIS!O$1:O$500,MATCH(D826,PIS!C$1:C$500)),5)="Gross",MIN(U826+V826,VLOOKUP("R700",TSC!B:C,2,0)*VLOOKUP("R101",TSC!B:C,2,0))*VLOOKUP("R701",TSC!B:C,2,0)%,0),0)</f>
        <v/>
      </c>
      <c r="BY826">
        <f>IFERROR(IF(RIGHT(INDEX(PIS!O$1:O$500,MATCH(D826,PIS!C$1:C$500)),5)="Gross",MIN(U826+V826,VLOOKUP("R700",TSC!B:C,2,0)*VLOOKUP("R101",TSC!B:C,2,0))*VLOOKUP("T704",TSC!B:C,2,0)%,0),0)</f>
        <v/>
      </c>
      <c r="BZ826">
        <f>IFERROR(IF(RIGHT(INDEX(PIS!O$1:O$500,MATCH(D826,PIS!C$1:C$500)),5)="Gross",MIN(U826+V826,VLOOKUP("R700",TSC!B:C,2,0)*VLOOKUP("1",TSC!F:G,2,0))*VLOOKUP("T705",TSC!B:C,2,0)%,0),0)</f>
        <v/>
      </c>
      <c r="CA826">
        <f>IFERROR(INDEX(ADJ!$A$1:$BZ$1000,MATCH(PAYROLL!D826,ADJ!A$1:A$500,0),MATCH(PAYROLL!CA$2,ADJ!$2:$2,0)),0)</f>
        <v/>
      </c>
      <c r="CB826">
        <f>IFERROR(INDEX(ADJ!$A$1:$BZ$1000,MATCH(PAYROLL!D826,ADJ!A$1:A$500,0),MATCH(PAYROLL!CB$2,ADJ!$2:$2,0)),0)</f>
        <v/>
      </c>
      <c r="CC826">
        <f>SUM(BX826:CB826)</f>
        <v/>
      </c>
      <c r="CD826">
        <f>IFERROR(INDEX(PIS!$A$1:$BZ$1000,MATCH(PAYROLL!D826,PIS!C$1:C$500,0),MATCH(PAYROLL!CD$1,PIS!$1:$1,0)),0)</f>
        <v/>
      </c>
      <c r="CE826">
        <f>IFERROR(IF(OR(INDEX(PIS!P$1:P$500,MATCH(D826,PIS!C$1:C$500,0))="LT2",INDEX(PIS!P$1:P$500,MATCH(D826,PIS!C$1:C$500,0))="P10"),0,SUM(CC826,CD826*VLOOKUP("R601",TSC!B:C,2,0),VLOOKUP("R602",TSC!B:C,2,0))),0)</f>
        <v/>
      </c>
      <c r="CF826">
        <f>MAX(BW826-CE826,0)</f>
        <v/>
      </c>
      <c r="CG826">
        <f>IFERROR(IF(OR(RIGHT(INDEX(PIS!P$1:P$500,MATCH(D826,PIS!C$1:C$500)),5)="P10",RIGHT(INDEX(PIS!P$1:P$500,MATCH(D826,PIS!C$1:C$500)),5)="CK"),0,IF(CF826&lt;=5000000,CF826*5%,IF(CF826&lt;=10000000,CF826*10%-250000,IF(CF826&lt;=18000000,CF826*15%-750000,IF(CF826&lt;=32000000,CF826*20%-1650000,IF(CF826&lt;=52000000,CF826*25%-3250000,IF(CF826&lt;=80000000,BH826*30%-5850000,CF826*35%-9850000))))))),0)</f>
        <v/>
      </c>
      <c r="CH826">
        <f>IFERROR(IF(OR(INDEX(PIS!P$1:P$500,MATCH(D826,PIS!C$1:C$500))="LT",INDEX(PIS!P$1:P$500,MATCH(D826,PIS!C$1:C$500))="CK"),0,IF(CF826&lt;2000000,0,CF826*10%)),0)</f>
        <v/>
      </c>
      <c r="CI826">
        <f>IFERROR(INDEX(ADJ!$A$1:$BZ$1000,MATCH(PAYROLL!D826,ADJ!A$1:A$500,0),MATCH(PAYROLL!CI$2,ADJ!$2:$2,0)),0)</f>
        <v/>
      </c>
      <c r="CJ826">
        <f>IFERROR(INDEX(ADJ!$A$1:$BZ$1000,MATCH(PAYROLL!D826,ADJ!A$1:A$500,0),MATCH(PAYROLL!CJ$2,ADJ!$2:$2,0)),0)</f>
        <v/>
      </c>
      <c r="CK826">
        <f>IFERROR(INDEX(ADJ!$A$1:$BZ$1000,MATCH(PAYROLL!D826,ADJ!A$1:A$500,0),MATCH(PAYROLL!CK$2,ADJ!$2:$2,0)),0)</f>
        <v/>
      </c>
      <c r="CL826">
        <f>SUM(CG826:CK826)</f>
        <v/>
      </c>
      <c r="CM826">
        <f>ROUND(SUM(CH826:CK826),0)</f>
        <v/>
      </c>
      <c r="CN826">
        <f>IFERROR(INDEX(CSDA!D$1:D$500,MATCH($CN$2,CSDA!C$1:C$500,0))*INDEX(PIS!V$1:V$500,MATCH(D826,PIS!C$1:C$500))+INDEX(ADJ!$A$1:$BZ$1000,MATCH(PAYROLL!D826,ADJ!A$1:A$500,0),MATCH(PAYROLL!CN$2,ADJ!$2:$2,0)),0)</f>
        <v/>
      </c>
      <c r="CO826">
        <f>IFERROR(INDEX(ADJ!$A$1:$BZ$1000,MATCH(PAYROLL!D826,ADJ!A$1:A$500,0),MATCH(PAYROLL!CO$2,ADJ!$2:$2,0)),0)</f>
        <v/>
      </c>
      <c r="CP826">
        <f>IFERROR(INDEX(ADJ!$A$1:$BZ$1000,MATCH(PAYROLL!D826,ADJ!A$1:A$500,0),MATCH(PAYROLL!CP$2,ADJ!$2:$2,0)),0)</f>
        <v/>
      </c>
      <c r="CQ826">
        <f>BP826-CL826-CI826-CM826-CN826-CO826-CP826-CC826</f>
        <v/>
      </c>
      <c r="CR826">
        <f>IFERROR(IF(RIGHT(INDEX(PIS!O$1:O$500,MATCH(D826,PIS!C$1:C$500,0)),5)="Gross",MIN(U826+V826,VLOOKUP("R700",TSC!B:C,2,0)*VLOOKUP("R101",TSC!B:C,2,0))*(VLOOKUP("T711",TSC!B:C,2,0)+VLOOKUP("T712",TSC!B:C,2,0))%,MIN(T826+V826,VLOOKUP("R700",TSC!B:C,2,0)*VLOOKUP("R101",TSC!B:C,2,0))*(VLOOKUP("T711",TSC!B:C,2,0)+VLOOKUP("T712",TSC!B:C,2,0)+VLOOKUP("R701",TSC!B:C,2,0))%),0)</f>
        <v/>
      </c>
      <c r="CS826">
        <f>IFERROR(IF(RIGHT(INDEX(PIS!O$1:O$500,MATCH(D826,PIS!C$1:C$500,0)),5)="Gross",MIN(U826+V826,VLOOKUP("R700",TSC!B:C,2,0)*VLOOKUP("R101",TSC!B:C,2,0))*(VLOOKUP("T714",TSC!B:C,2,0))%,MIN(T826+V826,VLOOKUP("R700",TSC!B:C,2,0)*VLOOKUP("R101",TSC!B:C,2,0))*(VLOOKUP("T704",TSC!B:C,2,0)+VLOOKUP("T714",TSC!B:C,2,0))%),0)</f>
        <v/>
      </c>
      <c r="CT826">
        <f>IFERROR(IF(RIGHT(INDEX(PIS!O$1:O$500,MATCH(D826,PIS!C$1:C$500,0)),5)="Gross",MIN(U826+V826,VLOOKUP("R700",TSC!B:C,2,0)*VLOOKUP("R101",TSC!B:C,2,0))*VLOOKUP("T705",TSC!B:C,2,0)%,MIN(T826+V826,VLOOKUP("R700",TSC!B:C,2,0)*VLOOKUP("R101",TSC!B:C,2,0))*VLOOKUP("T705",TSC!B:C,2,0)%),0)</f>
        <v/>
      </c>
      <c r="CU826">
        <f>IFERROR(IF(RIGHT(INDEX(PIS!O$1:O$500,MATCH(D826,PIS!C$1:C$500,0)),5)="Gross",MIN(U826+V826,VLOOKUP("R700",TSC!B:C,2,0)*VLOOKUP("R101",TSC!B:C,2,0))*(VLOOKUP("T713",TSC!B:C,2,0))%,MIN(T826+V826,VLOOKUP("R700",TSC!B:C,2,0)*VLOOKUP("R101",TSC!B:C,2,0))*(VLOOKUP("T713",TSC!B:C,2,0))%),0)</f>
        <v/>
      </c>
      <c r="CV826">
        <f>IFERROR(INDEX(ADJ!$A$1:$BZ$1000,MATCH(PAYROLL!D826,ADJ!A$1:A$500,0),MATCH(PAYROLL!CV$2,ADJ!$2:$2,0)),0)</f>
        <v/>
      </c>
      <c r="CW826">
        <f>IFERROR(INDEX(ADJ!$A$1:$BZ$1000,MATCH(PAYROLL!D826,ADJ!A$1:A$500,0),MATCH(PAYROLL!CW$2,ADJ!$2:$2,0)),0)</f>
        <v/>
      </c>
      <c r="CX826">
        <f>SUM(CR826:CW826)</f>
        <v/>
      </c>
      <c r="CY826">
        <f>ROUND(IF(CR826&gt;0,T826+V826*VLOOKUP("R202",TSC!$B$1:$C$500,2,0),0),0)</f>
        <v/>
      </c>
      <c r="CZ826">
        <f>IFERROR(INDEX(CSDA!D$1:D$500,MATCH($CZ$2,CSDA!C$1:C$500,0)),0)</f>
        <v/>
      </c>
      <c r="DA826">
        <f>ROUND(T826*0.7%,0)</f>
        <v/>
      </c>
      <c r="DB826">
        <f>ROUND(T826/12,0)</f>
        <v/>
      </c>
      <c r="DC826">
        <f ref="DC826" t="array">IFERROR(INDEX(CSDA!D$1:D$500,MATCH("Trích giữ"&amp;PAYROLL!DC$2,CSDA!A$1:A$500&amp;CSDA!C$1:C$500,0)),0)</f>
        <v/>
      </c>
      <c r="DD826">
        <f ref="DD826" t="array">IFERROR(INDEX(CSDA!D$1:D$500,MATCH("Trích giữ"&amp;PAYROLL!DD$2,CSDA!A$1:A$500&amp;CSDA!C$1:C$500,0)),0)</f>
        <v/>
      </c>
      <c r="DE826">
        <f ref="DE826" t="array">IFERROR(INDEX(CSDA!D$1:D$500,MATCH("Trích giữ"&amp;PAYROLL!DE$2,CSDA!A$1:A$500&amp;CSDA!C$1:C$500,0)),0)</f>
        <v/>
      </c>
      <c r="DF826">
        <f>IFERROR(INDEX(CSDA!D$1:D$500,MATCH(PAYROLL!DF$2,CSDA!C$1:C$500,0)),0)</f>
        <v/>
      </c>
      <c r="DG826">
        <f ref="DG826" t="array">IFERROR(INDEX(CSDA!D$1:D$500,MATCH("Trích giữ"&amp;PAYROLL!DG$2,CSDA!A$1:A$500&amp;CSDA!C$1:C$500,0)),0)</f>
        <v/>
      </c>
      <c r="DH826">
        <f>ROUND(T826/26,0)</f>
        <v/>
      </c>
      <c r="DI826">
        <f ref="DI826" t="array">IFERROR(INDEX(CSDA!D$1:D$500,MATCH("Trích giữ"&amp;PAYROLL!DI$2,CSDA!A$1:A$500&amp;CSDA!C$1:C$500,0)),0)</f>
        <v/>
      </c>
      <c r="DJ826">
        <f>IF(U826=0,T826*21.5%-BL826,0)</f>
        <v/>
      </c>
      <c r="DK826">
        <f ref="DK826" t="array">IFERROR(INDEX(CSDA!D$1:D$500,MATCH("Trích giữ"&amp;PAYROLL!DK$2,CSDA!A$1:A$500&amp;CSDA!C$1:C$500,0)),0)</f>
        <v/>
      </c>
      <c r="DL826">
        <f>IFERROR(INDEX(CSDA!D$1:D$500,MATCH(PAYROLL!DL$2,CSDA!C$1:C$500,0))/12,0)</f>
        <v/>
      </c>
      <c r="DM826">
        <f>SUM(DB826:DL826)</f>
        <v/>
      </c>
      <c r="DN826">
        <f>IFERROR(INDEX(ADJ!$A$1:$BZ$1000,MATCH(PAYROLL!D826,ADJ!A$1:A$500,0),MATCH(PAYROLL!DN$2,ADJ!$2:$2,0)),0)</f>
        <v/>
      </c>
      <c r="DO826">
        <f>IFERROR(SUM(BP826,DM826:DN826,CX826:DA826)-DT826,0)</f>
        <v/>
      </c>
      <c r="DP826">
        <f ref="DP826" t="array">SUM(BW826*IFERROR(INDEX(CSDA!D$1:D$500,MATCH(BW$2,CSDA!C$1:C$500,0)),0)%,CX826*IFERROR(INDEX(CSDA!D$1:D$500,MATCH(CX$2,CSDA!C$1:C$500,0)),0)%,DA826*IFERROR(INDEX(CSDA!D$1:D$500,MATCH(DA$2,CSDA!C$1:C$500,0)),0)%,DB826*IFERROR(INDEX(CSDA!D$1:D$500,MATCH(DB$2,CSDA!C$1:C$500,0)),0)%,DF826*IFERROR(INDEX(CSDA!D$1:D$500,MATCH("Phí dịch vụ"&amp;PAYROLL!DF$2,CSDA!A$1:A$500&amp;CSDA!C$1:C$500,0)),0)%,DC826*IFERROR(INDEX(CSDA!D$1:D$500,MATCH("Phí dịch vụ"&amp;PAYROLL!DC$2,CSDA!A$1:A$500&amp;CSDA!C$1:C$500,0)),0)%,DH826*IFERROR(INDEX(CSDA!D$1:D$500,MATCH("Phí dịch vụ"&amp;PAYROLL!DH$2,CSDA!A$1:A$500&amp;CSDA!C$1:C$500,0)),0)%,DJ826*IFERROR(INDEX(CSDA!D$1:D$500,MATCH("Phí dịch vụ"&amp;PAYROLL!DJ$2,CSDA!A$1:A$500&amp;CSDA!C$1:C$500,0)),0)%,BN826*IFERROR(INDEX(CSDA!D$1:D$500,MATCH(BN$2,CSDA!C$1:C$500,0)),0)%)-BN826*7%</f>
        <v/>
      </c>
      <c r="DQ826">
        <f>IFERROR(INDEX(ADJ!$A$1:$BZ$1000,MATCH(PAYROLL!D826,ADJ!A$1:A$500,0),MATCH(PAYROLL!DQ$2,ADJ!$2:$2,0)),0)</f>
        <v/>
      </c>
      <c r="DR826">
        <f>IFERROR(INDEX(ADJ!$A$1:$BZ$1000,MATCH(PAYROLL!D826,ADJ!A$1:A$500,0),MATCH(PAYROLL!DR$2,ADJ!$2:$2,0)),0)</f>
        <v/>
      </c>
      <c r="DS826">
        <f>SUM(DP826:DR826)</f>
        <v/>
      </c>
      <c r="DT826">
        <f>EK826</f>
        <v/>
      </c>
      <c r="DU826">
        <f>SUM(DO826:DR826)</f>
        <v/>
      </c>
      <c r="DV826">
        <f>ROUND(DU826*0.1,0)</f>
        <v/>
      </c>
      <c r="DW826">
        <f>DU826+DV826</f>
        <v/>
      </c>
      <c r="DZ826">
        <f>IFERROR(INDEX(ADJ!$A$1:$BZ$1000,MATCH(PAYROLL!$D826,ADJ!A$1:A$500,0),MATCH(PAYROLL!DZ$2,ADJ!$2:$2,0)),0)</f>
        <v/>
      </c>
      <c r="EA826">
        <f>IFERROR(INDEX(ADJ!$A$1:$BZ$1000,MATCH(PAYROLL!$D826,ADJ!A$1:A$500,0),MATCH(PAYROLL!EA$2,ADJ!$2:$2,0)),0)</f>
        <v/>
      </c>
      <c r="EB826">
        <f>IFERROR(INDEX(ADJ!$A$1:$BZ$1000,MATCH(PAYROLL!$D826,ADJ!A$1:A$500,0),MATCH(PAYROLL!EB$2,ADJ!$2:$2,0)),0)</f>
        <v/>
      </c>
      <c r="EC826">
        <f>IFERROR(INDEX(ADJ!$A$1:$BZ$1000,MATCH(PAYROLL!$D826,ADJ!A$1:A$500,0),MATCH(PAYROLL!EC$2,ADJ!$2:$2,0)),0)</f>
        <v/>
      </c>
      <c r="ED826">
        <f>IFERROR(INDEX(ADJ!$A$1:$BZ$1000,MATCH(PAYROLL!$D826,ADJ!A$1:A$500,0),MATCH(PAYROLL!ED$2,ADJ!$2:$2,0)),0)</f>
        <v/>
      </c>
      <c r="EE826">
        <f>IFERROR(INDEX(ADJ!$A$1:$BZ$1000,MATCH(PAYROLL!$D826,ADJ!A$1:A$500,0),MATCH(PAYROLL!EE$2,ADJ!$2:$2,0)),0)</f>
        <v/>
      </c>
      <c r="EF826">
        <f>IFERROR(INDEX(ADJ!$A$1:$BZ$1000,MATCH(PAYROLL!$D826,ADJ!A$1:A$500,0),MATCH(PAYROLL!EF$2,ADJ!$2:$2,0)),0)</f>
        <v/>
      </c>
      <c r="EG826">
        <f>IFERROR(INDEX(ADJ!$A$1:$BZ$1000,MATCH(PAYROLL!$D826,ADJ!A$1:A$500,0),MATCH(PAYROLL!EG$2,ADJ!$2:$2,0)),0)</f>
        <v/>
      </c>
      <c r="EH826">
        <f>IFERROR(INDEX(ADJ!$A$1:$BZ$1000,MATCH(PAYROLL!$D826,ADJ!A$1:A$500,0),MATCH(PAYROLL!EH$2,ADJ!$2:$2,0)),0)</f>
        <v/>
      </c>
      <c r="EI826">
        <f>IFERROR(INDEX(ADJ!$A$1:$BZ$1000,MATCH(PAYROLL!D826,ADJ!A$1:A$500,0),MATCH(PAYROLL!EI$2,ADJ!$2:$2,0)),0)</f>
        <v/>
      </c>
      <c r="EJ826">
        <f>IFERROR(INDEX(ADJ!$A$1:$BZ$1000,MATCH(PAYROLL!$D826,ADJ!A$1:A$500,0),MATCH(PAYROLL!EJ$2,ADJ!$2:$2,0)),0)</f>
        <v/>
      </c>
      <c r="EK826">
        <f>SUM(DZ826:EJ826)</f>
        <v/>
      </c>
    </row>
    <row r="827">
      <c r="A827" t="n">
        <v>825</v>
      </c>
      <c r="B827" t="inlineStr">
        <is>
          <t>Nguyễn Hồng Đăng</t>
        </is>
      </c>
      <c r="D827" t="inlineStr">
        <is>
          <t>148241-02</t>
        </is>
      </c>
      <c r="S827">
        <f>IFERROR(INDEX(PIS!$A$1:$BZ$1000,MATCH($D827,PIS!C$1:C$500,0),MATCH("Lương CB tháng trước",PIS!$1:$1,0)),0)</f>
        <v/>
      </c>
      <c r="T827">
        <f>IFERROR(INDEX(PIS!$A$1:$BZ$1000,MATCH($D827,PIS!C$1:C$500,0),MATCH("Lương CB hiện tại",PIS!$1:$1,0)),0)</f>
        <v/>
      </c>
      <c r="U827">
        <f>IFERROR(INDEX(PIS!$A$1:$BZ$1000,MATCH($D827,PIS!C$1:C$500,0),MATCH("Lương đóng BHBB",PIS!$1:$1,0)),0)</f>
        <v/>
      </c>
      <c r="V827">
        <f>IFERROR(INDEX(PIS!$A$1:$BZ$1000,MATCH($D827,PIS!C$1:C$500,0),MATCH(V$2,PIS!$2:$2,0)),0)</f>
        <v/>
      </c>
      <c r="W827">
        <f>IFERROR(INDEX(PIS!$A$1:$BZ$1000,MATCH($D827,PIS!C$1:C$500,0),MATCH(W$2,PIS!$2:$2,0)),0)</f>
        <v/>
      </c>
      <c r="X827">
        <f>IFERROR(INDEX(PIS!$A$1:$BZ$1000,MATCH($D827,PIS!C$1:C$500,0),MATCH(X$2,PIS!$2:$2,0)),0)</f>
        <v/>
      </c>
      <c r="Y827">
        <f>IFERROR(INDEX(PIS!$A$1:$BZ$1000,MATCH($D827,PIS!C$1:C$500,0),MATCH(Y$2,PIS!$2:$2,0)),0)</f>
        <v/>
      </c>
      <c r="Z827">
        <f>IFERROR(INDEX(PIS!$A$1:$BZ$1000,MATCH($D827,PIS!C$1:C$500,0),MATCH(Z$2,PIS!$2:$2,0)),0)</f>
        <v/>
      </c>
      <c r="AA827">
        <f>IFERROR(INDEX(PIS!$A$1:$BZ$1000,MATCH($D827,PIS!C$1:C$500,0),MATCH(AA$2,PIS!$2:$2,0)),0)</f>
        <v/>
      </c>
      <c r="AB827">
        <f>IFERROR(INDEX(PIS!$A$1:$BZ$1000,MATCH($D827,PIS!C$1:C$500,0),MATCH(AB$2,PIS!$2:$2,0)),0)</f>
        <v/>
      </c>
      <c r="AC827">
        <f>SUM(V827:AB827)</f>
        <v/>
      </c>
      <c r="AD827">
        <f>IFERROR(INDEX(TIMESHEET!$A$1:$AI$5000,MATCH($D827,TIMESHEET!A$1:A$500,0),MATCH("T100",TIMESHEET!$2:$2,0))-2,0)</f>
        <v/>
      </c>
      <c r="AE827">
        <f>IFERROR(INDEX(TIMESHEET!$A$1:$AI$5000,MATCH($D827,TIMESHEET!A$1:A$500,0),MATCH("T202",TIMESHEET!$2:$2,0)),0)</f>
        <v/>
      </c>
      <c r="AF827">
        <f>IFERROR(INDEX(TIMESHEET!$A$1:$AI$5000,MATCH($D827,TIMESHEET!A$1:A$500,0),MATCH("T302",TIMESHEET!$2:$2,0)),0)</f>
        <v/>
      </c>
      <c r="AG827">
        <f>IFERROR(INDEX(TIMESHEET!$A$1:$AI$5000,MATCH($D827,TIMESHEET!A$1:A$500,0),MATCH("T406",TIMESHEET!$2:$2,0)),0)</f>
        <v/>
      </c>
      <c r="AH827">
        <f>AE827+AG827</f>
        <v/>
      </c>
      <c r="AI827">
        <f>IFERROR(INDEX(TIMESHEET!$A$1:$AI$5000,MATCH($D827,TIMESHEET!A$1:A$500,0),MATCH("T701",TIMESHEET!$2:$2,0)),0)</f>
        <v/>
      </c>
      <c r="AJ827">
        <f>IFERROR(INDEX(TIMESHEET!$A$1:$AI$5000,MATCH($D827,TIMESHEET!B$1:B$500,0),MATCH("T320",TIMESHEET!$2:$2,0)),0)</f>
        <v/>
      </c>
      <c r="AK827">
        <f>IFERROR(IF(LEFT(INDEX(PIS!O$1:O$500,MATCH(D827,PIS!C$1:C$500)),1)="M",T827/AD827*SUM(AE827:AG827),T827*AD827),0)</f>
        <v/>
      </c>
      <c r="AL827">
        <f>IFERROR(INDEX(ADJ!$A$1:$BZ$1000,MATCH(PAYROLL!D827,ADJ!A$1:A$500,0),MATCH(PAYROLL!AL$2,ADJ!$2:$2,0)),0)</f>
        <v/>
      </c>
      <c r="AM827">
        <f>SUM(AK827:AL827)</f>
        <v/>
      </c>
      <c r="AN827">
        <f>IFERROR(ROUND(V827/$AD827*$AH827,0),0)</f>
        <v/>
      </c>
      <c r="AO827">
        <f>IFERROR(ROUND(W827/$AD827*$AH827,0),0)</f>
        <v/>
      </c>
      <c r="AP827">
        <f>IFERROR(ROUND(X827/$AD827*$AE827,0),0)</f>
        <v/>
      </c>
      <c r="AQ827">
        <f>IFERROR(ROUND(Y827/$AD827*$AH827,0),0)</f>
        <v/>
      </c>
      <c r="AR827">
        <f>IFERROR(ROUND(Z827/$AD827*$AH827,0),0)</f>
        <v/>
      </c>
      <c r="AS827">
        <f>IFERROR(ROUND(AA827/$AD827*$AH827,0),0)</f>
        <v/>
      </c>
      <c r="AT827">
        <f>IFERROR(IF((AE827+AF827+AG827)&gt;13,AB827,ROUND(AB827/AD827*AH827,0)),0)</f>
        <v/>
      </c>
      <c r="AU827">
        <f>IFERROR(INDEX(ADJ!$A$1:$BZ$1000,MATCH(PAYROLL!D827,ADJ!A$1:A$500,0),MATCH(PAYROLL!AU$2,ADJ!$2:$2,0)),0)</f>
        <v/>
      </c>
      <c r="AV827">
        <f>ROUND(SUM(AN827:AU827),0)</f>
        <v/>
      </c>
      <c r="AW827">
        <f>IFERROR(INDEX(TIMESHEET!$A$1:$AI$5000,MATCH(PAYROLL!D827,TIMESHEET!A$1:A$500,0),MATCH("T620",TIMESHEET!$2:$2,0)),0)</f>
        <v/>
      </c>
      <c r="AX827">
        <f>IFERROR(INDEX(TIMESHEET!$A$1:$AI$5000,MATCH(PAYROLL!D827,TIMESHEET!A$1:A$500,0),MATCH("T601",TIMESHEET!$2:$2,0)),0)</f>
        <v/>
      </c>
      <c r="AY827">
        <f>IFERROR(INDEX(TIMESHEET!$A$1:$AI$5000,MATCH(PAYROLL!D827,TIMESHEET!A$1:A$500,0),MATCH("T602",TIMESHEET!$2:$2,0)),0)</f>
        <v/>
      </c>
      <c r="AZ827">
        <f>IFERROR(INDEX(TIMESHEET!$A$1:$AI$5000,MATCH(PAYROLL!D827,TIMESHEET!A$1:A$500,0),MATCH("T603",TIMESHEET!$2:$2,0)),0)</f>
        <v/>
      </c>
      <c r="BA827">
        <f>IFERROR(INDEX(TIMESHEET!$A$1:$AI$5000,MATCH(PAYROLL!D827,TIMESHEET!A$1:A$500,0),MATCH("T611",TIMESHEET!$2:$2,0)),0)</f>
        <v/>
      </c>
      <c r="BB827">
        <f>IFERROR(INDEX(TIMESHEET!$A$1:$AI$5000,MATCH(PAYROLL!D827,TIMESHEET!A$1:A$500,0),MATCH("T612",TIMESHEET!$2:$2,0)),0)</f>
        <v/>
      </c>
      <c r="BC827">
        <f>IFERROR(INDEX(TIMESHEET!$A$1:$AI$5000,MATCH(PAYROLL!D827,TIMESHEET!A$1:A$500,0),MATCH("T613",TIMESHEET!$2:$2,0)),0)</f>
        <v/>
      </c>
      <c r="BD827">
        <f>IFERROR(INDEX(TIMESHEET!$A$1:$AI$5000,MATCH(PAYROLL!D827,TIMESHEET!A$1:A$500,0),MATCH("T500",TIMESHEET!$2:$2,0)),0)</f>
        <v/>
      </c>
      <c r="BE827">
        <f>IFERROR(IF(LEFT(INDEX(PIS!O$1:O$500,MATCH(D827,PIS!C$1:C$500)),1)="M",T827/AD827/8*(AW827+AX827*1.5+AY827*2+AZ827*3+BA827*2.1+BB827*2.7+BC827*3.9+BD827*0.3),T827/8*(AW827+AX827*1.5+AY827*2+AZ827*3+BA827*2.1+BB827*2.7+BC827*3.9+BD827*0.3)),0)</f>
        <v/>
      </c>
      <c r="BF827">
        <f>IFERROR(INDEX(ADJ!$A$1:$BZ$1000,MATCH(PAYROLL!$D827,ADJ!A$1:A$500,0),MATCH(PAYROLL!BF$2,ADJ!$2:$2,0)),0)</f>
        <v/>
      </c>
      <c r="BG827">
        <f>IFERROR(INDEX(ADJ!$A$1:$BZ$1000,MATCH(PAYROLL!D827,ADJ!A$1:A$500,0),MATCH(PAYROLL!BG$2,ADJ!$2:$2,0)),0)</f>
        <v/>
      </c>
      <c r="BH827">
        <f>IFERROR(INDEX(ADJ!$A$1:$BZ$1000,MATCH(PAYROLL!D827,ADJ!A$1:A$500,0),MATCH(PAYROLL!BH$2,ADJ!$2:$2,0)),0)</f>
        <v/>
      </c>
      <c r="BI827">
        <f>IFERROR(INDEX(ADJ!$A$1:$BZ$1000,MATCH(PAYROLL!D827,ADJ!A$1:A$500,0),MATCH(PAYROLL!BI$2,ADJ!$2:$2,0)),0)</f>
        <v/>
      </c>
      <c r="BJ827">
        <f>IFERROR(INDEX(ADJ!$A$1:$BZ$1000,MATCH(PAYROLL!D827,ADJ!A$1:A$500,0),MATCH(PAYROLL!BJ$2,ADJ!$2:$2,0)),0)</f>
        <v/>
      </c>
      <c r="BK827">
        <f>SUM(BF827:BJ827)</f>
        <v/>
      </c>
      <c r="BL827">
        <f>IFERROR(INDEX(ADJ!$A$1:$BZ$1000,MATCH(PAYROLL!D827,ADJ!A$1:A$500,0),MATCH(PAYROLL!BL$2,ADJ!$2:$2,0)),0)</f>
        <v/>
      </c>
      <c r="BM827">
        <f>IFERROR(INDEX(ADJ!$A$1:$BZ$1000,MATCH(PAYROLL!D827,ADJ!A$1:A$500,0),MATCH(PAYROLL!BM$2,ADJ!$2:$2,0)),0)</f>
        <v/>
      </c>
      <c r="BN827">
        <f>IFERROR(INDEX(ADJ!$A$1:$BZ$1000,MATCH(PAYROLL!D827,ADJ!A$1:A$500,0),MATCH(PAYROLL!BN$2,ADJ!$2:$2,0)),0)</f>
        <v/>
      </c>
      <c r="BO827">
        <f>IFERROR(INDEX(ADJ!$A$1:$BZ$1000,MATCH(PAYROLL!D827,ADJ!A$1:A$500,0),MATCH(PAYROLL!BO$2,ADJ!$2:$2,0)),0)</f>
        <v/>
      </c>
      <c r="BP827">
        <f>SUM(AM827,AV827,BE827,BK827,BL827:BO827)</f>
        <v/>
      </c>
      <c r="BQ827">
        <f>BO827</f>
        <v/>
      </c>
      <c r="BR827">
        <f>IFERROR(ROUND(IF(LEFT(INDEX(PIS!O$1:O$500,MATCH(D827,PIS!C$1:C$500)),1)="D",T827/8*(BD827*0.3),IF(LEFT(INDEX(PIS!O$1:O$500,MATCH(D827,PIS!C$1:C$500)),1)="H",T827*($BD827*0.3),T827/$AD827/8*($BD827*0.3))),0),0)</f>
        <v/>
      </c>
      <c r="BS827">
        <f>IF(AP827&lt;1,0,MIN(AP827,730000))</f>
        <v/>
      </c>
      <c r="BT827">
        <f>IFERROR(ROUND((BE827-SUM(AW827:BC827)*T827/AD827/8),0)-BR827,0)</f>
        <v/>
      </c>
      <c r="BU827">
        <f>AO827</f>
        <v/>
      </c>
      <c r="BV827">
        <f>SUM(BQ827:BU827)</f>
        <v/>
      </c>
      <c r="BW827">
        <f>BP827-BV827</f>
        <v/>
      </c>
      <c r="BX827">
        <f>IFERROR(IF(RIGHT(INDEX(PIS!O$1:O$500,MATCH(D827,PIS!C$1:C$500)),5)="Gross",MIN(U827+V827,VLOOKUP("R700",TSC!B:C,2,0)*VLOOKUP("R101",TSC!B:C,2,0))*VLOOKUP("R701",TSC!B:C,2,0)%,0),0)</f>
        <v/>
      </c>
      <c r="BY827">
        <f>IFERROR(IF(RIGHT(INDEX(PIS!O$1:O$500,MATCH(D827,PIS!C$1:C$500)),5)="Gross",MIN(U827+V827,VLOOKUP("R700",TSC!B:C,2,0)*VLOOKUP("R101",TSC!B:C,2,0))*VLOOKUP("T704",TSC!B:C,2,0)%,0),0)</f>
        <v/>
      </c>
      <c r="BZ827">
        <f>IFERROR(IF(RIGHT(INDEX(PIS!O$1:O$500,MATCH(D827,PIS!C$1:C$500)),5)="Gross",MIN(U827+V827,VLOOKUP("R700",TSC!B:C,2,0)*VLOOKUP("1",TSC!F:G,2,0))*VLOOKUP("T705",TSC!B:C,2,0)%,0),0)</f>
        <v/>
      </c>
      <c r="CA827">
        <f>IFERROR(INDEX(ADJ!$A$1:$BZ$1000,MATCH(PAYROLL!D827,ADJ!A$1:A$500,0),MATCH(PAYROLL!CA$2,ADJ!$2:$2,0)),0)</f>
        <v/>
      </c>
      <c r="CB827">
        <f>IFERROR(INDEX(ADJ!$A$1:$BZ$1000,MATCH(PAYROLL!D827,ADJ!A$1:A$500,0),MATCH(PAYROLL!CB$2,ADJ!$2:$2,0)),0)</f>
        <v/>
      </c>
      <c r="CC827">
        <f>SUM(BX827:CB827)</f>
        <v/>
      </c>
      <c r="CD827">
        <f>IFERROR(INDEX(PIS!$A$1:$BZ$1000,MATCH(PAYROLL!D827,PIS!C$1:C$500,0),MATCH(PAYROLL!CD$1,PIS!$1:$1,0)),0)</f>
        <v/>
      </c>
      <c r="CE827">
        <f>IFERROR(IF(OR(INDEX(PIS!P$1:P$500,MATCH(D827,PIS!C$1:C$500,0))="LT2",INDEX(PIS!P$1:P$500,MATCH(D827,PIS!C$1:C$500,0))="P10"),0,SUM(CC827,CD827*VLOOKUP("R601",TSC!B:C,2,0),VLOOKUP("R602",TSC!B:C,2,0))),0)</f>
        <v/>
      </c>
      <c r="CF827">
        <f>MAX(BW827-CE827,0)</f>
        <v/>
      </c>
      <c r="CG827">
        <f>IFERROR(IF(OR(RIGHT(INDEX(PIS!P$1:P$500,MATCH(D827,PIS!C$1:C$500)),5)="P10",RIGHT(INDEX(PIS!P$1:P$500,MATCH(D827,PIS!C$1:C$500)),5)="CK"),0,IF(CF827&lt;=5000000,CF827*5%,IF(CF827&lt;=10000000,CF827*10%-250000,IF(CF827&lt;=18000000,CF827*15%-750000,IF(CF827&lt;=32000000,CF827*20%-1650000,IF(CF827&lt;=52000000,CF827*25%-3250000,IF(CF827&lt;=80000000,BH827*30%-5850000,CF827*35%-9850000))))))),0)</f>
        <v/>
      </c>
      <c r="CH827">
        <f>IFERROR(IF(OR(INDEX(PIS!P$1:P$500,MATCH(D827,PIS!C$1:C$500))="LT",INDEX(PIS!P$1:P$500,MATCH(D827,PIS!C$1:C$500))="CK"),0,IF(CF827&lt;2000000,0,CF827*10%)),0)</f>
        <v/>
      </c>
      <c r="CI827">
        <f>IFERROR(INDEX(ADJ!$A$1:$BZ$1000,MATCH(PAYROLL!D827,ADJ!A$1:A$500,0),MATCH(PAYROLL!CI$2,ADJ!$2:$2,0)),0)</f>
        <v/>
      </c>
      <c r="CJ827">
        <f>IFERROR(INDEX(ADJ!$A$1:$BZ$1000,MATCH(PAYROLL!D827,ADJ!A$1:A$500,0),MATCH(PAYROLL!CJ$2,ADJ!$2:$2,0)),0)</f>
        <v/>
      </c>
      <c r="CK827">
        <f>IFERROR(INDEX(ADJ!$A$1:$BZ$1000,MATCH(PAYROLL!D827,ADJ!A$1:A$500,0),MATCH(PAYROLL!CK$2,ADJ!$2:$2,0)),0)</f>
        <v/>
      </c>
      <c r="CL827">
        <f>SUM(CG827:CK827)</f>
        <v/>
      </c>
      <c r="CM827">
        <f>ROUND(SUM(CH827:CK827),0)</f>
        <v/>
      </c>
      <c r="CN827">
        <f>IFERROR(INDEX(CSDA!D$1:D$500,MATCH($CN$2,CSDA!C$1:C$500,0))*INDEX(PIS!V$1:V$500,MATCH(D827,PIS!C$1:C$500))+INDEX(ADJ!$A$1:$BZ$1000,MATCH(PAYROLL!D827,ADJ!A$1:A$500,0),MATCH(PAYROLL!CN$2,ADJ!$2:$2,0)),0)</f>
        <v/>
      </c>
      <c r="CO827">
        <f>IFERROR(INDEX(ADJ!$A$1:$BZ$1000,MATCH(PAYROLL!D827,ADJ!A$1:A$500,0),MATCH(PAYROLL!CO$2,ADJ!$2:$2,0)),0)</f>
        <v/>
      </c>
      <c r="CP827">
        <f>IFERROR(INDEX(ADJ!$A$1:$BZ$1000,MATCH(PAYROLL!D827,ADJ!A$1:A$500,0),MATCH(PAYROLL!CP$2,ADJ!$2:$2,0)),0)</f>
        <v/>
      </c>
      <c r="CQ827">
        <f>BP827-CL827-CI827-CM827-CN827-CO827-CP827-CC827</f>
        <v/>
      </c>
      <c r="CR827">
        <f>IFERROR(IF(RIGHT(INDEX(PIS!O$1:O$500,MATCH(D827,PIS!C$1:C$500,0)),5)="Gross",MIN(U827+V827,VLOOKUP("R700",TSC!B:C,2,0)*VLOOKUP("R101",TSC!B:C,2,0))*(VLOOKUP("T711",TSC!B:C,2,0)+VLOOKUP("T712",TSC!B:C,2,0))%,MIN(T827+V827,VLOOKUP("R700",TSC!B:C,2,0)*VLOOKUP("R101",TSC!B:C,2,0))*(VLOOKUP("T711",TSC!B:C,2,0)+VLOOKUP("T712",TSC!B:C,2,0)+VLOOKUP("R701",TSC!B:C,2,0))%),0)</f>
        <v/>
      </c>
      <c r="CS827">
        <f>IFERROR(IF(RIGHT(INDEX(PIS!O$1:O$500,MATCH(D827,PIS!C$1:C$500,0)),5)="Gross",MIN(U827+V827,VLOOKUP("R700",TSC!B:C,2,0)*VLOOKUP("R101",TSC!B:C,2,0))*(VLOOKUP("T714",TSC!B:C,2,0))%,MIN(T827+V827,VLOOKUP("R700",TSC!B:C,2,0)*VLOOKUP("R101",TSC!B:C,2,0))*(VLOOKUP("T704",TSC!B:C,2,0)+VLOOKUP("T714",TSC!B:C,2,0))%),0)</f>
        <v/>
      </c>
      <c r="CT827">
        <f>IFERROR(IF(RIGHT(INDEX(PIS!O$1:O$500,MATCH(D827,PIS!C$1:C$500,0)),5)="Gross",MIN(U827+V827,VLOOKUP("R700",TSC!B:C,2,0)*VLOOKUP("R101",TSC!B:C,2,0))*VLOOKUP("T705",TSC!B:C,2,0)%,MIN(T827+V827,VLOOKUP("R700",TSC!B:C,2,0)*VLOOKUP("R101",TSC!B:C,2,0))*VLOOKUP("T705",TSC!B:C,2,0)%),0)</f>
        <v/>
      </c>
      <c r="CU827">
        <f>IFERROR(IF(RIGHT(INDEX(PIS!O$1:O$500,MATCH(D827,PIS!C$1:C$500,0)),5)="Gross",MIN(U827+V827,VLOOKUP("R700",TSC!B:C,2,0)*VLOOKUP("R101",TSC!B:C,2,0))*(VLOOKUP("T713",TSC!B:C,2,0))%,MIN(T827+V827,VLOOKUP("R700",TSC!B:C,2,0)*VLOOKUP("R101",TSC!B:C,2,0))*(VLOOKUP("T713",TSC!B:C,2,0))%),0)</f>
        <v/>
      </c>
      <c r="CV827">
        <f>IFERROR(INDEX(ADJ!$A$1:$BZ$1000,MATCH(PAYROLL!D827,ADJ!A$1:A$500,0),MATCH(PAYROLL!CV$2,ADJ!$2:$2,0)),0)</f>
        <v/>
      </c>
      <c r="CW827">
        <f>IFERROR(INDEX(ADJ!$A$1:$BZ$1000,MATCH(PAYROLL!D827,ADJ!A$1:A$500,0),MATCH(PAYROLL!CW$2,ADJ!$2:$2,0)),0)</f>
        <v/>
      </c>
      <c r="CX827">
        <f>SUM(CR827:CW827)</f>
        <v/>
      </c>
      <c r="CY827">
        <f>ROUND(IF(CR827&gt;0,T827+V827*VLOOKUP("R202",TSC!$B$1:$C$500,2,0),0),0)</f>
        <v/>
      </c>
      <c r="CZ827">
        <f>IFERROR(INDEX(CSDA!D$1:D$500,MATCH($CZ$2,CSDA!C$1:C$500,0)),0)</f>
        <v/>
      </c>
      <c r="DA827">
        <f>ROUND(T827*0.7%,0)</f>
        <v/>
      </c>
      <c r="DB827">
        <f>ROUND(T827/12,0)</f>
        <v/>
      </c>
      <c r="DC827">
        <f ref="DC827" t="array">IFERROR(INDEX(CSDA!D$1:D$500,MATCH("Trích giữ"&amp;PAYROLL!DC$2,CSDA!A$1:A$500&amp;CSDA!C$1:C$500,0)),0)</f>
        <v/>
      </c>
      <c r="DD827">
        <f ref="DD827" t="array">IFERROR(INDEX(CSDA!D$1:D$500,MATCH("Trích giữ"&amp;PAYROLL!DD$2,CSDA!A$1:A$500&amp;CSDA!C$1:C$500,0)),0)</f>
        <v/>
      </c>
      <c r="DE827">
        <f ref="DE827" t="array">IFERROR(INDEX(CSDA!D$1:D$500,MATCH("Trích giữ"&amp;PAYROLL!DE$2,CSDA!A$1:A$500&amp;CSDA!C$1:C$500,0)),0)</f>
        <v/>
      </c>
      <c r="DF827">
        <f>IFERROR(INDEX(CSDA!D$1:D$500,MATCH(PAYROLL!DF$2,CSDA!C$1:C$500,0)),0)</f>
        <v/>
      </c>
      <c r="DG827">
        <f ref="DG827" t="array">IFERROR(INDEX(CSDA!D$1:D$500,MATCH("Trích giữ"&amp;PAYROLL!DG$2,CSDA!A$1:A$500&amp;CSDA!C$1:C$500,0)),0)</f>
        <v/>
      </c>
      <c r="DH827">
        <f>ROUND(T827/26,0)</f>
        <v/>
      </c>
      <c r="DI827">
        <f ref="DI827" t="array">IFERROR(INDEX(CSDA!D$1:D$500,MATCH("Trích giữ"&amp;PAYROLL!DI$2,CSDA!A$1:A$500&amp;CSDA!C$1:C$500,0)),0)</f>
        <v/>
      </c>
      <c r="DJ827">
        <f>IF(U827=0,T827*21.5%-BL827,0)</f>
        <v/>
      </c>
      <c r="DK827">
        <f ref="DK827" t="array">IFERROR(INDEX(CSDA!D$1:D$500,MATCH("Trích giữ"&amp;PAYROLL!DK$2,CSDA!A$1:A$500&amp;CSDA!C$1:C$500,0)),0)</f>
        <v/>
      </c>
      <c r="DL827">
        <f>IFERROR(INDEX(CSDA!D$1:D$500,MATCH(PAYROLL!DL$2,CSDA!C$1:C$500,0))/12,0)</f>
        <v/>
      </c>
      <c r="DM827">
        <f>SUM(DB827:DL827)</f>
        <v/>
      </c>
      <c r="DN827">
        <f>IFERROR(INDEX(ADJ!$A$1:$BZ$1000,MATCH(PAYROLL!D827,ADJ!A$1:A$500,0),MATCH(PAYROLL!DN$2,ADJ!$2:$2,0)),0)</f>
        <v/>
      </c>
      <c r="DO827">
        <f>IFERROR(SUM(BP827,DM827:DN827,CX827:DA827)-DT827,0)</f>
        <v/>
      </c>
      <c r="DP827">
        <f ref="DP827" t="array">SUM(BW827*IFERROR(INDEX(CSDA!D$1:D$500,MATCH(BW$2,CSDA!C$1:C$500,0)),0)%,CX827*IFERROR(INDEX(CSDA!D$1:D$500,MATCH(CX$2,CSDA!C$1:C$500,0)),0)%,DA827*IFERROR(INDEX(CSDA!D$1:D$500,MATCH(DA$2,CSDA!C$1:C$500,0)),0)%,DB827*IFERROR(INDEX(CSDA!D$1:D$500,MATCH(DB$2,CSDA!C$1:C$500,0)),0)%,DF827*IFERROR(INDEX(CSDA!D$1:D$500,MATCH("Phí dịch vụ"&amp;PAYROLL!DF$2,CSDA!A$1:A$500&amp;CSDA!C$1:C$500,0)),0)%,DC827*IFERROR(INDEX(CSDA!D$1:D$500,MATCH("Phí dịch vụ"&amp;PAYROLL!DC$2,CSDA!A$1:A$500&amp;CSDA!C$1:C$500,0)),0)%,DH827*IFERROR(INDEX(CSDA!D$1:D$500,MATCH("Phí dịch vụ"&amp;PAYROLL!DH$2,CSDA!A$1:A$500&amp;CSDA!C$1:C$500,0)),0)%,DJ827*IFERROR(INDEX(CSDA!D$1:D$500,MATCH("Phí dịch vụ"&amp;PAYROLL!DJ$2,CSDA!A$1:A$500&amp;CSDA!C$1:C$500,0)),0)%,BN827*IFERROR(INDEX(CSDA!D$1:D$500,MATCH(BN$2,CSDA!C$1:C$500,0)),0)%)-BN827*7%</f>
        <v/>
      </c>
      <c r="DQ827">
        <f>IFERROR(INDEX(ADJ!$A$1:$BZ$1000,MATCH(PAYROLL!D827,ADJ!A$1:A$500,0),MATCH(PAYROLL!DQ$2,ADJ!$2:$2,0)),0)</f>
        <v/>
      </c>
      <c r="DR827">
        <f>IFERROR(INDEX(ADJ!$A$1:$BZ$1000,MATCH(PAYROLL!D827,ADJ!A$1:A$500,0),MATCH(PAYROLL!DR$2,ADJ!$2:$2,0)),0)</f>
        <v/>
      </c>
      <c r="DS827">
        <f>SUM(DP827:DR827)</f>
        <v/>
      </c>
      <c r="DT827">
        <f>EK827</f>
        <v/>
      </c>
      <c r="DU827">
        <f>SUM(DO827:DR827)</f>
        <v/>
      </c>
      <c r="DV827">
        <f>ROUND(DU827*0.1,0)</f>
        <v/>
      </c>
      <c r="DW827">
        <f>DU827+DV827</f>
        <v/>
      </c>
      <c r="DZ827">
        <f>IFERROR(INDEX(ADJ!$A$1:$BZ$1000,MATCH(PAYROLL!$D827,ADJ!A$1:A$500,0),MATCH(PAYROLL!DZ$2,ADJ!$2:$2,0)),0)</f>
        <v/>
      </c>
      <c r="EA827">
        <f>IFERROR(INDEX(ADJ!$A$1:$BZ$1000,MATCH(PAYROLL!$D827,ADJ!A$1:A$500,0),MATCH(PAYROLL!EA$2,ADJ!$2:$2,0)),0)</f>
        <v/>
      </c>
      <c r="EB827">
        <f>IFERROR(INDEX(ADJ!$A$1:$BZ$1000,MATCH(PAYROLL!$D827,ADJ!A$1:A$500,0),MATCH(PAYROLL!EB$2,ADJ!$2:$2,0)),0)</f>
        <v/>
      </c>
      <c r="EC827">
        <f>IFERROR(INDEX(ADJ!$A$1:$BZ$1000,MATCH(PAYROLL!$D827,ADJ!A$1:A$500,0),MATCH(PAYROLL!EC$2,ADJ!$2:$2,0)),0)</f>
        <v/>
      </c>
      <c r="ED827">
        <f>IFERROR(INDEX(ADJ!$A$1:$BZ$1000,MATCH(PAYROLL!$D827,ADJ!A$1:A$500,0),MATCH(PAYROLL!ED$2,ADJ!$2:$2,0)),0)</f>
        <v/>
      </c>
      <c r="EE827">
        <f>IFERROR(INDEX(ADJ!$A$1:$BZ$1000,MATCH(PAYROLL!$D827,ADJ!A$1:A$500,0),MATCH(PAYROLL!EE$2,ADJ!$2:$2,0)),0)</f>
        <v/>
      </c>
      <c r="EF827">
        <f>IFERROR(INDEX(ADJ!$A$1:$BZ$1000,MATCH(PAYROLL!$D827,ADJ!A$1:A$500,0),MATCH(PAYROLL!EF$2,ADJ!$2:$2,0)),0)</f>
        <v/>
      </c>
      <c r="EG827">
        <f>IFERROR(INDEX(ADJ!$A$1:$BZ$1000,MATCH(PAYROLL!$D827,ADJ!A$1:A$500,0),MATCH(PAYROLL!EG$2,ADJ!$2:$2,0)),0)</f>
        <v/>
      </c>
      <c r="EH827">
        <f>IFERROR(INDEX(ADJ!$A$1:$BZ$1000,MATCH(PAYROLL!$D827,ADJ!A$1:A$500,0),MATCH(PAYROLL!EH$2,ADJ!$2:$2,0)),0)</f>
        <v/>
      </c>
      <c r="EI827">
        <f>IFERROR(INDEX(ADJ!$A$1:$BZ$1000,MATCH(PAYROLL!D827,ADJ!A$1:A$500,0),MATCH(PAYROLL!EI$2,ADJ!$2:$2,0)),0)</f>
        <v/>
      </c>
      <c r="EJ827">
        <f>IFERROR(INDEX(ADJ!$A$1:$BZ$1000,MATCH(PAYROLL!$D827,ADJ!A$1:A$500,0),MATCH(PAYROLL!EJ$2,ADJ!$2:$2,0)),0)</f>
        <v/>
      </c>
      <c r="EK827">
        <f>SUM(DZ827:EJ827)</f>
        <v/>
      </c>
    </row>
    <row r="828">
      <c r="A828" t="n">
        <v>826</v>
      </c>
      <c r="B828" t="inlineStr">
        <is>
          <t>Hoàng Văn Nguyễn</t>
        </is>
      </c>
      <c r="D828" t="inlineStr">
        <is>
          <t>154014-01</t>
        </is>
      </c>
      <c r="S828">
        <f>IFERROR(INDEX(PIS!$A$1:$BZ$1000,MATCH($D828,PIS!C$1:C$500,0),MATCH("Lương CB tháng trước",PIS!$1:$1,0)),0)</f>
        <v/>
      </c>
      <c r="T828">
        <f>IFERROR(INDEX(PIS!$A$1:$BZ$1000,MATCH($D828,PIS!C$1:C$500,0),MATCH("Lương CB hiện tại",PIS!$1:$1,0)),0)</f>
        <v/>
      </c>
      <c r="U828">
        <f>IFERROR(INDEX(PIS!$A$1:$BZ$1000,MATCH($D828,PIS!C$1:C$500,0),MATCH("Lương đóng BHBB",PIS!$1:$1,0)),0)</f>
        <v/>
      </c>
      <c r="V828">
        <f>IFERROR(INDEX(PIS!$A$1:$BZ$1000,MATCH($D828,PIS!C$1:C$500,0),MATCH(V$2,PIS!$2:$2,0)),0)</f>
        <v/>
      </c>
      <c r="W828">
        <f>IFERROR(INDEX(PIS!$A$1:$BZ$1000,MATCH($D828,PIS!C$1:C$500,0),MATCH(W$2,PIS!$2:$2,0)),0)</f>
        <v/>
      </c>
      <c r="X828">
        <f>IFERROR(INDEX(PIS!$A$1:$BZ$1000,MATCH($D828,PIS!C$1:C$500,0),MATCH(X$2,PIS!$2:$2,0)),0)</f>
        <v/>
      </c>
      <c r="Y828">
        <f>IFERROR(INDEX(PIS!$A$1:$BZ$1000,MATCH($D828,PIS!C$1:C$500,0),MATCH(Y$2,PIS!$2:$2,0)),0)</f>
        <v/>
      </c>
      <c r="Z828">
        <f>IFERROR(INDEX(PIS!$A$1:$BZ$1000,MATCH($D828,PIS!C$1:C$500,0),MATCH(Z$2,PIS!$2:$2,0)),0)</f>
        <v/>
      </c>
      <c r="AA828">
        <f>IFERROR(INDEX(PIS!$A$1:$BZ$1000,MATCH($D828,PIS!C$1:C$500,0),MATCH(AA$2,PIS!$2:$2,0)),0)</f>
        <v/>
      </c>
      <c r="AB828">
        <f>IFERROR(INDEX(PIS!$A$1:$BZ$1000,MATCH($D828,PIS!C$1:C$500,0),MATCH(AB$2,PIS!$2:$2,0)),0)</f>
        <v/>
      </c>
      <c r="AC828">
        <f>SUM(V828:AB828)</f>
        <v/>
      </c>
      <c r="AD828">
        <f>IFERROR(INDEX(TIMESHEET!$A$1:$AI$5000,MATCH($D828,TIMESHEET!A$1:A$500,0),MATCH("T100",TIMESHEET!$2:$2,0))-2,0)</f>
        <v/>
      </c>
      <c r="AE828">
        <f>IFERROR(INDEX(TIMESHEET!$A$1:$AI$5000,MATCH($D828,TIMESHEET!A$1:A$500,0),MATCH("T202",TIMESHEET!$2:$2,0)),0)</f>
        <v/>
      </c>
      <c r="AF828">
        <f>IFERROR(INDEX(TIMESHEET!$A$1:$AI$5000,MATCH($D828,TIMESHEET!A$1:A$500,0),MATCH("T302",TIMESHEET!$2:$2,0)),0)</f>
        <v/>
      </c>
      <c r="AG828">
        <f>IFERROR(INDEX(TIMESHEET!$A$1:$AI$5000,MATCH($D828,TIMESHEET!A$1:A$500,0),MATCH("T406",TIMESHEET!$2:$2,0)),0)</f>
        <v/>
      </c>
      <c r="AH828">
        <f>AE828+AG828</f>
        <v/>
      </c>
      <c r="AI828">
        <f>IFERROR(INDEX(TIMESHEET!$A$1:$AI$5000,MATCH($D828,TIMESHEET!A$1:A$500,0),MATCH("T701",TIMESHEET!$2:$2,0)),0)</f>
        <v/>
      </c>
      <c r="AJ828">
        <f>IFERROR(INDEX(TIMESHEET!$A$1:$AI$5000,MATCH($D828,TIMESHEET!B$1:B$500,0),MATCH("T320",TIMESHEET!$2:$2,0)),0)</f>
        <v/>
      </c>
      <c r="AK828">
        <f>IFERROR(IF(LEFT(INDEX(PIS!O$1:O$500,MATCH(D828,PIS!C$1:C$500)),1)="M",T828/AD828*SUM(AE828:AG828),T828*AD828),0)</f>
        <v/>
      </c>
      <c r="AL828">
        <f>IFERROR(INDEX(ADJ!$A$1:$BZ$1000,MATCH(PAYROLL!D828,ADJ!A$1:A$500,0),MATCH(PAYROLL!AL$2,ADJ!$2:$2,0)),0)</f>
        <v/>
      </c>
      <c r="AM828">
        <f>SUM(AK828:AL828)</f>
        <v/>
      </c>
      <c r="AN828">
        <f>IFERROR(ROUND(V828/$AD828*$AH828,0),0)</f>
        <v/>
      </c>
      <c r="AO828">
        <f>IFERROR(ROUND(W828/$AD828*$AH828,0),0)</f>
        <v/>
      </c>
      <c r="AP828">
        <f>IFERROR(ROUND(X828/$AD828*$AE828,0),0)</f>
        <v/>
      </c>
      <c r="AQ828">
        <f>IFERROR(ROUND(Y828/$AD828*$AH828,0),0)</f>
        <v/>
      </c>
      <c r="AR828">
        <f>IFERROR(ROUND(Z828/$AD828*$AH828,0),0)</f>
        <v/>
      </c>
      <c r="AS828">
        <f>IFERROR(ROUND(AA828/$AD828*$AH828,0),0)</f>
        <v/>
      </c>
      <c r="AT828">
        <f>IFERROR(IF((AE828+AF828+AG828)&gt;13,AB828,ROUND(AB828/AD828*AH828,0)),0)</f>
        <v/>
      </c>
      <c r="AU828">
        <f>IFERROR(INDEX(ADJ!$A$1:$BZ$1000,MATCH(PAYROLL!D828,ADJ!A$1:A$500,0),MATCH(PAYROLL!AU$2,ADJ!$2:$2,0)),0)</f>
        <v/>
      </c>
      <c r="AV828">
        <f>ROUND(SUM(AN828:AU828),0)</f>
        <v/>
      </c>
      <c r="AW828">
        <f>IFERROR(INDEX(TIMESHEET!$A$1:$AI$5000,MATCH(PAYROLL!D828,TIMESHEET!A$1:A$500,0),MATCH("T620",TIMESHEET!$2:$2,0)),0)</f>
        <v/>
      </c>
      <c r="AX828">
        <f>IFERROR(INDEX(TIMESHEET!$A$1:$AI$5000,MATCH(PAYROLL!D828,TIMESHEET!A$1:A$500,0),MATCH("T601",TIMESHEET!$2:$2,0)),0)</f>
        <v/>
      </c>
      <c r="AY828">
        <f>IFERROR(INDEX(TIMESHEET!$A$1:$AI$5000,MATCH(PAYROLL!D828,TIMESHEET!A$1:A$500,0),MATCH("T602",TIMESHEET!$2:$2,0)),0)</f>
        <v/>
      </c>
      <c r="AZ828">
        <f>IFERROR(INDEX(TIMESHEET!$A$1:$AI$5000,MATCH(PAYROLL!D828,TIMESHEET!A$1:A$500,0),MATCH("T603",TIMESHEET!$2:$2,0)),0)</f>
        <v/>
      </c>
      <c r="BA828">
        <f>IFERROR(INDEX(TIMESHEET!$A$1:$AI$5000,MATCH(PAYROLL!D828,TIMESHEET!A$1:A$500,0),MATCH("T611",TIMESHEET!$2:$2,0)),0)</f>
        <v/>
      </c>
      <c r="BB828">
        <f>IFERROR(INDEX(TIMESHEET!$A$1:$AI$5000,MATCH(PAYROLL!D828,TIMESHEET!A$1:A$500,0),MATCH("T612",TIMESHEET!$2:$2,0)),0)</f>
        <v/>
      </c>
      <c r="BC828">
        <f>IFERROR(INDEX(TIMESHEET!$A$1:$AI$5000,MATCH(PAYROLL!D828,TIMESHEET!A$1:A$500,0),MATCH("T613",TIMESHEET!$2:$2,0)),0)</f>
        <v/>
      </c>
      <c r="BD828">
        <f>IFERROR(INDEX(TIMESHEET!$A$1:$AI$5000,MATCH(PAYROLL!D828,TIMESHEET!A$1:A$500,0),MATCH("T500",TIMESHEET!$2:$2,0)),0)</f>
        <v/>
      </c>
      <c r="BE828">
        <f>IFERROR(IF(LEFT(INDEX(PIS!O$1:O$500,MATCH(D828,PIS!C$1:C$500)),1)="M",T828/AD828/8*(AW828+AX828*1.5+AY828*2+AZ828*3+BA828*2.1+BB828*2.7+BC828*3.9+BD828*0.3),T828/8*(AW828+AX828*1.5+AY828*2+AZ828*3+BA828*2.1+BB828*2.7+BC828*3.9+BD828*0.3)),0)</f>
        <v/>
      </c>
      <c r="BF828">
        <f>IFERROR(INDEX(ADJ!$A$1:$BZ$1000,MATCH(PAYROLL!$D828,ADJ!A$1:A$500,0),MATCH(PAYROLL!BF$2,ADJ!$2:$2,0)),0)</f>
        <v/>
      </c>
      <c r="BG828">
        <f>IFERROR(INDEX(ADJ!$A$1:$BZ$1000,MATCH(PAYROLL!D828,ADJ!A$1:A$500,0),MATCH(PAYROLL!BG$2,ADJ!$2:$2,0)),0)</f>
        <v/>
      </c>
      <c r="BH828">
        <f>IFERROR(INDEX(ADJ!$A$1:$BZ$1000,MATCH(PAYROLL!D828,ADJ!A$1:A$500,0),MATCH(PAYROLL!BH$2,ADJ!$2:$2,0)),0)</f>
        <v/>
      </c>
      <c r="BI828">
        <f>IFERROR(INDEX(ADJ!$A$1:$BZ$1000,MATCH(PAYROLL!D828,ADJ!A$1:A$500,0),MATCH(PAYROLL!BI$2,ADJ!$2:$2,0)),0)</f>
        <v/>
      </c>
      <c r="BJ828">
        <f>IFERROR(INDEX(ADJ!$A$1:$BZ$1000,MATCH(PAYROLL!D828,ADJ!A$1:A$500,0),MATCH(PAYROLL!BJ$2,ADJ!$2:$2,0)),0)</f>
        <v/>
      </c>
      <c r="BK828">
        <f>SUM(BF828:BJ828)</f>
        <v/>
      </c>
      <c r="BL828">
        <f>IFERROR(INDEX(ADJ!$A$1:$BZ$1000,MATCH(PAYROLL!D828,ADJ!A$1:A$500,0),MATCH(PAYROLL!BL$2,ADJ!$2:$2,0)),0)</f>
        <v/>
      </c>
      <c r="BM828">
        <f>IFERROR(INDEX(ADJ!$A$1:$BZ$1000,MATCH(PAYROLL!D828,ADJ!A$1:A$500,0),MATCH(PAYROLL!BM$2,ADJ!$2:$2,0)),0)</f>
        <v/>
      </c>
      <c r="BN828">
        <f>IFERROR(INDEX(ADJ!$A$1:$BZ$1000,MATCH(PAYROLL!D828,ADJ!A$1:A$500,0),MATCH(PAYROLL!BN$2,ADJ!$2:$2,0)),0)</f>
        <v/>
      </c>
      <c r="BO828">
        <f>IFERROR(INDEX(ADJ!$A$1:$BZ$1000,MATCH(PAYROLL!D828,ADJ!A$1:A$500,0),MATCH(PAYROLL!BO$2,ADJ!$2:$2,0)),0)</f>
        <v/>
      </c>
      <c r="BP828">
        <f>SUM(AM828,AV828,BE828,BK828,BL828:BO828)</f>
        <v/>
      </c>
      <c r="BQ828">
        <f>BO828</f>
        <v/>
      </c>
      <c r="BR828">
        <f>IFERROR(ROUND(IF(LEFT(INDEX(PIS!O$1:O$500,MATCH(D828,PIS!C$1:C$500)),1)="D",T828/8*(BD828*0.3),IF(LEFT(INDEX(PIS!O$1:O$500,MATCH(D828,PIS!C$1:C$500)),1)="H",T828*($BD828*0.3),T828/$AD828/8*($BD828*0.3))),0),0)</f>
        <v/>
      </c>
      <c r="BS828">
        <f>IF(AP828&lt;1,0,MIN(AP828,730000))</f>
        <v/>
      </c>
      <c r="BT828">
        <f>IFERROR(ROUND((BE828-SUM(AW828:BC828)*T828/AD828/8),0)-BR828,0)</f>
        <v/>
      </c>
      <c r="BU828">
        <f>AO828</f>
        <v/>
      </c>
      <c r="BV828">
        <f>SUM(BQ828:BU828)</f>
        <v/>
      </c>
      <c r="BW828">
        <f>BP828-BV828</f>
        <v/>
      </c>
      <c r="BX828">
        <f>IFERROR(IF(RIGHT(INDEX(PIS!O$1:O$500,MATCH(D828,PIS!C$1:C$500)),5)="Gross",MIN(U828+V828,VLOOKUP("R700",TSC!B:C,2,0)*VLOOKUP("R101",TSC!B:C,2,0))*VLOOKUP("R701",TSC!B:C,2,0)%,0),0)</f>
        <v/>
      </c>
      <c r="BY828">
        <f>IFERROR(IF(RIGHT(INDEX(PIS!O$1:O$500,MATCH(D828,PIS!C$1:C$500)),5)="Gross",MIN(U828+V828,VLOOKUP("R700",TSC!B:C,2,0)*VLOOKUP("R101",TSC!B:C,2,0))*VLOOKUP("T704",TSC!B:C,2,0)%,0),0)</f>
        <v/>
      </c>
      <c r="BZ828">
        <f>IFERROR(IF(RIGHT(INDEX(PIS!O$1:O$500,MATCH(D828,PIS!C$1:C$500)),5)="Gross",MIN(U828+V828,VLOOKUP("R700",TSC!B:C,2,0)*VLOOKUP("1",TSC!F:G,2,0))*VLOOKUP("T705",TSC!B:C,2,0)%,0),0)</f>
        <v/>
      </c>
      <c r="CA828">
        <f>IFERROR(INDEX(ADJ!$A$1:$BZ$1000,MATCH(PAYROLL!D828,ADJ!A$1:A$500,0),MATCH(PAYROLL!CA$2,ADJ!$2:$2,0)),0)</f>
        <v/>
      </c>
      <c r="CB828">
        <f>IFERROR(INDEX(ADJ!$A$1:$BZ$1000,MATCH(PAYROLL!D828,ADJ!A$1:A$500,0),MATCH(PAYROLL!CB$2,ADJ!$2:$2,0)),0)</f>
        <v/>
      </c>
      <c r="CC828">
        <f>SUM(BX828:CB828)</f>
        <v/>
      </c>
      <c r="CD828">
        <f>IFERROR(INDEX(PIS!$A$1:$BZ$1000,MATCH(PAYROLL!D828,PIS!C$1:C$500,0),MATCH(PAYROLL!CD$1,PIS!$1:$1,0)),0)</f>
        <v/>
      </c>
      <c r="CE828">
        <f>IFERROR(IF(OR(INDEX(PIS!P$1:P$500,MATCH(D828,PIS!C$1:C$500,0))="LT2",INDEX(PIS!P$1:P$500,MATCH(D828,PIS!C$1:C$500,0))="P10"),0,SUM(CC828,CD828*VLOOKUP("R601",TSC!B:C,2,0),VLOOKUP("R602",TSC!B:C,2,0))),0)</f>
        <v/>
      </c>
      <c r="CF828">
        <f>MAX(BW828-CE828,0)</f>
        <v/>
      </c>
      <c r="CG828">
        <f>IFERROR(IF(OR(RIGHT(INDEX(PIS!P$1:P$500,MATCH(D828,PIS!C$1:C$500)),5)="P10",RIGHT(INDEX(PIS!P$1:P$500,MATCH(D828,PIS!C$1:C$500)),5)="CK"),0,IF(CF828&lt;=5000000,CF828*5%,IF(CF828&lt;=10000000,CF828*10%-250000,IF(CF828&lt;=18000000,CF828*15%-750000,IF(CF828&lt;=32000000,CF828*20%-1650000,IF(CF828&lt;=52000000,CF828*25%-3250000,IF(CF828&lt;=80000000,BH828*30%-5850000,CF828*35%-9850000))))))),0)</f>
        <v/>
      </c>
      <c r="CH828">
        <f>IFERROR(IF(OR(INDEX(PIS!P$1:P$500,MATCH(D828,PIS!C$1:C$500))="LT",INDEX(PIS!P$1:P$500,MATCH(D828,PIS!C$1:C$500))="CK"),0,IF(CF828&lt;2000000,0,CF828*10%)),0)</f>
        <v/>
      </c>
      <c r="CI828">
        <f>IFERROR(INDEX(ADJ!$A$1:$BZ$1000,MATCH(PAYROLL!D828,ADJ!A$1:A$500,0),MATCH(PAYROLL!CI$2,ADJ!$2:$2,0)),0)</f>
        <v/>
      </c>
      <c r="CJ828">
        <f>IFERROR(INDEX(ADJ!$A$1:$BZ$1000,MATCH(PAYROLL!D828,ADJ!A$1:A$500,0),MATCH(PAYROLL!CJ$2,ADJ!$2:$2,0)),0)</f>
        <v/>
      </c>
      <c r="CK828">
        <f>IFERROR(INDEX(ADJ!$A$1:$BZ$1000,MATCH(PAYROLL!D828,ADJ!A$1:A$500,0),MATCH(PAYROLL!CK$2,ADJ!$2:$2,0)),0)</f>
        <v/>
      </c>
      <c r="CL828">
        <f>SUM(CG828:CK828)</f>
        <v/>
      </c>
      <c r="CM828">
        <f>ROUND(SUM(CH828:CK828),0)</f>
        <v/>
      </c>
      <c r="CN828">
        <f>IFERROR(INDEX(CSDA!D$1:D$500,MATCH($CN$2,CSDA!C$1:C$500,0))*INDEX(PIS!V$1:V$500,MATCH(D828,PIS!C$1:C$500))+INDEX(ADJ!$A$1:$BZ$1000,MATCH(PAYROLL!D828,ADJ!A$1:A$500,0),MATCH(PAYROLL!CN$2,ADJ!$2:$2,0)),0)</f>
        <v/>
      </c>
      <c r="CO828">
        <f>IFERROR(INDEX(ADJ!$A$1:$BZ$1000,MATCH(PAYROLL!D828,ADJ!A$1:A$500,0),MATCH(PAYROLL!CO$2,ADJ!$2:$2,0)),0)</f>
        <v/>
      </c>
      <c r="CP828">
        <f>IFERROR(INDEX(ADJ!$A$1:$BZ$1000,MATCH(PAYROLL!D828,ADJ!A$1:A$500,0),MATCH(PAYROLL!CP$2,ADJ!$2:$2,0)),0)</f>
        <v/>
      </c>
      <c r="CQ828">
        <f>BP828-CL828-CI828-CM828-CN828-CO828-CP828-CC828</f>
        <v/>
      </c>
      <c r="CR828">
        <f>IFERROR(IF(RIGHT(INDEX(PIS!O$1:O$500,MATCH(D828,PIS!C$1:C$500,0)),5)="Gross",MIN(U828+V828,VLOOKUP("R700",TSC!B:C,2,0)*VLOOKUP("R101",TSC!B:C,2,0))*(VLOOKUP("T711",TSC!B:C,2,0)+VLOOKUP("T712",TSC!B:C,2,0))%,MIN(T828+V828,VLOOKUP("R700",TSC!B:C,2,0)*VLOOKUP("R101",TSC!B:C,2,0))*(VLOOKUP("T711",TSC!B:C,2,0)+VLOOKUP("T712",TSC!B:C,2,0)+VLOOKUP("R701",TSC!B:C,2,0))%),0)</f>
        <v/>
      </c>
      <c r="CS828">
        <f>IFERROR(IF(RIGHT(INDEX(PIS!O$1:O$500,MATCH(D828,PIS!C$1:C$500,0)),5)="Gross",MIN(U828+V828,VLOOKUP("R700",TSC!B:C,2,0)*VLOOKUP("R101",TSC!B:C,2,0))*(VLOOKUP("T714",TSC!B:C,2,0))%,MIN(T828+V828,VLOOKUP("R700",TSC!B:C,2,0)*VLOOKUP("R101",TSC!B:C,2,0))*(VLOOKUP("T704",TSC!B:C,2,0)+VLOOKUP("T714",TSC!B:C,2,0))%),0)</f>
        <v/>
      </c>
      <c r="CT828">
        <f>IFERROR(IF(RIGHT(INDEX(PIS!O$1:O$500,MATCH(D828,PIS!C$1:C$500,0)),5)="Gross",MIN(U828+V828,VLOOKUP("R700",TSC!B:C,2,0)*VLOOKUP("R101",TSC!B:C,2,0))*VLOOKUP("T705",TSC!B:C,2,0)%,MIN(T828+V828,VLOOKUP("R700",TSC!B:C,2,0)*VLOOKUP("R101",TSC!B:C,2,0))*VLOOKUP("T705",TSC!B:C,2,0)%),0)</f>
        <v/>
      </c>
      <c r="CU828">
        <f>IFERROR(IF(RIGHT(INDEX(PIS!O$1:O$500,MATCH(D828,PIS!C$1:C$500,0)),5)="Gross",MIN(U828+V828,VLOOKUP("R700",TSC!B:C,2,0)*VLOOKUP("R101",TSC!B:C,2,0))*(VLOOKUP("T713",TSC!B:C,2,0))%,MIN(T828+V828,VLOOKUP("R700",TSC!B:C,2,0)*VLOOKUP("R101",TSC!B:C,2,0))*(VLOOKUP("T713",TSC!B:C,2,0))%),0)</f>
        <v/>
      </c>
      <c r="CV828">
        <f>IFERROR(INDEX(ADJ!$A$1:$BZ$1000,MATCH(PAYROLL!D828,ADJ!A$1:A$500,0),MATCH(PAYROLL!CV$2,ADJ!$2:$2,0)),0)</f>
        <v/>
      </c>
      <c r="CW828">
        <f>IFERROR(INDEX(ADJ!$A$1:$BZ$1000,MATCH(PAYROLL!D828,ADJ!A$1:A$500,0),MATCH(PAYROLL!CW$2,ADJ!$2:$2,0)),0)</f>
        <v/>
      </c>
      <c r="CX828">
        <f>SUM(CR828:CW828)</f>
        <v/>
      </c>
      <c r="CY828">
        <f>ROUND(IF(CR828&gt;0,T828+V828*VLOOKUP("R202",TSC!$B$1:$C$500,2,0),0),0)</f>
        <v/>
      </c>
      <c r="CZ828">
        <f>IFERROR(INDEX(CSDA!D$1:D$500,MATCH($CZ$2,CSDA!C$1:C$500,0)),0)</f>
        <v/>
      </c>
      <c r="DA828">
        <f>ROUND(T828*0.7%,0)</f>
        <v/>
      </c>
      <c r="DB828">
        <f>ROUND(T828/12,0)</f>
        <v/>
      </c>
      <c r="DC828">
        <f ref="DC828" t="array">IFERROR(INDEX(CSDA!D$1:D$500,MATCH("Trích giữ"&amp;PAYROLL!DC$2,CSDA!A$1:A$500&amp;CSDA!C$1:C$500,0)),0)</f>
        <v/>
      </c>
      <c r="DD828">
        <f ref="DD828" t="array">IFERROR(INDEX(CSDA!D$1:D$500,MATCH("Trích giữ"&amp;PAYROLL!DD$2,CSDA!A$1:A$500&amp;CSDA!C$1:C$500,0)),0)</f>
        <v/>
      </c>
      <c r="DE828">
        <f ref="DE828" t="array">IFERROR(INDEX(CSDA!D$1:D$500,MATCH("Trích giữ"&amp;PAYROLL!DE$2,CSDA!A$1:A$500&amp;CSDA!C$1:C$500,0)),0)</f>
        <v/>
      </c>
      <c r="DF828">
        <f>IFERROR(INDEX(CSDA!D$1:D$500,MATCH(PAYROLL!DF$2,CSDA!C$1:C$500,0)),0)</f>
        <v/>
      </c>
      <c r="DG828">
        <f ref="DG828" t="array">IFERROR(INDEX(CSDA!D$1:D$500,MATCH("Trích giữ"&amp;PAYROLL!DG$2,CSDA!A$1:A$500&amp;CSDA!C$1:C$500,0)),0)</f>
        <v/>
      </c>
      <c r="DH828">
        <f>ROUND(T828/26,0)</f>
        <v/>
      </c>
      <c r="DI828">
        <f ref="DI828" t="array">IFERROR(INDEX(CSDA!D$1:D$500,MATCH("Trích giữ"&amp;PAYROLL!DI$2,CSDA!A$1:A$500&amp;CSDA!C$1:C$500,0)),0)</f>
        <v/>
      </c>
      <c r="DJ828">
        <f>IF(U828=0,T828*21.5%-BL828,0)</f>
        <v/>
      </c>
      <c r="DK828">
        <f ref="DK828" t="array">IFERROR(INDEX(CSDA!D$1:D$500,MATCH("Trích giữ"&amp;PAYROLL!DK$2,CSDA!A$1:A$500&amp;CSDA!C$1:C$500,0)),0)</f>
        <v/>
      </c>
      <c r="DL828">
        <f>IFERROR(INDEX(CSDA!D$1:D$500,MATCH(PAYROLL!DL$2,CSDA!C$1:C$500,0))/12,0)</f>
        <v/>
      </c>
      <c r="DM828">
        <f>SUM(DB828:DL828)</f>
        <v/>
      </c>
      <c r="DN828">
        <f>IFERROR(INDEX(ADJ!$A$1:$BZ$1000,MATCH(PAYROLL!D828,ADJ!A$1:A$500,0),MATCH(PAYROLL!DN$2,ADJ!$2:$2,0)),0)</f>
        <v/>
      </c>
      <c r="DO828">
        <f>IFERROR(SUM(BP828,DM828:DN828,CX828:DA828)-DT828,0)</f>
        <v/>
      </c>
      <c r="DP828">
        <f ref="DP828" t="array">SUM(BW828*IFERROR(INDEX(CSDA!D$1:D$500,MATCH(BW$2,CSDA!C$1:C$500,0)),0)%,CX828*IFERROR(INDEX(CSDA!D$1:D$500,MATCH(CX$2,CSDA!C$1:C$500,0)),0)%,DA828*IFERROR(INDEX(CSDA!D$1:D$500,MATCH(DA$2,CSDA!C$1:C$500,0)),0)%,DB828*IFERROR(INDEX(CSDA!D$1:D$500,MATCH(DB$2,CSDA!C$1:C$500,0)),0)%,DF828*IFERROR(INDEX(CSDA!D$1:D$500,MATCH("Phí dịch vụ"&amp;PAYROLL!DF$2,CSDA!A$1:A$500&amp;CSDA!C$1:C$500,0)),0)%,DC828*IFERROR(INDEX(CSDA!D$1:D$500,MATCH("Phí dịch vụ"&amp;PAYROLL!DC$2,CSDA!A$1:A$500&amp;CSDA!C$1:C$500,0)),0)%,DH828*IFERROR(INDEX(CSDA!D$1:D$500,MATCH("Phí dịch vụ"&amp;PAYROLL!DH$2,CSDA!A$1:A$500&amp;CSDA!C$1:C$500,0)),0)%,DJ828*IFERROR(INDEX(CSDA!D$1:D$500,MATCH("Phí dịch vụ"&amp;PAYROLL!DJ$2,CSDA!A$1:A$500&amp;CSDA!C$1:C$500,0)),0)%,BN828*IFERROR(INDEX(CSDA!D$1:D$500,MATCH(BN$2,CSDA!C$1:C$500,0)),0)%)-BN828*7%</f>
        <v/>
      </c>
      <c r="DQ828">
        <f>IFERROR(INDEX(ADJ!$A$1:$BZ$1000,MATCH(PAYROLL!D828,ADJ!A$1:A$500,0),MATCH(PAYROLL!DQ$2,ADJ!$2:$2,0)),0)</f>
        <v/>
      </c>
      <c r="DR828">
        <f>IFERROR(INDEX(ADJ!$A$1:$BZ$1000,MATCH(PAYROLL!D828,ADJ!A$1:A$500,0),MATCH(PAYROLL!DR$2,ADJ!$2:$2,0)),0)</f>
        <v/>
      </c>
      <c r="DS828">
        <f>SUM(DP828:DR828)</f>
        <v/>
      </c>
      <c r="DT828">
        <f>EK828</f>
        <v/>
      </c>
      <c r="DU828">
        <f>SUM(DO828:DR828)</f>
        <v/>
      </c>
      <c r="DV828">
        <f>ROUND(DU828*0.1,0)</f>
        <v/>
      </c>
      <c r="DW828">
        <f>DU828+DV828</f>
        <v/>
      </c>
      <c r="DZ828">
        <f>IFERROR(INDEX(ADJ!$A$1:$BZ$1000,MATCH(PAYROLL!$D828,ADJ!A$1:A$500,0),MATCH(PAYROLL!DZ$2,ADJ!$2:$2,0)),0)</f>
        <v/>
      </c>
      <c r="EA828">
        <f>IFERROR(INDEX(ADJ!$A$1:$BZ$1000,MATCH(PAYROLL!$D828,ADJ!A$1:A$500,0),MATCH(PAYROLL!EA$2,ADJ!$2:$2,0)),0)</f>
        <v/>
      </c>
      <c r="EB828">
        <f>IFERROR(INDEX(ADJ!$A$1:$BZ$1000,MATCH(PAYROLL!$D828,ADJ!A$1:A$500,0),MATCH(PAYROLL!EB$2,ADJ!$2:$2,0)),0)</f>
        <v/>
      </c>
      <c r="EC828">
        <f>IFERROR(INDEX(ADJ!$A$1:$BZ$1000,MATCH(PAYROLL!$D828,ADJ!A$1:A$500,0),MATCH(PAYROLL!EC$2,ADJ!$2:$2,0)),0)</f>
        <v/>
      </c>
      <c r="ED828">
        <f>IFERROR(INDEX(ADJ!$A$1:$BZ$1000,MATCH(PAYROLL!$D828,ADJ!A$1:A$500,0),MATCH(PAYROLL!ED$2,ADJ!$2:$2,0)),0)</f>
        <v/>
      </c>
      <c r="EE828">
        <f>IFERROR(INDEX(ADJ!$A$1:$BZ$1000,MATCH(PAYROLL!$D828,ADJ!A$1:A$500,0),MATCH(PAYROLL!EE$2,ADJ!$2:$2,0)),0)</f>
        <v/>
      </c>
      <c r="EF828">
        <f>IFERROR(INDEX(ADJ!$A$1:$BZ$1000,MATCH(PAYROLL!$D828,ADJ!A$1:A$500,0),MATCH(PAYROLL!EF$2,ADJ!$2:$2,0)),0)</f>
        <v/>
      </c>
      <c r="EG828">
        <f>IFERROR(INDEX(ADJ!$A$1:$BZ$1000,MATCH(PAYROLL!$D828,ADJ!A$1:A$500,0),MATCH(PAYROLL!EG$2,ADJ!$2:$2,0)),0)</f>
        <v/>
      </c>
      <c r="EH828">
        <f>IFERROR(INDEX(ADJ!$A$1:$BZ$1000,MATCH(PAYROLL!$D828,ADJ!A$1:A$500,0),MATCH(PAYROLL!EH$2,ADJ!$2:$2,0)),0)</f>
        <v/>
      </c>
      <c r="EI828">
        <f>IFERROR(INDEX(ADJ!$A$1:$BZ$1000,MATCH(PAYROLL!D828,ADJ!A$1:A$500,0),MATCH(PAYROLL!EI$2,ADJ!$2:$2,0)),0)</f>
        <v/>
      </c>
      <c r="EJ828">
        <f>IFERROR(INDEX(ADJ!$A$1:$BZ$1000,MATCH(PAYROLL!$D828,ADJ!A$1:A$500,0),MATCH(PAYROLL!EJ$2,ADJ!$2:$2,0)),0)</f>
        <v/>
      </c>
      <c r="EK828">
        <f>SUM(DZ828:EJ828)</f>
        <v/>
      </c>
    </row>
    <row r="829">
      <c r="A829" t="n">
        <v>827</v>
      </c>
      <c r="B829" t="inlineStr">
        <is>
          <t>Lường Thị Thanh</t>
        </is>
      </c>
      <c r="D829" t="inlineStr">
        <is>
          <t>154015-01</t>
        </is>
      </c>
      <c r="S829">
        <f>IFERROR(INDEX(PIS!$A$1:$BZ$1000,MATCH($D829,PIS!C$1:C$500,0),MATCH("Lương CB tháng trước",PIS!$1:$1,0)),0)</f>
        <v/>
      </c>
      <c r="T829">
        <f>IFERROR(INDEX(PIS!$A$1:$BZ$1000,MATCH($D829,PIS!C$1:C$500,0),MATCH("Lương CB hiện tại",PIS!$1:$1,0)),0)</f>
        <v/>
      </c>
      <c r="U829">
        <f>IFERROR(INDEX(PIS!$A$1:$BZ$1000,MATCH($D829,PIS!C$1:C$500,0),MATCH("Lương đóng BHBB",PIS!$1:$1,0)),0)</f>
        <v/>
      </c>
      <c r="V829">
        <f>IFERROR(INDEX(PIS!$A$1:$BZ$1000,MATCH($D829,PIS!C$1:C$500,0),MATCH(V$2,PIS!$2:$2,0)),0)</f>
        <v/>
      </c>
      <c r="W829">
        <f>IFERROR(INDEX(PIS!$A$1:$BZ$1000,MATCH($D829,PIS!C$1:C$500,0),MATCH(W$2,PIS!$2:$2,0)),0)</f>
        <v/>
      </c>
      <c r="X829">
        <f>IFERROR(INDEX(PIS!$A$1:$BZ$1000,MATCH($D829,PIS!C$1:C$500,0),MATCH(X$2,PIS!$2:$2,0)),0)</f>
        <v/>
      </c>
      <c r="Y829">
        <f>IFERROR(INDEX(PIS!$A$1:$BZ$1000,MATCH($D829,PIS!C$1:C$500,0),MATCH(Y$2,PIS!$2:$2,0)),0)</f>
        <v/>
      </c>
      <c r="Z829">
        <f>IFERROR(INDEX(PIS!$A$1:$BZ$1000,MATCH($D829,PIS!C$1:C$500,0),MATCH(Z$2,PIS!$2:$2,0)),0)</f>
        <v/>
      </c>
      <c r="AA829">
        <f>IFERROR(INDEX(PIS!$A$1:$BZ$1000,MATCH($D829,PIS!C$1:C$500,0),MATCH(AA$2,PIS!$2:$2,0)),0)</f>
        <v/>
      </c>
      <c r="AB829">
        <f>IFERROR(INDEX(PIS!$A$1:$BZ$1000,MATCH($D829,PIS!C$1:C$500,0),MATCH(AB$2,PIS!$2:$2,0)),0)</f>
        <v/>
      </c>
      <c r="AC829">
        <f>SUM(V829:AB829)</f>
        <v/>
      </c>
      <c r="AD829">
        <f>IFERROR(INDEX(TIMESHEET!$A$1:$AI$5000,MATCH($D829,TIMESHEET!A$1:A$500,0),MATCH("T100",TIMESHEET!$2:$2,0))-2,0)</f>
        <v/>
      </c>
      <c r="AE829">
        <f>IFERROR(INDEX(TIMESHEET!$A$1:$AI$5000,MATCH($D829,TIMESHEET!A$1:A$500,0),MATCH("T202",TIMESHEET!$2:$2,0)),0)</f>
        <v/>
      </c>
      <c r="AF829">
        <f>IFERROR(INDEX(TIMESHEET!$A$1:$AI$5000,MATCH($D829,TIMESHEET!A$1:A$500,0),MATCH("T302",TIMESHEET!$2:$2,0)),0)</f>
        <v/>
      </c>
      <c r="AG829">
        <f>IFERROR(INDEX(TIMESHEET!$A$1:$AI$5000,MATCH($D829,TIMESHEET!A$1:A$500,0),MATCH("T406",TIMESHEET!$2:$2,0)),0)</f>
        <v/>
      </c>
      <c r="AH829">
        <f>AE829+AG829</f>
        <v/>
      </c>
      <c r="AI829">
        <f>IFERROR(INDEX(TIMESHEET!$A$1:$AI$5000,MATCH($D829,TIMESHEET!A$1:A$500,0),MATCH("T701",TIMESHEET!$2:$2,0)),0)</f>
        <v/>
      </c>
      <c r="AJ829">
        <f>IFERROR(INDEX(TIMESHEET!$A$1:$AI$5000,MATCH($D829,TIMESHEET!B$1:B$500,0),MATCH("T320",TIMESHEET!$2:$2,0)),0)</f>
        <v/>
      </c>
      <c r="AK829">
        <f>IFERROR(IF(LEFT(INDEX(PIS!O$1:O$500,MATCH(D829,PIS!C$1:C$500)),1)="M",T829/AD829*SUM(AE829:AG829),T829*AD829),0)</f>
        <v/>
      </c>
      <c r="AL829">
        <f>IFERROR(INDEX(ADJ!$A$1:$BZ$1000,MATCH(PAYROLL!D829,ADJ!A$1:A$500,0),MATCH(PAYROLL!AL$2,ADJ!$2:$2,0)),0)</f>
        <v/>
      </c>
      <c r="AM829">
        <f>SUM(AK829:AL829)</f>
        <v/>
      </c>
      <c r="AN829">
        <f>IFERROR(ROUND(V829/$AD829*$AH829,0),0)</f>
        <v/>
      </c>
      <c r="AO829">
        <f>IFERROR(ROUND(W829/$AD829*$AH829,0),0)</f>
        <v/>
      </c>
      <c r="AP829">
        <f>IFERROR(ROUND(X829/$AD829*$AE829,0),0)</f>
        <v/>
      </c>
      <c r="AQ829">
        <f>IFERROR(ROUND(Y829/$AD829*$AH829,0),0)</f>
        <v/>
      </c>
      <c r="AR829">
        <f>IFERROR(ROUND(Z829/$AD829*$AH829,0),0)</f>
        <v/>
      </c>
      <c r="AS829">
        <f>IFERROR(ROUND(AA829/$AD829*$AH829,0),0)</f>
        <v/>
      </c>
      <c r="AT829">
        <f>IFERROR(IF((AE829+AF829+AG829)&gt;13,AB829,ROUND(AB829/AD829*AH829,0)),0)</f>
        <v/>
      </c>
      <c r="AU829">
        <f>IFERROR(INDEX(ADJ!$A$1:$BZ$1000,MATCH(PAYROLL!D829,ADJ!A$1:A$500,0),MATCH(PAYROLL!AU$2,ADJ!$2:$2,0)),0)</f>
        <v/>
      </c>
      <c r="AV829">
        <f>ROUND(SUM(AN829:AU829),0)</f>
        <v/>
      </c>
      <c r="AW829">
        <f>IFERROR(INDEX(TIMESHEET!$A$1:$AI$5000,MATCH(PAYROLL!D829,TIMESHEET!A$1:A$500,0),MATCH("T620",TIMESHEET!$2:$2,0)),0)</f>
        <v/>
      </c>
      <c r="AX829">
        <f>IFERROR(INDEX(TIMESHEET!$A$1:$AI$5000,MATCH(PAYROLL!D829,TIMESHEET!A$1:A$500,0),MATCH("T601",TIMESHEET!$2:$2,0)),0)</f>
        <v/>
      </c>
      <c r="AY829">
        <f>IFERROR(INDEX(TIMESHEET!$A$1:$AI$5000,MATCH(PAYROLL!D829,TIMESHEET!A$1:A$500,0),MATCH("T602",TIMESHEET!$2:$2,0)),0)</f>
        <v/>
      </c>
      <c r="AZ829">
        <f>IFERROR(INDEX(TIMESHEET!$A$1:$AI$5000,MATCH(PAYROLL!D829,TIMESHEET!A$1:A$500,0),MATCH("T603",TIMESHEET!$2:$2,0)),0)</f>
        <v/>
      </c>
      <c r="BA829">
        <f>IFERROR(INDEX(TIMESHEET!$A$1:$AI$5000,MATCH(PAYROLL!D829,TIMESHEET!A$1:A$500,0),MATCH("T611",TIMESHEET!$2:$2,0)),0)</f>
        <v/>
      </c>
      <c r="BB829">
        <f>IFERROR(INDEX(TIMESHEET!$A$1:$AI$5000,MATCH(PAYROLL!D829,TIMESHEET!A$1:A$500,0),MATCH("T612",TIMESHEET!$2:$2,0)),0)</f>
        <v/>
      </c>
      <c r="BC829">
        <f>IFERROR(INDEX(TIMESHEET!$A$1:$AI$5000,MATCH(PAYROLL!D829,TIMESHEET!A$1:A$500,0),MATCH("T613",TIMESHEET!$2:$2,0)),0)</f>
        <v/>
      </c>
      <c r="BD829">
        <f>IFERROR(INDEX(TIMESHEET!$A$1:$AI$5000,MATCH(PAYROLL!D829,TIMESHEET!A$1:A$500,0),MATCH("T500",TIMESHEET!$2:$2,0)),0)</f>
        <v/>
      </c>
      <c r="BE829">
        <f>IFERROR(IF(LEFT(INDEX(PIS!O$1:O$500,MATCH(D829,PIS!C$1:C$500)),1)="M",T829/AD829/8*(AW829+AX829*1.5+AY829*2+AZ829*3+BA829*2.1+BB829*2.7+BC829*3.9+BD829*0.3),T829/8*(AW829+AX829*1.5+AY829*2+AZ829*3+BA829*2.1+BB829*2.7+BC829*3.9+BD829*0.3)),0)</f>
        <v/>
      </c>
      <c r="BF829">
        <f>IFERROR(INDEX(ADJ!$A$1:$BZ$1000,MATCH(PAYROLL!$D829,ADJ!A$1:A$500,0),MATCH(PAYROLL!BF$2,ADJ!$2:$2,0)),0)</f>
        <v/>
      </c>
      <c r="BG829">
        <f>IFERROR(INDEX(ADJ!$A$1:$BZ$1000,MATCH(PAYROLL!D829,ADJ!A$1:A$500,0),MATCH(PAYROLL!BG$2,ADJ!$2:$2,0)),0)</f>
        <v/>
      </c>
      <c r="BH829">
        <f>IFERROR(INDEX(ADJ!$A$1:$BZ$1000,MATCH(PAYROLL!D829,ADJ!A$1:A$500,0),MATCH(PAYROLL!BH$2,ADJ!$2:$2,0)),0)</f>
        <v/>
      </c>
      <c r="BI829">
        <f>IFERROR(INDEX(ADJ!$A$1:$BZ$1000,MATCH(PAYROLL!D829,ADJ!A$1:A$500,0),MATCH(PAYROLL!BI$2,ADJ!$2:$2,0)),0)</f>
        <v/>
      </c>
      <c r="BJ829">
        <f>IFERROR(INDEX(ADJ!$A$1:$BZ$1000,MATCH(PAYROLL!D829,ADJ!A$1:A$500,0),MATCH(PAYROLL!BJ$2,ADJ!$2:$2,0)),0)</f>
        <v/>
      </c>
      <c r="BK829">
        <f>SUM(BF829:BJ829)</f>
        <v/>
      </c>
      <c r="BL829">
        <f>IFERROR(INDEX(ADJ!$A$1:$BZ$1000,MATCH(PAYROLL!D829,ADJ!A$1:A$500,0),MATCH(PAYROLL!BL$2,ADJ!$2:$2,0)),0)</f>
        <v/>
      </c>
      <c r="BM829">
        <f>IFERROR(INDEX(ADJ!$A$1:$BZ$1000,MATCH(PAYROLL!D829,ADJ!A$1:A$500,0),MATCH(PAYROLL!BM$2,ADJ!$2:$2,0)),0)</f>
        <v/>
      </c>
      <c r="BN829">
        <f>IFERROR(INDEX(ADJ!$A$1:$BZ$1000,MATCH(PAYROLL!D829,ADJ!A$1:A$500,0),MATCH(PAYROLL!BN$2,ADJ!$2:$2,0)),0)</f>
        <v/>
      </c>
      <c r="BO829">
        <f>IFERROR(INDEX(ADJ!$A$1:$BZ$1000,MATCH(PAYROLL!D829,ADJ!A$1:A$500,0),MATCH(PAYROLL!BO$2,ADJ!$2:$2,0)),0)</f>
        <v/>
      </c>
      <c r="BP829">
        <f>SUM(AM829,AV829,BE829,BK829,BL829:BO829)</f>
        <v/>
      </c>
      <c r="BQ829">
        <f>BO829</f>
        <v/>
      </c>
      <c r="BR829">
        <f>IFERROR(ROUND(IF(LEFT(INDEX(PIS!O$1:O$500,MATCH(D829,PIS!C$1:C$500)),1)="D",T829/8*(BD829*0.3),IF(LEFT(INDEX(PIS!O$1:O$500,MATCH(D829,PIS!C$1:C$500)),1)="H",T829*($BD829*0.3),T829/$AD829/8*($BD829*0.3))),0),0)</f>
        <v/>
      </c>
      <c r="BS829">
        <f>IF(AP829&lt;1,0,MIN(AP829,730000))</f>
        <v/>
      </c>
      <c r="BT829">
        <f>IFERROR(ROUND((BE829-SUM(AW829:BC829)*T829/AD829/8),0)-BR829,0)</f>
        <v/>
      </c>
      <c r="BU829">
        <f>AO829</f>
        <v/>
      </c>
      <c r="BV829">
        <f>SUM(BQ829:BU829)</f>
        <v/>
      </c>
      <c r="BW829">
        <f>BP829-BV829</f>
        <v/>
      </c>
      <c r="BX829">
        <f>IFERROR(IF(RIGHT(INDEX(PIS!O$1:O$500,MATCH(D829,PIS!C$1:C$500)),5)="Gross",MIN(U829+V829,VLOOKUP("R700",TSC!B:C,2,0)*VLOOKUP("R101",TSC!B:C,2,0))*VLOOKUP("R701",TSC!B:C,2,0)%,0),0)</f>
        <v/>
      </c>
      <c r="BY829">
        <f>IFERROR(IF(RIGHT(INDEX(PIS!O$1:O$500,MATCH(D829,PIS!C$1:C$500)),5)="Gross",MIN(U829+V829,VLOOKUP("R700",TSC!B:C,2,0)*VLOOKUP("R101",TSC!B:C,2,0))*VLOOKUP("T704",TSC!B:C,2,0)%,0),0)</f>
        <v/>
      </c>
      <c r="BZ829">
        <f>IFERROR(IF(RIGHT(INDEX(PIS!O$1:O$500,MATCH(D829,PIS!C$1:C$500)),5)="Gross",MIN(U829+V829,VLOOKUP("R700",TSC!B:C,2,0)*VLOOKUP("1",TSC!F:G,2,0))*VLOOKUP("T705",TSC!B:C,2,0)%,0),0)</f>
        <v/>
      </c>
      <c r="CA829">
        <f>IFERROR(INDEX(ADJ!$A$1:$BZ$1000,MATCH(PAYROLL!D829,ADJ!A$1:A$500,0),MATCH(PAYROLL!CA$2,ADJ!$2:$2,0)),0)</f>
        <v/>
      </c>
      <c r="CB829">
        <f>IFERROR(INDEX(ADJ!$A$1:$BZ$1000,MATCH(PAYROLL!D829,ADJ!A$1:A$500,0),MATCH(PAYROLL!CB$2,ADJ!$2:$2,0)),0)</f>
        <v/>
      </c>
      <c r="CC829">
        <f>SUM(BX829:CB829)</f>
        <v/>
      </c>
      <c r="CD829">
        <f>IFERROR(INDEX(PIS!$A$1:$BZ$1000,MATCH(PAYROLL!D829,PIS!C$1:C$500,0),MATCH(PAYROLL!CD$1,PIS!$1:$1,0)),0)</f>
        <v/>
      </c>
      <c r="CE829">
        <f>IFERROR(IF(OR(INDEX(PIS!P$1:P$500,MATCH(D829,PIS!C$1:C$500,0))="LT2",INDEX(PIS!P$1:P$500,MATCH(D829,PIS!C$1:C$500,0))="P10"),0,SUM(CC829,CD829*VLOOKUP("R601",TSC!B:C,2,0),VLOOKUP("R602",TSC!B:C,2,0))),0)</f>
        <v/>
      </c>
      <c r="CF829">
        <f>MAX(BW829-CE829,0)</f>
        <v/>
      </c>
      <c r="CG829">
        <f>IFERROR(IF(OR(RIGHT(INDEX(PIS!P$1:P$500,MATCH(D829,PIS!C$1:C$500)),5)="P10",RIGHT(INDEX(PIS!P$1:P$500,MATCH(D829,PIS!C$1:C$500)),5)="CK"),0,IF(CF829&lt;=5000000,CF829*5%,IF(CF829&lt;=10000000,CF829*10%-250000,IF(CF829&lt;=18000000,CF829*15%-750000,IF(CF829&lt;=32000000,CF829*20%-1650000,IF(CF829&lt;=52000000,CF829*25%-3250000,IF(CF829&lt;=80000000,BH829*30%-5850000,CF829*35%-9850000))))))),0)</f>
        <v/>
      </c>
      <c r="CH829">
        <f>IFERROR(IF(OR(INDEX(PIS!P$1:P$500,MATCH(D829,PIS!C$1:C$500))="LT",INDEX(PIS!P$1:P$500,MATCH(D829,PIS!C$1:C$500))="CK"),0,IF(CF829&lt;2000000,0,CF829*10%)),0)</f>
        <v/>
      </c>
      <c r="CI829">
        <f>IFERROR(INDEX(ADJ!$A$1:$BZ$1000,MATCH(PAYROLL!D829,ADJ!A$1:A$500,0),MATCH(PAYROLL!CI$2,ADJ!$2:$2,0)),0)</f>
        <v/>
      </c>
      <c r="CJ829">
        <f>IFERROR(INDEX(ADJ!$A$1:$BZ$1000,MATCH(PAYROLL!D829,ADJ!A$1:A$500,0),MATCH(PAYROLL!CJ$2,ADJ!$2:$2,0)),0)</f>
        <v/>
      </c>
      <c r="CK829">
        <f>IFERROR(INDEX(ADJ!$A$1:$BZ$1000,MATCH(PAYROLL!D829,ADJ!A$1:A$500,0),MATCH(PAYROLL!CK$2,ADJ!$2:$2,0)),0)</f>
        <v/>
      </c>
      <c r="CL829">
        <f>SUM(CG829:CK829)</f>
        <v/>
      </c>
      <c r="CM829">
        <f>ROUND(SUM(CH829:CK829),0)</f>
        <v/>
      </c>
      <c r="CN829">
        <f>IFERROR(INDEX(CSDA!D$1:D$500,MATCH($CN$2,CSDA!C$1:C$500,0))*INDEX(PIS!V$1:V$500,MATCH(D829,PIS!C$1:C$500))+INDEX(ADJ!$A$1:$BZ$1000,MATCH(PAYROLL!D829,ADJ!A$1:A$500,0),MATCH(PAYROLL!CN$2,ADJ!$2:$2,0)),0)</f>
        <v/>
      </c>
      <c r="CO829">
        <f>IFERROR(INDEX(ADJ!$A$1:$BZ$1000,MATCH(PAYROLL!D829,ADJ!A$1:A$500,0),MATCH(PAYROLL!CO$2,ADJ!$2:$2,0)),0)</f>
        <v/>
      </c>
      <c r="CP829">
        <f>IFERROR(INDEX(ADJ!$A$1:$BZ$1000,MATCH(PAYROLL!D829,ADJ!A$1:A$500,0),MATCH(PAYROLL!CP$2,ADJ!$2:$2,0)),0)</f>
        <v/>
      </c>
      <c r="CQ829">
        <f>BP829-CL829-CI829-CM829-CN829-CO829-CP829-CC829</f>
        <v/>
      </c>
      <c r="CR829">
        <f>IFERROR(IF(RIGHT(INDEX(PIS!O$1:O$500,MATCH(D829,PIS!C$1:C$500,0)),5)="Gross",MIN(U829+V829,VLOOKUP("R700",TSC!B:C,2,0)*VLOOKUP("R101",TSC!B:C,2,0))*(VLOOKUP("T711",TSC!B:C,2,0)+VLOOKUP("T712",TSC!B:C,2,0))%,MIN(T829+V829,VLOOKUP("R700",TSC!B:C,2,0)*VLOOKUP("R101",TSC!B:C,2,0))*(VLOOKUP("T711",TSC!B:C,2,0)+VLOOKUP("T712",TSC!B:C,2,0)+VLOOKUP("R701",TSC!B:C,2,0))%),0)</f>
        <v/>
      </c>
      <c r="CS829">
        <f>IFERROR(IF(RIGHT(INDEX(PIS!O$1:O$500,MATCH(D829,PIS!C$1:C$500,0)),5)="Gross",MIN(U829+V829,VLOOKUP("R700",TSC!B:C,2,0)*VLOOKUP("R101",TSC!B:C,2,0))*(VLOOKUP("T714",TSC!B:C,2,0))%,MIN(T829+V829,VLOOKUP("R700",TSC!B:C,2,0)*VLOOKUP("R101",TSC!B:C,2,0))*(VLOOKUP("T704",TSC!B:C,2,0)+VLOOKUP("T714",TSC!B:C,2,0))%),0)</f>
        <v/>
      </c>
      <c r="CT829">
        <f>IFERROR(IF(RIGHT(INDEX(PIS!O$1:O$500,MATCH(D829,PIS!C$1:C$500,0)),5)="Gross",MIN(U829+V829,VLOOKUP("R700",TSC!B:C,2,0)*VLOOKUP("R101",TSC!B:C,2,0))*VLOOKUP("T705",TSC!B:C,2,0)%,MIN(T829+V829,VLOOKUP("R700",TSC!B:C,2,0)*VLOOKUP("R101",TSC!B:C,2,0))*VLOOKUP("T705",TSC!B:C,2,0)%),0)</f>
        <v/>
      </c>
      <c r="CU829">
        <f>IFERROR(IF(RIGHT(INDEX(PIS!O$1:O$500,MATCH(D829,PIS!C$1:C$500,0)),5)="Gross",MIN(U829+V829,VLOOKUP("R700",TSC!B:C,2,0)*VLOOKUP("R101",TSC!B:C,2,0))*(VLOOKUP("T713",TSC!B:C,2,0))%,MIN(T829+V829,VLOOKUP("R700",TSC!B:C,2,0)*VLOOKUP("R101",TSC!B:C,2,0))*(VLOOKUP("T713",TSC!B:C,2,0))%),0)</f>
        <v/>
      </c>
      <c r="CV829">
        <f>IFERROR(INDEX(ADJ!$A$1:$BZ$1000,MATCH(PAYROLL!D829,ADJ!A$1:A$500,0),MATCH(PAYROLL!CV$2,ADJ!$2:$2,0)),0)</f>
        <v/>
      </c>
      <c r="CW829">
        <f>IFERROR(INDEX(ADJ!$A$1:$BZ$1000,MATCH(PAYROLL!D829,ADJ!A$1:A$500,0),MATCH(PAYROLL!CW$2,ADJ!$2:$2,0)),0)</f>
        <v/>
      </c>
      <c r="CX829">
        <f>SUM(CR829:CW829)</f>
        <v/>
      </c>
      <c r="CY829">
        <f>ROUND(IF(CR829&gt;0,T829+V829*VLOOKUP("R202",TSC!$B$1:$C$500,2,0),0),0)</f>
        <v/>
      </c>
      <c r="CZ829">
        <f>IFERROR(INDEX(CSDA!D$1:D$500,MATCH($CZ$2,CSDA!C$1:C$500,0)),0)</f>
        <v/>
      </c>
      <c r="DA829">
        <f>ROUND(T829*0.7%,0)</f>
        <v/>
      </c>
      <c r="DB829">
        <f>ROUND(T829/12,0)</f>
        <v/>
      </c>
      <c r="DC829">
        <f ref="DC829" t="array">IFERROR(INDEX(CSDA!D$1:D$500,MATCH("Trích giữ"&amp;PAYROLL!DC$2,CSDA!A$1:A$500&amp;CSDA!C$1:C$500,0)),0)</f>
        <v/>
      </c>
      <c r="DD829">
        <f ref="DD829" t="array">IFERROR(INDEX(CSDA!D$1:D$500,MATCH("Trích giữ"&amp;PAYROLL!DD$2,CSDA!A$1:A$500&amp;CSDA!C$1:C$500,0)),0)</f>
        <v/>
      </c>
      <c r="DE829">
        <f ref="DE829" t="array">IFERROR(INDEX(CSDA!D$1:D$500,MATCH("Trích giữ"&amp;PAYROLL!DE$2,CSDA!A$1:A$500&amp;CSDA!C$1:C$500,0)),0)</f>
        <v/>
      </c>
      <c r="DF829">
        <f>IFERROR(INDEX(CSDA!D$1:D$500,MATCH(PAYROLL!DF$2,CSDA!C$1:C$500,0)),0)</f>
        <v/>
      </c>
      <c r="DG829">
        <f ref="DG829" t="array">IFERROR(INDEX(CSDA!D$1:D$500,MATCH("Trích giữ"&amp;PAYROLL!DG$2,CSDA!A$1:A$500&amp;CSDA!C$1:C$500,0)),0)</f>
        <v/>
      </c>
      <c r="DH829">
        <f>ROUND(T829/26,0)</f>
        <v/>
      </c>
      <c r="DI829">
        <f ref="DI829" t="array">IFERROR(INDEX(CSDA!D$1:D$500,MATCH("Trích giữ"&amp;PAYROLL!DI$2,CSDA!A$1:A$500&amp;CSDA!C$1:C$500,0)),0)</f>
        <v/>
      </c>
      <c r="DJ829">
        <f>IF(U829=0,T829*21.5%-BL829,0)</f>
        <v/>
      </c>
      <c r="DK829">
        <f ref="DK829" t="array">IFERROR(INDEX(CSDA!D$1:D$500,MATCH("Trích giữ"&amp;PAYROLL!DK$2,CSDA!A$1:A$500&amp;CSDA!C$1:C$500,0)),0)</f>
        <v/>
      </c>
      <c r="DL829">
        <f>IFERROR(INDEX(CSDA!D$1:D$500,MATCH(PAYROLL!DL$2,CSDA!C$1:C$500,0))/12,0)</f>
        <v/>
      </c>
      <c r="DM829">
        <f>SUM(DB829:DL829)</f>
        <v/>
      </c>
      <c r="DN829">
        <f>IFERROR(INDEX(ADJ!$A$1:$BZ$1000,MATCH(PAYROLL!D829,ADJ!A$1:A$500,0),MATCH(PAYROLL!DN$2,ADJ!$2:$2,0)),0)</f>
        <v/>
      </c>
      <c r="DO829">
        <f>IFERROR(SUM(BP829,DM829:DN829,CX829:DA829)-DT829,0)</f>
        <v/>
      </c>
      <c r="DP829">
        <f ref="DP829" t="array">SUM(BW829*IFERROR(INDEX(CSDA!D$1:D$500,MATCH(BW$2,CSDA!C$1:C$500,0)),0)%,CX829*IFERROR(INDEX(CSDA!D$1:D$500,MATCH(CX$2,CSDA!C$1:C$500,0)),0)%,DA829*IFERROR(INDEX(CSDA!D$1:D$500,MATCH(DA$2,CSDA!C$1:C$500,0)),0)%,DB829*IFERROR(INDEX(CSDA!D$1:D$500,MATCH(DB$2,CSDA!C$1:C$500,0)),0)%,DF829*IFERROR(INDEX(CSDA!D$1:D$500,MATCH("Phí dịch vụ"&amp;PAYROLL!DF$2,CSDA!A$1:A$500&amp;CSDA!C$1:C$500,0)),0)%,DC829*IFERROR(INDEX(CSDA!D$1:D$500,MATCH("Phí dịch vụ"&amp;PAYROLL!DC$2,CSDA!A$1:A$500&amp;CSDA!C$1:C$500,0)),0)%,DH829*IFERROR(INDEX(CSDA!D$1:D$500,MATCH("Phí dịch vụ"&amp;PAYROLL!DH$2,CSDA!A$1:A$500&amp;CSDA!C$1:C$500,0)),0)%,DJ829*IFERROR(INDEX(CSDA!D$1:D$500,MATCH("Phí dịch vụ"&amp;PAYROLL!DJ$2,CSDA!A$1:A$500&amp;CSDA!C$1:C$500,0)),0)%,BN829*IFERROR(INDEX(CSDA!D$1:D$500,MATCH(BN$2,CSDA!C$1:C$500,0)),0)%)-BN829*7%</f>
        <v/>
      </c>
      <c r="DQ829">
        <f>IFERROR(INDEX(ADJ!$A$1:$BZ$1000,MATCH(PAYROLL!D829,ADJ!A$1:A$500,0),MATCH(PAYROLL!DQ$2,ADJ!$2:$2,0)),0)</f>
        <v/>
      </c>
      <c r="DR829">
        <f>IFERROR(INDEX(ADJ!$A$1:$BZ$1000,MATCH(PAYROLL!D829,ADJ!A$1:A$500,0),MATCH(PAYROLL!DR$2,ADJ!$2:$2,0)),0)</f>
        <v/>
      </c>
      <c r="DS829">
        <f>SUM(DP829:DR829)</f>
        <v/>
      </c>
      <c r="DT829">
        <f>EK829</f>
        <v/>
      </c>
      <c r="DU829">
        <f>SUM(DO829:DR829)</f>
        <v/>
      </c>
      <c r="DV829">
        <f>ROUND(DU829*0.1,0)</f>
        <v/>
      </c>
      <c r="DW829">
        <f>DU829+DV829</f>
        <v/>
      </c>
      <c r="DZ829">
        <f>IFERROR(INDEX(ADJ!$A$1:$BZ$1000,MATCH(PAYROLL!$D829,ADJ!A$1:A$500,0),MATCH(PAYROLL!DZ$2,ADJ!$2:$2,0)),0)</f>
        <v/>
      </c>
      <c r="EA829">
        <f>IFERROR(INDEX(ADJ!$A$1:$BZ$1000,MATCH(PAYROLL!$D829,ADJ!A$1:A$500,0),MATCH(PAYROLL!EA$2,ADJ!$2:$2,0)),0)</f>
        <v/>
      </c>
      <c r="EB829">
        <f>IFERROR(INDEX(ADJ!$A$1:$BZ$1000,MATCH(PAYROLL!$D829,ADJ!A$1:A$500,0),MATCH(PAYROLL!EB$2,ADJ!$2:$2,0)),0)</f>
        <v/>
      </c>
      <c r="EC829">
        <f>IFERROR(INDEX(ADJ!$A$1:$BZ$1000,MATCH(PAYROLL!$D829,ADJ!A$1:A$500,0),MATCH(PAYROLL!EC$2,ADJ!$2:$2,0)),0)</f>
        <v/>
      </c>
      <c r="ED829">
        <f>IFERROR(INDEX(ADJ!$A$1:$BZ$1000,MATCH(PAYROLL!$D829,ADJ!A$1:A$500,0),MATCH(PAYROLL!ED$2,ADJ!$2:$2,0)),0)</f>
        <v/>
      </c>
      <c r="EE829">
        <f>IFERROR(INDEX(ADJ!$A$1:$BZ$1000,MATCH(PAYROLL!$D829,ADJ!A$1:A$500,0),MATCH(PAYROLL!EE$2,ADJ!$2:$2,0)),0)</f>
        <v/>
      </c>
      <c r="EF829">
        <f>IFERROR(INDEX(ADJ!$A$1:$BZ$1000,MATCH(PAYROLL!$D829,ADJ!A$1:A$500,0),MATCH(PAYROLL!EF$2,ADJ!$2:$2,0)),0)</f>
        <v/>
      </c>
      <c r="EG829">
        <f>IFERROR(INDEX(ADJ!$A$1:$BZ$1000,MATCH(PAYROLL!$D829,ADJ!A$1:A$500,0),MATCH(PAYROLL!EG$2,ADJ!$2:$2,0)),0)</f>
        <v/>
      </c>
      <c r="EH829">
        <f>IFERROR(INDEX(ADJ!$A$1:$BZ$1000,MATCH(PAYROLL!$D829,ADJ!A$1:A$500,0),MATCH(PAYROLL!EH$2,ADJ!$2:$2,0)),0)</f>
        <v/>
      </c>
      <c r="EI829">
        <f>IFERROR(INDEX(ADJ!$A$1:$BZ$1000,MATCH(PAYROLL!D829,ADJ!A$1:A$500,0),MATCH(PAYROLL!EI$2,ADJ!$2:$2,0)),0)</f>
        <v/>
      </c>
      <c r="EJ829">
        <f>IFERROR(INDEX(ADJ!$A$1:$BZ$1000,MATCH(PAYROLL!$D829,ADJ!A$1:A$500,0),MATCH(PAYROLL!EJ$2,ADJ!$2:$2,0)),0)</f>
        <v/>
      </c>
      <c r="EK829">
        <f>SUM(DZ829:EJ829)</f>
        <v/>
      </c>
    </row>
    <row r="830">
      <c r="A830" t="n">
        <v>828</v>
      </c>
      <c r="B830" t="inlineStr">
        <is>
          <t>Tống Thị San</t>
        </is>
      </c>
      <c r="D830" t="inlineStr">
        <is>
          <t>148252-02</t>
        </is>
      </c>
      <c r="S830">
        <f>IFERROR(INDEX(PIS!$A$1:$BZ$1000,MATCH($D830,PIS!C$1:C$500,0),MATCH("Lương CB tháng trước",PIS!$1:$1,0)),0)</f>
        <v/>
      </c>
      <c r="T830">
        <f>IFERROR(INDEX(PIS!$A$1:$BZ$1000,MATCH($D830,PIS!C$1:C$500,0),MATCH("Lương CB hiện tại",PIS!$1:$1,0)),0)</f>
        <v/>
      </c>
      <c r="U830">
        <f>IFERROR(INDEX(PIS!$A$1:$BZ$1000,MATCH($D830,PIS!C$1:C$500,0),MATCH("Lương đóng BHBB",PIS!$1:$1,0)),0)</f>
        <v/>
      </c>
      <c r="V830">
        <f>IFERROR(INDEX(PIS!$A$1:$BZ$1000,MATCH($D830,PIS!C$1:C$500,0),MATCH(V$2,PIS!$2:$2,0)),0)</f>
        <v/>
      </c>
      <c r="W830">
        <f>IFERROR(INDEX(PIS!$A$1:$BZ$1000,MATCH($D830,PIS!C$1:C$500,0),MATCH(W$2,PIS!$2:$2,0)),0)</f>
        <v/>
      </c>
      <c r="X830">
        <f>IFERROR(INDEX(PIS!$A$1:$BZ$1000,MATCH($D830,PIS!C$1:C$500,0),MATCH(X$2,PIS!$2:$2,0)),0)</f>
        <v/>
      </c>
      <c r="Y830">
        <f>IFERROR(INDEX(PIS!$A$1:$BZ$1000,MATCH($D830,PIS!C$1:C$500,0),MATCH(Y$2,PIS!$2:$2,0)),0)</f>
        <v/>
      </c>
      <c r="Z830">
        <f>IFERROR(INDEX(PIS!$A$1:$BZ$1000,MATCH($D830,PIS!C$1:C$500,0),MATCH(Z$2,PIS!$2:$2,0)),0)</f>
        <v/>
      </c>
      <c r="AA830">
        <f>IFERROR(INDEX(PIS!$A$1:$BZ$1000,MATCH($D830,PIS!C$1:C$500,0),MATCH(AA$2,PIS!$2:$2,0)),0)</f>
        <v/>
      </c>
      <c r="AB830">
        <f>IFERROR(INDEX(PIS!$A$1:$BZ$1000,MATCH($D830,PIS!C$1:C$500,0),MATCH(AB$2,PIS!$2:$2,0)),0)</f>
        <v/>
      </c>
      <c r="AC830">
        <f>SUM(V830:AB830)</f>
        <v/>
      </c>
      <c r="AD830">
        <f>IFERROR(INDEX(TIMESHEET!$A$1:$AI$5000,MATCH($D830,TIMESHEET!A$1:A$500,0),MATCH("T100",TIMESHEET!$2:$2,0))-2,0)</f>
        <v/>
      </c>
      <c r="AE830">
        <f>IFERROR(INDEX(TIMESHEET!$A$1:$AI$5000,MATCH($D830,TIMESHEET!A$1:A$500,0),MATCH("T202",TIMESHEET!$2:$2,0)),0)</f>
        <v/>
      </c>
      <c r="AF830">
        <f>IFERROR(INDEX(TIMESHEET!$A$1:$AI$5000,MATCH($D830,TIMESHEET!A$1:A$500,0),MATCH("T302",TIMESHEET!$2:$2,0)),0)</f>
        <v/>
      </c>
      <c r="AG830">
        <f>IFERROR(INDEX(TIMESHEET!$A$1:$AI$5000,MATCH($D830,TIMESHEET!A$1:A$500,0),MATCH("T406",TIMESHEET!$2:$2,0)),0)</f>
        <v/>
      </c>
      <c r="AH830">
        <f>AE830+AG830</f>
        <v/>
      </c>
      <c r="AI830">
        <f>IFERROR(INDEX(TIMESHEET!$A$1:$AI$5000,MATCH($D830,TIMESHEET!A$1:A$500,0),MATCH("T701",TIMESHEET!$2:$2,0)),0)</f>
        <v/>
      </c>
      <c r="AJ830">
        <f>IFERROR(INDEX(TIMESHEET!$A$1:$AI$5000,MATCH($D830,TIMESHEET!B$1:B$500,0),MATCH("T320",TIMESHEET!$2:$2,0)),0)</f>
        <v/>
      </c>
      <c r="AK830">
        <f>IFERROR(IF(LEFT(INDEX(PIS!O$1:O$500,MATCH(D830,PIS!C$1:C$500)),1)="M",T830/AD830*SUM(AE830:AG830),T830*AD830),0)</f>
        <v/>
      </c>
      <c r="AL830">
        <f>IFERROR(INDEX(ADJ!$A$1:$BZ$1000,MATCH(PAYROLL!D830,ADJ!A$1:A$500,0),MATCH(PAYROLL!AL$2,ADJ!$2:$2,0)),0)</f>
        <v/>
      </c>
      <c r="AM830">
        <f>SUM(AK830:AL830)</f>
        <v/>
      </c>
      <c r="AN830">
        <f>IFERROR(ROUND(V830/$AD830*$AH830,0),0)</f>
        <v/>
      </c>
      <c r="AO830">
        <f>IFERROR(ROUND(W830/$AD830*$AH830,0),0)</f>
        <v/>
      </c>
      <c r="AP830">
        <f>IFERROR(ROUND(X830/$AD830*$AE830,0),0)</f>
        <v/>
      </c>
      <c r="AQ830">
        <f>IFERROR(ROUND(Y830/$AD830*$AH830,0),0)</f>
        <v/>
      </c>
      <c r="AR830">
        <f>IFERROR(ROUND(Z830/$AD830*$AH830,0),0)</f>
        <v/>
      </c>
      <c r="AS830">
        <f>IFERROR(ROUND(AA830/$AD830*$AH830,0),0)</f>
        <v/>
      </c>
      <c r="AT830">
        <f>IFERROR(IF((AE830+AF830+AG830)&gt;13,AB830,ROUND(AB830/AD830*AH830,0)),0)</f>
        <v/>
      </c>
      <c r="AU830">
        <f>IFERROR(INDEX(ADJ!$A$1:$BZ$1000,MATCH(PAYROLL!D830,ADJ!A$1:A$500,0),MATCH(PAYROLL!AU$2,ADJ!$2:$2,0)),0)</f>
        <v/>
      </c>
      <c r="AV830">
        <f>ROUND(SUM(AN830:AU830),0)</f>
        <v/>
      </c>
      <c r="AW830">
        <f>IFERROR(INDEX(TIMESHEET!$A$1:$AI$5000,MATCH(PAYROLL!D830,TIMESHEET!A$1:A$500,0),MATCH("T620",TIMESHEET!$2:$2,0)),0)</f>
        <v/>
      </c>
      <c r="AX830">
        <f>IFERROR(INDEX(TIMESHEET!$A$1:$AI$5000,MATCH(PAYROLL!D830,TIMESHEET!A$1:A$500,0),MATCH("T601",TIMESHEET!$2:$2,0)),0)</f>
        <v/>
      </c>
      <c r="AY830">
        <f>IFERROR(INDEX(TIMESHEET!$A$1:$AI$5000,MATCH(PAYROLL!D830,TIMESHEET!A$1:A$500,0),MATCH("T602",TIMESHEET!$2:$2,0)),0)</f>
        <v/>
      </c>
      <c r="AZ830">
        <f>IFERROR(INDEX(TIMESHEET!$A$1:$AI$5000,MATCH(PAYROLL!D830,TIMESHEET!A$1:A$500,0),MATCH("T603",TIMESHEET!$2:$2,0)),0)</f>
        <v/>
      </c>
      <c r="BA830">
        <f>IFERROR(INDEX(TIMESHEET!$A$1:$AI$5000,MATCH(PAYROLL!D830,TIMESHEET!A$1:A$500,0),MATCH("T611",TIMESHEET!$2:$2,0)),0)</f>
        <v/>
      </c>
      <c r="BB830">
        <f>IFERROR(INDEX(TIMESHEET!$A$1:$AI$5000,MATCH(PAYROLL!D830,TIMESHEET!A$1:A$500,0),MATCH("T612",TIMESHEET!$2:$2,0)),0)</f>
        <v/>
      </c>
      <c r="BC830">
        <f>IFERROR(INDEX(TIMESHEET!$A$1:$AI$5000,MATCH(PAYROLL!D830,TIMESHEET!A$1:A$500,0),MATCH("T613",TIMESHEET!$2:$2,0)),0)</f>
        <v/>
      </c>
      <c r="BD830">
        <f>IFERROR(INDEX(TIMESHEET!$A$1:$AI$5000,MATCH(PAYROLL!D830,TIMESHEET!A$1:A$500,0),MATCH("T500",TIMESHEET!$2:$2,0)),0)</f>
        <v/>
      </c>
      <c r="BE830">
        <f>IFERROR(IF(LEFT(INDEX(PIS!O$1:O$500,MATCH(D830,PIS!C$1:C$500)),1)="M",T830/AD830/8*(AW830+AX830*1.5+AY830*2+AZ830*3+BA830*2.1+BB830*2.7+BC830*3.9+BD830*0.3),T830/8*(AW830+AX830*1.5+AY830*2+AZ830*3+BA830*2.1+BB830*2.7+BC830*3.9+BD830*0.3)),0)</f>
        <v/>
      </c>
      <c r="BF830">
        <f>IFERROR(INDEX(ADJ!$A$1:$BZ$1000,MATCH(PAYROLL!$D830,ADJ!A$1:A$500,0),MATCH(PAYROLL!BF$2,ADJ!$2:$2,0)),0)</f>
        <v/>
      </c>
      <c r="BG830">
        <f>IFERROR(INDEX(ADJ!$A$1:$BZ$1000,MATCH(PAYROLL!D830,ADJ!A$1:A$500,0),MATCH(PAYROLL!BG$2,ADJ!$2:$2,0)),0)</f>
        <v/>
      </c>
      <c r="BH830">
        <f>IFERROR(INDEX(ADJ!$A$1:$BZ$1000,MATCH(PAYROLL!D830,ADJ!A$1:A$500,0),MATCH(PAYROLL!BH$2,ADJ!$2:$2,0)),0)</f>
        <v/>
      </c>
      <c r="BI830">
        <f>IFERROR(INDEX(ADJ!$A$1:$BZ$1000,MATCH(PAYROLL!D830,ADJ!A$1:A$500,0),MATCH(PAYROLL!BI$2,ADJ!$2:$2,0)),0)</f>
        <v/>
      </c>
      <c r="BJ830">
        <f>IFERROR(INDEX(ADJ!$A$1:$BZ$1000,MATCH(PAYROLL!D830,ADJ!A$1:A$500,0),MATCH(PAYROLL!BJ$2,ADJ!$2:$2,0)),0)</f>
        <v/>
      </c>
      <c r="BK830">
        <f>SUM(BF830:BJ830)</f>
        <v/>
      </c>
      <c r="BL830">
        <f>IFERROR(INDEX(ADJ!$A$1:$BZ$1000,MATCH(PAYROLL!D830,ADJ!A$1:A$500,0),MATCH(PAYROLL!BL$2,ADJ!$2:$2,0)),0)</f>
        <v/>
      </c>
      <c r="BM830">
        <f>IFERROR(INDEX(ADJ!$A$1:$BZ$1000,MATCH(PAYROLL!D830,ADJ!A$1:A$500,0),MATCH(PAYROLL!BM$2,ADJ!$2:$2,0)),0)</f>
        <v/>
      </c>
      <c r="BN830">
        <f>IFERROR(INDEX(ADJ!$A$1:$BZ$1000,MATCH(PAYROLL!D830,ADJ!A$1:A$500,0),MATCH(PAYROLL!BN$2,ADJ!$2:$2,0)),0)</f>
        <v/>
      </c>
      <c r="BO830">
        <f>IFERROR(INDEX(ADJ!$A$1:$BZ$1000,MATCH(PAYROLL!D830,ADJ!A$1:A$500,0),MATCH(PAYROLL!BO$2,ADJ!$2:$2,0)),0)</f>
        <v/>
      </c>
      <c r="BP830">
        <f>SUM(AM830,AV830,BE830,BK830,BL830:BO830)</f>
        <v/>
      </c>
      <c r="BQ830">
        <f>BO830</f>
        <v/>
      </c>
      <c r="BR830">
        <f>IFERROR(ROUND(IF(LEFT(INDEX(PIS!O$1:O$500,MATCH(D830,PIS!C$1:C$500)),1)="D",T830/8*(BD830*0.3),IF(LEFT(INDEX(PIS!O$1:O$500,MATCH(D830,PIS!C$1:C$500)),1)="H",T830*($BD830*0.3),T830/$AD830/8*($BD830*0.3))),0),0)</f>
        <v/>
      </c>
      <c r="BS830">
        <f>IF(AP830&lt;1,0,MIN(AP830,730000))</f>
        <v/>
      </c>
      <c r="BT830">
        <f>IFERROR(ROUND((BE830-SUM(AW830:BC830)*T830/AD830/8),0)-BR830,0)</f>
        <v/>
      </c>
      <c r="BU830">
        <f>AO830</f>
        <v/>
      </c>
      <c r="BV830">
        <f>SUM(BQ830:BU830)</f>
        <v/>
      </c>
      <c r="BW830">
        <f>BP830-BV830</f>
        <v/>
      </c>
      <c r="BX830">
        <f>IFERROR(IF(RIGHT(INDEX(PIS!O$1:O$500,MATCH(D830,PIS!C$1:C$500)),5)="Gross",MIN(U830+V830,VLOOKUP("R700",TSC!B:C,2,0)*VLOOKUP("R101",TSC!B:C,2,0))*VLOOKUP("R701",TSC!B:C,2,0)%,0),0)</f>
        <v/>
      </c>
      <c r="BY830">
        <f>IFERROR(IF(RIGHT(INDEX(PIS!O$1:O$500,MATCH(D830,PIS!C$1:C$500)),5)="Gross",MIN(U830+V830,VLOOKUP("R700",TSC!B:C,2,0)*VLOOKUP("R101",TSC!B:C,2,0))*VLOOKUP("T704",TSC!B:C,2,0)%,0),0)</f>
        <v/>
      </c>
      <c r="BZ830">
        <f>IFERROR(IF(RIGHT(INDEX(PIS!O$1:O$500,MATCH(D830,PIS!C$1:C$500)),5)="Gross",MIN(U830+V830,VLOOKUP("R700",TSC!B:C,2,0)*VLOOKUP("1",TSC!F:G,2,0))*VLOOKUP("T705",TSC!B:C,2,0)%,0),0)</f>
        <v/>
      </c>
      <c r="CA830">
        <f>IFERROR(INDEX(ADJ!$A$1:$BZ$1000,MATCH(PAYROLL!D830,ADJ!A$1:A$500,0),MATCH(PAYROLL!CA$2,ADJ!$2:$2,0)),0)</f>
        <v/>
      </c>
      <c r="CB830">
        <f>IFERROR(INDEX(ADJ!$A$1:$BZ$1000,MATCH(PAYROLL!D830,ADJ!A$1:A$500,0),MATCH(PAYROLL!CB$2,ADJ!$2:$2,0)),0)</f>
        <v/>
      </c>
      <c r="CC830">
        <f>SUM(BX830:CB830)</f>
        <v/>
      </c>
      <c r="CD830">
        <f>IFERROR(INDEX(PIS!$A$1:$BZ$1000,MATCH(PAYROLL!D830,PIS!C$1:C$500,0),MATCH(PAYROLL!CD$1,PIS!$1:$1,0)),0)</f>
        <v/>
      </c>
      <c r="CE830">
        <f>IFERROR(IF(OR(INDEX(PIS!P$1:P$500,MATCH(D830,PIS!C$1:C$500,0))="LT2",INDEX(PIS!P$1:P$500,MATCH(D830,PIS!C$1:C$500,0))="P10"),0,SUM(CC830,CD830*VLOOKUP("R601",TSC!B:C,2,0),VLOOKUP("R602",TSC!B:C,2,0))),0)</f>
        <v/>
      </c>
      <c r="CF830">
        <f>MAX(BW830-CE830,0)</f>
        <v/>
      </c>
      <c r="CG830">
        <f>IFERROR(IF(OR(RIGHT(INDEX(PIS!P$1:P$500,MATCH(D830,PIS!C$1:C$500)),5)="P10",RIGHT(INDEX(PIS!P$1:P$500,MATCH(D830,PIS!C$1:C$500)),5)="CK"),0,IF(CF830&lt;=5000000,CF830*5%,IF(CF830&lt;=10000000,CF830*10%-250000,IF(CF830&lt;=18000000,CF830*15%-750000,IF(CF830&lt;=32000000,CF830*20%-1650000,IF(CF830&lt;=52000000,CF830*25%-3250000,IF(CF830&lt;=80000000,BH830*30%-5850000,CF830*35%-9850000))))))),0)</f>
        <v/>
      </c>
      <c r="CH830">
        <f>IFERROR(IF(OR(INDEX(PIS!P$1:P$500,MATCH(D830,PIS!C$1:C$500))="LT",INDEX(PIS!P$1:P$500,MATCH(D830,PIS!C$1:C$500))="CK"),0,IF(CF830&lt;2000000,0,CF830*10%)),0)</f>
        <v/>
      </c>
      <c r="CI830">
        <f>IFERROR(INDEX(ADJ!$A$1:$BZ$1000,MATCH(PAYROLL!D830,ADJ!A$1:A$500,0),MATCH(PAYROLL!CI$2,ADJ!$2:$2,0)),0)</f>
        <v/>
      </c>
      <c r="CJ830">
        <f>IFERROR(INDEX(ADJ!$A$1:$BZ$1000,MATCH(PAYROLL!D830,ADJ!A$1:A$500,0),MATCH(PAYROLL!CJ$2,ADJ!$2:$2,0)),0)</f>
        <v/>
      </c>
      <c r="CK830">
        <f>IFERROR(INDEX(ADJ!$A$1:$BZ$1000,MATCH(PAYROLL!D830,ADJ!A$1:A$500,0),MATCH(PAYROLL!CK$2,ADJ!$2:$2,0)),0)</f>
        <v/>
      </c>
      <c r="CL830">
        <f>SUM(CG830:CK830)</f>
        <v/>
      </c>
      <c r="CM830">
        <f>ROUND(SUM(CH830:CK830),0)</f>
        <v/>
      </c>
      <c r="CN830">
        <f>IFERROR(INDEX(CSDA!D$1:D$500,MATCH($CN$2,CSDA!C$1:C$500,0))*INDEX(PIS!V$1:V$500,MATCH(D830,PIS!C$1:C$500))+INDEX(ADJ!$A$1:$BZ$1000,MATCH(PAYROLL!D830,ADJ!A$1:A$500,0),MATCH(PAYROLL!CN$2,ADJ!$2:$2,0)),0)</f>
        <v/>
      </c>
      <c r="CO830">
        <f>IFERROR(INDEX(ADJ!$A$1:$BZ$1000,MATCH(PAYROLL!D830,ADJ!A$1:A$500,0),MATCH(PAYROLL!CO$2,ADJ!$2:$2,0)),0)</f>
        <v/>
      </c>
      <c r="CP830">
        <f>IFERROR(INDEX(ADJ!$A$1:$BZ$1000,MATCH(PAYROLL!D830,ADJ!A$1:A$500,0),MATCH(PAYROLL!CP$2,ADJ!$2:$2,0)),0)</f>
        <v/>
      </c>
      <c r="CQ830">
        <f>BP830-CL830-CI830-CM830-CN830-CO830-CP830-CC830</f>
        <v/>
      </c>
      <c r="CR830">
        <f>IFERROR(IF(RIGHT(INDEX(PIS!O$1:O$500,MATCH(D830,PIS!C$1:C$500,0)),5)="Gross",MIN(U830+V830,VLOOKUP("R700",TSC!B:C,2,0)*VLOOKUP("R101",TSC!B:C,2,0))*(VLOOKUP("T711",TSC!B:C,2,0)+VLOOKUP("T712",TSC!B:C,2,0))%,MIN(T830+V830,VLOOKUP("R700",TSC!B:C,2,0)*VLOOKUP("R101",TSC!B:C,2,0))*(VLOOKUP("T711",TSC!B:C,2,0)+VLOOKUP("T712",TSC!B:C,2,0)+VLOOKUP("R701",TSC!B:C,2,0))%),0)</f>
        <v/>
      </c>
      <c r="CS830">
        <f>IFERROR(IF(RIGHT(INDEX(PIS!O$1:O$500,MATCH(D830,PIS!C$1:C$500,0)),5)="Gross",MIN(U830+V830,VLOOKUP("R700",TSC!B:C,2,0)*VLOOKUP("R101",TSC!B:C,2,0))*(VLOOKUP("T714",TSC!B:C,2,0))%,MIN(T830+V830,VLOOKUP("R700",TSC!B:C,2,0)*VLOOKUP("R101",TSC!B:C,2,0))*(VLOOKUP("T704",TSC!B:C,2,0)+VLOOKUP("T714",TSC!B:C,2,0))%),0)</f>
        <v/>
      </c>
      <c r="CT830">
        <f>IFERROR(IF(RIGHT(INDEX(PIS!O$1:O$500,MATCH(D830,PIS!C$1:C$500,0)),5)="Gross",MIN(U830+V830,VLOOKUP("R700",TSC!B:C,2,0)*VLOOKUP("R101",TSC!B:C,2,0))*VLOOKUP("T705",TSC!B:C,2,0)%,MIN(T830+V830,VLOOKUP("R700",TSC!B:C,2,0)*VLOOKUP("R101",TSC!B:C,2,0))*VLOOKUP("T705",TSC!B:C,2,0)%),0)</f>
        <v/>
      </c>
      <c r="CU830">
        <f>IFERROR(IF(RIGHT(INDEX(PIS!O$1:O$500,MATCH(D830,PIS!C$1:C$500,0)),5)="Gross",MIN(U830+V830,VLOOKUP("R700",TSC!B:C,2,0)*VLOOKUP("R101",TSC!B:C,2,0))*(VLOOKUP("T713",TSC!B:C,2,0))%,MIN(T830+V830,VLOOKUP("R700",TSC!B:C,2,0)*VLOOKUP("R101",TSC!B:C,2,0))*(VLOOKUP("T713",TSC!B:C,2,0))%),0)</f>
        <v/>
      </c>
      <c r="CV830">
        <f>IFERROR(INDEX(ADJ!$A$1:$BZ$1000,MATCH(PAYROLL!D830,ADJ!A$1:A$500,0),MATCH(PAYROLL!CV$2,ADJ!$2:$2,0)),0)</f>
        <v/>
      </c>
      <c r="CW830">
        <f>IFERROR(INDEX(ADJ!$A$1:$BZ$1000,MATCH(PAYROLL!D830,ADJ!A$1:A$500,0),MATCH(PAYROLL!CW$2,ADJ!$2:$2,0)),0)</f>
        <v/>
      </c>
      <c r="CX830">
        <f>SUM(CR830:CW830)</f>
        <v/>
      </c>
      <c r="CY830">
        <f>ROUND(IF(CR830&gt;0,T830+V830*VLOOKUP("R202",TSC!$B$1:$C$500,2,0),0),0)</f>
        <v/>
      </c>
      <c r="CZ830">
        <f>IFERROR(INDEX(CSDA!D$1:D$500,MATCH($CZ$2,CSDA!C$1:C$500,0)),0)</f>
        <v/>
      </c>
      <c r="DA830">
        <f>ROUND(T830*0.7%,0)</f>
        <v/>
      </c>
      <c r="DB830">
        <f>ROUND(T830/12,0)</f>
        <v/>
      </c>
      <c r="DC830">
        <f ref="DC830" t="array">IFERROR(INDEX(CSDA!D$1:D$500,MATCH("Trích giữ"&amp;PAYROLL!DC$2,CSDA!A$1:A$500&amp;CSDA!C$1:C$500,0)),0)</f>
        <v/>
      </c>
      <c r="DD830">
        <f ref="DD830" t="array">IFERROR(INDEX(CSDA!D$1:D$500,MATCH("Trích giữ"&amp;PAYROLL!DD$2,CSDA!A$1:A$500&amp;CSDA!C$1:C$500,0)),0)</f>
        <v/>
      </c>
      <c r="DE830">
        <f ref="DE830" t="array">IFERROR(INDEX(CSDA!D$1:D$500,MATCH("Trích giữ"&amp;PAYROLL!DE$2,CSDA!A$1:A$500&amp;CSDA!C$1:C$500,0)),0)</f>
        <v/>
      </c>
      <c r="DF830">
        <f>IFERROR(INDEX(CSDA!D$1:D$500,MATCH(PAYROLL!DF$2,CSDA!C$1:C$500,0)),0)</f>
        <v/>
      </c>
      <c r="DG830">
        <f ref="DG830" t="array">IFERROR(INDEX(CSDA!D$1:D$500,MATCH("Trích giữ"&amp;PAYROLL!DG$2,CSDA!A$1:A$500&amp;CSDA!C$1:C$500,0)),0)</f>
        <v/>
      </c>
      <c r="DH830">
        <f>ROUND(T830/26,0)</f>
        <v/>
      </c>
      <c r="DI830">
        <f ref="DI830" t="array">IFERROR(INDEX(CSDA!D$1:D$500,MATCH("Trích giữ"&amp;PAYROLL!DI$2,CSDA!A$1:A$500&amp;CSDA!C$1:C$500,0)),0)</f>
        <v/>
      </c>
      <c r="DJ830">
        <f>IF(U830=0,T830*21.5%-BL830,0)</f>
        <v/>
      </c>
      <c r="DK830">
        <f ref="DK830" t="array">IFERROR(INDEX(CSDA!D$1:D$500,MATCH("Trích giữ"&amp;PAYROLL!DK$2,CSDA!A$1:A$500&amp;CSDA!C$1:C$500,0)),0)</f>
        <v/>
      </c>
      <c r="DL830">
        <f>IFERROR(INDEX(CSDA!D$1:D$500,MATCH(PAYROLL!DL$2,CSDA!C$1:C$500,0))/12,0)</f>
        <v/>
      </c>
      <c r="DM830">
        <f>SUM(DB830:DL830)</f>
        <v/>
      </c>
      <c r="DN830">
        <f>IFERROR(INDEX(ADJ!$A$1:$BZ$1000,MATCH(PAYROLL!D830,ADJ!A$1:A$500,0),MATCH(PAYROLL!DN$2,ADJ!$2:$2,0)),0)</f>
        <v/>
      </c>
      <c r="DO830">
        <f>IFERROR(SUM(BP830,DM830:DN830,CX830:DA830)-DT830,0)</f>
        <v/>
      </c>
      <c r="DP830">
        <f ref="DP830" t="array">SUM(BW830*IFERROR(INDEX(CSDA!D$1:D$500,MATCH(BW$2,CSDA!C$1:C$500,0)),0)%,CX830*IFERROR(INDEX(CSDA!D$1:D$500,MATCH(CX$2,CSDA!C$1:C$500,0)),0)%,DA830*IFERROR(INDEX(CSDA!D$1:D$500,MATCH(DA$2,CSDA!C$1:C$500,0)),0)%,DB830*IFERROR(INDEX(CSDA!D$1:D$500,MATCH(DB$2,CSDA!C$1:C$500,0)),0)%,DF830*IFERROR(INDEX(CSDA!D$1:D$500,MATCH("Phí dịch vụ"&amp;PAYROLL!DF$2,CSDA!A$1:A$500&amp;CSDA!C$1:C$500,0)),0)%,DC830*IFERROR(INDEX(CSDA!D$1:D$500,MATCH("Phí dịch vụ"&amp;PAYROLL!DC$2,CSDA!A$1:A$500&amp;CSDA!C$1:C$500,0)),0)%,DH830*IFERROR(INDEX(CSDA!D$1:D$500,MATCH("Phí dịch vụ"&amp;PAYROLL!DH$2,CSDA!A$1:A$500&amp;CSDA!C$1:C$500,0)),0)%,DJ830*IFERROR(INDEX(CSDA!D$1:D$500,MATCH("Phí dịch vụ"&amp;PAYROLL!DJ$2,CSDA!A$1:A$500&amp;CSDA!C$1:C$500,0)),0)%,BN830*IFERROR(INDEX(CSDA!D$1:D$500,MATCH(BN$2,CSDA!C$1:C$500,0)),0)%)-BN830*7%</f>
        <v/>
      </c>
      <c r="DQ830">
        <f>IFERROR(INDEX(ADJ!$A$1:$BZ$1000,MATCH(PAYROLL!D830,ADJ!A$1:A$500,0),MATCH(PAYROLL!DQ$2,ADJ!$2:$2,0)),0)</f>
        <v/>
      </c>
      <c r="DR830">
        <f>IFERROR(INDEX(ADJ!$A$1:$BZ$1000,MATCH(PAYROLL!D830,ADJ!A$1:A$500,0),MATCH(PAYROLL!DR$2,ADJ!$2:$2,0)),0)</f>
        <v/>
      </c>
      <c r="DS830">
        <f>SUM(DP830:DR830)</f>
        <v/>
      </c>
      <c r="DT830">
        <f>EK830</f>
        <v/>
      </c>
      <c r="DU830">
        <f>SUM(DO830:DR830)</f>
        <v/>
      </c>
      <c r="DV830">
        <f>ROUND(DU830*0.1,0)</f>
        <v/>
      </c>
      <c r="DW830">
        <f>DU830+DV830</f>
        <v/>
      </c>
      <c r="DZ830">
        <f>IFERROR(INDEX(ADJ!$A$1:$BZ$1000,MATCH(PAYROLL!$D830,ADJ!A$1:A$500,0),MATCH(PAYROLL!DZ$2,ADJ!$2:$2,0)),0)</f>
        <v/>
      </c>
      <c r="EA830">
        <f>IFERROR(INDEX(ADJ!$A$1:$BZ$1000,MATCH(PAYROLL!$D830,ADJ!A$1:A$500,0),MATCH(PAYROLL!EA$2,ADJ!$2:$2,0)),0)</f>
        <v/>
      </c>
      <c r="EB830">
        <f>IFERROR(INDEX(ADJ!$A$1:$BZ$1000,MATCH(PAYROLL!$D830,ADJ!A$1:A$500,0),MATCH(PAYROLL!EB$2,ADJ!$2:$2,0)),0)</f>
        <v/>
      </c>
      <c r="EC830">
        <f>IFERROR(INDEX(ADJ!$A$1:$BZ$1000,MATCH(PAYROLL!$D830,ADJ!A$1:A$500,0),MATCH(PAYROLL!EC$2,ADJ!$2:$2,0)),0)</f>
        <v/>
      </c>
      <c r="ED830">
        <f>IFERROR(INDEX(ADJ!$A$1:$BZ$1000,MATCH(PAYROLL!$D830,ADJ!A$1:A$500,0),MATCH(PAYROLL!ED$2,ADJ!$2:$2,0)),0)</f>
        <v/>
      </c>
      <c r="EE830">
        <f>IFERROR(INDEX(ADJ!$A$1:$BZ$1000,MATCH(PAYROLL!$D830,ADJ!A$1:A$500,0),MATCH(PAYROLL!EE$2,ADJ!$2:$2,0)),0)</f>
        <v/>
      </c>
      <c r="EF830">
        <f>IFERROR(INDEX(ADJ!$A$1:$BZ$1000,MATCH(PAYROLL!$D830,ADJ!A$1:A$500,0),MATCH(PAYROLL!EF$2,ADJ!$2:$2,0)),0)</f>
        <v/>
      </c>
      <c r="EG830">
        <f>IFERROR(INDEX(ADJ!$A$1:$BZ$1000,MATCH(PAYROLL!$D830,ADJ!A$1:A$500,0),MATCH(PAYROLL!EG$2,ADJ!$2:$2,0)),0)</f>
        <v/>
      </c>
      <c r="EH830">
        <f>IFERROR(INDEX(ADJ!$A$1:$BZ$1000,MATCH(PAYROLL!$D830,ADJ!A$1:A$500,0),MATCH(PAYROLL!EH$2,ADJ!$2:$2,0)),0)</f>
        <v/>
      </c>
      <c r="EI830">
        <f>IFERROR(INDEX(ADJ!$A$1:$BZ$1000,MATCH(PAYROLL!D830,ADJ!A$1:A$500,0),MATCH(PAYROLL!EI$2,ADJ!$2:$2,0)),0)</f>
        <v/>
      </c>
      <c r="EJ830">
        <f>IFERROR(INDEX(ADJ!$A$1:$BZ$1000,MATCH(PAYROLL!$D830,ADJ!A$1:A$500,0),MATCH(PAYROLL!EJ$2,ADJ!$2:$2,0)),0)</f>
        <v/>
      </c>
      <c r="EK830">
        <f>SUM(DZ830:EJ830)</f>
        <v/>
      </c>
    </row>
    <row r="831">
      <c r="A831" t="n">
        <v>829</v>
      </c>
      <c r="B831" t="inlineStr">
        <is>
          <t>Lương Thị Biếc</t>
        </is>
      </c>
      <c r="D831" t="inlineStr">
        <is>
          <t>154013-01</t>
        </is>
      </c>
      <c r="S831">
        <f>IFERROR(INDEX(PIS!$A$1:$BZ$1000,MATCH($D831,PIS!C$1:C$500,0),MATCH("Lương CB tháng trước",PIS!$1:$1,0)),0)</f>
        <v/>
      </c>
      <c r="T831">
        <f>IFERROR(INDEX(PIS!$A$1:$BZ$1000,MATCH($D831,PIS!C$1:C$500,0),MATCH("Lương CB hiện tại",PIS!$1:$1,0)),0)</f>
        <v/>
      </c>
      <c r="U831">
        <f>IFERROR(INDEX(PIS!$A$1:$BZ$1000,MATCH($D831,PIS!C$1:C$500,0),MATCH("Lương đóng BHBB",PIS!$1:$1,0)),0)</f>
        <v/>
      </c>
      <c r="V831">
        <f>IFERROR(INDEX(PIS!$A$1:$BZ$1000,MATCH($D831,PIS!C$1:C$500,0),MATCH(V$2,PIS!$2:$2,0)),0)</f>
        <v/>
      </c>
      <c r="W831">
        <f>IFERROR(INDEX(PIS!$A$1:$BZ$1000,MATCH($D831,PIS!C$1:C$500,0),MATCH(W$2,PIS!$2:$2,0)),0)</f>
        <v/>
      </c>
      <c r="X831">
        <f>IFERROR(INDEX(PIS!$A$1:$BZ$1000,MATCH($D831,PIS!C$1:C$500,0),MATCH(X$2,PIS!$2:$2,0)),0)</f>
        <v/>
      </c>
      <c r="Y831">
        <f>IFERROR(INDEX(PIS!$A$1:$BZ$1000,MATCH($D831,PIS!C$1:C$500,0),MATCH(Y$2,PIS!$2:$2,0)),0)</f>
        <v/>
      </c>
      <c r="Z831">
        <f>IFERROR(INDEX(PIS!$A$1:$BZ$1000,MATCH($D831,PIS!C$1:C$500,0),MATCH(Z$2,PIS!$2:$2,0)),0)</f>
        <v/>
      </c>
      <c r="AA831">
        <f>IFERROR(INDEX(PIS!$A$1:$BZ$1000,MATCH($D831,PIS!C$1:C$500,0),MATCH(AA$2,PIS!$2:$2,0)),0)</f>
        <v/>
      </c>
      <c r="AB831">
        <f>IFERROR(INDEX(PIS!$A$1:$BZ$1000,MATCH($D831,PIS!C$1:C$500,0),MATCH(AB$2,PIS!$2:$2,0)),0)</f>
        <v/>
      </c>
      <c r="AC831">
        <f>SUM(V831:AB831)</f>
        <v/>
      </c>
      <c r="AD831">
        <f>IFERROR(INDEX(TIMESHEET!$A$1:$AI$5000,MATCH($D831,TIMESHEET!A$1:A$500,0),MATCH("T100",TIMESHEET!$2:$2,0))-2,0)</f>
        <v/>
      </c>
      <c r="AE831">
        <f>IFERROR(INDEX(TIMESHEET!$A$1:$AI$5000,MATCH($D831,TIMESHEET!A$1:A$500,0),MATCH("T202",TIMESHEET!$2:$2,0)),0)</f>
        <v/>
      </c>
      <c r="AF831">
        <f>IFERROR(INDEX(TIMESHEET!$A$1:$AI$5000,MATCH($D831,TIMESHEET!A$1:A$500,0),MATCH("T302",TIMESHEET!$2:$2,0)),0)</f>
        <v/>
      </c>
      <c r="AG831">
        <f>IFERROR(INDEX(TIMESHEET!$A$1:$AI$5000,MATCH($D831,TIMESHEET!A$1:A$500,0),MATCH("T406",TIMESHEET!$2:$2,0)),0)</f>
        <v/>
      </c>
      <c r="AH831">
        <f>AE831+AG831</f>
        <v/>
      </c>
      <c r="AI831">
        <f>IFERROR(INDEX(TIMESHEET!$A$1:$AI$5000,MATCH($D831,TIMESHEET!A$1:A$500,0),MATCH("T701",TIMESHEET!$2:$2,0)),0)</f>
        <v/>
      </c>
      <c r="AJ831">
        <f>IFERROR(INDEX(TIMESHEET!$A$1:$AI$5000,MATCH($D831,TIMESHEET!B$1:B$500,0),MATCH("T320",TIMESHEET!$2:$2,0)),0)</f>
        <v/>
      </c>
      <c r="AK831">
        <f>IFERROR(IF(LEFT(INDEX(PIS!O$1:O$500,MATCH(D831,PIS!C$1:C$500)),1)="M",T831/AD831*SUM(AE831:AG831),T831*AD831),0)</f>
        <v/>
      </c>
      <c r="AL831">
        <f>IFERROR(INDEX(ADJ!$A$1:$BZ$1000,MATCH(PAYROLL!D831,ADJ!A$1:A$500,0),MATCH(PAYROLL!AL$2,ADJ!$2:$2,0)),0)</f>
        <v/>
      </c>
      <c r="AM831">
        <f>SUM(AK831:AL831)</f>
        <v/>
      </c>
      <c r="AN831">
        <f>IFERROR(ROUND(V831/$AD831*$AH831,0),0)</f>
        <v/>
      </c>
      <c r="AO831">
        <f>IFERROR(ROUND(W831/$AD831*$AH831,0),0)</f>
        <v/>
      </c>
      <c r="AP831">
        <f>IFERROR(ROUND(X831/$AD831*$AE831,0),0)</f>
        <v/>
      </c>
      <c r="AQ831">
        <f>IFERROR(ROUND(Y831/$AD831*$AH831,0),0)</f>
        <v/>
      </c>
      <c r="AR831">
        <f>IFERROR(ROUND(Z831/$AD831*$AH831,0),0)</f>
        <v/>
      </c>
      <c r="AS831">
        <f>IFERROR(ROUND(AA831/$AD831*$AH831,0),0)</f>
        <v/>
      </c>
      <c r="AT831">
        <f>IFERROR(IF((AE831+AF831+AG831)&gt;13,AB831,ROUND(AB831/AD831*AH831,0)),0)</f>
        <v/>
      </c>
      <c r="AU831">
        <f>IFERROR(INDEX(ADJ!$A$1:$BZ$1000,MATCH(PAYROLL!D831,ADJ!A$1:A$500,0),MATCH(PAYROLL!AU$2,ADJ!$2:$2,0)),0)</f>
        <v/>
      </c>
      <c r="AV831">
        <f>ROUND(SUM(AN831:AU831),0)</f>
        <v/>
      </c>
      <c r="AW831">
        <f>IFERROR(INDEX(TIMESHEET!$A$1:$AI$5000,MATCH(PAYROLL!D831,TIMESHEET!A$1:A$500,0),MATCH("T620",TIMESHEET!$2:$2,0)),0)</f>
        <v/>
      </c>
      <c r="AX831">
        <f>IFERROR(INDEX(TIMESHEET!$A$1:$AI$5000,MATCH(PAYROLL!D831,TIMESHEET!A$1:A$500,0),MATCH("T601",TIMESHEET!$2:$2,0)),0)</f>
        <v/>
      </c>
      <c r="AY831">
        <f>IFERROR(INDEX(TIMESHEET!$A$1:$AI$5000,MATCH(PAYROLL!D831,TIMESHEET!A$1:A$500,0),MATCH("T602",TIMESHEET!$2:$2,0)),0)</f>
        <v/>
      </c>
      <c r="AZ831">
        <f>IFERROR(INDEX(TIMESHEET!$A$1:$AI$5000,MATCH(PAYROLL!D831,TIMESHEET!A$1:A$500,0),MATCH("T603",TIMESHEET!$2:$2,0)),0)</f>
        <v/>
      </c>
      <c r="BA831">
        <f>IFERROR(INDEX(TIMESHEET!$A$1:$AI$5000,MATCH(PAYROLL!D831,TIMESHEET!A$1:A$500,0),MATCH("T611",TIMESHEET!$2:$2,0)),0)</f>
        <v/>
      </c>
      <c r="BB831">
        <f>IFERROR(INDEX(TIMESHEET!$A$1:$AI$5000,MATCH(PAYROLL!D831,TIMESHEET!A$1:A$500,0),MATCH("T612",TIMESHEET!$2:$2,0)),0)</f>
        <v/>
      </c>
      <c r="BC831">
        <f>IFERROR(INDEX(TIMESHEET!$A$1:$AI$5000,MATCH(PAYROLL!D831,TIMESHEET!A$1:A$500,0),MATCH("T613",TIMESHEET!$2:$2,0)),0)</f>
        <v/>
      </c>
      <c r="BD831">
        <f>IFERROR(INDEX(TIMESHEET!$A$1:$AI$5000,MATCH(PAYROLL!D831,TIMESHEET!A$1:A$500,0),MATCH("T500",TIMESHEET!$2:$2,0)),0)</f>
        <v/>
      </c>
      <c r="BE831">
        <f>IFERROR(IF(LEFT(INDEX(PIS!O$1:O$500,MATCH(D831,PIS!C$1:C$500)),1)="M",T831/AD831/8*(AW831+AX831*1.5+AY831*2+AZ831*3+BA831*2.1+BB831*2.7+BC831*3.9+BD831*0.3),T831/8*(AW831+AX831*1.5+AY831*2+AZ831*3+BA831*2.1+BB831*2.7+BC831*3.9+BD831*0.3)),0)</f>
        <v/>
      </c>
      <c r="BF831">
        <f>IFERROR(INDEX(ADJ!$A$1:$BZ$1000,MATCH(PAYROLL!$D831,ADJ!A$1:A$500,0),MATCH(PAYROLL!BF$2,ADJ!$2:$2,0)),0)</f>
        <v/>
      </c>
      <c r="BG831">
        <f>IFERROR(INDEX(ADJ!$A$1:$BZ$1000,MATCH(PAYROLL!D831,ADJ!A$1:A$500,0),MATCH(PAYROLL!BG$2,ADJ!$2:$2,0)),0)</f>
        <v/>
      </c>
      <c r="BH831">
        <f>IFERROR(INDEX(ADJ!$A$1:$BZ$1000,MATCH(PAYROLL!D831,ADJ!A$1:A$500,0),MATCH(PAYROLL!BH$2,ADJ!$2:$2,0)),0)</f>
        <v/>
      </c>
      <c r="BI831">
        <f>IFERROR(INDEX(ADJ!$A$1:$BZ$1000,MATCH(PAYROLL!D831,ADJ!A$1:A$500,0),MATCH(PAYROLL!BI$2,ADJ!$2:$2,0)),0)</f>
        <v/>
      </c>
      <c r="BJ831">
        <f>IFERROR(INDEX(ADJ!$A$1:$BZ$1000,MATCH(PAYROLL!D831,ADJ!A$1:A$500,0),MATCH(PAYROLL!BJ$2,ADJ!$2:$2,0)),0)</f>
        <v/>
      </c>
      <c r="BK831">
        <f>SUM(BF831:BJ831)</f>
        <v/>
      </c>
      <c r="BL831">
        <f>IFERROR(INDEX(ADJ!$A$1:$BZ$1000,MATCH(PAYROLL!D831,ADJ!A$1:A$500,0),MATCH(PAYROLL!BL$2,ADJ!$2:$2,0)),0)</f>
        <v/>
      </c>
      <c r="BM831">
        <f>IFERROR(INDEX(ADJ!$A$1:$BZ$1000,MATCH(PAYROLL!D831,ADJ!A$1:A$500,0),MATCH(PAYROLL!BM$2,ADJ!$2:$2,0)),0)</f>
        <v/>
      </c>
      <c r="BN831">
        <f>IFERROR(INDEX(ADJ!$A$1:$BZ$1000,MATCH(PAYROLL!D831,ADJ!A$1:A$500,0),MATCH(PAYROLL!BN$2,ADJ!$2:$2,0)),0)</f>
        <v/>
      </c>
      <c r="BO831">
        <f>IFERROR(INDEX(ADJ!$A$1:$BZ$1000,MATCH(PAYROLL!D831,ADJ!A$1:A$500,0),MATCH(PAYROLL!BO$2,ADJ!$2:$2,0)),0)</f>
        <v/>
      </c>
      <c r="BP831">
        <f>SUM(AM831,AV831,BE831,BK831,BL831:BO831)</f>
        <v/>
      </c>
      <c r="BQ831">
        <f>BO831</f>
        <v/>
      </c>
      <c r="BR831">
        <f>IFERROR(ROUND(IF(LEFT(INDEX(PIS!O$1:O$500,MATCH(D831,PIS!C$1:C$500)),1)="D",T831/8*(BD831*0.3),IF(LEFT(INDEX(PIS!O$1:O$500,MATCH(D831,PIS!C$1:C$500)),1)="H",T831*($BD831*0.3),T831/$AD831/8*($BD831*0.3))),0),0)</f>
        <v/>
      </c>
      <c r="BS831">
        <f>IF(AP831&lt;1,0,MIN(AP831,730000))</f>
        <v/>
      </c>
      <c r="BT831">
        <f>IFERROR(ROUND((BE831-SUM(AW831:BC831)*T831/AD831/8),0)-BR831,0)</f>
        <v/>
      </c>
      <c r="BU831">
        <f>AO831</f>
        <v/>
      </c>
      <c r="BV831">
        <f>SUM(BQ831:BU831)</f>
        <v/>
      </c>
      <c r="BW831">
        <f>BP831-BV831</f>
        <v/>
      </c>
      <c r="BX831">
        <f>IFERROR(IF(RIGHT(INDEX(PIS!O$1:O$500,MATCH(D831,PIS!C$1:C$500)),5)="Gross",MIN(U831+V831,VLOOKUP("R700",TSC!B:C,2,0)*VLOOKUP("R101",TSC!B:C,2,0))*VLOOKUP("R701",TSC!B:C,2,0)%,0),0)</f>
        <v/>
      </c>
      <c r="BY831">
        <f>IFERROR(IF(RIGHT(INDEX(PIS!O$1:O$500,MATCH(D831,PIS!C$1:C$500)),5)="Gross",MIN(U831+V831,VLOOKUP("R700",TSC!B:C,2,0)*VLOOKUP("R101",TSC!B:C,2,0))*VLOOKUP("T704",TSC!B:C,2,0)%,0),0)</f>
        <v/>
      </c>
      <c r="BZ831">
        <f>IFERROR(IF(RIGHT(INDEX(PIS!O$1:O$500,MATCH(D831,PIS!C$1:C$500)),5)="Gross",MIN(U831+V831,VLOOKUP("R700",TSC!B:C,2,0)*VLOOKUP("1",TSC!F:G,2,0))*VLOOKUP("T705",TSC!B:C,2,0)%,0),0)</f>
        <v/>
      </c>
      <c r="CA831">
        <f>IFERROR(INDEX(ADJ!$A$1:$BZ$1000,MATCH(PAYROLL!D831,ADJ!A$1:A$500,0),MATCH(PAYROLL!CA$2,ADJ!$2:$2,0)),0)</f>
        <v/>
      </c>
      <c r="CB831">
        <f>IFERROR(INDEX(ADJ!$A$1:$BZ$1000,MATCH(PAYROLL!D831,ADJ!A$1:A$500,0),MATCH(PAYROLL!CB$2,ADJ!$2:$2,0)),0)</f>
        <v/>
      </c>
      <c r="CC831">
        <f>SUM(BX831:CB831)</f>
        <v/>
      </c>
      <c r="CD831">
        <f>IFERROR(INDEX(PIS!$A$1:$BZ$1000,MATCH(PAYROLL!D831,PIS!C$1:C$500,0),MATCH(PAYROLL!CD$1,PIS!$1:$1,0)),0)</f>
        <v/>
      </c>
      <c r="CE831">
        <f>IFERROR(IF(OR(INDEX(PIS!P$1:P$500,MATCH(D831,PIS!C$1:C$500,0))="LT2",INDEX(PIS!P$1:P$500,MATCH(D831,PIS!C$1:C$500,0))="P10"),0,SUM(CC831,CD831*VLOOKUP("R601",TSC!B:C,2,0),VLOOKUP("R602",TSC!B:C,2,0))),0)</f>
        <v/>
      </c>
      <c r="CF831">
        <f>MAX(BW831-CE831,0)</f>
        <v/>
      </c>
      <c r="CG831">
        <f>IFERROR(IF(OR(RIGHT(INDEX(PIS!P$1:P$500,MATCH(D831,PIS!C$1:C$500)),5)="P10",RIGHT(INDEX(PIS!P$1:P$500,MATCH(D831,PIS!C$1:C$500)),5)="CK"),0,IF(CF831&lt;=5000000,CF831*5%,IF(CF831&lt;=10000000,CF831*10%-250000,IF(CF831&lt;=18000000,CF831*15%-750000,IF(CF831&lt;=32000000,CF831*20%-1650000,IF(CF831&lt;=52000000,CF831*25%-3250000,IF(CF831&lt;=80000000,BH831*30%-5850000,CF831*35%-9850000))))))),0)</f>
        <v/>
      </c>
      <c r="CH831">
        <f>IFERROR(IF(OR(INDEX(PIS!P$1:P$500,MATCH(D831,PIS!C$1:C$500))="LT",INDEX(PIS!P$1:P$500,MATCH(D831,PIS!C$1:C$500))="CK"),0,IF(CF831&lt;2000000,0,CF831*10%)),0)</f>
        <v/>
      </c>
      <c r="CI831">
        <f>IFERROR(INDEX(ADJ!$A$1:$BZ$1000,MATCH(PAYROLL!D831,ADJ!A$1:A$500,0),MATCH(PAYROLL!CI$2,ADJ!$2:$2,0)),0)</f>
        <v/>
      </c>
      <c r="CJ831">
        <f>IFERROR(INDEX(ADJ!$A$1:$BZ$1000,MATCH(PAYROLL!D831,ADJ!A$1:A$500,0),MATCH(PAYROLL!CJ$2,ADJ!$2:$2,0)),0)</f>
        <v/>
      </c>
      <c r="CK831">
        <f>IFERROR(INDEX(ADJ!$A$1:$BZ$1000,MATCH(PAYROLL!D831,ADJ!A$1:A$500,0),MATCH(PAYROLL!CK$2,ADJ!$2:$2,0)),0)</f>
        <v/>
      </c>
      <c r="CL831">
        <f>SUM(CG831:CK831)</f>
        <v/>
      </c>
      <c r="CM831">
        <f>ROUND(SUM(CH831:CK831),0)</f>
        <v/>
      </c>
      <c r="CN831">
        <f>IFERROR(INDEX(CSDA!D$1:D$500,MATCH($CN$2,CSDA!C$1:C$500,0))*INDEX(PIS!V$1:V$500,MATCH(D831,PIS!C$1:C$500))+INDEX(ADJ!$A$1:$BZ$1000,MATCH(PAYROLL!D831,ADJ!A$1:A$500,0),MATCH(PAYROLL!CN$2,ADJ!$2:$2,0)),0)</f>
        <v/>
      </c>
      <c r="CO831">
        <f>IFERROR(INDEX(ADJ!$A$1:$BZ$1000,MATCH(PAYROLL!D831,ADJ!A$1:A$500,0),MATCH(PAYROLL!CO$2,ADJ!$2:$2,0)),0)</f>
        <v/>
      </c>
      <c r="CP831">
        <f>IFERROR(INDEX(ADJ!$A$1:$BZ$1000,MATCH(PAYROLL!D831,ADJ!A$1:A$500,0),MATCH(PAYROLL!CP$2,ADJ!$2:$2,0)),0)</f>
        <v/>
      </c>
      <c r="CQ831">
        <f>BP831-CL831-CI831-CM831-CN831-CO831-CP831-CC831</f>
        <v/>
      </c>
      <c r="CR831">
        <f>IFERROR(IF(RIGHT(INDEX(PIS!O$1:O$500,MATCH(D831,PIS!C$1:C$500,0)),5)="Gross",MIN(U831+V831,VLOOKUP("R700",TSC!B:C,2,0)*VLOOKUP("R101",TSC!B:C,2,0))*(VLOOKUP("T711",TSC!B:C,2,0)+VLOOKUP("T712",TSC!B:C,2,0))%,MIN(T831+V831,VLOOKUP("R700",TSC!B:C,2,0)*VLOOKUP("R101",TSC!B:C,2,0))*(VLOOKUP("T711",TSC!B:C,2,0)+VLOOKUP("T712",TSC!B:C,2,0)+VLOOKUP("R701",TSC!B:C,2,0))%),0)</f>
        <v/>
      </c>
      <c r="CS831">
        <f>IFERROR(IF(RIGHT(INDEX(PIS!O$1:O$500,MATCH(D831,PIS!C$1:C$500,0)),5)="Gross",MIN(U831+V831,VLOOKUP("R700",TSC!B:C,2,0)*VLOOKUP("R101",TSC!B:C,2,0))*(VLOOKUP("T714",TSC!B:C,2,0))%,MIN(T831+V831,VLOOKUP("R700",TSC!B:C,2,0)*VLOOKUP("R101",TSC!B:C,2,0))*(VLOOKUP("T704",TSC!B:C,2,0)+VLOOKUP("T714",TSC!B:C,2,0))%),0)</f>
        <v/>
      </c>
      <c r="CT831">
        <f>IFERROR(IF(RIGHT(INDEX(PIS!O$1:O$500,MATCH(D831,PIS!C$1:C$500,0)),5)="Gross",MIN(U831+V831,VLOOKUP("R700",TSC!B:C,2,0)*VLOOKUP("R101",TSC!B:C,2,0))*VLOOKUP("T705",TSC!B:C,2,0)%,MIN(T831+V831,VLOOKUP("R700",TSC!B:C,2,0)*VLOOKUP("R101",TSC!B:C,2,0))*VLOOKUP("T705",TSC!B:C,2,0)%),0)</f>
        <v/>
      </c>
      <c r="CU831">
        <f>IFERROR(IF(RIGHT(INDEX(PIS!O$1:O$500,MATCH(D831,PIS!C$1:C$500,0)),5)="Gross",MIN(U831+V831,VLOOKUP("R700",TSC!B:C,2,0)*VLOOKUP("R101",TSC!B:C,2,0))*(VLOOKUP("T713",TSC!B:C,2,0))%,MIN(T831+V831,VLOOKUP("R700",TSC!B:C,2,0)*VLOOKUP("R101",TSC!B:C,2,0))*(VLOOKUP("T713",TSC!B:C,2,0))%),0)</f>
        <v/>
      </c>
      <c r="CV831">
        <f>IFERROR(INDEX(ADJ!$A$1:$BZ$1000,MATCH(PAYROLL!D831,ADJ!A$1:A$500,0),MATCH(PAYROLL!CV$2,ADJ!$2:$2,0)),0)</f>
        <v/>
      </c>
      <c r="CW831">
        <f>IFERROR(INDEX(ADJ!$A$1:$BZ$1000,MATCH(PAYROLL!D831,ADJ!A$1:A$500,0),MATCH(PAYROLL!CW$2,ADJ!$2:$2,0)),0)</f>
        <v/>
      </c>
      <c r="CX831">
        <f>SUM(CR831:CW831)</f>
        <v/>
      </c>
      <c r="CY831">
        <f>ROUND(IF(CR831&gt;0,T831+V831*VLOOKUP("R202",TSC!$B$1:$C$500,2,0),0),0)</f>
        <v/>
      </c>
      <c r="CZ831">
        <f>IFERROR(INDEX(CSDA!D$1:D$500,MATCH($CZ$2,CSDA!C$1:C$500,0)),0)</f>
        <v/>
      </c>
      <c r="DA831">
        <f>ROUND(T831*0.7%,0)</f>
        <v/>
      </c>
      <c r="DB831">
        <f>ROUND(T831/12,0)</f>
        <v/>
      </c>
      <c r="DC831">
        <f ref="DC831" t="array">IFERROR(INDEX(CSDA!D$1:D$500,MATCH("Trích giữ"&amp;PAYROLL!DC$2,CSDA!A$1:A$500&amp;CSDA!C$1:C$500,0)),0)</f>
        <v/>
      </c>
      <c r="DD831">
        <f ref="DD831" t="array">IFERROR(INDEX(CSDA!D$1:D$500,MATCH("Trích giữ"&amp;PAYROLL!DD$2,CSDA!A$1:A$500&amp;CSDA!C$1:C$500,0)),0)</f>
        <v/>
      </c>
      <c r="DE831">
        <f ref="DE831" t="array">IFERROR(INDEX(CSDA!D$1:D$500,MATCH("Trích giữ"&amp;PAYROLL!DE$2,CSDA!A$1:A$500&amp;CSDA!C$1:C$500,0)),0)</f>
        <v/>
      </c>
      <c r="DF831">
        <f>IFERROR(INDEX(CSDA!D$1:D$500,MATCH(PAYROLL!DF$2,CSDA!C$1:C$500,0)),0)</f>
        <v/>
      </c>
      <c r="DG831">
        <f ref="DG831" t="array">IFERROR(INDEX(CSDA!D$1:D$500,MATCH("Trích giữ"&amp;PAYROLL!DG$2,CSDA!A$1:A$500&amp;CSDA!C$1:C$500,0)),0)</f>
        <v/>
      </c>
      <c r="DH831">
        <f>ROUND(T831/26,0)</f>
        <v/>
      </c>
      <c r="DI831">
        <f ref="DI831" t="array">IFERROR(INDEX(CSDA!D$1:D$500,MATCH("Trích giữ"&amp;PAYROLL!DI$2,CSDA!A$1:A$500&amp;CSDA!C$1:C$500,0)),0)</f>
        <v/>
      </c>
      <c r="DJ831">
        <f>IF(U831=0,T831*21.5%-BL831,0)</f>
        <v/>
      </c>
      <c r="DK831">
        <f ref="DK831" t="array">IFERROR(INDEX(CSDA!D$1:D$500,MATCH("Trích giữ"&amp;PAYROLL!DK$2,CSDA!A$1:A$500&amp;CSDA!C$1:C$500,0)),0)</f>
        <v/>
      </c>
      <c r="DL831">
        <f>IFERROR(INDEX(CSDA!D$1:D$500,MATCH(PAYROLL!DL$2,CSDA!C$1:C$500,0))/12,0)</f>
        <v/>
      </c>
      <c r="DM831">
        <f>SUM(DB831:DL831)</f>
        <v/>
      </c>
      <c r="DN831">
        <f>IFERROR(INDEX(ADJ!$A$1:$BZ$1000,MATCH(PAYROLL!D831,ADJ!A$1:A$500,0),MATCH(PAYROLL!DN$2,ADJ!$2:$2,0)),0)</f>
        <v/>
      </c>
      <c r="DO831">
        <f>IFERROR(SUM(BP831,DM831:DN831,CX831:DA831)-DT831,0)</f>
        <v/>
      </c>
      <c r="DP831">
        <f ref="DP831" t="array">SUM(BW831*IFERROR(INDEX(CSDA!D$1:D$500,MATCH(BW$2,CSDA!C$1:C$500,0)),0)%,CX831*IFERROR(INDEX(CSDA!D$1:D$500,MATCH(CX$2,CSDA!C$1:C$500,0)),0)%,DA831*IFERROR(INDEX(CSDA!D$1:D$500,MATCH(DA$2,CSDA!C$1:C$500,0)),0)%,DB831*IFERROR(INDEX(CSDA!D$1:D$500,MATCH(DB$2,CSDA!C$1:C$500,0)),0)%,DF831*IFERROR(INDEX(CSDA!D$1:D$500,MATCH("Phí dịch vụ"&amp;PAYROLL!DF$2,CSDA!A$1:A$500&amp;CSDA!C$1:C$500,0)),0)%,DC831*IFERROR(INDEX(CSDA!D$1:D$500,MATCH("Phí dịch vụ"&amp;PAYROLL!DC$2,CSDA!A$1:A$500&amp;CSDA!C$1:C$500,0)),0)%,DH831*IFERROR(INDEX(CSDA!D$1:D$500,MATCH("Phí dịch vụ"&amp;PAYROLL!DH$2,CSDA!A$1:A$500&amp;CSDA!C$1:C$500,0)),0)%,DJ831*IFERROR(INDEX(CSDA!D$1:D$500,MATCH("Phí dịch vụ"&amp;PAYROLL!DJ$2,CSDA!A$1:A$500&amp;CSDA!C$1:C$500,0)),0)%,BN831*IFERROR(INDEX(CSDA!D$1:D$500,MATCH(BN$2,CSDA!C$1:C$500,0)),0)%)-BN831*7%</f>
        <v/>
      </c>
      <c r="DQ831">
        <f>IFERROR(INDEX(ADJ!$A$1:$BZ$1000,MATCH(PAYROLL!D831,ADJ!A$1:A$500,0),MATCH(PAYROLL!DQ$2,ADJ!$2:$2,0)),0)</f>
        <v/>
      </c>
      <c r="DR831">
        <f>IFERROR(INDEX(ADJ!$A$1:$BZ$1000,MATCH(PAYROLL!D831,ADJ!A$1:A$500,0),MATCH(PAYROLL!DR$2,ADJ!$2:$2,0)),0)</f>
        <v/>
      </c>
      <c r="DS831">
        <f>SUM(DP831:DR831)</f>
        <v/>
      </c>
      <c r="DT831">
        <f>EK831</f>
        <v/>
      </c>
      <c r="DU831">
        <f>SUM(DO831:DR831)</f>
        <v/>
      </c>
      <c r="DV831">
        <f>ROUND(DU831*0.1,0)</f>
        <v/>
      </c>
      <c r="DW831">
        <f>DU831+DV831</f>
        <v/>
      </c>
      <c r="DZ831">
        <f>IFERROR(INDEX(ADJ!$A$1:$BZ$1000,MATCH(PAYROLL!$D831,ADJ!A$1:A$500,0),MATCH(PAYROLL!DZ$2,ADJ!$2:$2,0)),0)</f>
        <v/>
      </c>
      <c r="EA831">
        <f>IFERROR(INDEX(ADJ!$A$1:$BZ$1000,MATCH(PAYROLL!$D831,ADJ!A$1:A$500,0),MATCH(PAYROLL!EA$2,ADJ!$2:$2,0)),0)</f>
        <v/>
      </c>
      <c r="EB831">
        <f>IFERROR(INDEX(ADJ!$A$1:$BZ$1000,MATCH(PAYROLL!$D831,ADJ!A$1:A$500,0),MATCH(PAYROLL!EB$2,ADJ!$2:$2,0)),0)</f>
        <v/>
      </c>
      <c r="EC831">
        <f>IFERROR(INDEX(ADJ!$A$1:$BZ$1000,MATCH(PAYROLL!$D831,ADJ!A$1:A$500,0),MATCH(PAYROLL!EC$2,ADJ!$2:$2,0)),0)</f>
        <v/>
      </c>
      <c r="ED831">
        <f>IFERROR(INDEX(ADJ!$A$1:$BZ$1000,MATCH(PAYROLL!$D831,ADJ!A$1:A$500,0),MATCH(PAYROLL!ED$2,ADJ!$2:$2,0)),0)</f>
        <v/>
      </c>
      <c r="EE831">
        <f>IFERROR(INDEX(ADJ!$A$1:$BZ$1000,MATCH(PAYROLL!$D831,ADJ!A$1:A$500,0),MATCH(PAYROLL!EE$2,ADJ!$2:$2,0)),0)</f>
        <v/>
      </c>
      <c r="EF831">
        <f>IFERROR(INDEX(ADJ!$A$1:$BZ$1000,MATCH(PAYROLL!$D831,ADJ!A$1:A$500,0),MATCH(PAYROLL!EF$2,ADJ!$2:$2,0)),0)</f>
        <v/>
      </c>
      <c r="EG831">
        <f>IFERROR(INDEX(ADJ!$A$1:$BZ$1000,MATCH(PAYROLL!$D831,ADJ!A$1:A$500,0),MATCH(PAYROLL!EG$2,ADJ!$2:$2,0)),0)</f>
        <v/>
      </c>
      <c r="EH831">
        <f>IFERROR(INDEX(ADJ!$A$1:$BZ$1000,MATCH(PAYROLL!$D831,ADJ!A$1:A$500,0),MATCH(PAYROLL!EH$2,ADJ!$2:$2,0)),0)</f>
        <v/>
      </c>
      <c r="EI831">
        <f>IFERROR(INDEX(ADJ!$A$1:$BZ$1000,MATCH(PAYROLL!D831,ADJ!A$1:A$500,0),MATCH(PAYROLL!EI$2,ADJ!$2:$2,0)),0)</f>
        <v/>
      </c>
      <c r="EJ831">
        <f>IFERROR(INDEX(ADJ!$A$1:$BZ$1000,MATCH(PAYROLL!$D831,ADJ!A$1:A$500,0),MATCH(PAYROLL!EJ$2,ADJ!$2:$2,0)),0)</f>
        <v/>
      </c>
      <c r="EK831">
        <f>SUM(DZ831:EJ831)</f>
        <v/>
      </c>
    </row>
    <row r="832">
      <c r="A832" t="n">
        <v>830</v>
      </c>
      <c r="B832" t="inlineStr">
        <is>
          <t>Nguyễn Ngọc Dũng</t>
        </is>
      </c>
      <c r="D832" t="inlineStr">
        <is>
          <t>154094-01</t>
        </is>
      </c>
      <c r="S832">
        <f>IFERROR(INDEX(PIS!$A$1:$BZ$1000,MATCH($D832,PIS!C$1:C$500,0),MATCH("Lương CB tháng trước",PIS!$1:$1,0)),0)</f>
        <v/>
      </c>
      <c r="T832">
        <f>IFERROR(INDEX(PIS!$A$1:$BZ$1000,MATCH($D832,PIS!C$1:C$500,0),MATCH("Lương CB hiện tại",PIS!$1:$1,0)),0)</f>
        <v/>
      </c>
      <c r="U832">
        <f>IFERROR(INDEX(PIS!$A$1:$BZ$1000,MATCH($D832,PIS!C$1:C$500,0),MATCH("Lương đóng BHBB",PIS!$1:$1,0)),0)</f>
        <v/>
      </c>
      <c r="V832">
        <f>IFERROR(INDEX(PIS!$A$1:$BZ$1000,MATCH($D832,PIS!C$1:C$500,0),MATCH(V$2,PIS!$2:$2,0)),0)</f>
        <v/>
      </c>
      <c r="W832">
        <f>IFERROR(INDEX(PIS!$A$1:$BZ$1000,MATCH($D832,PIS!C$1:C$500,0),MATCH(W$2,PIS!$2:$2,0)),0)</f>
        <v/>
      </c>
      <c r="X832">
        <f>IFERROR(INDEX(PIS!$A$1:$BZ$1000,MATCH($D832,PIS!C$1:C$500,0),MATCH(X$2,PIS!$2:$2,0)),0)</f>
        <v/>
      </c>
      <c r="Y832">
        <f>IFERROR(INDEX(PIS!$A$1:$BZ$1000,MATCH($D832,PIS!C$1:C$500,0),MATCH(Y$2,PIS!$2:$2,0)),0)</f>
        <v/>
      </c>
      <c r="Z832">
        <f>IFERROR(INDEX(PIS!$A$1:$BZ$1000,MATCH($D832,PIS!C$1:C$500,0),MATCH(Z$2,PIS!$2:$2,0)),0)</f>
        <v/>
      </c>
      <c r="AA832">
        <f>IFERROR(INDEX(PIS!$A$1:$BZ$1000,MATCH($D832,PIS!C$1:C$500,0),MATCH(AA$2,PIS!$2:$2,0)),0)</f>
        <v/>
      </c>
      <c r="AB832">
        <f>IFERROR(INDEX(PIS!$A$1:$BZ$1000,MATCH($D832,PIS!C$1:C$500,0),MATCH(AB$2,PIS!$2:$2,0)),0)</f>
        <v/>
      </c>
      <c r="AC832">
        <f>SUM(V832:AB832)</f>
        <v/>
      </c>
      <c r="AD832">
        <f>IFERROR(INDEX(TIMESHEET!$A$1:$AI$5000,MATCH($D832,TIMESHEET!A$1:A$500,0),MATCH("T100",TIMESHEET!$2:$2,0))-2,0)</f>
        <v/>
      </c>
      <c r="AE832">
        <f>IFERROR(INDEX(TIMESHEET!$A$1:$AI$5000,MATCH($D832,TIMESHEET!A$1:A$500,0),MATCH("T202",TIMESHEET!$2:$2,0)),0)</f>
        <v/>
      </c>
      <c r="AF832">
        <f>IFERROR(INDEX(TIMESHEET!$A$1:$AI$5000,MATCH($D832,TIMESHEET!A$1:A$500,0),MATCH("T302",TIMESHEET!$2:$2,0)),0)</f>
        <v/>
      </c>
      <c r="AG832">
        <f>IFERROR(INDEX(TIMESHEET!$A$1:$AI$5000,MATCH($D832,TIMESHEET!A$1:A$500,0),MATCH("T406",TIMESHEET!$2:$2,0)),0)</f>
        <v/>
      </c>
      <c r="AH832">
        <f>AE832+AG832</f>
        <v/>
      </c>
      <c r="AI832">
        <f>IFERROR(INDEX(TIMESHEET!$A$1:$AI$5000,MATCH($D832,TIMESHEET!A$1:A$500,0),MATCH("T701",TIMESHEET!$2:$2,0)),0)</f>
        <v/>
      </c>
      <c r="AJ832">
        <f>IFERROR(INDEX(TIMESHEET!$A$1:$AI$5000,MATCH($D832,TIMESHEET!B$1:B$500,0),MATCH("T320",TIMESHEET!$2:$2,0)),0)</f>
        <v/>
      </c>
      <c r="AK832">
        <f>IFERROR(IF(LEFT(INDEX(PIS!O$1:O$500,MATCH(D832,PIS!C$1:C$500)),1)="M",T832/AD832*SUM(AE832:AG832),T832*AD832),0)</f>
        <v/>
      </c>
      <c r="AL832">
        <f>IFERROR(INDEX(ADJ!$A$1:$BZ$1000,MATCH(PAYROLL!D832,ADJ!A$1:A$500,0),MATCH(PAYROLL!AL$2,ADJ!$2:$2,0)),0)</f>
        <v/>
      </c>
      <c r="AM832">
        <f>SUM(AK832:AL832)</f>
        <v/>
      </c>
      <c r="AN832">
        <f>IFERROR(ROUND(V832/$AD832*$AH832,0),0)</f>
        <v/>
      </c>
      <c r="AO832">
        <f>IFERROR(ROUND(W832/$AD832*$AH832,0),0)</f>
        <v/>
      </c>
      <c r="AP832">
        <f>IFERROR(ROUND(X832/$AD832*$AE832,0),0)</f>
        <v/>
      </c>
      <c r="AQ832">
        <f>IFERROR(ROUND(Y832/$AD832*$AH832,0),0)</f>
        <v/>
      </c>
      <c r="AR832">
        <f>IFERROR(ROUND(Z832/$AD832*$AH832,0),0)</f>
        <v/>
      </c>
      <c r="AS832">
        <f>IFERROR(ROUND(AA832/$AD832*$AH832,0),0)</f>
        <v/>
      </c>
      <c r="AT832">
        <f>IFERROR(IF((AE832+AF832+AG832)&gt;13,AB832,ROUND(AB832/AD832*AH832,0)),0)</f>
        <v/>
      </c>
      <c r="AU832">
        <f>IFERROR(INDEX(ADJ!$A$1:$BZ$1000,MATCH(PAYROLL!D832,ADJ!A$1:A$500,0),MATCH(PAYROLL!AU$2,ADJ!$2:$2,0)),0)</f>
        <v/>
      </c>
      <c r="AV832">
        <f>ROUND(SUM(AN832:AU832),0)</f>
        <v/>
      </c>
      <c r="AW832">
        <f>IFERROR(INDEX(TIMESHEET!$A$1:$AI$5000,MATCH(PAYROLL!D832,TIMESHEET!A$1:A$500,0),MATCH("T620",TIMESHEET!$2:$2,0)),0)</f>
        <v/>
      </c>
      <c r="AX832">
        <f>IFERROR(INDEX(TIMESHEET!$A$1:$AI$5000,MATCH(PAYROLL!D832,TIMESHEET!A$1:A$500,0),MATCH("T601",TIMESHEET!$2:$2,0)),0)</f>
        <v/>
      </c>
      <c r="AY832">
        <f>IFERROR(INDEX(TIMESHEET!$A$1:$AI$5000,MATCH(PAYROLL!D832,TIMESHEET!A$1:A$500,0),MATCH("T602",TIMESHEET!$2:$2,0)),0)</f>
        <v/>
      </c>
      <c r="AZ832">
        <f>IFERROR(INDEX(TIMESHEET!$A$1:$AI$5000,MATCH(PAYROLL!D832,TIMESHEET!A$1:A$500,0),MATCH("T603",TIMESHEET!$2:$2,0)),0)</f>
        <v/>
      </c>
      <c r="BA832">
        <f>IFERROR(INDEX(TIMESHEET!$A$1:$AI$5000,MATCH(PAYROLL!D832,TIMESHEET!A$1:A$500,0),MATCH("T611",TIMESHEET!$2:$2,0)),0)</f>
        <v/>
      </c>
      <c r="BB832">
        <f>IFERROR(INDEX(TIMESHEET!$A$1:$AI$5000,MATCH(PAYROLL!D832,TIMESHEET!A$1:A$500,0),MATCH("T612",TIMESHEET!$2:$2,0)),0)</f>
        <v/>
      </c>
      <c r="BC832">
        <f>IFERROR(INDEX(TIMESHEET!$A$1:$AI$5000,MATCH(PAYROLL!D832,TIMESHEET!A$1:A$500,0),MATCH("T613",TIMESHEET!$2:$2,0)),0)</f>
        <v/>
      </c>
      <c r="BD832">
        <f>IFERROR(INDEX(TIMESHEET!$A$1:$AI$5000,MATCH(PAYROLL!D832,TIMESHEET!A$1:A$500,0),MATCH("T500",TIMESHEET!$2:$2,0)),0)</f>
        <v/>
      </c>
      <c r="BE832">
        <f>IFERROR(IF(LEFT(INDEX(PIS!O$1:O$500,MATCH(D832,PIS!C$1:C$500)),1)="M",T832/AD832/8*(AW832+AX832*1.5+AY832*2+AZ832*3+BA832*2.1+BB832*2.7+BC832*3.9+BD832*0.3),T832/8*(AW832+AX832*1.5+AY832*2+AZ832*3+BA832*2.1+BB832*2.7+BC832*3.9+BD832*0.3)),0)</f>
        <v/>
      </c>
      <c r="BF832">
        <f>IFERROR(INDEX(ADJ!$A$1:$BZ$1000,MATCH(PAYROLL!$D832,ADJ!A$1:A$500,0),MATCH(PAYROLL!BF$2,ADJ!$2:$2,0)),0)</f>
        <v/>
      </c>
      <c r="BG832">
        <f>IFERROR(INDEX(ADJ!$A$1:$BZ$1000,MATCH(PAYROLL!D832,ADJ!A$1:A$500,0),MATCH(PAYROLL!BG$2,ADJ!$2:$2,0)),0)</f>
        <v/>
      </c>
      <c r="BH832">
        <f>IFERROR(INDEX(ADJ!$A$1:$BZ$1000,MATCH(PAYROLL!D832,ADJ!A$1:A$500,0),MATCH(PAYROLL!BH$2,ADJ!$2:$2,0)),0)</f>
        <v/>
      </c>
      <c r="BI832">
        <f>IFERROR(INDEX(ADJ!$A$1:$BZ$1000,MATCH(PAYROLL!D832,ADJ!A$1:A$500,0),MATCH(PAYROLL!BI$2,ADJ!$2:$2,0)),0)</f>
        <v/>
      </c>
      <c r="BJ832">
        <f>IFERROR(INDEX(ADJ!$A$1:$BZ$1000,MATCH(PAYROLL!D832,ADJ!A$1:A$500,0),MATCH(PAYROLL!BJ$2,ADJ!$2:$2,0)),0)</f>
        <v/>
      </c>
      <c r="BK832">
        <f>SUM(BF832:BJ832)</f>
        <v/>
      </c>
      <c r="BL832">
        <f>IFERROR(INDEX(ADJ!$A$1:$BZ$1000,MATCH(PAYROLL!D832,ADJ!A$1:A$500,0),MATCH(PAYROLL!BL$2,ADJ!$2:$2,0)),0)</f>
        <v/>
      </c>
      <c r="BM832">
        <f>IFERROR(INDEX(ADJ!$A$1:$BZ$1000,MATCH(PAYROLL!D832,ADJ!A$1:A$500,0),MATCH(PAYROLL!BM$2,ADJ!$2:$2,0)),0)</f>
        <v/>
      </c>
      <c r="BN832">
        <f>IFERROR(INDEX(ADJ!$A$1:$BZ$1000,MATCH(PAYROLL!D832,ADJ!A$1:A$500,0),MATCH(PAYROLL!BN$2,ADJ!$2:$2,0)),0)</f>
        <v/>
      </c>
      <c r="BO832">
        <f>IFERROR(INDEX(ADJ!$A$1:$BZ$1000,MATCH(PAYROLL!D832,ADJ!A$1:A$500,0),MATCH(PAYROLL!BO$2,ADJ!$2:$2,0)),0)</f>
        <v/>
      </c>
      <c r="BP832">
        <f>SUM(AM832,AV832,BE832,BK832,BL832:BO832)</f>
        <v/>
      </c>
      <c r="BQ832">
        <f>BO832</f>
        <v/>
      </c>
      <c r="BR832">
        <f>IFERROR(ROUND(IF(LEFT(INDEX(PIS!O$1:O$500,MATCH(D832,PIS!C$1:C$500)),1)="D",T832/8*(BD832*0.3),IF(LEFT(INDEX(PIS!O$1:O$500,MATCH(D832,PIS!C$1:C$500)),1)="H",T832*($BD832*0.3),T832/$AD832/8*($BD832*0.3))),0),0)</f>
        <v/>
      </c>
      <c r="BS832">
        <f>IF(AP832&lt;1,0,MIN(AP832,730000))</f>
        <v/>
      </c>
      <c r="BT832">
        <f>IFERROR(ROUND((BE832-SUM(AW832:BC832)*T832/AD832/8),0)-BR832,0)</f>
        <v/>
      </c>
      <c r="BU832">
        <f>AO832</f>
        <v/>
      </c>
      <c r="BV832">
        <f>SUM(BQ832:BU832)</f>
        <v/>
      </c>
      <c r="BW832">
        <f>BP832-BV832</f>
        <v/>
      </c>
      <c r="BX832">
        <f>IFERROR(IF(RIGHT(INDEX(PIS!O$1:O$500,MATCH(D832,PIS!C$1:C$500)),5)="Gross",MIN(U832+V832,VLOOKUP("R700",TSC!B:C,2,0)*VLOOKUP("R101",TSC!B:C,2,0))*VLOOKUP("R701",TSC!B:C,2,0)%,0),0)</f>
        <v/>
      </c>
      <c r="BY832">
        <f>IFERROR(IF(RIGHT(INDEX(PIS!O$1:O$500,MATCH(D832,PIS!C$1:C$500)),5)="Gross",MIN(U832+V832,VLOOKUP("R700",TSC!B:C,2,0)*VLOOKUP("R101",TSC!B:C,2,0))*VLOOKUP("T704",TSC!B:C,2,0)%,0),0)</f>
        <v/>
      </c>
      <c r="BZ832">
        <f>IFERROR(IF(RIGHT(INDEX(PIS!O$1:O$500,MATCH(D832,PIS!C$1:C$500)),5)="Gross",MIN(U832+V832,VLOOKUP("R700",TSC!B:C,2,0)*VLOOKUP("1",TSC!F:G,2,0))*VLOOKUP("T705",TSC!B:C,2,0)%,0),0)</f>
        <v/>
      </c>
      <c r="CA832">
        <f>IFERROR(INDEX(ADJ!$A$1:$BZ$1000,MATCH(PAYROLL!D832,ADJ!A$1:A$500,0),MATCH(PAYROLL!CA$2,ADJ!$2:$2,0)),0)</f>
        <v/>
      </c>
      <c r="CB832">
        <f>IFERROR(INDEX(ADJ!$A$1:$BZ$1000,MATCH(PAYROLL!D832,ADJ!A$1:A$500,0),MATCH(PAYROLL!CB$2,ADJ!$2:$2,0)),0)</f>
        <v/>
      </c>
      <c r="CC832">
        <f>SUM(BX832:CB832)</f>
        <v/>
      </c>
      <c r="CD832">
        <f>IFERROR(INDEX(PIS!$A$1:$BZ$1000,MATCH(PAYROLL!D832,PIS!C$1:C$500,0),MATCH(PAYROLL!CD$1,PIS!$1:$1,0)),0)</f>
        <v/>
      </c>
      <c r="CE832">
        <f>IFERROR(IF(OR(INDEX(PIS!P$1:P$500,MATCH(D832,PIS!C$1:C$500,0))="LT2",INDEX(PIS!P$1:P$500,MATCH(D832,PIS!C$1:C$500,0))="P10"),0,SUM(CC832,CD832*VLOOKUP("R601",TSC!B:C,2,0),VLOOKUP("R602",TSC!B:C,2,0))),0)</f>
        <v/>
      </c>
      <c r="CF832">
        <f>MAX(BW832-CE832,0)</f>
        <v/>
      </c>
      <c r="CG832">
        <f>IFERROR(IF(OR(RIGHT(INDEX(PIS!P$1:P$500,MATCH(D832,PIS!C$1:C$500)),5)="P10",RIGHT(INDEX(PIS!P$1:P$500,MATCH(D832,PIS!C$1:C$500)),5)="CK"),0,IF(CF832&lt;=5000000,CF832*5%,IF(CF832&lt;=10000000,CF832*10%-250000,IF(CF832&lt;=18000000,CF832*15%-750000,IF(CF832&lt;=32000000,CF832*20%-1650000,IF(CF832&lt;=52000000,CF832*25%-3250000,IF(CF832&lt;=80000000,BH832*30%-5850000,CF832*35%-9850000))))))),0)</f>
        <v/>
      </c>
      <c r="CH832">
        <f>IFERROR(IF(OR(INDEX(PIS!P$1:P$500,MATCH(D832,PIS!C$1:C$500))="LT",INDEX(PIS!P$1:P$500,MATCH(D832,PIS!C$1:C$500))="CK"),0,IF(CF832&lt;2000000,0,CF832*10%)),0)</f>
        <v/>
      </c>
      <c r="CI832">
        <f>IFERROR(INDEX(ADJ!$A$1:$BZ$1000,MATCH(PAYROLL!D832,ADJ!A$1:A$500,0),MATCH(PAYROLL!CI$2,ADJ!$2:$2,0)),0)</f>
        <v/>
      </c>
      <c r="CJ832">
        <f>IFERROR(INDEX(ADJ!$A$1:$BZ$1000,MATCH(PAYROLL!D832,ADJ!A$1:A$500,0),MATCH(PAYROLL!CJ$2,ADJ!$2:$2,0)),0)</f>
        <v/>
      </c>
      <c r="CK832">
        <f>IFERROR(INDEX(ADJ!$A$1:$BZ$1000,MATCH(PAYROLL!D832,ADJ!A$1:A$500,0),MATCH(PAYROLL!CK$2,ADJ!$2:$2,0)),0)</f>
        <v/>
      </c>
      <c r="CL832">
        <f>SUM(CG832:CK832)</f>
        <v/>
      </c>
      <c r="CM832">
        <f>ROUND(SUM(CH832:CK832),0)</f>
        <v/>
      </c>
      <c r="CN832">
        <f>IFERROR(INDEX(CSDA!D$1:D$500,MATCH($CN$2,CSDA!C$1:C$500,0))*INDEX(PIS!V$1:V$500,MATCH(D832,PIS!C$1:C$500))+INDEX(ADJ!$A$1:$BZ$1000,MATCH(PAYROLL!D832,ADJ!A$1:A$500,0),MATCH(PAYROLL!CN$2,ADJ!$2:$2,0)),0)</f>
        <v/>
      </c>
      <c r="CO832">
        <f>IFERROR(INDEX(ADJ!$A$1:$BZ$1000,MATCH(PAYROLL!D832,ADJ!A$1:A$500,0),MATCH(PAYROLL!CO$2,ADJ!$2:$2,0)),0)</f>
        <v/>
      </c>
      <c r="CP832">
        <f>IFERROR(INDEX(ADJ!$A$1:$BZ$1000,MATCH(PAYROLL!D832,ADJ!A$1:A$500,0),MATCH(PAYROLL!CP$2,ADJ!$2:$2,0)),0)</f>
        <v/>
      </c>
      <c r="CQ832">
        <f>BP832-CL832-CI832-CM832-CN832-CO832-CP832-CC832</f>
        <v/>
      </c>
      <c r="CR832">
        <f>IFERROR(IF(RIGHT(INDEX(PIS!O$1:O$500,MATCH(D832,PIS!C$1:C$500,0)),5)="Gross",MIN(U832+V832,VLOOKUP("R700",TSC!B:C,2,0)*VLOOKUP("R101",TSC!B:C,2,0))*(VLOOKUP("T711",TSC!B:C,2,0)+VLOOKUP("T712",TSC!B:C,2,0))%,MIN(T832+V832,VLOOKUP("R700",TSC!B:C,2,0)*VLOOKUP("R101",TSC!B:C,2,0))*(VLOOKUP("T711",TSC!B:C,2,0)+VLOOKUP("T712",TSC!B:C,2,0)+VLOOKUP("R701",TSC!B:C,2,0))%),0)</f>
        <v/>
      </c>
      <c r="CS832">
        <f>IFERROR(IF(RIGHT(INDEX(PIS!O$1:O$500,MATCH(D832,PIS!C$1:C$500,0)),5)="Gross",MIN(U832+V832,VLOOKUP("R700",TSC!B:C,2,0)*VLOOKUP("R101",TSC!B:C,2,0))*(VLOOKUP("T714",TSC!B:C,2,0))%,MIN(T832+V832,VLOOKUP("R700",TSC!B:C,2,0)*VLOOKUP("R101",TSC!B:C,2,0))*(VLOOKUP("T704",TSC!B:C,2,0)+VLOOKUP("T714",TSC!B:C,2,0))%),0)</f>
        <v/>
      </c>
      <c r="CT832">
        <f>IFERROR(IF(RIGHT(INDEX(PIS!O$1:O$500,MATCH(D832,PIS!C$1:C$500,0)),5)="Gross",MIN(U832+V832,VLOOKUP("R700",TSC!B:C,2,0)*VLOOKUP("R101",TSC!B:C,2,0))*VLOOKUP("T705",TSC!B:C,2,0)%,MIN(T832+V832,VLOOKUP("R700",TSC!B:C,2,0)*VLOOKUP("R101",TSC!B:C,2,0))*VLOOKUP("T705",TSC!B:C,2,0)%),0)</f>
        <v/>
      </c>
      <c r="CU832">
        <f>IFERROR(IF(RIGHT(INDEX(PIS!O$1:O$500,MATCH(D832,PIS!C$1:C$500,0)),5)="Gross",MIN(U832+V832,VLOOKUP("R700",TSC!B:C,2,0)*VLOOKUP("R101",TSC!B:C,2,0))*(VLOOKUP("T713",TSC!B:C,2,0))%,MIN(T832+V832,VLOOKUP("R700",TSC!B:C,2,0)*VLOOKUP("R101",TSC!B:C,2,0))*(VLOOKUP("T713",TSC!B:C,2,0))%),0)</f>
        <v/>
      </c>
      <c r="CV832">
        <f>IFERROR(INDEX(ADJ!$A$1:$BZ$1000,MATCH(PAYROLL!D832,ADJ!A$1:A$500,0),MATCH(PAYROLL!CV$2,ADJ!$2:$2,0)),0)</f>
        <v/>
      </c>
      <c r="CW832">
        <f>IFERROR(INDEX(ADJ!$A$1:$BZ$1000,MATCH(PAYROLL!D832,ADJ!A$1:A$500,0),MATCH(PAYROLL!CW$2,ADJ!$2:$2,0)),0)</f>
        <v/>
      </c>
      <c r="CX832">
        <f>SUM(CR832:CW832)</f>
        <v/>
      </c>
      <c r="CY832">
        <f>ROUND(IF(CR832&gt;0,T832+V832*VLOOKUP("R202",TSC!$B$1:$C$500,2,0),0),0)</f>
        <v/>
      </c>
      <c r="CZ832">
        <f>IFERROR(INDEX(CSDA!D$1:D$500,MATCH($CZ$2,CSDA!C$1:C$500,0)),0)</f>
        <v/>
      </c>
      <c r="DA832">
        <f>ROUND(T832*0.7%,0)</f>
        <v/>
      </c>
      <c r="DB832">
        <f>ROUND(T832/12,0)</f>
        <v/>
      </c>
      <c r="DC832">
        <f ref="DC832" t="array">IFERROR(INDEX(CSDA!D$1:D$500,MATCH("Trích giữ"&amp;PAYROLL!DC$2,CSDA!A$1:A$500&amp;CSDA!C$1:C$500,0)),0)</f>
        <v/>
      </c>
      <c r="DD832">
        <f ref="DD832" t="array">IFERROR(INDEX(CSDA!D$1:D$500,MATCH("Trích giữ"&amp;PAYROLL!DD$2,CSDA!A$1:A$500&amp;CSDA!C$1:C$500,0)),0)</f>
        <v/>
      </c>
      <c r="DE832">
        <f ref="DE832" t="array">IFERROR(INDEX(CSDA!D$1:D$500,MATCH("Trích giữ"&amp;PAYROLL!DE$2,CSDA!A$1:A$500&amp;CSDA!C$1:C$500,0)),0)</f>
        <v/>
      </c>
      <c r="DF832">
        <f>IFERROR(INDEX(CSDA!D$1:D$500,MATCH(PAYROLL!DF$2,CSDA!C$1:C$500,0)),0)</f>
        <v/>
      </c>
      <c r="DG832">
        <f ref="DG832" t="array">IFERROR(INDEX(CSDA!D$1:D$500,MATCH("Trích giữ"&amp;PAYROLL!DG$2,CSDA!A$1:A$500&amp;CSDA!C$1:C$500,0)),0)</f>
        <v/>
      </c>
      <c r="DH832">
        <f>ROUND(T832/26,0)</f>
        <v/>
      </c>
      <c r="DI832">
        <f ref="DI832" t="array">IFERROR(INDEX(CSDA!D$1:D$500,MATCH("Trích giữ"&amp;PAYROLL!DI$2,CSDA!A$1:A$500&amp;CSDA!C$1:C$500,0)),0)</f>
        <v/>
      </c>
      <c r="DJ832">
        <f>IF(U832=0,T832*21.5%-BL832,0)</f>
        <v/>
      </c>
      <c r="DK832">
        <f ref="DK832" t="array">IFERROR(INDEX(CSDA!D$1:D$500,MATCH("Trích giữ"&amp;PAYROLL!DK$2,CSDA!A$1:A$500&amp;CSDA!C$1:C$500,0)),0)</f>
        <v/>
      </c>
      <c r="DL832">
        <f>IFERROR(INDEX(CSDA!D$1:D$500,MATCH(PAYROLL!DL$2,CSDA!C$1:C$500,0))/12,0)</f>
        <v/>
      </c>
      <c r="DM832">
        <f>SUM(DB832:DL832)</f>
        <v/>
      </c>
      <c r="DN832">
        <f>IFERROR(INDEX(ADJ!$A$1:$BZ$1000,MATCH(PAYROLL!D832,ADJ!A$1:A$500,0),MATCH(PAYROLL!DN$2,ADJ!$2:$2,0)),0)</f>
        <v/>
      </c>
      <c r="DO832">
        <f>IFERROR(SUM(BP832,DM832:DN832,CX832:DA832)-DT832,0)</f>
        <v/>
      </c>
      <c r="DP832">
        <f ref="DP832" t="array">SUM(BW832*IFERROR(INDEX(CSDA!D$1:D$500,MATCH(BW$2,CSDA!C$1:C$500,0)),0)%,CX832*IFERROR(INDEX(CSDA!D$1:D$500,MATCH(CX$2,CSDA!C$1:C$500,0)),0)%,DA832*IFERROR(INDEX(CSDA!D$1:D$500,MATCH(DA$2,CSDA!C$1:C$500,0)),0)%,DB832*IFERROR(INDEX(CSDA!D$1:D$500,MATCH(DB$2,CSDA!C$1:C$500,0)),0)%,DF832*IFERROR(INDEX(CSDA!D$1:D$500,MATCH("Phí dịch vụ"&amp;PAYROLL!DF$2,CSDA!A$1:A$500&amp;CSDA!C$1:C$500,0)),0)%,DC832*IFERROR(INDEX(CSDA!D$1:D$500,MATCH("Phí dịch vụ"&amp;PAYROLL!DC$2,CSDA!A$1:A$500&amp;CSDA!C$1:C$500,0)),0)%,DH832*IFERROR(INDEX(CSDA!D$1:D$500,MATCH("Phí dịch vụ"&amp;PAYROLL!DH$2,CSDA!A$1:A$500&amp;CSDA!C$1:C$500,0)),0)%,DJ832*IFERROR(INDEX(CSDA!D$1:D$500,MATCH("Phí dịch vụ"&amp;PAYROLL!DJ$2,CSDA!A$1:A$500&amp;CSDA!C$1:C$500,0)),0)%,BN832*IFERROR(INDEX(CSDA!D$1:D$500,MATCH(BN$2,CSDA!C$1:C$500,0)),0)%)-BN832*7%</f>
        <v/>
      </c>
      <c r="DQ832">
        <f>IFERROR(INDEX(ADJ!$A$1:$BZ$1000,MATCH(PAYROLL!D832,ADJ!A$1:A$500,0),MATCH(PAYROLL!DQ$2,ADJ!$2:$2,0)),0)</f>
        <v/>
      </c>
      <c r="DR832">
        <f>IFERROR(INDEX(ADJ!$A$1:$BZ$1000,MATCH(PAYROLL!D832,ADJ!A$1:A$500,0),MATCH(PAYROLL!DR$2,ADJ!$2:$2,0)),0)</f>
        <v/>
      </c>
      <c r="DS832">
        <f>SUM(DP832:DR832)</f>
        <v/>
      </c>
      <c r="DT832">
        <f>EK832</f>
        <v/>
      </c>
      <c r="DU832">
        <f>SUM(DO832:DR832)</f>
        <v/>
      </c>
      <c r="DV832">
        <f>ROUND(DU832*0.1,0)</f>
        <v/>
      </c>
      <c r="DW832">
        <f>DU832+DV832</f>
        <v/>
      </c>
      <c r="DZ832">
        <f>IFERROR(INDEX(ADJ!$A$1:$BZ$1000,MATCH(PAYROLL!$D832,ADJ!A$1:A$500,0),MATCH(PAYROLL!DZ$2,ADJ!$2:$2,0)),0)</f>
        <v/>
      </c>
      <c r="EA832">
        <f>IFERROR(INDEX(ADJ!$A$1:$BZ$1000,MATCH(PAYROLL!$D832,ADJ!A$1:A$500,0),MATCH(PAYROLL!EA$2,ADJ!$2:$2,0)),0)</f>
        <v/>
      </c>
      <c r="EB832">
        <f>IFERROR(INDEX(ADJ!$A$1:$BZ$1000,MATCH(PAYROLL!$D832,ADJ!A$1:A$500,0),MATCH(PAYROLL!EB$2,ADJ!$2:$2,0)),0)</f>
        <v/>
      </c>
      <c r="EC832">
        <f>IFERROR(INDEX(ADJ!$A$1:$BZ$1000,MATCH(PAYROLL!$D832,ADJ!A$1:A$500,0),MATCH(PAYROLL!EC$2,ADJ!$2:$2,0)),0)</f>
        <v/>
      </c>
      <c r="ED832">
        <f>IFERROR(INDEX(ADJ!$A$1:$BZ$1000,MATCH(PAYROLL!$D832,ADJ!A$1:A$500,0),MATCH(PAYROLL!ED$2,ADJ!$2:$2,0)),0)</f>
        <v/>
      </c>
      <c r="EE832">
        <f>IFERROR(INDEX(ADJ!$A$1:$BZ$1000,MATCH(PAYROLL!$D832,ADJ!A$1:A$500,0),MATCH(PAYROLL!EE$2,ADJ!$2:$2,0)),0)</f>
        <v/>
      </c>
      <c r="EF832">
        <f>IFERROR(INDEX(ADJ!$A$1:$BZ$1000,MATCH(PAYROLL!$D832,ADJ!A$1:A$500,0),MATCH(PAYROLL!EF$2,ADJ!$2:$2,0)),0)</f>
        <v/>
      </c>
      <c r="EG832">
        <f>IFERROR(INDEX(ADJ!$A$1:$BZ$1000,MATCH(PAYROLL!$D832,ADJ!A$1:A$500,0),MATCH(PAYROLL!EG$2,ADJ!$2:$2,0)),0)</f>
        <v/>
      </c>
      <c r="EH832">
        <f>IFERROR(INDEX(ADJ!$A$1:$BZ$1000,MATCH(PAYROLL!$D832,ADJ!A$1:A$500,0),MATCH(PAYROLL!EH$2,ADJ!$2:$2,0)),0)</f>
        <v/>
      </c>
      <c r="EI832">
        <f>IFERROR(INDEX(ADJ!$A$1:$BZ$1000,MATCH(PAYROLL!D832,ADJ!A$1:A$500,0),MATCH(PAYROLL!EI$2,ADJ!$2:$2,0)),0)</f>
        <v/>
      </c>
      <c r="EJ832">
        <f>IFERROR(INDEX(ADJ!$A$1:$BZ$1000,MATCH(PAYROLL!$D832,ADJ!A$1:A$500,0),MATCH(PAYROLL!EJ$2,ADJ!$2:$2,0)),0)</f>
        <v/>
      </c>
      <c r="EK832">
        <f>SUM(DZ832:EJ832)</f>
        <v/>
      </c>
    </row>
    <row r="833">
      <c r="A833" t="n">
        <v>831</v>
      </c>
      <c r="B833" t="inlineStr">
        <is>
          <t>Lê Văn Long</t>
        </is>
      </c>
      <c r="D833" t="inlineStr">
        <is>
          <t>122531-03</t>
        </is>
      </c>
      <c r="S833">
        <f>IFERROR(INDEX(PIS!$A$1:$BZ$1000,MATCH($D833,PIS!C$1:C$500,0),MATCH("Lương CB tháng trước",PIS!$1:$1,0)),0)</f>
        <v/>
      </c>
      <c r="T833">
        <f>IFERROR(INDEX(PIS!$A$1:$BZ$1000,MATCH($D833,PIS!C$1:C$500,0),MATCH("Lương CB hiện tại",PIS!$1:$1,0)),0)</f>
        <v/>
      </c>
      <c r="U833">
        <f>IFERROR(INDEX(PIS!$A$1:$BZ$1000,MATCH($D833,PIS!C$1:C$500,0),MATCH("Lương đóng BHBB",PIS!$1:$1,0)),0)</f>
        <v/>
      </c>
      <c r="V833">
        <f>IFERROR(INDEX(PIS!$A$1:$BZ$1000,MATCH($D833,PIS!C$1:C$500,0),MATCH(V$2,PIS!$2:$2,0)),0)</f>
        <v/>
      </c>
      <c r="W833">
        <f>IFERROR(INDEX(PIS!$A$1:$BZ$1000,MATCH($D833,PIS!C$1:C$500,0),MATCH(W$2,PIS!$2:$2,0)),0)</f>
        <v/>
      </c>
      <c r="X833">
        <f>IFERROR(INDEX(PIS!$A$1:$BZ$1000,MATCH($D833,PIS!C$1:C$500,0),MATCH(X$2,PIS!$2:$2,0)),0)</f>
        <v/>
      </c>
      <c r="Y833">
        <f>IFERROR(INDEX(PIS!$A$1:$BZ$1000,MATCH($D833,PIS!C$1:C$500,0),MATCH(Y$2,PIS!$2:$2,0)),0)</f>
        <v/>
      </c>
      <c r="Z833">
        <f>IFERROR(INDEX(PIS!$A$1:$BZ$1000,MATCH($D833,PIS!C$1:C$500,0),MATCH(Z$2,PIS!$2:$2,0)),0)</f>
        <v/>
      </c>
      <c r="AA833">
        <f>IFERROR(INDEX(PIS!$A$1:$BZ$1000,MATCH($D833,PIS!C$1:C$500,0),MATCH(AA$2,PIS!$2:$2,0)),0)</f>
        <v/>
      </c>
      <c r="AB833">
        <f>IFERROR(INDEX(PIS!$A$1:$BZ$1000,MATCH($D833,PIS!C$1:C$500,0),MATCH(AB$2,PIS!$2:$2,0)),0)</f>
        <v/>
      </c>
      <c r="AC833">
        <f>SUM(V833:AB833)</f>
        <v/>
      </c>
      <c r="AD833">
        <f>IFERROR(INDEX(TIMESHEET!$A$1:$AI$5000,MATCH($D833,TIMESHEET!A$1:A$500,0),MATCH("T100",TIMESHEET!$2:$2,0))-2,0)</f>
        <v/>
      </c>
      <c r="AE833">
        <f>IFERROR(INDEX(TIMESHEET!$A$1:$AI$5000,MATCH($D833,TIMESHEET!A$1:A$500,0),MATCH("T202",TIMESHEET!$2:$2,0)),0)</f>
        <v/>
      </c>
      <c r="AF833">
        <f>IFERROR(INDEX(TIMESHEET!$A$1:$AI$5000,MATCH($D833,TIMESHEET!A$1:A$500,0),MATCH("T302",TIMESHEET!$2:$2,0)),0)</f>
        <v/>
      </c>
      <c r="AG833">
        <f>IFERROR(INDEX(TIMESHEET!$A$1:$AI$5000,MATCH($D833,TIMESHEET!A$1:A$500,0),MATCH("T406",TIMESHEET!$2:$2,0)),0)</f>
        <v/>
      </c>
      <c r="AH833">
        <f>AE833+AG833</f>
        <v/>
      </c>
      <c r="AI833">
        <f>IFERROR(INDEX(TIMESHEET!$A$1:$AI$5000,MATCH($D833,TIMESHEET!A$1:A$500,0),MATCH("T701",TIMESHEET!$2:$2,0)),0)</f>
        <v/>
      </c>
      <c r="AJ833">
        <f>IFERROR(INDEX(TIMESHEET!$A$1:$AI$5000,MATCH($D833,TIMESHEET!B$1:B$500,0),MATCH("T320",TIMESHEET!$2:$2,0)),0)</f>
        <v/>
      </c>
      <c r="AK833">
        <f>IFERROR(IF(LEFT(INDEX(PIS!O$1:O$500,MATCH(D833,PIS!C$1:C$500)),1)="M",T833/AD833*SUM(AE833:AG833),T833*AD833),0)</f>
        <v/>
      </c>
      <c r="AL833">
        <f>IFERROR(INDEX(ADJ!$A$1:$BZ$1000,MATCH(PAYROLL!D833,ADJ!A$1:A$500,0),MATCH(PAYROLL!AL$2,ADJ!$2:$2,0)),0)</f>
        <v/>
      </c>
      <c r="AM833">
        <f>SUM(AK833:AL833)</f>
        <v/>
      </c>
      <c r="AN833">
        <f>IFERROR(ROUND(V833/$AD833*$AH833,0),0)</f>
        <v/>
      </c>
      <c r="AO833">
        <f>IFERROR(ROUND(W833/$AD833*$AH833,0),0)</f>
        <v/>
      </c>
      <c r="AP833">
        <f>IFERROR(ROUND(X833/$AD833*$AE833,0),0)</f>
        <v/>
      </c>
      <c r="AQ833">
        <f>IFERROR(ROUND(Y833/$AD833*$AH833,0),0)</f>
        <v/>
      </c>
      <c r="AR833">
        <f>IFERROR(ROUND(Z833/$AD833*$AH833,0),0)</f>
        <v/>
      </c>
      <c r="AS833">
        <f>IFERROR(ROUND(AA833/$AD833*$AH833,0),0)</f>
        <v/>
      </c>
      <c r="AT833">
        <f>IFERROR(IF((AE833+AF833+AG833)&gt;13,AB833,ROUND(AB833/AD833*AH833,0)),0)</f>
        <v/>
      </c>
      <c r="AU833">
        <f>IFERROR(INDEX(ADJ!$A$1:$BZ$1000,MATCH(PAYROLL!D833,ADJ!A$1:A$500,0),MATCH(PAYROLL!AU$2,ADJ!$2:$2,0)),0)</f>
        <v/>
      </c>
      <c r="AV833">
        <f>ROUND(SUM(AN833:AU833),0)</f>
        <v/>
      </c>
      <c r="AW833">
        <f>IFERROR(INDEX(TIMESHEET!$A$1:$AI$5000,MATCH(PAYROLL!D833,TIMESHEET!A$1:A$500,0),MATCH("T620",TIMESHEET!$2:$2,0)),0)</f>
        <v/>
      </c>
      <c r="AX833">
        <f>IFERROR(INDEX(TIMESHEET!$A$1:$AI$5000,MATCH(PAYROLL!D833,TIMESHEET!A$1:A$500,0),MATCH("T601",TIMESHEET!$2:$2,0)),0)</f>
        <v/>
      </c>
      <c r="AY833">
        <f>IFERROR(INDEX(TIMESHEET!$A$1:$AI$5000,MATCH(PAYROLL!D833,TIMESHEET!A$1:A$500,0),MATCH("T602",TIMESHEET!$2:$2,0)),0)</f>
        <v/>
      </c>
      <c r="AZ833">
        <f>IFERROR(INDEX(TIMESHEET!$A$1:$AI$5000,MATCH(PAYROLL!D833,TIMESHEET!A$1:A$500,0),MATCH("T603",TIMESHEET!$2:$2,0)),0)</f>
        <v/>
      </c>
      <c r="BA833">
        <f>IFERROR(INDEX(TIMESHEET!$A$1:$AI$5000,MATCH(PAYROLL!D833,TIMESHEET!A$1:A$500,0),MATCH("T611",TIMESHEET!$2:$2,0)),0)</f>
        <v/>
      </c>
      <c r="BB833">
        <f>IFERROR(INDEX(TIMESHEET!$A$1:$AI$5000,MATCH(PAYROLL!D833,TIMESHEET!A$1:A$500,0),MATCH("T612",TIMESHEET!$2:$2,0)),0)</f>
        <v/>
      </c>
      <c r="BC833">
        <f>IFERROR(INDEX(TIMESHEET!$A$1:$AI$5000,MATCH(PAYROLL!D833,TIMESHEET!A$1:A$500,0),MATCH("T613",TIMESHEET!$2:$2,0)),0)</f>
        <v/>
      </c>
      <c r="BD833">
        <f>IFERROR(INDEX(TIMESHEET!$A$1:$AI$5000,MATCH(PAYROLL!D833,TIMESHEET!A$1:A$500,0),MATCH("T500",TIMESHEET!$2:$2,0)),0)</f>
        <v/>
      </c>
      <c r="BE833">
        <f>IFERROR(IF(LEFT(INDEX(PIS!O$1:O$500,MATCH(D833,PIS!C$1:C$500)),1)="M",T833/AD833/8*(AW833+AX833*1.5+AY833*2+AZ833*3+BA833*2.1+BB833*2.7+BC833*3.9+BD833*0.3),T833/8*(AW833+AX833*1.5+AY833*2+AZ833*3+BA833*2.1+BB833*2.7+BC833*3.9+BD833*0.3)),0)</f>
        <v/>
      </c>
      <c r="BF833">
        <f>IFERROR(INDEX(ADJ!$A$1:$BZ$1000,MATCH(PAYROLL!$D833,ADJ!A$1:A$500,0),MATCH(PAYROLL!BF$2,ADJ!$2:$2,0)),0)</f>
        <v/>
      </c>
      <c r="BG833">
        <f>IFERROR(INDEX(ADJ!$A$1:$BZ$1000,MATCH(PAYROLL!D833,ADJ!A$1:A$500,0),MATCH(PAYROLL!BG$2,ADJ!$2:$2,0)),0)</f>
        <v/>
      </c>
      <c r="BH833">
        <f>IFERROR(INDEX(ADJ!$A$1:$BZ$1000,MATCH(PAYROLL!D833,ADJ!A$1:A$500,0),MATCH(PAYROLL!BH$2,ADJ!$2:$2,0)),0)</f>
        <v/>
      </c>
      <c r="BI833">
        <f>IFERROR(INDEX(ADJ!$A$1:$BZ$1000,MATCH(PAYROLL!D833,ADJ!A$1:A$500,0),MATCH(PAYROLL!BI$2,ADJ!$2:$2,0)),0)</f>
        <v/>
      </c>
      <c r="BJ833">
        <f>IFERROR(INDEX(ADJ!$A$1:$BZ$1000,MATCH(PAYROLL!D833,ADJ!A$1:A$500,0),MATCH(PAYROLL!BJ$2,ADJ!$2:$2,0)),0)</f>
        <v/>
      </c>
      <c r="BK833">
        <f>SUM(BF833:BJ833)</f>
        <v/>
      </c>
      <c r="BL833">
        <f>IFERROR(INDEX(ADJ!$A$1:$BZ$1000,MATCH(PAYROLL!D833,ADJ!A$1:A$500,0),MATCH(PAYROLL!BL$2,ADJ!$2:$2,0)),0)</f>
        <v/>
      </c>
      <c r="BM833">
        <f>IFERROR(INDEX(ADJ!$A$1:$BZ$1000,MATCH(PAYROLL!D833,ADJ!A$1:A$500,0),MATCH(PAYROLL!BM$2,ADJ!$2:$2,0)),0)</f>
        <v/>
      </c>
      <c r="BN833">
        <f>IFERROR(INDEX(ADJ!$A$1:$BZ$1000,MATCH(PAYROLL!D833,ADJ!A$1:A$500,0),MATCH(PAYROLL!BN$2,ADJ!$2:$2,0)),0)</f>
        <v/>
      </c>
      <c r="BO833">
        <f>IFERROR(INDEX(ADJ!$A$1:$BZ$1000,MATCH(PAYROLL!D833,ADJ!A$1:A$500,0),MATCH(PAYROLL!BO$2,ADJ!$2:$2,0)),0)</f>
        <v/>
      </c>
      <c r="BP833">
        <f>SUM(AM833,AV833,BE833,BK833,BL833:BO833)</f>
        <v/>
      </c>
      <c r="BQ833">
        <f>BO833</f>
        <v/>
      </c>
      <c r="BR833">
        <f>IFERROR(ROUND(IF(LEFT(INDEX(PIS!O$1:O$500,MATCH(D833,PIS!C$1:C$500)),1)="D",T833/8*(BD833*0.3),IF(LEFT(INDEX(PIS!O$1:O$500,MATCH(D833,PIS!C$1:C$500)),1)="H",T833*($BD833*0.3),T833/$AD833/8*($BD833*0.3))),0),0)</f>
        <v/>
      </c>
      <c r="BS833">
        <f>IF(AP833&lt;1,0,MIN(AP833,730000))</f>
        <v/>
      </c>
      <c r="BT833">
        <f>IFERROR(ROUND((BE833-SUM(AW833:BC833)*T833/AD833/8),0)-BR833,0)</f>
        <v/>
      </c>
      <c r="BU833">
        <f>AO833</f>
        <v/>
      </c>
      <c r="BV833">
        <f>SUM(BQ833:BU833)</f>
        <v/>
      </c>
      <c r="BW833">
        <f>BP833-BV833</f>
        <v/>
      </c>
      <c r="BX833">
        <f>IFERROR(IF(RIGHT(INDEX(PIS!O$1:O$500,MATCH(D833,PIS!C$1:C$500)),5)="Gross",MIN(U833+V833,VLOOKUP("R700",TSC!B:C,2,0)*VLOOKUP("R101",TSC!B:C,2,0))*VLOOKUP("R701",TSC!B:C,2,0)%,0),0)</f>
        <v/>
      </c>
      <c r="BY833">
        <f>IFERROR(IF(RIGHT(INDEX(PIS!O$1:O$500,MATCH(D833,PIS!C$1:C$500)),5)="Gross",MIN(U833+V833,VLOOKUP("R700",TSC!B:C,2,0)*VLOOKUP("R101",TSC!B:C,2,0))*VLOOKUP("T704",TSC!B:C,2,0)%,0),0)</f>
        <v/>
      </c>
      <c r="BZ833">
        <f>IFERROR(IF(RIGHT(INDEX(PIS!O$1:O$500,MATCH(D833,PIS!C$1:C$500)),5)="Gross",MIN(U833+V833,VLOOKUP("R700",TSC!B:C,2,0)*VLOOKUP("1",TSC!F:G,2,0))*VLOOKUP("T705",TSC!B:C,2,0)%,0),0)</f>
        <v/>
      </c>
      <c r="CA833">
        <f>IFERROR(INDEX(ADJ!$A$1:$BZ$1000,MATCH(PAYROLL!D833,ADJ!A$1:A$500,0),MATCH(PAYROLL!CA$2,ADJ!$2:$2,0)),0)</f>
        <v/>
      </c>
      <c r="CB833">
        <f>IFERROR(INDEX(ADJ!$A$1:$BZ$1000,MATCH(PAYROLL!D833,ADJ!A$1:A$500,0),MATCH(PAYROLL!CB$2,ADJ!$2:$2,0)),0)</f>
        <v/>
      </c>
      <c r="CC833">
        <f>SUM(BX833:CB833)</f>
        <v/>
      </c>
      <c r="CD833">
        <f>IFERROR(INDEX(PIS!$A$1:$BZ$1000,MATCH(PAYROLL!D833,PIS!C$1:C$500,0),MATCH(PAYROLL!CD$1,PIS!$1:$1,0)),0)</f>
        <v/>
      </c>
      <c r="CE833">
        <f>IFERROR(IF(OR(INDEX(PIS!P$1:P$500,MATCH(D833,PIS!C$1:C$500,0))="LT2",INDEX(PIS!P$1:P$500,MATCH(D833,PIS!C$1:C$500,0))="P10"),0,SUM(CC833,CD833*VLOOKUP("R601",TSC!B:C,2,0),VLOOKUP("R602",TSC!B:C,2,0))),0)</f>
        <v/>
      </c>
      <c r="CF833">
        <f>MAX(BW833-CE833,0)</f>
        <v/>
      </c>
      <c r="CG833">
        <f>IFERROR(IF(OR(RIGHT(INDEX(PIS!P$1:P$500,MATCH(D833,PIS!C$1:C$500)),5)="P10",RIGHT(INDEX(PIS!P$1:P$500,MATCH(D833,PIS!C$1:C$500)),5)="CK"),0,IF(CF833&lt;=5000000,CF833*5%,IF(CF833&lt;=10000000,CF833*10%-250000,IF(CF833&lt;=18000000,CF833*15%-750000,IF(CF833&lt;=32000000,CF833*20%-1650000,IF(CF833&lt;=52000000,CF833*25%-3250000,IF(CF833&lt;=80000000,BH833*30%-5850000,CF833*35%-9850000))))))),0)</f>
        <v/>
      </c>
      <c r="CH833">
        <f>IFERROR(IF(OR(INDEX(PIS!P$1:P$500,MATCH(D833,PIS!C$1:C$500))="LT",INDEX(PIS!P$1:P$500,MATCH(D833,PIS!C$1:C$500))="CK"),0,IF(CF833&lt;2000000,0,CF833*10%)),0)</f>
        <v/>
      </c>
      <c r="CI833">
        <f>IFERROR(INDEX(ADJ!$A$1:$BZ$1000,MATCH(PAYROLL!D833,ADJ!A$1:A$500,0),MATCH(PAYROLL!CI$2,ADJ!$2:$2,0)),0)</f>
        <v/>
      </c>
      <c r="CJ833">
        <f>IFERROR(INDEX(ADJ!$A$1:$BZ$1000,MATCH(PAYROLL!D833,ADJ!A$1:A$500,0),MATCH(PAYROLL!CJ$2,ADJ!$2:$2,0)),0)</f>
        <v/>
      </c>
      <c r="CK833">
        <f>IFERROR(INDEX(ADJ!$A$1:$BZ$1000,MATCH(PAYROLL!D833,ADJ!A$1:A$500,0),MATCH(PAYROLL!CK$2,ADJ!$2:$2,0)),0)</f>
        <v/>
      </c>
      <c r="CL833">
        <f>SUM(CG833:CK833)</f>
        <v/>
      </c>
      <c r="CM833">
        <f>ROUND(SUM(CH833:CK833),0)</f>
        <v/>
      </c>
      <c r="CN833">
        <f>IFERROR(INDEX(CSDA!D$1:D$500,MATCH($CN$2,CSDA!C$1:C$500,0))*INDEX(PIS!V$1:V$500,MATCH(D833,PIS!C$1:C$500))+INDEX(ADJ!$A$1:$BZ$1000,MATCH(PAYROLL!D833,ADJ!A$1:A$500,0),MATCH(PAYROLL!CN$2,ADJ!$2:$2,0)),0)</f>
        <v/>
      </c>
      <c r="CO833">
        <f>IFERROR(INDEX(ADJ!$A$1:$BZ$1000,MATCH(PAYROLL!D833,ADJ!A$1:A$500,0),MATCH(PAYROLL!CO$2,ADJ!$2:$2,0)),0)</f>
        <v/>
      </c>
      <c r="CP833">
        <f>IFERROR(INDEX(ADJ!$A$1:$BZ$1000,MATCH(PAYROLL!D833,ADJ!A$1:A$500,0),MATCH(PAYROLL!CP$2,ADJ!$2:$2,0)),0)</f>
        <v/>
      </c>
      <c r="CQ833">
        <f>BP833-CL833-CI833-CM833-CN833-CO833-CP833-CC833</f>
        <v/>
      </c>
      <c r="CR833">
        <f>IFERROR(IF(RIGHT(INDEX(PIS!O$1:O$500,MATCH(D833,PIS!C$1:C$500,0)),5)="Gross",MIN(U833+V833,VLOOKUP("R700",TSC!B:C,2,0)*VLOOKUP("R101",TSC!B:C,2,0))*(VLOOKUP("T711",TSC!B:C,2,0)+VLOOKUP("T712",TSC!B:C,2,0))%,MIN(T833+V833,VLOOKUP("R700",TSC!B:C,2,0)*VLOOKUP("R101",TSC!B:C,2,0))*(VLOOKUP("T711",TSC!B:C,2,0)+VLOOKUP("T712",TSC!B:C,2,0)+VLOOKUP("R701",TSC!B:C,2,0))%),0)</f>
        <v/>
      </c>
      <c r="CS833">
        <f>IFERROR(IF(RIGHT(INDEX(PIS!O$1:O$500,MATCH(D833,PIS!C$1:C$500,0)),5)="Gross",MIN(U833+V833,VLOOKUP("R700",TSC!B:C,2,0)*VLOOKUP("R101",TSC!B:C,2,0))*(VLOOKUP("T714",TSC!B:C,2,0))%,MIN(T833+V833,VLOOKUP("R700",TSC!B:C,2,0)*VLOOKUP("R101",TSC!B:C,2,0))*(VLOOKUP("T704",TSC!B:C,2,0)+VLOOKUP("T714",TSC!B:C,2,0))%),0)</f>
        <v/>
      </c>
      <c r="CT833">
        <f>IFERROR(IF(RIGHT(INDEX(PIS!O$1:O$500,MATCH(D833,PIS!C$1:C$500,0)),5)="Gross",MIN(U833+V833,VLOOKUP("R700",TSC!B:C,2,0)*VLOOKUP("R101",TSC!B:C,2,0))*VLOOKUP("T705",TSC!B:C,2,0)%,MIN(T833+V833,VLOOKUP("R700",TSC!B:C,2,0)*VLOOKUP("R101",TSC!B:C,2,0))*VLOOKUP("T705",TSC!B:C,2,0)%),0)</f>
        <v/>
      </c>
      <c r="CU833">
        <f>IFERROR(IF(RIGHT(INDEX(PIS!O$1:O$500,MATCH(D833,PIS!C$1:C$500,0)),5)="Gross",MIN(U833+V833,VLOOKUP("R700",TSC!B:C,2,0)*VLOOKUP("R101",TSC!B:C,2,0))*(VLOOKUP("T713",TSC!B:C,2,0))%,MIN(T833+V833,VLOOKUP("R700",TSC!B:C,2,0)*VLOOKUP("R101",TSC!B:C,2,0))*(VLOOKUP("T713",TSC!B:C,2,0))%),0)</f>
        <v/>
      </c>
      <c r="CV833">
        <f>IFERROR(INDEX(ADJ!$A$1:$BZ$1000,MATCH(PAYROLL!D833,ADJ!A$1:A$500,0),MATCH(PAYROLL!CV$2,ADJ!$2:$2,0)),0)</f>
        <v/>
      </c>
      <c r="CW833">
        <f>IFERROR(INDEX(ADJ!$A$1:$BZ$1000,MATCH(PAYROLL!D833,ADJ!A$1:A$500,0),MATCH(PAYROLL!CW$2,ADJ!$2:$2,0)),0)</f>
        <v/>
      </c>
      <c r="CX833">
        <f>SUM(CR833:CW833)</f>
        <v/>
      </c>
      <c r="CY833">
        <f>ROUND(IF(CR833&gt;0,T833+V833*VLOOKUP("R202",TSC!$B$1:$C$500,2,0),0),0)</f>
        <v/>
      </c>
      <c r="CZ833">
        <f>IFERROR(INDEX(CSDA!D$1:D$500,MATCH($CZ$2,CSDA!C$1:C$500,0)),0)</f>
        <v/>
      </c>
      <c r="DA833">
        <f>ROUND(T833*0.7%,0)</f>
        <v/>
      </c>
      <c r="DB833">
        <f>ROUND(T833/12,0)</f>
        <v/>
      </c>
      <c r="DC833">
        <f ref="DC833" t="array">IFERROR(INDEX(CSDA!D$1:D$500,MATCH("Trích giữ"&amp;PAYROLL!DC$2,CSDA!A$1:A$500&amp;CSDA!C$1:C$500,0)),0)</f>
        <v/>
      </c>
      <c r="DD833">
        <f ref="DD833" t="array">IFERROR(INDEX(CSDA!D$1:D$500,MATCH("Trích giữ"&amp;PAYROLL!DD$2,CSDA!A$1:A$500&amp;CSDA!C$1:C$500,0)),0)</f>
        <v/>
      </c>
      <c r="DE833">
        <f ref="DE833" t="array">IFERROR(INDEX(CSDA!D$1:D$500,MATCH("Trích giữ"&amp;PAYROLL!DE$2,CSDA!A$1:A$500&amp;CSDA!C$1:C$500,0)),0)</f>
        <v/>
      </c>
      <c r="DF833">
        <f>IFERROR(INDEX(CSDA!D$1:D$500,MATCH(PAYROLL!DF$2,CSDA!C$1:C$500,0)),0)</f>
        <v/>
      </c>
      <c r="DG833">
        <f ref="DG833" t="array">IFERROR(INDEX(CSDA!D$1:D$500,MATCH("Trích giữ"&amp;PAYROLL!DG$2,CSDA!A$1:A$500&amp;CSDA!C$1:C$500,0)),0)</f>
        <v/>
      </c>
      <c r="DH833">
        <f>ROUND(T833/26,0)</f>
        <v/>
      </c>
      <c r="DI833">
        <f ref="DI833" t="array">IFERROR(INDEX(CSDA!D$1:D$500,MATCH("Trích giữ"&amp;PAYROLL!DI$2,CSDA!A$1:A$500&amp;CSDA!C$1:C$500,0)),0)</f>
        <v/>
      </c>
      <c r="DJ833">
        <f>IF(U833=0,T833*21.5%-BL833,0)</f>
        <v/>
      </c>
      <c r="DK833">
        <f ref="DK833" t="array">IFERROR(INDEX(CSDA!D$1:D$500,MATCH("Trích giữ"&amp;PAYROLL!DK$2,CSDA!A$1:A$500&amp;CSDA!C$1:C$500,0)),0)</f>
        <v/>
      </c>
      <c r="DL833">
        <f>IFERROR(INDEX(CSDA!D$1:D$500,MATCH(PAYROLL!DL$2,CSDA!C$1:C$500,0))/12,0)</f>
        <v/>
      </c>
      <c r="DM833">
        <f>SUM(DB833:DL833)</f>
        <v/>
      </c>
      <c r="DN833">
        <f>IFERROR(INDEX(ADJ!$A$1:$BZ$1000,MATCH(PAYROLL!D833,ADJ!A$1:A$500,0),MATCH(PAYROLL!DN$2,ADJ!$2:$2,0)),0)</f>
        <v/>
      </c>
      <c r="DO833">
        <f>IFERROR(SUM(BP833,DM833:DN833,CX833:DA833)-DT833,0)</f>
        <v/>
      </c>
      <c r="DP833">
        <f ref="DP833" t="array">SUM(BW833*IFERROR(INDEX(CSDA!D$1:D$500,MATCH(BW$2,CSDA!C$1:C$500,0)),0)%,CX833*IFERROR(INDEX(CSDA!D$1:D$500,MATCH(CX$2,CSDA!C$1:C$500,0)),0)%,DA833*IFERROR(INDEX(CSDA!D$1:D$500,MATCH(DA$2,CSDA!C$1:C$500,0)),0)%,DB833*IFERROR(INDEX(CSDA!D$1:D$500,MATCH(DB$2,CSDA!C$1:C$500,0)),0)%,DF833*IFERROR(INDEX(CSDA!D$1:D$500,MATCH("Phí dịch vụ"&amp;PAYROLL!DF$2,CSDA!A$1:A$500&amp;CSDA!C$1:C$500,0)),0)%,DC833*IFERROR(INDEX(CSDA!D$1:D$500,MATCH("Phí dịch vụ"&amp;PAYROLL!DC$2,CSDA!A$1:A$500&amp;CSDA!C$1:C$500,0)),0)%,DH833*IFERROR(INDEX(CSDA!D$1:D$500,MATCH("Phí dịch vụ"&amp;PAYROLL!DH$2,CSDA!A$1:A$500&amp;CSDA!C$1:C$500,0)),0)%,DJ833*IFERROR(INDEX(CSDA!D$1:D$500,MATCH("Phí dịch vụ"&amp;PAYROLL!DJ$2,CSDA!A$1:A$500&amp;CSDA!C$1:C$500,0)),0)%,BN833*IFERROR(INDEX(CSDA!D$1:D$500,MATCH(BN$2,CSDA!C$1:C$500,0)),0)%)-BN833*7%</f>
        <v/>
      </c>
      <c r="DQ833">
        <f>IFERROR(INDEX(ADJ!$A$1:$BZ$1000,MATCH(PAYROLL!D833,ADJ!A$1:A$500,0),MATCH(PAYROLL!DQ$2,ADJ!$2:$2,0)),0)</f>
        <v/>
      </c>
      <c r="DR833">
        <f>IFERROR(INDEX(ADJ!$A$1:$BZ$1000,MATCH(PAYROLL!D833,ADJ!A$1:A$500,0),MATCH(PAYROLL!DR$2,ADJ!$2:$2,0)),0)</f>
        <v/>
      </c>
      <c r="DS833">
        <f>SUM(DP833:DR833)</f>
        <v/>
      </c>
      <c r="DT833">
        <f>EK833</f>
        <v/>
      </c>
      <c r="DU833">
        <f>SUM(DO833:DR833)</f>
        <v/>
      </c>
      <c r="DV833">
        <f>ROUND(DU833*0.1,0)</f>
        <v/>
      </c>
      <c r="DW833">
        <f>DU833+DV833</f>
        <v/>
      </c>
      <c r="DZ833">
        <f>IFERROR(INDEX(ADJ!$A$1:$BZ$1000,MATCH(PAYROLL!$D833,ADJ!A$1:A$500,0),MATCH(PAYROLL!DZ$2,ADJ!$2:$2,0)),0)</f>
        <v/>
      </c>
      <c r="EA833">
        <f>IFERROR(INDEX(ADJ!$A$1:$BZ$1000,MATCH(PAYROLL!$D833,ADJ!A$1:A$500,0),MATCH(PAYROLL!EA$2,ADJ!$2:$2,0)),0)</f>
        <v/>
      </c>
      <c r="EB833">
        <f>IFERROR(INDEX(ADJ!$A$1:$BZ$1000,MATCH(PAYROLL!$D833,ADJ!A$1:A$500,0),MATCH(PAYROLL!EB$2,ADJ!$2:$2,0)),0)</f>
        <v/>
      </c>
      <c r="EC833">
        <f>IFERROR(INDEX(ADJ!$A$1:$BZ$1000,MATCH(PAYROLL!$D833,ADJ!A$1:A$500,0),MATCH(PAYROLL!EC$2,ADJ!$2:$2,0)),0)</f>
        <v/>
      </c>
      <c r="ED833">
        <f>IFERROR(INDEX(ADJ!$A$1:$BZ$1000,MATCH(PAYROLL!$D833,ADJ!A$1:A$500,0),MATCH(PAYROLL!ED$2,ADJ!$2:$2,0)),0)</f>
        <v/>
      </c>
      <c r="EE833">
        <f>IFERROR(INDEX(ADJ!$A$1:$BZ$1000,MATCH(PAYROLL!$D833,ADJ!A$1:A$500,0),MATCH(PAYROLL!EE$2,ADJ!$2:$2,0)),0)</f>
        <v/>
      </c>
      <c r="EF833">
        <f>IFERROR(INDEX(ADJ!$A$1:$BZ$1000,MATCH(PAYROLL!$D833,ADJ!A$1:A$500,0),MATCH(PAYROLL!EF$2,ADJ!$2:$2,0)),0)</f>
        <v/>
      </c>
      <c r="EG833">
        <f>IFERROR(INDEX(ADJ!$A$1:$BZ$1000,MATCH(PAYROLL!$D833,ADJ!A$1:A$500,0),MATCH(PAYROLL!EG$2,ADJ!$2:$2,0)),0)</f>
        <v/>
      </c>
      <c r="EH833">
        <f>IFERROR(INDEX(ADJ!$A$1:$BZ$1000,MATCH(PAYROLL!$D833,ADJ!A$1:A$500,0),MATCH(PAYROLL!EH$2,ADJ!$2:$2,0)),0)</f>
        <v/>
      </c>
      <c r="EI833">
        <f>IFERROR(INDEX(ADJ!$A$1:$BZ$1000,MATCH(PAYROLL!D833,ADJ!A$1:A$500,0),MATCH(PAYROLL!EI$2,ADJ!$2:$2,0)),0)</f>
        <v/>
      </c>
      <c r="EJ833">
        <f>IFERROR(INDEX(ADJ!$A$1:$BZ$1000,MATCH(PAYROLL!$D833,ADJ!A$1:A$500,0),MATCH(PAYROLL!EJ$2,ADJ!$2:$2,0)),0)</f>
        <v/>
      </c>
      <c r="EK833">
        <f>SUM(DZ833:EJ833)</f>
        <v/>
      </c>
    </row>
    <row r="834">
      <c r="A834" t="n">
        <v>832</v>
      </c>
      <c r="B834" t="inlineStr">
        <is>
          <t>Nguyễn Thế Sơn</t>
        </is>
      </c>
      <c r="D834" t="inlineStr">
        <is>
          <t>143503-03</t>
        </is>
      </c>
      <c r="S834">
        <f>IFERROR(INDEX(PIS!$A$1:$BZ$1000,MATCH($D834,PIS!C$1:C$500,0),MATCH("Lương CB tháng trước",PIS!$1:$1,0)),0)</f>
        <v/>
      </c>
      <c r="T834">
        <f>IFERROR(INDEX(PIS!$A$1:$BZ$1000,MATCH($D834,PIS!C$1:C$500,0),MATCH("Lương CB hiện tại",PIS!$1:$1,0)),0)</f>
        <v/>
      </c>
      <c r="U834">
        <f>IFERROR(INDEX(PIS!$A$1:$BZ$1000,MATCH($D834,PIS!C$1:C$500,0),MATCH("Lương đóng BHBB",PIS!$1:$1,0)),0)</f>
        <v/>
      </c>
      <c r="V834">
        <f>IFERROR(INDEX(PIS!$A$1:$BZ$1000,MATCH($D834,PIS!C$1:C$500,0),MATCH(V$2,PIS!$2:$2,0)),0)</f>
        <v/>
      </c>
      <c r="W834">
        <f>IFERROR(INDEX(PIS!$A$1:$BZ$1000,MATCH($D834,PIS!C$1:C$500,0),MATCH(W$2,PIS!$2:$2,0)),0)</f>
        <v/>
      </c>
      <c r="X834">
        <f>IFERROR(INDEX(PIS!$A$1:$BZ$1000,MATCH($D834,PIS!C$1:C$500,0),MATCH(X$2,PIS!$2:$2,0)),0)</f>
        <v/>
      </c>
      <c r="Y834">
        <f>IFERROR(INDEX(PIS!$A$1:$BZ$1000,MATCH($D834,PIS!C$1:C$500,0),MATCH(Y$2,PIS!$2:$2,0)),0)</f>
        <v/>
      </c>
      <c r="Z834">
        <f>IFERROR(INDEX(PIS!$A$1:$BZ$1000,MATCH($D834,PIS!C$1:C$500,0),MATCH(Z$2,PIS!$2:$2,0)),0)</f>
        <v/>
      </c>
      <c r="AA834">
        <f>IFERROR(INDEX(PIS!$A$1:$BZ$1000,MATCH($D834,PIS!C$1:C$500,0),MATCH(AA$2,PIS!$2:$2,0)),0)</f>
        <v/>
      </c>
      <c r="AB834">
        <f>IFERROR(INDEX(PIS!$A$1:$BZ$1000,MATCH($D834,PIS!C$1:C$500,0),MATCH(AB$2,PIS!$2:$2,0)),0)</f>
        <v/>
      </c>
      <c r="AC834">
        <f>SUM(V834:AB834)</f>
        <v/>
      </c>
      <c r="AD834">
        <f>IFERROR(INDEX(TIMESHEET!$A$1:$AI$5000,MATCH($D834,TIMESHEET!A$1:A$500,0),MATCH("T100",TIMESHEET!$2:$2,0))-2,0)</f>
        <v/>
      </c>
      <c r="AE834">
        <f>IFERROR(INDEX(TIMESHEET!$A$1:$AI$5000,MATCH($D834,TIMESHEET!A$1:A$500,0),MATCH("T202",TIMESHEET!$2:$2,0)),0)</f>
        <v/>
      </c>
      <c r="AF834">
        <f>IFERROR(INDEX(TIMESHEET!$A$1:$AI$5000,MATCH($D834,TIMESHEET!A$1:A$500,0),MATCH("T302",TIMESHEET!$2:$2,0)),0)</f>
        <v/>
      </c>
      <c r="AG834">
        <f>IFERROR(INDEX(TIMESHEET!$A$1:$AI$5000,MATCH($D834,TIMESHEET!A$1:A$500,0),MATCH("T406",TIMESHEET!$2:$2,0)),0)</f>
        <v/>
      </c>
      <c r="AH834">
        <f>AE834+AG834</f>
        <v/>
      </c>
      <c r="AI834">
        <f>IFERROR(INDEX(TIMESHEET!$A$1:$AI$5000,MATCH($D834,TIMESHEET!A$1:A$500,0),MATCH("T701",TIMESHEET!$2:$2,0)),0)</f>
        <v/>
      </c>
      <c r="AJ834">
        <f>IFERROR(INDEX(TIMESHEET!$A$1:$AI$5000,MATCH($D834,TIMESHEET!B$1:B$500,0),MATCH("T320",TIMESHEET!$2:$2,0)),0)</f>
        <v/>
      </c>
      <c r="AK834">
        <f>IFERROR(IF(LEFT(INDEX(PIS!O$1:O$500,MATCH(D834,PIS!C$1:C$500)),1)="M",T834/AD834*SUM(AE834:AG834),T834*AD834),0)</f>
        <v/>
      </c>
      <c r="AL834">
        <f>IFERROR(INDEX(ADJ!$A$1:$BZ$1000,MATCH(PAYROLL!D834,ADJ!A$1:A$500,0),MATCH(PAYROLL!AL$2,ADJ!$2:$2,0)),0)</f>
        <v/>
      </c>
      <c r="AM834">
        <f>SUM(AK834:AL834)</f>
        <v/>
      </c>
      <c r="AN834">
        <f>IFERROR(ROUND(V834/$AD834*$AH834,0),0)</f>
        <v/>
      </c>
      <c r="AO834">
        <f>IFERROR(ROUND(W834/$AD834*$AH834,0),0)</f>
        <v/>
      </c>
      <c r="AP834">
        <f>IFERROR(ROUND(X834/$AD834*$AE834,0),0)</f>
        <v/>
      </c>
      <c r="AQ834">
        <f>IFERROR(ROUND(Y834/$AD834*$AH834,0),0)</f>
        <v/>
      </c>
      <c r="AR834">
        <f>IFERROR(ROUND(Z834/$AD834*$AH834,0),0)</f>
        <v/>
      </c>
      <c r="AS834">
        <f>IFERROR(ROUND(AA834/$AD834*$AH834,0),0)</f>
        <v/>
      </c>
      <c r="AT834">
        <f>IFERROR(IF((AE834+AF834+AG834)&gt;13,AB834,ROUND(AB834/AD834*AH834,0)),0)</f>
        <v/>
      </c>
      <c r="AU834">
        <f>IFERROR(INDEX(ADJ!$A$1:$BZ$1000,MATCH(PAYROLL!D834,ADJ!A$1:A$500,0),MATCH(PAYROLL!AU$2,ADJ!$2:$2,0)),0)</f>
        <v/>
      </c>
      <c r="AV834">
        <f>ROUND(SUM(AN834:AU834),0)</f>
        <v/>
      </c>
      <c r="AW834">
        <f>IFERROR(INDEX(TIMESHEET!$A$1:$AI$5000,MATCH(PAYROLL!D834,TIMESHEET!A$1:A$500,0),MATCH("T620",TIMESHEET!$2:$2,0)),0)</f>
        <v/>
      </c>
      <c r="AX834">
        <f>IFERROR(INDEX(TIMESHEET!$A$1:$AI$5000,MATCH(PAYROLL!D834,TIMESHEET!A$1:A$500,0),MATCH("T601",TIMESHEET!$2:$2,0)),0)</f>
        <v/>
      </c>
      <c r="AY834">
        <f>IFERROR(INDEX(TIMESHEET!$A$1:$AI$5000,MATCH(PAYROLL!D834,TIMESHEET!A$1:A$500,0),MATCH("T602",TIMESHEET!$2:$2,0)),0)</f>
        <v/>
      </c>
      <c r="AZ834">
        <f>IFERROR(INDEX(TIMESHEET!$A$1:$AI$5000,MATCH(PAYROLL!D834,TIMESHEET!A$1:A$500,0),MATCH("T603",TIMESHEET!$2:$2,0)),0)</f>
        <v/>
      </c>
      <c r="BA834">
        <f>IFERROR(INDEX(TIMESHEET!$A$1:$AI$5000,MATCH(PAYROLL!D834,TIMESHEET!A$1:A$500,0),MATCH("T611",TIMESHEET!$2:$2,0)),0)</f>
        <v/>
      </c>
      <c r="BB834">
        <f>IFERROR(INDEX(TIMESHEET!$A$1:$AI$5000,MATCH(PAYROLL!D834,TIMESHEET!A$1:A$500,0),MATCH("T612",TIMESHEET!$2:$2,0)),0)</f>
        <v/>
      </c>
      <c r="BC834">
        <f>IFERROR(INDEX(TIMESHEET!$A$1:$AI$5000,MATCH(PAYROLL!D834,TIMESHEET!A$1:A$500,0),MATCH("T613",TIMESHEET!$2:$2,0)),0)</f>
        <v/>
      </c>
      <c r="BD834">
        <f>IFERROR(INDEX(TIMESHEET!$A$1:$AI$5000,MATCH(PAYROLL!D834,TIMESHEET!A$1:A$500,0),MATCH("T500",TIMESHEET!$2:$2,0)),0)</f>
        <v/>
      </c>
      <c r="BE834">
        <f>IFERROR(IF(LEFT(INDEX(PIS!O$1:O$500,MATCH(D834,PIS!C$1:C$500)),1)="M",T834/AD834/8*(AW834+AX834*1.5+AY834*2+AZ834*3+BA834*2.1+BB834*2.7+BC834*3.9+BD834*0.3),T834/8*(AW834+AX834*1.5+AY834*2+AZ834*3+BA834*2.1+BB834*2.7+BC834*3.9+BD834*0.3)),0)</f>
        <v/>
      </c>
      <c r="BF834">
        <f>IFERROR(INDEX(ADJ!$A$1:$BZ$1000,MATCH(PAYROLL!$D834,ADJ!A$1:A$500,0),MATCH(PAYROLL!BF$2,ADJ!$2:$2,0)),0)</f>
        <v/>
      </c>
      <c r="BG834">
        <f>IFERROR(INDEX(ADJ!$A$1:$BZ$1000,MATCH(PAYROLL!D834,ADJ!A$1:A$500,0),MATCH(PAYROLL!BG$2,ADJ!$2:$2,0)),0)</f>
        <v/>
      </c>
      <c r="BH834">
        <f>IFERROR(INDEX(ADJ!$A$1:$BZ$1000,MATCH(PAYROLL!D834,ADJ!A$1:A$500,0),MATCH(PAYROLL!BH$2,ADJ!$2:$2,0)),0)</f>
        <v/>
      </c>
      <c r="BI834">
        <f>IFERROR(INDEX(ADJ!$A$1:$BZ$1000,MATCH(PAYROLL!D834,ADJ!A$1:A$500,0),MATCH(PAYROLL!BI$2,ADJ!$2:$2,0)),0)</f>
        <v/>
      </c>
      <c r="BJ834">
        <f>IFERROR(INDEX(ADJ!$A$1:$BZ$1000,MATCH(PAYROLL!D834,ADJ!A$1:A$500,0),MATCH(PAYROLL!BJ$2,ADJ!$2:$2,0)),0)</f>
        <v/>
      </c>
      <c r="BK834">
        <f>SUM(BF834:BJ834)</f>
        <v/>
      </c>
      <c r="BL834">
        <f>IFERROR(INDEX(ADJ!$A$1:$BZ$1000,MATCH(PAYROLL!D834,ADJ!A$1:A$500,0),MATCH(PAYROLL!BL$2,ADJ!$2:$2,0)),0)</f>
        <v/>
      </c>
      <c r="BM834">
        <f>IFERROR(INDEX(ADJ!$A$1:$BZ$1000,MATCH(PAYROLL!D834,ADJ!A$1:A$500,0),MATCH(PAYROLL!BM$2,ADJ!$2:$2,0)),0)</f>
        <v/>
      </c>
      <c r="BN834">
        <f>IFERROR(INDEX(ADJ!$A$1:$BZ$1000,MATCH(PAYROLL!D834,ADJ!A$1:A$500,0),MATCH(PAYROLL!BN$2,ADJ!$2:$2,0)),0)</f>
        <v/>
      </c>
      <c r="BO834">
        <f>IFERROR(INDEX(ADJ!$A$1:$BZ$1000,MATCH(PAYROLL!D834,ADJ!A$1:A$500,0),MATCH(PAYROLL!BO$2,ADJ!$2:$2,0)),0)</f>
        <v/>
      </c>
      <c r="BP834">
        <f>SUM(AM834,AV834,BE834,BK834,BL834:BO834)</f>
        <v/>
      </c>
      <c r="BQ834">
        <f>BO834</f>
        <v/>
      </c>
      <c r="BR834">
        <f>IFERROR(ROUND(IF(LEFT(INDEX(PIS!O$1:O$500,MATCH(D834,PIS!C$1:C$500)),1)="D",T834/8*(BD834*0.3),IF(LEFT(INDEX(PIS!O$1:O$500,MATCH(D834,PIS!C$1:C$500)),1)="H",T834*($BD834*0.3),T834/$AD834/8*($BD834*0.3))),0),0)</f>
        <v/>
      </c>
      <c r="BS834">
        <f>IF(AP834&lt;1,0,MIN(AP834,730000))</f>
        <v/>
      </c>
      <c r="BT834">
        <f>IFERROR(ROUND((BE834-SUM(AW834:BC834)*T834/AD834/8),0)-BR834,0)</f>
        <v/>
      </c>
      <c r="BU834">
        <f>AO834</f>
        <v/>
      </c>
      <c r="BV834">
        <f>SUM(BQ834:BU834)</f>
        <v/>
      </c>
      <c r="BW834">
        <f>BP834-BV834</f>
        <v/>
      </c>
      <c r="BX834">
        <f>IFERROR(IF(RIGHT(INDEX(PIS!O$1:O$500,MATCH(D834,PIS!C$1:C$500)),5)="Gross",MIN(U834+V834,VLOOKUP("R700",TSC!B:C,2,0)*VLOOKUP("R101",TSC!B:C,2,0))*VLOOKUP("R701",TSC!B:C,2,0)%,0),0)</f>
        <v/>
      </c>
      <c r="BY834">
        <f>IFERROR(IF(RIGHT(INDEX(PIS!O$1:O$500,MATCH(D834,PIS!C$1:C$500)),5)="Gross",MIN(U834+V834,VLOOKUP("R700",TSC!B:C,2,0)*VLOOKUP("R101",TSC!B:C,2,0))*VLOOKUP("T704",TSC!B:C,2,0)%,0),0)</f>
        <v/>
      </c>
      <c r="BZ834">
        <f>IFERROR(IF(RIGHT(INDEX(PIS!O$1:O$500,MATCH(D834,PIS!C$1:C$500)),5)="Gross",MIN(U834+V834,VLOOKUP("R700",TSC!B:C,2,0)*VLOOKUP("1",TSC!F:G,2,0))*VLOOKUP("T705",TSC!B:C,2,0)%,0),0)</f>
        <v/>
      </c>
      <c r="CA834">
        <f>IFERROR(INDEX(ADJ!$A$1:$BZ$1000,MATCH(PAYROLL!D834,ADJ!A$1:A$500,0),MATCH(PAYROLL!CA$2,ADJ!$2:$2,0)),0)</f>
        <v/>
      </c>
      <c r="CB834">
        <f>IFERROR(INDEX(ADJ!$A$1:$BZ$1000,MATCH(PAYROLL!D834,ADJ!A$1:A$500,0),MATCH(PAYROLL!CB$2,ADJ!$2:$2,0)),0)</f>
        <v/>
      </c>
      <c r="CC834">
        <f>SUM(BX834:CB834)</f>
        <v/>
      </c>
      <c r="CD834">
        <f>IFERROR(INDEX(PIS!$A$1:$BZ$1000,MATCH(PAYROLL!D834,PIS!C$1:C$500,0),MATCH(PAYROLL!CD$1,PIS!$1:$1,0)),0)</f>
        <v/>
      </c>
      <c r="CE834">
        <f>IFERROR(IF(OR(INDEX(PIS!P$1:P$500,MATCH(D834,PIS!C$1:C$500,0))="LT2",INDEX(PIS!P$1:P$500,MATCH(D834,PIS!C$1:C$500,0))="P10"),0,SUM(CC834,CD834*VLOOKUP("R601",TSC!B:C,2,0),VLOOKUP("R602",TSC!B:C,2,0))),0)</f>
        <v/>
      </c>
      <c r="CF834">
        <f>MAX(BW834-CE834,0)</f>
        <v/>
      </c>
      <c r="CG834">
        <f>IFERROR(IF(OR(RIGHT(INDEX(PIS!P$1:P$500,MATCH(D834,PIS!C$1:C$500)),5)="P10",RIGHT(INDEX(PIS!P$1:P$500,MATCH(D834,PIS!C$1:C$500)),5)="CK"),0,IF(CF834&lt;=5000000,CF834*5%,IF(CF834&lt;=10000000,CF834*10%-250000,IF(CF834&lt;=18000000,CF834*15%-750000,IF(CF834&lt;=32000000,CF834*20%-1650000,IF(CF834&lt;=52000000,CF834*25%-3250000,IF(CF834&lt;=80000000,BH834*30%-5850000,CF834*35%-9850000))))))),0)</f>
        <v/>
      </c>
      <c r="CH834">
        <f>IFERROR(IF(OR(INDEX(PIS!P$1:P$500,MATCH(D834,PIS!C$1:C$500))="LT",INDEX(PIS!P$1:P$500,MATCH(D834,PIS!C$1:C$500))="CK"),0,IF(CF834&lt;2000000,0,CF834*10%)),0)</f>
        <v/>
      </c>
      <c r="CI834">
        <f>IFERROR(INDEX(ADJ!$A$1:$BZ$1000,MATCH(PAYROLL!D834,ADJ!A$1:A$500,0),MATCH(PAYROLL!CI$2,ADJ!$2:$2,0)),0)</f>
        <v/>
      </c>
      <c r="CJ834">
        <f>IFERROR(INDEX(ADJ!$A$1:$BZ$1000,MATCH(PAYROLL!D834,ADJ!A$1:A$500,0),MATCH(PAYROLL!CJ$2,ADJ!$2:$2,0)),0)</f>
        <v/>
      </c>
      <c r="CK834">
        <f>IFERROR(INDEX(ADJ!$A$1:$BZ$1000,MATCH(PAYROLL!D834,ADJ!A$1:A$500,0),MATCH(PAYROLL!CK$2,ADJ!$2:$2,0)),0)</f>
        <v/>
      </c>
      <c r="CL834">
        <f>SUM(CG834:CK834)</f>
        <v/>
      </c>
      <c r="CM834">
        <f>ROUND(SUM(CH834:CK834),0)</f>
        <v/>
      </c>
      <c r="CN834">
        <f>IFERROR(INDEX(CSDA!D$1:D$500,MATCH($CN$2,CSDA!C$1:C$500,0))*INDEX(PIS!V$1:V$500,MATCH(D834,PIS!C$1:C$500))+INDEX(ADJ!$A$1:$BZ$1000,MATCH(PAYROLL!D834,ADJ!A$1:A$500,0),MATCH(PAYROLL!CN$2,ADJ!$2:$2,0)),0)</f>
        <v/>
      </c>
      <c r="CO834">
        <f>IFERROR(INDEX(ADJ!$A$1:$BZ$1000,MATCH(PAYROLL!D834,ADJ!A$1:A$500,0),MATCH(PAYROLL!CO$2,ADJ!$2:$2,0)),0)</f>
        <v/>
      </c>
      <c r="CP834">
        <f>IFERROR(INDEX(ADJ!$A$1:$BZ$1000,MATCH(PAYROLL!D834,ADJ!A$1:A$500,0),MATCH(PAYROLL!CP$2,ADJ!$2:$2,0)),0)</f>
        <v/>
      </c>
      <c r="CQ834">
        <f>BP834-CL834-CI834-CM834-CN834-CO834-CP834-CC834</f>
        <v/>
      </c>
      <c r="CR834">
        <f>IFERROR(IF(RIGHT(INDEX(PIS!O$1:O$500,MATCH(D834,PIS!C$1:C$500,0)),5)="Gross",MIN(U834+V834,VLOOKUP("R700",TSC!B:C,2,0)*VLOOKUP("R101",TSC!B:C,2,0))*(VLOOKUP("T711",TSC!B:C,2,0)+VLOOKUP("T712",TSC!B:C,2,0))%,MIN(T834+V834,VLOOKUP("R700",TSC!B:C,2,0)*VLOOKUP("R101",TSC!B:C,2,0))*(VLOOKUP("T711",TSC!B:C,2,0)+VLOOKUP("T712",TSC!B:C,2,0)+VLOOKUP("R701",TSC!B:C,2,0))%),0)</f>
        <v/>
      </c>
      <c r="CS834">
        <f>IFERROR(IF(RIGHT(INDEX(PIS!O$1:O$500,MATCH(D834,PIS!C$1:C$500,0)),5)="Gross",MIN(U834+V834,VLOOKUP("R700",TSC!B:C,2,0)*VLOOKUP("R101",TSC!B:C,2,0))*(VLOOKUP("T714",TSC!B:C,2,0))%,MIN(T834+V834,VLOOKUP("R700",TSC!B:C,2,0)*VLOOKUP("R101",TSC!B:C,2,0))*(VLOOKUP("T704",TSC!B:C,2,0)+VLOOKUP("T714",TSC!B:C,2,0))%),0)</f>
        <v/>
      </c>
      <c r="CT834">
        <f>IFERROR(IF(RIGHT(INDEX(PIS!O$1:O$500,MATCH(D834,PIS!C$1:C$500,0)),5)="Gross",MIN(U834+V834,VLOOKUP("R700",TSC!B:C,2,0)*VLOOKUP("R101",TSC!B:C,2,0))*VLOOKUP("T705",TSC!B:C,2,0)%,MIN(T834+V834,VLOOKUP("R700",TSC!B:C,2,0)*VLOOKUP("R101",TSC!B:C,2,0))*VLOOKUP("T705",TSC!B:C,2,0)%),0)</f>
        <v/>
      </c>
      <c r="CU834">
        <f>IFERROR(IF(RIGHT(INDEX(PIS!O$1:O$500,MATCH(D834,PIS!C$1:C$500,0)),5)="Gross",MIN(U834+V834,VLOOKUP("R700",TSC!B:C,2,0)*VLOOKUP("R101",TSC!B:C,2,0))*(VLOOKUP("T713",TSC!B:C,2,0))%,MIN(T834+V834,VLOOKUP("R700",TSC!B:C,2,0)*VLOOKUP("R101",TSC!B:C,2,0))*(VLOOKUP("T713",TSC!B:C,2,0))%),0)</f>
        <v/>
      </c>
      <c r="CV834">
        <f>IFERROR(INDEX(ADJ!$A$1:$BZ$1000,MATCH(PAYROLL!D834,ADJ!A$1:A$500,0),MATCH(PAYROLL!CV$2,ADJ!$2:$2,0)),0)</f>
        <v/>
      </c>
      <c r="CW834">
        <f>IFERROR(INDEX(ADJ!$A$1:$BZ$1000,MATCH(PAYROLL!D834,ADJ!A$1:A$500,0),MATCH(PAYROLL!CW$2,ADJ!$2:$2,0)),0)</f>
        <v/>
      </c>
      <c r="CX834">
        <f>SUM(CR834:CW834)</f>
        <v/>
      </c>
      <c r="CY834">
        <f>ROUND(IF(CR834&gt;0,T834+V834*VLOOKUP("R202",TSC!$B$1:$C$500,2,0),0),0)</f>
        <v/>
      </c>
      <c r="CZ834">
        <f>IFERROR(INDEX(CSDA!D$1:D$500,MATCH($CZ$2,CSDA!C$1:C$500,0)),0)</f>
        <v/>
      </c>
      <c r="DA834">
        <f>ROUND(T834*0.7%,0)</f>
        <v/>
      </c>
      <c r="DB834">
        <f>ROUND(T834/12,0)</f>
        <v/>
      </c>
      <c r="DC834">
        <f ref="DC834" t="array">IFERROR(INDEX(CSDA!D$1:D$500,MATCH("Trích giữ"&amp;PAYROLL!DC$2,CSDA!A$1:A$500&amp;CSDA!C$1:C$500,0)),0)</f>
        <v/>
      </c>
      <c r="DD834">
        <f ref="DD834" t="array">IFERROR(INDEX(CSDA!D$1:D$500,MATCH("Trích giữ"&amp;PAYROLL!DD$2,CSDA!A$1:A$500&amp;CSDA!C$1:C$500,0)),0)</f>
        <v/>
      </c>
      <c r="DE834">
        <f ref="DE834" t="array">IFERROR(INDEX(CSDA!D$1:D$500,MATCH("Trích giữ"&amp;PAYROLL!DE$2,CSDA!A$1:A$500&amp;CSDA!C$1:C$500,0)),0)</f>
        <v/>
      </c>
      <c r="DF834">
        <f>IFERROR(INDEX(CSDA!D$1:D$500,MATCH(PAYROLL!DF$2,CSDA!C$1:C$500,0)),0)</f>
        <v/>
      </c>
      <c r="DG834">
        <f ref="DG834" t="array">IFERROR(INDEX(CSDA!D$1:D$500,MATCH("Trích giữ"&amp;PAYROLL!DG$2,CSDA!A$1:A$500&amp;CSDA!C$1:C$500,0)),0)</f>
        <v/>
      </c>
      <c r="DH834">
        <f>ROUND(T834/26,0)</f>
        <v/>
      </c>
      <c r="DI834">
        <f ref="DI834" t="array">IFERROR(INDEX(CSDA!D$1:D$500,MATCH("Trích giữ"&amp;PAYROLL!DI$2,CSDA!A$1:A$500&amp;CSDA!C$1:C$500,0)),0)</f>
        <v/>
      </c>
      <c r="DJ834">
        <f>IF(U834=0,T834*21.5%-BL834,0)</f>
        <v/>
      </c>
      <c r="DK834">
        <f ref="DK834" t="array">IFERROR(INDEX(CSDA!D$1:D$500,MATCH("Trích giữ"&amp;PAYROLL!DK$2,CSDA!A$1:A$500&amp;CSDA!C$1:C$500,0)),0)</f>
        <v/>
      </c>
      <c r="DL834">
        <f>IFERROR(INDEX(CSDA!D$1:D$500,MATCH(PAYROLL!DL$2,CSDA!C$1:C$500,0))/12,0)</f>
        <v/>
      </c>
      <c r="DM834">
        <f>SUM(DB834:DL834)</f>
        <v/>
      </c>
      <c r="DN834">
        <f>IFERROR(INDEX(ADJ!$A$1:$BZ$1000,MATCH(PAYROLL!D834,ADJ!A$1:A$500,0),MATCH(PAYROLL!DN$2,ADJ!$2:$2,0)),0)</f>
        <v/>
      </c>
      <c r="DO834">
        <f>IFERROR(SUM(BP834,DM834:DN834,CX834:DA834)-DT834,0)</f>
        <v/>
      </c>
      <c r="DP834">
        <f ref="DP834" t="array">SUM(BW834*IFERROR(INDEX(CSDA!D$1:D$500,MATCH(BW$2,CSDA!C$1:C$500,0)),0)%,CX834*IFERROR(INDEX(CSDA!D$1:D$500,MATCH(CX$2,CSDA!C$1:C$500,0)),0)%,DA834*IFERROR(INDEX(CSDA!D$1:D$500,MATCH(DA$2,CSDA!C$1:C$500,0)),0)%,DB834*IFERROR(INDEX(CSDA!D$1:D$500,MATCH(DB$2,CSDA!C$1:C$500,0)),0)%,DF834*IFERROR(INDEX(CSDA!D$1:D$500,MATCH("Phí dịch vụ"&amp;PAYROLL!DF$2,CSDA!A$1:A$500&amp;CSDA!C$1:C$500,0)),0)%,DC834*IFERROR(INDEX(CSDA!D$1:D$500,MATCH("Phí dịch vụ"&amp;PAYROLL!DC$2,CSDA!A$1:A$500&amp;CSDA!C$1:C$500,0)),0)%,DH834*IFERROR(INDEX(CSDA!D$1:D$500,MATCH("Phí dịch vụ"&amp;PAYROLL!DH$2,CSDA!A$1:A$500&amp;CSDA!C$1:C$500,0)),0)%,DJ834*IFERROR(INDEX(CSDA!D$1:D$500,MATCH("Phí dịch vụ"&amp;PAYROLL!DJ$2,CSDA!A$1:A$500&amp;CSDA!C$1:C$500,0)),0)%,BN834*IFERROR(INDEX(CSDA!D$1:D$500,MATCH(BN$2,CSDA!C$1:C$500,0)),0)%)-BN834*7%</f>
        <v/>
      </c>
      <c r="DQ834">
        <f>IFERROR(INDEX(ADJ!$A$1:$BZ$1000,MATCH(PAYROLL!D834,ADJ!A$1:A$500,0),MATCH(PAYROLL!DQ$2,ADJ!$2:$2,0)),0)</f>
        <v/>
      </c>
      <c r="DR834">
        <f>IFERROR(INDEX(ADJ!$A$1:$BZ$1000,MATCH(PAYROLL!D834,ADJ!A$1:A$500,0),MATCH(PAYROLL!DR$2,ADJ!$2:$2,0)),0)</f>
        <v/>
      </c>
      <c r="DS834">
        <f>SUM(DP834:DR834)</f>
        <v/>
      </c>
      <c r="DT834">
        <f>EK834</f>
        <v/>
      </c>
      <c r="DU834">
        <f>SUM(DO834:DR834)</f>
        <v/>
      </c>
      <c r="DV834">
        <f>ROUND(DU834*0.1,0)</f>
        <v/>
      </c>
      <c r="DW834">
        <f>DU834+DV834</f>
        <v/>
      </c>
      <c r="DZ834">
        <f>IFERROR(INDEX(ADJ!$A$1:$BZ$1000,MATCH(PAYROLL!$D834,ADJ!A$1:A$500,0),MATCH(PAYROLL!DZ$2,ADJ!$2:$2,0)),0)</f>
        <v/>
      </c>
      <c r="EA834">
        <f>IFERROR(INDEX(ADJ!$A$1:$BZ$1000,MATCH(PAYROLL!$D834,ADJ!A$1:A$500,0),MATCH(PAYROLL!EA$2,ADJ!$2:$2,0)),0)</f>
        <v/>
      </c>
      <c r="EB834">
        <f>IFERROR(INDEX(ADJ!$A$1:$BZ$1000,MATCH(PAYROLL!$D834,ADJ!A$1:A$500,0),MATCH(PAYROLL!EB$2,ADJ!$2:$2,0)),0)</f>
        <v/>
      </c>
      <c r="EC834">
        <f>IFERROR(INDEX(ADJ!$A$1:$BZ$1000,MATCH(PAYROLL!$D834,ADJ!A$1:A$500,0),MATCH(PAYROLL!EC$2,ADJ!$2:$2,0)),0)</f>
        <v/>
      </c>
      <c r="ED834">
        <f>IFERROR(INDEX(ADJ!$A$1:$BZ$1000,MATCH(PAYROLL!$D834,ADJ!A$1:A$500,0),MATCH(PAYROLL!ED$2,ADJ!$2:$2,0)),0)</f>
        <v/>
      </c>
      <c r="EE834">
        <f>IFERROR(INDEX(ADJ!$A$1:$BZ$1000,MATCH(PAYROLL!$D834,ADJ!A$1:A$500,0),MATCH(PAYROLL!EE$2,ADJ!$2:$2,0)),0)</f>
        <v/>
      </c>
      <c r="EF834">
        <f>IFERROR(INDEX(ADJ!$A$1:$BZ$1000,MATCH(PAYROLL!$D834,ADJ!A$1:A$500,0),MATCH(PAYROLL!EF$2,ADJ!$2:$2,0)),0)</f>
        <v/>
      </c>
      <c r="EG834">
        <f>IFERROR(INDEX(ADJ!$A$1:$BZ$1000,MATCH(PAYROLL!$D834,ADJ!A$1:A$500,0),MATCH(PAYROLL!EG$2,ADJ!$2:$2,0)),0)</f>
        <v/>
      </c>
      <c r="EH834">
        <f>IFERROR(INDEX(ADJ!$A$1:$BZ$1000,MATCH(PAYROLL!$D834,ADJ!A$1:A$500,0),MATCH(PAYROLL!EH$2,ADJ!$2:$2,0)),0)</f>
        <v/>
      </c>
      <c r="EI834">
        <f>IFERROR(INDEX(ADJ!$A$1:$BZ$1000,MATCH(PAYROLL!D834,ADJ!A$1:A$500,0),MATCH(PAYROLL!EI$2,ADJ!$2:$2,0)),0)</f>
        <v/>
      </c>
      <c r="EJ834">
        <f>IFERROR(INDEX(ADJ!$A$1:$BZ$1000,MATCH(PAYROLL!$D834,ADJ!A$1:A$500,0),MATCH(PAYROLL!EJ$2,ADJ!$2:$2,0)),0)</f>
        <v/>
      </c>
      <c r="EK834">
        <f>SUM(DZ834:EJ834)</f>
        <v/>
      </c>
    </row>
    <row r="835">
      <c r="A835" t="n">
        <v>833</v>
      </c>
      <c r="B835" t="inlineStr">
        <is>
          <t>Dương Thị Giỏi</t>
        </is>
      </c>
      <c r="D835" t="inlineStr">
        <is>
          <t>144463-03</t>
        </is>
      </c>
      <c r="S835">
        <f>IFERROR(INDEX(PIS!$A$1:$BZ$1000,MATCH($D835,PIS!C$1:C$500,0),MATCH("Lương CB tháng trước",PIS!$1:$1,0)),0)</f>
        <v/>
      </c>
      <c r="T835">
        <f>IFERROR(INDEX(PIS!$A$1:$BZ$1000,MATCH($D835,PIS!C$1:C$500,0),MATCH("Lương CB hiện tại",PIS!$1:$1,0)),0)</f>
        <v/>
      </c>
      <c r="U835">
        <f>IFERROR(INDEX(PIS!$A$1:$BZ$1000,MATCH($D835,PIS!C$1:C$500,0),MATCH("Lương đóng BHBB",PIS!$1:$1,0)),0)</f>
        <v/>
      </c>
      <c r="V835">
        <f>IFERROR(INDEX(PIS!$A$1:$BZ$1000,MATCH($D835,PIS!C$1:C$500,0),MATCH(V$2,PIS!$2:$2,0)),0)</f>
        <v/>
      </c>
      <c r="W835">
        <f>IFERROR(INDEX(PIS!$A$1:$BZ$1000,MATCH($D835,PIS!C$1:C$500,0),MATCH(W$2,PIS!$2:$2,0)),0)</f>
        <v/>
      </c>
      <c r="X835">
        <f>IFERROR(INDEX(PIS!$A$1:$BZ$1000,MATCH($D835,PIS!C$1:C$500,0),MATCH(X$2,PIS!$2:$2,0)),0)</f>
        <v/>
      </c>
      <c r="Y835">
        <f>IFERROR(INDEX(PIS!$A$1:$BZ$1000,MATCH($D835,PIS!C$1:C$500,0),MATCH(Y$2,PIS!$2:$2,0)),0)</f>
        <v/>
      </c>
      <c r="Z835">
        <f>IFERROR(INDEX(PIS!$A$1:$BZ$1000,MATCH($D835,PIS!C$1:C$500,0),MATCH(Z$2,PIS!$2:$2,0)),0)</f>
        <v/>
      </c>
      <c r="AA835">
        <f>IFERROR(INDEX(PIS!$A$1:$BZ$1000,MATCH($D835,PIS!C$1:C$500,0),MATCH(AA$2,PIS!$2:$2,0)),0)</f>
        <v/>
      </c>
      <c r="AB835">
        <f>IFERROR(INDEX(PIS!$A$1:$BZ$1000,MATCH($D835,PIS!C$1:C$500,0),MATCH(AB$2,PIS!$2:$2,0)),0)</f>
        <v/>
      </c>
      <c r="AC835">
        <f>SUM(V835:AB835)</f>
        <v/>
      </c>
      <c r="AD835">
        <f>IFERROR(INDEX(TIMESHEET!$A$1:$AI$5000,MATCH($D835,TIMESHEET!A$1:A$500,0),MATCH("T100",TIMESHEET!$2:$2,0))-2,0)</f>
        <v/>
      </c>
      <c r="AE835">
        <f>IFERROR(INDEX(TIMESHEET!$A$1:$AI$5000,MATCH($D835,TIMESHEET!A$1:A$500,0),MATCH("T202",TIMESHEET!$2:$2,0)),0)</f>
        <v/>
      </c>
      <c r="AF835">
        <f>IFERROR(INDEX(TIMESHEET!$A$1:$AI$5000,MATCH($D835,TIMESHEET!A$1:A$500,0),MATCH("T302",TIMESHEET!$2:$2,0)),0)</f>
        <v/>
      </c>
      <c r="AG835">
        <f>IFERROR(INDEX(TIMESHEET!$A$1:$AI$5000,MATCH($D835,TIMESHEET!A$1:A$500,0),MATCH("T406",TIMESHEET!$2:$2,0)),0)</f>
        <v/>
      </c>
      <c r="AH835">
        <f>AE835+AG835</f>
        <v/>
      </c>
      <c r="AI835">
        <f>IFERROR(INDEX(TIMESHEET!$A$1:$AI$5000,MATCH($D835,TIMESHEET!A$1:A$500,0),MATCH("T701",TIMESHEET!$2:$2,0)),0)</f>
        <v/>
      </c>
      <c r="AJ835">
        <f>IFERROR(INDEX(TIMESHEET!$A$1:$AI$5000,MATCH($D835,TIMESHEET!B$1:B$500,0),MATCH("T320",TIMESHEET!$2:$2,0)),0)</f>
        <v/>
      </c>
      <c r="AK835">
        <f>IFERROR(IF(LEFT(INDEX(PIS!O$1:O$500,MATCH(D835,PIS!C$1:C$500)),1)="M",T835/AD835*SUM(AE835:AG835),T835*AD835),0)</f>
        <v/>
      </c>
      <c r="AL835">
        <f>IFERROR(INDEX(ADJ!$A$1:$BZ$1000,MATCH(PAYROLL!D835,ADJ!A$1:A$500,0),MATCH(PAYROLL!AL$2,ADJ!$2:$2,0)),0)</f>
        <v/>
      </c>
      <c r="AM835">
        <f>SUM(AK835:AL835)</f>
        <v/>
      </c>
      <c r="AN835">
        <f>IFERROR(ROUND(V835/$AD835*$AH835,0),0)</f>
        <v/>
      </c>
      <c r="AO835">
        <f>IFERROR(ROUND(W835/$AD835*$AH835,0),0)</f>
        <v/>
      </c>
      <c r="AP835">
        <f>IFERROR(ROUND(X835/$AD835*$AE835,0),0)</f>
        <v/>
      </c>
      <c r="AQ835">
        <f>IFERROR(ROUND(Y835/$AD835*$AH835,0),0)</f>
        <v/>
      </c>
      <c r="AR835">
        <f>IFERROR(ROUND(Z835/$AD835*$AH835,0),0)</f>
        <v/>
      </c>
      <c r="AS835">
        <f>IFERROR(ROUND(AA835/$AD835*$AH835,0),0)</f>
        <v/>
      </c>
      <c r="AT835">
        <f>IFERROR(IF((AE835+AF835+AG835)&gt;13,AB835,ROUND(AB835/AD835*AH835,0)),0)</f>
        <v/>
      </c>
      <c r="AU835">
        <f>IFERROR(INDEX(ADJ!$A$1:$BZ$1000,MATCH(PAYROLL!D835,ADJ!A$1:A$500,0),MATCH(PAYROLL!AU$2,ADJ!$2:$2,0)),0)</f>
        <v/>
      </c>
      <c r="AV835">
        <f>ROUND(SUM(AN835:AU835),0)</f>
        <v/>
      </c>
      <c r="AW835">
        <f>IFERROR(INDEX(TIMESHEET!$A$1:$AI$5000,MATCH(PAYROLL!D835,TIMESHEET!A$1:A$500,0),MATCH("T620",TIMESHEET!$2:$2,0)),0)</f>
        <v/>
      </c>
      <c r="AX835">
        <f>IFERROR(INDEX(TIMESHEET!$A$1:$AI$5000,MATCH(PAYROLL!D835,TIMESHEET!A$1:A$500,0),MATCH("T601",TIMESHEET!$2:$2,0)),0)</f>
        <v/>
      </c>
      <c r="AY835">
        <f>IFERROR(INDEX(TIMESHEET!$A$1:$AI$5000,MATCH(PAYROLL!D835,TIMESHEET!A$1:A$500,0),MATCH("T602",TIMESHEET!$2:$2,0)),0)</f>
        <v/>
      </c>
      <c r="AZ835">
        <f>IFERROR(INDEX(TIMESHEET!$A$1:$AI$5000,MATCH(PAYROLL!D835,TIMESHEET!A$1:A$500,0),MATCH("T603",TIMESHEET!$2:$2,0)),0)</f>
        <v/>
      </c>
      <c r="BA835">
        <f>IFERROR(INDEX(TIMESHEET!$A$1:$AI$5000,MATCH(PAYROLL!D835,TIMESHEET!A$1:A$500,0),MATCH("T611",TIMESHEET!$2:$2,0)),0)</f>
        <v/>
      </c>
      <c r="BB835">
        <f>IFERROR(INDEX(TIMESHEET!$A$1:$AI$5000,MATCH(PAYROLL!D835,TIMESHEET!A$1:A$500,0),MATCH("T612",TIMESHEET!$2:$2,0)),0)</f>
        <v/>
      </c>
      <c r="BC835">
        <f>IFERROR(INDEX(TIMESHEET!$A$1:$AI$5000,MATCH(PAYROLL!D835,TIMESHEET!A$1:A$500,0),MATCH("T613",TIMESHEET!$2:$2,0)),0)</f>
        <v/>
      </c>
      <c r="BD835">
        <f>IFERROR(INDEX(TIMESHEET!$A$1:$AI$5000,MATCH(PAYROLL!D835,TIMESHEET!A$1:A$500,0),MATCH("T500",TIMESHEET!$2:$2,0)),0)</f>
        <v/>
      </c>
      <c r="BE835">
        <f>IFERROR(IF(LEFT(INDEX(PIS!O$1:O$500,MATCH(D835,PIS!C$1:C$500)),1)="M",T835/AD835/8*(AW835+AX835*1.5+AY835*2+AZ835*3+BA835*2.1+BB835*2.7+BC835*3.9+BD835*0.3),T835/8*(AW835+AX835*1.5+AY835*2+AZ835*3+BA835*2.1+BB835*2.7+BC835*3.9+BD835*0.3)),0)</f>
        <v/>
      </c>
      <c r="BF835">
        <f>IFERROR(INDEX(ADJ!$A$1:$BZ$1000,MATCH(PAYROLL!$D835,ADJ!A$1:A$500,0),MATCH(PAYROLL!BF$2,ADJ!$2:$2,0)),0)</f>
        <v/>
      </c>
      <c r="BG835">
        <f>IFERROR(INDEX(ADJ!$A$1:$BZ$1000,MATCH(PAYROLL!D835,ADJ!A$1:A$500,0),MATCH(PAYROLL!BG$2,ADJ!$2:$2,0)),0)</f>
        <v/>
      </c>
      <c r="BH835">
        <f>IFERROR(INDEX(ADJ!$A$1:$BZ$1000,MATCH(PAYROLL!D835,ADJ!A$1:A$500,0),MATCH(PAYROLL!BH$2,ADJ!$2:$2,0)),0)</f>
        <v/>
      </c>
      <c r="BI835">
        <f>IFERROR(INDEX(ADJ!$A$1:$BZ$1000,MATCH(PAYROLL!D835,ADJ!A$1:A$500,0),MATCH(PAYROLL!BI$2,ADJ!$2:$2,0)),0)</f>
        <v/>
      </c>
      <c r="BJ835">
        <f>IFERROR(INDEX(ADJ!$A$1:$BZ$1000,MATCH(PAYROLL!D835,ADJ!A$1:A$500,0),MATCH(PAYROLL!BJ$2,ADJ!$2:$2,0)),0)</f>
        <v/>
      </c>
      <c r="BK835">
        <f>SUM(BF835:BJ835)</f>
        <v/>
      </c>
      <c r="BL835">
        <f>IFERROR(INDEX(ADJ!$A$1:$BZ$1000,MATCH(PAYROLL!D835,ADJ!A$1:A$500,0),MATCH(PAYROLL!BL$2,ADJ!$2:$2,0)),0)</f>
        <v/>
      </c>
      <c r="BM835">
        <f>IFERROR(INDEX(ADJ!$A$1:$BZ$1000,MATCH(PAYROLL!D835,ADJ!A$1:A$500,0),MATCH(PAYROLL!BM$2,ADJ!$2:$2,0)),0)</f>
        <v/>
      </c>
      <c r="BN835">
        <f>IFERROR(INDEX(ADJ!$A$1:$BZ$1000,MATCH(PAYROLL!D835,ADJ!A$1:A$500,0),MATCH(PAYROLL!BN$2,ADJ!$2:$2,0)),0)</f>
        <v/>
      </c>
      <c r="BO835">
        <f>IFERROR(INDEX(ADJ!$A$1:$BZ$1000,MATCH(PAYROLL!D835,ADJ!A$1:A$500,0),MATCH(PAYROLL!BO$2,ADJ!$2:$2,0)),0)</f>
        <v/>
      </c>
      <c r="BP835">
        <f>SUM(AM835,AV835,BE835,BK835,BL835:BO835)</f>
        <v/>
      </c>
      <c r="BQ835">
        <f>BO835</f>
        <v/>
      </c>
      <c r="BR835">
        <f>IFERROR(ROUND(IF(LEFT(INDEX(PIS!O$1:O$500,MATCH(D835,PIS!C$1:C$500)),1)="D",T835/8*(BD835*0.3),IF(LEFT(INDEX(PIS!O$1:O$500,MATCH(D835,PIS!C$1:C$500)),1)="H",T835*($BD835*0.3),T835/$AD835/8*($BD835*0.3))),0),0)</f>
        <v/>
      </c>
      <c r="BS835">
        <f>IF(AP835&lt;1,0,MIN(AP835,730000))</f>
        <v/>
      </c>
      <c r="BT835">
        <f>IFERROR(ROUND((BE835-SUM(AW835:BC835)*T835/AD835/8),0)-BR835,0)</f>
        <v/>
      </c>
      <c r="BU835">
        <f>AO835</f>
        <v/>
      </c>
      <c r="BV835">
        <f>SUM(BQ835:BU835)</f>
        <v/>
      </c>
      <c r="BW835">
        <f>BP835-BV835</f>
        <v/>
      </c>
      <c r="BX835">
        <f>IFERROR(IF(RIGHT(INDEX(PIS!O$1:O$500,MATCH(D835,PIS!C$1:C$500)),5)="Gross",MIN(U835+V835,VLOOKUP("R700",TSC!B:C,2,0)*VLOOKUP("R101",TSC!B:C,2,0))*VLOOKUP("R701",TSC!B:C,2,0)%,0),0)</f>
        <v/>
      </c>
      <c r="BY835">
        <f>IFERROR(IF(RIGHT(INDEX(PIS!O$1:O$500,MATCH(D835,PIS!C$1:C$500)),5)="Gross",MIN(U835+V835,VLOOKUP("R700",TSC!B:C,2,0)*VLOOKUP("R101",TSC!B:C,2,0))*VLOOKUP("T704",TSC!B:C,2,0)%,0),0)</f>
        <v/>
      </c>
      <c r="BZ835">
        <f>IFERROR(IF(RIGHT(INDEX(PIS!O$1:O$500,MATCH(D835,PIS!C$1:C$500)),5)="Gross",MIN(U835+V835,VLOOKUP("R700",TSC!B:C,2,0)*VLOOKUP("1",TSC!F:G,2,0))*VLOOKUP("T705",TSC!B:C,2,0)%,0),0)</f>
        <v/>
      </c>
      <c r="CA835">
        <f>IFERROR(INDEX(ADJ!$A$1:$BZ$1000,MATCH(PAYROLL!D835,ADJ!A$1:A$500,0),MATCH(PAYROLL!CA$2,ADJ!$2:$2,0)),0)</f>
        <v/>
      </c>
      <c r="CB835">
        <f>IFERROR(INDEX(ADJ!$A$1:$BZ$1000,MATCH(PAYROLL!D835,ADJ!A$1:A$500,0),MATCH(PAYROLL!CB$2,ADJ!$2:$2,0)),0)</f>
        <v/>
      </c>
      <c r="CC835">
        <f>SUM(BX835:CB835)</f>
        <v/>
      </c>
      <c r="CD835">
        <f>IFERROR(INDEX(PIS!$A$1:$BZ$1000,MATCH(PAYROLL!D835,PIS!C$1:C$500,0),MATCH(PAYROLL!CD$1,PIS!$1:$1,0)),0)</f>
        <v/>
      </c>
      <c r="CE835">
        <f>IFERROR(IF(OR(INDEX(PIS!P$1:P$500,MATCH(D835,PIS!C$1:C$500,0))="LT2",INDEX(PIS!P$1:P$500,MATCH(D835,PIS!C$1:C$500,0))="P10"),0,SUM(CC835,CD835*VLOOKUP("R601",TSC!B:C,2,0),VLOOKUP("R602",TSC!B:C,2,0))),0)</f>
        <v/>
      </c>
      <c r="CF835">
        <f>MAX(BW835-CE835,0)</f>
        <v/>
      </c>
      <c r="CG835">
        <f>IFERROR(IF(OR(RIGHT(INDEX(PIS!P$1:P$500,MATCH(D835,PIS!C$1:C$500)),5)="P10",RIGHT(INDEX(PIS!P$1:P$500,MATCH(D835,PIS!C$1:C$500)),5)="CK"),0,IF(CF835&lt;=5000000,CF835*5%,IF(CF835&lt;=10000000,CF835*10%-250000,IF(CF835&lt;=18000000,CF835*15%-750000,IF(CF835&lt;=32000000,CF835*20%-1650000,IF(CF835&lt;=52000000,CF835*25%-3250000,IF(CF835&lt;=80000000,BH835*30%-5850000,CF835*35%-9850000))))))),0)</f>
        <v/>
      </c>
      <c r="CH835">
        <f>IFERROR(IF(OR(INDEX(PIS!P$1:P$500,MATCH(D835,PIS!C$1:C$500))="LT",INDEX(PIS!P$1:P$500,MATCH(D835,PIS!C$1:C$500))="CK"),0,IF(CF835&lt;2000000,0,CF835*10%)),0)</f>
        <v/>
      </c>
      <c r="CI835">
        <f>IFERROR(INDEX(ADJ!$A$1:$BZ$1000,MATCH(PAYROLL!D835,ADJ!A$1:A$500,0),MATCH(PAYROLL!CI$2,ADJ!$2:$2,0)),0)</f>
        <v/>
      </c>
      <c r="CJ835">
        <f>IFERROR(INDEX(ADJ!$A$1:$BZ$1000,MATCH(PAYROLL!D835,ADJ!A$1:A$500,0),MATCH(PAYROLL!CJ$2,ADJ!$2:$2,0)),0)</f>
        <v/>
      </c>
      <c r="CK835">
        <f>IFERROR(INDEX(ADJ!$A$1:$BZ$1000,MATCH(PAYROLL!D835,ADJ!A$1:A$500,0),MATCH(PAYROLL!CK$2,ADJ!$2:$2,0)),0)</f>
        <v/>
      </c>
      <c r="CL835">
        <f>SUM(CG835:CK835)</f>
        <v/>
      </c>
      <c r="CM835">
        <f>ROUND(SUM(CH835:CK835),0)</f>
        <v/>
      </c>
      <c r="CN835">
        <f>IFERROR(INDEX(CSDA!D$1:D$500,MATCH($CN$2,CSDA!C$1:C$500,0))*INDEX(PIS!V$1:V$500,MATCH(D835,PIS!C$1:C$500))+INDEX(ADJ!$A$1:$BZ$1000,MATCH(PAYROLL!D835,ADJ!A$1:A$500,0),MATCH(PAYROLL!CN$2,ADJ!$2:$2,0)),0)</f>
        <v/>
      </c>
      <c r="CO835">
        <f>IFERROR(INDEX(ADJ!$A$1:$BZ$1000,MATCH(PAYROLL!D835,ADJ!A$1:A$500,0),MATCH(PAYROLL!CO$2,ADJ!$2:$2,0)),0)</f>
        <v/>
      </c>
      <c r="CP835">
        <f>IFERROR(INDEX(ADJ!$A$1:$BZ$1000,MATCH(PAYROLL!D835,ADJ!A$1:A$500,0),MATCH(PAYROLL!CP$2,ADJ!$2:$2,0)),0)</f>
        <v/>
      </c>
      <c r="CQ835">
        <f>BP835-CL835-CI835-CM835-CN835-CO835-CP835-CC835</f>
        <v/>
      </c>
      <c r="CR835">
        <f>IFERROR(IF(RIGHT(INDEX(PIS!O$1:O$500,MATCH(D835,PIS!C$1:C$500,0)),5)="Gross",MIN(U835+V835,VLOOKUP("R700",TSC!B:C,2,0)*VLOOKUP("R101",TSC!B:C,2,0))*(VLOOKUP("T711",TSC!B:C,2,0)+VLOOKUP("T712",TSC!B:C,2,0))%,MIN(T835+V835,VLOOKUP("R700",TSC!B:C,2,0)*VLOOKUP("R101",TSC!B:C,2,0))*(VLOOKUP("T711",TSC!B:C,2,0)+VLOOKUP("T712",TSC!B:C,2,0)+VLOOKUP("R701",TSC!B:C,2,0))%),0)</f>
        <v/>
      </c>
      <c r="CS835">
        <f>IFERROR(IF(RIGHT(INDEX(PIS!O$1:O$500,MATCH(D835,PIS!C$1:C$500,0)),5)="Gross",MIN(U835+V835,VLOOKUP("R700",TSC!B:C,2,0)*VLOOKUP("R101",TSC!B:C,2,0))*(VLOOKUP("T714",TSC!B:C,2,0))%,MIN(T835+V835,VLOOKUP("R700",TSC!B:C,2,0)*VLOOKUP("R101",TSC!B:C,2,0))*(VLOOKUP("T704",TSC!B:C,2,0)+VLOOKUP("T714",TSC!B:C,2,0))%),0)</f>
        <v/>
      </c>
      <c r="CT835">
        <f>IFERROR(IF(RIGHT(INDEX(PIS!O$1:O$500,MATCH(D835,PIS!C$1:C$500,0)),5)="Gross",MIN(U835+V835,VLOOKUP("R700",TSC!B:C,2,0)*VLOOKUP("R101",TSC!B:C,2,0))*VLOOKUP("T705",TSC!B:C,2,0)%,MIN(T835+V835,VLOOKUP("R700",TSC!B:C,2,0)*VLOOKUP("R101",TSC!B:C,2,0))*VLOOKUP("T705",TSC!B:C,2,0)%),0)</f>
        <v/>
      </c>
      <c r="CU835">
        <f>IFERROR(IF(RIGHT(INDEX(PIS!O$1:O$500,MATCH(D835,PIS!C$1:C$500,0)),5)="Gross",MIN(U835+V835,VLOOKUP("R700",TSC!B:C,2,0)*VLOOKUP("R101",TSC!B:C,2,0))*(VLOOKUP("T713",TSC!B:C,2,0))%,MIN(T835+V835,VLOOKUP("R700",TSC!B:C,2,0)*VLOOKUP("R101",TSC!B:C,2,0))*(VLOOKUP("T713",TSC!B:C,2,0))%),0)</f>
        <v/>
      </c>
      <c r="CV835">
        <f>IFERROR(INDEX(ADJ!$A$1:$BZ$1000,MATCH(PAYROLL!D835,ADJ!A$1:A$500,0),MATCH(PAYROLL!CV$2,ADJ!$2:$2,0)),0)</f>
        <v/>
      </c>
      <c r="CW835">
        <f>IFERROR(INDEX(ADJ!$A$1:$BZ$1000,MATCH(PAYROLL!D835,ADJ!A$1:A$500,0),MATCH(PAYROLL!CW$2,ADJ!$2:$2,0)),0)</f>
        <v/>
      </c>
      <c r="CX835">
        <f>SUM(CR835:CW835)</f>
        <v/>
      </c>
      <c r="CY835">
        <f>ROUND(IF(CR835&gt;0,T835+V835*VLOOKUP("R202",TSC!$B$1:$C$500,2,0),0),0)</f>
        <v/>
      </c>
      <c r="CZ835">
        <f>IFERROR(INDEX(CSDA!D$1:D$500,MATCH($CZ$2,CSDA!C$1:C$500,0)),0)</f>
        <v/>
      </c>
      <c r="DA835">
        <f>ROUND(T835*0.7%,0)</f>
        <v/>
      </c>
      <c r="DB835">
        <f>ROUND(T835/12,0)</f>
        <v/>
      </c>
      <c r="DC835">
        <f ref="DC835" t="array">IFERROR(INDEX(CSDA!D$1:D$500,MATCH("Trích giữ"&amp;PAYROLL!DC$2,CSDA!A$1:A$500&amp;CSDA!C$1:C$500,0)),0)</f>
        <v/>
      </c>
      <c r="DD835">
        <f ref="DD835" t="array">IFERROR(INDEX(CSDA!D$1:D$500,MATCH("Trích giữ"&amp;PAYROLL!DD$2,CSDA!A$1:A$500&amp;CSDA!C$1:C$500,0)),0)</f>
        <v/>
      </c>
      <c r="DE835">
        <f ref="DE835" t="array">IFERROR(INDEX(CSDA!D$1:D$500,MATCH("Trích giữ"&amp;PAYROLL!DE$2,CSDA!A$1:A$500&amp;CSDA!C$1:C$500,0)),0)</f>
        <v/>
      </c>
      <c r="DF835">
        <f>IFERROR(INDEX(CSDA!D$1:D$500,MATCH(PAYROLL!DF$2,CSDA!C$1:C$500,0)),0)</f>
        <v/>
      </c>
      <c r="DG835">
        <f ref="DG835" t="array">IFERROR(INDEX(CSDA!D$1:D$500,MATCH("Trích giữ"&amp;PAYROLL!DG$2,CSDA!A$1:A$500&amp;CSDA!C$1:C$500,0)),0)</f>
        <v/>
      </c>
      <c r="DH835">
        <f>ROUND(T835/26,0)</f>
        <v/>
      </c>
      <c r="DI835">
        <f ref="DI835" t="array">IFERROR(INDEX(CSDA!D$1:D$500,MATCH("Trích giữ"&amp;PAYROLL!DI$2,CSDA!A$1:A$500&amp;CSDA!C$1:C$500,0)),0)</f>
        <v/>
      </c>
      <c r="DJ835">
        <f>IF(U835=0,T835*21.5%-BL835,0)</f>
        <v/>
      </c>
      <c r="DK835">
        <f ref="DK835" t="array">IFERROR(INDEX(CSDA!D$1:D$500,MATCH("Trích giữ"&amp;PAYROLL!DK$2,CSDA!A$1:A$500&amp;CSDA!C$1:C$500,0)),0)</f>
        <v/>
      </c>
      <c r="DL835">
        <f>IFERROR(INDEX(CSDA!D$1:D$500,MATCH(PAYROLL!DL$2,CSDA!C$1:C$500,0))/12,0)</f>
        <v/>
      </c>
      <c r="DM835">
        <f>SUM(DB835:DL835)</f>
        <v/>
      </c>
      <c r="DN835">
        <f>IFERROR(INDEX(ADJ!$A$1:$BZ$1000,MATCH(PAYROLL!D835,ADJ!A$1:A$500,0),MATCH(PAYROLL!DN$2,ADJ!$2:$2,0)),0)</f>
        <v/>
      </c>
      <c r="DO835">
        <f>IFERROR(SUM(BP835,DM835:DN835,CX835:DA835)-DT835,0)</f>
        <v/>
      </c>
      <c r="DP835">
        <f ref="DP835" t="array">SUM(BW835*IFERROR(INDEX(CSDA!D$1:D$500,MATCH(BW$2,CSDA!C$1:C$500,0)),0)%,CX835*IFERROR(INDEX(CSDA!D$1:D$500,MATCH(CX$2,CSDA!C$1:C$500,0)),0)%,DA835*IFERROR(INDEX(CSDA!D$1:D$500,MATCH(DA$2,CSDA!C$1:C$500,0)),0)%,DB835*IFERROR(INDEX(CSDA!D$1:D$500,MATCH(DB$2,CSDA!C$1:C$500,0)),0)%,DF835*IFERROR(INDEX(CSDA!D$1:D$500,MATCH("Phí dịch vụ"&amp;PAYROLL!DF$2,CSDA!A$1:A$500&amp;CSDA!C$1:C$500,0)),0)%,DC835*IFERROR(INDEX(CSDA!D$1:D$500,MATCH("Phí dịch vụ"&amp;PAYROLL!DC$2,CSDA!A$1:A$500&amp;CSDA!C$1:C$500,0)),0)%,DH835*IFERROR(INDEX(CSDA!D$1:D$500,MATCH("Phí dịch vụ"&amp;PAYROLL!DH$2,CSDA!A$1:A$500&amp;CSDA!C$1:C$500,0)),0)%,DJ835*IFERROR(INDEX(CSDA!D$1:D$500,MATCH("Phí dịch vụ"&amp;PAYROLL!DJ$2,CSDA!A$1:A$500&amp;CSDA!C$1:C$500,0)),0)%,BN835*IFERROR(INDEX(CSDA!D$1:D$500,MATCH(BN$2,CSDA!C$1:C$500,0)),0)%)-BN835*7%</f>
        <v/>
      </c>
      <c r="DQ835">
        <f>IFERROR(INDEX(ADJ!$A$1:$BZ$1000,MATCH(PAYROLL!D835,ADJ!A$1:A$500,0),MATCH(PAYROLL!DQ$2,ADJ!$2:$2,0)),0)</f>
        <v/>
      </c>
      <c r="DR835">
        <f>IFERROR(INDEX(ADJ!$A$1:$BZ$1000,MATCH(PAYROLL!D835,ADJ!A$1:A$500,0),MATCH(PAYROLL!DR$2,ADJ!$2:$2,0)),0)</f>
        <v/>
      </c>
      <c r="DS835">
        <f>SUM(DP835:DR835)</f>
        <v/>
      </c>
      <c r="DT835">
        <f>EK835</f>
        <v/>
      </c>
      <c r="DU835">
        <f>SUM(DO835:DR835)</f>
        <v/>
      </c>
      <c r="DV835">
        <f>ROUND(DU835*0.1,0)</f>
        <v/>
      </c>
      <c r="DW835">
        <f>DU835+DV835</f>
        <v/>
      </c>
      <c r="DZ835">
        <f>IFERROR(INDEX(ADJ!$A$1:$BZ$1000,MATCH(PAYROLL!$D835,ADJ!A$1:A$500,0),MATCH(PAYROLL!DZ$2,ADJ!$2:$2,0)),0)</f>
        <v/>
      </c>
      <c r="EA835">
        <f>IFERROR(INDEX(ADJ!$A$1:$BZ$1000,MATCH(PAYROLL!$D835,ADJ!A$1:A$500,0),MATCH(PAYROLL!EA$2,ADJ!$2:$2,0)),0)</f>
        <v/>
      </c>
      <c r="EB835">
        <f>IFERROR(INDEX(ADJ!$A$1:$BZ$1000,MATCH(PAYROLL!$D835,ADJ!A$1:A$500,0),MATCH(PAYROLL!EB$2,ADJ!$2:$2,0)),0)</f>
        <v/>
      </c>
      <c r="EC835">
        <f>IFERROR(INDEX(ADJ!$A$1:$BZ$1000,MATCH(PAYROLL!$D835,ADJ!A$1:A$500,0),MATCH(PAYROLL!EC$2,ADJ!$2:$2,0)),0)</f>
        <v/>
      </c>
      <c r="ED835">
        <f>IFERROR(INDEX(ADJ!$A$1:$BZ$1000,MATCH(PAYROLL!$D835,ADJ!A$1:A$500,0),MATCH(PAYROLL!ED$2,ADJ!$2:$2,0)),0)</f>
        <v/>
      </c>
      <c r="EE835">
        <f>IFERROR(INDEX(ADJ!$A$1:$BZ$1000,MATCH(PAYROLL!$D835,ADJ!A$1:A$500,0),MATCH(PAYROLL!EE$2,ADJ!$2:$2,0)),0)</f>
        <v/>
      </c>
      <c r="EF835">
        <f>IFERROR(INDEX(ADJ!$A$1:$BZ$1000,MATCH(PAYROLL!$D835,ADJ!A$1:A$500,0),MATCH(PAYROLL!EF$2,ADJ!$2:$2,0)),0)</f>
        <v/>
      </c>
      <c r="EG835">
        <f>IFERROR(INDEX(ADJ!$A$1:$BZ$1000,MATCH(PAYROLL!$D835,ADJ!A$1:A$500,0),MATCH(PAYROLL!EG$2,ADJ!$2:$2,0)),0)</f>
        <v/>
      </c>
      <c r="EH835">
        <f>IFERROR(INDEX(ADJ!$A$1:$BZ$1000,MATCH(PAYROLL!$D835,ADJ!A$1:A$500,0),MATCH(PAYROLL!EH$2,ADJ!$2:$2,0)),0)</f>
        <v/>
      </c>
      <c r="EI835">
        <f>IFERROR(INDEX(ADJ!$A$1:$BZ$1000,MATCH(PAYROLL!D835,ADJ!A$1:A$500,0),MATCH(PAYROLL!EI$2,ADJ!$2:$2,0)),0)</f>
        <v/>
      </c>
      <c r="EJ835">
        <f>IFERROR(INDEX(ADJ!$A$1:$BZ$1000,MATCH(PAYROLL!$D835,ADJ!A$1:A$500,0),MATCH(PAYROLL!EJ$2,ADJ!$2:$2,0)),0)</f>
        <v/>
      </c>
      <c r="EK835">
        <f>SUM(DZ835:EJ835)</f>
        <v/>
      </c>
    </row>
    <row r="836">
      <c r="A836" t="n">
        <v>834</v>
      </c>
      <c r="B836" t="inlineStr">
        <is>
          <t>Đỗ Thị Hậu</t>
        </is>
      </c>
      <c r="D836" t="inlineStr">
        <is>
          <t>148250-02</t>
        </is>
      </c>
      <c r="S836">
        <f>IFERROR(INDEX(PIS!$A$1:$BZ$1000,MATCH($D836,PIS!C$1:C$500,0),MATCH("Lương CB tháng trước",PIS!$1:$1,0)),0)</f>
        <v/>
      </c>
      <c r="T836">
        <f>IFERROR(INDEX(PIS!$A$1:$BZ$1000,MATCH($D836,PIS!C$1:C$500,0),MATCH("Lương CB hiện tại",PIS!$1:$1,0)),0)</f>
        <v/>
      </c>
      <c r="U836">
        <f>IFERROR(INDEX(PIS!$A$1:$BZ$1000,MATCH($D836,PIS!C$1:C$500,0),MATCH("Lương đóng BHBB",PIS!$1:$1,0)),0)</f>
        <v/>
      </c>
      <c r="V836">
        <f>IFERROR(INDEX(PIS!$A$1:$BZ$1000,MATCH($D836,PIS!C$1:C$500,0),MATCH(V$2,PIS!$2:$2,0)),0)</f>
        <v/>
      </c>
      <c r="W836">
        <f>IFERROR(INDEX(PIS!$A$1:$BZ$1000,MATCH($D836,PIS!C$1:C$500,0),MATCH(W$2,PIS!$2:$2,0)),0)</f>
        <v/>
      </c>
      <c r="X836">
        <f>IFERROR(INDEX(PIS!$A$1:$BZ$1000,MATCH($D836,PIS!C$1:C$500,0),MATCH(X$2,PIS!$2:$2,0)),0)</f>
        <v/>
      </c>
      <c r="Y836">
        <f>IFERROR(INDEX(PIS!$A$1:$BZ$1000,MATCH($D836,PIS!C$1:C$500,0),MATCH(Y$2,PIS!$2:$2,0)),0)</f>
        <v/>
      </c>
      <c r="Z836">
        <f>IFERROR(INDEX(PIS!$A$1:$BZ$1000,MATCH($D836,PIS!C$1:C$500,0),MATCH(Z$2,PIS!$2:$2,0)),0)</f>
        <v/>
      </c>
      <c r="AA836">
        <f>IFERROR(INDEX(PIS!$A$1:$BZ$1000,MATCH($D836,PIS!C$1:C$500,0),MATCH(AA$2,PIS!$2:$2,0)),0)</f>
        <v/>
      </c>
      <c r="AB836">
        <f>IFERROR(INDEX(PIS!$A$1:$BZ$1000,MATCH($D836,PIS!C$1:C$500,0),MATCH(AB$2,PIS!$2:$2,0)),0)</f>
        <v/>
      </c>
      <c r="AC836">
        <f>SUM(V836:AB836)</f>
        <v/>
      </c>
      <c r="AD836">
        <f>IFERROR(INDEX(TIMESHEET!$A$1:$AI$5000,MATCH($D836,TIMESHEET!A$1:A$500,0),MATCH("T100",TIMESHEET!$2:$2,0))-2,0)</f>
        <v/>
      </c>
      <c r="AE836">
        <f>IFERROR(INDEX(TIMESHEET!$A$1:$AI$5000,MATCH($D836,TIMESHEET!A$1:A$500,0),MATCH("T202",TIMESHEET!$2:$2,0)),0)</f>
        <v/>
      </c>
      <c r="AF836">
        <f>IFERROR(INDEX(TIMESHEET!$A$1:$AI$5000,MATCH($D836,TIMESHEET!A$1:A$500,0),MATCH("T302",TIMESHEET!$2:$2,0)),0)</f>
        <v/>
      </c>
      <c r="AG836">
        <f>IFERROR(INDEX(TIMESHEET!$A$1:$AI$5000,MATCH($D836,TIMESHEET!A$1:A$500,0),MATCH("T406",TIMESHEET!$2:$2,0)),0)</f>
        <v/>
      </c>
      <c r="AH836">
        <f>AE836+AG836</f>
        <v/>
      </c>
      <c r="AI836">
        <f>IFERROR(INDEX(TIMESHEET!$A$1:$AI$5000,MATCH($D836,TIMESHEET!A$1:A$500,0),MATCH("T701",TIMESHEET!$2:$2,0)),0)</f>
        <v/>
      </c>
      <c r="AJ836">
        <f>IFERROR(INDEX(TIMESHEET!$A$1:$AI$5000,MATCH($D836,TIMESHEET!B$1:B$500,0),MATCH("T320",TIMESHEET!$2:$2,0)),0)</f>
        <v/>
      </c>
      <c r="AK836">
        <f>IFERROR(IF(LEFT(INDEX(PIS!O$1:O$500,MATCH(D836,PIS!C$1:C$500)),1)="M",T836/AD836*SUM(AE836:AG836),T836*AD836),0)</f>
        <v/>
      </c>
      <c r="AL836">
        <f>IFERROR(INDEX(ADJ!$A$1:$BZ$1000,MATCH(PAYROLL!D836,ADJ!A$1:A$500,0),MATCH(PAYROLL!AL$2,ADJ!$2:$2,0)),0)</f>
        <v/>
      </c>
      <c r="AM836">
        <f>SUM(AK836:AL836)</f>
        <v/>
      </c>
      <c r="AN836">
        <f>IFERROR(ROUND(V836/$AD836*$AH836,0),0)</f>
        <v/>
      </c>
      <c r="AO836">
        <f>IFERROR(ROUND(W836/$AD836*$AH836,0),0)</f>
        <v/>
      </c>
      <c r="AP836">
        <f>IFERROR(ROUND(X836/$AD836*$AE836,0),0)</f>
        <v/>
      </c>
      <c r="AQ836">
        <f>IFERROR(ROUND(Y836/$AD836*$AH836,0),0)</f>
        <v/>
      </c>
      <c r="AR836">
        <f>IFERROR(ROUND(Z836/$AD836*$AH836,0),0)</f>
        <v/>
      </c>
      <c r="AS836">
        <f>IFERROR(ROUND(AA836/$AD836*$AH836,0),0)</f>
        <v/>
      </c>
      <c r="AT836">
        <f>IFERROR(IF((AE836+AF836+AG836)&gt;13,AB836,ROUND(AB836/AD836*AH836,0)),0)</f>
        <v/>
      </c>
      <c r="AU836">
        <f>IFERROR(INDEX(ADJ!$A$1:$BZ$1000,MATCH(PAYROLL!D836,ADJ!A$1:A$500,0),MATCH(PAYROLL!AU$2,ADJ!$2:$2,0)),0)</f>
        <v/>
      </c>
      <c r="AV836">
        <f>ROUND(SUM(AN836:AU836),0)</f>
        <v/>
      </c>
      <c r="AW836">
        <f>IFERROR(INDEX(TIMESHEET!$A$1:$AI$5000,MATCH(PAYROLL!D836,TIMESHEET!A$1:A$500,0),MATCH("T620",TIMESHEET!$2:$2,0)),0)</f>
        <v/>
      </c>
      <c r="AX836">
        <f>IFERROR(INDEX(TIMESHEET!$A$1:$AI$5000,MATCH(PAYROLL!D836,TIMESHEET!A$1:A$500,0),MATCH("T601",TIMESHEET!$2:$2,0)),0)</f>
        <v/>
      </c>
      <c r="AY836">
        <f>IFERROR(INDEX(TIMESHEET!$A$1:$AI$5000,MATCH(PAYROLL!D836,TIMESHEET!A$1:A$500,0),MATCH("T602",TIMESHEET!$2:$2,0)),0)</f>
        <v/>
      </c>
      <c r="AZ836">
        <f>IFERROR(INDEX(TIMESHEET!$A$1:$AI$5000,MATCH(PAYROLL!D836,TIMESHEET!A$1:A$500,0),MATCH("T603",TIMESHEET!$2:$2,0)),0)</f>
        <v/>
      </c>
      <c r="BA836">
        <f>IFERROR(INDEX(TIMESHEET!$A$1:$AI$5000,MATCH(PAYROLL!D836,TIMESHEET!A$1:A$500,0),MATCH("T611",TIMESHEET!$2:$2,0)),0)</f>
        <v/>
      </c>
      <c r="BB836">
        <f>IFERROR(INDEX(TIMESHEET!$A$1:$AI$5000,MATCH(PAYROLL!D836,TIMESHEET!A$1:A$500,0),MATCH("T612",TIMESHEET!$2:$2,0)),0)</f>
        <v/>
      </c>
      <c r="BC836">
        <f>IFERROR(INDEX(TIMESHEET!$A$1:$AI$5000,MATCH(PAYROLL!D836,TIMESHEET!A$1:A$500,0),MATCH("T613",TIMESHEET!$2:$2,0)),0)</f>
        <v/>
      </c>
      <c r="BD836">
        <f>IFERROR(INDEX(TIMESHEET!$A$1:$AI$5000,MATCH(PAYROLL!D836,TIMESHEET!A$1:A$500,0),MATCH("T500",TIMESHEET!$2:$2,0)),0)</f>
        <v/>
      </c>
      <c r="BE836">
        <f>IFERROR(IF(LEFT(INDEX(PIS!O$1:O$500,MATCH(D836,PIS!C$1:C$500)),1)="M",T836/AD836/8*(AW836+AX836*1.5+AY836*2+AZ836*3+BA836*2.1+BB836*2.7+BC836*3.9+BD836*0.3),T836/8*(AW836+AX836*1.5+AY836*2+AZ836*3+BA836*2.1+BB836*2.7+BC836*3.9+BD836*0.3)),0)</f>
        <v/>
      </c>
      <c r="BF836">
        <f>IFERROR(INDEX(ADJ!$A$1:$BZ$1000,MATCH(PAYROLL!$D836,ADJ!A$1:A$500,0),MATCH(PAYROLL!BF$2,ADJ!$2:$2,0)),0)</f>
        <v/>
      </c>
      <c r="BG836">
        <f>IFERROR(INDEX(ADJ!$A$1:$BZ$1000,MATCH(PAYROLL!D836,ADJ!A$1:A$500,0),MATCH(PAYROLL!BG$2,ADJ!$2:$2,0)),0)</f>
        <v/>
      </c>
      <c r="BH836">
        <f>IFERROR(INDEX(ADJ!$A$1:$BZ$1000,MATCH(PAYROLL!D836,ADJ!A$1:A$500,0),MATCH(PAYROLL!BH$2,ADJ!$2:$2,0)),0)</f>
        <v/>
      </c>
      <c r="BI836">
        <f>IFERROR(INDEX(ADJ!$A$1:$BZ$1000,MATCH(PAYROLL!D836,ADJ!A$1:A$500,0),MATCH(PAYROLL!BI$2,ADJ!$2:$2,0)),0)</f>
        <v/>
      </c>
      <c r="BJ836">
        <f>IFERROR(INDEX(ADJ!$A$1:$BZ$1000,MATCH(PAYROLL!D836,ADJ!A$1:A$500,0),MATCH(PAYROLL!BJ$2,ADJ!$2:$2,0)),0)</f>
        <v/>
      </c>
      <c r="BK836">
        <f>SUM(BF836:BJ836)</f>
        <v/>
      </c>
      <c r="BL836">
        <f>IFERROR(INDEX(ADJ!$A$1:$BZ$1000,MATCH(PAYROLL!D836,ADJ!A$1:A$500,0),MATCH(PAYROLL!BL$2,ADJ!$2:$2,0)),0)</f>
        <v/>
      </c>
      <c r="BM836">
        <f>IFERROR(INDEX(ADJ!$A$1:$BZ$1000,MATCH(PAYROLL!D836,ADJ!A$1:A$500,0),MATCH(PAYROLL!BM$2,ADJ!$2:$2,0)),0)</f>
        <v/>
      </c>
      <c r="BN836">
        <f>IFERROR(INDEX(ADJ!$A$1:$BZ$1000,MATCH(PAYROLL!D836,ADJ!A$1:A$500,0),MATCH(PAYROLL!BN$2,ADJ!$2:$2,0)),0)</f>
        <v/>
      </c>
      <c r="BO836">
        <f>IFERROR(INDEX(ADJ!$A$1:$BZ$1000,MATCH(PAYROLL!D836,ADJ!A$1:A$500,0),MATCH(PAYROLL!BO$2,ADJ!$2:$2,0)),0)</f>
        <v/>
      </c>
      <c r="BP836">
        <f>SUM(AM836,AV836,BE836,BK836,BL836:BO836)</f>
        <v/>
      </c>
      <c r="BQ836">
        <f>BO836</f>
        <v/>
      </c>
      <c r="BR836">
        <f>IFERROR(ROUND(IF(LEFT(INDEX(PIS!O$1:O$500,MATCH(D836,PIS!C$1:C$500)),1)="D",T836/8*(BD836*0.3),IF(LEFT(INDEX(PIS!O$1:O$500,MATCH(D836,PIS!C$1:C$500)),1)="H",T836*($BD836*0.3),T836/$AD836/8*($BD836*0.3))),0),0)</f>
        <v/>
      </c>
      <c r="BS836">
        <f>IF(AP836&lt;1,0,MIN(AP836,730000))</f>
        <v/>
      </c>
      <c r="BT836">
        <f>IFERROR(ROUND((BE836-SUM(AW836:BC836)*T836/AD836/8),0)-BR836,0)</f>
        <v/>
      </c>
      <c r="BU836">
        <f>AO836</f>
        <v/>
      </c>
      <c r="BV836">
        <f>SUM(BQ836:BU836)</f>
        <v/>
      </c>
      <c r="BW836">
        <f>BP836-BV836</f>
        <v/>
      </c>
      <c r="BX836">
        <f>IFERROR(IF(RIGHT(INDEX(PIS!O$1:O$500,MATCH(D836,PIS!C$1:C$500)),5)="Gross",MIN(U836+V836,VLOOKUP("R700",TSC!B:C,2,0)*VLOOKUP("R101",TSC!B:C,2,0))*VLOOKUP("R701",TSC!B:C,2,0)%,0),0)</f>
        <v/>
      </c>
      <c r="BY836">
        <f>IFERROR(IF(RIGHT(INDEX(PIS!O$1:O$500,MATCH(D836,PIS!C$1:C$500)),5)="Gross",MIN(U836+V836,VLOOKUP("R700",TSC!B:C,2,0)*VLOOKUP("R101",TSC!B:C,2,0))*VLOOKUP("T704",TSC!B:C,2,0)%,0),0)</f>
        <v/>
      </c>
      <c r="BZ836">
        <f>IFERROR(IF(RIGHT(INDEX(PIS!O$1:O$500,MATCH(D836,PIS!C$1:C$500)),5)="Gross",MIN(U836+V836,VLOOKUP("R700",TSC!B:C,2,0)*VLOOKUP("1",TSC!F:G,2,0))*VLOOKUP("T705",TSC!B:C,2,0)%,0),0)</f>
        <v/>
      </c>
      <c r="CA836">
        <f>IFERROR(INDEX(ADJ!$A$1:$BZ$1000,MATCH(PAYROLL!D836,ADJ!A$1:A$500,0),MATCH(PAYROLL!CA$2,ADJ!$2:$2,0)),0)</f>
        <v/>
      </c>
      <c r="CB836">
        <f>IFERROR(INDEX(ADJ!$A$1:$BZ$1000,MATCH(PAYROLL!D836,ADJ!A$1:A$500,0),MATCH(PAYROLL!CB$2,ADJ!$2:$2,0)),0)</f>
        <v/>
      </c>
      <c r="CC836">
        <f>SUM(BX836:CB836)</f>
        <v/>
      </c>
      <c r="CD836">
        <f>IFERROR(INDEX(PIS!$A$1:$BZ$1000,MATCH(PAYROLL!D836,PIS!C$1:C$500,0),MATCH(PAYROLL!CD$1,PIS!$1:$1,0)),0)</f>
        <v/>
      </c>
      <c r="CE836">
        <f>IFERROR(IF(OR(INDEX(PIS!P$1:P$500,MATCH(D836,PIS!C$1:C$500,0))="LT2",INDEX(PIS!P$1:P$500,MATCH(D836,PIS!C$1:C$500,0))="P10"),0,SUM(CC836,CD836*VLOOKUP("R601",TSC!B:C,2,0),VLOOKUP("R602",TSC!B:C,2,0))),0)</f>
        <v/>
      </c>
      <c r="CF836">
        <f>MAX(BW836-CE836,0)</f>
        <v/>
      </c>
      <c r="CG836">
        <f>IFERROR(IF(OR(RIGHT(INDEX(PIS!P$1:P$500,MATCH(D836,PIS!C$1:C$500)),5)="P10",RIGHT(INDEX(PIS!P$1:P$500,MATCH(D836,PIS!C$1:C$500)),5)="CK"),0,IF(CF836&lt;=5000000,CF836*5%,IF(CF836&lt;=10000000,CF836*10%-250000,IF(CF836&lt;=18000000,CF836*15%-750000,IF(CF836&lt;=32000000,CF836*20%-1650000,IF(CF836&lt;=52000000,CF836*25%-3250000,IF(CF836&lt;=80000000,BH836*30%-5850000,CF836*35%-9850000))))))),0)</f>
        <v/>
      </c>
      <c r="CH836">
        <f>IFERROR(IF(OR(INDEX(PIS!P$1:P$500,MATCH(D836,PIS!C$1:C$500))="LT",INDEX(PIS!P$1:P$500,MATCH(D836,PIS!C$1:C$500))="CK"),0,IF(CF836&lt;2000000,0,CF836*10%)),0)</f>
        <v/>
      </c>
      <c r="CI836">
        <f>IFERROR(INDEX(ADJ!$A$1:$BZ$1000,MATCH(PAYROLL!D836,ADJ!A$1:A$500,0),MATCH(PAYROLL!CI$2,ADJ!$2:$2,0)),0)</f>
        <v/>
      </c>
      <c r="CJ836">
        <f>IFERROR(INDEX(ADJ!$A$1:$BZ$1000,MATCH(PAYROLL!D836,ADJ!A$1:A$500,0),MATCH(PAYROLL!CJ$2,ADJ!$2:$2,0)),0)</f>
        <v/>
      </c>
      <c r="CK836">
        <f>IFERROR(INDEX(ADJ!$A$1:$BZ$1000,MATCH(PAYROLL!D836,ADJ!A$1:A$500,0),MATCH(PAYROLL!CK$2,ADJ!$2:$2,0)),0)</f>
        <v/>
      </c>
      <c r="CL836">
        <f>SUM(CG836:CK836)</f>
        <v/>
      </c>
      <c r="CM836">
        <f>ROUND(SUM(CH836:CK836),0)</f>
        <v/>
      </c>
      <c r="CN836">
        <f>IFERROR(INDEX(CSDA!D$1:D$500,MATCH($CN$2,CSDA!C$1:C$500,0))*INDEX(PIS!V$1:V$500,MATCH(D836,PIS!C$1:C$500))+INDEX(ADJ!$A$1:$BZ$1000,MATCH(PAYROLL!D836,ADJ!A$1:A$500,0),MATCH(PAYROLL!CN$2,ADJ!$2:$2,0)),0)</f>
        <v/>
      </c>
      <c r="CO836">
        <f>IFERROR(INDEX(ADJ!$A$1:$BZ$1000,MATCH(PAYROLL!D836,ADJ!A$1:A$500,0),MATCH(PAYROLL!CO$2,ADJ!$2:$2,0)),0)</f>
        <v/>
      </c>
      <c r="CP836">
        <f>IFERROR(INDEX(ADJ!$A$1:$BZ$1000,MATCH(PAYROLL!D836,ADJ!A$1:A$500,0),MATCH(PAYROLL!CP$2,ADJ!$2:$2,0)),0)</f>
        <v/>
      </c>
      <c r="CQ836">
        <f>BP836-CL836-CI836-CM836-CN836-CO836-CP836-CC836</f>
        <v/>
      </c>
      <c r="CR836">
        <f>IFERROR(IF(RIGHT(INDEX(PIS!O$1:O$500,MATCH(D836,PIS!C$1:C$500,0)),5)="Gross",MIN(U836+V836,VLOOKUP("R700",TSC!B:C,2,0)*VLOOKUP("R101",TSC!B:C,2,0))*(VLOOKUP("T711",TSC!B:C,2,0)+VLOOKUP("T712",TSC!B:C,2,0))%,MIN(T836+V836,VLOOKUP("R700",TSC!B:C,2,0)*VLOOKUP("R101",TSC!B:C,2,0))*(VLOOKUP("T711",TSC!B:C,2,0)+VLOOKUP("T712",TSC!B:C,2,0)+VLOOKUP("R701",TSC!B:C,2,0))%),0)</f>
        <v/>
      </c>
      <c r="CS836">
        <f>IFERROR(IF(RIGHT(INDEX(PIS!O$1:O$500,MATCH(D836,PIS!C$1:C$500,0)),5)="Gross",MIN(U836+V836,VLOOKUP("R700",TSC!B:C,2,0)*VLOOKUP("R101",TSC!B:C,2,0))*(VLOOKUP("T714",TSC!B:C,2,0))%,MIN(T836+V836,VLOOKUP("R700",TSC!B:C,2,0)*VLOOKUP("R101",TSC!B:C,2,0))*(VLOOKUP("T704",TSC!B:C,2,0)+VLOOKUP("T714",TSC!B:C,2,0))%),0)</f>
        <v/>
      </c>
      <c r="CT836">
        <f>IFERROR(IF(RIGHT(INDEX(PIS!O$1:O$500,MATCH(D836,PIS!C$1:C$500,0)),5)="Gross",MIN(U836+V836,VLOOKUP("R700",TSC!B:C,2,0)*VLOOKUP("R101",TSC!B:C,2,0))*VLOOKUP("T705",TSC!B:C,2,0)%,MIN(T836+V836,VLOOKUP("R700",TSC!B:C,2,0)*VLOOKUP("R101",TSC!B:C,2,0))*VLOOKUP("T705",TSC!B:C,2,0)%),0)</f>
        <v/>
      </c>
      <c r="CU836">
        <f>IFERROR(IF(RIGHT(INDEX(PIS!O$1:O$500,MATCH(D836,PIS!C$1:C$500,0)),5)="Gross",MIN(U836+V836,VLOOKUP("R700",TSC!B:C,2,0)*VLOOKUP("R101",TSC!B:C,2,0))*(VLOOKUP("T713",TSC!B:C,2,0))%,MIN(T836+V836,VLOOKUP("R700",TSC!B:C,2,0)*VLOOKUP("R101",TSC!B:C,2,0))*(VLOOKUP("T713",TSC!B:C,2,0))%),0)</f>
        <v/>
      </c>
      <c r="CV836">
        <f>IFERROR(INDEX(ADJ!$A$1:$BZ$1000,MATCH(PAYROLL!D836,ADJ!A$1:A$500,0),MATCH(PAYROLL!CV$2,ADJ!$2:$2,0)),0)</f>
        <v/>
      </c>
      <c r="CW836">
        <f>IFERROR(INDEX(ADJ!$A$1:$BZ$1000,MATCH(PAYROLL!D836,ADJ!A$1:A$500,0),MATCH(PAYROLL!CW$2,ADJ!$2:$2,0)),0)</f>
        <v/>
      </c>
      <c r="CX836">
        <f>SUM(CR836:CW836)</f>
        <v/>
      </c>
      <c r="CY836">
        <f>ROUND(IF(CR836&gt;0,T836+V836*VLOOKUP("R202",TSC!$B$1:$C$500,2,0),0),0)</f>
        <v/>
      </c>
      <c r="CZ836">
        <f>IFERROR(INDEX(CSDA!D$1:D$500,MATCH($CZ$2,CSDA!C$1:C$500,0)),0)</f>
        <v/>
      </c>
      <c r="DA836">
        <f>ROUND(T836*0.7%,0)</f>
        <v/>
      </c>
      <c r="DB836">
        <f>ROUND(T836/12,0)</f>
        <v/>
      </c>
      <c r="DC836">
        <f ref="DC836" t="array">IFERROR(INDEX(CSDA!D$1:D$500,MATCH("Trích giữ"&amp;PAYROLL!DC$2,CSDA!A$1:A$500&amp;CSDA!C$1:C$500,0)),0)</f>
        <v/>
      </c>
      <c r="DD836">
        <f ref="DD836" t="array">IFERROR(INDEX(CSDA!D$1:D$500,MATCH("Trích giữ"&amp;PAYROLL!DD$2,CSDA!A$1:A$500&amp;CSDA!C$1:C$500,0)),0)</f>
        <v/>
      </c>
      <c r="DE836">
        <f ref="DE836" t="array">IFERROR(INDEX(CSDA!D$1:D$500,MATCH("Trích giữ"&amp;PAYROLL!DE$2,CSDA!A$1:A$500&amp;CSDA!C$1:C$500,0)),0)</f>
        <v/>
      </c>
      <c r="DF836">
        <f>IFERROR(INDEX(CSDA!D$1:D$500,MATCH(PAYROLL!DF$2,CSDA!C$1:C$500,0)),0)</f>
        <v/>
      </c>
      <c r="DG836">
        <f ref="DG836" t="array">IFERROR(INDEX(CSDA!D$1:D$500,MATCH("Trích giữ"&amp;PAYROLL!DG$2,CSDA!A$1:A$500&amp;CSDA!C$1:C$500,0)),0)</f>
        <v/>
      </c>
      <c r="DH836">
        <f>ROUND(T836/26,0)</f>
        <v/>
      </c>
      <c r="DI836">
        <f ref="DI836" t="array">IFERROR(INDEX(CSDA!D$1:D$500,MATCH("Trích giữ"&amp;PAYROLL!DI$2,CSDA!A$1:A$500&amp;CSDA!C$1:C$500,0)),0)</f>
        <v/>
      </c>
      <c r="DJ836">
        <f>IF(U836=0,T836*21.5%-BL836,0)</f>
        <v/>
      </c>
      <c r="DK836">
        <f ref="DK836" t="array">IFERROR(INDEX(CSDA!D$1:D$500,MATCH("Trích giữ"&amp;PAYROLL!DK$2,CSDA!A$1:A$500&amp;CSDA!C$1:C$500,0)),0)</f>
        <v/>
      </c>
      <c r="DL836">
        <f>IFERROR(INDEX(CSDA!D$1:D$500,MATCH(PAYROLL!DL$2,CSDA!C$1:C$500,0))/12,0)</f>
        <v/>
      </c>
      <c r="DM836">
        <f>SUM(DB836:DL836)</f>
        <v/>
      </c>
      <c r="DN836">
        <f>IFERROR(INDEX(ADJ!$A$1:$BZ$1000,MATCH(PAYROLL!D836,ADJ!A$1:A$500,0),MATCH(PAYROLL!DN$2,ADJ!$2:$2,0)),0)</f>
        <v/>
      </c>
      <c r="DO836">
        <f>IFERROR(SUM(BP836,DM836:DN836,CX836:DA836)-DT836,0)</f>
        <v/>
      </c>
      <c r="DP836">
        <f ref="DP836" t="array">SUM(BW836*IFERROR(INDEX(CSDA!D$1:D$500,MATCH(BW$2,CSDA!C$1:C$500,0)),0)%,CX836*IFERROR(INDEX(CSDA!D$1:D$500,MATCH(CX$2,CSDA!C$1:C$500,0)),0)%,DA836*IFERROR(INDEX(CSDA!D$1:D$500,MATCH(DA$2,CSDA!C$1:C$500,0)),0)%,DB836*IFERROR(INDEX(CSDA!D$1:D$500,MATCH(DB$2,CSDA!C$1:C$500,0)),0)%,DF836*IFERROR(INDEX(CSDA!D$1:D$500,MATCH("Phí dịch vụ"&amp;PAYROLL!DF$2,CSDA!A$1:A$500&amp;CSDA!C$1:C$500,0)),0)%,DC836*IFERROR(INDEX(CSDA!D$1:D$500,MATCH("Phí dịch vụ"&amp;PAYROLL!DC$2,CSDA!A$1:A$500&amp;CSDA!C$1:C$500,0)),0)%,DH836*IFERROR(INDEX(CSDA!D$1:D$500,MATCH("Phí dịch vụ"&amp;PAYROLL!DH$2,CSDA!A$1:A$500&amp;CSDA!C$1:C$500,0)),0)%,DJ836*IFERROR(INDEX(CSDA!D$1:D$500,MATCH("Phí dịch vụ"&amp;PAYROLL!DJ$2,CSDA!A$1:A$500&amp;CSDA!C$1:C$500,0)),0)%,BN836*IFERROR(INDEX(CSDA!D$1:D$500,MATCH(BN$2,CSDA!C$1:C$500,0)),0)%)-BN836*7%</f>
        <v/>
      </c>
      <c r="DQ836">
        <f>IFERROR(INDEX(ADJ!$A$1:$BZ$1000,MATCH(PAYROLL!D836,ADJ!A$1:A$500,0),MATCH(PAYROLL!DQ$2,ADJ!$2:$2,0)),0)</f>
        <v/>
      </c>
      <c r="DR836">
        <f>IFERROR(INDEX(ADJ!$A$1:$BZ$1000,MATCH(PAYROLL!D836,ADJ!A$1:A$500,0),MATCH(PAYROLL!DR$2,ADJ!$2:$2,0)),0)</f>
        <v/>
      </c>
      <c r="DS836">
        <f>SUM(DP836:DR836)</f>
        <v/>
      </c>
      <c r="DT836">
        <f>EK836</f>
        <v/>
      </c>
      <c r="DU836">
        <f>SUM(DO836:DR836)</f>
        <v/>
      </c>
      <c r="DV836">
        <f>ROUND(DU836*0.1,0)</f>
        <v/>
      </c>
      <c r="DW836">
        <f>DU836+DV836</f>
        <v/>
      </c>
      <c r="DZ836">
        <f>IFERROR(INDEX(ADJ!$A$1:$BZ$1000,MATCH(PAYROLL!$D836,ADJ!A$1:A$500,0),MATCH(PAYROLL!DZ$2,ADJ!$2:$2,0)),0)</f>
        <v/>
      </c>
      <c r="EA836">
        <f>IFERROR(INDEX(ADJ!$A$1:$BZ$1000,MATCH(PAYROLL!$D836,ADJ!A$1:A$500,0),MATCH(PAYROLL!EA$2,ADJ!$2:$2,0)),0)</f>
        <v/>
      </c>
      <c r="EB836">
        <f>IFERROR(INDEX(ADJ!$A$1:$BZ$1000,MATCH(PAYROLL!$D836,ADJ!A$1:A$500,0),MATCH(PAYROLL!EB$2,ADJ!$2:$2,0)),0)</f>
        <v/>
      </c>
      <c r="EC836">
        <f>IFERROR(INDEX(ADJ!$A$1:$BZ$1000,MATCH(PAYROLL!$D836,ADJ!A$1:A$500,0),MATCH(PAYROLL!EC$2,ADJ!$2:$2,0)),0)</f>
        <v/>
      </c>
      <c r="ED836">
        <f>IFERROR(INDEX(ADJ!$A$1:$BZ$1000,MATCH(PAYROLL!$D836,ADJ!A$1:A$500,0),MATCH(PAYROLL!ED$2,ADJ!$2:$2,0)),0)</f>
        <v/>
      </c>
      <c r="EE836">
        <f>IFERROR(INDEX(ADJ!$A$1:$BZ$1000,MATCH(PAYROLL!$D836,ADJ!A$1:A$500,0),MATCH(PAYROLL!EE$2,ADJ!$2:$2,0)),0)</f>
        <v/>
      </c>
      <c r="EF836">
        <f>IFERROR(INDEX(ADJ!$A$1:$BZ$1000,MATCH(PAYROLL!$D836,ADJ!A$1:A$500,0),MATCH(PAYROLL!EF$2,ADJ!$2:$2,0)),0)</f>
        <v/>
      </c>
      <c r="EG836">
        <f>IFERROR(INDEX(ADJ!$A$1:$BZ$1000,MATCH(PAYROLL!$D836,ADJ!A$1:A$500,0),MATCH(PAYROLL!EG$2,ADJ!$2:$2,0)),0)</f>
        <v/>
      </c>
      <c r="EH836">
        <f>IFERROR(INDEX(ADJ!$A$1:$BZ$1000,MATCH(PAYROLL!$D836,ADJ!A$1:A$500,0),MATCH(PAYROLL!EH$2,ADJ!$2:$2,0)),0)</f>
        <v/>
      </c>
      <c r="EI836">
        <f>IFERROR(INDEX(ADJ!$A$1:$BZ$1000,MATCH(PAYROLL!D836,ADJ!A$1:A$500,0),MATCH(PAYROLL!EI$2,ADJ!$2:$2,0)),0)</f>
        <v/>
      </c>
      <c r="EJ836">
        <f>IFERROR(INDEX(ADJ!$A$1:$BZ$1000,MATCH(PAYROLL!$D836,ADJ!A$1:A$500,0),MATCH(PAYROLL!EJ$2,ADJ!$2:$2,0)),0)</f>
        <v/>
      </c>
      <c r="EK836">
        <f>SUM(DZ836:EJ836)</f>
        <v/>
      </c>
    </row>
    <row r="837">
      <c r="A837" t="n">
        <v>835</v>
      </c>
      <c r="B837" t="inlineStr">
        <is>
          <t>Bùi Văn Thiều</t>
        </is>
      </c>
      <c r="D837" t="inlineStr">
        <is>
          <t>148245-02</t>
        </is>
      </c>
      <c r="S837">
        <f>IFERROR(INDEX(PIS!$A$1:$BZ$1000,MATCH($D837,PIS!C$1:C$500,0),MATCH("Lương CB tháng trước",PIS!$1:$1,0)),0)</f>
        <v/>
      </c>
      <c r="T837">
        <f>IFERROR(INDEX(PIS!$A$1:$BZ$1000,MATCH($D837,PIS!C$1:C$500,0),MATCH("Lương CB hiện tại",PIS!$1:$1,0)),0)</f>
        <v/>
      </c>
      <c r="U837">
        <f>IFERROR(INDEX(PIS!$A$1:$BZ$1000,MATCH($D837,PIS!C$1:C$500,0),MATCH("Lương đóng BHBB",PIS!$1:$1,0)),0)</f>
        <v/>
      </c>
      <c r="V837">
        <f>IFERROR(INDEX(PIS!$A$1:$BZ$1000,MATCH($D837,PIS!C$1:C$500,0),MATCH(V$2,PIS!$2:$2,0)),0)</f>
        <v/>
      </c>
      <c r="W837">
        <f>IFERROR(INDEX(PIS!$A$1:$BZ$1000,MATCH($D837,PIS!C$1:C$500,0),MATCH(W$2,PIS!$2:$2,0)),0)</f>
        <v/>
      </c>
      <c r="X837">
        <f>IFERROR(INDEX(PIS!$A$1:$BZ$1000,MATCH($D837,PIS!C$1:C$500,0),MATCH(X$2,PIS!$2:$2,0)),0)</f>
        <v/>
      </c>
      <c r="Y837">
        <f>IFERROR(INDEX(PIS!$A$1:$BZ$1000,MATCH($D837,PIS!C$1:C$500,0),MATCH(Y$2,PIS!$2:$2,0)),0)</f>
        <v/>
      </c>
      <c r="Z837">
        <f>IFERROR(INDEX(PIS!$A$1:$BZ$1000,MATCH($D837,PIS!C$1:C$500,0),MATCH(Z$2,PIS!$2:$2,0)),0)</f>
        <v/>
      </c>
      <c r="AA837">
        <f>IFERROR(INDEX(PIS!$A$1:$BZ$1000,MATCH($D837,PIS!C$1:C$500,0),MATCH(AA$2,PIS!$2:$2,0)),0)</f>
        <v/>
      </c>
      <c r="AB837">
        <f>IFERROR(INDEX(PIS!$A$1:$BZ$1000,MATCH($D837,PIS!C$1:C$500,0),MATCH(AB$2,PIS!$2:$2,0)),0)</f>
        <v/>
      </c>
      <c r="AC837">
        <f>SUM(V837:AB837)</f>
        <v/>
      </c>
      <c r="AD837">
        <f>IFERROR(INDEX(TIMESHEET!$A$1:$AI$5000,MATCH($D837,TIMESHEET!A$1:A$500,0),MATCH("T100",TIMESHEET!$2:$2,0))-2,0)</f>
        <v/>
      </c>
      <c r="AE837">
        <f>IFERROR(INDEX(TIMESHEET!$A$1:$AI$5000,MATCH($D837,TIMESHEET!A$1:A$500,0),MATCH("T202",TIMESHEET!$2:$2,0)),0)</f>
        <v/>
      </c>
      <c r="AF837">
        <f>IFERROR(INDEX(TIMESHEET!$A$1:$AI$5000,MATCH($D837,TIMESHEET!A$1:A$500,0),MATCH("T302",TIMESHEET!$2:$2,0)),0)</f>
        <v/>
      </c>
      <c r="AG837">
        <f>IFERROR(INDEX(TIMESHEET!$A$1:$AI$5000,MATCH($D837,TIMESHEET!A$1:A$500,0),MATCH("T406",TIMESHEET!$2:$2,0)),0)</f>
        <v/>
      </c>
      <c r="AH837">
        <f>AE837+AG837</f>
        <v/>
      </c>
      <c r="AI837">
        <f>IFERROR(INDEX(TIMESHEET!$A$1:$AI$5000,MATCH($D837,TIMESHEET!A$1:A$500,0),MATCH("T701",TIMESHEET!$2:$2,0)),0)</f>
        <v/>
      </c>
      <c r="AJ837">
        <f>IFERROR(INDEX(TIMESHEET!$A$1:$AI$5000,MATCH($D837,TIMESHEET!B$1:B$500,0),MATCH("T320",TIMESHEET!$2:$2,0)),0)</f>
        <v/>
      </c>
      <c r="AK837">
        <f>IFERROR(IF(LEFT(INDEX(PIS!O$1:O$500,MATCH(D837,PIS!C$1:C$500)),1)="M",T837/AD837*SUM(AE837:AG837),T837*AD837),0)</f>
        <v/>
      </c>
      <c r="AL837">
        <f>IFERROR(INDEX(ADJ!$A$1:$BZ$1000,MATCH(PAYROLL!D837,ADJ!A$1:A$500,0),MATCH(PAYROLL!AL$2,ADJ!$2:$2,0)),0)</f>
        <v/>
      </c>
      <c r="AM837">
        <f>SUM(AK837:AL837)</f>
        <v/>
      </c>
      <c r="AN837">
        <f>IFERROR(ROUND(V837/$AD837*$AH837,0),0)</f>
        <v/>
      </c>
      <c r="AO837">
        <f>IFERROR(ROUND(W837/$AD837*$AH837,0),0)</f>
        <v/>
      </c>
      <c r="AP837">
        <f>IFERROR(ROUND(X837/$AD837*$AE837,0),0)</f>
        <v/>
      </c>
      <c r="AQ837">
        <f>IFERROR(ROUND(Y837/$AD837*$AH837,0),0)</f>
        <v/>
      </c>
      <c r="AR837">
        <f>IFERROR(ROUND(Z837/$AD837*$AH837,0),0)</f>
        <v/>
      </c>
      <c r="AS837">
        <f>IFERROR(ROUND(AA837/$AD837*$AH837,0),0)</f>
        <v/>
      </c>
      <c r="AT837">
        <f>IFERROR(IF((AE837+AF837+AG837)&gt;13,AB837,ROUND(AB837/AD837*AH837,0)),0)</f>
        <v/>
      </c>
      <c r="AU837">
        <f>IFERROR(INDEX(ADJ!$A$1:$BZ$1000,MATCH(PAYROLL!D837,ADJ!A$1:A$500,0),MATCH(PAYROLL!AU$2,ADJ!$2:$2,0)),0)</f>
        <v/>
      </c>
      <c r="AV837">
        <f>ROUND(SUM(AN837:AU837),0)</f>
        <v/>
      </c>
      <c r="AW837">
        <f>IFERROR(INDEX(TIMESHEET!$A$1:$AI$5000,MATCH(PAYROLL!D837,TIMESHEET!A$1:A$500,0),MATCH("T620",TIMESHEET!$2:$2,0)),0)</f>
        <v/>
      </c>
      <c r="AX837">
        <f>IFERROR(INDEX(TIMESHEET!$A$1:$AI$5000,MATCH(PAYROLL!D837,TIMESHEET!A$1:A$500,0),MATCH("T601",TIMESHEET!$2:$2,0)),0)</f>
        <v/>
      </c>
      <c r="AY837">
        <f>IFERROR(INDEX(TIMESHEET!$A$1:$AI$5000,MATCH(PAYROLL!D837,TIMESHEET!A$1:A$500,0),MATCH("T602",TIMESHEET!$2:$2,0)),0)</f>
        <v/>
      </c>
      <c r="AZ837">
        <f>IFERROR(INDEX(TIMESHEET!$A$1:$AI$5000,MATCH(PAYROLL!D837,TIMESHEET!A$1:A$500,0),MATCH("T603",TIMESHEET!$2:$2,0)),0)</f>
        <v/>
      </c>
      <c r="BA837">
        <f>IFERROR(INDEX(TIMESHEET!$A$1:$AI$5000,MATCH(PAYROLL!D837,TIMESHEET!A$1:A$500,0),MATCH("T611",TIMESHEET!$2:$2,0)),0)</f>
        <v/>
      </c>
      <c r="BB837">
        <f>IFERROR(INDEX(TIMESHEET!$A$1:$AI$5000,MATCH(PAYROLL!D837,TIMESHEET!A$1:A$500,0),MATCH("T612",TIMESHEET!$2:$2,0)),0)</f>
        <v/>
      </c>
      <c r="BC837">
        <f>IFERROR(INDEX(TIMESHEET!$A$1:$AI$5000,MATCH(PAYROLL!D837,TIMESHEET!A$1:A$500,0),MATCH("T613",TIMESHEET!$2:$2,0)),0)</f>
        <v/>
      </c>
      <c r="BD837">
        <f>IFERROR(INDEX(TIMESHEET!$A$1:$AI$5000,MATCH(PAYROLL!D837,TIMESHEET!A$1:A$500,0),MATCH("T500",TIMESHEET!$2:$2,0)),0)</f>
        <v/>
      </c>
      <c r="BE837">
        <f>IFERROR(IF(LEFT(INDEX(PIS!O$1:O$500,MATCH(D837,PIS!C$1:C$500)),1)="M",T837/AD837/8*(AW837+AX837*1.5+AY837*2+AZ837*3+BA837*2.1+BB837*2.7+BC837*3.9+BD837*0.3),T837/8*(AW837+AX837*1.5+AY837*2+AZ837*3+BA837*2.1+BB837*2.7+BC837*3.9+BD837*0.3)),0)</f>
        <v/>
      </c>
      <c r="BF837">
        <f>IFERROR(INDEX(ADJ!$A$1:$BZ$1000,MATCH(PAYROLL!$D837,ADJ!A$1:A$500,0),MATCH(PAYROLL!BF$2,ADJ!$2:$2,0)),0)</f>
        <v/>
      </c>
      <c r="BG837">
        <f>IFERROR(INDEX(ADJ!$A$1:$BZ$1000,MATCH(PAYROLL!D837,ADJ!A$1:A$500,0),MATCH(PAYROLL!BG$2,ADJ!$2:$2,0)),0)</f>
        <v/>
      </c>
      <c r="BH837">
        <f>IFERROR(INDEX(ADJ!$A$1:$BZ$1000,MATCH(PAYROLL!D837,ADJ!A$1:A$500,0),MATCH(PAYROLL!BH$2,ADJ!$2:$2,0)),0)</f>
        <v/>
      </c>
      <c r="BI837">
        <f>IFERROR(INDEX(ADJ!$A$1:$BZ$1000,MATCH(PAYROLL!D837,ADJ!A$1:A$500,0),MATCH(PAYROLL!BI$2,ADJ!$2:$2,0)),0)</f>
        <v/>
      </c>
      <c r="BJ837">
        <f>IFERROR(INDEX(ADJ!$A$1:$BZ$1000,MATCH(PAYROLL!D837,ADJ!A$1:A$500,0),MATCH(PAYROLL!BJ$2,ADJ!$2:$2,0)),0)</f>
        <v/>
      </c>
      <c r="BK837">
        <f>SUM(BF837:BJ837)</f>
        <v/>
      </c>
      <c r="BL837">
        <f>IFERROR(INDEX(ADJ!$A$1:$BZ$1000,MATCH(PAYROLL!D837,ADJ!A$1:A$500,0),MATCH(PAYROLL!BL$2,ADJ!$2:$2,0)),0)</f>
        <v/>
      </c>
      <c r="BM837">
        <f>IFERROR(INDEX(ADJ!$A$1:$BZ$1000,MATCH(PAYROLL!D837,ADJ!A$1:A$500,0),MATCH(PAYROLL!BM$2,ADJ!$2:$2,0)),0)</f>
        <v/>
      </c>
      <c r="BN837">
        <f>IFERROR(INDEX(ADJ!$A$1:$BZ$1000,MATCH(PAYROLL!D837,ADJ!A$1:A$500,0),MATCH(PAYROLL!BN$2,ADJ!$2:$2,0)),0)</f>
        <v/>
      </c>
      <c r="BO837">
        <f>IFERROR(INDEX(ADJ!$A$1:$BZ$1000,MATCH(PAYROLL!D837,ADJ!A$1:A$500,0),MATCH(PAYROLL!BO$2,ADJ!$2:$2,0)),0)</f>
        <v/>
      </c>
      <c r="BP837">
        <f>SUM(AM837,AV837,BE837,BK837,BL837:BO837)</f>
        <v/>
      </c>
      <c r="BQ837">
        <f>BO837</f>
        <v/>
      </c>
      <c r="BR837">
        <f>IFERROR(ROUND(IF(LEFT(INDEX(PIS!O$1:O$500,MATCH(D837,PIS!C$1:C$500)),1)="D",T837/8*(BD837*0.3),IF(LEFT(INDEX(PIS!O$1:O$500,MATCH(D837,PIS!C$1:C$500)),1)="H",T837*($BD837*0.3),T837/$AD837/8*($BD837*0.3))),0),0)</f>
        <v/>
      </c>
      <c r="BS837">
        <f>IF(AP837&lt;1,0,MIN(AP837,730000))</f>
        <v/>
      </c>
      <c r="BT837">
        <f>IFERROR(ROUND((BE837-SUM(AW837:BC837)*T837/AD837/8),0)-BR837,0)</f>
        <v/>
      </c>
      <c r="BU837">
        <f>AO837</f>
        <v/>
      </c>
      <c r="BV837">
        <f>SUM(BQ837:BU837)</f>
        <v/>
      </c>
      <c r="BW837">
        <f>BP837-BV837</f>
        <v/>
      </c>
      <c r="BX837">
        <f>IFERROR(IF(RIGHT(INDEX(PIS!O$1:O$500,MATCH(D837,PIS!C$1:C$500)),5)="Gross",MIN(U837+V837,VLOOKUP("R700",TSC!B:C,2,0)*VLOOKUP("R101",TSC!B:C,2,0))*VLOOKUP("R701",TSC!B:C,2,0)%,0),0)</f>
        <v/>
      </c>
      <c r="BY837">
        <f>IFERROR(IF(RIGHT(INDEX(PIS!O$1:O$500,MATCH(D837,PIS!C$1:C$500)),5)="Gross",MIN(U837+V837,VLOOKUP("R700",TSC!B:C,2,0)*VLOOKUP("R101",TSC!B:C,2,0))*VLOOKUP("T704",TSC!B:C,2,0)%,0),0)</f>
        <v/>
      </c>
      <c r="BZ837">
        <f>IFERROR(IF(RIGHT(INDEX(PIS!O$1:O$500,MATCH(D837,PIS!C$1:C$500)),5)="Gross",MIN(U837+V837,VLOOKUP("R700",TSC!B:C,2,0)*VLOOKUP("1",TSC!F:G,2,0))*VLOOKUP("T705",TSC!B:C,2,0)%,0),0)</f>
        <v/>
      </c>
      <c r="CA837">
        <f>IFERROR(INDEX(ADJ!$A$1:$BZ$1000,MATCH(PAYROLL!D837,ADJ!A$1:A$500,0),MATCH(PAYROLL!CA$2,ADJ!$2:$2,0)),0)</f>
        <v/>
      </c>
      <c r="CB837">
        <f>IFERROR(INDEX(ADJ!$A$1:$BZ$1000,MATCH(PAYROLL!D837,ADJ!A$1:A$500,0),MATCH(PAYROLL!CB$2,ADJ!$2:$2,0)),0)</f>
        <v/>
      </c>
      <c r="CC837">
        <f>SUM(BX837:CB837)</f>
        <v/>
      </c>
      <c r="CD837">
        <f>IFERROR(INDEX(PIS!$A$1:$BZ$1000,MATCH(PAYROLL!D837,PIS!C$1:C$500,0),MATCH(PAYROLL!CD$1,PIS!$1:$1,0)),0)</f>
        <v/>
      </c>
      <c r="CE837">
        <f>IFERROR(IF(OR(INDEX(PIS!P$1:P$500,MATCH(D837,PIS!C$1:C$500,0))="LT2",INDEX(PIS!P$1:P$500,MATCH(D837,PIS!C$1:C$500,0))="P10"),0,SUM(CC837,CD837*VLOOKUP("R601",TSC!B:C,2,0),VLOOKUP("R602",TSC!B:C,2,0))),0)</f>
        <v/>
      </c>
      <c r="CF837">
        <f>MAX(BW837-CE837,0)</f>
        <v/>
      </c>
      <c r="CG837">
        <f>IFERROR(IF(OR(RIGHT(INDEX(PIS!P$1:P$500,MATCH(D837,PIS!C$1:C$500)),5)="P10",RIGHT(INDEX(PIS!P$1:P$500,MATCH(D837,PIS!C$1:C$500)),5)="CK"),0,IF(CF837&lt;=5000000,CF837*5%,IF(CF837&lt;=10000000,CF837*10%-250000,IF(CF837&lt;=18000000,CF837*15%-750000,IF(CF837&lt;=32000000,CF837*20%-1650000,IF(CF837&lt;=52000000,CF837*25%-3250000,IF(CF837&lt;=80000000,BH837*30%-5850000,CF837*35%-9850000))))))),0)</f>
        <v/>
      </c>
      <c r="CH837">
        <f>IFERROR(IF(OR(INDEX(PIS!P$1:P$500,MATCH(D837,PIS!C$1:C$500))="LT",INDEX(PIS!P$1:P$500,MATCH(D837,PIS!C$1:C$500))="CK"),0,IF(CF837&lt;2000000,0,CF837*10%)),0)</f>
        <v/>
      </c>
      <c r="CI837">
        <f>IFERROR(INDEX(ADJ!$A$1:$BZ$1000,MATCH(PAYROLL!D837,ADJ!A$1:A$500,0),MATCH(PAYROLL!CI$2,ADJ!$2:$2,0)),0)</f>
        <v/>
      </c>
      <c r="CJ837">
        <f>IFERROR(INDEX(ADJ!$A$1:$BZ$1000,MATCH(PAYROLL!D837,ADJ!A$1:A$500,0),MATCH(PAYROLL!CJ$2,ADJ!$2:$2,0)),0)</f>
        <v/>
      </c>
      <c r="CK837">
        <f>IFERROR(INDEX(ADJ!$A$1:$BZ$1000,MATCH(PAYROLL!D837,ADJ!A$1:A$500,0),MATCH(PAYROLL!CK$2,ADJ!$2:$2,0)),0)</f>
        <v/>
      </c>
      <c r="CL837">
        <f>SUM(CG837:CK837)</f>
        <v/>
      </c>
      <c r="CM837">
        <f>ROUND(SUM(CH837:CK837),0)</f>
        <v/>
      </c>
      <c r="CN837">
        <f>IFERROR(INDEX(CSDA!D$1:D$500,MATCH($CN$2,CSDA!C$1:C$500,0))*INDEX(PIS!V$1:V$500,MATCH(D837,PIS!C$1:C$500))+INDEX(ADJ!$A$1:$BZ$1000,MATCH(PAYROLL!D837,ADJ!A$1:A$500,0),MATCH(PAYROLL!CN$2,ADJ!$2:$2,0)),0)</f>
        <v/>
      </c>
      <c r="CO837">
        <f>IFERROR(INDEX(ADJ!$A$1:$BZ$1000,MATCH(PAYROLL!D837,ADJ!A$1:A$500,0),MATCH(PAYROLL!CO$2,ADJ!$2:$2,0)),0)</f>
        <v/>
      </c>
      <c r="CP837">
        <f>IFERROR(INDEX(ADJ!$A$1:$BZ$1000,MATCH(PAYROLL!D837,ADJ!A$1:A$500,0),MATCH(PAYROLL!CP$2,ADJ!$2:$2,0)),0)</f>
        <v/>
      </c>
      <c r="CQ837">
        <f>BP837-CL837-CI837-CM837-CN837-CO837-CP837-CC837</f>
        <v/>
      </c>
      <c r="CR837">
        <f>IFERROR(IF(RIGHT(INDEX(PIS!O$1:O$500,MATCH(D837,PIS!C$1:C$500,0)),5)="Gross",MIN(U837+V837,VLOOKUP("R700",TSC!B:C,2,0)*VLOOKUP("R101",TSC!B:C,2,0))*(VLOOKUP("T711",TSC!B:C,2,0)+VLOOKUP("T712",TSC!B:C,2,0))%,MIN(T837+V837,VLOOKUP("R700",TSC!B:C,2,0)*VLOOKUP("R101",TSC!B:C,2,0))*(VLOOKUP("T711",TSC!B:C,2,0)+VLOOKUP("T712",TSC!B:C,2,0)+VLOOKUP("R701",TSC!B:C,2,0))%),0)</f>
        <v/>
      </c>
      <c r="CS837">
        <f>IFERROR(IF(RIGHT(INDEX(PIS!O$1:O$500,MATCH(D837,PIS!C$1:C$500,0)),5)="Gross",MIN(U837+V837,VLOOKUP("R700",TSC!B:C,2,0)*VLOOKUP("R101",TSC!B:C,2,0))*(VLOOKUP("T714",TSC!B:C,2,0))%,MIN(T837+V837,VLOOKUP("R700",TSC!B:C,2,0)*VLOOKUP("R101",TSC!B:C,2,0))*(VLOOKUP("T704",TSC!B:C,2,0)+VLOOKUP("T714",TSC!B:C,2,0))%),0)</f>
        <v/>
      </c>
      <c r="CT837">
        <f>IFERROR(IF(RIGHT(INDEX(PIS!O$1:O$500,MATCH(D837,PIS!C$1:C$500,0)),5)="Gross",MIN(U837+V837,VLOOKUP("R700",TSC!B:C,2,0)*VLOOKUP("R101",TSC!B:C,2,0))*VLOOKUP("T705",TSC!B:C,2,0)%,MIN(T837+V837,VLOOKUP("R700",TSC!B:C,2,0)*VLOOKUP("R101",TSC!B:C,2,0))*VLOOKUP("T705",TSC!B:C,2,0)%),0)</f>
        <v/>
      </c>
      <c r="CU837">
        <f>IFERROR(IF(RIGHT(INDEX(PIS!O$1:O$500,MATCH(D837,PIS!C$1:C$500,0)),5)="Gross",MIN(U837+V837,VLOOKUP("R700",TSC!B:C,2,0)*VLOOKUP("R101",TSC!B:C,2,0))*(VLOOKUP("T713",TSC!B:C,2,0))%,MIN(T837+V837,VLOOKUP("R700",TSC!B:C,2,0)*VLOOKUP("R101",TSC!B:C,2,0))*(VLOOKUP("T713",TSC!B:C,2,0))%),0)</f>
        <v/>
      </c>
      <c r="CV837">
        <f>IFERROR(INDEX(ADJ!$A$1:$BZ$1000,MATCH(PAYROLL!D837,ADJ!A$1:A$500,0),MATCH(PAYROLL!CV$2,ADJ!$2:$2,0)),0)</f>
        <v/>
      </c>
      <c r="CW837">
        <f>IFERROR(INDEX(ADJ!$A$1:$BZ$1000,MATCH(PAYROLL!D837,ADJ!A$1:A$500,0),MATCH(PAYROLL!CW$2,ADJ!$2:$2,0)),0)</f>
        <v/>
      </c>
      <c r="CX837">
        <f>SUM(CR837:CW837)</f>
        <v/>
      </c>
      <c r="CY837">
        <f>ROUND(IF(CR837&gt;0,T837+V837*VLOOKUP("R202",TSC!$B$1:$C$500,2,0),0),0)</f>
        <v/>
      </c>
      <c r="CZ837">
        <f>IFERROR(INDEX(CSDA!D$1:D$500,MATCH($CZ$2,CSDA!C$1:C$500,0)),0)</f>
        <v/>
      </c>
      <c r="DA837">
        <f>ROUND(T837*0.7%,0)</f>
        <v/>
      </c>
      <c r="DB837">
        <f>ROUND(T837/12,0)</f>
        <v/>
      </c>
      <c r="DC837">
        <f ref="DC837" t="array">IFERROR(INDEX(CSDA!D$1:D$500,MATCH("Trích giữ"&amp;PAYROLL!DC$2,CSDA!A$1:A$500&amp;CSDA!C$1:C$500,0)),0)</f>
        <v/>
      </c>
      <c r="DD837">
        <f ref="DD837" t="array">IFERROR(INDEX(CSDA!D$1:D$500,MATCH("Trích giữ"&amp;PAYROLL!DD$2,CSDA!A$1:A$500&amp;CSDA!C$1:C$500,0)),0)</f>
        <v/>
      </c>
      <c r="DE837">
        <f ref="DE837" t="array">IFERROR(INDEX(CSDA!D$1:D$500,MATCH("Trích giữ"&amp;PAYROLL!DE$2,CSDA!A$1:A$500&amp;CSDA!C$1:C$500,0)),0)</f>
        <v/>
      </c>
      <c r="DF837">
        <f>IFERROR(INDEX(CSDA!D$1:D$500,MATCH(PAYROLL!DF$2,CSDA!C$1:C$500,0)),0)</f>
        <v/>
      </c>
      <c r="DG837">
        <f ref="DG837" t="array">IFERROR(INDEX(CSDA!D$1:D$500,MATCH("Trích giữ"&amp;PAYROLL!DG$2,CSDA!A$1:A$500&amp;CSDA!C$1:C$500,0)),0)</f>
        <v/>
      </c>
      <c r="DH837">
        <f>ROUND(T837/26,0)</f>
        <v/>
      </c>
      <c r="DI837">
        <f ref="DI837" t="array">IFERROR(INDEX(CSDA!D$1:D$500,MATCH("Trích giữ"&amp;PAYROLL!DI$2,CSDA!A$1:A$500&amp;CSDA!C$1:C$500,0)),0)</f>
        <v/>
      </c>
      <c r="DJ837">
        <f>IF(U837=0,T837*21.5%-BL837,0)</f>
        <v/>
      </c>
      <c r="DK837">
        <f ref="DK837" t="array">IFERROR(INDEX(CSDA!D$1:D$500,MATCH("Trích giữ"&amp;PAYROLL!DK$2,CSDA!A$1:A$500&amp;CSDA!C$1:C$500,0)),0)</f>
        <v/>
      </c>
      <c r="DL837">
        <f>IFERROR(INDEX(CSDA!D$1:D$500,MATCH(PAYROLL!DL$2,CSDA!C$1:C$500,0))/12,0)</f>
        <v/>
      </c>
      <c r="DM837">
        <f>SUM(DB837:DL837)</f>
        <v/>
      </c>
      <c r="DN837">
        <f>IFERROR(INDEX(ADJ!$A$1:$BZ$1000,MATCH(PAYROLL!D837,ADJ!A$1:A$500,0),MATCH(PAYROLL!DN$2,ADJ!$2:$2,0)),0)</f>
        <v/>
      </c>
      <c r="DO837">
        <f>IFERROR(SUM(BP837,DM837:DN837,CX837:DA837)-DT837,0)</f>
        <v/>
      </c>
      <c r="DP837">
        <f ref="DP837" t="array">SUM(BW837*IFERROR(INDEX(CSDA!D$1:D$500,MATCH(BW$2,CSDA!C$1:C$500,0)),0)%,CX837*IFERROR(INDEX(CSDA!D$1:D$500,MATCH(CX$2,CSDA!C$1:C$500,0)),0)%,DA837*IFERROR(INDEX(CSDA!D$1:D$500,MATCH(DA$2,CSDA!C$1:C$500,0)),0)%,DB837*IFERROR(INDEX(CSDA!D$1:D$500,MATCH(DB$2,CSDA!C$1:C$500,0)),0)%,DF837*IFERROR(INDEX(CSDA!D$1:D$500,MATCH("Phí dịch vụ"&amp;PAYROLL!DF$2,CSDA!A$1:A$500&amp;CSDA!C$1:C$500,0)),0)%,DC837*IFERROR(INDEX(CSDA!D$1:D$500,MATCH("Phí dịch vụ"&amp;PAYROLL!DC$2,CSDA!A$1:A$500&amp;CSDA!C$1:C$500,0)),0)%,DH837*IFERROR(INDEX(CSDA!D$1:D$500,MATCH("Phí dịch vụ"&amp;PAYROLL!DH$2,CSDA!A$1:A$500&amp;CSDA!C$1:C$500,0)),0)%,DJ837*IFERROR(INDEX(CSDA!D$1:D$500,MATCH("Phí dịch vụ"&amp;PAYROLL!DJ$2,CSDA!A$1:A$500&amp;CSDA!C$1:C$500,0)),0)%,BN837*IFERROR(INDEX(CSDA!D$1:D$500,MATCH(BN$2,CSDA!C$1:C$500,0)),0)%)-BN837*7%</f>
        <v/>
      </c>
      <c r="DQ837">
        <f>IFERROR(INDEX(ADJ!$A$1:$BZ$1000,MATCH(PAYROLL!D837,ADJ!A$1:A$500,0),MATCH(PAYROLL!DQ$2,ADJ!$2:$2,0)),0)</f>
        <v/>
      </c>
      <c r="DR837">
        <f>IFERROR(INDEX(ADJ!$A$1:$BZ$1000,MATCH(PAYROLL!D837,ADJ!A$1:A$500,0),MATCH(PAYROLL!DR$2,ADJ!$2:$2,0)),0)</f>
        <v/>
      </c>
      <c r="DS837">
        <f>SUM(DP837:DR837)</f>
        <v/>
      </c>
      <c r="DT837">
        <f>EK837</f>
        <v/>
      </c>
      <c r="DU837">
        <f>SUM(DO837:DR837)</f>
        <v/>
      </c>
      <c r="DV837">
        <f>ROUND(DU837*0.1,0)</f>
        <v/>
      </c>
      <c r="DW837">
        <f>DU837+DV837</f>
        <v/>
      </c>
      <c r="DZ837">
        <f>IFERROR(INDEX(ADJ!$A$1:$BZ$1000,MATCH(PAYROLL!$D837,ADJ!A$1:A$500,0),MATCH(PAYROLL!DZ$2,ADJ!$2:$2,0)),0)</f>
        <v/>
      </c>
      <c r="EA837">
        <f>IFERROR(INDEX(ADJ!$A$1:$BZ$1000,MATCH(PAYROLL!$D837,ADJ!A$1:A$500,0),MATCH(PAYROLL!EA$2,ADJ!$2:$2,0)),0)</f>
        <v/>
      </c>
      <c r="EB837">
        <f>IFERROR(INDEX(ADJ!$A$1:$BZ$1000,MATCH(PAYROLL!$D837,ADJ!A$1:A$500,0),MATCH(PAYROLL!EB$2,ADJ!$2:$2,0)),0)</f>
        <v/>
      </c>
      <c r="EC837">
        <f>IFERROR(INDEX(ADJ!$A$1:$BZ$1000,MATCH(PAYROLL!$D837,ADJ!A$1:A$500,0),MATCH(PAYROLL!EC$2,ADJ!$2:$2,0)),0)</f>
        <v/>
      </c>
      <c r="ED837">
        <f>IFERROR(INDEX(ADJ!$A$1:$BZ$1000,MATCH(PAYROLL!$D837,ADJ!A$1:A$500,0),MATCH(PAYROLL!ED$2,ADJ!$2:$2,0)),0)</f>
        <v/>
      </c>
      <c r="EE837">
        <f>IFERROR(INDEX(ADJ!$A$1:$BZ$1000,MATCH(PAYROLL!$D837,ADJ!A$1:A$500,0),MATCH(PAYROLL!EE$2,ADJ!$2:$2,0)),0)</f>
        <v/>
      </c>
      <c r="EF837">
        <f>IFERROR(INDEX(ADJ!$A$1:$BZ$1000,MATCH(PAYROLL!$D837,ADJ!A$1:A$500,0),MATCH(PAYROLL!EF$2,ADJ!$2:$2,0)),0)</f>
        <v/>
      </c>
      <c r="EG837">
        <f>IFERROR(INDEX(ADJ!$A$1:$BZ$1000,MATCH(PAYROLL!$D837,ADJ!A$1:A$500,0),MATCH(PAYROLL!EG$2,ADJ!$2:$2,0)),0)</f>
        <v/>
      </c>
      <c r="EH837">
        <f>IFERROR(INDEX(ADJ!$A$1:$BZ$1000,MATCH(PAYROLL!$D837,ADJ!A$1:A$500,0),MATCH(PAYROLL!EH$2,ADJ!$2:$2,0)),0)</f>
        <v/>
      </c>
      <c r="EI837">
        <f>IFERROR(INDEX(ADJ!$A$1:$BZ$1000,MATCH(PAYROLL!D837,ADJ!A$1:A$500,0),MATCH(PAYROLL!EI$2,ADJ!$2:$2,0)),0)</f>
        <v/>
      </c>
      <c r="EJ837">
        <f>IFERROR(INDEX(ADJ!$A$1:$BZ$1000,MATCH(PAYROLL!$D837,ADJ!A$1:A$500,0),MATCH(PAYROLL!EJ$2,ADJ!$2:$2,0)),0)</f>
        <v/>
      </c>
      <c r="EK837">
        <f>SUM(DZ837:EJ837)</f>
        <v/>
      </c>
    </row>
    <row r="838">
      <c r="A838" t="n">
        <v>836</v>
      </c>
      <c r="B838" t="inlineStr">
        <is>
          <t>Vy Quế Phúc</t>
        </is>
      </c>
      <c r="D838" t="inlineStr">
        <is>
          <t>154000-01</t>
        </is>
      </c>
      <c r="S838">
        <f>IFERROR(INDEX(PIS!$A$1:$BZ$1000,MATCH($D838,PIS!C$1:C$500,0),MATCH("Lương CB tháng trước",PIS!$1:$1,0)),0)</f>
        <v/>
      </c>
      <c r="T838">
        <f>IFERROR(INDEX(PIS!$A$1:$BZ$1000,MATCH($D838,PIS!C$1:C$500,0),MATCH("Lương CB hiện tại",PIS!$1:$1,0)),0)</f>
        <v/>
      </c>
      <c r="U838">
        <f>IFERROR(INDEX(PIS!$A$1:$BZ$1000,MATCH($D838,PIS!C$1:C$500,0),MATCH("Lương đóng BHBB",PIS!$1:$1,0)),0)</f>
        <v/>
      </c>
      <c r="V838">
        <f>IFERROR(INDEX(PIS!$A$1:$BZ$1000,MATCH($D838,PIS!C$1:C$500,0),MATCH(V$2,PIS!$2:$2,0)),0)</f>
        <v/>
      </c>
      <c r="W838">
        <f>IFERROR(INDEX(PIS!$A$1:$BZ$1000,MATCH($D838,PIS!C$1:C$500,0),MATCH(W$2,PIS!$2:$2,0)),0)</f>
        <v/>
      </c>
      <c r="X838">
        <f>IFERROR(INDEX(PIS!$A$1:$BZ$1000,MATCH($D838,PIS!C$1:C$500,0),MATCH(X$2,PIS!$2:$2,0)),0)</f>
        <v/>
      </c>
      <c r="Y838">
        <f>IFERROR(INDEX(PIS!$A$1:$BZ$1000,MATCH($D838,PIS!C$1:C$500,0),MATCH(Y$2,PIS!$2:$2,0)),0)</f>
        <v/>
      </c>
      <c r="Z838">
        <f>IFERROR(INDEX(PIS!$A$1:$BZ$1000,MATCH($D838,PIS!C$1:C$500,0),MATCH(Z$2,PIS!$2:$2,0)),0)</f>
        <v/>
      </c>
      <c r="AA838">
        <f>IFERROR(INDEX(PIS!$A$1:$BZ$1000,MATCH($D838,PIS!C$1:C$500,0),MATCH(AA$2,PIS!$2:$2,0)),0)</f>
        <v/>
      </c>
      <c r="AB838">
        <f>IFERROR(INDEX(PIS!$A$1:$BZ$1000,MATCH($D838,PIS!C$1:C$500,0),MATCH(AB$2,PIS!$2:$2,0)),0)</f>
        <v/>
      </c>
      <c r="AC838">
        <f>SUM(V838:AB838)</f>
        <v/>
      </c>
      <c r="AD838">
        <f>IFERROR(INDEX(TIMESHEET!$A$1:$AI$5000,MATCH($D838,TIMESHEET!A$1:A$500,0),MATCH("T100",TIMESHEET!$2:$2,0))-2,0)</f>
        <v/>
      </c>
      <c r="AE838">
        <f>IFERROR(INDEX(TIMESHEET!$A$1:$AI$5000,MATCH($D838,TIMESHEET!A$1:A$500,0),MATCH("T202",TIMESHEET!$2:$2,0)),0)</f>
        <v/>
      </c>
      <c r="AF838">
        <f>IFERROR(INDEX(TIMESHEET!$A$1:$AI$5000,MATCH($D838,TIMESHEET!A$1:A$500,0),MATCH("T302",TIMESHEET!$2:$2,0)),0)</f>
        <v/>
      </c>
      <c r="AG838">
        <f>IFERROR(INDEX(TIMESHEET!$A$1:$AI$5000,MATCH($D838,TIMESHEET!A$1:A$500,0),MATCH("T406",TIMESHEET!$2:$2,0)),0)</f>
        <v/>
      </c>
      <c r="AH838">
        <f>AE838+AG838</f>
        <v/>
      </c>
      <c r="AI838">
        <f>IFERROR(INDEX(TIMESHEET!$A$1:$AI$5000,MATCH($D838,TIMESHEET!A$1:A$500,0),MATCH("T701",TIMESHEET!$2:$2,0)),0)</f>
        <v/>
      </c>
      <c r="AJ838">
        <f>IFERROR(INDEX(TIMESHEET!$A$1:$AI$5000,MATCH($D838,TIMESHEET!B$1:B$500,0),MATCH("T320",TIMESHEET!$2:$2,0)),0)</f>
        <v/>
      </c>
      <c r="AK838">
        <f>IFERROR(IF(LEFT(INDEX(PIS!O$1:O$500,MATCH(D838,PIS!C$1:C$500)),1)="M",T838/AD838*SUM(AE838:AG838),T838*AD838),0)</f>
        <v/>
      </c>
      <c r="AL838">
        <f>IFERROR(INDEX(ADJ!$A$1:$BZ$1000,MATCH(PAYROLL!D838,ADJ!A$1:A$500,0),MATCH(PAYROLL!AL$2,ADJ!$2:$2,0)),0)</f>
        <v/>
      </c>
      <c r="AM838">
        <f>SUM(AK838:AL838)</f>
        <v/>
      </c>
      <c r="AN838">
        <f>IFERROR(ROUND(V838/$AD838*$AH838,0),0)</f>
        <v/>
      </c>
      <c r="AO838">
        <f>IFERROR(ROUND(W838/$AD838*$AH838,0),0)</f>
        <v/>
      </c>
      <c r="AP838">
        <f>IFERROR(ROUND(X838/$AD838*$AE838,0),0)</f>
        <v/>
      </c>
      <c r="AQ838">
        <f>IFERROR(ROUND(Y838/$AD838*$AH838,0),0)</f>
        <v/>
      </c>
      <c r="AR838">
        <f>IFERROR(ROUND(Z838/$AD838*$AH838,0),0)</f>
        <v/>
      </c>
      <c r="AS838">
        <f>IFERROR(ROUND(AA838/$AD838*$AH838,0),0)</f>
        <v/>
      </c>
      <c r="AT838">
        <f>IFERROR(IF((AE838+AF838+AG838)&gt;13,AB838,ROUND(AB838/AD838*AH838,0)),0)</f>
        <v/>
      </c>
      <c r="AU838">
        <f>IFERROR(INDEX(ADJ!$A$1:$BZ$1000,MATCH(PAYROLL!D838,ADJ!A$1:A$500,0),MATCH(PAYROLL!AU$2,ADJ!$2:$2,0)),0)</f>
        <v/>
      </c>
      <c r="AV838">
        <f>ROUND(SUM(AN838:AU838),0)</f>
        <v/>
      </c>
      <c r="AW838">
        <f>IFERROR(INDEX(TIMESHEET!$A$1:$AI$5000,MATCH(PAYROLL!D838,TIMESHEET!A$1:A$500,0),MATCH("T620",TIMESHEET!$2:$2,0)),0)</f>
        <v/>
      </c>
      <c r="AX838">
        <f>IFERROR(INDEX(TIMESHEET!$A$1:$AI$5000,MATCH(PAYROLL!D838,TIMESHEET!A$1:A$500,0),MATCH("T601",TIMESHEET!$2:$2,0)),0)</f>
        <v/>
      </c>
      <c r="AY838">
        <f>IFERROR(INDEX(TIMESHEET!$A$1:$AI$5000,MATCH(PAYROLL!D838,TIMESHEET!A$1:A$500,0),MATCH("T602",TIMESHEET!$2:$2,0)),0)</f>
        <v/>
      </c>
      <c r="AZ838">
        <f>IFERROR(INDEX(TIMESHEET!$A$1:$AI$5000,MATCH(PAYROLL!D838,TIMESHEET!A$1:A$500,0),MATCH("T603",TIMESHEET!$2:$2,0)),0)</f>
        <v/>
      </c>
      <c r="BA838">
        <f>IFERROR(INDEX(TIMESHEET!$A$1:$AI$5000,MATCH(PAYROLL!D838,TIMESHEET!A$1:A$500,0),MATCH("T611",TIMESHEET!$2:$2,0)),0)</f>
        <v/>
      </c>
      <c r="BB838">
        <f>IFERROR(INDEX(TIMESHEET!$A$1:$AI$5000,MATCH(PAYROLL!D838,TIMESHEET!A$1:A$500,0),MATCH("T612",TIMESHEET!$2:$2,0)),0)</f>
        <v/>
      </c>
      <c r="BC838">
        <f>IFERROR(INDEX(TIMESHEET!$A$1:$AI$5000,MATCH(PAYROLL!D838,TIMESHEET!A$1:A$500,0),MATCH("T613",TIMESHEET!$2:$2,0)),0)</f>
        <v/>
      </c>
      <c r="BD838">
        <f>IFERROR(INDEX(TIMESHEET!$A$1:$AI$5000,MATCH(PAYROLL!D838,TIMESHEET!A$1:A$500,0),MATCH("T500",TIMESHEET!$2:$2,0)),0)</f>
        <v/>
      </c>
      <c r="BE838">
        <f>IFERROR(IF(LEFT(INDEX(PIS!O$1:O$500,MATCH(D838,PIS!C$1:C$500)),1)="M",T838/AD838/8*(AW838+AX838*1.5+AY838*2+AZ838*3+BA838*2.1+BB838*2.7+BC838*3.9+BD838*0.3),T838/8*(AW838+AX838*1.5+AY838*2+AZ838*3+BA838*2.1+BB838*2.7+BC838*3.9+BD838*0.3)),0)</f>
        <v/>
      </c>
      <c r="BF838">
        <f>IFERROR(INDEX(ADJ!$A$1:$BZ$1000,MATCH(PAYROLL!$D838,ADJ!A$1:A$500,0),MATCH(PAYROLL!BF$2,ADJ!$2:$2,0)),0)</f>
        <v/>
      </c>
      <c r="BG838">
        <f>IFERROR(INDEX(ADJ!$A$1:$BZ$1000,MATCH(PAYROLL!D838,ADJ!A$1:A$500,0),MATCH(PAYROLL!BG$2,ADJ!$2:$2,0)),0)</f>
        <v/>
      </c>
      <c r="BH838">
        <f>IFERROR(INDEX(ADJ!$A$1:$BZ$1000,MATCH(PAYROLL!D838,ADJ!A$1:A$500,0),MATCH(PAYROLL!BH$2,ADJ!$2:$2,0)),0)</f>
        <v/>
      </c>
      <c r="BI838">
        <f>IFERROR(INDEX(ADJ!$A$1:$BZ$1000,MATCH(PAYROLL!D838,ADJ!A$1:A$500,0),MATCH(PAYROLL!BI$2,ADJ!$2:$2,0)),0)</f>
        <v/>
      </c>
      <c r="BJ838">
        <f>IFERROR(INDEX(ADJ!$A$1:$BZ$1000,MATCH(PAYROLL!D838,ADJ!A$1:A$500,0),MATCH(PAYROLL!BJ$2,ADJ!$2:$2,0)),0)</f>
        <v/>
      </c>
      <c r="BK838">
        <f>SUM(BF838:BJ838)</f>
        <v/>
      </c>
      <c r="BL838">
        <f>IFERROR(INDEX(ADJ!$A$1:$BZ$1000,MATCH(PAYROLL!D838,ADJ!A$1:A$500,0),MATCH(PAYROLL!BL$2,ADJ!$2:$2,0)),0)</f>
        <v/>
      </c>
      <c r="BM838">
        <f>IFERROR(INDEX(ADJ!$A$1:$BZ$1000,MATCH(PAYROLL!D838,ADJ!A$1:A$500,0),MATCH(PAYROLL!BM$2,ADJ!$2:$2,0)),0)</f>
        <v/>
      </c>
      <c r="BN838">
        <f>IFERROR(INDEX(ADJ!$A$1:$BZ$1000,MATCH(PAYROLL!D838,ADJ!A$1:A$500,0),MATCH(PAYROLL!BN$2,ADJ!$2:$2,0)),0)</f>
        <v/>
      </c>
      <c r="BO838">
        <f>IFERROR(INDEX(ADJ!$A$1:$BZ$1000,MATCH(PAYROLL!D838,ADJ!A$1:A$500,0),MATCH(PAYROLL!BO$2,ADJ!$2:$2,0)),0)</f>
        <v/>
      </c>
      <c r="BP838">
        <f>SUM(AM838,AV838,BE838,BK838,BL838:BO838)</f>
        <v/>
      </c>
      <c r="BQ838">
        <f>BO838</f>
        <v/>
      </c>
      <c r="BR838">
        <f>IFERROR(ROUND(IF(LEFT(INDEX(PIS!O$1:O$500,MATCH(D838,PIS!C$1:C$500)),1)="D",T838/8*(BD838*0.3),IF(LEFT(INDEX(PIS!O$1:O$500,MATCH(D838,PIS!C$1:C$500)),1)="H",T838*($BD838*0.3),T838/$AD838/8*($BD838*0.3))),0),0)</f>
        <v/>
      </c>
      <c r="BS838">
        <f>IF(AP838&lt;1,0,MIN(AP838,730000))</f>
        <v/>
      </c>
      <c r="BT838">
        <f>IFERROR(ROUND((BE838-SUM(AW838:BC838)*T838/AD838/8),0)-BR838,0)</f>
        <v/>
      </c>
      <c r="BU838">
        <f>AO838</f>
        <v/>
      </c>
      <c r="BV838">
        <f>SUM(BQ838:BU838)</f>
        <v/>
      </c>
      <c r="BW838">
        <f>BP838-BV838</f>
        <v/>
      </c>
      <c r="BX838">
        <f>IFERROR(IF(RIGHT(INDEX(PIS!O$1:O$500,MATCH(D838,PIS!C$1:C$500)),5)="Gross",MIN(U838+V838,VLOOKUP("R700",TSC!B:C,2,0)*VLOOKUP("R101",TSC!B:C,2,0))*VLOOKUP("R701",TSC!B:C,2,0)%,0),0)</f>
        <v/>
      </c>
      <c r="BY838">
        <f>IFERROR(IF(RIGHT(INDEX(PIS!O$1:O$500,MATCH(D838,PIS!C$1:C$500)),5)="Gross",MIN(U838+V838,VLOOKUP("R700",TSC!B:C,2,0)*VLOOKUP("R101",TSC!B:C,2,0))*VLOOKUP("T704",TSC!B:C,2,0)%,0),0)</f>
        <v/>
      </c>
      <c r="BZ838">
        <f>IFERROR(IF(RIGHT(INDEX(PIS!O$1:O$500,MATCH(D838,PIS!C$1:C$500)),5)="Gross",MIN(U838+V838,VLOOKUP("R700",TSC!B:C,2,0)*VLOOKUP("1",TSC!F:G,2,0))*VLOOKUP("T705",TSC!B:C,2,0)%,0),0)</f>
        <v/>
      </c>
      <c r="CA838">
        <f>IFERROR(INDEX(ADJ!$A$1:$BZ$1000,MATCH(PAYROLL!D838,ADJ!A$1:A$500,0),MATCH(PAYROLL!CA$2,ADJ!$2:$2,0)),0)</f>
        <v/>
      </c>
      <c r="CB838">
        <f>IFERROR(INDEX(ADJ!$A$1:$BZ$1000,MATCH(PAYROLL!D838,ADJ!A$1:A$500,0),MATCH(PAYROLL!CB$2,ADJ!$2:$2,0)),0)</f>
        <v/>
      </c>
      <c r="CC838">
        <f>SUM(BX838:CB838)</f>
        <v/>
      </c>
      <c r="CD838">
        <f>IFERROR(INDEX(PIS!$A$1:$BZ$1000,MATCH(PAYROLL!D838,PIS!C$1:C$500,0),MATCH(PAYROLL!CD$1,PIS!$1:$1,0)),0)</f>
        <v/>
      </c>
      <c r="CE838">
        <f>IFERROR(IF(OR(INDEX(PIS!P$1:P$500,MATCH(D838,PIS!C$1:C$500,0))="LT2",INDEX(PIS!P$1:P$500,MATCH(D838,PIS!C$1:C$500,0))="P10"),0,SUM(CC838,CD838*VLOOKUP("R601",TSC!B:C,2,0),VLOOKUP("R602",TSC!B:C,2,0))),0)</f>
        <v/>
      </c>
      <c r="CF838">
        <f>MAX(BW838-CE838,0)</f>
        <v/>
      </c>
      <c r="CG838">
        <f>IFERROR(IF(OR(RIGHT(INDEX(PIS!P$1:P$500,MATCH(D838,PIS!C$1:C$500)),5)="P10",RIGHT(INDEX(PIS!P$1:P$500,MATCH(D838,PIS!C$1:C$500)),5)="CK"),0,IF(CF838&lt;=5000000,CF838*5%,IF(CF838&lt;=10000000,CF838*10%-250000,IF(CF838&lt;=18000000,CF838*15%-750000,IF(CF838&lt;=32000000,CF838*20%-1650000,IF(CF838&lt;=52000000,CF838*25%-3250000,IF(CF838&lt;=80000000,BH838*30%-5850000,CF838*35%-9850000))))))),0)</f>
        <v/>
      </c>
      <c r="CH838">
        <f>IFERROR(IF(OR(INDEX(PIS!P$1:P$500,MATCH(D838,PIS!C$1:C$500))="LT",INDEX(PIS!P$1:P$500,MATCH(D838,PIS!C$1:C$500))="CK"),0,IF(CF838&lt;2000000,0,CF838*10%)),0)</f>
        <v/>
      </c>
      <c r="CI838">
        <f>IFERROR(INDEX(ADJ!$A$1:$BZ$1000,MATCH(PAYROLL!D838,ADJ!A$1:A$500,0),MATCH(PAYROLL!CI$2,ADJ!$2:$2,0)),0)</f>
        <v/>
      </c>
      <c r="CJ838">
        <f>IFERROR(INDEX(ADJ!$A$1:$BZ$1000,MATCH(PAYROLL!D838,ADJ!A$1:A$500,0),MATCH(PAYROLL!CJ$2,ADJ!$2:$2,0)),0)</f>
        <v/>
      </c>
      <c r="CK838">
        <f>IFERROR(INDEX(ADJ!$A$1:$BZ$1000,MATCH(PAYROLL!D838,ADJ!A$1:A$500,0),MATCH(PAYROLL!CK$2,ADJ!$2:$2,0)),0)</f>
        <v/>
      </c>
      <c r="CL838">
        <f>SUM(CG838:CK838)</f>
        <v/>
      </c>
      <c r="CM838">
        <f>ROUND(SUM(CH838:CK838),0)</f>
        <v/>
      </c>
      <c r="CN838">
        <f>IFERROR(INDEX(CSDA!D$1:D$500,MATCH($CN$2,CSDA!C$1:C$500,0))*INDEX(PIS!V$1:V$500,MATCH(D838,PIS!C$1:C$500))+INDEX(ADJ!$A$1:$BZ$1000,MATCH(PAYROLL!D838,ADJ!A$1:A$500,0),MATCH(PAYROLL!CN$2,ADJ!$2:$2,0)),0)</f>
        <v/>
      </c>
      <c r="CO838">
        <f>IFERROR(INDEX(ADJ!$A$1:$BZ$1000,MATCH(PAYROLL!D838,ADJ!A$1:A$500,0),MATCH(PAYROLL!CO$2,ADJ!$2:$2,0)),0)</f>
        <v/>
      </c>
      <c r="CP838">
        <f>IFERROR(INDEX(ADJ!$A$1:$BZ$1000,MATCH(PAYROLL!D838,ADJ!A$1:A$500,0),MATCH(PAYROLL!CP$2,ADJ!$2:$2,0)),0)</f>
        <v/>
      </c>
      <c r="CQ838">
        <f>BP838-CL838-CI838-CM838-CN838-CO838-CP838-CC838</f>
        <v/>
      </c>
      <c r="CR838">
        <f>IFERROR(IF(RIGHT(INDEX(PIS!O$1:O$500,MATCH(D838,PIS!C$1:C$500,0)),5)="Gross",MIN(U838+V838,VLOOKUP("R700",TSC!B:C,2,0)*VLOOKUP("R101",TSC!B:C,2,0))*(VLOOKUP("T711",TSC!B:C,2,0)+VLOOKUP("T712",TSC!B:C,2,0))%,MIN(T838+V838,VLOOKUP("R700",TSC!B:C,2,0)*VLOOKUP("R101",TSC!B:C,2,0))*(VLOOKUP("T711",TSC!B:C,2,0)+VLOOKUP("T712",TSC!B:C,2,0)+VLOOKUP("R701",TSC!B:C,2,0))%),0)</f>
        <v/>
      </c>
      <c r="CS838">
        <f>IFERROR(IF(RIGHT(INDEX(PIS!O$1:O$500,MATCH(D838,PIS!C$1:C$500,0)),5)="Gross",MIN(U838+V838,VLOOKUP("R700",TSC!B:C,2,0)*VLOOKUP("R101",TSC!B:C,2,0))*(VLOOKUP("T714",TSC!B:C,2,0))%,MIN(T838+V838,VLOOKUP("R700",TSC!B:C,2,0)*VLOOKUP("R101",TSC!B:C,2,0))*(VLOOKUP("T704",TSC!B:C,2,0)+VLOOKUP("T714",TSC!B:C,2,0))%),0)</f>
        <v/>
      </c>
      <c r="CT838">
        <f>IFERROR(IF(RIGHT(INDEX(PIS!O$1:O$500,MATCH(D838,PIS!C$1:C$500,0)),5)="Gross",MIN(U838+V838,VLOOKUP("R700",TSC!B:C,2,0)*VLOOKUP("R101",TSC!B:C,2,0))*VLOOKUP("T705",TSC!B:C,2,0)%,MIN(T838+V838,VLOOKUP("R700",TSC!B:C,2,0)*VLOOKUP("R101",TSC!B:C,2,0))*VLOOKUP("T705",TSC!B:C,2,0)%),0)</f>
        <v/>
      </c>
      <c r="CU838">
        <f>IFERROR(IF(RIGHT(INDEX(PIS!O$1:O$500,MATCH(D838,PIS!C$1:C$500,0)),5)="Gross",MIN(U838+V838,VLOOKUP("R700",TSC!B:C,2,0)*VLOOKUP("R101",TSC!B:C,2,0))*(VLOOKUP("T713",TSC!B:C,2,0))%,MIN(T838+V838,VLOOKUP("R700",TSC!B:C,2,0)*VLOOKUP("R101",TSC!B:C,2,0))*(VLOOKUP("T713",TSC!B:C,2,0))%),0)</f>
        <v/>
      </c>
      <c r="CV838">
        <f>IFERROR(INDEX(ADJ!$A$1:$BZ$1000,MATCH(PAYROLL!D838,ADJ!A$1:A$500,0),MATCH(PAYROLL!CV$2,ADJ!$2:$2,0)),0)</f>
        <v/>
      </c>
      <c r="CW838">
        <f>IFERROR(INDEX(ADJ!$A$1:$BZ$1000,MATCH(PAYROLL!D838,ADJ!A$1:A$500,0),MATCH(PAYROLL!CW$2,ADJ!$2:$2,0)),0)</f>
        <v/>
      </c>
      <c r="CX838">
        <f>SUM(CR838:CW838)</f>
        <v/>
      </c>
      <c r="CY838">
        <f>ROUND(IF(CR838&gt;0,T838+V838*VLOOKUP("R202",TSC!$B$1:$C$500,2,0),0),0)</f>
        <v/>
      </c>
      <c r="CZ838">
        <f>IFERROR(INDEX(CSDA!D$1:D$500,MATCH($CZ$2,CSDA!C$1:C$500,0)),0)</f>
        <v/>
      </c>
      <c r="DA838">
        <f>ROUND(T838*0.7%,0)</f>
        <v/>
      </c>
      <c r="DB838">
        <f>ROUND(T838/12,0)</f>
        <v/>
      </c>
      <c r="DC838">
        <f ref="DC838" t="array">IFERROR(INDEX(CSDA!D$1:D$500,MATCH("Trích giữ"&amp;PAYROLL!DC$2,CSDA!A$1:A$500&amp;CSDA!C$1:C$500,0)),0)</f>
        <v/>
      </c>
      <c r="DD838">
        <f ref="DD838" t="array">IFERROR(INDEX(CSDA!D$1:D$500,MATCH("Trích giữ"&amp;PAYROLL!DD$2,CSDA!A$1:A$500&amp;CSDA!C$1:C$500,0)),0)</f>
        <v/>
      </c>
      <c r="DE838">
        <f ref="DE838" t="array">IFERROR(INDEX(CSDA!D$1:D$500,MATCH("Trích giữ"&amp;PAYROLL!DE$2,CSDA!A$1:A$500&amp;CSDA!C$1:C$500,0)),0)</f>
        <v/>
      </c>
      <c r="DF838">
        <f>IFERROR(INDEX(CSDA!D$1:D$500,MATCH(PAYROLL!DF$2,CSDA!C$1:C$500,0)),0)</f>
        <v/>
      </c>
      <c r="DG838">
        <f ref="DG838" t="array">IFERROR(INDEX(CSDA!D$1:D$500,MATCH("Trích giữ"&amp;PAYROLL!DG$2,CSDA!A$1:A$500&amp;CSDA!C$1:C$500,0)),0)</f>
        <v/>
      </c>
      <c r="DH838">
        <f>ROUND(T838/26,0)</f>
        <v/>
      </c>
      <c r="DI838">
        <f ref="DI838" t="array">IFERROR(INDEX(CSDA!D$1:D$500,MATCH("Trích giữ"&amp;PAYROLL!DI$2,CSDA!A$1:A$500&amp;CSDA!C$1:C$500,0)),0)</f>
        <v/>
      </c>
      <c r="DJ838">
        <f>IF(U838=0,T838*21.5%-BL838,0)</f>
        <v/>
      </c>
      <c r="DK838">
        <f ref="DK838" t="array">IFERROR(INDEX(CSDA!D$1:D$500,MATCH("Trích giữ"&amp;PAYROLL!DK$2,CSDA!A$1:A$500&amp;CSDA!C$1:C$500,0)),0)</f>
        <v/>
      </c>
      <c r="DL838">
        <f>IFERROR(INDEX(CSDA!D$1:D$500,MATCH(PAYROLL!DL$2,CSDA!C$1:C$500,0))/12,0)</f>
        <v/>
      </c>
      <c r="DM838">
        <f>SUM(DB838:DL838)</f>
        <v/>
      </c>
      <c r="DN838">
        <f>IFERROR(INDEX(ADJ!$A$1:$BZ$1000,MATCH(PAYROLL!D838,ADJ!A$1:A$500,0),MATCH(PAYROLL!DN$2,ADJ!$2:$2,0)),0)</f>
        <v/>
      </c>
      <c r="DO838">
        <f>IFERROR(SUM(BP838,DM838:DN838,CX838:DA838)-DT838,0)</f>
        <v/>
      </c>
      <c r="DP838">
        <f ref="DP838" t="array">SUM(BW838*IFERROR(INDEX(CSDA!D$1:D$500,MATCH(BW$2,CSDA!C$1:C$500,0)),0)%,CX838*IFERROR(INDEX(CSDA!D$1:D$500,MATCH(CX$2,CSDA!C$1:C$500,0)),0)%,DA838*IFERROR(INDEX(CSDA!D$1:D$500,MATCH(DA$2,CSDA!C$1:C$500,0)),0)%,DB838*IFERROR(INDEX(CSDA!D$1:D$500,MATCH(DB$2,CSDA!C$1:C$500,0)),0)%,DF838*IFERROR(INDEX(CSDA!D$1:D$500,MATCH("Phí dịch vụ"&amp;PAYROLL!DF$2,CSDA!A$1:A$500&amp;CSDA!C$1:C$500,0)),0)%,DC838*IFERROR(INDEX(CSDA!D$1:D$500,MATCH("Phí dịch vụ"&amp;PAYROLL!DC$2,CSDA!A$1:A$500&amp;CSDA!C$1:C$500,0)),0)%,DH838*IFERROR(INDEX(CSDA!D$1:D$500,MATCH("Phí dịch vụ"&amp;PAYROLL!DH$2,CSDA!A$1:A$500&amp;CSDA!C$1:C$500,0)),0)%,DJ838*IFERROR(INDEX(CSDA!D$1:D$500,MATCH("Phí dịch vụ"&amp;PAYROLL!DJ$2,CSDA!A$1:A$500&amp;CSDA!C$1:C$500,0)),0)%,BN838*IFERROR(INDEX(CSDA!D$1:D$500,MATCH(BN$2,CSDA!C$1:C$500,0)),0)%)-BN838*7%</f>
        <v/>
      </c>
      <c r="DQ838">
        <f>IFERROR(INDEX(ADJ!$A$1:$BZ$1000,MATCH(PAYROLL!D838,ADJ!A$1:A$500,0),MATCH(PAYROLL!DQ$2,ADJ!$2:$2,0)),0)</f>
        <v/>
      </c>
      <c r="DR838">
        <f>IFERROR(INDEX(ADJ!$A$1:$BZ$1000,MATCH(PAYROLL!D838,ADJ!A$1:A$500,0),MATCH(PAYROLL!DR$2,ADJ!$2:$2,0)),0)</f>
        <v/>
      </c>
      <c r="DS838">
        <f>SUM(DP838:DR838)</f>
        <v/>
      </c>
      <c r="DT838">
        <f>EK838</f>
        <v/>
      </c>
      <c r="DU838">
        <f>SUM(DO838:DR838)</f>
        <v/>
      </c>
      <c r="DV838">
        <f>ROUND(DU838*0.1,0)</f>
        <v/>
      </c>
      <c r="DW838">
        <f>DU838+DV838</f>
        <v/>
      </c>
      <c r="DZ838">
        <f>IFERROR(INDEX(ADJ!$A$1:$BZ$1000,MATCH(PAYROLL!$D838,ADJ!A$1:A$500,0),MATCH(PAYROLL!DZ$2,ADJ!$2:$2,0)),0)</f>
        <v/>
      </c>
      <c r="EA838">
        <f>IFERROR(INDEX(ADJ!$A$1:$BZ$1000,MATCH(PAYROLL!$D838,ADJ!A$1:A$500,0),MATCH(PAYROLL!EA$2,ADJ!$2:$2,0)),0)</f>
        <v/>
      </c>
      <c r="EB838">
        <f>IFERROR(INDEX(ADJ!$A$1:$BZ$1000,MATCH(PAYROLL!$D838,ADJ!A$1:A$500,0),MATCH(PAYROLL!EB$2,ADJ!$2:$2,0)),0)</f>
        <v/>
      </c>
      <c r="EC838">
        <f>IFERROR(INDEX(ADJ!$A$1:$BZ$1000,MATCH(PAYROLL!$D838,ADJ!A$1:A$500,0),MATCH(PAYROLL!EC$2,ADJ!$2:$2,0)),0)</f>
        <v/>
      </c>
      <c r="ED838">
        <f>IFERROR(INDEX(ADJ!$A$1:$BZ$1000,MATCH(PAYROLL!$D838,ADJ!A$1:A$500,0),MATCH(PAYROLL!ED$2,ADJ!$2:$2,0)),0)</f>
        <v/>
      </c>
      <c r="EE838">
        <f>IFERROR(INDEX(ADJ!$A$1:$BZ$1000,MATCH(PAYROLL!$D838,ADJ!A$1:A$500,0),MATCH(PAYROLL!EE$2,ADJ!$2:$2,0)),0)</f>
        <v/>
      </c>
      <c r="EF838">
        <f>IFERROR(INDEX(ADJ!$A$1:$BZ$1000,MATCH(PAYROLL!$D838,ADJ!A$1:A$500,0),MATCH(PAYROLL!EF$2,ADJ!$2:$2,0)),0)</f>
        <v/>
      </c>
      <c r="EG838">
        <f>IFERROR(INDEX(ADJ!$A$1:$BZ$1000,MATCH(PAYROLL!$D838,ADJ!A$1:A$500,0),MATCH(PAYROLL!EG$2,ADJ!$2:$2,0)),0)</f>
        <v/>
      </c>
      <c r="EH838">
        <f>IFERROR(INDEX(ADJ!$A$1:$BZ$1000,MATCH(PAYROLL!$D838,ADJ!A$1:A$500,0),MATCH(PAYROLL!EH$2,ADJ!$2:$2,0)),0)</f>
        <v/>
      </c>
      <c r="EI838">
        <f>IFERROR(INDEX(ADJ!$A$1:$BZ$1000,MATCH(PAYROLL!D838,ADJ!A$1:A$500,0),MATCH(PAYROLL!EI$2,ADJ!$2:$2,0)),0)</f>
        <v/>
      </c>
      <c r="EJ838">
        <f>IFERROR(INDEX(ADJ!$A$1:$BZ$1000,MATCH(PAYROLL!$D838,ADJ!A$1:A$500,0),MATCH(PAYROLL!EJ$2,ADJ!$2:$2,0)),0)</f>
        <v/>
      </c>
      <c r="EK838">
        <f>SUM(DZ838:EJ838)</f>
        <v/>
      </c>
    </row>
    <row r="839">
      <c r="A839" t="n">
        <v>837</v>
      </c>
      <c r="B839" t="inlineStr">
        <is>
          <t>Hoàng Văn Tu</t>
        </is>
      </c>
      <c r="D839" t="inlineStr">
        <is>
          <t>154109-01</t>
        </is>
      </c>
      <c r="S839">
        <f>IFERROR(INDEX(PIS!$A$1:$BZ$1000,MATCH($D839,PIS!C$1:C$500,0),MATCH("Lương CB tháng trước",PIS!$1:$1,0)),0)</f>
        <v/>
      </c>
      <c r="T839">
        <f>IFERROR(INDEX(PIS!$A$1:$BZ$1000,MATCH($D839,PIS!C$1:C$500,0),MATCH("Lương CB hiện tại",PIS!$1:$1,0)),0)</f>
        <v/>
      </c>
      <c r="U839">
        <f>IFERROR(INDEX(PIS!$A$1:$BZ$1000,MATCH($D839,PIS!C$1:C$500,0),MATCH("Lương đóng BHBB",PIS!$1:$1,0)),0)</f>
        <v/>
      </c>
      <c r="V839">
        <f>IFERROR(INDEX(PIS!$A$1:$BZ$1000,MATCH($D839,PIS!C$1:C$500,0),MATCH(V$2,PIS!$2:$2,0)),0)</f>
        <v/>
      </c>
      <c r="W839">
        <f>IFERROR(INDEX(PIS!$A$1:$BZ$1000,MATCH($D839,PIS!C$1:C$500,0),MATCH(W$2,PIS!$2:$2,0)),0)</f>
        <v/>
      </c>
      <c r="X839">
        <f>IFERROR(INDEX(PIS!$A$1:$BZ$1000,MATCH($D839,PIS!C$1:C$500,0),MATCH(X$2,PIS!$2:$2,0)),0)</f>
        <v/>
      </c>
      <c r="Y839">
        <f>IFERROR(INDEX(PIS!$A$1:$BZ$1000,MATCH($D839,PIS!C$1:C$500,0),MATCH(Y$2,PIS!$2:$2,0)),0)</f>
        <v/>
      </c>
      <c r="Z839">
        <f>IFERROR(INDEX(PIS!$A$1:$BZ$1000,MATCH($D839,PIS!C$1:C$500,0),MATCH(Z$2,PIS!$2:$2,0)),0)</f>
        <v/>
      </c>
      <c r="AA839">
        <f>IFERROR(INDEX(PIS!$A$1:$BZ$1000,MATCH($D839,PIS!C$1:C$500,0),MATCH(AA$2,PIS!$2:$2,0)),0)</f>
        <v/>
      </c>
      <c r="AB839">
        <f>IFERROR(INDEX(PIS!$A$1:$BZ$1000,MATCH($D839,PIS!C$1:C$500,0),MATCH(AB$2,PIS!$2:$2,0)),0)</f>
        <v/>
      </c>
      <c r="AC839">
        <f>SUM(V839:AB839)</f>
        <v/>
      </c>
      <c r="AD839">
        <f>IFERROR(INDEX(TIMESHEET!$A$1:$AI$5000,MATCH($D839,TIMESHEET!A$1:A$500,0),MATCH("T100",TIMESHEET!$2:$2,0))-2,0)</f>
        <v/>
      </c>
      <c r="AE839">
        <f>IFERROR(INDEX(TIMESHEET!$A$1:$AI$5000,MATCH($D839,TIMESHEET!A$1:A$500,0),MATCH("T202",TIMESHEET!$2:$2,0)),0)</f>
        <v/>
      </c>
      <c r="AF839">
        <f>IFERROR(INDEX(TIMESHEET!$A$1:$AI$5000,MATCH($D839,TIMESHEET!A$1:A$500,0),MATCH("T302",TIMESHEET!$2:$2,0)),0)</f>
        <v/>
      </c>
      <c r="AG839">
        <f>IFERROR(INDEX(TIMESHEET!$A$1:$AI$5000,MATCH($D839,TIMESHEET!A$1:A$500,0),MATCH("T406",TIMESHEET!$2:$2,0)),0)</f>
        <v/>
      </c>
      <c r="AH839">
        <f>AE839+AG839</f>
        <v/>
      </c>
      <c r="AI839">
        <f>IFERROR(INDEX(TIMESHEET!$A$1:$AI$5000,MATCH($D839,TIMESHEET!A$1:A$500,0),MATCH("T701",TIMESHEET!$2:$2,0)),0)</f>
        <v/>
      </c>
      <c r="AJ839">
        <f>IFERROR(INDEX(TIMESHEET!$A$1:$AI$5000,MATCH($D839,TIMESHEET!B$1:B$500,0),MATCH("T320",TIMESHEET!$2:$2,0)),0)</f>
        <v/>
      </c>
      <c r="AK839">
        <f>IFERROR(IF(LEFT(INDEX(PIS!O$1:O$500,MATCH(D839,PIS!C$1:C$500)),1)="M",T839/AD839*SUM(AE839:AG839),T839*AD839),0)</f>
        <v/>
      </c>
      <c r="AL839">
        <f>IFERROR(INDEX(ADJ!$A$1:$BZ$1000,MATCH(PAYROLL!D839,ADJ!A$1:A$500,0),MATCH(PAYROLL!AL$2,ADJ!$2:$2,0)),0)</f>
        <v/>
      </c>
      <c r="AM839">
        <f>SUM(AK839:AL839)</f>
        <v/>
      </c>
      <c r="AN839">
        <f>IFERROR(ROUND(V839/$AD839*$AH839,0),0)</f>
        <v/>
      </c>
      <c r="AO839">
        <f>IFERROR(ROUND(W839/$AD839*$AH839,0),0)</f>
        <v/>
      </c>
      <c r="AP839">
        <f>IFERROR(ROUND(X839/$AD839*$AE839,0),0)</f>
        <v/>
      </c>
      <c r="AQ839">
        <f>IFERROR(ROUND(Y839/$AD839*$AH839,0),0)</f>
        <v/>
      </c>
      <c r="AR839">
        <f>IFERROR(ROUND(Z839/$AD839*$AH839,0),0)</f>
        <v/>
      </c>
      <c r="AS839">
        <f>IFERROR(ROUND(AA839/$AD839*$AH839,0),0)</f>
        <v/>
      </c>
      <c r="AT839">
        <f>IFERROR(IF((AE839+AF839+AG839)&gt;13,AB839,ROUND(AB839/AD839*AH839,0)),0)</f>
        <v/>
      </c>
      <c r="AU839">
        <f>IFERROR(INDEX(ADJ!$A$1:$BZ$1000,MATCH(PAYROLL!D839,ADJ!A$1:A$500,0),MATCH(PAYROLL!AU$2,ADJ!$2:$2,0)),0)</f>
        <v/>
      </c>
      <c r="AV839">
        <f>ROUND(SUM(AN839:AU839),0)</f>
        <v/>
      </c>
      <c r="AW839">
        <f>IFERROR(INDEX(TIMESHEET!$A$1:$AI$5000,MATCH(PAYROLL!D839,TIMESHEET!A$1:A$500,0),MATCH("T620",TIMESHEET!$2:$2,0)),0)</f>
        <v/>
      </c>
      <c r="AX839">
        <f>IFERROR(INDEX(TIMESHEET!$A$1:$AI$5000,MATCH(PAYROLL!D839,TIMESHEET!A$1:A$500,0),MATCH("T601",TIMESHEET!$2:$2,0)),0)</f>
        <v/>
      </c>
      <c r="AY839">
        <f>IFERROR(INDEX(TIMESHEET!$A$1:$AI$5000,MATCH(PAYROLL!D839,TIMESHEET!A$1:A$500,0),MATCH("T602",TIMESHEET!$2:$2,0)),0)</f>
        <v/>
      </c>
      <c r="AZ839">
        <f>IFERROR(INDEX(TIMESHEET!$A$1:$AI$5000,MATCH(PAYROLL!D839,TIMESHEET!A$1:A$500,0),MATCH("T603",TIMESHEET!$2:$2,0)),0)</f>
        <v/>
      </c>
      <c r="BA839">
        <f>IFERROR(INDEX(TIMESHEET!$A$1:$AI$5000,MATCH(PAYROLL!D839,TIMESHEET!A$1:A$500,0),MATCH("T611",TIMESHEET!$2:$2,0)),0)</f>
        <v/>
      </c>
      <c r="BB839">
        <f>IFERROR(INDEX(TIMESHEET!$A$1:$AI$5000,MATCH(PAYROLL!D839,TIMESHEET!A$1:A$500,0),MATCH("T612",TIMESHEET!$2:$2,0)),0)</f>
        <v/>
      </c>
      <c r="BC839">
        <f>IFERROR(INDEX(TIMESHEET!$A$1:$AI$5000,MATCH(PAYROLL!D839,TIMESHEET!A$1:A$500,0),MATCH("T613",TIMESHEET!$2:$2,0)),0)</f>
        <v/>
      </c>
      <c r="BD839">
        <f>IFERROR(INDEX(TIMESHEET!$A$1:$AI$5000,MATCH(PAYROLL!D839,TIMESHEET!A$1:A$500,0),MATCH("T500",TIMESHEET!$2:$2,0)),0)</f>
        <v/>
      </c>
      <c r="BE839">
        <f>IFERROR(IF(LEFT(INDEX(PIS!O$1:O$500,MATCH(D839,PIS!C$1:C$500)),1)="M",T839/AD839/8*(AW839+AX839*1.5+AY839*2+AZ839*3+BA839*2.1+BB839*2.7+BC839*3.9+BD839*0.3),T839/8*(AW839+AX839*1.5+AY839*2+AZ839*3+BA839*2.1+BB839*2.7+BC839*3.9+BD839*0.3)),0)</f>
        <v/>
      </c>
      <c r="BF839">
        <f>IFERROR(INDEX(ADJ!$A$1:$BZ$1000,MATCH(PAYROLL!$D839,ADJ!A$1:A$500,0),MATCH(PAYROLL!BF$2,ADJ!$2:$2,0)),0)</f>
        <v/>
      </c>
      <c r="BG839">
        <f>IFERROR(INDEX(ADJ!$A$1:$BZ$1000,MATCH(PAYROLL!D839,ADJ!A$1:A$500,0),MATCH(PAYROLL!BG$2,ADJ!$2:$2,0)),0)</f>
        <v/>
      </c>
      <c r="BH839">
        <f>IFERROR(INDEX(ADJ!$A$1:$BZ$1000,MATCH(PAYROLL!D839,ADJ!A$1:A$500,0),MATCH(PAYROLL!BH$2,ADJ!$2:$2,0)),0)</f>
        <v/>
      </c>
      <c r="BI839">
        <f>IFERROR(INDEX(ADJ!$A$1:$BZ$1000,MATCH(PAYROLL!D839,ADJ!A$1:A$500,0),MATCH(PAYROLL!BI$2,ADJ!$2:$2,0)),0)</f>
        <v/>
      </c>
      <c r="BJ839">
        <f>IFERROR(INDEX(ADJ!$A$1:$BZ$1000,MATCH(PAYROLL!D839,ADJ!A$1:A$500,0),MATCH(PAYROLL!BJ$2,ADJ!$2:$2,0)),0)</f>
        <v/>
      </c>
      <c r="BK839">
        <f>SUM(BF839:BJ839)</f>
        <v/>
      </c>
      <c r="BL839">
        <f>IFERROR(INDEX(ADJ!$A$1:$BZ$1000,MATCH(PAYROLL!D839,ADJ!A$1:A$500,0),MATCH(PAYROLL!BL$2,ADJ!$2:$2,0)),0)</f>
        <v/>
      </c>
      <c r="BM839">
        <f>IFERROR(INDEX(ADJ!$A$1:$BZ$1000,MATCH(PAYROLL!D839,ADJ!A$1:A$500,0),MATCH(PAYROLL!BM$2,ADJ!$2:$2,0)),0)</f>
        <v/>
      </c>
      <c r="BN839">
        <f>IFERROR(INDEX(ADJ!$A$1:$BZ$1000,MATCH(PAYROLL!D839,ADJ!A$1:A$500,0),MATCH(PAYROLL!BN$2,ADJ!$2:$2,0)),0)</f>
        <v/>
      </c>
      <c r="BO839">
        <f>IFERROR(INDEX(ADJ!$A$1:$BZ$1000,MATCH(PAYROLL!D839,ADJ!A$1:A$500,0),MATCH(PAYROLL!BO$2,ADJ!$2:$2,0)),0)</f>
        <v/>
      </c>
      <c r="BP839">
        <f>SUM(AM839,AV839,BE839,BK839,BL839:BO839)</f>
        <v/>
      </c>
      <c r="BQ839">
        <f>BO839</f>
        <v/>
      </c>
      <c r="BR839">
        <f>IFERROR(ROUND(IF(LEFT(INDEX(PIS!O$1:O$500,MATCH(D839,PIS!C$1:C$500)),1)="D",T839/8*(BD839*0.3),IF(LEFT(INDEX(PIS!O$1:O$500,MATCH(D839,PIS!C$1:C$500)),1)="H",T839*($BD839*0.3),T839/$AD839/8*($BD839*0.3))),0),0)</f>
        <v/>
      </c>
      <c r="BS839">
        <f>IF(AP839&lt;1,0,MIN(AP839,730000))</f>
        <v/>
      </c>
      <c r="BT839">
        <f>IFERROR(ROUND((BE839-SUM(AW839:BC839)*T839/AD839/8),0)-BR839,0)</f>
        <v/>
      </c>
      <c r="BU839">
        <f>AO839</f>
        <v/>
      </c>
      <c r="BV839">
        <f>SUM(BQ839:BU839)</f>
        <v/>
      </c>
      <c r="BW839">
        <f>BP839-BV839</f>
        <v/>
      </c>
      <c r="BX839">
        <f>IFERROR(IF(RIGHT(INDEX(PIS!O$1:O$500,MATCH(D839,PIS!C$1:C$500)),5)="Gross",MIN(U839+V839,VLOOKUP("R700",TSC!B:C,2,0)*VLOOKUP("R101",TSC!B:C,2,0))*VLOOKUP("R701",TSC!B:C,2,0)%,0),0)</f>
        <v/>
      </c>
      <c r="BY839">
        <f>IFERROR(IF(RIGHT(INDEX(PIS!O$1:O$500,MATCH(D839,PIS!C$1:C$500)),5)="Gross",MIN(U839+V839,VLOOKUP("R700",TSC!B:C,2,0)*VLOOKUP("R101",TSC!B:C,2,0))*VLOOKUP("T704",TSC!B:C,2,0)%,0),0)</f>
        <v/>
      </c>
      <c r="BZ839">
        <f>IFERROR(IF(RIGHT(INDEX(PIS!O$1:O$500,MATCH(D839,PIS!C$1:C$500)),5)="Gross",MIN(U839+V839,VLOOKUP("R700",TSC!B:C,2,0)*VLOOKUP("1",TSC!F:G,2,0))*VLOOKUP("T705",TSC!B:C,2,0)%,0),0)</f>
        <v/>
      </c>
      <c r="CA839">
        <f>IFERROR(INDEX(ADJ!$A$1:$BZ$1000,MATCH(PAYROLL!D839,ADJ!A$1:A$500,0),MATCH(PAYROLL!CA$2,ADJ!$2:$2,0)),0)</f>
        <v/>
      </c>
      <c r="CB839">
        <f>IFERROR(INDEX(ADJ!$A$1:$BZ$1000,MATCH(PAYROLL!D839,ADJ!A$1:A$500,0),MATCH(PAYROLL!CB$2,ADJ!$2:$2,0)),0)</f>
        <v/>
      </c>
      <c r="CC839">
        <f>SUM(BX839:CB839)</f>
        <v/>
      </c>
      <c r="CD839">
        <f>IFERROR(INDEX(PIS!$A$1:$BZ$1000,MATCH(PAYROLL!D839,PIS!C$1:C$500,0),MATCH(PAYROLL!CD$1,PIS!$1:$1,0)),0)</f>
        <v/>
      </c>
      <c r="CE839">
        <f>IFERROR(IF(OR(INDEX(PIS!P$1:P$500,MATCH(D839,PIS!C$1:C$500,0))="LT2",INDEX(PIS!P$1:P$500,MATCH(D839,PIS!C$1:C$500,0))="P10"),0,SUM(CC839,CD839*VLOOKUP("R601",TSC!B:C,2,0),VLOOKUP("R602",TSC!B:C,2,0))),0)</f>
        <v/>
      </c>
      <c r="CF839">
        <f>MAX(BW839-CE839,0)</f>
        <v/>
      </c>
      <c r="CG839">
        <f>IFERROR(IF(OR(RIGHT(INDEX(PIS!P$1:P$500,MATCH(D839,PIS!C$1:C$500)),5)="P10",RIGHT(INDEX(PIS!P$1:P$500,MATCH(D839,PIS!C$1:C$500)),5)="CK"),0,IF(CF839&lt;=5000000,CF839*5%,IF(CF839&lt;=10000000,CF839*10%-250000,IF(CF839&lt;=18000000,CF839*15%-750000,IF(CF839&lt;=32000000,CF839*20%-1650000,IF(CF839&lt;=52000000,CF839*25%-3250000,IF(CF839&lt;=80000000,BH839*30%-5850000,CF839*35%-9850000))))))),0)</f>
        <v/>
      </c>
      <c r="CH839">
        <f>IFERROR(IF(OR(INDEX(PIS!P$1:P$500,MATCH(D839,PIS!C$1:C$500))="LT",INDEX(PIS!P$1:P$500,MATCH(D839,PIS!C$1:C$500))="CK"),0,IF(CF839&lt;2000000,0,CF839*10%)),0)</f>
        <v/>
      </c>
      <c r="CI839">
        <f>IFERROR(INDEX(ADJ!$A$1:$BZ$1000,MATCH(PAYROLL!D839,ADJ!A$1:A$500,0),MATCH(PAYROLL!CI$2,ADJ!$2:$2,0)),0)</f>
        <v/>
      </c>
      <c r="CJ839">
        <f>IFERROR(INDEX(ADJ!$A$1:$BZ$1000,MATCH(PAYROLL!D839,ADJ!A$1:A$500,0),MATCH(PAYROLL!CJ$2,ADJ!$2:$2,0)),0)</f>
        <v/>
      </c>
      <c r="CK839">
        <f>IFERROR(INDEX(ADJ!$A$1:$BZ$1000,MATCH(PAYROLL!D839,ADJ!A$1:A$500,0),MATCH(PAYROLL!CK$2,ADJ!$2:$2,0)),0)</f>
        <v/>
      </c>
      <c r="CL839">
        <f>SUM(CG839:CK839)</f>
        <v/>
      </c>
      <c r="CM839">
        <f>ROUND(SUM(CH839:CK839),0)</f>
        <v/>
      </c>
      <c r="CN839">
        <f>IFERROR(INDEX(CSDA!D$1:D$500,MATCH($CN$2,CSDA!C$1:C$500,0))*INDEX(PIS!V$1:V$500,MATCH(D839,PIS!C$1:C$500))+INDEX(ADJ!$A$1:$BZ$1000,MATCH(PAYROLL!D839,ADJ!A$1:A$500,0),MATCH(PAYROLL!CN$2,ADJ!$2:$2,0)),0)</f>
        <v/>
      </c>
      <c r="CO839">
        <f>IFERROR(INDEX(ADJ!$A$1:$BZ$1000,MATCH(PAYROLL!D839,ADJ!A$1:A$500,0),MATCH(PAYROLL!CO$2,ADJ!$2:$2,0)),0)</f>
        <v/>
      </c>
      <c r="CP839">
        <f>IFERROR(INDEX(ADJ!$A$1:$BZ$1000,MATCH(PAYROLL!D839,ADJ!A$1:A$500,0),MATCH(PAYROLL!CP$2,ADJ!$2:$2,0)),0)</f>
        <v/>
      </c>
      <c r="CQ839">
        <f>BP839-CL839-CI839-CM839-CN839-CO839-CP839-CC839</f>
        <v/>
      </c>
      <c r="CR839">
        <f>IFERROR(IF(RIGHT(INDEX(PIS!O$1:O$500,MATCH(D839,PIS!C$1:C$500,0)),5)="Gross",MIN(U839+V839,VLOOKUP("R700",TSC!B:C,2,0)*VLOOKUP("R101",TSC!B:C,2,0))*(VLOOKUP("T711",TSC!B:C,2,0)+VLOOKUP("T712",TSC!B:C,2,0))%,MIN(T839+V839,VLOOKUP("R700",TSC!B:C,2,0)*VLOOKUP("R101",TSC!B:C,2,0))*(VLOOKUP("T711",TSC!B:C,2,0)+VLOOKUP("T712",TSC!B:C,2,0)+VLOOKUP("R701",TSC!B:C,2,0))%),0)</f>
        <v/>
      </c>
      <c r="CS839">
        <f>IFERROR(IF(RIGHT(INDEX(PIS!O$1:O$500,MATCH(D839,PIS!C$1:C$500,0)),5)="Gross",MIN(U839+V839,VLOOKUP("R700",TSC!B:C,2,0)*VLOOKUP("R101",TSC!B:C,2,0))*(VLOOKUP("T714",TSC!B:C,2,0))%,MIN(T839+V839,VLOOKUP("R700",TSC!B:C,2,0)*VLOOKUP("R101",TSC!B:C,2,0))*(VLOOKUP("T704",TSC!B:C,2,0)+VLOOKUP("T714",TSC!B:C,2,0))%),0)</f>
        <v/>
      </c>
      <c r="CT839">
        <f>IFERROR(IF(RIGHT(INDEX(PIS!O$1:O$500,MATCH(D839,PIS!C$1:C$500,0)),5)="Gross",MIN(U839+V839,VLOOKUP("R700",TSC!B:C,2,0)*VLOOKUP("R101",TSC!B:C,2,0))*VLOOKUP("T705",TSC!B:C,2,0)%,MIN(T839+V839,VLOOKUP("R700",TSC!B:C,2,0)*VLOOKUP("R101",TSC!B:C,2,0))*VLOOKUP("T705",TSC!B:C,2,0)%),0)</f>
        <v/>
      </c>
      <c r="CU839">
        <f>IFERROR(IF(RIGHT(INDEX(PIS!O$1:O$500,MATCH(D839,PIS!C$1:C$500,0)),5)="Gross",MIN(U839+V839,VLOOKUP("R700",TSC!B:C,2,0)*VLOOKUP("R101",TSC!B:C,2,0))*(VLOOKUP("T713",TSC!B:C,2,0))%,MIN(T839+V839,VLOOKUP("R700",TSC!B:C,2,0)*VLOOKUP("R101",TSC!B:C,2,0))*(VLOOKUP("T713",TSC!B:C,2,0))%),0)</f>
        <v/>
      </c>
      <c r="CV839">
        <f>IFERROR(INDEX(ADJ!$A$1:$BZ$1000,MATCH(PAYROLL!D839,ADJ!A$1:A$500,0),MATCH(PAYROLL!CV$2,ADJ!$2:$2,0)),0)</f>
        <v/>
      </c>
      <c r="CW839">
        <f>IFERROR(INDEX(ADJ!$A$1:$BZ$1000,MATCH(PAYROLL!D839,ADJ!A$1:A$500,0),MATCH(PAYROLL!CW$2,ADJ!$2:$2,0)),0)</f>
        <v/>
      </c>
      <c r="CX839">
        <f>SUM(CR839:CW839)</f>
        <v/>
      </c>
      <c r="CY839">
        <f>ROUND(IF(CR839&gt;0,T839+V839*VLOOKUP("R202",TSC!$B$1:$C$500,2,0),0),0)</f>
        <v/>
      </c>
      <c r="CZ839">
        <f>IFERROR(INDEX(CSDA!D$1:D$500,MATCH($CZ$2,CSDA!C$1:C$500,0)),0)</f>
        <v/>
      </c>
      <c r="DA839">
        <f>ROUND(T839*0.7%,0)</f>
        <v/>
      </c>
      <c r="DB839">
        <f>ROUND(T839/12,0)</f>
        <v/>
      </c>
      <c r="DC839">
        <f ref="DC839" t="array">IFERROR(INDEX(CSDA!D$1:D$500,MATCH("Trích giữ"&amp;PAYROLL!DC$2,CSDA!A$1:A$500&amp;CSDA!C$1:C$500,0)),0)</f>
        <v/>
      </c>
      <c r="DD839">
        <f ref="DD839" t="array">IFERROR(INDEX(CSDA!D$1:D$500,MATCH("Trích giữ"&amp;PAYROLL!DD$2,CSDA!A$1:A$500&amp;CSDA!C$1:C$500,0)),0)</f>
        <v/>
      </c>
      <c r="DE839">
        <f ref="DE839" t="array">IFERROR(INDEX(CSDA!D$1:D$500,MATCH("Trích giữ"&amp;PAYROLL!DE$2,CSDA!A$1:A$500&amp;CSDA!C$1:C$500,0)),0)</f>
        <v/>
      </c>
      <c r="DF839">
        <f>IFERROR(INDEX(CSDA!D$1:D$500,MATCH(PAYROLL!DF$2,CSDA!C$1:C$500,0)),0)</f>
        <v/>
      </c>
      <c r="DG839">
        <f ref="DG839" t="array">IFERROR(INDEX(CSDA!D$1:D$500,MATCH("Trích giữ"&amp;PAYROLL!DG$2,CSDA!A$1:A$500&amp;CSDA!C$1:C$500,0)),0)</f>
        <v/>
      </c>
      <c r="DH839">
        <f>ROUND(T839/26,0)</f>
        <v/>
      </c>
      <c r="DI839">
        <f ref="DI839" t="array">IFERROR(INDEX(CSDA!D$1:D$500,MATCH("Trích giữ"&amp;PAYROLL!DI$2,CSDA!A$1:A$500&amp;CSDA!C$1:C$500,0)),0)</f>
        <v/>
      </c>
      <c r="DJ839">
        <f>IF(U839=0,T839*21.5%-BL839,0)</f>
        <v/>
      </c>
      <c r="DK839">
        <f ref="DK839" t="array">IFERROR(INDEX(CSDA!D$1:D$500,MATCH("Trích giữ"&amp;PAYROLL!DK$2,CSDA!A$1:A$500&amp;CSDA!C$1:C$500,0)),0)</f>
        <v/>
      </c>
      <c r="DL839">
        <f>IFERROR(INDEX(CSDA!D$1:D$500,MATCH(PAYROLL!DL$2,CSDA!C$1:C$500,0))/12,0)</f>
        <v/>
      </c>
      <c r="DM839">
        <f>SUM(DB839:DL839)</f>
        <v/>
      </c>
      <c r="DN839">
        <f>IFERROR(INDEX(ADJ!$A$1:$BZ$1000,MATCH(PAYROLL!D839,ADJ!A$1:A$500,0),MATCH(PAYROLL!DN$2,ADJ!$2:$2,0)),0)</f>
        <v/>
      </c>
      <c r="DO839">
        <f>IFERROR(SUM(BP839,DM839:DN839,CX839:DA839)-DT839,0)</f>
        <v/>
      </c>
      <c r="DP839">
        <f ref="DP839" t="array">SUM(BW839*IFERROR(INDEX(CSDA!D$1:D$500,MATCH(BW$2,CSDA!C$1:C$500,0)),0)%,CX839*IFERROR(INDEX(CSDA!D$1:D$500,MATCH(CX$2,CSDA!C$1:C$500,0)),0)%,DA839*IFERROR(INDEX(CSDA!D$1:D$500,MATCH(DA$2,CSDA!C$1:C$500,0)),0)%,DB839*IFERROR(INDEX(CSDA!D$1:D$500,MATCH(DB$2,CSDA!C$1:C$500,0)),0)%,DF839*IFERROR(INDEX(CSDA!D$1:D$500,MATCH("Phí dịch vụ"&amp;PAYROLL!DF$2,CSDA!A$1:A$500&amp;CSDA!C$1:C$500,0)),0)%,DC839*IFERROR(INDEX(CSDA!D$1:D$500,MATCH("Phí dịch vụ"&amp;PAYROLL!DC$2,CSDA!A$1:A$500&amp;CSDA!C$1:C$500,0)),0)%,DH839*IFERROR(INDEX(CSDA!D$1:D$500,MATCH("Phí dịch vụ"&amp;PAYROLL!DH$2,CSDA!A$1:A$500&amp;CSDA!C$1:C$500,0)),0)%,DJ839*IFERROR(INDEX(CSDA!D$1:D$500,MATCH("Phí dịch vụ"&amp;PAYROLL!DJ$2,CSDA!A$1:A$500&amp;CSDA!C$1:C$500,0)),0)%,BN839*IFERROR(INDEX(CSDA!D$1:D$500,MATCH(BN$2,CSDA!C$1:C$500,0)),0)%)-BN839*7%</f>
        <v/>
      </c>
      <c r="DQ839">
        <f>IFERROR(INDEX(ADJ!$A$1:$BZ$1000,MATCH(PAYROLL!D839,ADJ!A$1:A$500,0),MATCH(PAYROLL!DQ$2,ADJ!$2:$2,0)),0)</f>
        <v/>
      </c>
      <c r="DR839">
        <f>IFERROR(INDEX(ADJ!$A$1:$BZ$1000,MATCH(PAYROLL!D839,ADJ!A$1:A$500,0),MATCH(PAYROLL!DR$2,ADJ!$2:$2,0)),0)</f>
        <v/>
      </c>
      <c r="DS839">
        <f>SUM(DP839:DR839)</f>
        <v/>
      </c>
      <c r="DT839">
        <f>EK839</f>
        <v/>
      </c>
      <c r="DU839">
        <f>SUM(DO839:DR839)</f>
        <v/>
      </c>
      <c r="DV839">
        <f>ROUND(DU839*0.1,0)</f>
        <v/>
      </c>
      <c r="DW839">
        <f>DU839+DV839</f>
        <v/>
      </c>
      <c r="DZ839">
        <f>IFERROR(INDEX(ADJ!$A$1:$BZ$1000,MATCH(PAYROLL!$D839,ADJ!A$1:A$500,0),MATCH(PAYROLL!DZ$2,ADJ!$2:$2,0)),0)</f>
        <v/>
      </c>
      <c r="EA839">
        <f>IFERROR(INDEX(ADJ!$A$1:$BZ$1000,MATCH(PAYROLL!$D839,ADJ!A$1:A$500,0),MATCH(PAYROLL!EA$2,ADJ!$2:$2,0)),0)</f>
        <v/>
      </c>
      <c r="EB839">
        <f>IFERROR(INDEX(ADJ!$A$1:$BZ$1000,MATCH(PAYROLL!$D839,ADJ!A$1:A$500,0),MATCH(PAYROLL!EB$2,ADJ!$2:$2,0)),0)</f>
        <v/>
      </c>
      <c r="EC839">
        <f>IFERROR(INDEX(ADJ!$A$1:$BZ$1000,MATCH(PAYROLL!$D839,ADJ!A$1:A$500,0),MATCH(PAYROLL!EC$2,ADJ!$2:$2,0)),0)</f>
        <v/>
      </c>
      <c r="ED839">
        <f>IFERROR(INDEX(ADJ!$A$1:$BZ$1000,MATCH(PAYROLL!$D839,ADJ!A$1:A$500,0),MATCH(PAYROLL!ED$2,ADJ!$2:$2,0)),0)</f>
        <v/>
      </c>
      <c r="EE839">
        <f>IFERROR(INDEX(ADJ!$A$1:$BZ$1000,MATCH(PAYROLL!$D839,ADJ!A$1:A$500,0),MATCH(PAYROLL!EE$2,ADJ!$2:$2,0)),0)</f>
        <v/>
      </c>
      <c r="EF839">
        <f>IFERROR(INDEX(ADJ!$A$1:$BZ$1000,MATCH(PAYROLL!$D839,ADJ!A$1:A$500,0),MATCH(PAYROLL!EF$2,ADJ!$2:$2,0)),0)</f>
        <v/>
      </c>
      <c r="EG839">
        <f>IFERROR(INDEX(ADJ!$A$1:$BZ$1000,MATCH(PAYROLL!$D839,ADJ!A$1:A$500,0),MATCH(PAYROLL!EG$2,ADJ!$2:$2,0)),0)</f>
        <v/>
      </c>
      <c r="EH839">
        <f>IFERROR(INDEX(ADJ!$A$1:$BZ$1000,MATCH(PAYROLL!$D839,ADJ!A$1:A$500,0),MATCH(PAYROLL!EH$2,ADJ!$2:$2,0)),0)</f>
        <v/>
      </c>
      <c r="EI839">
        <f>IFERROR(INDEX(ADJ!$A$1:$BZ$1000,MATCH(PAYROLL!D839,ADJ!A$1:A$500,0),MATCH(PAYROLL!EI$2,ADJ!$2:$2,0)),0)</f>
        <v/>
      </c>
      <c r="EJ839">
        <f>IFERROR(INDEX(ADJ!$A$1:$BZ$1000,MATCH(PAYROLL!$D839,ADJ!A$1:A$500,0),MATCH(PAYROLL!EJ$2,ADJ!$2:$2,0)),0)</f>
        <v/>
      </c>
      <c r="EK839">
        <f>SUM(DZ839:EJ839)</f>
        <v/>
      </c>
    </row>
    <row r="840">
      <c r="A840" t="n">
        <v>838</v>
      </c>
      <c r="B840" t="inlineStr">
        <is>
          <t>Phan Văn Dực</t>
        </is>
      </c>
      <c r="D840" t="inlineStr">
        <is>
          <t>153999-01</t>
        </is>
      </c>
      <c r="S840">
        <f>IFERROR(INDEX(PIS!$A$1:$BZ$1000,MATCH($D840,PIS!C$1:C$500,0),MATCH("Lương CB tháng trước",PIS!$1:$1,0)),0)</f>
        <v/>
      </c>
      <c r="T840">
        <f>IFERROR(INDEX(PIS!$A$1:$BZ$1000,MATCH($D840,PIS!C$1:C$500,0),MATCH("Lương CB hiện tại",PIS!$1:$1,0)),0)</f>
        <v/>
      </c>
      <c r="U840">
        <f>IFERROR(INDEX(PIS!$A$1:$BZ$1000,MATCH($D840,PIS!C$1:C$500,0),MATCH("Lương đóng BHBB",PIS!$1:$1,0)),0)</f>
        <v/>
      </c>
      <c r="V840">
        <f>IFERROR(INDEX(PIS!$A$1:$BZ$1000,MATCH($D840,PIS!C$1:C$500,0),MATCH(V$2,PIS!$2:$2,0)),0)</f>
        <v/>
      </c>
      <c r="W840">
        <f>IFERROR(INDEX(PIS!$A$1:$BZ$1000,MATCH($D840,PIS!C$1:C$500,0),MATCH(W$2,PIS!$2:$2,0)),0)</f>
        <v/>
      </c>
      <c r="X840">
        <f>IFERROR(INDEX(PIS!$A$1:$BZ$1000,MATCH($D840,PIS!C$1:C$500,0),MATCH(X$2,PIS!$2:$2,0)),0)</f>
        <v/>
      </c>
      <c r="Y840">
        <f>IFERROR(INDEX(PIS!$A$1:$BZ$1000,MATCH($D840,PIS!C$1:C$500,0),MATCH(Y$2,PIS!$2:$2,0)),0)</f>
        <v/>
      </c>
      <c r="Z840">
        <f>IFERROR(INDEX(PIS!$A$1:$BZ$1000,MATCH($D840,PIS!C$1:C$500,0),MATCH(Z$2,PIS!$2:$2,0)),0)</f>
        <v/>
      </c>
      <c r="AA840">
        <f>IFERROR(INDEX(PIS!$A$1:$BZ$1000,MATCH($D840,PIS!C$1:C$500,0),MATCH(AA$2,PIS!$2:$2,0)),0)</f>
        <v/>
      </c>
      <c r="AB840">
        <f>IFERROR(INDEX(PIS!$A$1:$BZ$1000,MATCH($D840,PIS!C$1:C$500,0),MATCH(AB$2,PIS!$2:$2,0)),0)</f>
        <v/>
      </c>
      <c r="AC840">
        <f>SUM(V840:AB840)</f>
        <v/>
      </c>
      <c r="AD840">
        <f>IFERROR(INDEX(TIMESHEET!$A$1:$AI$5000,MATCH($D840,TIMESHEET!A$1:A$500,0),MATCH("T100",TIMESHEET!$2:$2,0))-2,0)</f>
        <v/>
      </c>
      <c r="AE840">
        <f>IFERROR(INDEX(TIMESHEET!$A$1:$AI$5000,MATCH($D840,TIMESHEET!A$1:A$500,0),MATCH("T202",TIMESHEET!$2:$2,0)),0)</f>
        <v/>
      </c>
      <c r="AF840">
        <f>IFERROR(INDEX(TIMESHEET!$A$1:$AI$5000,MATCH($D840,TIMESHEET!A$1:A$500,0),MATCH("T302",TIMESHEET!$2:$2,0)),0)</f>
        <v/>
      </c>
      <c r="AG840">
        <f>IFERROR(INDEX(TIMESHEET!$A$1:$AI$5000,MATCH($D840,TIMESHEET!A$1:A$500,0),MATCH("T406",TIMESHEET!$2:$2,0)),0)</f>
        <v/>
      </c>
      <c r="AH840">
        <f>AE840+AG840</f>
        <v/>
      </c>
      <c r="AI840">
        <f>IFERROR(INDEX(TIMESHEET!$A$1:$AI$5000,MATCH($D840,TIMESHEET!A$1:A$500,0),MATCH("T701",TIMESHEET!$2:$2,0)),0)</f>
        <v/>
      </c>
      <c r="AJ840">
        <f>IFERROR(INDEX(TIMESHEET!$A$1:$AI$5000,MATCH($D840,TIMESHEET!B$1:B$500,0),MATCH("T320",TIMESHEET!$2:$2,0)),0)</f>
        <v/>
      </c>
      <c r="AK840">
        <f>IFERROR(IF(LEFT(INDEX(PIS!O$1:O$500,MATCH(D840,PIS!C$1:C$500)),1)="M",T840/AD840*SUM(AE840:AG840),T840*AD840),0)</f>
        <v/>
      </c>
      <c r="AL840">
        <f>IFERROR(INDEX(ADJ!$A$1:$BZ$1000,MATCH(PAYROLL!D840,ADJ!A$1:A$500,0),MATCH(PAYROLL!AL$2,ADJ!$2:$2,0)),0)</f>
        <v/>
      </c>
      <c r="AM840">
        <f>SUM(AK840:AL840)</f>
        <v/>
      </c>
      <c r="AN840">
        <f>IFERROR(ROUND(V840/$AD840*$AH840,0),0)</f>
        <v/>
      </c>
      <c r="AO840">
        <f>IFERROR(ROUND(W840/$AD840*$AH840,0),0)</f>
        <v/>
      </c>
      <c r="AP840">
        <f>IFERROR(ROUND(X840/$AD840*$AE840,0),0)</f>
        <v/>
      </c>
      <c r="AQ840">
        <f>IFERROR(ROUND(Y840/$AD840*$AH840,0),0)</f>
        <v/>
      </c>
      <c r="AR840">
        <f>IFERROR(ROUND(Z840/$AD840*$AH840,0),0)</f>
        <v/>
      </c>
      <c r="AS840">
        <f>IFERROR(ROUND(AA840/$AD840*$AH840,0),0)</f>
        <v/>
      </c>
      <c r="AT840">
        <f>IFERROR(IF((AE840+AF840+AG840)&gt;13,AB840,ROUND(AB840/AD840*AH840,0)),0)</f>
        <v/>
      </c>
      <c r="AU840">
        <f>IFERROR(INDEX(ADJ!$A$1:$BZ$1000,MATCH(PAYROLL!D840,ADJ!A$1:A$500,0),MATCH(PAYROLL!AU$2,ADJ!$2:$2,0)),0)</f>
        <v/>
      </c>
      <c r="AV840">
        <f>ROUND(SUM(AN840:AU840),0)</f>
        <v/>
      </c>
      <c r="AW840">
        <f>IFERROR(INDEX(TIMESHEET!$A$1:$AI$5000,MATCH(PAYROLL!D840,TIMESHEET!A$1:A$500,0),MATCH("T620",TIMESHEET!$2:$2,0)),0)</f>
        <v/>
      </c>
      <c r="AX840">
        <f>IFERROR(INDEX(TIMESHEET!$A$1:$AI$5000,MATCH(PAYROLL!D840,TIMESHEET!A$1:A$500,0),MATCH("T601",TIMESHEET!$2:$2,0)),0)</f>
        <v/>
      </c>
      <c r="AY840">
        <f>IFERROR(INDEX(TIMESHEET!$A$1:$AI$5000,MATCH(PAYROLL!D840,TIMESHEET!A$1:A$500,0),MATCH("T602",TIMESHEET!$2:$2,0)),0)</f>
        <v/>
      </c>
      <c r="AZ840">
        <f>IFERROR(INDEX(TIMESHEET!$A$1:$AI$5000,MATCH(PAYROLL!D840,TIMESHEET!A$1:A$500,0),MATCH("T603",TIMESHEET!$2:$2,0)),0)</f>
        <v/>
      </c>
      <c r="BA840">
        <f>IFERROR(INDEX(TIMESHEET!$A$1:$AI$5000,MATCH(PAYROLL!D840,TIMESHEET!A$1:A$500,0),MATCH("T611",TIMESHEET!$2:$2,0)),0)</f>
        <v/>
      </c>
      <c r="BB840">
        <f>IFERROR(INDEX(TIMESHEET!$A$1:$AI$5000,MATCH(PAYROLL!D840,TIMESHEET!A$1:A$500,0),MATCH("T612",TIMESHEET!$2:$2,0)),0)</f>
        <v/>
      </c>
      <c r="BC840">
        <f>IFERROR(INDEX(TIMESHEET!$A$1:$AI$5000,MATCH(PAYROLL!D840,TIMESHEET!A$1:A$500,0),MATCH("T613",TIMESHEET!$2:$2,0)),0)</f>
        <v/>
      </c>
      <c r="BD840">
        <f>IFERROR(INDEX(TIMESHEET!$A$1:$AI$5000,MATCH(PAYROLL!D840,TIMESHEET!A$1:A$500,0),MATCH("T500",TIMESHEET!$2:$2,0)),0)</f>
        <v/>
      </c>
      <c r="BE840">
        <f>IFERROR(IF(LEFT(INDEX(PIS!O$1:O$500,MATCH(D840,PIS!C$1:C$500)),1)="M",T840/AD840/8*(AW840+AX840*1.5+AY840*2+AZ840*3+BA840*2.1+BB840*2.7+BC840*3.9+BD840*0.3),T840/8*(AW840+AX840*1.5+AY840*2+AZ840*3+BA840*2.1+BB840*2.7+BC840*3.9+BD840*0.3)),0)</f>
        <v/>
      </c>
      <c r="BF840">
        <f>IFERROR(INDEX(ADJ!$A$1:$BZ$1000,MATCH(PAYROLL!$D840,ADJ!A$1:A$500,0),MATCH(PAYROLL!BF$2,ADJ!$2:$2,0)),0)</f>
        <v/>
      </c>
      <c r="BG840">
        <f>IFERROR(INDEX(ADJ!$A$1:$BZ$1000,MATCH(PAYROLL!D840,ADJ!A$1:A$500,0),MATCH(PAYROLL!BG$2,ADJ!$2:$2,0)),0)</f>
        <v/>
      </c>
      <c r="BH840">
        <f>IFERROR(INDEX(ADJ!$A$1:$BZ$1000,MATCH(PAYROLL!D840,ADJ!A$1:A$500,0),MATCH(PAYROLL!BH$2,ADJ!$2:$2,0)),0)</f>
        <v/>
      </c>
      <c r="BI840">
        <f>IFERROR(INDEX(ADJ!$A$1:$BZ$1000,MATCH(PAYROLL!D840,ADJ!A$1:A$500,0),MATCH(PAYROLL!BI$2,ADJ!$2:$2,0)),0)</f>
        <v/>
      </c>
      <c r="BJ840">
        <f>IFERROR(INDEX(ADJ!$A$1:$BZ$1000,MATCH(PAYROLL!D840,ADJ!A$1:A$500,0),MATCH(PAYROLL!BJ$2,ADJ!$2:$2,0)),0)</f>
        <v/>
      </c>
      <c r="BK840">
        <f>SUM(BF840:BJ840)</f>
        <v/>
      </c>
      <c r="BL840">
        <f>IFERROR(INDEX(ADJ!$A$1:$BZ$1000,MATCH(PAYROLL!D840,ADJ!A$1:A$500,0),MATCH(PAYROLL!BL$2,ADJ!$2:$2,0)),0)</f>
        <v/>
      </c>
      <c r="BM840">
        <f>IFERROR(INDEX(ADJ!$A$1:$BZ$1000,MATCH(PAYROLL!D840,ADJ!A$1:A$500,0),MATCH(PAYROLL!BM$2,ADJ!$2:$2,0)),0)</f>
        <v/>
      </c>
      <c r="BN840">
        <f>IFERROR(INDEX(ADJ!$A$1:$BZ$1000,MATCH(PAYROLL!D840,ADJ!A$1:A$500,0),MATCH(PAYROLL!BN$2,ADJ!$2:$2,0)),0)</f>
        <v/>
      </c>
      <c r="BO840">
        <f>IFERROR(INDEX(ADJ!$A$1:$BZ$1000,MATCH(PAYROLL!D840,ADJ!A$1:A$500,0),MATCH(PAYROLL!BO$2,ADJ!$2:$2,0)),0)</f>
        <v/>
      </c>
      <c r="BP840">
        <f>SUM(AM840,AV840,BE840,BK840,BL840:BO840)</f>
        <v/>
      </c>
      <c r="BQ840">
        <f>BO840</f>
        <v/>
      </c>
      <c r="BR840">
        <f>IFERROR(ROUND(IF(LEFT(INDEX(PIS!O$1:O$500,MATCH(D840,PIS!C$1:C$500)),1)="D",T840/8*(BD840*0.3),IF(LEFT(INDEX(PIS!O$1:O$500,MATCH(D840,PIS!C$1:C$500)),1)="H",T840*($BD840*0.3),T840/$AD840/8*($BD840*0.3))),0),0)</f>
        <v/>
      </c>
      <c r="BS840">
        <f>IF(AP840&lt;1,0,MIN(AP840,730000))</f>
        <v/>
      </c>
      <c r="BT840">
        <f>IFERROR(ROUND((BE840-SUM(AW840:BC840)*T840/AD840/8),0)-BR840,0)</f>
        <v/>
      </c>
      <c r="BU840">
        <f>AO840</f>
        <v/>
      </c>
      <c r="BV840">
        <f>SUM(BQ840:BU840)</f>
        <v/>
      </c>
      <c r="BW840">
        <f>BP840-BV840</f>
        <v/>
      </c>
      <c r="BX840">
        <f>IFERROR(IF(RIGHT(INDEX(PIS!O$1:O$500,MATCH(D840,PIS!C$1:C$500)),5)="Gross",MIN(U840+V840,VLOOKUP("R700",TSC!B:C,2,0)*VLOOKUP("R101",TSC!B:C,2,0))*VLOOKUP("R701",TSC!B:C,2,0)%,0),0)</f>
        <v/>
      </c>
      <c r="BY840">
        <f>IFERROR(IF(RIGHT(INDEX(PIS!O$1:O$500,MATCH(D840,PIS!C$1:C$500)),5)="Gross",MIN(U840+V840,VLOOKUP("R700",TSC!B:C,2,0)*VLOOKUP("R101",TSC!B:C,2,0))*VLOOKUP("T704",TSC!B:C,2,0)%,0),0)</f>
        <v/>
      </c>
      <c r="BZ840">
        <f>IFERROR(IF(RIGHT(INDEX(PIS!O$1:O$500,MATCH(D840,PIS!C$1:C$500)),5)="Gross",MIN(U840+V840,VLOOKUP("R700",TSC!B:C,2,0)*VLOOKUP("1",TSC!F:G,2,0))*VLOOKUP("T705",TSC!B:C,2,0)%,0),0)</f>
        <v/>
      </c>
      <c r="CA840">
        <f>IFERROR(INDEX(ADJ!$A$1:$BZ$1000,MATCH(PAYROLL!D840,ADJ!A$1:A$500,0),MATCH(PAYROLL!CA$2,ADJ!$2:$2,0)),0)</f>
        <v/>
      </c>
      <c r="CB840">
        <f>IFERROR(INDEX(ADJ!$A$1:$BZ$1000,MATCH(PAYROLL!D840,ADJ!A$1:A$500,0),MATCH(PAYROLL!CB$2,ADJ!$2:$2,0)),0)</f>
        <v/>
      </c>
      <c r="CC840">
        <f>SUM(BX840:CB840)</f>
        <v/>
      </c>
      <c r="CD840">
        <f>IFERROR(INDEX(PIS!$A$1:$BZ$1000,MATCH(PAYROLL!D840,PIS!C$1:C$500,0),MATCH(PAYROLL!CD$1,PIS!$1:$1,0)),0)</f>
        <v/>
      </c>
      <c r="CE840">
        <f>IFERROR(IF(OR(INDEX(PIS!P$1:P$500,MATCH(D840,PIS!C$1:C$500,0))="LT2",INDEX(PIS!P$1:P$500,MATCH(D840,PIS!C$1:C$500,0))="P10"),0,SUM(CC840,CD840*VLOOKUP("R601",TSC!B:C,2,0),VLOOKUP("R602",TSC!B:C,2,0))),0)</f>
        <v/>
      </c>
      <c r="CF840">
        <f>MAX(BW840-CE840,0)</f>
        <v/>
      </c>
      <c r="CG840">
        <f>IFERROR(IF(OR(RIGHT(INDEX(PIS!P$1:P$500,MATCH(D840,PIS!C$1:C$500)),5)="P10",RIGHT(INDEX(PIS!P$1:P$500,MATCH(D840,PIS!C$1:C$500)),5)="CK"),0,IF(CF840&lt;=5000000,CF840*5%,IF(CF840&lt;=10000000,CF840*10%-250000,IF(CF840&lt;=18000000,CF840*15%-750000,IF(CF840&lt;=32000000,CF840*20%-1650000,IF(CF840&lt;=52000000,CF840*25%-3250000,IF(CF840&lt;=80000000,BH840*30%-5850000,CF840*35%-9850000))))))),0)</f>
        <v/>
      </c>
      <c r="CH840">
        <f>IFERROR(IF(OR(INDEX(PIS!P$1:P$500,MATCH(D840,PIS!C$1:C$500))="LT",INDEX(PIS!P$1:P$500,MATCH(D840,PIS!C$1:C$500))="CK"),0,IF(CF840&lt;2000000,0,CF840*10%)),0)</f>
        <v/>
      </c>
      <c r="CI840">
        <f>IFERROR(INDEX(ADJ!$A$1:$BZ$1000,MATCH(PAYROLL!D840,ADJ!A$1:A$500,0),MATCH(PAYROLL!CI$2,ADJ!$2:$2,0)),0)</f>
        <v/>
      </c>
      <c r="CJ840">
        <f>IFERROR(INDEX(ADJ!$A$1:$BZ$1000,MATCH(PAYROLL!D840,ADJ!A$1:A$500,0),MATCH(PAYROLL!CJ$2,ADJ!$2:$2,0)),0)</f>
        <v/>
      </c>
      <c r="CK840">
        <f>IFERROR(INDEX(ADJ!$A$1:$BZ$1000,MATCH(PAYROLL!D840,ADJ!A$1:A$500,0),MATCH(PAYROLL!CK$2,ADJ!$2:$2,0)),0)</f>
        <v/>
      </c>
      <c r="CL840">
        <f>SUM(CG840:CK840)</f>
        <v/>
      </c>
      <c r="CM840">
        <f>ROUND(SUM(CH840:CK840),0)</f>
        <v/>
      </c>
      <c r="CN840">
        <f>IFERROR(INDEX(CSDA!D$1:D$500,MATCH($CN$2,CSDA!C$1:C$500,0))*INDEX(PIS!V$1:V$500,MATCH(D840,PIS!C$1:C$500))+INDEX(ADJ!$A$1:$BZ$1000,MATCH(PAYROLL!D840,ADJ!A$1:A$500,0),MATCH(PAYROLL!CN$2,ADJ!$2:$2,0)),0)</f>
        <v/>
      </c>
      <c r="CO840">
        <f>IFERROR(INDEX(ADJ!$A$1:$BZ$1000,MATCH(PAYROLL!D840,ADJ!A$1:A$500,0),MATCH(PAYROLL!CO$2,ADJ!$2:$2,0)),0)</f>
        <v/>
      </c>
      <c r="CP840">
        <f>IFERROR(INDEX(ADJ!$A$1:$BZ$1000,MATCH(PAYROLL!D840,ADJ!A$1:A$500,0),MATCH(PAYROLL!CP$2,ADJ!$2:$2,0)),0)</f>
        <v/>
      </c>
      <c r="CQ840">
        <f>BP840-CL840-CI840-CM840-CN840-CO840-CP840-CC840</f>
        <v/>
      </c>
      <c r="CR840">
        <f>IFERROR(IF(RIGHT(INDEX(PIS!O$1:O$500,MATCH(D840,PIS!C$1:C$500,0)),5)="Gross",MIN(U840+V840,VLOOKUP("R700",TSC!B:C,2,0)*VLOOKUP("R101",TSC!B:C,2,0))*(VLOOKUP("T711",TSC!B:C,2,0)+VLOOKUP("T712",TSC!B:C,2,0))%,MIN(T840+V840,VLOOKUP("R700",TSC!B:C,2,0)*VLOOKUP("R101",TSC!B:C,2,0))*(VLOOKUP("T711",TSC!B:C,2,0)+VLOOKUP("T712",TSC!B:C,2,0)+VLOOKUP("R701",TSC!B:C,2,0))%),0)</f>
        <v/>
      </c>
      <c r="CS840">
        <f>IFERROR(IF(RIGHT(INDEX(PIS!O$1:O$500,MATCH(D840,PIS!C$1:C$500,0)),5)="Gross",MIN(U840+V840,VLOOKUP("R700",TSC!B:C,2,0)*VLOOKUP("R101",TSC!B:C,2,0))*(VLOOKUP("T714",TSC!B:C,2,0))%,MIN(T840+V840,VLOOKUP("R700",TSC!B:C,2,0)*VLOOKUP("R101",TSC!B:C,2,0))*(VLOOKUP("T704",TSC!B:C,2,0)+VLOOKUP("T714",TSC!B:C,2,0))%),0)</f>
        <v/>
      </c>
      <c r="CT840">
        <f>IFERROR(IF(RIGHT(INDEX(PIS!O$1:O$500,MATCH(D840,PIS!C$1:C$500,0)),5)="Gross",MIN(U840+V840,VLOOKUP("R700",TSC!B:C,2,0)*VLOOKUP("R101",TSC!B:C,2,0))*VLOOKUP("T705",TSC!B:C,2,0)%,MIN(T840+V840,VLOOKUP("R700",TSC!B:C,2,0)*VLOOKUP("R101",TSC!B:C,2,0))*VLOOKUP("T705",TSC!B:C,2,0)%),0)</f>
        <v/>
      </c>
      <c r="CU840">
        <f>IFERROR(IF(RIGHT(INDEX(PIS!O$1:O$500,MATCH(D840,PIS!C$1:C$500,0)),5)="Gross",MIN(U840+V840,VLOOKUP("R700",TSC!B:C,2,0)*VLOOKUP("R101",TSC!B:C,2,0))*(VLOOKUP("T713",TSC!B:C,2,0))%,MIN(T840+V840,VLOOKUP("R700",TSC!B:C,2,0)*VLOOKUP("R101",TSC!B:C,2,0))*(VLOOKUP("T713",TSC!B:C,2,0))%),0)</f>
        <v/>
      </c>
      <c r="CV840">
        <f>IFERROR(INDEX(ADJ!$A$1:$BZ$1000,MATCH(PAYROLL!D840,ADJ!A$1:A$500,0),MATCH(PAYROLL!CV$2,ADJ!$2:$2,0)),0)</f>
        <v/>
      </c>
      <c r="CW840">
        <f>IFERROR(INDEX(ADJ!$A$1:$BZ$1000,MATCH(PAYROLL!D840,ADJ!A$1:A$500,0),MATCH(PAYROLL!CW$2,ADJ!$2:$2,0)),0)</f>
        <v/>
      </c>
      <c r="CX840">
        <f>SUM(CR840:CW840)</f>
        <v/>
      </c>
      <c r="CY840">
        <f>ROUND(IF(CR840&gt;0,T840+V840*VLOOKUP("R202",TSC!$B$1:$C$500,2,0),0),0)</f>
        <v/>
      </c>
      <c r="CZ840">
        <f>IFERROR(INDEX(CSDA!D$1:D$500,MATCH($CZ$2,CSDA!C$1:C$500,0)),0)</f>
        <v/>
      </c>
      <c r="DA840">
        <f>ROUND(T840*0.7%,0)</f>
        <v/>
      </c>
      <c r="DB840">
        <f>ROUND(T840/12,0)</f>
        <v/>
      </c>
      <c r="DC840">
        <f ref="DC840" t="array">IFERROR(INDEX(CSDA!D$1:D$500,MATCH("Trích giữ"&amp;PAYROLL!DC$2,CSDA!A$1:A$500&amp;CSDA!C$1:C$500,0)),0)</f>
        <v/>
      </c>
      <c r="DD840">
        <f ref="DD840" t="array">IFERROR(INDEX(CSDA!D$1:D$500,MATCH("Trích giữ"&amp;PAYROLL!DD$2,CSDA!A$1:A$500&amp;CSDA!C$1:C$500,0)),0)</f>
        <v/>
      </c>
      <c r="DE840">
        <f ref="DE840" t="array">IFERROR(INDEX(CSDA!D$1:D$500,MATCH("Trích giữ"&amp;PAYROLL!DE$2,CSDA!A$1:A$500&amp;CSDA!C$1:C$500,0)),0)</f>
        <v/>
      </c>
      <c r="DF840">
        <f>IFERROR(INDEX(CSDA!D$1:D$500,MATCH(PAYROLL!DF$2,CSDA!C$1:C$500,0)),0)</f>
        <v/>
      </c>
      <c r="DG840">
        <f ref="DG840" t="array">IFERROR(INDEX(CSDA!D$1:D$500,MATCH("Trích giữ"&amp;PAYROLL!DG$2,CSDA!A$1:A$500&amp;CSDA!C$1:C$500,0)),0)</f>
        <v/>
      </c>
      <c r="DH840">
        <f>ROUND(T840/26,0)</f>
        <v/>
      </c>
      <c r="DI840">
        <f ref="DI840" t="array">IFERROR(INDEX(CSDA!D$1:D$500,MATCH("Trích giữ"&amp;PAYROLL!DI$2,CSDA!A$1:A$500&amp;CSDA!C$1:C$500,0)),0)</f>
        <v/>
      </c>
      <c r="DJ840">
        <f>IF(U840=0,T840*21.5%-BL840,0)</f>
        <v/>
      </c>
      <c r="DK840">
        <f ref="DK840" t="array">IFERROR(INDEX(CSDA!D$1:D$500,MATCH("Trích giữ"&amp;PAYROLL!DK$2,CSDA!A$1:A$500&amp;CSDA!C$1:C$500,0)),0)</f>
        <v/>
      </c>
      <c r="DL840">
        <f>IFERROR(INDEX(CSDA!D$1:D$500,MATCH(PAYROLL!DL$2,CSDA!C$1:C$500,0))/12,0)</f>
        <v/>
      </c>
      <c r="DM840">
        <f>SUM(DB840:DL840)</f>
        <v/>
      </c>
      <c r="DN840">
        <f>IFERROR(INDEX(ADJ!$A$1:$BZ$1000,MATCH(PAYROLL!D840,ADJ!A$1:A$500,0),MATCH(PAYROLL!DN$2,ADJ!$2:$2,0)),0)</f>
        <v/>
      </c>
      <c r="DO840">
        <f>IFERROR(SUM(BP840,DM840:DN840,CX840:DA840)-DT840,0)</f>
        <v/>
      </c>
      <c r="DP840">
        <f ref="DP840" t="array">SUM(BW840*IFERROR(INDEX(CSDA!D$1:D$500,MATCH(BW$2,CSDA!C$1:C$500,0)),0)%,CX840*IFERROR(INDEX(CSDA!D$1:D$500,MATCH(CX$2,CSDA!C$1:C$500,0)),0)%,DA840*IFERROR(INDEX(CSDA!D$1:D$500,MATCH(DA$2,CSDA!C$1:C$500,0)),0)%,DB840*IFERROR(INDEX(CSDA!D$1:D$500,MATCH(DB$2,CSDA!C$1:C$500,0)),0)%,DF840*IFERROR(INDEX(CSDA!D$1:D$500,MATCH("Phí dịch vụ"&amp;PAYROLL!DF$2,CSDA!A$1:A$500&amp;CSDA!C$1:C$500,0)),0)%,DC840*IFERROR(INDEX(CSDA!D$1:D$500,MATCH("Phí dịch vụ"&amp;PAYROLL!DC$2,CSDA!A$1:A$500&amp;CSDA!C$1:C$500,0)),0)%,DH840*IFERROR(INDEX(CSDA!D$1:D$500,MATCH("Phí dịch vụ"&amp;PAYROLL!DH$2,CSDA!A$1:A$500&amp;CSDA!C$1:C$500,0)),0)%,DJ840*IFERROR(INDEX(CSDA!D$1:D$500,MATCH("Phí dịch vụ"&amp;PAYROLL!DJ$2,CSDA!A$1:A$500&amp;CSDA!C$1:C$500,0)),0)%,BN840*IFERROR(INDEX(CSDA!D$1:D$500,MATCH(BN$2,CSDA!C$1:C$500,0)),0)%)-BN840*7%</f>
        <v/>
      </c>
      <c r="DQ840">
        <f>IFERROR(INDEX(ADJ!$A$1:$BZ$1000,MATCH(PAYROLL!D840,ADJ!A$1:A$500,0),MATCH(PAYROLL!DQ$2,ADJ!$2:$2,0)),0)</f>
        <v/>
      </c>
      <c r="DR840">
        <f>IFERROR(INDEX(ADJ!$A$1:$BZ$1000,MATCH(PAYROLL!D840,ADJ!A$1:A$500,0),MATCH(PAYROLL!DR$2,ADJ!$2:$2,0)),0)</f>
        <v/>
      </c>
      <c r="DS840">
        <f>SUM(DP840:DR840)</f>
        <v/>
      </c>
      <c r="DT840">
        <f>EK840</f>
        <v/>
      </c>
      <c r="DU840">
        <f>SUM(DO840:DR840)</f>
        <v/>
      </c>
      <c r="DV840">
        <f>ROUND(DU840*0.1,0)</f>
        <v/>
      </c>
      <c r="DW840">
        <f>DU840+DV840</f>
        <v/>
      </c>
      <c r="DZ840">
        <f>IFERROR(INDEX(ADJ!$A$1:$BZ$1000,MATCH(PAYROLL!$D840,ADJ!A$1:A$500,0),MATCH(PAYROLL!DZ$2,ADJ!$2:$2,0)),0)</f>
        <v/>
      </c>
      <c r="EA840">
        <f>IFERROR(INDEX(ADJ!$A$1:$BZ$1000,MATCH(PAYROLL!$D840,ADJ!A$1:A$500,0),MATCH(PAYROLL!EA$2,ADJ!$2:$2,0)),0)</f>
        <v/>
      </c>
      <c r="EB840">
        <f>IFERROR(INDEX(ADJ!$A$1:$BZ$1000,MATCH(PAYROLL!$D840,ADJ!A$1:A$500,0),MATCH(PAYROLL!EB$2,ADJ!$2:$2,0)),0)</f>
        <v/>
      </c>
      <c r="EC840">
        <f>IFERROR(INDEX(ADJ!$A$1:$BZ$1000,MATCH(PAYROLL!$D840,ADJ!A$1:A$500,0),MATCH(PAYROLL!EC$2,ADJ!$2:$2,0)),0)</f>
        <v/>
      </c>
      <c r="ED840">
        <f>IFERROR(INDEX(ADJ!$A$1:$BZ$1000,MATCH(PAYROLL!$D840,ADJ!A$1:A$500,0),MATCH(PAYROLL!ED$2,ADJ!$2:$2,0)),0)</f>
        <v/>
      </c>
      <c r="EE840">
        <f>IFERROR(INDEX(ADJ!$A$1:$BZ$1000,MATCH(PAYROLL!$D840,ADJ!A$1:A$500,0),MATCH(PAYROLL!EE$2,ADJ!$2:$2,0)),0)</f>
        <v/>
      </c>
      <c r="EF840">
        <f>IFERROR(INDEX(ADJ!$A$1:$BZ$1000,MATCH(PAYROLL!$D840,ADJ!A$1:A$500,0),MATCH(PAYROLL!EF$2,ADJ!$2:$2,0)),0)</f>
        <v/>
      </c>
      <c r="EG840">
        <f>IFERROR(INDEX(ADJ!$A$1:$BZ$1000,MATCH(PAYROLL!$D840,ADJ!A$1:A$500,0),MATCH(PAYROLL!EG$2,ADJ!$2:$2,0)),0)</f>
        <v/>
      </c>
      <c r="EH840">
        <f>IFERROR(INDEX(ADJ!$A$1:$BZ$1000,MATCH(PAYROLL!$D840,ADJ!A$1:A$500,0),MATCH(PAYROLL!EH$2,ADJ!$2:$2,0)),0)</f>
        <v/>
      </c>
      <c r="EI840">
        <f>IFERROR(INDEX(ADJ!$A$1:$BZ$1000,MATCH(PAYROLL!D840,ADJ!A$1:A$500,0),MATCH(PAYROLL!EI$2,ADJ!$2:$2,0)),0)</f>
        <v/>
      </c>
      <c r="EJ840">
        <f>IFERROR(INDEX(ADJ!$A$1:$BZ$1000,MATCH(PAYROLL!$D840,ADJ!A$1:A$500,0),MATCH(PAYROLL!EJ$2,ADJ!$2:$2,0)),0)</f>
        <v/>
      </c>
      <c r="EK840">
        <f>SUM(DZ840:EJ840)</f>
        <v/>
      </c>
    </row>
    <row r="841">
      <c r="A841" t="n">
        <v>839</v>
      </c>
      <c r="B841" t="inlineStr">
        <is>
          <t>Ngân Văn Tùng</t>
        </is>
      </c>
      <c r="D841" t="inlineStr">
        <is>
          <t>153995-01</t>
        </is>
      </c>
      <c r="S841">
        <f>IFERROR(INDEX(PIS!$A$1:$BZ$1000,MATCH($D841,PIS!C$1:C$500,0),MATCH("Lương CB tháng trước",PIS!$1:$1,0)),0)</f>
        <v/>
      </c>
      <c r="T841">
        <f>IFERROR(INDEX(PIS!$A$1:$BZ$1000,MATCH($D841,PIS!C$1:C$500,0),MATCH("Lương CB hiện tại",PIS!$1:$1,0)),0)</f>
        <v/>
      </c>
      <c r="U841">
        <f>IFERROR(INDEX(PIS!$A$1:$BZ$1000,MATCH($D841,PIS!C$1:C$500,0),MATCH("Lương đóng BHBB",PIS!$1:$1,0)),0)</f>
        <v/>
      </c>
      <c r="V841">
        <f>IFERROR(INDEX(PIS!$A$1:$BZ$1000,MATCH($D841,PIS!C$1:C$500,0),MATCH(V$2,PIS!$2:$2,0)),0)</f>
        <v/>
      </c>
      <c r="W841">
        <f>IFERROR(INDEX(PIS!$A$1:$BZ$1000,MATCH($D841,PIS!C$1:C$500,0),MATCH(W$2,PIS!$2:$2,0)),0)</f>
        <v/>
      </c>
      <c r="X841">
        <f>IFERROR(INDEX(PIS!$A$1:$BZ$1000,MATCH($D841,PIS!C$1:C$500,0),MATCH(X$2,PIS!$2:$2,0)),0)</f>
        <v/>
      </c>
      <c r="Y841">
        <f>IFERROR(INDEX(PIS!$A$1:$BZ$1000,MATCH($D841,PIS!C$1:C$500,0),MATCH(Y$2,PIS!$2:$2,0)),0)</f>
        <v/>
      </c>
      <c r="Z841">
        <f>IFERROR(INDEX(PIS!$A$1:$BZ$1000,MATCH($D841,PIS!C$1:C$500,0),MATCH(Z$2,PIS!$2:$2,0)),0)</f>
        <v/>
      </c>
      <c r="AA841">
        <f>IFERROR(INDEX(PIS!$A$1:$BZ$1000,MATCH($D841,PIS!C$1:C$500,0),MATCH(AA$2,PIS!$2:$2,0)),0)</f>
        <v/>
      </c>
      <c r="AB841">
        <f>IFERROR(INDEX(PIS!$A$1:$BZ$1000,MATCH($D841,PIS!C$1:C$500,0),MATCH(AB$2,PIS!$2:$2,0)),0)</f>
        <v/>
      </c>
      <c r="AC841">
        <f>SUM(V841:AB841)</f>
        <v/>
      </c>
      <c r="AD841">
        <f>IFERROR(INDEX(TIMESHEET!$A$1:$AI$5000,MATCH($D841,TIMESHEET!A$1:A$500,0),MATCH("T100",TIMESHEET!$2:$2,0))-2,0)</f>
        <v/>
      </c>
      <c r="AE841">
        <f>IFERROR(INDEX(TIMESHEET!$A$1:$AI$5000,MATCH($D841,TIMESHEET!A$1:A$500,0),MATCH("T202",TIMESHEET!$2:$2,0)),0)</f>
        <v/>
      </c>
      <c r="AF841">
        <f>IFERROR(INDEX(TIMESHEET!$A$1:$AI$5000,MATCH($D841,TIMESHEET!A$1:A$500,0),MATCH("T302",TIMESHEET!$2:$2,0)),0)</f>
        <v/>
      </c>
      <c r="AG841">
        <f>IFERROR(INDEX(TIMESHEET!$A$1:$AI$5000,MATCH($D841,TIMESHEET!A$1:A$500,0),MATCH("T406",TIMESHEET!$2:$2,0)),0)</f>
        <v/>
      </c>
      <c r="AH841">
        <f>AE841+AG841</f>
        <v/>
      </c>
      <c r="AI841">
        <f>IFERROR(INDEX(TIMESHEET!$A$1:$AI$5000,MATCH($D841,TIMESHEET!A$1:A$500,0),MATCH("T701",TIMESHEET!$2:$2,0)),0)</f>
        <v/>
      </c>
      <c r="AJ841">
        <f>IFERROR(INDEX(TIMESHEET!$A$1:$AI$5000,MATCH($D841,TIMESHEET!B$1:B$500,0),MATCH("T320",TIMESHEET!$2:$2,0)),0)</f>
        <v/>
      </c>
      <c r="AK841">
        <f>IFERROR(IF(LEFT(INDEX(PIS!O$1:O$500,MATCH(D841,PIS!C$1:C$500)),1)="M",T841/AD841*SUM(AE841:AG841),T841*AD841),0)</f>
        <v/>
      </c>
      <c r="AL841">
        <f>IFERROR(INDEX(ADJ!$A$1:$BZ$1000,MATCH(PAYROLL!D841,ADJ!A$1:A$500,0),MATCH(PAYROLL!AL$2,ADJ!$2:$2,0)),0)</f>
        <v/>
      </c>
      <c r="AM841">
        <f>SUM(AK841:AL841)</f>
        <v/>
      </c>
      <c r="AN841">
        <f>IFERROR(ROUND(V841/$AD841*$AH841,0),0)</f>
        <v/>
      </c>
      <c r="AO841">
        <f>IFERROR(ROUND(W841/$AD841*$AH841,0),0)</f>
        <v/>
      </c>
      <c r="AP841">
        <f>IFERROR(ROUND(X841/$AD841*$AE841,0),0)</f>
        <v/>
      </c>
      <c r="AQ841">
        <f>IFERROR(ROUND(Y841/$AD841*$AH841,0),0)</f>
        <v/>
      </c>
      <c r="AR841">
        <f>IFERROR(ROUND(Z841/$AD841*$AH841,0),0)</f>
        <v/>
      </c>
      <c r="AS841">
        <f>IFERROR(ROUND(AA841/$AD841*$AH841,0),0)</f>
        <v/>
      </c>
      <c r="AT841">
        <f>IFERROR(IF((AE841+AF841+AG841)&gt;13,AB841,ROUND(AB841/AD841*AH841,0)),0)</f>
        <v/>
      </c>
      <c r="AU841">
        <f>IFERROR(INDEX(ADJ!$A$1:$BZ$1000,MATCH(PAYROLL!D841,ADJ!A$1:A$500,0),MATCH(PAYROLL!AU$2,ADJ!$2:$2,0)),0)</f>
        <v/>
      </c>
      <c r="AV841">
        <f>ROUND(SUM(AN841:AU841),0)</f>
        <v/>
      </c>
      <c r="AW841">
        <f>IFERROR(INDEX(TIMESHEET!$A$1:$AI$5000,MATCH(PAYROLL!D841,TIMESHEET!A$1:A$500,0),MATCH("T620",TIMESHEET!$2:$2,0)),0)</f>
        <v/>
      </c>
      <c r="AX841">
        <f>IFERROR(INDEX(TIMESHEET!$A$1:$AI$5000,MATCH(PAYROLL!D841,TIMESHEET!A$1:A$500,0),MATCH("T601",TIMESHEET!$2:$2,0)),0)</f>
        <v/>
      </c>
      <c r="AY841">
        <f>IFERROR(INDEX(TIMESHEET!$A$1:$AI$5000,MATCH(PAYROLL!D841,TIMESHEET!A$1:A$500,0),MATCH("T602",TIMESHEET!$2:$2,0)),0)</f>
        <v/>
      </c>
      <c r="AZ841">
        <f>IFERROR(INDEX(TIMESHEET!$A$1:$AI$5000,MATCH(PAYROLL!D841,TIMESHEET!A$1:A$500,0),MATCH("T603",TIMESHEET!$2:$2,0)),0)</f>
        <v/>
      </c>
      <c r="BA841">
        <f>IFERROR(INDEX(TIMESHEET!$A$1:$AI$5000,MATCH(PAYROLL!D841,TIMESHEET!A$1:A$500,0),MATCH("T611",TIMESHEET!$2:$2,0)),0)</f>
        <v/>
      </c>
      <c r="BB841">
        <f>IFERROR(INDEX(TIMESHEET!$A$1:$AI$5000,MATCH(PAYROLL!D841,TIMESHEET!A$1:A$500,0),MATCH("T612",TIMESHEET!$2:$2,0)),0)</f>
        <v/>
      </c>
      <c r="BC841">
        <f>IFERROR(INDEX(TIMESHEET!$A$1:$AI$5000,MATCH(PAYROLL!D841,TIMESHEET!A$1:A$500,0),MATCH("T613",TIMESHEET!$2:$2,0)),0)</f>
        <v/>
      </c>
      <c r="BD841">
        <f>IFERROR(INDEX(TIMESHEET!$A$1:$AI$5000,MATCH(PAYROLL!D841,TIMESHEET!A$1:A$500,0),MATCH("T500",TIMESHEET!$2:$2,0)),0)</f>
        <v/>
      </c>
      <c r="BE841">
        <f>IFERROR(IF(LEFT(INDEX(PIS!O$1:O$500,MATCH(D841,PIS!C$1:C$500)),1)="M",T841/AD841/8*(AW841+AX841*1.5+AY841*2+AZ841*3+BA841*2.1+BB841*2.7+BC841*3.9+BD841*0.3),T841/8*(AW841+AX841*1.5+AY841*2+AZ841*3+BA841*2.1+BB841*2.7+BC841*3.9+BD841*0.3)),0)</f>
        <v/>
      </c>
      <c r="BF841">
        <f>IFERROR(INDEX(ADJ!$A$1:$BZ$1000,MATCH(PAYROLL!$D841,ADJ!A$1:A$500,0),MATCH(PAYROLL!BF$2,ADJ!$2:$2,0)),0)</f>
        <v/>
      </c>
      <c r="BG841">
        <f>IFERROR(INDEX(ADJ!$A$1:$BZ$1000,MATCH(PAYROLL!D841,ADJ!A$1:A$500,0),MATCH(PAYROLL!BG$2,ADJ!$2:$2,0)),0)</f>
        <v/>
      </c>
      <c r="BH841">
        <f>IFERROR(INDEX(ADJ!$A$1:$BZ$1000,MATCH(PAYROLL!D841,ADJ!A$1:A$500,0),MATCH(PAYROLL!BH$2,ADJ!$2:$2,0)),0)</f>
        <v/>
      </c>
      <c r="BI841">
        <f>IFERROR(INDEX(ADJ!$A$1:$BZ$1000,MATCH(PAYROLL!D841,ADJ!A$1:A$500,0),MATCH(PAYROLL!BI$2,ADJ!$2:$2,0)),0)</f>
        <v/>
      </c>
      <c r="BJ841">
        <f>IFERROR(INDEX(ADJ!$A$1:$BZ$1000,MATCH(PAYROLL!D841,ADJ!A$1:A$500,0),MATCH(PAYROLL!BJ$2,ADJ!$2:$2,0)),0)</f>
        <v/>
      </c>
      <c r="BK841">
        <f>SUM(BF841:BJ841)</f>
        <v/>
      </c>
      <c r="BL841">
        <f>IFERROR(INDEX(ADJ!$A$1:$BZ$1000,MATCH(PAYROLL!D841,ADJ!A$1:A$500,0),MATCH(PAYROLL!BL$2,ADJ!$2:$2,0)),0)</f>
        <v/>
      </c>
      <c r="BM841">
        <f>IFERROR(INDEX(ADJ!$A$1:$BZ$1000,MATCH(PAYROLL!D841,ADJ!A$1:A$500,0),MATCH(PAYROLL!BM$2,ADJ!$2:$2,0)),0)</f>
        <v/>
      </c>
      <c r="BN841">
        <f>IFERROR(INDEX(ADJ!$A$1:$BZ$1000,MATCH(PAYROLL!D841,ADJ!A$1:A$500,0),MATCH(PAYROLL!BN$2,ADJ!$2:$2,0)),0)</f>
        <v/>
      </c>
      <c r="BO841">
        <f>IFERROR(INDEX(ADJ!$A$1:$BZ$1000,MATCH(PAYROLL!D841,ADJ!A$1:A$500,0),MATCH(PAYROLL!BO$2,ADJ!$2:$2,0)),0)</f>
        <v/>
      </c>
      <c r="BP841">
        <f>SUM(AM841,AV841,BE841,BK841,BL841:BO841)</f>
        <v/>
      </c>
      <c r="BQ841">
        <f>BO841</f>
        <v/>
      </c>
      <c r="BR841">
        <f>IFERROR(ROUND(IF(LEFT(INDEX(PIS!O$1:O$500,MATCH(D841,PIS!C$1:C$500)),1)="D",T841/8*(BD841*0.3),IF(LEFT(INDEX(PIS!O$1:O$500,MATCH(D841,PIS!C$1:C$500)),1)="H",T841*($BD841*0.3),T841/$AD841/8*($BD841*0.3))),0),0)</f>
        <v/>
      </c>
      <c r="BS841">
        <f>IF(AP841&lt;1,0,MIN(AP841,730000))</f>
        <v/>
      </c>
      <c r="BT841">
        <f>IFERROR(ROUND((BE841-SUM(AW841:BC841)*T841/AD841/8),0)-BR841,0)</f>
        <v/>
      </c>
      <c r="BU841">
        <f>AO841</f>
        <v/>
      </c>
      <c r="BV841">
        <f>SUM(BQ841:BU841)</f>
        <v/>
      </c>
      <c r="BW841">
        <f>BP841-BV841</f>
        <v/>
      </c>
      <c r="BX841">
        <f>IFERROR(IF(RIGHT(INDEX(PIS!O$1:O$500,MATCH(D841,PIS!C$1:C$500)),5)="Gross",MIN(U841+V841,VLOOKUP("R700",TSC!B:C,2,0)*VLOOKUP("R101",TSC!B:C,2,0))*VLOOKUP("R701",TSC!B:C,2,0)%,0),0)</f>
        <v/>
      </c>
      <c r="BY841">
        <f>IFERROR(IF(RIGHT(INDEX(PIS!O$1:O$500,MATCH(D841,PIS!C$1:C$500)),5)="Gross",MIN(U841+V841,VLOOKUP("R700",TSC!B:C,2,0)*VLOOKUP("R101",TSC!B:C,2,0))*VLOOKUP("T704",TSC!B:C,2,0)%,0),0)</f>
        <v/>
      </c>
      <c r="BZ841">
        <f>IFERROR(IF(RIGHT(INDEX(PIS!O$1:O$500,MATCH(D841,PIS!C$1:C$500)),5)="Gross",MIN(U841+V841,VLOOKUP("R700",TSC!B:C,2,0)*VLOOKUP("1",TSC!F:G,2,0))*VLOOKUP("T705",TSC!B:C,2,0)%,0),0)</f>
        <v/>
      </c>
      <c r="CA841">
        <f>IFERROR(INDEX(ADJ!$A$1:$BZ$1000,MATCH(PAYROLL!D841,ADJ!A$1:A$500,0),MATCH(PAYROLL!CA$2,ADJ!$2:$2,0)),0)</f>
        <v/>
      </c>
      <c r="CB841">
        <f>IFERROR(INDEX(ADJ!$A$1:$BZ$1000,MATCH(PAYROLL!D841,ADJ!A$1:A$500,0),MATCH(PAYROLL!CB$2,ADJ!$2:$2,0)),0)</f>
        <v/>
      </c>
      <c r="CC841">
        <f>SUM(BX841:CB841)</f>
        <v/>
      </c>
      <c r="CD841">
        <f>IFERROR(INDEX(PIS!$A$1:$BZ$1000,MATCH(PAYROLL!D841,PIS!C$1:C$500,0),MATCH(PAYROLL!CD$1,PIS!$1:$1,0)),0)</f>
        <v/>
      </c>
      <c r="CE841">
        <f>IFERROR(IF(OR(INDEX(PIS!P$1:P$500,MATCH(D841,PIS!C$1:C$500,0))="LT2",INDEX(PIS!P$1:P$500,MATCH(D841,PIS!C$1:C$500,0))="P10"),0,SUM(CC841,CD841*VLOOKUP("R601",TSC!B:C,2,0),VLOOKUP("R602",TSC!B:C,2,0))),0)</f>
        <v/>
      </c>
      <c r="CF841">
        <f>MAX(BW841-CE841,0)</f>
        <v/>
      </c>
      <c r="CG841">
        <f>IFERROR(IF(OR(RIGHT(INDEX(PIS!P$1:P$500,MATCH(D841,PIS!C$1:C$500)),5)="P10",RIGHT(INDEX(PIS!P$1:P$500,MATCH(D841,PIS!C$1:C$500)),5)="CK"),0,IF(CF841&lt;=5000000,CF841*5%,IF(CF841&lt;=10000000,CF841*10%-250000,IF(CF841&lt;=18000000,CF841*15%-750000,IF(CF841&lt;=32000000,CF841*20%-1650000,IF(CF841&lt;=52000000,CF841*25%-3250000,IF(CF841&lt;=80000000,BH841*30%-5850000,CF841*35%-9850000))))))),0)</f>
        <v/>
      </c>
      <c r="CH841">
        <f>IFERROR(IF(OR(INDEX(PIS!P$1:P$500,MATCH(D841,PIS!C$1:C$500))="LT",INDEX(PIS!P$1:P$500,MATCH(D841,PIS!C$1:C$500))="CK"),0,IF(CF841&lt;2000000,0,CF841*10%)),0)</f>
        <v/>
      </c>
      <c r="CI841">
        <f>IFERROR(INDEX(ADJ!$A$1:$BZ$1000,MATCH(PAYROLL!D841,ADJ!A$1:A$500,0),MATCH(PAYROLL!CI$2,ADJ!$2:$2,0)),0)</f>
        <v/>
      </c>
      <c r="CJ841">
        <f>IFERROR(INDEX(ADJ!$A$1:$BZ$1000,MATCH(PAYROLL!D841,ADJ!A$1:A$500,0),MATCH(PAYROLL!CJ$2,ADJ!$2:$2,0)),0)</f>
        <v/>
      </c>
      <c r="CK841">
        <f>IFERROR(INDEX(ADJ!$A$1:$BZ$1000,MATCH(PAYROLL!D841,ADJ!A$1:A$500,0),MATCH(PAYROLL!CK$2,ADJ!$2:$2,0)),0)</f>
        <v/>
      </c>
      <c r="CL841">
        <f>SUM(CG841:CK841)</f>
        <v/>
      </c>
      <c r="CM841">
        <f>ROUND(SUM(CH841:CK841),0)</f>
        <v/>
      </c>
      <c r="CN841">
        <f>IFERROR(INDEX(CSDA!D$1:D$500,MATCH($CN$2,CSDA!C$1:C$500,0))*INDEX(PIS!V$1:V$500,MATCH(D841,PIS!C$1:C$500))+INDEX(ADJ!$A$1:$BZ$1000,MATCH(PAYROLL!D841,ADJ!A$1:A$500,0),MATCH(PAYROLL!CN$2,ADJ!$2:$2,0)),0)</f>
        <v/>
      </c>
      <c r="CO841">
        <f>IFERROR(INDEX(ADJ!$A$1:$BZ$1000,MATCH(PAYROLL!D841,ADJ!A$1:A$500,0),MATCH(PAYROLL!CO$2,ADJ!$2:$2,0)),0)</f>
        <v/>
      </c>
      <c r="CP841">
        <f>IFERROR(INDEX(ADJ!$A$1:$BZ$1000,MATCH(PAYROLL!D841,ADJ!A$1:A$500,0),MATCH(PAYROLL!CP$2,ADJ!$2:$2,0)),0)</f>
        <v/>
      </c>
      <c r="CQ841">
        <f>BP841-CL841-CI841-CM841-CN841-CO841-CP841-CC841</f>
        <v/>
      </c>
      <c r="CR841">
        <f>IFERROR(IF(RIGHT(INDEX(PIS!O$1:O$500,MATCH(D841,PIS!C$1:C$500,0)),5)="Gross",MIN(U841+V841,VLOOKUP("R700",TSC!B:C,2,0)*VLOOKUP("R101",TSC!B:C,2,0))*(VLOOKUP("T711",TSC!B:C,2,0)+VLOOKUP("T712",TSC!B:C,2,0))%,MIN(T841+V841,VLOOKUP("R700",TSC!B:C,2,0)*VLOOKUP("R101",TSC!B:C,2,0))*(VLOOKUP("T711",TSC!B:C,2,0)+VLOOKUP("T712",TSC!B:C,2,0)+VLOOKUP("R701",TSC!B:C,2,0))%),0)</f>
        <v/>
      </c>
      <c r="CS841">
        <f>IFERROR(IF(RIGHT(INDEX(PIS!O$1:O$500,MATCH(D841,PIS!C$1:C$500,0)),5)="Gross",MIN(U841+V841,VLOOKUP("R700",TSC!B:C,2,0)*VLOOKUP("R101",TSC!B:C,2,0))*(VLOOKUP("T714",TSC!B:C,2,0))%,MIN(T841+V841,VLOOKUP("R700",TSC!B:C,2,0)*VLOOKUP("R101",TSC!B:C,2,0))*(VLOOKUP("T704",TSC!B:C,2,0)+VLOOKUP("T714",TSC!B:C,2,0))%),0)</f>
        <v/>
      </c>
      <c r="CT841">
        <f>IFERROR(IF(RIGHT(INDEX(PIS!O$1:O$500,MATCH(D841,PIS!C$1:C$500,0)),5)="Gross",MIN(U841+V841,VLOOKUP("R700",TSC!B:C,2,0)*VLOOKUP("R101",TSC!B:C,2,0))*VLOOKUP("T705",TSC!B:C,2,0)%,MIN(T841+V841,VLOOKUP("R700",TSC!B:C,2,0)*VLOOKUP("R101",TSC!B:C,2,0))*VLOOKUP("T705",TSC!B:C,2,0)%),0)</f>
        <v/>
      </c>
      <c r="CU841">
        <f>IFERROR(IF(RIGHT(INDEX(PIS!O$1:O$500,MATCH(D841,PIS!C$1:C$500,0)),5)="Gross",MIN(U841+V841,VLOOKUP("R700",TSC!B:C,2,0)*VLOOKUP("R101",TSC!B:C,2,0))*(VLOOKUP("T713",TSC!B:C,2,0))%,MIN(T841+V841,VLOOKUP("R700",TSC!B:C,2,0)*VLOOKUP("R101",TSC!B:C,2,0))*(VLOOKUP("T713",TSC!B:C,2,0))%),0)</f>
        <v/>
      </c>
      <c r="CV841">
        <f>IFERROR(INDEX(ADJ!$A$1:$BZ$1000,MATCH(PAYROLL!D841,ADJ!A$1:A$500,0),MATCH(PAYROLL!CV$2,ADJ!$2:$2,0)),0)</f>
        <v/>
      </c>
      <c r="CW841">
        <f>IFERROR(INDEX(ADJ!$A$1:$BZ$1000,MATCH(PAYROLL!D841,ADJ!A$1:A$500,0),MATCH(PAYROLL!CW$2,ADJ!$2:$2,0)),0)</f>
        <v/>
      </c>
      <c r="CX841">
        <f>SUM(CR841:CW841)</f>
        <v/>
      </c>
      <c r="CY841">
        <f>ROUND(IF(CR841&gt;0,T841+V841*VLOOKUP("R202",TSC!$B$1:$C$500,2,0),0),0)</f>
        <v/>
      </c>
      <c r="CZ841">
        <f>IFERROR(INDEX(CSDA!D$1:D$500,MATCH($CZ$2,CSDA!C$1:C$500,0)),0)</f>
        <v/>
      </c>
      <c r="DA841">
        <f>ROUND(T841*0.7%,0)</f>
        <v/>
      </c>
      <c r="DB841">
        <f>ROUND(T841/12,0)</f>
        <v/>
      </c>
      <c r="DC841">
        <f ref="DC841" t="array">IFERROR(INDEX(CSDA!D$1:D$500,MATCH("Trích giữ"&amp;PAYROLL!DC$2,CSDA!A$1:A$500&amp;CSDA!C$1:C$500,0)),0)</f>
        <v/>
      </c>
      <c r="DD841">
        <f ref="DD841" t="array">IFERROR(INDEX(CSDA!D$1:D$500,MATCH("Trích giữ"&amp;PAYROLL!DD$2,CSDA!A$1:A$500&amp;CSDA!C$1:C$500,0)),0)</f>
        <v/>
      </c>
      <c r="DE841">
        <f ref="DE841" t="array">IFERROR(INDEX(CSDA!D$1:D$500,MATCH("Trích giữ"&amp;PAYROLL!DE$2,CSDA!A$1:A$500&amp;CSDA!C$1:C$500,0)),0)</f>
        <v/>
      </c>
      <c r="DF841">
        <f>IFERROR(INDEX(CSDA!D$1:D$500,MATCH(PAYROLL!DF$2,CSDA!C$1:C$500,0)),0)</f>
        <v/>
      </c>
      <c r="DG841">
        <f ref="DG841" t="array">IFERROR(INDEX(CSDA!D$1:D$500,MATCH("Trích giữ"&amp;PAYROLL!DG$2,CSDA!A$1:A$500&amp;CSDA!C$1:C$500,0)),0)</f>
        <v/>
      </c>
      <c r="DH841">
        <f>ROUND(T841/26,0)</f>
        <v/>
      </c>
      <c r="DI841">
        <f ref="DI841" t="array">IFERROR(INDEX(CSDA!D$1:D$500,MATCH("Trích giữ"&amp;PAYROLL!DI$2,CSDA!A$1:A$500&amp;CSDA!C$1:C$500,0)),0)</f>
        <v/>
      </c>
      <c r="DJ841">
        <f>IF(U841=0,T841*21.5%-BL841,0)</f>
        <v/>
      </c>
      <c r="DK841">
        <f ref="DK841" t="array">IFERROR(INDEX(CSDA!D$1:D$500,MATCH("Trích giữ"&amp;PAYROLL!DK$2,CSDA!A$1:A$500&amp;CSDA!C$1:C$500,0)),0)</f>
        <v/>
      </c>
      <c r="DL841">
        <f>IFERROR(INDEX(CSDA!D$1:D$500,MATCH(PAYROLL!DL$2,CSDA!C$1:C$500,0))/12,0)</f>
        <v/>
      </c>
      <c r="DM841">
        <f>SUM(DB841:DL841)</f>
        <v/>
      </c>
      <c r="DN841">
        <f>IFERROR(INDEX(ADJ!$A$1:$BZ$1000,MATCH(PAYROLL!D841,ADJ!A$1:A$500,0),MATCH(PAYROLL!DN$2,ADJ!$2:$2,0)),0)</f>
        <v/>
      </c>
      <c r="DO841">
        <f>IFERROR(SUM(BP841,DM841:DN841,CX841:DA841)-DT841,0)</f>
        <v/>
      </c>
      <c r="DP841">
        <f ref="DP841" t="array">SUM(BW841*IFERROR(INDEX(CSDA!D$1:D$500,MATCH(BW$2,CSDA!C$1:C$500,0)),0)%,CX841*IFERROR(INDEX(CSDA!D$1:D$500,MATCH(CX$2,CSDA!C$1:C$500,0)),0)%,DA841*IFERROR(INDEX(CSDA!D$1:D$500,MATCH(DA$2,CSDA!C$1:C$500,0)),0)%,DB841*IFERROR(INDEX(CSDA!D$1:D$500,MATCH(DB$2,CSDA!C$1:C$500,0)),0)%,DF841*IFERROR(INDEX(CSDA!D$1:D$500,MATCH("Phí dịch vụ"&amp;PAYROLL!DF$2,CSDA!A$1:A$500&amp;CSDA!C$1:C$500,0)),0)%,DC841*IFERROR(INDEX(CSDA!D$1:D$500,MATCH("Phí dịch vụ"&amp;PAYROLL!DC$2,CSDA!A$1:A$500&amp;CSDA!C$1:C$500,0)),0)%,DH841*IFERROR(INDEX(CSDA!D$1:D$500,MATCH("Phí dịch vụ"&amp;PAYROLL!DH$2,CSDA!A$1:A$500&amp;CSDA!C$1:C$500,0)),0)%,DJ841*IFERROR(INDEX(CSDA!D$1:D$500,MATCH("Phí dịch vụ"&amp;PAYROLL!DJ$2,CSDA!A$1:A$500&amp;CSDA!C$1:C$500,0)),0)%,BN841*IFERROR(INDEX(CSDA!D$1:D$500,MATCH(BN$2,CSDA!C$1:C$500,0)),0)%)-BN841*7%</f>
        <v/>
      </c>
      <c r="DQ841">
        <f>IFERROR(INDEX(ADJ!$A$1:$BZ$1000,MATCH(PAYROLL!D841,ADJ!A$1:A$500,0),MATCH(PAYROLL!DQ$2,ADJ!$2:$2,0)),0)</f>
        <v/>
      </c>
      <c r="DR841">
        <f>IFERROR(INDEX(ADJ!$A$1:$BZ$1000,MATCH(PAYROLL!D841,ADJ!A$1:A$500,0),MATCH(PAYROLL!DR$2,ADJ!$2:$2,0)),0)</f>
        <v/>
      </c>
      <c r="DS841">
        <f>SUM(DP841:DR841)</f>
        <v/>
      </c>
      <c r="DT841">
        <f>EK841</f>
        <v/>
      </c>
      <c r="DU841">
        <f>SUM(DO841:DR841)</f>
        <v/>
      </c>
      <c r="DV841">
        <f>ROUND(DU841*0.1,0)</f>
        <v/>
      </c>
      <c r="DW841">
        <f>DU841+DV841</f>
        <v/>
      </c>
      <c r="DZ841">
        <f>IFERROR(INDEX(ADJ!$A$1:$BZ$1000,MATCH(PAYROLL!$D841,ADJ!A$1:A$500,0),MATCH(PAYROLL!DZ$2,ADJ!$2:$2,0)),0)</f>
        <v/>
      </c>
      <c r="EA841">
        <f>IFERROR(INDEX(ADJ!$A$1:$BZ$1000,MATCH(PAYROLL!$D841,ADJ!A$1:A$500,0),MATCH(PAYROLL!EA$2,ADJ!$2:$2,0)),0)</f>
        <v/>
      </c>
      <c r="EB841">
        <f>IFERROR(INDEX(ADJ!$A$1:$BZ$1000,MATCH(PAYROLL!$D841,ADJ!A$1:A$500,0),MATCH(PAYROLL!EB$2,ADJ!$2:$2,0)),0)</f>
        <v/>
      </c>
      <c r="EC841">
        <f>IFERROR(INDEX(ADJ!$A$1:$BZ$1000,MATCH(PAYROLL!$D841,ADJ!A$1:A$500,0),MATCH(PAYROLL!EC$2,ADJ!$2:$2,0)),0)</f>
        <v/>
      </c>
      <c r="ED841">
        <f>IFERROR(INDEX(ADJ!$A$1:$BZ$1000,MATCH(PAYROLL!$D841,ADJ!A$1:A$500,0),MATCH(PAYROLL!ED$2,ADJ!$2:$2,0)),0)</f>
        <v/>
      </c>
      <c r="EE841">
        <f>IFERROR(INDEX(ADJ!$A$1:$BZ$1000,MATCH(PAYROLL!$D841,ADJ!A$1:A$500,0),MATCH(PAYROLL!EE$2,ADJ!$2:$2,0)),0)</f>
        <v/>
      </c>
      <c r="EF841">
        <f>IFERROR(INDEX(ADJ!$A$1:$BZ$1000,MATCH(PAYROLL!$D841,ADJ!A$1:A$500,0),MATCH(PAYROLL!EF$2,ADJ!$2:$2,0)),0)</f>
        <v/>
      </c>
      <c r="EG841">
        <f>IFERROR(INDEX(ADJ!$A$1:$BZ$1000,MATCH(PAYROLL!$D841,ADJ!A$1:A$500,0),MATCH(PAYROLL!EG$2,ADJ!$2:$2,0)),0)</f>
        <v/>
      </c>
      <c r="EH841">
        <f>IFERROR(INDEX(ADJ!$A$1:$BZ$1000,MATCH(PAYROLL!$D841,ADJ!A$1:A$500,0),MATCH(PAYROLL!EH$2,ADJ!$2:$2,0)),0)</f>
        <v/>
      </c>
      <c r="EI841">
        <f>IFERROR(INDEX(ADJ!$A$1:$BZ$1000,MATCH(PAYROLL!D841,ADJ!A$1:A$500,0),MATCH(PAYROLL!EI$2,ADJ!$2:$2,0)),0)</f>
        <v/>
      </c>
      <c r="EJ841">
        <f>IFERROR(INDEX(ADJ!$A$1:$BZ$1000,MATCH(PAYROLL!$D841,ADJ!A$1:A$500,0),MATCH(PAYROLL!EJ$2,ADJ!$2:$2,0)),0)</f>
        <v/>
      </c>
      <c r="EK841">
        <f>SUM(DZ841:EJ841)</f>
        <v/>
      </c>
    </row>
    <row r="842">
      <c r="A842" t="n">
        <v>840</v>
      </c>
      <c r="B842" t="inlineStr">
        <is>
          <t>Tẩn Mí Giàng</t>
        </is>
      </c>
      <c r="D842" t="inlineStr">
        <is>
          <t>148236-02</t>
        </is>
      </c>
      <c r="S842">
        <f>IFERROR(INDEX(PIS!$A$1:$BZ$1000,MATCH($D842,PIS!C$1:C$500,0),MATCH("Lương CB tháng trước",PIS!$1:$1,0)),0)</f>
        <v/>
      </c>
      <c r="T842">
        <f>IFERROR(INDEX(PIS!$A$1:$BZ$1000,MATCH($D842,PIS!C$1:C$500,0),MATCH("Lương CB hiện tại",PIS!$1:$1,0)),0)</f>
        <v/>
      </c>
      <c r="U842">
        <f>IFERROR(INDEX(PIS!$A$1:$BZ$1000,MATCH($D842,PIS!C$1:C$500,0),MATCH("Lương đóng BHBB",PIS!$1:$1,0)),0)</f>
        <v/>
      </c>
      <c r="V842">
        <f>IFERROR(INDEX(PIS!$A$1:$BZ$1000,MATCH($D842,PIS!C$1:C$500,0),MATCH(V$2,PIS!$2:$2,0)),0)</f>
        <v/>
      </c>
      <c r="W842">
        <f>IFERROR(INDEX(PIS!$A$1:$BZ$1000,MATCH($D842,PIS!C$1:C$500,0),MATCH(W$2,PIS!$2:$2,0)),0)</f>
        <v/>
      </c>
      <c r="X842">
        <f>IFERROR(INDEX(PIS!$A$1:$BZ$1000,MATCH($D842,PIS!C$1:C$500,0),MATCH(X$2,PIS!$2:$2,0)),0)</f>
        <v/>
      </c>
      <c r="Y842">
        <f>IFERROR(INDEX(PIS!$A$1:$BZ$1000,MATCH($D842,PIS!C$1:C$500,0),MATCH(Y$2,PIS!$2:$2,0)),0)</f>
        <v/>
      </c>
      <c r="Z842">
        <f>IFERROR(INDEX(PIS!$A$1:$BZ$1000,MATCH($D842,PIS!C$1:C$500,0),MATCH(Z$2,PIS!$2:$2,0)),0)</f>
        <v/>
      </c>
      <c r="AA842">
        <f>IFERROR(INDEX(PIS!$A$1:$BZ$1000,MATCH($D842,PIS!C$1:C$500,0),MATCH(AA$2,PIS!$2:$2,0)),0)</f>
        <v/>
      </c>
      <c r="AB842">
        <f>IFERROR(INDEX(PIS!$A$1:$BZ$1000,MATCH($D842,PIS!C$1:C$500,0),MATCH(AB$2,PIS!$2:$2,0)),0)</f>
        <v/>
      </c>
      <c r="AC842">
        <f>SUM(V842:AB842)</f>
        <v/>
      </c>
      <c r="AD842">
        <f>IFERROR(INDEX(TIMESHEET!$A$1:$AI$5000,MATCH($D842,TIMESHEET!A$1:A$500,0),MATCH("T100",TIMESHEET!$2:$2,0))-2,0)</f>
        <v/>
      </c>
      <c r="AE842">
        <f>IFERROR(INDEX(TIMESHEET!$A$1:$AI$5000,MATCH($D842,TIMESHEET!A$1:A$500,0),MATCH("T202",TIMESHEET!$2:$2,0)),0)</f>
        <v/>
      </c>
      <c r="AF842">
        <f>IFERROR(INDEX(TIMESHEET!$A$1:$AI$5000,MATCH($D842,TIMESHEET!A$1:A$500,0),MATCH("T302",TIMESHEET!$2:$2,0)),0)</f>
        <v/>
      </c>
      <c r="AG842">
        <f>IFERROR(INDEX(TIMESHEET!$A$1:$AI$5000,MATCH($D842,TIMESHEET!A$1:A$500,0),MATCH("T406",TIMESHEET!$2:$2,0)),0)</f>
        <v/>
      </c>
      <c r="AH842">
        <f>AE842+AG842</f>
        <v/>
      </c>
      <c r="AI842">
        <f>IFERROR(INDEX(TIMESHEET!$A$1:$AI$5000,MATCH($D842,TIMESHEET!A$1:A$500,0),MATCH("T701",TIMESHEET!$2:$2,0)),0)</f>
        <v/>
      </c>
      <c r="AJ842">
        <f>IFERROR(INDEX(TIMESHEET!$A$1:$AI$5000,MATCH($D842,TIMESHEET!B$1:B$500,0),MATCH("T320",TIMESHEET!$2:$2,0)),0)</f>
        <v/>
      </c>
      <c r="AK842">
        <f>IFERROR(IF(LEFT(INDEX(PIS!O$1:O$500,MATCH(D842,PIS!C$1:C$500)),1)="M",T842/AD842*SUM(AE842:AG842),T842*AD842),0)</f>
        <v/>
      </c>
      <c r="AL842">
        <f>IFERROR(INDEX(ADJ!$A$1:$BZ$1000,MATCH(PAYROLL!D842,ADJ!A$1:A$500,0),MATCH(PAYROLL!AL$2,ADJ!$2:$2,0)),0)</f>
        <v/>
      </c>
      <c r="AM842">
        <f>SUM(AK842:AL842)</f>
        <v/>
      </c>
      <c r="AN842">
        <f>IFERROR(ROUND(V842/$AD842*$AH842,0),0)</f>
        <v/>
      </c>
      <c r="AO842">
        <f>IFERROR(ROUND(W842/$AD842*$AH842,0),0)</f>
        <v/>
      </c>
      <c r="AP842">
        <f>IFERROR(ROUND(X842/$AD842*$AE842,0),0)</f>
        <v/>
      </c>
      <c r="AQ842">
        <f>IFERROR(ROUND(Y842/$AD842*$AH842,0),0)</f>
        <v/>
      </c>
      <c r="AR842">
        <f>IFERROR(ROUND(Z842/$AD842*$AH842,0),0)</f>
        <v/>
      </c>
      <c r="AS842">
        <f>IFERROR(ROUND(AA842/$AD842*$AH842,0),0)</f>
        <v/>
      </c>
      <c r="AT842">
        <f>IFERROR(IF((AE842+AF842+AG842)&gt;13,AB842,ROUND(AB842/AD842*AH842,0)),0)</f>
        <v/>
      </c>
      <c r="AU842">
        <f>IFERROR(INDEX(ADJ!$A$1:$BZ$1000,MATCH(PAYROLL!D842,ADJ!A$1:A$500,0),MATCH(PAYROLL!AU$2,ADJ!$2:$2,0)),0)</f>
        <v/>
      </c>
      <c r="AV842">
        <f>ROUND(SUM(AN842:AU842),0)</f>
        <v/>
      </c>
      <c r="AW842">
        <f>IFERROR(INDEX(TIMESHEET!$A$1:$AI$5000,MATCH(PAYROLL!D842,TIMESHEET!A$1:A$500,0),MATCH("T620",TIMESHEET!$2:$2,0)),0)</f>
        <v/>
      </c>
      <c r="AX842">
        <f>IFERROR(INDEX(TIMESHEET!$A$1:$AI$5000,MATCH(PAYROLL!D842,TIMESHEET!A$1:A$500,0),MATCH("T601",TIMESHEET!$2:$2,0)),0)</f>
        <v/>
      </c>
      <c r="AY842">
        <f>IFERROR(INDEX(TIMESHEET!$A$1:$AI$5000,MATCH(PAYROLL!D842,TIMESHEET!A$1:A$500,0),MATCH("T602",TIMESHEET!$2:$2,0)),0)</f>
        <v/>
      </c>
      <c r="AZ842">
        <f>IFERROR(INDEX(TIMESHEET!$A$1:$AI$5000,MATCH(PAYROLL!D842,TIMESHEET!A$1:A$500,0),MATCH("T603",TIMESHEET!$2:$2,0)),0)</f>
        <v/>
      </c>
      <c r="BA842">
        <f>IFERROR(INDEX(TIMESHEET!$A$1:$AI$5000,MATCH(PAYROLL!D842,TIMESHEET!A$1:A$500,0),MATCH("T611",TIMESHEET!$2:$2,0)),0)</f>
        <v/>
      </c>
      <c r="BB842">
        <f>IFERROR(INDEX(TIMESHEET!$A$1:$AI$5000,MATCH(PAYROLL!D842,TIMESHEET!A$1:A$500,0),MATCH("T612",TIMESHEET!$2:$2,0)),0)</f>
        <v/>
      </c>
      <c r="BC842">
        <f>IFERROR(INDEX(TIMESHEET!$A$1:$AI$5000,MATCH(PAYROLL!D842,TIMESHEET!A$1:A$500,0),MATCH("T613",TIMESHEET!$2:$2,0)),0)</f>
        <v/>
      </c>
      <c r="BD842">
        <f>IFERROR(INDEX(TIMESHEET!$A$1:$AI$5000,MATCH(PAYROLL!D842,TIMESHEET!A$1:A$500,0),MATCH("T500",TIMESHEET!$2:$2,0)),0)</f>
        <v/>
      </c>
      <c r="BE842">
        <f>IFERROR(IF(LEFT(INDEX(PIS!O$1:O$500,MATCH(D842,PIS!C$1:C$500)),1)="M",T842/AD842/8*(AW842+AX842*1.5+AY842*2+AZ842*3+BA842*2.1+BB842*2.7+BC842*3.9+BD842*0.3),T842/8*(AW842+AX842*1.5+AY842*2+AZ842*3+BA842*2.1+BB842*2.7+BC842*3.9+BD842*0.3)),0)</f>
        <v/>
      </c>
      <c r="BF842">
        <f>IFERROR(INDEX(ADJ!$A$1:$BZ$1000,MATCH(PAYROLL!$D842,ADJ!A$1:A$500,0),MATCH(PAYROLL!BF$2,ADJ!$2:$2,0)),0)</f>
        <v/>
      </c>
      <c r="BG842">
        <f>IFERROR(INDEX(ADJ!$A$1:$BZ$1000,MATCH(PAYROLL!D842,ADJ!A$1:A$500,0),MATCH(PAYROLL!BG$2,ADJ!$2:$2,0)),0)</f>
        <v/>
      </c>
      <c r="BH842">
        <f>IFERROR(INDEX(ADJ!$A$1:$BZ$1000,MATCH(PAYROLL!D842,ADJ!A$1:A$500,0),MATCH(PAYROLL!BH$2,ADJ!$2:$2,0)),0)</f>
        <v/>
      </c>
      <c r="BI842">
        <f>IFERROR(INDEX(ADJ!$A$1:$BZ$1000,MATCH(PAYROLL!D842,ADJ!A$1:A$500,0),MATCH(PAYROLL!BI$2,ADJ!$2:$2,0)),0)</f>
        <v/>
      </c>
      <c r="BJ842">
        <f>IFERROR(INDEX(ADJ!$A$1:$BZ$1000,MATCH(PAYROLL!D842,ADJ!A$1:A$500,0),MATCH(PAYROLL!BJ$2,ADJ!$2:$2,0)),0)</f>
        <v/>
      </c>
      <c r="BK842">
        <f>SUM(BF842:BJ842)</f>
        <v/>
      </c>
      <c r="BL842">
        <f>IFERROR(INDEX(ADJ!$A$1:$BZ$1000,MATCH(PAYROLL!D842,ADJ!A$1:A$500,0),MATCH(PAYROLL!BL$2,ADJ!$2:$2,0)),0)</f>
        <v/>
      </c>
      <c r="BM842">
        <f>IFERROR(INDEX(ADJ!$A$1:$BZ$1000,MATCH(PAYROLL!D842,ADJ!A$1:A$500,0),MATCH(PAYROLL!BM$2,ADJ!$2:$2,0)),0)</f>
        <v/>
      </c>
      <c r="BN842">
        <f>IFERROR(INDEX(ADJ!$A$1:$BZ$1000,MATCH(PAYROLL!D842,ADJ!A$1:A$500,0),MATCH(PAYROLL!BN$2,ADJ!$2:$2,0)),0)</f>
        <v/>
      </c>
      <c r="BO842">
        <f>IFERROR(INDEX(ADJ!$A$1:$BZ$1000,MATCH(PAYROLL!D842,ADJ!A$1:A$500,0),MATCH(PAYROLL!BO$2,ADJ!$2:$2,0)),0)</f>
        <v/>
      </c>
      <c r="BP842">
        <f>SUM(AM842,AV842,BE842,BK842,BL842:BO842)</f>
        <v/>
      </c>
      <c r="BQ842">
        <f>BO842</f>
        <v/>
      </c>
      <c r="BR842">
        <f>IFERROR(ROUND(IF(LEFT(INDEX(PIS!O$1:O$500,MATCH(D842,PIS!C$1:C$500)),1)="D",T842/8*(BD842*0.3),IF(LEFT(INDEX(PIS!O$1:O$500,MATCH(D842,PIS!C$1:C$500)),1)="H",T842*($BD842*0.3),T842/$AD842/8*($BD842*0.3))),0),0)</f>
        <v/>
      </c>
      <c r="BS842">
        <f>IF(AP842&lt;1,0,MIN(AP842,730000))</f>
        <v/>
      </c>
      <c r="BT842">
        <f>IFERROR(ROUND((BE842-SUM(AW842:BC842)*T842/AD842/8),0)-BR842,0)</f>
        <v/>
      </c>
      <c r="BU842">
        <f>AO842</f>
        <v/>
      </c>
      <c r="BV842">
        <f>SUM(BQ842:BU842)</f>
        <v/>
      </c>
      <c r="BW842">
        <f>BP842-BV842</f>
        <v/>
      </c>
      <c r="BX842">
        <f>IFERROR(IF(RIGHT(INDEX(PIS!O$1:O$500,MATCH(D842,PIS!C$1:C$500)),5)="Gross",MIN(U842+V842,VLOOKUP("R700",TSC!B:C,2,0)*VLOOKUP("R101",TSC!B:C,2,0))*VLOOKUP("R701",TSC!B:C,2,0)%,0),0)</f>
        <v/>
      </c>
      <c r="BY842">
        <f>IFERROR(IF(RIGHT(INDEX(PIS!O$1:O$500,MATCH(D842,PIS!C$1:C$500)),5)="Gross",MIN(U842+V842,VLOOKUP("R700",TSC!B:C,2,0)*VLOOKUP("R101",TSC!B:C,2,0))*VLOOKUP("T704",TSC!B:C,2,0)%,0),0)</f>
        <v/>
      </c>
      <c r="BZ842">
        <f>IFERROR(IF(RIGHT(INDEX(PIS!O$1:O$500,MATCH(D842,PIS!C$1:C$500)),5)="Gross",MIN(U842+V842,VLOOKUP("R700",TSC!B:C,2,0)*VLOOKUP("1",TSC!F:G,2,0))*VLOOKUP("T705",TSC!B:C,2,0)%,0),0)</f>
        <v/>
      </c>
      <c r="CA842">
        <f>IFERROR(INDEX(ADJ!$A$1:$BZ$1000,MATCH(PAYROLL!D842,ADJ!A$1:A$500,0),MATCH(PAYROLL!CA$2,ADJ!$2:$2,0)),0)</f>
        <v/>
      </c>
      <c r="CB842">
        <f>IFERROR(INDEX(ADJ!$A$1:$BZ$1000,MATCH(PAYROLL!D842,ADJ!A$1:A$500,0),MATCH(PAYROLL!CB$2,ADJ!$2:$2,0)),0)</f>
        <v/>
      </c>
      <c r="CC842">
        <f>SUM(BX842:CB842)</f>
        <v/>
      </c>
      <c r="CD842">
        <f>IFERROR(INDEX(PIS!$A$1:$BZ$1000,MATCH(PAYROLL!D842,PIS!C$1:C$500,0),MATCH(PAYROLL!CD$1,PIS!$1:$1,0)),0)</f>
        <v/>
      </c>
      <c r="CE842">
        <f>IFERROR(IF(OR(INDEX(PIS!P$1:P$500,MATCH(D842,PIS!C$1:C$500,0))="LT2",INDEX(PIS!P$1:P$500,MATCH(D842,PIS!C$1:C$500,0))="P10"),0,SUM(CC842,CD842*VLOOKUP("R601",TSC!B:C,2,0),VLOOKUP("R602",TSC!B:C,2,0))),0)</f>
        <v/>
      </c>
      <c r="CF842">
        <f>MAX(BW842-CE842,0)</f>
        <v/>
      </c>
      <c r="CG842">
        <f>IFERROR(IF(OR(RIGHT(INDEX(PIS!P$1:P$500,MATCH(D842,PIS!C$1:C$500)),5)="P10",RIGHT(INDEX(PIS!P$1:P$500,MATCH(D842,PIS!C$1:C$500)),5)="CK"),0,IF(CF842&lt;=5000000,CF842*5%,IF(CF842&lt;=10000000,CF842*10%-250000,IF(CF842&lt;=18000000,CF842*15%-750000,IF(CF842&lt;=32000000,CF842*20%-1650000,IF(CF842&lt;=52000000,CF842*25%-3250000,IF(CF842&lt;=80000000,BH842*30%-5850000,CF842*35%-9850000))))))),0)</f>
        <v/>
      </c>
      <c r="CH842">
        <f>IFERROR(IF(OR(INDEX(PIS!P$1:P$500,MATCH(D842,PIS!C$1:C$500))="LT",INDEX(PIS!P$1:P$500,MATCH(D842,PIS!C$1:C$500))="CK"),0,IF(CF842&lt;2000000,0,CF842*10%)),0)</f>
        <v/>
      </c>
      <c r="CI842">
        <f>IFERROR(INDEX(ADJ!$A$1:$BZ$1000,MATCH(PAYROLL!D842,ADJ!A$1:A$500,0),MATCH(PAYROLL!CI$2,ADJ!$2:$2,0)),0)</f>
        <v/>
      </c>
      <c r="CJ842">
        <f>IFERROR(INDEX(ADJ!$A$1:$BZ$1000,MATCH(PAYROLL!D842,ADJ!A$1:A$500,0),MATCH(PAYROLL!CJ$2,ADJ!$2:$2,0)),0)</f>
        <v/>
      </c>
      <c r="CK842">
        <f>IFERROR(INDEX(ADJ!$A$1:$BZ$1000,MATCH(PAYROLL!D842,ADJ!A$1:A$500,0),MATCH(PAYROLL!CK$2,ADJ!$2:$2,0)),0)</f>
        <v/>
      </c>
      <c r="CL842">
        <f>SUM(CG842:CK842)</f>
        <v/>
      </c>
      <c r="CM842">
        <f>ROUND(SUM(CH842:CK842),0)</f>
        <v/>
      </c>
      <c r="CN842">
        <f>IFERROR(INDEX(CSDA!D$1:D$500,MATCH($CN$2,CSDA!C$1:C$500,0))*INDEX(PIS!V$1:V$500,MATCH(D842,PIS!C$1:C$500))+INDEX(ADJ!$A$1:$BZ$1000,MATCH(PAYROLL!D842,ADJ!A$1:A$500,0),MATCH(PAYROLL!CN$2,ADJ!$2:$2,0)),0)</f>
        <v/>
      </c>
      <c r="CO842">
        <f>IFERROR(INDEX(ADJ!$A$1:$BZ$1000,MATCH(PAYROLL!D842,ADJ!A$1:A$500,0),MATCH(PAYROLL!CO$2,ADJ!$2:$2,0)),0)</f>
        <v/>
      </c>
      <c r="CP842">
        <f>IFERROR(INDEX(ADJ!$A$1:$BZ$1000,MATCH(PAYROLL!D842,ADJ!A$1:A$500,0),MATCH(PAYROLL!CP$2,ADJ!$2:$2,0)),0)</f>
        <v/>
      </c>
      <c r="CQ842">
        <f>BP842-CL842-CI842-CM842-CN842-CO842-CP842-CC842</f>
        <v/>
      </c>
      <c r="CR842">
        <f>IFERROR(IF(RIGHT(INDEX(PIS!O$1:O$500,MATCH(D842,PIS!C$1:C$500,0)),5)="Gross",MIN(U842+V842,VLOOKUP("R700",TSC!B:C,2,0)*VLOOKUP("R101",TSC!B:C,2,0))*(VLOOKUP("T711",TSC!B:C,2,0)+VLOOKUP("T712",TSC!B:C,2,0))%,MIN(T842+V842,VLOOKUP("R700",TSC!B:C,2,0)*VLOOKUP("R101",TSC!B:C,2,0))*(VLOOKUP("T711",TSC!B:C,2,0)+VLOOKUP("T712",TSC!B:C,2,0)+VLOOKUP("R701",TSC!B:C,2,0))%),0)</f>
        <v/>
      </c>
      <c r="CS842">
        <f>IFERROR(IF(RIGHT(INDEX(PIS!O$1:O$500,MATCH(D842,PIS!C$1:C$500,0)),5)="Gross",MIN(U842+V842,VLOOKUP("R700",TSC!B:C,2,0)*VLOOKUP("R101",TSC!B:C,2,0))*(VLOOKUP("T714",TSC!B:C,2,0))%,MIN(T842+V842,VLOOKUP("R700",TSC!B:C,2,0)*VLOOKUP("R101",TSC!B:C,2,0))*(VLOOKUP("T704",TSC!B:C,2,0)+VLOOKUP("T714",TSC!B:C,2,0))%),0)</f>
        <v/>
      </c>
      <c r="CT842">
        <f>IFERROR(IF(RIGHT(INDEX(PIS!O$1:O$500,MATCH(D842,PIS!C$1:C$500,0)),5)="Gross",MIN(U842+V842,VLOOKUP("R700",TSC!B:C,2,0)*VLOOKUP("R101",TSC!B:C,2,0))*VLOOKUP("T705",TSC!B:C,2,0)%,MIN(T842+V842,VLOOKUP("R700",TSC!B:C,2,0)*VLOOKUP("R101",TSC!B:C,2,0))*VLOOKUP("T705",TSC!B:C,2,0)%),0)</f>
        <v/>
      </c>
      <c r="CU842">
        <f>IFERROR(IF(RIGHT(INDEX(PIS!O$1:O$500,MATCH(D842,PIS!C$1:C$500,0)),5)="Gross",MIN(U842+V842,VLOOKUP("R700",TSC!B:C,2,0)*VLOOKUP("R101",TSC!B:C,2,0))*(VLOOKUP("T713",TSC!B:C,2,0))%,MIN(T842+V842,VLOOKUP("R700",TSC!B:C,2,0)*VLOOKUP("R101",TSC!B:C,2,0))*(VLOOKUP("T713",TSC!B:C,2,0))%),0)</f>
        <v/>
      </c>
      <c r="CV842">
        <f>IFERROR(INDEX(ADJ!$A$1:$BZ$1000,MATCH(PAYROLL!D842,ADJ!A$1:A$500,0),MATCH(PAYROLL!CV$2,ADJ!$2:$2,0)),0)</f>
        <v/>
      </c>
      <c r="CW842">
        <f>IFERROR(INDEX(ADJ!$A$1:$BZ$1000,MATCH(PAYROLL!D842,ADJ!A$1:A$500,0),MATCH(PAYROLL!CW$2,ADJ!$2:$2,0)),0)</f>
        <v/>
      </c>
      <c r="CX842">
        <f>SUM(CR842:CW842)</f>
        <v/>
      </c>
      <c r="CY842">
        <f>ROUND(IF(CR842&gt;0,T842+V842*VLOOKUP("R202",TSC!$B$1:$C$500,2,0),0),0)</f>
        <v/>
      </c>
      <c r="CZ842">
        <f>IFERROR(INDEX(CSDA!D$1:D$500,MATCH($CZ$2,CSDA!C$1:C$500,0)),0)</f>
        <v/>
      </c>
      <c r="DA842">
        <f>ROUND(T842*0.7%,0)</f>
        <v/>
      </c>
      <c r="DB842">
        <f>ROUND(T842/12,0)</f>
        <v/>
      </c>
      <c r="DC842">
        <f ref="DC842" t="array">IFERROR(INDEX(CSDA!D$1:D$500,MATCH("Trích giữ"&amp;PAYROLL!DC$2,CSDA!A$1:A$500&amp;CSDA!C$1:C$500,0)),0)</f>
        <v/>
      </c>
      <c r="DD842">
        <f ref="DD842" t="array">IFERROR(INDEX(CSDA!D$1:D$500,MATCH("Trích giữ"&amp;PAYROLL!DD$2,CSDA!A$1:A$500&amp;CSDA!C$1:C$500,0)),0)</f>
        <v/>
      </c>
      <c r="DE842">
        <f ref="DE842" t="array">IFERROR(INDEX(CSDA!D$1:D$500,MATCH("Trích giữ"&amp;PAYROLL!DE$2,CSDA!A$1:A$500&amp;CSDA!C$1:C$500,0)),0)</f>
        <v/>
      </c>
      <c r="DF842">
        <f>IFERROR(INDEX(CSDA!D$1:D$500,MATCH(PAYROLL!DF$2,CSDA!C$1:C$500,0)),0)</f>
        <v/>
      </c>
      <c r="DG842">
        <f ref="DG842" t="array">IFERROR(INDEX(CSDA!D$1:D$500,MATCH("Trích giữ"&amp;PAYROLL!DG$2,CSDA!A$1:A$500&amp;CSDA!C$1:C$500,0)),0)</f>
        <v/>
      </c>
      <c r="DH842">
        <f>ROUND(T842/26,0)</f>
        <v/>
      </c>
      <c r="DI842">
        <f ref="DI842" t="array">IFERROR(INDEX(CSDA!D$1:D$500,MATCH("Trích giữ"&amp;PAYROLL!DI$2,CSDA!A$1:A$500&amp;CSDA!C$1:C$500,0)),0)</f>
        <v/>
      </c>
      <c r="DJ842">
        <f>IF(U842=0,T842*21.5%-BL842,0)</f>
        <v/>
      </c>
      <c r="DK842">
        <f ref="DK842" t="array">IFERROR(INDEX(CSDA!D$1:D$500,MATCH("Trích giữ"&amp;PAYROLL!DK$2,CSDA!A$1:A$500&amp;CSDA!C$1:C$500,0)),0)</f>
        <v/>
      </c>
      <c r="DL842">
        <f>IFERROR(INDEX(CSDA!D$1:D$500,MATCH(PAYROLL!DL$2,CSDA!C$1:C$500,0))/12,0)</f>
        <v/>
      </c>
      <c r="DM842">
        <f>SUM(DB842:DL842)</f>
        <v/>
      </c>
      <c r="DN842">
        <f>IFERROR(INDEX(ADJ!$A$1:$BZ$1000,MATCH(PAYROLL!D842,ADJ!A$1:A$500,0),MATCH(PAYROLL!DN$2,ADJ!$2:$2,0)),0)</f>
        <v/>
      </c>
      <c r="DO842">
        <f>IFERROR(SUM(BP842,DM842:DN842,CX842:DA842)-DT842,0)</f>
        <v/>
      </c>
      <c r="DP842">
        <f ref="DP842" t="array">SUM(BW842*IFERROR(INDEX(CSDA!D$1:D$500,MATCH(BW$2,CSDA!C$1:C$500,0)),0)%,CX842*IFERROR(INDEX(CSDA!D$1:D$500,MATCH(CX$2,CSDA!C$1:C$500,0)),0)%,DA842*IFERROR(INDEX(CSDA!D$1:D$500,MATCH(DA$2,CSDA!C$1:C$500,0)),0)%,DB842*IFERROR(INDEX(CSDA!D$1:D$500,MATCH(DB$2,CSDA!C$1:C$500,0)),0)%,DF842*IFERROR(INDEX(CSDA!D$1:D$500,MATCH("Phí dịch vụ"&amp;PAYROLL!DF$2,CSDA!A$1:A$500&amp;CSDA!C$1:C$500,0)),0)%,DC842*IFERROR(INDEX(CSDA!D$1:D$500,MATCH("Phí dịch vụ"&amp;PAYROLL!DC$2,CSDA!A$1:A$500&amp;CSDA!C$1:C$500,0)),0)%,DH842*IFERROR(INDEX(CSDA!D$1:D$500,MATCH("Phí dịch vụ"&amp;PAYROLL!DH$2,CSDA!A$1:A$500&amp;CSDA!C$1:C$500,0)),0)%,DJ842*IFERROR(INDEX(CSDA!D$1:D$500,MATCH("Phí dịch vụ"&amp;PAYROLL!DJ$2,CSDA!A$1:A$500&amp;CSDA!C$1:C$500,0)),0)%,BN842*IFERROR(INDEX(CSDA!D$1:D$500,MATCH(BN$2,CSDA!C$1:C$500,0)),0)%)-BN842*7%</f>
        <v/>
      </c>
      <c r="DQ842">
        <f>IFERROR(INDEX(ADJ!$A$1:$BZ$1000,MATCH(PAYROLL!D842,ADJ!A$1:A$500,0),MATCH(PAYROLL!DQ$2,ADJ!$2:$2,0)),0)</f>
        <v/>
      </c>
      <c r="DR842">
        <f>IFERROR(INDEX(ADJ!$A$1:$BZ$1000,MATCH(PAYROLL!D842,ADJ!A$1:A$500,0),MATCH(PAYROLL!DR$2,ADJ!$2:$2,0)),0)</f>
        <v/>
      </c>
      <c r="DS842">
        <f>SUM(DP842:DR842)</f>
        <v/>
      </c>
      <c r="DT842">
        <f>EK842</f>
        <v/>
      </c>
      <c r="DU842">
        <f>SUM(DO842:DR842)</f>
        <v/>
      </c>
      <c r="DV842">
        <f>ROUND(DU842*0.1,0)</f>
        <v/>
      </c>
      <c r="DW842">
        <f>DU842+DV842</f>
        <v/>
      </c>
      <c r="DZ842">
        <f>IFERROR(INDEX(ADJ!$A$1:$BZ$1000,MATCH(PAYROLL!$D842,ADJ!A$1:A$500,0),MATCH(PAYROLL!DZ$2,ADJ!$2:$2,0)),0)</f>
        <v/>
      </c>
      <c r="EA842">
        <f>IFERROR(INDEX(ADJ!$A$1:$BZ$1000,MATCH(PAYROLL!$D842,ADJ!A$1:A$500,0),MATCH(PAYROLL!EA$2,ADJ!$2:$2,0)),0)</f>
        <v/>
      </c>
      <c r="EB842">
        <f>IFERROR(INDEX(ADJ!$A$1:$BZ$1000,MATCH(PAYROLL!$D842,ADJ!A$1:A$500,0),MATCH(PAYROLL!EB$2,ADJ!$2:$2,0)),0)</f>
        <v/>
      </c>
      <c r="EC842">
        <f>IFERROR(INDEX(ADJ!$A$1:$BZ$1000,MATCH(PAYROLL!$D842,ADJ!A$1:A$500,0),MATCH(PAYROLL!EC$2,ADJ!$2:$2,0)),0)</f>
        <v/>
      </c>
      <c r="ED842">
        <f>IFERROR(INDEX(ADJ!$A$1:$BZ$1000,MATCH(PAYROLL!$D842,ADJ!A$1:A$500,0),MATCH(PAYROLL!ED$2,ADJ!$2:$2,0)),0)</f>
        <v/>
      </c>
      <c r="EE842">
        <f>IFERROR(INDEX(ADJ!$A$1:$BZ$1000,MATCH(PAYROLL!$D842,ADJ!A$1:A$500,0),MATCH(PAYROLL!EE$2,ADJ!$2:$2,0)),0)</f>
        <v/>
      </c>
      <c r="EF842">
        <f>IFERROR(INDEX(ADJ!$A$1:$BZ$1000,MATCH(PAYROLL!$D842,ADJ!A$1:A$500,0),MATCH(PAYROLL!EF$2,ADJ!$2:$2,0)),0)</f>
        <v/>
      </c>
      <c r="EG842">
        <f>IFERROR(INDEX(ADJ!$A$1:$BZ$1000,MATCH(PAYROLL!$D842,ADJ!A$1:A$500,0),MATCH(PAYROLL!EG$2,ADJ!$2:$2,0)),0)</f>
        <v/>
      </c>
      <c r="EH842">
        <f>IFERROR(INDEX(ADJ!$A$1:$BZ$1000,MATCH(PAYROLL!$D842,ADJ!A$1:A$500,0),MATCH(PAYROLL!EH$2,ADJ!$2:$2,0)),0)</f>
        <v/>
      </c>
      <c r="EI842">
        <f>IFERROR(INDEX(ADJ!$A$1:$BZ$1000,MATCH(PAYROLL!D842,ADJ!A$1:A$500,0),MATCH(PAYROLL!EI$2,ADJ!$2:$2,0)),0)</f>
        <v/>
      </c>
      <c r="EJ842">
        <f>IFERROR(INDEX(ADJ!$A$1:$BZ$1000,MATCH(PAYROLL!$D842,ADJ!A$1:A$500,0),MATCH(PAYROLL!EJ$2,ADJ!$2:$2,0)),0)</f>
        <v/>
      </c>
      <c r="EK842">
        <f>SUM(DZ842:EJ842)</f>
        <v/>
      </c>
    </row>
    <row r="843">
      <c r="A843" t="n">
        <v>841</v>
      </c>
      <c r="B843" t="inlineStr">
        <is>
          <t>Nguyễn Thị Huyền</t>
        </is>
      </c>
      <c r="D843" t="inlineStr">
        <is>
          <t>143505-02</t>
        </is>
      </c>
      <c r="S843">
        <f>IFERROR(INDEX(PIS!$A$1:$BZ$1000,MATCH($D843,PIS!C$1:C$500,0),MATCH("Lương CB tháng trước",PIS!$1:$1,0)),0)</f>
        <v/>
      </c>
      <c r="T843">
        <f>IFERROR(INDEX(PIS!$A$1:$BZ$1000,MATCH($D843,PIS!C$1:C$500,0),MATCH("Lương CB hiện tại",PIS!$1:$1,0)),0)</f>
        <v/>
      </c>
      <c r="U843">
        <f>IFERROR(INDEX(PIS!$A$1:$BZ$1000,MATCH($D843,PIS!C$1:C$500,0),MATCH("Lương đóng BHBB",PIS!$1:$1,0)),0)</f>
        <v/>
      </c>
      <c r="V843">
        <f>IFERROR(INDEX(PIS!$A$1:$BZ$1000,MATCH($D843,PIS!C$1:C$500,0),MATCH(V$2,PIS!$2:$2,0)),0)</f>
        <v/>
      </c>
      <c r="W843">
        <f>IFERROR(INDEX(PIS!$A$1:$BZ$1000,MATCH($D843,PIS!C$1:C$500,0),MATCH(W$2,PIS!$2:$2,0)),0)</f>
        <v/>
      </c>
      <c r="X843">
        <f>IFERROR(INDEX(PIS!$A$1:$BZ$1000,MATCH($D843,PIS!C$1:C$500,0),MATCH(X$2,PIS!$2:$2,0)),0)</f>
        <v/>
      </c>
      <c r="Y843">
        <f>IFERROR(INDEX(PIS!$A$1:$BZ$1000,MATCH($D843,PIS!C$1:C$500,0),MATCH(Y$2,PIS!$2:$2,0)),0)</f>
        <v/>
      </c>
      <c r="Z843">
        <f>IFERROR(INDEX(PIS!$A$1:$BZ$1000,MATCH($D843,PIS!C$1:C$500,0),MATCH(Z$2,PIS!$2:$2,0)),0)</f>
        <v/>
      </c>
      <c r="AA843">
        <f>IFERROR(INDEX(PIS!$A$1:$BZ$1000,MATCH($D843,PIS!C$1:C$500,0),MATCH(AA$2,PIS!$2:$2,0)),0)</f>
        <v/>
      </c>
      <c r="AB843">
        <f>IFERROR(INDEX(PIS!$A$1:$BZ$1000,MATCH($D843,PIS!C$1:C$500,0),MATCH(AB$2,PIS!$2:$2,0)),0)</f>
        <v/>
      </c>
      <c r="AC843">
        <f>SUM(V843:AB843)</f>
        <v/>
      </c>
      <c r="AD843">
        <f>IFERROR(INDEX(TIMESHEET!$A$1:$AI$5000,MATCH($D843,TIMESHEET!A$1:A$500,0),MATCH("T100",TIMESHEET!$2:$2,0))-2,0)</f>
        <v/>
      </c>
      <c r="AE843">
        <f>IFERROR(INDEX(TIMESHEET!$A$1:$AI$5000,MATCH($D843,TIMESHEET!A$1:A$500,0),MATCH("T202",TIMESHEET!$2:$2,0)),0)</f>
        <v/>
      </c>
      <c r="AF843">
        <f>IFERROR(INDEX(TIMESHEET!$A$1:$AI$5000,MATCH($D843,TIMESHEET!A$1:A$500,0),MATCH("T302",TIMESHEET!$2:$2,0)),0)</f>
        <v/>
      </c>
      <c r="AG843">
        <f>IFERROR(INDEX(TIMESHEET!$A$1:$AI$5000,MATCH($D843,TIMESHEET!A$1:A$500,0),MATCH("T406",TIMESHEET!$2:$2,0)),0)</f>
        <v/>
      </c>
      <c r="AH843">
        <f>AE843+AG843</f>
        <v/>
      </c>
      <c r="AI843">
        <f>IFERROR(INDEX(TIMESHEET!$A$1:$AI$5000,MATCH($D843,TIMESHEET!A$1:A$500,0),MATCH("T701",TIMESHEET!$2:$2,0)),0)</f>
        <v/>
      </c>
      <c r="AJ843">
        <f>IFERROR(INDEX(TIMESHEET!$A$1:$AI$5000,MATCH($D843,TIMESHEET!B$1:B$500,0),MATCH("T320",TIMESHEET!$2:$2,0)),0)</f>
        <v/>
      </c>
      <c r="AK843">
        <f>IFERROR(IF(LEFT(INDEX(PIS!O$1:O$500,MATCH(D843,PIS!C$1:C$500)),1)="M",T843/AD843*SUM(AE843:AG843),T843*AD843),0)</f>
        <v/>
      </c>
      <c r="AL843">
        <f>IFERROR(INDEX(ADJ!$A$1:$BZ$1000,MATCH(PAYROLL!D843,ADJ!A$1:A$500,0),MATCH(PAYROLL!AL$2,ADJ!$2:$2,0)),0)</f>
        <v/>
      </c>
      <c r="AM843">
        <f>SUM(AK843:AL843)</f>
        <v/>
      </c>
      <c r="AN843">
        <f>IFERROR(ROUND(V843/$AD843*$AH843,0),0)</f>
        <v/>
      </c>
      <c r="AO843">
        <f>IFERROR(ROUND(W843/$AD843*$AH843,0),0)</f>
        <v/>
      </c>
      <c r="AP843">
        <f>IFERROR(ROUND(X843/$AD843*$AE843,0),0)</f>
        <v/>
      </c>
      <c r="AQ843">
        <f>IFERROR(ROUND(Y843/$AD843*$AH843,0),0)</f>
        <v/>
      </c>
      <c r="AR843">
        <f>IFERROR(ROUND(Z843/$AD843*$AH843,0),0)</f>
        <v/>
      </c>
      <c r="AS843">
        <f>IFERROR(ROUND(AA843/$AD843*$AH843,0),0)</f>
        <v/>
      </c>
      <c r="AT843">
        <f>IFERROR(IF((AE843+AF843+AG843)&gt;13,AB843,ROUND(AB843/AD843*AH843,0)),0)</f>
        <v/>
      </c>
      <c r="AU843">
        <f>IFERROR(INDEX(ADJ!$A$1:$BZ$1000,MATCH(PAYROLL!D843,ADJ!A$1:A$500,0),MATCH(PAYROLL!AU$2,ADJ!$2:$2,0)),0)</f>
        <v/>
      </c>
      <c r="AV843">
        <f>ROUND(SUM(AN843:AU843),0)</f>
        <v/>
      </c>
      <c r="AW843">
        <f>IFERROR(INDEX(TIMESHEET!$A$1:$AI$5000,MATCH(PAYROLL!D843,TIMESHEET!A$1:A$500,0),MATCH("T620",TIMESHEET!$2:$2,0)),0)</f>
        <v/>
      </c>
      <c r="AX843">
        <f>IFERROR(INDEX(TIMESHEET!$A$1:$AI$5000,MATCH(PAYROLL!D843,TIMESHEET!A$1:A$500,0),MATCH("T601",TIMESHEET!$2:$2,0)),0)</f>
        <v/>
      </c>
      <c r="AY843">
        <f>IFERROR(INDEX(TIMESHEET!$A$1:$AI$5000,MATCH(PAYROLL!D843,TIMESHEET!A$1:A$500,0),MATCH("T602",TIMESHEET!$2:$2,0)),0)</f>
        <v/>
      </c>
      <c r="AZ843">
        <f>IFERROR(INDEX(TIMESHEET!$A$1:$AI$5000,MATCH(PAYROLL!D843,TIMESHEET!A$1:A$500,0),MATCH("T603",TIMESHEET!$2:$2,0)),0)</f>
        <v/>
      </c>
      <c r="BA843">
        <f>IFERROR(INDEX(TIMESHEET!$A$1:$AI$5000,MATCH(PAYROLL!D843,TIMESHEET!A$1:A$500,0),MATCH("T611",TIMESHEET!$2:$2,0)),0)</f>
        <v/>
      </c>
      <c r="BB843">
        <f>IFERROR(INDEX(TIMESHEET!$A$1:$AI$5000,MATCH(PAYROLL!D843,TIMESHEET!A$1:A$500,0),MATCH("T612",TIMESHEET!$2:$2,0)),0)</f>
        <v/>
      </c>
      <c r="BC843">
        <f>IFERROR(INDEX(TIMESHEET!$A$1:$AI$5000,MATCH(PAYROLL!D843,TIMESHEET!A$1:A$500,0),MATCH("T613",TIMESHEET!$2:$2,0)),0)</f>
        <v/>
      </c>
      <c r="BD843">
        <f>IFERROR(INDEX(TIMESHEET!$A$1:$AI$5000,MATCH(PAYROLL!D843,TIMESHEET!A$1:A$500,0),MATCH("T500",TIMESHEET!$2:$2,0)),0)</f>
        <v/>
      </c>
      <c r="BE843">
        <f>IFERROR(IF(LEFT(INDEX(PIS!O$1:O$500,MATCH(D843,PIS!C$1:C$500)),1)="M",T843/AD843/8*(AW843+AX843*1.5+AY843*2+AZ843*3+BA843*2.1+BB843*2.7+BC843*3.9+BD843*0.3),T843/8*(AW843+AX843*1.5+AY843*2+AZ843*3+BA843*2.1+BB843*2.7+BC843*3.9+BD843*0.3)),0)</f>
        <v/>
      </c>
      <c r="BF843">
        <f>IFERROR(INDEX(ADJ!$A$1:$BZ$1000,MATCH(PAYROLL!$D843,ADJ!A$1:A$500,0),MATCH(PAYROLL!BF$2,ADJ!$2:$2,0)),0)</f>
        <v/>
      </c>
      <c r="BG843">
        <f>IFERROR(INDEX(ADJ!$A$1:$BZ$1000,MATCH(PAYROLL!D843,ADJ!A$1:A$500,0),MATCH(PAYROLL!BG$2,ADJ!$2:$2,0)),0)</f>
        <v/>
      </c>
      <c r="BH843">
        <f>IFERROR(INDEX(ADJ!$A$1:$BZ$1000,MATCH(PAYROLL!D843,ADJ!A$1:A$500,0),MATCH(PAYROLL!BH$2,ADJ!$2:$2,0)),0)</f>
        <v/>
      </c>
      <c r="BI843">
        <f>IFERROR(INDEX(ADJ!$A$1:$BZ$1000,MATCH(PAYROLL!D843,ADJ!A$1:A$500,0),MATCH(PAYROLL!BI$2,ADJ!$2:$2,0)),0)</f>
        <v/>
      </c>
      <c r="BJ843">
        <f>IFERROR(INDEX(ADJ!$A$1:$BZ$1000,MATCH(PAYROLL!D843,ADJ!A$1:A$500,0),MATCH(PAYROLL!BJ$2,ADJ!$2:$2,0)),0)</f>
        <v/>
      </c>
      <c r="BK843">
        <f>SUM(BF843:BJ843)</f>
        <v/>
      </c>
      <c r="BL843">
        <f>IFERROR(INDEX(ADJ!$A$1:$BZ$1000,MATCH(PAYROLL!D843,ADJ!A$1:A$500,0),MATCH(PAYROLL!BL$2,ADJ!$2:$2,0)),0)</f>
        <v/>
      </c>
      <c r="BM843">
        <f>IFERROR(INDEX(ADJ!$A$1:$BZ$1000,MATCH(PAYROLL!D843,ADJ!A$1:A$500,0),MATCH(PAYROLL!BM$2,ADJ!$2:$2,0)),0)</f>
        <v/>
      </c>
      <c r="BN843">
        <f>IFERROR(INDEX(ADJ!$A$1:$BZ$1000,MATCH(PAYROLL!D843,ADJ!A$1:A$500,0),MATCH(PAYROLL!BN$2,ADJ!$2:$2,0)),0)</f>
        <v/>
      </c>
      <c r="BO843">
        <f>IFERROR(INDEX(ADJ!$A$1:$BZ$1000,MATCH(PAYROLL!D843,ADJ!A$1:A$500,0),MATCH(PAYROLL!BO$2,ADJ!$2:$2,0)),0)</f>
        <v/>
      </c>
      <c r="BP843">
        <f>SUM(AM843,AV843,BE843,BK843,BL843:BO843)</f>
        <v/>
      </c>
      <c r="BQ843">
        <f>BO843</f>
        <v/>
      </c>
      <c r="BR843">
        <f>IFERROR(ROUND(IF(LEFT(INDEX(PIS!O$1:O$500,MATCH(D843,PIS!C$1:C$500)),1)="D",T843/8*(BD843*0.3),IF(LEFT(INDEX(PIS!O$1:O$500,MATCH(D843,PIS!C$1:C$500)),1)="H",T843*($BD843*0.3),T843/$AD843/8*($BD843*0.3))),0),0)</f>
        <v/>
      </c>
      <c r="BS843">
        <f>IF(AP843&lt;1,0,MIN(AP843,730000))</f>
        <v/>
      </c>
      <c r="BT843">
        <f>IFERROR(ROUND((BE843-SUM(AW843:BC843)*T843/AD843/8),0)-BR843,0)</f>
        <v/>
      </c>
      <c r="BU843">
        <f>AO843</f>
        <v/>
      </c>
      <c r="BV843">
        <f>SUM(BQ843:BU843)</f>
        <v/>
      </c>
      <c r="BW843">
        <f>BP843-BV843</f>
        <v/>
      </c>
      <c r="BX843">
        <f>IFERROR(IF(RIGHT(INDEX(PIS!O$1:O$500,MATCH(D843,PIS!C$1:C$500)),5)="Gross",MIN(U843+V843,VLOOKUP("R700",TSC!B:C,2,0)*VLOOKUP("R101",TSC!B:C,2,0))*VLOOKUP("R701",TSC!B:C,2,0)%,0),0)</f>
        <v/>
      </c>
      <c r="BY843">
        <f>IFERROR(IF(RIGHT(INDEX(PIS!O$1:O$500,MATCH(D843,PIS!C$1:C$500)),5)="Gross",MIN(U843+V843,VLOOKUP("R700",TSC!B:C,2,0)*VLOOKUP("R101",TSC!B:C,2,0))*VLOOKUP("T704",TSC!B:C,2,0)%,0),0)</f>
        <v/>
      </c>
      <c r="BZ843">
        <f>IFERROR(IF(RIGHT(INDEX(PIS!O$1:O$500,MATCH(D843,PIS!C$1:C$500)),5)="Gross",MIN(U843+V843,VLOOKUP("R700",TSC!B:C,2,0)*VLOOKUP("1",TSC!F:G,2,0))*VLOOKUP("T705",TSC!B:C,2,0)%,0),0)</f>
        <v/>
      </c>
      <c r="CA843">
        <f>IFERROR(INDEX(ADJ!$A$1:$BZ$1000,MATCH(PAYROLL!D843,ADJ!A$1:A$500,0),MATCH(PAYROLL!CA$2,ADJ!$2:$2,0)),0)</f>
        <v/>
      </c>
      <c r="CB843">
        <f>IFERROR(INDEX(ADJ!$A$1:$BZ$1000,MATCH(PAYROLL!D843,ADJ!A$1:A$500,0),MATCH(PAYROLL!CB$2,ADJ!$2:$2,0)),0)</f>
        <v/>
      </c>
      <c r="CC843">
        <f>SUM(BX843:CB843)</f>
        <v/>
      </c>
      <c r="CD843">
        <f>IFERROR(INDEX(PIS!$A$1:$BZ$1000,MATCH(PAYROLL!D843,PIS!C$1:C$500,0),MATCH(PAYROLL!CD$1,PIS!$1:$1,0)),0)</f>
        <v/>
      </c>
      <c r="CE843">
        <f>IFERROR(IF(OR(INDEX(PIS!P$1:P$500,MATCH(D843,PIS!C$1:C$500,0))="LT2",INDEX(PIS!P$1:P$500,MATCH(D843,PIS!C$1:C$500,0))="P10"),0,SUM(CC843,CD843*VLOOKUP("R601",TSC!B:C,2,0),VLOOKUP("R602",TSC!B:C,2,0))),0)</f>
        <v/>
      </c>
      <c r="CF843">
        <f>MAX(BW843-CE843,0)</f>
        <v/>
      </c>
      <c r="CG843">
        <f>IFERROR(IF(OR(RIGHT(INDEX(PIS!P$1:P$500,MATCH(D843,PIS!C$1:C$500)),5)="P10",RIGHT(INDEX(PIS!P$1:P$500,MATCH(D843,PIS!C$1:C$500)),5)="CK"),0,IF(CF843&lt;=5000000,CF843*5%,IF(CF843&lt;=10000000,CF843*10%-250000,IF(CF843&lt;=18000000,CF843*15%-750000,IF(CF843&lt;=32000000,CF843*20%-1650000,IF(CF843&lt;=52000000,CF843*25%-3250000,IF(CF843&lt;=80000000,BH843*30%-5850000,CF843*35%-9850000))))))),0)</f>
        <v/>
      </c>
      <c r="CH843">
        <f>IFERROR(IF(OR(INDEX(PIS!P$1:P$500,MATCH(D843,PIS!C$1:C$500))="LT",INDEX(PIS!P$1:P$500,MATCH(D843,PIS!C$1:C$500))="CK"),0,IF(CF843&lt;2000000,0,CF843*10%)),0)</f>
        <v/>
      </c>
      <c r="CI843">
        <f>IFERROR(INDEX(ADJ!$A$1:$BZ$1000,MATCH(PAYROLL!D843,ADJ!A$1:A$500,0),MATCH(PAYROLL!CI$2,ADJ!$2:$2,0)),0)</f>
        <v/>
      </c>
      <c r="CJ843">
        <f>IFERROR(INDEX(ADJ!$A$1:$BZ$1000,MATCH(PAYROLL!D843,ADJ!A$1:A$500,0),MATCH(PAYROLL!CJ$2,ADJ!$2:$2,0)),0)</f>
        <v/>
      </c>
      <c r="CK843">
        <f>IFERROR(INDEX(ADJ!$A$1:$BZ$1000,MATCH(PAYROLL!D843,ADJ!A$1:A$500,0),MATCH(PAYROLL!CK$2,ADJ!$2:$2,0)),0)</f>
        <v/>
      </c>
      <c r="CL843">
        <f>SUM(CG843:CK843)</f>
        <v/>
      </c>
      <c r="CM843">
        <f>ROUND(SUM(CH843:CK843),0)</f>
        <v/>
      </c>
      <c r="CN843">
        <f>IFERROR(INDEX(CSDA!D$1:D$500,MATCH($CN$2,CSDA!C$1:C$500,0))*INDEX(PIS!V$1:V$500,MATCH(D843,PIS!C$1:C$500))+INDEX(ADJ!$A$1:$BZ$1000,MATCH(PAYROLL!D843,ADJ!A$1:A$500,0),MATCH(PAYROLL!CN$2,ADJ!$2:$2,0)),0)</f>
        <v/>
      </c>
      <c r="CO843">
        <f>IFERROR(INDEX(ADJ!$A$1:$BZ$1000,MATCH(PAYROLL!D843,ADJ!A$1:A$500,0),MATCH(PAYROLL!CO$2,ADJ!$2:$2,0)),0)</f>
        <v/>
      </c>
      <c r="CP843">
        <f>IFERROR(INDEX(ADJ!$A$1:$BZ$1000,MATCH(PAYROLL!D843,ADJ!A$1:A$500,0),MATCH(PAYROLL!CP$2,ADJ!$2:$2,0)),0)</f>
        <v/>
      </c>
      <c r="CQ843">
        <f>BP843-CL843-CI843-CM843-CN843-CO843-CP843-CC843</f>
        <v/>
      </c>
      <c r="CR843">
        <f>IFERROR(IF(RIGHT(INDEX(PIS!O$1:O$500,MATCH(D843,PIS!C$1:C$500,0)),5)="Gross",MIN(U843+V843,VLOOKUP("R700",TSC!B:C,2,0)*VLOOKUP("R101",TSC!B:C,2,0))*(VLOOKUP("T711",TSC!B:C,2,0)+VLOOKUP("T712",TSC!B:C,2,0))%,MIN(T843+V843,VLOOKUP("R700",TSC!B:C,2,0)*VLOOKUP("R101",TSC!B:C,2,0))*(VLOOKUP("T711",TSC!B:C,2,0)+VLOOKUP("T712",TSC!B:C,2,0)+VLOOKUP("R701",TSC!B:C,2,0))%),0)</f>
        <v/>
      </c>
      <c r="CS843">
        <f>IFERROR(IF(RIGHT(INDEX(PIS!O$1:O$500,MATCH(D843,PIS!C$1:C$500,0)),5)="Gross",MIN(U843+V843,VLOOKUP("R700",TSC!B:C,2,0)*VLOOKUP("R101",TSC!B:C,2,0))*(VLOOKUP("T714",TSC!B:C,2,0))%,MIN(T843+V843,VLOOKUP("R700",TSC!B:C,2,0)*VLOOKUP("R101",TSC!B:C,2,0))*(VLOOKUP("T704",TSC!B:C,2,0)+VLOOKUP("T714",TSC!B:C,2,0))%),0)</f>
        <v/>
      </c>
      <c r="CT843">
        <f>IFERROR(IF(RIGHT(INDEX(PIS!O$1:O$500,MATCH(D843,PIS!C$1:C$500,0)),5)="Gross",MIN(U843+V843,VLOOKUP("R700",TSC!B:C,2,0)*VLOOKUP("R101",TSC!B:C,2,0))*VLOOKUP("T705",TSC!B:C,2,0)%,MIN(T843+V843,VLOOKUP("R700",TSC!B:C,2,0)*VLOOKUP("R101",TSC!B:C,2,0))*VLOOKUP("T705",TSC!B:C,2,0)%),0)</f>
        <v/>
      </c>
      <c r="CU843">
        <f>IFERROR(IF(RIGHT(INDEX(PIS!O$1:O$500,MATCH(D843,PIS!C$1:C$500,0)),5)="Gross",MIN(U843+V843,VLOOKUP("R700",TSC!B:C,2,0)*VLOOKUP("R101",TSC!B:C,2,0))*(VLOOKUP("T713",TSC!B:C,2,0))%,MIN(T843+V843,VLOOKUP("R700",TSC!B:C,2,0)*VLOOKUP("R101",TSC!B:C,2,0))*(VLOOKUP("T713",TSC!B:C,2,0))%),0)</f>
        <v/>
      </c>
      <c r="CV843">
        <f>IFERROR(INDEX(ADJ!$A$1:$BZ$1000,MATCH(PAYROLL!D843,ADJ!A$1:A$500,0),MATCH(PAYROLL!CV$2,ADJ!$2:$2,0)),0)</f>
        <v/>
      </c>
      <c r="CW843">
        <f>IFERROR(INDEX(ADJ!$A$1:$BZ$1000,MATCH(PAYROLL!D843,ADJ!A$1:A$500,0),MATCH(PAYROLL!CW$2,ADJ!$2:$2,0)),0)</f>
        <v/>
      </c>
      <c r="CX843">
        <f>SUM(CR843:CW843)</f>
        <v/>
      </c>
      <c r="CY843">
        <f>ROUND(IF(CR843&gt;0,T843+V843*VLOOKUP("R202",TSC!$B$1:$C$500,2,0),0),0)</f>
        <v/>
      </c>
      <c r="CZ843">
        <f>IFERROR(INDEX(CSDA!D$1:D$500,MATCH($CZ$2,CSDA!C$1:C$500,0)),0)</f>
        <v/>
      </c>
      <c r="DA843">
        <f>ROUND(T843*0.7%,0)</f>
        <v/>
      </c>
      <c r="DB843">
        <f>ROUND(T843/12,0)</f>
        <v/>
      </c>
      <c r="DC843">
        <f ref="DC843" t="array">IFERROR(INDEX(CSDA!D$1:D$500,MATCH("Trích giữ"&amp;PAYROLL!DC$2,CSDA!A$1:A$500&amp;CSDA!C$1:C$500,0)),0)</f>
        <v/>
      </c>
      <c r="DD843">
        <f ref="DD843" t="array">IFERROR(INDEX(CSDA!D$1:D$500,MATCH("Trích giữ"&amp;PAYROLL!DD$2,CSDA!A$1:A$500&amp;CSDA!C$1:C$500,0)),0)</f>
        <v/>
      </c>
      <c r="DE843">
        <f ref="DE843" t="array">IFERROR(INDEX(CSDA!D$1:D$500,MATCH("Trích giữ"&amp;PAYROLL!DE$2,CSDA!A$1:A$500&amp;CSDA!C$1:C$500,0)),0)</f>
        <v/>
      </c>
      <c r="DF843">
        <f>IFERROR(INDEX(CSDA!D$1:D$500,MATCH(PAYROLL!DF$2,CSDA!C$1:C$500,0)),0)</f>
        <v/>
      </c>
      <c r="DG843">
        <f ref="DG843" t="array">IFERROR(INDEX(CSDA!D$1:D$500,MATCH("Trích giữ"&amp;PAYROLL!DG$2,CSDA!A$1:A$500&amp;CSDA!C$1:C$500,0)),0)</f>
        <v/>
      </c>
      <c r="DH843">
        <f>ROUND(T843/26,0)</f>
        <v/>
      </c>
      <c r="DI843">
        <f ref="DI843" t="array">IFERROR(INDEX(CSDA!D$1:D$500,MATCH("Trích giữ"&amp;PAYROLL!DI$2,CSDA!A$1:A$500&amp;CSDA!C$1:C$500,0)),0)</f>
        <v/>
      </c>
      <c r="DJ843">
        <f>IF(U843=0,T843*21.5%-BL843,0)</f>
        <v/>
      </c>
      <c r="DK843">
        <f ref="DK843" t="array">IFERROR(INDEX(CSDA!D$1:D$500,MATCH("Trích giữ"&amp;PAYROLL!DK$2,CSDA!A$1:A$500&amp;CSDA!C$1:C$500,0)),0)</f>
        <v/>
      </c>
      <c r="DL843">
        <f>IFERROR(INDEX(CSDA!D$1:D$500,MATCH(PAYROLL!DL$2,CSDA!C$1:C$500,0))/12,0)</f>
        <v/>
      </c>
      <c r="DM843">
        <f>SUM(DB843:DL843)</f>
        <v/>
      </c>
      <c r="DN843">
        <f>IFERROR(INDEX(ADJ!$A$1:$BZ$1000,MATCH(PAYROLL!D843,ADJ!A$1:A$500,0),MATCH(PAYROLL!DN$2,ADJ!$2:$2,0)),0)</f>
        <v/>
      </c>
      <c r="DO843">
        <f>IFERROR(SUM(BP843,DM843:DN843,CX843:DA843)-DT843,0)</f>
        <v/>
      </c>
      <c r="DP843">
        <f ref="DP843" t="array">SUM(BW843*IFERROR(INDEX(CSDA!D$1:D$500,MATCH(BW$2,CSDA!C$1:C$500,0)),0)%,CX843*IFERROR(INDEX(CSDA!D$1:D$500,MATCH(CX$2,CSDA!C$1:C$500,0)),0)%,DA843*IFERROR(INDEX(CSDA!D$1:D$500,MATCH(DA$2,CSDA!C$1:C$500,0)),0)%,DB843*IFERROR(INDEX(CSDA!D$1:D$500,MATCH(DB$2,CSDA!C$1:C$500,0)),0)%,DF843*IFERROR(INDEX(CSDA!D$1:D$500,MATCH("Phí dịch vụ"&amp;PAYROLL!DF$2,CSDA!A$1:A$500&amp;CSDA!C$1:C$500,0)),0)%,DC843*IFERROR(INDEX(CSDA!D$1:D$500,MATCH("Phí dịch vụ"&amp;PAYROLL!DC$2,CSDA!A$1:A$500&amp;CSDA!C$1:C$500,0)),0)%,DH843*IFERROR(INDEX(CSDA!D$1:D$500,MATCH("Phí dịch vụ"&amp;PAYROLL!DH$2,CSDA!A$1:A$500&amp;CSDA!C$1:C$500,0)),0)%,DJ843*IFERROR(INDEX(CSDA!D$1:D$500,MATCH("Phí dịch vụ"&amp;PAYROLL!DJ$2,CSDA!A$1:A$500&amp;CSDA!C$1:C$500,0)),0)%,BN843*IFERROR(INDEX(CSDA!D$1:D$500,MATCH(BN$2,CSDA!C$1:C$500,0)),0)%)-BN843*7%</f>
        <v/>
      </c>
      <c r="DQ843">
        <f>IFERROR(INDEX(ADJ!$A$1:$BZ$1000,MATCH(PAYROLL!D843,ADJ!A$1:A$500,0),MATCH(PAYROLL!DQ$2,ADJ!$2:$2,0)),0)</f>
        <v/>
      </c>
      <c r="DR843">
        <f>IFERROR(INDEX(ADJ!$A$1:$BZ$1000,MATCH(PAYROLL!D843,ADJ!A$1:A$500,0),MATCH(PAYROLL!DR$2,ADJ!$2:$2,0)),0)</f>
        <v/>
      </c>
      <c r="DS843">
        <f>SUM(DP843:DR843)</f>
        <v/>
      </c>
      <c r="DT843">
        <f>EK843</f>
        <v/>
      </c>
      <c r="DU843">
        <f>SUM(DO843:DR843)</f>
        <v/>
      </c>
      <c r="DV843">
        <f>ROUND(DU843*0.1,0)</f>
        <v/>
      </c>
      <c r="DW843">
        <f>DU843+DV843</f>
        <v/>
      </c>
      <c r="DZ843">
        <f>IFERROR(INDEX(ADJ!$A$1:$BZ$1000,MATCH(PAYROLL!$D843,ADJ!A$1:A$500,0),MATCH(PAYROLL!DZ$2,ADJ!$2:$2,0)),0)</f>
        <v/>
      </c>
      <c r="EA843">
        <f>IFERROR(INDEX(ADJ!$A$1:$BZ$1000,MATCH(PAYROLL!$D843,ADJ!A$1:A$500,0),MATCH(PAYROLL!EA$2,ADJ!$2:$2,0)),0)</f>
        <v/>
      </c>
      <c r="EB843">
        <f>IFERROR(INDEX(ADJ!$A$1:$BZ$1000,MATCH(PAYROLL!$D843,ADJ!A$1:A$500,0),MATCH(PAYROLL!EB$2,ADJ!$2:$2,0)),0)</f>
        <v/>
      </c>
      <c r="EC843">
        <f>IFERROR(INDEX(ADJ!$A$1:$BZ$1000,MATCH(PAYROLL!$D843,ADJ!A$1:A$500,0),MATCH(PAYROLL!EC$2,ADJ!$2:$2,0)),0)</f>
        <v/>
      </c>
      <c r="ED843">
        <f>IFERROR(INDEX(ADJ!$A$1:$BZ$1000,MATCH(PAYROLL!$D843,ADJ!A$1:A$500,0),MATCH(PAYROLL!ED$2,ADJ!$2:$2,0)),0)</f>
        <v/>
      </c>
      <c r="EE843">
        <f>IFERROR(INDEX(ADJ!$A$1:$BZ$1000,MATCH(PAYROLL!$D843,ADJ!A$1:A$500,0),MATCH(PAYROLL!EE$2,ADJ!$2:$2,0)),0)</f>
        <v/>
      </c>
      <c r="EF843">
        <f>IFERROR(INDEX(ADJ!$A$1:$BZ$1000,MATCH(PAYROLL!$D843,ADJ!A$1:A$500,0),MATCH(PAYROLL!EF$2,ADJ!$2:$2,0)),0)</f>
        <v/>
      </c>
      <c r="EG843">
        <f>IFERROR(INDEX(ADJ!$A$1:$BZ$1000,MATCH(PAYROLL!$D843,ADJ!A$1:A$500,0),MATCH(PAYROLL!EG$2,ADJ!$2:$2,0)),0)</f>
        <v/>
      </c>
      <c r="EH843">
        <f>IFERROR(INDEX(ADJ!$A$1:$BZ$1000,MATCH(PAYROLL!$D843,ADJ!A$1:A$500,0),MATCH(PAYROLL!EH$2,ADJ!$2:$2,0)),0)</f>
        <v/>
      </c>
      <c r="EI843">
        <f>IFERROR(INDEX(ADJ!$A$1:$BZ$1000,MATCH(PAYROLL!D843,ADJ!A$1:A$500,0),MATCH(PAYROLL!EI$2,ADJ!$2:$2,0)),0)</f>
        <v/>
      </c>
      <c r="EJ843">
        <f>IFERROR(INDEX(ADJ!$A$1:$BZ$1000,MATCH(PAYROLL!$D843,ADJ!A$1:A$500,0),MATCH(PAYROLL!EJ$2,ADJ!$2:$2,0)),0)</f>
        <v/>
      </c>
      <c r="EK843">
        <f>SUM(DZ843:EJ843)</f>
        <v/>
      </c>
    </row>
    <row r="844">
      <c r="A844" t="n">
        <v>842</v>
      </c>
      <c r="B844" t="inlineStr">
        <is>
          <t>Lê Công Thân</t>
        </is>
      </c>
      <c r="D844" t="inlineStr">
        <is>
          <t>153858-01</t>
        </is>
      </c>
      <c r="S844">
        <f>IFERROR(INDEX(PIS!$A$1:$BZ$1000,MATCH($D844,PIS!C$1:C$500,0),MATCH("Lương CB tháng trước",PIS!$1:$1,0)),0)</f>
        <v/>
      </c>
      <c r="T844">
        <f>IFERROR(INDEX(PIS!$A$1:$BZ$1000,MATCH($D844,PIS!C$1:C$500,0),MATCH("Lương CB hiện tại",PIS!$1:$1,0)),0)</f>
        <v/>
      </c>
      <c r="U844">
        <f>IFERROR(INDEX(PIS!$A$1:$BZ$1000,MATCH($D844,PIS!C$1:C$500,0),MATCH("Lương đóng BHBB",PIS!$1:$1,0)),0)</f>
        <v/>
      </c>
      <c r="V844">
        <f>IFERROR(INDEX(PIS!$A$1:$BZ$1000,MATCH($D844,PIS!C$1:C$500,0),MATCH(V$2,PIS!$2:$2,0)),0)</f>
        <v/>
      </c>
      <c r="W844">
        <f>IFERROR(INDEX(PIS!$A$1:$BZ$1000,MATCH($D844,PIS!C$1:C$500,0),MATCH(W$2,PIS!$2:$2,0)),0)</f>
        <v/>
      </c>
      <c r="X844">
        <f>IFERROR(INDEX(PIS!$A$1:$BZ$1000,MATCH($D844,PIS!C$1:C$500,0),MATCH(X$2,PIS!$2:$2,0)),0)</f>
        <v/>
      </c>
      <c r="Y844">
        <f>IFERROR(INDEX(PIS!$A$1:$BZ$1000,MATCH($D844,PIS!C$1:C$500,0),MATCH(Y$2,PIS!$2:$2,0)),0)</f>
        <v/>
      </c>
      <c r="Z844">
        <f>IFERROR(INDEX(PIS!$A$1:$BZ$1000,MATCH($D844,PIS!C$1:C$500,0),MATCH(Z$2,PIS!$2:$2,0)),0)</f>
        <v/>
      </c>
      <c r="AA844">
        <f>IFERROR(INDEX(PIS!$A$1:$BZ$1000,MATCH($D844,PIS!C$1:C$500,0),MATCH(AA$2,PIS!$2:$2,0)),0)</f>
        <v/>
      </c>
      <c r="AB844">
        <f>IFERROR(INDEX(PIS!$A$1:$BZ$1000,MATCH($D844,PIS!C$1:C$500,0),MATCH(AB$2,PIS!$2:$2,0)),0)</f>
        <v/>
      </c>
      <c r="AC844">
        <f>SUM(V844:AB844)</f>
        <v/>
      </c>
      <c r="AD844">
        <f>IFERROR(INDEX(TIMESHEET!$A$1:$AI$5000,MATCH($D844,TIMESHEET!A$1:A$500,0),MATCH("T100",TIMESHEET!$2:$2,0))-2,0)</f>
        <v/>
      </c>
      <c r="AE844">
        <f>IFERROR(INDEX(TIMESHEET!$A$1:$AI$5000,MATCH($D844,TIMESHEET!A$1:A$500,0),MATCH("T202",TIMESHEET!$2:$2,0)),0)</f>
        <v/>
      </c>
      <c r="AF844">
        <f>IFERROR(INDEX(TIMESHEET!$A$1:$AI$5000,MATCH($D844,TIMESHEET!A$1:A$500,0),MATCH("T302",TIMESHEET!$2:$2,0)),0)</f>
        <v/>
      </c>
      <c r="AG844">
        <f>IFERROR(INDEX(TIMESHEET!$A$1:$AI$5000,MATCH($D844,TIMESHEET!A$1:A$500,0),MATCH("T406",TIMESHEET!$2:$2,0)),0)</f>
        <v/>
      </c>
      <c r="AH844">
        <f>AE844+AG844</f>
        <v/>
      </c>
      <c r="AI844">
        <f>IFERROR(INDEX(TIMESHEET!$A$1:$AI$5000,MATCH($D844,TIMESHEET!A$1:A$500,0),MATCH("T701",TIMESHEET!$2:$2,0)),0)</f>
        <v/>
      </c>
      <c r="AJ844">
        <f>IFERROR(INDEX(TIMESHEET!$A$1:$AI$5000,MATCH($D844,TIMESHEET!B$1:B$500,0),MATCH("T320",TIMESHEET!$2:$2,0)),0)</f>
        <v/>
      </c>
      <c r="AK844">
        <f>IFERROR(IF(LEFT(INDEX(PIS!O$1:O$500,MATCH(D844,PIS!C$1:C$500)),1)="M",T844/AD844*SUM(AE844:AG844),T844*AD844),0)</f>
        <v/>
      </c>
      <c r="AL844">
        <f>IFERROR(INDEX(ADJ!$A$1:$BZ$1000,MATCH(PAYROLL!D844,ADJ!A$1:A$500,0),MATCH(PAYROLL!AL$2,ADJ!$2:$2,0)),0)</f>
        <v/>
      </c>
      <c r="AM844">
        <f>SUM(AK844:AL844)</f>
        <v/>
      </c>
      <c r="AN844">
        <f>IFERROR(ROUND(V844/$AD844*$AH844,0),0)</f>
        <v/>
      </c>
      <c r="AO844">
        <f>IFERROR(ROUND(W844/$AD844*$AH844,0),0)</f>
        <v/>
      </c>
      <c r="AP844">
        <f>IFERROR(ROUND(X844/$AD844*$AE844,0),0)</f>
        <v/>
      </c>
      <c r="AQ844">
        <f>IFERROR(ROUND(Y844/$AD844*$AH844,0),0)</f>
        <v/>
      </c>
      <c r="AR844">
        <f>IFERROR(ROUND(Z844/$AD844*$AH844,0),0)</f>
        <v/>
      </c>
      <c r="AS844">
        <f>IFERROR(ROUND(AA844/$AD844*$AH844,0),0)</f>
        <v/>
      </c>
      <c r="AT844">
        <f>IFERROR(IF((AE844+AF844+AG844)&gt;13,AB844,ROUND(AB844/AD844*AH844,0)),0)</f>
        <v/>
      </c>
      <c r="AU844">
        <f>IFERROR(INDEX(ADJ!$A$1:$BZ$1000,MATCH(PAYROLL!D844,ADJ!A$1:A$500,0),MATCH(PAYROLL!AU$2,ADJ!$2:$2,0)),0)</f>
        <v/>
      </c>
      <c r="AV844">
        <f>ROUND(SUM(AN844:AU844),0)</f>
        <v/>
      </c>
      <c r="AW844">
        <f>IFERROR(INDEX(TIMESHEET!$A$1:$AI$5000,MATCH(PAYROLL!D844,TIMESHEET!A$1:A$500,0),MATCH("T620",TIMESHEET!$2:$2,0)),0)</f>
        <v/>
      </c>
      <c r="AX844">
        <f>IFERROR(INDEX(TIMESHEET!$A$1:$AI$5000,MATCH(PAYROLL!D844,TIMESHEET!A$1:A$500,0),MATCH("T601",TIMESHEET!$2:$2,0)),0)</f>
        <v/>
      </c>
      <c r="AY844">
        <f>IFERROR(INDEX(TIMESHEET!$A$1:$AI$5000,MATCH(PAYROLL!D844,TIMESHEET!A$1:A$500,0),MATCH("T602",TIMESHEET!$2:$2,0)),0)</f>
        <v/>
      </c>
      <c r="AZ844">
        <f>IFERROR(INDEX(TIMESHEET!$A$1:$AI$5000,MATCH(PAYROLL!D844,TIMESHEET!A$1:A$500,0),MATCH("T603",TIMESHEET!$2:$2,0)),0)</f>
        <v/>
      </c>
      <c r="BA844">
        <f>IFERROR(INDEX(TIMESHEET!$A$1:$AI$5000,MATCH(PAYROLL!D844,TIMESHEET!A$1:A$500,0),MATCH("T611",TIMESHEET!$2:$2,0)),0)</f>
        <v/>
      </c>
      <c r="BB844">
        <f>IFERROR(INDEX(TIMESHEET!$A$1:$AI$5000,MATCH(PAYROLL!D844,TIMESHEET!A$1:A$500,0),MATCH("T612",TIMESHEET!$2:$2,0)),0)</f>
        <v/>
      </c>
      <c r="BC844">
        <f>IFERROR(INDEX(TIMESHEET!$A$1:$AI$5000,MATCH(PAYROLL!D844,TIMESHEET!A$1:A$500,0),MATCH("T613",TIMESHEET!$2:$2,0)),0)</f>
        <v/>
      </c>
      <c r="BD844">
        <f>IFERROR(INDEX(TIMESHEET!$A$1:$AI$5000,MATCH(PAYROLL!D844,TIMESHEET!A$1:A$500,0),MATCH("T500",TIMESHEET!$2:$2,0)),0)</f>
        <v/>
      </c>
      <c r="BE844">
        <f>IFERROR(IF(LEFT(INDEX(PIS!O$1:O$500,MATCH(D844,PIS!C$1:C$500)),1)="M",T844/AD844/8*(AW844+AX844*1.5+AY844*2+AZ844*3+BA844*2.1+BB844*2.7+BC844*3.9+BD844*0.3),T844/8*(AW844+AX844*1.5+AY844*2+AZ844*3+BA844*2.1+BB844*2.7+BC844*3.9+BD844*0.3)),0)</f>
        <v/>
      </c>
      <c r="BF844">
        <f>IFERROR(INDEX(ADJ!$A$1:$BZ$1000,MATCH(PAYROLL!$D844,ADJ!A$1:A$500,0),MATCH(PAYROLL!BF$2,ADJ!$2:$2,0)),0)</f>
        <v/>
      </c>
      <c r="BG844">
        <f>IFERROR(INDEX(ADJ!$A$1:$BZ$1000,MATCH(PAYROLL!D844,ADJ!A$1:A$500,0),MATCH(PAYROLL!BG$2,ADJ!$2:$2,0)),0)</f>
        <v/>
      </c>
      <c r="BH844">
        <f>IFERROR(INDEX(ADJ!$A$1:$BZ$1000,MATCH(PAYROLL!D844,ADJ!A$1:A$500,0),MATCH(PAYROLL!BH$2,ADJ!$2:$2,0)),0)</f>
        <v/>
      </c>
      <c r="BI844">
        <f>IFERROR(INDEX(ADJ!$A$1:$BZ$1000,MATCH(PAYROLL!D844,ADJ!A$1:A$500,0),MATCH(PAYROLL!BI$2,ADJ!$2:$2,0)),0)</f>
        <v/>
      </c>
      <c r="BJ844">
        <f>IFERROR(INDEX(ADJ!$A$1:$BZ$1000,MATCH(PAYROLL!D844,ADJ!A$1:A$500,0),MATCH(PAYROLL!BJ$2,ADJ!$2:$2,0)),0)</f>
        <v/>
      </c>
      <c r="BK844">
        <f>SUM(BF844:BJ844)</f>
        <v/>
      </c>
      <c r="BL844">
        <f>IFERROR(INDEX(ADJ!$A$1:$BZ$1000,MATCH(PAYROLL!D844,ADJ!A$1:A$500,0),MATCH(PAYROLL!BL$2,ADJ!$2:$2,0)),0)</f>
        <v/>
      </c>
      <c r="BM844">
        <f>IFERROR(INDEX(ADJ!$A$1:$BZ$1000,MATCH(PAYROLL!D844,ADJ!A$1:A$500,0),MATCH(PAYROLL!BM$2,ADJ!$2:$2,0)),0)</f>
        <v/>
      </c>
      <c r="BN844">
        <f>IFERROR(INDEX(ADJ!$A$1:$BZ$1000,MATCH(PAYROLL!D844,ADJ!A$1:A$500,0),MATCH(PAYROLL!BN$2,ADJ!$2:$2,0)),0)</f>
        <v/>
      </c>
      <c r="BO844">
        <f>IFERROR(INDEX(ADJ!$A$1:$BZ$1000,MATCH(PAYROLL!D844,ADJ!A$1:A$500,0),MATCH(PAYROLL!BO$2,ADJ!$2:$2,0)),0)</f>
        <v/>
      </c>
      <c r="BP844">
        <f>SUM(AM844,AV844,BE844,BK844,BL844:BO844)</f>
        <v/>
      </c>
      <c r="BQ844">
        <f>BO844</f>
        <v/>
      </c>
      <c r="BR844">
        <f>IFERROR(ROUND(IF(LEFT(INDEX(PIS!O$1:O$500,MATCH(D844,PIS!C$1:C$500)),1)="D",T844/8*(BD844*0.3),IF(LEFT(INDEX(PIS!O$1:O$500,MATCH(D844,PIS!C$1:C$500)),1)="H",T844*($BD844*0.3),T844/$AD844/8*($BD844*0.3))),0),0)</f>
        <v/>
      </c>
      <c r="BS844">
        <f>IF(AP844&lt;1,0,MIN(AP844,730000))</f>
        <v/>
      </c>
      <c r="BT844">
        <f>IFERROR(ROUND((BE844-SUM(AW844:BC844)*T844/AD844/8),0)-BR844,0)</f>
        <v/>
      </c>
      <c r="BU844">
        <f>AO844</f>
        <v/>
      </c>
      <c r="BV844">
        <f>SUM(BQ844:BU844)</f>
        <v/>
      </c>
      <c r="BW844">
        <f>BP844-BV844</f>
        <v/>
      </c>
      <c r="BX844">
        <f>IFERROR(IF(RIGHT(INDEX(PIS!O$1:O$500,MATCH(D844,PIS!C$1:C$500)),5)="Gross",MIN(U844+V844,VLOOKUP("R700",TSC!B:C,2,0)*VLOOKUP("R101",TSC!B:C,2,0))*VLOOKUP("R701",TSC!B:C,2,0)%,0),0)</f>
        <v/>
      </c>
      <c r="BY844">
        <f>IFERROR(IF(RIGHT(INDEX(PIS!O$1:O$500,MATCH(D844,PIS!C$1:C$500)),5)="Gross",MIN(U844+V844,VLOOKUP("R700",TSC!B:C,2,0)*VLOOKUP("R101",TSC!B:C,2,0))*VLOOKUP("T704",TSC!B:C,2,0)%,0),0)</f>
        <v/>
      </c>
      <c r="BZ844">
        <f>IFERROR(IF(RIGHT(INDEX(PIS!O$1:O$500,MATCH(D844,PIS!C$1:C$500)),5)="Gross",MIN(U844+V844,VLOOKUP("R700",TSC!B:C,2,0)*VLOOKUP("1",TSC!F:G,2,0))*VLOOKUP("T705",TSC!B:C,2,0)%,0),0)</f>
        <v/>
      </c>
      <c r="CA844">
        <f>IFERROR(INDEX(ADJ!$A$1:$BZ$1000,MATCH(PAYROLL!D844,ADJ!A$1:A$500,0),MATCH(PAYROLL!CA$2,ADJ!$2:$2,0)),0)</f>
        <v/>
      </c>
      <c r="CB844">
        <f>IFERROR(INDEX(ADJ!$A$1:$BZ$1000,MATCH(PAYROLL!D844,ADJ!A$1:A$500,0),MATCH(PAYROLL!CB$2,ADJ!$2:$2,0)),0)</f>
        <v/>
      </c>
      <c r="CC844">
        <f>SUM(BX844:CB844)</f>
        <v/>
      </c>
      <c r="CD844">
        <f>IFERROR(INDEX(PIS!$A$1:$BZ$1000,MATCH(PAYROLL!D844,PIS!C$1:C$500,0),MATCH(PAYROLL!CD$1,PIS!$1:$1,0)),0)</f>
        <v/>
      </c>
      <c r="CE844">
        <f>IFERROR(IF(OR(INDEX(PIS!P$1:P$500,MATCH(D844,PIS!C$1:C$500,0))="LT2",INDEX(PIS!P$1:P$500,MATCH(D844,PIS!C$1:C$500,0))="P10"),0,SUM(CC844,CD844*VLOOKUP("R601",TSC!B:C,2,0),VLOOKUP("R602",TSC!B:C,2,0))),0)</f>
        <v/>
      </c>
      <c r="CF844">
        <f>MAX(BW844-CE844,0)</f>
        <v/>
      </c>
      <c r="CG844">
        <f>IFERROR(IF(OR(RIGHT(INDEX(PIS!P$1:P$500,MATCH(D844,PIS!C$1:C$500)),5)="P10",RIGHT(INDEX(PIS!P$1:P$500,MATCH(D844,PIS!C$1:C$500)),5)="CK"),0,IF(CF844&lt;=5000000,CF844*5%,IF(CF844&lt;=10000000,CF844*10%-250000,IF(CF844&lt;=18000000,CF844*15%-750000,IF(CF844&lt;=32000000,CF844*20%-1650000,IF(CF844&lt;=52000000,CF844*25%-3250000,IF(CF844&lt;=80000000,BH844*30%-5850000,CF844*35%-9850000))))))),0)</f>
        <v/>
      </c>
      <c r="CH844">
        <f>IFERROR(IF(OR(INDEX(PIS!P$1:P$500,MATCH(D844,PIS!C$1:C$500))="LT",INDEX(PIS!P$1:P$500,MATCH(D844,PIS!C$1:C$500))="CK"),0,IF(CF844&lt;2000000,0,CF844*10%)),0)</f>
        <v/>
      </c>
      <c r="CI844">
        <f>IFERROR(INDEX(ADJ!$A$1:$BZ$1000,MATCH(PAYROLL!D844,ADJ!A$1:A$500,0),MATCH(PAYROLL!CI$2,ADJ!$2:$2,0)),0)</f>
        <v/>
      </c>
      <c r="CJ844">
        <f>IFERROR(INDEX(ADJ!$A$1:$BZ$1000,MATCH(PAYROLL!D844,ADJ!A$1:A$500,0),MATCH(PAYROLL!CJ$2,ADJ!$2:$2,0)),0)</f>
        <v/>
      </c>
      <c r="CK844">
        <f>IFERROR(INDEX(ADJ!$A$1:$BZ$1000,MATCH(PAYROLL!D844,ADJ!A$1:A$500,0),MATCH(PAYROLL!CK$2,ADJ!$2:$2,0)),0)</f>
        <v/>
      </c>
      <c r="CL844">
        <f>SUM(CG844:CK844)</f>
        <v/>
      </c>
      <c r="CM844">
        <f>ROUND(SUM(CH844:CK844),0)</f>
        <v/>
      </c>
      <c r="CN844">
        <f>IFERROR(INDEX(CSDA!D$1:D$500,MATCH($CN$2,CSDA!C$1:C$500,0))*INDEX(PIS!V$1:V$500,MATCH(D844,PIS!C$1:C$500))+INDEX(ADJ!$A$1:$BZ$1000,MATCH(PAYROLL!D844,ADJ!A$1:A$500,0),MATCH(PAYROLL!CN$2,ADJ!$2:$2,0)),0)</f>
        <v/>
      </c>
      <c r="CO844">
        <f>IFERROR(INDEX(ADJ!$A$1:$BZ$1000,MATCH(PAYROLL!D844,ADJ!A$1:A$500,0),MATCH(PAYROLL!CO$2,ADJ!$2:$2,0)),0)</f>
        <v/>
      </c>
      <c r="CP844">
        <f>IFERROR(INDEX(ADJ!$A$1:$BZ$1000,MATCH(PAYROLL!D844,ADJ!A$1:A$500,0),MATCH(PAYROLL!CP$2,ADJ!$2:$2,0)),0)</f>
        <v/>
      </c>
      <c r="CQ844">
        <f>BP844-CL844-CI844-CM844-CN844-CO844-CP844-CC844</f>
        <v/>
      </c>
      <c r="CR844">
        <f>IFERROR(IF(RIGHT(INDEX(PIS!O$1:O$500,MATCH(D844,PIS!C$1:C$500,0)),5)="Gross",MIN(U844+V844,VLOOKUP("R700",TSC!B:C,2,0)*VLOOKUP("R101",TSC!B:C,2,0))*(VLOOKUP("T711",TSC!B:C,2,0)+VLOOKUP("T712",TSC!B:C,2,0))%,MIN(T844+V844,VLOOKUP("R700",TSC!B:C,2,0)*VLOOKUP("R101",TSC!B:C,2,0))*(VLOOKUP("T711",TSC!B:C,2,0)+VLOOKUP("T712",TSC!B:C,2,0)+VLOOKUP("R701",TSC!B:C,2,0))%),0)</f>
        <v/>
      </c>
      <c r="CS844">
        <f>IFERROR(IF(RIGHT(INDEX(PIS!O$1:O$500,MATCH(D844,PIS!C$1:C$500,0)),5)="Gross",MIN(U844+V844,VLOOKUP("R700",TSC!B:C,2,0)*VLOOKUP("R101",TSC!B:C,2,0))*(VLOOKUP("T714",TSC!B:C,2,0))%,MIN(T844+V844,VLOOKUP("R700",TSC!B:C,2,0)*VLOOKUP("R101",TSC!B:C,2,0))*(VLOOKUP("T704",TSC!B:C,2,0)+VLOOKUP("T714",TSC!B:C,2,0))%),0)</f>
        <v/>
      </c>
      <c r="CT844">
        <f>IFERROR(IF(RIGHT(INDEX(PIS!O$1:O$500,MATCH(D844,PIS!C$1:C$500,0)),5)="Gross",MIN(U844+V844,VLOOKUP("R700",TSC!B:C,2,0)*VLOOKUP("R101",TSC!B:C,2,0))*VLOOKUP("T705",TSC!B:C,2,0)%,MIN(T844+V844,VLOOKUP("R700",TSC!B:C,2,0)*VLOOKUP("R101",TSC!B:C,2,0))*VLOOKUP("T705",TSC!B:C,2,0)%),0)</f>
        <v/>
      </c>
      <c r="CU844">
        <f>IFERROR(IF(RIGHT(INDEX(PIS!O$1:O$500,MATCH(D844,PIS!C$1:C$500,0)),5)="Gross",MIN(U844+V844,VLOOKUP("R700",TSC!B:C,2,0)*VLOOKUP("R101",TSC!B:C,2,0))*(VLOOKUP("T713",TSC!B:C,2,0))%,MIN(T844+V844,VLOOKUP("R700",TSC!B:C,2,0)*VLOOKUP("R101",TSC!B:C,2,0))*(VLOOKUP("T713",TSC!B:C,2,0))%),0)</f>
        <v/>
      </c>
      <c r="CV844">
        <f>IFERROR(INDEX(ADJ!$A$1:$BZ$1000,MATCH(PAYROLL!D844,ADJ!A$1:A$500,0),MATCH(PAYROLL!CV$2,ADJ!$2:$2,0)),0)</f>
        <v/>
      </c>
      <c r="CW844">
        <f>IFERROR(INDEX(ADJ!$A$1:$BZ$1000,MATCH(PAYROLL!D844,ADJ!A$1:A$500,0),MATCH(PAYROLL!CW$2,ADJ!$2:$2,0)),0)</f>
        <v/>
      </c>
      <c r="CX844">
        <f>SUM(CR844:CW844)</f>
        <v/>
      </c>
      <c r="CY844">
        <f>ROUND(IF(CR844&gt;0,T844+V844*VLOOKUP("R202",TSC!$B$1:$C$500,2,0),0),0)</f>
        <v/>
      </c>
      <c r="CZ844">
        <f>IFERROR(INDEX(CSDA!D$1:D$500,MATCH($CZ$2,CSDA!C$1:C$500,0)),0)</f>
        <v/>
      </c>
      <c r="DA844">
        <f>ROUND(T844*0.7%,0)</f>
        <v/>
      </c>
      <c r="DB844">
        <f>ROUND(T844/12,0)</f>
        <v/>
      </c>
      <c r="DC844">
        <f ref="DC844" t="array">IFERROR(INDEX(CSDA!D$1:D$500,MATCH("Trích giữ"&amp;PAYROLL!DC$2,CSDA!A$1:A$500&amp;CSDA!C$1:C$500,0)),0)</f>
        <v/>
      </c>
      <c r="DD844">
        <f ref="DD844" t="array">IFERROR(INDEX(CSDA!D$1:D$500,MATCH("Trích giữ"&amp;PAYROLL!DD$2,CSDA!A$1:A$500&amp;CSDA!C$1:C$500,0)),0)</f>
        <v/>
      </c>
      <c r="DE844">
        <f ref="DE844" t="array">IFERROR(INDEX(CSDA!D$1:D$500,MATCH("Trích giữ"&amp;PAYROLL!DE$2,CSDA!A$1:A$500&amp;CSDA!C$1:C$500,0)),0)</f>
        <v/>
      </c>
      <c r="DF844">
        <f>IFERROR(INDEX(CSDA!D$1:D$500,MATCH(PAYROLL!DF$2,CSDA!C$1:C$500,0)),0)</f>
        <v/>
      </c>
      <c r="DG844">
        <f ref="DG844" t="array">IFERROR(INDEX(CSDA!D$1:D$500,MATCH("Trích giữ"&amp;PAYROLL!DG$2,CSDA!A$1:A$500&amp;CSDA!C$1:C$500,0)),0)</f>
        <v/>
      </c>
      <c r="DH844">
        <f>ROUND(T844/26,0)</f>
        <v/>
      </c>
      <c r="DI844">
        <f ref="DI844" t="array">IFERROR(INDEX(CSDA!D$1:D$500,MATCH("Trích giữ"&amp;PAYROLL!DI$2,CSDA!A$1:A$500&amp;CSDA!C$1:C$500,0)),0)</f>
        <v/>
      </c>
      <c r="DJ844">
        <f>IF(U844=0,T844*21.5%-BL844,0)</f>
        <v/>
      </c>
      <c r="DK844">
        <f ref="DK844" t="array">IFERROR(INDEX(CSDA!D$1:D$500,MATCH("Trích giữ"&amp;PAYROLL!DK$2,CSDA!A$1:A$500&amp;CSDA!C$1:C$500,0)),0)</f>
        <v/>
      </c>
      <c r="DL844">
        <f>IFERROR(INDEX(CSDA!D$1:D$500,MATCH(PAYROLL!DL$2,CSDA!C$1:C$500,0))/12,0)</f>
        <v/>
      </c>
      <c r="DM844">
        <f>SUM(DB844:DL844)</f>
        <v/>
      </c>
      <c r="DN844">
        <f>IFERROR(INDEX(ADJ!$A$1:$BZ$1000,MATCH(PAYROLL!D844,ADJ!A$1:A$500,0),MATCH(PAYROLL!DN$2,ADJ!$2:$2,0)),0)</f>
        <v/>
      </c>
      <c r="DO844">
        <f>IFERROR(SUM(BP844,DM844:DN844,CX844:DA844)-DT844,0)</f>
        <v/>
      </c>
      <c r="DP844">
        <f ref="DP844" t="array">SUM(BW844*IFERROR(INDEX(CSDA!D$1:D$500,MATCH(BW$2,CSDA!C$1:C$500,0)),0)%,CX844*IFERROR(INDEX(CSDA!D$1:D$500,MATCH(CX$2,CSDA!C$1:C$500,0)),0)%,DA844*IFERROR(INDEX(CSDA!D$1:D$500,MATCH(DA$2,CSDA!C$1:C$500,0)),0)%,DB844*IFERROR(INDEX(CSDA!D$1:D$500,MATCH(DB$2,CSDA!C$1:C$500,0)),0)%,DF844*IFERROR(INDEX(CSDA!D$1:D$500,MATCH("Phí dịch vụ"&amp;PAYROLL!DF$2,CSDA!A$1:A$500&amp;CSDA!C$1:C$500,0)),0)%,DC844*IFERROR(INDEX(CSDA!D$1:D$500,MATCH("Phí dịch vụ"&amp;PAYROLL!DC$2,CSDA!A$1:A$500&amp;CSDA!C$1:C$500,0)),0)%,DH844*IFERROR(INDEX(CSDA!D$1:D$500,MATCH("Phí dịch vụ"&amp;PAYROLL!DH$2,CSDA!A$1:A$500&amp;CSDA!C$1:C$500,0)),0)%,DJ844*IFERROR(INDEX(CSDA!D$1:D$500,MATCH("Phí dịch vụ"&amp;PAYROLL!DJ$2,CSDA!A$1:A$500&amp;CSDA!C$1:C$500,0)),0)%,BN844*IFERROR(INDEX(CSDA!D$1:D$500,MATCH(BN$2,CSDA!C$1:C$500,0)),0)%)-BN844*7%</f>
        <v/>
      </c>
      <c r="DQ844">
        <f>IFERROR(INDEX(ADJ!$A$1:$BZ$1000,MATCH(PAYROLL!D844,ADJ!A$1:A$500,0),MATCH(PAYROLL!DQ$2,ADJ!$2:$2,0)),0)</f>
        <v/>
      </c>
      <c r="DR844">
        <f>IFERROR(INDEX(ADJ!$A$1:$BZ$1000,MATCH(PAYROLL!D844,ADJ!A$1:A$500,0),MATCH(PAYROLL!DR$2,ADJ!$2:$2,0)),0)</f>
        <v/>
      </c>
      <c r="DS844">
        <f>SUM(DP844:DR844)</f>
        <v/>
      </c>
      <c r="DT844">
        <f>EK844</f>
        <v/>
      </c>
      <c r="DU844">
        <f>SUM(DO844:DR844)</f>
        <v/>
      </c>
      <c r="DV844">
        <f>ROUND(DU844*0.1,0)</f>
        <v/>
      </c>
      <c r="DW844">
        <f>DU844+DV844</f>
        <v/>
      </c>
      <c r="DZ844">
        <f>IFERROR(INDEX(ADJ!$A$1:$BZ$1000,MATCH(PAYROLL!$D844,ADJ!A$1:A$500,0),MATCH(PAYROLL!DZ$2,ADJ!$2:$2,0)),0)</f>
        <v/>
      </c>
      <c r="EA844">
        <f>IFERROR(INDEX(ADJ!$A$1:$BZ$1000,MATCH(PAYROLL!$D844,ADJ!A$1:A$500,0),MATCH(PAYROLL!EA$2,ADJ!$2:$2,0)),0)</f>
        <v/>
      </c>
      <c r="EB844">
        <f>IFERROR(INDEX(ADJ!$A$1:$BZ$1000,MATCH(PAYROLL!$D844,ADJ!A$1:A$500,0),MATCH(PAYROLL!EB$2,ADJ!$2:$2,0)),0)</f>
        <v/>
      </c>
      <c r="EC844">
        <f>IFERROR(INDEX(ADJ!$A$1:$BZ$1000,MATCH(PAYROLL!$D844,ADJ!A$1:A$500,0),MATCH(PAYROLL!EC$2,ADJ!$2:$2,0)),0)</f>
        <v/>
      </c>
      <c r="ED844">
        <f>IFERROR(INDEX(ADJ!$A$1:$BZ$1000,MATCH(PAYROLL!$D844,ADJ!A$1:A$500,0),MATCH(PAYROLL!ED$2,ADJ!$2:$2,0)),0)</f>
        <v/>
      </c>
      <c r="EE844">
        <f>IFERROR(INDEX(ADJ!$A$1:$BZ$1000,MATCH(PAYROLL!$D844,ADJ!A$1:A$500,0),MATCH(PAYROLL!EE$2,ADJ!$2:$2,0)),0)</f>
        <v/>
      </c>
      <c r="EF844">
        <f>IFERROR(INDEX(ADJ!$A$1:$BZ$1000,MATCH(PAYROLL!$D844,ADJ!A$1:A$500,0),MATCH(PAYROLL!EF$2,ADJ!$2:$2,0)),0)</f>
        <v/>
      </c>
      <c r="EG844">
        <f>IFERROR(INDEX(ADJ!$A$1:$BZ$1000,MATCH(PAYROLL!$D844,ADJ!A$1:A$500,0),MATCH(PAYROLL!EG$2,ADJ!$2:$2,0)),0)</f>
        <v/>
      </c>
      <c r="EH844">
        <f>IFERROR(INDEX(ADJ!$A$1:$BZ$1000,MATCH(PAYROLL!$D844,ADJ!A$1:A$500,0),MATCH(PAYROLL!EH$2,ADJ!$2:$2,0)),0)</f>
        <v/>
      </c>
      <c r="EI844">
        <f>IFERROR(INDEX(ADJ!$A$1:$BZ$1000,MATCH(PAYROLL!D844,ADJ!A$1:A$500,0),MATCH(PAYROLL!EI$2,ADJ!$2:$2,0)),0)</f>
        <v/>
      </c>
      <c r="EJ844">
        <f>IFERROR(INDEX(ADJ!$A$1:$BZ$1000,MATCH(PAYROLL!$D844,ADJ!A$1:A$500,0),MATCH(PAYROLL!EJ$2,ADJ!$2:$2,0)),0)</f>
        <v/>
      </c>
      <c r="EK844">
        <f>SUM(DZ844:EJ844)</f>
        <v/>
      </c>
    </row>
    <row r="845">
      <c r="A845" t="n">
        <v>843</v>
      </c>
      <c r="B845" t="inlineStr">
        <is>
          <t>Vy Hoàng Phúc</t>
        </is>
      </c>
      <c r="D845" t="inlineStr">
        <is>
          <t>153861-01</t>
        </is>
      </c>
      <c r="S845">
        <f>IFERROR(INDEX(PIS!$A$1:$BZ$1000,MATCH($D845,PIS!C$1:C$500,0),MATCH("Lương CB tháng trước",PIS!$1:$1,0)),0)</f>
        <v/>
      </c>
      <c r="T845">
        <f>IFERROR(INDEX(PIS!$A$1:$BZ$1000,MATCH($D845,PIS!C$1:C$500,0),MATCH("Lương CB hiện tại",PIS!$1:$1,0)),0)</f>
        <v/>
      </c>
      <c r="U845">
        <f>IFERROR(INDEX(PIS!$A$1:$BZ$1000,MATCH($D845,PIS!C$1:C$500,0),MATCH("Lương đóng BHBB",PIS!$1:$1,0)),0)</f>
        <v/>
      </c>
      <c r="V845">
        <f>IFERROR(INDEX(PIS!$A$1:$BZ$1000,MATCH($D845,PIS!C$1:C$500,0),MATCH(V$2,PIS!$2:$2,0)),0)</f>
        <v/>
      </c>
      <c r="W845">
        <f>IFERROR(INDEX(PIS!$A$1:$BZ$1000,MATCH($D845,PIS!C$1:C$500,0),MATCH(W$2,PIS!$2:$2,0)),0)</f>
        <v/>
      </c>
      <c r="X845">
        <f>IFERROR(INDEX(PIS!$A$1:$BZ$1000,MATCH($D845,PIS!C$1:C$500,0),MATCH(X$2,PIS!$2:$2,0)),0)</f>
        <v/>
      </c>
      <c r="Y845">
        <f>IFERROR(INDEX(PIS!$A$1:$BZ$1000,MATCH($D845,PIS!C$1:C$500,0),MATCH(Y$2,PIS!$2:$2,0)),0)</f>
        <v/>
      </c>
      <c r="Z845">
        <f>IFERROR(INDEX(PIS!$A$1:$BZ$1000,MATCH($D845,PIS!C$1:C$500,0),MATCH(Z$2,PIS!$2:$2,0)),0)</f>
        <v/>
      </c>
      <c r="AA845">
        <f>IFERROR(INDEX(PIS!$A$1:$BZ$1000,MATCH($D845,PIS!C$1:C$500,0),MATCH(AA$2,PIS!$2:$2,0)),0)</f>
        <v/>
      </c>
      <c r="AB845">
        <f>IFERROR(INDEX(PIS!$A$1:$BZ$1000,MATCH($D845,PIS!C$1:C$500,0),MATCH(AB$2,PIS!$2:$2,0)),0)</f>
        <v/>
      </c>
      <c r="AC845">
        <f>SUM(V845:AB845)</f>
        <v/>
      </c>
      <c r="AD845">
        <f>IFERROR(INDEX(TIMESHEET!$A$1:$AI$5000,MATCH($D845,TIMESHEET!A$1:A$500,0),MATCH("T100",TIMESHEET!$2:$2,0))-2,0)</f>
        <v/>
      </c>
      <c r="AE845">
        <f>IFERROR(INDEX(TIMESHEET!$A$1:$AI$5000,MATCH($D845,TIMESHEET!A$1:A$500,0),MATCH("T202",TIMESHEET!$2:$2,0)),0)</f>
        <v/>
      </c>
      <c r="AF845">
        <f>IFERROR(INDEX(TIMESHEET!$A$1:$AI$5000,MATCH($D845,TIMESHEET!A$1:A$500,0),MATCH("T302",TIMESHEET!$2:$2,0)),0)</f>
        <v/>
      </c>
      <c r="AG845">
        <f>IFERROR(INDEX(TIMESHEET!$A$1:$AI$5000,MATCH($D845,TIMESHEET!A$1:A$500,0),MATCH("T406",TIMESHEET!$2:$2,0)),0)</f>
        <v/>
      </c>
      <c r="AH845">
        <f>AE845+AG845</f>
        <v/>
      </c>
      <c r="AI845">
        <f>IFERROR(INDEX(TIMESHEET!$A$1:$AI$5000,MATCH($D845,TIMESHEET!A$1:A$500,0),MATCH("T701",TIMESHEET!$2:$2,0)),0)</f>
        <v/>
      </c>
      <c r="AJ845">
        <f>IFERROR(INDEX(TIMESHEET!$A$1:$AI$5000,MATCH($D845,TIMESHEET!B$1:B$500,0),MATCH("T320",TIMESHEET!$2:$2,0)),0)</f>
        <v/>
      </c>
      <c r="AK845">
        <f>IFERROR(IF(LEFT(INDEX(PIS!O$1:O$500,MATCH(D845,PIS!C$1:C$500)),1)="M",T845/AD845*SUM(AE845:AG845),T845*AD845),0)</f>
        <v/>
      </c>
      <c r="AL845">
        <f>IFERROR(INDEX(ADJ!$A$1:$BZ$1000,MATCH(PAYROLL!D845,ADJ!A$1:A$500,0),MATCH(PAYROLL!AL$2,ADJ!$2:$2,0)),0)</f>
        <v/>
      </c>
      <c r="AM845">
        <f>SUM(AK845:AL845)</f>
        <v/>
      </c>
      <c r="AN845">
        <f>IFERROR(ROUND(V845/$AD845*$AH845,0),0)</f>
        <v/>
      </c>
      <c r="AO845">
        <f>IFERROR(ROUND(W845/$AD845*$AH845,0),0)</f>
        <v/>
      </c>
      <c r="AP845">
        <f>IFERROR(ROUND(X845/$AD845*$AE845,0),0)</f>
        <v/>
      </c>
      <c r="AQ845">
        <f>IFERROR(ROUND(Y845/$AD845*$AH845,0),0)</f>
        <v/>
      </c>
      <c r="AR845">
        <f>IFERROR(ROUND(Z845/$AD845*$AH845,0),0)</f>
        <v/>
      </c>
      <c r="AS845">
        <f>IFERROR(ROUND(AA845/$AD845*$AH845,0),0)</f>
        <v/>
      </c>
      <c r="AT845">
        <f>IFERROR(IF((AE845+AF845+AG845)&gt;13,AB845,ROUND(AB845/AD845*AH845,0)),0)</f>
        <v/>
      </c>
      <c r="AU845">
        <f>IFERROR(INDEX(ADJ!$A$1:$BZ$1000,MATCH(PAYROLL!D845,ADJ!A$1:A$500,0),MATCH(PAYROLL!AU$2,ADJ!$2:$2,0)),0)</f>
        <v/>
      </c>
      <c r="AV845">
        <f>ROUND(SUM(AN845:AU845),0)</f>
        <v/>
      </c>
      <c r="AW845">
        <f>IFERROR(INDEX(TIMESHEET!$A$1:$AI$5000,MATCH(PAYROLL!D845,TIMESHEET!A$1:A$500,0),MATCH("T620",TIMESHEET!$2:$2,0)),0)</f>
        <v/>
      </c>
      <c r="AX845">
        <f>IFERROR(INDEX(TIMESHEET!$A$1:$AI$5000,MATCH(PAYROLL!D845,TIMESHEET!A$1:A$500,0),MATCH("T601",TIMESHEET!$2:$2,0)),0)</f>
        <v/>
      </c>
      <c r="AY845">
        <f>IFERROR(INDEX(TIMESHEET!$A$1:$AI$5000,MATCH(PAYROLL!D845,TIMESHEET!A$1:A$500,0),MATCH("T602",TIMESHEET!$2:$2,0)),0)</f>
        <v/>
      </c>
      <c r="AZ845">
        <f>IFERROR(INDEX(TIMESHEET!$A$1:$AI$5000,MATCH(PAYROLL!D845,TIMESHEET!A$1:A$500,0),MATCH("T603",TIMESHEET!$2:$2,0)),0)</f>
        <v/>
      </c>
      <c r="BA845">
        <f>IFERROR(INDEX(TIMESHEET!$A$1:$AI$5000,MATCH(PAYROLL!D845,TIMESHEET!A$1:A$500,0),MATCH("T611",TIMESHEET!$2:$2,0)),0)</f>
        <v/>
      </c>
      <c r="BB845">
        <f>IFERROR(INDEX(TIMESHEET!$A$1:$AI$5000,MATCH(PAYROLL!D845,TIMESHEET!A$1:A$500,0),MATCH("T612",TIMESHEET!$2:$2,0)),0)</f>
        <v/>
      </c>
      <c r="BC845">
        <f>IFERROR(INDEX(TIMESHEET!$A$1:$AI$5000,MATCH(PAYROLL!D845,TIMESHEET!A$1:A$500,0),MATCH("T613",TIMESHEET!$2:$2,0)),0)</f>
        <v/>
      </c>
      <c r="BD845">
        <f>IFERROR(INDEX(TIMESHEET!$A$1:$AI$5000,MATCH(PAYROLL!D845,TIMESHEET!A$1:A$500,0),MATCH("T500",TIMESHEET!$2:$2,0)),0)</f>
        <v/>
      </c>
      <c r="BE845">
        <f>IFERROR(IF(LEFT(INDEX(PIS!O$1:O$500,MATCH(D845,PIS!C$1:C$500)),1)="M",T845/AD845/8*(AW845+AX845*1.5+AY845*2+AZ845*3+BA845*2.1+BB845*2.7+BC845*3.9+BD845*0.3),T845/8*(AW845+AX845*1.5+AY845*2+AZ845*3+BA845*2.1+BB845*2.7+BC845*3.9+BD845*0.3)),0)</f>
        <v/>
      </c>
      <c r="BF845">
        <f>IFERROR(INDEX(ADJ!$A$1:$BZ$1000,MATCH(PAYROLL!$D845,ADJ!A$1:A$500,0),MATCH(PAYROLL!BF$2,ADJ!$2:$2,0)),0)</f>
        <v/>
      </c>
      <c r="BG845">
        <f>IFERROR(INDEX(ADJ!$A$1:$BZ$1000,MATCH(PAYROLL!D845,ADJ!A$1:A$500,0),MATCH(PAYROLL!BG$2,ADJ!$2:$2,0)),0)</f>
        <v/>
      </c>
      <c r="BH845">
        <f>IFERROR(INDEX(ADJ!$A$1:$BZ$1000,MATCH(PAYROLL!D845,ADJ!A$1:A$500,0),MATCH(PAYROLL!BH$2,ADJ!$2:$2,0)),0)</f>
        <v/>
      </c>
      <c r="BI845">
        <f>IFERROR(INDEX(ADJ!$A$1:$BZ$1000,MATCH(PAYROLL!D845,ADJ!A$1:A$500,0),MATCH(PAYROLL!BI$2,ADJ!$2:$2,0)),0)</f>
        <v/>
      </c>
      <c r="BJ845">
        <f>IFERROR(INDEX(ADJ!$A$1:$BZ$1000,MATCH(PAYROLL!D845,ADJ!A$1:A$500,0),MATCH(PAYROLL!BJ$2,ADJ!$2:$2,0)),0)</f>
        <v/>
      </c>
      <c r="BK845">
        <f>SUM(BF845:BJ845)</f>
        <v/>
      </c>
      <c r="BL845">
        <f>IFERROR(INDEX(ADJ!$A$1:$BZ$1000,MATCH(PAYROLL!D845,ADJ!A$1:A$500,0),MATCH(PAYROLL!BL$2,ADJ!$2:$2,0)),0)</f>
        <v/>
      </c>
      <c r="BM845">
        <f>IFERROR(INDEX(ADJ!$A$1:$BZ$1000,MATCH(PAYROLL!D845,ADJ!A$1:A$500,0),MATCH(PAYROLL!BM$2,ADJ!$2:$2,0)),0)</f>
        <v/>
      </c>
      <c r="BN845">
        <f>IFERROR(INDEX(ADJ!$A$1:$BZ$1000,MATCH(PAYROLL!D845,ADJ!A$1:A$500,0),MATCH(PAYROLL!BN$2,ADJ!$2:$2,0)),0)</f>
        <v/>
      </c>
      <c r="BO845">
        <f>IFERROR(INDEX(ADJ!$A$1:$BZ$1000,MATCH(PAYROLL!D845,ADJ!A$1:A$500,0),MATCH(PAYROLL!BO$2,ADJ!$2:$2,0)),0)</f>
        <v/>
      </c>
      <c r="BP845">
        <f>SUM(AM845,AV845,BE845,BK845,BL845:BO845)</f>
        <v/>
      </c>
      <c r="BQ845">
        <f>BO845</f>
        <v/>
      </c>
      <c r="BR845">
        <f>IFERROR(ROUND(IF(LEFT(INDEX(PIS!O$1:O$500,MATCH(D845,PIS!C$1:C$500)),1)="D",T845/8*(BD845*0.3),IF(LEFT(INDEX(PIS!O$1:O$500,MATCH(D845,PIS!C$1:C$500)),1)="H",T845*($BD845*0.3),T845/$AD845/8*($BD845*0.3))),0),0)</f>
        <v/>
      </c>
      <c r="BS845">
        <f>IF(AP845&lt;1,0,MIN(AP845,730000))</f>
        <v/>
      </c>
      <c r="BT845">
        <f>IFERROR(ROUND((BE845-SUM(AW845:BC845)*T845/AD845/8),0)-BR845,0)</f>
        <v/>
      </c>
      <c r="BU845">
        <f>AO845</f>
        <v/>
      </c>
      <c r="BV845">
        <f>SUM(BQ845:BU845)</f>
        <v/>
      </c>
      <c r="BW845">
        <f>BP845-BV845</f>
        <v/>
      </c>
      <c r="BX845">
        <f>IFERROR(IF(RIGHT(INDEX(PIS!O$1:O$500,MATCH(D845,PIS!C$1:C$500)),5)="Gross",MIN(U845+V845,VLOOKUP("R700",TSC!B:C,2,0)*VLOOKUP("R101",TSC!B:C,2,0))*VLOOKUP("R701",TSC!B:C,2,0)%,0),0)</f>
        <v/>
      </c>
      <c r="BY845">
        <f>IFERROR(IF(RIGHT(INDEX(PIS!O$1:O$500,MATCH(D845,PIS!C$1:C$500)),5)="Gross",MIN(U845+V845,VLOOKUP("R700",TSC!B:C,2,0)*VLOOKUP("R101",TSC!B:C,2,0))*VLOOKUP("T704",TSC!B:C,2,0)%,0),0)</f>
        <v/>
      </c>
      <c r="BZ845">
        <f>IFERROR(IF(RIGHT(INDEX(PIS!O$1:O$500,MATCH(D845,PIS!C$1:C$500)),5)="Gross",MIN(U845+V845,VLOOKUP("R700",TSC!B:C,2,0)*VLOOKUP("1",TSC!F:G,2,0))*VLOOKUP("T705",TSC!B:C,2,0)%,0),0)</f>
        <v/>
      </c>
      <c r="CA845">
        <f>IFERROR(INDEX(ADJ!$A$1:$BZ$1000,MATCH(PAYROLL!D845,ADJ!A$1:A$500,0),MATCH(PAYROLL!CA$2,ADJ!$2:$2,0)),0)</f>
        <v/>
      </c>
      <c r="CB845">
        <f>IFERROR(INDEX(ADJ!$A$1:$BZ$1000,MATCH(PAYROLL!D845,ADJ!A$1:A$500,0),MATCH(PAYROLL!CB$2,ADJ!$2:$2,0)),0)</f>
        <v/>
      </c>
      <c r="CC845">
        <f>SUM(BX845:CB845)</f>
        <v/>
      </c>
      <c r="CD845">
        <f>IFERROR(INDEX(PIS!$A$1:$BZ$1000,MATCH(PAYROLL!D845,PIS!C$1:C$500,0),MATCH(PAYROLL!CD$1,PIS!$1:$1,0)),0)</f>
        <v/>
      </c>
      <c r="CE845">
        <f>IFERROR(IF(OR(INDEX(PIS!P$1:P$500,MATCH(D845,PIS!C$1:C$500,0))="LT2",INDEX(PIS!P$1:P$500,MATCH(D845,PIS!C$1:C$500,0))="P10"),0,SUM(CC845,CD845*VLOOKUP("R601",TSC!B:C,2,0),VLOOKUP("R602",TSC!B:C,2,0))),0)</f>
        <v/>
      </c>
      <c r="CF845">
        <f>MAX(BW845-CE845,0)</f>
        <v/>
      </c>
      <c r="CG845">
        <f>IFERROR(IF(OR(RIGHT(INDEX(PIS!P$1:P$500,MATCH(D845,PIS!C$1:C$500)),5)="P10",RIGHT(INDEX(PIS!P$1:P$500,MATCH(D845,PIS!C$1:C$500)),5)="CK"),0,IF(CF845&lt;=5000000,CF845*5%,IF(CF845&lt;=10000000,CF845*10%-250000,IF(CF845&lt;=18000000,CF845*15%-750000,IF(CF845&lt;=32000000,CF845*20%-1650000,IF(CF845&lt;=52000000,CF845*25%-3250000,IF(CF845&lt;=80000000,BH845*30%-5850000,CF845*35%-9850000))))))),0)</f>
        <v/>
      </c>
      <c r="CH845">
        <f>IFERROR(IF(OR(INDEX(PIS!P$1:P$500,MATCH(D845,PIS!C$1:C$500))="LT",INDEX(PIS!P$1:P$500,MATCH(D845,PIS!C$1:C$500))="CK"),0,IF(CF845&lt;2000000,0,CF845*10%)),0)</f>
        <v/>
      </c>
      <c r="CI845">
        <f>IFERROR(INDEX(ADJ!$A$1:$BZ$1000,MATCH(PAYROLL!D845,ADJ!A$1:A$500,0),MATCH(PAYROLL!CI$2,ADJ!$2:$2,0)),0)</f>
        <v/>
      </c>
      <c r="CJ845">
        <f>IFERROR(INDEX(ADJ!$A$1:$BZ$1000,MATCH(PAYROLL!D845,ADJ!A$1:A$500,0),MATCH(PAYROLL!CJ$2,ADJ!$2:$2,0)),0)</f>
        <v/>
      </c>
      <c r="CK845">
        <f>IFERROR(INDEX(ADJ!$A$1:$BZ$1000,MATCH(PAYROLL!D845,ADJ!A$1:A$500,0),MATCH(PAYROLL!CK$2,ADJ!$2:$2,0)),0)</f>
        <v/>
      </c>
      <c r="CL845">
        <f>SUM(CG845:CK845)</f>
        <v/>
      </c>
      <c r="CM845">
        <f>ROUND(SUM(CH845:CK845),0)</f>
        <v/>
      </c>
      <c r="CN845">
        <f>IFERROR(INDEX(CSDA!D$1:D$500,MATCH($CN$2,CSDA!C$1:C$500,0))*INDEX(PIS!V$1:V$500,MATCH(D845,PIS!C$1:C$500))+INDEX(ADJ!$A$1:$BZ$1000,MATCH(PAYROLL!D845,ADJ!A$1:A$500,0),MATCH(PAYROLL!CN$2,ADJ!$2:$2,0)),0)</f>
        <v/>
      </c>
      <c r="CO845">
        <f>IFERROR(INDEX(ADJ!$A$1:$BZ$1000,MATCH(PAYROLL!D845,ADJ!A$1:A$500,0),MATCH(PAYROLL!CO$2,ADJ!$2:$2,0)),0)</f>
        <v/>
      </c>
      <c r="CP845">
        <f>IFERROR(INDEX(ADJ!$A$1:$BZ$1000,MATCH(PAYROLL!D845,ADJ!A$1:A$500,0),MATCH(PAYROLL!CP$2,ADJ!$2:$2,0)),0)</f>
        <v/>
      </c>
      <c r="CQ845">
        <f>BP845-CL845-CI845-CM845-CN845-CO845-CP845-CC845</f>
        <v/>
      </c>
      <c r="CR845">
        <f>IFERROR(IF(RIGHT(INDEX(PIS!O$1:O$500,MATCH(D845,PIS!C$1:C$500,0)),5)="Gross",MIN(U845+V845,VLOOKUP("R700",TSC!B:C,2,0)*VLOOKUP("R101",TSC!B:C,2,0))*(VLOOKUP("T711",TSC!B:C,2,0)+VLOOKUP("T712",TSC!B:C,2,0))%,MIN(T845+V845,VLOOKUP("R700",TSC!B:C,2,0)*VLOOKUP("R101",TSC!B:C,2,0))*(VLOOKUP("T711",TSC!B:C,2,0)+VLOOKUP("T712",TSC!B:C,2,0)+VLOOKUP("R701",TSC!B:C,2,0))%),0)</f>
        <v/>
      </c>
      <c r="CS845">
        <f>IFERROR(IF(RIGHT(INDEX(PIS!O$1:O$500,MATCH(D845,PIS!C$1:C$500,0)),5)="Gross",MIN(U845+V845,VLOOKUP("R700",TSC!B:C,2,0)*VLOOKUP("R101",TSC!B:C,2,0))*(VLOOKUP("T714",TSC!B:C,2,0))%,MIN(T845+V845,VLOOKUP("R700",TSC!B:C,2,0)*VLOOKUP("R101",TSC!B:C,2,0))*(VLOOKUP("T704",TSC!B:C,2,0)+VLOOKUP("T714",TSC!B:C,2,0))%),0)</f>
        <v/>
      </c>
      <c r="CT845">
        <f>IFERROR(IF(RIGHT(INDEX(PIS!O$1:O$500,MATCH(D845,PIS!C$1:C$500,0)),5)="Gross",MIN(U845+V845,VLOOKUP("R700",TSC!B:C,2,0)*VLOOKUP("R101",TSC!B:C,2,0))*VLOOKUP("T705",TSC!B:C,2,0)%,MIN(T845+V845,VLOOKUP("R700",TSC!B:C,2,0)*VLOOKUP("R101",TSC!B:C,2,0))*VLOOKUP("T705",TSC!B:C,2,0)%),0)</f>
        <v/>
      </c>
      <c r="CU845">
        <f>IFERROR(IF(RIGHT(INDEX(PIS!O$1:O$500,MATCH(D845,PIS!C$1:C$500,0)),5)="Gross",MIN(U845+V845,VLOOKUP("R700",TSC!B:C,2,0)*VLOOKUP("R101",TSC!B:C,2,0))*(VLOOKUP("T713",TSC!B:C,2,0))%,MIN(T845+V845,VLOOKUP("R700",TSC!B:C,2,0)*VLOOKUP("R101",TSC!B:C,2,0))*(VLOOKUP("T713",TSC!B:C,2,0))%),0)</f>
        <v/>
      </c>
      <c r="CV845">
        <f>IFERROR(INDEX(ADJ!$A$1:$BZ$1000,MATCH(PAYROLL!D845,ADJ!A$1:A$500,0),MATCH(PAYROLL!CV$2,ADJ!$2:$2,0)),0)</f>
        <v/>
      </c>
      <c r="CW845">
        <f>IFERROR(INDEX(ADJ!$A$1:$BZ$1000,MATCH(PAYROLL!D845,ADJ!A$1:A$500,0),MATCH(PAYROLL!CW$2,ADJ!$2:$2,0)),0)</f>
        <v/>
      </c>
      <c r="CX845">
        <f>SUM(CR845:CW845)</f>
        <v/>
      </c>
      <c r="CY845">
        <f>ROUND(IF(CR845&gt;0,T845+V845*VLOOKUP("R202",TSC!$B$1:$C$500,2,0),0),0)</f>
        <v/>
      </c>
      <c r="CZ845">
        <f>IFERROR(INDEX(CSDA!D$1:D$500,MATCH($CZ$2,CSDA!C$1:C$500,0)),0)</f>
        <v/>
      </c>
      <c r="DA845">
        <f>ROUND(T845*0.7%,0)</f>
        <v/>
      </c>
      <c r="DB845">
        <f>ROUND(T845/12,0)</f>
        <v/>
      </c>
      <c r="DC845">
        <f ref="DC845" t="array">IFERROR(INDEX(CSDA!D$1:D$500,MATCH("Trích giữ"&amp;PAYROLL!DC$2,CSDA!A$1:A$500&amp;CSDA!C$1:C$500,0)),0)</f>
        <v/>
      </c>
      <c r="DD845">
        <f ref="DD845" t="array">IFERROR(INDEX(CSDA!D$1:D$500,MATCH("Trích giữ"&amp;PAYROLL!DD$2,CSDA!A$1:A$500&amp;CSDA!C$1:C$500,0)),0)</f>
        <v/>
      </c>
      <c r="DE845">
        <f ref="DE845" t="array">IFERROR(INDEX(CSDA!D$1:D$500,MATCH("Trích giữ"&amp;PAYROLL!DE$2,CSDA!A$1:A$500&amp;CSDA!C$1:C$500,0)),0)</f>
        <v/>
      </c>
      <c r="DF845">
        <f>IFERROR(INDEX(CSDA!D$1:D$500,MATCH(PAYROLL!DF$2,CSDA!C$1:C$500,0)),0)</f>
        <v/>
      </c>
      <c r="DG845">
        <f ref="DG845" t="array">IFERROR(INDEX(CSDA!D$1:D$500,MATCH("Trích giữ"&amp;PAYROLL!DG$2,CSDA!A$1:A$500&amp;CSDA!C$1:C$500,0)),0)</f>
        <v/>
      </c>
      <c r="DH845">
        <f>ROUND(T845/26,0)</f>
        <v/>
      </c>
      <c r="DI845">
        <f ref="DI845" t="array">IFERROR(INDEX(CSDA!D$1:D$500,MATCH("Trích giữ"&amp;PAYROLL!DI$2,CSDA!A$1:A$500&amp;CSDA!C$1:C$500,0)),0)</f>
        <v/>
      </c>
      <c r="DJ845">
        <f>IF(U845=0,T845*21.5%-BL845,0)</f>
        <v/>
      </c>
      <c r="DK845">
        <f ref="DK845" t="array">IFERROR(INDEX(CSDA!D$1:D$500,MATCH("Trích giữ"&amp;PAYROLL!DK$2,CSDA!A$1:A$500&amp;CSDA!C$1:C$500,0)),0)</f>
        <v/>
      </c>
      <c r="DL845">
        <f>IFERROR(INDEX(CSDA!D$1:D$500,MATCH(PAYROLL!DL$2,CSDA!C$1:C$500,0))/12,0)</f>
        <v/>
      </c>
      <c r="DM845">
        <f>SUM(DB845:DL845)</f>
        <v/>
      </c>
      <c r="DN845">
        <f>IFERROR(INDEX(ADJ!$A$1:$BZ$1000,MATCH(PAYROLL!D845,ADJ!A$1:A$500,0),MATCH(PAYROLL!DN$2,ADJ!$2:$2,0)),0)</f>
        <v/>
      </c>
      <c r="DO845">
        <f>IFERROR(SUM(BP845,DM845:DN845,CX845:DA845)-DT845,0)</f>
        <v/>
      </c>
      <c r="DP845">
        <f ref="DP845" t="array">SUM(BW845*IFERROR(INDEX(CSDA!D$1:D$500,MATCH(BW$2,CSDA!C$1:C$500,0)),0)%,CX845*IFERROR(INDEX(CSDA!D$1:D$500,MATCH(CX$2,CSDA!C$1:C$500,0)),0)%,DA845*IFERROR(INDEX(CSDA!D$1:D$500,MATCH(DA$2,CSDA!C$1:C$500,0)),0)%,DB845*IFERROR(INDEX(CSDA!D$1:D$500,MATCH(DB$2,CSDA!C$1:C$500,0)),0)%,DF845*IFERROR(INDEX(CSDA!D$1:D$500,MATCH("Phí dịch vụ"&amp;PAYROLL!DF$2,CSDA!A$1:A$500&amp;CSDA!C$1:C$500,0)),0)%,DC845*IFERROR(INDEX(CSDA!D$1:D$500,MATCH("Phí dịch vụ"&amp;PAYROLL!DC$2,CSDA!A$1:A$500&amp;CSDA!C$1:C$500,0)),0)%,DH845*IFERROR(INDEX(CSDA!D$1:D$500,MATCH("Phí dịch vụ"&amp;PAYROLL!DH$2,CSDA!A$1:A$500&amp;CSDA!C$1:C$500,0)),0)%,DJ845*IFERROR(INDEX(CSDA!D$1:D$500,MATCH("Phí dịch vụ"&amp;PAYROLL!DJ$2,CSDA!A$1:A$500&amp;CSDA!C$1:C$500,0)),0)%,BN845*IFERROR(INDEX(CSDA!D$1:D$500,MATCH(BN$2,CSDA!C$1:C$500,0)),0)%)-BN845*7%</f>
        <v/>
      </c>
      <c r="DQ845">
        <f>IFERROR(INDEX(ADJ!$A$1:$BZ$1000,MATCH(PAYROLL!D845,ADJ!A$1:A$500,0),MATCH(PAYROLL!DQ$2,ADJ!$2:$2,0)),0)</f>
        <v/>
      </c>
      <c r="DR845">
        <f>IFERROR(INDEX(ADJ!$A$1:$BZ$1000,MATCH(PAYROLL!D845,ADJ!A$1:A$500,0),MATCH(PAYROLL!DR$2,ADJ!$2:$2,0)),0)</f>
        <v/>
      </c>
      <c r="DS845">
        <f>SUM(DP845:DR845)</f>
        <v/>
      </c>
      <c r="DT845">
        <f>EK845</f>
        <v/>
      </c>
      <c r="DU845">
        <f>SUM(DO845:DR845)</f>
        <v/>
      </c>
      <c r="DV845">
        <f>ROUND(DU845*0.1,0)</f>
        <v/>
      </c>
      <c r="DW845">
        <f>DU845+DV845</f>
        <v/>
      </c>
      <c r="DZ845">
        <f>IFERROR(INDEX(ADJ!$A$1:$BZ$1000,MATCH(PAYROLL!$D845,ADJ!A$1:A$500,0),MATCH(PAYROLL!DZ$2,ADJ!$2:$2,0)),0)</f>
        <v/>
      </c>
      <c r="EA845">
        <f>IFERROR(INDEX(ADJ!$A$1:$BZ$1000,MATCH(PAYROLL!$D845,ADJ!A$1:A$500,0),MATCH(PAYROLL!EA$2,ADJ!$2:$2,0)),0)</f>
        <v/>
      </c>
      <c r="EB845">
        <f>IFERROR(INDEX(ADJ!$A$1:$BZ$1000,MATCH(PAYROLL!$D845,ADJ!A$1:A$500,0),MATCH(PAYROLL!EB$2,ADJ!$2:$2,0)),0)</f>
        <v/>
      </c>
      <c r="EC845">
        <f>IFERROR(INDEX(ADJ!$A$1:$BZ$1000,MATCH(PAYROLL!$D845,ADJ!A$1:A$500,0),MATCH(PAYROLL!EC$2,ADJ!$2:$2,0)),0)</f>
        <v/>
      </c>
      <c r="ED845">
        <f>IFERROR(INDEX(ADJ!$A$1:$BZ$1000,MATCH(PAYROLL!$D845,ADJ!A$1:A$500,0),MATCH(PAYROLL!ED$2,ADJ!$2:$2,0)),0)</f>
        <v/>
      </c>
      <c r="EE845">
        <f>IFERROR(INDEX(ADJ!$A$1:$BZ$1000,MATCH(PAYROLL!$D845,ADJ!A$1:A$500,0),MATCH(PAYROLL!EE$2,ADJ!$2:$2,0)),0)</f>
        <v/>
      </c>
      <c r="EF845">
        <f>IFERROR(INDEX(ADJ!$A$1:$BZ$1000,MATCH(PAYROLL!$D845,ADJ!A$1:A$500,0),MATCH(PAYROLL!EF$2,ADJ!$2:$2,0)),0)</f>
        <v/>
      </c>
      <c r="EG845">
        <f>IFERROR(INDEX(ADJ!$A$1:$BZ$1000,MATCH(PAYROLL!$D845,ADJ!A$1:A$500,0),MATCH(PAYROLL!EG$2,ADJ!$2:$2,0)),0)</f>
        <v/>
      </c>
      <c r="EH845">
        <f>IFERROR(INDEX(ADJ!$A$1:$BZ$1000,MATCH(PAYROLL!$D845,ADJ!A$1:A$500,0),MATCH(PAYROLL!EH$2,ADJ!$2:$2,0)),0)</f>
        <v/>
      </c>
      <c r="EI845">
        <f>IFERROR(INDEX(ADJ!$A$1:$BZ$1000,MATCH(PAYROLL!D845,ADJ!A$1:A$500,0),MATCH(PAYROLL!EI$2,ADJ!$2:$2,0)),0)</f>
        <v/>
      </c>
      <c r="EJ845">
        <f>IFERROR(INDEX(ADJ!$A$1:$BZ$1000,MATCH(PAYROLL!$D845,ADJ!A$1:A$500,0),MATCH(PAYROLL!EJ$2,ADJ!$2:$2,0)),0)</f>
        <v/>
      </c>
      <c r="EK845">
        <f>SUM(DZ845:EJ845)</f>
        <v/>
      </c>
    </row>
    <row r="846">
      <c r="A846" t="n">
        <v>844</v>
      </c>
      <c r="B846" t="inlineStr">
        <is>
          <t>Tòng Văn Bình</t>
        </is>
      </c>
      <c r="D846" t="inlineStr">
        <is>
          <t>148075-01</t>
        </is>
      </c>
      <c r="S846">
        <f>IFERROR(INDEX(PIS!$A$1:$BZ$1000,MATCH($D846,PIS!C$1:C$500,0),MATCH("Lương CB tháng trước",PIS!$1:$1,0)),0)</f>
        <v/>
      </c>
      <c r="T846">
        <f>IFERROR(INDEX(PIS!$A$1:$BZ$1000,MATCH($D846,PIS!C$1:C$500,0),MATCH("Lương CB hiện tại",PIS!$1:$1,0)),0)</f>
        <v/>
      </c>
      <c r="U846">
        <f>IFERROR(INDEX(PIS!$A$1:$BZ$1000,MATCH($D846,PIS!C$1:C$500,0),MATCH("Lương đóng BHBB",PIS!$1:$1,0)),0)</f>
        <v/>
      </c>
      <c r="V846">
        <f>IFERROR(INDEX(PIS!$A$1:$BZ$1000,MATCH($D846,PIS!C$1:C$500,0),MATCH(V$2,PIS!$2:$2,0)),0)</f>
        <v/>
      </c>
      <c r="W846">
        <f>IFERROR(INDEX(PIS!$A$1:$BZ$1000,MATCH($D846,PIS!C$1:C$500,0),MATCH(W$2,PIS!$2:$2,0)),0)</f>
        <v/>
      </c>
      <c r="X846">
        <f>IFERROR(INDEX(PIS!$A$1:$BZ$1000,MATCH($D846,PIS!C$1:C$500,0),MATCH(X$2,PIS!$2:$2,0)),0)</f>
        <v/>
      </c>
      <c r="Y846">
        <f>IFERROR(INDEX(PIS!$A$1:$BZ$1000,MATCH($D846,PIS!C$1:C$500,0),MATCH(Y$2,PIS!$2:$2,0)),0)</f>
        <v/>
      </c>
      <c r="Z846">
        <f>IFERROR(INDEX(PIS!$A$1:$BZ$1000,MATCH($D846,PIS!C$1:C$500,0),MATCH(Z$2,PIS!$2:$2,0)),0)</f>
        <v/>
      </c>
      <c r="AA846">
        <f>IFERROR(INDEX(PIS!$A$1:$BZ$1000,MATCH($D846,PIS!C$1:C$500,0),MATCH(AA$2,PIS!$2:$2,0)),0)</f>
        <v/>
      </c>
      <c r="AB846">
        <f>IFERROR(INDEX(PIS!$A$1:$BZ$1000,MATCH($D846,PIS!C$1:C$500,0),MATCH(AB$2,PIS!$2:$2,0)),0)</f>
        <v/>
      </c>
      <c r="AC846">
        <f>SUM(V846:AB846)</f>
        <v/>
      </c>
      <c r="AD846">
        <f>IFERROR(INDEX(TIMESHEET!$A$1:$AI$5000,MATCH($D846,TIMESHEET!A$1:A$500,0),MATCH("T100",TIMESHEET!$2:$2,0))-2,0)</f>
        <v/>
      </c>
      <c r="AE846">
        <f>IFERROR(INDEX(TIMESHEET!$A$1:$AI$5000,MATCH($D846,TIMESHEET!A$1:A$500,0),MATCH("T202",TIMESHEET!$2:$2,0)),0)</f>
        <v/>
      </c>
      <c r="AF846">
        <f>IFERROR(INDEX(TIMESHEET!$A$1:$AI$5000,MATCH($D846,TIMESHEET!A$1:A$500,0),MATCH("T302",TIMESHEET!$2:$2,0)),0)</f>
        <v/>
      </c>
      <c r="AG846">
        <f>IFERROR(INDEX(TIMESHEET!$A$1:$AI$5000,MATCH($D846,TIMESHEET!A$1:A$500,0),MATCH("T406",TIMESHEET!$2:$2,0)),0)</f>
        <v/>
      </c>
      <c r="AH846">
        <f>AE846+AG846</f>
        <v/>
      </c>
      <c r="AI846">
        <f>IFERROR(INDEX(TIMESHEET!$A$1:$AI$5000,MATCH($D846,TIMESHEET!A$1:A$500,0),MATCH("T701",TIMESHEET!$2:$2,0)),0)</f>
        <v/>
      </c>
      <c r="AJ846">
        <f>IFERROR(INDEX(TIMESHEET!$A$1:$AI$5000,MATCH($D846,TIMESHEET!B$1:B$500,0),MATCH("T320",TIMESHEET!$2:$2,0)),0)</f>
        <v/>
      </c>
      <c r="AK846">
        <f>IFERROR(IF(LEFT(INDEX(PIS!O$1:O$500,MATCH(D846,PIS!C$1:C$500)),1)="M",T846/AD846*SUM(AE846:AG846),T846*AD846),0)</f>
        <v/>
      </c>
      <c r="AL846">
        <f>IFERROR(INDEX(ADJ!$A$1:$BZ$1000,MATCH(PAYROLL!D846,ADJ!A$1:A$500,0),MATCH(PAYROLL!AL$2,ADJ!$2:$2,0)),0)</f>
        <v/>
      </c>
      <c r="AM846">
        <f>SUM(AK846:AL846)</f>
        <v/>
      </c>
      <c r="AN846">
        <f>IFERROR(ROUND(V846/$AD846*$AH846,0),0)</f>
        <v/>
      </c>
      <c r="AO846">
        <f>IFERROR(ROUND(W846/$AD846*$AH846,0),0)</f>
        <v/>
      </c>
      <c r="AP846">
        <f>IFERROR(ROUND(X846/$AD846*$AE846,0),0)</f>
        <v/>
      </c>
      <c r="AQ846">
        <f>IFERROR(ROUND(Y846/$AD846*$AH846,0),0)</f>
        <v/>
      </c>
      <c r="AR846">
        <f>IFERROR(ROUND(Z846/$AD846*$AH846,0),0)</f>
        <v/>
      </c>
      <c r="AS846">
        <f>IFERROR(ROUND(AA846/$AD846*$AH846,0),0)</f>
        <v/>
      </c>
      <c r="AT846">
        <f>IFERROR(IF((AE846+AF846+AG846)&gt;13,AB846,ROUND(AB846/AD846*AH846,0)),0)</f>
        <v/>
      </c>
      <c r="AU846">
        <f>IFERROR(INDEX(ADJ!$A$1:$BZ$1000,MATCH(PAYROLL!D846,ADJ!A$1:A$500,0),MATCH(PAYROLL!AU$2,ADJ!$2:$2,0)),0)</f>
        <v/>
      </c>
      <c r="AV846">
        <f>ROUND(SUM(AN846:AU846),0)</f>
        <v/>
      </c>
      <c r="AW846">
        <f>IFERROR(INDEX(TIMESHEET!$A$1:$AI$5000,MATCH(PAYROLL!D846,TIMESHEET!A$1:A$500,0),MATCH("T620",TIMESHEET!$2:$2,0)),0)</f>
        <v/>
      </c>
      <c r="AX846">
        <f>IFERROR(INDEX(TIMESHEET!$A$1:$AI$5000,MATCH(PAYROLL!D846,TIMESHEET!A$1:A$500,0),MATCH("T601",TIMESHEET!$2:$2,0)),0)</f>
        <v/>
      </c>
      <c r="AY846">
        <f>IFERROR(INDEX(TIMESHEET!$A$1:$AI$5000,MATCH(PAYROLL!D846,TIMESHEET!A$1:A$500,0),MATCH("T602",TIMESHEET!$2:$2,0)),0)</f>
        <v/>
      </c>
      <c r="AZ846">
        <f>IFERROR(INDEX(TIMESHEET!$A$1:$AI$5000,MATCH(PAYROLL!D846,TIMESHEET!A$1:A$500,0),MATCH("T603",TIMESHEET!$2:$2,0)),0)</f>
        <v/>
      </c>
      <c r="BA846">
        <f>IFERROR(INDEX(TIMESHEET!$A$1:$AI$5000,MATCH(PAYROLL!D846,TIMESHEET!A$1:A$500,0),MATCH("T611",TIMESHEET!$2:$2,0)),0)</f>
        <v/>
      </c>
      <c r="BB846">
        <f>IFERROR(INDEX(TIMESHEET!$A$1:$AI$5000,MATCH(PAYROLL!D846,TIMESHEET!A$1:A$500,0),MATCH("T612",TIMESHEET!$2:$2,0)),0)</f>
        <v/>
      </c>
      <c r="BC846">
        <f>IFERROR(INDEX(TIMESHEET!$A$1:$AI$5000,MATCH(PAYROLL!D846,TIMESHEET!A$1:A$500,0),MATCH("T613",TIMESHEET!$2:$2,0)),0)</f>
        <v/>
      </c>
      <c r="BD846">
        <f>IFERROR(INDEX(TIMESHEET!$A$1:$AI$5000,MATCH(PAYROLL!D846,TIMESHEET!A$1:A$500,0),MATCH("T500",TIMESHEET!$2:$2,0)),0)</f>
        <v/>
      </c>
      <c r="BE846">
        <f>IFERROR(IF(LEFT(INDEX(PIS!O$1:O$500,MATCH(D846,PIS!C$1:C$500)),1)="M",T846/AD846/8*(AW846+AX846*1.5+AY846*2+AZ846*3+BA846*2.1+BB846*2.7+BC846*3.9+BD846*0.3),T846/8*(AW846+AX846*1.5+AY846*2+AZ846*3+BA846*2.1+BB846*2.7+BC846*3.9+BD846*0.3)),0)</f>
        <v/>
      </c>
      <c r="BF846">
        <f>IFERROR(INDEX(ADJ!$A$1:$BZ$1000,MATCH(PAYROLL!$D846,ADJ!A$1:A$500,0),MATCH(PAYROLL!BF$2,ADJ!$2:$2,0)),0)</f>
        <v/>
      </c>
      <c r="BG846">
        <f>IFERROR(INDEX(ADJ!$A$1:$BZ$1000,MATCH(PAYROLL!D846,ADJ!A$1:A$500,0),MATCH(PAYROLL!BG$2,ADJ!$2:$2,0)),0)</f>
        <v/>
      </c>
      <c r="BH846">
        <f>IFERROR(INDEX(ADJ!$A$1:$BZ$1000,MATCH(PAYROLL!D846,ADJ!A$1:A$500,0),MATCH(PAYROLL!BH$2,ADJ!$2:$2,0)),0)</f>
        <v/>
      </c>
      <c r="BI846">
        <f>IFERROR(INDEX(ADJ!$A$1:$BZ$1000,MATCH(PAYROLL!D846,ADJ!A$1:A$500,0),MATCH(PAYROLL!BI$2,ADJ!$2:$2,0)),0)</f>
        <v/>
      </c>
      <c r="BJ846">
        <f>IFERROR(INDEX(ADJ!$A$1:$BZ$1000,MATCH(PAYROLL!D846,ADJ!A$1:A$500,0),MATCH(PAYROLL!BJ$2,ADJ!$2:$2,0)),0)</f>
        <v/>
      </c>
      <c r="BK846">
        <f>SUM(BF846:BJ846)</f>
        <v/>
      </c>
      <c r="BL846">
        <f>IFERROR(INDEX(ADJ!$A$1:$BZ$1000,MATCH(PAYROLL!D846,ADJ!A$1:A$500,0),MATCH(PAYROLL!BL$2,ADJ!$2:$2,0)),0)</f>
        <v/>
      </c>
      <c r="BM846">
        <f>IFERROR(INDEX(ADJ!$A$1:$BZ$1000,MATCH(PAYROLL!D846,ADJ!A$1:A$500,0),MATCH(PAYROLL!BM$2,ADJ!$2:$2,0)),0)</f>
        <v/>
      </c>
      <c r="BN846">
        <f>IFERROR(INDEX(ADJ!$A$1:$BZ$1000,MATCH(PAYROLL!D846,ADJ!A$1:A$500,0),MATCH(PAYROLL!BN$2,ADJ!$2:$2,0)),0)</f>
        <v/>
      </c>
      <c r="BO846">
        <f>IFERROR(INDEX(ADJ!$A$1:$BZ$1000,MATCH(PAYROLL!D846,ADJ!A$1:A$500,0),MATCH(PAYROLL!BO$2,ADJ!$2:$2,0)),0)</f>
        <v/>
      </c>
      <c r="BP846">
        <f>SUM(AM846,AV846,BE846,BK846,BL846:BO846)</f>
        <v/>
      </c>
      <c r="BQ846">
        <f>BO846</f>
        <v/>
      </c>
      <c r="BR846">
        <f>IFERROR(ROUND(IF(LEFT(INDEX(PIS!O$1:O$500,MATCH(D846,PIS!C$1:C$500)),1)="D",T846/8*(BD846*0.3),IF(LEFT(INDEX(PIS!O$1:O$500,MATCH(D846,PIS!C$1:C$500)),1)="H",T846*($BD846*0.3),T846/$AD846/8*($BD846*0.3))),0),0)</f>
        <v/>
      </c>
      <c r="BS846">
        <f>IF(AP846&lt;1,0,MIN(AP846,730000))</f>
        <v/>
      </c>
      <c r="BT846">
        <f>IFERROR(ROUND((BE846-SUM(AW846:BC846)*T846/AD846/8),0)-BR846,0)</f>
        <v/>
      </c>
      <c r="BU846">
        <f>AO846</f>
        <v/>
      </c>
      <c r="BV846">
        <f>SUM(BQ846:BU846)</f>
        <v/>
      </c>
      <c r="BW846">
        <f>BP846-BV846</f>
        <v/>
      </c>
      <c r="BX846">
        <f>IFERROR(IF(RIGHT(INDEX(PIS!O$1:O$500,MATCH(D846,PIS!C$1:C$500)),5)="Gross",MIN(U846+V846,VLOOKUP("R700",TSC!B:C,2,0)*VLOOKUP("R101",TSC!B:C,2,0))*VLOOKUP("R701",TSC!B:C,2,0)%,0),0)</f>
        <v/>
      </c>
      <c r="BY846">
        <f>IFERROR(IF(RIGHT(INDEX(PIS!O$1:O$500,MATCH(D846,PIS!C$1:C$500)),5)="Gross",MIN(U846+V846,VLOOKUP("R700",TSC!B:C,2,0)*VLOOKUP("R101",TSC!B:C,2,0))*VLOOKUP("T704",TSC!B:C,2,0)%,0),0)</f>
        <v/>
      </c>
      <c r="BZ846">
        <f>IFERROR(IF(RIGHT(INDEX(PIS!O$1:O$500,MATCH(D846,PIS!C$1:C$500)),5)="Gross",MIN(U846+V846,VLOOKUP("R700",TSC!B:C,2,0)*VLOOKUP("1",TSC!F:G,2,0))*VLOOKUP("T705",TSC!B:C,2,0)%,0),0)</f>
        <v/>
      </c>
      <c r="CA846">
        <f>IFERROR(INDEX(ADJ!$A$1:$BZ$1000,MATCH(PAYROLL!D846,ADJ!A$1:A$500,0),MATCH(PAYROLL!CA$2,ADJ!$2:$2,0)),0)</f>
        <v/>
      </c>
      <c r="CB846">
        <f>IFERROR(INDEX(ADJ!$A$1:$BZ$1000,MATCH(PAYROLL!D846,ADJ!A$1:A$500,0),MATCH(PAYROLL!CB$2,ADJ!$2:$2,0)),0)</f>
        <v/>
      </c>
      <c r="CC846">
        <f>SUM(BX846:CB846)</f>
        <v/>
      </c>
      <c r="CD846">
        <f>IFERROR(INDEX(PIS!$A$1:$BZ$1000,MATCH(PAYROLL!D846,PIS!C$1:C$500,0),MATCH(PAYROLL!CD$1,PIS!$1:$1,0)),0)</f>
        <v/>
      </c>
      <c r="CE846">
        <f>IFERROR(IF(OR(INDEX(PIS!P$1:P$500,MATCH(D846,PIS!C$1:C$500,0))="LT2",INDEX(PIS!P$1:P$500,MATCH(D846,PIS!C$1:C$500,0))="P10"),0,SUM(CC846,CD846*VLOOKUP("R601",TSC!B:C,2,0),VLOOKUP("R602",TSC!B:C,2,0))),0)</f>
        <v/>
      </c>
      <c r="CF846">
        <f>MAX(BW846-CE846,0)</f>
        <v/>
      </c>
      <c r="CG846">
        <f>IFERROR(IF(OR(RIGHT(INDEX(PIS!P$1:P$500,MATCH(D846,PIS!C$1:C$500)),5)="P10",RIGHT(INDEX(PIS!P$1:P$500,MATCH(D846,PIS!C$1:C$500)),5)="CK"),0,IF(CF846&lt;=5000000,CF846*5%,IF(CF846&lt;=10000000,CF846*10%-250000,IF(CF846&lt;=18000000,CF846*15%-750000,IF(CF846&lt;=32000000,CF846*20%-1650000,IF(CF846&lt;=52000000,CF846*25%-3250000,IF(CF846&lt;=80000000,BH846*30%-5850000,CF846*35%-9850000))))))),0)</f>
        <v/>
      </c>
      <c r="CH846">
        <f>IFERROR(IF(OR(INDEX(PIS!P$1:P$500,MATCH(D846,PIS!C$1:C$500))="LT",INDEX(PIS!P$1:P$500,MATCH(D846,PIS!C$1:C$500))="CK"),0,IF(CF846&lt;2000000,0,CF846*10%)),0)</f>
        <v/>
      </c>
      <c r="CI846">
        <f>IFERROR(INDEX(ADJ!$A$1:$BZ$1000,MATCH(PAYROLL!D846,ADJ!A$1:A$500,0),MATCH(PAYROLL!CI$2,ADJ!$2:$2,0)),0)</f>
        <v/>
      </c>
      <c r="CJ846">
        <f>IFERROR(INDEX(ADJ!$A$1:$BZ$1000,MATCH(PAYROLL!D846,ADJ!A$1:A$500,0),MATCH(PAYROLL!CJ$2,ADJ!$2:$2,0)),0)</f>
        <v/>
      </c>
      <c r="CK846">
        <f>IFERROR(INDEX(ADJ!$A$1:$BZ$1000,MATCH(PAYROLL!D846,ADJ!A$1:A$500,0),MATCH(PAYROLL!CK$2,ADJ!$2:$2,0)),0)</f>
        <v/>
      </c>
      <c r="CL846">
        <f>SUM(CG846:CK846)</f>
        <v/>
      </c>
      <c r="CM846">
        <f>ROUND(SUM(CH846:CK846),0)</f>
        <v/>
      </c>
      <c r="CN846">
        <f>IFERROR(INDEX(CSDA!D$1:D$500,MATCH($CN$2,CSDA!C$1:C$500,0))*INDEX(PIS!V$1:V$500,MATCH(D846,PIS!C$1:C$500))+INDEX(ADJ!$A$1:$BZ$1000,MATCH(PAYROLL!D846,ADJ!A$1:A$500,0),MATCH(PAYROLL!CN$2,ADJ!$2:$2,0)),0)</f>
        <v/>
      </c>
      <c r="CO846">
        <f>IFERROR(INDEX(ADJ!$A$1:$BZ$1000,MATCH(PAYROLL!D846,ADJ!A$1:A$500,0),MATCH(PAYROLL!CO$2,ADJ!$2:$2,0)),0)</f>
        <v/>
      </c>
      <c r="CP846">
        <f>IFERROR(INDEX(ADJ!$A$1:$BZ$1000,MATCH(PAYROLL!D846,ADJ!A$1:A$500,0),MATCH(PAYROLL!CP$2,ADJ!$2:$2,0)),0)</f>
        <v/>
      </c>
      <c r="CQ846">
        <f>BP846-CL846-CI846-CM846-CN846-CO846-CP846-CC846</f>
        <v/>
      </c>
      <c r="CR846">
        <f>IFERROR(IF(RIGHT(INDEX(PIS!O$1:O$500,MATCH(D846,PIS!C$1:C$500,0)),5)="Gross",MIN(U846+V846,VLOOKUP("R700",TSC!B:C,2,0)*VLOOKUP("R101",TSC!B:C,2,0))*(VLOOKUP("T711",TSC!B:C,2,0)+VLOOKUP("T712",TSC!B:C,2,0))%,MIN(T846+V846,VLOOKUP("R700",TSC!B:C,2,0)*VLOOKUP("R101",TSC!B:C,2,0))*(VLOOKUP("T711",TSC!B:C,2,0)+VLOOKUP("T712",TSC!B:C,2,0)+VLOOKUP("R701",TSC!B:C,2,0))%),0)</f>
        <v/>
      </c>
      <c r="CS846">
        <f>IFERROR(IF(RIGHT(INDEX(PIS!O$1:O$500,MATCH(D846,PIS!C$1:C$500,0)),5)="Gross",MIN(U846+V846,VLOOKUP("R700",TSC!B:C,2,0)*VLOOKUP("R101",TSC!B:C,2,0))*(VLOOKUP("T714",TSC!B:C,2,0))%,MIN(T846+V846,VLOOKUP("R700",TSC!B:C,2,0)*VLOOKUP("R101",TSC!B:C,2,0))*(VLOOKUP("T704",TSC!B:C,2,0)+VLOOKUP("T714",TSC!B:C,2,0))%),0)</f>
        <v/>
      </c>
      <c r="CT846">
        <f>IFERROR(IF(RIGHT(INDEX(PIS!O$1:O$500,MATCH(D846,PIS!C$1:C$500,0)),5)="Gross",MIN(U846+V846,VLOOKUP("R700",TSC!B:C,2,0)*VLOOKUP("R101",TSC!B:C,2,0))*VLOOKUP("T705",TSC!B:C,2,0)%,MIN(T846+V846,VLOOKUP("R700",TSC!B:C,2,0)*VLOOKUP("R101",TSC!B:C,2,0))*VLOOKUP("T705",TSC!B:C,2,0)%),0)</f>
        <v/>
      </c>
      <c r="CU846">
        <f>IFERROR(IF(RIGHT(INDEX(PIS!O$1:O$500,MATCH(D846,PIS!C$1:C$500,0)),5)="Gross",MIN(U846+V846,VLOOKUP("R700",TSC!B:C,2,0)*VLOOKUP("R101",TSC!B:C,2,0))*(VLOOKUP("T713",TSC!B:C,2,0))%,MIN(T846+V846,VLOOKUP("R700",TSC!B:C,2,0)*VLOOKUP("R101",TSC!B:C,2,0))*(VLOOKUP("T713",TSC!B:C,2,0))%),0)</f>
        <v/>
      </c>
      <c r="CV846">
        <f>IFERROR(INDEX(ADJ!$A$1:$BZ$1000,MATCH(PAYROLL!D846,ADJ!A$1:A$500,0),MATCH(PAYROLL!CV$2,ADJ!$2:$2,0)),0)</f>
        <v/>
      </c>
      <c r="CW846">
        <f>IFERROR(INDEX(ADJ!$A$1:$BZ$1000,MATCH(PAYROLL!D846,ADJ!A$1:A$500,0),MATCH(PAYROLL!CW$2,ADJ!$2:$2,0)),0)</f>
        <v/>
      </c>
      <c r="CX846">
        <f>SUM(CR846:CW846)</f>
        <v/>
      </c>
      <c r="CY846">
        <f>ROUND(IF(CR846&gt;0,T846+V846*VLOOKUP("R202",TSC!$B$1:$C$500,2,0),0),0)</f>
        <v/>
      </c>
      <c r="CZ846">
        <f>IFERROR(INDEX(CSDA!D$1:D$500,MATCH($CZ$2,CSDA!C$1:C$500,0)),0)</f>
        <v/>
      </c>
      <c r="DA846">
        <f>ROUND(T846*0.7%,0)</f>
        <v/>
      </c>
      <c r="DB846">
        <f>ROUND(T846/12,0)</f>
        <v/>
      </c>
      <c r="DC846">
        <f ref="DC846" t="array">IFERROR(INDEX(CSDA!D$1:D$500,MATCH("Trích giữ"&amp;PAYROLL!DC$2,CSDA!A$1:A$500&amp;CSDA!C$1:C$500,0)),0)</f>
        <v/>
      </c>
      <c r="DD846">
        <f ref="DD846" t="array">IFERROR(INDEX(CSDA!D$1:D$500,MATCH("Trích giữ"&amp;PAYROLL!DD$2,CSDA!A$1:A$500&amp;CSDA!C$1:C$500,0)),0)</f>
        <v/>
      </c>
      <c r="DE846">
        <f ref="DE846" t="array">IFERROR(INDEX(CSDA!D$1:D$500,MATCH("Trích giữ"&amp;PAYROLL!DE$2,CSDA!A$1:A$500&amp;CSDA!C$1:C$500,0)),0)</f>
        <v/>
      </c>
      <c r="DF846">
        <f>IFERROR(INDEX(CSDA!D$1:D$500,MATCH(PAYROLL!DF$2,CSDA!C$1:C$500,0)),0)</f>
        <v/>
      </c>
      <c r="DG846">
        <f ref="DG846" t="array">IFERROR(INDEX(CSDA!D$1:D$500,MATCH("Trích giữ"&amp;PAYROLL!DG$2,CSDA!A$1:A$500&amp;CSDA!C$1:C$500,0)),0)</f>
        <v/>
      </c>
      <c r="DH846">
        <f>ROUND(T846/26,0)</f>
        <v/>
      </c>
      <c r="DI846">
        <f ref="DI846" t="array">IFERROR(INDEX(CSDA!D$1:D$500,MATCH("Trích giữ"&amp;PAYROLL!DI$2,CSDA!A$1:A$500&amp;CSDA!C$1:C$500,0)),0)</f>
        <v/>
      </c>
      <c r="DJ846">
        <f>IF(U846=0,T846*21.5%-BL846,0)</f>
        <v/>
      </c>
      <c r="DK846">
        <f ref="DK846" t="array">IFERROR(INDEX(CSDA!D$1:D$500,MATCH("Trích giữ"&amp;PAYROLL!DK$2,CSDA!A$1:A$500&amp;CSDA!C$1:C$500,0)),0)</f>
        <v/>
      </c>
      <c r="DL846">
        <f>IFERROR(INDEX(CSDA!D$1:D$500,MATCH(PAYROLL!DL$2,CSDA!C$1:C$500,0))/12,0)</f>
        <v/>
      </c>
      <c r="DM846">
        <f>SUM(DB846:DL846)</f>
        <v/>
      </c>
      <c r="DN846">
        <f>IFERROR(INDEX(ADJ!$A$1:$BZ$1000,MATCH(PAYROLL!D846,ADJ!A$1:A$500,0),MATCH(PAYROLL!DN$2,ADJ!$2:$2,0)),0)</f>
        <v/>
      </c>
      <c r="DO846">
        <f>IFERROR(SUM(BP846,DM846:DN846,CX846:DA846)-DT846,0)</f>
        <v/>
      </c>
      <c r="DP846">
        <f ref="DP846" t="array">SUM(BW846*IFERROR(INDEX(CSDA!D$1:D$500,MATCH(BW$2,CSDA!C$1:C$500,0)),0)%,CX846*IFERROR(INDEX(CSDA!D$1:D$500,MATCH(CX$2,CSDA!C$1:C$500,0)),0)%,DA846*IFERROR(INDEX(CSDA!D$1:D$500,MATCH(DA$2,CSDA!C$1:C$500,0)),0)%,DB846*IFERROR(INDEX(CSDA!D$1:D$500,MATCH(DB$2,CSDA!C$1:C$500,0)),0)%,DF846*IFERROR(INDEX(CSDA!D$1:D$500,MATCH("Phí dịch vụ"&amp;PAYROLL!DF$2,CSDA!A$1:A$500&amp;CSDA!C$1:C$500,0)),0)%,DC846*IFERROR(INDEX(CSDA!D$1:D$500,MATCH("Phí dịch vụ"&amp;PAYROLL!DC$2,CSDA!A$1:A$500&amp;CSDA!C$1:C$500,0)),0)%,DH846*IFERROR(INDEX(CSDA!D$1:D$500,MATCH("Phí dịch vụ"&amp;PAYROLL!DH$2,CSDA!A$1:A$500&amp;CSDA!C$1:C$500,0)),0)%,DJ846*IFERROR(INDEX(CSDA!D$1:D$500,MATCH("Phí dịch vụ"&amp;PAYROLL!DJ$2,CSDA!A$1:A$500&amp;CSDA!C$1:C$500,0)),0)%,BN846*IFERROR(INDEX(CSDA!D$1:D$500,MATCH(BN$2,CSDA!C$1:C$500,0)),0)%)-BN846*7%</f>
        <v/>
      </c>
      <c r="DQ846">
        <f>IFERROR(INDEX(ADJ!$A$1:$BZ$1000,MATCH(PAYROLL!D846,ADJ!A$1:A$500,0),MATCH(PAYROLL!DQ$2,ADJ!$2:$2,0)),0)</f>
        <v/>
      </c>
      <c r="DR846">
        <f>IFERROR(INDEX(ADJ!$A$1:$BZ$1000,MATCH(PAYROLL!D846,ADJ!A$1:A$500,0),MATCH(PAYROLL!DR$2,ADJ!$2:$2,0)),0)</f>
        <v/>
      </c>
      <c r="DS846">
        <f>SUM(DP846:DR846)</f>
        <v/>
      </c>
      <c r="DT846">
        <f>EK846</f>
        <v/>
      </c>
      <c r="DU846">
        <f>SUM(DO846:DR846)</f>
        <v/>
      </c>
      <c r="DV846">
        <f>ROUND(DU846*0.1,0)</f>
        <v/>
      </c>
      <c r="DW846">
        <f>DU846+DV846</f>
        <v/>
      </c>
      <c r="DZ846">
        <f>IFERROR(INDEX(ADJ!$A$1:$BZ$1000,MATCH(PAYROLL!$D846,ADJ!A$1:A$500,0),MATCH(PAYROLL!DZ$2,ADJ!$2:$2,0)),0)</f>
        <v/>
      </c>
      <c r="EA846">
        <f>IFERROR(INDEX(ADJ!$A$1:$BZ$1000,MATCH(PAYROLL!$D846,ADJ!A$1:A$500,0),MATCH(PAYROLL!EA$2,ADJ!$2:$2,0)),0)</f>
        <v/>
      </c>
      <c r="EB846">
        <f>IFERROR(INDEX(ADJ!$A$1:$BZ$1000,MATCH(PAYROLL!$D846,ADJ!A$1:A$500,0),MATCH(PAYROLL!EB$2,ADJ!$2:$2,0)),0)</f>
        <v/>
      </c>
      <c r="EC846">
        <f>IFERROR(INDEX(ADJ!$A$1:$BZ$1000,MATCH(PAYROLL!$D846,ADJ!A$1:A$500,0),MATCH(PAYROLL!EC$2,ADJ!$2:$2,0)),0)</f>
        <v/>
      </c>
      <c r="ED846">
        <f>IFERROR(INDEX(ADJ!$A$1:$BZ$1000,MATCH(PAYROLL!$D846,ADJ!A$1:A$500,0),MATCH(PAYROLL!ED$2,ADJ!$2:$2,0)),0)</f>
        <v/>
      </c>
      <c r="EE846">
        <f>IFERROR(INDEX(ADJ!$A$1:$BZ$1000,MATCH(PAYROLL!$D846,ADJ!A$1:A$500,0),MATCH(PAYROLL!EE$2,ADJ!$2:$2,0)),0)</f>
        <v/>
      </c>
      <c r="EF846">
        <f>IFERROR(INDEX(ADJ!$A$1:$BZ$1000,MATCH(PAYROLL!$D846,ADJ!A$1:A$500,0),MATCH(PAYROLL!EF$2,ADJ!$2:$2,0)),0)</f>
        <v/>
      </c>
      <c r="EG846">
        <f>IFERROR(INDEX(ADJ!$A$1:$BZ$1000,MATCH(PAYROLL!$D846,ADJ!A$1:A$500,0),MATCH(PAYROLL!EG$2,ADJ!$2:$2,0)),0)</f>
        <v/>
      </c>
      <c r="EH846">
        <f>IFERROR(INDEX(ADJ!$A$1:$BZ$1000,MATCH(PAYROLL!$D846,ADJ!A$1:A$500,0),MATCH(PAYROLL!EH$2,ADJ!$2:$2,0)),0)</f>
        <v/>
      </c>
      <c r="EI846">
        <f>IFERROR(INDEX(ADJ!$A$1:$BZ$1000,MATCH(PAYROLL!D846,ADJ!A$1:A$500,0),MATCH(PAYROLL!EI$2,ADJ!$2:$2,0)),0)</f>
        <v/>
      </c>
      <c r="EJ846">
        <f>IFERROR(INDEX(ADJ!$A$1:$BZ$1000,MATCH(PAYROLL!$D846,ADJ!A$1:A$500,0),MATCH(PAYROLL!EJ$2,ADJ!$2:$2,0)),0)</f>
        <v/>
      </c>
      <c r="EK846">
        <f>SUM(DZ846:EJ846)</f>
        <v/>
      </c>
    </row>
    <row r="847">
      <c r="A847" t="n">
        <v>845</v>
      </c>
      <c r="B847" t="inlineStr">
        <is>
          <t>Lê Văn Dũng</t>
        </is>
      </c>
      <c r="D847" t="inlineStr">
        <is>
          <t>151519-01</t>
        </is>
      </c>
      <c r="S847">
        <f>IFERROR(INDEX(PIS!$A$1:$BZ$1000,MATCH($D847,PIS!C$1:C$500,0),MATCH("Lương CB tháng trước",PIS!$1:$1,0)),0)</f>
        <v/>
      </c>
      <c r="T847">
        <f>IFERROR(INDEX(PIS!$A$1:$BZ$1000,MATCH($D847,PIS!C$1:C$500,0),MATCH("Lương CB hiện tại",PIS!$1:$1,0)),0)</f>
        <v/>
      </c>
      <c r="U847">
        <f>IFERROR(INDEX(PIS!$A$1:$BZ$1000,MATCH($D847,PIS!C$1:C$500,0),MATCH("Lương đóng BHBB",PIS!$1:$1,0)),0)</f>
        <v/>
      </c>
      <c r="V847">
        <f>IFERROR(INDEX(PIS!$A$1:$BZ$1000,MATCH($D847,PIS!C$1:C$500,0),MATCH(V$2,PIS!$2:$2,0)),0)</f>
        <v/>
      </c>
      <c r="W847">
        <f>IFERROR(INDEX(PIS!$A$1:$BZ$1000,MATCH($D847,PIS!C$1:C$500,0),MATCH(W$2,PIS!$2:$2,0)),0)</f>
        <v/>
      </c>
      <c r="X847">
        <f>IFERROR(INDEX(PIS!$A$1:$BZ$1000,MATCH($D847,PIS!C$1:C$500,0),MATCH(X$2,PIS!$2:$2,0)),0)</f>
        <v/>
      </c>
      <c r="Y847">
        <f>IFERROR(INDEX(PIS!$A$1:$BZ$1000,MATCH($D847,PIS!C$1:C$500,0),MATCH(Y$2,PIS!$2:$2,0)),0)</f>
        <v/>
      </c>
      <c r="Z847">
        <f>IFERROR(INDEX(PIS!$A$1:$BZ$1000,MATCH($D847,PIS!C$1:C$500,0),MATCH(Z$2,PIS!$2:$2,0)),0)</f>
        <v/>
      </c>
      <c r="AA847">
        <f>IFERROR(INDEX(PIS!$A$1:$BZ$1000,MATCH($D847,PIS!C$1:C$500,0),MATCH(AA$2,PIS!$2:$2,0)),0)</f>
        <v/>
      </c>
      <c r="AB847">
        <f>IFERROR(INDEX(PIS!$A$1:$BZ$1000,MATCH($D847,PIS!C$1:C$500,0),MATCH(AB$2,PIS!$2:$2,0)),0)</f>
        <v/>
      </c>
      <c r="AC847">
        <f>SUM(V847:AB847)</f>
        <v/>
      </c>
      <c r="AD847">
        <f>IFERROR(INDEX(TIMESHEET!$A$1:$AI$5000,MATCH($D847,TIMESHEET!A$1:A$500,0),MATCH("T100",TIMESHEET!$2:$2,0))-2,0)</f>
        <v/>
      </c>
      <c r="AE847">
        <f>IFERROR(INDEX(TIMESHEET!$A$1:$AI$5000,MATCH($D847,TIMESHEET!A$1:A$500,0),MATCH("T202",TIMESHEET!$2:$2,0)),0)</f>
        <v/>
      </c>
      <c r="AF847">
        <f>IFERROR(INDEX(TIMESHEET!$A$1:$AI$5000,MATCH($D847,TIMESHEET!A$1:A$500,0),MATCH("T302",TIMESHEET!$2:$2,0)),0)</f>
        <v/>
      </c>
      <c r="AG847">
        <f>IFERROR(INDEX(TIMESHEET!$A$1:$AI$5000,MATCH($D847,TIMESHEET!A$1:A$500,0),MATCH("T406",TIMESHEET!$2:$2,0)),0)</f>
        <v/>
      </c>
      <c r="AH847">
        <f>AE847+AG847</f>
        <v/>
      </c>
      <c r="AI847">
        <f>IFERROR(INDEX(TIMESHEET!$A$1:$AI$5000,MATCH($D847,TIMESHEET!A$1:A$500,0),MATCH("T701",TIMESHEET!$2:$2,0)),0)</f>
        <v/>
      </c>
      <c r="AJ847">
        <f>IFERROR(INDEX(TIMESHEET!$A$1:$AI$5000,MATCH($D847,TIMESHEET!B$1:B$500,0),MATCH("T320",TIMESHEET!$2:$2,0)),0)</f>
        <v/>
      </c>
      <c r="AK847">
        <f>IFERROR(IF(LEFT(INDEX(PIS!O$1:O$500,MATCH(D847,PIS!C$1:C$500)),1)="M",T847/AD847*SUM(AE847:AG847),T847*AD847),0)</f>
        <v/>
      </c>
      <c r="AL847">
        <f>IFERROR(INDEX(ADJ!$A$1:$BZ$1000,MATCH(PAYROLL!D847,ADJ!A$1:A$500,0),MATCH(PAYROLL!AL$2,ADJ!$2:$2,0)),0)</f>
        <v/>
      </c>
      <c r="AM847">
        <f>SUM(AK847:AL847)</f>
        <v/>
      </c>
      <c r="AN847">
        <f>IFERROR(ROUND(V847/$AD847*$AH847,0),0)</f>
        <v/>
      </c>
      <c r="AO847">
        <f>IFERROR(ROUND(W847/$AD847*$AH847,0),0)</f>
        <v/>
      </c>
      <c r="AP847">
        <f>IFERROR(ROUND(X847/$AD847*$AE847,0),0)</f>
        <v/>
      </c>
      <c r="AQ847">
        <f>IFERROR(ROUND(Y847/$AD847*$AH847,0),0)</f>
        <v/>
      </c>
      <c r="AR847">
        <f>IFERROR(ROUND(Z847/$AD847*$AH847,0),0)</f>
        <v/>
      </c>
      <c r="AS847">
        <f>IFERROR(ROUND(AA847/$AD847*$AH847,0),0)</f>
        <v/>
      </c>
      <c r="AT847">
        <f>IFERROR(IF((AE847+AF847+AG847)&gt;13,AB847,ROUND(AB847/AD847*AH847,0)),0)</f>
        <v/>
      </c>
      <c r="AU847">
        <f>IFERROR(INDEX(ADJ!$A$1:$BZ$1000,MATCH(PAYROLL!D847,ADJ!A$1:A$500,0),MATCH(PAYROLL!AU$2,ADJ!$2:$2,0)),0)</f>
        <v/>
      </c>
      <c r="AV847">
        <f>ROUND(SUM(AN847:AU847),0)</f>
        <v/>
      </c>
      <c r="AW847">
        <f>IFERROR(INDEX(TIMESHEET!$A$1:$AI$5000,MATCH(PAYROLL!D847,TIMESHEET!A$1:A$500,0),MATCH("T620",TIMESHEET!$2:$2,0)),0)</f>
        <v/>
      </c>
      <c r="AX847">
        <f>IFERROR(INDEX(TIMESHEET!$A$1:$AI$5000,MATCH(PAYROLL!D847,TIMESHEET!A$1:A$500,0),MATCH("T601",TIMESHEET!$2:$2,0)),0)</f>
        <v/>
      </c>
      <c r="AY847">
        <f>IFERROR(INDEX(TIMESHEET!$A$1:$AI$5000,MATCH(PAYROLL!D847,TIMESHEET!A$1:A$500,0),MATCH("T602",TIMESHEET!$2:$2,0)),0)</f>
        <v/>
      </c>
      <c r="AZ847">
        <f>IFERROR(INDEX(TIMESHEET!$A$1:$AI$5000,MATCH(PAYROLL!D847,TIMESHEET!A$1:A$500,0),MATCH("T603",TIMESHEET!$2:$2,0)),0)</f>
        <v/>
      </c>
      <c r="BA847">
        <f>IFERROR(INDEX(TIMESHEET!$A$1:$AI$5000,MATCH(PAYROLL!D847,TIMESHEET!A$1:A$500,0),MATCH("T611",TIMESHEET!$2:$2,0)),0)</f>
        <v/>
      </c>
      <c r="BB847">
        <f>IFERROR(INDEX(TIMESHEET!$A$1:$AI$5000,MATCH(PAYROLL!D847,TIMESHEET!A$1:A$500,0),MATCH("T612",TIMESHEET!$2:$2,0)),0)</f>
        <v/>
      </c>
      <c r="BC847">
        <f>IFERROR(INDEX(TIMESHEET!$A$1:$AI$5000,MATCH(PAYROLL!D847,TIMESHEET!A$1:A$500,0),MATCH("T613",TIMESHEET!$2:$2,0)),0)</f>
        <v/>
      </c>
      <c r="BD847">
        <f>IFERROR(INDEX(TIMESHEET!$A$1:$AI$5000,MATCH(PAYROLL!D847,TIMESHEET!A$1:A$500,0),MATCH("T500",TIMESHEET!$2:$2,0)),0)</f>
        <v/>
      </c>
      <c r="BE847">
        <f>IFERROR(IF(LEFT(INDEX(PIS!O$1:O$500,MATCH(D847,PIS!C$1:C$500)),1)="M",T847/AD847/8*(AW847+AX847*1.5+AY847*2+AZ847*3+BA847*2.1+BB847*2.7+BC847*3.9+BD847*0.3),T847/8*(AW847+AX847*1.5+AY847*2+AZ847*3+BA847*2.1+BB847*2.7+BC847*3.9+BD847*0.3)),0)</f>
        <v/>
      </c>
      <c r="BF847">
        <f>IFERROR(INDEX(ADJ!$A$1:$BZ$1000,MATCH(PAYROLL!$D847,ADJ!A$1:A$500,0),MATCH(PAYROLL!BF$2,ADJ!$2:$2,0)),0)</f>
        <v/>
      </c>
      <c r="BG847">
        <f>IFERROR(INDEX(ADJ!$A$1:$BZ$1000,MATCH(PAYROLL!D847,ADJ!A$1:A$500,0),MATCH(PAYROLL!BG$2,ADJ!$2:$2,0)),0)</f>
        <v/>
      </c>
      <c r="BH847">
        <f>IFERROR(INDEX(ADJ!$A$1:$BZ$1000,MATCH(PAYROLL!D847,ADJ!A$1:A$500,0),MATCH(PAYROLL!BH$2,ADJ!$2:$2,0)),0)</f>
        <v/>
      </c>
      <c r="BI847">
        <f>IFERROR(INDEX(ADJ!$A$1:$BZ$1000,MATCH(PAYROLL!D847,ADJ!A$1:A$500,0),MATCH(PAYROLL!BI$2,ADJ!$2:$2,0)),0)</f>
        <v/>
      </c>
      <c r="BJ847">
        <f>IFERROR(INDEX(ADJ!$A$1:$BZ$1000,MATCH(PAYROLL!D847,ADJ!A$1:A$500,0),MATCH(PAYROLL!BJ$2,ADJ!$2:$2,0)),0)</f>
        <v/>
      </c>
      <c r="BK847">
        <f>SUM(BF847:BJ847)</f>
        <v/>
      </c>
      <c r="BL847">
        <f>IFERROR(INDEX(ADJ!$A$1:$BZ$1000,MATCH(PAYROLL!D847,ADJ!A$1:A$500,0),MATCH(PAYROLL!BL$2,ADJ!$2:$2,0)),0)</f>
        <v/>
      </c>
      <c r="BM847">
        <f>IFERROR(INDEX(ADJ!$A$1:$BZ$1000,MATCH(PAYROLL!D847,ADJ!A$1:A$500,0),MATCH(PAYROLL!BM$2,ADJ!$2:$2,0)),0)</f>
        <v/>
      </c>
      <c r="BN847">
        <f>IFERROR(INDEX(ADJ!$A$1:$BZ$1000,MATCH(PAYROLL!D847,ADJ!A$1:A$500,0),MATCH(PAYROLL!BN$2,ADJ!$2:$2,0)),0)</f>
        <v/>
      </c>
      <c r="BO847">
        <f>IFERROR(INDEX(ADJ!$A$1:$BZ$1000,MATCH(PAYROLL!D847,ADJ!A$1:A$500,0),MATCH(PAYROLL!BO$2,ADJ!$2:$2,0)),0)</f>
        <v/>
      </c>
      <c r="BP847">
        <f>SUM(AM847,AV847,BE847,BK847,BL847:BO847)</f>
        <v/>
      </c>
      <c r="BQ847">
        <f>BO847</f>
        <v/>
      </c>
      <c r="BR847">
        <f>IFERROR(ROUND(IF(LEFT(INDEX(PIS!O$1:O$500,MATCH(D847,PIS!C$1:C$500)),1)="D",T847/8*(BD847*0.3),IF(LEFT(INDEX(PIS!O$1:O$500,MATCH(D847,PIS!C$1:C$500)),1)="H",T847*($BD847*0.3),T847/$AD847/8*($BD847*0.3))),0),0)</f>
        <v/>
      </c>
      <c r="BS847">
        <f>IF(AP847&lt;1,0,MIN(AP847,730000))</f>
        <v/>
      </c>
      <c r="BT847">
        <f>IFERROR(ROUND((BE847-SUM(AW847:BC847)*T847/AD847/8),0)-BR847,0)</f>
        <v/>
      </c>
      <c r="BU847">
        <f>AO847</f>
        <v/>
      </c>
      <c r="BV847">
        <f>SUM(BQ847:BU847)</f>
        <v/>
      </c>
      <c r="BW847">
        <f>BP847-BV847</f>
        <v/>
      </c>
      <c r="BX847">
        <f>IFERROR(IF(RIGHT(INDEX(PIS!O$1:O$500,MATCH(D847,PIS!C$1:C$500)),5)="Gross",MIN(U847+V847,VLOOKUP("R700",TSC!B:C,2,0)*VLOOKUP("R101",TSC!B:C,2,0))*VLOOKUP("R701",TSC!B:C,2,0)%,0),0)</f>
        <v/>
      </c>
      <c r="BY847">
        <f>IFERROR(IF(RIGHT(INDEX(PIS!O$1:O$500,MATCH(D847,PIS!C$1:C$500)),5)="Gross",MIN(U847+V847,VLOOKUP("R700",TSC!B:C,2,0)*VLOOKUP("R101",TSC!B:C,2,0))*VLOOKUP("T704",TSC!B:C,2,0)%,0),0)</f>
        <v/>
      </c>
      <c r="BZ847">
        <f>IFERROR(IF(RIGHT(INDEX(PIS!O$1:O$500,MATCH(D847,PIS!C$1:C$500)),5)="Gross",MIN(U847+V847,VLOOKUP("R700",TSC!B:C,2,0)*VLOOKUP("1",TSC!F:G,2,0))*VLOOKUP("T705",TSC!B:C,2,0)%,0),0)</f>
        <v/>
      </c>
      <c r="CA847">
        <f>IFERROR(INDEX(ADJ!$A$1:$BZ$1000,MATCH(PAYROLL!D847,ADJ!A$1:A$500,0),MATCH(PAYROLL!CA$2,ADJ!$2:$2,0)),0)</f>
        <v/>
      </c>
      <c r="CB847">
        <f>IFERROR(INDEX(ADJ!$A$1:$BZ$1000,MATCH(PAYROLL!D847,ADJ!A$1:A$500,0),MATCH(PAYROLL!CB$2,ADJ!$2:$2,0)),0)</f>
        <v/>
      </c>
      <c r="CC847">
        <f>SUM(BX847:CB847)</f>
        <v/>
      </c>
      <c r="CD847">
        <f>IFERROR(INDEX(PIS!$A$1:$BZ$1000,MATCH(PAYROLL!D847,PIS!C$1:C$500,0),MATCH(PAYROLL!CD$1,PIS!$1:$1,0)),0)</f>
        <v/>
      </c>
      <c r="CE847">
        <f>IFERROR(IF(OR(INDEX(PIS!P$1:P$500,MATCH(D847,PIS!C$1:C$500,0))="LT2",INDEX(PIS!P$1:P$500,MATCH(D847,PIS!C$1:C$500,0))="P10"),0,SUM(CC847,CD847*VLOOKUP("R601",TSC!B:C,2,0),VLOOKUP("R602",TSC!B:C,2,0))),0)</f>
        <v/>
      </c>
      <c r="CF847">
        <f>MAX(BW847-CE847,0)</f>
        <v/>
      </c>
      <c r="CG847">
        <f>IFERROR(IF(OR(RIGHT(INDEX(PIS!P$1:P$500,MATCH(D847,PIS!C$1:C$500)),5)="P10",RIGHT(INDEX(PIS!P$1:P$500,MATCH(D847,PIS!C$1:C$500)),5)="CK"),0,IF(CF847&lt;=5000000,CF847*5%,IF(CF847&lt;=10000000,CF847*10%-250000,IF(CF847&lt;=18000000,CF847*15%-750000,IF(CF847&lt;=32000000,CF847*20%-1650000,IF(CF847&lt;=52000000,CF847*25%-3250000,IF(CF847&lt;=80000000,BH847*30%-5850000,CF847*35%-9850000))))))),0)</f>
        <v/>
      </c>
      <c r="CH847">
        <f>IFERROR(IF(OR(INDEX(PIS!P$1:P$500,MATCH(D847,PIS!C$1:C$500))="LT",INDEX(PIS!P$1:P$500,MATCH(D847,PIS!C$1:C$500))="CK"),0,IF(CF847&lt;2000000,0,CF847*10%)),0)</f>
        <v/>
      </c>
      <c r="CI847">
        <f>IFERROR(INDEX(ADJ!$A$1:$BZ$1000,MATCH(PAYROLL!D847,ADJ!A$1:A$500,0),MATCH(PAYROLL!CI$2,ADJ!$2:$2,0)),0)</f>
        <v/>
      </c>
      <c r="CJ847">
        <f>IFERROR(INDEX(ADJ!$A$1:$BZ$1000,MATCH(PAYROLL!D847,ADJ!A$1:A$500,0),MATCH(PAYROLL!CJ$2,ADJ!$2:$2,0)),0)</f>
        <v/>
      </c>
      <c r="CK847">
        <f>IFERROR(INDEX(ADJ!$A$1:$BZ$1000,MATCH(PAYROLL!D847,ADJ!A$1:A$500,0),MATCH(PAYROLL!CK$2,ADJ!$2:$2,0)),0)</f>
        <v/>
      </c>
      <c r="CL847">
        <f>SUM(CG847:CK847)</f>
        <v/>
      </c>
      <c r="CM847">
        <f>ROUND(SUM(CH847:CK847),0)</f>
        <v/>
      </c>
      <c r="CN847">
        <f>IFERROR(INDEX(CSDA!D$1:D$500,MATCH($CN$2,CSDA!C$1:C$500,0))*INDEX(PIS!V$1:V$500,MATCH(D847,PIS!C$1:C$500))+INDEX(ADJ!$A$1:$BZ$1000,MATCH(PAYROLL!D847,ADJ!A$1:A$500,0),MATCH(PAYROLL!CN$2,ADJ!$2:$2,0)),0)</f>
        <v/>
      </c>
      <c r="CO847">
        <f>IFERROR(INDEX(ADJ!$A$1:$BZ$1000,MATCH(PAYROLL!D847,ADJ!A$1:A$500,0),MATCH(PAYROLL!CO$2,ADJ!$2:$2,0)),0)</f>
        <v/>
      </c>
      <c r="CP847">
        <f>IFERROR(INDEX(ADJ!$A$1:$BZ$1000,MATCH(PAYROLL!D847,ADJ!A$1:A$500,0),MATCH(PAYROLL!CP$2,ADJ!$2:$2,0)),0)</f>
        <v/>
      </c>
      <c r="CQ847">
        <f>BP847-CL847-CI847-CM847-CN847-CO847-CP847-CC847</f>
        <v/>
      </c>
      <c r="CR847">
        <f>IFERROR(IF(RIGHT(INDEX(PIS!O$1:O$500,MATCH(D847,PIS!C$1:C$500,0)),5)="Gross",MIN(U847+V847,VLOOKUP("R700",TSC!B:C,2,0)*VLOOKUP("R101",TSC!B:C,2,0))*(VLOOKUP("T711",TSC!B:C,2,0)+VLOOKUP("T712",TSC!B:C,2,0))%,MIN(T847+V847,VLOOKUP("R700",TSC!B:C,2,0)*VLOOKUP("R101",TSC!B:C,2,0))*(VLOOKUP("T711",TSC!B:C,2,0)+VLOOKUP("T712",TSC!B:C,2,0)+VLOOKUP("R701",TSC!B:C,2,0))%),0)</f>
        <v/>
      </c>
      <c r="CS847">
        <f>IFERROR(IF(RIGHT(INDEX(PIS!O$1:O$500,MATCH(D847,PIS!C$1:C$500,0)),5)="Gross",MIN(U847+V847,VLOOKUP("R700",TSC!B:C,2,0)*VLOOKUP("R101",TSC!B:C,2,0))*(VLOOKUP("T714",TSC!B:C,2,0))%,MIN(T847+V847,VLOOKUP("R700",TSC!B:C,2,0)*VLOOKUP("R101",TSC!B:C,2,0))*(VLOOKUP("T704",TSC!B:C,2,0)+VLOOKUP("T714",TSC!B:C,2,0))%),0)</f>
        <v/>
      </c>
      <c r="CT847">
        <f>IFERROR(IF(RIGHT(INDEX(PIS!O$1:O$500,MATCH(D847,PIS!C$1:C$500,0)),5)="Gross",MIN(U847+V847,VLOOKUP("R700",TSC!B:C,2,0)*VLOOKUP("R101",TSC!B:C,2,0))*VLOOKUP("T705",TSC!B:C,2,0)%,MIN(T847+V847,VLOOKUP("R700",TSC!B:C,2,0)*VLOOKUP("R101",TSC!B:C,2,0))*VLOOKUP("T705",TSC!B:C,2,0)%),0)</f>
        <v/>
      </c>
      <c r="CU847">
        <f>IFERROR(IF(RIGHT(INDEX(PIS!O$1:O$500,MATCH(D847,PIS!C$1:C$500,0)),5)="Gross",MIN(U847+V847,VLOOKUP("R700",TSC!B:C,2,0)*VLOOKUP("R101",TSC!B:C,2,0))*(VLOOKUP("T713",TSC!B:C,2,0))%,MIN(T847+V847,VLOOKUP("R700",TSC!B:C,2,0)*VLOOKUP("R101",TSC!B:C,2,0))*(VLOOKUP("T713",TSC!B:C,2,0))%),0)</f>
        <v/>
      </c>
      <c r="CV847">
        <f>IFERROR(INDEX(ADJ!$A$1:$BZ$1000,MATCH(PAYROLL!D847,ADJ!A$1:A$500,0),MATCH(PAYROLL!CV$2,ADJ!$2:$2,0)),0)</f>
        <v/>
      </c>
      <c r="CW847">
        <f>IFERROR(INDEX(ADJ!$A$1:$BZ$1000,MATCH(PAYROLL!D847,ADJ!A$1:A$500,0),MATCH(PAYROLL!CW$2,ADJ!$2:$2,0)),0)</f>
        <v/>
      </c>
      <c r="CX847">
        <f>SUM(CR847:CW847)</f>
        <v/>
      </c>
      <c r="CY847">
        <f>ROUND(IF(CR847&gt;0,T847+V847*VLOOKUP("R202",TSC!$B$1:$C$500,2,0),0),0)</f>
        <v/>
      </c>
      <c r="CZ847">
        <f>IFERROR(INDEX(CSDA!D$1:D$500,MATCH($CZ$2,CSDA!C$1:C$500,0)),0)</f>
        <v/>
      </c>
      <c r="DA847">
        <f>ROUND(T847*0.7%,0)</f>
        <v/>
      </c>
      <c r="DB847">
        <f>ROUND(T847/12,0)</f>
        <v/>
      </c>
      <c r="DC847">
        <f ref="DC847" t="array">IFERROR(INDEX(CSDA!D$1:D$500,MATCH("Trích giữ"&amp;PAYROLL!DC$2,CSDA!A$1:A$500&amp;CSDA!C$1:C$500,0)),0)</f>
        <v/>
      </c>
      <c r="DD847">
        <f ref="DD847" t="array">IFERROR(INDEX(CSDA!D$1:D$500,MATCH("Trích giữ"&amp;PAYROLL!DD$2,CSDA!A$1:A$500&amp;CSDA!C$1:C$500,0)),0)</f>
        <v/>
      </c>
      <c r="DE847">
        <f ref="DE847" t="array">IFERROR(INDEX(CSDA!D$1:D$500,MATCH("Trích giữ"&amp;PAYROLL!DE$2,CSDA!A$1:A$500&amp;CSDA!C$1:C$500,0)),0)</f>
        <v/>
      </c>
      <c r="DF847">
        <f>IFERROR(INDEX(CSDA!D$1:D$500,MATCH(PAYROLL!DF$2,CSDA!C$1:C$500,0)),0)</f>
        <v/>
      </c>
      <c r="DG847">
        <f ref="DG847" t="array">IFERROR(INDEX(CSDA!D$1:D$500,MATCH("Trích giữ"&amp;PAYROLL!DG$2,CSDA!A$1:A$500&amp;CSDA!C$1:C$500,0)),0)</f>
        <v/>
      </c>
      <c r="DH847">
        <f>ROUND(T847/26,0)</f>
        <v/>
      </c>
      <c r="DI847">
        <f ref="DI847" t="array">IFERROR(INDEX(CSDA!D$1:D$500,MATCH("Trích giữ"&amp;PAYROLL!DI$2,CSDA!A$1:A$500&amp;CSDA!C$1:C$500,0)),0)</f>
        <v/>
      </c>
      <c r="DJ847">
        <f>IF(U847=0,T847*21.5%-BL847,0)</f>
        <v/>
      </c>
      <c r="DK847">
        <f ref="DK847" t="array">IFERROR(INDEX(CSDA!D$1:D$500,MATCH("Trích giữ"&amp;PAYROLL!DK$2,CSDA!A$1:A$500&amp;CSDA!C$1:C$500,0)),0)</f>
        <v/>
      </c>
      <c r="DL847">
        <f>IFERROR(INDEX(CSDA!D$1:D$500,MATCH(PAYROLL!DL$2,CSDA!C$1:C$500,0))/12,0)</f>
        <v/>
      </c>
      <c r="DM847">
        <f>SUM(DB847:DL847)</f>
        <v/>
      </c>
      <c r="DN847">
        <f>IFERROR(INDEX(ADJ!$A$1:$BZ$1000,MATCH(PAYROLL!D847,ADJ!A$1:A$500,0),MATCH(PAYROLL!DN$2,ADJ!$2:$2,0)),0)</f>
        <v/>
      </c>
      <c r="DO847">
        <f>IFERROR(SUM(BP847,DM847:DN847,CX847:DA847)-DT847,0)</f>
        <v/>
      </c>
      <c r="DP847">
        <f ref="DP847" t="array">SUM(BW847*IFERROR(INDEX(CSDA!D$1:D$500,MATCH(BW$2,CSDA!C$1:C$500,0)),0)%,CX847*IFERROR(INDEX(CSDA!D$1:D$500,MATCH(CX$2,CSDA!C$1:C$500,0)),0)%,DA847*IFERROR(INDEX(CSDA!D$1:D$500,MATCH(DA$2,CSDA!C$1:C$500,0)),0)%,DB847*IFERROR(INDEX(CSDA!D$1:D$500,MATCH(DB$2,CSDA!C$1:C$500,0)),0)%,DF847*IFERROR(INDEX(CSDA!D$1:D$500,MATCH("Phí dịch vụ"&amp;PAYROLL!DF$2,CSDA!A$1:A$500&amp;CSDA!C$1:C$500,0)),0)%,DC847*IFERROR(INDEX(CSDA!D$1:D$500,MATCH("Phí dịch vụ"&amp;PAYROLL!DC$2,CSDA!A$1:A$500&amp;CSDA!C$1:C$500,0)),0)%,DH847*IFERROR(INDEX(CSDA!D$1:D$500,MATCH("Phí dịch vụ"&amp;PAYROLL!DH$2,CSDA!A$1:A$500&amp;CSDA!C$1:C$500,0)),0)%,DJ847*IFERROR(INDEX(CSDA!D$1:D$500,MATCH("Phí dịch vụ"&amp;PAYROLL!DJ$2,CSDA!A$1:A$500&amp;CSDA!C$1:C$500,0)),0)%,BN847*IFERROR(INDEX(CSDA!D$1:D$500,MATCH(BN$2,CSDA!C$1:C$500,0)),0)%)-BN847*7%</f>
        <v/>
      </c>
      <c r="DQ847">
        <f>IFERROR(INDEX(ADJ!$A$1:$BZ$1000,MATCH(PAYROLL!D847,ADJ!A$1:A$500,0),MATCH(PAYROLL!DQ$2,ADJ!$2:$2,0)),0)</f>
        <v/>
      </c>
      <c r="DR847">
        <f>IFERROR(INDEX(ADJ!$A$1:$BZ$1000,MATCH(PAYROLL!D847,ADJ!A$1:A$500,0),MATCH(PAYROLL!DR$2,ADJ!$2:$2,0)),0)</f>
        <v/>
      </c>
      <c r="DS847">
        <f>SUM(DP847:DR847)</f>
        <v/>
      </c>
      <c r="DT847">
        <f>EK847</f>
        <v/>
      </c>
      <c r="DU847">
        <f>SUM(DO847:DR847)</f>
        <v/>
      </c>
      <c r="DV847">
        <f>ROUND(DU847*0.1,0)</f>
        <v/>
      </c>
      <c r="DW847">
        <f>DU847+DV847</f>
        <v/>
      </c>
      <c r="DZ847">
        <f>IFERROR(INDEX(ADJ!$A$1:$BZ$1000,MATCH(PAYROLL!$D847,ADJ!A$1:A$500,0),MATCH(PAYROLL!DZ$2,ADJ!$2:$2,0)),0)</f>
        <v/>
      </c>
      <c r="EA847">
        <f>IFERROR(INDEX(ADJ!$A$1:$BZ$1000,MATCH(PAYROLL!$D847,ADJ!A$1:A$500,0),MATCH(PAYROLL!EA$2,ADJ!$2:$2,0)),0)</f>
        <v/>
      </c>
      <c r="EB847">
        <f>IFERROR(INDEX(ADJ!$A$1:$BZ$1000,MATCH(PAYROLL!$D847,ADJ!A$1:A$500,0),MATCH(PAYROLL!EB$2,ADJ!$2:$2,0)),0)</f>
        <v/>
      </c>
      <c r="EC847">
        <f>IFERROR(INDEX(ADJ!$A$1:$BZ$1000,MATCH(PAYROLL!$D847,ADJ!A$1:A$500,0),MATCH(PAYROLL!EC$2,ADJ!$2:$2,0)),0)</f>
        <v/>
      </c>
      <c r="ED847">
        <f>IFERROR(INDEX(ADJ!$A$1:$BZ$1000,MATCH(PAYROLL!$D847,ADJ!A$1:A$500,0),MATCH(PAYROLL!ED$2,ADJ!$2:$2,0)),0)</f>
        <v/>
      </c>
      <c r="EE847">
        <f>IFERROR(INDEX(ADJ!$A$1:$BZ$1000,MATCH(PAYROLL!$D847,ADJ!A$1:A$500,0),MATCH(PAYROLL!EE$2,ADJ!$2:$2,0)),0)</f>
        <v/>
      </c>
      <c r="EF847">
        <f>IFERROR(INDEX(ADJ!$A$1:$BZ$1000,MATCH(PAYROLL!$D847,ADJ!A$1:A$500,0),MATCH(PAYROLL!EF$2,ADJ!$2:$2,0)),0)</f>
        <v/>
      </c>
      <c r="EG847">
        <f>IFERROR(INDEX(ADJ!$A$1:$BZ$1000,MATCH(PAYROLL!$D847,ADJ!A$1:A$500,0),MATCH(PAYROLL!EG$2,ADJ!$2:$2,0)),0)</f>
        <v/>
      </c>
      <c r="EH847">
        <f>IFERROR(INDEX(ADJ!$A$1:$BZ$1000,MATCH(PAYROLL!$D847,ADJ!A$1:A$500,0),MATCH(PAYROLL!EH$2,ADJ!$2:$2,0)),0)</f>
        <v/>
      </c>
      <c r="EI847">
        <f>IFERROR(INDEX(ADJ!$A$1:$BZ$1000,MATCH(PAYROLL!D847,ADJ!A$1:A$500,0),MATCH(PAYROLL!EI$2,ADJ!$2:$2,0)),0)</f>
        <v/>
      </c>
      <c r="EJ847">
        <f>IFERROR(INDEX(ADJ!$A$1:$BZ$1000,MATCH(PAYROLL!$D847,ADJ!A$1:A$500,0),MATCH(PAYROLL!EJ$2,ADJ!$2:$2,0)),0)</f>
        <v/>
      </c>
      <c r="EK847">
        <f>SUM(DZ847:EJ847)</f>
        <v/>
      </c>
    </row>
    <row r="848">
      <c r="A848" t="n">
        <v>846</v>
      </c>
      <c r="B848" t="inlineStr">
        <is>
          <t>Lương Khắc Hiệu</t>
        </is>
      </c>
      <c r="D848" t="inlineStr">
        <is>
          <t>148054-01</t>
        </is>
      </c>
      <c r="S848">
        <f>IFERROR(INDEX(PIS!$A$1:$BZ$1000,MATCH($D848,PIS!C$1:C$500,0),MATCH("Lương CB tháng trước",PIS!$1:$1,0)),0)</f>
        <v/>
      </c>
      <c r="T848">
        <f>IFERROR(INDEX(PIS!$A$1:$BZ$1000,MATCH($D848,PIS!C$1:C$500,0),MATCH("Lương CB hiện tại",PIS!$1:$1,0)),0)</f>
        <v/>
      </c>
      <c r="U848">
        <f>IFERROR(INDEX(PIS!$A$1:$BZ$1000,MATCH($D848,PIS!C$1:C$500,0),MATCH("Lương đóng BHBB",PIS!$1:$1,0)),0)</f>
        <v/>
      </c>
      <c r="V848">
        <f>IFERROR(INDEX(PIS!$A$1:$BZ$1000,MATCH($D848,PIS!C$1:C$500,0),MATCH(V$2,PIS!$2:$2,0)),0)</f>
        <v/>
      </c>
      <c r="W848">
        <f>IFERROR(INDEX(PIS!$A$1:$BZ$1000,MATCH($D848,PIS!C$1:C$500,0),MATCH(W$2,PIS!$2:$2,0)),0)</f>
        <v/>
      </c>
      <c r="X848">
        <f>IFERROR(INDEX(PIS!$A$1:$BZ$1000,MATCH($D848,PIS!C$1:C$500,0),MATCH(X$2,PIS!$2:$2,0)),0)</f>
        <v/>
      </c>
      <c r="Y848">
        <f>IFERROR(INDEX(PIS!$A$1:$BZ$1000,MATCH($D848,PIS!C$1:C$500,0),MATCH(Y$2,PIS!$2:$2,0)),0)</f>
        <v/>
      </c>
      <c r="Z848">
        <f>IFERROR(INDEX(PIS!$A$1:$BZ$1000,MATCH($D848,PIS!C$1:C$500,0),MATCH(Z$2,PIS!$2:$2,0)),0)</f>
        <v/>
      </c>
      <c r="AA848">
        <f>IFERROR(INDEX(PIS!$A$1:$BZ$1000,MATCH($D848,PIS!C$1:C$500,0),MATCH(AA$2,PIS!$2:$2,0)),0)</f>
        <v/>
      </c>
      <c r="AB848">
        <f>IFERROR(INDEX(PIS!$A$1:$BZ$1000,MATCH($D848,PIS!C$1:C$500,0),MATCH(AB$2,PIS!$2:$2,0)),0)</f>
        <v/>
      </c>
      <c r="AC848">
        <f>SUM(V848:AB848)</f>
        <v/>
      </c>
      <c r="AD848">
        <f>IFERROR(INDEX(TIMESHEET!$A$1:$AI$5000,MATCH($D848,TIMESHEET!A$1:A$500,0),MATCH("T100",TIMESHEET!$2:$2,0))-2,0)</f>
        <v/>
      </c>
      <c r="AE848">
        <f>IFERROR(INDEX(TIMESHEET!$A$1:$AI$5000,MATCH($D848,TIMESHEET!A$1:A$500,0),MATCH("T202",TIMESHEET!$2:$2,0)),0)</f>
        <v/>
      </c>
      <c r="AF848">
        <f>IFERROR(INDEX(TIMESHEET!$A$1:$AI$5000,MATCH($D848,TIMESHEET!A$1:A$500,0),MATCH("T302",TIMESHEET!$2:$2,0)),0)</f>
        <v/>
      </c>
      <c r="AG848">
        <f>IFERROR(INDEX(TIMESHEET!$A$1:$AI$5000,MATCH($D848,TIMESHEET!A$1:A$500,0),MATCH("T406",TIMESHEET!$2:$2,0)),0)</f>
        <v/>
      </c>
      <c r="AH848">
        <f>AE848+AG848</f>
        <v/>
      </c>
      <c r="AI848">
        <f>IFERROR(INDEX(TIMESHEET!$A$1:$AI$5000,MATCH($D848,TIMESHEET!A$1:A$500,0),MATCH("T701",TIMESHEET!$2:$2,0)),0)</f>
        <v/>
      </c>
      <c r="AJ848">
        <f>IFERROR(INDEX(TIMESHEET!$A$1:$AI$5000,MATCH($D848,TIMESHEET!B$1:B$500,0),MATCH("T320",TIMESHEET!$2:$2,0)),0)</f>
        <v/>
      </c>
      <c r="AK848">
        <f>IFERROR(IF(LEFT(INDEX(PIS!O$1:O$500,MATCH(D848,PIS!C$1:C$500)),1)="M",T848/AD848*SUM(AE848:AG848),T848*AD848),0)</f>
        <v/>
      </c>
      <c r="AL848">
        <f>IFERROR(INDEX(ADJ!$A$1:$BZ$1000,MATCH(PAYROLL!D848,ADJ!A$1:A$500,0),MATCH(PAYROLL!AL$2,ADJ!$2:$2,0)),0)</f>
        <v/>
      </c>
      <c r="AM848">
        <f>SUM(AK848:AL848)</f>
        <v/>
      </c>
      <c r="AN848">
        <f>IFERROR(ROUND(V848/$AD848*$AH848,0),0)</f>
        <v/>
      </c>
      <c r="AO848">
        <f>IFERROR(ROUND(W848/$AD848*$AH848,0),0)</f>
        <v/>
      </c>
      <c r="AP848">
        <f>IFERROR(ROUND(X848/$AD848*$AE848,0),0)</f>
        <v/>
      </c>
      <c r="AQ848">
        <f>IFERROR(ROUND(Y848/$AD848*$AH848,0),0)</f>
        <v/>
      </c>
      <c r="AR848">
        <f>IFERROR(ROUND(Z848/$AD848*$AH848,0),0)</f>
        <v/>
      </c>
      <c r="AS848">
        <f>IFERROR(ROUND(AA848/$AD848*$AH848,0),0)</f>
        <v/>
      </c>
      <c r="AT848">
        <f>IFERROR(IF((AE848+AF848+AG848)&gt;13,AB848,ROUND(AB848/AD848*AH848,0)),0)</f>
        <v/>
      </c>
      <c r="AU848">
        <f>IFERROR(INDEX(ADJ!$A$1:$BZ$1000,MATCH(PAYROLL!D848,ADJ!A$1:A$500,0),MATCH(PAYROLL!AU$2,ADJ!$2:$2,0)),0)</f>
        <v/>
      </c>
      <c r="AV848">
        <f>ROUND(SUM(AN848:AU848),0)</f>
        <v/>
      </c>
      <c r="AW848">
        <f>IFERROR(INDEX(TIMESHEET!$A$1:$AI$5000,MATCH(PAYROLL!D848,TIMESHEET!A$1:A$500,0),MATCH("T620",TIMESHEET!$2:$2,0)),0)</f>
        <v/>
      </c>
      <c r="AX848">
        <f>IFERROR(INDEX(TIMESHEET!$A$1:$AI$5000,MATCH(PAYROLL!D848,TIMESHEET!A$1:A$500,0),MATCH("T601",TIMESHEET!$2:$2,0)),0)</f>
        <v/>
      </c>
      <c r="AY848">
        <f>IFERROR(INDEX(TIMESHEET!$A$1:$AI$5000,MATCH(PAYROLL!D848,TIMESHEET!A$1:A$500,0),MATCH("T602",TIMESHEET!$2:$2,0)),0)</f>
        <v/>
      </c>
      <c r="AZ848">
        <f>IFERROR(INDEX(TIMESHEET!$A$1:$AI$5000,MATCH(PAYROLL!D848,TIMESHEET!A$1:A$500,0),MATCH("T603",TIMESHEET!$2:$2,0)),0)</f>
        <v/>
      </c>
      <c r="BA848">
        <f>IFERROR(INDEX(TIMESHEET!$A$1:$AI$5000,MATCH(PAYROLL!D848,TIMESHEET!A$1:A$500,0),MATCH("T611",TIMESHEET!$2:$2,0)),0)</f>
        <v/>
      </c>
      <c r="BB848">
        <f>IFERROR(INDEX(TIMESHEET!$A$1:$AI$5000,MATCH(PAYROLL!D848,TIMESHEET!A$1:A$500,0),MATCH("T612",TIMESHEET!$2:$2,0)),0)</f>
        <v/>
      </c>
      <c r="BC848">
        <f>IFERROR(INDEX(TIMESHEET!$A$1:$AI$5000,MATCH(PAYROLL!D848,TIMESHEET!A$1:A$500,0),MATCH("T613",TIMESHEET!$2:$2,0)),0)</f>
        <v/>
      </c>
      <c r="BD848">
        <f>IFERROR(INDEX(TIMESHEET!$A$1:$AI$5000,MATCH(PAYROLL!D848,TIMESHEET!A$1:A$500,0),MATCH("T500",TIMESHEET!$2:$2,0)),0)</f>
        <v/>
      </c>
      <c r="BE848">
        <f>IFERROR(IF(LEFT(INDEX(PIS!O$1:O$500,MATCH(D848,PIS!C$1:C$500)),1)="M",T848/AD848/8*(AW848+AX848*1.5+AY848*2+AZ848*3+BA848*2.1+BB848*2.7+BC848*3.9+BD848*0.3),T848/8*(AW848+AX848*1.5+AY848*2+AZ848*3+BA848*2.1+BB848*2.7+BC848*3.9+BD848*0.3)),0)</f>
        <v/>
      </c>
      <c r="BF848">
        <f>IFERROR(INDEX(ADJ!$A$1:$BZ$1000,MATCH(PAYROLL!$D848,ADJ!A$1:A$500,0),MATCH(PAYROLL!BF$2,ADJ!$2:$2,0)),0)</f>
        <v/>
      </c>
      <c r="BG848">
        <f>IFERROR(INDEX(ADJ!$A$1:$BZ$1000,MATCH(PAYROLL!D848,ADJ!A$1:A$500,0),MATCH(PAYROLL!BG$2,ADJ!$2:$2,0)),0)</f>
        <v/>
      </c>
      <c r="BH848">
        <f>IFERROR(INDEX(ADJ!$A$1:$BZ$1000,MATCH(PAYROLL!D848,ADJ!A$1:A$500,0),MATCH(PAYROLL!BH$2,ADJ!$2:$2,0)),0)</f>
        <v/>
      </c>
      <c r="BI848">
        <f>IFERROR(INDEX(ADJ!$A$1:$BZ$1000,MATCH(PAYROLL!D848,ADJ!A$1:A$500,0),MATCH(PAYROLL!BI$2,ADJ!$2:$2,0)),0)</f>
        <v/>
      </c>
      <c r="BJ848">
        <f>IFERROR(INDEX(ADJ!$A$1:$BZ$1000,MATCH(PAYROLL!D848,ADJ!A$1:A$500,0),MATCH(PAYROLL!BJ$2,ADJ!$2:$2,0)),0)</f>
        <v/>
      </c>
      <c r="BK848">
        <f>SUM(BF848:BJ848)</f>
        <v/>
      </c>
      <c r="BL848">
        <f>IFERROR(INDEX(ADJ!$A$1:$BZ$1000,MATCH(PAYROLL!D848,ADJ!A$1:A$500,0),MATCH(PAYROLL!BL$2,ADJ!$2:$2,0)),0)</f>
        <v/>
      </c>
      <c r="BM848">
        <f>IFERROR(INDEX(ADJ!$A$1:$BZ$1000,MATCH(PAYROLL!D848,ADJ!A$1:A$500,0),MATCH(PAYROLL!BM$2,ADJ!$2:$2,0)),0)</f>
        <v/>
      </c>
      <c r="BN848">
        <f>IFERROR(INDEX(ADJ!$A$1:$BZ$1000,MATCH(PAYROLL!D848,ADJ!A$1:A$500,0),MATCH(PAYROLL!BN$2,ADJ!$2:$2,0)),0)</f>
        <v/>
      </c>
      <c r="BO848">
        <f>IFERROR(INDEX(ADJ!$A$1:$BZ$1000,MATCH(PAYROLL!D848,ADJ!A$1:A$500,0),MATCH(PAYROLL!BO$2,ADJ!$2:$2,0)),0)</f>
        <v/>
      </c>
      <c r="BP848">
        <f>SUM(AM848,AV848,BE848,BK848,BL848:BO848)</f>
        <v/>
      </c>
      <c r="BQ848">
        <f>BO848</f>
        <v/>
      </c>
      <c r="BR848">
        <f>IFERROR(ROUND(IF(LEFT(INDEX(PIS!O$1:O$500,MATCH(D848,PIS!C$1:C$500)),1)="D",T848/8*(BD848*0.3),IF(LEFT(INDEX(PIS!O$1:O$500,MATCH(D848,PIS!C$1:C$500)),1)="H",T848*($BD848*0.3),T848/$AD848/8*($BD848*0.3))),0),0)</f>
        <v/>
      </c>
      <c r="BS848">
        <f>IF(AP848&lt;1,0,MIN(AP848,730000))</f>
        <v/>
      </c>
      <c r="BT848">
        <f>IFERROR(ROUND((BE848-SUM(AW848:BC848)*T848/AD848/8),0)-BR848,0)</f>
        <v/>
      </c>
      <c r="BU848">
        <f>AO848</f>
        <v/>
      </c>
      <c r="BV848">
        <f>SUM(BQ848:BU848)</f>
        <v/>
      </c>
      <c r="BW848">
        <f>BP848-BV848</f>
        <v/>
      </c>
      <c r="BX848">
        <f>IFERROR(IF(RIGHT(INDEX(PIS!O$1:O$500,MATCH(D848,PIS!C$1:C$500)),5)="Gross",MIN(U848+V848,VLOOKUP("R700",TSC!B:C,2,0)*VLOOKUP("R101",TSC!B:C,2,0))*VLOOKUP("R701",TSC!B:C,2,0)%,0),0)</f>
        <v/>
      </c>
      <c r="BY848">
        <f>IFERROR(IF(RIGHT(INDEX(PIS!O$1:O$500,MATCH(D848,PIS!C$1:C$500)),5)="Gross",MIN(U848+V848,VLOOKUP("R700",TSC!B:C,2,0)*VLOOKUP("R101",TSC!B:C,2,0))*VLOOKUP("T704",TSC!B:C,2,0)%,0),0)</f>
        <v/>
      </c>
      <c r="BZ848">
        <f>IFERROR(IF(RIGHT(INDEX(PIS!O$1:O$500,MATCH(D848,PIS!C$1:C$500)),5)="Gross",MIN(U848+V848,VLOOKUP("R700",TSC!B:C,2,0)*VLOOKUP("1",TSC!F:G,2,0))*VLOOKUP("T705",TSC!B:C,2,0)%,0),0)</f>
        <v/>
      </c>
      <c r="CA848">
        <f>IFERROR(INDEX(ADJ!$A$1:$BZ$1000,MATCH(PAYROLL!D848,ADJ!A$1:A$500,0),MATCH(PAYROLL!CA$2,ADJ!$2:$2,0)),0)</f>
        <v/>
      </c>
      <c r="CB848">
        <f>IFERROR(INDEX(ADJ!$A$1:$BZ$1000,MATCH(PAYROLL!D848,ADJ!A$1:A$500,0),MATCH(PAYROLL!CB$2,ADJ!$2:$2,0)),0)</f>
        <v/>
      </c>
      <c r="CC848">
        <f>SUM(BX848:CB848)</f>
        <v/>
      </c>
      <c r="CD848">
        <f>IFERROR(INDEX(PIS!$A$1:$BZ$1000,MATCH(PAYROLL!D848,PIS!C$1:C$500,0),MATCH(PAYROLL!CD$1,PIS!$1:$1,0)),0)</f>
        <v/>
      </c>
      <c r="CE848">
        <f>IFERROR(IF(OR(INDEX(PIS!P$1:P$500,MATCH(D848,PIS!C$1:C$500,0))="LT2",INDEX(PIS!P$1:P$500,MATCH(D848,PIS!C$1:C$500,0))="P10"),0,SUM(CC848,CD848*VLOOKUP("R601",TSC!B:C,2,0),VLOOKUP("R602",TSC!B:C,2,0))),0)</f>
        <v/>
      </c>
      <c r="CF848">
        <f>MAX(BW848-CE848,0)</f>
        <v/>
      </c>
      <c r="CG848">
        <f>IFERROR(IF(OR(RIGHT(INDEX(PIS!P$1:P$500,MATCH(D848,PIS!C$1:C$500)),5)="P10",RIGHT(INDEX(PIS!P$1:P$500,MATCH(D848,PIS!C$1:C$500)),5)="CK"),0,IF(CF848&lt;=5000000,CF848*5%,IF(CF848&lt;=10000000,CF848*10%-250000,IF(CF848&lt;=18000000,CF848*15%-750000,IF(CF848&lt;=32000000,CF848*20%-1650000,IF(CF848&lt;=52000000,CF848*25%-3250000,IF(CF848&lt;=80000000,BH848*30%-5850000,CF848*35%-9850000))))))),0)</f>
        <v/>
      </c>
      <c r="CH848">
        <f>IFERROR(IF(OR(INDEX(PIS!P$1:P$500,MATCH(D848,PIS!C$1:C$500))="LT",INDEX(PIS!P$1:P$500,MATCH(D848,PIS!C$1:C$500))="CK"),0,IF(CF848&lt;2000000,0,CF848*10%)),0)</f>
        <v/>
      </c>
      <c r="CI848">
        <f>IFERROR(INDEX(ADJ!$A$1:$BZ$1000,MATCH(PAYROLL!D848,ADJ!A$1:A$500,0),MATCH(PAYROLL!CI$2,ADJ!$2:$2,0)),0)</f>
        <v/>
      </c>
      <c r="CJ848">
        <f>IFERROR(INDEX(ADJ!$A$1:$BZ$1000,MATCH(PAYROLL!D848,ADJ!A$1:A$500,0),MATCH(PAYROLL!CJ$2,ADJ!$2:$2,0)),0)</f>
        <v/>
      </c>
      <c r="CK848">
        <f>IFERROR(INDEX(ADJ!$A$1:$BZ$1000,MATCH(PAYROLL!D848,ADJ!A$1:A$500,0),MATCH(PAYROLL!CK$2,ADJ!$2:$2,0)),0)</f>
        <v/>
      </c>
      <c r="CL848">
        <f>SUM(CG848:CK848)</f>
        <v/>
      </c>
      <c r="CM848">
        <f>ROUND(SUM(CH848:CK848),0)</f>
        <v/>
      </c>
      <c r="CN848">
        <f>IFERROR(INDEX(CSDA!D$1:D$500,MATCH($CN$2,CSDA!C$1:C$500,0))*INDEX(PIS!V$1:V$500,MATCH(D848,PIS!C$1:C$500))+INDEX(ADJ!$A$1:$BZ$1000,MATCH(PAYROLL!D848,ADJ!A$1:A$500,0),MATCH(PAYROLL!CN$2,ADJ!$2:$2,0)),0)</f>
        <v/>
      </c>
      <c r="CO848">
        <f>IFERROR(INDEX(ADJ!$A$1:$BZ$1000,MATCH(PAYROLL!D848,ADJ!A$1:A$500,0),MATCH(PAYROLL!CO$2,ADJ!$2:$2,0)),0)</f>
        <v/>
      </c>
      <c r="CP848">
        <f>IFERROR(INDEX(ADJ!$A$1:$BZ$1000,MATCH(PAYROLL!D848,ADJ!A$1:A$500,0),MATCH(PAYROLL!CP$2,ADJ!$2:$2,0)),0)</f>
        <v/>
      </c>
      <c r="CQ848">
        <f>BP848-CL848-CI848-CM848-CN848-CO848-CP848-CC848</f>
        <v/>
      </c>
      <c r="CR848">
        <f>IFERROR(IF(RIGHT(INDEX(PIS!O$1:O$500,MATCH(D848,PIS!C$1:C$500,0)),5)="Gross",MIN(U848+V848,VLOOKUP("R700",TSC!B:C,2,0)*VLOOKUP("R101",TSC!B:C,2,0))*(VLOOKUP("T711",TSC!B:C,2,0)+VLOOKUP("T712",TSC!B:C,2,0))%,MIN(T848+V848,VLOOKUP("R700",TSC!B:C,2,0)*VLOOKUP("R101",TSC!B:C,2,0))*(VLOOKUP("T711",TSC!B:C,2,0)+VLOOKUP("T712",TSC!B:C,2,0)+VLOOKUP("R701",TSC!B:C,2,0))%),0)</f>
        <v/>
      </c>
      <c r="CS848">
        <f>IFERROR(IF(RIGHT(INDEX(PIS!O$1:O$500,MATCH(D848,PIS!C$1:C$500,0)),5)="Gross",MIN(U848+V848,VLOOKUP("R700",TSC!B:C,2,0)*VLOOKUP("R101",TSC!B:C,2,0))*(VLOOKUP("T714",TSC!B:C,2,0))%,MIN(T848+V848,VLOOKUP("R700",TSC!B:C,2,0)*VLOOKUP("R101",TSC!B:C,2,0))*(VLOOKUP("T704",TSC!B:C,2,0)+VLOOKUP("T714",TSC!B:C,2,0))%),0)</f>
        <v/>
      </c>
      <c r="CT848">
        <f>IFERROR(IF(RIGHT(INDEX(PIS!O$1:O$500,MATCH(D848,PIS!C$1:C$500,0)),5)="Gross",MIN(U848+V848,VLOOKUP("R700",TSC!B:C,2,0)*VLOOKUP("R101",TSC!B:C,2,0))*VLOOKUP("T705",TSC!B:C,2,0)%,MIN(T848+V848,VLOOKUP("R700",TSC!B:C,2,0)*VLOOKUP("R101",TSC!B:C,2,0))*VLOOKUP("T705",TSC!B:C,2,0)%),0)</f>
        <v/>
      </c>
      <c r="CU848">
        <f>IFERROR(IF(RIGHT(INDEX(PIS!O$1:O$500,MATCH(D848,PIS!C$1:C$500,0)),5)="Gross",MIN(U848+V848,VLOOKUP("R700",TSC!B:C,2,0)*VLOOKUP("R101",TSC!B:C,2,0))*(VLOOKUP("T713",TSC!B:C,2,0))%,MIN(T848+V848,VLOOKUP("R700",TSC!B:C,2,0)*VLOOKUP("R101",TSC!B:C,2,0))*(VLOOKUP("T713",TSC!B:C,2,0))%),0)</f>
        <v/>
      </c>
      <c r="CV848">
        <f>IFERROR(INDEX(ADJ!$A$1:$BZ$1000,MATCH(PAYROLL!D848,ADJ!A$1:A$500,0),MATCH(PAYROLL!CV$2,ADJ!$2:$2,0)),0)</f>
        <v/>
      </c>
      <c r="CW848">
        <f>IFERROR(INDEX(ADJ!$A$1:$BZ$1000,MATCH(PAYROLL!D848,ADJ!A$1:A$500,0),MATCH(PAYROLL!CW$2,ADJ!$2:$2,0)),0)</f>
        <v/>
      </c>
      <c r="CX848">
        <f>SUM(CR848:CW848)</f>
        <v/>
      </c>
      <c r="CY848">
        <f>ROUND(IF(CR848&gt;0,T848+V848*VLOOKUP("R202",TSC!$B$1:$C$500,2,0),0),0)</f>
        <v/>
      </c>
      <c r="CZ848">
        <f>IFERROR(INDEX(CSDA!D$1:D$500,MATCH($CZ$2,CSDA!C$1:C$500,0)),0)</f>
        <v/>
      </c>
      <c r="DA848">
        <f>ROUND(T848*0.7%,0)</f>
        <v/>
      </c>
      <c r="DB848">
        <f>ROUND(T848/12,0)</f>
        <v/>
      </c>
      <c r="DC848">
        <f ref="DC848" t="array">IFERROR(INDEX(CSDA!D$1:D$500,MATCH("Trích giữ"&amp;PAYROLL!DC$2,CSDA!A$1:A$500&amp;CSDA!C$1:C$500,0)),0)</f>
        <v/>
      </c>
      <c r="DD848">
        <f ref="DD848" t="array">IFERROR(INDEX(CSDA!D$1:D$500,MATCH("Trích giữ"&amp;PAYROLL!DD$2,CSDA!A$1:A$500&amp;CSDA!C$1:C$500,0)),0)</f>
        <v/>
      </c>
      <c r="DE848">
        <f ref="DE848" t="array">IFERROR(INDEX(CSDA!D$1:D$500,MATCH("Trích giữ"&amp;PAYROLL!DE$2,CSDA!A$1:A$500&amp;CSDA!C$1:C$500,0)),0)</f>
        <v/>
      </c>
      <c r="DF848">
        <f>IFERROR(INDEX(CSDA!D$1:D$500,MATCH(PAYROLL!DF$2,CSDA!C$1:C$500,0)),0)</f>
        <v/>
      </c>
      <c r="DG848">
        <f ref="DG848" t="array">IFERROR(INDEX(CSDA!D$1:D$500,MATCH("Trích giữ"&amp;PAYROLL!DG$2,CSDA!A$1:A$500&amp;CSDA!C$1:C$500,0)),0)</f>
        <v/>
      </c>
      <c r="DH848">
        <f>ROUND(T848/26,0)</f>
        <v/>
      </c>
      <c r="DI848">
        <f ref="DI848" t="array">IFERROR(INDEX(CSDA!D$1:D$500,MATCH("Trích giữ"&amp;PAYROLL!DI$2,CSDA!A$1:A$500&amp;CSDA!C$1:C$500,0)),0)</f>
        <v/>
      </c>
      <c r="DJ848">
        <f>IF(U848=0,T848*21.5%-BL848,0)</f>
        <v/>
      </c>
      <c r="DK848">
        <f ref="DK848" t="array">IFERROR(INDEX(CSDA!D$1:D$500,MATCH("Trích giữ"&amp;PAYROLL!DK$2,CSDA!A$1:A$500&amp;CSDA!C$1:C$500,0)),0)</f>
        <v/>
      </c>
      <c r="DL848">
        <f>IFERROR(INDEX(CSDA!D$1:D$500,MATCH(PAYROLL!DL$2,CSDA!C$1:C$500,0))/12,0)</f>
        <v/>
      </c>
      <c r="DM848">
        <f>SUM(DB848:DL848)</f>
        <v/>
      </c>
      <c r="DN848">
        <f>IFERROR(INDEX(ADJ!$A$1:$BZ$1000,MATCH(PAYROLL!D848,ADJ!A$1:A$500,0),MATCH(PAYROLL!DN$2,ADJ!$2:$2,0)),0)</f>
        <v/>
      </c>
      <c r="DO848">
        <f>IFERROR(SUM(BP848,DM848:DN848,CX848:DA848)-DT848,0)</f>
        <v/>
      </c>
      <c r="DP848">
        <f ref="DP848" t="array">SUM(BW848*IFERROR(INDEX(CSDA!D$1:D$500,MATCH(BW$2,CSDA!C$1:C$500,0)),0)%,CX848*IFERROR(INDEX(CSDA!D$1:D$500,MATCH(CX$2,CSDA!C$1:C$500,0)),0)%,DA848*IFERROR(INDEX(CSDA!D$1:D$500,MATCH(DA$2,CSDA!C$1:C$500,0)),0)%,DB848*IFERROR(INDEX(CSDA!D$1:D$500,MATCH(DB$2,CSDA!C$1:C$500,0)),0)%,DF848*IFERROR(INDEX(CSDA!D$1:D$500,MATCH("Phí dịch vụ"&amp;PAYROLL!DF$2,CSDA!A$1:A$500&amp;CSDA!C$1:C$500,0)),0)%,DC848*IFERROR(INDEX(CSDA!D$1:D$500,MATCH("Phí dịch vụ"&amp;PAYROLL!DC$2,CSDA!A$1:A$500&amp;CSDA!C$1:C$500,0)),0)%,DH848*IFERROR(INDEX(CSDA!D$1:D$500,MATCH("Phí dịch vụ"&amp;PAYROLL!DH$2,CSDA!A$1:A$500&amp;CSDA!C$1:C$500,0)),0)%,DJ848*IFERROR(INDEX(CSDA!D$1:D$500,MATCH("Phí dịch vụ"&amp;PAYROLL!DJ$2,CSDA!A$1:A$500&amp;CSDA!C$1:C$500,0)),0)%,BN848*IFERROR(INDEX(CSDA!D$1:D$500,MATCH(BN$2,CSDA!C$1:C$500,0)),0)%)-BN848*7%</f>
        <v/>
      </c>
      <c r="DQ848">
        <f>IFERROR(INDEX(ADJ!$A$1:$BZ$1000,MATCH(PAYROLL!D848,ADJ!A$1:A$500,0),MATCH(PAYROLL!DQ$2,ADJ!$2:$2,0)),0)</f>
        <v/>
      </c>
      <c r="DR848">
        <f>IFERROR(INDEX(ADJ!$A$1:$BZ$1000,MATCH(PAYROLL!D848,ADJ!A$1:A$500,0),MATCH(PAYROLL!DR$2,ADJ!$2:$2,0)),0)</f>
        <v/>
      </c>
      <c r="DS848">
        <f>SUM(DP848:DR848)</f>
        <v/>
      </c>
      <c r="DT848">
        <f>EK848</f>
        <v/>
      </c>
      <c r="DU848">
        <f>SUM(DO848:DR848)</f>
        <v/>
      </c>
      <c r="DV848">
        <f>ROUND(DU848*0.1,0)</f>
        <v/>
      </c>
      <c r="DW848">
        <f>DU848+DV848</f>
        <v/>
      </c>
      <c r="DZ848">
        <f>IFERROR(INDEX(ADJ!$A$1:$BZ$1000,MATCH(PAYROLL!$D848,ADJ!A$1:A$500,0),MATCH(PAYROLL!DZ$2,ADJ!$2:$2,0)),0)</f>
        <v/>
      </c>
      <c r="EA848">
        <f>IFERROR(INDEX(ADJ!$A$1:$BZ$1000,MATCH(PAYROLL!$D848,ADJ!A$1:A$500,0),MATCH(PAYROLL!EA$2,ADJ!$2:$2,0)),0)</f>
        <v/>
      </c>
      <c r="EB848">
        <f>IFERROR(INDEX(ADJ!$A$1:$BZ$1000,MATCH(PAYROLL!$D848,ADJ!A$1:A$500,0),MATCH(PAYROLL!EB$2,ADJ!$2:$2,0)),0)</f>
        <v/>
      </c>
      <c r="EC848">
        <f>IFERROR(INDEX(ADJ!$A$1:$BZ$1000,MATCH(PAYROLL!$D848,ADJ!A$1:A$500,0),MATCH(PAYROLL!EC$2,ADJ!$2:$2,0)),0)</f>
        <v/>
      </c>
      <c r="ED848">
        <f>IFERROR(INDEX(ADJ!$A$1:$BZ$1000,MATCH(PAYROLL!$D848,ADJ!A$1:A$500,0),MATCH(PAYROLL!ED$2,ADJ!$2:$2,0)),0)</f>
        <v/>
      </c>
      <c r="EE848">
        <f>IFERROR(INDEX(ADJ!$A$1:$BZ$1000,MATCH(PAYROLL!$D848,ADJ!A$1:A$500,0),MATCH(PAYROLL!EE$2,ADJ!$2:$2,0)),0)</f>
        <v/>
      </c>
      <c r="EF848">
        <f>IFERROR(INDEX(ADJ!$A$1:$BZ$1000,MATCH(PAYROLL!$D848,ADJ!A$1:A$500,0),MATCH(PAYROLL!EF$2,ADJ!$2:$2,0)),0)</f>
        <v/>
      </c>
      <c r="EG848">
        <f>IFERROR(INDEX(ADJ!$A$1:$BZ$1000,MATCH(PAYROLL!$D848,ADJ!A$1:A$500,0),MATCH(PAYROLL!EG$2,ADJ!$2:$2,0)),0)</f>
        <v/>
      </c>
      <c r="EH848">
        <f>IFERROR(INDEX(ADJ!$A$1:$BZ$1000,MATCH(PAYROLL!$D848,ADJ!A$1:A$500,0),MATCH(PAYROLL!EH$2,ADJ!$2:$2,0)),0)</f>
        <v/>
      </c>
      <c r="EI848">
        <f>IFERROR(INDEX(ADJ!$A$1:$BZ$1000,MATCH(PAYROLL!D848,ADJ!A$1:A$500,0),MATCH(PAYROLL!EI$2,ADJ!$2:$2,0)),0)</f>
        <v/>
      </c>
      <c r="EJ848">
        <f>IFERROR(INDEX(ADJ!$A$1:$BZ$1000,MATCH(PAYROLL!$D848,ADJ!A$1:A$500,0),MATCH(PAYROLL!EJ$2,ADJ!$2:$2,0)),0)</f>
        <v/>
      </c>
      <c r="EK848">
        <f>SUM(DZ848:EJ848)</f>
        <v/>
      </c>
    </row>
    <row r="849">
      <c r="A849" t="n">
        <v>847</v>
      </c>
      <c r="B849" t="inlineStr">
        <is>
          <t>Hoàng Doãn Khánh</t>
        </is>
      </c>
      <c r="D849" t="inlineStr">
        <is>
          <t>153856-01</t>
        </is>
      </c>
      <c r="S849">
        <f>IFERROR(INDEX(PIS!$A$1:$BZ$1000,MATCH($D849,PIS!C$1:C$500,0),MATCH("Lương CB tháng trước",PIS!$1:$1,0)),0)</f>
        <v/>
      </c>
      <c r="T849">
        <f>IFERROR(INDEX(PIS!$A$1:$BZ$1000,MATCH($D849,PIS!C$1:C$500,0),MATCH("Lương CB hiện tại",PIS!$1:$1,0)),0)</f>
        <v/>
      </c>
      <c r="U849">
        <f>IFERROR(INDEX(PIS!$A$1:$BZ$1000,MATCH($D849,PIS!C$1:C$500,0),MATCH("Lương đóng BHBB",PIS!$1:$1,0)),0)</f>
        <v/>
      </c>
      <c r="V849">
        <f>IFERROR(INDEX(PIS!$A$1:$BZ$1000,MATCH($D849,PIS!C$1:C$500,0),MATCH(V$2,PIS!$2:$2,0)),0)</f>
        <v/>
      </c>
      <c r="W849">
        <f>IFERROR(INDEX(PIS!$A$1:$BZ$1000,MATCH($D849,PIS!C$1:C$500,0),MATCH(W$2,PIS!$2:$2,0)),0)</f>
        <v/>
      </c>
      <c r="X849">
        <f>IFERROR(INDEX(PIS!$A$1:$BZ$1000,MATCH($D849,PIS!C$1:C$500,0),MATCH(X$2,PIS!$2:$2,0)),0)</f>
        <v/>
      </c>
      <c r="Y849">
        <f>IFERROR(INDEX(PIS!$A$1:$BZ$1000,MATCH($D849,PIS!C$1:C$500,0),MATCH(Y$2,PIS!$2:$2,0)),0)</f>
        <v/>
      </c>
      <c r="Z849">
        <f>IFERROR(INDEX(PIS!$A$1:$BZ$1000,MATCH($D849,PIS!C$1:C$500,0),MATCH(Z$2,PIS!$2:$2,0)),0)</f>
        <v/>
      </c>
      <c r="AA849">
        <f>IFERROR(INDEX(PIS!$A$1:$BZ$1000,MATCH($D849,PIS!C$1:C$500,0),MATCH(AA$2,PIS!$2:$2,0)),0)</f>
        <v/>
      </c>
      <c r="AB849">
        <f>IFERROR(INDEX(PIS!$A$1:$BZ$1000,MATCH($D849,PIS!C$1:C$500,0),MATCH(AB$2,PIS!$2:$2,0)),0)</f>
        <v/>
      </c>
      <c r="AC849">
        <f>SUM(V849:AB849)</f>
        <v/>
      </c>
      <c r="AD849">
        <f>IFERROR(INDEX(TIMESHEET!$A$1:$AI$5000,MATCH($D849,TIMESHEET!A$1:A$500,0),MATCH("T100",TIMESHEET!$2:$2,0))-2,0)</f>
        <v/>
      </c>
      <c r="AE849">
        <f>IFERROR(INDEX(TIMESHEET!$A$1:$AI$5000,MATCH($D849,TIMESHEET!A$1:A$500,0),MATCH("T202",TIMESHEET!$2:$2,0)),0)</f>
        <v/>
      </c>
      <c r="AF849">
        <f>IFERROR(INDEX(TIMESHEET!$A$1:$AI$5000,MATCH($D849,TIMESHEET!A$1:A$500,0),MATCH("T302",TIMESHEET!$2:$2,0)),0)</f>
        <v/>
      </c>
      <c r="AG849">
        <f>IFERROR(INDEX(TIMESHEET!$A$1:$AI$5000,MATCH($D849,TIMESHEET!A$1:A$500,0),MATCH("T406",TIMESHEET!$2:$2,0)),0)</f>
        <v/>
      </c>
      <c r="AH849">
        <f>AE849+AG849</f>
        <v/>
      </c>
      <c r="AI849">
        <f>IFERROR(INDEX(TIMESHEET!$A$1:$AI$5000,MATCH($D849,TIMESHEET!A$1:A$500,0),MATCH("T701",TIMESHEET!$2:$2,0)),0)</f>
        <v/>
      </c>
      <c r="AJ849">
        <f>IFERROR(INDEX(TIMESHEET!$A$1:$AI$5000,MATCH($D849,TIMESHEET!B$1:B$500,0),MATCH("T320",TIMESHEET!$2:$2,0)),0)</f>
        <v/>
      </c>
      <c r="AK849">
        <f>IFERROR(IF(LEFT(INDEX(PIS!O$1:O$500,MATCH(D849,PIS!C$1:C$500)),1)="M",T849/AD849*SUM(AE849:AG849),T849*AD849),0)</f>
        <v/>
      </c>
      <c r="AL849">
        <f>IFERROR(INDEX(ADJ!$A$1:$BZ$1000,MATCH(PAYROLL!D849,ADJ!A$1:A$500,0),MATCH(PAYROLL!AL$2,ADJ!$2:$2,0)),0)</f>
        <v/>
      </c>
      <c r="AM849">
        <f>SUM(AK849:AL849)</f>
        <v/>
      </c>
      <c r="AN849">
        <f>IFERROR(ROUND(V849/$AD849*$AH849,0),0)</f>
        <v/>
      </c>
      <c r="AO849">
        <f>IFERROR(ROUND(W849/$AD849*$AH849,0),0)</f>
        <v/>
      </c>
      <c r="AP849">
        <f>IFERROR(ROUND(X849/$AD849*$AE849,0),0)</f>
        <v/>
      </c>
      <c r="AQ849">
        <f>IFERROR(ROUND(Y849/$AD849*$AH849,0),0)</f>
        <v/>
      </c>
      <c r="AR849">
        <f>IFERROR(ROUND(Z849/$AD849*$AH849,0),0)</f>
        <v/>
      </c>
      <c r="AS849">
        <f>IFERROR(ROUND(AA849/$AD849*$AH849,0),0)</f>
        <v/>
      </c>
      <c r="AT849">
        <f>IFERROR(IF((AE849+AF849+AG849)&gt;13,AB849,ROUND(AB849/AD849*AH849,0)),0)</f>
        <v/>
      </c>
      <c r="AU849">
        <f>IFERROR(INDEX(ADJ!$A$1:$BZ$1000,MATCH(PAYROLL!D849,ADJ!A$1:A$500,0),MATCH(PAYROLL!AU$2,ADJ!$2:$2,0)),0)</f>
        <v/>
      </c>
      <c r="AV849">
        <f>ROUND(SUM(AN849:AU849),0)</f>
        <v/>
      </c>
      <c r="AW849">
        <f>IFERROR(INDEX(TIMESHEET!$A$1:$AI$5000,MATCH(PAYROLL!D849,TIMESHEET!A$1:A$500,0),MATCH("T620",TIMESHEET!$2:$2,0)),0)</f>
        <v/>
      </c>
      <c r="AX849">
        <f>IFERROR(INDEX(TIMESHEET!$A$1:$AI$5000,MATCH(PAYROLL!D849,TIMESHEET!A$1:A$500,0),MATCH("T601",TIMESHEET!$2:$2,0)),0)</f>
        <v/>
      </c>
      <c r="AY849">
        <f>IFERROR(INDEX(TIMESHEET!$A$1:$AI$5000,MATCH(PAYROLL!D849,TIMESHEET!A$1:A$500,0),MATCH("T602",TIMESHEET!$2:$2,0)),0)</f>
        <v/>
      </c>
      <c r="AZ849">
        <f>IFERROR(INDEX(TIMESHEET!$A$1:$AI$5000,MATCH(PAYROLL!D849,TIMESHEET!A$1:A$500,0),MATCH("T603",TIMESHEET!$2:$2,0)),0)</f>
        <v/>
      </c>
      <c r="BA849">
        <f>IFERROR(INDEX(TIMESHEET!$A$1:$AI$5000,MATCH(PAYROLL!D849,TIMESHEET!A$1:A$500,0),MATCH("T611",TIMESHEET!$2:$2,0)),0)</f>
        <v/>
      </c>
      <c r="BB849">
        <f>IFERROR(INDEX(TIMESHEET!$A$1:$AI$5000,MATCH(PAYROLL!D849,TIMESHEET!A$1:A$500,0),MATCH("T612",TIMESHEET!$2:$2,0)),0)</f>
        <v/>
      </c>
      <c r="BC849">
        <f>IFERROR(INDEX(TIMESHEET!$A$1:$AI$5000,MATCH(PAYROLL!D849,TIMESHEET!A$1:A$500,0),MATCH("T613",TIMESHEET!$2:$2,0)),0)</f>
        <v/>
      </c>
      <c r="BD849">
        <f>IFERROR(INDEX(TIMESHEET!$A$1:$AI$5000,MATCH(PAYROLL!D849,TIMESHEET!A$1:A$500,0),MATCH("T500",TIMESHEET!$2:$2,0)),0)</f>
        <v/>
      </c>
      <c r="BE849">
        <f>IFERROR(IF(LEFT(INDEX(PIS!O$1:O$500,MATCH(D849,PIS!C$1:C$500)),1)="M",T849/AD849/8*(AW849+AX849*1.5+AY849*2+AZ849*3+BA849*2.1+BB849*2.7+BC849*3.9+BD849*0.3),T849/8*(AW849+AX849*1.5+AY849*2+AZ849*3+BA849*2.1+BB849*2.7+BC849*3.9+BD849*0.3)),0)</f>
        <v/>
      </c>
      <c r="BF849">
        <f>IFERROR(INDEX(ADJ!$A$1:$BZ$1000,MATCH(PAYROLL!$D849,ADJ!A$1:A$500,0),MATCH(PAYROLL!BF$2,ADJ!$2:$2,0)),0)</f>
        <v/>
      </c>
      <c r="BG849">
        <f>IFERROR(INDEX(ADJ!$A$1:$BZ$1000,MATCH(PAYROLL!D849,ADJ!A$1:A$500,0),MATCH(PAYROLL!BG$2,ADJ!$2:$2,0)),0)</f>
        <v/>
      </c>
      <c r="BH849">
        <f>IFERROR(INDEX(ADJ!$A$1:$BZ$1000,MATCH(PAYROLL!D849,ADJ!A$1:A$500,0),MATCH(PAYROLL!BH$2,ADJ!$2:$2,0)),0)</f>
        <v/>
      </c>
      <c r="BI849">
        <f>IFERROR(INDEX(ADJ!$A$1:$BZ$1000,MATCH(PAYROLL!D849,ADJ!A$1:A$500,0),MATCH(PAYROLL!BI$2,ADJ!$2:$2,0)),0)</f>
        <v/>
      </c>
      <c r="BJ849">
        <f>IFERROR(INDEX(ADJ!$A$1:$BZ$1000,MATCH(PAYROLL!D849,ADJ!A$1:A$500,0),MATCH(PAYROLL!BJ$2,ADJ!$2:$2,0)),0)</f>
        <v/>
      </c>
      <c r="BK849">
        <f>SUM(BF849:BJ849)</f>
        <v/>
      </c>
      <c r="BL849">
        <f>IFERROR(INDEX(ADJ!$A$1:$BZ$1000,MATCH(PAYROLL!D849,ADJ!A$1:A$500,0),MATCH(PAYROLL!BL$2,ADJ!$2:$2,0)),0)</f>
        <v/>
      </c>
      <c r="BM849">
        <f>IFERROR(INDEX(ADJ!$A$1:$BZ$1000,MATCH(PAYROLL!D849,ADJ!A$1:A$500,0),MATCH(PAYROLL!BM$2,ADJ!$2:$2,0)),0)</f>
        <v/>
      </c>
      <c r="BN849">
        <f>IFERROR(INDEX(ADJ!$A$1:$BZ$1000,MATCH(PAYROLL!D849,ADJ!A$1:A$500,0),MATCH(PAYROLL!BN$2,ADJ!$2:$2,0)),0)</f>
        <v/>
      </c>
      <c r="BO849">
        <f>IFERROR(INDEX(ADJ!$A$1:$BZ$1000,MATCH(PAYROLL!D849,ADJ!A$1:A$500,0),MATCH(PAYROLL!BO$2,ADJ!$2:$2,0)),0)</f>
        <v/>
      </c>
      <c r="BP849">
        <f>SUM(AM849,AV849,BE849,BK849,BL849:BO849)</f>
        <v/>
      </c>
      <c r="BQ849">
        <f>BO849</f>
        <v/>
      </c>
      <c r="BR849">
        <f>IFERROR(ROUND(IF(LEFT(INDEX(PIS!O$1:O$500,MATCH(D849,PIS!C$1:C$500)),1)="D",T849/8*(BD849*0.3),IF(LEFT(INDEX(PIS!O$1:O$500,MATCH(D849,PIS!C$1:C$500)),1)="H",T849*($BD849*0.3),T849/$AD849/8*($BD849*0.3))),0),0)</f>
        <v/>
      </c>
      <c r="BS849">
        <f>IF(AP849&lt;1,0,MIN(AP849,730000))</f>
        <v/>
      </c>
      <c r="BT849">
        <f>IFERROR(ROUND((BE849-SUM(AW849:BC849)*T849/AD849/8),0)-BR849,0)</f>
        <v/>
      </c>
      <c r="BU849">
        <f>AO849</f>
        <v/>
      </c>
      <c r="BV849">
        <f>SUM(BQ849:BU849)</f>
        <v/>
      </c>
      <c r="BW849">
        <f>BP849-BV849</f>
        <v/>
      </c>
      <c r="BX849">
        <f>IFERROR(IF(RIGHT(INDEX(PIS!O$1:O$500,MATCH(D849,PIS!C$1:C$500)),5)="Gross",MIN(U849+V849,VLOOKUP("R700",TSC!B:C,2,0)*VLOOKUP("R101",TSC!B:C,2,0))*VLOOKUP("R701",TSC!B:C,2,0)%,0),0)</f>
        <v/>
      </c>
      <c r="BY849">
        <f>IFERROR(IF(RIGHT(INDEX(PIS!O$1:O$500,MATCH(D849,PIS!C$1:C$500)),5)="Gross",MIN(U849+V849,VLOOKUP("R700",TSC!B:C,2,0)*VLOOKUP("R101",TSC!B:C,2,0))*VLOOKUP("T704",TSC!B:C,2,0)%,0),0)</f>
        <v/>
      </c>
      <c r="BZ849">
        <f>IFERROR(IF(RIGHT(INDEX(PIS!O$1:O$500,MATCH(D849,PIS!C$1:C$500)),5)="Gross",MIN(U849+V849,VLOOKUP("R700",TSC!B:C,2,0)*VLOOKUP("1",TSC!F:G,2,0))*VLOOKUP("T705",TSC!B:C,2,0)%,0),0)</f>
        <v/>
      </c>
      <c r="CA849">
        <f>IFERROR(INDEX(ADJ!$A$1:$BZ$1000,MATCH(PAYROLL!D849,ADJ!A$1:A$500,0),MATCH(PAYROLL!CA$2,ADJ!$2:$2,0)),0)</f>
        <v/>
      </c>
      <c r="CB849">
        <f>IFERROR(INDEX(ADJ!$A$1:$BZ$1000,MATCH(PAYROLL!D849,ADJ!A$1:A$500,0),MATCH(PAYROLL!CB$2,ADJ!$2:$2,0)),0)</f>
        <v/>
      </c>
      <c r="CC849">
        <f>SUM(BX849:CB849)</f>
        <v/>
      </c>
      <c r="CD849">
        <f>IFERROR(INDEX(PIS!$A$1:$BZ$1000,MATCH(PAYROLL!D849,PIS!C$1:C$500,0),MATCH(PAYROLL!CD$1,PIS!$1:$1,0)),0)</f>
        <v/>
      </c>
      <c r="CE849">
        <f>IFERROR(IF(OR(INDEX(PIS!P$1:P$500,MATCH(D849,PIS!C$1:C$500,0))="LT2",INDEX(PIS!P$1:P$500,MATCH(D849,PIS!C$1:C$500,0))="P10"),0,SUM(CC849,CD849*VLOOKUP("R601",TSC!B:C,2,0),VLOOKUP("R602",TSC!B:C,2,0))),0)</f>
        <v/>
      </c>
      <c r="CF849">
        <f>MAX(BW849-CE849,0)</f>
        <v/>
      </c>
      <c r="CG849">
        <f>IFERROR(IF(OR(RIGHT(INDEX(PIS!P$1:P$500,MATCH(D849,PIS!C$1:C$500)),5)="P10",RIGHT(INDEX(PIS!P$1:P$500,MATCH(D849,PIS!C$1:C$500)),5)="CK"),0,IF(CF849&lt;=5000000,CF849*5%,IF(CF849&lt;=10000000,CF849*10%-250000,IF(CF849&lt;=18000000,CF849*15%-750000,IF(CF849&lt;=32000000,CF849*20%-1650000,IF(CF849&lt;=52000000,CF849*25%-3250000,IF(CF849&lt;=80000000,BH849*30%-5850000,CF849*35%-9850000))))))),0)</f>
        <v/>
      </c>
      <c r="CH849">
        <f>IFERROR(IF(OR(INDEX(PIS!P$1:P$500,MATCH(D849,PIS!C$1:C$500))="LT",INDEX(PIS!P$1:P$500,MATCH(D849,PIS!C$1:C$500))="CK"),0,IF(CF849&lt;2000000,0,CF849*10%)),0)</f>
        <v/>
      </c>
      <c r="CI849">
        <f>IFERROR(INDEX(ADJ!$A$1:$BZ$1000,MATCH(PAYROLL!D849,ADJ!A$1:A$500,0),MATCH(PAYROLL!CI$2,ADJ!$2:$2,0)),0)</f>
        <v/>
      </c>
      <c r="CJ849">
        <f>IFERROR(INDEX(ADJ!$A$1:$BZ$1000,MATCH(PAYROLL!D849,ADJ!A$1:A$500,0),MATCH(PAYROLL!CJ$2,ADJ!$2:$2,0)),0)</f>
        <v/>
      </c>
      <c r="CK849">
        <f>IFERROR(INDEX(ADJ!$A$1:$BZ$1000,MATCH(PAYROLL!D849,ADJ!A$1:A$500,0),MATCH(PAYROLL!CK$2,ADJ!$2:$2,0)),0)</f>
        <v/>
      </c>
      <c r="CL849">
        <f>SUM(CG849:CK849)</f>
        <v/>
      </c>
      <c r="CM849">
        <f>ROUND(SUM(CH849:CK849),0)</f>
        <v/>
      </c>
      <c r="CN849">
        <f>IFERROR(INDEX(CSDA!D$1:D$500,MATCH($CN$2,CSDA!C$1:C$500,0))*INDEX(PIS!V$1:V$500,MATCH(D849,PIS!C$1:C$500))+INDEX(ADJ!$A$1:$BZ$1000,MATCH(PAYROLL!D849,ADJ!A$1:A$500,0),MATCH(PAYROLL!CN$2,ADJ!$2:$2,0)),0)</f>
        <v/>
      </c>
      <c r="CO849">
        <f>IFERROR(INDEX(ADJ!$A$1:$BZ$1000,MATCH(PAYROLL!D849,ADJ!A$1:A$500,0),MATCH(PAYROLL!CO$2,ADJ!$2:$2,0)),0)</f>
        <v/>
      </c>
      <c r="CP849">
        <f>IFERROR(INDEX(ADJ!$A$1:$BZ$1000,MATCH(PAYROLL!D849,ADJ!A$1:A$500,0),MATCH(PAYROLL!CP$2,ADJ!$2:$2,0)),0)</f>
        <v/>
      </c>
      <c r="CQ849">
        <f>BP849-CL849-CI849-CM849-CN849-CO849-CP849-CC849</f>
        <v/>
      </c>
      <c r="CR849">
        <f>IFERROR(IF(RIGHT(INDEX(PIS!O$1:O$500,MATCH(D849,PIS!C$1:C$500,0)),5)="Gross",MIN(U849+V849,VLOOKUP("R700",TSC!B:C,2,0)*VLOOKUP("R101",TSC!B:C,2,0))*(VLOOKUP("T711",TSC!B:C,2,0)+VLOOKUP("T712",TSC!B:C,2,0))%,MIN(T849+V849,VLOOKUP("R700",TSC!B:C,2,0)*VLOOKUP("R101",TSC!B:C,2,0))*(VLOOKUP("T711",TSC!B:C,2,0)+VLOOKUP("T712",TSC!B:C,2,0)+VLOOKUP("R701",TSC!B:C,2,0))%),0)</f>
        <v/>
      </c>
      <c r="CS849">
        <f>IFERROR(IF(RIGHT(INDEX(PIS!O$1:O$500,MATCH(D849,PIS!C$1:C$500,0)),5)="Gross",MIN(U849+V849,VLOOKUP("R700",TSC!B:C,2,0)*VLOOKUP("R101",TSC!B:C,2,0))*(VLOOKUP("T714",TSC!B:C,2,0))%,MIN(T849+V849,VLOOKUP("R700",TSC!B:C,2,0)*VLOOKUP("R101",TSC!B:C,2,0))*(VLOOKUP("T704",TSC!B:C,2,0)+VLOOKUP("T714",TSC!B:C,2,0))%),0)</f>
        <v/>
      </c>
      <c r="CT849">
        <f>IFERROR(IF(RIGHT(INDEX(PIS!O$1:O$500,MATCH(D849,PIS!C$1:C$500,0)),5)="Gross",MIN(U849+V849,VLOOKUP("R700",TSC!B:C,2,0)*VLOOKUP("R101",TSC!B:C,2,0))*VLOOKUP("T705",TSC!B:C,2,0)%,MIN(T849+V849,VLOOKUP("R700",TSC!B:C,2,0)*VLOOKUP("R101",TSC!B:C,2,0))*VLOOKUP("T705",TSC!B:C,2,0)%),0)</f>
        <v/>
      </c>
      <c r="CU849">
        <f>IFERROR(IF(RIGHT(INDEX(PIS!O$1:O$500,MATCH(D849,PIS!C$1:C$500,0)),5)="Gross",MIN(U849+V849,VLOOKUP("R700",TSC!B:C,2,0)*VLOOKUP("R101",TSC!B:C,2,0))*(VLOOKUP("T713",TSC!B:C,2,0))%,MIN(T849+V849,VLOOKUP("R700",TSC!B:C,2,0)*VLOOKUP("R101",TSC!B:C,2,0))*(VLOOKUP("T713",TSC!B:C,2,0))%),0)</f>
        <v/>
      </c>
      <c r="CV849">
        <f>IFERROR(INDEX(ADJ!$A$1:$BZ$1000,MATCH(PAYROLL!D849,ADJ!A$1:A$500,0),MATCH(PAYROLL!CV$2,ADJ!$2:$2,0)),0)</f>
        <v/>
      </c>
      <c r="CW849">
        <f>IFERROR(INDEX(ADJ!$A$1:$BZ$1000,MATCH(PAYROLL!D849,ADJ!A$1:A$500,0),MATCH(PAYROLL!CW$2,ADJ!$2:$2,0)),0)</f>
        <v/>
      </c>
      <c r="CX849">
        <f>SUM(CR849:CW849)</f>
        <v/>
      </c>
      <c r="CY849">
        <f>ROUND(IF(CR849&gt;0,T849+V849*VLOOKUP("R202",TSC!$B$1:$C$500,2,0),0),0)</f>
        <v/>
      </c>
      <c r="CZ849">
        <f>IFERROR(INDEX(CSDA!D$1:D$500,MATCH($CZ$2,CSDA!C$1:C$500,0)),0)</f>
        <v/>
      </c>
      <c r="DA849">
        <f>ROUND(T849*0.7%,0)</f>
        <v/>
      </c>
      <c r="DB849">
        <f>ROUND(T849/12,0)</f>
        <v/>
      </c>
      <c r="DC849">
        <f ref="DC849" t="array">IFERROR(INDEX(CSDA!D$1:D$500,MATCH("Trích giữ"&amp;PAYROLL!DC$2,CSDA!A$1:A$500&amp;CSDA!C$1:C$500,0)),0)</f>
        <v/>
      </c>
      <c r="DD849">
        <f ref="DD849" t="array">IFERROR(INDEX(CSDA!D$1:D$500,MATCH("Trích giữ"&amp;PAYROLL!DD$2,CSDA!A$1:A$500&amp;CSDA!C$1:C$500,0)),0)</f>
        <v/>
      </c>
      <c r="DE849">
        <f ref="DE849" t="array">IFERROR(INDEX(CSDA!D$1:D$500,MATCH("Trích giữ"&amp;PAYROLL!DE$2,CSDA!A$1:A$500&amp;CSDA!C$1:C$500,0)),0)</f>
        <v/>
      </c>
      <c r="DF849">
        <f>IFERROR(INDEX(CSDA!D$1:D$500,MATCH(PAYROLL!DF$2,CSDA!C$1:C$500,0)),0)</f>
        <v/>
      </c>
      <c r="DG849">
        <f ref="DG849" t="array">IFERROR(INDEX(CSDA!D$1:D$500,MATCH("Trích giữ"&amp;PAYROLL!DG$2,CSDA!A$1:A$500&amp;CSDA!C$1:C$500,0)),0)</f>
        <v/>
      </c>
      <c r="DH849">
        <f>ROUND(T849/26,0)</f>
        <v/>
      </c>
      <c r="DI849">
        <f ref="DI849" t="array">IFERROR(INDEX(CSDA!D$1:D$500,MATCH("Trích giữ"&amp;PAYROLL!DI$2,CSDA!A$1:A$500&amp;CSDA!C$1:C$500,0)),0)</f>
        <v/>
      </c>
      <c r="DJ849">
        <f>IF(U849=0,T849*21.5%-BL849,0)</f>
        <v/>
      </c>
      <c r="DK849">
        <f ref="DK849" t="array">IFERROR(INDEX(CSDA!D$1:D$500,MATCH("Trích giữ"&amp;PAYROLL!DK$2,CSDA!A$1:A$500&amp;CSDA!C$1:C$500,0)),0)</f>
        <v/>
      </c>
      <c r="DL849">
        <f>IFERROR(INDEX(CSDA!D$1:D$500,MATCH(PAYROLL!DL$2,CSDA!C$1:C$500,0))/12,0)</f>
        <v/>
      </c>
      <c r="DM849">
        <f>SUM(DB849:DL849)</f>
        <v/>
      </c>
      <c r="DN849">
        <f>IFERROR(INDEX(ADJ!$A$1:$BZ$1000,MATCH(PAYROLL!D849,ADJ!A$1:A$500,0),MATCH(PAYROLL!DN$2,ADJ!$2:$2,0)),0)</f>
        <v/>
      </c>
      <c r="DO849">
        <f>IFERROR(SUM(BP849,DM849:DN849,CX849:DA849)-DT849,0)</f>
        <v/>
      </c>
      <c r="DP849">
        <f ref="DP849" t="array">SUM(BW849*IFERROR(INDEX(CSDA!D$1:D$500,MATCH(BW$2,CSDA!C$1:C$500,0)),0)%,CX849*IFERROR(INDEX(CSDA!D$1:D$500,MATCH(CX$2,CSDA!C$1:C$500,0)),0)%,DA849*IFERROR(INDEX(CSDA!D$1:D$500,MATCH(DA$2,CSDA!C$1:C$500,0)),0)%,DB849*IFERROR(INDEX(CSDA!D$1:D$500,MATCH(DB$2,CSDA!C$1:C$500,0)),0)%,DF849*IFERROR(INDEX(CSDA!D$1:D$500,MATCH("Phí dịch vụ"&amp;PAYROLL!DF$2,CSDA!A$1:A$500&amp;CSDA!C$1:C$500,0)),0)%,DC849*IFERROR(INDEX(CSDA!D$1:D$500,MATCH("Phí dịch vụ"&amp;PAYROLL!DC$2,CSDA!A$1:A$500&amp;CSDA!C$1:C$500,0)),0)%,DH849*IFERROR(INDEX(CSDA!D$1:D$500,MATCH("Phí dịch vụ"&amp;PAYROLL!DH$2,CSDA!A$1:A$500&amp;CSDA!C$1:C$500,0)),0)%,DJ849*IFERROR(INDEX(CSDA!D$1:D$500,MATCH("Phí dịch vụ"&amp;PAYROLL!DJ$2,CSDA!A$1:A$500&amp;CSDA!C$1:C$500,0)),0)%,BN849*IFERROR(INDEX(CSDA!D$1:D$500,MATCH(BN$2,CSDA!C$1:C$500,0)),0)%)-BN849*7%</f>
        <v/>
      </c>
      <c r="DQ849">
        <f>IFERROR(INDEX(ADJ!$A$1:$BZ$1000,MATCH(PAYROLL!D849,ADJ!A$1:A$500,0),MATCH(PAYROLL!DQ$2,ADJ!$2:$2,0)),0)</f>
        <v/>
      </c>
      <c r="DR849">
        <f>IFERROR(INDEX(ADJ!$A$1:$BZ$1000,MATCH(PAYROLL!D849,ADJ!A$1:A$500,0),MATCH(PAYROLL!DR$2,ADJ!$2:$2,0)),0)</f>
        <v/>
      </c>
      <c r="DS849">
        <f>SUM(DP849:DR849)</f>
        <v/>
      </c>
      <c r="DT849">
        <f>EK849</f>
        <v/>
      </c>
      <c r="DU849">
        <f>SUM(DO849:DR849)</f>
        <v/>
      </c>
      <c r="DV849">
        <f>ROUND(DU849*0.1,0)</f>
        <v/>
      </c>
      <c r="DW849">
        <f>DU849+DV849</f>
        <v/>
      </c>
      <c r="DZ849">
        <f>IFERROR(INDEX(ADJ!$A$1:$BZ$1000,MATCH(PAYROLL!$D849,ADJ!A$1:A$500,0),MATCH(PAYROLL!DZ$2,ADJ!$2:$2,0)),0)</f>
        <v/>
      </c>
      <c r="EA849">
        <f>IFERROR(INDEX(ADJ!$A$1:$BZ$1000,MATCH(PAYROLL!$D849,ADJ!A$1:A$500,0),MATCH(PAYROLL!EA$2,ADJ!$2:$2,0)),0)</f>
        <v/>
      </c>
      <c r="EB849">
        <f>IFERROR(INDEX(ADJ!$A$1:$BZ$1000,MATCH(PAYROLL!$D849,ADJ!A$1:A$500,0),MATCH(PAYROLL!EB$2,ADJ!$2:$2,0)),0)</f>
        <v/>
      </c>
      <c r="EC849">
        <f>IFERROR(INDEX(ADJ!$A$1:$BZ$1000,MATCH(PAYROLL!$D849,ADJ!A$1:A$500,0),MATCH(PAYROLL!EC$2,ADJ!$2:$2,0)),0)</f>
        <v/>
      </c>
      <c r="ED849">
        <f>IFERROR(INDEX(ADJ!$A$1:$BZ$1000,MATCH(PAYROLL!$D849,ADJ!A$1:A$500,0),MATCH(PAYROLL!ED$2,ADJ!$2:$2,0)),0)</f>
        <v/>
      </c>
      <c r="EE849">
        <f>IFERROR(INDEX(ADJ!$A$1:$BZ$1000,MATCH(PAYROLL!$D849,ADJ!A$1:A$500,0),MATCH(PAYROLL!EE$2,ADJ!$2:$2,0)),0)</f>
        <v/>
      </c>
      <c r="EF849">
        <f>IFERROR(INDEX(ADJ!$A$1:$BZ$1000,MATCH(PAYROLL!$D849,ADJ!A$1:A$500,0),MATCH(PAYROLL!EF$2,ADJ!$2:$2,0)),0)</f>
        <v/>
      </c>
      <c r="EG849">
        <f>IFERROR(INDEX(ADJ!$A$1:$BZ$1000,MATCH(PAYROLL!$D849,ADJ!A$1:A$500,0),MATCH(PAYROLL!EG$2,ADJ!$2:$2,0)),0)</f>
        <v/>
      </c>
      <c r="EH849">
        <f>IFERROR(INDEX(ADJ!$A$1:$BZ$1000,MATCH(PAYROLL!$D849,ADJ!A$1:A$500,0),MATCH(PAYROLL!EH$2,ADJ!$2:$2,0)),0)</f>
        <v/>
      </c>
      <c r="EI849">
        <f>IFERROR(INDEX(ADJ!$A$1:$BZ$1000,MATCH(PAYROLL!D849,ADJ!A$1:A$500,0),MATCH(PAYROLL!EI$2,ADJ!$2:$2,0)),0)</f>
        <v/>
      </c>
      <c r="EJ849">
        <f>IFERROR(INDEX(ADJ!$A$1:$BZ$1000,MATCH(PAYROLL!$D849,ADJ!A$1:A$500,0),MATCH(PAYROLL!EJ$2,ADJ!$2:$2,0)),0)</f>
        <v/>
      </c>
      <c r="EK849">
        <f>SUM(DZ849:EJ849)</f>
        <v/>
      </c>
    </row>
    <row r="850">
      <c r="A850" t="n">
        <v>848</v>
      </c>
      <c r="B850" t="inlineStr">
        <is>
          <t>Phan Thị Dung</t>
        </is>
      </c>
      <c r="D850" t="inlineStr">
        <is>
          <t>124317-02</t>
        </is>
      </c>
      <c r="S850">
        <f>IFERROR(INDEX(PIS!$A$1:$BZ$1000,MATCH($D850,PIS!C$1:C$500,0),MATCH("Lương CB tháng trước",PIS!$1:$1,0)),0)</f>
        <v/>
      </c>
      <c r="T850">
        <f>IFERROR(INDEX(PIS!$A$1:$BZ$1000,MATCH($D850,PIS!C$1:C$500,0),MATCH("Lương CB hiện tại",PIS!$1:$1,0)),0)</f>
        <v/>
      </c>
      <c r="U850">
        <f>IFERROR(INDEX(PIS!$A$1:$BZ$1000,MATCH($D850,PIS!C$1:C$500,0),MATCH("Lương đóng BHBB",PIS!$1:$1,0)),0)</f>
        <v/>
      </c>
      <c r="V850">
        <f>IFERROR(INDEX(PIS!$A$1:$BZ$1000,MATCH($D850,PIS!C$1:C$500,0),MATCH(V$2,PIS!$2:$2,0)),0)</f>
        <v/>
      </c>
      <c r="W850">
        <f>IFERROR(INDEX(PIS!$A$1:$BZ$1000,MATCH($D850,PIS!C$1:C$500,0),MATCH(W$2,PIS!$2:$2,0)),0)</f>
        <v/>
      </c>
      <c r="X850">
        <f>IFERROR(INDEX(PIS!$A$1:$BZ$1000,MATCH($D850,PIS!C$1:C$500,0),MATCH(X$2,PIS!$2:$2,0)),0)</f>
        <v/>
      </c>
      <c r="Y850">
        <f>IFERROR(INDEX(PIS!$A$1:$BZ$1000,MATCH($D850,PIS!C$1:C$500,0),MATCH(Y$2,PIS!$2:$2,0)),0)</f>
        <v/>
      </c>
      <c r="Z850">
        <f>IFERROR(INDEX(PIS!$A$1:$BZ$1000,MATCH($D850,PIS!C$1:C$500,0),MATCH(Z$2,PIS!$2:$2,0)),0)</f>
        <v/>
      </c>
      <c r="AA850">
        <f>IFERROR(INDEX(PIS!$A$1:$BZ$1000,MATCH($D850,PIS!C$1:C$500,0),MATCH(AA$2,PIS!$2:$2,0)),0)</f>
        <v/>
      </c>
      <c r="AB850">
        <f>IFERROR(INDEX(PIS!$A$1:$BZ$1000,MATCH($D850,PIS!C$1:C$500,0),MATCH(AB$2,PIS!$2:$2,0)),0)</f>
        <v/>
      </c>
      <c r="AC850">
        <f>SUM(V850:AB850)</f>
        <v/>
      </c>
      <c r="AD850">
        <f>IFERROR(INDEX(TIMESHEET!$A$1:$AI$5000,MATCH($D850,TIMESHEET!A$1:A$500,0),MATCH("T100",TIMESHEET!$2:$2,0))-2,0)</f>
        <v/>
      </c>
      <c r="AE850">
        <f>IFERROR(INDEX(TIMESHEET!$A$1:$AI$5000,MATCH($D850,TIMESHEET!A$1:A$500,0),MATCH("T202",TIMESHEET!$2:$2,0)),0)</f>
        <v/>
      </c>
      <c r="AF850">
        <f>IFERROR(INDEX(TIMESHEET!$A$1:$AI$5000,MATCH($D850,TIMESHEET!A$1:A$500,0),MATCH("T302",TIMESHEET!$2:$2,0)),0)</f>
        <v/>
      </c>
      <c r="AG850">
        <f>IFERROR(INDEX(TIMESHEET!$A$1:$AI$5000,MATCH($D850,TIMESHEET!A$1:A$500,0),MATCH("T406",TIMESHEET!$2:$2,0)),0)</f>
        <v/>
      </c>
      <c r="AH850">
        <f>AE850+AG850</f>
        <v/>
      </c>
      <c r="AI850">
        <f>IFERROR(INDEX(TIMESHEET!$A$1:$AI$5000,MATCH($D850,TIMESHEET!A$1:A$500,0),MATCH("T701",TIMESHEET!$2:$2,0)),0)</f>
        <v/>
      </c>
      <c r="AJ850">
        <f>IFERROR(INDEX(TIMESHEET!$A$1:$AI$5000,MATCH($D850,TIMESHEET!B$1:B$500,0),MATCH("T320",TIMESHEET!$2:$2,0)),0)</f>
        <v/>
      </c>
      <c r="AK850">
        <f>IFERROR(IF(LEFT(INDEX(PIS!O$1:O$500,MATCH(D850,PIS!C$1:C$500)),1)="M",T850/AD850*SUM(AE850:AG850),T850*AD850),0)</f>
        <v/>
      </c>
      <c r="AL850">
        <f>IFERROR(INDEX(ADJ!$A$1:$BZ$1000,MATCH(PAYROLL!D850,ADJ!A$1:A$500,0),MATCH(PAYROLL!AL$2,ADJ!$2:$2,0)),0)</f>
        <v/>
      </c>
      <c r="AM850">
        <f>SUM(AK850:AL850)</f>
        <v/>
      </c>
      <c r="AN850">
        <f>IFERROR(ROUND(V850/$AD850*$AH850,0),0)</f>
        <v/>
      </c>
      <c r="AO850">
        <f>IFERROR(ROUND(W850/$AD850*$AH850,0),0)</f>
        <v/>
      </c>
      <c r="AP850">
        <f>IFERROR(ROUND(X850/$AD850*$AE850,0),0)</f>
        <v/>
      </c>
      <c r="AQ850">
        <f>IFERROR(ROUND(Y850/$AD850*$AH850,0),0)</f>
        <v/>
      </c>
      <c r="AR850">
        <f>IFERROR(ROUND(Z850/$AD850*$AH850,0),0)</f>
        <v/>
      </c>
      <c r="AS850">
        <f>IFERROR(ROUND(AA850/$AD850*$AH850,0),0)</f>
        <v/>
      </c>
      <c r="AT850">
        <f>IFERROR(IF((AE850+AF850+AG850)&gt;13,AB850,ROUND(AB850/AD850*AH850,0)),0)</f>
        <v/>
      </c>
      <c r="AU850">
        <f>IFERROR(INDEX(ADJ!$A$1:$BZ$1000,MATCH(PAYROLL!D850,ADJ!A$1:A$500,0),MATCH(PAYROLL!AU$2,ADJ!$2:$2,0)),0)</f>
        <v/>
      </c>
      <c r="AV850">
        <f>ROUND(SUM(AN850:AU850),0)</f>
        <v/>
      </c>
      <c r="AW850">
        <f>IFERROR(INDEX(TIMESHEET!$A$1:$AI$5000,MATCH(PAYROLL!D850,TIMESHEET!A$1:A$500,0),MATCH("T620",TIMESHEET!$2:$2,0)),0)</f>
        <v/>
      </c>
      <c r="AX850">
        <f>IFERROR(INDEX(TIMESHEET!$A$1:$AI$5000,MATCH(PAYROLL!D850,TIMESHEET!A$1:A$500,0),MATCH("T601",TIMESHEET!$2:$2,0)),0)</f>
        <v/>
      </c>
      <c r="AY850">
        <f>IFERROR(INDEX(TIMESHEET!$A$1:$AI$5000,MATCH(PAYROLL!D850,TIMESHEET!A$1:A$500,0),MATCH("T602",TIMESHEET!$2:$2,0)),0)</f>
        <v/>
      </c>
      <c r="AZ850">
        <f>IFERROR(INDEX(TIMESHEET!$A$1:$AI$5000,MATCH(PAYROLL!D850,TIMESHEET!A$1:A$500,0),MATCH("T603",TIMESHEET!$2:$2,0)),0)</f>
        <v/>
      </c>
      <c r="BA850">
        <f>IFERROR(INDEX(TIMESHEET!$A$1:$AI$5000,MATCH(PAYROLL!D850,TIMESHEET!A$1:A$500,0),MATCH("T611",TIMESHEET!$2:$2,0)),0)</f>
        <v/>
      </c>
      <c r="BB850">
        <f>IFERROR(INDEX(TIMESHEET!$A$1:$AI$5000,MATCH(PAYROLL!D850,TIMESHEET!A$1:A$500,0),MATCH("T612",TIMESHEET!$2:$2,0)),0)</f>
        <v/>
      </c>
      <c r="BC850">
        <f>IFERROR(INDEX(TIMESHEET!$A$1:$AI$5000,MATCH(PAYROLL!D850,TIMESHEET!A$1:A$500,0),MATCH("T613",TIMESHEET!$2:$2,0)),0)</f>
        <v/>
      </c>
      <c r="BD850">
        <f>IFERROR(INDEX(TIMESHEET!$A$1:$AI$5000,MATCH(PAYROLL!D850,TIMESHEET!A$1:A$500,0),MATCH("T500",TIMESHEET!$2:$2,0)),0)</f>
        <v/>
      </c>
      <c r="BE850">
        <f>IFERROR(IF(LEFT(INDEX(PIS!O$1:O$500,MATCH(D850,PIS!C$1:C$500)),1)="M",T850/AD850/8*(AW850+AX850*1.5+AY850*2+AZ850*3+BA850*2.1+BB850*2.7+BC850*3.9+BD850*0.3),T850/8*(AW850+AX850*1.5+AY850*2+AZ850*3+BA850*2.1+BB850*2.7+BC850*3.9+BD850*0.3)),0)</f>
        <v/>
      </c>
      <c r="BF850">
        <f>IFERROR(INDEX(ADJ!$A$1:$BZ$1000,MATCH(PAYROLL!$D850,ADJ!A$1:A$500,0),MATCH(PAYROLL!BF$2,ADJ!$2:$2,0)),0)</f>
        <v/>
      </c>
      <c r="BG850">
        <f>IFERROR(INDEX(ADJ!$A$1:$BZ$1000,MATCH(PAYROLL!D850,ADJ!A$1:A$500,0),MATCH(PAYROLL!BG$2,ADJ!$2:$2,0)),0)</f>
        <v/>
      </c>
      <c r="BH850">
        <f>IFERROR(INDEX(ADJ!$A$1:$BZ$1000,MATCH(PAYROLL!D850,ADJ!A$1:A$500,0),MATCH(PAYROLL!BH$2,ADJ!$2:$2,0)),0)</f>
        <v/>
      </c>
      <c r="BI850">
        <f>IFERROR(INDEX(ADJ!$A$1:$BZ$1000,MATCH(PAYROLL!D850,ADJ!A$1:A$500,0),MATCH(PAYROLL!BI$2,ADJ!$2:$2,0)),0)</f>
        <v/>
      </c>
      <c r="BJ850">
        <f>IFERROR(INDEX(ADJ!$A$1:$BZ$1000,MATCH(PAYROLL!D850,ADJ!A$1:A$500,0),MATCH(PAYROLL!BJ$2,ADJ!$2:$2,0)),0)</f>
        <v/>
      </c>
      <c r="BK850">
        <f>SUM(BF850:BJ850)</f>
        <v/>
      </c>
      <c r="BL850">
        <f>IFERROR(INDEX(ADJ!$A$1:$BZ$1000,MATCH(PAYROLL!D850,ADJ!A$1:A$500,0),MATCH(PAYROLL!BL$2,ADJ!$2:$2,0)),0)</f>
        <v/>
      </c>
      <c r="BM850">
        <f>IFERROR(INDEX(ADJ!$A$1:$BZ$1000,MATCH(PAYROLL!D850,ADJ!A$1:A$500,0),MATCH(PAYROLL!BM$2,ADJ!$2:$2,0)),0)</f>
        <v/>
      </c>
      <c r="BN850">
        <f>IFERROR(INDEX(ADJ!$A$1:$BZ$1000,MATCH(PAYROLL!D850,ADJ!A$1:A$500,0),MATCH(PAYROLL!BN$2,ADJ!$2:$2,0)),0)</f>
        <v/>
      </c>
      <c r="BO850">
        <f>IFERROR(INDEX(ADJ!$A$1:$BZ$1000,MATCH(PAYROLL!D850,ADJ!A$1:A$500,0),MATCH(PAYROLL!BO$2,ADJ!$2:$2,0)),0)</f>
        <v/>
      </c>
      <c r="BP850">
        <f>SUM(AM850,AV850,BE850,BK850,BL850:BO850)</f>
        <v/>
      </c>
      <c r="BQ850">
        <f>BO850</f>
        <v/>
      </c>
      <c r="BR850">
        <f>IFERROR(ROUND(IF(LEFT(INDEX(PIS!O$1:O$500,MATCH(D850,PIS!C$1:C$500)),1)="D",T850/8*(BD850*0.3),IF(LEFT(INDEX(PIS!O$1:O$500,MATCH(D850,PIS!C$1:C$500)),1)="H",T850*($BD850*0.3),T850/$AD850/8*($BD850*0.3))),0),0)</f>
        <v/>
      </c>
      <c r="BS850">
        <f>IF(AP850&lt;1,0,MIN(AP850,730000))</f>
        <v/>
      </c>
      <c r="BT850">
        <f>IFERROR(ROUND((BE850-SUM(AW850:BC850)*T850/AD850/8),0)-BR850,0)</f>
        <v/>
      </c>
      <c r="BU850">
        <f>AO850</f>
        <v/>
      </c>
      <c r="BV850">
        <f>SUM(BQ850:BU850)</f>
        <v/>
      </c>
      <c r="BW850">
        <f>BP850-BV850</f>
        <v/>
      </c>
      <c r="BX850">
        <f>IFERROR(IF(RIGHT(INDEX(PIS!O$1:O$500,MATCH(D850,PIS!C$1:C$500)),5)="Gross",MIN(U850+V850,VLOOKUP("R700",TSC!B:C,2,0)*VLOOKUP("R101",TSC!B:C,2,0))*VLOOKUP("R701",TSC!B:C,2,0)%,0),0)</f>
        <v/>
      </c>
      <c r="BY850">
        <f>IFERROR(IF(RIGHT(INDEX(PIS!O$1:O$500,MATCH(D850,PIS!C$1:C$500)),5)="Gross",MIN(U850+V850,VLOOKUP("R700",TSC!B:C,2,0)*VLOOKUP("R101",TSC!B:C,2,0))*VLOOKUP("T704",TSC!B:C,2,0)%,0),0)</f>
        <v/>
      </c>
      <c r="BZ850">
        <f>IFERROR(IF(RIGHT(INDEX(PIS!O$1:O$500,MATCH(D850,PIS!C$1:C$500)),5)="Gross",MIN(U850+V850,VLOOKUP("R700",TSC!B:C,2,0)*VLOOKUP("1",TSC!F:G,2,0))*VLOOKUP("T705",TSC!B:C,2,0)%,0),0)</f>
        <v/>
      </c>
      <c r="CA850">
        <f>IFERROR(INDEX(ADJ!$A$1:$BZ$1000,MATCH(PAYROLL!D850,ADJ!A$1:A$500,0),MATCH(PAYROLL!CA$2,ADJ!$2:$2,0)),0)</f>
        <v/>
      </c>
      <c r="CB850">
        <f>IFERROR(INDEX(ADJ!$A$1:$BZ$1000,MATCH(PAYROLL!D850,ADJ!A$1:A$500,0),MATCH(PAYROLL!CB$2,ADJ!$2:$2,0)),0)</f>
        <v/>
      </c>
      <c r="CC850">
        <f>SUM(BX850:CB850)</f>
        <v/>
      </c>
      <c r="CD850">
        <f>IFERROR(INDEX(PIS!$A$1:$BZ$1000,MATCH(PAYROLL!D850,PIS!C$1:C$500,0),MATCH(PAYROLL!CD$1,PIS!$1:$1,0)),0)</f>
        <v/>
      </c>
      <c r="CE850">
        <f>IFERROR(IF(OR(INDEX(PIS!P$1:P$500,MATCH(D850,PIS!C$1:C$500,0))="LT2",INDEX(PIS!P$1:P$500,MATCH(D850,PIS!C$1:C$500,0))="P10"),0,SUM(CC850,CD850*VLOOKUP("R601",TSC!B:C,2,0),VLOOKUP("R602",TSC!B:C,2,0))),0)</f>
        <v/>
      </c>
      <c r="CF850">
        <f>MAX(BW850-CE850,0)</f>
        <v/>
      </c>
      <c r="CG850">
        <f>IFERROR(IF(OR(RIGHT(INDEX(PIS!P$1:P$500,MATCH(D850,PIS!C$1:C$500)),5)="P10",RIGHT(INDEX(PIS!P$1:P$500,MATCH(D850,PIS!C$1:C$500)),5)="CK"),0,IF(CF850&lt;=5000000,CF850*5%,IF(CF850&lt;=10000000,CF850*10%-250000,IF(CF850&lt;=18000000,CF850*15%-750000,IF(CF850&lt;=32000000,CF850*20%-1650000,IF(CF850&lt;=52000000,CF850*25%-3250000,IF(CF850&lt;=80000000,BH850*30%-5850000,CF850*35%-9850000))))))),0)</f>
        <v/>
      </c>
      <c r="CH850">
        <f>IFERROR(IF(OR(INDEX(PIS!P$1:P$500,MATCH(D850,PIS!C$1:C$500))="LT",INDEX(PIS!P$1:P$500,MATCH(D850,PIS!C$1:C$500))="CK"),0,IF(CF850&lt;2000000,0,CF850*10%)),0)</f>
        <v/>
      </c>
      <c r="CI850">
        <f>IFERROR(INDEX(ADJ!$A$1:$BZ$1000,MATCH(PAYROLL!D850,ADJ!A$1:A$500,0),MATCH(PAYROLL!CI$2,ADJ!$2:$2,0)),0)</f>
        <v/>
      </c>
      <c r="CJ850">
        <f>IFERROR(INDEX(ADJ!$A$1:$BZ$1000,MATCH(PAYROLL!D850,ADJ!A$1:A$500,0),MATCH(PAYROLL!CJ$2,ADJ!$2:$2,0)),0)</f>
        <v/>
      </c>
      <c r="CK850">
        <f>IFERROR(INDEX(ADJ!$A$1:$BZ$1000,MATCH(PAYROLL!D850,ADJ!A$1:A$500,0),MATCH(PAYROLL!CK$2,ADJ!$2:$2,0)),0)</f>
        <v/>
      </c>
      <c r="CL850">
        <f>SUM(CG850:CK850)</f>
        <v/>
      </c>
      <c r="CM850">
        <f>ROUND(SUM(CH850:CK850),0)</f>
        <v/>
      </c>
      <c r="CN850">
        <f>IFERROR(INDEX(CSDA!D$1:D$500,MATCH($CN$2,CSDA!C$1:C$500,0))*INDEX(PIS!V$1:V$500,MATCH(D850,PIS!C$1:C$500))+INDEX(ADJ!$A$1:$BZ$1000,MATCH(PAYROLL!D850,ADJ!A$1:A$500,0),MATCH(PAYROLL!CN$2,ADJ!$2:$2,0)),0)</f>
        <v/>
      </c>
      <c r="CO850">
        <f>IFERROR(INDEX(ADJ!$A$1:$BZ$1000,MATCH(PAYROLL!D850,ADJ!A$1:A$500,0),MATCH(PAYROLL!CO$2,ADJ!$2:$2,0)),0)</f>
        <v/>
      </c>
      <c r="CP850">
        <f>IFERROR(INDEX(ADJ!$A$1:$BZ$1000,MATCH(PAYROLL!D850,ADJ!A$1:A$500,0),MATCH(PAYROLL!CP$2,ADJ!$2:$2,0)),0)</f>
        <v/>
      </c>
      <c r="CQ850">
        <f>BP850-CL850-CI850-CM850-CN850-CO850-CP850-CC850</f>
        <v/>
      </c>
      <c r="CR850">
        <f>IFERROR(IF(RIGHT(INDEX(PIS!O$1:O$500,MATCH(D850,PIS!C$1:C$500,0)),5)="Gross",MIN(U850+V850,VLOOKUP("R700",TSC!B:C,2,0)*VLOOKUP("R101",TSC!B:C,2,0))*(VLOOKUP("T711",TSC!B:C,2,0)+VLOOKUP("T712",TSC!B:C,2,0))%,MIN(T850+V850,VLOOKUP("R700",TSC!B:C,2,0)*VLOOKUP("R101",TSC!B:C,2,0))*(VLOOKUP("T711",TSC!B:C,2,0)+VLOOKUP("T712",TSC!B:C,2,0)+VLOOKUP("R701",TSC!B:C,2,0))%),0)</f>
        <v/>
      </c>
      <c r="CS850">
        <f>IFERROR(IF(RIGHT(INDEX(PIS!O$1:O$500,MATCH(D850,PIS!C$1:C$500,0)),5)="Gross",MIN(U850+V850,VLOOKUP("R700",TSC!B:C,2,0)*VLOOKUP("R101",TSC!B:C,2,0))*(VLOOKUP("T714",TSC!B:C,2,0))%,MIN(T850+V850,VLOOKUP("R700",TSC!B:C,2,0)*VLOOKUP("R101",TSC!B:C,2,0))*(VLOOKUP("T704",TSC!B:C,2,0)+VLOOKUP("T714",TSC!B:C,2,0))%),0)</f>
        <v/>
      </c>
      <c r="CT850">
        <f>IFERROR(IF(RIGHT(INDEX(PIS!O$1:O$500,MATCH(D850,PIS!C$1:C$500,0)),5)="Gross",MIN(U850+V850,VLOOKUP("R700",TSC!B:C,2,0)*VLOOKUP("R101",TSC!B:C,2,0))*VLOOKUP("T705",TSC!B:C,2,0)%,MIN(T850+V850,VLOOKUP("R700",TSC!B:C,2,0)*VLOOKUP("R101",TSC!B:C,2,0))*VLOOKUP("T705",TSC!B:C,2,0)%),0)</f>
        <v/>
      </c>
      <c r="CU850">
        <f>IFERROR(IF(RIGHT(INDEX(PIS!O$1:O$500,MATCH(D850,PIS!C$1:C$500,0)),5)="Gross",MIN(U850+V850,VLOOKUP("R700",TSC!B:C,2,0)*VLOOKUP("R101",TSC!B:C,2,0))*(VLOOKUP("T713",TSC!B:C,2,0))%,MIN(T850+V850,VLOOKUP("R700",TSC!B:C,2,0)*VLOOKUP("R101",TSC!B:C,2,0))*(VLOOKUP("T713",TSC!B:C,2,0))%),0)</f>
        <v/>
      </c>
      <c r="CV850">
        <f>IFERROR(INDEX(ADJ!$A$1:$BZ$1000,MATCH(PAYROLL!D850,ADJ!A$1:A$500,0),MATCH(PAYROLL!CV$2,ADJ!$2:$2,0)),0)</f>
        <v/>
      </c>
      <c r="CW850">
        <f>IFERROR(INDEX(ADJ!$A$1:$BZ$1000,MATCH(PAYROLL!D850,ADJ!A$1:A$500,0),MATCH(PAYROLL!CW$2,ADJ!$2:$2,0)),0)</f>
        <v/>
      </c>
      <c r="CX850">
        <f>SUM(CR850:CW850)</f>
        <v/>
      </c>
      <c r="CY850">
        <f>ROUND(IF(CR850&gt;0,T850+V850*VLOOKUP("R202",TSC!$B$1:$C$500,2,0),0),0)</f>
        <v/>
      </c>
      <c r="CZ850">
        <f>IFERROR(INDEX(CSDA!D$1:D$500,MATCH($CZ$2,CSDA!C$1:C$500,0)),0)</f>
        <v/>
      </c>
      <c r="DA850">
        <f>ROUND(T850*0.7%,0)</f>
        <v/>
      </c>
      <c r="DB850">
        <f>ROUND(T850/12,0)</f>
        <v/>
      </c>
      <c r="DC850">
        <f ref="DC850" t="array">IFERROR(INDEX(CSDA!D$1:D$500,MATCH("Trích giữ"&amp;PAYROLL!DC$2,CSDA!A$1:A$500&amp;CSDA!C$1:C$500,0)),0)</f>
        <v/>
      </c>
      <c r="DD850">
        <f ref="DD850" t="array">IFERROR(INDEX(CSDA!D$1:D$500,MATCH("Trích giữ"&amp;PAYROLL!DD$2,CSDA!A$1:A$500&amp;CSDA!C$1:C$500,0)),0)</f>
        <v/>
      </c>
      <c r="DE850">
        <f ref="DE850" t="array">IFERROR(INDEX(CSDA!D$1:D$500,MATCH("Trích giữ"&amp;PAYROLL!DE$2,CSDA!A$1:A$500&amp;CSDA!C$1:C$500,0)),0)</f>
        <v/>
      </c>
      <c r="DF850">
        <f>IFERROR(INDEX(CSDA!D$1:D$500,MATCH(PAYROLL!DF$2,CSDA!C$1:C$500,0)),0)</f>
        <v/>
      </c>
      <c r="DG850">
        <f ref="DG850" t="array">IFERROR(INDEX(CSDA!D$1:D$500,MATCH("Trích giữ"&amp;PAYROLL!DG$2,CSDA!A$1:A$500&amp;CSDA!C$1:C$500,0)),0)</f>
        <v/>
      </c>
      <c r="DH850">
        <f>ROUND(T850/26,0)</f>
        <v/>
      </c>
      <c r="DI850">
        <f ref="DI850" t="array">IFERROR(INDEX(CSDA!D$1:D$500,MATCH("Trích giữ"&amp;PAYROLL!DI$2,CSDA!A$1:A$500&amp;CSDA!C$1:C$500,0)),0)</f>
        <v/>
      </c>
      <c r="DJ850">
        <f>IF(U850=0,T850*21.5%-BL850,0)</f>
        <v/>
      </c>
      <c r="DK850">
        <f ref="DK850" t="array">IFERROR(INDEX(CSDA!D$1:D$500,MATCH("Trích giữ"&amp;PAYROLL!DK$2,CSDA!A$1:A$500&amp;CSDA!C$1:C$500,0)),0)</f>
        <v/>
      </c>
      <c r="DL850">
        <f>IFERROR(INDEX(CSDA!D$1:D$500,MATCH(PAYROLL!DL$2,CSDA!C$1:C$500,0))/12,0)</f>
        <v/>
      </c>
      <c r="DM850">
        <f>SUM(DB850:DL850)</f>
        <v/>
      </c>
      <c r="DN850">
        <f>IFERROR(INDEX(ADJ!$A$1:$BZ$1000,MATCH(PAYROLL!D850,ADJ!A$1:A$500,0),MATCH(PAYROLL!DN$2,ADJ!$2:$2,0)),0)</f>
        <v/>
      </c>
      <c r="DO850">
        <f>IFERROR(SUM(BP850,DM850:DN850,CX850:DA850)-DT850,0)</f>
        <v/>
      </c>
      <c r="DP850">
        <f ref="DP850" t="array">SUM(BW850*IFERROR(INDEX(CSDA!D$1:D$500,MATCH(BW$2,CSDA!C$1:C$500,0)),0)%,CX850*IFERROR(INDEX(CSDA!D$1:D$500,MATCH(CX$2,CSDA!C$1:C$500,0)),0)%,DA850*IFERROR(INDEX(CSDA!D$1:D$500,MATCH(DA$2,CSDA!C$1:C$500,0)),0)%,DB850*IFERROR(INDEX(CSDA!D$1:D$500,MATCH(DB$2,CSDA!C$1:C$500,0)),0)%,DF850*IFERROR(INDEX(CSDA!D$1:D$500,MATCH("Phí dịch vụ"&amp;PAYROLL!DF$2,CSDA!A$1:A$500&amp;CSDA!C$1:C$500,0)),0)%,DC850*IFERROR(INDEX(CSDA!D$1:D$500,MATCH("Phí dịch vụ"&amp;PAYROLL!DC$2,CSDA!A$1:A$500&amp;CSDA!C$1:C$500,0)),0)%,DH850*IFERROR(INDEX(CSDA!D$1:D$500,MATCH("Phí dịch vụ"&amp;PAYROLL!DH$2,CSDA!A$1:A$500&amp;CSDA!C$1:C$500,0)),0)%,DJ850*IFERROR(INDEX(CSDA!D$1:D$500,MATCH("Phí dịch vụ"&amp;PAYROLL!DJ$2,CSDA!A$1:A$500&amp;CSDA!C$1:C$500,0)),0)%,BN850*IFERROR(INDEX(CSDA!D$1:D$500,MATCH(BN$2,CSDA!C$1:C$500,0)),0)%)-BN850*7%</f>
        <v/>
      </c>
      <c r="DQ850">
        <f>IFERROR(INDEX(ADJ!$A$1:$BZ$1000,MATCH(PAYROLL!D850,ADJ!A$1:A$500,0),MATCH(PAYROLL!DQ$2,ADJ!$2:$2,0)),0)</f>
        <v/>
      </c>
      <c r="DR850">
        <f>IFERROR(INDEX(ADJ!$A$1:$BZ$1000,MATCH(PAYROLL!D850,ADJ!A$1:A$500,0),MATCH(PAYROLL!DR$2,ADJ!$2:$2,0)),0)</f>
        <v/>
      </c>
      <c r="DS850">
        <f>SUM(DP850:DR850)</f>
        <v/>
      </c>
      <c r="DT850">
        <f>EK850</f>
        <v/>
      </c>
      <c r="DU850">
        <f>SUM(DO850:DR850)</f>
        <v/>
      </c>
      <c r="DV850">
        <f>ROUND(DU850*0.1,0)</f>
        <v/>
      </c>
      <c r="DW850">
        <f>DU850+DV850</f>
        <v/>
      </c>
      <c r="DZ850">
        <f>IFERROR(INDEX(ADJ!$A$1:$BZ$1000,MATCH(PAYROLL!$D850,ADJ!A$1:A$500,0),MATCH(PAYROLL!DZ$2,ADJ!$2:$2,0)),0)</f>
        <v/>
      </c>
      <c r="EA850">
        <f>IFERROR(INDEX(ADJ!$A$1:$BZ$1000,MATCH(PAYROLL!$D850,ADJ!A$1:A$500,0),MATCH(PAYROLL!EA$2,ADJ!$2:$2,0)),0)</f>
        <v/>
      </c>
      <c r="EB850">
        <f>IFERROR(INDEX(ADJ!$A$1:$BZ$1000,MATCH(PAYROLL!$D850,ADJ!A$1:A$500,0),MATCH(PAYROLL!EB$2,ADJ!$2:$2,0)),0)</f>
        <v/>
      </c>
      <c r="EC850">
        <f>IFERROR(INDEX(ADJ!$A$1:$BZ$1000,MATCH(PAYROLL!$D850,ADJ!A$1:A$500,0),MATCH(PAYROLL!EC$2,ADJ!$2:$2,0)),0)</f>
        <v/>
      </c>
      <c r="ED850">
        <f>IFERROR(INDEX(ADJ!$A$1:$BZ$1000,MATCH(PAYROLL!$D850,ADJ!A$1:A$500,0),MATCH(PAYROLL!ED$2,ADJ!$2:$2,0)),0)</f>
        <v/>
      </c>
      <c r="EE850">
        <f>IFERROR(INDEX(ADJ!$A$1:$BZ$1000,MATCH(PAYROLL!$D850,ADJ!A$1:A$500,0),MATCH(PAYROLL!EE$2,ADJ!$2:$2,0)),0)</f>
        <v/>
      </c>
      <c r="EF850">
        <f>IFERROR(INDEX(ADJ!$A$1:$BZ$1000,MATCH(PAYROLL!$D850,ADJ!A$1:A$500,0),MATCH(PAYROLL!EF$2,ADJ!$2:$2,0)),0)</f>
        <v/>
      </c>
      <c r="EG850">
        <f>IFERROR(INDEX(ADJ!$A$1:$BZ$1000,MATCH(PAYROLL!$D850,ADJ!A$1:A$500,0),MATCH(PAYROLL!EG$2,ADJ!$2:$2,0)),0)</f>
        <v/>
      </c>
      <c r="EH850">
        <f>IFERROR(INDEX(ADJ!$A$1:$BZ$1000,MATCH(PAYROLL!$D850,ADJ!A$1:A$500,0),MATCH(PAYROLL!EH$2,ADJ!$2:$2,0)),0)</f>
        <v/>
      </c>
      <c r="EI850">
        <f>IFERROR(INDEX(ADJ!$A$1:$BZ$1000,MATCH(PAYROLL!D850,ADJ!A$1:A$500,0),MATCH(PAYROLL!EI$2,ADJ!$2:$2,0)),0)</f>
        <v/>
      </c>
      <c r="EJ850">
        <f>IFERROR(INDEX(ADJ!$A$1:$BZ$1000,MATCH(PAYROLL!$D850,ADJ!A$1:A$500,0),MATCH(PAYROLL!EJ$2,ADJ!$2:$2,0)),0)</f>
        <v/>
      </c>
      <c r="EK850">
        <f>SUM(DZ850:EJ850)</f>
        <v/>
      </c>
    </row>
    <row r="851">
      <c r="A851" t="n">
        <v>849</v>
      </c>
      <c r="B851" t="inlineStr">
        <is>
          <t>Bùi Văn Cường</t>
        </is>
      </c>
      <c r="D851" t="inlineStr">
        <is>
          <t>155510-01</t>
        </is>
      </c>
      <c r="S851">
        <f>IFERROR(INDEX(PIS!$A$1:$BZ$1000,MATCH($D851,PIS!C$1:C$500,0),MATCH("Lương CB tháng trước",PIS!$1:$1,0)),0)</f>
        <v/>
      </c>
      <c r="T851">
        <f>IFERROR(INDEX(PIS!$A$1:$BZ$1000,MATCH($D851,PIS!C$1:C$500,0),MATCH("Lương CB hiện tại",PIS!$1:$1,0)),0)</f>
        <v/>
      </c>
      <c r="U851">
        <f>IFERROR(INDEX(PIS!$A$1:$BZ$1000,MATCH($D851,PIS!C$1:C$500,0),MATCH("Lương đóng BHBB",PIS!$1:$1,0)),0)</f>
        <v/>
      </c>
      <c r="V851">
        <f>IFERROR(INDEX(PIS!$A$1:$BZ$1000,MATCH($D851,PIS!C$1:C$500,0),MATCH(V$2,PIS!$2:$2,0)),0)</f>
        <v/>
      </c>
      <c r="W851">
        <f>IFERROR(INDEX(PIS!$A$1:$BZ$1000,MATCH($D851,PIS!C$1:C$500,0),MATCH(W$2,PIS!$2:$2,0)),0)</f>
        <v/>
      </c>
      <c r="X851">
        <f>IFERROR(INDEX(PIS!$A$1:$BZ$1000,MATCH($D851,PIS!C$1:C$500,0),MATCH(X$2,PIS!$2:$2,0)),0)</f>
        <v/>
      </c>
      <c r="Y851">
        <f>IFERROR(INDEX(PIS!$A$1:$BZ$1000,MATCH($D851,PIS!C$1:C$500,0),MATCH(Y$2,PIS!$2:$2,0)),0)</f>
        <v/>
      </c>
      <c r="Z851">
        <f>IFERROR(INDEX(PIS!$A$1:$BZ$1000,MATCH($D851,PIS!C$1:C$500,0),MATCH(Z$2,PIS!$2:$2,0)),0)</f>
        <v/>
      </c>
      <c r="AA851">
        <f>IFERROR(INDEX(PIS!$A$1:$BZ$1000,MATCH($D851,PIS!C$1:C$500,0),MATCH(AA$2,PIS!$2:$2,0)),0)</f>
        <v/>
      </c>
      <c r="AB851">
        <f>IFERROR(INDEX(PIS!$A$1:$BZ$1000,MATCH($D851,PIS!C$1:C$500,0),MATCH(AB$2,PIS!$2:$2,0)),0)</f>
        <v/>
      </c>
      <c r="AC851">
        <f>SUM(V851:AB851)</f>
        <v/>
      </c>
      <c r="AD851">
        <f>IFERROR(INDEX(TIMESHEET!$A$1:$AI$5000,MATCH($D851,TIMESHEET!A$1:A$500,0),MATCH("T100",TIMESHEET!$2:$2,0))-2,0)</f>
        <v/>
      </c>
      <c r="AE851">
        <f>IFERROR(INDEX(TIMESHEET!$A$1:$AI$5000,MATCH($D851,TIMESHEET!A$1:A$500,0),MATCH("T202",TIMESHEET!$2:$2,0)),0)</f>
        <v/>
      </c>
      <c r="AF851">
        <f>IFERROR(INDEX(TIMESHEET!$A$1:$AI$5000,MATCH($D851,TIMESHEET!A$1:A$500,0),MATCH("T302",TIMESHEET!$2:$2,0)),0)</f>
        <v/>
      </c>
      <c r="AG851">
        <f>IFERROR(INDEX(TIMESHEET!$A$1:$AI$5000,MATCH($D851,TIMESHEET!A$1:A$500,0),MATCH("T406",TIMESHEET!$2:$2,0)),0)</f>
        <v/>
      </c>
      <c r="AH851">
        <f>AE851+AG851</f>
        <v/>
      </c>
      <c r="AI851">
        <f>IFERROR(INDEX(TIMESHEET!$A$1:$AI$5000,MATCH($D851,TIMESHEET!A$1:A$500,0),MATCH("T701",TIMESHEET!$2:$2,0)),0)</f>
        <v/>
      </c>
      <c r="AJ851">
        <f>IFERROR(INDEX(TIMESHEET!$A$1:$AI$5000,MATCH($D851,TIMESHEET!B$1:B$500,0),MATCH("T320",TIMESHEET!$2:$2,0)),0)</f>
        <v/>
      </c>
      <c r="AK851">
        <f>IFERROR(IF(LEFT(INDEX(PIS!O$1:O$500,MATCH(D851,PIS!C$1:C$500)),1)="M",T851/AD851*SUM(AE851:AG851),T851*AD851),0)</f>
        <v/>
      </c>
      <c r="AL851">
        <f>IFERROR(INDEX(ADJ!$A$1:$BZ$1000,MATCH(PAYROLL!D851,ADJ!A$1:A$500,0),MATCH(PAYROLL!AL$2,ADJ!$2:$2,0)),0)</f>
        <v/>
      </c>
      <c r="AM851">
        <f>SUM(AK851:AL851)</f>
        <v/>
      </c>
      <c r="AN851">
        <f>IFERROR(ROUND(V851/$AD851*$AH851,0),0)</f>
        <v/>
      </c>
      <c r="AO851">
        <f>IFERROR(ROUND(W851/$AD851*$AH851,0),0)</f>
        <v/>
      </c>
      <c r="AP851">
        <f>IFERROR(ROUND(X851/$AD851*$AE851,0),0)</f>
        <v/>
      </c>
      <c r="AQ851">
        <f>IFERROR(ROUND(Y851/$AD851*$AH851,0),0)</f>
        <v/>
      </c>
      <c r="AR851">
        <f>IFERROR(ROUND(Z851/$AD851*$AH851,0),0)</f>
        <v/>
      </c>
      <c r="AS851">
        <f>IFERROR(ROUND(AA851/$AD851*$AH851,0),0)</f>
        <v/>
      </c>
      <c r="AT851">
        <f>IFERROR(IF((AE851+AF851+AG851)&gt;13,AB851,ROUND(AB851/AD851*AH851,0)),0)</f>
        <v/>
      </c>
      <c r="AU851">
        <f>IFERROR(INDEX(ADJ!$A$1:$BZ$1000,MATCH(PAYROLL!D851,ADJ!A$1:A$500,0),MATCH(PAYROLL!AU$2,ADJ!$2:$2,0)),0)</f>
        <v/>
      </c>
      <c r="AV851">
        <f>ROUND(SUM(AN851:AU851),0)</f>
        <v/>
      </c>
      <c r="AW851">
        <f>IFERROR(INDEX(TIMESHEET!$A$1:$AI$5000,MATCH(PAYROLL!D851,TIMESHEET!A$1:A$500,0),MATCH("T620",TIMESHEET!$2:$2,0)),0)</f>
        <v/>
      </c>
      <c r="AX851">
        <f>IFERROR(INDEX(TIMESHEET!$A$1:$AI$5000,MATCH(PAYROLL!D851,TIMESHEET!A$1:A$500,0),MATCH("T601",TIMESHEET!$2:$2,0)),0)</f>
        <v/>
      </c>
      <c r="AY851">
        <f>IFERROR(INDEX(TIMESHEET!$A$1:$AI$5000,MATCH(PAYROLL!D851,TIMESHEET!A$1:A$500,0),MATCH("T602",TIMESHEET!$2:$2,0)),0)</f>
        <v/>
      </c>
      <c r="AZ851">
        <f>IFERROR(INDEX(TIMESHEET!$A$1:$AI$5000,MATCH(PAYROLL!D851,TIMESHEET!A$1:A$500,0),MATCH("T603",TIMESHEET!$2:$2,0)),0)</f>
        <v/>
      </c>
      <c r="BA851">
        <f>IFERROR(INDEX(TIMESHEET!$A$1:$AI$5000,MATCH(PAYROLL!D851,TIMESHEET!A$1:A$500,0),MATCH("T611",TIMESHEET!$2:$2,0)),0)</f>
        <v/>
      </c>
      <c r="BB851">
        <f>IFERROR(INDEX(TIMESHEET!$A$1:$AI$5000,MATCH(PAYROLL!D851,TIMESHEET!A$1:A$500,0),MATCH("T612",TIMESHEET!$2:$2,0)),0)</f>
        <v/>
      </c>
      <c r="BC851">
        <f>IFERROR(INDEX(TIMESHEET!$A$1:$AI$5000,MATCH(PAYROLL!D851,TIMESHEET!A$1:A$500,0),MATCH("T613",TIMESHEET!$2:$2,0)),0)</f>
        <v/>
      </c>
      <c r="BD851">
        <f>IFERROR(INDEX(TIMESHEET!$A$1:$AI$5000,MATCH(PAYROLL!D851,TIMESHEET!A$1:A$500,0),MATCH("T500",TIMESHEET!$2:$2,0)),0)</f>
        <v/>
      </c>
      <c r="BE851">
        <f>IFERROR(IF(LEFT(INDEX(PIS!O$1:O$500,MATCH(D851,PIS!C$1:C$500)),1)="M",T851/AD851/8*(AW851+AX851*1.5+AY851*2+AZ851*3+BA851*2.1+BB851*2.7+BC851*3.9+BD851*0.3),T851/8*(AW851+AX851*1.5+AY851*2+AZ851*3+BA851*2.1+BB851*2.7+BC851*3.9+BD851*0.3)),0)</f>
        <v/>
      </c>
      <c r="BF851">
        <f>IFERROR(INDEX(ADJ!$A$1:$BZ$1000,MATCH(PAYROLL!$D851,ADJ!A$1:A$500,0),MATCH(PAYROLL!BF$2,ADJ!$2:$2,0)),0)</f>
        <v/>
      </c>
      <c r="BG851">
        <f>IFERROR(INDEX(ADJ!$A$1:$BZ$1000,MATCH(PAYROLL!D851,ADJ!A$1:A$500,0),MATCH(PAYROLL!BG$2,ADJ!$2:$2,0)),0)</f>
        <v/>
      </c>
      <c r="BH851">
        <f>IFERROR(INDEX(ADJ!$A$1:$BZ$1000,MATCH(PAYROLL!D851,ADJ!A$1:A$500,0),MATCH(PAYROLL!BH$2,ADJ!$2:$2,0)),0)</f>
        <v/>
      </c>
      <c r="BI851">
        <f>IFERROR(INDEX(ADJ!$A$1:$BZ$1000,MATCH(PAYROLL!D851,ADJ!A$1:A$500,0),MATCH(PAYROLL!BI$2,ADJ!$2:$2,0)),0)</f>
        <v/>
      </c>
      <c r="BJ851">
        <f>IFERROR(INDEX(ADJ!$A$1:$BZ$1000,MATCH(PAYROLL!D851,ADJ!A$1:A$500,0),MATCH(PAYROLL!BJ$2,ADJ!$2:$2,0)),0)</f>
        <v/>
      </c>
      <c r="BK851">
        <f>SUM(BF851:BJ851)</f>
        <v/>
      </c>
      <c r="BL851">
        <f>IFERROR(INDEX(ADJ!$A$1:$BZ$1000,MATCH(PAYROLL!D851,ADJ!A$1:A$500,0),MATCH(PAYROLL!BL$2,ADJ!$2:$2,0)),0)</f>
        <v/>
      </c>
      <c r="BM851">
        <f>IFERROR(INDEX(ADJ!$A$1:$BZ$1000,MATCH(PAYROLL!D851,ADJ!A$1:A$500,0),MATCH(PAYROLL!BM$2,ADJ!$2:$2,0)),0)</f>
        <v/>
      </c>
      <c r="BN851">
        <f>IFERROR(INDEX(ADJ!$A$1:$BZ$1000,MATCH(PAYROLL!D851,ADJ!A$1:A$500,0),MATCH(PAYROLL!BN$2,ADJ!$2:$2,0)),0)</f>
        <v/>
      </c>
      <c r="BO851">
        <f>IFERROR(INDEX(ADJ!$A$1:$BZ$1000,MATCH(PAYROLL!D851,ADJ!A$1:A$500,0),MATCH(PAYROLL!BO$2,ADJ!$2:$2,0)),0)</f>
        <v/>
      </c>
      <c r="BP851">
        <f>SUM(AM851,AV851,BE851,BK851,BL851:BO851)</f>
        <v/>
      </c>
      <c r="BQ851">
        <f>BO851</f>
        <v/>
      </c>
      <c r="BR851">
        <f>IFERROR(ROUND(IF(LEFT(INDEX(PIS!O$1:O$500,MATCH(D851,PIS!C$1:C$500)),1)="D",T851/8*(BD851*0.3),IF(LEFT(INDEX(PIS!O$1:O$500,MATCH(D851,PIS!C$1:C$500)),1)="H",T851*($BD851*0.3),T851/$AD851/8*($BD851*0.3))),0),0)</f>
        <v/>
      </c>
      <c r="BS851">
        <f>IF(AP851&lt;1,0,MIN(AP851,730000))</f>
        <v/>
      </c>
      <c r="BT851">
        <f>IFERROR(ROUND((BE851-SUM(AW851:BC851)*T851/AD851/8),0)-BR851,0)</f>
        <v/>
      </c>
      <c r="BU851">
        <f>AO851</f>
        <v/>
      </c>
      <c r="BV851">
        <f>SUM(BQ851:BU851)</f>
        <v/>
      </c>
      <c r="BW851">
        <f>BP851-BV851</f>
        <v/>
      </c>
      <c r="BX851">
        <f>IFERROR(IF(RIGHT(INDEX(PIS!O$1:O$500,MATCH(D851,PIS!C$1:C$500)),5)="Gross",MIN(U851+V851,VLOOKUP("R700",TSC!B:C,2,0)*VLOOKUP("R101",TSC!B:C,2,0))*VLOOKUP("R701",TSC!B:C,2,0)%,0),0)</f>
        <v/>
      </c>
      <c r="BY851">
        <f>IFERROR(IF(RIGHT(INDEX(PIS!O$1:O$500,MATCH(D851,PIS!C$1:C$500)),5)="Gross",MIN(U851+V851,VLOOKUP("R700",TSC!B:C,2,0)*VLOOKUP("R101",TSC!B:C,2,0))*VLOOKUP("T704",TSC!B:C,2,0)%,0),0)</f>
        <v/>
      </c>
      <c r="BZ851">
        <f>IFERROR(IF(RIGHT(INDEX(PIS!O$1:O$500,MATCH(D851,PIS!C$1:C$500)),5)="Gross",MIN(U851+V851,VLOOKUP("R700",TSC!B:C,2,0)*VLOOKUP("1",TSC!F:G,2,0))*VLOOKUP("T705",TSC!B:C,2,0)%,0),0)</f>
        <v/>
      </c>
      <c r="CA851">
        <f>IFERROR(INDEX(ADJ!$A$1:$BZ$1000,MATCH(PAYROLL!D851,ADJ!A$1:A$500,0),MATCH(PAYROLL!CA$2,ADJ!$2:$2,0)),0)</f>
        <v/>
      </c>
      <c r="CB851">
        <f>IFERROR(INDEX(ADJ!$A$1:$BZ$1000,MATCH(PAYROLL!D851,ADJ!A$1:A$500,0),MATCH(PAYROLL!CB$2,ADJ!$2:$2,0)),0)</f>
        <v/>
      </c>
      <c r="CC851">
        <f>SUM(BX851:CB851)</f>
        <v/>
      </c>
      <c r="CD851">
        <f>IFERROR(INDEX(PIS!$A$1:$BZ$1000,MATCH(PAYROLL!D851,PIS!C$1:C$500,0),MATCH(PAYROLL!CD$1,PIS!$1:$1,0)),0)</f>
        <v/>
      </c>
      <c r="CE851">
        <f>IFERROR(IF(OR(INDEX(PIS!P$1:P$500,MATCH(D851,PIS!C$1:C$500,0))="LT2",INDEX(PIS!P$1:P$500,MATCH(D851,PIS!C$1:C$500,0))="P10"),0,SUM(CC851,CD851*VLOOKUP("R601",TSC!B:C,2,0),VLOOKUP("R602",TSC!B:C,2,0))),0)</f>
        <v/>
      </c>
      <c r="CF851">
        <f>MAX(BW851-CE851,0)</f>
        <v/>
      </c>
      <c r="CG851">
        <f>IFERROR(IF(OR(RIGHT(INDEX(PIS!P$1:P$500,MATCH(D851,PIS!C$1:C$500)),5)="P10",RIGHT(INDEX(PIS!P$1:P$500,MATCH(D851,PIS!C$1:C$500)),5)="CK"),0,IF(CF851&lt;=5000000,CF851*5%,IF(CF851&lt;=10000000,CF851*10%-250000,IF(CF851&lt;=18000000,CF851*15%-750000,IF(CF851&lt;=32000000,CF851*20%-1650000,IF(CF851&lt;=52000000,CF851*25%-3250000,IF(CF851&lt;=80000000,BH851*30%-5850000,CF851*35%-9850000))))))),0)</f>
        <v/>
      </c>
      <c r="CH851">
        <f>IFERROR(IF(OR(INDEX(PIS!P$1:P$500,MATCH(D851,PIS!C$1:C$500))="LT",INDEX(PIS!P$1:P$500,MATCH(D851,PIS!C$1:C$500))="CK"),0,IF(CF851&lt;2000000,0,CF851*10%)),0)</f>
        <v/>
      </c>
      <c r="CI851">
        <f>IFERROR(INDEX(ADJ!$A$1:$BZ$1000,MATCH(PAYROLL!D851,ADJ!A$1:A$500,0),MATCH(PAYROLL!CI$2,ADJ!$2:$2,0)),0)</f>
        <v/>
      </c>
      <c r="CJ851">
        <f>IFERROR(INDEX(ADJ!$A$1:$BZ$1000,MATCH(PAYROLL!D851,ADJ!A$1:A$500,0),MATCH(PAYROLL!CJ$2,ADJ!$2:$2,0)),0)</f>
        <v/>
      </c>
      <c r="CK851">
        <f>IFERROR(INDEX(ADJ!$A$1:$BZ$1000,MATCH(PAYROLL!D851,ADJ!A$1:A$500,0),MATCH(PAYROLL!CK$2,ADJ!$2:$2,0)),0)</f>
        <v/>
      </c>
      <c r="CL851">
        <f>SUM(CG851:CK851)</f>
        <v/>
      </c>
      <c r="CM851">
        <f>ROUND(SUM(CH851:CK851),0)</f>
        <v/>
      </c>
      <c r="CN851">
        <f>IFERROR(INDEX(CSDA!D$1:D$500,MATCH($CN$2,CSDA!C$1:C$500,0))*INDEX(PIS!V$1:V$500,MATCH(D851,PIS!C$1:C$500))+INDEX(ADJ!$A$1:$BZ$1000,MATCH(PAYROLL!D851,ADJ!A$1:A$500,0),MATCH(PAYROLL!CN$2,ADJ!$2:$2,0)),0)</f>
        <v/>
      </c>
      <c r="CO851">
        <f>IFERROR(INDEX(ADJ!$A$1:$BZ$1000,MATCH(PAYROLL!D851,ADJ!A$1:A$500,0),MATCH(PAYROLL!CO$2,ADJ!$2:$2,0)),0)</f>
        <v/>
      </c>
      <c r="CP851">
        <f>IFERROR(INDEX(ADJ!$A$1:$BZ$1000,MATCH(PAYROLL!D851,ADJ!A$1:A$500,0),MATCH(PAYROLL!CP$2,ADJ!$2:$2,0)),0)</f>
        <v/>
      </c>
      <c r="CQ851">
        <f>BP851-CL851-CI851-CM851-CN851-CO851-CP851-CC851</f>
        <v/>
      </c>
      <c r="CR851">
        <f>IFERROR(IF(RIGHT(INDEX(PIS!O$1:O$500,MATCH(D851,PIS!C$1:C$500,0)),5)="Gross",MIN(U851+V851,VLOOKUP("R700",TSC!B:C,2,0)*VLOOKUP("R101",TSC!B:C,2,0))*(VLOOKUP("T711",TSC!B:C,2,0)+VLOOKUP("T712",TSC!B:C,2,0))%,MIN(T851+V851,VLOOKUP("R700",TSC!B:C,2,0)*VLOOKUP("R101",TSC!B:C,2,0))*(VLOOKUP("T711",TSC!B:C,2,0)+VLOOKUP("T712",TSC!B:C,2,0)+VLOOKUP("R701",TSC!B:C,2,0))%),0)</f>
        <v/>
      </c>
      <c r="CS851">
        <f>IFERROR(IF(RIGHT(INDEX(PIS!O$1:O$500,MATCH(D851,PIS!C$1:C$500,0)),5)="Gross",MIN(U851+V851,VLOOKUP("R700",TSC!B:C,2,0)*VLOOKUP("R101",TSC!B:C,2,0))*(VLOOKUP("T714",TSC!B:C,2,0))%,MIN(T851+V851,VLOOKUP("R700",TSC!B:C,2,0)*VLOOKUP("R101",TSC!B:C,2,0))*(VLOOKUP("T704",TSC!B:C,2,0)+VLOOKUP("T714",TSC!B:C,2,0))%),0)</f>
        <v/>
      </c>
      <c r="CT851">
        <f>IFERROR(IF(RIGHT(INDEX(PIS!O$1:O$500,MATCH(D851,PIS!C$1:C$500,0)),5)="Gross",MIN(U851+V851,VLOOKUP("R700",TSC!B:C,2,0)*VLOOKUP("R101",TSC!B:C,2,0))*VLOOKUP("T705",TSC!B:C,2,0)%,MIN(T851+V851,VLOOKUP("R700",TSC!B:C,2,0)*VLOOKUP("R101",TSC!B:C,2,0))*VLOOKUP("T705",TSC!B:C,2,0)%),0)</f>
        <v/>
      </c>
      <c r="CU851">
        <f>IFERROR(IF(RIGHT(INDEX(PIS!O$1:O$500,MATCH(D851,PIS!C$1:C$500,0)),5)="Gross",MIN(U851+V851,VLOOKUP("R700",TSC!B:C,2,0)*VLOOKUP("R101",TSC!B:C,2,0))*(VLOOKUP("T713",TSC!B:C,2,0))%,MIN(T851+V851,VLOOKUP("R700",TSC!B:C,2,0)*VLOOKUP("R101",TSC!B:C,2,0))*(VLOOKUP("T713",TSC!B:C,2,0))%),0)</f>
        <v/>
      </c>
      <c r="CV851">
        <f>IFERROR(INDEX(ADJ!$A$1:$BZ$1000,MATCH(PAYROLL!D851,ADJ!A$1:A$500,0),MATCH(PAYROLL!CV$2,ADJ!$2:$2,0)),0)</f>
        <v/>
      </c>
      <c r="CW851">
        <f>IFERROR(INDEX(ADJ!$A$1:$BZ$1000,MATCH(PAYROLL!D851,ADJ!A$1:A$500,0),MATCH(PAYROLL!CW$2,ADJ!$2:$2,0)),0)</f>
        <v/>
      </c>
      <c r="CX851">
        <f>SUM(CR851:CW851)</f>
        <v/>
      </c>
      <c r="CY851">
        <f>ROUND(IF(CR851&gt;0,T851+V851*VLOOKUP("R202",TSC!$B$1:$C$500,2,0),0),0)</f>
        <v/>
      </c>
      <c r="CZ851">
        <f>IFERROR(INDEX(CSDA!D$1:D$500,MATCH($CZ$2,CSDA!C$1:C$500,0)),0)</f>
        <v/>
      </c>
      <c r="DA851">
        <f>ROUND(T851*0.7%,0)</f>
        <v/>
      </c>
      <c r="DB851">
        <f>ROUND(T851/12,0)</f>
        <v/>
      </c>
      <c r="DC851">
        <f ref="DC851" t="array">IFERROR(INDEX(CSDA!D$1:D$500,MATCH("Trích giữ"&amp;PAYROLL!DC$2,CSDA!A$1:A$500&amp;CSDA!C$1:C$500,0)),0)</f>
        <v/>
      </c>
      <c r="DD851">
        <f ref="DD851" t="array">IFERROR(INDEX(CSDA!D$1:D$500,MATCH("Trích giữ"&amp;PAYROLL!DD$2,CSDA!A$1:A$500&amp;CSDA!C$1:C$500,0)),0)</f>
        <v/>
      </c>
      <c r="DE851">
        <f ref="DE851" t="array">IFERROR(INDEX(CSDA!D$1:D$500,MATCH("Trích giữ"&amp;PAYROLL!DE$2,CSDA!A$1:A$500&amp;CSDA!C$1:C$500,0)),0)</f>
        <v/>
      </c>
      <c r="DF851">
        <f>IFERROR(INDEX(CSDA!D$1:D$500,MATCH(PAYROLL!DF$2,CSDA!C$1:C$500,0)),0)</f>
        <v/>
      </c>
      <c r="DG851">
        <f ref="DG851" t="array">IFERROR(INDEX(CSDA!D$1:D$500,MATCH("Trích giữ"&amp;PAYROLL!DG$2,CSDA!A$1:A$500&amp;CSDA!C$1:C$500,0)),0)</f>
        <v/>
      </c>
      <c r="DH851">
        <f>ROUND(T851/26,0)</f>
        <v/>
      </c>
      <c r="DI851">
        <f ref="DI851" t="array">IFERROR(INDEX(CSDA!D$1:D$500,MATCH("Trích giữ"&amp;PAYROLL!DI$2,CSDA!A$1:A$500&amp;CSDA!C$1:C$500,0)),0)</f>
        <v/>
      </c>
      <c r="DJ851">
        <f>IF(U851=0,T851*21.5%-BL851,0)</f>
        <v/>
      </c>
      <c r="DK851">
        <f ref="DK851" t="array">IFERROR(INDEX(CSDA!D$1:D$500,MATCH("Trích giữ"&amp;PAYROLL!DK$2,CSDA!A$1:A$500&amp;CSDA!C$1:C$500,0)),0)</f>
        <v/>
      </c>
      <c r="DL851">
        <f>IFERROR(INDEX(CSDA!D$1:D$500,MATCH(PAYROLL!DL$2,CSDA!C$1:C$500,0))/12,0)</f>
        <v/>
      </c>
      <c r="DM851">
        <f>SUM(DB851:DL851)</f>
        <v/>
      </c>
      <c r="DN851">
        <f>IFERROR(INDEX(ADJ!$A$1:$BZ$1000,MATCH(PAYROLL!D851,ADJ!A$1:A$500,0),MATCH(PAYROLL!DN$2,ADJ!$2:$2,0)),0)</f>
        <v/>
      </c>
      <c r="DO851">
        <f>IFERROR(SUM(BP851,DM851:DN851,CX851:DA851)-DT851,0)</f>
        <v/>
      </c>
      <c r="DP851">
        <f ref="DP851" t="array">SUM(BW851*IFERROR(INDEX(CSDA!D$1:D$500,MATCH(BW$2,CSDA!C$1:C$500,0)),0)%,CX851*IFERROR(INDEX(CSDA!D$1:D$500,MATCH(CX$2,CSDA!C$1:C$500,0)),0)%,DA851*IFERROR(INDEX(CSDA!D$1:D$500,MATCH(DA$2,CSDA!C$1:C$500,0)),0)%,DB851*IFERROR(INDEX(CSDA!D$1:D$500,MATCH(DB$2,CSDA!C$1:C$500,0)),0)%,DF851*IFERROR(INDEX(CSDA!D$1:D$500,MATCH("Phí dịch vụ"&amp;PAYROLL!DF$2,CSDA!A$1:A$500&amp;CSDA!C$1:C$500,0)),0)%,DC851*IFERROR(INDEX(CSDA!D$1:D$500,MATCH("Phí dịch vụ"&amp;PAYROLL!DC$2,CSDA!A$1:A$500&amp;CSDA!C$1:C$500,0)),0)%,DH851*IFERROR(INDEX(CSDA!D$1:D$500,MATCH("Phí dịch vụ"&amp;PAYROLL!DH$2,CSDA!A$1:A$500&amp;CSDA!C$1:C$500,0)),0)%,DJ851*IFERROR(INDEX(CSDA!D$1:D$500,MATCH("Phí dịch vụ"&amp;PAYROLL!DJ$2,CSDA!A$1:A$500&amp;CSDA!C$1:C$500,0)),0)%,BN851*IFERROR(INDEX(CSDA!D$1:D$500,MATCH(BN$2,CSDA!C$1:C$500,0)),0)%)-BN851*7%</f>
        <v/>
      </c>
      <c r="DQ851">
        <f>IFERROR(INDEX(ADJ!$A$1:$BZ$1000,MATCH(PAYROLL!D851,ADJ!A$1:A$500,0),MATCH(PAYROLL!DQ$2,ADJ!$2:$2,0)),0)</f>
        <v/>
      </c>
      <c r="DR851">
        <f>IFERROR(INDEX(ADJ!$A$1:$BZ$1000,MATCH(PAYROLL!D851,ADJ!A$1:A$500,0),MATCH(PAYROLL!DR$2,ADJ!$2:$2,0)),0)</f>
        <v/>
      </c>
      <c r="DS851">
        <f>SUM(DP851:DR851)</f>
        <v/>
      </c>
      <c r="DT851">
        <f>EK851</f>
        <v/>
      </c>
      <c r="DU851">
        <f>SUM(DO851:DR851)</f>
        <v/>
      </c>
      <c r="DV851">
        <f>ROUND(DU851*0.1,0)</f>
        <v/>
      </c>
      <c r="DW851">
        <f>DU851+DV851</f>
        <v/>
      </c>
      <c r="DZ851">
        <f>IFERROR(INDEX(ADJ!$A$1:$BZ$1000,MATCH(PAYROLL!$D851,ADJ!A$1:A$500,0),MATCH(PAYROLL!DZ$2,ADJ!$2:$2,0)),0)</f>
        <v/>
      </c>
      <c r="EA851">
        <f>IFERROR(INDEX(ADJ!$A$1:$BZ$1000,MATCH(PAYROLL!$D851,ADJ!A$1:A$500,0),MATCH(PAYROLL!EA$2,ADJ!$2:$2,0)),0)</f>
        <v/>
      </c>
      <c r="EB851">
        <f>IFERROR(INDEX(ADJ!$A$1:$BZ$1000,MATCH(PAYROLL!$D851,ADJ!A$1:A$500,0),MATCH(PAYROLL!EB$2,ADJ!$2:$2,0)),0)</f>
        <v/>
      </c>
      <c r="EC851">
        <f>IFERROR(INDEX(ADJ!$A$1:$BZ$1000,MATCH(PAYROLL!$D851,ADJ!A$1:A$500,0),MATCH(PAYROLL!EC$2,ADJ!$2:$2,0)),0)</f>
        <v/>
      </c>
      <c r="ED851">
        <f>IFERROR(INDEX(ADJ!$A$1:$BZ$1000,MATCH(PAYROLL!$D851,ADJ!A$1:A$500,0),MATCH(PAYROLL!ED$2,ADJ!$2:$2,0)),0)</f>
        <v/>
      </c>
      <c r="EE851">
        <f>IFERROR(INDEX(ADJ!$A$1:$BZ$1000,MATCH(PAYROLL!$D851,ADJ!A$1:A$500,0),MATCH(PAYROLL!EE$2,ADJ!$2:$2,0)),0)</f>
        <v/>
      </c>
      <c r="EF851">
        <f>IFERROR(INDEX(ADJ!$A$1:$BZ$1000,MATCH(PAYROLL!$D851,ADJ!A$1:A$500,0),MATCH(PAYROLL!EF$2,ADJ!$2:$2,0)),0)</f>
        <v/>
      </c>
      <c r="EG851">
        <f>IFERROR(INDEX(ADJ!$A$1:$BZ$1000,MATCH(PAYROLL!$D851,ADJ!A$1:A$500,0),MATCH(PAYROLL!EG$2,ADJ!$2:$2,0)),0)</f>
        <v/>
      </c>
      <c r="EH851">
        <f>IFERROR(INDEX(ADJ!$A$1:$BZ$1000,MATCH(PAYROLL!$D851,ADJ!A$1:A$500,0),MATCH(PAYROLL!EH$2,ADJ!$2:$2,0)),0)</f>
        <v/>
      </c>
      <c r="EI851">
        <f>IFERROR(INDEX(ADJ!$A$1:$BZ$1000,MATCH(PAYROLL!D851,ADJ!A$1:A$500,0),MATCH(PAYROLL!EI$2,ADJ!$2:$2,0)),0)</f>
        <v/>
      </c>
      <c r="EJ851">
        <f>IFERROR(INDEX(ADJ!$A$1:$BZ$1000,MATCH(PAYROLL!$D851,ADJ!A$1:A$500,0),MATCH(PAYROLL!EJ$2,ADJ!$2:$2,0)),0)</f>
        <v/>
      </c>
      <c r="EK851">
        <f>SUM(DZ851:EJ851)</f>
        <v/>
      </c>
    </row>
    <row r="852">
      <c r="A852" t="n">
        <v>850</v>
      </c>
      <c r="B852" t="inlineStr">
        <is>
          <t>Trịnh Văn Hải</t>
        </is>
      </c>
      <c r="D852" t="inlineStr">
        <is>
          <t>155487-01</t>
        </is>
      </c>
      <c r="S852">
        <f>IFERROR(INDEX(PIS!$A$1:$BZ$1000,MATCH($D852,PIS!C$1:C$500,0),MATCH("Lương CB tháng trước",PIS!$1:$1,0)),0)</f>
        <v/>
      </c>
      <c r="T852">
        <f>IFERROR(INDEX(PIS!$A$1:$BZ$1000,MATCH($D852,PIS!C$1:C$500,0),MATCH("Lương CB hiện tại",PIS!$1:$1,0)),0)</f>
        <v/>
      </c>
      <c r="U852">
        <f>IFERROR(INDEX(PIS!$A$1:$BZ$1000,MATCH($D852,PIS!C$1:C$500,0),MATCH("Lương đóng BHBB",PIS!$1:$1,0)),0)</f>
        <v/>
      </c>
      <c r="V852">
        <f>IFERROR(INDEX(PIS!$A$1:$BZ$1000,MATCH($D852,PIS!C$1:C$500,0),MATCH(V$2,PIS!$2:$2,0)),0)</f>
        <v/>
      </c>
      <c r="W852">
        <f>IFERROR(INDEX(PIS!$A$1:$BZ$1000,MATCH($D852,PIS!C$1:C$500,0),MATCH(W$2,PIS!$2:$2,0)),0)</f>
        <v/>
      </c>
      <c r="X852">
        <f>IFERROR(INDEX(PIS!$A$1:$BZ$1000,MATCH($D852,PIS!C$1:C$500,0),MATCH(X$2,PIS!$2:$2,0)),0)</f>
        <v/>
      </c>
      <c r="Y852">
        <f>IFERROR(INDEX(PIS!$A$1:$BZ$1000,MATCH($D852,PIS!C$1:C$500,0),MATCH(Y$2,PIS!$2:$2,0)),0)</f>
        <v/>
      </c>
      <c r="Z852">
        <f>IFERROR(INDEX(PIS!$A$1:$BZ$1000,MATCH($D852,PIS!C$1:C$500,0),MATCH(Z$2,PIS!$2:$2,0)),0)</f>
        <v/>
      </c>
      <c r="AA852">
        <f>IFERROR(INDEX(PIS!$A$1:$BZ$1000,MATCH($D852,PIS!C$1:C$500,0),MATCH(AA$2,PIS!$2:$2,0)),0)</f>
        <v/>
      </c>
      <c r="AB852">
        <f>IFERROR(INDEX(PIS!$A$1:$BZ$1000,MATCH($D852,PIS!C$1:C$500,0),MATCH(AB$2,PIS!$2:$2,0)),0)</f>
        <v/>
      </c>
      <c r="AC852">
        <f>SUM(V852:AB852)</f>
        <v/>
      </c>
      <c r="AD852">
        <f>IFERROR(INDEX(TIMESHEET!$A$1:$AI$5000,MATCH($D852,TIMESHEET!A$1:A$500,0),MATCH("T100",TIMESHEET!$2:$2,0))-2,0)</f>
        <v/>
      </c>
      <c r="AE852">
        <f>IFERROR(INDEX(TIMESHEET!$A$1:$AI$5000,MATCH($D852,TIMESHEET!A$1:A$500,0),MATCH("T202",TIMESHEET!$2:$2,0)),0)</f>
        <v/>
      </c>
      <c r="AF852">
        <f>IFERROR(INDEX(TIMESHEET!$A$1:$AI$5000,MATCH($D852,TIMESHEET!A$1:A$500,0),MATCH("T302",TIMESHEET!$2:$2,0)),0)</f>
        <v/>
      </c>
      <c r="AG852">
        <f>IFERROR(INDEX(TIMESHEET!$A$1:$AI$5000,MATCH($D852,TIMESHEET!A$1:A$500,0),MATCH("T406",TIMESHEET!$2:$2,0)),0)</f>
        <v/>
      </c>
      <c r="AH852">
        <f>AE852+AG852</f>
        <v/>
      </c>
      <c r="AI852">
        <f>IFERROR(INDEX(TIMESHEET!$A$1:$AI$5000,MATCH($D852,TIMESHEET!A$1:A$500,0),MATCH("T701",TIMESHEET!$2:$2,0)),0)</f>
        <v/>
      </c>
      <c r="AJ852">
        <f>IFERROR(INDEX(TIMESHEET!$A$1:$AI$5000,MATCH($D852,TIMESHEET!B$1:B$500,0),MATCH("T320",TIMESHEET!$2:$2,0)),0)</f>
        <v/>
      </c>
      <c r="AK852">
        <f>IFERROR(IF(LEFT(INDEX(PIS!O$1:O$500,MATCH(D852,PIS!C$1:C$500)),1)="M",T852/AD852*SUM(AE852:AG852),T852*AD852),0)</f>
        <v/>
      </c>
      <c r="AL852">
        <f>IFERROR(INDEX(ADJ!$A$1:$BZ$1000,MATCH(PAYROLL!D852,ADJ!A$1:A$500,0),MATCH(PAYROLL!AL$2,ADJ!$2:$2,0)),0)</f>
        <v/>
      </c>
      <c r="AM852">
        <f>SUM(AK852:AL852)</f>
        <v/>
      </c>
      <c r="AN852">
        <f>IFERROR(ROUND(V852/$AD852*$AH852,0),0)</f>
        <v/>
      </c>
      <c r="AO852">
        <f>IFERROR(ROUND(W852/$AD852*$AH852,0),0)</f>
        <v/>
      </c>
      <c r="AP852">
        <f>IFERROR(ROUND(X852/$AD852*$AE852,0),0)</f>
        <v/>
      </c>
      <c r="AQ852">
        <f>IFERROR(ROUND(Y852/$AD852*$AH852,0),0)</f>
        <v/>
      </c>
      <c r="AR852">
        <f>IFERROR(ROUND(Z852/$AD852*$AH852,0),0)</f>
        <v/>
      </c>
      <c r="AS852">
        <f>IFERROR(ROUND(AA852/$AD852*$AH852,0),0)</f>
        <v/>
      </c>
      <c r="AT852">
        <f>IFERROR(IF((AE852+AF852+AG852)&gt;13,AB852,ROUND(AB852/AD852*AH852,0)),0)</f>
        <v/>
      </c>
      <c r="AU852">
        <f>IFERROR(INDEX(ADJ!$A$1:$BZ$1000,MATCH(PAYROLL!D852,ADJ!A$1:A$500,0),MATCH(PAYROLL!AU$2,ADJ!$2:$2,0)),0)</f>
        <v/>
      </c>
      <c r="AV852">
        <f>ROUND(SUM(AN852:AU852),0)</f>
        <v/>
      </c>
      <c r="AW852">
        <f>IFERROR(INDEX(TIMESHEET!$A$1:$AI$5000,MATCH(PAYROLL!D852,TIMESHEET!A$1:A$500,0),MATCH("T620",TIMESHEET!$2:$2,0)),0)</f>
        <v/>
      </c>
      <c r="AX852">
        <f>IFERROR(INDEX(TIMESHEET!$A$1:$AI$5000,MATCH(PAYROLL!D852,TIMESHEET!A$1:A$500,0),MATCH("T601",TIMESHEET!$2:$2,0)),0)</f>
        <v/>
      </c>
      <c r="AY852">
        <f>IFERROR(INDEX(TIMESHEET!$A$1:$AI$5000,MATCH(PAYROLL!D852,TIMESHEET!A$1:A$500,0),MATCH("T602",TIMESHEET!$2:$2,0)),0)</f>
        <v/>
      </c>
      <c r="AZ852">
        <f>IFERROR(INDEX(TIMESHEET!$A$1:$AI$5000,MATCH(PAYROLL!D852,TIMESHEET!A$1:A$500,0),MATCH("T603",TIMESHEET!$2:$2,0)),0)</f>
        <v/>
      </c>
      <c r="BA852">
        <f>IFERROR(INDEX(TIMESHEET!$A$1:$AI$5000,MATCH(PAYROLL!D852,TIMESHEET!A$1:A$500,0),MATCH("T611",TIMESHEET!$2:$2,0)),0)</f>
        <v/>
      </c>
      <c r="BB852">
        <f>IFERROR(INDEX(TIMESHEET!$A$1:$AI$5000,MATCH(PAYROLL!D852,TIMESHEET!A$1:A$500,0),MATCH("T612",TIMESHEET!$2:$2,0)),0)</f>
        <v/>
      </c>
      <c r="BC852">
        <f>IFERROR(INDEX(TIMESHEET!$A$1:$AI$5000,MATCH(PAYROLL!D852,TIMESHEET!A$1:A$500,0),MATCH("T613",TIMESHEET!$2:$2,0)),0)</f>
        <v/>
      </c>
      <c r="BD852">
        <f>IFERROR(INDEX(TIMESHEET!$A$1:$AI$5000,MATCH(PAYROLL!D852,TIMESHEET!A$1:A$500,0),MATCH("T500",TIMESHEET!$2:$2,0)),0)</f>
        <v/>
      </c>
      <c r="BE852">
        <f>IFERROR(IF(LEFT(INDEX(PIS!O$1:O$500,MATCH(D852,PIS!C$1:C$500)),1)="M",T852/AD852/8*(AW852+AX852*1.5+AY852*2+AZ852*3+BA852*2.1+BB852*2.7+BC852*3.9+BD852*0.3),T852/8*(AW852+AX852*1.5+AY852*2+AZ852*3+BA852*2.1+BB852*2.7+BC852*3.9+BD852*0.3)),0)</f>
        <v/>
      </c>
      <c r="BF852">
        <f>IFERROR(INDEX(ADJ!$A$1:$BZ$1000,MATCH(PAYROLL!$D852,ADJ!A$1:A$500,0),MATCH(PAYROLL!BF$2,ADJ!$2:$2,0)),0)</f>
        <v/>
      </c>
      <c r="BG852">
        <f>IFERROR(INDEX(ADJ!$A$1:$BZ$1000,MATCH(PAYROLL!D852,ADJ!A$1:A$500,0),MATCH(PAYROLL!BG$2,ADJ!$2:$2,0)),0)</f>
        <v/>
      </c>
      <c r="BH852">
        <f>IFERROR(INDEX(ADJ!$A$1:$BZ$1000,MATCH(PAYROLL!D852,ADJ!A$1:A$500,0),MATCH(PAYROLL!BH$2,ADJ!$2:$2,0)),0)</f>
        <v/>
      </c>
      <c r="BI852">
        <f>IFERROR(INDEX(ADJ!$A$1:$BZ$1000,MATCH(PAYROLL!D852,ADJ!A$1:A$500,0),MATCH(PAYROLL!BI$2,ADJ!$2:$2,0)),0)</f>
        <v/>
      </c>
      <c r="BJ852">
        <f>IFERROR(INDEX(ADJ!$A$1:$BZ$1000,MATCH(PAYROLL!D852,ADJ!A$1:A$500,0),MATCH(PAYROLL!BJ$2,ADJ!$2:$2,0)),0)</f>
        <v/>
      </c>
      <c r="BK852">
        <f>SUM(BF852:BJ852)</f>
        <v/>
      </c>
      <c r="BL852">
        <f>IFERROR(INDEX(ADJ!$A$1:$BZ$1000,MATCH(PAYROLL!D852,ADJ!A$1:A$500,0),MATCH(PAYROLL!BL$2,ADJ!$2:$2,0)),0)</f>
        <v/>
      </c>
      <c r="BM852">
        <f>IFERROR(INDEX(ADJ!$A$1:$BZ$1000,MATCH(PAYROLL!D852,ADJ!A$1:A$500,0),MATCH(PAYROLL!BM$2,ADJ!$2:$2,0)),0)</f>
        <v/>
      </c>
      <c r="BN852">
        <f>IFERROR(INDEX(ADJ!$A$1:$BZ$1000,MATCH(PAYROLL!D852,ADJ!A$1:A$500,0),MATCH(PAYROLL!BN$2,ADJ!$2:$2,0)),0)</f>
        <v/>
      </c>
      <c r="BO852">
        <f>IFERROR(INDEX(ADJ!$A$1:$BZ$1000,MATCH(PAYROLL!D852,ADJ!A$1:A$500,0),MATCH(PAYROLL!BO$2,ADJ!$2:$2,0)),0)</f>
        <v/>
      </c>
      <c r="BP852">
        <f>SUM(AM852,AV852,BE852,BK852,BL852:BO852)</f>
        <v/>
      </c>
      <c r="BQ852">
        <f>BO852</f>
        <v/>
      </c>
      <c r="BR852">
        <f>IFERROR(ROUND(IF(LEFT(INDEX(PIS!O$1:O$500,MATCH(D852,PIS!C$1:C$500)),1)="D",T852/8*(BD852*0.3),IF(LEFT(INDEX(PIS!O$1:O$500,MATCH(D852,PIS!C$1:C$500)),1)="H",T852*($BD852*0.3),T852/$AD852/8*($BD852*0.3))),0),0)</f>
        <v/>
      </c>
      <c r="BS852">
        <f>IF(AP852&lt;1,0,MIN(AP852,730000))</f>
        <v/>
      </c>
      <c r="BT852">
        <f>IFERROR(ROUND((BE852-SUM(AW852:BC852)*T852/AD852/8),0)-BR852,0)</f>
        <v/>
      </c>
      <c r="BU852">
        <f>AO852</f>
        <v/>
      </c>
      <c r="BV852">
        <f>SUM(BQ852:BU852)</f>
        <v/>
      </c>
      <c r="BW852">
        <f>BP852-BV852</f>
        <v/>
      </c>
      <c r="BX852">
        <f>IFERROR(IF(RIGHT(INDEX(PIS!O$1:O$500,MATCH(D852,PIS!C$1:C$500)),5)="Gross",MIN(U852+V852,VLOOKUP("R700",TSC!B:C,2,0)*VLOOKUP("R101",TSC!B:C,2,0))*VLOOKUP("R701",TSC!B:C,2,0)%,0),0)</f>
        <v/>
      </c>
      <c r="BY852">
        <f>IFERROR(IF(RIGHT(INDEX(PIS!O$1:O$500,MATCH(D852,PIS!C$1:C$500)),5)="Gross",MIN(U852+V852,VLOOKUP("R700",TSC!B:C,2,0)*VLOOKUP("R101",TSC!B:C,2,0))*VLOOKUP("T704",TSC!B:C,2,0)%,0),0)</f>
        <v/>
      </c>
      <c r="BZ852">
        <f>IFERROR(IF(RIGHT(INDEX(PIS!O$1:O$500,MATCH(D852,PIS!C$1:C$500)),5)="Gross",MIN(U852+V852,VLOOKUP("R700",TSC!B:C,2,0)*VLOOKUP("1",TSC!F:G,2,0))*VLOOKUP("T705",TSC!B:C,2,0)%,0),0)</f>
        <v/>
      </c>
      <c r="CA852">
        <f>IFERROR(INDEX(ADJ!$A$1:$BZ$1000,MATCH(PAYROLL!D852,ADJ!A$1:A$500,0),MATCH(PAYROLL!CA$2,ADJ!$2:$2,0)),0)</f>
        <v/>
      </c>
      <c r="CB852">
        <f>IFERROR(INDEX(ADJ!$A$1:$BZ$1000,MATCH(PAYROLL!D852,ADJ!A$1:A$500,0),MATCH(PAYROLL!CB$2,ADJ!$2:$2,0)),0)</f>
        <v/>
      </c>
      <c r="CC852">
        <f>SUM(BX852:CB852)</f>
        <v/>
      </c>
      <c r="CD852">
        <f>IFERROR(INDEX(PIS!$A$1:$BZ$1000,MATCH(PAYROLL!D852,PIS!C$1:C$500,0),MATCH(PAYROLL!CD$1,PIS!$1:$1,0)),0)</f>
        <v/>
      </c>
      <c r="CE852">
        <f>IFERROR(IF(OR(INDEX(PIS!P$1:P$500,MATCH(D852,PIS!C$1:C$500,0))="LT2",INDEX(PIS!P$1:P$500,MATCH(D852,PIS!C$1:C$500,0))="P10"),0,SUM(CC852,CD852*VLOOKUP("R601",TSC!B:C,2,0),VLOOKUP("R602",TSC!B:C,2,0))),0)</f>
        <v/>
      </c>
      <c r="CF852">
        <f>MAX(BW852-CE852,0)</f>
        <v/>
      </c>
      <c r="CG852">
        <f>IFERROR(IF(OR(RIGHT(INDEX(PIS!P$1:P$500,MATCH(D852,PIS!C$1:C$500)),5)="P10",RIGHT(INDEX(PIS!P$1:P$500,MATCH(D852,PIS!C$1:C$500)),5)="CK"),0,IF(CF852&lt;=5000000,CF852*5%,IF(CF852&lt;=10000000,CF852*10%-250000,IF(CF852&lt;=18000000,CF852*15%-750000,IF(CF852&lt;=32000000,CF852*20%-1650000,IF(CF852&lt;=52000000,CF852*25%-3250000,IF(CF852&lt;=80000000,BH852*30%-5850000,CF852*35%-9850000))))))),0)</f>
        <v/>
      </c>
      <c r="CH852">
        <f>IFERROR(IF(OR(INDEX(PIS!P$1:P$500,MATCH(D852,PIS!C$1:C$500))="LT",INDEX(PIS!P$1:P$500,MATCH(D852,PIS!C$1:C$500))="CK"),0,IF(CF852&lt;2000000,0,CF852*10%)),0)</f>
        <v/>
      </c>
      <c r="CI852">
        <f>IFERROR(INDEX(ADJ!$A$1:$BZ$1000,MATCH(PAYROLL!D852,ADJ!A$1:A$500,0),MATCH(PAYROLL!CI$2,ADJ!$2:$2,0)),0)</f>
        <v/>
      </c>
      <c r="CJ852">
        <f>IFERROR(INDEX(ADJ!$A$1:$BZ$1000,MATCH(PAYROLL!D852,ADJ!A$1:A$500,0),MATCH(PAYROLL!CJ$2,ADJ!$2:$2,0)),0)</f>
        <v/>
      </c>
      <c r="CK852">
        <f>IFERROR(INDEX(ADJ!$A$1:$BZ$1000,MATCH(PAYROLL!D852,ADJ!A$1:A$500,0),MATCH(PAYROLL!CK$2,ADJ!$2:$2,0)),0)</f>
        <v/>
      </c>
      <c r="CL852">
        <f>SUM(CG852:CK852)</f>
        <v/>
      </c>
      <c r="CM852">
        <f>ROUND(SUM(CH852:CK852),0)</f>
        <v/>
      </c>
      <c r="CN852">
        <f>IFERROR(INDEX(CSDA!D$1:D$500,MATCH($CN$2,CSDA!C$1:C$500,0))*INDEX(PIS!V$1:V$500,MATCH(D852,PIS!C$1:C$500))+INDEX(ADJ!$A$1:$BZ$1000,MATCH(PAYROLL!D852,ADJ!A$1:A$500,0),MATCH(PAYROLL!CN$2,ADJ!$2:$2,0)),0)</f>
        <v/>
      </c>
      <c r="CO852">
        <f>IFERROR(INDEX(ADJ!$A$1:$BZ$1000,MATCH(PAYROLL!D852,ADJ!A$1:A$500,0),MATCH(PAYROLL!CO$2,ADJ!$2:$2,0)),0)</f>
        <v/>
      </c>
      <c r="CP852">
        <f>IFERROR(INDEX(ADJ!$A$1:$BZ$1000,MATCH(PAYROLL!D852,ADJ!A$1:A$500,0),MATCH(PAYROLL!CP$2,ADJ!$2:$2,0)),0)</f>
        <v/>
      </c>
      <c r="CQ852">
        <f>BP852-CL852-CI852-CM852-CN852-CO852-CP852-CC852</f>
        <v/>
      </c>
      <c r="CR852">
        <f>IFERROR(IF(RIGHT(INDEX(PIS!O$1:O$500,MATCH(D852,PIS!C$1:C$500,0)),5)="Gross",MIN(U852+V852,VLOOKUP("R700",TSC!B:C,2,0)*VLOOKUP("R101",TSC!B:C,2,0))*(VLOOKUP("T711",TSC!B:C,2,0)+VLOOKUP("T712",TSC!B:C,2,0))%,MIN(T852+V852,VLOOKUP("R700",TSC!B:C,2,0)*VLOOKUP("R101",TSC!B:C,2,0))*(VLOOKUP("T711",TSC!B:C,2,0)+VLOOKUP("T712",TSC!B:C,2,0)+VLOOKUP("R701",TSC!B:C,2,0))%),0)</f>
        <v/>
      </c>
      <c r="CS852">
        <f>IFERROR(IF(RIGHT(INDEX(PIS!O$1:O$500,MATCH(D852,PIS!C$1:C$500,0)),5)="Gross",MIN(U852+V852,VLOOKUP("R700",TSC!B:C,2,0)*VLOOKUP("R101",TSC!B:C,2,0))*(VLOOKUP("T714",TSC!B:C,2,0))%,MIN(T852+V852,VLOOKUP("R700",TSC!B:C,2,0)*VLOOKUP("R101",TSC!B:C,2,0))*(VLOOKUP("T704",TSC!B:C,2,0)+VLOOKUP("T714",TSC!B:C,2,0))%),0)</f>
        <v/>
      </c>
      <c r="CT852">
        <f>IFERROR(IF(RIGHT(INDEX(PIS!O$1:O$500,MATCH(D852,PIS!C$1:C$500,0)),5)="Gross",MIN(U852+V852,VLOOKUP("R700",TSC!B:C,2,0)*VLOOKUP("R101",TSC!B:C,2,0))*VLOOKUP("T705",TSC!B:C,2,0)%,MIN(T852+V852,VLOOKUP("R700",TSC!B:C,2,0)*VLOOKUP("R101",TSC!B:C,2,0))*VLOOKUP("T705",TSC!B:C,2,0)%),0)</f>
        <v/>
      </c>
      <c r="CU852">
        <f>IFERROR(IF(RIGHT(INDEX(PIS!O$1:O$500,MATCH(D852,PIS!C$1:C$500,0)),5)="Gross",MIN(U852+V852,VLOOKUP("R700",TSC!B:C,2,0)*VLOOKUP("R101",TSC!B:C,2,0))*(VLOOKUP("T713",TSC!B:C,2,0))%,MIN(T852+V852,VLOOKUP("R700",TSC!B:C,2,0)*VLOOKUP("R101",TSC!B:C,2,0))*(VLOOKUP("T713",TSC!B:C,2,0))%),0)</f>
        <v/>
      </c>
      <c r="CV852">
        <f>IFERROR(INDEX(ADJ!$A$1:$BZ$1000,MATCH(PAYROLL!D852,ADJ!A$1:A$500,0),MATCH(PAYROLL!CV$2,ADJ!$2:$2,0)),0)</f>
        <v/>
      </c>
      <c r="CW852">
        <f>IFERROR(INDEX(ADJ!$A$1:$BZ$1000,MATCH(PAYROLL!D852,ADJ!A$1:A$500,0),MATCH(PAYROLL!CW$2,ADJ!$2:$2,0)),0)</f>
        <v/>
      </c>
      <c r="CX852">
        <f>SUM(CR852:CW852)</f>
        <v/>
      </c>
      <c r="CY852">
        <f>ROUND(IF(CR852&gt;0,T852+V852*VLOOKUP("R202",TSC!$B$1:$C$500,2,0),0),0)</f>
        <v/>
      </c>
      <c r="CZ852">
        <f>IFERROR(INDEX(CSDA!D$1:D$500,MATCH($CZ$2,CSDA!C$1:C$500,0)),0)</f>
        <v/>
      </c>
      <c r="DA852">
        <f>ROUND(T852*0.7%,0)</f>
        <v/>
      </c>
      <c r="DB852">
        <f>ROUND(T852/12,0)</f>
        <v/>
      </c>
      <c r="DC852">
        <f ref="DC852" t="array">IFERROR(INDEX(CSDA!D$1:D$500,MATCH("Trích giữ"&amp;PAYROLL!DC$2,CSDA!A$1:A$500&amp;CSDA!C$1:C$500,0)),0)</f>
        <v/>
      </c>
      <c r="DD852">
        <f ref="DD852" t="array">IFERROR(INDEX(CSDA!D$1:D$500,MATCH("Trích giữ"&amp;PAYROLL!DD$2,CSDA!A$1:A$500&amp;CSDA!C$1:C$500,0)),0)</f>
        <v/>
      </c>
      <c r="DE852">
        <f ref="DE852" t="array">IFERROR(INDEX(CSDA!D$1:D$500,MATCH("Trích giữ"&amp;PAYROLL!DE$2,CSDA!A$1:A$500&amp;CSDA!C$1:C$500,0)),0)</f>
        <v/>
      </c>
      <c r="DF852">
        <f>IFERROR(INDEX(CSDA!D$1:D$500,MATCH(PAYROLL!DF$2,CSDA!C$1:C$500,0)),0)</f>
        <v/>
      </c>
      <c r="DG852">
        <f ref="DG852" t="array">IFERROR(INDEX(CSDA!D$1:D$500,MATCH("Trích giữ"&amp;PAYROLL!DG$2,CSDA!A$1:A$500&amp;CSDA!C$1:C$500,0)),0)</f>
        <v/>
      </c>
      <c r="DH852">
        <f>ROUND(T852/26,0)</f>
        <v/>
      </c>
      <c r="DI852">
        <f ref="DI852" t="array">IFERROR(INDEX(CSDA!D$1:D$500,MATCH("Trích giữ"&amp;PAYROLL!DI$2,CSDA!A$1:A$500&amp;CSDA!C$1:C$500,0)),0)</f>
        <v/>
      </c>
      <c r="DJ852">
        <f>IF(U852=0,T852*21.5%-BL852,0)</f>
        <v/>
      </c>
      <c r="DK852">
        <f ref="DK852" t="array">IFERROR(INDEX(CSDA!D$1:D$500,MATCH("Trích giữ"&amp;PAYROLL!DK$2,CSDA!A$1:A$500&amp;CSDA!C$1:C$500,0)),0)</f>
        <v/>
      </c>
      <c r="DL852">
        <f>IFERROR(INDEX(CSDA!D$1:D$500,MATCH(PAYROLL!DL$2,CSDA!C$1:C$500,0))/12,0)</f>
        <v/>
      </c>
      <c r="DM852">
        <f>SUM(DB852:DL852)</f>
        <v/>
      </c>
      <c r="DN852">
        <f>IFERROR(INDEX(ADJ!$A$1:$BZ$1000,MATCH(PAYROLL!D852,ADJ!A$1:A$500,0),MATCH(PAYROLL!DN$2,ADJ!$2:$2,0)),0)</f>
        <v/>
      </c>
      <c r="DO852">
        <f>IFERROR(SUM(BP852,DM852:DN852,CX852:DA852)-DT852,0)</f>
        <v/>
      </c>
      <c r="DP852">
        <f ref="DP852" t="array">SUM(BW852*IFERROR(INDEX(CSDA!D$1:D$500,MATCH(BW$2,CSDA!C$1:C$500,0)),0)%,CX852*IFERROR(INDEX(CSDA!D$1:D$500,MATCH(CX$2,CSDA!C$1:C$500,0)),0)%,DA852*IFERROR(INDEX(CSDA!D$1:D$500,MATCH(DA$2,CSDA!C$1:C$500,0)),0)%,DB852*IFERROR(INDEX(CSDA!D$1:D$500,MATCH(DB$2,CSDA!C$1:C$500,0)),0)%,DF852*IFERROR(INDEX(CSDA!D$1:D$500,MATCH("Phí dịch vụ"&amp;PAYROLL!DF$2,CSDA!A$1:A$500&amp;CSDA!C$1:C$500,0)),0)%,DC852*IFERROR(INDEX(CSDA!D$1:D$500,MATCH("Phí dịch vụ"&amp;PAYROLL!DC$2,CSDA!A$1:A$500&amp;CSDA!C$1:C$500,0)),0)%,DH852*IFERROR(INDEX(CSDA!D$1:D$500,MATCH("Phí dịch vụ"&amp;PAYROLL!DH$2,CSDA!A$1:A$500&amp;CSDA!C$1:C$500,0)),0)%,DJ852*IFERROR(INDEX(CSDA!D$1:D$500,MATCH("Phí dịch vụ"&amp;PAYROLL!DJ$2,CSDA!A$1:A$500&amp;CSDA!C$1:C$500,0)),0)%,BN852*IFERROR(INDEX(CSDA!D$1:D$500,MATCH(BN$2,CSDA!C$1:C$500,0)),0)%)-BN852*7%</f>
        <v/>
      </c>
      <c r="DQ852">
        <f>IFERROR(INDEX(ADJ!$A$1:$BZ$1000,MATCH(PAYROLL!D852,ADJ!A$1:A$500,0),MATCH(PAYROLL!DQ$2,ADJ!$2:$2,0)),0)</f>
        <v/>
      </c>
      <c r="DR852">
        <f>IFERROR(INDEX(ADJ!$A$1:$BZ$1000,MATCH(PAYROLL!D852,ADJ!A$1:A$500,0),MATCH(PAYROLL!DR$2,ADJ!$2:$2,0)),0)</f>
        <v/>
      </c>
      <c r="DS852">
        <f>SUM(DP852:DR852)</f>
        <v/>
      </c>
      <c r="DT852">
        <f>EK852</f>
        <v/>
      </c>
      <c r="DU852">
        <f>SUM(DO852:DR852)</f>
        <v/>
      </c>
      <c r="DV852">
        <f>ROUND(DU852*0.1,0)</f>
        <v/>
      </c>
      <c r="DW852">
        <f>DU852+DV852</f>
        <v/>
      </c>
      <c r="DZ852">
        <f>IFERROR(INDEX(ADJ!$A$1:$BZ$1000,MATCH(PAYROLL!$D852,ADJ!A$1:A$500,0),MATCH(PAYROLL!DZ$2,ADJ!$2:$2,0)),0)</f>
        <v/>
      </c>
      <c r="EA852">
        <f>IFERROR(INDEX(ADJ!$A$1:$BZ$1000,MATCH(PAYROLL!$D852,ADJ!A$1:A$500,0),MATCH(PAYROLL!EA$2,ADJ!$2:$2,0)),0)</f>
        <v/>
      </c>
      <c r="EB852">
        <f>IFERROR(INDEX(ADJ!$A$1:$BZ$1000,MATCH(PAYROLL!$D852,ADJ!A$1:A$500,0),MATCH(PAYROLL!EB$2,ADJ!$2:$2,0)),0)</f>
        <v/>
      </c>
      <c r="EC852">
        <f>IFERROR(INDEX(ADJ!$A$1:$BZ$1000,MATCH(PAYROLL!$D852,ADJ!A$1:A$500,0),MATCH(PAYROLL!EC$2,ADJ!$2:$2,0)),0)</f>
        <v/>
      </c>
      <c r="ED852">
        <f>IFERROR(INDEX(ADJ!$A$1:$BZ$1000,MATCH(PAYROLL!$D852,ADJ!A$1:A$500,0),MATCH(PAYROLL!ED$2,ADJ!$2:$2,0)),0)</f>
        <v/>
      </c>
      <c r="EE852">
        <f>IFERROR(INDEX(ADJ!$A$1:$BZ$1000,MATCH(PAYROLL!$D852,ADJ!A$1:A$500,0),MATCH(PAYROLL!EE$2,ADJ!$2:$2,0)),0)</f>
        <v/>
      </c>
      <c r="EF852">
        <f>IFERROR(INDEX(ADJ!$A$1:$BZ$1000,MATCH(PAYROLL!$D852,ADJ!A$1:A$500,0),MATCH(PAYROLL!EF$2,ADJ!$2:$2,0)),0)</f>
        <v/>
      </c>
      <c r="EG852">
        <f>IFERROR(INDEX(ADJ!$A$1:$BZ$1000,MATCH(PAYROLL!$D852,ADJ!A$1:A$500,0),MATCH(PAYROLL!EG$2,ADJ!$2:$2,0)),0)</f>
        <v/>
      </c>
      <c r="EH852">
        <f>IFERROR(INDEX(ADJ!$A$1:$BZ$1000,MATCH(PAYROLL!$D852,ADJ!A$1:A$500,0),MATCH(PAYROLL!EH$2,ADJ!$2:$2,0)),0)</f>
        <v/>
      </c>
      <c r="EI852">
        <f>IFERROR(INDEX(ADJ!$A$1:$BZ$1000,MATCH(PAYROLL!D852,ADJ!A$1:A$500,0),MATCH(PAYROLL!EI$2,ADJ!$2:$2,0)),0)</f>
        <v/>
      </c>
      <c r="EJ852">
        <f>IFERROR(INDEX(ADJ!$A$1:$BZ$1000,MATCH(PAYROLL!$D852,ADJ!A$1:A$500,0),MATCH(PAYROLL!EJ$2,ADJ!$2:$2,0)),0)</f>
        <v/>
      </c>
      <c r="EK852">
        <f>SUM(DZ852:EJ852)</f>
        <v/>
      </c>
    </row>
    <row r="853">
      <c r="A853" t="n">
        <v>851</v>
      </c>
      <c r="B853" t="inlineStr">
        <is>
          <t>Phạm Văn Phong</t>
        </is>
      </c>
      <c r="D853" t="inlineStr">
        <is>
          <t>155501-01</t>
        </is>
      </c>
      <c r="S853">
        <f>IFERROR(INDEX(PIS!$A$1:$BZ$1000,MATCH($D853,PIS!C$1:C$500,0),MATCH("Lương CB tháng trước",PIS!$1:$1,0)),0)</f>
        <v/>
      </c>
      <c r="T853">
        <f>IFERROR(INDEX(PIS!$A$1:$BZ$1000,MATCH($D853,PIS!C$1:C$500,0),MATCH("Lương CB hiện tại",PIS!$1:$1,0)),0)</f>
        <v/>
      </c>
      <c r="U853">
        <f>IFERROR(INDEX(PIS!$A$1:$BZ$1000,MATCH($D853,PIS!C$1:C$500,0),MATCH("Lương đóng BHBB",PIS!$1:$1,0)),0)</f>
        <v/>
      </c>
      <c r="V853">
        <f>IFERROR(INDEX(PIS!$A$1:$BZ$1000,MATCH($D853,PIS!C$1:C$500,0),MATCH(V$2,PIS!$2:$2,0)),0)</f>
        <v/>
      </c>
      <c r="W853">
        <f>IFERROR(INDEX(PIS!$A$1:$BZ$1000,MATCH($D853,PIS!C$1:C$500,0),MATCH(W$2,PIS!$2:$2,0)),0)</f>
        <v/>
      </c>
      <c r="X853">
        <f>IFERROR(INDEX(PIS!$A$1:$BZ$1000,MATCH($D853,PIS!C$1:C$500,0),MATCH(X$2,PIS!$2:$2,0)),0)</f>
        <v/>
      </c>
      <c r="Y853">
        <f>IFERROR(INDEX(PIS!$A$1:$BZ$1000,MATCH($D853,PIS!C$1:C$500,0),MATCH(Y$2,PIS!$2:$2,0)),0)</f>
        <v/>
      </c>
      <c r="Z853">
        <f>IFERROR(INDEX(PIS!$A$1:$BZ$1000,MATCH($D853,PIS!C$1:C$500,0),MATCH(Z$2,PIS!$2:$2,0)),0)</f>
        <v/>
      </c>
      <c r="AA853">
        <f>IFERROR(INDEX(PIS!$A$1:$BZ$1000,MATCH($D853,PIS!C$1:C$500,0),MATCH(AA$2,PIS!$2:$2,0)),0)</f>
        <v/>
      </c>
      <c r="AB853">
        <f>IFERROR(INDEX(PIS!$A$1:$BZ$1000,MATCH($D853,PIS!C$1:C$500,0),MATCH(AB$2,PIS!$2:$2,0)),0)</f>
        <v/>
      </c>
      <c r="AC853">
        <f>SUM(V853:AB853)</f>
        <v/>
      </c>
      <c r="AD853">
        <f>IFERROR(INDEX(TIMESHEET!$A$1:$AI$5000,MATCH($D853,TIMESHEET!A$1:A$500,0),MATCH("T100",TIMESHEET!$2:$2,0))-2,0)</f>
        <v/>
      </c>
      <c r="AE853">
        <f>IFERROR(INDEX(TIMESHEET!$A$1:$AI$5000,MATCH($D853,TIMESHEET!A$1:A$500,0),MATCH("T202",TIMESHEET!$2:$2,0)),0)</f>
        <v/>
      </c>
      <c r="AF853">
        <f>IFERROR(INDEX(TIMESHEET!$A$1:$AI$5000,MATCH($D853,TIMESHEET!A$1:A$500,0),MATCH("T302",TIMESHEET!$2:$2,0)),0)</f>
        <v/>
      </c>
      <c r="AG853">
        <f>IFERROR(INDEX(TIMESHEET!$A$1:$AI$5000,MATCH($D853,TIMESHEET!A$1:A$500,0),MATCH("T406",TIMESHEET!$2:$2,0)),0)</f>
        <v/>
      </c>
      <c r="AH853">
        <f>AE853+AG853</f>
        <v/>
      </c>
      <c r="AI853">
        <f>IFERROR(INDEX(TIMESHEET!$A$1:$AI$5000,MATCH($D853,TIMESHEET!A$1:A$500,0),MATCH("T701",TIMESHEET!$2:$2,0)),0)</f>
        <v/>
      </c>
      <c r="AJ853">
        <f>IFERROR(INDEX(TIMESHEET!$A$1:$AI$5000,MATCH($D853,TIMESHEET!B$1:B$500,0),MATCH("T320",TIMESHEET!$2:$2,0)),0)</f>
        <v/>
      </c>
      <c r="AK853">
        <f>IFERROR(IF(LEFT(INDEX(PIS!O$1:O$500,MATCH(D853,PIS!C$1:C$500)),1)="M",T853/AD853*SUM(AE853:AG853),T853*AD853),0)</f>
        <v/>
      </c>
      <c r="AL853">
        <f>IFERROR(INDEX(ADJ!$A$1:$BZ$1000,MATCH(PAYROLL!D853,ADJ!A$1:A$500,0),MATCH(PAYROLL!AL$2,ADJ!$2:$2,0)),0)</f>
        <v/>
      </c>
      <c r="AM853">
        <f>SUM(AK853:AL853)</f>
        <v/>
      </c>
      <c r="AN853">
        <f>IFERROR(ROUND(V853/$AD853*$AH853,0),0)</f>
        <v/>
      </c>
      <c r="AO853">
        <f>IFERROR(ROUND(W853/$AD853*$AH853,0),0)</f>
        <v/>
      </c>
      <c r="AP853">
        <f>IFERROR(ROUND(X853/$AD853*$AE853,0),0)</f>
        <v/>
      </c>
      <c r="AQ853">
        <f>IFERROR(ROUND(Y853/$AD853*$AH853,0),0)</f>
        <v/>
      </c>
      <c r="AR853">
        <f>IFERROR(ROUND(Z853/$AD853*$AH853,0),0)</f>
        <v/>
      </c>
      <c r="AS853">
        <f>IFERROR(ROUND(AA853/$AD853*$AH853,0),0)</f>
        <v/>
      </c>
      <c r="AT853">
        <f>IFERROR(IF((AE853+AF853+AG853)&gt;13,AB853,ROUND(AB853/AD853*AH853,0)),0)</f>
        <v/>
      </c>
      <c r="AU853">
        <f>IFERROR(INDEX(ADJ!$A$1:$BZ$1000,MATCH(PAYROLL!D853,ADJ!A$1:A$500,0),MATCH(PAYROLL!AU$2,ADJ!$2:$2,0)),0)</f>
        <v/>
      </c>
      <c r="AV853">
        <f>ROUND(SUM(AN853:AU853),0)</f>
        <v/>
      </c>
      <c r="AW853">
        <f>IFERROR(INDEX(TIMESHEET!$A$1:$AI$5000,MATCH(PAYROLL!D853,TIMESHEET!A$1:A$500,0),MATCH("T620",TIMESHEET!$2:$2,0)),0)</f>
        <v/>
      </c>
      <c r="AX853">
        <f>IFERROR(INDEX(TIMESHEET!$A$1:$AI$5000,MATCH(PAYROLL!D853,TIMESHEET!A$1:A$500,0),MATCH("T601",TIMESHEET!$2:$2,0)),0)</f>
        <v/>
      </c>
      <c r="AY853">
        <f>IFERROR(INDEX(TIMESHEET!$A$1:$AI$5000,MATCH(PAYROLL!D853,TIMESHEET!A$1:A$500,0),MATCH("T602",TIMESHEET!$2:$2,0)),0)</f>
        <v/>
      </c>
      <c r="AZ853">
        <f>IFERROR(INDEX(TIMESHEET!$A$1:$AI$5000,MATCH(PAYROLL!D853,TIMESHEET!A$1:A$500,0),MATCH("T603",TIMESHEET!$2:$2,0)),0)</f>
        <v/>
      </c>
      <c r="BA853">
        <f>IFERROR(INDEX(TIMESHEET!$A$1:$AI$5000,MATCH(PAYROLL!D853,TIMESHEET!A$1:A$500,0),MATCH("T611",TIMESHEET!$2:$2,0)),0)</f>
        <v/>
      </c>
      <c r="BB853">
        <f>IFERROR(INDEX(TIMESHEET!$A$1:$AI$5000,MATCH(PAYROLL!D853,TIMESHEET!A$1:A$500,0),MATCH("T612",TIMESHEET!$2:$2,0)),0)</f>
        <v/>
      </c>
      <c r="BC853">
        <f>IFERROR(INDEX(TIMESHEET!$A$1:$AI$5000,MATCH(PAYROLL!D853,TIMESHEET!A$1:A$500,0),MATCH("T613",TIMESHEET!$2:$2,0)),0)</f>
        <v/>
      </c>
      <c r="BD853">
        <f>IFERROR(INDEX(TIMESHEET!$A$1:$AI$5000,MATCH(PAYROLL!D853,TIMESHEET!A$1:A$500,0),MATCH("T500",TIMESHEET!$2:$2,0)),0)</f>
        <v/>
      </c>
      <c r="BE853">
        <f>IFERROR(IF(LEFT(INDEX(PIS!O$1:O$500,MATCH(D853,PIS!C$1:C$500)),1)="M",T853/AD853/8*(AW853+AX853*1.5+AY853*2+AZ853*3+BA853*2.1+BB853*2.7+BC853*3.9+BD853*0.3),T853/8*(AW853+AX853*1.5+AY853*2+AZ853*3+BA853*2.1+BB853*2.7+BC853*3.9+BD853*0.3)),0)</f>
        <v/>
      </c>
      <c r="BF853">
        <f>IFERROR(INDEX(ADJ!$A$1:$BZ$1000,MATCH(PAYROLL!$D853,ADJ!A$1:A$500,0),MATCH(PAYROLL!BF$2,ADJ!$2:$2,0)),0)</f>
        <v/>
      </c>
      <c r="BG853">
        <f>IFERROR(INDEX(ADJ!$A$1:$BZ$1000,MATCH(PAYROLL!D853,ADJ!A$1:A$500,0),MATCH(PAYROLL!BG$2,ADJ!$2:$2,0)),0)</f>
        <v/>
      </c>
      <c r="BH853">
        <f>IFERROR(INDEX(ADJ!$A$1:$BZ$1000,MATCH(PAYROLL!D853,ADJ!A$1:A$500,0),MATCH(PAYROLL!BH$2,ADJ!$2:$2,0)),0)</f>
        <v/>
      </c>
      <c r="BI853">
        <f>IFERROR(INDEX(ADJ!$A$1:$BZ$1000,MATCH(PAYROLL!D853,ADJ!A$1:A$500,0),MATCH(PAYROLL!BI$2,ADJ!$2:$2,0)),0)</f>
        <v/>
      </c>
      <c r="BJ853">
        <f>IFERROR(INDEX(ADJ!$A$1:$BZ$1000,MATCH(PAYROLL!D853,ADJ!A$1:A$500,0),MATCH(PAYROLL!BJ$2,ADJ!$2:$2,0)),0)</f>
        <v/>
      </c>
      <c r="BK853">
        <f>SUM(BF853:BJ853)</f>
        <v/>
      </c>
      <c r="BL853">
        <f>IFERROR(INDEX(ADJ!$A$1:$BZ$1000,MATCH(PAYROLL!D853,ADJ!A$1:A$500,0),MATCH(PAYROLL!BL$2,ADJ!$2:$2,0)),0)</f>
        <v/>
      </c>
      <c r="BM853">
        <f>IFERROR(INDEX(ADJ!$A$1:$BZ$1000,MATCH(PAYROLL!D853,ADJ!A$1:A$500,0),MATCH(PAYROLL!BM$2,ADJ!$2:$2,0)),0)</f>
        <v/>
      </c>
      <c r="BN853">
        <f>IFERROR(INDEX(ADJ!$A$1:$BZ$1000,MATCH(PAYROLL!D853,ADJ!A$1:A$500,0),MATCH(PAYROLL!BN$2,ADJ!$2:$2,0)),0)</f>
        <v/>
      </c>
      <c r="BO853">
        <f>IFERROR(INDEX(ADJ!$A$1:$BZ$1000,MATCH(PAYROLL!D853,ADJ!A$1:A$500,0),MATCH(PAYROLL!BO$2,ADJ!$2:$2,0)),0)</f>
        <v/>
      </c>
      <c r="BP853">
        <f>SUM(AM853,AV853,BE853,BK853,BL853:BO853)</f>
        <v/>
      </c>
      <c r="BQ853">
        <f>BO853</f>
        <v/>
      </c>
      <c r="BR853">
        <f>IFERROR(ROUND(IF(LEFT(INDEX(PIS!O$1:O$500,MATCH(D853,PIS!C$1:C$500)),1)="D",T853/8*(BD853*0.3),IF(LEFT(INDEX(PIS!O$1:O$500,MATCH(D853,PIS!C$1:C$500)),1)="H",T853*($BD853*0.3),T853/$AD853/8*($BD853*0.3))),0),0)</f>
        <v/>
      </c>
      <c r="BS853">
        <f>IF(AP853&lt;1,0,MIN(AP853,730000))</f>
        <v/>
      </c>
      <c r="BT853">
        <f>IFERROR(ROUND((BE853-SUM(AW853:BC853)*T853/AD853/8),0)-BR853,0)</f>
        <v/>
      </c>
      <c r="BU853">
        <f>AO853</f>
        <v/>
      </c>
      <c r="BV853">
        <f>SUM(BQ853:BU853)</f>
        <v/>
      </c>
      <c r="BW853">
        <f>BP853-BV853</f>
        <v/>
      </c>
      <c r="BX853">
        <f>IFERROR(IF(RIGHT(INDEX(PIS!O$1:O$500,MATCH(D853,PIS!C$1:C$500)),5)="Gross",MIN(U853+V853,VLOOKUP("R700",TSC!B:C,2,0)*VLOOKUP("R101",TSC!B:C,2,0))*VLOOKUP("R701",TSC!B:C,2,0)%,0),0)</f>
        <v/>
      </c>
      <c r="BY853">
        <f>IFERROR(IF(RIGHT(INDEX(PIS!O$1:O$500,MATCH(D853,PIS!C$1:C$500)),5)="Gross",MIN(U853+V853,VLOOKUP("R700",TSC!B:C,2,0)*VLOOKUP("R101",TSC!B:C,2,0))*VLOOKUP("T704",TSC!B:C,2,0)%,0),0)</f>
        <v/>
      </c>
      <c r="BZ853">
        <f>IFERROR(IF(RIGHT(INDEX(PIS!O$1:O$500,MATCH(D853,PIS!C$1:C$500)),5)="Gross",MIN(U853+V853,VLOOKUP("R700",TSC!B:C,2,0)*VLOOKUP("1",TSC!F:G,2,0))*VLOOKUP("T705",TSC!B:C,2,0)%,0),0)</f>
        <v/>
      </c>
      <c r="CA853">
        <f>IFERROR(INDEX(ADJ!$A$1:$BZ$1000,MATCH(PAYROLL!D853,ADJ!A$1:A$500,0),MATCH(PAYROLL!CA$2,ADJ!$2:$2,0)),0)</f>
        <v/>
      </c>
      <c r="CB853">
        <f>IFERROR(INDEX(ADJ!$A$1:$BZ$1000,MATCH(PAYROLL!D853,ADJ!A$1:A$500,0),MATCH(PAYROLL!CB$2,ADJ!$2:$2,0)),0)</f>
        <v/>
      </c>
      <c r="CC853">
        <f>SUM(BX853:CB853)</f>
        <v/>
      </c>
      <c r="CD853">
        <f>IFERROR(INDEX(PIS!$A$1:$BZ$1000,MATCH(PAYROLL!D853,PIS!C$1:C$500,0),MATCH(PAYROLL!CD$1,PIS!$1:$1,0)),0)</f>
        <v/>
      </c>
      <c r="CE853">
        <f>IFERROR(IF(OR(INDEX(PIS!P$1:P$500,MATCH(D853,PIS!C$1:C$500,0))="LT2",INDEX(PIS!P$1:P$500,MATCH(D853,PIS!C$1:C$500,0))="P10"),0,SUM(CC853,CD853*VLOOKUP("R601",TSC!B:C,2,0),VLOOKUP("R602",TSC!B:C,2,0))),0)</f>
        <v/>
      </c>
      <c r="CF853">
        <f>MAX(BW853-CE853,0)</f>
        <v/>
      </c>
      <c r="CG853">
        <f>IFERROR(IF(OR(RIGHT(INDEX(PIS!P$1:P$500,MATCH(D853,PIS!C$1:C$500)),5)="P10",RIGHT(INDEX(PIS!P$1:P$500,MATCH(D853,PIS!C$1:C$500)),5)="CK"),0,IF(CF853&lt;=5000000,CF853*5%,IF(CF853&lt;=10000000,CF853*10%-250000,IF(CF853&lt;=18000000,CF853*15%-750000,IF(CF853&lt;=32000000,CF853*20%-1650000,IF(CF853&lt;=52000000,CF853*25%-3250000,IF(CF853&lt;=80000000,BH853*30%-5850000,CF853*35%-9850000))))))),0)</f>
        <v/>
      </c>
      <c r="CH853">
        <f>IFERROR(IF(OR(INDEX(PIS!P$1:P$500,MATCH(D853,PIS!C$1:C$500))="LT",INDEX(PIS!P$1:P$500,MATCH(D853,PIS!C$1:C$500))="CK"),0,IF(CF853&lt;2000000,0,CF853*10%)),0)</f>
        <v/>
      </c>
      <c r="CI853">
        <f>IFERROR(INDEX(ADJ!$A$1:$BZ$1000,MATCH(PAYROLL!D853,ADJ!A$1:A$500,0),MATCH(PAYROLL!CI$2,ADJ!$2:$2,0)),0)</f>
        <v/>
      </c>
      <c r="CJ853">
        <f>IFERROR(INDEX(ADJ!$A$1:$BZ$1000,MATCH(PAYROLL!D853,ADJ!A$1:A$500,0),MATCH(PAYROLL!CJ$2,ADJ!$2:$2,0)),0)</f>
        <v/>
      </c>
      <c r="CK853">
        <f>IFERROR(INDEX(ADJ!$A$1:$BZ$1000,MATCH(PAYROLL!D853,ADJ!A$1:A$500,0),MATCH(PAYROLL!CK$2,ADJ!$2:$2,0)),0)</f>
        <v/>
      </c>
      <c r="CL853">
        <f>SUM(CG853:CK853)</f>
        <v/>
      </c>
      <c r="CM853">
        <f>ROUND(SUM(CH853:CK853),0)</f>
        <v/>
      </c>
      <c r="CN853">
        <f>IFERROR(INDEX(CSDA!D$1:D$500,MATCH($CN$2,CSDA!C$1:C$500,0))*INDEX(PIS!V$1:V$500,MATCH(D853,PIS!C$1:C$500))+INDEX(ADJ!$A$1:$BZ$1000,MATCH(PAYROLL!D853,ADJ!A$1:A$500,0),MATCH(PAYROLL!CN$2,ADJ!$2:$2,0)),0)</f>
        <v/>
      </c>
      <c r="CO853">
        <f>IFERROR(INDEX(ADJ!$A$1:$BZ$1000,MATCH(PAYROLL!D853,ADJ!A$1:A$500,0),MATCH(PAYROLL!CO$2,ADJ!$2:$2,0)),0)</f>
        <v/>
      </c>
      <c r="CP853">
        <f>IFERROR(INDEX(ADJ!$A$1:$BZ$1000,MATCH(PAYROLL!D853,ADJ!A$1:A$500,0),MATCH(PAYROLL!CP$2,ADJ!$2:$2,0)),0)</f>
        <v/>
      </c>
      <c r="CQ853">
        <f>BP853-CL853-CI853-CM853-CN853-CO853-CP853-CC853</f>
        <v/>
      </c>
      <c r="CR853">
        <f>IFERROR(IF(RIGHT(INDEX(PIS!O$1:O$500,MATCH(D853,PIS!C$1:C$500,0)),5)="Gross",MIN(U853+V853,VLOOKUP("R700",TSC!B:C,2,0)*VLOOKUP("R101",TSC!B:C,2,0))*(VLOOKUP("T711",TSC!B:C,2,0)+VLOOKUP("T712",TSC!B:C,2,0))%,MIN(T853+V853,VLOOKUP("R700",TSC!B:C,2,0)*VLOOKUP("R101",TSC!B:C,2,0))*(VLOOKUP("T711",TSC!B:C,2,0)+VLOOKUP("T712",TSC!B:C,2,0)+VLOOKUP("R701",TSC!B:C,2,0))%),0)</f>
        <v/>
      </c>
      <c r="CS853">
        <f>IFERROR(IF(RIGHT(INDEX(PIS!O$1:O$500,MATCH(D853,PIS!C$1:C$500,0)),5)="Gross",MIN(U853+V853,VLOOKUP("R700",TSC!B:C,2,0)*VLOOKUP("R101",TSC!B:C,2,0))*(VLOOKUP("T714",TSC!B:C,2,0))%,MIN(T853+V853,VLOOKUP("R700",TSC!B:C,2,0)*VLOOKUP("R101",TSC!B:C,2,0))*(VLOOKUP("T704",TSC!B:C,2,0)+VLOOKUP("T714",TSC!B:C,2,0))%),0)</f>
        <v/>
      </c>
      <c r="CT853">
        <f>IFERROR(IF(RIGHT(INDEX(PIS!O$1:O$500,MATCH(D853,PIS!C$1:C$500,0)),5)="Gross",MIN(U853+V853,VLOOKUP("R700",TSC!B:C,2,0)*VLOOKUP("R101",TSC!B:C,2,0))*VLOOKUP("T705",TSC!B:C,2,0)%,MIN(T853+V853,VLOOKUP("R700",TSC!B:C,2,0)*VLOOKUP("R101",TSC!B:C,2,0))*VLOOKUP("T705",TSC!B:C,2,0)%),0)</f>
        <v/>
      </c>
      <c r="CU853">
        <f>IFERROR(IF(RIGHT(INDEX(PIS!O$1:O$500,MATCH(D853,PIS!C$1:C$500,0)),5)="Gross",MIN(U853+V853,VLOOKUP("R700",TSC!B:C,2,0)*VLOOKUP("R101",TSC!B:C,2,0))*(VLOOKUP("T713",TSC!B:C,2,0))%,MIN(T853+V853,VLOOKUP("R700",TSC!B:C,2,0)*VLOOKUP("R101",TSC!B:C,2,0))*(VLOOKUP("T713",TSC!B:C,2,0))%),0)</f>
        <v/>
      </c>
      <c r="CV853">
        <f>IFERROR(INDEX(ADJ!$A$1:$BZ$1000,MATCH(PAYROLL!D853,ADJ!A$1:A$500,0),MATCH(PAYROLL!CV$2,ADJ!$2:$2,0)),0)</f>
        <v/>
      </c>
      <c r="CW853">
        <f>IFERROR(INDEX(ADJ!$A$1:$BZ$1000,MATCH(PAYROLL!D853,ADJ!A$1:A$500,0),MATCH(PAYROLL!CW$2,ADJ!$2:$2,0)),0)</f>
        <v/>
      </c>
      <c r="CX853">
        <f>SUM(CR853:CW853)</f>
        <v/>
      </c>
      <c r="CY853">
        <f>ROUND(IF(CR853&gt;0,T853+V853*VLOOKUP("R202",TSC!$B$1:$C$500,2,0),0),0)</f>
        <v/>
      </c>
      <c r="CZ853">
        <f>IFERROR(INDEX(CSDA!D$1:D$500,MATCH($CZ$2,CSDA!C$1:C$500,0)),0)</f>
        <v/>
      </c>
      <c r="DA853">
        <f>ROUND(T853*0.7%,0)</f>
        <v/>
      </c>
      <c r="DB853">
        <f>ROUND(T853/12,0)</f>
        <v/>
      </c>
      <c r="DC853">
        <f ref="DC853" t="array">IFERROR(INDEX(CSDA!D$1:D$500,MATCH("Trích giữ"&amp;PAYROLL!DC$2,CSDA!A$1:A$500&amp;CSDA!C$1:C$500,0)),0)</f>
        <v/>
      </c>
      <c r="DD853">
        <f ref="DD853" t="array">IFERROR(INDEX(CSDA!D$1:D$500,MATCH("Trích giữ"&amp;PAYROLL!DD$2,CSDA!A$1:A$500&amp;CSDA!C$1:C$500,0)),0)</f>
        <v/>
      </c>
      <c r="DE853">
        <f ref="DE853" t="array">IFERROR(INDEX(CSDA!D$1:D$500,MATCH("Trích giữ"&amp;PAYROLL!DE$2,CSDA!A$1:A$500&amp;CSDA!C$1:C$500,0)),0)</f>
        <v/>
      </c>
      <c r="DF853">
        <f>IFERROR(INDEX(CSDA!D$1:D$500,MATCH(PAYROLL!DF$2,CSDA!C$1:C$500,0)),0)</f>
        <v/>
      </c>
      <c r="DG853">
        <f ref="DG853" t="array">IFERROR(INDEX(CSDA!D$1:D$500,MATCH("Trích giữ"&amp;PAYROLL!DG$2,CSDA!A$1:A$500&amp;CSDA!C$1:C$500,0)),0)</f>
        <v/>
      </c>
      <c r="DH853">
        <f>ROUND(T853/26,0)</f>
        <v/>
      </c>
      <c r="DI853">
        <f ref="DI853" t="array">IFERROR(INDEX(CSDA!D$1:D$500,MATCH("Trích giữ"&amp;PAYROLL!DI$2,CSDA!A$1:A$500&amp;CSDA!C$1:C$500,0)),0)</f>
        <v/>
      </c>
      <c r="DJ853">
        <f>IF(U853=0,T853*21.5%-BL853,0)</f>
        <v/>
      </c>
      <c r="DK853">
        <f ref="DK853" t="array">IFERROR(INDEX(CSDA!D$1:D$500,MATCH("Trích giữ"&amp;PAYROLL!DK$2,CSDA!A$1:A$500&amp;CSDA!C$1:C$500,0)),0)</f>
        <v/>
      </c>
      <c r="DL853">
        <f>IFERROR(INDEX(CSDA!D$1:D$500,MATCH(PAYROLL!DL$2,CSDA!C$1:C$500,0))/12,0)</f>
        <v/>
      </c>
      <c r="DM853">
        <f>SUM(DB853:DL853)</f>
        <v/>
      </c>
      <c r="DN853">
        <f>IFERROR(INDEX(ADJ!$A$1:$BZ$1000,MATCH(PAYROLL!D853,ADJ!A$1:A$500,0),MATCH(PAYROLL!DN$2,ADJ!$2:$2,0)),0)</f>
        <v/>
      </c>
      <c r="DO853">
        <f>IFERROR(SUM(BP853,DM853:DN853,CX853:DA853)-DT853,0)</f>
        <v/>
      </c>
      <c r="DP853">
        <f ref="DP853" t="array">SUM(BW853*IFERROR(INDEX(CSDA!D$1:D$500,MATCH(BW$2,CSDA!C$1:C$500,0)),0)%,CX853*IFERROR(INDEX(CSDA!D$1:D$500,MATCH(CX$2,CSDA!C$1:C$500,0)),0)%,DA853*IFERROR(INDEX(CSDA!D$1:D$500,MATCH(DA$2,CSDA!C$1:C$500,0)),0)%,DB853*IFERROR(INDEX(CSDA!D$1:D$500,MATCH(DB$2,CSDA!C$1:C$500,0)),0)%,DF853*IFERROR(INDEX(CSDA!D$1:D$500,MATCH("Phí dịch vụ"&amp;PAYROLL!DF$2,CSDA!A$1:A$500&amp;CSDA!C$1:C$500,0)),0)%,DC853*IFERROR(INDEX(CSDA!D$1:D$500,MATCH("Phí dịch vụ"&amp;PAYROLL!DC$2,CSDA!A$1:A$500&amp;CSDA!C$1:C$500,0)),0)%,DH853*IFERROR(INDEX(CSDA!D$1:D$500,MATCH("Phí dịch vụ"&amp;PAYROLL!DH$2,CSDA!A$1:A$500&amp;CSDA!C$1:C$500,0)),0)%,DJ853*IFERROR(INDEX(CSDA!D$1:D$500,MATCH("Phí dịch vụ"&amp;PAYROLL!DJ$2,CSDA!A$1:A$500&amp;CSDA!C$1:C$500,0)),0)%,BN853*IFERROR(INDEX(CSDA!D$1:D$500,MATCH(BN$2,CSDA!C$1:C$500,0)),0)%)-BN853*7%</f>
        <v/>
      </c>
      <c r="DQ853">
        <f>IFERROR(INDEX(ADJ!$A$1:$BZ$1000,MATCH(PAYROLL!D853,ADJ!A$1:A$500,0),MATCH(PAYROLL!DQ$2,ADJ!$2:$2,0)),0)</f>
        <v/>
      </c>
      <c r="DR853">
        <f>IFERROR(INDEX(ADJ!$A$1:$BZ$1000,MATCH(PAYROLL!D853,ADJ!A$1:A$500,0),MATCH(PAYROLL!DR$2,ADJ!$2:$2,0)),0)</f>
        <v/>
      </c>
      <c r="DS853">
        <f>SUM(DP853:DR853)</f>
        <v/>
      </c>
      <c r="DT853">
        <f>EK853</f>
        <v/>
      </c>
      <c r="DU853">
        <f>SUM(DO853:DR853)</f>
        <v/>
      </c>
      <c r="DV853">
        <f>ROUND(DU853*0.1,0)</f>
        <v/>
      </c>
      <c r="DW853">
        <f>DU853+DV853</f>
        <v/>
      </c>
      <c r="DZ853">
        <f>IFERROR(INDEX(ADJ!$A$1:$BZ$1000,MATCH(PAYROLL!$D853,ADJ!A$1:A$500,0),MATCH(PAYROLL!DZ$2,ADJ!$2:$2,0)),0)</f>
        <v/>
      </c>
      <c r="EA853">
        <f>IFERROR(INDEX(ADJ!$A$1:$BZ$1000,MATCH(PAYROLL!$D853,ADJ!A$1:A$500,0),MATCH(PAYROLL!EA$2,ADJ!$2:$2,0)),0)</f>
        <v/>
      </c>
      <c r="EB853">
        <f>IFERROR(INDEX(ADJ!$A$1:$BZ$1000,MATCH(PAYROLL!$D853,ADJ!A$1:A$500,0),MATCH(PAYROLL!EB$2,ADJ!$2:$2,0)),0)</f>
        <v/>
      </c>
      <c r="EC853">
        <f>IFERROR(INDEX(ADJ!$A$1:$BZ$1000,MATCH(PAYROLL!$D853,ADJ!A$1:A$500,0),MATCH(PAYROLL!EC$2,ADJ!$2:$2,0)),0)</f>
        <v/>
      </c>
      <c r="ED853">
        <f>IFERROR(INDEX(ADJ!$A$1:$BZ$1000,MATCH(PAYROLL!$D853,ADJ!A$1:A$500,0),MATCH(PAYROLL!ED$2,ADJ!$2:$2,0)),0)</f>
        <v/>
      </c>
      <c r="EE853">
        <f>IFERROR(INDEX(ADJ!$A$1:$BZ$1000,MATCH(PAYROLL!$D853,ADJ!A$1:A$500,0),MATCH(PAYROLL!EE$2,ADJ!$2:$2,0)),0)</f>
        <v/>
      </c>
      <c r="EF853">
        <f>IFERROR(INDEX(ADJ!$A$1:$BZ$1000,MATCH(PAYROLL!$D853,ADJ!A$1:A$500,0),MATCH(PAYROLL!EF$2,ADJ!$2:$2,0)),0)</f>
        <v/>
      </c>
      <c r="EG853">
        <f>IFERROR(INDEX(ADJ!$A$1:$BZ$1000,MATCH(PAYROLL!$D853,ADJ!A$1:A$500,0),MATCH(PAYROLL!EG$2,ADJ!$2:$2,0)),0)</f>
        <v/>
      </c>
      <c r="EH853">
        <f>IFERROR(INDEX(ADJ!$A$1:$BZ$1000,MATCH(PAYROLL!$D853,ADJ!A$1:A$500,0),MATCH(PAYROLL!EH$2,ADJ!$2:$2,0)),0)</f>
        <v/>
      </c>
      <c r="EI853">
        <f>IFERROR(INDEX(ADJ!$A$1:$BZ$1000,MATCH(PAYROLL!D853,ADJ!A$1:A$500,0),MATCH(PAYROLL!EI$2,ADJ!$2:$2,0)),0)</f>
        <v/>
      </c>
      <c r="EJ853">
        <f>IFERROR(INDEX(ADJ!$A$1:$BZ$1000,MATCH(PAYROLL!$D853,ADJ!A$1:A$500,0),MATCH(PAYROLL!EJ$2,ADJ!$2:$2,0)),0)</f>
        <v/>
      </c>
      <c r="EK853">
        <f>SUM(DZ853:EJ853)</f>
        <v/>
      </c>
    </row>
    <row r="854">
      <c r="A854" t="n">
        <v>852</v>
      </c>
      <c r="B854" t="inlineStr">
        <is>
          <t>Bùi Thị Lê Na</t>
        </is>
      </c>
      <c r="D854" t="inlineStr">
        <is>
          <t>155513-01</t>
        </is>
      </c>
      <c r="S854">
        <f>IFERROR(INDEX(PIS!$A$1:$BZ$1000,MATCH($D854,PIS!C$1:C$500,0),MATCH("Lương CB tháng trước",PIS!$1:$1,0)),0)</f>
        <v/>
      </c>
      <c r="T854">
        <f>IFERROR(INDEX(PIS!$A$1:$BZ$1000,MATCH($D854,PIS!C$1:C$500,0),MATCH("Lương CB hiện tại",PIS!$1:$1,0)),0)</f>
        <v/>
      </c>
      <c r="U854">
        <f>IFERROR(INDEX(PIS!$A$1:$BZ$1000,MATCH($D854,PIS!C$1:C$500,0),MATCH("Lương đóng BHBB",PIS!$1:$1,0)),0)</f>
        <v/>
      </c>
      <c r="V854">
        <f>IFERROR(INDEX(PIS!$A$1:$BZ$1000,MATCH($D854,PIS!C$1:C$500,0),MATCH(V$2,PIS!$2:$2,0)),0)</f>
        <v/>
      </c>
      <c r="W854">
        <f>IFERROR(INDEX(PIS!$A$1:$BZ$1000,MATCH($D854,PIS!C$1:C$500,0),MATCH(W$2,PIS!$2:$2,0)),0)</f>
        <v/>
      </c>
      <c r="X854">
        <f>IFERROR(INDEX(PIS!$A$1:$BZ$1000,MATCH($D854,PIS!C$1:C$500,0),MATCH(X$2,PIS!$2:$2,0)),0)</f>
        <v/>
      </c>
      <c r="Y854">
        <f>IFERROR(INDEX(PIS!$A$1:$BZ$1000,MATCH($D854,PIS!C$1:C$500,0),MATCH(Y$2,PIS!$2:$2,0)),0)</f>
        <v/>
      </c>
      <c r="Z854">
        <f>IFERROR(INDEX(PIS!$A$1:$BZ$1000,MATCH($D854,PIS!C$1:C$500,0),MATCH(Z$2,PIS!$2:$2,0)),0)</f>
        <v/>
      </c>
      <c r="AA854">
        <f>IFERROR(INDEX(PIS!$A$1:$BZ$1000,MATCH($D854,PIS!C$1:C$500,0),MATCH(AA$2,PIS!$2:$2,0)),0)</f>
        <v/>
      </c>
      <c r="AB854">
        <f>IFERROR(INDEX(PIS!$A$1:$BZ$1000,MATCH($D854,PIS!C$1:C$500,0),MATCH(AB$2,PIS!$2:$2,0)),0)</f>
        <v/>
      </c>
      <c r="AC854">
        <f>SUM(V854:AB854)</f>
        <v/>
      </c>
      <c r="AD854">
        <f>IFERROR(INDEX(TIMESHEET!$A$1:$AI$5000,MATCH($D854,TIMESHEET!A$1:A$500,0),MATCH("T100",TIMESHEET!$2:$2,0))-2,0)</f>
        <v/>
      </c>
      <c r="AE854">
        <f>IFERROR(INDEX(TIMESHEET!$A$1:$AI$5000,MATCH($D854,TIMESHEET!A$1:A$500,0),MATCH("T202",TIMESHEET!$2:$2,0)),0)</f>
        <v/>
      </c>
      <c r="AF854">
        <f>IFERROR(INDEX(TIMESHEET!$A$1:$AI$5000,MATCH($D854,TIMESHEET!A$1:A$500,0),MATCH("T302",TIMESHEET!$2:$2,0)),0)</f>
        <v/>
      </c>
      <c r="AG854">
        <f>IFERROR(INDEX(TIMESHEET!$A$1:$AI$5000,MATCH($D854,TIMESHEET!A$1:A$500,0),MATCH("T406",TIMESHEET!$2:$2,0)),0)</f>
        <v/>
      </c>
      <c r="AH854">
        <f>AE854+AG854</f>
        <v/>
      </c>
      <c r="AI854">
        <f>IFERROR(INDEX(TIMESHEET!$A$1:$AI$5000,MATCH($D854,TIMESHEET!A$1:A$500,0),MATCH("T701",TIMESHEET!$2:$2,0)),0)</f>
        <v/>
      </c>
      <c r="AJ854">
        <f>IFERROR(INDEX(TIMESHEET!$A$1:$AI$5000,MATCH($D854,TIMESHEET!B$1:B$500,0),MATCH("T320",TIMESHEET!$2:$2,0)),0)</f>
        <v/>
      </c>
      <c r="AK854">
        <f>IFERROR(IF(LEFT(INDEX(PIS!O$1:O$500,MATCH(D854,PIS!C$1:C$500)),1)="M",T854/AD854*SUM(AE854:AG854),T854*AD854),0)</f>
        <v/>
      </c>
      <c r="AL854">
        <f>IFERROR(INDEX(ADJ!$A$1:$BZ$1000,MATCH(PAYROLL!D854,ADJ!A$1:A$500,0),MATCH(PAYROLL!AL$2,ADJ!$2:$2,0)),0)</f>
        <v/>
      </c>
      <c r="AM854">
        <f>SUM(AK854:AL854)</f>
        <v/>
      </c>
      <c r="AN854">
        <f>IFERROR(ROUND(V854/$AD854*$AH854,0),0)</f>
        <v/>
      </c>
      <c r="AO854">
        <f>IFERROR(ROUND(W854/$AD854*$AH854,0),0)</f>
        <v/>
      </c>
      <c r="AP854">
        <f>IFERROR(ROUND(X854/$AD854*$AE854,0),0)</f>
        <v/>
      </c>
      <c r="AQ854">
        <f>IFERROR(ROUND(Y854/$AD854*$AH854,0),0)</f>
        <v/>
      </c>
      <c r="AR854">
        <f>IFERROR(ROUND(Z854/$AD854*$AH854,0),0)</f>
        <v/>
      </c>
      <c r="AS854">
        <f>IFERROR(ROUND(AA854/$AD854*$AH854,0),0)</f>
        <v/>
      </c>
      <c r="AT854">
        <f>IFERROR(IF((AE854+AF854+AG854)&gt;13,AB854,ROUND(AB854/AD854*AH854,0)),0)</f>
        <v/>
      </c>
      <c r="AU854">
        <f>IFERROR(INDEX(ADJ!$A$1:$BZ$1000,MATCH(PAYROLL!D854,ADJ!A$1:A$500,0),MATCH(PAYROLL!AU$2,ADJ!$2:$2,0)),0)</f>
        <v/>
      </c>
      <c r="AV854">
        <f>ROUND(SUM(AN854:AU854),0)</f>
        <v/>
      </c>
      <c r="AW854">
        <f>IFERROR(INDEX(TIMESHEET!$A$1:$AI$5000,MATCH(PAYROLL!D854,TIMESHEET!A$1:A$500,0),MATCH("T620",TIMESHEET!$2:$2,0)),0)</f>
        <v/>
      </c>
      <c r="AX854">
        <f>IFERROR(INDEX(TIMESHEET!$A$1:$AI$5000,MATCH(PAYROLL!D854,TIMESHEET!A$1:A$500,0),MATCH("T601",TIMESHEET!$2:$2,0)),0)</f>
        <v/>
      </c>
      <c r="AY854">
        <f>IFERROR(INDEX(TIMESHEET!$A$1:$AI$5000,MATCH(PAYROLL!D854,TIMESHEET!A$1:A$500,0),MATCH("T602",TIMESHEET!$2:$2,0)),0)</f>
        <v/>
      </c>
      <c r="AZ854">
        <f>IFERROR(INDEX(TIMESHEET!$A$1:$AI$5000,MATCH(PAYROLL!D854,TIMESHEET!A$1:A$500,0),MATCH("T603",TIMESHEET!$2:$2,0)),0)</f>
        <v/>
      </c>
      <c r="BA854">
        <f>IFERROR(INDEX(TIMESHEET!$A$1:$AI$5000,MATCH(PAYROLL!D854,TIMESHEET!A$1:A$500,0),MATCH("T611",TIMESHEET!$2:$2,0)),0)</f>
        <v/>
      </c>
      <c r="BB854">
        <f>IFERROR(INDEX(TIMESHEET!$A$1:$AI$5000,MATCH(PAYROLL!D854,TIMESHEET!A$1:A$500,0),MATCH("T612",TIMESHEET!$2:$2,0)),0)</f>
        <v/>
      </c>
      <c r="BC854">
        <f>IFERROR(INDEX(TIMESHEET!$A$1:$AI$5000,MATCH(PAYROLL!D854,TIMESHEET!A$1:A$500,0),MATCH("T613",TIMESHEET!$2:$2,0)),0)</f>
        <v/>
      </c>
      <c r="BD854">
        <f>IFERROR(INDEX(TIMESHEET!$A$1:$AI$5000,MATCH(PAYROLL!D854,TIMESHEET!A$1:A$500,0),MATCH("T500",TIMESHEET!$2:$2,0)),0)</f>
        <v/>
      </c>
      <c r="BE854">
        <f>IFERROR(IF(LEFT(INDEX(PIS!O$1:O$500,MATCH(D854,PIS!C$1:C$500)),1)="M",T854/AD854/8*(AW854+AX854*1.5+AY854*2+AZ854*3+BA854*2.1+BB854*2.7+BC854*3.9+BD854*0.3),T854/8*(AW854+AX854*1.5+AY854*2+AZ854*3+BA854*2.1+BB854*2.7+BC854*3.9+BD854*0.3)),0)</f>
        <v/>
      </c>
      <c r="BF854">
        <f>IFERROR(INDEX(ADJ!$A$1:$BZ$1000,MATCH(PAYROLL!$D854,ADJ!A$1:A$500,0),MATCH(PAYROLL!BF$2,ADJ!$2:$2,0)),0)</f>
        <v/>
      </c>
      <c r="BG854">
        <f>IFERROR(INDEX(ADJ!$A$1:$BZ$1000,MATCH(PAYROLL!D854,ADJ!A$1:A$500,0),MATCH(PAYROLL!BG$2,ADJ!$2:$2,0)),0)</f>
        <v/>
      </c>
      <c r="BH854">
        <f>IFERROR(INDEX(ADJ!$A$1:$BZ$1000,MATCH(PAYROLL!D854,ADJ!A$1:A$500,0),MATCH(PAYROLL!BH$2,ADJ!$2:$2,0)),0)</f>
        <v/>
      </c>
      <c r="BI854">
        <f>IFERROR(INDEX(ADJ!$A$1:$BZ$1000,MATCH(PAYROLL!D854,ADJ!A$1:A$500,0),MATCH(PAYROLL!BI$2,ADJ!$2:$2,0)),0)</f>
        <v/>
      </c>
      <c r="BJ854">
        <f>IFERROR(INDEX(ADJ!$A$1:$BZ$1000,MATCH(PAYROLL!D854,ADJ!A$1:A$500,0),MATCH(PAYROLL!BJ$2,ADJ!$2:$2,0)),0)</f>
        <v/>
      </c>
      <c r="BK854">
        <f>SUM(BF854:BJ854)</f>
        <v/>
      </c>
      <c r="BL854">
        <f>IFERROR(INDEX(ADJ!$A$1:$BZ$1000,MATCH(PAYROLL!D854,ADJ!A$1:A$500,0),MATCH(PAYROLL!BL$2,ADJ!$2:$2,0)),0)</f>
        <v/>
      </c>
      <c r="BM854">
        <f>IFERROR(INDEX(ADJ!$A$1:$BZ$1000,MATCH(PAYROLL!D854,ADJ!A$1:A$500,0),MATCH(PAYROLL!BM$2,ADJ!$2:$2,0)),0)</f>
        <v/>
      </c>
      <c r="BN854">
        <f>IFERROR(INDEX(ADJ!$A$1:$BZ$1000,MATCH(PAYROLL!D854,ADJ!A$1:A$500,0),MATCH(PAYROLL!BN$2,ADJ!$2:$2,0)),0)</f>
        <v/>
      </c>
      <c r="BO854">
        <f>IFERROR(INDEX(ADJ!$A$1:$BZ$1000,MATCH(PAYROLL!D854,ADJ!A$1:A$500,0),MATCH(PAYROLL!BO$2,ADJ!$2:$2,0)),0)</f>
        <v/>
      </c>
      <c r="BP854">
        <f>SUM(AM854,AV854,BE854,BK854,BL854:BO854)</f>
        <v/>
      </c>
      <c r="BQ854">
        <f>BO854</f>
        <v/>
      </c>
      <c r="BR854">
        <f>IFERROR(ROUND(IF(LEFT(INDEX(PIS!O$1:O$500,MATCH(D854,PIS!C$1:C$500)),1)="D",T854/8*(BD854*0.3),IF(LEFT(INDEX(PIS!O$1:O$500,MATCH(D854,PIS!C$1:C$500)),1)="H",T854*($BD854*0.3),T854/$AD854/8*($BD854*0.3))),0),0)</f>
        <v/>
      </c>
      <c r="BS854">
        <f>IF(AP854&lt;1,0,MIN(AP854,730000))</f>
        <v/>
      </c>
      <c r="BT854">
        <f>IFERROR(ROUND((BE854-SUM(AW854:BC854)*T854/AD854/8),0)-BR854,0)</f>
        <v/>
      </c>
      <c r="BU854">
        <f>AO854</f>
        <v/>
      </c>
      <c r="BV854">
        <f>SUM(BQ854:BU854)</f>
        <v/>
      </c>
      <c r="BW854">
        <f>BP854-BV854</f>
        <v/>
      </c>
      <c r="BX854">
        <f>IFERROR(IF(RIGHT(INDEX(PIS!O$1:O$500,MATCH(D854,PIS!C$1:C$500)),5)="Gross",MIN(U854+V854,VLOOKUP("R700",TSC!B:C,2,0)*VLOOKUP("R101",TSC!B:C,2,0))*VLOOKUP("R701",TSC!B:C,2,0)%,0),0)</f>
        <v/>
      </c>
      <c r="BY854">
        <f>IFERROR(IF(RIGHT(INDEX(PIS!O$1:O$500,MATCH(D854,PIS!C$1:C$500)),5)="Gross",MIN(U854+V854,VLOOKUP("R700",TSC!B:C,2,0)*VLOOKUP("R101",TSC!B:C,2,0))*VLOOKUP("T704",TSC!B:C,2,0)%,0),0)</f>
        <v/>
      </c>
      <c r="BZ854">
        <f>IFERROR(IF(RIGHT(INDEX(PIS!O$1:O$500,MATCH(D854,PIS!C$1:C$500)),5)="Gross",MIN(U854+V854,VLOOKUP("R700",TSC!B:C,2,0)*VLOOKUP("1",TSC!F:G,2,0))*VLOOKUP("T705",TSC!B:C,2,0)%,0),0)</f>
        <v/>
      </c>
      <c r="CA854">
        <f>IFERROR(INDEX(ADJ!$A$1:$BZ$1000,MATCH(PAYROLL!D854,ADJ!A$1:A$500,0),MATCH(PAYROLL!CA$2,ADJ!$2:$2,0)),0)</f>
        <v/>
      </c>
      <c r="CB854">
        <f>IFERROR(INDEX(ADJ!$A$1:$BZ$1000,MATCH(PAYROLL!D854,ADJ!A$1:A$500,0),MATCH(PAYROLL!CB$2,ADJ!$2:$2,0)),0)</f>
        <v/>
      </c>
      <c r="CC854">
        <f>SUM(BX854:CB854)</f>
        <v/>
      </c>
      <c r="CD854">
        <f>IFERROR(INDEX(PIS!$A$1:$BZ$1000,MATCH(PAYROLL!D854,PIS!C$1:C$500,0),MATCH(PAYROLL!CD$1,PIS!$1:$1,0)),0)</f>
        <v/>
      </c>
      <c r="CE854">
        <f>IFERROR(IF(OR(INDEX(PIS!P$1:P$500,MATCH(D854,PIS!C$1:C$500,0))="LT2",INDEX(PIS!P$1:P$500,MATCH(D854,PIS!C$1:C$500,0))="P10"),0,SUM(CC854,CD854*VLOOKUP("R601",TSC!B:C,2,0),VLOOKUP("R602",TSC!B:C,2,0))),0)</f>
        <v/>
      </c>
      <c r="CF854">
        <f>MAX(BW854-CE854,0)</f>
        <v/>
      </c>
      <c r="CG854">
        <f>IFERROR(IF(OR(RIGHT(INDEX(PIS!P$1:P$500,MATCH(D854,PIS!C$1:C$500)),5)="P10",RIGHT(INDEX(PIS!P$1:P$500,MATCH(D854,PIS!C$1:C$500)),5)="CK"),0,IF(CF854&lt;=5000000,CF854*5%,IF(CF854&lt;=10000000,CF854*10%-250000,IF(CF854&lt;=18000000,CF854*15%-750000,IF(CF854&lt;=32000000,CF854*20%-1650000,IF(CF854&lt;=52000000,CF854*25%-3250000,IF(CF854&lt;=80000000,BH854*30%-5850000,CF854*35%-9850000))))))),0)</f>
        <v/>
      </c>
      <c r="CH854">
        <f>IFERROR(IF(OR(INDEX(PIS!P$1:P$500,MATCH(D854,PIS!C$1:C$500))="LT",INDEX(PIS!P$1:P$500,MATCH(D854,PIS!C$1:C$500))="CK"),0,IF(CF854&lt;2000000,0,CF854*10%)),0)</f>
        <v/>
      </c>
      <c r="CI854">
        <f>IFERROR(INDEX(ADJ!$A$1:$BZ$1000,MATCH(PAYROLL!D854,ADJ!A$1:A$500,0),MATCH(PAYROLL!CI$2,ADJ!$2:$2,0)),0)</f>
        <v/>
      </c>
      <c r="CJ854">
        <f>IFERROR(INDEX(ADJ!$A$1:$BZ$1000,MATCH(PAYROLL!D854,ADJ!A$1:A$500,0),MATCH(PAYROLL!CJ$2,ADJ!$2:$2,0)),0)</f>
        <v/>
      </c>
      <c r="CK854">
        <f>IFERROR(INDEX(ADJ!$A$1:$BZ$1000,MATCH(PAYROLL!D854,ADJ!A$1:A$500,0),MATCH(PAYROLL!CK$2,ADJ!$2:$2,0)),0)</f>
        <v/>
      </c>
      <c r="CL854">
        <f>SUM(CG854:CK854)</f>
        <v/>
      </c>
      <c r="CM854">
        <f>ROUND(SUM(CH854:CK854),0)</f>
        <v/>
      </c>
      <c r="CN854">
        <f>IFERROR(INDEX(CSDA!D$1:D$500,MATCH($CN$2,CSDA!C$1:C$500,0))*INDEX(PIS!V$1:V$500,MATCH(D854,PIS!C$1:C$500))+INDEX(ADJ!$A$1:$BZ$1000,MATCH(PAYROLL!D854,ADJ!A$1:A$500,0),MATCH(PAYROLL!CN$2,ADJ!$2:$2,0)),0)</f>
        <v/>
      </c>
      <c r="CO854">
        <f>IFERROR(INDEX(ADJ!$A$1:$BZ$1000,MATCH(PAYROLL!D854,ADJ!A$1:A$500,0),MATCH(PAYROLL!CO$2,ADJ!$2:$2,0)),0)</f>
        <v/>
      </c>
      <c r="CP854">
        <f>IFERROR(INDEX(ADJ!$A$1:$BZ$1000,MATCH(PAYROLL!D854,ADJ!A$1:A$500,0),MATCH(PAYROLL!CP$2,ADJ!$2:$2,0)),0)</f>
        <v/>
      </c>
      <c r="CQ854">
        <f>BP854-CL854-CI854-CM854-CN854-CO854-CP854-CC854</f>
        <v/>
      </c>
      <c r="CR854">
        <f>IFERROR(IF(RIGHT(INDEX(PIS!O$1:O$500,MATCH(D854,PIS!C$1:C$500,0)),5)="Gross",MIN(U854+V854,VLOOKUP("R700",TSC!B:C,2,0)*VLOOKUP("R101",TSC!B:C,2,0))*(VLOOKUP("T711",TSC!B:C,2,0)+VLOOKUP("T712",TSC!B:C,2,0))%,MIN(T854+V854,VLOOKUP("R700",TSC!B:C,2,0)*VLOOKUP("R101",TSC!B:C,2,0))*(VLOOKUP("T711",TSC!B:C,2,0)+VLOOKUP("T712",TSC!B:C,2,0)+VLOOKUP("R701",TSC!B:C,2,0))%),0)</f>
        <v/>
      </c>
      <c r="CS854">
        <f>IFERROR(IF(RIGHT(INDEX(PIS!O$1:O$500,MATCH(D854,PIS!C$1:C$500,0)),5)="Gross",MIN(U854+V854,VLOOKUP("R700",TSC!B:C,2,0)*VLOOKUP("R101",TSC!B:C,2,0))*(VLOOKUP("T714",TSC!B:C,2,0))%,MIN(T854+V854,VLOOKUP("R700",TSC!B:C,2,0)*VLOOKUP("R101",TSC!B:C,2,0))*(VLOOKUP("T704",TSC!B:C,2,0)+VLOOKUP("T714",TSC!B:C,2,0))%),0)</f>
        <v/>
      </c>
      <c r="CT854">
        <f>IFERROR(IF(RIGHT(INDEX(PIS!O$1:O$500,MATCH(D854,PIS!C$1:C$500,0)),5)="Gross",MIN(U854+V854,VLOOKUP("R700",TSC!B:C,2,0)*VLOOKUP("R101",TSC!B:C,2,0))*VLOOKUP("T705",TSC!B:C,2,0)%,MIN(T854+V854,VLOOKUP("R700",TSC!B:C,2,0)*VLOOKUP("R101",TSC!B:C,2,0))*VLOOKUP("T705",TSC!B:C,2,0)%),0)</f>
        <v/>
      </c>
      <c r="CU854">
        <f>IFERROR(IF(RIGHT(INDEX(PIS!O$1:O$500,MATCH(D854,PIS!C$1:C$500,0)),5)="Gross",MIN(U854+V854,VLOOKUP("R700",TSC!B:C,2,0)*VLOOKUP("R101",TSC!B:C,2,0))*(VLOOKUP("T713",TSC!B:C,2,0))%,MIN(T854+V854,VLOOKUP("R700",TSC!B:C,2,0)*VLOOKUP("R101",TSC!B:C,2,0))*(VLOOKUP("T713",TSC!B:C,2,0))%),0)</f>
        <v/>
      </c>
      <c r="CV854">
        <f>IFERROR(INDEX(ADJ!$A$1:$BZ$1000,MATCH(PAYROLL!D854,ADJ!A$1:A$500,0),MATCH(PAYROLL!CV$2,ADJ!$2:$2,0)),0)</f>
        <v/>
      </c>
      <c r="CW854">
        <f>IFERROR(INDEX(ADJ!$A$1:$BZ$1000,MATCH(PAYROLL!D854,ADJ!A$1:A$500,0),MATCH(PAYROLL!CW$2,ADJ!$2:$2,0)),0)</f>
        <v/>
      </c>
      <c r="CX854">
        <f>SUM(CR854:CW854)</f>
        <v/>
      </c>
      <c r="CY854">
        <f>ROUND(IF(CR854&gt;0,T854+V854*VLOOKUP("R202",TSC!$B$1:$C$500,2,0),0),0)</f>
        <v/>
      </c>
      <c r="CZ854">
        <f>IFERROR(INDEX(CSDA!D$1:D$500,MATCH($CZ$2,CSDA!C$1:C$500,0)),0)</f>
        <v/>
      </c>
      <c r="DA854">
        <f>ROUND(T854*0.7%,0)</f>
        <v/>
      </c>
      <c r="DB854">
        <f>ROUND(T854/12,0)</f>
        <v/>
      </c>
      <c r="DC854">
        <f ref="DC854" t="array">IFERROR(INDEX(CSDA!D$1:D$500,MATCH("Trích giữ"&amp;PAYROLL!DC$2,CSDA!A$1:A$500&amp;CSDA!C$1:C$500,0)),0)</f>
        <v/>
      </c>
      <c r="DD854">
        <f ref="DD854" t="array">IFERROR(INDEX(CSDA!D$1:D$500,MATCH("Trích giữ"&amp;PAYROLL!DD$2,CSDA!A$1:A$500&amp;CSDA!C$1:C$500,0)),0)</f>
        <v/>
      </c>
      <c r="DE854">
        <f ref="DE854" t="array">IFERROR(INDEX(CSDA!D$1:D$500,MATCH("Trích giữ"&amp;PAYROLL!DE$2,CSDA!A$1:A$500&amp;CSDA!C$1:C$500,0)),0)</f>
        <v/>
      </c>
      <c r="DF854">
        <f>IFERROR(INDEX(CSDA!D$1:D$500,MATCH(PAYROLL!DF$2,CSDA!C$1:C$500,0)),0)</f>
        <v/>
      </c>
      <c r="DG854">
        <f ref="DG854" t="array">IFERROR(INDEX(CSDA!D$1:D$500,MATCH("Trích giữ"&amp;PAYROLL!DG$2,CSDA!A$1:A$500&amp;CSDA!C$1:C$500,0)),0)</f>
        <v/>
      </c>
      <c r="DH854">
        <f>ROUND(T854/26,0)</f>
        <v/>
      </c>
      <c r="DI854">
        <f ref="DI854" t="array">IFERROR(INDEX(CSDA!D$1:D$500,MATCH("Trích giữ"&amp;PAYROLL!DI$2,CSDA!A$1:A$500&amp;CSDA!C$1:C$500,0)),0)</f>
        <v/>
      </c>
      <c r="DJ854">
        <f>IF(U854=0,T854*21.5%-BL854,0)</f>
        <v/>
      </c>
      <c r="DK854">
        <f ref="DK854" t="array">IFERROR(INDEX(CSDA!D$1:D$500,MATCH("Trích giữ"&amp;PAYROLL!DK$2,CSDA!A$1:A$500&amp;CSDA!C$1:C$500,0)),0)</f>
        <v/>
      </c>
      <c r="DL854">
        <f>IFERROR(INDEX(CSDA!D$1:D$500,MATCH(PAYROLL!DL$2,CSDA!C$1:C$500,0))/12,0)</f>
        <v/>
      </c>
      <c r="DM854">
        <f>SUM(DB854:DL854)</f>
        <v/>
      </c>
      <c r="DN854">
        <f>IFERROR(INDEX(ADJ!$A$1:$BZ$1000,MATCH(PAYROLL!D854,ADJ!A$1:A$500,0),MATCH(PAYROLL!DN$2,ADJ!$2:$2,0)),0)</f>
        <v/>
      </c>
      <c r="DO854">
        <f>IFERROR(SUM(BP854,DM854:DN854,CX854:DA854)-DT854,0)</f>
        <v/>
      </c>
      <c r="DP854">
        <f ref="DP854" t="array">SUM(BW854*IFERROR(INDEX(CSDA!D$1:D$500,MATCH(BW$2,CSDA!C$1:C$500,0)),0)%,CX854*IFERROR(INDEX(CSDA!D$1:D$500,MATCH(CX$2,CSDA!C$1:C$500,0)),0)%,DA854*IFERROR(INDEX(CSDA!D$1:D$500,MATCH(DA$2,CSDA!C$1:C$500,0)),0)%,DB854*IFERROR(INDEX(CSDA!D$1:D$500,MATCH(DB$2,CSDA!C$1:C$500,0)),0)%,DF854*IFERROR(INDEX(CSDA!D$1:D$500,MATCH("Phí dịch vụ"&amp;PAYROLL!DF$2,CSDA!A$1:A$500&amp;CSDA!C$1:C$500,0)),0)%,DC854*IFERROR(INDEX(CSDA!D$1:D$500,MATCH("Phí dịch vụ"&amp;PAYROLL!DC$2,CSDA!A$1:A$500&amp;CSDA!C$1:C$500,0)),0)%,DH854*IFERROR(INDEX(CSDA!D$1:D$500,MATCH("Phí dịch vụ"&amp;PAYROLL!DH$2,CSDA!A$1:A$500&amp;CSDA!C$1:C$500,0)),0)%,DJ854*IFERROR(INDEX(CSDA!D$1:D$500,MATCH("Phí dịch vụ"&amp;PAYROLL!DJ$2,CSDA!A$1:A$500&amp;CSDA!C$1:C$500,0)),0)%,BN854*IFERROR(INDEX(CSDA!D$1:D$500,MATCH(BN$2,CSDA!C$1:C$500,0)),0)%)-BN854*7%</f>
        <v/>
      </c>
      <c r="DQ854">
        <f>IFERROR(INDEX(ADJ!$A$1:$BZ$1000,MATCH(PAYROLL!D854,ADJ!A$1:A$500,0),MATCH(PAYROLL!DQ$2,ADJ!$2:$2,0)),0)</f>
        <v/>
      </c>
      <c r="DR854">
        <f>IFERROR(INDEX(ADJ!$A$1:$BZ$1000,MATCH(PAYROLL!D854,ADJ!A$1:A$500,0),MATCH(PAYROLL!DR$2,ADJ!$2:$2,0)),0)</f>
        <v/>
      </c>
      <c r="DS854">
        <f>SUM(DP854:DR854)</f>
        <v/>
      </c>
      <c r="DT854">
        <f>EK854</f>
        <v/>
      </c>
      <c r="DU854">
        <f>SUM(DO854:DR854)</f>
        <v/>
      </c>
      <c r="DV854">
        <f>ROUND(DU854*0.1,0)</f>
        <v/>
      </c>
      <c r="DW854">
        <f>DU854+DV854</f>
        <v/>
      </c>
      <c r="DZ854">
        <f>IFERROR(INDEX(ADJ!$A$1:$BZ$1000,MATCH(PAYROLL!$D854,ADJ!A$1:A$500,0),MATCH(PAYROLL!DZ$2,ADJ!$2:$2,0)),0)</f>
        <v/>
      </c>
      <c r="EA854">
        <f>IFERROR(INDEX(ADJ!$A$1:$BZ$1000,MATCH(PAYROLL!$D854,ADJ!A$1:A$500,0),MATCH(PAYROLL!EA$2,ADJ!$2:$2,0)),0)</f>
        <v/>
      </c>
      <c r="EB854">
        <f>IFERROR(INDEX(ADJ!$A$1:$BZ$1000,MATCH(PAYROLL!$D854,ADJ!A$1:A$500,0),MATCH(PAYROLL!EB$2,ADJ!$2:$2,0)),0)</f>
        <v/>
      </c>
      <c r="EC854">
        <f>IFERROR(INDEX(ADJ!$A$1:$BZ$1000,MATCH(PAYROLL!$D854,ADJ!A$1:A$500,0),MATCH(PAYROLL!EC$2,ADJ!$2:$2,0)),0)</f>
        <v/>
      </c>
      <c r="ED854">
        <f>IFERROR(INDEX(ADJ!$A$1:$BZ$1000,MATCH(PAYROLL!$D854,ADJ!A$1:A$500,0),MATCH(PAYROLL!ED$2,ADJ!$2:$2,0)),0)</f>
        <v/>
      </c>
      <c r="EE854">
        <f>IFERROR(INDEX(ADJ!$A$1:$BZ$1000,MATCH(PAYROLL!$D854,ADJ!A$1:A$500,0),MATCH(PAYROLL!EE$2,ADJ!$2:$2,0)),0)</f>
        <v/>
      </c>
      <c r="EF854">
        <f>IFERROR(INDEX(ADJ!$A$1:$BZ$1000,MATCH(PAYROLL!$D854,ADJ!A$1:A$500,0),MATCH(PAYROLL!EF$2,ADJ!$2:$2,0)),0)</f>
        <v/>
      </c>
      <c r="EG854">
        <f>IFERROR(INDEX(ADJ!$A$1:$BZ$1000,MATCH(PAYROLL!$D854,ADJ!A$1:A$500,0),MATCH(PAYROLL!EG$2,ADJ!$2:$2,0)),0)</f>
        <v/>
      </c>
      <c r="EH854">
        <f>IFERROR(INDEX(ADJ!$A$1:$BZ$1000,MATCH(PAYROLL!$D854,ADJ!A$1:A$500,0),MATCH(PAYROLL!EH$2,ADJ!$2:$2,0)),0)</f>
        <v/>
      </c>
      <c r="EI854">
        <f>IFERROR(INDEX(ADJ!$A$1:$BZ$1000,MATCH(PAYROLL!D854,ADJ!A$1:A$500,0),MATCH(PAYROLL!EI$2,ADJ!$2:$2,0)),0)</f>
        <v/>
      </c>
      <c r="EJ854">
        <f>IFERROR(INDEX(ADJ!$A$1:$BZ$1000,MATCH(PAYROLL!$D854,ADJ!A$1:A$500,0),MATCH(PAYROLL!EJ$2,ADJ!$2:$2,0)),0)</f>
        <v/>
      </c>
      <c r="EK854">
        <f>SUM(DZ854:EJ854)</f>
        <v/>
      </c>
    </row>
    <row r="855">
      <c r="A855" t="n">
        <v>853</v>
      </c>
      <c r="B855" t="inlineStr">
        <is>
          <t>Lê Đức Hưng</t>
        </is>
      </c>
      <c r="D855" t="inlineStr">
        <is>
          <t>155509-01</t>
        </is>
      </c>
      <c r="S855">
        <f>IFERROR(INDEX(PIS!$A$1:$BZ$1000,MATCH($D855,PIS!C$1:C$500,0),MATCH("Lương CB tháng trước",PIS!$1:$1,0)),0)</f>
        <v/>
      </c>
      <c r="T855">
        <f>IFERROR(INDEX(PIS!$A$1:$BZ$1000,MATCH($D855,PIS!C$1:C$500,0),MATCH("Lương CB hiện tại",PIS!$1:$1,0)),0)</f>
        <v/>
      </c>
      <c r="U855">
        <f>IFERROR(INDEX(PIS!$A$1:$BZ$1000,MATCH($D855,PIS!C$1:C$500,0),MATCH("Lương đóng BHBB",PIS!$1:$1,0)),0)</f>
        <v/>
      </c>
      <c r="V855">
        <f>IFERROR(INDEX(PIS!$A$1:$BZ$1000,MATCH($D855,PIS!C$1:C$500,0),MATCH(V$2,PIS!$2:$2,0)),0)</f>
        <v/>
      </c>
      <c r="W855">
        <f>IFERROR(INDEX(PIS!$A$1:$BZ$1000,MATCH($D855,PIS!C$1:C$500,0),MATCH(W$2,PIS!$2:$2,0)),0)</f>
        <v/>
      </c>
      <c r="X855">
        <f>IFERROR(INDEX(PIS!$A$1:$BZ$1000,MATCH($D855,PIS!C$1:C$500,0),MATCH(X$2,PIS!$2:$2,0)),0)</f>
        <v/>
      </c>
      <c r="Y855">
        <f>IFERROR(INDEX(PIS!$A$1:$BZ$1000,MATCH($D855,PIS!C$1:C$500,0),MATCH(Y$2,PIS!$2:$2,0)),0)</f>
        <v/>
      </c>
      <c r="Z855">
        <f>IFERROR(INDEX(PIS!$A$1:$BZ$1000,MATCH($D855,PIS!C$1:C$500,0),MATCH(Z$2,PIS!$2:$2,0)),0)</f>
        <v/>
      </c>
      <c r="AA855">
        <f>IFERROR(INDEX(PIS!$A$1:$BZ$1000,MATCH($D855,PIS!C$1:C$500,0),MATCH(AA$2,PIS!$2:$2,0)),0)</f>
        <v/>
      </c>
      <c r="AB855">
        <f>IFERROR(INDEX(PIS!$A$1:$BZ$1000,MATCH($D855,PIS!C$1:C$500,0),MATCH(AB$2,PIS!$2:$2,0)),0)</f>
        <v/>
      </c>
      <c r="AC855">
        <f>SUM(V855:AB855)</f>
        <v/>
      </c>
      <c r="AD855">
        <f>IFERROR(INDEX(TIMESHEET!$A$1:$AI$5000,MATCH($D855,TIMESHEET!A$1:A$500,0),MATCH("T100",TIMESHEET!$2:$2,0))-2,0)</f>
        <v/>
      </c>
      <c r="AE855">
        <f>IFERROR(INDEX(TIMESHEET!$A$1:$AI$5000,MATCH($D855,TIMESHEET!A$1:A$500,0),MATCH("T202",TIMESHEET!$2:$2,0)),0)</f>
        <v/>
      </c>
      <c r="AF855">
        <f>IFERROR(INDEX(TIMESHEET!$A$1:$AI$5000,MATCH($D855,TIMESHEET!A$1:A$500,0),MATCH("T302",TIMESHEET!$2:$2,0)),0)</f>
        <v/>
      </c>
      <c r="AG855">
        <f>IFERROR(INDEX(TIMESHEET!$A$1:$AI$5000,MATCH($D855,TIMESHEET!A$1:A$500,0),MATCH("T406",TIMESHEET!$2:$2,0)),0)</f>
        <v/>
      </c>
      <c r="AH855">
        <f>AE855+AG855</f>
        <v/>
      </c>
      <c r="AI855">
        <f>IFERROR(INDEX(TIMESHEET!$A$1:$AI$5000,MATCH($D855,TIMESHEET!A$1:A$500,0),MATCH("T701",TIMESHEET!$2:$2,0)),0)</f>
        <v/>
      </c>
      <c r="AJ855">
        <f>IFERROR(INDEX(TIMESHEET!$A$1:$AI$5000,MATCH($D855,TIMESHEET!B$1:B$500,0),MATCH("T320",TIMESHEET!$2:$2,0)),0)</f>
        <v/>
      </c>
      <c r="AK855">
        <f>IFERROR(IF(LEFT(INDEX(PIS!O$1:O$500,MATCH(D855,PIS!C$1:C$500)),1)="M",T855/AD855*SUM(AE855:AG855),T855*AD855),0)</f>
        <v/>
      </c>
      <c r="AL855">
        <f>IFERROR(INDEX(ADJ!$A$1:$BZ$1000,MATCH(PAYROLL!D855,ADJ!A$1:A$500,0),MATCH(PAYROLL!AL$2,ADJ!$2:$2,0)),0)</f>
        <v/>
      </c>
      <c r="AM855">
        <f>SUM(AK855:AL855)</f>
        <v/>
      </c>
      <c r="AN855">
        <f>IFERROR(ROUND(V855/$AD855*$AH855,0),0)</f>
        <v/>
      </c>
      <c r="AO855">
        <f>IFERROR(ROUND(W855/$AD855*$AH855,0),0)</f>
        <v/>
      </c>
      <c r="AP855">
        <f>IFERROR(ROUND(X855/$AD855*$AE855,0),0)</f>
        <v/>
      </c>
      <c r="AQ855">
        <f>IFERROR(ROUND(Y855/$AD855*$AH855,0),0)</f>
        <v/>
      </c>
      <c r="AR855">
        <f>IFERROR(ROUND(Z855/$AD855*$AH855,0),0)</f>
        <v/>
      </c>
      <c r="AS855">
        <f>IFERROR(ROUND(AA855/$AD855*$AH855,0),0)</f>
        <v/>
      </c>
      <c r="AT855">
        <f>IFERROR(IF((AE855+AF855+AG855)&gt;13,AB855,ROUND(AB855/AD855*AH855,0)),0)</f>
        <v/>
      </c>
      <c r="AU855">
        <f>IFERROR(INDEX(ADJ!$A$1:$BZ$1000,MATCH(PAYROLL!D855,ADJ!A$1:A$500,0),MATCH(PAYROLL!AU$2,ADJ!$2:$2,0)),0)</f>
        <v/>
      </c>
      <c r="AV855">
        <f>ROUND(SUM(AN855:AU855),0)</f>
        <v/>
      </c>
      <c r="AW855">
        <f>IFERROR(INDEX(TIMESHEET!$A$1:$AI$5000,MATCH(PAYROLL!D855,TIMESHEET!A$1:A$500,0),MATCH("T620",TIMESHEET!$2:$2,0)),0)</f>
        <v/>
      </c>
      <c r="AX855">
        <f>IFERROR(INDEX(TIMESHEET!$A$1:$AI$5000,MATCH(PAYROLL!D855,TIMESHEET!A$1:A$500,0),MATCH("T601",TIMESHEET!$2:$2,0)),0)</f>
        <v/>
      </c>
      <c r="AY855">
        <f>IFERROR(INDEX(TIMESHEET!$A$1:$AI$5000,MATCH(PAYROLL!D855,TIMESHEET!A$1:A$500,0),MATCH("T602",TIMESHEET!$2:$2,0)),0)</f>
        <v/>
      </c>
      <c r="AZ855">
        <f>IFERROR(INDEX(TIMESHEET!$A$1:$AI$5000,MATCH(PAYROLL!D855,TIMESHEET!A$1:A$500,0),MATCH("T603",TIMESHEET!$2:$2,0)),0)</f>
        <v/>
      </c>
      <c r="BA855">
        <f>IFERROR(INDEX(TIMESHEET!$A$1:$AI$5000,MATCH(PAYROLL!D855,TIMESHEET!A$1:A$500,0),MATCH("T611",TIMESHEET!$2:$2,0)),0)</f>
        <v/>
      </c>
      <c r="BB855">
        <f>IFERROR(INDEX(TIMESHEET!$A$1:$AI$5000,MATCH(PAYROLL!D855,TIMESHEET!A$1:A$500,0),MATCH("T612",TIMESHEET!$2:$2,0)),0)</f>
        <v/>
      </c>
      <c r="BC855">
        <f>IFERROR(INDEX(TIMESHEET!$A$1:$AI$5000,MATCH(PAYROLL!D855,TIMESHEET!A$1:A$500,0),MATCH("T613",TIMESHEET!$2:$2,0)),0)</f>
        <v/>
      </c>
      <c r="BD855">
        <f>IFERROR(INDEX(TIMESHEET!$A$1:$AI$5000,MATCH(PAYROLL!D855,TIMESHEET!A$1:A$500,0),MATCH("T500",TIMESHEET!$2:$2,0)),0)</f>
        <v/>
      </c>
      <c r="BE855">
        <f>IFERROR(IF(LEFT(INDEX(PIS!O$1:O$500,MATCH(D855,PIS!C$1:C$500)),1)="M",T855/AD855/8*(AW855+AX855*1.5+AY855*2+AZ855*3+BA855*2.1+BB855*2.7+BC855*3.9+BD855*0.3),T855/8*(AW855+AX855*1.5+AY855*2+AZ855*3+BA855*2.1+BB855*2.7+BC855*3.9+BD855*0.3)),0)</f>
        <v/>
      </c>
      <c r="BF855">
        <f>IFERROR(INDEX(ADJ!$A$1:$BZ$1000,MATCH(PAYROLL!$D855,ADJ!A$1:A$500,0),MATCH(PAYROLL!BF$2,ADJ!$2:$2,0)),0)</f>
        <v/>
      </c>
      <c r="BG855">
        <f>IFERROR(INDEX(ADJ!$A$1:$BZ$1000,MATCH(PAYROLL!D855,ADJ!A$1:A$500,0),MATCH(PAYROLL!BG$2,ADJ!$2:$2,0)),0)</f>
        <v/>
      </c>
      <c r="BH855">
        <f>IFERROR(INDEX(ADJ!$A$1:$BZ$1000,MATCH(PAYROLL!D855,ADJ!A$1:A$500,0),MATCH(PAYROLL!BH$2,ADJ!$2:$2,0)),0)</f>
        <v/>
      </c>
      <c r="BI855">
        <f>IFERROR(INDEX(ADJ!$A$1:$BZ$1000,MATCH(PAYROLL!D855,ADJ!A$1:A$500,0),MATCH(PAYROLL!BI$2,ADJ!$2:$2,0)),0)</f>
        <v/>
      </c>
      <c r="BJ855">
        <f>IFERROR(INDEX(ADJ!$A$1:$BZ$1000,MATCH(PAYROLL!D855,ADJ!A$1:A$500,0),MATCH(PAYROLL!BJ$2,ADJ!$2:$2,0)),0)</f>
        <v/>
      </c>
      <c r="BK855">
        <f>SUM(BF855:BJ855)</f>
        <v/>
      </c>
      <c r="BL855">
        <f>IFERROR(INDEX(ADJ!$A$1:$BZ$1000,MATCH(PAYROLL!D855,ADJ!A$1:A$500,0),MATCH(PAYROLL!BL$2,ADJ!$2:$2,0)),0)</f>
        <v/>
      </c>
      <c r="BM855">
        <f>IFERROR(INDEX(ADJ!$A$1:$BZ$1000,MATCH(PAYROLL!D855,ADJ!A$1:A$500,0),MATCH(PAYROLL!BM$2,ADJ!$2:$2,0)),0)</f>
        <v/>
      </c>
      <c r="BN855">
        <f>IFERROR(INDEX(ADJ!$A$1:$BZ$1000,MATCH(PAYROLL!D855,ADJ!A$1:A$500,0),MATCH(PAYROLL!BN$2,ADJ!$2:$2,0)),0)</f>
        <v/>
      </c>
      <c r="BO855">
        <f>IFERROR(INDEX(ADJ!$A$1:$BZ$1000,MATCH(PAYROLL!D855,ADJ!A$1:A$500,0),MATCH(PAYROLL!BO$2,ADJ!$2:$2,0)),0)</f>
        <v/>
      </c>
      <c r="BP855">
        <f>SUM(AM855,AV855,BE855,BK855,BL855:BO855)</f>
        <v/>
      </c>
      <c r="BQ855">
        <f>BO855</f>
        <v/>
      </c>
      <c r="BR855">
        <f>IFERROR(ROUND(IF(LEFT(INDEX(PIS!O$1:O$500,MATCH(D855,PIS!C$1:C$500)),1)="D",T855/8*(BD855*0.3),IF(LEFT(INDEX(PIS!O$1:O$500,MATCH(D855,PIS!C$1:C$500)),1)="H",T855*($BD855*0.3),T855/$AD855/8*($BD855*0.3))),0),0)</f>
        <v/>
      </c>
      <c r="BS855">
        <f>IF(AP855&lt;1,0,MIN(AP855,730000))</f>
        <v/>
      </c>
      <c r="BT855">
        <f>IFERROR(ROUND((BE855-SUM(AW855:BC855)*T855/AD855/8),0)-BR855,0)</f>
        <v/>
      </c>
      <c r="BU855">
        <f>AO855</f>
        <v/>
      </c>
      <c r="BV855">
        <f>SUM(BQ855:BU855)</f>
        <v/>
      </c>
      <c r="BW855">
        <f>BP855-BV855</f>
        <v/>
      </c>
      <c r="BX855">
        <f>IFERROR(IF(RIGHT(INDEX(PIS!O$1:O$500,MATCH(D855,PIS!C$1:C$500)),5)="Gross",MIN(U855+V855,VLOOKUP("R700",TSC!B:C,2,0)*VLOOKUP("R101",TSC!B:C,2,0))*VLOOKUP("R701",TSC!B:C,2,0)%,0),0)</f>
        <v/>
      </c>
      <c r="BY855">
        <f>IFERROR(IF(RIGHT(INDEX(PIS!O$1:O$500,MATCH(D855,PIS!C$1:C$500)),5)="Gross",MIN(U855+V855,VLOOKUP("R700",TSC!B:C,2,0)*VLOOKUP("R101",TSC!B:C,2,0))*VLOOKUP("T704",TSC!B:C,2,0)%,0),0)</f>
        <v/>
      </c>
      <c r="BZ855">
        <f>IFERROR(IF(RIGHT(INDEX(PIS!O$1:O$500,MATCH(D855,PIS!C$1:C$500)),5)="Gross",MIN(U855+V855,VLOOKUP("R700",TSC!B:C,2,0)*VLOOKUP("1",TSC!F:G,2,0))*VLOOKUP("T705",TSC!B:C,2,0)%,0),0)</f>
        <v/>
      </c>
      <c r="CA855">
        <f>IFERROR(INDEX(ADJ!$A$1:$BZ$1000,MATCH(PAYROLL!D855,ADJ!A$1:A$500,0),MATCH(PAYROLL!CA$2,ADJ!$2:$2,0)),0)</f>
        <v/>
      </c>
      <c r="CB855">
        <f>IFERROR(INDEX(ADJ!$A$1:$BZ$1000,MATCH(PAYROLL!D855,ADJ!A$1:A$500,0),MATCH(PAYROLL!CB$2,ADJ!$2:$2,0)),0)</f>
        <v/>
      </c>
      <c r="CC855">
        <f>SUM(BX855:CB855)</f>
        <v/>
      </c>
      <c r="CD855">
        <f>IFERROR(INDEX(PIS!$A$1:$BZ$1000,MATCH(PAYROLL!D855,PIS!C$1:C$500,0),MATCH(PAYROLL!CD$1,PIS!$1:$1,0)),0)</f>
        <v/>
      </c>
      <c r="CE855">
        <f>IFERROR(IF(OR(INDEX(PIS!P$1:P$500,MATCH(D855,PIS!C$1:C$500,0))="LT2",INDEX(PIS!P$1:P$500,MATCH(D855,PIS!C$1:C$500,0))="P10"),0,SUM(CC855,CD855*VLOOKUP("R601",TSC!B:C,2,0),VLOOKUP("R602",TSC!B:C,2,0))),0)</f>
        <v/>
      </c>
      <c r="CF855">
        <f>MAX(BW855-CE855,0)</f>
        <v/>
      </c>
      <c r="CG855">
        <f>IFERROR(IF(OR(RIGHT(INDEX(PIS!P$1:P$500,MATCH(D855,PIS!C$1:C$500)),5)="P10",RIGHT(INDEX(PIS!P$1:P$500,MATCH(D855,PIS!C$1:C$500)),5)="CK"),0,IF(CF855&lt;=5000000,CF855*5%,IF(CF855&lt;=10000000,CF855*10%-250000,IF(CF855&lt;=18000000,CF855*15%-750000,IF(CF855&lt;=32000000,CF855*20%-1650000,IF(CF855&lt;=52000000,CF855*25%-3250000,IF(CF855&lt;=80000000,BH855*30%-5850000,CF855*35%-9850000))))))),0)</f>
        <v/>
      </c>
      <c r="CH855">
        <f>IFERROR(IF(OR(INDEX(PIS!P$1:P$500,MATCH(D855,PIS!C$1:C$500))="LT",INDEX(PIS!P$1:P$500,MATCH(D855,PIS!C$1:C$500))="CK"),0,IF(CF855&lt;2000000,0,CF855*10%)),0)</f>
        <v/>
      </c>
      <c r="CI855">
        <f>IFERROR(INDEX(ADJ!$A$1:$BZ$1000,MATCH(PAYROLL!D855,ADJ!A$1:A$500,0),MATCH(PAYROLL!CI$2,ADJ!$2:$2,0)),0)</f>
        <v/>
      </c>
      <c r="CJ855">
        <f>IFERROR(INDEX(ADJ!$A$1:$BZ$1000,MATCH(PAYROLL!D855,ADJ!A$1:A$500,0),MATCH(PAYROLL!CJ$2,ADJ!$2:$2,0)),0)</f>
        <v/>
      </c>
      <c r="CK855">
        <f>IFERROR(INDEX(ADJ!$A$1:$BZ$1000,MATCH(PAYROLL!D855,ADJ!A$1:A$500,0),MATCH(PAYROLL!CK$2,ADJ!$2:$2,0)),0)</f>
        <v/>
      </c>
      <c r="CL855">
        <f>SUM(CG855:CK855)</f>
        <v/>
      </c>
      <c r="CM855">
        <f>ROUND(SUM(CH855:CK855),0)</f>
        <v/>
      </c>
      <c r="CN855">
        <f>IFERROR(INDEX(CSDA!D$1:D$500,MATCH($CN$2,CSDA!C$1:C$500,0))*INDEX(PIS!V$1:V$500,MATCH(D855,PIS!C$1:C$500))+INDEX(ADJ!$A$1:$BZ$1000,MATCH(PAYROLL!D855,ADJ!A$1:A$500,0),MATCH(PAYROLL!CN$2,ADJ!$2:$2,0)),0)</f>
        <v/>
      </c>
      <c r="CO855">
        <f>IFERROR(INDEX(ADJ!$A$1:$BZ$1000,MATCH(PAYROLL!D855,ADJ!A$1:A$500,0),MATCH(PAYROLL!CO$2,ADJ!$2:$2,0)),0)</f>
        <v/>
      </c>
      <c r="CP855">
        <f>IFERROR(INDEX(ADJ!$A$1:$BZ$1000,MATCH(PAYROLL!D855,ADJ!A$1:A$500,0),MATCH(PAYROLL!CP$2,ADJ!$2:$2,0)),0)</f>
        <v/>
      </c>
      <c r="CQ855">
        <f>BP855-CL855-CI855-CM855-CN855-CO855-CP855-CC855</f>
        <v/>
      </c>
      <c r="CR855">
        <f>IFERROR(IF(RIGHT(INDEX(PIS!O$1:O$500,MATCH(D855,PIS!C$1:C$500,0)),5)="Gross",MIN(U855+V855,VLOOKUP("R700",TSC!B:C,2,0)*VLOOKUP("R101",TSC!B:C,2,0))*(VLOOKUP("T711",TSC!B:C,2,0)+VLOOKUP("T712",TSC!B:C,2,0))%,MIN(T855+V855,VLOOKUP("R700",TSC!B:C,2,0)*VLOOKUP("R101",TSC!B:C,2,0))*(VLOOKUP("T711",TSC!B:C,2,0)+VLOOKUP("T712",TSC!B:C,2,0)+VLOOKUP("R701",TSC!B:C,2,0))%),0)</f>
        <v/>
      </c>
      <c r="CS855">
        <f>IFERROR(IF(RIGHT(INDEX(PIS!O$1:O$500,MATCH(D855,PIS!C$1:C$500,0)),5)="Gross",MIN(U855+V855,VLOOKUP("R700",TSC!B:C,2,0)*VLOOKUP("R101",TSC!B:C,2,0))*(VLOOKUP("T714",TSC!B:C,2,0))%,MIN(T855+V855,VLOOKUP("R700",TSC!B:C,2,0)*VLOOKUP("R101",TSC!B:C,2,0))*(VLOOKUP("T704",TSC!B:C,2,0)+VLOOKUP("T714",TSC!B:C,2,0))%),0)</f>
        <v/>
      </c>
      <c r="CT855">
        <f>IFERROR(IF(RIGHT(INDEX(PIS!O$1:O$500,MATCH(D855,PIS!C$1:C$500,0)),5)="Gross",MIN(U855+V855,VLOOKUP("R700",TSC!B:C,2,0)*VLOOKUP("R101",TSC!B:C,2,0))*VLOOKUP("T705",TSC!B:C,2,0)%,MIN(T855+V855,VLOOKUP("R700",TSC!B:C,2,0)*VLOOKUP("R101",TSC!B:C,2,0))*VLOOKUP("T705",TSC!B:C,2,0)%),0)</f>
        <v/>
      </c>
      <c r="CU855">
        <f>IFERROR(IF(RIGHT(INDEX(PIS!O$1:O$500,MATCH(D855,PIS!C$1:C$500,0)),5)="Gross",MIN(U855+V855,VLOOKUP("R700",TSC!B:C,2,0)*VLOOKUP("R101",TSC!B:C,2,0))*(VLOOKUP("T713",TSC!B:C,2,0))%,MIN(T855+V855,VLOOKUP("R700",TSC!B:C,2,0)*VLOOKUP("R101",TSC!B:C,2,0))*(VLOOKUP("T713",TSC!B:C,2,0))%),0)</f>
        <v/>
      </c>
      <c r="CV855">
        <f>IFERROR(INDEX(ADJ!$A$1:$BZ$1000,MATCH(PAYROLL!D855,ADJ!A$1:A$500,0),MATCH(PAYROLL!CV$2,ADJ!$2:$2,0)),0)</f>
        <v/>
      </c>
      <c r="CW855">
        <f>IFERROR(INDEX(ADJ!$A$1:$BZ$1000,MATCH(PAYROLL!D855,ADJ!A$1:A$500,0),MATCH(PAYROLL!CW$2,ADJ!$2:$2,0)),0)</f>
        <v/>
      </c>
      <c r="CX855">
        <f>SUM(CR855:CW855)</f>
        <v/>
      </c>
      <c r="CY855">
        <f>ROUND(IF(CR855&gt;0,T855+V855*VLOOKUP("R202",TSC!$B$1:$C$500,2,0),0),0)</f>
        <v/>
      </c>
      <c r="CZ855">
        <f>IFERROR(INDEX(CSDA!D$1:D$500,MATCH($CZ$2,CSDA!C$1:C$500,0)),0)</f>
        <v/>
      </c>
      <c r="DA855">
        <f>ROUND(T855*0.7%,0)</f>
        <v/>
      </c>
      <c r="DB855">
        <f>ROUND(T855/12,0)</f>
        <v/>
      </c>
      <c r="DC855">
        <f ref="DC855" t="array">IFERROR(INDEX(CSDA!D$1:D$500,MATCH("Trích giữ"&amp;PAYROLL!DC$2,CSDA!A$1:A$500&amp;CSDA!C$1:C$500,0)),0)</f>
        <v/>
      </c>
      <c r="DD855">
        <f ref="DD855" t="array">IFERROR(INDEX(CSDA!D$1:D$500,MATCH("Trích giữ"&amp;PAYROLL!DD$2,CSDA!A$1:A$500&amp;CSDA!C$1:C$500,0)),0)</f>
        <v/>
      </c>
      <c r="DE855">
        <f ref="DE855" t="array">IFERROR(INDEX(CSDA!D$1:D$500,MATCH("Trích giữ"&amp;PAYROLL!DE$2,CSDA!A$1:A$500&amp;CSDA!C$1:C$500,0)),0)</f>
        <v/>
      </c>
      <c r="DF855">
        <f>IFERROR(INDEX(CSDA!D$1:D$500,MATCH(PAYROLL!DF$2,CSDA!C$1:C$500,0)),0)</f>
        <v/>
      </c>
      <c r="DG855">
        <f ref="DG855" t="array">IFERROR(INDEX(CSDA!D$1:D$500,MATCH("Trích giữ"&amp;PAYROLL!DG$2,CSDA!A$1:A$500&amp;CSDA!C$1:C$500,0)),0)</f>
        <v/>
      </c>
      <c r="DH855">
        <f>ROUND(T855/26,0)</f>
        <v/>
      </c>
      <c r="DI855">
        <f ref="DI855" t="array">IFERROR(INDEX(CSDA!D$1:D$500,MATCH("Trích giữ"&amp;PAYROLL!DI$2,CSDA!A$1:A$500&amp;CSDA!C$1:C$500,0)),0)</f>
        <v/>
      </c>
      <c r="DJ855">
        <f>IF(U855=0,T855*21.5%-BL855,0)</f>
        <v/>
      </c>
      <c r="DK855">
        <f ref="DK855" t="array">IFERROR(INDEX(CSDA!D$1:D$500,MATCH("Trích giữ"&amp;PAYROLL!DK$2,CSDA!A$1:A$500&amp;CSDA!C$1:C$500,0)),0)</f>
        <v/>
      </c>
      <c r="DL855">
        <f>IFERROR(INDEX(CSDA!D$1:D$500,MATCH(PAYROLL!DL$2,CSDA!C$1:C$500,0))/12,0)</f>
        <v/>
      </c>
      <c r="DM855">
        <f>SUM(DB855:DL855)</f>
        <v/>
      </c>
      <c r="DN855">
        <f>IFERROR(INDEX(ADJ!$A$1:$BZ$1000,MATCH(PAYROLL!D855,ADJ!A$1:A$500,0),MATCH(PAYROLL!DN$2,ADJ!$2:$2,0)),0)</f>
        <v/>
      </c>
      <c r="DO855">
        <f>IFERROR(SUM(BP855,DM855:DN855,CX855:DA855)-DT855,0)</f>
        <v/>
      </c>
      <c r="DP855">
        <f ref="DP855" t="array">SUM(BW855*IFERROR(INDEX(CSDA!D$1:D$500,MATCH(BW$2,CSDA!C$1:C$500,0)),0)%,CX855*IFERROR(INDEX(CSDA!D$1:D$500,MATCH(CX$2,CSDA!C$1:C$500,0)),0)%,DA855*IFERROR(INDEX(CSDA!D$1:D$500,MATCH(DA$2,CSDA!C$1:C$500,0)),0)%,DB855*IFERROR(INDEX(CSDA!D$1:D$500,MATCH(DB$2,CSDA!C$1:C$500,0)),0)%,DF855*IFERROR(INDEX(CSDA!D$1:D$500,MATCH("Phí dịch vụ"&amp;PAYROLL!DF$2,CSDA!A$1:A$500&amp;CSDA!C$1:C$500,0)),0)%,DC855*IFERROR(INDEX(CSDA!D$1:D$500,MATCH("Phí dịch vụ"&amp;PAYROLL!DC$2,CSDA!A$1:A$500&amp;CSDA!C$1:C$500,0)),0)%,DH855*IFERROR(INDEX(CSDA!D$1:D$500,MATCH("Phí dịch vụ"&amp;PAYROLL!DH$2,CSDA!A$1:A$500&amp;CSDA!C$1:C$500,0)),0)%,DJ855*IFERROR(INDEX(CSDA!D$1:D$500,MATCH("Phí dịch vụ"&amp;PAYROLL!DJ$2,CSDA!A$1:A$500&amp;CSDA!C$1:C$500,0)),0)%,BN855*IFERROR(INDEX(CSDA!D$1:D$500,MATCH(BN$2,CSDA!C$1:C$500,0)),0)%)-BN855*7%</f>
        <v/>
      </c>
      <c r="DQ855">
        <f>IFERROR(INDEX(ADJ!$A$1:$BZ$1000,MATCH(PAYROLL!D855,ADJ!A$1:A$500,0),MATCH(PAYROLL!DQ$2,ADJ!$2:$2,0)),0)</f>
        <v/>
      </c>
      <c r="DR855">
        <f>IFERROR(INDEX(ADJ!$A$1:$BZ$1000,MATCH(PAYROLL!D855,ADJ!A$1:A$500,0),MATCH(PAYROLL!DR$2,ADJ!$2:$2,0)),0)</f>
        <v/>
      </c>
      <c r="DS855">
        <f>SUM(DP855:DR855)</f>
        <v/>
      </c>
      <c r="DT855">
        <f>EK855</f>
        <v/>
      </c>
      <c r="DU855">
        <f>SUM(DO855:DR855)</f>
        <v/>
      </c>
      <c r="DV855">
        <f>ROUND(DU855*0.1,0)</f>
        <v/>
      </c>
      <c r="DW855">
        <f>DU855+DV855</f>
        <v/>
      </c>
      <c r="DZ855">
        <f>IFERROR(INDEX(ADJ!$A$1:$BZ$1000,MATCH(PAYROLL!$D855,ADJ!A$1:A$500,0),MATCH(PAYROLL!DZ$2,ADJ!$2:$2,0)),0)</f>
        <v/>
      </c>
      <c r="EA855">
        <f>IFERROR(INDEX(ADJ!$A$1:$BZ$1000,MATCH(PAYROLL!$D855,ADJ!A$1:A$500,0),MATCH(PAYROLL!EA$2,ADJ!$2:$2,0)),0)</f>
        <v/>
      </c>
      <c r="EB855">
        <f>IFERROR(INDEX(ADJ!$A$1:$BZ$1000,MATCH(PAYROLL!$D855,ADJ!A$1:A$500,0),MATCH(PAYROLL!EB$2,ADJ!$2:$2,0)),0)</f>
        <v/>
      </c>
      <c r="EC855">
        <f>IFERROR(INDEX(ADJ!$A$1:$BZ$1000,MATCH(PAYROLL!$D855,ADJ!A$1:A$500,0),MATCH(PAYROLL!EC$2,ADJ!$2:$2,0)),0)</f>
        <v/>
      </c>
      <c r="ED855">
        <f>IFERROR(INDEX(ADJ!$A$1:$BZ$1000,MATCH(PAYROLL!$D855,ADJ!A$1:A$500,0),MATCH(PAYROLL!ED$2,ADJ!$2:$2,0)),0)</f>
        <v/>
      </c>
      <c r="EE855">
        <f>IFERROR(INDEX(ADJ!$A$1:$BZ$1000,MATCH(PAYROLL!$D855,ADJ!A$1:A$500,0),MATCH(PAYROLL!EE$2,ADJ!$2:$2,0)),0)</f>
        <v/>
      </c>
      <c r="EF855">
        <f>IFERROR(INDEX(ADJ!$A$1:$BZ$1000,MATCH(PAYROLL!$D855,ADJ!A$1:A$500,0),MATCH(PAYROLL!EF$2,ADJ!$2:$2,0)),0)</f>
        <v/>
      </c>
      <c r="EG855">
        <f>IFERROR(INDEX(ADJ!$A$1:$BZ$1000,MATCH(PAYROLL!$D855,ADJ!A$1:A$500,0),MATCH(PAYROLL!EG$2,ADJ!$2:$2,0)),0)</f>
        <v/>
      </c>
      <c r="EH855">
        <f>IFERROR(INDEX(ADJ!$A$1:$BZ$1000,MATCH(PAYROLL!$D855,ADJ!A$1:A$500,0),MATCH(PAYROLL!EH$2,ADJ!$2:$2,0)),0)</f>
        <v/>
      </c>
      <c r="EI855">
        <f>IFERROR(INDEX(ADJ!$A$1:$BZ$1000,MATCH(PAYROLL!D855,ADJ!A$1:A$500,0),MATCH(PAYROLL!EI$2,ADJ!$2:$2,0)),0)</f>
        <v/>
      </c>
      <c r="EJ855">
        <f>IFERROR(INDEX(ADJ!$A$1:$BZ$1000,MATCH(PAYROLL!$D855,ADJ!A$1:A$500,0),MATCH(PAYROLL!EJ$2,ADJ!$2:$2,0)),0)</f>
        <v/>
      </c>
      <c r="EK855">
        <f>SUM(DZ855:EJ855)</f>
        <v/>
      </c>
    </row>
    <row r="856">
      <c r="A856" t="n">
        <v>854</v>
      </c>
      <c r="B856" t="inlineStr">
        <is>
          <t>Vàng Seo Rằng</t>
        </is>
      </c>
      <c r="D856" t="inlineStr">
        <is>
          <t>155495-01</t>
        </is>
      </c>
      <c r="S856">
        <f>IFERROR(INDEX(PIS!$A$1:$BZ$1000,MATCH($D856,PIS!C$1:C$500,0),MATCH("Lương CB tháng trước",PIS!$1:$1,0)),0)</f>
        <v/>
      </c>
      <c r="T856">
        <f>IFERROR(INDEX(PIS!$A$1:$BZ$1000,MATCH($D856,PIS!C$1:C$500,0),MATCH("Lương CB hiện tại",PIS!$1:$1,0)),0)</f>
        <v/>
      </c>
      <c r="U856">
        <f>IFERROR(INDEX(PIS!$A$1:$BZ$1000,MATCH($D856,PIS!C$1:C$500,0),MATCH("Lương đóng BHBB",PIS!$1:$1,0)),0)</f>
        <v/>
      </c>
      <c r="V856">
        <f>IFERROR(INDEX(PIS!$A$1:$BZ$1000,MATCH($D856,PIS!C$1:C$500,0),MATCH(V$2,PIS!$2:$2,0)),0)</f>
        <v/>
      </c>
      <c r="W856">
        <f>IFERROR(INDEX(PIS!$A$1:$BZ$1000,MATCH($D856,PIS!C$1:C$500,0),MATCH(W$2,PIS!$2:$2,0)),0)</f>
        <v/>
      </c>
      <c r="X856">
        <f>IFERROR(INDEX(PIS!$A$1:$BZ$1000,MATCH($D856,PIS!C$1:C$500,0),MATCH(X$2,PIS!$2:$2,0)),0)</f>
        <v/>
      </c>
      <c r="Y856">
        <f>IFERROR(INDEX(PIS!$A$1:$BZ$1000,MATCH($D856,PIS!C$1:C$500,0),MATCH(Y$2,PIS!$2:$2,0)),0)</f>
        <v/>
      </c>
      <c r="Z856">
        <f>IFERROR(INDEX(PIS!$A$1:$BZ$1000,MATCH($D856,PIS!C$1:C$500,0),MATCH(Z$2,PIS!$2:$2,0)),0)</f>
        <v/>
      </c>
      <c r="AA856">
        <f>IFERROR(INDEX(PIS!$A$1:$BZ$1000,MATCH($D856,PIS!C$1:C$500,0),MATCH(AA$2,PIS!$2:$2,0)),0)</f>
        <v/>
      </c>
      <c r="AB856">
        <f>IFERROR(INDEX(PIS!$A$1:$BZ$1000,MATCH($D856,PIS!C$1:C$500,0),MATCH(AB$2,PIS!$2:$2,0)),0)</f>
        <v/>
      </c>
      <c r="AC856">
        <f>SUM(V856:AB856)</f>
        <v/>
      </c>
      <c r="AD856">
        <f>IFERROR(INDEX(TIMESHEET!$A$1:$AI$5000,MATCH($D856,TIMESHEET!A$1:A$500,0),MATCH("T100",TIMESHEET!$2:$2,0))-2,0)</f>
        <v/>
      </c>
      <c r="AE856">
        <f>IFERROR(INDEX(TIMESHEET!$A$1:$AI$5000,MATCH($D856,TIMESHEET!A$1:A$500,0),MATCH("T202",TIMESHEET!$2:$2,0)),0)</f>
        <v/>
      </c>
      <c r="AF856">
        <f>IFERROR(INDEX(TIMESHEET!$A$1:$AI$5000,MATCH($D856,TIMESHEET!A$1:A$500,0),MATCH("T302",TIMESHEET!$2:$2,0)),0)</f>
        <v/>
      </c>
      <c r="AG856">
        <f>IFERROR(INDEX(TIMESHEET!$A$1:$AI$5000,MATCH($D856,TIMESHEET!A$1:A$500,0),MATCH("T406",TIMESHEET!$2:$2,0)),0)</f>
        <v/>
      </c>
      <c r="AH856">
        <f>AE856+AG856</f>
        <v/>
      </c>
      <c r="AI856">
        <f>IFERROR(INDEX(TIMESHEET!$A$1:$AI$5000,MATCH($D856,TIMESHEET!A$1:A$500,0),MATCH("T701",TIMESHEET!$2:$2,0)),0)</f>
        <v/>
      </c>
      <c r="AJ856">
        <f>IFERROR(INDEX(TIMESHEET!$A$1:$AI$5000,MATCH($D856,TIMESHEET!B$1:B$500,0),MATCH("T320",TIMESHEET!$2:$2,0)),0)</f>
        <v/>
      </c>
      <c r="AK856">
        <f>IFERROR(IF(LEFT(INDEX(PIS!O$1:O$500,MATCH(D856,PIS!C$1:C$500)),1)="M",T856/AD856*SUM(AE856:AG856),T856*AD856),0)</f>
        <v/>
      </c>
      <c r="AL856">
        <f>IFERROR(INDEX(ADJ!$A$1:$BZ$1000,MATCH(PAYROLL!D856,ADJ!A$1:A$500,0),MATCH(PAYROLL!AL$2,ADJ!$2:$2,0)),0)</f>
        <v/>
      </c>
      <c r="AM856">
        <f>SUM(AK856:AL856)</f>
        <v/>
      </c>
      <c r="AN856">
        <f>IFERROR(ROUND(V856/$AD856*$AH856,0),0)</f>
        <v/>
      </c>
      <c r="AO856">
        <f>IFERROR(ROUND(W856/$AD856*$AH856,0),0)</f>
        <v/>
      </c>
      <c r="AP856">
        <f>IFERROR(ROUND(X856/$AD856*$AE856,0),0)</f>
        <v/>
      </c>
      <c r="AQ856">
        <f>IFERROR(ROUND(Y856/$AD856*$AH856,0),0)</f>
        <v/>
      </c>
      <c r="AR856">
        <f>IFERROR(ROUND(Z856/$AD856*$AH856,0),0)</f>
        <v/>
      </c>
      <c r="AS856">
        <f>IFERROR(ROUND(AA856/$AD856*$AH856,0),0)</f>
        <v/>
      </c>
      <c r="AT856">
        <f>IFERROR(IF((AE856+AF856+AG856)&gt;13,AB856,ROUND(AB856/AD856*AH856,0)),0)</f>
        <v/>
      </c>
      <c r="AU856">
        <f>IFERROR(INDEX(ADJ!$A$1:$BZ$1000,MATCH(PAYROLL!D856,ADJ!A$1:A$500,0),MATCH(PAYROLL!AU$2,ADJ!$2:$2,0)),0)</f>
        <v/>
      </c>
      <c r="AV856">
        <f>ROUND(SUM(AN856:AU856),0)</f>
        <v/>
      </c>
      <c r="AW856">
        <f>IFERROR(INDEX(TIMESHEET!$A$1:$AI$5000,MATCH(PAYROLL!D856,TIMESHEET!A$1:A$500,0),MATCH("T620",TIMESHEET!$2:$2,0)),0)</f>
        <v/>
      </c>
      <c r="AX856">
        <f>IFERROR(INDEX(TIMESHEET!$A$1:$AI$5000,MATCH(PAYROLL!D856,TIMESHEET!A$1:A$500,0),MATCH("T601",TIMESHEET!$2:$2,0)),0)</f>
        <v/>
      </c>
      <c r="AY856">
        <f>IFERROR(INDEX(TIMESHEET!$A$1:$AI$5000,MATCH(PAYROLL!D856,TIMESHEET!A$1:A$500,0),MATCH("T602",TIMESHEET!$2:$2,0)),0)</f>
        <v/>
      </c>
      <c r="AZ856">
        <f>IFERROR(INDEX(TIMESHEET!$A$1:$AI$5000,MATCH(PAYROLL!D856,TIMESHEET!A$1:A$500,0),MATCH("T603",TIMESHEET!$2:$2,0)),0)</f>
        <v/>
      </c>
      <c r="BA856">
        <f>IFERROR(INDEX(TIMESHEET!$A$1:$AI$5000,MATCH(PAYROLL!D856,TIMESHEET!A$1:A$500,0),MATCH("T611",TIMESHEET!$2:$2,0)),0)</f>
        <v/>
      </c>
      <c r="BB856">
        <f>IFERROR(INDEX(TIMESHEET!$A$1:$AI$5000,MATCH(PAYROLL!D856,TIMESHEET!A$1:A$500,0),MATCH("T612",TIMESHEET!$2:$2,0)),0)</f>
        <v/>
      </c>
      <c r="BC856">
        <f>IFERROR(INDEX(TIMESHEET!$A$1:$AI$5000,MATCH(PAYROLL!D856,TIMESHEET!A$1:A$500,0),MATCH("T613",TIMESHEET!$2:$2,0)),0)</f>
        <v/>
      </c>
      <c r="BD856">
        <f>IFERROR(INDEX(TIMESHEET!$A$1:$AI$5000,MATCH(PAYROLL!D856,TIMESHEET!A$1:A$500,0),MATCH("T500",TIMESHEET!$2:$2,0)),0)</f>
        <v/>
      </c>
      <c r="BE856">
        <f>IFERROR(IF(LEFT(INDEX(PIS!O$1:O$500,MATCH(D856,PIS!C$1:C$500)),1)="M",T856/AD856/8*(AW856+AX856*1.5+AY856*2+AZ856*3+BA856*2.1+BB856*2.7+BC856*3.9+BD856*0.3),T856/8*(AW856+AX856*1.5+AY856*2+AZ856*3+BA856*2.1+BB856*2.7+BC856*3.9+BD856*0.3)),0)</f>
        <v/>
      </c>
      <c r="BF856">
        <f>IFERROR(INDEX(ADJ!$A$1:$BZ$1000,MATCH(PAYROLL!$D856,ADJ!A$1:A$500,0),MATCH(PAYROLL!BF$2,ADJ!$2:$2,0)),0)</f>
        <v/>
      </c>
      <c r="BG856">
        <f>IFERROR(INDEX(ADJ!$A$1:$BZ$1000,MATCH(PAYROLL!D856,ADJ!A$1:A$500,0),MATCH(PAYROLL!BG$2,ADJ!$2:$2,0)),0)</f>
        <v/>
      </c>
      <c r="BH856">
        <f>IFERROR(INDEX(ADJ!$A$1:$BZ$1000,MATCH(PAYROLL!D856,ADJ!A$1:A$500,0),MATCH(PAYROLL!BH$2,ADJ!$2:$2,0)),0)</f>
        <v/>
      </c>
      <c r="BI856">
        <f>IFERROR(INDEX(ADJ!$A$1:$BZ$1000,MATCH(PAYROLL!D856,ADJ!A$1:A$500,0),MATCH(PAYROLL!BI$2,ADJ!$2:$2,0)),0)</f>
        <v/>
      </c>
      <c r="BJ856">
        <f>IFERROR(INDEX(ADJ!$A$1:$BZ$1000,MATCH(PAYROLL!D856,ADJ!A$1:A$500,0),MATCH(PAYROLL!BJ$2,ADJ!$2:$2,0)),0)</f>
        <v/>
      </c>
      <c r="BK856">
        <f>SUM(BF856:BJ856)</f>
        <v/>
      </c>
      <c r="BL856">
        <f>IFERROR(INDEX(ADJ!$A$1:$BZ$1000,MATCH(PAYROLL!D856,ADJ!A$1:A$500,0),MATCH(PAYROLL!BL$2,ADJ!$2:$2,0)),0)</f>
        <v/>
      </c>
      <c r="BM856">
        <f>IFERROR(INDEX(ADJ!$A$1:$BZ$1000,MATCH(PAYROLL!D856,ADJ!A$1:A$500,0),MATCH(PAYROLL!BM$2,ADJ!$2:$2,0)),0)</f>
        <v/>
      </c>
      <c r="BN856">
        <f>IFERROR(INDEX(ADJ!$A$1:$BZ$1000,MATCH(PAYROLL!D856,ADJ!A$1:A$500,0),MATCH(PAYROLL!BN$2,ADJ!$2:$2,0)),0)</f>
        <v/>
      </c>
      <c r="BO856">
        <f>IFERROR(INDEX(ADJ!$A$1:$BZ$1000,MATCH(PAYROLL!D856,ADJ!A$1:A$500,0),MATCH(PAYROLL!BO$2,ADJ!$2:$2,0)),0)</f>
        <v/>
      </c>
      <c r="BP856">
        <f>SUM(AM856,AV856,BE856,BK856,BL856:BO856)</f>
        <v/>
      </c>
      <c r="BQ856">
        <f>BO856</f>
        <v/>
      </c>
      <c r="BR856">
        <f>IFERROR(ROUND(IF(LEFT(INDEX(PIS!O$1:O$500,MATCH(D856,PIS!C$1:C$500)),1)="D",T856/8*(BD856*0.3),IF(LEFT(INDEX(PIS!O$1:O$500,MATCH(D856,PIS!C$1:C$500)),1)="H",T856*($BD856*0.3),T856/$AD856/8*($BD856*0.3))),0),0)</f>
        <v/>
      </c>
      <c r="BS856">
        <f>IF(AP856&lt;1,0,MIN(AP856,730000))</f>
        <v/>
      </c>
      <c r="BT856">
        <f>IFERROR(ROUND((BE856-SUM(AW856:BC856)*T856/AD856/8),0)-BR856,0)</f>
        <v/>
      </c>
      <c r="BU856">
        <f>AO856</f>
        <v/>
      </c>
      <c r="BV856">
        <f>SUM(BQ856:BU856)</f>
        <v/>
      </c>
      <c r="BW856">
        <f>BP856-BV856</f>
        <v/>
      </c>
      <c r="BX856">
        <f>IFERROR(IF(RIGHT(INDEX(PIS!O$1:O$500,MATCH(D856,PIS!C$1:C$500)),5)="Gross",MIN(U856+V856,VLOOKUP("R700",TSC!B:C,2,0)*VLOOKUP("R101",TSC!B:C,2,0))*VLOOKUP("R701",TSC!B:C,2,0)%,0),0)</f>
        <v/>
      </c>
      <c r="BY856">
        <f>IFERROR(IF(RIGHT(INDEX(PIS!O$1:O$500,MATCH(D856,PIS!C$1:C$500)),5)="Gross",MIN(U856+V856,VLOOKUP("R700",TSC!B:C,2,0)*VLOOKUP("R101",TSC!B:C,2,0))*VLOOKUP("T704",TSC!B:C,2,0)%,0),0)</f>
        <v/>
      </c>
      <c r="BZ856">
        <f>IFERROR(IF(RIGHT(INDEX(PIS!O$1:O$500,MATCH(D856,PIS!C$1:C$500)),5)="Gross",MIN(U856+V856,VLOOKUP("R700",TSC!B:C,2,0)*VLOOKUP("1",TSC!F:G,2,0))*VLOOKUP("T705",TSC!B:C,2,0)%,0),0)</f>
        <v/>
      </c>
      <c r="CA856">
        <f>IFERROR(INDEX(ADJ!$A$1:$BZ$1000,MATCH(PAYROLL!D856,ADJ!A$1:A$500,0),MATCH(PAYROLL!CA$2,ADJ!$2:$2,0)),0)</f>
        <v/>
      </c>
      <c r="CB856">
        <f>IFERROR(INDEX(ADJ!$A$1:$BZ$1000,MATCH(PAYROLL!D856,ADJ!A$1:A$500,0),MATCH(PAYROLL!CB$2,ADJ!$2:$2,0)),0)</f>
        <v/>
      </c>
      <c r="CC856">
        <f>SUM(BX856:CB856)</f>
        <v/>
      </c>
      <c r="CD856">
        <f>IFERROR(INDEX(PIS!$A$1:$BZ$1000,MATCH(PAYROLL!D856,PIS!C$1:C$500,0),MATCH(PAYROLL!CD$1,PIS!$1:$1,0)),0)</f>
        <v/>
      </c>
      <c r="CE856">
        <f>IFERROR(IF(OR(INDEX(PIS!P$1:P$500,MATCH(D856,PIS!C$1:C$500,0))="LT2",INDEX(PIS!P$1:P$500,MATCH(D856,PIS!C$1:C$500,0))="P10"),0,SUM(CC856,CD856*VLOOKUP("R601",TSC!B:C,2,0),VLOOKUP("R602",TSC!B:C,2,0))),0)</f>
        <v/>
      </c>
      <c r="CF856">
        <f>MAX(BW856-CE856,0)</f>
        <v/>
      </c>
      <c r="CG856">
        <f>IFERROR(IF(OR(RIGHT(INDEX(PIS!P$1:P$500,MATCH(D856,PIS!C$1:C$500)),5)="P10",RIGHT(INDEX(PIS!P$1:P$500,MATCH(D856,PIS!C$1:C$500)),5)="CK"),0,IF(CF856&lt;=5000000,CF856*5%,IF(CF856&lt;=10000000,CF856*10%-250000,IF(CF856&lt;=18000000,CF856*15%-750000,IF(CF856&lt;=32000000,CF856*20%-1650000,IF(CF856&lt;=52000000,CF856*25%-3250000,IF(CF856&lt;=80000000,BH856*30%-5850000,CF856*35%-9850000))))))),0)</f>
        <v/>
      </c>
      <c r="CH856">
        <f>IFERROR(IF(OR(INDEX(PIS!P$1:P$500,MATCH(D856,PIS!C$1:C$500))="LT",INDEX(PIS!P$1:P$500,MATCH(D856,PIS!C$1:C$500))="CK"),0,IF(CF856&lt;2000000,0,CF856*10%)),0)</f>
        <v/>
      </c>
      <c r="CI856">
        <f>IFERROR(INDEX(ADJ!$A$1:$BZ$1000,MATCH(PAYROLL!D856,ADJ!A$1:A$500,0),MATCH(PAYROLL!CI$2,ADJ!$2:$2,0)),0)</f>
        <v/>
      </c>
      <c r="CJ856">
        <f>IFERROR(INDEX(ADJ!$A$1:$BZ$1000,MATCH(PAYROLL!D856,ADJ!A$1:A$500,0),MATCH(PAYROLL!CJ$2,ADJ!$2:$2,0)),0)</f>
        <v/>
      </c>
      <c r="CK856">
        <f>IFERROR(INDEX(ADJ!$A$1:$BZ$1000,MATCH(PAYROLL!D856,ADJ!A$1:A$500,0),MATCH(PAYROLL!CK$2,ADJ!$2:$2,0)),0)</f>
        <v/>
      </c>
      <c r="CL856">
        <f>SUM(CG856:CK856)</f>
        <v/>
      </c>
      <c r="CM856">
        <f>ROUND(SUM(CH856:CK856),0)</f>
        <v/>
      </c>
      <c r="CN856">
        <f>IFERROR(INDEX(CSDA!D$1:D$500,MATCH($CN$2,CSDA!C$1:C$500,0))*INDEX(PIS!V$1:V$500,MATCH(D856,PIS!C$1:C$500))+INDEX(ADJ!$A$1:$BZ$1000,MATCH(PAYROLL!D856,ADJ!A$1:A$500,0),MATCH(PAYROLL!CN$2,ADJ!$2:$2,0)),0)</f>
        <v/>
      </c>
      <c r="CO856">
        <f>IFERROR(INDEX(ADJ!$A$1:$BZ$1000,MATCH(PAYROLL!D856,ADJ!A$1:A$500,0),MATCH(PAYROLL!CO$2,ADJ!$2:$2,0)),0)</f>
        <v/>
      </c>
      <c r="CP856">
        <f>IFERROR(INDEX(ADJ!$A$1:$BZ$1000,MATCH(PAYROLL!D856,ADJ!A$1:A$500,0),MATCH(PAYROLL!CP$2,ADJ!$2:$2,0)),0)</f>
        <v/>
      </c>
      <c r="CQ856">
        <f>BP856-CL856-CI856-CM856-CN856-CO856-CP856-CC856</f>
        <v/>
      </c>
      <c r="CR856">
        <f>IFERROR(IF(RIGHT(INDEX(PIS!O$1:O$500,MATCH(D856,PIS!C$1:C$500,0)),5)="Gross",MIN(U856+V856,VLOOKUP("R700",TSC!B:C,2,0)*VLOOKUP("R101",TSC!B:C,2,0))*(VLOOKUP("T711",TSC!B:C,2,0)+VLOOKUP("T712",TSC!B:C,2,0))%,MIN(T856+V856,VLOOKUP("R700",TSC!B:C,2,0)*VLOOKUP("R101",TSC!B:C,2,0))*(VLOOKUP("T711",TSC!B:C,2,0)+VLOOKUP("T712",TSC!B:C,2,0)+VLOOKUP("R701",TSC!B:C,2,0))%),0)</f>
        <v/>
      </c>
      <c r="CS856">
        <f>IFERROR(IF(RIGHT(INDEX(PIS!O$1:O$500,MATCH(D856,PIS!C$1:C$500,0)),5)="Gross",MIN(U856+V856,VLOOKUP("R700",TSC!B:C,2,0)*VLOOKUP("R101",TSC!B:C,2,0))*(VLOOKUP("T714",TSC!B:C,2,0))%,MIN(T856+V856,VLOOKUP("R700",TSC!B:C,2,0)*VLOOKUP("R101",TSC!B:C,2,0))*(VLOOKUP("T704",TSC!B:C,2,0)+VLOOKUP("T714",TSC!B:C,2,0))%),0)</f>
        <v/>
      </c>
      <c r="CT856">
        <f>IFERROR(IF(RIGHT(INDEX(PIS!O$1:O$500,MATCH(D856,PIS!C$1:C$500,0)),5)="Gross",MIN(U856+V856,VLOOKUP("R700",TSC!B:C,2,0)*VLOOKUP("R101",TSC!B:C,2,0))*VLOOKUP("T705",TSC!B:C,2,0)%,MIN(T856+V856,VLOOKUP("R700",TSC!B:C,2,0)*VLOOKUP("R101",TSC!B:C,2,0))*VLOOKUP("T705",TSC!B:C,2,0)%),0)</f>
        <v/>
      </c>
      <c r="CU856">
        <f>IFERROR(IF(RIGHT(INDEX(PIS!O$1:O$500,MATCH(D856,PIS!C$1:C$500,0)),5)="Gross",MIN(U856+V856,VLOOKUP("R700",TSC!B:C,2,0)*VLOOKUP("R101",TSC!B:C,2,0))*(VLOOKUP("T713",TSC!B:C,2,0))%,MIN(T856+V856,VLOOKUP("R700",TSC!B:C,2,0)*VLOOKUP("R101",TSC!B:C,2,0))*(VLOOKUP("T713",TSC!B:C,2,0))%),0)</f>
        <v/>
      </c>
      <c r="CV856">
        <f>IFERROR(INDEX(ADJ!$A$1:$BZ$1000,MATCH(PAYROLL!D856,ADJ!A$1:A$500,0),MATCH(PAYROLL!CV$2,ADJ!$2:$2,0)),0)</f>
        <v/>
      </c>
      <c r="CW856">
        <f>IFERROR(INDEX(ADJ!$A$1:$BZ$1000,MATCH(PAYROLL!D856,ADJ!A$1:A$500,0),MATCH(PAYROLL!CW$2,ADJ!$2:$2,0)),0)</f>
        <v/>
      </c>
      <c r="CX856">
        <f>SUM(CR856:CW856)</f>
        <v/>
      </c>
      <c r="CY856">
        <f>ROUND(IF(CR856&gt;0,T856+V856*VLOOKUP("R202",TSC!$B$1:$C$500,2,0),0),0)</f>
        <v/>
      </c>
      <c r="CZ856">
        <f>IFERROR(INDEX(CSDA!D$1:D$500,MATCH($CZ$2,CSDA!C$1:C$500,0)),0)</f>
        <v/>
      </c>
      <c r="DA856">
        <f>ROUND(T856*0.7%,0)</f>
        <v/>
      </c>
      <c r="DB856">
        <f>ROUND(T856/12,0)</f>
        <v/>
      </c>
      <c r="DC856">
        <f ref="DC856" t="array">IFERROR(INDEX(CSDA!D$1:D$500,MATCH("Trích giữ"&amp;PAYROLL!DC$2,CSDA!A$1:A$500&amp;CSDA!C$1:C$500,0)),0)</f>
        <v/>
      </c>
      <c r="DD856">
        <f ref="DD856" t="array">IFERROR(INDEX(CSDA!D$1:D$500,MATCH("Trích giữ"&amp;PAYROLL!DD$2,CSDA!A$1:A$500&amp;CSDA!C$1:C$500,0)),0)</f>
        <v/>
      </c>
      <c r="DE856">
        <f ref="DE856" t="array">IFERROR(INDEX(CSDA!D$1:D$500,MATCH("Trích giữ"&amp;PAYROLL!DE$2,CSDA!A$1:A$500&amp;CSDA!C$1:C$500,0)),0)</f>
        <v/>
      </c>
      <c r="DF856">
        <f>IFERROR(INDEX(CSDA!D$1:D$500,MATCH(PAYROLL!DF$2,CSDA!C$1:C$500,0)),0)</f>
        <v/>
      </c>
      <c r="DG856">
        <f ref="DG856" t="array">IFERROR(INDEX(CSDA!D$1:D$500,MATCH("Trích giữ"&amp;PAYROLL!DG$2,CSDA!A$1:A$500&amp;CSDA!C$1:C$500,0)),0)</f>
        <v/>
      </c>
      <c r="DH856">
        <f>ROUND(T856/26,0)</f>
        <v/>
      </c>
      <c r="DI856">
        <f ref="DI856" t="array">IFERROR(INDEX(CSDA!D$1:D$500,MATCH("Trích giữ"&amp;PAYROLL!DI$2,CSDA!A$1:A$500&amp;CSDA!C$1:C$500,0)),0)</f>
        <v/>
      </c>
      <c r="DJ856">
        <f>IF(U856=0,T856*21.5%-BL856,0)</f>
        <v/>
      </c>
      <c r="DK856">
        <f ref="DK856" t="array">IFERROR(INDEX(CSDA!D$1:D$500,MATCH("Trích giữ"&amp;PAYROLL!DK$2,CSDA!A$1:A$500&amp;CSDA!C$1:C$500,0)),0)</f>
        <v/>
      </c>
      <c r="DL856">
        <f>IFERROR(INDEX(CSDA!D$1:D$500,MATCH(PAYROLL!DL$2,CSDA!C$1:C$500,0))/12,0)</f>
        <v/>
      </c>
      <c r="DM856">
        <f>SUM(DB856:DL856)</f>
        <v/>
      </c>
      <c r="DN856">
        <f>IFERROR(INDEX(ADJ!$A$1:$BZ$1000,MATCH(PAYROLL!D856,ADJ!A$1:A$500,0),MATCH(PAYROLL!DN$2,ADJ!$2:$2,0)),0)</f>
        <v/>
      </c>
      <c r="DO856">
        <f>IFERROR(SUM(BP856,DM856:DN856,CX856:DA856)-DT856,0)</f>
        <v/>
      </c>
      <c r="DP856">
        <f ref="DP856" t="array">SUM(BW856*IFERROR(INDEX(CSDA!D$1:D$500,MATCH(BW$2,CSDA!C$1:C$500,0)),0)%,CX856*IFERROR(INDEX(CSDA!D$1:D$500,MATCH(CX$2,CSDA!C$1:C$500,0)),0)%,DA856*IFERROR(INDEX(CSDA!D$1:D$500,MATCH(DA$2,CSDA!C$1:C$500,0)),0)%,DB856*IFERROR(INDEX(CSDA!D$1:D$500,MATCH(DB$2,CSDA!C$1:C$500,0)),0)%,DF856*IFERROR(INDEX(CSDA!D$1:D$500,MATCH("Phí dịch vụ"&amp;PAYROLL!DF$2,CSDA!A$1:A$500&amp;CSDA!C$1:C$500,0)),0)%,DC856*IFERROR(INDEX(CSDA!D$1:D$500,MATCH("Phí dịch vụ"&amp;PAYROLL!DC$2,CSDA!A$1:A$500&amp;CSDA!C$1:C$500,0)),0)%,DH856*IFERROR(INDEX(CSDA!D$1:D$500,MATCH("Phí dịch vụ"&amp;PAYROLL!DH$2,CSDA!A$1:A$500&amp;CSDA!C$1:C$500,0)),0)%,DJ856*IFERROR(INDEX(CSDA!D$1:D$500,MATCH("Phí dịch vụ"&amp;PAYROLL!DJ$2,CSDA!A$1:A$500&amp;CSDA!C$1:C$500,0)),0)%,BN856*IFERROR(INDEX(CSDA!D$1:D$500,MATCH(BN$2,CSDA!C$1:C$500,0)),0)%)-BN856*7%</f>
        <v/>
      </c>
      <c r="DQ856">
        <f>IFERROR(INDEX(ADJ!$A$1:$BZ$1000,MATCH(PAYROLL!D856,ADJ!A$1:A$500,0),MATCH(PAYROLL!DQ$2,ADJ!$2:$2,0)),0)</f>
        <v/>
      </c>
      <c r="DR856">
        <f>IFERROR(INDEX(ADJ!$A$1:$BZ$1000,MATCH(PAYROLL!D856,ADJ!A$1:A$500,0),MATCH(PAYROLL!DR$2,ADJ!$2:$2,0)),0)</f>
        <v/>
      </c>
      <c r="DS856">
        <f>SUM(DP856:DR856)</f>
        <v/>
      </c>
      <c r="DT856">
        <f>EK856</f>
        <v/>
      </c>
      <c r="DU856">
        <f>SUM(DO856:DR856)</f>
        <v/>
      </c>
      <c r="DV856">
        <f>ROUND(DU856*0.1,0)</f>
        <v/>
      </c>
      <c r="DW856">
        <f>DU856+DV856</f>
        <v/>
      </c>
      <c r="DZ856">
        <f>IFERROR(INDEX(ADJ!$A$1:$BZ$1000,MATCH(PAYROLL!$D856,ADJ!A$1:A$500,0),MATCH(PAYROLL!DZ$2,ADJ!$2:$2,0)),0)</f>
        <v/>
      </c>
      <c r="EA856">
        <f>IFERROR(INDEX(ADJ!$A$1:$BZ$1000,MATCH(PAYROLL!$D856,ADJ!A$1:A$500,0),MATCH(PAYROLL!EA$2,ADJ!$2:$2,0)),0)</f>
        <v/>
      </c>
      <c r="EB856">
        <f>IFERROR(INDEX(ADJ!$A$1:$BZ$1000,MATCH(PAYROLL!$D856,ADJ!A$1:A$500,0),MATCH(PAYROLL!EB$2,ADJ!$2:$2,0)),0)</f>
        <v/>
      </c>
      <c r="EC856">
        <f>IFERROR(INDEX(ADJ!$A$1:$BZ$1000,MATCH(PAYROLL!$D856,ADJ!A$1:A$500,0),MATCH(PAYROLL!EC$2,ADJ!$2:$2,0)),0)</f>
        <v/>
      </c>
      <c r="ED856">
        <f>IFERROR(INDEX(ADJ!$A$1:$BZ$1000,MATCH(PAYROLL!$D856,ADJ!A$1:A$500,0),MATCH(PAYROLL!ED$2,ADJ!$2:$2,0)),0)</f>
        <v/>
      </c>
      <c r="EE856">
        <f>IFERROR(INDEX(ADJ!$A$1:$BZ$1000,MATCH(PAYROLL!$D856,ADJ!A$1:A$500,0),MATCH(PAYROLL!EE$2,ADJ!$2:$2,0)),0)</f>
        <v/>
      </c>
      <c r="EF856">
        <f>IFERROR(INDEX(ADJ!$A$1:$BZ$1000,MATCH(PAYROLL!$D856,ADJ!A$1:A$500,0),MATCH(PAYROLL!EF$2,ADJ!$2:$2,0)),0)</f>
        <v/>
      </c>
      <c r="EG856">
        <f>IFERROR(INDEX(ADJ!$A$1:$BZ$1000,MATCH(PAYROLL!$D856,ADJ!A$1:A$500,0),MATCH(PAYROLL!EG$2,ADJ!$2:$2,0)),0)</f>
        <v/>
      </c>
      <c r="EH856">
        <f>IFERROR(INDEX(ADJ!$A$1:$BZ$1000,MATCH(PAYROLL!$D856,ADJ!A$1:A$500,0),MATCH(PAYROLL!EH$2,ADJ!$2:$2,0)),0)</f>
        <v/>
      </c>
      <c r="EI856">
        <f>IFERROR(INDEX(ADJ!$A$1:$BZ$1000,MATCH(PAYROLL!D856,ADJ!A$1:A$500,0),MATCH(PAYROLL!EI$2,ADJ!$2:$2,0)),0)</f>
        <v/>
      </c>
      <c r="EJ856">
        <f>IFERROR(INDEX(ADJ!$A$1:$BZ$1000,MATCH(PAYROLL!$D856,ADJ!A$1:A$500,0),MATCH(PAYROLL!EJ$2,ADJ!$2:$2,0)),0)</f>
        <v/>
      </c>
      <c r="EK856">
        <f>SUM(DZ856:EJ856)</f>
        <v/>
      </c>
    </row>
    <row r="857">
      <c r="A857" t="n">
        <v>855</v>
      </c>
      <c r="B857" t="inlineStr">
        <is>
          <t>Hoa Bá May</t>
        </is>
      </c>
      <c r="D857" t="inlineStr">
        <is>
          <t>155497-01</t>
        </is>
      </c>
      <c r="S857">
        <f>IFERROR(INDEX(PIS!$A$1:$BZ$1000,MATCH($D857,PIS!C$1:C$500,0),MATCH("Lương CB tháng trước",PIS!$1:$1,0)),0)</f>
        <v/>
      </c>
      <c r="T857">
        <f>IFERROR(INDEX(PIS!$A$1:$BZ$1000,MATCH($D857,PIS!C$1:C$500,0),MATCH("Lương CB hiện tại",PIS!$1:$1,0)),0)</f>
        <v/>
      </c>
      <c r="U857">
        <f>IFERROR(INDEX(PIS!$A$1:$BZ$1000,MATCH($D857,PIS!C$1:C$500,0),MATCH("Lương đóng BHBB",PIS!$1:$1,0)),0)</f>
        <v/>
      </c>
      <c r="V857">
        <f>IFERROR(INDEX(PIS!$A$1:$BZ$1000,MATCH($D857,PIS!C$1:C$500,0),MATCH(V$2,PIS!$2:$2,0)),0)</f>
        <v/>
      </c>
      <c r="W857">
        <f>IFERROR(INDEX(PIS!$A$1:$BZ$1000,MATCH($D857,PIS!C$1:C$500,0),MATCH(W$2,PIS!$2:$2,0)),0)</f>
        <v/>
      </c>
      <c r="X857">
        <f>IFERROR(INDEX(PIS!$A$1:$BZ$1000,MATCH($D857,PIS!C$1:C$500,0),MATCH(X$2,PIS!$2:$2,0)),0)</f>
        <v/>
      </c>
      <c r="Y857">
        <f>IFERROR(INDEX(PIS!$A$1:$BZ$1000,MATCH($D857,PIS!C$1:C$500,0),MATCH(Y$2,PIS!$2:$2,0)),0)</f>
        <v/>
      </c>
      <c r="Z857">
        <f>IFERROR(INDEX(PIS!$A$1:$BZ$1000,MATCH($D857,PIS!C$1:C$500,0),MATCH(Z$2,PIS!$2:$2,0)),0)</f>
        <v/>
      </c>
      <c r="AA857">
        <f>IFERROR(INDEX(PIS!$A$1:$BZ$1000,MATCH($D857,PIS!C$1:C$500,0),MATCH(AA$2,PIS!$2:$2,0)),0)</f>
        <v/>
      </c>
      <c r="AB857">
        <f>IFERROR(INDEX(PIS!$A$1:$BZ$1000,MATCH($D857,PIS!C$1:C$500,0),MATCH(AB$2,PIS!$2:$2,0)),0)</f>
        <v/>
      </c>
      <c r="AC857">
        <f>SUM(V857:AB857)</f>
        <v/>
      </c>
      <c r="AD857">
        <f>IFERROR(INDEX(TIMESHEET!$A$1:$AI$5000,MATCH($D857,TIMESHEET!A$1:A$500,0),MATCH("T100",TIMESHEET!$2:$2,0))-2,0)</f>
        <v/>
      </c>
      <c r="AE857">
        <f>IFERROR(INDEX(TIMESHEET!$A$1:$AI$5000,MATCH($D857,TIMESHEET!A$1:A$500,0),MATCH("T202",TIMESHEET!$2:$2,0)),0)</f>
        <v/>
      </c>
      <c r="AF857">
        <f>IFERROR(INDEX(TIMESHEET!$A$1:$AI$5000,MATCH($D857,TIMESHEET!A$1:A$500,0),MATCH("T302",TIMESHEET!$2:$2,0)),0)</f>
        <v/>
      </c>
      <c r="AG857">
        <f>IFERROR(INDEX(TIMESHEET!$A$1:$AI$5000,MATCH($D857,TIMESHEET!A$1:A$500,0),MATCH("T406",TIMESHEET!$2:$2,0)),0)</f>
        <v/>
      </c>
      <c r="AH857">
        <f>AE857+AG857</f>
        <v/>
      </c>
      <c r="AI857">
        <f>IFERROR(INDEX(TIMESHEET!$A$1:$AI$5000,MATCH($D857,TIMESHEET!A$1:A$500,0),MATCH("T701",TIMESHEET!$2:$2,0)),0)</f>
        <v/>
      </c>
      <c r="AJ857">
        <f>IFERROR(INDEX(TIMESHEET!$A$1:$AI$5000,MATCH($D857,TIMESHEET!B$1:B$500,0),MATCH("T320",TIMESHEET!$2:$2,0)),0)</f>
        <v/>
      </c>
      <c r="AK857">
        <f>IFERROR(IF(LEFT(INDEX(PIS!O$1:O$500,MATCH(D857,PIS!C$1:C$500)),1)="M",T857/AD857*SUM(AE857:AG857),T857*AD857),0)</f>
        <v/>
      </c>
      <c r="AL857">
        <f>IFERROR(INDEX(ADJ!$A$1:$BZ$1000,MATCH(PAYROLL!D857,ADJ!A$1:A$500,0),MATCH(PAYROLL!AL$2,ADJ!$2:$2,0)),0)</f>
        <v/>
      </c>
      <c r="AM857">
        <f>SUM(AK857:AL857)</f>
        <v/>
      </c>
      <c r="AN857">
        <f>IFERROR(ROUND(V857/$AD857*$AH857,0),0)</f>
        <v/>
      </c>
      <c r="AO857">
        <f>IFERROR(ROUND(W857/$AD857*$AH857,0),0)</f>
        <v/>
      </c>
      <c r="AP857">
        <f>IFERROR(ROUND(X857/$AD857*$AE857,0),0)</f>
        <v/>
      </c>
      <c r="AQ857">
        <f>IFERROR(ROUND(Y857/$AD857*$AH857,0),0)</f>
        <v/>
      </c>
      <c r="AR857">
        <f>IFERROR(ROUND(Z857/$AD857*$AH857,0),0)</f>
        <v/>
      </c>
      <c r="AS857">
        <f>IFERROR(ROUND(AA857/$AD857*$AH857,0),0)</f>
        <v/>
      </c>
      <c r="AT857">
        <f>IFERROR(IF((AE857+AF857+AG857)&gt;13,AB857,ROUND(AB857/AD857*AH857,0)),0)</f>
        <v/>
      </c>
      <c r="AU857">
        <f>IFERROR(INDEX(ADJ!$A$1:$BZ$1000,MATCH(PAYROLL!D857,ADJ!A$1:A$500,0),MATCH(PAYROLL!AU$2,ADJ!$2:$2,0)),0)</f>
        <v/>
      </c>
      <c r="AV857">
        <f>ROUND(SUM(AN857:AU857),0)</f>
        <v/>
      </c>
      <c r="AW857">
        <f>IFERROR(INDEX(TIMESHEET!$A$1:$AI$5000,MATCH(PAYROLL!D857,TIMESHEET!A$1:A$500,0),MATCH("T620",TIMESHEET!$2:$2,0)),0)</f>
        <v/>
      </c>
      <c r="AX857">
        <f>IFERROR(INDEX(TIMESHEET!$A$1:$AI$5000,MATCH(PAYROLL!D857,TIMESHEET!A$1:A$500,0),MATCH("T601",TIMESHEET!$2:$2,0)),0)</f>
        <v/>
      </c>
      <c r="AY857">
        <f>IFERROR(INDEX(TIMESHEET!$A$1:$AI$5000,MATCH(PAYROLL!D857,TIMESHEET!A$1:A$500,0),MATCH("T602",TIMESHEET!$2:$2,0)),0)</f>
        <v/>
      </c>
      <c r="AZ857">
        <f>IFERROR(INDEX(TIMESHEET!$A$1:$AI$5000,MATCH(PAYROLL!D857,TIMESHEET!A$1:A$500,0),MATCH("T603",TIMESHEET!$2:$2,0)),0)</f>
        <v/>
      </c>
      <c r="BA857">
        <f>IFERROR(INDEX(TIMESHEET!$A$1:$AI$5000,MATCH(PAYROLL!D857,TIMESHEET!A$1:A$500,0),MATCH("T611",TIMESHEET!$2:$2,0)),0)</f>
        <v/>
      </c>
      <c r="BB857">
        <f>IFERROR(INDEX(TIMESHEET!$A$1:$AI$5000,MATCH(PAYROLL!D857,TIMESHEET!A$1:A$500,0),MATCH("T612",TIMESHEET!$2:$2,0)),0)</f>
        <v/>
      </c>
      <c r="BC857">
        <f>IFERROR(INDEX(TIMESHEET!$A$1:$AI$5000,MATCH(PAYROLL!D857,TIMESHEET!A$1:A$500,0),MATCH("T613",TIMESHEET!$2:$2,0)),0)</f>
        <v/>
      </c>
      <c r="BD857">
        <f>IFERROR(INDEX(TIMESHEET!$A$1:$AI$5000,MATCH(PAYROLL!D857,TIMESHEET!A$1:A$500,0),MATCH("T500",TIMESHEET!$2:$2,0)),0)</f>
        <v/>
      </c>
      <c r="BE857">
        <f>IFERROR(IF(LEFT(INDEX(PIS!O$1:O$500,MATCH(D857,PIS!C$1:C$500)),1)="M",T857/AD857/8*(AW857+AX857*1.5+AY857*2+AZ857*3+BA857*2.1+BB857*2.7+BC857*3.9+BD857*0.3),T857/8*(AW857+AX857*1.5+AY857*2+AZ857*3+BA857*2.1+BB857*2.7+BC857*3.9+BD857*0.3)),0)</f>
        <v/>
      </c>
      <c r="BF857">
        <f>IFERROR(INDEX(ADJ!$A$1:$BZ$1000,MATCH(PAYROLL!$D857,ADJ!A$1:A$500,0),MATCH(PAYROLL!BF$2,ADJ!$2:$2,0)),0)</f>
        <v/>
      </c>
      <c r="BG857">
        <f>IFERROR(INDEX(ADJ!$A$1:$BZ$1000,MATCH(PAYROLL!D857,ADJ!A$1:A$500,0),MATCH(PAYROLL!BG$2,ADJ!$2:$2,0)),0)</f>
        <v/>
      </c>
      <c r="BH857">
        <f>IFERROR(INDEX(ADJ!$A$1:$BZ$1000,MATCH(PAYROLL!D857,ADJ!A$1:A$500,0),MATCH(PAYROLL!BH$2,ADJ!$2:$2,0)),0)</f>
        <v/>
      </c>
      <c r="BI857">
        <f>IFERROR(INDEX(ADJ!$A$1:$BZ$1000,MATCH(PAYROLL!D857,ADJ!A$1:A$500,0),MATCH(PAYROLL!BI$2,ADJ!$2:$2,0)),0)</f>
        <v/>
      </c>
      <c r="BJ857">
        <f>IFERROR(INDEX(ADJ!$A$1:$BZ$1000,MATCH(PAYROLL!D857,ADJ!A$1:A$500,0),MATCH(PAYROLL!BJ$2,ADJ!$2:$2,0)),0)</f>
        <v/>
      </c>
      <c r="BK857">
        <f>SUM(BF857:BJ857)</f>
        <v/>
      </c>
      <c r="BL857">
        <f>IFERROR(INDEX(ADJ!$A$1:$BZ$1000,MATCH(PAYROLL!D857,ADJ!A$1:A$500,0),MATCH(PAYROLL!BL$2,ADJ!$2:$2,0)),0)</f>
        <v/>
      </c>
      <c r="BM857">
        <f>IFERROR(INDEX(ADJ!$A$1:$BZ$1000,MATCH(PAYROLL!D857,ADJ!A$1:A$500,0),MATCH(PAYROLL!BM$2,ADJ!$2:$2,0)),0)</f>
        <v/>
      </c>
      <c r="BN857">
        <f>IFERROR(INDEX(ADJ!$A$1:$BZ$1000,MATCH(PAYROLL!D857,ADJ!A$1:A$500,0),MATCH(PAYROLL!BN$2,ADJ!$2:$2,0)),0)</f>
        <v/>
      </c>
      <c r="BO857">
        <f>IFERROR(INDEX(ADJ!$A$1:$BZ$1000,MATCH(PAYROLL!D857,ADJ!A$1:A$500,0),MATCH(PAYROLL!BO$2,ADJ!$2:$2,0)),0)</f>
        <v/>
      </c>
      <c r="BP857">
        <f>SUM(AM857,AV857,BE857,BK857,BL857:BO857)</f>
        <v/>
      </c>
      <c r="BQ857">
        <f>BO857</f>
        <v/>
      </c>
      <c r="BR857">
        <f>IFERROR(ROUND(IF(LEFT(INDEX(PIS!O$1:O$500,MATCH(D857,PIS!C$1:C$500)),1)="D",T857/8*(BD857*0.3),IF(LEFT(INDEX(PIS!O$1:O$500,MATCH(D857,PIS!C$1:C$500)),1)="H",T857*($BD857*0.3),T857/$AD857/8*($BD857*0.3))),0),0)</f>
        <v/>
      </c>
      <c r="BS857">
        <f>IF(AP857&lt;1,0,MIN(AP857,730000))</f>
        <v/>
      </c>
      <c r="BT857">
        <f>IFERROR(ROUND((BE857-SUM(AW857:BC857)*T857/AD857/8),0)-BR857,0)</f>
        <v/>
      </c>
      <c r="BU857">
        <f>AO857</f>
        <v/>
      </c>
      <c r="BV857">
        <f>SUM(BQ857:BU857)</f>
        <v/>
      </c>
      <c r="BW857">
        <f>BP857-BV857</f>
        <v/>
      </c>
      <c r="BX857">
        <f>IFERROR(IF(RIGHT(INDEX(PIS!O$1:O$500,MATCH(D857,PIS!C$1:C$500)),5)="Gross",MIN(U857+V857,VLOOKUP("R700",TSC!B:C,2,0)*VLOOKUP("R101",TSC!B:C,2,0))*VLOOKUP("R701",TSC!B:C,2,0)%,0),0)</f>
        <v/>
      </c>
      <c r="BY857">
        <f>IFERROR(IF(RIGHT(INDEX(PIS!O$1:O$500,MATCH(D857,PIS!C$1:C$500)),5)="Gross",MIN(U857+V857,VLOOKUP("R700",TSC!B:C,2,0)*VLOOKUP("R101",TSC!B:C,2,0))*VLOOKUP("T704",TSC!B:C,2,0)%,0),0)</f>
        <v/>
      </c>
      <c r="BZ857">
        <f>IFERROR(IF(RIGHT(INDEX(PIS!O$1:O$500,MATCH(D857,PIS!C$1:C$500)),5)="Gross",MIN(U857+V857,VLOOKUP("R700",TSC!B:C,2,0)*VLOOKUP("1",TSC!F:G,2,0))*VLOOKUP("T705",TSC!B:C,2,0)%,0),0)</f>
        <v/>
      </c>
      <c r="CA857">
        <f>IFERROR(INDEX(ADJ!$A$1:$BZ$1000,MATCH(PAYROLL!D857,ADJ!A$1:A$500,0),MATCH(PAYROLL!CA$2,ADJ!$2:$2,0)),0)</f>
        <v/>
      </c>
      <c r="CB857">
        <f>IFERROR(INDEX(ADJ!$A$1:$BZ$1000,MATCH(PAYROLL!D857,ADJ!A$1:A$500,0),MATCH(PAYROLL!CB$2,ADJ!$2:$2,0)),0)</f>
        <v/>
      </c>
      <c r="CC857">
        <f>SUM(BX857:CB857)</f>
        <v/>
      </c>
      <c r="CD857">
        <f>IFERROR(INDEX(PIS!$A$1:$BZ$1000,MATCH(PAYROLL!D857,PIS!C$1:C$500,0),MATCH(PAYROLL!CD$1,PIS!$1:$1,0)),0)</f>
        <v/>
      </c>
      <c r="CE857">
        <f>IFERROR(IF(OR(INDEX(PIS!P$1:P$500,MATCH(D857,PIS!C$1:C$500,0))="LT2",INDEX(PIS!P$1:P$500,MATCH(D857,PIS!C$1:C$500,0))="P10"),0,SUM(CC857,CD857*VLOOKUP("R601",TSC!B:C,2,0),VLOOKUP("R602",TSC!B:C,2,0))),0)</f>
        <v/>
      </c>
      <c r="CF857">
        <f>MAX(BW857-CE857,0)</f>
        <v/>
      </c>
      <c r="CG857">
        <f>IFERROR(IF(OR(RIGHT(INDEX(PIS!P$1:P$500,MATCH(D857,PIS!C$1:C$500)),5)="P10",RIGHT(INDEX(PIS!P$1:P$500,MATCH(D857,PIS!C$1:C$500)),5)="CK"),0,IF(CF857&lt;=5000000,CF857*5%,IF(CF857&lt;=10000000,CF857*10%-250000,IF(CF857&lt;=18000000,CF857*15%-750000,IF(CF857&lt;=32000000,CF857*20%-1650000,IF(CF857&lt;=52000000,CF857*25%-3250000,IF(CF857&lt;=80000000,BH857*30%-5850000,CF857*35%-9850000))))))),0)</f>
        <v/>
      </c>
      <c r="CH857">
        <f>IFERROR(IF(OR(INDEX(PIS!P$1:P$500,MATCH(D857,PIS!C$1:C$500))="LT",INDEX(PIS!P$1:P$500,MATCH(D857,PIS!C$1:C$500))="CK"),0,IF(CF857&lt;2000000,0,CF857*10%)),0)</f>
        <v/>
      </c>
      <c r="CI857">
        <f>IFERROR(INDEX(ADJ!$A$1:$BZ$1000,MATCH(PAYROLL!D857,ADJ!A$1:A$500,0),MATCH(PAYROLL!CI$2,ADJ!$2:$2,0)),0)</f>
        <v/>
      </c>
      <c r="CJ857">
        <f>IFERROR(INDEX(ADJ!$A$1:$BZ$1000,MATCH(PAYROLL!D857,ADJ!A$1:A$500,0),MATCH(PAYROLL!CJ$2,ADJ!$2:$2,0)),0)</f>
        <v/>
      </c>
      <c r="CK857">
        <f>IFERROR(INDEX(ADJ!$A$1:$BZ$1000,MATCH(PAYROLL!D857,ADJ!A$1:A$500,0),MATCH(PAYROLL!CK$2,ADJ!$2:$2,0)),0)</f>
        <v/>
      </c>
      <c r="CL857">
        <f>SUM(CG857:CK857)</f>
        <v/>
      </c>
      <c r="CM857">
        <f>ROUND(SUM(CH857:CK857),0)</f>
        <v/>
      </c>
      <c r="CN857">
        <f>IFERROR(INDEX(CSDA!D$1:D$500,MATCH($CN$2,CSDA!C$1:C$500,0))*INDEX(PIS!V$1:V$500,MATCH(D857,PIS!C$1:C$500))+INDEX(ADJ!$A$1:$BZ$1000,MATCH(PAYROLL!D857,ADJ!A$1:A$500,0),MATCH(PAYROLL!CN$2,ADJ!$2:$2,0)),0)</f>
        <v/>
      </c>
      <c r="CO857">
        <f>IFERROR(INDEX(ADJ!$A$1:$BZ$1000,MATCH(PAYROLL!D857,ADJ!A$1:A$500,0),MATCH(PAYROLL!CO$2,ADJ!$2:$2,0)),0)</f>
        <v/>
      </c>
      <c r="CP857">
        <f>IFERROR(INDEX(ADJ!$A$1:$BZ$1000,MATCH(PAYROLL!D857,ADJ!A$1:A$500,0),MATCH(PAYROLL!CP$2,ADJ!$2:$2,0)),0)</f>
        <v/>
      </c>
      <c r="CQ857">
        <f>BP857-CL857-CI857-CM857-CN857-CO857-CP857-CC857</f>
        <v/>
      </c>
      <c r="CR857">
        <f>IFERROR(IF(RIGHT(INDEX(PIS!O$1:O$500,MATCH(D857,PIS!C$1:C$500,0)),5)="Gross",MIN(U857+V857,VLOOKUP("R700",TSC!B:C,2,0)*VLOOKUP("R101",TSC!B:C,2,0))*(VLOOKUP("T711",TSC!B:C,2,0)+VLOOKUP("T712",TSC!B:C,2,0))%,MIN(T857+V857,VLOOKUP("R700",TSC!B:C,2,0)*VLOOKUP("R101",TSC!B:C,2,0))*(VLOOKUP("T711",TSC!B:C,2,0)+VLOOKUP("T712",TSC!B:C,2,0)+VLOOKUP("R701",TSC!B:C,2,0))%),0)</f>
        <v/>
      </c>
      <c r="CS857">
        <f>IFERROR(IF(RIGHT(INDEX(PIS!O$1:O$500,MATCH(D857,PIS!C$1:C$500,0)),5)="Gross",MIN(U857+V857,VLOOKUP("R700",TSC!B:C,2,0)*VLOOKUP("R101",TSC!B:C,2,0))*(VLOOKUP("T714",TSC!B:C,2,0))%,MIN(T857+V857,VLOOKUP("R700",TSC!B:C,2,0)*VLOOKUP("R101",TSC!B:C,2,0))*(VLOOKUP("T704",TSC!B:C,2,0)+VLOOKUP("T714",TSC!B:C,2,0))%),0)</f>
        <v/>
      </c>
      <c r="CT857">
        <f>IFERROR(IF(RIGHT(INDEX(PIS!O$1:O$500,MATCH(D857,PIS!C$1:C$500,0)),5)="Gross",MIN(U857+V857,VLOOKUP("R700",TSC!B:C,2,0)*VLOOKUP("R101",TSC!B:C,2,0))*VLOOKUP("T705",TSC!B:C,2,0)%,MIN(T857+V857,VLOOKUP("R700",TSC!B:C,2,0)*VLOOKUP("R101",TSC!B:C,2,0))*VLOOKUP("T705",TSC!B:C,2,0)%),0)</f>
        <v/>
      </c>
      <c r="CU857">
        <f>IFERROR(IF(RIGHT(INDEX(PIS!O$1:O$500,MATCH(D857,PIS!C$1:C$500,0)),5)="Gross",MIN(U857+V857,VLOOKUP("R700",TSC!B:C,2,0)*VLOOKUP("R101",TSC!B:C,2,0))*(VLOOKUP("T713",TSC!B:C,2,0))%,MIN(T857+V857,VLOOKUP("R700",TSC!B:C,2,0)*VLOOKUP("R101",TSC!B:C,2,0))*(VLOOKUP("T713",TSC!B:C,2,0))%),0)</f>
        <v/>
      </c>
      <c r="CV857">
        <f>IFERROR(INDEX(ADJ!$A$1:$BZ$1000,MATCH(PAYROLL!D857,ADJ!A$1:A$500,0),MATCH(PAYROLL!CV$2,ADJ!$2:$2,0)),0)</f>
        <v/>
      </c>
      <c r="CW857">
        <f>IFERROR(INDEX(ADJ!$A$1:$BZ$1000,MATCH(PAYROLL!D857,ADJ!A$1:A$500,0),MATCH(PAYROLL!CW$2,ADJ!$2:$2,0)),0)</f>
        <v/>
      </c>
      <c r="CX857">
        <f>SUM(CR857:CW857)</f>
        <v/>
      </c>
      <c r="CY857">
        <f>ROUND(IF(CR857&gt;0,T857+V857*VLOOKUP("R202",TSC!$B$1:$C$500,2,0),0),0)</f>
        <v/>
      </c>
      <c r="CZ857">
        <f>IFERROR(INDEX(CSDA!D$1:D$500,MATCH($CZ$2,CSDA!C$1:C$500,0)),0)</f>
        <v/>
      </c>
      <c r="DA857">
        <f>ROUND(T857*0.7%,0)</f>
        <v/>
      </c>
      <c r="DB857">
        <f>ROUND(T857/12,0)</f>
        <v/>
      </c>
      <c r="DC857">
        <f ref="DC857" t="array">IFERROR(INDEX(CSDA!D$1:D$500,MATCH("Trích giữ"&amp;PAYROLL!DC$2,CSDA!A$1:A$500&amp;CSDA!C$1:C$500,0)),0)</f>
        <v/>
      </c>
      <c r="DD857">
        <f ref="DD857" t="array">IFERROR(INDEX(CSDA!D$1:D$500,MATCH("Trích giữ"&amp;PAYROLL!DD$2,CSDA!A$1:A$500&amp;CSDA!C$1:C$500,0)),0)</f>
        <v/>
      </c>
      <c r="DE857">
        <f ref="DE857" t="array">IFERROR(INDEX(CSDA!D$1:D$500,MATCH("Trích giữ"&amp;PAYROLL!DE$2,CSDA!A$1:A$500&amp;CSDA!C$1:C$500,0)),0)</f>
        <v/>
      </c>
      <c r="DF857">
        <f>IFERROR(INDEX(CSDA!D$1:D$500,MATCH(PAYROLL!DF$2,CSDA!C$1:C$500,0)),0)</f>
        <v/>
      </c>
      <c r="DG857">
        <f ref="DG857" t="array">IFERROR(INDEX(CSDA!D$1:D$500,MATCH("Trích giữ"&amp;PAYROLL!DG$2,CSDA!A$1:A$500&amp;CSDA!C$1:C$500,0)),0)</f>
        <v/>
      </c>
      <c r="DH857">
        <f>ROUND(T857/26,0)</f>
        <v/>
      </c>
      <c r="DI857">
        <f ref="DI857" t="array">IFERROR(INDEX(CSDA!D$1:D$500,MATCH("Trích giữ"&amp;PAYROLL!DI$2,CSDA!A$1:A$500&amp;CSDA!C$1:C$500,0)),0)</f>
        <v/>
      </c>
      <c r="DJ857">
        <f>IF(U857=0,T857*21.5%-BL857,0)</f>
        <v/>
      </c>
      <c r="DK857">
        <f ref="DK857" t="array">IFERROR(INDEX(CSDA!D$1:D$500,MATCH("Trích giữ"&amp;PAYROLL!DK$2,CSDA!A$1:A$500&amp;CSDA!C$1:C$500,0)),0)</f>
        <v/>
      </c>
      <c r="DL857">
        <f>IFERROR(INDEX(CSDA!D$1:D$500,MATCH(PAYROLL!DL$2,CSDA!C$1:C$500,0))/12,0)</f>
        <v/>
      </c>
      <c r="DM857">
        <f>SUM(DB857:DL857)</f>
        <v/>
      </c>
      <c r="DN857">
        <f>IFERROR(INDEX(ADJ!$A$1:$BZ$1000,MATCH(PAYROLL!D857,ADJ!A$1:A$500,0),MATCH(PAYROLL!DN$2,ADJ!$2:$2,0)),0)</f>
        <v/>
      </c>
      <c r="DO857">
        <f>IFERROR(SUM(BP857,DM857:DN857,CX857:DA857)-DT857,0)</f>
        <v/>
      </c>
      <c r="DP857">
        <f ref="DP857" t="array">SUM(BW857*IFERROR(INDEX(CSDA!D$1:D$500,MATCH(BW$2,CSDA!C$1:C$500,0)),0)%,CX857*IFERROR(INDEX(CSDA!D$1:D$500,MATCH(CX$2,CSDA!C$1:C$500,0)),0)%,DA857*IFERROR(INDEX(CSDA!D$1:D$500,MATCH(DA$2,CSDA!C$1:C$500,0)),0)%,DB857*IFERROR(INDEX(CSDA!D$1:D$500,MATCH(DB$2,CSDA!C$1:C$500,0)),0)%,DF857*IFERROR(INDEX(CSDA!D$1:D$500,MATCH("Phí dịch vụ"&amp;PAYROLL!DF$2,CSDA!A$1:A$500&amp;CSDA!C$1:C$500,0)),0)%,DC857*IFERROR(INDEX(CSDA!D$1:D$500,MATCH("Phí dịch vụ"&amp;PAYROLL!DC$2,CSDA!A$1:A$500&amp;CSDA!C$1:C$500,0)),0)%,DH857*IFERROR(INDEX(CSDA!D$1:D$500,MATCH("Phí dịch vụ"&amp;PAYROLL!DH$2,CSDA!A$1:A$500&amp;CSDA!C$1:C$500,0)),0)%,DJ857*IFERROR(INDEX(CSDA!D$1:D$500,MATCH("Phí dịch vụ"&amp;PAYROLL!DJ$2,CSDA!A$1:A$500&amp;CSDA!C$1:C$500,0)),0)%,BN857*IFERROR(INDEX(CSDA!D$1:D$500,MATCH(BN$2,CSDA!C$1:C$500,0)),0)%)-BN857*7%</f>
        <v/>
      </c>
      <c r="DQ857">
        <f>IFERROR(INDEX(ADJ!$A$1:$BZ$1000,MATCH(PAYROLL!D857,ADJ!A$1:A$500,0),MATCH(PAYROLL!DQ$2,ADJ!$2:$2,0)),0)</f>
        <v/>
      </c>
      <c r="DR857">
        <f>IFERROR(INDEX(ADJ!$A$1:$BZ$1000,MATCH(PAYROLL!D857,ADJ!A$1:A$500,0),MATCH(PAYROLL!DR$2,ADJ!$2:$2,0)),0)</f>
        <v/>
      </c>
      <c r="DS857">
        <f>SUM(DP857:DR857)</f>
        <v/>
      </c>
      <c r="DT857">
        <f>EK857</f>
        <v/>
      </c>
      <c r="DU857">
        <f>SUM(DO857:DR857)</f>
        <v/>
      </c>
      <c r="DV857">
        <f>ROUND(DU857*0.1,0)</f>
        <v/>
      </c>
      <c r="DW857">
        <f>DU857+DV857</f>
        <v/>
      </c>
      <c r="DZ857">
        <f>IFERROR(INDEX(ADJ!$A$1:$BZ$1000,MATCH(PAYROLL!$D857,ADJ!A$1:A$500,0),MATCH(PAYROLL!DZ$2,ADJ!$2:$2,0)),0)</f>
        <v/>
      </c>
      <c r="EA857">
        <f>IFERROR(INDEX(ADJ!$A$1:$BZ$1000,MATCH(PAYROLL!$D857,ADJ!A$1:A$500,0),MATCH(PAYROLL!EA$2,ADJ!$2:$2,0)),0)</f>
        <v/>
      </c>
      <c r="EB857">
        <f>IFERROR(INDEX(ADJ!$A$1:$BZ$1000,MATCH(PAYROLL!$D857,ADJ!A$1:A$500,0),MATCH(PAYROLL!EB$2,ADJ!$2:$2,0)),0)</f>
        <v/>
      </c>
      <c r="EC857">
        <f>IFERROR(INDEX(ADJ!$A$1:$BZ$1000,MATCH(PAYROLL!$D857,ADJ!A$1:A$500,0),MATCH(PAYROLL!EC$2,ADJ!$2:$2,0)),0)</f>
        <v/>
      </c>
      <c r="ED857">
        <f>IFERROR(INDEX(ADJ!$A$1:$BZ$1000,MATCH(PAYROLL!$D857,ADJ!A$1:A$500,0),MATCH(PAYROLL!ED$2,ADJ!$2:$2,0)),0)</f>
        <v/>
      </c>
      <c r="EE857">
        <f>IFERROR(INDEX(ADJ!$A$1:$BZ$1000,MATCH(PAYROLL!$D857,ADJ!A$1:A$500,0),MATCH(PAYROLL!EE$2,ADJ!$2:$2,0)),0)</f>
        <v/>
      </c>
      <c r="EF857">
        <f>IFERROR(INDEX(ADJ!$A$1:$BZ$1000,MATCH(PAYROLL!$D857,ADJ!A$1:A$500,0),MATCH(PAYROLL!EF$2,ADJ!$2:$2,0)),0)</f>
        <v/>
      </c>
      <c r="EG857">
        <f>IFERROR(INDEX(ADJ!$A$1:$BZ$1000,MATCH(PAYROLL!$D857,ADJ!A$1:A$500,0),MATCH(PAYROLL!EG$2,ADJ!$2:$2,0)),0)</f>
        <v/>
      </c>
      <c r="EH857">
        <f>IFERROR(INDEX(ADJ!$A$1:$BZ$1000,MATCH(PAYROLL!$D857,ADJ!A$1:A$500,0),MATCH(PAYROLL!EH$2,ADJ!$2:$2,0)),0)</f>
        <v/>
      </c>
      <c r="EI857">
        <f>IFERROR(INDEX(ADJ!$A$1:$BZ$1000,MATCH(PAYROLL!D857,ADJ!A$1:A$500,0),MATCH(PAYROLL!EI$2,ADJ!$2:$2,0)),0)</f>
        <v/>
      </c>
      <c r="EJ857">
        <f>IFERROR(INDEX(ADJ!$A$1:$BZ$1000,MATCH(PAYROLL!$D857,ADJ!A$1:A$500,0),MATCH(PAYROLL!EJ$2,ADJ!$2:$2,0)),0)</f>
        <v/>
      </c>
      <c r="EK857">
        <f>SUM(DZ857:EJ857)</f>
        <v/>
      </c>
    </row>
    <row r="858">
      <c r="A858" t="n">
        <v>856</v>
      </c>
      <c r="B858" t="inlineStr">
        <is>
          <t>Cao Văn Thủy</t>
        </is>
      </c>
      <c r="D858" t="inlineStr">
        <is>
          <t>140391-02</t>
        </is>
      </c>
      <c r="S858">
        <f>IFERROR(INDEX(PIS!$A$1:$BZ$1000,MATCH($D858,PIS!C$1:C$500,0),MATCH("Lương CB tháng trước",PIS!$1:$1,0)),0)</f>
        <v/>
      </c>
      <c r="T858">
        <f>IFERROR(INDEX(PIS!$A$1:$BZ$1000,MATCH($D858,PIS!C$1:C$500,0),MATCH("Lương CB hiện tại",PIS!$1:$1,0)),0)</f>
        <v/>
      </c>
      <c r="U858">
        <f>IFERROR(INDEX(PIS!$A$1:$BZ$1000,MATCH($D858,PIS!C$1:C$500,0),MATCH("Lương đóng BHBB",PIS!$1:$1,0)),0)</f>
        <v/>
      </c>
      <c r="V858">
        <f>IFERROR(INDEX(PIS!$A$1:$BZ$1000,MATCH($D858,PIS!C$1:C$500,0),MATCH(V$2,PIS!$2:$2,0)),0)</f>
        <v/>
      </c>
      <c r="W858">
        <f>IFERROR(INDEX(PIS!$A$1:$BZ$1000,MATCH($D858,PIS!C$1:C$500,0),MATCH(W$2,PIS!$2:$2,0)),0)</f>
        <v/>
      </c>
      <c r="X858">
        <f>IFERROR(INDEX(PIS!$A$1:$BZ$1000,MATCH($D858,PIS!C$1:C$500,0),MATCH(X$2,PIS!$2:$2,0)),0)</f>
        <v/>
      </c>
      <c r="Y858">
        <f>IFERROR(INDEX(PIS!$A$1:$BZ$1000,MATCH($D858,PIS!C$1:C$500,0),MATCH(Y$2,PIS!$2:$2,0)),0)</f>
        <v/>
      </c>
      <c r="Z858">
        <f>IFERROR(INDEX(PIS!$A$1:$BZ$1000,MATCH($D858,PIS!C$1:C$500,0),MATCH(Z$2,PIS!$2:$2,0)),0)</f>
        <v/>
      </c>
      <c r="AA858">
        <f>IFERROR(INDEX(PIS!$A$1:$BZ$1000,MATCH($D858,PIS!C$1:C$500,0),MATCH(AA$2,PIS!$2:$2,0)),0)</f>
        <v/>
      </c>
      <c r="AB858">
        <f>IFERROR(INDEX(PIS!$A$1:$BZ$1000,MATCH($D858,PIS!C$1:C$500,0),MATCH(AB$2,PIS!$2:$2,0)),0)</f>
        <v/>
      </c>
      <c r="AC858">
        <f>SUM(V858:AB858)</f>
        <v/>
      </c>
      <c r="AD858">
        <f>IFERROR(INDEX(TIMESHEET!$A$1:$AI$5000,MATCH($D858,TIMESHEET!A$1:A$500,0),MATCH("T100",TIMESHEET!$2:$2,0))-2,0)</f>
        <v/>
      </c>
      <c r="AE858">
        <f>IFERROR(INDEX(TIMESHEET!$A$1:$AI$5000,MATCH($D858,TIMESHEET!A$1:A$500,0),MATCH("T202",TIMESHEET!$2:$2,0)),0)</f>
        <v/>
      </c>
      <c r="AF858">
        <f>IFERROR(INDEX(TIMESHEET!$A$1:$AI$5000,MATCH($D858,TIMESHEET!A$1:A$500,0),MATCH("T302",TIMESHEET!$2:$2,0)),0)</f>
        <v/>
      </c>
      <c r="AG858">
        <f>IFERROR(INDEX(TIMESHEET!$A$1:$AI$5000,MATCH($D858,TIMESHEET!A$1:A$500,0),MATCH("T406",TIMESHEET!$2:$2,0)),0)</f>
        <v/>
      </c>
      <c r="AH858">
        <f>AE858+AG858</f>
        <v/>
      </c>
      <c r="AI858">
        <f>IFERROR(INDEX(TIMESHEET!$A$1:$AI$5000,MATCH($D858,TIMESHEET!A$1:A$500,0),MATCH("T701",TIMESHEET!$2:$2,0)),0)</f>
        <v/>
      </c>
      <c r="AJ858">
        <f>IFERROR(INDEX(TIMESHEET!$A$1:$AI$5000,MATCH($D858,TIMESHEET!B$1:B$500,0),MATCH("T320",TIMESHEET!$2:$2,0)),0)</f>
        <v/>
      </c>
      <c r="AK858">
        <f>IFERROR(IF(LEFT(INDEX(PIS!O$1:O$500,MATCH(D858,PIS!C$1:C$500)),1)="M",T858/AD858*SUM(AE858:AG858),T858*AD858),0)</f>
        <v/>
      </c>
      <c r="AL858">
        <f>IFERROR(INDEX(ADJ!$A$1:$BZ$1000,MATCH(PAYROLL!D858,ADJ!A$1:A$500,0),MATCH(PAYROLL!AL$2,ADJ!$2:$2,0)),0)</f>
        <v/>
      </c>
      <c r="AM858">
        <f>SUM(AK858:AL858)</f>
        <v/>
      </c>
      <c r="AN858">
        <f>IFERROR(ROUND(V858/$AD858*$AH858,0),0)</f>
        <v/>
      </c>
      <c r="AO858">
        <f>IFERROR(ROUND(W858/$AD858*$AH858,0),0)</f>
        <v/>
      </c>
      <c r="AP858">
        <f>IFERROR(ROUND(X858/$AD858*$AE858,0),0)</f>
        <v/>
      </c>
      <c r="AQ858">
        <f>IFERROR(ROUND(Y858/$AD858*$AH858,0),0)</f>
        <v/>
      </c>
      <c r="AR858">
        <f>IFERROR(ROUND(Z858/$AD858*$AH858,0),0)</f>
        <v/>
      </c>
      <c r="AS858">
        <f>IFERROR(ROUND(AA858/$AD858*$AH858,0),0)</f>
        <v/>
      </c>
      <c r="AT858">
        <f>IFERROR(IF((AE858+AF858+AG858)&gt;13,AB858,ROUND(AB858/AD858*AH858,0)),0)</f>
        <v/>
      </c>
      <c r="AU858">
        <f>IFERROR(INDEX(ADJ!$A$1:$BZ$1000,MATCH(PAYROLL!D858,ADJ!A$1:A$500,0),MATCH(PAYROLL!AU$2,ADJ!$2:$2,0)),0)</f>
        <v/>
      </c>
      <c r="AV858">
        <f>ROUND(SUM(AN858:AU858),0)</f>
        <v/>
      </c>
      <c r="AW858">
        <f>IFERROR(INDEX(TIMESHEET!$A$1:$AI$5000,MATCH(PAYROLL!D858,TIMESHEET!A$1:A$500,0),MATCH("T620",TIMESHEET!$2:$2,0)),0)</f>
        <v/>
      </c>
      <c r="AX858">
        <f>IFERROR(INDEX(TIMESHEET!$A$1:$AI$5000,MATCH(PAYROLL!D858,TIMESHEET!A$1:A$500,0),MATCH("T601",TIMESHEET!$2:$2,0)),0)</f>
        <v/>
      </c>
      <c r="AY858">
        <f>IFERROR(INDEX(TIMESHEET!$A$1:$AI$5000,MATCH(PAYROLL!D858,TIMESHEET!A$1:A$500,0),MATCH("T602",TIMESHEET!$2:$2,0)),0)</f>
        <v/>
      </c>
      <c r="AZ858">
        <f>IFERROR(INDEX(TIMESHEET!$A$1:$AI$5000,MATCH(PAYROLL!D858,TIMESHEET!A$1:A$500,0),MATCH("T603",TIMESHEET!$2:$2,0)),0)</f>
        <v/>
      </c>
      <c r="BA858">
        <f>IFERROR(INDEX(TIMESHEET!$A$1:$AI$5000,MATCH(PAYROLL!D858,TIMESHEET!A$1:A$500,0),MATCH("T611",TIMESHEET!$2:$2,0)),0)</f>
        <v/>
      </c>
      <c r="BB858">
        <f>IFERROR(INDEX(TIMESHEET!$A$1:$AI$5000,MATCH(PAYROLL!D858,TIMESHEET!A$1:A$500,0),MATCH("T612",TIMESHEET!$2:$2,0)),0)</f>
        <v/>
      </c>
      <c r="BC858">
        <f>IFERROR(INDEX(TIMESHEET!$A$1:$AI$5000,MATCH(PAYROLL!D858,TIMESHEET!A$1:A$500,0),MATCH("T613",TIMESHEET!$2:$2,0)),0)</f>
        <v/>
      </c>
      <c r="BD858">
        <f>IFERROR(INDEX(TIMESHEET!$A$1:$AI$5000,MATCH(PAYROLL!D858,TIMESHEET!A$1:A$500,0),MATCH("T500",TIMESHEET!$2:$2,0)),0)</f>
        <v/>
      </c>
      <c r="BE858">
        <f>IFERROR(IF(LEFT(INDEX(PIS!O$1:O$500,MATCH(D858,PIS!C$1:C$500)),1)="M",T858/AD858/8*(AW858+AX858*1.5+AY858*2+AZ858*3+BA858*2.1+BB858*2.7+BC858*3.9+BD858*0.3),T858/8*(AW858+AX858*1.5+AY858*2+AZ858*3+BA858*2.1+BB858*2.7+BC858*3.9+BD858*0.3)),0)</f>
        <v/>
      </c>
      <c r="BF858">
        <f>IFERROR(INDEX(ADJ!$A$1:$BZ$1000,MATCH(PAYROLL!$D858,ADJ!A$1:A$500,0),MATCH(PAYROLL!BF$2,ADJ!$2:$2,0)),0)</f>
        <v/>
      </c>
      <c r="BG858">
        <f>IFERROR(INDEX(ADJ!$A$1:$BZ$1000,MATCH(PAYROLL!D858,ADJ!A$1:A$500,0),MATCH(PAYROLL!BG$2,ADJ!$2:$2,0)),0)</f>
        <v/>
      </c>
      <c r="BH858">
        <f>IFERROR(INDEX(ADJ!$A$1:$BZ$1000,MATCH(PAYROLL!D858,ADJ!A$1:A$500,0),MATCH(PAYROLL!BH$2,ADJ!$2:$2,0)),0)</f>
        <v/>
      </c>
      <c r="BI858">
        <f>IFERROR(INDEX(ADJ!$A$1:$BZ$1000,MATCH(PAYROLL!D858,ADJ!A$1:A$500,0),MATCH(PAYROLL!BI$2,ADJ!$2:$2,0)),0)</f>
        <v/>
      </c>
      <c r="BJ858">
        <f>IFERROR(INDEX(ADJ!$A$1:$BZ$1000,MATCH(PAYROLL!D858,ADJ!A$1:A$500,0),MATCH(PAYROLL!BJ$2,ADJ!$2:$2,0)),0)</f>
        <v/>
      </c>
      <c r="BK858">
        <f>SUM(BF858:BJ858)</f>
        <v/>
      </c>
      <c r="BL858">
        <f>IFERROR(INDEX(ADJ!$A$1:$BZ$1000,MATCH(PAYROLL!D858,ADJ!A$1:A$500,0),MATCH(PAYROLL!BL$2,ADJ!$2:$2,0)),0)</f>
        <v/>
      </c>
      <c r="BM858">
        <f>IFERROR(INDEX(ADJ!$A$1:$BZ$1000,MATCH(PAYROLL!D858,ADJ!A$1:A$500,0),MATCH(PAYROLL!BM$2,ADJ!$2:$2,0)),0)</f>
        <v/>
      </c>
      <c r="BN858">
        <f>IFERROR(INDEX(ADJ!$A$1:$BZ$1000,MATCH(PAYROLL!D858,ADJ!A$1:A$500,0),MATCH(PAYROLL!BN$2,ADJ!$2:$2,0)),0)</f>
        <v/>
      </c>
      <c r="BO858">
        <f>IFERROR(INDEX(ADJ!$A$1:$BZ$1000,MATCH(PAYROLL!D858,ADJ!A$1:A$500,0),MATCH(PAYROLL!BO$2,ADJ!$2:$2,0)),0)</f>
        <v/>
      </c>
      <c r="BP858">
        <f>SUM(AM858,AV858,BE858,BK858,BL858:BO858)</f>
        <v/>
      </c>
      <c r="BQ858">
        <f>BO858</f>
        <v/>
      </c>
      <c r="BR858">
        <f>IFERROR(ROUND(IF(LEFT(INDEX(PIS!O$1:O$500,MATCH(D858,PIS!C$1:C$500)),1)="D",T858/8*(BD858*0.3),IF(LEFT(INDEX(PIS!O$1:O$500,MATCH(D858,PIS!C$1:C$500)),1)="H",T858*($BD858*0.3),T858/$AD858/8*($BD858*0.3))),0),0)</f>
        <v/>
      </c>
      <c r="BS858">
        <f>IF(AP858&lt;1,0,MIN(AP858,730000))</f>
        <v/>
      </c>
      <c r="BT858">
        <f>IFERROR(ROUND((BE858-SUM(AW858:BC858)*T858/AD858/8),0)-BR858,0)</f>
        <v/>
      </c>
      <c r="BU858">
        <f>AO858</f>
        <v/>
      </c>
      <c r="BV858">
        <f>SUM(BQ858:BU858)</f>
        <v/>
      </c>
      <c r="BW858">
        <f>BP858-BV858</f>
        <v/>
      </c>
      <c r="BX858">
        <f>IFERROR(IF(RIGHT(INDEX(PIS!O$1:O$500,MATCH(D858,PIS!C$1:C$500)),5)="Gross",MIN(U858+V858,VLOOKUP("R700",TSC!B:C,2,0)*VLOOKUP("R101",TSC!B:C,2,0))*VLOOKUP("R701",TSC!B:C,2,0)%,0),0)</f>
        <v/>
      </c>
      <c r="BY858">
        <f>IFERROR(IF(RIGHT(INDEX(PIS!O$1:O$500,MATCH(D858,PIS!C$1:C$500)),5)="Gross",MIN(U858+V858,VLOOKUP("R700",TSC!B:C,2,0)*VLOOKUP("R101",TSC!B:C,2,0))*VLOOKUP("T704",TSC!B:C,2,0)%,0),0)</f>
        <v/>
      </c>
      <c r="BZ858">
        <f>IFERROR(IF(RIGHT(INDEX(PIS!O$1:O$500,MATCH(D858,PIS!C$1:C$500)),5)="Gross",MIN(U858+V858,VLOOKUP("R700",TSC!B:C,2,0)*VLOOKUP("1",TSC!F:G,2,0))*VLOOKUP("T705",TSC!B:C,2,0)%,0),0)</f>
        <v/>
      </c>
      <c r="CA858">
        <f>IFERROR(INDEX(ADJ!$A$1:$BZ$1000,MATCH(PAYROLL!D858,ADJ!A$1:A$500,0),MATCH(PAYROLL!CA$2,ADJ!$2:$2,0)),0)</f>
        <v/>
      </c>
      <c r="CB858">
        <f>IFERROR(INDEX(ADJ!$A$1:$BZ$1000,MATCH(PAYROLL!D858,ADJ!A$1:A$500,0),MATCH(PAYROLL!CB$2,ADJ!$2:$2,0)),0)</f>
        <v/>
      </c>
      <c r="CC858">
        <f>SUM(BX858:CB858)</f>
        <v/>
      </c>
      <c r="CD858">
        <f>IFERROR(INDEX(PIS!$A$1:$BZ$1000,MATCH(PAYROLL!D858,PIS!C$1:C$500,0),MATCH(PAYROLL!CD$1,PIS!$1:$1,0)),0)</f>
        <v/>
      </c>
      <c r="CE858">
        <f>IFERROR(IF(OR(INDEX(PIS!P$1:P$500,MATCH(D858,PIS!C$1:C$500,0))="LT2",INDEX(PIS!P$1:P$500,MATCH(D858,PIS!C$1:C$500,0))="P10"),0,SUM(CC858,CD858*VLOOKUP("R601",TSC!B:C,2,0),VLOOKUP("R602",TSC!B:C,2,0))),0)</f>
        <v/>
      </c>
      <c r="CF858">
        <f>MAX(BW858-CE858,0)</f>
        <v/>
      </c>
      <c r="CG858">
        <f>IFERROR(IF(OR(RIGHT(INDEX(PIS!P$1:P$500,MATCH(D858,PIS!C$1:C$500)),5)="P10",RIGHT(INDEX(PIS!P$1:P$500,MATCH(D858,PIS!C$1:C$500)),5)="CK"),0,IF(CF858&lt;=5000000,CF858*5%,IF(CF858&lt;=10000000,CF858*10%-250000,IF(CF858&lt;=18000000,CF858*15%-750000,IF(CF858&lt;=32000000,CF858*20%-1650000,IF(CF858&lt;=52000000,CF858*25%-3250000,IF(CF858&lt;=80000000,BH858*30%-5850000,CF858*35%-9850000))))))),0)</f>
        <v/>
      </c>
      <c r="CH858">
        <f>IFERROR(IF(OR(INDEX(PIS!P$1:P$500,MATCH(D858,PIS!C$1:C$500))="LT",INDEX(PIS!P$1:P$500,MATCH(D858,PIS!C$1:C$500))="CK"),0,IF(CF858&lt;2000000,0,CF858*10%)),0)</f>
        <v/>
      </c>
      <c r="CI858">
        <f>IFERROR(INDEX(ADJ!$A$1:$BZ$1000,MATCH(PAYROLL!D858,ADJ!A$1:A$500,0),MATCH(PAYROLL!CI$2,ADJ!$2:$2,0)),0)</f>
        <v/>
      </c>
      <c r="CJ858">
        <f>IFERROR(INDEX(ADJ!$A$1:$BZ$1000,MATCH(PAYROLL!D858,ADJ!A$1:A$500,0),MATCH(PAYROLL!CJ$2,ADJ!$2:$2,0)),0)</f>
        <v/>
      </c>
      <c r="CK858">
        <f>IFERROR(INDEX(ADJ!$A$1:$BZ$1000,MATCH(PAYROLL!D858,ADJ!A$1:A$500,0),MATCH(PAYROLL!CK$2,ADJ!$2:$2,0)),0)</f>
        <v/>
      </c>
      <c r="CL858">
        <f>SUM(CG858:CK858)</f>
        <v/>
      </c>
      <c r="CM858">
        <f>ROUND(SUM(CH858:CK858),0)</f>
        <v/>
      </c>
      <c r="CN858">
        <f>IFERROR(INDEX(CSDA!D$1:D$500,MATCH($CN$2,CSDA!C$1:C$500,0))*INDEX(PIS!V$1:V$500,MATCH(D858,PIS!C$1:C$500))+INDEX(ADJ!$A$1:$BZ$1000,MATCH(PAYROLL!D858,ADJ!A$1:A$500,0),MATCH(PAYROLL!CN$2,ADJ!$2:$2,0)),0)</f>
        <v/>
      </c>
      <c r="CO858">
        <f>IFERROR(INDEX(ADJ!$A$1:$BZ$1000,MATCH(PAYROLL!D858,ADJ!A$1:A$500,0),MATCH(PAYROLL!CO$2,ADJ!$2:$2,0)),0)</f>
        <v/>
      </c>
      <c r="CP858">
        <f>IFERROR(INDEX(ADJ!$A$1:$BZ$1000,MATCH(PAYROLL!D858,ADJ!A$1:A$500,0),MATCH(PAYROLL!CP$2,ADJ!$2:$2,0)),0)</f>
        <v/>
      </c>
      <c r="CQ858">
        <f>BP858-CL858-CI858-CM858-CN858-CO858-CP858-CC858</f>
        <v/>
      </c>
      <c r="CR858">
        <f>IFERROR(IF(RIGHT(INDEX(PIS!O$1:O$500,MATCH(D858,PIS!C$1:C$500,0)),5)="Gross",MIN(U858+V858,VLOOKUP("R700",TSC!B:C,2,0)*VLOOKUP("R101",TSC!B:C,2,0))*(VLOOKUP("T711",TSC!B:C,2,0)+VLOOKUP("T712",TSC!B:C,2,0))%,MIN(T858+V858,VLOOKUP("R700",TSC!B:C,2,0)*VLOOKUP("R101",TSC!B:C,2,0))*(VLOOKUP("T711",TSC!B:C,2,0)+VLOOKUP("T712",TSC!B:C,2,0)+VLOOKUP("R701",TSC!B:C,2,0))%),0)</f>
        <v/>
      </c>
      <c r="CS858">
        <f>IFERROR(IF(RIGHT(INDEX(PIS!O$1:O$500,MATCH(D858,PIS!C$1:C$500,0)),5)="Gross",MIN(U858+V858,VLOOKUP("R700",TSC!B:C,2,0)*VLOOKUP("R101",TSC!B:C,2,0))*(VLOOKUP("T714",TSC!B:C,2,0))%,MIN(T858+V858,VLOOKUP("R700",TSC!B:C,2,0)*VLOOKUP("R101",TSC!B:C,2,0))*(VLOOKUP("T704",TSC!B:C,2,0)+VLOOKUP("T714",TSC!B:C,2,0))%),0)</f>
        <v/>
      </c>
      <c r="CT858">
        <f>IFERROR(IF(RIGHT(INDEX(PIS!O$1:O$500,MATCH(D858,PIS!C$1:C$500,0)),5)="Gross",MIN(U858+V858,VLOOKUP("R700",TSC!B:C,2,0)*VLOOKUP("R101",TSC!B:C,2,0))*VLOOKUP("T705",TSC!B:C,2,0)%,MIN(T858+V858,VLOOKUP("R700",TSC!B:C,2,0)*VLOOKUP("R101",TSC!B:C,2,0))*VLOOKUP("T705",TSC!B:C,2,0)%),0)</f>
        <v/>
      </c>
      <c r="CU858">
        <f>IFERROR(IF(RIGHT(INDEX(PIS!O$1:O$500,MATCH(D858,PIS!C$1:C$500,0)),5)="Gross",MIN(U858+V858,VLOOKUP("R700",TSC!B:C,2,0)*VLOOKUP("R101",TSC!B:C,2,0))*(VLOOKUP("T713",TSC!B:C,2,0))%,MIN(T858+V858,VLOOKUP("R700",TSC!B:C,2,0)*VLOOKUP("R101",TSC!B:C,2,0))*(VLOOKUP("T713",TSC!B:C,2,0))%),0)</f>
        <v/>
      </c>
      <c r="CV858">
        <f>IFERROR(INDEX(ADJ!$A$1:$BZ$1000,MATCH(PAYROLL!D858,ADJ!A$1:A$500,0),MATCH(PAYROLL!CV$2,ADJ!$2:$2,0)),0)</f>
        <v/>
      </c>
      <c r="CW858">
        <f>IFERROR(INDEX(ADJ!$A$1:$BZ$1000,MATCH(PAYROLL!D858,ADJ!A$1:A$500,0),MATCH(PAYROLL!CW$2,ADJ!$2:$2,0)),0)</f>
        <v/>
      </c>
      <c r="CX858">
        <f>SUM(CR858:CW858)</f>
        <v/>
      </c>
      <c r="CY858">
        <f>ROUND(IF(CR858&gt;0,T858+V858*VLOOKUP("R202",TSC!$B$1:$C$500,2,0),0),0)</f>
        <v/>
      </c>
      <c r="CZ858">
        <f>IFERROR(INDEX(CSDA!D$1:D$500,MATCH($CZ$2,CSDA!C$1:C$500,0)),0)</f>
        <v/>
      </c>
      <c r="DA858">
        <f>ROUND(T858*0.7%,0)</f>
        <v/>
      </c>
      <c r="DB858">
        <f>ROUND(T858/12,0)</f>
        <v/>
      </c>
      <c r="DC858">
        <f ref="DC858" t="array">IFERROR(INDEX(CSDA!D$1:D$500,MATCH("Trích giữ"&amp;PAYROLL!DC$2,CSDA!A$1:A$500&amp;CSDA!C$1:C$500,0)),0)</f>
        <v/>
      </c>
      <c r="DD858">
        <f ref="DD858" t="array">IFERROR(INDEX(CSDA!D$1:D$500,MATCH("Trích giữ"&amp;PAYROLL!DD$2,CSDA!A$1:A$500&amp;CSDA!C$1:C$500,0)),0)</f>
        <v/>
      </c>
      <c r="DE858">
        <f ref="DE858" t="array">IFERROR(INDEX(CSDA!D$1:D$500,MATCH("Trích giữ"&amp;PAYROLL!DE$2,CSDA!A$1:A$500&amp;CSDA!C$1:C$500,0)),0)</f>
        <v/>
      </c>
      <c r="DF858">
        <f>IFERROR(INDEX(CSDA!D$1:D$500,MATCH(PAYROLL!DF$2,CSDA!C$1:C$500,0)),0)</f>
        <v/>
      </c>
      <c r="DG858">
        <f ref="DG858" t="array">IFERROR(INDEX(CSDA!D$1:D$500,MATCH("Trích giữ"&amp;PAYROLL!DG$2,CSDA!A$1:A$500&amp;CSDA!C$1:C$500,0)),0)</f>
        <v/>
      </c>
      <c r="DH858">
        <f>ROUND(T858/26,0)</f>
        <v/>
      </c>
      <c r="DI858">
        <f ref="DI858" t="array">IFERROR(INDEX(CSDA!D$1:D$500,MATCH("Trích giữ"&amp;PAYROLL!DI$2,CSDA!A$1:A$500&amp;CSDA!C$1:C$500,0)),0)</f>
        <v/>
      </c>
      <c r="DJ858">
        <f>IF(U858=0,T858*21.5%-BL858,0)</f>
        <v/>
      </c>
      <c r="DK858">
        <f ref="DK858" t="array">IFERROR(INDEX(CSDA!D$1:D$500,MATCH("Trích giữ"&amp;PAYROLL!DK$2,CSDA!A$1:A$500&amp;CSDA!C$1:C$500,0)),0)</f>
        <v/>
      </c>
      <c r="DL858">
        <f>IFERROR(INDEX(CSDA!D$1:D$500,MATCH(PAYROLL!DL$2,CSDA!C$1:C$500,0))/12,0)</f>
        <v/>
      </c>
      <c r="DM858">
        <f>SUM(DB858:DL858)</f>
        <v/>
      </c>
      <c r="DN858">
        <f>IFERROR(INDEX(ADJ!$A$1:$BZ$1000,MATCH(PAYROLL!D858,ADJ!A$1:A$500,0),MATCH(PAYROLL!DN$2,ADJ!$2:$2,0)),0)</f>
        <v/>
      </c>
      <c r="DO858">
        <f>IFERROR(SUM(BP858,DM858:DN858,CX858:DA858)-DT858,0)</f>
        <v/>
      </c>
      <c r="DP858">
        <f ref="DP858" t="array">SUM(BW858*IFERROR(INDEX(CSDA!D$1:D$500,MATCH(BW$2,CSDA!C$1:C$500,0)),0)%,CX858*IFERROR(INDEX(CSDA!D$1:D$500,MATCH(CX$2,CSDA!C$1:C$500,0)),0)%,DA858*IFERROR(INDEX(CSDA!D$1:D$500,MATCH(DA$2,CSDA!C$1:C$500,0)),0)%,DB858*IFERROR(INDEX(CSDA!D$1:D$500,MATCH(DB$2,CSDA!C$1:C$500,0)),0)%,DF858*IFERROR(INDEX(CSDA!D$1:D$500,MATCH("Phí dịch vụ"&amp;PAYROLL!DF$2,CSDA!A$1:A$500&amp;CSDA!C$1:C$500,0)),0)%,DC858*IFERROR(INDEX(CSDA!D$1:D$500,MATCH("Phí dịch vụ"&amp;PAYROLL!DC$2,CSDA!A$1:A$500&amp;CSDA!C$1:C$500,0)),0)%,DH858*IFERROR(INDEX(CSDA!D$1:D$500,MATCH("Phí dịch vụ"&amp;PAYROLL!DH$2,CSDA!A$1:A$500&amp;CSDA!C$1:C$500,0)),0)%,DJ858*IFERROR(INDEX(CSDA!D$1:D$500,MATCH("Phí dịch vụ"&amp;PAYROLL!DJ$2,CSDA!A$1:A$500&amp;CSDA!C$1:C$500,0)),0)%,BN858*IFERROR(INDEX(CSDA!D$1:D$500,MATCH(BN$2,CSDA!C$1:C$500,0)),0)%)-BN858*7%</f>
        <v/>
      </c>
      <c r="DQ858">
        <f>IFERROR(INDEX(ADJ!$A$1:$BZ$1000,MATCH(PAYROLL!D858,ADJ!A$1:A$500,0),MATCH(PAYROLL!DQ$2,ADJ!$2:$2,0)),0)</f>
        <v/>
      </c>
      <c r="DR858">
        <f>IFERROR(INDEX(ADJ!$A$1:$BZ$1000,MATCH(PAYROLL!D858,ADJ!A$1:A$500,0),MATCH(PAYROLL!DR$2,ADJ!$2:$2,0)),0)</f>
        <v/>
      </c>
      <c r="DS858">
        <f>SUM(DP858:DR858)</f>
        <v/>
      </c>
      <c r="DT858">
        <f>EK858</f>
        <v/>
      </c>
      <c r="DU858">
        <f>SUM(DO858:DR858)</f>
        <v/>
      </c>
      <c r="DV858">
        <f>ROUND(DU858*0.1,0)</f>
        <v/>
      </c>
      <c r="DW858">
        <f>DU858+DV858</f>
        <v/>
      </c>
      <c r="DZ858">
        <f>IFERROR(INDEX(ADJ!$A$1:$BZ$1000,MATCH(PAYROLL!$D858,ADJ!A$1:A$500,0),MATCH(PAYROLL!DZ$2,ADJ!$2:$2,0)),0)</f>
        <v/>
      </c>
      <c r="EA858">
        <f>IFERROR(INDEX(ADJ!$A$1:$BZ$1000,MATCH(PAYROLL!$D858,ADJ!A$1:A$500,0),MATCH(PAYROLL!EA$2,ADJ!$2:$2,0)),0)</f>
        <v/>
      </c>
      <c r="EB858">
        <f>IFERROR(INDEX(ADJ!$A$1:$BZ$1000,MATCH(PAYROLL!$D858,ADJ!A$1:A$500,0),MATCH(PAYROLL!EB$2,ADJ!$2:$2,0)),0)</f>
        <v/>
      </c>
      <c r="EC858">
        <f>IFERROR(INDEX(ADJ!$A$1:$BZ$1000,MATCH(PAYROLL!$D858,ADJ!A$1:A$500,0),MATCH(PAYROLL!EC$2,ADJ!$2:$2,0)),0)</f>
        <v/>
      </c>
      <c r="ED858">
        <f>IFERROR(INDEX(ADJ!$A$1:$BZ$1000,MATCH(PAYROLL!$D858,ADJ!A$1:A$500,0),MATCH(PAYROLL!ED$2,ADJ!$2:$2,0)),0)</f>
        <v/>
      </c>
      <c r="EE858">
        <f>IFERROR(INDEX(ADJ!$A$1:$BZ$1000,MATCH(PAYROLL!$D858,ADJ!A$1:A$500,0),MATCH(PAYROLL!EE$2,ADJ!$2:$2,0)),0)</f>
        <v/>
      </c>
      <c r="EF858">
        <f>IFERROR(INDEX(ADJ!$A$1:$BZ$1000,MATCH(PAYROLL!$D858,ADJ!A$1:A$500,0),MATCH(PAYROLL!EF$2,ADJ!$2:$2,0)),0)</f>
        <v/>
      </c>
      <c r="EG858">
        <f>IFERROR(INDEX(ADJ!$A$1:$BZ$1000,MATCH(PAYROLL!$D858,ADJ!A$1:A$500,0),MATCH(PAYROLL!EG$2,ADJ!$2:$2,0)),0)</f>
        <v/>
      </c>
      <c r="EH858">
        <f>IFERROR(INDEX(ADJ!$A$1:$BZ$1000,MATCH(PAYROLL!$D858,ADJ!A$1:A$500,0),MATCH(PAYROLL!EH$2,ADJ!$2:$2,0)),0)</f>
        <v/>
      </c>
      <c r="EI858">
        <f>IFERROR(INDEX(ADJ!$A$1:$BZ$1000,MATCH(PAYROLL!D858,ADJ!A$1:A$500,0),MATCH(PAYROLL!EI$2,ADJ!$2:$2,0)),0)</f>
        <v/>
      </c>
      <c r="EJ858">
        <f>IFERROR(INDEX(ADJ!$A$1:$BZ$1000,MATCH(PAYROLL!$D858,ADJ!A$1:A$500,0),MATCH(PAYROLL!EJ$2,ADJ!$2:$2,0)),0)</f>
        <v/>
      </c>
      <c r="EK858">
        <f>SUM(DZ858:EJ858)</f>
        <v/>
      </c>
    </row>
    <row r="859">
      <c r="A859" t="n">
        <v>857</v>
      </c>
      <c r="B859" t="inlineStr">
        <is>
          <t>Triệu Văn Dũng</t>
        </is>
      </c>
      <c r="D859" t="inlineStr">
        <is>
          <t>155512-01</t>
        </is>
      </c>
      <c r="S859">
        <f>IFERROR(INDEX(PIS!$A$1:$BZ$1000,MATCH($D859,PIS!C$1:C$500,0),MATCH("Lương CB tháng trước",PIS!$1:$1,0)),0)</f>
        <v/>
      </c>
      <c r="T859">
        <f>IFERROR(INDEX(PIS!$A$1:$BZ$1000,MATCH($D859,PIS!C$1:C$500,0),MATCH("Lương CB hiện tại",PIS!$1:$1,0)),0)</f>
        <v/>
      </c>
      <c r="U859">
        <f>IFERROR(INDEX(PIS!$A$1:$BZ$1000,MATCH($D859,PIS!C$1:C$500,0),MATCH("Lương đóng BHBB",PIS!$1:$1,0)),0)</f>
        <v/>
      </c>
      <c r="V859">
        <f>IFERROR(INDEX(PIS!$A$1:$BZ$1000,MATCH($D859,PIS!C$1:C$500,0),MATCH(V$2,PIS!$2:$2,0)),0)</f>
        <v/>
      </c>
      <c r="W859">
        <f>IFERROR(INDEX(PIS!$A$1:$BZ$1000,MATCH($D859,PIS!C$1:C$500,0),MATCH(W$2,PIS!$2:$2,0)),0)</f>
        <v/>
      </c>
      <c r="X859">
        <f>IFERROR(INDEX(PIS!$A$1:$BZ$1000,MATCH($D859,PIS!C$1:C$500,0),MATCH(X$2,PIS!$2:$2,0)),0)</f>
        <v/>
      </c>
      <c r="Y859">
        <f>IFERROR(INDEX(PIS!$A$1:$BZ$1000,MATCH($D859,PIS!C$1:C$500,0),MATCH(Y$2,PIS!$2:$2,0)),0)</f>
        <v/>
      </c>
      <c r="Z859">
        <f>IFERROR(INDEX(PIS!$A$1:$BZ$1000,MATCH($D859,PIS!C$1:C$500,0),MATCH(Z$2,PIS!$2:$2,0)),0)</f>
        <v/>
      </c>
      <c r="AA859">
        <f>IFERROR(INDEX(PIS!$A$1:$BZ$1000,MATCH($D859,PIS!C$1:C$500,0),MATCH(AA$2,PIS!$2:$2,0)),0)</f>
        <v/>
      </c>
      <c r="AB859">
        <f>IFERROR(INDEX(PIS!$A$1:$BZ$1000,MATCH($D859,PIS!C$1:C$500,0),MATCH(AB$2,PIS!$2:$2,0)),0)</f>
        <v/>
      </c>
      <c r="AC859">
        <f>SUM(V859:AB859)</f>
        <v/>
      </c>
      <c r="AD859">
        <f>IFERROR(INDEX(TIMESHEET!$A$1:$AI$5000,MATCH($D859,TIMESHEET!A$1:A$500,0),MATCH("T100",TIMESHEET!$2:$2,0))-2,0)</f>
        <v/>
      </c>
      <c r="AE859">
        <f>IFERROR(INDEX(TIMESHEET!$A$1:$AI$5000,MATCH($D859,TIMESHEET!A$1:A$500,0),MATCH("T202",TIMESHEET!$2:$2,0)),0)</f>
        <v/>
      </c>
      <c r="AF859">
        <f>IFERROR(INDEX(TIMESHEET!$A$1:$AI$5000,MATCH($D859,TIMESHEET!A$1:A$500,0),MATCH("T302",TIMESHEET!$2:$2,0)),0)</f>
        <v/>
      </c>
      <c r="AG859">
        <f>IFERROR(INDEX(TIMESHEET!$A$1:$AI$5000,MATCH($D859,TIMESHEET!A$1:A$500,0),MATCH("T406",TIMESHEET!$2:$2,0)),0)</f>
        <v/>
      </c>
      <c r="AH859">
        <f>AE859+AG859</f>
        <v/>
      </c>
      <c r="AI859">
        <f>IFERROR(INDEX(TIMESHEET!$A$1:$AI$5000,MATCH($D859,TIMESHEET!A$1:A$500,0),MATCH("T701",TIMESHEET!$2:$2,0)),0)</f>
        <v/>
      </c>
      <c r="AJ859">
        <f>IFERROR(INDEX(TIMESHEET!$A$1:$AI$5000,MATCH($D859,TIMESHEET!B$1:B$500,0),MATCH("T320",TIMESHEET!$2:$2,0)),0)</f>
        <v/>
      </c>
      <c r="AK859">
        <f>IFERROR(IF(LEFT(INDEX(PIS!O$1:O$500,MATCH(D859,PIS!C$1:C$500)),1)="M",T859/AD859*SUM(AE859:AG859),T859*AD859),0)</f>
        <v/>
      </c>
      <c r="AL859">
        <f>IFERROR(INDEX(ADJ!$A$1:$BZ$1000,MATCH(PAYROLL!D859,ADJ!A$1:A$500,0),MATCH(PAYROLL!AL$2,ADJ!$2:$2,0)),0)</f>
        <v/>
      </c>
      <c r="AM859">
        <f>SUM(AK859:AL859)</f>
        <v/>
      </c>
      <c r="AN859">
        <f>IFERROR(ROUND(V859/$AD859*$AH859,0),0)</f>
        <v/>
      </c>
      <c r="AO859">
        <f>IFERROR(ROUND(W859/$AD859*$AH859,0),0)</f>
        <v/>
      </c>
      <c r="AP859">
        <f>IFERROR(ROUND(X859/$AD859*$AE859,0),0)</f>
        <v/>
      </c>
      <c r="AQ859">
        <f>IFERROR(ROUND(Y859/$AD859*$AH859,0),0)</f>
        <v/>
      </c>
      <c r="AR859">
        <f>IFERROR(ROUND(Z859/$AD859*$AH859,0),0)</f>
        <v/>
      </c>
      <c r="AS859">
        <f>IFERROR(ROUND(AA859/$AD859*$AH859,0),0)</f>
        <v/>
      </c>
      <c r="AT859">
        <f>IFERROR(IF((AE859+AF859+AG859)&gt;13,AB859,ROUND(AB859/AD859*AH859,0)),0)</f>
        <v/>
      </c>
      <c r="AU859">
        <f>IFERROR(INDEX(ADJ!$A$1:$BZ$1000,MATCH(PAYROLL!D859,ADJ!A$1:A$500,0),MATCH(PAYROLL!AU$2,ADJ!$2:$2,0)),0)</f>
        <v/>
      </c>
      <c r="AV859">
        <f>ROUND(SUM(AN859:AU859),0)</f>
        <v/>
      </c>
      <c r="AW859">
        <f>IFERROR(INDEX(TIMESHEET!$A$1:$AI$5000,MATCH(PAYROLL!D859,TIMESHEET!A$1:A$500,0),MATCH("T620",TIMESHEET!$2:$2,0)),0)</f>
        <v/>
      </c>
      <c r="AX859">
        <f>IFERROR(INDEX(TIMESHEET!$A$1:$AI$5000,MATCH(PAYROLL!D859,TIMESHEET!A$1:A$500,0),MATCH("T601",TIMESHEET!$2:$2,0)),0)</f>
        <v/>
      </c>
      <c r="AY859">
        <f>IFERROR(INDEX(TIMESHEET!$A$1:$AI$5000,MATCH(PAYROLL!D859,TIMESHEET!A$1:A$500,0),MATCH("T602",TIMESHEET!$2:$2,0)),0)</f>
        <v/>
      </c>
      <c r="AZ859">
        <f>IFERROR(INDEX(TIMESHEET!$A$1:$AI$5000,MATCH(PAYROLL!D859,TIMESHEET!A$1:A$500,0),MATCH("T603",TIMESHEET!$2:$2,0)),0)</f>
        <v/>
      </c>
      <c r="BA859">
        <f>IFERROR(INDEX(TIMESHEET!$A$1:$AI$5000,MATCH(PAYROLL!D859,TIMESHEET!A$1:A$500,0),MATCH("T611",TIMESHEET!$2:$2,0)),0)</f>
        <v/>
      </c>
      <c r="BB859">
        <f>IFERROR(INDEX(TIMESHEET!$A$1:$AI$5000,MATCH(PAYROLL!D859,TIMESHEET!A$1:A$500,0),MATCH("T612",TIMESHEET!$2:$2,0)),0)</f>
        <v/>
      </c>
      <c r="BC859">
        <f>IFERROR(INDEX(TIMESHEET!$A$1:$AI$5000,MATCH(PAYROLL!D859,TIMESHEET!A$1:A$500,0),MATCH("T613",TIMESHEET!$2:$2,0)),0)</f>
        <v/>
      </c>
      <c r="BD859">
        <f>IFERROR(INDEX(TIMESHEET!$A$1:$AI$5000,MATCH(PAYROLL!D859,TIMESHEET!A$1:A$500,0),MATCH("T500",TIMESHEET!$2:$2,0)),0)</f>
        <v/>
      </c>
      <c r="BE859">
        <f>IFERROR(IF(LEFT(INDEX(PIS!O$1:O$500,MATCH(D859,PIS!C$1:C$500)),1)="M",T859/AD859/8*(AW859+AX859*1.5+AY859*2+AZ859*3+BA859*2.1+BB859*2.7+BC859*3.9+BD859*0.3),T859/8*(AW859+AX859*1.5+AY859*2+AZ859*3+BA859*2.1+BB859*2.7+BC859*3.9+BD859*0.3)),0)</f>
        <v/>
      </c>
      <c r="BF859">
        <f>IFERROR(INDEX(ADJ!$A$1:$BZ$1000,MATCH(PAYROLL!$D859,ADJ!A$1:A$500,0),MATCH(PAYROLL!BF$2,ADJ!$2:$2,0)),0)</f>
        <v/>
      </c>
      <c r="BG859">
        <f>IFERROR(INDEX(ADJ!$A$1:$BZ$1000,MATCH(PAYROLL!D859,ADJ!A$1:A$500,0),MATCH(PAYROLL!BG$2,ADJ!$2:$2,0)),0)</f>
        <v/>
      </c>
      <c r="BH859">
        <f>IFERROR(INDEX(ADJ!$A$1:$BZ$1000,MATCH(PAYROLL!D859,ADJ!A$1:A$500,0),MATCH(PAYROLL!BH$2,ADJ!$2:$2,0)),0)</f>
        <v/>
      </c>
      <c r="BI859">
        <f>IFERROR(INDEX(ADJ!$A$1:$BZ$1000,MATCH(PAYROLL!D859,ADJ!A$1:A$500,0),MATCH(PAYROLL!BI$2,ADJ!$2:$2,0)),0)</f>
        <v/>
      </c>
      <c r="BJ859">
        <f>IFERROR(INDEX(ADJ!$A$1:$BZ$1000,MATCH(PAYROLL!D859,ADJ!A$1:A$500,0),MATCH(PAYROLL!BJ$2,ADJ!$2:$2,0)),0)</f>
        <v/>
      </c>
      <c r="BK859">
        <f>SUM(BF859:BJ859)</f>
        <v/>
      </c>
      <c r="BL859">
        <f>IFERROR(INDEX(ADJ!$A$1:$BZ$1000,MATCH(PAYROLL!D859,ADJ!A$1:A$500,0),MATCH(PAYROLL!BL$2,ADJ!$2:$2,0)),0)</f>
        <v/>
      </c>
      <c r="BM859">
        <f>IFERROR(INDEX(ADJ!$A$1:$BZ$1000,MATCH(PAYROLL!D859,ADJ!A$1:A$500,0),MATCH(PAYROLL!BM$2,ADJ!$2:$2,0)),0)</f>
        <v/>
      </c>
      <c r="BN859">
        <f>IFERROR(INDEX(ADJ!$A$1:$BZ$1000,MATCH(PAYROLL!D859,ADJ!A$1:A$500,0),MATCH(PAYROLL!BN$2,ADJ!$2:$2,0)),0)</f>
        <v/>
      </c>
      <c r="BO859">
        <f>IFERROR(INDEX(ADJ!$A$1:$BZ$1000,MATCH(PAYROLL!D859,ADJ!A$1:A$500,0),MATCH(PAYROLL!BO$2,ADJ!$2:$2,0)),0)</f>
        <v/>
      </c>
      <c r="BP859">
        <f>SUM(AM859,AV859,BE859,BK859,BL859:BO859)</f>
        <v/>
      </c>
      <c r="BQ859">
        <f>BO859</f>
        <v/>
      </c>
      <c r="BR859">
        <f>IFERROR(ROUND(IF(LEFT(INDEX(PIS!O$1:O$500,MATCH(D859,PIS!C$1:C$500)),1)="D",T859/8*(BD859*0.3),IF(LEFT(INDEX(PIS!O$1:O$500,MATCH(D859,PIS!C$1:C$500)),1)="H",T859*($BD859*0.3),T859/$AD859/8*($BD859*0.3))),0),0)</f>
        <v/>
      </c>
      <c r="BS859">
        <f>IF(AP859&lt;1,0,MIN(AP859,730000))</f>
        <v/>
      </c>
      <c r="BT859">
        <f>IFERROR(ROUND((BE859-SUM(AW859:BC859)*T859/AD859/8),0)-BR859,0)</f>
        <v/>
      </c>
      <c r="BU859">
        <f>AO859</f>
        <v/>
      </c>
      <c r="BV859">
        <f>SUM(BQ859:BU859)</f>
        <v/>
      </c>
      <c r="BW859">
        <f>BP859-BV859</f>
        <v/>
      </c>
      <c r="BX859">
        <f>IFERROR(IF(RIGHT(INDEX(PIS!O$1:O$500,MATCH(D859,PIS!C$1:C$500)),5)="Gross",MIN(U859+V859,VLOOKUP("R700",TSC!B:C,2,0)*VLOOKUP("R101",TSC!B:C,2,0))*VLOOKUP("R701",TSC!B:C,2,0)%,0),0)</f>
        <v/>
      </c>
      <c r="BY859">
        <f>IFERROR(IF(RIGHT(INDEX(PIS!O$1:O$500,MATCH(D859,PIS!C$1:C$500)),5)="Gross",MIN(U859+V859,VLOOKUP("R700",TSC!B:C,2,0)*VLOOKUP("R101",TSC!B:C,2,0))*VLOOKUP("T704",TSC!B:C,2,0)%,0),0)</f>
        <v/>
      </c>
      <c r="BZ859">
        <f>IFERROR(IF(RIGHT(INDEX(PIS!O$1:O$500,MATCH(D859,PIS!C$1:C$500)),5)="Gross",MIN(U859+V859,VLOOKUP("R700",TSC!B:C,2,0)*VLOOKUP("1",TSC!F:G,2,0))*VLOOKUP("T705",TSC!B:C,2,0)%,0),0)</f>
        <v/>
      </c>
      <c r="CA859">
        <f>IFERROR(INDEX(ADJ!$A$1:$BZ$1000,MATCH(PAYROLL!D859,ADJ!A$1:A$500,0),MATCH(PAYROLL!CA$2,ADJ!$2:$2,0)),0)</f>
        <v/>
      </c>
      <c r="CB859">
        <f>IFERROR(INDEX(ADJ!$A$1:$BZ$1000,MATCH(PAYROLL!D859,ADJ!A$1:A$500,0),MATCH(PAYROLL!CB$2,ADJ!$2:$2,0)),0)</f>
        <v/>
      </c>
      <c r="CC859">
        <f>SUM(BX859:CB859)</f>
        <v/>
      </c>
      <c r="CD859">
        <f>IFERROR(INDEX(PIS!$A$1:$BZ$1000,MATCH(PAYROLL!D859,PIS!C$1:C$500,0),MATCH(PAYROLL!CD$1,PIS!$1:$1,0)),0)</f>
        <v/>
      </c>
      <c r="CE859">
        <f>IFERROR(IF(OR(INDEX(PIS!P$1:P$500,MATCH(D859,PIS!C$1:C$500,0))="LT2",INDEX(PIS!P$1:P$500,MATCH(D859,PIS!C$1:C$500,0))="P10"),0,SUM(CC859,CD859*VLOOKUP("R601",TSC!B:C,2,0),VLOOKUP("R602",TSC!B:C,2,0))),0)</f>
        <v/>
      </c>
      <c r="CF859">
        <f>MAX(BW859-CE859,0)</f>
        <v/>
      </c>
      <c r="CG859">
        <f>IFERROR(IF(OR(RIGHT(INDEX(PIS!P$1:P$500,MATCH(D859,PIS!C$1:C$500)),5)="P10",RIGHT(INDEX(PIS!P$1:P$500,MATCH(D859,PIS!C$1:C$500)),5)="CK"),0,IF(CF859&lt;=5000000,CF859*5%,IF(CF859&lt;=10000000,CF859*10%-250000,IF(CF859&lt;=18000000,CF859*15%-750000,IF(CF859&lt;=32000000,CF859*20%-1650000,IF(CF859&lt;=52000000,CF859*25%-3250000,IF(CF859&lt;=80000000,BH859*30%-5850000,CF859*35%-9850000))))))),0)</f>
        <v/>
      </c>
      <c r="CH859">
        <f>IFERROR(IF(OR(INDEX(PIS!P$1:P$500,MATCH(D859,PIS!C$1:C$500))="LT",INDEX(PIS!P$1:P$500,MATCH(D859,PIS!C$1:C$500))="CK"),0,IF(CF859&lt;2000000,0,CF859*10%)),0)</f>
        <v/>
      </c>
      <c r="CI859">
        <f>IFERROR(INDEX(ADJ!$A$1:$BZ$1000,MATCH(PAYROLL!D859,ADJ!A$1:A$500,0),MATCH(PAYROLL!CI$2,ADJ!$2:$2,0)),0)</f>
        <v/>
      </c>
      <c r="CJ859">
        <f>IFERROR(INDEX(ADJ!$A$1:$BZ$1000,MATCH(PAYROLL!D859,ADJ!A$1:A$500,0),MATCH(PAYROLL!CJ$2,ADJ!$2:$2,0)),0)</f>
        <v/>
      </c>
      <c r="CK859">
        <f>IFERROR(INDEX(ADJ!$A$1:$BZ$1000,MATCH(PAYROLL!D859,ADJ!A$1:A$500,0),MATCH(PAYROLL!CK$2,ADJ!$2:$2,0)),0)</f>
        <v/>
      </c>
      <c r="CL859">
        <f>SUM(CG859:CK859)</f>
        <v/>
      </c>
      <c r="CM859">
        <f>ROUND(SUM(CH859:CK859),0)</f>
        <v/>
      </c>
      <c r="CN859">
        <f>IFERROR(INDEX(CSDA!D$1:D$500,MATCH($CN$2,CSDA!C$1:C$500,0))*INDEX(PIS!V$1:V$500,MATCH(D859,PIS!C$1:C$500))+INDEX(ADJ!$A$1:$BZ$1000,MATCH(PAYROLL!D859,ADJ!A$1:A$500,0),MATCH(PAYROLL!CN$2,ADJ!$2:$2,0)),0)</f>
        <v/>
      </c>
      <c r="CO859">
        <f>IFERROR(INDEX(ADJ!$A$1:$BZ$1000,MATCH(PAYROLL!D859,ADJ!A$1:A$500,0),MATCH(PAYROLL!CO$2,ADJ!$2:$2,0)),0)</f>
        <v/>
      </c>
      <c r="CP859">
        <f>IFERROR(INDEX(ADJ!$A$1:$BZ$1000,MATCH(PAYROLL!D859,ADJ!A$1:A$500,0),MATCH(PAYROLL!CP$2,ADJ!$2:$2,0)),0)</f>
        <v/>
      </c>
      <c r="CQ859">
        <f>BP859-CL859-CI859-CM859-CN859-CO859-CP859-CC859</f>
        <v/>
      </c>
      <c r="CR859">
        <f>IFERROR(IF(RIGHT(INDEX(PIS!O$1:O$500,MATCH(D859,PIS!C$1:C$500,0)),5)="Gross",MIN(U859+V859,VLOOKUP("R700",TSC!B:C,2,0)*VLOOKUP("R101",TSC!B:C,2,0))*(VLOOKUP("T711",TSC!B:C,2,0)+VLOOKUP("T712",TSC!B:C,2,0))%,MIN(T859+V859,VLOOKUP("R700",TSC!B:C,2,0)*VLOOKUP("R101",TSC!B:C,2,0))*(VLOOKUP("T711",TSC!B:C,2,0)+VLOOKUP("T712",TSC!B:C,2,0)+VLOOKUP("R701",TSC!B:C,2,0))%),0)</f>
        <v/>
      </c>
      <c r="CS859">
        <f>IFERROR(IF(RIGHT(INDEX(PIS!O$1:O$500,MATCH(D859,PIS!C$1:C$500,0)),5)="Gross",MIN(U859+V859,VLOOKUP("R700",TSC!B:C,2,0)*VLOOKUP("R101",TSC!B:C,2,0))*(VLOOKUP("T714",TSC!B:C,2,0))%,MIN(T859+V859,VLOOKUP("R700",TSC!B:C,2,0)*VLOOKUP("R101",TSC!B:C,2,0))*(VLOOKUP("T704",TSC!B:C,2,0)+VLOOKUP("T714",TSC!B:C,2,0))%),0)</f>
        <v/>
      </c>
      <c r="CT859">
        <f>IFERROR(IF(RIGHT(INDEX(PIS!O$1:O$500,MATCH(D859,PIS!C$1:C$500,0)),5)="Gross",MIN(U859+V859,VLOOKUP("R700",TSC!B:C,2,0)*VLOOKUP("R101",TSC!B:C,2,0))*VLOOKUP("T705",TSC!B:C,2,0)%,MIN(T859+V859,VLOOKUP("R700",TSC!B:C,2,0)*VLOOKUP("R101",TSC!B:C,2,0))*VLOOKUP("T705",TSC!B:C,2,0)%),0)</f>
        <v/>
      </c>
      <c r="CU859">
        <f>IFERROR(IF(RIGHT(INDEX(PIS!O$1:O$500,MATCH(D859,PIS!C$1:C$500,0)),5)="Gross",MIN(U859+V859,VLOOKUP("R700",TSC!B:C,2,0)*VLOOKUP("R101",TSC!B:C,2,0))*(VLOOKUP("T713",TSC!B:C,2,0))%,MIN(T859+V859,VLOOKUP("R700",TSC!B:C,2,0)*VLOOKUP("R101",TSC!B:C,2,0))*(VLOOKUP("T713",TSC!B:C,2,0))%),0)</f>
        <v/>
      </c>
      <c r="CV859">
        <f>IFERROR(INDEX(ADJ!$A$1:$BZ$1000,MATCH(PAYROLL!D859,ADJ!A$1:A$500,0),MATCH(PAYROLL!CV$2,ADJ!$2:$2,0)),0)</f>
        <v/>
      </c>
      <c r="CW859">
        <f>IFERROR(INDEX(ADJ!$A$1:$BZ$1000,MATCH(PAYROLL!D859,ADJ!A$1:A$500,0),MATCH(PAYROLL!CW$2,ADJ!$2:$2,0)),0)</f>
        <v/>
      </c>
      <c r="CX859">
        <f>SUM(CR859:CW859)</f>
        <v/>
      </c>
      <c r="CY859">
        <f>ROUND(IF(CR859&gt;0,T859+V859*VLOOKUP("R202",TSC!$B$1:$C$500,2,0),0),0)</f>
        <v/>
      </c>
      <c r="CZ859">
        <f>IFERROR(INDEX(CSDA!D$1:D$500,MATCH($CZ$2,CSDA!C$1:C$500,0)),0)</f>
        <v/>
      </c>
      <c r="DA859">
        <f>ROUND(T859*0.7%,0)</f>
        <v/>
      </c>
      <c r="DB859">
        <f>ROUND(T859/12,0)</f>
        <v/>
      </c>
      <c r="DC859">
        <f ref="DC859" t="array">IFERROR(INDEX(CSDA!D$1:D$500,MATCH("Trích giữ"&amp;PAYROLL!DC$2,CSDA!A$1:A$500&amp;CSDA!C$1:C$500,0)),0)</f>
        <v/>
      </c>
      <c r="DD859">
        <f ref="DD859" t="array">IFERROR(INDEX(CSDA!D$1:D$500,MATCH("Trích giữ"&amp;PAYROLL!DD$2,CSDA!A$1:A$500&amp;CSDA!C$1:C$500,0)),0)</f>
        <v/>
      </c>
      <c r="DE859">
        <f ref="DE859" t="array">IFERROR(INDEX(CSDA!D$1:D$500,MATCH("Trích giữ"&amp;PAYROLL!DE$2,CSDA!A$1:A$500&amp;CSDA!C$1:C$500,0)),0)</f>
        <v/>
      </c>
      <c r="DF859">
        <f>IFERROR(INDEX(CSDA!D$1:D$500,MATCH(PAYROLL!DF$2,CSDA!C$1:C$500,0)),0)</f>
        <v/>
      </c>
      <c r="DG859">
        <f ref="DG859" t="array">IFERROR(INDEX(CSDA!D$1:D$500,MATCH("Trích giữ"&amp;PAYROLL!DG$2,CSDA!A$1:A$500&amp;CSDA!C$1:C$500,0)),0)</f>
        <v/>
      </c>
      <c r="DH859">
        <f>ROUND(T859/26,0)</f>
        <v/>
      </c>
      <c r="DI859">
        <f ref="DI859" t="array">IFERROR(INDEX(CSDA!D$1:D$500,MATCH("Trích giữ"&amp;PAYROLL!DI$2,CSDA!A$1:A$500&amp;CSDA!C$1:C$500,0)),0)</f>
        <v/>
      </c>
      <c r="DJ859">
        <f>IF(U859=0,T859*21.5%-BL859,0)</f>
        <v/>
      </c>
      <c r="DK859">
        <f ref="DK859" t="array">IFERROR(INDEX(CSDA!D$1:D$500,MATCH("Trích giữ"&amp;PAYROLL!DK$2,CSDA!A$1:A$500&amp;CSDA!C$1:C$500,0)),0)</f>
        <v/>
      </c>
      <c r="DL859">
        <f>IFERROR(INDEX(CSDA!D$1:D$500,MATCH(PAYROLL!DL$2,CSDA!C$1:C$500,0))/12,0)</f>
        <v/>
      </c>
      <c r="DM859">
        <f>SUM(DB859:DL859)</f>
        <v/>
      </c>
      <c r="DN859">
        <f>IFERROR(INDEX(ADJ!$A$1:$BZ$1000,MATCH(PAYROLL!D859,ADJ!A$1:A$500,0),MATCH(PAYROLL!DN$2,ADJ!$2:$2,0)),0)</f>
        <v/>
      </c>
      <c r="DO859">
        <f>IFERROR(SUM(BP859,DM859:DN859,CX859:DA859)-DT859,0)</f>
        <v/>
      </c>
      <c r="DP859">
        <f ref="DP859" t="array">SUM(BW859*IFERROR(INDEX(CSDA!D$1:D$500,MATCH(BW$2,CSDA!C$1:C$500,0)),0)%,CX859*IFERROR(INDEX(CSDA!D$1:D$500,MATCH(CX$2,CSDA!C$1:C$500,0)),0)%,DA859*IFERROR(INDEX(CSDA!D$1:D$500,MATCH(DA$2,CSDA!C$1:C$500,0)),0)%,DB859*IFERROR(INDEX(CSDA!D$1:D$500,MATCH(DB$2,CSDA!C$1:C$500,0)),0)%,DF859*IFERROR(INDEX(CSDA!D$1:D$500,MATCH("Phí dịch vụ"&amp;PAYROLL!DF$2,CSDA!A$1:A$500&amp;CSDA!C$1:C$500,0)),0)%,DC859*IFERROR(INDEX(CSDA!D$1:D$500,MATCH("Phí dịch vụ"&amp;PAYROLL!DC$2,CSDA!A$1:A$500&amp;CSDA!C$1:C$500,0)),0)%,DH859*IFERROR(INDEX(CSDA!D$1:D$500,MATCH("Phí dịch vụ"&amp;PAYROLL!DH$2,CSDA!A$1:A$500&amp;CSDA!C$1:C$500,0)),0)%,DJ859*IFERROR(INDEX(CSDA!D$1:D$500,MATCH("Phí dịch vụ"&amp;PAYROLL!DJ$2,CSDA!A$1:A$500&amp;CSDA!C$1:C$500,0)),0)%,BN859*IFERROR(INDEX(CSDA!D$1:D$500,MATCH(BN$2,CSDA!C$1:C$500,0)),0)%)-BN859*7%</f>
        <v/>
      </c>
      <c r="DQ859">
        <f>IFERROR(INDEX(ADJ!$A$1:$BZ$1000,MATCH(PAYROLL!D859,ADJ!A$1:A$500,0),MATCH(PAYROLL!DQ$2,ADJ!$2:$2,0)),0)</f>
        <v/>
      </c>
      <c r="DR859">
        <f>IFERROR(INDEX(ADJ!$A$1:$BZ$1000,MATCH(PAYROLL!D859,ADJ!A$1:A$500,0),MATCH(PAYROLL!DR$2,ADJ!$2:$2,0)),0)</f>
        <v/>
      </c>
      <c r="DS859">
        <f>SUM(DP859:DR859)</f>
        <v/>
      </c>
      <c r="DT859">
        <f>EK859</f>
        <v/>
      </c>
      <c r="DU859">
        <f>SUM(DO859:DR859)</f>
        <v/>
      </c>
      <c r="DV859">
        <f>ROUND(DU859*0.1,0)</f>
        <v/>
      </c>
      <c r="DW859">
        <f>DU859+DV859</f>
        <v/>
      </c>
      <c r="DZ859">
        <f>IFERROR(INDEX(ADJ!$A$1:$BZ$1000,MATCH(PAYROLL!$D859,ADJ!A$1:A$500,0),MATCH(PAYROLL!DZ$2,ADJ!$2:$2,0)),0)</f>
        <v/>
      </c>
      <c r="EA859">
        <f>IFERROR(INDEX(ADJ!$A$1:$BZ$1000,MATCH(PAYROLL!$D859,ADJ!A$1:A$500,0),MATCH(PAYROLL!EA$2,ADJ!$2:$2,0)),0)</f>
        <v/>
      </c>
      <c r="EB859">
        <f>IFERROR(INDEX(ADJ!$A$1:$BZ$1000,MATCH(PAYROLL!$D859,ADJ!A$1:A$500,0),MATCH(PAYROLL!EB$2,ADJ!$2:$2,0)),0)</f>
        <v/>
      </c>
      <c r="EC859">
        <f>IFERROR(INDEX(ADJ!$A$1:$BZ$1000,MATCH(PAYROLL!$D859,ADJ!A$1:A$500,0),MATCH(PAYROLL!EC$2,ADJ!$2:$2,0)),0)</f>
        <v/>
      </c>
      <c r="ED859">
        <f>IFERROR(INDEX(ADJ!$A$1:$BZ$1000,MATCH(PAYROLL!$D859,ADJ!A$1:A$500,0),MATCH(PAYROLL!ED$2,ADJ!$2:$2,0)),0)</f>
        <v/>
      </c>
      <c r="EE859">
        <f>IFERROR(INDEX(ADJ!$A$1:$BZ$1000,MATCH(PAYROLL!$D859,ADJ!A$1:A$500,0),MATCH(PAYROLL!EE$2,ADJ!$2:$2,0)),0)</f>
        <v/>
      </c>
      <c r="EF859">
        <f>IFERROR(INDEX(ADJ!$A$1:$BZ$1000,MATCH(PAYROLL!$D859,ADJ!A$1:A$500,0),MATCH(PAYROLL!EF$2,ADJ!$2:$2,0)),0)</f>
        <v/>
      </c>
      <c r="EG859">
        <f>IFERROR(INDEX(ADJ!$A$1:$BZ$1000,MATCH(PAYROLL!$D859,ADJ!A$1:A$500,0),MATCH(PAYROLL!EG$2,ADJ!$2:$2,0)),0)</f>
        <v/>
      </c>
      <c r="EH859">
        <f>IFERROR(INDEX(ADJ!$A$1:$BZ$1000,MATCH(PAYROLL!$D859,ADJ!A$1:A$500,0),MATCH(PAYROLL!EH$2,ADJ!$2:$2,0)),0)</f>
        <v/>
      </c>
      <c r="EI859">
        <f>IFERROR(INDEX(ADJ!$A$1:$BZ$1000,MATCH(PAYROLL!D859,ADJ!A$1:A$500,0),MATCH(PAYROLL!EI$2,ADJ!$2:$2,0)),0)</f>
        <v/>
      </c>
      <c r="EJ859">
        <f>IFERROR(INDEX(ADJ!$A$1:$BZ$1000,MATCH(PAYROLL!$D859,ADJ!A$1:A$500,0),MATCH(PAYROLL!EJ$2,ADJ!$2:$2,0)),0)</f>
        <v/>
      </c>
      <c r="EK859">
        <f>SUM(DZ859:EJ859)</f>
        <v/>
      </c>
    </row>
    <row r="860">
      <c r="A860" t="n">
        <v>858</v>
      </c>
      <c r="B860" t="inlineStr">
        <is>
          <t>Phan Quang Sim</t>
        </is>
      </c>
      <c r="D860" t="inlineStr">
        <is>
          <t>124338-02</t>
        </is>
      </c>
      <c r="S860">
        <f>IFERROR(INDEX(PIS!$A$1:$BZ$1000,MATCH($D860,PIS!C$1:C$500,0),MATCH("Lương CB tháng trước",PIS!$1:$1,0)),0)</f>
        <v/>
      </c>
      <c r="T860">
        <f>IFERROR(INDEX(PIS!$A$1:$BZ$1000,MATCH($D860,PIS!C$1:C$500,0),MATCH("Lương CB hiện tại",PIS!$1:$1,0)),0)</f>
        <v/>
      </c>
      <c r="U860">
        <f>IFERROR(INDEX(PIS!$A$1:$BZ$1000,MATCH($D860,PIS!C$1:C$500,0),MATCH("Lương đóng BHBB",PIS!$1:$1,0)),0)</f>
        <v/>
      </c>
      <c r="V860">
        <f>IFERROR(INDEX(PIS!$A$1:$BZ$1000,MATCH($D860,PIS!C$1:C$500,0),MATCH(V$2,PIS!$2:$2,0)),0)</f>
        <v/>
      </c>
      <c r="W860">
        <f>IFERROR(INDEX(PIS!$A$1:$BZ$1000,MATCH($D860,PIS!C$1:C$500,0),MATCH(W$2,PIS!$2:$2,0)),0)</f>
        <v/>
      </c>
      <c r="X860">
        <f>IFERROR(INDEX(PIS!$A$1:$BZ$1000,MATCH($D860,PIS!C$1:C$500,0),MATCH(X$2,PIS!$2:$2,0)),0)</f>
        <v/>
      </c>
      <c r="Y860">
        <f>IFERROR(INDEX(PIS!$A$1:$BZ$1000,MATCH($D860,PIS!C$1:C$500,0),MATCH(Y$2,PIS!$2:$2,0)),0)</f>
        <v/>
      </c>
      <c r="Z860">
        <f>IFERROR(INDEX(PIS!$A$1:$BZ$1000,MATCH($D860,PIS!C$1:C$500,0),MATCH(Z$2,PIS!$2:$2,0)),0)</f>
        <v/>
      </c>
      <c r="AA860">
        <f>IFERROR(INDEX(PIS!$A$1:$BZ$1000,MATCH($D860,PIS!C$1:C$500,0),MATCH(AA$2,PIS!$2:$2,0)),0)</f>
        <v/>
      </c>
      <c r="AB860">
        <f>IFERROR(INDEX(PIS!$A$1:$BZ$1000,MATCH($D860,PIS!C$1:C$500,0),MATCH(AB$2,PIS!$2:$2,0)),0)</f>
        <v/>
      </c>
      <c r="AC860">
        <f>SUM(V860:AB860)</f>
        <v/>
      </c>
      <c r="AD860">
        <f>IFERROR(INDEX(TIMESHEET!$A$1:$AI$5000,MATCH($D860,TIMESHEET!A$1:A$500,0),MATCH("T100",TIMESHEET!$2:$2,0))-2,0)</f>
        <v/>
      </c>
      <c r="AE860">
        <f>IFERROR(INDEX(TIMESHEET!$A$1:$AI$5000,MATCH($D860,TIMESHEET!A$1:A$500,0),MATCH("T202",TIMESHEET!$2:$2,0)),0)</f>
        <v/>
      </c>
      <c r="AF860">
        <f>IFERROR(INDEX(TIMESHEET!$A$1:$AI$5000,MATCH($D860,TIMESHEET!A$1:A$500,0),MATCH("T302",TIMESHEET!$2:$2,0)),0)</f>
        <v/>
      </c>
      <c r="AG860">
        <f>IFERROR(INDEX(TIMESHEET!$A$1:$AI$5000,MATCH($D860,TIMESHEET!A$1:A$500,0),MATCH("T406",TIMESHEET!$2:$2,0)),0)</f>
        <v/>
      </c>
      <c r="AH860">
        <f>AE860+AG860</f>
        <v/>
      </c>
      <c r="AI860">
        <f>IFERROR(INDEX(TIMESHEET!$A$1:$AI$5000,MATCH($D860,TIMESHEET!A$1:A$500,0),MATCH("T701",TIMESHEET!$2:$2,0)),0)</f>
        <v/>
      </c>
      <c r="AJ860">
        <f>IFERROR(INDEX(TIMESHEET!$A$1:$AI$5000,MATCH($D860,TIMESHEET!B$1:B$500,0),MATCH("T320",TIMESHEET!$2:$2,0)),0)</f>
        <v/>
      </c>
      <c r="AK860">
        <f>IFERROR(IF(LEFT(INDEX(PIS!O$1:O$500,MATCH(D860,PIS!C$1:C$500)),1)="M",T860/AD860*SUM(AE860:AG860),T860*AD860),0)</f>
        <v/>
      </c>
      <c r="AL860">
        <f>IFERROR(INDEX(ADJ!$A$1:$BZ$1000,MATCH(PAYROLL!D860,ADJ!A$1:A$500,0),MATCH(PAYROLL!AL$2,ADJ!$2:$2,0)),0)</f>
        <v/>
      </c>
      <c r="AM860">
        <f>SUM(AK860:AL860)</f>
        <v/>
      </c>
      <c r="AN860">
        <f>IFERROR(ROUND(V860/$AD860*$AH860,0),0)</f>
        <v/>
      </c>
      <c r="AO860">
        <f>IFERROR(ROUND(W860/$AD860*$AH860,0),0)</f>
        <v/>
      </c>
      <c r="AP860">
        <f>IFERROR(ROUND(X860/$AD860*$AE860,0),0)</f>
        <v/>
      </c>
      <c r="AQ860">
        <f>IFERROR(ROUND(Y860/$AD860*$AH860,0),0)</f>
        <v/>
      </c>
      <c r="AR860">
        <f>IFERROR(ROUND(Z860/$AD860*$AH860,0),0)</f>
        <v/>
      </c>
      <c r="AS860">
        <f>IFERROR(ROUND(AA860/$AD860*$AH860,0),0)</f>
        <v/>
      </c>
      <c r="AT860">
        <f>IFERROR(IF((AE860+AF860+AG860)&gt;13,AB860,ROUND(AB860/AD860*AH860,0)),0)</f>
        <v/>
      </c>
      <c r="AU860">
        <f>IFERROR(INDEX(ADJ!$A$1:$BZ$1000,MATCH(PAYROLL!D860,ADJ!A$1:A$500,0),MATCH(PAYROLL!AU$2,ADJ!$2:$2,0)),0)</f>
        <v/>
      </c>
      <c r="AV860">
        <f>ROUND(SUM(AN860:AU860),0)</f>
        <v/>
      </c>
      <c r="AW860">
        <f>IFERROR(INDEX(TIMESHEET!$A$1:$AI$5000,MATCH(PAYROLL!D860,TIMESHEET!A$1:A$500,0),MATCH("T620",TIMESHEET!$2:$2,0)),0)</f>
        <v/>
      </c>
      <c r="AX860">
        <f>IFERROR(INDEX(TIMESHEET!$A$1:$AI$5000,MATCH(PAYROLL!D860,TIMESHEET!A$1:A$500,0),MATCH("T601",TIMESHEET!$2:$2,0)),0)</f>
        <v/>
      </c>
      <c r="AY860">
        <f>IFERROR(INDEX(TIMESHEET!$A$1:$AI$5000,MATCH(PAYROLL!D860,TIMESHEET!A$1:A$500,0),MATCH("T602",TIMESHEET!$2:$2,0)),0)</f>
        <v/>
      </c>
      <c r="AZ860">
        <f>IFERROR(INDEX(TIMESHEET!$A$1:$AI$5000,MATCH(PAYROLL!D860,TIMESHEET!A$1:A$500,0),MATCH("T603",TIMESHEET!$2:$2,0)),0)</f>
        <v/>
      </c>
      <c r="BA860">
        <f>IFERROR(INDEX(TIMESHEET!$A$1:$AI$5000,MATCH(PAYROLL!D860,TIMESHEET!A$1:A$500,0),MATCH("T611",TIMESHEET!$2:$2,0)),0)</f>
        <v/>
      </c>
      <c r="BB860">
        <f>IFERROR(INDEX(TIMESHEET!$A$1:$AI$5000,MATCH(PAYROLL!D860,TIMESHEET!A$1:A$500,0),MATCH("T612",TIMESHEET!$2:$2,0)),0)</f>
        <v/>
      </c>
      <c r="BC860">
        <f>IFERROR(INDEX(TIMESHEET!$A$1:$AI$5000,MATCH(PAYROLL!D860,TIMESHEET!A$1:A$500,0),MATCH("T613",TIMESHEET!$2:$2,0)),0)</f>
        <v/>
      </c>
      <c r="BD860">
        <f>IFERROR(INDEX(TIMESHEET!$A$1:$AI$5000,MATCH(PAYROLL!D860,TIMESHEET!A$1:A$500,0),MATCH("T500",TIMESHEET!$2:$2,0)),0)</f>
        <v/>
      </c>
      <c r="BE860">
        <f>IFERROR(IF(LEFT(INDEX(PIS!O$1:O$500,MATCH(D860,PIS!C$1:C$500)),1)="M",T860/AD860/8*(AW860+AX860*1.5+AY860*2+AZ860*3+BA860*2.1+BB860*2.7+BC860*3.9+BD860*0.3),T860/8*(AW860+AX860*1.5+AY860*2+AZ860*3+BA860*2.1+BB860*2.7+BC860*3.9+BD860*0.3)),0)</f>
        <v/>
      </c>
      <c r="BF860">
        <f>IFERROR(INDEX(ADJ!$A$1:$BZ$1000,MATCH(PAYROLL!$D860,ADJ!A$1:A$500,0),MATCH(PAYROLL!BF$2,ADJ!$2:$2,0)),0)</f>
        <v/>
      </c>
      <c r="BG860">
        <f>IFERROR(INDEX(ADJ!$A$1:$BZ$1000,MATCH(PAYROLL!D860,ADJ!A$1:A$500,0),MATCH(PAYROLL!BG$2,ADJ!$2:$2,0)),0)</f>
        <v/>
      </c>
      <c r="BH860">
        <f>IFERROR(INDEX(ADJ!$A$1:$BZ$1000,MATCH(PAYROLL!D860,ADJ!A$1:A$500,0),MATCH(PAYROLL!BH$2,ADJ!$2:$2,0)),0)</f>
        <v/>
      </c>
      <c r="BI860">
        <f>IFERROR(INDEX(ADJ!$A$1:$BZ$1000,MATCH(PAYROLL!D860,ADJ!A$1:A$500,0),MATCH(PAYROLL!BI$2,ADJ!$2:$2,0)),0)</f>
        <v/>
      </c>
      <c r="BJ860">
        <f>IFERROR(INDEX(ADJ!$A$1:$BZ$1000,MATCH(PAYROLL!D860,ADJ!A$1:A$500,0),MATCH(PAYROLL!BJ$2,ADJ!$2:$2,0)),0)</f>
        <v/>
      </c>
      <c r="BK860">
        <f>SUM(BF860:BJ860)</f>
        <v/>
      </c>
      <c r="BL860">
        <f>IFERROR(INDEX(ADJ!$A$1:$BZ$1000,MATCH(PAYROLL!D860,ADJ!A$1:A$500,0),MATCH(PAYROLL!BL$2,ADJ!$2:$2,0)),0)</f>
        <v/>
      </c>
      <c r="BM860">
        <f>IFERROR(INDEX(ADJ!$A$1:$BZ$1000,MATCH(PAYROLL!D860,ADJ!A$1:A$500,0),MATCH(PAYROLL!BM$2,ADJ!$2:$2,0)),0)</f>
        <v/>
      </c>
      <c r="BN860">
        <f>IFERROR(INDEX(ADJ!$A$1:$BZ$1000,MATCH(PAYROLL!D860,ADJ!A$1:A$500,0),MATCH(PAYROLL!BN$2,ADJ!$2:$2,0)),0)</f>
        <v/>
      </c>
      <c r="BO860">
        <f>IFERROR(INDEX(ADJ!$A$1:$BZ$1000,MATCH(PAYROLL!D860,ADJ!A$1:A$500,0),MATCH(PAYROLL!BO$2,ADJ!$2:$2,0)),0)</f>
        <v/>
      </c>
      <c r="BP860">
        <f>SUM(AM860,AV860,BE860,BK860,BL860:BO860)</f>
        <v/>
      </c>
      <c r="BQ860">
        <f>BO860</f>
        <v/>
      </c>
      <c r="BR860">
        <f>IFERROR(ROUND(IF(LEFT(INDEX(PIS!O$1:O$500,MATCH(D860,PIS!C$1:C$500)),1)="D",T860/8*(BD860*0.3),IF(LEFT(INDEX(PIS!O$1:O$500,MATCH(D860,PIS!C$1:C$500)),1)="H",T860*($BD860*0.3),T860/$AD860/8*($BD860*0.3))),0),0)</f>
        <v/>
      </c>
      <c r="BS860">
        <f>IF(AP860&lt;1,0,MIN(AP860,730000))</f>
        <v/>
      </c>
      <c r="BT860">
        <f>IFERROR(ROUND((BE860-SUM(AW860:BC860)*T860/AD860/8),0)-BR860,0)</f>
        <v/>
      </c>
      <c r="BU860">
        <f>AO860</f>
        <v/>
      </c>
      <c r="BV860">
        <f>SUM(BQ860:BU860)</f>
        <v/>
      </c>
      <c r="BW860">
        <f>BP860-BV860</f>
        <v/>
      </c>
      <c r="BX860">
        <f>IFERROR(IF(RIGHT(INDEX(PIS!O$1:O$500,MATCH(D860,PIS!C$1:C$500)),5)="Gross",MIN(U860+V860,VLOOKUP("R700",TSC!B:C,2,0)*VLOOKUP("R101",TSC!B:C,2,0))*VLOOKUP("R701",TSC!B:C,2,0)%,0),0)</f>
        <v/>
      </c>
      <c r="BY860">
        <f>IFERROR(IF(RIGHT(INDEX(PIS!O$1:O$500,MATCH(D860,PIS!C$1:C$500)),5)="Gross",MIN(U860+V860,VLOOKUP("R700",TSC!B:C,2,0)*VLOOKUP("R101",TSC!B:C,2,0))*VLOOKUP("T704",TSC!B:C,2,0)%,0),0)</f>
        <v/>
      </c>
      <c r="BZ860">
        <f>IFERROR(IF(RIGHT(INDEX(PIS!O$1:O$500,MATCH(D860,PIS!C$1:C$500)),5)="Gross",MIN(U860+V860,VLOOKUP("R700",TSC!B:C,2,0)*VLOOKUP("1",TSC!F:G,2,0))*VLOOKUP("T705",TSC!B:C,2,0)%,0),0)</f>
        <v/>
      </c>
      <c r="CA860">
        <f>IFERROR(INDEX(ADJ!$A$1:$BZ$1000,MATCH(PAYROLL!D860,ADJ!A$1:A$500,0),MATCH(PAYROLL!CA$2,ADJ!$2:$2,0)),0)</f>
        <v/>
      </c>
      <c r="CB860">
        <f>IFERROR(INDEX(ADJ!$A$1:$BZ$1000,MATCH(PAYROLL!D860,ADJ!A$1:A$500,0),MATCH(PAYROLL!CB$2,ADJ!$2:$2,0)),0)</f>
        <v/>
      </c>
      <c r="CC860">
        <f>SUM(BX860:CB860)</f>
        <v/>
      </c>
      <c r="CD860">
        <f>IFERROR(INDEX(PIS!$A$1:$BZ$1000,MATCH(PAYROLL!D860,PIS!C$1:C$500,0),MATCH(PAYROLL!CD$1,PIS!$1:$1,0)),0)</f>
        <v/>
      </c>
      <c r="CE860">
        <f>IFERROR(IF(OR(INDEX(PIS!P$1:P$500,MATCH(D860,PIS!C$1:C$500,0))="LT2",INDEX(PIS!P$1:P$500,MATCH(D860,PIS!C$1:C$500,0))="P10"),0,SUM(CC860,CD860*VLOOKUP("R601",TSC!B:C,2,0),VLOOKUP("R602",TSC!B:C,2,0))),0)</f>
        <v/>
      </c>
      <c r="CF860">
        <f>MAX(BW860-CE860,0)</f>
        <v/>
      </c>
      <c r="CG860">
        <f>IFERROR(IF(OR(RIGHT(INDEX(PIS!P$1:P$500,MATCH(D860,PIS!C$1:C$500)),5)="P10",RIGHT(INDEX(PIS!P$1:P$500,MATCH(D860,PIS!C$1:C$500)),5)="CK"),0,IF(CF860&lt;=5000000,CF860*5%,IF(CF860&lt;=10000000,CF860*10%-250000,IF(CF860&lt;=18000000,CF860*15%-750000,IF(CF860&lt;=32000000,CF860*20%-1650000,IF(CF860&lt;=52000000,CF860*25%-3250000,IF(CF860&lt;=80000000,BH860*30%-5850000,CF860*35%-9850000))))))),0)</f>
        <v/>
      </c>
      <c r="CH860">
        <f>IFERROR(IF(OR(INDEX(PIS!P$1:P$500,MATCH(D860,PIS!C$1:C$500))="LT",INDEX(PIS!P$1:P$500,MATCH(D860,PIS!C$1:C$500))="CK"),0,IF(CF860&lt;2000000,0,CF860*10%)),0)</f>
        <v/>
      </c>
      <c r="CI860">
        <f>IFERROR(INDEX(ADJ!$A$1:$BZ$1000,MATCH(PAYROLL!D860,ADJ!A$1:A$500,0),MATCH(PAYROLL!CI$2,ADJ!$2:$2,0)),0)</f>
        <v/>
      </c>
      <c r="CJ860">
        <f>IFERROR(INDEX(ADJ!$A$1:$BZ$1000,MATCH(PAYROLL!D860,ADJ!A$1:A$500,0),MATCH(PAYROLL!CJ$2,ADJ!$2:$2,0)),0)</f>
        <v/>
      </c>
      <c r="CK860">
        <f>IFERROR(INDEX(ADJ!$A$1:$BZ$1000,MATCH(PAYROLL!D860,ADJ!A$1:A$500,0),MATCH(PAYROLL!CK$2,ADJ!$2:$2,0)),0)</f>
        <v/>
      </c>
      <c r="CL860">
        <f>SUM(CG860:CK860)</f>
        <v/>
      </c>
      <c r="CM860">
        <f>ROUND(SUM(CH860:CK860),0)</f>
        <v/>
      </c>
      <c r="CN860">
        <f>IFERROR(INDEX(CSDA!D$1:D$500,MATCH($CN$2,CSDA!C$1:C$500,0))*INDEX(PIS!V$1:V$500,MATCH(D860,PIS!C$1:C$500))+INDEX(ADJ!$A$1:$BZ$1000,MATCH(PAYROLL!D860,ADJ!A$1:A$500,0),MATCH(PAYROLL!CN$2,ADJ!$2:$2,0)),0)</f>
        <v/>
      </c>
      <c r="CO860">
        <f>IFERROR(INDEX(ADJ!$A$1:$BZ$1000,MATCH(PAYROLL!D860,ADJ!A$1:A$500,0),MATCH(PAYROLL!CO$2,ADJ!$2:$2,0)),0)</f>
        <v/>
      </c>
      <c r="CP860">
        <f>IFERROR(INDEX(ADJ!$A$1:$BZ$1000,MATCH(PAYROLL!D860,ADJ!A$1:A$500,0),MATCH(PAYROLL!CP$2,ADJ!$2:$2,0)),0)</f>
        <v/>
      </c>
      <c r="CQ860">
        <f>BP860-CL860-CI860-CM860-CN860-CO860-CP860-CC860</f>
        <v/>
      </c>
      <c r="CR860">
        <f>IFERROR(IF(RIGHT(INDEX(PIS!O$1:O$500,MATCH(D860,PIS!C$1:C$500,0)),5)="Gross",MIN(U860+V860,VLOOKUP("R700",TSC!B:C,2,0)*VLOOKUP("R101",TSC!B:C,2,0))*(VLOOKUP("T711",TSC!B:C,2,0)+VLOOKUP("T712",TSC!B:C,2,0))%,MIN(T860+V860,VLOOKUP("R700",TSC!B:C,2,0)*VLOOKUP("R101",TSC!B:C,2,0))*(VLOOKUP("T711",TSC!B:C,2,0)+VLOOKUP("T712",TSC!B:C,2,0)+VLOOKUP("R701",TSC!B:C,2,0))%),0)</f>
        <v/>
      </c>
      <c r="CS860">
        <f>IFERROR(IF(RIGHT(INDEX(PIS!O$1:O$500,MATCH(D860,PIS!C$1:C$500,0)),5)="Gross",MIN(U860+V860,VLOOKUP("R700",TSC!B:C,2,0)*VLOOKUP("R101",TSC!B:C,2,0))*(VLOOKUP("T714",TSC!B:C,2,0))%,MIN(T860+V860,VLOOKUP("R700",TSC!B:C,2,0)*VLOOKUP("R101",TSC!B:C,2,0))*(VLOOKUP("T704",TSC!B:C,2,0)+VLOOKUP("T714",TSC!B:C,2,0))%),0)</f>
        <v/>
      </c>
      <c r="CT860">
        <f>IFERROR(IF(RIGHT(INDEX(PIS!O$1:O$500,MATCH(D860,PIS!C$1:C$500,0)),5)="Gross",MIN(U860+V860,VLOOKUP("R700",TSC!B:C,2,0)*VLOOKUP("R101",TSC!B:C,2,0))*VLOOKUP("T705",TSC!B:C,2,0)%,MIN(T860+V860,VLOOKUP("R700",TSC!B:C,2,0)*VLOOKUP("R101",TSC!B:C,2,0))*VLOOKUP("T705",TSC!B:C,2,0)%),0)</f>
        <v/>
      </c>
      <c r="CU860">
        <f>IFERROR(IF(RIGHT(INDEX(PIS!O$1:O$500,MATCH(D860,PIS!C$1:C$500,0)),5)="Gross",MIN(U860+V860,VLOOKUP("R700",TSC!B:C,2,0)*VLOOKUP("R101",TSC!B:C,2,0))*(VLOOKUP("T713",TSC!B:C,2,0))%,MIN(T860+V860,VLOOKUP("R700",TSC!B:C,2,0)*VLOOKUP("R101",TSC!B:C,2,0))*(VLOOKUP("T713",TSC!B:C,2,0))%),0)</f>
        <v/>
      </c>
      <c r="CV860">
        <f>IFERROR(INDEX(ADJ!$A$1:$BZ$1000,MATCH(PAYROLL!D860,ADJ!A$1:A$500,0),MATCH(PAYROLL!CV$2,ADJ!$2:$2,0)),0)</f>
        <v/>
      </c>
      <c r="CW860">
        <f>IFERROR(INDEX(ADJ!$A$1:$BZ$1000,MATCH(PAYROLL!D860,ADJ!A$1:A$500,0),MATCH(PAYROLL!CW$2,ADJ!$2:$2,0)),0)</f>
        <v/>
      </c>
      <c r="CX860">
        <f>SUM(CR860:CW860)</f>
        <v/>
      </c>
      <c r="CY860">
        <f>ROUND(IF(CR860&gt;0,T860+V860*VLOOKUP("R202",TSC!$B$1:$C$500,2,0),0),0)</f>
        <v/>
      </c>
      <c r="CZ860">
        <f>IFERROR(INDEX(CSDA!D$1:D$500,MATCH($CZ$2,CSDA!C$1:C$500,0)),0)</f>
        <v/>
      </c>
      <c r="DA860">
        <f>ROUND(T860*0.7%,0)</f>
        <v/>
      </c>
      <c r="DB860">
        <f>ROUND(T860/12,0)</f>
        <v/>
      </c>
      <c r="DC860">
        <f ref="DC860" t="array">IFERROR(INDEX(CSDA!D$1:D$500,MATCH("Trích giữ"&amp;PAYROLL!DC$2,CSDA!A$1:A$500&amp;CSDA!C$1:C$500,0)),0)</f>
        <v/>
      </c>
      <c r="DD860">
        <f ref="DD860" t="array">IFERROR(INDEX(CSDA!D$1:D$500,MATCH("Trích giữ"&amp;PAYROLL!DD$2,CSDA!A$1:A$500&amp;CSDA!C$1:C$500,0)),0)</f>
        <v/>
      </c>
      <c r="DE860">
        <f ref="DE860" t="array">IFERROR(INDEX(CSDA!D$1:D$500,MATCH("Trích giữ"&amp;PAYROLL!DE$2,CSDA!A$1:A$500&amp;CSDA!C$1:C$500,0)),0)</f>
        <v/>
      </c>
      <c r="DF860">
        <f>IFERROR(INDEX(CSDA!D$1:D$500,MATCH(PAYROLL!DF$2,CSDA!C$1:C$500,0)),0)</f>
        <v/>
      </c>
      <c r="DG860">
        <f ref="DG860" t="array">IFERROR(INDEX(CSDA!D$1:D$500,MATCH("Trích giữ"&amp;PAYROLL!DG$2,CSDA!A$1:A$500&amp;CSDA!C$1:C$500,0)),0)</f>
        <v/>
      </c>
      <c r="DH860">
        <f>ROUND(T860/26,0)</f>
        <v/>
      </c>
      <c r="DI860">
        <f ref="DI860" t="array">IFERROR(INDEX(CSDA!D$1:D$500,MATCH("Trích giữ"&amp;PAYROLL!DI$2,CSDA!A$1:A$500&amp;CSDA!C$1:C$500,0)),0)</f>
        <v/>
      </c>
      <c r="DJ860">
        <f>IF(U860=0,T860*21.5%-BL860,0)</f>
        <v/>
      </c>
      <c r="DK860">
        <f ref="DK860" t="array">IFERROR(INDEX(CSDA!D$1:D$500,MATCH("Trích giữ"&amp;PAYROLL!DK$2,CSDA!A$1:A$500&amp;CSDA!C$1:C$500,0)),0)</f>
        <v/>
      </c>
      <c r="DL860">
        <f>IFERROR(INDEX(CSDA!D$1:D$500,MATCH(PAYROLL!DL$2,CSDA!C$1:C$500,0))/12,0)</f>
        <v/>
      </c>
      <c r="DM860">
        <f>SUM(DB860:DL860)</f>
        <v/>
      </c>
      <c r="DN860">
        <f>IFERROR(INDEX(ADJ!$A$1:$BZ$1000,MATCH(PAYROLL!D860,ADJ!A$1:A$500,0),MATCH(PAYROLL!DN$2,ADJ!$2:$2,0)),0)</f>
        <v/>
      </c>
      <c r="DO860">
        <f>IFERROR(SUM(BP860,DM860:DN860,CX860:DA860)-DT860,0)</f>
        <v/>
      </c>
      <c r="DP860">
        <f ref="DP860" t="array">SUM(BW860*IFERROR(INDEX(CSDA!D$1:D$500,MATCH(BW$2,CSDA!C$1:C$500,0)),0)%,CX860*IFERROR(INDEX(CSDA!D$1:D$500,MATCH(CX$2,CSDA!C$1:C$500,0)),0)%,DA860*IFERROR(INDEX(CSDA!D$1:D$500,MATCH(DA$2,CSDA!C$1:C$500,0)),0)%,DB860*IFERROR(INDEX(CSDA!D$1:D$500,MATCH(DB$2,CSDA!C$1:C$500,0)),0)%,DF860*IFERROR(INDEX(CSDA!D$1:D$500,MATCH("Phí dịch vụ"&amp;PAYROLL!DF$2,CSDA!A$1:A$500&amp;CSDA!C$1:C$500,0)),0)%,DC860*IFERROR(INDEX(CSDA!D$1:D$500,MATCH("Phí dịch vụ"&amp;PAYROLL!DC$2,CSDA!A$1:A$500&amp;CSDA!C$1:C$500,0)),0)%,DH860*IFERROR(INDEX(CSDA!D$1:D$500,MATCH("Phí dịch vụ"&amp;PAYROLL!DH$2,CSDA!A$1:A$500&amp;CSDA!C$1:C$500,0)),0)%,DJ860*IFERROR(INDEX(CSDA!D$1:D$500,MATCH("Phí dịch vụ"&amp;PAYROLL!DJ$2,CSDA!A$1:A$500&amp;CSDA!C$1:C$500,0)),0)%,BN860*IFERROR(INDEX(CSDA!D$1:D$500,MATCH(BN$2,CSDA!C$1:C$500,0)),0)%)-BN860*7%</f>
        <v/>
      </c>
      <c r="DQ860">
        <f>IFERROR(INDEX(ADJ!$A$1:$BZ$1000,MATCH(PAYROLL!D860,ADJ!A$1:A$500,0),MATCH(PAYROLL!DQ$2,ADJ!$2:$2,0)),0)</f>
        <v/>
      </c>
      <c r="DR860">
        <f>IFERROR(INDEX(ADJ!$A$1:$BZ$1000,MATCH(PAYROLL!D860,ADJ!A$1:A$500,0),MATCH(PAYROLL!DR$2,ADJ!$2:$2,0)),0)</f>
        <v/>
      </c>
      <c r="DS860">
        <f>SUM(DP860:DR860)</f>
        <v/>
      </c>
      <c r="DT860">
        <f>EK860</f>
        <v/>
      </c>
      <c r="DU860">
        <f>SUM(DO860:DR860)</f>
        <v/>
      </c>
      <c r="DV860">
        <f>ROUND(DU860*0.1,0)</f>
        <v/>
      </c>
      <c r="DW860">
        <f>DU860+DV860</f>
        <v/>
      </c>
      <c r="DZ860">
        <f>IFERROR(INDEX(ADJ!$A$1:$BZ$1000,MATCH(PAYROLL!$D860,ADJ!A$1:A$500,0),MATCH(PAYROLL!DZ$2,ADJ!$2:$2,0)),0)</f>
        <v/>
      </c>
      <c r="EA860">
        <f>IFERROR(INDEX(ADJ!$A$1:$BZ$1000,MATCH(PAYROLL!$D860,ADJ!A$1:A$500,0),MATCH(PAYROLL!EA$2,ADJ!$2:$2,0)),0)</f>
        <v/>
      </c>
      <c r="EB860">
        <f>IFERROR(INDEX(ADJ!$A$1:$BZ$1000,MATCH(PAYROLL!$D860,ADJ!A$1:A$500,0),MATCH(PAYROLL!EB$2,ADJ!$2:$2,0)),0)</f>
        <v/>
      </c>
      <c r="EC860">
        <f>IFERROR(INDEX(ADJ!$A$1:$BZ$1000,MATCH(PAYROLL!$D860,ADJ!A$1:A$500,0),MATCH(PAYROLL!EC$2,ADJ!$2:$2,0)),0)</f>
        <v/>
      </c>
      <c r="ED860">
        <f>IFERROR(INDEX(ADJ!$A$1:$BZ$1000,MATCH(PAYROLL!$D860,ADJ!A$1:A$500,0),MATCH(PAYROLL!ED$2,ADJ!$2:$2,0)),0)</f>
        <v/>
      </c>
      <c r="EE860">
        <f>IFERROR(INDEX(ADJ!$A$1:$BZ$1000,MATCH(PAYROLL!$D860,ADJ!A$1:A$500,0),MATCH(PAYROLL!EE$2,ADJ!$2:$2,0)),0)</f>
        <v/>
      </c>
      <c r="EF860">
        <f>IFERROR(INDEX(ADJ!$A$1:$BZ$1000,MATCH(PAYROLL!$D860,ADJ!A$1:A$500,0),MATCH(PAYROLL!EF$2,ADJ!$2:$2,0)),0)</f>
        <v/>
      </c>
      <c r="EG860">
        <f>IFERROR(INDEX(ADJ!$A$1:$BZ$1000,MATCH(PAYROLL!$D860,ADJ!A$1:A$500,0),MATCH(PAYROLL!EG$2,ADJ!$2:$2,0)),0)</f>
        <v/>
      </c>
      <c r="EH860">
        <f>IFERROR(INDEX(ADJ!$A$1:$BZ$1000,MATCH(PAYROLL!$D860,ADJ!A$1:A$500,0),MATCH(PAYROLL!EH$2,ADJ!$2:$2,0)),0)</f>
        <v/>
      </c>
      <c r="EI860">
        <f>IFERROR(INDEX(ADJ!$A$1:$BZ$1000,MATCH(PAYROLL!D860,ADJ!A$1:A$500,0),MATCH(PAYROLL!EI$2,ADJ!$2:$2,0)),0)</f>
        <v/>
      </c>
      <c r="EJ860">
        <f>IFERROR(INDEX(ADJ!$A$1:$BZ$1000,MATCH(PAYROLL!$D860,ADJ!A$1:A$500,0),MATCH(PAYROLL!EJ$2,ADJ!$2:$2,0)),0)</f>
        <v/>
      </c>
      <c r="EK860">
        <f>SUM(DZ860:EJ860)</f>
        <v/>
      </c>
    </row>
    <row r="861">
      <c r="A861" t="n">
        <v>859</v>
      </c>
      <c r="B861" t="inlineStr">
        <is>
          <t>Vi Văn Đạt</t>
        </is>
      </c>
      <c r="D861" t="inlineStr">
        <is>
          <t>155499-01</t>
        </is>
      </c>
      <c r="S861">
        <f>IFERROR(INDEX(PIS!$A$1:$BZ$1000,MATCH($D861,PIS!C$1:C$500,0),MATCH("Lương CB tháng trước",PIS!$1:$1,0)),0)</f>
        <v/>
      </c>
      <c r="T861">
        <f>IFERROR(INDEX(PIS!$A$1:$BZ$1000,MATCH($D861,PIS!C$1:C$500,0),MATCH("Lương CB hiện tại",PIS!$1:$1,0)),0)</f>
        <v/>
      </c>
      <c r="U861">
        <f>IFERROR(INDEX(PIS!$A$1:$BZ$1000,MATCH($D861,PIS!C$1:C$500,0),MATCH("Lương đóng BHBB",PIS!$1:$1,0)),0)</f>
        <v/>
      </c>
      <c r="V861">
        <f>IFERROR(INDEX(PIS!$A$1:$BZ$1000,MATCH($D861,PIS!C$1:C$500,0),MATCH(V$2,PIS!$2:$2,0)),0)</f>
        <v/>
      </c>
      <c r="W861">
        <f>IFERROR(INDEX(PIS!$A$1:$BZ$1000,MATCH($D861,PIS!C$1:C$500,0),MATCH(W$2,PIS!$2:$2,0)),0)</f>
        <v/>
      </c>
      <c r="X861">
        <f>IFERROR(INDEX(PIS!$A$1:$BZ$1000,MATCH($D861,PIS!C$1:C$500,0),MATCH(X$2,PIS!$2:$2,0)),0)</f>
        <v/>
      </c>
      <c r="Y861">
        <f>IFERROR(INDEX(PIS!$A$1:$BZ$1000,MATCH($D861,PIS!C$1:C$500,0),MATCH(Y$2,PIS!$2:$2,0)),0)</f>
        <v/>
      </c>
      <c r="Z861">
        <f>IFERROR(INDEX(PIS!$A$1:$BZ$1000,MATCH($D861,PIS!C$1:C$500,0),MATCH(Z$2,PIS!$2:$2,0)),0)</f>
        <v/>
      </c>
      <c r="AA861">
        <f>IFERROR(INDEX(PIS!$A$1:$BZ$1000,MATCH($D861,PIS!C$1:C$500,0),MATCH(AA$2,PIS!$2:$2,0)),0)</f>
        <v/>
      </c>
      <c r="AB861">
        <f>IFERROR(INDEX(PIS!$A$1:$BZ$1000,MATCH($D861,PIS!C$1:C$500,0),MATCH(AB$2,PIS!$2:$2,0)),0)</f>
        <v/>
      </c>
      <c r="AC861">
        <f>SUM(V861:AB861)</f>
        <v/>
      </c>
      <c r="AD861">
        <f>IFERROR(INDEX(TIMESHEET!$A$1:$AI$5000,MATCH($D861,TIMESHEET!A$1:A$500,0),MATCH("T100",TIMESHEET!$2:$2,0))-2,0)</f>
        <v/>
      </c>
      <c r="AE861">
        <f>IFERROR(INDEX(TIMESHEET!$A$1:$AI$5000,MATCH($D861,TIMESHEET!A$1:A$500,0),MATCH("T202",TIMESHEET!$2:$2,0)),0)</f>
        <v/>
      </c>
      <c r="AF861">
        <f>IFERROR(INDEX(TIMESHEET!$A$1:$AI$5000,MATCH($D861,TIMESHEET!A$1:A$500,0),MATCH("T302",TIMESHEET!$2:$2,0)),0)</f>
        <v/>
      </c>
      <c r="AG861">
        <f>IFERROR(INDEX(TIMESHEET!$A$1:$AI$5000,MATCH($D861,TIMESHEET!A$1:A$500,0),MATCH("T406",TIMESHEET!$2:$2,0)),0)</f>
        <v/>
      </c>
      <c r="AH861">
        <f>AE861+AG861</f>
        <v/>
      </c>
      <c r="AI861">
        <f>IFERROR(INDEX(TIMESHEET!$A$1:$AI$5000,MATCH($D861,TIMESHEET!A$1:A$500,0),MATCH("T701",TIMESHEET!$2:$2,0)),0)</f>
        <v/>
      </c>
      <c r="AJ861">
        <f>IFERROR(INDEX(TIMESHEET!$A$1:$AI$5000,MATCH($D861,TIMESHEET!B$1:B$500,0),MATCH("T320",TIMESHEET!$2:$2,0)),0)</f>
        <v/>
      </c>
      <c r="AK861">
        <f>IFERROR(IF(LEFT(INDEX(PIS!O$1:O$500,MATCH(D861,PIS!C$1:C$500)),1)="M",T861/AD861*SUM(AE861:AG861),T861*AD861),0)</f>
        <v/>
      </c>
      <c r="AL861">
        <f>IFERROR(INDEX(ADJ!$A$1:$BZ$1000,MATCH(PAYROLL!D861,ADJ!A$1:A$500,0),MATCH(PAYROLL!AL$2,ADJ!$2:$2,0)),0)</f>
        <v/>
      </c>
      <c r="AM861">
        <f>SUM(AK861:AL861)</f>
        <v/>
      </c>
      <c r="AN861">
        <f>IFERROR(ROUND(V861/$AD861*$AH861,0),0)</f>
        <v/>
      </c>
      <c r="AO861">
        <f>IFERROR(ROUND(W861/$AD861*$AH861,0),0)</f>
        <v/>
      </c>
      <c r="AP861">
        <f>IFERROR(ROUND(X861/$AD861*$AE861,0),0)</f>
        <v/>
      </c>
      <c r="AQ861">
        <f>IFERROR(ROUND(Y861/$AD861*$AH861,0),0)</f>
        <v/>
      </c>
      <c r="AR861">
        <f>IFERROR(ROUND(Z861/$AD861*$AH861,0),0)</f>
        <v/>
      </c>
      <c r="AS861">
        <f>IFERROR(ROUND(AA861/$AD861*$AH861,0),0)</f>
        <v/>
      </c>
      <c r="AT861">
        <f>IFERROR(IF((AE861+AF861+AG861)&gt;13,AB861,ROUND(AB861/AD861*AH861,0)),0)</f>
        <v/>
      </c>
      <c r="AU861">
        <f>IFERROR(INDEX(ADJ!$A$1:$BZ$1000,MATCH(PAYROLL!D861,ADJ!A$1:A$500,0),MATCH(PAYROLL!AU$2,ADJ!$2:$2,0)),0)</f>
        <v/>
      </c>
      <c r="AV861">
        <f>ROUND(SUM(AN861:AU861),0)</f>
        <v/>
      </c>
      <c r="AW861">
        <f>IFERROR(INDEX(TIMESHEET!$A$1:$AI$5000,MATCH(PAYROLL!D861,TIMESHEET!A$1:A$500,0),MATCH("T620",TIMESHEET!$2:$2,0)),0)</f>
        <v/>
      </c>
      <c r="AX861">
        <f>IFERROR(INDEX(TIMESHEET!$A$1:$AI$5000,MATCH(PAYROLL!D861,TIMESHEET!A$1:A$500,0),MATCH("T601",TIMESHEET!$2:$2,0)),0)</f>
        <v/>
      </c>
      <c r="AY861">
        <f>IFERROR(INDEX(TIMESHEET!$A$1:$AI$5000,MATCH(PAYROLL!D861,TIMESHEET!A$1:A$500,0),MATCH("T602",TIMESHEET!$2:$2,0)),0)</f>
        <v/>
      </c>
      <c r="AZ861">
        <f>IFERROR(INDEX(TIMESHEET!$A$1:$AI$5000,MATCH(PAYROLL!D861,TIMESHEET!A$1:A$500,0),MATCH("T603",TIMESHEET!$2:$2,0)),0)</f>
        <v/>
      </c>
      <c r="BA861">
        <f>IFERROR(INDEX(TIMESHEET!$A$1:$AI$5000,MATCH(PAYROLL!D861,TIMESHEET!A$1:A$500,0),MATCH("T611",TIMESHEET!$2:$2,0)),0)</f>
        <v/>
      </c>
      <c r="BB861">
        <f>IFERROR(INDEX(TIMESHEET!$A$1:$AI$5000,MATCH(PAYROLL!D861,TIMESHEET!A$1:A$500,0),MATCH("T612",TIMESHEET!$2:$2,0)),0)</f>
        <v/>
      </c>
      <c r="BC861">
        <f>IFERROR(INDEX(TIMESHEET!$A$1:$AI$5000,MATCH(PAYROLL!D861,TIMESHEET!A$1:A$500,0),MATCH("T613",TIMESHEET!$2:$2,0)),0)</f>
        <v/>
      </c>
      <c r="BD861">
        <f>IFERROR(INDEX(TIMESHEET!$A$1:$AI$5000,MATCH(PAYROLL!D861,TIMESHEET!A$1:A$500,0),MATCH("T500",TIMESHEET!$2:$2,0)),0)</f>
        <v/>
      </c>
      <c r="BE861">
        <f>IFERROR(IF(LEFT(INDEX(PIS!O$1:O$500,MATCH(D861,PIS!C$1:C$500)),1)="M",T861/AD861/8*(AW861+AX861*1.5+AY861*2+AZ861*3+BA861*2.1+BB861*2.7+BC861*3.9+BD861*0.3),T861/8*(AW861+AX861*1.5+AY861*2+AZ861*3+BA861*2.1+BB861*2.7+BC861*3.9+BD861*0.3)),0)</f>
        <v/>
      </c>
      <c r="BF861">
        <f>IFERROR(INDEX(ADJ!$A$1:$BZ$1000,MATCH(PAYROLL!$D861,ADJ!A$1:A$500,0),MATCH(PAYROLL!BF$2,ADJ!$2:$2,0)),0)</f>
        <v/>
      </c>
      <c r="BG861">
        <f>IFERROR(INDEX(ADJ!$A$1:$BZ$1000,MATCH(PAYROLL!D861,ADJ!A$1:A$500,0),MATCH(PAYROLL!BG$2,ADJ!$2:$2,0)),0)</f>
        <v/>
      </c>
      <c r="BH861">
        <f>IFERROR(INDEX(ADJ!$A$1:$BZ$1000,MATCH(PAYROLL!D861,ADJ!A$1:A$500,0),MATCH(PAYROLL!BH$2,ADJ!$2:$2,0)),0)</f>
        <v/>
      </c>
      <c r="BI861">
        <f>IFERROR(INDEX(ADJ!$A$1:$BZ$1000,MATCH(PAYROLL!D861,ADJ!A$1:A$500,0),MATCH(PAYROLL!BI$2,ADJ!$2:$2,0)),0)</f>
        <v/>
      </c>
      <c r="BJ861">
        <f>IFERROR(INDEX(ADJ!$A$1:$BZ$1000,MATCH(PAYROLL!D861,ADJ!A$1:A$500,0),MATCH(PAYROLL!BJ$2,ADJ!$2:$2,0)),0)</f>
        <v/>
      </c>
      <c r="BK861">
        <f>SUM(BF861:BJ861)</f>
        <v/>
      </c>
      <c r="BL861">
        <f>IFERROR(INDEX(ADJ!$A$1:$BZ$1000,MATCH(PAYROLL!D861,ADJ!A$1:A$500,0),MATCH(PAYROLL!BL$2,ADJ!$2:$2,0)),0)</f>
        <v/>
      </c>
      <c r="BM861">
        <f>IFERROR(INDEX(ADJ!$A$1:$BZ$1000,MATCH(PAYROLL!D861,ADJ!A$1:A$500,0),MATCH(PAYROLL!BM$2,ADJ!$2:$2,0)),0)</f>
        <v/>
      </c>
      <c r="BN861">
        <f>IFERROR(INDEX(ADJ!$A$1:$BZ$1000,MATCH(PAYROLL!D861,ADJ!A$1:A$500,0),MATCH(PAYROLL!BN$2,ADJ!$2:$2,0)),0)</f>
        <v/>
      </c>
      <c r="BO861">
        <f>IFERROR(INDEX(ADJ!$A$1:$BZ$1000,MATCH(PAYROLL!D861,ADJ!A$1:A$500,0),MATCH(PAYROLL!BO$2,ADJ!$2:$2,0)),0)</f>
        <v/>
      </c>
      <c r="BP861">
        <f>SUM(AM861,AV861,BE861,BK861,BL861:BO861)</f>
        <v/>
      </c>
      <c r="BQ861">
        <f>BO861</f>
        <v/>
      </c>
      <c r="BR861">
        <f>IFERROR(ROUND(IF(LEFT(INDEX(PIS!O$1:O$500,MATCH(D861,PIS!C$1:C$500)),1)="D",T861/8*(BD861*0.3),IF(LEFT(INDEX(PIS!O$1:O$500,MATCH(D861,PIS!C$1:C$500)),1)="H",T861*($BD861*0.3),T861/$AD861/8*($BD861*0.3))),0),0)</f>
        <v/>
      </c>
      <c r="BS861">
        <f>IF(AP861&lt;1,0,MIN(AP861,730000))</f>
        <v/>
      </c>
      <c r="BT861">
        <f>IFERROR(ROUND((BE861-SUM(AW861:BC861)*T861/AD861/8),0)-BR861,0)</f>
        <v/>
      </c>
      <c r="BU861">
        <f>AO861</f>
        <v/>
      </c>
      <c r="BV861">
        <f>SUM(BQ861:BU861)</f>
        <v/>
      </c>
      <c r="BW861">
        <f>BP861-BV861</f>
        <v/>
      </c>
      <c r="BX861">
        <f>IFERROR(IF(RIGHT(INDEX(PIS!O$1:O$500,MATCH(D861,PIS!C$1:C$500)),5)="Gross",MIN(U861+V861,VLOOKUP("R700",TSC!B:C,2,0)*VLOOKUP("R101",TSC!B:C,2,0))*VLOOKUP("R701",TSC!B:C,2,0)%,0),0)</f>
        <v/>
      </c>
      <c r="BY861">
        <f>IFERROR(IF(RIGHT(INDEX(PIS!O$1:O$500,MATCH(D861,PIS!C$1:C$500)),5)="Gross",MIN(U861+V861,VLOOKUP("R700",TSC!B:C,2,0)*VLOOKUP("R101",TSC!B:C,2,0))*VLOOKUP("T704",TSC!B:C,2,0)%,0),0)</f>
        <v/>
      </c>
      <c r="BZ861">
        <f>IFERROR(IF(RIGHT(INDEX(PIS!O$1:O$500,MATCH(D861,PIS!C$1:C$500)),5)="Gross",MIN(U861+V861,VLOOKUP("R700",TSC!B:C,2,0)*VLOOKUP("1",TSC!F:G,2,0))*VLOOKUP("T705",TSC!B:C,2,0)%,0),0)</f>
        <v/>
      </c>
      <c r="CA861">
        <f>IFERROR(INDEX(ADJ!$A$1:$BZ$1000,MATCH(PAYROLL!D861,ADJ!A$1:A$500,0),MATCH(PAYROLL!CA$2,ADJ!$2:$2,0)),0)</f>
        <v/>
      </c>
      <c r="CB861">
        <f>IFERROR(INDEX(ADJ!$A$1:$BZ$1000,MATCH(PAYROLL!D861,ADJ!A$1:A$500,0),MATCH(PAYROLL!CB$2,ADJ!$2:$2,0)),0)</f>
        <v/>
      </c>
      <c r="CC861">
        <f>SUM(BX861:CB861)</f>
        <v/>
      </c>
      <c r="CD861">
        <f>IFERROR(INDEX(PIS!$A$1:$BZ$1000,MATCH(PAYROLL!D861,PIS!C$1:C$500,0),MATCH(PAYROLL!CD$1,PIS!$1:$1,0)),0)</f>
        <v/>
      </c>
      <c r="CE861">
        <f>IFERROR(IF(OR(INDEX(PIS!P$1:P$500,MATCH(D861,PIS!C$1:C$500,0))="LT2",INDEX(PIS!P$1:P$500,MATCH(D861,PIS!C$1:C$500,0))="P10"),0,SUM(CC861,CD861*VLOOKUP("R601",TSC!B:C,2,0),VLOOKUP("R602",TSC!B:C,2,0))),0)</f>
        <v/>
      </c>
      <c r="CF861">
        <f>MAX(BW861-CE861,0)</f>
        <v/>
      </c>
      <c r="CG861">
        <f>IFERROR(IF(OR(RIGHT(INDEX(PIS!P$1:P$500,MATCH(D861,PIS!C$1:C$500)),5)="P10",RIGHT(INDEX(PIS!P$1:P$500,MATCH(D861,PIS!C$1:C$500)),5)="CK"),0,IF(CF861&lt;=5000000,CF861*5%,IF(CF861&lt;=10000000,CF861*10%-250000,IF(CF861&lt;=18000000,CF861*15%-750000,IF(CF861&lt;=32000000,CF861*20%-1650000,IF(CF861&lt;=52000000,CF861*25%-3250000,IF(CF861&lt;=80000000,BH861*30%-5850000,CF861*35%-9850000))))))),0)</f>
        <v/>
      </c>
      <c r="CH861">
        <f>IFERROR(IF(OR(INDEX(PIS!P$1:P$500,MATCH(D861,PIS!C$1:C$500))="LT",INDEX(PIS!P$1:P$500,MATCH(D861,PIS!C$1:C$500))="CK"),0,IF(CF861&lt;2000000,0,CF861*10%)),0)</f>
        <v/>
      </c>
      <c r="CI861">
        <f>IFERROR(INDEX(ADJ!$A$1:$BZ$1000,MATCH(PAYROLL!D861,ADJ!A$1:A$500,0),MATCH(PAYROLL!CI$2,ADJ!$2:$2,0)),0)</f>
        <v/>
      </c>
      <c r="CJ861">
        <f>IFERROR(INDEX(ADJ!$A$1:$BZ$1000,MATCH(PAYROLL!D861,ADJ!A$1:A$500,0),MATCH(PAYROLL!CJ$2,ADJ!$2:$2,0)),0)</f>
        <v/>
      </c>
      <c r="CK861">
        <f>IFERROR(INDEX(ADJ!$A$1:$BZ$1000,MATCH(PAYROLL!D861,ADJ!A$1:A$500,0),MATCH(PAYROLL!CK$2,ADJ!$2:$2,0)),0)</f>
        <v/>
      </c>
      <c r="CL861">
        <f>SUM(CG861:CK861)</f>
        <v/>
      </c>
      <c r="CM861">
        <f>ROUND(SUM(CH861:CK861),0)</f>
        <v/>
      </c>
      <c r="CN861">
        <f>IFERROR(INDEX(CSDA!D$1:D$500,MATCH($CN$2,CSDA!C$1:C$500,0))*INDEX(PIS!V$1:V$500,MATCH(D861,PIS!C$1:C$500))+INDEX(ADJ!$A$1:$BZ$1000,MATCH(PAYROLL!D861,ADJ!A$1:A$500,0),MATCH(PAYROLL!CN$2,ADJ!$2:$2,0)),0)</f>
        <v/>
      </c>
      <c r="CO861">
        <f>IFERROR(INDEX(ADJ!$A$1:$BZ$1000,MATCH(PAYROLL!D861,ADJ!A$1:A$500,0),MATCH(PAYROLL!CO$2,ADJ!$2:$2,0)),0)</f>
        <v/>
      </c>
      <c r="CP861">
        <f>IFERROR(INDEX(ADJ!$A$1:$BZ$1000,MATCH(PAYROLL!D861,ADJ!A$1:A$500,0),MATCH(PAYROLL!CP$2,ADJ!$2:$2,0)),0)</f>
        <v/>
      </c>
      <c r="CQ861">
        <f>BP861-CL861-CI861-CM861-CN861-CO861-CP861-CC861</f>
        <v/>
      </c>
      <c r="CR861">
        <f>IFERROR(IF(RIGHT(INDEX(PIS!O$1:O$500,MATCH(D861,PIS!C$1:C$500,0)),5)="Gross",MIN(U861+V861,VLOOKUP("R700",TSC!B:C,2,0)*VLOOKUP("R101",TSC!B:C,2,0))*(VLOOKUP("T711",TSC!B:C,2,0)+VLOOKUP("T712",TSC!B:C,2,0))%,MIN(T861+V861,VLOOKUP("R700",TSC!B:C,2,0)*VLOOKUP("R101",TSC!B:C,2,0))*(VLOOKUP("T711",TSC!B:C,2,0)+VLOOKUP("T712",TSC!B:C,2,0)+VLOOKUP("R701",TSC!B:C,2,0))%),0)</f>
        <v/>
      </c>
      <c r="CS861">
        <f>IFERROR(IF(RIGHT(INDEX(PIS!O$1:O$500,MATCH(D861,PIS!C$1:C$500,0)),5)="Gross",MIN(U861+V861,VLOOKUP("R700",TSC!B:C,2,0)*VLOOKUP("R101",TSC!B:C,2,0))*(VLOOKUP("T714",TSC!B:C,2,0))%,MIN(T861+V861,VLOOKUP("R700",TSC!B:C,2,0)*VLOOKUP("R101",TSC!B:C,2,0))*(VLOOKUP("T704",TSC!B:C,2,0)+VLOOKUP("T714",TSC!B:C,2,0))%),0)</f>
        <v/>
      </c>
      <c r="CT861">
        <f>IFERROR(IF(RIGHT(INDEX(PIS!O$1:O$500,MATCH(D861,PIS!C$1:C$500,0)),5)="Gross",MIN(U861+V861,VLOOKUP("R700",TSC!B:C,2,0)*VLOOKUP("R101",TSC!B:C,2,0))*VLOOKUP("T705",TSC!B:C,2,0)%,MIN(T861+V861,VLOOKUP("R700",TSC!B:C,2,0)*VLOOKUP("R101",TSC!B:C,2,0))*VLOOKUP("T705",TSC!B:C,2,0)%),0)</f>
        <v/>
      </c>
      <c r="CU861">
        <f>IFERROR(IF(RIGHT(INDEX(PIS!O$1:O$500,MATCH(D861,PIS!C$1:C$500,0)),5)="Gross",MIN(U861+V861,VLOOKUP("R700",TSC!B:C,2,0)*VLOOKUP("R101",TSC!B:C,2,0))*(VLOOKUP("T713",TSC!B:C,2,0))%,MIN(T861+V861,VLOOKUP("R700",TSC!B:C,2,0)*VLOOKUP("R101",TSC!B:C,2,0))*(VLOOKUP("T713",TSC!B:C,2,0))%),0)</f>
        <v/>
      </c>
      <c r="CV861">
        <f>IFERROR(INDEX(ADJ!$A$1:$BZ$1000,MATCH(PAYROLL!D861,ADJ!A$1:A$500,0),MATCH(PAYROLL!CV$2,ADJ!$2:$2,0)),0)</f>
        <v/>
      </c>
      <c r="CW861">
        <f>IFERROR(INDEX(ADJ!$A$1:$BZ$1000,MATCH(PAYROLL!D861,ADJ!A$1:A$500,0),MATCH(PAYROLL!CW$2,ADJ!$2:$2,0)),0)</f>
        <v/>
      </c>
      <c r="CX861">
        <f>SUM(CR861:CW861)</f>
        <v/>
      </c>
      <c r="CY861">
        <f>ROUND(IF(CR861&gt;0,T861+V861*VLOOKUP("R202",TSC!$B$1:$C$500,2,0),0),0)</f>
        <v/>
      </c>
      <c r="CZ861">
        <f>IFERROR(INDEX(CSDA!D$1:D$500,MATCH($CZ$2,CSDA!C$1:C$500,0)),0)</f>
        <v/>
      </c>
      <c r="DA861">
        <f>ROUND(T861*0.7%,0)</f>
        <v/>
      </c>
      <c r="DB861">
        <f>ROUND(T861/12,0)</f>
        <v/>
      </c>
      <c r="DC861">
        <f ref="DC861" t="array">IFERROR(INDEX(CSDA!D$1:D$500,MATCH("Trích giữ"&amp;PAYROLL!DC$2,CSDA!A$1:A$500&amp;CSDA!C$1:C$500,0)),0)</f>
        <v/>
      </c>
      <c r="DD861">
        <f ref="DD861" t="array">IFERROR(INDEX(CSDA!D$1:D$500,MATCH("Trích giữ"&amp;PAYROLL!DD$2,CSDA!A$1:A$500&amp;CSDA!C$1:C$500,0)),0)</f>
        <v/>
      </c>
      <c r="DE861">
        <f ref="DE861" t="array">IFERROR(INDEX(CSDA!D$1:D$500,MATCH("Trích giữ"&amp;PAYROLL!DE$2,CSDA!A$1:A$500&amp;CSDA!C$1:C$500,0)),0)</f>
        <v/>
      </c>
      <c r="DF861">
        <f>IFERROR(INDEX(CSDA!D$1:D$500,MATCH(PAYROLL!DF$2,CSDA!C$1:C$500,0)),0)</f>
        <v/>
      </c>
      <c r="DG861">
        <f ref="DG861" t="array">IFERROR(INDEX(CSDA!D$1:D$500,MATCH("Trích giữ"&amp;PAYROLL!DG$2,CSDA!A$1:A$500&amp;CSDA!C$1:C$500,0)),0)</f>
        <v/>
      </c>
      <c r="DH861">
        <f>ROUND(T861/26,0)</f>
        <v/>
      </c>
      <c r="DI861">
        <f ref="DI861" t="array">IFERROR(INDEX(CSDA!D$1:D$500,MATCH("Trích giữ"&amp;PAYROLL!DI$2,CSDA!A$1:A$500&amp;CSDA!C$1:C$500,0)),0)</f>
        <v/>
      </c>
      <c r="DJ861">
        <f>IF(U861=0,T861*21.5%-BL861,0)</f>
        <v/>
      </c>
      <c r="DK861">
        <f ref="DK861" t="array">IFERROR(INDEX(CSDA!D$1:D$500,MATCH("Trích giữ"&amp;PAYROLL!DK$2,CSDA!A$1:A$500&amp;CSDA!C$1:C$500,0)),0)</f>
        <v/>
      </c>
      <c r="DL861">
        <f>IFERROR(INDEX(CSDA!D$1:D$500,MATCH(PAYROLL!DL$2,CSDA!C$1:C$500,0))/12,0)</f>
        <v/>
      </c>
      <c r="DM861">
        <f>SUM(DB861:DL861)</f>
        <v/>
      </c>
      <c r="DN861">
        <f>IFERROR(INDEX(ADJ!$A$1:$BZ$1000,MATCH(PAYROLL!D861,ADJ!A$1:A$500,0),MATCH(PAYROLL!DN$2,ADJ!$2:$2,0)),0)</f>
        <v/>
      </c>
      <c r="DO861">
        <f>IFERROR(SUM(BP861,DM861:DN861,CX861:DA861)-DT861,0)</f>
        <v/>
      </c>
      <c r="DP861">
        <f ref="DP861" t="array">SUM(BW861*IFERROR(INDEX(CSDA!D$1:D$500,MATCH(BW$2,CSDA!C$1:C$500,0)),0)%,CX861*IFERROR(INDEX(CSDA!D$1:D$500,MATCH(CX$2,CSDA!C$1:C$500,0)),0)%,DA861*IFERROR(INDEX(CSDA!D$1:D$500,MATCH(DA$2,CSDA!C$1:C$500,0)),0)%,DB861*IFERROR(INDEX(CSDA!D$1:D$500,MATCH(DB$2,CSDA!C$1:C$500,0)),0)%,DF861*IFERROR(INDEX(CSDA!D$1:D$500,MATCH("Phí dịch vụ"&amp;PAYROLL!DF$2,CSDA!A$1:A$500&amp;CSDA!C$1:C$500,0)),0)%,DC861*IFERROR(INDEX(CSDA!D$1:D$500,MATCH("Phí dịch vụ"&amp;PAYROLL!DC$2,CSDA!A$1:A$500&amp;CSDA!C$1:C$500,0)),0)%,DH861*IFERROR(INDEX(CSDA!D$1:D$500,MATCH("Phí dịch vụ"&amp;PAYROLL!DH$2,CSDA!A$1:A$500&amp;CSDA!C$1:C$500,0)),0)%,DJ861*IFERROR(INDEX(CSDA!D$1:D$500,MATCH("Phí dịch vụ"&amp;PAYROLL!DJ$2,CSDA!A$1:A$500&amp;CSDA!C$1:C$500,0)),0)%,BN861*IFERROR(INDEX(CSDA!D$1:D$500,MATCH(BN$2,CSDA!C$1:C$500,0)),0)%)-BN861*7%</f>
        <v/>
      </c>
      <c r="DQ861">
        <f>IFERROR(INDEX(ADJ!$A$1:$BZ$1000,MATCH(PAYROLL!D861,ADJ!A$1:A$500,0),MATCH(PAYROLL!DQ$2,ADJ!$2:$2,0)),0)</f>
        <v/>
      </c>
      <c r="DR861">
        <f>IFERROR(INDEX(ADJ!$A$1:$BZ$1000,MATCH(PAYROLL!D861,ADJ!A$1:A$500,0),MATCH(PAYROLL!DR$2,ADJ!$2:$2,0)),0)</f>
        <v/>
      </c>
      <c r="DS861">
        <f>SUM(DP861:DR861)</f>
        <v/>
      </c>
      <c r="DT861">
        <f>EK861</f>
        <v/>
      </c>
      <c r="DU861">
        <f>SUM(DO861:DR861)</f>
        <v/>
      </c>
      <c r="DV861">
        <f>ROUND(DU861*0.1,0)</f>
        <v/>
      </c>
      <c r="DW861">
        <f>DU861+DV861</f>
        <v/>
      </c>
      <c r="DZ861">
        <f>IFERROR(INDEX(ADJ!$A$1:$BZ$1000,MATCH(PAYROLL!$D861,ADJ!A$1:A$500,0),MATCH(PAYROLL!DZ$2,ADJ!$2:$2,0)),0)</f>
        <v/>
      </c>
      <c r="EA861">
        <f>IFERROR(INDEX(ADJ!$A$1:$BZ$1000,MATCH(PAYROLL!$D861,ADJ!A$1:A$500,0),MATCH(PAYROLL!EA$2,ADJ!$2:$2,0)),0)</f>
        <v/>
      </c>
      <c r="EB861">
        <f>IFERROR(INDEX(ADJ!$A$1:$BZ$1000,MATCH(PAYROLL!$D861,ADJ!A$1:A$500,0),MATCH(PAYROLL!EB$2,ADJ!$2:$2,0)),0)</f>
        <v/>
      </c>
      <c r="EC861">
        <f>IFERROR(INDEX(ADJ!$A$1:$BZ$1000,MATCH(PAYROLL!$D861,ADJ!A$1:A$500,0),MATCH(PAYROLL!EC$2,ADJ!$2:$2,0)),0)</f>
        <v/>
      </c>
      <c r="ED861">
        <f>IFERROR(INDEX(ADJ!$A$1:$BZ$1000,MATCH(PAYROLL!$D861,ADJ!A$1:A$500,0),MATCH(PAYROLL!ED$2,ADJ!$2:$2,0)),0)</f>
        <v/>
      </c>
      <c r="EE861">
        <f>IFERROR(INDEX(ADJ!$A$1:$BZ$1000,MATCH(PAYROLL!$D861,ADJ!A$1:A$500,0),MATCH(PAYROLL!EE$2,ADJ!$2:$2,0)),0)</f>
        <v/>
      </c>
      <c r="EF861">
        <f>IFERROR(INDEX(ADJ!$A$1:$BZ$1000,MATCH(PAYROLL!$D861,ADJ!A$1:A$500,0),MATCH(PAYROLL!EF$2,ADJ!$2:$2,0)),0)</f>
        <v/>
      </c>
      <c r="EG861">
        <f>IFERROR(INDEX(ADJ!$A$1:$BZ$1000,MATCH(PAYROLL!$D861,ADJ!A$1:A$500,0),MATCH(PAYROLL!EG$2,ADJ!$2:$2,0)),0)</f>
        <v/>
      </c>
      <c r="EH861">
        <f>IFERROR(INDEX(ADJ!$A$1:$BZ$1000,MATCH(PAYROLL!$D861,ADJ!A$1:A$500,0),MATCH(PAYROLL!EH$2,ADJ!$2:$2,0)),0)</f>
        <v/>
      </c>
      <c r="EI861">
        <f>IFERROR(INDEX(ADJ!$A$1:$BZ$1000,MATCH(PAYROLL!D861,ADJ!A$1:A$500,0),MATCH(PAYROLL!EI$2,ADJ!$2:$2,0)),0)</f>
        <v/>
      </c>
      <c r="EJ861">
        <f>IFERROR(INDEX(ADJ!$A$1:$BZ$1000,MATCH(PAYROLL!$D861,ADJ!A$1:A$500,0),MATCH(PAYROLL!EJ$2,ADJ!$2:$2,0)),0)</f>
        <v/>
      </c>
      <c r="EK861">
        <f>SUM(DZ861:EJ861)</f>
        <v/>
      </c>
    </row>
    <row r="862">
      <c r="A862" t="n">
        <v>860</v>
      </c>
      <c r="B862" t="inlineStr">
        <is>
          <t>Lý Kim Hòa</t>
        </is>
      </c>
      <c r="D862" t="inlineStr">
        <is>
          <t>155500-01</t>
        </is>
      </c>
      <c r="S862">
        <f>IFERROR(INDEX(PIS!$A$1:$BZ$1000,MATCH($D862,PIS!C$1:C$500,0),MATCH("Lương CB tháng trước",PIS!$1:$1,0)),0)</f>
        <v/>
      </c>
      <c r="T862">
        <f>IFERROR(INDEX(PIS!$A$1:$BZ$1000,MATCH($D862,PIS!C$1:C$500,0),MATCH("Lương CB hiện tại",PIS!$1:$1,0)),0)</f>
        <v/>
      </c>
      <c r="U862">
        <f>IFERROR(INDEX(PIS!$A$1:$BZ$1000,MATCH($D862,PIS!C$1:C$500,0),MATCH("Lương đóng BHBB",PIS!$1:$1,0)),0)</f>
        <v/>
      </c>
      <c r="V862">
        <f>IFERROR(INDEX(PIS!$A$1:$BZ$1000,MATCH($D862,PIS!C$1:C$500,0),MATCH(V$2,PIS!$2:$2,0)),0)</f>
        <v/>
      </c>
      <c r="W862">
        <f>IFERROR(INDEX(PIS!$A$1:$BZ$1000,MATCH($D862,PIS!C$1:C$500,0),MATCH(W$2,PIS!$2:$2,0)),0)</f>
        <v/>
      </c>
      <c r="X862">
        <f>IFERROR(INDEX(PIS!$A$1:$BZ$1000,MATCH($D862,PIS!C$1:C$500,0),MATCH(X$2,PIS!$2:$2,0)),0)</f>
        <v/>
      </c>
      <c r="Y862">
        <f>IFERROR(INDEX(PIS!$A$1:$BZ$1000,MATCH($D862,PIS!C$1:C$500,0),MATCH(Y$2,PIS!$2:$2,0)),0)</f>
        <v/>
      </c>
      <c r="Z862">
        <f>IFERROR(INDEX(PIS!$A$1:$BZ$1000,MATCH($D862,PIS!C$1:C$500,0),MATCH(Z$2,PIS!$2:$2,0)),0)</f>
        <v/>
      </c>
      <c r="AA862">
        <f>IFERROR(INDEX(PIS!$A$1:$BZ$1000,MATCH($D862,PIS!C$1:C$500,0),MATCH(AA$2,PIS!$2:$2,0)),0)</f>
        <v/>
      </c>
      <c r="AB862">
        <f>IFERROR(INDEX(PIS!$A$1:$BZ$1000,MATCH($D862,PIS!C$1:C$500,0),MATCH(AB$2,PIS!$2:$2,0)),0)</f>
        <v/>
      </c>
      <c r="AC862">
        <f>SUM(V862:AB862)</f>
        <v/>
      </c>
      <c r="AD862">
        <f>IFERROR(INDEX(TIMESHEET!$A$1:$AI$5000,MATCH($D862,TIMESHEET!A$1:A$500,0),MATCH("T100",TIMESHEET!$2:$2,0))-2,0)</f>
        <v/>
      </c>
      <c r="AE862">
        <f>IFERROR(INDEX(TIMESHEET!$A$1:$AI$5000,MATCH($D862,TIMESHEET!A$1:A$500,0),MATCH("T202",TIMESHEET!$2:$2,0)),0)</f>
        <v/>
      </c>
      <c r="AF862">
        <f>IFERROR(INDEX(TIMESHEET!$A$1:$AI$5000,MATCH($D862,TIMESHEET!A$1:A$500,0),MATCH("T302",TIMESHEET!$2:$2,0)),0)</f>
        <v/>
      </c>
      <c r="AG862">
        <f>IFERROR(INDEX(TIMESHEET!$A$1:$AI$5000,MATCH($D862,TIMESHEET!A$1:A$500,0),MATCH("T406",TIMESHEET!$2:$2,0)),0)</f>
        <v/>
      </c>
      <c r="AH862">
        <f>AE862+AG862</f>
        <v/>
      </c>
      <c r="AI862">
        <f>IFERROR(INDEX(TIMESHEET!$A$1:$AI$5000,MATCH($D862,TIMESHEET!A$1:A$500,0),MATCH("T701",TIMESHEET!$2:$2,0)),0)</f>
        <v/>
      </c>
      <c r="AJ862">
        <f>IFERROR(INDEX(TIMESHEET!$A$1:$AI$5000,MATCH($D862,TIMESHEET!B$1:B$500,0),MATCH("T320",TIMESHEET!$2:$2,0)),0)</f>
        <v/>
      </c>
      <c r="AK862">
        <f>IFERROR(IF(LEFT(INDEX(PIS!O$1:O$500,MATCH(D862,PIS!C$1:C$500)),1)="M",T862/AD862*SUM(AE862:AG862),T862*AD862),0)</f>
        <v/>
      </c>
      <c r="AL862">
        <f>IFERROR(INDEX(ADJ!$A$1:$BZ$1000,MATCH(PAYROLL!D862,ADJ!A$1:A$500,0),MATCH(PAYROLL!AL$2,ADJ!$2:$2,0)),0)</f>
        <v/>
      </c>
      <c r="AM862">
        <f>SUM(AK862:AL862)</f>
        <v/>
      </c>
      <c r="AN862">
        <f>IFERROR(ROUND(V862/$AD862*$AH862,0),0)</f>
        <v/>
      </c>
      <c r="AO862">
        <f>IFERROR(ROUND(W862/$AD862*$AH862,0),0)</f>
        <v/>
      </c>
      <c r="AP862">
        <f>IFERROR(ROUND(X862/$AD862*$AE862,0),0)</f>
        <v/>
      </c>
      <c r="AQ862">
        <f>IFERROR(ROUND(Y862/$AD862*$AH862,0),0)</f>
        <v/>
      </c>
      <c r="AR862">
        <f>IFERROR(ROUND(Z862/$AD862*$AH862,0),0)</f>
        <v/>
      </c>
      <c r="AS862">
        <f>IFERROR(ROUND(AA862/$AD862*$AH862,0),0)</f>
        <v/>
      </c>
      <c r="AT862">
        <f>IFERROR(IF((AE862+AF862+AG862)&gt;13,AB862,ROUND(AB862/AD862*AH862,0)),0)</f>
        <v/>
      </c>
      <c r="AU862">
        <f>IFERROR(INDEX(ADJ!$A$1:$BZ$1000,MATCH(PAYROLL!D862,ADJ!A$1:A$500,0),MATCH(PAYROLL!AU$2,ADJ!$2:$2,0)),0)</f>
        <v/>
      </c>
      <c r="AV862">
        <f>ROUND(SUM(AN862:AU862),0)</f>
        <v/>
      </c>
      <c r="AW862">
        <f>IFERROR(INDEX(TIMESHEET!$A$1:$AI$5000,MATCH(PAYROLL!D862,TIMESHEET!A$1:A$500,0),MATCH("T620",TIMESHEET!$2:$2,0)),0)</f>
        <v/>
      </c>
      <c r="AX862">
        <f>IFERROR(INDEX(TIMESHEET!$A$1:$AI$5000,MATCH(PAYROLL!D862,TIMESHEET!A$1:A$500,0),MATCH("T601",TIMESHEET!$2:$2,0)),0)</f>
        <v/>
      </c>
      <c r="AY862">
        <f>IFERROR(INDEX(TIMESHEET!$A$1:$AI$5000,MATCH(PAYROLL!D862,TIMESHEET!A$1:A$500,0),MATCH("T602",TIMESHEET!$2:$2,0)),0)</f>
        <v/>
      </c>
      <c r="AZ862">
        <f>IFERROR(INDEX(TIMESHEET!$A$1:$AI$5000,MATCH(PAYROLL!D862,TIMESHEET!A$1:A$500,0),MATCH("T603",TIMESHEET!$2:$2,0)),0)</f>
        <v/>
      </c>
      <c r="BA862">
        <f>IFERROR(INDEX(TIMESHEET!$A$1:$AI$5000,MATCH(PAYROLL!D862,TIMESHEET!A$1:A$500,0),MATCH("T611",TIMESHEET!$2:$2,0)),0)</f>
        <v/>
      </c>
      <c r="BB862">
        <f>IFERROR(INDEX(TIMESHEET!$A$1:$AI$5000,MATCH(PAYROLL!D862,TIMESHEET!A$1:A$500,0),MATCH("T612",TIMESHEET!$2:$2,0)),0)</f>
        <v/>
      </c>
      <c r="BC862">
        <f>IFERROR(INDEX(TIMESHEET!$A$1:$AI$5000,MATCH(PAYROLL!D862,TIMESHEET!A$1:A$500,0),MATCH("T613",TIMESHEET!$2:$2,0)),0)</f>
        <v/>
      </c>
      <c r="BD862">
        <f>IFERROR(INDEX(TIMESHEET!$A$1:$AI$5000,MATCH(PAYROLL!D862,TIMESHEET!A$1:A$500,0),MATCH("T500",TIMESHEET!$2:$2,0)),0)</f>
        <v/>
      </c>
      <c r="BE862">
        <f>IFERROR(IF(LEFT(INDEX(PIS!O$1:O$500,MATCH(D862,PIS!C$1:C$500)),1)="M",T862/AD862/8*(AW862+AX862*1.5+AY862*2+AZ862*3+BA862*2.1+BB862*2.7+BC862*3.9+BD862*0.3),T862/8*(AW862+AX862*1.5+AY862*2+AZ862*3+BA862*2.1+BB862*2.7+BC862*3.9+BD862*0.3)),0)</f>
        <v/>
      </c>
      <c r="BF862">
        <f>IFERROR(INDEX(ADJ!$A$1:$BZ$1000,MATCH(PAYROLL!$D862,ADJ!A$1:A$500,0),MATCH(PAYROLL!BF$2,ADJ!$2:$2,0)),0)</f>
        <v/>
      </c>
      <c r="BG862">
        <f>IFERROR(INDEX(ADJ!$A$1:$BZ$1000,MATCH(PAYROLL!D862,ADJ!A$1:A$500,0),MATCH(PAYROLL!BG$2,ADJ!$2:$2,0)),0)</f>
        <v/>
      </c>
      <c r="BH862">
        <f>IFERROR(INDEX(ADJ!$A$1:$BZ$1000,MATCH(PAYROLL!D862,ADJ!A$1:A$500,0),MATCH(PAYROLL!BH$2,ADJ!$2:$2,0)),0)</f>
        <v/>
      </c>
      <c r="BI862">
        <f>IFERROR(INDEX(ADJ!$A$1:$BZ$1000,MATCH(PAYROLL!D862,ADJ!A$1:A$500,0),MATCH(PAYROLL!BI$2,ADJ!$2:$2,0)),0)</f>
        <v/>
      </c>
      <c r="BJ862">
        <f>IFERROR(INDEX(ADJ!$A$1:$BZ$1000,MATCH(PAYROLL!D862,ADJ!A$1:A$500,0),MATCH(PAYROLL!BJ$2,ADJ!$2:$2,0)),0)</f>
        <v/>
      </c>
      <c r="BK862">
        <f>SUM(BF862:BJ862)</f>
        <v/>
      </c>
      <c r="BL862">
        <f>IFERROR(INDEX(ADJ!$A$1:$BZ$1000,MATCH(PAYROLL!D862,ADJ!A$1:A$500,0),MATCH(PAYROLL!BL$2,ADJ!$2:$2,0)),0)</f>
        <v/>
      </c>
      <c r="BM862">
        <f>IFERROR(INDEX(ADJ!$A$1:$BZ$1000,MATCH(PAYROLL!D862,ADJ!A$1:A$500,0),MATCH(PAYROLL!BM$2,ADJ!$2:$2,0)),0)</f>
        <v/>
      </c>
      <c r="BN862">
        <f>IFERROR(INDEX(ADJ!$A$1:$BZ$1000,MATCH(PAYROLL!D862,ADJ!A$1:A$500,0),MATCH(PAYROLL!BN$2,ADJ!$2:$2,0)),0)</f>
        <v/>
      </c>
      <c r="BO862">
        <f>IFERROR(INDEX(ADJ!$A$1:$BZ$1000,MATCH(PAYROLL!D862,ADJ!A$1:A$500,0),MATCH(PAYROLL!BO$2,ADJ!$2:$2,0)),0)</f>
        <v/>
      </c>
      <c r="BP862">
        <f>SUM(AM862,AV862,BE862,BK862,BL862:BO862)</f>
        <v/>
      </c>
      <c r="BQ862">
        <f>BO862</f>
        <v/>
      </c>
      <c r="BR862">
        <f>IFERROR(ROUND(IF(LEFT(INDEX(PIS!O$1:O$500,MATCH(D862,PIS!C$1:C$500)),1)="D",T862/8*(BD862*0.3),IF(LEFT(INDEX(PIS!O$1:O$500,MATCH(D862,PIS!C$1:C$500)),1)="H",T862*($BD862*0.3),T862/$AD862/8*($BD862*0.3))),0),0)</f>
        <v/>
      </c>
      <c r="BS862">
        <f>IF(AP862&lt;1,0,MIN(AP862,730000))</f>
        <v/>
      </c>
      <c r="BT862">
        <f>IFERROR(ROUND((BE862-SUM(AW862:BC862)*T862/AD862/8),0)-BR862,0)</f>
        <v/>
      </c>
      <c r="BU862">
        <f>AO862</f>
        <v/>
      </c>
      <c r="BV862">
        <f>SUM(BQ862:BU862)</f>
        <v/>
      </c>
      <c r="BW862">
        <f>BP862-BV862</f>
        <v/>
      </c>
      <c r="BX862">
        <f>IFERROR(IF(RIGHT(INDEX(PIS!O$1:O$500,MATCH(D862,PIS!C$1:C$500)),5)="Gross",MIN(U862+V862,VLOOKUP("R700",TSC!B:C,2,0)*VLOOKUP("R101",TSC!B:C,2,0))*VLOOKUP("R701",TSC!B:C,2,0)%,0),0)</f>
        <v/>
      </c>
      <c r="BY862">
        <f>IFERROR(IF(RIGHT(INDEX(PIS!O$1:O$500,MATCH(D862,PIS!C$1:C$500)),5)="Gross",MIN(U862+V862,VLOOKUP("R700",TSC!B:C,2,0)*VLOOKUP("R101",TSC!B:C,2,0))*VLOOKUP("T704",TSC!B:C,2,0)%,0),0)</f>
        <v/>
      </c>
      <c r="BZ862">
        <f>IFERROR(IF(RIGHT(INDEX(PIS!O$1:O$500,MATCH(D862,PIS!C$1:C$500)),5)="Gross",MIN(U862+V862,VLOOKUP("R700",TSC!B:C,2,0)*VLOOKUP("1",TSC!F:G,2,0))*VLOOKUP("T705",TSC!B:C,2,0)%,0),0)</f>
        <v/>
      </c>
      <c r="CA862">
        <f>IFERROR(INDEX(ADJ!$A$1:$BZ$1000,MATCH(PAYROLL!D862,ADJ!A$1:A$500,0),MATCH(PAYROLL!CA$2,ADJ!$2:$2,0)),0)</f>
        <v/>
      </c>
      <c r="CB862">
        <f>IFERROR(INDEX(ADJ!$A$1:$BZ$1000,MATCH(PAYROLL!D862,ADJ!A$1:A$500,0),MATCH(PAYROLL!CB$2,ADJ!$2:$2,0)),0)</f>
        <v/>
      </c>
      <c r="CC862">
        <f>SUM(BX862:CB862)</f>
        <v/>
      </c>
      <c r="CD862">
        <f>IFERROR(INDEX(PIS!$A$1:$BZ$1000,MATCH(PAYROLL!D862,PIS!C$1:C$500,0),MATCH(PAYROLL!CD$1,PIS!$1:$1,0)),0)</f>
        <v/>
      </c>
      <c r="CE862">
        <f>IFERROR(IF(OR(INDEX(PIS!P$1:P$500,MATCH(D862,PIS!C$1:C$500,0))="LT2",INDEX(PIS!P$1:P$500,MATCH(D862,PIS!C$1:C$500,0))="P10"),0,SUM(CC862,CD862*VLOOKUP("R601",TSC!B:C,2,0),VLOOKUP("R602",TSC!B:C,2,0))),0)</f>
        <v/>
      </c>
      <c r="CF862">
        <f>MAX(BW862-CE862,0)</f>
        <v/>
      </c>
      <c r="CG862">
        <f>IFERROR(IF(OR(RIGHT(INDEX(PIS!P$1:P$500,MATCH(D862,PIS!C$1:C$500)),5)="P10",RIGHT(INDEX(PIS!P$1:P$500,MATCH(D862,PIS!C$1:C$500)),5)="CK"),0,IF(CF862&lt;=5000000,CF862*5%,IF(CF862&lt;=10000000,CF862*10%-250000,IF(CF862&lt;=18000000,CF862*15%-750000,IF(CF862&lt;=32000000,CF862*20%-1650000,IF(CF862&lt;=52000000,CF862*25%-3250000,IF(CF862&lt;=80000000,BH862*30%-5850000,CF862*35%-9850000))))))),0)</f>
        <v/>
      </c>
      <c r="CH862">
        <f>IFERROR(IF(OR(INDEX(PIS!P$1:P$500,MATCH(D862,PIS!C$1:C$500))="LT",INDEX(PIS!P$1:P$500,MATCH(D862,PIS!C$1:C$500))="CK"),0,IF(CF862&lt;2000000,0,CF862*10%)),0)</f>
        <v/>
      </c>
      <c r="CI862">
        <f>IFERROR(INDEX(ADJ!$A$1:$BZ$1000,MATCH(PAYROLL!D862,ADJ!A$1:A$500,0),MATCH(PAYROLL!CI$2,ADJ!$2:$2,0)),0)</f>
        <v/>
      </c>
      <c r="CJ862">
        <f>IFERROR(INDEX(ADJ!$A$1:$BZ$1000,MATCH(PAYROLL!D862,ADJ!A$1:A$500,0),MATCH(PAYROLL!CJ$2,ADJ!$2:$2,0)),0)</f>
        <v/>
      </c>
      <c r="CK862">
        <f>IFERROR(INDEX(ADJ!$A$1:$BZ$1000,MATCH(PAYROLL!D862,ADJ!A$1:A$500,0),MATCH(PAYROLL!CK$2,ADJ!$2:$2,0)),0)</f>
        <v/>
      </c>
      <c r="CL862">
        <f>SUM(CG862:CK862)</f>
        <v/>
      </c>
      <c r="CM862">
        <f>ROUND(SUM(CH862:CK862),0)</f>
        <v/>
      </c>
      <c r="CN862">
        <f>IFERROR(INDEX(CSDA!D$1:D$500,MATCH($CN$2,CSDA!C$1:C$500,0))*INDEX(PIS!V$1:V$500,MATCH(D862,PIS!C$1:C$500))+INDEX(ADJ!$A$1:$BZ$1000,MATCH(PAYROLL!D862,ADJ!A$1:A$500,0),MATCH(PAYROLL!CN$2,ADJ!$2:$2,0)),0)</f>
        <v/>
      </c>
      <c r="CO862">
        <f>IFERROR(INDEX(ADJ!$A$1:$BZ$1000,MATCH(PAYROLL!D862,ADJ!A$1:A$500,0),MATCH(PAYROLL!CO$2,ADJ!$2:$2,0)),0)</f>
        <v/>
      </c>
      <c r="CP862">
        <f>IFERROR(INDEX(ADJ!$A$1:$BZ$1000,MATCH(PAYROLL!D862,ADJ!A$1:A$500,0),MATCH(PAYROLL!CP$2,ADJ!$2:$2,0)),0)</f>
        <v/>
      </c>
      <c r="CQ862">
        <f>BP862-CL862-CI862-CM862-CN862-CO862-CP862-CC862</f>
        <v/>
      </c>
      <c r="CR862">
        <f>IFERROR(IF(RIGHT(INDEX(PIS!O$1:O$500,MATCH(D862,PIS!C$1:C$500,0)),5)="Gross",MIN(U862+V862,VLOOKUP("R700",TSC!B:C,2,0)*VLOOKUP("R101",TSC!B:C,2,0))*(VLOOKUP("T711",TSC!B:C,2,0)+VLOOKUP("T712",TSC!B:C,2,0))%,MIN(T862+V862,VLOOKUP("R700",TSC!B:C,2,0)*VLOOKUP("R101",TSC!B:C,2,0))*(VLOOKUP("T711",TSC!B:C,2,0)+VLOOKUP("T712",TSC!B:C,2,0)+VLOOKUP("R701",TSC!B:C,2,0))%),0)</f>
        <v/>
      </c>
      <c r="CS862">
        <f>IFERROR(IF(RIGHT(INDEX(PIS!O$1:O$500,MATCH(D862,PIS!C$1:C$500,0)),5)="Gross",MIN(U862+V862,VLOOKUP("R700",TSC!B:C,2,0)*VLOOKUP("R101",TSC!B:C,2,0))*(VLOOKUP("T714",TSC!B:C,2,0))%,MIN(T862+V862,VLOOKUP("R700",TSC!B:C,2,0)*VLOOKUP("R101",TSC!B:C,2,0))*(VLOOKUP("T704",TSC!B:C,2,0)+VLOOKUP("T714",TSC!B:C,2,0))%),0)</f>
        <v/>
      </c>
      <c r="CT862">
        <f>IFERROR(IF(RIGHT(INDEX(PIS!O$1:O$500,MATCH(D862,PIS!C$1:C$500,0)),5)="Gross",MIN(U862+V862,VLOOKUP("R700",TSC!B:C,2,0)*VLOOKUP("R101",TSC!B:C,2,0))*VLOOKUP("T705",TSC!B:C,2,0)%,MIN(T862+V862,VLOOKUP("R700",TSC!B:C,2,0)*VLOOKUP("R101",TSC!B:C,2,0))*VLOOKUP("T705",TSC!B:C,2,0)%),0)</f>
        <v/>
      </c>
      <c r="CU862">
        <f>IFERROR(IF(RIGHT(INDEX(PIS!O$1:O$500,MATCH(D862,PIS!C$1:C$500,0)),5)="Gross",MIN(U862+V862,VLOOKUP("R700",TSC!B:C,2,0)*VLOOKUP("R101",TSC!B:C,2,0))*(VLOOKUP("T713",TSC!B:C,2,0))%,MIN(T862+V862,VLOOKUP("R700",TSC!B:C,2,0)*VLOOKUP("R101",TSC!B:C,2,0))*(VLOOKUP("T713",TSC!B:C,2,0))%),0)</f>
        <v/>
      </c>
      <c r="CV862">
        <f>IFERROR(INDEX(ADJ!$A$1:$BZ$1000,MATCH(PAYROLL!D862,ADJ!A$1:A$500,0),MATCH(PAYROLL!CV$2,ADJ!$2:$2,0)),0)</f>
        <v/>
      </c>
      <c r="CW862">
        <f>IFERROR(INDEX(ADJ!$A$1:$BZ$1000,MATCH(PAYROLL!D862,ADJ!A$1:A$500,0),MATCH(PAYROLL!CW$2,ADJ!$2:$2,0)),0)</f>
        <v/>
      </c>
      <c r="CX862">
        <f>SUM(CR862:CW862)</f>
        <v/>
      </c>
      <c r="CY862">
        <f>ROUND(IF(CR862&gt;0,T862+V862*VLOOKUP("R202",TSC!$B$1:$C$500,2,0),0),0)</f>
        <v/>
      </c>
      <c r="CZ862">
        <f>IFERROR(INDEX(CSDA!D$1:D$500,MATCH($CZ$2,CSDA!C$1:C$500,0)),0)</f>
        <v/>
      </c>
      <c r="DA862">
        <f>ROUND(T862*0.7%,0)</f>
        <v/>
      </c>
      <c r="DB862">
        <f>ROUND(T862/12,0)</f>
        <v/>
      </c>
      <c r="DC862">
        <f ref="DC862" t="array">IFERROR(INDEX(CSDA!D$1:D$500,MATCH("Trích giữ"&amp;PAYROLL!DC$2,CSDA!A$1:A$500&amp;CSDA!C$1:C$500,0)),0)</f>
        <v/>
      </c>
      <c r="DD862">
        <f ref="DD862" t="array">IFERROR(INDEX(CSDA!D$1:D$500,MATCH("Trích giữ"&amp;PAYROLL!DD$2,CSDA!A$1:A$500&amp;CSDA!C$1:C$500,0)),0)</f>
        <v/>
      </c>
      <c r="DE862">
        <f ref="DE862" t="array">IFERROR(INDEX(CSDA!D$1:D$500,MATCH("Trích giữ"&amp;PAYROLL!DE$2,CSDA!A$1:A$500&amp;CSDA!C$1:C$500,0)),0)</f>
        <v/>
      </c>
      <c r="DF862">
        <f>IFERROR(INDEX(CSDA!D$1:D$500,MATCH(PAYROLL!DF$2,CSDA!C$1:C$500,0)),0)</f>
        <v/>
      </c>
      <c r="DG862">
        <f ref="DG862" t="array">IFERROR(INDEX(CSDA!D$1:D$500,MATCH("Trích giữ"&amp;PAYROLL!DG$2,CSDA!A$1:A$500&amp;CSDA!C$1:C$500,0)),0)</f>
        <v/>
      </c>
      <c r="DH862">
        <f>ROUND(T862/26,0)</f>
        <v/>
      </c>
      <c r="DI862">
        <f ref="DI862" t="array">IFERROR(INDEX(CSDA!D$1:D$500,MATCH("Trích giữ"&amp;PAYROLL!DI$2,CSDA!A$1:A$500&amp;CSDA!C$1:C$500,0)),0)</f>
        <v/>
      </c>
      <c r="DJ862">
        <f>IF(U862=0,T862*21.5%-BL862,0)</f>
        <v/>
      </c>
      <c r="DK862">
        <f ref="DK862" t="array">IFERROR(INDEX(CSDA!D$1:D$500,MATCH("Trích giữ"&amp;PAYROLL!DK$2,CSDA!A$1:A$500&amp;CSDA!C$1:C$500,0)),0)</f>
        <v/>
      </c>
      <c r="DL862">
        <f>IFERROR(INDEX(CSDA!D$1:D$500,MATCH(PAYROLL!DL$2,CSDA!C$1:C$500,0))/12,0)</f>
        <v/>
      </c>
      <c r="DM862">
        <f>SUM(DB862:DL862)</f>
        <v/>
      </c>
      <c r="DN862">
        <f>IFERROR(INDEX(ADJ!$A$1:$BZ$1000,MATCH(PAYROLL!D862,ADJ!A$1:A$500,0),MATCH(PAYROLL!DN$2,ADJ!$2:$2,0)),0)</f>
        <v/>
      </c>
      <c r="DO862">
        <f>IFERROR(SUM(BP862,DM862:DN862,CX862:DA862)-DT862,0)</f>
        <v/>
      </c>
      <c r="DP862">
        <f ref="DP862" t="array">SUM(BW862*IFERROR(INDEX(CSDA!D$1:D$500,MATCH(BW$2,CSDA!C$1:C$500,0)),0)%,CX862*IFERROR(INDEX(CSDA!D$1:D$500,MATCH(CX$2,CSDA!C$1:C$500,0)),0)%,DA862*IFERROR(INDEX(CSDA!D$1:D$500,MATCH(DA$2,CSDA!C$1:C$500,0)),0)%,DB862*IFERROR(INDEX(CSDA!D$1:D$500,MATCH(DB$2,CSDA!C$1:C$500,0)),0)%,DF862*IFERROR(INDEX(CSDA!D$1:D$500,MATCH("Phí dịch vụ"&amp;PAYROLL!DF$2,CSDA!A$1:A$500&amp;CSDA!C$1:C$500,0)),0)%,DC862*IFERROR(INDEX(CSDA!D$1:D$500,MATCH("Phí dịch vụ"&amp;PAYROLL!DC$2,CSDA!A$1:A$500&amp;CSDA!C$1:C$500,0)),0)%,DH862*IFERROR(INDEX(CSDA!D$1:D$500,MATCH("Phí dịch vụ"&amp;PAYROLL!DH$2,CSDA!A$1:A$500&amp;CSDA!C$1:C$500,0)),0)%,DJ862*IFERROR(INDEX(CSDA!D$1:D$500,MATCH("Phí dịch vụ"&amp;PAYROLL!DJ$2,CSDA!A$1:A$500&amp;CSDA!C$1:C$500,0)),0)%,BN862*IFERROR(INDEX(CSDA!D$1:D$500,MATCH(BN$2,CSDA!C$1:C$500,0)),0)%)-BN862*7%</f>
        <v/>
      </c>
      <c r="DQ862">
        <f>IFERROR(INDEX(ADJ!$A$1:$BZ$1000,MATCH(PAYROLL!D862,ADJ!A$1:A$500,0),MATCH(PAYROLL!DQ$2,ADJ!$2:$2,0)),0)</f>
        <v/>
      </c>
      <c r="DR862">
        <f>IFERROR(INDEX(ADJ!$A$1:$BZ$1000,MATCH(PAYROLL!D862,ADJ!A$1:A$500,0),MATCH(PAYROLL!DR$2,ADJ!$2:$2,0)),0)</f>
        <v/>
      </c>
      <c r="DS862">
        <f>SUM(DP862:DR862)</f>
        <v/>
      </c>
      <c r="DT862">
        <f>EK862</f>
        <v/>
      </c>
      <c r="DU862">
        <f>SUM(DO862:DR862)</f>
        <v/>
      </c>
      <c r="DV862">
        <f>ROUND(DU862*0.1,0)</f>
        <v/>
      </c>
      <c r="DW862">
        <f>DU862+DV862</f>
        <v/>
      </c>
      <c r="DZ862">
        <f>IFERROR(INDEX(ADJ!$A$1:$BZ$1000,MATCH(PAYROLL!$D862,ADJ!A$1:A$500,0),MATCH(PAYROLL!DZ$2,ADJ!$2:$2,0)),0)</f>
        <v/>
      </c>
      <c r="EA862">
        <f>IFERROR(INDEX(ADJ!$A$1:$BZ$1000,MATCH(PAYROLL!$D862,ADJ!A$1:A$500,0),MATCH(PAYROLL!EA$2,ADJ!$2:$2,0)),0)</f>
        <v/>
      </c>
      <c r="EB862">
        <f>IFERROR(INDEX(ADJ!$A$1:$BZ$1000,MATCH(PAYROLL!$D862,ADJ!A$1:A$500,0),MATCH(PAYROLL!EB$2,ADJ!$2:$2,0)),0)</f>
        <v/>
      </c>
      <c r="EC862">
        <f>IFERROR(INDEX(ADJ!$A$1:$BZ$1000,MATCH(PAYROLL!$D862,ADJ!A$1:A$500,0),MATCH(PAYROLL!EC$2,ADJ!$2:$2,0)),0)</f>
        <v/>
      </c>
      <c r="ED862">
        <f>IFERROR(INDEX(ADJ!$A$1:$BZ$1000,MATCH(PAYROLL!$D862,ADJ!A$1:A$500,0),MATCH(PAYROLL!ED$2,ADJ!$2:$2,0)),0)</f>
        <v/>
      </c>
      <c r="EE862">
        <f>IFERROR(INDEX(ADJ!$A$1:$BZ$1000,MATCH(PAYROLL!$D862,ADJ!A$1:A$500,0),MATCH(PAYROLL!EE$2,ADJ!$2:$2,0)),0)</f>
        <v/>
      </c>
      <c r="EF862">
        <f>IFERROR(INDEX(ADJ!$A$1:$BZ$1000,MATCH(PAYROLL!$D862,ADJ!A$1:A$500,0),MATCH(PAYROLL!EF$2,ADJ!$2:$2,0)),0)</f>
        <v/>
      </c>
      <c r="EG862">
        <f>IFERROR(INDEX(ADJ!$A$1:$BZ$1000,MATCH(PAYROLL!$D862,ADJ!A$1:A$500,0),MATCH(PAYROLL!EG$2,ADJ!$2:$2,0)),0)</f>
        <v/>
      </c>
      <c r="EH862">
        <f>IFERROR(INDEX(ADJ!$A$1:$BZ$1000,MATCH(PAYROLL!$D862,ADJ!A$1:A$500,0),MATCH(PAYROLL!EH$2,ADJ!$2:$2,0)),0)</f>
        <v/>
      </c>
      <c r="EI862">
        <f>IFERROR(INDEX(ADJ!$A$1:$BZ$1000,MATCH(PAYROLL!D862,ADJ!A$1:A$500,0),MATCH(PAYROLL!EI$2,ADJ!$2:$2,0)),0)</f>
        <v/>
      </c>
      <c r="EJ862">
        <f>IFERROR(INDEX(ADJ!$A$1:$BZ$1000,MATCH(PAYROLL!$D862,ADJ!A$1:A$500,0),MATCH(PAYROLL!EJ$2,ADJ!$2:$2,0)),0)</f>
        <v/>
      </c>
      <c r="EK862">
        <f>SUM(DZ862:EJ862)</f>
        <v/>
      </c>
    </row>
    <row r="863">
      <c r="A863" t="n">
        <v>861</v>
      </c>
      <c r="B863" t="inlineStr">
        <is>
          <t>Lê Thị Hồng Nhung</t>
        </is>
      </c>
      <c r="D863" t="inlineStr">
        <is>
          <t>155491-01</t>
        </is>
      </c>
      <c r="S863">
        <f>IFERROR(INDEX(PIS!$A$1:$BZ$1000,MATCH($D863,PIS!C$1:C$500,0),MATCH("Lương CB tháng trước",PIS!$1:$1,0)),0)</f>
        <v/>
      </c>
      <c r="T863">
        <f>IFERROR(INDEX(PIS!$A$1:$BZ$1000,MATCH($D863,PIS!C$1:C$500,0),MATCH("Lương CB hiện tại",PIS!$1:$1,0)),0)</f>
        <v/>
      </c>
      <c r="U863">
        <f>IFERROR(INDEX(PIS!$A$1:$BZ$1000,MATCH($D863,PIS!C$1:C$500,0),MATCH("Lương đóng BHBB",PIS!$1:$1,0)),0)</f>
        <v/>
      </c>
      <c r="V863">
        <f>IFERROR(INDEX(PIS!$A$1:$BZ$1000,MATCH($D863,PIS!C$1:C$500,0),MATCH(V$2,PIS!$2:$2,0)),0)</f>
        <v/>
      </c>
      <c r="W863">
        <f>IFERROR(INDEX(PIS!$A$1:$BZ$1000,MATCH($D863,PIS!C$1:C$500,0),MATCH(W$2,PIS!$2:$2,0)),0)</f>
        <v/>
      </c>
      <c r="X863">
        <f>IFERROR(INDEX(PIS!$A$1:$BZ$1000,MATCH($D863,PIS!C$1:C$500,0),MATCH(X$2,PIS!$2:$2,0)),0)</f>
        <v/>
      </c>
      <c r="Y863">
        <f>IFERROR(INDEX(PIS!$A$1:$BZ$1000,MATCH($D863,PIS!C$1:C$500,0),MATCH(Y$2,PIS!$2:$2,0)),0)</f>
        <v/>
      </c>
      <c r="Z863">
        <f>IFERROR(INDEX(PIS!$A$1:$BZ$1000,MATCH($D863,PIS!C$1:C$500,0),MATCH(Z$2,PIS!$2:$2,0)),0)</f>
        <v/>
      </c>
      <c r="AA863">
        <f>IFERROR(INDEX(PIS!$A$1:$BZ$1000,MATCH($D863,PIS!C$1:C$500,0),MATCH(AA$2,PIS!$2:$2,0)),0)</f>
        <v/>
      </c>
      <c r="AB863">
        <f>IFERROR(INDEX(PIS!$A$1:$BZ$1000,MATCH($D863,PIS!C$1:C$500,0),MATCH(AB$2,PIS!$2:$2,0)),0)</f>
        <v/>
      </c>
      <c r="AC863">
        <f>SUM(V863:AB863)</f>
        <v/>
      </c>
      <c r="AD863">
        <f>IFERROR(INDEX(TIMESHEET!$A$1:$AI$5000,MATCH($D863,TIMESHEET!A$1:A$500,0),MATCH("T100",TIMESHEET!$2:$2,0))-2,0)</f>
        <v/>
      </c>
      <c r="AE863">
        <f>IFERROR(INDEX(TIMESHEET!$A$1:$AI$5000,MATCH($D863,TIMESHEET!A$1:A$500,0),MATCH("T202",TIMESHEET!$2:$2,0)),0)</f>
        <v/>
      </c>
      <c r="AF863">
        <f>IFERROR(INDEX(TIMESHEET!$A$1:$AI$5000,MATCH($D863,TIMESHEET!A$1:A$500,0),MATCH("T302",TIMESHEET!$2:$2,0)),0)</f>
        <v/>
      </c>
      <c r="AG863">
        <f>IFERROR(INDEX(TIMESHEET!$A$1:$AI$5000,MATCH($D863,TIMESHEET!A$1:A$500,0),MATCH("T406",TIMESHEET!$2:$2,0)),0)</f>
        <v/>
      </c>
      <c r="AH863">
        <f>AE863+AG863</f>
        <v/>
      </c>
      <c r="AI863">
        <f>IFERROR(INDEX(TIMESHEET!$A$1:$AI$5000,MATCH($D863,TIMESHEET!A$1:A$500,0),MATCH("T701",TIMESHEET!$2:$2,0)),0)</f>
        <v/>
      </c>
      <c r="AJ863">
        <f>IFERROR(INDEX(TIMESHEET!$A$1:$AI$5000,MATCH($D863,TIMESHEET!B$1:B$500,0),MATCH("T320",TIMESHEET!$2:$2,0)),0)</f>
        <v/>
      </c>
      <c r="AK863">
        <f>IFERROR(IF(LEFT(INDEX(PIS!O$1:O$500,MATCH(D863,PIS!C$1:C$500)),1)="M",T863/AD863*SUM(AE863:AG863),T863*AD863),0)</f>
        <v/>
      </c>
      <c r="AL863">
        <f>IFERROR(INDEX(ADJ!$A$1:$BZ$1000,MATCH(PAYROLL!D863,ADJ!A$1:A$500,0),MATCH(PAYROLL!AL$2,ADJ!$2:$2,0)),0)</f>
        <v/>
      </c>
      <c r="AM863">
        <f>SUM(AK863:AL863)</f>
        <v/>
      </c>
      <c r="AN863">
        <f>IFERROR(ROUND(V863/$AD863*$AH863,0),0)</f>
        <v/>
      </c>
      <c r="AO863">
        <f>IFERROR(ROUND(W863/$AD863*$AH863,0),0)</f>
        <v/>
      </c>
      <c r="AP863">
        <f>IFERROR(ROUND(X863/$AD863*$AE863,0),0)</f>
        <v/>
      </c>
      <c r="AQ863">
        <f>IFERROR(ROUND(Y863/$AD863*$AH863,0),0)</f>
        <v/>
      </c>
      <c r="AR863">
        <f>IFERROR(ROUND(Z863/$AD863*$AH863,0),0)</f>
        <v/>
      </c>
      <c r="AS863">
        <f>IFERROR(ROUND(AA863/$AD863*$AH863,0),0)</f>
        <v/>
      </c>
      <c r="AT863">
        <f>IFERROR(IF((AE863+AF863+AG863)&gt;13,AB863,ROUND(AB863/AD863*AH863,0)),0)</f>
        <v/>
      </c>
      <c r="AU863">
        <f>IFERROR(INDEX(ADJ!$A$1:$BZ$1000,MATCH(PAYROLL!D863,ADJ!A$1:A$500,0),MATCH(PAYROLL!AU$2,ADJ!$2:$2,0)),0)</f>
        <v/>
      </c>
      <c r="AV863">
        <f>ROUND(SUM(AN863:AU863),0)</f>
        <v/>
      </c>
      <c r="AW863">
        <f>IFERROR(INDEX(TIMESHEET!$A$1:$AI$5000,MATCH(PAYROLL!D863,TIMESHEET!A$1:A$500,0),MATCH("T620",TIMESHEET!$2:$2,0)),0)</f>
        <v/>
      </c>
      <c r="AX863">
        <f>IFERROR(INDEX(TIMESHEET!$A$1:$AI$5000,MATCH(PAYROLL!D863,TIMESHEET!A$1:A$500,0),MATCH("T601",TIMESHEET!$2:$2,0)),0)</f>
        <v/>
      </c>
      <c r="AY863">
        <f>IFERROR(INDEX(TIMESHEET!$A$1:$AI$5000,MATCH(PAYROLL!D863,TIMESHEET!A$1:A$500,0),MATCH("T602",TIMESHEET!$2:$2,0)),0)</f>
        <v/>
      </c>
      <c r="AZ863">
        <f>IFERROR(INDEX(TIMESHEET!$A$1:$AI$5000,MATCH(PAYROLL!D863,TIMESHEET!A$1:A$500,0),MATCH("T603",TIMESHEET!$2:$2,0)),0)</f>
        <v/>
      </c>
      <c r="BA863">
        <f>IFERROR(INDEX(TIMESHEET!$A$1:$AI$5000,MATCH(PAYROLL!D863,TIMESHEET!A$1:A$500,0),MATCH("T611",TIMESHEET!$2:$2,0)),0)</f>
        <v/>
      </c>
      <c r="BB863">
        <f>IFERROR(INDEX(TIMESHEET!$A$1:$AI$5000,MATCH(PAYROLL!D863,TIMESHEET!A$1:A$500,0),MATCH("T612",TIMESHEET!$2:$2,0)),0)</f>
        <v/>
      </c>
      <c r="BC863">
        <f>IFERROR(INDEX(TIMESHEET!$A$1:$AI$5000,MATCH(PAYROLL!D863,TIMESHEET!A$1:A$500,0),MATCH("T613",TIMESHEET!$2:$2,0)),0)</f>
        <v/>
      </c>
      <c r="BD863">
        <f>IFERROR(INDEX(TIMESHEET!$A$1:$AI$5000,MATCH(PAYROLL!D863,TIMESHEET!A$1:A$500,0),MATCH("T500",TIMESHEET!$2:$2,0)),0)</f>
        <v/>
      </c>
      <c r="BE863">
        <f>IFERROR(IF(LEFT(INDEX(PIS!O$1:O$500,MATCH(D863,PIS!C$1:C$500)),1)="M",T863/AD863/8*(AW863+AX863*1.5+AY863*2+AZ863*3+BA863*2.1+BB863*2.7+BC863*3.9+BD863*0.3),T863/8*(AW863+AX863*1.5+AY863*2+AZ863*3+BA863*2.1+BB863*2.7+BC863*3.9+BD863*0.3)),0)</f>
        <v/>
      </c>
      <c r="BF863">
        <f>IFERROR(INDEX(ADJ!$A$1:$BZ$1000,MATCH(PAYROLL!$D863,ADJ!A$1:A$500,0),MATCH(PAYROLL!BF$2,ADJ!$2:$2,0)),0)</f>
        <v/>
      </c>
      <c r="BG863">
        <f>IFERROR(INDEX(ADJ!$A$1:$BZ$1000,MATCH(PAYROLL!D863,ADJ!A$1:A$500,0),MATCH(PAYROLL!BG$2,ADJ!$2:$2,0)),0)</f>
        <v/>
      </c>
      <c r="BH863">
        <f>IFERROR(INDEX(ADJ!$A$1:$BZ$1000,MATCH(PAYROLL!D863,ADJ!A$1:A$500,0),MATCH(PAYROLL!BH$2,ADJ!$2:$2,0)),0)</f>
        <v/>
      </c>
      <c r="BI863">
        <f>IFERROR(INDEX(ADJ!$A$1:$BZ$1000,MATCH(PAYROLL!D863,ADJ!A$1:A$500,0),MATCH(PAYROLL!BI$2,ADJ!$2:$2,0)),0)</f>
        <v/>
      </c>
      <c r="BJ863">
        <f>IFERROR(INDEX(ADJ!$A$1:$BZ$1000,MATCH(PAYROLL!D863,ADJ!A$1:A$500,0),MATCH(PAYROLL!BJ$2,ADJ!$2:$2,0)),0)</f>
        <v/>
      </c>
      <c r="BK863">
        <f>SUM(BF863:BJ863)</f>
        <v/>
      </c>
      <c r="BL863">
        <f>IFERROR(INDEX(ADJ!$A$1:$BZ$1000,MATCH(PAYROLL!D863,ADJ!A$1:A$500,0),MATCH(PAYROLL!BL$2,ADJ!$2:$2,0)),0)</f>
        <v/>
      </c>
      <c r="BM863">
        <f>IFERROR(INDEX(ADJ!$A$1:$BZ$1000,MATCH(PAYROLL!D863,ADJ!A$1:A$500,0),MATCH(PAYROLL!BM$2,ADJ!$2:$2,0)),0)</f>
        <v/>
      </c>
      <c r="BN863">
        <f>IFERROR(INDEX(ADJ!$A$1:$BZ$1000,MATCH(PAYROLL!D863,ADJ!A$1:A$500,0),MATCH(PAYROLL!BN$2,ADJ!$2:$2,0)),0)</f>
        <v/>
      </c>
      <c r="BO863">
        <f>IFERROR(INDEX(ADJ!$A$1:$BZ$1000,MATCH(PAYROLL!D863,ADJ!A$1:A$500,0),MATCH(PAYROLL!BO$2,ADJ!$2:$2,0)),0)</f>
        <v/>
      </c>
      <c r="BP863">
        <f>SUM(AM863,AV863,BE863,BK863,BL863:BO863)</f>
        <v/>
      </c>
      <c r="BQ863">
        <f>BO863</f>
        <v/>
      </c>
      <c r="BR863">
        <f>IFERROR(ROUND(IF(LEFT(INDEX(PIS!O$1:O$500,MATCH(D863,PIS!C$1:C$500)),1)="D",T863/8*(BD863*0.3),IF(LEFT(INDEX(PIS!O$1:O$500,MATCH(D863,PIS!C$1:C$500)),1)="H",T863*($BD863*0.3),T863/$AD863/8*($BD863*0.3))),0),0)</f>
        <v/>
      </c>
      <c r="BS863">
        <f>IF(AP863&lt;1,0,MIN(AP863,730000))</f>
        <v/>
      </c>
      <c r="BT863">
        <f>IFERROR(ROUND((BE863-SUM(AW863:BC863)*T863/AD863/8),0)-BR863,0)</f>
        <v/>
      </c>
      <c r="BU863">
        <f>AO863</f>
        <v/>
      </c>
      <c r="BV863">
        <f>SUM(BQ863:BU863)</f>
        <v/>
      </c>
      <c r="BW863">
        <f>BP863-BV863</f>
        <v/>
      </c>
      <c r="BX863">
        <f>IFERROR(IF(RIGHT(INDEX(PIS!O$1:O$500,MATCH(D863,PIS!C$1:C$500)),5)="Gross",MIN(U863+V863,VLOOKUP("R700",TSC!B:C,2,0)*VLOOKUP("R101",TSC!B:C,2,0))*VLOOKUP("R701",TSC!B:C,2,0)%,0),0)</f>
        <v/>
      </c>
      <c r="BY863">
        <f>IFERROR(IF(RIGHT(INDEX(PIS!O$1:O$500,MATCH(D863,PIS!C$1:C$500)),5)="Gross",MIN(U863+V863,VLOOKUP("R700",TSC!B:C,2,0)*VLOOKUP("R101",TSC!B:C,2,0))*VLOOKUP("T704",TSC!B:C,2,0)%,0),0)</f>
        <v/>
      </c>
      <c r="BZ863">
        <f>IFERROR(IF(RIGHT(INDEX(PIS!O$1:O$500,MATCH(D863,PIS!C$1:C$500)),5)="Gross",MIN(U863+V863,VLOOKUP("R700",TSC!B:C,2,0)*VLOOKUP("1",TSC!F:G,2,0))*VLOOKUP("T705",TSC!B:C,2,0)%,0),0)</f>
        <v/>
      </c>
      <c r="CA863">
        <f>IFERROR(INDEX(ADJ!$A$1:$BZ$1000,MATCH(PAYROLL!D863,ADJ!A$1:A$500,0),MATCH(PAYROLL!CA$2,ADJ!$2:$2,0)),0)</f>
        <v/>
      </c>
      <c r="CB863">
        <f>IFERROR(INDEX(ADJ!$A$1:$BZ$1000,MATCH(PAYROLL!D863,ADJ!A$1:A$500,0),MATCH(PAYROLL!CB$2,ADJ!$2:$2,0)),0)</f>
        <v/>
      </c>
      <c r="CC863">
        <f>SUM(BX863:CB863)</f>
        <v/>
      </c>
      <c r="CD863">
        <f>IFERROR(INDEX(PIS!$A$1:$BZ$1000,MATCH(PAYROLL!D863,PIS!C$1:C$500,0),MATCH(PAYROLL!CD$1,PIS!$1:$1,0)),0)</f>
        <v/>
      </c>
      <c r="CE863">
        <f>IFERROR(IF(OR(INDEX(PIS!P$1:P$500,MATCH(D863,PIS!C$1:C$500,0))="LT2",INDEX(PIS!P$1:P$500,MATCH(D863,PIS!C$1:C$500,0))="P10"),0,SUM(CC863,CD863*VLOOKUP("R601",TSC!B:C,2,0),VLOOKUP("R602",TSC!B:C,2,0))),0)</f>
        <v/>
      </c>
      <c r="CF863">
        <f>MAX(BW863-CE863,0)</f>
        <v/>
      </c>
      <c r="CG863">
        <f>IFERROR(IF(OR(RIGHT(INDEX(PIS!P$1:P$500,MATCH(D863,PIS!C$1:C$500)),5)="P10",RIGHT(INDEX(PIS!P$1:P$500,MATCH(D863,PIS!C$1:C$500)),5)="CK"),0,IF(CF863&lt;=5000000,CF863*5%,IF(CF863&lt;=10000000,CF863*10%-250000,IF(CF863&lt;=18000000,CF863*15%-750000,IF(CF863&lt;=32000000,CF863*20%-1650000,IF(CF863&lt;=52000000,CF863*25%-3250000,IF(CF863&lt;=80000000,BH863*30%-5850000,CF863*35%-9850000))))))),0)</f>
        <v/>
      </c>
      <c r="CH863">
        <f>IFERROR(IF(OR(INDEX(PIS!P$1:P$500,MATCH(D863,PIS!C$1:C$500))="LT",INDEX(PIS!P$1:P$500,MATCH(D863,PIS!C$1:C$500))="CK"),0,IF(CF863&lt;2000000,0,CF863*10%)),0)</f>
        <v/>
      </c>
      <c r="CI863">
        <f>IFERROR(INDEX(ADJ!$A$1:$BZ$1000,MATCH(PAYROLL!D863,ADJ!A$1:A$500,0),MATCH(PAYROLL!CI$2,ADJ!$2:$2,0)),0)</f>
        <v/>
      </c>
      <c r="CJ863">
        <f>IFERROR(INDEX(ADJ!$A$1:$BZ$1000,MATCH(PAYROLL!D863,ADJ!A$1:A$500,0),MATCH(PAYROLL!CJ$2,ADJ!$2:$2,0)),0)</f>
        <v/>
      </c>
      <c r="CK863">
        <f>IFERROR(INDEX(ADJ!$A$1:$BZ$1000,MATCH(PAYROLL!D863,ADJ!A$1:A$500,0),MATCH(PAYROLL!CK$2,ADJ!$2:$2,0)),0)</f>
        <v/>
      </c>
      <c r="CL863">
        <f>SUM(CG863:CK863)</f>
        <v/>
      </c>
      <c r="CM863">
        <f>ROUND(SUM(CH863:CK863),0)</f>
        <v/>
      </c>
      <c r="CN863">
        <f>IFERROR(INDEX(CSDA!D$1:D$500,MATCH($CN$2,CSDA!C$1:C$500,0))*INDEX(PIS!V$1:V$500,MATCH(D863,PIS!C$1:C$500))+INDEX(ADJ!$A$1:$BZ$1000,MATCH(PAYROLL!D863,ADJ!A$1:A$500,0),MATCH(PAYROLL!CN$2,ADJ!$2:$2,0)),0)</f>
        <v/>
      </c>
      <c r="CO863">
        <f>IFERROR(INDEX(ADJ!$A$1:$BZ$1000,MATCH(PAYROLL!D863,ADJ!A$1:A$500,0),MATCH(PAYROLL!CO$2,ADJ!$2:$2,0)),0)</f>
        <v/>
      </c>
      <c r="CP863">
        <f>IFERROR(INDEX(ADJ!$A$1:$BZ$1000,MATCH(PAYROLL!D863,ADJ!A$1:A$500,0),MATCH(PAYROLL!CP$2,ADJ!$2:$2,0)),0)</f>
        <v/>
      </c>
      <c r="CQ863">
        <f>BP863-CL863-CI863-CM863-CN863-CO863-CP863-CC863</f>
        <v/>
      </c>
      <c r="CR863">
        <f>IFERROR(IF(RIGHT(INDEX(PIS!O$1:O$500,MATCH(D863,PIS!C$1:C$500,0)),5)="Gross",MIN(U863+V863,VLOOKUP("R700",TSC!B:C,2,0)*VLOOKUP("R101",TSC!B:C,2,0))*(VLOOKUP("T711",TSC!B:C,2,0)+VLOOKUP("T712",TSC!B:C,2,0))%,MIN(T863+V863,VLOOKUP("R700",TSC!B:C,2,0)*VLOOKUP("R101",TSC!B:C,2,0))*(VLOOKUP("T711",TSC!B:C,2,0)+VLOOKUP("T712",TSC!B:C,2,0)+VLOOKUP("R701",TSC!B:C,2,0))%),0)</f>
        <v/>
      </c>
      <c r="CS863">
        <f>IFERROR(IF(RIGHT(INDEX(PIS!O$1:O$500,MATCH(D863,PIS!C$1:C$500,0)),5)="Gross",MIN(U863+V863,VLOOKUP("R700",TSC!B:C,2,0)*VLOOKUP("R101",TSC!B:C,2,0))*(VLOOKUP("T714",TSC!B:C,2,0))%,MIN(T863+V863,VLOOKUP("R700",TSC!B:C,2,0)*VLOOKUP("R101",TSC!B:C,2,0))*(VLOOKUP("T704",TSC!B:C,2,0)+VLOOKUP("T714",TSC!B:C,2,0))%),0)</f>
        <v/>
      </c>
      <c r="CT863">
        <f>IFERROR(IF(RIGHT(INDEX(PIS!O$1:O$500,MATCH(D863,PIS!C$1:C$500,0)),5)="Gross",MIN(U863+V863,VLOOKUP("R700",TSC!B:C,2,0)*VLOOKUP("R101",TSC!B:C,2,0))*VLOOKUP("T705",TSC!B:C,2,0)%,MIN(T863+V863,VLOOKUP("R700",TSC!B:C,2,0)*VLOOKUP("R101",TSC!B:C,2,0))*VLOOKUP("T705",TSC!B:C,2,0)%),0)</f>
        <v/>
      </c>
      <c r="CU863">
        <f>IFERROR(IF(RIGHT(INDEX(PIS!O$1:O$500,MATCH(D863,PIS!C$1:C$500,0)),5)="Gross",MIN(U863+V863,VLOOKUP("R700",TSC!B:C,2,0)*VLOOKUP("R101",TSC!B:C,2,0))*(VLOOKUP("T713",TSC!B:C,2,0))%,MIN(T863+V863,VLOOKUP("R700",TSC!B:C,2,0)*VLOOKUP("R101",TSC!B:C,2,0))*(VLOOKUP("T713",TSC!B:C,2,0))%),0)</f>
        <v/>
      </c>
      <c r="CV863">
        <f>IFERROR(INDEX(ADJ!$A$1:$BZ$1000,MATCH(PAYROLL!D863,ADJ!A$1:A$500,0),MATCH(PAYROLL!CV$2,ADJ!$2:$2,0)),0)</f>
        <v/>
      </c>
      <c r="CW863">
        <f>IFERROR(INDEX(ADJ!$A$1:$BZ$1000,MATCH(PAYROLL!D863,ADJ!A$1:A$500,0),MATCH(PAYROLL!CW$2,ADJ!$2:$2,0)),0)</f>
        <v/>
      </c>
      <c r="CX863">
        <f>SUM(CR863:CW863)</f>
        <v/>
      </c>
      <c r="CY863">
        <f>ROUND(IF(CR863&gt;0,T863+V863*VLOOKUP("R202",TSC!$B$1:$C$500,2,0),0),0)</f>
        <v/>
      </c>
      <c r="CZ863">
        <f>IFERROR(INDEX(CSDA!D$1:D$500,MATCH($CZ$2,CSDA!C$1:C$500,0)),0)</f>
        <v/>
      </c>
      <c r="DA863">
        <f>ROUND(T863*0.7%,0)</f>
        <v/>
      </c>
      <c r="DB863">
        <f>ROUND(T863/12,0)</f>
        <v/>
      </c>
      <c r="DC863">
        <f ref="DC863" t="array">IFERROR(INDEX(CSDA!D$1:D$500,MATCH("Trích giữ"&amp;PAYROLL!DC$2,CSDA!A$1:A$500&amp;CSDA!C$1:C$500,0)),0)</f>
        <v/>
      </c>
      <c r="DD863">
        <f ref="DD863" t="array">IFERROR(INDEX(CSDA!D$1:D$500,MATCH("Trích giữ"&amp;PAYROLL!DD$2,CSDA!A$1:A$500&amp;CSDA!C$1:C$500,0)),0)</f>
        <v/>
      </c>
      <c r="DE863">
        <f ref="DE863" t="array">IFERROR(INDEX(CSDA!D$1:D$500,MATCH("Trích giữ"&amp;PAYROLL!DE$2,CSDA!A$1:A$500&amp;CSDA!C$1:C$500,0)),0)</f>
        <v/>
      </c>
      <c r="DF863">
        <f>IFERROR(INDEX(CSDA!D$1:D$500,MATCH(PAYROLL!DF$2,CSDA!C$1:C$500,0)),0)</f>
        <v/>
      </c>
      <c r="DG863">
        <f ref="DG863" t="array">IFERROR(INDEX(CSDA!D$1:D$500,MATCH("Trích giữ"&amp;PAYROLL!DG$2,CSDA!A$1:A$500&amp;CSDA!C$1:C$500,0)),0)</f>
        <v/>
      </c>
      <c r="DH863">
        <f>ROUND(T863/26,0)</f>
        <v/>
      </c>
      <c r="DI863">
        <f ref="DI863" t="array">IFERROR(INDEX(CSDA!D$1:D$500,MATCH("Trích giữ"&amp;PAYROLL!DI$2,CSDA!A$1:A$500&amp;CSDA!C$1:C$500,0)),0)</f>
        <v/>
      </c>
      <c r="DJ863">
        <f>IF(U863=0,T863*21.5%-BL863,0)</f>
        <v/>
      </c>
      <c r="DK863">
        <f ref="DK863" t="array">IFERROR(INDEX(CSDA!D$1:D$500,MATCH("Trích giữ"&amp;PAYROLL!DK$2,CSDA!A$1:A$500&amp;CSDA!C$1:C$500,0)),0)</f>
        <v/>
      </c>
      <c r="DL863">
        <f>IFERROR(INDEX(CSDA!D$1:D$500,MATCH(PAYROLL!DL$2,CSDA!C$1:C$500,0))/12,0)</f>
        <v/>
      </c>
      <c r="DM863">
        <f>SUM(DB863:DL863)</f>
        <v/>
      </c>
      <c r="DN863">
        <f>IFERROR(INDEX(ADJ!$A$1:$BZ$1000,MATCH(PAYROLL!D863,ADJ!A$1:A$500,0),MATCH(PAYROLL!DN$2,ADJ!$2:$2,0)),0)</f>
        <v/>
      </c>
      <c r="DO863">
        <f>IFERROR(SUM(BP863,DM863:DN863,CX863:DA863)-DT863,0)</f>
        <v/>
      </c>
      <c r="DP863">
        <f ref="DP863" t="array">SUM(BW863*IFERROR(INDEX(CSDA!D$1:D$500,MATCH(BW$2,CSDA!C$1:C$500,0)),0)%,CX863*IFERROR(INDEX(CSDA!D$1:D$500,MATCH(CX$2,CSDA!C$1:C$500,0)),0)%,DA863*IFERROR(INDEX(CSDA!D$1:D$500,MATCH(DA$2,CSDA!C$1:C$500,0)),0)%,DB863*IFERROR(INDEX(CSDA!D$1:D$500,MATCH(DB$2,CSDA!C$1:C$500,0)),0)%,DF863*IFERROR(INDEX(CSDA!D$1:D$500,MATCH("Phí dịch vụ"&amp;PAYROLL!DF$2,CSDA!A$1:A$500&amp;CSDA!C$1:C$500,0)),0)%,DC863*IFERROR(INDEX(CSDA!D$1:D$500,MATCH("Phí dịch vụ"&amp;PAYROLL!DC$2,CSDA!A$1:A$500&amp;CSDA!C$1:C$500,0)),0)%,DH863*IFERROR(INDEX(CSDA!D$1:D$500,MATCH("Phí dịch vụ"&amp;PAYROLL!DH$2,CSDA!A$1:A$500&amp;CSDA!C$1:C$500,0)),0)%,DJ863*IFERROR(INDEX(CSDA!D$1:D$500,MATCH("Phí dịch vụ"&amp;PAYROLL!DJ$2,CSDA!A$1:A$500&amp;CSDA!C$1:C$500,0)),0)%,BN863*IFERROR(INDEX(CSDA!D$1:D$500,MATCH(BN$2,CSDA!C$1:C$500,0)),0)%)-BN863*7%</f>
        <v/>
      </c>
      <c r="DQ863">
        <f>IFERROR(INDEX(ADJ!$A$1:$BZ$1000,MATCH(PAYROLL!D863,ADJ!A$1:A$500,0),MATCH(PAYROLL!DQ$2,ADJ!$2:$2,0)),0)</f>
        <v/>
      </c>
      <c r="DR863">
        <f>IFERROR(INDEX(ADJ!$A$1:$BZ$1000,MATCH(PAYROLL!D863,ADJ!A$1:A$500,0),MATCH(PAYROLL!DR$2,ADJ!$2:$2,0)),0)</f>
        <v/>
      </c>
      <c r="DS863">
        <f>SUM(DP863:DR863)</f>
        <v/>
      </c>
      <c r="DT863">
        <f>EK863</f>
        <v/>
      </c>
      <c r="DU863">
        <f>SUM(DO863:DR863)</f>
        <v/>
      </c>
      <c r="DV863">
        <f>ROUND(DU863*0.1,0)</f>
        <v/>
      </c>
      <c r="DW863">
        <f>DU863+DV863</f>
        <v/>
      </c>
      <c r="DZ863">
        <f>IFERROR(INDEX(ADJ!$A$1:$BZ$1000,MATCH(PAYROLL!$D863,ADJ!A$1:A$500,0),MATCH(PAYROLL!DZ$2,ADJ!$2:$2,0)),0)</f>
        <v/>
      </c>
      <c r="EA863">
        <f>IFERROR(INDEX(ADJ!$A$1:$BZ$1000,MATCH(PAYROLL!$D863,ADJ!A$1:A$500,0),MATCH(PAYROLL!EA$2,ADJ!$2:$2,0)),0)</f>
        <v/>
      </c>
      <c r="EB863">
        <f>IFERROR(INDEX(ADJ!$A$1:$BZ$1000,MATCH(PAYROLL!$D863,ADJ!A$1:A$500,0),MATCH(PAYROLL!EB$2,ADJ!$2:$2,0)),0)</f>
        <v/>
      </c>
      <c r="EC863">
        <f>IFERROR(INDEX(ADJ!$A$1:$BZ$1000,MATCH(PAYROLL!$D863,ADJ!A$1:A$500,0),MATCH(PAYROLL!EC$2,ADJ!$2:$2,0)),0)</f>
        <v/>
      </c>
      <c r="ED863">
        <f>IFERROR(INDEX(ADJ!$A$1:$BZ$1000,MATCH(PAYROLL!$D863,ADJ!A$1:A$500,0),MATCH(PAYROLL!ED$2,ADJ!$2:$2,0)),0)</f>
        <v/>
      </c>
      <c r="EE863">
        <f>IFERROR(INDEX(ADJ!$A$1:$BZ$1000,MATCH(PAYROLL!$D863,ADJ!A$1:A$500,0),MATCH(PAYROLL!EE$2,ADJ!$2:$2,0)),0)</f>
        <v/>
      </c>
      <c r="EF863">
        <f>IFERROR(INDEX(ADJ!$A$1:$BZ$1000,MATCH(PAYROLL!$D863,ADJ!A$1:A$500,0),MATCH(PAYROLL!EF$2,ADJ!$2:$2,0)),0)</f>
        <v/>
      </c>
      <c r="EG863">
        <f>IFERROR(INDEX(ADJ!$A$1:$BZ$1000,MATCH(PAYROLL!$D863,ADJ!A$1:A$500,0),MATCH(PAYROLL!EG$2,ADJ!$2:$2,0)),0)</f>
        <v/>
      </c>
      <c r="EH863">
        <f>IFERROR(INDEX(ADJ!$A$1:$BZ$1000,MATCH(PAYROLL!$D863,ADJ!A$1:A$500,0),MATCH(PAYROLL!EH$2,ADJ!$2:$2,0)),0)</f>
        <v/>
      </c>
      <c r="EI863">
        <f>IFERROR(INDEX(ADJ!$A$1:$BZ$1000,MATCH(PAYROLL!D863,ADJ!A$1:A$500,0),MATCH(PAYROLL!EI$2,ADJ!$2:$2,0)),0)</f>
        <v/>
      </c>
      <c r="EJ863">
        <f>IFERROR(INDEX(ADJ!$A$1:$BZ$1000,MATCH(PAYROLL!$D863,ADJ!A$1:A$500,0),MATCH(PAYROLL!EJ$2,ADJ!$2:$2,0)),0)</f>
        <v/>
      </c>
      <c r="EK863">
        <f>SUM(DZ863:EJ863)</f>
        <v/>
      </c>
    </row>
    <row r="864">
      <c r="A864" t="n">
        <v>862</v>
      </c>
      <c r="B864" t="inlineStr">
        <is>
          <t>Trần Nguyên Sinh</t>
        </is>
      </c>
      <c r="D864" t="inlineStr">
        <is>
          <t>155486-01</t>
        </is>
      </c>
      <c r="S864">
        <f>IFERROR(INDEX(PIS!$A$1:$BZ$1000,MATCH($D864,PIS!C$1:C$500,0),MATCH("Lương CB tháng trước",PIS!$1:$1,0)),0)</f>
        <v/>
      </c>
      <c r="T864">
        <f>IFERROR(INDEX(PIS!$A$1:$BZ$1000,MATCH($D864,PIS!C$1:C$500,0),MATCH("Lương CB hiện tại",PIS!$1:$1,0)),0)</f>
        <v/>
      </c>
      <c r="U864">
        <f>IFERROR(INDEX(PIS!$A$1:$BZ$1000,MATCH($D864,PIS!C$1:C$500,0),MATCH("Lương đóng BHBB",PIS!$1:$1,0)),0)</f>
        <v/>
      </c>
      <c r="V864">
        <f>IFERROR(INDEX(PIS!$A$1:$BZ$1000,MATCH($D864,PIS!C$1:C$500,0),MATCH(V$2,PIS!$2:$2,0)),0)</f>
        <v/>
      </c>
      <c r="W864">
        <f>IFERROR(INDEX(PIS!$A$1:$BZ$1000,MATCH($D864,PIS!C$1:C$500,0),MATCH(W$2,PIS!$2:$2,0)),0)</f>
        <v/>
      </c>
      <c r="X864">
        <f>IFERROR(INDEX(PIS!$A$1:$BZ$1000,MATCH($D864,PIS!C$1:C$500,0),MATCH(X$2,PIS!$2:$2,0)),0)</f>
        <v/>
      </c>
      <c r="Y864">
        <f>IFERROR(INDEX(PIS!$A$1:$BZ$1000,MATCH($D864,PIS!C$1:C$500,0),MATCH(Y$2,PIS!$2:$2,0)),0)</f>
        <v/>
      </c>
      <c r="Z864">
        <f>IFERROR(INDEX(PIS!$A$1:$BZ$1000,MATCH($D864,PIS!C$1:C$500,0),MATCH(Z$2,PIS!$2:$2,0)),0)</f>
        <v/>
      </c>
      <c r="AA864">
        <f>IFERROR(INDEX(PIS!$A$1:$BZ$1000,MATCH($D864,PIS!C$1:C$500,0),MATCH(AA$2,PIS!$2:$2,0)),0)</f>
        <v/>
      </c>
      <c r="AB864">
        <f>IFERROR(INDEX(PIS!$A$1:$BZ$1000,MATCH($D864,PIS!C$1:C$500,0),MATCH(AB$2,PIS!$2:$2,0)),0)</f>
        <v/>
      </c>
      <c r="AC864">
        <f>SUM(V864:AB864)</f>
        <v/>
      </c>
      <c r="AD864">
        <f>IFERROR(INDEX(TIMESHEET!$A$1:$AI$5000,MATCH($D864,TIMESHEET!A$1:A$500,0),MATCH("T100",TIMESHEET!$2:$2,0))-2,0)</f>
        <v/>
      </c>
      <c r="AE864">
        <f>IFERROR(INDEX(TIMESHEET!$A$1:$AI$5000,MATCH($D864,TIMESHEET!A$1:A$500,0),MATCH("T202",TIMESHEET!$2:$2,0)),0)</f>
        <v/>
      </c>
      <c r="AF864">
        <f>IFERROR(INDEX(TIMESHEET!$A$1:$AI$5000,MATCH($D864,TIMESHEET!A$1:A$500,0),MATCH("T302",TIMESHEET!$2:$2,0)),0)</f>
        <v/>
      </c>
      <c r="AG864">
        <f>IFERROR(INDEX(TIMESHEET!$A$1:$AI$5000,MATCH($D864,TIMESHEET!A$1:A$500,0),MATCH("T406",TIMESHEET!$2:$2,0)),0)</f>
        <v/>
      </c>
      <c r="AH864">
        <f>AE864+AG864</f>
        <v/>
      </c>
      <c r="AI864">
        <f>IFERROR(INDEX(TIMESHEET!$A$1:$AI$5000,MATCH($D864,TIMESHEET!A$1:A$500,0),MATCH("T701",TIMESHEET!$2:$2,0)),0)</f>
        <v/>
      </c>
      <c r="AJ864">
        <f>IFERROR(INDEX(TIMESHEET!$A$1:$AI$5000,MATCH($D864,TIMESHEET!B$1:B$500,0),MATCH("T320",TIMESHEET!$2:$2,0)),0)</f>
        <v/>
      </c>
      <c r="AK864">
        <f>IFERROR(IF(LEFT(INDEX(PIS!O$1:O$500,MATCH(D864,PIS!C$1:C$500)),1)="M",T864/AD864*SUM(AE864:AG864),T864*AD864),0)</f>
        <v/>
      </c>
      <c r="AL864">
        <f>IFERROR(INDEX(ADJ!$A$1:$BZ$1000,MATCH(PAYROLL!D864,ADJ!A$1:A$500,0),MATCH(PAYROLL!AL$2,ADJ!$2:$2,0)),0)</f>
        <v/>
      </c>
      <c r="AM864">
        <f>SUM(AK864:AL864)</f>
        <v/>
      </c>
      <c r="AN864">
        <f>IFERROR(ROUND(V864/$AD864*$AH864,0),0)</f>
        <v/>
      </c>
      <c r="AO864">
        <f>IFERROR(ROUND(W864/$AD864*$AH864,0),0)</f>
        <v/>
      </c>
      <c r="AP864">
        <f>IFERROR(ROUND(X864/$AD864*$AE864,0),0)</f>
        <v/>
      </c>
      <c r="AQ864">
        <f>IFERROR(ROUND(Y864/$AD864*$AH864,0),0)</f>
        <v/>
      </c>
      <c r="AR864">
        <f>IFERROR(ROUND(Z864/$AD864*$AH864,0),0)</f>
        <v/>
      </c>
      <c r="AS864">
        <f>IFERROR(ROUND(AA864/$AD864*$AH864,0),0)</f>
        <v/>
      </c>
      <c r="AT864">
        <f>IFERROR(IF((AE864+AF864+AG864)&gt;13,AB864,ROUND(AB864/AD864*AH864,0)),0)</f>
        <v/>
      </c>
      <c r="AU864">
        <f>IFERROR(INDEX(ADJ!$A$1:$BZ$1000,MATCH(PAYROLL!D864,ADJ!A$1:A$500,0),MATCH(PAYROLL!AU$2,ADJ!$2:$2,0)),0)</f>
        <v/>
      </c>
      <c r="AV864">
        <f>ROUND(SUM(AN864:AU864),0)</f>
        <v/>
      </c>
      <c r="AW864">
        <f>IFERROR(INDEX(TIMESHEET!$A$1:$AI$5000,MATCH(PAYROLL!D864,TIMESHEET!A$1:A$500,0),MATCH("T620",TIMESHEET!$2:$2,0)),0)</f>
        <v/>
      </c>
      <c r="AX864">
        <f>IFERROR(INDEX(TIMESHEET!$A$1:$AI$5000,MATCH(PAYROLL!D864,TIMESHEET!A$1:A$500,0),MATCH("T601",TIMESHEET!$2:$2,0)),0)</f>
        <v/>
      </c>
      <c r="AY864">
        <f>IFERROR(INDEX(TIMESHEET!$A$1:$AI$5000,MATCH(PAYROLL!D864,TIMESHEET!A$1:A$500,0),MATCH("T602",TIMESHEET!$2:$2,0)),0)</f>
        <v/>
      </c>
      <c r="AZ864">
        <f>IFERROR(INDEX(TIMESHEET!$A$1:$AI$5000,MATCH(PAYROLL!D864,TIMESHEET!A$1:A$500,0),MATCH("T603",TIMESHEET!$2:$2,0)),0)</f>
        <v/>
      </c>
      <c r="BA864">
        <f>IFERROR(INDEX(TIMESHEET!$A$1:$AI$5000,MATCH(PAYROLL!D864,TIMESHEET!A$1:A$500,0),MATCH("T611",TIMESHEET!$2:$2,0)),0)</f>
        <v/>
      </c>
      <c r="BB864">
        <f>IFERROR(INDEX(TIMESHEET!$A$1:$AI$5000,MATCH(PAYROLL!D864,TIMESHEET!A$1:A$500,0),MATCH("T612",TIMESHEET!$2:$2,0)),0)</f>
        <v/>
      </c>
      <c r="BC864">
        <f>IFERROR(INDEX(TIMESHEET!$A$1:$AI$5000,MATCH(PAYROLL!D864,TIMESHEET!A$1:A$500,0),MATCH("T613",TIMESHEET!$2:$2,0)),0)</f>
        <v/>
      </c>
      <c r="BD864">
        <f>IFERROR(INDEX(TIMESHEET!$A$1:$AI$5000,MATCH(PAYROLL!D864,TIMESHEET!A$1:A$500,0),MATCH("T500",TIMESHEET!$2:$2,0)),0)</f>
        <v/>
      </c>
      <c r="BE864">
        <f>IFERROR(IF(LEFT(INDEX(PIS!O$1:O$500,MATCH(D864,PIS!C$1:C$500)),1)="M",T864/AD864/8*(AW864+AX864*1.5+AY864*2+AZ864*3+BA864*2.1+BB864*2.7+BC864*3.9+BD864*0.3),T864/8*(AW864+AX864*1.5+AY864*2+AZ864*3+BA864*2.1+BB864*2.7+BC864*3.9+BD864*0.3)),0)</f>
        <v/>
      </c>
      <c r="BF864">
        <f>IFERROR(INDEX(ADJ!$A$1:$BZ$1000,MATCH(PAYROLL!$D864,ADJ!A$1:A$500,0),MATCH(PAYROLL!BF$2,ADJ!$2:$2,0)),0)</f>
        <v/>
      </c>
      <c r="BG864">
        <f>IFERROR(INDEX(ADJ!$A$1:$BZ$1000,MATCH(PAYROLL!D864,ADJ!A$1:A$500,0),MATCH(PAYROLL!BG$2,ADJ!$2:$2,0)),0)</f>
        <v/>
      </c>
      <c r="BH864">
        <f>IFERROR(INDEX(ADJ!$A$1:$BZ$1000,MATCH(PAYROLL!D864,ADJ!A$1:A$500,0),MATCH(PAYROLL!BH$2,ADJ!$2:$2,0)),0)</f>
        <v/>
      </c>
      <c r="BI864">
        <f>IFERROR(INDEX(ADJ!$A$1:$BZ$1000,MATCH(PAYROLL!D864,ADJ!A$1:A$500,0),MATCH(PAYROLL!BI$2,ADJ!$2:$2,0)),0)</f>
        <v/>
      </c>
      <c r="BJ864">
        <f>IFERROR(INDEX(ADJ!$A$1:$BZ$1000,MATCH(PAYROLL!D864,ADJ!A$1:A$500,0),MATCH(PAYROLL!BJ$2,ADJ!$2:$2,0)),0)</f>
        <v/>
      </c>
      <c r="BK864">
        <f>SUM(BF864:BJ864)</f>
        <v/>
      </c>
      <c r="BL864">
        <f>IFERROR(INDEX(ADJ!$A$1:$BZ$1000,MATCH(PAYROLL!D864,ADJ!A$1:A$500,0),MATCH(PAYROLL!BL$2,ADJ!$2:$2,0)),0)</f>
        <v/>
      </c>
      <c r="BM864">
        <f>IFERROR(INDEX(ADJ!$A$1:$BZ$1000,MATCH(PAYROLL!D864,ADJ!A$1:A$500,0),MATCH(PAYROLL!BM$2,ADJ!$2:$2,0)),0)</f>
        <v/>
      </c>
      <c r="BN864">
        <f>IFERROR(INDEX(ADJ!$A$1:$BZ$1000,MATCH(PAYROLL!D864,ADJ!A$1:A$500,0),MATCH(PAYROLL!BN$2,ADJ!$2:$2,0)),0)</f>
        <v/>
      </c>
      <c r="BO864">
        <f>IFERROR(INDEX(ADJ!$A$1:$BZ$1000,MATCH(PAYROLL!D864,ADJ!A$1:A$500,0),MATCH(PAYROLL!BO$2,ADJ!$2:$2,0)),0)</f>
        <v/>
      </c>
      <c r="BP864">
        <f>SUM(AM864,AV864,BE864,BK864,BL864:BO864)</f>
        <v/>
      </c>
      <c r="BQ864">
        <f>BO864</f>
        <v/>
      </c>
      <c r="BR864">
        <f>IFERROR(ROUND(IF(LEFT(INDEX(PIS!O$1:O$500,MATCH(D864,PIS!C$1:C$500)),1)="D",T864/8*(BD864*0.3),IF(LEFT(INDEX(PIS!O$1:O$500,MATCH(D864,PIS!C$1:C$500)),1)="H",T864*($BD864*0.3),T864/$AD864/8*($BD864*0.3))),0),0)</f>
        <v/>
      </c>
      <c r="BS864">
        <f>IF(AP864&lt;1,0,MIN(AP864,730000))</f>
        <v/>
      </c>
      <c r="BT864">
        <f>IFERROR(ROUND((BE864-SUM(AW864:BC864)*T864/AD864/8),0)-BR864,0)</f>
        <v/>
      </c>
      <c r="BU864">
        <f>AO864</f>
        <v/>
      </c>
      <c r="BV864">
        <f>SUM(BQ864:BU864)</f>
        <v/>
      </c>
      <c r="BW864">
        <f>BP864-BV864</f>
        <v/>
      </c>
      <c r="BX864">
        <f>IFERROR(IF(RIGHT(INDEX(PIS!O$1:O$500,MATCH(D864,PIS!C$1:C$500)),5)="Gross",MIN(U864+V864,VLOOKUP("R700",TSC!B:C,2,0)*VLOOKUP("R101",TSC!B:C,2,0))*VLOOKUP("R701",TSC!B:C,2,0)%,0),0)</f>
        <v/>
      </c>
      <c r="BY864">
        <f>IFERROR(IF(RIGHT(INDEX(PIS!O$1:O$500,MATCH(D864,PIS!C$1:C$500)),5)="Gross",MIN(U864+V864,VLOOKUP("R700",TSC!B:C,2,0)*VLOOKUP("R101",TSC!B:C,2,0))*VLOOKUP("T704",TSC!B:C,2,0)%,0),0)</f>
        <v/>
      </c>
      <c r="BZ864">
        <f>IFERROR(IF(RIGHT(INDEX(PIS!O$1:O$500,MATCH(D864,PIS!C$1:C$500)),5)="Gross",MIN(U864+V864,VLOOKUP("R700",TSC!B:C,2,0)*VLOOKUP("1",TSC!F:G,2,0))*VLOOKUP("T705",TSC!B:C,2,0)%,0),0)</f>
        <v/>
      </c>
      <c r="CA864">
        <f>IFERROR(INDEX(ADJ!$A$1:$BZ$1000,MATCH(PAYROLL!D864,ADJ!A$1:A$500,0),MATCH(PAYROLL!CA$2,ADJ!$2:$2,0)),0)</f>
        <v/>
      </c>
      <c r="CB864">
        <f>IFERROR(INDEX(ADJ!$A$1:$BZ$1000,MATCH(PAYROLL!D864,ADJ!A$1:A$500,0),MATCH(PAYROLL!CB$2,ADJ!$2:$2,0)),0)</f>
        <v/>
      </c>
      <c r="CC864">
        <f>SUM(BX864:CB864)</f>
        <v/>
      </c>
      <c r="CD864">
        <f>IFERROR(INDEX(PIS!$A$1:$BZ$1000,MATCH(PAYROLL!D864,PIS!C$1:C$500,0),MATCH(PAYROLL!CD$1,PIS!$1:$1,0)),0)</f>
        <v/>
      </c>
      <c r="CE864">
        <f>IFERROR(IF(OR(INDEX(PIS!P$1:P$500,MATCH(D864,PIS!C$1:C$500,0))="LT2",INDEX(PIS!P$1:P$500,MATCH(D864,PIS!C$1:C$500,0))="P10"),0,SUM(CC864,CD864*VLOOKUP("R601",TSC!B:C,2,0),VLOOKUP("R602",TSC!B:C,2,0))),0)</f>
        <v/>
      </c>
      <c r="CF864">
        <f>MAX(BW864-CE864,0)</f>
        <v/>
      </c>
      <c r="CG864">
        <f>IFERROR(IF(OR(RIGHT(INDEX(PIS!P$1:P$500,MATCH(D864,PIS!C$1:C$500)),5)="P10",RIGHT(INDEX(PIS!P$1:P$500,MATCH(D864,PIS!C$1:C$500)),5)="CK"),0,IF(CF864&lt;=5000000,CF864*5%,IF(CF864&lt;=10000000,CF864*10%-250000,IF(CF864&lt;=18000000,CF864*15%-750000,IF(CF864&lt;=32000000,CF864*20%-1650000,IF(CF864&lt;=52000000,CF864*25%-3250000,IF(CF864&lt;=80000000,BH864*30%-5850000,CF864*35%-9850000))))))),0)</f>
        <v/>
      </c>
      <c r="CH864">
        <f>IFERROR(IF(OR(INDEX(PIS!P$1:P$500,MATCH(D864,PIS!C$1:C$500))="LT",INDEX(PIS!P$1:P$500,MATCH(D864,PIS!C$1:C$500))="CK"),0,IF(CF864&lt;2000000,0,CF864*10%)),0)</f>
        <v/>
      </c>
      <c r="CI864">
        <f>IFERROR(INDEX(ADJ!$A$1:$BZ$1000,MATCH(PAYROLL!D864,ADJ!A$1:A$500,0),MATCH(PAYROLL!CI$2,ADJ!$2:$2,0)),0)</f>
        <v/>
      </c>
      <c r="CJ864">
        <f>IFERROR(INDEX(ADJ!$A$1:$BZ$1000,MATCH(PAYROLL!D864,ADJ!A$1:A$500,0),MATCH(PAYROLL!CJ$2,ADJ!$2:$2,0)),0)</f>
        <v/>
      </c>
      <c r="CK864">
        <f>IFERROR(INDEX(ADJ!$A$1:$BZ$1000,MATCH(PAYROLL!D864,ADJ!A$1:A$500,0),MATCH(PAYROLL!CK$2,ADJ!$2:$2,0)),0)</f>
        <v/>
      </c>
      <c r="CL864">
        <f>SUM(CG864:CK864)</f>
        <v/>
      </c>
      <c r="CM864">
        <f>ROUND(SUM(CH864:CK864),0)</f>
        <v/>
      </c>
      <c r="CN864">
        <f>IFERROR(INDEX(CSDA!D$1:D$500,MATCH($CN$2,CSDA!C$1:C$500,0))*INDEX(PIS!V$1:V$500,MATCH(D864,PIS!C$1:C$500))+INDEX(ADJ!$A$1:$BZ$1000,MATCH(PAYROLL!D864,ADJ!A$1:A$500,0),MATCH(PAYROLL!CN$2,ADJ!$2:$2,0)),0)</f>
        <v/>
      </c>
      <c r="CO864">
        <f>IFERROR(INDEX(ADJ!$A$1:$BZ$1000,MATCH(PAYROLL!D864,ADJ!A$1:A$500,0),MATCH(PAYROLL!CO$2,ADJ!$2:$2,0)),0)</f>
        <v/>
      </c>
      <c r="CP864">
        <f>IFERROR(INDEX(ADJ!$A$1:$BZ$1000,MATCH(PAYROLL!D864,ADJ!A$1:A$500,0),MATCH(PAYROLL!CP$2,ADJ!$2:$2,0)),0)</f>
        <v/>
      </c>
      <c r="CQ864">
        <f>BP864-CL864-CI864-CM864-CN864-CO864-CP864-CC864</f>
        <v/>
      </c>
      <c r="CR864">
        <f>IFERROR(IF(RIGHT(INDEX(PIS!O$1:O$500,MATCH(D864,PIS!C$1:C$500,0)),5)="Gross",MIN(U864+V864,VLOOKUP("R700",TSC!B:C,2,0)*VLOOKUP("R101",TSC!B:C,2,0))*(VLOOKUP("T711",TSC!B:C,2,0)+VLOOKUP("T712",TSC!B:C,2,0))%,MIN(T864+V864,VLOOKUP("R700",TSC!B:C,2,0)*VLOOKUP("R101",TSC!B:C,2,0))*(VLOOKUP("T711",TSC!B:C,2,0)+VLOOKUP("T712",TSC!B:C,2,0)+VLOOKUP("R701",TSC!B:C,2,0))%),0)</f>
        <v/>
      </c>
      <c r="CS864">
        <f>IFERROR(IF(RIGHT(INDEX(PIS!O$1:O$500,MATCH(D864,PIS!C$1:C$500,0)),5)="Gross",MIN(U864+V864,VLOOKUP("R700",TSC!B:C,2,0)*VLOOKUP("R101",TSC!B:C,2,0))*(VLOOKUP("T714",TSC!B:C,2,0))%,MIN(T864+V864,VLOOKUP("R700",TSC!B:C,2,0)*VLOOKUP("R101",TSC!B:C,2,0))*(VLOOKUP("T704",TSC!B:C,2,0)+VLOOKUP("T714",TSC!B:C,2,0))%),0)</f>
        <v/>
      </c>
      <c r="CT864">
        <f>IFERROR(IF(RIGHT(INDEX(PIS!O$1:O$500,MATCH(D864,PIS!C$1:C$500,0)),5)="Gross",MIN(U864+V864,VLOOKUP("R700",TSC!B:C,2,0)*VLOOKUP("R101",TSC!B:C,2,0))*VLOOKUP("T705",TSC!B:C,2,0)%,MIN(T864+V864,VLOOKUP("R700",TSC!B:C,2,0)*VLOOKUP("R101",TSC!B:C,2,0))*VLOOKUP("T705",TSC!B:C,2,0)%),0)</f>
        <v/>
      </c>
      <c r="CU864">
        <f>IFERROR(IF(RIGHT(INDEX(PIS!O$1:O$500,MATCH(D864,PIS!C$1:C$500,0)),5)="Gross",MIN(U864+V864,VLOOKUP("R700",TSC!B:C,2,0)*VLOOKUP("R101",TSC!B:C,2,0))*(VLOOKUP("T713",TSC!B:C,2,0))%,MIN(T864+V864,VLOOKUP("R700",TSC!B:C,2,0)*VLOOKUP("R101",TSC!B:C,2,0))*(VLOOKUP("T713",TSC!B:C,2,0))%),0)</f>
        <v/>
      </c>
      <c r="CV864">
        <f>IFERROR(INDEX(ADJ!$A$1:$BZ$1000,MATCH(PAYROLL!D864,ADJ!A$1:A$500,0),MATCH(PAYROLL!CV$2,ADJ!$2:$2,0)),0)</f>
        <v/>
      </c>
      <c r="CW864">
        <f>IFERROR(INDEX(ADJ!$A$1:$BZ$1000,MATCH(PAYROLL!D864,ADJ!A$1:A$500,0),MATCH(PAYROLL!CW$2,ADJ!$2:$2,0)),0)</f>
        <v/>
      </c>
      <c r="CX864">
        <f>SUM(CR864:CW864)</f>
        <v/>
      </c>
      <c r="CY864">
        <f>ROUND(IF(CR864&gt;0,T864+V864*VLOOKUP("R202",TSC!$B$1:$C$500,2,0),0),0)</f>
        <v/>
      </c>
      <c r="CZ864">
        <f>IFERROR(INDEX(CSDA!D$1:D$500,MATCH($CZ$2,CSDA!C$1:C$500,0)),0)</f>
        <v/>
      </c>
      <c r="DA864">
        <f>ROUND(T864*0.7%,0)</f>
        <v/>
      </c>
      <c r="DB864">
        <f>ROUND(T864/12,0)</f>
        <v/>
      </c>
      <c r="DC864">
        <f ref="DC864" t="array">IFERROR(INDEX(CSDA!D$1:D$500,MATCH("Trích giữ"&amp;PAYROLL!DC$2,CSDA!A$1:A$500&amp;CSDA!C$1:C$500,0)),0)</f>
        <v/>
      </c>
      <c r="DD864">
        <f ref="DD864" t="array">IFERROR(INDEX(CSDA!D$1:D$500,MATCH("Trích giữ"&amp;PAYROLL!DD$2,CSDA!A$1:A$500&amp;CSDA!C$1:C$500,0)),0)</f>
        <v/>
      </c>
      <c r="DE864">
        <f ref="DE864" t="array">IFERROR(INDEX(CSDA!D$1:D$500,MATCH("Trích giữ"&amp;PAYROLL!DE$2,CSDA!A$1:A$500&amp;CSDA!C$1:C$500,0)),0)</f>
        <v/>
      </c>
      <c r="DF864">
        <f>IFERROR(INDEX(CSDA!D$1:D$500,MATCH(PAYROLL!DF$2,CSDA!C$1:C$500,0)),0)</f>
        <v/>
      </c>
      <c r="DG864">
        <f ref="DG864" t="array">IFERROR(INDEX(CSDA!D$1:D$500,MATCH("Trích giữ"&amp;PAYROLL!DG$2,CSDA!A$1:A$500&amp;CSDA!C$1:C$500,0)),0)</f>
        <v/>
      </c>
      <c r="DH864">
        <f>ROUND(T864/26,0)</f>
        <v/>
      </c>
      <c r="DI864">
        <f ref="DI864" t="array">IFERROR(INDEX(CSDA!D$1:D$500,MATCH("Trích giữ"&amp;PAYROLL!DI$2,CSDA!A$1:A$500&amp;CSDA!C$1:C$500,0)),0)</f>
        <v/>
      </c>
      <c r="DJ864">
        <f>IF(U864=0,T864*21.5%-BL864,0)</f>
        <v/>
      </c>
      <c r="DK864">
        <f ref="DK864" t="array">IFERROR(INDEX(CSDA!D$1:D$500,MATCH("Trích giữ"&amp;PAYROLL!DK$2,CSDA!A$1:A$500&amp;CSDA!C$1:C$500,0)),0)</f>
        <v/>
      </c>
      <c r="DL864">
        <f>IFERROR(INDEX(CSDA!D$1:D$500,MATCH(PAYROLL!DL$2,CSDA!C$1:C$500,0))/12,0)</f>
        <v/>
      </c>
      <c r="DM864">
        <f>SUM(DB864:DL864)</f>
        <v/>
      </c>
      <c r="DN864">
        <f>IFERROR(INDEX(ADJ!$A$1:$BZ$1000,MATCH(PAYROLL!D864,ADJ!A$1:A$500,0),MATCH(PAYROLL!DN$2,ADJ!$2:$2,0)),0)</f>
        <v/>
      </c>
      <c r="DO864">
        <f>IFERROR(SUM(BP864,DM864:DN864,CX864:DA864)-DT864,0)</f>
        <v/>
      </c>
      <c r="DP864">
        <f ref="DP864" t="array">SUM(BW864*IFERROR(INDEX(CSDA!D$1:D$500,MATCH(BW$2,CSDA!C$1:C$500,0)),0)%,CX864*IFERROR(INDEX(CSDA!D$1:D$500,MATCH(CX$2,CSDA!C$1:C$500,0)),0)%,DA864*IFERROR(INDEX(CSDA!D$1:D$500,MATCH(DA$2,CSDA!C$1:C$500,0)),0)%,DB864*IFERROR(INDEX(CSDA!D$1:D$500,MATCH(DB$2,CSDA!C$1:C$500,0)),0)%,DF864*IFERROR(INDEX(CSDA!D$1:D$500,MATCH("Phí dịch vụ"&amp;PAYROLL!DF$2,CSDA!A$1:A$500&amp;CSDA!C$1:C$500,0)),0)%,DC864*IFERROR(INDEX(CSDA!D$1:D$500,MATCH("Phí dịch vụ"&amp;PAYROLL!DC$2,CSDA!A$1:A$500&amp;CSDA!C$1:C$500,0)),0)%,DH864*IFERROR(INDEX(CSDA!D$1:D$500,MATCH("Phí dịch vụ"&amp;PAYROLL!DH$2,CSDA!A$1:A$500&amp;CSDA!C$1:C$500,0)),0)%,DJ864*IFERROR(INDEX(CSDA!D$1:D$500,MATCH("Phí dịch vụ"&amp;PAYROLL!DJ$2,CSDA!A$1:A$500&amp;CSDA!C$1:C$500,0)),0)%,BN864*IFERROR(INDEX(CSDA!D$1:D$500,MATCH(BN$2,CSDA!C$1:C$500,0)),0)%)-BN864*7%</f>
        <v/>
      </c>
      <c r="DQ864">
        <f>IFERROR(INDEX(ADJ!$A$1:$BZ$1000,MATCH(PAYROLL!D864,ADJ!A$1:A$500,0),MATCH(PAYROLL!DQ$2,ADJ!$2:$2,0)),0)</f>
        <v/>
      </c>
      <c r="DR864">
        <f>IFERROR(INDEX(ADJ!$A$1:$BZ$1000,MATCH(PAYROLL!D864,ADJ!A$1:A$500,0),MATCH(PAYROLL!DR$2,ADJ!$2:$2,0)),0)</f>
        <v/>
      </c>
      <c r="DS864">
        <f>SUM(DP864:DR864)</f>
        <v/>
      </c>
      <c r="DT864">
        <f>EK864</f>
        <v/>
      </c>
      <c r="DU864">
        <f>SUM(DO864:DR864)</f>
        <v/>
      </c>
      <c r="DV864">
        <f>ROUND(DU864*0.1,0)</f>
        <v/>
      </c>
      <c r="DW864">
        <f>DU864+DV864</f>
        <v/>
      </c>
      <c r="DZ864">
        <f>IFERROR(INDEX(ADJ!$A$1:$BZ$1000,MATCH(PAYROLL!$D864,ADJ!A$1:A$500,0),MATCH(PAYROLL!DZ$2,ADJ!$2:$2,0)),0)</f>
        <v/>
      </c>
      <c r="EA864">
        <f>IFERROR(INDEX(ADJ!$A$1:$BZ$1000,MATCH(PAYROLL!$D864,ADJ!A$1:A$500,0),MATCH(PAYROLL!EA$2,ADJ!$2:$2,0)),0)</f>
        <v/>
      </c>
      <c r="EB864">
        <f>IFERROR(INDEX(ADJ!$A$1:$BZ$1000,MATCH(PAYROLL!$D864,ADJ!A$1:A$500,0),MATCH(PAYROLL!EB$2,ADJ!$2:$2,0)),0)</f>
        <v/>
      </c>
      <c r="EC864">
        <f>IFERROR(INDEX(ADJ!$A$1:$BZ$1000,MATCH(PAYROLL!$D864,ADJ!A$1:A$500,0),MATCH(PAYROLL!EC$2,ADJ!$2:$2,0)),0)</f>
        <v/>
      </c>
      <c r="ED864">
        <f>IFERROR(INDEX(ADJ!$A$1:$BZ$1000,MATCH(PAYROLL!$D864,ADJ!A$1:A$500,0),MATCH(PAYROLL!ED$2,ADJ!$2:$2,0)),0)</f>
        <v/>
      </c>
      <c r="EE864">
        <f>IFERROR(INDEX(ADJ!$A$1:$BZ$1000,MATCH(PAYROLL!$D864,ADJ!A$1:A$500,0),MATCH(PAYROLL!EE$2,ADJ!$2:$2,0)),0)</f>
        <v/>
      </c>
      <c r="EF864">
        <f>IFERROR(INDEX(ADJ!$A$1:$BZ$1000,MATCH(PAYROLL!$D864,ADJ!A$1:A$500,0),MATCH(PAYROLL!EF$2,ADJ!$2:$2,0)),0)</f>
        <v/>
      </c>
      <c r="EG864">
        <f>IFERROR(INDEX(ADJ!$A$1:$BZ$1000,MATCH(PAYROLL!$D864,ADJ!A$1:A$500,0),MATCH(PAYROLL!EG$2,ADJ!$2:$2,0)),0)</f>
        <v/>
      </c>
      <c r="EH864">
        <f>IFERROR(INDEX(ADJ!$A$1:$BZ$1000,MATCH(PAYROLL!$D864,ADJ!A$1:A$500,0),MATCH(PAYROLL!EH$2,ADJ!$2:$2,0)),0)</f>
        <v/>
      </c>
      <c r="EI864">
        <f>IFERROR(INDEX(ADJ!$A$1:$BZ$1000,MATCH(PAYROLL!D864,ADJ!A$1:A$500,0),MATCH(PAYROLL!EI$2,ADJ!$2:$2,0)),0)</f>
        <v/>
      </c>
      <c r="EJ864">
        <f>IFERROR(INDEX(ADJ!$A$1:$BZ$1000,MATCH(PAYROLL!$D864,ADJ!A$1:A$500,0),MATCH(PAYROLL!EJ$2,ADJ!$2:$2,0)),0)</f>
        <v/>
      </c>
      <c r="EK864">
        <f>SUM(DZ864:EJ864)</f>
        <v/>
      </c>
    </row>
    <row r="865">
      <c r="A865" t="n">
        <v>863</v>
      </c>
      <c r="B865" t="inlineStr">
        <is>
          <t>Bùi Thanh Trúc</t>
        </is>
      </c>
      <c r="D865" t="inlineStr">
        <is>
          <t>144980-02</t>
        </is>
      </c>
      <c r="S865">
        <f>IFERROR(INDEX(PIS!$A$1:$BZ$1000,MATCH($D865,PIS!C$1:C$500,0),MATCH("Lương CB tháng trước",PIS!$1:$1,0)),0)</f>
        <v/>
      </c>
      <c r="T865">
        <f>IFERROR(INDEX(PIS!$A$1:$BZ$1000,MATCH($D865,PIS!C$1:C$500,0),MATCH("Lương CB hiện tại",PIS!$1:$1,0)),0)</f>
        <v/>
      </c>
      <c r="U865">
        <f>IFERROR(INDEX(PIS!$A$1:$BZ$1000,MATCH($D865,PIS!C$1:C$500,0),MATCH("Lương đóng BHBB",PIS!$1:$1,0)),0)</f>
        <v/>
      </c>
      <c r="V865">
        <f>IFERROR(INDEX(PIS!$A$1:$BZ$1000,MATCH($D865,PIS!C$1:C$500,0),MATCH(V$2,PIS!$2:$2,0)),0)</f>
        <v/>
      </c>
      <c r="W865">
        <f>IFERROR(INDEX(PIS!$A$1:$BZ$1000,MATCH($D865,PIS!C$1:C$500,0),MATCH(W$2,PIS!$2:$2,0)),0)</f>
        <v/>
      </c>
      <c r="X865">
        <f>IFERROR(INDEX(PIS!$A$1:$BZ$1000,MATCH($D865,PIS!C$1:C$500,0),MATCH(X$2,PIS!$2:$2,0)),0)</f>
        <v/>
      </c>
      <c r="Y865">
        <f>IFERROR(INDEX(PIS!$A$1:$BZ$1000,MATCH($D865,PIS!C$1:C$500,0),MATCH(Y$2,PIS!$2:$2,0)),0)</f>
        <v/>
      </c>
      <c r="Z865">
        <f>IFERROR(INDEX(PIS!$A$1:$BZ$1000,MATCH($D865,PIS!C$1:C$500,0),MATCH(Z$2,PIS!$2:$2,0)),0)</f>
        <v/>
      </c>
      <c r="AA865">
        <f>IFERROR(INDEX(PIS!$A$1:$BZ$1000,MATCH($D865,PIS!C$1:C$500,0),MATCH(AA$2,PIS!$2:$2,0)),0)</f>
        <v/>
      </c>
      <c r="AB865">
        <f>IFERROR(INDEX(PIS!$A$1:$BZ$1000,MATCH($D865,PIS!C$1:C$500,0),MATCH(AB$2,PIS!$2:$2,0)),0)</f>
        <v/>
      </c>
      <c r="AC865">
        <f>SUM(V865:AB865)</f>
        <v/>
      </c>
      <c r="AD865">
        <f>IFERROR(INDEX(TIMESHEET!$A$1:$AI$5000,MATCH($D865,TIMESHEET!A$1:A$500,0),MATCH("T100",TIMESHEET!$2:$2,0))-2,0)</f>
        <v/>
      </c>
      <c r="AE865">
        <f>IFERROR(INDEX(TIMESHEET!$A$1:$AI$5000,MATCH($D865,TIMESHEET!A$1:A$500,0),MATCH("T202",TIMESHEET!$2:$2,0)),0)</f>
        <v/>
      </c>
      <c r="AF865">
        <f>IFERROR(INDEX(TIMESHEET!$A$1:$AI$5000,MATCH($D865,TIMESHEET!A$1:A$500,0),MATCH("T302",TIMESHEET!$2:$2,0)),0)</f>
        <v/>
      </c>
      <c r="AG865">
        <f>IFERROR(INDEX(TIMESHEET!$A$1:$AI$5000,MATCH($D865,TIMESHEET!A$1:A$500,0),MATCH("T406",TIMESHEET!$2:$2,0)),0)</f>
        <v/>
      </c>
      <c r="AH865">
        <f>AE865+AG865</f>
        <v/>
      </c>
      <c r="AI865">
        <f>IFERROR(INDEX(TIMESHEET!$A$1:$AI$5000,MATCH($D865,TIMESHEET!A$1:A$500,0),MATCH("T701",TIMESHEET!$2:$2,0)),0)</f>
        <v/>
      </c>
      <c r="AJ865">
        <f>IFERROR(INDEX(TIMESHEET!$A$1:$AI$5000,MATCH($D865,TIMESHEET!B$1:B$500,0),MATCH("T320",TIMESHEET!$2:$2,0)),0)</f>
        <v/>
      </c>
      <c r="AK865">
        <f>IFERROR(IF(LEFT(INDEX(PIS!O$1:O$500,MATCH(D865,PIS!C$1:C$500)),1)="M",T865/AD865*SUM(AE865:AG865),T865*AD865),0)</f>
        <v/>
      </c>
      <c r="AL865">
        <f>IFERROR(INDEX(ADJ!$A$1:$BZ$1000,MATCH(PAYROLL!D865,ADJ!A$1:A$500,0),MATCH(PAYROLL!AL$2,ADJ!$2:$2,0)),0)</f>
        <v/>
      </c>
      <c r="AM865">
        <f>SUM(AK865:AL865)</f>
        <v/>
      </c>
      <c r="AN865">
        <f>IFERROR(ROUND(V865/$AD865*$AH865,0),0)</f>
        <v/>
      </c>
      <c r="AO865">
        <f>IFERROR(ROUND(W865/$AD865*$AH865,0),0)</f>
        <v/>
      </c>
      <c r="AP865">
        <f>IFERROR(ROUND(X865/$AD865*$AE865,0),0)</f>
        <v/>
      </c>
      <c r="AQ865">
        <f>IFERROR(ROUND(Y865/$AD865*$AH865,0),0)</f>
        <v/>
      </c>
      <c r="AR865">
        <f>IFERROR(ROUND(Z865/$AD865*$AH865,0),0)</f>
        <v/>
      </c>
      <c r="AS865">
        <f>IFERROR(ROUND(AA865/$AD865*$AH865,0),0)</f>
        <v/>
      </c>
      <c r="AT865">
        <f>IFERROR(IF((AE865+AF865+AG865)&gt;13,AB865,ROUND(AB865/AD865*AH865,0)),0)</f>
        <v/>
      </c>
      <c r="AU865">
        <f>IFERROR(INDEX(ADJ!$A$1:$BZ$1000,MATCH(PAYROLL!D865,ADJ!A$1:A$500,0),MATCH(PAYROLL!AU$2,ADJ!$2:$2,0)),0)</f>
        <v/>
      </c>
      <c r="AV865">
        <f>ROUND(SUM(AN865:AU865),0)</f>
        <v/>
      </c>
      <c r="AW865">
        <f>IFERROR(INDEX(TIMESHEET!$A$1:$AI$5000,MATCH(PAYROLL!D865,TIMESHEET!A$1:A$500,0),MATCH("T620",TIMESHEET!$2:$2,0)),0)</f>
        <v/>
      </c>
      <c r="AX865">
        <f>IFERROR(INDEX(TIMESHEET!$A$1:$AI$5000,MATCH(PAYROLL!D865,TIMESHEET!A$1:A$500,0),MATCH("T601",TIMESHEET!$2:$2,0)),0)</f>
        <v/>
      </c>
      <c r="AY865">
        <f>IFERROR(INDEX(TIMESHEET!$A$1:$AI$5000,MATCH(PAYROLL!D865,TIMESHEET!A$1:A$500,0),MATCH("T602",TIMESHEET!$2:$2,0)),0)</f>
        <v/>
      </c>
      <c r="AZ865">
        <f>IFERROR(INDEX(TIMESHEET!$A$1:$AI$5000,MATCH(PAYROLL!D865,TIMESHEET!A$1:A$500,0),MATCH("T603",TIMESHEET!$2:$2,0)),0)</f>
        <v/>
      </c>
      <c r="BA865">
        <f>IFERROR(INDEX(TIMESHEET!$A$1:$AI$5000,MATCH(PAYROLL!D865,TIMESHEET!A$1:A$500,0),MATCH("T611",TIMESHEET!$2:$2,0)),0)</f>
        <v/>
      </c>
      <c r="BB865">
        <f>IFERROR(INDEX(TIMESHEET!$A$1:$AI$5000,MATCH(PAYROLL!D865,TIMESHEET!A$1:A$500,0),MATCH("T612",TIMESHEET!$2:$2,0)),0)</f>
        <v/>
      </c>
      <c r="BC865">
        <f>IFERROR(INDEX(TIMESHEET!$A$1:$AI$5000,MATCH(PAYROLL!D865,TIMESHEET!A$1:A$500,0),MATCH("T613",TIMESHEET!$2:$2,0)),0)</f>
        <v/>
      </c>
      <c r="BD865">
        <f>IFERROR(INDEX(TIMESHEET!$A$1:$AI$5000,MATCH(PAYROLL!D865,TIMESHEET!A$1:A$500,0),MATCH("T500",TIMESHEET!$2:$2,0)),0)</f>
        <v/>
      </c>
      <c r="BE865">
        <f>IFERROR(IF(LEFT(INDEX(PIS!O$1:O$500,MATCH(D865,PIS!C$1:C$500)),1)="M",T865/AD865/8*(AW865+AX865*1.5+AY865*2+AZ865*3+BA865*2.1+BB865*2.7+BC865*3.9+BD865*0.3),T865/8*(AW865+AX865*1.5+AY865*2+AZ865*3+BA865*2.1+BB865*2.7+BC865*3.9+BD865*0.3)),0)</f>
        <v/>
      </c>
      <c r="BF865">
        <f>IFERROR(INDEX(ADJ!$A$1:$BZ$1000,MATCH(PAYROLL!$D865,ADJ!A$1:A$500,0),MATCH(PAYROLL!BF$2,ADJ!$2:$2,0)),0)</f>
        <v/>
      </c>
      <c r="BG865">
        <f>IFERROR(INDEX(ADJ!$A$1:$BZ$1000,MATCH(PAYROLL!D865,ADJ!A$1:A$500,0),MATCH(PAYROLL!BG$2,ADJ!$2:$2,0)),0)</f>
        <v/>
      </c>
      <c r="BH865">
        <f>IFERROR(INDEX(ADJ!$A$1:$BZ$1000,MATCH(PAYROLL!D865,ADJ!A$1:A$500,0),MATCH(PAYROLL!BH$2,ADJ!$2:$2,0)),0)</f>
        <v/>
      </c>
      <c r="BI865">
        <f>IFERROR(INDEX(ADJ!$A$1:$BZ$1000,MATCH(PAYROLL!D865,ADJ!A$1:A$500,0),MATCH(PAYROLL!BI$2,ADJ!$2:$2,0)),0)</f>
        <v/>
      </c>
      <c r="BJ865">
        <f>IFERROR(INDEX(ADJ!$A$1:$BZ$1000,MATCH(PAYROLL!D865,ADJ!A$1:A$500,0),MATCH(PAYROLL!BJ$2,ADJ!$2:$2,0)),0)</f>
        <v/>
      </c>
      <c r="BK865">
        <f>SUM(BF865:BJ865)</f>
        <v/>
      </c>
      <c r="BL865">
        <f>IFERROR(INDEX(ADJ!$A$1:$BZ$1000,MATCH(PAYROLL!D865,ADJ!A$1:A$500,0),MATCH(PAYROLL!BL$2,ADJ!$2:$2,0)),0)</f>
        <v/>
      </c>
      <c r="BM865">
        <f>IFERROR(INDEX(ADJ!$A$1:$BZ$1000,MATCH(PAYROLL!D865,ADJ!A$1:A$500,0),MATCH(PAYROLL!BM$2,ADJ!$2:$2,0)),0)</f>
        <v/>
      </c>
      <c r="BN865">
        <f>IFERROR(INDEX(ADJ!$A$1:$BZ$1000,MATCH(PAYROLL!D865,ADJ!A$1:A$500,0),MATCH(PAYROLL!BN$2,ADJ!$2:$2,0)),0)</f>
        <v/>
      </c>
      <c r="BO865">
        <f>IFERROR(INDEX(ADJ!$A$1:$BZ$1000,MATCH(PAYROLL!D865,ADJ!A$1:A$500,0),MATCH(PAYROLL!BO$2,ADJ!$2:$2,0)),0)</f>
        <v/>
      </c>
      <c r="BP865">
        <f>SUM(AM865,AV865,BE865,BK865,BL865:BO865)</f>
        <v/>
      </c>
      <c r="BQ865">
        <f>BO865</f>
        <v/>
      </c>
      <c r="BR865">
        <f>IFERROR(ROUND(IF(LEFT(INDEX(PIS!O$1:O$500,MATCH(D865,PIS!C$1:C$500)),1)="D",T865/8*(BD865*0.3),IF(LEFT(INDEX(PIS!O$1:O$500,MATCH(D865,PIS!C$1:C$500)),1)="H",T865*($BD865*0.3),T865/$AD865/8*($BD865*0.3))),0),0)</f>
        <v/>
      </c>
      <c r="BS865">
        <f>IF(AP865&lt;1,0,MIN(AP865,730000))</f>
        <v/>
      </c>
      <c r="BT865">
        <f>IFERROR(ROUND((BE865-SUM(AW865:BC865)*T865/AD865/8),0)-BR865,0)</f>
        <v/>
      </c>
      <c r="BU865">
        <f>AO865</f>
        <v/>
      </c>
      <c r="BV865">
        <f>SUM(BQ865:BU865)</f>
        <v/>
      </c>
      <c r="BW865">
        <f>BP865-BV865</f>
        <v/>
      </c>
      <c r="BX865">
        <f>IFERROR(IF(RIGHT(INDEX(PIS!O$1:O$500,MATCH(D865,PIS!C$1:C$500)),5)="Gross",MIN(U865+V865,VLOOKUP("R700",TSC!B:C,2,0)*VLOOKUP("R101",TSC!B:C,2,0))*VLOOKUP("R701",TSC!B:C,2,0)%,0),0)</f>
        <v/>
      </c>
      <c r="BY865">
        <f>IFERROR(IF(RIGHT(INDEX(PIS!O$1:O$500,MATCH(D865,PIS!C$1:C$500)),5)="Gross",MIN(U865+V865,VLOOKUP("R700",TSC!B:C,2,0)*VLOOKUP("R101",TSC!B:C,2,0))*VLOOKUP("T704",TSC!B:C,2,0)%,0),0)</f>
        <v/>
      </c>
      <c r="BZ865">
        <f>IFERROR(IF(RIGHT(INDEX(PIS!O$1:O$500,MATCH(D865,PIS!C$1:C$500)),5)="Gross",MIN(U865+V865,VLOOKUP("R700",TSC!B:C,2,0)*VLOOKUP("1",TSC!F:G,2,0))*VLOOKUP("T705",TSC!B:C,2,0)%,0),0)</f>
        <v/>
      </c>
      <c r="CA865">
        <f>IFERROR(INDEX(ADJ!$A$1:$BZ$1000,MATCH(PAYROLL!D865,ADJ!A$1:A$500,0),MATCH(PAYROLL!CA$2,ADJ!$2:$2,0)),0)</f>
        <v/>
      </c>
      <c r="CB865">
        <f>IFERROR(INDEX(ADJ!$A$1:$BZ$1000,MATCH(PAYROLL!D865,ADJ!A$1:A$500,0),MATCH(PAYROLL!CB$2,ADJ!$2:$2,0)),0)</f>
        <v/>
      </c>
      <c r="CC865">
        <f>SUM(BX865:CB865)</f>
        <v/>
      </c>
      <c r="CD865">
        <f>IFERROR(INDEX(PIS!$A$1:$BZ$1000,MATCH(PAYROLL!D865,PIS!C$1:C$500,0),MATCH(PAYROLL!CD$1,PIS!$1:$1,0)),0)</f>
        <v/>
      </c>
      <c r="CE865">
        <f>IFERROR(IF(OR(INDEX(PIS!P$1:P$500,MATCH(D865,PIS!C$1:C$500,0))="LT2",INDEX(PIS!P$1:P$500,MATCH(D865,PIS!C$1:C$500,0))="P10"),0,SUM(CC865,CD865*VLOOKUP("R601",TSC!B:C,2,0),VLOOKUP("R602",TSC!B:C,2,0))),0)</f>
        <v/>
      </c>
      <c r="CF865">
        <f>MAX(BW865-CE865,0)</f>
        <v/>
      </c>
      <c r="CG865">
        <f>IFERROR(IF(OR(RIGHT(INDEX(PIS!P$1:P$500,MATCH(D865,PIS!C$1:C$500)),5)="P10",RIGHT(INDEX(PIS!P$1:P$500,MATCH(D865,PIS!C$1:C$500)),5)="CK"),0,IF(CF865&lt;=5000000,CF865*5%,IF(CF865&lt;=10000000,CF865*10%-250000,IF(CF865&lt;=18000000,CF865*15%-750000,IF(CF865&lt;=32000000,CF865*20%-1650000,IF(CF865&lt;=52000000,CF865*25%-3250000,IF(CF865&lt;=80000000,BH865*30%-5850000,CF865*35%-9850000))))))),0)</f>
        <v/>
      </c>
      <c r="CH865">
        <f>IFERROR(IF(OR(INDEX(PIS!P$1:P$500,MATCH(D865,PIS!C$1:C$500))="LT",INDEX(PIS!P$1:P$500,MATCH(D865,PIS!C$1:C$500))="CK"),0,IF(CF865&lt;2000000,0,CF865*10%)),0)</f>
        <v/>
      </c>
      <c r="CI865">
        <f>IFERROR(INDEX(ADJ!$A$1:$BZ$1000,MATCH(PAYROLL!D865,ADJ!A$1:A$500,0),MATCH(PAYROLL!CI$2,ADJ!$2:$2,0)),0)</f>
        <v/>
      </c>
      <c r="CJ865">
        <f>IFERROR(INDEX(ADJ!$A$1:$BZ$1000,MATCH(PAYROLL!D865,ADJ!A$1:A$500,0),MATCH(PAYROLL!CJ$2,ADJ!$2:$2,0)),0)</f>
        <v/>
      </c>
      <c r="CK865">
        <f>IFERROR(INDEX(ADJ!$A$1:$BZ$1000,MATCH(PAYROLL!D865,ADJ!A$1:A$500,0),MATCH(PAYROLL!CK$2,ADJ!$2:$2,0)),0)</f>
        <v/>
      </c>
      <c r="CL865">
        <f>SUM(CG865:CK865)</f>
        <v/>
      </c>
      <c r="CM865">
        <f>ROUND(SUM(CH865:CK865),0)</f>
        <v/>
      </c>
      <c r="CN865">
        <f>IFERROR(INDEX(CSDA!D$1:D$500,MATCH($CN$2,CSDA!C$1:C$500,0))*INDEX(PIS!V$1:V$500,MATCH(D865,PIS!C$1:C$500))+INDEX(ADJ!$A$1:$BZ$1000,MATCH(PAYROLL!D865,ADJ!A$1:A$500,0),MATCH(PAYROLL!CN$2,ADJ!$2:$2,0)),0)</f>
        <v/>
      </c>
      <c r="CO865">
        <f>IFERROR(INDEX(ADJ!$A$1:$BZ$1000,MATCH(PAYROLL!D865,ADJ!A$1:A$500,0),MATCH(PAYROLL!CO$2,ADJ!$2:$2,0)),0)</f>
        <v/>
      </c>
      <c r="CP865">
        <f>IFERROR(INDEX(ADJ!$A$1:$BZ$1000,MATCH(PAYROLL!D865,ADJ!A$1:A$500,0),MATCH(PAYROLL!CP$2,ADJ!$2:$2,0)),0)</f>
        <v/>
      </c>
      <c r="CQ865">
        <f>BP865-CL865-CI865-CM865-CN865-CO865-CP865-CC865</f>
        <v/>
      </c>
      <c r="CR865">
        <f>IFERROR(IF(RIGHT(INDEX(PIS!O$1:O$500,MATCH(D865,PIS!C$1:C$500,0)),5)="Gross",MIN(U865+V865,VLOOKUP("R700",TSC!B:C,2,0)*VLOOKUP("R101",TSC!B:C,2,0))*(VLOOKUP("T711",TSC!B:C,2,0)+VLOOKUP("T712",TSC!B:C,2,0))%,MIN(T865+V865,VLOOKUP("R700",TSC!B:C,2,0)*VLOOKUP("R101",TSC!B:C,2,0))*(VLOOKUP("T711",TSC!B:C,2,0)+VLOOKUP("T712",TSC!B:C,2,0)+VLOOKUP("R701",TSC!B:C,2,0))%),0)</f>
        <v/>
      </c>
      <c r="CS865">
        <f>IFERROR(IF(RIGHT(INDEX(PIS!O$1:O$500,MATCH(D865,PIS!C$1:C$500,0)),5)="Gross",MIN(U865+V865,VLOOKUP("R700",TSC!B:C,2,0)*VLOOKUP("R101",TSC!B:C,2,0))*(VLOOKUP("T714",TSC!B:C,2,0))%,MIN(T865+V865,VLOOKUP("R700",TSC!B:C,2,0)*VLOOKUP("R101",TSC!B:C,2,0))*(VLOOKUP("T704",TSC!B:C,2,0)+VLOOKUP("T714",TSC!B:C,2,0))%),0)</f>
        <v/>
      </c>
      <c r="CT865">
        <f>IFERROR(IF(RIGHT(INDEX(PIS!O$1:O$500,MATCH(D865,PIS!C$1:C$500,0)),5)="Gross",MIN(U865+V865,VLOOKUP("R700",TSC!B:C,2,0)*VLOOKUP("R101",TSC!B:C,2,0))*VLOOKUP("T705",TSC!B:C,2,0)%,MIN(T865+V865,VLOOKUP("R700",TSC!B:C,2,0)*VLOOKUP("R101",TSC!B:C,2,0))*VLOOKUP("T705",TSC!B:C,2,0)%),0)</f>
        <v/>
      </c>
      <c r="CU865">
        <f>IFERROR(IF(RIGHT(INDEX(PIS!O$1:O$500,MATCH(D865,PIS!C$1:C$500,0)),5)="Gross",MIN(U865+V865,VLOOKUP("R700",TSC!B:C,2,0)*VLOOKUP("R101",TSC!B:C,2,0))*(VLOOKUP("T713",TSC!B:C,2,0))%,MIN(T865+V865,VLOOKUP("R700",TSC!B:C,2,0)*VLOOKUP("R101",TSC!B:C,2,0))*(VLOOKUP("T713",TSC!B:C,2,0))%),0)</f>
        <v/>
      </c>
      <c r="CV865">
        <f>IFERROR(INDEX(ADJ!$A$1:$BZ$1000,MATCH(PAYROLL!D865,ADJ!A$1:A$500,0),MATCH(PAYROLL!CV$2,ADJ!$2:$2,0)),0)</f>
        <v/>
      </c>
      <c r="CW865">
        <f>IFERROR(INDEX(ADJ!$A$1:$BZ$1000,MATCH(PAYROLL!D865,ADJ!A$1:A$500,0),MATCH(PAYROLL!CW$2,ADJ!$2:$2,0)),0)</f>
        <v/>
      </c>
      <c r="CX865">
        <f>SUM(CR865:CW865)</f>
        <v/>
      </c>
      <c r="CY865">
        <f>ROUND(IF(CR865&gt;0,T865+V865*VLOOKUP("R202",TSC!$B$1:$C$500,2,0),0),0)</f>
        <v/>
      </c>
      <c r="CZ865">
        <f>IFERROR(INDEX(CSDA!D$1:D$500,MATCH($CZ$2,CSDA!C$1:C$500,0)),0)</f>
        <v/>
      </c>
      <c r="DA865">
        <f>ROUND(T865*0.7%,0)</f>
        <v/>
      </c>
      <c r="DB865">
        <f>ROUND(T865/12,0)</f>
        <v/>
      </c>
      <c r="DC865">
        <f ref="DC865" t="array">IFERROR(INDEX(CSDA!D$1:D$500,MATCH("Trích giữ"&amp;PAYROLL!DC$2,CSDA!A$1:A$500&amp;CSDA!C$1:C$500,0)),0)</f>
        <v/>
      </c>
      <c r="DD865">
        <f ref="DD865" t="array">IFERROR(INDEX(CSDA!D$1:D$500,MATCH("Trích giữ"&amp;PAYROLL!DD$2,CSDA!A$1:A$500&amp;CSDA!C$1:C$500,0)),0)</f>
        <v/>
      </c>
      <c r="DE865">
        <f ref="DE865" t="array">IFERROR(INDEX(CSDA!D$1:D$500,MATCH("Trích giữ"&amp;PAYROLL!DE$2,CSDA!A$1:A$500&amp;CSDA!C$1:C$500,0)),0)</f>
        <v/>
      </c>
      <c r="DF865">
        <f>IFERROR(INDEX(CSDA!D$1:D$500,MATCH(PAYROLL!DF$2,CSDA!C$1:C$500,0)),0)</f>
        <v/>
      </c>
      <c r="DG865">
        <f ref="DG865" t="array">IFERROR(INDEX(CSDA!D$1:D$500,MATCH("Trích giữ"&amp;PAYROLL!DG$2,CSDA!A$1:A$500&amp;CSDA!C$1:C$500,0)),0)</f>
        <v/>
      </c>
      <c r="DH865">
        <f>ROUND(T865/26,0)</f>
        <v/>
      </c>
      <c r="DI865">
        <f ref="DI865" t="array">IFERROR(INDEX(CSDA!D$1:D$500,MATCH("Trích giữ"&amp;PAYROLL!DI$2,CSDA!A$1:A$500&amp;CSDA!C$1:C$500,0)),0)</f>
        <v/>
      </c>
      <c r="DJ865">
        <f>IF(U865=0,T865*21.5%-BL865,0)</f>
        <v/>
      </c>
      <c r="DK865">
        <f ref="DK865" t="array">IFERROR(INDEX(CSDA!D$1:D$500,MATCH("Trích giữ"&amp;PAYROLL!DK$2,CSDA!A$1:A$500&amp;CSDA!C$1:C$500,0)),0)</f>
        <v/>
      </c>
      <c r="DL865">
        <f>IFERROR(INDEX(CSDA!D$1:D$500,MATCH(PAYROLL!DL$2,CSDA!C$1:C$500,0))/12,0)</f>
        <v/>
      </c>
      <c r="DM865">
        <f>SUM(DB865:DL865)</f>
        <v/>
      </c>
      <c r="DN865">
        <f>IFERROR(INDEX(ADJ!$A$1:$BZ$1000,MATCH(PAYROLL!D865,ADJ!A$1:A$500,0),MATCH(PAYROLL!DN$2,ADJ!$2:$2,0)),0)</f>
        <v/>
      </c>
      <c r="DO865">
        <f>IFERROR(SUM(BP865,DM865:DN865,CX865:DA865)-DT865,0)</f>
        <v/>
      </c>
      <c r="DP865">
        <f ref="DP865" t="array">SUM(BW865*IFERROR(INDEX(CSDA!D$1:D$500,MATCH(BW$2,CSDA!C$1:C$500,0)),0)%,CX865*IFERROR(INDEX(CSDA!D$1:D$500,MATCH(CX$2,CSDA!C$1:C$500,0)),0)%,DA865*IFERROR(INDEX(CSDA!D$1:D$500,MATCH(DA$2,CSDA!C$1:C$500,0)),0)%,DB865*IFERROR(INDEX(CSDA!D$1:D$500,MATCH(DB$2,CSDA!C$1:C$500,0)),0)%,DF865*IFERROR(INDEX(CSDA!D$1:D$500,MATCH("Phí dịch vụ"&amp;PAYROLL!DF$2,CSDA!A$1:A$500&amp;CSDA!C$1:C$500,0)),0)%,DC865*IFERROR(INDEX(CSDA!D$1:D$500,MATCH("Phí dịch vụ"&amp;PAYROLL!DC$2,CSDA!A$1:A$500&amp;CSDA!C$1:C$500,0)),0)%,DH865*IFERROR(INDEX(CSDA!D$1:D$500,MATCH("Phí dịch vụ"&amp;PAYROLL!DH$2,CSDA!A$1:A$500&amp;CSDA!C$1:C$500,0)),0)%,DJ865*IFERROR(INDEX(CSDA!D$1:D$500,MATCH("Phí dịch vụ"&amp;PAYROLL!DJ$2,CSDA!A$1:A$500&amp;CSDA!C$1:C$500,0)),0)%,BN865*IFERROR(INDEX(CSDA!D$1:D$500,MATCH(BN$2,CSDA!C$1:C$500,0)),0)%)-BN865*7%</f>
        <v/>
      </c>
      <c r="DQ865">
        <f>IFERROR(INDEX(ADJ!$A$1:$BZ$1000,MATCH(PAYROLL!D865,ADJ!A$1:A$500,0),MATCH(PAYROLL!DQ$2,ADJ!$2:$2,0)),0)</f>
        <v/>
      </c>
      <c r="DR865">
        <f>IFERROR(INDEX(ADJ!$A$1:$BZ$1000,MATCH(PAYROLL!D865,ADJ!A$1:A$500,0),MATCH(PAYROLL!DR$2,ADJ!$2:$2,0)),0)</f>
        <v/>
      </c>
      <c r="DS865">
        <f>SUM(DP865:DR865)</f>
        <v/>
      </c>
      <c r="DT865">
        <f>EK865</f>
        <v/>
      </c>
      <c r="DU865">
        <f>SUM(DO865:DR865)</f>
        <v/>
      </c>
      <c r="DV865">
        <f>ROUND(DU865*0.1,0)</f>
        <v/>
      </c>
      <c r="DW865">
        <f>DU865+DV865</f>
        <v/>
      </c>
      <c r="DZ865">
        <f>IFERROR(INDEX(ADJ!$A$1:$BZ$1000,MATCH(PAYROLL!$D865,ADJ!A$1:A$500,0),MATCH(PAYROLL!DZ$2,ADJ!$2:$2,0)),0)</f>
        <v/>
      </c>
      <c r="EA865">
        <f>IFERROR(INDEX(ADJ!$A$1:$BZ$1000,MATCH(PAYROLL!$D865,ADJ!A$1:A$500,0),MATCH(PAYROLL!EA$2,ADJ!$2:$2,0)),0)</f>
        <v/>
      </c>
      <c r="EB865">
        <f>IFERROR(INDEX(ADJ!$A$1:$BZ$1000,MATCH(PAYROLL!$D865,ADJ!A$1:A$500,0),MATCH(PAYROLL!EB$2,ADJ!$2:$2,0)),0)</f>
        <v/>
      </c>
      <c r="EC865">
        <f>IFERROR(INDEX(ADJ!$A$1:$BZ$1000,MATCH(PAYROLL!$D865,ADJ!A$1:A$500,0),MATCH(PAYROLL!EC$2,ADJ!$2:$2,0)),0)</f>
        <v/>
      </c>
      <c r="ED865">
        <f>IFERROR(INDEX(ADJ!$A$1:$BZ$1000,MATCH(PAYROLL!$D865,ADJ!A$1:A$500,0),MATCH(PAYROLL!ED$2,ADJ!$2:$2,0)),0)</f>
        <v/>
      </c>
      <c r="EE865">
        <f>IFERROR(INDEX(ADJ!$A$1:$BZ$1000,MATCH(PAYROLL!$D865,ADJ!A$1:A$500,0),MATCH(PAYROLL!EE$2,ADJ!$2:$2,0)),0)</f>
        <v/>
      </c>
      <c r="EF865">
        <f>IFERROR(INDEX(ADJ!$A$1:$BZ$1000,MATCH(PAYROLL!$D865,ADJ!A$1:A$500,0),MATCH(PAYROLL!EF$2,ADJ!$2:$2,0)),0)</f>
        <v/>
      </c>
      <c r="EG865">
        <f>IFERROR(INDEX(ADJ!$A$1:$BZ$1000,MATCH(PAYROLL!$D865,ADJ!A$1:A$500,0),MATCH(PAYROLL!EG$2,ADJ!$2:$2,0)),0)</f>
        <v/>
      </c>
      <c r="EH865">
        <f>IFERROR(INDEX(ADJ!$A$1:$BZ$1000,MATCH(PAYROLL!$D865,ADJ!A$1:A$500,0),MATCH(PAYROLL!EH$2,ADJ!$2:$2,0)),0)</f>
        <v/>
      </c>
      <c r="EI865">
        <f>IFERROR(INDEX(ADJ!$A$1:$BZ$1000,MATCH(PAYROLL!D865,ADJ!A$1:A$500,0),MATCH(PAYROLL!EI$2,ADJ!$2:$2,0)),0)</f>
        <v/>
      </c>
      <c r="EJ865">
        <f>IFERROR(INDEX(ADJ!$A$1:$BZ$1000,MATCH(PAYROLL!$D865,ADJ!A$1:A$500,0),MATCH(PAYROLL!EJ$2,ADJ!$2:$2,0)),0)</f>
        <v/>
      </c>
      <c r="EK865">
        <f>SUM(DZ865:EJ865)</f>
        <v/>
      </c>
    </row>
    <row r="866">
      <c r="A866" t="n">
        <v>864</v>
      </c>
      <c r="B866" t="inlineStr">
        <is>
          <t>Đinh Công Sơn</t>
        </is>
      </c>
      <c r="D866" t="inlineStr">
        <is>
          <t>155492-01</t>
        </is>
      </c>
      <c r="S866">
        <f>IFERROR(INDEX(PIS!$A$1:$BZ$1000,MATCH($D866,PIS!C$1:C$500,0),MATCH("Lương CB tháng trước",PIS!$1:$1,0)),0)</f>
        <v/>
      </c>
      <c r="T866">
        <f>IFERROR(INDEX(PIS!$A$1:$BZ$1000,MATCH($D866,PIS!C$1:C$500,0),MATCH("Lương CB hiện tại",PIS!$1:$1,0)),0)</f>
        <v/>
      </c>
      <c r="U866">
        <f>IFERROR(INDEX(PIS!$A$1:$BZ$1000,MATCH($D866,PIS!C$1:C$500,0),MATCH("Lương đóng BHBB",PIS!$1:$1,0)),0)</f>
        <v/>
      </c>
      <c r="V866">
        <f>IFERROR(INDEX(PIS!$A$1:$BZ$1000,MATCH($D866,PIS!C$1:C$500,0),MATCH(V$2,PIS!$2:$2,0)),0)</f>
        <v/>
      </c>
      <c r="W866">
        <f>IFERROR(INDEX(PIS!$A$1:$BZ$1000,MATCH($D866,PIS!C$1:C$500,0),MATCH(W$2,PIS!$2:$2,0)),0)</f>
        <v/>
      </c>
      <c r="X866">
        <f>IFERROR(INDEX(PIS!$A$1:$BZ$1000,MATCH($D866,PIS!C$1:C$500,0),MATCH(X$2,PIS!$2:$2,0)),0)</f>
        <v/>
      </c>
      <c r="Y866">
        <f>IFERROR(INDEX(PIS!$A$1:$BZ$1000,MATCH($D866,PIS!C$1:C$500,0),MATCH(Y$2,PIS!$2:$2,0)),0)</f>
        <v/>
      </c>
      <c r="Z866">
        <f>IFERROR(INDEX(PIS!$A$1:$BZ$1000,MATCH($D866,PIS!C$1:C$500,0),MATCH(Z$2,PIS!$2:$2,0)),0)</f>
        <v/>
      </c>
      <c r="AA866">
        <f>IFERROR(INDEX(PIS!$A$1:$BZ$1000,MATCH($D866,PIS!C$1:C$500,0),MATCH(AA$2,PIS!$2:$2,0)),0)</f>
        <v/>
      </c>
      <c r="AB866">
        <f>IFERROR(INDEX(PIS!$A$1:$BZ$1000,MATCH($D866,PIS!C$1:C$500,0),MATCH(AB$2,PIS!$2:$2,0)),0)</f>
        <v/>
      </c>
      <c r="AC866">
        <f>SUM(V866:AB866)</f>
        <v/>
      </c>
      <c r="AD866">
        <f>IFERROR(INDEX(TIMESHEET!$A$1:$AI$5000,MATCH($D866,TIMESHEET!A$1:A$500,0),MATCH("T100",TIMESHEET!$2:$2,0))-2,0)</f>
        <v/>
      </c>
      <c r="AE866">
        <f>IFERROR(INDEX(TIMESHEET!$A$1:$AI$5000,MATCH($D866,TIMESHEET!A$1:A$500,0),MATCH("T202",TIMESHEET!$2:$2,0)),0)</f>
        <v/>
      </c>
      <c r="AF866">
        <f>IFERROR(INDEX(TIMESHEET!$A$1:$AI$5000,MATCH($D866,TIMESHEET!A$1:A$500,0),MATCH("T302",TIMESHEET!$2:$2,0)),0)</f>
        <v/>
      </c>
      <c r="AG866">
        <f>IFERROR(INDEX(TIMESHEET!$A$1:$AI$5000,MATCH($D866,TIMESHEET!A$1:A$500,0),MATCH("T406",TIMESHEET!$2:$2,0)),0)</f>
        <v/>
      </c>
      <c r="AH866">
        <f>AE866+AG866</f>
        <v/>
      </c>
      <c r="AI866">
        <f>IFERROR(INDEX(TIMESHEET!$A$1:$AI$5000,MATCH($D866,TIMESHEET!A$1:A$500,0),MATCH("T701",TIMESHEET!$2:$2,0)),0)</f>
        <v/>
      </c>
      <c r="AJ866">
        <f>IFERROR(INDEX(TIMESHEET!$A$1:$AI$5000,MATCH($D866,TIMESHEET!B$1:B$500,0),MATCH("T320",TIMESHEET!$2:$2,0)),0)</f>
        <v/>
      </c>
      <c r="AK866">
        <f>IFERROR(IF(LEFT(INDEX(PIS!O$1:O$500,MATCH(D866,PIS!C$1:C$500)),1)="M",T866/AD866*SUM(AE866:AG866),T866*AD866),0)</f>
        <v/>
      </c>
      <c r="AL866">
        <f>IFERROR(INDEX(ADJ!$A$1:$BZ$1000,MATCH(PAYROLL!D866,ADJ!A$1:A$500,0),MATCH(PAYROLL!AL$2,ADJ!$2:$2,0)),0)</f>
        <v/>
      </c>
      <c r="AM866">
        <f>SUM(AK866:AL866)</f>
        <v/>
      </c>
      <c r="AN866">
        <f>IFERROR(ROUND(V866/$AD866*$AH866,0),0)</f>
        <v/>
      </c>
      <c r="AO866">
        <f>IFERROR(ROUND(W866/$AD866*$AH866,0),0)</f>
        <v/>
      </c>
      <c r="AP866">
        <f>IFERROR(ROUND(X866/$AD866*$AE866,0),0)</f>
        <v/>
      </c>
      <c r="AQ866">
        <f>IFERROR(ROUND(Y866/$AD866*$AH866,0),0)</f>
        <v/>
      </c>
      <c r="AR866">
        <f>IFERROR(ROUND(Z866/$AD866*$AH866,0),0)</f>
        <v/>
      </c>
      <c r="AS866">
        <f>IFERROR(ROUND(AA866/$AD866*$AH866,0),0)</f>
        <v/>
      </c>
      <c r="AT866">
        <f>IFERROR(IF((AE866+AF866+AG866)&gt;13,AB866,ROUND(AB866/AD866*AH866,0)),0)</f>
        <v/>
      </c>
      <c r="AU866">
        <f>IFERROR(INDEX(ADJ!$A$1:$BZ$1000,MATCH(PAYROLL!D866,ADJ!A$1:A$500,0),MATCH(PAYROLL!AU$2,ADJ!$2:$2,0)),0)</f>
        <v/>
      </c>
      <c r="AV866">
        <f>ROUND(SUM(AN866:AU866),0)</f>
        <v/>
      </c>
      <c r="AW866">
        <f>IFERROR(INDEX(TIMESHEET!$A$1:$AI$5000,MATCH(PAYROLL!D866,TIMESHEET!A$1:A$500,0),MATCH("T620",TIMESHEET!$2:$2,0)),0)</f>
        <v/>
      </c>
      <c r="AX866">
        <f>IFERROR(INDEX(TIMESHEET!$A$1:$AI$5000,MATCH(PAYROLL!D866,TIMESHEET!A$1:A$500,0),MATCH("T601",TIMESHEET!$2:$2,0)),0)</f>
        <v/>
      </c>
      <c r="AY866">
        <f>IFERROR(INDEX(TIMESHEET!$A$1:$AI$5000,MATCH(PAYROLL!D866,TIMESHEET!A$1:A$500,0),MATCH("T602",TIMESHEET!$2:$2,0)),0)</f>
        <v/>
      </c>
      <c r="AZ866">
        <f>IFERROR(INDEX(TIMESHEET!$A$1:$AI$5000,MATCH(PAYROLL!D866,TIMESHEET!A$1:A$500,0),MATCH("T603",TIMESHEET!$2:$2,0)),0)</f>
        <v/>
      </c>
      <c r="BA866">
        <f>IFERROR(INDEX(TIMESHEET!$A$1:$AI$5000,MATCH(PAYROLL!D866,TIMESHEET!A$1:A$500,0),MATCH("T611",TIMESHEET!$2:$2,0)),0)</f>
        <v/>
      </c>
      <c r="BB866">
        <f>IFERROR(INDEX(TIMESHEET!$A$1:$AI$5000,MATCH(PAYROLL!D866,TIMESHEET!A$1:A$500,0),MATCH("T612",TIMESHEET!$2:$2,0)),0)</f>
        <v/>
      </c>
      <c r="BC866">
        <f>IFERROR(INDEX(TIMESHEET!$A$1:$AI$5000,MATCH(PAYROLL!D866,TIMESHEET!A$1:A$500,0),MATCH("T613",TIMESHEET!$2:$2,0)),0)</f>
        <v/>
      </c>
      <c r="BD866">
        <f>IFERROR(INDEX(TIMESHEET!$A$1:$AI$5000,MATCH(PAYROLL!D866,TIMESHEET!A$1:A$500,0),MATCH("T500",TIMESHEET!$2:$2,0)),0)</f>
        <v/>
      </c>
      <c r="BE866">
        <f>IFERROR(IF(LEFT(INDEX(PIS!O$1:O$500,MATCH(D866,PIS!C$1:C$500)),1)="M",T866/AD866/8*(AW866+AX866*1.5+AY866*2+AZ866*3+BA866*2.1+BB866*2.7+BC866*3.9+BD866*0.3),T866/8*(AW866+AX866*1.5+AY866*2+AZ866*3+BA866*2.1+BB866*2.7+BC866*3.9+BD866*0.3)),0)</f>
        <v/>
      </c>
      <c r="BF866">
        <f>IFERROR(INDEX(ADJ!$A$1:$BZ$1000,MATCH(PAYROLL!$D866,ADJ!A$1:A$500,0),MATCH(PAYROLL!BF$2,ADJ!$2:$2,0)),0)</f>
        <v/>
      </c>
      <c r="BG866">
        <f>IFERROR(INDEX(ADJ!$A$1:$BZ$1000,MATCH(PAYROLL!D866,ADJ!A$1:A$500,0),MATCH(PAYROLL!BG$2,ADJ!$2:$2,0)),0)</f>
        <v/>
      </c>
      <c r="BH866">
        <f>IFERROR(INDEX(ADJ!$A$1:$BZ$1000,MATCH(PAYROLL!D866,ADJ!A$1:A$500,0),MATCH(PAYROLL!BH$2,ADJ!$2:$2,0)),0)</f>
        <v/>
      </c>
      <c r="BI866">
        <f>IFERROR(INDEX(ADJ!$A$1:$BZ$1000,MATCH(PAYROLL!D866,ADJ!A$1:A$500,0),MATCH(PAYROLL!BI$2,ADJ!$2:$2,0)),0)</f>
        <v/>
      </c>
      <c r="BJ866">
        <f>IFERROR(INDEX(ADJ!$A$1:$BZ$1000,MATCH(PAYROLL!D866,ADJ!A$1:A$500,0),MATCH(PAYROLL!BJ$2,ADJ!$2:$2,0)),0)</f>
        <v/>
      </c>
      <c r="BK866">
        <f>SUM(BF866:BJ866)</f>
        <v/>
      </c>
      <c r="BL866">
        <f>IFERROR(INDEX(ADJ!$A$1:$BZ$1000,MATCH(PAYROLL!D866,ADJ!A$1:A$500,0),MATCH(PAYROLL!BL$2,ADJ!$2:$2,0)),0)</f>
        <v/>
      </c>
      <c r="BM866">
        <f>IFERROR(INDEX(ADJ!$A$1:$BZ$1000,MATCH(PAYROLL!D866,ADJ!A$1:A$500,0),MATCH(PAYROLL!BM$2,ADJ!$2:$2,0)),0)</f>
        <v/>
      </c>
      <c r="BN866">
        <f>IFERROR(INDEX(ADJ!$A$1:$BZ$1000,MATCH(PAYROLL!D866,ADJ!A$1:A$500,0),MATCH(PAYROLL!BN$2,ADJ!$2:$2,0)),0)</f>
        <v/>
      </c>
      <c r="BO866">
        <f>IFERROR(INDEX(ADJ!$A$1:$BZ$1000,MATCH(PAYROLL!D866,ADJ!A$1:A$500,0),MATCH(PAYROLL!BO$2,ADJ!$2:$2,0)),0)</f>
        <v/>
      </c>
      <c r="BP866">
        <f>SUM(AM866,AV866,BE866,BK866,BL866:BO866)</f>
        <v/>
      </c>
      <c r="BQ866">
        <f>BO866</f>
        <v/>
      </c>
      <c r="BR866">
        <f>IFERROR(ROUND(IF(LEFT(INDEX(PIS!O$1:O$500,MATCH(D866,PIS!C$1:C$500)),1)="D",T866/8*(BD866*0.3),IF(LEFT(INDEX(PIS!O$1:O$500,MATCH(D866,PIS!C$1:C$500)),1)="H",T866*($BD866*0.3),T866/$AD866/8*($BD866*0.3))),0),0)</f>
        <v/>
      </c>
      <c r="BS866">
        <f>IF(AP866&lt;1,0,MIN(AP866,730000))</f>
        <v/>
      </c>
      <c r="BT866">
        <f>IFERROR(ROUND((BE866-SUM(AW866:BC866)*T866/AD866/8),0)-BR866,0)</f>
        <v/>
      </c>
      <c r="BU866">
        <f>AO866</f>
        <v/>
      </c>
      <c r="BV866">
        <f>SUM(BQ866:BU866)</f>
        <v/>
      </c>
      <c r="BW866">
        <f>BP866-BV866</f>
        <v/>
      </c>
      <c r="BX866">
        <f>IFERROR(IF(RIGHT(INDEX(PIS!O$1:O$500,MATCH(D866,PIS!C$1:C$500)),5)="Gross",MIN(U866+V866,VLOOKUP("R700",TSC!B:C,2,0)*VLOOKUP("R101",TSC!B:C,2,0))*VLOOKUP("R701",TSC!B:C,2,0)%,0),0)</f>
        <v/>
      </c>
      <c r="BY866">
        <f>IFERROR(IF(RIGHT(INDEX(PIS!O$1:O$500,MATCH(D866,PIS!C$1:C$500)),5)="Gross",MIN(U866+V866,VLOOKUP("R700",TSC!B:C,2,0)*VLOOKUP("R101",TSC!B:C,2,0))*VLOOKUP("T704",TSC!B:C,2,0)%,0),0)</f>
        <v/>
      </c>
      <c r="BZ866">
        <f>IFERROR(IF(RIGHT(INDEX(PIS!O$1:O$500,MATCH(D866,PIS!C$1:C$500)),5)="Gross",MIN(U866+V866,VLOOKUP("R700",TSC!B:C,2,0)*VLOOKUP("1",TSC!F:G,2,0))*VLOOKUP("T705",TSC!B:C,2,0)%,0),0)</f>
        <v/>
      </c>
      <c r="CA866">
        <f>IFERROR(INDEX(ADJ!$A$1:$BZ$1000,MATCH(PAYROLL!D866,ADJ!A$1:A$500,0),MATCH(PAYROLL!CA$2,ADJ!$2:$2,0)),0)</f>
        <v/>
      </c>
      <c r="CB866">
        <f>IFERROR(INDEX(ADJ!$A$1:$BZ$1000,MATCH(PAYROLL!D866,ADJ!A$1:A$500,0),MATCH(PAYROLL!CB$2,ADJ!$2:$2,0)),0)</f>
        <v/>
      </c>
      <c r="CC866">
        <f>SUM(BX866:CB866)</f>
        <v/>
      </c>
      <c r="CD866">
        <f>IFERROR(INDEX(PIS!$A$1:$BZ$1000,MATCH(PAYROLL!D866,PIS!C$1:C$500,0),MATCH(PAYROLL!CD$1,PIS!$1:$1,0)),0)</f>
        <v/>
      </c>
      <c r="CE866">
        <f>IFERROR(IF(OR(INDEX(PIS!P$1:P$500,MATCH(D866,PIS!C$1:C$500,0))="LT2",INDEX(PIS!P$1:P$500,MATCH(D866,PIS!C$1:C$500,0))="P10"),0,SUM(CC866,CD866*VLOOKUP("R601",TSC!B:C,2,0),VLOOKUP("R602",TSC!B:C,2,0))),0)</f>
        <v/>
      </c>
      <c r="CF866">
        <f>MAX(BW866-CE866,0)</f>
        <v/>
      </c>
      <c r="CG866">
        <f>IFERROR(IF(OR(RIGHT(INDEX(PIS!P$1:P$500,MATCH(D866,PIS!C$1:C$500)),5)="P10",RIGHT(INDEX(PIS!P$1:P$500,MATCH(D866,PIS!C$1:C$500)),5)="CK"),0,IF(CF866&lt;=5000000,CF866*5%,IF(CF866&lt;=10000000,CF866*10%-250000,IF(CF866&lt;=18000000,CF866*15%-750000,IF(CF866&lt;=32000000,CF866*20%-1650000,IF(CF866&lt;=52000000,CF866*25%-3250000,IF(CF866&lt;=80000000,BH866*30%-5850000,CF866*35%-9850000))))))),0)</f>
        <v/>
      </c>
      <c r="CH866">
        <f>IFERROR(IF(OR(INDEX(PIS!P$1:P$500,MATCH(D866,PIS!C$1:C$500))="LT",INDEX(PIS!P$1:P$500,MATCH(D866,PIS!C$1:C$500))="CK"),0,IF(CF866&lt;2000000,0,CF866*10%)),0)</f>
        <v/>
      </c>
      <c r="CI866">
        <f>IFERROR(INDEX(ADJ!$A$1:$BZ$1000,MATCH(PAYROLL!D866,ADJ!A$1:A$500,0),MATCH(PAYROLL!CI$2,ADJ!$2:$2,0)),0)</f>
        <v/>
      </c>
      <c r="CJ866">
        <f>IFERROR(INDEX(ADJ!$A$1:$BZ$1000,MATCH(PAYROLL!D866,ADJ!A$1:A$500,0),MATCH(PAYROLL!CJ$2,ADJ!$2:$2,0)),0)</f>
        <v/>
      </c>
      <c r="CK866">
        <f>IFERROR(INDEX(ADJ!$A$1:$BZ$1000,MATCH(PAYROLL!D866,ADJ!A$1:A$500,0),MATCH(PAYROLL!CK$2,ADJ!$2:$2,0)),0)</f>
        <v/>
      </c>
      <c r="CL866">
        <f>SUM(CG866:CK866)</f>
        <v/>
      </c>
      <c r="CM866">
        <f>ROUND(SUM(CH866:CK866),0)</f>
        <v/>
      </c>
      <c r="CN866">
        <f>IFERROR(INDEX(CSDA!D$1:D$500,MATCH($CN$2,CSDA!C$1:C$500,0))*INDEX(PIS!V$1:V$500,MATCH(D866,PIS!C$1:C$500))+INDEX(ADJ!$A$1:$BZ$1000,MATCH(PAYROLL!D866,ADJ!A$1:A$500,0),MATCH(PAYROLL!CN$2,ADJ!$2:$2,0)),0)</f>
        <v/>
      </c>
      <c r="CO866">
        <f>IFERROR(INDEX(ADJ!$A$1:$BZ$1000,MATCH(PAYROLL!D866,ADJ!A$1:A$500,0),MATCH(PAYROLL!CO$2,ADJ!$2:$2,0)),0)</f>
        <v/>
      </c>
      <c r="CP866">
        <f>IFERROR(INDEX(ADJ!$A$1:$BZ$1000,MATCH(PAYROLL!D866,ADJ!A$1:A$500,0),MATCH(PAYROLL!CP$2,ADJ!$2:$2,0)),0)</f>
        <v/>
      </c>
      <c r="CQ866">
        <f>BP866-CL866-CI866-CM866-CN866-CO866-CP866-CC866</f>
        <v/>
      </c>
      <c r="CR866">
        <f>IFERROR(IF(RIGHT(INDEX(PIS!O$1:O$500,MATCH(D866,PIS!C$1:C$500,0)),5)="Gross",MIN(U866+V866,VLOOKUP("R700",TSC!B:C,2,0)*VLOOKUP("R101",TSC!B:C,2,0))*(VLOOKUP("T711",TSC!B:C,2,0)+VLOOKUP("T712",TSC!B:C,2,0))%,MIN(T866+V866,VLOOKUP("R700",TSC!B:C,2,0)*VLOOKUP("R101",TSC!B:C,2,0))*(VLOOKUP("T711",TSC!B:C,2,0)+VLOOKUP("T712",TSC!B:C,2,0)+VLOOKUP("R701",TSC!B:C,2,0))%),0)</f>
        <v/>
      </c>
      <c r="CS866">
        <f>IFERROR(IF(RIGHT(INDEX(PIS!O$1:O$500,MATCH(D866,PIS!C$1:C$500,0)),5)="Gross",MIN(U866+V866,VLOOKUP("R700",TSC!B:C,2,0)*VLOOKUP("R101",TSC!B:C,2,0))*(VLOOKUP("T714",TSC!B:C,2,0))%,MIN(T866+V866,VLOOKUP("R700",TSC!B:C,2,0)*VLOOKUP("R101",TSC!B:C,2,0))*(VLOOKUP("T704",TSC!B:C,2,0)+VLOOKUP("T714",TSC!B:C,2,0))%),0)</f>
        <v/>
      </c>
      <c r="CT866">
        <f>IFERROR(IF(RIGHT(INDEX(PIS!O$1:O$500,MATCH(D866,PIS!C$1:C$500,0)),5)="Gross",MIN(U866+V866,VLOOKUP("R700",TSC!B:C,2,0)*VLOOKUP("R101",TSC!B:C,2,0))*VLOOKUP("T705",TSC!B:C,2,0)%,MIN(T866+V866,VLOOKUP("R700",TSC!B:C,2,0)*VLOOKUP("R101",TSC!B:C,2,0))*VLOOKUP("T705",TSC!B:C,2,0)%),0)</f>
        <v/>
      </c>
      <c r="CU866">
        <f>IFERROR(IF(RIGHT(INDEX(PIS!O$1:O$500,MATCH(D866,PIS!C$1:C$500,0)),5)="Gross",MIN(U866+V866,VLOOKUP("R700",TSC!B:C,2,0)*VLOOKUP("R101",TSC!B:C,2,0))*(VLOOKUP("T713",TSC!B:C,2,0))%,MIN(T866+V866,VLOOKUP("R700",TSC!B:C,2,0)*VLOOKUP("R101",TSC!B:C,2,0))*(VLOOKUP("T713",TSC!B:C,2,0))%),0)</f>
        <v/>
      </c>
      <c r="CV866">
        <f>IFERROR(INDEX(ADJ!$A$1:$BZ$1000,MATCH(PAYROLL!D866,ADJ!A$1:A$500,0),MATCH(PAYROLL!CV$2,ADJ!$2:$2,0)),0)</f>
        <v/>
      </c>
      <c r="CW866">
        <f>IFERROR(INDEX(ADJ!$A$1:$BZ$1000,MATCH(PAYROLL!D866,ADJ!A$1:A$500,0),MATCH(PAYROLL!CW$2,ADJ!$2:$2,0)),0)</f>
        <v/>
      </c>
      <c r="CX866">
        <f>SUM(CR866:CW866)</f>
        <v/>
      </c>
      <c r="CY866">
        <f>ROUND(IF(CR866&gt;0,T866+V866*VLOOKUP("R202",TSC!$B$1:$C$500,2,0),0),0)</f>
        <v/>
      </c>
      <c r="CZ866">
        <f>IFERROR(INDEX(CSDA!D$1:D$500,MATCH($CZ$2,CSDA!C$1:C$500,0)),0)</f>
        <v/>
      </c>
      <c r="DA866">
        <f>ROUND(T866*0.7%,0)</f>
        <v/>
      </c>
      <c r="DB866">
        <f>ROUND(T866/12,0)</f>
        <v/>
      </c>
      <c r="DC866">
        <f ref="DC866" t="array">IFERROR(INDEX(CSDA!D$1:D$500,MATCH("Trích giữ"&amp;PAYROLL!DC$2,CSDA!A$1:A$500&amp;CSDA!C$1:C$500,0)),0)</f>
        <v/>
      </c>
      <c r="DD866">
        <f ref="DD866" t="array">IFERROR(INDEX(CSDA!D$1:D$500,MATCH("Trích giữ"&amp;PAYROLL!DD$2,CSDA!A$1:A$500&amp;CSDA!C$1:C$500,0)),0)</f>
        <v/>
      </c>
      <c r="DE866">
        <f ref="DE866" t="array">IFERROR(INDEX(CSDA!D$1:D$500,MATCH("Trích giữ"&amp;PAYROLL!DE$2,CSDA!A$1:A$500&amp;CSDA!C$1:C$500,0)),0)</f>
        <v/>
      </c>
      <c r="DF866">
        <f>IFERROR(INDEX(CSDA!D$1:D$500,MATCH(PAYROLL!DF$2,CSDA!C$1:C$500,0)),0)</f>
        <v/>
      </c>
      <c r="DG866">
        <f ref="DG866" t="array">IFERROR(INDEX(CSDA!D$1:D$500,MATCH("Trích giữ"&amp;PAYROLL!DG$2,CSDA!A$1:A$500&amp;CSDA!C$1:C$500,0)),0)</f>
        <v/>
      </c>
      <c r="DH866">
        <f>ROUND(T866/26,0)</f>
        <v/>
      </c>
      <c r="DI866">
        <f ref="DI866" t="array">IFERROR(INDEX(CSDA!D$1:D$500,MATCH("Trích giữ"&amp;PAYROLL!DI$2,CSDA!A$1:A$500&amp;CSDA!C$1:C$500,0)),0)</f>
        <v/>
      </c>
      <c r="DJ866">
        <f>IF(U866=0,T866*21.5%-BL866,0)</f>
        <v/>
      </c>
      <c r="DK866">
        <f ref="DK866" t="array">IFERROR(INDEX(CSDA!D$1:D$500,MATCH("Trích giữ"&amp;PAYROLL!DK$2,CSDA!A$1:A$500&amp;CSDA!C$1:C$500,0)),0)</f>
        <v/>
      </c>
      <c r="DL866">
        <f>IFERROR(INDEX(CSDA!D$1:D$500,MATCH(PAYROLL!DL$2,CSDA!C$1:C$500,0))/12,0)</f>
        <v/>
      </c>
      <c r="DM866">
        <f>SUM(DB866:DL866)</f>
        <v/>
      </c>
      <c r="DN866">
        <f>IFERROR(INDEX(ADJ!$A$1:$BZ$1000,MATCH(PAYROLL!D866,ADJ!A$1:A$500,0),MATCH(PAYROLL!DN$2,ADJ!$2:$2,0)),0)</f>
        <v/>
      </c>
      <c r="DO866">
        <f>IFERROR(SUM(BP866,DM866:DN866,CX866:DA866)-DT866,0)</f>
        <v/>
      </c>
      <c r="DP866">
        <f ref="DP866" t="array">SUM(BW866*IFERROR(INDEX(CSDA!D$1:D$500,MATCH(BW$2,CSDA!C$1:C$500,0)),0)%,CX866*IFERROR(INDEX(CSDA!D$1:D$500,MATCH(CX$2,CSDA!C$1:C$500,0)),0)%,DA866*IFERROR(INDEX(CSDA!D$1:D$500,MATCH(DA$2,CSDA!C$1:C$500,0)),0)%,DB866*IFERROR(INDEX(CSDA!D$1:D$500,MATCH(DB$2,CSDA!C$1:C$500,0)),0)%,DF866*IFERROR(INDEX(CSDA!D$1:D$500,MATCH("Phí dịch vụ"&amp;PAYROLL!DF$2,CSDA!A$1:A$500&amp;CSDA!C$1:C$500,0)),0)%,DC866*IFERROR(INDEX(CSDA!D$1:D$500,MATCH("Phí dịch vụ"&amp;PAYROLL!DC$2,CSDA!A$1:A$500&amp;CSDA!C$1:C$500,0)),0)%,DH866*IFERROR(INDEX(CSDA!D$1:D$500,MATCH("Phí dịch vụ"&amp;PAYROLL!DH$2,CSDA!A$1:A$500&amp;CSDA!C$1:C$500,0)),0)%,DJ866*IFERROR(INDEX(CSDA!D$1:D$500,MATCH("Phí dịch vụ"&amp;PAYROLL!DJ$2,CSDA!A$1:A$500&amp;CSDA!C$1:C$500,0)),0)%,BN866*IFERROR(INDEX(CSDA!D$1:D$500,MATCH(BN$2,CSDA!C$1:C$500,0)),0)%)-BN866*7%</f>
        <v/>
      </c>
      <c r="DQ866">
        <f>IFERROR(INDEX(ADJ!$A$1:$BZ$1000,MATCH(PAYROLL!D866,ADJ!A$1:A$500,0),MATCH(PAYROLL!DQ$2,ADJ!$2:$2,0)),0)</f>
        <v/>
      </c>
      <c r="DR866">
        <f>IFERROR(INDEX(ADJ!$A$1:$BZ$1000,MATCH(PAYROLL!D866,ADJ!A$1:A$500,0),MATCH(PAYROLL!DR$2,ADJ!$2:$2,0)),0)</f>
        <v/>
      </c>
      <c r="DS866">
        <f>SUM(DP866:DR866)</f>
        <v/>
      </c>
      <c r="DT866">
        <f>EK866</f>
        <v/>
      </c>
      <c r="DU866">
        <f>SUM(DO866:DR866)</f>
        <v/>
      </c>
      <c r="DV866">
        <f>ROUND(DU866*0.1,0)</f>
        <v/>
      </c>
      <c r="DW866">
        <f>DU866+DV866</f>
        <v/>
      </c>
      <c r="DZ866">
        <f>IFERROR(INDEX(ADJ!$A$1:$BZ$1000,MATCH(PAYROLL!$D866,ADJ!A$1:A$500,0),MATCH(PAYROLL!DZ$2,ADJ!$2:$2,0)),0)</f>
        <v/>
      </c>
      <c r="EA866">
        <f>IFERROR(INDEX(ADJ!$A$1:$BZ$1000,MATCH(PAYROLL!$D866,ADJ!A$1:A$500,0),MATCH(PAYROLL!EA$2,ADJ!$2:$2,0)),0)</f>
        <v/>
      </c>
      <c r="EB866">
        <f>IFERROR(INDEX(ADJ!$A$1:$BZ$1000,MATCH(PAYROLL!$D866,ADJ!A$1:A$500,0),MATCH(PAYROLL!EB$2,ADJ!$2:$2,0)),0)</f>
        <v/>
      </c>
      <c r="EC866">
        <f>IFERROR(INDEX(ADJ!$A$1:$BZ$1000,MATCH(PAYROLL!$D866,ADJ!A$1:A$500,0),MATCH(PAYROLL!EC$2,ADJ!$2:$2,0)),0)</f>
        <v/>
      </c>
      <c r="ED866">
        <f>IFERROR(INDEX(ADJ!$A$1:$BZ$1000,MATCH(PAYROLL!$D866,ADJ!A$1:A$500,0),MATCH(PAYROLL!ED$2,ADJ!$2:$2,0)),0)</f>
        <v/>
      </c>
      <c r="EE866">
        <f>IFERROR(INDEX(ADJ!$A$1:$BZ$1000,MATCH(PAYROLL!$D866,ADJ!A$1:A$500,0),MATCH(PAYROLL!EE$2,ADJ!$2:$2,0)),0)</f>
        <v/>
      </c>
      <c r="EF866">
        <f>IFERROR(INDEX(ADJ!$A$1:$BZ$1000,MATCH(PAYROLL!$D866,ADJ!A$1:A$500,0),MATCH(PAYROLL!EF$2,ADJ!$2:$2,0)),0)</f>
        <v/>
      </c>
      <c r="EG866">
        <f>IFERROR(INDEX(ADJ!$A$1:$BZ$1000,MATCH(PAYROLL!$D866,ADJ!A$1:A$500,0),MATCH(PAYROLL!EG$2,ADJ!$2:$2,0)),0)</f>
        <v/>
      </c>
      <c r="EH866">
        <f>IFERROR(INDEX(ADJ!$A$1:$BZ$1000,MATCH(PAYROLL!$D866,ADJ!A$1:A$500,0),MATCH(PAYROLL!EH$2,ADJ!$2:$2,0)),0)</f>
        <v/>
      </c>
      <c r="EI866">
        <f>IFERROR(INDEX(ADJ!$A$1:$BZ$1000,MATCH(PAYROLL!D866,ADJ!A$1:A$500,0),MATCH(PAYROLL!EI$2,ADJ!$2:$2,0)),0)</f>
        <v/>
      </c>
      <c r="EJ866">
        <f>IFERROR(INDEX(ADJ!$A$1:$BZ$1000,MATCH(PAYROLL!$D866,ADJ!A$1:A$500,0),MATCH(PAYROLL!EJ$2,ADJ!$2:$2,0)),0)</f>
        <v/>
      </c>
      <c r="EK866">
        <f>SUM(DZ866:EJ866)</f>
        <v/>
      </c>
    </row>
    <row r="867">
      <c r="A867" t="n">
        <v>865</v>
      </c>
      <c r="B867" t="inlineStr">
        <is>
          <t>Vi Văn Cương</t>
        </is>
      </c>
      <c r="D867" t="inlineStr">
        <is>
          <t>155493-01</t>
        </is>
      </c>
      <c r="S867">
        <f>IFERROR(INDEX(PIS!$A$1:$BZ$1000,MATCH($D867,PIS!C$1:C$500,0),MATCH("Lương CB tháng trước",PIS!$1:$1,0)),0)</f>
        <v/>
      </c>
      <c r="T867">
        <f>IFERROR(INDEX(PIS!$A$1:$BZ$1000,MATCH($D867,PIS!C$1:C$500,0),MATCH("Lương CB hiện tại",PIS!$1:$1,0)),0)</f>
        <v/>
      </c>
      <c r="U867">
        <f>IFERROR(INDEX(PIS!$A$1:$BZ$1000,MATCH($D867,PIS!C$1:C$500,0),MATCH("Lương đóng BHBB",PIS!$1:$1,0)),0)</f>
        <v/>
      </c>
      <c r="V867">
        <f>IFERROR(INDEX(PIS!$A$1:$BZ$1000,MATCH($D867,PIS!C$1:C$500,0),MATCH(V$2,PIS!$2:$2,0)),0)</f>
        <v/>
      </c>
      <c r="W867">
        <f>IFERROR(INDEX(PIS!$A$1:$BZ$1000,MATCH($D867,PIS!C$1:C$500,0),MATCH(W$2,PIS!$2:$2,0)),0)</f>
        <v/>
      </c>
      <c r="X867">
        <f>IFERROR(INDEX(PIS!$A$1:$BZ$1000,MATCH($D867,PIS!C$1:C$500,0),MATCH(X$2,PIS!$2:$2,0)),0)</f>
        <v/>
      </c>
      <c r="Y867">
        <f>IFERROR(INDEX(PIS!$A$1:$BZ$1000,MATCH($D867,PIS!C$1:C$500,0),MATCH(Y$2,PIS!$2:$2,0)),0)</f>
        <v/>
      </c>
      <c r="Z867">
        <f>IFERROR(INDEX(PIS!$A$1:$BZ$1000,MATCH($D867,PIS!C$1:C$500,0),MATCH(Z$2,PIS!$2:$2,0)),0)</f>
        <v/>
      </c>
      <c r="AA867">
        <f>IFERROR(INDEX(PIS!$A$1:$BZ$1000,MATCH($D867,PIS!C$1:C$500,0),MATCH(AA$2,PIS!$2:$2,0)),0)</f>
        <v/>
      </c>
      <c r="AB867">
        <f>IFERROR(INDEX(PIS!$A$1:$BZ$1000,MATCH($D867,PIS!C$1:C$500,0),MATCH(AB$2,PIS!$2:$2,0)),0)</f>
        <v/>
      </c>
      <c r="AC867">
        <f>SUM(V867:AB867)</f>
        <v/>
      </c>
      <c r="AD867">
        <f>IFERROR(INDEX(TIMESHEET!$A$1:$AI$5000,MATCH($D867,TIMESHEET!A$1:A$500,0),MATCH("T100",TIMESHEET!$2:$2,0))-2,0)</f>
        <v/>
      </c>
      <c r="AE867">
        <f>IFERROR(INDEX(TIMESHEET!$A$1:$AI$5000,MATCH($D867,TIMESHEET!A$1:A$500,0),MATCH("T202",TIMESHEET!$2:$2,0)),0)</f>
        <v/>
      </c>
      <c r="AF867">
        <f>IFERROR(INDEX(TIMESHEET!$A$1:$AI$5000,MATCH($D867,TIMESHEET!A$1:A$500,0),MATCH("T302",TIMESHEET!$2:$2,0)),0)</f>
        <v/>
      </c>
      <c r="AG867">
        <f>IFERROR(INDEX(TIMESHEET!$A$1:$AI$5000,MATCH($D867,TIMESHEET!A$1:A$500,0),MATCH("T406",TIMESHEET!$2:$2,0)),0)</f>
        <v/>
      </c>
      <c r="AH867">
        <f>AE867+AG867</f>
        <v/>
      </c>
      <c r="AI867">
        <f>IFERROR(INDEX(TIMESHEET!$A$1:$AI$5000,MATCH($D867,TIMESHEET!A$1:A$500,0),MATCH("T701",TIMESHEET!$2:$2,0)),0)</f>
        <v/>
      </c>
      <c r="AJ867">
        <f>IFERROR(INDEX(TIMESHEET!$A$1:$AI$5000,MATCH($D867,TIMESHEET!B$1:B$500,0),MATCH("T320",TIMESHEET!$2:$2,0)),0)</f>
        <v/>
      </c>
      <c r="AK867">
        <f>IFERROR(IF(LEFT(INDEX(PIS!O$1:O$500,MATCH(D867,PIS!C$1:C$500)),1)="M",T867/AD867*SUM(AE867:AG867),T867*AD867),0)</f>
        <v/>
      </c>
      <c r="AL867">
        <f>IFERROR(INDEX(ADJ!$A$1:$BZ$1000,MATCH(PAYROLL!D867,ADJ!A$1:A$500,0),MATCH(PAYROLL!AL$2,ADJ!$2:$2,0)),0)</f>
        <v/>
      </c>
      <c r="AM867">
        <f>SUM(AK867:AL867)</f>
        <v/>
      </c>
      <c r="AN867">
        <f>IFERROR(ROUND(V867/$AD867*$AH867,0),0)</f>
        <v/>
      </c>
      <c r="AO867">
        <f>IFERROR(ROUND(W867/$AD867*$AH867,0),0)</f>
        <v/>
      </c>
      <c r="AP867">
        <f>IFERROR(ROUND(X867/$AD867*$AE867,0),0)</f>
        <v/>
      </c>
      <c r="AQ867">
        <f>IFERROR(ROUND(Y867/$AD867*$AH867,0),0)</f>
        <v/>
      </c>
      <c r="AR867">
        <f>IFERROR(ROUND(Z867/$AD867*$AH867,0),0)</f>
        <v/>
      </c>
      <c r="AS867">
        <f>IFERROR(ROUND(AA867/$AD867*$AH867,0),0)</f>
        <v/>
      </c>
      <c r="AT867">
        <f>IFERROR(IF((AE867+AF867+AG867)&gt;13,AB867,ROUND(AB867/AD867*AH867,0)),0)</f>
        <v/>
      </c>
      <c r="AU867">
        <f>IFERROR(INDEX(ADJ!$A$1:$BZ$1000,MATCH(PAYROLL!D867,ADJ!A$1:A$500,0),MATCH(PAYROLL!AU$2,ADJ!$2:$2,0)),0)</f>
        <v/>
      </c>
      <c r="AV867">
        <f>ROUND(SUM(AN867:AU867),0)</f>
        <v/>
      </c>
      <c r="AW867">
        <f>IFERROR(INDEX(TIMESHEET!$A$1:$AI$5000,MATCH(PAYROLL!D867,TIMESHEET!A$1:A$500,0),MATCH("T620",TIMESHEET!$2:$2,0)),0)</f>
        <v/>
      </c>
      <c r="AX867">
        <f>IFERROR(INDEX(TIMESHEET!$A$1:$AI$5000,MATCH(PAYROLL!D867,TIMESHEET!A$1:A$500,0),MATCH("T601",TIMESHEET!$2:$2,0)),0)</f>
        <v/>
      </c>
      <c r="AY867">
        <f>IFERROR(INDEX(TIMESHEET!$A$1:$AI$5000,MATCH(PAYROLL!D867,TIMESHEET!A$1:A$500,0),MATCH("T602",TIMESHEET!$2:$2,0)),0)</f>
        <v/>
      </c>
      <c r="AZ867">
        <f>IFERROR(INDEX(TIMESHEET!$A$1:$AI$5000,MATCH(PAYROLL!D867,TIMESHEET!A$1:A$500,0),MATCH("T603",TIMESHEET!$2:$2,0)),0)</f>
        <v/>
      </c>
      <c r="BA867">
        <f>IFERROR(INDEX(TIMESHEET!$A$1:$AI$5000,MATCH(PAYROLL!D867,TIMESHEET!A$1:A$500,0),MATCH("T611",TIMESHEET!$2:$2,0)),0)</f>
        <v/>
      </c>
      <c r="BB867">
        <f>IFERROR(INDEX(TIMESHEET!$A$1:$AI$5000,MATCH(PAYROLL!D867,TIMESHEET!A$1:A$500,0),MATCH("T612",TIMESHEET!$2:$2,0)),0)</f>
        <v/>
      </c>
      <c r="BC867">
        <f>IFERROR(INDEX(TIMESHEET!$A$1:$AI$5000,MATCH(PAYROLL!D867,TIMESHEET!A$1:A$500,0),MATCH("T613",TIMESHEET!$2:$2,0)),0)</f>
        <v/>
      </c>
      <c r="BD867">
        <f>IFERROR(INDEX(TIMESHEET!$A$1:$AI$5000,MATCH(PAYROLL!D867,TIMESHEET!A$1:A$500,0),MATCH("T500",TIMESHEET!$2:$2,0)),0)</f>
        <v/>
      </c>
      <c r="BE867">
        <f>IFERROR(IF(LEFT(INDEX(PIS!O$1:O$500,MATCH(D867,PIS!C$1:C$500)),1)="M",T867/AD867/8*(AW867+AX867*1.5+AY867*2+AZ867*3+BA867*2.1+BB867*2.7+BC867*3.9+BD867*0.3),T867/8*(AW867+AX867*1.5+AY867*2+AZ867*3+BA867*2.1+BB867*2.7+BC867*3.9+BD867*0.3)),0)</f>
        <v/>
      </c>
      <c r="BF867">
        <f>IFERROR(INDEX(ADJ!$A$1:$BZ$1000,MATCH(PAYROLL!$D867,ADJ!A$1:A$500,0),MATCH(PAYROLL!BF$2,ADJ!$2:$2,0)),0)</f>
        <v/>
      </c>
      <c r="BG867">
        <f>IFERROR(INDEX(ADJ!$A$1:$BZ$1000,MATCH(PAYROLL!D867,ADJ!A$1:A$500,0),MATCH(PAYROLL!BG$2,ADJ!$2:$2,0)),0)</f>
        <v/>
      </c>
      <c r="BH867">
        <f>IFERROR(INDEX(ADJ!$A$1:$BZ$1000,MATCH(PAYROLL!D867,ADJ!A$1:A$500,0),MATCH(PAYROLL!BH$2,ADJ!$2:$2,0)),0)</f>
        <v/>
      </c>
      <c r="BI867">
        <f>IFERROR(INDEX(ADJ!$A$1:$BZ$1000,MATCH(PAYROLL!D867,ADJ!A$1:A$500,0),MATCH(PAYROLL!BI$2,ADJ!$2:$2,0)),0)</f>
        <v/>
      </c>
      <c r="BJ867">
        <f>IFERROR(INDEX(ADJ!$A$1:$BZ$1000,MATCH(PAYROLL!D867,ADJ!A$1:A$500,0),MATCH(PAYROLL!BJ$2,ADJ!$2:$2,0)),0)</f>
        <v/>
      </c>
      <c r="BK867">
        <f>SUM(BF867:BJ867)</f>
        <v/>
      </c>
      <c r="BL867">
        <f>IFERROR(INDEX(ADJ!$A$1:$BZ$1000,MATCH(PAYROLL!D867,ADJ!A$1:A$500,0),MATCH(PAYROLL!BL$2,ADJ!$2:$2,0)),0)</f>
        <v/>
      </c>
      <c r="BM867">
        <f>IFERROR(INDEX(ADJ!$A$1:$BZ$1000,MATCH(PAYROLL!D867,ADJ!A$1:A$500,0),MATCH(PAYROLL!BM$2,ADJ!$2:$2,0)),0)</f>
        <v/>
      </c>
      <c r="BN867">
        <f>IFERROR(INDEX(ADJ!$A$1:$BZ$1000,MATCH(PAYROLL!D867,ADJ!A$1:A$500,0),MATCH(PAYROLL!BN$2,ADJ!$2:$2,0)),0)</f>
        <v/>
      </c>
      <c r="BO867">
        <f>IFERROR(INDEX(ADJ!$A$1:$BZ$1000,MATCH(PAYROLL!D867,ADJ!A$1:A$500,0),MATCH(PAYROLL!BO$2,ADJ!$2:$2,0)),0)</f>
        <v/>
      </c>
      <c r="BP867">
        <f>SUM(AM867,AV867,BE867,BK867,BL867:BO867)</f>
        <v/>
      </c>
      <c r="BQ867">
        <f>BO867</f>
        <v/>
      </c>
      <c r="BR867">
        <f>IFERROR(ROUND(IF(LEFT(INDEX(PIS!O$1:O$500,MATCH(D867,PIS!C$1:C$500)),1)="D",T867/8*(BD867*0.3),IF(LEFT(INDEX(PIS!O$1:O$500,MATCH(D867,PIS!C$1:C$500)),1)="H",T867*($BD867*0.3),T867/$AD867/8*($BD867*0.3))),0),0)</f>
        <v/>
      </c>
      <c r="BS867">
        <f>IF(AP867&lt;1,0,MIN(AP867,730000))</f>
        <v/>
      </c>
      <c r="BT867">
        <f>IFERROR(ROUND((BE867-SUM(AW867:BC867)*T867/AD867/8),0)-BR867,0)</f>
        <v/>
      </c>
      <c r="BU867">
        <f>AO867</f>
        <v/>
      </c>
      <c r="BV867">
        <f>SUM(BQ867:BU867)</f>
        <v/>
      </c>
      <c r="BW867">
        <f>BP867-BV867</f>
        <v/>
      </c>
      <c r="BX867">
        <f>IFERROR(IF(RIGHT(INDEX(PIS!O$1:O$500,MATCH(D867,PIS!C$1:C$500)),5)="Gross",MIN(U867+V867,VLOOKUP("R700",TSC!B:C,2,0)*VLOOKUP("R101",TSC!B:C,2,0))*VLOOKUP("R701",TSC!B:C,2,0)%,0),0)</f>
        <v/>
      </c>
      <c r="BY867">
        <f>IFERROR(IF(RIGHT(INDEX(PIS!O$1:O$500,MATCH(D867,PIS!C$1:C$500)),5)="Gross",MIN(U867+V867,VLOOKUP("R700",TSC!B:C,2,0)*VLOOKUP("R101",TSC!B:C,2,0))*VLOOKUP("T704",TSC!B:C,2,0)%,0),0)</f>
        <v/>
      </c>
      <c r="BZ867">
        <f>IFERROR(IF(RIGHT(INDEX(PIS!O$1:O$500,MATCH(D867,PIS!C$1:C$500)),5)="Gross",MIN(U867+V867,VLOOKUP("R700",TSC!B:C,2,0)*VLOOKUP("1",TSC!F:G,2,0))*VLOOKUP("T705",TSC!B:C,2,0)%,0),0)</f>
        <v/>
      </c>
      <c r="CA867">
        <f>IFERROR(INDEX(ADJ!$A$1:$BZ$1000,MATCH(PAYROLL!D867,ADJ!A$1:A$500,0),MATCH(PAYROLL!CA$2,ADJ!$2:$2,0)),0)</f>
        <v/>
      </c>
      <c r="CB867">
        <f>IFERROR(INDEX(ADJ!$A$1:$BZ$1000,MATCH(PAYROLL!D867,ADJ!A$1:A$500,0),MATCH(PAYROLL!CB$2,ADJ!$2:$2,0)),0)</f>
        <v/>
      </c>
      <c r="CC867">
        <f>SUM(BX867:CB867)</f>
        <v/>
      </c>
      <c r="CD867">
        <f>IFERROR(INDEX(PIS!$A$1:$BZ$1000,MATCH(PAYROLL!D867,PIS!C$1:C$500,0),MATCH(PAYROLL!CD$1,PIS!$1:$1,0)),0)</f>
        <v/>
      </c>
      <c r="CE867">
        <f>IFERROR(IF(OR(INDEX(PIS!P$1:P$500,MATCH(D867,PIS!C$1:C$500,0))="LT2",INDEX(PIS!P$1:P$500,MATCH(D867,PIS!C$1:C$500,0))="P10"),0,SUM(CC867,CD867*VLOOKUP("R601",TSC!B:C,2,0),VLOOKUP("R602",TSC!B:C,2,0))),0)</f>
        <v/>
      </c>
      <c r="CF867">
        <f>MAX(BW867-CE867,0)</f>
        <v/>
      </c>
      <c r="CG867">
        <f>IFERROR(IF(OR(RIGHT(INDEX(PIS!P$1:P$500,MATCH(D867,PIS!C$1:C$500)),5)="P10",RIGHT(INDEX(PIS!P$1:P$500,MATCH(D867,PIS!C$1:C$500)),5)="CK"),0,IF(CF867&lt;=5000000,CF867*5%,IF(CF867&lt;=10000000,CF867*10%-250000,IF(CF867&lt;=18000000,CF867*15%-750000,IF(CF867&lt;=32000000,CF867*20%-1650000,IF(CF867&lt;=52000000,CF867*25%-3250000,IF(CF867&lt;=80000000,BH867*30%-5850000,CF867*35%-9850000))))))),0)</f>
        <v/>
      </c>
      <c r="CH867">
        <f>IFERROR(IF(OR(INDEX(PIS!P$1:P$500,MATCH(D867,PIS!C$1:C$500))="LT",INDEX(PIS!P$1:P$500,MATCH(D867,PIS!C$1:C$500))="CK"),0,IF(CF867&lt;2000000,0,CF867*10%)),0)</f>
        <v/>
      </c>
      <c r="CI867">
        <f>IFERROR(INDEX(ADJ!$A$1:$BZ$1000,MATCH(PAYROLL!D867,ADJ!A$1:A$500,0),MATCH(PAYROLL!CI$2,ADJ!$2:$2,0)),0)</f>
        <v/>
      </c>
      <c r="CJ867">
        <f>IFERROR(INDEX(ADJ!$A$1:$BZ$1000,MATCH(PAYROLL!D867,ADJ!A$1:A$500,0),MATCH(PAYROLL!CJ$2,ADJ!$2:$2,0)),0)</f>
        <v/>
      </c>
      <c r="CK867">
        <f>IFERROR(INDEX(ADJ!$A$1:$BZ$1000,MATCH(PAYROLL!D867,ADJ!A$1:A$500,0),MATCH(PAYROLL!CK$2,ADJ!$2:$2,0)),0)</f>
        <v/>
      </c>
      <c r="CL867">
        <f>SUM(CG867:CK867)</f>
        <v/>
      </c>
      <c r="CM867">
        <f>ROUND(SUM(CH867:CK867),0)</f>
        <v/>
      </c>
      <c r="CN867">
        <f>IFERROR(INDEX(CSDA!D$1:D$500,MATCH($CN$2,CSDA!C$1:C$500,0))*INDEX(PIS!V$1:V$500,MATCH(D867,PIS!C$1:C$500))+INDEX(ADJ!$A$1:$BZ$1000,MATCH(PAYROLL!D867,ADJ!A$1:A$500,0),MATCH(PAYROLL!CN$2,ADJ!$2:$2,0)),0)</f>
        <v/>
      </c>
      <c r="CO867">
        <f>IFERROR(INDEX(ADJ!$A$1:$BZ$1000,MATCH(PAYROLL!D867,ADJ!A$1:A$500,0),MATCH(PAYROLL!CO$2,ADJ!$2:$2,0)),0)</f>
        <v/>
      </c>
      <c r="CP867">
        <f>IFERROR(INDEX(ADJ!$A$1:$BZ$1000,MATCH(PAYROLL!D867,ADJ!A$1:A$500,0),MATCH(PAYROLL!CP$2,ADJ!$2:$2,0)),0)</f>
        <v/>
      </c>
      <c r="CQ867">
        <f>BP867-CL867-CI867-CM867-CN867-CO867-CP867-CC867</f>
        <v/>
      </c>
      <c r="CR867">
        <f>IFERROR(IF(RIGHT(INDEX(PIS!O$1:O$500,MATCH(D867,PIS!C$1:C$500,0)),5)="Gross",MIN(U867+V867,VLOOKUP("R700",TSC!B:C,2,0)*VLOOKUP("R101",TSC!B:C,2,0))*(VLOOKUP("T711",TSC!B:C,2,0)+VLOOKUP("T712",TSC!B:C,2,0))%,MIN(T867+V867,VLOOKUP("R700",TSC!B:C,2,0)*VLOOKUP("R101",TSC!B:C,2,0))*(VLOOKUP("T711",TSC!B:C,2,0)+VLOOKUP("T712",TSC!B:C,2,0)+VLOOKUP("R701",TSC!B:C,2,0))%),0)</f>
        <v/>
      </c>
      <c r="CS867">
        <f>IFERROR(IF(RIGHT(INDEX(PIS!O$1:O$500,MATCH(D867,PIS!C$1:C$500,0)),5)="Gross",MIN(U867+V867,VLOOKUP("R700",TSC!B:C,2,0)*VLOOKUP("R101",TSC!B:C,2,0))*(VLOOKUP("T714",TSC!B:C,2,0))%,MIN(T867+V867,VLOOKUP("R700",TSC!B:C,2,0)*VLOOKUP("R101",TSC!B:C,2,0))*(VLOOKUP("T704",TSC!B:C,2,0)+VLOOKUP("T714",TSC!B:C,2,0))%),0)</f>
        <v/>
      </c>
      <c r="CT867">
        <f>IFERROR(IF(RIGHT(INDEX(PIS!O$1:O$500,MATCH(D867,PIS!C$1:C$500,0)),5)="Gross",MIN(U867+V867,VLOOKUP("R700",TSC!B:C,2,0)*VLOOKUP("R101",TSC!B:C,2,0))*VLOOKUP("T705",TSC!B:C,2,0)%,MIN(T867+V867,VLOOKUP("R700",TSC!B:C,2,0)*VLOOKUP("R101",TSC!B:C,2,0))*VLOOKUP("T705",TSC!B:C,2,0)%),0)</f>
        <v/>
      </c>
      <c r="CU867">
        <f>IFERROR(IF(RIGHT(INDEX(PIS!O$1:O$500,MATCH(D867,PIS!C$1:C$500,0)),5)="Gross",MIN(U867+V867,VLOOKUP("R700",TSC!B:C,2,0)*VLOOKUP("R101",TSC!B:C,2,0))*(VLOOKUP("T713",TSC!B:C,2,0))%,MIN(T867+V867,VLOOKUP("R700",TSC!B:C,2,0)*VLOOKUP("R101",TSC!B:C,2,0))*(VLOOKUP("T713",TSC!B:C,2,0))%),0)</f>
        <v/>
      </c>
      <c r="CV867">
        <f>IFERROR(INDEX(ADJ!$A$1:$BZ$1000,MATCH(PAYROLL!D867,ADJ!A$1:A$500,0),MATCH(PAYROLL!CV$2,ADJ!$2:$2,0)),0)</f>
        <v/>
      </c>
      <c r="CW867">
        <f>IFERROR(INDEX(ADJ!$A$1:$BZ$1000,MATCH(PAYROLL!D867,ADJ!A$1:A$500,0),MATCH(PAYROLL!CW$2,ADJ!$2:$2,0)),0)</f>
        <v/>
      </c>
      <c r="CX867">
        <f>SUM(CR867:CW867)</f>
        <v/>
      </c>
      <c r="CY867">
        <f>ROUND(IF(CR867&gt;0,T867+V867*VLOOKUP("R202",TSC!$B$1:$C$500,2,0),0),0)</f>
        <v/>
      </c>
      <c r="CZ867">
        <f>IFERROR(INDEX(CSDA!D$1:D$500,MATCH($CZ$2,CSDA!C$1:C$500,0)),0)</f>
        <v/>
      </c>
      <c r="DA867">
        <f>ROUND(T867*0.7%,0)</f>
        <v/>
      </c>
      <c r="DB867">
        <f>ROUND(T867/12,0)</f>
        <v/>
      </c>
      <c r="DC867">
        <f ref="DC867" t="array">IFERROR(INDEX(CSDA!D$1:D$500,MATCH("Trích giữ"&amp;PAYROLL!DC$2,CSDA!A$1:A$500&amp;CSDA!C$1:C$500,0)),0)</f>
        <v/>
      </c>
      <c r="DD867">
        <f ref="DD867" t="array">IFERROR(INDEX(CSDA!D$1:D$500,MATCH("Trích giữ"&amp;PAYROLL!DD$2,CSDA!A$1:A$500&amp;CSDA!C$1:C$500,0)),0)</f>
        <v/>
      </c>
      <c r="DE867">
        <f ref="DE867" t="array">IFERROR(INDEX(CSDA!D$1:D$500,MATCH("Trích giữ"&amp;PAYROLL!DE$2,CSDA!A$1:A$500&amp;CSDA!C$1:C$500,0)),0)</f>
        <v/>
      </c>
      <c r="DF867">
        <f>IFERROR(INDEX(CSDA!D$1:D$500,MATCH(PAYROLL!DF$2,CSDA!C$1:C$500,0)),0)</f>
        <v/>
      </c>
      <c r="DG867">
        <f ref="DG867" t="array">IFERROR(INDEX(CSDA!D$1:D$500,MATCH("Trích giữ"&amp;PAYROLL!DG$2,CSDA!A$1:A$500&amp;CSDA!C$1:C$500,0)),0)</f>
        <v/>
      </c>
      <c r="DH867">
        <f>ROUND(T867/26,0)</f>
        <v/>
      </c>
      <c r="DI867">
        <f ref="DI867" t="array">IFERROR(INDEX(CSDA!D$1:D$500,MATCH("Trích giữ"&amp;PAYROLL!DI$2,CSDA!A$1:A$500&amp;CSDA!C$1:C$500,0)),0)</f>
        <v/>
      </c>
      <c r="DJ867">
        <f>IF(U867=0,T867*21.5%-BL867,0)</f>
        <v/>
      </c>
      <c r="DK867">
        <f ref="DK867" t="array">IFERROR(INDEX(CSDA!D$1:D$500,MATCH("Trích giữ"&amp;PAYROLL!DK$2,CSDA!A$1:A$500&amp;CSDA!C$1:C$500,0)),0)</f>
        <v/>
      </c>
      <c r="DL867">
        <f>IFERROR(INDEX(CSDA!D$1:D$500,MATCH(PAYROLL!DL$2,CSDA!C$1:C$500,0))/12,0)</f>
        <v/>
      </c>
      <c r="DM867">
        <f>SUM(DB867:DL867)</f>
        <v/>
      </c>
      <c r="DN867">
        <f>IFERROR(INDEX(ADJ!$A$1:$BZ$1000,MATCH(PAYROLL!D867,ADJ!A$1:A$500,0),MATCH(PAYROLL!DN$2,ADJ!$2:$2,0)),0)</f>
        <v/>
      </c>
      <c r="DO867">
        <f>IFERROR(SUM(BP867,DM867:DN867,CX867:DA867)-DT867,0)</f>
        <v/>
      </c>
      <c r="DP867">
        <f ref="DP867" t="array">SUM(BW867*IFERROR(INDEX(CSDA!D$1:D$500,MATCH(BW$2,CSDA!C$1:C$500,0)),0)%,CX867*IFERROR(INDEX(CSDA!D$1:D$500,MATCH(CX$2,CSDA!C$1:C$500,0)),0)%,DA867*IFERROR(INDEX(CSDA!D$1:D$500,MATCH(DA$2,CSDA!C$1:C$500,0)),0)%,DB867*IFERROR(INDEX(CSDA!D$1:D$500,MATCH(DB$2,CSDA!C$1:C$500,0)),0)%,DF867*IFERROR(INDEX(CSDA!D$1:D$500,MATCH("Phí dịch vụ"&amp;PAYROLL!DF$2,CSDA!A$1:A$500&amp;CSDA!C$1:C$500,0)),0)%,DC867*IFERROR(INDEX(CSDA!D$1:D$500,MATCH("Phí dịch vụ"&amp;PAYROLL!DC$2,CSDA!A$1:A$500&amp;CSDA!C$1:C$500,0)),0)%,DH867*IFERROR(INDEX(CSDA!D$1:D$500,MATCH("Phí dịch vụ"&amp;PAYROLL!DH$2,CSDA!A$1:A$500&amp;CSDA!C$1:C$500,0)),0)%,DJ867*IFERROR(INDEX(CSDA!D$1:D$500,MATCH("Phí dịch vụ"&amp;PAYROLL!DJ$2,CSDA!A$1:A$500&amp;CSDA!C$1:C$500,0)),0)%,BN867*IFERROR(INDEX(CSDA!D$1:D$500,MATCH(BN$2,CSDA!C$1:C$500,0)),0)%)-BN867*7%</f>
        <v/>
      </c>
      <c r="DQ867">
        <f>IFERROR(INDEX(ADJ!$A$1:$BZ$1000,MATCH(PAYROLL!D867,ADJ!A$1:A$500,0),MATCH(PAYROLL!DQ$2,ADJ!$2:$2,0)),0)</f>
        <v/>
      </c>
      <c r="DR867">
        <f>IFERROR(INDEX(ADJ!$A$1:$BZ$1000,MATCH(PAYROLL!D867,ADJ!A$1:A$500,0),MATCH(PAYROLL!DR$2,ADJ!$2:$2,0)),0)</f>
        <v/>
      </c>
      <c r="DS867">
        <f>SUM(DP867:DR867)</f>
        <v/>
      </c>
      <c r="DT867">
        <f>EK867</f>
        <v/>
      </c>
      <c r="DU867">
        <f>SUM(DO867:DR867)</f>
        <v/>
      </c>
      <c r="DV867">
        <f>ROUND(DU867*0.1,0)</f>
        <v/>
      </c>
      <c r="DW867">
        <f>DU867+DV867</f>
        <v/>
      </c>
      <c r="DZ867">
        <f>IFERROR(INDEX(ADJ!$A$1:$BZ$1000,MATCH(PAYROLL!$D867,ADJ!A$1:A$500,0),MATCH(PAYROLL!DZ$2,ADJ!$2:$2,0)),0)</f>
        <v/>
      </c>
      <c r="EA867">
        <f>IFERROR(INDEX(ADJ!$A$1:$BZ$1000,MATCH(PAYROLL!$D867,ADJ!A$1:A$500,0),MATCH(PAYROLL!EA$2,ADJ!$2:$2,0)),0)</f>
        <v/>
      </c>
      <c r="EB867">
        <f>IFERROR(INDEX(ADJ!$A$1:$BZ$1000,MATCH(PAYROLL!$D867,ADJ!A$1:A$500,0),MATCH(PAYROLL!EB$2,ADJ!$2:$2,0)),0)</f>
        <v/>
      </c>
      <c r="EC867">
        <f>IFERROR(INDEX(ADJ!$A$1:$BZ$1000,MATCH(PAYROLL!$D867,ADJ!A$1:A$500,0),MATCH(PAYROLL!EC$2,ADJ!$2:$2,0)),0)</f>
        <v/>
      </c>
      <c r="ED867">
        <f>IFERROR(INDEX(ADJ!$A$1:$BZ$1000,MATCH(PAYROLL!$D867,ADJ!A$1:A$500,0),MATCH(PAYROLL!ED$2,ADJ!$2:$2,0)),0)</f>
        <v/>
      </c>
      <c r="EE867">
        <f>IFERROR(INDEX(ADJ!$A$1:$BZ$1000,MATCH(PAYROLL!$D867,ADJ!A$1:A$500,0),MATCH(PAYROLL!EE$2,ADJ!$2:$2,0)),0)</f>
        <v/>
      </c>
      <c r="EF867">
        <f>IFERROR(INDEX(ADJ!$A$1:$BZ$1000,MATCH(PAYROLL!$D867,ADJ!A$1:A$500,0),MATCH(PAYROLL!EF$2,ADJ!$2:$2,0)),0)</f>
        <v/>
      </c>
      <c r="EG867">
        <f>IFERROR(INDEX(ADJ!$A$1:$BZ$1000,MATCH(PAYROLL!$D867,ADJ!A$1:A$500,0),MATCH(PAYROLL!EG$2,ADJ!$2:$2,0)),0)</f>
        <v/>
      </c>
      <c r="EH867">
        <f>IFERROR(INDEX(ADJ!$A$1:$BZ$1000,MATCH(PAYROLL!$D867,ADJ!A$1:A$500,0),MATCH(PAYROLL!EH$2,ADJ!$2:$2,0)),0)</f>
        <v/>
      </c>
      <c r="EI867">
        <f>IFERROR(INDEX(ADJ!$A$1:$BZ$1000,MATCH(PAYROLL!D867,ADJ!A$1:A$500,0),MATCH(PAYROLL!EI$2,ADJ!$2:$2,0)),0)</f>
        <v/>
      </c>
      <c r="EJ867">
        <f>IFERROR(INDEX(ADJ!$A$1:$BZ$1000,MATCH(PAYROLL!$D867,ADJ!A$1:A$500,0),MATCH(PAYROLL!EJ$2,ADJ!$2:$2,0)),0)</f>
        <v/>
      </c>
      <c r="EK867">
        <f>SUM(DZ867:EJ867)</f>
        <v/>
      </c>
    </row>
    <row r="868">
      <c r="A868" t="n">
        <v>866</v>
      </c>
      <c r="B868" t="inlineStr">
        <is>
          <t>Đinh Hoài Nam</t>
        </is>
      </c>
      <c r="D868" t="inlineStr">
        <is>
          <t>155496-01</t>
        </is>
      </c>
      <c r="S868">
        <f>IFERROR(INDEX(PIS!$A$1:$BZ$1000,MATCH($D868,PIS!C$1:C$500,0),MATCH("Lương CB tháng trước",PIS!$1:$1,0)),0)</f>
        <v/>
      </c>
      <c r="T868">
        <f>IFERROR(INDEX(PIS!$A$1:$BZ$1000,MATCH($D868,PIS!C$1:C$500,0),MATCH("Lương CB hiện tại",PIS!$1:$1,0)),0)</f>
        <v/>
      </c>
      <c r="U868">
        <f>IFERROR(INDEX(PIS!$A$1:$BZ$1000,MATCH($D868,PIS!C$1:C$500,0),MATCH("Lương đóng BHBB",PIS!$1:$1,0)),0)</f>
        <v/>
      </c>
      <c r="V868">
        <f>IFERROR(INDEX(PIS!$A$1:$BZ$1000,MATCH($D868,PIS!C$1:C$500,0),MATCH(V$2,PIS!$2:$2,0)),0)</f>
        <v/>
      </c>
      <c r="W868">
        <f>IFERROR(INDEX(PIS!$A$1:$BZ$1000,MATCH($D868,PIS!C$1:C$500,0),MATCH(W$2,PIS!$2:$2,0)),0)</f>
        <v/>
      </c>
      <c r="X868">
        <f>IFERROR(INDEX(PIS!$A$1:$BZ$1000,MATCH($D868,PIS!C$1:C$500,0),MATCH(X$2,PIS!$2:$2,0)),0)</f>
        <v/>
      </c>
      <c r="Y868">
        <f>IFERROR(INDEX(PIS!$A$1:$BZ$1000,MATCH($D868,PIS!C$1:C$500,0),MATCH(Y$2,PIS!$2:$2,0)),0)</f>
        <v/>
      </c>
      <c r="Z868">
        <f>IFERROR(INDEX(PIS!$A$1:$BZ$1000,MATCH($D868,PIS!C$1:C$500,0),MATCH(Z$2,PIS!$2:$2,0)),0)</f>
        <v/>
      </c>
      <c r="AA868">
        <f>IFERROR(INDEX(PIS!$A$1:$BZ$1000,MATCH($D868,PIS!C$1:C$500,0),MATCH(AA$2,PIS!$2:$2,0)),0)</f>
        <v/>
      </c>
      <c r="AB868">
        <f>IFERROR(INDEX(PIS!$A$1:$BZ$1000,MATCH($D868,PIS!C$1:C$500,0),MATCH(AB$2,PIS!$2:$2,0)),0)</f>
        <v/>
      </c>
      <c r="AC868">
        <f>SUM(V868:AB868)</f>
        <v/>
      </c>
      <c r="AD868">
        <f>IFERROR(INDEX(TIMESHEET!$A$1:$AI$5000,MATCH($D868,TIMESHEET!A$1:A$500,0),MATCH("T100",TIMESHEET!$2:$2,0))-2,0)</f>
        <v/>
      </c>
      <c r="AE868">
        <f>IFERROR(INDEX(TIMESHEET!$A$1:$AI$5000,MATCH($D868,TIMESHEET!A$1:A$500,0),MATCH("T202",TIMESHEET!$2:$2,0)),0)</f>
        <v/>
      </c>
      <c r="AF868">
        <f>IFERROR(INDEX(TIMESHEET!$A$1:$AI$5000,MATCH($D868,TIMESHEET!A$1:A$500,0),MATCH("T302",TIMESHEET!$2:$2,0)),0)</f>
        <v/>
      </c>
      <c r="AG868">
        <f>IFERROR(INDEX(TIMESHEET!$A$1:$AI$5000,MATCH($D868,TIMESHEET!A$1:A$500,0),MATCH("T406",TIMESHEET!$2:$2,0)),0)</f>
        <v/>
      </c>
      <c r="AH868">
        <f>AE868+AG868</f>
        <v/>
      </c>
      <c r="AI868">
        <f>IFERROR(INDEX(TIMESHEET!$A$1:$AI$5000,MATCH($D868,TIMESHEET!A$1:A$500,0),MATCH("T701",TIMESHEET!$2:$2,0)),0)</f>
        <v/>
      </c>
      <c r="AJ868">
        <f>IFERROR(INDEX(TIMESHEET!$A$1:$AI$5000,MATCH($D868,TIMESHEET!B$1:B$500,0),MATCH("T320",TIMESHEET!$2:$2,0)),0)</f>
        <v/>
      </c>
      <c r="AK868">
        <f>IFERROR(IF(LEFT(INDEX(PIS!O$1:O$500,MATCH(D868,PIS!C$1:C$500)),1)="M",T868/AD868*SUM(AE868:AG868),T868*AD868),0)</f>
        <v/>
      </c>
      <c r="AL868">
        <f>IFERROR(INDEX(ADJ!$A$1:$BZ$1000,MATCH(PAYROLL!D868,ADJ!A$1:A$500,0),MATCH(PAYROLL!AL$2,ADJ!$2:$2,0)),0)</f>
        <v/>
      </c>
      <c r="AM868">
        <f>SUM(AK868:AL868)</f>
        <v/>
      </c>
      <c r="AN868">
        <f>IFERROR(ROUND(V868/$AD868*$AH868,0),0)</f>
        <v/>
      </c>
      <c r="AO868">
        <f>IFERROR(ROUND(W868/$AD868*$AH868,0),0)</f>
        <v/>
      </c>
      <c r="AP868">
        <f>IFERROR(ROUND(X868/$AD868*$AE868,0),0)</f>
        <v/>
      </c>
      <c r="AQ868">
        <f>IFERROR(ROUND(Y868/$AD868*$AH868,0),0)</f>
        <v/>
      </c>
      <c r="AR868">
        <f>IFERROR(ROUND(Z868/$AD868*$AH868,0),0)</f>
        <v/>
      </c>
      <c r="AS868">
        <f>IFERROR(ROUND(AA868/$AD868*$AH868,0),0)</f>
        <v/>
      </c>
      <c r="AT868">
        <f>IFERROR(IF((AE868+AF868+AG868)&gt;13,AB868,ROUND(AB868/AD868*AH868,0)),0)</f>
        <v/>
      </c>
      <c r="AU868">
        <f>IFERROR(INDEX(ADJ!$A$1:$BZ$1000,MATCH(PAYROLL!D868,ADJ!A$1:A$500,0),MATCH(PAYROLL!AU$2,ADJ!$2:$2,0)),0)</f>
        <v/>
      </c>
      <c r="AV868">
        <f>ROUND(SUM(AN868:AU868),0)</f>
        <v/>
      </c>
      <c r="AW868">
        <f>IFERROR(INDEX(TIMESHEET!$A$1:$AI$5000,MATCH(PAYROLL!D868,TIMESHEET!A$1:A$500,0),MATCH("T620",TIMESHEET!$2:$2,0)),0)</f>
        <v/>
      </c>
      <c r="AX868">
        <f>IFERROR(INDEX(TIMESHEET!$A$1:$AI$5000,MATCH(PAYROLL!D868,TIMESHEET!A$1:A$500,0),MATCH("T601",TIMESHEET!$2:$2,0)),0)</f>
        <v/>
      </c>
      <c r="AY868">
        <f>IFERROR(INDEX(TIMESHEET!$A$1:$AI$5000,MATCH(PAYROLL!D868,TIMESHEET!A$1:A$500,0),MATCH("T602",TIMESHEET!$2:$2,0)),0)</f>
        <v/>
      </c>
      <c r="AZ868">
        <f>IFERROR(INDEX(TIMESHEET!$A$1:$AI$5000,MATCH(PAYROLL!D868,TIMESHEET!A$1:A$500,0),MATCH("T603",TIMESHEET!$2:$2,0)),0)</f>
        <v/>
      </c>
      <c r="BA868">
        <f>IFERROR(INDEX(TIMESHEET!$A$1:$AI$5000,MATCH(PAYROLL!D868,TIMESHEET!A$1:A$500,0),MATCH("T611",TIMESHEET!$2:$2,0)),0)</f>
        <v/>
      </c>
      <c r="BB868">
        <f>IFERROR(INDEX(TIMESHEET!$A$1:$AI$5000,MATCH(PAYROLL!D868,TIMESHEET!A$1:A$500,0),MATCH("T612",TIMESHEET!$2:$2,0)),0)</f>
        <v/>
      </c>
      <c r="BC868">
        <f>IFERROR(INDEX(TIMESHEET!$A$1:$AI$5000,MATCH(PAYROLL!D868,TIMESHEET!A$1:A$500,0),MATCH("T613",TIMESHEET!$2:$2,0)),0)</f>
        <v/>
      </c>
      <c r="BD868">
        <f>IFERROR(INDEX(TIMESHEET!$A$1:$AI$5000,MATCH(PAYROLL!D868,TIMESHEET!A$1:A$500,0),MATCH("T500",TIMESHEET!$2:$2,0)),0)</f>
        <v/>
      </c>
      <c r="BE868">
        <f>IFERROR(IF(LEFT(INDEX(PIS!O$1:O$500,MATCH(D868,PIS!C$1:C$500)),1)="M",T868/AD868/8*(AW868+AX868*1.5+AY868*2+AZ868*3+BA868*2.1+BB868*2.7+BC868*3.9+BD868*0.3),T868/8*(AW868+AX868*1.5+AY868*2+AZ868*3+BA868*2.1+BB868*2.7+BC868*3.9+BD868*0.3)),0)</f>
        <v/>
      </c>
      <c r="BF868">
        <f>IFERROR(INDEX(ADJ!$A$1:$BZ$1000,MATCH(PAYROLL!$D868,ADJ!A$1:A$500,0),MATCH(PAYROLL!BF$2,ADJ!$2:$2,0)),0)</f>
        <v/>
      </c>
      <c r="BG868">
        <f>IFERROR(INDEX(ADJ!$A$1:$BZ$1000,MATCH(PAYROLL!D868,ADJ!A$1:A$500,0),MATCH(PAYROLL!BG$2,ADJ!$2:$2,0)),0)</f>
        <v/>
      </c>
      <c r="BH868">
        <f>IFERROR(INDEX(ADJ!$A$1:$BZ$1000,MATCH(PAYROLL!D868,ADJ!A$1:A$500,0),MATCH(PAYROLL!BH$2,ADJ!$2:$2,0)),0)</f>
        <v/>
      </c>
      <c r="BI868">
        <f>IFERROR(INDEX(ADJ!$A$1:$BZ$1000,MATCH(PAYROLL!D868,ADJ!A$1:A$500,0),MATCH(PAYROLL!BI$2,ADJ!$2:$2,0)),0)</f>
        <v/>
      </c>
      <c r="BJ868">
        <f>IFERROR(INDEX(ADJ!$A$1:$BZ$1000,MATCH(PAYROLL!D868,ADJ!A$1:A$500,0),MATCH(PAYROLL!BJ$2,ADJ!$2:$2,0)),0)</f>
        <v/>
      </c>
      <c r="BK868">
        <f>SUM(BF868:BJ868)</f>
        <v/>
      </c>
      <c r="BL868">
        <f>IFERROR(INDEX(ADJ!$A$1:$BZ$1000,MATCH(PAYROLL!D868,ADJ!A$1:A$500,0),MATCH(PAYROLL!BL$2,ADJ!$2:$2,0)),0)</f>
        <v/>
      </c>
      <c r="BM868">
        <f>IFERROR(INDEX(ADJ!$A$1:$BZ$1000,MATCH(PAYROLL!D868,ADJ!A$1:A$500,0),MATCH(PAYROLL!BM$2,ADJ!$2:$2,0)),0)</f>
        <v/>
      </c>
      <c r="BN868">
        <f>IFERROR(INDEX(ADJ!$A$1:$BZ$1000,MATCH(PAYROLL!D868,ADJ!A$1:A$500,0),MATCH(PAYROLL!BN$2,ADJ!$2:$2,0)),0)</f>
        <v/>
      </c>
      <c r="BO868">
        <f>IFERROR(INDEX(ADJ!$A$1:$BZ$1000,MATCH(PAYROLL!D868,ADJ!A$1:A$500,0),MATCH(PAYROLL!BO$2,ADJ!$2:$2,0)),0)</f>
        <v/>
      </c>
      <c r="BP868">
        <f>SUM(AM868,AV868,BE868,BK868,BL868:BO868)</f>
        <v/>
      </c>
      <c r="BQ868">
        <f>BO868</f>
        <v/>
      </c>
      <c r="BR868">
        <f>IFERROR(ROUND(IF(LEFT(INDEX(PIS!O$1:O$500,MATCH(D868,PIS!C$1:C$500)),1)="D",T868/8*(BD868*0.3),IF(LEFT(INDEX(PIS!O$1:O$500,MATCH(D868,PIS!C$1:C$500)),1)="H",T868*($BD868*0.3),T868/$AD868/8*($BD868*0.3))),0),0)</f>
        <v/>
      </c>
      <c r="BS868">
        <f>IF(AP868&lt;1,0,MIN(AP868,730000))</f>
        <v/>
      </c>
      <c r="BT868">
        <f>IFERROR(ROUND((BE868-SUM(AW868:BC868)*T868/AD868/8),0)-BR868,0)</f>
        <v/>
      </c>
      <c r="BU868">
        <f>AO868</f>
        <v/>
      </c>
      <c r="BV868">
        <f>SUM(BQ868:BU868)</f>
        <v/>
      </c>
      <c r="BW868">
        <f>BP868-BV868</f>
        <v/>
      </c>
      <c r="BX868">
        <f>IFERROR(IF(RIGHT(INDEX(PIS!O$1:O$500,MATCH(D868,PIS!C$1:C$500)),5)="Gross",MIN(U868+V868,VLOOKUP("R700",TSC!B:C,2,0)*VLOOKUP("R101",TSC!B:C,2,0))*VLOOKUP("R701",TSC!B:C,2,0)%,0),0)</f>
        <v/>
      </c>
      <c r="BY868">
        <f>IFERROR(IF(RIGHT(INDEX(PIS!O$1:O$500,MATCH(D868,PIS!C$1:C$500)),5)="Gross",MIN(U868+V868,VLOOKUP("R700",TSC!B:C,2,0)*VLOOKUP("R101",TSC!B:C,2,0))*VLOOKUP("T704",TSC!B:C,2,0)%,0),0)</f>
        <v/>
      </c>
      <c r="BZ868">
        <f>IFERROR(IF(RIGHT(INDEX(PIS!O$1:O$500,MATCH(D868,PIS!C$1:C$500)),5)="Gross",MIN(U868+V868,VLOOKUP("R700",TSC!B:C,2,0)*VLOOKUP("1",TSC!F:G,2,0))*VLOOKUP("T705",TSC!B:C,2,0)%,0),0)</f>
        <v/>
      </c>
      <c r="CA868">
        <f>IFERROR(INDEX(ADJ!$A$1:$BZ$1000,MATCH(PAYROLL!D868,ADJ!A$1:A$500,0),MATCH(PAYROLL!CA$2,ADJ!$2:$2,0)),0)</f>
        <v/>
      </c>
      <c r="CB868">
        <f>IFERROR(INDEX(ADJ!$A$1:$BZ$1000,MATCH(PAYROLL!D868,ADJ!A$1:A$500,0),MATCH(PAYROLL!CB$2,ADJ!$2:$2,0)),0)</f>
        <v/>
      </c>
      <c r="CC868">
        <f>SUM(BX868:CB868)</f>
        <v/>
      </c>
      <c r="CD868">
        <f>IFERROR(INDEX(PIS!$A$1:$BZ$1000,MATCH(PAYROLL!D868,PIS!C$1:C$500,0),MATCH(PAYROLL!CD$1,PIS!$1:$1,0)),0)</f>
        <v/>
      </c>
      <c r="CE868">
        <f>IFERROR(IF(OR(INDEX(PIS!P$1:P$500,MATCH(D868,PIS!C$1:C$500,0))="LT2",INDEX(PIS!P$1:P$500,MATCH(D868,PIS!C$1:C$500,0))="P10"),0,SUM(CC868,CD868*VLOOKUP("R601",TSC!B:C,2,0),VLOOKUP("R602",TSC!B:C,2,0))),0)</f>
        <v/>
      </c>
      <c r="CF868">
        <f>MAX(BW868-CE868,0)</f>
        <v/>
      </c>
      <c r="CG868">
        <f>IFERROR(IF(OR(RIGHT(INDEX(PIS!P$1:P$500,MATCH(D868,PIS!C$1:C$500)),5)="P10",RIGHT(INDEX(PIS!P$1:P$500,MATCH(D868,PIS!C$1:C$500)),5)="CK"),0,IF(CF868&lt;=5000000,CF868*5%,IF(CF868&lt;=10000000,CF868*10%-250000,IF(CF868&lt;=18000000,CF868*15%-750000,IF(CF868&lt;=32000000,CF868*20%-1650000,IF(CF868&lt;=52000000,CF868*25%-3250000,IF(CF868&lt;=80000000,BH868*30%-5850000,CF868*35%-9850000))))))),0)</f>
        <v/>
      </c>
      <c r="CH868">
        <f>IFERROR(IF(OR(INDEX(PIS!P$1:P$500,MATCH(D868,PIS!C$1:C$500))="LT",INDEX(PIS!P$1:P$500,MATCH(D868,PIS!C$1:C$500))="CK"),0,IF(CF868&lt;2000000,0,CF868*10%)),0)</f>
        <v/>
      </c>
      <c r="CI868">
        <f>IFERROR(INDEX(ADJ!$A$1:$BZ$1000,MATCH(PAYROLL!D868,ADJ!A$1:A$500,0),MATCH(PAYROLL!CI$2,ADJ!$2:$2,0)),0)</f>
        <v/>
      </c>
      <c r="CJ868">
        <f>IFERROR(INDEX(ADJ!$A$1:$BZ$1000,MATCH(PAYROLL!D868,ADJ!A$1:A$500,0),MATCH(PAYROLL!CJ$2,ADJ!$2:$2,0)),0)</f>
        <v/>
      </c>
      <c r="CK868">
        <f>IFERROR(INDEX(ADJ!$A$1:$BZ$1000,MATCH(PAYROLL!D868,ADJ!A$1:A$500,0),MATCH(PAYROLL!CK$2,ADJ!$2:$2,0)),0)</f>
        <v/>
      </c>
      <c r="CL868">
        <f>SUM(CG868:CK868)</f>
        <v/>
      </c>
      <c r="CM868">
        <f>ROUND(SUM(CH868:CK868),0)</f>
        <v/>
      </c>
      <c r="CN868">
        <f>IFERROR(INDEX(CSDA!D$1:D$500,MATCH($CN$2,CSDA!C$1:C$500,0))*INDEX(PIS!V$1:V$500,MATCH(D868,PIS!C$1:C$500))+INDEX(ADJ!$A$1:$BZ$1000,MATCH(PAYROLL!D868,ADJ!A$1:A$500,0),MATCH(PAYROLL!CN$2,ADJ!$2:$2,0)),0)</f>
        <v/>
      </c>
      <c r="CO868">
        <f>IFERROR(INDEX(ADJ!$A$1:$BZ$1000,MATCH(PAYROLL!D868,ADJ!A$1:A$500,0),MATCH(PAYROLL!CO$2,ADJ!$2:$2,0)),0)</f>
        <v/>
      </c>
      <c r="CP868">
        <f>IFERROR(INDEX(ADJ!$A$1:$BZ$1000,MATCH(PAYROLL!D868,ADJ!A$1:A$500,0),MATCH(PAYROLL!CP$2,ADJ!$2:$2,0)),0)</f>
        <v/>
      </c>
      <c r="CQ868">
        <f>BP868-CL868-CI868-CM868-CN868-CO868-CP868-CC868</f>
        <v/>
      </c>
      <c r="CR868">
        <f>IFERROR(IF(RIGHT(INDEX(PIS!O$1:O$500,MATCH(D868,PIS!C$1:C$500,0)),5)="Gross",MIN(U868+V868,VLOOKUP("R700",TSC!B:C,2,0)*VLOOKUP("R101",TSC!B:C,2,0))*(VLOOKUP("T711",TSC!B:C,2,0)+VLOOKUP("T712",TSC!B:C,2,0))%,MIN(T868+V868,VLOOKUP("R700",TSC!B:C,2,0)*VLOOKUP("R101",TSC!B:C,2,0))*(VLOOKUP("T711",TSC!B:C,2,0)+VLOOKUP("T712",TSC!B:C,2,0)+VLOOKUP("R701",TSC!B:C,2,0))%),0)</f>
        <v/>
      </c>
      <c r="CS868">
        <f>IFERROR(IF(RIGHT(INDEX(PIS!O$1:O$500,MATCH(D868,PIS!C$1:C$500,0)),5)="Gross",MIN(U868+V868,VLOOKUP("R700",TSC!B:C,2,0)*VLOOKUP("R101",TSC!B:C,2,0))*(VLOOKUP("T714",TSC!B:C,2,0))%,MIN(T868+V868,VLOOKUP("R700",TSC!B:C,2,0)*VLOOKUP("R101",TSC!B:C,2,0))*(VLOOKUP("T704",TSC!B:C,2,0)+VLOOKUP("T714",TSC!B:C,2,0))%),0)</f>
        <v/>
      </c>
      <c r="CT868">
        <f>IFERROR(IF(RIGHT(INDEX(PIS!O$1:O$500,MATCH(D868,PIS!C$1:C$500,0)),5)="Gross",MIN(U868+V868,VLOOKUP("R700",TSC!B:C,2,0)*VLOOKUP("R101",TSC!B:C,2,0))*VLOOKUP("T705",TSC!B:C,2,0)%,MIN(T868+V868,VLOOKUP("R700",TSC!B:C,2,0)*VLOOKUP("R101",TSC!B:C,2,0))*VLOOKUP("T705",TSC!B:C,2,0)%),0)</f>
        <v/>
      </c>
      <c r="CU868">
        <f>IFERROR(IF(RIGHT(INDEX(PIS!O$1:O$500,MATCH(D868,PIS!C$1:C$500,0)),5)="Gross",MIN(U868+V868,VLOOKUP("R700",TSC!B:C,2,0)*VLOOKUP("R101",TSC!B:C,2,0))*(VLOOKUP("T713",TSC!B:C,2,0))%,MIN(T868+V868,VLOOKUP("R700",TSC!B:C,2,0)*VLOOKUP("R101",TSC!B:C,2,0))*(VLOOKUP("T713",TSC!B:C,2,0))%),0)</f>
        <v/>
      </c>
      <c r="CV868">
        <f>IFERROR(INDEX(ADJ!$A$1:$BZ$1000,MATCH(PAYROLL!D868,ADJ!A$1:A$500,0),MATCH(PAYROLL!CV$2,ADJ!$2:$2,0)),0)</f>
        <v/>
      </c>
      <c r="CW868">
        <f>IFERROR(INDEX(ADJ!$A$1:$BZ$1000,MATCH(PAYROLL!D868,ADJ!A$1:A$500,0),MATCH(PAYROLL!CW$2,ADJ!$2:$2,0)),0)</f>
        <v/>
      </c>
      <c r="CX868">
        <f>SUM(CR868:CW868)</f>
        <v/>
      </c>
      <c r="CY868">
        <f>ROUND(IF(CR868&gt;0,T868+V868*VLOOKUP("R202",TSC!$B$1:$C$500,2,0),0),0)</f>
        <v/>
      </c>
      <c r="CZ868">
        <f>IFERROR(INDEX(CSDA!D$1:D$500,MATCH($CZ$2,CSDA!C$1:C$500,0)),0)</f>
        <v/>
      </c>
      <c r="DA868">
        <f>ROUND(T868*0.7%,0)</f>
        <v/>
      </c>
      <c r="DB868">
        <f>ROUND(T868/12,0)</f>
        <v/>
      </c>
      <c r="DC868">
        <f ref="DC868" t="array">IFERROR(INDEX(CSDA!D$1:D$500,MATCH("Trích giữ"&amp;PAYROLL!DC$2,CSDA!A$1:A$500&amp;CSDA!C$1:C$500,0)),0)</f>
        <v/>
      </c>
      <c r="DD868">
        <f ref="DD868" t="array">IFERROR(INDEX(CSDA!D$1:D$500,MATCH("Trích giữ"&amp;PAYROLL!DD$2,CSDA!A$1:A$500&amp;CSDA!C$1:C$500,0)),0)</f>
        <v/>
      </c>
      <c r="DE868">
        <f ref="DE868" t="array">IFERROR(INDEX(CSDA!D$1:D$500,MATCH("Trích giữ"&amp;PAYROLL!DE$2,CSDA!A$1:A$500&amp;CSDA!C$1:C$500,0)),0)</f>
        <v/>
      </c>
      <c r="DF868">
        <f>IFERROR(INDEX(CSDA!D$1:D$500,MATCH(PAYROLL!DF$2,CSDA!C$1:C$500,0)),0)</f>
        <v/>
      </c>
      <c r="DG868">
        <f ref="DG868" t="array">IFERROR(INDEX(CSDA!D$1:D$500,MATCH("Trích giữ"&amp;PAYROLL!DG$2,CSDA!A$1:A$500&amp;CSDA!C$1:C$500,0)),0)</f>
        <v/>
      </c>
      <c r="DH868">
        <f>ROUND(T868/26,0)</f>
        <v/>
      </c>
      <c r="DI868">
        <f ref="DI868" t="array">IFERROR(INDEX(CSDA!D$1:D$500,MATCH("Trích giữ"&amp;PAYROLL!DI$2,CSDA!A$1:A$500&amp;CSDA!C$1:C$500,0)),0)</f>
        <v/>
      </c>
      <c r="DJ868">
        <f>IF(U868=0,T868*21.5%-BL868,0)</f>
        <v/>
      </c>
      <c r="DK868">
        <f ref="DK868" t="array">IFERROR(INDEX(CSDA!D$1:D$500,MATCH("Trích giữ"&amp;PAYROLL!DK$2,CSDA!A$1:A$500&amp;CSDA!C$1:C$500,0)),0)</f>
        <v/>
      </c>
      <c r="DL868">
        <f>IFERROR(INDEX(CSDA!D$1:D$500,MATCH(PAYROLL!DL$2,CSDA!C$1:C$500,0))/12,0)</f>
        <v/>
      </c>
      <c r="DM868">
        <f>SUM(DB868:DL868)</f>
        <v/>
      </c>
      <c r="DN868">
        <f>IFERROR(INDEX(ADJ!$A$1:$BZ$1000,MATCH(PAYROLL!D868,ADJ!A$1:A$500,0),MATCH(PAYROLL!DN$2,ADJ!$2:$2,0)),0)</f>
        <v/>
      </c>
      <c r="DO868">
        <f>IFERROR(SUM(BP868,DM868:DN868,CX868:DA868)-DT868,0)</f>
        <v/>
      </c>
      <c r="DP868">
        <f ref="DP868" t="array">SUM(BW868*IFERROR(INDEX(CSDA!D$1:D$500,MATCH(BW$2,CSDA!C$1:C$500,0)),0)%,CX868*IFERROR(INDEX(CSDA!D$1:D$500,MATCH(CX$2,CSDA!C$1:C$500,0)),0)%,DA868*IFERROR(INDEX(CSDA!D$1:D$500,MATCH(DA$2,CSDA!C$1:C$500,0)),0)%,DB868*IFERROR(INDEX(CSDA!D$1:D$500,MATCH(DB$2,CSDA!C$1:C$500,0)),0)%,DF868*IFERROR(INDEX(CSDA!D$1:D$500,MATCH("Phí dịch vụ"&amp;PAYROLL!DF$2,CSDA!A$1:A$500&amp;CSDA!C$1:C$500,0)),0)%,DC868*IFERROR(INDEX(CSDA!D$1:D$500,MATCH("Phí dịch vụ"&amp;PAYROLL!DC$2,CSDA!A$1:A$500&amp;CSDA!C$1:C$500,0)),0)%,DH868*IFERROR(INDEX(CSDA!D$1:D$500,MATCH("Phí dịch vụ"&amp;PAYROLL!DH$2,CSDA!A$1:A$500&amp;CSDA!C$1:C$500,0)),0)%,DJ868*IFERROR(INDEX(CSDA!D$1:D$500,MATCH("Phí dịch vụ"&amp;PAYROLL!DJ$2,CSDA!A$1:A$500&amp;CSDA!C$1:C$500,0)),0)%,BN868*IFERROR(INDEX(CSDA!D$1:D$500,MATCH(BN$2,CSDA!C$1:C$500,0)),0)%)-BN868*7%</f>
        <v/>
      </c>
      <c r="DQ868">
        <f>IFERROR(INDEX(ADJ!$A$1:$BZ$1000,MATCH(PAYROLL!D868,ADJ!A$1:A$500,0),MATCH(PAYROLL!DQ$2,ADJ!$2:$2,0)),0)</f>
        <v/>
      </c>
      <c r="DR868">
        <f>IFERROR(INDEX(ADJ!$A$1:$BZ$1000,MATCH(PAYROLL!D868,ADJ!A$1:A$500,0),MATCH(PAYROLL!DR$2,ADJ!$2:$2,0)),0)</f>
        <v/>
      </c>
      <c r="DS868">
        <f>SUM(DP868:DR868)</f>
        <v/>
      </c>
      <c r="DT868">
        <f>EK868</f>
        <v/>
      </c>
      <c r="DU868">
        <f>SUM(DO868:DR868)</f>
        <v/>
      </c>
      <c r="DV868">
        <f>ROUND(DU868*0.1,0)</f>
        <v/>
      </c>
      <c r="DW868">
        <f>DU868+DV868</f>
        <v/>
      </c>
      <c r="DZ868">
        <f>IFERROR(INDEX(ADJ!$A$1:$BZ$1000,MATCH(PAYROLL!$D868,ADJ!A$1:A$500,0),MATCH(PAYROLL!DZ$2,ADJ!$2:$2,0)),0)</f>
        <v/>
      </c>
      <c r="EA868">
        <f>IFERROR(INDEX(ADJ!$A$1:$BZ$1000,MATCH(PAYROLL!$D868,ADJ!A$1:A$500,0),MATCH(PAYROLL!EA$2,ADJ!$2:$2,0)),0)</f>
        <v/>
      </c>
      <c r="EB868">
        <f>IFERROR(INDEX(ADJ!$A$1:$BZ$1000,MATCH(PAYROLL!$D868,ADJ!A$1:A$500,0),MATCH(PAYROLL!EB$2,ADJ!$2:$2,0)),0)</f>
        <v/>
      </c>
      <c r="EC868">
        <f>IFERROR(INDEX(ADJ!$A$1:$BZ$1000,MATCH(PAYROLL!$D868,ADJ!A$1:A$500,0),MATCH(PAYROLL!EC$2,ADJ!$2:$2,0)),0)</f>
        <v/>
      </c>
      <c r="ED868">
        <f>IFERROR(INDEX(ADJ!$A$1:$BZ$1000,MATCH(PAYROLL!$D868,ADJ!A$1:A$500,0),MATCH(PAYROLL!ED$2,ADJ!$2:$2,0)),0)</f>
        <v/>
      </c>
      <c r="EE868">
        <f>IFERROR(INDEX(ADJ!$A$1:$BZ$1000,MATCH(PAYROLL!$D868,ADJ!A$1:A$500,0),MATCH(PAYROLL!EE$2,ADJ!$2:$2,0)),0)</f>
        <v/>
      </c>
      <c r="EF868">
        <f>IFERROR(INDEX(ADJ!$A$1:$BZ$1000,MATCH(PAYROLL!$D868,ADJ!A$1:A$500,0),MATCH(PAYROLL!EF$2,ADJ!$2:$2,0)),0)</f>
        <v/>
      </c>
      <c r="EG868">
        <f>IFERROR(INDEX(ADJ!$A$1:$BZ$1000,MATCH(PAYROLL!$D868,ADJ!A$1:A$500,0),MATCH(PAYROLL!EG$2,ADJ!$2:$2,0)),0)</f>
        <v/>
      </c>
      <c r="EH868">
        <f>IFERROR(INDEX(ADJ!$A$1:$BZ$1000,MATCH(PAYROLL!$D868,ADJ!A$1:A$500,0),MATCH(PAYROLL!EH$2,ADJ!$2:$2,0)),0)</f>
        <v/>
      </c>
      <c r="EI868">
        <f>IFERROR(INDEX(ADJ!$A$1:$BZ$1000,MATCH(PAYROLL!D868,ADJ!A$1:A$500,0),MATCH(PAYROLL!EI$2,ADJ!$2:$2,0)),0)</f>
        <v/>
      </c>
      <c r="EJ868">
        <f>IFERROR(INDEX(ADJ!$A$1:$BZ$1000,MATCH(PAYROLL!$D868,ADJ!A$1:A$500,0),MATCH(PAYROLL!EJ$2,ADJ!$2:$2,0)),0)</f>
        <v/>
      </c>
      <c r="EK868">
        <f>SUM(DZ868:EJ868)</f>
        <v/>
      </c>
    </row>
    <row r="869">
      <c r="A869" t="n">
        <v>867</v>
      </c>
      <c r="B869" t="inlineStr">
        <is>
          <t>Lý Văn Diu</t>
        </is>
      </c>
      <c r="D869" t="inlineStr">
        <is>
          <t>155498-01</t>
        </is>
      </c>
      <c r="S869">
        <f>IFERROR(INDEX(PIS!$A$1:$BZ$1000,MATCH($D869,PIS!C$1:C$500,0),MATCH("Lương CB tháng trước",PIS!$1:$1,0)),0)</f>
        <v/>
      </c>
      <c r="T869">
        <f>IFERROR(INDEX(PIS!$A$1:$BZ$1000,MATCH($D869,PIS!C$1:C$500,0),MATCH("Lương CB hiện tại",PIS!$1:$1,0)),0)</f>
        <v/>
      </c>
      <c r="U869">
        <f>IFERROR(INDEX(PIS!$A$1:$BZ$1000,MATCH($D869,PIS!C$1:C$500,0),MATCH("Lương đóng BHBB",PIS!$1:$1,0)),0)</f>
        <v/>
      </c>
      <c r="V869">
        <f>IFERROR(INDEX(PIS!$A$1:$BZ$1000,MATCH($D869,PIS!C$1:C$500,0),MATCH(V$2,PIS!$2:$2,0)),0)</f>
        <v/>
      </c>
      <c r="W869">
        <f>IFERROR(INDEX(PIS!$A$1:$BZ$1000,MATCH($D869,PIS!C$1:C$500,0),MATCH(W$2,PIS!$2:$2,0)),0)</f>
        <v/>
      </c>
      <c r="X869">
        <f>IFERROR(INDEX(PIS!$A$1:$BZ$1000,MATCH($D869,PIS!C$1:C$500,0),MATCH(X$2,PIS!$2:$2,0)),0)</f>
        <v/>
      </c>
      <c r="Y869">
        <f>IFERROR(INDEX(PIS!$A$1:$BZ$1000,MATCH($D869,PIS!C$1:C$500,0),MATCH(Y$2,PIS!$2:$2,0)),0)</f>
        <v/>
      </c>
      <c r="Z869">
        <f>IFERROR(INDEX(PIS!$A$1:$BZ$1000,MATCH($D869,PIS!C$1:C$500,0),MATCH(Z$2,PIS!$2:$2,0)),0)</f>
        <v/>
      </c>
      <c r="AA869">
        <f>IFERROR(INDEX(PIS!$A$1:$BZ$1000,MATCH($D869,PIS!C$1:C$500,0),MATCH(AA$2,PIS!$2:$2,0)),0)</f>
        <v/>
      </c>
      <c r="AB869">
        <f>IFERROR(INDEX(PIS!$A$1:$BZ$1000,MATCH($D869,PIS!C$1:C$500,0),MATCH(AB$2,PIS!$2:$2,0)),0)</f>
        <v/>
      </c>
      <c r="AC869">
        <f>SUM(V869:AB869)</f>
        <v/>
      </c>
      <c r="AD869">
        <f>IFERROR(INDEX(TIMESHEET!$A$1:$AI$5000,MATCH($D869,TIMESHEET!A$1:A$500,0),MATCH("T100",TIMESHEET!$2:$2,0))-2,0)</f>
        <v/>
      </c>
      <c r="AE869">
        <f>IFERROR(INDEX(TIMESHEET!$A$1:$AI$5000,MATCH($D869,TIMESHEET!A$1:A$500,0),MATCH("T202",TIMESHEET!$2:$2,0)),0)</f>
        <v/>
      </c>
      <c r="AF869">
        <f>IFERROR(INDEX(TIMESHEET!$A$1:$AI$5000,MATCH($D869,TIMESHEET!A$1:A$500,0),MATCH("T302",TIMESHEET!$2:$2,0)),0)</f>
        <v/>
      </c>
      <c r="AG869">
        <f>IFERROR(INDEX(TIMESHEET!$A$1:$AI$5000,MATCH($D869,TIMESHEET!A$1:A$500,0),MATCH("T406",TIMESHEET!$2:$2,0)),0)</f>
        <v/>
      </c>
      <c r="AH869">
        <f>AE869+AG869</f>
        <v/>
      </c>
      <c r="AI869">
        <f>IFERROR(INDEX(TIMESHEET!$A$1:$AI$5000,MATCH($D869,TIMESHEET!A$1:A$500,0),MATCH("T701",TIMESHEET!$2:$2,0)),0)</f>
        <v/>
      </c>
      <c r="AJ869">
        <f>IFERROR(INDEX(TIMESHEET!$A$1:$AI$5000,MATCH($D869,TIMESHEET!B$1:B$500,0),MATCH("T320",TIMESHEET!$2:$2,0)),0)</f>
        <v/>
      </c>
      <c r="AK869">
        <f>IFERROR(IF(LEFT(INDEX(PIS!O$1:O$500,MATCH(D869,PIS!C$1:C$500)),1)="M",T869/AD869*SUM(AE869:AG869),T869*AD869),0)</f>
        <v/>
      </c>
      <c r="AL869">
        <f>IFERROR(INDEX(ADJ!$A$1:$BZ$1000,MATCH(PAYROLL!D869,ADJ!A$1:A$500,0),MATCH(PAYROLL!AL$2,ADJ!$2:$2,0)),0)</f>
        <v/>
      </c>
      <c r="AM869">
        <f>SUM(AK869:AL869)</f>
        <v/>
      </c>
      <c r="AN869">
        <f>IFERROR(ROUND(V869/$AD869*$AH869,0),0)</f>
        <v/>
      </c>
      <c r="AO869">
        <f>IFERROR(ROUND(W869/$AD869*$AH869,0),0)</f>
        <v/>
      </c>
      <c r="AP869">
        <f>IFERROR(ROUND(X869/$AD869*$AE869,0),0)</f>
        <v/>
      </c>
      <c r="AQ869">
        <f>IFERROR(ROUND(Y869/$AD869*$AH869,0),0)</f>
        <v/>
      </c>
      <c r="AR869">
        <f>IFERROR(ROUND(Z869/$AD869*$AH869,0),0)</f>
        <v/>
      </c>
      <c r="AS869">
        <f>IFERROR(ROUND(AA869/$AD869*$AH869,0),0)</f>
        <v/>
      </c>
      <c r="AT869">
        <f>IFERROR(IF((AE869+AF869+AG869)&gt;13,AB869,ROUND(AB869/AD869*AH869,0)),0)</f>
        <v/>
      </c>
      <c r="AU869">
        <f>IFERROR(INDEX(ADJ!$A$1:$BZ$1000,MATCH(PAYROLL!D869,ADJ!A$1:A$500,0),MATCH(PAYROLL!AU$2,ADJ!$2:$2,0)),0)</f>
        <v/>
      </c>
      <c r="AV869">
        <f>ROUND(SUM(AN869:AU869),0)</f>
        <v/>
      </c>
      <c r="AW869">
        <f>IFERROR(INDEX(TIMESHEET!$A$1:$AI$5000,MATCH(PAYROLL!D869,TIMESHEET!A$1:A$500,0),MATCH("T620",TIMESHEET!$2:$2,0)),0)</f>
        <v/>
      </c>
      <c r="AX869">
        <f>IFERROR(INDEX(TIMESHEET!$A$1:$AI$5000,MATCH(PAYROLL!D869,TIMESHEET!A$1:A$500,0),MATCH("T601",TIMESHEET!$2:$2,0)),0)</f>
        <v/>
      </c>
      <c r="AY869">
        <f>IFERROR(INDEX(TIMESHEET!$A$1:$AI$5000,MATCH(PAYROLL!D869,TIMESHEET!A$1:A$500,0),MATCH("T602",TIMESHEET!$2:$2,0)),0)</f>
        <v/>
      </c>
      <c r="AZ869">
        <f>IFERROR(INDEX(TIMESHEET!$A$1:$AI$5000,MATCH(PAYROLL!D869,TIMESHEET!A$1:A$500,0),MATCH("T603",TIMESHEET!$2:$2,0)),0)</f>
        <v/>
      </c>
      <c r="BA869">
        <f>IFERROR(INDEX(TIMESHEET!$A$1:$AI$5000,MATCH(PAYROLL!D869,TIMESHEET!A$1:A$500,0),MATCH("T611",TIMESHEET!$2:$2,0)),0)</f>
        <v/>
      </c>
      <c r="BB869">
        <f>IFERROR(INDEX(TIMESHEET!$A$1:$AI$5000,MATCH(PAYROLL!D869,TIMESHEET!A$1:A$500,0),MATCH("T612",TIMESHEET!$2:$2,0)),0)</f>
        <v/>
      </c>
      <c r="BC869">
        <f>IFERROR(INDEX(TIMESHEET!$A$1:$AI$5000,MATCH(PAYROLL!D869,TIMESHEET!A$1:A$500,0),MATCH("T613",TIMESHEET!$2:$2,0)),0)</f>
        <v/>
      </c>
      <c r="BD869">
        <f>IFERROR(INDEX(TIMESHEET!$A$1:$AI$5000,MATCH(PAYROLL!D869,TIMESHEET!A$1:A$500,0),MATCH("T500",TIMESHEET!$2:$2,0)),0)</f>
        <v/>
      </c>
      <c r="BE869">
        <f>IFERROR(IF(LEFT(INDEX(PIS!O$1:O$500,MATCH(D869,PIS!C$1:C$500)),1)="M",T869/AD869/8*(AW869+AX869*1.5+AY869*2+AZ869*3+BA869*2.1+BB869*2.7+BC869*3.9+BD869*0.3),T869/8*(AW869+AX869*1.5+AY869*2+AZ869*3+BA869*2.1+BB869*2.7+BC869*3.9+BD869*0.3)),0)</f>
        <v/>
      </c>
      <c r="BF869">
        <f>IFERROR(INDEX(ADJ!$A$1:$BZ$1000,MATCH(PAYROLL!$D869,ADJ!A$1:A$500,0),MATCH(PAYROLL!BF$2,ADJ!$2:$2,0)),0)</f>
        <v/>
      </c>
      <c r="BG869">
        <f>IFERROR(INDEX(ADJ!$A$1:$BZ$1000,MATCH(PAYROLL!D869,ADJ!A$1:A$500,0),MATCH(PAYROLL!BG$2,ADJ!$2:$2,0)),0)</f>
        <v/>
      </c>
      <c r="BH869">
        <f>IFERROR(INDEX(ADJ!$A$1:$BZ$1000,MATCH(PAYROLL!D869,ADJ!A$1:A$500,0),MATCH(PAYROLL!BH$2,ADJ!$2:$2,0)),0)</f>
        <v/>
      </c>
      <c r="BI869">
        <f>IFERROR(INDEX(ADJ!$A$1:$BZ$1000,MATCH(PAYROLL!D869,ADJ!A$1:A$500,0),MATCH(PAYROLL!BI$2,ADJ!$2:$2,0)),0)</f>
        <v/>
      </c>
      <c r="BJ869">
        <f>IFERROR(INDEX(ADJ!$A$1:$BZ$1000,MATCH(PAYROLL!D869,ADJ!A$1:A$500,0),MATCH(PAYROLL!BJ$2,ADJ!$2:$2,0)),0)</f>
        <v/>
      </c>
      <c r="BK869">
        <f>SUM(BF869:BJ869)</f>
        <v/>
      </c>
      <c r="BL869">
        <f>IFERROR(INDEX(ADJ!$A$1:$BZ$1000,MATCH(PAYROLL!D869,ADJ!A$1:A$500,0),MATCH(PAYROLL!BL$2,ADJ!$2:$2,0)),0)</f>
        <v/>
      </c>
      <c r="BM869">
        <f>IFERROR(INDEX(ADJ!$A$1:$BZ$1000,MATCH(PAYROLL!D869,ADJ!A$1:A$500,0),MATCH(PAYROLL!BM$2,ADJ!$2:$2,0)),0)</f>
        <v/>
      </c>
      <c r="BN869">
        <f>IFERROR(INDEX(ADJ!$A$1:$BZ$1000,MATCH(PAYROLL!D869,ADJ!A$1:A$500,0),MATCH(PAYROLL!BN$2,ADJ!$2:$2,0)),0)</f>
        <v/>
      </c>
      <c r="BO869">
        <f>IFERROR(INDEX(ADJ!$A$1:$BZ$1000,MATCH(PAYROLL!D869,ADJ!A$1:A$500,0),MATCH(PAYROLL!BO$2,ADJ!$2:$2,0)),0)</f>
        <v/>
      </c>
      <c r="BP869">
        <f>SUM(AM869,AV869,BE869,BK869,BL869:BO869)</f>
        <v/>
      </c>
      <c r="BQ869">
        <f>BO869</f>
        <v/>
      </c>
      <c r="BR869">
        <f>IFERROR(ROUND(IF(LEFT(INDEX(PIS!O$1:O$500,MATCH(D869,PIS!C$1:C$500)),1)="D",T869/8*(BD869*0.3),IF(LEFT(INDEX(PIS!O$1:O$500,MATCH(D869,PIS!C$1:C$500)),1)="H",T869*($BD869*0.3),T869/$AD869/8*($BD869*0.3))),0),0)</f>
        <v/>
      </c>
      <c r="BS869">
        <f>IF(AP869&lt;1,0,MIN(AP869,730000))</f>
        <v/>
      </c>
      <c r="BT869">
        <f>IFERROR(ROUND((BE869-SUM(AW869:BC869)*T869/AD869/8),0)-BR869,0)</f>
        <v/>
      </c>
      <c r="BU869">
        <f>AO869</f>
        <v/>
      </c>
      <c r="BV869">
        <f>SUM(BQ869:BU869)</f>
        <v/>
      </c>
      <c r="BW869">
        <f>BP869-BV869</f>
        <v/>
      </c>
      <c r="BX869">
        <f>IFERROR(IF(RIGHT(INDEX(PIS!O$1:O$500,MATCH(D869,PIS!C$1:C$500)),5)="Gross",MIN(U869+V869,VLOOKUP("R700",TSC!B:C,2,0)*VLOOKUP("R101",TSC!B:C,2,0))*VLOOKUP("R701",TSC!B:C,2,0)%,0),0)</f>
        <v/>
      </c>
      <c r="BY869">
        <f>IFERROR(IF(RIGHT(INDEX(PIS!O$1:O$500,MATCH(D869,PIS!C$1:C$500)),5)="Gross",MIN(U869+V869,VLOOKUP("R700",TSC!B:C,2,0)*VLOOKUP("R101",TSC!B:C,2,0))*VLOOKUP("T704",TSC!B:C,2,0)%,0),0)</f>
        <v/>
      </c>
      <c r="BZ869">
        <f>IFERROR(IF(RIGHT(INDEX(PIS!O$1:O$500,MATCH(D869,PIS!C$1:C$500)),5)="Gross",MIN(U869+V869,VLOOKUP("R700",TSC!B:C,2,0)*VLOOKUP("1",TSC!F:G,2,0))*VLOOKUP("T705",TSC!B:C,2,0)%,0),0)</f>
        <v/>
      </c>
      <c r="CA869">
        <f>IFERROR(INDEX(ADJ!$A$1:$BZ$1000,MATCH(PAYROLL!D869,ADJ!A$1:A$500,0),MATCH(PAYROLL!CA$2,ADJ!$2:$2,0)),0)</f>
        <v/>
      </c>
      <c r="CB869">
        <f>IFERROR(INDEX(ADJ!$A$1:$BZ$1000,MATCH(PAYROLL!D869,ADJ!A$1:A$500,0),MATCH(PAYROLL!CB$2,ADJ!$2:$2,0)),0)</f>
        <v/>
      </c>
      <c r="CC869">
        <f>SUM(BX869:CB869)</f>
        <v/>
      </c>
      <c r="CD869">
        <f>IFERROR(INDEX(PIS!$A$1:$BZ$1000,MATCH(PAYROLL!D869,PIS!C$1:C$500,0),MATCH(PAYROLL!CD$1,PIS!$1:$1,0)),0)</f>
        <v/>
      </c>
      <c r="CE869">
        <f>IFERROR(IF(OR(INDEX(PIS!P$1:P$500,MATCH(D869,PIS!C$1:C$500,0))="LT2",INDEX(PIS!P$1:P$500,MATCH(D869,PIS!C$1:C$500,0))="P10"),0,SUM(CC869,CD869*VLOOKUP("R601",TSC!B:C,2,0),VLOOKUP("R602",TSC!B:C,2,0))),0)</f>
        <v/>
      </c>
      <c r="CF869">
        <f>MAX(BW869-CE869,0)</f>
        <v/>
      </c>
      <c r="CG869">
        <f>IFERROR(IF(OR(RIGHT(INDEX(PIS!P$1:P$500,MATCH(D869,PIS!C$1:C$500)),5)="P10",RIGHT(INDEX(PIS!P$1:P$500,MATCH(D869,PIS!C$1:C$500)),5)="CK"),0,IF(CF869&lt;=5000000,CF869*5%,IF(CF869&lt;=10000000,CF869*10%-250000,IF(CF869&lt;=18000000,CF869*15%-750000,IF(CF869&lt;=32000000,CF869*20%-1650000,IF(CF869&lt;=52000000,CF869*25%-3250000,IF(CF869&lt;=80000000,BH869*30%-5850000,CF869*35%-9850000))))))),0)</f>
        <v/>
      </c>
      <c r="CH869">
        <f>IFERROR(IF(OR(INDEX(PIS!P$1:P$500,MATCH(D869,PIS!C$1:C$500))="LT",INDEX(PIS!P$1:P$500,MATCH(D869,PIS!C$1:C$500))="CK"),0,IF(CF869&lt;2000000,0,CF869*10%)),0)</f>
        <v/>
      </c>
      <c r="CI869">
        <f>IFERROR(INDEX(ADJ!$A$1:$BZ$1000,MATCH(PAYROLL!D869,ADJ!A$1:A$500,0),MATCH(PAYROLL!CI$2,ADJ!$2:$2,0)),0)</f>
        <v/>
      </c>
      <c r="CJ869">
        <f>IFERROR(INDEX(ADJ!$A$1:$BZ$1000,MATCH(PAYROLL!D869,ADJ!A$1:A$500,0),MATCH(PAYROLL!CJ$2,ADJ!$2:$2,0)),0)</f>
        <v/>
      </c>
      <c r="CK869">
        <f>IFERROR(INDEX(ADJ!$A$1:$BZ$1000,MATCH(PAYROLL!D869,ADJ!A$1:A$500,0),MATCH(PAYROLL!CK$2,ADJ!$2:$2,0)),0)</f>
        <v/>
      </c>
      <c r="CL869">
        <f>SUM(CG869:CK869)</f>
        <v/>
      </c>
      <c r="CM869">
        <f>ROUND(SUM(CH869:CK869),0)</f>
        <v/>
      </c>
      <c r="CN869">
        <f>IFERROR(INDEX(CSDA!D$1:D$500,MATCH($CN$2,CSDA!C$1:C$500,0))*INDEX(PIS!V$1:V$500,MATCH(D869,PIS!C$1:C$500))+INDEX(ADJ!$A$1:$BZ$1000,MATCH(PAYROLL!D869,ADJ!A$1:A$500,0),MATCH(PAYROLL!CN$2,ADJ!$2:$2,0)),0)</f>
        <v/>
      </c>
      <c r="CO869">
        <f>IFERROR(INDEX(ADJ!$A$1:$BZ$1000,MATCH(PAYROLL!D869,ADJ!A$1:A$500,0),MATCH(PAYROLL!CO$2,ADJ!$2:$2,0)),0)</f>
        <v/>
      </c>
      <c r="CP869">
        <f>IFERROR(INDEX(ADJ!$A$1:$BZ$1000,MATCH(PAYROLL!D869,ADJ!A$1:A$500,0),MATCH(PAYROLL!CP$2,ADJ!$2:$2,0)),0)</f>
        <v/>
      </c>
      <c r="CQ869">
        <f>BP869-CL869-CI869-CM869-CN869-CO869-CP869-CC869</f>
        <v/>
      </c>
      <c r="CR869">
        <f>IFERROR(IF(RIGHT(INDEX(PIS!O$1:O$500,MATCH(D869,PIS!C$1:C$500,0)),5)="Gross",MIN(U869+V869,VLOOKUP("R700",TSC!B:C,2,0)*VLOOKUP("R101",TSC!B:C,2,0))*(VLOOKUP("T711",TSC!B:C,2,0)+VLOOKUP("T712",TSC!B:C,2,0))%,MIN(T869+V869,VLOOKUP("R700",TSC!B:C,2,0)*VLOOKUP("R101",TSC!B:C,2,0))*(VLOOKUP("T711",TSC!B:C,2,0)+VLOOKUP("T712",TSC!B:C,2,0)+VLOOKUP("R701",TSC!B:C,2,0))%),0)</f>
        <v/>
      </c>
      <c r="CS869">
        <f>IFERROR(IF(RIGHT(INDEX(PIS!O$1:O$500,MATCH(D869,PIS!C$1:C$500,0)),5)="Gross",MIN(U869+V869,VLOOKUP("R700",TSC!B:C,2,0)*VLOOKUP("R101",TSC!B:C,2,0))*(VLOOKUP("T714",TSC!B:C,2,0))%,MIN(T869+V869,VLOOKUP("R700",TSC!B:C,2,0)*VLOOKUP("R101",TSC!B:C,2,0))*(VLOOKUP("T704",TSC!B:C,2,0)+VLOOKUP("T714",TSC!B:C,2,0))%),0)</f>
        <v/>
      </c>
      <c r="CT869">
        <f>IFERROR(IF(RIGHT(INDEX(PIS!O$1:O$500,MATCH(D869,PIS!C$1:C$500,0)),5)="Gross",MIN(U869+V869,VLOOKUP("R700",TSC!B:C,2,0)*VLOOKUP("R101",TSC!B:C,2,0))*VLOOKUP("T705",TSC!B:C,2,0)%,MIN(T869+V869,VLOOKUP("R700",TSC!B:C,2,0)*VLOOKUP("R101",TSC!B:C,2,0))*VLOOKUP("T705",TSC!B:C,2,0)%),0)</f>
        <v/>
      </c>
      <c r="CU869">
        <f>IFERROR(IF(RIGHT(INDEX(PIS!O$1:O$500,MATCH(D869,PIS!C$1:C$500,0)),5)="Gross",MIN(U869+V869,VLOOKUP("R700",TSC!B:C,2,0)*VLOOKUP("R101",TSC!B:C,2,0))*(VLOOKUP("T713",TSC!B:C,2,0))%,MIN(T869+V869,VLOOKUP("R700",TSC!B:C,2,0)*VLOOKUP("R101",TSC!B:C,2,0))*(VLOOKUP("T713",TSC!B:C,2,0))%),0)</f>
        <v/>
      </c>
      <c r="CV869">
        <f>IFERROR(INDEX(ADJ!$A$1:$BZ$1000,MATCH(PAYROLL!D869,ADJ!A$1:A$500,0),MATCH(PAYROLL!CV$2,ADJ!$2:$2,0)),0)</f>
        <v/>
      </c>
      <c r="CW869">
        <f>IFERROR(INDEX(ADJ!$A$1:$BZ$1000,MATCH(PAYROLL!D869,ADJ!A$1:A$500,0),MATCH(PAYROLL!CW$2,ADJ!$2:$2,0)),0)</f>
        <v/>
      </c>
      <c r="CX869">
        <f>SUM(CR869:CW869)</f>
        <v/>
      </c>
      <c r="CY869">
        <f>ROUND(IF(CR869&gt;0,T869+V869*VLOOKUP("R202",TSC!$B$1:$C$500,2,0),0),0)</f>
        <v/>
      </c>
      <c r="CZ869">
        <f>IFERROR(INDEX(CSDA!D$1:D$500,MATCH($CZ$2,CSDA!C$1:C$500,0)),0)</f>
        <v/>
      </c>
      <c r="DA869">
        <f>ROUND(T869*0.7%,0)</f>
        <v/>
      </c>
      <c r="DB869">
        <f>ROUND(T869/12,0)</f>
        <v/>
      </c>
      <c r="DC869">
        <f ref="DC869" t="array">IFERROR(INDEX(CSDA!D$1:D$500,MATCH("Trích giữ"&amp;PAYROLL!DC$2,CSDA!A$1:A$500&amp;CSDA!C$1:C$500,0)),0)</f>
        <v/>
      </c>
      <c r="DD869">
        <f ref="DD869" t="array">IFERROR(INDEX(CSDA!D$1:D$500,MATCH("Trích giữ"&amp;PAYROLL!DD$2,CSDA!A$1:A$500&amp;CSDA!C$1:C$500,0)),0)</f>
        <v/>
      </c>
      <c r="DE869">
        <f ref="DE869" t="array">IFERROR(INDEX(CSDA!D$1:D$500,MATCH("Trích giữ"&amp;PAYROLL!DE$2,CSDA!A$1:A$500&amp;CSDA!C$1:C$500,0)),0)</f>
        <v/>
      </c>
      <c r="DF869">
        <f>IFERROR(INDEX(CSDA!D$1:D$500,MATCH(PAYROLL!DF$2,CSDA!C$1:C$500,0)),0)</f>
        <v/>
      </c>
      <c r="DG869">
        <f ref="DG869" t="array">IFERROR(INDEX(CSDA!D$1:D$500,MATCH("Trích giữ"&amp;PAYROLL!DG$2,CSDA!A$1:A$500&amp;CSDA!C$1:C$500,0)),0)</f>
        <v/>
      </c>
      <c r="DH869">
        <f>ROUND(T869/26,0)</f>
        <v/>
      </c>
      <c r="DI869">
        <f ref="DI869" t="array">IFERROR(INDEX(CSDA!D$1:D$500,MATCH("Trích giữ"&amp;PAYROLL!DI$2,CSDA!A$1:A$500&amp;CSDA!C$1:C$500,0)),0)</f>
        <v/>
      </c>
      <c r="DJ869">
        <f>IF(U869=0,T869*21.5%-BL869,0)</f>
        <v/>
      </c>
      <c r="DK869">
        <f ref="DK869" t="array">IFERROR(INDEX(CSDA!D$1:D$500,MATCH("Trích giữ"&amp;PAYROLL!DK$2,CSDA!A$1:A$500&amp;CSDA!C$1:C$500,0)),0)</f>
        <v/>
      </c>
      <c r="DL869">
        <f>IFERROR(INDEX(CSDA!D$1:D$500,MATCH(PAYROLL!DL$2,CSDA!C$1:C$500,0))/12,0)</f>
        <v/>
      </c>
      <c r="DM869">
        <f>SUM(DB869:DL869)</f>
        <v/>
      </c>
      <c r="DN869">
        <f>IFERROR(INDEX(ADJ!$A$1:$BZ$1000,MATCH(PAYROLL!D869,ADJ!A$1:A$500,0),MATCH(PAYROLL!DN$2,ADJ!$2:$2,0)),0)</f>
        <v/>
      </c>
      <c r="DO869">
        <f>IFERROR(SUM(BP869,DM869:DN869,CX869:DA869)-DT869,0)</f>
        <v/>
      </c>
      <c r="DP869">
        <f ref="DP869" t="array">SUM(BW869*IFERROR(INDEX(CSDA!D$1:D$500,MATCH(BW$2,CSDA!C$1:C$500,0)),0)%,CX869*IFERROR(INDEX(CSDA!D$1:D$500,MATCH(CX$2,CSDA!C$1:C$500,0)),0)%,DA869*IFERROR(INDEX(CSDA!D$1:D$500,MATCH(DA$2,CSDA!C$1:C$500,0)),0)%,DB869*IFERROR(INDEX(CSDA!D$1:D$500,MATCH(DB$2,CSDA!C$1:C$500,0)),0)%,DF869*IFERROR(INDEX(CSDA!D$1:D$500,MATCH("Phí dịch vụ"&amp;PAYROLL!DF$2,CSDA!A$1:A$500&amp;CSDA!C$1:C$500,0)),0)%,DC869*IFERROR(INDEX(CSDA!D$1:D$500,MATCH("Phí dịch vụ"&amp;PAYROLL!DC$2,CSDA!A$1:A$500&amp;CSDA!C$1:C$500,0)),0)%,DH869*IFERROR(INDEX(CSDA!D$1:D$500,MATCH("Phí dịch vụ"&amp;PAYROLL!DH$2,CSDA!A$1:A$500&amp;CSDA!C$1:C$500,0)),0)%,DJ869*IFERROR(INDEX(CSDA!D$1:D$500,MATCH("Phí dịch vụ"&amp;PAYROLL!DJ$2,CSDA!A$1:A$500&amp;CSDA!C$1:C$500,0)),0)%,BN869*IFERROR(INDEX(CSDA!D$1:D$500,MATCH(BN$2,CSDA!C$1:C$500,0)),0)%)-BN869*7%</f>
        <v/>
      </c>
      <c r="DQ869">
        <f>IFERROR(INDEX(ADJ!$A$1:$BZ$1000,MATCH(PAYROLL!D869,ADJ!A$1:A$500,0),MATCH(PAYROLL!DQ$2,ADJ!$2:$2,0)),0)</f>
        <v/>
      </c>
      <c r="DR869">
        <f>IFERROR(INDEX(ADJ!$A$1:$BZ$1000,MATCH(PAYROLL!D869,ADJ!A$1:A$500,0),MATCH(PAYROLL!DR$2,ADJ!$2:$2,0)),0)</f>
        <v/>
      </c>
      <c r="DS869">
        <f>SUM(DP869:DR869)</f>
        <v/>
      </c>
      <c r="DT869">
        <f>EK869</f>
        <v/>
      </c>
      <c r="DU869">
        <f>SUM(DO869:DR869)</f>
        <v/>
      </c>
      <c r="DV869">
        <f>ROUND(DU869*0.1,0)</f>
        <v/>
      </c>
      <c r="DW869">
        <f>DU869+DV869</f>
        <v/>
      </c>
      <c r="DZ869">
        <f>IFERROR(INDEX(ADJ!$A$1:$BZ$1000,MATCH(PAYROLL!$D869,ADJ!A$1:A$500,0),MATCH(PAYROLL!DZ$2,ADJ!$2:$2,0)),0)</f>
        <v/>
      </c>
      <c r="EA869">
        <f>IFERROR(INDEX(ADJ!$A$1:$BZ$1000,MATCH(PAYROLL!$D869,ADJ!A$1:A$500,0),MATCH(PAYROLL!EA$2,ADJ!$2:$2,0)),0)</f>
        <v/>
      </c>
      <c r="EB869">
        <f>IFERROR(INDEX(ADJ!$A$1:$BZ$1000,MATCH(PAYROLL!$D869,ADJ!A$1:A$500,0),MATCH(PAYROLL!EB$2,ADJ!$2:$2,0)),0)</f>
        <v/>
      </c>
      <c r="EC869">
        <f>IFERROR(INDEX(ADJ!$A$1:$BZ$1000,MATCH(PAYROLL!$D869,ADJ!A$1:A$500,0),MATCH(PAYROLL!EC$2,ADJ!$2:$2,0)),0)</f>
        <v/>
      </c>
      <c r="ED869">
        <f>IFERROR(INDEX(ADJ!$A$1:$BZ$1000,MATCH(PAYROLL!$D869,ADJ!A$1:A$500,0),MATCH(PAYROLL!ED$2,ADJ!$2:$2,0)),0)</f>
        <v/>
      </c>
      <c r="EE869">
        <f>IFERROR(INDEX(ADJ!$A$1:$BZ$1000,MATCH(PAYROLL!$D869,ADJ!A$1:A$500,0),MATCH(PAYROLL!EE$2,ADJ!$2:$2,0)),0)</f>
        <v/>
      </c>
      <c r="EF869">
        <f>IFERROR(INDEX(ADJ!$A$1:$BZ$1000,MATCH(PAYROLL!$D869,ADJ!A$1:A$500,0),MATCH(PAYROLL!EF$2,ADJ!$2:$2,0)),0)</f>
        <v/>
      </c>
      <c r="EG869">
        <f>IFERROR(INDEX(ADJ!$A$1:$BZ$1000,MATCH(PAYROLL!$D869,ADJ!A$1:A$500,0),MATCH(PAYROLL!EG$2,ADJ!$2:$2,0)),0)</f>
        <v/>
      </c>
      <c r="EH869">
        <f>IFERROR(INDEX(ADJ!$A$1:$BZ$1000,MATCH(PAYROLL!$D869,ADJ!A$1:A$500,0),MATCH(PAYROLL!EH$2,ADJ!$2:$2,0)),0)</f>
        <v/>
      </c>
      <c r="EI869">
        <f>IFERROR(INDEX(ADJ!$A$1:$BZ$1000,MATCH(PAYROLL!D869,ADJ!A$1:A$500,0),MATCH(PAYROLL!EI$2,ADJ!$2:$2,0)),0)</f>
        <v/>
      </c>
      <c r="EJ869">
        <f>IFERROR(INDEX(ADJ!$A$1:$BZ$1000,MATCH(PAYROLL!$D869,ADJ!A$1:A$500,0),MATCH(PAYROLL!EJ$2,ADJ!$2:$2,0)),0)</f>
        <v/>
      </c>
      <c r="EK869">
        <f>SUM(DZ869:EJ869)</f>
        <v/>
      </c>
    </row>
    <row r="870">
      <c r="A870" t="n">
        <v>868</v>
      </c>
      <c r="B870" t="inlineStr">
        <is>
          <t>Chúc Văn Tiến</t>
        </is>
      </c>
      <c r="D870" t="inlineStr">
        <is>
          <t>155508-01</t>
        </is>
      </c>
      <c r="S870">
        <f>IFERROR(INDEX(PIS!$A$1:$BZ$1000,MATCH($D870,PIS!C$1:C$500,0),MATCH("Lương CB tháng trước",PIS!$1:$1,0)),0)</f>
        <v/>
      </c>
      <c r="T870">
        <f>IFERROR(INDEX(PIS!$A$1:$BZ$1000,MATCH($D870,PIS!C$1:C$500,0),MATCH("Lương CB hiện tại",PIS!$1:$1,0)),0)</f>
        <v/>
      </c>
      <c r="U870">
        <f>IFERROR(INDEX(PIS!$A$1:$BZ$1000,MATCH($D870,PIS!C$1:C$500,0),MATCH("Lương đóng BHBB",PIS!$1:$1,0)),0)</f>
        <v/>
      </c>
      <c r="V870">
        <f>IFERROR(INDEX(PIS!$A$1:$BZ$1000,MATCH($D870,PIS!C$1:C$500,0),MATCH(V$2,PIS!$2:$2,0)),0)</f>
        <v/>
      </c>
      <c r="W870">
        <f>IFERROR(INDEX(PIS!$A$1:$BZ$1000,MATCH($D870,PIS!C$1:C$500,0),MATCH(W$2,PIS!$2:$2,0)),0)</f>
        <v/>
      </c>
      <c r="X870">
        <f>IFERROR(INDEX(PIS!$A$1:$BZ$1000,MATCH($D870,PIS!C$1:C$500,0),MATCH(X$2,PIS!$2:$2,0)),0)</f>
        <v/>
      </c>
      <c r="Y870">
        <f>IFERROR(INDEX(PIS!$A$1:$BZ$1000,MATCH($D870,PIS!C$1:C$500,0),MATCH(Y$2,PIS!$2:$2,0)),0)</f>
        <v/>
      </c>
      <c r="Z870">
        <f>IFERROR(INDEX(PIS!$A$1:$BZ$1000,MATCH($D870,PIS!C$1:C$500,0),MATCH(Z$2,PIS!$2:$2,0)),0)</f>
        <v/>
      </c>
      <c r="AA870">
        <f>IFERROR(INDEX(PIS!$A$1:$BZ$1000,MATCH($D870,PIS!C$1:C$500,0),MATCH(AA$2,PIS!$2:$2,0)),0)</f>
        <v/>
      </c>
      <c r="AB870">
        <f>IFERROR(INDEX(PIS!$A$1:$BZ$1000,MATCH($D870,PIS!C$1:C$500,0),MATCH(AB$2,PIS!$2:$2,0)),0)</f>
        <v/>
      </c>
      <c r="AC870">
        <f>SUM(V870:AB870)</f>
        <v/>
      </c>
      <c r="AD870">
        <f>IFERROR(INDEX(TIMESHEET!$A$1:$AI$5000,MATCH($D870,TIMESHEET!A$1:A$500,0),MATCH("T100",TIMESHEET!$2:$2,0))-2,0)</f>
        <v/>
      </c>
      <c r="AE870">
        <f>IFERROR(INDEX(TIMESHEET!$A$1:$AI$5000,MATCH($D870,TIMESHEET!A$1:A$500,0),MATCH("T202",TIMESHEET!$2:$2,0)),0)</f>
        <v/>
      </c>
      <c r="AF870">
        <f>IFERROR(INDEX(TIMESHEET!$A$1:$AI$5000,MATCH($D870,TIMESHEET!A$1:A$500,0),MATCH("T302",TIMESHEET!$2:$2,0)),0)</f>
        <v/>
      </c>
      <c r="AG870">
        <f>IFERROR(INDEX(TIMESHEET!$A$1:$AI$5000,MATCH($D870,TIMESHEET!A$1:A$500,0),MATCH("T406",TIMESHEET!$2:$2,0)),0)</f>
        <v/>
      </c>
      <c r="AH870">
        <f>AE870+AG870</f>
        <v/>
      </c>
      <c r="AI870">
        <f>IFERROR(INDEX(TIMESHEET!$A$1:$AI$5000,MATCH($D870,TIMESHEET!A$1:A$500,0),MATCH("T701",TIMESHEET!$2:$2,0)),0)</f>
        <v/>
      </c>
      <c r="AJ870">
        <f>IFERROR(INDEX(TIMESHEET!$A$1:$AI$5000,MATCH($D870,TIMESHEET!B$1:B$500,0),MATCH("T320",TIMESHEET!$2:$2,0)),0)</f>
        <v/>
      </c>
      <c r="AK870">
        <f>IFERROR(IF(LEFT(INDEX(PIS!O$1:O$500,MATCH(D870,PIS!C$1:C$500)),1)="M",T870/AD870*SUM(AE870:AG870),T870*AD870),0)</f>
        <v/>
      </c>
      <c r="AL870">
        <f>IFERROR(INDEX(ADJ!$A$1:$BZ$1000,MATCH(PAYROLL!D870,ADJ!A$1:A$500,0),MATCH(PAYROLL!AL$2,ADJ!$2:$2,0)),0)</f>
        <v/>
      </c>
      <c r="AM870">
        <f>SUM(AK870:AL870)</f>
        <v/>
      </c>
      <c r="AN870">
        <f>IFERROR(ROUND(V870/$AD870*$AH870,0),0)</f>
        <v/>
      </c>
      <c r="AO870">
        <f>IFERROR(ROUND(W870/$AD870*$AH870,0),0)</f>
        <v/>
      </c>
      <c r="AP870">
        <f>IFERROR(ROUND(X870/$AD870*$AE870,0),0)</f>
        <v/>
      </c>
      <c r="AQ870">
        <f>IFERROR(ROUND(Y870/$AD870*$AH870,0),0)</f>
        <v/>
      </c>
      <c r="AR870">
        <f>IFERROR(ROUND(Z870/$AD870*$AH870,0),0)</f>
        <v/>
      </c>
      <c r="AS870">
        <f>IFERROR(ROUND(AA870/$AD870*$AH870,0),0)</f>
        <v/>
      </c>
      <c r="AT870">
        <f>IFERROR(IF((AE870+AF870+AG870)&gt;13,AB870,ROUND(AB870/AD870*AH870,0)),0)</f>
        <v/>
      </c>
      <c r="AU870">
        <f>IFERROR(INDEX(ADJ!$A$1:$BZ$1000,MATCH(PAYROLL!D870,ADJ!A$1:A$500,0),MATCH(PAYROLL!AU$2,ADJ!$2:$2,0)),0)</f>
        <v/>
      </c>
      <c r="AV870">
        <f>ROUND(SUM(AN870:AU870),0)</f>
        <v/>
      </c>
      <c r="AW870">
        <f>IFERROR(INDEX(TIMESHEET!$A$1:$AI$5000,MATCH(PAYROLL!D870,TIMESHEET!A$1:A$500,0),MATCH("T620",TIMESHEET!$2:$2,0)),0)</f>
        <v/>
      </c>
      <c r="AX870">
        <f>IFERROR(INDEX(TIMESHEET!$A$1:$AI$5000,MATCH(PAYROLL!D870,TIMESHEET!A$1:A$500,0),MATCH("T601",TIMESHEET!$2:$2,0)),0)</f>
        <v/>
      </c>
      <c r="AY870">
        <f>IFERROR(INDEX(TIMESHEET!$A$1:$AI$5000,MATCH(PAYROLL!D870,TIMESHEET!A$1:A$500,0),MATCH("T602",TIMESHEET!$2:$2,0)),0)</f>
        <v/>
      </c>
      <c r="AZ870">
        <f>IFERROR(INDEX(TIMESHEET!$A$1:$AI$5000,MATCH(PAYROLL!D870,TIMESHEET!A$1:A$500,0),MATCH("T603",TIMESHEET!$2:$2,0)),0)</f>
        <v/>
      </c>
      <c r="BA870">
        <f>IFERROR(INDEX(TIMESHEET!$A$1:$AI$5000,MATCH(PAYROLL!D870,TIMESHEET!A$1:A$500,0),MATCH("T611",TIMESHEET!$2:$2,0)),0)</f>
        <v/>
      </c>
      <c r="BB870">
        <f>IFERROR(INDEX(TIMESHEET!$A$1:$AI$5000,MATCH(PAYROLL!D870,TIMESHEET!A$1:A$500,0),MATCH("T612",TIMESHEET!$2:$2,0)),0)</f>
        <v/>
      </c>
      <c r="BC870">
        <f>IFERROR(INDEX(TIMESHEET!$A$1:$AI$5000,MATCH(PAYROLL!D870,TIMESHEET!A$1:A$500,0),MATCH("T613",TIMESHEET!$2:$2,0)),0)</f>
        <v/>
      </c>
      <c r="BD870">
        <f>IFERROR(INDEX(TIMESHEET!$A$1:$AI$5000,MATCH(PAYROLL!D870,TIMESHEET!A$1:A$500,0),MATCH("T500",TIMESHEET!$2:$2,0)),0)</f>
        <v/>
      </c>
      <c r="BE870">
        <f>IFERROR(IF(LEFT(INDEX(PIS!O$1:O$500,MATCH(D870,PIS!C$1:C$500)),1)="M",T870/AD870/8*(AW870+AX870*1.5+AY870*2+AZ870*3+BA870*2.1+BB870*2.7+BC870*3.9+BD870*0.3),T870/8*(AW870+AX870*1.5+AY870*2+AZ870*3+BA870*2.1+BB870*2.7+BC870*3.9+BD870*0.3)),0)</f>
        <v/>
      </c>
      <c r="BF870">
        <f>IFERROR(INDEX(ADJ!$A$1:$BZ$1000,MATCH(PAYROLL!$D870,ADJ!A$1:A$500,0),MATCH(PAYROLL!BF$2,ADJ!$2:$2,0)),0)</f>
        <v/>
      </c>
      <c r="BG870">
        <f>IFERROR(INDEX(ADJ!$A$1:$BZ$1000,MATCH(PAYROLL!D870,ADJ!A$1:A$500,0),MATCH(PAYROLL!BG$2,ADJ!$2:$2,0)),0)</f>
        <v/>
      </c>
      <c r="BH870">
        <f>IFERROR(INDEX(ADJ!$A$1:$BZ$1000,MATCH(PAYROLL!D870,ADJ!A$1:A$500,0),MATCH(PAYROLL!BH$2,ADJ!$2:$2,0)),0)</f>
        <v/>
      </c>
      <c r="BI870">
        <f>IFERROR(INDEX(ADJ!$A$1:$BZ$1000,MATCH(PAYROLL!D870,ADJ!A$1:A$500,0),MATCH(PAYROLL!BI$2,ADJ!$2:$2,0)),0)</f>
        <v/>
      </c>
      <c r="BJ870">
        <f>IFERROR(INDEX(ADJ!$A$1:$BZ$1000,MATCH(PAYROLL!D870,ADJ!A$1:A$500,0),MATCH(PAYROLL!BJ$2,ADJ!$2:$2,0)),0)</f>
        <v/>
      </c>
      <c r="BK870">
        <f>SUM(BF870:BJ870)</f>
        <v/>
      </c>
      <c r="BL870">
        <f>IFERROR(INDEX(ADJ!$A$1:$BZ$1000,MATCH(PAYROLL!D870,ADJ!A$1:A$500,0),MATCH(PAYROLL!BL$2,ADJ!$2:$2,0)),0)</f>
        <v/>
      </c>
      <c r="BM870">
        <f>IFERROR(INDEX(ADJ!$A$1:$BZ$1000,MATCH(PAYROLL!D870,ADJ!A$1:A$500,0),MATCH(PAYROLL!BM$2,ADJ!$2:$2,0)),0)</f>
        <v/>
      </c>
      <c r="BN870">
        <f>IFERROR(INDEX(ADJ!$A$1:$BZ$1000,MATCH(PAYROLL!D870,ADJ!A$1:A$500,0),MATCH(PAYROLL!BN$2,ADJ!$2:$2,0)),0)</f>
        <v/>
      </c>
      <c r="BO870">
        <f>IFERROR(INDEX(ADJ!$A$1:$BZ$1000,MATCH(PAYROLL!D870,ADJ!A$1:A$500,0),MATCH(PAYROLL!BO$2,ADJ!$2:$2,0)),0)</f>
        <v/>
      </c>
      <c r="BP870">
        <f>SUM(AM870,AV870,BE870,BK870,BL870:BO870)</f>
        <v/>
      </c>
      <c r="BQ870">
        <f>BO870</f>
        <v/>
      </c>
      <c r="BR870">
        <f>IFERROR(ROUND(IF(LEFT(INDEX(PIS!O$1:O$500,MATCH(D870,PIS!C$1:C$500)),1)="D",T870/8*(BD870*0.3),IF(LEFT(INDEX(PIS!O$1:O$500,MATCH(D870,PIS!C$1:C$500)),1)="H",T870*($BD870*0.3),T870/$AD870/8*($BD870*0.3))),0),0)</f>
        <v/>
      </c>
      <c r="BS870">
        <f>IF(AP870&lt;1,0,MIN(AP870,730000))</f>
        <v/>
      </c>
      <c r="BT870">
        <f>IFERROR(ROUND((BE870-SUM(AW870:BC870)*T870/AD870/8),0)-BR870,0)</f>
        <v/>
      </c>
      <c r="BU870">
        <f>AO870</f>
        <v/>
      </c>
      <c r="BV870">
        <f>SUM(BQ870:BU870)</f>
        <v/>
      </c>
      <c r="BW870">
        <f>BP870-BV870</f>
        <v/>
      </c>
      <c r="BX870">
        <f>IFERROR(IF(RIGHT(INDEX(PIS!O$1:O$500,MATCH(D870,PIS!C$1:C$500)),5)="Gross",MIN(U870+V870,VLOOKUP("R700",TSC!B:C,2,0)*VLOOKUP("R101",TSC!B:C,2,0))*VLOOKUP("R701",TSC!B:C,2,0)%,0),0)</f>
        <v/>
      </c>
      <c r="BY870">
        <f>IFERROR(IF(RIGHT(INDEX(PIS!O$1:O$500,MATCH(D870,PIS!C$1:C$500)),5)="Gross",MIN(U870+V870,VLOOKUP("R700",TSC!B:C,2,0)*VLOOKUP("R101",TSC!B:C,2,0))*VLOOKUP("T704",TSC!B:C,2,0)%,0),0)</f>
        <v/>
      </c>
      <c r="BZ870">
        <f>IFERROR(IF(RIGHT(INDEX(PIS!O$1:O$500,MATCH(D870,PIS!C$1:C$500)),5)="Gross",MIN(U870+V870,VLOOKUP("R700",TSC!B:C,2,0)*VLOOKUP("1",TSC!F:G,2,0))*VLOOKUP("T705",TSC!B:C,2,0)%,0),0)</f>
        <v/>
      </c>
      <c r="CA870">
        <f>IFERROR(INDEX(ADJ!$A$1:$BZ$1000,MATCH(PAYROLL!D870,ADJ!A$1:A$500,0),MATCH(PAYROLL!CA$2,ADJ!$2:$2,0)),0)</f>
        <v/>
      </c>
      <c r="CB870">
        <f>IFERROR(INDEX(ADJ!$A$1:$BZ$1000,MATCH(PAYROLL!D870,ADJ!A$1:A$500,0),MATCH(PAYROLL!CB$2,ADJ!$2:$2,0)),0)</f>
        <v/>
      </c>
      <c r="CC870">
        <f>SUM(BX870:CB870)</f>
        <v/>
      </c>
      <c r="CD870">
        <f>IFERROR(INDEX(PIS!$A$1:$BZ$1000,MATCH(PAYROLL!D870,PIS!C$1:C$500,0),MATCH(PAYROLL!CD$1,PIS!$1:$1,0)),0)</f>
        <v/>
      </c>
      <c r="CE870">
        <f>IFERROR(IF(OR(INDEX(PIS!P$1:P$500,MATCH(D870,PIS!C$1:C$500,0))="LT2",INDEX(PIS!P$1:P$500,MATCH(D870,PIS!C$1:C$500,0))="P10"),0,SUM(CC870,CD870*VLOOKUP("R601",TSC!B:C,2,0),VLOOKUP("R602",TSC!B:C,2,0))),0)</f>
        <v/>
      </c>
      <c r="CF870">
        <f>MAX(BW870-CE870,0)</f>
        <v/>
      </c>
      <c r="CG870">
        <f>IFERROR(IF(OR(RIGHT(INDEX(PIS!P$1:P$500,MATCH(D870,PIS!C$1:C$500)),5)="P10",RIGHT(INDEX(PIS!P$1:P$500,MATCH(D870,PIS!C$1:C$500)),5)="CK"),0,IF(CF870&lt;=5000000,CF870*5%,IF(CF870&lt;=10000000,CF870*10%-250000,IF(CF870&lt;=18000000,CF870*15%-750000,IF(CF870&lt;=32000000,CF870*20%-1650000,IF(CF870&lt;=52000000,CF870*25%-3250000,IF(CF870&lt;=80000000,BH870*30%-5850000,CF870*35%-9850000))))))),0)</f>
        <v/>
      </c>
      <c r="CH870">
        <f>IFERROR(IF(OR(INDEX(PIS!P$1:P$500,MATCH(D870,PIS!C$1:C$500))="LT",INDEX(PIS!P$1:P$500,MATCH(D870,PIS!C$1:C$500))="CK"),0,IF(CF870&lt;2000000,0,CF870*10%)),0)</f>
        <v/>
      </c>
      <c r="CI870">
        <f>IFERROR(INDEX(ADJ!$A$1:$BZ$1000,MATCH(PAYROLL!D870,ADJ!A$1:A$500,0),MATCH(PAYROLL!CI$2,ADJ!$2:$2,0)),0)</f>
        <v/>
      </c>
      <c r="CJ870">
        <f>IFERROR(INDEX(ADJ!$A$1:$BZ$1000,MATCH(PAYROLL!D870,ADJ!A$1:A$500,0),MATCH(PAYROLL!CJ$2,ADJ!$2:$2,0)),0)</f>
        <v/>
      </c>
      <c r="CK870">
        <f>IFERROR(INDEX(ADJ!$A$1:$BZ$1000,MATCH(PAYROLL!D870,ADJ!A$1:A$500,0),MATCH(PAYROLL!CK$2,ADJ!$2:$2,0)),0)</f>
        <v/>
      </c>
      <c r="CL870">
        <f>SUM(CG870:CK870)</f>
        <v/>
      </c>
      <c r="CM870">
        <f>ROUND(SUM(CH870:CK870),0)</f>
        <v/>
      </c>
      <c r="CN870">
        <f>IFERROR(INDEX(CSDA!D$1:D$500,MATCH($CN$2,CSDA!C$1:C$500,0))*INDEX(PIS!V$1:V$500,MATCH(D870,PIS!C$1:C$500))+INDEX(ADJ!$A$1:$BZ$1000,MATCH(PAYROLL!D870,ADJ!A$1:A$500,0),MATCH(PAYROLL!CN$2,ADJ!$2:$2,0)),0)</f>
        <v/>
      </c>
      <c r="CO870">
        <f>IFERROR(INDEX(ADJ!$A$1:$BZ$1000,MATCH(PAYROLL!D870,ADJ!A$1:A$500,0),MATCH(PAYROLL!CO$2,ADJ!$2:$2,0)),0)</f>
        <v/>
      </c>
      <c r="CP870">
        <f>IFERROR(INDEX(ADJ!$A$1:$BZ$1000,MATCH(PAYROLL!D870,ADJ!A$1:A$500,0),MATCH(PAYROLL!CP$2,ADJ!$2:$2,0)),0)</f>
        <v/>
      </c>
      <c r="CQ870">
        <f>BP870-CL870-CI870-CM870-CN870-CO870-CP870-CC870</f>
        <v/>
      </c>
      <c r="CR870">
        <f>IFERROR(IF(RIGHT(INDEX(PIS!O$1:O$500,MATCH(D870,PIS!C$1:C$500,0)),5)="Gross",MIN(U870+V870,VLOOKUP("R700",TSC!B:C,2,0)*VLOOKUP("R101",TSC!B:C,2,0))*(VLOOKUP("T711",TSC!B:C,2,0)+VLOOKUP("T712",TSC!B:C,2,0))%,MIN(T870+V870,VLOOKUP("R700",TSC!B:C,2,0)*VLOOKUP("R101",TSC!B:C,2,0))*(VLOOKUP("T711",TSC!B:C,2,0)+VLOOKUP("T712",TSC!B:C,2,0)+VLOOKUP("R701",TSC!B:C,2,0))%),0)</f>
        <v/>
      </c>
      <c r="CS870">
        <f>IFERROR(IF(RIGHT(INDEX(PIS!O$1:O$500,MATCH(D870,PIS!C$1:C$500,0)),5)="Gross",MIN(U870+V870,VLOOKUP("R700",TSC!B:C,2,0)*VLOOKUP("R101",TSC!B:C,2,0))*(VLOOKUP("T714",TSC!B:C,2,0))%,MIN(T870+V870,VLOOKUP("R700",TSC!B:C,2,0)*VLOOKUP("R101",TSC!B:C,2,0))*(VLOOKUP("T704",TSC!B:C,2,0)+VLOOKUP("T714",TSC!B:C,2,0))%),0)</f>
        <v/>
      </c>
      <c r="CT870">
        <f>IFERROR(IF(RIGHT(INDEX(PIS!O$1:O$500,MATCH(D870,PIS!C$1:C$500,0)),5)="Gross",MIN(U870+V870,VLOOKUP("R700",TSC!B:C,2,0)*VLOOKUP("R101",TSC!B:C,2,0))*VLOOKUP("T705",TSC!B:C,2,0)%,MIN(T870+V870,VLOOKUP("R700",TSC!B:C,2,0)*VLOOKUP("R101",TSC!B:C,2,0))*VLOOKUP("T705",TSC!B:C,2,0)%),0)</f>
        <v/>
      </c>
      <c r="CU870">
        <f>IFERROR(IF(RIGHT(INDEX(PIS!O$1:O$500,MATCH(D870,PIS!C$1:C$500,0)),5)="Gross",MIN(U870+V870,VLOOKUP("R700",TSC!B:C,2,0)*VLOOKUP("R101",TSC!B:C,2,0))*(VLOOKUP("T713",TSC!B:C,2,0))%,MIN(T870+V870,VLOOKUP("R700",TSC!B:C,2,0)*VLOOKUP("R101",TSC!B:C,2,0))*(VLOOKUP("T713",TSC!B:C,2,0))%),0)</f>
        <v/>
      </c>
      <c r="CV870">
        <f>IFERROR(INDEX(ADJ!$A$1:$BZ$1000,MATCH(PAYROLL!D870,ADJ!A$1:A$500,0),MATCH(PAYROLL!CV$2,ADJ!$2:$2,0)),0)</f>
        <v/>
      </c>
      <c r="CW870">
        <f>IFERROR(INDEX(ADJ!$A$1:$BZ$1000,MATCH(PAYROLL!D870,ADJ!A$1:A$500,0),MATCH(PAYROLL!CW$2,ADJ!$2:$2,0)),0)</f>
        <v/>
      </c>
      <c r="CX870">
        <f>SUM(CR870:CW870)</f>
        <v/>
      </c>
      <c r="CY870">
        <f>ROUND(IF(CR870&gt;0,T870+V870*VLOOKUP("R202",TSC!$B$1:$C$500,2,0),0),0)</f>
        <v/>
      </c>
      <c r="CZ870">
        <f>IFERROR(INDEX(CSDA!D$1:D$500,MATCH($CZ$2,CSDA!C$1:C$500,0)),0)</f>
        <v/>
      </c>
      <c r="DA870">
        <f>ROUND(T870*0.7%,0)</f>
        <v/>
      </c>
      <c r="DB870">
        <f>ROUND(T870/12,0)</f>
        <v/>
      </c>
      <c r="DC870">
        <f ref="DC870" t="array">IFERROR(INDEX(CSDA!D$1:D$500,MATCH("Trích giữ"&amp;PAYROLL!DC$2,CSDA!A$1:A$500&amp;CSDA!C$1:C$500,0)),0)</f>
        <v/>
      </c>
      <c r="DD870">
        <f ref="DD870" t="array">IFERROR(INDEX(CSDA!D$1:D$500,MATCH("Trích giữ"&amp;PAYROLL!DD$2,CSDA!A$1:A$500&amp;CSDA!C$1:C$500,0)),0)</f>
        <v/>
      </c>
      <c r="DE870">
        <f ref="DE870" t="array">IFERROR(INDEX(CSDA!D$1:D$500,MATCH("Trích giữ"&amp;PAYROLL!DE$2,CSDA!A$1:A$500&amp;CSDA!C$1:C$500,0)),0)</f>
        <v/>
      </c>
      <c r="DF870">
        <f>IFERROR(INDEX(CSDA!D$1:D$500,MATCH(PAYROLL!DF$2,CSDA!C$1:C$500,0)),0)</f>
        <v/>
      </c>
      <c r="DG870">
        <f ref="DG870" t="array">IFERROR(INDEX(CSDA!D$1:D$500,MATCH("Trích giữ"&amp;PAYROLL!DG$2,CSDA!A$1:A$500&amp;CSDA!C$1:C$500,0)),0)</f>
        <v/>
      </c>
      <c r="DH870">
        <f>ROUND(T870/26,0)</f>
        <v/>
      </c>
      <c r="DI870">
        <f ref="DI870" t="array">IFERROR(INDEX(CSDA!D$1:D$500,MATCH("Trích giữ"&amp;PAYROLL!DI$2,CSDA!A$1:A$500&amp;CSDA!C$1:C$500,0)),0)</f>
        <v/>
      </c>
      <c r="DJ870">
        <f>IF(U870=0,T870*21.5%-BL870,0)</f>
        <v/>
      </c>
      <c r="DK870">
        <f ref="DK870" t="array">IFERROR(INDEX(CSDA!D$1:D$500,MATCH("Trích giữ"&amp;PAYROLL!DK$2,CSDA!A$1:A$500&amp;CSDA!C$1:C$500,0)),0)</f>
        <v/>
      </c>
      <c r="DL870">
        <f>IFERROR(INDEX(CSDA!D$1:D$500,MATCH(PAYROLL!DL$2,CSDA!C$1:C$500,0))/12,0)</f>
        <v/>
      </c>
      <c r="DM870">
        <f>SUM(DB870:DL870)</f>
        <v/>
      </c>
      <c r="DN870">
        <f>IFERROR(INDEX(ADJ!$A$1:$BZ$1000,MATCH(PAYROLL!D870,ADJ!A$1:A$500,0),MATCH(PAYROLL!DN$2,ADJ!$2:$2,0)),0)</f>
        <v/>
      </c>
      <c r="DO870">
        <f>IFERROR(SUM(BP870,DM870:DN870,CX870:DA870)-DT870,0)</f>
        <v/>
      </c>
      <c r="DP870">
        <f ref="DP870" t="array">SUM(BW870*IFERROR(INDEX(CSDA!D$1:D$500,MATCH(BW$2,CSDA!C$1:C$500,0)),0)%,CX870*IFERROR(INDEX(CSDA!D$1:D$500,MATCH(CX$2,CSDA!C$1:C$500,0)),0)%,DA870*IFERROR(INDEX(CSDA!D$1:D$500,MATCH(DA$2,CSDA!C$1:C$500,0)),0)%,DB870*IFERROR(INDEX(CSDA!D$1:D$500,MATCH(DB$2,CSDA!C$1:C$500,0)),0)%,DF870*IFERROR(INDEX(CSDA!D$1:D$500,MATCH("Phí dịch vụ"&amp;PAYROLL!DF$2,CSDA!A$1:A$500&amp;CSDA!C$1:C$500,0)),0)%,DC870*IFERROR(INDEX(CSDA!D$1:D$500,MATCH("Phí dịch vụ"&amp;PAYROLL!DC$2,CSDA!A$1:A$500&amp;CSDA!C$1:C$500,0)),0)%,DH870*IFERROR(INDEX(CSDA!D$1:D$500,MATCH("Phí dịch vụ"&amp;PAYROLL!DH$2,CSDA!A$1:A$500&amp;CSDA!C$1:C$500,0)),0)%,DJ870*IFERROR(INDEX(CSDA!D$1:D$500,MATCH("Phí dịch vụ"&amp;PAYROLL!DJ$2,CSDA!A$1:A$500&amp;CSDA!C$1:C$500,0)),0)%,BN870*IFERROR(INDEX(CSDA!D$1:D$500,MATCH(BN$2,CSDA!C$1:C$500,0)),0)%)-BN870*7%</f>
        <v/>
      </c>
      <c r="DQ870">
        <f>IFERROR(INDEX(ADJ!$A$1:$BZ$1000,MATCH(PAYROLL!D870,ADJ!A$1:A$500,0),MATCH(PAYROLL!DQ$2,ADJ!$2:$2,0)),0)</f>
        <v/>
      </c>
      <c r="DR870">
        <f>IFERROR(INDEX(ADJ!$A$1:$BZ$1000,MATCH(PAYROLL!D870,ADJ!A$1:A$500,0),MATCH(PAYROLL!DR$2,ADJ!$2:$2,0)),0)</f>
        <v/>
      </c>
      <c r="DS870">
        <f>SUM(DP870:DR870)</f>
        <v/>
      </c>
      <c r="DT870">
        <f>EK870</f>
        <v/>
      </c>
      <c r="DU870">
        <f>SUM(DO870:DR870)</f>
        <v/>
      </c>
      <c r="DV870">
        <f>ROUND(DU870*0.1,0)</f>
        <v/>
      </c>
      <c r="DW870">
        <f>DU870+DV870</f>
        <v/>
      </c>
      <c r="DZ870">
        <f>IFERROR(INDEX(ADJ!$A$1:$BZ$1000,MATCH(PAYROLL!$D870,ADJ!A$1:A$500,0),MATCH(PAYROLL!DZ$2,ADJ!$2:$2,0)),0)</f>
        <v/>
      </c>
      <c r="EA870">
        <f>IFERROR(INDEX(ADJ!$A$1:$BZ$1000,MATCH(PAYROLL!$D870,ADJ!A$1:A$500,0),MATCH(PAYROLL!EA$2,ADJ!$2:$2,0)),0)</f>
        <v/>
      </c>
      <c r="EB870">
        <f>IFERROR(INDEX(ADJ!$A$1:$BZ$1000,MATCH(PAYROLL!$D870,ADJ!A$1:A$500,0),MATCH(PAYROLL!EB$2,ADJ!$2:$2,0)),0)</f>
        <v/>
      </c>
      <c r="EC870">
        <f>IFERROR(INDEX(ADJ!$A$1:$BZ$1000,MATCH(PAYROLL!$D870,ADJ!A$1:A$500,0),MATCH(PAYROLL!EC$2,ADJ!$2:$2,0)),0)</f>
        <v/>
      </c>
      <c r="ED870">
        <f>IFERROR(INDEX(ADJ!$A$1:$BZ$1000,MATCH(PAYROLL!$D870,ADJ!A$1:A$500,0),MATCH(PAYROLL!ED$2,ADJ!$2:$2,0)),0)</f>
        <v/>
      </c>
      <c r="EE870">
        <f>IFERROR(INDEX(ADJ!$A$1:$BZ$1000,MATCH(PAYROLL!$D870,ADJ!A$1:A$500,0),MATCH(PAYROLL!EE$2,ADJ!$2:$2,0)),0)</f>
        <v/>
      </c>
      <c r="EF870">
        <f>IFERROR(INDEX(ADJ!$A$1:$BZ$1000,MATCH(PAYROLL!$D870,ADJ!A$1:A$500,0),MATCH(PAYROLL!EF$2,ADJ!$2:$2,0)),0)</f>
        <v/>
      </c>
      <c r="EG870">
        <f>IFERROR(INDEX(ADJ!$A$1:$BZ$1000,MATCH(PAYROLL!$D870,ADJ!A$1:A$500,0),MATCH(PAYROLL!EG$2,ADJ!$2:$2,0)),0)</f>
        <v/>
      </c>
      <c r="EH870">
        <f>IFERROR(INDEX(ADJ!$A$1:$BZ$1000,MATCH(PAYROLL!$D870,ADJ!A$1:A$500,0),MATCH(PAYROLL!EH$2,ADJ!$2:$2,0)),0)</f>
        <v/>
      </c>
      <c r="EI870">
        <f>IFERROR(INDEX(ADJ!$A$1:$BZ$1000,MATCH(PAYROLL!D870,ADJ!A$1:A$500,0),MATCH(PAYROLL!EI$2,ADJ!$2:$2,0)),0)</f>
        <v/>
      </c>
      <c r="EJ870">
        <f>IFERROR(INDEX(ADJ!$A$1:$BZ$1000,MATCH(PAYROLL!$D870,ADJ!A$1:A$500,0),MATCH(PAYROLL!EJ$2,ADJ!$2:$2,0)),0)</f>
        <v/>
      </c>
      <c r="EK870">
        <f>SUM(DZ870:EJ870)</f>
        <v/>
      </c>
    </row>
    <row r="871">
      <c r="A871" t="n">
        <v>869</v>
      </c>
      <c r="B871" t="inlineStr">
        <is>
          <t>Nguyễn Đình Xuân</t>
        </is>
      </c>
      <c r="D871" t="inlineStr">
        <is>
          <t>155506-01</t>
        </is>
      </c>
      <c r="S871">
        <f>IFERROR(INDEX(PIS!$A$1:$BZ$1000,MATCH($D871,PIS!C$1:C$500,0),MATCH("Lương CB tháng trước",PIS!$1:$1,0)),0)</f>
        <v/>
      </c>
      <c r="T871">
        <f>IFERROR(INDEX(PIS!$A$1:$BZ$1000,MATCH($D871,PIS!C$1:C$500,0),MATCH("Lương CB hiện tại",PIS!$1:$1,0)),0)</f>
        <v/>
      </c>
      <c r="U871">
        <f>IFERROR(INDEX(PIS!$A$1:$BZ$1000,MATCH($D871,PIS!C$1:C$500,0),MATCH("Lương đóng BHBB",PIS!$1:$1,0)),0)</f>
        <v/>
      </c>
      <c r="V871">
        <f>IFERROR(INDEX(PIS!$A$1:$BZ$1000,MATCH($D871,PIS!C$1:C$500,0),MATCH(V$2,PIS!$2:$2,0)),0)</f>
        <v/>
      </c>
      <c r="W871">
        <f>IFERROR(INDEX(PIS!$A$1:$BZ$1000,MATCH($D871,PIS!C$1:C$500,0),MATCH(W$2,PIS!$2:$2,0)),0)</f>
        <v/>
      </c>
      <c r="X871">
        <f>IFERROR(INDEX(PIS!$A$1:$BZ$1000,MATCH($D871,PIS!C$1:C$500,0),MATCH(X$2,PIS!$2:$2,0)),0)</f>
        <v/>
      </c>
      <c r="Y871">
        <f>IFERROR(INDEX(PIS!$A$1:$BZ$1000,MATCH($D871,PIS!C$1:C$500,0),MATCH(Y$2,PIS!$2:$2,0)),0)</f>
        <v/>
      </c>
      <c r="Z871">
        <f>IFERROR(INDEX(PIS!$A$1:$BZ$1000,MATCH($D871,PIS!C$1:C$500,0),MATCH(Z$2,PIS!$2:$2,0)),0)</f>
        <v/>
      </c>
      <c r="AA871">
        <f>IFERROR(INDEX(PIS!$A$1:$BZ$1000,MATCH($D871,PIS!C$1:C$500,0),MATCH(AA$2,PIS!$2:$2,0)),0)</f>
        <v/>
      </c>
      <c r="AB871">
        <f>IFERROR(INDEX(PIS!$A$1:$BZ$1000,MATCH($D871,PIS!C$1:C$500,0),MATCH(AB$2,PIS!$2:$2,0)),0)</f>
        <v/>
      </c>
      <c r="AC871">
        <f>SUM(V871:AB871)</f>
        <v/>
      </c>
      <c r="AD871">
        <f>IFERROR(INDEX(TIMESHEET!$A$1:$AI$5000,MATCH($D871,TIMESHEET!A$1:A$500,0),MATCH("T100",TIMESHEET!$2:$2,0))-2,0)</f>
        <v/>
      </c>
      <c r="AE871">
        <f>IFERROR(INDEX(TIMESHEET!$A$1:$AI$5000,MATCH($D871,TIMESHEET!A$1:A$500,0),MATCH("T202",TIMESHEET!$2:$2,0)),0)</f>
        <v/>
      </c>
      <c r="AF871">
        <f>IFERROR(INDEX(TIMESHEET!$A$1:$AI$5000,MATCH($D871,TIMESHEET!A$1:A$500,0),MATCH("T302",TIMESHEET!$2:$2,0)),0)</f>
        <v/>
      </c>
      <c r="AG871">
        <f>IFERROR(INDEX(TIMESHEET!$A$1:$AI$5000,MATCH($D871,TIMESHEET!A$1:A$500,0),MATCH("T406",TIMESHEET!$2:$2,0)),0)</f>
        <v/>
      </c>
      <c r="AH871">
        <f>AE871+AG871</f>
        <v/>
      </c>
      <c r="AI871">
        <f>IFERROR(INDEX(TIMESHEET!$A$1:$AI$5000,MATCH($D871,TIMESHEET!A$1:A$500,0),MATCH("T701",TIMESHEET!$2:$2,0)),0)</f>
        <v/>
      </c>
      <c r="AJ871">
        <f>IFERROR(INDEX(TIMESHEET!$A$1:$AI$5000,MATCH($D871,TIMESHEET!B$1:B$500,0),MATCH("T320",TIMESHEET!$2:$2,0)),0)</f>
        <v/>
      </c>
      <c r="AK871">
        <f>IFERROR(IF(LEFT(INDEX(PIS!O$1:O$500,MATCH(D871,PIS!C$1:C$500)),1)="M",T871/AD871*SUM(AE871:AG871),T871*AD871),0)</f>
        <v/>
      </c>
      <c r="AL871">
        <f>IFERROR(INDEX(ADJ!$A$1:$BZ$1000,MATCH(PAYROLL!D871,ADJ!A$1:A$500,0),MATCH(PAYROLL!AL$2,ADJ!$2:$2,0)),0)</f>
        <v/>
      </c>
      <c r="AM871">
        <f>SUM(AK871:AL871)</f>
        <v/>
      </c>
      <c r="AN871">
        <f>IFERROR(ROUND(V871/$AD871*$AH871,0),0)</f>
        <v/>
      </c>
      <c r="AO871">
        <f>IFERROR(ROUND(W871/$AD871*$AH871,0),0)</f>
        <v/>
      </c>
      <c r="AP871">
        <f>IFERROR(ROUND(X871/$AD871*$AE871,0),0)</f>
        <v/>
      </c>
      <c r="AQ871">
        <f>IFERROR(ROUND(Y871/$AD871*$AH871,0),0)</f>
        <v/>
      </c>
      <c r="AR871">
        <f>IFERROR(ROUND(Z871/$AD871*$AH871,0),0)</f>
        <v/>
      </c>
      <c r="AS871">
        <f>IFERROR(ROUND(AA871/$AD871*$AH871,0),0)</f>
        <v/>
      </c>
      <c r="AT871">
        <f>IFERROR(IF((AE871+AF871+AG871)&gt;13,AB871,ROUND(AB871/AD871*AH871,0)),0)</f>
        <v/>
      </c>
      <c r="AU871">
        <f>IFERROR(INDEX(ADJ!$A$1:$BZ$1000,MATCH(PAYROLL!D871,ADJ!A$1:A$500,0),MATCH(PAYROLL!AU$2,ADJ!$2:$2,0)),0)</f>
        <v/>
      </c>
      <c r="AV871">
        <f>ROUND(SUM(AN871:AU871),0)</f>
        <v/>
      </c>
      <c r="AW871">
        <f>IFERROR(INDEX(TIMESHEET!$A$1:$AI$5000,MATCH(PAYROLL!D871,TIMESHEET!A$1:A$500,0),MATCH("T620",TIMESHEET!$2:$2,0)),0)</f>
        <v/>
      </c>
      <c r="AX871">
        <f>IFERROR(INDEX(TIMESHEET!$A$1:$AI$5000,MATCH(PAYROLL!D871,TIMESHEET!A$1:A$500,0),MATCH("T601",TIMESHEET!$2:$2,0)),0)</f>
        <v/>
      </c>
      <c r="AY871">
        <f>IFERROR(INDEX(TIMESHEET!$A$1:$AI$5000,MATCH(PAYROLL!D871,TIMESHEET!A$1:A$500,0),MATCH("T602",TIMESHEET!$2:$2,0)),0)</f>
        <v/>
      </c>
      <c r="AZ871">
        <f>IFERROR(INDEX(TIMESHEET!$A$1:$AI$5000,MATCH(PAYROLL!D871,TIMESHEET!A$1:A$500,0),MATCH("T603",TIMESHEET!$2:$2,0)),0)</f>
        <v/>
      </c>
      <c r="BA871">
        <f>IFERROR(INDEX(TIMESHEET!$A$1:$AI$5000,MATCH(PAYROLL!D871,TIMESHEET!A$1:A$500,0),MATCH("T611",TIMESHEET!$2:$2,0)),0)</f>
        <v/>
      </c>
      <c r="BB871">
        <f>IFERROR(INDEX(TIMESHEET!$A$1:$AI$5000,MATCH(PAYROLL!D871,TIMESHEET!A$1:A$500,0),MATCH("T612",TIMESHEET!$2:$2,0)),0)</f>
        <v/>
      </c>
      <c r="BC871">
        <f>IFERROR(INDEX(TIMESHEET!$A$1:$AI$5000,MATCH(PAYROLL!D871,TIMESHEET!A$1:A$500,0),MATCH("T613",TIMESHEET!$2:$2,0)),0)</f>
        <v/>
      </c>
      <c r="BD871">
        <f>IFERROR(INDEX(TIMESHEET!$A$1:$AI$5000,MATCH(PAYROLL!D871,TIMESHEET!A$1:A$500,0),MATCH("T500",TIMESHEET!$2:$2,0)),0)</f>
        <v/>
      </c>
      <c r="BE871">
        <f>IFERROR(IF(LEFT(INDEX(PIS!O$1:O$500,MATCH(D871,PIS!C$1:C$500)),1)="M",T871/AD871/8*(AW871+AX871*1.5+AY871*2+AZ871*3+BA871*2.1+BB871*2.7+BC871*3.9+BD871*0.3),T871/8*(AW871+AX871*1.5+AY871*2+AZ871*3+BA871*2.1+BB871*2.7+BC871*3.9+BD871*0.3)),0)</f>
        <v/>
      </c>
      <c r="BF871">
        <f>IFERROR(INDEX(ADJ!$A$1:$BZ$1000,MATCH(PAYROLL!$D871,ADJ!A$1:A$500,0),MATCH(PAYROLL!BF$2,ADJ!$2:$2,0)),0)</f>
        <v/>
      </c>
      <c r="BG871">
        <f>IFERROR(INDEX(ADJ!$A$1:$BZ$1000,MATCH(PAYROLL!D871,ADJ!A$1:A$500,0),MATCH(PAYROLL!BG$2,ADJ!$2:$2,0)),0)</f>
        <v/>
      </c>
      <c r="BH871">
        <f>IFERROR(INDEX(ADJ!$A$1:$BZ$1000,MATCH(PAYROLL!D871,ADJ!A$1:A$500,0),MATCH(PAYROLL!BH$2,ADJ!$2:$2,0)),0)</f>
        <v/>
      </c>
      <c r="BI871">
        <f>IFERROR(INDEX(ADJ!$A$1:$BZ$1000,MATCH(PAYROLL!D871,ADJ!A$1:A$500,0),MATCH(PAYROLL!BI$2,ADJ!$2:$2,0)),0)</f>
        <v/>
      </c>
      <c r="BJ871">
        <f>IFERROR(INDEX(ADJ!$A$1:$BZ$1000,MATCH(PAYROLL!D871,ADJ!A$1:A$500,0),MATCH(PAYROLL!BJ$2,ADJ!$2:$2,0)),0)</f>
        <v/>
      </c>
      <c r="BK871">
        <f>SUM(BF871:BJ871)</f>
        <v/>
      </c>
      <c r="BL871">
        <f>IFERROR(INDEX(ADJ!$A$1:$BZ$1000,MATCH(PAYROLL!D871,ADJ!A$1:A$500,0),MATCH(PAYROLL!BL$2,ADJ!$2:$2,0)),0)</f>
        <v/>
      </c>
      <c r="BM871">
        <f>IFERROR(INDEX(ADJ!$A$1:$BZ$1000,MATCH(PAYROLL!D871,ADJ!A$1:A$500,0),MATCH(PAYROLL!BM$2,ADJ!$2:$2,0)),0)</f>
        <v/>
      </c>
      <c r="BN871">
        <f>IFERROR(INDEX(ADJ!$A$1:$BZ$1000,MATCH(PAYROLL!D871,ADJ!A$1:A$500,0),MATCH(PAYROLL!BN$2,ADJ!$2:$2,0)),0)</f>
        <v/>
      </c>
      <c r="BO871">
        <f>IFERROR(INDEX(ADJ!$A$1:$BZ$1000,MATCH(PAYROLL!D871,ADJ!A$1:A$500,0),MATCH(PAYROLL!BO$2,ADJ!$2:$2,0)),0)</f>
        <v/>
      </c>
      <c r="BP871">
        <f>SUM(AM871,AV871,BE871,BK871,BL871:BO871)</f>
        <v/>
      </c>
      <c r="BQ871">
        <f>BO871</f>
        <v/>
      </c>
      <c r="BR871">
        <f>IFERROR(ROUND(IF(LEFT(INDEX(PIS!O$1:O$500,MATCH(D871,PIS!C$1:C$500)),1)="D",T871/8*(BD871*0.3),IF(LEFT(INDEX(PIS!O$1:O$500,MATCH(D871,PIS!C$1:C$500)),1)="H",T871*($BD871*0.3),T871/$AD871/8*($BD871*0.3))),0),0)</f>
        <v/>
      </c>
      <c r="BS871">
        <f>IF(AP871&lt;1,0,MIN(AP871,730000))</f>
        <v/>
      </c>
      <c r="BT871">
        <f>IFERROR(ROUND((BE871-SUM(AW871:BC871)*T871/AD871/8),0)-BR871,0)</f>
        <v/>
      </c>
      <c r="BU871">
        <f>AO871</f>
        <v/>
      </c>
      <c r="BV871">
        <f>SUM(BQ871:BU871)</f>
        <v/>
      </c>
      <c r="BW871">
        <f>BP871-BV871</f>
        <v/>
      </c>
      <c r="BX871">
        <f>IFERROR(IF(RIGHT(INDEX(PIS!O$1:O$500,MATCH(D871,PIS!C$1:C$500)),5)="Gross",MIN(U871+V871,VLOOKUP("R700",TSC!B:C,2,0)*VLOOKUP("R101",TSC!B:C,2,0))*VLOOKUP("R701",TSC!B:C,2,0)%,0),0)</f>
        <v/>
      </c>
      <c r="BY871">
        <f>IFERROR(IF(RIGHT(INDEX(PIS!O$1:O$500,MATCH(D871,PIS!C$1:C$500)),5)="Gross",MIN(U871+V871,VLOOKUP("R700",TSC!B:C,2,0)*VLOOKUP("R101",TSC!B:C,2,0))*VLOOKUP("T704",TSC!B:C,2,0)%,0),0)</f>
        <v/>
      </c>
      <c r="BZ871">
        <f>IFERROR(IF(RIGHT(INDEX(PIS!O$1:O$500,MATCH(D871,PIS!C$1:C$500)),5)="Gross",MIN(U871+V871,VLOOKUP("R700",TSC!B:C,2,0)*VLOOKUP("1",TSC!F:G,2,0))*VLOOKUP("T705",TSC!B:C,2,0)%,0),0)</f>
        <v/>
      </c>
      <c r="CA871">
        <f>IFERROR(INDEX(ADJ!$A$1:$BZ$1000,MATCH(PAYROLL!D871,ADJ!A$1:A$500,0),MATCH(PAYROLL!CA$2,ADJ!$2:$2,0)),0)</f>
        <v/>
      </c>
      <c r="CB871">
        <f>IFERROR(INDEX(ADJ!$A$1:$BZ$1000,MATCH(PAYROLL!D871,ADJ!A$1:A$500,0),MATCH(PAYROLL!CB$2,ADJ!$2:$2,0)),0)</f>
        <v/>
      </c>
      <c r="CC871">
        <f>SUM(BX871:CB871)</f>
        <v/>
      </c>
      <c r="CD871">
        <f>IFERROR(INDEX(PIS!$A$1:$BZ$1000,MATCH(PAYROLL!D871,PIS!C$1:C$500,0),MATCH(PAYROLL!CD$1,PIS!$1:$1,0)),0)</f>
        <v/>
      </c>
      <c r="CE871">
        <f>IFERROR(IF(OR(INDEX(PIS!P$1:P$500,MATCH(D871,PIS!C$1:C$500,0))="LT2",INDEX(PIS!P$1:P$500,MATCH(D871,PIS!C$1:C$500,0))="P10"),0,SUM(CC871,CD871*VLOOKUP("R601",TSC!B:C,2,0),VLOOKUP("R602",TSC!B:C,2,0))),0)</f>
        <v/>
      </c>
      <c r="CF871">
        <f>MAX(BW871-CE871,0)</f>
        <v/>
      </c>
      <c r="CG871">
        <f>IFERROR(IF(OR(RIGHT(INDEX(PIS!P$1:P$500,MATCH(D871,PIS!C$1:C$500)),5)="P10",RIGHT(INDEX(PIS!P$1:P$500,MATCH(D871,PIS!C$1:C$500)),5)="CK"),0,IF(CF871&lt;=5000000,CF871*5%,IF(CF871&lt;=10000000,CF871*10%-250000,IF(CF871&lt;=18000000,CF871*15%-750000,IF(CF871&lt;=32000000,CF871*20%-1650000,IF(CF871&lt;=52000000,CF871*25%-3250000,IF(CF871&lt;=80000000,BH871*30%-5850000,CF871*35%-9850000))))))),0)</f>
        <v/>
      </c>
      <c r="CH871">
        <f>IFERROR(IF(OR(INDEX(PIS!P$1:P$500,MATCH(D871,PIS!C$1:C$500))="LT",INDEX(PIS!P$1:P$500,MATCH(D871,PIS!C$1:C$500))="CK"),0,IF(CF871&lt;2000000,0,CF871*10%)),0)</f>
        <v/>
      </c>
      <c r="CI871">
        <f>IFERROR(INDEX(ADJ!$A$1:$BZ$1000,MATCH(PAYROLL!D871,ADJ!A$1:A$500,0),MATCH(PAYROLL!CI$2,ADJ!$2:$2,0)),0)</f>
        <v/>
      </c>
      <c r="CJ871">
        <f>IFERROR(INDEX(ADJ!$A$1:$BZ$1000,MATCH(PAYROLL!D871,ADJ!A$1:A$500,0),MATCH(PAYROLL!CJ$2,ADJ!$2:$2,0)),0)</f>
        <v/>
      </c>
      <c r="CK871">
        <f>IFERROR(INDEX(ADJ!$A$1:$BZ$1000,MATCH(PAYROLL!D871,ADJ!A$1:A$500,0),MATCH(PAYROLL!CK$2,ADJ!$2:$2,0)),0)</f>
        <v/>
      </c>
      <c r="CL871">
        <f>SUM(CG871:CK871)</f>
        <v/>
      </c>
      <c r="CM871">
        <f>ROUND(SUM(CH871:CK871),0)</f>
        <v/>
      </c>
      <c r="CN871">
        <f>IFERROR(INDEX(CSDA!D$1:D$500,MATCH($CN$2,CSDA!C$1:C$500,0))*INDEX(PIS!V$1:V$500,MATCH(D871,PIS!C$1:C$500))+INDEX(ADJ!$A$1:$BZ$1000,MATCH(PAYROLL!D871,ADJ!A$1:A$500,0),MATCH(PAYROLL!CN$2,ADJ!$2:$2,0)),0)</f>
        <v/>
      </c>
      <c r="CO871">
        <f>IFERROR(INDEX(ADJ!$A$1:$BZ$1000,MATCH(PAYROLL!D871,ADJ!A$1:A$500,0),MATCH(PAYROLL!CO$2,ADJ!$2:$2,0)),0)</f>
        <v/>
      </c>
      <c r="CP871">
        <f>IFERROR(INDEX(ADJ!$A$1:$BZ$1000,MATCH(PAYROLL!D871,ADJ!A$1:A$500,0),MATCH(PAYROLL!CP$2,ADJ!$2:$2,0)),0)</f>
        <v/>
      </c>
      <c r="CQ871">
        <f>BP871-CL871-CI871-CM871-CN871-CO871-CP871-CC871</f>
        <v/>
      </c>
      <c r="CR871">
        <f>IFERROR(IF(RIGHT(INDEX(PIS!O$1:O$500,MATCH(D871,PIS!C$1:C$500,0)),5)="Gross",MIN(U871+V871,VLOOKUP("R700",TSC!B:C,2,0)*VLOOKUP("R101",TSC!B:C,2,0))*(VLOOKUP("T711",TSC!B:C,2,0)+VLOOKUP("T712",TSC!B:C,2,0))%,MIN(T871+V871,VLOOKUP("R700",TSC!B:C,2,0)*VLOOKUP("R101",TSC!B:C,2,0))*(VLOOKUP("T711",TSC!B:C,2,0)+VLOOKUP("T712",TSC!B:C,2,0)+VLOOKUP("R701",TSC!B:C,2,0))%),0)</f>
        <v/>
      </c>
      <c r="CS871">
        <f>IFERROR(IF(RIGHT(INDEX(PIS!O$1:O$500,MATCH(D871,PIS!C$1:C$500,0)),5)="Gross",MIN(U871+V871,VLOOKUP("R700",TSC!B:C,2,0)*VLOOKUP("R101",TSC!B:C,2,0))*(VLOOKUP("T714",TSC!B:C,2,0))%,MIN(T871+V871,VLOOKUP("R700",TSC!B:C,2,0)*VLOOKUP("R101",TSC!B:C,2,0))*(VLOOKUP("T704",TSC!B:C,2,0)+VLOOKUP("T714",TSC!B:C,2,0))%),0)</f>
        <v/>
      </c>
      <c r="CT871">
        <f>IFERROR(IF(RIGHT(INDEX(PIS!O$1:O$500,MATCH(D871,PIS!C$1:C$500,0)),5)="Gross",MIN(U871+V871,VLOOKUP("R700",TSC!B:C,2,0)*VLOOKUP("R101",TSC!B:C,2,0))*VLOOKUP("T705",TSC!B:C,2,0)%,MIN(T871+V871,VLOOKUP("R700",TSC!B:C,2,0)*VLOOKUP("R101",TSC!B:C,2,0))*VLOOKUP("T705",TSC!B:C,2,0)%),0)</f>
        <v/>
      </c>
      <c r="CU871">
        <f>IFERROR(IF(RIGHT(INDEX(PIS!O$1:O$500,MATCH(D871,PIS!C$1:C$500,0)),5)="Gross",MIN(U871+V871,VLOOKUP("R700",TSC!B:C,2,0)*VLOOKUP("R101",TSC!B:C,2,0))*(VLOOKUP("T713",TSC!B:C,2,0))%,MIN(T871+V871,VLOOKUP("R700",TSC!B:C,2,0)*VLOOKUP("R101",TSC!B:C,2,0))*(VLOOKUP("T713",TSC!B:C,2,0))%),0)</f>
        <v/>
      </c>
      <c r="CV871">
        <f>IFERROR(INDEX(ADJ!$A$1:$BZ$1000,MATCH(PAYROLL!D871,ADJ!A$1:A$500,0),MATCH(PAYROLL!CV$2,ADJ!$2:$2,0)),0)</f>
        <v/>
      </c>
      <c r="CW871">
        <f>IFERROR(INDEX(ADJ!$A$1:$BZ$1000,MATCH(PAYROLL!D871,ADJ!A$1:A$500,0),MATCH(PAYROLL!CW$2,ADJ!$2:$2,0)),0)</f>
        <v/>
      </c>
      <c r="CX871">
        <f>SUM(CR871:CW871)</f>
        <v/>
      </c>
      <c r="CY871">
        <f>ROUND(IF(CR871&gt;0,T871+V871*VLOOKUP("R202",TSC!$B$1:$C$500,2,0),0),0)</f>
        <v/>
      </c>
      <c r="CZ871">
        <f>IFERROR(INDEX(CSDA!D$1:D$500,MATCH($CZ$2,CSDA!C$1:C$500,0)),0)</f>
        <v/>
      </c>
      <c r="DA871">
        <f>ROUND(T871*0.7%,0)</f>
        <v/>
      </c>
      <c r="DB871">
        <f>ROUND(T871/12,0)</f>
        <v/>
      </c>
      <c r="DC871">
        <f ref="DC871" t="array">IFERROR(INDEX(CSDA!D$1:D$500,MATCH("Trích giữ"&amp;PAYROLL!DC$2,CSDA!A$1:A$500&amp;CSDA!C$1:C$500,0)),0)</f>
        <v/>
      </c>
      <c r="DD871">
        <f ref="DD871" t="array">IFERROR(INDEX(CSDA!D$1:D$500,MATCH("Trích giữ"&amp;PAYROLL!DD$2,CSDA!A$1:A$500&amp;CSDA!C$1:C$500,0)),0)</f>
        <v/>
      </c>
      <c r="DE871">
        <f ref="DE871" t="array">IFERROR(INDEX(CSDA!D$1:D$500,MATCH("Trích giữ"&amp;PAYROLL!DE$2,CSDA!A$1:A$500&amp;CSDA!C$1:C$500,0)),0)</f>
        <v/>
      </c>
      <c r="DF871">
        <f>IFERROR(INDEX(CSDA!D$1:D$500,MATCH(PAYROLL!DF$2,CSDA!C$1:C$500,0)),0)</f>
        <v/>
      </c>
      <c r="DG871">
        <f ref="DG871" t="array">IFERROR(INDEX(CSDA!D$1:D$500,MATCH("Trích giữ"&amp;PAYROLL!DG$2,CSDA!A$1:A$500&amp;CSDA!C$1:C$500,0)),0)</f>
        <v/>
      </c>
      <c r="DH871">
        <f>ROUND(T871/26,0)</f>
        <v/>
      </c>
      <c r="DI871">
        <f ref="DI871" t="array">IFERROR(INDEX(CSDA!D$1:D$500,MATCH("Trích giữ"&amp;PAYROLL!DI$2,CSDA!A$1:A$500&amp;CSDA!C$1:C$500,0)),0)</f>
        <v/>
      </c>
      <c r="DJ871">
        <f>IF(U871=0,T871*21.5%-BL871,0)</f>
        <v/>
      </c>
      <c r="DK871">
        <f ref="DK871" t="array">IFERROR(INDEX(CSDA!D$1:D$500,MATCH("Trích giữ"&amp;PAYROLL!DK$2,CSDA!A$1:A$500&amp;CSDA!C$1:C$500,0)),0)</f>
        <v/>
      </c>
      <c r="DL871">
        <f>IFERROR(INDEX(CSDA!D$1:D$500,MATCH(PAYROLL!DL$2,CSDA!C$1:C$500,0))/12,0)</f>
        <v/>
      </c>
      <c r="DM871">
        <f>SUM(DB871:DL871)</f>
        <v/>
      </c>
      <c r="DN871">
        <f>IFERROR(INDEX(ADJ!$A$1:$BZ$1000,MATCH(PAYROLL!D871,ADJ!A$1:A$500,0),MATCH(PAYROLL!DN$2,ADJ!$2:$2,0)),0)</f>
        <v/>
      </c>
      <c r="DO871">
        <f>IFERROR(SUM(BP871,DM871:DN871,CX871:DA871)-DT871,0)</f>
        <v/>
      </c>
      <c r="DP871">
        <f ref="DP871" t="array">SUM(BW871*IFERROR(INDEX(CSDA!D$1:D$500,MATCH(BW$2,CSDA!C$1:C$500,0)),0)%,CX871*IFERROR(INDEX(CSDA!D$1:D$500,MATCH(CX$2,CSDA!C$1:C$500,0)),0)%,DA871*IFERROR(INDEX(CSDA!D$1:D$500,MATCH(DA$2,CSDA!C$1:C$500,0)),0)%,DB871*IFERROR(INDEX(CSDA!D$1:D$500,MATCH(DB$2,CSDA!C$1:C$500,0)),0)%,DF871*IFERROR(INDEX(CSDA!D$1:D$500,MATCH("Phí dịch vụ"&amp;PAYROLL!DF$2,CSDA!A$1:A$500&amp;CSDA!C$1:C$500,0)),0)%,DC871*IFERROR(INDEX(CSDA!D$1:D$500,MATCH("Phí dịch vụ"&amp;PAYROLL!DC$2,CSDA!A$1:A$500&amp;CSDA!C$1:C$500,0)),0)%,DH871*IFERROR(INDEX(CSDA!D$1:D$500,MATCH("Phí dịch vụ"&amp;PAYROLL!DH$2,CSDA!A$1:A$500&amp;CSDA!C$1:C$500,0)),0)%,DJ871*IFERROR(INDEX(CSDA!D$1:D$500,MATCH("Phí dịch vụ"&amp;PAYROLL!DJ$2,CSDA!A$1:A$500&amp;CSDA!C$1:C$500,0)),0)%,BN871*IFERROR(INDEX(CSDA!D$1:D$500,MATCH(BN$2,CSDA!C$1:C$500,0)),0)%)-BN871*7%</f>
        <v/>
      </c>
      <c r="DQ871">
        <f>IFERROR(INDEX(ADJ!$A$1:$BZ$1000,MATCH(PAYROLL!D871,ADJ!A$1:A$500,0),MATCH(PAYROLL!DQ$2,ADJ!$2:$2,0)),0)</f>
        <v/>
      </c>
      <c r="DR871">
        <f>IFERROR(INDEX(ADJ!$A$1:$BZ$1000,MATCH(PAYROLL!D871,ADJ!A$1:A$500,0),MATCH(PAYROLL!DR$2,ADJ!$2:$2,0)),0)</f>
        <v/>
      </c>
      <c r="DS871">
        <f>SUM(DP871:DR871)</f>
        <v/>
      </c>
      <c r="DT871">
        <f>EK871</f>
        <v/>
      </c>
      <c r="DU871">
        <f>SUM(DO871:DR871)</f>
        <v/>
      </c>
      <c r="DV871">
        <f>ROUND(DU871*0.1,0)</f>
        <v/>
      </c>
      <c r="DW871">
        <f>DU871+DV871</f>
        <v/>
      </c>
      <c r="DZ871">
        <f>IFERROR(INDEX(ADJ!$A$1:$BZ$1000,MATCH(PAYROLL!$D871,ADJ!A$1:A$500,0),MATCH(PAYROLL!DZ$2,ADJ!$2:$2,0)),0)</f>
        <v/>
      </c>
      <c r="EA871">
        <f>IFERROR(INDEX(ADJ!$A$1:$BZ$1000,MATCH(PAYROLL!$D871,ADJ!A$1:A$500,0),MATCH(PAYROLL!EA$2,ADJ!$2:$2,0)),0)</f>
        <v/>
      </c>
      <c r="EB871">
        <f>IFERROR(INDEX(ADJ!$A$1:$BZ$1000,MATCH(PAYROLL!$D871,ADJ!A$1:A$500,0),MATCH(PAYROLL!EB$2,ADJ!$2:$2,0)),0)</f>
        <v/>
      </c>
      <c r="EC871">
        <f>IFERROR(INDEX(ADJ!$A$1:$BZ$1000,MATCH(PAYROLL!$D871,ADJ!A$1:A$500,0),MATCH(PAYROLL!EC$2,ADJ!$2:$2,0)),0)</f>
        <v/>
      </c>
      <c r="ED871">
        <f>IFERROR(INDEX(ADJ!$A$1:$BZ$1000,MATCH(PAYROLL!$D871,ADJ!A$1:A$500,0),MATCH(PAYROLL!ED$2,ADJ!$2:$2,0)),0)</f>
        <v/>
      </c>
      <c r="EE871">
        <f>IFERROR(INDEX(ADJ!$A$1:$BZ$1000,MATCH(PAYROLL!$D871,ADJ!A$1:A$500,0),MATCH(PAYROLL!EE$2,ADJ!$2:$2,0)),0)</f>
        <v/>
      </c>
      <c r="EF871">
        <f>IFERROR(INDEX(ADJ!$A$1:$BZ$1000,MATCH(PAYROLL!$D871,ADJ!A$1:A$500,0),MATCH(PAYROLL!EF$2,ADJ!$2:$2,0)),0)</f>
        <v/>
      </c>
      <c r="EG871">
        <f>IFERROR(INDEX(ADJ!$A$1:$BZ$1000,MATCH(PAYROLL!$D871,ADJ!A$1:A$500,0),MATCH(PAYROLL!EG$2,ADJ!$2:$2,0)),0)</f>
        <v/>
      </c>
      <c r="EH871">
        <f>IFERROR(INDEX(ADJ!$A$1:$BZ$1000,MATCH(PAYROLL!$D871,ADJ!A$1:A$500,0),MATCH(PAYROLL!EH$2,ADJ!$2:$2,0)),0)</f>
        <v/>
      </c>
      <c r="EI871">
        <f>IFERROR(INDEX(ADJ!$A$1:$BZ$1000,MATCH(PAYROLL!D871,ADJ!A$1:A$500,0),MATCH(PAYROLL!EI$2,ADJ!$2:$2,0)),0)</f>
        <v/>
      </c>
      <c r="EJ871">
        <f>IFERROR(INDEX(ADJ!$A$1:$BZ$1000,MATCH(PAYROLL!$D871,ADJ!A$1:A$500,0),MATCH(PAYROLL!EJ$2,ADJ!$2:$2,0)),0)</f>
        <v/>
      </c>
      <c r="EK871">
        <f>SUM(DZ871:EJ871)</f>
        <v/>
      </c>
    </row>
    <row r="872">
      <c r="A872" t="n">
        <v>870</v>
      </c>
      <c r="B872" t="inlineStr">
        <is>
          <t>Bùi Thị Quỳnh</t>
        </is>
      </c>
      <c r="D872" t="inlineStr">
        <is>
          <t>155504-01</t>
        </is>
      </c>
      <c r="S872">
        <f>IFERROR(INDEX(PIS!$A$1:$BZ$1000,MATCH($D872,PIS!C$1:C$500,0),MATCH("Lương CB tháng trước",PIS!$1:$1,0)),0)</f>
        <v/>
      </c>
      <c r="T872">
        <f>IFERROR(INDEX(PIS!$A$1:$BZ$1000,MATCH($D872,PIS!C$1:C$500,0),MATCH("Lương CB hiện tại",PIS!$1:$1,0)),0)</f>
        <v/>
      </c>
      <c r="U872">
        <f>IFERROR(INDEX(PIS!$A$1:$BZ$1000,MATCH($D872,PIS!C$1:C$500,0),MATCH("Lương đóng BHBB",PIS!$1:$1,0)),0)</f>
        <v/>
      </c>
      <c r="V872">
        <f>IFERROR(INDEX(PIS!$A$1:$BZ$1000,MATCH($D872,PIS!C$1:C$500,0),MATCH(V$2,PIS!$2:$2,0)),0)</f>
        <v/>
      </c>
      <c r="W872">
        <f>IFERROR(INDEX(PIS!$A$1:$BZ$1000,MATCH($D872,PIS!C$1:C$500,0),MATCH(W$2,PIS!$2:$2,0)),0)</f>
        <v/>
      </c>
      <c r="X872">
        <f>IFERROR(INDEX(PIS!$A$1:$BZ$1000,MATCH($D872,PIS!C$1:C$500,0),MATCH(X$2,PIS!$2:$2,0)),0)</f>
        <v/>
      </c>
      <c r="Y872">
        <f>IFERROR(INDEX(PIS!$A$1:$BZ$1000,MATCH($D872,PIS!C$1:C$500,0),MATCH(Y$2,PIS!$2:$2,0)),0)</f>
        <v/>
      </c>
      <c r="Z872">
        <f>IFERROR(INDEX(PIS!$A$1:$BZ$1000,MATCH($D872,PIS!C$1:C$500,0),MATCH(Z$2,PIS!$2:$2,0)),0)</f>
        <v/>
      </c>
      <c r="AA872">
        <f>IFERROR(INDEX(PIS!$A$1:$BZ$1000,MATCH($D872,PIS!C$1:C$500,0),MATCH(AA$2,PIS!$2:$2,0)),0)</f>
        <v/>
      </c>
      <c r="AB872">
        <f>IFERROR(INDEX(PIS!$A$1:$BZ$1000,MATCH($D872,PIS!C$1:C$500,0),MATCH(AB$2,PIS!$2:$2,0)),0)</f>
        <v/>
      </c>
      <c r="AC872">
        <f>SUM(V872:AB872)</f>
        <v/>
      </c>
      <c r="AD872">
        <f>IFERROR(INDEX(TIMESHEET!$A$1:$AI$5000,MATCH($D872,TIMESHEET!A$1:A$500,0),MATCH("T100",TIMESHEET!$2:$2,0))-2,0)</f>
        <v/>
      </c>
      <c r="AE872">
        <f>IFERROR(INDEX(TIMESHEET!$A$1:$AI$5000,MATCH($D872,TIMESHEET!A$1:A$500,0),MATCH("T202",TIMESHEET!$2:$2,0)),0)</f>
        <v/>
      </c>
      <c r="AF872">
        <f>IFERROR(INDEX(TIMESHEET!$A$1:$AI$5000,MATCH($D872,TIMESHEET!A$1:A$500,0),MATCH("T302",TIMESHEET!$2:$2,0)),0)</f>
        <v/>
      </c>
      <c r="AG872">
        <f>IFERROR(INDEX(TIMESHEET!$A$1:$AI$5000,MATCH($D872,TIMESHEET!A$1:A$500,0),MATCH("T406",TIMESHEET!$2:$2,0)),0)</f>
        <v/>
      </c>
      <c r="AH872">
        <f>AE872+AG872</f>
        <v/>
      </c>
      <c r="AI872">
        <f>IFERROR(INDEX(TIMESHEET!$A$1:$AI$5000,MATCH($D872,TIMESHEET!A$1:A$500,0),MATCH("T701",TIMESHEET!$2:$2,0)),0)</f>
        <v/>
      </c>
      <c r="AJ872">
        <f>IFERROR(INDEX(TIMESHEET!$A$1:$AI$5000,MATCH($D872,TIMESHEET!B$1:B$500,0),MATCH("T320",TIMESHEET!$2:$2,0)),0)</f>
        <v/>
      </c>
      <c r="AK872">
        <f>IFERROR(IF(LEFT(INDEX(PIS!O$1:O$500,MATCH(D872,PIS!C$1:C$500)),1)="M",T872/AD872*SUM(AE872:AG872),T872*AD872),0)</f>
        <v/>
      </c>
      <c r="AL872">
        <f>IFERROR(INDEX(ADJ!$A$1:$BZ$1000,MATCH(PAYROLL!D872,ADJ!A$1:A$500,0),MATCH(PAYROLL!AL$2,ADJ!$2:$2,0)),0)</f>
        <v/>
      </c>
      <c r="AM872">
        <f>SUM(AK872:AL872)</f>
        <v/>
      </c>
      <c r="AN872">
        <f>IFERROR(ROUND(V872/$AD872*$AH872,0),0)</f>
        <v/>
      </c>
      <c r="AO872">
        <f>IFERROR(ROUND(W872/$AD872*$AH872,0),0)</f>
        <v/>
      </c>
      <c r="AP872">
        <f>IFERROR(ROUND(X872/$AD872*$AE872,0),0)</f>
        <v/>
      </c>
      <c r="AQ872">
        <f>IFERROR(ROUND(Y872/$AD872*$AH872,0),0)</f>
        <v/>
      </c>
      <c r="AR872">
        <f>IFERROR(ROUND(Z872/$AD872*$AH872,0),0)</f>
        <v/>
      </c>
      <c r="AS872">
        <f>IFERROR(ROUND(AA872/$AD872*$AH872,0),0)</f>
        <v/>
      </c>
      <c r="AT872">
        <f>IFERROR(IF((AE872+AF872+AG872)&gt;13,AB872,ROUND(AB872/AD872*AH872,0)),0)</f>
        <v/>
      </c>
      <c r="AU872">
        <f>IFERROR(INDEX(ADJ!$A$1:$BZ$1000,MATCH(PAYROLL!D872,ADJ!A$1:A$500,0),MATCH(PAYROLL!AU$2,ADJ!$2:$2,0)),0)</f>
        <v/>
      </c>
      <c r="AV872">
        <f>ROUND(SUM(AN872:AU872),0)</f>
        <v/>
      </c>
      <c r="AW872">
        <f>IFERROR(INDEX(TIMESHEET!$A$1:$AI$5000,MATCH(PAYROLL!D872,TIMESHEET!A$1:A$500,0),MATCH("T620",TIMESHEET!$2:$2,0)),0)</f>
        <v/>
      </c>
      <c r="AX872">
        <f>IFERROR(INDEX(TIMESHEET!$A$1:$AI$5000,MATCH(PAYROLL!D872,TIMESHEET!A$1:A$500,0),MATCH("T601",TIMESHEET!$2:$2,0)),0)</f>
        <v/>
      </c>
      <c r="AY872">
        <f>IFERROR(INDEX(TIMESHEET!$A$1:$AI$5000,MATCH(PAYROLL!D872,TIMESHEET!A$1:A$500,0),MATCH("T602",TIMESHEET!$2:$2,0)),0)</f>
        <v/>
      </c>
      <c r="AZ872">
        <f>IFERROR(INDEX(TIMESHEET!$A$1:$AI$5000,MATCH(PAYROLL!D872,TIMESHEET!A$1:A$500,0),MATCH("T603",TIMESHEET!$2:$2,0)),0)</f>
        <v/>
      </c>
      <c r="BA872">
        <f>IFERROR(INDEX(TIMESHEET!$A$1:$AI$5000,MATCH(PAYROLL!D872,TIMESHEET!A$1:A$500,0),MATCH("T611",TIMESHEET!$2:$2,0)),0)</f>
        <v/>
      </c>
      <c r="BB872">
        <f>IFERROR(INDEX(TIMESHEET!$A$1:$AI$5000,MATCH(PAYROLL!D872,TIMESHEET!A$1:A$500,0),MATCH("T612",TIMESHEET!$2:$2,0)),0)</f>
        <v/>
      </c>
      <c r="BC872">
        <f>IFERROR(INDEX(TIMESHEET!$A$1:$AI$5000,MATCH(PAYROLL!D872,TIMESHEET!A$1:A$500,0),MATCH("T613",TIMESHEET!$2:$2,0)),0)</f>
        <v/>
      </c>
      <c r="BD872">
        <f>IFERROR(INDEX(TIMESHEET!$A$1:$AI$5000,MATCH(PAYROLL!D872,TIMESHEET!A$1:A$500,0),MATCH("T500",TIMESHEET!$2:$2,0)),0)</f>
        <v/>
      </c>
      <c r="BE872">
        <f>IFERROR(IF(LEFT(INDEX(PIS!O$1:O$500,MATCH(D872,PIS!C$1:C$500)),1)="M",T872/AD872/8*(AW872+AX872*1.5+AY872*2+AZ872*3+BA872*2.1+BB872*2.7+BC872*3.9+BD872*0.3),T872/8*(AW872+AX872*1.5+AY872*2+AZ872*3+BA872*2.1+BB872*2.7+BC872*3.9+BD872*0.3)),0)</f>
        <v/>
      </c>
      <c r="BF872">
        <f>IFERROR(INDEX(ADJ!$A$1:$BZ$1000,MATCH(PAYROLL!$D872,ADJ!A$1:A$500,0),MATCH(PAYROLL!BF$2,ADJ!$2:$2,0)),0)</f>
        <v/>
      </c>
      <c r="BG872">
        <f>IFERROR(INDEX(ADJ!$A$1:$BZ$1000,MATCH(PAYROLL!D872,ADJ!A$1:A$500,0),MATCH(PAYROLL!BG$2,ADJ!$2:$2,0)),0)</f>
        <v/>
      </c>
      <c r="BH872">
        <f>IFERROR(INDEX(ADJ!$A$1:$BZ$1000,MATCH(PAYROLL!D872,ADJ!A$1:A$500,0),MATCH(PAYROLL!BH$2,ADJ!$2:$2,0)),0)</f>
        <v/>
      </c>
      <c r="BI872">
        <f>IFERROR(INDEX(ADJ!$A$1:$BZ$1000,MATCH(PAYROLL!D872,ADJ!A$1:A$500,0),MATCH(PAYROLL!BI$2,ADJ!$2:$2,0)),0)</f>
        <v/>
      </c>
      <c r="BJ872">
        <f>IFERROR(INDEX(ADJ!$A$1:$BZ$1000,MATCH(PAYROLL!D872,ADJ!A$1:A$500,0),MATCH(PAYROLL!BJ$2,ADJ!$2:$2,0)),0)</f>
        <v/>
      </c>
      <c r="BK872">
        <f>SUM(BF872:BJ872)</f>
        <v/>
      </c>
      <c r="BL872">
        <f>IFERROR(INDEX(ADJ!$A$1:$BZ$1000,MATCH(PAYROLL!D872,ADJ!A$1:A$500,0),MATCH(PAYROLL!BL$2,ADJ!$2:$2,0)),0)</f>
        <v/>
      </c>
      <c r="BM872">
        <f>IFERROR(INDEX(ADJ!$A$1:$BZ$1000,MATCH(PAYROLL!D872,ADJ!A$1:A$500,0),MATCH(PAYROLL!BM$2,ADJ!$2:$2,0)),0)</f>
        <v/>
      </c>
      <c r="BN872">
        <f>IFERROR(INDEX(ADJ!$A$1:$BZ$1000,MATCH(PAYROLL!D872,ADJ!A$1:A$500,0),MATCH(PAYROLL!BN$2,ADJ!$2:$2,0)),0)</f>
        <v/>
      </c>
      <c r="BO872">
        <f>IFERROR(INDEX(ADJ!$A$1:$BZ$1000,MATCH(PAYROLL!D872,ADJ!A$1:A$500,0),MATCH(PAYROLL!BO$2,ADJ!$2:$2,0)),0)</f>
        <v/>
      </c>
      <c r="BP872">
        <f>SUM(AM872,AV872,BE872,BK872,BL872:BO872)</f>
        <v/>
      </c>
      <c r="BQ872">
        <f>BO872</f>
        <v/>
      </c>
      <c r="BR872">
        <f>IFERROR(ROUND(IF(LEFT(INDEX(PIS!O$1:O$500,MATCH(D872,PIS!C$1:C$500)),1)="D",T872/8*(BD872*0.3),IF(LEFT(INDEX(PIS!O$1:O$500,MATCH(D872,PIS!C$1:C$500)),1)="H",T872*($BD872*0.3),T872/$AD872/8*($BD872*0.3))),0),0)</f>
        <v/>
      </c>
      <c r="BS872">
        <f>IF(AP872&lt;1,0,MIN(AP872,730000))</f>
        <v/>
      </c>
      <c r="BT872">
        <f>IFERROR(ROUND((BE872-SUM(AW872:BC872)*T872/AD872/8),0)-BR872,0)</f>
        <v/>
      </c>
      <c r="BU872">
        <f>AO872</f>
        <v/>
      </c>
      <c r="BV872">
        <f>SUM(BQ872:BU872)</f>
        <v/>
      </c>
      <c r="BW872">
        <f>BP872-BV872</f>
        <v/>
      </c>
      <c r="BX872">
        <f>IFERROR(IF(RIGHT(INDEX(PIS!O$1:O$500,MATCH(D872,PIS!C$1:C$500)),5)="Gross",MIN(U872+V872,VLOOKUP("R700",TSC!B:C,2,0)*VLOOKUP("R101",TSC!B:C,2,0))*VLOOKUP("R701",TSC!B:C,2,0)%,0),0)</f>
        <v/>
      </c>
      <c r="BY872">
        <f>IFERROR(IF(RIGHT(INDEX(PIS!O$1:O$500,MATCH(D872,PIS!C$1:C$500)),5)="Gross",MIN(U872+V872,VLOOKUP("R700",TSC!B:C,2,0)*VLOOKUP("R101",TSC!B:C,2,0))*VLOOKUP("T704",TSC!B:C,2,0)%,0),0)</f>
        <v/>
      </c>
      <c r="BZ872">
        <f>IFERROR(IF(RIGHT(INDEX(PIS!O$1:O$500,MATCH(D872,PIS!C$1:C$500)),5)="Gross",MIN(U872+V872,VLOOKUP("R700",TSC!B:C,2,0)*VLOOKUP("1",TSC!F:G,2,0))*VLOOKUP("T705",TSC!B:C,2,0)%,0),0)</f>
        <v/>
      </c>
      <c r="CA872">
        <f>IFERROR(INDEX(ADJ!$A$1:$BZ$1000,MATCH(PAYROLL!D872,ADJ!A$1:A$500,0),MATCH(PAYROLL!CA$2,ADJ!$2:$2,0)),0)</f>
        <v/>
      </c>
      <c r="CB872">
        <f>IFERROR(INDEX(ADJ!$A$1:$BZ$1000,MATCH(PAYROLL!D872,ADJ!A$1:A$500,0),MATCH(PAYROLL!CB$2,ADJ!$2:$2,0)),0)</f>
        <v/>
      </c>
      <c r="CC872">
        <f>SUM(BX872:CB872)</f>
        <v/>
      </c>
      <c r="CD872">
        <f>IFERROR(INDEX(PIS!$A$1:$BZ$1000,MATCH(PAYROLL!D872,PIS!C$1:C$500,0),MATCH(PAYROLL!CD$1,PIS!$1:$1,0)),0)</f>
        <v/>
      </c>
      <c r="CE872">
        <f>IFERROR(IF(OR(INDEX(PIS!P$1:P$500,MATCH(D872,PIS!C$1:C$500,0))="LT2",INDEX(PIS!P$1:P$500,MATCH(D872,PIS!C$1:C$500,0))="P10"),0,SUM(CC872,CD872*VLOOKUP("R601",TSC!B:C,2,0),VLOOKUP("R602",TSC!B:C,2,0))),0)</f>
        <v/>
      </c>
      <c r="CF872">
        <f>MAX(BW872-CE872,0)</f>
        <v/>
      </c>
      <c r="CG872">
        <f>IFERROR(IF(OR(RIGHT(INDEX(PIS!P$1:P$500,MATCH(D872,PIS!C$1:C$500)),5)="P10",RIGHT(INDEX(PIS!P$1:P$500,MATCH(D872,PIS!C$1:C$500)),5)="CK"),0,IF(CF872&lt;=5000000,CF872*5%,IF(CF872&lt;=10000000,CF872*10%-250000,IF(CF872&lt;=18000000,CF872*15%-750000,IF(CF872&lt;=32000000,CF872*20%-1650000,IF(CF872&lt;=52000000,CF872*25%-3250000,IF(CF872&lt;=80000000,BH872*30%-5850000,CF872*35%-9850000))))))),0)</f>
        <v/>
      </c>
      <c r="CH872">
        <f>IFERROR(IF(OR(INDEX(PIS!P$1:P$500,MATCH(D872,PIS!C$1:C$500))="LT",INDEX(PIS!P$1:P$500,MATCH(D872,PIS!C$1:C$500))="CK"),0,IF(CF872&lt;2000000,0,CF872*10%)),0)</f>
        <v/>
      </c>
      <c r="CI872">
        <f>IFERROR(INDEX(ADJ!$A$1:$BZ$1000,MATCH(PAYROLL!D872,ADJ!A$1:A$500,0),MATCH(PAYROLL!CI$2,ADJ!$2:$2,0)),0)</f>
        <v/>
      </c>
      <c r="CJ872">
        <f>IFERROR(INDEX(ADJ!$A$1:$BZ$1000,MATCH(PAYROLL!D872,ADJ!A$1:A$500,0),MATCH(PAYROLL!CJ$2,ADJ!$2:$2,0)),0)</f>
        <v/>
      </c>
      <c r="CK872">
        <f>IFERROR(INDEX(ADJ!$A$1:$BZ$1000,MATCH(PAYROLL!D872,ADJ!A$1:A$500,0),MATCH(PAYROLL!CK$2,ADJ!$2:$2,0)),0)</f>
        <v/>
      </c>
      <c r="CL872">
        <f>SUM(CG872:CK872)</f>
        <v/>
      </c>
      <c r="CM872">
        <f>ROUND(SUM(CH872:CK872),0)</f>
        <v/>
      </c>
      <c r="CN872">
        <f>IFERROR(INDEX(CSDA!D$1:D$500,MATCH($CN$2,CSDA!C$1:C$500,0))*INDEX(PIS!V$1:V$500,MATCH(D872,PIS!C$1:C$500))+INDEX(ADJ!$A$1:$BZ$1000,MATCH(PAYROLL!D872,ADJ!A$1:A$500,0),MATCH(PAYROLL!CN$2,ADJ!$2:$2,0)),0)</f>
        <v/>
      </c>
      <c r="CO872">
        <f>IFERROR(INDEX(ADJ!$A$1:$BZ$1000,MATCH(PAYROLL!D872,ADJ!A$1:A$500,0),MATCH(PAYROLL!CO$2,ADJ!$2:$2,0)),0)</f>
        <v/>
      </c>
      <c r="CP872">
        <f>IFERROR(INDEX(ADJ!$A$1:$BZ$1000,MATCH(PAYROLL!D872,ADJ!A$1:A$500,0),MATCH(PAYROLL!CP$2,ADJ!$2:$2,0)),0)</f>
        <v/>
      </c>
      <c r="CQ872">
        <f>BP872-CL872-CI872-CM872-CN872-CO872-CP872-CC872</f>
        <v/>
      </c>
      <c r="CR872">
        <f>IFERROR(IF(RIGHT(INDEX(PIS!O$1:O$500,MATCH(D872,PIS!C$1:C$500,0)),5)="Gross",MIN(U872+V872,VLOOKUP("R700",TSC!B:C,2,0)*VLOOKUP("R101",TSC!B:C,2,0))*(VLOOKUP("T711",TSC!B:C,2,0)+VLOOKUP("T712",TSC!B:C,2,0))%,MIN(T872+V872,VLOOKUP("R700",TSC!B:C,2,0)*VLOOKUP("R101",TSC!B:C,2,0))*(VLOOKUP("T711",TSC!B:C,2,0)+VLOOKUP("T712",TSC!B:C,2,0)+VLOOKUP("R701",TSC!B:C,2,0))%),0)</f>
        <v/>
      </c>
      <c r="CS872">
        <f>IFERROR(IF(RIGHT(INDEX(PIS!O$1:O$500,MATCH(D872,PIS!C$1:C$500,0)),5)="Gross",MIN(U872+V872,VLOOKUP("R700",TSC!B:C,2,0)*VLOOKUP("R101",TSC!B:C,2,0))*(VLOOKUP("T714",TSC!B:C,2,0))%,MIN(T872+V872,VLOOKUP("R700",TSC!B:C,2,0)*VLOOKUP("R101",TSC!B:C,2,0))*(VLOOKUP("T704",TSC!B:C,2,0)+VLOOKUP("T714",TSC!B:C,2,0))%),0)</f>
        <v/>
      </c>
      <c r="CT872">
        <f>IFERROR(IF(RIGHT(INDEX(PIS!O$1:O$500,MATCH(D872,PIS!C$1:C$500,0)),5)="Gross",MIN(U872+V872,VLOOKUP("R700",TSC!B:C,2,0)*VLOOKUP("R101",TSC!B:C,2,0))*VLOOKUP("T705",TSC!B:C,2,0)%,MIN(T872+V872,VLOOKUP("R700",TSC!B:C,2,0)*VLOOKUP("R101",TSC!B:C,2,0))*VLOOKUP("T705",TSC!B:C,2,0)%),0)</f>
        <v/>
      </c>
      <c r="CU872">
        <f>IFERROR(IF(RIGHT(INDEX(PIS!O$1:O$500,MATCH(D872,PIS!C$1:C$500,0)),5)="Gross",MIN(U872+V872,VLOOKUP("R700",TSC!B:C,2,0)*VLOOKUP("R101",TSC!B:C,2,0))*(VLOOKUP("T713",TSC!B:C,2,0))%,MIN(T872+V872,VLOOKUP("R700",TSC!B:C,2,0)*VLOOKUP("R101",TSC!B:C,2,0))*(VLOOKUP("T713",TSC!B:C,2,0))%),0)</f>
        <v/>
      </c>
      <c r="CV872">
        <f>IFERROR(INDEX(ADJ!$A$1:$BZ$1000,MATCH(PAYROLL!D872,ADJ!A$1:A$500,0),MATCH(PAYROLL!CV$2,ADJ!$2:$2,0)),0)</f>
        <v/>
      </c>
      <c r="CW872">
        <f>IFERROR(INDEX(ADJ!$A$1:$BZ$1000,MATCH(PAYROLL!D872,ADJ!A$1:A$500,0),MATCH(PAYROLL!CW$2,ADJ!$2:$2,0)),0)</f>
        <v/>
      </c>
      <c r="CX872">
        <f>SUM(CR872:CW872)</f>
        <v/>
      </c>
      <c r="CY872">
        <f>ROUND(IF(CR872&gt;0,T872+V872*VLOOKUP("R202",TSC!$B$1:$C$500,2,0),0),0)</f>
        <v/>
      </c>
      <c r="CZ872">
        <f>IFERROR(INDEX(CSDA!D$1:D$500,MATCH($CZ$2,CSDA!C$1:C$500,0)),0)</f>
        <v/>
      </c>
      <c r="DA872">
        <f>ROUND(T872*0.7%,0)</f>
        <v/>
      </c>
      <c r="DB872">
        <f>ROUND(T872/12,0)</f>
        <v/>
      </c>
      <c r="DC872">
        <f ref="DC872" t="array">IFERROR(INDEX(CSDA!D$1:D$500,MATCH("Trích giữ"&amp;PAYROLL!DC$2,CSDA!A$1:A$500&amp;CSDA!C$1:C$500,0)),0)</f>
        <v/>
      </c>
      <c r="DD872">
        <f ref="DD872" t="array">IFERROR(INDEX(CSDA!D$1:D$500,MATCH("Trích giữ"&amp;PAYROLL!DD$2,CSDA!A$1:A$500&amp;CSDA!C$1:C$500,0)),0)</f>
        <v/>
      </c>
      <c r="DE872">
        <f ref="DE872" t="array">IFERROR(INDEX(CSDA!D$1:D$500,MATCH("Trích giữ"&amp;PAYROLL!DE$2,CSDA!A$1:A$500&amp;CSDA!C$1:C$500,0)),0)</f>
        <v/>
      </c>
      <c r="DF872">
        <f>IFERROR(INDEX(CSDA!D$1:D$500,MATCH(PAYROLL!DF$2,CSDA!C$1:C$500,0)),0)</f>
        <v/>
      </c>
      <c r="DG872">
        <f ref="DG872" t="array">IFERROR(INDEX(CSDA!D$1:D$500,MATCH("Trích giữ"&amp;PAYROLL!DG$2,CSDA!A$1:A$500&amp;CSDA!C$1:C$500,0)),0)</f>
        <v/>
      </c>
      <c r="DH872">
        <f>ROUND(T872/26,0)</f>
        <v/>
      </c>
      <c r="DI872">
        <f ref="DI872" t="array">IFERROR(INDEX(CSDA!D$1:D$500,MATCH("Trích giữ"&amp;PAYROLL!DI$2,CSDA!A$1:A$500&amp;CSDA!C$1:C$500,0)),0)</f>
        <v/>
      </c>
      <c r="DJ872">
        <f>IF(U872=0,T872*21.5%-BL872,0)</f>
        <v/>
      </c>
      <c r="DK872">
        <f ref="DK872" t="array">IFERROR(INDEX(CSDA!D$1:D$500,MATCH("Trích giữ"&amp;PAYROLL!DK$2,CSDA!A$1:A$500&amp;CSDA!C$1:C$500,0)),0)</f>
        <v/>
      </c>
      <c r="DL872">
        <f>IFERROR(INDEX(CSDA!D$1:D$500,MATCH(PAYROLL!DL$2,CSDA!C$1:C$500,0))/12,0)</f>
        <v/>
      </c>
      <c r="DM872">
        <f>SUM(DB872:DL872)</f>
        <v/>
      </c>
      <c r="DN872">
        <f>IFERROR(INDEX(ADJ!$A$1:$BZ$1000,MATCH(PAYROLL!D872,ADJ!A$1:A$500,0),MATCH(PAYROLL!DN$2,ADJ!$2:$2,0)),0)</f>
        <v/>
      </c>
      <c r="DO872">
        <f>IFERROR(SUM(BP872,DM872:DN872,CX872:DA872)-DT872,0)</f>
        <v/>
      </c>
      <c r="DP872">
        <f ref="DP872" t="array">SUM(BW872*IFERROR(INDEX(CSDA!D$1:D$500,MATCH(BW$2,CSDA!C$1:C$500,0)),0)%,CX872*IFERROR(INDEX(CSDA!D$1:D$500,MATCH(CX$2,CSDA!C$1:C$500,0)),0)%,DA872*IFERROR(INDEX(CSDA!D$1:D$500,MATCH(DA$2,CSDA!C$1:C$500,0)),0)%,DB872*IFERROR(INDEX(CSDA!D$1:D$500,MATCH(DB$2,CSDA!C$1:C$500,0)),0)%,DF872*IFERROR(INDEX(CSDA!D$1:D$500,MATCH("Phí dịch vụ"&amp;PAYROLL!DF$2,CSDA!A$1:A$500&amp;CSDA!C$1:C$500,0)),0)%,DC872*IFERROR(INDEX(CSDA!D$1:D$500,MATCH("Phí dịch vụ"&amp;PAYROLL!DC$2,CSDA!A$1:A$500&amp;CSDA!C$1:C$500,0)),0)%,DH872*IFERROR(INDEX(CSDA!D$1:D$500,MATCH("Phí dịch vụ"&amp;PAYROLL!DH$2,CSDA!A$1:A$500&amp;CSDA!C$1:C$500,0)),0)%,DJ872*IFERROR(INDEX(CSDA!D$1:D$500,MATCH("Phí dịch vụ"&amp;PAYROLL!DJ$2,CSDA!A$1:A$500&amp;CSDA!C$1:C$500,0)),0)%,BN872*IFERROR(INDEX(CSDA!D$1:D$500,MATCH(BN$2,CSDA!C$1:C$500,0)),0)%)-BN872*7%</f>
        <v/>
      </c>
      <c r="DQ872">
        <f>IFERROR(INDEX(ADJ!$A$1:$BZ$1000,MATCH(PAYROLL!D872,ADJ!A$1:A$500,0),MATCH(PAYROLL!DQ$2,ADJ!$2:$2,0)),0)</f>
        <v/>
      </c>
      <c r="DR872">
        <f>IFERROR(INDEX(ADJ!$A$1:$BZ$1000,MATCH(PAYROLL!D872,ADJ!A$1:A$500,0),MATCH(PAYROLL!DR$2,ADJ!$2:$2,0)),0)</f>
        <v/>
      </c>
      <c r="DS872">
        <f>SUM(DP872:DR872)</f>
        <v/>
      </c>
      <c r="DT872">
        <f>EK872</f>
        <v/>
      </c>
      <c r="DU872">
        <f>SUM(DO872:DR872)</f>
        <v/>
      </c>
      <c r="DV872">
        <f>ROUND(DU872*0.1,0)</f>
        <v/>
      </c>
      <c r="DW872">
        <f>DU872+DV872</f>
        <v/>
      </c>
      <c r="DZ872">
        <f>IFERROR(INDEX(ADJ!$A$1:$BZ$1000,MATCH(PAYROLL!$D872,ADJ!A$1:A$500,0),MATCH(PAYROLL!DZ$2,ADJ!$2:$2,0)),0)</f>
        <v/>
      </c>
      <c r="EA872">
        <f>IFERROR(INDEX(ADJ!$A$1:$BZ$1000,MATCH(PAYROLL!$D872,ADJ!A$1:A$500,0),MATCH(PAYROLL!EA$2,ADJ!$2:$2,0)),0)</f>
        <v/>
      </c>
      <c r="EB872">
        <f>IFERROR(INDEX(ADJ!$A$1:$BZ$1000,MATCH(PAYROLL!$D872,ADJ!A$1:A$500,0),MATCH(PAYROLL!EB$2,ADJ!$2:$2,0)),0)</f>
        <v/>
      </c>
      <c r="EC872">
        <f>IFERROR(INDEX(ADJ!$A$1:$BZ$1000,MATCH(PAYROLL!$D872,ADJ!A$1:A$500,0),MATCH(PAYROLL!EC$2,ADJ!$2:$2,0)),0)</f>
        <v/>
      </c>
      <c r="ED872">
        <f>IFERROR(INDEX(ADJ!$A$1:$BZ$1000,MATCH(PAYROLL!$D872,ADJ!A$1:A$500,0),MATCH(PAYROLL!ED$2,ADJ!$2:$2,0)),0)</f>
        <v/>
      </c>
      <c r="EE872">
        <f>IFERROR(INDEX(ADJ!$A$1:$BZ$1000,MATCH(PAYROLL!$D872,ADJ!A$1:A$500,0),MATCH(PAYROLL!EE$2,ADJ!$2:$2,0)),0)</f>
        <v/>
      </c>
      <c r="EF872">
        <f>IFERROR(INDEX(ADJ!$A$1:$BZ$1000,MATCH(PAYROLL!$D872,ADJ!A$1:A$500,0),MATCH(PAYROLL!EF$2,ADJ!$2:$2,0)),0)</f>
        <v/>
      </c>
      <c r="EG872">
        <f>IFERROR(INDEX(ADJ!$A$1:$BZ$1000,MATCH(PAYROLL!$D872,ADJ!A$1:A$500,0),MATCH(PAYROLL!EG$2,ADJ!$2:$2,0)),0)</f>
        <v/>
      </c>
      <c r="EH872">
        <f>IFERROR(INDEX(ADJ!$A$1:$BZ$1000,MATCH(PAYROLL!$D872,ADJ!A$1:A$500,0),MATCH(PAYROLL!EH$2,ADJ!$2:$2,0)),0)</f>
        <v/>
      </c>
      <c r="EI872">
        <f>IFERROR(INDEX(ADJ!$A$1:$BZ$1000,MATCH(PAYROLL!D872,ADJ!A$1:A$500,0),MATCH(PAYROLL!EI$2,ADJ!$2:$2,0)),0)</f>
        <v/>
      </c>
      <c r="EJ872">
        <f>IFERROR(INDEX(ADJ!$A$1:$BZ$1000,MATCH(PAYROLL!$D872,ADJ!A$1:A$500,0),MATCH(PAYROLL!EJ$2,ADJ!$2:$2,0)),0)</f>
        <v/>
      </c>
      <c r="EK872">
        <f>SUM(DZ872:EJ872)</f>
        <v/>
      </c>
    </row>
    <row r="873">
      <c r="A873" t="n">
        <v>871</v>
      </c>
      <c r="B873" t="inlineStr">
        <is>
          <t>Lương Thị Tuyết</t>
        </is>
      </c>
      <c r="D873" t="inlineStr">
        <is>
          <t>155505-01</t>
        </is>
      </c>
      <c r="S873">
        <f>IFERROR(INDEX(PIS!$A$1:$BZ$1000,MATCH($D873,PIS!C$1:C$500,0),MATCH("Lương CB tháng trước",PIS!$1:$1,0)),0)</f>
        <v/>
      </c>
      <c r="T873">
        <f>IFERROR(INDEX(PIS!$A$1:$BZ$1000,MATCH($D873,PIS!C$1:C$500,0),MATCH("Lương CB hiện tại",PIS!$1:$1,0)),0)</f>
        <v/>
      </c>
      <c r="U873">
        <f>IFERROR(INDEX(PIS!$A$1:$BZ$1000,MATCH($D873,PIS!C$1:C$500,0),MATCH("Lương đóng BHBB",PIS!$1:$1,0)),0)</f>
        <v/>
      </c>
      <c r="V873">
        <f>IFERROR(INDEX(PIS!$A$1:$BZ$1000,MATCH($D873,PIS!C$1:C$500,0),MATCH(V$2,PIS!$2:$2,0)),0)</f>
        <v/>
      </c>
      <c r="W873">
        <f>IFERROR(INDEX(PIS!$A$1:$BZ$1000,MATCH($D873,PIS!C$1:C$500,0),MATCH(W$2,PIS!$2:$2,0)),0)</f>
        <v/>
      </c>
      <c r="X873">
        <f>IFERROR(INDEX(PIS!$A$1:$BZ$1000,MATCH($D873,PIS!C$1:C$500,0),MATCH(X$2,PIS!$2:$2,0)),0)</f>
        <v/>
      </c>
      <c r="Y873">
        <f>IFERROR(INDEX(PIS!$A$1:$BZ$1000,MATCH($D873,PIS!C$1:C$500,0),MATCH(Y$2,PIS!$2:$2,0)),0)</f>
        <v/>
      </c>
      <c r="Z873">
        <f>IFERROR(INDEX(PIS!$A$1:$BZ$1000,MATCH($D873,PIS!C$1:C$500,0),MATCH(Z$2,PIS!$2:$2,0)),0)</f>
        <v/>
      </c>
      <c r="AA873">
        <f>IFERROR(INDEX(PIS!$A$1:$BZ$1000,MATCH($D873,PIS!C$1:C$500,0),MATCH(AA$2,PIS!$2:$2,0)),0)</f>
        <v/>
      </c>
      <c r="AB873">
        <f>IFERROR(INDEX(PIS!$A$1:$BZ$1000,MATCH($D873,PIS!C$1:C$500,0),MATCH(AB$2,PIS!$2:$2,0)),0)</f>
        <v/>
      </c>
      <c r="AC873">
        <f>SUM(V873:AB873)</f>
        <v/>
      </c>
      <c r="AD873">
        <f>IFERROR(INDEX(TIMESHEET!$A$1:$AI$5000,MATCH($D873,TIMESHEET!A$1:A$500,0),MATCH("T100",TIMESHEET!$2:$2,0))-2,0)</f>
        <v/>
      </c>
      <c r="AE873">
        <f>IFERROR(INDEX(TIMESHEET!$A$1:$AI$5000,MATCH($D873,TIMESHEET!A$1:A$500,0),MATCH("T202",TIMESHEET!$2:$2,0)),0)</f>
        <v/>
      </c>
      <c r="AF873">
        <f>IFERROR(INDEX(TIMESHEET!$A$1:$AI$5000,MATCH($D873,TIMESHEET!A$1:A$500,0),MATCH("T302",TIMESHEET!$2:$2,0)),0)</f>
        <v/>
      </c>
      <c r="AG873">
        <f>IFERROR(INDEX(TIMESHEET!$A$1:$AI$5000,MATCH($D873,TIMESHEET!A$1:A$500,0),MATCH("T406",TIMESHEET!$2:$2,0)),0)</f>
        <v/>
      </c>
      <c r="AH873">
        <f>AE873+AG873</f>
        <v/>
      </c>
      <c r="AI873">
        <f>IFERROR(INDEX(TIMESHEET!$A$1:$AI$5000,MATCH($D873,TIMESHEET!A$1:A$500,0),MATCH("T701",TIMESHEET!$2:$2,0)),0)</f>
        <v/>
      </c>
      <c r="AJ873">
        <f>IFERROR(INDEX(TIMESHEET!$A$1:$AI$5000,MATCH($D873,TIMESHEET!B$1:B$500,0),MATCH("T320",TIMESHEET!$2:$2,0)),0)</f>
        <v/>
      </c>
      <c r="AK873">
        <f>IFERROR(IF(LEFT(INDEX(PIS!O$1:O$500,MATCH(D873,PIS!C$1:C$500)),1)="M",T873/AD873*SUM(AE873:AG873),T873*AD873),0)</f>
        <v/>
      </c>
      <c r="AL873">
        <f>IFERROR(INDEX(ADJ!$A$1:$BZ$1000,MATCH(PAYROLL!D873,ADJ!A$1:A$500,0),MATCH(PAYROLL!AL$2,ADJ!$2:$2,0)),0)</f>
        <v/>
      </c>
      <c r="AM873">
        <f>SUM(AK873:AL873)</f>
        <v/>
      </c>
      <c r="AN873">
        <f>IFERROR(ROUND(V873/$AD873*$AH873,0),0)</f>
        <v/>
      </c>
      <c r="AO873">
        <f>IFERROR(ROUND(W873/$AD873*$AH873,0),0)</f>
        <v/>
      </c>
      <c r="AP873">
        <f>IFERROR(ROUND(X873/$AD873*$AE873,0),0)</f>
        <v/>
      </c>
      <c r="AQ873">
        <f>IFERROR(ROUND(Y873/$AD873*$AH873,0),0)</f>
        <v/>
      </c>
      <c r="AR873">
        <f>IFERROR(ROUND(Z873/$AD873*$AH873,0),0)</f>
        <v/>
      </c>
      <c r="AS873">
        <f>IFERROR(ROUND(AA873/$AD873*$AH873,0),0)</f>
        <v/>
      </c>
      <c r="AT873">
        <f>IFERROR(IF((AE873+AF873+AG873)&gt;13,AB873,ROUND(AB873/AD873*AH873,0)),0)</f>
        <v/>
      </c>
      <c r="AU873">
        <f>IFERROR(INDEX(ADJ!$A$1:$BZ$1000,MATCH(PAYROLL!D873,ADJ!A$1:A$500,0),MATCH(PAYROLL!AU$2,ADJ!$2:$2,0)),0)</f>
        <v/>
      </c>
      <c r="AV873">
        <f>ROUND(SUM(AN873:AU873),0)</f>
        <v/>
      </c>
      <c r="AW873">
        <f>IFERROR(INDEX(TIMESHEET!$A$1:$AI$5000,MATCH(PAYROLL!D873,TIMESHEET!A$1:A$500,0),MATCH("T620",TIMESHEET!$2:$2,0)),0)</f>
        <v/>
      </c>
      <c r="AX873">
        <f>IFERROR(INDEX(TIMESHEET!$A$1:$AI$5000,MATCH(PAYROLL!D873,TIMESHEET!A$1:A$500,0),MATCH("T601",TIMESHEET!$2:$2,0)),0)</f>
        <v/>
      </c>
      <c r="AY873">
        <f>IFERROR(INDEX(TIMESHEET!$A$1:$AI$5000,MATCH(PAYROLL!D873,TIMESHEET!A$1:A$500,0),MATCH("T602",TIMESHEET!$2:$2,0)),0)</f>
        <v/>
      </c>
      <c r="AZ873">
        <f>IFERROR(INDEX(TIMESHEET!$A$1:$AI$5000,MATCH(PAYROLL!D873,TIMESHEET!A$1:A$500,0),MATCH("T603",TIMESHEET!$2:$2,0)),0)</f>
        <v/>
      </c>
      <c r="BA873">
        <f>IFERROR(INDEX(TIMESHEET!$A$1:$AI$5000,MATCH(PAYROLL!D873,TIMESHEET!A$1:A$500,0),MATCH("T611",TIMESHEET!$2:$2,0)),0)</f>
        <v/>
      </c>
      <c r="BB873">
        <f>IFERROR(INDEX(TIMESHEET!$A$1:$AI$5000,MATCH(PAYROLL!D873,TIMESHEET!A$1:A$500,0),MATCH("T612",TIMESHEET!$2:$2,0)),0)</f>
        <v/>
      </c>
      <c r="BC873">
        <f>IFERROR(INDEX(TIMESHEET!$A$1:$AI$5000,MATCH(PAYROLL!D873,TIMESHEET!A$1:A$500,0),MATCH("T613",TIMESHEET!$2:$2,0)),0)</f>
        <v/>
      </c>
      <c r="BD873">
        <f>IFERROR(INDEX(TIMESHEET!$A$1:$AI$5000,MATCH(PAYROLL!D873,TIMESHEET!A$1:A$500,0),MATCH("T500",TIMESHEET!$2:$2,0)),0)</f>
        <v/>
      </c>
      <c r="BE873">
        <f>IFERROR(IF(LEFT(INDEX(PIS!O$1:O$500,MATCH(D873,PIS!C$1:C$500)),1)="M",T873/AD873/8*(AW873+AX873*1.5+AY873*2+AZ873*3+BA873*2.1+BB873*2.7+BC873*3.9+BD873*0.3),T873/8*(AW873+AX873*1.5+AY873*2+AZ873*3+BA873*2.1+BB873*2.7+BC873*3.9+BD873*0.3)),0)</f>
        <v/>
      </c>
      <c r="BF873">
        <f>IFERROR(INDEX(ADJ!$A$1:$BZ$1000,MATCH(PAYROLL!$D873,ADJ!A$1:A$500,0),MATCH(PAYROLL!BF$2,ADJ!$2:$2,0)),0)</f>
        <v/>
      </c>
      <c r="BG873">
        <f>IFERROR(INDEX(ADJ!$A$1:$BZ$1000,MATCH(PAYROLL!D873,ADJ!A$1:A$500,0),MATCH(PAYROLL!BG$2,ADJ!$2:$2,0)),0)</f>
        <v/>
      </c>
      <c r="BH873">
        <f>IFERROR(INDEX(ADJ!$A$1:$BZ$1000,MATCH(PAYROLL!D873,ADJ!A$1:A$500,0),MATCH(PAYROLL!BH$2,ADJ!$2:$2,0)),0)</f>
        <v/>
      </c>
      <c r="BI873">
        <f>IFERROR(INDEX(ADJ!$A$1:$BZ$1000,MATCH(PAYROLL!D873,ADJ!A$1:A$500,0),MATCH(PAYROLL!BI$2,ADJ!$2:$2,0)),0)</f>
        <v/>
      </c>
      <c r="BJ873">
        <f>IFERROR(INDEX(ADJ!$A$1:$BZ$1000,MATCH(PAYROLL!D873,ADJ!A$1:A$500,0),MATCH(PAYROLL!BJ$2,ADJ!$2:$2,0)),0)</f>
        <v/>
      </c>
      <c r="BK873">
        <f>SUM(BF873:BJ873)</f>
        <v/>
      </c>
      <c r="BL873">
        <f>IFERROR(INDEX(ADJ!$A$1:$BZ$1000,MATCH(PAYROLL!D873,ADJ!A$1:A$500,0),MATCH(PAYROLL!BL$2,ADJ!$2:$2,0)),0)</f>
        <v/>
      </c>
      <c r="BM873">
        <f>IFERROR(INDEX(ADJ!$A$1:$BZ$1000,MATCH(PAYROLL!D873,ADJ!A$1:A$500,0),MATCH(PAYROLL!BM$2,ADJ!$2:$2,0)),0)</f>
        <v/>
      </c>
      <c r="BN873">
        <f>IFERROR(INDEX(ADJ!$A$1:$BZ$1000,MATCH(PAYROLL!D873,ADJ!A$1:A$500,0),MATCH(PAYROLL!BN$2,ADJ!$2:$2,0)),0)</f>
        <v/>
      </c>
      <c r="BO873">
        <f>IFERROR(INDEX(ADJ!$A$1:$BZ$1000,MATCH(PAYROLL!D873,ADJ!A$1:A$500,0),MATCH(PAYROLL!BO$2,ADJ!$2:$2,0)),0)</f>
        <v/>
      </c>
      <c r="BP873">
        <f>SUM(AM873,AV873,BE873,BK873,BL873:BO873)</f>
        <v/>
      </c>
      <c r="BQ873">
        <f>BO873</f>
        <v/>
      </c>
      <c r="BR873">
        <f>IFERROR(ROUND(IF(LEFT(INDEX(PIS!O$1:O$500,MATCH(D873,PIS!C$1:C$500)),1)="D",T873/8*(BD873*0.3),IF(LEFT(INDEX(PIS!O$1:O$500,MATCH(D873,PIS!C$1:C$500)),1)="H",T873*($BD873*0.3),T873/$AD873/8*($BD873*0.3))),0),0)</f>
        <v/>
      </c>
      <c r="BS873">
        <f>IF(AP873&lt;1,0,MIN(AP873,730000))</f>
        <v/>
      </c>
      <c r="BT873">
        <f>IFERROR(ROUND((BE873-SUM(AW873:BC873)*T873/AD873/8),0)-BR873,0)</f>
        <v/>
      </c>
      <c r="BU873">
        <f>AO873</f>
        <v/>
      </c>
      <c r="BV873">
        <f>SUM(BQ873:BU873)</f>
        <v/>
      </c>
      <c r="BW873">
        <f>BP873-BV873</f>
        <v/>
      </c>
      <c r="BX873">
        <f>IFERROR(IF(RIGHT(INDEX(PIS!O$1:O$500,MATCH(D873,PIS!C$1:C$500)),5)="Gross",MIN(U873+V873,VLOOKUP("R700",TSC!B:C,2,0)*VLOOKUP("R101",TSC!B:C,2,0))*VLOOKUP("R701",TSC!B:C,2,0)%,0),0)</f>
        <v/>
      </c>
      <c r="BY873">
        <f>IFERROR(IF(RIGHT(INDEX(PIS!O$1:O$500,MATCH(D873,PIS!C$1:C$500)),5)="Gross",MIN(U873+V873,VLOOKUP("R700",TSC!B:C,2,0)*VLOOKUP("R101",TSC!B:C,2,0))*VLOOKUP("T704",TSC!B:C,2,0)%,0),0)</f>
        <v/>
      </c>
      <c r="BZ873">
        <f>IFERROR(IF(RIGHT(INDEX(PIS!O$1:O$500,MATCH(D873,PIS!C$1:C$500)),5)="Gross",MIN(U873+V873,VLOOKUP("R700",TSC!B:C,2,0)*VLOOKUP("1",TSC!F:G,2,0))*VLOOKUP("T705",TSC!B:C,2,0)%,0),0)</f>
        <v/>
      </c>
      <c r="CA873">
        <f>IFERROR(INDEX(ADJ!$A$1:$BZ$1000,MATCH(PAYROLL!D873,ADJ!A$1:A$500,0),MATCH(PAYROLL!CA$2,ADJ!$2:$2,0)),0)</f>
        <v/>
      </c>
      <c r="CB873">
        <f>IFERROR(INDEX(ADJ!$A$1:$BZ$1000,MATCH(PAYROLL!D873,ADJ!A$1:A$500,0),MATCH(PAYROLL!CB$2,ADJ!$2:$2,0)),0)</f>
        <v/>
      </c>
      <c r="CC873">
        <f>SUM(BX873:CB873)</f>
        <v/>
      </c>
      <c r="CD873">
        <f>IFERROR(INDEX(PIS!$A$1:$BZ$1000,MATCH(PAYROLL!D873,PIS!C$1:C$500,0),MATCH(PAYROLL!CD$1,PIS!$1:$1,0)),0)</f>
        <v/>
      </c>
      <c r="CE873">
        <f>IFERROR(IF(OR(INDEX(PIS!P$1:P$500,MATCH(D873,PIS!C$1:C$500,0))="LT2",INDEX(PIS!P$1:P$500,MATCH(D873,PIS!C$1:C$500,0))="P10"),0,SUM(CC873,CD873*VLOOKUP("R601",TSC!B:C,2,0),VLOOKUP("R602",TSC!B:C,2,0))),0)</f>
        <v/>
      </c>
      <c r="CF873">
        <f>MAX(BW873-CE873,0)</f>
        <v/>
      </c>
      <c r="CG873">
        <f>IFERROR(IF(OR(RIGHT(INDEX(PIS!P$1:P$500,MATCH(D873,PIS!C$1:C$500)),5)="P10",RIGHT(INDEX(PIS!P$1:P$500,MATCH(D873,PIS!C$1:C$500)),5)="CK"),0,IF(CF873&lt;=5000000,CF873*5%,IF(CF873&lt;=10000000,CF873*10%-250000,IF(CF873&lt;=18000000,CF873*15%-750000,IF(CF873&lt;=32000000,CF873*20%-1650000,IF(CF873&lt;=52000000,CF873*25%-3250000,IF(CF873&lt;=80000000,BH873*30%-5850000,CF873*35%-9850000))))))),0)</f>
        <v/>
      </c>
      <c r="CH873">
        <f>IFERROR(IF(OR(INDEX(PIS!P$1:P$500,MATCH(D873,PIS!C$1:C$500))="LT",INDEX(PIS!P$1:P$500,MATCH(D873,PIS!C$1:C$500))="CK"),0,IF(CF873&lt;2000000,0,CF873*10%)),0)</f>
        <v/>
      </c>
      <c r="CI873">
        <f>IFERROR(INDEX(ADJ!$A$1:$BZ$1000,MATCH(PAYROLL!D873,ADJ!A$1:A$500,0),MATCH(PAYROLL!CI$2,ADJ!$2:$2,0)),0)</f>
        <v/>
      </c>
      <c r="CJ873">
        <f>IFERROR(INDEX(ADJ!$A$1:$BZ$1000,MATCH(PAYROLL!D873,ADJ!A$1:A$500,0),MATCH(PAYROLL!CJ$2,ADJ!$2:$2,0)),0)</f>
        <v/>
      </c>
      <c r="CK873">
        <f>IFERROR(INDEX(ADJ!$A$1:$BZ$1000,MATCH(PAYROLL!D873,ADJ!A$1:A$500,0),MATCH(PAYROLL!CK$2,ADJ!$2:$2,0)),0)</f>
        <v/>
      </c>
      <c r="CL873">
        <f>SUM(CG873:CK873)</f>
        <v/>
      </c>
      <c r="CM873">
        <f>ROUND(SUM(CH873:CK873),0)</f>
        <v/>
      </c>
      <c r="CN873">
        <f>IFERROR(INDEX(CSDA!D$1:D$500,MATCH($CN$2,CSDA!C$1:C$500,0))*INDEX(PIS!V$1:V$500,MATCH(D873,PIS!C$1:C$500))+INDEX(ADJ!$A$1:$BZ$1000,MATCH(PAYROLL!D873,ADJ!A$1:A$500,0),MATCH(PAYROLL!CN$2,ADJ!$2:$2,0)),0)</f>
        <v/>
      </c>
      <c r="CO873">
        <f>IFERROR(INDEX(ADJ!$A$1:$BZ$1000,MATCH(PAYROLL!D873,ADJ!A$1:A$500,0),MATCH(PAYROLL!CO$2,ADJ!$2:$2,0)),0)</f>
        <v/>
      </c>
      <c r="CP873">
        <f>IFERROR(INDEX(ADJ!$A$1:$BZ$1000,MATCH(PAYROLL!D873,ADJ!A$1:A$500,0),MATCH(PAYROLL!CP$2,ADJ!$2:$2,0)),0)</f>
        <v/>
      </c>
      <c r="CQ873">
        <f>BP873-CL873-CI873-CM873-CN873-CO873-CP873-CC873</f>
        <v/>
      </c>
      <c r="CR873">
        <f>IFERROR(IF(RIGHT(INDEX(PIS!O$1:O$500,MATCH(D873,PIS!C$1:C$500,0)),5)="Gross",MIN(U873+V873,VLOOKUP("R700",TSC!B:C,2,0)*VLOOKUP("R101",TSC!B:C,2,0))*(VLOOKUP("T711",TSC!B:C,2,0)+VLOOKUP("T712",TSC!B:C,2,0))%,MIN(T873+V873,VLOOKUP("R700",TSC!B:C,2,0)*VLOOKUP("R101",TSC!B:C,2,0))*(VLOOKUP("T711",TSC!B:C,2,0)+VLOOKUP("T712",TSC!B:C,2,0)+VLOOKUP("R701",TSC!B:C,2,0))%),0)</f>
        <v/>
      </c>
      <c r="CS873">
        <f>IFERROR(IF(RIGHT(INDEX(PIS!O$1:O$500,MATCH(D873,PIS!C$1:C$500,0)),5)="Gross",MIN(U873+V873,VLOOKUP("R700",TSC!B:C,2,0)*VLOOKUP("R101",TSC!B:C,2,0))*(VLOOKUP("T714",TSC!B:C,2,0))%,MIN(T873+V873,VLOOKUP("R700",TSC!B:C,2,0)*VLOOKUP("R101",TSC!B:C,2,0))*(VLOOKUP("T704",TSC!B:C,2,0)+VLOOKUP("T714",TSC!B:C,2,0))%),0)</f>
        <v/>
      </c>
      <c r="CT873">
        <f>IFERROR(IF(RIGHT(INDEX(PIS!O$1:O$500,MATCH(D873,PIS!C$1:C$500,0)),5)="Gross",MIN(U873+V873,VLOOKUP("R700",TSC!B:C,2,0)*VLOOKUP("R101",TSC!B:C,2,0))*VLOOKUP("T705",TSC!B:C,2,0)%,MIN(T873+V873,VLOOKUP("R700",TSC!B:C,2,0)*VLOOKUP("R101",TSC!B:C,2,0))*VLOOKUP("T705",TSC!B:C,2,0)%),0)</f>
        <v/>
      </c>
      <c r="CU873">
        <f>IFERROR(IF(RIGHT(INDEX(PIS!O$1:O$500,MATCH(D873,PIS!C$1:C$500,0)),5)="Gross",MIN(U873+V873,VLOOKUP("R700",TSC!B:C,2,0)*VLOOKUP("R101",TSC!B:C,2,0))*(VLOOKUP("T713",TSC!B:C,2,0))%,MIN(T873+V873,VLOOKUP("R700",TSC!B:C,2,0)*VLOOKUP("R101",TSC!B:C,2,0))*(VLOOKUP("T713",TSC!B:C,2,0))%),0)</f>
        <v/>
      </c>
      <c r="CV873">
        <f>IFERROR(INDEX(ADJ!$A$1:$BZ$1000,MATCH(PAYROLL!D873,ADJ!A$1:A$500,0),MATCH(PAYROLL!CV$2,ADJ!$2:$2,0)),0)</f>
        <v/>
      </c>
      <c r="CW873">
        <f>IFERROR(INDEX(ADJ!$A$1:$BZ$1000,MATCH(PAYROLL!D873,ADJ!A$1:A$500,0),MATCH(PAYROLL!CW$2,ADJ!$2:$2,0)),0)</f>
        <v/>
      </c>
      <c r="CX873">
        <f>SUM(CR873:CW873)</f>
        <v/>
      </c>
      <c r="CY873">
        <f>ROUND(IF(CR873&gt;0,T873+V873*VLOOKUP("R202",TSC!$B$1:$C$500,2,0),0),0)</f>
        <v/>
      </c>
      <c r="CZ873">
        <f>IFERROR(INDEX(CSDA!D$1:D$500,MATCH($CZ$2,CSDA!C$1:C$500,0)),0)</f>
        <v/>
      </c>
      <c r="DA873">
        <f>ROUND(T873*0.7%,0)</f>
        <v/>
      </c>
      <c r="DB873">
        <f>ROUND(T873/12,0)</f>
        <v/>
      </c>
      <c r="DC873">
        <f ref="DC873" t="array">IFERROR(INDEX(CSDA!D$1:D$500,MATCH("Trích giữ"&amp;PAYROLL!DC$2,CSDA!A$1:A$500&amp;CSDA!C$1:C$500,0)),0)</f>
        <v/>
      </c>
      <c r="DD873">
        <f ref="DD873" t="array">IFERROR(INDEX(CSDA!D$1:D$500,MATCH("Trích giữ"&amp;PAYROLL!DD$2,CSDA!A$1:A$500&amp;CSDA!C$1:C$500,0)),0)</f>
        <v/>
      </c>
      <c r="DE873">
        <f ref="DE873" t="array">IFERROR(INDEX(CSDA!D$1:D$500,MATCH("Trích giữ"&amp;PAYROLL!DE$2,CSDA!A$1:A$500&amp;CSDA!C$1:C$500,0)),0)</f>
        <v/>
      </c>
      <c r="DF873">
        <f>IFERROR(INDEX(CSDA!D$1:D$500,MATCH(PAYROLL!DF$2,CSDA!C$1:C$500,0)),0)</f>
        <v/>
      </c>
      <c r="DG873">
        <f ref="DG873" t="array">IFERROR(INDEX(CSDA!D$1:D$500,MATCH("Trích giữ"&amp;PAYROLL!DG$2,CSDA!A$1:A$500&amp;CSDA!C$1:C$500,0)),0)</f>
        <v/>
      </c>
      <c r="DH873">
        <f>ROUND(T873/26,0)</f>
        <v/>
      </c>
      <c r="DI873">
        <f ref="DI873" t="array">IFERROR(INDEX(CSDA!D$1:D$500,MATCH("Trích giữ"&amp;PAYROLL!DI$2,CSDA!A$1:A$500&amp;CSDA!C$1:C$500,0)),0)</f>
        <v/>
      </c>
      <c r="DJ873">
        <f>IF(U873=0,T873*21.5%-BL873,0)</f>
        <v/>
      </c>
      <c r="DK873">
        <f ref="DK873" t="array">IFERROR(INDEX(CSDA!D$1:D$500,MATCH("Trích giữ"&amp;PAYROLL!DK$2,CSDA!A$1:A$500&amp;CSDA!C$1:C$500,0)),0)</f>
        <v/>
      </c>
      <c r="DL873">
        <f>IFERROR(INDEX(CSDA!D$1:D$500,MATCH(PAYROLL!DL$2,CSDA!C$1:C$500,0))/12,0)</f>
        <v/>
      </c>
      <c r="DM873">
        <f>SUM(DB873:DL873)</f>
        <v/>
      </c>
      <c r="DN873">
        <f>IFERROR(INDEX(ADJ!$A$1:$BZ$1000,MATCH(PAYROLL!D873,ADJ!A$1:A$500,0),MATCH(PAYROLL!DN$2,ADJ!$2:$2,0)),0)</f>
        <v/>
      </c>
      <c r="DO873">
        <f>IFERROR(SUM(BP873,DM873:DN873,CX873:DA873)-DT873,0)</f>
        <v/>
      </c>
      <c r="DP873">
        <f ref="DP873" t="array">SUM(BW873*IFERROR(INDEX(CSDA!D$1:D$500,MATCH(BW$2,CSDA!C$1:C$500,0)),0)%,CX873*IFERROR(INDEX(CSDA!D$1:D$500,MATCH(CX$2,CSDA!C$1:C$500,0)),0)%,DA873*IFERROR(INDEX(CSDA!D$1:D$500,MATCH(DA$2,CSDA!C$1:C$500,0)),0)%,DB873*IFERROR(INDEX(CSDA!D$1:D$500,MATCH(DB$2,CSDA!C$1:C$500,0)),0)%,DF873*IFERROR(INDEX(CSDA!D$1:D$500,MATCH("Phí dịch vụ"&amp;PAYROLL!DF$2,CSDA!A$1:A$500&amp;CSDA!C$1:C$500,0)),0)%,DC873*IFERROR(INDEX(CSDA!D$1:D$500,MATCH("Phí dịch vụ"&amp;PAYROLL!DC$2,CSDA!A$1:A$500&amp;CSDA!C$1:C$500,0)),0)%,DH873*IFERROR(INDEX(CSDA!D$1:D$500,MATCH("Phí dịch vụ"&amp;PAYROLL!DH$2,CSDA!A$1:A$500&amp;CSDA!C$1:C$500,0)),0)%,DJ873*IFERROR(INDEX(CSDA!D$1:D$500,MATCH("Phí dịch vụ"&amp;PAYROLL!DJ$2,CSDA!A$1:A$500&amp;CSDA!C$1:C$500,0)),0)%,BN873*IFERROR(INDEX(CSDA!D$1:D$500,MATCH(BN$2,CSDA!C$1:C$500,0)),0)%)-BN873*7%</f>
        <v/>
      </c>
      <c r="DQ873">
        <f>IFERROR(INDEX(ADJ!$A$1:$BZ$1000,MATCH(PAYROLL!D873,ADJ!A$1:A$500,0),MATCH(PAYROLL!DQ$2,ADJ!$2:$2,0)),0)</f>
        <v/>
      </c>
      <c r="DR873">
        <f>IFERROR(INDEX(ADJ!$A$1:$BZ$1000,MATCH(PAYROLL!D873,ADJ!A$1:A$500,0),MATCH(PAYROLL!DR$2,ADJ!$2:$2,0)),0)</f>
        <v/>
      </c>
      <c r="DS873">
        <f>SUM(DP873:DR873)</f>
        <v/>
      </c>
      <c r="DT873">
        <f>EK873</f>
        <v/>
      </c>
      <c r="DU873">
        <f>SUM(DO873:DR873)</f>
        <v/>
      </c>
      <c r="DV873">
        <f>ROUND(DU873*0.1,0)</f>
        <v/>
      </c>
      <c r="DW873">
        <f>DU873+DV873</f>
        <v/>
      </c>
      <c r="DZ873">
        <f>IFERROR(INDEX(ADJ!$A$1:$BZ$1000,MATCH(PAYROLL!$D873,ADJ!A$1:A$500,0),MATCH(PAYROLL!DZ$2,ADJ!$2:$2,0)),0)</f>
        <v/>
      </c>
      <c r="EA873">
        <f>IFERROR(INDEX(ADJ!$A$1:$BZ$1000,MATCH(PAYROLL!$D873,ADJ!A$1:A$500,0),MATCH(PAYROLL!EA$2,ADJ!$2:$2,0)),0)</f>
        <v/>
      </c>
      <c r="EB873">
        <f>IFERROR(INDEX(ADJ!$A$1:$BZ$1000,MATCH(PAYROLL!$D873,ADJ!A$1:A$500,0),MATCH(PAYROLL!EB$2,ADJ!$2:$2,0)),0)</f>
        <v/>
      </c>
      <c r="EC873">
        <f>IFERROR(INDEX(ADJ!$A$1:$BZ$1000,MATCH(PAYROLL!$D873,ADJ!A$1:A$500,0),MATCH(PAYROLL!EC$2,ADJ!$2:$2,0)),0)</f>
        <v/>
      </c>
      <c r="ED873">
        <f>IFERROR(INDEX(ADJ!$A$1:$BZ$1000,MATCH(PAYROLL!$D873,ADJ!A$1:A$500,0),MATCH(PAYROLL!ED$2,ADJ!$2:$2,0)),0)</f>
        <v/>
      </c>
      <c r="EE873">
        <f>IFERROR(INDEX(ADJ!$A$1:$BZ$1000,MATCH(PAYROLL!$D873,ADJ!A$1:A$500,0),MATCH(PAYROLL!EE$2,ADJ!$2:$2,0)),0)</f>
        <v/>
      </c>
      <c r="EF873">
        <f>IFERROR(INDEX(ADJ!$A$1:$BZ$1000,MATCH(PAYROLL!$D873,ADJ!A$1:A$500,0),MATCH(PAYROLL!EF$2,ADJ!$2:$2,0)),0)</f>
        <v/>
      </c>
      <c r="EG873">
        <f>IFERROR(INDEX(ADJ!$A$1:$BZ$1000,MATCH(PAYROLL!$D873,ADJ!A$1:A$500,0),MATCH(PAYROLL!EG$2,ADJ!$2:$2,0)),0)</f>
        <v/>
      </c>
      <c r="EH873">
        <f>IFERROR(INDEX(ADJ!$A$1:$BZ$1000,MATCH(PAYROLL!$D873,ADJ!A$1:A$500,0),MATCH(PAYROLL!EH$2,ADJ!$2:$2,0)),0)</f>
        <v/>
      </c>
      <c r="EI873">
        <f>IFERROR(INDEX(ADJ!$A$1:$BZ$1000,MATCH(PAYROLL!D873,ADJ!A$1:A$500,0),MATCH(PAYROLL!EI$2,ADJ!$2:$2,0)),0)</f>
        <v/>
      </c>
      <c r="EJ873">
        <f>IFERROR(INDEX(ADJ!$A$1:$BZ$1000,MATCH(PAYROLL!$D873,ADJ!A$1:A$500,0),MATCH(PAYROLL!EJ$2,ADJ!$2:$2,0)),0)</f>
        <v/>
      </c>
      <c r="EK873">
        <f>SUM(DZ873:EJ873)</f>
        <v/>
      </c>
    </row>
    <row r="874">
      <c r="A874" t="n">
        <v>872</v>
      </c>
      <c r="B874" t="inlineStr">
        <is>
          <t>Hà Văn Lá</t>
        </is>
      </c>
      <c r="D874" t="inlineStr">
        <is>
          <t>153639-01</t>
        </is>
      </c>
      <c r="S874">
        <f>IFERROR(INDEX(PIS!$A$1:$BZ$1000,MATCH($D874,PIS!C$1:C$500,0),MATCH("Lương CB tháng trước",PIS!$1:$1,0)),0)</f>
        <v/>
      </c>
      <c r="T874">
        <f>IFERROR(INDEX(PIS!$A$1:$BZ$1000,MATCH($D874,PIS!C$1:C$500,0),MATCH("Lương CB hiện tại",PIS!$1:$1,0)),0)</f>
        <v/>
      </c>
      <c r="U874">
        <f>IFERROR(INDEX(PIS!$A$1:$BZ$1000,MATCH($D874,PIS!C$1:C$500,0),MATCH("Lương đóng BHBB",PIS!$1:$1,0)),0)</f>
        <v/>
      </c>
      <c r="V874">
        <f>IFERROR(INDEX(PIS!$A$1:$BZ$1000,MATCH($D874,PIS!C$1:C$500,0),MATCH(V$2,PIS!$2:$2,0)),0)</f>
        <v/>
      </c>
      <c r="W874">
        <f>IFERROR(INDEX(PIS!$A$1:$BZ$1000,MATCH($D874,PIS!C$1:C$500,0),MATCH(W$2,PIS!$2:$2,0)),0)</f>
        <v/>
      </c>
      <c r="X874">
        <f>IFERROR(INDEX(PIS!$A$1:$BZ$1000,MATCH($D874,PIS!C$1:C$500,0),MATCH(X$2,PIS!$2:$2,0)),0)</f>
        <v/>
      </c>
      <c r="Y874">
        <f>IFERROR(INDEX(PIS!$A$1:$BZ$1000,MATCH($D874,PIS!C$1:C$500,0),MATCH(Y$2,PIS!$2:$2,0)),0)</f>
        <v/>
      </c>
      <c r="Z874">
        <f>IFERROR(INDEX(PIS!$A$1:$BZ$1000,MATCH($D874,PIS!C$1:C$500,0),MATCH(Z$2,PIS!$2:$2,0)),0)</f>
        <v/>
      </c>
      <c r="AA874">
        <f>IFERROR(INDEX(PIS!$A$1:$BZ$1000,MATCH($D874,PIS!C$1:C$500,0),MATCH(AA$2,PIS!$2:$2,0)),0)</f>
        <v/>
      </c>
      <c r="AB874">
        <f>IFERROR(INDEX(PIS!$A$1:$BZ$1000,MATCH($D874,PIS!C$1:C$500,0),MATCH(AB$2,PIS!$2:$2,0)),0)</f>
        <v/>
      </c>
      <c r="AC874">
        <f>SUM(V874:AB874)</f>
        <v/>
      </c>
      <c r="AD874">
        <f>IFERROR(INDEX(TIMESHEET!$A$1:$AI$5000,MATCH($D874,TIMESHEET!A$1:A$500,0),MATCH("T100",TIMESHEET!$2:$2,0))-2,0)</f>
        <v/>
      </c>
      <c r="AE874">
        <f>IFERROR(INDEX(TIMESHEET!$A$1:$AI$5000,MATCH($D874,TIMESHEET!A$1:A$500,0),MATCH("T202",TIMESHEET!$2:$2,0)),0)</f>
        <v/>
      </c>
      <c r="AF874">
        <f>IFERROR(INDEX(TIMESHEET!$A$1:$AI$5000,MATCH($D874,TIMESHEET!A$1:A$500,0),MATCH("T302",TIMESHEET!$2:$2,0)),0)</f>
        <v/>
      </c>
      <c r="AG874">
        <f>IFERROR(INDEX(TIMESHEET!$A$1:$AI$5000,MATCH($D874,TIMESHEET!A$1:A$500,0),MATCH("T406",TIMESHEET!$2:$2,0)),0)</f>
        <v/>
      </c>
      <c r="AH874">
        <f>AE874+AG874</f>
        <v/>
      </c>
      <c r="AI874">
        <f>IFERROR(INDEX(TIMESHEET!$A$1:$AI$5000,MATCH($D874,TIMESHEET!A$1:A$500,0),MATCH("T701",TIMESHEET!$2:$2,0)),0)</f>
        <v/>
      </c>
      <c r="AJ874">
        <f>IFERROR(INDEX(TIMESHEET!$A$1:$AI$5000,MATCH($D874,TIMESHEET!B$1:B$500,0),MATCH("T320",TIMESHEET!$2:$2,0)),0)</f>
        <v/>
      </c>
      <c r="AK874">
        <f>IFERROR(IF(LEFT(INDEX(PIS!O$1:O$500,MATCH(D874,PIS!C$1:C$500)),1)="M",T874/AD874*SUM(AE874:AG874),T874*AD874),0)</f>
        <v/>
      </c>
      <c r="AL874">
        <f>IFERROR(INDEX(ADJ!$A$1:$BZ$1000,MATCH(PAYROLL!D874,ADJ!A$1:A$500,0),MATCH(PAYROLL!AL$2,ADJ!$2:$2,0)),0)</f>
        <v/>
      </c>
      <c r="AM874">
        <f>SUM(AK874:AL874)</f>
        <v/>
      </c>
      <c r="AN874">
        <f>IFERROR(ROUND(V874/$AD874*$AH874,0),0)</f>
        <v/>
      </c>
      <c r="AO874">
        <f>IFERROR(ROUND(W874/$AD874*$AH874,0),0)</f>
        <v/>
      </c>
      <c r="AP874">
        <f>IFERROR(ROUND(X874/$AD874*$AE874,0),0)</f>
        <v/>
      </c>
      <c r="AQ874">
        <f>IFERROR(ROUND(Y874/$AD874*$AH874,0),0)</f>
        <v/>
      </c>
      <c r="AR874">
        <f>IFERROR(ROUND(Z874/$AD874*$AH874,0),0)</f>
        <v/>
      </c>
      <c r="AS874">
        <f>IFERROR(ROUND(AA874/$AD874*$AH874,0),0)</f>
        <v/>
      </c>
      <c r="AT874">
        <f>IFERROR(IF((AE874+AF874+AG874)&gt;13,AB874,ROUND(AB874/AD874*AH874,0)),0)</f>
        <v/>
      </c>
      <c r="AU874">
        <f>IFERROR(INDEX(ADJ!$A$1:$BZ$1000,MATCH(PAYROLL!D874,ADJ!A$1:A$500,0),MATCH(PAYROLL!AU$2,ADJ!$2:$2,0)),0)</f>
        <v/>
      </c>
      <c r="AV874">
        <f>ROUND(SUM(AN874:AU874),0)</f>
        <v/>
      </c>
      <c r="AW874">
        <f>IFERROR(INDEX(TIMESHEET!$A$1:$AI$5000,MATCH(PAYROLL!D874,TIMESHEET!A$1:A$500,0),MATCH("T620",TIMESHEET!$2:$2,0)),0)</f>
        <v/>
      </c>
      <c r="AX874">
        <f>IFERROR(INDEX(TIMESHEET!$A$1:$AI$5000,MATCH(PAYROLL!D874,TIMESHEET!A$1:A$500,0),MATCH("T601",TIMESHEET!$2:$2,0)),0)</f>
        <v/>
      </c>
      <c r="AY874">
        <f>IFERROR(INDEX(TIMESHEET!$A$1:$AI$5000,MATCH(PAYROLL!D874,TIMESHEET!A$1:A$500,0),MATCH("T602",TIMESHEET!$2:$2,0)),0)</f>
        <v/>
      </c>
      <c r="AZ874">
        <f>IFERROR(INDEX(TIMESHEET!$A$1:$AI$5000,MATCH(PAYROLL!D874,TIMESHEET!A$1:A$500,0),MATCH("T603",TIMESHEET!$2:$2,0)),0)</f>
        <v/>
      </c>
      <c r="BA874">
        <f>IFERROR(INDEX(TIMESHEET!$A$1:$AI$5000,MATCH(PAYROLL!D874,TIMESHEET!A$1:A$500,0),MATCH("T611",TIMESHEET!$2:$2,0)),0)</f>
        <v/>
      </c>
      <c r="BB874">
        <f>IFERROR(INDEX(TIMESHEET!$A$1:$AI$5000,MATCH(PAYROLL!D874,TIMESHEET!A$1:A$500,0),MATCH("T612",TIMESHEET!$2:$2,0)),0)</f>
        <v/>
      </c>
      <c r="BC874">
        <f>IFERROR(INDEX(TIMESHEET!$A$1:$AI$5000,MATCH(PAYROLL!D874,TIMESHEET!A$1:A$500,0),MATCH("T613",TIMESHEET!$2:$2,0)),0)</f>
        <v/>
      </c>
      <c r="BD874">
        <f>IFERROR(INDEX(TIMESHEET!$A$1:$AI$5000,MATCH(PAYROLL!D874,TIMESHEET!A$1:A$500,0),MATCH("T500",TIMESHEET!$2:$2,0)),0)</f>
        <v/>
      </c>
      <c r="BE874">
        <f>IFERROR(IF(LEFT(INDEX(PIS!O$1:O$500,MATCH(D874,PIS!C$1:C$500)),1)="M",T874/AD874/8*(AW874+AX874*1.5+AY874*2+AZ874*3+BA874*2.1+BB874*2.7+BC874*3.9+BD874*0.3),T874/8*(AW874+AX874*1.5+AY874*2+AZ874*3+BA874*2.1+BB874*2.7+BC874*3.9+BD874*0.3)),0)</f>
        <v/>
      </c>
      <c r="BF874">
        <f>IFERROR(INDEX(ADJ!$A$1:$BZ$1000,MATCH(PAYROLL!$D874,ADJ!A$1:A$500,0),MATCH(PAYROLL!BF$2,ADJ!$2:$2,0)),0)</f>
        <v/>
      </c>
      <c r="BG874">
        <f>IFERROR(INDEX(ADJ!$A$1:$BZ$1000,MATCH(PAYROLL!D874,ADJ!A$1:A$500,0),MATCH(PAYROLL!BG$2,ADJ!$2:$2,0)),0)</f>
        <v/>
      </c>
      <c r="BH874">
        <f>IFERROR(INDEX(ADJ!$A$1:$BZ$1000,MATCH(PAYROLL!D874,ADJ!A$1:A$500,0),MATCH(PAYROLL!BH$2,ADJ!$2:$2,0)),0)</f>
        <v/>
      </c>
      <c r="BI874">
        <f>IFERROR(INDEX(ADJ!$A$1:$BZ$1000,MATCH(PAYROLL!D874,ADJ!A$1:A$500,0),MATCH(PAYROLL!BI$2,ADJ!$2:$2,0)),0)</f>
        <v/>
      </c>
      <c r="BJ874">
        <f>IFERROR(INDEX(ADJ!$A$1:$BZ$1000,MATCH(PAYROLL!D874,ADJ!A$1:A$500,0),MATCH(PAYROLL!BJ$2,ADJ!$2:$2,0)),0)</f>
        <v/>
      </c>
      <c r="BK874">
        <f>SUM(BF874:BJ874)</f>
        <v/>
      </c>
      <c r="BL874">
        <f>IFERROR(INDEX(ADJ!$A$1:$BZ$1000,MATCH(PAYROLL!D874,ADJ!A$1:A$500,0),MATCH(PAYROLL!BL$2,ADJ!$2:$2,0)),0)</f>
        <v/>
      </c>
      <c r="BM874">
        <f>IFERROR(INDEX(ADJ!$A$1:$BZ$1000,MATCH(PAYROLL!D874,ADJ!A$1:A$500,0),MATCH(PAYROLL!BM$2,ADJ!$2:$2,0)),0)</f>
        <v/>
      </c>
      <c r="BN874">
        <f>IFERROR(INDEX(ADJ!$A$1:$BZ$1000,MATCH(PAYROLL!D874,ADJ!A$1:A$500,0),MATCH(PAYROLL!BN$2,ADJ!$2:$2,0)),0)</f>
        <v/>
      </c>
      <c r="BO874">
        <f>IFERROR(INDEX(ADJ!$A$1:$BZ$1000,MATCH(PAYROLL!D874,ADJ!A$1:A$500,0),MATCH(PAYROLL!BO$2,ADJ!$2:$2,0)),0)</f>
        <v/>
      </c>
      <c r="BP874">
        <f>SUM(AM874,AV874,BE874,BK874,BL874:BO874)</f>
        <v/>
      </c>
      <c r="BQ874">
        <f>BO874</f>
        <v/>
      </c>
      <c r="BR874">
        <f>IFERROR(ROUND(IF(LEFT(INDEX(PIS!O$1:O$500,MATCH(D874,PIS!C$1:C$500)),1)="D",T874/8*(BD874*0.3),IF(LEFT(INDEX(PIS!O$1:O$500,MATCH(D874,PIS!C$1:C$500)),1)="H",T874*($BD874*0.3),T874/$AD874/8*($BD874*0.3))),0),0)</f>
        <v/>
      </c>
      <c r="BS874">
        <f>IF(AP874&lt;1,0,MIN(AP874,730000))</f>
        <v/>
      </c>
      <c r="BT874">
        <f>IFERROR(ROUND((BE874-SUM(AW874:BC874)*T874/AD874/8),0)-BR874,0)</f>
        <v/>
      </c>
      <c r="BU874">
        <f>AO874</f>
        <v/>
      </c>
      <c r="BV874">
        <f>SUM(BQ874:BU874)</f>
        <v/>
      </c>
      <c r="BW874">
        <f>BP874-BV874</f>
        <v/>
      </c>
      <c r="BX874">
        <f>IFERROR(IF(RIGHT(INDEX(PIS!O$1:O$500,MATCH(D874,PIS!C$1:C$500)),5)="Gross",MIN(U874+V874,VLOOKUP("R700",TSC!B:C,2,0)*VLOOKUP("R101",TSC!B:C,2,0))*VLOOKUP("R701",TSC!B:C,2,0)%,0),0)</f>
        <v/>
      </c>
      <c r="BY874">
        <f>IFERROR(IF(RIGHT(INDEX(PIS!O$1:O$500,MATCH(D874,PIS!C$1:C$500)),5)="Gross",MIN(U874+V874,VLOOKUP("R700",TSC!B:C,2,0)*VLOOKUP("R101",TSC!B:C,2,0))*VLOOKUP("T704",TSC!B:C,2,0)%,0),0)</f>
        <v/>
      </c>
      <c r="BZ874">
        <f>IFERROR(IF(RIGHT(INDEX(PIS!O$1:O$500,MATCH(D874,PIS!C$1:C$500)),5)="Gross",MIN(U874+V874,VLOOKUP("R700",TSC!B:C,2,0)*VLOOKUP("1",TSC!F:G,2,0))*VLOOKUP("T705",TSC!B:C,2,0)%,0),0)</f>
        <v/>
      </c>
      <c r="CA874">
        <f>IFERROR(INDEX(ADJ!$A$1:$BZ$1000,MATCH(PAYROLL!D874,ADJ!A$1:A$500,0),MATCH(PAYROLL!CA$2,ADJ!$2:$2,0)),0)</f>
        <v/>
      </c>
      <c r="CB874">
        <f>IFERROR(INDEX(ADJ!$A$1:$BZ$1000,MATCH(PAYROLL!D874,ADJ!A$1:A$500,0),MATCH(PAYROLL!CB$2,ADJ!$2:$2,0)),0)</f>
        <v/>
      </c>
      <c r="CC874">
        <f>SUM(BX874:CB874)</f>
        <v/>
      </c>
      <c r="CD874">
        <f>IFERROR(INDEX(PIS!$A$1:$BZ$1000,MATCH(PAYROLL!D874,PIS!C$1:C$500,0),MATCH(PAYROLL!CD$1,PIS!$1:$1,0)),0)</f>
        <v/>
      </c>
      <c r="CE874">
        <f>IFERROR(IF(OR(INDEX(PIS!P$1:P$500,MATCH(D874,PIS!C$1:C$500,0))="LT2",INDEX(PIS!P$1:P$500,MATCH(D874,PIS!C$1:C$500,0))="P10"),0,SUM(CC874,CD874*VLOOKUP("R601",TSC!B:C,2,0),VLOOKUP("R602",TSC!B:C,2,0))),0)</f>
        <v/>
      </c>
      <c r="CF874">
        <f>MAX(BW874-CE874,0)</f>
        <v/>
      </c>
      <c r="CG874">
        <f>IFERROR(IF(OR(RIGHT(INDEX(PIS!P$1:P$500,MATCH(D874,PIS!C$1:C$500)),5)="P10",RIGHT(INDEX(PIS!P$1:P$500,MATCH(D874,PIS!C$1:C$500)),5)="CK"),0,IF(CF874&lt;=5000000,CF874*5%,IF(CF874&lt;=10000000,CF874*10%-250000,IF(CF874&lt;=18000000,CF874*15%-750000,IF(CF874&lt;=32000000,CF874*20%-1650000,IF(CF874&lt;=52000000,CF874*25%-3250000,IF(CF874&lt;=80000000,BH874*30%-5850000,CF874*35%-9850000))))))),0)</f>
        <v/>
      </c>
      <c r="CH874">
        <f>IFERROR(IF(OR(INDEX(PIS!P$1:P$500,MATCH(D874,PIS!C$1:C$500))="LT",INDEX(PIS!P$1:P$500,MATCH(D874,PIS!C$1:C$500))="CK"),0,IF(CF874&lt;2000000,0,CF874*10%)),0)</f>
        <v/>
      </c>
      <c r="CI874">
        <f>IFERROR(INDEX(ADJ!$A$1:$BZ$1000,MATCH(PAYROLL!D874,ADJ!A$1:A$500,0),MATCH(PAYROLL!CI$2,ADJ!$2:$2,0)),0)</f>
        <v/>
      </c>
      <c r="CJ874">
        <f>IFERROR(INDEX(ADJ!$A$1:$BZ$1000,MATCH(PAYROLL!D874,ADJ!A$1:A$500,0),MATCH(PAYROLL!CJ$2,ADJ!$2:$2,0)),0)</f>
        <v/>
      </c>
      <c r="CK874">
        <f>IFERROR(INDEX(ADJ!$A$1:$BZ$1000,MATCH(PAYROLL!D874,ADJ!A$1:A$500,0),MATCH(PAYROLL!CK$2,ADJ!$2:$2,0)),0)</f>
        <v/>
      </c>
      <c r="CL874">
        <f>SUM(CG874:CK874)</f>
        <v/>
      </c>
      <c r="CM874">
        <f>ROUND(SUM(CH874:CK874),0)</f>
        <v/>
      </c>
      <c r="CN874">
        <f>IFERROR(INDEX(CSDA!D$1:D$500,MATCH($CN$2,CSDA!C$1:C$500,0))*INDEX(PIS!V$1:V$500,MATCH(D874,PIS!C$1:C$500))+INDEX(ADJ!$A$1:$BZ$1000,MATCH(PAYROLL!D874,ADJ!A$1:A$500,0),MATCH(PAYROLL!CN$2,ADJ!$2:$2,0)),0)</f>
        <v/>
      </c>
      <c r="CO874">
        <f>IFERROR(INDEX(ADJ!$A$1:$BZ$1000,MATCH(PAYROLL!D874,ADJ!A$1:A$500,0),MATCH(PAYROLL!CO$2,ADJ!$2:$2,0)),0)</f>
        <v/>
      </c>
      <c r="CP874">
        <f>IFERROR(INDEX(ADJ!$A$1:$BZ$1000,MATCH(PAYROLL!D874,ADJ!A$1:A$500,0),MATCH(PAYROLL!CP$2,ADJ!$2:$2,0)),0)</f>
        <v/>
      </c>
      <c r="CQ874">
        <f>BP874-CL874-CI874-CM874-CN874-CO874-CP874-CC874</f>
        <v/>
      </c>
      <c r="CR874">
        <f>IFERROR(IF(RIGHT(INDEX(PIS!O$1:O$500,MATCH(D874,PIS!C$1:C$500,0)),5)="Gross",MIN(U874+V874,VLOOKUP("R700",TSC!B:C,2,0)*VLOOKUP("R101",TSC!B:C,2,0))*(VLOOKUP("T711",TSC!B:C,2,0)+VLOOKUP("T712",TSC!B:C,2,0))%,MIN(T874+V874,VLOOKUP("R700",TSC!B:C,2,0)*VLOOKUP("R101",TSC!B:C,2,0))*(VLOOKUP("T711",TSC!B:C,2,0)+VLOOKUP("T712",TSC!B:C,2,0)+VLOOKUP("R701",TSC!B:C,2,0))%),0)</f>
        <v/>
      </c>
      <c r="CS874">
        <f>IFERROR(IF(RIGHT(INDEX(PIS!O$1:O$500,MATCH(D874,PIS!C$1:C$500,0)),5)="Gross",MIN(U874+V874,VLOOKUP("R700",TSC!B:C,2,0)*VLOOKUP("R101",TSC!B:C,2,0))*(VLOOKUP("T714",TSC!B:C,2,0))%,MIN(T874+V874,VLOOKUP("R700",TSC!B:C,2,0)*VLOOKUP("R101",TSC!B:C,2,0))*(VLOOKUP("T704",TSC!B:C,2,0)+VLOOKUP("T714",TSC!B:C,2,0))%),0)</f>
        <v/>
      </c>
      <c r="CT874">
        <f>IFERROR(IF(RIGHT(INDEX(PIS!O$1:O$500,MATCH(D874,PIS!C$1:C$500,0)),5)="Gross",MIN(U874+V874,VLOOKUP("R700",TSC!B:C,2,0)*VLOOKUP("R101",TSC!B:C,2,0))*VLOOKUP("T705",TSC!B:C,2,0)%,MIN(T874+V874,VLOOKUP("R700",TSC!B:C,2,0)*VLOOKUP("R101",TSC!B:C,2,0))*VLOOKUP("T705",TSC!B:C,2,0)%),0)</f>
        <v/>
      </c>
      <c r="CU874">
        <f>IFERROR(IF(RIGHT(INDEX(PIS!O$1:O$500,MATCH(D874,PIS!C$1:C$500,0)),5)="Gross",MIN(U874+V874,VLOOKUP("R700",TSC!B:C,2,0)*VLOOKUP("R101",TSC!B:C,2,0))*(VLOOKUP("T713",TSC!B:C,2,0))%,MIN(T874+V874,VLOOKUP("R700",TSC!B:C,2,0)*VLOOKUP("R101",TSC!B:C,2,0))*(VLOOKUP("T713",TSC!B:C,2,0))%),0)</f>
        <v/>
      </c>
      <c r="CV874">
        <f>IFERROR(INDEX(ADJ!$A$1:$BZ$1000,MATCH(PAYROLL!D874,ADJ!A$1:A$500,0),MATCH(PAYROLL!CV$2,ADJ!$2:$2,0)),0)</f>
        <v/>
      </c>
      <c r="CW874">
        <f>IFERROR(INDEX(ADJ!$A$1:$BZ$1000,MATCH(PAYROLL!D874,ADJ!A$1:A$500,0),MATCH(PAYROLL!CW$2,ADJ!$2:$2,0)),0)</f>
        <v/>
      </c>
      <c r="CX874">
        <f>SUM(CR874:CW874)</f>
        <v/>
      </c>
      <c r="CY874">
        <f>ROUND(IF(CR874&gt;0,T874+V874*VLOOKUP("R202",TSC!$B$1:$C$500,2,0),0),0)</f>
        <v/>
      </c>
      <c r="CZ874">
        <f>IFERROR(INDEX(CSDA!D$1:D$500,MATCH($CZ$2,CSDA!C$1:C$500,0)),0)</f>
        <v/>
      </c>
      <c r="DA874">
        <f>ROUND(T874*0.7%,0)</f>
        <v/>
      </c>
      <c r="DB874">
        <f>ROUND(T874/12,0)</f>
        <v/>
      </c>
      <c r="DC874">
        <f ref="DC874" t="array">IFERROR(INDEX(CSDA!D$1:D$500,MATCH("Trích giữ"&amp;PAYROLL!DC$2,CSDA!A$1:A$500&amp;CSDA!C$1:C$500,0)),0)</f>
        <v/>
      </c>
      <c r="DD874">
        <f ref="DD874" t="array">IFERROR(INDEX(CSDA!D$1:D$500,MATCH("Trích giữ"&amp;PAYROLL!DD$2,CSDA!A$1:A$500&amp;CSDA!C$1:C$500,0)),0)</f>
        <v/>
      </c>
      <c r="DE874">
        <f ref="DE874" t="array">IFERROR(INDEX(CSDA!D$1:D$500,MATCH("Trích giữ"&amp;PAYROLL!DE$2,CSDA!A$1:A$500&amp;CSDA!C$1:C$500,0)),0)</f>
        <v/>
      </c>
      <c r="DF874">
        <f>IFERROR(INDEX(CSDA!D$1:D$500,MATCH(PAYROLL!DF$2,CSDA!C$1:C$500,0)),0)</f>
        <v/>
      </c>
      <c r="DG874">
        <f ref="DG874" t="array">IFERROR(INDEX(CSDA!D$1:D$500,MATCH("Trích giữ"&amp;PAYROLL!DG$2,CSDA!A$1:A$500&amp;CSDA!C$1:C$500,0)),0)</f>
        <v/>
      </c>
      <c r="DH874">
        <f>ROUND(T874/26,0)</f>
        <v/>
      </c>
      <c r="DI874">
        <f ref="DI874" t="array">IFERROR(INDEX(CSDA!D$1:D$500,MATCH("Trích giữ"&amp;PAYROLL!DI$2,CSDA!A$1:A$500&amp;CSDA!C$1:C$500,0)),0)</f>
        <v/>
      </c>
      <c r="DJ874">
        <f>IF(U874=0,T874*21.5%-BL874,0)</f>
        <v/>
      </c>
      <c r="DK874">
        <f ref="DK874" t="array">IFERROR(INDEX(CSDA!D$1:D$500,MATCH("Trích giữ"&amp;PAYROLL!DK$2,CSDA!A$1:A$500&amp;CSDA!C$1:C$500,0)),0)</f>
        <v/>
      </c>
      <c r="DL874">
        <f>IFERROR(INDEX(CSDA!D$1:D$500,MATCH(PAYROLL!DL$2,CSDA!C$1:C$500,0))/12,0)</f>
        <v/>
      </c>
      <c r="DM874">
        <f>SUM(DB874:DL874)</f>
        <v/>
      </c>
      <c r="DN874">
        <f>IFERROR(INDEX(ADJ!$A$1:$BZ$1000,MATCH(PAYROLL!D874,ADJ!A$1:A$500,0),MATCH(PAYROLL!DN$2,ADJ!$2:$2,0)),0)</f>
        <v/>
      </c>
      <c r="DO874">
        <f>IFERROR(SUM(BP874,DM874:DN874,CX874:DA874)-DT874,0)</f>
        <v/>
      </c>
      <c r="DP874">
        <f ref="DP874" t="array">SUM(BW874*IFERROR(INDEX(CSDA!D$1:D$500,MATCH(BW$2,CSDA!C$1:C$500,0)),0)%,CX874*IFERROR(INDEX(CSDA!D$1:D$500,MATCH(CX$2,CSDA!C$1:C$500,0)),0)%,DA874*IFERROR(INDEX(CSDA!D$1:D$500,MATCH(DA$2,CSDA!C$1:C$500,0)),0)%,DB874*IFERROR(INDEX(CSDA!D$1:D$500,MATCH(DB$2,CSDA!C$1:C$500,0)),0)%,DF874*IFERROR(INDEX(CSDA!D$1:D$500,MATCH("Phí dịch vụ"&amp;PAYROLL!DF$2,CSDA!A$1:A$500&amp;CSDA!C$1:C$500,0)),0)%,DC874*IFERROR(INDEX(CSDA!D$1:D$500,MATCH("Phí dịch vụ"&amp;PAYROLL!DC$2,CSDA!A$1:A$500&amp;CSDA!C$1:C$500,0)),0)%,DH874*IFERROR(INDEX(CSDA!D$1:D$500,MATCH("Phí dịch vụ"&amp;PAYROLL!DH$2,CSDA!A$1:A$500&amp;CSDA!C$1:C$500,0)),0)%,DJ874*IFERROR(INDEX(CSDA!D$1:D$500,MATCH("Phí dịch vụ"&amp;PAYROLL!DJ$2,CSDA!A$1:A$500&amp;CSDA!C$1:C$500,0)),0)%,BN874*IFERROR(INDEX(CSDA!D$1:D$500,MATCH(BN$2,CSDA!C$1:C$500,0)),0)%)-BN874*7%</f>
        <v/>
      </c>
      <c r="DQ874">
        <f>IFERROR(INDEX(ADJ!$A$1:$BZ$1000,MATCH(PAYROLL!D874,ADJ!A$1:A$500,0),MATCH(PAYROLL!DQ$2,ADJ!$2:$2,0)),0)</f>
        <v/>
      </c>
      <c r="DR874">
        <f>IFERROR(INDEX(ADJ!$A$1:$BZ$1000,MATCH(PAYROLL!D874,ADJ!A$1:A$500,0),MATCH(PAYROLL!DR$2,ADJ!$2:$2,0)),0)</f>
        <v/>
      </c>
      <c r="DS874">
        <f>SUM(DP874:DR874)</f>
        <v/>
      </c>
      <c r="DT874">
        <f>EK874</f>
        <v/>
      </c>
      <c r="DU874">
        <f>SUM(DO874:DR874)</f>
        <v/>
      </c>
      <c r="DV874">
        <f>ROUND(DU874*0.1,0)</f>
        <v/>
      </c>
      <c r="DW874">
        <f>DU874+DV874</f>
        <v/>
      </c>
      <c r="DZ874">
        <f>IFERROR(INDEX(ADJ!$A$1:$BZ$1000,MATCH(PAYROLL!$D874,ADJ!A$1:A$500,0),MATCH(PAYROLL!DZ$2,ADJ!$2:$2,0)),0)</f>
        <v/>
      </c>
      <c r="EA874">
        <f>IFERROR(INDEX(ADJ!$A$1:$BZ$1000,MATCH(PAYROLL!$D874,ADJ!A$1:A$500,0),MATCH(PAYROLL!EA$2,ADJ!$2:$2,0)),0)</f>
        <v/>
      </c>
      <c r="EB874">
        <f>IFERROR(INDEX(ADJ!$A$1:$BZ$1000,MATCH(PAYROLL!$D874,ADJ!A$1:A$500,0),MATCH(PAYROLL!EB$2,ADJ!$2:$2,0)),0)</f>
        <v/>
      </c>
      <c r="EC874">
        <f>IFERROR(INDEX(ADJ!$A$1:$BZ$1000,MATCH(PAYROLL!$D874,ADJ!A$1:A$500,0),MATCH(PAYROLL!EC$2,ADJ!$2:$2,0)),0)</f>
        <v/>
      </c>
      <c r="ED874">
        <f>IFERROR(INDEX(ADJ!$A$1:$BZ$1000,MATCH(PAYROLL!$D874,ADJ!A$1:A$500,0),MATCH(PAYROLL!ED$2,ADJ!$2:$2,0)),0)</f>
        <v/>
      </c>
      <c r="EE874">
        <f>IFERROR(INDEX(ADJ!$A$1:$BZ$1000,MATCH(PAYROLL!$D874,ADJ!A$1:A$500,0),MATCH(PAYROLL!EE$2,ADJ!$2:$2,0)),0)</f>
        <v/>
      </c>
      <c r="EF874">
        <f>IFERROR(INDEX(ADJ!$A$1:$BZ$1000,MATCH(PAYROLL!$D874,ADJ!A$1:A$500,0),MATCH(PAYROLL!EF$2,ADJ!$2:$2,0)),0)</f>
        <v/>
      </c>
      <c r="EG874">
        <f>IFERROR(INDEX(ADJ!$A$1:$BZ$1000,MATCH(PAYROLL!$D874,ADJ!A$1:A$500,0),MATCH(PAYROLL!EG$2,ADJ!$2:$2,0)),0)</f>
        <v/>
      </c>
      <c r="EH874">
        <f>IFERROR(INDEX(ADJ!$A$1:$BZ$1000,MATCH(PAYROLL!$D874,ADJ!A$1:A$500,0),MATCH(PAYROLL!EH$2,ADJ!$2:$2,0)),0)</f>
        <v/>
      </c>
      <c r="EI874">
        <f>IFERROR(INDEX(ADJ!$A$1:$BZ$1000,MATCH(PAYROLL!D874,ADJ!A$1:A$500,0),MATCH(PAYROLL!EI$2,ADJ!$2:$2,0)),0)</f>
        <v/>
      </c>
      <c r="EJ874">
        <f>IFERROR(INDEX(ADJ!$A$1:$BZ$1000,MATCH(PAYROLL!$D874,ADJ!A$1:A$500,0),MATCH(PAYROLL!EJ$2,ADJ!$2:$2,0)),0)</f>
        <v/>
      </c>
      <c r="EK874">
        <f>SUM(DZ874:EJ874)</f>
        <v/>
      </c>
    </row>
    <row r="875">
      <c r="A875" t="n">
        <v>873</v>
      </c>
      <c r="B875" t="inlineStr">
        <is>
          <t>Hà Văn Duy</t>
        </is>
      </c>
      <c r="D875" t="inlineStr">
        <is>
          <t>153638-01</t>
        </is>
      </c>
      <c r="S875">
        <f>IFERROR(INDEX(PIS!$A$1:$BZ$1000,MATCH($D875,PIS!C$1:C$500,0),MATCH("Lương CB tháng trước",PIS!$1:$1,0)),0)</f>
        <v/>
      </c>
      <c r="T875">
        <f>IFERROR(INDEX(PIS!$A$1:$BZ$1000,MATCH($D875,PIS!C$1:C$500,0),MATCH("Lương CB hiện tại",PIS!$1:$1,0)),0)</f>
        <v/>
      </c>
      <c r="U875">
        <f>IFERROR(INDEX(PIS!$A$1:$BZ$1000,MATCH($D875,PIS!C$1:C$500,0),MATCH("Lương đóng BHBB",PIS!$1:$1,0)),0)</f>
        <v/>
      </c>
      <c r="V875">
        <f>IFERROR(INDEX(PIS!$A$1:$BZ$1000,MATCH($D875,PIS!C$1:C$500,0),MATCH(V$2,PIS!$2:$2,0)),0)</f>
        <v/>
      </c>
      <c r="W875">
        <f>IFERROR(INDEX(PIS!$A$1:$BZ$1000,MATCH($D875,PIS!C$1:C$500,0),MATCH(W$2,PIS!$2:$2,0)),0)</f>
        <v/>
      </c>
      <c r="X875">
        <f>IFERROR(INDEX(PIS!$A$1:$BZ$1000,MATCH($D875,PIS!C$1:C$500,0),MATCH(X$2,PIS!$2:$2,0)),0)</f>
        <v/>
      </c>
      <c r="Y875">
        <f>IFERROR(INDEX(PIS!$A$1:$BZ$1000,MATCH($D875,PIS!C$1:C$500,0),MATCH(Y$2,PIS!$2:$2,0)),0)</f>
        <v/>
      </c>
      <c r="Z875">
        <f>IFERROR(INDEX(PIS!$A$1:$BZ$1000,MATCH($D875,PIS!C$1:C$500,0),MATCH(Z$2,PIS!$2:$2,0)),0)</f>
        <v/>
      </c>
      <c r="AA875">
        <f>IFERROR(INDEX(PIS!$A$1:$BZ$1000,MATCH($D875,PIS!C$1:C$500,0),MATCH(AA$2,PIS!$2:$2,0)),0)</f>
        <v/>
      </c>
      <c r="AB875">
        <f>IFERROR(INDEX(PIS!$A$1:$BZ$1000,MATCH($D875,PIS!C$1:C$500,0),MATCH(AB$2,PIS!$2:$2,0)),0)</f>
        <v/>
      </c>
      <c r="AC875">
        <f>SUM(V875:AB875)</f>
        <v/>
      </c>
      <c r="AD875">
        <f>IFERROR(INDEX(TIMESHEET!$A$1:$AI$5000,MATCH($D875,TIMESHEET!A$1:A$500,0),MATCH("T100",TIMESHEET!$2:$2,0))-2,0)</f>
        <v/>
      </c>
      <c r="AE875">
        <f>IFERROR(INDEX(TIMESHEET!$A$1:$AI$5000,MATCH($D875,TIMESHEET!A$1:A$500,0),MATCH("T202",TIMESHEET!$2:$2,0)),0)</f>
        <v/>
      </c>
      <c r="AF875">
        <f>IFERROR(INDEX(TIMESHEET!$A$1:$AI$5000,MATCH($D875,TIMESHEET!A$1:A$500,0),MATCH("T302",TIMESHEET!$2:$2,0)),0)</f>
        <v/>
      </c>
      <c r="AG875">
        <f>IFERROR(INDEX(TIMESHEET!$A$1:$AI$5000,MATCH($D875,TIMESHEET!A$1:A$500,0),MATCH("T406",TIMESHEET!$2:$2,0)),0)</f>
        <v/>
      </c>
      <c r="AH875">
        <f>AE875+AG875</f>
        <v/>
      </c>
      <c r="AI875">
        <f>IFERROR(INDEX(TIMESHEET!$A$1:$AI$5000,MATCH($D875,TIMESHEET!A$1:A$500,0),MATCH("T701",TIMESHEET!$2:$2,0)),0)</f>
        <v/>
      </c>
      <c r="AJ875">
        <f>IFERROR(INDEX(TIMESHEET!$A$1:$AI$5000,MATCH($D875,TIMESHEET!B$1:B$500,0),MATCH("T320",TIMESHEET!$2:$2,0)),0)</f>
        <v/>
      </c>
      <c r="AK875">
        <f>IFERROR(IF(LEFT(INDEX(PIS!O$1:O$500,MATCH(D875,PIS!C$1:C$500)),1)="M",T875/AD875*SUM(AE875:AG875),T875*AD875),0)</f>
        <v/>
      </c>
      <c r="AL875">
        <f>IFERROR(INDEX(ADJ!$A$1:$BZ$1000,MATCH(PAYROLL!D875,ADJ!A$1:A$500,0),MATCH(PAYROLL!AL$2,ADJ!$2:$2,0)),0)</f>
        <v/>
      </c>
      <c r="AM875">
        <f>SUM(AK875:AL875)</f>
        <v/>
      </c>
      <c r="AN875">
        <f>IFERROR(ROUND(V875/$AD875*$AH875,0),0)</f>
        <v/>
      </c>
      <c r="AO875">
        <f>IFERROR(ROUND(W875/$AD875*$AH875,0),0)</f>
        <v/>
      </c>
      <c r="AP875">
        <f>IFERROR(ROUND(X875/$AD875*$AE875,0),0)</f>
        <v/>
      </c>
      <c r="AQ875">
        <f>IFERROR(ROUND(Y875/$AD875*$AH875,0),0)</f>
        <v/>
      </c>
      <c r="AR875">
        <f>IFERROR(ROUND(Z875/$AD875*$AH875,0),0)</f>
        <v/>
      </c>
      <c r="AS875">
        <f>IFERROR(ROUND(AA875/$AD875*$AH875,0),0)</f>
        <v/>
      </c>
      <c r="AT875">
        <f>IFERROR(IF((AE875+AF875+AG875)&gt;13,AB875,ROUND(AB875/AD875*AH875,0)),0)</f>
        <v/>
      </c>
      <c r="AU875">
        <f>IFERROR(INDEX(ADJ!$A$1:$BZ$1000,MATCH(PAYROLL!D875,ADJ!A$1:A$500,0),MATCH(PAYROLL!AU$2,ADJ!$2:$2,0)),0)</f>
        <v/>
      </c>
      <c r="AV875">
        <f>ROUND(SUM(AN875:AU875),0)</f>
        <v/>
      </c>
      <c r="AW875">
        <f>IFERROR(INDEX(TIMESHEET!$A$1:$AI$5000,MATCH(PAYROLL!D875,TIMESHEET!A$1:A$500,0),MATCH("T620",TIMESHEET!$2:$2,0)),0)</f>
        <v/>
      </c>
      <c r="AX875">
        <f>IFERROR(INDEX(TIMESHEET!$A$1:$AI$5000,MATCH(PAYROLL!D875,TIMESHEET!A$1:A$500,0),MATCH("T601",TIMESHEET!$2:$2,0)),0)</f>
        <v/>
      </c>
      <c r="AY875">
        <f>IFERROR(INDEX(TIMESHEET!$A$1:$AI$5000,MATCH(PAYROLL!D875,TIMESHEET!A$1:A$500,0),MATCH("T602",TIMESHEET!$2:$2,0)),0)</f>
        <v/>
      </c>
      <c r="AZ875">
        <f>IFERROR(INDEX(TIMESHEET!$A$1:$AI$5000,MATCH(PAYROLL!D875,TIMESHEET!A$1:A$500,0),MATCH("T603",TIMESHEET!$2:$2,0)),0)</f>
        <v/>
      </c>
      <c r="BA875">
        <f>IFERROR(INDEX(TIMESHEET!$A$1:$AI$5000,MATCH(PAYROLL!D875,TIMESHEET!A$1:A$500,0),MATCH("T611",TIMESHEET!$2:$2,0)),0)</f>
        <v/>
      </c>
      <c r="BB875">
        <f>IFERROR(INDEX(TIMESHEET!$A$1:$AI$5000,MATCH(PAYROLL!D875,TIMESHEET!A$1:A$500,0),MATCH("T612",TIMESHEET!$2:$2,0)),0)</f>
        <v/>
      </c>
      <c r="BC875">
        <f>IFERROR(INDEX(TIMESHEET!$A$1:$AI$5000,MATCH(PAYROLL!D875,TIMESHEET!A$1:A$500,0),MATCH("T613",TIMESHEET!$2:$2,0)),0)</f>
        <v/>
      </c>
      <c r="BD875">
        <f>IFERROR(INDEX(TIMESHEET!$A$1:$AI$5000,MATCH(PAYROLL!D875,TIMESHEET!A$1:A$500,0),MATCH("T500",TIMESHEET!$2:$2,0)),0)</f>
        <v/>
      </c>
      <c r="BE875">
        <f>IFERROR(IF(LEFT(INDEX(PIS!O$1:O$500,MATCH(D875,PIS!C$1:C$500)),1)="M",T875/AD875/8*(AW875+AX875*1.5+AY875*2+AZ875*3+BA875*2.1+BB875*2.7+BC875*3.9+BD875*0.3),T875/8*(AW875+AX875*1.5+AY875*2+AZ875*3+BA875*2.1+BB875*2.7+BC875*3.9+BD875*0.3)),0)</f>
        <v/>
      </c>
      <c r="BF875">
        <f>IFERROR(INDEX(ADJ!$A$1:$BZ$1000,MATCH(PAYROLL!$D875,ADJ!A$1:A$500,0),MATCH(PAYROLL!BF$2,ADJ!$2:$2,0)),0)</f>
        <v/>
      </c>
      <c r="BG875">
        <f>IFERROR(INDEX(ADJ!$A$1:$BZ$1000,MATCH(PAYROLL!D875,ADJ!A$1:A$500,0),MATCH(PAYROLL!BG$2,ADJ!$2:$2,0)),0)</f>
        <v/>
      </c>
      <c r="BH875">
        <f>IFERROR(INDEX(ADJ!$A$1:$BZ$1000,MATCH(PAYROLL!D875,ADJ!A$1:A$500,0),MATCH(PAYROLL!BH$2,ADJ!$2:$2,0)),0)</f>
        <v/>
      </c>
      <c r="BI875">
        <f>IFERROR(INDEX(ADJ!$A$1:$BZ$1000,MATCH(PAYROLL!D875,ADJ!A$1:A$500,0),MATCH(PAYROLL!BI$2,ADJ!$2:$2,0)),0)</f>
        <v/>
      </c>
      <c r="BJ875">
        <f>IFERROR(INDEX(ADJ!$A$1:$BZ$1000,MATCH(PAYROLL!D875,ADJ!A$1:A$500,0),MATCH(PAYROLL!BJ$2,ADJ!$2:$2,0)),0)</f>
        <v/>
      </c>
      <c r="BK875">
        <f>SUM(BF875:BJ875)</f>
        <v/>
      </c>
      <c r="BL875">
        <f>IFERROR(INDEX(ADJ!$A$1:$BZ$1000,MATCH(PAYROLL!D875,ADJ!A$1:A$500,0),MATCH(PAYROLL!BL$2,ADJ!$2:$2,0)),0)</f>
        <v/>
      </c>
      <c r="BM875">
        <f>IFERROR(INDEX(ADJ!$A$1:$BZ$1000,MATCH(PAYROLL!D875,ADJ!A$1:A$500,0),MATCH(PAYROLL!BM$2,ADJ!$2:$2,0)),0)</f>
        <v/>
      </c>
      <c r="BN875">
        <f>IFERROR(INDEX(ADJ!$A$1:$BZ$1000,MATCH(PAYROLL!D875,ADJ!A$1:A$500,0),MATCH(PAYROLL!BN$2,ADJ!$2:$2,0)),0)</f>
        <v/>
      </c>
      <c r="BO875">
        <f>IFERROR(INDEX(ADJ!$A$1:$BZ$1000,MATCH(PAYROLL!D875,ADJ!A$1:A$500,0),MATCH(PAYROLL!BO$2,ADJ!$2:$2,0)),0)</f>
        <v/>
      </c>
      <c r="BP875">
        <f>SUM(AM875,AV875,BE875,BK875,BL875:BO875)</f>
        <v/>
      </c>
      <c r="BQ875">
        <f>BO875</f>
        <v/>
      </c>
      <c r="BR875">
        <f>IFERROR(ROUND(IF(LEFT(INDEX(PIS!O$1:O$500,MATCH(D875,PIS!C$1:C$500)),1)="D",T875/8*(BD875*0.3),IF(LEFT(INDEX(PIS!O$1:O$500,MATCH(D875,PIS!C$1:C$500)),1)="H",T875*($BD875*0.3),T875/$AD875/8*($BD875*0.3))),0),0)</f>
        <v/>
      </c>
      <c r="BS875">
        <f>IF(AP875&lt;1,0,MIN(AP875,730000))</f>
        <v/>
      </c>
      <c r="BT875">
        <f>IFERROR(ROUND((BE875-SUM(AW875:BC875)*T875/AD875/8),0)-BR875,0)</f>
        <v/>
      </c>
      <c r="BU875">
        <f>AO875</f>
        <v/>
      </c>
      <c r="BV875">
        <f>SUM(BQ875:BU875)</f>
        <v/>
      </c>
      <c r="BW875">
        <f>BP875-BV875</f>
        <v/>
      </c>
      <c r="BX875">
        <f>IFERROR(IF(RIGHT(INDEX(PIS!O$1:O$500,MATCH(D875,PIS!C$1:C$500)),5)="Gross",MIN(U875+V875,VLOOKUP("R700",TSC!B:C,2,0)*VLOOKUP("R101",TSC!B:C,2,0))*VLOOKUP("R701",TSC!B:C,2,0)%,0),0)</f>
        <v/>
      </c>
      <c r="BY875">
        <f>IFERROR(IF(RIGHT(INDEX(PIS!O$1:O$500,MATCH(D875,PIS!C$1:C$500)),5)="Gross",MIN(U875+V875,VLOOKUP("R700",TSC!B:C,2,0)*VLOOKUP("R101",TSC!B:C,2,0))*VLOOKUP("T704",TSC!B:C,2,0)%,0),0)</f>
        <v/>
      </c>
      <c r="BZ875">
        <f>IFERROR(IF(RIGHT(INDEX(PIS!O$1:O$500,MATCH(D875,PIS!C$1:C$500)),5)="Gross",MIN(U875+V875,VLOOKUP("R700",TSC!B:C,2,0)*VLOOKUP("1",TSC!F:G,2,0))*VLOOKUP("T705",TSC!B:C,2,0)%,0),0)</f>
        <v/>
      </c>
      <c r="CA875">
        <f>IFERROR(INDEX(ADJ!$A$1:$BZ$1000,MATCH(PAYROLL!D875,ADJ!A$1:A$500,0),MATCH(PAYROLL!CA$2,ADJ!$2:$2,0)),0)</f>
        <v/>
      </c>
      <c r="CB875">
        <f>IFERROR(INDEX(ADJ!$A$1:$BZ$1000,MATCH(PAYROLL!D875,ADJ!A$1:A$500,0),MATCH(PAYROLL!CB$2,ADJ!$2:$2,0)),0)</f>
        <v/>
      </c>
      <c r="CC875">
        <f>SUM(BX875:CB875)</f>
        <v/>
      </c>
      <c r="CD875">
        <f>IFERROR(INDEX(PIS!$A$1:$BZ$1000,MATCH(PAYROLL!D875,PIS!C$1:C$500,0),MATCH(PAYROLL!CD$1,PIS!$1:$1,0)),0)</f>
        <v/>
      </c>
      <c r="CE875">
        <f>IFERROR(IF(OR(INDEX(PIS!P$1:P$500,MATCH(D875,PIS!C$1:C$500,0))="LT2",INDEX(PIS!P$1:P$500,MATCH(D875,PIS!C$1:C$500,0))="P10"),0,SUM(CC875,CD875*VLOOKUP("R601",TSC!B:C,2,0),VLOOKUP("R602",TSC!B:C,2,0))),0)</f>
        <v/>
      </c>
      <c r="CF875">
        <f>MAX(BW875-CE875,0)</f>
        <v/>
      </c>
      <c r="CG875">
        <f>IFERROR(IF(OR(RIGHT(INDEX(PIS!P$1:P$500,MATCH(D875,PIS!C$1:C$500)),5)="P10",RIGHT(INDEX(PIS!P$1:P$500,MATCH(D875,PIS!C$1:C$500)),5)="CK"),0,IF(CF875&lt;=5000000,CF875*5%,IF(CF875&lt;=10000000,CF875*10%-250000,IF(CF875&lt;=18000000,CF875*15%-750000,IF(CF875&lt;=32000000,CF875*20%-1650000,IF(CF875&lt;=52000000,CF875*25%-3250000,IF(CF875&lt;=80000000,BH875*30%-5850000,CF875*35%-9850000))))))),0)</f>
        <v/>
      </c>
      <c r="CH875">
        <f>IFERROR(IF(OR(INDEX(PIS!P$1:P$500,MATCH(D875,PIS!C$1:C$500))="LT",INDEX(PIS!P$1:P$500,MATCH(D875,PIS!C$1:C$500))="CK"),0,IF(CF875&lt;2000000,0,CF875*10%)),0)</f>
        <v/>
      </c>
      <c r="CI875">
        <f>IFERROR(INDEX(ADJ!$A$1:$BZ$1000,MATCH(PAYROLL!D875,ADJ!A$1:A$500,0),MATCH(PAYROLL!CI$2,ADJ!$2:$2,0)),0)</f>
        <v/>
      </c>
      <c r="CJ875">
        <f>IFERROR(INDEX(ADJ!$A$1:$BZ$1000,MATCH(PAYROLL!D875,ADJ!A$1:A$500,0),MATCH(PAYROLL!CJ$2,ADJ!$2:$2,0)),0)</f>
        <v/>
      </c>
      <c r="CK875">
        <f>IFERROR(INDEX(ADJ!$A$1:$BZ$1000,MATCH(PAYROLL!D875,ADJ!A$1:A$500,0),MATCH(PAYROLL!CK$2,ADJ!$2:$2,0)),0)</f>
        <v/>
      </c>
      <c r="CL875">
        <f>SUM(CG875:CK875)</f>
        <v/>
      </c>
      <c r="CM875">
        <f>ROUND(SUM(CH875:CK875),0)</f>
        <v/>
      </c>
      <c r="CN875">
        <f>IFERROR(INDEX(CSDA!D$1:D$500,MATCH($CN$2,CSDA!C$1:C$500,0))*INDEX(PIS!V$1:V$500,MATCH(D875,PIS!C$1:C$500))+INDEX(ADJ!$A$1:$BZ$1000,MATCH(PAYROLL!D875,ADJ!A$1:A$500,0),MATCH(PAYROLL!CN$2,ADJ!$2:$2,0)),0)</f>
        <v/>
      </c>
      <c r="CO875">
        <f>IFERROR(INDEX(ADJ!$A$1:$BZ$1000,MATCH(PAYROLL!D875,ADJ!A$1:A$500,0),MATCH(PAYROLL!CO$2,ADJ!$2:$2,0)),0)</f>
        <v/>
      </c>
      <c r="CP875">
        <f>IFERROR(INDEX(ADJ!$A$1:$BZ$1000,MATCH(PAYROLL!D875,ADJ!A$1:A$500,0),MATCH(PAYROLL!CP$2,ADJ!$2:$2,0)),0)</f>
        <v/>
      </c>
      <c r="CQ875">
        <f>BP875-CL875-CI875-CM875-CN875-CO875-CP875-CC875</f>
        <v/>
      </c>
      <c r="CR875">
        <f>IFERROR(IF(RIGHT(INDEX(PIS!O$1:O$500,MATCH(D875,PIS!C$1:C$500,0)),5)="Gross",MIN(U875+V875,VLOOKUP("R700",TSC!B:C,2,0)*VLOOKUP("R101",TSC!B:C,2,0))*(VLOOKUP("T711",TSC!B:C,2,0)+VLOOKUP("T712",TSC!B:C,2,0))%,MIN(T875+V875,VLOOKUP("R700",TSC!B:C,2,0)*VLOOKUP("R101",TSC!B:C,2,0))*(VLOOKUP("T711",TSC!B:C,2,0)+VLOOKUP("T712",TSC!B:C,2,0)+VLOOKUP("R701",TSC!B:C,2,0))%),0)</f>
        <v/>
      </c>
      <c r="CS875">
        <f>IFERROR(IF(RIGHT(INDEX(PIS!O$1:O$500,MATCH(D875,PIS!C$1:C$500,0)),5)="Gross",MIN(U875+V875,VLOOKUP("R700",TSC!B:C,2,0)*VLOOKUP("R101",TSC!B:C,2,0))*(VLOOKUP("T714",TSC!B:C,2,0))%,MIN(T875+V875,VLOOKUP("R700",TSC!B:C,2,0)*VLOOKUP("R101",TSC!B:C,2,0))*(VLOOKUP("T704",TSC!B:C,2,0)+VLOOKUP("T714",TSC!B:C,2,0))%),0)</f>
        <v/>
      </c>
      <c r="CT875">
        <f>IFERROR(IF(RIGHT(INDEX(PIS!O$1:O$500,MATCH(D875,PIS!C$1:C$500,0)),5)="Gross",MIN(U875+V875,VLOOKUP("R700",TSC!B:C,2,0)*VLOOKUP("R101",TSC!B:C,2,0))*VLOOKUP("T705",TSC!B:C,2,0)%,MIN(T875+V875,VLOOKUP("R700",TSC!B:C,2,0)*VLOOKUP("R101",TSC!B:C,2,0))*VLOOKUP("T705",TSC!B:C,2,0)%),0)</f>
        <v/>
      </c>
      <c r="CU875">
        <f>IFERROR(IF(RIGHT(INDEX(PIS!O$1:O$500,MATCH(D875,PIS!C$1:C$500,0)),5)="Gross",MIN(U875+V875,VLOOKUP("R700",TSC!B:C,2,0)*VLOOKUP("R101",TSC!B:C,2,0))*(VLOOKUP("T713",TSC!B:C,2,0))%,MIN(T875+V875,VLOOKUP("R700",TSC!B:C,2,0)*VLOOKUP("R101",TSC!B:C,2,0))*(VLOOKUP("T713",TSC!B:C,2,0))%),0)</f>
        <v/>
      </c>
      <c r="CV875">
        <f>IFERROR(INDEX(ADJ!$A$1:$BZ$1000,MATCH(PAYROLL!D875,ADJ!A$1:A$500,0),MATCH(PAYROLL!CV$2,ADJ!$2:$2,0)),0)</f>
        <v/>
      </c>
      <c r="CW875">
        <f>IFERROR(INDEX(ADJ!$A$1:$BZ$1000,MATCH(PAYROLL!D875,ADJ!A$1:A$500,0),MATCH(PAYROLL!CW$2,ADJ!$2:$2,0)),0)</f>
        <v/>
      </c>
      <c r="CX875">
        <f>SUM(CR875:CW875)</f>
        <v/>
      </c>
      <c r="CY875">
        <f>ROUND(IF(CR875&gt;0,T875+V875*VLOOKUP("R202",TSC!$B$1:$C$500,2,0),0),0)</f>
        <v/>
      </c>
      <c r="CZ875">
        <f>IFERROR(INDEX(CSDA!D$1:D$500,MATCH($CZ$2,CSDA!C$1:C$500,0)),0)</f>
        <v/>
      </c>
      <c r="DA875">
        <f>ROUND(T875*0.7%,0)</f>
        <v/>
      </c>
      <c r="DB875">
        <f>ROUND(T875/12,0)</f>
        <v/>
      </c>
      <c r="DC875">
        <f ref="DC875" t="array">IFERROR(INDEX(CSDA!D$1:D$500,MATCH("Trích giữ"&amp;PAYROLL!DC$2,CSDA!A$1:A$500&amp;CSDA!C$1:C$500,0)),0)</f>
        <v/>
      </c>
      <c r="DD875">
        <f ref="DD875" t="array">IFERROR(INDEX(CSDA!D$1:D$500,MATCH("Trích giữ"&amp;PAYROLL!DD$2,CSDA!A$1:A$500&amp;CSDA!C$1:C$500,0)),0)</f>
        <v/>
      </c>
      <c r="DE875">
        <f ref="DE875" t="array">IFERROR(INDEX(CSDA!D$1:D$500,MATCH("Trích giữ"&amp;PAYROLL!DE$2,CSDA!A$1:A$500&amp;CSDA!C$1:C$500,0)),0)</f>
        <v/>
      </c>
      <c r="DF875">
        <f>IFERROR(INDEX(CSDA!D$1:D$500,MATCH(PAYROLL!DF$2,CSDA!C$1:C$500,0)),0)</f>
        <v/>
      </c>
      <c r="DG875">
        <f ref="DG875" t="array">IFERROR(INDEX(CSDA!D$1:D$500,MATCH("Trích giữ"&amp;PAYROLL!DG$2,CSDA!A$1:A$500&amp;CSDA!C$1:C$500,0)),0)</f>
        <v/>
      </c>
      <c r="DH875">
        <f>ROUND(T875/26,0)</f>
        <v/>
      </c>
      <c r="DI875">
        <f ref="DI875" t="array">IFERROR(INDEX(CSDA!D$1:D$500,MATCH("Trích giữ"&amp;PAYROLL!DI$2,CSDA!A$1:A$500&amp;CSDA!C$1:C$500,0)),0)</f>
        <v/>
      </c>
      <c r="DJ875">
        <f>IF(U875=0,T875*21.5%-BL875,0)</f>
        <v/>
      </c>
      <c r="DK875">
        <f ref="DK875" t="array">IFERROR(INDEX(CSDA!D$1:D$500,MATCH("Trích giữ"&amp;PAYROLL!DK$2,CSDA!A$1:A$500&amp;CSDA!C$1:C$500,0)),0)</f>
        <v/>
      </c>
      <c r="DL875">
        <f>IFERROR(INDEX(CSDA!D$1:D$500,MATCH(PAYROLL!DL$2,CSDA!C$1:C$500,0))/12,0)</f>
        <v/>
      </c>
      <c r="DM875">
        <f>SUM(DB875:DL875)</f>
        <v/>
      </c>
      <c r="DN875">
        <f>IFERROR(INDEX(ADJ!$A$1:$BZ$1000,MATCH(PAYROLL!D875,ADJ!A$1:A$500,0),MATCH(PAYROLL!DN$2,ADJ!$2:$2,0)),0)</f>
        <v/>
      </c>
      <c r="DO875">
        <f>IFERROR(SUM(BP875,DM875:DN875,CX875:DA875)-DT875,0)</f>
        <v/>
      </c>
      <c r="DP875">
        <f ref="DP875" t="array">SUM(BW875*IFERROR(INDEX(CSDA!D$1:D$500,MATCH(BW$2,CSDA!C$1:C$500,0)),0)%,CX875*IFERROR(INDEX(CSDA!D$1:D$500,MATCH(CX$2,CSDA!C$1:C$500,0)),0)%,DA875*IFERROR(INDEX(CSDA!D$1:D$500,MATCH(DA$2,CSDA!C$1:C$500,0)),0)%,DB875*IFERROR(INDEX(CSDA!D$1:D$500,MATCH(DB$2,CSDA!C$1:C$500,0)),0)%,DF875*IFERROR(INDEX(CSDA!D$1:D$500,MATCH("Phí dịch vụ"&amp;PAYROLL!DF$2,CSDA!A$1:A$500&amp;CSDA!C$1:C$500,0)),0)%,DC875*IFERROR(INDEX(CSDA!D$1:D$500,MATCH("Phí dịch vụ"&amp;PAYROLL!DC$2,CSDA!A$1:A$500&amp;CSDA!C$1:C$500,0)),0)%,DH875*IFERROR(INDEX(CSDA!D$1:D$500,MATCH("Phí dịch vụ"&amp;PAYROLL!DH$2,CSDA!A$1:A$500&amp;CSDA!C$1:C$500,0)),0)%,DJ875*IFERROR(INDEX(CSDA!D$1:D$500,MATCH("Phí dịch vụ"&amp;PAYROLL!DJ$2,CSDA!A$1:A$500&amp;CSDA!C$1:C$500,0)),0)%,BN875*IFERROR(INDEX(CSDA!D$1:D$500,MATCH(BN$2,CSDA!C$1:C$500,0)),0)%)-BN875*7%</f>
        <v/>
      </c>
      <c r="DQ875">
        <f>IFERROR(INDEX(ADJ!$A$1:$BZ$1000,MATCH(PAYROLL!D875,ADJ!A$1:A$500,0),MATCH(PAYROLL!DQ$2,ADJ!$2:$2,0)),0)</f>
        <v/>
      </c>
      <c r="DR875">
        <f>IFERROR(INDEX(ADJ!$A$1:$BZ$1000,MATCH(PAYROLL!D875,ADJ!A$1:A$500,0),MATCH(PAYROLL!DR$2,ADJ!$2:$2,0)),0)</f>
        <v/>
      </c>
      <c r="DS875">
        <f>SUM(DP875:DR875)</f>
        <v/>
      </c>
      <c r="DT875">
        <f>EK875</f>
        <v/>
      </c>
      <c r="DU875">
        <f>SUM(DO875:DR875)</f>
        <v/>
      </c>
      <c r="DV875">
        <f>ROUND(DU875*0.1,0)</f>
        <v/>
      </c>
      <c r="DW875">
        <f>DU875+DV875</f>
        <v/>
      </c>
      <c r="DZ875">
        <f>IFERROR(INDEX(ADJ!$A$1:$BZ$1000,MATCH(PAYROLL!$D875,ADJ!A$1:A$500,0),MATCH(PAYROLL!DZ$2,ADJ!$2:$2,0)),0)</f>
        <v/>
      </c>
      <c r="EA875">
        <f>IFERROR(INDEX(ADJ!$A$1:$BZ$1000,MATCH(PAYROLL!$D875,ADJ!A$1:A$500,0),MATCH(PAYROLL!EA$2,ADJ!$2:$2,0)),0)</f>
        <v/>
      </c>
      <c r="EB875">
        <f>IFERROR(INDEX(ADJ!$A$1:$BZ$1000,MATCH(PAYROLL!$D875,ADJ!A$1:A$500,0),MATCH(PAYROLL!EB$2,ADJ!$2:$2,0)),0)</f>
        <v/>
      </c>
      <c r="EC875">
        <f>IFERROR(INDEX(ADJ!$A$1:$BZ$1000,MATCH(PAYROLL!$D875,ADJ!A$1:A$500,0),MATCH(PAYROLL!EC$2,ADJ!$2:$2,0)),0)</f>
        <v/>
      </c>
      <c r="ED875">
        <f>IFERROR(INDEX(ADJ!$A$1:$BZ$1000,MATCH(PAYROLL!$D875,ADJ!A$1:A$500,0),MATCH(PAYROLL!ED$2,ADJ!$2:$2,0)),0)</f>
        <v/>
      </c>
      <c r="EE875">
        <f>IFERROR(INDEX(ADJ!$A$1:$BZ$1000,MATCH(PAYROLL!$D875,ADJ!A$1:A$500,0),MATCH(PAYROLL!EE$2,ADJ!$2:$2,0)),0)</f>
        <v/>
      </c>
      <c r="EF875">
        <f>IFERROR(INDEX(ADJ!$A$1:$BZ$1000,MATCH(PAYROLL!$D875,ADJ!A$1:A$500,0),MATCH(PAYROLL!EF$2,ADJ!$2:$2,0)),0)</f>
        <v/>
      </c>
      <c r="EG875">
        <f>IFERROR(INDEX(ADJ!$A$1:$BZ$1000,MATCH(PAYROLL!$D875,ADJ!A$1:A$500,0),MATCH(PAYROLL!EG$2,ADJ!$2:$2,0)),0)</f>
        <v/>
      </c>
      <c r="EH875">
        <f>IFERROR(INDEX(ADJ!$A$1:$BZ$1000,MATCH(PAYROLL!$D875,ADJ!A$1:A$500,0),MATCH(PAYROLL!EH$2,ADJ!$2:$2,0)),0)</f>
        <v/>
      </c>
      <c r="EI875">
        <f>IFERROR(INDEX(ADJ!$A$1:$BZ$1000,MATCH(PAYROLL!D875,ADJ!A$1:A$500,0),MATCH(PAYROLL!EI$2,ADJ!$2:$2,0)),0)</f>
        <v/>
      </c>
      <c r="EJ875">
        <f>IFERROR(INDEX(ADJ!$A$1:$BZ$1000,MATCH(PAYROLL!$D875,ADJ!A$1:A$500,0),MATCH(PAYROLL!EJ$2,ADJ!$2:$2,0)),0)</f>
        <v/>
      </c>
      <c r="EK875">
        <f>SUM(DZ875:EJ875)</f>
        <v/>
      </c>
    </row>
    <row r="876">
      <c r="A876" t="n">
        <v>874</v>
      </c>
      <c r="B876" t="inlineStr">
        <is>
          <t>Vì Văn Hoàng</t>
        </is>
      </c>
      <c r="D876" t="inlineStr">
        <is>
          <t>147978-01</t>
        </is>
      </c>
      <c r="S876">
        <f>IFERROR(INDEX(PIS!$A$1:$BZ$1000,MATCH($D876,PIS!C$1:C$500,0),MATCH("Lương CB tháng trước",PIS!$1:$1,0)),0)</f>
        <v/>
      </c>
      <c r="T876">
        <f>IFERROR(INDEX(PIS!$A$1:$BZ$1000,MATCH($D876,PIS!C$1:C$500,0),MATCH("Lương CB hiện tại",PIS!$1:$1,0)),0)</f>
        <v/>
      </c>
      <c r="U876">
        <f>IFERROR(INDEX(PIS!$A$1:$BZ$1000,MATCH($D876,PIS!C$1:C$500,0),MATCH("Lương đóng BHBB",PIS!$1:$1,0)),0)</f>
        <v/>
      </c>
      <c r="V876">
        <f>IFERROR(INDEX(PIS!$A$1:$BZ$1000,MATCH($D876,PIS!C$1:C$500,0),MATCH(V$2,PIS!$2:$2,0)),0)</f>
        <v/>
      </c>
      <c r="W876">
        <f>IFERROR(INDEX(PIS!$A$1:$BZ$1000,MATCH($D876,PIS!C$1:C$500,0),MATCH(W$2,PIS!$2:$2,0)),0)</f>
        <v/>
      </c>
      <c r="X876">
        <f>IFERROR(INDEX(PIS!$A$1:$BZ$1000,MATCH($D876,PIS!C$1:C$500,0),MATCH(X$2,PIS!$2:$2,0)),0)</f>
        <v/>
      </c>
      <c r="Y876">
        <f>IFERROR(INDEX(PIS!$A$1:$BZ$1000,MATCH($D876,PIS!C$1:C$500,0),MATCH(Y$2,PIS!$2:$2,0)),0)</f>
        <v/>
      </c>
      <c r="Z876">
        <f>IFERROR(INDEX(PIS!$A$1:$BZ$1000,MATCH($D876,PIS!C$1:C$500,0),MATCH(Z$2,PIS!$2:$2,0)),0)</f>
        <v/>
      </c>
      <c r="AA876">
        <f>IFERROR(INDEX(PIS!$A$1:$BZ$1000,MATCH($D876,PIS!C$1:C$500,0),MATCH(AA$2,PIS!$2:$2,0)),0)</f>
        <v/>
      </c>
      <c r="AB876">
        <f>IFERROR(INDEX(PIS!$A$1:$BZ$1000,MATCH($D876,PIS!C$1:C$500,0),MATCH(AB$2,PIS!$2:$2,0)),0)</f>
        <v/>
      </c>
      <c r="AC876">
        <f>SUM(V876:AB876)</f>
        <v/>
      </c>
      <c r="AD876">
        <f>IFERROR(INDEX(TIMESHEET!$A$1:$AI$5000,MATCH($D876,TIMESHEET!A$1:A$500,0),MATCH("T100",TIMESHEET!$2:$2,0))-2,0)</f>
        <v/>
      </c>
      <c r="AE876">
        <f>IFERROR(INDEX(TIMESHEET!$A$1:$AI$5000,MATCH($D876,TIMESHEET!A$1:A$500,0),MATCH("T202",TIMESHEET!$2:$2,0)),0)</f>
        <v/>
      </c>
      <c r="AF876">
        <f>IFERROR(INDEX(TIMESHEET!$A$1:$AI$5000,MATCH($D876,TIMESHEET!A$1:A$500,0),MATCH("T302",TIMESHEET!$2:$2,0)),0)</f>
        <v/>
      </c>
      <c r="AG876">
        <f>IFERROR(INDEX(TIMESHEET!$A$1:$AI$5000,MATCH($D876,TIMESHEET!A$1:A$500,0),MATCH("T406",TIMESHEET!$2:$2,0)),0)</f>
        <v/>
      </c>
      <c r="AH876">
        <f>AE876+AG876</f>
        <v/>
      </c>
      <c r="AI876">
        <f>IFERROR(INDEX(TIMESHEET!$A$1:$AI$5000,MATCH($D876,TIMESHEET!A$1:A$500,0),MATCH("T701",TIMESHEET!$2:$2,0)),0)</f>
        <v/>
      </c>
      <c r="AJ876">
        <f>IFERROR(INDEX(TIMESHEET!$A$1:$AI$5000,MATCH($D876,TIMESHEET!B$1:B$500,0),MATCH("T320",TIMESHEET!$2:$2,0)),0)</f>
        <v/>
      </c>
      <c r="AK876">
        <f>IFERROR(IF(LEFT(INDEX(PIS!O$1:O$500,MATCH(D876,PIS!C$1:C$500)),1)="M",T876/AD876*SUM(AE876:AG876),T876*AD876),0)</f>
        <v/>
      </c>
      <c r="AL876">
        <f>IFERROR(INDEX(ADJ!$A$1:$BZ$1000,MATCH(PAYROLL!D876,ADJ!A$1:A$500,0),MATCH(PAYROLL!AL$2,ADJ!$2:$2,0)),0)</f>
        <v/>
      </c>
      <c r="AM876">
        <f>SUM(AK876:AL876)</f>
        <v/>
      </c>
      <c r="AN876">
        <f>IFERROR(ROUND(V876/$AD876*$AH876,0),0)</f>
        <v/>
      </c>
      <c r="AO876">
        <f>IFERROR(ROUND(W876/$AD876*$AH876,0),0)</f>
        <v/>
      </c>
      <c r="AP876">
        <f>IFERROR(ROUND(X876/$AD876*$AE876,0),0)</f>
        <v/>
      </c>
      <c r="AQ876">
        <f>IFERROR(ROUND(Y876/$AD876*$AH876,0),0)</f>
        <v/>
      </c>
      <c r="AR876">
        <f>IFERROR(ROUND(Z876/$AD876*$AH876,0),0)</f>
        <v/>
      </c>
      <c r="AS876">
        <f>IFERROR(ROUND(AA876/$AD876*$AH876,0),0)</f>
        <v/>
      </c>
      <c r="AT876">
        <f>IFERROR(IF((AE876+AF876+AG876)&gt;13,AB876,ROUND(AB876/AD876*AH876,0)),0)</f>
        <v/>
      </c>
      <c r="AU876">
        <f>IFERROR(INDEX(ADJ!$A$1:$BZ$1000,MATCH(PAYROLL!D876,ADJ!A$1:A$500,0),MATCH(PAYROLL!AU$2,ADJ!$2:$2,0)),0)</f>
        <v/>
      </c>
      <c r="AV876">
        <f>ROUND(SUM(AN876:AU876),0)</f>
        <v/>
      </c>
      <c r="AW876">
        <f>IFERROR(INDEX(TIMESHEET!$A$1:$AI$5000,MATCH(PAYROLL!D876,TIMESHEET!A$1:A$500,0),MATCH("T620",TIMESHEET!$2:$2,0)),0)</f>
        <v/>
      </c>
      <c r="AX876">
        <f>IFERROR(INDEX(TIMESHEET!$A$1:$AI$5000,MATCH(PAYROLL!D876,TIMESHEET!A$1:A$500,0),MATCH("T601",TIMESHEET!$2:$2,0)),0)</f>
        <v/>
      </c>
      <c r="AY876">
        <f>IFERROR(INDEX(TIMESHEET!$A$1:$AI$5000,MATCH(PAYROLL!D876,TIMESHEET!A$1:A$500,0),MATCH("T602",TIMESHEET!$2:$2,0)),0)</f>
        <v/>
      </c>
      <c r="AZ876">
        <f>IFERROR(INDEX(TIMESHEET!$A$1:$AI$5000,MATCH(PAYROLL!D876,TIMESHEET!A$1:A$500,0),MATCH("T603",TIMESHEET!$2:$2,0)),0)</f>
        <v/>
      </c>
      <c r="BA876">
        <f>IFERROR(INDEX(TIMESHEET!$A$1:$AI$5000,MATCH(PAYROLL!D876,TIMESHEET!A$1:A$500,0),MATCH("T611",TIMESHEET!$2:$2,0)),0)</f>
        <v/>
      </c>
      <c r="BB876">
        <f>IFERROR(INDEX(TIMESHEET!$A$1:$AI$5000,MATCH(PAYROLL!D876,TIMESHEET!A$1:A$500,0),MATCH("T612",TIMESHEET!$2:$2,0)),0)</f>
        <v/>
      </c>
      <c r="BC876">
        <f>IFERROR(INDEX(TIMESHEET!$A$1:$AI$5000,MATCH(PAYROLL!D876,TIMESHEET!A$1:A$500,0),MATCH("T613",TIMESHEET!$2:$2,0)),0)</f>
        <v/>
      </c>
      <c r="BD876">
        <f>IFERROR(INDEX(TIMESHEET!$A$1:$AI$5000,MATCH(PAYROLL!D876,TIMESHEET!A$1:A$500,0),MATCH("T500",TIMESHEET!$2:$2,0)),0)</f>
        <v/>
      </c>
      <c r="BE876">
        <f>IFERROR(IF(LEFT(INDEX(PIS!O$1:O$500,MATCH(D876,PIS!C$1:C$500)),1)="M",T876/AD876/8*(AW876+AX876*1.5+AY876*2+AZ876*3+BA876*2.1+BB876*2.7+BC876*3.9+BD876*0.3),T876/8*(AW876+AX876*1.5+AY876*2+AZ876*3+BA876*2.1+BB876*2.7+BC876*3.9+BD876*0.3)),0)</f>
        <v/>
      </c>
      <c r="BF876">
        <f>IFERROR(INDEX(ADJ!$A$1:$BZ$1000,MATCH(PAYROLL!$D876,ADJ!A$1:A$500,0),MATCH(PAYROLL!BF$2,ADJ!$2:$2,0)),0)</f>
        <v/>
      </c>
      <c r="BG876">
        <f>IFERROR(INDEX(ADJ!$A$1:$BZ$1000,MATCH(PAYROLL!D876,ADJ!A$1:A$500,0),MATCH(PAYROLL!BG$2,ADJ!$2:$2,0)),0)</f>
        <v/>
      </c>
      <c r="BH876">
        <f>IFERROR(INDEX(ADJ!$A$1:$BZ$1000,MATCH(PAYROLL!D876,ADJ!A$1:A$500,0),MATCH(PAYROLL!BH$2,ADJ!$2:$2,0)),0)</f>
        <v/>
      </c>
      <c r="BI876">
        <f>IFERROR(INDEX(ADJ!$A$1:$BZ$1000,MATCH(PAYROLL!D876,ADJ!A$1:A$500,0),MATCH(PAYROLL!BI$2,ADJ!$2:$2,0)),0)</f>
        <v/>
      </c>
      <c r="BJ876">
        <f>IFERROR(INDEX(ADJ!$A$1:$BZ$1000,MATCH(PAYROLL!D876,ADJ!A$1:A$500,0),MATCH(PAYROLL!BJ$2,ADJ!$2:$2,0)),0)</f>
        <v/>
      </c>
      <c r="BK876">
        <f>SUM(BF876:BJ876)</f>
        <v/>
      </c>
      <c r="BL876">
        <f>IFERROR(INDEX(ADJ!$A$1:$BZ$1000,MATCH(PAYROLL!D876,ADJ!A$1:A$500,0),MATCH(PAYROLL!BL$2,ADJ!$2:$2,0)),0)</f>
        <v/>
      </c>
      <c r="BM876">
        <f>IFERROR(INDEX(ADJ!$A$1:$BZ$1000,MATCH(PAYROLL!D876,ADJ!A$1:A$500,0),MATCH(PAYROLL!BM$2,ADJ!$2:$2,0)),0)</f>
        <v/>
      </c>
      <c r="BN876">
        <f>IFERROR(INDEX(ADJ!$A$1:$BZ$1000,MATCH(PAYROLL!D876,ADJ!A$1:A$500,0),MATCH(PAYROLL!BN$2,ADJ!$2:$2,0)),0)</f>
        <v/>
      </c>
      <c r="BO876">
        <f>IFERROR(INDEX(ADJ!$A$1:$BZ$1000,MATCH(PAYROLL!D876,ADJ!A$1:A$500,0),MATCH(PAYROLL!BO$2,ADJ!$2:$2,0)),0)</f>
        <v/>
      </c>
      <c r="BP876">
        <f>SUM(AM876,AV876,BE876,BK876,BL876:BO876)</f>
        <v/>
      </c>
      <c r="BQ876">
        <f>BO876</f>
        <v/>
      </c>
      <c r="BR876">
        <f>IFERROR(ROUND(IF(LEFT(INDEX(PIS!O$1:O$500,MATCH(D876,PIS!C$1:C$500)),1)="D",T876/8*(BD876*0.3),IF(LEFT(INDEX(PIS!O$1:O$500,MATCH(D876,PIS!C$1:C$500)),1)="H",T876*($BD876*0.3),T876/$AD876/8*($BD876*0.3))),0),0)</f>
        <v/>
      </c>
      <c r="BS876">
        <f>IF(AP876&lt;1,0,MIN(AP876,730000))</f>
        <v/>
      </c>
      <c r="BT876">
        <f>IFERROR(ROUND((BE876-SUM(AW876:BC876)*T876/AD876/8),0)-BR876,0)</f>
        <v/>
      </c>
      <c r="BU876">
        <f>AO876</f>
        <v/>
      </c>
      <c r="BV876">
        <f>SUM(BQ876:BU876)</f>
        <v/>
      </c>
      <c r="BW876">
        <f>BP876-BV876</f>
        <v/>
      </c>
      <c r="BX876">
        <f>IFERROR(IF(RIGHT(INDEX(PIS!O$1:O$500,MATCH(D876,PIS!C$1:C$500)),5)="Gross",MIN(U876+V876,VLOOKUP("R700",TSC!B:C,2,0)*VLOOKUP("R101",TSC!B:C,2,0))*VLOOKUP("R701",TSC!B:C,2,0)%,0),0)</f>
        <v/>
      </c>
      <c r="BY876">
        <f>IFERROR(IF(RIGHT(INDEX(PIS!O$1:O$500,MATCH(D876,PIS!C$1:C$500)),5)="Gross",MIN(U876+V876,VLOOKUP("R700",TSC!B:C,2,0)*VLOOKUP("R101",TSC!B:C,2,0))*VLOOKUP("T704",TSC!B:C,2,0)%,0),0)</f>
        <v/>
      </c>
      <c r="BZ876">
        <f>IFERROR(IF(RIGHT(INDEX(PIS!O$1:O$500,MATCH(D876,PIS!C$1:C$500)),5)="Gross",MIN(U876+V876,VLOOKUP("R700",TSC!B:C,2,0)*VLOOKUP("1",TSC!F:G,2,0))*VLOOKUP("T705",TSC!B:C,2,0)%,0),0)</f>
        <v/>
      </c>
      <c r="CA876">
        <f>IFERROR(INDEX(ADJ!$A$1:$BZ$1000,MATCH(PAYROLL!D876,ADJ!A$1:A$500,0),MATCH(PAYROLL!CA$2,ADJ!$2:$2,0)),0)</f>
        <v/>
      </c>
      <c r="CB876">
        <f>IFERROR(INDEX(ADJ!$A$1:$BZ$1000,MATCH(PAYROLL!D876,ADJ!A$1:A$500,0),MATCH(PAYROLL!CB$2,ADJ!$2:$2,0)),0)</f>
        <v/>
      </c>
      <c r="CC876">
        <f>SUM(BX876:CB876)</f>
        <v/>
      </c>
      <c r="CD876">
        <f>IFERROR(INDEX(PIS!$A$1:$BZ$1000,MATCH(PAYROLL!D876,PIS!C$1:C$500,0),MATCH(PAYROLL!CD$1,PIS!$1:$1,0)),0)</f>
        <v/>
      </c>
      <c r="CE876">
        <f>IFERROR(IF(OR(INDEX(PIS!P$1:P$500,MATCH(D876,PIS!C$1:C$500,0))="LT2",INDEX(PIS!P$1:P$500,MATCH(D876,PIS!C$1:C$500,0))="P10"),0,SUM(CC876,CD876*VLOOKUP("R601",TSC!B:C,2,0),VLOOKUP("R602",TSC!B:C,2,0))),0)</f>
        <v/>
      </c>
      <c r="CF876">
        <f>MAX(BW876-CE876,0)</f>
        <v/>
      </c>
      <c r="CG876">
        <f>IFERROR(IF(OR(RIGHT(INDEX(PIS!P$1:P$500,MATCH(D876,PIS!C$1:C$500)),5)="P10",RIGHT(INDEX(PIS!P$1:P$500,MATCH(D876,PIS!C$1:C$500)),5)="CK"),0,IF(CF876&lt;=5000000,CF876*5%,IF(CF876&lt;=10000000,CF876*10%-250000,IF(CF876&lt;=18000000,CF876*15%-750000,IF(CF876&lt;=32000000,CF876*20%-1650000,IF(CF876&lt;=52000000,CF876*25%-3250000,IF(CF876&lt;=80000000,BH876*30%-5850000,CF876*35%-9850000))))))),0)</f>
        <v/>
      </c>
      <c r="CH876">
        <f>IFERROR(IF(OR(INDEX(PIS!P$1:P$500,MATCH(D876,PIS!C$1:C$500))="LT",INDEX(PIS!P$1:P$500,MATCH(D876,PIS!C$1:C$500))="CK"),0,IF(CF876&lt;2000000,0,CF876*10%)),0)</f>
        <v/>
      </c>
      <c r="CI876">
        <f>IFERROR(INDEX(ADJ!$A$1:$BZ$1000,MATCH(PAYROLL!D876,ADJ!A$1:A$500,0),MATCH(PAYROLL!CI$2,ADJ!$2:$2,0)),0)</f>
        <v/>
      </c>
      <c r="CJ876">
        <f>IFERROR(INDEX(ADJ!$A$1:$BZ$1000,MATCH(PAYROLL!D876,ADJ!A$1:A$500,0),MATCH(PAYROLL!CJ$2,ADJ!$2:$2,0)),0)</f>
        <v/>
      </c>
      <c r="CK876">
        <f>IFERROR(INDEX(ADJ!$A$1:$BZ$1000,MATCH(PAYROLL!D876,ADJ!A$1:A$500,0),MATCH(PAYROLL!CK$2,ADJ!$2:$2,0)),0)</f>
        <v/>
      </c>
      <c r="CL876">
        <f>SUM(CG876:CK876)</f>
        <v/>
      </c>
      <c r="CM876">
        <f>ROUND(SUM(CH876:CK876),0)</f>
        <v/>
      </c>
      <c r="CN876">
        <f>IFERROR(INDEX(CSDA!D$1:D$500,MATCH($CN$2,CSDA!C$1:C$500,0))*INDEX(PIS!V$1:V$500,MATCH(D876,PIS!C$1:C$500))+INDEX(ADJ!$A$1:$BZ$1000,MATCH(PAYROLL!D876,ADJ!A$1:A$500,0),MATCH(PAYROLL!CN$2,ADJ!$2:$2,0)),0)</f>
        <v/>
      </c>
      <c r="CO876">
        <f>IFERROR(INDEX(ADJ!$A$1:$BZ$1000,MATCH(PAYROLL!D876,ADJ!A$1:A$500,0),MATCH(PAYROLL!CO$2,ADJ!$2:$2,0)),0)</f>
        <v/>
      </c>
      <c r="CP876">
        <f>IFERROR(INDEX(ADJ!$A$1:$BZ$1000,MATCH(PAYROLL!D876,ADJ!A$1:A$500,0),MATCH(PAYROLL!CP$2,ADJ!$2:$2,0)),0)</f>
        <v/>
      </c>
      <c r="CQ876">
        <f>BP876-CL876-CI876-CM876-CN876-CO876-CP876-CC876</f>
        <v/>
      </c>
      <c r="CR876">
        <f>IFERROR(IF(RIGHT(INDEX(PIS!O$1:O$500,MATCH(D876,PIS!C$1:C$500,0)),5)="Gross",MIN(U876+V876,VLOOKUP("R700",TSC!B:C,2,0)*VLOOKUP("R101",TSC!B:C,2,0))*(VLOOKUP("T711",TSC!B:C,2,0)+VLOOKUP("T712",TSC!B:C,2,0))%,MIN(T876+V876,VLOOKUP("R700",TSC!B:C,2,0)*VLOOKUP("R101",TSC!B:C,2,0))*(VLOOKUP("T711",TSC!B:C,2,0)+VLOOKUP("T712",TSC!B:C,2,0)+VLOOKUP("R701",TSC!B:C,2,0))%),0)</f>
        <v/>
      </c>
      <c r="CS876">
        <f>IFERROR(IF(RIGHT(INDEX(PIS!O$1:O$500,MATCH(D876,PIS!C$1:C$500,0)),5)="Gross",MIN(U876+V876,VLOOKUP("R700",TSC!B:C,2,0)*VLOOKUP("R101",TSC!B:C,2,0))*(VLOOKUP("T714",TSC!B:C,2,0))%,MIN(T876+V876,VLOOKUP("R700",TSC!B:C,2,0)*VLOOKUP("R101",TSC!B:C,2,0))*(VLOOKUP("T704",TSC!B:C,2,0)+VLOOKUP("T714",TSC!B:C,2,0))%),0)</f>
        <v/>
      </c>
      <c r="CT876">
        <f>IFERROR(IF(RIGHT(INDEX(PIS!O$1:O$500,MATCH(D876,PIS!C$1:C$500,0)),5)="Gross",MIN(U876+V876,VLOOKUP("R700",TSC!B:C,2,0)*VLOOKUP("R101",TSC!B:C,2,0))*VLOOKUP("T705",TSC!B:C,2,0)%,MIN(T876+V876,VLOOKUP("R700",TSC!B:C,2,0)*VLOOKUP("R101",TSC!B:C,2,0))*VLOOKUP("T705",TSC!B:C,2,0)%),0)</f>
        <v/>
      </c>
      <c r="CU876">
        <f>IFERROR(IF(RIGHT(INDEX(PIS!O$1:O$500,MATCH(D876,PIS!C$1:C$500,0)),5)="Gross",MIN(U876+V876,VLOOKUP("R700",TSC!B:C,2,0)*VLOOKUP("R101",TSC!B:C,2,0))*(VLOOKUP("T713",TSC!B:C,2,0))%,MIN(T876+V876,VLOOKUP("R700",TSC!B:C,2,0)*VLOOKUP("R101",TSC!B:C,2,0))*(VLOOKUP("T713",TSC!B:C,2,0))%),0)</f>
        <v/>
      </c>
      <c r="CV876">
        <f>IFERROR(INDEX(ADJ!$A$1:$BZ$1000,MATCH(PAYROLL!D876,ADJ!A$1:A$500,0),MATCH(PAYROLL!CV$2,ADJ!$2:$2,0)),0)</f>
        <v/>
      </c>
      <c r="CW876">
        <f>IFERROR(INDEX(ADJ!$A$1:$BZ$1000,MATCH(PAYROLL!D876,ADJ!A$1:A$500,0),MATCH(PAYROLL!CW$2,ADJ!$2:$2,0)),0)</f>
        <v/>
      </c>
      <c r="CX876">
        <f>SUM(CR876:CW876)</f>
        <v/>
      </c>
      <c r="CY876">
        <f>ROUND(IF(CR876&gt;0,T876+V876*VLOOKUP("R202",TSC!$B$1:$C$500,2,0),0),0)</f>
        <v/>
      </c>
      <c r="CZ876">
        <f>IFERROR(INDEX(CSDA!D$1:D$500,MATCH($CZ$2,CSDA!C$1:C$500,0)),0)</f>
        <v/>
      </c>
      <c r="DA876">
        <f>ROUND(T876*0.7%,0)</f>
        <v/>
      </c>
      <c r="DB876">
        <f>ROUND(T876/12,0)</f>
        <v/>
      </c>
      <c r="DC876">
        <f ref="DC876" t="array">IFERROR(INDEX(CSDA!D$1:D$500,MATCH("Trích giữ"&amp;PAYROLL!DC$2,CSDA!A$1:A$500&amp;CSDA!C$1:C$500,0)),0)</f>
        <v/>
      </c>
      <c r="DD876">
        <f ref="DD876" t="array">IFERROR(INDEX(CSDA!D$1:D$500,MATCH("Trích giữ"&amp;PAYROLL!DD$2,CSDA!A$1:A$500&amp;CSDA!C$1:C$500,0)),0)</f>
        <v/>
      </c>
      <c r="DE876">
        <f ref="DE876" t="array">IFERROR(INDEX(CSDA!D$1:D$500,MATCH("Trích giữ"&amp;PAYROLL!DE$2,CSDA!A$1:A$500&amp;CSDA!C$1:C$500,0)),0)</f>
        <v/>
      </c>
      <c r="DF876">
        <f>IFERROR(INDEX(CSDA!D$1:D$500,MATCH(PAYROLL!DF$2,CSDA!C$1:C$500,0)),0)</f>
        <v/>
      </c>
      <c r="DG876">
        <f ref="DG876" t="array">IFERROR(INDEX(CSDA!D$1:D$500,MATCH("Trích giữ"&amp;PAYROLL!DG$2,CSDA!A$1:A$500&amp;CSDA!C$1:C$500,0)),0)</f>
        <v/>
      </c>
      <c r="DH876">
        <f>ROUND(T876/26,0)</f>
        <v/>
      </c>
      <c r="DI876">
        <f ref="DI876" t="array">IFERROR(INDEX(CSDA!D$1:D$500,MATCH("Trích giữ"&amp;PAYROLL!DI$2,CSDA!A$1:A$500&amp;CSDA!C$1:C$500,0)),0)</f>
        <v/>
      </c>
      <c r="DJ876">
        <f>IF(U876=0,T876*21.5%-BL876,0)</f>
        <v/>
      </c>
      <c r="DK876">
        <f ref="DK876" t="array">IFERROR(INDEX(CSDA!D$1:D$500,MATCH("Trích giữ"&amp;PAYROLL!DK$2,CSDA!A$1:A$500&amp;CSDA!C$1:C$500,0)),0)</f>
        <v/>
      </c>
      <c r="DL876">
        <f>IFERROR(INDEX(CSDA!D$1:D$500,MATCH(PAYROLL!DL$2,CSDA!C$1:C$500,0))/12,0)</f>
        <v/>
      </c>
      <c r="DM876">
        <f>SUM(DB876:DL876)</f>
        <v/>
      </c>
      <c r="DN876">
        <f>IFERROR(INDEX(ADJ!$A$1:$BZ$1000,MATCH(PAYROLL!D876,ADJ!A$1:A$500,0),MATCH(PAYROLL!DN$2,ADJ!$2:$2,0)),0)</f>
        <v/>
      </c>
      <c r="DO876">
        <f>IFERROR(SUM(BP876,DM876:DN876,CX876:DA876)-DT876,0)</f>
        <v/>
      </c>
      <c r="DP876">
        <f ref="DP876" t="array">SUM(BW876*IFERROR(INDEX(CSDA!D$1:D$500,MATCH(BW$2,CSDA!C$1:C$500,0)),0)%,CX876*IFERROR(INDEX(CSDA!D$1:D$500,MATCH(CX$2,CSDA!C$1:C$500,0)),0)%,DA876*IFERROR(INDEX(CSDA!D$1:D$500,MATCH(DA$2,CSDA!C$1:C$500,0)),0)%,DB876*IFERROR(INDEX(CSDA!D$1:D$500,MATCH(DB$2,CSDA!C$1:C$500,0)),0)%,DF876*IFERROR(INDEX(CSDA!D$1:D$500,MATCH("Phí dịch vụ"&amp;PAYROLL!DF$2,CSDA!A$1:A$500&amp;CSDA!C$1:C$500,0)),0)%,DC876*IFERROR(INDEX(CSDA!D$1:D$500,MATCH("Phí dịch vụ"&amp;PAYROLL!DC$2,CSDA!A$1:A$500&amp;CSDA!C$1:C$500,0)),0)%,DH876*IFERROR(INDEX(CSDA!D$1:D$500,MATCH("Phí dịch vụ"&amp;PAYROLL!DH$2,CSDA!A$1:A$500&amp;CSDA!C$1:C$500,0)),0)%,DJ876*IFERROR(INDEX(CSDA!D$1:D$500,MATCH("Phí dịch vụ"&amp;PAYROLL!DJ$2,CSDA!A$1:A$500&amp;CSDA!C$1:C$500,0)),0)%,BN876*IFERROR(INDEX(CSDA!D$1:D$500,MATCH(BN$2,CSDA!C$1:C$500,0)),0)%)-BN876*7%</f>
        <v/>
      </c>
      <c r="DQ876">
        <f>IFERROR(INDEX(ADJ!$A$1:$BZ$1000,MATCH(PAYROLL!D876,ADJ!A$1:A$500,0),MATCH(PAYROLL!DQ$2,ADJ!$2:$2,0)),0)</f>
        <v/>
      </c>
      <c r="DR876">
        <f>IFERROR(INDEX(ADJ!$A$1:$BZ$1000,MATCH(PAYROLL!D876,ADJ!A$1:A$500,0),MATCH(PAYROLL!DR$2,ADJ!$2:$2,0)),0)</f>
        <v/>
      </c>
      <c r="DS876">
        <f>SUM(DP876:DR876)</f>
        <v/>
      </c>
      <c r="DT876">
        <f>EK876</f>
        <v/>
      </c>
      <c r="DU876">
        <f>SUM(DO876:DR876)</f>
        <v/>
      </c>
      <c r="DV876">
        <f>ROUND(DU876*0.1,0)</f>
        <v/>
      </c>
      <c r="DW876">
        <f>DU876+DV876</f>
        <v/>
      </c>
      <c r="DZ876">
        <f>IFERROR(INDEX(ADJ!$A$1:$BZ$1000,MATCH(PAYROLL!$D876,ADJ!A$1:A$500,0),MATCH(PAYROLL!DZ$2,ADJ!$2:$2,0)),0)</f>
        <v/>
      </c>
      <c r="EA876">
        <f>IFERROR(INDEX(ADJ!$A$1:$BZ$1000,MATCH(PAYROLL!$D876,ADJ!A$1:A$500,0),MATCH(PAYROLL!EA$2,ADJ!$2:$2,0)),0)</f>
        <v/>
      </c>
      <c r="EB876">
        <f>IFERROR(INDEX(ADJ!$A$1:$BZ$1000,MATCH(PAYROLL!$D876,ADJ!A$1:A$500,0),MATCH(PAYROLL!EB$2,ADJ!$2:$2,0)),0)</f>
        <v/>
      </c>
      <c r="EC876">
        <f>IFERROR(INDEX(ADJ!$A$1:$BZ$1000,MATCH(PAYROLL!$D876,ADJ!A$1:A$500,0),MATCH(PAYROLL!EC$2,ADJ!$2:$2,0)),0)</f>
        <v/>
      </c>
      <c r="ED876">
        <f>IFERROR(INDEX(ADJ!$A$1:$BZ$1000,MATCH(PAYROLL!$D876,ADJ!A$1:A$500,0),MATCH(PAYROLL!ED$2,ADJ!$2:$2,0)),0)</f>
        <v/>
      </c>
      <c r="EE876">
        <f>IFERROR(INDEX(ADJ!$A$1:$BZ$1000,MATCH(PAYROLL!$D876,ADJ!A$1:A$500,0),MATCH(PAYROLL!EE$2,ADJ!$2:$2,0)),0)</f>
        <v/>
      </c>
      <c r="EF876">
        <f>IFERROR(INDEX(ADJ!$A$1:$BZ$1000,MATCH(PAYROLL!$D876,ADJ!A$1:A$500,0),MATCH(PAYROLL!EF$2,ADJ!$2:$2,0)),0)</f>
        <v/>
      </c>
      <c r="EG876">
        <f>IFERROR(INDEX(ADJ!$A$1:$BZ$1000,MATCH(PAYROLL!$D876,ADJ!A$1:A$500,0),MATCH(PAYROLL!EG$2,ADJ!$2:$2,0)),0)</f>
        <v/>
      </c>
      <c r="EH876">
        <f>IFERROR(INDEX(ADJ!$A$1:$BZ$1000,MATCH(PAYROLL!$D876,ADJ!A$1:A$500,0),MATCH(PAYROLL!EH$2,ADJ!$2:$2,0)),0)</f>
        <v/>
      </c>
      <c r="EI876">
        <f>IFERROR(INDEX(ADJ!$A$1:$BZ$1000,MATCH(PAYROLL!D876,ADJ!A$1:A$500,0),MATCH(PAYROLL!EI$2,ADJ!$2:$2,0)),0)</f>
        <v/>
      </c>
      <c r="EJ876">
        <f>IFERROR(INDEX(ADJ!$A$1:$BZ$1000,MATCH(PAYROLL!$D876,ADJ!A$1:A$500,0),MATCH(PAYROLL!EJ$2,ADJ!$2:$2,0)),0)</f>
        <v/>
      </c>
      <c r="EK876">
        <f>SUM(DZ876:EJ876)</f>
        <v/>
      </c>
    </row>
    <row r="877">
      <c r="A877" t="n">
        <v>875</v>
      </c>
      <c r="B877" t="inlineStr">
        <is>
          <t>Trần Thị Uyên</t>
        </is>
      </c>
      <c r="D877" t="inlineStr">
        <is>
          <t>153651-01</t>
        </is>
      </c>
      <c r="S877">
        <f>IFERROR(INDEX(PIS!$A$1:$BZ$1000,MATCH($D877,PIS!C$1:C$500,0),MATCH("Lương CB tháng trước",PIS!$1:$1,0)),0)</f>
        <v/>
      </c>
      <c r="T877">
        <f>IFERROR(INDEX(PIS!$A$1:$BZ$1000,MATCH($D877,PIS!C$1:C$500,0),MATCH("Lương CB hiện tại",PIS!$1:$1,0)),0)</f>
        <v/>
      </c>
      <c r="U877">
        <f>IFERROR(INDEX(PIS!$A$1:$BZ$1000,MATCH($D877,PIS!C$1:C$500,0),MATCH("Lương đóng BHBB",PIS!$1:$1,0)),0)</f>
        <v/>
      </c>
      <c r="V877">
        <f>IFERROR(INDEX(PIS!$A$1:$BZ$1000,MATCH($D877,PIS!C$1:C$500,0),MATCH(V$2,PIS!$2:$2,0)),0)</f>
        <v/>
      </c>
      <c r="W877">
        <f>IFERROR(INDEX(PIS!$A$1:$BZ$1000,MATCH($D877,PIS!C$1:C$500,0),MATCH(W$2,PIS!$2:$2,0)),0)</f>
        <v/>
      </c>
      <c r="X877">
        <f>IFERROR(INDEX(PIS!$A$1:$BZ$1000,MATCH($D877,PIS!C$1:C$500,0),MATCH(X$2,PIS!$2:$2,0)),0)</f>
        <v/>
      </c>
      <c r="Y877">
        <f>IFERROR(INDEX(PIS!$A$1:$BZ$1000,MATCH($D877,PIS!C$1:C$500,0),MATCH(Y$2,PIS!$2:$2,0)),0)</f>
        <v/>
      </c>
      <c r="Z877">
        <f>IFERROR(INDEX(PIS!$A$1:$BZ$1000,MATCH($D877,PIS!C$1:C$500,0),MATCH(Z$2,PIS!$2:$2,0)),0)</f>
        <v/>
      </c>
      <c r="AA877">
        <f>IFERROR(INDEX(PIS!$A$1:$BZ$1000,MATCH($D877,PIS!C$1:C$500,0),MATCH(AA$2,PIS!$2:$2,0)),0)</f>
        <v/>
      </c>
      <c r="AB877">
        <f>IFERROR(INDEX(PIS!$A$1:$BZ$1000,MATCH($D877,PIS!C$1:C$500,0),MATCH(AB$2,PIS!$2:$2,0)),0)</f>
        <v/>
      </c>
      <c r="AC877">
        <f>SUM(V877:AB877)</f>
        <v/>
      </c>
      <c r="AD877">
        <f>IFERROR(INDEX(TIMESHEET!$A$1:$AI$5000,MATCH($D877,TIMESHEET!A$1:A$500,0),MATCH("T100",TIMESHEET!$2:$2,0))-2,0)</f>
        <v/>
      </c>
      <c r="AE877">
        <f>IFERROR(INDEX(TIMESHEET!$A$1:$AI$5000,MATCH($D877,TIMESHEET!A$1:A$500,0),MATCH("T202",TIMESHEET!$2:$2,0)),0)</f>
        <v/>
      </c>
      <c r="AF877">
        <f>IFERROR(INDEX(TIMESHEET!$A$1:$AI$5000,MATCH($D877,TIMESHEET!A$1:A$500,0),MATCH("T302",TIMESHEET!$2:$2,0)),0)</f>
        <v/>
      </c>
      <c r="AG877">
        <f>IFERROR(INDEX(TIMESHEET!$A$1:$AI$5000,MATCH($D877,TIMESHEET!A$1:A$500,0),MATCH("T406",TIMESHEET!$2:$2,0)),0)</f>
        <v/>
      </c>
      <c r="AH877">
        <f>AE877+AG877</f>
        <v/>
      </c>
      <c r="AI877">
        <f>IFERROR(INDEX(TIMESHEET!$A$1:$AI$5000,MATCH($D877,TIMESHEET!A$1:A$500,0),MATCH("T701",TIMESHEET!$2:$2,0)),0)</f>
        <v/>
      </c>
      <c r="AJ877">
        <f>IFERROR(INDEX(TIMESHEET!$A$1:$AI$5000,MATCH($D877,TIMESHEET!B$1:B$500,0),MATCH("T320",TIMESHEET!$2:$2,0)),0)</f>
        <v/>
      </c>
      <c r="AK877">
        <f>IFERROR(IF(LEFT(INDEX(PIS!O$1:O$500,MATCH(D877,PIS!C$1:C$500)),1)="M",T877/AD877*SUM(AE877:AG877),T877*AD877),0)</f>
        <v/>
      </c>
      <c r="AL877">
        <f>IFERROR(INDEX(ADJ!$A$1:$BZ$1000,MATCH(PAYROLL!D877,ADJ!A$1:A$500,0),MATCH(PAYROLL!AL$2,ADJ!$2:$2,0)),0)</f>
        <v/>
      </c>
      <c r="AM877">
        <f>SUM(AK877:AL877)</f>
        <v/>
      </c>
      <c r="AN877">
        <f>IFERROR(ROUND(V877/$AD877*$AH877,0),0)</f>
        <v/>
      </c>
      <c r="AO877">
        <f>IFERROR(ROUND(W877/$AD877*$AH877,0),0)</f>
        <v/>
      </c>
      <c r="AP877">
        <f>IFERROR(ROUND(X877/$AD877*$AE877,0),0)</f>
        <v/>
      </c>
      <c r="AQ877">
        <f>IFERROR(ROUND(Y877/$AD877*$AH877,0),0)</f>
        <v/>
      </c>
      <c r="AR877">
        <f>IFERROR(ROUND(Z877/$AD877*$AH877,0),0)</f>
        <v/>
      </c>
      <c r="AS877">
        <f>IFERROR(ROUND(AA877/$AD877*$AH877,0),0)</f>
        <v/>
      </c>
      <c r="AT877">
        <f>IFERROR(IF((AE877+AF877+AG877)&gt;13,AB877,ROUND(AB877/AD877*AH877,0)),0)</f>
        <v/>
      </c>
      <c r="AU877">
        <f>IFERROR(INDEX(ADJ!$A$1:$BZ$1000,MATCH(PAYROLL!D877,ADJ!A$1:A$500,0),MATCH(PAYROLL!AU$2,ADJ!$2:$2,0)),0)</f>
        <v/>
      </c>
      <c r="AV877">
        <f>ROUND(SUM(AN877:AU877),0)</f>
        <v/>
      </c>
      <c r="AW877">
        <f>IFERROR(INDEX(TIMESHEET!$A$1:$AI$5000,MATCH(PAYROLL!D877,TIMESHEET!A$1:A$500,0),MATCH("T620",TIMESHEET!$2:$2,0)),0)</f>
        <v/>
      </c>
      <c r="AX877">
        <f>IFERROR(INDEX(TIMESHEET!$A$1:$AI$5000,MATCH(PAYROLL!D877,TIMESHEET!A$1:A$500,0),MATCH("T601",TIMESHEET!$2:$2,0)),0)</f>
        <v/>
      </c>
      <c r="AY877">
        <f>IFERROR(INDEX(TIMESHEET!$A$1:$AI$5000,MATCH(PAYROLL!D877,TIMESHEET!A$1:A$500,0),MATCH("T602",TIMESHEET!$2:$2,0)),0)</f>
        <v/>
      </c>
      <c r="AZ877">
        <f>IFERROR(INDEX(TIMESHEET!$A$1:$AI$5000,MATCH(PAYROLL!D877,TIMESHEET!A$1:A$500,0),MATCH("T603",TIMESHEET!$2:$2,0)),0)</f>
        <v/>
      </c>
      <c r="BA877">
        <f>IFERROR(INDEX(TIMESHEET!$A$1:$AI$5000,MATCH(PAYROLL!D877,TIMESHEET!A$1:A$500,0),MATCH("T611",TIMESHEET!$2:$2,0)),0)</f>
        <v/>
      </c>
      <c r="BB877">
        <f>IFERROR(INDEX(TIMESHEET!$A$1:$AI$5000,MATCH(PAYROLL!D877,TIMESHEET!A$1:A$500,0),MATCH("T612",TIMESHEET!$2:$2,0)),0)</f>
        <v/>
      </c>
      <c r="BC877">
        <f>IFERROR(INDEX(TIMESHEET!$A$1:$AI$5000,MATCH(PAYROLL!D877,TIMESHEET!A$1:A$500,0),MATCH("T613",TIMESHEET!$2:$2,0)),0)</f>
        <v/>
      </c>
      <c r="BD877">
        <f>IFERROR(INDEX(TIMESHEET!$A$1:$AI$5000,MATCH(PAYROLL!D877,TIMESHEET!A$1:A$500,0),MATCH("T500",TIMESHEET!$2:$2,0)),0)</f>
        <v/>
      </c>
      <c r="BE877">
        <f>IFERROR(IF(LEFT(INDEX(PIS!O$1:O$500,MATCH(D877,PIS!C$1:C$500)),1)="M",T877/AD877/8*(AW877+AX877*1.5+AY877*2+AZ877*3+BA877*2.1+BB877*2.7+BC877*3.9+BD877*0.3),T877/8*(AW877+AX877*1.5+AY877*2+AZ877*3+BA877*2.1+BB877*2.7+BC877*3.9+BD877*0.3)),0)</f>
        <v/>
      </c>
      <c r="BF877">
        <f>IFERROR(INDEX(ADJ!$A$1:$BZ$1000,MATCH(PAYROLL!$D877,ADJ!A$1:A$500,0),MATCH(PAYROLL!BF$2,ADJ!$2:$2,0)),0)</f>
        <v/>
      </c>
      <c r="BG877">
        <f>IFERROR(INDEX(ADJ!$A$1:$BZ$1000,MATCH(PAYROLL!D877,ADJ!A$1:A$500,0),MATCH(PAYROLL!BG$2,ADJ!$2:$2,0)),0)</f>
        <v/>
      </c>
      <c r="BH877">
        <f>IFERROR(INDEX(ADJ!$A$1:$BZ$1000,MATCH(PAYROLL!D877,ADJ!A$1:A$500,0),MATCH(PAYROLL!BH$2,ADJ!$2:$2,0)),0)</f>
        <v/>
      </c>
      <c r="BI877">
        <f>IFERROR(INDEX(ADJ!$A$1:$BZ$1000,MATCH(PAYROLL!D877,ADJ!A$1:A$500,0),MATCH(PAYROLL!BI$2,ADJ!$2:$2,0)),0)</f>
        <v/>
      </c>
      <c r="BJ877">
        <f>IFERROR(INDEX(ADJ!$A$1:$BZ$1000,MATCH(PAYROLL!D877,ADJ!A$1:A$500,0),MATCH(PAYROLL!BJ$2,ADJ!$2:$2,0)),0)</f>
        <v/>
      </c>
      <c r="BK877">
        <f>SUM(BF877:BJ877)</f>
        <v/>
      </c>
      <c r="BL877">
        <f>IFERROR(INDEX(ADJ!$A$1:$BZ$1000,MATCH(PAYROLL!D877,ADJ!A$1:A$500,0),MATCH(PAYROLL!BL$2,ADJ!$2:$2,0)),0)</f>
        <v/>
      </c>
      <c r="BM877">
        <f>IFERROR(INDEX(ADJ!$A$1:$BZ$1000,MATCH(PAYROLL!D877,ADJ!A$1:A$500,0),MATCH(PAYROLL!BM$2,ADJ!$2:$2,0)),0)</f>
        <v/>
      </c>
      <c r="BN877">
        <f>IFERROR(INDEX(ADJ!$A$1:$BZ$1000,MATCH(PAYROLL!D877,ADJ!A$1:A$500,0),MATCH(PAYROLL!BN$2,ADJ!$2:$2,0)),0)</f>
        <v/>
      </c>
      <c r="BO877">
        <f>IFERROR(INDEX(ADJ!$A$1:$BZ$1000,MATCH(PAYROLL!D877,ADJ!A$1:A$500,0),MATCH(PAYROLL!BO$2,ADJ!$2:$2,0)),0)</f>
        <v/>
      </c>
      <c r="BP877">
        <f>SUM(AM877,AV877,BE877,BK877,BL877:BO877)</f>
        <v/>
      </c>
      <c r="BQ877">
        <f>BO877</f>
        <v/>
      </c>
      <c r="BR877">
        <f>IFERROR(ROUND(IF(LEFT(INDEX(PIS!O$1:O$500,MATCH(D877,PIS!C$1:C$500)),1)="D",T877/8*(BD877*0.3),IF(LEFT(INDEX(PIS!O$1:O$500,MATCH(D877,PIS!C$1:C$500)),1)="H",T877*($BD877*0.3),T877/$AD877/8*($BD877*0.3))),0),0)</f>
        <v/>
      </c>
      <c r="BS877">
        <f>IF(AP877&lt;1,0,MIN(AP877,730000))</f>
        <v/>
      </c>
      <c r="BT877">
        <f>IFERROR(ROUND((BE877-SUM(AW877:BC877)*T877/AD877/8),0)-BR877,0)</f>
        <v/>
      </c>
      <c r="BU877">
        <f>AO877</f>
        <v/>
      </c>
      <c r="BV877">
        <f>SUM(BQ877:BU877)</f>
        <v/>
      </c>
      <c r="BW877">
        <f>BP877-BV877</f>
        <v/>
      </c>
      <c r="BX877">
        <f>IFERROR(IF(RIGHT(INDEX(PIS!O$1:O$500,MATCH(D877,PIS!C$1:C$500)),5)="Gross",MIN(U877+V877,VLOOKUP("R700",TSC!B:C,2,0)*VLOOKUP("R101",TSC!B:C,2,0))*VLOOKUP("R701",TSC!B:C,2,0)%,0),0)</f>
        <v/>
      </c>
      <c r="BY877">
        <f>IFERROR(IF(RIGHT(INDEX(PIS!O$1:O$500,MATCH(D877,PIS!C$1:C$500)),5)="Gross",MIN(U877+V877,VLOOKUP("R700",TSC!B:C,2,0)*VLOOKUP("R101",TSC!B:C,2,0))*VLOOKUP("T704",TSC!B:C,2,0)%,0),0)</f>
        <v/>
      </c>
      <c r="BZ877">
        <f>IFERROR(IF(RIGHT(INDEX(PIS!O$1:O$500,MATCH(D877,PIS!C$1:C$500)),5)="Gross",MIN(U877+V877,VLOOKUP("R700",TSC!B:C,2,0)*VLOOKUP("1",TSC!F:G,2,0))*VLOOKUP("T705",TSC!B:C,2,0)%,0),0)</f>
        <v/>
      </c>
      <c r="CA877">
        <f>IFERROR(INDEX(ADJ!$A$1:$BZ$1000,MATCH(PAYROLL!D877,ADJ!A$1:A$500,0),MATCH(PAYROLL!CA$2,ADJ!$2:$2,0)),0)</f>
        <v/>
      </c>
      <c r="CB877">
        <f>IFERROR(INDEX(ADJ!$A$1:$BZ$1000,MATCH(PAYROLL!D877,ADJ!A$1:A$500,0),MATCH(PAYROLL!CB$2,ADJ!$2:$2,0)),0)</f>
        <v/>
      </c>
      <c r="CC877">
        <f>SUM(BX877:CB877)</f>
        <v/>
      </c>
      <c r="CD877">
        <f>IFERROR(INDEX(PIS!$A$1:$BZ$1000,MATCH(PAYROLL!D877,PIS!C$1:C$500,0),MATCH(PAYROLL!CD$1,PIS!$1:$1,0)),0)</f>
        <v/>
      </c>
      <c r="CE877">
        <f>IFERROR(IF(OR(INDEX(PIS!P$1:P$500,MATCH(D877,PIS!C$1:C$500,0))="LT2",INDEX(PIS!P$1:P$500,MATCH(D877,PIS!C$1:C$500,0))="P10"),0,SUM(CC877,CD877*VLOOKUP("R601",TSC!B:C,2,0),VLOOKUP("R602",TSC!B:C,2,0))),0)</f>
        <v/>
      </c>
      <c r="CF877">
        <f>MAX(BW877-CE877,0)</f>
        <v/>
      </c>
      <c r="CG877">
        <f>IFERROR(IF(OR(RIGHT(INDEX(PIS!P$1:P$500,MATCH(D877,PIS!C$1:C$500)),5)="P10",RIGHT(INDEX(PIS!P$1:P$500,MATCH(D877,PIS!C$1:C$500)),5)="CK"),0,IF(CF877&lt;=5000000,CF877*5%,IF(CF877&lt;=10000000,CF877*10%-250000,IF(CF877&lt;=18000000,CF877*15%-750000,IF(CF877&lt;=32000000,CF877*20%-1650000,IF(CF877&lt;=52000000,CF877*25%-3250000,IF(CF877&lt;=80000000,BH877*30%-5850000,CF877*35%-9850000))))))),0)</f>
        <v/>
      </c>
      <c r="CH877">
        <f>IFERROR(IF(OR(INDEX(PIS!P$1:P$500,MATCH(D877,PIS!C$1:C$500))="LT",INDEX(PIS!P$1:P$500,MATCH(D877,PIS!C$1:C$500))="CK"),0,IF(CF877&lt;2000000,0,CF877*10%)),0)</f>
        <v/>
      </c>
      <c r="CI877">
        <f>IFERROR(INDEX(ADJ!$A$1:$BZ$1000,MATCH(PAYROLL!D877,ADJ!A$1:A$500,0),MATCH(PAYROLL!CI$2,ADJ!$2:$2,0)),0)</f>
        <v/>
      </c>
      <c r="CJ877">
        <f>IFERROR(INDEX(ADJ!$A$1:$BZ$1000,MATCH(PAYROLL!D877,ADJ!A$1:A$500,0),MATCH(PAYROLL!CJ$2,ADJ!$2:$2,0)),0)</f>
        <v/>
      </c>
      <c r="CK877">
        <f>IFERROR(INDEX(ADJ!$A$1:$BZ$1000,MATCH(PAYROLL!D877,ADJ!A$1:A$500,0),MATCH(PAYROLL!CK$2,ADJ!$2:$2,0)),0)</f>
        <v/>
      </c>
      <c r="CL877">
        <f>SUM(CG877:CK877)</f>
        <v/>
      </c>
      <c r="CM877">
        <f>ROUND(SUM(CH877:CK877),0)</f>
        <v/>
      </c>
      <c r="CN877">
        <f>IFERROR(INDEX(CSDA!D$1:D$500,MATCH($CN$2,CSDA!C$1:C$500,0))*INDEX(PIS!V$1:V$500,MATCH(D877,PIS!C$1:C$500))+INDEX(ADJ!$A$1:$BZ$1000,MATCH(PAYROLL!D877,ADJ!A$1:A$500,0),MATCH(PAYROLL!CN$2,ADJ!$2:$2,0)),0)</f>
        <v/>
      </c>
      <c r="CO877">
        <f>IFERROR(INDEX(ADJ!$A$1:$BZ$1000,MATCH(PAYROLL!D877,ADJ!A$1:A$500,0),MATCH(PAYROLL!CO$2,ADJ!$2:$2,0)),0)</f>
        <v/>
      </c>
      <c r="CP877">
        <f>IFERROR(INDEX(ADJ!$A$1:$BZ$1000,MATCH(PAYROLL!D877,ADJ!A$1:A$500,0),MATCH(PAYROLL!CP$2,ADJ!$2:$2,0)),0)</f>
        <v/>
      </c>
      <c r="CQ877">
        <f>BP877-CL877-CI877-CM877-CN877-CO877-CP877-CC877</f>
        <v/>
      </c>
      <c r="CR877">
        <f>IFERROR(IF(RIGHT(INDEX(PIS!O$1:O$500,MATCH(D877,PIS!C$1:C$500,0)),5)="Gross",MIN(U877+V877,VLOOKUP("R700",TSC!B:C,2,0)*VLOOKUP("R101",TSC!B:C,2,0))*(VLOOKUP("T711",TSC!B:C,2,0)+VLOOKUP("T712",TSC!B:C,2,0))%,MIN(T877+V877,VLOOKUP("R700",TSC!B:C,2,0)*VLOOKUP("R101",TSC!B:C,2,0))*(VLOOKUP("T711",TSC!B:C,2,0)+VLOOKUP("T712",TSC!B:C,2,0)+VLOOKUP("R701",TSC!B:C,2,0))%),0)</f>
        <v/>
      </c>
      <c r="CS877">
        <f>IFERROR(IF(RIGHT(INDEX(PIS!O$1:O$500,MATCH(D877,PIS!C$1:C$500,0)),5)="Gross",MIN(U877+V877,VLOOKUP("R700",TSC!B:C,2,0)*VLOOKUP("R101",TSC!B:C,2,0))*(VLOOKUP("T714",TSC!B:C,2,0))%,MIN(T877+V877,VLOOKUP("R700",TSC!B:C,2,0)*VLOOKUP("R101",TSC!B:C,2,0))*(VLOOKUP("T704",TSC!B:C,2,0)+VLOOKUP("T714",TSC!B:C,2,0))%),0)</f>
        <v/>
      </c>
      <c r="CT877">
        <f>IFERROR(IF(RIGHT(INDEX(PIS!O$1:O$500,MATCH(D877,PIS!C$1:C$500,0)),5)="Gross",MIN(U877+V877,VLOOKUP("R700",TSC!B:C,2,0)*VLOOKUP("R101",TSC!B:C,2,0))*VLOOKUP("T705",TSC!B:C,2,0)%,MIN(T877+V877,VLOOKUP("R700",TSC!B:C,2,0)*VLOOKUP("R101",TSC!B:C,2,0))*VLOOKUP("T705",TSC!B:C,2,0)%),0)</f>
        <v/>
      </c>
      <c r="CU877">
        <f>IFERROR(IF(RIGHT(INDEX(PIS!O$1:O$500,MATCH(D877,PIS!C$1:C$500,0)),5)="Gross",MIN(U877+V877,VLOOKUP("R700",TSC!B:C,2,0)*VLOOKUP("R101",TSC!B:C,2,0))*(VLOOKUP("T713",TSC!B:C,2,0))%,MIN(T877+V877,VLOOKUP("R700",TSC!B:C,2,0)*VLOOKUP("R101",TSC!B:C,2,0))*(VLOOKUP("T713",TSC!B:C,2,0))%),0)</f>
        <v/>
      </c>
      <c r="CV877">
        <f>IFERROR(INDEX(ADJ!$A$1:$BZ$1000,MATCH(PAYROLL!D877,ADJ!A$1:A$500,0),MATCH(PAYROLL!CV$2,ADJ!$2:$2,0)),0)</f>
        <v/>
      </c>
      <c r="CW877">
        <f>IFERROR(INDEX(ADJ!$A$1:$BZ$1000,MATCH(PAYROLL!D877,ADJ!A$1:A$500,0),MATCH(PAYROLL!CW$2,ADJ!$2:$2,0)),0)</f>
        <v/>
      </c>
      <c r="CX877">
        <f>SUM(CR877:CW877)</f>
        <v/>
      </c>
      <c r="CY877">
        <f>ROUND(IF(CR877&gt;0,T877+V877*VLOOKUP("R202",TSC!$B$1:$C$500,2,0),0),0)</f>
        <v/>
      </c>
      <c r="CZ877">
        <f>IFERROR(INDEX(CSDA!D$1:D$500,MATCH($CZ$2,CSDA!C$1:C$500,0)),0)</f>
        <v/>
      </c>
      <c r="DA877">
        <f>ROUND(T877*0.7%,0)</f>
        <v/>
      </c>
      <c r="DB877">
        <f>ROUND(T877/12,0)</f>
        <v/>
      </c>
      <c r="DC877">
        <f ref="DC877" t="array">IFERROR(INDEX(CSDA!D$1:D$500,MATCH("Trích giữ"&amp;PAYROLL!DC$2,CSDA!A$1:A$500&amp;CSDA!C$1:C$500,0)),0)</f>
        <v/>
      </c>
      <c r="DD877">
        <f ref="DD877" t="array">IFERROR(INDEX(CSDA!D$1:D$500,MATCH("Trích giữ"&amp;PAYROLL!DD$2,CSDA!A$1:A$500&amp;CSDA!C$1:C$500,0)),0)</f>
        <v/>
      </c>
      <c r="DE877">
        <f ref="DE877" t="array">IFERROR(INDEX(CSDA!D$1:D$500,MATCH("Trích giữ"&amp;PAYROLL!DE$2,CSDA!A$1:A$500&amp;CSDA!C$1:C$500,0)),0)</f>
        <v/>
      </c>
      <c r="DF877">
        <f>IFERROR(INDEX(CSDA!D$1:D$500,MATCH(PAYROLL!DF$2,CSDA!C$1:C$500,0)),0)</f>
        <v/>
      </c>
      <c r="DG877">
        <f ref="DG877" t="array">IFERROR(INDEX(CSDA!D$1:D$500,MATCH("Trích giữ"&amp;PAYROLL!DG$2,CSDA!A$1:A$500&amp;CSDA!C$1:C$500,0)),0)</f>
        <v/>
      </c>
      <c r="DH877">
        <f>ROUND(T877/26,0)</f>
        <v/>
      </c>
      <c r="DI877">
        <f ref="DI877" t="array">IFERROR(INDEX(CSDA!D$1:D$500,MATCH("Trích giữ"&amp;PAYROLL!DI$2,CSDA!A$1:A$500&amp;CSDA!C$1:C$500,0)),0)</f>
        <v/>
      </c>
      <c r="DJ877">
        <f>IF(U877=0,T877*21.5%-BL877,0)</f>
        <v/>
      </c>
      <c r="DK877">
        <f ref="DK877" t="array">IFERROR(INDEX(CSDA!D$1:D$500,MATCH("Trích giữ"&amp;PAYROLL!DK$2,CSDA!A$1:A$500&amp;CSDA!C$1:C$500,0)),0)</f>
        <v/>
      </c>
      <c r="DL877">
        <f>IFERROR(INDEX(CSDA!D$1:D$500,MATCH(PAYROLL!DL$2,CSDA!C$1:C$500,0))/12,0)</f>
        <v/>
      </c>
      <c r="DM877">
        <f>SUM(DB877:DL877)</f>
        <v/>
      </c>
      <c r="DN877">
        <f>IFERROR(INDEX(ADJ!$A$1:$BZ$1000,MATCH(PAYROLL!D877,ADJ!A$1:A$500,0),MATCH(PAYROLL!DN$2,ADJ!$2:$2,0)),0)</f>
        <v/>
      </c>
      <c r="DO877">
        <f>IFERROR(SUM(BP877,DM877:DN877,CX877:DA877)-DT877,0)</f>
        <v/>
      </c>
      <c r="DP877">
        <f ref="DP877" t="array">SUM(BW877*IFERROR(INDEX(CSDA!D$1:D$500,MATCH(BW$2,CSDA!C$1:C$500,0)),0)%,CX877*IFERROR(INDEX(CSDA!D$1:D$500,MATCH(CX$2,CSDA!C$1:C$500,0)),0)%,DA877*IFERROR(INDEX(CSDA!D$1:D$500,MATCH(DA$2,CSDA!C$1:C$500,0)),0)%,DB877*IFERROR(INDEX(CSDA!D$1:D$500,MATCH(DB$2,CSDA!C$1:C$500,0)),0)%,DF877*IFERROR(INDEX(CSDA!D$1:D$500,MATCH("Phí dịch vụ"&amp;PAYROLL!DF$2,CSDA!A$1:A$500&amp;CSDA!C$1:C$500,0)),0)%,DC877*IFERROR(INDEX(CSDA!D$1:D$500,MATCH("Phí dịch vụ"&amp;PAYROLL!DC$2,CSDA!A$1:A$500&amp;CSDA!C$1:C$500,0)),0)%,DH877*IFERROR(INDEX(CSDA!D$1:D$500,MATCH("Phí dịch vụ"&amp;PAYROLL!DH$2,CSDA!A$1:A$500&amp;CSDA!C$1:C$500,0)),0)%,DJ877*IFERROR(INDEX(CSDA!D$1:D$500,MATCH("Phí dịch vụ"&amp;PAYROLL!DJ$2,CSDA!A$1:A$500&amp;CSDA!C$1:C$500,0)),0)%,BN877*IFERROR(INDEX(CSDA!D$1:D$500,MATCH(BN$2,CSDA!C$1:C$500,0)),0)%)-BN877*7%</f>
        <v/>
      </c>
      <c r="DQ877">
        <f>IFERROR(INDEX(ADJ!$A$1:$BZ$1000,MATCH(PAYROLL!D877,ADJ!A$1:A$500,0),MATCH(PAYROLL!DQ$2,ADJ!$2:$2,0)),0)</f>
        <v/>
      </c>
      <c r="DR877">
        <f>IFERROR(INDEX(ADJ!$A$1:$BZ$1000,MATCH(PAYROLL!D877,ADJ!A$1:A$500,0),MATCH(PAYROLL!DR$2,ADJ!$2:$2,0)),0)</f>
        <v/>
      </c>
      <c r="DS877">
        <f>SUM(DP877:DR877)</f>
        <v/>
      </c>
      <c r="DT877">
        <f>EK877</f>
        <v/>
      </c>
      <c r="DU877">
        <f>SUM(DO877:DR877)</f>
        <v/>
      </c>
      <c r="DV877">
        <f>ROUND(DU877*0.1,0)</f>
        <v/>
      </c>
      <c r="DW877">
        <f>DU877+DV877</f>
        <v/>
      </c>
      <c r="DZ877">
        <f>IFERROR(INDEX(ADJ!$A$1:$BZ$1000,MATCH(PAYROLL!$D877,ADJ!A$1:A$500,0),MATCH(PAYROLL!DZ$2,ADJ!$2:$2,0)),0)</f>
        <v/>
      </c>
      <c r="EA877">
        <f>IFERROR(INDEX(ADJ!$A$1:$BZ$1000,MATCH(PAYROLL!$D877,ADJ!A$1:A$500,0),MATCH(PAYROLL!EA$2,ADJ!$2:$2,0)),0)</f>
        <v/>
      </c>
      <c r="EB877">
        <f>IFERROR(INDEX(ADJ!$A$1:$BZ$1000,MATCH(PAYROLL!$D877,ADJ!A$1:A$500,0),MATCH(PAYROLL!EB$2,ADJ!$2:$2,0)),0)</f>
        <v/>
      </c>
      <c r="EC877">
        <f>IFERROR(INDEX(ADJ!$A$1:$BZ$1000,MATCH(PAYROLL!$D877,ADJ!A$1:A$500,0),MATCH(PAYROLL!EC$2,ADJ!$2:$2,0)),0)</f>
        <v/>
      </c>
      <c r="ED877">
        <f>IFERROR(INDEX(ADJ!$A$1:$BZ$1000,MATCH(PAYROLL!$D877,ADJ!A$1:A$500,0),MATCH(PAYROLL!ED$2,ADJ!$2:$2,0)),0)</f>
        <v/>
      </c>
      <c r="EE877">
        <f>IFERROR(INDEX(ADJ!$A$1:$BZ$1000,MATCH(PAYROLL!$D877,ADJ!A$1:A$500,0),MATCH(PAYROLL!EE$2,ADJ!$2:$2,0)),0)</f>
        <v/>
      </c>
      <c r="EF877">
        <f>IFERROR(INDEX(ADJ!$A$1:$BZ$1000,MATCH(PAYROLL!$D877,ADJ!A$1:A$500,0),MATCH(PAYROLL!EF$2,ADJ!$2:$2,0)),0)</f>
        <v/>
      </c>
      <c r="EG877">
        <f>IFERROR(INDEX(ADJ!$A$1:$BZ$1000,MATCH(PAYROLL!$D877,ADJ!A$1:A$500,0),MATCH(PAYROLL!EG$2,ADJ!$2:$2,0)),0)</f>
        <v/>
      </c>
      <c r="EH877">
        <f>IFERROR(INDEX(ADJ!$A$1:$BZ$1000,MATCH(PAYROLL!$D877,ADJ!A$1:A$500,0),MATCH(PAYROLL!EH$2,ADJ!$2:$2,0)),0)</f>
        <v/>
      </c>
      <c r="EI877">
        <f>IFERROR(INDEX(ADJ!$A$1:$BZ$1000,MATCH(PAYROLL!D877,ADJ!A$1:A$500,0),MATCH(PAYROLL!EI$2,ADJ!$2:$2,0)),0)</f>
        <v/>
      </c>
      <c r="EJ877">
        <f>IFERROR(INDEX(ADJ!$A$1:$BZ$1000,MATCH(PAYROLL!$D877,ADJ!A$1:A$500,0),MATCH(PAYROLL!EJ$2,ADJ!$2:$2,0)),0)</f>
        <v/>
      </c>
      <c r="EK877">
        <f>SUM(DZ877:EJ877)</f>
        <v/>
      </c>
    </row>
    <row r="878">
      <c r="A878" t="n">
        <v>876</v>
      </c>
      <c r="B878" t="inlineStr">
        <is>
          <t>Hoàng Văn Tuyển</t>
        </is>
      </c>
      <c r="D878" t="inlineStr">
        <is>
          <t>148069-01</t>
        </is>
      </c>
      <c r="S878">
        <f>IFERROR(INDEX(PIS!$A$1:$BZ$1000,MATCH($D878,PIS!C$1:C$500,0),MATCH("Lương CB tháng trước",PIS!$1:$1,0)),0)</f>
        <v/>
      </c>
      <c r="T878">
        <f>IFERROR(INDEX(PIS!$A$1:$BZ$1000,MATCH($D878,PIS!C$1:C$500,0),MATCH("Lương CB hiện tại",PIS!$1:$1,0)),0)</f>
        <v/>
      </c>
      <c r="U878">
        <f>IFERROR(INDEX(PIS!$A$1:$BZ$1000,MATCH($D878,PIS!C$1:C$500,0),MATCH("Lương đóng BHBB",PIS!$1:$1,0)),0)</f>
        <v/>
      </c>
      <c r="V878">
        <f>IFERROR(INDEX(PIS!$A$1:$BZ$1000,MATCH($D878,PIS!C$1:C$500,0),MATCH(V$2,PIS!$2:$2,0)),0)</f>
        <v/>
      </c>
      <c r="W878">
        <f>IFERROR(INDEX(PIS!$A$1:$BZ$1000,MATCH($D878,PIS!C$1:C$500,0),MATCH(W$2,PIS!$2:$2,0)),0)</f>
        <v/>
      </c>
      <c r="X878">
        <f>IFERROR(INDEX(PIS!$A$1:$BZ$1000,MATCH($D878,PIS!C$1:C$500,0),MATCH(X$2,PIS!$2:$2,0)),0)</f>
        <v/>
      </c>
      <c r="Y878">
        <f>IFERROR(INDEX(PIS!$A$1:$BZ$1000,MATCH($D878,PIS!C$1:C$500,0),MATCH(Y$2,PIS!$2:$2,0)),0)</f>
        <v/>
      </c>
      <c r="Z878">
        <f>IFERROR(INDEX(PIS!$A$1:$BZ$1000,MATCH($D878,PIS!C$1:C$500,0),MATCH(Z$2,PIS!$2:$2,0)),0)</f>
        <v/>
      </c>
      <c r="AA878">
        <f>IFERROR(INDEX(PIS!$A$1:$BZ$1000,MATCH($D878,PIS!C$1:C$500,0),MATCH(AA$2,PIS!$2:$2,0)),0)</f>
        <v/>
      </c>
      <c r="AB878">
        <f>IFERROR(INDEX(PIS!$A$1:$BZ$1000,MATCH($D878,PIS!C$1:C$500,0),MATCH(AB$2,PIS!$2:$2,0)),0)</f>
        <v/>
      </c>
      <c r="AC878">
        <f>SUM(V878:AB878)</f>
        <v/>
      </c>
      <c r="AD878">
        <f>IFERROR(INDEX(TIMESHEET!$A$1:$AI$5000,MATCH($D878,TIMESHEET!A$1:A$500,0),MATCH("T100",TIMESHEET!$2:$2,0))-2,0)</f>
        <v/>
      </c>
      <c r="AE878">
        <f>IFERROR(INDEX(TIMESHEET!$A$1:$AI$5000,MATCH($D878,TIMESHEET!A$1:A$500,0),MATCH("T202",TIMESHEET!$2:$2,0)),0)</f>
        <v/>
      </c>
      <c r="AF878">
        <f>IFERROR(INDEX(TIMESHEET!$A$1:$AI$5000,MATCH($D878,TIMESHEET!A$1:A$500,0),MATCH("T302",TIMESHEET!$2:$2,0)),0)</f>
        <v/>
      </c>
      <c r="AG878">
        <f>IFERROR(INDEX(TIMESHEET!$A$1:$AI$5000,MATCH($D878,TIMESHEET!A$1:A$500,0),MATCH("T406",TIMESHEET!$2:$2,0)),0)</f>
        <v/>
      </c>
      <c r="AH878">
        <f>AE878+AG878</f>
        <v/>
      </c>
      <c r="AI878">
        <f>IFERROR(INDEX(TIMESHEET!$A$1:$AI$5000,MATCH($D878,TIMESHEET!A$1:A$500,0),MATCH("T701",TIMESHEET!$2:$2,0)),0)</f>
        <v/>
      </c>
      <c r="AJ878">
        <f>IFERROR(INDEX(TIMESHEET!$A$1:$AI$5000,MATCH($D878,TIMESHEET!B$1:B$500,0),MATCH("T320",TIMESHEET!$2:$2,0)),0)</f>
        <v/>
      </c>
      <c r="AK878">
        <f>IFERROR(IF(LEFT(INDEX(PIS!O$1:O$500,MATCH(D878,PIS!C$1:C$500)),1)="M",T878/AD878*SUM(AE878:AG878),T878*AD878),0)</f>
        <v/>
      </c>
      <c r="AL878">
        <f>IFERROR(INDEX(ADJ!$A$1:$BZ$1000,MATCH(PAYROLL!D878,ADJ!A$1:A$500,0),MATCH(PAYROLL!AL$2,ADJ!$2:$2,0)),0)</f>
        <v/>
      </c>
      <c r="AM878">
        <f>SUM(AK878:AL878)</f>
        <v/>
      </c>
      <c r="AN878">
        <f>IFERROR(ROUND(V878/$AD878*$AH878,0),0)</f>
        <v/>
      </c>
      <c r="AO878">
        <f>IFERROR(ROUND(W878/$AD878*$AH878,0),0)</f>
        <v/>
      </c>
      <c r="AP878">
        <f>IFERROR(ROUND(X878/$AD878*$AE878,0),0)</f>
        <v/>
      </c>
      <c r="AQ878">
        <f>IFERROR(ROUND(Y878/$AD878*$AH878,0),0)</f>
        <v/>
      </c>
      <c r="AR878">
        <f>IFERROR(ROUND(Z878/$AD878*$AH878,0),0)</f>
        <v/>
      </c>
      <c r="AS878">
        <f>IFERROR(ROUND(AA878/$AD878*$AH878,0),0)</f>
        <v/>
      </c>
      <c r="AT878">
        <f>IFERROR(IF((AE878+AF878+AG878)&gt;13,AB878,ROUND(AB878/AD878*AH878,0)),0)</f>
        <v/>
      </c>
      <c r="AU878">
        <f>IFERROR(INDEX(ADJ!$A$1:$BZ$1000,MATCH(PAYROLL!D878,ADJ!A$1:A$500,0),MATCH(PAYROLL!AU$2,ADJ!$2:$2,0)),0)</f>
        <v/>
      </c>
      <c r="AV878">
        <f>ROUND(SUM(AN878:AU878),0)</f>
        <v/>
      </c>
      <c r="AW878">
        <f>IFERROR(INDEX(TIMESHEET!$A$1:$AI$5000,MATCH(PAYROLL!D878,TIMESHEET!A$1:A$500,0),MATCH("T620",TIMESHEET!$2:$2,0)),0)</f>
        <v/>
      </c>
      <c r="AX878">
        <f>IFERROR(INDEX(TIMESHEET!$A$1:$AI$5000,MATCH(PAYROLL!D878,TIMESHEET!A$1:A$500,0),MATCH("T601",TIMESHEET!$2:$2,0)),0)</f>
        <v/>
      </c>
      <c r="AY878">
        <f>IFERROR(INDEX(TIMESHEET!$A$1:$AI$5000,MATCH(PAYROLL!D878,TIMESHEET!A$1:A$500,0),MATCH("T602",TIMESHEET!$2:$2,0)),0)</f>
        <v/>
      </c>
      <c r="AZ878">
        <f>IFERROR(INDEX(TIMESHEET!$A$1:$AI$5000,MATCH(PAYROLL!D878,TIMESHEET!A$1:A$500,0),MATCH("T603",TIMESHEET!$2:$2,0)),0)</f>
        <v/>
      </c>
      <c r="BA878">
        <f>IFERROR(INDEX(TIMESHEET!$A$1:$AI$5000,MATCH(PAYROLL!D878,TIMESHEET!A$1:A$500,0),MATCH("T611",TIMESHEET!$2:$2,0)),0)</f>
        <v/>
      </c>
      <c r="BB878">
        <f>IFERROR(INDEX(TIMESHEET!$A$1:$AI$5000,MATCH(PAYROLL!D878,TIMESHEET!A$1:A$500,0),MATCH("T612",TIMESHEET!$2:$2,0)),0)</f>
        <v/>
      </c>
      <c r="BC878">
        <f>IFERROR(INDEX(TIMESHEET!$A$1:$AI$5000,MATCH(PAYROLL!D878,TIMESHEET!A$1:A$500,0),MATCH("T613",TIMESHEET!$2:$2,0)),0)</f>
        <v/>
      </c>
      <c r="BD878">
        <f>IFERROR(INDEX(TIMESHEET!$A$1:$AI$5000,MATCH(PAYROLL!D878,TIMESHEET!A$1:A$500,0),MATCH("T500",TIMESHEET!$2:$2,0)),0)</f>
        <v/>
      </c>
      <c r="BE878">
        <f>IFERROR(IF(LEFT(INDEX(PIS!O$1:O$500,MATCH(D878,PIS!C$1:C$500)),1)="M",T878/AD878/8*(AW878+AX878*1.5+AY878*2+AZ878*3+BA878*2.1+BB878*2.7+BC878*3.9+BD878*0.3),T878/8*(AW878+AX878*1.5+AY878*2+AZ878*3+BA878*2.1+BB878*2.7+BC878*3.9+BD878*0.3)),0)</f>
        <v/>
      </c>
      <c r="BF878">
        <f>IFERROR(INDEX(ADJ!$A$1:$BZ$1000,MATCH(PAYROLL!$D878,ADJ!A$1:A$500,0),MATCH(PAYROLL!BF$2,ADJ!$2:$2,0)),0)</f>
        <v/>
      </c>
      <c r="BG878">
        <f>IFERROR(INDEX(ADJ!$A$1:$BZ$1000,MATCH(PAYROLL!D878,ADJ!A$1:A$500,0),MATCH(PAYROLL!BG$2,ADJ!$2:$2,0)),0)</f>
        <v/>
      </c>
      <c r="BH878">
        <f>IFERROR(INDEX(ADJ!$A$1:$BZ$1000,MATCH(PAYROLL!D878,ADJ!A$1:A$500,0),MATCH(PAYROLL!BH$2,ADJ!$2:$2,0)),0)</f>
        <v/>
      </c>
      <c r="BI878">
        <f>IFERROR(INDEX(ADJ!$A$1:$BZ$1000,MATCH(PAYROLL!D878,ADJ!A$1:A$500,0),MATCH(PAYROLL!BI$2,ADJ!$2:$2,0)),0)</f>
        <v/>
      </c>
      <c r="BJ878">
        <f>IFERROR(INDEX(ADJ!$A$1:$BZ$1000,MATCH(PAYROLL!D878,ADJ!A$1:A$500,0),MATCH(PAYROLL!BJ$2,ADJ!$2:$2,0)),0)</f>
        <v/>
      </c>
      <c r="BK878">
        <f>SUM(BF878:BJ878)</f>
        <v/>
      </c>
      <c r="BL878">
        <f>IFERROR(INDEX(ADJ!$A$1:$BZ$1000,MATCH(PAYROLL!D878,ADJ!A$1:A$500,0),MATCH(PAYROLL!BL$2,ADJ!$2:$2,0)),0)</f>
        <v/>
      </c>
      <c r="BM878">
        <f>IFERROR(INDEX(ADJ!$A$1:$BZ$1000,MATCH(PAYROLL!D878,ADJ!A$1:A$500,0),MATCH(PAYROLL!BM$2,ADJ!$2:$2,0)),0)</f>
        <v/>
      </c>
      <c r="BN878">
        <f>IFERROR(INDEX(ADJ!$A$1:$BZ$1000,MATCH(PAYROLL!D878,ADJ!A$1:A$500,0),MATCH(PAYROLL!BN$2,ADJ!$2:$2,0)),0)</f>
        <v/>
      </c>
      <c r="BO878">
        <f>IFERROR(INDEX(ADJ!$A$1:$BZ$1000,MATCH(PAYROLL!D878,ADJ!A$1:A$500,0),MATCH(PAYROLL!BO$2,ADJ!$2:$2,0)),0)</f>
        <v/>
      </c>
      <c r="BP878">
        <f>SUM(AM878,AV878,BE878,BK878,BL878:BO878)</f>
        <v/>
      </c>
      <c r="BQ878">
        <f>BO878</f>
        <v/>
      </c>
      <c r="BR878">
        <f>IFERROR(ROUND(IF(LEFT(INDEX(PIS!O$1:O$500,MATCH(D878,PIS!C$1:C$500)),1)="D",T878/8*(BD878*0.3),IF(LEFT(INDEX(PIS!O$1:O$500,MATCH(D878,PIS!C$1:C$500)),1)="H",T878*($BD878*0.3),T878/$AD878/8*($BD878*0.3))),0),0)</f>
        <v/>
      </c>
      <c r="BS878">
        <f>IF(AP878&lt;1,0,MIN(AP878,730000))</f>
        <v/>
      </c>
      <c r="BT878">
        <f>IFERROR(ROUND((BE878-SUM(AW878:BC878)*T878/AD878/8),0)-BR878,0)</f>
        <v/>
      </c>
      <c r="BU878">
        <f>AO878</f>
        <v/>
      </c>
      <c r="BV878">
        <f>SUM(BQ878:BU878)</f>
        <v/>
      </c>
      <c r="BW878">
        <f>BP878-BV878</f>
        <v/>
      </c>
      <c r="BX878">
        <f>IFERROR(IF(RIGHT(INDEX(PIS!O$1:O$500,MATCH(D878,PIS!C$1:C$500)),5)="Gross",MIN(U878+V878,VLOOKUP("R700",TSC!B:C,2,0)*VLOOKUP("R101",TSC!B:C,2,0))*VLOOKUP("R701",TSC!B:C,2,0)%,0),0)</f>
        <v/>
      </c>
      <c r="BY878">
        <f>IFERROR(IF(RIGHT(INDEX(PIS!O$1:O$500,MATCH(D878,PIS!C$1:C$500)),5)="Gross",MIN(U878+V878,VLOOKUP("R700",TSC!B:C,2,0)*VLOOKUP("R101",TSC!B:C,2,0))*VLOOKUP("T704",TSC!B:C,2,0)%,0),0)</f>
        <v/>
      </c>
      <c r="BZ878">
        <f>IFERROR(IF(RIGHT(INDEX(PIS!O$1:O$500,MATCH(D878,PIS!C$1:C$500)),5)="Gross",MIN(U878+V878,VLOOKUP("R700",TSC!B:C,2,0)*VLOOKUP("1",TSC!F:G,2,0))*VLOOKUP("T705",TSC!B:C,2,0)%,0),0)</f>
        <v/>
      </c>
      <c r="CA878">
        <f>IFERROR(INDEX(ADJ!$A$1:$BZ$1000,MATCH(PAYROLL!D878,ADJ!A$1:A$500,0),MATCH(PAYROLL!CA$2,ADJ!$2:$2,0)),0)</f>
        <v/>
      </c>
      <c r="CB878">
        <f>IFERROR(INDEX(ADJ!$A$1:$BZ$1000,MATCH(PAYROLL!D878,ADJ!A$1:A$500,0),MATCH(PAYROLL!CB$2,ADJ!$2:$2,0)),0)</f>
        <v/>
      </c>
      <c r="CC878">
        <f>SUM(BX878:CB878)</f>
        <v/>
      </c>
      <c r="CD878">
        <f>IFERROR(INDEX(PIS!$A$1:$BZ$1000,MATCH(PAYROLL!D878,PIS!C$1:C$500,0),MATCH(PAYROLL!CD$1,PIS!$1:$1,0)),0)</f>
        <v/>
      </c>
      <c r="CE878">
        <f>IFERROR(IF(OR(INDEX(PIS!P$1:P$500,MATCH(D878,PIS!C$1:C$500,0))="LT2",INDEX(PIS!P$1:P$500,MATCH(D878,PIS!C$1:C$500,0))="P10"),0,SUM(CC878,CD878*VLOOKUP("R601",TSC!B:C,2,0),VLOOKUP("R602",TSC!B:C,2,0))),0)</f>
        <v/>
      </c>
      <c r="CF878">
        <f>MAX(BW878-CE878,0)</f>
        <v/>
      </c>
      <c r="CG878">
        <f>IFERROR(IF(OR(RIGHT(INDEX(PIS!P$1:P$500,MATCH(D878,PIS!C$1:C$500)),5)="P10",RIGHT(INDEX(PIS!P$1:P$500,MATCH(D878,PIS!C$1:C$500)),5)="CK"),0,IF(CF878&lt;=5000000,CF878*5%,IF(CF878&lt;=10000000,CF878*10%-250000,IF(CF878&lt;=18000000,CF878*15%-750000,IF(CF878&lt;=32000000,CF878*20%-1650000,IF(CF878&lt;=52000000,CF878*25%-3250000,IF(CF878&lt;=80000000,BH878*30%-5850000,CF878*35%-9850000))))))),0)</f>
        <v/>
      </c>
      <c r="CH878">
        <f>IFERROR(IF(OR(INDEX(PIS!P$1:P$500,MATCH(D878,PIS!C$1:C$500))="LT",INDEX(PIS!P$1:P$500,MATCH(D878,PIS!C$1:C$500))="CK"),0,IF(CF878&lt;2000000,0,CF878*10%)),0)</f>
        <v/>
      </c>
      <c r="CI878">
        <f>IFERROR(INDEX(ADJ!$A$1:$BZ$1000,MATCH(PAYROLL!D878,ADJ!A$1:A$500,0),MATCH(PAYROLL!CI$2,ADJ!$2:$2,0)),0)</f>
        <v/>
      </c>
      <c r="CJ878">
        <f>IFERROR(INDEX(ADJ!$A$1:$BZ$1000,MATCH(PAYROLL!D878,ADJ!A$1:A$500,0),MATCH(PAYROLL!CJ$2,ADJ!$2:$2,0)),0)</f>
        <v/>
      </c>
      <c r="CK878">
        <f>IFERROR(INDEX(ADJ!$A$1:$BZ$1000,MATCH(PAYROLL!D878,ADJ!A$1:A$500,0),MATCH(PAYROLL!CK$2,ADJ!$2:$2,0)),0)</f>
        <v/>
      </c>
      <c r="CL878">
        <f>SUM(CG878:CK878)</f>
        <v/>
      </c>
      <c r="CM878">
        <f>ROUND(SUM(CH878:CK878),0)</f>
        <v/>
      </c>
      <c r="CN878">
        <f>IFERROR(INDEX(CSDA!D$1:D$500,MATCH($CN$2,CSDA!C$1:C$500,0))*INDEX(PIS!V$1:V$500,MATCH(D878,PIS!C$1:C$500))+INDEX(ADJ!$A$1:$BZ$1000,MATCH(PAYROLL!D878,ADJ!A$1:A$500,0),MATCH(PAYROLL!CN$2,ADJ!$2:$2,0)),0)</f>
        <v/>
      </c>
      <c r="CO878">
        <f>IFERROR(INDEX(ADJ!$A$1:$BZ$1000,MATCH(PAYROLL!D878,ADJ!A$1:A$500,0),MATCH(PAYROLL!CO$2,ADJ!$2:$2,0)),0)</f>
        <v/>
      </c>
      <c r="CP878">
        <f>IFERROR(INDEX(ADJ!$A$1:$BZ$1000,MATCH(PAYROLL!D878,ADJ!A$1:A$500,0),MATCH(PAYROLL!CP$2,ADJ!$2:$2,0)),0)</f>
        <v/>
      </c>
      <c r="CQ878">
        <f>BP878-CL878-CI878-CM878-CN878-CO878-CP878-CC878</f>
        <v/>
      </c>
      <c r="CR878">
        <f>IFERROR(IF(RIGHT(INDEX(PIS!O$1:O$500,MATCH(D878,PIS!C$1:C$500,0)),5)="Gross",MIN(U878+V878,VLOOKUP("R700",TSC!B:C,2,0)*VLOOKUP("R101",TSC!B:C,2,0))*(VLOOKUP("T711",TSC!B:C,2,0)+VLOOKUP("T712",TSC!B:C,2,0))%,MIN(T878+V878,VLOOKUP("R700",TSC!B:C,2,0)*VLOOKUP("R101",TSC!B:C,2,0))*(VLOOKUP("T711",TSC!B:C,2,0)+VLOOKUP("T712",TSC!B:C,2,0)+VLOOKUP("R701",TSC!B:C,2,0))%),0)</f>
        <v/>
      </c>
      <c r="CS878">
        <f>IFERROR(IF(RIGHT(INDEX(PIS!O$1:O$500,MATCH(D878,PIS!C$1:C$500,0)),5)="Gross",MIN(U878+V878,VLOOKUP("R700",TSC!B:C,2,0)*VLOOKUP("R101",TSC!B:C,2,0))*(VLOOKUP("T714",TSC!B:C,2,0))%,MIN(T878+V878,VLOOKUP("R700",TSC!B:C,2,0)*VLOOKUP("R101",TSC!B:C,2,0))*(VLOOKUP("T704",TSC!B:C,2,0)+VLOOKUP("T714",TSC!B:C,2,0))%),0)</f>
        <v/>
      </c>
      <c r="CT878">
        <f>IFERROR(IF(RIGHT(INDEX(PIS!O$1:O$500,MATCH(D878,PIS!C$1:C$500,0)),5)="Gross",MIN(U878+V878,VLOOKUP("R700",TSC!B:C,2,0)*VLOOKUP("R101",TSC!B:C,2,0))*VLOOKUP("T705",TSC!B:C,2,0)%,MIN(T878+V878,VLOOKUP("R700",TSC!B:C,2,0)*VLOOKUP("R101",TSC!B:C,2,0))*VLOOKUP("T705",TSC!B:C,2,0)%),0)</f>
        <v/>
      </c>
      <c r="CU878">
        <f>IFERROR(IF(RIGHT(INDEX(PIS!O$1:O$500,MATCH(D878,PIS!C$1:C$500,0)),5)="Gross",MIN(U878+V878,VLOOKUP("R700",TSC!B:C,2,0)*VLOOKUP("R101",TSC!B:C,2,0))*(VLOOKUP("T713",TSC!B:C,2,0))%,MIN(T878+V878,VLOOKUP("R700",TSC!B:C,2,0)*VLOOKUP("R101",TSC!B:C,2,0))*(VLOOKUP("T713",TSC!B:C,2,0))%),0)</f>
        <v/>
      </c>
      <c r="CV878">
        <f>IFERROR(INDEX(ADJ!$A$1:$BZ$1000,MATCH(PAYROLL!D878,ADJ!A$1:A$500,0),MATCH(PAYROLL!CV$2,ADJ!$2:$2,0)),0)</f>
        <v/>
      </c>
      <c r="CW878">
        <f>IFERROR(INDEX(ADJ!$A$1:$BZ$1000,MATCH(PAYROLL!D878,ADJ!A$1:A$500,0),MATCH(PAYROLL!CW$2,ADJ!$2:$2,0)),0)</f>
        <v/>
      </c>
      <c r="CX878">
        <f>SUM(CR878:CW878)</f>
        <v/>
      </c>
      <c r="CY878">
        <f>ROUND(IF(CR878&gt;0,T878+V878*VLOOKUP("R202",TSC!$B$1:$C$500,2,0),0),0)</f>
        <v/>
      </c>
      <c r="CZ878">
        <f>IFERROR(INDEX(CSDA!D$1:D$500,MATCH($CZ$2,CSDA!C$1:C$500,0)),0)</f>
        <v/>
      </c>
      <c r="DA878">
        <f>ROUND(T878*0.7%,0)</f>
        <v/>
      </c>
      <c r="DB878">
        <f>ROUND(T878/12,0)</f>
        <v/>
      </c>
      <c r="DC878">
        <f ref="DC878" t="array">IFERROR(INDEX(CSDA!D$1:D$500,MATCH("Trích giữ"&amp;PAYROLL!DC$2,CSDA!A$1:A$500&amp;CSDA!C$1:C$500,0)),0)</f>
        <v/>
      </c>
      <c r="DD878">
        <f ref="DD878" t="array">IFERROR(INDEX(CSDA!D$1:D$500,MATCH("Trích giữ"&amp;PAYROLL!DD$2,CSDA!A$1:A$500&amp;CSDA!C$1:C$500,0)),0)</f>
        <v/>
      </c>
      <c r="DE878">
        <f ref="DE878" t="array">IFERROR(INDEX(CSDA!D$1:D$500,MATCH("Trích giữ"&amp;PAYROLL!DE$2,CSDA!A$1:A$500&amp;CSDA!C$1:C$500,0)),0)</f>
        <v/>
      </c>
      <c r="DF878">
        <f>IFERROR(INDEX(CSDA!D$1:D$500,MATCH(PAYROLL!DF$2,CSDA!C$1:C$500,0)),0)</f>
        <v/>
      </c>
      <c r="DG878">
        <f ref="DG878" t="array">IFERROR(INDEX(CSDA!D$1:D$500,MATCH("Trích giữ"&amp;PAYROLL!DG$2,CSDA!A$1:A$500&amp;CSDA!C$1:C$500,0)),0)</f>
        <v/>
      </c>
      <c r="DH878">
        <f>ROUND(T878/26,0)</f>
        <v/>
      </c>
      <c r="DI878">
        <f ref="DI878" t="array">IFERROR(INDEX(CSDA!D$1:D$500,MATCH("Trích giữ"&amp;PAYROLL!DI$2,CSDA!A$1:A$500&amp;CSDA!C$1:C$500,0)),0)</f>
        <v/>
      </c>
      <c r="DJ878">
        <f>IF(U878=0,T878*21.5%-BL878,0)</f>
        <v/>
      </c>
      <c r="DK878">
        <f ref="DK878" t="array">IFERROR(INDEX(CSDA!D$1:D$500,MATCH("Trích giữ"&amp;PAYROLL!DK$2,CSDA!A$1:A$500&amp;CSDA!C$1:C$500,0)),0)</f>
        <v/>
      </c>
      <c r="DL878">
        <f>IFERROR(INDEX(CSDA!D$1:D$500,MATCH(PAYROLL!DL$2,CSDA!C$1:C$500,0))/12,0)</f>
        <v/>
      </c>
      <c r="DM878">
        <f>SUM(DB878:DL878)</f>
        <v/>
      </c>
      <c r="DN878">
        <f>IFERROR(INDEX(ADJ!$A$1:$BZ$1000,MATCH(PAYROLL!D878,ADJ!A$1:A$500,0),MATCH(PAYROLL!DN$2,ADJ!$2:$2,0)),0)</f>
        <v/>
      </c>
      <c r="DO878">
        <f>IFERROR(SUM(BP878,DM878:DN878,CX878:DA878)-DT878,0)</f>
        <v/>
      </c>
      <c r="DP878">
        <f ref="DP878" t="array">SUM(BW878*IFERROR(INDEX(CSDA!D$1:D$500,MATCH(BW$2,CSDA!C$1:C$500,0)),0)%,CX878*IFERROR(INDEX(CSDA!D$1:D$500,MATCH(CX$2,CSDA!C$1:C$500,0)),0)%,DA878*IFERROR(INDEX(CSDA!D$1:D$500,MATCH(DA$2,CSDA!C$1:C$500,0)),0)%,DB878*IFERROR(INDEX(CSDA!D$1:D$500,MATCH(DB$2,CSDA!C$1:C$500,0)),0)%,DF878*IFERROR(INDEX(CSDA!D$1:D$500,MATCH("Phí dịch vụ"&amp;PAYROLL!DF$2,CSDA!A$1:A$500&amp;CSDA!C$1:C$500,0)),0)%,DC878*IFERROR(INDEX(CSDA!D$1:D$500,MATCH("Phí dịch vụ"&amp;PAYROLL!DC$2,CSDA!A$1:A$500&amp;CSDA!C$1:C$500,0)),0)%,DH878*IFERROR(INDEX(CSDA!D$1:D$500,MATCH("Phí dịch vụ"&amp;PAYROLL!DH$2,CSDA!A$1:A$500&amp;CSDA!C$1:C$500,0)),0)%,DJ878*IFERROR(INDEX(CSDA!D$1:D$500,MATCH("Phí dịch vụ"&amp;PAYROLL!DJ$2,CSDA!A$1:A$500&amp;CSDA!C$1:C$500,0)),0)%,BN878*IFERROR(INDEX(CSDA!D$1:D$500,MATCH(BN$2,CSDA!C$1:C$500,0)),0)%)-BN878*7%</f>
        <v/>
      </c>
      <c r="DQ878">
        <f>IFERROR(INDEX(ADJ!$A$1:$BZ$1000,MATCH(PAYROLL!D878,ADJ!A$1:A$500,0),MATCH(PAYROLL!DQ$2,ADJ!$2:$2,0)),0)</f>
        <v/>
      </c>
      <c r="DR878">
        <f>IFERROR(INDEX(ADJ!$A$1:$BZ$1000,MATCH(PAYROLL!D878,ADJ!A$1:A$500,0),MATCH(PAYROLL!DR$2,ADJ!$2:$2,0)),0)</f>
        <v/>
      </c>
      <c r="DS878">
        <f>SUM(DP878:DR878)</f>
        <v/>
      </c>
      <c r="DT878">
        <f>EK878</f>
        <v/>
      </c>
      <c r="DU878">
        <f>SUM(DO878:DR878)</f>
        <v/>
      </c>
      <c r="DV878">
        <f>ROUND(DU878*0.1,0)</f>
        <v/>
      </c>
      <c r="DW878">
        <f>DU878+DV878</f>
        <v/>
      </c>
      <c r="DZ878">
        <f>IFERROR(INDEX(ADJ!$A$1:$BZ$1000,MATCH(PAYROLL!$D878,ADJ!A$1:A$500,0),MATCH(PAYROLL!DZ$2,ADJ!$2:$2,0)),0)</f>
        <v/>
      </c>
      <c r="EA878">
        <f>IFERROR(INDEX(ADJ!$A$1:$BZ$1000,MATCH(PAYROLL!$D878,ADJ!A$1:A$500,0),MATCH(PAYROLL!EA$2,ADJ!$2:$2,0)),0)</f>
        <v/>
      </c>
      <c r="EB878">
        <f>IFERROR(INDEX(ADJ!$A$1:$BZ$1000,MATCH(PAYROLL!$D878,ADJ!A$1:A$500,0),MATCH(PAYROLL!EB$2,ADJ!$2:$2,0)),0)</f>
        <v/>
      </c>
      <c r="EC878">
        <f>IFERROR(INDEX(ADJ!$A$1:$BZ$1000,MATCH(PAYROLL!$D878,ADJ!A$1:A$500,0),MATCH(PAYROLL!EC$2,ADJ!$2:$2,0)),0)</f>
        <v/>
      </c>
      <c r="ED878">
        <f>IFERROR(INDEX(ADJ!$A$1:$BZ$1000,MATCH(PAYROLL!$D878,ADJ!A$1:A$500,0),MATCH(PAYROLL!ED$2,ADJ!$2:$2,0)),0)</f>
        <v/>
      </c>
      <c r="EE878">
        <f>IFERROR(INDEX(ADJ!$A$1:$BZ$1000,MATCH(PAYROLL!$D878,ADJ!A$1:A$500,0),MATCH(PAYROLL!EE$2,ADJ!$2:$2,0)),0)</f>
        <v/>
      </c>
      <c r="EF878">
        <f>IFERROR(INDEX(ADJ!$A$1:$BZ$1000,MATCH(PAYROLL!$D878,ADJ!A$1:A$500,0),MATCH(PAYROLL!EF$2,ADJ!$2:$2,0)),0)</f>
        <v/>
      </c>
      <c r="EG878">
        <f>IFERROR(INDEX(ADJ!$A$1:$BZ$1000,MATCH(PAYROLL!$D878,ADJ!A$1:A$500,0),MATCH(PAYROLL!EG$2,ADJ!$2:$2,0)),0)</f>
        <v/>
      </c>
      <c r="EH878">
        <f>IFERROR(INDEX(ADJ!$A$1:$BZ$1000,MATCH(PAYROLL!$D878,ADJ!A$1:A$500,0),MATCH(PAYROLL!EH$2,ADJ!$2:$2,0)),0)</f>
        <v/>
      </c>
      <c r="EI878">
        <f>IFERROR(INDEX(ADJ!$A$1:$BZ$1000,MATCH(PAYROLL!D878,ADJ!A$1:A$500,0),MATCH(PAYROLL!EI$2,ADJ!$2:$2,0)),0)</f>
        <v/>
      </c>
      <c r="EJ878">
        <f>IFERROR(INDEX(ADJ!$A$1:$BZ$1000,MATCH(PAYROLL!$D878,ADJ!A$1:A$500,0),MATCH(PAYROLL!EJ$2,ADJ!$2:$2,0)),0)</f>
        <v/>
      </c>
      <c r="EK878">
        <f>SUM(DZ878:EJ878)</f>
        <v/>
      </c>
    </row>
    <row r="879">
      <c r="A879" t="n">
        <v>877</v>
      </c>
      <c r="B879" t="inlineStr">
        <is>
          <t>Chu Văn Hoàng</t>
        </is>
      </c>
      <c r="D879" t="inlineStr">
        <is>
          <t>153631-01</t>
        </is>
      </c>
      <c r="S879">
        <f>IFERROR(INDEX(PIS!$A$1:$BZ$1000,MATCH($D879,PIS!C$1:C$500,0),MATCH("Lương CB tháng trước",PIS!$1:$1,0)),0)</f>
        <v/>
      </c>
      <c r="T879">
        <f>IFERROR(INDEX(PIS!$A$1:$BZ$1000,MATCH($D879,PIS!C$1:C$500,0),MATCH("Lương CB hiện tại",PIS!$1:$1,0)),0)</f>
        <v/>
      </c>
      <c r="U879">
        <f>IFERROR(INDEX(PIS!$A$1:$BZ$1000,MATCH($D879,PIS!C$1:C$500,0),MATCH("Lương đóng BHBB",PIS!$1:$1,0)),0)</f>
        <v/>
      </c>
      <c r="V879">
        <f>IFERROR(INDEX(PIS!$A$1:$BZ$1000,MATCH($D879,PIS!C$1:C$500,0),MATCH(V$2,PIS!$2:$2,0)),0)</f>
        <v/>
      </c>
      <c r="W879">
        <f>IFERROR(INDEX(PIS!$A$1:$BZ$1000,MATCH($D879,PIS!C$1:C$500,0),MATCH(W$2,PIS!$2:$2,0)),0)</f>
        <v/>
      </c>
      <c r="X879">
        <f>IFERROR(INDEX(PIS!$A$1:$BZ$1000,MATCH($D879,PIS!C$1:C$500,0),MATCH(X$2,PIS!$2:$2,0)),0)</f>
        <v/>
      </c>
      <c r="Y879">
        <f>IFERROR(INDEX(PIS!$A$1:$BZ$1000,MATCH($D879,PIS!C$1:C$500,0),MATCH(Y$2,PIS!$2:$2,0)),0)</f>
        <v/>
      </c>
      <c r="Z879">
        <f>IFERROR(INDEX(PIS!$A$1:$BZ$1000,MATCH($D879,PIS!C$1:C$500,0),MATCH(Z$2,PIS!$2:$2,0)),0)</f>
        <v/>
      </c>
      <c r="AA879">
        <f>IFERROR(INDEX(PIS!$A$1:$BZ$1000,MATCH($D879,PIS!C$1:C$500,0),MATCH(AA$2,PIS!$2:$2,0)),0)</f>
        <v/>
      </c>
      <c r="AB879">
        <f>IFERROR(INDEX(PIS!$A$1:$BZ$1000,MATCH($D879,PIS!C$1:C$500,0),MATCH(AB$2,PIS!$2:$2,0)),0)</f>
        <v/>
      </c>
      <c r="AC879">
        <f>SUM(V879:AB879)</f>
        <v/>
      </c>
      <c r="AD879">
        <f>IFERROR(INDEX(TIMESHEET!$A$1:$AI$5000,MATCH($D879,TIMESHEET!A$1:A$500,0),MATCH("T100",TIMESHEET!$2:$2,0))-2,0)</f>
        <v/>
      </c>
      <c r="AE879">
        <f>IFERROR(INDEX(TIMESHEET!$A$1:$AI$5000,MATCH($D879,TIMESHEET!A$1:A$500,0),MATCH("T202",TIMESHEET!$2:$2,0)),0)</f>
        <v/>
      </c>
      <c r="AF879">
        <f>IFERROR(INDEX(TIMESHEET!$A$1:$AI$5000,MATCH($D879,TIMESHEET!A$1:A$500,0),MATCH("T302",TIMESHEET!$2:$2,0)),0)</f>
        <v/>
      </c>
      <c r="AG879">
        <f>IFERROR(INDEX(TIMESHEET!$A$1:$AI$5000,MATCH($D879,TIMESHEET!A$1:A$500,0),MATCH("T406",TIMESHEET!$2:$2,0)),0)</f>
        <v/>
      </c>
      <c r="AH879">
        <f>AE879+AG879</f>
        <v/>
      </c>
      <c r="AI879">
        <f>IFERROR(INDEX(TIMESHEET!$A$1:$AI$5000,MATCH($D879,TIMESHEET!A$1:A$500,0),MATCH("T701",TIMESHEET!$2:$2,0)),0)</f>
        <v/>
      </c>
      <c r="AJ879">
        <f>IFERROR(INDEX(TIMESHEET!$A$1:$AI$5000,MATCH($D879,TIMESHEET!B$1:B$500,0),MATCH("T320",TIMESHEET!$2:$2,0)),0)</f>
        <v/>
      </c>
      <c r="AK879">
        <f>IFERROR(IF(LEFT(INDEX(PIS!O$1:O$500,MATCH(D879,PIS!C$1:C$500)),1)="M",T879/AD879*SUM(AE879:AG879),T879*AD879),0)</f>
        <v/>
      </c>
      <c r="AL879">
        <f>IFERROR(INDEX(ADJ!$A$1:$BZ$1000,MATCH(PAYROLL!D879,ADJ!A$1:A$500,0),MATCH(PAYROLL!AL$2,ADJ!$2:$2,0)),0)</f>
        <v/>
      </c>
      <c r="AM879">
        <f>SUM(AK879:AL879)</f>
        <v/>
      </c>
      <c r="AN879">
        <f>IFERROR(ROUND(V879/$AD879*$AH879,0),0)</f>
        <v/>
      </c>
      <c r="AO879">
        <f>IFERROR(ROUND(W879/$AD879*$AH879,0),0)</f>
        <v/>
      </c>
      <c r="AP879">
        <f>IFERROR(ROUND(X879/$AD879*$AE879,0),0)</f>
        <v/>
      </c>
      <c r="AQ879">
        <f>IFERROR(ROUND(Y879/$AD879*$AH879,0),0)</f>
        <v/>
      </c>
      <c r="AR879">
        <f>IFERROR(ROUND(Z879/$AD879*$AH879,0),0)</f>
        <v/>
      </c>
      <c r="AS879">
        <f>IFERROR(ROUND(AA879/$AD879*$AH879,0),0)</f>
        <v/>
      </c>
      <c r="AT879">
        <f>IFERROR(IF((AE879+AF879+AG879)&gt;13,AB879,ROUND(AB879/AD879*AH879,0)),0)</f>
        <v/>
      </c>
      <c r="AU879">
        <f>IFERROR(INDEX(ADJ!$A$1:$BZ$1000,MATCH(PAYROLL!D879,ADJ!A$1:A$500,0),MATCH(PAYROLL!AU$2,ADJ!$2:$2,0)),0)</f>
        <v/>
      </c>
      <c r="AV879">
        <f>ROUND(SUM(AN879:AU879),0)</f>
        <v/>
      </c>
      <c r="AW879">
        <f>IFERROR(INDEX(TIMESHEET!$A$1:$AI$5000,MATCH(PAYROLL!D879,TIMESHEET!A$1:A$500,0),MATCH("T620",TIMESHEET!$2:$2,0)),0)</f>
        <v/>
      </c>
      <c r="AX879">
        <f>IFERROR(INDEX(TIMESHEET!$A$1:$AI$5000,MATCH(PAYROLL!D879,TIMESHEET!A$1:A$500,0),MATCH("T601",TIMESHEET!$2:$2,0)),0)</f>
        <v/>
      </c>
      <c r="AY879">
        <f>IFERROR(INDEX(TIMESHEET!$A$1:$AI$5000,MATCH(PAYROLL!D879,TIMESHEET!A$1:A$500,0),MATCH("T602",TIMESHEET!$2:$2,0)),0)</f>
        <v/>
      </c>
      <c r="AZ879">
        <f>IFERROR(INDEX(TIMESHEET!$A$1:$AI$5000,MATCH(PAYROLL!D879,TIMESHEET!A$1:A$500,0),MATCH("T603",TIMESHEET!$2:$2,0)),0)</f>
        <v/>
      </c>
      <c r="BA879">
        <f>IFERROR(INDEX(TIMESHEET!$A$1:$AI$5000,MATCH(PAYROLL!D879,TIMESHEET!A$1:A$500,0),MATCH("T611",TIMESHEET!$2:$2,0)),0)</f>
        <v/>
      </c>
      <c r="BB879">
        <f>IFERROR(INDEX(TIMESHEET!$A$1:$AI$5000,MATCH(PAYROLL!D879,TIMESHEET!A$1:A$500,0),MATCH("T612",TIMESHEET!$2:$2,0)),0)</f>
        <v/>
      </c>
      <c r="BC879">
        <f>IFERROR(INDEX(TIMESHEET!$A$1:$AI$5000,MATCH(PAYROLL!D879,TIMESHEET!A$1:A$500,0),MATCH("T613",TIMESHEET!$2:$2,0)),0)</f>
        <v/>
      </c>
      <c r="BD879">
        <f>IFERROR(INDEX(TIMESHEET!$A$1:$AI$5000,MATCH(PAYROLL!D879,TIMESHEET!A$1:A$500,0),MATCH("T500",TIMESHEET!$2:$2,0)),0)</f>
        <v/>
      </c>
      <c r="BE879">
        <f>IFERROR(IF(LEFT(INDEX(PIS!O$1:O$500,MATCH(D879,PIS!C$1:C$500)),1)="M",T879/AD879/8*(AW879+AX879*1.5+AY879*2+AZ879*3+BA879*2.1+BB879*2.7+BC879*3.9+BD879*0.3),T879/8*(AW879+AX879*1.5+AY879*2+AZ879*3+BA879*2.1+BB879*2.7+BC879*3.9+BD879*0.3)),0)</f>
        <v/>
      </c>
      <c r="BF879">
        <f>IFERROR(INDEX(ADJ!$A$1:$BZ$1000,MATCH(PAYROLL!$D879,ADJ!A$1:A$500,0),MATCH(PAYROLL!BF$2,ADJ!$2:$2,0)),0)</f>
        <v/>
      </c>
      <c r="BG879">
        <f>IFERROR(INDEX(ADJ!$A$1:$BZ$1000,MATCH(PAYROLL!D879,ADJ!A$1:A$500,0),MATCH(PAYROLL!BG$2,ADJ!$2:$2,0)),0)</f>
        <v/>
      </c>
      <c r="BH879">
        <f>IFERROR(INDEX(ADJ!$A$1:$BZ$1000,MATCH(PAYROLL!D879,ADJ!A$1:A$500,0),MATCH(PAYROLL!BH$2,ADJ!$2:$2,0)),0)</f>
        <v/>
      </c>
      <c r="BI879">
        <f>IFERROR(INDEX(ADJ!$A$1:$BZ$1000,MATCH(PAYROLL!D879,ADJ!A$1:A$500,0),MATCH(PAYROLL!BI$2,ADJ!$2:$2,0)),0)</f>
        <v/>
      </c>
      <c r="BJ879">
        <f>IFERROR(INDEX(ADJ!$A$1:$BZ$1000,MATCH(PAYROLL!D879,ADJ!A$1:A$500,0),MATCH(PAYROLL!BJ$2,ADJ!$2:$2,0)),0)</f>
        <v/>
      </c>
      <c r="BK879">
        <f>SUM(BF879:BJ879)</f>
        <v/>
      </c>
      <c r="BL879">
        <f>IFERROR(INDEX(ADJ!$A$1:$BZ$1000,MATCH(PAYROLL!D879,ADJ!A$1:A$500,0),MATCH(PAYROLL!BL$2,ADJ!$2:$2,0)),0)</f>
        <v/>
      </c>
      <c r="BM879">
        <f>IFERROR(INDEX(ADJ!$A$1:$BZ$1000,MATCH(PAYROLL!D879,ADJ!A$1:A$500,0),MATCH(PAYROLL!BM$2,ADJ!$2:$2,0)),0)</f>
        <v/>
      </c>
      <c r="BN879">
        <f>IFERROR(INDEX(ADJ!$A$1:$BZ$1000,MATCH(PAYROLL!D879,ADJ!A$1:A$500,0),MATCH(PAYROLL!BN$2,ADJ!$2:$2,0)),0)</f>
        <v/>
      </c>
      <c r="BO879">
        <f>IFERROR(INDEX(ADJ!$A$1:$BZ$1000,MATCH(PAYROLL!D879,ADJ!A$1:A$500,0),MATCH(PAYROLL!BO$2,ADJ!$2:$2,0)),0)</f>
        <v/>
      </c>
      <c r="BP879">
        <f>SUM(AM879,AV879,BE879,BK879,BL879:BO879)</f>
        <v/>
      </c>
      <c r="BQ879">
        <f>BO879</f>
        <v/>
      </c>
      <c r="BR879">
        <f>IFERROR(ROUND(IF(LEFT(INDEX(PIS!O$1:O$500,MATCH(D879,PIS!C$1:C$500)),1)="D",T879/8*(BD879*0.3),IF(LEFT(INDEX(PIS!O$1:O$500,MATCH(D879,PIS!C$1:C$500)),1)="H",T879*($BD879*0.3),T879/$AD879/8*($BD879*0.3))),0),0)</f>
        <v/>
      </c>
      <c r="BS879">
        <f>IF(AP879&lt;1,0,MIN(AP879,730000))</f>
        <v/>
      </c>
      <c r="BT879">
        <f>IFERROR(ROUND((BE879-SUM(AW879:BC879)*T879/AD879/8),0)-BR879,0)</f>
        <v/>
      </c>
      <c r="BU879">
        <f>AO879</f>
        <v/>
      </c>
      <c r="BV879">
        <f>SUM(BQ879:BU879)</f>
        <v/>
      </c>
      <c r="BW879">
        <f>BP879-BV879</f>
        <v/>
      </c>
      <c r="BX879">
        <f>IFERROR(IF(RIGHT(INDEX(PIS!O$1:O$500,MATCH(D879,PIS!C$1:C$500)),5)="Gross",MIN(U879+V879,VLOOKUP("R700",TSC!B:C,2,0)*VLOOKUP("R101",TSC!B:C,2,0))*VLOOKUP("R701",TSC!B:C,2,0)%,0),0)</f>
        <v/>
      </c>
      <c r="BY879">
        <f>IFERROR(IF(RIGHT(INDEX(PIS!O$1:O$500,MATCH(D879,PIS!C$1:C$500)),5)="Gross",MIN(U879+V879,VLOOKUP("R700",TSC!B:C,2,0)*VLOOKUP("R101",TSC!B:C,2,0))*VLOOKUP("T704",TSC!B:C,2,0)%,0),0)</f>
        <v/>
      </c>
      <c r="BZ879">
        <f>IFERROR(IF(RIGHT(INDEX(PIS!O$1:O$500,MATCH(D879,PIS!C$1:C$500)),5)="Gross",MIN(U879+V879,VLOOKUP("R700",TSC!B:C,2,0)*VLOOKUP("1",TSC!F:G,2,0))*VLOOKUP("T705",TSC!B:C,2,0)%,0),0)</f>
        <v/>
      </c>
      <c r="CA879">
        <f>IFERROR(INDEX(ADJ!$A$1:$BZ$1000,MATCH(PAYROLL!D879,ADJ!A$1:A$500,0),MATCH(PAYROLL!CA$2,ADJ!$2:$2,0)),0)</f>
        <v/>
      </c>
      <c r="CB879">
        <f>IFERROR(INDEX(ADJ!$A$1:$BZ$1000,MATCH(PAYROLL!D879,ADJ!A$1:A$500,0),MATCH(PAYROLL!CB$2,ADJ!$2:$2,0)),0)</f>
        <v/>
      </c>
      <c r="CC879">
        <f>SUM(BX879:CB879)</f>
        <v/>
      </c>
      <c r="CD879">
        <f>IFERROR(INDEX(PIS!$A$1:$BZ$1000,MATCH(PAYROLL!D879,PIS!C$1:C$500,0),MATCH(PAYROLL!CD$1,PIS!$1:$1,0)),0)</f>
        <v/>
      </c>
      <c r="CE879">
        <f>IFERROR(IF(OR(INDEX(PIS!P$1:P$500,MATCH(D879,PIS!C$1:C$500,0))="LT2",INDEX(PIS!P$1:P$500,MATCH(D879,PIS!C$1:C$500,0))="P10"),0,SUM(CC879,CD879*VLOOKUP("R601",TSC!B:C,2,0),VLOOKUP("R602",TSC!B:C,2,0))),0)</f>
        <v/>
      </c>
      <c r="CF879">
        <f>MAX(BW879-CE879,0)</f>
        <v/>
      </c>
      <c r="CG879">
        <f>IFERROR(IF(OR(RIGHT(INDEX(PIS!P$1:P$500,MATCH(D879,PIS!C$1:C$500)),5)="P10",RIGHT(INDEX(PIS!P$1:P$500,MATCH(D879,PIS!C$1:C$500)),5)="CK"),0,IF(CF879&lt;=5000000,CF879*5%,IF(CF879&lt;=10000000,CF879*10%-250000,IF(CF879&lt;=18000000,CF879*15%-750000,IF(CF879&lt;=32000000,CF879*20%-1650000,IF(CF879&lt;=52000000,CF879*25%-3250000,IF(CF879&lt;=80000000,BH879*30%-5850000,CF879*35%-9850000))))))),0)</f>
        <v/>
      </c>
      <c r="CH879">
        <f>IFERROR(IF(OR(INDEX(PIS!P$1:P$500,MATCH(D879,PIS!C$1:C$500))="LT",INDEX(PIS!P$1:P$500,MATCH(D879,PIS!C$1:C$500))="CK"),0,IF(CF879&lt;2000000,0,CF879*10%)),0)</f>
        <v/>
      </c>
      <c r="CI879">
        <f>IFERROR(INDEX(ADJ!$A$1:$BZ$1000,MATCH(PAYROLL!D879,ADJ!A$1:A$500,0),MATCH(PAYROLL!CI$2,ADJ!$2:$2,0)),0)</f>
        <v/>
      </c>
      <c r="CJ879">
        <f>IFERROR(INDEX(ADJ!$A$1:$BZ$1000,MATCH(PAYROLL!D879,ADJ!A$1:A$500,0),MATCH(PAYROLL!CJ$2,ADJ!$2:$2,0)),0)</f>
        <v/>
      </c>
      <c r="CK879">
        <f>IFERROR(INDEX(ADJ!$A$1:$BZ$1000,MATCH(PAYROLL!D879,ADJ!A$1:A$500,0),MATCH(PAYROLL!CK$2,ADJ!$2:$2,0)),0)</f>
        <v/>
      </c>
      <c r="CL879">
        <f>SUM(CG879:CK879)</f>
        <v/>
      </c>
      <c r="CM879">
        <f>ROUND(SUM(CH879:CK879),0)</f>
        <v/>
      </c>
      <c r="CN879">
        <f>IFERROR(INDEX(CSDA!D$1:D$500,MATCH($CN$2,CSDA!C$1:C$500,0))*INDEX(PIS!V$1:V$500,MATCH(D879,PIS!C$1:C$500))+INDEX(ADJ!$A$1:$BZ$1000,MATCH(PAYROLL!D879,ADJ!A$1:A$500,0),MATCH(PAYROLL!CN$2,ADJ!$2:$2,0)),0)</f>
        <v/>
      </c>
      <c r="CO879">
        <f>IFERROR(INDEX(ADJ!$A$1:$BZ$1000,MATCH(PAYROLL!D879,ADJ!A$1:A$500,0),MATCH(PAYROLL!CO$2,ADJ!$2:$2,0)),0)</f>
        <v/>
      </c>
      <c r="CP879">
        <f>IFERROR(INDEX(ADJ!$A$1:$BZ$1000,MATCH(PAYROLL!D879,ADJ!A$1:A$500,0),MATCH(PAYROLL!CP$2,ADJ!$2:$2,0)),0)</f>
        <v/>
      </c>
      <c r="CQ879">
        <f>BP879-CL879-CI879-CM879-CN879-CO879-CP879-CC879</f>
        <v/>
      </c>
      <c r="CR879">
        <f>IFERROR(IF(RIGHT(INDEX(PIS!O$1:O$500,MATCH(D879,PIS!C$1:C$500,0)),5)="Gross",MIN(U879+V879,VLOOKUP("R700",TSC!B:C,2,0)*VLOOKUP("R101",TSC!B:C,2,0))*(VLOOKUP("T711",TSC!B:C,2,0)+VLOOKUP("T712",TSC!B:C,2,0))%,MIN(T879+V879,VLOOKUP("R700",TSC!B:C,2,0)*VLOOKUP("R101",TSC!B:C,2,0))*(VLOOKUP("T711",TSC!B:C,2,0)+VLOOKUP("T712",TSC!B:C,2,0)+VLOOKUP("R701",TSC!B:C,2,0))%),0)</f>
        <v/>
      </c>
      <c r="CS879">
        <f>IFERROR(IF(RIGHT(INDEX(PIS!O$1:O$500,MATCH(D879,PIS!C$1:C$500,0)),5)="Gross",MIN(U879+V879,VLOOKUP("R700",TSC!B:C,2,0)*VLOOKUP("R101",TSC!B:C,2,0))*(VLOOKUP("T714",TSC!B:C,2,0))%,MIN(T879+V879,VLOOKUP("R700",TSC!B:C,2,0)*VLOOKUP("R101",TSC!B:C,2,0))*(VLOOKUP("T704",TSC!B:C,2,0)+VLOOKUP("T714",TSC!B:C,2,0))%),0)</f>
        <v/>
      </c>
      <c r="CT879">
        <f>IFERROR(IF(RIGHT(INDEX(PIS!O$1:O$500,MATCH(D879,PIS!C$1:C$500,0)),5)="Gross",MIN(U879+V879,VLOOKUP("R700",TSC!B:C,2,0)*VLOOKUP("R101",TSC!B:C,2,0))*VLOOKUP("T705",TSC!B:C,2,0)%,MIN(T879+V879,VLOOKUP("R700",TSC!B:C,2,0)*VLOOKUP("R101",TSC!B:C,2,0))*VLOOKUP("T705",TSC!B:C,2,0)%),0)</f>
        <v/>
      </c>
      <c r="CU879">
        <f>IFERROR(IF(RIGHT(INDEX(PIS!O$1:O$500,MATCH(D879,PIS!C$1:C$500,0)),5)="Gross",MIN(U879+V879,VLOOKUP("R700",TSC!B:C,2,0)*VLOOKUP("R101",TSC!B:C,2,0))*(VLOOKUP("T713",TSC!B:C,2,0))%,MIN(T879+V879,VLOOKUP("R700",TSC!B:C,2,0)*VLOOKUP("R101",TSC!B:C,2,0))*(VLOOKUP("T713",TSC!B:C,2,0))%),0)</f>
        <v/>
      </c>
      <c r="CV879">
        <f>IFERROR(INDEX(ADJ!$A$1:$BZ$1000,MATCH(PAYROLL!D879,ADJ!A$1:A$500,0),MATCH(PAYROLL!CV$2,ADJ!$2:$2,0)),0)</f>
        <v/>
      </c>
      <c r="CW879">
        <f>IFERROR(INDEX(ADJ!$A$1:$BZ$1000,MATCH(PAYROLL!D879,ADJ!A$1:A$500,0),MATCH(PAYROLL!CW$2,ADJ!$2:$2,0)),0)</f>
        <v/>
      </c>
      <c r="CX879">
        <f>SUM(CR879:CW879)</f>
        <v/>
      </c>
      <c r="CY879">
        <f>ROUND(IF(CR879&gt;0,T879+V879*VLOOKUP("R202",TSC!$B$1:$C$500,2,0),0),0)</f>
        <v/>
      </c>
      <c r="CZ879">
        <f>IFERROR(INDEX(CSDA!D$1:D$500,MATCH($CZ$2,CSDA!C$1:C$500,0)),0)</f>
        <v/>
      </c>
      <c r="DA879">
        <f>ROUND(T879*0.7%,0)</f>
        <v/>
      </c>
      <c r="DB879">
        <f>ROUND(T879/12,0)</f>
        <v/>
      </c>
      <c r="DC879">
        <f ref="DC879" t="array">IFERROR(INDEX(CSDA!D$1:D$500,MATCH("Trích giữ"&amp;PAYROLL!DC$2,CSDA!A$1:A$500&amp;CSDA!C$1:C$500,0)),0)</f>
        <v/>
      </c>
      <c r="DD879">
        <f ref="DD879" t="array">IFERROR(INDEX(CSDA!D$1:D$500,MATCH("Trích giữ"&amp;PAYROLL!DD$2,CSDA!A$1:A$500&amp;CSDA!C$1:C$500,0)),0)</f>
        <v/>
      </c>
      <c r="DE879">
        <f ref="DE879" t="array">IFERROR(INDEX(CSDA!D$1:D$500,MATCH("Trích giữ"&amp;PAYROLL!DE$2,CSDA!A$1:A$500&amp;CSDA!C$1:C$500,0)),0)</f>
        <v/>
      </c>
      <c r="DF879">
        <f>IFERROR(INDEX(CSDA!D$1:D$500,MATCH(PAYROLL!DF$2,CSDA!C$1:C$500,0)),0)</f>
        <v/>
      </c>
      <c r="DG879">
        <f ref="DG879" t="array">IFERROR(INDEX(CSDA!D$1:D$500,MATCH("Trích giữ"&amp;PAYROLL!DG$2,CSDA!A$1:A$500&amp;CSDA!C$1:C$500,0)),0)</f>
        <v/>
      </c>
      <c r="DH879">
        <f>ROUND(T879/26,0)</f>
        <v/>
      </c>
      <c r="DI879">
        <f ref="DI879" t="array">IFERROR(INDEX(CSDA!D$1:D$500,MATCH("Trích giữ"&amp;PAYROLL!DI$2,CSDA!A$1:A$500&amp;CSDA!C$1:C$500,0)),0)</f>
        <v/>
      </c>
      <c r="DJ879">
        <f>IF(U879=0,T879*21.5%-BL879,0)</f>
        <v/>
      </c>
      <c r="DK879">
        <f ref="DK879" t="array">IFERROR(INDEX(CSDA!D$1:D$500,MATCH("Trích giữ"&amp;PAYROLL!DK$2,CSDA!A$1:A$500&amp;CSDA!C$1:C$500,0)),0)</f>
        <v/>
      </c>
      <c r="DL879">
        <f>IFERROR(INDEX(CSDA!D$1:D$500,MATCH(PAYROLL!DL$2,CSDA!C$1:C$500,0))/12,0)</f>
        <v/>
      </c>
      <c r="DM879">
        <f>SUM(DB879:DL879)</f>
        <v/>
      </c>
      <c r="DN879">
        <f>IFERROR(INDEX(ADJ!$A$1:$BZ$1000,MATCH(PAYROLL!D879,ADJ!A$1:A$500,0),MATCH(PAYROLL!DN$2,ADJ!$2:$2,0)),0)</f>
        <v/>
      </c>
      <c r="DO879">
        <f>IFERROR(SUM(BP879,DM879:DN879,CX879:DA879)-DT879,0)</f>
        <v/>
      </c>
      <c r="DP879">
        <f ref="DP879" t="array">SUM(BW879*IFERROR(INDEX(CSDA!D$1:D$500,MATCH(BW$2,CSDA!C$1:C$500,0)),0)%,CX879*IFERROR(INDEX(CSDA!D$1:D$500,MATCH(CX$2,CSDA!C$1:C$500,0)),0)%,DA879*IFERROR(INDEX(CSDA!D$1:D$500,MATCH(DA$2,CSDA!C$1:C$500,0)),0)%,DB879*IFERROR(INDEX(CSDA!D$1:D$500,MATCH(DB$2,CSDA!C$1:C$500,0)),0)%,DF879*IFERROR(INDEX(CSDA!D$1:D$500,MATCH("Phí dịch vụ"&amp;PAYROLL!DF$2,CSDA!A$1:A$500&amp;CSDA!C$1:C$500,0)),0)%,DC879*IFERROR(INDEX(CSDA!D$1:D$500,MATCH("Phí dịch vụ"&amp;PAYROLL!DC$2,CSDA!A$1:A$500&amp;CSDA!C$1:C$500,0)),0)%,DH879*IFERROR(INDEX(CSDA!D$1:D$500,MATCH("Phí dịch vụ"&amp;PAYROLL!DH$2,CSDA!A$1:A$500&amp;CSDA!C$1:C$500,0)),0)%,DJ879*IFERROR(INDEX(CSDA!D$1:D$500,MATCH("Phí dịch vụ"&amp;PAYROLL!DJ$2,CSDA!A$1:A$500&amp;CSDA!C$1:C$500,0)),0)%,BN879*IFERROR(INDEX(CSDA!D$1:D$500,MATCH(BN$2,CSDA!C$1:C$500,0)),0)%)-BN879*7%</f>
        <v/>
      </c>
      <c r="DQ879">
        <f>IFERROR(INDEX(ADJ!$A$1:$BZ$1000,MATCH(PAYROLL!D879,ADJ!A$1:A$500,0),MATCH(PAYROLL!DQ$2,ADJ!$2:$2,0)),0)</f>
        <v/>
      </c>
      <c r="DR879">
        <f>IFERROR(INDEX(ADJ!$A$1:$BZ$1000,MATCH(PAYROLL!D879,ADJ!A$1:A$500,0),MATCH(PAYROLL!DR$2,ADJ!$2:$2,0)),0)</f>
        <v/>
      </c>
      <c r="DS879">
        <f>SUM(DP879:DR879)</f>
        <v/>
      </c>
      <c r="DT879">
        <f>EK879</f>
        <v/>
      </c>
      <c r="DU879">
        <f>SUM(DO879:DR879)</f>
        <v/>
      </c>
      <c r="DV879">
        <f>ROUND(DU879*0.1,0)</f>
        <v/>
      </c>
      <c r="DW879">
        <f>DU879+DV879</f>
        <v/>
      </c>
      <c r="DZ879">
        <f>IFERROR(INDEX(ADJ!$A$1:$BZ$1000,MATCH(PAYROLL!$D879,ADJ!A$1:A$500,0),MATCH(PAYROLL!DZ$2,ADJ!$2:$2,0)),0)</f>
        <v/>
      </c>
      <c r="EA879">
        <f>IFERROR(INDEX(ADJ!$A$1:$BZ$1000,MATCH(PAYROLL!$D879,ADJ!A$1:A$500,0),MATCH(PAYROLL!EA$2,ADJ!$2:$2,0)),0)</f>
        <v/>
      </c>
      <c r="EB879">
        <f>IFERROR(INDEX(ADJ!$A$1:$BZ$1000,MATCH(PAYROLL!$D879,ADJ!A$1:A$500,0),MATCH(PAYROLL!EB$2,ADJ!$2:$2,0)),0)</f>
        <v/>
      </c>
      <c r="EC879">
        <f>IFERROR(INDEX(ADJ!$A$1:$BZ$1000,MATCH(PAYROLL!$D879,ADJ!A$1:A$500,0),MATCH(PAYROLL!EC$2,ADJ!$2:$2,0)),0)</f>
        <v/>
      </c>
      <c r="ED879">
        <f>IFERROR(INDEX(ADJ!$A$1:$BZ$1000,MATCH(PAYROLL!$D879,ADJ!A$1:A$500,0),MATCH(PAYROLL!ED$2,ADJ!$2:$2,0)),0)</f>
        <v/>
      </c>
      <c r="EE879">
        <f>IFERROR(INDEX(ADJ!$A$1:$BZ$1000,MATCH(PAYROLL!$D879,ADJ!A$1:A$500,0),MATCH(PAYROLL!EE$2,ADJ!$2:$2,0)),0)</f>
        <v/>
      </c>
      <c r="EF879">
        <f>IFERROR(INDEX(ADJ!$A$1:$BZ$1000,MATCH(PAYROLL!$D879,ADJ!A$1:A$500,0),MATCH(PAYROLL!EF$2,ADJ!$2:$2,0)),0)</f>
        <v/>
      </c>
      <c r="EG879">
        <f>IFERROR(INDEX(ADJ!$A$1:$BZ$1000,MATCH(PAYROLL!$D879,ADJ!A$1:A$500,0),MATCH(PAYROLL!EG$2,ADJ!$2:$2,0)),0)</f>
        <v/>
      </c>
      <c r="EH879">
        <f>IFERROR(INDEX(ADJ!$A$1:$BZ$1000,MATCH(PAYROLL!$D879,ADJ!A$1:A$500,0),MATCH(PAYROLL!EH$2,ADJ!$2:$2,0)),0)</f>
        <v/>
      </c>
      <c r="EI879">
        <f>IFERROR(INDEX(ADJ!$A$1:$BZ$1000,MATCH(PAYROLL!D879,ADJ!A$1:A$500,0),MATCH(PAYROLL!EI$2,ADJ!$2:$2,0)),0)</f>
        <v/>
      </c>
      <c r="EJ879">
        <f>IFERROR(INDEX(ADJ!$A$1:$BZ$1000,MATCH(PAYROLL!$D879,ADJ!A$1:A$500,0),MATCH(PAYROLL!EJ$2,ADJ!$2:$2,0)),0)</f>
        <v/>
      </c>
      <c r="EK879">
        <f>SUM(DZ879:EJ879)</f>
        <v/>
      </c>
    </row>
    <row r="880">
      <c r="A880" t="n">
        <v>878</v>
      </c>
      <c r="B880" t="inlineStr">
        <is>
          <t>Đỗ Thị Hồng Mai</t>
        </is>
      </c>
      <c r="D880" t="inlineStr">
        <is>
          <t>153634-01</t>
        </is>
      </c>
      <c r="S880">
        <f>IFERROR(INDEX(PIS!$A$1:$BZ$1000,MATCH($D880,PIS!C$1:C$500,0),MATCH("Lương CB tháng trước",PIS!$1:$1,0)),0)</f>
        <v/>
      </c>
      <c r="T880">
        <f>IFERROR(INDEX(PIS!$A$1:$BZ$1000,MATCH($D880,PIS!C$1:C$500,0),MATCH("Lương CB hiện tại",PIS!$1:$1,0)),0)</f>
        <v/>
      </c>
      <c r="U880">
        <f>IFERROR(INDEX(PIS!$A$1:$BZ$1000,MATCH($D880,PIS!C$1:C$500,0),MATCH("Lương đóng BHBB",PIS!$1:$1,0)),0)</f>
        <v/>
      </c>
      <c r="V880">
        <f>IFERROR(INDEX(PIS!$A$1:$BZ$1000,MATCH($D880,PIS!C$1:C$500,0),MATCH(V$2,PIS!$2:$2,0)),0)</f>
        <v/>
      </c>
      <c r="W880">
        <f>IFERROR(INDEX(PIS!$A$1:$BZ$1000,MATCH($D880,PIS!C$1:C$500,0),MATCH(W$2,PIS!$2:$2,0)),0)</f>
        <v/>
      </c>
      <c r="X880">
        <f>IFERROR(INDEX(PIS!$A$1:$BZ$1000,MATCH($D880,PIS!C$1:C$500,0),MATCH(X$2,PIS!$2:$2,0)),0)</f>
        <v/>
      </c>
      <c r="Y880">
        <f>IFERROR(INDEX(PIS!$A$1:$BZ$1000,MATCH($D880,PIS!C$1:C$500,0),MATCH(Y$2,PIS!$2:$2,0)),0)</f>
        <v/>
      </c>
      <c r="Z880">
        <f>IFERROR(INDEX(PIS!$A$1:$BZ$1000,MATCH($D880,PIS!C$1:C$500,0),MATCH(Z$2,PIS!$2:$2,0)),0)</f>
        <v/>
      </c>
      <c r="AA880">
        <f>IFERROR(INDEX(PIS!$A$1:$BZ$1000,MATCH($D880,PIS!C$1:C$500,0),MATCH(AA$2,PIS!$2:$2,0)),0)</f>
        <v/>
      </c>
      <c r="AB880">
        <f>IFERROR(INDEX(PIS!$A$1:$BZ$1000,MATCH($D880,PIS!C$1:C$500,0),MATCH(AB$2,PIS!$2:$2,0)),0)</f>
        <v/>
      </c>
      <c r="AC880">
        <f>SUM(V880:AB880)</f>
        <v/>
      </c>
      <c r="AD880">
        <f>IFERROR(INDEX(TIMESHEET!$A$1:$AI$5000,MATCH($D880,TIMESHEET!A$1:A$500,0),MATCH("T100",TIMESHEET!$2:$2,0))-2,0)</f>
        <v/>
      </c>
      <c r="AE880">
        <f>IFERROR(INDEX(TIMESHEET!$A$1:$AI$5000,MATCH($D880,TIMESHEET!A$1:A$500,0),MATCH("T202",TIMESHEET!$2:$2,0)),0)</f>
        <v/>
      </c>
      <c r="AF880">
        <f>IFERROR(INDEX(TIMESHEET!$A$1:$AI$5000,MATCH($D880,TIMESHEET!A$1:A$500,0),MATCH("T302",TIMESHEET!$2:$2,0)),0)</f>
        <v/>
      </c>
      <c r="AG880">
        <f>IFERROR(INDEX(TIMESHEET!$A$1:$AI$5000,MATCH($D880,TIMESHEET!A$1:A$500,0),MATCH("T406",TIMESHEET!$2:$2,0)),0)</f>
        <v/>
      </c>
      <c r="AH880">
        <f>AE880+AG880</f>
        <v/>
      </c>
      <c r="AI880">
        <f>IFERROR(INDEX(TIMESHEET!$A$1:$AI$5000,MATCH($D880,TIMESHEET!A$1:A$500,0),MATCH("T701",TIMESHEET!$2:$2,0)),0)</f>
        <v/>
      </c>
      <c r="AJ880">
        <f>IFERROR(INDEX(TIMESHEET!$A$1:$AI$5000,MATCH($D880,TIMESHEET!B$1:B$500,0),MATCH("T320",TIMESHEET!$2:$2,0)),0)</f>
        <v/>
      </c>
      <c r="AK880">
        <f>IFERROR(IF(LEFT(INDEX(PIS!O$1:O$500,MATCH(D880,PIS!C$1:C$500)),1)="M",T880/AD880*SUM(AE880:AG880),T880*AD880),0)</f>
        <v/>
      </c>
      <c r="AL880">
        <f>IFERROR(INDEX(ADJ!$A$1:$BZ$1000,MATCH(PAYROLL!D880,ADJ!A$1:A$500,0),MATCH(PAYROLL!AL$2,ADJ!$2:$2,0)),0)</f>
        <v/>
      </c>
      <c r="AM880">
        <f>SUM(AK880:AL880)</f>
        <v/>
      </c>
      <c r="AN880">
        <f>IFERROR(ROUND(V880/$AD880*$AH880,0),0)</f>
        <v/>
      </c>
      <c r="AO880">
        <f>IFERROR(ROUND(W880/$AD880*$AH880,0),0)</f>
        <v/>
      </c>
      <c r="AP880">
        <f>IFERROR(ROUND(X880/$AD880*$AE880,0),0)</f>
        <v/>
      </c>
      <c r="AQ880">
        <f>IFERROR(ROUND(Y880/$AD880*$AH880,0),0)</f>
        <v/>
      </c>
      <c r="AR880">
        <f>IFERROR(ROUND(Z880/$AD880*$AH880,0),0)</f>
        <v/>
      </c>
      <c r="AS880">
        <f>IFERROR(ROUND(AA880/$AD880*$AH880,0),0)</f>
        <v/>
      </c>
      <c r="AT880">
        <f>IFERROR(IF((AE880+AF880+AG880)&gt;13,AB880,ROUND(AB880/AD880*AH880,0)),0)</f>
        <v/>
      </c>
      <c r="AU880">
        <f>IFERROR(INDEX(ADJ!$A$1:$BZ$1000,MATCH(PAYROLL!D880,ADJ!A$1:A$500,0),MATCH(PAYROLL!AU$2,ADJ!$2:$2,0)),0)</f>
        <v/>
      </c>
      <c r="AV880">
        <f>ROUND(SUM(AN880:AU880),0)</f>
        <v/>
      </c>
      <c r="AW880">
        <f>IFERROR(INDEX(TIMESHEET!$A$1:$AI$5000,MATCH(PAYROLL!D880,TIMESHEET!A$1:A$500,0),MATCH("T620",TIMESHEET!$2:$2,0)),0)</f>
        <v/>
      </c>
      <c r="AX880">
        <f>IFERROR(INDEX(TIMESHEET!$A$1:$AI$5000,MATCH(PAYROLL!D880,TIMESHEET!A$1:A$500,0),MATCH("T601",TIMESHEET!$2:$2,0)),0)</f>
        <v/>
      </c>
      <c r="AY880">
        <f>IFERROR(INDEX(TIMESHEET!$A$1:$AI$5000,MATCH(PAYROLL!D880,TIMESHEET!A$1:A$500,0),MATCH("T602",TIMESHEET!$2:$2,0)),0)</f>
        <v/>
      </c>
      <c r="AZ880">
        <f>IFERROR(INDEX(TIMESHEET!$A$1:$AI$5000,MATCH(PAYROLL!D880,TIMESHEET!A$1:A$500,0),MATCH("T603",TIMESHEET!$2:$2,0)),0)</f>
        <v/>
      </c>
      <c r="BA880">
        <f>IFERROR(INDEX(TIMESHEET!$A$1:$AI$5000,MATCH(PAYROLL!D880,TIMESHEET!A$1:A$500,0),MATCH("T611",TIMESHEET!$2:$2,0)),0)</f>
        <v/>
      </c>
      <c r="BB880">
        <f>IFERROR(INDEX(TIMESHEET!$A$1:$AI$5000,MATCH(PAYROLL!D880,TIMESHEET!A$1:A$500,0),MATCH("T612",TIMESHEET!$2:$2,0)),0)</f>
        <v/>
      </c>
      <c r="BC880">
        <f>IFERROR(INDEX(TIMESHEET!$A$1:$AI$5000,MATCH(PAYROLL!D880,TIMESHEET!A$1:A$500,0),MATCH("T613",TIMESHEET!$2:$2,0)),0)</f>
        <v/>
      </c>
      <c r="BD880">
        <f>IFERROR(INDEX(TIMESHEET!$A$1:$AI$5000,MATCH(PAYROLL!D880,TIMESHEET!A$1:A$500,0),MATCH("T500",TIMESHEET!$2:$2,0)),0)</f>
        <v/>
      </c>
      <c r="BE880">
        <f>IFERROR(IF(LEFT(INDEX(PIS!O$1:O$500,MATCH(D880,PIS!C$1:C$500)),1)="M",T880/AD880/8*(AW880+AX880*1.5+AY880*2+AZ880*3+BA880*2.1+BB880*2.7+BC880*3.9+BD880*0.3),T880/8*(AW880+AX880*1.5+AY880*2+AZ880*3+BA880*2.1+BB880*2.7+BC880*3.9+BD880*0.3)),0)</f>
        <v/>
      </c>
      <c r="BF880">
        <f>IFERROR(INDEX(ADJ!$A$1:$BZ$1000,MATCH(PAYROLL!$D880,ADJ!A$1:A$500,0),MATCH(PAYROLL!BF$2,ADJ!$2:$2,0)),0)</f>
        <v/>
      </c>
      <c r="BG880">
        <f>IFERROR(INDEX(ADJ!$A$1:$BZ$1000,MATCH(PAYROLL!D880,ADJ!A$1:A$500,0),MATCH(PAYROLL!BG$2,ADJ!$2:$2,0)),0)</f>
        <v/>
      </c>
      <c r="BH880">
        <f>IFERROR(INDEX(ADJ!$A$1:$BZ$1000,MATCH(PAYROLL!D880,ADJ!A$1:A$500,0),MATCH(PAYROLL!BH$2,ADJ!$2:$2,0)),0)</f>
        <v/>
      </c>
      <c r="BI880">
        <f>IFERROR(INDEX(ADJ!$A$1:$BZ$1000,MATCH(PAYROLL!D880,ADJ!A$1:A$500,0),MATCH(PAYROLL!BI$2,ADJ!$2:$2,0)),0)</f>
        <v/>
      </c>
      <c r="BJ880">
        <f>IFERROR(INDEX(ADJ!$A$1:$BZ$1000,MATCH(PAYROLL!D880,ADJ!A$1:A$500,0),MATCH(PAYROLL!BJ$2,ADJ!$2:$2,0)),0)</f>
        <v/>
      </c>
      <c r="BK880">
        <f>SUM(BF880:BJ880)</f>
        <v/>
      </c>
      <c r="BL880">
        <f>IFERROR(INDEX(ADJ!$A$1:$BZ$1000,MATCH(PAYROLL!D880,ADJ!A$1:A$500,0),MATCH(PAYROLL!BL$2,ADJ!$2:$2,0)),0)</f>
        <v/>
      </c>
      <c r="BM880">
        <f>IFERROR(INDEX(ADJ!$A$1:$BZ$1000,MATCH(PAYROLL!D880,ADJ!A$1:A$500,0),MATCH(PAYROLL!BM$2,ADJ!$2:$2,0)),0)</f>
        <v/>
      </c>
      <c r="BN880">
        <f>IFERROR(INDEX(ADJ!$A$1:$BZ$1000,MATCH(PAYROLL!D880,ADJ!A$1:A$500,0),MATCH(PAYROLL!BN$2,ADJ!$2:$2,0)),0)</f>
        <v/>
      </c>
      <c r="BO880">
        <f>IFERROR(INDEX(ADJ!$A$1:$BZ$1000,MATCH(PAYROLL!D880,ADJ!A$1:A$500,0),MATCH(PAYROLL!BO$2,ADJ!$2:$2,0)),0)</f>
        <v/>
      </c>
      <c r="BP880">
        <f>SUM(AM880,AV880,BE880,BK880,BL880:BO880)</f>
        <v/>
      </c>
      <c r="BQ880">
        <f>BO880</f>
        <v/>
      </c>
      <c r="BR880">
        <f>IFERROR(ROUND(IF(LEFT(INDEX(PIS!O$1:O$500,MATCH(D880,PIS!C$1:C$500)),1)="D",T880/8*(BD880*0.3),IF(LEFT(INDEX(PIS!O$1:O$500,MATCH(D880,PIS!C$1:C$500)),1)="H",T880*($BD880*0.3),T880/$AD880/8*($BD880*0.3))),0),0)</f>
        <v/>
      </c>
      <c r="BS880">
        <f>IF(AP880&lt;1,0,MIN(AP880,730000))</f>
        <v/>
      </c>
      <c r="BT880">
        <f>IFERROR(ROUND((BE880-SUM(AW880:BC880)*T880/AD880/8),0)-BR880,0)</f>
        <v/>
      </c>
      <c r="BU880">
        <f>AO880</f>
        <v/>
      </c>
      <c r="BV880">
        <f>SUM(BQ880:BU880)</f>
        <v/>
      </c>
      <c r="BW880">
        <f>BP880-BV880</f>
        <v/>
      </c>
      <c r="BX880">
        <f>IFERROR(IF(RIGHT(INDEX(PIS!O$1:O$500,MATCH(D880,PIS!C$1:C$500)),5)="Gross",MIN(U880+V880,VLOOKUP("R700",TSC!B:C,2,0)*VLOOKUP("R101",TSC!B:C,2,0))*VLOOKUP("R701",TSC!B:C,2,0)%,0),0)</f>
        <v/>
      </c>
      <c r="BY880">
        <f>IFERROR(IF(RIGHT(INDEX(PIS!O$1:O$500,MATCH(D880,PIS!C$1:C$500)),5)="Gross",MIN(U880+V880,VLOOKUP("R700",TSC!B:C,2,0)*VLOOKUP("R101",TSC!B:C,2,0))*VLOOKUP("T704",TSC!B:C,2,0)%,0),0)</f>
        <v/>
      </c>
      <c r="BZ880">
        <f>IFERROR(IF(RIGHT(INDEX(PIS!O$1:O$500,MATCH(D880,PIS!C$1:C$500)),5)="Gross",MIN(U880+V880,VLOOKUP("R700",TSC!B:C,2,0)*VLOOKUP("1",TSC!F:G,2,0))*VLOOKUP("T705",TSC!B:C,2,0)%,0),0)</f>
        <v/>
      </c>
      <c r="CA880">
        <f>IFERROR(INDEX(ADJ!$A$1:$BZ$1000,MATCH(PAYROLL!D880,ADJ!A$1:A$500,0),MATCH(PAYROLL!CA$2,ADJ!$2:$2,0)),0)</f>
        <v/>
      </c>
      <c r="CB880">
        <f>IFERROR(INDEX(ADJ!$A$1:$BZ$1000,MATCH(PAYROLL!D880,ADJ!A$1:A$500,0),MATCH(PAYROLL!CB$2,ADJ!$2:$2,0)),0)</f>
        <v/>
      </c>
      <c r="CC880">
        <f>SUM(BX880:CB880)</f>
        <v/>
      </c>
      <c r="CD880">
        <f>IFERROR(INDEX(PIS!$A$1:$BZ$1000,MATCH(PAYROLL!D880,PIS!C$1:C$500,0),MATCH(PAYROLL!CD$1,PIS!$1:$1,0)),0)</f>
        <v/>
      </c>
      <c r="CE880">
        <f>IFERROR(IF(OR(INDEX(PIS!P$1:P$500,MATCH(D880,PIS!C$1:C$500,0))="LT2",INDEX(PIS!P$1:P$500,MATCH(D880,PIS!C$1:C$500,0))="P10"),0,SUM(CC880,CD880*VLOOKUP("R601",TSC!B:C,2,0),VLOOKUP("R602",TSC!B:C,2,0))),0)</f>
        <v/>
      </c>
      <c r="CF880">
        <f>MAX(BW880-CE880,0)</f>
        <v/>
      </c>
      <c r="CG880">
        <f>IFERROR(IF(OR(RIGHT(INDEX(PIS!P$1:P$500,MATCH(D880,PIS!C$1:C$500)),5)="P10",RIGHT(INDEX(PIS!P$1:P$500,MATCH(D880,PIS!C$1:C$500)),5)="CK"),0,IF(CF880&lt;=5000000,CF880*5%,IF(CF880&lt;=10000000,CF880*10%-250000,IF(CF880&lt;=18000000,CF880*15%-750000,IF(CF880&lt;=32000000,CF880*20%-1650000,IF(CF880&lt;=52000000,CF880*25%-3250000,IF(CF880&lt;=80000000,BH880*30%-5850000,CF880*35%-9850000))))))),0)</f>
        <v/>
      </c>
      <c r="CH880">
        <f>IFERROR(IF(OR(INDEX(PIS!P$1:P$500,MATCH(D880,PIS!C$1:C$500))="LT",INDEX(PIS!P$1:P$500,MATCH(D880,PIS!C$1:C$500))="CK"),0,IF(CF880&lt;2000000,0,CF880*10%)),0)</f>
        <v/>
      </c>
      <c r="CI880">
        <f>IFERROR(INDEX(ADJ!$A$1:$BZ$1000,MATCH(PAYROLL!D880,ADJ!A$1:A$500,0),MATCH(PAYROLL!CI$2,ADJ!$2:$2,0)),0)</f>
        <v/>
      </c>
      <c r="CJ880">
        <f>IFERROR(INDEX(ADJ!$A$1:$BZ$1000,MATCH(PAYROLL!D880,ADJ!A$1:A$500,0),MATCH(PAYROLL!CJ$2,ADJ!$2:$2,0)),0)</f>
        <v/>
      </c>
      <c r="CK880">
        <f>IFERROR(INDEX(ADJ!$A$1:$BZ$1000,MATCH(PAYROLL!D880,ADJ!A$1:A$500,0),MATCH(PAYROLL!CK$2,ADJ!$2:$2,0)),0)</f>
        <v/>
      </c>
      <c r="CL880">
        <f>SUM(CG880:CK880)</f>
        <v/>
      </c>
      <c r="CM880">
        <f>ROUND(SUM(CH880:CK880),0)</f>
        <v/>
      </c>
      <c r="CN880">
        <f>IFERROR(INDEX(CSDA!D$1:D$500,MATCH($CN$2,CSDA!C$1:C$500,0))*INDEX(PIS!V$1:V$500,MATCH(D880,PIS!C$1:C$500))+INDEX(ADJ!$A$1:$BZ$1000,MATCH(PAYROLL!D880,ADJ!A$1:A$500,0),MATCH(PAYROLL!CN$2,ADJ!$2:$2,0)),0)</f>
        <v/>
      </c>
      <c r="CO880">
        <f>IFERROR(INDEX(ADJ!$A$1:$BZ$1000,MATCH(PAYROLL!D880,ADJ!A$1:A$500,0),MATCH(PAYROLL!CO$2,ADJ!$2:$2,0)),0)</f>
        <v/>
      </c>
      <c r="CP880">
        <f>IFERROR(INDEX(ADJ!$A$1:$BZ$1000,MATCH(PAYROLL!D880,ADJ!A$1:A$500,0),MATCH(PAYROLL!CP$2,ADJ!$2:$2,0)),0)</f>
        <v/>
      </c>
      <c r="CQ880">
        <f>BP880-CL880-CI880-CM880-CN880-CO880-CP880-CC880</f>
        <v/>
      </c>
      <c r="CR880">
        <f>IFERROR(IF(RIGHT(INDEX(PIS!O$1:O$500,MATCH(D880,PIS!C$1:C$500,0)),5)="Gross",MIN(U880+V880,VLOOKUP("R700",TSC!B:C,2,0)*VLOOKUP("R101",TSC!B:C,2,0))*(VLOOKUP("T711",TSC!B:C,2,0)+VLOOKUP("T712",TSC!B:C,2,0))%,MIN(T880+V880,VLOOKUP("R700",TSC!B:C,2,0)*VLOOKUP("R101",TSC!B:C,2,0))*(VLOOKUP("T711",TSC!B:C,2,0)+VLOOKUP("T712",TSC!B:C,2,0)+VLOOKUP("R701",TSC!B:C,2,0))%),0)</f>
        <v/>
      </c>
      <c r="CS880">
        <f>IFERROR(IF(RIGHT(INDEX(PIS!O$1:O$500,MATCH(D880,PIS!C$1:C$500,0)),5)="Gross",MIN(U880+V880,VLOOKUP("R700",TSC!B:C,2,0)*VLOOKUP("R101",TSC!B:C,2,0))*(VLOOKUP("T714",TSC!B:C,2,0))%,MIN(T880+V880,VLOOKUP("R700",TSC!B:C,2,0)*VLOOKUP("R101",TSC!B:C,2,0))*(VLOOKUP("T704",TSC!B:C,2,0)+VLOOKUP("T714",TSC!B:C,2,0))%),0)</f>
        <v/>
      </c>
      <c r="CT880">
        <f>IFERROR(IF(RIGHT(INDEX(PIS!O$1:O$500,MATCH(D880,PIS!C$1:C$500,0)),5)="Gross",MIN(U880+V880,VLOOKUP("R700",TSC!B:C,2,0)*VLOOKUP("R101",TSC!B:C,2,0))*VLOOKUP("T705",TSC!B:C,2,0)%,MIN(T880+V880,VLOOKUP("R700",TSC!B:C,2,0)*VLOOKUP("R101",TSC!B:C,2,0))*VLOOKUP("T705",TSC!B:C,2,0)%),0)</f>
        <v/>
      </c>
      <c r="CU880">
        <f>IFERROR(IF(RIGHT(INDEX(PIS!O$1:O$500,MATCH(D880,PIS!C$1:C$500,0)),5)="Gross",MIN(U880+V880,VLOOKUP("R700",TSC!B:C,2,0)*VLOOKUP("R101",TSC!B:C,2,0))*(VLOOKUP("T713",TSC!B:C,2,0))%,MIN(T880+V880,VLOOKUP("R700",TSC!B:C,2,0)*VLOOKUP("R101",TSC!B:C,2,0))*(VLOOKUP("T713",TSC!B:C,2,0))%),0)</f>
        <v/>
      </c>
      <c r="CV880">
        <f>IFERROR(INDEX(ADJ!$A$1:$BZ$1000,MATCH(PAYROLL!D880,ADJ!A$1:A$500,0),MATCH(PAYROLL!CV$2,ADJ!$2:$2,0)),0)</f>
        <v/>
      </c>
      <c r="CW880">
        <f>IFERROR(INDEX(ADJ!$A$1:$BZ$1000,MATCH(PAYROLL!D880,ADJ!A$1:A$500,0),MATCH(PAYROLL!CW$2,ADJ!$2:$2,0)),0)</f>
        <v/>
      </c>
      <c r="CX880">
        <f>SUM(CR880:CW880)</f>
        <v/>
      </c>
      <c r="CY880">
        <f>ROUND(IF(CR880&gt;0,T880+V880*VLOOKUP("R202",TSC!$B$1:$C$500,2,0),0),0)</f>
        <v/>
      </c>
      <c r="CZ880">
        <f>IFERROR(INDEX(CSDA!D$1:D$500,MATCH($CZ$2,CSDA!C$1:C$500,0)),0)</f>
        <v/>
      </c>
      <c r="DA880">
        <f>ROUND(T880*0.7%,0)</f>
        <v/>
      </c>
      <c r="DB880">
        <f>ROUND(T880/12,0)</f>
        <v/>
      </c>
      <c r="DC880">
        <f ref="DC880" t="array">IFERROR(INDEX(CSDA!D$1:D$500,MATCH("Trích giữ"&amp;PAYROLL!DC$2,CSDA!A$1:A$500&amp;CSDA!C$1:C$500,0)),0)</f>
        <v/>
      </c>
      <c r="DD880">
        <f ref="DD880" t="array">IFERROR(INDEX(CSDA!D$1:D$500,MATCH("Trích giữ"&amp;PAYROLL!DD$2,CSDA!A$1:A$500&amp;CSDA!C$1:C$500,0)),0)</f>
        <v/>
      </c>
      <c r="DE880">
        <f ref="DE880" t="array">IFERROR(INDEX(CSDA!D$1:D$500,MATCH("Trích giữ"&amp;PAYROLL!DE$2,CSDA!A$1:A$500&amp;CSDA!C$1:C$500,0)),0)</f>
        <v/>
      </c>
      <c r="DF880">
        <f>IFERROR(INDEX(CSDA!D$1:D$500,MATCH(PAYROLL!DF$2,CSDA!C$1:C$500,0)),0)</f>
        <v/>
      </c>
      <c r="DG880">
        <f ref="DG880" t="array">IFERROR(INDEX(CSDA!D$1:D$500,MATCH("Trích giữ"&amp;PAYROLL!DG$2,CSDA!A$1:A$500&amp;CSDA!C$1:C$500,0)),0)</f>
        <v/>
      </c>
      <c r="DH880">
        <f>ROUND(T880/26,0)</f>
        <v/>
      </c>
      <c r="DI880">
        <f ref="DI880" t="array">IFERROR(INDEX(CSDA!D$1:D$500,MATCH("Trích giữ"&amp;PAYROLL!DI$2,CSDA!A$1:A$500&amp;CSDA!C$1:C$500,0)),0)</f>
        <v/>
      </c>
      <c r="DJ880">
        <f>IF(U880=0,T880*21.5%-BL880,0)</f>
        <v/>
      </c>
      <c r="DK880">
        <f ref="DK880" t="array">IFERROR(INDEX(CSDA!D$1:D$500,MATCH("Trích giữ"&amp;PAYROLL!DK$2,CSDA!A$1:A$500&amp;CSDA!C$1:C$500,0)),0)</f>
        <v/>
      </c>
      <c r="DL880">
        <f>IFERROR(INDEX(CSDA!D$1:D$500,MATCH(PAYROLL!DL$2,CSDA!C$1:C$500,0))/12,0)</f>
        <v/>
      </c>
      <c r="DM880">
        <f>SUM(DB880:DL880)</f>
        <v/>
      </c>
      <c r="DN880">
        <f>IFERROR(INDEX(ADJ!$A$1:$BZ$1000,MATCH(PAYROLL!D880,ADJ!A$1:A$500,0),MATCH(PAYROLL!DN$2,ADJ!$2:$2,0)),0)</f>
        <v/>
      </c>
      <c r="DO880">
        <f>IFERROR(SUM(BP880,DM880:DN880,CX880:DA880)-DT880,0)</f>
        <v/>
      </c>
      <c r="DP880">
        <f ref="DP880" t="array">SUM(BW880*IFERROR(INDEX(CSDA!D$1:D$500,MATCH(BW$2,CSDA!C$1:C$500,0)),0)%,CX880*IFERROR(INDEX(CSDA!D$1:D$500,MATCH(CX$2,CSDA!C$1:C$500,0)),0)%,DA880*IFERROR(INDEX(CSDA!D$1:D$500,MATCH(DA$2,CSDA!C$1:C$500,0)),0)%,DB880*IFERROR(INDEX(CSDA!D$1:D$500,MATCH(DB$2,CSDA!C$1:C$500,0)),0)%,DF880*IFERROR(INDEX(CSDA!D$1:D$500,MATCH("Phí dịch vụ"&amp;PAYROLL!DF$2,CSDA!A$1:A$500&amp;CSDA!C$1:C$500,0)),0)%,DC880*IFERROR(INDEX(CSDA!D$1:D$500,MATCH("Phí dịch vụ"&amp;PAYROLL!DC$2,CSDA!A$1:A$500&amp;CSDA!C$1:C$500,0)),0)%,DH880*IFERROR(INDEX(CSDA!D$1:D$500,MATCH("Phí dịch vụ"&amp;PAYROLL!DH$2,CSDA!A$1:A$500&amp;CSDA!C$1:C$500,0)),0)%,DJ880*IFERROR(INDEX(CSDA!D$1:D$500,MATCH("Phí dịch vụ"&amp;PAYROLL!DJ$2,CSDA!A$1:A$500&amp;CSDA!C$1:C$500,0)),0)%,BN880*IFERROR(INDEX(CSDA!D$1:D$500,MATCH(BN$2,CSDA!C$1:C$500,0)),0)%)-BN880*7%</f>
        <v/>
      </c>
      <c r="DQ880">
        <f>IFERROR(INDEX(ADJ!$A$1:$BZ$1000,MATCH(PAYROLL!D880,ADJ!A$1:A$500,0),MATCH(PAYROLL!DQ$2,ADJ!$2:$2,0)),0)</f>
        <v/>
      </c>
      <c r="DR880">
        <f>IFERROR(INDEX(ADJ!$A$1:$BZ$1000,MATCH(PAYROLL!D880,ADJ!A$1:A$500,0),MATCH(PAYROLL!DR$2,ADJ!$2:$2,0)),0)</f>
        <v/>
      </c>
      <c r="DS880">
        <f>SUM(DP880:DR880)</f>
        <v/>
      </c>
      <c r="DT880">
        <f>EK880</f>
        <v/>
      </c>
      <c r="DU880">
        <f>SUM(DO880:DR880)</f>
        <v/>
      </c>
      <c r="DV880">
        <f>ROUND(DU880*0.1,0)</f>
        <v/>
      </c>
      <c r="DW880">
        <f>DU880+DV880</f>
        <v/>
      </c>
      <c r="DZ880">
        <f>IFERROR(INDEX(ADJ!$A$1:$BZ$1000,MATCH(PAYROLL!$D880,ADJ!A$1:A$500,0),MATCH(PAYROLL!DZ$2,ADJ!$2:$2,0)),0)</f>
        <v/>
      </c>
      <c r="EA880">
        <f>IFERROR(INDEX(ADJ!$A$1:$BZ$1000,MATCH(PAYROLL!$D880,ADJ!A$1:A$500,0),MATCH(PAYROLL!EA$2,ADJ!$2:$2,0)),0)</f>
        <v/>
      </c>
      <c r="EB880">
        <f>IFERROR(INDEX(ADJ!$A$1:$BZ$1000,MATCH(PAYROLL!$D880,ADJ!A$1:A$500,0),MATCH(PAYROLL!EB$2,ADJ!$2:$2,0)),0)</f>
        <v/>
      </c>
      <c r="EC880">
        <f>IFERROR(INDEX(ADJ!$A$1:$BZ$1000,MATCH(PAYROLL!$D880,ADJ!A$1:A$500,0),MATCH(PAYROLL!EC$2,ADJ!$2:$2,0)),0)</f>
        <v/>
      </c>
      <c r="ED880">
        <f>IFERROR(INDEX(ADJ!$A$1:$BZ$1000,MATCH(PAYROLL!$D880,ADJ!A$1:A$500,0),MATCH(PAYROLL!ED$2,ADJ!$2:$2,0)),0)</f>
        <v/>
      </c>
      <c r="EE880">
        <f>IFERROR(INDEX(ADJ!$A$1:$BZ$1000,MATCH(PAYROLL!$D880,ADJ!A$1:A$500,0),MATCH(PAYROLL!EE$2,ADJ!$2:$2,0)),0)</f>
        <v/>
      </c>
      <c r="EF880">
        <f>IFERROR(INDEX(ADJ!$A$1:$BZ$1000,MATCH(PAYROLL!$D880,ADJ!A$1:A$500,0),MATCH(PAYROLL!EF$2,ADJ!$2:$2,0)),0)</f>
        <v/>
      </c>
      <c r="EG880">
        <f>IFERROR(INDEX(ADJ!$A$1:$BZ$1000,MATCH(PAYROLL!$D880,ADJ!A$1:A$500,0),MATCH(PAYROLL!EG$2,ADJ!$2:$2,0)),0)</f>
        <v/>
      </c>
      <c r="EH880">
        <f>IFERROR(INDEX(ADJ!$A$1:$BZ$1000,MATCH(PAYROLL!$D880,ADJ!A$1:A$500,0),MATCH(PAYROLL!EH$2,ADJ!$2:$2,0)),0)</f>
        <v/>
      </c>
      <c r="EI880">
        <f>IFERROR(INDEX(ADJ!$A$1:$BZ$1000,MATCH(PAYROLL!D880,ADJ!A$1:A$500,0),MATCH(PAYROLL!EI$2,ADJ!$2:$2,0)),0)</f>
        <v/>
      </c>
      <c r="EJ880">
        <f>IFERROR(INDEX(ADJ!$A$1:$BZ$1000,MATCH(PAYROLL!$D880,ADJ!A$1:A$500,0),MATCH(PAYROLL!EJ$2,ADJ!$2:$2,0)),0)</f>
        <v/>
      </c>
      <c r="EK880">
        <f>SUM(DZ880:EJ880)</f>
        <v/>
      </c>
    </row>
    <row r="881">
      <c r="A881" t="n">
        <v>879</v>
      </c>
      <c r="B881" t="inlineStr">
        <is>
          <t>Hoàng Thị Hiền</t>
        </is>
      </c>
      <c r="D881" t="inlineStr">
        <is>
          <t>153652-01</t>
        </is>
      </c>
      <c r="S881">
        <f>IFERROR(INDEX(PIS!$A$1:$BZ$1000,MATCH($D881,PIS!C$1:C$500,0),MATCH("Lương CB tháng trước",PIS!$1:$1,0)),0)</f>
        <v/>
      </c>
      <c r="T881">
        <f>IFERROR(INDEX(PIS!$A$1:$BZ$1000,MATCH($D881,PIS!C$1:C$500,0),MATCH("Lương CB hiện tại",PIS!$1:$1,0)),0)</f>
        <v/>
      </c>
      <c r="U881">
        <f>IFERROR(INDEX(PIS!$A$1:$BZ$1000,MATCH($D881,PIS!C$1:C$500,0),MATCH("Lương đóng BHBB",PIS!$1:$1,0)),0)</f>
        <v/>
      </c>
      <c r="V881">
        <f>IFERROR(INDEX(PIS!$A$1:$BZ$1000,MATCH($D881,PIS!C$1:C$500,0),MATCH(V$2,PIS!$2:$2,0)),0)</f>
        <v/>
      </c>
      <c r="W881">
        <f>IFERROR(INDEX(PIS!$A$1:$BZ$1000,MATCH($D881,PIS!C$1:C$500,0),MATCH(W$2,PIS!$2:$2,0)),0)</f>
        <v/>
      </c>
      <c r="X881">
        <f>IFERROR(INDEX(PIS!$A$1:$BZ$1000,MATCH($D881,PIS!C$1:C$500,0),MATCH(X$2,PIS!$2:$2,0)),0)</f>
        <v/>
      </c>
      <c r="Y881">
        <f>IFERROR(INDEX(PIS!$A$1:$BZ$1000,MATCH($D881,PIS!C$1:C$500,0),MATCH(Y$2,PIS!$2:$2,0)),0)</f>
        <v/>
      </c>
      <c r="Z881">
        <f>IFERROR(INDEX(PIS!$A$1:$BZ$1000,MATCH($D881,PIS!C$1:C$500,0),MATCH(Z$2,PIS!$2:$2,0)),0)</f>
        <v/>
      </c>
      <c r="AA881">
        <f>IFERROR(INDEX(PIS!$A$1:$BZ$1000,MATCH($D881,PIS!C$1:C$500,0),MATCH(AA$2,PIS!$2:$2,0)),0)</f>
        <v/>
      </c>
      <c r="AB881">
        <f>IFERROR(INDEX(PIS!$A$1:$BZ$1000,MATCH($D881,PIS!C$1:C$500,0),MATCH(AB$2,PIS!$2:$2,0)),0)</f>
        <v/>
      </c>
      <c r="AC881">
        <f>SUM(V881:AB881)</f>
        <v/>
      </c>
      <c r="AD881">
        <f>IFERROR(INDEX(TIMESHEET!$A$1:$AI$5000,MATCH($D881,TIMESHEET!A$1:A$500,0),MATCH("T100",TIMESHEET!$2:$2,0))-2,0)</f>
        <v/>
      </c>
      <c r="AE881">
        <f>IFERROR(INDEX(TIMESHEET!$A$1:$AI$5000,MATCH($D881,TIMESHEET!A$1:A$500,0),MATCH("T202",TIMESHEET!$2:$2,0)),0)</f>
        <v/>
      </c>
      <c r="AF881">
        <f>IFERROR(INDEX(TIMESHEET!$A$1:$AI$5000,MATCH($D881,TIMESHEET!A$1:A$500,0),MATCH("T302",TIMESHEET!$2:$2,0)),0)</f>
        <v/>
      </c>
      <c r="AG881">
        <f>IFERROR(INDEX(TIMESHEET!$A$1:$AI$5000,MATCH($D881,TIMESHEET!A$1:A$500,0),MATCH("T406",TIMESHEET!$2:$2,0)),0)</f>
        <v/>
      </c>
      <c r="AH881">
        <f>AE881+AG881</f>
        <v/>
      </c>
      <c r="AI881">
        <f>IFERROR(INDEX(TIMESHEET!$A$1:$AI$5000,MATCH($D881,TIMESHEET!A$1:A$500,0),MATCH("T701",TIMESHEET!$2:$2,0)),0)</f>
        <v/>
      </c>
      <c r="AJ881">
        <f>IFERROR(INDEX(TIMESHEET!$A$1:$AI$5000,MATCH($D881,TIMESHEET!B$1:B$500,0),MATCH("T320",TIMESHEET!$2:$2,0)),0)</f>
        <v/>
      </c>
      <c r="AK881">
        <f>IFERROR(IF(LEFT(INDEX(PIS!O$1:O$500,MATCH(D881,PIS!C$1:C$500)),1)="M",T881/AD881*SUM(AE881:AG881),T881*AD881),0)</f>
        <v/>
      </c>
      <c r="AL881">
        <f>IFERROR(INDEX(ADJ!$A$1:$BZ$1000,MATCH(PAYROLL!D881,ADJ!A$1:A$500,0),MATCH(PAYROLL!AL$2,ADJ!$2:$2,0)),0)</f>
        <v/>
      </c>
      <c r="AM881">
        <f>SUM(AK881:AL881)</f>
        <v/>
      </c>
      <c r="AN881">
        <f>IFERROR(ROUND(V881/$AD881*$AH881,0),0)</f>
        <v/>
      </c>
      <c r="AO881">
        <f>IFERROR(ROUND(W881/$AD881*$AH881,0),0)</f>
        <v/>
      </c>
      <c r="AP881">
        <f>IFERROR(ROUND(X881/$AD881*$AE881,0),0)</f>
        <v/>
      </c>
      <c r="AQ881">
        <f>IFERROR(ROUND(Y881/$AD881*$AH881,0),0)</f>
        <v/>
      </c>
      <c r="AR881">
        <f>IFERROR(ROUND(Z881/$AD881*$AH881,0),0)</f>
        <v/>
      </c>
      <c r="AS881">
        <f>IFERROR(ROUND(AA881/$AD881*$AH881,0),0)</f>
        <v/>
      </c>
      <c r="AT881">
        <f>IFERROR(IF((AE881+AF881+AG881)&gt;13,AB881,ROUND(AB881/AD881*AH881,0)),0)</f>
        <v/>
      </c>
      <c r="AU881">
        <f>IFERROR(INDEX(ADJ!$A$1:$BZ$1000,MATCH(PAYROLL!D881,ADJ!A$1:A$500,0),MATCH(PAYROLL!AU$2,ADJ!$2:$2,0)),0)</f>
        <v/>
      </c>
      <c r="AV881">
        <f>ROUND(SUM(AN881:AU881),0)</f>
        <v/>
      </c>
      <c r="AW881">
        <f>IFERROR(INDEX(TIMESHEET!$A$1:$AI$5000,MATCH(PAYROLL!D881,TIMESHEET!A$1:A$500,0),MATCH("T620",TIMESHEET!$2:$2,0)),0)</f>
        <v/>
      </c>
      <c r="AX881">
        <f>IFERROR(INDEX(TIMESHEET!$A$1:$AI$5000,MATCH(PAYROLL!D881,TIMESHEET!A$1:A$500,0),MATCH("T601",TIMESHEET!$2:$2,0)),0)</f>
        <v/>
      </c>
      <c r="AY881">
        <f>IFERROR(INDEX(TIMESHEET!$A$1:$AI$5000,MATCH(PAYROLL!D881,TIMESHEET!A$1:A$500,0),MATCH("T602",TIMESHEET!$2:$2,0)),0)</f>
        <v/>
      </c>
      <c r="AZ881">
        <f>IFERROR(INDEX(TIMESHEET!$A$1:$AI$5000,MATCH(PAYROLL!D881,TIMESHEET!A$1:A$500,0),MATCH("T603",TIMESHEET!$2:$2,0)),0)</f>
        <v/>
      </c>
      <c r="BA881">
        <f>IFERROR(INDEX(TIMESHEET!$A$1:$AI$5000,MATCH(PAYROLL!D881,TIMESHEET!A$1:A$500,0),MATCH("T611",TIMESHEET!$2:$2,0)),0)</f>
        <v/>
      </c>
      <c r="BB881">
        <f>IFERROR(INDEX(TIMESHEET!$A$1:$AI$5000,MATCH(PAYROLL!D881,TIMESHEET!A$1:A$500,0),MATCH("T612",TIMESHEET!$2:$2,0)),0)</f>
        <v/>
      </c>
      <c r="BC881">
        <f>IFERROR(INDEX(TIMESHEET!$A$1:$AI$5000,MATCH(PAYROLL!D881,TIMESHEET!A$1:A$500,0),MATCH("T613",TIMESHEET!$2:$2,0)),0)</f>
        <v/>
      </c>
      <c r="BD881">
        <f>IFERROR(INDEX(TIMESHEET!$A$1:$AI$5000,MATCH(PAYROLL!D881,TIMESHEET!A$1:A$500,0),MATCH("T500",TIMESHEET!$2:$2,0)),0)</f>
        <v/>
      </c>
      <c r="BE881">
        <f>IFERROR(IF(LEFT(INDEX(PIS!O$1:O$500,MATCH(D881,PIS!C$1:C$500)),1)="M",T881/AD881/8*(AW881+AX881*1.5+AY881*2+AZ881*3+BA881*2.1+BB881*2.7+BC881*3.9+BD881*0.3),T881/8*(AW881+AX881*1.5+AY881*2+AZ881*3+BA881*2.1+BB881*2.7+BC881*3.9+BD881*0.3)),0)</f>
        <v/>
      </c>
      <c r="BF881">
        <f>IFERROR(INDEX(ADJ!$A$1:$BZ$1000,MATCH(PAYROLL!$D881,ADJ!A$1:A$500,0),MATCH(PAYROLL!BF$2,ADJ!$2:$2,0)),0)</f>
        <v/>
      </c>
      <c r="BG881">
        <f>IFERROR(INDEX(ADJ!$A$1:$BZ$1000,MATCH(PAYROLL!D881,ADJ!A$1:A$500,0),MATCH(PAYROLL!BG$2,ADJ!$2:$2,0)),0)</f>
        <v/>
      </c>
      <c r="BH881">
        <f>IFERROR(INDEX(ADJ!$A$1:$BZ$1000,MATCH(PAYROLL!D881,ADJ!A$1:A$500,0),MATCH(PAYROLL!BH$2,ADJ!$2:$2,0)),0)</f>
        <v/>
      </c>
      <c r="BI881">
        <f>IFERROR(INDEX(ADJ!$A$1:$BZ$1000,MATCH(PAYROLL!D881,ADJ!A$1:A$500,0),MATCH(PAYROLL!BI$2,ADJ!$2:$2,0)),0)</f>
        <v/>
      </c>
      <c r="BJ881">
        <f>IFERROR(INDEX(ADJ!$A$1:$BZ$1000,MATCH(PAYROLL!D881,ADJ!A$1:A$500,0),MATCH(PAYROLL!BJ$2,ADJ!$2:$2,0)),0)</f>
        <v/>
      </c>
      <c r="BK881">
        <f>SUM(BF881:BJ881)</f>
        <v/>
      </c>
      <c r="BL881">
        <f>IFERROR(INDEX(ADJ!$A$1:$BZ$1000,MATCH(PAYROLL!D881,ADJ!A$1:A$500,0),MATCH(PAYROLL!BL$2,ADJ!$2:$2,0)),0)</f>
        <v/>
      </c>
      <c r="BM881">
        <f>IFERROR(INDEX(ADJ!$A$1:$BZ$1000,MATCH(PAYROLL!D881,ADJ!A$1:A$500,0),MATCH(PAYROLL!BM$2,ADJ!$2:$2,0)),0)</f>
        <v/>
      </c>
      <c r="BN881">
        <f>IFERROR(INDEX(ADJ!$A$1:$BZ$1000,MATCH(PAYROLL!D881,ADJ!A$1:A$500,0),MATCH(PAYROLL!BN$2,ADJ!$2:$2,0)),0)</f>
        <v/>
      </c>
      <c r="BO881">
        <f>IFERROR(INDEX(ADJ!$A$1:$BZ$1000,MATCH(PAYROLL!D881,ADJ!A$1:A$500,0),MATCH(PAYROLL!BO$2,ADJ!$2:$2,0)),0)</f>
        <v/>
      </c>
      <c r="BP881">
        <f>SUM(AM881,AV881,BE881,BK881,BL881:BO881)</f>
        <v/>
      </c>
      <c r="BQ881">
        <f>BO881</f>
        <v/>
      </c>
      <c r="BR881">
        <f>IFERROR(ROUND(IF(LEFT(INDEX(PIS!O$1:O$500,MATCH(D881,PIS!C$1:C$500)),1)="D",T881/8*(BD881*0.3),IF(LEFT(INDEX(PIS!O$1:O$500,MATCH(D881,PIS!C$1:C$500)),1)="H",T881*($BD881*0.3),T881/$AD881/8*($BD881*0.3))),0),0)</f>
        <v/>
      </c>
      <c r="BS881">
        <f>IF(AP881&lt;1,0,MIN(AP881,730000))</f>
        <v/>
      </c>
      <c r="BT881">
        <f>IFERROR(ROUND((BE881-SUM(AW881:BC881)*T881/AD881/8),0)-BR881,0)</f>
        <v/>
      </c>
      <c r="BU881">
        <f>AO881</f>
        <v/>
      </c>
      <c r="BV881">
        <f>SUM(BQ881:BU881)</f>
        <v/>
      </c>
      <c r="BW881">
        <f>BP881-BV881</f>
        <v/>
      </c>
      <c r="BX881">
        <f>IFERROR(IF(RIGHT(INDEX(PIS!O$1:O$500,MATCH(D881,PIS!C$1:C$500)),5)="Gross",MIN(U881+V881,VLOOKUP("R700",TSC!B:C,2,0)*VLOOKUP("R101",TSC!B:C,2,0))*VLOOKUP("R701",TSC!B:C,2,0)%,0),0)</f>
        <v/>
      </c>
      <c r="BY881">
        <f>IFERROR(IF(RIGHT(INDEX(PIS!O$1:O$500,MATCH(D881,PIS!C$1:C$500)),5)="Gross",MIN(U881+V881,VLOOKUP("R700",TSC!B:C,2,0)*VLOOKUP("R101",TSC!B:C,2,0))*VLOOKUP("T704",TSC!B:C,2,0)%,0),0)</f>
        <v/>
      </c>
      <c r="BZ881">
        <f>IFERROR(IF(RIGHT(INDEX(PIS!O$1:O$500,MATCH(D881,PIS!C$1:C$500)),5)="Gross",MIN(U881+V881,VLOOKUP("R700",TSC!B:C,2,0)*VLOOKUP("1",TSC!F:G,2,0))*VLOOKUP("T705",TSC!B:C,2,0)%,0),0)</f>
        <v/>
      </c>
      <c r="CA881">
        <f>IFERROR(INDEX(ADJ!$A$1:$BZ$1000,MATCH(PAYROLL!D881,ADJ!A$1:A$500,0),MATCH(PAYROLL!CA$2,ADJ!$2:$2,0)),0)</f>
        <v/>
      </c>
      <c r="CB881">
        <f>IFERROR(INDEX(ADJ!$A$1:$BZ$1000,MATCH(PAYROLL!D881,ADJ!A$1:A$500,0),MATCH(PAYROLL!CB$2,ADJ!$2:$2,0)),0)</f>
        <v/>
      </c>
      <c r="CC881">
        <f>SUM(BX881:CB881)</f>
        <v/>
      </c>
      <c r="CD881">
        <f>IFERROR(INDEX(PIS!$A$1:$BZ$1000,MATCH(PAYROLL!D881,PIS!C$1:C$500,0),MATCH(PAYROLL!CD$1,PIS!$1:$1,0)),0)</f>
        <v/>
      </c>
      <c r="CE881">
        <f>IFERROR(IF(OR(INDEX(PIS!P$1:P$500,MATCH(D881,PIS!C$1:C$500,0))="LT2",INDEX(PIS!P$1:P$500,MATCH(D881,PIS!C$1:C$500,0))="P10"),0,SUM(CC881,CD881*VLOOKUP("R601",TSC!B:C,2,0),VLOOKUP("R602",TSC!B:C,2,0))),0)</f>
        <v/>
      </c>
      <c r="CF881">
        <f>MAX(BW881-CE881,0)</f>
        <v/>
      </c>
      <c r="CG881">
        <f>IFERROR(IF(OR(RIGHT(INDEX(PIS!P$1:P$500,MATCH(D881,PIS!C$1:C$500)),5)="P10",RIGHT(INDEX(PIS!P$1:P$500,MATCH(D881,PIS!C$1:C$500)),5)="CK"),0,IF(CF881&lt;=5000000,CF881*5%,IF(CF881&lt;=10000000,CF881*10%-250000,IF(CF881&lt;=18000000,CF881*15%-750000,IF(CF881&lt;=32000000,CF881*20%-1650000,IF(CF881&lt;=52000000,CF881*25%-3250000,IF(CF881&lt;=80000000,BH881*30%-5850000,CF881*35%-9850000))))))),0)</f>
        <v/>
      </c>
      <c r="CH881">
        <f>IFERROR(IF(OR(INDEX(PIS!P$1:P$500,MATCH(D881,PIS!C$1:C$500))="LT",INDEX(PIS!P$1:P$500,MATCH(D881,PIS!C$1:C$500))="CK"),0,IF(CF881&lt;2000000,0,CF881*10%)),0)</f>
        <v/>
      </c>
      <c r="CI881">
        <f>IFERROR(INDEX(ADJ!$A$1:$BZ$1000,MATCH(PAYROLL!D881,ADJ!A$1:A$500,0),MATCH(PAYROLL!CI$2,ADJ!$2:$2,0)),0)</f>
        <v/>
      </c>
      <c r="CJ881">
        <f>IFERROR(INDEX(ADJ!$A$1:$BZ$1000,MATCH(PAYROLL!D881,ADJ!A$1:A$500,0),MATCH(PAYROLL!CJ$2,ADJ!$2:$2,0)),0)</f>
        <v/>
      </c>
      <c r="CK881">
        <f>IFERROR(INDEX(ADJ!$A$1:$BZ$1000,MATCH(PAYROLL!D881,ADJ!A$1:A$500,0),MATCH(PAYROLL!CK$2,ADJ!$2:$2,0)),0)</f>
        <v/>
      </c>
      <c r="CL881">
        <f>SUM(CG881:CK881)</f>
        <v/>
      </c>
      <c r="CM881">
        <f>ROUND(SUM(CH881:CK881),0)</f>
        <v/>
      </c>
      <c r="CN881">
        <f>IFERROR(INDEX(CSDA!D$1:D$500,MATCH($CN$2,CSDA!C$1:C$500,0))*INDEX(PIS!V$1:V$500,MATCH(D881,PIS!C$1:C$500))+INDEX(ADJ!$A$1:$BZ$1000,MATCH(PAYROLL!D881,ADJ!A$1:A$500,0),MATCH(PAYROLL!CN$2,ADJ!$2:$2,0)),0)</f>
        <v/>
      </c>
      <c r="CO881">
        <f>IFERROR(INDEX(ADJ!$A$1:$BZ$1000,MATCH(PAYROLL!D881,ADJ!A$1:A$500,0),MATCH(PAYROLL!CO$2,ADJ!$2:$2,0)),0)</f>
        <v/>
      </c>
      <c r="CP881">
        <f>IFERROR(INDEX(ADJ!$A$1:$BZ$1000,MATCH(PAYROLL!D881,ADJ!A$1:A$500,0),MATCH(PAYROLL!CP$2,ADJ!$2:$2,0)),0)</f>
        <v/>
      </c>
      <c r="CQ881">
        <f>BP881-CL881-CI881-CM881-CN881-CO881-CP881-CC881</f>
        <v/>
      </c>
      <c r="CR881">
        <f>IFERROR(IF(RIGHT(INDEX(PIS!O$1:O$500,MATCH(D881,PIS!C$1:C$500,0)),5)="Gross",MIN(U881+V881,VLOOKUP("R700",TSC!B:C,2,0)*VLOOKUP("R101",TSC!B:C,2,0))*(VLOOKUP("T711",TSC!B:C,2,0)+VLOOKUP("T712",TSC!B:C,2,0))%,MIN(T881+V881,VLOOKUP("R700",TSC!B:C,2,0)*VLOOKUP("R101",TSC!B:C,2,0))*(VLOOKUP("T711",TSC!B:C,2,0)+VLOOKUP("T712",TSC!B:C,2,0)+VLOOKUP("R701",TSC!B:C,2,0))%),0)</f>
        <v/>
      </c>
      <c r="CS881">
        <f>IFERROR(IF(RIGHT(INDEX(PIS!O$1:O$500,MATCH(D881,PIS!C$1:C$500,0)),5)="Gross",MIN(U881+V881,VLOOKUP("R700",TSC!B:C,2,0)*VLOOKUP("R101",TSC!B:C,2,0))*(VLOOKUP("T714",TSC!B:C,2,0))%,MIN(T881+V881,VLOOKUP("R700",TSC!B:C,2,0)*VLOOKUP("R101",TSC!B:C,2,0))*(VLOOKUP("T704",TSC!B:C,2,0)+VLOOKUP("T714",TSC!B:C,2,0))%),0)</f>
        <v/>
      </c>
      <c r="CT881">
        <f>IFERROR(IF(RIGHT(INDEX(PIS!O$1:O$500,MATCH(D881,PIS!C$1:C$500,0)),5)="Gross",MIN(U881+V881,VLOOKUP("R700",TSC!B:C,2,0)*VLOOKUP("R101",TSC!B:C,2,0))*VLOOKUP("T705",TSC!B:C,2,0)%,MIN(T881+V881,VLOOKUP("R700",TSC!B:C,2,0)*VLOOKUP("R101",TSC!B:C,2,0))*VLOOKUP("T705",TSC!B:C,2,0)%),0)</f>
        <v/>
      </c>
      <c r="CU881">
        <f>IFERROR(IF(RIGHT(INDEX(PIS!O$1:O$500,MATCH(D881,PIS!C$1:C$500,0)),5)="Gross",MIN(U881+V881,VLOOKUP("R700",TSC!B:C,2,0)*VLOOKUP("R101",TSC!B:C,2,0))*(VLOOKUP("T713",TSC!B:C,2,0))%,MIN(T881+V881,VLOOKUP("R700",TSC!B:C,2,0)*VLOOKUP("R101",TSC!B:C,2,0))*(VLOOKUP("T713",TSC!B:C,2,0))%),0)</f>
        <v/>
      </c>
      <c r="CV881">
        <f>IFERROR(INDEX(ADJ!$A$1:$BZ$1000,MATCH(PAYROLL!D881,ADJ!A$1:A$500,0),MATCH(PAYROLL!CV$2,ADJ!$2:$2,0)),0)</f>
        <v/>
      </c>
      <c r="CW881">
        <f>IFERROR(INDEX(ADJ!$A$1:$BZ$1000,MATCH(PAYROLL!D881,ADJ!A$1:A$500,0),MATCH(PAYROLL!CW$2,ADJ!$2:$2,0)),0)</f>
        <v/>
      </c>
      <c r="CX881">
        <f>SUM(CR881:CW881)</f>
        <v/>
      </c>
      <c r="CY881">
        <f>ROUND(IF(CR881&gt;0,T881+V881*VLOOKUP("R202",TSC!$B$1:$C$500,2,0),0),0)</f>
        <v/>
      </c>
      <c r="CZ881">
        <f>IFERROR(INDEX(CSDA!D$1:D$500,MATCH($CZ$2,CSDA!C$1:C$500,0)),0)</f>
        <v/>
      </c>
      <c r="DA881">
        <f>ROUND(T881*0.7%,0)</f>
        <v/>
      </c>
      <c r="DB881">
        <f>ROUND(T881/12,0)</f>
        <v/>
      </c>
      <c r="DC881">
        <f ref="DC881" t="array">IFERROR(INDEX(CSDA!D$1:D$500,MATCH("Trích giữ"&amp;PAYROLL!DC$2,CSDA!A$1:A$500&amp;CSDA!C$1:C$500,0)),0)</f>
        <v/>
      </c>
      <c r="DD881">
        <f ref="DD881" t="array">IFERROR(INDEX(CSDA!D$1:D$500,MATCH("Trích giữ"&amp;PAYROLL!DD$2,CSDA!A$1:A$500&amp;CSDA!C$1:C$500,0)),0)</f>
        <v/>
      </c>
      <c r="DE881">
        <f ref="DE881" t="array">IFERROR(INDEX(CSDA!D$1:D$500,MATCH("Trích giữ"&amp;PAYROLL!DE$2,CSDA!A$1:A$500&amp;CSDA!C$1:C$500,0)),0)</f>
        <v/>
      </c>
      <c r="DF881">
        <f>IFERROR(INDEX(CSDA!D$1:D$500,MATCH(PAYROLL!DF$2,CSDA!C$1:C$500,0)),0)</f>
        <v/>
      </c>
      <c r="DG881">
        <f ref="DG881" t="array">IFERROR(INDEX(CSDA!D$1:D$500,MATCH("Trích giữ"&amp;PAYROLL!DG$2,CSDA!A$1:A$500&amp;CSDA!C$1:C$500,0)),0)</f>
        <v/>
      </c>
      <c r="DH881">
        <f>ROUND(T881/26,0)</f>
        <v/>
      </c>
      <c r="DI881">
        <f ref="DI881" t="array">IFERROR(INDEX(CSDA!D$1:D$500,MATCH("Trích giữ"&amp;PAYROLL!DI$2,CSDA!A$1:A$500&amp;CSDA!C$1:C$500,0)),0)</f>
        <v/>
      </c>
      <c r="DJ881">
        <f>IF(U881=0,T881*21.5%-BL881,0)</f>
        <v/>
      </c>
      <c r="DK881">
        <f ref="DK881" t="array">IFERROR(INDEX(CSDA!D$1:D$500,MATCH("Trích giữ"&amp;PAYROLL!DK$2,CSDA!A$1:A$500&amp;CSDA!C$1:C$500,0)),0)</f>
        <v/>
      </c>
      <c r="DL881">
        <f>IFERROR(INDEX(CSDA!D$1:D$500,MATCH(PAYROLL!DL$2,CSDA!C$1:C$500,0))/12,0)</f>
        <v/>
      </c>
      <c r="DM881">
        <f>SUM(DB881:DL881)</f>
        <v/>
      </c>
      <c r="DN881">
        <f>IFERROR(INDEX(ADJ!$A$1:$BZ$1000,MATCH(PAYROLL!D881,ADJ!A$1:A$500,0),MATCH(PAYROLL!DN$2,ADJ!$2:$2,0)),0)</f>
        <v/>
      </c>
      <c r="DO881">
        <f>IFERROR(SUM(BP881,DM881:DN881,CX881:DA881)-DT881,0)</f>
        <v/>
      </c>
      <c r="DP881">
        <f ref="DP881" t="array">SUM(BW881*IFERROR(INDEX(CSDA!D$1:D$500,MATCH(BW$2,CSDA!C$1:C$500,0)),0)%,CX881*IFERROR(INDEX(CSDA!D$1:D$500,MATCH(CX$2,CSDA!C$1:C$500,0)),0)%,DA881*IFERROR(INDEX(CSDA!D$1:D$500,MATCH(DA$2,CSDA!C$1:C$500,0)),0)%,DB881*IFERROR(INDEX(CSDA!D$1:D$500,MATCH(DB$2,CSDA!C$1:C$500,0)),0)%,DF881*IFERROR(INDEX(CSDA!D$1:D$500,MATCH("Phí dịch vụ"&amp;PAYROLL!DF$2,CSDA!A$1:A$500&amp;CSDA!C$1:C$500,0)),0)%,DC881*IFERROR(INDEX(CSDA!D$1:D$500,MATCH("Phí dịch vụ"&amp;PAYROLL!DC$2,CSDA!A$1:A$500&amp;CSDA!C$1:C$500,0)),0)%,DH881*IFERROR(INDEX(CSDA!D$1:D$500,MATCH("Phí dịch vụ"&amp;PAYROLL!DH$2,CSDA!A$1:A$500&amp;CSDA!C$1:C$500,0)),0)%,DJ881*IFERROR(INDEX(CSDA!D$1:D$500,MATCH("Phí dịch vụ"&amp;PAYROLL!DJ$2,CSDA!A$1:A$500&amp;CSDA!C$1:C$500,0)),0)%,BN881*IFERROR(INDEX(CSDA!D$1:D$500,MATCH(BN$2,CSDA!C$1:C$500,0)),0)%)-BN881*7%</f>
        <v/>
      </c>
      <c r="DQ881">
        <f>IFERROR(INDEX(ADJ!$A$1:$BZ$1000,MATCH(PAYROLL!D881,ADJ!A$1:A$500,0),MATCH(PAYROLL!DQ$2,ADJ!$2:$2,0)),0)</f>
        <v/>
      </c>
      <c r="DR881">
        <f>IFERROR(INDEX(ADJ!$A$1:$BZ$1000,MATCH(PAYROLL!D881,ADJ!A$1:A$500,0),MATCH(PAYROLL!DR$2,ADJ!$2:$2,0)),0)</f>
        <v/>
      </c>
      <c r="DS881">
        <f>SUM(DP881:DR881)</f>
        <v/>
      </c>
      <c r="DT881">
        <f>EK881</f>
        <v/>
      </c>
      <c r="DU881">
        <f>SUM(DO881:DR881)</f>
        <v/>
      </c>
      <c r="DV881">
        <f>ROUND(DU881*0.1,0)</f>
        <v/>
      </c>
      <c r="DW881">
        <f>DU881+DV881</f>
        <v/>
      </c>
      <c r="DZ881">
        <f>IFERROR(INDEX(ADJ!$A$1:$BZ$1000,MATCH(PAYROLL!$D881,ADJ!A$1:A$500,0),MATCH(PAYROLL!DZ$2,ADJ!$2:$2,0)),0)</f>
        <v/>
      </c>
      <c r="EA881">
        <f>IFERROR(INDEX(ADJ!$A$1:$BZ$1000,MATCH(PAYROLL!$D881,ADJ!A$1:A$500,0),MATCH(PAYROLL!EA$2,ADJ!$2:$2,0)),0)</f>
        <v/>
      </c>
      <c r="EB881">
        <f>IFERROR(INDEX(ADJ!$A$1:$BZ$1000,MATCH(PAYROLL!$D881,ADJ!A$1:A$500,0),MATCH(PAYROLL!EB$2,ADJ!$2:$2,0)),0)</f>
        <v/>
      </c>
      <c r="EC881">
        <f>IFERROR(INDEX(ADJ!$A$1:$BZ$1000,MATCH(PAYROLL!$D881,ADJ!A$1:A$500,0),MATCH(PAYROLL!EC$2,ADJ!$2:$2,0)),0)</f>
        <v/>
      </c>
      <c r="ED881">
        <f>IFERROR(INDEX(ADJ!$A$1:$BZ$1000,MATCH(PAYROLL!$D881,ADJ!A$1:A$500,0),MATCH(PAYROLL!ED$2,ADJ!$2:$2,0)),0)</f>
        <v/>
      </c>
      <c r="EE881">
        <f>IFERROR(INDEX(ADJ!$A$1:$BZ$1000,MATCH(PAYROLL!$D881,ADJ!A$1:A$500,0),MATCH(PAYROLL!EE$2,ADJ!$2:$2,0)),0)</f>
        <v/>
      </c>
      <c r="EF881">
        <f>IFERROR(INDEX(ADJ!$A$1:$BZ$1000,MATCH(PAYROLL!$D881,ADJ!A$1:A$500,0),MATCH(PAYROLL!EF$2,ADJ!$2:$2,0)),0)</f>
        <v/>
      </c>
      <c r="EG881">
        <f>IFERROR(INDEX(ADJ!$A$1:$BZ$1000,MATCH(PAYROLL!$D881,ADJ!A$1:A$500,0),MATCH(PAYROLL!EG$2,ADJ!$2:$2,0)),0)</f>
        <v/>
      </c>
      <c r="EH881">
        <f>IFERROR(INDEX(ADJ!$A$1:$BZ$1000,MATCH(PAYROLL!$D881,ADJ!A$1:A$500,0),MATCH(PAYROLL!EH$2,ADJ!$2:$2,0)),0)</f>
        <v/>
      </c>
      <c r="EI881">
        <f>IFERROR(INDEX(ADJ!$A$1:$BZ$1000,MATCH(PAYROLL!D881,ADJ!A$1:A$500,0),MATCH(PAYROLL!EI$2,ADJ!$2:$2,0)),0)</f>
        <v/>
      </c>
      <c r="EJ881">
        <f>IFERROR(INDEX(ADJ!$A$1:$BZ$1000,MATCH(PAYROLL!$D881,ADJ!A$1:A$500,0),MATCH(PAYROLL!EJ$2,ADJ!$2:$2,0)),0)</f>
        <v/>
      </c>
      <c r="EK881">
        <f>SUM(DZ881:EJ881)</f>
        <v/>
      </c>
    </row>
    <row r="882">
      <c r="A882" t="n">
        <v>880</v>
      </c>
      <c r="B882" t="inlineStr">
        <is>
          <t>Bùi Huyền Trang</t>
        </is>
      </c>
      <c r="D882" t="inlineStr">
        <is>
          <t>153629-01</t>
        </is>
      </c>
      <c r="S882">
        <f>IFERROR(INDEX(PIS!$A$1:$BZ$1000,MATCH($D882,PIS!C$1:C$500,0),MATCH("Lương CB tháng trước",PIS!$1:$1,0)),0)</f>
        <v/>
      </c>
      <c r="T882">
        <f>IFERROR(INDEX(PIS!$A$1:$BZ$1000,MATCH($D882,PIS!C$1:C$500,0),MATCH("Lương CB hiện tại",PIS!$1:$1,0)),0)</f>
        <v/>
      </c>
      <c r="U882">
        <f>IFERROR(INDEX(PIS!$A$1:$BZ$1000,MATCH($D882,PIS!C$1:C$500,0),MATCH("Lương đóng BHBB",PIS!$1:$1,0)),0)</f>
        <v/>
      </c>
      <c r="V882">
        <f>IFERROR(INDEX(PIS!$A$1:$BZ$1000,MATCH($D882,PIS!C$1:C$500,0),MATCH(V$2,PIS!$2:$2,0)),0)</f>
        <v/>
      </c>
      <c r="W882">
        <f>IFERROR(INDEX(PIS!$A$1:$BZ$1000,MATCH($D882,PIS!C$1:C$500,0),MATCH(W$2,PIS!$2:$2,0)),0)</f>
        <v/>
      </c>
      <c r="X882">
        <f>IFERROR(INDEX(PIS!$A$1:$BZ$1000,MATCH($D882,PIS!C$1:C$500,0),MATCH(X$2,PIS!$2:$2,0)),0)</f>
        <v/>
      </c>
      <c r="Y882">
        <f>IFERROR(INDEX(PIS!$A$1:$BZ$1000,MATCH($D882,PIS!C$1:C$500,0),MATCH(Y$2,PIS!$2:$2,0)),0)</f>
        <v/>
      </c>
      <c r="Z882">
        <f>IFERROR(INDEX(PIS!$A$1:$BZ$1000,MATCH($D882,PIS!C$1:C$500,0),MATCH(Z$2,PIS!$2:$2,0)),0)</f>
        <v/>
      </c>
      <c r="AA882">
        <f>IFERROR(INDEX(PIS!$A$1:$BZ$1000,MATCH($D882,PIS!C$1:C$500,0),MATCH(AA$2,PIS!$2:$2,0)),0)</f>
        <v/>
      </c>
      <c r="AB882">
        <f>IFERROR(INDEX(PIS!$A$1:$BZ$1000,MATCH($D882,PIS!C$1:C$500,0),MATCH(AB$2,PIS!$2:$2,0)),0)</f>
        <v/>
      </c>
      <c r="AC882">
        <f>SUM(V882:AB882)</f>
        <v/>
      </c>
      <c r="AD882">
        <f>IFERROR(INDEX(TIMESHEET!$A$1:$AI$5000,MATCH($D882,TIMESHEET!A$1:A$500,0),MATCH("T100",TIMESHEET!$2:$2,0))-2,0)</f>
        <v/>
      </c>
      <c r="AE882">
        <f>IFERROR(INDEX(TIMESHEET!$A$1:$AI$5000,MATCH($D882,TIMESHEET!A$1:A$500,0),MATCH("T202",TIMESHEET!$2:$2,0)),0)</f>
        <v/>
      </c>
      <c r="AF882">
        <f>IFERROR(INDEX(TIMESHEET!$A$1:$AI$5000,MATCH($D882,TIMESHEET!A$1:A$500,0),MATCH("T302",TIMESHEET!$2:$2,0)),0)</f>
        <v/>
      </c>
      <c r="AG882">
        <f>IFERROR(INDEX(TIMESHEET!$A$1:$AI$5000,MATCH($D882,TIMESHEET!A$1:A$500,0),MATCH("T406",TIMESHEET!$2:$2,0)),0)</f>
        <v/>
      </c>
      <c r="AH882">
        <f>AE882+AG882</f>
        <v/>
      </c>
      <c r="AI882">
        <f>IFERROR(INDEX(TIMESHEET!$A$1:$AI$5000,MATCH($D882,TIMESHEET!A$1:A$500,0),MATCH("T701",TIMESHEET!$2:$2,0)),0)</f>
        <v/>
      </c>
      <c r="AJ882">
        <f>IFERROR(INDEX(TIMESHEET!$A$1:$AI$5000,MATCH($D882,TIMESHEET!B$1:B$500,0),MATCH("T320",TIMESHEET!$2:$2,0)),0)</f>
        <v/>
      </c>
      <c r="AK882">
        <f>IFERROR(IF(LEFT(INDEX(PIS!O$1:O$500,MATCH(D882,PIS!C$1:C$500)),1)="M",T882/AD882*SUM(AE882:AG882),T882*AD882),0)</f>
        <v/>
      </c>
      <c r="AL882">
        <f>IFERROR(INDEX(ADJ!$A$1:$BZ$1000,MATCH(PAYROLL!D882,ADJ!A$1:A$500,0),MATCH(PAYROLL!AL$2,ADJ!$2:$2,0)),0)</f>
        <v/>
      </c>
      <c r="AM882">
        <f>SUM(AK882:AL882)</f>
        <v/>
      </c>
      <c r="AN882">
        <f>IFERROR(ROUND(V882/$AD882*$AH882,0),0)</f>
        <v/>
      </c>
      <c r="AO882">
        <f>IFERROR(ROUND(W882/$AD882*$AH882,0),0)</f>
        <v/>
      </c>
      <c r="AP882">
        <f>IFERROR(ROUND(X882/$AD882*$AE882,0),0)</f>
        <v/>
      </c>
      <c r="AQ882">
        <f>IFERROR(ROUND(Y882/$AD882*$AH882,0),0)</f>
        <v/>
      </c>
      <c r="AR882">
        <f>IFERROR(ROUND(Z882/$AD882*$AH882,0),0)</f>
        <v/>
      </c>
      <c r="AS882">
        <f>IFERROR(ROUND(AA882/$AD882*$AH882,0),0)</f>
        <v/>
      </c>
      <c r="AT882">
        <f>IFERROR(IF((AE882+AF882+AG882)&gt;13,AB882,ROUND(AB882/AD882*AH882,0)),0)</f>
        <v/>
      </c>
      <c r="AU882">
        <f>IFERROR(INDEX(ADJ!$A$1:$BZ$1000,MATCH(PAYROLL!D882,ADJ!A$1:A$500,0),MATCH(PAYROLL!AU$2,ADJ!$2:$2,0)),0)</f>
        <v/>
      </c>
      <c r="AV882">
        <f>ROUND(SUM(AN882:AU882),0)</f>
        <v/>
      </c>
      <c r="AW882">
        <f>IFERROR(INDEX(TIMESHEET!$A$1:$AI$5000,MATCH(PAYROLL!D882,TIMESHEET!A$1:A$500,0),MATCH("T620",TIMESHEET!$2:$2,0)),0)</f>
        <v/>
      </c>
      <c r="AX882">
        <f>IFERROR(INDEX(TIMESHEET!$A$1:$AI$5000,MATCH(PAYROLL!D882,TIMESHEET!A$1:A$500,0),MATCH("T601",TIMESHEET!$2:$2,0)),0)</f>
        <v/>
      </c>
      <c r="AY882">
        <f>IFERROR(INDEX(TIMESHEET!$A$1:$AI$5000,MATCH(PAYROLL!D882,TIMESHEET!A$1:A$500,0),MATCH("T602",TIMESHEET!$2:$2,0)),0)</f>
        <v/>
      </c>
      <c r="AZ882">
        <f>IFERROR(INDEX(TIMESHEET!$A$1:$AI$5000,MATCH(PAYROLL!D882,TIMESHEET!A$1:A$500,0),MATCH("T603",TIMESHEET!$2:$2,0)),0)</f>
        <v/>
      </c>
      <c r="BA882">
        <f>IFERROR(INDEX(TIMESHEET!$A$1:$AI$5000,MATCH(PAYROLL!D882,TIMESHEET!A$1:A$500,0),MATCH("T611",TIMESHEET!$2:$2,0)),0)</f>
        <v/>
      </c>
      <c r="BB882">
        <f>IFERROR(INDEX(TIMESHEET!$A$1:$AI$5000,MATCH(PAYROLL!D882,TIMESHEET!A$1:A$500,0),MATCH("T612",TIMESHEET!$2:$2,0)),0)</f>
        <v/>
      </c>
      <c r="BC882">
        <f>IFERROR(INDEX(TIMESHEET!$A$1:$AI$5000,MATCH(PAYROLL!D882,TIMESHEET!A$1:A$500,0),MATCH("T613",TIMESHEET!$2:$2,0)),0)</f>
        <v/>
      </c>
      <c r="BD882">
        <f>IFERROR(INDEX(TIMESHEET!$A$1:$AI$5000,MATCH(PAYROLL!D882,TIMESHEET!A$1:A$500,0),MATCH("T500",TIMESHEET!$2:$2,0)),0)</f>
        <v/>
      </c>
      <c r="BE882">
        <f>IFERROR(IF(LEFT(INDEX(PIS!O$1:O$500,MATCH(D882,PIS!C$1:C$500)),1)="M",T882/AD882/8*(AW882+AX882*1.5+AY882*2+AZ882*3+BA882*2.1+BB882*2.7+BC882*3.9+BD882*0.3),T882/8*(AW882+AX882*1.5+AY882*2+AZ882*3+BA882*2.1+BB882*2.7+BC882*3.9+BD882*0.3)),0)</f>
        <v/>
      </c>
      <c r="BF882">
        <f>IFERROR(INDEX(ADJ!$A$1:$BZ$1000,MATCH(PAYROLL!$D882,ADJ!A$1:A$500,0),MATCH(PAYROLL!BF$2,ADJ!$2:$2,0)),0)</f>
        <v/>
      </c>
      <c r="BG882">
        <f>IFERROR(INDEX(ADJ!$A$1:$BZ$1000,MATCH(PAYROLL!D882,ADJ!A$1:A$500,0),MATCH(PAYROLL!BG$2,ADJ!$2:$2,0)),0)</f>
        <v/>
      </c>
      <c r="BH882">
        <f>IFERROR(INDEX(ADJ!$A$1:$BZ$1000,MATCH(PAYROLL!D882,ADJ!A$1:A$500,0),MATCH(PAYROLL!BH$2,ADJ!$2:$2,0)),0)</f>
        <v/>
      </c>
      <c r="BI882">
        <f>IFERROR(INDEX(ADJ!$A$1:$BZ$1000,MATCH(PAYROLL!D882,ADJ!A$1:A$500,0),MATCH(PAYROLL!BI$2,ADJ!$2:$2,0)),0)</f>
        <v/>
      </c>
      <c r="BJ882">
        <f>IFERROR(INDEX(ADJ!$A$1:$BZ$1000,MATCH(PAYROLL!D882,ADJ!A$1:A$500,0),MATCH(PAYROLL!BJ$2,ADJ!$2:$2,0)),0)</f>
        <v/>
      </c>
      <c r="BK882">
        <f>SUM(BF882:BJ882)</f>
        <v/>
      </c>
      <c r="BL882">
        <f>IFERROR(INDEX(ADJ!$A$1:$BZ$1000,MATCH(PAYROLL!D882,ADJ!A$1:A$500,0),MATCH(PAYROLL!BL$2,ADJ!$2:$2,0)),0)</f>
        <v/>
      </c>
      <c r="BM882">
        <f>IFERROR(INDEX(ADJ!$A$1:$BZ$1000,MATCH(PAYROLL!D882,ADJ!A$1:A$500,0),MATCH(PAYROLL!BM$2,ADJ!$2:$2,0)),0)</f>
        <v/>
      </c>
      <c r="BN882">
        <f>IFERROR(INDEX(ADJ!$A$1:$BZ$1000,MATCH(PAYROLL!D882,ADJ!A$1:A$500,0),MATCH(PAYROLL!BN$2,ADJ!$2:$2,0)),0)</f>
        <v/>
      </c>
      <c r="BO882">
        <f>IFERROR(INDEX(ADJ!$A$1:$BZ$1000,MATCH(PAYROLL!D882,ADJ!A$1:A$500,0),MATCH(PAYROLL!BO$2,ADJ!$2:$2,0)),0)</f>
        <v/>
      </c>
      <c r="BP882">
        <f>SUM(AM882,AV882,BE882,BK882,BL882:BO882)</f>
        <v/>
      </c>
      <c r="BQ882">
        <f>BO882</f>
        <v/>
      </c>
      <c r="BR882">
        <f>IFERROR(ROUND(IF(LEFT(INDEX(PIS!O$1:O$500,MATCH(D882,PIS!C$1:C$500)),1)="D",T882/8*(BD882*0.3),IF(LEFT(INDEX(PIS!O$1:O$500,MATCH(D882,PIS!C$1:C$500)),1)="H",T882*($BD882*0.3),T882/$AD882/8*($BD882*0.3))),0),0)</f>
        <v/>
      </c>
      <c r="BS882">
        <f>IF(AP882&lt;1,0,MIN(AP882,730000))</f>
        <v/>
      </c>
      <c r="BT882">
        <f>IFERROR(ROUND((BE882-SUM(AW882:BC882)*T882/AD882/8),0)-BR882,0)</f>
        <v/>
      </c>
      <c r="BU882">
        <f>AO882</f>
        <v/>
      </c>
      <c r="BV882">
        <f>SUM(BQ882:BU882)</f>
        <v/>
      </c>
      <c r="BW882">
        <f>BP882-BV882</f>
        <v/>
      </c>
      <c r="BX882">
        <f>IFERROR(IF(RIGHT(INDEX(PIS!O$1:O$500,MATCH(D882,PIS!C$1:C$500)),5)="Gross",MIN(U882+V882,VLOOKUP("R700",TSC!B:C,2,0)*VLOOKUP("R101",TSC!B:C,2,0))*VLOOKUP("R701",TSC!B:C,2,0)%,0),0)</f>
        <v/>
      </c>
      <c r="BY882">
        <f>IFERROR(IF(RIGHT(INDEX(PIS!O$1:O$500,MATCH(D882,PIS!C$1:C$500)),5)="Gross",MIN(U882+V882,VLOOKUP("R700",TSC!B:C,2,0)*VLOOKUP("R101",TSC!B:C,2,0))*VLOOKUP("T704",TSC!B:C,2,0)%,0),0)</f>
        <v/>
      </c>
      <c r="BZ882">
        <f>IFERROR(IF(RIGHT(INDEX(PIS!O$1:O$500,MATCH(D882,PIS!C$1:C$500)),5)="Gross",MIN(U882+V882,VLOOKUP("R700",TSC!B:C,2,0)*VLOOKUP("1",TSC!F:G,2,0))*VLOOKUP("T705",TSC!B:C,2,0)%,0),0)</f>
        <v/>
      </c>
      <c r="CA882">
        <f>IFERROR(INDEX(ADJ!$A$1:$BZ$1000,MATCH(PAYROLL!D882,ADJ!A$1:A$500,0),MATCH(PAYROLL!CA$2,ADJ!$2:$2,0)),0)</f>
        <v/>
      </c>
      <c r="CB882">
        <f>IFERROR(INDEX(ADJ!$A$1:$BZ$1000,MATCH(PAYROLL!D882,ADJ!A$1:A$500,0),MATCH(PAYROLL!CB$2,ADJ!$2:$2,0)),0)</f>
        <v/>
      </c>
      <c r="CC882">
        <f>SUM(BX882:CB882)</f>
        <v/>
      </c>
      <c r="CD882">
        <f>IFERROR(INDEX(PIS!$A$1:$BZ$1000,MATCH(PAYROLL!D882,PIS!C$1:C$500,0),MATCH(PAYROLL!CD$1,PIS!$1:$1,0)),0)</f>
        <v/>
      </c>
      <c r="CE882">
        <f>IFERROR(IF(OR(INDEX(PIS!P$1:P$500,MATCH(D882,PIS!C$1:C$500,0))="LT2",INDEX(PIS!P$1:P$500,MATCH(D882,PIS!C$1:C$500,0))="P10"),0,SUM(CC882,CD882*VLOOKUP("R601",TSC!B:C,2,0),VLOOKUP("R602",TSC!B:C,2,0))),0)</f>
        <v/>
      </c>
      <c r="CF882">
        <f>MAX(BW882-CE882,0)</f>
        <v/>
      </c>
      <c r="CG882">
        <f>IFERROR(IF(OR(RIGHT(INDEX(PIS!P$1:P$500,MATCH(D882,PIS!C$1:C$500)),5)="P10",RIGHT(INDEX(PIS!P$1:P$500,MATCH(D882,PIS!C$1:C$500)),5)="CK"),0,IF(CF882&lt;=5000000,CF882*5%,IF(CF882&lt;=10000000,CF882*10%-250000,IF(CF882&lt;=18000000,CF882*15%-750000,IF(CF882&lt;=32000000,CF882*20%-1650000,IF(CF882&lt;=52000000,CF882*25%-3250000,IF(CF882&lt;=80000000,BH882*30%-5850000,CF882*35%-9850000))))))),0)</f>
        <v/>
      </c>
      <c r="CH882">
        <f>IFERROR(IF(OR(INDEX(PIS!P$1:P$500,MATCH(D882,PIS!C$1:C$500))="LT",INDEX(PIS!P$1:P$500,MATCH(D882,PIS!C$1:C$500))="CK"),0,IF(CF882&lt;2000000,0,CF882*10%)),0)</f>
        <v/>
      </c>
      <c r="CI882">
        <f>IFERROR(INDEX(ADJ!$A$1:$BZ$1000,MATCH(PAYROLL!D882,ADJ!A$1:A$500,0),MATCH(PAYROLL!CI$2,ADJ!$2:$2,0)),0)</f>
        <v/>
      </c>
      <c r="CJ882">
        <f>IFERROR(INDEX(ADJ!$A$1:$BZ$1000,MATCH(PAYROLL!D882,ADJ!A$1:A$500,0),MATCH(PAYROLL!CJ$2,ADJ!$2:$2,0)),0)</f>
        <v/>
      </c>
      <c r="CK882">
        <f>IFERROR(INDEX(ADJ!$A$1:$BZ$1000,MATCH(PAYROLL!D882,ADJ!A$1:A$500,0),MATCH(PAYROLL!CK$2,ADJ!$2:$2,0)),0)</f>
        <v/>
      </c>
      <c r="CL882">
        <f>SUM(CG882:CK882)</f>
        <v/>
      </c>
      <c r="CM882">
        <f>ROUND(SUM(CH882:CK882),0)</f>
        <v/>
      </c>
      <c r="CN882">
        <f>IFERROR(INDEX(CSDA!D$1:D$500,MATCH($CN$2,CSDA!C$1:C$500,0))*INDEX(PIS!V$1:V$500,MATCH(D882,PIS!C$1:C$500))+INDEX(ADJ!$A$1:$BZ$1000,MATCH(PAYROLL!D882,ADJ!A$1:A$500,0),MATCH(PAYROLL!CN$2,ADJ!$2:$2,0)),0)</f>
        <v/>
      </c>
      <c r="CO882">
        <f>IFERROR(INDEX(ADJ!$A$1:$BZ$1000,MATCH(PAYROLL!D882,ADJ!A$1:A$500,0),MATCH(PAYROLL!CO$2,ADJ!$2:$2,0)),0)</f>
        <v/>
      </c>
      <c r="CP882">
        <f>IFERROR(INDEX(ADJ!$A$1:$BZ$1000,MATCH(PAYROLL!D882,ADJ!A$1:A$500,0),MATCH(PAYROLL!CP$2,ADJ!$2:$2,0)),0)</f>
        <v/>
      </c>
      <c r="CQ882">
        <f>BP882-CL882-CI882-CM882-CN882-CO882-CP882-CC882</f>
        <v/>
      </c>
      <c r="CR882">
        <f>IFERROR(IF(RIGHT(INDEX(PIS!O$1:O$500,MATCH(D882,PIS!C$1:C$500,0)),5)="Gross",MIN(U882+V882,VLOOKUP("R700",TSC!B:C,2,0)*VLOOKUP("R101",TSC!B:C,2,0))*(VLOOKUP("T711",TSC!B:C,2,0)+VLOOKUP("T712",TSC!B:C,2,0))%,MIN(T882+V882,VLOOKUP("R700",TSC!B:C,2,0)*VLOOKUP("R101",TSC!B:C,2,0))*(VLOOKUP("T711",TSC!B:C,2,0)+VLOOKUP("T712",TSC!B:C,2,0)+VLOOKUP("R701",TSC!B:C,2,0))%),0)</f>
        <v/>
      </c>
      <c r="CS882">
        <f>IFERROR(IF(RIGHT(INDEX(PIS!O$1:O$500,MATCH(D882,PIS!C$1:C$500,0)),5)="Gross",MIN(U882+V882,VLOOKUP("R700",TSC!B:C,2,0)*VLOOKUP("R101",TSC!B:C,2,0))*(VLOOKUP("T714",TSC!B:C,2,0))%,MIN(T882+V882,VLOOKUP("R700",TSC!B:C,2,0)*VLOOKUP("R101",TSC!B:C,2,0))*(VLOOKUP("T704",TSC!B:C,2,0)+VLOOKUP("T714",TSC!B:C,2,0))%),0)</f>
        <v/>
      </c>
      <c r="CT882">
        <f>IFERROR(IF(RIGHT(INDEX(PIS!O$1:O$500,MATCH(D882,PIS!C$1:C$500,0)),5)="Gross",MIN(U882+V882,VLOOKUP("R700",TSC!B:C,2,0)*VLOOKUP("R101",TSC!B:C,2,0))*VLOOKUP("T705",TSC!B:C,2,0)%,MIN(T882+V882,VLOOKUP("R700",TSC!B:C,2,0)*VLOOKUP("R101",TSC!B:C,2,0))*VLOOKUP("T705",TSC!B:C,2,0)%),0)</f>
        <v/>
      </c>
      <c r="CU882">
        <f>IFERROR(IF(RIGHT(INDEX(PIS!O$1:O$500,MATCH(D882,PIS!C$1:C$500,0)),5)="Gross",MIN(U882+V882,VLOOKUP("R700",TSC!B:C,2,0)*VLOOKUP("R101",TSC!B:C,2,0))*(VLOOKUP("T713",TSC!B:C,2,0))%,MIN(T882+V882,VLOOKUP("R700",TSC!B:C,2,0)*VLOOKUP("R101",TSC!B:C,2,0))*(VLOOKUP("T713",TSC!B:C,2,0))%),0)</f>
        <v/>
      </c>
      <c r="CV882">
        <f>IFERROR(INDEX(ADJ!$A$1:$BZ$1000,MATCH(PAYROLL!D882,ADJ!A$1:A$500,0),MATCH(PAYROLL!CV$2,ADJ!$2:$2,0)),0)</f>
        <v/>
      </c>
      <c r="CW882">
        <f>IFERROR(INDEX(ADJ!$A$1:$BZ$1000,MATCH(PAYROLL!D882,ADJ!A$1:A$500,0),MATCH(PAYROLL!CW$2,ADJ!$2:$2,0)),0)</f>
        <v/>
      </c>
      <c r="CX882">
        <f>SUM(CR882:CW882)</f>
        <v/>
      </c>
      <c r="CY882">
        <f>ROUND(IF(CR882&gt;0,T882+V882*VLOOKUP("R202",TSC!$B$1:$C$500,2,0),0),0)</f>
        <v/>
      </c>
      <c r="CZ882">
        <f>IFERROR(INDEX(CSDA!D$1:D$500,MATCH($CZ$2,CSDA!C$1:C$500,0)),0)</f>
        <v/>
      </c>
      <c r="DA882">
        <f>ROUND(T882*0.7%,0)</f>
        <v/>
      </c>
      <c r="DB882">
        <f>ROUND(T882/12,0)</f>
        <v/>
      </c>
      <c r="DC882">
        <f ref="DC882" t="array">IFERROR(INDEX(CSDA!D$1:D$500,MATCH("Trích giữ"&amp;PAYROLL!DC$2,CSDA!A$1:A$500&amp;CSDA!C$1:C$500,0)),0)</f>
        <v/>
      </c>
      <c r="DD882">
        <f ref="DD882" t="array">IFERROR(INDEX(CSDA!D$1:D$500,MATCH("Trích giữ"&amp;PAYROLL!DD$2,CSDA!A$1:A$500&amp;CSDA!C$1:C$500,0)),0)</f>
        <v/>
      </c>
      <c r="DE882">
        <f ref="DE882" t="array">IFERROR(INDEX(CSDA!D$1:D$500,MATCH("Trích giữ"&amp;PAYROLL!DE$2,CSDA!A$1:A$500&amp;CSDA!C$1:C$500,0)),0)</f>
        <v/>
      </c>
      <c r="DF882">
        <f>IFERROR(INDEX(CSDA!D$1:D$500,MATCH(PAYROLL!DF$2,CSDA!C$1:C$500,0)),0)</f>
        <v/>
      </c>
      <c r="DG882">
        <f ref="DG882" t="array">IFERROR(INDEX(CSDA!D$1:D$500,MATCH("Trích giữ"&amp;PAYROLL!DG$2,CSDA!A$1:A$500&amp;CSDA!C$1:C$500,0)),0)</f>
        <v/>
      </c>
      <c r="DH882">
        <f>ROUND(T882/26,0)</f>
        <v/>
      </c>
      <c r="DI882">
        <f ref="DI882" t="array">IFERROR(INDEX(CSDA!D$1:D$500,MATCH("Trích giữ"&amp;PAYROLL!DI$2,CSDA!A$1:A$500&amp;CSDA!C$1:C$500,0)),0)</f>
        <v/>
      </c>
      <c r="DJ882">
        <f>IF(U882=0,T882*21.5%-BL882,0)</f>
        <v/>
      </c>
      <c r="DK882">
        <f ref="DK882" t="array">IFERROR(INDEX(CSDA!D$1:D$500,MATCH("Trích giữ"&amp;PAYROLL!DK$2,CSDA!A$1:A$500&amp;CSDA!C$1:C$500,0)),0)</f>
        <v/>
      </c>
      <c r="DL882">
        <f>IFERROR(INDEX(CSDA!D$1:D$500,MATCH(PAYROLL!DL$2,CSDA!C$1:C$500,0))/12,0)</f>
        <v/>
      </c>
      <c r="DM882">
        <f>SUM(DB882:DL882)</f>
        <v/>
      </c>
      <c r="DN882">
        <f>IFERROR(INDEX(ADJ!$A$1:$BZ$1000,MATCH(PAYROLL!D882,ADJ!A$1:A$500,0),MATCH(PAYROLL!DN$2,ADJ!$2:$2,0)),0)</f>
        <v/>
      </c>
      <c r="DO882">
        <f>IFERROR(SUM(BP882,DM882:DN882,CX882:DA882)-DT882,0)</f>
        <v/>
      </c>
      <c r="DP882">
        <f ref="DP882" t="array">SUM(BW882*IFERROR(INDEX(CSDA!D$1:D$500,MATCH(BW$2,CSDA!C$1:C$500,0)),0)%,CX882*IFERROR(INDEX(CSDA!D$1:D$500,MATCH(CX$2,CSDA!C$1:C$500,0)),0)%,DA882*IFERROR(INDEX(CSDA!D$1:D$500,MATCH(DA$2,CSDA!C$1:C$500,0)),0)%,DB882*IFERROR(INDEX(CSDA!D$1:D$500,MATCH(DB$2,CSDA!C$1:C$500,0)),0)%,DF882*IFERROR(INDEX(CSDA!D$1:D$500,MATCH("Phí dịch vụ"&amp;PAYROLL!DF$2,CSDA!A$1:A$500&amp;CSDA!C$1:C$500,0)),0)%,DC882*IFERROR(INDEX(CSDA!D$1:D$500,MATCH("Phí dịch vụ"&amp;PAYROLL!DC$2,CSDA!A$1:A$500&amp;CSDA!C$1:C$500,0)),0)%,DH882*IFERROR(INDEX(CSDA!D$1:D$500,MATCH("Phí dịch vụ"&amp;PAYROLL!DH$2,CSDA!A$1:A$500&amp;CSDA!C$1:C$500,0)),0)%,DJ882*IFERROR(INDEX(CSDA!D$1:D$500,MATCH("Phí dịch vụ"&amp;PAYROLL!DJ$2,CSDA!A$1:A$500&amp;CSDA!C$1:C$500,0)),0)%,BN882*IFERROR(INDEX(CSDA!D$1:D$500,MATCH(BN$2,CSDA!C$1:C$500,0)),0)%)-BN882*7%</f>
        <v/>
      </c>
      <c r="DQ882">
        <f>IFERROR(INDEX(ADJ!$A$1:$BZ$1000,MATCH(PAYROLL!D882,ADJ!A$1:A$500,0),MATCH(PAYROLL!DQ$2,ADJ!$2:$2,0)),0)</f>
        <v/>
      </c>
      <c r="DR882">
        <f>IFERROR(INDEX(ADJ!$A$1:$BZ$1000,MATCH(PAYROLL!D882,ADJ!A$1:A$500,0),MATCH(PAYROLL!DR$2,ADJ!$2:$2,0)),0)</f>
        <v/>
      </c>
      <c r="DS882">
        <f>SUM(DP882:DR882)</f>
        <v/>
      </c>
      <c r="DT882">
        <f>EK882</f>
        <v/>
      </c>
      <c r="DU882">
        <f>SUM(DO882:DR882)</f>
        <v/>
      </c>
      <c r="DV882">
        <f>ROUND(DU882*0.1,0)</f>
        <v/>
      </c>
      <c r="DW882">
        <f>DU882+DV882</f>
        <v/>
      </c>
      <c r="DZ882">
        <f>IFERROR(INDEX(ADJ!$A$1:$BZ$1000,MATCH(PAYROLL!$D882,ADJ!A$1:A$500,0),MATCH(PAYROLL!DZ$2,ADJ!$2:$2,0)),0)</f>
        <v/>
      </c>
      <c r="EA882">
        <f>IFERROR(INDEX(ADJ!$A$1:$BZ$1000,MATCH(PAYROLL!$D882,ADJ!A$1:A$500,0),MATCH(PAYROLL!EA$2,ADJ!$2:$2,0)),0)</f>
        <v/>
      </c>
      <c r="EB882">
        <f>IFERROR(INDEX(ADJ!$A$1:$BZ$1000,MATCH(PAYROLL!$D882,ADJ!A$1:A$500,0),MATCH(PAYROLL!EB$2,ADJ!$2:$2,0)),0)</f>
        <v/>
      </c>
      <c r="EC882">
        <f>IFERROR(INDEX(ADJ!$A$1:$BZ$1000,MATCH(PAYROLL!$D882,ADJ!A$1:A$500,0),MATCH(PAYROLL!EC$2,ADJ!$2:$2,0)),0)</f>
        <v/>
      </c>
      <c r="ED882">
        <f>IFERROR(INDEX(ADJ!$A$1:$BZ$1000,MATCH(PAYROLL!$D882,ADJ!A$1:A$500,0),MATCH(PAYROLL!ED$2,ADJ!$2:$2,0)),0)</f>
        <v/>
      </c>
      <c r="EE882">
        <f>IFERROR(INDEX(ADJ!$A$1:$BZ$1000,MATCH(PAYROLL!$D882,ADJ!A$1:A$500,0),MATCH(PAYROLL!EE$2,ADJ!$2:$2,0)),0)</f>
        <v/>
      </c>
      <c r="EF882">
        <f>IFERROR(INDEX(ADJ!$A$1:$BZ$1000,MATCH(PAYROLL!$D882,ADJ!A$1:A$500,0),MATCH(PAYROLL!EF$2,ADJ!$2:$2,0)),0)</f>
        <v/>
      </c>
      <c r="EG882">
        <f>IFERROR(INDEX(ADJ!$A$1:$BZ$1000,MATCH(PAYROLL!$D882,ADJ!A$1:A$500,0),MATCH(PAYROLL!EG$2,ADJ!$2:$2,0)),0)</f>
        <v/>
      </c>
      <c r="EH882">
        <f>IFERROR(INDEX(ADJ!$A$1:$BZ$1000,MATCH(PAYROLL!$D882,ADJ!A$1:A$500,0),MATCH(PAYROLL!EH$2,ADJ!$2:$2,0)),0)</f>
        <v/>
      </c>
      <c r="EI882">
        <f>IFERROR(INDEX(ADJ!$A$1:$BZ$1000,MATCH(PAYROLL!D882,ADJ!A$1:A$500,0),MATCH(PAYROLL!EI$2,ADJ!$2:$2,0)),0)</f>
        <v/>
      </c>
      <c r="EJ882">
        <f>IFERROR(INDEX(ADJ!$A$1:$BZ$1000,MATCH(PAYROLL!$D882,ADJ!A$1:A$500,0),MATCH(PAYROLL!EJ$2,ADJ!$2:$2,0)),0)</f>
        <v/>
      </c>
      <c r="EK882">
        <f>SUM(DZ882:EJ882)</f>
        <v/>
      </c>
    </row>
    <row r="883">
      <c r="A883" t="n">
        <v>881</v>
      </c>
      <c r="B883" t="inlineStr">
        <is>
          <t>Nguyễn Văn Dũng</t>
        </is>
      </c>
      <c r="D883" t="inlineStr">
        <is>
          <t>153628-01</t>
        </is>
      </c>
      <c r="S883">
        <f>IFERROR(INDEX(PIS!$A$1:$BZ$1000,MATCH($D883,PIS!C$1:C$500,0),MATCH("Lương CB tháng trước",PIS!$1:$1,0)),0)</f>
        <v/>
      </c>
      <c r="T883">
        <f>IFERROR(INDEX(PIS!$A$1:$BZ$1000,MATCH($D883,PIS!C$1:C$500,0),MATCH("Lương CB hiện tại",PIS!$1:$1,0)),0)</f>
        <v/>
      </c>
      <c r="U883">
        <f>IFERROR(INDEX(PIS!$A$1:$BZ$1000,MATCH($D883,PIS!C$1:C$500,0),MATCH("Lương đóng BHBB",PIS!$1:$1,0)),0)</f>
        <v/>
      </c>
      <c r="V883">
        <f>IFERROR(INDEX(PIS!$A$1:$BZ$1000,MATCH($D883,PIS!C$1:C$500,0),MATCH(V$2,PIS!$2:$2,0)),0)</f>
        <v/>
      </c>
      <c r="W883">
        <f>IFERROR(INDEX(PIS!$A$1:$BZ$1000,MATCH($D883,PIS!C$1:C$500,0),MATCH(W$2,PIS!$2:$2,0)),0)</f>
        <v/>
      </c>
      <c r="X883">
        <f>IFERROR(INDEX(PIS!$A$1:$BZ$1000,MATCH($D883,PIS!C$1:C$500,0),MATCH(X$2,PIS!$2:$2,0)),0)</f>
        <v/>
      </c>
      <c r="Y883">
        <f>IFERROR(INDEX(PIS!$A$1:$BZ$1000,MATCH($D883,PIS!C$1:C$500,0),MATCH(Y$2,PIS!$2:$2,0)),0)</f>
        <v/>
      </c>
      <c r="Z883">
        <f>IFERROR(INDEX(PIS!$A$1:$BZ$1000,MATCH($D883,PIS!C$1:C$500,0),MATCH(Z$2,PIS!$2:$2,0)),0)</f>
        <v/>
      </c>
      <c r="AA883">
        <f>IFERROR(INDEX(PIS!$A$1:$BZ$1000,MATCH($D883,PIS!C$1:C$500,0),MATCH(AA$2,PIS!$2:$2,0)),0)</f>
        <v/>
      </c>
      <c r="AB883">
        <f>IFERROR(INDEX(PIS!$A$1:$BZ$1000,MATCH($D883,PIS!C$1:C$500,0),MATCH(AB$2,PIS!$2:$2,0)),0)</f>
        <v/>
      </c>
      <c r="AC883">
        <f>SUM(V883:AB883)</f>
        <v/>
      </c>
      <c r="AD883">
        <f>IFERROR(INDEX(TIMESHEET!$A$1:$AI$5000,MATCH($D883,TIMESHEET!A$1:A$500,0),MATCH("T100",TIMESHEET!$2:$2,0))-2,0)</f>
        <v/>
      </c>
      <c r="AE883">
        <f>IFERROR(INDEX(TIMESHEET!$A$1:$AI$5000,MATCH($D883,TIMESHEET!A$1:A$500,0),MATCH("T202",TIMESHEET!$2:$2,0)),0)</f>
        <v/>
      </c>
      <c r="AF883">
        <f>IFERROR(INDEX(TIMESHEET!$A$1:$AI$5000,MATCH($D883,TIMESHEET!A$1:A$500,0),MATCH("T302",TIMESHEET!$2:$2,0)),0)</f>
        <v/>
      </c>
      <c r="AG883">
        <f>IFERROR(INDEX(TIMESHEET!$A$1:$AI$5000,MATCH($D883,TIMESHEET!A$1:A$500,0),MATCH("T406",TIMESHEET!$2:$2,0)),0)</f>
        <v/>
      </c>
      <c r="AH883">
        <f>AE883+AG883</f>
        <v/>
      </c>
      <c r="AI883">
        <f>IFERROR(INDEX(TIMESHEET!$A$1:$AI$5000,MATCH($D883,TIMESHEET!A$1:A$500,0),MATCH("T701",TIMESHEET!$2:$2,0)),0)</f>
        <v/>
      </c>
      <c r="AJ883">
        <f>IFERROR(INDEX(TIMESHEET!$A$1:$AI$5000,MATCH($D883,TIMESHEET!B$1:B$500,0),MATCH("T320",TIMESHEET!$2:$2,0)),0)</f>
        <v/>
      </c>
      <c r="AK883">
        <f>IFERROR(IF(LEFT(INDEX(PIS!O$1:O$500,MATCH(D883,PIS!C$1:C$500)),1)="M",T883/AD883*SUM(AE883:AG883),T883*AD883),0)</f>
        <v/>
      </c>
      <c r="AL883">
        <f>IFERROR(INDEX(ADJ!$A$1:$BZ$1000,MATCH(PAYROLL!D883,ADJ!A$1:A$500,0),MATCH(PAYROLL!AL$2,ADJ!$2:$2,0)),0)</f>
        <v/>
      </c>
      <c r="AM883">
        <f>SUM(AK883:AL883)</f>
        <v/>
      </c>
      <c r="AN883">
        <f>IFERROR(ROUND(V883/$AD883*$AH883,0),0)</f>
        <v/>
      </c>
      <c r="AO883">
        <f>IFERROR(ROUND(W883/$AD883*$AH883,0),0)</f>
        <v/>
      </c>
      <c r="AP883">
        <f>IFERROR(ROUND(X883/$AD883*$AE883,0),0)</f>
        <v/>
      </c>
      <c r="AQ883">
        <f>IFERROR(ROUND(Y883/$AD883*$AH883,0),0)</f>
        <v/>
      </c>
      <c r="AR883">
        <f>IFERROR(ROUND(Z883/$AD883*$AH883,0),0)</f>
        <v/>
      </c>
      <c r="AS883">
        <f>IFERROR(ROUND(AA883/$AD883*$AH883,0),0)</f>
        <v/>
      </c>
      <c r="AT883">
        <f>IFERROR(IF((AE883+AF883+AG883)&gt;13,AB883,ROUND(AB883/AD883*AH883,0)),0)</f>
        <v/>
      </c>
      <c r="AU883">
        <f>IFERROR(INDEX(ADJ!$A$1:$BZ$1000,MATCH(PAYROLL!D883,ADJ!A$1:A$500,0),MATCH(PAYROLL!AU$2,ADJ!$2:$2,0)),0)</f>
        <v/>
      </c>
      <c r="AV883">
        <f>ROUND(SUM(AN883:AU883),0)</f>
        <v/>
      </c>
      <c r="AW883">
        <f>IFERROR(INDEX(TIMESHEET!$A$1:$AI$5000,MATCH(PAYROLL!D883,TIMESHEET!A$1:A$500,0),MATCH("T620",TIMESHEET!$2:$2,0)),0)</f>
        <v/>
      </c>
      <c r="AX883">
        <f>IFERROR(INDEX(TIMESHEET!$A$1:$AI$5000,MATCH(PAYROLL!D883,TIMESHEET!A$1:A$500,0),MATCH("T601",TIMESHEET!$2:$2,0)),0)</f>
        <v/>
      </c>
      <c r="AY883">
        <f>IFERROR(INDEX(TIMESHEET!$A$1:$AI$5000,MATCH(PAYROLL!D883,TIMESHEET!A$1:A$500,0),MATCH("T602",TIMESHEET!$2:$2,0)),0)</f>
        <v/>
      </c>
      <c r="AZ883">
        <f>IFERROR(INDEX(TIMESHEET!$A$1:$AI$5000,MATCH(PAYROLL!D883,TIMESHEET!A$1:A$500,0),MATCH("T603",TIMESHEET!$2:$2,0)),0)</f>
        <v/>
      </c>
      <c r="BA883">
        <f>IFERROR(INDEX(TIMESHEET!$A$1:$AI$5000,MATCH(PAYROLL!D883,TIMESHEET!A$1:A$500,0),MATCH("T611",TIMESHEET!$2:$2,0)),0)</f>
        <v/>
      </c>
      <c r="BB883">
        <f>IFERROR(INDEX(TIMESHEET!$A$1:$AI$5000,MATCH(PAYROLL!D883,TIMESHEET!A$1:A$500,0),MATCH("T612",TIMESHEET!$2:$2,0)),0)</f>
        <v/>
      </c>
      <c r="BC883">
        <f>IFERROR(INDEX(TIMESHEET!$A$1:$AI$5000,MATCH(PAYROLL!D883,TIMESHEET!A$1:A$500,0),MATCH("T613",TIMESHEET!$2:$2,0)),0)</f>
        <v/>
      </c>
      <c r="BD883">
        <f>IFERROR(INDEX(TIMESHEET!$A$1:$AI$5000,MATCH(PAYROLL!D883,TIMESHEET!A$1:A$500,0),MATCH("T500",TIMESHEET!$2:$2,0)),0)</f>
        <v/>
      </c>
      <c r="BE883">
        <f>IFERROR(IF(LEFT(INDEX(PIS!O$1:O$500,MATCH(D883,PIS!C$1:C$500)),1)="M",T883/AD883/8*(AW883+AX883*1.5+AY883*2+AZ883*3+BA883*2.1+BB883*2.7+BC883*3.9+BD883*0.3),T883/8*(AW883+AX883*1.5+AY883*2+AZ883*3+BA883*2.1+BB883*2.7+BC883*3.9+BD883*0.3)),0)</f>
        <v/>
      </c>
      <c r="BF883">
        <f>IFERROR(INDEX(ADJ!$A$1:$BZ$1000,MATCH(PAYROLL!$D883,ADJ!A$1:A$500,0),MATCH(PAYROLL!BF$2,ADJ!$2:$2,0)),0)</f>
        <v/>
      </c>
      <c r="BG883">
        <f>IFERROR(INDEX(ADJ!$A$1:$BZ$1000,MATCH(PAYROLL!D883,ADJ!A$1:A$500,0),MATCH(PAYROLL!BG$2,ADJ!$2:$2,0)),0)</f>
        <v/>
      </c>
      <c r="BH883">
        <f>IFERROR(INDEX(ADJ!$A$1:$BZ$1000,MATCH(PAYROLL!D883,ADJ!A$1:A$500,0),MATCH(PAYROLL!BH$2,ADJ!$2:$2,0)),0)</f>
        <v/>
      </c>
      <c r="BI883">
        <f>IFERROR(INDEX(ADJ!$A$1:$BZ$1000,MATCH(PAYROLL!D883,ADJ!A$1:A$500,0),MATCH(PAYROLL!BI$2,ADJ!$2:$2,0)),0)</f>
        <v/>
      </c>
      <c r="BJ883">
        <f>IFERROR(INDEX(ADJ!$A$1:$BZ$1000,MATCH(PAYROLL!D883,ADJ!A$1:A$500,0),MATCH(PAYROLL!BJ$2,ADJ!$2:$2,0)),0)</f>
        <v/>
      </c>
      <c r="BK883">
        <f>SUM(BF883:BJ883)</f>
        <v/>
      </c>
      <c r="BL883">
        <f>IFERROR(INDEX(ADJ!$A$1:$BZ$1000,MATCH(PAYROLL!D883,ADJ!A$1:A$500,0),MATCH(PAYROLL!BL$2,ADJ!$2:$2,0)),0)</f>
        <v/>
      </c>
      <c r="BM883">
        <f>IFERROR(INDEX(ADJ!$A$1:$BZ$1000,MATCH(PAYROLL!D883,ADJ!A$1:A$500,0),MATCH(PAYROLL!BM$2,ADJ!$2:$2,0)),0)</f>
        <v/>
      </c>
      <c r="BN883">
        <f>IFERROR(INDEX(ADJ!$A$1:$BZ$1000,MATCH(PAYROLL!D883,ADJ!A$1:A$500,0),MATCH(PAYROLL!BN$2,ADJ!$2:$2,0)),0)</f>
        <v/>
      </c>
      <c r="BO883">
        <f>IFERROR(INDEX(ADJ!$A$1:$BZ$1000,MATCH(PAYROLL!D883,ADJ!A$1:A$500,0),MATCH(PAYROLL!BO$2,ADJ!$2:$2,0)),0)</f>
        <v/>
      </c>
      <c r="BP883">
        <f>SUM(AM883,AV883,BE883,BK883,BL883:BO883)</f>
        <v/>
      </c>
      <c r="BQ883">
        <f>BO883</f>
        <v/>
      </c>
      <c r="BR883">
        <f>IFERROR(ROUND(IF(LEFT(INDEX(PIS!O$1:O$500,MATCH(D883,PIS!C$1:C$500)),1)="D",T883/8*(BD883*0.3),IF(LEFT(INDEX(PIS!O$1:O$500,MATCH(D883,PIS!C$1:C$500)),1)="H",T883*($BD883*0.3),T883/$AD883/8*($BD883*0.3))),0),0)</f>
        <v/>
      </c>
      <c r="BS883">
        <f>IF(AP883&lt;1,0,MIN(AP883,730000))</f>
        <v/>
      </c>
      <c r="BT883">
        <f>IFERROR(ROUND((BE883-SUM(AW883:BC883)*T883/AD883/8),0)-BR883,0)</f>
        <v/>
      </c>
      <c r="BU883">
        <f>AO883</f>
        <v/>
      </c>
      <c r="BV883">
        <f>SUM(BQ883:BU883)</f>
        <v/>
      </c>
      <c r="BW883">
        <f>BP883-BV883</f>
        <v/>
      </c>
      <c r="BX883">
        <f>IFERROR(IF(RIGHT(INDEX(PIS!O$1:O$500,MATCH(D883,PIS!C$1:C$500)),5)="Gross",MIN(U883+V883,VLOOKUP("R700",TSC!B:C,2,0)*VLOOKUP("R101",TSC!B:C,2,0))*VLOOKUP("R701",TSC!B:C,2,0)%,0),0)</f>
        <v/>
      </c>
      <c r="BY883">
        <f>IFERROR(IF(RIGHT(INDEX(PIS!O$1:O$500,MATCH(D883,PIS!C$1:C$500)),5)="Gross",MIN(U883+V883,VLOOKUP("R700",TSC!B:C,2,0)*VLOOKUP("R101",TSC!B:C,2,0))*VLOOKUP("T704",TSC!B:C,2,0)%,0),0)</f>
        <v/>
      </c>
      <c r="BZ883">
        <f>IFERROR(IF(RIGHT(INDEX(PIS!O$1:O$500,MATCH(D883,PIS!C$1:C$500)),5)="Gross",MIN(U883+V883,VLOOKUP("R700",TSC!B:C,2,0)*VLOOKUP("1",TSC!F:G,2,0))*VLOOKUP("T705",TSC!B:C,2,0)%,0),0)</f>
        <v/>
      </c>
      <c r="CA883">
        <f>IFERROR(INDEX(ADJ!$A$1:$BZ$1000,MATCH(PAYROLL!D883,ADJ!A$1:A$500,0),MATCH(PAYROLL!CA$2,ADJ!$2:$2,0)),0)</f>
        <v/>
      </c>
      <c r="CB883">
        <f>IFERROR(INDEX(ADJ!$A$1:$BZ$1000,MATCH(PAYROLL!D883,ADJ!A$1:A$500,0),MATCH(PAYROLL!CB$2,ADJ!$2:$2,0)),0)</f>
        <v/>
      </c>
      <c r="CC883">
        <f>SUM(BX883:CB883)</f>
        <v/>
      </c>
      <c r="CD883">
        <f>IFERROR(INDEX(PIS!$A$1:$BZ$1000,MATCH(PAYROLL!D883,PIS!C$1:C$500,0),MATCH(PAYROLL!CD$1,PIS!$1:$1,0)),0)</f>
        <v/>
      </c>
      <c r="CE883">
        <f>IFERROR(IF(OR(INDEX(PIS!P$1:P$500,MATCH(D883,PIS!C$1:C$500,0))="LT2",INDEX(PIS!P$1:P$500,MATCH(D883,PIS!C$1:C$500,0))="P10"),0,SUM(CC883,CD883*VLOOKUP("R601",TSC!B:C,2,0),VLOOKUP("R602",TSC!B:C,2,0))),0)</f>
        <v/>
      </c>
      <c r="CF883">
        <f>MAX(BW883-CE883,0)</f>
        <v/>
      </c>
      <c r="CG883">
        <f>IFERROR(IF(OR(RIGHT(INDEX(PIS!P$1:P$500,MATCH(D883,PIS!C$1:C$500)),5)="P10",RIGHT(INDEX(PIS!P$1:P$500,MATCH(D883,PIS!C$1:C$500)),5)="CK"),0,IF(CF883&lt;=5000000,CF883*5%,IF(CF883&lt;=10000000,CF883*10%-250000,IF(CF883&lt;=18000000,CF883*15%-750000,IF(CF883&lt;=32000000,CF883*20%-1650000,IF(CF883&lt;=52000000,CF883*25%-3250000,IF(CF883&lt;=80000000,BH883*30%-5850000,CF883*35%-9850000))))))),0)</f>
        <v/>
      </c>
      <c r="CH883">
        <f>IFERROR(IF(OR(INDEX(PIS!P$1:P$500,MATCH(D883,PIS!C$1:C$500))="LT",INDEX(PIS!P$1:P$500,MATCH(D883,PIS!C$1:C$500))="CK"),0,IF(CF883&lt;2000000,0,CF883*10%)),0)</f>
        <v/>
      </c>
      <c r="CI883">
        <f>IFERROR(INDEX(ADJ!$A$1:$BZ$1000,MATCH(PAYROLL!D883,ADJ!A$1:A$500,0),MATCH(PAYROLL!CI$2,ADJ!$2:$2,0)),0)</f>
        <v/>
      </c>
      <c r="CJ883">
        <f>IFERROR(INDEX(ADJ!$A$1:$BZ$1000,MATCH(PAYROLL!D883,ADJ!A$1:A$500,0),MATCH(PAYROLL!CJ$2,ADJ!$2:$2,0)),0)</f>
        <v/>
      </c>
      <c r="CK883">
        <f>IFERROR(INDEX(ADJ!$A$1:$BZ$1000,MATCH(PAYROLL!D883,ADJ!A$1:A$500,0),MATCH(PAYROLL!CK$2,ADJ!$2:$2,0)),0)</f>
        <v/>
      </c>
      <c r="CL883">
        <f>SUM(CG883:CK883)</f>
        <v/>
      </c>
      <c r="CM883">
        <f>ROUND(SUM(CH883:CK883),0)</f>
        <v/>
      </c>
      <c r="CN883">
        <f>IFERROR(INDEX(CSDA!D$1:D$500,MATCH($CN$2,CSDA!C$1:C$500,0))*INDEX(PIS!V$1:V$500,MATCH(D883,PIS!C$1:C$500))+INDEX(ADJ!$A$1:$BZ$1000,MATCH(PAYROLL!D883,ADJ!A$1:A$500,0),MATCH(PAYROLL!CN$2,ADJ!$2:$2,0)),0)</f>
        <v/>
      </c>
      <c r="CO883">
        <f>IFERROR(INDEX(ADJ!$A$1:$BZ$1000,MATCH(PAYROLL!D883,ADJ!A$1:A$500,0),MATCH(PAYROLL!CO$2,ADJ!$2:$2,0)),0)</f>
        <v/>
      </c>
      <c r="CP883">
        <f>IFERROR(INDEX(ADJ!$A$1:$BZ$1000,MATCH(PAYROLL!D883,ADJ!A$1:A$500,0),MATCH(PAYROLL!CP$2,ADJ!$2:$2,0)),0)</f>
        <v/>
      </c>
      <c r="CQ883">
        <f>BP883-CL883-CI883-CM883-CN883-CO883-CP883-CC883</f>
        <v/>
      </c>
      <c r="CR883">
        <f>IFERROR(IF(RIGHT(INDEX(PIS!O$1:O$500,MATCH(D883,PIS!C$1:C$500,0)),5)="Gross",MIN(U883+V883,VLOOKUP("R700",TSC!B:C,2,0)*VLOOKUP("R101",TSC!B:C,2,0))*(VLOOKUP("T711",TSC!B:C,2,0)+VLOOKUP("T712",TSC!B:C,2,0))%,MIN(T883+V883,VLOOKUP("R700",TSC!B:C,2,0)*VLOOKUP("R101",TSC!B:C,2,0))*(VLOOKUP("T711",TSC!B:C,2,0)+VLOOKUP("T712",TSC!B:C,2,0)+VLOOKUP("R701",TSC!B:C,2,0))%),0)</f>
        <v/>
      </c>
      <c r="CS883">
        <f>IFERROR(IF(RIGHT(INDEX(PIS!O$1:O$500,MATCH(D883,PIS!C$1:C$500,0)),5)="Gross",MIN(U883+V883,VLOOKUP("R700",TSC!B:C,2,0)*VLOOKUP("R101",TSC!B:C,2,0))*(VLOOKUP("T714",TSC!B:C,2,0))%,MIN(T883+V883,VLOOKUP("R700",TSC!B:C,2,0)*VLOOKUP("R101",TSC!B:C,2,0))*(VLOOKUP("T704",TSC!B:C,2,0)+VLOOKUP("T714",TSC!B:C,2,0))%),0)</f>
        <v/>
      </c>
      <c r="CT883">
        <f>IFERROR(IF(RIGHT(INDEX(PIS!O$1:O$500,MATCH(D883,PIS!C$1:C$500,0)),5)="Gross",MIN(U883+V883,VLOOKUP("R700",TSC!B:C,2,0)*VLOOKUP("R101",TSC!B:C,2,0))*VLOOKUP("T705",TSC!B:C,2,0)%,MIN(T883+V883,VLOOKUP("R700",TSC!B:C,2,0)*VLOOKUP("R101",TSC!B:C,2,0))*VLOOKUP("T705",TSC!B:C,2,0)%),0)</f>
        <v/>
      </c>
      <c r="CU883">
        <f>IFERROR(IF(RIGHT(INDEX(PIS!O$1:O$500,MATCH(D883,PIS!C$1:C$500,0)),5)="Gross",MIN(U883+V883,VLOOKUP("R700",TSC!B:C,2,0)*VLOOKUP("R101",TSC!B:C,2,0))*(VLOOKUP("T713",TSC!B:C,2,0))%,MIN(T883+V883,VLOOKUP("R700",TSC!B:C,2,0)*VLOOKUP("R101",TSC!B:C,2,0))*(VLOOKUP("T713",TSC!B:C,2,0))%),0)</f>
        <v/>
      </c>
      <c r="CV883">
        <f>IFERROR(INDEX(ADJ!$A$1:$BZ$1000,MATCH(PAYROLL!D883,ADJ!A$1:A$500,0),MATCH(PAYROLL!CV$2,ADJ!$2:$2,0)),0)</f>
        <v/>
      </c>
      <c r="CW883">
        <f>IFERROR(INDEX(ADJ!$A$1:$BZ$1000,MATCH(PAYROLL!D883,ADJ!A$1:A$500,0),MATCH(PAYROLL!CW$2,ADJ!$2:$2,0)),0)</f>
        <v/>
      </c>
      <c r="CX883">
        <f>SUM(CR883:CW883)</f>
        <v/>
      </c>
      <c r="CY883">
        <f>ROUND(IF(CR883&gt;0,T883+V883*VLOOKUP("R202",TSC!$B$1:$C$500,2,0),0),0)</f>
        <v/>
      </c>
      <c r="CZ883">
        <f>IFERROR(INDEX(CSDA!D$1:D$500,MATCH($CZ$2,CSDA!C$1:C$500,0)),0)</f>
        <v/>
      </c>
      <c r="DA883">
        <f>ROUND(T883*0.7%,0)</f>
        <v/>
      </c>
      <c r="DB883">
        <f>ROUND(T883/12,0)</f>
        <v/>
      </c>
      <c r="DC883">
        <f ref="DC883" t="array">IFERROR(INDEX(CSDA!D$1:D$500,MATCH("Trích giữ"&amp;PAYROLL!DC$2,CSDA!A$1:A$500&amp;CSDA!C$1:C$500,0)),0)</f>
        <v/>
      </c>
      <c r="DD883">
        <f ref="DD883" t="array">IFERROR(INDEX(CSDA!D$1:D$500,MATCH("Trích giữ"&amp;PAYROLL!DD$2,CSDA!A$1:A$500&amp;CSDA!C$1:C$500,0)),0)</f>
        <v/>
      </c>
      <c r="DE883">
        <f ref="DE883" t="array">IFERROR(INDEX(CSDA!D$1:D$500,MATCH("Trích giữ"&amp;PAYROLL!DE$2,CSDA!A$1:A$500&amp;CSDA!C$1:C$500,0)),0)</f>
        <v/>
      </c>
      <c r="DF883">
        <f>IFERROR(INDEX(CSDA!D$1:D$500,MATCH(PAYROLL!DF$2,CSDA!C$1:C$500,0)),0)</f>
        <v/>
      </c>
      <c r="DG883">
        <f ref="DG883" t="array">IFERROR(INDEX(CSDA!D$1:D$500,MATCH("Trích giữ"&amp;PAYROLL!DG$2,CSDA!A$1:A$500&amp;CSDA!C$1:C$500,0)),0)</f>
        <v/>
      </c>
      <c r="DH883">
        <f>ROUND(T883/26,0)</f>
        <v/>
      </c>
      <c r="DI883">
        <f ref="DI883" t="array">IFERROR(INDEX(CSDA!D$1:D$500,MATCH("Trích giữ"&amp;PAYROLL!DI$2,CSDA!A$1:A$500&amp;CSDA!C$1:C$500,0)),0)</f>
        <v/>
      </c>
      <c r="DJ883">
        <f>IF(U883=0,T883*21.5%-BL883,0)</f>
        <v/>
      </c>
      <c r="DK883">
        <f ref="DK883" t="array">IFERROR(INDEX(CSDA!D$1:D$500,MATCH("Trích giữ"&amp;PAYROLL!DK$2,CSDA!A$1:A$500&amp;CSDA!C$1:C$500,0)),0)</f>
        <v/>
      </c>
      <c r="DL883">
        <f>IFERROR(INDEX(CSDA!D$1:D$500,MATCH(PAYROLL!DL$2,CSDA!C$1:C$500,0))/12,0)</f>
        <v/>
      </c>
      <c r="DM883">
        <f>SUM(DB883:DL883)</f>
        <v/>
      </c>
      <c r="DN883">
        <f>IFERROR(INDEX(ADJ!$A$1:$BZ$1000,MATCH(PAYROLL!D883,ADJ!A$1:A$500,0),MATCH(PAYROLL!DN$2,ADJ!$2:$2,0)),0)</f>
        <v/>
      </c>
      <c r="DO883">
        <f>IFERROR(SUM(BP883,DM883:DN883,CX883:DA883)-DT883,0)</f>
        <v/>
      </c>
      <c r="DP883">
        <f ref="DP883" t="array">SUM(BW883*IFERROR(INDEX(CSDA!D$1:D$500,MATCH(BW$2,CSDA!C$1:C$500,0)),0)%,CX883*IFERROR(INDEX(CSDA!D$1:D$500,MATCH(CX$2,CSDA!C$1:C$500,0)),0)%,DA883*IFERROR(INDEX(CSDA!D$1:D$500,MATCH(DA$2,CSDA!C$1:C$500,0)),0)%,DB883*IFERROR(INDEX(CSDA!D$1:D$500,MATCH(DB$2,CSDA!C$1:C$500,0)),0)%,DF883*IFERROR(INDEX(CSDA!D$1:D$500,MATCH("Phí dịch vụ"&amp;PAYROLL!DF$2,CSDA!A$1:A$500&amp;CSDA!C$1:C$500,0)),0)%,DC883*IFERROR(INDEX(CSDA!D$1:D$500,MATCH("Phí dịch vụ"&amp;PAYROLL!DC$2,CSDA!A$1:A$500&amp;CSDA!C$1:C$500,0)),0)%,DH883*IFERROR(INDEX(CSDA!D$1:D$500,MATCH("Phí dịch vụ"&amp;PAYROLL!DH$2,CSDA!A$1:A$500&amp;CSDA!C$1:C$500,0)),0)%,DJ883*IFERROR(INDEX(CSDA!D$1:D$500,MATCH("Phí dịch vụ"&amp;PAYROLL!DJ$2,CSDA!A$1:A$500&amp;CSDA!C$1:C$500,0)),0)%,BN883*IFERROR(INDEX(CSDA!D$1:D$500,MATCH(BN$2,CSDA!C$1:C$500,0)),0)%)-BN883*7%</f>
        <v/>
      </c>
      <c r="DQ883">
        <f>IFERROR(INDEX(ADJ!$A$1:$BZ$1000,MATCH(PAYROLL!D883,ADJ!A$1:A$500,0),MATCH(PAYROLL!DQ$2,ADJ!$2:$2,0)),0)</f>
        <v/>
      </c>
      <c r="DR883">
        <f>IFERROR(INDEX(ADJ!$A$1:$BZ$1000,MATCH(PAYROLL!D883,ADJ!A$1:A$500,0),MATCH(PAYROLL!DR$2,ADJ!$2:$2,0)),0)</f>
        <v/>
      </c>
      <c r="DS883">
        <f>SUM(DP883:DR883)</f>
        <v/>
      </c>
      <c r="DT883">
        <f>EK883</f>
        <v/>
      </c>
      <c r="DU883">
        <f>SUM(DO883:DR883)</f>
        <v/>
      </c>
      <c r="DV883">
        <f>ROUND(DU883*0.1,0)</f>
        <v/>
      </c>
      <c r="DW883">
        <f>DU883+DV883</f>
        <v/>
      </c>
      <c r="DZ883">
        <f>IFERROR(INDEX(ADJ!$A$1:$BZ$1000,MATCH(PAYROLL!$D883,ADJ!A$1:A$500,0),MATCH(PAYROLL!DZ$2,ADJ!$2:$2,0)),0)</f>
        <v/>
      </c>
      <c r="EA883">
        <f>IFERROR(INDEX(ADJ!$A$1:$BZ$1000,MATCH(PAYROLL!$D883,ADJ!A$1:A$500,0),MATCH(PAYROLL!EA$2,ADJ!$2:$2,0)),0)</f>
        <v/>
      </c>
      <c r="EB883">
        <f>IFERROR(INDEX(ADJ!$A$1:$BZ$1000,MATCH(PAYROLL!$D883,ADJ!A$1:A$500,0),MATCH(PAYROLL!EB$2,ADJ!$2:$2,0)),0)</f>
        <v/>
      </c>
      <c r="EC883">
        <f>IFERROR(INDEX(ADJ!$A$1:$BZ$1000,MATCH(PAYROLL!$D883,ADJ!A$1:A$500,0),MATCH(PAYROLL!EC$2,ADJ!$2:$2,0)),0)</f>
        <v/>
      </c>
      <c r="ED883">
        <f>IFERROR(INDEX(ADJ!$A$1:$BZ$1000,MATCH(PAYROLL!$D883,ADJ!A$1:A$500,0),MATCH(PAYROLL!ED$2,ADJ!$2:$2,0)),0)</f>
        <v/>
      </c>
      <c r="EE883">
        <f>IFERROR(INDEX(ADJ!$A$1:$BZ$1000,MATCH(PAYROLL!$D883,ADJ!A$1:A$500,0),MATCH(PAYROLL!EE$2,ADJ!$2:$2,0)),0)</f>
        <v/>
      </c>
      <c r="EF883">
        <f>IFERROR(INDEX(ADJ!$A$1:$BZ$1000,MATCH(PAYROLL!$D883,ADJ!A$1:A$500,0),MATCH(PAYROLL!EF$2,ADJ!$2:$2,0)),0)</f>
        <v/>
      </c>
      <c r="EG883">
        <f>IFERROR(INDEX(ADJ!$A$1:$BZ$1000,MATCH(PAYROLL!$D883,ADJ!A$1:A$500,0),MATCH(PAYROLL!EG$2,ADJ!$2:$2,0)),0)</f>
        <v/>
      </c>
      <c r="EH883">
        <f>IFERROR(INDEX(ADJ!$A$1:$BZ$1000,MATCH(PAYROLL!$D883,ADJ!A$1:A$500,0),MATCH(PAYROLL!EH$2,ADJ!$2:$2,0)),0)</f>
        <v/>
      </c>
      <c r="EI883">
        <f>IFERROR(INDEX(ADJ!$A$1:$BZ$1000,MATCH(PAYROLL!D883,ADJ!A$1:A$500,0),MATCH(PAYROLL!EI$2,ADJ!$2:$2,0)),0)</f>
        <v/>
      </c>
      <c r="EJ883">
        <f>IFERROR(INDEX(ADJ!$A$1:$BZ$1000,MATCH(PAYROLL!$D883,ADJ!A$1:A$500,0),MATCH(PAYROLL!EJ$2,ADJ!$2:$2,0)),0)</f>
        <v/>
      </c>
      <c r="EK883">
        <f>SUM(DZ883:EJ883)</f>
        <v/>
      </c>
    </row>
    <row r="884">
      <c r="A884" t="n">
        <v>882</v>
      </c>
      <c r="B884" t="inlineStr">
        <is>
          <t>Đàm Thị Thu</t>
        </is>
      </c>
      <c r="D884" t="inlineStr">
        <is>
          <t>127008-02</t>
        </is>
      </c>
      <c r="S884">
        <f>IFERROR(INDEX(PIS!$A$1:$BZ$1000,MATCH($D884,PIS!C$1:C$500,0),MATCH("Lương CB tháng trước",PIS!$1:$1,0)),0)</f>
        <v/>
      </c>
      <c r="T884">
        <f>IFERROR(INDEX(PIS!$A$1:$BZ$1000,MATCH($D884,PIS!C$1:C$500,0),MATCH("Lương CB hiện tại",PIS!$1:$1,0)),0)</f>
        <v/>
      </c>
      <c r="U884">
        <f>IFERROR(INDEX(PIS!$A$1:$BZ$1000,MATCH($D884,PIS!C$1:C$500,0),MATCH("Lương đóng BHBB",PIS!$1:$1,0)),0)</f>
        <v/>
      </c>
      <c r="V884">
        <f>IFERROR(INDEX(PIS!$A$1:$BZ$1000,MATCH($D884,PIS!C$1:C$500,0),MATCH(V$2,PIS!$2:$2,0)),0)</f>
        <v/>
      </c>
      <c r="W884">
        <f>IFERROR(INDEX(PIS!$A$1:$BZ$1000,MATCH($D884,PIS!C$1:C$500,0),MATCH(W$2,PIS!$2:$2,0)),0)</f>
        <v/>
      </c>
      <c r="X884">
        <f>IFERROR(INDEX(PIS!$A$1:$BZ$1000,MATCH($D884,PIS!C$1:C$500,0),MATCH(X$2,PIS!$2:$2,0)),0)</f>
        <v/>
      </c>
      <c r="Y884">
        <f>IFERROR(INDEX(PIS!$A$1:$BZ$1000,MATCH($D884,PIS!C$1:C$500,0),MATCH(Y$2,PIS!$2:$2,0)),0)</f>
        <v/>
      </c>
      <c r="Z884">
        <f>IFERROR(INDEX(PIS!$A$1:$BZ$1000,MATCH($D884,PIS!C$1:C$500,0),MATCH(Z$2,PIS!$2:$2,0)),0)</f>
        <v/>
      </c>
      <c r="AA884">
        <f>IFERROR(INDEX(PIS!$A$1:$BZ$1000,MATCH($D884,PIS!C$1:C$500,0),MATCH(AA$2,PIS!$2:$2,0)),0)</f>
        <v/>
      </c>
      <c r="AB884">
        <f>IFERROR(INDEX(PIS!$A$1:$BZ$1000,MATCH($D884,PIS!C$1:C$500,0),MATCH(AB$2,PIS!$2:$2,0)),0)</f>
        <v/>
      </c>
      <c r="AC884">
        <f>SUM(V884:AB884)</f>
        <v/>
      </c>
      <c r="AD884">
        <f>IFERROR(INDEX(TIMESHEET!$A$1:$AI$5000,MATCH($D884,TIMESHEET!A$1:A$500,0),MATCH("T100",TIMESHEET!$2:$2,0))-2,0)</f>
        <v/>
      </c>
      <c r="AE884">
        <f>IFERROR(INDEX(TIMESHEET!$A$1:$AI$5000,MATCH($D884,TIMESHEET!A$1:A$500,0),MATCH("T202",TIMESHEET!$2:$2,0)),0)</f>
        <v/>
      </c>
      <c r="AF884">
        <f>IFERROR(INDEX(TIMESHEET!$A$1:$AI$5000,MATCH($D884,TIMESHEET!A$1:A$500,0),MATCH("T302",TIMESHEET!$2:$2,0)),0)</f>
        <v/>
      </c>
      <c r="AG884">
        <f>IFERROR(INDEX(TIMESHEET!$A$1:$AI$5000,MATCH($D884,TIMESHEET!A$1:A$500,0),MATCH("T406",TIMESHEET!$2:$2,0)),0)</f>
        <v/>
      </c>
      <c r="AH884">
        <f>AE884+AG884</f>
        <v/>
      </c>
      <c r="AI884">
        <f>IFERROR(INDEX(TIMESHEET!$A$1:$AI$5000,MATCH($D884,TIMESHEET!A$1:A$500,0),MATCH("T701",TIMESHEET!$2:$2,0)),0)</f>
        <v/>
      </c>
      <c r="AJ884">
        <f>IFERROR(INDEX(TIMESHEET!$A$1:$AI$5000,MATCH($D884,TIMESHEET!B$1:B$500,0),MATCH("T320",TIMESHEET!$2:$2,0)),0)</f>
        <v/>
      </c>
      <c r="AK884">
        <f>IFERROR(IF(LEFT(INDEX(PIS!O$1:O$500,MATCH(D884,PIS!C$1:C$500)),1)="M",T884/AD884*SUM(AE884:AG884),T884*AD884),0)</f>
        <v/>
      </c>
      <c r="AL884">
        <f>IFERROR(INDEX(ADJ!$A$1:$BZ$1000,MATCH(PAYROLL!D884,ADJ!A$1:A$500,0),MATCH(PAYROLL!AL$2,ADJ!$2:$2,0)),0)</f>
        <v/>
      </c>
      <c r="AM884">
        <f>SUM(AK884:AL884)</f>
        <v/>
      </c>
      <c r="AN884">
        <f>IFERROR(ROUND(V884/$AD884*$AH884,0),0)</f>
        <v/>
      </c>
      <c r="AO884">
        <f>IFERROR(ROUND(W884/$AD884*$AH884,0),0)</f>
        <v/>
      </c>
      <c r="AP884">
        <f>IFERROR(ROUND(X884/$AD884*$AE884,0),0)</f>
        <v/>
      </c>
      <c r="AQ884">
        <f>IFERROR(ROUND(Y884/$AD884*$AH884,0),0)</f>
        <v/>
      </c>
      <c r="AR884">
        <f>IFERROR(ROUND(Z884/$AD884*$AH884,0),0)</f>
        <v/>
      </c>
      <c r="AS884">
        <f>IFERROR(ROUND(AA884/$AD884*$AH884,0),0)</f>
        <v/>
      </c>
      <c r="AT884">
        <f>IFERROR(IF((AE884+AF884+AG884)&gt;13,AB884,ROUND(AB884/AD884*AH884,0)),0)</f>
        <v/>
      </c>
      <c r="AU884">
        <f>IFERROR(INDEX(ADJ!$A$1:$BZ$1000,MATCH(PAYROLL!D884,ADJ!A$1:A$500,0),MATCH(PAYROLL!AU$2,ADJ!$2:$2,0)),0)</f>
        <v/>
      </c>
      <c r="AV884">
        <f>ROUND(SUM(AN884:AU884),0)</f>
        <v/>
      </c>
      <c r="AW884">
        <f>IFERROR(INDEX(TIMESHEET!$A$1:$AI$5000,MATCH(PAYROLL!D884,TIMESHEET!A$1:A$500,0),MATCH("T620",TIMESHEET!$2:$2,0)),0)</f>
        <v/>
      </c>
      <c r="AX884">
        <f>IFERROR(INDEX(TIMESHEET!$A$1:$AI$5000,MATCH(PAYROLL!D884,TIMESHEET!A$1:A$500,0),MATCH("T601",TIMESHEET!$2:$2,0)),0)</f>
        <v/>
      </c>
      <c r="AY884">
        <f>IFERROR(INDEX(TIMESHEET!$A$1:$AI$5000,MATCH(PAYROLL!D884,TIMESHEET!A$1:A$500,0),MATCH("T602",TIMESHEET!$2:$2,0)),0)</f>
        <v/>
      </c>
      <c r="AZ884">
        <f>IFERROR(INDEX(TIMESHEET!$A$1:$AI$5000,MATCH(PAYROLL!D884,TIMESHEET!A$1:A$500,0),MATCH("T603",TIMESHEET!$2:$2,0)),0)</f>
        <v/>
      </c>
      <c r="BA884">
        <f>IFERROR(INDEX(TIMESHEET!$A$1:$AI$5000,MATCH(PAYROLL!D884,TIMESHEET!A$1:A$500,0),MATCH("T611",TIMESHEET!$2:$2,0)),0)</f>
        <v/>
      </c>
      <c r="BB884">
        <f>IFERROR(INDEX(TIMESHEET!$A$1:$AI$5000,MATCH(PAYROLL!D884,TIMESHEET!A$1:A$500,0),MATCH("T612",TIMESHEET!$2:$2,0)),0)</f>
        <v/>
      </c>
      <c r="BC884">
        <f>IFERROR(INDEX(TIMESHEET!$A$1:$AI$5000,MATCH(PAYROLL!D884,TIMESHEET!A$1:A$500,0),MATCH("T613",TIMESHEET!$2:$2,0)),0)</f>
        <v/>
      </c>
      <c r="BD884">
        <f>IFERROR(INDEX(TIMESHEET!$A$1:$AI$5000,MATCH(PAYROLL!D884,TIMESHEET!A$1:A$500,0),MATCH("T500",TIMESHEET!$2:$2,0)),0)</f>
        <v/>
      </c>
      <c r="BE884">
        <f>IFERROR(IF(LEFT(INDEX(PIS!O$1:O$500,MATCH(D884,PIS!C$1:C$500)),1)="M",T884/AD884/8*(AW884+AX884*1.5+AY884*2+AZ884*3+BA884*2.1+BB884*2.7+BC884*3.9+BD884*0.3),T884/8*(AW884+AX884*1.5+AY884*2+AZ884*3+BA884*2.1+BB884*2.7+BC884*3.9+BD884*0.3)),0)</f>
        <v/>
      </c>
      <c r="BF884">
        <f>IFERROR(INDEX(ADJ!$A$1:$BZ$1000,MATCH(PAYROLL!$D884,ADJ!A$1:A$500,0),MATCH(PAYROLL!BF$2,ADJ!$2:$2,0)),0)</f>
        <v/>
      </c>
      <c r="BG884">
        <f>IFERROR(INDEX(ADJ!$A$1:$BZ$1000,MATCH(PAYROLL!D884,ADJ!A$1:A$500,0),MATCH(PAYROLL!BG$2,ADJ!$2:$2,0)),0)</f>
        <v/>
      </c>
      <c r="BH884">
        <f>IFERROR(INDEX(ADJ!$A$1:$BZ$1000,MATCH(PAYROLL!D884,ADJ!A$1:A$500,0),MATCH(PAYROLL!BH$2,ADJ!$2:$2,0)),0)</f>
        <v/>
      </c>
      <c r="BI884">
        <f>IFERROR(INDEX(ADJ!$A$1:$BZ$1000,MATCH(PAYROLL!D884,ADJ!A$1:A$500,0),MATCH(PAYROLL!BI$2,ADJ!$2:$2,0)),0)</f>
        <v/>
      </c>
      <c r="BJ884">
        <f>IFERROR(INDEX(ADJ!$A$1:$BZ$1000,MATCH(PAYROLL!D884,ADJ!A$1:A$500,0),MATCH(PAYROLL!BJ$2,ADJ!$2:$2,0)),0)</f>
        <v/>
      </c>
      <c r="BK884">
        <f>SUM(BF884:BJ884)</f>
        <v/>
      </c>
      <c r="BL884">
        <f>IFERROR(INDEX(ADJ!$A$1:$BZ$1000,MATCH(PAYROLL!D884,ADJ!A$1:A$500,0),MATCH(PAYROLL!BL$2,ADJ!$2:$2,0)),0)</f>
        <v/>
      </c>
      <c r="BM884">
        <f>IFERROR(INDEX(ADJ!$A$1:$BZ$1000,MATCH(PAYROLL!D884,ADJ!A$1:A$500,0),MATCH(PAYROLL!BM$2,ADJ!$2:$2,0)),0)</f>
        <v/>
      </c>
      <c r="BN884">
        <f>IFERROR(INDEX(ADJ!$A$1:$BZ$1000,MATCH(PAYROLL!D884,ADJ!A$1:A$500,0),MATCH(PAYROLL!BN$2,ADJ!$2:$2,0)),0)</f>
        <v/>
      </c>
      <c r="BO884">
        <f>IFERROR(INDEX(ADJ!$A$1:$BZ$1000,MATCH(PAYROLL!D884,ADJ!A$1:A$500,0),MATCH(PAYROLL!BO$2,ADJ!$2:$2,0)),0)</f>
        <v/>
      </c>
      <c r="BP884">
        <f>SUM(AM884,AV884,BE884,BK884,BL884:BO884)</f>
        <v/>
      </c>
      <c r="BQ884">
        <f>BO884</f>
        <v/>
      </c>
      <c r="BR884">
        <f>IFERROR(ROUND(IF(LEFT(INDEX(PIS!O$1:O$500,MATCH(D884,PIS!C$1:C$500)),1)="D",T884/8*(BD884*0.3),IF(LEFT(INDEX(PIS!O$1:O$500,MATCH(D884,PIS!C$1:C$500)),1)="H",T884*($BD884*0.3),T884/$AD884/8*($BD884*0.3))),0),0)</f>
        <v/>
      </c>
      <c r="BS884">
        <f>IF(AP884&lt;1,0,MIN(AP884,730000))</f>
        <v/>
      </c>
      <c r="BT884">
        <f>IFERROR(ROUND((BE884-SUM(AW884:BC884)*T884/AD884/8),0)-BR884,0)</f>
        <v/>
      </c>
      <c r="BU884">
        <f>AO884</f>
        <v/>
      </c>
      <c r="BV884">
        <f>SUM(BQ884:BU884)</f>
        <v/>
      </c>
      <c r="BW884">
        <f>BP884-BV884</f>
        <v/>
      </c>
      <c r="BX884">
        <f>IFERROR(IF(RIGHT(INDEX(PIS!O$1:O$500,MATCH(D884,PIS!C$1:C$500)),5)="Gross",MIN(U884+V884,VLOOKUP("R700",TSC!B:C,2,0)*VLOOKUP("R101",TSC!B:C,2,0))*VLOOKUP("R701",TSC!B:C,2,0)%,0),0)</f>
        <v/>
      </c>
      <c r="BY884">
        <f>IFERROR(IF(RIGHT(INDEX(PIS!O$1:O$500,MATCH(D884,PIS!C$1:C$500)),5)="Gross",MIN(U884+V884,VLOOKUP("R700",TSC!B:C,2,0)*VLOOKUP("R101",TSC!B:C,2,0))*VLOOKUP("T704",TSC!B:C,2,0)%,0),0)</f>
        <v/>
      </c>
      <c r="BZ884">
        <f>IFERROR(IF(RIGHT(INDEX(PIS!O$1:O$500,MATCH(D884,PIS!C$1:C$500)),5)="Gross",MIN(U884+V884,VLOOKUP("R700",TSC!B:C,2,0)*VLOOKUP("1",TSC!F:G,2,0))*VLOOKUP("T705",TSC!B:C,2,0)%,0),0)</f>
        <v/>
      </c>
      <c r="CA884">
        <f>IFERROR(INDEX(ADJ!$A$1:$BZ$1000,MATCH(PAYROLL!D884,ADJ!A$1:A$500,0),MATCH(PAYROLL!CA$2,ADJ!$2:$2,0)),0)</f>
        <v/>
      </c>
      <c r="CB884">
        <f>IFERROR(INDEX(ADJ!$A$1:$BZ$1000,MATCH(PAYROLL!D884,ADJ!A$1:A$500,0),MATCH(PAYROLL!CB$2,ADJ!$2:$2,0)),0)</f>
        <v/>
      </c>
      <c r="CC884">
        <f>SUM(BX884:CB884)</f>
        <v/>
      </c>
      <c r="CD884">
        <f>IFERROR(INDEX(PIS!$A$1:$BZ$1000,MATCH(PAYROLL!D884,PIS!C$1:C$500,0),MATCH(PAYROLL!CD$1,PIS!$1:$1,0)),0)</f>
        <v/>
      </c>
      <c r="CE884">
        <f>IFERROR(IF(OR(INDEX(PIS!P$1:P$500,MATCH(D884,PIS!C$1:C$500,0))="LT2",INDEX(PIS!P$1:P$500,MATCH(D884,PIS!C$1:C$500,0))="P10"),0,SUM(CC884,CD884*VLOOKUP("R601",TSC!B:C,2,0),VLOOKUP("R602",TSC!B:C,2,0))),0)</f>
        <v/>
      </c>
      <c r="CF884">
        <f>MAX(BW884-CE884,0)</f>
        <v/>
      </c>
      <c r="CG884">
        <f>IFERROR(IF(OR(RIGHT(INDEX(PIS!P$1:P$500,MATCH(D884,PIS!C$1:C$500)),5)="P10",RIGHT(INDEX(PIS!P$1:P$500,MATCH(D884,PIS!C$1:C$500)),5)="CK"),0,IF(CF884&lt;=5000000,CF884*5%,IF(CF884&lt;=10000000,CF884*10%-250000,IF(CF884&lt;=18000000,CF884*15%-750000,IF(CF884&lt;=32000000,CF884*20%-1650000,IF(CF884&lt;=52000000,CF884*25%-3250000,IF(CF884&lt;=80000000,BH884*30%-5850000,CF884*35%-9850000))))))),0)</f>
        <v/>
      </c>
      <c r="CH884">
        <f>IFERROR(IF(OR(INDEX(PIS!P$1:P$500,MATCH(D884,PIS!C$1:C$500))="LT",INDEX(PIS!P$1:P$500,MATCH(D884,PIS!C$1:C$500))="CK"),0,IF(CF884&lt;2000000,0,CF884*10%)),0)</f>
        <v/>
      </c>
      <c r="CI884">
        <f>IFERROR(INDEX(ADJ!$A$1:$BZ$1000,MATCH(PAYROLL!D884,ADJ!A$1:A$500,0),MATCH(PAYROLL!CI$2,ADJ!$2:$2,0)),0)</f>
        <v/>
      </c>
      <c r="CJ884">
        <f>IFERROR(INDEX(ADJ!$A$1:$BZ$1000,MATCH(PAYROLL!D884,ADJ!A$1:A$500,0),MATCH(PAYROLL!CJ$2,ADJ!$2:$2,0)),0)</f>
        <v/>
      </c>
      <c r="CK884">
        <f>IFERROR(INDEX(ADJ!$A$1:$BZ$1000,MATCH(PAYROLL!D884,ADJ!A$1:A$500,0),MATCH(PAYROLL!CK$2,ADJ!$2:$2,0)),0)</f>
        <v/>
      </c>
      <c r="CL884">
        <f>SUM(CG884:CK884)</f>
        <v/>
      </c>
      <c r="CM884">
        <f>ROUND(SUM(CH884:CK884),0)</f>
        <v/>
      </c>
      <c r="CN884">
        <f>IFERROR(INDEX(CSDA!D$1:D$500,MATCH($CN$2,CSDA!C$1:C$500,0))*INDEX(PIS!V$1:V$500,MATCH(D884,PIS!C$1:C$500))+INDEX(ADJ!$A$1:$BZ$1000,MATCH(PAYROLL!D884,ADJ!A$1:A$500,0),MATCH(PAYROLL!CN$2,ADJ!$2:$2,0)),0)</f>
        <v/>
      </c>
      <c r="CO884">
        <f>IFERROR(INDEX(ADJ!$A$1:$BZ$1000,MATCH(PAYROLL!D884,ADJ!A$1:A$500,0),MATCH(PAYROLL!CO$2,ADJ!$2:$2,0)),0)</f>
        <v/>
      </c>
      <c r="CP884">
        <f>IFERROR(INDEX(ADJ!$A$1:$BZ$1000,MATCH(PAYROLL!D884,ADJ!A$1:A$500,0),MATCH(PAYROLL!CP$2,ADJ!$2:$2,0)),0)</f>
        <v/>
      </c>
      <c r="CQ884">
        <f>BP884-CL884-CI884-CM884-CN884-CO884-CP884-CC884</f>
        <v/>
      </c>
      <c r="CR884">
        <f>IFERROR(IF(RIGHT(INDEX(PIS!O$1:O$500,MATCH(D884,PIS!C$1:C$500,0)),5)="Gross",MIN(U884+V884,VLOOKUP("R700",TSC!B:C,2,0)*VLOOKUP("R101",TSC!B:C,2,0))*(VLOOKUP("T711",TSC!B:C,2,0)+VLOOKUP("T712",TSC!B:C,2,0))%,MIN(T884+V884,VLOOKUP("R700",TSC!B:C,2,0)*VLOOKUP("R101",TSC!B:C,2,0))*(VLOOKUP("T711",TSC!B:C,2,0)+VLOOKUP("T712",TSC!B:C,2,0)+VLOOKUP("R701",TSC!B:C,2,0))%),0)</f>
        <v/>
      </c>
      <c r="CS884">
        <f>IFERROR(IF(RIGHT(INDEX(PIS!O$1:O$500,MATCH(D884,PIS!C$1:C$500,0)),5)="Gross",MIN(U884+V884,VLOOKUP("R700",TSC!B:C,2,0)*VLOOKUP("R101",TSC!B:C,2,0))*(VLOOKUP("T714",TSC!B:C,2,0))%,MIN(T884+V884,VLOOKUP("R700",TSC!B:C,2,0)*VLOOKUP("R101",TSC!B:C,2,0))*(VLOOKUP("T704",TSC!B:C,2,0)+VLOOKUP("T714",TSC!B:C,2,0))%),0)</f>
        <v/>
      </c>
      <c r="CT884">
        <f>IFERROR(IF(RIGHT(INDEX(PIS!O$1:O$500,MATCH(D884,PIS!C$1:C$500,0)),5)="Gross",MIN(U884+V884,VLOOKUP("R700",TSC!B:C,2,0)*VLOOKUP("R101",TSC!B:C,2,0))*VLOOKUP("T705",TSC!B:C,2,0)%,MIN(T884+V884,VLOOKUP("R700",TSC!B:C,2,0)*VLOOKUP("R101",TSC!B:C,2,0))*VLOOKUP("T705",TSC!B:C,2,0)%),0)</f>
        <v/>
      </c>
      <c r="CU884">
        <f>IFERROR(IF(RIGHT(INDEX(PIS!O$1:O$500,MATCH(D884,PIS!C$1:C$500,0)),5)="Gross",MIN(U884+V884,VLOOKUP("R700",TSC!B:C,2,0)*VLOOKUP("R101",TSC!B:C,2,0))*(VLOOKUP("T713",TSC!B:C,2,0))%,MIN(T884+V884,VLOOKUP("R700",TSC!B:C,2,0)*VLOOKUP("R101",TSC!B:C,2,0))*(VLOOKUP("T713",TSC!B:C,2,0))%),0)</f>
        <v/>
      </c>
      <c r="CV884">
        <f>IFERROR(INDEX(ADJ!$A$1:$BZ$1000,MATCH(PAYROLL!D884,ADJ!A$1:A$500,0),MATCH(PAYROLL!CV$2,ADJ!$2:$2,0)),0)</f>
        <v/>
      </c>
      <c r="CW884">
        <f>IFERROR(INDEX(ADJ!$A$1:$BZ$1000,MATCH(PAYROLL!D884,ADJ!A$1:A$500,0),MATCH(PAYROLL!CW$2,ADJ!$2:$2,0)),0)</f>
        <v/>
      </c>
      <c r="CX884">
        <f>SUM(CR884:CW884)</f>
        <v/>
      </c>
      <c r="CY884">
        <f>ROUND(IF(CR884&gt;0,T884+V884*VLOOKUP("R202",TSC!$B$1:$C$500,2,0),0),0)</f>
        <v/>
      </c>
      <c r="CZ884">
        <f>IFERROR(INDEX(CSDA!D$1:D$500,MATCH($CZ$2,CSDA!C$1:C$500,0)),0)</f>
        <v/>
      </c>
      <c r="DA884">
        <f>ROUND(T884*0.7%,0)</f>
        <v/>
      </c>
      <c r="DB884">
        <f>ROUND(T884/12,0)</f>
        <v/>
      </c>
      <c r="DC884">
        <f ref="DC884" t="array">IFERROR(INDEX(CSDA!D$1:D$500,MATCH("Trích giữ"&amp;PAYROLL!DC$2,CSDA!A$1:A$500&amp;CSDA!C$1:C$500,0)),0)</f>
        <v/>
      </c>
      <c r="DD884">
        <f ref="DD884" t="array">IFERROR(INDEX(CSDA!D$1:D$500,MATCH("Trích giữ"&amp;PAYROLL!DD$2,CSDA!A$1:A$500&amp;CSDA!C$1:C$500,0)),0)</f>
        <v/>
      </c>
      <c r="DE884">
        <f ref="DE884" t="array">IFERROR(INDEX(CSDA!D$1:D$500,MATCH("Trích giữ"&amp;PAYROLL!DE$2,CSDA!A$1:A$500&amp;CSDA!C$1:C$500,0)),0)</f>
        <v/>
      </c>
      <c r="DF884">
        <f>IFERROR(INDEX(CSDA!D$1:D$500,MATCH(PAYROLL!DF$2,CSDA!C$1:C$500,0)),0)</f>
        <v/>
      </c>
      <c r="DG884">
        <f ref="DG884" t="array">IFERROR(INDEX(CSDA!D$1:D$500,MATCH("Trích giữ"&amp;PAYROLL!DG$2,CSDA!A$1:A$500&amp;CSDA!C$1:C$500,0)),0)</f>
        <v/>
      </c>
      <c r="DH884">
        <f>ROUND(T884/26,0)</f>
        <v/>
      </c>
      <c r="DI884">
        <f ref="DI884" t="array">IFERROR(INDEX(CSDA!D$1:D$500,MATCH("Trích giữ"&amp;PAYROLL!DI$2,CSDA!A$1:A$500&amp;CSDA!C$1:C$500,0)),0)</f>
        <v/>
      </c>
      <c r="DJ884">
        <f>IF(U884=0,T884*21.5%-BL884,0)</f>
        <v/>
      </c>
      <c r="DK884">
        <f ref="DK884" t="array">IFERROR(INDEX(CSDA!D$1:D$500,MATCH("Trích giữ"&amp;PAYROLL!DK$2,CSDA!A$1:A$500&amp;CSDA!C$1:C$500,0)),0)</f>
        <v/>
      </c>
      <c r="DL884">
        <f>IFERROR(INDEX(CSDA!D$1:D$500,MATCH(PAYROLL!DL$2,CSDA!C$1:C$500,0))/12,0)</f>
        <v/>
      </c>
      <c r="DM884">
        <f>SUM(DB884:DL884)</f>
        <v/>
      </c>
      <c r="DN884">
        <f>IFERROR(INDEX(ADJ!$A$1:$BZ$1000,MATCH(PAYROLL!D884,ADJ!A$1:A$500,0),MATCH(PAYROLL!DN$2,ADJ!$2:$2,0)),0)</f>
        <v/>
      </c>
      <c r="DO884">
        <f>IFERROR(SUM(BP884,DM884:DN884,CX884:DA884)-DT884,0)</f>
        <v/>
      </c>
      <c r="DP884">
        <f ref="DP884" t="array">SUM(BW884*IFERROR(INDEX(CSDA!D$1:D$500,MATCH(BW$2,CSDA!C$1:C$500,0)),0)%,CX884*IFERROR(INDEX(CSDA!D$1:D$500,MATCH(CX$2,CSDA!C$1:C$500,0)),0)%,DA884*IFERROR(INDEX(CSDA!D$1:D$500,MATCH(DA$2,CSDA!C$1:C$500,0)),0)%,DB884*IFERROR(INDEX(CSDA!D$1:D$500,MATCH(DB$2,CSDA!C$1:C$500,0)),0)%,DF884*IFERROR(INDEX(CSDA!D$1:D$500,MATCH("Phí dịch vụ"&amp;PAYROLL!DF$2,CSDA!A$1:A$500&amp;CSDA!C$1:C$500,0)),0)%,DC884*IFERROR(INDEX(CSDA!D$1:D$500,MATCH("Phí dịch vụ"&amp;PAYROLL!DC$2,CSDA!A$1:A$500&amp;CSDA!C$1:C$500,0)),0)%,DH884*IFERROR(INDEX(CSDA!D$1:D$500,MATCH("Phí dịch vụ"&amp;PAYROLL!DH$2,CSDA!A$1:A$500&amp;CSDA!C$1:C$500,0)),0)%,DJ884*IFERROR(INDEX(CSDA!D$1:D$500,MATCH("Phí dịch vụ"&amp;PAYROLL!DJ$2,CSDA!A$1:A$500&amp;CSDA!C$1:C$500,0)),0)%,BN884*IFERROR(INDEX(CSDA!D$1:D$500,MATCH(BN$2,CSDA!C$1:C$500,0)),0)%)-BN884*7%</f>
        <v/>
      </c>
      <c r="DQ884">
        <f>IFERROR(INDEX(ADJ!$A$1:$BZ$1000,MATCH(PAYROLL!D884,ADJ!A$1:A$500,0),MATCH(PAYROLL!DQ$2,ADJ!$2:$2,0)),0)</f>
        <v/>
      </c>
      <c r="DR884">
        <f>IFERROR(INDEX(ADJ!$A$1:$BZ$1000,MATCH(PAYROLL!D884,ADJ!A$1:A$500,0),MATCH(PAYROLL!DR$2,ADJ!$2:$2,0)),0)</f>
        <v/>
      </c>
      <c r="DS884">
        <f>SUM(DP884:DR884)</f>
        <v/>
      </c>
      <c r="DT884">
        <f>EK884</f>
        <v/>
      </c>
      <c r="DU884">
        <f>SUM(DO884:DR884)</f>
        <v/>
      </c>
      <c r="DV884">
        <f>ROUND(DU884*0.1,0)</f>
        <v/>
      </c>
      <c r="DW884">
        <f>DU884+DV884</f>
        <v/>
      </c>
      <c r="DZ884">
        <f>IFERROR(INDEX(ADJ!$A$1:$BZ$1000,MATCH(PAYROLL!$D884,ADJ!A$1:A$500,0),MATCH(PAYROLL!DZ$2,ADJ!$2:$2,0)),0)</f>
        <v/>
      </c>
      <c r="EA884">
        <f>IFERROR(INDEX(ADJ!$A$1:$BZ$1000,MATCH(PAYROLL!$D884,ADJ!A$1:A$500,0),MATCH(PAYROLL!EA$2,ADJ!$2:$2,0)),0)</f>
        <v/>
      </c>
      <c r="EB884">
        <f>IFERROR(INDEX(ADJ!$A$1:$BZ$1000,MATCH(PAYROLL!$D884,ADJ!A$1:A$500,0),MATCH(PAYROLL!EB$2,ADJ!$2:$2,0)),0)</f>
        <v/>
      </c>
      <c r="EC884">
        <f>IFERROR(INDEX(ADJ!$A$1:$BZ$1000,MATCH(PAYROLL!$D884,ADJ!A$1:A$500,0),MATCH(PAYROLL!EC$2,ADJ!$2:$2,0)),0)</f>
        <v/>
      </c>
      <c r="ED884">
        <f>IFERROR(INDEX(ADJ!$A$1:$BZ$1000,MATCH(PAYROLL!$D884,ADJ!A$1:A$500,0),MATCH(PAYROLL!ED$2,ADJ!$2:$2,0)),0)</f>
        <v/>
      </c>
      <c r="EE884">
        <f>IFERROR(INDEX(ADJ!$A$1:$BZ$1000,MATCH(PAYROLL!$D884,ADJ!A$1:A$500,0),MATCH(PAYROLL!EE$2,ADJ!$2:$2,0)),0)</f>
        <v/>
      </c>
      <c r="EF884">
        <f>IFERROR(INDEX(ADJ!$A$1:$BZ$1000,MATCH(PAYROLL!$D884,ADJ!A$1:A$500,0),MATCH(PAYROLL!EF$2,ADJ!$2:$2,0)),0)</f>
        <v/>
      </c>
      <c r="EG884">
        <f>IFERROR(INDEX(ADJ!$A$1:$BZ$1000,MATCH(PAYROLL!$D884,ADJ!A$1:A$500,0),MATCH(PAYROLL!EG$2,ADJ!$2:$2,0)),0)</f>
        <v/>
      </c>
      <c r="EH884">
        <f>IFERROR(INDEX(ADJ!$A$1:$BZ$1000,MATCH(PAYROLL!$D884,ADJ!A$1:A$500,0),MATCH(PAYROLL!EH$2,ADJ!$2:$2,0)),0)</f>
        <v/>
      </c>
      <c r="EI884">
        <f>IFERROR(INDEX(ADJ!$A$1:$BZ$1000,MATCH(PAYROLL!D884,ADJ!A$1:A$500,0),MATCH(PAYROLL!EI$2,ADJ!$2:$2,0)),0)</f>
        <v/>
      </c>
      <c r="EJ884">
        <f>IFERROR(INDEX(ADJ!$A$1:$BZ$1000,MATCH(PAYROLL!$D884,ADJ!A$1:A$500,0),MATCH(PAYROLL!EJ$2,ADJ!$2:$2,0)),0)</f>
        <v/>
      </c>
      <c r="EK884">
        <f>SUM(DZ884:EJ884)</f>
        <v/>
      </c>
    </row>
    <row r="885">
      <c r="A885" t="n">
        <v>883</v>
      </c>
      <c r="B885" t="inlineStr">
        <is>
          <t>Tòng Thị Ngọc</t>
        </is>
      </c>
      <c r="D885" t="inlineStr">
        <is>
          <t>153223-01</t>
        </is>
      </c>
      <c r="S885">
        <f>IFERROR(INDEX(PIS!$A$1:$BZ$1000,MATCH($D885,PIS!C$1:C$500,0),MATCH("Lương CB tháng trước",PIS!$1:$1,0)),0)</f>
        <v/>
      </c>
      <c r="T885">
        <f>IFERROR(INDEX(PIS!$A$1:$BZ$1000,MATCH($D885,PIS!C$1:C$500,0),MATCH("Lương CB hiện tại",PIS!$1:$1,0)),0)</f>
        <v/>
      </c>
      <c r="U885">
        <f>IFERROR(INDEX(PIS!$A$1:$BZ$1000,MATCH($D885,PIS!C$1:C$500,0),MATCH("Lương đóng BHBB",PIS!$1:$1,0)),0)</f>
        <v/>
      </c>
      <c r="V885">
        <f>IFERROR(INDEX(PIS!$A$1:$BZ$1000,MATCH($D885,PIS!C$1:C$500,0),MATCH(V$2,PIS!$2:$2,0)),0)</f>
        <v/>
      </c>
      <c r="W885">
        <f>IFERROR(INDEX(PIS!$A$1:$BZ$1000,MATCH($D885,PIS!C$1:C$500,0),MATCH(W$2,PIS!$2:$2,0)),0)</f>
        <v/>
      </c>
      <c r="X885">
        <f>IFERROR(INDEX(PIS!$A$1:$BZ$1000,MATCH($D885,PIS!C$1:C$500,0),MATCH(X$2,PIS!$2:$2,0)),0)</f>
        <v/>
      </c>
      <c r="Y885">
        <f>IFERROR(INDEX(PIS!$A$1:$BZ$1000,MATCH($D885,PIS!C$1:C$500,0),MATCH(Y$2,PIS!$2:$2,0)),0)</f>
        <v/>
      </c>
      <c r="Z885">
        <f>IFERROR(INDEX(PIS!$A$1:$BZ$1000,MATCH($D885,PIS!C$1:C$500,0),MATCH(Z$2,PIS!$2:$2,0)),0)</f>
        <v/>
      </c>
      <c r="AA885">
        <f>IFERROR(INDEX(PIS!$A$1:$BZ$1000,MATCH($D885,PIS!C$1:C$500,0),MATCH(AA$2,PIS!$2:$2,0)),0)</f>
        <v/>
      </c>
      <c r="AB885">
        <f>IFERROR(INDEX(PIS!$A$1:$BZ$1000,MATCH($D885,PIS!C$1:C$500,0),MATCH(AB$2,PIS!$2:$2,0)),0)</f>
        <v/>
      </c>
      <c r="AC885">
        <f>SUM(V885:AB885)</f>
        <v/>
      </c>
      <c r="AD885">
        <f>IFERROR(INDEX(TIMESHEET!$A$1:$AI$5000,MATCH($D885,TIMESHEET!A$1:A$500,0),MATCH("T100",TIMESHEET!$2:$2,0))-2,0)</f>
        <v/>
      </c>
      <c r="AE885">
        <f>IFERROR(INDEX(TIMESHEET!$A$1:$AI$5000,MATCH($D885,TIMESHEET!A$1:A$500,0),MATCH("T202",TIMESHEET!$2:$2,0)),0)</f>
        <v/>
      </c>
      <c r="AF885">
        <f>IFERROR(INDEX(TIMESHEET!$A$1:$AI$5000,MATCH($D885,TIMESHEET!A$1:A$500,0),MATCH("T302",TIMESHEET!$2:$2,0)),0)</f>
        <v/>
      </c>
      <c r="AG885">
        <f>IFERROR(INDEX(TIMESHEET!$A$1:$AI$5000,MATCH($D885,TIMESHEET!A$1:A$500,0),MATCH("T406",TIMESHEET!$2:$2,0)),0)</f>
        <v/>
      </c>
      <c r="AH885">
        <f>AE885+AG885</f>
        <v/>
      </c>
      <c r="AI885">
        <f>IFERROR(INDEX(TIMESHEET!$A$1:$AI$5000,MATCH($D885,TIMESHEET!A$1:A$500,0),MATCH("T701",TIMESHEET!$2:$2,0)),0)</f>
        <v/>
      </c>
      <c r="AJ885">
        <f>IFERROR(INDEX(TIMESHEET!$A$1:$AI$5000,MATCH($D885,TIMESHEET!B$1:B$500,0),MATCH("T320",TIMESHEET!$2:$2,0)),0)</f>
        <v/>
      </c>
      <c r="AK885">
        <f>IFERROR(IF(LEFT(INDEX(PIS!O$1:O$500,MATCH(D885,PIS!C$1:C$500)),1)="M",T885/AD885*SUM(AE885:AG885),T885*AD885),0)</f>
        <v/>
      </c>
      <c r="AL885">
        <f>IFERROR(INDEX(ADJ!$A$1:$BZ$1000,MATCH(PAYROLL!D885,ADJ!A$1:A$500,0),MATCH(PAYROLL!AL$2,ADJ!$2:$2,0)),0)</f>
        <v/>
      </c>
      <c r="AM885">
        <f>SUM(AK885:AL885)</f>
        <v/>
      </c>
      <c r="AN885">
        <f>IFERROR(ROUND(V885/$AD885*$AH885,0),0)</f>
        <v/>
      </c>
      <c r="AO885">
        <f>IFERROR(ROUND(W885/$AD885*$AH885,0),0)</f>
        <v/>
      </c>
      <c r="AP885">
        <f>IFERROR(ROUND(X885/$AD885*$AE885,0),0)</f>
        <v/>
      </c>
      <c r="AQ885">
        <f>IFERROR(ROUND(Y885/$AD885*$AH885,0),0)</f>
        <v/>
      </c>
      <c r="AR885">
        <f>IFERROR(ROUND(Z885/$AD885*$AH885,0),0)</f>
        <v/>
      </c>
      <c r="AS885">
        <f>IFERROR(ROUND(AA885/$AD885*$AH885,0),0)</f>
        <v/>
      </c>
      <c r="AT885">
        <f>IFERROR(IF((AE885+AF885+AG885)&gt;13,AB885,ROUND(AB885/AD885*AH885,0)),0)</f>
        <v/>
      </c>
      <c r="AU885">
        <f>IFERROR(INDEX(ADJ!$A$1:$BZ$1000,MATCH(PAYROLL!D885,ADJ!A$1:A$500,0),MATCH(PAYROLL!AU$2,ADJ!$2:$2,0)),0)</f>
        <v/>
      </c>
      <c r="AV885">
        <f>ROUND(SUM(AN885:AU885),0)</f>
        <v/>
      </c>
      <c r="AW885">
        <f>IFERROR(INDEX(TIMESHEET!$A$1:$AI$5000,MATCH(PAYROLL!D885,TIMESHEET!A$1:A$500,0),MATCH("T620",TIMESHEET!$2:$2,0)),0)</f>
        <v/>
      </c>
      <c r="AX885">
        <f>IFERROR(INDEX(TIMESHEET!$A$1:$AI$5000,MATCH(PAYROLL!D885,TIMESHEET!A$1:A$500,0),MATCH("T601",TIMESHEET!$2:$2,0)),0)</f>
        <v/>
      </c>
      <c r="AY885">
        <f>IFERROR(INDEX(TIMESHEET!$A$1:$AI$5000,MATCH(PAYROLL!D885,TIMESHEET!A$1:A$500,0),MATCH("T602",TIMESHEET!$2:$2,0)),0)</f>
        <v/>
      </c>
      <c r="AZ885">
        <f>IFERROR(INDEX(TIMESHEET!$A$1:$AI$5000,MATCH(PAYROLL!D885,TIMESHEET!A$1:A$500,0),MATCH("T603",TIMESHEET!$2:$2,0)),0)</f>
        <v/>
      </c>
      <c r="BA885">
        <f>IFERROR(INDEX(TIMESHEET!$A$1:$AI$5000,MATCH(PAYROLL!D885,TIMESHEET!A$1:A$500,0),MATCH("T611",TIMESHEET!$2:$2,0)),0)</f>
        <v/>
      </c>
      <c r="BB885">
        <f>IFERROR(INDEX(TIMESHEET!$A$1:$AI$5000,MATCH(PAYROLL!D885,TIMESHEET!A$1:A$500,0),MATCH("T612",TIMESHEET!$2:$2,0)),0)</f>
        <v/>
      </c>
      <c r="BC885">
        <f>IFERROR(INDEX(TIMESHEET!$A$1:$AI$5000,MATCH(PAYROLL!D885,TIMESHEET!A$1:A$500,0),MATCH("T613",TIMESHEET!$2:$2,0)),0)</f>
        <v/>
      </c>
      <c r="BD885">
        <f>IFERROR(INDEX(TIMESHEET!$A$1:$AI$5000,MATCH(PAYROLL!D885,TIMESHEET!A$1:A$500,0),MATCH("T500",TIMESHEET!$2:$2,0)),0)</f>
        <v/>
      </c>
      <c r="BE885">
        <f>IFERROR(IF(LEFT(INDEX(PIS!O$1:O$500,MATCH(D885,PIS!C$1:C$500)),1)="M",T885/AD885/8*(AW885+AX885*1.5+AY885*2+AZ885*3+BA885*2.1+BB885*2.7+BC885*3.9+BD885*0.3),T885/8*(AW885+AX885*1.5+AY885*2+AZ885*3+BA885*2.1+BB885*2.7+BC885*3.9+BD885*0.3)),0)</f>
        <v/>
      </c>
      <c r="BF885">
        <f>IFERROR(INDEX(ADJ!$A$1:$BZ$1000,MATCH(PAYROLL!$D885,ADJ!A$1:A$500,0),MATCH(PAYROLL!BF$2,ADJ!$2:$2,0)),0)</f>
        <v/>
      </c>
      <c r="BG885">
        <f>IFERROR(INDEX(ADJ!$A$1:$BZ$1000,MATCH(PAYROLL!D885,ADJ!A$1:A$500,0),MATCH(PAYROLL!BG$2,ADJ!$2:$2,0)),0)</f>
        <v/>
      </c>
      <c r="BH885">
        <f>IFERROR(INDEX(ADJ!$A$1:$BZ$1000,MATCH(PAYROLL!D885,ADJ!A$1:A$500,0),MATCH(PAYROLL!BH$2,ADJ!$2:$2,0)),0)</f>
        <v/>
      </c>
      <c r="BI885">
        <f>IFERROR(INDEX(ADJ!$A$1:$BZ$1000,MATCH(PAYROLL!D885,ADJ!A$1:A$500,0),MATCH(PAYROLL!BI$2,ADJ!$2:$2,0)),0)</f>
        <v/>
      </c>
      <c r="BJ885">
        <f>IFERROR(INDEX(ADJ!$A$1:$BZ$1000,MATCH(PAYROLL!D885,ADJ!A$1:A$500,0),MATCH(PAYROLL!BJ$2,ADJ!$2:$2,0)),0)</f>
        <v/>
      </c>
      <c r="BK885">
        <f>SUM(BF885:BJ885)</f>
        <v/>
      </c>
      <c r="BL885">
        <f>IFERROR(INDEX(ADJ!$A$1:$BZ$1000,MATCH(PAYROLL!D885,ADJ!A$1:A$500,0),MATCH(PAYROLL!BL$2,ADJ!$2:$2,0)),0)</f>
        <v/>
      </c>
      <c r="BM885">
        <f>IFERROR(INDEX(ADJ!$A$1:$BZ$1000,MATCH(PAYROLL!D885,ADJ!A$1:A$500,0),MATCH(PAYROLL!BM$2,ADJ!$2:$2,0)),0)</f>
        <v/>
      </c>
      <c r="BN885">
        <f>IFERROR(INDEX(ADJ!$A$1:$BZ$1000,MATCH(PAYROLL!D885,ADJ!A$1:A$500,0),MATCH(PAYROLL!BN$2,ADJ!$2:$2,0)),0)</f>
        <v/>
      </c>
      <c r="BO885">
        <f>IFERROR(INDEX(ADJ!$A$1:$BZ$1000,MATCH(PAYROLL!D885,ADJ!A$1:A$500,0),MATCH(PAYROLL!BO$2,ADJ!$2:$2,0)),0)</f>
        <v/>
      </c>
      <c r="BP885">
        <f>SUM(AM885,AV885,BE885,BK885,BL885:BO885)</f>
        <v/>
      </c>
      <c r="BQ885">
        <f>BO885</f>
        <v/>
      </c>
      <c r="BR885">
        <f>IFERROR(ROUND(IF(LEFT(INDEX(PIS!O$1:O$500,MATCH(D885,PIS!C$1:C$500)),1)="D",T885/8*(BD885*0.3),IF(LEFT(INDEX(PIS!O$1:O$500,MATCH(D885,PIS!C$1:C$500)),1)="H",T885*($BD885*0.3),T885/$AD885/8*($BD885*0.3))),0),0)</f>
        <v/>
      </c>
      <c r="BS885">
        <f>IF(AP885&lt;1,0,MIN(AP885,730000))</f>
        <v/>
      </c>
      <c r="BT885">
        <f>IFERROR(ROUND((BE885-SUM(AW885:BC885)*T885/AD885/8),0)-BR885,0)</f>
        <v/>
      </c>
      <c r="BU885">
        <f>AO885</f>
        <v/>
      </c>
      <c r="BV885">
        <f>SUM(BQ885:BU885)</f>
        <v/>
      </c>
      <c r="BW885">
        <f>BP885-BV885</f>
        <v/>
      </c>
      <c r="BX885">
        <f>IFERROR(IF(RIGHT(INDEX(PIS!O$1:O$500,MATCH(D885,PIS!C$1:C$500)),5)="Gross",MIN(U885+V885,VLOOKUP("R700",TSC!B:C,2,0)*VLOOKUP("R101",TSC!B:C,2,0))*VLOOKUP("R701",TSC!B:C,2,0)%,0),0)</f>
        <v/>
      </c>
      <c r="BY885">
        <f>IFERROR(IF(RIGHT(INDEX(PIS!O$1:O$500,MATCH(D885,PIS!C$1:C$500)),5)="Gross",MIN(U885+V885,VLOOKUP("R700",TSC!B:C,2,0)*VLOOKUP("R101",TSC!B:C,2,0))*VLOOKUP("T704",TSC!B:C,2,0)%,0),0)</f>
        <v/>
      </c>
      <c r="BZ885">
        <f>IFERROR(IF(RIGHT(INDEX(PIS!O$1:O$500,MATCH(D885,PIS!C$1:C$500)),5)="Gross",MIN(U885+V885,VLOOKUP("R700",TSC!B:C,2,0)*VLOOKUP("1",TSC!F:G,2,0))*VLOOKUP("T705",TSC!B:C,2,0)%,0),0)</f>
        <v/>
      </c>
      <c r="CA885">
        <f>IFERROR(INDEX(ADJ!$A$1:$BZ$1000,MATCH(PAYROLL!D885,ADJ!A$1:A$500,0),MATCH(PAYROLL!CA$2,ADJ!$2:$2,0)),0)</f>
        <v/>
      </c>
      <c r="CB885">
        <f>IFERROR(INDEX(ADJ!$A$1:$BZ$1000,MATCH(PAYROLL!D885,ADJ!A$1:A$500,0),MATCH(PAYROLL!CB$2,ADJ!$2:$2,0)),0)</f>
        <v/>
      </c>
      <c r="CC885">
        <f>SUM(BX885:CB885)</f>
        <v/>
      </c>
      <c r="CD885">
        <f>IFERROR(INDEX(PIS!$A$1:$BZ$1000,MATCH(PAYROLL!D885,PIS!C$1:C$500,0),MATCH(PAYROLL!CD$1,PIS!$1:$1,0)),0)</f>
        <v/>
      </c>
      <c r="CE885">
        <f>IFERROR(IF(OR(INDEX(PIS!P$1:P$500,MATCH(D885,PIS!C$1:C$500,0))="LT2",INDEX(PIS!P$1:P$500,MATCH(D885,PIS!C$1:C$500,0))="P10"),0,SUM(CC885,CD885*VLOOKUP("R601",TSC!B:C,2,0),VLOOKUP("R602",TSC!B:C,2,0))),0)</f>
        <v/>
      </c>
      <c r="CF885">
        <f>MAX(BW885-CE885,0)</f>
        <v/>
      </c>
      <c r="CG885">
        <f>IFERROR(IF(OR(RIGHT(INDEX(PIS!P$1:P$500,MATCH(D885,PIS!C$1:C$500)),5)="P10",RIGHT(INDEX(PIS!P$1:P$500,MATCH(D885,PIS!C$1:C$500)),5)="CK"),0,IF(CF885&lt;=5000000,CF885*5%,IF(CF885&lt;=10000000,CF885*10%-250000,IF(CF885&lt;=18000000,CF885*15%-750000,IF(CF885&lt;=32000000,CF885*20%-1650000,IF(CF885&lt;=52000000,CF885*25%-3250000,IF(CF885&lt;=80000000,BH885*30%-5850000,CF885*35%-9850000))))))),0)</f>
        <v/>
      </c>
      <c r="CH885">
        <f>IFERROR(IF(OR(INDEX(PIS!P$1:P$500,MATCH(D885,PIS!C$1:C$500))="LT",INDEX(PIS!P$1:P$500,MATCH(D885,PIS!C$1:C$500))="CK"),0,IF(CF885&lt;2000000,0,CF885*10%)),0)</f>
        <v/>
      </c>
      <c r="CI885">
        <f>IFERROR(INDEX(ADJ!$A$1:$BZ$1000,MATCH(PAYROLL!D885,ADJ!A$1:A$500,0),MATCH(PAYROLL!CI$2,ADJ!$2:$2,0)),0)</f>
        <v/>
      </c>
      <c r="CJ885">
        <f>IFERROR(INDEX(ADJ!$A$1:$BZ$1000,MATCH(PAYROLL!D885,ADJ!A$1:A$500,0),MATCH(PAYROLL!CJ$2,ADJ!$2:$2,0)),0)</f>
        <v/>
      </c>
      <c r="CK885">
        <f>IFERROR(INDEX(ADJ!$A$1:$BZ$1000,MATCH(PAYROLL!D885,ADJ!A$1:A$500,0),MATCH(PAYROLL!CK$2,ADJ!$2:$2,0)),0)</f>
        <v/>
      </c>
      <c r="CL885">
        <f>SUM(CG885:CK885)</f>
        <v/>
      </c>
      <c r="CM885">
        <f>ROUND(SUM(CH885:CK885),0)</f>
        <v/>
      </c>
      <c r="CN885">
        <f>IFERROR(INDEX(CSDA!D$1:D$500,MATCH($CN$2,CSDA!C$1:C$500,0))*INDEX(PIS!V$1:V$500,MATCH(D885,PIS!C$1:C$500))+INDEX(ADJ!$A$1:$BZ$1000,MATCH(PAYROLL!D885,ADJ!A$1:A$500,0),MATCH(PAYROLL!CN$2,ADJ!$2:$2,0)),0)</f>
        <v/>
      </c>
      <c r="CO885">
        <f>IFERROR(INDEX(ADJ!$A$1:$BZ$1000,MATCH(PAYROLL!D885,ADJ!A$1:A$500,0),MATCH(PAYROLL!CO$2,ADJ!$2:$2,0)),0)</f>
        <v/>
      </c>
      <c r="CP885">
        <f>IFERROR(INDEX(ADJ!$A$1:$BZ$1000,MATCH(PAYROLL!D885,ADJ!A$1:A$500,0),MATCH(PAYROLL!CP$2,ADJ!$2:$2,0)),0)</f>
        <v/>
      </c>
      <c r="CQ885">
        <f>BP885-CL885-CI885-CM885-CN885-CO885-CP885-CC885</f>
        <v/>
      </c>
      <c r="CR885">
        <f>IFERROR(IF(RIGHT(INDEX(PIS!O$1:O$500,MATCH(D885,PIS!C$1:C$500,0)),5)="Gross",MIN(U885+V885,VLOOKUP("R700",TSC!B:C,2,0)*VLOOKUP("R101",TSC!B:C,2,0))*(VLOOKUP("T711",TSC!B:C,2,0)+VLOOKUP("T712",TSC!B:C,2,0))%,MIN(T885+V885,VLOOKUP("R700",TSC!B:C,2,0)*VLOOKUP("R101",TSC!B:C,2,0))*(VLOOKUP("T711",TSC!B:C,2,0)+VLOOKUP("T712",TSC!B:C,2,0)+VLOOKUP("R701",TSC!B:C,2,0))%),0)</f>
        <v/>
      </c>
      <c r="CS885">
        <f>IFERROR(IF(RIGHT(INDEX(PIS!O$1:O$500,MATCH(D885,PIS!C$1:C$500,0)),5)="Gross",MIN(U885+V885,VLOOKUP("R700",TSC!B:C,2,0)*VLOOKUP("R101",TSC!B:C,2,0))*(VLOOKUP("T714",TSC!B:C,2,0))%,MIN(T885+V885,VLOOKUP("R700",TSC!B:C,2,0)*VLOOKUP("R101",TSC!B:C,2,0))*(VLOOKUP("T704",TSC!B:C,2,0)+VLOOKUP("T714",TSC!B:C,2,0))%),0)</f>
        <v/>
      </c>
      <c r="CT885">
        <f>IFERROR(IF(RIGHT(INDEX(PIS!O$1:O$500,MATCH(D885,PIS!C$1:C$500,0)),5)="Gross",MIN(U885+V885,VLOOKUP("R700",TSC!B:C,2,0)*VLOOKUP("R101",TSC!B:C,2,0))*VLOOKUP("T705",TSC!B:C,2,0)%,MIN(T885+V885,VLOOKUP("R700",TSC!B:C,2,0)*VLOOKUP("R101",TSC!B:C,2,0))*VLOOKUP("T705",TSC!B:C,2,0)%),0)</f>
        <v/>
      </c>
      <c r="CU885">
        <f>IFERROR(IF(RIGHT(INDEX(PIS!O$1:O$500,MATCH(D885,PIS!C$1:C$500,0)),5)="Gross",MIN(U885+V885,VLOOKUP("R700",TSC!B:C,2,0)*VLOOKUP("R101",TSC!B:C,2,0))*(VLOOKUP("T713",TSC!B:C,2,0))%,MIN(T885+V885,VLOOKUP("R700",TSC!B:C,2,0)*VLOOKUP("R101",TSC!B:C,2,0))*(VLOOKUP("T713",TSC!B:C,2,0))%),0)</f>
        <v/>
      </c>
      <c r="CV885">
        <f>IFERROR(INDEX(ADJ!$A$1:$BZ$1000,MATCH(PAYROLL!D885,ADJ!A$1:A$500,0),MATCH(PAYROLL!CV$2,ADJ!$2:$2,0)),0)</f>
        <v/>
      </c>
      <c r="CW885">
        <f>IFERROR(INDEX(ADJ!$A$1:$BZ$1000,MATCH(PAYROLL!D885,ADJ!A$1:A$500,0),MATCH(PAYROLL!CW$2,ADJ!$2:$2,0)),0)</f>
        <v/>
      </c>
      <c r="CX885">
        <f>SUM(CR885:CW885)</f>
        <v/>
      </c>
      <c r="CY885">
        <f>ROUND(IF(CR885&gt;0,T885+V885*VLOOKUP("R202",TSC!$B$1:$C$500,2,0),0),0)</f>
        <v/>
      </c>
      <c r="CZ885">
        <f>IFERROR(INDEX(CSDA!D$1:D$500,MATCH($CZ$2,CSDA!C$1:C$500,0)),0)</f>
        <v/>
      </c>
      <c r="DA885">
        <f>ROUND(T885*0.7%,0)</f>
        <v/>
      </c>
      <c r="DB885">
        <f>ROUND(T885/12,0)</f>
        <v/>
      </c>
      <c r="DC885">
        <f ref="DC885" t="array">IFERROR(INDEX(CSDA!D$1:D$500,MATCH("Trích giữ"&amp;PAYROLL!DC$2,CSDA!A$1:A$500&amp;CSDA!C$1:C$500,0)),0)</f>
        <v/>
      </c>
      <c r="DD885">
        <f ref="DD885" t="array">IFERROR(INDEX(CSDA!D$1:D$500,MATCH("Trích giữ"&amp;PAYROLL!DD$2,CSDA!A$1:A$500&amp;CSDA!C$1:C$500,0)),0)</f>
        <v/>
      </c>
      <c r="DE885">
        <f ref="DE885" t="array">IFERROR(INDEX(CSDA!D$1:D$500,MATCH("Trích giữ"&amp;PAYROLL!DE$2,CSDA!A$1:A$500&amp;CSDA!C$1:C$500,0)),0)</f>
        <v/>
      </c>
      <c r="DF885">
        <f>IFERROR(INDEX(CSDA!D$1:D$500,MATCH(PAYROLL!DF$2,CSDA!C$1:C$500,0)),0)</f>
        <v/>
      </c>
      <c r="DG885">
        <f ref="DG885" t="array">IFERROR(INDEX(CSDA!D$1:D$500,MATCH("Trích giữ"&amp;PAYROLL!DG$2,CSDA!A$1:A$500&amp;CSDA!C$1:C$500,0)),0)</f>
        <v/>
      </c>
      <c r="DH885">
        <f>ROUND(T885/26,0)</f>
        <v/>
      </c>
      <c r="DI885">
        <f ref="DI885" t="array">IFERROR(INDEX(CSDA!D$1:D$500,MATCH("Trích giữ"&amp;PAYROLL!DI$2,CSDA!A$1:A$500&amp;CSDA!C$1:C$500,0)),0)</f>
        <v/>
      </c>
      <c r="DJ885">
        <f>IF(U885=0,T885*21.5%-BL885,0)</f>
        <v/>
      </c>
      <c r="DK885">
        <f ref="DK885" t="array">IFERROR(INDEX(CSDA!D$1:D$500,MATCH("Trích giữ"&amp;PAYROLL!DK$2,CSDA!A$1:A$500&amp;CSDA!C$1:C$500,0)),0)</f>
        <v/>
      </c>
      <c r="DL885">
        <f>IFERROR(INDEX(CSDA!D$1:D$500,MATCH(PAYROLL!DL$2,CSDA!C$1:C$500,0))/12,0)</f>
        <v/>
      </c>
      <c r="DM885">
        <f>SUM(DB885:DL885)</f>
        <v/>
      </c>
      <c r="DN885">
        <f>IFERROR(INDEX(ADJ!$A$1:$BZ$1000,MATCH(PAYROLL!D885,ADJ!A$1:A$500,0),MATCH(PAYROLL!DN$2,ADJ!$2:$2,0)),0)</f>
        <v/>
      </c>
      <c r="DO885">
        <f>IFERROR(SUM(BP885,DM885:DN885,CX885:DA885)-DT885,0)</f>
        <v/>
      </c>
      <c r="DP885">
        <f ref="DP885" t="array">SUM(BW885*IFERROR(INDEX(CSDA!D$1:D$500,MATCH(BW$2,CSDA!C$1:C$500,0)),0)%,CX885*IFERROR(INDEX(CSDA!D$1:D$500,MATCH(CX$2,CSDA!C$1:C$500,0)),0)%,DA885*IFERROR(INDEX(CSDA!D$1:D$500,MATCH(DA$2,CSDA!C$1:C$500,0)),0)%,DB885*IFERROR(INDEX(CSDA!D$1:D$500,MATCH(DB$2,CSDA!C$1:C$500,0)),0)%,DF885*IFERROR(INDEX(CSDA!D$1:D$500,MATCH("Phí dịch vụ"&amp;PAYROLL!DF$2,CSDA!A$1:A$500&amp;CSDA!C$1:C$500,0)),0)%,DC885*IFERROR(INDEX(CSDA!D$1:D$500,MATCH("Phí dịch vụ"&amp;PAYROLL!DC$2,CSDA!A$1:A$500&amp;CSDA!C$1:C$500,0)),0)%,DH885*IFERROR(INDEX(CSDA!D$1:D$500,MATCH("Phí dịch vụ"&amp;PAYROLL!DH$2,CSDA!A$1:A$500&amp;CSDA!C$1:C$500,0)),0)%,DJ885*IFERROR(INDEX(CSDA!D$1:D$500,MATCH("Phí dịch vụ"&amp;PAYROLL!DJ$2,CSDA!A$1:A$500&amp;CSDA!C$1:C$500,0)),0)%,BN885*IFERROR(INDEX(CSDA!D$1:D$500,MATCH(BN$2,CSDA!C$1:C$500,0)),0)%)-BN885*7%</f>
        <v/>
      </c>
      <c r="DQ885">
        <f>IFERROR(INDEX(ADJ!$A$1:$BZ$1000,MATCH(PAYROLL!D885,ADJ!A$1:A$500,0),MATCH(PAYROLL!DQ$2,ADJ!$2:$2,0)),0)</f>
        <v/>
      </c>
      <c r="DR885">
        <f>IFERROR(INDEX(ADJ!$A$1:$BZ$1000,MATCH(PAYROLL!D885,ADJ!A$1:A$500,0),MATCH(PAYROLL!DR$2,ADJ!$2:$2,0)),0)</f>
        <v/>
      </c>
      <c r="DS885">
        <f>SUM(DP885:DR885)</f>
        <v/>
      </c>
      <c r="DT885">
        <f>EK885</f>
        <v/>
      </c>
      <c r="DU885">
        <f>SUM(DO885:DR885)</f>
        <v/>
      </c>
      <c r="DV885">
        <f>ROUND(DU885*0.1,0)</f>
        <v/>
      </c>
      <c r="DW885">
        <f>DU885+DV885</f>
        <v/>
      </c>
      <c r="DZ885">
        <f>IFERROR(INDEX(ADJ!$A$1:$BZ$1000,MATCH(PAYROLL!$D885,ADJ!A$1:A$500,0),MATCH(PAYROLL!DZ$2,ADJ!$2:$2,0)),0)</f>
        <v/>
      </c>
      <c r="EA885">
        <f>IFERROR(INDEX(ADJ!$A$1:$BZ$1000,MATCH(PAYROLL!$D885,ADJ!A$1:A$500,0),MATCH(PAYROLL!EA$2,ADJ!$2:$2,0)),0)</f>
        <v/>
      </c>
      <c r="EB885">
        <f>IFERROR(INDEX(ADJ!$A$1:$BZ$1000,MATCH(PAYROLL!$D885,ADJ!A$1:A$500,0),MATCH(PAYROLL!EB$2,ADJ!$2:$2,0)),0)</f>
        <v/>
      </c>
      <c r="EC885">
        <f>IFERROR(INDEX(ADJ!$A$1:$BZ$1000,MATCH(PAYROLL!$D885,ADJ!A$1:A$500,0),MATCH(PAYROLL!EC$2,ADJ!$2:$2,0)),0)</f>
        <v/>
      </c>
      <c r="ED885">
        <f>IFERROR(INDEX(ADJ!$A$1:$BZ$1000,MATCH(PAYROLL!$D885,ADJ!A$1:A$500,0),MATCH(PAYROLL!ED$2,ADJ!$2:$2,0)),0)</f>
        <v/>
      </c>
      <c r="EE885">
        <f>IFERROR(INDEX(ADJ!$A$1:$BZ$1000,MATCH(PAYROLL!$D885,ADJ!A$1:A$500,0),MATCH(PAYROLL!EE$2,ADJ!$2:$2,0)),0)</f>
        <v/>
      </c>
      <c r="EF885">
        <f>IFERROR(INDEX(ADJ!$A$1:$BZ$1000,MATCH(PAYROLL!$D885,ADJ!A$1:A$500,0),MATCH(PAYROLL!EF$2,ADJ!$2:$2,0)),0)</f>
        <v/>
      </c>
      <c r="EG885">
        <f>IFERROR(INDEX(ADJ!$A$1:$BZ$1000,MATCH(PAYROLL!$D885,ADJ!A$1:A$500,0),MATCH(PAYROLL!EG$2,ADJ!$2:$2,0)),0)</f>
        <v/>
      </c>
      <c r="EH885">
        <f>IFERROR(INDEX(ADJ!$A$1:$BZ$1000,MATCH(PAYROLL!$D885,ADJ!A$1:A$500,0),MATCH(PAYROLL!EH$2,ADJ!$2:$2,0)),0)</f>
        <v/>
      </c>
      <c r="EI885">
        <f>IFERROR(INDEX(ADJ!$A$1:$BZ$1000,MATCH(PAYROLL!D885,ADJ!A$1:A$500,0),MATCH(PAYROLL!EI$2,ADJ!$2:$2,0)),0)</f>
        <v/>
      </c>
      <c r="EJ885">
        <f>IFERROR(INDEX(ADJ!$A$1:$BZ$1000,MATCH(PAYROLL!$D885,ADJ!A$1:A$500,0),MATCH(PAYROLL!EJ$2,ADJ!$2:$2,0)),0)</f>
        <v/>
      </c>
      <c r="EK885">
        <f>SUM(DZ885:EJ885)</f>
        <v/>
      </c>
    </row>
    <row r="886">
      <c r="A886" t="n">
        <v>884</v>
      </c>
      <c r="B886" t="inlineStr">
        <is>
          <t>Vi Văn Thắng</t>
        </is>
      </c>
      <c r="D886" t="inlineStr">
        <is>
          <t>153209-01</t>
        </is>
      </c>
      <c r="S886">
        <f>IFERROR(INDEX(PIS!$A$1:$BZ$1000,MATCH($D886,PIS!C$1:C$500,0),MATCH("Lương CB tháng trước",PIS!$1:$1,0)),0)</f>
        <v/>
      </c>
      <c r="T886">
        <f>IFERROR(INDEX(PIS!$A$1:$BZ$1000,MATCH($D886,PIS!C$1:C$500,0),MATCH("Lương CB hiện tại",PIS!$1:$1,0)),0)</f>
        <v/>
      </c>
      <c r="U886">
        <f>IFERROR(INDEX(PIS!$A$1:$BZ$1000,MATCH($D886,PIS!C$1:C$500,0),MATCH("Lương đóng BHBB",PIS!$1:$1,0)),0)</f>
        <v/>
      </c>
      <c r="V886">
        <f>IFERROR(INDEX(PIS!$A$1:$BZ$1000,MATCH($D886,PIS!C$1:C$500,0),MATCH(V$2,PIS!$2:$2,0)),0)</f>
        <v/>
      </c>
      <c r="W886">
        <f>IFERROR(INDEX(PIS!$A$1:$BZ$1000,MATCH($D886,PIS!C$1:C$500,0),MATCH(W$2,PIS!$2:$2,0)),0)</f>
        <v/>
      </c>
      <c r="X886">
        <f>IFERROR(INDEX(PIS!$A$1:$BZ$1000,MATCH($D886,PIS!C$1:C$500,0),MATCH(X$2,PIS!$2:$2,0)),0)</f>
        <v/>
      </c>
      <c r="Y886">
        <f>IFERROR(INDEX(PIS!$A$1:$BZ$1000,MATCH($D886,PIS!C$1:C$500,0),MATCH(Y$2,PIS!$2:$2,0)),0)</f>
        <v/>
      </c>
      <c r="Z886">
        <f>IFERROR(INDEX(PIS!$A$1:$BZ$1000,MATCH($D886,PIS!C$1:C$500,0),MATCH(Z$2,PIS!$2:$2,0)),0)</f>
        <v/>
      </c>
      <c r="AA886">
        <f>IFERROR(INDEX(PIS!$A$1:$BZ$1000,MATCH($D886,PIS!C$1:C$500,0),MATCH(AA$2,PIS!$2:$2,0)),0)</f>
        <v/>
      </c>
      <c r="AB886">
        <f>IFERROR(INDEX(PIS!$A$1:$BZ$1000,MATCH($D886,PIS!C$1:C$500,0),MATCH(AB$2,PIS!$2:$2,0)),0)</f>
        <v/>
      </c>
      <c r="AC886">
        <f>SUM(V886:AB886)</f>
        <v/>
      </c>
      <c r="AD886">
        <f>IFERROR(INDEX(TIMESHEET!$A$1:$AI$5000,MATCH($D886,TIMESHEET!A$1:A$500,0),MATCH("T100",TIMESHEET!$2:$2,0))-2,0)</f>
        <v/>
      </c>
      <c r="AE886">
        <f>IFERROR(INDEX(TIMESHEET!$A$1:$AI$5000,MATCH($D886,TIMESHEET!A$1:A$500,0),MATCH("T202",TIMESHEET!$2:$2,0)),0)</f>
        <v/>
      </c>
      <c r="AF886">
        <f>IFERROR(INDEX(TIMESHEET!$A$1:$AI$5000,MATCH($D886,TIMESHEET!A$1:A$500,0),MATCH("T302",TIMESHEET!$2:$2,0)),0)</f>
        <v/>
      </c>
      <c r="AG886">
        <f>IFERROR(INDEX(TIMESHEET!$A$1:$AI$5000,MATCH($D886,TIMESHEET!A$1:A$500,0),MATCH("T406",TIMESHEET!$2:$2,0)),0)</f>
        <v/>
      </c>
      <c r="AH886">
        <f>AE886+AG886</f>
        <v/>
      </c>
      <c r="AI886">
        <f>IFERROR(INDEX(TIMESHEET!$A$1:$AI$5000,MATCH($D886,TIMESHEET!A$1:A$500,0),MATCH("T701",TIMESHEET!$2:$2,0)),0)</f>
        <v/>
      </c>
      <c r="AJ886">
        <f>IFERROR(INDEX(TIMESHEET!$A$1:$AI$5000,MATCH($D886,TIMESHEET!B$1:B$500,0),MATCH("T320",TIMESHEET!$2:$2,0)),0)</f>
        <v/>
      </c>
      <c r="AK886">
        <f>IFERROR(IF(LEFT(INDEX(PIS!O$1:O$500,MATCH(D886,PIS!C$1:C$500)),1)="M",T886/AD886*SUM(AE886:AG886),T886*AD886),0)</f>
        <v/>
      </c>
      <c r="AL886">
        <f>IFERROR(INDEX(ADJ!$A$1:$BZ$1000,MATCH(PAYROLL!D886,ADJ!A$1:A$500,0),MATCH(PAYROLL!AL$2,ADJ!$2:$2,0)),0)</f>
        <v/>
      </c>
      <c r="AM886">
        <f>SUM(AK886:AL886)</f>
        <v/>
      </c>
      <c r="AN886">
        <f>IFERROR(ROUND(V886/$AD886*$AH886,0),0)</f>
        <v/>
      </c>
      <c r="AO886">
        <f>IFERROR(ROUND(W886/$AD886*$AH886,0),0)</f>
        <v/>
      </c>
      <c r="AP886">
        <f>IFERROR(ROUND(X886/$AD886*$AE886,0),0)</f>
        <v/>
      </c>
      <c r="AQ886">
        <f>IFERROR(ROUND(Y886/$AD886*$AH886,0),0)</f>
        <v/>
      </c>
      <c r="AR886">
        <f>IFERROR(ROUND(Z886/$AD886*$AH886,0),0)</f>
        <v/>
      </c>
      <c r="AS886">
        <f>IFERROR(ROUND(AA886/$AD886*$AH886,0),0)</f>
        <v/>
      </c>
      <c r="AT886">
        <f>IFERROR(IF((AE886+AF886+AG886)&gt;13,AB886,ROUND(AB886/AD886*AH886,0)),0)</f>
        <v/>
      </c>
      <c r="AU886">
        <f>IFERROR(INDEX(ADJ!$A$1:$BZ$1000,MATCH(PAYROLL!D886,ADJ!A$1:A$500,0),MATCH(PAYROLL!AU$2,ADJ!$2:$2,0)),0)</f>
        <v/>
      </c>
      <c r="AV886">
        <f>ROUND(SUM(AN886:AU886),0)</f>
        <v/>
      </c>
      <c r="AW886">
        <f>IFERROR(INDEX(TIMESHEET!$A$1:$AI$5000,MATCH(PAYROLL!D886,TIMESHEET!A$1:A$500,0),MATCH("T620",TIMESHEET!$2:$2,0)),0)</f>
        <v/>
      </c>
      <c r="AX886">
        <f>IFERROR(INDEX(TIMESHEET!$A$1:$AI$5000,MATCH(PAYROLL!D886,TIMESHEET!A$1:A$500,0),MATCH("T601",TIMESHEET!$2:$2,0)),0)</f>
        <v/>
      </c>
      <c r="AY886">
        <f>IFERROR(INDEX(TIMESHEET!$A$1:$AI$5000,MATCH(PAYROLL!D886,TIMESHEET!A$1:A$500,0),MATCH("T602",TIMESHEET!$2:$2,0)),0)</f>
        <v/>
      </c>
      <c r="AZ886">
        <f>IFERROR(INDEX(TIMESHEET!$A$1:$AI$5000,MATCH(PAYROLL!D886,TIMESHEET!A$1:A$500,0),MATCH("T603",TIMESHEET!$2:$2,0)),0)</f>
        <v/>
      </c>
      <c r="BA886">
        <f>IFERROR(INDEX(TIMESHEET!$A$1:$AI$5000,MATCH(PAYROLL!D886,TIMESHEET!A$1:A$500,0),MATCH("T611",TIMESHEET!$2:$2,0)),0)</f>
        <v/>
      </c>
      <c r="BB886">
        <f>IFERROR(INDEX(TIMESHEET!$A$1:$AI$5000,MATCH(PAYROLL!D886,TIMESHEET!A$1:A$500,0),MATCH("T612",TIMESHEET!$2:$2,0)),0)</f>
        <v/>
      </c>
      <c r="BC886">
        <f>IFERROR(INDEX(TIMESHEET!$A$1:$AI$5000,MATCH(PAYROLL!D886,TIMESHEET!A$1:A$500,0),MATCH("T613",TIMESHEET!$2:$2,0)),0)</f>
        <v/>
      </c>
      <c r="BD886">
        <f>IFERROR(INDEX(TIMESHEET!$A$1:$AI$5000,MATCH(PAYROLL!D886,TIMESHEET!A$1:A$500,0),MATCH("T500",TIMESHEET!$2:$2,0)),0)</f>
        <v/>
      </c>
      <c r="BE886">
        <f>IFERROR(IF(LEFT(INDEX(PIS!O$1:O$500,MATCH(D886,PIS!C$1:C$500)),1)="M",T886/AD886/8*(AW886+AX886*1.5+AY886*2+AZ886*3+BA886*2.1+BB886*2.7+BC886*3.9+BD886*0.3),T886/8*(AW886+AX886*1.5+AY886*2+AZ886*3+BA886*2.1+BB886*2.7+BC886*3.9+BD886*0.3)),0)</f>
        <v/>
      </c>
      <c r="BF886">
        <f>IFERROR(INDEX(ADJ!$A$1:$BZ$1000,MATCH(PAYROLL!$D886,ADJ!A$1:A$500,0),MATCH(PAYROLL!BF$2,ADJ!$2:$2,0)),0)</f>
        <v/>
      </c>
      <c r="BG886">
        <f>IFERROR(INDEX(ADJ!$A$1:$BZ$1000,MATCH(PAYROLL!D886,ADJ!A$1:A$500,0),MATCH(PAYROLL!BG$2,ADJ!$2:$2,0)),0)</f>
        <v/>
      </c>
      <c r="BH886">
        <f>IFERROR(INDEX(ADJ!$A$1:$BZ$1000,MATCH(PAYROLL!D886,ADJ!A$1:A$500,0),MATCH(PAYROLL!BH$2,ADJ!$2:$2,0)),0)</f>
        <v/>
      </c>
      <c r="BI886">
        <f>IFERROR(INDEX(ADJ!$A$1:$BZ$1000,MATCH(PAYROLL!D886,ADJ!A$1:A$500,0),MATCH(PAYROLL!BI$2,ADJ!$2:$2,0)),0)</f>
        <v/>
      </c>
      <c r="BJ886">
        <f>IFERROR(INDEX(ADJ!$A$1:$BZ$1000,MATCH(PAYROLL!D886,ADJ!A$1:A$500,0),MATCH(PAYROLL!BJ$2,ADJ!$2:$2,0)),0)</f>
        <v/>
      </c>
      <c r="BK886">
        <f>SUM(BF886:BJ886)</f>
        <v/>
      </c>
      <c r="BL886">
        <f>IFERROR(INDEX(ADJ!$A$1:$BZ$1000,MATCH(PAYROLL!D886,ADJ!A$1:A$500,0),MATCH(PAYROLL!BL$2,ADJ!$2:$2,0)),0)</f>
        <v/>
      </c>
      <c r="BM886">
        <f>IFERROR(INDEX(ADJ!$A$1:$BZ$1000,MATCH(PAYROLL!D886,ADJ!A$1:A$500,0),MATCH(PAYROLL!BM$2,ADJ!$2:$2,0)),0)</f>
        <v/>
      </c>
      <c r="BN886">
        <f>IFERROR(INDEX(ADJ!$A$1:$BZ$1000,MATCH(PAYROLL!D886,ADJ!A$1:A$500,0),MATCH(PAYROLL!BN$2,ADJ!$2:$2,0)),0)</f>
        <v/>
      </c>
      <c r="BO886">
        <f>IFERROR(INDEX(ADJ!$A$1:$BZ$1000,MATCH(PAYROLL!D886,ADJ!A$1:A$500,0),MATCH(PAYROLL!BO$2,ADJ!$2:$2,0)),0)</f>
        <v/>
      </c>
      <c r="BP886">
        <f>SUM(AM886,AV886,BE886,BK886,BL886:BO886)</f>
        <v/>
      </c>
      <c r="BQ886">
        <f>BO886</f>
        <v/>
      </c>
      <c r="BR886">
        <f>IFERROR(ROUND(IF(LEFT(INDEX(PIS!O$1:O$500,MATCH(D886,PIS!C$1:C$500)),1)="D",T886/8*(BD886*0.3),IF(LEFT(INDEX(PIS!O$1:O$500,MATCH(D886,PIS!C$1:C$500)),1)="H",T886*($BD886*0.3),T886/$AD886/8*($BD886*0.3))),0),0)</f>
        <v/>
      </c>
      <c r="BS886">
        <f>IF(AP886&lt;1,0,MIN(AP886,730000))</f>
        <v/>
      </c>
      <c r="BT886">
        <f>IFERROR(ROUND((BE886-SUM(AW886:BC886)*T886/AD886/8),0)-BR886,0)</f>
        <v/>
      </c>
      <c r="BU886">
        <f>AO886</f>
        <v/>
      </c>
      <c r="BV886">
        <f>SUM(BQ886:BU886)</f>
        <v/>
      </c>
      <c r="BW886">
        <f>BP886-BV886</f>
        <v/>
      </c>
      <c r="BX886">
        <f>IFERROR(IF(RIGHT(INDEX(PIS!O$1:O$500,MATCH(D886,PIS!C$1:C$500)),5)="Gross",MIN(U886+V886,VLOOKUP("R700",TSC!B:C,2,0)*VLOOKUP("R101",TSC!B:C,2,0))*VLOOKUP("R701",TSC!B:C,2,0)%,0),0)</f>
        <v/>
      </c>
      <c r="BY886">
        <f>IFERROR(IF(RIGHT(INDEX(PIS!O$1:O$500,MATCH(D886,PIS!C$1:C$500)),5)="Gross",MIN(U886+V886,VLOOKUP("R700",TSC!B:C,2,0)*VLOOKUP("R101",TSC!B:C,2,0))*VLOOKUP("T704",TSC!B:C,2,0)%,0),0)</f>
        <v/>
      </c>
      <c r="BZ886">
        <f>IFERROR(IF(RIGHT(INDEX(PIS!O$1:O$500,MATCH(D886,PIS!C$1:C$500)),5)="Gross",MIN(U886+V886,VLOOKUP("R700",TSC!B:C,2,0)*VLOOKUP("1",TSC!F:G,2,0))*VLOOKUP("T705",TSC!B:C,2,0)%,0),0)</f>
        <v/>
      </c>
      <c r="CA886">
        <f>IFERROR(INDEX(ADJ!$A$1:$BZ$1000,MATCH(PAYROLL!D886,ADJ!A$1:A$500,0),MATCH(PAYROLL!CA$2,ADJ!$2:$2,0)),0)</f>
        <v/>
      </c>
      <c r="CB886">
        <f>IFERROR(INDEX(ADJ!$A$1:$BZ$1000,MATCH(PAYROLL!D886,ADJ!A$1:A$500,0),MATCH(PAYROLL!CB$2,ADJ!$2:$2,0)),0)</f>
        <v/>
      </c>
      <c r="CC886">
        <f>SUM(BX886:CB886)</f>
        <v/>
      </c>
      <c r="CD886">
        <f>IFERROR(INDEX(PIS!$A$1:$BZ$1000,MATCH(PAYROLL!D886,PIS!C$1:C$500,0),MATCH(PAYROLL!CD$1,PIS!$1:$1,0)),0)</f>
        <v/>
      </c>
      <c r="CE886">
        <f>IFERROR(IF(OR(INDEX(PIS!P$1:P$500,MATCH(D886,PIS!C$1:C$500,0))="LT2",INDEX(PIS!P$1:P$500,MATCH(D886,PIS!C$1:C$500,0))="P10"),0,SUM(CC886,CD886*VLOOKUP("R601",TSC!B:C,2,0),VLOOKUP("R602",TSC!B:C,2,0))),0)</f>
        <v/>
      </c>
      <c r="CF886">
        <f>MAX(BW886-CE886,0)</f>
        <v/>
      </c>
      <c r="CG886">
        <f>IFERROR(IF(OR(RIGHT(INDEX(PIS!P$1:P$500,MATCH(D886,PIS!C$1:C$500)),5)="P10",RIGHT(INDEX(PIS!P$1:P$500,MATCH(D886,PIS!C$1:C$500)),5)="CK"),0,IF(CF886&lt;=5000000,CF886*5%,IF(CF886&lt;=10000000,CF886*10%-250000,IF(CF886&lt;=18000000,CF886*15%-750000,IF(CF886&lt;=32000000,CF886*20%-1650000,IF(CF886&lt;=52000000,CF886*25%-3250000,IF(CF886&lt;=80000000,BH886*30%-5850000,CF886*35%-9850000))))))),0)</f>
        <v/>
      </c>
      <c r="CH886">
        <f>IFERROR(IF(OR(INDEX(PIS!P$1:P$500,MATCH(D886,PIS!C$1:C$500))="LT",INDEX(PIS!P$1:P$500,MATCH(D886,PIS!C$1:C$500))="CK"),0,IF(CF886&lt;2000000,0,CF886*10%)),0)</f>
        <v/>
      </c>
      <c r="CI886">
        <f>IFERROR(INDEX(ADJ!$A$1:$BZ$1000,MATCH(PAYROLL!D886,ADJ!A$1:A$500,0),MATCH(PAYROLL!CI$2,ADJ!$2:$2,0)),0)</f>
        <v/>
      </c>
      <c r="CJ886">
        <f>IFERROR(INDEX(ADJ!$A$1:$BZ$1000,MATCH(PAYROLL!D886,ADJ!A$1:A$500,0),MATCH(PAYROLL!CJ$2,ADJ!$2:$2,0)),0)</f>
        <v/>
      </c>
      <c r="CK886">
        <f>IFERROR(INDEX(ADJ!$A$1:$BZ$1000,MATCH(PAYROLL!D886,ADJ!A$1:A$500,0),MATCH(PAYROLL!CK$2,ADJ!$2:$2,0)),0)</f>
        <v/>
      </c>
      <c r="CL886">
        <f>SUM(CG886:CK886)</f>
        <v/>
      </c>
      <c r="CM886">
        <f>ROUND(SUM(CH886:CK886),0)</f>
        <v/>
      </c>
      <c r="CN886">
        <f>IFERROR(INDEX(CSDA!D$1:D$500,MATCH($CN$2,CSDA!C$1:C$500,0))*INDEX(PIS!V$1:V$500,MATCH(D886,PIS!C$1:C$500))+INDEX(ADJ!$A$1:$BZ$1000,MATCH(PAYROLL!D886,ADJ!A$1:A$500,0),MATCH(PAYROLL!CN$2,ADJ!$2:$2,0)),0)</f>
        <v/>
      </c>
      <c r="CO886">
        <f>IFERROR(INDEX(ADJ!$A$1:$BZ$1000,MATCH(PAYROLL!D886,ADJ!A$1:A$500,0),MATCH(PAYROLL!CO$2,ADJ!$2:$2,0)),0)</f>
        <v/>
      </c>
      <c r="CP886">
        <f>IFERROR(INDEX(ADJ!$A$1:$BZ$1000,MATCH(PAYROLL!D886,ADJ!A$1:A$500,0),MATCH(PAYROLL!CP$2,ADJ!$2:$2,0)),0)</f>
        <v/>
      </c>
      <c r="CQ886">
        <f>BP886-CL886-CI886-CM886-CN886-CO886-CP886-CC886</f>
        <v/>
      </c>
      <c r="CR886">
        <f>IFERROR(IF(RIGHT(INDEX(PIS!O$1:O$500,MATCH(D886,PIS!C$1:C$500,0)),5)="Gross",MIN(U886+V886,VLOOKUP("R700",TSC!B:C,2,0)*VLOOKUP("R101",TSC!B:C,2,0))*(VLOOKUP("T711",TSC!B:C,2,0)+VLOOKUP("T712",TSC!B:C,2,0))%,MIN(T886+V886,VLOOKUP("R700",TSC!B:C,2,0)*VLOOKUP("R101",TSC!B:C,2,0))*(VLOOKUP("T711",TSC!B:C,2,0)+VLOOKUP("T712",TSC!B:C,2,0)+VLOOKUP("R701",TSC!B:C,2,0))%),0)</f>
        <v/>
      </c>
      <c r="CS886">
        <f>IFERROR(IF(RIGHT(INDEX(PIS!O$1:O$500,MATCH(D886,PIS!C$1:C$500,0)),5)="Gross",MIN(U886+V886,VLOOKUP("R700",TSC!B:C,2,0)*VLOOKUP("R101",TSC!B:C,2,0))*(VLOOKUP("T714",TSC!B:C,2,0))%,MIN(T886+V886,VLOOKUP("R700",TSC!B:C,2,0)*VLOOKUP("R101",TSC!B:C,2,0))*(VLOOKUP("T704",TSC!B:C,2,0)+VLOOKUP("T714",TSC!B:C,2,0))%),0)</f>
        <v/>
      </c>
      <c r="CT886">
        <f>IFERROR(IF(RIGHT(INDEX(PIS!O$1:O$500,MATCH(D886,PIS!C$1:C$500,0)),5)="Gross",MIN(U886+V886,VLOOKUP("R700",TSC!B:C,2,0)*VLOOKUP("R101",TSC!B:C,2,0))*VLOOKUP("T705",TSC!B:C,2,0)%,MIN(T886+V886,VLOOKUP("R700",TSC!B:C,2,0)*VLOOKUP("R101",TSC!B:C,2,0))*VLOOKUP("T705",TSC!B:C,2,0)%),0)</f>
        <v/>
      </c>
      <c r="CU886">
        <f>IFERROR(IF(RIGHT(INDEX(PIS!O$1:O$500,MATCH(D886,PIS!C$1:C$500,0)),5)="Gross",MIN(U886+V886,VLOOKUP("R700",TSC!B:C,2,0)*VLOOKUP("R101",TSC!B:C,2,0))*(VLOOKUP("T713",TSC!B:C,2,0))%,MIN(T886+V886,VLOOKUP("R700",TSC!B:C,2,0)*VLOOKUP("R101",TSC!B:C,2,0))*(VLOOKUP("T713",TSC!B:C,2,0))%),0)</f>
        <v/>
      </c>
      <c r="CV886">
        <f>IFERROR(INDEX(ADJ!$A$1:$BZ$1000,MATCH(PAYROLL!D886,ADJ!A$1:A$500,0),MATCH(PAYROLL!CV$2,ADJ!$2:$2,0)),0)</f>
        <v/>
      </c>
      <c r="CW886">
        <f>IFERROR(INDEX(ADJ!$A$1:$BZ$1000,MATCH(PAYROLL!D886,ADJ!A$1:A$500,0),MATCH(PAYROLL!CW$2,ADJ!$2:$2,0)),0)</f>
        <v/>
      </c>
      <c r="CX886">
        <f>SUM(CR886:CW886)</f>
        <v/>
      </c>
      <c r="CY886">
        <f>ROUND(IF(CR886&gt;0,T886+V886*VLOOKUP("R202",TSC!$B$1:$C$500,2,0),0),0)</f>
        <v/>
      </c>
      <c r="CZ886">
        <f>IFERROR(INDEX(CSDA!D$1:D$500,MATCH($CZ$2,CSDA!C$1:C$500,0)),0)</f>
        <v/>
      </c>
      <c r="DA886">
        <f>ROUND(T886*0.7%,0)</f>
        <v/>
      </c>
      <c r="DB886">
        <f>ROUND(T886/12,0)</f>
        <v/>
      </c>
      <c r="DC886">
        <f ref="DC886" t="array">IFERROR(INDEX(CSDA!D$1:D$500,MATCH("Trích giữ"&amp;PAYROLL!DC$2,CSDA!A$1:A$500&amp;CSDA!C$1:C$500,0)),0)</f>
        <v/>
      </c>
      <c r="DD886">
        <f ref="DD886" t="array">IFERROR(INDEX(CSDA!D$1:D$500,MATCH("Trích giữ"&amp;PAYROLL!DD$2,CSDA!A$1:A$500&amp;CSDA!C$1:C$500,0)),0)</f>
        <v/>
      </c>
      <c r="DE886">
        <f ref="DE886" t="array">IFERROR(INDEX(CSDA!D$1:D$500,MATCH("Trích giữ"&amp;PAYROLL!DE$2,CSDA!A$1:A$500&amp;CSDA!C$1:C$500,0)),0)</f>
        <v/>
      </c>
      <c r="DF886">
        <f>IFERROR(INDEX(CSDA!D$1:D$500,MATCH(PAYROLL!DF$2,CSDA!C$1:C$500,0)),0)</f>
        <v/>
      </c>
      <c r="DG886">
        <f ref="DG886" t="array">IFERROR(INDEX(CSDA!D$1:D$500,MATCH("Trích giữ"&amp;PAYROLL!DG$2,CSDA!A$1:A$500&amp;CSDA!C$1:C$500,0)),0)</f>
        <v/>
      </c>
      <c r="DH886">
        <f>ROUND(T886/26,0)</f>
        <v/>
      </c>
      <c r="DI886">
        <f ref="DI886" t="array">IFERROR(INDEX(CSDA!D$1:D$500,MATCH("Trích giữ"&amp;PAYROLL!DI$2,CSDA!A$1:A$500&amp;CSDA!C$1:C$500,0)),0)</f>
        <v/>
      </c>
      <c r="DJ886">
        <f>IF(U886=0,T886*21.5%-BL886,0)</f>
        <v/>
      </c>
      <c r="DK886">
        <f ref="DK886" t="array">IFERROR(INDEX(CSDA!D$1:D$500,MATCH("Trích giữ"&amp;PAYROLL!DK$2,CSDA!A$1:A$500&amp;CSDA!C$1:C$500,0)),0)</f>
        <v/>
      </c>
      <c r="DL886">
        <f>IFERROR(INDEX(CSDA!D$1:D$500,MATCH(PAYROLL!DL$2,CSDA!C$1:C$500,0))/12,0)</f>
        <v/>
      </c>
      <c r="DM886">
        <f>SUM(DB886:DL886)</f>
        <v/>
      </c>
      <c r="DN886">
        <f>IFERROR(INDEX(ADJ!$A$1:$BZ$1000,MATCH(PAYROLL!D886,ADJ!A$1:A$500,0),MATCH(PAYROLL!DN$2,ADJ!$2:$2,0)),0)</f>
        <v/>
      </c>
      <c r="DO886">
        <f>IFERROR(SUM(BP886,DM886:DN886,CX886:DA886)-DT886,0)</f>
        <v/>
      </c>
      <c r="DP886">
        <f ref="DP886" t="array">SUM(BW886*IFERROR(INDEX(CSDA!D$1:D$500,MATCH(BW$2,CSDA!C$1:C$500,0)),0)%,CX886*IFERROR(INDEX(CSDA!D$1:D$500,MATCH(CX$2,CSDA!C$1:C$500,0)),0)%,DA886*IFERROR(INDEX(CSDA!D$1:D$500,MATCH(DA$2,CSDA!C$1:C$500,0)),0)%,DB886*IFERROR(INDEX(CSDA!D$1:D$500,MATCH(DB$2,CSDA!C$1:C$500,0)),0)%,DF886*IFERROR(INDEX(CSDA!D$1:D$500,MATCH("Phí dịch vụ"&amp;PAYROLL!DF$2,CSDA!A$1:A$500&amp;CSDA!C$1:C$500,0)),0)%,DC886*IFERROR(INDEX(CSDA!D$1:D$500,MATCH("Phí dịch vụ"&amp;PAYROLL!DC$2,CSDA!A$1:A$500&amp;CSDA!C$1:C$500,0)),0)%,DH886*IFERROR(INDEX(CSDA!D$1:D$500,MATCH("Phí dịch vụ"&amp;PAYROLL!DH$2,CSDA!A$1:A$500&amp;CSDA!C$1:C$500,0)),0)%,DJ886*IFERROR(INDEX(CSDA!D$1:D$500,MATCH("Phí dịch vụ"&amp;PAYROLL!DJ$2,CSDA!A$1:A$500&amp;CSDA!C$1:C$500,0)),0)%,BN886*IFERROR(INDEX(CSDA!D$1:D$500,MATCH(BN$2,CSDA!C$1:C$500,0)),0)%)-BN886*7%</f>
        <v/>
      </c>
      <c r="DQ886">
        <f>IFERROR(INDEX(ADJ!$A$1:$BZ$1000,MATCH(PAYROLL!D886,ADJ!A$1:A$500,0),MATCH(PAYROLL!DQ$2,ADJ!$2:$2,0)),0)</f>
        <v/>
      </c>
      <c r="DR886">
        <f>IFERROR(INDEX(ADJ!$A$1:$BZ$1000,MATCH(PAYROLL!D886,ADJ!A$1:A$500,0),MATCH(PAYROLL!DR$2,ADJ!$2:$2,0)),0)</f>
        <v/>
      </c>
      <c r="DS886">
        <f>SUM(DP886:DR886)</f>
        <v/>
      </c>
      <c r="DT886">
        <f>EK886</f>
        <v/>
      </c>
      <c r="DU886">
        <f>SUM(DO886:DR886)</f>
        <v/>
      </c>
      <c r="DV886">
        <f>ROUND(DU886*0.1,0)</f>
        <v/>
      </c>
      <c r="DW886">
        <f>DU886+DV886</f>
        <v/>
      </c>
      <c r="DZ886">
        <f>IFERROR(INDEX(ADJ!$A$1:$BZ$1000,MATCH(PAYROLL!$D886,ADJ!A$1:A$500,0),MATCH(PAYROLL!DZ$2,ADJ!$2:$2,0)),0)</f>
        <v/>
      </c>
      <c r="EA886">
        <f>IFERROR(INDEX(ADJ!$A$1:$BZ$1000,MATCH(PAYROLL!$D886,ADJ!A$1:A$500,0),MATCH(PAYROLL!EA$2,ADJ!$2:$2,0)),0)</f>
        <v/>
      </c>
      <c r="EB886">
        <f>IFERROR(INDEX(ADJ!$A$1:$BZ$1000,MATCH(PAYROLL!$D886,ADJ!A$1:A$500,0),MATCH(PAYROLL!EB$2,ADJ!$2:$2,0)),0)</f>
        <v/>
      </c>
      <c r="EC886">
        <f>IFERROR(INDEX(ADJ!$A$1:$BZ$1000,MATCH(PAYROLL!$D886,ADJ!A$1:A$500,0),MATCH(PAYROLL!EC$2,ADJ!$2:$2,0)),0)</f>
        <v/>
      </c>
      <c r="ED886">
        <f>IFERROR(INDEX(ADJ!$A$1:$BZ$1000,MATCH(PAYROLL!$D886,ADJ!A$1:A$500,0),MATCH(PAYROLL!ED$2,ADJ!$2:$2,0)),0)</f>
        <v/>
      </c>
      <c r="EE886">
        <f>IFERROR(INDEX(ADJ!$A$1:$BZ$1000,MATCH(PAYROLL!$D886,ADJ!A$1:A$500,0),MATCH(PAYROLL!EE$2,ADJ!$2:$2,0)),0)</f>
        <v/>
      </c>
      <c r="EF886">
        <f>IFERROR(INDEX(ADJ!$A$1:$BZ$1000,MATCH(PAYROLL!$D886,ADJ!A$1:A$500,0),MATCH(PAYROLL!EF$2,ADJ!$2:$2,0)),0)</f>
        <v/>
      </c>
      <c r="EG886">
        <f>IFERROR(INDEX(ADJ!$A$1:$BZ$1000,MATCH(PAYROLL!$D886,ADJ!A$1:A$500,0),MATCH(PAYROLL!EG$2,ADJ!$2:$2,0)),0)</f>
        <v/>
      </c>
      <c r="EH886">
        <f>IFERROR(INDEX(ADJ!$A$1:$BZ$1000,MATCH(PAYROLL!$D886,ADJ!A$1:A$500,0),MATCH(PAYROLL!EH$2,ADJ!$2:$2,0)),0)</f>
        <v/>
      </c>
      <c r="EI886">
        <f>IFERROR(INDEX(ADJ!$A$1:$BZ$1000,MATCH(PAYROLL!D886,ADJ!A$1:A$500,0),MATCH(PAYROLL!EI$2,ADJ!$2:$2,0)),0)</f>
        <v/>
      </c>
      <c r="EJ886">
        <f>IFERROR(INDEX(ADJ!$A$1:$BZ$1000,MATCH(PAYROLL!$D886,ADJ!A$1:A$500,0),MATCH(PAYROLL!EJ$2,ADJ!$2:$2,0)),0)</f>
        <v/>
      </c>
      <c r="EK886">
        <f>SUM(DZ886:EJ886)</f>
        <v/>
      </c>
    </row>
    <row r="887">
      <c r="A887" t="n">
        <v>885</v>
      </c>
      <c r="B887" t="inlineStr">
        <is>
          <t>Hà Văn Tháp</t>
        </is>
      </c>
      <c r="D887" t="inlineStr">
        <is>
          <t>153211-01</t>
        </is>
      </c>
      <c r="S887">
        <f>IFERROR(INDEX(PIS!$A$1:$BZ$1000,MATCH($D887,PIS!C$1:C$500,0),MATCH("Lương CB tháng trước",PIS!$1:$1,0)),0)</f>
        <v/>
      </c>
      <c r="T887">
        <f>IFERROR(INDEX(PIS!$A$1:$BZ$1000,MATCH($D887,PIS!C$1:C$500,0),MATCH("Lương CB hiện tại",PIS!$1:$1,0)),0)</f>
        <v/>
      </c>
      <c r="U887">
        <f>IFERROR(INDEX(PIS!$A$1:$BZ$1000,MATCH($D887,PIS!C$1:C$500,0),MATCH("Lương đóng BHBB",PIS!$1:$1,0)),0)</f>
        <v/>
      </c>
      <c r="V887">
        <f>IFERROR(INDEX(PIS!$A$1:$BZ$1000,MATCH($D887,PIS!C$1:C$500,0),MATCH(V$2,PIS!$2:$2,0)),0)</f>
        <v/>
      </c>
      <c r="W887">
        <f>IFERROR(INDEX(PIS!$A$1:$BZ$1000,MATCH($D887,PIS!C$1:C$500,0),MATCH(W$2,PIS!$2:$2,0)),0)</f>
        <v/>
      </c>
      <c r="X887">
        <f>IFERROR(INDEX(PIS!$A$1:$BZ$1000,MATCH($D887,PIS!C$1:C$500,0),MATCH(X$2,PIS!$2:$2,0)),0)</f>
        <v/>
      </c>
      <c r="Y887">
        <f>IFERROR(INDEX(PIS!$A$1:$BZ$1000,MATCH($D887,PIS!C$1:C$500,0),MATCH(Y$2,PIS!$2:$2,0)),0)</f>
        <v/>
      </c>
      <c r="Z887">
        <f>IFERROR(INDEX(PIS!$A$1:$BZ$1000,MATCH($D887,PIS!C$1:C$500,0),MATCH(Z$2,PIS!$2:$2,0)),0)</f>
        <v/>
      </c>
      <c r="AA887">
        <f>IFERROR(INDEX(PIS!$A$1:$BZ$1000,MATCH($D887,PIS!C$1:C$500,0),MATCH(AA$2,PIS!$2:$2,0)),0)</f>
        <v/>
      </c>
      <c r="AB887">
        <f>IFERROR(INDEX(PIS!$A$1:$BZ$1000,MATCH($D887,PIS!C$1:C$500,0),MATCH(AB$2,PIS!$2:$2,0)),0)</f>
        <v/>
      </c>
      <c r="AC887">
        <f>SUM(V887:AB887)</f>
        <v/>
      </c>
      <c r="AD887">
        <f>IFERROR(INDEX(TIMESHEET!$A$1:$AI$5000,MATCH($D887,TIMESHEET!A$1:A$500,0),MATCH("T100",TIMESHEET!$2:$2,0))-2,0)</f>
        <v/>
      </c>
      <c r="AE887">
        <f>IFERROR(INDEX(TIMESHEET!$A$1:$AI$5000,MATCH($D887,TIMESHEET!A$1:A$500,0),MATCH("T202",TIMESHEET!$2:$2,0)),0)</f>
        <v/>
      </c>
      <c r="AF887">
        <f>IFERROR(INDEX(TIMESHEET!$A$1:$AI$5000,MATCH($D887,TIMESHEET!A$1:A$500,0),MATCH("T302",TIMESHEET!$2:$2,0)),0)</f>
        <v/>
      </c>
      <c r="AG887">
        <f>IFERROR(INDEX(TIMESHEET!$A$1:$AI$5000,MATCH($D887,TIMESHEET!A$1:A$500,0),MATCH("T406",TIMESHEET!$2:$2,0)),0)</f>
        <v/>
      </c>
      <c r="AH887">
        <f>AE887+AG887</f>
        <v/>
      </c>
      <c r="AI887">
        <f>IFERROR(INDEX(TIMESHEET!$A$1:$AI$5000,MATCH($D887,TIMESHEET!A$1:A$500,0),MATCH("T701",TIMESHEET!$2:$2,0)),0)</f>
        <v/>
      </c>
      <c r="AJ887">
        <f>IFERROR(INDEX(TIMESHEET!$A$1:$AI$5000,MATCH($D887,TIMESHEET!B$1:B$500,0),MATCH("T320",TIMESHEET!$2:$2,0)),0)</f>
        <v/>
      </c>
      <c r="AK887">
        <f>IFERROR(IF(LEFT(INDEX(PIS!O$1:O$500,MATCH(D887,PIS!C$1:C$500)),1)="M",T887/AD887*SUM(AE887:AG887),T887*AD887),0)</f>
        <v/>
      </c>
      <c r="AL887">
        <f>IFERROR(INDEX(ADJ!$A$1:$BZ$1000,MATCH(PAYROLL!D887,ADJ!A$1:A$500,0),MATCH(PAYROLL!AL$2,ADJ!$2:$2,0)),0)</f>
        <v/>
      </c>
      <c r="AM887">
        <f>SUM(AK887:AL887)</f>
        <v/>
      </c>
      <c r="AN887">
        <f>IFERROR(ROUND(V887/$AD887*$AH887,0),0)</f>
        <v/>
      </c>
      <c r="AO887">
        <f>IFERROR(ROUND(W887/$AD887*$AH887,0),0)</f>
        <v/>
      </c>
      <c r="AP887">
        <f>IFERROR(ROUND(X887/$AD887*$AE887,0),0)</f>
        <v/>
      </c>
      <c r="AQ887">
        <f>IFERROR(ROUND(Y887/$AD887*$AH887,0),0)</f>
        <v/>
      </c>
      <c r="AR887">
        <f>IFERROR(ROUND(Z887/$AD887*$AH887,0),0)</f>
        <v/>
      </c>
      <c r="AS887">
        <f>IFERROR(ROUND(AA887/$AD887*$AH887,0),0)</f>
        <v/>
      </c>
      <c r="AT887">
        <f>IFERROR(IF((AE887+AF887+AG887)&gt;13,AB887,ROUND(AB887/AD887*AH887,0)),0)</f>
        <v/>
      </c>
      <c r="AU887">
        <f>IFERROR(INDEX(ADJ!$A$1:$BZ$1000,MATCH(PAYROLL!D887,ADJ!A$1:A$500,0),MATCH(PAYROLL!AU$2,ADJ!$2:$2,0)),0)</f>
        <v/>
      </c>
      <c r="AV887">
        <f>ROUND(SUM(AN887:AU887),0)</f>
        <v/>
      </c>
      <c r="AW887">
        <f>IFERROR(INDEX(TIMESHEET!$A$1:$AI$5000,MATCH(PAYROLL!D887,TIMESHEET!A$1:A$500,0),MATCH("T620",TIMESHEET!$2:$2,0)),0)</f>
        <v/>
      </c>
      <c r="AX887">
        <f>IFERROR(INDEX(TIMESHEET!$A$1:$AI$5000,MATCH(PAYROLL!D887,TIMESHEET!A$1:A$500,0),MATCH("T601",TIMESHEET!$2:$2,0)),0)</f>
        <v/>
      </c>
      <c r="AY887">
        <f>IFERROR(INDEX(TIMESHEET!$A$1:$AI$5000,MATCH(PAYROLL!D887,TIMESHEET!A$1:A$500,0),MATCH("T602",TIMESHEET!$2:$2,0)),0)</f>
        <v/>
      </c>
      <c r="AZ887">
        <f>IFERROR(INDEX(TIMESHEET!$A$1:$AI$5000,MATCH(PAYROLL!D887,TIMESHEET!A$1:A$500,0),MATCH("T603",TIMESHEET!$2:$2,0)),0)</f>
        <v/>
      </c>
      <c r="BA887">
        <f>IFERROR(INDEX(TIMESHEET!$A$1:$AI$5000,MATCH(PAYROLL!D887,TIMESHEET!A$1:A$500,0),MATCH("T611",TIMESHEET!$2:$2,0)),0)</f>
        <v/>
      </c>
      <c r="BB887">
        <f>IFERROR(INDEX(TIMESHEET!$A$1:$AI$5000,MATCH(PAYROLL!D887,TIMESHEET!A$1:A$500,0),MATCH("T612",TIMESHEET!$2:$2,0)),0)</f>
        <v/>
      </c>
      <c r="BC887">
        <f>IFERROR(INDEX(TIMESHEET!$A$1:$AI$5000,MATCH(PAYROLL!D887,TIMESHEET!A$1:A$500,0),MATCH("T613",TIMESHEET!$2:$2,0)),0)</f>
        <v/>
      </c>
      <c r="BD887">
        <f>IFERROR(INDEX(TIMESHEET!$A$1:$AI$5000,MATCH(PAYROLL!D887,TIMESHEET!A$1:A$500,0),MATCH("T500",TIMESHEET!$2:$2,0)),0)</f>
        <v/>
      </c>
      <c r="BE887">
        <f>IFERROR(IF(LEFT(INDEX(PIS!O$1:O$500,MATCH(D887,PIS!C$1:C$500)),1)="M",T887/AD887/8*(AW887+AX887*1.5+AY887*2+AZ887*3+BA887*2.1+BB887*2.7+BC887*3.9+BD887*0.3),T887/8*(AW887+AX887*1.5+AY887*2+AZ887*3+BA887*2.1+BB887*2.7+BC887*3.9+BD887*0.3)),0)</f>
        <v/>
      </c>
      <c r="BF887">
        <f>IFERROR(INDEX(ADJ!$A$1:$BZ$1000,MATCH(PAYROLL!$D887,ADJ!A$1:A$500,0),MATCH(PAYROLL!BF$2,ADJ!$2:$2,0)),0)</f>
        <v/>
      </c>
      <c r="BG887">
        <f>IFERROR(INDEX(ADJ!$A$1:$BZ$1000,MATCH(PAYROLL!D887,ADJ!A$1:A$500,0),MATCH(PAYROLL!BG$2,ADJ!$2:$2,0)),0)</f>
        <v/>
      </c>
      <c r="BH887">
        <f>IFERROR(INDEX(ADJ!$A$1:$BZ$1000,MATCH(PAYROLL!D887,ADJ!A$1:A$500,0),MATCH(PAYROLL!BH$2,ADJ!$2:$2,0)),0)</f>
        <v/>
      </c>
      <c r="BI887">
        <f>IFERROR(INDEX(ADJ!$A$1:$BZ$1000,MATCH(PAYROLL!D887,ADJ!A$1:A$500,0),MATCH(PAYROLL!BI$2,ADJ!$2:$2,0)),0)</f>
        <v/>
      </c>
      <c r="BJ887">
        <f>IFERROR(INDEX(ADJ!$A$1:$BZ$1000,MATCH(PAYROLL!D887,ADJ!A$1:A$500,0),MATCH(PAYROLL!BJ$2,ADJ!$2:$2,0)),0)</f>
        <v/>
      </c>
      <c r="BK887">
        <f>SUM(BF887:BJ887)</f>
        <v/>
      </c>
      <c r="BL887">
        <f>IFERROR(INDEX(ADJ!$A$1:$BZ$1000,MATCH(PAYROLL!D887,ADJ!A$1:A$500,0),MATCH(PAYROLL!BL$2,ADJ!$2:$2,0)),0)</f>
        <v/>
      </c>
      <c r="BM887">
        <f>IFERROR(INDEX(ADJ!$A$1:$BZ$1000,MATCH(PAYROLL!D887,ADJ!A$1:A$500,0),MATCH(PAYROLL!BM$2,ADJ!$2:$2,0)),0)</f>
        <v/>
      </c>
      <c r="BN887">
        <f>IFERROR(INDEX(ADJ!$A$1:$BZ$1000,MATCH(PAYROLL!D887,ADJ!A$1:A$500,0),MATCH(PAYROLL!BN$2,ADJ!$2:$2,0)),0)</f>
        <v/>
      </c>
      <c r="BO887">
        <f>IFERROR(INDEX(ADJ!$A$1:$BZ$1000,MATCH(PAYROLL!D887,ADJ!A$1:A$500,0),MATCH(PAYROLL!BO$2,ADJ!$2:$2,0)),0)</f>
        <v/>
      </c>
      <c r="BP887">
        <f>SUM(AM887,AV887,BE887,BK887,BL887:BO887)</f>
        <v/>
      </c>
      <c r="BQ887">
        <f>BO887</f>
        <v/>
      </c>
      <c r="BR887">
        <f>IFERROR(ROUND(IF(LEFT(INDEX(PIS!O$1:O$500,MATCH(D887,PIS!C$1:C$500)),1)="D",T887/8*(BD887*0.3),IF(LEFT(INDEX(PIS!O$1:O$500,MATCH(D887,PIS!C$1:C$500)),1)="H",T887*($BD887*0.3),T887/$AD887/8*($BD887*0.3))),0),0)</f>
        <v/>
      </c>
      <c r="BS887">
        <f>IF(AP887&lt;1,0,MIN(AP887,730000))</f>
        <v/>
      </c>
      <c r="BT887">
        <f>IFERROR(ROUND((BE887-SUM(AW887:BC887)*T887/AD887/8),0)-BR887,0)</f>
        <v/>
      </c>
      <c r="BU887">
        <f>AO887</f>
        <v/>
      </c>
      <c r="BV887">
        <f>SUM(BQ887:BU887)</f>
        <v/>
      </c>
      <c r="BW887">
        <f>BP887-BV887</f>
        <v/>
      </c>
      <c r="BX887">
        <f>IFERROR(IF(RIGHT(INDEX(PIS!O$1:O$500,MATCH(D887,PIS!C$1:C$500)),5)="Gross",MIN(U887+V887,VLOOKUP("R700",TSC!B:C,2,0)*VLOOKUP("R101",TSC!B:C,2,0))*VLOOKUP("R701",TSC!B:C,2,0)%,0),0)</f>
        <v/>
      </c>
      <c r="BY887">
        <f>IFERROR(IF(RIGHT(INDEX(PIS!O$1:O$500,MATCH(D887,PIS!C$1:C$500)),5)="Gross",MIN(U887+V887,VLOOKUP("R700",TSC!B:C,2,0)*VLOOKUP("R101",TSC!B:C,2,0))*VLOOKUP("T704",TSC!B:C,2,0)%,0),0)</f>
        <v/>
      </c>
      <c r="BZ887">
        <f>IFERROR(IF(RIGHT(INDEX(PIS!O$1:O$500,MATCH(D887,PIS!C$1:C$500)),5)="Gross",MIN(U887+V887,VLOOKUP("R700",TSC!B:C,2,0)*VLOOKUP("1",TSC!F:G,2,0))*VLOOKUP("T705",TSC!B:C,2,0)%,0),0)</f>
        <v/>
      </c>
      <c r="CA887">
        <f>IFERROR(INDEX(ADJ!$A$1:$BZ$1000,MATCH(PAYROLL!D887,ADJ!A$1:A$500,0),MATCH(PAYROLL!CA$2,ADJ!$2:$2,0)),0)</f>
        <v/>
      </c>
      <c r="CB887">
        <f>IFERROR(INDEX(ADJ!$A$1:$BZ$1000,MATCH(PAYROLL!D887,ADJ!A$1:A$500,0),MATCH(PAYROLL!CB$2,ADJ!$2:$2,0)),0)</f>
        <v/>
      </c>
      <c r="CC887">
        <f>SUM(BX887:CB887)</f>
        <v/>
      </c>
      <c r="CD887">
        <f>IFERROR(INDEX(PIS!$A$1:$BZ$1000,MATCH(PAYROLL!D887,PIS!C$1:C$500,0),MATCH(PAYROLL!CD$1,PIS!$1:$1,0)),0)</f>
        <v/>
      </c>
      <c r="CE887">
        <f>IFERROR(IF(OR(INDEX(PIS!P$1:P$500,MATCH(D887,PIS!C$1:C$500,0))="LT2",INDEX(PIS!P$1:P$500,MATCH(D887,PIS!C$1:C$500,0))="P10"),0,SUM(CC887,CD887*VLOOKUP("R601",TSC!B:C,2,0),VLOOKUP("R602",TSC!B:C,2,0))),0)</f>
        <v/>
      </c>
      <c r="CF887">
        <f>MAX(BW887-CE887,0)</f>
        <v/>
      </c>
      <c r="CG887">
        <f>IFERROR(IF(OR(RIGHT(INDEX(PIS!P$1:P$500,MATCH(D887,PIS!C$1:C$500)),5)="P10",RIGHT(INDEX(PIS!P$1:P$500,MATCH(D887,PIS!C$1:C$500)),5)="CK"),0,IF(CF887&lt;=5000000,CF887*5%,IF(CF887&lt;=10000000,CF887*10%-250000,IF(CF887&lt;=18000000,CF887*15%-750000,IF(CF887&lt;=32000000,CF887*20%-1650000,IF(CF887&lt;=52000000,CF887*25%-3250000,IF(CF887&lt;=80000000,BH887*30%-5850000,CF887*35%-9850000))))))),0)</f>
        <v/>
      </c>
      <c r="CH887">
        <f>IFERROR(IF(OR(INDEX(PIS!P$1:P$500,MATCH(D887,PIS!C$1:C$500))="LT",INDEX(PIS!P$1:P$500,MATCH(D887,PIS!C$1:C$500))="CK"),0,IF(CF887&lt;2000000,0,CF887*10%)),0)</f>
        <v/>
      </c>
      <c r="CI887">
        <f>IFERROR(INDEX(ADJ!$A$1:$BZ$1000,MATCH(PAYROLL!D887,ADJ!A$1:A$500,0),MATCH(PAYROLL!CI$2,ADJ!$2:$2,0)),0)</f>
        <v/>
      </c>
      <c r="CJ887">
        <f>IFERROR(INDEX(ADJ!$A$1:$BZ$1000,MATCH(PAYROLL!D887,ADJ!A$1:A$500,0),MATCH(PAYROLL!CJ$2,ADJ!$2:$2,0)),0)</f>
        <v/>
      </c>
      <c r="CK887">
        <f>IFERROR(INDEX(ADJ!$A$1:$BZ$1000,MATCH(PAYROLL!D887,ADJ!A$1:A$500,0),MATCH(PAYROLL!CK$2,ADJ!$2:$2,0)),0)</f>
        <v/>
      </c>
      <c r="CL887">
        <f>SUM(CG887:CK887)</f>
        <v/>
      </c>
      <c r="CM887">
        <f>ROUND(SUM(CH887:CK887),0)</f>
        <v/>
      </c>
      <c r="CN887">
        <f>IFERROR(INDEX(CSDA!D$1:D$500,MATCH($CN$2,CSDA!C$1:C$500,0))*INDEX(PIS!V$1:V$500,MATCH(D887,PIS!C$1:C$500))+INDEX(ADJ!$A$1:$BZ$1000,MATCH(PAYROLL!D887,ADJ!A$1:A$500,0),MATCH(PAYROLL!CN$2,ADJ!$2:$2,0)),0)</f>
        <v/>
      </c>
      <c r="CO887">
        <f>IFERROR(INDEX(ADJ!$A$1:$BZ$1000,MATCH(PAYROLL!D887,ADJ!A$1:A$500,0),MATCH(PAYROLL!CO$2,ADJ!$2:$2,0)),0)</f>
        <v/>
      </c>
      <c r="CP887">
        <f>IFERROR(INDEX(ADJ!$A$1:$BZ$1000,MATCH(PAYROLL!D887,ADJ!A$1:A$500,0),MATCH(PAYROLL!CP$2,ADJ!$2:$2,0)),0)</f>
        <v/>
      </c>
      <c r="CQ887">
        <f>BP887-CL887-CI887-CM887-CN887-CO887-CP887-CC887</f>
        <v/>
      </c>
      <c r="CR887">
        <f>IFERROR(IF(RIGHT(INDEX(PIS!O$1:O$500,MATCH(D887,PIS!C$1:C$500,0)),5)="Gross",MIN(U887+V887,VLOOKUP("R700",TSC!B:C,2,0)*VLOOKUP("R101",TSC!B:C,2,0))*(VLOOKUP("T711",TSC!B:C,2,0)+VLOOKUP("T712",TSC!B:C,2,0))%,MIN(T887+V887,VLOOKUP("R700",TSC!B:C,2,0)*VLOOKUP("R101",TSC!B:C,2,0))*(VLOOKUP("T711",TSC!B:C,2,0)+VLOOKUP("T712",TSC!B:C,2,0)+VLOOKUP("R701",TSC!B:C,2,0))%),0)</f>
        <v/>
      </c>
      <c r="CS887">
        <f>IFERROR(IF(RIGHT(INDEX(PIS!O$1:O$500,MATCH(D887,PIS!C$1:C$500,0)),5)="Gross",MIN(U887+V887,VLOOKUP("R700",TSC!B:C,2,0)*VLOOKUP("R101",TSC!B:C,2,0))*(VLOOKUP("T714",TSC!B:C,2,0))%,MIN(T887+V887,VLOOKUP("R700",TSC!B:C,2,0)*VLOOKUP("R101",TSC!B:C,2,0))*(VLOOKUP("T704",TSC!B:C,2,0)+VLOOKUP("T714",TSC!B:C,2,0))%),0)</f>
        <v/>
      </c>
      <c r="CT887">
        <f>IFERROR(IF(RIGHT(INDEX(PIS!O$1:O$500,MATCH(D887,PIS!C$1:C$500,0)),5)="Gross",MIN(U887+V887,VLOOKUP("R700",TSC!B:C,2,0)*VLOOKUP("R101",TSC!B:C,2,0))*VLOOKUP("T705",TSC!B:C,2,0)%,MIN(T887+V887,VLOOKUP("R700",TSC!B:C,2,0)*VLOOKUP("R101",TSC!B:C,2,0))*VLOOKUP("T705",TSC!B:C,2,0)%),0)</f>
        <v/>
      </c>
      <c r="CU887">
        <f>IFERROR(IF(RIGHT(INDEX(PIS!O$1:O$500,MATCH(D887,PIS!C$1:C$500,0)),5)="Gross",MIN(U887+V887,VLOOKUP("R700",TSC!B:C,2,0)*VLOOKUP("R101",TSC!B:C,2,0))*(VLOOKUP("T713",TSC!B:C,2,0))%,MIN(T887+V887,VLOOKUP("R700",TSC!B:C,2,0)*VLOOKUP("R101",TSC!B:C,2,0))*(VLOOKUP("T713",TSC!B:C,2,0))%),0)</f>
        <v/>
      </c>
      <c r="CV887">
        <f>IFERROR(INDEX(ADJ!$A$1:$BZ$1000,MATCH(PAYROLL!D887,ADJ!A$1:A$500,0),MATCH(PAYROLL!CV$2,ADJ!$2:$2,0)),0)</f>
        <v/>
      </c>
      <c r="CW887">
        <f>IFERROR(INDEX(ADJ!$A$1:$BZ$1000,MATCH(PAYROLL!D887,ADJ!A$1:A$500,0),MATCH(PAYROLL!CW$2,ADJ!$2:$2,0)),0)</f>
        <v/>
      </c>
      <c r="CX887">
        <f>SUM(CR887:CW887)</f>
        <v/>
      </c>
      <c r="CY887">
        <f>ROUND(IF(CR887&gt;0,T887+V887*VLOOKUP("R202",TSC!$B$1:$C$500,2,0),0),0)</f>
        <v/>
      </c>
      <c r="CZ887">
        <f>IFERROR(INDEX(CSDA!D$1:D$500,MATCH($CZ$2,CSDA!C$1:C$500,0)),0)</f>
        <v/>
      </c>
      <c r="DA887">
        <f>ROUND(T887*0.7%,0)</f>
        <v/>
      </c>
      <c r="DB887">
        <f>ROUND(T887/12,0)</f>
        <v/>
      </c>
      <c r="DC887">
        <f ref="DC887" t="array">IFERROR(INDEX(CSDA!D$1:D$500,MATCH("Trích giữ"&amp;PAYROLL!DC$2,CSDA!A$1:A$500&amp;CSDA!C$1:C$500,0)),0)</f>
        <v/>
      </c>
      <c r="DD887">
        <f ref="DD887" t="array">IFERROR(INDEX(CSDA!D$1:D$500,MATCH("Trích giữ"&amp;PAYROLL!DD$2,CSDA!A$1:A$500&amp;CSDA!C$1:C$500,0)),0)</f>
        <v/>
      </c>
      <c r="DE887">
        <f ref="DE887" t="array">IFERROR(INDEX(CSDA!D$1:D$500,MATCH("Trích giữ"&amp;PAYROLL!DE$2,CSDA!A$1:A$500&amp;CSDA!C$1:C$500,0)),0)</f>
        <v/>
      </c>
      <c r="DF887">
        <f>IFERROR(INDEX(CSDA!D$1:D$500,MATCH(PAYROLL!DF$2,CSDA!C$1:C$500,0)),0)</f>
        <v/>
      </c>
      <c r="DG887">
        <f ref="DG887" t="array">IFERROR(INDEX(CSDA!D$1:D$500,MATCH("Trích giữ"&amp;PAYROLL!DG$2,CSDA!A$1:A$500&amp;CSDA!C$1:C$500,0)),0)</f>
        <v/>
      </c>
      <c r="DH887">
        <f>ROUND(T887/26,0)</f>
        <v/>
      </c>
      <c r="DI887">
        <f ref="DI887" t="array">IFERROR(INDEX(CSDA!D$1:D$500,MATCH("Trích giữ"&amp;PAYROLL!DI$2,CSDA!A$1:A$500&amp;CSDA!C$1:C$500,0)),0)</f>
        <v/>
      </c>
      <c r="DJ887">
        <f>IF(U887=0,T887*21.5%-BL887,0)</f>
        <v/>
      </c>
      <c r="DK887">
        <f ref="DK887" t="array">IFERROR(INDEX(CSDA!D$1:D$500,MATCH("Trích giữ"&amp;PAYROLL!DK$2,CSDA!A$1:A$500&amp;CSDA!C$1:C$500,0)),0)</f>
        <v/>
      </c>
      <c r="DL887">
        <f>IFERROR(INDEX(CSDA!D$1:D$500,MATCH(PAYROLL!DL$2,CSDA!C$1:C$500,0))/12,0)</f>
        <v/>
      </c>
      <c r="DM887">
        <f>SUM(DB887:DL887)</f>
        <v/>
      </c>
      <c r="DN887">
        <f>IFERROR(INDEX(ADJ!$A$1:$BZ$1000,MATCH(PAYROLL!D887,ADJ!A$1:A$500,0),MATCH(PAYROLL!DN$2,ADJ!$2:$2,0)),0)</f>
        <v/>
      </c>
      <c r="DO887">
        <f>IFERROR(SUM(BP887,DM887:DN887,CX887:DA887)-DT887,0)</f>
        <v/>
      </c>
      <c r="DP887">
        <f ref="DP887" t="array">SUM(BW887*IFERROR(INDEX(CSDA!D$1:D$500,MATCH(BW$2,CSDA!C$1:C$500,0)),0)%,CX887*IFERROR(INDEX(CSDA!D$1:D$500,MATCH(CX$2,CSDA!C$1:C$500,0)),0)%,DA887*IFERROR(INDEX(CSDA!D$1:D$500,MATCH(DA$2,CSDA!C$1:C$500,0)),0)%,DB887*IFERROR(INDEX(CSDA!D$1:D$500,MATCH(DB$2,CSDA!C$1:C$500,0)),0)%,DF887*IFERROR(INDEX(CSDA!D$1:D$500,MATCH("Phí dịch vụ"&amp;PAYROLL!DF$2,CSDA!A$1:A$500&amp;CSDA!C$1:C$500,0)),0)%,DC887*IFERROR(INDEX(CSDA!D$1:D$500,MATCH("Phí dịch vụ"&amp;PAYROLL!DC$2,CSDA!A$1:A$500&amp;CSDA!C$1:C$500,0)),0)%,DH887*IFERROR(INDEX(CSDA!D$1:D$500,MATCH("Phí dịch vụ"&amp;PAYROLL!DH$2,CSDA!A$1:A$500&amp;CSDA!C$1:C$500,0)),0)%,DJ887*IFERROR(INDEX(CSDA!D$1:D$500,MATCH("Phí dịch vụ"&amp;PAYROLL!DJ$2,CSDA!A$1:A$500&amp;CSDA!C$1:C$500,0)),0)%,BN887*IFERROR(INDEX(CSDA!D$1:D$500,MATCH(BN$2,CSDA!C$1:C$500,0)),0)%)-BN887*7%</f>
        <v/>
      </c>
      <c r="DQ887">
        <f>IFERROR(INDEX(ADJ!$A$1:$BZ$1000,MATCH(PAYROLL!D887,ADJ!A$1:A$500,0),MATCH(PAYROLL!DQ$2,ADJ!$2:$2,0)),0)</f>
        <v/>
      </c>
      <c r="DR887">
        <f>IFERROR(INDEX(ADJ!$A$1:$BZ$1000,MATCH(PAYROLL!D887,ADJ!A$1:A$500,0),MATCH(PAYROLL!DR$2,ADJ!$2:$2,0)),0)</f>
        <v/>
      </c>
      <c r="DS887">
        <f>SUM(DP887:DR887)</f>
        <v/>
      </c>
      <c r="DT887">
        <f>EK887</f>
        <v/>
      </c>
      <c r="DU887">
        <f>SUM(DO887:DR887)</f>
        <v/>
      </c>
      <c r="DV887">
        <f>ROUND(DU887*0.1,0)</f>
        <v/>
      </c>
      <c r="DW887">
        <f>DU887+DV887</f>
        <v/>
      </c>
      <c r="DZ887">
        <f>IFERROR(INDEX(ADJ!$A$1:$BZ$1000,MATCH(PAYROLL!$D887,ADJ!A$1:A$500,0),MATCH(PAYROLL!DZ$2,ADJ!$2:$2,0)),0)</f>
        <v/>
      </c>
      <c r="EA887">
        <f>IFERROR(INDEX(ADJ!$A$1:$BZ$1000,MATCH(PAYROLL!$D887,ADJ!A$1:A$500,0),MATCH(PAYROLL!EA$2,ADJ!$2:$2,0)),0)</f>
        <v/>
      </c>
      <c r="EB887">
        <f>IFERROR(INDEX(ADJ!$A$1:$BZ$1000,MATCH(PAYROLL!$D887,ADJ!A$1:A$500,0),MATCH(PAYROLL!EB$2,ADJ!$2:$2,0)),0)</f>
        <v/>
      </c>
      <c r="EC887">
        <f>IFERROR(INDEX(ADJ!$A$1:$BZ$1000,MATCH(PAYROLL!$D887,ADJ!A$1:A$500,0),MATCH(PAYROLL!EC$2,ADJ!$2:$2,0)),0)</f>
        <v/>
      </c>
      <c r="ED887">
        <f>IFERROR(INDEX(ADJ!$A$1:$BZ$1000,MATCH(PAYROLL!$D887,ADJ!A$1:A$500,0),MATCH(PAYROLL!ED$2,ADJ!$2:$2,0)),0)</f>
        <v/>
      </c>
      <c r="EE887">
        <f>IFERROR(INDEX(ADJ!$A$1:$BZ$1000,MATCH(PAYROLL!$D887,ADJ!A$1:A$500,0),MATCH(PAYROLL!EE$2,ADJ!$2:$2,0)),0)</f>
        <v/>
      </c>
      <c r="EF887">
        <f>IFERROR(INDEX(ADJ!$A$1:$BZ$1000,MATCH(PAYROLL!$D887,ADJ!A$1:A$500,0),MATCH(PAYROLL!EF$2,ADJ!$2:$2,0)),0)</f>
        <v/>
      </c>
      <c r="EG887">
        <f>IFERROR(INDEX(ADJ!$A$1:$BZ$1000,MATCH(PAYROLL!$D887,ADJ!A$1:A$500,0),MATCH(PAYROLL!EG$2,ADJ!$2:$2,0)),0)</f>
        <v/>
      </c>
      <c r="EH887">
        <f>IFERROR(INDEX(ADJ!$A$1:$BZ$1000,MATCH(PAYROLL!$D887,ADJ!A$1:A$500,0),MATCH(PAYROLL!EH$2,ADJ!$2:$2,0)),0)</f>
        <v/>
      </c>
      <c r="EI887">
        <f>IFERROR(INDEX(ADJ!$A$1:$BZ$1000,MATCH(PAYROLL!D887,ADJ!A$1:A$500,0),MATCH(PAYROLL!EI$2,ADJ!$2:$2,0)),0)</f>
        <v/>
      </c>
      <c r="EJ887">
        <f>IFERROR(INDEX(ADJ!$A$1:$BZ$1000,MATCH(PAYROLL!$D887,ADJ!A$1:A$500,0),MATCH(PAYROLL!EJ$2,ADJ!$2:$2,0)),0)</f>
        <v/>
      </c>
      <c r="EK887">
        <f>SUM(DZ887:EJ887)</f>
        <v/>
      </c>
    </row>
    <row r="888">
      <c r="A888" t="n">
        <v>886</v>
      </c>
      <c r="B888" t="inlineStr">
        <is>
          <t>Lý Tuấn Khanh</t>
        </is>
      </c>
      <c r="D888" t="inlineStr">
        <is>
          <t>153226-01</t>
        </is>
      </c>
      <c r="S888">
        <f>IFERROR(INDEX(PIS!$A$1:$BZ$1000,MATCH($D888,PIS!C$1:C$500,0),MATCH("Lương CB tháng trước",PIS!$1:$1,0)),0)</f>
        <v/>
      </c>
      <c r="T888">
        <f>IFERROR(INDEX(PIS!$A$1:$BZ$1000,MATCH($D888,PIS!C$1:C$500,0),MATCH("Lương CB hiện tại",PIS!$1:$1,0)),0)</f>
        <v/>
      </c>
      <c r="U888">
        <f>IFERROR(INDEX(PIS!$A$1:$BZ$1000,MATCH($D888,PIS!C$1:C$500,0),MATCH("Lương đóng BHBB",PIS!$1:$1,0)),0)</f>
        <v/>
      </c>
      <c r="V888">
        <f>IFERROR(INDEX(PIS!$A$1:$BZ$1000,MATCH($D888,PIS!C$1:C$500,0),MATCH(V$2,PIS!$2:$2,0)),0)</f>
        <v/>
      </c>
      <c r="W888">
        <f>IFERROR(INDEX(PIS!$A$1:$BZ$1000,MATCH($D888,PIS!C$1:C$500,0),MATCH(W$2,PIS!$2:$2,0)),0)</f>
        <v/>
      </c>
      <c r="X888">
        <f>IFERROR(INDEX(PIS!$A$1:$BZ$1000,MATCH($D888,PIS!C$1:C$500,0),MATCH(X$2,PIS!$2:$2,0)),0)</f>
        <v/>
      </c>
      <c r="Y888">
        <f>IFERROR(INDEX(PIS!$A$1:$BZ$1000,MATCH($D888,PIS!C$1:C$500,0),MATCH(Y$2,PIS!$2:$2,0)),0)</f>
        <v/>
      </c>
      <c r="Z888">
        <f>IFERROR(INDEX(PIS!$A$1:$BZ$1000,MATCH($D888,PIS!C$1:C$500,0),MATCH(Z$2,PIS!$2:$2,0)),0)</f>
        <v/>
      </c>
      <c r="AA888">
        <f>IFERROR(INDEX(PIS!$A$1:$BZ$1000,MATCH($D888,PIS!C$1:C$500,0),MATCH(AA$2,PIS!$2:$2,0)),0)</f>
        <v/>
      </c>
      <c r="AB888">
        <f>IFERROR(INDEX(PIS!$A$1:$BZ$1000,MATCH($D888,PIS!C$1:C$500,0),MATCH(AB$2,PIS!$2:$2,0)),0)</f>
        <v/>
      </c>
      <c r="AC888">
        <f>SUM(V888:AB888)</f>
        <v/>
      </c>
      <c r="AD888">
        <f>IFERROR(INDEX(TIMESHEET!$A$1:$AI$5000,MATCH($D888,TIMESHEET!A$1:A$500,0),MATCH("T100",TIMESHEET!$2:$2,0))-2,0)</f>
        <v/>
      </c>
      <c r="AE888">
        <f>IFERROR(INDEX(TIMESHEET!$A$1:$AI$5000,MATCH($D888,TIMESHEET!A$1:A$500,0),MATCH("T202",TIMESHEET!$2:$2,0)),0)</f>
        <v/>
      </c>
      <c r="AF888">
        <f>IFERROR(INDEX(TIMESHEET!$A$1:$AI$5000,MATCH($D888,TIMESHEET!A$1:A$500,0),MATCH("T302",TIMESHEET!$2:$2,0)),0)</f>
        <v/>
      </c>
      <c r="AG888">
        <f>IFERROR(INDEX(TIMESHEET!$A$1:$AI$5000,MATCH($D888,TIMESHEET!A$1:A$500,0),MATCH("T406",TIMESHEET!$2:$2,0)),0)</f>
        <v/>
      </c>
      <c r="AH888">
        <f>AE888+AG888</f>
        <v/>
      </c>
      <c r="AI888">
        <f>IFERROR(INDEX(TIMESHEET!$A$1:$AI$5000,MATCH($D888,TIMESHEET!A$1:A$500,0),MATCH("T701",TIMESHEET!$2:$2,0)),0)</f>
        <v/>
      </c>
      <c r="AJ888">
        <f>IFERROR(INDEX(TIMESHEET!$A$1:$AI$5000,MATCH($D888,TIMESHEET!B$1:B$500,0),MATCH("T320",TIMESHEET!$2:$2,0)),0)</f>
        <v/>
      </c>
      <c r="AK888">
        <f>IFERROR(IF(LEFT(INDEX(PIS!O$1:O$500,MATCH(D888,PIS!C$1:C$500)),1)="M",T888/AD888*SUM(AE888:AG888),T888*AD888),0)</f>
        <v/>
      </c>
      <c r="AL888">
        <f>IFERROR(INDEX(ADJ!$A$1:$BZ$1000,MATCH(PAYROLL!D888,ADJ!A$1:A$500,0),MATCH(PAYROLL!AL$2,ADJ!$2:$2,0)),0)</f>
        <v/>
      </c>
      <c r="AM888">
        <f>SUM(AK888:AL888)</f>
        <v/>
      </c>
      <c r="AN888">
        <f>IFERROR(ROUND(V888/$AD888*$AH888,0),0)</f>
        <v/>
      </c>
      <c r="AO888">
        <f>IFERROR(ROUND(W888/$AD888*$AH888,0),0)</f>
        <v/>
      </c>
      <c r="AP888">
        <f>IFERROR(ROUND(X888/$AD888*$AE888,0),0)</f>
        <v/>
      </c>
      <c r="AQ888">
        <f>IFERROR(ROUND(Y888/$AD888*$AH888,0),0)</f>
        <v/>
      </c>
      <c r="AR888">
        <f>IFERROR(ROUND(Z888/$AD888*$AH888,0),0)</f>
        <v/>
      </c>
      <c r="AS888">
        <f>IFERROR(ROUND(AA888/$AD888*$AH888,0),0)</f>
        <v/>
      </c>
      <c r="AT888">
        <f>IFERROR(IF((AE888+AF888+AG888)&gt;13,AB888,ROUND(AB888/AD888*AH888,0)),0)</f>
        <v/>
      </c>
      <c r="AU888">
        <f>IFERROR(INDEX(ADJ!$A$1:$BZ$1000,MATCH(PAYROLL!D888,ADJ!A$1:A$500,0),MATCH(PAYROLL!AU$2,ADJ!$2:$2,0)),0)</f>
        <v/>
      </c>
      <c r="AV888">
        <f>ROUND(SUM(AN888:AU888),0)</f>
        <v/>
      </c>
      <c r="AW888">
        <f>IFERROR(INDEX(TIMESHEET!$A$1:$AI$5000,MATCH(PAYROLL!D888,TIMESHEET!A$1:A$500,0),MATCH("T620",TIMESHEET!$2:$2,0)),0)</f>
        <v/>
      </c>
      <c r="AX888">
        <f>IFERROR(INDEX(TIMESHEET!$A$1:$AI$5000,MATCH(PAYROLL!D888,TIMESHEET!A$1:A$500,0),MATCH("T601",TIMESHEET!$2:$2,0)),0)</f>
        <v/>
      </c>
      <c r="AY888">
        <f>IFERROR(INDEX(TIMESHEET!$A$1:$AI$5000,MATCH(PAYROLL!D888,TIMESHEET!A$1:A$500,0),MATCH("T602",TIMESHEET!$2:$2,0)),0)</f>
        <v/>
      </c>
      <c r="AZ888">
        <f>IFERROR(INDEX(TIMESHEET!$A$1:$AI$5000,MATCH(PAYROLL!D888,TIMESHEET!A$1:A$500,0),MATCH("T603",TIMESHEET!$2:$2,0)),0)</f>
        <v/>
      </c>
      <c r="BA888">
        <f>IFERROR(INDEX(TIMESHEET!$A$1:$AI$5000,MATCH(PAYROLL!D888,TIMESHEET!A$1:A$500,0),MATCH("T611",TIMESHEET!$2:$2,0)),0)</f>
        <v/>
      </c>
      <c r="BB888">
        <f>IFERROR(INDEX(TIMESHEET!$A$1:$AI$5000,MATCH(PAYROLL!D888,TIMESHEET!A$1:A$500,0),MATCH("T612",TIMESHEET!$2:$2,0)),0)</f>
        <v/>
      </c>
      <c r="BC888">
        <f>IFERROR(INDEX(TIMESHEET!$A$1:$AI$5000,MATCH(PAYROLL!D888,TIMESHEET!A$1:A$500,0),MATCH("T613",TIMESHEET!$2:$2,0)),0)</f>
        <v/>
      </c>
      <c r="BD888">
        <f>IFERROR(INDEX(TIMESHEET!$A$1:$AI$5000,MATCH(PAYROLL!D888,TIMESHEET!A$1:A$500,0),MATCH("T500",TIMESHEET!$2:$2,0)),0)</f>
        <v/>
      </c>
      <c r="BE888">
        <f>IFERROR(IF(LEFT(INDEX(PIS!O$1:O$500,MATCH(D888,PIS!C$1:C$500)),1)="M",T888/AD888/8*(AW888+AX888*1.5+AY888*2+AZ888*3+BA888*2.1+BB888*2.7+BC888*3.9+BD888*0.3),T888/8*(AW888+AX888*1.5+AY888*2+AZ888*3+BA888*2.1+BB888*2.7+BC888*3.9+BD888*0.3)),0)</f>
        <v/>
      </c>
      <c r="BF888">
        <f>IFERROR(INDEX(ADJ!$A$1:$BZ$1000,MATCH(PAYROLL!$D888,ADJ!A$1:A$500,0),MATCH(PAYROLL!BF$2,ADJ!$2:$2,0)),0)</f>
        <v/>
      </c>
      <c r="BG888">
        <f>IFERROR(INDEX(ADJ!$A$1:$BZ$1000,MATCH(PAYROLL!D888,ADJ!A$1:A$500,0),MATCH(PAYROLL!BG$2,ADJ!$2:$2,0)),0)</f>
        <v/>
      </c>
      <c r="BH888">
        <f>IFERROR(INDEX(ADJ!$A$1:$BZ$1000,MATCH(PAYROLL!D888,ADJ!A$1:A$500,0),MATCH(PAYROLL!BH$2,ADJ!$2:$2,0)),0)</f>
        <v/>
      </c>
      <c r="BI888">
        <f>IFERROR(INDEX(ADJ!$A$1:$BZ$1000,MATCH(PAYROLL!D888,ADJ!A$1:A$500,0),MATCH(PAYROLL!BI$2,ADJ!$2:$2,0)),0)</f>
        <v/>
      </c>
      <c r="BJ888">
        <f>IFERROR(INDEX(ADJ!$A$1:$BZ$1000,MATCH(PAYROLL!D888,ADJ!A$1:A$500,0),MATCH(PAYROLL!BJ$2,ADJ!$2:$2,0)),0)</f>
        <v/>
      </c>
      <c r="BK888">
        <f>SUM(BF888:BJ888)</f>
        <v/>
      </c>
      <c r="BL888">
        <f>IFERROR(INDEX(ADJ!$A$1:$BZ$1000,MATCH(PAYROLL!D888,ADJ!A$1:A$500,0),MATCH(PAYROLL!BL$2,ADJ!$2:$2,0)),0)</f>
        <v/>
      </c>
      <c r="BM888">
        <f>IFERROR(INDEX(ADJ!$A$1:$BZ$1000,MATCH(PAYROLL!D888,ADJ!A$1:A$500,0),MATCH(PAYROLL!BM$2,ADJ!$2:$2,0)),0)</f>
        <v/>
      </c>
      <c r="BN888">
        <f>IFERROR(INDEX(ADJ!$A$1:$BZ$1000,MATCH(PAYROLL!D888,ADJ!A$1:A$500,0),MATCH(PAYROLL!BN$2,ADJ!$2:$2,0)),0)</f>
        <v/>
      </c>
      <c r="BO888">
        <f>IFERROR(INDEX(ADJ!$A$1:$BZ$1000,MATCH(PAYROLL!D888,ADJ!A$1:A$500,0),MATCH(PAYROLL!BO$2,ADJ!$2:$2,0)),0)</f>
        <v/>
      </c>
      <c r="BP888">
        <f>SUM(AM888,AV888,BE888,BK888,BL888:BO888)</f>
        <v/>
      </c>
      <c r="BQ888">
        <f>BO888</f>
        <v/>
      </c>
      <c r="BR888">
        <f>IFERROR(ROUND(IF(LEFT(INDEX(PIS!O$1:O$500,MATCH(D888,PIS!C$1:C$500)),1)="D",T888/8*(BD888*0.3),IF(LEFT(INDEX(PIS!O$1:O$500,MATCH(D888,PIS!C$1:C$500)),1)="H",T888*($BD888*0.3),T888/$AD888/8*($BD888*0.3))),0),0)</f>
        <v/>
      </c>
      <c r="BS888">
        <f>IF(AP888&lt;1,0,MIN(AP888,730000))</f>
        <v/>
      </c>
      <c r="BT888">
        <f>IFERROR(ROUND((BE888-SUM(AW888:BC888)*T888/AD888/8),0)-BR888,0)</f>
        <v/>
      </c>
      <c r="BU888">
        <f>AO888</f>
        <v/>
      </c>
      <c r="BV888">
        <f>SUM(BQ888:BU888)</f>
        <v/>
      </c>
      <c r="BW888">
        <f>BP888-BV888</f>
        <v/>
      </c>
      <c r="BX888">
        <f>IFERROR(IF(RIGHT(INDEX(PIS!O$1:O$500,MATCH(D888,PIS!C$1:C$500)),5)="Gross",MIN(U888+V888,VLOOKUP("R700",TSC!B:C,2,0)*VLOOKUP("R101",TSC!B:C,2,0))*VLOOKUP("R701",TSC!B:C,2,0)%,0),0)</f>
        <v/>
      </c>
      <c r="BY888">
        <f>IFERROR(IF(RIGHT(INDEX(PIS!O$1:O$500,MATCH(D888,PIS!C$1:C$500)),5)="Gross",MIN(U888+V888,VLOOKUP("R700",TSC!B:C,2,0)*VLOOKUP("R101",TSC!B:C,2,0))*VLOOKUP("T704",TSC!B:C,2,0)%,0),0)</f>
        <v/>
      </c>
      <c r="BZ888">
        <f>IFERROR(IF(RIGHT(INDEX(PIS!O$1:O$500,MATCH(D888,PIS!C$1:C$500)),5)="Gross",MIN(U888+V888,VLOOKUP("R700",TSC!B:C,2,0)*VLOOKUP("1",TSC!F:G,2,0))*VLOOKUP("T705",TSC!B:C,2,0)%,0),0)</f>
        <v/>
      </c>
      <c r="CA888">
        <f>IFERROR(INDEX(ADJ!$A$1:$BZ$1000,MATCH(PAYROLL!D888,ADJ!A$1:A$500,0),MATCH(PAYROLL!CA$2,ADJ!$2:$2,0)),0)</f>
        <v/>
      </c>
      <c r="CB888">
        <f>IFERROR(INDEX(ADJ!$A$1:$BZ$1000,MATCH(PAYROLL!D888,ADJ!A$1:A$500,0),MATCH(PAYROLL!CB$2,ADJ!$2:$2,0)),0)</f>
        <v/>
      </c>
      <c r="CC888">
        <f>SUM(BX888:CB888)</f>
        <v/>
      </c>
      <c r="CD888">
        <f>IFERROR(INDEX(PIS!$A$1:$BZ$1000,MATCH(PAYROLL!D888,PIS!C$1:C$500,0),MATCH(PAYROLL!CD$1,PIS!$1:$1,0)),0)</f>
        <v/>
      </c>
      <c r="CE888">
        <f>IFERROR(IF(OR(INDEX(PIS!P$1:P$500,MATCH(D888,PIS!C$1:C$500,0))="LT2",INDEX(PIS!P$1:P$500,MATCH(D888,PIS!C$1:C$500,0))="P10"),0,SUM(CC888,CD888*VLOOKUP("R601",TSC!B:C,2,0),VLOOKUP("R602",TSC!B:C,2,0))),0)</f>
        <v/>
      </c>
      <c r="CF888">
        <f>MAX(BW888-CE888,0)</f>
        <v/>
      </c>
      <c r="CG888">
        <f>IFERROR(IF(OR(RIGHT(INDEX(PIS!P$1:P$500,MATCH(D888,PIS!C$1:C$500)),5)="P10",RIGHT(INDEX(PIS!P$1:P$500,MATCH(D888,PIS!C$1:C$500)),5)="CK"),0,IF(CF888&lt;=5000000,CF888*5%,IF(CF888&lt;=10000000,CF888*10%-250000,IF(CF888&lt;=18000000,CF888*15%-750000,IF(CF888&lt;=32000000,CF888*20%-1650000,IF(CF888&lt;=52000000,CF888*25%-3250000,IF(CF888&lt;=80000000,BH888*30%-5850000,CF888*35%-9850000))))))),0)</f>
        <v/>
      </c>
      <c r="CH888">
        <f>IFERROR(IF(OR(INDEX(PIS!P$1:P$500,MATCH(D888,PIS!C$1:C$500))="LT",INDEX(PIS!P$1:P$500,MATCH(D888,PIS!C$1:C$500))="CK"),0,IF(CF888&lt;2000000,0,CF888*10%)),0)</f>
        <v/>
      </c>
      <c r="CI888">
        <f>IFERROR(INDEX(ADJ!$A$1:$BZ$1000,MATCH(PAYROLL!D888,ADJ!A$1:A$500,0),MATCH(PAYROLL!CI$2,ADJ!$2:$2,0)),0)</f>
        <v/>
      </c>
      <c r="CJ888">
        <f>IFERROR(INDEX(ADJ!$A$1:$BZ$1000,MATCH(PAYROLL!D888,ADJ!A$1:A$500,0),MATCH(PAYROLL!CJ$2,ADJ!$2:$2,0)),0)</f>
        <v/>
      </c>
      <c r="CK888">
        <f>IFERROR(INDEX(ADJ!$A$1:$BZ$1000,MATCH(PAYROLL!D888,ADJ!A$1:A$500,0),MATCH(PAYROLL!CK$2,ADJ!$2:$2,0)),0)</f>
        <v/>
      </c>
      <c r="CL888">
        <f>SUM(CG888:CK888)</f>
        <v/>
      </c>
      <c r="CM888">
        <f>ROUND(SUM(CH888:CK888),0)</f>
        <v/>
      </c>
      <c r="CN888">
        <f>IFERROR(INDEX(CSDA!D$1:D$500,MATCH($CN$2,CSDA!C$1:C$500,0))*INDEX(PIS!V$1:V$500,MATCH(D888,PIS!C$1:C$500))+INDEX(ADJ!$A$1:$BZ$1000,MATCH(PAYROLL!D888,ADJ!A$1:A$500,0),MATCH(PAYROLL!CN$2,ADJ!$2:$2,0)),0)</f>
        <v/>
      </c>
      <c r="CO888">
        <f>IFERROR(INDEX(ADJ!$A$1:$BZ$1000,MATCH(PAYROLL!D888,ADJ!A$1:A$500,0),MATCH(PAYROLL!CO$2,ADJ!$2:$2,0)),0)</f>
        <v/>
      </c>
      <c r="CP888">
        <f>IFERROR(INDEX(ADJ!$A$1:$BZ$1000,MATCH(PAYROLL!D888,ADJ!A$1:A$500,0),MATCH(PAYROLL!CP$2,ADJ!$2:$2,0)),0)</f>
        <v/>
      </c>
      <c r="CQ888">
        <f>BP888-CL888-CI888-CM888-CN888-CO888-CP888-CC888</f>
        <v/>
      </c>
      <c r="CR888">
        <f>IFERROR(IF(RIGHT(INDEX(PIS!O$1:O$500,MATCH(D888,PIS!C$1:C$500,0)),5)="Gross",MIN(U888+V888,VLOOKUP("R700",TSC!B:C,2,0)*VLOOKUP("R101",TSC!B:C,2,0))*(VLOOKUP("T711",TSC!B:C,2,0)+VLOOKUP("T712",TSC!B:C,2,0))%,MIN(T888+V888,VLOOKUP("R700",TSC!B:C,2,0)*VLOOKUP("R101",TSC!B:C,2,0))*(VLOOKUP("T711",TSC!B:C,2,0)+VLOOKUP("T712",TSC!B:C,2,0)+VLOOKUP("R701",TSC!B:C,2,0))%),0)</f>
        <v/>
      </c>
      <c r="CS888">
        <f>IFERROR(IF(RIGHT(INDEX(PIS!O$1:O$500,MATCH(D888,PIS!C$1:C$500,0)),5)="Gross",MIN(U888+V888,VLOOKUP("R700",TSC!B:C,2,0)*VLOOKUP("R101",TSC!B:C,2,0))*(VLOOKUP("T714",TSC!B:C,2,0))%,MIN(T888+V888,VLOOKUP("R700",TSC!B:C,2,0)*VLOOKUP("R101",TSC!B:C,2,0))*(VLOOKUP("T704",TSC!B:C,2,0)+VLOOKUP("T714",TSC!B:C,2,0))%),0)</f>
        <v/>
      </c>
      <c r="CT888">
        <f>IFERROR(IF(RIGHT(INDEX(PIS!O$1:O$500,MATCH(D888,PIS!C$1:C$500,0)),5)="Gross",MIN(U888+V888,VLOOKUP("R700",TSC!B:C,2,0)*VLOOKUP("R101",TSC!B:C,2,0))*VLOOKUP("T705",TSC!B:C,2,0)%,MIN(T888+V888,VLOOKUP("R700",TSC!B:C,2,0)*VLOOKUP("R101",TSC!B:C,2,0))*VLOOKUP("T705",TSC!B:C,2,0)%),0)</f>
        <v/>
      </c>
      <c r="CU888">
        <f>IFERROR(IF(RIGHT(INDEX(PIS!O$1:O$500,MATCH(D888,PIS!C$1:C$500,0)),5)="Gross",MIN(U888+V888,VLOOKUP("R700",TSC!B:C,2,0)*VLOOKUP("R101",TSC!B:C,2,0))*(VLOOKUP("T713",TSC!B:C,2,0))%,MIN(T888+V888,VLOOKUP("R700",TSC!B:C,2,0)*VLOOKUP("R101",TSC!B:C,2,0))*(VLOOKUP("T713",TSC!B:C,2,0))%),0)</f>
        <v/>
      </c>
      <c r="CV888">
        <f>IFERROR(INDEX(ADJ!$A$1:$BZ$1000,MATCH(PAYROLL!D888,ADJ!A$1:A$500,0),MATCH(PAYROLL!CV$2,ADJ!$2:$2,0)),0)</f>
        <v/>
      </c>
      <c r="CW888">
        <f>IFERROR(INDEX(ADJ!$A$1:$BZ$1000,MATCH(PAYROLL!D888,ADJ!A$1:A$500,0),MATCH(PAYROLL!CW$2,ADJ!$2:$2,0)),0)</f>
        <v/>
      </c>
      <c r="CX888">
        <f>SUM(CR888:CW888)</f>
        <v/>
      </c>
      <c r="CY888">
        <f>ROUND(IF(CR888&gt;0,T888+V888*VLOOKUP("R202",TSC!$B$1:$C$500,2,0),0),0)</f>
        <v/>
      </c>
      <c r="CZ888">
        <f>IFERROR(INDEX(CSDA!D$1:D$500,MATCH($CZ$2,CSDA!C$1:C$500,0)),0)</f>
        <v/>
      </c>
      <c r="DA888">
        <f>ROUND(T888*0.7%,0)</f>
        <v/>
      </c>
      <c r="DB888">
        <f>ROUND(T888/12,0)</f>
        <v/>
      </c>
      <c r="DC888">
        <f ref="DC888" t="array">IFERROR(INDEX(CSDA!D$1:D$500,MATCH("Trích giữ"&amp;PAYROLL!DC$2,CSDA!A$1:A$500&amp;CSDA!C$1:C$500,0)),0)</f>
        <v/>
      </c>
      <c r="DD888">
        <f ref="DD888" t="array">IFERROR(INDEX(CSDA!D$1:D$500,MATCH("Trích giữ"&amp;PAYROLL!DD$2,CSDA!A$1:A$500&amp;CSDA!C$1:C$500,0)),0)</f>
        <v/>
      </c>
      <c r="DE888">
        <f ref="DE888" t="array">IFERROR(INDEX(CSDA!D$1:D$500,MATCH("Trích giữ"&amp;PAYROLL!DE$2,CSDA!A$1:A$500&amp;CSDA!C$1:C$500,0)),0)</f>
        <v/>
      </c>
      <c r="DF888">
        <f>IFERROR(INDEX(CSDA!D$1:D$500,MATCH(PAYROLL!DF$2,CSDA!C$1:C$500,0)),0)</f>
        <v/>
      </c>
      <c r="DG888">
        <f ref="DG888" t="array">IFERROR(INDEX(CSDA!D$1:D$500,MATCH("Trích giữ"&amp;PAYROLL!DG$2,CSDA!A$1:A$500&amp;CSDA!C$1:C$500,0)),0)</f>
        <v/>
      </c>
      <c r="DH888">
        <f>ROUND(T888/26,0)</f>
        <v/>
      </c>
      <c r="DI888">
        <f ref="DI888" t="array">IFERROR(INDEX(CSDA!D$1:D$500,MATCH("Trích giữ"&amp;PAYROLL!DI$2,CSDA!A$1:A$500&amp;CSDA!C$1:C$500,0)),0)</f>
        <v/>
      </c>
      <c r="DJ888">
        <f>IF(U888=0,T888*21.5%-BL888,0)</f>
        <v/>
      </c>
      <c r="DK888">
        <f ref="DK888" t="array">IFERROR(INDEX(CSDA!D$1:D$500,MATCH("Trích giữ"&amp;PAYROLL!DK$2,CSDA!A$1:A$500&amp;CSDA!C$1:C$500,0)),0)</f>
        <v/>
      </c>
      <c r="DL888">
        <f>IFERROR(INDEX(CSDA!D$1:D$500,MATCH(PAYROLL!DL$2,CSDA!C$1:C$500,0))/12,0)</f>
        <v/>
      </c>
      <c r="DM888">
        <f>SUM(DB888:DL888)</f>
        <v/>
      </c>
      <c r="DN888">
        <f>IFERROR(INDEX(ADJ!$A$1:$BZ$1000,MATCH(PAYROLL!D888,ADJ!A$1:A$500,0),MATCH(PAYROLL!DN$2,ADJ!$2:$2,0)),0)</f>
        <v/>
      </c>
      <c r="DO888">
        <f>IFERROR(SUM(BP888,DM888:DN888,CX888:DA888)-DT888,0)</f>
        <v/>
      </c>
      <c r="DP888">
        <f ref="DP888" t="array">SUM(BW888*IFERROR(INDEX(CSDA!D$1:D$500,MATCH(BW$2,CSDA!C$1:C$500,0)),0)%,CX888*IFERROR(INDEX(CSDA!D$1:D$500,MATCH(CX$2,CSDA!C$1:C$500,0)),0)%,DA888*IFERROR(INDEX(CSDA!D$1:D$500,MATCH(DA$2,CSDA!C$1:C$500,0)),0)%,DB888*IFERROR(INDEX(CSDA!D$1:D$500,MATCH(DB$2,CSDA!C$1:C$500,0)),0)%,DF888*IFERROR(INDEX(CSDA!D$1:D$500,MATCH("Phí dịch vụ"&amp;PAYROLL!DF$2,CSDA!A$1:A$500&amp;CSDA!C$1:C$500,0)),0)%,DC888*IFERROR(INDEX(CSDA!D$1:D$500,MATCH("Phí dịch vụ"&amp;PAYROLL!DC$2,CSDA!A$1:A$500&amp;CSDA!C$1:C$500,0)),0)%,DH888*IFERROR(INDEX(CSDA!D$1:D$500,MATCH("Phí dịch vụ"&amp;PAYROLL!DH$2,CSDA!A$1:A$500&amp;CSDA!C$1:C$500,0)),0)%,DJ888*IFERROR(INDEX(CSDA!D$1:D$500,MATCH("Phí dịch vụ"&amp;PAYROLL!DJ$2,CSDA!A$1:A$500&amp;CSDA!C$1:C$500,0)),0)%,BN888*IFERROR(INDEX(CSDA!D$1:D$500,MATCH(BN$2,CSDA!C$1:C$500,0)),0)%)-BN888*7%</f>
        <v/>
      </c>
      <c r="DQ888">
        <f>IFERROR(INDEX(ADJ!$A$1:$BZ$1000,MATCH(PAYROLL!D888,ADJ!A$1:A$500,0),MATCH(PAYROLL!DQ$2,ADJ!$2:$2,0)),0)</f>
        <v/>
      </c>
      <c r="DR888">
        <f>IFERROR(INDEX(ADJ!$A$1:$BZ$1000,MATCH(PAYROLL!D888,ADJ!A$1:A$500,0),MATCH(PAYROLL!DR$2,ADJ!$2:$2,0)),0)</f>
        <v/>
      </c>
      <c r="DS888">
        <f>SUM(DP888:DR888)</f>
        <v/>
      </c>
      <c r="DT888">
        <f>EK888</f>
        <v/>
      </c>
      <c r="DU888">
        <f>SUM(DO888:DR888)</f>
        <v/>
      </c>
      <c r="DV888">
        <f>ROUND(DU888*0.1,0)</f>
        <v/>
      </c>
      <c r="DW888">
        <f>DU888+DV888</f>
        <v/>
      </c>
      <c r="DZ888">
        <f>IFERROR(INDEX(ADJ!$A$1:$BZ$1000,MATCH(PAYROLL!$D888,ADJ!A$1:A$500,0),MATCH(PAYROLL!DZ$2,ADJ!$2:$2,0)),0)</f>
        <v/>
      </c>
      <c r="EA888">
        <f>IFERROR(INDEX(ADJ!$A$1:$BZ$1000,MATCH(PAYROLL!$D888,ADJ!A$1:A$500,0),MATCH(PAYROLL!EA$2,ADJ!$2:$2,0)),0)</f>
        <v/>
      </c>
      <c r="EB888">
        <f>IFERROR(INDEX(ADJ!$A$1:$BZ$1000,MATCH(PAYROLL!$D888,ADJ!A$1:A$500,0),MATCH(PAYROLL!EB$2,ADJ!$2:$2,0)),0)</f>
        <v/>
      </c>
      <c r="EC888">
        <f>IFERROR(INDEX(ADJ!$A$1:$BZ$1000,MATCH(PAYROLL!$D888,ADJ!A$1:A$500,0),MATCH(PAYROLL!EC$2,ADJ!$2:$2,0)),0)</f>
        <v/>
      </c>
      <c r="ED888">
        <f>IFERROR(INDEX(ADJ!$A$1:$BZ$1000,MATCH(PAYROLL!$D888,ADJ!A$1:A$500,0),MATCH(PAYROLL!ED$2,ADJ!$2:$2,0)),0)</f>
        <v/>
      </c>
      <c r="EE888">
        <f>IFERROR(INDEX(ADJ!$A$1:$BZ$1000,MATCH(PAYROLL!$D888,ADJ!A$1:A$500,0),MATCH(PAYROLL!EE$2,ADJ!$2:$2,0)),0)</f>
        <v/>
      </c>
      <c r="EF888">
        <f>IFERROR(INDEX(ADJ!$A$1:$BZ$1000,MATCH(PAYROLL!$D888,ADJ!A$1:A$500,0),MATCH(PAYROLL!EF$2,ADJ!$2:$2,0)),0)</f>
        <v/>
      </c>
      <c r="EG888">
        <f>IFERROR(INDEX(ADJ!$A$1:$BZ$1000,MATCH(PAYROLL!$D888,ADJ!A$1:A$500,0),MATCH(PAYROLL!EG$2,ADJ!$2:$2,0)),0)</f>
        <v/>
      </c>
      <c r="EH888">
        <f>IFERROR(INDEX(ADJ!$A$1:$BZ$1000,MATCH(PAYROLL!$D888,ADJ!A$1:A$500,0),MATCH(PAYROLL!EH$2,ADJ!$2:$2,0)),0)</f>
        <v/>
      </c>
      <c r="EI888">
        <f>IFERROR(INDEX(ADJ!$A$1:$BZ$1000,MATCH(PAYROLL!D888,ADJ!A$1:A$500,0),MATCH(PAYROLL!EI$2,ADJ!$2:$2,0)),0)</f>
        <v/>
      </c>
      <c r="EJ888">
        <f>IFERROR(INDEX(ADJ!$A$1:$BZ$1000,MATCH(PAYROLL!$D888,ADJ!A$1:A$500,0),MATCH(PAYROLL!EJ$2,ADJ!$2:$2,0)),0)</f>
        <v/>
      </c>
      <c r="EK888">
        <f>SUM(DZ888:EJ888)</f>
        <v/>
      </c>
    </row>
    <row r="889">
      <c r="A889" t="n">
        <v>887</v>
      </c>
      <c r="B889" t="inlineStr">
        <is>
          <t>Phạm Thành Lương</t>
        </is>
      </c>
      <c r="D889" t="inlineStr">
        <is>
          <t>153201-01</t>
        </is>
      </c>
      <c r="S889">
        <f>IFERROR(INDEX(PIS!$A$1:$BZ$1000,MATCH($D889,PIS!C$1:C$500,0),MATCH("Lương CB tháng trước",PIS!$1:$1,0)),0)</f>
        <v/>
      </c>
      <c r="T889">
        <f>IFERROR(INDEX(PIS!$A$1:$BZ$1000,MATCH($D889,PIS!C$1:C$500,0),MATCH("Lương CB hiện tại",PIS!$1:$1,0)),0)</f>
        <v/>
      </c>
      <c r="U889">
        <f>IFERROR(INDEX(PIS!$A$1:$BZ$1000,MATCH($D889,PIS!C$1:C$500,0),MATCH("Lương đóng BHBB",PIS!$1:$1,0)),0)</f>
        <v/>
      </c>
      <c r="V889">
        <f>IFERROR(INDEX(PIS!$A$1:$BZ$1000,MATCH($D889,PIS!C$1:C$500,0),MATCH(V$2,PIS!$2:$2,0)),0)</f>
        <v/>
      </c>
      <c r="W889">
        <f>IFERROR(INDEX(PIS!$A$1:$BZ$1000,MATCH($D889,PIS!C$1:C$500,0),MATCH(W$2,PIS!$2:$2,0)),0)</f>
        <v/>
      </c>
      <c r="X889">
        <f>IFERROR(INDEX(PIS!$A$1:$BZ$1000,MATCH($D889,PIS!C$1:C$500,0),MATCH(X$2,PIS!$2:$2,0)),0)</f>
        <v/>
      </c>
      <c r="Y889">
        <f>IFERROR(INDEX(PIS!$A$1:$BZ$1000,MATCH($D889,PIS!C$1:C$500,0),MATCH(Y$2,PIS!$2:$2,0)),0)</f>
        <v/>
      </c>
      <c r="Z889">
        <f>IFERROR(INDEX(PIS!$A$1:$BZ$1000,MATCH($D889,PIS!C$1:C$500,0),MATCH(Z$2,PIS!$2:$2,0)),0)</f>
        <v/>
      </c>
      <c r="AA889">
        <f>IFERROR(INDEX(PIS!$A$1:$BZ$1000,MATCH($D889,PIS!C$1:C$500,0),MATCH(AA$2,PIS!$2:$2,0)),0)</f>
        <v/>
      </c>
      <c r="AB889">
        <f>IFERROR(INDEX(PIS!$A$1:$BZ$1000,MATCH($D889,PIS!C$1:C$500,0),MATCH(AB$2,PIS!$2:$2,0)),0)</f>
        <v/>
      </c>
      <c r="AC889">
        <f>SUM(V889:AB889)</f>
        <v/>
      </c>
      <c r="AD889">
        <f>IFERROR(INDEX(TIMESHEET!$A$1:$AI$5000,MATCH($D889,TIMESHEET!A$1:A$500,0),MATCH("T100",TIMESHEET!$2:$2,0))-2,0)</f>
        <v/>
      </c>
      <c r="AE889">
        <f>IFERROR(INDEX(TIMESHEET!$A$1:$AI$5000,MATCH($D889,TIMESHEET!A$1:A$500,0),MATCH("T202",TIMESHEET!$2:$2,0)),0)</f>
        <v/>
      </c>
      <c r="AF889">
        <f>IFERROR(INDEX(TIMESHEET!$A$1:$AI$5000,MATCH($D889,TIMESHEET!A$1:A$500,0),MATCH("T302",TIMESHEET!$2:$2,0)),0)</f>
        <v/>
      </c>
      <c r="AG889">
        <f>IFERROR(INDEX(TIMESHEET!$A$1:$AI$5000,MATCH($D889,TIMESHEET!A$1:A$500,0),MATCH("T406",TIMESHEET!$2:$2,0)),0)</f>
        <v/>
      </c>
      <c r="AH889">
        <f>AE889+AG889</f>
        <v/>
      </c>
      <c r="AI889">
        <f>IFERROR(INDEX(TIMESHEET!$A$1:$AI$5000,MATCH($D889,TIMESHEET!A$1:A$500,0),MATCH("T701",TIMESHEET!$2:$2,0)),0)</f>
        <v/>
      </c>
      <c r="AJ889">
        <f>IFERROR(INDEX(TIMESHEET!$A$1:$AI$5000,MATCH($D889,TIMESHEET!B$1:B$500,0),MATCH("T320",TIMESHEET!$2:$2,0)),0)</f>
        <v/>
      </c>
      <c r="AK889">
        <f>IFERROR(IF(LEFT(INDEX(PIS!O$1:O$500,MATCH(D889,PIS!C$1:C$500)),1)="M",T889/AD889*SUM(AE889:AG889),T889*AD889),0)</f>
        <v/>
      </c>
      <c r="AL889">
        <f>IFERROR(INDEX(ADJ!$A$1:$BZ$1000,MATCH(PAYROLL!D889,ADJ!A$1:A$500,0),MATCH(PAYROLL!AL$2,ADJ!$2:$2,0)),0)</f>
        <v/>
      </c>
      <c r="AM889">
        <f>SUM(AK889:AL889)</f>
        <v/>
      </c>
      <c r="AN889">
        <f>IFERROR(ROUND(V889/$AD889*$AH889,0),0)</f>
        <v/>
      </c>
      <c r="AO889">
        <f>IFERROR(ROUND(W889/$AD889*$AH889,0),0)</f>
        <v/>
      </c>
      <c r="AP889">
        <f>IFERROR(ROUND(X889/$AD889*$AE889,0),0)</f>
        <v/>
      </c>
      <c r="AQ889">
        <f>IFERROR(ROUND(Y889/$AD889*$AH889,0),0)</f>
        <v/>
      </c>
      <c r="AR889">
        <f>IFERROR(ROUND(Z889/$AD889*$AH889,0),0)</f>
        <v/>
      </c>
      <c r="AS889">
        <f>IFERROR(ROUND(AA889/$AD889*$AH889,0),0)</f>
        <v/>
      </c>
      <c r="AT889">
        <f>IFERROR(IF((AE889+AF889+AG889)&gt;13,AB889,ROUND(AB889/AD889*AH889,0)),0)</f>
        <v/>
      </c>
      <c r="AU889">
        <f>IFERROR(INDEX(ADJ!$A$1:$BZ$1000,MATCH(PAYROLL!D889,ADJ!A$1:A$500,0),MATCH(PAYROLL!AU$2,ADJ!$2:$2,0)),0)</f>
        <v/>
      </c>
      <c r="AV889">
        <f>ROUND(SUM(AN889:AU889),0)</f>
        <v/>
      </c>
      <c r="AW889">
        <f>IFERROR(INDEX(TIMESHEET!$A$1:$AI$5000,MATCH(PAYROLL!D889,TIMESHEET!A$1:A$500,0),MATCH("T620",TIMESHEET!$2:$2,0)),0)</f>
        <v/>
      </c>
      <c r="AX889">
        <f>IFERROR(INDEX(TIMESHEET!$A$1:$AI$5000,MATCH(PAYROLL!D889,TIMESHEET!A$1:A$500,0),MATCH("T601",TIMESHEET!$2:$2,0)),0)</f>
        <v/>
      </c>
      <c r="AY889">
        <f>IFERROR(INDEX(TIMESHEET!$A$1:$AI$5000,MATCH(PAYROLL!D889,TIMESHEET!A$1:A$500,0),MATCH("T602",TIMESHEET!$2:$2,0)),0)</f>
        <v/>
      </c>
      <c r="AZ889">
        <f>IFERROR(INDEX(TIMESHEET!$A$1:$AI$5000,MATCH(PAYROLL!D889,TIMESHEET!A$1:A$500,0),MATCH("T603",TIMESHEET!$2:$2,0)),0)</f>
        <v/>
      </c>
      <c r="BA889">
        <f>IFERROR(INDEX(TIMESHEET!$A$1:$AI$5000,MATCH(PAYROLL!D889,TIMESHEET!A$1:A$500,0),MATCH("T611",TIMESHEET!$2:$2,0)),0)</f>
        <v/>
      </c>
      <c r="BB889">
        <f>IFERROR(INDEX(TIMESHEET!$A$1:$AI$5000,MATCH(PAYROLL!D889,TIMESHEET!A$1:A$500,0),MATCH("T612",TIMESHEET!$2:$2,0)),0)</f>
        <v/>
      </c>
      <c r="BC889">
        <f>IFERROR(INDEX(TIMESHEET!$A$1:$AI$5000,MATCH(PAYROLL!D889,TIMESHEET!A$1:A$500,0),MATCH("T613",TIMESHEET!$2:$2,0)),0)</f>
        <v/>
      </c>
      <c r="BD889">
        <f>IFERROR(INDEX(TIMESHEET!$A$1:$AI$5000,MATCH(PAYROLL!D889,TIMESHEET!A$1:A$500,0),MATCH("T500",TIMESHEET!$2:$2,0)),0)</f>
        <v/>
      </c>
      <c r="BE889">
        <f>IFERROR(IF(LEFT(INDEX(PIS!O$1:O$500,MATCH(D889,PIS!C$1:C$500)),1)="M",T889/AD889/8*(AW889+AX889*1.5+AY889*2+AZ889*3+BA889*2.1+BB889*2.7+BC889*3.9+BD889*0.3),T889/8*(AW889+AX889*1.5+AY889*2+AZ889*3+BA889*2.1+BB889*2.7+BC889*3.9+BD889*0.3)),0)</f>
        <v/>
      </c>
      <c r="BF889">
        <f>IFERROR(INDEX(ADJ!$A$1:$BZ$1000,MATCH(PAYROLL!$D889,ADJ!A$1:A$500,0),MATCH(PAYROLL!BF$2,ADJ!$2:$2,0)),0)</f>
        <v/>
      </c>
      <c r="BG889">
        <f>IFERROR(INDEX(ADJ!$A$1:$BZ$1000,MATCH(PAYROLL!D889,ADJ!A$1:A$500,0),MATCH(PAYROLL!BG$2,ADJ!$2:$2,0)),0)</f>
        <v/>
      </c>
      <c r="BH889">
        <f>IFERROR(INDEX(ADJ!$A$1:$BZ$1000,MATCH(PAYROLL!D889,ADJ!A$1:A$500,0),MATCH(PAYROLL!BH$2,ADJ!$2:$2,0)),0)</f>
        <v/>
      </c>
      <c r="BI889">
        <f>IFERROR(INDEX(ADJ!$A$1:$BZ$1000,MATCH(PAYROLL!D889,ADJ!A$1:A$500,0),MATCH(PAYROLL!BI$2,ADJ!$2:$2,0)),0)</f>
        <v/>
      </c>
      <c r="BJ889">
        <f>IFERROR(INDEX(ADJ!$A$1:$BZ$1000,MATCH(PAYROLL!D889,ADJ!A$1:A$500,0),MATCH(PAYROLL!BJ$2,ADJ!$2:$2,0)),0)</f>
        <v/>
      </c>
      <c r="BK889">
        <f>SUM(BF889:BJ889)</f>
        <v/>
      </c>
      <c r="BL889">
        <f>IFERROR(INDEX(ADJ!$A$1:$BZ$1000,MATCH(PAYROLL!D889,ADJ!A$1:A$500,0),MATCH(PAYROLL!BL$2,ADJ!$2:$2,0)),0)</f>
        <v/>
      </c>
      <c r="BM889">
        <f>IFERROR(INDEX(ADJ!$A$1:$BZ$1000,MATCH(PAYROLL!D889,ADJ!A$1:A$500,0),MATCH(PAYROLL!BM$2,ADJ!$2:$2,0)),0)</f>
        <v/>
      </c>
      <c r="BN889">
        <f>IFERROR(INDEX(ADJ!$A$1:$BZ$1000,MATCH(PAYROLL!D889,ADJ!A$1:A$500,0),MATCH(PAYROLL!BN$2,ADJ!$2:$2,0)),0)</f>
        <v/>
      </c>
      <c r="BO889">
        <f>IFERROR(INDEX(ADJ!$A$1:$BZ$1000,MATCH(PAYROLL!D889,ADJ!A$1:A$500,0),MATCH(PAYROLL!BO$2,ADJ!$2:$2,0)),0)</f>
        <v/>
      </c>
      <c r="BP889">
        <f>SUM(AM889,AV889,BE889,BK889,BL889:BO889)</f>
        <v/>
      </c>
      <c r="BQ889">
        <f>BO889</f>
        <v/>
      </c>
      <c r="BR889">
        <f>IFERROR(ROUND(IF(LEFT(INDEX(PIS!O$1:O$500,MATCH(D889,PIS!C$1:C$500)),1)="D",T889/8*(BD889*0.3),IF(LEFT(INDEX(PIS!O$1:O$500,MATCH(D889,PIS!C$1:C$500)),1)="H",T889*($BD889*0.3),T889/$AD889/8*($BD889*0.3))),0),0)</f>
        <v/>
      </c>
      <c r="BS889">
        <f>IF(AP889&lt;1,0,MIN(AP889,730000))</f>
        <v/>
      </c>
      <c r="BT889">
        <f>IFERROR(ROUND((BE889-SUM(AW889:BC889)*T889/AD889/8),0)-BR889,0)</f>
        <v/>
      </c>
      <c r="BU889">
        <f>AO889</f>
        <v/>
      </c>
      <c r="BV889">
        <f>SUM(BQ889:BU889)</f>
        <v/>
      </c>
      <c r="BW889">
        <f>BP889-BV889</f>
        <v/>
      </c>
      <c r="BX889">
        <f>IFERROR(IF(RIGHT(INDEX(PIS!O$1:O$500,MATCH(D889,PIS!C$1:C$500)),5)="Gross",MIN(U889+V889,VLOOKUP("R700",TSC!B:C,2,0)*VLOOKUP("R101",TSC!B:C,2,0))*VLOOKUP("R701",TSC!B:C,2,0)%,0),0)</f>
        <v/>
      </c>
      <c r="BY889">
        <f>IFERROR(IF(RIGHT(INDEX(PIS!O$1:O$500,MATCH(D889,PIS!C$1:C$500)),5)="Gross",MIN(U889+V889,VLOOKUP("R700",TSC!B:C,2,0)*VLOOKUP("R101",TSC!B:C,2,0))*VLOOKUP("T704",TSC!B:C,2,0)%,0),0)</f>
        <v/>
      </c>
      <c r="BZ889">
        <f>IFERROR(IF(RIGHT(INDEX(PIS!O$1:O$500,MATCH(D889,PIS!C$1:C$500)),5)="Gross",MIN(U889+V889,VLOOKUP("R700",TSC!B:C,2,0)*VLOOKUP("1",TSC!F:G,2,0))*VLOOKUP("T705",TSC!B:C,2,0)%,0),0)</f>
        <v/>
      </c>
      <c r="CA889">
        <f>IFERROR(INDEX(ADJ!$A$1:$BZ$1000,MATCH(PAYROLL!D889,ADJ!A$1:A$500,0),MATCH(PAYROLL!CA$2,ADJ!$2:$2,0)),0)</f>
        <v/>
      </c>
      <c r="CB889">
        <f>IFERROR(INDEX(ADJ!$A$1:$BZ$1000,MATCH(PAYROLL!D889,ADJ!A$1:A$500,0),MATCH(PAYROLL!CB$2,ADJ!$2:$2,0)),0)</f>
        <v/>
      </c>
      <c r="CC889">
        <f>SUM(BX889:CB889)</f>
        <v/>
      </c>
      <c r="CD889">
        <f>IFERROR(INDEX(PIS!$A$1:$BZ$1000,MATCH(PAYROLL!D889,PIS!C$1:C$500,0),MATCH(PAYROLL!CD$1,PIS!$1:$1,0)),0)</f>
        <v/>
      </c>
      <c r="CE889">
        <f>IFERROR(IF(OR(INDEX(PIS!P$1:P$500,MATCH(D889,PIS!C$1:C$500,0))="LT2",INDEX(PIS!P$1:P$500,MATCH(D889,PIS!C$1:C$500,0))="P10"),0,SUM(CC889,CD889*VLOOKUP("R601",TSC!B:C,2,0),VLOOKUP("R602",TSC!B:C,2,0))),0)</f>
        <v/>
      </c>
      <c r="CF889">
        <f>MAX(BW889-CE889,0)</f>
        <v/>
      </c>
      <c r="CG889">
        <f>IFERROR(IF(OR(RIGHT(INDEX(PIS!P$1:P$500,MATCH(D889,PIS!C$1:C$500)),5)="P10",RIGHT(INDEX(PIS!P$1:P$500,MATCH(D889,PIS!C$1:C$500)),5)="CK"),0,IF(CF889&lt;=5000000,CF889*5%,IF(CF889&lt;=10000000,CF889*10%-250000,IF(CF889&lt;=18000000,CF889*15%-750000,IF(CF889&lt;=32000000,CF889*20%-1650000,IF(CF889&lt;=52000000,CF889*25%-3250000,IF(CF889&lt;=80000000,BH889*30%-5850000,CF889*35%-9850000))))))),0)</f>
        <v/>
      </c>
      <c r="CH889">
        <f>IFERROR(IF(OR(INDEX(PIS!P$1:P$500,MATCH(D889,PIS!C$1:C$500))="LT",INDEX(PIS!P$1:P$500,MATCH(D889,PIS!C$1:C$500))="CK"),0,IF(CF889&lt;2000000,0,CF889*10%)),0)</f>
        <v/>
      </c>
      <c r="CI889">
        <f>IFERROR(INDEX(ADJ!$A$1:$BZ$1000,MATCH(PAYROLL!D889,ADJ!A$1:A$500,0),MATCH(PAYROLL!CI$2,ADJ!$2:$2,0)),0)</f>
        <v/>
      </c>
      <c r="CJ889">
        <f>IFERROR(INDEX(ADJ!$A$1:$BZ$1000,MATCH(PAYROLL!D889,ADJ!A$1:A$500,0),MATCH(PAYROLL!CJ$2,ADJ!$2:$2,0)),0)</f>
        <v/>
      </c>
      <c r="CK889">
        <f>IFERROR(INDEX(ADJ!$A$1:$BZ$1000,MATCH(PAYROLL!D889,ADJ!A$1:A$500,0),MATCH(PAYROLL!CK$2,ADJ!$2:$2,0)),0)</f>
        <v/>
      </c>
      <c r="CL889">
        <f>SUM(CG889:CK889)</f>
        <v/>
      </c>
      <c r="CM889">
        <f>ROUND(SUM(CH889:CK889),0)</f>
        <v/>
      </c>
      <c r="CN889">
        <f>IFERROR(INDEX(CSDA!D$1:D$500,MATCH($CN$2,CSDA!C$1:C$500,0))*INDEX(PIS!V$1:V$500,MATCH(D889,PIS!C$1:C$500))+INDEX(ADJ!$A$1:$BZ$1000,MATCH(PAYROLL!D889,ADJ!A$1:A$500,0),MATCH(PAYROLL!CN$2,ADJ!$2:$2,0)),0)</f>
        <v/>
      </c>
      <c r="CO889">
        <f>IFERROR(INDEX(ADJ!$A$1:$BZ$1000,MATCH(PAYROLL!D889,ADJ!A$1:A$500,0),MATCH(PAYROLL!CO$2,ADJ!$2:$2,0)),0)</f>
        <v/>
      </c>
      <c r="CP889">
        <f>IFERROR(INDEX(ADJ!$A$1:$BZ$1000,MATCH(PAYROLL!D889,ADJ!A$1:A$500,0),MATCH(PAYROLL!CP$2,ADJ!$2:$2,0)),0)</f>
        <v/>
      </c>
      <c r="CQ889">
        <f>BP889-CL889-CI889-CM889-CN889-CO889-CP889-CC889</f>
        <v/>
      </c>
      <c r="CR889">
        <f>IFERROR(IF(RIGHT(INDEX(PIS!O$1:O$500,MATCH(D889,PIS!C$1:C$500,0)),5)="Gross",MIN(U889+V889,VLOOKUP("R700",TSC!B:C,2,0)*VLOOKUP("R101",TSC!B:C,2,0))*(VLOOKUP("T711",TSC!B:C,2,0)+VLOOKUP("T712",TSC!B:C,2,0))%,MIN(T889+V889,VLOOKUP("R700",TSC!B:C,2,0)*VLOOKUP("R101",TSC!B:C,2,0))*(VLOOKUP("T711",TSC!B:C,2,0)+VLOOKUP("T712",TSC!B:C,2,0)+VLOOKUP("R701",TSC!B:C,2,0))%),0)</f>
        <v/>
      </c>
      <c r="CS889">
        <f>IFERROR(IF(RIGHT(INDEX(PIS!O$1:O$500,MATCH(D889,PIS!C$1:C$500,0)),5)="Gross",MIN(U889+V889,VLOOKUP("R700",TSC!B:C,2,0)*VLOOKUP("R101",TSC!B:C,2,0))*(VLOOKUP("T714",TSC!B:C,2,0))%,MIN(T889+V889,VLOOKUP("R700",TSC!B:C,2,0)*VLOOKUP("R101",TSC!B:C,2,0))*(VLOOKUP("T704",TSC!B:C,2,0)+VLOOKUP("T714",TSC!B:C,2,0))%),0)</f>
        <v/>
      </c>
      <c r="CT889">
        <f>IFERROR(IF(RIGHT(INDEX(PIS!O$1:O$500,MATCH(D889,PIS!C$1:C$500,0)),5)="Gross",MIN(U889+V889,VLOOKUP("R700",TSC!B:C,2,0)*VLOOKUP("R101",TSC!B:C,2,0))*VLOOKUP("T705",TSC!B:C,2,0)%,MIN(T889+V889,VLOOKUP("R700",TSC!B:C,2,0)*VLOOKUP("R101",TSC!B:C,2,0))*VLOOKUP("T705",TSC!B:C,2,0)%),0)</f>
        <v/>
      </c>
      <c r="CU889">
        <f>IFERROR(IF(RIGHT(INDEX(PIS!O$1:O$500,MATCH(D889,PIS!C$1:C$500,0)),5)="Gross",MIN(U889+V889,VLOOKUP("R700",TSC!B:C,2,0)*VLOOKUP("R101",TSC!B:C,2,0))*(VLOOKUP("T713",TSC!B:C,2,0))%,MIN(T889+V889,VLOOKUP("R700",TSC!B:C,2,0)*VLOOKUP("R101",TSC!B:C,2,0))*(VLOOKUP("T713",TSC!B:C,2,0))%),0)</f>
        <v/>
      </c>
      <c r="CV889">
        <f>IFERROR(INDEX(ADJ!$A$1:$BZ$1000,MATCH(PAYROLL!D889,ADJ!A$1:A$500,0),MATCH(PAYROLL!CV$2,ADJ!$2:$2,0)),0)</f>
        <v/>
      </c>
      <c r="CW889">
        <f>IFERROR(INDEX(ADJ!$A$1:$BZ$1000,MATCH(PAYROLL!D889,ADJ!A$1:A$500,0),MATCH(PAYROLL!CW$2,ADJ!$2:$2,0)),0)</f>
        <v/>
      </c>
      <c r="CX889">
        <f>SUM(CR889:CW889)</f>
        <v/>
      </c>
      <c r="CY889">
        <f>ROUND(IF(CR889&gt;0,T889+V889*VLOOKUP("R202",TSC!$B$1:$C$500,2,0),0),0)</f>
        <v/>
      </c>
      <c r="CZ889">
        <f>IFERROR(INDEX(CSDA!D$1:D$500,MATCH($CZ$2,CSDA!C$1:C$500,0)),0)</f>
        <v/>
      </c>
      <c r="DA889">
        <f>ROUND(T889*0.7%,0)</f>
        <v/>
      </c>
      <c r="DB889">
        <f>ROUND(T889/12,0)</f>
        <v/>
      </c>
      <c r="DC889">
        <f ref="DC889" t="array">IFERROR(INDEX(CSDA!D$1:D$500,MATCH("Trích giữ"&amp;PAYROLL!DC$2,CSDA!A$1:A$500&amp;CSDA!C$1:C$500,0)),0)</f>
        <v/>
      </c>
      <c r="DD889">
        <f ref="DD889" t="array">IFERROR(INDEX(CSDA!D$1:D$500,MATCH("Trích giữ"&amp;PAYROLL!DD$2,CSDA!A$1:A$500&amp;CSDA!C$1:C$500,0)),0)</f>
        <v/>
      </c>
      <c r="DE889">
        <f ref="DE889" t="array">IFERROR(INDEX(CSDA!D$1:D$500,MATCH("Trích giữ"&amp;PAYROLL!DE$2,CSDA!A$1:A$500&amp;CSDA!C$1:C$500,0)),0)</f>
        <v/>
      </c>
      <c r="DF889">
        <f>IFERROR(INDEX(CSDA!D$1:D$500,MATCH(PAYROLL!DF$2,CSDA!C$1:C$500,0)),0)</f>
        <v/>
      </c>
      <c r="DG889">
        <f ref="DG889" t="array">IFERROR(INDEX(CSDA!D$1:D$500,MATCH("Trích giữ"&amp;PAYROLL!DG$2,CSDA!A$1:A$500&amp;CSDA!C$1:C$500,0)),0)</f>
        <v/>
      </c>
      <c r="DH889">
        <f>ROUND(T889/26,0)</f>
        <v/>
      </c>
      <c r="DI889">
        <f ref="DI889" t="array">IFERROR(INDEX(CSDA!D$1:D$500,MATCH("Trích giữ"&amp;PAYROLL!DI$2,CSDA!A$1:A$500&amp;CSDA!C$1:C$500,0)),0)</f>
        <v/>
      </c>
      <c r="DJ889">
        <f>IF(U889=0,T889*21.5%-BL889,0)</f>
        <v/>
      </c>
      <c r="DK889">
        <f ref="DK889" t="array">IFERROR(INDEX(CSDA!D$1:D$500,MATCH("Trích giữ"&amp;PAYROLL!DK$2,CSDA!A$1:A$500&amp;CSDA!C$1:C$500,0)),0)</f>
        <v/>
      </c>
      <c r="DL889">
        <f>IFERROR(INDEX(CSDA!D$1:D$500,MATCH(PAYROLL!DL$2,CSDA!C$1:C$500,0))/12,0)</f>
        <v/>
      </c>
      <c r="DM889">
        <f>SUM(DB889:DL889)</f>
        <v/>
      </c>
      <c r="DN889">
        <f>IFERROR(INDEX(ADJ!$A$1:$BZ$1000,MATCH(PAYROLL!D889,ADJ!A$1:A$500,0),MATCH(PAYROLL!DN$2,ADJ!$2:$2,0)),0)</f>
        <v/>
      </c>
      <c r="DO889">
        <f>IFERROR(SUM(BP889,DM889:DN889,CX889:DA889)-DT889,0)</f>
        <v/>
      </c>
      <c r="DP889">
        <f ref="DP889" t="array">SUM(BW889*IFERROR(INDEX(CSDA!D$1:D$500,MATCH(BW$2,CSDA!C$1:C$500,0)),0)%,CX889*IFERROR(INDEX(CSDA!D$1:D$500,MATCH(CX$2,CSDA!C$1:C$500,0)),0)%,DA889*IFERROR(INDEX(CSDA!D$1:D$500,MATCH(DA$2,CSDA!C$1:C$500,0)),0)%,DB889*IFERROR(INDEX(CSDA!D$1:D$500,MATCH(DB$2,CSDA!C$1:C$500,0)),0)%,DF889*IFERROR(INDEX(CSDA!D$1:D$500,MATCH("Phí dịch vụ"&amp;PAYROLL!DF$2,CSDA!A$1:A$500&amp;CSDA!C$1:C$500,0)),0)%,DC889*IFERROR(INDEX(CSDA!D$1:D$500,MATCH("Phí dịch vụ"&amp;PAYROLL!DC$2,CSDA!A$1:A$500&amp;CSDA!C$1:C$500,0)),0)%,DH889*IFERROR(INDEX(CSDA!D$1:D$500,MATCH("Phí dịch vụ"&amp;PAYROLL!DH$2,CSDA!A$1:A$500&amp;CSDA!C$1:C$500,0)),0)%,DJ889*IFERROR(INDEX(CSDA!D$1:D$500,MATCH("Phí dịch vụ"&amp;PAYROLL!DJ$2,CSDA!A$1:A$500&amp;CSDA!C$1:C$500,0)),0)%,BN889*IFERROR(INDEX(CSDA!D$1:D$500,MATCH(BN$2,CSDA!C$1:C$500,0)),0)%)-BN889*7%</f>
        <v/>
      </c>
      <c r="DQ889">
        <f>IFERROR(INDEX(ADJ!$A$1:$BZ$1000,MATCH(PAYROLL!D889,ADJ!A$1:A$500,0),MATCH(PAYROLL!DQ$2,ADJ!$2:$2,0)),0)</f>
        <v/>
      </c>
      <c r="DR889">
        <f>IFERROR(INDEX(ADJ!$A$1:$BZ$1000,MATCH(PAYROLL!D889,ADJ!A$1:A$500,0),MATCH(PAYROLL!DR$2,ADJ!$2:$2,0)),0)</f>
        <v/>
      </c>
      <c r="DS889">
        <f>SUM(DP889:DR889)</f>
        <v/>
      </c>
      <c r="DT889">
        <f>EK889</f>
        <v/>
      </c>
      <c r="DU889">
        <f>SUM(DO889:DR889)</f>
        <v/>
      </c>
      <c r="DV889">
        <f>ROUND(DU889*0.1,0)</f>
        <v/>
      </c>
      <c r="DW889">
        <f>DU889+DV889</f>
        <v/>
      </c>
      <c r="DZ889">
        <f>IFERROR(INDEX(ADJ!$A$1:$BZ$1000,MATCH(PAYROLL!$D889,ADJ!A$1:A$500,0),MATCH(PAYROLL!DZ$2,ADJ!$2:$2,0)),0)</f>
        <v/>
      </c>
      <c r="EA889">
        <f>IFERROR(INDEX(ADJ!$A$1:$BZ$1000,MATCH(PAYROLL!$D889,ADJ!A$1:A$500,0),MATCH(PAYROLL!EA$2,ADJ!$2:$2,0)),0)</f>
        <v/>
      </c>
      <c r="EB889">
        <f>IFERROR(INDEX(ADJ!$A$1:$BZ$1000,MATCH(PAYROLL!$D889,ADJ!A$1:A$500,0),MATCH(PAYROLL!EB$2,ADJ!$2:$2,0)),0)</f>
        <v/>
      </c>
      <c r="EC889">
        <f>IFERROR(INDEX(ADJ!$A$1:$BZ$1000,MATCH(PAYROLL!$D889,ADJ!A$1:A$500,0),MATCH(PAYROLL!EC$2,ADJ!$2:$2,0)),0)</f>
        <v/>
      </c>
      <c r="ED889">
        <f>IFERROR(INDEX(ADJ!$A$1:$BZ$1000,MATCH(PAYROLL!$D889,ADJ!A$1:A$500,0),MATCH(PAYROLL!ED$2,ADJ!$2:$2,0)),0)</f>
        <v/>
      </c>
      <c r="EE889">
        <f>IFERROR(INDEX(ADJ!$A$1:$BZ$1000,MATCH(PAYROLL!$D889,ADJ!A$1:A$500,0),MATCH(PAYROLL!EE$2,ADJ!$2:$2,0)),0)</f>
        <v/>
      </c>
      <c r="EF889">
        <f>IFERROR(INDEX(ADJ!$A$1:$BZ$1000,MATCH(PAYROLL!$D889,ADJ!A$1:A$500,0),MATCH(PAYROLL!EF$2,ADJ!$2:$2,0)),0)</f>
        <v/>
      </c>
      <c r="EG889">
        <f>IFERROR(INDEX(ADJ!$A$1:$BZ$1000,MATCH(PAYROLL!$D889,ADJ!A$1:A$500,0),MATCH(PAYROLL!EG$2,ADJ!$2:$2,0)),0)</f>
        <v/>
      </c>
      <c r="EH889">
        <f>IFERROR(INDEX(ADJ!$A$1:$BZ$1000,MATCH(PAYROLL!$D889,ADJ!A$1:A$500,0),MATCH(PAYROLL!EH$2,ADJ!$2:$2,0)),0)</f>
        <v/>
      </c>
      <c r="EI889">
        <f>IFERROR(INDEX(ADJ!$A$1:$BZ$1000,MATCH(PAYROLL!D889,ADJ!A$1:A$500,0),MATCH(PAYROLL!EI$2,ADJ!$2:$2,0)),0)</f>
        <v/>
      </c>
      <c r="EJ889">
        <f>IFERROR(INDEX(ADJ!$A$1:$BZ$1000,MATCH(PAYROLL!$D889,ADJ!A$1:A$500,0),MATCH(PAYROLL!EJ$2,ADJ!$2:$2,0)),0)</f>
        <v/>
      </c>
      <c r="EK889">
        <f>SUM(DZ889:EJ889)</f>
        <v/>
      </c>
    </row>
    <row r="890">
      <c r="A890" t="n">
        <v>888</v>
      </c>
      <c r="B890" t="inlineStr">
        <is>
          <t>Tòng Thị Hoa</t>
        </is>
      </c>
      <c r="D890" t="inlineStr">
        <is>
          <t>153221-01</t>
        </is>
      </c>
      <c r="S890">
        <f>IFERROR(INDEX(PIS!$A$1:$BZ$1000,MATCH($D890,PIS!C$1:C$500,0),MATCH("Lương CB tháng trước",PIS!$1:$1,0)),0)</f>
        <v/>
      </c>
      <c r="T890">
        <f>IFERROR(INDEX(PIS!$A$1:$BZ$1000,MATCH($D890,PIS!C$1:C$500,0),MATCH("Lương CB hiện tại",PIS!$1:$1,0)),0)</f>
        <v/>
      </c>
      <c r="U890">
        <f>IFERROR(INDEX(PIS!$A$1:$BZ$1000,MATCH($D890,PIS!C$1:C$500,0),MATCH("Lương đóng BHBB",PIS!$1:$1,0)),0)</f>
        <v/>
      </c>
      <c r="V890">
        <f>IFERROR(INDEX(PIS!$A$1:$BZ$1000,MATCH($D890,PIS!C$1:C$500,0),MATCH(V$2,PIS!$2:$2,0)),0)</f>
        <v/>
      </c>
      <c r="W890">
        <f>IFERROR(INDEX(PIS!$A$1:$BZ$1000,MATCH($D890,PIS!C$1:C$500,0),MATCH(W$2,PIS!$2:$2,0)),0)</f>
        <v/>
      </c>
      <c r="X890">
        <f>IFERROR(INDEX(PIS!$A$1:$BZ$1000,MATCH($D890,PIS!C$1:C$500,0),MATCH(X$2,PIS!$2:$2,0)),0)</f>
        <v/>
      </c>
      <c r="Y890">
        <f>IFERROR(INDEX(PIS!$A$1:$BZ$1000,MATCH($D890,PIS!C$1:C$500,0),MATCH(Y$2,PIS!$2:$2,0)),0)</f>
        <v/>
      </c>
      <c r="Z890">
        <f>IFERROR(INDEX(PIS!$A$1:$BZ$1000,MATCH($D890,PIS!C$1:C$500,0),MATCH(Z$2,PIS!$2:$2,0)),0)</f>
        <v/>
      </c>
      <c r="AA890">
        <f>IFERROR(INDEX(PIS!$A$1:$BZ$1000,MATCH($D890,PIS!C$1:C$500,0),MATCH(AA$2,PIS!$2:$2,0)),0)</f>
        <v/>
      </c>
      <c r="AB890">
        <f>IFERROR(INDEX(PIS!$A$1:$BZ$1000,MATCH($D890,PIS!C$1:C$500,0),MATCH(AB$2,PIS!$2:$2,0)),0)</f>
        <v/>
      </c>
      <c r="AC890">
        <f>SUM(V890:AB890)</f>
        <v/>
      </c>
      <c r="AD890">
        <f>IFERROR(INDEX(TIMESHEET!$A$1:$AI$5000,MATCH($D890,TIMESHEET!A$1:A$500,0),MATCH("T100",TIMESHEET!$2:$2,0))-2,0)</f>
        <v/>
      </c>
      <c r="AE890">
        <f>IFERROR(INDEX(TIMESHEET!$A$1:$AI$5000,MATCH($D890,TIMESHEET!A$1:A$500,0),MATCH("T202",TIMESHEET!$2:$2,0)),0)</f>
        <v/>
      </c>
      <c r="AF890">
        <f>IFERROR(INDEX(TIMESHEET!$A$1:$AI$5000,MATCH($D890,TIMESHEET!A$1:A$500,0),MATCH("T302",TIMESHEET!$2:$2,0)),0)</f>
        <v/>
      </c>
      <c r="AG890">
        <f>IFERROR(INDEX(TIMESHEET!$A$1:$AI$5000,MATCH($D890,TIMESHEET!A$1:A$500,0),MATCH("T406",TIMESHEET!$2:$2,0)),0)</f>
        <v/>
      </c>
      <c r="AH890">
        <f>AE890+AG890</f>
        <v/>
      </c>
      <c r="AI890">
        <f>IFERROR(INDEX(TIMESHEET!$A$1:$AI$5000,MATCH($D890,TIMESHEET!A$1:A$500,0),MATCH("T701",TIMESHEET!$2:$2,0)),0)</f>
        <v/>
      </c>
      <c r="AJ890">
        <f>IFERROR(INDEX(TIMESHEET!$A$1:$AI$5000,MATCH($D890,TIMESHEET!B$1:B$500,0),MATCH("T320",TIMESHEET!$2:$2,0)),0)</f>
        <v/>
      </c>
      <c r="AK890">
        <f>IFERROR(IF(LEFT(INDEX(PIS!O$1:O$500,MATCH(D890,PIS!C$1:C$500)),1)="M",T890/AD890*SUM(AE890:AG890),T890*AD890),0)</f>
        <v/>
      </c>
      <c r="AL890">
        <f>IFERROR(INDEX(ADJ!$A$1:$BZ$1000,MATCH(PAYROLL!D890,ADJ!A$1:A$500,0),MATCH(PAYROLL!AL$2,ADJ!$2:$2,0)),0)</f>
        <v/>
      </c>
      <c r="AM890">
        <f>SUM(AK890:AL890)</f>
        <v/>
      </c>
      <c r="AN890">
        <f>IFERROR(ROUND(V890/$AD890*$AH890,0),0)</f>
        <v/>
      </c>
      <c r="AO890">
        <f>IFERROR(ROUND(W890/$AD890*$AH890,0),0)</f>
        <v/>
      </c>
      <c r="AP890">
        <f>IFERROR(ROUND(X890/$AD890*$AE890,0),0)</f>
        <v/>
      </c>
      <c r="AQ890">
        <f>IFERROR(ROUND(Y890/$AD890*$AH890,0),0)</f>
        <v/>
      </c>
      <c r="AR890">
        <f>IFERROR(ROUND(Z890/$AD890*$AH890,0),0)</f>
        <v/>
      </c>
      <c r="AS890">
        <f>IFERROR(ROUND(AA890/$AD890*$AH890,0),0)</f>
        <v/>
      </c>
      <c r="AT890">
        <f>IFERROR(IF((AE890+AF890+AG890)&gt;13,AB890,ROUND(AB890/AD890*AH890,0)),0)</f>
        <v/>
      </c>
      <c r="AU890">
        <f>IFERROR(INDEX(ADJ!$A$1:$BZ$1000,MATCH(PAYROLL!D890,ADJ!A$1:A$500,0),MATCH(PAYROLL!AU$2,ADJ!$2:$2,0)),0)</f>
        <v/>
      </c>
      <c r="AV890">
        <f>ROUND(SUM(AN890:AU890),0)</f>
        <v/>
      </c>
      <c r="AW890">
        <f>IFERROR(INDEX(TIMESHEET!$A$1:$AI$5000,MATCH(PAYROLL!D890,TIMESHEET!A$1:A$500,0),MATCH("T620",TIMESHEET!$2:$2,0)),0)</f>
        <v/>
      </c>
      <c r="AX890">
        <f>IFERROR(INDEX(TIMESHEET!$A$1:$AI$5000,MATCH(PAYROLL!D890,TIMESHEET!A$1:A$500,0),MATCH("T601",TIMESHEET!$2:$2,0)),0)</f>
        <v/>
      </c>
      <c r="AY890">
        <f>IFERROR(INDEX(TIMESHEET!$A$1:$AI$5000,MATCH(PAYROLL!D890,TIMESHEET!A$1:A$500,0),MATCH("T602",TIMESHEET!$2:$2,0)),0)</f>
        <v/>
      </c>
      <c r="AZ890">
        <f>IFERROR(INDEX(TIMESHEET!$A$1:$AI$5000,MATCH(PAYROLL!D890,TIMESHEET!A$1:A$500,0),MATCH("T603",TIMESHEET!$2:$2,0)),0)</f>
        <v/>
      </c>
      <c r="BA890">
        <f>IFERROR(INDEX(TIMESHEET!$A$1:$AI$5000,MATCH(PAYROLL!D890,TIMESHEET!A$1:A$500,0),MATCH("T611",TIMESHEET!$2:$2,0)),0)</f>
        <v/>
      </c>
      <c r="BB890">
        <f>IFERROR(INDEX(TIMESHEET!$A$1:$AI$5000,MATCH(PAYROLL!D890,TIMESHEET!A$1:A$500,0),MATCH("T612",TIMESHEET!$2:$2,0)),0)</f>
        <v/>
      </c>
      <c r="BC890">
        <f>IFERROR(INDEX(TIMESHEET!$A$1:$AI$5000,MATCH(PAYROLL!D890,TIMESHEET!A$1:A$500,0),MATCH("T613",TIMESHEET!$2:$2,0)),0)</f>
        <v/>
      </c>
      <c r="BD890">
        <f>IFERROR(INDEX(TIMESHEET!$A$1:$AI$5000,MATCH(PAYROLL!D890,TIMESHEET!A$1:A$500,0),MATCH("T500",TIMESHEET!$2:$2,0)),0)</f>
        <v/>
      </c>
      <c r="BE890">
        <f>IFERROR(IF(LEFT(INDEX(PIS!O$1:O$500,MATCH(D890,PIS!C$1:C$500)),1)="M",T890/AD890/8*(AW890+AX890*1.5+AY890*2+AZ890*3+BA890*2.1+BB890*2.7+BC890*3.9+BD890*0.3),T890/8*(AW890+AX890*1.5+AY890*2+AZ890*3+BA890*2.1+BB890*2.7+BC890*3.9+BD890*0.3)),0)</f>
        <v/>
      </c>
      <c r="BF890">
        <f>IFERROR(INDEX(ADJ!$A$1:$BZ$1000,MATCH(PAYROLL!$D890,ADJ!A$1:A$500,0),MATCH(PAYROLL!BF$2,ADJ!$2:$2,0)),0)</f>
        <v/>
      </c>
      <c r="BG890">
        <f>IFERROR(INDEX(ADJ!$A$1:$BZ$1000,MATCH(PAYROLL!D890,ADJ!A$1:A$500,0),MATCH(PAYROLL!BG$2,ADJ!$2:$2,0)),0)</f>
        <v/>
      </c>
      <c r="BH890">
        <f>IFERROR(INDEX(ADJ!$A$1:$BZ$1000,MATCH(PAYROLL!D890,ADJ!A$1:A$500,0),MATCH(PAYROLL!BH$2,ADJ!$2:$2,0)),0)</f>
        <v/>
      </c>
      <c r="BI890">
        <f>IFERROR(INDEX(ADJ!$A$1:$BZ$1000,MATCH(PAYROLL!D890,ADJ!A$1:A$500,0),MATCH(PAYROLL!BI$2,ADJ!$2:$2,0)),0)</f>
        <v/>
      </c>
      <c r="BJ890">
        <f>IFERROR(INDEX(ADJ!$A$1:$BZ$1000,MATCH(PAYROLL!D890,ADJ!A$1:A$500,0),MATCH(PAYROLL!BJ$2,ADJ!$2:$2,0)),0)</f>
        <v/>
      </c>
      <c r="BK890">
        <f>SUM(BF890:BJ890)</f>
        <v/>
      </c>
      <c r="BL890">
        <f>IFERROR(INDEX(ADJ!$A$1:$BZ$1000,MATCH(PAYROLL!D890,ADJ!A$1:A$500,0),MATCH(PAYROLL!BL$2,ADJ!$2:$2,0)),0)</f>
        <v/>
      </c>
      <c r="BM890">
        <f>IFERROR(INDEX(ADJ!$A$1:$BZ$1000,MATCH(PAYROLL!D890,ADJ!A$1:A$500,0),MATCH(PAYROLL!BM$2,ADJ!$2:$2,0)),0)</f>
        <v/>
      </c>
      <c r="BN890">
        <f>IFERROR(INDEX(ADJ!$A$1:$BZ$1000,MATCH(PAYROLL!D890,ADJ!A$1:A$500,0),MATCH(PAYROLL!BN$2,ADJ!$2:$2,0)),0)</f>
        <v/>
      </c>
      <c r="BO890">
        <f>IFERROR(INDEX(ADJ!$A$1:$BZ$1000,MATCH(PAYROLL!D890,ADJ!A$1:A$500,0),MATCH(PAYROLL!BO$2,ADJ!$2:$2,0)),0)</f>
        <v/>
      </c>
      <c r="BP890">
        <f>SUM(AM890,AV890,BE890,BK890,BL890:BO890)</f>
        <v/>
      </c>
      <c r="BQ890">
        <f>BO890</f>
        <v/>
      </c>
      <c r="BR890">
        <f>IFERROR(ROUND(IF(LEFT(INDEX(PIS!O$1:O$500,MATCH(D890,PIS!C$1:C$500)),1)="D",T890/8*(BD890*0.3),IF(LEFT(INDEX(PIS!O$1:O$500,MATCH(D890,PIS!C$1:C$500)),1)="H",T890*($BD890*0.3),T890/$AD890/8*($BD890*0.3))),0),0)</f>
        <v/>
      </c>
      <c r="BS890">
        <f>IF(AP890&lt;1,0,MIN(AP890,730000))</f>
        <v/>
      </c>
      <c r="BT890">
        <f>IFERROR(ROUND((BE890-SUM(AW890:BC890)*T890/AD890/8),0)-BR890,0)</f>
        <v/>
      </c>
      <c r="BU890">
        <f>AO890</f>
        <v/>
      </c>
      <c r="BV890">
        <f>SUM(BQ890:BU890)</f>
        <v/>
      </c>
      <c r="BW890">
        <f>BP890-BV890</f>
        <v/>
      </c>
      <c r="BX890">
        <f>IFERROR(IF(RIGHT(INDEX(PIS!O$1:O$500,MATCH(D890,PIS!C$1:C$500)),5)="Gross",MIN(U890+V890,VLOOKUP("R700",TSC!B:C,2,0)*VLOOKUP("R101",TSC!B:C,2,0))*VLOOKUP("R701",TSC!B:C,2,0)%,0),0)</f>
        <v/>
      </c>
      <c r="BY890">
        <f>IFERROR(IF(RIGHT(INDEX(PIS!O$1:O$500,MATCH(D890,PIS!C$1:C$500)),5)="Gross",MIN(U890+V890,VLOOKUP("R700",TSC!B:C,2,0)*VLOOKUP("R101",TSC!B:C,2,0))*VLOOKUP("T704",TSC!B:C,2,0)%,0),0)</f>
        <v/>
      </c>
      <c r="BZ890">
        <f>IFERROR(IF(RIGHT(INDEX(PIS!O$1:O$500,MATCH(D890,PIS!C$1:C$500)),5)="Gross",MIN(U890+V890,VLOOKUP("R700",TSC!B:C,2,0)*VLOOKUP("1",TSC!F:G,2,0))*VLOOKUP("T705",TSC!B:C,2,0)%,0),0)</f>
        <v/>
      </c>
      <c r="CA890">
        <f>IFERROR(INDEX(ADJ!$A$1:$BZ$1000,MATCH(PAYROLL!D890,ADJ!A$1:A$500,0),MATCH(PAYROLL!CA$2,ADJ!$2:$2,0)),0)</f>
        <v/>
      </c>
      <c r="CB890">
        <f>IFERROR(INDEX(ADJ!$A$1:$BZ$1000,MATCH(PAYROLL!D890,ADJ!A$1:A$500,0),MATCH(PAYROLL!CB$2,ADJ!$2:$2,0)),0)</f>
        <v/>
      </c>
      <c r="CC890">
        <f>SUM(BX890:CB890)</f>
        <v/>
      </c>
      <c r="CD890">
        <f>IFERROR(INDEX(PIS!$A$1:$BZ$1000,MATCH(PAYROLL!D890,PIS!C$1:C$500,0),MATCH(PAYROLL!CD$1,PIS!$1:$1,0)),0)</f>
        <v/>
      </c>
      <c r="CE890">
        <f>IFERROR(IF(OR(INDEX(PIS!P$1:P$500,MATCH(D890,PIS!C$1:C$500,0))="LT2",INDEX(PIS!P$1:P$500,MATCH(D890,PIS!C$1:C$500,0))="P10"),0,SUM(CC890,CD890*VLOOKUP("R601",TSC!B:C,2,0),VLOOKUP("R602",TSC!B:C,2,0))),0)</f>
        <v/>
      </c>
      <c r="CF890">
        <f>MAX(BW890-CE890,0)</f>
        <v/>
      </c>
      <c r="CG890">
        <f>IFERROR(IF(OR(RIGHT(INDEX(PIS!P$1:P$500,MATCH(D890,PIS!C$1:C$500)),5)="P10",RIGHT(INDEX(PIS!P$1:P$500,MATCH(D890,PIS!C$1:C$500)),5)="CK"),0,IF(CF890&lt;=5000000,CF890*5%,IF(CF890&lt;=10000000,CF890*10%-250000,IF(CF890&lt;=18000000,CF890*15%-750000,IF(CF890&lt;=32000000,CF890*20%-1650000,IF(CF890&lt;=52000000,CF890*25%-3250000,IF(CF890&lt;=80000000,BH890*30%-5850000,CF890*35%-9850000))))))),0)</f>
        <v/>
      </c>
      <c r="CH890">
        <f>IFERROR(IF(OR(INDEX(PIS!P$1:P$500,MATCH(D890,PIS!C$1:C$500))="LT",INDEX(PIS!P$1:P$500,MATCH(D890,PIS!C$1:C$500))="CK"),0,IF(CF890&lt;2000000,0,CF890*10%)),0)</f>
        <v/>
      </c>
      <c r="CI890">
        <f>IFERROR(INDEX(ADJ!$A$1:$BZ$1000,MATCH(PAYROLL!D890,ADJ!A$1:A$500,0),MATCH(PAYROLL!CI$2,ADJ!$2:$2,0)),0)</f>
        <v/>
      </c>
      <c r="CJ890">
        <f>IFERROR(INDEX(ADJ!$A$1:$BZ$1000,MATCH(PAYROLL!D890,ADJ!A$1:A$500,0),MATCH(PAYROLL!CJ$2,ADJ!$2:$2,0)),0)</f>
        <v/>
      </c>
      <c r="CK890">
        <f>IFERROR(INDEX(ADJ!$A$1:$BZ$1000,MATCH(PAYROLL!D890,ADJ!A$1:A$500,0),MATCH(PAYROLL!CK$2,ADJ!$2:$2,0)),0)</f>
        <v/>
      </c>
      <c r="CL890">
        <f>SUM(CG890:CK890)</f>
        <v/>
      </c>
      <c r="CM890">
        <f>ROUND(SUM(CH890:CK890),0)</f>
        <v/>
      </c>
      <c r="CN890">
        <f>IFERROR(INDEX(CSDA!D$1:D$500,MATCH($CN$2,CSDA!C$1:C$500,0))*INDEX(PIS!V$1:V$500,MATCH(D890,PIS!C$1:C$500))+INDEX(ADJ!$A$1:$BZ$1000,MATCH(PAYROLL!D890,ADJ!A$1:A$500,0),MATCH(PAYROLL!CN$2,ADJ!$2:$2,0)),0)</f>
        <v/>
      </c>
      <c r="CO890">
        <f>IFERROR(INDEX(ADJ!$A$1:$BZ$1000,MATCH(PAYROLL!D890,ADJ!A$1:A$500,0),MATCH(PAYROLL!CO$2,ADJ!$2:$2,0)),0)</f>
        <v/>
      </c>
      <c r="CP890">
        <f>IFERROR(INDEX(ADJ!$A$1:$BZ$1000,MATCH(PAYROLL!D890,ADJ!A$1:A$500,0),MATCH(PAYROLL!CP$2,ADJ!$2:$2,0)),0)</f>
        <v/>
      </c>
      <c r="CQ890">
        <f>BP890-CL890-CI890-CM890-CN890-CO890-CP890-CC890</f>
        <v/>
      </c>
      <c r="CR890">
        <f>IFERROR(IF(RIGHT(INDEX(PIS!O$1:O$500,MATCH(D890,PIS!C$1:C$500,0)),5)="Gross",MIN(U890+V890,VLOOKUP("R700",TSC!B:C,2,0)*VLOOKUP("R101",TSC!B:C,2,0))*(VLOOKUP("T711",TSC!B:C,2,0)+VLOOKUP("T712",TSC!B:C,2,0))%,MIN(T890+V890,VLOOKUP("R700",TSC!B:C,2,0)*VLOOKUP("R101",TSC!B:C,2,0))*(VLOOKUP("T711",TSC!B:C,2,0)+VLOOKUP("T712",TSC!B:C,2,0)+VLOOKUP("R701",TSC!B:C,2,0))%),0)</f>
        <v/>
      </c>
      <c r="CS890">
        <f>IFERROR(IF(RIGHT(INDEX(PIS!O$1:O$500,MATCH(D890,PIS!C$1:C$500,0)),5)="Gross",MIN(U890+V890,VLOOKUP("R700",TSC!B:C,2,0)*VLOOKUP("R101",TSC!B:C,2,0))*(VLOOKUP("T714",TSC!B:C,2,0))%,MIN(T890+V890,VLOOKUP("R700",TSC!B:C,2,0)*VLOOKUP("R101",TSC!B:C,2,0))*(VLOOKUP("T704",TSC!B:C,2,0)+VLOOKUP("T714",TSC!B:C,2,0))%),0)</f>
        <v/>
      </c>
      <c r="CT890">
        <f>IFERROR(IF(RIGHT(INDEX(PIS!O$1:O$500,MATCH(D890,PIS!C$1:C$500,0)),5)="Gross",MIN(U890+V890,VLOOKUP("R700",TSC!B:C,2,0)*VLOOKUP("R101",TSC!B:C,2,0))*VLOOKUP("T705",TSC!B:C,2,0)%,MIN(T890+V890,VLOOKUP("R700",TSC!B:C,2,0)*VLOOKUP("R101",TSC!B:C,2,0))*VLOOKUP("T705",TSC!B:C,2,0)%),0)</f>
        <v/>
      </c>
      <c r="CU890">
        <f>IFERROR(IF(RIGHT(INDEX(PIS!O$1:O$500,MATCH(D890,PIS!C$1:C$500,0)),5)="Gross",MIN(U890+V890,VLOOKUP("R700",TSC!B:C,2,0)*VLOOKUP("R101",TSC!B:C,2,0))*(VLOOKUP("T713",TSC!B:C,2,0))%,MIN(T890+V890,VLOOKUP("R700",TSC!B:C,2,0)*VLOOKUP("R101",TSC!B:C,2,0))*(VLOOKUP("T713",TSC!B:C,2,0))%),0)</f>
        <v/>
      </c>
      <c r="CV890">
        <f>IFERROR(INDEX(ADJ!$A$1:$BZ$1000,MATCH(PAYROLL!D890,ADJ!A$1:A$500,0),MATCH(PAYROLL!CV$2,ADJ!$2:$2,0)),0)</f>
        <v/>
      </c>
      <c r="CW890">
        <f>IFERROR(INDEX(ADJ!$A$1:$BZ$1000,MATCH(PAYROLL!D890,ADJ!A$1:A$500,0),MATCH(PAYROLL!CW$2,ADJ!$2:$2,0)),0)</f>
        <v/>
      </c>
      <c r="CX890">
        <f>SUM(CR890:CW890)</f>
        <v/>
      </c>
      <c r="CY890">
        <f>ROUND(IF(CR890&gt;0,T890+V890*VLOOKUP("R202",TSC!$B$1:$C$500,2,0),0),0)</f>
        <v/>
      </c>
      <c r="CZ890">
        <f>IFERROR(INDEX(CSDA!D$1:D$500,MATCH($CZ$2,CSDA!C$1:C$500,0)),0)</f>
        <v/>
      </c>
      <c r="DA890">
        <f>ROUND(T890*0.7%,0)</f>
        <v/>
      </c>
      <c r="DB890">
        <f>ROUND(T890/12,0)</f>
        <v/>
      </c>
      <c r="DC890">
        <f ref="DC890" t="array">IFERROR(INDEX(CSDA!D$1:D$500,MATCH("Trích giữ"&amp;PAYROLL!DC$2,CSDA!A$1:A$500&amp;CSDA!C$1:C$500,0)),0)</f>
        <v/>
      </c>
      <c r="DD890">
        <f ref="DD890" t="array">IFERROR(INDEX(CSDA!D$1:D$500,MATCH("Trích giữ"&amp;PAYROLL!DD$2,CSDA!A$1:A$500&amp;CSDA!C$1:C$500,0)),0)</f>
        <v/>
      </c>
      <c r="DE890">
        <f ref="DE890" t="array">IFERROR(INDEX(CSDA!D$1:D$500,MATCH("Trích giữ"&amp;PAYROLL!DE$2,CSDA!A$1:A$500&amp;CSDA!C$1:C$500,0)),0)</f>
        <v/>
      </c>
      <c r="DF890">
        <f>IFERROR(INDEX(CSDA!D$1:D$500,MATCH(PAYROLL!DF$2,CSDA!C$1:C$500,0)),0)</f>
        <v/>
      </c>
      <c r="DG890">
        <f ref="DG890" t="array">IFERROR(INDEX(CSDA!D$1:D$500,MATCH("Trích giữ"&amp;PAYROLL!DG$2,CSDA!A$1:A$500&amp;CSDA!C$1:C$500,0)),0)</f>
        <v/>
      </c>
      <c r="DH890">
        <f>ROUND(T890/26,0)</f>
        <v/>
      </c>
      <c r="DI890">
        <f ref="DI890" t="array">IFERROR(INDEX(CSDA!D$1:D$500,MATCH("Trích giữ"&amp;PAYROLL!DI$2,CSDA!A$1:A$500&amp;CSDA!C$1:C$500,0)),0)</f>
        <v/>
      </c>
      <c r="DJ890">
        <f>IF(U890=0,T890*21.5%-BL890,0)</f>
        <v/>
      </c>
      <c r="DK890">
        <f ref="DK890" t="array">IFERROR(INDEX(CSDA!D$1:D$500,MATCH("Trích giữ"&amp;PAYROLL!DK$2,CSDA!A$1:A$500&amp;CSDA!C$1:C$500,0)),0)</f>
        <v/>
      </c>
      <c r="DL890">
        <f>IFERROR(INDEX(CSDA!D$1:D$500,MATCH(PAYROLL!DL$2,CSDA!C$1:C$500,0))/12,0)</f>
        <v/>
      </c>
      <c r="DM890">
        <f>SUM(DB890:DL890)</f>
        <v/>
      </c>
      <c r="DN890">
        <f>IFERROR(INDEX(ADJ!$A$1:$BZ$1000,MATCH(PAYROLL!D890,ADJ!A$1:A$500,0),MATCH(PAYROLL!DN$2,ADJ!$2:$2,0)),0)</f>
        <v/>
      </c>
      <c r="DO890">
        <f>IFERROR(SUM(BP890,DM890:DN890,CX890:DA890)-DT890,0)</f>
        <v/>
      </c>
      <c r="DP890">
        <f ref="DP890" t="array">SUM(BW890*IFERROR(INDEX(CSDA!D$1:D$500,MATCH(BW$2,CSDA!C$1:C$500,0)),0)%,CX890*IFERROR(INDEX(CSDA!D$1:D$500,MATCH(CX$2,CSDA!C$1:C$500,0)),0)%,DA890*IFERROR(INDEX(CSDA!D$1:D$500,MATCH(DA$2,CSDA!C$1:C$500,0)),0)%,DB890*IFERROR(INDEX(CSDA!D$1:D$500,MATCH(DB$2,CSDA!C$1:C$500,0)),0)%,DF890*IFERROR(INDEX(CSDA!D$1:D$500,MATCH("Phí dịch vụ"&amp;PAYROLL!DF$2,CSDA!A$1:A$500&amp;CSDA!C$1:C$500,0)),0)%,DC890*IFERROR(INDEX(CSDA!D$1:D$500,MATCH("Phí dịch vụ"&amp;PAYROLL!DC$2,CSDA!A$1:A$500&amp;CSDA!C$1:C$500,0)),0)%,DH890*IFERROR(INDEX(CSDA!D$1:D$500,MATCH("Phí dịch vụ"&amp;PAYROLL!DH$2,CSDA!A$1:A$500&amp;CSDA!C$1:C$500,0)),0)%,DJ890*IFERROR(INDEX(CSDA!D$1:D$500,MATCH("Phí dịch vụ"&amp;PAYROLL!DJ$2,CSDA!A$1:A$500&amp;CSDA!C$1:C$500,0)),0)%,BN890*IFERROR(INDEX(CSDA!D$1:D$500,MATCH(BN$2,CSDA!C$1:C$500,0)),0)%)-BN890*7%</f>
        <v/>
      </c>
      <c r="DQ890">
        <f>IFERROR(INDEX(ADJ!$A$1:$BZ$1000,MATCH(PAYROLL!D890,ADJ!A$1:A$500,0),MATCH(PAYROLL!DQ$2,ADJ!$2:$2,0)),0)</f>
        <v/>
      </c>
      <c r="DR890">
        <f>IFERROR(INDEX(ADJ!$A$1:$BZ$1000,MATCH(PAYROLL!D890,ADJ!A$1:A$500,0),MATCH(PAYROLL!DR$2,ADJ!$2:$2,0)),0)</f>
        <v/>
      </c>
      <c r="DS890">
        <f>SUM(DP890:DR890)</f>
        <v/>
      </c>
      <c r="DT890">
        <f>EK890</f>
        <v/>
      </c>
      <c r="DU890">
        <f>SUM(DO890:DR890)</f>
        <v/>
      </c>
      <c r="DV890">
        <f>ROUND(DU890*0.1,0)</f>
        <v/>
      </c>
      <c r="DW890">
        <f>DU890+DV890</f>
        <v/>
      </c>
      <c r="DZ890">
        <f>IFERROR(INDEX(ADJ!$A$1:$BZ$1000,MATCH(PAYROLL!$D890,ADJ!A$1:A$500,0),MATCH(PAYROLL!DZ$2,ADJ!$2:$2,0)),0)</f>
        <v/>
      </c>
      <c r="EA890">
        <f>IFERROR(INDEX(ADJ!$A$1:$BZ$1000,MATCH(PAYROLL!$D890,ADJ!A$1:A$500,0),MATCH(PAYROLL!EA$2,ADJ!$2:$2,0)),0)</f>
        <v/>
      </c>
      <c r="EB890">
        <f>IFERROR(INDEX(ADJ!$A$1:$BZ$1000,MATCH(PAYROLL!$D890,ADJ!A$1:A$500,0),MATCH(PAYROLL!EB$2,ADJ!$2:$2,0)),0)</f>
        <v/>
      </c>
      <c r="EC890">
        <f>IFERROR(INDEX(ADJ!$A$1:$BZ$1000,MATCH(PAYROLL!$D890,ADJ!A$1:A$500,0),MATCH(PAYROLL!EC$2,ADJ!$2:$2,0)),0)</f>
        <v/>
      </c>
      <c r="ED890">
        <f>IFERROR(INDEX(ADJ!$A$1:$BZ$1000,MATCH(PAYROLL!$D890,ADJ!A$1:A$500,0),MATCH(PAYROLL!ED$2,ADJ!$2:$2,0)),0)</f>
        <v/>
      </c>
      <c r="EE890">
        <f>IFERROR(INDEX(ADJ!$A$1:$BZ$1000,MATCH(PAYROLL!$D890,ADJ!A$1:A$500,0),MATCH(PAYROLL!EE$2,ADJ!$2:$2,0)),0)</f>
        <v/>
      </c>
      <c r="EF890">
        <f>IFERROR(INDEX(ADJ!$A$1:$BZ$1000,MATCH(PAYROLL!$D890,ADJ!A$1:A$500,0),MATCH(PAYROLL!EF$2,ADJ!$2:$2,0)),0)</f>
        <v/>
      </c>
      <c r="EG890">
        <f>IFERROR(INDEX(ADJ!$A$1:$BZ$1000,MATCH(PAYROLL!$D890,ADJ!A$1:A$500,0),MATCH(PAYROLL!EG$2,ADJ!$2:$2,0)),0)</f>
        <v/>
      </c>
      <c r="EH890">
        <f>IFERROR(INDEX(ADJ!$A$1:$BZ$1000,MATCH(PAYROLL!$D890,ADJ!A$1:A$500,0),MATCH(PAYROLL!EH$2,ADJ!$2:$2,0)),0)</f>
        <v/>
      </c>
      <c r="EI890">
        <f>IFERROR(INDEX(ADJ!$A$1:$BZ$1000,MATCH(PAYROLL!D890,ADJ!A$1:A$500,0),MATCH(PAYROLL!EI$2,ADJ!$2:$2,0)),0)</f>
        <v/>
      </c>
      <c r="EJ890">
        <f>IFERROR(INDEX(ADJ!$A$1:$BZ$1000,MATCH(PAYROLL!$D890,ADJ!A$1:A$500,0),MATCH(PAYROLL!EJ$2,ADJ!$2:$2,0)),0)</f>
        <v/>
      </c>
      <c r="EK890">
        <f>SUM(DZ890:EJ890)</f>
        <v/>
      </c>
    </row>
    <row r="891">
      <c r="A891" t="n">
        <v>889</v>
      </c>
      <c r="B891" t="inlineStr">
        <is>
          <t>Lò Văn Đông</t>
        </is>
      </c>
      <c r="D891" t="inlineStr">
        <is>
          <t>153224-01</t>
        </is>
      </c>
      <c r="S891">
        <f>IFERROR(INDEX(PIS!$A$1:$BZ$1000,MATCH($D891,PIS!C$1:C$500,0),MATCH("Lương CB tháng trước",PIS!$1:$1,0)),0)</f>
        <v/>
      </c>
      <c r="T891">
        <f>IFERROR(INDEX(PIS!$A$1:$BZ$1000,MATCH($D891,PIS!C$1:C$500,0),MATCH("Lương CB hiện tại",PIS!$1:$1,0)),0)</f>
        <v/>
      </c>
      <c r="U891">
        <f>IFERROR(INDEX(PIS!$A$1:$BZ$1000,MATCH($D891,PIS!C$1:C$500,0),MATCH("Lương đóng BHBB",PIS!$1:$1,0)),0)</f>
        <v/>
      </c>
      <c r="V891">
        <f>IFERROR(INDEX(PIS!$A$1:$BZ$1000,MATCH($D891,PIS!C$1:C$500,0),MATCH(V$2,PIS!$2:$2,0)),0)</f>
        <v/>
      </c>
      <c r="W891">
        <f>IFERROR(INDEX(PIS!$A$1:$BZ$1000,MATCH($D891,PIS!C$1:C$500,0),MATCH(W$2,PIS!$2:$2,0)),0)</f>
        <v/>
      </c>
      <c r="X891">
        <f>IFERROR(INDEX(PIS!$A$1:$BZ$1000,MATCH($D891,PIS!C$1:C$500,0),MATCH(X$2,PIS!$2:$2,0)),0)</f>
        <v/>
      </c>
      <c r="Y891">
        <f>IFERROR(INDEX(PIS!$A$1:$BZ$1000,MATCH($D891,PIS!C$1:C$500,0),MATCH(Y$2,PIS!$2:$2,0)),0)</f>
        <v/>
      </c>
      <c r="Z891">
        <f>IFERROR(INDEX(PIS!$A$1:$BZ$1000,MATCH($D891,PIS!C$1:C$500,0),MATCH(Z$2,PIS!$2:$2,0)),0)</f>
        <v/>
      </c>
      <c r="AA891">
        <f>IFERROR(INDEX(PIS!$A$1:$BZ$1000,MATCH($D891,PIS!C$1:C$500,0),MATCH(AA$2,PIS!$2:$2,0)),0)</f>
        <v/>
      </c>
      <c r="AB891">
        <f>IFERROR(INDEX(PIS!$A$1:$BZ$1000,MATCH($D891,PIS!C$1:C$500,0),MATCH(AB$2,PIS!$2:$2,0)),0)</f>
        <v/>
      </c>
      <c r="AC891">
        <f>SUM(V891:AB891)</f>
        <v/>
      </c>
      <c r="AD891">
        <f>IFERROR(INDEX(TIMESHEET!$A$1:$AI$5000,MATCH($D891,TIMESHEET!A$1:A$500,0),MATCH("T100",TIMESHEET!$2:$2,0))-2,0)</f>
        <v/>
      </c>
      <c r="AE891">
        <f>IFERROR(INDEX(TIMESHEET!$A$1:$AI$5000,MATCH($D891,TIMESHEET!A$1:A$500,0),MATCH("T202",TIMESHEET!$2:$2,0)),0)</f>
        <v/>
      </c>
      <c r="AF891">
        <f>IFERROR(INDEX(TIMESHEET!$A$1:$AI$5000,MATCH($D891,TIMESHEET!A$1:A$500,0),MATCH("T302",TIMESHEET!$2:$2,0)),0)</f>
        <v/>
      </c>
      <c r="AG891">
        <f>IFERROR(INDEX(TIMESHEET!$A$1:$AI$5000,MATCH($D891,TIMESHEET!A$1:A$500,0),MATCH("T406",TIMESHEET!$2:$2,0)),0)</f>
        <v/>
      </c>
      <c r="AH891">
        <f>AE891+AG891</f>
        <v/>
      </c>
      <c r="AI891">
        <f>IFERROR(INDEX(TIMESHEET!$A$1:$AI$5000,MATCH($D891,TIMESHEET!A$1:A$500,0),MATCH("T701",TIMESHEET!$2:$2,0)),0)</f>
        <v/>
      </c>
      <c r="AJ891">
        <f>IFERROR(INDEX(TIMESHEET!$A$1:$AI$5000,MATCH($D891,TIMESHEET!B$1:B$500,0),MATCH("T320",TIMESHEET!$2:$2,0)),0)</f>
        <v/>
      </c>
      <c r="AK891">
        <f>IFERROR(IF(LEFT(INDEX(PIS!O$1:O$500,MATCH(D891,PIS!C$1:C$500)),1)="M",T891/AD891*SUM(AE891:AG891),T891*AD891),0)</f>
        <v/>
      </c>
      <c r="AL891">
        <f>IFERROR(INDEX(ADJ!$A$1:$BZ$1000,MATCH(PAYROLL!D891,ADJ!A$1:A$500,0),MATCH(PAYROLL!AL$2,ADJ!$2:$2,0)),0)</f>
        <v/>
      </c>
      <c r="AM891">
        <f>SUM(AK891:AL891)</f>
        <v/>
      </c>
      <c r="AN891">
        <f>IFERROR(ROUND(V891/$AD891*$AH891,0),0)</f>
        <v/>
      </c>
      <c r="AO891">
        <f>IFERROR(ROUND(W891/$AD891*$AH891,0),0)</f>
        <v/>
      </c>
      <c r="AP891">
        <f>IFERROR(ROUND(X891/$AD891*$AE891,0),0)</f>
        <v/>
      </c>
      <c r="AQ891">
        <f>IFERROR(ROUND(Y891/$AD891*$AH891,0),0)</f>
        <v/>
      </c>
      <c r="AR891">
        <f>IFERROR(ROUND(Z891/$AD891*$AH891,0),0)</f>
        <v/>
      </c>
      <c r="AS891">
        <f>IFERROR(ROUND(AA891/$AD891*$AH891,0),0)</f>
        <v/>
      </c>
      <c r="AT891">
        <f>IFERROR(IF((AE891+AF891+AG891)&gt;13,AB891,ROUND(AB891/AD891*AH891,0)),0)</f>
        <v/>
      </c>
      <c r="AU891">
        <f>IFERROR(INDEX(ADJ!$A$1:$BZ$1000,MATCH(PAYROLL!D891,ADJ!A$1:A$500,0),MATCH(PAYROLL!AU$2,ADJ!$2:$2,0)),0)</f>
        <v/>
      </c>
      <c r="AV891">
        <f>ROUND(SUM(AN891:AU891),0)</f>
        <v/>
      </c>
      <c r="AW891">
        <f>IFERROR(INDEX(TIMESHEET!$A$1:$AI$5000,MATCH(PAYROLL!D891,TIMESHEET!A$1:A$500,0),MATCH("T620",TIMESHEET!$2:$2,0)),0)</f>
        <v/>
      </c>
      <c r="AX891">
        <f>IFERROR(INDEX(TIMESHEET!$A$1:$AI$5000,MATCH(PAYROLL!D891,TIMESHEET!A$1:A$500,0),MATCH("T601",TIMESHEET!$2:$2,0)),0)</f>
        <v/>
      </c>
      <c r="AY891">
        <f>IFERROR(INDEX(TIMESHEET!$A$1:$AI$5000,MATCH(PAYROLL!D891,TIMESHEET!A$1:A$500,0),MATCH("T602",TIMESHEET!$2:$2,0)),0)</f>
        <v/>
      </c>
      <c r="AZ891">
        <f>IFERROR(INDEX(TIMESHEET!$A$1:$AI$5000,MATCH(PAYROLL!D891,TIMESHEET!A$1:A$500,0),MATCH("T603",TIMESHEET!$2:$2,0)),0)</f>
        <v/>
      </c>
      <c r="BA891">
        <f>IFERROR(INDEX(TIMESHEET!$A$1:$AI$5000,MATCH(PAYROLL!D891,TIMESHEET!A$1:A$500,0),MATCH("T611",TIMESHEET!$2:$2,0)),0)</f>
        <v/>
      </c>
      <c r="BB891">
        <f>IFERROR(INDEX(TIMESHEET!$A$1:$AI$5000,MATCH(PAYROLL!D891,TIMESHEET!A$1:A$500,0),MATCH("T612",TIMESHEET!$2:$2,0)),0)</f>
        <v/>
      </c>
      <c r="BC891">
        <f>IFERROR(INDEX(TIMESHEET!$A$1:$AI$5000,MATCH(PAYROLL!D891,TIMESHEET!A$1:A$500,0),MATCH("T613",TIMESHEET!$2:$2,0)),0)</f>
        <v/>
      </c>
      <c r="BD891">
        <f>IFERROR(INDEX(TIMESHEET!$A$1:$AI$5000,MATCH(PAYROLL!D891,TIMESHEET!A$1:A$500,0),MATCH("T500",TIMESHEET!$2:$2,0)),0)</f>
        <v/>
      </c>
      <c r="BE891">
        <f>IFERROR(IF(LEFT(INDEX(PIS!O$1:O$500,MATCH(D891,PIS!C$1:C$500)),1)="M",T891/AD891/8*(AW891+AX891*1.5+AY891*2+AZ891*3+BA891*2.1+BB891*2.7+BC891*3.9+BD891*0.3),T891/8*(AW891+AX891*1.5+AY891*2+AZ891*3+BA891*2.1+BB891*2.7+BC891*3.9+BD891*0.3)),0)</f>
        <v/>
      </c>
      <c r="BF891">
        <f>IFERROR(INDEX(ADJ!$A$1:$BZ$1000,MATCH(PAYROLL!$D891,ADJ!A$1:A$500,0),MATCH(PAYROLL!BF$2,ADJ!$2:$2,0)),0)</f>
        <v/>
      </c>
      <c r="BG891">
        <f>IFERROR(INDEX(ADJ!$A$1:$BZ$1000,MATCH(PAYROLL!D891,ADJ!A$1:A$500,0),MATCH(PAYROLL!BG$2,ADJ!$2:$2,0)),0)</f>
        <v/>
      </c>
      <c r="BH891">
        <f>IFERROR(INDEX(ADJ!$A$1:$BZ$1000,MATCH(PAYROLL!D891,ADJ!A$1:A$500,0),MATCH(PAYROLL!BH$2,ADJ!$2:$2,0)),0)</f>
        <v/>
      </c>
      <c r="BI891">
        <f>IFERROR(INDEX(ADJ!$A$1:$BZ$1000,MATCH(PAYROLL!D891,ADJ!A$1:A$500,0),MATCH(PAYROLL!BI$2,ADJ!$2:$2,0)),0)</f>
        <v/>
      </c>
      <c r="BJ891">
        <f>IFERROR(INDEX(ADJ!$A$1:$BZ$1000,MATCH(PAYROLL!D891,ADJ!A$1:A$500,0),MATCH(PAYROLL!BJ$2,ADJ!$2:$2,0)),0)</f>
        <v/>
      </c>
      <c r="BK891">
        <f>SUM(BF891:BJ891)</f>
        <v/>
      </c>
      <c r="BL891">
        <f>IFERROR(INDEX(ADJ!$A$1:$BZ$1000,MATCH(PAYROLL!D891,ADJ!A$1:A$500,0),MATCH(PAYROLL!BL$2,ADJ!$2:$2,0)),0)</f>
        <v/>
      </c>
      <c r="BM891">
        <f>IFERROR(INDEX(ADJ!$A$1:$BZ$1000,MATCH(PAYROLL!D891,ADJ!A$1:A$500,0),MATCH(PAYROLL!BM$2,ADJ!$2:$2,0)),0)</f>
        <v/>
      </c>
      <c r="BN891">
        <f>IFERROR(INDEX(ADJ!$A$1:$BZ$1000,MATCH(PAYROLL!D891,ADJ!A$1:A$500,0),MATCH(PAYROLL!BN$2,ADJ!$2:$2,0)),0)</f>
        <v/>
      </c>
      <c r="BO891">
        <f>IFERROR(INDEX(ADJ!$A$1:$BZ$1000,MATCH(PAYROLL!D891,ADJ!A$1:A$500,0),MATCH(PAYROLL!BO$2,ADJ!$2:$2,0)),0)</f>
        <v/>
      </c>
      <c r="BP891">
        <f>SUM(AM891,AV891,BE891,BK891,BL891:BO891)</f>
        <v/>
      </c>
      <c r="BQ891">
        <f>BO891</f>
        <v/>
      </c>
      <c r="BR891">
        <f>IFERROR(ROUND(IF(LEFT(INDEX(PIS!O$1:O$500,MATCH(D891,PIS!C$1:C$500)),1)="D",T891/8*(BD891*0.3),IF(LEFT(INDEX(PIS!O$1:O$500,MATCH(D891,PIS!C$1:C$500)),1)="H",T891*($BD891*0.3),T891/$AD891/8*($BD891*0.3))),0),0)</f>
        <v/>
      </c>
      <c r="BS891">
        <f>IF(AP891&lt;1,0,MIN(AP891,730000))</f>
        <v/>
      </c>
      <c r="BT891">
        <f>IFERROR(ROUND((BE891-SUM(AW891:BC891)*T891/AD891/8),0)-BR891,0)</f>
        <v/>
      </c>
      <c r="BU891">
        <f>AO891</f>
        <v/>
      </c>
      <c r="BV891">
        <f>SUM(BQ891:BU891)</f>
        <v/>
      </c>
      <c r="BW891">
        <f>BP891-BV891</f>
        <v/>
      </c>
      <c r="BX891">
        <f>IFERROR(IF(RIGHT(INDEX(PIS!O$1:O$500,MATCH(D891,PIS!C$1:C$500)),5)="Gross",MIN(U891+V891,VLOOKUP("R700",TSC!B:C,2,0)*VLOOKUP("R101",TSC!B:C,2,0))*VLOOKUP("R701",TSC!B:C,2,0)%,0),0)</f>
        <v/>
      </c>
      <c r="BY891">
        <f>IFERROR(IF(RIGHT(INDEX(PIS!O$1:O$500,MATCH(D891,PIS!C$1:C$500)),5)="Gross",MIN(U891+V891,VLOOKUP("R700",TSC!B:C,2,0)*VLOOKUP("R101",TSC!B:C,2,0))*VLOOKUP("T704",TSC!B:C,2,0)%,0),0)</f>
        <v/>
      </c>
      <c r="BZ891">
        <f>IFERROR(IF(RIGHT(INDEX(PIS!O$1:O$500,MATCH(D891,PIS!C$1:C$500)),5)="Gross",MIN(U891+V891,VLOOKUP("R700",TSC!B:C,2,0)*VLOOKUP("1",TSC!F:G,2,0))*VLOOKUP("T705",TSC!B:C,2,0)%,0),0)</f>
        <v/>
      </c>
      <c r="CA891">
        <f>IFERROR(INDEX(ADJ!$A$1:$BZ$1000,MATCH(PAYROLL!D891,ADJ!A$1:A$500,0),MATCH(PAYROLL!CA$2,ADJ!$2:$2,0)),0)</f>
        <v/>
      </c>
      <c r="CB891">
        <f>IFERROR(INDEX(ADJ!$A$1:$BZ$1000,MATCH(PAYROLL!D891,ADJ!A$1:A$500,0),MATCH(PAYROLL!CB$2,ADJ!$2:$2,0)),0)</f>
        <v/>
      </c>
      <c r="CC891">
        <f>SUM(BX891:CB891)</f>
        <v/>
      </c>
      <c r="CD891">
        <f>IFERROR(INDEX(PIS!$A$1:$BZ$1000,MATCH(PAYROLL!D891,PIS!C$1:C$500,0),MATCH(PAYROLL!CD$1,PIS!$1:$1,0)),0)</f>
        <v/>
      </c>
      <c r="CE891">
        <f>IFERROR(IF(OR(INDEX(PIS!P$1:P$500,MATCH(D891,PIS!C$1:C$500,0))="LT2",INDEX(PIS!P$1:P$500,MATCH(D891,PIS!C$1:C$500,0))="P10"),0,SUM(CC891,CD891*VLOOKUP("R601",TSC!B:C,2,0),VLOOKUP("R602",TSC!B:C,2,0))),0)</f>
        <v/>
      </c>
      <c r="CF891">
        <f>MAX(BW891-CE891,0)</f>
        <v/>
      </c>
      <c r="CG891">
        <f>IFERROR(IF(OR(RIGHT(INDEX(PIS!P$1:P$500,MATCH(D891,PIS!C$1:C$500)),5)="P10",RIGHT(INDEX(PIS!P$1:P$500,MATCH(D891,PIS!C$1:C$500)),5)="CK"),0,IF(CF891&lt;=5000000,CF891*5%,IF(CF891&lt;=10000000,CF891*10%-250000,IF(CF891&lt;=18000000,CF891*15%-750000,IF(CF891&lt;=32000000,CF891*20%-1650000,IF(CF891&lt;=52000000,CF891*25%-3250000,IF(CF891&lt;=80000000,BH891*30%-5850000,CF891*35%-9850000))))))),0)</f>
        <v/>
      </c>
      <c r="CH891">
        <f>IFERROR(IF(OR(INDEX(PIS!P$1:P$500,MATCH(D891,PIS!C$1:C$500))="LT",INDEX(PIS!P$1:P$500,MATCH(D891,PIS!C$1:C$500))="CK"),0,IF(CF891&lt;2000000,0,CF891*10%)),0)</f>
        <v/>
      </c>
      <c r="CI891">
        <f>IFERROR(INDEX(ADJ!$A$1:$BZ$1000,MATCH(PAYROLL!D891,ADJ!A$1:A$500,0),MATCH(PAYROLL!CI$2,ADJ!$2:$2,0)),0)</f>
        <v/>
      </c>
      <c r="CJ891">
        <f>IFERROR(INDEX(ADJ!$A$1:$BZ$1000,MATCH(PAYROLL!D891,ADJ!A$1:A$500,0),MATCH(PAYROLL!CJ$2,ADJ!$2:$2,0)),0)</f>
        <v/>
      </c>
      <c r="CK891">
        <f>IFERROR(INDEX(ADJ!$A$1:$BZ$1000,MATCH(PAYROLL!D891,ADJ!A$1:A$500,0),MATCH(PAYROLL!CK$2,ADJ!$2:$2,0)),0)</f>
        <v/>
      </c>
      <c r="CL891">
        <f>SUM(CG891:CK891)</f>
        <v/>
      </c>
      <c r="CM891">
        <f>ROUND(SUM(CH891:CK891),0)</f>
        <v/>
      </c>
      <c r="CN891">
        <f>IFERROR(INDEX(CSDA!D$1:D$500,MATCH($CN$2,CSDA!C$1:C$500,0))*INDEX(PIS!V$1:V$500,MATCH(D891,PIS!C$1:C$500))+INDEX(ADJ!$A$1:$BZ$1000,MATCH(PAYROLL!D891,ADJ!A$1:A$500,0),MATCH(PAYROLL!CN$2,ADJ!$2:$2,0)),0)</f>
        <v/>
      </c>
      <c r="CO891">
        <f>IFERROR(INDEX(ADJ!$A$1:$BZ$1000,MATCH(PAYROLL!D891,ADJ!A$1:A$500,0),MATCH(PAYROLL!CO$2,ADJ!$2:$2,0)),0)</f>
        <v/>
      </c>
      <c r="CP891">
        <f>IFERROR(INDEX(ADJ!$A$1:$BZ$1000,MATCH(PAYROLL!D891,ADJ!A$1:A$500,0),MATCH(PAYROLL!CP$2,ADJ!$2:$2,0)),0)</f>
        <v/>
      </c>
      <c r="CQ891">
        <f>BP891-CL891-CI891-CM891-CN891-CO891-CP891-CC891</f>
        <v/>
      </c>
      <c r="CR891">
        <f>IFERROR(IF(RIGHT(INDEX(PIS!O$1:O$500,MATCH(D891,PIS!C$1:C$500,0)),5)="Gross",MIN(U891+V891,VLOOKUP("R700",TSC!B:C,2,0)*VLOOKUP("R101",TSC!B:C,2,0))*(VLOOKUP("T711",TSC!B:C,2,0)+VLOOKUP("T712",TSC!B:C,2,0))%,MIN(T891+V891,VLOOKUP("R700",TSC!B:C,2,0)*VLOOKUP("R101",TSC!B:C,2,0))*(VLOOKUP("T711",TSC!B:C,2,0)+VLOOKUP("T712",TSC!B:C,2,0)+VLOOKUP("R701",TSC!B:C,2,0))%),0)</f>
        <v/>
      </c>
      <c r="CS891">
        <f>IFERROR(IF(RIGHT(INDEX(PIS!O$1:O$500,MATCH(D891,PIS!C$1:C$500,0)),5)="Gross",MIN(U891+V891,VLOOKUP("R700",TSC!B:C,2,0)*VLOOKUP("R101",TSC!B:C,2,0))*(VLOOKUP("T714",TSC!B:C,2,0))%,MIN(T891+V891,VLOOKUP("R700",TSC!B:C,2,0)*VLOOKUP("R101",TSC!B:C,2,0))*(VLOOKUP("T704",TSC!B:C,2,0)+VLOOKUP("T714",TSC!B:C,2,0))%),0)</f>
        <v/>
      </c>
      <c r="CT891">
        <f>IFERROR(IF(RIGHT(INDEX(PIS!O$1:O$500,MATCH(D891,PIS!C$1:C$500,0)),5)="Gross",MIN(U891+V891,VLOOKUP("R700",TSC!B:C,2,0)*VLOOKUP("R101",TSC!B:C,2,0))*VLOOKUP("T705",TSC!B:C,2,0)%,MIN(T891+V891,VLOOKUP("R700",TSC!B:C,2,0)*VLOOKUP("R101",TSC!B:C,2,0))*VLOOKUP("T705",TSC!B:C,2,0)%),0)</f>
        <v/>
      </c>
      <c r="CU891">
        <f>IFERROR(IF(RIGHT(INDEX(PIS!O$1:O$500,MATCH(D891,PIS!C$1:C$500,0)),5)="Gross",MIN(U891+V891,VLOOKUP("R700",TSC!B:C,2,0)*VLOOKUP("R101",TSC!B:C,2,0))*(VLOOKUP("T713",TSC!B:C,2,0))%,MIN(T891+V891,VLOOKUP("R700",TSC!B:C,2,0)*VLOOKUP("R101",TSC!B:C,2,0))*(VLOOKUP("T713",TSC!B:C,2,0))%),0)</f>
        <v/>
      </c>
      <c r="CV891">
        <f>IFERROR(INDEX(ADJ!$A$1:$BZ$1000,MATCH(PAYROLL!D891,ADJ!A$1:A$500,0),MATCH(PAYROLL!CV$2,ADJ!$2:$2,0)),0)</f>
        <v/>
      </c>
      <c r="CW891">
        <f>IFERROR(INDEX(ADJ!$A$1:$BZ$1000,MATCH(PAYROLL!D891,ADJ!A$1:A$500,0),MATCH(PAYROLL!CW$2,ADJ!$2:$2,0)),0)</f>
        <v/>
      </c>
      <c r="CX891">
        <f>SUM(CR891:CW891)</f>
        <v/>
      </c>
      <c r="CY891">
        <f>ROUND(IF(CR891&gt;0,T891+V891*VLOOKUP("R202",TSC!$B$1:$C$500,2,0),0),0)</f>
        <v/>
      </c>
      <c r="CZ891">
        <f>IFERROR(INDEX(CSDA!D$1:D$500,MATCH($CZ$2,CSDA!C$1:C$500,0)),0)</f>
        <v/>
      </c>
      <c r="DA891">
        <f>ROUND(T891*0.7%,0)</f>
        <v/>
      </c>
      <c r="DB891">
        <f>ROUND(T891/12,0)</f>
        <v/>
      </c>
      <c r="DC891">
        <f ref="DC891" t="array">IFERROR(INDEX(CSDA!D$1:D$500,MATCH("Trích giữ"&amp;PAYROLL!DC$2,CSDA!A$1:A$500&amp;CSDA!C$1:C$500,0)),0)</f>
        <v/>
      </c>
      <c r="DD891">
        <f ref="DD891" t="array">IFERROR(INDEX(CSDA!D$1:D$500,MATCH("Trích giữ"&amp;PAYROLL!DD$2,CSDA!A$1:A$500&amp;CSDA!C$1:C$500,0)),0)</f>
        <v/>
      </c>
      <c r="DE891">
        <f ref="DE891" t="array">IFERROR(INDEX(CSDA!D$1:D$500,MATCH("Trích giữ"&amp;PAYROLL!DE$2,CSDA!A$1:A$500&amp;CSDA!C$1:C$500,0)),0)</f>
        <v/>
      </c>
      <c r="DF891">
        <f>IFERROR(INDEX(CSDA!D$1:D$500,MATCH(PAYROLL!DF$2,CSDA!C$1:C$500,0)),0)</f>
        <v/>
      </c>
      <c r="DG891">
        <f ref="DG891" t="array">IFERROR(INDEX(CSDA!D$1:D$500,MATCH("Trích giữ"&amp;PAYROLL!DG$2,CSDA!A$1:A$500&amp;CSDA!C$1:C$500,0)),0)</f>
        <v/>
      </c>
      <c r="DH891">
        <f>ROUND(T891/26,0)</f>
        <v/>
      </c>
      <c r="DI891">
        <f ref="DI891" t="array">IFERROR(INDEX(CSDA!D$1:D$500,MATCH("Trích giữ"&amp;PAYROLL!DI$2,CSDA!A$1:A$500&amp;CSDA!C$1:C$500,0)),0)</f>
        <v/>
      </c>
      <c r="DJ891">
        <f>IF(U891=0,T891*21.5%-BL891,0)</f>
        <v/>
      </c>
      <c r="DK891">
        <f ref="DK891" t="array">IFERROR(INDEX(CSDA!D$1:D$500,MATCH("Trích giữ"&amp;PAYROLL!DK$2,CSDA!A$1:A$500&amp;CSDA!C$1:C$500,0)),0)</f>
        <v/>
      </c>
      <c r="DL891">
        <f>IFERROR(INDEX(CSDA!D$1:D$500,MATCH(PAYROLL!DL$2,CSDA!C$1:C$500,0))/12,0)</f>
        <v/>
      </c>
      <c r="DM891">
        <f>SUM(DB891:DL891)</f>
        <v/>
      </c>
      <c r="DN891">
        <f>IFERROR(INDEX(ADJ!$A$1:$BZ$1000,MATCH(PAYROLL!D891,ADJ!A$1:A$500,0),MATCH(PAYROLL!DN$2,ADJ!$2:$2,0)),0)</f>
        <v/>
      </c>
      <c r="DO891">
        <f>IFERROR(SUM(BP891,DM891:DN891,CX891:DA891)-DT891,0)</f>
        <v/>
      </c>
      <c r="DP891">
        <f ref="DP891" t="array">SUM(BW891*IFERROR(INDEX(CSDA!D$1:D$500,MATCH(BW$2,CSDA!C$1:C$500,0)),0)%,CX891*IFERROR(INDEX(CSDA!D$1:D$500,MATCH(CX$2,CSDA!C$1:C$500,0)),0)%,DA891*IFERROR(INDEX(CSDA!D$1:D$500,MATCH(DA$2,CSDA!C$1:C$500,0)),0)%,DB891*IFERROR(INDEX(CSDA!D$1:D$500,MATCH(DB$2,CSDA!C$1:C$500,0)),0)%,DF891*IFERROR(INDEX(CSDA!D$1:D$500,MATCH("Phí dịch vụ"&amp;PAYROLL!DF$2,CSDA!A$1:A$500&amp;CSDA!C$1:C$500,0)),0)%,DC891*IFERROR(INDEX(CSDA!D$1:D$500,MATCH("Phí dịch vụ"&amp;PAYROLL!DC$2,CSDA!A$1:A$500&amp;CSDA!C$1:C$500,0)),0)%,DH891*IFERROR(INDEX(CSDA!D$1:D$500,MATCH("Phí dịch vụ"&amp;PAYROLL!DH$2,CSDA!A$1:A$500&amp;CSDA!C$1:C$500,0)),0)%,DJ891*IFERROR(INDEX(CSDA!D$1:D$500,MATCH("Phí dịch vụ"&amp;PAYROLL!DJ$2,CSDA!A$1:A$500&amp;CSDA!C$1:C$500,0)),0)%,BN891*IFERROR(INDEX(CSDA!D$1:D$500,MATCH(BN$2,CSDA!C$1:C$500,0)),0)%)-BN891*7%</f>
        <v/>
      </c>
      <c r="DQ891">
        <f>IFERROR(INDEX(ADJ!$A$1:$BZ$1000,MATCH(PAYROLL!D891,ADJ!A$1:A$500,0),MATCH(PAYROLL!DQ$2,ADJ!$2:$2,0)),0)</f>
        <v/>
      </c>
      <c r="DR891">
        <f>IFERROR(INDEX(ADJ!$A$1:$BZ$1000,MATCH(PAYROLL!D891,ADJ!A$1:A$500,0),MATCH(PAYROLL!DR$2,ADJ!$2:$2,0)),0)</f>
        <v/>
      </c>
      <c r="DS891">
        <f>SUM(DP891:DR891)</f>
        <v/>
      </c>
      <c r="DT891">
        <f>EK891</f>
        <v/>
      </c>
      <c r="DU891">
        <f>SUM(DO891:DR891)</f>
        <v/>
      </c>
      <c r="DV891">
        <f>ROUND(DU891*0.1,0)</f>
        <v/>
      </c>
      <c r="DW891">
        <f>DU891+DV891</f>
        <v/>
      </c>
      <c r="DZ891">
        <f>IFERROR(INDEX(ADJ!$A$1:$BZ$1000,MATCH(PAYROLL!$D891,ADJ!A$1:A$500,0),MATCH(PAYROLL!DZ$2,ADJ!$2:$2,0)),0)</f>
        <v/>
      </c>
      <c r="EA891">
        <f>IFERROR(INDEX(ADJ!$A$1:$BZ$1000,MATCH(PAYROLL!$D891,ADJ!A$1:A$500,0),MATCH(PAYROLL!EA$2,ADJ!$2:$2,0)),0)</f>
        <v/>
      </c>
      <c r="EB891">
        <f>IFERROR(INDEX(ADJ!$A$1:$BZ$1000,MATCH(PAYROLL!$D891,ADJ!A$1:A$500,0),MATCH(PAYROLL!EB$2,ADJ!$2:$2,0)),0)</f>
        <v/>
      </c>
      <c r="EC891">
        <f>IFERROR(INDEX(ADJ!$A$1:$BZ$1000,MATCH(PAYROLL!$D891,ADJ!A$1:A$500,0),MATCH(PAYROLL!EC$2,ADJ!$2:$2,0)),0)</f>
        <v/>
      </c>
      <c r="ED891">
        <f>IFERROR(INDEX(ADJ!$A$1:$BZ$1000,MATCH(PAYROLL!$D891,ADJ!A$1:A$500,0),MATCH(PAYROLL!ED$2,ADJ!$2:$2,0)),0)</f>
        <v/>
      </c>
      <c r="EE891">
        <f>IFERROR(INDEX(ADJ!$A$1:$BZ$1000,MATCH(PAYROLL!$D891,ADJ!A$1:A$500,0),MATCH(PAYROLL!EE$2,ADJ!$2:$2,0)),0)</f>
        <v/>
      </c>
      <c r="EF891">
        <f>IFERROR(INDEX(ADJ!$A$1:$BZ$1000,MATCH(PAYROLL!$D891,ADJ!A$1:A$500,0),MATCH(PAYROLL!EF$2,ADJ!$2:$2,0)),0)</f>
        <v/>
      </c>
      <c r="EG891">
        <f>IFERROR(INDEX(ADJ!$A$1:$BZ$1000,MATCH(PAYROLL!$D891,ADJ!A$1:A$500,0),MATCH(PAYROLL!EG$2,ADJ!$2:$2,0)),0)</f>
        <v/>
      </c>
      <c r="EH891">
        <f>IFERROR(INDEX(ADJ!$A$1:$BZ$1000,MATCH(PAYROLL!$D891,ADJ!A$1:A$500,0),MATCH(PAYROLL!EH$2,ADJ!$2:$2,0)),0)</f>
        <v/>
      </c>
      <c r="EI891">
        <f>IFERROR(INDEX(ADJ!$A$1:$BZ$1000,MATCH(PAYROLL!D891,ADJ!A$1:A$500,0),MATCH(PAYROLL!EI$2,ADJ!$2:$2,0)),0)</f>
        <v/>
      </c>
      <c r="EJ891">
        <f>IFERROR(INDEX(ADJ!$A$1:$BZ$1000,MATCH(PAYROLL!$D891,ADJ!A$1:A$500,0),MATCH(PAYROLL!EJ$2,ADJ!$2:$2,0)),0)</f>
        <v/>
      </c>
      <c r="EK891">
        <f>SUM(DZ891:EJ891)</f>
        <v/>
      </c>
    </row>
    <row r="892">
      <c r="A892" t="n">
        <v>890</v>
      </c>
      <c r="B892" t="inlineStr">
        <is>
          <t>Nguyễn Thị Thúy</t>
        </is>
      </c>
      <c r="D892" t="inlineStr">
        <is>
          <t>153234-01</t>
        </is>
      </c>
      <c r="S892">
        <f>IFERROR(INDEX(PIS!$A$1:$BZ$1000,MATCH($D892,PIS!C$1:C$500,0),MATCH("Lương CB tháng trước",PIS!$1:$1,0)),0)</f>
        <v/>
      </c>
      <c r="T892">
        <f>IFERROR(INDEX(PIS!$A$1:$BZ$1000,MATCH($D892,PIS!C$1:C$500,0),MATCH("Lương CB hiện tại",PIS!$1:$1,0)),0)</f>
        <v/>
      </c>
      <c r="U892">
        <f>IFERROR(INDEX(PIS!$A$1:$BZ$1000,MATCH($D892,PIS!C$1:C$500,0),MATCH("Lương đóng BHBB",PIS!$1:$1,0)),0)</f>
        <v/>
      </c>
      <c r="V892">
        <f>IFERROR(INDEX(PIS!$A$1:$BZ$1000,MATCH($D892,PIS!C$1:C$500,0),MATCH(V$2,PIS!$2:$2,0)),0)</f>
        <v/>
      </c>
      <c r="W892">
        <f>IFERROR(INDEX(PIS!$A$1:$BZ$1000,MATCH($D892,PIS!C$1:C$500,0),MATCH(W$2,PIS!$2:$2,0)),0)</f>
        <v/>
      </c>
      <c r="X892">
        <f>IFERROR(INDEX(PIS!$A$1:$BZ$1000,MATCH($D892,PIS!C$1:C$500,0),MATCH(X$2,PIS!$2:$2,0)),0)</f>
        <v/>
      </c>
      <c r="Y892">
        <f>IFERROR(INDEX(PIS!$A$1:$BZ$1000,MATCH($D892,PIS!C$1:C$500,0),MATCH(Y$2,PIS!$2:$2,0)),0)</f>
        <v/>
      </c>
      <c r="Z892">
        <f>IFERROR(INDEX(PIS!$A$1:$BZ$1000,MATCH($D892,PIS!C$1:C$500,0),MATCH(Z$2,PIS!$2:$2,0)),0)</f>
        <v/>
      </c>
      <c r="AA892">
        <f>IFERROR(INDEX(PIS!$A$1:$BZ$1000,MATCH($D892,PIS!C$1:C$500,0),MATCH(AA$2,PIS!$2:$2,0)),0)</f>
        <v/>
      </c>
      <c r="AB892">
        <f>IFERROR(INDEX(PIS!$A$1:$BZ$1000,MATCH($D892,PIS!C$1:C$500,0),MATCH(AB$2,PIS!$2:$2,0)),0)</f>
        <v/>
      </c>
      <c r="AC892">
        <f>SUM(V892:AB892)</f>
        <v/>
      </c>
      <c r="AD892">
        <f>IFERROR(INDEX(TIMESHEET!$A$1:$AI$5000,MATCH($D892,TIMESHEET!A$1:A$500,0),MATCH("T100",TIMESHEET!$2:$2,0))-2,0)</f>
        <v/>
      </c>
      <c r="AE892">
        <f>IFERROR(INDEX(TIMESHEET!$A$1:$AI$5000,MATCH($D892,TIMESHEET!A$1:A$500,0),MATCH("T202",TIMESHEET!$2:$2,0)),0)</f>
        <v/>
      </c>
      <c r="AF892">
        <f>IFERROR(INDEX(TIMESHEET!$A$1:$AI$5000,MATCH($D892,TIMESHEET!A$1:A$500,0),MATCH("T302",TIMESHEET!$2:$2,0)),0)</f>
        <v/>
      </c>
      <c r="AG892">
        <f>IFERROR(INDEX(TIMESHEET!$A$1:$AI$5000,MATCH($D892,TIMESHEET!A$1:A$500,0),MATCH("T406",TIMESHEET!$2:$2,0)),0)</f>
        <v/>
      </c>
      <c r="AH892">
        <f>AE892+AG892</f>
        <v/>
      </c>
      <c r="AI892">
        <f>IFERROR(INDEX(TIMESHEET!$A$1:$AI$5000,MATCH($D892,TIMESHEET!A$1:A$500,0),MATCH("T701",TIMESHEET!$2:$2,0)),0)</f>
        <v/>
      </c>
      <c r="AJ892">
        <f>IFERROR(INDEX(TIMESHEET!$A$1:$AI$5000,MATCH($D892,TIMESHEET!B$1:B$500,0),MATCH("T320",TIMESHEET!$2:$2,0)),0)</f>
        <v/>
      </c>
      <c r="AK892">
        <f>IFERROR(IF(LEFT(INDEX(PIS!O$1:O$500,MATCH(D892,PIS!C$1:C$500)),1)="M",T892/AD892*SUM(AE892:AG892),T892*AD892),0)</f>
        <v/>
      </c>
      <c r="AL892">
        <f>IFERROR(INDEX(ADJ!$A$1:$BZ$1000,MATCH(PAYROLL!D892,ADJ!A$1:A$500,0),MATCH(PAYROLL!AL$2,ADJ!$2:$2,0)),0)</f>
        <v/>
      </c>
      <c r="AM892">
        <f>SUM(AK892:AL892)</f>
        <v/>
      </c>
      <c r="AN892">
        <f>IFERROR(ROUND(V892/$AD892*$AH892,0),0)</f>
        <v/>
      </c>
      <c r="AO892">
        <f>IFERROR(ROUND(W892/$AD892*$AH892,0),0)</f>
        <v/>
      </c>
      <c r="AP892">
        <f>IFERROR(ROUND(X892/$AD892*$AE892,0),0)</f>
        <v/>
      </c>
      <c r="AQ892">
        <f>IFERROR(ROUND(Y892/$AD892*$AH892,0),0)</f>
        <v/>
      </c>
      <c r="AR892">
        <f>IFERROR(ROUND(Z892/$AD892*$AH892,0),0)</f>
        <v/>
      </c>
      <c r="AS892">
        <f>IFERROR(ROUND(AA892/$AD892*$AH892,0),0)</f>
        <v/>
      </c>
      <c r="AT892">
        <f>IFERROR(IF((AE892+AF892+AG892)&gt;13,AB892,ROUND(AB892/AD892*AH892,0)),0)</f>
        <v/>
      </c>
      <c r="AU892">
        <f>IFERROR(INDEX(ADJ!$A$1:$BZ$1000,MATCH(PAYROLL!D892,ADJ!A$1:A$500,0),MATCH(PAYROLL!AU$2,ADJ!$2:$2,0)),0)</f>
        <v/>
      </c>
      <c r="AV892">
        <f>ROUND(SUM(AN892:AU892),0)</f>
        <v/>
      </c>
      <c r="AW892">
        <f>IFERROR(INDEX(TIMESHEET!$A$1:$AI$5000,MATCH(PAYROLL!D892,TIMESHEET!A$1:A$500,0),MATCH("T620",TIMESHEET!$2:$2,0)),0)</f>
        <v/>
      </c>
      <c r="AX892">
        <f>IFERROR(INDEX(TIMESHEET!$A$1:$AI$5000,MATCH(PAYROLL!D892,TIMESHEET!A$1:A$500,0),MATCH("T601",TIMESHEET!$2:$2,0)),0)</f>
        <v/>
      </c>
      <c r="AY892">
        <f>IFERROR(INDEX(TIMESHEET!$A$1:$AI$5000,MATCH(PAYROLL!D892,TIMESHEET!A$1:A$500,0),MATCH("T602",TIMESHEET!$2:$2,0)),0)</f>
        <v/>
      </c>
      <c r="AZ892">
        <f>IFERROR(INDEX(TIMESHEET!$A$1:$AI$5000,MATCH(PAYROLL!D892,TIMESHEET!A$1:A$500,0),MATCH("T603",TIMESHEET!$2:$2,0)),0)</f>
        <v/>
      </c>
      <c r="BA892">
        <f>IFERROR(INDEX(TIMESHEET!$A$1:$AI$5000,MATCH(PAYROLL!D892,TIMESHEET!A$1:A$500,0),MATCH("T611",TIMESHEET!$2:$2,0)),0)</f>
        <v/>
      </c>
      <c r="BB892">
        <f>IFERROR(INDEX(TIMESHEET!$A$1:$AI$5000,MATCH(PAYROLL!D892,TIMESHEET!A$1:A$500,0),MATCH("T612",TIMESHEET!$2:$2,0)),0)</f>
        <v/>
      </c>
      <c r="BC892">
        <f>IFERROR(INDEX(TIMESHEET!$A$1:$AI$5000,MATCH(PAYROLL!D892,TIMESHEET!A$1:A$500,0),MATCH("T613",TIMESHEET!$2:$2,0)),0)</f>
        <v/>
      </c>
      <c r="BD892">
        <f>IFERROR(INDEX(TIMESHEET!$A$1:$AI$5000,MATCH(PAYROLL!D892,TIMESHEET!A$1:A$500,0),MATCH("T500",TIMESHEET!$2:$2,0)),0)</f>
        <v/>
      </c>
      <c r="BE892">
        <f>IFERROR(IF(LEFT(INDEX(PIS!O$1:O$500,MATCH(D892,PIS!C$1:C$500)),1)="M",T892/AD892/8*(AW892+AX892*1.5+AY892*2+AZ892*3+BA892*2.1+BB892*2.7+BC892*3.9+BD892*0.3),T892/8*(AW892+AX892*1.5+AY892*2+AZ892*3+BA892*2.1+BB892*2.7+BC892*3.9+BD892*0.3)),0)</f>
        <v/>
      </c>
      <c r="BF892">
        <f>IFERROR(INDEX(ADJ!$A$1:$BZ$1000,MATCH(PAYROLL!$D892,ADJ!A$1:A$500,0),MATCH(PAYROLL!BF$2,ADJ!$2:$2,0)),0)</f>
        <v/>
      </c>
      <c r="BG892">
        <f>IFERROR(INDEX(ADJ!$A$1:$BZ$1000,MATCH(PAYROLL!D892,ADJ!A$1:A$500,0),MATCH(PAYROLL!BG$2,ADJ!$2:$2,0)),0)</f>
        <v/>
      </c>
      <c r="BH892">
        <f>IFERROR(INDEX(ADJ!$A$1:$BZ$1000,MATCH(PAYROLL!D892,ADJ!A$1:A$500,0),MATCH(PAYROLL!BH$2,ADJ!$2:$2,0)),0)</f>
        <v/>
      </c>
      <c r="BI892">
        <f>IFERROR(INDEX(ADJ!$A$1:$BZ$1000,MATCH(PAYROLL!D892,ADJ!A$1:A$500,0),MATCH(PAYROLL!BI$2,ADJ!$2:$2,0)),0)</f>
        <v/>
      </c>
      <c r="BJ892">
        <f>IFERROR(INDEX(ADJ!$A$1:$BZ$1000,MATCH(PAYROLL!D892,ADJ!A$1:A$500,0),MATCH(PAYROLL!BJ$2,ADJ!$2:$2,0)),0)</f>
        <v/>
      </c>
      <c r="BK892">
        <f>SUM(BF892:BJ892)</f>
        <v/>
      </c>
      <c r="BL892">
        <f>IFERROR(INDEX(ADJ!$A$1:$BZ$1000,MATCH(PAYROLL!D892,ADJ!A$1:A$500,0),MATCH(PAYROLL!BL$2,ADJ!$2:$2,0)),0)</f>
        <v/>
      </c>
      <c r="BM892">
        <f>IFERROR(INDEX(ADJ!$A$1:$BZ$1000,MATCH(PAYROLL!D892,ADJ!A$1:A$500,0),MATCH(PAYROLL!BM$2,ADJ!$2:$2,0)),0)</f>
        <v/>
      </c>
      <c r="BN892">
        <f>IFERROR(INDEX(ADJ!$A$1:$BZ$1000,MATCH(PAYROLL!D892,ADJ!A$1:A$500,0),MATCH(PAYROLL!BN$2,ADJ!$2:$2,0)),0)</f>
        <v/>
      </c>
      <c r="BO892">
        <f>IFERROR(INDEX(ADJ!$A$1:$BZ$1000,MATCH(PAYROLL!D892,ADJ!A$1:A$500,0),MATCH(PAYROLL!BO$2,ADJ!$2:$2,0)),0)</f>
        <v/>
      </c>
      <c r="BP892">
        <f>SUM(AM892,AV892,BE892,BK892,BL892:BO892)</f>
        <v/>
      </c>
      <c r="BQ892">
        <f>BO892</f>
        <v/>
      </c>
      <c r="BR892">
        <f>IFERROR(ROUND(IF(LEFT(INDEX(PIS!O$1:O$500,MATCH(D892,PIS!C$1:C$500)),1)="D",T892/8*(BD892*0.3),IF(LEFT(INDEX(PIS!O$1:O$500,MATCH(D892,PIS!C$1:C$500)),1)="H",T892*($BD892*0.3),T892/$AD892/8*($BD892*0.3))),0),0)</f>
        <v/>
      </c>
      <c r="BS892">
        <f>IF(AP892&lt;1,0,MIN(AP892,730000))</f>
        <v/>
      </c>
      <c r="BT892">
        <f>IFERROR(ROUND((BE892-SUM(AW892:BC892)*T892/AD892/8),0)-BR892,0)</f>
        <v/>
      </c>
      <c r="BU892">
        <f>AO892</f>
        <v/>
      </c>
      <c r="BV892">
        <f>SUM(BQ892:BU892)</f>
        <v/>
      </c>
      <c r="BW892">
        <f>BP892-BV892</f>
        <v/>
      </c>
      <c r="BX892">
        <f>IFERROR(IF(RIGHT(INDEX(PIS!O$1:O$500,MATCH(D892,PIS!C$1:C$500)),5)="Gross",MIN(U892+V892,VLOOKUP("R700",TSC!B:C,2,0)*VLOOKUP("R101",TSC!B:C,2,0))*VLOOKUP("R701",TSC!B:C,2,0)%,0),0)</f>
        <v/>
      </c>
      <c r="BY892">
        <f>IFERROR(IF(RIGHT(INDEX(PIS!O$1:O$500,MATCH(D892,PIS!C$1:C$500)),5)="Gross",MIN(U892+V892,VLOOKUP("R700",TSC!B:C,2,0)*VLOOKUP("R101",TSC!B:C,2,0))*VLOOKUP("T704",TSC!B:C,2,0)%,0),0)</f>
        <v/>
      </c>
      <c r="BZ892">
        <f>IFERROR(IF(RIGHT(INDEX(PIS!O$1:O$500,MATCH(D892,PIS!C$1:C$500)),5)="Gross",MIN(U892+V892,VLOOKUP("R700",TSC!B:C,2,0)*VLOOKUP("1",TSC!F:G,2,0))*VLOOKUP("T705",TSC!B:C,2,0)%,0),0)</f>
        <v/>
      </c>
      <c r="CA892">
        <f>IFERROR(INDEX(ADJ!$A$1:$BZ$1000,MATCH(PAYROLL!D892,ADJ!A$1:A$500,0),MATCH(PAYROLL!CA$2,ADJ!$2:$2,0)),0)</f>
        <v/>
      </c>
      <c r="CB892">
        <f>IFERROR(INDEX(ADJ!$A$1:$BZ$1000,MATCH(PAYROLL!D892,ADJ!A$1:A$500,0),MATCH(PAYROLL!CB$2,ADJ!$2:$2,0)),0)</f>
        <v/>
      </c>
      <c r="CC892">
        <f>SUM(BX892:CB892)</f>
        <v/>
      </c>
      <c r="CD892">
        <f>IFERROR(INDEX(PIS!$A$1:$BZ$1000,MATCH(PAYROLL!D892,PIS!C$1:C$500,0),MATCH(PAYROLL!CD$1,PIS!$1:$1,0)),0)</f>
        <v/>
      </c>
      <c r="CE892">
        <f>IFERROR(IF(OR(INDEX(PIS!P$1:P$500,MATCH(D892,PIS!C$1:C$500,0))="LT2",INDEX(PIS!P$1:P$500,MATCH(D892,PIS!C$1:C$500,0))="P10"),0,SUM(CC892,CD892*VLOOKUP("R601",TSC!B:C,2,0),VLOOKUP("R602",TSC!B:C,2,0))),0)</f>
        <v/>
      </c>
      <c r="CF892">
        <f>MAX(BW892-CE892,0)</f>
        <v/>
      </c>
      <c r="CG892">
        <f>IFERROR(IF(OR(RIGHT(INDEX(PIS!P$1:P$500,MATCH(D892,PIS!C$1:C$500)),5)="P10",RIGHT(INDEX(PIS!P$1:P$500,MATCH(D892,PIS!C$1:C$500)),5)="CK"),0,IF(CF892&lt;=5000000,CF892*5%,IF(CF892&lt;=10000000,CF892*10%-250000,IF(CF892&lt;=18000000,CF892*15%-750000,IF(CF892&lt;=32000000,CF892*20%-1650000,IF(CF892&lt;=52000000,CF892*25%-3250000,IF(CF892&lt;=80000000,BH892*30%-5850000,CF892*35%-9850000))))))),0)</f>
        <v/>
      </c>
      <c r="CH892">
        <f>IFERROR(IF(OR(INDEX(PIS!P$1:P$500,MATCH(D892,PIS!C$1:C$500))="LT",INDEX(PIS!P$1:P$500,MATCH(D892,PIS!C$1:C$500))="CK"),0,IF(CF892&lt;2000000,0,CF892*10%)),0)</f>
        <v/>
      </c>
      <c r="CI892">
        <f>IFERROR(INDEX(ADJ!$A$1:$BZ$1000,MATCH(PAYROLL!D892,ADJ!A$1:A$500,0),MATCH(PAYROLL!CI$2,ADJ!$2:$2,0)),0)</f>
        <v/>
      </c>
      <c r="CJ892">
        <f>IFERROR(INDEX(ADJ!$A$1:$BZ$1000,MATCH(PAYROLL!D892,ADJ!A$1:A$500,0),MATCH(PAYROLL!CJ$2,ADJ!$2:$2,0)),0)</f>
        <v/>
      </c>
      <c r="CK892">
        <f>IFERROR(INDEX(ADJ!$A$1:$BZ$1000,MATCH(PAYROLL!D892,ADJ!A$1:A$500,0),MATCH(PAYROLL!CK$2,ADJ!$2:$2,0)),0)</f>
        <v/>
      </c>
      <c r="CL892">
        <f>SUM(CG892:CK892)</f>
        <v/>
      </c>
      <c r="CM892">
        <f>ROUND(SUM(CH892:CK892),0)</f>
        <v/>
      </c>
      <c r="CN892">
        <f>IFERROR(INDEX(CSDA!D$1:D$500,MATCH($CN$2,CSDA!C$1:C$500,0))*INDEX(PIS!V$1:V$500,MATCH(D892,PIS!C$1:C$500))+INDEX(ADJ!$A$1:$BZ$1000,MATCH(PAYROLL!D892,ADJ!A$1:A$500,0),MATCH(PAYROLL!CN$2,ADJ!$2:$2,0)),0)</f>
        <v/>
      </c>
      <c r="CO892">
        <f>IFERROR(INDEX(ADJ!$A$1:$BZ$1000,MATCH(PAYROLL!D892,ADJ!A$1:A$500,0),MATCH(PAYROLL!CO$2,ADJ!$2:$2,0)),0)</f>
        <v/>
      </c>
      <c r="CP892">
        <f>IFERROR(INDEX(ADJ!$A$1:$BZ$1000,MATCH(PAYROLL!D892,ADJ!A$1:A$500,0),MATCH(PAYROLL!CP$2,ADJ!$2:$2,0)),0)</f>
        <v/>
      </c>
      <c r="CQ892">
        <f>BP892-CL892-CI892-CM892-CN892-CO892-CP892-CC892</f>
        <v/>
      </c>
      <c r="CR892">
        <f>IFERROR(IF(RIGHT(INDEX(PIS!O$1:O$500,MATCH(D892,PIS!C$1:C$500,0)),5)="Gross",MIN(U892+V892,VLOOKUP("R700",TSC!B:C,2,0)*VLOOKUP("R101",TSC!B:C,2,0))*(VLOOKUP("T711",TSC!B:C,2,0)+VLOOKUP("T712",TSC!B:C,2,0))%,MIN(T892+V892,VLOOKUP("R700",TSC!B:C,2,0)*VLOOKUP("R101",TSC!B:C,2,0))*(VLOOKUP("T711",TSC!B:C,2,0)+VLOOKUP("T712",TSC!B:C,2,0)+VLOOKUP("R701",TSC!B:C,2,0))%),0)</f>
        <v/>
      </c>
      <c r="CS892">
        <f>IFERROR(IF(RIGHT(INDEX(PIS!O$1:O$500,MATCH(D892,PIS!C$1:C$500,0)),5)="Gross",MIN(U892+V892,VLOOKUP("R700",TSC!B:C,2,0)*VLOOKUP("R101",TSC!B:C,2,0))*(VLOOKUP("T714",TSC!B:C,2,0))%,MIN(T892+V892,VLOOKUP("R700",TSC!B:C,2,0)*VLOOKUP("R101",TSC!B:C,2,0))*(VLOOKUP("T704",TSC!B:C,2,0)+VLOOKUP("T714",TSC!B:C,2,0))%),0)</f>
        <v/>
      </c>
      <c r="CT892">
        <f>IFERROR(IF(RIGHT(INDEX(PIS!O$1:O$500,MATCH(D892,PIS!C$1:C$500,0)),5)="Gross",MIN(U892+V892,VLOOKUP("R700",TSC!B:C,2,0)*VLOOKUP("R101",TSC!B:C,2,0))*VLOOKUP("T705",TSC!B:C,2,0)%,MIN(T892+V892,VLOOKUP("R700",TSC!B:C,2,0)*VLOOKUP("R101",TSC!B:C,2,0))*VLOOKUP("T705",TSC!B:C,2,0)%),0)</f>
        <v/>
      </c>
      <c r="CU892">
        <f>IFERROR(IF(RIGHT(INDEX(PIS!O$1:O$500,MATCH(D892,PIS!C$1:C$500,0)),5)="Gross",MIN(U892+V892,VLOOKUP("R700",TSC!B:C,2,0)*VLOOKUP("R101",TSC!B:C,2,0))*(VLOOKUP("T713",TSC!B:C,2,0))%,MIN(T892+V892,VLOOKUP("R700",TSC!B:C,2,0)*VLOOKUP("R101",TSC!B:C,2,0))*(VLOOKUP("T713",TSC!B:C,2,0))%),0)</f>
        <v/>
      </c>
      <c r="CV892">
        <f>IFERROR(INDEX(ADJ!$A$1:$BZ$1000,MATCH(PAYROLL!D892,ADJ!A$1:A$500,0),MATCH(PAYROLL!CV$2,ADJ!$2:$2,0)),0)</f>
        <v/>
      </c>
      <c r="CW892">
        <f>IFERROR(INDEX(ADJ!$A$1:$BZ$1000,MATCH(PAYROLL!D892,ADJ!A$1:A$500,0),MATCH(PAYROLL!CW$2,ADJ!$2:$2,0)),0)</f>
        <v/>
      </c>
      <c r="CX892">
        <f>SUM(CR892:CW892)</f>
        <v/>
      </c>
      <c r="CY892">
        <f>ROUND(IF(CR892&gt;0,T892+V892*VLOOKUP("R202",TSC!$B$1:$C$500,2,0),0),0)</f>
        <v/>
      </c>
      <c r="CZ892">
        <f>IFERROR(INDEX(CSDA!D$1:D$500,MATCH($CZ$2,CSDA!C$1:C$500,0)),0)</f>
        <v/>
      </c>
      <c r="DA892">
        <f>ROUND(T892*0.7%,0)</f>
        <v/>
      </c>
      <c r="DB892">
        <f>ROUND(T892/12,0)</f>
        <v/>
      </c>
      <c r="DC892">
        <f ref="DC892" t="array">IFERROR(INDEX(CSDA!D$1:D$500,MATCH("Trích giữ"&amp;PAYROLL!DC$2,CSDA!A$1:A$500&amp;CSDA!C$1:C$500,0)),0)</f>
        <v/>
      </c>
      <c r="DD892">
        <f ref="DD892" t="array">IFERROR(INDEX(CSDA!D$1:D$500,MATCH("Trích giữ"&amp;PAYROLL!DD$2,CSDA!A$1:A$500&amp;CSDA!C$1:C$500,0)),0)</f>
        <v/>
      </c>
      <c r="DE892">
        <f ref="DE892" t="array">IFERROR(INDEX(CSDA!D$1:D$500,MATCH("Trích giữ"&amp;PAYROLL!DE$2,CSDA!A$1:A$500&amp;CSDA!C$1:C$500,0)),0)</f>
        <v/>
      </c>
      <c r="DF892">
        <f>IFERROR(INDEX(CSDA!D$1:D$500,MATCH(PAYROLL!DF$2,CSDA!C$1:C$500,0)),0)</f>
        <v/>
      </c>
      <c r="DG892">
        <f ref="DG892" t="array">IFERROR(INDEX(CSDA!D$1:D$500,MATCH("Trích giữ"&amp;PAYROLL!DG$2,CSDA!A$1:A$500&amp;CSDA!C$1:C$500,0)),0)</f>
        <v/>
      </c>
      <c r="DH892">
        <f>ROUND(T892/26,0)</f>
        <v/>
      </c>
      <c r="DI892">
        <f ref="DI892" t="array">IFERROR(INDEX(CSDA!D$1:D$500,MATCH("Trích giữ"&amp;PAYROLL!DI$2,CSDA!A$1:A$500&amp;CSDA!C$1:C$500,0)),0)</f>
        <v/>
      </c>
      <c r="DJ892">
        <f>IF(U892=0,T892*21.5%-BL892,0)</f>
        <v/>
      </c>
      <c r="DK892">
        <f ref="DK892" t="array">IFERROR(INDEX(CSDA!D$1:D$500,MATCH("Trích giữ"&amp;PAYROLL!DK$2,CSDA!A$1:A$500&amp;CSDA!C$1:C$500,0)),0)</f>
        <v/>
      </c>
      <c r="DL892">
        <f>IFERROR(INDEX(CSDA!D$1:D$500,MATCH(PAYROLL!DL$2,CSDA!C$1:C$500,0))/12,0)</f>
        <v/>
      </c>
      <c r="DM892">
        <f>SUM(DB892:DL892)</f>
        <v/>
      </c>
      <c r="DN892">
        <f>IFERROR(INDEX(ADJ!$A$1:$BZ$1000,MATCH(PAYROLL!D892,ADJ!A$1:A$500,0),MATCH(PAYROLL!DN$2,ADJ!$2:$2,0)),0)</f>
        <v/>
      </c>
      <c r="DO892">
        <f>IFERROR(SUM(BP892,DM892:DN892,CX892:DA892)-DT892,0)</f>
        <v/>
      </c>
      <c r="DP892">
        <f ref="DP892" t="array">SUM(BW892*IFERROR(INDEX(CSDA!D$1:D$500,MATCH(BW$2,CSDA!C$1:C$500,0)),0)%,CX892*IFERROR(INDEX(CSDA!D$1:D$500,MATCH(CX$2,CSDA!C$1:C$500,0)),0)%,DA892*IFERROR(INDEX(CSDA!D$1:D$500,MATCH(DA$2,CSDA!C$1:C$500,0)),0)%,DB892*IFERROR(INDEX(CSDA!D$1:D$500,MATCH(DB$2,CSDA!C$1:C$500,0)),0)%,DF892*IFERROR(INDEX(CSDA!D$1:D$500,MATCH("Phí dịch vụ"&amp;PAYROLL!DF$2,CSDA!A$1:A$500&amp;CSDA!C$1:C$500,0)),0)%,DC892*IFERROR(INDEX(CSDA!D$1:D$500,MATCH("Phí dịch vụ"&amp;PAYROLL!DC$2,CSDA!A$1:A$500&amp;CSDA!C$1:C$500,0)),0)%,DH892*IFERROR(INDEX(CSDA!D$1:D$500,MATCH("Phí dịch vụ"&amp;PAYROLL!DH$2,CSDA!A$1:A$500&amp;CSDA!C$1:C$500,0)),0)%,DJ892*IFERROR(INDEX(CSDA!D$1:D$500,MATCH("Phí dịch vụ"&amp;PAYROLL!DJ$2,CSDA!A$1:A$500&amp;CSDA!C$1:C$500,0)),0)%,BN892*IFERROR(INDEX(CSDA!D$1:D$500,MATCH(BN$2,CSDA!C$1:C$500,0)),0)%)-BN892*7%</f>
        <v/>
      </c>
      <c r="DQ892">
        <f>IFERROR(INDEX(ADJ!$A$1:$BZ$1000,MATCH(PAYROLL!D892,ADJ!A$1:A$500,0),MATCH(PAYROLL!DQ$2,ADJ!$2:$2,0)),0)</f>
        <v/>
      </c>
      <c r="DR892">
        <f>IFERROR(INDEX(ADJ!$A$1:$BZ$1000,MATCH(PAYROLL!D892,ADJ!A$1:A$500,0),MATCH(PAYROLL!DR$2,ADJ!$2:$2,0)),0)</f>
        <v/>
      </c>
      <c r="DS892">
        <f>SUM(DP892:DR892)</f>
        <v/>
      </c>
      <c r="DT892">
        <f>EK892</f>
        <v/>
      </c>
      <c r="DU892">
        <f>SUM(DO892:DR892)</f>
        <v/>
      </c>
      <c r="DV892">
        <f>ROUND(DU892*0.1,0)</f>
        <v/>
      </c>
      <c r="DW892">
        <f>DU892+DV892</f>
        <v/>
      </c>
      <c r="DZ892">
        <f>IFERROR(INDEX(ADJ!$A$1:$BZ$1000,MATCH(PAYROLL!$D892,ADJ!A$1:A$500,0),MATCH(PAYROLL!DZ$2,ADJ!$2:$2,0)),0)</f>
        <v/>
      </c>
      <c r="EA892">
        <f>IFERROR(INDEX(ADJ!$A$1:$BZ$1000,MATCH(PAYROLL!$D892,ADJ!A$1:A$500,0),MATCH(PAYROLL!EA$2,ADJ!$2:$2,0)),0)</f>
        <v/>
      </c>
      <c r="EB892">
        <f>IFERROR(INDEX(ADJ!$A$1:$BZ$1000,MATCH(PAYROLL!$D892,ADJ!A$1:A$500,0),MATCH(PAYROLL!EB$2,ADJ!$2:$2,0)),0)</f>
        <v/>
      </c>
      <c r="EC892">
        <f>IFERROR(INDEX(ADJ!$A$1:$BZ$1000,MATCH(PAYROLL!$D892,ADJ!A$1:A$500,0),MATCH(PAYROLL!EC$2,ADJ!$2:$2,0)),0)</f>
        <v/>
      </c>
      <c r="ED892">
        <f>IFERROR(INDEX(ADJ!$A$1:$BZ$1000,MATCH(PAYROLL!$D892,ADJ!A$1:A$500,0),MATCH(PAYROLL!ED$2,ADJ!$2:$2,0)),0)</f>
        <v/>
      </c>
      <c r="EE892">
        <f>IFERROR(INDEX(ADJ!$A$1:$BZ$1000,MATCH(PAYROLL!$D892,ADJ!A$1:A$500,0),MATCH(PAYROLL!EE$2,ADJ!$2:$2,0)),0)</f>
        <v/>
      </c>
      <c r="EF892">
        <f>IFERROR(INDEX(ADJ!$A$1:$BZ$1000,MATCH(PAYROLL!$D892,ADJ!A$1:A$500,0),MATCH(PAYROLL!EF$2,ADJ!$2:$2,0)),0)</f>
        <v/>
      </c>
      <c r="EG892">
        <f>IFERROR(INDEX(ADJ!$A$1:$BZ$1000,MATCH(PAYROLL!$D892,ADJ!A$1:A$500,0),MATCH(PAYROLL!EG$2,ADJ!$2:$2,0)),0)</f>
        <v/>
      </c>
      <c r="EH892">
        <f>IFERROR(INDEX(ADJ!$A$1:$BZ$1000,MATCH(PAYROLL!$D892,ADJ!A$1:A$500,0),MATCH(PAYROLL!EH$2,ADJ!$2:$2,0)),0)</f>
        <v/>
      </c>
      <c r="EI892">
        <f>IFERROR(INDEX(ADJ!$A$1:$BZ$1000,MATCH(PAYROLL!D892,ADJ!A$1:A$500,0),MATCH(PAYROLL!EI$2,ADJ!$2:$2,0)),0)</f>
        <v/>
      </c>
      <c r="EJ892">
        <f>IFERROR(INDEX(ADJ!$A$1:$BZ$1000,MATCH(PAYROLL!$D892,ADJ!A$1:A$500,0),MATCH(PAYROLL!EJ$2,ADJ!$2:$2,0)),0)</f>
        <v/>
      </c>
      <c r="EK892">
        <f>SUM(DZ892:EJ892)</f>
        <v/>
      </c>
    </row>
    <row r="893">
      <c r="A893" t="n">
        <v>891</v>
      </c>
      <c r="B893" t="inlineStr">
        <is>
          <t>Nông Thị Lý</t>
        </is>
      </c>
      <c r="D893" t="inlineStr">
        <is>
          <t>153235-01</t>
        </is>
      </c>
      <c r="S893">
        <f>IFERROR(INDEX(PIS!$A$1:$BZ$1000,MATCH($D893,PIS!C$1:C$500,0),MATCH("Lương CB tháng trước",PIS!$1:$1,0)),0)</f>
        <v/>
      </c>
      <c r="T893">
        <f>IFERROR(INDEX(PIS!$A$1:$BZ$1000,MATCH($D893,PIS!C$1:C$500,0),MATCH("Lương CB hiện tại",PIS!$1:$1,0)),0)</f>
        <v/>
      </c>
      <c r="U893">
        <f>IFERROR(INDEX(PIS!$A$1:$BZ$1000,MATCH($D893,PIS!C$1:C$500,0),MATCH("Lương đóng BHBB",PIS!$1:$1,0)),0)</f>
        <v/>
      </c>
      <c r="V893">
        <f>IFERROR(INDEX(PIS!$A$1:$BZ$1000,MATCH($D893,PIS!C$1:C$500,0),MATCH(V$2,PIS!$2:$2,0)),0)</f>
        <v/>
      </c>
      <c r="W893">
        <f>IFERROR(INDEX(PIS!$A$1:$BZ$1000,MATCH($D893,PIS!C$1:C$500,0),MATCH(W$2,PIS!$2:$2,0)),0)</f>
        <v/>
      </c>
      <c r="X893">
        <f>IFERROR(INDEX(PIS!$A$1:$BZ$1000,MATCH($D893,PIS!C$1:C$500,0),MATCH(X$2,PIS!$2:$2,0)),0)</f>
        <v/>
      </c>
      <c r="Y893">
        <f>IFERROR(INDEX(PIS!$A$1:$BZ$1000,MATCH($D893,PIS!C$1:C$500,0),MATCH(Y$2,PIS!$2:$2,0)),0)</f>
        <v/>
      </c>
      <c r="Z893">
        <f>IFERROR(INDEX(PIS!$A$1:$BZ$1000,MATCH($D893,PIS!C$1:C$500,0),MATCH(Z$2,PIS!$2:$2,0)),0)</f>
        <v/>
      </c>
      <c r="AA893">
        <f>IFERROR(INDEX(PIS!$A$1:$BZ$1000,MATCH($D893,PIS!C$1:C$500,0),MATCH(AA$2,PIS!$2:$2,0)),0)</f>
        <v/>
      </c>
      <c r="AB893">
        <f>IFERROR(INDEX(PIS!$A$1:$BZ$1000,MATCH($D893,PIS!C$1:C$500,0),MATCH(AB$2,PIS!$2:$2,0)),0)</f>
        <v/>
      </c>
      <c r="AC893">
        <f>SUM(V893:AB893)</f>
        <v/>
      </c>
      <c r="AD893">
        <f>IFERROR(INDEX(TIMESHEET!$A$1:$AI$5000,MATCH($D893,TIMESHEET!A$1:A$500,0),MATCH("T100",TIMESHEET!$2:$2,0))-2,0)</f>
        <v/>
      </c>
      <c r="AE893">
        <f>IFERROR(INDEX(TIMESHEET!$A$1:$AI$5000,MATCH($D893,TIMESHEET!A$1:A$500,0),MATCH("T202",TIMESHEET!$2:$2,0)),0)</f>
        <v/>
      </c>
      <c r="AF893">
        <f>IFERROR(INDEX(TIMESHEET!$A$1:$AI$5000,MATCH($D893,TIMESHEET!A$1:A$500,0),MATCH("T302",TIMESHEET!$2:$2,0)),0)</f>
        <v/>
      </c>
      <c r="AG893">
        <f>IFERROR(INDEX(TIMESHEET!$A$1:$AI$5000,MATCH($D893,TIMESHEET!A$1:A$500,0),MATCH("T406",TIMESHEET!$2:$2,0)),0)</f>
        <v/>
      </c>
      <c r="AH893">
        <f>AE893+AG893</f>
        <v/>
      </c>
      <c r="AI893">
        <f>IFERROR(INDEX(TIMESHEET!$A$1:$AI$5000,MATCH($D893,TIMESHEET!A$1:A$500,0),MATCH("T701",TIMESHEET!$2:$2,0)),0)</f>
        <v/>
      </c>
      <c r="AJ893">
        <f>IFERROR(INDEX(TIMESHEET!$A$1:$AI$5000,MATCH($D893,TIMESHEET!B$1:B$500,0),MATCH("T320",TIMESHEET!$2:$2,0)),0)</f>
        <v/>
      </c>
      <c r="AK893">
        <f>IFERROR(IF(LEFT(INDEX(PIS!O$1:O$500,MATCH(D893,PIS!C$1:C$500)),1)="M",T893/AD893*SUM(AE893:AG893),T893*AD893),0)</f>
        <v/>
      </c>
      <c r="AL893">
        <f>IFERROR(INDEX(ADJ!$A$1:$BZ$1000,MATCH(PAYROLL!D893,ADJ!A$1:A$500,0),MATCH(PAYROLL!AL$2,ADJ!$2:$2,0)),0)</f>
        <v/>
      </c>
      <c r="AM893">
        <f>SUM(AK893:AL893)</f>
        <v/>
      </c>
      <c r="AN893">
        <f>IFERROR(ROUND(V893/$AD893*$AH893,0),0)</f>
        <v/>
      </c>
      <c r="AO893">
        <f>IFERROR(ROUND(W893/$AD893*$AH893,0),0)</f>
        <v/>
      </c>
      <c r="AP893">
        <f>IFERROR(ROUND(X893/$AD893*$AE893,0),0)</f>
        <v/>
      </c>
      <c r="AQ893">
        <f>IFERROR(ROUND(Y893/$AD893*$AH893,0),0)</f>
        <v/>
      </c>
      <c r="AR893">
        <f>IFERROR(ROUND(Z893/$AD893*$AH893,0),0)</f>
        <v/>
      </c>
      <c r="AS893">
        <f>IFERROR(ROUND(AA893/$AD893*$AH893,0),0)</f>
        <v/>
      </c>
      <c r="AT893">
        <f>IFERROR(IF((AE893+AF893+AG893)&gt;13,AB893,ROUND(AB893/AD893*AH893,0)),0)</f>
        <v/>
      </c>
      <c r="AU893">
        <f>IFERROR(INDEX(ADJ!$A$1:$BZ$1000,MATCH(PAYROLL!D893,ADJ!A$1:A$500,0),MATCH(PAYROLL!AU$2,ADJ!$2:$2,0)),0)</f>
        <v/>
      </c>
      <c r="AV893">
        <f>ROUND(SUM(AN893:AU893),0)</f>
        <v/>
      </c>
      <c r="AW893">
        <f>IFERROR(INDEX(TIMESHEET!$A$1:$AI$5000,MATCH(PAYROLL!D893,TIMESHEET!A$1:A$500,0),MATCH("T620",TIMESHEET!$2:$2,0)),0)</f>
        <v/>
      </c>
      <c r="AX893">
        <f>IFERROR(INDEX(TIMESHEET!$A$1:$AI$5000,MATCH(PAYROLL!D893,TIMESHEET!A$1:A$500,0),MATCH("T601",TIMESHEET!$2:$2,0)),0)</f>
        <v/>
      </c>
      <c r="AY893">
        <f>IFERROR(INDEX(TIMESHEET!$A$1:$AI$5000,MATCH(PAYROLL!D893,TIMESHEET!A$1:A$500,0),MATCH("T602",TIMESHEET!$2:$2,0)),0)</f>
        <v/>
      </c>
      <c r="AZ893">
        <f>IFERROR(INDEX(TIMESHEET!$A$1:$AI$5000,MATCH(PAYROLL!D893,TIMESHEET!A$1:A$500,0),MATCH("T603",TIMESHEET!$2:$2,0)),0)</f>
        <v/>
      </c>
      <c r="BA893">
        <f>IFERROR(INDEX(TIMESHEET!$A$1:$AI$5000,MATCH(PAYROLL!D893,TIMESHEET!A$1:A$500,0),MATCH("T611",TIMESHEET!$2:$2,0)),0)</f>
        <v/>
      </c>
      <c r="BB893">
        <f>IFERROR(INDEX(TIMESHEET!$A$1:$AI$5000,MATCH(PAYROLL!D893,TIMESHEET!A$1:A$500,0),MATCH("T612",TIMESHEET!$2:$2,0)),0)</f>
        <v/>
      </c>
      <c r="BC893">
        <f>IFERROR(INDEX(TIMESHEET!$A$1:$AI$5000,MATCH(PAYROLL!D893,TIMESHEET!A$1:A$500,0),MATCH("T613",TIMESHEET!$2:$2,0)),0)</f>
        <v/>
      </c>
      <c r="BD893">
        <f>IFERROR(INDEX(TIMESHEET!$A$1:$AI$5000,MATCH(PAYROLL!D893,TIMESHEET!A$1:A$500,0),MATCH("T500",TIMESHEET!$2:$2,0)),0)</f>
        <v/>
      </c>
      <c r="BE893">
        <f>IFERROR(IF(LEFT(INDEX(PIS!O$1:O$500,MATCH(D893,PIS!C$1:C$500)),1)="M",T893/AD893/8*(AW893+AX893*1.5+AY893*2+AZ893*3+BA893*2.1+BB893*2.7+BC893*3.9+BD893*0.3),T893/8*(AW893+AX893*1.5+AY893*2+AZ893*3+BA893*2.1+BB893*2.7+BC893*3.9+BD893*0.3)),0)</f>
        <v/>
      </c>
      <c r="BF893">
        <f>IFERROR(INDEX(ADJ!$A$1:$BZ$1000,MATCH(PAYROLL!$D893,ADJ!A$1:A$500,0),MATCH(PAYROLL!BF$2,ADJ!$2:$2,0)),0)</f>
        <v/>
      </c>
      <c r="BG893">
        <f>IFERROR(INDEX(ADJ!$A$1:$BZ$1000,MATCH(PAYROLL!D893,ADJ!A$1:A$500,0),MATCH(PAYROLL!BG$2,ADJ!$2:$2,0)),0)</f>
        <v/>
      </c>
      <c r="BH893">
        <f>IFERROR(INDEX(ADJ!$A$1:$BZ$1000,MATCH(PAYROLL!D893,ADJ!A$1:A$500,0),MATCH(PAYROLL!BH$2,ADJ!$2:$2,0)),0)</f>
        <v/>
      </c>
      <c r="BI893">
        <f>IFERROR(INDEX(ADJ!$A$1:$BZ$1000,MATCH(PAYROLL!D893,ADJ!A$1:A$500,0),MATCH(PAYROLL!BI$2,ADJ!$2:$2,0)),0)</f>
        <v/>
      </c>
      <c r="BJ893">
        <f>IFERROR(INDEX(ADJ!$A$1:$BZ$1000,MATCH(PAYROLL!D893,ADJ!A$1:A$500,0),MATCH(PAYROLL!BJ$2,ADJ!$2:$2,0)),0)</f>
        <v/>
      </c>
      <c r="BK893">
        <f>SUM(BF893:BJ893)</f>
        <v/>
      </c>
      <c r="BL893">
        <f>IFERROR(INDEX(ADJ!$A$1:$BZ$1000,MATCH(PAYROLL!D893,ADJ!A$1:A$500,0),MATCH(PAYROLL!BL$2,ADJ!$2:$2,0)),0)</f>
        <v/>
      </c>
      <c r="BM893">
        <f>IFERROR(INDEX(ADJ!$A$1:$BZ$1000,MATCH(PAYROLL!D893,ADJ!A$1:A$500,0),MATCH(PAYROLL!BM$2,ADJ!$2:$2,0)),0)</f>
        <v/>
      </c>
      <c r="BN893">
        <f>IFERROR(INDEX(ADJ!$A$1:$BZ$1000,MATCH(PAYROLL!D893,ADJ!A$1:A$500,0),MATCH(PAYROLL!BN$2,ADJ!$2:$2,0)),0)</f>
        <v/>
      </c>
      <c r="BO893">
        <f>IFERROR(INDEX(ADJ!$A$1:$BZ$1000,MATCH(PAYROLL!D893,ADJ!A$1:A$500,0),MATCH(PAYROLL!BO$2,ADJ!$2:$2,0)),0)</f>
        <v/>
      </c>
      <c r="BP893">
        <f>SUM(AM893,AV893,BE893,BK893,BL893:BO893)</f>
        <v/>
      </c>
      <c r="BQ893">
        <f>BO893</f>
        <v/>
      </c>
      <c r="BR893">
        <f>IFERROR(ROUND(IF(LEFT(INDEX(PIS!O$1:O$500,MATCH(D893,PIS!C$1:C$500)),1)="D",T893/8*(BD893*0.3),IF(LEFT(INDEX(PIS!O$1:O$500,MATCH(D893,PIS!C$1:C$500)),1)="H",T893*($BD893*0.3),T893/$AD893/8*($BD893*0.3))),0),0)</f>
        <v/>
      </c>
      <c r="BS893">
        <f>IF(AP893&lt;1,0,MIN(AP893,730000))</f>
        <v/>
      </c>
      <c r="BT893">
        <f>IFERROR(ROUND((BE893-SUM(AW893:BC893)*T893/AD893/8),0)-BR893,0)</f>
        <v/>
      </c>
      <c r="BU893">
        <f>AO893</f>
        <v/>
      </c>
      <c r="BV893">
        <f>SUM(BQ893:BU893)</f>
        <v/>
      </c>
      <c r="BW893">
        <f>BP893-BV893</f>
        <v/>
      </c>
      <c r="BX893">
        <f>IFERROR(IF(RIGHT(INDEX(PIS!O$1:O$500,MATCH(D893,PIS!C$1:C$500)),5)="Gross",MIN(U893+V893,VLOOKUP("R700",TSC!B:C,2,0)*VLOOKUP("R101",TSC!B:C,2,0))*VLOOKUP("R701",TSC!B:C,2,0)%,0),0)</f>
        <v/>
      </c>
      <c r="BY893">
        <f>IFERROR(IF(RIGHT(INDEX(PIS!O$1:O$500,MATCH(D893,PIS!C$1:C$500)),5)="Gross",MIN(U893+V893,VLOOKUP("R700",TSC!B:C,2,0)*VLOOKUP("R101",TSC!B:C,2,0))*VLOOKUP("T704",TSC!B:C,2,0)%,0),0)</f>
        <v/>
      </c>
      <c r="BZ893">
        <f>IFERROR(IF(RIGHT(INDEX(PIS!O$1:O$500,MATCH(D893,PIS!C$1:C$500)),5)="Gross",MIN(U893+V893,VLOOKUP("R700",TSC!B:C,2,0)*VLOOKUP("1",TSC!F:G,2,0))*VLOOKUP("T705",TSC!B:C,2,0)%,0),0)</f>
        <v/>
      </c>
      <c r="CA893">
        <f>IFERROR(INDEX(ADJ!$A$1:$BZ$1000,MATCH(PAYROLL!D893,ADJ!A$1:A$500,0),MATCH(PAYROLL!CA$2,ADJ!$2:$2,0)),0)</f>
        <v/>
      </c>
      <c r="CB893">
        <f>IFERROR(INDEX(ADJ!$A$1:$BZ$1000,MATCH(PAYROLL!D893,ADJ!A$1:A$500,0),MATCH(PAYROLL!CB$2,ADJ!$2:$2,0)),0)</f>
        <v/>
      </c>
      <c r="CC893">
        <f>SUM(BX893:CB893)</f>
        <v/>
      </c>
      <c r="CD893">
        <f>IFERROR(INDEX(PIS!$A$1:$BZ$1000,MATCH(PAYROLL!D893,PIS!C$1:C$500,0),MATCH(PAYROLL!CD$1,PIS!$1:$1,0)),0)</f>
        <v/>
      </c>
      <c r="CE893">
        <f>IFERROR(IF(OR(INDEX(PIS!P$1:P$500,MATCH(D893,PIS!C$1:C$500,0))="LT2",INDEX(PIS!P$1:P$500,MATCH(D893,PIS!C$1:C$500,0))="P10"),0,SUM(CC893,CD893*VLOOKUP("R601",TSC!B:C,2,0),VLOOKUP("R602",TSC!B:C,2,0))),0)</f>
        <v/>
      </c>
      <c r="CF893">
        <f>MAX(BW893-CE893,0)</f>
        <v/>
      </c>
      <c r="CG893">
        <f>IFERROR(IF(OR(RIGHT(INDEX(PIS!P$1:P$500,MATCH(D893,PIS!C$1:C$500)),5)="P10",RIGHT(INDEX(PIS!P$1:P$500,MATCH(D893,PIS!C$1:C$500)),5)="CK"),0,IF(CF893&lt;=5000000,CF893*5%,IF(CF893&lt;=10000000,CF893*10%-250000,IF(CF893&lt;=18000000,CF893*15%-750000,IF(CF893&lt;=32000000,CF893*20%-1650000,IF(CF893&lt;=52000000,CF893*25%-3250000,IF(CF893&lt;=80000000,BH893*30%-5850000,CF893*35%-9850000))))))),0)</f>
        <v/>
      </c>
      <c r="CH893">
        <f>IFERROR(IF(OR(INDEX(PIS!P$1:P$500,MATCH(D893,PIS!C$1:C$500))="LT",INDEX(PIS!P$1:P$500,MATCH(D893,PIS!C$1:C$500))="CK"),0,IF(CF893&lt;2000000,0,CF893*10%)),0)</f>
        <v/>
      </c>
      <c r="CI893">
        <f>IFERROR(INDEX(ADJ!$A$1:$BZ$1000,MATCH(PAYROLL!D893,ADJ!A$1:A$500,0),MATCH(PAYROLL!CI$2,ADJ!$2:$2,0)),0)</f>
        <v/>
      </c>
      <c r="CJ893">
        <f>IFERROR(INDEX(ADJ!$A$1:$BZ$1000,MATCH(PAYROLL!D893,ADJ!A$1:A$500,0),MATCH(PAYROLL!CJ$2,ADJ!$2:$2,0)),0)</f>
        <v/>
      </c>
      <c r="CK893">
        <f>IFERROR(INDEX(ADJ!$A$1:$BZ$1000,MATCH(PAYROLL!D893,ADJ!A$1:A$500,0),MATCH(PAYROLL!CK$2,ADJ!$2:$2,0)),0)</f>
        <v/>
      </c>
      <c r="CL893">
        <f>SUM(CG893:CK893)</f>
        <v/>
      </c>
      <c r="CM893">
        <f>ROUND(SUM(CH893:CK893),0)</f>
        <v/>
      </c>
      <c r="CN893">
        <f>IFERROR(INDEX(CSDA!D$1:D$500,MATCH($CN$2,CSDA!C$1:C$500,0))*INDEX(PIS!V$1:V$500,MATCH(D893,PIS!C$1:C$500))+INDEX(ADJ!$A$1:$BZ$1000,MATCH(PAYROLL!D893,ADJ!A$1:A$500,0),MATCH(PAYROLL!CN$2,ADJ!$2:$2,0)),0)</f>
        <v/>
      </c>
      <c r="CO893">
        <f>IFERROR(INDEX(ADJ!$A$1:$BZ$1000,MATCH(PAYROLL!D893,ADJ!A$1:A$500,0),MATCH(PAYROLL!CO$2,ADJ!$2:$2,0)),0)</f>
        <v/>
      </c>
      <c r="CP893">
        <f>IFERROR(INDEX(ADJ!$A$1:$BZ$1000,MATCH(PAYROLL!D893,ADJ!A$1:A$500,0),MATCH(PAYROLL!CP$2,ADJ!$2:$2,0)),0)</f>
        <v/>
      </c>
      <c r="CQ893">
        <f>BP893-CL893-CI893-CM893-CN893-CO893-CP893-CC893</f>
        <v/>
      </c>
      <c r="CR893">
        <f>IFERROR(IF(RIGHT(INDEX(PIS!O$1:O$500,MATCH(D893,PIS!C$1:C$500,0)),5)="Gross",MIN(U893+V893,VLOOKUP("R700",TSC!B:C,2,0)*VLOOKUP("R101",TSC!B:C,2,0))*(VLOOKUP("T711",TSC!B:C,2,0)+VLOOKUP("T712",TSC!B:C,2,0))%,MIN(T893+V893,VLOOKUP("R700",TSC!B:C,2,0)*VLOOKUP("R101",TSC!B:C,2,0))*(VLOOKUP("T711",TSC!B:C,2,0)+VLOOKUP("T712",TSC!B:C,2,0)+VLOOKUP("R701",TSC!B:C,2,0))%),0)</f>
        <v/>
      </c>
      <c r="CS893">
        <f>IFERROR(IF(RIGHT(INDEX(PIS!O$1:O$500,MATCH(D893,PIS!C$1:C$500,0)),5)="Gross",MIN(U893+V893,VLOOKUP("R700",TSC!B:C,2,0)*VLOOKUP("R101",TSC!B:C,2,0))*(VLOOKUP("T714",TSC!B:C,2,0))%,MIN(T893+V893,VLOOKUP("R700",TSC!B:C,2,0)*VLOOKUP("R101",TSC!B:C,2,0))*(VLOOKUP("T704",TSC!B:C,2,0)+VLOOKUP("T714",TSC!B:C,2,0))%),0)</f>
        <v/>
      </c>
      <c r="CT893">
        <f>IFERROR(IF(RIGHT(INDEX(PIS!O$1:O$500,MATCH(D893,PIS!C$1:C$500,0)),5)="Gross",MIN(U893+V893,VLOOKUP("R700",TSC!B:C,2,0)*VLOOKUP("R101",TSC!B:C,2,0))*VLOOKUP("T705",TSC!B:C,2,0)%,MIN(T893+V893,VLOOKUP("R700",TSC!B:C,2,0)*VLOOKUP("R101",TSC!B:C,2,0))*VLOOKUP("T705",TSC!B:C,2,0)%),0)</f>
        <v/>
      </c>
      <c r="CU893">
        <f>IFERROR(IF(RIGHT(INDEX(PIS!O$1:O$500,MATCH(D893,PIS!C$1:C$500,0)),5)="Gross",MIN(U893+V893,VLOOKUP("R700",TSC!B:C,2,0)*VLOOKUP("R101",TSC!B:C,2,0))*(VLOOKUP("T713",TSC!B:C,2,0))%,MIN(T893+V893,VLOOKUP("R700",TSC!B:C,2,0)*VLOOKUP("R101",TSC!B:C,2,0))*(VLOOKUP("T713",TSC!B:C,2,0))%),0)</f>
        <v/>
      </c>
      <c r="CV893">
        <f>IFERROR(INDEX(ADJ!$A$1:$BZ$1000,MATCH(PAYROLL!D893,ADJ!A$1:A$500,0),MATCH(PAYROLL!CV$2,ADJ!$2:$2,0)),0)</f>
        <v/>
      </c>
      <c r="CW893">
        <f>IFERROR(INDEX(ADJ!$A$1:$BZ$1000,MATCH(PAYROLL!D893,ADJ!A$1:A$500,0),MATCH(PAYROLL!CW$2,ADJ!$2:$2,0)),0)</f>
        <v/>
      </c>
      <c r="CX893">
        <f>SUM(CR893:CW893)</f>
        <v/>
      </c>
      <c r="CY893">
        <f>ROUND(IF(CR893&gt;0,T893+V893*VLOOKUP("R202",TSC!$B$1:$C$500,2,0),0),0)</f>
        <v/>
      </c>
      <c r="CZ893">
        <f>IFERROR(INDEX(CSDA!D$1:D$500,MATCH($CZ$2,CSDA!C$1:C$500,0)),0)</f>
        <v/>
      </c>
      <c r="DA893">
        <f>ROUND(T893*0.7%,0)</f>
        <v/>
      </c>
      <c r="DB893">
        <f>ROUND(T893/12,0)</f>
        <v/>
      </c>
      <c r="DC893">
        <f ref="DC893" t="array">IFERROR(INDEX(CSDA!D$1:D$500,MATCH("Trích giữ"&amp;PAYROLL!DC$2,CSDA!A$1:A$500&amp;CSDA!C$1:C$500,0)),0)</f>
        <v/>
      </c>
      <c r="DD893">
        <f ref="DD893" t="array">IFERROR(INDEX(CSDA!D$1:D$500,MATCH("Trích giữ"&amp;PAYROLL!DD$2,CSDA!A$1:A$500&amp;CSDA!C$1:C$500,0)),0)</f>
        <v/>
      </c>
      <c r="DE893">
        <f ref="DE893" t="array">IFERROR(INDEX(CSDA!D$1:D$500,MATCH("Trích giữ"&amp;PAYROLL!DE$2,CSDA!A$1:A$500&amp;CSDA!C$1:C$500,0)),0)</f>
        <v/>
      </c>
      <c r="DF893">
        <f>IFERROR(INDEX(CSDA!D$1:D$500,MATCH(PAYROLL!DF$2,CSDA!C$1:C$500,0)),0)</f>
        <v/>
      </c>
      <c r="DG893">
        <f ref="DG893" t="array">IFERROR(INDEX(CSDA!D$1:D$500,MATCH("Trích giữ"&amp;PAYROLL!DG$2,CSDA!A$1:A$500&amp;CSDA!C$1:C$500,0)),0)</f>
        <v/>
      </c>
      <c r="DH893">
        <f>ROUND(T893/26,0)</f>
        <v/>
      </c>
      <c r="DI893">
        <f ref="DI893" t="array">IFERROR(INDEX(CSDA!D$1:D$500,MATCH("Trích giữ"&amp;PAYROLL!DI$2,CSDA!A$1:A$500&amp;CSDA!C$1:C$500,0)),0)</f>
        <v/>
      </c>
      <c r="DJ893">
        <f>IF(U893=0,T893*21.5%-BL893,0)</f>
        <v/>
      </c>
      <c r="DK893">
        <f ref="DK893" t="array">IFERROR(INDEX(CSDA!D$1:D$500,MATCH("Trích giữ"&amp;PAYROLL!DK$2,CSDA!A$1:A$500&amp;CSDA!C$1:C$500,0)),0)</f>
        <v/>
      </c>
      <c r="DL893">
        <f>IFERROR(INDEX(CSDA!D$1:D$500,MATCH(PAYROLL!DL$2,CSDA!C$1:C$500,0))/12,0)</f>
        <v/>
      </c>
      <c r="DM893">
        <f>SUM(DB893:DL893)</f>
        <v/>
      </c>
      <c r="DN893">
        <f>IFERROR(INDEX(ADJ!$A$1:$BZ$1000,MATCH(PAYROLL!D893,ADJ!A$1:A$500,0),MATCH(PAYROLL!DN$2,ADJ!$2:$2,0)),0)</f>
        <v/>
      </c>
      <c r="DO893">
        <f>IFERROR(SUM(BP893,DM893:DN893,CX893:DA893)-DT893,0)</f>
        <v/>
      </c>
      <c r="DP893">
        <f ref="DP893" t="array">SUM(BW893*IFERROR(INDEX(CSDA!D$1:D$500,MATCH(BW$2,CSDA!C$1:C$500,0)),0)%,CX893*IFERROR(INDEX(CSDA!D$1:D$500,MATCH(CX$2,CSDA!C$1:C$500,0)),0)%,DA893*IFERROR(INDEX(CSDA!D$1:D$500,MATCH(DA$2,CSDA!C$1:C$500,0)),0)%,DB893*IFERROR(INDEX(CSDA!D$1:D$500,MATCH(DB$2,CSDA!C$1:C$500,0)),0)%,DF893*IFERROR(INDEX(CSDA!D$1:D$500,MATCH("Phí dịch vụ"&amp;PAYROLL!DF$2,CSDA!A$1:A$500&amp;CSDA!C$1:C$500,0)),0)%,DC893*IFERROR(INDEX(CSDA!D$1:D$500,MATCH("Phí dịch vụ"&amp;PAYROLL!DC$2,CSDA!A$1:A$500&amp;CSDA!C$1:C$500,0)),0)%,DH893*IFERROR(INDEX(CSDA!D$1:D$500,MATCH("Phí dịch vụ"&amp;PAYROLL!DH$2,CSDA!A$1:A$500&amp;CSDA!C$1:C$500,0)),0)%,DJ893*IFERROR(INDEX(CSDA!D$1:D$500,MATCH("Phí dịch vụ"&amp;PAYROLL!DJ$2,CSDA!A$1:A$500&amp;CSDA!C$1:C$500,0)),0)%,BN893*IFERROR(INDEX(CSDA!D$1:D$500,MATCH(BN$2,CSDA!C$1:C$500,0)),0)%)-BN893*7%</f>
        <v/>
      </c>
      <c r="DQ893">
        <f>IFERROR(INDEX(ADJ!$A$1:$BZ$1000,MATCH(PAYROLL!D893,ADJ!A$1:A$500,0),MATCH(PAYROLL!DQ$2,ADJ!$2:$2,0)),0)</f>
        <v/>
      </c>
      <c r="DR893">
        <f>IFERROR(INDEX(ADJ!$A$1:$BZ$1000,MATCH(PAYROLL!D893,ADJ!A$1:A$500,0),MATCH(PAYROLL!DR$2,ADJ!$2:$2,0)),0)</f>
        <v/>
      </c>
      <c r="DS893">
        <f>SUM(DP893:DR893)</f>
        <v/>
      </c>
      <c r="DT893">
        <f>EK893</f>
        <v/>
      </c>
      <c r="DU893">
        <f>SUM(DO893:DR893)</f>
        <v/>
      </c>
      <c r="DV893">
        <f>ROUND(DU893*0.1,0)</f>
        <v/>
      </c>
      <c r="DW893">
        <f>DU893+DV893</f>
        <v/>
      </c>
      <c r="DZ893">
        <f>IFERROR(INDEX(ADJ!$A$1:$BZ$1000,MATCH(PAYROLL!$D893,ADJ!A$1:A$500,0),MATCH(PAYROLL!DZ$2,ADJ!$2:$2,0)),0)</f>
        <v/>
      </c>
      <c r="EA893">
        <f>IFERROR(INDEX(ADJ!$A$1:$BZ$1000,MATCH(PAYROLL!$D893,ADJ!A$1:A$500,0),MATCH(PAYROLL!EA$2,ADJ!$2:$2,0)),0)</f>
        <v/>
      </c>
      <c r="EB893">
        <f>IFERROR(INDEX(ADJ!$A$1:$BZ$1000,MATCH(PAYROLL!$D893,ADJ!A$1:A$500,0),MATCH(PAYROLL!EB$2,ADJ!$2:$2,0)),0)</f>
        <v/>
      </c>
      <c r="EC893">
        <f>IFERROR(INDEX(ADJ!$A$1:$BZ$1000,MATCH(PAYROLL!$D893,ADJ!A$1:A$500,0),MATCH(PAYROLL!EC$2,ADJ!$2:$2,0)),0)</f>
        <v/>
      </c>
      <c r="ED893">
        <f>IFERROR(INDEX(ADJ!$A$1:$BZ$1000,MATCH(PAYROLL!$D893,ADJ!A$1:A$500,0),MATCH(PAYROLL!ED$2,ADJ!$2:$2,0)),0)</f>
        <v/>
      </c>
      <c r="EE893">
        <f>IFERROR(INDEX(ADJ!$A$1:$BZ$1000,MATCH(PAYROLL!$D893,ADJ!A$1:A$500,0),MATCH(PAYROLL!EE$2,ADJ!$2:$2,0)),0)</f>
        <v/>
      </c>
      <c r="EF893">
        <f>IFERROR(INDEX(ADJ!$A$1:$BZ$1000,MATCH(PAYROLL!$D893,ADJ!A$1:A$500,0),MATCH(PAYROLL!EF$2,ADJ!$2:$2,0)),0)</f>
        <v/>
      </c>
      <c r="EG893">
        <f>IFERROR(INDEX(ADJ!$A$1:$BZ$1000,MATCH(PAYROLL!$D893,ADJ!A$1:A$500,0),MATCH(PAYROLL!EG$2,ADJ!$2:$2,0)),0)</f>
        <v/>
      </c>
      <c r="EH893">
        <f>IFERROR(INDEX(ADJ!$A$1:$BZ$1000,MATCH(PAYROLL!$D893,ADJ!A$1:A$500,0),MATCH(PAYROLL!EH$2,ADJ!$2:$2,0)),0)</f>
        <v/>
      </c>
      <c r="EI893">
        <f>IFERROR(INDEX(ADJ!$A$1:$BZ$1000,MATCH(PAYROLL!D893,ADJ!A$1:A$500,0),MATCH(PAYROLL!EI$2,ADJ!$2:$2,0)),0)</f>
        <v/>
      </c>
      <c r="EJ893">
        <f>IFERROR(INDEX(ADJ!$A$1:$BZ$1000,MATCH(PAYROLL!$D893,ADJ!A$1:A$500,0),MATCH(PAYROLL!EJ$2,ADJ!$2:$2,0)),0)</f>
        <v/>
      </c>
      <c r="EK893">
        <f>SUM(DZ893:EJ893)</f>
        <v/>
      </c>
    </row>
    <row r="894">
      <c r="A894" t="n">
        <v>892</v>
      </c>
      <c r="B894" t="inlineStr">
        <is>
          <t>Hà Văn Việt</t>
        </is>
      </c>
      <c r="D894" t="inlineStr">
        <is>
          <t>153277-01</t>
        </is>
      </c>
      <c r="S894">
        <f>IFERROR(INDEX(PIS!$A$1:$BZ$1000,MATCH($D894,PIS!C$1:C$500,0),MATCH("Lương CB tháng trước",PIS!$1:$1,0)),0)</f>
        <v/>
      </c>
      <c r="T894">
        <f>IFERROR(INDEX(PIS!$A$1:$BZ$1000,MATCH($D894,PIS!C$1:C$500,0),MATCH("Lương CB hiện tại",PIS!$1:$1,0)),0)</f>
        <v/>
      </c>
      <c r="U894">
        <f>IFERROR(INDEX(PIS!$A$1:$BZ$1000,MATCH($D894,PIS!C$1:C$500,0),MATCH("Lương đóng BHBB",PIS!$1:$1,0)),0)</f>
        <v/>
      </c>
      <c r="V894">
        <f>IFERROR(INDEX(PIS!$A$1:$BZ$1000,MATCH($D894,PIS!C$1:C$500,0),MATCH(V$2,PIS!$2:$2,0)),0)</f>
        <v/>
      </c>
      <c r="W894">
        <f>IFERROR(INDEX(PIS!$A$1:$BZ$1000,MATCH($D894,PIS!C$1:C$500,0),MATCH(W$2,PIS!$2:$2,0)),0)</f>
        <v/>
      </c>
      <c r="X894">
        <f>IFERROR(INDEX(PIS!$A$1:$BZ$1000,MATCH($D894,PIS!C$1:C$500,0),MATCH(X$2,PIS!$2:$2,0)),0)</f>
        <v/>
      </c>
      <c r="Y894">
        <f>IFERROR(INDEX(PIS!$A$1:$BZ$1000,MATCH($D894,PIS!C$1:C$500,0),MATCH(Y$2,PIS!$2:$2,0)),0)</f>
        <v/>
      </c>
      <c r="Z894">
        <f>IFERROR(INDEX(PIS!$A$1:$BZ$1000,MATCH($D894,PIS!C$1:C$500,0),MATCH(Z$2,PIS!$2:$2,0)),0)</f>
        <v/>
      </c>
      <c r="AA894">
        <f>IFERROR(INDEX(PIS!$A$1:$BZ$1000,MATCH($D894,PIS!C$1:C$500,0),MATCH(AA$2,PIS!$2:$2,0)),0)</f>
        <v/>
      </c>
      <c r="AB894">
        <f>IFERROR(INDEX(PIS!$A$1:$BZ$1000,MATCH($D894,PIS!C$1:C$500,0),MATCH(AB$2,PIS!$2:$2,0)),0)</f>
        <v/>
      </c>
      <c r="AC894">
        <f>SUM(V894:AB894)</f>
        <v/>
      </c>
      <c r="AD894">
        <f>IFERROR(INDEX(TIMESHEET!$A$1:$AI$5000,MATCH($D894,TIMESHEET!A$1:A$500,0),MATCH("T100",TIMESHEET!$2:$2,0))-2,0)</f>
        <v/>
      </c>
      <c r="AE894">
        <f>IFERROR(INDEX(TIMESHEET!$A$1:$AI$5000,MATCH($D894,TIMESHEET!A$1:A$500,0),MATCH("T202",TIMESHEET!$2:$2,0)),0)</f>
        <v/>
      </c>
      <c r="AF894">
        <f>IFERROR(INDEX(TIMESHEET!$A$1:$AI$5000,MATCH($D894,TIMESHEET!A$1:A$500,0),MATCH("T302",TIMESHEET!$2:$2,0)),0)</f>
        <v/>
      </c>
      <c r="AG894">
        <f>IFERROR(INDEX(TIMESHEET!$A$1:$AI$5000,MATCH($D894,TIMESHEET!A$1:A$500,0),MATCH("T406",TIMESHEET!$2:$2,0)),0)</f>
        <v/>
      </c>
      <c r="AH894">
        <f>AE894+AG894</f>
        <v/>
      </c>
      <c r="AI894">
        <f>IFERROR(INDEX(TIMESHEET!$A$1:$AI$5000,MATCH($D894,TIMESHEET!A$1:A$500,0),MATCH("T701",TIMESHEET!$2:$2,0)),0)</f>
        <v/>
      </c>
      <c r="AJ894">
        <f>IFERROR(INDEX(TIMESHEET!$A$1:$AI$5000,MATCH($D894,TIMESHEET!B$1:B$500,0),MATCH("T320",TIMESHEET!$2:$2,0)),0)</f>
        <v/>
      </c>
      <c r="AK894">
        <f>IFERROR(IF(LEFT(INDEX(PIS!O$1:O$500,MATCH(D894,PIS!C$1:C$500)),1)="M",T894/AD894*SUM(AE894:AG894),T894*AD894),0)</f>
        <v/>
      </c>
      <c r="AL894">
        <f>IFERROR(INDEX(ADJ!$A$1:$BZ$1000,MATCH(PAYROLL!D894,ADJ!A$1:A$500,0),MATCH(PAYROLL!AL$2,ADJ!$2:$2,0)),0)</f>
        <v/>
      </c>
      <c r="AM894">
        <f>SUM(AK894:AL894)</f>
        <v/>
      </c>
      <c r="AN894">
        <f>IFERROR(ROUND(V894/$AD894*$AH894,0),0)</f>
        <v/>
      </c>
      <c r="AO894">
        <f>IFERROR(ROUND(W894/$AD894*$AH894,0),0)</f>
        <v/>
      </c>
      <c r="AP894">
        <f>IFERROR(ROUND(X894/$AD894*$AE894,0),0)</f>
        <v/>
      </c>
      <c r="AQ894">
        <f>IFERROR(ROUND(Y894/$AD894*$AH894,0),0)</f>
        <v/>
      </c>
      <c r="AR894">
        <f>IFERROR(ROUND(Z894/$AD894*$AH894,0),0)</f>
        <v/>
      </c>
      <c r="AS894">
        <f>IFERROR(ROUND(AA894/$AD894*$AH894,0),0)</f>
        <v/>
      </c>
      <c r="AT894">
        <f>IFERROR(IF((AE894+AF894+AG894)&gt;13,AB894,ROUND(AB894/AD894*AH894,0)),0)</f>
        <v/>
      </c>
      <c r="AU894">
        <f>IFERROR(INDEX(ADJ!$A$1:$BZ$1000,MATCH(PAYROLL!D894,ADJ!A$1:A$500,0),MATCH(PAYROLL!AU$2,ADJ!$2:$2,0)),0)</f>
        <v/>
      </c>
      <c r="AV894">
        <f>ROUND(SUM(AN894:AU894),0)</f>
        <v/>
      </c>
      <c r="AW894">
        <f>IFERROR(INDEX(TIMESHEET!$A$1:$AI$5000,MATCH(PAYROLL!D894,TIMESHEET!A$1:A$500,0),MATCH("T620",TIMESHEET!$2:$2,0)),0)</f>
        <v/>
      </c>
      <c r="AX894">
        <f>IFERROR(INDEX(TIMESHEET!$A$1:$AI$5000,MATCH(PAYROLL!D894,TIMESHEET!A$1:A$500,0),MATCH("T601",TIMESHEET!$2:$2,0)),0)</f>
        <v/>
      </c>
      <c r="AY894">
        <f>IFERROR(INDEX(TIMESHEET!$A$1:$AI$5000,MATCH(PAYROLL!D894,TIMESHEET!A$1:A$500,0),MATCH("T602",TIMESHEET!$2:$2,0)),0)</f>
        <v/>
      </c>
      <c r="AZ894">
        <f>IFERROR(INDEX(TIMESHEET!$A$1:$AI$5000,MATCH(PAYROLL!D894,TIMESHEET!A$1:A$500,0),MATCH("T603",TIMESHEET!$2:$2,0)),0)</f>
        <v/>
      </c>
      <c r="BA894">
        <f>IFERROR(INDEX(TIMESHEET!$A$1:$AI$5000,MATCH(PAYROLL!D894,TIMESHEET!A$1:A$500,0),MATCH("T611",TIMESHEET!$2:$2,0)),0)</f>
        <v/>
      </c>
      <c r="BB894">
        <f>IFERROR(INDEX(TIMESHEET!$A$1:$AI$5000,MATCH(PAYROLL!D894,TIMESHEET!A$1:A$500,0),MATCH("T612",TIMESHEET!$2:$2,0)),0)</f>
        <v/>
      </c>
      <c r="BC894">
        <f>IFERROR(INDEX(TIMESHEET!$A$1:$AI$5000,MATCH(PAYROLL!D894,TIMESHEET!A$1:A$500,0),MATCH("T613",TIMESHEET!$2:$2,0)),0)</f>
        <v/>
      </c>
      <c r="BD894">
        <f>IFERROR(INDEX(TIMESHEET!$A$1:$AI$5000,MATCH(PAYROLL!D894,TIMESHEET!A$1:A$500,0),MATCH("T500",TIMESHEET!$2:$2,0)),0)</f>
        <v/>
      </c>
      <c r="BE894">
        <f>IFERROR(IF(LEFT(INDEX(PIS!O$1:O$500,MATCH(D894,PIS!C$1:C$500)),1)="M",T894/AD894/8*(AW894+AX894*1.5+AY894*2+AZ894*3+BA894*2.1+BB894*2.7+BC894*3.9+BD894*0.3),T894/8*(AW894+AX894*1.5+AY894*2+AZ894*3+BA894*2.1+BB894*2.7+BC894*3.9+BD894*0.3)),0)</f>
        <v/>
      </c>
      <c r="BF894">
        <f>IFERROR(INDEX(ADJ!$A$1:$BZ$1000,MATCH(PAYROLL!$D894,ADJ!A$1:A$500,0),MATCH(PAYROLL!BF$2,ADJ!$2:$2,0)),0)</f>
        <v/>
      </c>
      <c r="BG894">
        <f>IFERROR(INDEX(ADJ!$A$1:$BZ$1000,MATCH(PAYROLL!D894,ADJ!A$1:A$500,0),MATCH(PAYROLL!BG$2,ADJ!$2:$2,0)),0)</f>
        <v/>
      </c>
      <c r="BH894">
        <f>IFERROR(INDEX(ADJ!$A$1:$BZ$1000,MATCH(PAYROLL!D894,ADJ!A$1:A$500,0),MATCH(PAYROLL!BH$2,ADJ!$2:$2,0)),0)</f>
        <v/>
      </c>
      <c r="BI894">
        <f>IFERROR(INDEX(ADJ!$A$1:$BZ$1000,MATCH(PAYROLL!D894,ADJ!A$1:A$500,0),MATCH(PAYROLL!BI$2,ADJ!$2:$2,0)),0)</f>
        <v/>
      </c>
      <c r="BJ894">
        <f>IFERROR(INDEX(ADJ!$A$1:$BZ$1000,MATCH(PAYROLL!D894,ADJ!A$1:A$500,0),MATCH(PAYROLL!BJ$2,ADJ!$2:$2,0)),0)</f>
        <v/>
      </c>
      <c r="BK894">
        <f>SUM(BF894:BJ894)</f>
        <v/>
      </c>
      <c r="BL894">
        <f>IFERROR(INDEX(ADJ!$A$1:$BZ$1000,MATCH(PAYROLL!D894,ADJ!A$1:A$500,0),MATCH(PAYROLL!BL$2,ADJ!$2:$2,0)),0)</f>
        <v/>
      </c>
      <c r="BM894">
        <f>IFERROR(INDEX(ADJ!$A$1:$BZ$1000,MATCH(PAYROLL!D894,ADJ!A$1:A$500,0),MATCH(PAYROLL!BM$2,ADJ!$2:$2,0)),0)</f>
        <v/>
      </c>
      <c r="BN894">
        <f>IFERROR(INDEX(ADJ!$A$1:$BZ$1000,MATCH(PAYROLL!D894,ADJ!A$1:A$500,0),MATCH(PAYROLL!BN$2,ADJ!$2:$2,0)),0)</f>
        <v/>
      </c>
      <c r="BO894">
        <f>IFERROR(INDEX(ADJ!$A$1:$BZ$1000,MATCH(PAYROLL!D894,ADJ!A$1:A$500,0),MATCH(PAYROLL!BO$2,ADJ!$2:$2,0)),0)</f>
        <v/>
      </c>
      <c r="BP894">
        <f>SUM(AM894,AV894,BE894,BK894,BL894:BO894)</f>
        <v/>
      </c>
      <c r="BQ894">
        <f>BO894</f>
        <v/>
      </c>
      <c r="BR894">
        <f>IFERROR(ROUND(IF(LEFT(INDEX(PIS!O$1:O$500,MATCH(D894,PIS!C$1:C$500)),1)="D",T894/8*(BD894*0.3),IF(LEFT(INDEX(PIS!O$1:O$500,MATCH(D894,PIS!C$1:C$500)),1)="H",T894*($BD894*0.3),T894/$AD894/8*($BD894*0.3))),0),0)</f>
        <v/>
      </c>
      <c r="BS894">
        <f>IF(AP894&lt;1,0,MIN(AP894,730000))</f>
        <v/>
      </c>
      <c r="BT894">
        <f>IFERROR(ROUND((BE894-SUM(AW894:BC894)*T894/AD894/8),0)-BR894,0)</f>
        <v/>
      </c>
      <c r="BU894">
        <f>AO894</f>
        <v/>
      </c>
      <c r="BV894">
        <f>SUM(BQ894:BU894)</f>
        <v/>
      </c>
      <c r="BW894">
        <f>BP894-BV894</f>
        <v/>
      </c>
      <c r="BX894">
        <f>IFERROR(IF(RIGHT(INDEX(PIS!O$1:O$500,MATCH(D894,PIS!C$1:C$500)),5)="Gross",MIN(U894+V894,VLOOKUP("R700",TSC!B:C,2,0)*VLOOKUP("R101",TSC!B:C,2,0))*VLOOKUP("R701",TSC!B:C,2,0)%,0),0)</f>
        <v/>
      </c>
      <c r="BY894">
        <f>IFERROR(IF(RIGHT(INDEX(PIS!O$1:O$500,MATCH(D894,PIS!C$1:C$500)),5)="Gross",MIN(U894+V894,VLOOKUP("R700",TSC!B:C,2,0)*VLOOKUP("R101",TSC!B:C,2,0))*VLOOKUP("T704",TSC!B:C,2,0)%,0),0)</f>
        <v/>
      </c>
      <c r="BZ894">
        <f>IFERROR(IF(RIGHT(INDEX(PIS!O$1:O$500,MATCH(D894,PIS!C$1:C$500)),5)="Gross",MIN(U894+V894,VLOOKUP("R700",TSC!B:C,2,0)*VLOOKUP("1",TSC!F:G,2,0))*VLOOKUP("T705",TSC!B:C,2,0)%,0),0)</f>
        <v/>
      </c>
      <c r="CA894">
        <f>IFERROR(INDEX(ADJ!$A$1:$BZ$1000,MATCH(PAYROLL!D894,ADJ!A$1:A$500,0),MATCH(PAYROLL!CA$2,ADJ!$2:$2,0)),0)</f>
        <v/>
      </c>
      <c r="CB894">
        <f>IFERROR(INDEX(ADJ!$A$1:$BZ$1000,MATCH(PAYROLL!D894,ADJ!A$1:A$500,0),MATCH(PAYROLL!CB$2,ADJ!$2:$2,0)),0)</f>
        <v/>
      </c>
      <c r="CC894">
        <f>SUM(BX894:CB894)</f>
        <v/>
      </c>
      <c r="CD894">
        <f>IFERROR(INDEX(PIS!$A$1:$BZ$1000,MATCH(PAYROLL!D894,PIS!C$1:C$500,0),MATCH(PAYROLL!CD$1,PIS!$1:$1,0)),0)</f>
        <v/>
      </c>
      <c r="CE894">
        <f>IFERROR(IF(OR(INDEX(PIS!P$1:P$500,MATCH(D894,PIS!C$1:C$500,0))="LT2",INDEX(PIS!P$1:P$500,MATCH(D894,PIS!C$1:C$500,0))="P10"),0,SUM(CC894,CD894*VLOOKUP("R601",TSC!B:C,2,0),VLOOKUP("R602",TSC!B:C,2,0))),0)</f>
        <v/>
      </c>
      <c r="CF894">
        <f>MAX(BW894-CE894,0)</f>
        <v/>
      </c>
      <c r="CG894">
        <f>IFERROR(IF(OR(RIGHT(INDEX(PIS!P$1:P$500,MATCH(D894,PIS!C$1:C$500)),5)="P10",RIGHT(INDEX(PIS!P$1:P$500,MATCH(D894,PIS!C$1:C$500)),5)="CK"),0,IF(CF894&lt;=5000000,CF894*5%,IF(CF894&lt;=10000000,CF894*10%-250000,IF(CF894&lt;=18000000,CF894*15%-750000,IF(CF894&lt;=32000000,CF894*20%-1650000,IF(CF894&lt;=52000000,CF894*25%-3250000,IF(CF894&lt;=80000000,BH894*30%-5850000,CF894*35%-9850000))))))),0)</f>
        <v/>
      </c>
      <c r="CH894">
        <f>IFERROR(IF(OR(INDEX(PIS!P$1:P$500,MATCH(D894,PIS!C$1:C$500))="LT",INDEX(PIS!P$1:P$500,MATCH(D894,PIS!C$1:C$500))="CK"),0,IF(CF894&lt;2000000,0,CF894*10%)),0)</f>
        <v/>
      </c>
      <c r="CI894">
        <f>IFERROR(INDEX(ADJ!$A$1:$BZ$1000,MATCH(PAYROLL!D894,ADJ!A$1:A$500,0),MATCH(PAYROLL!CI$2,ADJ!$2:$2,0)),0)</f>
        <v/>
      </c>
      <c r="CJ894">
        <f>IFERROR(INDEX(ADJ!$A$1:$BZ$1000,MATCH(PAYROLL!D894,ADJ!A$1:A$500,0),MATCH(PAYROLL!CJ$2,ADJ!$2:$2,0)),0)</f>
        <v/>
      </c>
      <c r="CK894">
        <f>IFERROR(INDEX(ADJ!$A$1:$BZ$1000,MATCH(PAYROLL!D894,ADJ!A$1:A$500,0),MATCH(PAYROLL!CK$2,ADJ!$2:$2,0)),0)</f>
        <v/>
      </c>
      <c r="CL894">
        <f>SUM(CG894:CK894)</f>
        <v/>
      </c>
      <c r="CM894">
        <f>ROUND(SUM(CH894:CK894),0)</f>
        <v/>
      </c>
      <c r="CN894">
        <f>IFERROR(INDEX(CSDA!D$1:D$500,MATCH($CN$2,CSDA!C$1:C$500,0))*INDEX(PIS!V$1:V$500,MATCH(D894,PIS!C$1:C$500))+INDEX(ADJ!$A$1:$BZ$1000,MATCH(PAYROLL!D894,ADJ!A$1:A$500,0),MATCH(PAYROLL!CN$2,ADJ!$2:$2,0)),0)</f>
        <v/>
      </c>
      <c r="CO894">
        <f>IFERROR(INDEX(ADJ!$A$1:$BZ$1000,MATCH(PAYROLL!D894,ADJ!A$1:A$500,0),MATCH(PAYROLL!CO$2,ADJ!$2:$2,0)),0)</f>
        <v/>
      </c>
      <c r="CP894">
        <f>IFERROR(INDEX(ADJ!$A$1:$BZ$1000,MATCH(PAYROLL!D894,ADJ!A$1:A$500,0),MATCH(PAYROLL!CP$2,ADJ!$2:$2,0)),0)</f>
        <v/>
      </c>
      <c r="CQ894">
        <f>BP894-CL894-CI894-CM894-CN894-CO894-CP894-CC894</f>
        <v/>
      </c>
      <c r="CR894">
        <f>IFERROR(IF(RIGHT(INDEX(PIS!O$1:O$500,MATCH(D894,PIS!C$1:C$500,0)),5)="Gross",MIN(U894+V894,VLOOKUP("R700",TSC!B:C,2,0)*VLOOKUP("R101",TSC!B:C,2,0))*(VLOOKUP("T711",TSC!B:C,2,0)+VLOOKUP("T712",TSC!B:C,2,0))%,MIN(T894+V894,VLOOKUP("R700",TSC!B:C,2,0)*VLOOKUP("R101",TSC!B:C,2,0))*(VLOOKUP("T711",TSC!B:C,2,0)+VLOOKUP("T712",TSC!B:C,2,0)+VLOOKUP("R701",TSC!B:C,2,0))%),0)</f>
        <v/>
      </c>
      <c r="CS894">
        <f>IFERROR(IF(RIGHT(INDEX(PIS!O$1:O$500,MATCH(D894,PIS!C$1:C$500,0)),5)="Gross",MIN(U894+V894,VLOOKUP("R700",TSC!B:C,2,0)*VLOOKUP("R101",TSC!B:C,2,0))*(VLOOKUP("T714",TSC!B:C,2,0))%,MIN(T894+V894,VLOOKUP("R700",TSC!B:C,2,0)*VLOOKUP("R101",TSC!B:C,2,0))*(VLOOKUP("T704",TSC!B:C,2,0)+VLOOKUP("T714",TSC!B:C,2,0))%),0)</f>
        <v/>
      </c>
      <c r="CT894">
        <f>IFERROR(IF(RIGHT(INDEX(PIS!O$1:O$500,MATCH(D894,PIS!C$1:C$500,0)),5)="Gross",MIN(U894+V894,VLOOKUP("R700",TSC!B:C,2,0)*VLOOKUP("R101",TSC!B:C,2,0))*VLOOKUP("T705",TSC!B:C,2,0)%,MIN(T894+V894,VLOOKUP("R700",TSC!B:C,2,0)*VLOOKUP("R101",TSC!B:C,2,0))*VLOOKUP("T705",TSC!B:C,2,0)%),0)</f>
        <v/>
      </c>
      <c r="CU894">
        <f>IFERROR(IF(RIGHT(INDEX(PIS!O$1:O$500,MATCH(D894,PIS!C$1:C$500,0)),5)="Gross",MIN(U894+V894,VLOOKUP("R700",TSC!B:C,2,0)*VLOOKUP("R101",TSC!B:C,2,0))*(VLOOKUP("T713",TSC!B:C,2,0))%,MIN(T894+V894,VLOOKUP("R700",TSC!B:C,2,0)*VLOOKUP("R101",TSC!B:C,2,0))*(VLOOKUP("T713",TSC!B:C,2,0))%),0)</f>
        <v/>
      </c>
      <c r="CV894">
        <f>IFERROR(INDEX(ADJ!$A$1:$BZ$1000,MATCH(PAYROLL!D894,ADJ!A$1:A$500,0),MATCH(PAYROLL!CV$2,ADJ!$2:$2,0)),0)</f>
        <v/>
      </c>
      <c r="CW894">
        <f>IFERROR(INDEX(ADJ!$A$1:$BZ$1000,MATCH(PAYROLL!D894,ADJ!A$1:A$500,0),MATCH(PAYROLL!CW$2,ADJ!$2:$2,0)),0)</f>
        <v/>
      </c>
      <c r="CX894">
        <f>SUM(CR894:CW894)</f>
        <v/>
      </c>
      <c r="CY894">
        <f>ROUND(IF(CR894&gt;0,T894+V894*VLOOKUP("R202",TSC!$B$1:$C$500,2,0),0),0)</f>
        <v/>
      </c>
      <c r="CZ894">
        <f>IFERROR(INDEX(CSDA!D$1:D$500,MATCH($CZ$2,CSDA!C$1:C$500,0)),0)</f>
        <v/>
      </c>
      <c r="DA894">
        <f>ROUND(T894*0.7%,0)</f>
        <v/>
      </c>
      <c r="DB894">
        <f>ROUND(T894/12,0)</f>
        <v/>
      </c>
      <c r="DC894">
        <f ref="DC894" t="array">IFERROR(INDEX(CSDA!D$1:D$500,MATCH("Trích giữ"&amp;PAYROLL!DC$2,CSDA!A$1:A$500&amp;CSDA!C$1:C$500,0)),0)</f>
        <v/>
      </c>
      <c r="DD894">
        <f ref="DD894" t="array">IFERROR(INDEX(CSDA!D$1:D$500,MATCH("Trích giữ"&amp;PAYROLL!DD$2,CSDA!A$1:A$500&amp;CSDA!C$1:C$500,0)),0)</f>
        <v/>
      </c>
      <c r="DE894">
        <f ref="DE894" t="array">IFERROR(INDEX(CSDA!D$1:D$500,MATCH("Trích giữ"&amp;PAYROLL!DE$2,CSDA!A$1:A$500&amp;CSDA!C$1:C$500,0)),0)</f>
        <v/>
      </c>
      <c r="DF894">
        <f>IFERROR(INDEX(CSDA!D$1:D$500,MATCH(PAYROLL!DF$2,CSDA!C$1:C$500,0)),0)</f>
        <v/>
      </c>
      <c r="DG894">
        <f ref="DG894" t="array">IFERROR(INDEX(CSDA!D$1:D$500,MATCH("Trích giữ"&amp;PAYROLL!DG$2,CSDA!A$1:A$500&amp;CSDA!C$1:C$500,0)),0)</f>
        <v/>
      </c>
      <c r="DH894">
        <f>ROUND(T894/26,0)</f>
        <v/>
      </c>
      <c r="DI894">
        <f ref="DI894" t="array">IFERROR(INDEX(CSDA!D$1:D$500,MATCH("Trích giữ"&amp;PAYROLL!DI$2,CSDA!A$1:A$500&amp;CSDA!C$1:C$500,0)),0)</f>
        <v/>
      </c>
      <c r="DJ894">
        <f>IF(U894=0,T894*21.5%-BL894,0)</f>
        <v/>
      </c>
      <c r="DK894">
        <f ref="DK894" t="array">IFERROR(INDEX(CSDA!D$1:D$500,MATCH("Trích giữ"&amp;PAYROLL!DK$2,CSDA!A$1:A$500&amp;CSDA!C$1:C$500,0)),0)</f>
        <v/>
      </c>
      <c r="DL894">
        <f>IFERROR(INDEX(CSDA!D$1:D$500,MATCH(PAYROLL!DL$2,CSDA!C$1:C$500,0))/12,0)</f>
        <v/>
      </c>
      <c r="DM894">
        <f>SUM(DB894:DL894)</f>
        <v/>
      </c>
      <c r="DN894">
        <f>IFERROR(INDEX(ADJ!$A$1:$BZ$1000,MATCH(PAYROLL!D894,ADJ!A$1:A$500,0),MATCH(PAYROLL!DN$2,ADJ!$2:$2,0)),0)</f>
        <v/>
      </c>
      <c r="DO894">
        <f>IFERROR(SUM(BP894,DM894:DN894,CX894:DA894)-DT894,0)</f>
        <v/>
      </c>
      <c r="DP894">
        <f ref="DP894" t="array">SUM(BW894*IFERROR(INDEX(CSDA!D$1:D$500,MATCH(BW$2,CSDA!C$1:C$500,0)),0)%,CX894*IFERROR(INDEX(CSDA!D$1:D$500,MATCH(CX$2,CSDA!C$1:C$500,0)),0)%,DA894*IFERROR(INDEX(CSDA!D$1:D$500,MATCH(DA$2,CSDA!C$1:C$500,0)),0)%,DB894*IFERROR(INDEX(CSDA!D$1:D$500,MATCH(DB$2,CSDA!C$1:C$500,0)),0)%,DF894*IFERROR(INDEX(CSDA!D$1:D$500,MATCH("Phí dịch vụ"&amp;PAYROLL!DF$2,CSDA!A$1:A$500&amp;CSDA!C$1:C$500,0)),0)%,DC894*IFERROR(INDEX(CSDA!D$1:D$500,MATCH("Phí dịch vụ"&amp;PAYROLL!DC$2,CSDA!A$1:A$500&amp;CSDA!C$1:C$500,0)),0)%,DH894*IFERROR(INDEX(CSDA!D$1:D$500,MATCH("Phí dịch vụ"&amp;PAYROLL!DH$2,CSDA!A$1:A$500&amp;CSDA!C$1:C$500,0)),0)%,DJ894*IFERROR(INDEX(CSDA!D$1:D$500,MATCH("Phí dịch vụ"&amp;PAYROLL!DJ$2,CSDA!A$1:A$500&amp;CSDA!C$1:C$500,0)),0)%,BN894*IFERROR(INDEX(CSDA!D$1:D$500,MATCH(BN$2,CSDA!C$1:C$500,0)),0)%)-BN894*7%</f>
        <v/>
      </c>
      <c r="DQ894">
        <f>IFERROR(INDEX(ADJ!$A$1:$BZ$1000,MATCH(PAYROLL!D894,ADJ!A$1:A$500,0),MATCH(PAYROLL!DQ$2,ADJ!$2:$2,0)),0)</f>
        <v/>
      </c>
      <c r="DR894">
        <f>IFERROR(INDEX(ADJ!$A$1:$BZ$1000,MATCH(PAYROLL!D894,ADJ!A$1:A$500,0),MATCH(PAYROLL!DR$2,ADJ!$2:$2,0)),0)</f>
        <v/>
      </c>
      <c r="DS894">
        <f>SUM(DP894:DR894)</f>
        <v/>
      </c>
      <c r="DT894">
        <f>EK894</f>
        <v/>
      </c>
      <c r="DU894">
        <f>SUM(DO894:DR894)</f>
        <v/>
      </c>
      <c r="DV894">
        <f>ROUND(DU894*0.1,0)</f>
        <v/>
      </c>
      <c r="DW894">
        <f>DU894+DV894</f>
        <v/>
      </c>
      <c r="DZ894">
        <f>IFERROR(INDEX(ADJ!$A$1:$BZ$1000,MATCH(PAYROLL!$D894,ADJ!A$1:A$500,0),MATCH(PAYROLL!DZ$2,ADJ!$2:$2,0)),0)</f>
        <v/>
      </c>
      <c r="EA894">
        <f>IFERROR(INDEX(ADJ!$A$1:$BZ$1000,MATCH(PAYROLL!$D894,ADJ!A$1:A$500,0),MATCH(PAYROLL!EA$2,ADJ!$2:$2,0)),0)</f>
        <v/>
      </c>
      <c r="EB894">
        <f>IFERROR(INDEX(ADJ!$A$1:$BZ$1000,MATCH(PAYROLL!$D894,ADJ!A$1:A$500,0),MATCH(PAYROLL!EB$2,ADJ!$2:$2,0)),0)</f>
        <v/>
      </c>
      <c r="EC894">
        <f>IFERROR(INDEX(ADJ!$A$1:$BZ$1000,MATCH(PAYROLL!$D894,ADJ!A$1:A$500,0),MATCH(PAYROLL!EC$2,ADJ!$2:$2,0)),0)</f>
        <v/>
      </c>
      <c r="ED894">
        <f>IFERROR(INDEX(ADJ!$A$1:$BZ$1000,MATCH(PAYROLL!$D894,ADJ!A$1:A$500,0),MATCH(PAYROLL!ED$2,ADJ!$2:$2,0)),0)</f>
        <v/>
      </c>
      <c r="EE894">
        <f>IFERROR(INDEX(ADJ!$A$1:$BZ$1000,MATCH(PAYROLL!$D894,ADJ!A$1:A$500,0),MATCH(PAYROLL!EE$2,ADJ!$2:$2,0)),0)</f>
        <v/>
      </c>
      <c r="EF894">
        <f>IFERROR(INDEX(ADJ!$A$1:$BZ$1000,MATCH(PAYROLL!$D894,ADJ!A$1:A$500,0),MATCH(PAYROLL!EF$2,ADJ!$2:$2,0)),0)</f>
        <v/>
      </c>
      <c r="EG894">
        <f>IFERROR(INDEX(ADJ!$A$1:$BZ$1000,MATCH(PAYROLL!$D894,ADJ!A$1:A$500,0),MATCH(PAYROLL!EG$2,ADJ!$2:$2,0)),0)</f>
        <v/>
      </c>
      <c r="EH894">
        <f>IFERROR(INDEX(ADJ!$A$1:$BZ$1000,MATCH(PAYROLL!$D894,ADJ!A$1:A$500,0),MATCH(PAYROLL!EH$2,ADJ!$2:$2,0)),0)</f>
        <v/>
      </c>
      <c r="EI894">
        <f>IFERROR(INDEX(ADJ!$A$1:$BZ$1000,MATCH(PAYROLL!D894,ADJ!A$1:A$500,0),MATCH(PAYROLL!EI$2,ADJ!$2:$2,0)),0)</f>
        <v/>
      </c>
      <c r="EJ894">
        <f>IFERROR(INDEX(ADJ!$A$1:$BZ$1000,MATCH(PAYROLL!$D894,ADJ!A$1:A$500,0),MATCH(PAYROLL!EJ$2,ADJ!$2:$2,0)),0)</f>
        <v/>
      </c>
      <c r="EK894">
        <f>SUM(DZ894:EJ894)</f>
        <v/>
      </c>
    </row>
    <row r="895">
      <c r="A895" t="n">
        <v>893</v>
      </c>
      <c r="B895" t="inlineStr">
        <is>
          <t>Lý Văn Tuấn</t>
        </is>
      </c>
      <c r="D895" t="inlineStr">
        <is>
          <t>153280-01</t>
        </is>
      </c>
      <c r="S895">
        <f>IFERROR(INDEX(PIS!$A$1:$BZ$1000,MATCH($D895,PIS!C$1:C$500,0),MATCH("Lương CB tháng trước",PIS!$1:$1,0)),0)</f>
        <v/>
      </c>
      <c r="T895">
        <f>IFERROR(INDEX(PIS!$A$1:$BZ$1000,MATCH($D895,PIS!C$1:C$500,0),MATCH("Lương CB hiện tại",PIS!$1:$1,0)),0)</f>
        <v/>
      </c>
      <c r="U895">
        <f>IFERROR(INDEX(PIS!$A$1:$BZ$1000,MATCH($D895,PIS!C$1:C$500,0),MATCH("Lương đóng BHBB",PIS!$1:$1,0)),0)</f>
        <v/>
      </c>
      <c r="V895">
        <f>IFERROR(INDEX(PIS!$A$1:$BZ$1000,MATCH($D895,PIS!C$1:C$500,0),MATCH(V$2,PIS!$2:$2,0)),0)</f>
        <v/>
      </c>
      <c r="W895">
        <f>IFERROR(INDEX(PIS!$A$1:$BZ$1000,MATCH($D895,PIS!C$1:C$500,0),MATCH(W$2,PIS!$2:$2,0)),0)</f>
        <v/>
      </c>
      <c r="X895">
        <f>IFERROR(INDEX(PIS!$A$1:$BZ$1000,MATCH($D895,PIS!C$1:C$500,0),MATCH(X$2,PIS!$2:$2,0)),0)</f>
        <v/>
      </c>
      <c r="Y895">
        <f>IFERROR(INDEX(PIS!$A$1:$BZ$1000,MATCH($D895,PIS!C$1:C$500,0),MATCH(Y$2,PIS!$2:$2,0)),0)</f>
        <v/>
      </c>
      <c r="Z895">
        <f>IFERROR(INDEX(PIS!$A$1:$BZ$1000,MATCH($D895,PIS!C$1:C$500,0),MATCH(Z$2,PIS!$2:$2,0)),0)</f>
        <v/>
      </c>
      <c r="AA895">
        <f>IFERROR(INDEX(PIS!$A$1:$BZ$1000,MATCH($D895,PIS!C$1:C$500,0),MATCH(AA$2,PIS!$2:$2,0)),0)</f>
        <v/>
      </c>
      <c r="AB895">
        <f>IFERROR(INDEX(PIS!$A$1:$BZ$1000,MATCH($D895,PIS!C$1:C$500,0),MATCH(AB$2,PIS!$2:$2,0)),0)</f>
        <v/>
      </c>
      <c r="AC895">
        <f>SUM(V895:AB895)</f>
        <v/>
      </c>
      <c r="AD895">
        <f>IFERROR(INDEX(TIMESHEET!$A$1:$AI$5000,MATCH($D895,TIMESHEET!A$1:A$500,0),MATCH("T100",TIMESHEET!$2:$2,0))-2,0)</f>
        <v/>
      </c>
      <c r="AE895">
        <f>IFERROR(INDEX(TIMESHEET!$A$1:$AI$5000,MATCH($D895,TIMESHEET!A$1:A$500,0),MATCH("T202",TIMESHEET!$2:$2,0)),0)</f>
        <v/>
      </c>
      <c r="AF895">
        <f>IFERROR(INDEX(TIMESHEET!$A$1:$AI$5000,MATCH($D895,TIMESHEET!A$1:A$500,0),MATCH("T302",TIMESHEET!$2:$2,0)),0)</f>
        <v/>
      </c>
      <c r="AG895">
        <f>IFERROR(INDEX(TIMESHEET!$A$1:$AI$5000,MATCH($D895,TIMESHEET!A$1:A$500,0),MATCH("T406",TIMESHEET!$2:$2,0)),0)</f>
        <v/>
      </c>
      <c r="AH895">
        <f>AE895+AG895</f>
        <v/>
      </c>
      <c r="AI895">
        <f>IFERROR(INDEX(TIMESHEET!$A$1:$AI$5000,MATCH($D895,TIMESHEET!A$1:A$500,0),MATCH("T701",TIMESHEET!$2:$2,0)),0)</f>
        <v/>
      </c>
      <c r="AJ895">
        <f>IFERROR(INDEX(TIMESHEET!$A$1:$AI$5000,MATCH($D895,TIMESHEET!B$1:B$500,0),MATCH("T320",TIMESHEET!$2:$2,0)),0)</f>
        <v/>
      </c>
      <c r="AK895">
        <f>IFERROR(IF(LEFT(INDEX(PIS!O$1:O$500,MATCH(D895,PIS!C$1:C$500)),1)="M",T895/AD895*SUM(AE895:AG895),T895*AD895),0)</f>
        <v/>
      </c>
      <c r="AL895">
        <f>IFERROR(INDEX(ADJ!$A$1:$BZ$1000,MATCH(PAYROLL!D895,ADJ!A$1:A$500,0),MATCH(PAYROLL!AL$2,ADJ!$2:$2,0)),0)</f>
        <v/>
      </c>
      <c r="AM895">
        <f>SUM(AK895:AL895)</f>
        <v/>
      </c>
      <c r="AN895">
        <f>IFERROR(ROUND(V895/$AD895*$AH895,0),0)</f>
        <v/>
      </c>
      <c r="AO895">
        <f>IFERROR(ROUND(W895/$AD895*$AH895,0),0)</f>
        <v/>
      </c>
      <c r="AP895">
        <f>IFERROR(ROUND(X895/$AD895*$AE895,0),0)</f>
        <v/>
      </c>
      <c r="AQ895">
        <f>IFERROR(ROUND(Y895/$AD895*$AH895,0),0)</f>
        <v/>
      </c>
      <c r="AR895">
        <f>IFERROR(ROUND(Z895/$AD895*$AH895,0),0)</f>
        <v/>
      </c>
      <c r="AS895">
        <f>IFERROR(ROUND(AA895/$AD895*$AH895,0),0)</f>
        <v/>
      </c>
      <c r="AT895">
        <f>IFERROR(IF((AE895+AF895+AG895)&gt;13,AB895,ROUND(AB895/AD895*AH895,0)),0)</f>
        <v/>
      </c>
      <c r="AU895">
        <f>IFERROR(INDEX(ADJ!$A$1:$BZ$1000,MATCH(PAYROLL!D895,ADJ!A$1:A$500,0),MATCH(PAYROLL!AU$2,ADJ!$2:$2,0)),0)</f>
        <v/>
      </c>
      <c r="AV895">
        <f>ROUND(SUM(AN895:AU895),0)</f>
        <v/>
      </c>
      <c r="AW895">
        <f>IFERROR(INDEX(TIMESHEET!$A$1:$AI$5000,MATCH(PAYROLL!D895,TIMESHEET!A$1:A$500,0),MATCH("T620",TIMESHEET!$2:$2,0)),0)</f>
        <v/>
      </c>
      <c r="AX895">
        <f>IFERROR(INDEX(TIMESHEET!$A$1:$AI$5000,MATCH(PAYROLL!D895,TIMESHEET!A$1:A$500,0),MATCH("T601",TIMESHEET!$2:$2,0)),0)</f>
        <v/>
      </c>
      <c r="AY895">
        <f>IFERROR(INDEX(TIMESHEET!$A$1:$AI$5000,MATCH(PAYROLL!D895,TIMESHEET!A$1:A$500,0),MATCH("T602",TIMESHEET!$2:$2,0)),0)</f>
        <v/>
      </c>
      <c r="AZ895">
        <f>IFERROR(INDEX(TIMESHEET!$A$1:$AI$5000,MATCH(PAYROLL!D895,TIMESHEET!A$1:A$500,0),MATCH("T603",TIMESHEET!$2:$2,0)),0)</f>
        <v/>
      </c>
      <c r="BA895">
        <f>IFERROR(INDEX(TIMESHEET!$A$1:$AI$5000,MATCH(PAYROLL!D895,TIMESHEET!A$1:A$500,0),MATCH("T611",TIMESHEET!$2:$2,0)),0)</f>
        <v/>
      </c>
      <c r="BB895">
        <f>IFERROR(INDEX(TIMESHEET!$A$1:$AI$5000,MATCH(PAYROLL!D895,TIMESHEET!A$1:A$500,0),MATCH("T612",TIMESHEET!$2:$2,0)),0)</f>
        <v/>
      </c>
      <c r="BC895">
        <f>IFERROR(INDEX(TIMESHEET!$A$1:$AI$5000,MATCH(PAYROLL!D895,TIMESHEET!A$1:A$500,0),MATCH("T613",TIMESHEET!$2:$2,0)),0)</f>
        <v/>
      </c>
      <c r="BD895">
        <f>IFERROR(INDEX(TIMESHEET!$A$1:$AI$5000,MATCH(PAYROLL!D895,TIMESHEET!A$1:A$500,0),MATCH("T500",TIMESHEET!$2:$2,0)),0)</f>
        <v/>
      </c>
      <c r="BE895">
        <f>IFERROR(IF(LEFT(INDEX(PIS!O$1:O$500,MATCH(D895,PIS!C$1:C$500)),1)="M",T895/AD895/8*(AW895+AX895*1.5+AY895*2+AZ895*3+BA895*2.1+BB895*2.7+BC895*3.9+BD895*0.3),T895/8*(AW895+AX895*1.5+AY895*2+AZ895*3+BA895*2.1+BB895*2.7+BC895*3.9+BD895*0.3)),0)</f>
        <v/>
      </c>
      <c r="BF895">
        <f>IFERROR(INDEX(ADJ!$A$1:$BZ$1000,MATCH(PAYROLL!$D895,ADJ!A$1:A$500,0),MATCH(PAYROLL!BF$2,ADJ!$2:$2,0)),0)</f>
        <v/>
      </c>
      <c r="BG895">
        <f>IFERROR(INDEX(ADJ!$A$1:$BZ$1000,MATCH(PAYROLL!D895,ADJ!A$1:A$500,0),MATCH(PAYROLL!BG$2,ADJ!$2:$2,0)),0)</f>
        <v/>
      </c>
      <c r="BH895">
        <f>IFERROR(INDEX(ADJ!$A$1:$BZ$1000,MATCH(PAYROLL!D895,ADJ!A$1:A$500,0),MATCH(PAYROLL!BH$2,ADJ!$2:$2,0)),0)</f>
        <v/>
      </c>
      <c r="BI895">
        <f>IFERROR(INDEX(ADJ!$A$1:$BZ$1000,MATCH(PAYROLL!D895,ADJ!A$1:A$500,0),MATCH(PAYROLL!BI$2,ADJ!$2:$2,0)),0)</f>
        <v/>
      </c>
      <c r="BJ895">
        <f>IFERROR(INDEX(ADJ!$A$1:$BZ$1000,MATCH(PAYROLL!D895,ADJ!A$1:A$500,0),MATCH(PAYROLL!BJ$2,ADJ!$2:$2,0)),0)</f>
        <v/>
      </c>
      <c r="BK895">
        <f>SUM(BF895:BJ895)</f>
        <v/>
      </c>
      <c r="BL895">
        <f>IFERROR(INDEX(ADJ!$A$1:$BZ$1000,MATCH(PAYROLL!D895,ADJ!A$1:A$500,0),MATCH(PAYROLL!BL$2,ADJ!$2:$2,0)),0)</f>
        <v/>
      </c>
      <c r="BM895">
        <f>IFERROR(INDEX(ADJ!$A$1:$BZ$1000,MATCH(PAYROLL!D895,ADJ!A$1:A$500,0),MATCH(PAYROLL!BM$2,ADJ!$2:$2,0)),0)</f>
        <v/>
      </c>
      <c r="BN895">
        <f>IFERROR(INDEX(ADJ!$A$1:$BZ$1000,MATCH(PAYROLL!D895,ADJ!A$1:A$500,0),MATCH(PAYROLL!BN$2,ADJ!$2:$2,0)),0)</f>
        <v/>
      </c>
      <c r="BO895">
        <f>IFERROR(INDEX(ADJ!$A$1:$BZ$1000,MATCH(PAYROLL!D895,ADJ!A$1:A$500,0),MATCH(PAYROLL!BO$2,ADJ!$2:$2,0)),0)</f>
        <v/>
      </c>
      <c r="BP895">
        <f>SUM(AM895,AV895,BE895,BK895,BL895:BO895)</f>
        <v/>
      </c>
      <c r="BQ895">
        <f>BO895</f>
        <v/>
      </c>
      <c r="BR895">
        <f>IFERROR(ROUND(IF(LEFT(INDEX(PIS!O$1:O$500,MATCH(D895,PIS!C$1:C$500)),1)="D",T895/8*(BD895*0.3),IF(LEFT(INDEX(PIS!O$1:O$500,MATCH(D895,PIS!C$1:C$500)),1)="H",T895*($BD895*0.3),T895/$AD895/8*($BD895*0.3))),0),0)</f>
        <v/>
      </c>
      <c r="BS895">
        <f>IF(AP895&lt;1,0,MIN(AP895,730000))</f>
        <v/>
      </c>
      <c r="BT895">
        <f>IFERROR(ROUND((BE895-SUM(AW895:BC895)*T895/AD895/8),0)-BR895,0)</f>
        <v/>
      </c>
      <c r="BU895">
        <f>AO895</f>
        <v/>
      </c>
      <c r="BV895">
        <f>SUM(BQ895:BU895)</f>
        <v/>
      </c>
      <c r="BW895">
        <f>BP895-BV895</f>
        <v/>
      </c>
      <c r="BX895">
        <f>IFERROR(IF(RIGHT(INDEX(PIS!O$1:O$500,MATCH(D895,PIS!C$1:C$500)),5)="Gross",MIN(U895+V895,VLOOKUP("R700",TSC!B:C,2,0)*VLOOKUP("R101",TSC!B:C,2,0))*VLOOKUP("R701",TSC!B:C,2,0)%,0),0)</f>
        <v/>
      </c>
      <c r="BY895">
        <f>IFERROR(IF(RIGHT(INDEX(PIS!O$1:O$500,MATCH(D895,PIS!C$1:C$500)),5)="Gross",MIN(U895+V895,VLOOKUP("R700",TSC!B:C,2,0)*VLOOKUP("R101",TSC!B:C,2,0))*VLOOKUP("T704",TSC!B:C,2,0)%,0),0)</f>
        <v/>
      </c>
      <c r="BZ895">
        <f>IFERROR(IF(RIGHT(INDEX(PIS!O$1:O$500,MATCH(D895,PIS!C$1:C$500)),5)="Gross",MIN(U895+V895,VLOOKUP("R700",TSC!B:C,2,0)*VLOOKUP("1",TSC!F:G,2,0))*VLOOKUP("T705",TSC!B:C,2,0)%,0),0)</f>
        <v/>
      </c>
      <c r="CA895">
        <f>IFERROR(INDEX(ADJ!$A$1:$BZ$1000,MATCH(PAYROLL!D895,ADJ!A$1:A$500,0),MATCH(PAYROLL!CA$2,ADJ!$2:$2,0)),0)</f>
        <v/>
      </c>
      <c r="CB895">
        <f>IFERROR(INDEX(ADJ!$A$1:$BZ$1000,MATCH(PAYROLL!D895,ADJ!A$1:A$500,0),MATCH(PAYROLL!CB$2,ADJ!$2:$2,0)),0)</f>
        <v/>
      </c>
      <c r="CC895">
        <f>SUM(BX895:CB895)</f>
        <v/>
      </c>
      <c r="CD895">
        <f>IFERROR(INDEX(PIS!$A$1:$BZ$1000,MATCH(PAYROLL!D895,PIS!C$1:C$500,0),MATCH(PAYROLL!CD$1,PIS!$1:$1,0)),0)</f>
        <v/>
      </c>
      <c r="CE895">
        <f>IFERROR(IF(OR(INDEX(PIS!P$1:P$500,MATCH(D895,PIS!C$1:C$500,0))="LT2",INDEX(PIS!P$1:P$500,MATCH(D895,PIS!C$1:C$500,0))="P10"),0,SUM(CC895,CD895*VLOOKUP("R601",TSC!B:C,2,0),VLOOKUP("R602",TSC!B:C,2,0))),0)</f>
        <v/>
      </c>
      <c r="CF895">
        <f>MAX(BW895-CE895,0)</f>
        <v/>
      </c>
      <c r="CG895">
        <f>IFERROR(IF(OR(RIGHT(INDEX(PIS!P$1:P$500,MATCH(D895,PIS!C$1:C$500)),5)="P10",RIGHT(INDEX(PIS!P$1:P$500,MATCH(D895,PIS!C$1:C$500)),5)="CK"),0,IF(CF895&lt;=5000000,CF895*5%,IF(CF895&lt;=10000000,CF895*10%-250000,IF(CF895&lt;=18000000,CF895*15%-750000,IF(CF895&lt;=32000000,CF895*20%-1650000,IF(CF895&lt;=52000000,CF895*25%-3250000,IF(CF895&lt;=80000000,BH895*30%-5850000,CF895*35%-9850000))))))),0)</f>
        <v/>
      </c>
      <c r="CH895">
        <f>IFERROR(IF(OR(INDEX(PIS!P$1:P$500,MATCH(D895,PIS!C$1:C$500))="LT",INDEX(PIS!P$1:P$500,MATCH(D895,PIS!C$1:C$500))="CK"),0,IF(CF895&lt;2000000,0,CF895*10%)),0)</f>
        <v/>
      </c>
      <c r="CI895">
        <f>IFERROR(INDEX(ADJ!$A$1:$BZ$1000,MATCH(PAYROLL!D895,ADJ!A$1:A$500,0),MATCH(PAYROLL!CI$2,ADJ!$2:$2,0)),0)</f>
        <v/>
      </c>
      <c r="CJ895">
        <f>IFERROR(INDEX(ADJ!$A$1:$BZ$1000,MATCH(PAYROLL!D895,ADJ!A$1:A$500,0),MATCH(PAYROLL!CJ$2,ADJ!$2:$2,0)),0)</f>
        <v/>
      </c>
      <c r="CK895">
        <f>IFERROR(INDEX(ADJ!$A$1:$BZ$1000,MATCH(PAYROLL!D895,ADJ!A$1:A$500,0),MATCH(PAYROLL!CK$2,ADJ!$2:$2,0)),0)</f>
        <v/>
      </c>
      <c r="CL895">
        <f>SUM(CG895:CK895)</f>
        <v/>
      </c>
      <c r="CM895">
        <f>ROUND(SUM(CH895:CK895),0)</f>
        <v/>
      </c>
      <c r="CN895">
        <f>IFERROR(INDEX(CSDA!D$1:D$500,MATCH($CN$2,CSDA!C$1:C$500,0))*INDEX(PIS!V$1:V$500,MATCH(D895,PIS!C$1:C$500))+INDEX(ADJ!$A$1:$BZ$1000,MATCH(PAYROLL!D895,ADJ!A$1:A$500,0),MATCH(PAYROLL!CN$2,ADJ!$2:$2,0)),0)</f>
        <v/>
      </c>
      <c r="CO895">
        <f>IFERROR(INDEX(ADJ!$A$1:$BZ$1000,MATCH(PAYROLL!D895,ADJ!A$1:A$500,0),MATCH(PAYROLL!CO$2,ADJ!$2:$2,0)),0)</f>
        <v/>
      </c>
      <c r="CP895">
        <f>IFERROR(INDEX(ADJ!$A$1:$BZ$1000,MATCH(PAYROLL!D895,ADJ!A$1:A$500,0),MATCH(PAYROLL!CP$2,ADJ!$2:$2,0)),0)</f>
        <v/>
      </c>
      <c r="CQ895">
        <f>BP895-CL895-CI895-CM895-CN895-CO895-CP895-CC895</f>
        <v/>
      </c>
      <c r="CR895">
        <f>IFERROR(IF(RIGHT(INDEX(PIS!O$1:O$500,MATCH(D895,PIS!C$1:C$500,0)),5)="Gross",MIN(U895+V895,VLOOKUP("R700",TSC!B:C,2,0)*VLOOKUP("R101",TSC!B:C,2,0))*(VLOOKUP("T711",TSC!B:C,2,0)+VLOOKUP("T712",TSC!B:C,2,0))%,MIN(T895+V895,VLOOKUP("R700",TSC!B:C,2,0)*VLOOKUP("R101",TSC!B:C,2,0))*(VLOOKUP("T711",TSC!B:C,2,0)+VLOOKUP("T712",TSC!B:C,2,0)+VLOOKUP("R701",TSC!B:C,2,0))%),0)</f>
        <v/>
      </c>
      <c r="CS895">
        <f>IFERROR(IF(RIGHT(INDEX(PIS!O$1:O$500,MATCH(D895,PIS!C$1:C$500,0)),5)="Gross",MIN(U895+V895,VLOOKUP("R700",TSC!B:C,2,0)*VLOOKUP("R101",TSC!B:C,2,0))*(VLOOKUP("T714",TSC!B:C,2,0))%,MIN(T895+V895,VLOOKUP("R700",TSC!B:C,2,0)*VLOOKUP("R101",TSC!B:C,2,0))*(VLOOKUP("T704",TSC!B:C,2,0)+VLOOKUP("T714",TSC!B:C,2,0))%),0)</f>
        <v/>
      </c>
      <c r="CT895">
        <f>IFERROR(IF(RIGHT(INDEX(PIS!O$1:O$500,MATCH(D895,PIS!C$1:C$500,0)),5)="Gross",MIN(U895+V895,VLOOKUP("R700",TSC!B:C,2,0)*VLOOKUP("R101",TSC!B:C,2,0))*VLOOKUP("T705",TSC!B:C,2,0)%,MIN(T895+V895,VLOOKUP("R700",TSC!B:C,2,0)*VLOOKUP("R101",TSC!B:C,2,0))*VLOOKUP("T705",TSC!B:C,2,0)%),0)</f>
        <v/>
      </c>
      <c r="CU895">
        <f>IFERROR(IF(RIGHT(INDEX(PIS!O$1:O$500,MATCH(D895,PIS!C$1:C$500,0)),5)="Gross",MIN(U895+V895,VLOOKUP("R700",TSC!B:C,2,0)*VLOOKUP("R101",TSC!B:C,2,0))*(VLOOKUP("T713",TSC!B:C,2,0))%,MIN(T895+V895,VLOOKUP("R700",TSC!B:C,2,0)*VLOOKUP("R101",TSC!B:C,2,0))*(VLOOKUP("T713",TSC!B:C,2,0))%),0)</f>
        <v/>
      </c>
      <c r="CV895">
        <f>IFERROR(INDEX(ADJ!$A$1:$BZ$1000,MATCH(PAYROLL!D895,ADJ!A$1:A$500,0),MATCH(PAYROLL!CV$2,ADJ!$2:$2,0)),0)</f>
        <v/>
      </c>
      <c r="CW895">
        <f>IFERROR(INDEX(ADJ!$A$1:$BZ$1000,MATCH(PAYROLL!D895,ADJ!A$1:A$500,0),MATCH(PAYROLL!CW$2,ADJ!$2:$2,0)),0)</f>
        <v/>
      </c>
      <c r="CX895">
        <f>SUM(CR895:CW895)</f>
        <v/>
      </c>
      <c r="CY895">
        <f>ROUND(IF(CR895&gt;0,T895+V895*VLOOKUP("R202",TSC!$B$1:$C$500,2,0),0),0)</f>
        <v/>
      </c>
      <c r="CZ895">
        <f>IFERROR(INDEX(CSDA!D$1:D$500,MATCH($CZ$2,CSDA!C$1:C$500,0)),0)</f>
        <v/>
      </c>
      <c r="DA895">
        <f>ROUND(T895*0.7%,0)</f>
        <v/>
      </c>
      <c r="DB895">
        <f>ROUND(T895/12,0)</f>
        <v/>
      </c>
      <c r="DC895">
        <f ref="DC895" t="array">IFERROR(INDEX(CSDA!D$1:D$500,MATCH("Trích giữ"&amp;PAYROLL!DC$2,CSDA!A$1:A$500&amp;CSDA!C$1:C$500,0)),0)</f>
        <v/>
      </c>
      <c r="DD895">
        <f ref="DD895" t="array">IFERROR(INDEX(CSDA!D$1:D$500,MATCH("Trích giữ"&amp;PAYROLL!DD$2,CSDA!A$1:A$500&amp;CSDA!C$1:C$500,0)),0)</f>
        <v/>
      </c>
      <c r="DE895">
        <f ref="DE895" t="array">IFERROR(INDEX(CSDA!D$1:D$500,MATCH("Trích giữ"&amp;PAYROLL!DE$2,CSDA!A$1:A$500&amp;CSDA!C$1:C$500,0)),0)</f>
        <v/>
      </c>
      <c r="DF895">
        <f>IFERROR(INDEX(CSDA!D$1:D$500,MATCH(PAYROLL!DF$2,CSDA!C$1:C$500,0)),0)</f>
        <v/>
      </c>
      <c r="DG895">
        <f ref="DG895" t="array">IFERROR(INDEX(CSDA!D$1:D$500,MATCH("Trích giữ"&amp;PAYROLL!DG$2,CSDA!A$1:A$500&amp;CSDA!C$1:C$500,0)),0)</f>
        <v/>
      </c>
      <c r="DH895">
        <f>ROUND(T895/26,0)</f>
        <v/>
      </c>
      <c r="DI895">
        <f ref="DI895" t="array">IFERROR(INDEX(CSDA!D$1:D$500,MATCH("Trích giữ"&amp;PAYROLL!DI$2,CSDA!A$1:A$500&amp;CSDA!C$1:C$500,0)),0)</f>
        <v/>
      </c>
      <c r="DJ895">
        <f>IF(U895=0,T895*21.5%-BL895,0)</f>
        <v/>
      </c>
      <c r="DK895">
        <f ref="DK895" t="array">IFERROR(INDEX(CSDA!D$1:D$500,MATCH("Trích giữ"&amp;PAYROLL!DK$2,CSDA!A$1:A$500&amp;CSDA!C$1:C$500,0)),0)</f>
        <v/>
      </c>
      <c r="DL895">
        <f>IFERROR(INDEX(CSDA!D$1:D$500,MATCH(PAYROLL!DL$2,CSDA!C$1:C$500,0))/12,0)</f>
        <v/>
      </c>
      <c r="DM895">
        <f>SUM(DB895:DL895)</f>
        <v/>
      </c>
      <c r="DN895">
        <f>IFERROR(INDEX(ADJ!$A$1:$BZ$1000,MATCH(PAYROLL!D895,ADJ!A$1:A$500,0),MATCH(PAYROLL!DN$2,ADJ!$2:$2,0)),0)</f>
        <v/>
      </c>
      <c r="DO895">
        <f>IFERROR(SUM(BP895,DM895:DN895,CX895:DA895)-DT895,0)</f>
        <v/>
      </c>
      <c r="DP895">
        <f ref="DP895" t="array">SUM(BW895*IFERROR(INDEX(CSDA!D$1:D$500,MATCH(BW$2,CSDA!C$1:C$500,0)),0)%,CX895*IFERROR(INDEX(CSDA!D$1:D$500,MATCH(CX$2,CSDA!C$1:C$500,0)),0)%,DA895*IFERROR(INDEX(CSDA!D$1:D$500,MATCH(DA$2,CSDA!C$1:C$500,0)),0)%,DB895*IFERROR(INDEX(CSDA!D$1:D$500,MATCH(DB$2,CSDA!C$1:C$500,0)),0)%,DF895*IFERROR(INDEX(CSDA!D$1:D$500,MATCH("Phí dịch vụ"&amp;PAYROLL!DF$2,CSDA!A$1:A$500&amp;CSDA!C$1:C$500,0)),0)%,DC895*IFERROR(INDEX(CSDA!D$1:D$500,MATCH("Phí dịch vụ"&amp;PAYROLL!DC$2,CSDA!A$1:A$500&amp;CSDA!C$1:C$500,0)),0)%,DH895*IFERROR(INDEX(CSDA!D$1:D$500,MATCH("Phí dịch vụ"&amp;PAYROLL!DH$2,CSDA!A$1:A$500&amp;CSDA!C$1:C$500,0)),0)%,DJ895*IFERROR(INDEX(CSDA!D$1:D$500,MATCH("Phí dịch vụ"&amp;PAYROLL!DJ$2,CSDA!A$1:A$500&amp;CSDA!C$1:C$500,0)),0)%,BN895*IFERROR(INDEX(CSDA!D$1:D$500,MATCH(BN$2,CSDA!C$1:C$500,0)),0)%)-BN895*7%</f>
        <v/>
      </c>
      <c r="DQ895">
        <f>IFERROR(INDEX(ADJ!$A$1:$BZ$1000,MATCH(PAYROLL!D895,ADJ!A$1:A$500,0),MATCH(PAYROLL!DQ$2,ADJ!$2:$2,0)),0)</f>
        <v/>
      </c>
      <c r="DR895">
        <f>IFERROR(INDEX(ADJ!$A$1:$BZ$1000,MATCH(PAYROLL!D895,ADJ!A$1:A$500,0),MATCH(PAYROLL!DR$2,ADJ!$2:$2,0)),0)</f>
        <v/>
      </c>
      <c r="DS895">
        <f>SUM(DP895:DR895)</f>
        <v/>
      </c>
      <c r="DT895">
        <f>EK895</f>
        <v/>
      </c>
      <c r="DU895">
        <f>SUM(DO895:DR895)</f>
        <v/>
      </c>
      <c r="DV895">
        <f>ROUND(DU895*0.1,0)</f>
        <v/>
      </c>
      <c r="DW895">
        <f>DU895+DV895</f>
        <v/>
      </c>
      <c r="DZ895">
        <f>IFERROR(INDEX(ADJ!$A$1:$BZ$1000,MATCH(PAYROLL!$D895,ADJ!A$1:A$500,0),MATCH(PAYROLL!DZ$2,ADJ!$2:$2,0)),0)</f>
        <v/>
      </c>
      <c r="EA895">
        <f>IFERROR(INDEX(ADJ!$A$1:$BZ$1000,MATCH(PAYROLL!$D895,ADJ!A$1:A$500,0),MATCH(PAYROLL!EA$2,ADJ!$2:$2,0)),0)</f>
        <v/>
      </c>
      <c r="EB895">
        <f>IFERROR(INDEX(ADJ!$A$1:$BZ$1000,MATCH(PAYROLL!$D895,ADJ!A$1:A$500,0),MATCH(PAYROLL!EB$2,ADJ!$2:$2,0)),0)</f>
        <v/>
      </c>
      <c r="EC895">
        <f>IFERROR(INDEX(ADJ!$A$1:$BZ$1000,MATCH(PAYROLL!$D895,ADJ!A$1:A$500,0),MATCH(PAYROLL!EC$2,ADJ!$2:$2,0)),0)</f>
        <v/>
      </c>
      <c r="ED895">
        <f>IFERROR(INDEX(ADJ!$A$1:$BZ$1000,MATCH(PAYROLL!$D895,ADJ!A$1:A$500,0),MATCH(PAYROLL!ED$2,ADJ!$2:$2,0)),0)</f>
        <v/>
      </c>
      <c r="EE895">
        <f>IFERROR(INDEX(ADJ!$A$1:$BZ$1000,MATCH(PAYROLL!$D895,ADJ!A$1:A$500,0),MATCH(PAYROLL!EE$2,ADJ!$2:$2,0)),0)</f>
        <v/>
      </c>
      <c r="EF895">
        <f>IFERROR(INDEX(ADJ!$A$1:$BZ$1000,MATCH(PAYROLL!$D895,ADJ!A$1:A$500,0),MATCH(PAYROLL!EF$2,ADJ!$2:$2,0)),0)</f>
        <v/>
      </c>
      <c r="EG895">
        <f>IFERROR(INDEX(ADJ!$A$1:$BZ$1000,MATCH(PAYROLL!$D895,ADJ!A$1:A$500,0),MATCH(PAYROLL!EG$2,ADJ!$2:$2,0)),0)</f>
        <v/>
      </c>
      <c r="EH895">
        <f>IFERROR(INDEX(ADJ!$A$1:$BZ$1000,MATCH(PAYROLL!$D895,ADJ!A$1:A$500,0),MATCH(PAYROLL!EH$2,ADJ!$2:$2,0)),0)</f>
        <v/>
      </c>
      <c r="EI895">
        <f>IFERROR(INDEX(ADJ!$A$1:$BZ$1000,MATCH(PAYROLL!D895,ADJ!A$1:A$500,0),MATCH(PAYROLL!EI$2,ADJ!$2:$2,0)),0)</f>
        <v/>
      </c>
      <c r="EJ895">
        <f>IFERROR(INDEX(ADJ!$A$1:$BZ$1000,MATCH(PAYROLL!$D895,ADJ!A$1:A$500,0),MATCH(PAYROLL!EJ$2,ADJ!$2:$2,0)),0)</f>
        <v/>
      </c>
      <c r="EK895">
        <f>SUM(DZ895:EJ895)</f>
        <v/>
      </c>
    </row>
    <row r="896">
      <c r="A896" t="n">
        <v>894</v>
      </c>
      <c r="B896" t="inlineStr">
        <is>
          <t>Bùi Văn Đức</t>
        </is>
      </c>
      <c r="D896" t="inlineStr">
        <is>
          <t>153286-01</t>
        </is>
      </c>
      <c r="S896">
        <f>IFERROR(INDEX(PIS!$A$1:$BZ$1000,MATCH($D896,PIS!C$1:C$500,0),MATCH("Lương CB tháng trước",PIS!$1:$1,0)),0)</f>
        <v/>
      </c>
      <c r="T896">
        <f>IFERROR(INDEX(PIS!$A$1:$BZ$1000,MATCH($D896,PIS!C$1:C$500,0),MATCH("Lương CB hiện tại",PIS!$1:$1,0)),0)</f>
        <v/>
      </c>
      <c r="U896">
        <f>IFERROR(INDEX(PIS!$A$1:$BZ$1000,MATCH($D896,PIS!C$1:C$500,0),MATCH("Lương đóng BHBB",PIS!$1:$1,0)),0)</f>
        <v/>
      </c>
      <c r="V896">
        <f>IFERROR(INDEX(PIS!$A$1:$BZ$1000,MATCH($D896,PIS!C$1:C$500,0),MATCH(V$2,PIS!$2:$2,0)),0)</f>
        <v/>
      </c>
      <c r="W896">
        <f>IFERROR(INDEX(PIS!$A$1:$BZ$1000,MATCH($D896,PIS!C$1:C$500,0),MATCH(W$2,PIS!$2:$2,0)),0)</f>
        <v/>
      </c>
      <c r="X896">
        <f>IFERROR(INDEX(PIS!$A$1:$BZ$1000,MATCH($D896,PIS!C$1:C$500,0),MATCH(X$2,PIS!$2:$2,0)),0)</f>
        <v/>
      </c>
      <c r="Y896">
        <f>IFERROR(INDEX(PIS!$A$1:$BZ$1000,MATCH($D896,PIS!C$1:C$500,0),MATCH(Y$2,PIS!$2:$2,0)),0)</f>
        <v/>
      </c>
      <c r="Z896">
        <f>IFERROR(INDEX(PIS!$A$1:$BZ$1000,MATCH($D896,PIS!C$1:C$500,0),MATCH(Z$2,PIS!$2:$2,0)),0)</f>
        <v/>
      </c>
      <c r="AA896">
        <f>IFERROR(INDEX(PIS!$A$1:$BZ$1000,MATCH($D896,PIS!C$1:C$500,0),MATCH(AA$2,PIS!$2:$2,0)),0)</f>
        <v/>
      </c>
      <c r="AB896">
        <f>IFERROR(INDEX(PIS!$A$1:$BZ$1000,MATCH($D896,PIS!C$1:C$500,0),MATCH(AB$2,PIS!$2:$2,0)),0)</f>
        <v/>
      </c>
      <c r="AC896">
        <f>SUM(V896:AB896)</f>
        <v/>
      </c>
      <c r="AD896">
        <f>IFERROR(INDEX(TIMESHEET!$A$1:$AI$5000,MATCH($D896,TIMESHEET!A$1:A$500,0),MATCH("T100",TIMESHEET!$2:$2,0))-2,0)</f>
        <v/>
      </c>
      <c r="AE896">
        <f>IFERROR(INDEX(TIMESHEET!$A$1:$AI$5000,MATCH($D896,TIMESHEET!A$1:A$500,0),MATCH("T202",TIMESHEET!$2:$2,0)),0)</f>
        <v/>
      </c>
      <c r="AF896">
        <f>IFERROR(INDEX(TIMESHEET!$A$1:$AI$5000,MATCH($D896,TIMESHEET!A$1:A$500,0),MATCH("T302",TIMESHEET!$2:$2,0)),0)</f>
        <v/>
      </c>
      <c r="AG896">
        <f>IFERROR(INDEX(TIMESHEET!$A$1:$AI$5000,MATCH($D896,TIMESHEET!A$1:A$500,0),MATCH("T406",TIMESHEET!$2:$2,0)),0)</f>
        <v/>
      </c>
      <c r="AH896">
        <f>AE896+AG896</f>
        <v/>
      </c>
      <c r="AI896">
        <f>IFERROR(INDEX(TIMESHEET!$A$1:$AI$5000,MATCH($D896,TIMESHEET!A$1:A$500,0),MATCH("T701",TIMESHEET!$2:$2,0)),0)</f>
        <v/>
      </c>
      <c r="AJ896">
        <f>IFERROR(INDEX(TIMESHEET!$A$1:$AI$5000,MATCH($D896,TIMESHEET!B$1:B$500,0),MATCH("T320",TIMESHEET!$2:$2,0)),0)</f>
        <v/>
      </c>
      <c r="AK896">
        <f>IFERROR(IF(LEFT(INDEX(PIS!O$1:O$500,MATCH(D896,PIS!C$1:C$500)),1)="M",T896/AD896*SUM(AE896:AG896),T896*AD896),0)</f>
        <v/>
      </c>
      <c r="AL896">
        <f>IFERROR(INDEX(ADJ!$A$1:$BZ$1000,MATCH(PAYROLL!D896,ADJ!A$1:A$500,0),MATCH(PAYROLL!AL$2,ADJ!$2:$2,0)),0)</f>
        <v/>
      </c>
      <c r="AM896">
        <f>SUM(AK896:AL896)</f>
        <v/>
      </c>
      <c r="AN896">
        <f>IFERROR(ROUND(V896/$AD896*$AH896,0),0)</f>
        <v/>
      </c>
      <c r="AO896">
        <f>IFERROR(ROUND(W896/$AD896*$AH896,0),0)</f>
        <v/>
      </c>
      <c r="AP896">
        <f>IFERROR(ROUND(X896/$AD896*$AE896,0),0)</f>
        <v/>
      </c>
      <c r="AQ896">
        <f>IFERROR(ROUND(Y896/$AD896*$AH896,0),0)</f>
        <v/>
      </c>
      <c r="AR896">
        <f>IFERROR(ROUND(Z896/$AD896*$AH896,0),0)</f>
        <v/>
      </c>
      <c r="AS896">
        <f>IFERROR(ROUND(AA896/$AD896*$AH896,0),0)</f>
        <v/>
      </c>
      <c r="AT896">
        <f>IFERROR(IF((AE896+AF896+AG896)&gt;13,AB896,ROUND(AB896/AD896*AH896,0)),0)</f>
        <v/>
      </c>
      <c r="AU896">
        <f>IFERROR(INDEX(ADJ!$A$1:$BZ$1000,MATCH(PAYROLL!D896,ADJ!A$1:A$500,0),MATCH(PAYROLL!AU$2,ADJ!$2:$2,0)),0)</f>
        <v/>
      </c>
      <c r="AV896">
        <f>ROUND(SUM(AN896:AU896),0)</f>
        <v/>
      </c>
      <c r="AW896">
        <f>IFERROR(INDEX(TIMESHEET!$A$1:$AI$5000,MATCH(PAYROLL!D896,TIMESHEET!A$1:A$500,0),MATCH("T620",TIMESHEET!$2:$2,0)),0)</f>
        <v/>
      </c>
      <c r="AX896">
        <f>IFERROR(INDEX(TIMESHEET!$A$1:$AI$5000,MATCH(PAYROLL!D896,TIMESHEET!A$1:A$500,0),MATCH("T601",TIMESHEET!$2:$2,0)),0)</f>
        <v/>
      </c>
      <c r="AY896">
        <f>IFERROR(INDEX(TIMESHEET!$A$1:$AI$5000,MATCH(PAYROLL!D896,TIMESHEET!A$1:A$500,0),MATCH("T602",TIMESHEET!$2:$2,0)),0)</f>
        <v/>
      </c>
      <c r="AZ896">
        <f>IFERROR(INDEX(TIMESHEET!$A$1:$AI$5000,MATCH(PAYROLL!D896,TIMESHEET!A$1:A$500,0),MATCH("T603",TIMESHEET!$2:$2,0)),0)</f>
        <v/>
      </c>
      <c r="BA896">
        <f>IFERROR(INDEX(TIMESHEET!$A$1:$AI$5000,MATCH(PAYROLL!D896,TIMESHEET!A$1:A$500,0),MATCH("T611",TIMESHEET!$2:$2,0)),0)</f>
        <v/>
      </c>
      <c r="BB896">
        <f>IFERROR(INDEX(TIMESHEET!$A$1:$AI$5000,MATCH(PAYROLL!D896,TIMESHEET!A$1:A$500,0),MATCH("T612",TIMESHEET!$2:$2,0)),0)</f>
        <v/>
      </c>
      <c r="BC896">
        <f>IFERROR(INDEX(TIMESHEET!$A$1:$AI$5000,MATCH(PAYROLL!D896,TIMESHEET!A$1:A$500,0),MATCH("T613",TIMESHEET!$2:$2,0)),0)</f>
        <v/>
      </c>
      <c r="BD896">
        <f>IFERROR(INDEX(TIMESHEET!$A$1:$AI$5000,MATCH(PAYROLL!D896,TIMESHEET!A$1:A$500,0),MATCH("T500",TIMESHEET!$2:$2,0)),0)</f>
        <v/>
      </c>
      <c r="BE896">
        <f>IFERROR(IF(LEFT(INDEX(PIS!O$1:O$500,MATCH(D896,PIS!C$1:C$500)),1)="M",T896/AD896/8*(AW896+AX896*1.5+AY896*2+AZ896*3+BA896*2.1+BB896*2.7+BC896*3.9+BD896*0.3),T896/8*(AW896+AX896*1.5+AY896*2+AZ896*3+BA896*2.1+BB896*2.7+BC896*3.9+BD896*0.3)),0)</f>
        <v/>
      </c>
      <c r="BF896">
        <f>IFERROR(INDEX(ADJ!$A$1:$BZ$1000,MATCH(PAYROLL!$D896,ADJ!A$1:A$500,0),MATCH(PAYROLL!BF$2,ADJ!$2:$2,0)),0)</f>
        <v/>
      </c>
      <c r="BG896">
        <f>IFERROR(INDEX(ADJ!$A$1:$BZ$1000,MATCH(PAYROLL!D896,ADJ!A$1:A$500,0),MATCH(PAYROLL!BG$2,ADJ!$2:$2,0)),0)</f>
        <v/>
      </c>
      <c r="BH896">
        <f>IFERROR(INDEX(ADJ!$A$1:$BZ$1000,MATCH(PAYROLL!D896,ADJ!A$1:A$500,0),MATCH(PAYROLL!BH$2,ADJ!$2:$2,0)),0)</f>
        <v/>
      </c>
      <c r="BI896">
        <f>IFERROR(INDEX(ADJ!$A$1:$BZ$1000,MATCH(PAYROLL!D896,ADJ!A$1:A$500,0),MATCH(PAYROLL!BI$2,ADJ!$2:$2,0)),0)</f>
        <v/>
      </c>
      <c r="BJ896">
        <f>IFERROR(INDEX(ADJ!$A$1:$BZ$1000,MATCH(PAYROLL!D896,ADJ!A$1:A$500,0),MATCH(PAYROLL!BJ$2,ADJ!$2:$2,0)),0)</f>
        <v/>
      </c>
      <c r="BK896">
        <f>SUM(BF896:BJ896)</f>
        <v/>
      </c>
      <c r="BL896">
        <f>IFERROR(INDEX(ADJ!$A$1:$BZ$1000,MATCH(PAYROLL!D896,ADJ!A$1:A$500,0),MATCH(PAYROLL!BL$2,ADJ!$2:$2,0)),0)</f>
        <v/>
      </c>
      <c r="BM896">
        <f>IFERROR(INDEX(ADJ!$A$1:$BZ$1000,MATCH(PAYROLL!D896,ADJ!A$1:A$500,0),MATCH(PAYROLL!BM$2,ADJ!$2:$2,0)),0)</f>
        <v/>
      </c>
      <c r="BN896">
        <f>IFERROR(INDEX(ADJ!$A$1:$BZ$1000,MATCH(PAYROLL!D896,ADJ!A$1:A$500,0),MATCH(PAYROLL!BN$2,ADJ!$2:$2,0)),0)</f>
        <v/>
      </c>
      <c r="BO896">
        <f>IFERROR(INDEX(ADJ!$A$1:$BZ$1000,MATCH(PAYROLL!D896,ADJ!A$1:A$500,0),MATCH(PAYROLL!BO$2,ADJ!$2:$2,0)),0)</f>
        <v/>
      </c>
      <c r="BP896">
        <f>SUM(AM896,AV896,BE896,BK896,BL896:BO896)</f>
        <v/>
      </c>
      <c r="BQ896">
        <f>BO896</f>
        <v/>
      </c>
      <c r="BR896">
        <f>IFERROR(ROUND(IF(LEFT(INDEX(PIS!O$1:O$500,MATCH(D896,PIS!C$1:C$500)),1)="D",T896/8*(BD896*0.3),IF(LEFT(INDEX(PIS!O$1:O$500,MATCH(D896,PIS!C$1:C$500)),1)="H",T896*($BD896*0.3),T896/$AD896/8*($BD896*0.3))),0),0)</f>
        <v/>
      </c>
      <c r="BS896">
        <f>IF(AP896&lt;1,0,MIN(AP896,730000))</f>
        <v/>
      </c>
      <c r="BT896">
        <f>IFERROR(ROUND((BE896-SUM(AW896:BC896)*T896/AD896/8),0)-BR896,0)</f>
        <v/>
      </c>
      <c r="BU896">
        <f>AO896</f>
        <v/>
      </c>
      <c r="BV896">
        <f>SUM(BQ896:BU896)</f>
        <v/>
      </c>
      <c r="BW896">
        <f>BP896-BV896</f>
        <v/>
      </c>
      <c r="BX896">
        <f>IFERROR(IF(RIGHT(INDEX(PIS!O$1:O$500,MATCH(D896,PIS!C$1:C$500)),5)="Gross",MIN(U896+V896,VLOOKUP("R700",TSC!B:C,2,0)*VLOOKUP("R101",TSC!B:C,2,0))*VLOOKUP("R701",TSC!B:C,2,0)%,0),0)</f>
        <v/>
      </c>
      <c r="BY896">
        <f>IFERROR(IF(RIGHT(INDEX(PIS!O$1:O$500,MATCH(D896,PIS!C$1:C$500)),5)="Gross",MIN(U896+V896,VLOOKUP("R700",TSC!B:C,2,0)*VLOOKUP("R101",TSC!B:C,2,0))*VLOOKUP("T704",TSC!B:C,2,0)%,0),0)</f>
        <v/>
      </c>
      <c r="BZ896">
        <f>IFERROR(IF(RIGHT(INDEX(PIS!O$1:O$500,MATCH(D896,PIS!C$1:C$500)),5)="Gross",MIN(U896+V896,VLOOKUP("R700",TSC!B:C,2,0)*VLOOKUP("1",TSC!F:G,2,0))*VLOOKUP("T705",TSC!B:C,2,0)%,0),0)</f>
        <v/>
      </c>
      <c r="CA896">
        <f>IFERROR(INDEX(ADJ!$A$1:$BZ$1000,MATCH(PAYROLL!D896,ADJ!A$1:A$500,0),MATCH(PAYROLL!CA$2,ADJ!$2:$2,0)),0)</f>
        <v/>
      </c>
      <c r="CB896">
        <f>IFERROR(INDEX(ADJ!$A$1:$BZ$1000,MATCH(PAYROLL!D896,ADJ!A$1:A$500,0),MATCH(PAYROLL!CB$2,ADJ!$2:$2,0)),0)</f>
        <v/>
      </c>
      <c r="CC896">
        <f>SUM(BX896:CB896)</f>
        <v/>
      </c>
      <c r="CD896">
        <f>IFERROR(INDEX(PIS!$A$1:$BZ$1000,MATCH(PAYROLL!D896,PIS!C$1:C$500,0),MATCH(PAYROLL!CD$1,PIS!$1:$1,0)),0)</f>
        <v/>
      </c>
      <c r="CE896">
        <f>IFERROR(IF(OR(INDEX(PIS!P$1:P$500,MATCH(D896,PIS!C$1:C$500,0))="LT2",INDEX(PIS!P$1:P$500,MATCH(D896,PIS!C$1:C$500,0))="P10"),0,SUM(CC896,CD896*VLOOKUP("R601",TSC!B:C,2,0),VLOOKUP("R602",TSC!B:C,2,0))),0)</f>
        <v/>
      </c>
      <c r="CF896">
        <f>MAX(BW896-CE896,0)</f>
        <v/>
      </c>
      <c r="CG896">
        <f>IFERROR(IF(OR(RIGHT(INDEX(PIS!P$1:P$500,MATCH(D896,PIS!C$1:C$500)),5)="P10",RIGHT(INDEX(PIS!P$1:P$500,MATCH(D896,PIS!C$1:C$500)),5)="CK"),0,IF(CF896&lt;=5000000,CF896*5%,IF(CF896&lt;=10000000,CF896*10%-250000,IF(CF896&lt;=18000000,CF896*15%-750000,IF(CF896&lt;=32000000,CF896*20%-1650000,IF(CF896&lt;=52000000,CF896*25%-3250000,IF(CF896&lt;=80000000,BH896*30%-5850000,CF896*35%-9850000))))))),0)</f>
        <v/>
      </c>
      <c r="CH896">
        <f>IFERROR(IF(OR(INDEX(PIS!P$1:P$500,MATCH(D896,PIS!C$1:C$500))="LT",INDEX(PIS!P$1:P$500,MATCH(D896,PIS!C$1:C$500))="CK"),0,IF(CF896&lt;2000000,0,CF896*10%)),0)</f>
        <v/>
      </c>
      <c r="CI896">
        <f>IFERROR(INDEX(ADJ!$A$1:$BZ$1000,MATCH(PAYROLL!D896,ADJ!A$1:A$500,0),MATCH(PAYROLL!CI$2,ADJ!$2:$2,0)),0)</f>
        <v/>
      </c>
      <c r="CJ896">
        <f>IFERROR(INDEX(ADJ!$A$1:$BZ$1000,MATCH(PAYROLL!D896,ADJ!A$1:A$500,0),MATCH(PAYROLL!CJ$2,ADJ!$2:$2,0)),0)</f>
        <v/>
      </c>
      <c r="CK896">
        <f>IFERROR(INDEX(ADJ!$A$1:$BZ$1000,MATCH(PAYROLL!D896,ADJ!A$1:A$500,0),MATCH(PAYROLL!CK$2,ADJ!$2:$2,0)),0)</f>
        <v/>
      </c>
      <c r="CL896">
        <f>SUM(CG896:CK896)</f>
        <v/>
      </c>
      <c r="CM896">
        <f>ROUND(SUM(CH896:CK896),0)</f>
        <v/>
      </c>
      <c r="CN896">
        <f>IFERROR(INDEX(CSDA!D$1:D$500,MATCH($CN$2,CSDA!C$1:C$500,0))*INDEX(PIS!V$1:V$500,MATCH(D896,PIS!C$1:C$500))+INDEX(ADJ!$A$1:$BZ$1000,MATCH(PAYROLL!D896,ADJ!A$1:A$500,0),MATCH(PAYROLL!CN$2,ADJ!$2:$2,0)),0)</f>
        <v/>
      </c>
      <c r="CO896">
        <f>IFERROR(INDEX(ADJ!$A$1:$BZ$1000,MATCH(PAYROLL!D896,ADJ!A$1:A$500,0),MATCH(PAYROLL!CO$2,ADJ!$2:$2,0)),0)</f>
        <v/>
      </c>
      <c r="CP896">
        <f>IFERROR(INDEX(ADJ!$A$1:$BZ$1000,MATCH(PAYROLL!D896,ADJ!A$1:A$500,0),MATCH(PAYROLL!CP$2,ADJ!$2:$2,0)),0)</f>
        <v/>
      </c>
      <c r="CQ896">
        <f>BP896-CL896-CI896-CM896-CN896-CO896-CP896-CC896</f>
        <v/>
      </c>
      <c r="CR896">
        <f>IFERROR(IF(RIGHT(INDEX(PIS!O$1:O$500,MATCH(D896,PIS!C$1:C$500,0)),5)="Gross",MIN(U896+V896,VLOOKUP("R700",TSC!B:C,2,0)*VLOOKUP("R101",TSC!B:C,2,0))*(VLOOKUP("T711",TSC!B:C,2,0)+VLOOKUP("T712",TSC!B:C,2,0))%,MIN(T896+V896,VLOOKUP("R700",TSC!B:C,2,0)*VLOOKUP("R101",TSC!B:C,2,0))*(VLOOKUP("T711",TSC!B:C,2,0)+VLOOKUP("T712",TSC!B:C,2,0)+VLOOKUP("R701",TSC!B:C,2,0))%),0)</f>
        <v/>
      </c>
      <c r="CS896">
        <f>IFERROR(IF(RIGHT(INDEX(PIS!O$1:O$500,MATCH(D896,PIS!C$1:C$500,0)),5)="Gross",MIN(U896+V896,VLOOKUP("R700",TSC!B:C,2,0)*VLOOKUP("R101",TSC!B:C,2,0))*(VLOOKUP("T714",TSC!B:C,2,0))%,MIN(T896+V896,VLOOKUP("R700",TSC!B:C,2,0)*VLOOKUP("R101",TSC!B:C,2,0))*(VLOOKUP("T704",TSC!B:C,2,0)+VLOOKUP("T714",TSC!B:C,2,0))%),0)</f>
        <v/>
      </c>
      <c r="CT896">
        <f>IFERROR(IF(RIGHT(INDEX(PIS!O$1:O$500,MATCH(D896,PIS!C$1:C$500,0)),5)="Gross",MIN(U896+V896,VLOOKUP("R700",TSC!B:C,2,0)*VLOOKUP("R101",TSC!B:C,2,0))*VLOOKUP("T705",TSC!B:C,2,0)%,MIN(T896+V896,VLOOKUP("R700",TSC!B:C,2,0)*VLOOKUP("R101",TSC!B:C,2,0))*VLOOKUP("T705",TSC!B:C,2,0)%),0)</f>
        <v/>
      </c>
      <c r="CU896">
        <f>IFERROR(IF(RIGHT(INDEX(PIS!O$1:O$500,MATCH(D896,PIS!C$1:C$500,0)),5)="Gross",MIN(U896+V896,VLOOKUP("R700",TSC!B:C,2,0)*VLOOKUP("R101",TSC!B:C,2,0))*(VLOOKUP("T713",TSC!B:C,2,0))%,MIN(T896+V896,VLOOKUP("R700",TSC!B:C,2,0)*VLOOKUP("R101",TSC!B:C,2,0))*(VLOOKUP("T713",TSC!B:C,2,0))%),0)</f>
        <v/>
      </c>
      <c r="CV896">
        <f>IFERROR(INDEX(ADJ!$A$1:$BZ$1000,MATCH(PAYROLL!D896,ADJ!A$1:A$500,0),MATCH(PAYROLL!CV$2,ADJ!$2:$2,0)),0)</f>
        <v/>
      </c>
      <c r="CW896">
        <f>IFERROR(INDEX(ADJ!$A$1:$BZ$1000,MATCH(PAYROLL!D896,ADJ!A$1:A$500,0),MATCH(PAYROLL!CW$2,ADJ!$2:$2,0)),0)</f>
        <v/>
      </c>
      <c r="CX896">
        <f>SUM(CR896:CW896)</f>
        <v/>
      </c>
      <c r="CY896">
        <f>ROUND(IF(CR896&gt;0,T896+V896*VLOOKUP("R202",TSC!$B$1:$C$500,2,0),0),0)</f>
        <v/>
      </c>
      <c r="CZ896">
        <f>IFERROR(INDEX(CSDA!D$1:D$500,MATCH($CZ$2,CSDA!C$1:C$500,0)),0)</f>
        <v/>
      </c>
      <c r="DA896">
        <f>ROUND(T896*0.7%,0)</f>
        <v/>
      </c>
      <c r="DB896">
        <f>ROUND(T896/12,0)</f>
        <v/>
      </c>
      <c r="DC896">
        <f ref="DC896" t="array">IFERROR(INDEX(CSDA!D$1:D$500,MATCH("Trích giữ"&amp;PAYROLL!DC$2,CSDA!A$1:A$500&amp;CSDA!C$1:C$500,0)),0)</f>
        <v/>
      </c>
      <c r="DD896">
        <f ref="DD896" t="array">IFERROR(INDEX(CSDA!D$1:D$500,MATCH("Trích giữ"&amp;PAYROLL!DD$2,CSDA!A$1:A$500&amp;CSDA!C$1:C$500,0)),0)</f>
        <v/>
      </c>
      <c r="DE896">
        <f ref="DE896" t="array">IFERROR(INDEX(CSDA!D$1:D$500,MATCH("Trích giữ"&amp;PAYROLL!DE$2,CSDA!A$1:A$500&amp;CSDA!C$1:C$500,0)),0)</f>
        <v/>
      </c>
      <c r="DF896">
        <f>IFERROR(INDEX(CSDA!D$1:D$500,MATCH(PAYROLL!DF$2,CSDA!C$1:C$500,0)),0)</f>
        <v/>
      </c>
      <c r="DG896">
        <f ref="DG896" t="array">IFERROR(INDEX(CSDA!D$1:D$500,MATCH("Trích giữ"&amp;PAYROLL!DG$2,CSDA!A$1:A$500&amp;CSDA!C$1:C$500,0)),0)</f>
        <v/>
      </c>
      <c r="DH896">
        <f>ROUND(T896/26,0)</f>
        <v/>
      </c>
      <c r="DI896">
        <f ref="DI896" t="array">IFERROR(INDEX(CSDA!D$1:D$500,MATCH("Trích giữ"&amp;PAYROLL!DI$2,CSDA!A$1:A$500&amp;CSDA!C$1:C$500,0)),0)</f>
        <v/>
      </c>
      <c r="DJ896">
        <f>IF(U896=0,T896*21.5%-BL896,0)</f>
        <v/>
      </c>
      <c r="DK896">
        <f ref="DK896" t="array">IFERROR(INDEX(CSDA!D$1:D$500,MATCH("Trích giữ"&amp;PAYROLL!DK$2,CSDA!A$1:A$500&amp;CSDA!C$1:C$500,0)),0)</f>
        <v/>
      </c>
      <c r="DL896">
        <f>IFERROR(INDEX(CSDA!D$1:D$500,MATCH(PAYROLL!DL$2,CSDA!C$1:C$500,0))/12,0)</f>
        <v/>
      </c>
      <c r="DM896">
        <f>SUM(DB896:DL896)</f>
        <v/>
      </c>
      <c r="DN896">
        <f>IFERROR(INDEX(ADJ!$A$1:$BZ$1000,MATCH(PAYROLL!D896,ADJ!A$1:A$500,0),MATCH(PAYROLL!DN$2,ADJ!$2:$2,0)),0)</f>
        <v/>
      </c>
      <c r="DO896">
        <f>IFERROR(SUM(BP896,DM896:DN896,CX896:DA896)-DT896,0)</f>
        <v/>
      </c>
      <c r="DP896">
        <f ref="DP896" t="array">SUM(BW896*IFERROR(INDEX(CSDA!D$1:D$500,MATCH(BW$2,CSDA!C$1:C$500,0)),0)%,CX896*IFERROR(INDEX(CSDA!D$1:D$500,MATCH(CX$2,CSDA!C$1:C$500,0)),0)%,DA896*IFERROR(INDEX(CSDA!D$1:D$500,MATCH(DA$2,CSDA!C$1:C$500,0)),0)%,DB896*IFERROR(INDEX(CSDA!D$1:D$500,MATCH(DB$2,CSDA!C$1:C$500,0)),0)%,DF896*IFERROR(INDEX(CSDA!D$1:D$500,MATCH("Phí dịch vụ"&amp;PAYROLL!DF$2,CSDA!A$1:A$500&amp;CSDA!C$1:C$500,0)),0)%,DC896*IFERROR(INDEX(CSDA!D$1:D$500,MATCH("Phí dịch vụ"&amp;PAYROLL!DC$2,CSDA!A$1:A$500&amp;CSDA!C$1:C$500,0)),0)%,DH896*IFERROR(INDEX(CSDA!D$1:D$500,MATCH("Phí dịch vụ"&amp;PAYROLL!DH$2,CSDA!A$1:A$500&amp;CSDA!C$1:C$500,0)),0)%,DJ896*IFERROR(INDEX(CSDA!D$1:D$500,MATCH("Phí dịch vụ"&amp;PAYROLL!DJ$2,CSDA!A$1:A$500&amp;CSDA!C$1:C$500,0)),0)%,BN896*IFERROR(INDEX(CSDA!D$1:D$500,MATCH(BN$2,CSDA!C$1:C$500,0)),0)%)-BN896*7%</f>
        <v/>
      </c>
      <c r="DQ896">
        <f>IFERROR(INDEX(ADJ!$A$1:$BZ$1000,MATCH(PAYROLL!D896,ADJ!A$1:A$500,0),MATCH(PAYROLL!DQ$2,ADJ!$2:$2,0)),0)</f>
        <v/>
      </c>
      <c r="DR896">
        <f>IFERROR(INDEX(ADJ!$A$1:$BZ$1000,MATCH(PAYROLL!D896,ADJ!A$1:A$500,0),MATCH(PAYROLL!DR$2,ADJ!$2:$2,0)),0)</f>
        <v/>
      </c>
      <c r="DS896">
        <f>SUM(DP896:DR896)</f>
        <v/>
      </c>
      <c r="DT896">
        <f>EK896</f>
        <v/>
      </c>
      <c r="DU896">
        <f>SUM(DO896:DR896)</f>
        <v/>
      </c>
      <c r="DV896">
        <f>ROUND(DU896*0.1,0)</f>
        <v/>
      </c>
      <c r="DW896">
        <f>DU896+DV896</f>
        <v/>
      </c>
      <c r="DZ896">
        <f>IFERROR(INDEX(ADJ!$A$1:$BZ$1000,MATCH(PAYROLL!$D896,ADJ!A$1:A$500,0),MATCH(PAYROLL!DZ$2,ADJ!$2:$2,0)),0)</f>
        <v/>
      </c>
      <c r="EA896">
        <f>IFERROR(INDEX(ADJ!$A$1:$BZ$1000,MATCH(PAYROLL!$D896,ADJ!A$1:A$500,0),MATCH(PAYROLL!EA$2,ADJ!$2:$2,0)),0)</f>
        <v/>
      </c>
      <c r="EB896">
        <f>IFERROR(INDEX(ADJ!$A$1:$BZ$1000,MATCH(PAYROLL!$D896,ADJ!A$1:A$500,0),MATCH(PAYROLL!EB$2,ADJ!$2:$2,0)),0)</f>
        <v/>
      </c>
      <c r="EC896">
        <f>IFERROR(INDEX(ADJ!$A$1:$BZ$1000,MATCH(PAYROLL!$D896,ADJ!A$1:A$500,0),MATCH(PAYROLL!EC$2,ADJ!$2:$2,0)),0)</f>
        <v/>
      </c>
      <c r="ED896">
        <f>IFERROR(INDEX(ADJ!$A$1:$BZ$1000,MATCH(PAYROLL!$D896,ADJ!A$1:A$500,0),MATCH(PAYROLL!ED$2,ADJ!$2:$2,0)),0)</f>
        <v/>
      </c>
      <c r="EE896">
        <f>IFERROR(INDEX(ADJ!$A$1:$BZ$1000,MATCH(PAYROLL!$D896,ADJ!A$1:A$500,0),MATCH(PAYROLL!EE$2,ADJ!$2:$2,0)),0)</f>
        <v/>
      </c>
      <c r="EF896">
        <f>IFERROR(INDEX(ADJ!$A$1:$BZ$1000,MATCH(PAYROLL!$D896,ADJ!A$1:A$500,0),MATCH(PAYROLL!EF$2,ADJ!$2:$2,0)),0)</f>
        <v/>
      </c>
      <c r="EG896">
        <f>IFERROR(INDEX(ADJ!$A$1:$BZ$1000,MATCH(PAYROLL!$D896,ADJ!A$1:A$500,0),MATCH(PAYROLL!EG$2,ADJ!$2:$2,0)),0)</f>
        <v/>
      </c>
      <c r="EH896">
        <f>IFERROR(INDEX(ADJ!$A$1:$BZ$1000,MATCH(PAYROLL!$D896,ADJ!A$1:A$500,0),MATCH(PAYROLL!EH$2,ADJ!$2:$2,0)),0)</f>
        <v/>
      </c>
      <c r="EI896">
        <f>IFERROR(INDEX(ADJ!$A$1:$BZ$1000,MATCH(PAYROLL!D896,ADJ!A$1:A$500,0),MATCH(PAYROLL!EI$2,ADJ!$2:$2,0)),0)</f>
        <v/>
      </c>
      <c r="EJ896">
        <f>IFERROR(INDEX(ADJ!$A$1:$BZ$1000,MATCH(PAYROLL!$D896,ADJ!A$1:A$500,0),MATCH(PAYROLL!EJ$2,ADJ!$2:$2,0)),0)</f>
        <v/>
      </c>
      <c r="EK896">
        <f>SUM(DZ896:EJ896)</f>
        <v/>
      </c>
    </row>
    <row r="897">
      <c r="A897" t="n">
        <v>895</v>
      </c>
      <c r="B897" t="inlineStr">
        <is>
          <t>Tăng Văn Mạnh</t>
        </is>
      </c>
      <c r="D897" t="inlineStr">
        <is>
          <t>122547-02</t>
        </is>
      </c>
      <c r="S897">
        <f>IFERROR(INDEX(PIS!$A$1:$BZ$1000,MATCH($D897,PIS!C$1:C$500,0),MATCH("Lương CB tháng trước",PIS!$1:$1,0)),0)</f>
        <v/>
      </c>
      <c r="T897">
        <f>IFERROR(INDEX(PIS!$A$1:$BZ$1000,MATCH($D897,PIS!C$1:C$500,0),MATCH("Lương CB hiện tại",PIS!$1:$1,0)),0)</f>
        <v/>
      </c>
      <c r="U897">
        <f>IFERROR(INDEX(PIS!$A$1:$BZ$1000,MATCH($D897,PIS!C$1:C$500,0),MATCH("Lương đóng BHBB",PIS!$1:$1,0)),0)</f>
        <v/>
      </c>
      <c r="V897">
        <f>IFERROR(INDEX(PIS!$A$1:$BZ$1000,MATCH($D897,PIS!C$1:C$500,0),MATCH(V$2,PIS!$2:$2,0)),0)</f>
        <v/>
      </c>
      <c r="W897">
        <f>IFERROR(INDEX(PIS!$A$1:$BZ$1000,MATCH($D897,PIS!C$1:C$500,0),MATCH(W$2,PIS!$2:$2,0)),0)</f>
        <v/>
      </c>
      <c r="X897">
        <f>IFERROR(INDEX(PIS!$A$1:$BZ$1000,MATCH($D897,PIS!C$1:C$500,0),MATCH(X$2,PIS!$2:$2,0)),0)</f>
        <v/>
      </c>
      <c r="Y897">
        <f>IFERROR(INDEX(PIS!$A$1:$BZ$1000,MATCH($D897,PIS!C$1:C$500,0),MATCH(Y$2,PIS!$2:$2,0)),0)</f>
        <v/>
      </c>
      <c r="Z897">
        <f>IFERROR(INDEX(PIS!$A$1:$BZ$1000,MATCH($D897,PIS!C$1:C$500,0),MATCH(Z$2,PIS!$2:$2,0)),0)</f>
        <v/>
      </c>
      <c r="AA897">
        <f>IFERROR(INDEX(PIS!$A$1:$BZ$1000,MATCH($D897,PIS!C$1:C$500,0),MATCH(AA$2,PIS!$2:$2,0)),0)</f>
        <v/>
      </c>
      <c r="AB897">
        <f>IFERROR(INDEX(PIS!$A$1:$BZ$1000,MATCH($D897,PIS!C$1:C$500,0),MATCH(AB$2,PIS!$2:$2,0)),0)</f>
        <v/>
      </c>
      <c r="AC897">
        <f>SUM(V897:AB897)</f>
        <v/>
      </c>
      <c r="AD897">
        <f>IFERROR(INDEX(TIMESHEET!$A$1:$AI$5000,MATCH($D897,TIMESHEET!A$1:A$500,0),MATCH("T100",TIMESHEET!$2:$2,0))-2,0)</f>
        <v/>
      </c>
      <c r="AE897">
        <f>IFERROR(INDEX(TIMESHEET!$A$1:$AI$5000,MATCH($D897,TIMESHEET!A$1:A$500,0),MATCH("T202",TIMESHEET!$2:$2,0)),0)</f>
        <v/>
      </c>
      <c r="AF897">
        <f>IFERROR(INDEX(TIMESHEET!$A$1:$AI$5000,MATCH($D897,TIMESHEET!A$1:A$500,0),MATCH("T302",TIMESHEET!$2:$2,0)),0)</f>
        <v/>
      </c>
      <c r="AG897">
        <f>IFERROR(INDEX(TIMESHEET!$A$1:$AI$5000,MATCH($D897,TIMESHEET!A$1:A$500,0),MATCH("T406",TIMESHEET!$2:$2,0)),0)</f>
        <v/>
      </c>
      <c r="AH897">
        <f>AE897+AG897</f>
        <v/>
      </c>
      <c r="AI897">
        <f>IFERROR(INDEX(TIMESHEET!$A$1:$AI$5000,MATCH($D897,TIMESHEET!A$1:A$500,0),MATCH("T701",TIMESHEET!$2:$2,0)),0)</f>
        <v/>
      </c>
      <c r="AJ897">
        <f>IFERROR(INDEX(TIMESHEET!$A$1:$AI$5000,MATCH($D897,TIMESHEET!B$1:B$500,0),MATCH("T320",TIMESHEET!$2:$2,0)),0)</f>
        <v/>
      </c>
      <c r="AK897">
        <f>IFERROR(IF(LEFT(INDEX(PIS!O$1:O$500,MATCH(D897,PIS!C$1:C$500)),1)="M",T897/AD897*SUM(AE897:AG897),T897*AD897),0)</f>
        <v/>
      </c>
      <c r="AL897">
        <f>IFERROR(INDEX(ADJ!$A$1:$BZ$1000,MATCH(PAYROLL!D897,ADJ!A$1:A$500,0),MATCH(PAYROLL!AL$2,ADJ!$2:$2,0)),0)</f>
        <v/>
      </c>
      <c r="AM897">
        <f>SUM(AK897:AL897)</f>
        <v/>
      </c>
      <c r="AN897">
        <f>IFERROR(ROUND(V897/$AD897*$AH897,0),0)</f>
        <v/>
      </c>
      <c r="AO897">
        <f>IFERROR(ROUND(W897/$AD897*$AH897,0),0)</f>
        <v/>
      </c>
      <c r="AP897">
        <f>IFERROR(ROUND(X897/$AD897*$AE897,0),0)</f>
        <v/>
      </c>
      <c r="AQ897">
        <f>IFERROR(ROUND(Y897/$AD897*$AH897,0),0)</f>
        <v/>
      </c>
      <c r="AR897">
        <f>IFERROR(ROUND(Z897/$AD897*$AH897,0),0)</f>
        <v/>
      </c>
      <c r="AS897">
        <f>IFERROR(ROUND(AA897/$AD897*$AH897,0),0)</f>
        <v/>
      </c>
      <c r="AT897">
        <f>IFERROR(IF((AE897+AF897+AG897)&gt;13,AB897,ROUND(AB897/AD897*AH897,0)),0)</f>
        <v/>
      </c>
      <c r="AU897">
        <f>IFERROR(INDEX(ADJ!$A$1:$BZ$1000,MATCH(PAYROLL!D897,ADJ!A$1:A$500,0),MATCH(PAYROLL!AU$2,ADJ!$2:$2,0)),0)</f>
        <v/>
      </c>
      <c r="AV897">
        <f>ROUND(SUM(AN897:AU897),0)</f>
        <v/>
      </c>
      <c r="AW897">
        <f>IFERROR(INDEX(TIMESHEET!$A$1:$AI$5000,MATCH(PAYROLL!D897,TIMESHEET!A$1:A$500,0),MATCH("T620",TIMESHEET!$2:$2,0)),0)</f>
        <v/>
      </c>
      <c r="AX897">
        <f>IFERROR(INDEX(TIMESHEET!$A$1:$AI$5000,MATCH(PAYROLL!D897,TIMESHEET!A$1:A$500,0),MATCH("T601",TIMESHEET!$2:$2,0)),0)</f>
        <v/>
      </c>
      <c r="AY897">
        <f>IFERROR(INDEX(TIMESHEET!$A$1:$AI$5000,MATCH(PAYROLL!D897,TIMESHEET!A$1:A$500,0),MATCH("T602",TIMESHEET!$2:$2,0)),0)</f>
        <v/>
      </c>
      <c r="AZ897">
        <f>IFERROR(INDEX(TIMESHEET!$A$1:$AI$5000,MATCH(PAYROLL!D897,TIMESHEET!A$1:A$500,0),MATCH("T603",TIMESHEET!$2:$2,0)),0)</f>
        <v/>
      </c>
      <c r="BA897">
        <f>IFERROR(INDEX(TIMESHEET!$A$1:$AI$5000,MATCH(PAYROLL!D897,TIMESHEET!A$1:A$500,0),MATCH("T611",TIMESHEET!$2:$2,0)),0)</f>
        <v/>
      </c>
      <c r="BB897">
        <f>IFERROR(INDEX(TIMESHEET!$A$1:$AI$5000,MATCH(PAYROLL!D897,TIMESHEET!A$1:A$500,0),MATCH("T612",TIMESHEET!$2:$2,0)),0)</f>
        <v/>
      </c>
      <c r="BC897">
        <f>IFERROR(INDEX(TIMESHEET!$A$1:$AI$5000,MATCH(PAYROLL!D897,TIMESHEET!A$1:A$500,0),MATCH("T613",TIMESHEET!$2:$2,0)),0)</f>
        <v/>
      </c>
      <c r="BD897">
        <f>IFERROR(INDEX(TIMESHEET!$A$1:$AI$5000,MATCH(PAYROLL!D897,TIMESHEET!A$1:A$500,0),MATCH("T500",TIMESHEET!$2:$2,0)),0)</f>
        <v/>
      </c>
      <c r="BE897">
        <f>IFERROR(IF(LEFT(INDEX(PIS!O$1:O$500,MATCH(D897,PIS!C$1:C$500)),1)="M",T897/AD897/8*(AW897+AX897*1.5+AY897*2+AZ897*3+BA897*2.1+BB897*2.7+BC897*3.9+BD897*0.3),T897/8*(AW897+AX897*1.5+AY897*2+AZ897*3+BA897*2.1+BB897*2.7+BC897*3.9+BD897*0.3)),0)</f>
        <v/>
      </c>
      <c r="BF897">
        <f>IFERROR(INDEX(ADJ!$A$1:$BZ$1000,MATCH(PAYROLL!$D897,ADJ!A$1:A$500,0),MATCH(PAYROLL!BF$2,ADJ!$2:$2,0)),0)</f>
        <v/>
      </c>
      <c r="BG897">
        <f>IFERROR(INDEX(ADJ!$A$1:$BZ$1000,MATCH(PAYROLL!D897,ADJ!A$1:A$500,0),MATCH(PAYROLL!BG$2,ADJ!$2:$2,0)),0)</f>
        <v/>
      </c>
      <c r="BH897">
        <f>IFERROR(INDEX(ADJ!$A$1:$BZ$1000,MATCH(PAYROLL!D897,ADJ!A$1:A$500,0),MATCH(PAYROLL!BH$2,ADJ!$2:$2,0)),0)</f>
        <v/>
      </c>
      <c r="BI897">
        <f>IFERROR(INDEX(ADJ!$A$1:$BZ$1000,MATCH(PAYROLL!D897,ADJ!A$1:A$500,0),MATCH(PAYROLL!BI$2,ADJ!$2:$2,0)),0)</f>
        <v/>
      </c>
      <c r="BJ897">
        <f>IFERROR(INDEX(ADJ!$A$1:$BZ$1000,MATCH(PAYROLL!D897,ADJ!A$1:A$500,0),MATCH(PAYROLL!BJ$2,ADJ!$2:$2,0)),0)</f>
        <v/>
      </c>
      <c r="BK897">
        <f>SUM(BF897:BJ897)</f>
        <v/>
      </c>
      <c r="BL897">
        <f>IFERROR(INDEX(ADJ!$A$1:$BZ$1000,MATCH(PAYROLL!D897,ADJ!A$1:A$500,0),MATCH(PAYROLL!BL$2,ADJ!$2:$2,0)),0)</f>
        <v/>
      </c>
      <c r="BM897">
        <f>IFERROR(INDEX(ADJ!$A$1:$BZ$1000,MATCH(PAYROLL!D897,ADJ!A$1:A$500,0),MATCH(PAYROLL!BM$2,ADJ!$2:$2,0)),0)</f>
        <v/>
      </c>
      <c r="BN897">
        <f>IFERROR(INDEX(ADJ!$A$1:$BZ$1000,MATCH(PAYROLL!D897,ADJ!A$1:A$500,0),MATCH(PAYROLL!BN$2,ADJ!$2:$2,0)),0)</f>
        <v/>
      </c>
      <c r="BO897">
        <f>IFERROR(INDEX(ADJ!$A$1:$BZ$1000,MATCH(PAYROLL!D897,ADJ!A$1:A$500,0),MATCH(PAYROLL!BO$2,ADJ!$2:$2,0)),0)</f>
        <v/>
      </c>
      <c r="BP897">
        <f>SUM(AM897,AV897,BE897,BK897,BL897:BO897)</f>
        <v/>
      </c>
      <c r="BQ897">
        <f>BO897</f>
        <v/>
      </c>
      <c r="BR897">
        <f>IFERROR(ROUND(IF(LEFT(INDEX(PIS!O$1:O$500,MATCH(D897,PIS!C$1:C$500)),1)="D",T897/8*(BD897*0.3),IF(LEFT(INDEX(PIS!O$1:O$500,MATCH(D897,PIS!C$1:C$500)),1)="H",T897*($BD897*0.3),T897/$AD897/8*($BD897*0.3))),0),0)</f>
        <v/>
      </c>
      <c r="BS897">
        <f>IF(AP897&lt;1,0,MIN(AP897,730000))</f>
        <v/>
      </c>
      <c r="BT897">
        <f>IFERROR(ROUND((BE897-SUM(AW897:BC897)*T897/AD897/8),0)-BR897,0)</f>
        <v/>
      </c>
      <c r="BU897">
        <f>AO897</f>
        <v/>
      </c>
      <c r="BV897">
        <f>SUM(BQ897:BU897)</f>
        <v/>
      </c>
      <c r="BW897">
        <f>BP897-BV897</f>
        <v/>
      </c>
      <c r="BX897">
        <f>IFERROR(IF(RIGHT(INDEX(PIS!O$1:O$500,MATCH(D897,PIS!C$1:C$500)),5)="Gross",MIN(U897+V897,VLOOKUP("R700",TSC!B:C,2,0)*VLOOKUP("R101",TSC!B:C,2,0))*VLOOKUP("R701",TSC!B:C,2,0)%,0),0)</f>
        <v/>
      </c>
      <c r="BY897">
        <f>IFERROR(IF(RIGHT(INDEX(PIS!O$1:O$500,MATCH(D897,PIS!C$1:C$500)),5)="Gross",MIN(U897+V897,VLOOKUP("R700",TSC!B:C,2,0)*VLOOKUP("R101",TSC!B:C,2,0))*VLOOKUP("T704",TSC!B:C,2,0)%,0),0)</f>
        <v/>
      </c>
      <c r="BZ897">
        <f>IFERROR(IF(RIGHT(INDEX(PIS!O$1:O$500,MATCH(D897,PIS!C$1:C$500)),5)="Gross",MIN(U897+V897,VLOOKUP("R700",TSC!B:C,2,0)*VLOOKUP("1",TSC!F:G,2,0))*VLOOKUP("T705",TSC!B:C,2,0)%,0),0)</f>
        <v/>
      </c>
      <c r="CA897">
        <f>IFERROR(INDEX(ADJ!$A$1:$BZ$1000,MATCH(PAYROLL!D897,ADJ!A$1:A$500,0),MATCH(PAYROLL!CA$2,ADJ!$2:$2,0)),0)</f>
        <v/>
      </c>
      <c r="CB897">
        <f>IFERROR(INDEX(ADJ!$A$1:$BZ$1000,MATCH(PAYROLL!D897,ADJ!A$1:A$500,0),MATCH(PAYROLL!CB$2,ADJ!$2:$2,0)),0)</f>
        <v/>
      </c>
      <c r="CC897">
        <f>SUM(BX897:CB897)</f>
        <v/>
      </c>
      <c r="CD897">
        <f>IFERROR(INDEX(PIS!$A$1:$BZ$1000,MATCH(PAYROLL!D897,PIS!C$1:C$500,0),MATCH(PAYROLL!CD$1,PIS!$1:$1,0)),0)</f>
        <v/>
      </c>
      <c r="CE897">
        <f>IFERROR(IF(OR(INDEX(PIS!P$1:P$500,MATCH(D897,PIS!C$1:C$500,0))="LT2",INDEX(PIS!P$1:P$500,MATCH(D897,PIS!C$1:C$500,0))="P10"),0,SUM(CC897,CD897*VLOOKUP("R601",TSC!B:C,2,0),VLOOKUP("R602",TSC!B:C,2,0))),0)</f>
        <v/>
      </c>
      <c r="CF897">
        <f>MAX(BW897-CE897,0)</f>
        <v/>
      </c>
      <c r="CG897">
        <f>IFERROR(IF(OR(RIGHT(INDEX(PIS!P$1:P$500,MATCH(D897,PIS!C$1:C$500)),5)="P10",RIGHT(INDEX(PIS!P$1:P$500,MATCH(D897,PIS!C$1:C$500)),5)="CK"),0,IF(CF897&lt;=5000000,CF897*5%,IF(CF897&lt;=10000000,CF897*10%-250000,IF(CF897&lt;=18000000,CF897*15%-750000,IF(CF897&lt;=32000000,CF897*20%-1650000,IF(CF897&lt;=52000000,CF897*25%-3250000,IF(CF897&lt;=80000000,BH897*30%-5850000,CF897*35%-9850000))))))),0)</f>
        <v/>
      </c>
      <c r="CH897">
        <f>IFERROR(IF(OR(INDEX(PIS!P$1:P$500,MATCH(D897,PIS!C$1:C$500))="LT",INDEX(PIS!P$1:P$500,MATCH(D897,PIS!C$1:C$500))="CK"),0,IF(CF897&lt;2000000,0,CF897*10%)),0)</f>
        <v/>
      </c>
      <c r="CI897">
        <f>IFERROR(INDEX(ADJ!$A$1:$BZ$1000,MATCH(PAYROLL!D897,ADJ!A$1:A$500,0),MATCH(PAYROLL!CI$2,ADJ!$2:$2,0)),0)</f>
        <v/>
      </c>
      <c r="CJ897">
        <f>IFERROR(INDEX(ADJ!$A$1:$BZ$1000,MATCH(PAYROLL!D897,ADJ!A$1:A$500,0),MATCH(PAYROLL!CJ$2,ADJ!$2:$2,0)),0)</f>
        <v/>
      </c>
      <c r="CK897">
        <f>IFERROR(INDEX(ADJ!$A$1:$BZ$1000,MATCH(PAYROLL!D897,ADJ!A$1:A$500,0),MATCH(PAYROLL!CK$2,ADJ!$2:$2,0)),0)</f>
        <v/>
      </c>
      <c r="CL897">
        <f>SUM(CG897:CK897)</f>
        <v/>
      </c>
      <c r="CM897">
        <f>ROUND(SUM(CH897:CK897),0)</f>
        <v/>
      </c>
      <c r="CN897">
        <f>IFERROR(INDEX(CSDA!D$1:D$500,MATCH($CN$2,CSDA!C$1:C$500,0))*INDEX(PIS!V$1:V$500,MATCH(D897,PIS!C$1:C$500))+INDEX(ADJ!$A$1:$BZ$1000,MATCH(PAYROLL!D897,ADJ!A$1:A$500,0),MATCH(PAYROLL!CN$2,ADJ!$2:$2,0)),0)</f>
        <v/>
      </c>
      <c r="CO897">
        <f>IFERROR(INDEX(ADJ!$A$1:$BZ$1000,MATCH(PAYROLL!D897,ADJ!A$1:A$500,0),MATCH(PAYROLL!CO$2,ADJ!$2:$2,0)),0)</f>
        <v/>
      </c>
      <c r="CP897">
        <f>IFERROR(INDEX(ADJ!$A$1:$BZ$1000,MATCH(PAYROLL!D897,ADJ!A$1:A$500,0),MATCH(PAYROLL!CP$2,ADJ!$2:$2,0)),0)</f>
        <v/>
      </c>
      <c r="CQ897">
        <f>BP897-CL897-CI897-CM897-CN897-CO897-CP897-CC897</f>
        <v/>
      </c>
      <c r="CR897">
        <f>IFERROR(IF(RIGHT(INDEX(PIS!O$1:O$500,MATCH(D897,PIS!C$1:C$500,0)),5)="Gross",MIN(U897+V897,VLOOKUP("R700",TSC!B:C,2,0)*VLOOKUP("R101",TSC!B:C,2,0))*(VLOOKUP("T711",TSC!B:C,2,0)+VLOOKUP("T712",TSC!B:C,2,0))%,MIN(T897+V897,VLOOKUP("R700",TSC!B:C,2,0)*VLOOKUP("R101",TSC!B:C,2,0))*(VLOOKUP("T711",TSC!B:C,2,0)+VLOOKUP("T712",TSC!B:C,2,0)+VLOOKUP("R701",TSC!B:C,2,0))%),0)</f>
        <v/>
      </c>
      <c r="CS897">
        <f>IFERROR(IF(RIGHT(INDEX(PIS!O$1:O$500,MATCH(D897,PIS!C$1:C$500,0)),5)="Gross",MIN(U897+V897,VLOOKUP("R700",TSC!B:C,2,0)*VLOOKUP("R101",TSC!B:C,2,0))*(VLOOKUP("T714",TSC!B:C,2,0))%,MIN(T897+V897,VLOOKUP("R700",TSC!B:C,2,0)*VLOOKUP("R101",TSC!B:C,2,0))*(VLOOKUP("T704",TSC!B:C,2,0)+VLOOKUP("T714",TSC!B:C,2,0))%),0)</f>
        <v/>
      </c>
      <c r="CT897">
        <f>IFERROR(IF(RIGHT(INDEX(PIS!O$1:O$500,MATCH(D897,PIS!C$1:C$500,0)),5)="Gross",MIN(U897+V897,VLOOKUP("R700",TSC!B:C,2,0)*VLOOKUP("R101",TSC!B:C,2,0))*VLOOKUP("T705",TSC!B:C,2,0)%,MIN(T897+V897,VLOOKUP("R700",TSC!B:C,2,0)*VLOOKUP("R101",TSC!B:C,2,0))*VLOOKUP("T705",TSC!B:C,2,0)%),0)</f>
        <v/>
      </c>
      <c r="CU897">
        <f>IFERROR(IF(RIGHT(INDEX(PIS!O$1:O$500,MATCH(D897,PIS!C$1:C$500,0)),5)="Gross",MIN(U897+V897,VLOOKUP("R700",TSC!B:C,2,0)*VLOOKUP("R101",TSC!B:C,2,0))*(VLOOKUP("T713",TSC!B:C,2,0))%,MIN(T897+V897,VLOOKUP("R700",TSC!B:C,2,0)*VLOOKUP("R101",TSC!B:C,2,0))*(VLOOKUP("T713",TSC!B:C,2,0))%),0)</f>
        <v/>
      </c>
      <c r="CV897">
        <f>IFERROR(INDEX(ADJ!$A$1:$BZ$1000,MATCH(PAYROLL!D897,ADJ!A$1:A$500,0),MATCH(PAYROLL!CV$2,ADJ!$2:$2,0)),0)</f>
        <v/>
      </c>
      <c r="CW897">
        <f>IFERROR(INDEX(ADJ!$A$1:$BZ$1000,MATCH(PAYROLL!D897,ADJ!A$1:A$500,0),MATCH(PAYROLL!CW$2,ADJ!$2:$2,0)),0)</f>
        <v/>
      </c>
      <c r="CX897">
        <f>SUM(CR897:CW897)</f>
        <v/>
      </c>
      <c r="CY897">
        <f>ROUND(IF(CR897&gt;0,T897+V897*VLOOKUP("R202",TSC!$B$1:$C$500,2,0),0),0)</f>
        <v/>
      </c>
      <c r="CZ897">
        <f>IFERROR(INDEX(CSDA!D$1:D$500,MATCH($CZ$2,CSDA!C$1:C$500,0)),0)</f>
        <v/>
      </c>
      <c r="DA897">
        <f>ROUND(T897*0.7%,0)</f>
        <v/>
      </c>
      <c r="DB897">
        <f>ROUND(T897/12,0)</f>
        <v/>
      </c>
      <c r="DC897">
        <f ref="DC897" t="array">IFERROR(INDEX(CSDA!D$1:D$500,MATCH("Trích giữ"&amp;PAYROLL!DC$2,CSDA!A$1:A$500&amp;CSDA!C$1:C$500,0)),0)</f>
        <v/>
      </c>
      <c r="DD897">
        <f ref="DD897" t="array">IFERROR(INDEX(CSDA!D$1:D$500,MATCH("Trích giữ"&amp;PAYROLL!DD$2,CSDA!A$1:A$500&amp;CSDA!C$1:C$500,0)),0)</f>
        <v/>
      </c>
      <c r="DE897">
        <f ref="DE897" t="array">IFERROR(INDEX(CSDA!D$1:D$500,MATCH("Trích giữ"&amp;PAYROLL!DE$2,CSDA!A$1:A$500&amp;CSDA!C$1:C$500,0)),0)</f>
        <v/>
      </c>
      <c r="DF897">
        <f>IFERROR(INDEX(CSDA!D$1:D$500,MATCH(PAYROLL!DF$2,CSDA!C$1:C$500,0)),0)</f>
        <v/>
      </c>
      <c r="DG897">
        <f ref="DG897" t="array">IFERROR(INDEX(CSDA!D$1:D$500,MATCH("Trích giữ"&amp;PAYROLL!DG$2,CSDA!A$1:A$500&amp;CSDA!C$1:C$500,0)),0)</f>
        <v/>
      </c>
      <c r="DH897">
        <f>ROUND(T897/26,0)</f>
        <v/>
      </c>
      <c r="DI897">
        <f ref="DI897" t="array">IFERROR(INDEX(CSDA!D$1:D$500,MATCH("Trích giữ"&amp;PAYROLL!DI$2,CSDA!A$1:A$500&amp;CSDA!C$1:C$500,0)),0)</f>
        <v/>
      </c>
      <c r="DJ897">
        <f>IF(U897=0,T897*21.5%-BL897,0)</f>
        <v/>
      </c>
      <c r="DK897">
        <f ref="DK897" t="array">IFERROR(INDEX(CSDA!D$1:D$500,MATCH("Trích giữ"&amp;PAYROLL!DK$2,CSDA!A$1:A$500&amp;CSDA!C$1:C$500,0)),0)</f>
        <v/>
      </c>
      <c r="DL897">
        <f>IFERROR(INDEX(CSDA!D$1:D$500,MATCH(PAYROLL!DL$2,CSDA!C$1:C$500,0))/12,0)</f>
        <v/>
      </c>
      <c r="DM897">
        <f>SUM(DB897:DL897)</f>
        <v/>
      </c>
      <c r="DN897">
        <f>IFERROR(INDEX(ADJ!$A$1:$BZ$1000,MATCH(PAYROLL!D897,ADJ!A$1:A$500,0),MATCH(PAYROLL!DN$2,ADJ!$2:$2,0)),0)</f>
        <v/>
      </c>
      <c r="DO897">
        <f>IFERROR(SUM(BP897,DM897:DN897,CX897:DA897)-DT897,0)</f>
        <v/>
      </c>
      <c r="DP897">
        <f ref="DP897" t="array">SUM(BW897*IFERROR(INDEX(CSDA!D$1:D$500,MATCH(BW$2,CSDA!C$1:C$500,0)),0)%,CX897*IFERROR(INDEX(CSDA!D$1:D$500,MATCH(CX$2,CSDA!C$1:C$500,0)),0)%,DA897*IFERROR(INDEX(CSDA!D$1:D$500,MATCH(DA$2,CSDA!C$1:C$500,0)),0)%,DB897*IFERROR(INDEX(CSDA!D$1:D$500,MATCH(DB$2,CSDA!C$1:C$500,0)),0)%,DF897*IFERROR(INDEX(CSDA!D$1:D$500,MATCH("Phí dịch vụ"&amp;PAYROLL!DF$2,CSDA!A$1:A$500&amp;CSDA!C$1:C$500,0)),0)%,DC897*IFERROR(INDEX(CSDA!D$1:D$500,MATCH("Phí dịch vụ"&amp;PAYROLL!DC$2,CSDA!A$1:A$500&amp;CSDA!C$1:C$500,0)),0)%,DH897*IFERROR(INDEX(CSDA!D$1:D$500,MATCH("Phí dịch vụ"&amp;PAYROLL!DH$2,CSDA!A$1:A$500&amp;CSDA!C$1:C$500,0)),0)%,DJ897*IFERROR(INDEX(CSDA!D$1:D$500,MATCH("Phí dịch vụ"&amp;PAYROLL!DJ$2,CSDA!A$1:A$500&amp;CSDA!C$1:C$500,0)),0)%,BN897*IFERROR(INDEX(CSDA!D$1:D$500,MATCH(BN$2,CSDA!C$1:C$500,0)),0)%)-BN897*7%</f>
        <v/>
      </c>
      <c r="DQ897">
        <f>IFERROR(INDEX(ADJ!$A$1:$BZ$1000,MATCH(PAYROLL!D897,ADJ!A$1:A$500,0),MATCH(PAYROLL!DQ$2,ADJ!$2:$2,0)),0)</f>
        <v/>
      </c>
      <c r="DR897">
        <f>IFERROR(INDEX(ADJ!$A$1:$BZ$1000,MATCH(PAYROLL!D897,ADJ!A$1:A$500,0),MATCH(PAYROLL!DR$2,ADJ!$2:$2,0)),0)</f>
        <v/>
      </c>
      <c r="DS897">
        <f>SUM(DP897:DR897)</f>
        <v/>
      </c>
      <c r="DT897">
        <f>EK897</f>
        <v/>
      </c>
      <c r="DU897">
        <f>SUM(DO897:DR897)</f>
        <v/>
      </c>
      <c r="DV897">
        <f>ROUND(DU897*0.1,0)</f>
        <v/>
      </c>
      <c r="DW897">
        <f>DU897+DV897</f>
        <v/>
      </c>
      <c r="DZ897">
        <f>IFERROR(INDEX(ADJ!$A$1:$BZ$1000,MATCH(PAYROLL!$D897,ADJ!A$1:A$500,0),MATCH(PAYROLL!DZ$2,ADJ!$2:$2,0)),0)</f>
        <v/>
      </c>
      <c r="EA897">
        <f>IFERROR(INDEX(ADJ!$A$1:$BZ$1000,MATCH(PAYROLL!$D897,ADJ!A$1:A$500,0),MATCH(PAYROLL!EA$2,ADJ!$2:$2,0)),0)</f>
        <v/>
      </c>
      <c r="EB897">
        <f>IFERROR(INDEX(ADJ!$A$1:$BZ$1000,MATCH(PAYROLL!$D897,ADJ!A$1:A$500,0),MATCH(PAYROLL!EB$2,ADJ!$2:$2,0)),0)</f>
        <v/>
      </c>
      <c r="EC897">
        <f>IFERROR(INDEX(ADJ!$A$1:$BZ$1000,MATCH(PAYROLL!$D897,ADJ!A$1:A$500,0),MATCH(PAYROLL!EC$2,ADJ!$2:$2,0)),0)</f>
        <v/>
      </c>
      <c r="ED897">
        <f>IFERROR(INDEX(ADJ!$A$1:$BZ$1000,MATCH(PAYROLL!$D897,ADJ!A$1:A$500,0),MATCH(PAYROLL!ED$2,ADJ!$2:$2,0)),0)</f>
        <v/>
      </c>
      <c r="EE897">
        <f>IFERROR(INDEX(ADJ!$A$1:$BZ$1000,MATCH(PAYROLL!$D897,ADJ!A$1:A$500,0),MATCH(PAYROLL!EE$2,ADJ!$2:$2,0)),0)</f>
        <v/>
      </c>
      <c r="EF897">
        <f>IFERROR(INDEX(ADJ!$A$1:$BZ$1000,MATCH(PAYROLL!$D897,ADJ!A$1:A$500,0),MATCH(PAYROLL!EF$2,ADJ!$2:$2,0)),0)</f>
        <v/>
      </c>
      <c r="EG897">
        <f>IFERROR(INDEX(ADJ!$A$1:$BZ$1000,MATCH(PAYROLL!$D897,ADJ!A$1:A$500,0),MATCH(PAYROLL!EG$2,ADJ!$2:$2,0)),0)</f>
        <v/>
      </c>
      <c r="EH897">
        <f>IFERROR(INDEX(ADJ!$A$1:$BZ$1000,MATCH(PAYROLL!$D897,ADJ!A$1:A$500,0),MATCH(PAYROLL!EH$2,ADJ!$2:$2,0)),0)</f>
        <v/>
      </c>
      <c r="EI897">
        <f>IFERROR(INDEX(ADJ!$A$1:$BZ$1000,MATCH(PAYROLL!D897,ADJ!A$1:A$500,0),MATCH(PAYROLL!EI$2,ADJ!$2:$2,0)),0)</f>
        <v/>
      </c>
      <c r="EJ897">
        <f>IFERROR(INDEX(ADJ!$A$1:$BZ$1000,MATCH(PAYROLL!$D897,ADJ!A$1:A$500,0),MATCH(PAYROLL!EJ$2,ADJ!$2:$2,0)),0)</f>
        <v/>
      </c>
      <c r="EK897">
        <f>SUM(DZ897:EJ897)</f>
        <v/>
      </c>
    </row>
    <row r="898">
      <c r="A898" t="n">
        <v>896</v>
      </c>
      <c r="B898" t="inlineStr">
        <is>
          <t>Trần Văn Công</t>
        </is>
      </c>
      <c r="D898" t="inlineStr">
        <is>
          <t>153613-01</t>
        </is>
      </c>
      <c r="S898">
        <f>IFERROR(INDEX(PIS!$A$1:$BZ$1000,MATCH($D898,PIS!C$1:C$500,0),MATCH("Lương CB tháng trước",PIS!$1:$1,0)),0)</f>
        <v/>
      </c>
      <c r="T898">
        <f>IFERROR(INDEX(PIS!$A$1:$BZ$1000,MATCH($D898,PIS!C$1:C$500,0),MATCH("Lương CB hiện tại",PIS!$1:$1,0)),0)</f>
        <v/>
      </c>
      <c r="U898">
        <f>IFERROR(INDEX(PIS!$A$1:$BZ$1000,MATCH($D898,PIS!C$1:C$500,0),MATCH("Lương đóng BHBB",PIS!$1:$1,0)),0)</f>
        <v/>
      </c>
      <c r="V898">
        <f>IFERROR(INDEX(PIS!$A$1:$BZ$1000,MATCH($D898,PIS!C$1:C$500,0),MATCH(V$2,PIS!$2:$2,0)),0)</f>
        <v/>
      </c>
      <c r="W898">
        <f>IFERROR(INDEX(PIS!$A$1:$BZ$1000,MATCH($D898,PIS!C$1:C$500,0),MATCH(W$2,PIS!$2:$2,0)),0)</f>
        <v/>
      </c>
      <c r="X898">
        <f>IFERROR(INDEX(PIS!$A$1:$BZ$1000,MATCH($D898,PIS!C$1:C$500,0),MATCH(X$2,PIS!$2:$2,0)),0)</f>
        <v/>
      </c>
      <c r="Y898">
        <f>IFERROR(INDEX(PIS!$A$1:$BZ$1000,MATCH($D898,PIS!C$1:C$500,0),MATCH(Y$2,PIS!$2:$2,0)),0)</f>
        <v/>
      </c>
      <c r="Z898">
        <f>IFERROR(INDEX(PIS!$A$1:$BZ$1000,MATCH($D898,PIS!C$1:C$500,0),MATCH(Z$2,PIS!$2:$2,0)),0)</f>
        <v/>
      </c>
      <c r="AA898">
        <f>IFERROR(INDEX(PIS!$A$1:$BZ$1000,MATCH($D898,PIS!C$1:C$500,0),MATCH(AA$2,PIS!$2:$2,0)),0)</f>
        <v/>
      </c>
      <c r="AB898">
        <f>IFERROR(INDEX(PIS!$A$1:$BZ$1000,MATCH($D898,PIS!C$1:C$500,0),MATCH(AB$2,PIS!$2:$2,0)),0)</f>
        <v/>
      </c>
      <c r="AC898">
        <f>SUM(V898:AB898)</f>
        <v/>
      </c>
      <c r="AD898">
        <f>IFERROR(INDEX(TIMESHEET!$A$1:$AI$5000,MATCH($D898,TIMESHEET!A$1:A$500,0),MATCH("T100",TIMESHEET!$2:$2,0))-2,0)</f>
        <v/>
      </c>
      <c r="AE898">
        <f>IFERROR(INDEX(TIMESHEET!$A$1:$AI$5000,MATCH($D898,TIMESHEET!A$1:A$500,0),MATCH("T202",TIMESHEET!$2:$2,0)),0)</f>
        <v/>
      </c>
      <c r="AF898">
        <f>IFERROR(INDEX(TIMESHEET!$A$1:$AI$5000,MATCH($D898,TIMESHEET!A$1:A$500,0),MATCH("T302",TIMESHEET!$2:$2,0)),0)</f>
        <v/>
      </c>
      <c r="AG898">
        <f>IFERROR(INDEX(TIMESHEET!$A$1:$AI$5000,MATCH($D898,TIMESHEET!A$1:A$500,0),MATCH("T406",TIMESHEET!$2:$2,0)),0)</f>
        <v/>
      </c>
      <c r="AH898">
        <f>AE898+AG898</f>
        <v/>
      </c>
      <c r="AI898">
        <f>IFERROR(INDEX(TIMESHEET!$A$1:$AI$5000,MATCH($D898,TIMESHEET!A$1:A$500,0),MATCH("T701",TIMESHEET!$2:$2,0)),0)</f>
        <v/>
      </c>
      <c r="AJ898">
        <f>IFERROR(INDEX(TIMESHEET!$A$1:$AI$5000,MATCH($D898,TIMESHEET!B$1:B$500,0),MATCH("T320",TIMESHEET!$2:$2,0)),0)</f>
        <v/>
      </c>
      <c r="AK898">
        <f>IFERROR(IF(LEFT(INDEX(PIS!O$1:O$500,MATCH(D898,PIS!C$1:C$500)),1)="M",T898/AD898*SUM(AE898:AG898),T898*AD898),0)</f>
        <v/>
      </c>
      <c r="AL898">
        <f>IFERROR(INDEX(ADJ!$A$1:$BZ$1000,MATCH(PAYROLL!D898,ADJ!A$1:A$500,0),MATCH(PAYROLL!AL$2,ADJ!$2:$2,0)),0)</f>
        <v/>
      </c>
      <c r="AM898">
        <f>SUM(AK898:AL898)</f>
        <v/>
      </c>
      <c r="AN898">
        <f>IFERROR(ROUND(V898/$AD898*$AH898,0),0)</f>
        <v/>
      </c>
      <c r="AO898">
        <f>IFERROR(ROUND(W898/$AD898*$AH898,0),0)</f>
        <v/>
      </c>
      <c r="AP898">
        <f>IFERROR(ROUND(X898/$AD898*$AE898,0),0)</f>
        <v/>
      </c>
      <c r="AQ898">
        <f>IFERROR(ROUND(Y898/$AD898*$AH898,0),0)</f>
        <v/>
      </c>
      <c r="AR898">
        <f>IFERROR(ROUND(Z898/$AD898*$AH898,0),0)</f>
        <v/>
      </c>
      <c r="AS898">
        <f>IFERROR(ROUND(AA898/$AD898*$AH898,0),0)</f>
        <v/>
      </c>
      <c r="AT898">
        <f>IFERROR(IF((AE898+AF898+AG898)&gt;13,AB898,ROUND(AB898/AD898*AH898,0)),0)</f>
        <v/>
      </c>
      <c r="AU898">
        <f>IFERROR(INDEX(ADJ!$A$1:$BZ$1000,MATCH(PAYROLL!D898,ADJ!A$1:A$500,0),MATCH(PAYROLL!AU$2,ADJ!$2:$2,0)),0)</f>
        <v/>
      </c>
      <c r="AV898">
        <f>ROUND(SUM(AN898:AU898),0)</f>
        <v/>
      </c>
      <c r="AW898">
        <f>IFERROR(INDEX(TIMESHEET!$A$1:$AI$5000,MATCH(PAYROLL!D898,TIMESHEET!A$1:A$500,0),MATCH("T620",TIMESHEET!$2:$2,0)),0)</f>
        <v/>
      </c>
      <c r="AX898">
        <f>IFERROR(INDEX(TIMESHEET!$A$1:$AI$5000,MATCH(PAYROLL!D898,TIMESHEET!A$1:A$500,0),MATCH("T601",TIMESHEET!$2:$2,0)),0)</f>
        <v/>
      </c>
      <c r="AY898">
        <f>IFERROR(INDEX(TIMESHEET!$A$1:$AI$5000,MATCH(PAYROLL!D898,TIMESHEET!A$1:A$500,0),MATCH("T602",TIMESHEET!$2:$2,0)),0)</f>
        <v/>
      </c>
      <c r="AZ898">
        <f>IFERROR(INDEX(TIMESHEET!$A$1:$AI$5000,MATCH(PAYROLL!D898,TIMESHEET!A$1:A$500,0),MATCH("T603",TIMESHEET!$2:$2,0)),0)</f>
        <v/>
      </c>
      <c r="BA898">
        <f>IFERROR(INDEX(TIMESHEET!$A$1:$AI$5000,MATCH(PAYROLL!D898,TIMESHEET!A$1:A$500,0),MATCH("T611",TIMESHEET!$2:$2,0)),0)</f>
        <v/>
      </c>
      <c r="BB898">
        <f>IFERROR(INDEX(TIMESHEET!$A$1:$AI$5000,MATCH(PAYROLL!D898,TIMESHEET!A$1:A$500,0),MATCH("T612",TIMESHEET!$2:$2,0)),0)</f>
        <v/>
      </c>
      <c r="BC898">
        <f>IFERROR(INDEX(TIMESHEET!$A$1:$AI$5000,MATCH(PAYROLL!D898,TIMESHEET!A$1:A$500,0),MATCH("T613",TIMESHEET!$2:$2,0)),0)</f>
        <v/>
      </c>
      <c r="BD898">
        <f>IFERROR(INDEX(TIMESHEET!$A$1:$AI$5000,MATCH(PAYROLL!D898,TIMESHEET!A$1:A$500,0),MATCH("T500",TIMESHEET!$2:$2,0)),0)</f>
        <v/>
      </c>
      <c r="BE898">
        <f>IFERROR(IF(LEFT(INDEX(PIS!O$1:O$500,MATCH(D898,PIS!C$1:C$500)),1)="M",T898/AD898/8*(AW898+AX898*1.5+AY898*2+AZ898*3+BA898*2.1+BB898*2.7+BC898*3.9+BD898*0.3),T898/8*(AW898+AX898*1.5+AY898*2+AZ898*3+BA898*2.1+BB898*2.7+BC898*3.9+BD898*0.3)),0)</f>
        <v/>
      </c>
      <c r="BF898">
        <f>IFERROR(INDEX(ADJ!$A$1:$BZ$1000,MATCH(PAYROLL!$D898,ADJ!A$1:A$500,0),MATCH(PAYROLL!BF$2,ADJ!$2:$2,0)),0)</f>
        <v/>
      </c>
      <c r="BG898">
        <f>IFERROR(INDEX(ADJ!$A$1:$BZ$1000,MATCH(PAYROLL!D898,ADJ!A$1:A$500,0),MATCH(PAYROLL!BG$2,ADJ!$2:$2,0)),0)</f>
        <v/>
      </c>
      <c r="BH898">
        <f>IFERROR(INDEX(ADJ!$A$1:$BZ$1000,MATCH(PAYROLL!D898,ADJ!A$1:A$500,0),MATCH(PAYROLL!BH$2,ADJ!$2:$2,0)),0)</f>
        <v/>
      </c>
      <c r="BI898">
        <f>IFERROR(INDEX(ADJ!$A$1:$BZ$1000,MATCH(PAYROLL!D898,ADJ!A$1:A$500,0),MATCH(PAYROLL!BI$2,ADJ!$2:$2,0)),0)</f>
        <v/>
      </c>
      <c r="BJ898">
        <f>IFERROR(INDEX(ADJ!$A$1:$BZ$1000,MATCH(PAYROLL!D898,ADJ!A$1:A$500,0),MATCH(PAYROLL!BJ$2,ADJ!$2:$2,0)),0)</f>
        <v/>
      </c>
      <c r="BK898">
        <f>SUM(BF898:BJ898)</f>
        <v/>
      </c>
      <c r="BL898">
        <f>IFERROR(INDEX(ADJ!$A$1:$BZ$1000,MATCH(PAYROLL!D898,ADJ!A$1:A$500,0),MATCH(PAYROLL!BL$2,ADJ!$2:$2,0)),0)</f>
        <v/>
      </c>
      <c r="BM898">
        <f>IFERROR(INDEX(ADJ!$A$1:$BZ$1000,MATCH(PAYROLL!D898,ADJ!A$1:A$500,0),MATCH(PAYROLL!BM$2,ADJ!$2:$2,0)),0)</f>
        <v/>
      </c>
      <c r="BN898">
        <f>IFERROR(INDEX(ADJ!$A$1:$BZ$1000,MATCH(PAYROLL!D898,ADJ!A$1:A$500,0),MATCH(PAYROLL!BN$2,ADJ!$2:$2,0)),0)</f>
        <v/>
      </c>
      <c r="BO898">
        <f>IFERROR(INDEX(ADJ!$A$1:$BZ$1000,MATCH(PAYROLL!D898,ADJ!A$1:A$500,0),MATCH(PAYROLL!BO$2,ADJ!$2:$2,0)),0)</f>
        <v/>
      </c>
      <c r="BP898">
        <f>SUM(AM898,AV898,BE898,BK898,BL898:BO898)</f>
        <v/>
      </c>
      <c r="BQ898">
        <f>BO898</f>
        <v/>
      </c>
      <c r="BR898">
        <f>IFERROR(ROUND(IF(LEFT(INDEX(PIS!O$1:O$500,MATCH(D898,PIS!C$1:C$500)),1)="D",T898/8*(BD898*0.3),IF(LEFT(INDEX(PIS!O$1:O$500,MATCH(D898,PIS!C$1:C$500)),1)="H",T898*($BD898*0.3),T898/$AD898/8*($BD898*0.3))),0),0)</f>
        <v/>
      </c>
      <c r="BS898">
        <f>IF(AP898&lt;1,0,MIN(AP898,730000))</f>
        <v/>
      </c>
      <c r="BT898">
        <f>IFERROR(ROUND((BE898-SUM(AW898:BC898)*T898/AD898/8),0)-BR898,0)</f>
        <v/>
      </c>
      <c r="BU898">
        <f>AO898</f>
        <v/>
      </c>
      <c r="BV898">
        <f>SUM(BQ898:BU898)</f>
        <v/>
      </c>
      <c r="BW898">
        <f>BP898-BV898</f>
        <v/>
      </c>
      <c r="BX898">
        <f>IFERROR(IF(RIGHT(INDEX(PIS!O$1:O$500,MATCH(D898,PIS!C$1:C$500)),5)="Gross",MIN(U898+V898,VLOOKUP("R700",TSC!B:C,2,0)*VLOOKUP("R101",TSC!B:C,2,0))*VLOOKUP("R701",TSC!B:C,2,0)%,0),0)</f>
        <v/>
      </c>
      <c r="BY898">
        <f>IFERROR(IF(RIGHT(INDEX(PIS!O$1:O$500,MATCH(D898,PIS!C$1:C$500)),5)="Gross",MIN(U898+V898,VLOOKUP("R700",TSC!B:C,2,0)*VLOOKUP("R101",TSC!B:C,2,0))*VLOOKUP("T704",TSC!B:C,2,0)%,0),0)</f>
        <v/>
      </c>
      <c r="BZ898">
        <f>IFERROR(IF(RIGHT(INDEX(PIS!O$1:O$500,MATCH(D898,PIS!C$1:C$500)),5)="Gross",MIN(U898+V898,VLOOKUP("R700",TSC!B:C,2,0)*VLOOKUP("1",TSC!F:G,2,0))*VLOOKUP("T705",TSC!B:C,2,0)%,0),0)</f>
        <v/>
      </c>
      <c r="CA898">
        <f>IFERROR(INDEX(ADJ!$A$1:$BZ$1000,MATCH(PAYROLL!D898,ADJ!A$1:A$500,0),MATCH(PAYROLL!CA$2,ADJ!$2:$2,0)),0)</f>
        <v/>
      </c>
      <c r="CB898">
        <f>IFERROR(INDEX(ADJ!$A$1:$BZ$1000,MATCH(PAYROLL!D898,ADJ!A$1:A$500,0),MATCH(PAYROLL!CB$2,ADJ!$2:$2,0)),0)</f>
        <v/>
      </c>
      <c r="CC898">
        <f>SUM(BX898:CB898)</f>
        <v/>
      </c>
      <c r="CD898">
        <f>IFERROR(INDEX(PIS!$A$1:$BZ$1000,MATCH(PAYROLL!D898,PIS!C$1:C$500,0),MATCH(PAYROLL!CD$1,PIS!$1:$1,0)),0)</f>
        <v/>
      </c>
      <c r="CE898">
        <f>IFERROR(IF(OR(INDEX(PIS!P$1:P$500,MATCH(D898,PIS!C$1:C$500,0))="LT2",INDEX(PIS!P$1:P$500,MATCH(D898,PIS!C$1:C$500,0))="P10"),0,SUM(CC898,CD898*VLOOKUP("R601",TSC!B:C,2,0),VLOOKUP("R602",TSC!B:C,2,0))),0)</f>
        <v/>
      </c>
      <c r="CF898">
        <f>MAX(BW898-CE898,0)</f>
        <v/>
      </c>
      <c r="CG898">
        <f>IFERROR(IF(OR(RIGHT(INDEX(PIS!P$1:P$500,MATCH(D898,PIS!C$1:C$500)),5)="P10",RIGHT(INDEX(PIS!P$1:P$500,MATCH(D898,PIS!C$1:C$500)),5)="CK"),0,IF(CF898&lt;=5000000,CF898*5%,IF(CF898&lt;=10000000,CF898*10%-250000,IF(CF898&lt;=18000000,CF898*15%-750000,IF(CF898&lt;=32000000,CF898*20%-1650000,IF(CF898&lt;=52000000,CF898*25%-3250000,IF(CF898&lt;=80000000,BH898*30%-5850000,CF898*35%-9850000))))))),0)</f>
        <v/>
      </c>
      <c r="CH898">
        <f>IFERROR(IF(OR(INDEX(PIS!P$1:P$500,MATCH(D898,PIS!C$1:C$500))="LT",INDEX(PIS!P$1:P$500,MATCH(D898,PIS!C$1:C$500))="CK"),0,IF(CF898&lt;2000000,0,CF898*10%)),0)</f>
        <v/>
      </c>
      <c r="CI898">
        <f>IFERROR(INDEX(ADJ!$A$1:$BZ$1000,MATCH(PAYROLL!D898,ADJ!A$1:A$500,0),MATCH(PAYROLL!CI$2,ADJ!$2:$2,0)),0)</f>
        <v/>
      </c>
      <c r="CJ898">
        <f>IFERROR(INDEX(ADJ!$A$1:$BZ$1000,MATCH(PAYROLL!D898,ADJ!A$1:A$500,0),MATCH(PAYROLL!CJ$2,ADJ!$2:$2,0)),0)</f>
        <v/>
      </c>
      <c r="CK898">
        <f>IFERROR(INDEX(ADJ!$A$1:$BZ$1000,MATCH(PAYROLL!D898,ADJ!A$1:A$500,0),MATCH(PAYROLL!CK$2,ADJ!$2:$2,0)),0)</f>
        <v/>
      </c>
      <c r="CL898">
        <f>SUM(CG898:CK898)</f>
        <v/>
      </c>
      <c r="CM898">
        <f>ROUND(SUM(CH898:CK898),0)</f>
        <v/>
      </c>
      <c r="CN898">
        <f>IFERROR(INDEX(CSDA!D$1:D$500,MATCH($CN$2,CSDA!C$1:C$500,0))*INDEX(PIS!V$1:V$500,MATCH(D898,PIS!C$1:C$500))+INDEX(ADJ!$A$1:$BZ$1000,MATCH(PAYROLL!D898,ADJ!A$1:A$500,0),MATCH(PAYROLL!CN$2,ADJ!$2:$2,0)),0)</f>
        <v/>
      </c>
      <c r="CO898">
        <f>IFERROR(INDEX(ADJ!$A$1:$BZ$1000,MATCH(PAYROLL!D898,ADJ!A$1:A$500,0),MATCH(PAYROLL!CO$2,ADJ!$2:$2,0)),0)</f>
        <v/>
      </c>
      <c r="CP898">
        <f>IFERROR(INDEX(ADJ!$A$1:$BZ$1000,MATCH(PAYROLL!D898,ADJ!A$1:A$500,0),MATCH(PAYROLL!CP$2,ADJ!$2:$2,0)),0)</f>
        <v/>
      </c>
      <c r="CQ898">
        <f>BP898-CL898-CI898-CM898-CN898-CO898-CP898-CC898</f>
        <v/>
      </c>
      <c r="CR898">
        <f>IFERROR(IF(RIGHT(INDEX(PIS!O$1:O$500,MATCH(D898,PIS!C$1:C$500,0)),5)="Gross",MIN(U898+V898,VLOOKUP("R700",TSC!B:C,2,0)*VLOOKUP("R101",TSC!B:C,2,0))*(VLOOKUP("T711",TSC!B:C,2,0)+VLOOKUP("T712",TSC!B:C,2,0))%,MIN(T898+V898,VLOOKUP("R700",TSC!B:C,2,0)*VLOOKUP("R101",TSC!B:C,2,0))*(VLOOKUP("T711",TSC!B:C,2,0)+VLOOKUP("T712",TSC!B:C,2,0)+VLOOKUP("R701",TSC!B:C,2,0))%),0)</f>
        <v/>
      </c>
      <c r="CS898">
        <f>IFERROR(IF(RIGHT(INDEX(PIS!O$1:O$500,MATCH(D898,PIS!C$1:C$500,0)),5)="Gross",MIN(U898+V898,VLOOKUP("R700",TSC!B:C,2,0)*VLOOKUP("R101",TSC!B:C,2,0))*(VLOOKUP("T714",TSC!B:C,2,0))%,MIN(T898+V898,VLOOKUP("R700",TSC!B:C,2,0)*VLOOKUP("R101",TSC!B:C,2,0))*(VLOOKUP("T704",TSC!B:C,2,0)+VLOOKUP("T714",TSC!B:C,2,0))%),0)</f>
        <v/>
      </c>
      <c r="CT898">
        <f>IFERROR(IF(RIGHT(INDEX(PIS!O$1:O$500,MATCH(D898,PIS!C$1:C$500,0)),5)="Gross",MIN(U898+V898,VLOOKUP("R700",TSC!B:C,2,0)*VLOOKUP("R101",TSC!B:C,2,0))*VLOOKUP("T705",TSC!B:C,2,0)%,MIN(T898+V898,VLOOKUP("R700",TSC!B:C,2,0)*VLOOKUP("R101",TSC!B:C,2,0))*VLOOKUP("T705",TSC!B:C,2,0)%),0)</f>
        <v/>
      </c>
      <c r="CU898">
        <f>IFERROR(IF(RIGHT(INDEX(PIS!O$1:O$500,MATCH(D898,PIS!C$1:C$500,0)),5)="Gross",MIN(U898+V898,VLOOKUP("R700",TSC!B:C,2,0)*VLOOKUP("R101",TSC!B:C,2,0))*(VLOOKUP("T713",TSC!B:C,2,0))%,MIN(T898+V898,VLOOKUP("R700",TSC!B:C,2,0)*VLOOKUP("R101",TSC!B:C,2,0))*(VLOOKUP("T713",TSC!B:C,2,0))%),0)</f>
        <v/>
      </c>
      <c r="CV898">
        <f>IFERROR(INDEX(ADJ!$A$1:$BZ$1000,MATCH(PAYROLL!D898,ADJ!A$1:A$500,0),MATCH(PAYROLL!CV$2,ADJ!$2:$2,0)),0)</f>
        <v/>
      </c>
      <c r="CW898">
        <f>IFERROR(INDEX(ADJ!$A$1:$BZ$1000,MATCH(PAYROLL!D898,ADJ!A$1:A$500,0),MATCH(PAYROLL!CW$2,ADJ!$2:$2,0)),0)</f>
        <v/>
      </c>
      <c r="CX898">
        <f>SUM(CR898:CW898)</f>
        <v/>
      </c>
      <c r="CY898">
        <f>ROUND(IF(CR898&gt;0,T898+V898*VLOOKUP("R202",TSC!$B$1:$C$500,2,0),0),0)</f>
        <v/>
      </c>
      <c r="CZ898">
        <f>IFERROR(INDEX(CSDA!D$1:D$500,MATCH($CZ$2,CSDA!C$1:C$500,0)),0)</f>
        <v/>
      </c>
      <c r="DA898">
        <f>ROUND(T898*0.7%,0)</f>
        <v/>
      </c>
      <c r="DB898">
        <f>ROUND(T898/12,0)</f>
        <v/>
      </c>
      <c r="DC898">
        <f ref="DC898" t="array">IFERROR(INDEX(CSDA!D$1:D$500,MATCH("Trích giữ"&amp;PAYROLL!DC$2,CSDA!A$1:A$500&amp;CSDA!C$1:C$500,0)),0)</f>
        <v/>
      </c>
      <c r="DD898">
        <f ref="DD898" t="array">IFERROR(INDEX(CSDA!D$1:D$500,MATCH("Trích giữ"&amp;PAYROLL!DD$2,CSDA!A$1:A$500&amp;CSDA!C$1:C$500,0)),0)</f>
        <v/>
      </c>
      <c r="DE898">
        <f ref="DE898" t="array">IFERROR(INDEX(CSDA!D$1:D$500,MATCH("Trích giữ"&amp;PAYROLL!DE$2,CSDA!A$1:A$500&amp;CSDA!C$1:C$500,0)),0)</f>
        <v/>
      </c>
      <c r="DF898">
        <f>IFERROR(INDEX(CSDA!D$1:D$500,MATCH(PAYROLL!DF$2,CSDA!C$1:C$500,0)),0)</f>
        <v/>
      </c>
      <c r="DG898">
        <f ref="DG898" t="array">IFERROR(INDEX(CSDA!D$1:D$500,MATCH("Trích giữ"&amp;PAYROLL!DG$2,CSDA!A$1:A$500&amp;CSDA!C$1:C$500,0)),0)</f>
        <v/>
      </c>
      <c r="DH898">
        <f>ROUND(T898/26,0)</f>
        <v/>
      </c>
      <c r="DI898">
        <f ref="DI898" t="array">IFERROR(INDEX(CSDA!D$1:D$500,MATCH("Trích giữ"&amp;PAYROLL!DI$2,CSDA!A$1:A$500&amp;CSDA!C$1:C$500,0)),0)</f>
        <v/>
      </c>
      <c r="DJ898">
        <f>IF(U898=0,T898*21.5%-BL898,0)</f>
        <v/>
      </c>
      <c r="DK898">
        <f ref="DK898" t="array">IFERROR(INDEX(CSDA!D$1:D$500,MATCH("Trích giữ"&amp;PAYROLL!DK$2,CSDA!A$1:A$500&amp;CSDA!C$1:C$500,0)),0)</f>
        <v/>
      </c>
      <c r="DL898">
        <f>IFERROR(INDEX(CSDA!D$1:D$500,MATCH(PAYROLL!DL$2,CSDA!C$1:C$500,0))/12,0)</f>
        <v/>
      </c>
      <c r="DM898">
        <f>SUM(DB898:DL898)</f>
        <v/>
      </c>
      <c r="DN898">
        <f>IFERROR(INDEX(ADJ!$A$1:$BZ$1000,MATCH(PAYROLL!D898,ADJ!A$1:A$500,0),MATCH(PAYROLL!DN$2,ADJ!$2:$2,0)),0)</f>
        <v/>
      </c>
      <c r="DO898">
        <f>IFERROR(SUM(BP898,DM898:DN898,CX898:DA898)-DT898,0)</f>
        <v/>
      </c>
      <c r="DP898">
        <f ref="DP898" t="array">SUM(BW898*IFERROR(INDEX(CSDA!D$1:D$500,MATCH(BW$2,CSDA!C$1:C$500,0)),0)%,CX898*IFERROR(INDEX(CSDA!D$1:D$500,MATCH(CX$2,CSDA!C$1:C$500,0)),0)%,DA898*IFERROR(INDEX(CSDA!D$1:D$500,MATCH(DA$2,CSDA!C$1:C$500,0)),0)%,DB898*IFERROR(INDEX(CSDA!D$1:D$500,MATCH(DB$2,CSDA!C$1:C$500,0)),0)%,DF898*IFERROR(INDEX(CSDA!D$1:D$500,MATCH("Phí dịch vụ"&amp;PAYROLL!DF$2,CSDA!A$1:A$500&amp;CSDA!C$1:C$500,0)),0)%,DC898*IFERROR(INDEX(CSDA!D$1:D$500,MATCH("Phí dịch vụ"&amp;PAYROLL!DC$2,CSDA!A$1:A$500&amp;CSDA!C$1:C$500,0)),0)%,DH898*IFERROR(INDEX(CSDA!D$1:D$500,MATCH("Phí dịch vụ"&amp;PAYROLL!DH$2,CSDA!A$1:A$500&amp;CSDA!C$1:C$500,0)),0)%,DJ898*IFERROR(INDEX(CSDA!D$1:D$500,MATCH("Phí dịch vụ"&amp;PAYROLL!DJ$2,CSDA!A$1:A$500&amp;CSDA!C$1:C$500,0)),0)%,BN898*IFERROR(INDEX(CSDA!D$1:D$500,MATCH(BN$2,CSDA!C$1:C$500,0)),0)%)-BN898*7%</f>
        <v/>
      </c>
      <c r="DQ898">
        <f>IFERROR(INDEX(ADJ!$A$1:$BZ$1000,MATCH(PAYROLL!D898,ADJ!A$1:A$500,0),MATCH(PAYROLL!DQ$2,ADJ!$2:$2,0)),0)</f>
        <v/>
      </c>
      <c r="DR898">
        <f>IFERROR(INDEX(ADJ!$A$1:$BZ$1000,MATCH(PAYROLL!D898,ADJ!A$1:A$500,0),MATCH(PAYROLL!DR$2,ADJ!$2:$2,0)),0)</f>
        <v/>
      </c>
      <c r="DS898">
        <f>SUM(DP898:DR898)</f>
        <v/>
      </c>
      <c r="DT898">
        <f>EK898</f>
        <v/>
      </c>
      <c r="DU898">
        <f>SUM(DO898:DR898)</f>
        <v/>
      </c>
      <c r="DV898">
        <f>ROUND(DU898*0.1,0)</f>
        <v/>
      </c>
      <c r="DW898">
        <f>DU898+DV898</f>
        <v/>
      </c>
      <c r="DZ898">
        <f>IFERROR(INDEX(ADJ!$A$1:$BZ$1000,MATCH(PAYROLL!$D898,ADJ!A$1:A$500,0),MATCH(PAYROLL!DZ$2,ADJ!$2:$2,0)),0)</f>
        <v/>
      </c>
      <c r="EA898">
        <f>IFERROR(INDEX(ADJ!$A$1:$BZ$1000,MATCH(PAYROLL!$D898,ADJ!A$1:A$500,0),MATCH(PAYROLL!EA$2,ADJ!$2:$2,0)),0)</f>
        <v/>
      </c>
      <c r="EB898">
        <f>IFERROR(INDEX(ADJ!$A$1:$BZ$1000,MATCH(PAYROLL!$D898,ADJ!A$1:A$500,0),MATCH(PAYROLL!EB$2,ADJ!$2:$2,0)),0)</f>
        <v/>
      </c>
      <c r="EC898">
        <f>IFERROR(INDEX(ADJ!$A$1:$BZ$1000,MATCH(PAYROLL!$D898,ADJ!A$1:A$500,0),MATCH(PAYROLL!EC$2,ADJ!$2:$2,0)),0)</f>
        <v/>
      </c>
      <c r="ED898">
        <f>IFERROR(INDEX(ADJ!$A$1:$BZ$1000,MATCH(PAYROLL!$D898,ADJ!A$1:A$500,0),MATCH(PAYROLL!ED$2,ADJ!$2:$2,0)),0)</f>
        <v/>
      </c>
      <c r="EE898">
        <f>IFERROR(INDEX(ADJ!$A$1:$BZ$1000,MATCH(PAYROLL!$D898,ADJ!A$1:A$500,0),MATCH(PAYROLL!EE$2,ADJ!$2:$2,0)),0)</f>
        <v/>
      </c>
      <c r="EF898">
        <f>IFERROR(INDEX(ADJ!$A$1:$BZ$1000,MATCH(PAYROLL!$D898,ADJ!A$1:A$500,0),MATCH(PAYROLL!EF$2,ADJ!$2:$2,0)),0)</f>
        <v/>
      </c>
      <c r="EG898">
        <f>IFERROR(INDEX(ADJ!$A$1:$BZ$1000,MATCH(PAYROLL!$D898,ADJ!A$1:A$500,0),MATCH(PAYROLL!EG$2,ADJ!$2:$2,0)),0)</f>
        <v/>
      </c>
      <c r="EH898">
        <f>IFERROR(INDEX(ADJ!$A$1:$BZ$1000,MATCH(PAYROLL!$D898,ADJ!A$1:A$500,0),MATCH(PAYROLL!EH$2,ADJ!$2:$2,0)),0)</f>
        <v/>
      </c>
      <c r="EI898">
        <f>IFERROR(INDEX(ADJ!$A$1:$BZ$1000,MATCH(PAYROLL!D898,ADJ!A$1:A$500,0),MATCH(PAYROLL!EI$2,ADJ!$2:$2,0)),0)</f>
        <v/>
      </c>
      <c r="EJ898">
        <f>IFERROR(INDEX(ADJ!$A$1:$BZ$1000,MATCH(PAYROLL!$D898,ADJ!A$1:A$500,0),MATCH(PAYROLL!EJ$2,ADJ!$2:$2,0)),0)</f>
        <v/>
      </c>
      <c r="EK898">
        <f>SUM(DZ898:EJ898)</f>
        <v/>
      </c>
    </row>
    <row r="899">
      <c r="A899" t="n">
        <v>897</v>
      </c>
      <c r="B899" t="inlineStr">
        <is>
          <t>Nguyễn Ngọc Hà Anh</t>
        </is>
      </c>
      <c r="D899" t="inlineStr">
        <is>
          <t>153615-01</t>
        </is>
      </c>
      <c r="S899">
        <f>IFERROR(INDEX(PIS!$A$1:$BZ$1000,MATCH($D899,PIS!C$1:C$500,0),MATCH("Lương CB tháng trước",PIS!$1:$1,0)),0)</f>
        <v/>
      </c>
      <c r="T899">
        <f>IFERROR(INDEX(PIS!$A$1:$BZ$1000,MATCH($D899,PIS!C$1:C$500,0),MATCH("Lương CB hiện tại",PIS!$1:$1,0)),0)</f>
        <v/>
      </c>
      <c r="U899">
        <f>IFERROR(INDEX(PIS!$A$1:$BZ$1000,MATCH($D899,PIS!C$1:C$500,0),MATCH("Lương đóng BHBB",PIS!$1:$1,0)),0)</f>
        <v/>
      </c>
      <c r="V899">
        <f>IFERROR(INDEX(PIS!$A$1:$BZ$1000,MATCH($D899,PIS!C$1:C$500,0),MATCH(V$2,PIS!$2:$2,0)),0)</f>
        <v/>
      </c>
      <c r="W899">
        <f>IFERROR(INDEX(PIS!$A$1:$BZ$1000,MATCH($D899,PIS!C$1:C$500,0),MATCH(W$2,PIS!$2:$2,0)),0)</f>
        <v/>
      </c>
      <c r="X899">
        <f>IFERROR(INDEX(PIS!$A$1:$BZ$1000,MATCH($D899,PIS!C$1:C$500,0),MATCH(X$2,PIS!$2:$2,0)),0)</f>
        <v/>
      </c>
      <c r="Y899">
        <f>IFERROR(INDEX(PIS!$A$1:$BZ$1000,MATCH($D899,PIS!C$1:C$500,0),MATCH(Y$2,PIS!$2:$2,0)),0)</f>
        <v/>
      </c>
      <c r="Z899">
        <f>IFERROR(INDEX(PIS!$A$1:$BZ$1000,MATCH($D899,PIS!C$1:C$500,0),MATCH(Z$2,PIS!$2:$2,0)),0)</f>
        <v/>
      </c>
      <c r="AA899">
        <f>IFERROR(INDEX(PIS!$A$1:$BZ$1000,MATCH($D899,PIS!C$1:C$500,0),MATCH(AA$2,PIS!$2:$2,0)),0)</f>
        <v/>
      </c>
      <c r="AB899">
        <f>IFERROR(INDEX(PIS!$A$1:$BZ$1000,MATCH($D899,PIS!C$1:C$500,0),MATCH(AB$2,PIS!$2:$2,0)),0)</f>
        <v/>
      </c>
      <c r="AC899">
        <f>SUM(V899:AB899)</f>
        <v/>
      </c>
      <c r="AD899">
        <f>IFERROR(INDEX(TIMESHEET!$A$1:$AI$5000,MATCH($D899,TIMESHEET!A$1:A$500,0),MATCH("T100",TIMESHEET!$2:$2,0))-2,0)</f>
        <v/>
      </c>
      <c r="AE899">
        <f>IFERROR(INDEX(TIMESHEET!$A$1:$AI$5000,MATCH($D899,TIMESHEET!A$1:A$500,0),MATCH("T202",TIMESHEET!$2:$2,0)),0)</f>
        <v/>
      </c>
      <c r="AF899">
        <f>IFERROR(INDEX(TIMESHEET!$A$1:$AI$5000,MATCH($D899,TIMESHEET!A$1:A$500,0),MATCH("T302",TIMESHEET!$2:$2,0)),0)</f>
        <v/>
      </c>
      <c r="AG899">
        <f>IFERROR(INDEX(TIMESHEET!$A$1:$AI$5000,MATCH($D899,TIMESHEET!A$1:A$500,0),MATCH("T406",TIMESHEET!$2:$2,0)),0)</f>
        <v/>
      </c>
      <c r="AH899">
        <f>AE899+AG899</f>
        <v/>
      </c>
      <c r="AI899">
        <f>IFERROR(INDEX(TIMESHEET!$A$1:$AI$5000,MATCH($D899,TIMESHEET!A$1:A$500,0),MATCH("T701",TIMESHEET!$2:$2,0)),0)</f>
        <v/>
      </c>
      <c r="AJ899">
        <f>IFERROR(INDEX(TIMESHEET!$A$1:$AI$5000,MATCH($D899,TIMESHEET!B$1:B$500,0),MATCH("T320",TIMESHEET!$2:$2,0)),0)</f>
        <v/>
      </c>
      <c r="AK899">
        <f>IFERROR(IF(LEFT(INDEX(PIS!O$1:O$500,MATCH(D899,PIS!C$1:C$500)),1)="M",T899/AD899*SUM(AE899:AG899),T899*AD899),0)</f>
        <v/>
      </c>
      <c r="AL899">
        <f>IFERROR(INDEX(ADJ!$A$1:$BZ$1000,MATCH(PAYROLL!D899,ADJ!A$1:A$500,0),MATCH(PAYROLL!AL$2,ADJ!$2:$2,0)),0)</f>
        <v/>
      </c>
      <c r="AM899">
        <f>SUM(AK899:AL899)</f>
        <v/>
      </c>
      <c r="AN899">
        <f>IFERROR(ROUND(V899/$AD899*$AH899,0),0)</f>
        <v/>
      </c>
      <c r="AO899">
        <f>IFERROR(ROUND(W899/$AD899*$AH899,0),0)</f>
        <v/>
      </c>
      <c r="AP899">
        <f>IFERROR(ROUND(X899/$AD899*$AE899,0),0)</f>
        <v/>
      </c>
      <c r="AQ899">
        <f>IFERROR(ROUND(Y899/$AD899*$AH899,0),0)</f>
        <v/>
      </c>
      <c r="AR899">
        <f>IFERROR(ROUND(Z899/$AD899*$AH899,0),0)</f>
        <v/>
      </c>
      <c r="AS899">
        <f>IFERROR(ROUND(AA899/$AD899*$AH899,0),0)</f>
        <v/>
      </c>
      <c r="AT899">
        <f>IFERROR(IF((AE899+AF899+AG899)&gt;13,AB899,ROUND(AB899/AD899*AH899,0)),0)</f>
        <v/>
      </c>
      <c r="AU899">
        <f>IFERROR(INDEX(ADJ!$A$1:$BZ$1000,MATCH(PAYROLL!D899,ADJ!A$1:A$500,0),MATCH(PAYROLL!AU$2,ADJ!$2:$2,0)),0)</f>
        <v/>
      </c>
      <c r="AV899">
        <f>ROUND(SUM(AN899:AU899),0)</f>
        <v/>
      </c>
      <c r="AW899">
        <f>IFERROR(INDEX(TIMESHEET!$A$1:$AI$5000,MATCH(PAYROLL!D899,TIMESHEET!A$1:A$500,0),MATCH("T620",TIMESHEET!$2:$2,0)),0)</f>
        <v/>
      </c>
      <c r="AX899">
        <f>IFERROR(INDEX(TIMESHEET!$A$1:$AI$5000,MATCH(PAYROLL!D899,TIMESHEET!A$1:A$500,0),MATCH("T601",TIMESHEET!$2:$2,0)),0)</f>
        <v/>
      </c>
      <c r="AY899">
        <f>IFERROR(INDEX(TIMESHEET!$A$1:$AI$5000,MATCH(PAYROLL!D899,TIMESHEET!A$1:A$500,0),MATCH("T602",TIMESHEET!$2:$2,0)),0)</f>
        <v/>
      </c>
      <c r="AZ899">
        <f>IFERROR(INDEX(TIMESHEET!$A$1:$AI$5000,MATCH(PAYROLL!D899,TIMESHEET!A$1:A$500,0),MATCH("T603",TIMESHEET!$2:$2,0)),0)</f>
        <v/>
      </c>
      <c r="BA899">
        <f>IFERROR(INDEX(TIMESHEET!$A$1:$AI$5000,MATCH(PAYROLL!D899,TIMESHEET!A$1:A$500,0),MATCH("T611",TIMESHEET!$2:$2,0)),0)</f>
        <v/>
      </c>
      <c r="BB899">
        <f>IFERROR(INDEX(TIMESHEET!$A$1:$AI$5000,MATCH(PAYROLL!D899,TIMESHEET!A$1:A$500,0),MATCH("T612",TIMESHEET!$2:$2,0)),0)</f>
        <v/>
      </c>
      <c r="BC899">
        <f>IFERROR(INDEX(TIMESHEET!$A$1:$AI$5000,MATCH(PAYROLL!D899,TIMESHEET!A$1:A$500,0),MATCH("T613",TIMESHEET!$2:$2,0)),0)</f>
        <v/>
      </c>
      <c r="BD899">
        <f>IFERROR(INDEX(TIMESHEET!$A$1:$AI$5000,MATCH(PAYROLL!D899,TIMESHEET!A$1:A$500,0),MATCH("T500",TIMESHEET!$2:$2,0)),0)</f>
        <v/>
      </c>
      <c r="BE899">
        <f>IFERROR(IF(LEFT(INDEX(PIS!O$1:O$500,MATCH(D899,PIS!C$1:C$500)),1)="M",T899/AD899/8*(AW899+AX899*1.5+AY899*2+AZ899*3+BA899*2.1+BB899*2.7+BC899*3.9+BD899*0.3),T899/8*(AW899+AX899*1.5+AY899*2+AZ899*3+BA899*2.1+BB899*2.7+BC899*3.9+BD899*0.3)),0)</f>
        <v/>
      </c>
      <c r="BF899">
        <f>IFERROR(INDEX(ADJ!$A$1:$BZ$1000,MATCH(PAYROLL!$D899,ADJ!A$1:A$500,0),MATCH(PAYROLL!BF$2,ADJ!$2:$2,0)),0)</f>
        <v/>
      </c>
      <c r="BG899">
        <f>IFERROR(INDEX(ADJ!$A$1:$BZ$1000,MATCH(PAYROLL!D899,ADJ!A$1:A$500,0),MATCH(PAYROLL!BG$2,ADJ!$2:$2,0)),0)</f>
        <v/>
      </c>
      <c r="BH899">
        <f>IFERROR(INDEX(ADJ!$A$1:$BZ$1000,MATCH(PAYROLL!D899,ADJ!A$1:A$500,0),MATCH(PAYROLL!BH$2,ADJ!$2:$2,0)),0)</f>
        <v/>
      </c>
      <c r="BI899">
        <f>IFERROR(INDEX(ADJ!$A$1:$BZ$1000,MATCH(PAYROLL!D899,ADJ!A$1:A$500,0),MATCH(PAYROLL!BI$2,ADJ!$2:$2,0)),0)</f>
        <v/>
      </c>
      <c r="BJ899">
        <f>IFERROR(INDEX(ADJ!$A$1:$BZ$1000,MATCH(PAYROLL!D899,ADJ!A$1:A$500,0),MATCH(PAYROLL!BJ$2,ADJ!$2:$2,0)),0)</f>
        <v/>
      </c>
      <c r="BK899">
        <f>SUM(BF899:BJ899)</f>
        <v/>
      </c>
      <c r="BL899">
        <f>IFERROR(INDEX(ADJ!$A$1:$BZ$1000,MATCH(PAYROLL!D899,ADJ!A$1:A$500,0),MATCH(PAYROLL!BL$2,ADJ!$2:$2,0)),0)</f>
        <v/>
      </c>
      <c r="BM899">
        <f>IFERROR(INDEX(ADJ!$A$1:$BZ$1000,MATCH(PAYROLL!D899,ADJ!A$1:A$500,0),MATCH(PAYROLL!BM$2,ADJ!$2:$2,0)),0)</f>
        <v/>
      </c>
      <c r="BN899">
        <f>IFERROR(INDEX(ADJ!$A$1:$BZ$1000,MATCH(PAYROLL!D899,ADJ!A$1:A$500,0),MATCH(PAYROLL!BN$2,ADJ!$2:$2,0)),0)</f>
        <v/>
      </c>
      <c r="BO899">
        <f>IFERROR(INDEX(ADJ!$A$1:$BZ$1000,MATCH(PAYROLL!D899,ADJ!A$1:A$500,0),MATCH(PAYROLL!BO$2,ADJ!$2:$2,0)),0)</f>
        <v/>
      </c>
      <c r="BP899">
        <f>SUM(AM899,AV899,BE899,BK899,BL899:BO899)</f>
        <v/>
      </c>
      <c r="BQ899">
        <f>BO899</f>
        <v/>
      </c>
      <c r="BR899">
        <f>IFERROR(ROUND(IF(LEFT(INDEX(PIS!O$1:O$500,MATCH(D899,PIS!C$1:C$500)),1)="D",T899/8*(BD899*0.3),IF(LEFT(INDEX(PIS!O$1:O$500,MATCH(D899,PIS!C$1:C$500)),1)="H",T899*($BD899*0.3),T899/$AD899/8*($BD899*0.3))),0),0)</f>
        <v/>
      </c>
      <c r="BS899">
        <f>IF(AP899&lt;1,0,MIN(AP899,730000))</f>
        <v/>
      </c>
      <c r="BT899">
        <f>IFERROR(ROUND((BE899-SUM(AW899:BC899)*T899/AD899/8),0)-BR899,0)</f>
        <v/>
      </c>
      <c r="BU899">
        <f>AO899</f>
        <v/>
      </c>
      <c r="BV899">
        <f>SUM(BQ899:BU899)</f>
        <v/>
      </c>
      <c r="BW899">
        <f>BP899-BV899</f>
        <v/>
      </c>
      <c r="BX899">
        <f>IFERROR(IF(RIGHT(INDEX(PIS!O$1:O$500,MATCH(D899,PIS!C$1:C$500)),5)="Gross",MIN(U899+V899,VLOOKUP("R700",TSC!B:C,2,0)*VLOOKUP("R101",TSC!B:C,2,0))*VLOOKUP("R701",TSC!B:C,2,0)%,0),0)</f>
        <v/>
      </c>
      <c r="BY899">
        <f>IFERROR(IF(RIGHT(INDEX(PIS!O$1:O$500,MATCH(D899,PIS!C$1:C$500)),5)="Gross",MIN(U899+V899,VLOOKUP("R700",TSC!B:C,2,0)*VLOOKUP("R101",TSC!B:C,2,0))*VLOOKUP("T704",TSC!B:C,2,0)%,0),0)</f>
        <v/>
      </c>
      <c r="BZ899">
        <f>IFERROR(IF(RIGHT(INDEX(PIS!O$1:O$500,MATCH(D899,PIS!C$1:C$500)),5)="Gross",MIN(U899+V899,VLOOKUP("R700",TSC!B:C,2,0)*VLOOKUP("1",TSC!F:G,2,0))*VLOOKUP("T705",TSC!B:C,2,0)%,0),0)</f>
        <v/>
      </c>
      <c r="CA899">
        <f>IFERROR(INDEX(ADJ!$A$1:$BZ$1000,MATCH(PAYROLL!D899,ADJ!A$1:A$500,0),MATCH(PAYROLL!CA$2,ADJ!$2:$2,0)),0)</f>
        <v/>
      </c>
      <c r="CB899">
        <f>IFERROR(INDEX(ADJ!$A$1:$BZ$1000,MATCH(PAYROLL!D899,ADJ!A$1:A$500,0),MATCH(PAYROLL!CB$2,ADJ!$2:$2,0)),0)</f>
        <v/>
      </c>
      <c r="CC899">
        <f>SUM(BX899:CB899)</f>
        <v/>
      </c>
      <c r="CD899">
        <f>IFERROR(INDEX(PIS!$A$1:$BZ$1000,MATCH(PAYROLL!D899,PIS!C$1:C$500,0),MATCH(PAYROLL!CD$1,PIS!$1:$1,0)),0)</f>
        <v/>
      </c>
      <c r="CE899">
        <f>IFERROR(IF(OR(INDEX(PIS!P$1:P$500,MATCH(D899,PIS!C$1:C$500,0))="LT2",INDEX(PIS!P$1:P$500,MATCH(D899,PIS!C$1:C$500,0))="P10"),0,SUM(CC899,CD899*VLOOKUP("R601",TSC!B:C,2,0),VLOOKUP("R602",TSC!B:C,2,0))),0)</f>
        <v/>
      </c>
      <c r="CF899">
        <f>MAX(BW899-CE899,0)</f>
        <v/>
      </c>
      <c r="CG899">
        <f>IFERROR(IF(OR(RIGHT(INDEX(PIS!P$1:P$500,MATCH(D899,PIS!C$1:C$500)),5)="P10",RIGHT(INDEX(PIS!P$1:P$500,MATCH(D899,PIS!C$1:C$500)),5)="CK"),0,IF(CF899&lt;=5000000,CF899*5%,IF(CF899&lt;=10000000,CF899*10%-250000,IF(CF899&lt;=18000000,CF899*15%-750000,IF(CF899&lt;=32000000,CF899*20%-1650000,IF(CF899&lt;=52000000,CF899*25%-3250000,IF(CF899&lt;=80000000,BH899*30%-5850000,CF899*35%-9850000))))))),0)</f>
        <v/>
      </c>
      <c r="CH899">
        <f>IFERROR(IF(OR(INDEX(PIS!P$1:P$500,MATCH(D899,PIS!C$1:C$500))="LT",INDEX(PIS!P$1:P$500,MATCH(D899,PIS!C$1:C$500))="CK"),0,IF(CF899&lt;2000000,0,CF899*10%)),0)</f>
        <v/>
      </c>
      <c r="CI899">
        <f>IFERROR(INDEX(ADJ!$A$1:$BZ$1000,MATCH(PAYROLL!D899,ADJ!A$1:A$500,0),MATCH(PAYROLL!CI$2,ADJ!$2:$2,0)),0)</f>
        <v/>
      </c>
      <c r="CJ899">
        <f>IFERROR(INDEX(ADJ!$A$1:$BZ$1000,MATCH(PAYROLL!D899,ADJ!A$1:A$500,0),MATCH(PAYROLL!CJ$2,ADJ!$2:$2,0)),0)</f>
        <v/>
      </c>
      <c r="CK899">
        <f>IFERROR(INDEX(ADJ!$A$1:$BZ$1000,MATCH(PAYROLL!D899,ADJ!A$1:A$500,0),MATCH(PAYROLL!CK$2,ADJ!$2:$2,0)),0)</f>
        <v/>
      </c>
      <c r="CL899">
        <f>SUM(CG899:CK899)</f>
        <v/>
      </c>
      <c r="CM899">
        <f>ROUND(SUM(CH899:CK899),0)</f>
        <v/>
      </c>
      <c r="CN899">
        <f>IFERROR(INDEX(CSDA!D$1:D$500,MATCH($CN$2,CSDA!C$1:C$500,0))*INDEX(PIS!V$1:V$500,MATCH(D899,PIS!C$1:C$500))+INDEX(ADJ!$A$1:$BZ$1000,MATCH(PAYROLL!D899,ADJ!A$1:A$500,0),MATCH(PAYROLL!CN$2,ADJ!$2:$2,0)),0)</f>
        <v/>
      </c>
      <c r="CO899">
        <f>IFERROR(INDEX(ADJ!$A$1:$BZ$1000,MATCH(PAYROLL!D899,ADJ!A$1:A$500,0),MATCH(PAYROLL!CO$2,ADJ!$2:$2,0)),0)</f>
        <v/>
      </c>
      <c r="CP899">
        <f>IFERROR(INDEX(ADJ!$A$1:$BZ$1000,MATCH(PAYROLL!D899,ADJ!A$1:A$500,0),MATCH(PAYROLL!CP$2,ADJ!$2:$2,0)),0)</f>
        <v/>
      </c>
      <c r="CQ899">
        <f>BP899-CL899-CI899-CM899-CN899-CO899-CP899-CC899</f>
        <v/>
      </c>
      <c r="CR899">
        <f>IFERROR(IF(RIGHT(INDEX(PIS!O$1:O$500,MATCH(D899,PIS!C$1:C$500,0)),5)="Gross",MIN(U899+V899,VLOOKUP("R700",TSC!B:C,2,0)*VLOOKUP("R101",TSC!B:C,2,0))*(VLOOKUP("T711",TSC!B:C,2,0)+VLOOKUP("T712",TSC!B:C,2,0))%,MIN(T899+V899,VLOOKUP("R700",TSC!B:C,2,0)*VLOOKUP("R101",TSC!B:C,2,0))*(VLOOKUP("T711",TSC!B:C,2,0)+VLOOKUP("T712",TSC!B:C,2,0)+VLOOKUP("R701",TSC!B:C,2,0))%),0)</f>
        <v/>
      </c>
      <c r="CS899">
        <f>IFERROR(IF(RIGHT(INDEX(PIS!O$1:O$500,MATCH(D899,PIS!C$1:C$500,0)),5)="Gross",MIN(U899+V899,VLOOKUP("R700",TSC!B:C,2,0)*VLOOKUP("R101",TSC!B:C,2,0))*(VLOOKUP("T714",TSC!B:C,2,0))%,MIN(T899+V899,VLOOKUP("R700",TSC!B:C,2,0)*VLOOKUP("R101",TSC!B:C,2,0))*(VLOOKUP("T704",TSC!B:C,2,0)+VLOOKUP("T714",TSC!B:C,2,0))%),0)</f>
        <v/>
      </c>
      <c r="CT899">
        <f>IFERROR(IF(RIGHT(INDEX(PIS!O$1:O$500,MATCH(D899,PIS!C$1:C$500,0)),5)="Gross",MIN(U899+V899,VLOOKUP("R700",TSC!B:C,2,0)*VLOOKUP("R101",TSC!B:C,2,0))*VLOOKUP("T705",TSC!B:C,2,0)%,MIN(T899+V899,VLOOKUP("R700",TSC!B:C,2,0)*VLOOKUP("R101",TSC!B:C,2,0))*VLOOKUP("T705",TSC!B:C,2,0)%),0)</f>
        <v/>
      </c>
      <c r="CU899">
        <f>IFERROR(IF(RIGHT(INDEX(PIS!O$1:O$500,MATCH(D899,PIS!C$1:C$500,0)),5)="Gross",MIN(U899+V899,VLOOKUP("R700",TSC!B:C,2,0)*VLOOKUP("R101",TSC!B:C,2,0))*(VLOOKUP("T713",TSC!B:C,2,0))%,MIN(T899+V899,VLOOKUP("R700",TSC!B:C,2,0)*VLOOKUP("R101",TSC!B:C,2,0))*(VLOOKUP("T713",TSC!B:C,2,0))%),0)</f>
        <v/>
      </c>
      <c r="CV899">
        <f>IFERROR(INDEX(ADJ!$A$1:$BZ$1000,MATCH(PAYROLL!D899,ADJ!A$1:A$500,0),MATCH(PAYROLL!CV$2,ADJ!$2:$2,0)),0)</f>
        <v/>
      </c>
      <c r="CW899">
        <f>IFERROR(INDEX(ADJ!$A$1:$BZ$1000,MATCH(PAYROLL!D899,ADJ!A$1:A$500,0),MATCH(PAYROLL!CW$2,ADJ!$2:$2,0)),0)</f>
        <v/>
      </c>
      <c r="CX899">
        <f>SUM(CR899:CW899)</f>
        <v/>
      </c>
      <c r="CY899">
        <f>ROUND(IF(CR899&gt;0,T899+V899*VLOOKUP("R202",TSC!$B$1:$C$500,2,0),0),0)</f>
        <v/>
      </c>
      <c r="CZ899">
        <f>IFERROR(INDEX(CSDA!D$1:D$500,MATCH($CZ$2,CSDA!C$1:C$500,0)),0)</f>
        <v/>
      </c>
      <c r="DA899">
        <f>ROUND(T899*0.7%,0)</f>
        <v/>
      </c>
      <c r="DB899">
        <f>ROUND(T899/12,0)</f>
        <v/>
      </c>
      <c r="DC899">
        <f ref="DC899" t="array">IFERROR(INDEX(CSDA!D$1:D$500,MATCH("Trích giữ"&amp;PAYROLL!DC$2,CSDA!A$1:A$500&amp;CSDA!C$1:C$500,0)),0)</f>
        <v/>
      </c>
      <c r="DD899">
        <f ref="DD899" t="array">IFERROR(INDEX(CSDA!D$1:D$500,MATCH("Trích giữ"&amp;PAYROLL!DD$2,CSDA!A$1:A$500&amp;CSDA!C$1:C$500,0)),0)</f>
        <v/>
      </c>
      <c r="DE899">
        <f ref="DE899" t="array">IFERROR(INDEX(CSDA!D$1:D$500,MATCH("Trích giữ"&amp;PAYROLL!DE$2,CSDA!A$1:A$500&amp;CSDA!C$1:C$500,0)),0)</f>
        <v/>
      </c>
      <c r="DF899">
        <f>IFERROR(INDEX(CSDA!D$1:D$500,MATCH(PAYROLL!DF$2,CSDA!C$1:C$500,0)),0)</f>
        <v/>
      </c>
      <c r="DG899">
        <f ref="DG899" t="array">IFERROR(INDEX(CSDA!D$1:D$500,MATCH("Trích giữ"&amp;PAYROLL!DG$2,CSDA!A$1:A$500&amp;CSDA!C$1:C$500,0)),0)</f>
        <v/>
      </c>
      <c r="DH899">
        <f>ROUND(T899/26,0)</f>
        <v/>
      </c>
      <c r="DI899">
        <f ref="DI899" t="array">IFERROR(INDEX(CSDA!D$1:D$500,MATCH("Trích giữ"&amp;PAYROLL!DI$2,CSDA!A$1:A$500&amp;CSDA!C$1:C$500,0)),0)</f>
        <v/>
      </c>
      <c r="DJ899">
        <f>IF(U899=0,T899*21.5%-BL899,0)</f>
        <v/>
      </c>
      <c r="DK899">
        <f ref="DK899" t="array">IFERROR(INDEX(CSDA!D$1:D$500,MATCH("Trích giữ"&amp;PAYROLL!DK$2,CSDA!A$1:A$500&amp;CSDA!C$1:C$500,0)),0)</f>
        <v/>
      </c>
      <c r="DL899">
        <f>IFERROR(INDEX(CSDA!D$1:D$500,MATCH(PAYROLL!DL$2,CSDA!C$1:C$500,0))/12,0)</f>
        <v/>
      </c>
      <c r="DM899">
        <f>SUM(DB899:DL899)</f>
        <v/>
      </c>
      <c r="DN899">
        <f>IFERROR(INDEX(ADJ!$A$1:$BZ$1000,MATCH(PAYROLL!D899,ADJ!A$1:A$500,0),MATCH(PAYROLL!DN$2,ADJ!$2:$2,0)),0)</f>
        <v/>
      </c>
      <c r="DO899">
        <f>IFERROR(SUM(BP899,DM899:DN899,CX899:DA899)-DT899,0)</f>
        <v/>
      </c>
      <c r="DP899">
        <f ref="DP899" t="array">SUM(BW899*IFERROR(INDEX(CSDA!D$1:D$500,MATCH(BW$2,CSDA!C$1:C$500,0)),0)%,CX899*IFERROR(INDEX(CSDA!D$1:D$500,MATCH(CX$2,CSDA!C$1:C$500,0)),0)%,DA899*IFERROR(INDEX(CSDA!D$1:D$500,MATCH(DA$2,CSDA!C$1:C$500,0)),0)%,DB899*IFERROR(INDEX(CSDA!D$1:D$500,MATCH(DB$2,CSDA!C$1:C$500,0)),0)%,DF899*IFERROR(INDEX(CSDA!D$1:D$500,MATCH("Phí dịch vụ"&amp;PAYROLL!DF$2,CSDA!A$1:A$500&amp;CSDA!C$1:C$500,0)),0)%,DC899*IFERROR(INDEX(CSDA!D$1:D$500,MATCH("Phí dịch vụ"&amp;PAYROLL!DC$2,CSDA!A$1:A$500&amp;CSDA!C$1:C$500,0)),0)%,DH899*IFERROR(INDEX(CSDA!D$1:D$500,MATCH("Phí dịch vụ"&amp;PAYROLL!DH$2,CSDA!A$1:A$500&amp;CSDA!C$1:C$500,0)),0)%,DJ899*IFERROR(INDEX(CSDA!D$1:D$500,MATCH("Phí dịch vụ"&amp;PAYROLL!DJ$2,CSDA!A$1:A$500&amp;CSDA!C$1:C$500,0)),0)%,BN899*IFERROR(INDEX(CSDA!D$1:D$500,MATCH(BN$2,CSDA!C$1:C$500,0)),0)%)-BN899*7%</f>
        <v/>
      </c>
      <c r="DQ899">
        <f>IFERROR(INDEX(ADJ!$A$1:$BZ$1000,MATCH(PAYROLL!D899,ADJ!A$1:A$500,0),MATCH(PAYROLL!DQ$2,ADJ!$2:$2,0)),0)</f>
        <v/>
      </c>
      <c r="DR899">
        <f>IFERROR(INDEX(ADJ!$A$1:$BZ$1000,MATCH(PAYROLL!D899,ADJ!A$1:A$500,0),MATCH(PAYROLL!DR$2,ADJ!$2:$2,0)),0)</f>
        <v/>
      </c>
      <c r="DS899">
        <f>SUM(DP899:DR899)</f>
        <v/>
      </c>
      <c r="DT899">
        <f>EK899</f>
        <v/>
      </c>
      <c r="DU899">
        <f>SUM(DO899:DR899)</f>
        <v/>
      </c>
      <c r="DV899">
        <f>ROUND(DU899*0.1,0)</f>
        <v/>
      </c>
      <c r="DW899">
        <f>DU899+DV899</f>
        <v/>
      </c>
      <c r="DZ899">
        <f>IFERROR(INDEX(ADJ!$A$1:$BZ$1000,MATCH(PAYROLL!$D899,ADJ!A$1:A$500,0),MATCH(PAYROLL!DZ$2,ADJ!$2:$2,0)),0)</f>
        <v/>
      </c>
      <c r="EA899">
        <f>IFERROR(INDEX(ADJ!$A$1:$BZ$1000,MATCH(PAYROLL!$D899,ADJ!A$1:A$500,0),MATCH(PAYROLL!EA$2,ADJ!$2:$2,0)),0)</f>
        <v/>
      </c>
      <c r="EB899">
        <f>IFERROR(INDEX(ADJ!$A$1:$BZ$1000,MATCH(PAYROLL!$D899,ADJ!A$1:A$500,0),MATCH(PAYROLL!EB$2,ADJ!$2:$2,0)),0)</f>
        <v/>
      </c>
      <c r="EC899">
        <f>IFERROR(INDEX(ADJ!$A$1:$BZ$1000,MATCH(PAYROLL!$D899,ADJ!A$1:A$500,0),MATCH(PAYROLL!EC$2,ADJ!$2:$2,0)),0)</f>
        <v/>
      </c>
      <c r="ED899">
        <f>IFERROR(INDEX(ADJ!$A$1:$BZ$1000,MATCH(PAYROLL!$D899,ADJ!A$1:A$500,0),MATCH(PAYROLL!ED$2,ADJ!$2:$2,0)),0)</f>
        <v/>
      </c>
      <c r="EE899">
        <f>IFERROR(INDEX(ADJ!$A$1:$BZ$1000,MATCH(PAYROLL!$D899,ADJ!A$1:A$500,0),MATCH(PAYROLL!EE$2,ADJ!$2:$2,0)),0)</f>
        <v/>
      </c>
      <c r="EF899">
        <f>IFERROR(INDEX(ADJ!$A$1:$BZ$1000,MATCH(PAYROLL!$D899,ADJ!A$1:A$500,0),MATCH(PAYROLL!EF$2,ADJ!$2:$2,0)),0)</f>
        <v/>
      </c>
      <c r="EG899">
        <f>IFERROR(INDEX(ADJ!$A$1:$BZ$1000,MATCH(PAYROLL!$D899,ADJ!A$1:A$500,0),MATCH(PAYROLL!EG$2,ADJ!$2:$2,0)),0)</f>
        <v/>
      </c>
      <c r="EH899">
        <f>IFERROR(INDEX(ADJ!$A$1:$BZ$1000,MATCH(PAYROLL!$D899,ADJ!A$1:A$500,0),MATCH(PAYROLL!EH$2,ADJ!$2:$2,0)),0)</f>
        <v/>
      </c>
      <c r="EI899">
        <f>IFERROR(INDEX(ADJ!$A$1:$BZ$1000,MATCH(PAYROLL!D899,ADJ!A$1:A$500,0),MATCH(PAYROLL!EI$2,ADJ!$2:$2,0)),0)</f>
        <v/>
      </c>
      <c r="EJ899">
        <f>IFERROR(INDEX(ADJ!$A$1:$BZ$1000,MATCH(PAYROLL!$D899,ADJ!A$1:A$500,0),MATCH(PAYROLL!EJ$2,ADJ!$2:$2,0)),0)</f>
        <v/>
      </c>
      <c r="EK899">
        <f>SUM(DZ899:EJ899)</f>
        <v/>
      </c>
    </row>
    <row r="900">
      <c r="A900" t="n">
        <v>898</v>
      </c>
      <c r="B900" t="inlineStr">
        <is>
          <t>Vì Văn Tâm</t>
        </is>
      </c>
      <c r="D900" t="inlineStr">
        <is>
          <t>153220-01</t>
        </is>
      </c>
      <c r="S900">
        <f>IFERROR(INDEX(PIS!$A$1:$BZ$1000,MATCH($D900,PIS!C$1:C$500,0),MATCH("Lương CB tháng trước",PIS!$1:$1,0)),0)</f>
        <v/>
      </c>
      <c r="T900">
        <f>IFERROR(INDEX(PIS!$A$1:$BZ$1000,MATCH($D900,PIS!C$1:C$500,0),MATCH("Lương CB hiện tại",PIS!$1:$1,0)),0)</f>
        <v/>
      </c>
      <c r="U900">
        <f>IFERROR(INDEX(PIS!$A$1:$BZ$1000,MATCH($D900,PIS!C$1:C$500,0),MATCH("Lương đóng BHBB",PIS!$1:$1,0)),0)</f>
        <v/>
      </c>
      <c r="V900">
        <f>IFERROR(INDEX(PIS!$A$1:$BZ$1000,MATCH($D900,PIS!C$1:C$500,0),MATCH(V$2,PIS!$2:$2,0)),0)</f>
        <v/>
      </c>
      <c r="W900">
        <f>IFERROR(INDEX(PIS!$A$1:$BZ$1000,MATCH($D900,PIS!C$1:C$500,0),MATCH(W$2,PIS!$2:$2,0)),0)</f>
        <v/>
      </c>
      <c r="X900">
        <f>IFERROR(INDEX(PIS!$A$1:$BZ$1000,MATCH($D900,PIS!C$1:C$500,0),MATCH(X$2,PIS!$2:$2,0)),0)</f>
        <v/>
      </c>
      <c r="Y900">
        <f>IFERROR(INDEX(PIS!$A$1:$BZ$1000,MATCH($D900,PIS!C$1:C$500,0),MATCH(Y$2,PIS!$2:$2,0)),0)</f>
        <v/>
      </c>
      <c r="Z900">
        <f>IFERROR(INDEX(PIS!$A$1:$BZ$1000,MATCH($D900,PIS!C$1:C$500,0),MATCH(Z$2,PIS!$2:$2,0)),0)</f>
        <v/>
      </c>
      <c r="AA900">
        <f>IFERROR(INDEX(PIS!$A$1:$BZ$1000,MATCH($D900,PIS!C$1:C$500,0),MATCH(AA$2,PIS!$2:$2,0)),0)</f>
        <v/>
      </c>
      <c r="AB900">
        <f>IFERROR(INDEX(PIS!$A$1:$BZ$1000,MATCH($D900,PIS!C$1:C$500,0),MATCH(AB$2,PIS!$2:$2,0)),0)</f>
        <v/>
      </c>
      <c r="AC900">
        <f>SUM(V900:AB900)</f>
        <v/>
      </c>
      <c r="AD900">
        <f>IFERROR(INDEX(TIMESHEET!$A$1:$AI$5000,MATCH($D900,TIMESHEET!A$1:A$500,0),MATCH("T100",TIMESHEET!$2:$2,0))-2,0)</f>
        <v/>
      </c>
      <c r="AE900">
        <f>IFERROR(INDEX(TIMESHEET!$A$1:$AI$5000,MATCH($D900,TIMESHEET!A$1:A$500,0),MATCH("T202",TIMESHEET!$2:$2,0)),0)</f>
        <v/>
      </c>
      <c r="AF900">
        <f>IFERROR(INDEX(TIMESHEET!$A$1:$AI$5000,MATCH($D900,TIMESHEET!A$1:A$500,0),MATCH("T302",TIMESHEET!$2:$2,0)),0)</f>
        <v/>
      </c>
      <c r="AG900">
        <f>IFERROR(INDEX(TIMESHEET!$A$1:$AI$5000,MATCH($D900,TIMESHEET!A$1:A$500,0),MATCH("T406",TIMESHEET!$2:$2,0)),0)</f>
        <v/>
      </c>
      <c r="AH900">
        <f>AE900+AG900</f>
        <v/>
      </c>
      <c r="AI900">
        <f>IFERROR(INDEX(TIMESHEET!$A$1:$AI$5000,MATCH($D900,TIMESHEET!A$1:A$500,0),MATCH("T701",TIMESHEET!$2:$2,0)),0)</f>
        <v/>
      </c>
      <c r="AJ900">
        <f>IFERROR(INDEX(TIMESHEET!$A$1:$AI$5000,MATCH($D900,TIMESHEET!B$1:B$500,0),MATCH("T320",TIMESHEET!$2:$2,0)),0)</f>
        <v/>
      </c>
      <c r="AK900">
        <f>IFERROR(IF(LEFT(INDEX(PIS!O$1:O$500,MATCH(D900,PIS!C$1:C$500)),1)="M",T900/AD900*SUM(AE900:AG900),T900*AD900),0)</f>
        <v/>
      </c>
      <c r="AL900">
        <f>IFERROR(INDEX(ADJ!$A$1:$BZ$1000,MATCH(PAYROLL!D900,ADJ!A$1:A$500,0),MATCH(PAYROLL!AL$2,ADJ!$2:$2,0)),0)</f>
        <v/>
      </c>
      <c r="AM900">
        <f>SUM(AK900:AL900)</f>
        <v/>
      </c>
      <c r="AN900">
        <f>IFERROR(ROUND(V900/$AD900*$AH900,0),0)</f>
        <v/>
      </c>
      <c r="AO900">
        <f>IFERROR(ROUND(W900/$AD900*$AH900,0),0)</f>
        <v/>
      </c>
      <c r="AP900">
        <f>IFERROR(ROUND(X900/$AD900*$AE900,0),0)</f>
        <v/>
      </c>
      <c r="AQ900">
        <f>IFERROR(ROUND(Y900/$AD900*$AH900,0),0)</f>
        <v/>
      </c>
      <c r="AR900">
        <f>IFERROR(ROUND(Z900/$AD900*$AH900,0),0)</f>
        <v/>
      </c>
      <c r="AS900">
        <f>IFERROR(ROUND(AA900/$AD900*$AH900,0),0)</f>
        <v/>
      </c>
      <c r="AT900">
        <f>IFERROR(IF((AE900+AF900+AG900)&gt;13,AB900,ROUND(AB900/AD900*AH900,0)),0)</f>
        <v/>
      </c>
      <c r="AU900">
        <f>IFERROR(INDEX(ADJ!$A$1:$BZ$1000,MATCH(PAYROLL!D900,ADJ!A$1:A$500,0),MATCH(PAYROLL!AU$2,ADJ!$2:$2,0)),0)</f>
        <v/>
      </c>
      <c r="AV900">
        <f>ROUND(SUM(AN900:AU900),0)</f>
        <v/>
      </c>
      <c r="AW900">
        <f>IFERROR(INDEX(TIMESHEET!$A$1:$AI$5000,MATCH(PAYROLL!D900,TIMESHEET!A$1:A$500,0),MATCH("T620",TIMESHEET!$2:$2,0)),0)</f>
        <v/>
      </c>
      <c r="AX900">
        <f>IFERROR(INDEX(TIMESHEET!$A$1:$AI$5000,MATCH(PAYROLL!D900,TIMESHEET!A$1:A$500,0),MATCH("T601",TIMESHEET!$2:$2,0)),0)</f>
        <v/>
      </c>
      <c r="AY900">
        <f>IFERROR(INDEX(TIMESHEET!$A$1:$AI$5000,MATCH(PAYROLL!D900,TIMESHEET!A$1:A$500,0),MATCH("T602",TIMESHEET!$2:$2,0)),0)</f>
        <v/>
      </c>
      <c r="AZ900">
        <f>IFERROR(INDEX(TIMESHEET!$A$1:$AI$5000,MATCH(PAYROLL!D900,TIMESHEET!A$1:A$500,0),MATCH("T603",TIMESHEET!$2:$2,0)),0)</f>
        <v/>
      </c>
      <c r="BA900">
        <f>IFERROR(INDEX(TIMESHEET!$A$1:$AI$5000,MATCH(PAYROLL!D900,TIMESHEET!A$1:A$500,0),MATCH("T611",TIMESHEET!$2:$2,0)),0)</f>
        <v/>
      </c>
      <c r="BB900">
        <f>IFERROR(INDEX(TIMESHEET!$A$1:$AI$5000,MATCH(PAYROLL!D900,TIMESHEET!A$1:A$500,0),MATCH("T612",TIMESHEET!$2:$2,0)),0)</f>
        <v/>
      </c>
      <c r="BC900">
        <f>IFERROR(INDEX(TIMESHEET!$A$1:$AI$5000,MATCH(PAYROLL!D900,TIMESHEET!A$1:A$500,0),MATCH("T613",TIMESHEET!$2:$2,0)),0)</f>
        <v/>
      </c>
      <c r="BD900">
        <f>IFERROR(INDEX(TIMESHEET!$A$1:$AI$5000,MATCH(PAYROLL!D900,TIMESHEET!A$1:A$500,0),MATCH("T500",TIMESHEET!$2:$2,0)),0)</f>
        <v/>
      </c>
      <c r="BE900">
        <f>IFERROR(IF(LEFT(INDEX(PIS!O$1:O$500,MATCH(D900,PIS!C$1:C$500)),1)="M",T900/AD900/8*(AW900+AX900*1.5+AY900*2+AZ900*3+BA900*2.1+BB900*2.7+BC900*3.9+BD900*0.3),T900/8*(AW900+AX900*1.5+AY900*2+AZ900*3+BA900*2.1+BB900*2.7+BC900*3.9+BD900*0.3)),0)</f>
        <v/>
      </c>
      <c r="BF900">
        <f>IFERROR(INDEX(ADJ!$A$1:$BZ$1000,MATCH(PAYROLL!$D900,ADJ!A$1:A$500,0),MATCH(PAYROLL!BF$2,ADJ!$2:$2,0)),0)</f>
        <v/>
      </c>
      <c r="BG900">
        <f>IFERROR(INDEX(ADJ!$A$1:$BZ$1000,MATCH(PAYROLL!D900,ADJ!A$1:A$500,0),MATCH(PAYROLL!BG$2,ADJ!$2:$2,0)),0)</f>
        <v/>
      </c>
      <c r="BH900">
        <f>IFERROR(INDEX(ADJ!$A$1:$BZ$1000,MATCH(PAYROLL!D900,ADJ!A$1:A$500,0),MATCH(PAYROLL!BH$2,ADJ!$2:$2,0)),0)</f>
        <v/>
      </c>
      <c r="BI900">
        <f>IFERROR(INDEX(ADJ!$A$1:$BZ$1000,MATCH(PAYROLL!D900,ADJ!A$1:A$500,0),MATCH(PAYROLL!BI$2,ADJ!$2:$2,0)),0)</f>
        <v/>
      </c>
      <c r="BJ900">
        <f>IFERROR(INDEX(ADJ!$A$1:$BZ$1000,MATCH(PAYROLL!D900,ADJ!A$1:A$500,0),MATCH(PAYROLL!BJ$2,ADJ!$2:$2,0)),0)</f>
        <v/>
      </c>
      <c r="BK900">
        <f>SUM(BF900:BJ900)</f>
        <v/>
      </c>
      <c r="BL900">
        <f>IFERROR(INDEX(ADJ!$A$1:$BZ$1000,MATCH(PAYROLL!D900,ADJ!A$1:A$500,0),MATCH(PAYROLL!BL$2,ADJ!$2:$2,0)),0)</f>
        <v/>
      </c>
      <c r="BM900">
        <f>IFERROR(INDEX(ADJ!$A$1:$BZ$1000,MATCH(PAYROLL!D900,ADJ!A$1:A$500,0),MATCH(PAYROLL!BM$2,ADJ!$2:$2,0)),0)</f>
        <v/>
      </c>
      <c r="BN900">
        <f>IFERROR(INDEX(ADJ!$A$1:$BZ$1000,MATCH(PAYROLL!D900,ADJ!A$1:A$500,0),MATCH(PAYROLL!BN$2,ADJ!$2:$2,0)),0)</f>
        <v/>
      </c>
      <c r="BO900">
        <f>IFERROR(INDEX(ADJ!$A$1:$BZ$1000,MATCH(PAYROLL!D900,ADJ!A$1:A$500,0),MATCH(PAYROLL!BO$2,ADJ!$2:$2,0)),0)</f>
        <v/>
      </c>
      <c r="BP900">
        <f>SUM(AM900,AV900,BE900,BK900,BL900:BO900)</f>
        <v/>
      </c>
      <c r="BQ900">
        <f>BO900</f>
        <v/>
      </c>
      <c r="BR900">
        <f>IFERROR(ROUND(IF(LEFT(INDEX(PIS!O$1:O$500,MATCH(D900,PIS!C$1:C$500)),1)="D",T900/8*(BD900*0.3),IF(LEFT(INDEX(PIS!O$1:O$500,MATCH(D900,PIS!C$1:C$500)),1)="H",T900*($BD900*0.3),T900/$AD900/8*($BD900*0.3))),0),0)</f>
        <v/>
      </c>
      <c r="BS900">
        <f>IF(AP900&lt;1,0,MIN(AP900,730000))</f>
        <v/>
      </c>
      <c r="BT900">
        <f>IFERROR(ROUND((BE900-SUM(AW900:BC900)*T900/AD900/8),0)-BR900,0)</f>
        <v/>
      </c>
      <c r="BU900">
        <f>AO900</f>
        <v/>
      </c>
      <c r="BV900">
        <f>SUM(BQ900:BU900)</f>
        <v/>
      </c>
      <c r="BW900">
        <f>BP900-BV900</f>
        <v/>
      </c>
      <c r="BX900">
        <f>IFERROR(IF(RIGHT(INDEX(PIS!O$1:O$500,MATCH(D900,PIS!C$1:C$500)),5)="Gross",MIN(U900+V900,VLOOKUP("R700",TSC!B:C,2,0)*VLOOKUP("R101",TSC!B:C,2,0))*VLOOKUP("R701",TSC!B:C,2,0)%,0),0)</f>
        <v/>
      </c>
      <c r="BY900">
        <f>IFERROR(IF(RIGHT(INDEX(PIS!O$1:O$500,MATCH(D900,PIS!C$1:C$500)),5)="Gross",MIN(U900+V900,VLOOKUP("R700",TSC!B:C,2,0)*VLOOKUP("R101",TSC!B:C,2,0))*VLOOKUP("T704",TSC!B:C,2,0)%,0),0)</f>
        <v/>
      </c>
      <c r="BZ900">
        <f>IFERROR(IF(RIGHT(INDEX(PIS!O$1:O$500,MATCH(D900,PIS!C$1:C$500)),5)="Gross",MIN(U900+V900,VLOOKUP("R700",TSC!B:C,2,0)*VLOOKUP("1",TSC!F:G,2,0))*VLOOKUP("T705",TSC!B:C,2,0)%,0),0)</f>
        <v/>
      </c>
      <c r="CA900">
        <f>IFERROR(INDEX(ADJ!$A$1:$BZ$1000,MATCH(PAYROLL!D900,ADJ!A$1:A$500,0),MATCH(PAYROLL!CA$2,ADJ!$2:$2,0)),0)</f>
        <v/>
      </c>
      <c r="CB900">
        <f>IFERROR(INDEX(ADJ!$A$1:$BZ$1000,MATCH(PAYROLL!D900,ADJ!A$1:A$500,0),MATCH(PAYROLL!CB$2,ADJ!$2:$2,0)),0)</f>
        <v/>
      </c>
      <c r="CC900">
        <f>SUM(BX900:CB900)</f>
        <v/>
      </c>
      <c r="CD900">
        <f>IFERROR(INDEX(PIS!$A$1:$BZ$1000,MATCH(PAYROLL!D900,PIS!C$1:C$500,0),MATCH(PAYROLL!CD$1,PIS!$1:$1,0)),0)</f>
        <v/>
      </c>
      <c r="CE900">
        <f>IFERROR(IF(OR(INDEX(PIS!P$1:P$500,MATCH(D900,PIS!C$1:C$500,0))="LT2",INDEX(PIS!P$1:P$500,MATCH(D900,PIS!C$1:C$500,0))="P10"),0,SUM(CC900,CD900*VLOOKUP("R601",TSC!B:C,2,0),VLOOKUP("R602",TSC!B:C,2,0))),0)</f>
        <v/>
      </c>
      <c r="CF900">
        <f>MAX(BW900-CE900,0)</f>
        <v/>
      </c>
      <c r="CG900">
        <f>IFERROR(IF(OR(RIGHT(INDEX(PIS!P$1:P$500,MATCH(D900,PIS!C$1:C$500)),5)="P10",RIGHT(INDEX(PIS!P$1:P$500,MATCH(D900,PIS!C$1:C$500)),5)="CK"),0,IF(CF900&lt;=5000000,CF900*5%,IF(CF900&lt;=10000000,CF900*10%-250000,IF(CF900&lt;=18000000,CF900*15%-750000,IF(CF900&lt;=32000000,CF900*20%-1650000,IF(CF900&lt;=52000000,CF900*25%-3250000,IF(CF900&lt;=80000000,BH900*30%-5850000,CF900*35%-9850000))))))),0)</f>
        <v/>
      </c>
      <c r="CH900">
        <f>IFERROR(IF(OR(INDEX(PIS!P$1:P$500,MATCH(D900,PIS!C$1:C$500))="LT",INDEX(PIS!P$1:P$500,MATCH(D900,PIS!C$1:C$500))="CK"),0,IF(CF900&lt;2000000,0,CF900*10%)),0)</f>
        <v/>
      </c>
      <c r="CI900">
        <f>IFERROR(INDEX(ADJ!$A$1:$BZ$1000,MATCH(PAYROLL!D900,ADJ!A$1:A$500,0),MATCH(PAYROLL!CI$2,ADJ!$2:$2,0)),0)</f>
        <v/>
      </c>
      <c r="CJ900">
        <f>IFERROR(INDEX(ADJ!$A$1:$BZ$1000,MATCH(PAYROLL!D900,ADJ!A$1:A$500,0),MATCH(PAYROLL!CJ$2,ADJ!$2:$2,0)),0)</f>
        <v/>
      </c>
      <c r="CK900">
        <f>IFERROR(INDEX(ADJ!$A$1:$BZ$1000,MATCH(PAYROLL!D900,ADJ!A$1:A$500,0),MATCH(PAYROLL!CK$2,ADJ!$2:$2,0)),0)</f>
        <v/>
      </c>
      <c r="CL900">
        <f>SUM(CG900:CK900)</f>
        <v/>
      </c>
      <c r="CM900">
        <f>ROUND(SUM(CH900:CK900),0)</f>
        <v/>
      </c>
      <c r="CN900">
        <f>IFERROR(INDEX(CSDA!D$1:D$500,MATCH($CN$2,CSDA!C$1:C$500,0))*INDEX(PIS!V$1:V$500,MATCH(D900,PIS!C$1:C$500))+INDEX(ADJ!$A$1:$BZ$1000,MATCH(PAYROLL!D900,ADJ!A$1:A$500,0),MATCH(PAYROLL!CN$2,ADJ!$2:$2,0)),0)</f>
        <v/>
      </c>
      <c r="CO900">
        <f>IFERROR(INDEX(ADJ!$A$1:$BZ$1000,MATCH(PAYROLL!D900,ADJ!A$1:A$500,0),MATCH(PAYROLL!CO$2,ADJ!$2:$2,0)),0)</f>
        <v/>
      </c>
      <c r="CP900">
        <f>IFERROR(INDEX(ADJ!$A$1:$BZ$1000,MATCH(PAYROLL!D900,ADJ!A$1:A$500,0),MATCH(PAYROLL!CP$2,ADJ!$2:$2,0)),0)</f>
        <v/>
      </c>
      <c r="CQ900">
        <f>BP900-CL900-CI900-CM900-CN900-CO900-CP900-CC900</f>
        <v/>
      </c>
      <c r="CR900">
        <f>IFERROR(IF(RIGHT(INDEX(PIS!O$1:O$500,MATCH(D900,PIS!C$1:C$500,0)),5)="Gross",MIN(U900+V900,VLOOKUP("R700",TSC!B:C,2,0)*VLOOKUP("R101",TSC!B:C,2,0))*(VLOOKUP("T711",TSC!B:C,2,0)+VLOOKUP("T712",TSC!B:C,2,0))%,MIN(T900+V900,VLOOKUP("R700",TSC!B:C,2,0)*VLOOKUP("R101",TSC!B:C,2,0))*(VLOOKUP("T711",TSC!B:C,2,0)+VLOOKUP("T712",TSC!B:C,2,0)+VLOOKUP("R701",TSC!B:C,2,0))%),0)</f>
        <v/>
      </c>
      <c r="CS900">
        <f>IFERROR(IF(RIGHT(INDEX(PIS!O$1:O$500,MATCH(D900,PIS!C$1:C$500,0)),5)="Gross",MIN(U900+V900,VLOOKUP("R700",TSC!B:C,2,0)*VLOOKUP("R101",TSC!B:C,2,0))*(VLOOKUP("T714",TSC!B:C,2,0))%,MIN(T900+V900,VLOOKUP("R700",TSC!B:C,2,0)*VLOOKUP("R101",TSC!B:C,2,0))*(VLOOKUP("T704",TSC!B:C,2,0)+VLOOKUP("T714",TSC!B:C,2,0))%),0)</f>
        <v/>
      </c>
      <c r="CT900">
        <f>IFERROR(IF(RIGHT(INDEX(PIS!O$1:O$500,MATCH(D900,PIS!C$1:C$500,0)),5)="Gross",MIN(U900+V900,VLOOKUP("R700",TSC!B:C,2,0)*VLOOKUP("R101",TSC!B:C,2,0))*VLOOKUP("T705",TSC!B:C,2,0)%,MIN(T900+V900,VLOOKUP("R700",TSC!B:C,2,0)*VLOOKUP("R101",TSC!B:C,2,0))*VLOOKUP("T705",TSC!B:C,2,0)%),0)</f>
        <v/>
      </c>
      <c r="CU900">
        <f>IFERROR(IF(RIGHT(INDEX(PIS!O$1:O$500,MATCH(D900,PIS!C$1:C$500,0)),5)="Gross",MIN(U900+V900,VLOOKUP("R700",TSC!B:C,2,0)*VLOOKUP("R101",TSC!B:C,2,0))*(VLOOKUP("T713",TSC!B:C,2,0))%,MIN(T900+V900,VLOOKUP("R700",TSC!B:C,2,0)*VLOOKUP("R101",TSC!B:C,2,0))*(VLOOKUP("T713",TSC!B:C,2,0))%),0)</f>
        <v/>
      </c>
      <c r="CV900">
        <f>IFERROR(INDEX(ADJ!$A$1:$BZ$1000,MATCH(PAYROLL!D900,ADJ!A$1:A$500,0),MATCH(PAYROLL!CV$2,ADJ!$2:$2,0)),0)</f>
        <v/>
      </c>
      <c r="CW900">
        <f>IFERROR(INDEX(ADJ!$A$1:$BZ$1000,MATCH(PAYROLL!D900,ADJ!A$1:A$500,0),MATCH(PAYROLL!CW$2,ADJ!$2:$2,0)),0)</f>
        <v/>
      </c>
      <c r="CX900">
        <f>SUM(CR900:CW900)</f>
        <v/>
      </c>
      <c r="CY900">
        <f>ROUND(IF(CR900&gt;0,T900+V900*VLOOKUP("R202",TSC!$B$1:$C$500,2,0),0),0)</f>
        <v/>
      </c>
      <c r="CZ900">
        <f>IFERROR(INDEX(CSDA!D$1:D$500,MATCH($CZ$2,CSDA!C$1:C$500,0)),0)</f>
        <v/>
      </c>
      <c r="DA900">
        <f>ROUND(T900*0.7%,0)</f>
        <v/>
      </c>
      <c r="DB900">
        <f>ROUND(T900/12,0)</f>
        <v/>
      </c>
      <c r="DC900">
        <f ref="DC900" t="array">IFERROR(INDEX(CSDA!D$1:D$500,MATCH("Trích giữ"&amp;PAYROLL!DC$2,CSDA!A$1:A$500&amp;CSDA!C$1:C$500,0)),0)</f>
        <v/>
      </c>
      <c r="DD900">
        <f ref="DD900" t="array">IFERROR(INDEX(CSDA!D$1:D$500,MATCH("Trích giữ"&amp;PAYROLL!DD$2,CSDA!A$1:A$500&amp;CSDA!C$1:C$500,0)),0)</f>
        <v/>
      </c>
      <c r="DE900">
        <f ref="DE900" t="array">IFERROR(INDEX(CSDA!D$1:D$500,MATCH("Trích giữ"&amp;PAYROLL!DE$2,CSDA!A$1:A$500&amp;CSDA!C$1:C$500,0)),0)</f>
        <v/>
      </c>
      <c r="DF900">
        <f>IFERROR(INDEX(CSDA!D$1:D$500,MATCH(PAYROLL!DF$2,CSDA!C$1:C$500,0)),0)</f>
        <v/>
      </c>
      <c r="DG900">
        <f ref="DG900" t="array">IFERROR(INDEX(CSDA!D$1:D$500,MATCH("Trích giữ"&amp;PAYROLL!DG$2,CSDA!A$1:A$500&amp;CSDA!C$1:C$500,0)),0)</f>
        <v/>
      </c>
      <c r="DH900">
        <f>ROUND(T900/26,0)</f>
        <v/>
      </c>
      <c r="DI900">
        <f ref="DI900" t="array">IFERROR(INDEX(CSDA!D$1:D$500,MATCH("Trích giữ"&amp;PAYROLL!DI$2,CSDA!A$1:A$500&amp;CSDA!C$1:C$500,0)),0)</f>
        <v/>
      </c>
      <c r="DJ900">
        <f>IF(U900=0,T900*21.5%-BL900,0)</f>
        <v/>
      </c>
      <c r="DK900">
        <f ref="DK900" t="array">IFERROR(INDEX(CSDA!D$1:D$500,MATCH("Trích giữ"&amp;PAYROLL!DK$2,CSDA!A$1:A$500&amp;CSDA!C$1:C$500,0)),0)</f>
        <v/>
      </c>
      <c r="DL900">
        <f>IFERROR(INDEX(CSDA!D$1:D$500,MATCH(PAYROLL!DL$2,CSDA!C$1:C$500,0))/12,0)</f>
        <v/>
      </c>
      <c r="DM900">
        <f>SUM(DB900:DL900)</f>
        <v/>
      </c>
      <c r="DN900">
        <f>IFERROR(INDEX(ADJ!$A$1:$BZ$1000,MATCH(PAYROLL!D900,ADJ!A$1:A$500,0),MATCH(PAYROLL!DN$2,ADJ!$2:$2,0)),0)</f>
        <v/>
      </c>
      <c r="DO900">
        <f>IFERROR(SUM(BP900,DM900:DN900,CX900:DA900)-DT900,0)</f>
        <v/>
      </c>
      <c r="DP900">
        <f ref="DP900" t="array">SUM(BW900*IFERROR(INDEX(CSDA!D$1:D$500,MATCH(BW$2,CSDA!C$1:C$500,0)),0)%,CX900*IFERROR(INDEX(CSDA!D$1:D$500,MATCH(CX$2,CSDA!C$1:C$500,0)),0)%,DA900*IFERROR(INDEX(CSDA!D$1:D$500,MATCH(DA$2,CSDA!C$1:C$500,0)),0)%,DB900*IFERROR(INDEX(CSDA!D$1:D$500,MATCH(DB$2,CSDA!C$1:C$500,0)),0)%,DF900*IFERROR(INDEX(CSDA!D$1:D$500,MATCH("Phí dịch vụ"&amp;PAYROLL!DF$2,CSDA!A$1:A$500&amp;CSDA!C$1:C$500,0)),0)%,DC900*IFERROR(INDEX(CSDA!D$1:D$500,MATCH("Phí dịch vụ"&amp;PAYROLL!DC$2,CSDA!A$1:A$500&amp;CSDA!C$1:C$500,0)),0)%,DH900*IFERROR(INDEX(CSDA!D$1:D$500,MATCH("Phí dịch vụ"&amp;PAYROLL!DH$2,CSDA!A$1:A$500&amp;CSDA!C$1:C$500,0)),0)%,DJ900*IFERROR(INDEX(CSDA!D$1:D$500,MATCH("Phí dịch vụ"&amp;PAYROLL!DJ$2,CSDA!A$1:A$500&amp;CSDA!C$1:C$500,0)),0)%,BN900*IFERROR(INDEX(CSDA!D$1:D$500,MATCH(BN$2,CSDA!C$1:C$500,0)),0)%)-BN900*7%</f>
        <v/>
      </c>
      <c r="DQ900">
        <f>IFERROR(INDEX(ADJ!$A$1:$BZ$1000,MATCH(PAYROLL!D900,ADJ!A$1:A$500,0),MATCH(PAYROLL!DQ$2,ADJ!$2:$2,0)),0)</f>
        <v/>
      </c>
      <c r="DR900">
        <f>IFERROR(INDEX(ADJ!$A$1:$BZ$1000,MATCH(PAYROLL!D900,ADJ!A$1:A$500,0),MATCH(PAYROLL!DR$2,ADJ!$2:$2,0)),0)</f>
        <v/>
      </c>
      <c r="DS900">
        <f>SUM(DP900:DR900)</f>
        <v/>
      </c>
      <c r="DT900">
        <f>EK900</f>
        <v/>
      </c>
      <c r="DU900">
        <f>SUM(DO900:DR900)</f>
        <v/>
      </c>
      <c r="DV900">
        <f>ROUND(DU900*0.1,0)</f>
        <v/>
      </c>
      <c r="DW900">
        <f>DU900+DV900</f>
        <v/>
      </c>
      <c r="DZ900">
        <f>IFERROR(INDEX(ADJ!$A$1:$BZ$1000,MATCH(PAYROLL!$D900,ADJ!A$1:A$500,0),MATCH(PAYROLL!DZ$2,ADJ!$2:$2,0)),0)</f>
        <v/>
      </c>
      <c r="EA900">
        <f>IFERROR(INDEX(ADJ!$A$1:$BZ$1000,MATCH(PAYROLL!$D900,ADJ!A$1:A$500,0),MATCH(PAYROLL!EA$2,ADJ!$2:$2,0)),0)</f>
        <v/>
      </c>
      <c r="EB900">
        <f>IFERROR(INDEX(ADJ!$A$1:$BZ$1000,MATCH(PAYROLL!$D900,ADJ!A$1:A$500,0),MATCH(PAYROLL!EB$2,ADJ!$2:$2,0)),0)</f>
        <v/>
      </c>
      <c r="EC900">
        <f>IFERROR(INDEX(ADJ!$A$1:$BZ$1000,MATCH(PAYROLL!$D900,ADJ!A$1:A$500,0),MATCH(PAYROLL!EC$2,ADJ!$2:$2,0)),0)</f>
        <v/>
      </c>
      <c r="ED900">
        <f>IFERROR(INDEX(ADJ!$A$1:$BZ$1000,MATCH(PAYROLL!$D900,ADJ!A$1:A$500,0),MATCH(PAYROLL!ED$2,ADJ!$2:$2,0)),0)</f>
        <v/>
      </c>
      <c r="EE900">
        <f>IFERROR(INDEX(ADJ!$A$1:$BZ$1000,MATCH(PAYROLL!$D900,ADJ!A$1:A$500,0),MATCH(PAYROLL!EE$2,ADJ!$2:$2,0)),0)</f>
        <v/>
      </c>
      <c r="EF900">
        <f>IFERROR(INDEX(ADJ!$A$1:$BZ$1000,MATCH(PAYROLL!$D900,ADJ!A$1:A$500,0),MATCH(PAYROLL!EF$2,ADJ!$2:$2,0)),0)</f>
        <v/>
      </c>
      <c r="EG900">
        <f>IFERROR(INDEX(ADJ!$A$1:$BZ$1000,MATCH(PAYROLL!$D900,ADJ!A$1:A$500,0),MATCH(PAYROLL!EG$2,ADJ!$2:$2,0)),0)</f>
        <v/>
      </c>
      <c r="EH900">
        <f>IFERROR(INDEX(ADJ!$A$1:$BZ$1000,MATCH(PAYROLL!$D900,ADJ!A$1:A$500,0),MATCH(PAYROLL!EH$2,ADJ!$2:$2,0)),0)</f>
        <v/>
      </c>
      <c r="EI900">
        <f>IFERROR(INDEX(ADJ!$A$1:$BZ$1000,MATCH(PAYROLL!D900,ADJ!A$1:A$500,0),MATCH(PAYROLL!EI$2,ADJ!$2:$2,0)),0)</f>
        <v/>
      </c>
      <c r="EJ900">
        <f>IFERROR(INDEX(ADJ!$A$1:$BZ$1000,MATCH(PAYROLL!$D900,ADJ!A$1:A$500,0),MATCH(PAYROLL!EJ$2,ADJ!$2:$2,0)),0)</f>
        <v/>
      </c>
      <c r="EK900">
        <f>SUM(DZ900:EJ900)</f>
        <v/>
      </c>
    </row>
    <row r="901">
      <c r="A901" t="n">
        <v>899</v>
      </c>
      <c r="B901" t="inlineStr">
        <is>
          <t>Hà Văn Huỳnh</t>
        </is>
      </c>
      <c r="D901" t="inlineStr">
        <is>
          <t>153212-01</t>
        </is>
      </c>
      <c r="S901">
        <f>IFERROR(INDEX(PIS!$A$1:$BZ$1000,MATCH($D901,PIS!C$1:C$500,0),MATCH("Lương CB tháng trước",PIS!$1:$1,0)),0)</f>
        <v/>
      </c>
      <c r="T901">
        <f>IFERROR(INDEX(PIS!$A$1:$BZ$1000,MATCH($D901,PIS!C$1:C$500,0),MATCH("Lương CB hiện tại",PIS!$1:$1,0)),0)</f>
        <v/>
      </c>
      <c r="U901">
        <f>IFERROR(INDEX(PIS!$A$1:$BZ$1000,MATCH($D901,PIS!C$1:C$500,0),MATCH("Lương đóng BHBB",PIS!$1:$1,0)),0)</f>
        <v/>
      </c>
      <c r="V901">
        <f>IFERROR(INDEX(PIS!$A$1:$BZ$1000,MATCH($D901,PIS!C$1:C$500,0),MATCH(V$2,PIS!$2:$2,0)),0)</f>
        <v/>
      </c>
      <c r="W901">
        <f>IFERROR(INDEX(PIS!$A$1:$BZ$1000,MATCH($D901,PIS!C$1:C$500,0),MATCH(W$2,PIS!$2:$2,0)),0)</f>
        <v/>
      </c>
      <c r="X901">
        <f>IFERROR(INDEX(PIS!$A$1:$BZ$1000,MATCH($D901,PIS!C$1:C$500,0),MATCH(X$2,PIS!$2:$2,0)),0)</f>
        <v/>
      </c>
      <c r="Y901">
        <f>IFERROR(INDEX(PIS!$A$1:$BZ$1000,MATCH($D901,PIS!C$1:C$500,0),MATCH(Y$2,PIS!$2:$2,0)),0)</f>
        <v/>
      </c>
      <c r="Z901">
        <f>IFERROR(INDEX(PIS!$A$1:$BZ$1000,MATCH($D901,PIS!C$1:C$500,0),MATCH(Z$2,PIS!$2:$2,0)),0)</f>
        <v/>
      </c>
      <c r="AA901">
        <f>IFERROR(INDEX(PIS!$A$1:$BZ$1000,MATCH($D901,PIS!C$1:C$500,0),MATCH(AA$2,PIS!$2:$2,0)),0)</f>
        <v/>
      </c>
      <c r="AB901">
        <f>IFERROR(INDEX(PIS!$A$1:$BZ$1000,MATCH($D901,PIS!C$1:C$500,0),MATCH(AB$2,PIS!$2:$2,0)),0)</f>
        <v/>
      </c>
      <c r="AC901">
        <f>SUM(V901:AB901)</f>
        <v/>
      </c>
      <c r="AD901">
        <f>IFERROR(INDEX(TIMESHEET!$A$1:$AI$5000,MATCH($D901,TIMESHEET!A$1:A$500,0),MATCH("T100",TIMESHEET!$2:$2,0))-2,0)</f>
        <v/>
      </c>
      <c r="AE901">
        <f>IFERROR(INDEX(TIMESHEET!$A$1:$AI$5000,MATCH($D901,TIMESHEET!A$1:A$500,0),MATCH("T202",TIMESHEET!$2:$2,0)),0)</f>
        <v/>
      </c>
      <c r="AF901">
        <f>IFERROR(INDEX(TIMESHEET!$A$1:$AI$5000,MATCH($D901,TIMESHEET!A$1:A$500,0),MATCH("T302",TIMESHEET!$2:$2,0)),0)</f>
        <v/>
      </c>
      <c r="AG901">
        <f>IFERROR(INDEX(TIMESHEET!$A$1:$AI$5000,MATCH($D901,TIMESHEET!A$1:A$500,0),MATCH("T406",TIMESHEET!$2:$2,0)),0)</f>
        <v/>
      </c>
      <c r="AH901">
        <f>AE901+AG901</f>
        <v/>
      </c>
      <c r="AI901">
        <f>IFERROR(INDEX(TIMESHEET!$A$1:$AI$5000,MATCH($D901,TIMESHEET!A$1:A$500,0),MATCH("T701",TIMESHEET!$2:$2,0)),0)</f>
        <v/>
      </c>
      <c r="AJ901">
        <f>IFERROR(INDEX(TIMESHEET!$A$1:$AI$5000,MATCH($D901,TIMESHEET!B$1:B$500,0),MATCH("T320",TIMESHEET!$2:$2,0)),0)</f>
        <v/>
      </c>
      <c r="AK901">
        <f>IFERROR(IF(LEFT(INDEX(PIS!O$1:O$500,MATCH(D901,PIS!C$1:C$500)),1)="M",T901/AD901*SUM(AE901:AG901),T901*AD901),0)</f>
        <v/>
      </c>
      <c r="AL901">
        <f>IFERROR(INDEX(ADJ!$A$1:$BZ$1000,MATCH(PAYROLL!D901,ADJ!A$1:A$500,0),MATCH(PAYROLL!AL$2,ADJ!$2:$2,0)),0)</f>
        <v/>
      </c>
      <c r="AM901">
        <f>SUM(AK901:AL901)</f>
        <v/>
      </c>
      <c r="AN901">
        <f>IFERROR(ROUND(V901/$AD901*$AH901,0),0)</f>
        <v/>
      </c>
      <c r="AO901">
        <f>IFERROR(ROUND(W901/$AD901*$AH901,0),0)</f>
        <v/>
      </c>
      <c r="AP901">
        <f>IFERROR(ROUND(X901/$AD901*$AE901,0),0)</f>
        <v/>
      </c>
      <c r="AQ901">
        <f>IFERROR(ROUND(Y901/$AD901*$AH901,0),0)</f>
        <v/>
      </c>
      <c r="AR901">
        <f>IFERROR(ROUND(Z901/$AD901*$AH901,0),0)</f>
        <v/>
      </c>
      <c r="AS901">
        <f>IFERROR(ROUND(AA901/$AD901*$AH901,0),0)</f>
        <v/>
      </c>
      <c r="AT901">
        <f>IFERROR(IF((AE901+AF901+AG901)&gt;13,AB901,ROUND(AB901/AD901*AH901,0)),0)</f>
        <v/>
      </c>
      <c r="AU901">
        <f>IFERROR(INDEX(ADJ!$A$1:$BZ$1000,MATCH(PAYROLL!D901,ADJ!A$1:A$500,0),MATCH(PAYROLL!AU$2,ADJ!$2:$2,0)),0)</f>
        <v/>
      </c>
      <c r="AV901">
        <f>ROUND(SUM(AN901:AU901),0)</f>
        <v/>
      </c>
      <c r="AW901">
        <f>IFERROR(INDEX(TIMESHEET!$A$1:$AI$5000,MATCH(PAYROLL!D901,TIMESHEET!A$1:A$500,0),MATCH("T620",TIMESHEET!$2:$2,0)),0)</f>
        <v/>
      </c>
      <c r="AX901">
        <f>IFERROR(INDEX(TIMESHEET!$A$1:$AI$5000,MATCH(PAYROLL!D901,TIMESHEET!A$1:A$500,0),MATCH("T601",TIMESHEET!$2:$2,0)),0)</f>
        <v/>
      </c>
      <c r="AY901">
        <f>IFERROR(INDEX(TIMESHEET!$A$1:$AI$5000,MATCH(PAYROLL!D901,TIMESHEET!A$1:A$500,0),MATCH("T602",TIMESHEET!$2:$2,0)),0)</f>
        <v/>
      </c>
      <c r="AZ901">
        <f>IFERROR(INDEX(TIMESHEET!$A$1:$AI$5000,MATCH(PAYROLL!D901,TIMESHEET!A$1:A$500,0),MATCH("T603",TIMESHEET!$2:$2,0)),0)</f>
        <v/>
      </c>
      <c r="BA901">
        <f>IFERROR(INDEX(TIMESHEET!$A$1:$AI$5000,MATCH(PAYROLL!D901,TIMESHEET!A$1:A$500,0),MATCH("T611",TIMESHEET!$2:$2,0)),0)</f>
        <v/>
      </c>
      <c r="BB901">
        <f>IFERROR(INDEX(TIMESHEET!$A$1:$AI$5000,MATCH(PAYROLL!D901,TIMESHEET!A$1:A$500,0),MATCH("T612",TIMESHEET!$2:$2,0)),0)</f>
        <v/>
      </c>
      <c r="BC901">
        <f>IFERROR(INDEX(TIMESHEET!$A$1:$AI$5000,MATCH(PAYROLL!D901,TIMESHEET!A$1:A$500,0),MATCH("T613",TIMESHEET!$2:$2,0)),0)</f>
        <v/>
      </c>
      <c r="BD901">
        <f>IFERROR(INDEX(TIMESHEET!$A$1:$AI$5000,MATCH(PAYROLL!D901,TIMESHEET!A$1:A$500,0),MATCH("T500",TIMESHEET!$2:$2,0)),0)</f>
        <v/>
      </c>
      <c r="BE901">
        <f>IFERROR(IF(LEFT(INDEX(PIS!O$1:O$500,MATCH(D901,PIS!C$1:C$500)),1)="M",T901/AD901/8*(AW901+AX901*1.5+AY901*2+AZ901*3+BA901*2.1+BB901*2.7+BC901*3.9+BD901*0.3),T901/8*(AW901+AX901*1.5+AY901*2+AZ901*3+BA901*2.1+BB901*2.7+BC901*3.9+BD901*0.3)),0)</f>
        <v/>
      </c>
      <c r="BF901">
        <f>IFERROR(INDEX(ADJ!$A$1:$BZ$1000,MATCH(PAYROLL!$D901,ADJ!A$1:A$500,0),MATCH(PAYROLL!BF$2,ADJ!$2:$2,0)),0)</f>
        <v/>
      </c>
      <c r="BG901">
        <f>IFERROR(INDEX(ADJ!$A$1:$BZ$1000,MATCH(PAYROLL!D901,ADJ!A$1:A$500,0),MATCH(PAYROLL!BG$2,ADJ!$2:$2,0)),0)</f>
        <v/>
      </c>
      <c r="BH901">
        <f>IFERROR(INDEX(ADJ!$A$1:$BZ$1000,MATCH(PAYROLL!D901,ADJ!A$1:A$500,0),MATCH(PAYROLL!BH$2,ADJ!$2:$2,0)),0)</f>
        <v/>
      </c>
      <c r="BI901">
        <f>IFERROR(INDEX(ADJ!$A$1:$BZ$1000,MATCH(PAYROLL!D901,ADJ!A$1:A$500,0),MATCH(PAYROLL!BI$2,ADJ!$2:$2,0)),0)</f>
        <v/>
      </c>
      <c r="BJ901">
        <f>IFERROR(INDEX(ADJ!$A$1:$BZ$1000,MATCH(PAYROLL!D901,ADJ!A$1:A$500,0),MATCH(PAYROLL!BJ$2,ADJ!$2:$2,0)),0)</f>
        <v/>
      </c>
      <c r="BK901">
        <f>SUM(BF901:BJ901)</f>
        <v/>
      </c>
      <c r="BL901">
        <f>IFERROR(INDEX(ADJ!$A$1:$BZ$1000,MATCH(PAYROLL!D901,ADJ!A$1:A$500,0),MATCH(PAYROLL!BL$2,ADJ!$2:$2,0)),0)</f>
        <v/>
      </c>
      <c r="BM901">
        <f>IFERROR(INDEX(ADJ!$A$1:$BZ$1000,MATCH(PAYROLL!D901,ADJ!A$1:A$500,0),MATCH(PAYROLL!BM$2,ADJ!$2:$2,0)),0)</f>
        <v/>
      </c>
      <c r="BN901">
        <f>IFERROR(INDEX(ADJ!$A$1:$BZ$1000,MATCH(PAYROLL!D901,ADJ!A$1:A$500,0),MATCH(PAYROLL!BN$2,ADJ!$2:$2,0)),0)</f>
        <v/>
      </c>
      <c r="BO901">
        <f>IFERROR(INDEX(ADJ!$A$1:$BZ$1000,MATCH(PAYROLL!D901,ADJ!A$1:A$500,0),MATCH(PAYROLL!BO$2,ADJ!$2:$2,0)),0)</f>
        <v/>
      </c>
      <c r="BP901">
        <f>SUM(AM901,AV901,BE901,BK901,BL901:BO901)</f>
        <v/>
      </c>
      <c r="BQ901">
        <f>BO901</f>
        <v/>
      </c>
      <c r="BR901">
        <f>IFERROR(ROUND(IF(LEFT(INDEX(PIS!O$1:O$500,MATCH(D901,PIS!C$1:C$500)),1)="D",T901/8*(BD901*0.3),IF(LEFT(INDEX(PIS!O$1:O$500,MATCH(D901,PIS!C$1:C$500)),1)="H",T901*($BD901*0.3),T901/$AD901/8*($BD901*0.3))),0),0)</f>
        <v/>
      </c>
      <c r="BS901">
        <f>IF(AP901&lt;1,0,MIN(AP901,730000))</f>
        <v/>
      </c>
      <c r="BT901">
        <f>IFERROR(ROUND((BE901-SUM(AW901:BC901)*T901/AD901/8),0)-BR901,0)</f>
        <v/>
      </c>
      <c r="BU901">
        <f>AO901</f>
        <v/>
      </c>
      <c r="BV901">
        <f>SUM(BQ901:BU901)</f>
        <v/>
      </c>
      <c r="BW901">
        <f>BP901-BV901</f>
        <v/>
      </c>
      <c r="BX901">
        <f>IFERROR(IF(RIGHT(INDEX(PIS!O$1:O$500,MATCH(D901,PIS!C$1:C$500)),5)="Gross",MIN(U901+V901,VLOOKUP("R700",TSC!B:C,2,0)*VLOOKUP("R101",TSC!B:C,2,0))*VLOOKUP("R701",TSC!B:C,2,0)%,0),0)</f>
        <v/>
      </c>
      <c r="BY901">
        <f>IFERROR(IF(RIGHT(INDEX(PIS!O$1:O$500,MATCH(D901,PIS!C$1:C$500)),5)="Gross",MIN(U901+V901,VLOOKUP("R700",TSC!B:C,2,0)*VLOOKUP("R101",TSC!B:C,2,0))*VLOOKUP("T704",TSC!B:C,2,0)%,0),0)</f>
        <v/>
      </c>
      <c r="BZ901">
        <f>IFERROR(IF(RIGHT(INDEX(PIS!O$1:O$500,MATCH(D901,PIS!C$1:C$500)),5)="Gross",MIN(U901+V901,VLOOKUP("R700",TSC!B:C,2,0)*VLOOKUP("1",TSC!F:G,2,0))*VLOOKUP("T705",TSC!B:C,2,0)%,0),0)</f>
        <v/>
      </c>
      <c r="CA901">
        <f>IFERROR(INDEX(ADJ!$A$1:$BZ$1000,MATCH(PAYROLL!D901,ADJ!A$1:A$500,0),MATCH(PAYROLL!CA$2,ADJ!$2:$2,0)),0)</f>
        <v/>
      </c>
      <c r="CB901">
        <f>IFERROR(INDEX(ADJ!$A$1:$BZ$1000,MATCH(PAYROLL!D901,ADJ!A$1:A$500,0),MATCH(PAYROLL!CB$2,ADJ!$2:$2,0)),0)</f>
        <v/>
      </c>
      <c r="CC901">
        <f>SUM(BX901:CB901)</f>
        <v/>
      </c>
      <c r="CD901">
        <f>IFERROR(INDEX(PIS!$A$1:$BZ$1000,MATCH(PAYROLL!D901,PIS!C$1:C$500,0),MATCH(PAYROLL!CD$1,PIS!$1:$1,0)),0)</f>
        <v/>
      </c>
      <c r="CE901">
        <f>IFERROR(IF(OR(INDEX(PIS!P$1:P$500,MATCH(D901,PIS!C$1:C$500,0))="LT2",INDEX(PIS!P$1:P$500,MATCH(D901,PIS!C$1:C$500,0))="P10"),0,SUM(CC901,CD901*VLOOKUP("R601",TSC!B:C,2,0),VLOOKUP("R602",TSC!B:C,2,0))),0)</f>
        <v/>
      </c>
      <c r="CF901">
        <f>MAX(BW901-CE901,0)</f>
        <v/>
      </c>
      <c r="CG901">
        <f>IFERROR(IF(OR(RIGHT(INDEX(PIS!P$1:P$500,MATCH(D901,PIS!C$1:C$500)),5)="P10",RIGHT(INDEX(PIS!P$1:P$500,MATCH(D901,PIS!C$1:C$500)),5)="CK"),0,IF(CF901&lt;=5000000,CF901*5%,IF(CF901&lt;=10000000,CF901*10%-250000,IF(CF901&lt;=18000000,CF901*15%-750000,IF(CF901&lt;=32000000,CF901*20%-1650000,IF(CF901&lt;=52000000,CF901*25%-3250000,IF(CF901&lt;=80000000,BH901*30%-5850000,CF901*35%-9850000))))))),0)</f>
        <v/>
      </c>
      <c r="CH901">
        <f>IFERROR(IF(OR(INDEX(PIS!P$1:P$500,MATCH(D901,PIS!C$1:C$500))="LT",INDEX(PIS!P$1:P$500,MATCH(D901,PIS!C$1:C$500))="CK"),0,IF(CF901&lt;2000000,0,CF901*10%)),0)</f>
        <v/>
      </c>
      <c r="CI901">
        <f>IFERROR(INDEX(ADJ!$A$1:$BZ$1000,MATCH(PAYROLL!D901,ADJ!A$1:A$500,0),MATCH(PAYROLL!CI$2,ADJ!$2:$2,0)),0)</f>
        <v/>
      </c>
      <c r="CJ901">
        <f>IFERROR(INDEX(ADJ!$A$1:$BZ$1000,MATCH(PAYROLL!D901,ADJ!A$1:A$500,0),MATCH(PAYROLL!CJ$2,ADJ!$2:$2,0)),0)</f>
        <v/>
      </c>
      <c r="CK901">
        <f>IFERROR(INDEX(ADJ!$A$1:$BZ$1000,MATCH(PAYROLL!D901,ADJ!A$1:A$500,0),MATCH(PAYROLL!CK$2,ADJ!$2:$2,0)),0)</f>
        <v/>
      </c>
      <c r="CL901">
        <f>SUM(CG901:CK901)</f>
        <v/>
      </c>
      <c r="CM901">
        <f>ROUND(SUM(CH901:CK901),0)</f>
        <v/>
      </c>
      <c r="CN901">
        <f>IFERROR(INDEX(CSDA!D$1:D$500,MATCH($CN$2,CSDA!C$1:C$500,0))*INDEX(PIS!V$1:V$500,MATCH(D901,PIS!C$1:C$500))+INDEX(ADJ!$A$1:$BZ$1000,MATCH(PAYROLL!D901,ADJ!A$1:A$500,0),MATCH(PAYROLL!CN$2,ADJ!$2:$2,0)),0)</f>
        <v/>
      </c>
      <c r="CO901">
        <f>IFERROR(INDEX(ADJ!$A$1:$BZ$1000,MATCH(PAYROLL!D901,ADJ!A$1:A$500,0),MATCH(PAYROLL!CO$2,ADJ!$2:$2,0)),0)</f>
        <v/>
      </c>
      <c r="CP901">
        <f>IFERROR(INDEX(ADJ!$A$1:$BZ$1000,MATCH(PAYROLL!D901,ADJ!A$1:A$500,0),MATCH(PAYROLL!CP$2,ADJ!$2:$2,0)),0)</f>
        <v/>
      </c>
      <c r="CQ901">
        <f>BP901-CL901-CI901-CM901-CN901-CO901-CP901-CC901</f>
        <v/>
      </c>
      <c r="CR901">
        <f>IFERROR(IF(RIGHT(INDEX(PIS!O$1:O$500,MATCH(D901,PIS!C$1:C$500,0)),5)="Gross",MIN(U901+V901,VLOOKUP("R700",TSC!B:C,2,0)*VLOOKUP("R101",TSC!B:C,2,0))*(VLOOKUP("T711",TSC!B:C,2,0)+VLOOKUP("T712",TSC!B:C,2,0))%,MIN(T901+V901,VLOOKUP("R700",TSC!B:C,2,0)*VLOOKUP("R101",TSC!B:C,2,0))*(VLOOKUP("T711",TSC!B:C,2,0)+VLOOKUP("T712",TSC!B:C,2,0)+VLOOKUP("R701",TSC!B:C,2,0))%),0)</f>
        <v/>
      </c>
      <c r="CS901">
        <f>IFERROR(IF(RIGHT(INDEX(PIS!O$1:O$500,MATCH(D901,PIS!C$1:C$500,0)),5)="Gross",MIN(U901+V901,VLOOKUP("R700",TSC!B:C,2,0)*VLOOKUP("R101",TSC!B:C,2,0))*(VLOOKUP("T714",TSC!B:C,2,0))%,MIN(T901+V901,VLOOKUP("R700",TSC!B:C,2,0)*VLOOKUP("R101",TSC!B:C,2,0))*(VLOOKUP("T704",TSC!B:C,2,0)+VLOOKUP("T714",TSC!B:C,2,0))%),0)</f>
        <v/>
      </c>
      <c r="CT901">
        <f>IFERROR(IF(RIGHT(INDEX(PIS!O$1:O$500,MATCH(D901,PIS!C$1:C$500,0)),5)="Gross",MIN(U901+V901,VLOOKUP("R700",TSC!B:C,2,0)*VLOOKUP("R101",TSC!B:C,2,0))*VLOOKUP("T705",TSC!B:C,2,0)%,MIN(T901+V901,VLOOKUP("R700",TSC!B:C,2,0)*VLOOKUP("R101",TSC!B:C,2,0))*VLOOKUP("T705",TSC!B:C,2,0)%),0)</f>
        <v/>
      </c>
      <c r="CU901">
        <f>IFERROR(IF(RIGHT(INDEX(PIS!O$1:O$500,MATCH(D901,PIS!C$1:C$500,0)),5)="Gross",MIN(U901+V901,VLOOKUP("R700",TSC!B:C,2,0)*VLOOKUP("R101",TSC!B:C,2,0))*(VLOOKUP("T713",TSC!B:C,2,0))%,MIN(T901+V901,VLOOKUP("R700",TSC!B:C,2,0)*VLOOKUP("R101",TSC!B:C,2,0))*(VLOOKUP("T713",TSC!B:C,2,0))%),0)</f>
        <v/>
      </c>
      <c r="CV901">
        <f>IFERROR(INDEX(ADJ!$A$1:$BZ$1000,MATCH(PAYROLL!D901,ADJ!A$1:A$500,0),MATCH(PAYROLL!CV$2,ADJ!$2:$2,0)),0)</f>
        <v/>
      </c>
      <c r="CW901">
        <f>IFERROR(INDEX(ADJ!$A$1:$BZ$1000,MATCH(PAYROLL!D901,ADJ!A$1:A$500,0),MATCH(PAYROLL!CW$2,ADJ!$2:$2,0)),0)</f>
        <v/>
      </c>
      <c r="CX901">
        <f>SUM(CR901:CW901)</f>
        <v/>
      </c>
      <c r="CY901">
        <f>ROUND(IF(CR901&gt;0,T901+V901*VLOOKUP("R202",TSC!$B$1:$C$500,2,0),0),0)</f>
        <v/>
      </c>
      <c r="CZ901">
        <f>IFERROR(INDEX(CSDA!D$1:D$500,MATCH($CZ$2,CSDA!C$1:C$500,0)),0)</f>
        <v/>
      </c>
      <c r="DA901">
        <f>ROUND(T901*0.7%,0)</f>
        <v/>
      </c>
      <c r="DB901">
        <f>ROUND(T901/12,0)</f>
        <v/>
      </c>
      <c r="DC901">
        <f ref="DC901" t="array">IFERROR(INDEX(CSDA!D$1:D$500,MATCH("Trích giữ"&amp;PAYROLL!DC$2,CSDA!A$1:A$500&amp;CSDA!C$1:C$500,0)),0)</f>
        <v/>
      </c>
      <c r="DD901">
        <f ref="DD901" t="array">IFERROR(INDEX(CSDA!D$1:D$500,MATCH("Trích giữ"&amp;PAYROLL!DD$2,CSDA!A$1:A$500&amp;CSDA!C$1:C$500,0)),0)</f>
        <v/>
      </c>
      <c r="DE901">
        <f ref="DE901" t="array">IFERROR(INDEX(CSDA!D$1:D$500,MATCH("Trích giữ"&amp;PAYROLL!DE$2,CSDA!A$1:A$500&amp;CSDA!C$1:C$500,0)),0)</f>
        <v/>
      </c>
      <c r="DF901">
        <f>IFERROR(INDEX(CSDA!D$1:D$500,MATCH(PAYROLL!DF$2,CSDA!C$1:C$500,0)),0)</f>
        <v/>
      </c>
      <c r="DG901">
        <f ref="DG901" t="array">IFERROR(INDEX(CSDA!D$1:D$500,MATCH("Trích giữ"&amp;PAYROLL!DG$2,CSDA!A$1:A$500&amp;CSDA!C$1:C$500,0)),0)</f>
        <v/>
      </c>
      <c r="DH901">
        <f>ROUND(T901/26,0)</f>
        <v/>
      </c>
      <c r="DI901">
        <f ref="DI901" t="array">IFERROR(INDEX(CSDA!D$1:D$500,MATCH("Trích giữ"&amp;PAYROLL!DI$2,CSDA!A$1:A$500&amp;CSDA!C$1:C$500,0)),0)</f>
        <v/>
      </c>
      <c r="DJ901">
        <f>IF(U901=0,T901*21.5%-BL901,0)</f>
        <v/>
      </c>
      <c r="DK901">
        <f ref="DK901" t="array">IFERROR(INDEX(CSDA!D$1:D$500,MATCH("Trích giữ"&amp;PAYROLL!DK$2,CSDA!A$1:A$500&amp;CSDA!C$1:C$500,0)),0)</f>
        <v/>
      </c>
      <c r="DL901">
        <f>IFERROR(INDEX(CSDA!D$1:D$500,MATCH(PAYROLL!DL$2,CSDA!C$1:C$500,0))/12,0)</f>
        <v/>
      </c>
      <c r="DM901">
        <f>SUM(DB901:DL901)</f>
        <v/>
      </c>
      <c r="DN901">
        <f>IFERROR(INDEX(ADJ!$A$1:$BZ$1000,MATCH(PAYROLL!D901,ADJ!A$1:A$500,0),MATCH(PAYROLL!DN$2,ADJ!$2:$2,0)),0)</f>
        <v/>
      </c>
      <c r="DO901">
        <f>IFERROR(SUM(BP901,DM901:DN901,CX901:DA901)-DT901,0)</f>
        <v/>
      </c>
      <c r="DP901">
        <f ref="DP901" t="array">SUM(BW901*IFERROR(INDEX(CSDA!D$1:D$500,MATCH(BW$2,CSDA!C$1:C$500,0)),0)%,CX901*IFERROR(INDEX(CSDA!D$1:D$500,MATCH(CX$2,CSDA!C$1:C$500,0)),0)%,DA901*IFERROR(INDEX(CSDA!D$1:D$500,MATCH(DA$2,CSDA!C$1:C$500,0)),0)%,DB901*IFERROR(INDEX(CSDA!D$1:D$500,MATCH(DB$2,CSDA!C$1:C$500,0)),0)%,DF901*IFERROR(INDEX(CSDA!D$1:D$500,MATCH("Phí dịch vụ"&amp;PAYROLL!DF$2,CSDA!A$1:A$500&amp;CSDA!C$1:C$500,0)),0)%,DC901*IFERROR(INDEX(CSDA!D$1:D$500,MATCH("Phí dịch vụ"&amp;PAYROLL!DC$2,CSDA!A$1:A$500&amp;CSDA!C$1:C$500,0)),0)%,DH901*IFERROR(INDEX(CSDA!D$1:D$500,MATCH("Phí dịch vụ"&amp;PAYROLL!DH$2,CSDA!A$1:A$500&amp;CSDA!C$1:C$500,0)),0)%,DJ901*IFERROR(INDEX(CSDA!D$1:D$500,MATCH("Phí dịch vụ"&amp;PAYROLL!DJ$2,CSDA!A$1:A$500&amp;CSDA!C$1:C$500,0)),0)%,BN901*IFERROR(INDEX(CSDA!D$1:D$500,MATCH(BN$2,CSDA!C$1:C$500,0)),0)%)-BN901*7%</f>
        <v/>
      </c>
      <c r="DQ901">
        <f>IFERROR(INDEX(ADJ!$A$1:$BZ$1000,MATCH(PAYROLL!D901,ADJ!A$1:A$500,0),MATCH(PAYROLL!DQ$2,ADJ!$2:$2,0)),0)</f>
        <v/>
      </c>
      <c r="DR901">
        <f>IFERROR(INDEX(ADJ!$A$1:$BZ$1000,MATCH(PAYROLL!D901,ADJ!A$1:A$500,0),MATCH(PAYROLL!DR$2,ADJ!$2:$2,0)),0)</f>
        <v/>
      </c>
      <c r="DS901">
        <f>SUM(DP901:DR901)</f>
        <v/>
      </c>
      <c r="DT901">
        <f>EK901</f>
        <v/>
      </c>
      <c r="DU901">
        <f>SUM(DO901:DR901)</f>
        <v/>
      </c>
      <c r="DV901">
        <f>ROUND(DU901*0.1,0)</f>
        <v/>
      </c>
      <c r="DW901">
        <f>DU901+DV901</f>
        <v/>
      </c>
      <c r="DZ901">
        <f>IFERROR(INDEX(ADJ!$A$1:$BZ$1000,MATCH(PAYROLL!$D901,ADJ!A$1:A$500,0),MATCH(PAYROLL!DZ$2,ADJ!$2:$2,0)),0)</f>
        <v/>
      </c>
      <c r="EA901">
        <f>IFERROR(INDEX(ADJ!$A$1:$BZ$1000,MATCH(PAYROLL!$D901,ADJ!A$1:A$500,0),MATCH(PAYROLL!EA$2,ADJ!$2:$2,0)),0)</f>
        <v/>
      </c>
      <c r="EB901">
        <f>IFERROR(INDEX(ADJ!$A$1:$BZ$1000,MATCH(PAYROLL!$D901,ADJ!A$1:A$500,0),MATCH(PAYROLL!EB$2,ADJ!$2:$2,0)),0)</f>
        <v/>
      </c>
      <c r="EC901">
        <f>IFERROR(INDEX(ADJ!$A$1:$BZ$1000,MATCH(PAYROLL!$D901,ADJ!A$1:A$500,0),MATCH(PAYROLL!EC$2,ADJ!$2:$2,0)),0)</f>
        <v/>
      </c>
      <c r="ED901">
        <f>IFERROR(INDEX(ADJ!$A$1:$BZ$1000,MATCH(PAYROLL!$D901,ADJ!A$1:A$500,0),MATCH(PAYROLL!ED$2,ADJ!$2:$2,0)),0)</f>
        <v/>
      </c>
      <c r="EE901">
        <f>IFERROR(INDEX(ADJ!$A$1:$BZ$1000,MATCH(PAYROLL!$D901,ADJ!A$1:A$500,0),MATCH(PAYROLL!EE$2,ADJ!$2:$2,0)),0)</f>
        <v/>
      </c>
      <c r="EF901">
        <f>IFERROR(INDEX(ADJ!$A$1:$BZ$1000,MATCH(PAYROLL!$D901,ADJ!A$1:A$500,0),MATCH(PAYROLL!EF$2,ADJ!$2:$2,0)),0)</f>
        <v/>
      </c>
      <c r="EG901">
        <f>IFERROR(INDEX(ADJ!$A$1:$BZ$1000,MATCH(PAYROLL!$D901,ADJ!A$1:A$500,0),MATCH(PAYROLL!EG$2,ADJ!$2:$2,0)),0)</f>
        <v/>
      </c>
      <c r="EH901">
        <f>IFERROR(INDEX(ADJ!$A$1:$BZ$1000,MATCH(PAYROLL!$D901,ADJ!A$1:A$500,0),MATCH(PAYROLL!EH$2,ADJ!$2:$2,0)),0)</f>
        <v/>
      </c>
      <c r="EI901">
        <f>IFERROR(INDEX(ADJ!$A$1:$BZ$1000,MATCH(PAYROLL!D901,ADJ!A$1:A$500,0),MATCH(PAYROLL!EI$2,ADJ!$2:$2,0)),0)</f>
        <v/>
      </c>
      <c r="EJ901">
        <f>IFERROR(INDEX(ADJ!$A$1:$BZ$1000,MATCH(PAYROLL!$D901,ADJ!A$1:A$500,0),MATCH(PAYROLL!EJ$2,ADJ!$2:$2,0)),0)</f>
        <v/>
      </c>
      <c r="EK901">
        <f>SUM(DZ901:EJ901)</f>
        <v/>
      </c>
    </row>
    <row r="902">
      <c r="A902" t="n">
        <v>900</v>
      </c>
      <c r="B902" t="inlineStr">
        <is>
          <t>Lê Viết Lâm</t>
        </is>
      </c>
      <c r="D902" t="inlineStr">
        <is>
          <t>153231-01</t>
        </is>
      </c>
      <c r="S902">
        <f>IFERROR(INDEX(PIS!$A$1:$BZ$1000,MATCH($D902,PIS!C$1:C$500,0),MATCH("Lương CB tháng trước",PIS!$1:$1,0)),0)</f>
        <v/>
      </c>
      <c r="T902">
        <f>IFERROR(INDEX(PIS!$A$1:$BZ$1000,MATCH($D902,PIS!C$1:C$500,0),MATCH("Lương CB hiện tại",PIS!$1:$1,0)),0)</f>
        <v/>
      </c>
      <c r="U902">
        <f>IFERROR(INDEX(PIS!$A$1:$BZ$1000,MATCH($D902,PIS!C$1:C$500,0),MATCH("Lương đóng BHBB",PIS!$1:$1,0)),0)</f>
        <v/>
      </c>
      <c r="V902">
        <f>IFERROR(INDEX(PIS!$A$1:$BZ$1000,MATCH($D902,PIS!C$1:C$500,0),MATCH(V$2,PIS!$2:$2,0)),0)</f>
        <v/>
      </c>
      <c r="W902">
        <f>IFERROR(INDEX(PIS!$A$1:$BZ$1000,MATCH($D902,PIS!C$1:C$500,0),MATCH(W$2,PIS!$2:$2,0)),0)</f>
        <v/>
      </c>
      <c r="X902">
        <f>IFERROR(INDEX(PIS!$A$1:$BZ$1000,MATCH($D902,PIS!C$1:C$500,0),MATCH(X$2,PIS!$2:$2,0)),0)</f>
        <v/>
      </c>
      <c r="Y902">
        <f>IFERROR(INDEX(PIS!$A$1:$BZ$1000,MATCH($D902,PIS!C$1:C$500,0),MATCH(Y$2,PIS!$2:$2,0)),0)</f>
        <v/>
      </c>
      <c r="Z902">
        <f>IFERROR(INDEX(PIS!$A$1:$BZ$1000,MATCH($D902,PIS!C$1:C$500,0),MATCH(Z$2,PIS!$2:$2,0)),0)</f>
        <v/>
      </c>
      <c r="AA902">
        <f>IFERROR(INDEX(PIS!$A$1:$BZ$1000,MATCH($D902,PIS!C$1:C$500,0),MATCH(AA$2,PIS!$2:$2,0)),0)</f>
        <v/>
      </c>
      <c r="AB902">
        <f>IFERROR(INDEX(PIS!$A$1:$BZ$1000,MATCH($D902,PIS!C$1:C$500,0),MATCH(AB$2,PIS!$2:$2,0)),0)</f>
        <v/>
      </c>
      <c r="AC902">
        <f>SUM(V902:AB902)</f>
        <v/>
      </c>
      <c r="AD902">
        <f>IFERROR(INDEX(TIMESHEET!$A$1:$AI$5000,MATCH($D902,TIMESHEET!A$1:A$500,0),MATCH("T100",TIMESHEET!$2:$2,0))-2,0)</f>
        <v/>
      </c>
      <c r="AE902">
        <f>IFERROR(INDEX(TIMESHEET!$A$1:$AI$5000,MATCH($D902,TIMESHEET!A$1:A$500,0),MATCH("T202",TIMESHEET!$2:$2,0)),0)</f>
        <v/>
      </c>
      <c r="AF902">
        <f>IFERROR(INDEX(TIMESHEET!$A$1:$AI$5000,MATCH($D902,TIMESHEET!A$1:A$500,0),MATCH("T302",TIMESHEET!$2:$2,0)),0)</f>
        <v/>
      </c>
      <c r="AG902">
        <f>IFERROR(INDEX(TIMESHEET!$A$1:$AI$5000,MATCH($D902,TIMESHEET!A$1:A$500,0),MATCH("T406",TIMESHEET!$2:$2,0)),0)</f>
        <v/>
      </c>
      <c r="AH902">
        <f>AE902+AG902</f>
        <v/>
      </c>
      <c r="AI902">
        <f>IFERROR(INDEX(TIMESHEET!$A$1:$AI$5000,MATCH($D902,TIMESHEET!A$1:A$500,0),MATCH("T701",TIMESHEET!$2:$2,0)),0)</f>
        <v/>
      </c>
      <c r="AJ902">
        <f>IFERROR(INDEX(TIMESHEET!$A$1:$AI$5000,MATCH($D902,TIMESHEET!B$1:B$500,0),MATCH("T320",TIMESHEET!$2:$2,0)),0)</f>
        <v/>
      </c>
      <c r="AK902">
        <f>IFERROR(IF(LEFT(INDEX(PIS!O$1:O$500,MATCH(D902,PIS!C$1:C$500)),1)="M",T902/AD902*SUM(AE902:AG902),T902*AD902),0)</f>
        <v/>
      </c>
      <c r="AL902">
        <f>IFERROR(INDEX(ADJ!$A$1:$BZ$1000,MATCH(PAYROLL!D902,ADJ!A$1:A$500,0),MATCH(PAYROLL!AL$2,ADJ!$2:$2,0)),0)</f>
        <v/>
      </c>
      <c r="AM902">
        <f>SUM(AK902:AL902)</f>
        <v/>
      </c>
      <c r="AN902">
        <f>IFERROR(ROUND(V902/$AD902*$AH902,0),0)</f>
        <v/>
      </c>
      <c r="AO902">
        <f>IFERROR(ROUND(W902/$AD902*$AH902,0),0)</f>
        <v/>
      </c>
      <c r="AP902">
        <f>IFERROR(ROUND(X902/$AD902*$AE902,0),0)</f>
        <v/>
      </c>
      <c r="AQ902">
        <f>IFERROR(ROUND(Y902/$AD902*$AH902,0),0)</f>
        <v/>
      </c>
      <c r="AR902">
        <f>IFERROR(ROUND(Z902/$AD902*$AH902,0),0)</f>
        <v/>
      </c>
      <c r="AS902">
        <f>IFERROR(ROUND(AA902/$AD902*$AH902,0),0)</f>
        <v/>
      </c>
      <c r="AT902">
        <f>IFERROR(IF((AE902+AF902+AG902)&gt;13,AB902,ROUND(AB902/AD902*AH902,0)),0)</f>
        <v/>
      </c>
      <c r="AU902">
        <f>IFERROR(INDEX(ADJ!$A$1:$BZ$1000,MATCH(PAYROLL!D902,ADJ!A$1:A$500,0),MATCH(PAYROLL!AU$2,ADJ!$2:$2,0)),0)</f>
        <v/>
      </c>
      <c r="AV902">
        <f>ROUND(SUM(AN902:AU902),0)</f>
        <v/>
      </c>
      <c r="AW902">
        <f>IFERROR(INDEX(TIMESHEET!$A$1:$AI$5000,MATCH(PAYROLL!D902,TIMESHEET!A$1:A$500,0),MATCH("T620",TIMESHEET!$2:$2,0)),0)</f>
        <v/>
      </c>
      <c r="AX902">
        <f>IFERROR(INDEX(TIMESHEET!$A$1:$AI$5000,MATCH(PAYROLL!D902,TIMESHEET!A$1:A$500,0),MATCH("T601",TIMESHEET!$2:$2,0)),0)</f>
        <v/>
      </c>
      <c r="AY902">
        <f>IFERROR(INDEX(TIMESHEET!$A$1:$AI$5000,MATCH(PAYROLL!D902,TIMESHEET!A$1:A$500,0),MATCH("T602",TIMESHEET!$2:$2,0)),0)</f>
        <v/>
      </c>
      <c r="AZ902">
        <f>IFERROR(INDEX(TIMESHEET!$A$1:$AI$5000,MATCH(PAYROLL!D902,TIMESHEET!A$1:A$500,0),MATCH("T603",TIMESHEET!$2:$2,0)),0)</f>
        <v/>
      </c>
      <c r="BA902">
        <f>IFERROR(INDEX(TIMESHEET!$A$1:$AI$5000,MATCH(PAYROLL!D902,TIMESHEET!A$1:A$500,0),MATCH("T611",TIMESHEET!$2:$2,0)),0)</f>
        <v/>
      </c>
      <c r="BB902">
        <f>IFERROR(INDEX(TIMESHEET!$A$1:$AI$5000,MATCH(PAYROLL!D902,TIMESHEET!A$1:A$500,0),MATCH("T612",TIMESHEET!$2:$2,0)),0)</f>
        <v/>
      </c>
      <c r="BC902">
        <f>IFERROR(INDEX(TIMESHEET!$A$1:$AI$5000,MATCH(PAYROLL!D902,TIMESHEET!A$1:A$500,0),MATCH("T613",TIMESHEET!$2:$2,0)),0)</f>
        <v/>
      </c>
      <c r="BD902">
        <f>IFERROR(INDEX(TIMESHEET!$A$1:$AI$5000,MATCH(PAYROLL!D902,TIMESHEET!A$1:A$500,0),MATCH("T500",TIMESHEET!$2:$2,0)),0)</f>
        <v/>
      </c>
      <c r="BE902">
        <f>IFERROR(IF(LEFT(INDEX(PIS!O$1:O$500,MATCH(D902,PIS!C$1:C$500)),1)="M",T902/AD902/8*(AW902+AX902*1.5+AY902*2+AZ902*3+BA902*2.1+BB902*2.7+BC902*3.9+BD902*0.3),T902/8*(AW902+AX902*1.5+AY902*2+AZ902*3+BA902*2.1+BB902*2.7+BC902*3.9+BD902*0.3)),0)</f>
        <v/>
      </c>
      <c r="BF902">
        <f>IFERROR(INDEX(ADJ!$A$1:$BZ$1000,MATCH(PAYROLL!$D902,ADJ!A$1:A$500,0),MATCH(PAYROLL!BF$2,ADJ!$2:$2,0)),0)</f>
        <v/>
      </c>
      <c r="BG902">
        <f>IFERROR(INDEX(ADJ!$A$1:$BZ$1000,MATCH(PAYROLL!D902,ADJ!A$1:A$500,0),MATCH(PAYROLL!BG$2,ADJ!$2:$2,0)),0)</f>
        <v/>
      </c>
      <c r="BH902">
        <f>IFERROR(INDEX(ADJ!$A$1:$BZ$1000,MATCH(PAYROLL!D902,ADJ!A$1:A$500,0),MATCH(PAYROLL!BH$2,ADJ!$2:$2,0)),0)</f>
        <v/>
      </c>
      <c r="BI902">
        <f>IFERROR(INDEX(ADJ!$A$1:$BZ$1000,MATCH(PAYROLL!D902,ADJ!A$1:A$500,0),MATCH(PAYROLL!BI$2,ADJ!$2:$2,0)),0)</f>
        <v/>
      </c>
      <c r="BJ902">
        <f>IFERROR(INDEX(ADJ!$A$1:$BZ$1000,MATCH(PAYROLL!D902,ADJ!A$1:A$500,0),MATCH(PAYROLL!BJ$2,ADJ!$2:$2,0)),0)</f>
        <v/>
      </c>
      <c r="BK902">
        <f>SUM(BF902:BJ902)</f>
        <v/>
      </c>
      <c r="BL902">
        <f>IFERROR(INDEX(ADJ!$A$1:$BZ$1000,MATCH(PAYROLL!D902,ADJ!A$1:A$500,0),MATCH(PAYROLL!BL$2,ADJ!$2:$2,0)),0)</f>
        <v/>
      </c>
      <c r="BM902">
        <f>IFERROR(INDEX(ADJ!$A$1:$BZ$1000,MATCH(PAYROLL!D902,ADJ!A$1:A$500,0),MATCH(PAYROLL!BM$2,ADJ!$2:$2,0)),0)</f>
        <v/>
      </c>
      <c r="BN902">
        <f>IFERROR(INDEX(ADJ!$A$1:$BZ$1000,MATCH(PAYROLL!D902,ADJ!A$1:A$500,0),MATCH(PAYROLL!BN$2,ADJ!$2:$2,0)),0)</f>
        <v/>
      </c>
      <c r="BO902">
        <f>IFERROR(INDEX(ADJ!$A$1:$BZ$1000,MATCH(PAYROLL!D902,ADJ!A$1:A$500,0),MATCH(PAYROLL!BO$2,ADJ!$2:$2,0)),0)</f>
        <v/>
      </c>
      <c r="BP902">
        <f>SUM(AM902,AV902,BE902,BK902,BL902:BO902)</f>
        <v/>
      </c>
      <c r="BQ902">
        <f>BO902</f>
        <v/>
      </c>
      <c r="BR902">
        <f>IFERROR(ROUND(IF(LEFT(INDEX(PIS!O$1:O$500,MATCH(D902,PIS!C$1:C$500)),1)="D",T902/8*(BD902*0.3),IF(LEFT(INDEX(PIS!O$1:O$500,MATCH(D902,PIS!C$1:C$500)),1)="H",T902*($BD902*0.3),T902/$AD902/8*($BD902*0.3))),0),0)</f>
        <v/>
      </c>
      <c r="BS902">
        <f>IF(AP902&lt;1,0,MIN(AP902,730000))</f>
        <v/>
      </c>
      <c r="BT902">
        <f>IFERROR(ROUND((BE902-SUM(AW902:BC902)*T902/AD902/8),0)-BR902,0)</f>
        <v/>
      </c>
      <c r="BU902">
        <f>AO902</f>
        <v/>
      </c>
      <c r="BV902">
        <f>SUM(BQ902:BU902)</f>
        <v/>
      </c>
      <c r="BW902">
        <f>BP902-BV902</f>
        <v/>
      </c>
      <c r="BX902">
        <f>IFERROR(IF(RIGHT(INDEX(PIS!O$1:O$500,MATCH(D902,PIS!C$1:C$500)),5)="Gross",MIN(U902+V902,VLOOKUP("R700",TSC!B:C,2,0)*VLOOKUP("R101",TSC!B:C,2,0))*VLOOKUP("R701",TSC!B:C,2,0)%,0),0)</f>
        <v/>
      </c>
      <c r="BY902">
        <f>IFERROR(IF(RIGHT(INDEX(PIS!O$1:O$500,MATCH(D902,PIS!C$1:C$500)),5)="Gross",MIN(U902+V902,VLOOKUP("R700",TSC!B:C,2,0)*VLOOKUP("R101",TSC!B:C,2,0))*VLOOKUP("T704",TSC!B:C,2,0)%,0),0)</f>
        <v/>
      </c>
      <c r="BZ902">
        <f>IFERROR(IF(RIGHT(INDEX(PIS!O$1:O$500,MATCH(D902,PIS!C$1:C$500)),5)="Gross",MIN(U902+V902,VLOOKUP("R700",TSC!B:C,2,0)*VLOOKUP("1",TSC!F:G,2,0))*VLOOKUP("T705",TSC!B:C,2,0)%,0),0)</f>
        <v/>
      </c>
      <c r="CA902">
        <f>IFERROR(INDEX(ADJ!$A$1:$BZ$1000,MATCH(PAYROLL!D902,ADJ!A$1:A$500,0),MATCH(PAYROLL!CA$2,ADJ!$2:$2,0)),0)</f>
        <v/>
      </c>
      <c r="CB902">
        <f>IFERROR(INDEX(ADJ!$A$1:$BZ$1000,MATCH(PAYROLL!D902,ADJ!A$1:A$500,0),MATCH(PAYROLL!CB$2,ADJ!$2:$2,0)),0)</f>
        <v/>
      </c>
      <c r="CC902">
        <f>SUM(BX902:CB902)</f>
        <v/>
      </c>
      <c r="CD902">
        <f>IFERROR(INDEX(PIS!$A$1:$BZ$1000,MATCH(PAYROLL!D902,PIS!C$1:C$500,0),MATCH(PAYROLL!CD$1,PIS!$1:$1,0)),0)</f>
        <v/>
      </c>
      <c r="CE902">
        <f>IFERROR(IF(OR(INDEX(PIS!P$1:P$500,MATCH(D902,PIS!C$1:C$500,0))="LT2",INDEX(PIS!P$1:P$500,MATCH(D902,PIS!C$1:C$500,0))="P10"),0,SUM(CC902,CD902*VLOOKUP("R601",TSC!B:C,2,0),VLOOKUP("R602",TSC!B:C,2,0))),0)</f>
        <v/>
      </c>
      <c r="CF902">
        <f>MAX(BW902-CE902,0)</f>
        <v/>
      </c>
      <c r="CG902">
        <f>IFERROR(IF(OR(RIGHT(INDEX(PIS!P$1:P$500,MATCH(D902,PIS!C$1:C$500)),5)="P10",RIGHT(INDEX(PIS!P$1:P$500,MATCH(D902,PIS!C$1:C$500)),5)="CK"),0,IF(CF902&lt;=5000000,CF902*5%,IF(CF902&lt;=10000000,CF902*10%-250000,IF(CF902&lt;=18000000,CF902*15%-750000,IF(CF902&lt;=32000000,CF902*20%-1650000,IF(CF902&lt;=52000000,CF902*25%-3250000,IF(CF902&lt;=80000000,BH902*30%-5850000,CF902*35%-9850000))))))),0)</f>
        <v/>
      </c>
      <c r="CH902">
        <f>IFERROR(IF(OR(INDEX(PIS!P$1:P$500,MATCH(D902,PIS!C$1:C$500))="LT",INDEX(PIS!P$1:P$500,MATCH(D902,PIS!C$1:C$500))="CK"),0,IF(CF902&lt;2000000,0,CF902*10%)),0)</f>
        <v/>
      </c>
      <c r="CI902">
        <f>IFERROR(INDEX(ADJ!$A$1:$BZ$1000,MATCH(PAYROLL!D902,ADJ!A$1:A$500,0),MATCH(PAYROLL!CI$2,ADJ!$2:$2,0)),0)</f>
        <v/>
      </c>
      <c r="CJ902">
        <f>IFERROR(INDEX(ADJ!$A$1:$BZ$1000,MATCH(PAYROLL!D902,ADJ!A$1:A$500,0),MATCH(PAYROLL!CJ$2,ADJ!$2:$2,0)),0)</f>
        <v/>
      </c>
      <c r="CK902">
        <f>IFERROR(INDEX(ADJ!$A$1:$BZ$1000,MATCH(PAYROLL!D902,ADJ!A$1:A$500,0),MATCH(PAYROLL!CK$2,ADJ!$2:$2,0)),0)</f>
        <v/>
      </c>
      <c r="CL902">
        <f>SUM(CG902:CK902)</f>
        <v/>
      </c>
      <c r="CM902">
        <f>ROUND(SUM(CH902:CK902),0)</f>
        <v/>
      </c>
      <c r="CN902">
        <f>IFERROR(INDEX(CSDA!D$1:D$500,MATCH($CN$2,CSDA!C$1:C$500,0))*INDEX(PIS!V$1:V$500,MATCH(D902,PIS!C$1:C$500))+INDEX(ADJ!$A$1:$BZ$1000,MATCH(PAYROLL!D902,ADJ!A$1:A$500,0),MATCH(PAYROLL!CN$2,ADJ!$2:$2,0)),0)</f>
        <v/>
      </c>
      <c r="CO902">
        <f>IFERROR(INDEX(ADJ!$A$1:$BZ$1000,MATCH(PAYROLL!D902,ADJ!A$1:A$500,0),MATCH(PAYROLL!CO$2,ADJ!$2:$2,0)),0)</f>
        <v/>
      </c>
      <c r="CP902">
        <f>IFERROR(INDEX(ADJ!$A$1:$BZ$1000,MATCH(PAYROLL!D902,ADJ!A$1:A$500,0),MATCH(PAYROLL!CP$2,ADJ!$2:$2,0)),0)</f>
        <v/>
      </c>
      <c r="CQ902">
        <f>BP902-CL902-CI902-CM902-CN902-CO902-CP902-CC902</f>
        <v/>
      </c>
      <c r="CR902">
        <f>IFERROR(IF(RIGHT(INDEX(PIS!O$1:O$500,MATCH(D902,PIS!C$1:C$500,0)),5)="Gross",MIN(U902+V902,VLOOKUP("R700",TSC!B:C,2,0)*VLOOKUP("R101",TSC!B:C,2,0))*(VLOOKUP("T711",TSC!B:C,2,0)+VLOOKUP("T712",TSC!B:C,2,0))%,MIN(T902+V902,VLOOKUP("R700",TSC!B:C,2,0)*VLOOKUP("R101",TSC!B:C,2,0))*(VLOOKUP("T711",TSC!B:C,2,0)+VLOOKUP("T712",TSC!B:C,2,0)+VLOOKUP("R701",TSC!B:C,2,0))%),0)</f>
        <v/>
      </c>
      <c r="CS902">
        <f>IFERROR(IF(RIGHT(INDEX(PIS!O$1:O$500,MATCH(D902,PIS!C$1:C$500,0)),5)="Gross",MIN(U902+V902,VLOOKUP("R700",TSC!B:C,2,0)*VLOOKUP("R101",TSC!B:C,2,0))*(VLOOKUP("T714",TSC!B:C,2,0))%,MIN(T902+V902,VLOOKUP("R700",TSC!B:C,2,0)*VLOOKUP("R101",TSC!B:C,2,0))*(VLOOKUP("T704",TSC!B:C,2,0)+VLOOKUP("T714",TSC!B:C,2,0))%),0)</f>
        <v/>
      </c>
      <c r="CT902">
        <f>IFERROR(IF(RIGHT(INDEX(PIS!O$1:O$500,MATCH(D902,PIS!C$1:C$500,0)),5)="Gross",MIN(U902+V902,VLOOKUP("R700",TSC!B:C,2,0)*VLOOKUP("R101",TSC!B:C,2,0))*VLOOKUP("T705",TSC!B:C,2,0)%,MIN(T902+V902,VLOOKUP("R700",TSC!B:C,2,0)*VLOOKUP("R101",TSC!B:C,2,0))*VLOOKUP("T705",TSC!B:C,2,0)%),0)</f>
        <v/>
      </c>
      <c r="CU902">
        <f>IFERROR(IF(RIGHT(INDEX(PIS!O$1:O$500,MATCH(D902,PIS!C$1:C$500,0)),5)="Gross",MIN(U902+V902,VLOOKUP("R700",TSC!B:C,2,0)*VLOOKUP("R101",TSC!B:C,2,0))*(VLOOKUP("T713",TSC!B:C,2,0))%,MIN(T902+V902,VLOOKUP("R700",TSC!B:C,2,0)*VLOOKUP("R101",TSC!B:C,2,0))*(VLOOKUP("T713",TSC!B:C,2,0))%),0)</f>
        <v/>
      </c>
      <c r="CV902">
        <f>IFERROR(INDEX(ADJ!$A$1:$BZ$1000,MATCH(PAYROLL!D902,ADJ!A$1:A$500,0),MATCH(PAYROLL!CV$2,ADJ!$2:$2,0)),0)</f>
        <v/>
      </c>
      <c r="CW902">
        <f>IFERROR(INDEX(ADJ!$A$1:$BZ$1000,MATCH(PAYROLL!D902,ADJ!A$1:A$500,0),MATCH(PAYROLL!CW$2,ADJ!$2:$2,0)),0)</f>
        <v/>
      </c>
      <c r="CX902">
        <f>SUM(CR902:CW902)</f>
        <v/>
      </c>
      <c r="CY902">
        <f>ROUND(IF(CR902&gt;0,T902+V902*VLOOKUP("R202",TSC!$B$1:$C$500,2,0),0),0)</f>
        <v/>
      </c>
      <c r="CZ902">
        <f>IFERROR(INDEX(CSDA!D$1:D$500,MATCH($CZ$2,CSDA!C$1:C$500,0)),0)</f>
        <v/>
      </c>
      <c r="DA902">
        <f>ROUND(T902*0.7%,0)</f>
        <v/>
      </c>
      <c r="DB902">
        <f>ROUND(T902/12,0)</f>
        <v/>
      </c>
      <c r="DC902">
        <f ref="DC902" t="array">IFERROR(INDEX(CSDA!D$1:D$500,MATCH("Trích giữ"&amp;PAYROLL!DC$2,CSDA!A$1:A$500&amp;CSDA!C$1:C$500,0)),0)</f>
        <v/>
      </c>
      <c r="DD902">
        <f ref="DD902" t="array">IFERROR(INDEX(CSDA!D$1:D$500,MATCH("Trích giữ"&amp;PAYROLL!DD$2,CSDA!A$1:A$500&amp;CSDA!C$1:C$500,0)),0)</f>
        <v/>
      </c>
      <c r="DE902">
        <f ref="DE902" t="array">IFERROR(INDEX(CSDA!D$1:D$500,MATCH("Trích giữ"&amp;PAYROLL!DE$2,CSDA!A$1:A$500&amp;CSDA!C$1:C$500,0)),0)</f>
        <v/>
      </c>
      <c r="DF902">
        <f>IFERROR(INDEX(CSDA!D$1:D$500,MATCH(PAYROLL!DF$2,CSDA!C$1:C$500,0)),0)</f>
        <v/>
      </c>
      <c r="DG902">
        <f ref="DG902" t="array">IFERROR(INDEX(CSDA!D$1:D$500,MATCH("Trích giữ"&amp;PAYROLL!DG$2,CSDA!A$1:A$500&amp;CSDA!C$1:C$500,0)),0)</f>
        <v/>
      </c>
      <c r="DH902">
        <f>ROUND(T902/26,0)</f>
        <v/>
      </c>
      <c r="DI902">
        <f ref="DI902" t="array">IFERROR(INDEX(CSDA!D$1:D$500,MATCH("Trích giữ"&amp;PAYROLL!DI$2,CSDA!A$1:A$500&amp;CSDA!C$1:C$500,0)),0)</f>
        <v/>
      </c>
      <c r="DJ902">
        <f>IF(U902=0,T902*21.5%-BL902,0)</f>
        <v/>
      </c>
      <c r="DK902">
        <f ref="DK902" t="array">IFERROR(INDEX(CSDA!D$1:D$500,MATCH("Trích giữ"&amp;PAYROLL!DK$2,CSDA!A$1:A$500&amp;CSDA!C$1:C$500,0)),0)</f>
        <v/>
      </c>
      <c r="DL902">
        <f>IFERROR(INDEX(CSDA!D$1:D$500,MATCH(PAYROLL!DL$2,CSDA!C$1:C$500,0))/12,0)</f>
        <v/>
      </c>
      <c r="DM902">
        <f>SUM(DB902:DL902)</f>
        <v/>
      </c>
      <c r="DN902">
        <f>IFERROR(INDEX(ADJ!$A$1:$BZ$1000,MATCH(PAYROLL!D902,ADJ!A$1:A$500,0),MATCH(PAYROLL!DN$2,ADJ!$2:$2,0)),0)</f>
        <v/>
      </c>
      <c r="DO902">
        <f>IFERROR(SUM(BP902,DM902:DN902,CX902:DA902)-DT902,0)</f>
        <v/>
      </c>
      <c r="DP902">
        <f ref="DP902" t="array">SUM(BW902*IFERROR(INDEX(CSDA!D$1:D$500,MATCH(BW$2,CSDA!C$1:C$500,0)),0)%,CX902*IFERROR(INDEX(CSDA!D$1:D$500,MATCH(CX$2,CSDA!C$1:C$500,0)),0)%,DA902*IFERROR(INDEX(CSDA!D$1:D$500,MATCH(DA$2,CSDA!C$1:C$500,0)),0)%,DB902*IFERROR(INDEX(CSDA!D$1:D$500,MATCH(DB$2,CSDA!C$1:C$500,0)),0)%,DF902*IFERROR(INDEX(CSDA!D$1:D$500,MATCH("Phí dịch vụ"&amp;PAYROLL!DF$2,CSDA!A$1:A$500&amp;CSDA!C$1:C$500,0)),0)%,DC902*IFERROR(INDEX(CSDA!D$1:D$500,MATCH("Phí dịch vụ"&amp;PAYROLL!DC$2,CSDA!A$1:A$500&amp;CSDA!C$1:C$500,0)),0)%,DH902*IFERROR(INDEX(CSDA!D$1:D$500,MATCH("Phí dịch vụ"&amp;PAYROLL!DH$2,CSDA!A$1:A$500&amp;CSDA!C$1:C$500,0)),0)%,DJ902*IFERROR(INDEX(CSDA!D$1:D$500,MATCH("Phí dịch vụ"&amp;PAYROLL!DJ$2,CSDA!A$1:A$500&amp;CSDA!C$1:C$500,0)),0)%,BN902*IFERROR(INDEX(CSDA!D$1:D$500,MATCH(BN$2,CSDA!C$1:C$500,0)),0)%)-BN902*7%</f>
        <v/>
      </c>
      <c r="DQ902">
        <f>IFERROR(INDEX(ADJ!$A$1:$BZ$1000,MATCH(PAYROLL!D902,ADJ!A$1:A$500,0),MATCH(PAYROLL!DQ$2,ADJ!$2:$2,0)),0)</f>
        <v/>
      </c>
      <c r="DR902">
        <f>IFERROR(INDEX(ADJ!$A$1:$BZ$1000,MATCH(PAYROLL!D902,ADJ!A$1:A$500,0),MATCH(PAYROLL!DR$2,ADJ!$2:$2,0)),0)</f>
        <v/>
      </c>
      <c r="DS902">
        <f>SUM(DP902:DR902)</f>
        <v/>
      </c>
      <c r="DT902">
        <f>EK902</f>
        <v/>
      </c>
      <c r="DU902">
        <f>SUM(DO902:DR902)</f>
        <v/>
      </c>
      <c r="DV902">
        <f>ROUND(DU902*0.1,0)</f>
        <v/>
      </c>
      <c r="DW902">
        <f>DU902+DV902</f>
        <v/>
      </c>
      <c r="DZ902">
        <f>IFERROR(INDEX(ADJ!$A$1:$BZ$1000,MATCH(PAYROLL!$D902,ADJ!A$1:A$500,0),MATCH(PAYROLL!DZ$2,ADJ!$2:$2,0)),0)</f>
        <v/>
      </c>
      <c r="EA902">
        <f>IFERROR(INDEX(ADJ!$A$1:$BZ$1000,MATCH(PAYROLL!$D902,ADJ!A$1:A$500,0),MATCH(PAYROLL!EA$2,ADJ!$2:$2,0)),0)</f>
        <v/>
      </c>
      <c r="EB902">
        <f>IFERROR(INDEX(ADJ!$A$1:$BZ$1000,MATCH(PAYROLL!$D902,ADJ!A$1:A$500,0),MATCH(PAYROLL!EB$2,ADJ!$2:$2,0)),0)</f>
        <v/>
      </c>
      <c r="EC902">
        <f>IFERROR(INDEX(ADJ!$A$1:$BZ$1000,MATCH(PAYROLL!$D902,ADJ!A$1:A$500,0),MATCH(PAYROLL!EC$2,ADJ!$2:$2,0)),0)</f>
        <v/>
      </c>
      <c r="ED902">
        <f>IFERROR(INDEX(ADJ!$A$1:$BZ$1000,MATCH(PAYROLL!$D902,ADJ!A$1:A$500,0),MATCH(PAYROLL!ED$2,ADJ!$2:$2,0)),0)</f>
        <v/>
      </c>
      <c r="EE902">
        <f>IFERROR(INDEX(ADJ!$A$1:$BZ$1000,MATCH(PAYROLL!$D902,ADJ!A$1:A$500,0),MATCH(PAYROLL!EE$2,ADJ!$2:$2,0)),0)</f>
        <v/>
      </c>
      <c r="EF902">
        <f>IFERROR(INDEX(ADJ!$A$1:$BZ$1000,MATCH(PAYROLL!$D902,ADJ!A$1:A$500,0),MATCH(PAYROLL!EF$2,ADJ!$2:$2,0)),0)</f>
        <v/>
      </c>
      <c r="EG902">
        <f>IFERROR(INDEX(ADJ!$A$1:$BZ$1000,MATCH(PAYROLL!$D902,ADJ!A$1:A$500,0),MATCH(PAYROLL!EG$2,ADJ!$2:$2,0)),0)</f>
        <v/>
      </c>
      <c r="EH902">
        <f>IFERROR(INDEX(ADJ!$A$1:$BZ$1000,MATCH(PAYROLL!$D902,ADJ!A$1:A$500,0),MATCH(PAYROLL!EH$2,ADJ!$2:$2,0)),0)</f>
        <v/>
      </c>
      <c r="EI902">
        <f>IFERROR(INDEX(ADJ!$A$1:$BZ$1000,MATCH(PAYROLL!D902,ADJ!A$1:A$500,0),MATCH(PAYROLL!EI$2,ADJ!$2:$2,0)),0)</f>
        <v/>
      </c>
      <c r="EJ902">
        <f>IFERROR(INDEX(ADJ!$A$1:$BZ$1000,MATCH(PAYROLL!$D902,ADJ!A$1:A$500,0),MATCH(PAYROLL!EJ$2,ADJ!$2:$2,0)),0)</f>
        <v/>
      </c>
      <c r="EK902">
        <f>SUM(DZ902:EJ902)</f>
        <v/>
      </c>
    </row>
    <row r="903">
      <c r="A903" t="n">
        <v>901</v>
      </c>
      <c r="B903" t="inlineStr">
        <is>
          <t>Đào Xuân Hiệu</t>
        </is>
      </c>
      <c r="D903" t="inlineStr">
        <is>
          <t>125544-03</t>
        </is>
      </c>
      <c r="S903">
        <f>IFERROR(INDEX(PIS!$A$1:$BZ$1000,MATCH($D903,PIS!C$1:C$500,0),MATCH("Lương CB tháng trước",PIS!$1:$1,0)),0)</f>
        <v/>
      </c>
      <c r="T903">
        <f>IFERROR(INDEX(PIS!$A$1:$BZ$1000,MATCH($D903,PIS!C$1:C$500,0),MATCH("Lương CB hiện tại",PIS!$1:$1,0)),0)</f>
        <v/>
      </c>
      <c r="U903">
        <f>IFERROR(INDEX(PIS!$A$1:$BZ$1000,MATCH($D903,PIS!C$1:C$500,0),MATCH("Lương đóng BHBB",PIS!$1:$1,0)),0)</f>
        <v/>
      </c>
      <c r="V903">
        <f>IFERROR(INDEX(PIS!$A$1:$BZ$1000,MATCH($D903,PIS!C$1:C$500,0),MATCH(V$2,PIS!$2:$2,0)),0)</f>
        <v/>
      </c>
      <c r="W903">
        <f>IFERROR(INDEX(PIS!$A$1:$BZ$1000,MATCH($D903,PIS!C$1:C$500,0),MATCH(W$2,PIS!$2:$2,0)),0)</f>
        <v/>
      </c>
      <c r="X903">
        <f>IFERROR(INDEX(PIS!$A$1:$BZ$1000,MATCH($D903,PIS!C$1:C$500,0),MATCH(X$2,PIS!$2:$2,0)),0)</f>
        <v/>
      </c>
      <c r="Y903">
        <f>IFERROR(INDEX(PIS!$A$1:$BZ$1000,MATCH($D903,PIS!C$1:C$500,0),MATCH(Y$2,PIS!$2:$2,0)),0)</f>
        <v/>
      </c>
      <c r="Z903">
        <f>IFERROR(INDEX(PIS!$A$1:$BZ$1000,MATCH($D903,PIS!C$1:C$500,0),MATCH(Z$2,PIS!$2:$2,0)),0)</f>
        <v/>
      </c>
      <c r="AA903">
        <f>IFERROR(INDEX(PIS!$A$1:$BZ$1000,MATCH($D903,PIS!C$1:C$500,0),MATCH(AA$2,PIS!$2:$2,0)),0)</f>
        <v/>
      </c>
      <c r="AB903">
        <f>IFERROR(INDEX(PIS!$A$1:$BZ$1000,MATCH($D903,PIS!C$1:C$500,0),MATCH(AB$2,PIS!$2:$2,0)),0)</f>
        <v/>
      </c>
      <c r="AC903">
        <f>SUM(V903:AB903)</f>
        <v/>
      </c>
      <c r="AD903">
        <f>IFERROR(INDEX(TIMESHEET!$A$1:$AI$5000,MATCH($D903,TIMESHEET!A$1:A$500,0),MATCH("T100",TIMESHEET!$2:$2,0))-2,0)</f>
        <v/>
      </c>
      <c r="AE903">
        <f>IFERROR(INDEX(TIMESHEET!$A$1:$AI$5000,MATCH($D903,TIMESHEET!A$1:A$500,0),MATCH("T202",TIMESHEET!$2:$2,0)),0)</f>
        <v/>
      </c>
      <c r="AF903">
        <f>IFERROR(INDEX(TIMESHEET!$A$1:$AI$5000,MATCH($D903,TIMESHEET!A$1:A$500,0),MATCH("T302",TIMESHEET!$2:$2,0)),0)</f>
        <v/>
      </c>
      <c r="AG903">
        <f>IFERROR(INDEX(TIMESHEET!$A$1:$AI$5000,MATCH($D903,TIMESHEET!A$1:A$500,0),MATCH("T406",TIMESHEET!$2:$2,0)),0)</f>
        <v/>
      </c>
      <c r="AH903">
        <f>AE903+AG903</f>
        <v/>
      </c>
      <c r="AI903">
        <f>IFERROR(INDEX(TIMESHEET!$A$1:$AI$5000,MATCH($D903,TIMESHEET!A$1:A$500,0),MATCH("T701",TIMESHEET!$2:$2,0)),0)</f>
        <v/>
      </c>
      <c r="AJ903">
        <f>IFERROR(INDEX(TIMESHEET!$A$1:$AI$5000,MATCH($D903,TIMESHEET!B$1:B$500,0),MATCH("T320",TIMESHEET!$2:$2,0)),0)</f>
        <v/>
      </c>
      <c r="AK903">
        <f>IFERROR(IF(LEFT(INDEX(PIS!O$1:O$500,MATCH(D903,PIS!C$1:C$500)),1)="M",T903/AD903*SUM(AE903:AG903),T903*AD903),0)</f>
        <v/>
      </c>
      <c r="AL903">
        <f>IFERROR(INDEX(ADJ!$A$1:$BZ$1000,MATCH(PAYROLL!D903,ADJ!A$1:A$500,0),MATCH(PAYROLL!AL$2,ADJ!$2:$2,0)),0)</f>
        <v/>
      </c>
      <c r="AM903">
        <f>SUM(AK903:AL903)</f>
        <v/>
      </c>
      <c r="AN903">
        <f>IFERROR(ROUND(V903/$AD903*$AH903,0),0)</f>
        <v/>
      </c>
      <c r="AO903">
        <f>IFERROR(ROUND(W903/$AD903*$AH903,0),0)</f>
        <v/>
      </c>
      <c r="AP903">
        <f>IFERROR(ROUND(X903/$AD903*$AE903,0),0)</f>
        <v/>
      </c>
      <c r="AQ903">
        <f>IFERROR(ROUND(Y903/$AD903*$AH903,0),0)</f>
        <v/>
      </c>
      <c r="AR903">
        <f>IFERROR(ROUND(Z903/$AD903*$AH903,0),0)</f>
        <v/>
      </c>
      <c r="AS903">
        <f>IFERROR(ROUND(AA903/$AD903*$AH903,0),0)</f>
        <v/>
      </c>
      <c r="AT903">
        <f>IFERROR(IF((AE903+AF903+AG903)&gt;13,AB903,ROUND(AB903/AD903*AH903,0)),0)</f>
        <v/>
      </c>
      <c r="AU903">
        <f>IFERROR(INDEX(ADJ!$A$1:$BZ$1000,MATCH(PAYROLL!D903,ADJ!A$1:A$500,0),MATCH(PAYROLL!AU$2,ADJ!$2:$2,0)),0)</f>
        <v/>
      </c>
      <c r="AV903">
        <f>ROUND(SUM(AN903:AU903),0)</f>
        <v/>
      </c>
      <c r="AW903">
        <f>IFERROR(INDEX(TIMESHEET!$A$1:$AI$5000,MATCH(PAYROLL!D903,TIMESHEET!A$1:A$500,0),MATCH("T620",TIMESHEET!$2:$2,0)),0)</f>
        <v/>
      </c>
      <c r="AX903">
        <f>IFERROR(INDEX(TIMESHEET!$A$1:$AI$5000,MATCH(PAYROLL!D903,TIMESHEET!A$1:A$500,0),MATCH("T601",TIMESHEET!$2:$2,0)),0)</f>
        <v/>
      </c>
      <c r="AY903">
        <f>IFERROR(INDEX(TIMESHEET!$A$1:$AI$5000,MATCH(PAYROLL!D903,TIMESHEET!A$1:A$500,0),MATCH("T602",TIMESHEET!$2:$2,0)),0)</f>
        <v/>
      </c>
      <c r="AZ903">
        <f>IFERROR(INDEX(TIMESHEET!$A$1:$AI$5000,MATCH(PAYROLL!D903,TIMESHEET!A$1:A$500,0),MATCH("T603",TIMESHEET!$2:$2,0)),0)</f>
        <v/>
      </c>
      <c r="BA903">
        <f>IFERROR(INDEX(TIMESHEET!$A$1:$AI$5000,MATCH(PAYROLL!D903,TIMESHEET!A$1:A$500,0),MATCH("T611",TIMESHEET!$2:$2,0)),0)</f>
        <v/>
      </c>
      <c r="BB903">
        <f>IFERROR(INDEX(TIMESHEET!$A$1:$AI$5000,MATCH(PAYROLL!D903,TIMESHEET!A$1:A$500,0),MATCH("T612",TIMESHEET!$2:$2,0)),0)</f>
        <v/>
      </c>
      <c r="BC903">
        <f>IFERROR(INDEX(TIMESHEET!$A$1:$AI$5000,MATCH(PAYROLL!D903,TIMESHEET!A$1:A$500,0),MATCH("T613",TIMESHEET!$2:$2,0)),0)</f>
        <v/>
      </c>
      <c r="BD903">
        <f>IFERROR(INDEX(TIMESHEET!$A$1:$AI$5000,MATCH(PAYROLL!D903,TIMESHEET!A$1:A$500,0),MATCH("T500",TIMESHEET!$2:$2,0)),0)</f>
        <v/>
      </c>
      <c r="BE903">
        <f>IFERROR(IF(LEFT(INDEX(PIS!O$1:O$500,MATCH(D903,PIS!C$1:C$500)),1)="M",T903/AD903/8*(AW903+AX903*1.5+AY903*2+AZ903*3+BA903*2.1+BB903*2.7+BC903*3.9+BD903*0.3),T903/8*(AW903+AX903*1.5+AY903*2+AZ903*3+BA903*2.1+BB903*2.7+BC903*3.9+BD903*0.3)),0)</f>
        <v/>
      </c>
      <c r="BF903">
        <f>IFERROR(INDEX(ADJ!$A$1:$BZ$1000,MATCH(PAYROLL!$D903,ADJ!A$1:A$500,0),MATCH(PAYROLL!BF$2,ADJ!$2:$2,0)),0)</f>
        <v/>
      </c>
      <c r="BG903">
        <f>IFERROR(INDEX(ADJ!$A$1:$BZ$1000,MATCH(PAYROLL!D903,ADJ!A$1:A$500,0),MATCH(PAYROLL!BG$2,ADJ!$2:$2,0)),0)</f>
        <v/>
      </c>
      <c r="BH903">
        <f>IFERROR(INDEX(ADJ!$A$1:$BZ$1000,MATCH(PAYROLL!D903,ADJ!A$1:A$500,0),MATCH(PAYROLL!BH$2,ADJ!$2:$2,0)),0)</f>
        <v/>
      </c>
      <c r="BI903">
        <f>IFERROR(INDEX(ADJ!$A$1:$BZ$1000,MATCH(PAYROLL!D903,ADJ!A$1:A$500,0),MATCH(PAYROLL!BI$2,ADJ!$2:$2,0)),0)</f>
        <v/>
      </c>
      <c r="BJ903">
        <f>IFERROR(INDEX(ADJ!$A$1:$BZ$1000,MATCH(PAYROLL!D903,ADJ!A$1:A$500,0),MATCH(PAYROLL!BJ$2,ADJ!$2:$2,0)),0)</f>
        <v/>
      </c>
      <c r="BK903">
        <f>SUM(BF903:BJ903)</f>
        <v/>
      </c>
      <c r="BL903">
        <f>IFERROR(INDEX(ADJ!$A$1:$BZ$1000,MATCH(PAYROLL!D903,ADJ!A$1:A$500,0),MATCH(PAYROLL!BL$2,ADJ!$2:$2,0)),0)</f>
        <v/>
      </c>
      <c r="BM903">
        <f>IFERROR(INDEX(ADJ!$A$1:$BZ$1000,MATCH(PAYROLL!D903,ADJ!A$1:A$500,0),MATCH(PAYROLL!BM$2,ADJ!$2:$2,0)),0)</f>
        <v/>
      </c>
      <c r="BN903">
        <f>IFERROR(INDEX(ADJ!$A$1:$BZ$1000,MATCH(PAYROLL!D903,ADJ!A$1:A$500,0),MATCH(PAYROLL!BN$2,ADJ!$2:$2,0)),0)</f>
        <v/>
      </c>
      <c r="BO903">
        <f>IFERROR(INDEX(ADJ!$A$1:$BZ$1000,MATCH(PAYROLL!D903,ADJ!A$1:A$500,0),MATCH(PAYROLL!BO$2,ADJ!$2:$2,0)),0)</f>
        <v/>
      </c>
      <c r="BP903">
        <f>SUM(AM903,AV903,BE903,BK903,BL903:BO903)</f>
        <v/>
      </c>
      <c r="BQ903">
        <f>BO903</f>
        <v/>
      </c>
      <c r="BR903">
        <f>IFERROR(ROUND(IF(LEFT(INDEX(PIS!O$1:O$500,MATCH(D903,PIS!C$1:C$500)),1)="D",T903/8*(BD903*0.3),IF(LEFT(INDEX(PIS!O$1:O$500,MATCH(D903,PIS!C$1:C$500)),1)="H",T903*($BD903*0.3),T903/$AD903/8*($BD903*0.3))),0),0)</f>
        <v/>
      </c>
      <c r="BS903">
        <f>IF(AP903&lt;1,0,MIN(AP903,730000))</f>
        <v/>
      </c>
      <c r="BT903">
        <f>IFERROR(ROUND((BE903-SUM(AW903:BC903)*T903/AD903/8),0)-BR903,0)</f>
        <v/>
      </c>
      <c r="BU903">
        <f>AO903</f>
        <v/>
      </c>
      <c r="BV903">
        <f>SUM(BQ903:BU903)</f>
        <v/>
      </c>
      <c r="BW903">
        <f>BP903-BV903</f>
        <v/>
      </c>
      <c r="BX903">
        <f>IFERROR(IF(RIGHT(INDEX(PIS!O$1:O$500,MATCH(D903,PIS!C$1:C$500)),5)="Gross",MIN(U903+V903,VLOOKUP("R700",TSC!B:C,2,0)*VLOOKUP("R101",TSC!B:C,2,0))*VLOOKUP("R701",TSC!B:C,2,0)%,0),0)</f>
        <v/>
      </c>
      <c r="BY903">
        <f>IFERROR(IF(RIGHT(INDEX(PIS!O$1:O$500,MATCH(D903,PIS!C$1:C$500)),5)="Gross",MIN(U903+V903,VLOOKUP("R700",TSC!B:C,2,0)*VLOOKUP("R101",TSC!B:C,2,0))*VLOOKUP("T704",TSC!B:C,2,0)%,0),0)</f>
        <v/>
      </c>
      <c r="BZ903">
        <f>IFERROR(IF(RIGHT(INDEX(PIS!O$1:O$500,MATCH(D903,PIS!C$1:C$500)),5)="Gross",MIN(U903+V903,VLOOKUP("R700",TSC!B:C,2,0)*VLOOKUP("1",TSC!F:G,2,0))*VLOOKUP("T705",TSC!B:C,2,0)%,0),0)</f>
        <v/>
      </c>
      <c r="CA903">
        <f>IFERROR(INDEX(ADJ!$A$1:$BZ$1000,MATCH(PAYROLL!D903,ADJ!A$1:A$500,0),MATCH(PAYROLL!CA$2,ADJ!$2:$2,0)),0)</f>
        <v/>
      </c>
      <c r="CB903">
        <f>IFERROR(INDEX(ADJ!$A$1:$BZ$1000,MATCH(PAYROLL!D903,ADJ!A$1:A$500,0),MATCH(PAYROLL!CB$2,ADJ!$2:$2,0)),0)</f>
        <v/>
      </c>
      <c r="CC903">
        <f>SUM(BX903:CB903)</f>
        <v/>
      </c>
      <c r="CD903">
        <f>IFERROR(INDEX(PIS!$A$1:$BZ$1000,MATCH(PAYROLL!D903,PIS!C$1:C$500,0),MATCH(PAYROLL!CD$1,PIS!$1:$1,0)),0)</f>
        <v/>
      </c>
      <c r="CE903">
        <f>IFERROR(IF(OR(INDEX(PIS!P$1:P$500,MATCH(D903,PIS!C$1:C$500,0))="LT2",INDEX(PIS!P$1:P$500,MATCH(D903,PIS!C$1:C$500,0))="P10"),0,SUM(CC903,CD903*VLOOKUP("R601",TSC!B:C,2,0),VLOOKUP("R602",TSC!B:C,2,0))),0)</f>
        <v/>
      </c>
      <c r="CF903">
        <f>MAX(BW903-CE903,0)</f>
        <v/>
      </c>
      <c r="CG903">
        <f>IFERROR(IF(OR(RIGHT(INDEX(PIS!P$1:P$500,MATCH(D903,PIS!C$1:C$500)),5)="P10",RIGHT(INDEX(PIS!P$1:P$500,MATCH(D903,PIS!C$1:C$500)),5)="CK"),0,IF(CF903&lt;=5000000,CF903*5%,IF(CF903&lt;=10000000,CF903*10%-250000,IF(CF903&lt;=18000000,CF903*15%-750000,IF(CF903&lt;=32000000,CF903*20%-1650000,IF(CF903&lt;=52000000,CF903*25%-3250000,IF(CF903&lt;=80000000,BH903*30%-5850000,CF903*35%-9850000))))))),0)</f>
        <v/>
      </c>
      <c r="CH903">
        <f>IFERROR(IF(OR(INDEX(PIS!P$1:P$500,MATCH(D903,PIS!C$1:C$500))="LT",INDEX(PIS!P$1:P$500,MATCH(D903,PIS!C$1:C$500))="CK"),0,IF(CF903&lt;2000000,0,CF903*10%)),0)</f>
        <v/>
      </c>
      <c r="CI903">
        <f>IFERROR(INDEX(ADJ!$A$1:$BZ$1000,MATCH(PAYROLL!D903,ADJ!A$1:A$500,0),MATCH(PAYROLL!CI$2,ADJ!$2:$2,0)),0)</f>
        <v/>
      </c>
      <c r="CJ903">
        <f>IFERROR(INDEX(ADJ!$A$1:$BZ$1000,MATCH(PAYROLL!D903,ADJ!A$1:A$500,0),MATCH(PAYROLL!CJ$2,ADJ!$2:$2,0)),0)</f>
        <v/>
      </c>
      <c r="CK903">
        <f>IFERROR(INDEX(ADJ!$A$1:$BZ$1000,MATCH(PAYROLL!D903,ADJ!A$1:A$500,0),MATCH(PAYROLL!CK$2,ADJ!$2:$2,0)),0)</f>
        <v/>
      </c>
      <c r="CL903">
        <f>SUM(CG903:CK903)</f>
        <v/>
      </c>
      <c r="CM903">
        <f>ROUND(SUM(CH903:CK903),0)</f>
        <v/>
      </c>
      <c r="CN903">
        <f>IFERROR(INDEX(CSDA!D$1:D$500,MATCH($CN$2,CSDA!C$1:C$500,0))*INDEX(PIS!V$1:V$500,MATCH(D903,PIS!C$1:C$500))+INDEX(ADJ!$A$1:$BZ$1000,MATCH(PAYROLL!D903,ADJ!A$1:A$500,0),MATCH(PAYROLL!CN$2,ADJ!$2:$2,0)),0)</f>
        <v/>
      </c>
      <c r="CO903">
        <f>IFERROR(INDEX(ADJ!$A$1:$BZ$1000,MATCH(PAYROLL!D903,ADJ!A$1:A$500,0),MATCH(PAYROLL!CO$2,ADJ!$2:$2,0)),0)</f>
        <v/>
      </c>
      <c r="CP903">
        <f>IFERROR(INDEX(ADJ!$A$1:$BZ$1000,MATCH(PAYROLL!D903,ADJ!A$1:A$500,0),MATCH(PAYROLL!CP$2,ADJ!$2:$2,0)),0)</f>
        <v/>
      </c>
      <c r="CQ903">
        <f>BP903-CL903-CI903-CM903-CN903-CO903-CP903-CC903</f>
        <v/>
      </c>
      <c r="CR903">
        <f>IFERROR(IF(RIGHT(INDEX(PIS!O$1:O$500,MATCH(D903,PIS!C$1:C$500,0)),5)="Gross",MIN(U903+V903,VLOOKUP("R700",TSC!B:C,2,0)*VLOOKUP("R101",TSC!B:C,2,0))*(VLOOKUP("T711",TSC!B:C,2,0)+VLOOKUP("T712",TSC!B:C,2,0))%,MIN(T903+V903,VLOOKUP("R700",TSC!B:C,2,0)*VLOOKUP("R101",TSC!B:C,2,0))*(VLOOKUP("T711",TSC!B:C,2,0)+VLOOKUP("T712",TSC!B:C,2,0)+VLOOKUP("R701",TSC!B:C,2,0))%),0)</f>
        <v/>
      </c>
      <c r="CS903">
        <f>IFERROR(IF(RIGHT(INDEX(PIS!O$1:O$500,MATCH(D903,PIS!C$1:C$500,0)),5)="Gross",MIN(U903+V903,VLOOKUP("R700",TSC!B:C,2,0)*VLOOKUP("R101",TSC!B:C,2,0))*(VLOOKUP("T714",TSC!B:C,2,0))%,MIN(T903+V903,VLOOKUP("R700",TSC!B:C,2,0)*VLOOKUP("R101",TSC!B:C,2,0))*(VLOOKUP("T704",TSC!B:C,2,0)+VLOOKUP("T714",TSC!B:C,2,0))%),0)</f>
        <v/>
      </c>
      <c r="CT903">
        <f>IFERROR(IF(RIGHT(INDEX(PIS!O$1:O$500,MATCH(D903,PIS!C$1:C$500,0)),5)="Gross",MIN(U903+V903,VLOOKUP("R700",TSC!B:C,2,0)*VLOOKUP("R101",TSC!B:C,2,0))*VLOOKUP("T705",TSC!B:C,2,0)%,MIN(T903+V903,VLOOKUP("R700",TSC!B:C,2,0)*VLOOKUP("R101",TSC!B:C,2,0))*VLOOKUP("T705",TSC!B:C,2,0)%),0)</f>
        <v/>
      </c>
      <c r="CU903">
        <f>IFERROR(IF(RIGHT(INDEX(PIS!O$1:O$500,MATCH(D903,PIS!C$1:C$500,0)),5)="Gross",MIN(U903+V903,VLOOKUP("R700",TSC!B:C,2,0)*VLOOKUP("R101",TSC!B:C,2,0))*(VLOOKUP("T713",TSC!B:C,2,0))%,MIN(T903+V903,VLOOKUP("R700",TSC!B:C,2,0)*VLOOKUP("R101",TSC!B:C,2,0))*(VLOOKUP("T713",TSC!B:C,2,0))%),0)</f>
        <v/>
      </c>
      <c r="CV903">
        <f>IFERROR(INDEX(ADJ!$A$1:$BZ$1000,MATCH(PAYROLL!D903,ADJ!A$1:A$500,0),MATCH(PAYROLL!CV$2,ADJ!$2:$2,0)),0)</f>
        <v/>
      </c>
      <c r="CW903">
        <f>IFERROR(INDEX(ADJ!$A$1:$BZ$1000,MATCH(PAYROLL!D903,ADJ!A$1:A$500,0),MATCH(PAYROLL!CW$2,ADJ!$2:$2,0)),0)</f>
        <v/>
      </c>
      <c r="CX903">
        <f>SUM(CR903:CW903)</f>
        <v/>
      </c>
      <c r="CY903">
        <f>ROUND(IF(CR903&gt;0,T903+V903*VLOOKUP("R202",TSC!$B$1:$C$500,2,0),0),0)</f>
        <v/>
      </c>
      <c r="CZ903">
        <f>IFERROR(INDEX(CSDA!D$1:D$500,MATCH($CZ$2,CSDA!C$1:C$500,0)),0)</f>
        <v/>
      </c>
      <c r="DA903">
        <f>ROUND(T903*0.7%,0)</f>
        <v/>
      </c>
      <c r="DB903">
        <f>ROUND(T903/12,0)</f>
        <v/>
      </c>
      <c r="DC903">
        <f ref="DC903" t="array">IFERROR(INDEX(CSDA!D$1:D$500,MATCH("Trích giữ"&amp;PAYROLL!DC$2,CSDA!A$1:A$500&amp;CSDA!C$1:C$500,0)),0)</f>
        <v/>
      </c>
      <c r="DD903">
        <f ref="DD903" t="array">IFERROR(INDEX(CSDA!D$1:D$500,MATCH("Trích giữ"&amp;PAYROLL!DD$2,CSDA!A$1:A$500&amp;CSDA!C$1:C$500,0)),0)</f>
        <v/>
      </c>
      <c r="DE903">
        <f ref="DE903" t="array">IFERROR(INDEX(CSDA!D$1:D$500,MATCH("Trích giữ"&amp;PAYROLL!DE$2,CSDA!A$1:A$500&amp;CSDA!C$1:C$500,0)),0)</f>
        <v/>
      </c>
      <c r="DF903">
        <f>IFERROR(INDEX(CSDA!D$1:D$500,MATCH(PAYROLL!DF$2,CSDA!C$1:C$500,0)),0)</f>
        <v/>
      </c>
      <c r="DG903">
        <f ref="DG903" t="array">IFERROR(INDEX(CSDA!D$1:D$500,MATCH("Trích giữ"&amp;PAYROLL!DG$2,CSDA!A$1:A$500&amp;CSDA!C$1:C$500,0)),0)</f>
        <v/>
      </c>
      <c r="DH903">
        <f>ROUND(T903/26,0)</f>
        <v/>
      </c>
      <c r="DI903">
        <f ref="DI903" t="array">IFERROR(INDEX(CSDA!D$1:D$500,MATCH("Trích giữ"&amp;PAYROLL!DI$2,CSDA!A$1:A$500&amp;CSDA!C$1:C$500,0)),0)</f>
        <v/>
      </c>
      <c r="DJ903">
        <f>IF(U903=0,T903*21.5%-BL903,0)</f>
        <v/>
      </c>
      <c r="DK903">
        <f ref="DK903" t="array">IFERROR(INDEX(CSDA!D$1:D$500,MATCH("Trích giữ"&amp;PAYROLL!DK$2,CSDA!A$1:A$500&amp;CSDA!C$1:C$500,0)),0)</f>
        <v/>
      </c>
      <c r="DL903">
        <f>IFERROR(INDEX(CSDA!D$1:D$500,MATCH(PAYROLL!DL$2,CSDA!C$1:C$500,0))/12,0)</f>
        <v/>
      </c>
      <c r="DM903">
        <f>SUM(DB903:DL903)</f>
        <v/>
      </c>
      <c r="DN903">
        <f>IFERROR(INDEX(ADJ!$A$1:$BZ$1000,MATCH(PAYROLL!D903,ADJ!A$1:A$500,0),MATCH(PAYROLL!DN$2,ADJ!$2:$2,0)),0)</f>
        <v/>
      </c>
      <c r="DO903">
        <f>IFERROR(SUM(BP903,DM903:DN903,CX903:DA903)-DT903,0)</f>
        <v/>
      </c>
      <c r="DP903">
        <f ref="DP903" t="array">SUM(BW903*IFERROR(INDEX(CSDA!D$1:D$500,MATCH(BW$2,CSDA!C$1:C$500,0)),0)%,CX903*IFERROR(INDEX(CSDA!D$1:D$500,MATCH(CX$2,CSDA!C$1:C$500,0)),0)%,DA903*IFERROR(INDEX(CSDA!D$1:D$500,MATCH(DA$2,CSDA!C$1:C$500,0)),0)%,DB903*IFERROR(INDEX(CSDA!D$1:D$500,MATCH(DB$2,CSDA!C$1:C$500,0)),0)%,DF903*IFERROR(INDEX(CSDA!D$1:D$500,MATCH("Phí dịch vụ"&amp;PAYROLL!DF$2,CSDA!A$1:A$500&amp;CSDA!C$1:C$500,0)),0)%,DC903*IFERROR(INDEX(CSDA!D$1:D$500,MATCH("Phí dịch vụ"&amp;PAYROLL!DC$2,CSDA!A$1:A$500&amp;CSDA!C$1:C$500,0)),0)%,DH903*IFERROR(INDEX(CSDA!D$1:D$500,MATCH("Phí dịch vụ"&amp;PAYROLL!DH$2,CSDA!A$1:A$500&amp;CSDA!C$1:C$500,0)),0)%,DJ903*IFERROR(INDEX(CSDA!D$1:D$500,MATCH("Phí dịch vụ"&amp;PAYROLL!DJ$2,CSDA!A$1:A$500&amp;CSDA!C$1:C$500,0)),0)%,BN903*IFERROR(INDEX(CSDA!D$1:D$500,MATCH(BN$2,CSDA!C$1:C$500,0)),0)%)-BN903*7%</f>
        <v/>
      </c>
      <c r="DQ903">
        <f>IFERROR(INDEX(ADJ!$A$1:$BZ$1000,MATCH(PAYROLL!D903,ADJ!A$1:A$500,0),MATCH(PAYROLL!DQ$2,ADJ!$2:$2,0)),0)</f>
        <v/>
      </c>
      <c r="DR903">
        <f>IFERROR(INDEX(ADJ!$A$1:$BZ$1000,MATCH(PAYROLL!D903,ADJ!A$1:A$500,0),MATCH(PAYROLL!DR$2,ADJ!$2:$2,0)),0)</f>
        <v/>
      </c>
      <c r="DS903">
        <f>SUM(DP903:DR903)</f>
        <v/>
      </c>
      <c r="DT903">
        <f>EK903</f>
        <v/>
      </c>
      <c r="DU903">
        <f>SUM(DO903:DR903)</f>
        <v/>
      </c>
      <c r="DV903">
        <f>ROUND(DU903*0.1,0)</f>
        <v/>
      </c>
      <c r="DW903">
        <f>DU903+DV903</f>
        <v/>
      </c>
      <c r="DZ903">
        <f>IFERROR(INDEX(ADJ!$A$1:$BZ$1000,MATCH(PAYROLL!$D903,ADJ!A$1:A$500,0),MATCH(PAYROLL!DZ$2,ADJ!$2:$2,0)),0)</f>
        <v/>
      </c>
      <c r="EA903">
        <f>IFERROR(INDEX(ADJ!$A$1:$BZ$1000,MATCH(PAYROLL!$D903,ADJ!A$1:A$500,0),MATCH(PAYROLL!EA$2,ADJ!$2:$2,0)),0)</f>
        <v/>
      </c>
      <c r="EB903">
        <f>IFERROR(INDEX(ADJ!$A$1:$BZ$1000,MATCH(PAYROLL!$D903,ADJ!A$1:A$500,0),MATCH(PAYROLL!EB$2,ADJ!$2:$2,0)),0)</f>
        <v/>
      </c>
      <c r="EC903">
        <f>IFERROR(INDEX(ADJ!$A$1:$BZ$1000,MATCH(PAYROLL!$D903,ADJ!A$1:A$500,0),MATCH(PAYROLL!EC$2,ADJ!$2:$2,0)),0)</f>
        <v/>
      </c>
      <c r="ED903">
        <f>IFERROR(INDEX(ADJ!$A$1:$BZ$1000,MATCH(PAYROLL!$D903,ADJ!A$1:A$500,0),MATCH(PAYROLL!ED$2,ADJ!$2:$2,0)),0)</f>
        <v/>
      </c>
      <c r="EE903">
        <f>IFERROR(INDEX(ADJ!$A$1:$BZ$1000,MATCH(PAYROLL!$D903,ADJ!A$1:A$500,0),MATCH(PAYROLL!EE$2,ADJ!$2:$2,0)),0)</f>
        <v/>
      </c>
      <c r="EF903">
        <f>IFERROR(INDEX(ADJ!$A$1:$BZ$1000,MATCH(PAYROLL!$D903,ADJ!A$1:A$500,0),MATCH(PAYROLL!EF$2,ADJ!$2:$2,0)),0)</f>
        <v/>
      </c>
      <c r="EG903">
        <f>IFERROR(INDEX(ADJ!$A$1:$BZ$1000,MATCH(PAYROLL!$D903,ADJ!A$1:A$500,0),MATCH(PAYROLL!EG$2,ADJ!$2:$2,0)),0)</f>
        <v/>
      </c>
      <c r="EH903">
        <f>IFERROR(INDEX(ADJ!$A$1:$BZ$1000,MATCH(PAYROLL!$D903,ADJ!A$1:A$500,0),MATCH(PAYROLL!EH$2,ADJ!$2:$2,0)),0)</f>
        <v/>
      </c>
      <c r="EI903">
        <f>IFERROR(INDEX(ADJ!$A$1:$BZ$1000,MATCH(PAYROLL!D903,ADJ!A$1:A$500,0),MATCH(PAYROLL!EI$2,ADJ!$2:$2,0)),0)</f>
        <v/>
      </c>
      <c r="EJ903">
        <f>IFERROR(INDEX(ADJ!$A$1:$BZ$1000,MATCH(PAYROLL!$D903,ADJ!A$1:A$500,0),MATCH(PAYROLL!EJ$2,ADJ!$2:$2,0)),0)</f>
        <v/>
      </c>
      <c r="EK903">
        <f>SUM(DZ903:EJ903)</f>
        <v/>
      </c>
    </row>
    <row r="904">
      <c r="A904" t="n">
        <v>902</v>
      </c>
      <c r="B904" t="inlineStr">
        <is>
          <t>Hoàng Văn Diện</t>
        </is>
      </c>
      <c r="D904" t="inlineStr">
        <is>
          <t>122559-02</t>
        </is>
      </c>
      <c r="S904">
        <f>IFERROR(INDEX(PIS!$A$1:$BZ$1000,MATCH($D904,PIS!C$1:C$500,0),MATCH("Lương CB tháng trước",PIS!$1:$1,0)),0)</f>
        <v/>
      </c>
      <c r="T904">
        <f>IFERROR(INDEX(PIS!$A$1:$BZ$1000,MATCH($D904,PIS!C$1:C$500,0),MATCH("Lương CB hiện tại",PIS!$1:$1,0)),0)</f>
        <v/>
      </c>
      <c r="U904">
        <f>IFERROR(INDEX(PIS!$A$1:$BZ$1000,MATCH($D904,PIS!C$1:C$500,0),MATCH("Lương đóng BHBB",PIS!$1:$1,0)),0)</f>
        <v/>
      </c>
      <c r="V904">
        <f>IFERROR(INDEX(PIS!$A$1:$BZ$1000,MATCH($D904,PIS!C$1:C$500,0),MATCH(V$2,PIS!$2:$2,0)),0)</f>
        <v/>
      </c>
      <c r="W904">
        <f>IFERROR(INDEX(PIS!$A$1:$BZ$1000,MATCH($D904,PIS!C$1:C$500,0),MATCH(W$2,PIS!$2:$2,0)),0)</f>
        <v/>
      </c>
      <c r="X904">
        <f>IFERROR(INDEX(PIS!$A$1:$BZ$1000,MATCH($D904,PIS!C$1:C$500,0),MATCH(X$2,PIS!$2:$2,0)),0)</f>
        <v/>
      </c>
      <c r="Y904">
        <f>IFERROR(INDEX(PIS!$A$1:$BZ$1000,MATCH($D904,PIS!C$1:C$500,0),MATCH(Y$2,PIS!$2:$2,0)),0)</f>
        <v/>
      </c>
      <c r="Z904">
        <f>IFERROR(INDEX(PIS!$A$1:$BZ$1000,MATCH($D904,PIS!C$1:C$500,0),MATCH(Z$2,PIS!$2:$2,0)),0)</f>
        <v/>
      </c>
      <c r="AA904">
        <f>IFERROR(INDEX(PIS!$A$1:$BZ$1000,MATCH($D904,PIS!C$1:C$500,0),MATCH(AA$2,PIS!$2:$2,0)),0)</f>
        <v/>
      </c>
      <c r="AB904">
        <f>IFERROR(INDEX(PIS!$A$1:$BZ$1000,MATCH($D904,PIS!C$1:C$500,0),MATCH(AB$2,PIS!$2:$2,0)),0)</f>
        <v/>
      </c>
      <c r="AC904">
        <f>SUM(V904:AB904)</f>
        <v/>
      </c>
      <c r="AD904">
        <f>IFERROR(INDEX(TIMESHEET!$A$1:$AI$5000,MATCH($D904,TIMESHEET!A$1:A$500,0),MATCH("T100",TIMESHEET!$2:$2,0))-2,0)</f>
        <v/>
      </c>
      <c r="AE904">
        <f>IFERROR(INDEX(TIMESHEET!$A$1:$AI$5000,MATCH($D904,TIMESHEET!A$1:A$500,0),MATCH("T202",TIMESHEET!$2:$2,0)),0)</f>
        <v/>
      </c>
      <c r="AF904">
        <f>IFERROR(INDEX(TIMESHEET!$A$1:$AI$5000,MATCH($D904,TIMESHEET!A$1:A$500,0),MATCH("T302",TIMESHEET!$2:$2,0)),0)</f>
        <v/>
      </c>
      <c r="AG904">
        <f>IFERROR(INDEX(TIMESHEET!$A$1:$AI$5000,MATCH($D904,TIMESHEET!A$1:A$500,0),MATCH("T406",TIMESHEET!$2:$2,0)),0)</f>
        <v/>
      </c>
      <c r="AH904">
        <f>AE904+AG904</f>
        <v/>
      </c>
      <c r="AI904">
        <f>IFERROR(INDEX(TIMESHEET!$A$1:$AI$5000,MATCH($D904,TIMESHEET!A$1:A$500,0),MATCH("T701",TIMESHEET!$2:$2,0)),0)</f>
        <v/>
      </c>
      <c r="AJ904">
        <f>IFERROR(INDEX(TIMESHEET!$A$1:$AI$5000,MATCH($D904,TIMESHEET!B$1:B$500,0),MATCH("T320",TIMESHEET!$2:$2,0)),0)</f>
        <v/>
      </c>
      <c r="AK904">
        <f>IFERROR(IF(LEFT(INDEX(PIS!O$1:O$500,MATCH(D904,PIS!C$1:C$500)),1)="M",T904/AD904*SUM(AE904:AG904),T904*AD904),0)</f>
        <v/>
      </c>
      <c r="AL904">
        <f>IFERROR(INDEX(ADJ!$A$1:$BZ$1000,MATCH(PAYROLL!D904,ADJ!A$1:A$500,0),MATCH(PAYROLL!AL$2,ADJ!$2:$2,0)),0)</f>
        <v/>
      </c>
      <c r="AM904">
        <f>SUM(AK904:AL904)</f>
        <v/>
      </c>
      <c r="AN904">
        <f>IFERROR(ROUND(V904/$AD904*$AH904,0),0)</f>
        <v/>
      </c>
      <c r="AO904">
        <f>IFERROR(ROUND(W904/$AD904*$AH904,0),0)</f>
        <v/>
      </c>
      <c r="AP904">
        <f>IFERROR(ROUND(X904/$AD904*$AE904,0),0)</f>
        <v/>
      </c>
      <c r="AQ904">
        <f>IFERROR(ROUND(Y904/$AD904*$AH904,0),0)</f>
        <v/>
      </c>
      <c r="AR904">
        <f>IFERROR(ROUND(Z904/$AD904*$AH904,0),0)</f>
        <v/>
      </c>
      <c r="AS904">
        <f>IFERROR(ROUND(AA904/$AD904*$AH904,0),0)</f>
        <v/>
      </c>
      <c r="AT904">
        <f>IFERROR(IF((AE904+AF904+AG904)&gt;13,AB904,ROUND(AB904/AD904*AH904,0)),0)</f>
        <v/>
      </c>
      <c r="AU904">
        <f>IFERROR(INDEX(ADJ!$A$1:$BZ$1000,MATCH(PAYROLL!D904,ADJ!A$1:A$500,0),MATCH(PAYROLL!AU$2,ADJ!$2:$2,0)),0)</f>
        <v/>
      </c>
      <c r="AV904">
        <f>ROUND(SUM(AN904:AU904),0)</f>
        <v/>
      </c>
      <c r="AW904">
        <f>IFERROR(INDEX(TIMESHEET!$A$1:$AI$5000,MATCH(PAYROLL!D904,TIMESHEET!A$1:A$500,0),MATCH("T620",TIMESHEET!$2:$2,0)),0)</f>
        <v/>
      </c>
      <c r="AX904">
        <f>IFERROR(INDEX(TIMESHEET!$A$1:$AI$5000,MATCH(PAYROLL!D904,TIMESHEET!A$1:A$500,0),MATCH("T601",TIMESHEET!$2:$2,0)),0)</f>
        <v/>
      </c>
      <c r="AY904">
        <f>IFERROR(INDEX(TIMESHEET!$A$1:$AI$5000,MATCH(PAYROLL!D904,TIMESHEET!A$1:A$500,0),MATCH("T602",TIMESHEET!$2:$2,0)),0)</f>
        <v/>
      </c>
      <c r="AZ904">
        <f>IFERROR(INDEX(TIMESHEET!$A$1:$AI$5000,MATCH(PAYROLL!D904,TIMESHEET!A$1:A$500,0),MATCH("T603",TIMESHEET!$2:$2,0)),0)</f>
        <v/>
      </c>
      <c r="BA904">
        <f>IFERROR(INDEX(TIMESHEET!$A$1:$AI$5000,MATCH(PAYROLL!D904,TIMESHEET!A$1:A$500,0),MATCH("T611",TIMESHEET!$2:$2,0)),0)</f>
        <v/>
      </c>
      <c r="BB904">
        <f>IFERROR(INDEX(TIMESHEET!$A$1:$AI$5000,MATCH(PAYROLL!D904,TIMESHEET!A$1:A$500,0),MATCH("T612",TIMESHEET!$2:$2,0)),0)</f>
        <v/>
      </c>
      <c r="BC904">
        <f>IFERROR(INDEX(TIMESHEET!$A$1:$AI$5000,MATCH(PAYROLL!D904,TIMESHEET!A$1:A$500,0),MATCH("T613",TIMESHEET!$2:$2,0)),0)</f>
        <v/>
      </c>
      <c r="BD904">
        <f>IFERROR(INDEX(TIMESHEET!$A$1:$AI$5000,MATCH(PAYROLL!D904,TIMESHEET!A$1:A$500,0),MATCH("T500",TIMESHEET!$2:$2,0)),0)</f>
        <v/>
      </c>
      <c r="BE904">
        <f>IFERROR(IF(LEFT(INDEX(PIS!O$1:O$500,MATCH(D904,PIS!C$1:C$500)),1)="M",T904/AD904/8*(AW904+AX904*1.5+AY904*2+AZ904*3+BA904*2.1+BB904*2.7+BC904*3.9+BD904*0.3),T904/8*(AW904+AX904*1.5+AY904*2+AZ904*3+BA904*2.1+BB904*2.7+BC904*3.9+BD904*0.3)),0)</f>
        <v/>
      </c>
      <c r="BF904">
        <f>IFERROR(INDEX(ADJ!$A$1:$BZ$1000,MATCH(PAYROLL!$D904,ADJ!A$1:A$500,0),MATCH(PAYROLL!BF$2,ADJ!$2:$2,0)),0)</f>
        <v/>
      </c>
      <c r="BG904">
        <f>IFERROR(INDEX(ADJ!$A$1:$BZ$1000,MATCH(PAYROLL!D904,ADJ!A$1:A$500,0),MATCH(PAYROLL!BG$2,ADJ!$2:$2,0)),0)</f>
        <v/>
      </c>
      <c r="BH904">
        <f>IFERROR(INDEX(ADJ!$A$1:$BZ$1000,MATCH(PAYROLL!D904,ADJ!A$1:A$500,0),MATCH(PAYROLL!BH$2,ADJ!$2:$2,0)),0)</f>
        <v/>
      </c>
      <c r="BI904">
        <f>IFERROR(INDEX(ADJ!$A$1:$BZ$1000,MATCH(PAYROLL!D904,ADJ!A$1:A$500,0),MATCH(PAYROLL!BI$2,ADJ!$2:$2,0)),0)</f>
        <v/>
      </c>
      <c r="BJ904">
        <f>IFERROR(INDEX(ADJ!$A$1:$BZ$1000,MATCH(PAYROLL!D904,ADJ!A$1:A$500,0),MATCH(PAYROLL!BJ$2,ADJ!$2:$2,0)),0)</f>
        <v/>
      </c>
      <c r="BK904">
        <f>SUM(BF904:BJ904)</f>
        <v/>
      </c>
      <c r="BL904">
        <f>IFERROR(INDEX(ADJ!$A$1:$BZ$1000,MATCH(PAYROLL!D904,ADJ!A$1:A$500,0),MATCH(PAYROLL!BL$2,ADJ!$2:$2,0)),0)</f>
        <v/>
      </c>
      <c r="BM904">
        <f>IFERROR(INDEX(ADJ!$A$1:$BZ$1000,MATCH(PAYROLL!D904,ADJ!A$1:A$500,0),MATCH(PAYROLL!BM$2,ADJ!$2:$2,0)),0)</f>
        <v/>
      </c>
      <c r="BN904">
        <f>IFERROR(INDEX(ADJ!$A$1:$BZ$1000,MATCH(PAYROLL!D904,ADJ!A$1:A$500,0),MATCH(PAYROLL!BN$2,ADJ!$2:$2,0)),0)</f>
        <v/>
      </c>
      <c r="BO904">
        <f>IFERROR(INDEX(ADJ!$A$1:$BZ$1000,MATCH(PAYROLL!D904,ADJ!A$1:A$500,0),MATCH(PAYROLL!BO$2,ADJ!$2:$2,0)),0)</f>
        <v/>
      </c>
      <c r="BP904">
        <f>SUM(AM904,AV904,BE904,BK904,BL904:BO904)</f>
        <v/>
      </c>
      <c r="BQ904">
        <f>BO904</f>
        <v/>
      </c>
      <c r="BR904">
        <f>IFERROR(ROUND(IF(LEFT(INDEX(PIS!O$1:O$500,MATCH(D904,PIS!C$1:C$500)),1)="D",T904/8*(BD904*0.3),IF(LEFT(INDEX(PIS!O$1:O$500,MATCH(D904,PIS!C$1:C$500)),1)="H",T904*($BD904*0.3),T904/$AD904/8*($BD904*0.3))),0),0)</f>
        <v/>
      </c>
      <c r="BS904">
        <f>IF(AP904&lt;1,0,MIN(AP904,730000))</f>
        <v/>
      </c>
      <c r="BT904">
        <f>IFERROR(ROUND((BE904-SUM(AW904:BC904)*T904/AD904/8),0)-BR904,0)</f>
        <v/>
      </c>
      <c r="BU904">
        <f>AO904</f>
        <v/>
      </c>
      <c r="BV904">
        <f>SUM(BQ904:BU904)</f>
        <v/>
      </c>
      <c r="BW904">
        <f>BP904-BV904</f>
        <v/>
      </c>
      <c r="BX904">
        <f>IFERROR(IF(RIGHT(INDEX(PIS!O$1:O$500,MATCH(D904,PIS!C$1:C$500)),5)="Gross",MIN(U904+V904,VLOOKUP("R700",TSC!B:C,2,0)*VLOOKUP("R101",TSC!B:C,2,0))*VLOOKUP("R701",TSC!B:C,2,0)%,0),0)</f>
        <v/>
      </c>
      <c r="BY904">
        <f>IFERROR(IF(RIGHT(INDEX(PIS!O$1:O$500,MATCH(D904,PIS!C$1:C$500)),5)="Gross",MIN(U904+V904,VLOOKUP("R700",TSC!B:C,2,0)*VLOOKUP("R101",TSC!B:C,2,0))*VLOOKUP("T704",TSC!B:C,2,0)%,0),0)</f>
        <v/>
      </c>
      <c r="BZ904">
        <f>IFERROR(IF(RIGHT(INDEX(PIS!O$1:O$500,MATCH(D904,PIS!C$1:C$500)),5)="Gross",MIN(U904+V904,VLOOKUP("R700",TSC!B:C,2,0)*VLOOKUP("1",TSC!F:G,2,0))*VLOOKUP("T705",TSC!B:C,2,0)%,0),0)</f>
        <v/>
      </c>
      <c r="CA904">
        <f>IFERROR(INDEX(ADJ!$A$1:$BZ$1000,MATCH(PAYROLL!D904,ADJ!A$1:A$500,0),MATCH(PAYROLL!CA$2,ADJ!$2:$2,0)),0)</f>
        <v/>
      </c>
      <c r="CB904">
        <f>IFERROR(INDEX(ADJ!$A$1:$BZ$1000,MATCH(PAYROLL!D904,ADJ!A$1:A$500,0),MATCH(PAYROLL!CB$2,ADJ!$2:$2,0)),0)</f>
        <v/>
      </c>
      <c r="CC904">
        <f>SUM(BX904:CB904)</f>
        <v/>
      </c>
      <c r="CD904">
        <f>IFERROR(INDEX(PIS!$A$1:$BZ$1000,MATCH(PAYROLL!D904,PIS!C$1:C$500,0),MATCH(PAYROLL!CD$1,PIS!$1:$1,0)),0)</f>
        <v/>
      </c>
      <c r="CE904">
        <f>IFERROR(IF(OR(INDEX(PIS!P$1:P$500,MATCH(D904,PIS!C$1:C$500,0))="LT2",INDEX(PIS!P$1:P$500,MATCH(D904,PIS!C$1:C$500,0))="P10"),0,SUM(CC904,CD904*VLOOKUP("R601",TSC!B:C,2,0),VLOOKUP("R602",TSC!B:C,2,0))),0)</f>
        <v/>
      </c>
      <c r="CF904">
        <f>MAX(BW904-CE904,0)</f>
        <v/>
      </c>
      <c r="CG904">
        <f>IFERROR(IF(OR(RIGHT(INDEX(PIS!P$1:P$500,MATCH(D904,PIS!C$1:C$500)),5)="P10",RIGHT(INDEX(PIS!P$1:P$500,MATCH(D904,PIS!C$1:C$500)),5)="CK"),0,IF(CF904&lt;=5000000,CF904*5%,IF(CF904&lt;=10000000,CF904*10%-250000,IF(CF904&lt;=18000000,CF904*15%-750000,IF(CF904&lt;=32000000,CF904*20%-1650000,IF(CF904&lt;=52000000,CF904*25%-3250000,IF(CF904&lt;=80000000,BH904*30%-5850000,CF904*35%-9850000))))))),0)</f>
        <v/>
      </c>
      <c r="CH904">
        <f>IFERROR(IF(OR(INDEX(PIS!P$1:P$500,MATCH(D904,PIS!C$1:C$500))="LT",INDEX(PIS!P$1:P$500,MATCH(D904,PIS!C$1:C$500))="CK"),0,IF(CF904&lt;2000000,0,CF904*10%)),0)</f>
        <v/>
      </c>
      <c r="CI904">
        <f>IFERROR(INDEX(ADJ!$A$1:$BZ$1000,MATCH(PAYROLL!D904,ADJ!A$1:A$500,0),MATCH(PAYROLL!CI$2,ADJ!$2:$2,0)),0)</f>
        <v/>
      </c>
      <c r="CJ904">
        <f>IFERROR(INDEX(ADJ!$A$1:$BZ$1000,MATCH(PAYROLL!D904,ADJ!A$1:A$500,0),MATCH(PAYROLL!CJ$2,ADJ!$2:$2,0)),0)</f>
        <v/>
      </c>
      <c r="CK904">
        <f>IFERROR(INDEX(ADJ!$A$1:$BZ$1000,MATCH(PAYROLL!D904,ADJ!A$1:A$500,0),MATCH(PAYROLL!CK$2,ADJ!$2:$2,0)),0)</f>
        <v/>
      </c>
      <c r="CL904">
        <f>SUM(CG904:CK904)</f>
        <v/>
      </c>
      <c r="CM904">
        <f>ROUND(SUM(CH904:CK904),0)</f>
        <v/>
      </c>
      <c r="CN904">
        <f>IFERROR(INDEX(CSDA!D$1:D$500,MATCH($CN$2,CSDA!C$1:C$500,0))*INDEX(PIS!V$1:V$500,MATCH(D904,PIS!C$1:C$500))+INDEX(ADJ!$A$1:$BZ$1000,MATCH(PAYROLL!D904,ADJ!A$1:A$500,0),MATCH(PAYROLL!CN$2,ADJ!$2:$2,0)),0)</f>
        <v/>
      </c>
      <c r="CO904">
        <f>IFERROR(INDEX(ADJ!$A$1:$BZ$1000,MATCH(PAYROLL!D904,ADJ!A$1:A$500,0),MATCH(PAYROLL!CO$2,ADJ!$2:$2,0)),0)</f>
        <v/>
      </c>
      <c r="CP904">
        <f>IFERROR(INDEX(ADJ!$A$1:$BZ$1000,MATCH(PAYROLL!D904,ADJ!A$1:A$500,0),MATCH(PAYROLL!CP$2,ADJ!$2:$2,0)),0)</f>
        <v/>
      </c>
      <c r="CQ904">
        <f>BP904-CL904-CI904-CM904-CN904-CO904-CP904-CC904</f>
        <v/>
      </c>
      <c r="CR904">
        <f>IFERROR(IF(RIGHT(INDEX(PIS!O$1:O$500,MATCH(D904,PIS!C$1:C$500,0)),5)="Gross",MIN(U904+V904,VLOOKUP("R700",TSC!B:C,2,0)*VLOOKUP("R101",TSC!B:C,2,0))*(VLOOKUP("T711",TSC!B:C,2,0)+VLOOKUP("T712",TSC!B:C,2,0))%,MIN(T904+V904,VLOOKUP("R700",TSC!B:C,2,0)*VLOOKUP("R101",TSC!B:C,2,0))*(VLOOKUP("T711",TSC!B:C,2,0)+VLOOKUP("T712",TSC!B:C,2,0)+VLOOKUP("R701",TSC!B:C,2,0))%),0)</f>
        <v/>
      </c>
      <c r="CS904">
        <f>IFERROR(IF(RIGHT(INDEX(PIS!O$1:O$500,MATCH(D904,PIS!C$1:C$500,0)),5)="Gross",MIN(U904+V904,VLOOKUP("R700",TSC!B:C,2,0)*VLOOKUP("R101",TSC!B:C,2,0))*(VLOOKUP("T714",TSC!B:C,2,0))%,MIN(T904+V904,VLOOKUP("R700",TSC!B:C,2,0)*VLOOKUP("R101",TSC!B:C,2,0))*(VLOOKUP("T704",TSC!B:C,2,0)+VLOOKUP("T714",TSC!B:C,2,0))%),0)</f>
        <v/>
      </c>
      <c r="CT904">
        <f>IFERROR(IF(RIGHT(INDEX(PIS!O$1:O$500,MATCH(D904,PIS!C$1:C$500,0)),5)="Gross",MIN(U904+V904,VLOOKUP("R700",TSC!B:C,2,0)*VLOOKUP("R101",TSC!B:C,2,0))*VLOOKUP("T705",TSC!B:C,2,0)%,MIN(T904+V904,VLOOKUP("R700",TSC!B:C,2,0)*VLOOKUP("R101",TSC!B:C,2,0))*VLOOKUP("T705",TSC!B:C,2,0)%),0)</f>
        <v/>
      </c>
      <c r="CU904">
        <f>IFERROR(IF(RIGHT(INDEX(PIS!O$1:O$500,MATCH(D904,PIS!C$1:C$500,0)),5)="Gross",MIN(U904+V904,VLOOKUP("R700",TSC!B:C,2,0)*VLOOKUP("R101",TSC!B:C,2,0))*(VLOOKUP("T713",TSC!B:C,2,0))%,MIN(T904+V904,VLOOKUP("R700",TSC!B:C,2,0)*VLOOKUP("R101",TSC!B:C,2,0))*(VLOOKUP("T713",TSC!B:C,2,0))%),0)</f>
        <v/>
      </c>
      <c r="CV904">
        <f>IFERROR(INDEX(ADJ!$A$1:$BZ$1000,MATCH(PAYROLL!D904,ADJ!A$1:A$500,0),MATCH(PAYROLL!CV$2,ADJ!$2:$2,0)),0)</f>
        <v/>
      </c>
      <c r="CW904">
        <f>IFERROR(INDEX(ADJ!$A$1:$BZ$1000,MATCH(PAYROLL!D904,ADJ!A$1:A$500,0),MATCH(PAYROLL!CW$2,ADJ!$2:$2,0)),0)</f>
        <v/>
      </c>
      <c r="CX904">
        <f>SUM(CR904:CW904)</f>
        <v/>
      </c>
      <c r="CY904">
        <f>ROUND(IF(CR904&gt;0,T904+V904*VLOOKUP("R202",TSC!$B$1:$C$500,2,0),0),0)</f>
        <v/>
      </c>
      <c r="CZ904">
        <f>IFERROR(INDEX(CSDA!D$1:D$500,MATCH($CZ$2,CSDA!C$1:C$500,0)),0)</f>
        <v/>
      </c>
      <c r="DA904">
        <f>ROUND(T904*0.7%,0)</f>
        <v/>
      </c>
      <c r="DB904">
        <f>ROUND(T904/12,0)</f>
        <v/>
      </c>
      <c r="DC904">
        <f ref="DC904" t="array">IFERROR(INDEX(CSDA!D$1:D$500,MATCH("Trích giữ"&amp;PAYROLL!DC$2,CSDA!A$1:A$500&amp;CSDA!C$1:C$500,0)),0)</f>
        <v/>
      </c>
      <c r="DD904">
        <f ref="DD904" t="array">IFERROR(INDEX(CSDA!D$1:D$500,MATCH("Trích giữ"&amp;PAYROLL!DD$2,CSDA!A$1:A$500&amp;CSDA!C$1:C$500,0)),0)</f>
        <v/>
      </c>
      <c r="DE904">
        <f ref="DE904" t="array">IFERROR(INDEX(CSDA!D$1:D$500,MATCH("Trích giữ"&amp;PAYROLL!DE$2,CSDA!A$1:A$500&amp;CSDA!C$1:C$500,0)),0)</f>
        <v/>
      </c>
      <c r="DF904">
        <f>IFERROR(INDEX(CSDA!D$1:D$500,MATCH(PAYROLL!DF$2,CSDA!C$1:C$500,0)),0)</f>
        <v/>
      </c>
      <c r="DG904">
        <f ref="DG904" t="array">IFERROR(INDEX(CSDA!D$1:D$500,MATCH("Trích giữ"&amp;PAYROLL!DG$2,CSDA!A$1:A$500&amp;CSDA!C$1:C$500,0)),0)</f>
        <v/>
      </c>
      <c r="DH904">
        <f>ROUND(T904/26,0)</f>
        <v/>
      </c>
      <c r="DI904">
        <f ref="DI904" t="array">IFERROR(INDEX(CSDA!D$1:D$500,MATCH("Trích giữ"&amp;PAYROLL!DI$2,CSDA!A$1:A$500&amp;CSDA!C$1:C$500,0)),0)</f>
        <v/>
      </c>
      <c r="DJ904">
        <f>IF(U904=0,T904*21.5%-BL904,0)</f>
        <v/>
      </c>
      <c r="DK904">
        <f ref="DK904" t="array">IFERROR(INDEX(CSDA!D$1:D$500,MATCH("Trích giữ"&amp;PAYROLL!DK$2,CSDA!A$1:A$500&amp;CSDA!C$1:C$500,0)),0)</f>
        <v/>
      </c>
      <c r="DL904">
        <f>IFERROR(INDEX(CSDA!D$1:D$500,MATCH(PAYROLL!DL$2,CSDA!C$1:C$500,0))/12,0)</f>
        <v/>
      </c>
      <c r="DM904">
        <f>SUM(DB904:DL904)</f>
        <v/>
      </c>
      <c r="DN904">
        <f>IFERROR(INDEX(ADJ!$A$1:$BZ$1000,MATCH(PAYROLL!D904,ADJ!A$1:A$500,0),MATCH(PAYROLL!DN$2,ADJ!$2:$2,0)),0)</f>
        <v/>
      </c>
      <c r="DO904">
        <f>IFERROR(SUM(BP904,DM904:DN904,CX904:DA904)-DT904,0)</f>
        <v/>
      </c>
      <c r="DP904">
        <f ref="DP904" t="array">SUM(BW904*IFERROR(INDEX(CSDA!D$1:D$500,MATCH(BW$2,CSDA!C$1:C$500,0)),0)%,CX904*IFERROR(INDEX(CSDA!D$1:D$500,MATCH(CX$2,CSDA!C$1:C$500,0)),0)%,DA904*IFERROR(INDEX(CSDA!D$1:D$500,MATCH(DA$2,CSDA!C$1:C$500,0)),0)%,DB904*IFERROR(INDEX(CSDA!D$1:D$500,MATCH(DB$2,CSDA!C$1:C$500,0)),0)%,DF904*IFERROR(INDEX(CSDA!D$1:D$500,MATCH("Phí dịch vụ"&amp;PAYROLL!DF$2,CSDA!A$1:A$500&amp;CSDA!C$1:C$500,0)),0)%,DC904*IFERROR(INDEX(CSDA!D$1:D$500,MATCH("Phí dịch vụ"&amp;PAYROLL!DC$2,CSDA!A$1:A$500&amp;CSDA!C$1:C$500,0)),0)%,DH904*IFERROR(INDEX(CSDA!D$1:D$500,MATCH("Phí dịch vụ"&amp;PAYROLL!DH$2,CSDA!A$1:A$500&amp;CSDA!C$1:C$500,0)),0)%,DJ904*IFERROR(INDEX(CSDA!D$1:D$500,MATCH("Phí dịch vụ"&amp;PAYROLL!DJ$2,CSDA!A$1:A$500&amp;CSDA!C$1:C$500,0)),0)%,BN904*IFERROR(INDEX(CSDA!D$1:D$500,MATCH(BN$2,CSDA!C$1:C$500,0)),0)%)-BN904*7%</f>
        <v/>
      </c>
      <c r="DQ904">
        <f>IFERROR(INDEX(ADJ!$A$1:$BZ$1000,MATCH(PAYROLL!D904,ADJ!A$1:A$500,0),MATCH(PAYROLL!DQ$2,ADJ!$2:$2,0)),0)</f>
        <v/>
      </c>
      <c r="DR904">
        <f>IFERROR(INDEX(ADJ!$A$1:$BZ$1000,MATCH(PAYROLL!D904,ADJ!A$1:A$500,0),MATCH(PAYROLL!DR$2,ADJ!$2:$2,0)),0)</f>
        <v/>
      </c>
      <c r="DS904">
        <f>SUM(DP904:DR904)</f>
        <v/>
      </c>
      <c r="DT904">
        <f>EK904</f>
        <v/>
      </c>
      <c r="DU904">
        <f>SUM(DO904:DR904)</f>
        <v/>
      </c>
      <c r="DV904">
        <f>ROUND(DU904*0.1,0)</f>
        <v/>
      </c>
      <c r="DW904">
        <f>DU904+DV904</f>
        <v/>
      </c>
      <c r="DZ904">
        <f>IFERROR(INDEX(ADJ!$A$1:$BZ$1000,MATCH(PAYROLL!$D904,ADJ!A$1:A$500,0),MATCH(PAYROLL!DZ$2,ADJ!$2:$2,0)),0)</f>
        <v/>
      </c>
      <c r="EA904">
        <f>IFERROR(INDEX(ADJ!$A$1:$BZ$1000,MATCH(PAYROLL!$D904,ADJ!A$1:A$500,0),MATCH(PAYROLL!EA$2,ADJ!$2:$2,0)),0)</f>
        <v/>
      </c>
      <c r="EB904">
        <f>IFERROR(INDEX(ADJ!$A$1:$BZ$1000,MATCH(PAYROLL!$D904,ADJ!A$1:A$500,0),MATCH(PAYROLL!EB$2,ADJ!$2:$2,0)),0)</f>
        <v/>
      </c>
      <c r="EC904">
        <f>IFERROR(INDEX(ADJ!$A$1:$BZ$1000,MATCH(PAYROLL!$D904,ADJ!A$1:A$500,0),MATCH(PAYROLL!EC$2,ADJ!$2:$2,0)),0)</f>
        <v/>
      </c>
      <c r="ED904">
        <f>IFERROR(INDEX(ADJ!$A$1:$BZ$1000,MATCH(PAYROLL!$D904,ADJ!A$1:A$500,0),MATCH(PAYROLL!ED$2,ADJ!$2:$2,0)),0)</f>
        <v/>
      </c>
      <c r="EE904">
        <f>IFERROR(INDEX(ADJ!$A$1:$BZ$1000,MATCH(PAYROLL!$D904,ADJ!A$1:A$500,0),MATCH(PAYROLL!EE$2,ADJ!$2:$2,0)),0)</f>
        <v/>
      </c>
      <c r="EF904">
        <f>IFERROR(INDEX(ADJ!$A$1:$BZ$1000,MATCH(PAYROLL!$D904,ADJ!A$1:A$500,0),MATCH(PAYROLL!EF$2,ADJ!$2:$2,0)),0)</f>
        <v/>
      </c>
      <c r="EG904">
        <f>IFERROR(INDEX(ADJ!$A$1:$BZ$1000,MATCH(PAYROLL!$D904,ADJ!A$1:A$500,0),MATCH(PAYROLL!EG$2,ADJ!$2:$2,0)),0)</f>
        <v/>
      </c>
      <c r="EH904">
        <f>IFERROR(INDEX(ADJ!$A$1:$BZ$1000,MATCH(PAYROLL!$D904,ADJ!A$1:A$500,0),MATCH(PAYROLL!EH$2,ADJ!$2:$2,0)),0)</f>
        <v/>
      </c>
      <c r="EI904">
        <f>IFERROR(INDEX(ADJ!$A$1:$BZ$1000,MATCH(PAYROLL!D904,ADJ!A$1:A$500,0),MATCH(PAYROLL!EI$2,ADJ!$2:$2,0)),0)</f>
        <v/>
      </c>
      <c r="EJ904">
        <f>IFERROR(INDEX(ADJ!$A$1:$BZ$1000,MATCH(PAYROLL!$D904,ADJ!A$1:A$500,0),MATCH(PAYROLL!EJ$2,ADJ!$2:$2,0)),0)</f>
        <v/>
      </c>
      <c r="EK904">
        <f>SUM(DZ904:EJ904)</f>
        <v/>
      </c>
    </row>
    <row r="905">
      <c r="A905" t="n">
        <v>903</v>
      </c>
      <c r="B905" t="inlineStr">
        <is>
          <t>Hoàng Thị Hoan</t>
        </is>
      </c>
      <c r="D905" t="inlineStr">
        <is>
          <t>122563-01</t>
        </is>
      </c>
      <c r="S905">
        <f>IFERROR(INDEX(PIS!$A$1:$BZ$1000,MATCH($D905,PIS!C$1:C$500,0),MATCH("Lương CB tháng trước",PIS!$1:$1,0)),0)</f>
        <v/>
      </c>
      <c r="T905">
        <f>IFERROR(INDEX(PIS!$A$1:$BZ$1000,MATCH($D905,PIS!C$1:C$500,0),MATCH("Lương CB hiện tại",PIS!$1:$1,0)),0)</f>
        <v/>
      </c>
      <c r="U905">
        <f>IFERROR(INDEX(PIS!$A$1:$BZ$1000,MATCH($D905,PIS!C$1:C$500,0),MATCH("Lương đóng BHBB",PIS!$1:$1,0)),0)</f>
        <v/>
      </c>
      <c r="V905">
        <f>IFERROR(INDEX(PIS!$A$1:$BZ$1000,MATCH($D905,PIS!C$1:C$500,0),MATCH(V$2,PIS!$2:$2,0)),0)</f>
        <v/>
      </c>
      <c r="W905">
        <f>IFERROR(INDEX(PIS!$A$1:$BZ$1000,MATCH($D905,PIS!C$1:C$500,0),MATCH(W$2,PIS!$2:$2,0)),0)</f>
        <v/>
      </c>
      <c r="X905">
        <f>IFERROR(INDEX(PIS!$A$1:$BZ$1000,MATCH($D905,PIS!C$1:C$500,0),MATCH(X$2,PIS!$2:$2,0)),0)</f>
        <v/>
      </c>
      <c r="Y905">
        <f>IFERROR(INDEX(PIS!$A$1:$BZ$1000,MATCH($D905,PIS!C$1:C$500,0),MATCH(Y$2,PIS!$2:$2,0)),0)</f>
        <v/>
      </c>
      <c r="Z905">
        <f>IFERROR(INDEX(PIS!$A$1:$BZ$1000,MATCH($D905,PIS!C$1:C$500,0),MATCH(Z$2,PIS!$2:$2,0)),0)</f>
        <v/>
      </c>
      <c r="AA905">
        <f>IFERROR(INDEX(PIS!$A$1:$BZ$1000,MATCH($D905,PIS!C$1:C$500,0),MATCH(AA$2,PIS!$2:$2,0)),0)</f>
        <v/>
      </c>
      <c r="AB905">
        <f>IFERROR(INDEX(PIS!$A$1:$BZ$1000,MATCH($D905,PIS!C$1:C$500,0),MATCH(AB$2,PIS!$2:$2,0)),0)</f>
        <v/>
      </c>
      <c r="AC905">
        <f>SUM(V905:AB905)</f>
        <v/>
      </c>
      <c r="AD905">
        <f>IFERROR(INDEX(TIMESHEET!$A$1:$AI$5000,MATCH($D905,TIMESHEET!A$1:A$500,0),MATCH("T100",TIMESHEET!$2:$2,0))-2,0)</f>
        <v/>
      </c>
      <c r="AE905">
        <f>IFERROR(INDEX(TIMESHEET!$A$1:$AI$5000,MATCH($D905,TIMESHEET!A$1:A$500,0),MATCH("T202",TIMESHEET!$2:$2,0)),0)</f>
        <v/>
      </c>
      <c r="AF905">
        <f>IFERROR(INDEX(TIMESHEET!$A$1:$AI$5000,MATCH($D905,TIMESHEET!A$1:A$500,0),MATCH("T302",TIMESHEET!$2:$2,0)),0)</f>
        <v/>
      </c>
      <c r="AG905">
        <f>IFERROR(INDEX(TIMESHEET!$A$1:$AI$5000,MATCH($D905,TIMESHEET!A$1:A$500,0),MATCH("T406",TIMESHEET!$2:$2,0)),0)</f>
        <v/>
      </c>
      <c r="AH905">
        <f>AE905+AG905</f>
        <v/>
      </c>
      <c r="AI905">
        <f>IFERROR(INDEX(TIMESHEET!$A$1:$AI$5000,MATCH($D905,TIMESHEET!A$1:A$500,0),MATCH("T701",TIMESHEET!$2:$2,0)),0)</f>
        <v/>
      </c>
      <c r="AJ905">
        <f>IFERROR(INDEX(TIMESHEET!$A$1:$AI$5000,MATCH($D905,TIMESHEET!B$1:B$500,0),MATCH("T320",TIMESHEET!$2:$2,0)),0)</f>
        <v/>
      </c>
      <c r="AK905">
        <f>IFERROR(IF(LEFT(INDEX(PIS!O$1:O$500,MATCH(D905,PIS!C$1:C$500)),1)="M",T905/AD905*SUM(AE905:AG905),T905*AD905),0)</f>
        <v/>
      </c>
      <c r="AL905">
        <f>IFERROR(INDEX(ADJ!$A$1:$BZ$1000,MATCH(PAYROLL!D905,ADJ!A$1:A$500,0),MATCH(PAYROLL!AL$2,ADJ!$2:$2,0)),0)</f>
        <v/>
      </c>
      <c r="AM905">
        <f>SUM(AK905:AL905)</f>
        <v/>
      </c>
      <c r="AN905">
        <f>IFERROR(ROUND(V905/$AD905*$AH905,0),0)</f>
        <v/>
      </c>
      <c r="AO905">
        <f>IFERROR(ROUND(W905/$AD905*$AH905,0),0)</f>
        <v/>
      </c>
      <c r="AP905">
        <f>IFERROR(ROUND(X905/$AD905*$AE905,0),0)</f>
        <v/>
      </c>
      <c r="AQ905">
        <f>IFERROR(ROUND(Y905/$AD905*$AH905,0),0)</f>
        <v/>
      </c>
      <c r="AR905">
        <f>IFERROR(ROUND(Z905/$AD905*$AH905,0),0)</f>
        <v/>
      </c>
      <c r="AS905">
        <f>IFERROR(ROUND(AA905/$AD905*$AH905,0),0)</f>
        <v/>
      </c>
      <c r="AT905">
        <f>IFERROR(IF((AE905+AF905+AG905)&gt;13,AB905,ROUND(AB905/AD905*AH905,0)),0)</f>
        <v/>
      </c>
      <c r="AU905">
        <f>IFERROR(INDEX(ADJ!$A$1:$BZ$1000,MATCH(PAYROLL!D905,ADJ!A$1:A$500,0),MATCH(PAYROLL!AU$2,ADJ!$2:$2,0)),0)</f>
        <v/>
      </c>
      <c r="AV905">
        <f>ROUND(SUM(AN905:AU905),0)</f>
        <v/>
      </c>
      <c r="AW905">
        <f>IFERROR(INDEX(TIMESHEET!$A$1:$AI$5000,MATCH(PAYROLL!D905,TIMESHEET!A$1:A$500,0),MATCH("T620",TIMESHEET!$2:$2,0)),0)</f>
        <v/>
      </c>
      <c r="AX905">
        <f>IFERROR(INDEX(TIMESHEET!$A$1:$AI$5000,MATCH(PAYROLL!D905,TIMESHEET!A$1:A$500,0),MATCH("T601",TIMESHEET!$2:$2,0)),0)</f>
        <v/>
      </c>
      <c r="AY905">
        <f>IFERROR(INDEX(TIMESHEET!$A$1:$AI$5000,MATCH(PAYROLL!D905,TIMESHEET!A$1:A$500,0),MATCH("T602",TIMESHEET!$2:$2,0)),0)</f>
        <v/>
      </c>
      <c r="AZ905">
        <f>IFERROR(INDEX(TIMESHEET!$A$1:$AI$5000,MATCH(PAYROLL!D905,TIMESHEET!A$1:A$500,0),MATCH("T603",TIMESHEET!$2:$2,0)),0)</f>
        <v/>
      </c>
      <c r="BA905">
        <f>IFERROR(INDEX(TIMESHEET!$A$1:$AI$5000,MATCH(PAYROLL!D905,TIMESHEET!A$1:A$500,0),MATCH("T611",TIMESHEET!$2:$2,0)),0)</f>
        <v/>
      </c>
      <c r="BB905">
        <f>IFERROR(INDEX(TIMESHEET!$A$1:$AI$5000,MATCH(PAYROLL!D905,TIMESHEET!A$1:A$500,0),MATCH("T612",TIMESHEET!$2:$2,0)),0)</f>
        <v/>
      </c>
      <c r="BC905">
        <f>IFERROR(INDEX(TIMESHEET!$A$1:$AI$5000,MATCH(PAYROLL!D905,TIMESHEET!A$1:A$500,0),MATCH("T613",TIMESHEET!$2:$2,0)),0)</f>
        <v/>
      </c>
      <c r="BD905">
        <f>IFERROR(INDEX(TIMESHEET!$A$1:$AI$5000,MATCH(PAYROLL!D905,TIMESHEET!A$1:A$500,0),MATCH("T500",TIMESHEET!$2:$2,0)),0)</f>
        <v/>
      </c>
      <c r="BE905">
        <f>IFERROR(IF(LEFT(INDEX(PIS!O$1:O$500,MATCH(D905,PIS!C$1:C$500)),1)="M",T905/AD905/8*(AW905+AX905*1.5+AY905*2+AZ905*3+BA905*2.1+BB905*2.7+BC905*3.9+BD905*0.3),T905/8*(AW905+AX905*1.5+AY905*2+AZ905*3+BA905*2.1+BB905*2.7+BC905*3.9+BD905*0.3)),0)</f>
        <v/>
      </c>
      <c r="BF905">
        <f>IFERROR(INDEX(ADJ!$A$1:$BZ$1000,MATCH(PAYROLL!$D905,ADJ!A$1:A$500,0),MATCH(PAYROLL!BF$2,ADJ!$2:$2,0)),0)</f>
        <v/>
      </c>
      <c r="BG905">
        <f>IFERROR(INDEX(ADJ!$A$1:$BZ$1000,MATCH(PAYROLL!D905,ADJ!A$1:A$500,0),MATCH(PAYROLL!BG$2,ADJ!$2:$2,0)),0)</f>
        <v/>
      </c>
      <c r="BH905">
        <f>IFERROR(INDEX(ADJ!$A$1:$BZ$1000,MATCH(PAYROLL!D905,ADJ!A$1:A$500,0),MATCH(PAYROLL!BH$2,ADJ!$2:$2,0)),0)</f>
        <v/>
      </c>
      <c r="BI905">
        <f>IFERROR(INDEX(ADJ!$A$1:$BZ$1000,MATCH(PAYROLL!D905,ADJ!A$1:A$500,0),MATCH(PAYROLL!BI$2,ADJ!$2:$2,0)),0)</f>
        <v/>
      </c>
      <c r="BJ905">
        <f>IFERROR(INDEX(ADJ!$A$1:$BZ$1000,MATCH(PAYROLL!D905,ADJ!A$1:A$500,0),MATCH(PAYROLL!BJ$2,ADJ!$2:$2,0)),0)</f>
        <v/>
      </c>
      <c r="BK905">
        <f>SUM(BF905:BJ905)</f>
        <v/>
      </c>
      <c r="BL905">
        <f>IFERROR(INDEX(ADJ!$A$1:$BZ$1000,MATCH(PAYROLL!D905,ADJ!A$1:A$500,0),MATCH(PAYROLL!BL$2,ADJ!$2:$2,0)),0)</f>
        <v/>
      </c>
      <c r="BM905">
        <f>IFERROR(INDEX(ADJ!$A$1:$BZ$1000,MATCH(PAYROLL!D905,ADJ!A$1:A$500,0),MATCH(PAYROLL!BM$2,ADJ!$2:$2,0)),0)</f>
        <v/>
      </c>
      <c r="BN905">
        <f>IFERROR(INDEX(ADJ!$A$1:$BZ$1000,MATCH(PAYROLL!D905,ADJ!A$1:A$500,0),MATCH(PAYROLL!BN$2,ADJ!$2:$2,0)),0)</f>
        <v/>
      </c>
      <c r="BO905">
        <f>IFERROR(INDEX(ADJ!$A$1:$BZ$1000,MATCH(PAYROLL!D905,ADJ!A$1:A$500,0),MATCH(PAYROLL!BO$2,ADJ!$2:$2,0)),0)</f>
        <v/>
      </c>
      <c r="BP905">
        <f>SUM(AM905,AV905,BE905,BK905,BL905:BO905)</f>
        <v/>
      </c>
      <c r="BQ905">
        <f>BO905</f>
        <v/>
      </c>
      <c r="BR905">
        <f>IFERROR(ROUND(IF(LEFT(INDEX(PIS!O$1:O$500,MATCH(D905,PIS!C$1:C$500)),1)="D",T905/8*(BD905*0.3),IF(LEFT(INDEX(PIS!O$1:O$500,MATCH(D905,PIS!C$1:C$500)),1)="H",T905*($BD905*0.3),T905/$AD905/8*($BD905*0.3))),0),0)</f>
        <v/>
      </c>
      <c r="BS905">
        <f>IF(AP905&lt;1,0,MIN(AP905,730000))</f>
        <v/>
      </c>
      <c r="BT905">
        <f>IFERROR(ROUND((BE905-SUM(AW905:BC905)*T905/AD905/8),0)-BR905,0)</f>
        <v/>
      </c>
      <c r="BU905">
        <f>AO905</f>
        <v/>
      </c>
      <c r="BV905">
        <f>SUM(BQ905:BU905)</f>
        <v/>
      </c>
      <c r="BW905">
        <f>BP905-BV905</f>
        <v/>
      </c>
      <c r="BX905">
        <f>IFERROR(IF(RIGHT(INDEX(PIS!O$1:O$500,MATCH(D905,PIS!C$1:C$500)),5)="Gross",MIN(U905+V905,VLOOKUP("R700",TSC!B:C,2,0)*VLOOKUP("R101",TSC!B:C,2,0))*VLOOKUP("R701",TSC!B:C,2,0)%,0),0)</f>
        <v/>
      </c>
      <c r="BY905">
        <f>IFERROR(IF(RIGHT(INDEX(PIS!O$1:O$500,MATCH(D905,PIS!C$1:C$500)),5)="Gross",MIN(U905+V905,VLOOKUP("R700",TSC!B:C,2,0)*VLOOKUP("R101",TSC!B:C,2,0))*VLOOKUP("T704",TSC!B:C,2,0)%,0),0)</f>
        <v/>
      </c>
      <c r="BZ905">
        <f>IFERROR(IF(RIGHT(INDEX(PIS!O$1:O$500,MATCH(D905,PIS!C$1:C$500)),5)="Gross",MIN(U905+V905,VLOOKUP("R700",TSC!B:C,2,0)*VLOOKUP("1",TSC!F:G,2,0))*VLOOKUP("T705",TSC!B:C,2,0)%,0),0)</f>
        <v/>
      </c>
      <c r="CA905">
        <f>IFERROR(INDEX(ADJ!$A$1:$BZ$1000,MATCH(PAYROLL!D905,ADJ!A$1:A$500,0),MATCH(PAYROLL!CA$2,ADJ!$2:$2,0)),0)</f>
        <v/>
      </c>
      <c r="CB905">
        <f>IFERROR(INDEX(ADJ!$A$1:$BZ$1000,MATCH(PAYROLL!D905,ADJ!A$1:A$500,0),MATCH(PAYROLL!CB$2,ADJ!$2:$2,0)),0)</f>
        <v/>
      </c>
      <c r="CC905">
        <f>SUM(BX905:CB905)</f>
        <v/>
      </c>
      <c r="CD905">
        <f>IFERROR(INDEX(PIS!$A$1:$BZ$1000,MATCH(PAYROLL!D905,PIS!C$1:C$500,0),MATCH(PAYROLL!CD$1,PIS!$1:$1,0)),0)</f>
        <v/>
      </c>
      <c r="CE905">
        <f>IFERROR(IF(OR(INDEX(PIS!P$1:P$500,MATCH(D905,PIS!C$1:C$500,0))="LT2",INDEX(PIS!P$1:P$500,MATCH(D905,PIS!C$1:C$500,0))="P10"),0,SUM(CC905,CD905*VLOOKUP("R601",TSC!B:C,2,0),VLOOKUP("R602",TSC!B:C,2,0))),0)</f>
        <v/>
      </c>
      <c r="CF905">
        <f>MAX(BW905-CE905,0)</f>
        <v/>
      </c>
      <c r="CG905">
        <f>IFERROR(IF(OR(RIGHT(INDEX(PIS!P$1:P$500,MATCH(D905,PIS!C$1:C$500)),5)="P10",RIGHT(INDEX(PIS!P$1:P$500,MATCH(D905,PIS!C$1:C$500)),5)="CK"),0,IF(CF905&lt;=5000000,CF905*5%,IF(CF905&lt;=10000000,CF905*10%-250000,IF(CF905&lt;=18000000,CF905*15%-750000,IF(CF905&lt;=32000000,CF905*20%-1650000,IF(CF905&lt;=52000000,CF905*25%-3250000,IF(CF905&lt;=80000000,BH905*30%-5850000,CF905*35%-9850000))))))),0)</f>
        <v/>
      </c>
      <c r="CH905">
        <f>IFERROR(IF(OR(INDEX(PIS!P$1:P$500,MATCH(D905,PIS!C$1:C$500))="LT",INDEX(PIS!P$1:P$500,MATCH(D905,PIS!C$1:C$500))="CK"),0,IF(CF905&lt;2000000,0,CF905*10%)),0)</f>
        <v/>
      </c>
      <c r="CI905">
        <f>IFERROR(INDEX(ADJ!$A$1:$BZ$1000,MATCH(PAYROLL!D905,ADJ!A$1:A$500,0),MATCH(PAYROLL!CI$2,ADJ!$2:$2,0)),0)</f>
        <v/>
      </c>
      <c r="CJ905">
        <f>IFERROR(INDEX(ADJ!$A$1:$BZ$1000,MATCH(PAYROLL!D905,ADJ!A$1:A$500,0),MATCH(PAYROLL!CJ$2,ADJ!$2:$2,0)),0)</f>
        <v/>
      </c>
      <c r="CK905">
        <f>IFERROR(INDEX(ADJ!$A$1:$BZ$1000,MATCH(PAYROLL!D905,ADJ!A$1:A$500,0),MATCH(PAYROLL!CK$2,ADJ!$2:$2,0)),0)</f>
        <v/>
      </c>
      <c r="CL905">
        <f>SUM(CG905:CK905)</f>
        <v/>
      </c>
      <c r="CM905">
        <f>ROUND(SUM(CH905:CK905),0)</f>
        <v/>
      </c>
      <c r="CN905">
        <f>IFERROR(INDEX(CSDA!D$1:D$500,MATCH($CN$2,CSDA!C$1:C$500,0))*INDEX(PIS!V$1:V$500,MATCH(D905,PIS!C$1:C$500))+INDEX(ADJ!$A$1:$BZ$1000,MATCH(PAYROLL!D905,ADJ!A$1:A$500,0),MATCH(PAYROLL!CN$2,ADJ!$2:$2,0)),0)</f>
        <v/>
      </c>
      <c r="CO905">
        <f>IFERROR(INDEX(ADJ!$A$1:$BZ$1000,MATCH(PAYROLL!D905,ADJ!A$1:A$500,0),MATCH(PAYROLL!CO$2,ADJ!$2:$2,0)),0)</f>
        <v/>
      </c>
      <c r="CP905">
        <f>IFERROR(INDEX(ADJ!$A$1:$BZ$1000,MATCH(PAYROLL!D905,ADJ!A$1:A$500,0),MATCH(PAYROLL!CP$2,ADJ!$2:$2,0)),0)</f>
        <v/>
      </c>
      <c r="CQ905">
        <f>BP905-CL905-CI905-CM905-CN905-CO905-CP905-CC905</f>
        <v/>
      </c>
      <c r="CR905">
        <f>IFERROR(IF(RIGHT(INDEX(PIS!O$1:O$500,MATCH(D905,PIS!C$1:C$500,0)),5)="Gross",MIN(U905+V905,VLOOKUP("R700",TSC!B:C,2,0)*VLOOKUP("R101",TSC!B:C,2,0))*(VLOOKUP("T711",TSC!B:C,2,0)+VLOOKUP("T712",TSC!B:C,2,0))%,MIN(T905+V905,VLOOKUP("R700",TSC!B:C,2,0)*VLOOKUP("R101",TSC!B:C,2,0))*(VLOOKUP("T711",TSC!B:C,2,0)+VLOOKUP("T712",TSC!B:C,2,0)+VLOOKUP("R701",TSC!B:C,2,0))%),0)</f>
        <v/>
      </c>
      <c r="CS905">
        <f>IFERROR(IF(RIGHT(INDEX(PIS!O$1:O$500,MATCH(D905,PIS!C$1:C$500,0)),5)="Gross",MIN(U905+V905,VLOOKUP("R700",TSC!B:C,2,0)*VLOOKUP("R101",TSC!B:C,2,0))*(VLOOKUP("T714",TSC!B:C,2,0))%,MIN(T905+V905,VLOOKUP("R700",TSC!B:C,2,0)*VLOOKUP("R101",TSC!B:C,2,0))*(VLOOKUP("T704",TSC!B:C,2,0)+VLOOKUP("T714",TSC!B:C,2,0))%),0)</f>
        <v/>
      </c>
      <c r="CT905">
        <f>IFERROR(IF(RIGHT(INDEX(PIS!O$1:O$500,MATCH(D905,PIS!C$1:C$500,0)),5)="Gross",MIN(U905+V905,VLOOKUP("R700",TSC!B:C,2,0)*VLOOKUP("R101",TSC!B:C,2,0))*VLOOKUP("T705",TSC!B:C,2,0)%,MIN(T905+V905,VLOOKUP("R700",TSC!B:C,2,0)*VLOOKUP("R101",TSC!B:C,2,0))*VLOOKUP("T705",TSC!B:C,2,0)%),0)</f>
        <v/>
      </c>
      <c r="CU905">
        <f>IFERROR(IF(RIGHT(INDEX(PIS!O$1:O$500,MATCH(D905,PIS!C$1:C$500,0)),5)="Gross",MIN(U905+V905,VLOOKUP("R700",TSC!B:C,2,0)*VLOOKUP("R101",TSC!B:C,2,0))*(VLOOKUP("T713",TSC!B:C,2,0))%,MIN(T905+V905,VLOOKUP("R700",TSC!B:C,2,0)*VLOOKUP("R101",TSC!B:C,2,0))*(VLOOKUP("T713",TSC!B:C,2,0))%),0)</f>
        <v/>
      </c>
      <c r="CV905">
        <f>IFERROR(INDEX(ADJ!$A$1:$BZ$1000,MATCH(PAYROLL!D905,ADJ!A$1:A$500,0),MATCH(PAYROLL!CV$2,ADJ!$2:$2,0)),0)</f>
        <v/>
      </c>
      <c r="CW905">
        <f>IFERROR(INDEX(ADJ!$A$1:$BZ$1000,MATCH(PAYROLL!D905,ADJ!A$1:A$500,0),MATCH(PAYROLL!CW$2,ADJ!$2:$2,0)),0)</f>
        <v/>
      </c>
      <c r="CX905">
        <f>SUM(CR905:CW905)</f>
        <v/>
      </c>
      <c r="CY905">
        <f>ROUND(IF(CR905&gt;0,T905+V905*VLOOKUP("R202",TSC!$B$1:$C$500,2,0),0),0)</f>
        <v/>
      </c>
      <c r="CZ905">
        <f>IFERROR(INDEX(CSDA!D$1:D$500,MATCH($CZ$2,CSDA!C$1:C$500,0)),0)</f>
        <v/>
      </c>
      <c r="DA905">
        <f>ROUND(T905*0.7%,0)</f>
        <v/>
      </c>
      <c r="DB905">
        <f>ROUND(T905/12,0)</f>
        <v/>
      </c>
      <c r="DC905">
        <f ref="DC905" t="array">IFERROR(INDEX(CSDA!D$1:D$500,MATCH("Trích giữ"&amp;PAYROLL!DC$2,CSDA!A$1:A$500&amp;CSDA!C$1:C$500,0)),0)</f>
        <v/>
      </c>
      <c r="DD905">
        <f ref="DD905" t="array">IFERROR(INDEX(CSDA!D$1:D$500,MATCH("Trích giữ"&amp;PAYROLL!DD$2,CSDA!A$1:A$500&amp;CSDA!C$1:C$500,0)),0)</f>
        <v/>
      </c>
      <c r="DE905">
        <f ref="DE905" t="array">IFERROR(INDEX(CSDA!D$1:D$500,MATCH("Trích giữ"&amp;PAYROLL!DE$2,CSDA!A$1:A$500&amp;CSDA!C$1:C$500,0)),0)</f>
        <v/>
      </c>
      <c r="DF905">
        <f>IFERROR(INDEX(CSDA!D$1:D$500,MATCH(PAYROLL!DF$2,CSDA!C$1:C$500,0)),0)</f>
        <v/>
      </c>
      <c r="DG905">
        <f ref="DG905" t="array">IFERROR(INDEX(CSDA!D$1:D$500,MATCH("Trích giữ"&amp;PAYROLL!DG$2,CSDA!A$1:A$500&amp;CSDA!C$1:C$500,0)),0)</f>
        <v/>
      </c>
      <c r="DH905">
        <f>ROUND(T905/26,0)</f>
        <v/>
      </c>
      <c r="DI905">
        <f ref="DI905" t="array">IFERROR(INDEX(CSDA!D$1:D$500,MATCH("Trích giữ"&amp;PAYROLL!DI$2,CSDA!A$1:A$500&amp;CSDA!C$1:C$500,0)),0)</f>
        <v/>
      </c>
      <c r="DJ905">
        <f>IF(U905=0,T905*21.5%-BL905,0)</f>
        <v/>
      </c>
      <c r="DK905">
        <f ref="DK905" t="array">IFERROR(INDEX(CSDA!D$1:D$500,MATCH("Trích giữ"&amp;PAYROLL!DK$2,CSDA!A$1:A$500&amp;CSDA!C$1:C$500,0)),0)</f>
        <v/>
      </c>
      <c r="DL905">
        <f>IFERROR(INDEX(CSDA!D$1:D$500,MATCH(PAYROLL!DL$2,CSDA!C$1:C$500,0))/12,0)</f>
        <v/>
      </c>
      <c r="DM905">
        <f>SUM(DB905:DL905)</f>
        <v/>
      </c>
      <c r="DN905">
        <f>IFERROR(INDEX(ADJ!$A$1:$BZ$1000,MATCH(PAYROLL!D905,ADJ!A$1:A$500,0),MATCH(PAYROLL!DN$2,ADJ!$2:$2,0)),0)</f>
        <v/>
      </c>
      <c r="DO905">
        <f>IFERROR(SUM(BP905,DM905:DN905,CX905:DA905)-DT905,0)</f>
        <v/>
      </c>
      <c r="DP905">
        <f ref="DP905" t="array">SUM(BW905*IFERROR(INDEX(CSDA!D$1:D$500,MATCH(BW$2,CSDA!C$1:C$500,0)),0)%,CX905*IFERROR(INDEX(CSDA!D$1:D$500,MATCH(CX$2,CSDA!C$1:C$500,0)),0)%,DA905*IFERROR(INDEX(CSDA!D$1:D$500,MATCH(DA$2,CSDA!C$1:C$500,0)),0)%,DB905*IFERROR(INDEX(CSDA!D$1:D$500,MATCH(DB$2,CSDA!C$1:C$500,0)),0)%,DF905*IFERROR(INDEX(CSDA!D$1:D$500,MATCH("Phí dịch vụ"&amp;PAYROLL!DF$2,CSDA!A$1:A$500&amp;CSDA!C$1:C$500,0)),0)%,DC905*IFERROR(INDEX(CSDA!D$1:D$500,MATCH("Phí dịch vụ"&amp;PAYROLL!DC$2,CSDA!A$1:A$500&amp;CSDA!C$1:C$500,0)),0)%,DH905*IFERROR(INDEX(CSDA!D$1:D$500,MATCH("Phí dịch vụ"&amp;PAYROLL!DH$2,CSDA!A$1:A$500&amp;CSDA!C$1:C$500,0)),0)%,DJ905*IFERROR(INDEX(CSDA!D$1:D$500,MATCH("Phí dịch vụ"&amp;PAYROLL!DJ$2,CSDA!A$1:A$500&amp;CSDA!C$1:C$500,0)),0)%,BN905*IFERROR(INDEX(CSDA!D$1:D$500,MATCH(BN$2,CSDA!C$1:C$500,0)),0)%)-BN905*7%</f>
        <v/>
      </c>
      <c r="DQ905">
        <f>IFERROR(INDEX(ADJ!$A$1:$BZ$1000,MATCH(PAYROLL!D905,ADJ!A$1:A$500,0),MATCH(PAYROLL!DQ$2,ADJ!$2:$2,0)),0)</f>
        <v/>
      </c>
      <c r="DR905">
        <f>IFERROR(INDEX(ADJ!$A$1:$BZ$1000,MATCH(PAYROLL!D905,ADJ!A$1:A$500,0),MATCH(PAYROLL!DR$2,ADJ!$2:$2,0)),0)</f>
        <v/>
      </c>
      <c r="DS905">
        <f>SUM(DP905:DR905)</f>
        <v/>
      </c>
      <c r="DT905">
        <f>EK905</f>
        <v/>
      </c>
      <c r="DU905">
        <f>SUM(DO905:DR905)</f>
        <v/>
      </c>
      <c r="DV905">
        <f>ROUND(DU905*0.1,0)</f>
        <v/>
      </c>
      <c r="DW905">
        <f>DU905+DV905</f>
        <v/>
      </c>
      <c r="DZ905">
        <f>IFERROR(INDEX(ADJ!$A$1:$BZ$1000,MATCH(PAYROLL!$D905,ADJ!A$1:A$500,0),MATCH(PAYROLL!DZ$2,ADJ!$2:$2,0)),0)</f>
        <v/>
      </c>
      <c r="EA905">
        <f>IFERROR(INDEX(ADJ!$A$1:$BZ$1000,MATCH(PAYROLL!$D905,ADJ!A$1:A$500,0),MATCH(PAYROLL!EA$2,ADJ!$2:$2,0)),0)</f>
        <v/>
      </c>
      <c r="EB905">
        <f>IFERROR(INDEX(ADJ!$A$1:$BZ$1000,MATCH(PAYROLL!$D905,ADJ!A$1:A$500,0),MATCH(PAYROLL!EB$2,ADJ!$2:$2,0)),0)</f>
        <v/>
      </c>
      <c r="EC905">
        <f>IFERROR(INDEX(ADJ!$A$1:$BZ$1000,MATCH(PAYROLL!$D905,ADJ!A$1:A$500,0),MATCH(PAYROLL!EC$2,ADJ!$2:$2,0)),0)</f>
        <v/>
      </c>
      <c r="ED905">
        <f>IFERROR(INDEX(ADJ!$A$1:$BZ$1000,MATCH(PAYROLL!$D905,ADJ!A$1:A$500,0),MATCH(PAYROLL!ED$2,ADJ!$2:$2,0)),0)</f>
        <v/>
      </c>
      <c r="EE905">
        <f>IFERROR(INDEX(ADJ!$A$1:$BZ$1000,MATCH(PAYROLL!$D905,ADJ!A$1:A$500,0),MATCH(PAYROLL!EE$2,ADJ!$2:$2,0)),0)</f>
        <v/>
      </c>
      <c r="EF905">
        <f>IFERROR(INDEX(ADJ!$A$1:$BZ$1000,MATCH(PAYROLL!$D905,ADJ!A$1:A$500,0),MATCH(PAYROLL!EF$2,ADJ!$2:$2,0)),0)</f>
        <v/>
      </c>
      <c r="EG905">
        <f>IFERROR(INDEX(ADJ!$A$1:$BZ$1000,MATCH(PAYROLL!$D905,ADJ!A$1:A$500,0),MATCH(PAYROLL!EG$2,ADJ!$2:$2,0)),0)</f>
        <v/>
      </c>
      <c r="EH905">
        <f>IFERROR(INDEX(ADJ!$A$1:$BZ$1000,MATCH(PAYROLL!$D905,ADJ!A$1:A$500,0),MATCH(PAYROLL!EH$2,ADJ!$2:$2,0)),0)</f>
        <v/>
      </c>
      <c r="EI905">
        <f>IFERROR(INDEX(ADJ!$A$1:$BZ$1000,MATCH(PAYROLL!D905,ADJ!A$1:A$500,0),MATCH(PAYROLL!EI$2,ADJ!$2:$2,0)),0)</f>
        <v/>
      </c>
      <c r="EJ905">
        <f>IFERROR(INDEX(ADJ!$A$1:$BZ$1000,MATCH(PAYROLL!$D905,ADJ!A$1:A$500,0),MATCH(PAYROLL!EJ$2,ADJ!$2:$2,0)),0)</f>
        <v/>
      </c>
      <c r="EK905">
        <f>SUM(DZ905:EJ905)</f>
        <v/>
      </c>
    </row>
    <row r="906">
      <c r="A906" t="n">
        <v>904</v>
      </c>
      <c r="B906" t="inlineStr">
        <is>
          <t>Nguyễn Văn Tuấn</t>
        </is>
      </c>
      <c r="D906" t="inlineStr">
        <is>
          <t>120955-01</t>
        </is>
      </c>
      <c r="S906">
        <f>IFERROR(INDEX(PIS!$A$1:$BZ$1000,MATCH($D906,PIS!C$1:C$500,0),MATCH("Lương CB tháng trước",PIS!$1:$1,0)),0)</f>
        <v/>
      </c>
      <c r="T906">
        <f>IFERROR(INDEX(PIS!$A$1:$BZ$1000,MATCH($D906,PIS!C$1:C$500,0),MATCH("Lương CB hiện tại",PIS!$1:$1,0)),0)</f>
        <v/>
      </c>
      <c r="U906">
        <f>IFERROR(INDEX(PIS!$A$1:$BZ$1000,MATCH($D906,PIS!C$1:C$500,0),MATCH("Lương đóng BHBB",PIS!$1:$1,0)),0)</f>
        <v/>
      </c>
      <c r="V906">
        <f>IFERROR(INDEX(PIS!$A$1:$BZ$1000,MATCH($D906,PIS!C$1:C$500,0),MATCH(V$2,PIS!$2:$2,0)),0)</f>
        <v/>
      </c>
      <c r="W906">
        <f>IFERROR(INDEX(PIS!$A$1:$BZ$1000,MATCH($D906,PIS!C$1:C$500,0),MATCH(W$2,PIS!$2:$2,0)),0)</f>
        <v/>
      </c>
      <c r="X906">
        <f>IFERROR(INDEX(PIS!$A$1:$BZ$1000,MATCH($D906,PIS!C$1:C$500,0),MATCH(X$2,PIS!$2:$2,0)),0)</f>
        <v/>
      </c>
      <c r="Y906">
        <f>IFERROR(INDEX(PIS!$A$1:$BZ$1000,MATCH($D906,PIS!C$1:C$500,0),MATCH(Y$2,PIS!$2:$2,0)),0)</f>
        <v/>
      </c>
      <c r="Z906">
        <f>IFERROR(INDEX(PIS!$A$1:$BZ$1000,MATCH($D906,PIS!C$1:C$500,0),MATCH(Z$2,PIS!$2:$2,0)),0)</f>
        <v/>
      </c>
      <c r="AA906">
        <f>IFERROR(INDEX(PIS!$A$1:$BZ$1000,MATCH($D906,PIS!C$1:C$500,0),MATCH(AA$2,PIS!$2:$2,0)),0)</f>
        <v/>
      </c>
      <c r="AB906">
        <f>IFERROR(INDEX(PIS!$A$1:$BZ$1000,MATCH($D906,PIS!C$1:C$500,0),MATCH(AB$2,PIS!$2:$2,0)),0)</f>
        <v/>
      </c>
      <c r="AC906">
        <f>SUM(V906:AB906)</f>
        <v/>
      </c>
      <c r="AD906">
        <f>IFERROR(INDEX(TIMESHEET!$A$1:$AI$5000,MATCH($D906,TIMESHEET!A$1:A$500,0),MATCH("T100",TIMESHEET!$2:$2,0))-2,0)</f>
        <v/>
      </c>
      <c r="AE906">
        <f>IFERROR(INDEX(TIMESHEET!$A$1:$AI$5000,MATCH($D906,TIMESHEET!A$1:A$500,0),MATCH("T202",TIMESHEET!$2:$2,0)),0)</f>
        <v/>
      </c>
      <c r="AF906">
        <f>IFERROR(INDEX(TIMESHEET!$A$1:$AI$5000,MATCH($D906,TIMESHEET!A$1:A$500,0),MATCH("T302",TIMESHEET!$2:$2,0)),0)</f>
        <v/>
      </c>
      <c r="AG906">
        <f>IFERROR(INDEX(TIMESHEET!$A$1:$AI$5000,MATCH($D906,TIMESHEET!A$1:A$500,0),MATCH("T406",TIMESHEET!$2:$2,0)),0)</f>
        <v/>
      </c>
      <c r="AH906">
        <f>AE906+AG906</f>
        <v/>
      </c>
      <c r="AI906">
        <f>IFERROR(INDEX(TIMESHEET!$A$1:$AI$5000,MATCH($D906,TIMESHEET!A$1:A$500,0),MATCH("T701",TIMESHEET!$2:$2,0)),0)</f>
        <v/>
      </c>
      <c r="AJ906">
        <f>IFERROR(INDEX(TIMESHEET!$A$1:$AI$5000,MATCH($D906,TIMESHEET!B$1:B$500,0),MATCH("T320",TIMESHEET!$2:$2,0)),0)</f>
        <v/>
      </c>
      <c r="AK906">
        <f>IFERROR(IF(LEFT(INDEX(PIS!O$1:O$500,MATCH(D906,PIS!C$1:C$500)),1)="M",T906/AD906*SUM(AE906:AG906),T906*AD906),0)</f>
        <v/>
      </c>
      <c r="AL906">
        <f>IFERROR(INDEX(ADJ!$A$1:$BZ$1000,MATCH(PAYROLL!D906,ADJ!A$1:A$500,0),MATCH(PAYROLL!AL$2,ADJ!$2:$2,0)),0)</f>
        <v/>
      </c>
      <c r="AM906">
        <f>SUM(AK906:AL906)</f>
        <v/>
      </c>
      <c r="AN906">
        <f>IFERROR(ROUND(V906/$AD906*$AH906,0),0)</f>
        <v/>
      </c>
      <c r="AO906">
        <f>IFERROR(ROUND(W906/$AD906*$AH906,0),0)</f>
        <v/>
      </c>
      <c r="AP906">
        <f>IFERROR(ROUND(X906/$AD906*$AE906,0),0)</f>
        <v/>
      </c>
      <c r="AQ906">
        <f>IFERROR(ROUND(Y906/$AD906*$AH906,0),0)</f>
        <v/>
      </c>
      <c r="AR906">
        <f>IFERROR(ROUND(Z906/$AD906*$AH906,0),0)</f>
        <v/>
      </c>
      <c r="AS906">
        <f>IFERROR(ROUND(AA906/$AD906*$AH906,0),0)</f>
        <v/>
      </c>
      <c r="AT906">
        <f>IFERROR(IF((AE906+AF906+AG906)&gt;13,AB906,ROUND(AB906/AD906*AH906,0)),0)</f>
        <v/>
      </c>
      <c r="AU906">
        <f>IFERROR(INDEX(ADJ!$A$1:$BZ$1000,MATCH(PAYROLL!D906,ADJ!A$1:A$500,0),MATCH(PAYROLL!AU$2,ADJ!$2:$2,0)),0)</f>
        <v/>
      </c>
      <c r="AV906">
        <f>ROUND(SUM(AN906:AU906),0)</f>
        <v/>
      </c>
      <c r="AW906">
        <f>IFERROR(INDEX(TIMESHEET!$A$1:$AI$5000,MATCH(PAYROLL!D906,TIMESHEET!A$1:A$500,0),MATCH("T620",TIMESHEET!$2:$2,0)),0)</f>
        <v/>
      </c>
      <c r="AX906">
        <f>IFERROR(INDEX(TIMESHEET!$A$1:$AI$5000,MATCH(PAYROLL!D906,TIMESHEET!A$1:A$500,0),MATCH("T601",TIMESHEET!$2:$2,0)),0)</f>
        <v/>
      </c>
      <c r="AY906">
        <f>IFERROR(INDEX(TIMESHEET!$A$1:$AI$5000,MATCH(PAYROLL!D906,TIMESHEET!A$1:A$500,0),MATCH("T602",TIMESHEET!$2:$2,0)),0)</f>
        <v/>
      </c>
      <c r="AZ906">
        <f>IFERROR(INDEX(TIMESHEET!$A$1:$AI$5000,MATCH(PAYROLL!D906,TIMESHEET!A$1:A$500,0),MATCH("T603",TIMESHEET!$2:$2,0)),0)</f>
        <v/>
      </c>
      <c r="BA906">
        <f>IFERROR(INDEX(TIMESHEET!$A$1:$AI$5000,MATCH(PAYROLL!D906,TIMESHEET!A$1:A$500,0),MATCH("T611",TIMESHEET!$2:$2,0)),0)</f>
        <v/>
      </c>
      <c r="BB906">
        <f>IFERROR(INDEX(TIMESHEET!$A$1:$AI$5000,MATCH(PAYROLL!D906,TIMESHEET!A$1:A$500,0),MATCH("T612",TIMESHEET!$2:$2,0)),0)</f>
        <v/>
      </c>
      <c r="BC906">
        <f>IFERROR(INDEX(TIMESHEET!$A$1:$AI$5000,MATCH(PAYROLL!D906,TIMESHEET!A$1:A$500,0),MATCH("T613",TIMESHEET!$2:$2,0)),0)</f>
        <v/>
      </c>
      <c r="BD906">
        <f>IFERROR(INDEX(TIMESHEET!$A$1:$AI$5000,MATCH(PAYROLL!D906,TIMESHEET!A$1:A$500,0),MATCH("T500",TIMESHEET!$2:$2,0)),0)</f>
        <v/>
      </c>
      <c r="BE906">
        <f>IFERROR(IF(LEFT(INDEX(PIS!O$1:O$500,MATCH(D906,PIS!C$1:C$500)),1)="M",T906/AD906/8*(AW906+AX906*1.5+AY906*2+AZ906*3+BA906*2.1+BB906*2.7+BC906*3.9+BD906*0.3),T906/8*(AW906+AX906*1.5+AY906*2+AZ906*3+BA906*2.1+BB906*2.7+BC906*3.9+BD906*0.3)),0)</f>
        <v/>
      </c>
      <c r="BF906">
        <f>IFERROR(INDEX(ADJ!$A$1:$BZ$1000,MATCH(PAYROLL!$D906,ADJ!A$1:A$500,0),MATCH(PAYROLL!BF$2,ADJ!$2:$2,0)),0)</f>
        <v/>
      </c>
      <c r="BG906">
        <f>IFERROR(INDEX(ADJ!$A$1:$BZ$1000,MATCH(PAYROLL!D906,ADJ!A$1:A$500,0),MATCH(PAYROLL!BG$2,ADJ!$2:$2,0)),0)</f>
        <v/>
      </c>
      <c r="BH906">
        <f>IFERROR(INDEX(ADJ!$A$1:$BZ$1000,MATCH(PAYROLL!D906,ADJ!A$1:A$500,0),MATCH(PAYROLL!BH$2,ADJ!$2:$2,0)),0)</f>
        <v/>
      </c>
      <c r="BI906">
        <f>IFERROR(INDEX(ADJ!$A$1:$BZ$1000,MATCH(PAYROLL!D906,ADJ!A$1:A$500,0),MATCH(PAYROLL!BI$2,ADJ!$2:$2,0)),0)</f>
        <v/>
      </c>
      <c r="BJ906">
        <f>IFERROR(INDEX(ADJ!$A$1:$BZ$1000,MATCH(PAYROLL!D906,ADJ!A$1:A$500,0),MATCH(PAYROLL!BJ$2,ADJ!$2:$2,0)),0)</f>
        <v/>
      </c>
      <c r="BK906">
        <f>SUM(BF906:BJ906)</f>
        <v/>
      </c>
      <c r="BL906">
        <f>IFERROR(INDEX(ADJ!$A$1:$BZ$1000,MATCH(PAYROLL!D906,ADJ!A$1:A$500,0),MATCH(PAYROLL!BL$2,ADJ!$2:$2,0)),0)</f>
        <v/>
      </c>
      <c r="BM906">
        <f>IFERROR(INDEX(ADJ!$A$1:$BZ$1000,MATCH(PAYROLL!D906,ADJ!A$1:A$500,0),MATCH(PAYROLL!BM$2,ADJ!$2:$2,0)),0)</f>
        <v/>
      </c>
      <c r="BN906">
        <f>IFERROR(INDEX(ADJ!$A$1:$BZ$1000,MATCH(PAYROLL!D906,ADJ!A$1:A$500,0),MATCH(PAYROLL!BN$2,ADJ!$2:$2,0)),0)</f>
        <v/>
      </c>
      <c r="BO906">
        <f>IFERROR(INDEX(ADJ!$A$1:$BZ$1000,MATCH(PAYROLL!D906,ADJ!A$1:A$500,0),MATCH(PAYROLL!BO$2,ADJ!$2:$2,0)),0)</f>
        <v/>
      </c>
      <c r="BP906">
        <f>SUM(AM906,AV906,BE906,BK906,BL906:BO906)</f>
        <v/>
      </c>
      <c r="BQ906">
        <f>BO906</f>
        <v/>
      </c>
      <c r="BR906">
        <f>IFERROR(ROUND(IF(LEFT(INDEX(PIS!O$1:O$500,MATCH(D906,PIS!C$1:C$500)),1)="D",T906/8*(BD906*0.3),IF(LEFT(INDEX(PIS!O$1:O$500,MATCH(D906,PIS!C$1:C$500)),1)="H",T906*($BD906*0.3),T906/$AD906/8*($BD906*0.3))),0),0)</f>
        <v/>
      </c>
      <c r="BS906">
        <f>IF(AP906&lt;1,0,MIN(AP906,730000))</f>
        <v/>
      </c>
      <c r="BT906">
        <f>IFERROR(ROUND((BE906-SUM(AW906:BC906)*T906/AD906/8),0)-BR906,0)</f>
        <v/>
      </c>
      <c r="BU906">
        <f>AO906</f>
        <v/>
      </c>
      <c r="BV906">
        <f>SUM(BQ906:BU906)</f>
        <v/>
      </c>
      <c r="BW906">
        <f>BP906-BV906</f>
        <v/>
      </c>
      <c r="BX906">
        <f>IFERROR(IF(RIGHT(INDEX(PIS!O$1:O$500,MATCH(D906,PIS!C$1:C$500)),5)="Gross",MIN(U906+V906,VLOOKUP("R700",TSC!B:C,2,0)*VLOOKUP("R101",TSC!B:C,2,0))*VLOOKUP("R701",TSC!B:C,2,0)%,0),0)</f>
        <v/>
      </c>
      <c r="BY906">
        <f>IFERROR(IF(RIGHT(INDEX(PIS!O$1:O$500,MATCH(D906,PIS!C$1:C$500)),5)="Gross",MIN(U906+V906,VLOOKUP("R700",TSC!B:C,2,0)*VLOOKUP("R101",TSC!B:C,2,0))*VLOOKUP("T704",TSC!B:C,2,0)%,0),0)</f>
        <v/>
      </c>
      <c r="BZ906">
        <f>IFERROR(IF(RIGHT(INDEX(PIS!O$1:O$500,MATCH(D906,PIS!C$1:C$500)),5)="Gross",MIN(U906+V906,VLOOKUP("R700",TSC!B:C,2,0)*VLOOKUP("1",TSC!F:G,2,0))*VLOOKUP("T705",TSC!B:C,2,0)%,0),0)</f>
        <v/>
      </c>
      <c r="CA906">
        <f>IFERROR(INDEX(ADJ!$A$1:$BZ$1000,MATCH(PAYROLL!D906,ADJ!A$1:A$500,0),MATCH(PAYROLL!CA$2,ADJ!$2:$2,0)),0)</f>
        <v/>
      </c>
      <c r="CB906">
        <f>IFERROR(INDEX(ADJ!$A$1:$BZ$1000,MATCH(PAYROLL!D906,ADJ!A$1:A$500,0),MATCH(PAYROLL!CB$2,ADJ!$2:$2,0)),0)</f>
        <v/>
      </c>
      <c r="CC906">
        <f>SUM(BX906:CB906)</f>
        <v/>
      </c>
      <c r="CD906">
        <f>IFERROR(INDEX(PIS!$A$1:$BZ$1000,MATCH(PAYROLL!D906,PIS!C$1:C$500,0),MATCH(PAYROLL!CD$1,PIS!$1:$1,0)),0)</f>
        <v/>
      </c>
      <c r="CE906">
        <f>IFERROR(IF(OR(INDEX(PIS!P$1:P$500,MATCH(D906,PIS!C$1:C$500,0))="LT2",INDEX(PIS!P$1:P$500,MATCH(D906,PIS!C$1:C$500,0))="P10"),0,SUM(CC906,CD906*VLOOKUP("R601",TSC!B:C,2,0),VLOOKUP("R602",TSC!B:C,2,0))),0)</f>
        <v/>
      </c>
      <c r="CF906">
        <f>MAX(BW906-CE906,0)</f>
        <v/>
      </c>
      <c r="CG906">
        <f>IFERROR(IF(OR(RIGHT(INDEX(PIS!P$1:P$500,MATCH(D906,PIS!C$1:C$500)),5)="P10",RIGHT(INDEX(PIS!P$1:P$500,MATCH(D906,PIS!C$1:C$500)),5)="CK"),0,IF(CF906&lt;=5000000,CF906*5%,IF(CF906&lt;=10000000,CF906*10%-250000,IF(CF906&lt;=18000000,CF906*15%-750000,IF(CF906&lt;=32000000,CF906*20%-1650000,IF(CF906&lt;=52000000,CF906*25%-3250000,IF(CF906&lt;=80000000,BH906*30%-5850000,CF906*35%-9850000))))))),0)</f>
        <v/>
      </c>
      <c r="CH906">
        <f>IFERROR(IF(OR(INDEX(PIS!P$1:P$500,MATCH(D906,PIS!C$1:C$500))="LT",INDEX(PIS!P$1:P$500,MATCH(D906,PIS!C$1:C$500))="CK"),0,IF(CF906&lt;2000000,0,CF906*10%)),0)</f>
        <v/>
      </c>
      <c r="CI906">
        <f>IFERROR(INDEX(ADJ!$A$1:$BZ$1000,MATCH(PAYROLL!D906,ADJ!A$1:A$500,0),MATCH(PAYROLL!CI$2,ADJ!$2:$2,0)),0)</f>
        <v/>
      </c>
      <c r="CJ906">
        <f>IFERROR(INDEX(ADJ!$A$1:$BZ$1000,MATCH(PAYROLL!D906,ADJ!A$1:A$500,0),MATCH(PAYROLL!CJ$2,ADJ!$2:$2,0)),0)</f>
        <v/>
      </c>
      <c r="CK906">
        <f>IFERROR(INDEX(ADJ!$A$1:$BZ$1000,MATCH(PAYROLL!D906,ADJ!A$1:A$500,0),MATCH(PAYROLL!CK$2,ADJ!$2:$2,0)),0)</f>
        <v/>
      </c>
      <c r="CL906">
        <f>SUM(CG906:CK906)</f>
        <v/>
      </c>
      <c r="CM906">
        <f>ROUND(SUM(CH906:CK906),0)</f>
        <v/>
      </c>
      <c r="CN906">
        <f>IFERROR(INDEX(CSDA!D$1:D$500,MATCH($CN$2,CSDA!C$1:C$500,0))*INDEX(PIS!V$1:V$500,MATCH(D906,PIS!C$1:C$500))+INDEX(ADJ!$A$1:$BZ$1000,MATCH(PAYROLL!D906,ADJ!A$1:A$500,0),MATCH(PAYROLL!CN$2,ADJ!$2:$2,0)),0)</f>
        <v/>
      </c>
      <c r="CO906">
        <f>IFERROR(INDEX(ADJ!$A$1:$BZ$1000,MATCH(PAYROLL!D906,ADJ!A$1:A$500,0),MATCH(PAYROLL!CO$2,ADJ!$2:$2,0)),0)</f>
        <v/>
      </c>
      <c r="CP906">
        <f>IFERROR(INDEX(ADJ!$A$1:$BZ$1000,MATCH(PAYROLL!D906,ADJ!A$1:A$500,0),MATCH(PAYROLL!CP$2,ADJ!$2:$2,0)),0)</f>
        <v/>
      </c>
      <c r="CQ906">
        <f>BP906-CL906-CI906-CM906-CN906-CO906-CP906-CC906</f>
        <v/>
      </c>
      <c r="CR906">
        <f>IFERROR(IF(RIGHT(INDEX(PIS!O$1:O$500,MATCH(D906,PIS!C$1:C$500,0)),5)="Gross",MIN(U906+V906,VLOOKUP("R700",TSC!B:C,2,0)*VLOOKUP("R101",TSC!B:C,2,0))*(VLOOKUP("T711",TSC!B:C,2,0)+VLOOKUP("T712",TSC!B:C,2,0))%,MIN(T906+V906,VLOOKUP("R700",TSC!B:C,2,0)*VLOOKUP("R101",TSC!B:C,2,0))*(VLOOKUP("T711",TSC!B:C,2,0)+VLOOKUP("T712",TSC!B:C,2,0)+VLOOKUP("R701",TSC!B:C,2,0))%),0)</f>
        <v/>
      </c>
      <c r="CS906">
        <f>IFERROR(IF(RIGHT(INDEX(PIS!O$1:O$500,MATCH(D906,PIS!C$1:C$500,0)),5)="Gross",MIN(U906+V906,VLOOKUP("R700",TSC!B:C,2,0)*VLOOKUP("R101",TSC!B:C,2,0))*(VLOOKUP("T714",TSC!B:C,2,0))%,MIN(T906+V906,VLOOKUP("R700",TSC!B:C,2,0)*VLOOKUP("R101",TSC!B:C,2,0))*(VLOOKUP("T704",TSC!B:C,2,0)+VLOOKUP("T714",TSC!B:C,2,0))%),0)</f>
        <v/>
      </c>
      <c r="CT906">
        <f>IFERROR(IF(RIGHT(INDEX(PIS!O$1:O$500,MATCH(D906,PIS!C$1:C$500,0)),5)="Gross",MIN(U906+V906,VLOOKUP("R700",TSC!B:C,2,0)*VLOOKUP("R101",TSC!B:C,2,0))*VLOOKUP("T705",TSC!B:C,2,0)%,MIN(T906+V906,VLOOKUP("R700",TSC!B:C,2,0)*VLOOKUP("R101",TSC!B:C,2,0))*VLOOKUP("T705",TSC!B:C,2,0)%),0)</f>
        <v/>
      </c>
      <c r="CU906">
        <f>IFERROR(IF(RIGHT(INDEX(PIS!O$1:O$500,MATCH(D906,PIS!C$1:C$500,0)),5)="Gross",MIN(U906+V906,VLOOKUP("R700",TSC!B:C,2,0)*VLOOKUP("R101",TSC!B:C,2,0))*(VLOOKUP("T713",TSC!B:C,2,0))%,MIN(T906+V906,VLOOKUP("R700",TSC!B:C,2,0)*VLOOKUP("R101",TSC!B:C,2,0))*(VLOOKUP("T713",TSC!B:C,2,0))%),0)</f>
        <v/>
      </c>
      <c r="CV906">
        <f>IFERROR(INDEX(ADJ!$A$1:$BZ$1000,MATCH(PAYROLL!D906,ADJ!A$1:A$500,0),MATCH(PAYROLL!CV$2,ADJ!$2:$2,0)),0)</f>
        <v/>
      </c>
      <c r="CW906">
        <f>IFERROR(INDEX(ADJ!$A$1:$BZ$1000,MATCH(PAYROLL!D906,ADJ!A$1:A$500,0),MATCH(PAYROLL!CW$2,ADJ!$2:$2,0)),0)</f>
        <v/>
      </c>
      <c r="CX906">
        <f>SUM(CR906:CW906)</f>
        <v/>
      </c>
      <c r="CY906">
        <f>ROUND(IF(CR906&gt;0,T906+V906*VLOOKUP("R202",TSC!$B$1:$C$500,2,0),0),0)</f>
        <v/>
      </c>
      <c r="CZ906">
        <f>IFERROR(INDEX(CSDA!D$1:D$500,MATCH($CZ$2,CSDA!C$1:C$500,0)),0)</f>
        <v/>
      </c>
      <c r="DA906">
        <f>ROUND(T906*0.7%,0)</f>
        <v/>
      </c>
      <c r="DB906">
        <f>ROUND(T906/12,0)</f>
        <v/>
      </c>
      <c r="DC906">
        <f ref="DC906" t="array">IFERROR(INDEX(CSDA!D$1:D$500,MATCH("Trích giữ"&amp;PAYROLL!DC$2,CSDA!A$1:A$500&amp;CSDA!C$1:C$500,0)),0)</f>
        <v/>
      </c>
      <c r="DD906">
        <f ref="DD906" t="array">IFERROR(INDEX(CSDA!D$1:D$500,MATCH("Trích giữ"&amp;PAYROLL!DD$2,CSDA!A$1:A$500&amp;CSDA!C$1:C$500,0)),0)</f>
        <v/>
      </c>
      <c r="DE906">
        <f ref="DE906" t="array">IFERROR(INDEX(CSDA!D$1:D$500,MATCH("Trích giữ"&amp;PAYROLL!DE$2,CSDA!A$1:A$500&amp;CSDA!C$1:C$500,0)),0)</f>
        <v/>
      </c>
      <c r="DF906">
        <f>IFERROR(INDEX(CSDA!D$1:D$500,MATCH(PAYROLL!DF$2,CSDA!C$1:C$500,0)),0)</f>
        <v/>
      </c>
      <c r="DG906">
        <f ref="DG906" t="array">IFERROR(INDEX(CSDA!D$1:D$500,MATCH("Trích giữ"&amp;PAYROLL!DG$2,CSDA!A$1:A$500&amp;CSDA!C$1:C$500,0)),0)</f>
        <v/>
      </c>
      <c r="DH906">
        <f>ROUND(T906/26,0)</f>
        <v/>
      </c>
      <c r="DI906">
        <f ref="DI906" t="array">IFERROR(INDEX(CSDA!D$1:D$500,MATCH("Trích giữ"&amp;PAYROLL!DI$2,CSDA!A$1:A$500&amp;CSDA!C$1:C$500,0)),0)</f>
        <v/>
      </c>
      <c r="DJ906">
        <f>IF(U906=0,T906*21.5%-BL906,0)</f>
        <v/>
      </c>
      <c r="DK906">
        <f ref="DK906" t="array">IFERROR(INDEX(CSDA!D$1:D$500,MATCH("Trích giữ"&amp;PAYROLL!DK$2,CSDA!A$1:A$500&amp;CSDA!C$1:C$500,0)),0)</f>
        <v/>
      </c>
      <c r="DL906">
        <f>IFERROR(INDEX(CSDA!D$1:D$500,MATCH(PAYROLL!DL$2,CSDA!C$1:C$500,0))/12,0)</f>
        <v/>
      </c>
      <c r="DM906">
        <f>SUM(DB906:DL906)</f>
        <v/>
      </c>
      <c r="DN906">
        <f>IFERROR(INDEX(ADJ!$A$1:$BZ$1000,MATCH(PAYROLL!D906,ADJ!A$1:A$500,0),MATCH(PAYROLL!DN$2,ADJ!$2:$2,0)),0)</f>
        <v/>
      </c>
      <c r="DO906">
        <f>IFERROR(SUM(BP906,DM906:DN906,CX906:DA906)-DT906,0)</f>
        <v/>
      </c>
      <c r="DP906">
        <f ref="DP906" t="array">SUM(BW906*IFERROR(INDEX(CSDA!D$1:D$500,MATCH(BW$2,CSDA!C$1:C$500,0)),0)%,CX906*IFERROR(INDEX(CSDA!D$1:D$500,MATCH(CX$2,CSDA!C$1:C$500,0)),0)%,DA906*IFERROR(INDEX(CSDA!D$1:D$500,MATCH(DA$2,CSDA!C$1:C$500,0)),0)%,DB906*IFERROR(INDEX(CSDA!D$1:D$500,MATCH(DB$2,CSDA!C$1:C$500,0)),0)%,DF906*IFERROR(INDEX(CSDA!D$1:D$500,MATCH("Phí dịch vụ"&amp;PAYROLL!DF$2,CSDA!A$1:A$500&amp;CSDA!C$1:C$500,0)),0)%,DC906*IFERROR(INDEX(CSDA!D$1:D$500,MATCH("Phí dịch vụ"&amp;PAYROLL!DC$2,CSDA!A$1:A$500&amp;CSDA!C$1:C$500,0)),0)%,DH906*IFERROR(INDEX(CSDA!D$1:D$500,MATCH("Phí dịch vụ"&amp;PAYROLL!DH$2,CSDA!A$1:A$500&amp;CSDA!C$1:C$500,0)),0)%,DJ906*IFERROR(INDEX(CSDA!D$1:D$500,MATCH("Phí dịch vụ"&amp;PAYROLL!DJ$2,CSDA!A$1:A$500&amp;CSDA!C$1:C$500,0)),0)%,BN906*IFERROR(INDEX(CSDA!D$1:D$500,MATCH(BN$2,CSDA!C$1:C$500,0)),0)%)-BN906*7%</f>
        <v/>
      </c>
      <c r="DQ906">
        <f>IFERROR(INDEX(ADJ!$A$1:$BZ$1000,MATCH(PAYROLL!D906,ADJ!A$1:A$500,0),MATCH(PAYROLL!DQ$2,ADJ!$2:$2,0)),0)</f>
        <v/>
      </c>
      <c r="DR906">
        <f>IFERROR(INDEX(ADJ!$A$1:$BZ$1000,MATCH(PAYROLL!D906,ADJ!A$1:A$500,0),MATCH(PAYROLL!DR$2,ADJ!$2:$2,0)),0)</f>
        <v/>
      </c>
      <c r="DS906">
        <f>SUM(DP906:DR906)</f>
        <v/>
      </c>
      <c r="DT906">
        <f>EK906</f>
        <v/>
      </c>
      <c r="DU906">
        <f>SUM(DO906:DR906)</f>
        <v/>
      </c>
      <c r="DV906">
        <f>ROUND(DU906*0.1,0)</f>
        <v/>
      </c>
      <c r="DW906">
        <f>DU906+DV906</f>
        <v/>
      </c>
      <c r="DZ906">
        <f>IFERROR(INDEX(ADJ!$A$1:$BZ$1000,MATCH(PAYROLL!$D906,ADJ!A$1:A$500,0),MATCH(PAYROLL!DZ$2,ADJ!$2:$2,0)),0)</f>
        <v/>
      </c>
      <c r="EA906">
        <f>IFERROR(INDEX(ADJ!$A$1:$BZ$1000,MATCH(PAYROLL!$D906,ADJ!A$1:A$500,0),MATCH(PAYROLL!EA$2,ADJ!$2:$2,0)),0)</f>
        <v/>
      </c>
      <c r="EB906">
        <f>IFERROR(INDEX(ADJ!$A$1:$BZ$1000,MATCH(PAYROLL!$D906,ADJ!A$1:A$500,0),MATCH(PAYROLL!EB$2,ADJ!$2:$2,0)),0)</f>
        <v/>
      </c>
      <c r="EC906">
        <f>IFERROR(INDEX(ADJ!$A$1:$BZ$1000,MATCH(PAYROLL!$D906,ADJ!A$1:A$500,0),MATCH(PAYROLL!EC$2,ADJ!$2:$2,0)),0)</f>
        <v/>
      </c>
      <c r="ED906">
        <f>IFERROR(INDEX(ADJ!$A$1:$BZ$1000,MATCH(PAYROLL!$D906,ADJ!A$1:A$500,0),MATCH(PAYROLL!ED$2,ADJ!$2:$2,0)),0)</f>
        <v/>
      </c>
      <c r="EE906">
        <f>IFERROR(INDEX(ADJ!$A$1:$BZ$1000,MATCH(PAYROLL!$D906,ADJ!A$1:A$500,0),MATCH(PAYROLL!EE$2,ADJ!$2:$2,0)),0)</f>
        <v/>
      </c>
      <c r="EF906">
        <f>IFERROR(INDEX(ADJ!$A$1:$BZ$1000,MATCH(PAYROLL!$D906,ADJ!A$1:A$500,0),MATCH(PAYROLL!EF$2,ADJ!$2:$2,0)),0)</f>
        <v/>
      </c>
      <c r="EG906">
        <f>IFERROR(INDEX(ADJ!$A$1:$BZ$1000,MATCH(PAYROLL!$D906,ADJ!A$1:A$500,0),MATCH(PAYROLL!EG$2,ADJ!$2:$2,0)),0)</f>
        <v/>
      </c>
      <c r="EH906">
        <f>IFERROR(INDEX(ADJ!$A$1:$BZ$1000,MATCH(PAYROLL!$D906,ADJ!A$1:A$500,0),MATCH(PAYROLL!EH$2,ADJ!$2:$2,0)),0)</f>
        <v/>
      </c>
      <c r="EI906">
        <f>IFERROR(INDEX(ADJ!$A$1:$BZ$1000,MATCH(PAYROLL!D906,ADJ!A$1:A$500,0),MATCH(PAYROLL!EI$2,ADJ!$2:$2,0)),0)</f>
        <v/>
      </c>
      <c r="EJ906">
        <f>IFERROR(INDEX(ADJ!$A$1:$BZ$1000,MATCH(PAYROLL!$D906,ADJ!A$1:A$500,0),MATCH(PAYROLL!EJ$2,ADJ!$2:$2,0)),0)</f>
        <v/>
      </c>
      <c r="EK906">
        <f>SUM(DZ906:EJ906)</f>
        <v/>
      </c>
    </row>
    <row r="907">
      <c r="A907" t="n">
        <v>905</v>
      </c>
      <c r="B907" t="inlineStr">
        <is>
          <t>Lang Văn Đức</t>
        </is>
      </c>
      <c r="D907" t="inlineStr">
        <is>
          <t>153214-01</t>
        </is>
      </c>
      <c r="S907">
        <f>IFERROR(INDEX(PIS!$A$1:$BZ$1000,MATCH($D907,PIS!C$1:C$500,0),MATCH("Lương CB tháng trước",PIS!$1:$1,0)),0)</f>
        <v/>
      </c>
      <c r="T907">
        <f>IFERROR(INDEX(PIS!$A$1:$BZ$1000,MATCH($D907,PIS!C$1:C$500,0),MATCH("Lương CB hiện tại",PIS!$1:$1,0)),0)</f>
        <v/>
      </c>
      <c r="U907">
        <f>IFERROR(INDEX(PIS!$A$1:$BZ$1000,MATCH($D907,PIS!C$1:C$500,0),MATCH("Lương đóng BHBB",PIS!$1:$1,0)),0)</f>
        <v/>
      </c>
      <c r="V907">
        <f>IFERROR(INDEX(PIS!$A$1:$BZ$1000,MATCH($D907,PIS!C$1:C$500,0),MATCH(V$2,PIS!$2:$2,0)),0)</f>
        <v/>
      </c>
      <c r="W907">
        <f>IFERROR(INDEX(PIS!$A$1:$BZ$1000,MATCH($D907,PIS!C$1:C$500,0),MATCH(W$2,PIS!$2:$2,0)),0)</f>
        <v/>
      </c>
      <c r="X907">
        <f>IFERROR(INDEX(PIS!$A$1:$BZ$1000,MATCH($D907,PIS!C$1:C$500,0),MATCH(X$2,PIS!$2:$2,0)),0)</f>
        <v/>
      </c>
      <c r="Y907">
        <f>IFERROR(INDEX(PIS!$A$1:$BZ$1000,MATCH($D907,PIS!C$1:C$500,0),MATCH(Y$2,PIS!$2:$2,0)),0)</f>
        <v/>
      </c>
      <c r="Z907">
        <f>IFERROR(INDEX(PIS!$A$1:$BZ$1000,MATCH($D907,PIS!C$1:C$500,0),MATCH(Z$2,PIS!$2:$2,0)),0)</f>
        <v/>
      </c>
      <c r="AA907">
        <f>IFERROR(INDEX(PIS!$A$1:$BZ$1000,MATCH($D907,PIS!C$1:C$500,0),MATCH(AA$2,PIS!$2:$2,0)),0)</f>
        <v/>
      </c>
      <c r="AB907">
        <f>IFERROR(INDEX(PIS!$A$1:$BZ$1000,MATCH($D907,PIS!C$1:C$500,0),MATCH(AB$2,PIS!$2:$2,0)),0)</f>
        <v/>
      </c>
      <c r="AC907">
        <f>SUM(V907:AB907)</f>
        <v/>
      </c>
      <c r="AD907">
        <f>IFERROR(INDEX(TIMESHEET!$A$1:$AI$5000,MATCH($D907,TIMESHEET!A$1:A$500,0),MATCH("T100",TIMESHEET!$2:$2,0))-2,0)</f>
        <v/>
      </c>
      <c r="AE907">
        <f>IFERROR(INDEX(TIMESHEET!$A$1:$AI$5000,MATCH($D907,TIMESHEET!A$1:A$500,0),MATCH("T202",TIMESHEET!$2:$2,0)),0)</f>
        <v/>
      </c>
      <c r="AF907">
        <f>IFERROR(INDEX(TIMESHEET!$A$1:$AI$5000,MATCH($D907,TIMESHEET!A$1:A$500,0),MATCH("T302",TIMESHEET!$2:$2,0)),0)</f>
        <v/>
      </c>
      <c r="AG907">
        <f>IFERROR(INDEX(TIMESHEET!$A$1:$AI$5000,MATCH($D907,TIMESHEET!A$1:A$500,0),MATCH("T406",TIMESHEET!$2:$2,0)),0)</f>
        <v/>
      </c>
      <c r="AH907">
        <f>AE907+AG907</f>
        <v/>
      </c>
      <c r="AI907">
        <f>IFERROR(INDEX(TIMESHEET!$A$1:$AI$5000,MATCH($D907,TIMESHEET!A$1:A$500,0),MATCH("T701",TIMESHEET!$2:$2,0)),0)</f>
        <v/>
      </c>
      <c r="AJ907">
        <f>IFERROR(INDEX(TIMESHEET!$A$1:$AI$5000,MATCH($D907,TIMESHEET!B$1:B$500,0),MATCH("T320",TIMESHEET!$2:$2,0)),0)</f>
        <v/>
      </c>
      <c r="AK907">
        <f>IFERROR(IF(LEFT(INDEX(PIS!O$1:O$500,MATCH(D907,PIS!C$1:C$500)),1)="M",T907/AD907*SUM(AE907:AG907),T907*AD907),0)</f>
        <v/>
      </c>
      <c r="AL907">
        <f>IFERROR(INDEX(ADJ!$A$1:$BZ$1000,MATCH(PAYROLL!D907,ADJ!A$1:A$500,0),MATCH(PAYROLL!AL$2,ADJ!$2:$2,0)),0)</f>
        <v/>
      </c>
      <c r="AM907">
        <f>SUM(AK907:AL907)</f>
        <v/>
      </c>
      <c r="AN907">
        <f>IFERROR(ROUND(V907/$AD907*$AH907,0),0)</f>
        <v/>
      </c>
      <c r="AO907">
        <f>IFERROR(ROUND(W907/$AD907*$AH907,0),0)</f>
        <v/>
      </c>
      <c r="AP907">
        <f>IFERROR(ROUND(X907/$AD907*$AE907,0),0)</f>
        <v/>
      </c>
      <c r="AQ907">
        <f>IFERROR(ROUND(Y907/$AD907*$AH907,0),0)</f>
        <v/>
      </c>
      <c r="AR907">
        <f>IFERROR(ROUND(Z907/$AD907*$AH907,0),0)</f>
        <v/>
      </c>
      <c r="AS907">
        <f>IFERROR(ROUND(AA907/$AD907*$AH907,0),0)</f>
        <v/>
      </c>
      <c r="AT907">
        <f>IFERROR(IF((AE907+AF907+AG907)&gt;13,AB907,ROUND(AB907/AD907*AH907,0)),0)</f>
        <v/>
      </c>
      <c r="AU907">
        <f>IFERROR(INDEX(ADJ!$A$1:$BZ$1000,MATCH(PAYROLL!D907,ADJ!A$1:A$500,0),MATCH(PAYROLL!AU$2,ADJ!$2:$2,0)),0)</f>
        <v/>
      </c>
      <c r="AV907">
        <f>ROUND(SUM(AN907:AU907),0)</f>
        <v/>
      </c>
      <c r="AW907">
        <f>IFERROR(INDEX(TIMESHEET!$A$1:$AI$5000,MATCH(PAYROLL!D907,TIMESHEET!A$1:A$500,0),MATCH("T620",TIMESHEET!$2:$2,0)),0)</f>
        <v/>
      </c>
      <c r="AX907">
        <f>IFERROR(INDEX(TIMESHEET!$A$1:$AI$5000,MATCH(PAYROLL!D907,TIMESHEET!A$1:A$500,0),MATCH("T601",TIMESHEET!$2:$2,0)),0)</f>
        <v/>
      </c>
      <c r="AY907">
        <f>IFERROR(INDEX(TIMESHEET!$A$1:$AI$5000,MATCH(PAYROLL!D907,TIMESHEET!A$1:A$500,0),MATCH("T602",TIMESHEET!$2:$2,0)),0)</f>
        <v/>
      </c>
      <c r="AZ907">
        <f>IFERROR(INDEX(TIMESHEET!$A$1:$AI$5000,MATCH(PAYROLL!D907,TIMESHEET!A$1:A$500,0),MATCH("T603",TIMESHEET!$2:$2,0)),0)</f>
        <v/>
      </c>
      <c r="BA907">
        <f>IFERROR(INDEX(TIMESHEET!$A$1:$AI$5000,MATCH(PAYROLL!D907,TIMESHEET!A$1:A$500,0),MATCH("T611",TIMESHEET!$2:$2,0)),0)</f>
        <v/>
      </c>
      <c r="BB907">
        <f>IFERROR(INDEX(TIMESHEET!$A$1:$AI$5000,MATCH(PAYROLL!D907,TIMESHEET!A$1:A$500,0),MATCH("T612",TIMESHEET!$2:$2,0)),0)</f>
        <v/>
      </c>
      <c r="BC907">
        <f>IFERROR(INDEX(TIMESHEET!$A$1:$AI$5000,MATCH(PAYROLL!D907,TIMESHEET!A$1:A$500,0),MATCH("T613",TIMESHEET!$2:$2,0)),0)</f>
        <v/>
      </c>
      <c r="BD907">
        <f>IFERROR(INDEX(TIMESHEET!$A$1:$AI$5000,MATCH(PAYROLL!D907,TIMESHEET!A$1:A$500,0),MATCH("T500",TIMESHEET!$2:$2,0)),0)</f>
        <v/>
      </c>
      <c r="BE907">
        <f>IFERROR(IF(LEFT(INDEX(PIS!O$1:O$500,MATCH(D907,PIS!C$1:C$500)),1)="M",T907/AD907/8*(AW907+AX907*1.5+AY907*2+AZ907*3+BA907*2.1+BB907*2.7+BC907*3.9+BD907*0.3),T907/8*(AW907+AX907*1.5+AY907*2+AZ907*3+BA907*2.1+BB907*2.7+BC907*3.9+BD907*0.3)),0)</f>
        <v/>
      </c>
      <c r="BF907">
        <f>IFERROR(INDEX(ADJ!$A$1:$BZ$1000,MATCH(PAYROLL!$D907,ADJ!A$1:A$500,0),MATCH(PAYROLL!BF$2,ADJ!$2:$2,0)),0)</f>
        <v/>
      </c>
      <c r="BG907">
        <f>IFERROR(INDEX(ADJ!$A$1:$BZ$1000,MATCH(PAYROLL!D907,ADJ!A$1:A$500,0),MATCH(PAYROLL!BG$2,ADJ!$2:$2,0)),0)</f>
        <v/>
      </c>
      <c r="BH907">
        <f>IFERROR(INDEX(ADJ!$A$1:$BZ$1000,MATCH(PAYROLL!D907,ADJ!A$1:A$500,0),MATCH(PAYROLL!BH$2,ADJ!$2:$2,0)),0)</f>
        <v/>
      </c>
      <c r="BI907">
        <f>IFERROR(INDEX(ADJ!$A$1:$BZ$1000,MATCH(PAYROLL!D907,ADJ!A$1:A$500,0),MATCH(PAYROLL!BI$2,ADJ!$2:$2,0)),0)</f>
        <v/>
      </c>
      <c r="BJ907">
        <f>IFERROR(INDEX(ADJ!$A$1:$BZ$1000,MATCH(PAYROLL!D907,ADJ!A$1:A$500,0),MATCH(PAYROLL!BJ$2,ADJ!$2:$2,0)),0)</f>
        <v/>
      </c>
      <c r="BK907">
        <f>SUM(BF907:BJ907)</f>
        <v/>
      </c>
      <c r="BL907">
        <f>IFERROR(INDEX(ADJ!$A$1:$BZ$1000,MATCH(PAYROLL!D907,ADJ!A$1:A$500,0),MATCH(PAYROLL!BL$2,ADJ!$2:$2,0)),0)</f>
        <v/>
      </c>
      <c r="BM907">
        <f>IFERROR(INDEX(ADJ!$A$1:$BZ$1000,MATCH(PAYROLL!D907,ADJ!A$1:A$500,0),MATCH(PAYROLL!BM$2,ADJ!$2:$2,0)),0)</f>
        <v/>
      </c>
      <c r="BN907">
        <f>IFERROR(INDEX(ADJ!$A$1:$BZ$1000,MATCH(PAYROLL!D907,ADJ!A$1:A$500,0),MATCH(PAYROLL!BN$2,ADJ!$2:$2,0)),0)</f>
        <v/>
      </c>
      <c r="BO907">
        <f>IFERROR(INDEX(ADJ!$A$1:$BZ$1000,MATCH(PAYROLL!D907,ADJ!A$1:A$500,0),MATCH(PAYROLL!BO$2,ADJ!$2:$2,0)),0)</f>
        <v/>
      </c>
      <c r="BP907">
        <f>SUM(AM907,AV907,BE907,BK907,BL907:BO907)</f>
        <v/>
      </c>
      <c r="BQ907">
        <f>BO907</f>
        <v/>
      </c>
      <c r="BR907">
        <f>IFERROR(ROUND(IF(LEFT(INDEX(PIS!O$1:O$500,MATCH(D907,PIS!C$1:C$500)),1)="D",T907/8*(BD907*0.3),IF(LEFT(INDEX(PIS!O$1:O$500,MATCH(D907,PIS!C$1:C$500)),1)="H",T907*($BD907*0.3),T907/$AD907/8*($BD907*0.3))),0),0)</f>
        <v/>
      </c>
      <c r="BS907">
        <f>IF(AP907&lt;1,0,MIN(AP907,730000))</f>
        <v/>
      </c>
      <c r="BT907">
        <f>IFERROR(ROUND((BE907-SUM(AW907:BC907)*T907/AD907/8),0)-BR907,0)</f>
        <v/>
      </c>
      <c r="BU907">
        <f>AO907</f>
        <v/>
      </c>
      <c r="BV907">
        <f>SUM(BQ907:BU907)</f>
        <v/>
      </c>
      <c r="BW907">
        <f>BP907-BV907</f>
        <v/>
      </c>
      <c r="BX907">
        <f>IFERROR(IF(RIGHT(INDEX(PIS!O$1:O$500,MATCH(D907,PIS!C$1:C$500)),5)="Gross",MIN(U907+V907,VLOOKUP("R700",TSC!B:C,2,0)*VLOOKUP("R101",TSC!B:C,2,0))*VLOOKUP("R701",TSC!B:C,2,0)%,0),0)</f>
        <v/>
      </c>
      <c r="BY907">
        <f>IFERROR(IF(RIGHT(INDEX(PIS!O$1:O$500,MATCH(D907,PIS!C$1:C$500)),5)="Gross",MIN(U907+V907,VLOOKUP("R700",TSC!B:C,2,0)*VLOOKUP("R101",TSC!B:C,2,0))*VLOOKUP("T704",TSC!B:C,2,0)%,0),0)</f>
        <v/>
      </c>
      <c r="BZ907">
        <f>IFERROR(IF(RIGHT(INDEX(PIS!O$1:O$500,MATCH(D907,PIS!C$1:C$500)),5)="Gross",MIN(U907+V907,VLOOKUP("R700",TSC!B:C,2,0)*VLOOKUP("1",TSC!F:G,2,0))*VLOOKUP("T705",TSC!B:C,2,0)%,0),0)</f>
        <v/>
      </c>
      <c r="CA907">
        <f>IFERROR(INDEX(ADJ!$A$1:$BZ$1000,MATCH(PAYROLL!D907,ADJ!A$1:A$500,0),MATCH(PAYROLL!CA$2,ADJ!$2:$2,0)),0)</f>
        <v/>
      </c>
      <c r="CB907">
        <f>IFERROR(INDEX(ADJ!$A$1:$BZ$1000,MATCH(PAYROLL!D907,ADJ!A$1:A$500,0),MATCH(PAYROLL!CB$2,ADJ!$2:$2,0)),0)</f>
        <v/>
      </c>
      <c r="CC907">
        <f>SUM(BX907:CB907)</f>
        <v/>
      </c>
      <c r="CD907">
        <f>IFERROR(INDEX(PIS!$A$1:$BZ$1000,MATCH(PAYROLL!D907,PIS!C$1:C$500,0),MATCH(PAYROLL!CD$1,PIS!$1:$1,0)),0)</f>
        <v/>
      </c>
      <c r="CE907">
        <f>IFERROR(IF(OR(INDEX(PIS!P$1:P$500,MATCH(D907,PIS!C$1:C$500,0))="LT2",INDEX(PIS!P$1:P$500,MATCH(D907,PIS!C$1:C$500,0))="P10"),0,SUM(CC907,CD907*VLOOKUP("R601",TSC!B:C,2,0),VLOOKUP("R602",TSC!B:C,2,0))),0)</f>
        <v/>
      </c>
      <c r="CF907">
        <f>MAX(BW907-CE907,0)</f>
        <v/>
      </c>
      <c r="CG907">
        <f>IFERROR(IF(OR(RIGHT(INDEX(PIS!P$1:P$500,MATCH(D907,PIS!C$1:C$500)),5)="P10",RIGHT(INDEX(PIS!P$1:P$500,MATCH(D907,PIS!C$1:C$500)),5)="CK"),0,IF(CF907&lt;=5000000,CF907*5%,IF(CF907&lt;=10000000,CF907*10%-250000,IF(CF907&lt;=18000000,CF907*15%-750000,IF(CF907&lt;=32000000,CF907*20%-1650000,IF(CF907&lt;=52000000,CF907*25%-3250000,IF(CF907&lt;=80000000,BH907*30%-5850000,CF907*35%-9850000))))))),0)</f>
        <v/>
      </c>
      <c r="CH907">
        <f>IFERROR(IF(OR(INDEX(PIS!P$1:P$500,MATCH(D907,PIS!C$1:C$500))="LT",INDEX(PIS!P$1:P$500,MATCH(D907,PIS!C$1:C$500))="CK"),0,IF(CF907&lt;2000000,0,CF907*10%)),0)</f>
        <v/>
      </c>
      <c r="CI907">
        <f>IFERROR(INDEX(ADJ!$A$1:$BZ$1000,MATCH(PAYROLL!D907,ADJ!A$1:A$500,0),MATCH(PAYROLL!CI$2,ADJ!$2:$2,0)),0)</f>
        <v/>
      </c>
      <c r="CJ907">
        <f>IFERROR(INDEX(ADJ!$A$1:$BZ$1000,MATCH(PAYROLL!D907,ADJ!A$1:A$500,0),MATCH(PAYROLL!CJ$2,ADJ!$2:$2,0)),0)</f>
        <v/>
      </c>
      <c r="CK907">
        <f>IFERROR(INDEX(ADJ!$A$1:$BZ$1000,MATCH(PAYROLL!D907,ADJ!A$1:A$500,0),MATCH(PAYROLL!CK$2,ADJ!$2:$2,0)),0)</f>
        <v/>
      </c>
      <c r="CL907">
        <f>SUM(CG907:CK907)</f>
        <v/>
      </c>
      <c r="CM907">
        <f>ROUND(SUM(CH907:CK907),0)</f>
        <v/>
      </c>
      <c r="CN907">
        <f>IFERROR(INDEX(CSDA!D$1:D$500,MATCH($CN$2,CSDA!C$1:C$500,0))*INDEX(PIS!V$1:V$500,MATCH(D907,PIS!C$1:C$500))+INDEX(ADJ!$A$1:$BZ$1000,MATCH(PAYROLL!D907,ADJ!A$1:A$500,0),MATCH(PAYROLL!CN$2,ADJ!$2:$2,0)),0)</f>
        <v/>
      </c>
      <c r="CO907">
        <f>IFERROR(INDEX(ADJ!$A$1:$BZ$1000,MATCH(PAYROLL!D907,ADJ!A$1:A$500,0),MATCH(PAYROLL!CO$2,ADJ!$2:$2,0)),0)</f>
        <v/>
      </c>
      <c r="CP907">
        <f>IFERROR(INDEX(ADJ!$A$1:$BZ$1000,MATCH(PAYROLL!D907,ADJ!A$1:A$500,0),MATCH(PAYROLL!CP$2,ADJ!$2:$2,0)),0)</f>
        <v/>
      </c>
      <c r="CQ907">
        <f>BP907-CL907-CI907-CM907-CN907-CO907-CP907-CC907</f>
        <v/>
      </c>
      <c r="CR907">
        <f>IFERROR(IF(RIGHT(INDEX(PIS!O$1:O$500,MATCH(D907,PIS!C$1:C$500,0)),5)="Gross",MIN(U907+V907,VLOOKUP("R700",TSC!B:C,2,0)*VLOOKUP("R101",TSC!B:C,2,0))*(VLOOKUP("T711",TSC!B:C,2,0)+VLOOKUP("T712",TSC!B:C,2,0))%,MIN(T907+V907,VLOOKUP("R700",TSC!B:C,2,0)*VLOOKUP("R101",TSC!B:C,2,0))*(VLOOKUP("T711",TSC!B:C,2,0)+VLOOKUP("T712",TSC!B:C,2,0)+VLOOKUP("R701",TSC!B:C,2,0))%),0)</f>
        <v/>
      </c>
      <c r="CS907">
        <f>IFERROR(IF(RIGHT(INDEX(PIS!O$1:O$500,MATCH(D907,PIS!C$1:C$500,0)),5)="Gross",MIN(U907+V907,VLOOKUP("R700",TSC!B:C,2,0)*VLOOKUP("R101",TSC!B:C,2,0))*(VLOOKUP("T714",TSC!B:C,2,0))%,MIN(T907+V907,VLOOKUP("R700",TSC!B:C,2,0)*VLOOKUP("R101",TSC!B:C,2,0))*(VLOOKUP("T704",TSC!B:C,2,0)+VLOOKUP("T714",TSC!B:C,2,0))%),0)</f>
        <v/>
      </c>
      <c r="CT907">
        <f>IFERROR(IF(RIGHT(INDEX(PIS!O$1:O$500,MATCH(D907,PIS!C$1:C$500,0)),5)="Gross",MIN(U907+V907,VLOOKUP("R700",TSC!B:C,2,0)*VLOOKUP("R101",TSC!B:C,2,0))*VLOOKUP("T705",TSC!B:C,2,0)%,MIN(T907+V907,VLOOKUP("R700",TSC!B:C,2,0)*VLOOKUP("R101",TSC!B:C,2,0))*VLOOKUP("T705",TSC!B:C,2,0)%),0)</f>
        <v/>
      </c>
      <c r="CU907">
        <f>IFERROR(IF(RIGHT(INDEX(PIS!O$1:O$500,MATCH(D907,PIS!C$1:C$500,0)),5)="Gross",MIN(U907+V907,VLOOKUP("R700",TSC!B:C,2,0)*VLOOKUP("R101",TSC!B:C,2,0))*(VLOOKUP("T713",TSC!B:C,2,0))%,MIN(T907+V907,VLOOKUP("R700",TSC!B:C,2,0)*VLOOKUP("R101",TSC!B:C,2,0))*(VLOOKUP("T713",TSC!B:C,2,0))%),0)</f>
        <v/>
      </c>
      <c r="CV907">
        <f>IFERROR(INDEX(ADJ!$A$1:$BZ$1000,MATCH(PAYROLL!D907,ADJ!A$1:A$500,0),MATCH(PAYROLL!CV$2,ADJ!$2:$2,0)),0)</f>
        <v/>
      </c>
      <c r="CW907">
        <f>IFERROR(INDEX(ADJ!$A$1:$BZ$1000,MATCH(PAYROLL!D907,ADJ!A$1:A$500,0),MATCH(PAYROLL!CW$2,ADJ!$2:$2,0)),0)</f>
        <v/>
      </c>
      <c r="CX907">
        <f>SUM(CR907:CW907)</f>
        <v/>
      </c>
      <c r="CY907">
        <f>ROUND(IF(CR907&gt;0,T907+V907*VLOOKUP("R202",TSC!$B$1:$C$500,2,0),0),0)</f>
        <v/>
      </c>
      <c r="CZ907">
        <f>IFERROR(INDEX(CSDA!D$1:D$500,MATCH($CZ$2,CSDA!C$1:C$500,0)),0)</f>
        <v/>
      </c>
      <c r="DA907">
        <f>ROUND(T907*0.7%,0)</f>
        <v/>
      </c>
      <c r="DB907">
        <f>ROUND(T907/12,0)</f>
        <v/>
      </c>
      <c r="DC907">
        <f ref="DC907" t="array">IFERROR(INDEX(CSDA!D$1:D$500,MATCH("Trích giữ"&amp;PAYROLL!DC$2,CSDA!A$1:A$500&amp;CSDA!C$1:C$500,0)),0)</f>
        <v/>
      </c>
      <c r="DD907">
        <f ref="DD907" t="array">IFERROR(INDEX(CSDA!D$1:D$500,MATCH("Trích giữ"&amp;PAYROLL!DD$2,CSDA!A$1:A$500&amp;CSDA!C$1:C$500,0)),0)</f>
        <v/>
      </c>
      <c r="DE907">
        <f ref="DE907" t="array">IFERROR(INDEX(CSDA!D$1:D$500,MATCH("Trích giữ"&amp;PAYROLL!DE$2,CSDA!A$1:A$500&amp;CSDA!C$1:C$500,0)),0)</f>
        <v/>
      </c>
      <c r="DF907">
        <f>IFERROR(INDEX(CSDA!D$1:D$500,MATCH(PAYROLL!DF$2,CSDA!C$1:C$500,0)),0)</f>
        <v/>
      </c>
      <c r="DG907">
        <f ref="DG907" t="array">IFERROR(INDEX(CSDA!D$1:D$500,MATCH("Trích giữ"&amp;PAYROLL!DG$2,CSDA!A$1:A$500&amp;CSDA!C$1:C$500,0)),0)</f>
        <v/>
      </c>
      <c r="DH907">
        <f>ROUND(T907/26,0)</f>
        <v/>
      </c>
      <c r="DI907">
        <f ref="DI907" t="array">IFERROR(INDEX(CSDA!D$1:D$500,MATCH("Trích giữ"&amp;PAYROLL!DI$2,CSDA!A$1:A$500&amp;CSDA!C$1:C$500,0)),0)</f>
        <v/>
      </c>
      <c r="DJ907">
        <f>IF(U907=0,T907*21.5%-BL907,0)</f>
        <v/>
      </c>
      <c r="DK907">
        <f ref="DK907" t="array">IFERROR(INDEX(CSDA!D$1:D$500,MATCH("Trích giữ"&amp;PAYROLL!DK$2,CSDA!A$1:A$500&amp;CSDA!C$1:C$500,0)),0)</f>
        <v/>
      </c>
      <c r="DL907">
        <f>IFERROR(INDEX(CSDA!D$1:D$500,MATCH(PAYROLL!DL$2,CSDA!C$1:C$500,0))/12,0)</f>
        <v/>
      </c>
      <c r="DM907">
        <f>SUM(DB907:DL907)</f>
        <v/>
      </c>
      <c r="DN907">
        <f>IFERROR(INDEX(ADJ!$A$1:$BZ$1000,MATCH(PAYROLL!D907,ADJ!A$1:A$500,0),MATCH(PAYROLL!DN$2,ADJ!$2:$2,0)),0)</f>
        <v/>
      </c>
      <c r="DO907">
        <f>IFERROR(SUM(BP907,DM907:DN907,CX907:DA907)-DT907,0)</f>
        <v/>
      </c>
      <c r="DP907">
        <f ref="DP907" t="array">SUM(BW907*IFERROR(INDEX(CSDA!D$1:D$500,MATCH(BW$2,CSDA!C$1:C$500,0)),0)%,CX907*IFERROR(INDEX(CSDA!D$1:D$500,MATCH(CX$2,CSDA!C$1:C$500,0)),0)%,DA907*IFERROR(INDEX(CSDA!D$1:D$500,MATCH(DA$2,CSDA!C$1:C$500,0)),0)%,DB907*IFERROR(INDEX(CSDA!D$1:D$500,MATCH(DB$2,CSDA!C$1:C$500,0)),0)%,DF907*IFERROR(INDEX(CSDA!D$1:D$500,MATCH("Phí dịch vụ"&amp;PAYROLL!DF$2,CSDA!A$1:A$500&amp;CSDA!C$1:C$500,0)),0)%,DC907*IFERROR(INDEX(CSDA!D$1:D$500,MATCH("Phí dịch vụ"&amp;PAYROLL!DC$2,CSDA!A$1:A$500&amp;CSDA!C$1:C$500,0)),0)%,DH907*IFERROR(INDEX(CSDA!D$1:D$500,MATCH("Phí dịch vụ"&amp;PAYROLL!DH$2,CSDA!A$1:A$500&amp;CSDA!C$1:C$500,0)),0)%,DJ907*IFERROR(INDEX(CSDA!D$1:D$500,MATCH("Phí dịch vụ"&amp;PAYROLL!DJ$2,CSDA!A$1:A$500&amp;CSDA!C$1:C$500,0)),0)%,BN907*IFERROR(INDEX(CSDA!D$1:D$500,MATCH(BN$2,CSDA!C$1:C$500,0)),0)%)-BN907*7%</f>
        <v/>
      </c>
      <c r="DQ907">
        <f>IFERROR(INDEX(ADJ!$A$1:$BZ$1000,MATCH(PAYROLL!D907,ADJ!A$1:A$500,0),MATCH(PAYROLL!DQ$2,ADJ!$2:$2,0)),0)</f>
        <v/>
      </c>
      <c r="DR907">
        <f>IFERROR(INDEX(ADJ!$A$1:$BZ$1000,MATCH(PAYROLL!D907,ADJ!A$1:A$500,0),MATCH(PAYROLL!DR$2,ADJ!$2:$2,0)),0)</f>
        <v/>
      </c>
      <c r="DS907">
        <f>SUM(DP907:DR907)</f>
        <v/>
      </c>
      <c r="DT907">
        <f>EK907</f>
        <v/>
      </c>
      <c r="DU907">
        <f>SUM(DO907:DR907)</f>
        <v/>
      </c>
      <c r="DV907">
        <f>ROUND(DU907*0.1,0)</f>
        <v/>
      </c>
      <c r="DW907">
        <f>DU907+DV907</f>
        <v/>
      </c>
      <c r="DZ907">
        <f>IFERROR(INDEX(ADJ!$A$1:$BZ$1000,MATCH(PAYROLL!$D907,ADJ!A$1:A$500,0),MATCH(PAYROLL!DZ$2,ADJ!$2:$2,0)),0)</f>
        <v/>
      </c>
      <c r="EA907">
        <f>IFERROR(INDEX(ADJ!$A$1:$BZ$1000,MATCH(PAYROLL!$D907,ADJ!A$1:A$500,0),MATCH(PAYROLL!EA$2,ADJ!$2:$2,0)),0)</f>
        <v/>
      </c>
      <c r="EB907">
        <f>IFERROR(INDEX(ADJ!$A$1:$BZ$1000,MATCH(PAYROLL!$D907,ADJ!A$1:A$500,0),MATCH(PAYROLL!EB$2,ADJ!$2:$2,0)),0)</f>
        <v/>
      </c>
      <c r="EC907">
        <f>IFERROR(INDEX(ADJ!$A$1:$BZ$1000,MATCH(PAYROLL!$D907,ADJ!A$1:A$500,0),MATCH(PAYROLL!EC$2,ADJ!$2:$2,0)),0)</f>
        <v/>
      </c>
      <c r="ED907">
        <f>IFERROR(INDEX(ADJ!$A$1:$BZ$1000,MATCH(PAYROLL!$D907,ADJ!A$1:A$500,0),MATCH(PAYROLL!ED$2,ADJ!$2:$2,0)),0)</f>
        <v/>
      </c>
      <c r="EE907">
        <f>IFERROR(INDEX(ADJ!$A$1:$BZ$1000,MATCH(PAYROLL!$D907,ADJ!A$1:A$500,0),MATCH(PAYROLL!EE$2,ADJ!$2:$2,0)),0)</f>
        <v/>
      </c>
      <c r="EF907">
        <f>IFERROR(INDEX(ADJ!$A$1:$BZ$1000,MATCH(PAYROLL!$D907,ADJ!A$1:A$500,0),MATCH(PAYROLL!EF$2,ADJ!$2:$2,0)),0)</f>
        <v/>
      </c>
      <c r="EG907">
        <f>IFERROR(INDEX(ADJ!$A$1:$BZ$1000,MATCH(PAYROLL!$D907,ADJ!A$1:A$500,0),MATCH(PAYROLL!EG$2,ADJ!$2:$2,0)),0)</f>
        <v/>
      </c>
      <c r="EH907">
        <f>IFERROR(INDEX(ADJ!$A$1:$BZ$1000,MATCH(PAYROLL!$D907,ADJ!A$1:A$500,0),MATCH(PAYROLL!EH$2,ADJ!$2:$2,0)),0)</f>
        <v/>
      </c>
      <c r="EI907">
        <f>IFERROR(INDEX(ADJ!$A$1:$BZ$1000,MATCH(PAYROLL!D907,ADJ!A$1:A$500,0),MATCH(PAYROLL!EI$2,ADJ!$2:$2,0)),0)</f>
        <v/>
      </c>
      <c r="EJ907">
        <f>IFERROR(INDEX(ADJ!$A$1:$BZ$1000,MATCH(PAYROLL!$D907,ADJ!A$1:A$500,0),MATCH(PAYROLL!EJ$2,ADJ!$2:$2,0)),0)</f>
        <v/>
      </c>
      <c r="EK907">
        <f>SUM(DZ907:EJ907)</f>
        <v/>
      </c>
    </row>
    <row r="908">
      <c r="A908" t="n">
        <v>906</v>
      </c>
      <c r="B908" t="inlineStr">
        <is>
          <t>Nông Văn Hoàng</t>
        </is>
      </c>
      <c r="D908" t="inlineStr">
        <is>
          <t>153199-01</t>
        </is>
      </c>
      <c r="S908">
        <f>IFERROR(INDEX(PIS!$A$1:$BZ$1000,MATCH($D908,PIS!C$1:C$500,0),MATCH("Lương CB tháng trước",PIS!$1:$1,0)),0)</f>
        <v/>
      </c>
      <c r="T908">
        <f>IFERROR(INDEX(PIS!$A$1:$BZ$1000,MATCH($D908,PIS!C$1:C$500,0),MATCH("Lương CB hiện tại",PIS!$1:$1,0)),0)</f>
        <v/>
      </c>
      <c r="U908">
        <f>IFERROR(INDEX(PIS!$A$1:$BZ$1000,MATCH($D908,PIS!C$1:C$500,0),MATCH("Lương đóng BHBB",PIS!$1:$1,0)),0)</f>
        <v/>
      </c>
      <c r="V908">
        <f>IFERROR(INDEX(PIS!$A$1:$BZ$1000,MATCH($D908,PIS!C$1:C$500,0),MATCH(V$2,PIS!$2:$2,0)),0)</f>
        <v/>
      </c>
      <c r="W908">
        <f>IFERROR(INDEX(PIS!$A$1:$BZ$1000,MATCH($D908,PIS!C$1:C$500,0),MATCH(W$2,PIS!$2:$2,0)),0)</f>
        <v/>
      </c>
      <c r="X908">
        <f>IFERROR(INDEX(PIS!$A$1:$BZ$1000,MATCH($D908,PIS!C$1:C$500,0),MATCH(X$2,PIS!$2:$2,0)),0)</f>
        <v/>
      </c>
      <c r="Y908">
        <f>IFERROR(INDEX(PIS!$A$1:$BZ$1000,MATCH($D908,PIS!C$1:C$500,0),MATCH(Y$2,PIS!$2:$2,0)),0)</f>
        <v/>
      </c>
      <c r="Z908">
        <f>IFERROR(INDEX(PIS!$A$1:$BZ$1000,MATCH($D908,PIS!C$1:C$500,0),MATCH(Z$2,PIS!$2:$2,0)),0)</f>
        <v/>
      </c>
      <c r="AA908">
        <f>IFERROR(INDEX(PIS!$A$1:$BZ$1000,MATCH($D908,PIS!C$1:C$500,0),MATCH(AA$2,PIS!$2:$2,0)),0)</f>
        <v/>
      </c>
      <c r="AB908">
        <f>IFERROR(INDEX(PIS!$A$1:$BZ$1000,MATCH($D908,PIS!C$1:C$500,0),MATCH(AB$2,PIS!$2:$2,0)),0)</f>
        <v/>
      </c>
      <c r="AC908">
        <f>SUM(V908:AB908)</f>
        <v/>
      </c>
      <c r="AD908">
        <f>IFERROR(INDEX(TIMESHEET!$A$1:$AI$5000,MATCH($D908,TIMESHEET!A$1:A$500,0),MATCH("T100",TIMESHEET!$2:$2,0))-2,0)</f>
        <v/>
      </c>
      <c r="AE908">
        <f>IFERROR(INDEX(TIMESHEET!$A$1:$AI$5000,MATCH($D908,TIMESHEET!A$1:A$500,0),MATCH("T202",TIMESHEET!$2:$2,0)),0)</f>
        <v/>
      </c>
      <c r="AF908">
        <f>IFERROR(INDEX(TIMESHEET!$A$1:$AI$5000,MATCH($D908,TIMESHEET!A$1:A$500,0),MATCH("T302",TIMESHEET!$2:$2,0)),0)</f>
        <v/>
      </c>
      <c r="AG908">
        <f>IFERROR(INDEX(TIMESHEET!$A$1:$AI$5000,MATCH($D908,TIMESHEET!A$1:A$500,0),MATCH("T406",TIMESHEET!$2:$2,0)),0)</f>
        <v/>
      </c>
      <c r="AH908">
        <f>AE908+AG908</f>
        <v/>
      </c>
      <c r="AI908">
        <f>IFERROR(INDEX(TIMESHEET!$A$1:$AI$5000,MATCH($D908,TIMESHEET!A$1:A$500,0),MATCH("T701",TIMESHEET!$2:$2,0)),0)</f>
        <v/>
      </c>
      <c r="AJ908">
        <f>IFERROR(INDEX(TIMESHEET!$A$1:$AI$5000,MATCH($D908,TIMESHEET!B$1:B$500,0),MATCH("T320",TIMESHEET!$2:$2,0)),0)</f>
        <v/>
      </c>
      <c r="AK908">
        <f>IFERROR(IF(LEFT(INDEX(PIS!O$1:O$500,MATCH(D908,PIS!C$1:C$500)),1)="M",T908/AD908*SUM(AE908:AG908),T908*AD908),0)</f>
        <v/>
      </c>
      <c r="AL908">
        <f>IFERROR(INDEX(ADJ!$A$1:$BZ$1000,MATCH(PAYROLL!D908,ADJ!A$1:A$500,0),MATCH(PAYROLL!AL$2,ADJ!$2:$2,0)),0)</f>
        <v/>
      </c>
      <c r="AM908">
        <f>SUM(AK908:AL908)</f>
        <v/>
      </c>
      <c r="AN908">
        <f>IFERROR(ROUND(V908/$AD908*$AH908,0),0)</f>
        <v/>
      </c>
      <c r="AO908">
        <f>IFERROR(ROUND(W908/$AD908*$AH908,0),0)</f>
        <v/>
      </c>
      <c r="AP908">
        <f>IFERROR(ROUND(X908/$AD908*$AE908,0),0)</f>
        <v/>
      </c>
      <c r="AQ908">
        <f>IFERROR(ROUND(Y908/$AD908*$AH908,0),0)</f>
        <v/>
      </c>
      <c r="AR908">
        <f>IFERROR(ROUND(Z908/$AD908*$AH908,0),0)</f>
        <v/>
      </c>
      <c r="AS908">
        <f>IFERROR(ROUND(AA908/$AD908*$AH908,0),0)</f>
        <v/>
      </c>
      <c r="AT908">
        <f>IFERROR(IF((AE908+AF908+AG908)&gt;13,AB908,ROUND(AB908/AD908*AH908,0)),0)</f>
        <v/>
      </c>
      <c r="AU908">
        <f>IFERROR(INDEX(ADJ!$A$1:$BZ$1000,MATCH(PAYROLL!D908,ADJ!A$1:A$500,0),MATCH(PAYROLL!AU$2,ADJ!$2:$2,0)),0)</f>
        <v/>
      </c>
      <c r="AV908">
        <f>ROUND(SUM(AN908:AU908),0)</f>
        <v/>
      </c>
      <c r="AW908">
        <f>IFERROR(INDEX(TIMESHEET!$A$1:$AI$5000,MATCH(PAYROLL!D908,TIMESHEET!A$1:A$500,0),MATCH("T620",TIMESHEET!$2:$2,0)),0)</f>
        <v/>
      </c>
      <c r="AX908">
        <f>IFERROR(INDEX(TIMESHEET!$A$1:$AI$5000,MATCH(PAYROLL!D908,TIMESHEET!A$1:A$500,0),MATCH("T601",TIMESHEET!$2:$2,0)),0)</f>
        <v/>
      </c>
      <c r="AY908">
        <f>IFERROR(INDEX(TIMESHEET!$A$1:$AI$5000,MATCH(PAYROLL!D908,TIMESHEET!A$1:A$500,0),MATCH("T602",TIMESHEET!$2:$2,0)),0)</f>
        <v/>
      </c>
      <c r="AZ908">
        <f>IFERROR(INDEX(TIMESHEET!$A$1:$AI$5000,MATCH(PAYROLL!D908,TIMESHEET!A$1:A$500,0),MATCH("T603",TIMESHEET!$2:$2,0)),0)</f>
        <v/>
      </c>
      <c r="BA908">
        <f>IFERROR(INDEX(TIMESHEET!$A$1:$AI$5000,MATCH(PAYROLL!D908,TIMESHEET!A$1:A$500,0),MATCH("T611",TIMESHEET!$2:$2,0)),0)</f>
        <v/>
      </c>
      <c r="BB908">
        <f>IFERROR(INDEX(TIMESHEET!$A$1:$AI$5000,MATCH(PAYROLL!D908,TIMESHEET!A$1:A$500,0),MATCH("T612",TIMESHEET!$2:$2,0)),0)</f>
        <v/>
      </c>
      <c r="BC908">
        <f>IFERROR(INDEX(TIMESHEET!$A$1:$AI$5000,MATCH(PAYROLL!D908,TIMESHEET!A$1:A$500,0),MATCH("T613",TIMESHEET!$2:$2,0)),0)</f>
        <v/>
      </c>
      <c r="BD908">
        <f>IFERROR(INDEX(TIMESHEET!$A$1:$AI$5000,MATCH(PAYROLL!D908,TIMESHEET!A$1:A$500,0),MATCH("T500",TIMESHEET!$2:$2,0)),0)</f>
        <v/>
      </c>
      <c r="BE908">
        <f>IFERROR(IF(LEFT(INDEX(PIS!O$1:O$500,MATCH(D908,PIS!C$1:C$500)),1)="M",T908/AD908/8*(AW908+AX908*1.5+AY908*2+AZ908*3+BA908*2.1+BB908*2.7+BC908*3.9+BD908*0.3),T908/8*(AW908+AX908*1.5+AY908*2+AZ908*3+BA908*2.1+BB908*2.7+BC908*3.9+BD908*0.3)),0)</f>
        <v/>
      </c>
      <c r="BF908">
        <f>IFERROR(INDEX(ADJ!$A$1:$BZ$1000,MATCH(PAYROLL!$D908,ADJ!A$1:A$500,0),MATCH(PAYROLL!BF$2,ADJ!$2:$2,0)),0)</f>
        <v/>
      </c>
      <c r="BG908">
        <f>IFERROR(INDEX(ADJ!$A$1:$BZ$1000,MATCH(PAYROLL!D908,ADJ!A$1:A$500,0),MATCH(PAYROLL!BG$2,ADJ!$2:$2,0)),0)</f>
        <v/>
      </c>
      <c r="BH908">
        <f>IFERROR(INDEX(ADJ!$A$1:$BZ$1000,MATCH(PAYROLL!D908,ADJ!A$1:A$500,0),MATCH(PAYROLL!BH$2,ADJ!$2:$2,0)),0)</f>
        <v/>
      </c>
      <c r="BI908">
        <f>IFERROR(INDEX(ADJ!$A$1:$BZ$1000,MATCH(PAYROLL!D908,ADJ!A$1:A$500,0),MATCH(PAYROLL!BI$2,ADJ!$2:$2,0)),0)</f>
        <v/>
      </c>
      <c r="BJ908">
        <f>IFERROR(INDEX(ADJ!$A$1:$BZ$1000,MATCH(PAYROLL!D908,ADJ!A$1:A$500,0),MATCH(PAYROLL!BJ$2,ADJ!$2:$2,0)),0)</f>
        <v/>
      </c>
      <c r="BK908">
        <f>SUM(BF908:BJ908)</f>
        <v/>
      </c>
      <c r="BL908">
        <f>IFERROR(INDEX(ADJ!$A$1:$BZ$1000,MATCH(PAYROLL!D908,ADJ!A$1:A$500,0),MATCH(PAYROLL!BL$2,ADJ!$2:$2,0)),0)</f>
        <v/>
      </c>
      <c r="BM908">
        <f>IFERROR(INDEX(ADJ!$A$1:$BZ$1000,MATCH(PAYROLL!D908,ADJ!A$1:A$500,0),MATCH(PAYROLL!BM$2,ADJ!$2:$2,0)),0)</f>
        <v/>
      </c>
      <c r="BN908">
        <f>IFERROR(INDEX(ADJ!$A$1:$BZ$1000,MATCH(PAYROLL!D908,ADJ!A$1:A$500,0),MATCH(PAYROLL!BN$2,ADJ!$2:$2,0)),0)</f>
        <v/>
      </c>
      <c r="BO908">
        <f>IFERROR(INDEX(ADJ!$A$1:$BZ$1000,MATCH(PAYROLL!D908,ADJ!A$1:A$500,0),MATCH(PAYROLL!BO$2,ADJ!$2:$2,0)),0)</f>
        <v/>
      </c>
      <c r="BP908">
        <f>SUM(AM908,AV908,BE908,BK908,BL908:BO908)</f>
        <v/>
      </c>
      <c r="BQ908">
        <f>BO908</f>
        <v/>
      </c>
      <c r="BR908">
        <f>IFERROR(ROUND(IF(LEFT(INDEX(PIS!O$1:O$500,MATCH(D908,PIS!C$1:C$500)),1)="D",T908/8*(BD908*0.3),IF(LEFT(INDEX(PIS!O$1:O$500,MATCH(D908,PIS!C$1:C$500)),1)="H",T908*($BD908*0.3),T908/$AD908/8*($BD908*0.3))),0),0)</f>
        <v/>
      </c>
      <c r="BS908">
        <f>IF(AP908&lt;1,0,MIN(AP908,730000))</f>
        <v/>
      </c>
      <c r="BT908">
        <f>IFERROR(ROUND((BE908-SUM(AW908:BC908)*T908/AD908/8),0)-BR908,0)</f>
        <v/>
      </c>
      <c r="BU908">
        <f>AO908</f>
        <v/>
      </c>
      <c r="BV908">
        <f>SUM(BQ908:BU908)</f>
        <v/>
      </c>
      <c r="BW908">
        <f>BP908-BV908</f>
        <v/>
      </c>
      <c r="BX908">
        <f>IFERROR(IF(RIGHT(INDEX(PIS!O$1:O$500,MATCH(D908,PIS!C$1:C$500)),5)="Gross",MIN(U908+V908,VLOOKUP("R700",TSC!B:C,2,0)*VLOOKUP("R101",TSC!B:C,2,0))*VLOOKUP("R701",TSC!B:C,2,0)%,0),0)</f>
        <v/>
      </c>
      <c r="BY908">
        <f>IFERROR(IF(RIGHT(INDEX(PIS!O$1:O$500,MATCH(D908,PIS!C$1:C$500)),5)="Gross",MIN(U908+V908,VLOOKUP("R700",TSC!B:C,2,0)*VLOOKUP("R101",TSC!B:C,2,0))*VLOOKUP("T704",TSC!B:C,2,0)%,0),0)</f>
        <v/>
      </c>
      <c r="BZ908">
        <f>IFERROR(IF(RIGHT(INDEX(PIS!O$1:O$500,MATCH(D908,PIS!C$1:C$500)),5)="Gross",MIN(U908+V908,VLOOKUP("R700",TSC!B:C,2,0)*VLOOKUP("1",TSC!F:G,2,0))*VLOOKUP("T705",TSC!B:C,2,0)%,0),0)</f>
        <v/>
      </c>
      <c r="CA908">
        <f>IFERROR(INDEX(ADJ!$A$1:$BZ$1000,MATCH(PAYROLL!D908,ADJ!A$1:A$500,0),MATCH(PAYROLL!CA$2,ADJ!$2:$2,0)),0)</f>
        <v/>
      </c>
      <c r="CB908">
        <f>IFERROR(INDEX(ADJ!$A$1:$BZ$1000,MATCH(PAYROLL!D908,ADJ!A$1:A$500,0),MATCH(PAYROLL!CB$2,ADJ!$2:$2,0)),0)</f>
        <v/>
      </c>
      <c r="CC908">
        <f>SUM(BX908:CB908)</f>
        <v/>
      </c>
      <c r="CD908">
        <f>IFERROR(INDEX(PIS!$A$1:$BZ$1000,MATCH(PAYROLL!D908,PIS!C$1:C$500,0),MATCH(PAYROLL!CD$1,PIS!$1:$1,0)),0)</f>
        <v/>
      </c>
      <c r="CE908">
        <f>IFERROR(IF(OR(INDEX(PIS!P$1:P$500,MATCH(D908,PIS!C$1:C$500,0))="LT2",INDEX(PIS!P$1:P$500,MATCH(D908,PIS!C$1:C$500,0))="P10"),0,SUM(CC908,CD908*VLOOKUP("R601",TSC!B:C,2,0),VLOOKUP("R602",TSC!B:C,2,0))),0)</f>
        <v/>
      </c>
      <c r="CF908">
        <f>MAX(BW908-CE908,0)</f>
        <v/>
      </c>
      <c r="CG908">
        <f>IFERROR(IF(OR(RIGHT(INDEX(PIS!P$1:P$500,MATCH(D908,PIS!C$1:C$500)),5)="P10",RIGHT(INDEX(PIS!P$1:P$500,MATCH(D908,PIS!C$1:C$500)),5)="CK"),0,IF(CF908&lt;=5000000,CF908*5%,IF(CF908&lt;=10000000,CF908*10%-250000,IF(CF908&lt;=18000000,CF908*15%-750000,IF(CF908&lt;=32000000,CF908*20%-1650000,IF(CF908&lt;=52000000,CF908*25%-3250000,IF(CF908&lt;=80000000,BH908*30%-5850000,CF908*35%-9850000))))))),0)</f>
        <v/>
      </c>
      <c r="CH908">
        <f>IFERROR(IF(OR(INDEX(PIS!P$1:P$500,MATCH(D908,PIS!C$1:C$500))="LT",INDEX(PIS!P$1:P$500,MATCH(D908,PIS!C$1:C$500))="CK"),0,IF(CF908&lt;2000000,0,CF908*10%)),0)</f>
        <v/>
      </c>
      <c r="CI908">
        <f>IFERROR(INDEX(ADJ!$A$1:$BZ$1000,MATCH(PAYROLL!D908,ADJ!A$1:A$500,0),MATCH(PAYROLL!CI$2,ADJ!$2:$2,0)),0)</f>
        <v/>
      </c>
      <c r="CJ908">
        <f>IFERROR(INDEX(ADJ!$A$1:$BZ$1000,MATCH(PAYROLL!D908,ADJ!A$1:A$500,0),MATCH(PAYROLL!CJ$2,ADJ!$2:$2,0)),0)</f>
        <v/>
      </c>
      <c r="CK908">
        <f>IFERROR(INDEX(ADJ!$A$1:$BZ$1000,MATCH(PAYROLL!D908,ADJ!A$1:A$500,0),MATCH(PAYROLL!CK$2,ADJ!$2:$2,0)),0)</f>
        <v/>
      </c>
      <c r="CL908">
        <f>SUM(CG908:CK908)</f>
        <v/>
      </c>
      <c r="CM908">
        <f>ROUND(SUM(CH908:CK908),0)</f>
        <v/>
      </c>
      <c r="CN908">
        <f>IFERROR(INDEX(CSDA!D$1:D$500,MATCH($CN$2,CSDA!C$1:C$500,0))*INDEX(PIS!V$1:V$500,MATCH(D908,PIS!C$1:C$500))+INDEX(ADJ!$A$1:$BZ$1000,MATCH(PAYROLL!D908,ADJ!A$1:A$500,0),MATCH(PAYROLL!CN$2,ADJ!$2:$2,0)),0)</f>
        <v/>
      </c>
      <c r="CO908">
        <f>IFERROR(INDEX(ADJ!$A$1:$BZ$1000,MATCH(PAYROLL!D908,ADJ!A$1:A$500,0),MATCH(PAYROLL!CO$2,ADJ!$2:$2,0)),0)</f>
        <v/>
      </c>
      <c r="CP908">
        <f>IFERROR(INDEX(ADJ!$A$1:$BZ$1000,MATCH(PAYROLL!D908,ADJ!A$1:A$500,0),MATCH(PAYROLL!CP$2,ADJ!$2:$2,0)),0)</f>
        <v/>
      </c>
      <c r="CQ908">
        <f>BP908-CL908-CI908-CM908-CN908-CO908-CP908-CC908</f>
        <v/>
      </c>
      <c r="CR908">
        <f>IFERROR(IF(RIGHT(INDEX(PIS!O$1:O$500,MATCH(D908,PIS!C$1:C$500,0)),5)="Gross",MIN(U908+V908,VLOOKUP("R700",TSC!B:C,2,0)*VLOOKUP("R101",TSC!B:C,2,0))*(VLOOKUP("T711",TSC!B:C,2,0)+VLOOKUP("T712",TSC!B:C,2,0))%,MIN(T908+V908,VLOOKUP("R700",TSC!B:C,2,0)*VLOOKUP("R101",TSC!B:C,2,0))*(VLOOKUP("T711",TSC!B:C,2,0)+VLOOKUP("T712",TSC!B:C,2,0)+VLOOKUP("R701",TSC!B:C,2,0))%),0)</f>
        <v/>
      </c>
      <c r="CS908">
        <f>IFERROR(IF(RIGHT(INDEX(PIS!O$1:O$500,MATCH(D908,PIS!C$1:C$500,0)),5)="Gross",MIN(U908+V908,VLOOKUP("R700",TSC!B:C,2,0)*VLOOKUP("R101",TSC!B:C,2,0))*(VLOOKUP("T714",TSC!B:C,2,0))%,MIN(T908+V908,VLOOKUP("R700",TSC!B:C,2,0)*VLOOKUP("R101",TSC!B:C,2,0))*(VLOOKUP("T704",TSC!B:C,2,0)+VLOOKUP("T714",TSC!B:C,2,0))%),0)</f>
        <v/>
      </c>
      <c r="CT908">
        <f>IFERROR(IF(RIGHT(INDEX(PIS!O$1:O$500,MATCH(D908,PIS!C$1:C$500,0)),5)="Gross",MIN(U908+V908,VLOOKUP("R700",TSC!B:C,2,0)*VLOOKUP("R101",TSC!B:C,2,0))*VLOOKUP("T705",TSC!B:C,2,0)%,MIN(T908+V908,VLOOKUP("R700",TSC!B:C,2,0)*VLOOKUP("R101",TSC!B:C,2,0))*VLOOKUP("T705",TSC!B:C,2,0)%),0)</f>
        <v/>
      </c>
      <c r="CU908">
        <f>IFERROR(IF(RIGHT(INDEX(PIS!O$1:O$500,MATCH(D908,PIS!C$1:C$500,0)),5)="Gross",MIN(U908+V908,VLOOKUP("R700",TSC!B:C,2,0)*VLOOKUP("R101",TSC!B:C,2,0))*(VLOOKUP("T713",TSC!B:C,2,0))%,MIN(T908+V908,VLOOKUP("R700",TSC!B:C,2,0)*VLOOKUP("R101",TSC!B:C,2,0))*(VLOOKUP("T713",TSC!B:C,2,0))%),0)</f>
        <v/>
      </c>
      <c r="CV908">
        <f>IFERROR(INDEX(ADJ!$A$1:$BZ$1000,MATCH(PAYROLL!D908,ADJ!A$1:A$500,0),MATCH(PAYROLL!CV$2,ADJ!$2:$2,0)),0)</f>
        <v/>
      </c>
      <c r="CW908">
        <f>IFERROR(INDEX(ADJ!$A$1:$BZ$1000,MATCH(PAYROLL!D908,ADJ!A$1:A$500,0),MATCH(PAYROLL!CW$2,ADJ!$2:$2,0)),0)</f>
        <v/>
      </c>
      <c r="CX908">
        <f>SUM(CR908:CW908)</f>
        <v/>
      </c>
      <c r="CY908">
        <f>ROUND(IF(CR908&gt;0,T908+V908*VLOOKUP("R202",TSC!$B$1:$C$500,2,0),0),0)</f>
        <v/>
      </c>
      <c r="CZ908">
        <f>IFERROR(INDEX(CSDA!D$1:D$500,MATCH($CZ$2,CSDA!C$1:C$500,0)),0)</f>
        <v/>
      </c>
      <c r="DA908">
        <f>ROUND(T908*0.7%,0)</f>
        <v/>
      </c>
      <c r="DB908">
        <f>ROUND(T908/12,0)</f>
        <v/>
      </c>
      <c r="DC908">
        <f ref="DC908" t="array">IFERROR(INDEX(CSDA!D$1:D$500,MATCH("Trích giữ"&amp;PAYROLL!DC$2,CSDA!A$1:A$500&amp;CSDA!C$1:C$500,0)),0)</f>
        <v/>
      </c>
      <c r="DD908">
        <f ref="DD908" t="array">IFERROR(INDEX(CSDA!D$1:D$500,MATCH("Trích giữ"&amp;PAYROLL!DD$2,CSDA!A$1:A$500&amp;CSDA!C$1:C$500,0)),0)</f>
        <v/>
      </c>
      <c r="DE908">
        <f ref="DE908" t="array">IFERROR(INDEX(CSDA!D$1:D$500,MATCH("Trích giữ"&amp;PAYROLL!DE$2,CSDA!A$1:A$500&amp;CSDA!C$1:C$500,0)),0)</f>
        <v/>
      </c>
      <c r="DF908">
        <f>IFERROR(INDEX(CSDA!D$1:D$500,MATCH(PAYROLL!DF$2,CSDA!C$1:C$500,0)),0)</f>
        <v/>
      </c>
      <c r="DG908">
        <f ref="DG908" t="array">IFERROR(INDEX(CSDA!D$1:D$500,MATCH("Trích giữ"&amp;PAYROLL!DG$2,CSDA!A$1:A$500&amp;CSDA!C$1:C$500,0)),0)</f>
        <v/>
      </c>
      <c r="DH908">
        <f>ROUND(T908/26,0)</f>
        <v/>
      </c>
      <c r="DI908">
        <f ref="DI908" t="array">IFERROR(INDEX(CSDA!D$1:D$500,MATCH("Trích giữ"&amp;PAYROLL!DI$2,CSDA!A$1:A$500&amp;CSDA!C$1:C$500,0)),0)</f>
        <v/>
      </c>
      <c r="DJ908">
        <f>IF(U908=0,T908*21.5%-BL908,0)</f>
        <v/>
      </c>
      <c r="DK908">
        <f ref="DK908" t="array">IFERROR(INDEX(CSDA!D$1:D$500,MATCH("Trích giữ"&amp;PAYROLL!DK$2,CSDA!A$1:A$500&amp;CSDA!C$1:C$500,0)),0)</f>
        <v/>
      </c>
      <c r="DL908">
        <f>IFERROR(INDEX(CSDA!D$1:D$500,MATCH(PAYROLL!DL$2,CSDA!C$1:C$500,0))/12,0)</f>
        <v/>
      </c>
      <c r="DM908">
        <f>SUM(DB908:DL908)</f>
        <v/>
      </c>
      <c r="DN908">
        <f>IFERROR(INDEX(ADJ!$A$1:$BZ$1000,MATCH(PAYROLL!D908,ADJ!A$1:A$500,0),MATCH(PAYROLL!DN$2,ADJ!$2:$2,0)),0)</f>
        <v/>
      </c>
      <c r="DO908">
        <f>IFERROR(SUM(BP908,DM908:DN908,CX908:DA908)-DT908,0)</f>
        <v/>
      </c>
      <c r="DP908">
        <f ref="DP908" t="array">SUM(BW908*IFERROR(INDEX(CSDA!D$1:D$500,MATCH(BW$2,CSDA!C$1:C$500,0)),0)%,CX908*IFERROR(INDEX(CSDA!D$1:D$500,MATCH(CX$2,CSDA!C$1:C$500,0)),0)%,DA908*IFERROR(INDEX(CSDA!D$1:D$500,MATCH(DA$2,CSDA!C$1:C$500,0)),0)%,DB908*IFERROR(INDEX(CSDA!D$1:D$500,MATCH(DB$2,CSDA!C$1:C$500,0)),0)%,DF908*IFERROR(INDEX(CSDA!D$1:D$500,MATCH("Phí dịch vụ"&amp;PAYROLL!DF$2,CSDA!A$1:A$500&amp;CSDA!C$1:C$500,0)),0)%,DC908*IFERROR(INDEX(CSDA!D$1:D$500,MATCH("Phí dịch vụ"&amp;PAYROLL!DC$2,CSDA!A$1:A$500&amp;CSDA!C$1:C$500,0)),0)%,DH908*IFERROR(INDEX(CSDA!D$1:D$500,MATCH("Phí dịch vụ"&amp;PAYROLL!DH$2,CSDA!A$1:A$500&amp;CSDA!C$1:C$500,0)),0)%,DJ908*IFERROR(INDEX(CSDA!D$1:D$500,MATCH("Phí dịch vụ"&amp;PAYROLL!DJ$2,CSDA!A$1:A$500&amp;CSDA!C$1:C$500,0)),0)%,BN908*IFERROR(INDEX(CSDA!D$1:D$500,MATCH(BN$2,CSDA!C$1:C$500,0)),0)%)-BN908*7%</f>
        <v/>
      </c>
      <c r="DQ908">
        <f>IFERROR(INDEX(ADJ!$A$1:$BZ$1000,MATCH(PAYROLL!D908,ADJ!A$1:A$500,0),MATCH(PAYROLL!DQ$2,ADJ!$2:$2,0)),0)</f>
        <v/>
      </c>
      <c r="DR908">
        <f>IFERROR(INDEX(ADJ!$A$1:$BZ$1000,MATCH(PAYROLL!D908,ADJ!A$1:A$500,0),MATCH(PAYROLL!DR$2,ADJ!$2:$2,0)),0)</f>
        <v/>
      </c>
      <c r="DS908">
        <f>SUM(DP908:DR908)</f>
        <v/>
      </c>
      <c r="DT908">
        <f>EK908</f>
        <v/>
      </c>
      <c r="DU908">
        <f>SUM(DO908:DR908)</f>
        <v/>
      </c>
      <c r="DV908">
        <f>ROUND(DU908*0.1,0)</f>
        <v/>
      </c>
      <c r="DW908">
        <f>DU908+DV908</f>
        <v/>
      </c>
      <c r="DZ908">
        <f>IFERROR(INDEX(ADJ!$A$1:$BZ$1000,MATCH(PAYROLL!$D908,ADJ!A$1:A$500,0),MATCH(PAYROLL!DZ$2,ADJ!$2:$2,0)),0)</f>
        <v/>
      </c>
      <c r="EA908">
        <f>IFERROR(INDEX(ADJ!$A$1:$BZ$1000,MATCH(PAYROLL!$D908,ADJ!A$1:A$500,0),MATCH(PAYROLL!EA$2,ADJ!$2:$2,0)),0)</f>
        <v/>
      </c>
      <c r="EB908">
        <f>IFERROR(INDEX(ADJ!$A$1:$BZ$1000,MATCH(PAYROLL!$D908,ADJ!A$1:A$500,0),MATCH(PAYROLL!EB$2,ADJ!$2:$2,0)),0)</f>
        <v/>
      </c>
      <c r="EC908">
        <f>IFERROR(INDEX(ADJ!$A$1:$BZ$1000,MATCH(PAYROLL!$D908,ADJ!A$1:A$500,0),MATCH(PAYROLL!EC$2,ADJ!$2:$2,0)),0)</f>
        <v/>
      </c>
      <c r="ED908">
        <f>IFERROR(INDEX(ADJ!$A$1:$BZ$1000,MATCH(PAYROLL!$D908,ADJ!A$1:A$500,0),MATCH(PAYROLL!ED$2,ADJ!$2:$2,0)),0)</f>
        <v/>
      </c>
      <c r="EE908">
        <f>IFERROR(INDEX(ADJ!$A$1:$BZ$1000,MATCH(PAYROLL!$D908,ADJ!A$1:A$500,0),MATCH(PAYROLL!EE$2,ADJ!$2:$2,0)),0)</f>
        <v/>
      </c>
      <c r="EF908">
        <f>IFERROR(INDEX(ADJ!$A$1:$BZ$1000,MATCH(PAYROLL!$D908,ADJ!A$1:A$500,0),MATCH(PAYROLL!EF$2,ADJ!$2:$2,0)),0)</f>
        <v/>
      </c>
      <c r="EG908">
        <f>IFERROR(INDEX(ADJ!$A$1:$BZ$1000,MATCH(PAYROLL!$D908,ADJ!A$1:A$500,0),MATCH(PAYROLL!EG$2,ADJ!$2:$2,0)),0)</f>
        <v/>
      </c>
      <c r="EH908">
        <f>IFERROR(INDEX(ADJ!$A$1:$BZ$1000,MATCH(PAYROLL!$D908,ADJ!A$1:A$500,0),MATCH(PAYROLL!EH$2,ADJ!$2:$2,0)),0)</f>
        <v/>
      </c>
      <c r="EI908">
        <f>IFERROR(INDEX(ADJ!$A$1:$BZ$1000,MATCH(PAYROLL!D908,ADJ!A$1:A$500,0),MATCH(PAYROLL!EI$2,ADJ!$2:$2,0)),0)</f>
        <v/>
      </c>
      <c r="EJ908">
        <f>IFERROR(INDEX(ADJ!$A$1:$BZ$1000,MATCH(PAYROLL!$D908,ADJ!A$1:A$500,0),MATCH(PAYROLL!EJ$2,ADJ!$2:$2,0)),0)</f>
        <v/>
      </c>
      <c r="EK908">
        <f>SUM(DZ908:EJ908)</f>
        <v/>
      </c>
    </row>
    <row r="909">
      <c r="A909" t="n">
        <v>907</v>
      </c>
      <c r="B909" t="inlineStr">
        <is>
          <t>Trần Hoàng Sơn</t>
        </is>
      </c>
      <c r="D909" t="inlineStr">
        <is>
          <t>149997-02</t>
        </is>
      </c>
      <c r="S909">
        <f>IFERROR(INDEX(PIS!$A$1:$BZ$1000,MATCH($D909,PIS!C$1:C$500,0),MATCH("Lương CB tháng trước",PIS!$1:$1,0)),0)</f>
        <v/>
      </c>
      <c r="T909">
        <f>IFERROR(INDEX(PIS!$A$1:$BZ$1000,MATCH($D909,PIS!C$1:C$500,0),MATCH("Lương CB hiện tại",PIS!$1:$1,0)),0)</f>
        <v/>
      </c>
      <c r="U909">
        <f>IFERROR(INDEX(PIS!$A$1:$BZ$1000,MATCH($D909,PIS!C$1:C$500,0),MATCH("Lương đóng BHBB",PIS!$1:$1,0)),0)</f>
        <v/>
      </c>
      <c r="V909">
        <f>IFERROR(INDEX(PIS!$A$1:$BZ$1000,MATCH($D909,PIS!C$1:C$500,0),MATCH(V$2,PIS!$2:$2,0)),0)</f>
        <v/>
      </c>
      <c r="W909">
        <f>IFERROR(INDEX(PIS!$A$1:$BZ$1000,MATCH($D909,PIS!C$1:C$500,0),MATCH(W$2,PIS!$2:$2,0)),0)</f>
        <v/>
      </c>
      <c r="X909">
        <f>IFERROR(INDEX(PIS!$A$1:$BZ$1000,MATCH($D909,PIS!C$1:C$500,0),MATCH(X$2,PIS!$2:$2,0)),0)</f>
        <v/>
      </c>
      <c r="Y909">
        <f>IFERROR(INDEX(PIS!$A$1:$BZ$1000,MATCH($D909,PIS!C$1:C$500,0),MATCH(Y$2,PIS!$2:$2,0)),0)</f>
        <v/>
      </c>
      <c r="Z909">
        <f>IFERROR(INDEX(PIS!$A$1:$BZ$1000,MATCH($D909,PIS!C$1:C$500,0),MATCH(Z$2,PIS!$2:$2,0)),0)</f>
        <v/>
      </c>
      <c r="AA909">
        <f>IFERROR(INDEX(PIS!$A$1:$BZ$1000,MATCH($D909,PIS!C$1:C$500,0),MATCH(AA$2,PIS!$2:$2,0)),0)</f>
        <v/>
      </c>
      <c r="AB909">
        <f>IFERROR(INDEX(PIS!$A$1:$BZ$1000,MATCH($D909,PIS!C$1:C$500,0),MATCH(AB$2,PIS!$2:$2,0)),0)</f>
        <v/>
      </c>
      <c r="AC909">
        <f>SUM(V909:AB909)</f>
        <v/>
      </c>
      <c r="AD909">
        <f>IFERROR(INDEX(TIMESHEET!$A$1:$AI$5000,MATCH($D909,TIMESHEET!A$1:A$500,0),MATCH("T100",TIMESHEET!$2:$2,0))-2,0)</f>
        <v/>
      </c>
      <c r="AE909">
        <f>IFERROR(INDEX(TIMESHEET!$A$1:$AI$5000,MATCH($D909,TIMESHEET!A$1:A$500,0),MATCH("T202",TIMESHEET!$2:$2,0)),0)</f>
        <v/>
      </c>
      <c r="AF909">
        <f>IFERROR(INDEX(TIMESHEET!$A$1:$AI$5000,MATCH($D909,TIMESHEET!A$1:A$500,0),MATCH("T302",TIMESHEET!$2:$2,0)),0)</f>
        <v/>
      </c>
      <c r="AG909">
        <f>IFERROR(INDEX(TIMESHEET!$A$1:$AI$5000,MATCH($D909,TIMESHEET!A$1:A$500,0),MATCH("T406",TIMESHEET!$2:$2,0)),0)</f>
        <v/>
      </c>
      <c r="AH909">
        <f>AE909+AG909</f>
        <v/>
      </c>
      <c r="AI909">
        <f>IFERROR(INDEX(TIMESHEET!$A$1:$AI$5000,MATCH($D909,TIMESHEET!A$1:A$500,0),MATCH("T701",TIMESHEET!$2:$2,0)),0)</f>
        <v/>
      </c>
      <c r="AJ909">
        <f>IFERROR(INDEX(TIMESHEET!$A$1:$AI$5000,MATCH($D909,TIMESHEET!B$1:B$500,0),MATCH("T320",TIMESHEET!$2:$2,0)),0)</f>
        <v/>
      </c>
      <c r="AK909">
        <f>IFERROR(IF(LEFT(INDEX(PIS!O$1:O$500,MATCH(D909,PIS!C$1:C$500)),1)="M",T909/AD909*SUM(AE909:AG909),T909*AD909),0)</f>
        <v/>
      </c>
      <c r="AL909">
        <f>IFERROR(INDEX(ADJ!$A$1:$BZ$1000,MATCH(PAYROLL!D909,ADJ!A$1:A$500,0),MATCH(PAYROLL!AL$2,ADJ!$2:$2,0)),0)</f>
        <v/>
      </c>
      <c r="AM909">
        <f>SUM(AK909:AL909)</f>
        <v/>
      </c>
      <c r="AN909">
        <f>IFERROR(ROUND(V909/$AD909*$AH909,0),0)</f>
        <v/>
      </c>
      <c r="AO909">
        <f>IFERROR(ROUND(W909/$AD909*$AH909,0),0)</f>
        <v/>
      </c>
      <c r="AP909">
        <f>IFERROR(ROUND(X909/$AD909*$AE909,0),0)</f>
        <v/>
      </c>
      <c r="AQ909">
        <f>IFERROR(ROUND(Y909/$AD909*$AH909,0),0)</f>
        <v/>
      </c>
      <c r="AR909">
        <f>IFERROR(ROUND(Z909/$AD909*$AH909,0),0)</f>
        <v/>
      </c>
      <c r="AS909">
        <f>IFERROR(ROUND(AA909/$AD909*$AH909,0),0)</f>
        <v/>
      </c>
      <c r="AT909">
        <f>IFERROR(IF((AE909+AF909+AG909)&gt;13,AB909,ROUND(AB909/AD909*AH909,0)),0)</f>
        <v/>
      </c>
      <c r="AU909">
        <f>IFERROR(INDEX(ADJ!$A$1:$BZ$1000,MATCH(PAYROLL!D909,ADJ!A$1:A$500,0),MATCH(PAYROLL!AU$2,ADJ!$2:$2,0)),0)</f>
        <v/>
      </c>
      <c r="AV909">
        <f>ROUND(SUM(AN909:AU909),0)</f>
        <v/>
      </c>
      <c r="AW909">
        <f>IFERROR(INDEX(TIMESHEET!$A$1:$AI$5000,MATCH(PAYROLL!D909,TIMESHEET!A$1:A$500,0),MATCH("T620",TIMESHEET!$2:$2,0)),0)</f>
        <v/>
      </c>
      <c r="AX909">
        <f>IFERROR(INDEX(TIMESHEET!$A$1:$AI$5000,MATCH(PAYROLL!D909,TIMESHEET!A$1:A$500,0),MATCH("T601",TIMESHEET!$2:$2,0)),0)</f>
        <v/>
      </c>
      <c r="AY909">
        <f>IFERROR(INDEX(TIMESHEET!$A$1:$AI$5000,MATCH(PAYROLL!D909,TIMESHEET!A$1:A$500,0),MATCH("T602",TIMESHEET!$2:$2,0)),0)</f>
        <v/>
      </c>
      <c r="AZ909">
        <f>IFERROR(INDEX(TIMESHEET!$A$1:$AI$5000,MATCH(PAYROLL!D909,TIMESHEET!A$1:A$500,0),MATCH("T603",TIMESHEET!$2:$2,0)),0)</f>
        <v/>
      </c>
      <c r="BA909">
        <f>IFERROR(INDEX(TIMESHEET!$A$1:$AI$5000,MATCH(PAYROLL!D909,TIMESHEET!A$1:A$500,0),MATCH("T611",TIMESHEET!$2:$2,0)),0)</f>
        <v/>
      </c>
      <c r="BB909">
        <f>IFERROR(INDEX(TIMESHEET!$A$1:$AI$5000,MATCH(PAYROLL!D909,TIMESHEET!A$1:A$500,0),MATCH("T612",TIMESHEET!$2:$2,0)),0)</f>
        <v/>
      </c>
      <c r="BC909">
        <f>IFERROR(INDEX(TIMESHEET!$A$1:$AI$5000,MATCH(PAYROLL!D909,TIMESHEET!A$1:A$500,0),MATCH("T613",TIMESHEET!$2:$2,0)),0)</f>
        <v/>
      </c>
      <c r="BD909">
        <f>IFERROR(INDEX(TIMESHEET!$A$1:$AI$5000,MATCH(PAYROLL!D909,TIMESHEET!A$1:A$500,0),MATCH("T500",TIMESHEET!$2:$2,0)),0)</f>
        <v/>
      </c>
      <c r="BE909">
        <f>IFERROR(IF(LEFT(INDEX(PIS!O$1:O$500,MATCH(D909,PIS!C$1:C$500)),1)="M",T909/AD909/8*(AW909+AX909*1.5+AY909*2+AZ909*3+BA909*2.1+BB909*2.7+BC909*3.9+BD909*0.3),T909/8*(AW909+AX909*1.5+AY909*2+AZ909*3+BA909*2.1+BB909*2.7+BC909*3.9+BD909*0.3)),0)</f>
        <v/>
      </c>
      <c r="BF909">
        <f>IFERROR(INDEX(ADJ!$A$1:$BZ$1000,MATCH(PAYROLL!$D909,ADJ!A$1:A$500,0),MATCH(PAYROLL!BF$2,ADJ!$2:$2,0)),0)</f>
        <v/>
      </c>
      <c r="BG909">
        <f>IFERROR(INDEX(ADJ!$A$1:$BZ$1000,MATCH(PAYROLL!D909,ADJ!A$1:A$500,0),MATCH(PAYROLL!BG$2,ADJ!$2:$2,0)),0)</f>
        <v/>
      </c>
      <c r="BH909">
        <f>IFERROR(INDEX(ADJ!$A$1:$BZ$1000,MATCH(PAYROLL!D909,ADJ!A$1:A$500,0),MATCH(PAYROLL!BH$2,ADJ!$2:$2,0)),0)</f>
        <v/>
      </c>
      <c r="BI909">
        <f>IFERROR(INDEX(ADJ!$A$1:$BZ$1000,MATCH(PAYROLL!D909,ADJ!A$1:A$500,0),MATCH(PAYROLL!BI$2,ADJ!$2:$2,0)),0)</f>
        <v/>
      </c>
      <c r="BJ909">
        <f>IFERROR(INDEX(ADJ!$A$1:$BZ$1000,MATCH(PAYROLL!D909,ADJ!A$1:A$500,0),MATCH(PAYROLL!BJ$2,ADJ!$2:$2,0)),0)</f>
        <v/>
      </c>
      <c r="BK909">
        <f>SUM(BF909:BJ909)</f>
        <v/>
      </c>
      <c r="BL909">
        <f>IFERROR(INDEX(ADJ!$A$1:$BZ$1000,MATCH(PAYROLL!D909,ADJ!A$1:A$500,0),MATCH(PAYROLL!BL$2,ADJ!$2:$2,0)),0)</f>
        <v/>
      </c>
      <c r="BM909">
        <f>IFERROR(INDEX(ADJ!$A$1:$BZ$1000,MATCH(PAYROLL!D909,ADJ!A$1:A$500,0),MATCH(PAYROLL!BM$2,ADJ!$2:$2,0)),0)</f>
        <v/>
      </c>
      <c r="BN909">
        <f>IFERROR(INDEX(ADJ!$A$1:$BZ$1000,MATCH(PAYROLL!D909,ADJ!A$1:A$500,0),MATCH(PAYROLL!BN$2,ADJ!$2:$2,0)),0)</f>
        <v/>
      </c>
      <c r="BO909">
        <f>IFERROR(INDEX(ADJ!$A$1:$BZ$1000,MATCH(PAYROLL!D909,ADJ!A$1:A$500,0),MATCH(PAYROLL!BO$2,ADJ!$2:$2,0)),0)</f>
        <v/>
      </c>
      <c r="BP909">
        <f>SUM(AM909,AV909,BE909,BK909,BL909:BO909)</f>
        <v/>
      </c>
      <c r="BQ909">
        <f>BO909</f>
        <v/>
      </c>
      <c r="BR909">
        <f>IFERROR(ROUND(IF(LEFT(INDEX(PIS!O$1:O$500,MATCH(D909,PIS!C$1:C$500)),1)="D",T909/8*(BD909*0.3),IF(LEFT(INDEX(PIS!O$1:O$500,MATCH(D909,PIS!C$1:C$500)),1)="H",T909*($BD909*0.3),T909/$AD909/8*($BD909*0.3))),0),0)</f>
        <v/>
      </c>
      <c r="BS909">
        <f>IF(AP909&lt;1,0,MIN(AP909,730000))</f>
        <v/>
      </c>
      <c r="BT909">
        <f>IFERROR(ROUND((BE909-SUM(AW909:BC909)*T909/AD909/8),0)-BR909,0)</f>
        <v/>
      </c>
      <c r="BU909">
        <f>AO909</f>
        <v/>
      </c>
      <c r="BV909">
        <f>SUM(BQ909:BU909)</f>
        <v/>
      </c>
      <c r="BW909">
        <f>BP909-BV909</f>
        <v/>
      </c>
      <c r="BX909">
        <f>IFERROR(IF(RIGHT(INDEX(PIS!O$1:O$500,MATCH(D909,PIS!C$1:C$500)),5)="Gross",MIN(U909+V909,VLOOKUP("R700",TSC!B:C,2,0)*VLOOKUP("R101",TSC!B:C,2,0))*VLOOKUP("R701",TSC!B:C,2,0)%,0),0)</f>
        <v/>
      </c>
      <c r="BY909">
        <f>IFERROR(IF(RIGHT(INDEX(PIS!O$1:O$500,MATCH(D909,PIS!C$1:C$500)),5)="Gross",MIN(U909+V909,VLOOKUP("R700",TSC!B:C,2,0)*VLOOKUP("R101",TSC!B:C,2,0))*VLOOKUP("T704",TSC!B:C,2,0)%,0),0)</f>
        <v/>
      </c>
      <c r="BZ909">
        <f>IFERROR(IF(RIGHT(INDEX(PIS!O$1:O$500,MATCH(D909,PIS!C$1:C$500)),5)="Gross",MIN(U909+V909,VLOOKUP("R700",TSC!B:C,2,0)*VLOOKUP("1",TSC!F:G,2,0))*VLOOKUP("T705",TSC!B:C,2,0)%,0),0)</f>
        <v/>
      </c>
      <c r="CA909">
        <f>IFERROR(INDEX(ADJ!$A$1:$BZ$1000,MATCH(PAYROLL!D909,ADJ!A$1:A$500,0),MATCH(PAYROLL!CA$2,ADJ!$2:$2,0)),0)</f>
        <v/>
      </c>
      <c r="CB909">
        <f>IFERROR(INDEX(ADJ!$A$1:$BZ$1000,MATCH(PAYROLL!D909,ADJ!A$1:A$500,0),MATCH(PAYROLL!CB$2,ADJ!$2:$2,0)),0)</f>
        <v/>
      </c>
      <c r="CC909">
        <f>SUM(BX909:CB909)</f>
        <v/>
      </c>
      <c r="CD909">
        <f>IFERROR(INDEX(PIS!$A$1:$BZ$1000,MATCH(PAYROLL!D909,PIS!C$1:C$500,0),MATCH(PAYROLL!CD$1,PIS!$1:$1,0)),0)</f>
        <v/>
      </c>
      <c r="CE909">
        <f>IFERROR(IF(OR(INDEX(PIS!P$1:P$500,MATCH(D909,PIS!C$1:C$500,0))="LT2",INDEX(PIS!P$1:P$500,MATCH(D909,PIS!C$1:C$500,0))="P10"),0,SUM(CC909,CD909*VLOOKUP("R601",TSC!B:C,2,0),VLOOKUP("R602",TSC!B:C,2,0))),0)</f>
        <v/>
      </c>
      <c r="CF909">
        <f>MAX(BW909-CE909,0)</f>
        <v/>
      </c>
      <c r="CG909">
        <f>IFERROR(IF(OR(RIGHT(INDEX(PIS!P$1:P$500,MATCH(D909,PIS!C$1:C$500)),5)="P10",RIGHT(INDEX(PIS!P$1:P$500,MATCH(D909,PIS!C$1:C$500)),5)="CK"),0,IF(CF909&lt;=5000000,CF909*5%,IF(CF909&lt;=10000000,CF909*10%-250000,IF(CF909&lt;=18000000,CF909*15%-750000,IF(CF909&lt;=32000000,CF909*20%-1650000,IF(CF909&lt;=52000000,CF909*25%-3250000,IF(CF909&lt;=80000000,BH909*30%-5850000,CF909*35%-9850000))))))),0)</f>
        <v/>
      </c>
      <c r="CH909">
        <f>IFERROR(IF(OR(INDEX(PIS!P$1:P$500,MATCH(D909,PIS!C$1:C$500))="LT",INDEX(PIS!P$1:P$500,MATCH(D909,PIS!C$1:C$500))="CK"),0,IF(CF909&lt;2000000,0,CF909*10%)),0)</f>
        <v/>
      </c>
      <c r="CI909">
        <f>IFERROR(INDEX(ADJ!$A$1:$BZ$1000,MATCH(PAYROLL!D909,ADJ!A$1:A$500,0),MATCH(PAYROLL!CI$2,ADJ!$2:$2,0)),0)</f>
        <v/>
      </c>
      <c r="CJ909">
        <f>IFERROR(INDEX(ADJ!$A$1:$BZ$1000,MATCH(PAYROLL!D909,ADJ!A$1:A$500,0),MATCH(PAYROLL!CJ$2,ADJ!$2:$2,0)),0)</f>
        <v/>
      </c>
      <c r="CK909">
        <f>IFERROR(INDEX(ADJ!$A$1:$BZ$1000,MATCH(PAYROLL!D909,ADJ!A$1:A$500,0),MATCH(PAYROLL!CK$2,ADJ!$2:$2,0)),0)</f>
        <v/>
      </c>
      <c r="CL909">
        <f>SUM(CG909:CK909)</f>
        <v/>
      </c>
      <c r="CM909">
        <f>ROUND(SUM(CH909:CK909),0)</f>
        <v/>
      </c>
      <c r="CN909">
        <f>IFERROR(INDEX(CSDA!D$1:D$500,MATCH($CN$2,CSDA!C$1:C$500,0))*INDEX(PIS!V$1:V$500,MATCH(D909,PIS!C$1:C$500))+INDEX(ADJ!$A$1:$BZ$1000,MATCH(PAYROLL!D909,ADJ!A$1:A$500,0),MATCH(PAYROLL!CN$2,ADJ!$2:$2,0)),0)</f>
        <v/>
      </c>
      <c r="CO909">
        <f>IFERROR(INDEX(ADJ!$A$1:$BZ$1000,MATCH(PAYROLL!D909,ADJ!A$1:A$500,0),MATCH(PAYROLL!CO$2,ADJ!$2:$2,0)),0)</f>
        <v/>
      </c>
      <c r="CP909">
        <f>IFERROR(INDEX(ADJ!$A$1:$BZ$1000,MATCH(PAYROLL!D909,ADJ!A$1:A$500,0),MATCH(PAYROLL!CP$2,ADJ!$2:$2,0)),0)</f>
        <v/>
      </c>
      <c r="CQ909">
        <f>BP909-CL909-CI909-CM909-CN909-CO909-CP909-CC909</f>
        <v/>
      </c>
      <c r="CR909">
        <f>IFERROR(IF(RIGHT(INDEX(PIS!O$1:O$500,MATCH(D909,PIS!C$1:C$500,0)),5)="Gross",MIN(U909+V909,VLOOKUP("R700",TSC!B:C,2,0)*VLOOKUP("R101",TSC!B:C,2,0))*(VLOOKUP("T711",TSC!B:C,2,0)+VLOOKUP("T712",TSC!B:C,2,0))%,MIN(T909+V909,VLOOKUP("R700",TSC!B:C,2,0)*VLOOKUP("R101",TSC!B:C,2,0))*(VLOOKUP("T711",TSC!B:C,2,0)+VLOOKUP("T712",TSC!B:C,2,0)+VLOOKUP("R701",TSC!B:C,2,0))%),0)</f>
        <v/>
      </c>
      <c r="CS909">
        <f>IFERROR(IF(RIGHT(INDEX(PIS!O$1:O$500,MATCH(D909,PIS!C$1:C$500,0)),5)="Gross",MIN(U909+V909,VLOOKUP("R700",TSC!B:C,2,0)*VLOOKUP("R101",TSC!B:C,2,0))*(VLOOKUP("T714",TSC!B:C,2,0))%,MIN(T909+V909,VLOOKUP("R700",TSC!B:C,2,0)*VLOOKUP("R101",TSC!B:C,2,0))*(VLOOKUP("T704",TSC!B:C,2,0)+VLOOKUP("T714",TSC!B:C,2,0))%),0)</f>
        <v/>
      </c>
      <c r="CT909">
        <f>IFERROR(IF(RIGHT(INDEX(PIS!O$1:O$500,MATCH(D909,PIS!C$1:C$500,0)),5)="Gross",MIN(U909+V909,VLOOKUP("R700",TSC!B:C,2,0)*VLOOKUP("R101",TSC!B:C,2,0))*VLOOKUP("T705",TSC!B:C,2,0)%,MIN(T909+V909,VLOOKUP("R700",TSC!B:C,2,0)*VLOOKUP("R101",TSC!B:C,2,0))*VLOOKUP("T705",TSC!B:C,2,0)%),0)</f>
        <v/>
      </c>
      <c r="CU909">
        <f>IFERROR(IF(RIGHT(INDEX(PIS!O$1:O$500,MATCH(D909,PIS!C$1:C$500,0)),5)="Gross",MIN(U909+V909,VLOOKUP("R700",TSC!B:C,2,0)*VLOOKUP("R101",TSC!B:C,2,0))*(VLOOKUP("T713",TSC!B:C,2,0))%,MIN(T909+V909,VLOOKUP("R700",TSC!B:C,2,0)*VLOOKUP("R101",TSC!B:C,2,0))*(VLOOKUP("T713",TSC!B:C,2,0))%),0)</f>
        <v/>
      </c>
      <c r="CV909">
        <f>IFERROR(INDEX(ADJ!$A$1:$BZ$1000,MATCH(PAYROLL!D909,ADJ!A$1:A$500,0),MATCH(PAYROLL!CV$2,ADJ!$2:$2,0)),0)</f>
        <v/>
      </c>
      <c r="CW909">
        <f>IFERROR(INDEX(ADJ!$A$1:$BZ$1000,MATCH(PAYROLL!D909,ADJ!A$1:A$500,0),MATCH(PAYROLL!CW$2,ADJ!$2:$2,0)),0)</f>
        <v/>
      </c>
      <c r="CX909">
        <f>SUM(CR909:CW909)</f>
        <v/>
      </c>
      <c r="CY909">
        <f>ROUND(IF(CR909&gt;0,T909+V909*VLOOKUP("R202",TSC!$B$1:$C$500,2,0),0),0)</f>
        <v/>
      </c>
      <c r="CZ909">
        <f>IFERROR(INDEX(CSDA!D$1:D$500,MATCH($CZ$2,CSDA!C$1:C$500,0)),0)</f>
        <v/>
      </c>
      <c r="DA909">
        <f>ROUND(T909*0.7%,0)</f>
        <v/>
      </c>
      <c r="DB909">
        <f>ROUND(T909/12,0)</f>
        <v/>
      </c>
      <c r="DC909">
        <f ref="DC909" t="array">IFERROR(INDEX(CSDA!D$1:D$500,MATCH("Trích giữ"&amp;PAYROLL!DC$2,CSDA!A$1:A$500&amp;CSDA!C$1:C$500,0)),0)</f>
        <v/>
      </c>
      <c r="DD909">
        <f ref="DD909" t="array">IFERROR(INDEX(CSDA!D$1:D$500,MATCH("Trích giữ"&amp;PAYROLL!DD$2,CSDA!A$1:A$500&amp;CSDA!C$1:C$500,0)),0)</f>
        <v/>
      </c>
      <c r="DE909">
        <f ref="DE909" t="array">IFERROR(INDEX(CSDA!D$1:D$500,MATCH("Trích giữ"&amp;PAYROLL!DE$2,CSDA!A$1:A$500&amp;CSDA!C$1:C$500,0)),0)</f>
        <v/>
      </c>
      <c r="DF909">
        <f>IFERROR(INDEX(CSDA!D$1:D$500,MATCH(PAYROLL!DF$2,CSDA!C$1:C$500,0)),0)</f>
        <v/>
      </c>
      <c r="DG909">
        <f ref="DG909" t="array">IFERROR(INDEX(CSDA!D$1:D$500,MATCH("Trích giữ"&amp;PAYROLL!DG$2,CSDA!A$1:A$500&amp;CSDA!C$1:C$500,0)),0)</f>
        <v/>
      </c>
      <c r="DH909">
        <f>ROUND(T909/26,0)</f>
        <v/>
      </c>
      <c r="DI909">
        <f ref="DI909" t="array">IFERROR(INDEX(CSDA!D$1:D$500,MATCH("Trích giữ"&amp;PAYROLL!DI$2,CSDA!A$1:A$500&amp;CSDA!C$1:C$500,0)),0)</f>
        <v/>
      </c>
      <c r="DJ909">
        <f>IF(U909=0,T909*21.5%-BL909,0)</f>
        <v/>
      </c>
      <c r="DK909">
        <f ref="DK909" t="array">IFERROR(INDEX(CSDA!D$1:D$500,MATCH("Trích giữ"&amp;PAYROLL!DK$2,CSDA!A$1:A$500&amp;CSDA!C$1:C$500,0)),0)</f>
        <v/>
      </c>
      <c r="DL909">
        <f>IFERROR(INDEX(CSDA!D$1:D$500,MATCH(PAYROLL!DL$2,CSDA!C$1:C$500,0))/12,0)</f>
        <v/>
      </c>
      <c r="DM909">
        <f>SUM(DB909:DL909)</f>
        <v/>
      </c>
      <c r="DN909">
        <f>IFERROR(INDEX(ADJ!$A$1:$BZ$1000,MATCH(PAYROLL!D909,ADJ!A$1:A$500,0),MATCH(PAYROLL!DN$2,ADJ!$2:$2,0)),0)</f>
        <v/>
      </c>
      <c r="DO909">
        <f>IFERROR(SUM(BP909,DM909:DN909,CX909:DA909)-DT909,0)</f>
        <v/>
      </c>
      <c r="DP909">
        <f ref="DP909" t="array">SUM(BW909*IFERROR(INDEX(CSDA!D$1:D$500,MATCH(BW$2,CSDA!C$1:C$500,0)),0)%,CX909*IFERROR(INDEX(CSDA!D$1:D$500,MATCH(CX$2,CSDA!C$1:C$500,0)),0)%,DA909*IFERROR(INDEX(CSDA!D$1:D$500,MATCH(DA$2,CSDA!C$1:C$500,0)),0)%,DB909*IFERROR(INDEX(CSDA!D$1:D$500,MATCH(DB$2,CSDA!C$1:C$500,0)),0)%,DF909*IFERROR(INDEX(CSDA!D$1:D$500,MATCH("Phí dịch vụ"&amp;PAYROLL!DF$2,CSDA!A$1:A$500&amp;CSDA!C$1:C$500,0)),0)%,DC909*IFERROR(INDEX(CSDA!D$1:D$500,MATCH("Phí dịch vụ"&amp;PAYROLL!DC$2,CSDA!A$1:A$500&amp;CSDA!C$1:C$500,0)),0)%,DH909*IFERROR(INDEX(CSDA!D$1:D$500,MATCH("Phí dịch vụ"&amp;PAYROLL!DH$2,CSDA!A$1:A$500&amp;CSDA!C$1:C$500,0)),0)%,DJ909*IFERROR(INDEX(CSDA!D$1:D$500,MATCH("Phí dịch vụ"&amp;PAYROLL!DJ$2,CSDA!A$1:A$500&amp;CSDA!C$1:C$500,0)),0)%,BN909*IFERROR(INDEX(CSDA!D$1:D$500,MATCH(BN$2,CSDA!C$1:C$500,0)),0)%)-BN909*7%</f>
        <v/>
      </c>
      <c r="DQ909">
        <f>IFERROR(INDEX(ADJ!$A$1:$BZ$1000,MATCH(PAYROLL!D909,ADJ!A$1:A$500,0),MATCH(PAYROLL!DQ$2,ADJ!$2:$2,0)),0)</f>
        <v/>
      </c>
      <c r="DR909">
        <f>IFERROR(INDEX(ADJ!$A$1:$BZ$1000,MATCH(PAYROLL!D909,ADJ!A$1:A$500,0),MATCH(PAYROLL!DR$2,ADJ!$2:$2,0)),0)</f>
        <v/>
      </c>
      <c r="DS909">
        <f>SUM(DP909:DR909)</f>
        <v/>
      </c>
      <c r="DT909">
        <f>EK909</f>
        <v/>
      </c>
      <c r="DU909">
        <f>SUM(DO909:DR909)</f>
        <v/>
      </c>
      <c r="DV909">
        <f>ROUND(DU909*0.1,0)</f>
        <v/>
      </c>
      <c r="DW909">
        <f>DU909+DV909</f>
        <v/>
      </c>
      <c r="DZ909">
        <f>IFERROR(INDEX(ADJ!$A$1:$BZ$1000,MATCH(PAYROLL!$D909,ADJ!A$1:A$500,0),MATCH(PAYROLL!DZ$2,ADJ!$2:$2,0)),0)</f>
        <v/>
      </c>
      <c r="EA909">
        <f>IFERROR(INDEX(ADJ!$A$1:$BZ$1000,MATCH(PAYROLL!$D909,ADJ!A$1:A$500,0),MATCH(PAYROLL!EA$2,ADJ!$2:$2,0)),0)</f>
        <v/>
      </c>
      <c r="EB909">
        <f>IFERROR(INDEX(ADJ!$A$1:$BZ$1000,MATCH(PAYROLL!$D909,ADJ!A$1:A$500,0),MATCH(PAYROLL!EB$2,ADJ!$2:$2,0)),0)</f>
        <v/>
      </c>
      <c r="EC909">
        <f>IFERROR(INDEX(ADJ!$A$1:$BZ$1000,MATCH(PAYROLL!$D909,ADJ!A$1:A$500,0),MATCH(PAYROLL!EC$2,ADJ!$2:$2,0)),0)</f>
        <v/>
      </c>
      <c r="ED909">
        <f>IFERROR(INDEX(ADJ!$A$1:$BZ$1000,MATCH(PAYROLL!$D909,ADJ!A$1:A$500,0),MATCH(PAYROLL!ED$2,ADJ!$2:$2,0)),0)</f>
        <v/>
      </c>
      <c r="EE909">
        <f>IFERROR(INDEX(ADJ!$A$1:$BZ$1000,MATCH(PAYROLL!$D909,ADJ!A$1:A$500,0),MATCH(PAYROLL!EE$2,ADJ!$2:$2,0)),0)</f>
        <v/>
      </c>
      <c r="EF909">
        <f>IFERROR(INDEX(ADJ!$A$1:$BZ$1000,MATCH(PAYROLL!$D909,ADJ!A$1:A$500,0),MATCH(PAYROLL!EF$2,ADJ!$2:$2,0)),0)</f>
        <v/>
      </c>
      <c r="EG909">
        <f>IFERROR(INDEX(ADJ!$A$1:$BZ$1000,MATCH(PAYROLL!$D909,ADJ!A$1:A$500,0),MATCH(PAYROLL!EG$2,ADJ!$2:$2,0)),0)</f>
        <v/>
      </c>
      <c r="EH909">
        <f>IFERROR(INDEX(ADJ!$A$1:$BZ$1000,MATCH(PAYROLL!$D909,ADJ!A$1:A$500,0),MATCH(PAYROLL!EH$2,ADJ!$2:$2,0)),0)</f>
        <v/>
      </c>
      <c r="EI909">
        <f>IFERROR(INDEX(ADJ!$A$1:$BZ$1000,MATCH(PAYROLL!D909,ADJ!A$1:A$500,0),MATCH(PAYROLL!EI$2,ADJ!$2:$2,0)),0)</f>
        <v/>
      </c>
      <c r="EJ909">
        <f>IFERROR(INDEX(ADJ!$A$1:$BZ$1000,MATCH(PAYROLL!$D909,ADJ!A$1:A$500,0),MATCH(PAYROLL!EJ$2,ADJ!$2:$2,0)),0)</f>
        <v/>
      </c>
      <c r="EK909">
        <f>SUM(DZ909:EJ909)</f>
        <v/>
      </c>
    </row>
    <row r="910">
      <c r="A910" t="n">
        <v>908</v>
      </c>
      <c r="B910" t="inlineStr">
        <is>
          <t>Vi Văn Huân</t>
        </is>
      </c>
      <c r="D910" t="inlineStr">
        <is>
          <t>108806-03</t>
        </is>
      </c>
      <c r="S910">
        <f>IFERROR(INDEX(PIS!$A$1:$BZ$1000,MATCH($D910,PIS!C$1:C$500,0),MATCH("Lương CB tháng trước",PIS!$1:$1,0)),0)</f>
        <v/>
      </c>
      <c r="T910">
        <f>IFERROR(INDEX(PIS!$A$1:$BZ$1000,MATCH($D910,PIS!C$1:C$500,0),MATCH("Lương CB hiện tại",PIS!$1:$1,0)),0)</f>
        <v/>
      </c>
      <c r="U910">
        <f>IFERROR(INDEX(PIS!$A$1:$BZ$1000,MATCH($D910,PIS!C$1:C$500,0),MATCH("Lương đóng BHBB",PIS!$1:$1,0)),0)</f>
        <v/>
      </c>
      <c r="V910">
        <f>IFERROR(INDEX(PIS!$A$1:$BZ$1000,MATCH($D910,PIS!C$1:C$500,0),MATCH(V$2,PIS!$2:$2,0)),0)</f>
        <v/>
      </c>
      <c r="W910">
        <f>IFERROR(INDEX(PIS!$A$1:$BZ$1000,MATCH($D910,PIS!C$1:C$500,0),MATCH(W$2,PIS!$2:$2,0)),0)</f>
        <v/>
      </c>
      <c r="X910">
        <f>IFERROR(INDEX(PIS!$A$1:$BZ$1000,MATCH($D910,PIS!C$1:C$500,0),MATCH(X$2,PIS!$2:$2,0)),0)</f>
        <v/>
      </c>
      <c r="Y910">
        <f>IFERROR(INDEX(PIS!$A$1:$BZ$1000,MATCH($D910,PIS!C$1:C$500,0),MATCH(Y$2,PIS!$2:$2,0)),0)</f>
        <v/>
      </c>
      <c r="Z910">
        <f>IFERROR(INDEX(PIS!$A$1:$BZ$1000,MATCH($D910,PIS!C$1:C$500,0),MATCH(Z$2,PIS!$2:$2,0)),0)</f>
        <v/>
      </c>
      <c r="AA910">
        <f>IFERROR(INDEX(PIS!$A$1:$BZ$1000,MATCH($D910,PIS!C$1:C$500,0),MATCH(AA$2,PIS!$2:$2,0)),0)</f>
        <v/>
      </c>
      <c r="AB910">
        <f>IFERROR(INDEX(PIS!$A$1:$BZ$1000,MATCH($D910,PIS!C$1:C$500,0),MATCH(AB$2,PIS!$2:$2,0)),0)</f>
        <v/>
      </c>
      <c r="AC910">
        <f>SUM(V910:AB910)</f>
        <v/>
      </c>
      <c r="AD910">
        <f>IFERROR(INDEX(TIMESHEET!$A$1:$AI$5000,MATCH($D910,TIMESHEET!A$1:A$500,0),MATCH("T100",TIMESHEET!$2:$2,0))-2,0)</f>
        <v/>
      </c>
      <c r="AE910">
        <f>IFERROR(INDEX(TIMESHEET!$A$1:$AI$5000,MATCH($D910,TIMESHEET!A$1:A$500,0),MATCH("T202",TIMESHEET!$2:$2,0)),0)</f>
        <v/>
      </c>
      <c r="AF910">
        <f>IFERROR(INDEX(TIMESHEET!$A$1:$AI$5000,MATCH($D910,TIMESHEET!A$1:A$500,0),MATCH("T302",TIMESHEET!$2:$2,0)),0)</f>
        <v/>
      </c>
      <c r="AG910">
        <f>IFERROR(INDEX(TIMESHEET!$A$1:$AI$5000,MATCH($D910,TIMESHEET!A$1:A$500,0),MATCH("T406",TIMESHEET!$2:$2,0)),0)</f>
        <v/>
      </c>
      <c r="AH910">
        <f>AE910+AG910</f>
        <v/>
      </c>
      <c r="AI910">
        <f>IFERROR(INDEX(TIMESHEET!$A$1:$AI$5000,MATCH($D910,TIMESHEET!A$1:A$500,0),MATCH("T701",TIMESHEET!$2:$2,0)),0)</f>
        <v/>
      </c>
      <c r="AJ910">
        <f>IFERROR(INDEX(TIMESHEET!$A$1:$AI$5000,MATCH($D910,TIMESHEET!B$1:B$500,0),MATCH("T320",TIMESHEET!$2:$2,0)),0)</f>
        <v/>
      </c>
      <c r="AK910">
        <f>IFERROR(IF(LEFT(INDEX(PIS!O$1:O$500,MATCH(D910,PIS!C$1:C$500)),1)="M",T910/AD910*SUM(AE910:AG910),T910*AD910),0)</f>
        <v/>
      </c>
      <c r="AL910">
        <f>IFERROR(INDEX(ADJ!$A$1:$BZ$1000,MATCH(PAYROLL!D910,ADJ!A$1:A$500,0),MATCH(PAYROLL!AL$2,ADJ!$2:$2,0)),0)</f>
        <v/>
      </c>
      <c r="AM910">
        <f>SUM(AK910:AL910)</f>
        <v/>
      </c>
      <c r="AN910">
        <f>IFERROR(ROUND(V910/$AD910*$AH910,0),0)</f>
        <v/>
      </c>
      <c r="AO910">
        <f>IFERROR(ROUND(W910/$AD910*$AH910,0),0)</f>
        <v/>
      </c>
      <c r="AP910">
        <f>IFERROR(ROUND(X910/$AD910*$AE910,0),0)</f>
        <v/>
      </c>
      <c r="AQ910">
        <f>IFERROR(ROUND(Y910/$AD910*$AH910,0),0)</f>
        <v/>
      </c>
      <c r="AR910">
        <f>IFERROR(ROUND(Z910/$AD910*$AH910,0),0)</f>
        <v/>
      </c>
      <c r="AS910">
        <f>IFERROR(ROUND(AA910/$AD910*$AH910,0),0)</f>
        <v/>
      </c>
      <c r="AT910">
        <f>IFERROR(IF((AE910+AF910+AG910)&gt;13,AB910,ROUND(AB910/AD910*AH910,0)),0)</f>
        <v/>
      </c>
      <c r="AU910">
        <f>IFERROR(INDEX(ADJ!$A$1:$BZ$1000,MATCH(PAYROLL!D910,ADJ!A$1:A$500,0),MATCH(PAYROLL!AU$2,ADJ!$2:$2,0)),0)</f>
        <v/>
      </c>
      <c r="AV910">
        <f>ROUND(SUM(AN910:AU910),0)</f>
        <v/>
      </c>
      <c r="AW910">
        <f>IFERROR(INDEX(TIMESHEET!$A$1:$AI$5000,MATCH(PAYROLL!D910,TIMESHEET!A$1:A$500,0),MATCH("T620",TIMESHEET!$2:$2,0)),0)</f>
        <v/>
      </c>
      <c r="AX910">
        <f>IFERROR(INDEX(TIMESHEET!$A$1:$AI$5000,MATCH(PAYROLL!D910,TIMESHEET!A$1:A$500,0),MATCH("T601",TIMESHEET!$2:$2,0)),0)</f>
        <v/>
      </c>
      <c r="AY910">
        <f>IFERROR(INDEX(TIMESHEET!$A$1:$AI$5000,MATCH(PAYROLL!D910,TIMESHEET!A$1:A$500,0),MATCH("T602",TIMESHEET!$2:$2,0)),0)</f>
        <v/>
      </c>
      <c r="AZ910">
        <f>IFERROR(INDEX(TIMESHEET!$A$1:$AI$5000,MATCH(PAYROLL!D910,TIMESHEET!A$1:A$500,0),MATCH("T603",TIMESHEET!$2:$2,0)),0)</f>
        <v/>
      </c>
      <c r="BA910">
        <f>IFERROR(INDEX(TIMESHEET!$A$1:$AI$5000,MATCH(PAYROLL!D910,TIMESHEET!A$1:A$500,0),MATCH("T611",TIMESHEET!$2:$2,0)),0)</f>
        <v/>
      </c>
      <c r="BB910">
        <f>IFERROR(INDEX(TIMESHEET!$A$1:$AI$5000,MATCH(PAYROLL!D910,TIMESHEET!A$1:A$500,0),MATCH("T612",TIMESHEET!$2:$2,0)),0)</f>
        <v/>
      </c>
      <c r="BC910">
        <f>IFERROR(INDEX(TIMESHEET!$A$1:$AI$5000,MATCH(PAYROLL!D910,TIMESHEET!A$1:A$500,0),MATCH("T613",TIMESHEET!$2:$2,0)),0)</f>
        <v/>
      </c>
      <c r="BD910">
        <f>IFERROR(INDEX(TIMESHEET!$A$1:$AI$5000,MATCH(PAYROLL!D910,TIMESHEET!A$1:A$500,0),MATCH("T500",TIMESHEET!$2:$2,0)),0)</f>
        <v/>
      </c>
      <c r="BE910">
        <f>IFERROR(IF(LEFT(INDEX(PIS!O$1:O$500,MATCH(D910,PIS!C$1:C$500)),1)="M",T910/AD910/8*(AW910+AX910*1.5+AY910*2+AZ910*3+BA910*2.1+BB910*2.7+BC910*3.9+BD910*0.3),T910/8*(AW910+AX910*1.5+AY910*2+AZ910*3+BA910*2.1+BB910*2.7+BC910*3.9+BD910*0.3)),0)</f>
        <v/>
      </c>
      <c r="BF910">
        <f>IFERROR(INDEX(ADJ!$A$1:$BZ$1000,MATCH(PAYROLL!$D910,ADJ!A$1:A$500,0),MATCH(PAYROLL!BF$2,ADJ!$2:$2,0)),0)</f>
        <v/>
      </c>
      <c r="BG910">
        <f>IFERROR(INDEX(ADJ!$A$1:$BZ$1000,MATCH(PAYROLL!D910,ADJ!A$1:A$500,0),MATCH(PAYROLL!BG$2,ADJ!$2:$2,0)),0)</f>
        <v/>
      </c>
      <c r="BH910">
        <f>IFERROR(INDEX(ADJ!$A$1:$BZ$1000,MATCH(PAYROLL!D910,ADJ!A$1:A$500,0),MATCH(PAYROLL!BH$2,ADJ!$2:$2,0)),0)</f>
        <v/>
      </c>
      <c r="BI910">
        <f>IFERROR(INDEX(ADJ!$A$1:$BZ$1000,MATCH(PAYROLL!D910,ADJ!A$1:A$500,0),MATCH(PAYROLL!BI$2,ADJ!$2:$2,0)),0)</f>
        <v/>
      </c>
      <c r="BJ910">
        <f>IFERROR(INDEX(ADJ!$A$1:$BZ$1000,MATCH(PAYROLL!D910,ADJ!A$1:A$500,0),MATCH(PAYROLL!BJ$2,ADJ!$2:$2,0)),0)</f>
        <v/>
      </c>
      <c r="BK910">
        <f>SUM(BF910:BJ910)</f>
        <v/>
      </c>
      <c r="BL910">
        <f>IFERROR(INDEX(ADJ!$A$1:$BZ$1000,MATCH(PAYROLL!D910,ADJ!A$1:A$500,0),MATCH(PAYROLL!BL$2,ADJ!$2:$2,0)),0)</f>
        <v/>
      </c>
      <c r="BM910">
        <f>IFERROR(INDEX(ADJ!$A$1:$BZ$1000,MATCH(PAYROLL!D910,ADJ!A$1:A$500,0),MATCH(PAYROLL!BM$2,ADJ!$2:$2,0)),0)</f>
        <v/>
      </c>
      <c r="BN910">
        <f>IFERROR(INDEX(ADJ!$A$1:$BZ$1000,MATCH(PAYROLL!D910,ADJ!A$1:A$500,0),MATCH(PAYROLL!BN$2,ADJ!$2:$2,0)),0)</f>
        <v/>
      </c>
      <c r="BO910">
        <f>IFERROR(INDEX(ADJ!$A$1:$BZ$1000,MATCH(PAYROLL!D910,ADJ!A$1:A$500,0),MATCH(PAYROLL!BO$2,ADJ!$2:$2,0)),0)</f>
        <v/>
      </c>
      <c r="BP910">
        <f>SUM(AM910,AV910,BE910,BK910,BL910:BO910)</f>
        <v/>
      </c>
      <c r="BQ910">
        <f>BO910</f>
        <v/>
      </c>
      <c r="BR910">
        <f>IFERROR(ROUND(IF(LEFT(INDEX(PIS!O$1:O$500,MATCH(D910,PIS!C$1:C$500)),1)="D",T910/8*(BD910*0.3),IF(LEFT(INDEX(PIS!O$1:O$500,MATCH(D910,PIS!C$1:C$500)),1)="H",T910*($BD910*0.3),T910/$AD910/8*($BD910*0.3))),0),0)</f>
        <v/>
      </c>
      <c r="BS910">
        <f>IF(AP910&lt;1,0,MIN(AP910,730000))</f>
        <v/>
      </c>
      <c r="BT910">
        <f>IFERROR(ROUND((BE910-SUM(AW910:BC910)*T910/AD910/8),0)-BR910,0)</f>
        <v/>
      </c>
      <c r="BU910">
        <f>AO910</f>
        <v/>
      </c>
      <c r="BV910">
        <f>SUM(BQ910:BU910)</f>
        <v/>
      </c>
      <c r="BW910">
        <f>BP910-BV910</f>
        <v/>
      </c>
      <c r="BX910">
        <f>IFERROR(IF(RIGHT(INDEX(PIS!O$1:O$500,MATCH(D910,PIS!C$1:C$500)),5)="Gross",MIN(U910+V910,VLOOKUP("R700",TSC!B:C,2,0)*VLOOKUP("R101",TSC!B:C,2,0))*VLOOKUP("R701",TSC!B:C,2,0)%,0),0)</f>
        <v/>
      </c>
      <c r="BY910">
        <f>IFERROR(IF(RIGHT(INDEX(PIS!O$1:O$500,MATCH(D910,PIS!C$1:C$500)),5)="Gross",MIN(U910+V910,VLOOKUP("R700",TSC!B:C,2,0)*VLOOKUP("R101",TSC!B:C,2,0))*VLOOKUP("T704",TSC!B:C,2,0)%,0),0)</f>
        <v/>
      </c>
      <c r="BZ910">
        <f>IFERROR(IF(RIGHT(INDEX(PIS!O$1:O$500,MATCH(D910,PIS!C$1:C$500)),5)="Gross",MIN(U910+V910,VLOOKUP("R700",TSC!B:C,2,0)*VLOOKUP("1",TSC!F:G,2,0))*VLOOKUP("T705",TSC!B:C,2,0)%,0),0)</f>
        <v/>
      </c>
      <c r="CA910">
        <f>IFERROR(INDEX(ADJ!$A$1:$BZ$1000,MATCH(PAYROLL!D910,ADJ!A$1:A$500,0),MATCH(PAYROLL!CA$2,ADJ!$2:$2,0)),0)</f>
        <v/>
      </c>
      <c r="CB910">
        <f>IFERROR(INDEX(ADJ!$A$1:$BZ$1000,MATCH(PAYROLL!D910,ADJ!A$1:A$500,0),MATCH(PAYROLL!CB$2,ADJ!$2:$2,0)),0)</f>
        <v/>
      </c>
      <c r="CC910">
        <f>SUM(BX910:CB910)</f>
        <v/>
      </c>
      <c r="CD910">
        <f>IFERROR(INDEX(PIS!$A$1:$BZ$1000,MATCH(PAYROLL!D910,PIS!C$1:C$500,0),MATCH(PAYROLL!CD$1,PIS!$1:$1,0)),0)</f>
        <v/>
      </c>
      <c r="CE910">
        <f>IFERROR(IF(OR(INDEX(PIS!P$1:P$500,MATCH(D910,PIS!C$1:C$500,0))="LT2",INDEX(PIS!P$1:P$500,MATCH(D910,PIS!C$1:C$500,0))="P10"),0,SUM(CC910,CD910*VLOOKUP("R601",TSC!B:C,2,0),VLOOKUP("R602",TSC!B:C,2,0))),0)</f>
        <v/>
      </c>
      <c r="CF910">
        <f>MAX(BW910-CE910,0)</f>
        <v/>
      </c>
      <c r="CG910">
        <f>IFERROR(IF(OR(RIGHT(INDEX(PIS!P$1:P$500,MATCH(D910,PIS!C$1:C$500)),5)="P10",RIGHT(INDEX(PIS!P$1:P$500,MATCH(D910,PIS!C$1:C$500)),5)="CK"),0,IF(CF910&lt;=5000000,CF910*5%,IF(CF910&lt;=10000000,CF910*10%-250000,IF(CF910&lt;=18000000,CF910*15%-750000,IF(CF910&lt;=32000000,CF910*20%-1650000,IF(CF910&lt;=52000000,CF910*25%-3250000,IF(CF910&lt;=80000000,BH910*30%-5850000,CF910*35%-9850000))))))),0)</f>
        <v/>
      </c>
      <c r="CH910">
        <f>IFERROR(IF(OR(INDEX(PIS!P$1:P$500,MATCH(D910,PIS!C$1:C$500))="LT",INDEX(PIS!P$1:P$500,MATCH(D910,PIS!C$1:C$500))="CK"),0,IF(CF910&lt;2000000,0,CF910*10%)),0)</f>
        <v/>
      </c>
      <c r="CI910">
        <f>IFERROR(INDEX(ADJ!$A$1:$BZ$1000,MATCH(PAYROLL!D910,ADJ!A$1:A$500,0),MATCH(PAYROLL!CI$2,ADJ!$2:$2,0)),0)</f>
        <v/>
      </c>
      <c r="CJ910">
        <f>IFERROR(INDEX(ADJ!$A$1:$BZ$1000,MATCH(PAYROLL!D910,ADJ!A$1:A$500,0),MATCH(PAYROLL!CJ$2,ADJ!$2:$2,0)),0)</f>
        <v/>
      </c>
      <c r="CK910">
        <f>IFERROR(INDEX(ADJ!$A$1:$BZ$1000,MATCH(PAYROLL!D910,ADJ!A$1:A$500,0),MATCH(PAYROLL!CK$2,ADJ!$2:$2,0)),0)</f>
        <v/>
      </c>
      <c r="CL910">
        <f>SUM(CG910:CK910)</f>
        <v/>
      </c>
      <c r="CM910">
        <f>ROUND(SUM(CH910:CK910),0)</f>
        <v/>
      </c>
      <c r="CN910">
        <f>IFERROR(INDEX(CSDA!D$1:D$500,MATCH($CN$2,CSDA!C$1:C$500,0))*INDEX(PIS!V$1:V$500,MATCH(D910,PIS!C$1:C$500))+INDEX(ADJ!$A$1:$BZ$1000,MATCH(PAYROLL!D910,ADJ!A$1:A$500,0),MATCH(PAYROLL!CN$2,ADJ!$2:$2,0)),0)</f>
        <v/>
      </c>
      <c r="CO910">
        <f>IFERROR(INDEX(ADJ!$A$1:$BZ$1000,MATCH(PAYROLL!D910,ADJ!A$1:A$500,0),MATCH(PAYROLL!CO$2,ADJ!$2:$2,0)),0)</f>
        <v/>
      </c>
      <c r="CP910">
        <f>IFERROR(INDEX(ADJ!$A$1:$BZ$1000,MATCH(PAYROLL!D910,ADJ!A$1:A$500,0),MATCH(PAYROLL!CP$2,ADJ!$2:$2,0)),0)</f>
        <v/>
      </c>
      <c r="CQ910">
        <f>BP910-CL910-CI910-CM910-CN910-CO910-CP910-CC910</f>
        <v/>
      </c>
      <c r="CR910">
        <f>IFERROR(IF(RIGHT(INDEX(PIS!O$1:O$500,MATCH(D910,PIS!C$1:C$500,0)),5)="Gross",MIN(U910+V910,VLOOKUP("R700",TSC!B:C,2,0)*VLOOKUP("R101",TSC!B:C,2,0))*(VLOOKUP("T711",TSC!B:C,2,0)+VLOOKUP("T712",TSC!B:C,2,0))%,MIN(T910+V910,VLOOKUP("R700",TSC!B:C,2,0)*VLOOKUP("R101",TSC!B:C,2,0))*(VLOOKUP("T711",TSC!B:C,2,0)+VLOOKUP("T712",TSC!B:C,2,0)+VLOOKUP("R701",TSC!B:C,2,0))%),0)</f>
        <v/>
      </c>
      <c r="CS910">
        <f>IFERROR(IF(RIGHT(INDEX(PIS!O$1:O$500,MATCH(D910,PIS!C$1:C$500,0)),5)="Gross",MIN(U910+V910,VLOOKUP("R700",TSC!B:C,2,0)*VLOOKUP("R101",TSC!B:C,2,0))*(VLOOKUP("T714",TSC!B:C,2,0))%,MIN(T910+V910,VLOOKUP("R700",TSC!B:C,2,0)*VLOOKUP("R101",TSC!B:C,2,0))*(VLOOKUP("T704",TSC!B:C,2,0)+VLOOKUP("T714",TSC!B:C,2,0))%),0)</f>
        <v/>
      </c>
      <c r="CT910">
        <f>IFERROR(IF(RIGHT(INDEX(PIS!O$1:O$500,MATCH(D910,PIS!C$1:C$500,0)),5)="Gross",MIN(U910+V910,VLOOKUP("R700",TSC!B:C,2,0)*VLOOKUP("R101",TSC!B:C,2,0))*VLOOKUP("T705",TSC!B:C,2,0)%,MIN(T910+V910,VLOOKUP("R700",TSC!B:C,2,0)*VLOOKUP("R101",TSC!B:C,2,0))*VLOOKUP("T705",TSC!B:C,2,0)%),0)</f>
        <v/>
      </c>
      <c r="CU910">
        <f>IFERROR(IF(RIGHT(INDEX(PIS!O$1:O$500,MATCH(D910,PIS!C$1:C$500,0)),5)="Gross",MIN(U910+V910,VLOOKUP("R700",TSC!B:C,2,0)*VLOOKUP("R101",TSC!B:C,2,0))*(VLOOKUP("T713",TSC!B:C,2,0))%,MIN(T910+V910,VLOOKUP("R700",TSC!B:C,2,0)*VLOOKUP("R101",TSC!B:C,2,0))*(VLOOKUP("T713",TSC!B:C,2,0))%),0)</f>
        <v/>
      </c>
      <c r="CV910">
        <f>IFERROR(INDEX(ADJ!$A$1:$BZ$1000,MATCH(PAYROLL!D910,ADJ!A$1:A$500,0),MATCH(PAYROLL!CV$2,ADJ!$2:$2,0)),0)</f>
        <v/>
      </c>
      <c r="CW910">
        <f>IFERROR(INDEX(ADJ!$A$1:$BZ$1000,MATCH(PAYROLL!D910,ADJ!A$1:A$500,0),MATCH(PAYROLL!CW$2,ADJ!$2:$2,0)),0)</f>
        <v/>
      </c>
      <c r="CX910">
        <f>SUM(CR910:CW910)</f>
        <v/>
      </c>
      <c r="CY910">
        <f>ROUND(IF(CR910&gt;0,T910+V910*VLOOKUP("R202",TSC!$B$1:$C$500,2,0),0),0)</f>
        <v/>
      </c>
      <c r="CZ910">
        <f>IFERROR(INDEX(CSDA!D$1:D$500,MATCH($CZ$2,CSDA!C$1:C$500,0)),0)</f>
        <v/>
      </c>
      <c r="DA910">
        <f>ROUND(T910*0.7%,0)</f>
        <v/>
      </c>
      <c r="DB910">
        <f>ROUND(T910/12,0)</f>
        <v/>
      </c>
      <c r="DC910">
        <f ref="DC910" t="array">IFERROR(INDEX(CSDA!D$1:D$500,MATCH("Trích giữ"&amp;PAYROLL!DC$2,CSDA!A$1:A$500&amp;CSDA!C$1:C$500,0)),0)</f>
        <v/>
      </c>
      <c r="DD910">
        <f ref="DD910" t="array">IFERROR(INDEX(CSDA!D$1:D$500,MATCH("Trích giữ"&amp;PAYROLL!DD$2,CSDA!A$1:A$500&amp;CSDA!C$1:C$500,0)),0)</f>
        <v/>
      </c>
      <c r="DE910">
        <f ref="DE910" t="array">IFERROR(INDEX(CSDA!D$1:D$500,MATCH("Trích giữ"&amp;PAYROLL!DE$2,CSDA!A$1:A$500&amp;CSDA!C$1:C$500,0)),0)</f>
        <v/>
      </c>
      <c r="DF910">
        <f>IFERROR(INDEX(CSDA!D$1:D$500,MATCH(PAYROLL!DF$2,CSDA!C$1:C$500,0)),0)</f>
        <v/>
      </c>
      <c r="DG910">
        <f ref="DG910" t="array">IFERROR(INDEX(CSDA!D$1:D$500,MATCH("Trích giữ"&amp;PAYROLL!DG$2,CSDA!A$1:A$500&amp;CSDA!C$1:C$500,0)),0)</f>
        <v/>
      </c>
      <c r="DH910">
        <f>ROUND(T910/26,0)</f>
        <v/>
      </c>
      <c r="DI910">
        <f ref="DI910" t="array">IFERROR(INDEX(CSDA!D$1:D$500,MATCH("Trích giữ"&amp;PAYROLL!DI$2,CSDA!A$1:A$500&amp;CSDA!C$1:C$500,0)),0)</f>
        <v/>
      </c>
      <c r="DJ910">
        <f>IF(U910=0,T910*21.5%-BL910,0)</f>
        <v/>
      </c>
      <c r="DK910">
        <f ref="DK910" t="array">IFERROR(INDEX(CSDA!D$1:D$500,MATCH("Trích giữ"&amp;PAYROLL!DK$2,CSDA!A$1:A$500&amp;CSDA!C$1:C$500,0)),0)</f>
        <v/>
      </c>
      <c r="DL910">
        <f>IFERROR(INDEX(CSDA!D$1:D$500,MATCH(PAYROLL!DL$2,CSDA!C$1:C$500,0))/12,0)</f>
        <v/>
      </c>
      <c r="DM910">
        <f>SUM(DB910:DL910)</f>
        <v/>
      </c>
      <c r="DN910">
        <f>IFERROR(INDEX(ADJ!$A$1:$BZ$1000,MATCH(PAYROLL!D910,ADJ!A$1:A$500,0),MATCH(PAYROLL!DN$2,ADJ!$2:$2,0)),0)</f>
        <v/>
      </c>
      <c r="DO910">
        <f>IFERROR(SUM(BP910,DM910:DN910,CX910:DA910)-DT910,0)</f>
        <v/>
      </c>
      <c r="DP910">
        <f ref="DP910" t="array">SUM(BW910*IFERROR(INDEX(CSDA!D$1:D$500,MATCH(BW$2,CSDA!C$1:C$500,0)),0)%,CX910*IFERROR(INDEX(CSDA!D$1:D$500,MATCH(CX$2,CSDA!C$1:C$500,0)),0)%,DA910*IFERROR(INDEX(CSDA!D$1:D$500,MATCH(DA$2,CSDA!C$1:C$500,0)),0)%,DB910*IFERROR(INDEX(CSDA!D$1:D$500,MATCH(DB$2,CSDA!C$1:C$500,0)),0)%,DF910*IFERROR(INDEX(CSDA!D$1:D$500,MATCH("Phí dịch vụ"&amp;PAYROLL!DF$2,CSDA!A$1:A$500&amp;CSDA!C$1:C$500,0)),0)%,DC910*IFERROR(INDEX(CSDA!D$1:D$500,MATCH("Phí dịch vụ"&amp;PAYROLL!DC$2,CSDA!A$1:A$500&amp;CSDA!C$1:C$500,0)),0)%,DH910*IFERROR(INDEX(CSDA!D$1:D$500,MATCH("Phí dịch vụ"&amp;PAYROLL!DH$2,CSDA!A$1:A$500&amp;CSDA!C$1:C$500,0)),0)%,DJ910*IFERROR(INDEX(CSDA!D$1:D$500,MATCH("Phí dịch vụ"&amp;PAYROLL!DJ$2,CSDA!A$1:A$500&amp;CSDA!C$1:C$500,0)),0)%,BN910*IFERROR(INDEX(CSDA!D$1:D$500,MATCH(BN$2,CSDA!C$1:C$500,0)),0)%)-BN910*7%</f>
        <v/>
      </c>
      <c r="DQ910">
        <f>IFERROR(INDEX(ADJ!$A$1:$BZ$1000,MATCH(PAYROLL!D910,ADJ!A$1:A$500,0),MATCH(PAYROLL!DQ$2,ADJ!$2:$2,0)),0)</f>
        <v/>
      </c>
      <c r="DR910">
        <f>IFERROR(INDEX(ADJ!$A$1:$BZ$1000,MATCH(PAYROLL!D910,ADJ!A$1:A$500,0),MATCH(PAYROLL!DR$2,ADJ!$2:$2,0)),0)</f>
        <v/>
      </c>
      <c r="DS910">
        <f>SUM(DP910:DR910)</f>
        <v/>
      </c>
      <c r="DT910">
        <f>EK910</f>
        <v/>
      </c>
      <c r="DU910">
        <f>SUM(DO910:DR910)</f>
        <v/>
      </c>
      <c r="DV910">
        <f>ROUND(DU910*0.1,0)</f>
        <v/>
      </c>
      <c r="DW910">
        <f>DU910+DV910</f>
        <v/>
      </c>
      <c r="DZ910">
        <f>IFERROR(INDEX(ADJ!$A$1:$BZ$1000,MATCH(PAYROLL!$D910,ADJ!A$1:A$500,0),MATCH(PAYROLL!DZ$2,ADJ!$2:$2,0)),0)</f>
        <v/>
      </c>
      <c r="EA910">
        <f>IFERROR(INDEX(ADJ!$A$1:$BZ$1000,MATCH(PAYROLL!$D910,ADJ!A$1:A$500,0),MATCH(PAYROLL!EA$2,ADJ!$2:$2,0)),0)</f>
        <v/>
      </c>
      <c r="EB910">
        <f>IFERROR(INDEX(ADJ!$A$1:$BZ$1000,MATCH(PAYROLL!$D910,ADJ!A$1:A$500,0),MATCH(PAYROLL!EB$2,ADJ!$2:$2,0)),0)</f>
        <v/>
      </c>
      <c r="EC910">
        <f>IFERROR(INDEX(ADJ!$A$1:$BZ$1000,MATCH(PAYROLL!$D910,ADJ!A$1:A$500,0),MATCH(PAYROLL!EC$2,ADJ!$2:$2,0)),0)</f>
        <v/>
      </c>
      <c r="ED910">
        <f>IFERROR(INDEX(ADJ!$A$1:$BZ$1000,MATCH(PAYROLL!$D910,ADJ!A$1:A$500,0),MATCH(PAYROLL!ED$2,ADJ!$2:$2,0)),0)</f>
        <v/>
      </c>
      <c r="EE910">
        <f>IFERROR(INDEX(ADJ!$A$1:$BZ$1000,MATCH(PAYROLL!$D910,ADJ!A$1:A$500,0),MATCH(PAYROLL!EE$2,ADJ!$2:$2,0)),0)</f>
        <v/>
      </c>
      <c r="EF910">
        <f>IFERROR(INDEX(ADJ!$A$1:$BZ$1000,MATCH(PAYROLL!$D910,ADJ!A$1:A$500,0),MATCH(PAYROLL!EF$2,ADJ!$2:$2,0)),0)</f>
        <v/>
      </c>
      <c r="EG910">
        <f>IFERROR(INDEX(ADJ!$A$1:$BZ$1000,MATCH(PAYROLL!$D910,ADJ!A$1:A$500,0),MATCH(PAYROLL!EG$2,ADJ!$2:$2,0)),0)</f>
        <v/>
      </c>
      <c r="EH910">
        <f>IFERROR(INDEX(ADJ!$A$1:$BZ$1000,MATCH(PAYROLL!$D910,ADJ!A$1:A$500,0),MATCH(PAYROLL!EH$2,ADJ!$2:$2,0)),0)</f>
        <v/>
      </c>
      <c r="EI910">
        <f>IFERROR(INDEX(ADJ!$A$1:$BZ$1000,MATCH(PAYROLL!D910,ADJ!A$1:A$500,0),MATCH(PAYROLL!EI$2,ADJ!$2:$2,0)),0)</f>
        <v/>
      </c>
      <c r="EJ910">
        <f>IFERROR(INDEX(ADJ!$A$1:$BZ$1000,MATCH(PAYROLL!$D910,ADJ!A$1:A$500,0),MATCH(PAYROLL!EJ$2,ADJ!$2:$2,0)),0)</f>
        <v/>
      </c>
      <c r="EK910">
        <f>SUM(DZ910:EJ910)</f>
        <v/>
      </c>
    </row>
    <row r="911">
      <c r="A911" t="n">
        <v>909</v>
      </c>
      <c r="B911" t="inlineStr">
        <is>
          <t>Lý Văn Phương</t>
        </is>
      </c>
      <c r="D911" t="inlineStr">
        <is>
          <t>153275-01</t>
        </is>
      </c>
      <c r="S911">
        <f>IFERROR(INDEX(PIS!$A$1:$BZ$1000,MATCH($D911,PIS!C$1:C$500,0),MATCH("Lương CB tháng trước",PIS!$1:$1,0)),0)</f>
        <v/>
      </c>
      <c r="T911">
        <f>IFERROR(INDEX(PIS!$A$1:$BZ$1000,MATCH($D911,PIS!C$1:C$500,0),MATCH("Lương CB hiện tại",PIS!$1:$1,0)),0)</f>
        <v/>
      </c>
      <c r="U911">
        <f>IFERROR(INDEX(PIS!$A$1:$BZ$1000,MATCH($D911,PIS!C$1:C$500,0),MATCH("Lương đóng BHBB",PIS!$1:$1,0)),0)</f>
        <v/>
      </c>
      <c r="V911">
        <f>IFERROR(INDEX(PIS!$A$1:$BZ$1000,MATCH($D911,PIS!C$1:C$500,0),MATCH(V$2,PIS!$2:$2,0)),0)</f>
        <v/>
      </c>
      <c r="W911">
        <f>IFERROR(INDEX(PIS!$A$1:$BZ$1000,MATCH($D911,PIS!C$1:C$500,0),MATCH(W$2,PIS!$2:$2,0)),0)</f>
        <v/>
      </c>
      <c r="X911">
        <f>IFERROR(INDEX(PIS!$A$1:$BZ$1000,MATCH($D911,PIS!C$1:C$500,0),MATCH(X$2,PIS!$2:$2,0)),0)</f>
        <v/>
      </c>
      <c r="Y911">
        <f>IFERROR(INDEX(PIS!$A$1:$BZ$1000,MATCH($D911,PIS!C$1:C$500,0),MATCH(Y$2,PIS!$2:$2,0)),0)</f>
        <v/>
      </c>
      <c r="Z911">
        <f>IFERROR(INDEX(PIS!$A$1:$BZ$1000,MATCH($D911,PIS!C$1:C$500,0),MATCH(Z$2,PIS!$2:$2,0)),0)</f>
        <v/>
      </c>
      <c r="AA911">
        <f>IFERROR(INDEX(PIS!$A$1:$BZ$1000,MATCH($D911,PIS!C$1:C$500,0),MATCH(AA$2,PIS!$2:$2,0)),0)</f>
        <v/>
      </c>
      <c r="AB911">
        <f>IFERROR(INDEX(PIS!$A$1:$BZ$1000,MATCH($D911,PIS!C$1:C$500,0),MATCH(AB$2,PIS!$2:$2,0)),0)</f>
        <v/>
      </c>
      <c r="AC911">
        <f>SUM(V911:AB911)</f>
        <v/>
      </c>
      <c r="AD911">
        <f>IFERROR(INDEX(TIMESHEET!$A$1:$AI$5000,MATCH($D911,TIMESHEET!A$1:A$500,0),MATCH("T100",TIMESHEET!$2:$2,0))-2,0)</f>
        <v/>
      </c>
      <c r="AE911">
        <f>IFERROR(INDEX(TIMESHEET!$A$1:$AI$5000,MATCH($D911,TIMESHEET!A$1:A$500,0),MATCH("T202",TIMESHEET!$2:$2,0)),0)</f>
        <v/>
      </c>
      <c r="AF911">
        <f>IFERROR(INDEX(TIMESHEET!$A$1:$AI$5000,MATCH($D911,TIMESHEET!A$1:A$500,0),MATCH("T302",TIMESHEET!$2:$2,0)),0)</f>
        <v/>
      </c>
      <c r="AG911">
        <f>IFERROR(INDEX(TIMESHEET!$A$1:$AI$5000,MATCH($D911,TIMESHEET!A$1:A$500,0),MATCH("T406",TIMESHEET!$2:$2,0)),0)</f>
        <v/>
      </c>
      <c r="AH911">
        <f>AE911+AG911</f>
        <v/>
      </c>
      <c r="AI911">
        <f>IFERROR(INDEX(TIMESHEET!$A$1:$AI$5000,MATCH($D911,TIMESHEET!A$1:A$500,0),MATCH("T701",TIMESHEET!$2:$2,0)),0)</f>
        <v/>
      </c>
      <c r="AJ911">
        <f>IFERROR(INDEX(TIMESHEET!$A$1:$AI$5000,MATCH($D911,TIMESHEET!B$1:B$500,0),MATCH("T320",TIMESHEET!$2:$2,0)),0)</f>
        <v/>
      </c>
      <c r="AK911">
        <f>IFERROR(IF(LEFT(INDEX(PIS!O$1:O$500,MATCH(D911,PIS!C$1:C$500)),1)="M",T911/AD911*SUM(AE911:AG911),T911*AD911),0)</f>
        <v/>
      </c>
      <c r="AL911">
        <f>IFERROR(INDEX(ADJ!$A$1:$BZ$1000,MATCH(PAYROLL!D911,ADJ!A$1:A$500,0),MATCH(PAYROLL!AL$2,ADJ!$2:$2,0)),0)</f>
        <v/>
      </c>
      <c r="AM911">
        <f>SUM(AK911:AL911)</f>
        <v/>
      </c>
      <c r="AN911">
        <f>IFERROR(ROUND(V911/$AD911*$AH911,0),0)</f>
        <v/>
      </c>
      <c r="AO911">
        <f>IFERROR(ROUND(W911/$AD911*$AH911,0),0)</f>
        <v/>
      </c>
      <c r="AP911">
        <f>IFERROR(ROUND(X911/$AD911*$AE911,0),0)</f>
        <v/>
      </c>
      <c r="AQ911">
        <f>IFERROR(ROUND(Y911/$AD911*$AH911,0),0)</f>
        <v/>
      </c>
      <c r="AR911">
        <f>IFERROR(ROUND(Z911/$AD911*$AH911,0),0)</f>
        <v/>
      </c>
      <c r="AS911">
        <f>IFERROR(ROUND(AA911/$AD911*$AH911,0),0)</f>
        <v/>
      </c>
      <c r="AT911">
        <f>IFERROR(IF((AE911+AF911+AG911)&gt;13,AB911,ROUND(AB911/AD911*AH911,0)),0)</f>
        <v/>
      </c>
      <c r="AU911">
        <f>IFERROR(INDEX(ADJ!$A$1:$BZ$1000,MATCH(PAYROLL!D911,ADJ!A$1:A$500,0),MATCH(PAYROLL!AU$2,ADJ!$2:$2,0)),0)</f>
        <v/>
      </c>
      <c r="AV911">
        <f>ROUND(SUM(AN911:AU911),0)</f>
        <v/>
      </c>
      <c r="AW911">
        <f>IFERROR(INDEX(TIMESHEET!$A$1:$AI$5000,MATCH(PAYROLL!D911,TIMESHEET!A$1:A$500,0),MATCH("T620",TIMESHEET!$2:$2,0)),0)</f>
        <v/>
      </c>
      <c r="AX911">
        <f>IFERROR(INDEX(TIMESHEET!$A$1:$AI$5000,MATCH(PAYROLL!D911,TIMESHEET!A$1:A$500,0),MATCH("T601",TIMESHEET!$2:$2,0)),0)</f>
        <v/>
      </c>
      <c r="AY911">
        <f>IFERROR(INDEX(TIMESHEET!$A$1:$AI$5000,MATCH(PAYROLL!D911,TIMESHEET!A$1:A$500,0),MATCH("T602",TIMESHEET!$2:$2,0)),0)</f>
        <v/>
      </c>
      <c r="AZ911">
        <f>IFERROR(INDEX(TIMESHEET!$A$1:$AI$5000,MATCH(PAYROLL!D911,TIMESHEET!A$1:A$500,0),MATCH("T603",TIMESHEET!$2:$2,0)),0)</f>
        <v/>
      </c>
      <c r="BA911">
        <f>IFERROR(INDEX(TIMESHEET!$A$1:$AI$5000,MATCH(PAYROLL!D911,TIMESHEET!A$1:A$500,0),MATCH("T611",TIMESHEET!$2:$2,0)),0)</f>
        <v/>
      </c>
      <c r="BB911">
        <f>IFERROR(INDEX(TIMESHEET!$A$1:$AI$5000,MATCH(PAYROLL!D911,TIMESHEET!A$1:A$500,0),MATCH("T612",TIMESHEET!$2:$2,0)),0)</f>
        <v/>
      </c>
      <c r="BC911">
        <f>IFERROR(INDEX(TIMESHEET!$A$1:$AI$5000,MATCH(PAYROLL!D911,TIMESHEET!A$1:A$500,0),MATCH("T613",TIMESHEET!$2:$2,0)),0)</f>
        <v/>
      </c>
      <c r="BD911">
        <f>IFERROR(INDEX(TIMESHEET!$A$1:$AI$5000,MATCH(PAYROLL!D911,TIMESHEET!A$1:A$500,0),MATCH("T500",TIMESHEET!$2:$2,0)),0)</f>
        <v/>
      </c>
      <c r="BE911">
        <f>IFERROR(IF(LEFT(INDEX(PIS!O$1:O$500,MATCH(D911,PIS!C$1:C$500)),1)="M",T911/AD911/8*(AW911+AX911*1.5+AY911*2+AZ911*3+BA911*2.1+BB911*2.7+BC911*3.9+BD911*0.3),T911/8*(AW911+AX911*1.5+AY911*2+AZ911*3+BA911*2.1+BB911*2.7+BC911*3.9+BD911*0.3)),0)</f>
        <v/>
      </c>
      <c r="BF911">
        <f>IFERROR(INDEX(ADJ!$A$1:$BZ$1000,MATCH(PAYROLL!$D911,ADJ!A$1:A$500,0),MATCH(PAYROLL!BF$2,ADJ!$2:$2,0)),0)</f>
        <v/>
      </c>
      <c r="BG911">
        <f>IFERROR(INDEX(ADJ!$A$1:$BZ$1000,MATCH(PAYROLL!D911,ADJ!A$1:A$500,0),MATCH(PAYROLL!BG$2,ADJ!$2:$2,0)),0)</f>
        <v/>
      </c>
      <c r="BH911">
        <f>IFERROR(INDEX(ADJ!$A$1:$BZ$1000,MATCH(PAYROLL!D911,ADJ!A$1:A$500,0),MATCH(PAYROLL!BH$2,ADJ!$2:$2,0)),0)</f>
        <v/>
      </c>
      <c r="BI911">
        <f>IFERROR(INDEX(ADJ!$A$1:$BZ$1000,MATCH(PAYROLL!D911,ADJ!A$1:A$500,0),MATCH(PAYROLL!BI$2,ADJ!$2:$2,0)),0)</f>
        <v/>
      </c>
      <c r="BJ911">
        <f>IFERROR(INDEX(ADJ!$A$1:$BZ$1000,MATCH(PAYROLL!D911,ADJ!A$1:A$500,0),MATCH(PAYROLL!BJ$2,ADJ!$2:$2,0)),0)</f>
        <v/>
      </c>
      <c r="BK911">
        <f>SUM(BF911:BJ911)</f>
        <v/>
      </c>
      <c r="BL911">
        <f>IFERROR(INDEX(ADJ!$A$1:$BZ$1000,MATCH(PAYROLL!D911,ADJ!A$1:A$500,0),MATCH(PAYROLL!BL$2,ADJ!$2:$2,0)),0)</f>
        <v/>
      </c>
      <c r="BM911">
        <f>IFERROR(INDEX(ADJ!$A$1:$BZ$1000,MATCH(PAYROLL!D911,ADJ!A$1:A$500,0),MATCH(PAYROLL!BM$2,ADJ!$2:$2,0)),0)</f>
        <v/>
      </c>
      <c r="BN911">
        <f>IFERROR(INDEX(ADJ!$A$1:$BZ$1000,MATCH(PAYROLL!D911,ADJ!A$1:A$500,0),MATCH(PAYROLL!BN$2,ADJ!$2:$2,0)),0)</f>
        <v/>
      </c>
      <c r="BO911">
        <f>IFERROR(INDEX(ADJ!$A$1:$BZ$1000,MATCH(PAYROLL!D911,ADJ!A$1:A$500,0),MATCH(PAYROLL!BO$2,ADJ!$2:$2,0)),0)</f>
        <v/>
      </c>
      <c r="BP911">
        <f>SUM(AM911,AV911,BE911,BK911,BL911:BO911)</f>
        <v/>
      </c>
      <c r="BQ911">
        <f>BO911</f>
        <v/>
      </c>
      <c r="BR911">
        <f>IFERROR(ROUND(IF(LEFT(INDEX(PIS!O$1:O$500,MATCH(D911,PIS!C$1:C$500)),1)="D",T911/8*(BD911*0.3),IF(LEFT(INDEX(PIS!O$1:O$500,MATCH(D911,PIS!C$1:C$500)),1)="H",T911*($BD911*0.3),T911/$AD911/8*($BD911*0.3))),0),0)</f>
        <v/>
      </c>
      <c r="BS911">
        <f>IF(AP911&lt;1,0,MIN(AP911,730000))</f>
        <v/>
      </c>
      <c r="BT911">
        <f>IFERROR(ROUND((BE911-SUM(AW911:BC911)*T911/AD911/8),0)-BR911,0)</f>
        <v/>
      </c>
      <c r="BU911">
        <f>AO911</f>
        <v/>
      </c>
      <c r="BV911">
        <f>SUM(BQ911:BU911)</f>
        <v/>
      </c>
      <c r="BW911">
        <f>BP911-BV911</f>
        <v/>
      </c>
      <c r="BX911">
        <f>IFERROR(IF(RIGHT(INDEX(PIS!O$1:O$500,MATCH(D911,PIS!C$1:C$500)),5)="Gross",MIN(U911+V911,VLOOKUP("R700",TSC!B:C,2,0)*VLOOKUP("R101",TSC!B:C,2,0))*VLOOKUP("R701",TSC!B:C,2,0)%,0),0)</f>
        <v/>
      </c>
      <c r="BY911">
        <f>IFERROR(IF(RIGHT(INDEX(PIS!O$1:O$500,MATCH(D911,PIS!C$1:C$500)),5)="Gross",MIN(U911+V911,VLOOKUP("R700",TSC!B:C,2,0)*VLOOKUP("R101",TSC!B:C,2,0))*VLOOKUP("T704",TSC!B:C,2,0)%,0),0)</f>
        <v/>
      </c>
      <c r="BZ911">
        <f>IFERROR(IF(RIGHT(INDEX(PIS!O$1:O$500,MATCH(D911,PIS!C$1:C$500)),5)="Gross",MIN(U911+V911,VLOOKUP("R700",TSC!B:C,2,0)*VLOOKUP("1",TSC!F:G,2,0))*VLOOKUP("T705",TSC!B:C,2,0)%,0),0)</f>
        <v/>
      </c>
      <c r="CA911">
        <f>IFERROR(INDEX(ADJ!$A$1:$BZ$1000,MATCH(PAYROLL!D911,ADJ!A$1:A$500,0),MATCH(PAYROLL!CA$2,ADJ!$2:$2,0)),0)</f>
        <v/>
      </c>
      <c r="CB911">
        <f>IFERROR(INDEX(ADJ!$A$1:$BZ$1000,MATCH(PAYROLL!D911,ADJ!A$1:A$500,0),MATCH(PAYROLL!CB$2,ADJ!$2:$2,0)),0)</f>
        <v/>
      </c>
      <c r="CC911">
        <f>SUM(BX911:CB911)</f>
        <v/>
      </c>
      <c r="CD911">
        <f>IFERROR(INDEX(PIS!$A$1:$BZ$1000,MATCH(PAYROLL!D911,PIS!C$1:C$500,0),MATCH(PAYROLL!CD$1,PIS!$1:$1,0)),0)</f>
        <v/>
      </c>
      <c r="CE911">
        <f>IFERROR(IF(OR(INDEX(PIS!P$1:P$500,MATCH(D911,PIS!C$1:C$500,0))="LT2",INDEX(PIS!P$1:P$500,MATCH(D911,PIS!C$1:C$500,0))="P10"),0,SUM(CC911,CD911*VLOOKUP("R601",TSC!B:C,2,0),VLOOKUP("R602",TSC!B:C,2,0))),0)</f>
        <v/>
      </c>
      <c r="CF911">
        <f>MAX(BW911-CE911,0)</f>
        <v/>
      </c>
      <c r="CG911">
        <f>IFERROR(IF(OR(RIGHT(INDEX(PIS!P$1:P$500,MATCH(D911,PIS!C$1:C$500)),5)="P10",RIGHT(INDEX(PIS!P$1:P$500,MATCH(D911,PIS!C$1:C$500)),5)="CK"),0,IF(CF911&lt;=5000000,CF911*5%,IF(CF911&lt;=10000000,CF911*10%-250000,IF(CF911&lt;=18000000,CF911*15%-750000,IF(CF911&lt;=32000000,CF911*20%-1650000,IF(CF911&lt;=52000000,CF911*25%-3250000,IF(CF911&lt;=80000000,BH911*30%-5850000,CF911*35%-9850000))))))),0)</f>
        <v/>
      </c>
      <c r="CH911">
        <f>IFERROR(IF(OR(INDEX(PIS!P$1:P$500,MATCH(D911,PIS!C$1:C$500))="LT",INDEX(PIS!P$1:P$500,MATCH(D911,PIS!C$1:C$500))="CK"),0,IF(CF911&lt;2000000,0,CF911*10%)),0)</f>
        <v/>
      </c>
      <c r="CI911">
        <f>IFERROR(INDEX(ADJ!$A$1:$BZ$1000,MATCH(PAYROLL!D911,ADJ!A$1:A$500,0),MATCH(PAYROLL!CI$2,ADJ!$2:$2,0)),0)</f>
        <v/>
      </c>
      <c r="CJ911">
        <f>IFERROR(INDEX(ADJ!$A$1:$BZ$1000,MATCH(PAYROLL!D911,ADJ!A$1:A$500,0),MATCH(PAYROLL!CJ$2,ADJ!$2:$2,0)),0)</f>
        <v/>
      </c>
      <c r="CK911">
        <f>IFERROR(INDEX(ADJ!$A$1:$BZ$1000,MATCH(PAYROLL!D911,ADJ!A$1:A$500,0),MATCH(PAYROLL!CK$2,ADJ!$2:$2,0)),0)</f>
        <v/>
      </c>
      <c r="CL911">
        <f>SUM(CG911:CK911)</f>
        <v/>
      </c>
      <c r="CM911">
        <f>ROUND(SUM(CH911:CK911),0)</f>
        <v/>
      </c>
      <c r="CN911">
        <f>IFERROR(INDEX(CSDA!D$1:D$500,MATCH($CN$2,CSDA!C$1:C$500,0))*INDEX(PIS!V$1:V$500,MATCH(D911,PIS!C$1:C$500))+INDEX(ADJ!$A$1:$BZ$1000,MATCH(PAYROLL!D911,ADJ!A$1:A$500,0),MATCH(PAYROLL!CN$2,ADJ!$2:$2,0)),0)</f>
        <v/>
      </c>
      <c r="CO911">
        <f>IFERROR(INDEX(ADJ!$A$1:$BZ$1000,MATCH(PAYROLL!D911,ADJ!A$1:A$500,0),MATCH(PAYROLL!CO$2,ADJ!$2:$2,0)),0)</f>
        <v/>
      </c>
      <c r="CP911">
        <f>IFERROR(INDEX(ADJ!$A$1:$BZ$1000,MATCH(PAYROLL!D911,ADJ!A$1:A$500,0),MATCH(PAYROLL!CP$2,ADJ!$2:$2,0)),0)</f>
        <v/>
      </c>
      <c r="CQ911">
        <f>BP911-CL911-CI911-CM911-CN911-CO911-CP911-CC911</f>
        <v/>
      </c>
      <c r="CR911">
        <f>IFERROR(IF(RIGHT(INDEX(PIS!O$1:O$500,MATCH(D911,PIS!C$1:C$500,0)),5)="Gross",MIN(U911+V911,VLOOKUP("R700",TSC!B:C,2,0)*VLOOKUP("R101",TSC!B:C,2,0))*(VLOOKUP("T711",TSC!B:C,2,0)+VLOOKUP("T712",TSC!B:C,2,0))%,MIN(T911+V911,VLOOKUP("R700",TSC!B:C,2,0)*VLOOKUP("R101",TSC!B:C,2,0))*(VLOOKUP("T711",TSC!B:C,2,0)+VLOOKUP("T712",TSC!B:C,2,0)+VLOOKUP("R701",TSC!B:C,2,0))%),0)</f>
        <v/>
      </c>
      <c r="CS911">
        <f>IFERROR(IF(RIGHT(INDEX(PIS!O$1:O$500,MATCH(D911,PIS!C$1:C$500,0)),5)="Gross",MIN(U911+V911,VLOOKUP("R700",TSC!B:C,2,0)*VLOOKUP("R101",TSC!B:C,2,0))*(VLOOKUP("T714",TSC!B:C,2,0))%,MIN(T911+V911,VLOOKUP("R700",TSC!B:C,2,0)*VLOOKUP("R101",TSC!B:C,2,0))*(VLOOKUP("T704",TSC!B:C,2,0)+VLOOKUP("T714",TSC!B:C,2,0))%),0)</f>
        <v/>
      </c>
      <c r="CT911">
        <f>IFERROR(IF(RIGHT(INDEX(PIS!O$1:O$500,MATCH(D911,PIS!C$1:C$500,0)),5)="Gross",MIN(U911+V911,VLOOKUP("R700",TSC!B:C,2,0)*VLOOKUP("R101",TSC!B:C,2,0))*VLOOKUP("T705",TSC!B:C,2,0)%,MIN(T911+V911,VLOOKUP("R700",TSC!B:C,2,0)*VLOOKUP("R101",TSC!B:C,2,0))*VLOOKUP("T705",TSC!B:C,2,0)%),0)</f>
        <v/>
      </c>
      <c r="CU911">
        <f>IFERROR(IF(RIGHT(INDEX(PIS!O$1:O$500,MATCH(D911,PIS!C$1:C$500,0)),5)="Gross",MIN(U911+V911,VLOOKUP("R700",TSC!B:C,2,0)*VLOOKUP("R101",TSC!B:C,2,0))*(VLOOKUP("T713",TSC!B:C,2,0))%,MIN(T911+V911,VLOOKUP("R700",TSC!B:C,2,0)*VLOOKUP("R101",TSC!B:C,2,0))*(VLOOKUP("T713",TSC!B:C,2,0))%),0)</f>
        <v/>
      </c>
      <c r="CV911">
        <f>IFERROR(INDEX(ADJ!$A$1:$BZ$1000,MATCH(PAYROLL!D911,ADJ!A$1:A$500,0),MATCH(PAYROLL!CV$2,ADJ!$2:$2,0)),0)</f>
        <v/>
      </c>
      <c r="CW911">
        <f>IFERROR(INDEX(ADJ!$A$1:$BZ$1000,MATCH(PAYROLL!D911,ADJ!A$1:A$500,0),MATCH(PAYROLL!CW$2,ADJ!$2:$2,0)),0)</f>
        <v/>
      </c>
      <c r="CX911">
        <f>SUM(CR911:CW911)</f>
        <v/>
      </c>
      <c r="CY911">
        <f>ROUND(IF(CR911&gt;0,T911+V911*VLOOKUP("R202",TSC!$B$1:$C$500,2,0),0),0)</f>
        <v/>
      </c>
      <c r="CZ911">
        <f>IFERROR(INDEX(CSDA!D$1:D$500,MATCH($CZ$2,CSDA!C$1:C$500,0)),0)</f>
        <v/>
      </c>
      <c r="DA911">
        <f>ROUND(T911*0.7%,0)</f>
        <v/>
      </c>
      <c r="DB911">
        <f>ROUND(T911/12,0)</f>
        <v/>
      </c>
      <c r="DC911">
        <f ref="DC911" t="array">IFERROR(INDEX(CSDA!D$1:D$500,MATCH("Trích giữ"&amp;PAYROLL!DC$2,CSDA!A$1:A$500&amp;CSDA!C$1:C$500,0)),0)</f>
        <v/>
      </c>
      <c r="DD911">
        <f ref="DD911" t="array">IFERROR(INDEX(CSDA!D$1:D$500,MATCH("Trích giữ"&amp;PAYROLL!DD$2,CSDA!A$1:A$500&amp;CSDA!C$1:C$500,0)),0)</f>
        <v/>
      </c>
      <c r="DE911">
        <f ref="DE911" t="array">IFERROR(INDEX(CSDA!D$1:D$500,MATCH("Trích giữ"&amp;PAYROLL!DE$2,CSDA!A$1:A$500&amp;CSDA!C$1:C$500,0)),0)</f>
        <v/>
      </c>
      <c r="DF911">
        <f>IFERROR(INDEX(CSDA!D$1:D$500,MATCH(PAYROLL!DF$2,CSDA!C$1:C$500,0)),0)</f>
        <v/>
      </c>
      <c r="DG911">
        <f ref="DG911" t="array">IFERROR(INDEX(CSDA!D$1:D$500,MATCH("Trích giữ"&amp;PAYROLL!DG$2,CSDA!A$1:A$500&amp;CSDA!C$1:C$500,0)),0)</f>
        <v/>
      </c>
      <c r="DH911">
        <f>ROUND(T911/26,0)</f>
        <v/>
      </c>
      <c r="DI911">
        <f ref="DI911" t="array">IFERROR(INDEX(CSDA!D$1:D$500,MATCH("Trích giữ"&amp;PAYROLL!DI$2,CSDA!A$1:A$500&amp;CSDA!C$1:C$500,0)),0)</f>
        <v/>
      </c>
      <c r="DJ911">
        <f>IF(U911=0,T911*21.5%-BL911,0)</f>
        <v/>
      </c>
      <c r="DK911">
        <f ref="DK911" t="array">IFERROR(INDEX(CSDA!D$1:D$500,MATCH("Trích giữ"&amp;PAYROLL!DK$2,CSDA!A$1:A$500&amp;CSDA!C$1:C$500,0)),0)</f>
        <v/>
      </c>
      <c r="DL911">
        <f>IFERROR(INDEX(CSDA!D$1:D$500,MATCH(PAYROLL!DL$2,CSDA!C$1:C$500,0))/12,0)</f>
        <v/>
      </c>
      <c r="DM911">
        <f>SUM(DB911:DL911)</f>
        <v/>
      </c>
      <c r="DN911">
        <f>IFERROR(INDEX(ADJ!$A$1:$BZ$1000,MATCH(PAYROLL!D911,ADJ!A$1:A$500,0),MATCH(PAYROLL!DN$2,ADJ!$2:$2,0)),0)</f>
        <v/>
      </c>
      <c r="DO911">
        <f>IFERROR(SUM(BP911,DM911:DN911,CX911:DA911)-DT911,0)</f>
        <v/>
      </c>
      <c r="DP911">
        <f ref="DP911" t="array">SUM(BW911*IFERROR(INDEX(CSDA!D$1:D$500,MATCH(BW$2,CSDA!C$1:C$500,0)),0)%,CX911*IFERROR(INDEX(CSDA!D$1:D$500,MATCH(CX$2,CSDA!C$1:C$500,0)),0)%,DA911*IFERROR(INDEX(CSDA!D$1:D$500,MATCH(DA$2,CSDA!C$1:C$500,0)),0)%,DB911*IFERROR(INDEX(CSDA!D$1:D$500,MATCH(DB$2,CSDA!C$1:C$500,0)),0)%,DF911*IFERROR(INDEX(CSDA!D$1:D$500,MATCH("Phí dịch vụ"&amp;PAYROLL!DF$2,CSDA!A$1:A$500&amp;CSDA!C$1:C$500,0)),0)%,DC911*IFERROR(INDEX(CSDA!D$1:D$500,MATCH("Phí dịch vụ"&amp;PAYROLL!DC$2,CSDA!A$1:A$500&amp;CSDA!C$1:C$500,0)),0)%,DH911*IFERROR(INDEX(CSDA!D$1:D$500,MATCH("Phí dịch vụ"&amp;PAYROLL!DH$2,CSDA!A$1:A$500&amp;CSDA!C$1:C$500,0)),0)%,DJ911*IFERROR(INDEX(CSDA!D$1:D$500,MATCH("Phí dịch vụ"&amp;PAYROLL!DJ$2,CSDA!A$1:A$500&amp;CSDA!C$1:C$500,0)),0)%,BN911*IFERROR(INDEX(CSDA!D$1:D$500,MATCH(BN$2,CSDA!C$1:C$500,0)),0)%)-BN911*7%</f>
        <v/>
      </c>
      <c r="DQ911">
        <f>IFERROR(INDEX(ADJ!$A$1:$BZ$1000,MATCH(PAYROLL!D911,ADJ!A$1:A$500,0),MATCH(PAYROLL!DQ$2,ADJ!$2:$2,0)),0)</f>
        <v/>
      </c>
      <c r="DR911">
        <f>IFERROR(INDEX(ADJ!$A$1:$BZ$1000,MATCH(PAYROLL!D911,ADJ!A$1:A$500,0),MATCH(PAYROLL!DR$2,ADJ!$2:$2,0)),0)</f>
        <v/>
      </c>
      <c r="DS911">
        <f>SUM(DP911:DR911)</f>
        <v/>
      </c>
      <c r="DT911">
        <f>EK911</f>
        <v/>
      </c>
      <c r="DU911">
        <f>SUM(DO911:DR911)</f>
        <v/>
      </c>
      <c r="DV911">
        <f>ROUND(DU911*0.1,0)</f>
        <v/>
      </c>
      <c r="DW911">
        <f>DU911+DV911</f>
        <v/>
      </c>
      <c r="DZ911">
        <f>IFERROR(INDEX(ADJ!$A$1:$BZ$1000,MATCH(PAYROLL!$D911,ADJ!A$1:A$500,0),MATCH(PAYROLL!DZ$2,ADJ!$2:$2,0)),0)</f>
        <v/>
      </c>
      <c r="EA911">
        <f>IFERROR(INDEX(ADJ!$A$1:$BZ$1000,MATCH(PAYROLL!$D911,ADJ!A$1:A$500,0),MATCH(PAYROLL!EA$2,ADJ!$2:$2,0)),0)</f>
        <v/>
      </c>
      <c r="EB911">
        <f>IFERROR(INDEX(ADJ!$A$1:$BZ$1000,MATCH(PAYROLL!$D911,ADJ!A$1:A$500,0),MATCH(PAYROLL!EB$2,ADJ!$2:$2,0)),0)</f>
        <v/>
      </c>
      <c r="EC911">
        <f>IFERROR(INDEX(ADJ!$A$1:$BZ$1000,MATCH(PAYROLL!$D911,ADJ!A$1:A$500,0),MATCH(PAYROLL!EC$2,ADJ!$2:$2,0)),0)</f>
        <v/>
      </c>
      <c r="ED911">
        <f>IFERROR(INDEX(ADJ!$A$1:$BZ$1000,MATCH(PAYROLL!$D911,ADJ!A$1:A$500,0),MATCH(PAYROLL!ED$2,ADJ!$2:$2,0)),0)</f>
        <v/>
      </c>
      <c r="EE911">
        <f>IFERROR(INDEX(ADJ!$A$1:$BZ$1000,MATCH(PAYROLL!$D911,ADJ!A$1:A$500,0),MATCH(PAYROLL!EE$2,ADJ!$2:$2,0)),0)</f>
        <v/>
      </c>
      <c r="EF911">
        <f>IFERROR(INDEX(ADJ!$A$1:$BZ$1000,MATCH(PAYROLL!$D911,ADJ!A$1:A$500,0),MATCH(PAYROLL!EF$2,ADJ!$2:$2,0)),0)</f>
        <v/>
      </c>
      <c r="EG911">
        <f>IFERROR(INDEX(ADJ!$A$1:$BZ$1000,MATCH(PAYROLL!$D911,ADJ!A$1:A$500,0),MATCH(PAYROLL!EG$2,ADJ!$2:$2,0)),0)</f>
        <v/>
      </c>
      <c r="EH911">
        <f>IFERROR(INDEX(ADJ!$A$1:$BZ$1000,MATCH(PAYROLL!$D911,ADJ!A$1:A$500,0),MATCH(PAYROLL!EH$2,ADJ!$2:$2,0)),0)</f>
        <v/>
      </c>
      <c r="EI911">
        <f>IFERROR(INDEX(ADJ!$A$1:$BZ$1000,MATCH(PAYROLL!D911,ADJ!A$1:A$500,0),MATCH(PAYROLL!EI$2,ADJ!$2:$2,0)),0)</f>
        <v/>
      </c>
      <c r="EJ911">
        <f>IFERROR(INDEX(ADJ!$A$1:$BZ$1000,MATCH(PAYROLL!$D911,ADJ!A$1:A$500,0),MATCH(PAYROLL!EJ$2,ADJ!$2:$2,0)),0)</f>
        <v/>
      </c>
      <c r="EK911">
        <f>SUM(DZ911:EJ911)</f>
        <v/>
      </c>
    </row>
    <row r="912">
      <c r="A912" t="n">
        <v>910</v>
      </c>
      <c r="B912" t="inlineStr">
        <is>
          <t>Tô Ngọc Ánh</t>
        </is>
      </c>
      <c r="D912" t="inlineStr">
        <is>
          <t>153274-01</t>
        </is>
      </c>
      <c r="S912">
        <f>IFERROR(INDEX(PIS!$A$1:$BZ$1000,MATCH($D912,PIS!C$1:C$500,0),MATCH("Lương CB tháng trước",PIS!$1:$1,0)),0)</f>
        <v/>
      </c>
      <c r="T912">
        <f>IFERROR(INDEX(PIS!$A$1:$BZ$1000,MATCH($D912,PIS!C$1:C$500,0),MATCH("Lương CB hiện tại",PIS!$1:$1,0)),0)</f>
        <v/>
      </c>
      <c r="U912">
        <f>IFERROR(INDEX(PIS!$A$1:$BZ$1000,MATCH($D912,PIS!C$1:C$500,0),MATCH("Lương đóng BHBB",PIS!$1:$1,0)),0)</f>
        <v/>
      </c>
      <c r="V912">
        <f>IFERROR(INDEX(PIS!$A$1:$BZ$1000,MATCH($D912,PIS!C$1:C$500,0),MATCH(V$2,PIS!$2:$2,0)),0)</f>
        <v/>
      </c>
      <c r="W912">
        <f>IFERROR(INDEX(PIS!$A$1:$BZ$1000,MATCH($D912,PIS!C$1:C$500,0),MATCH(W$2,PIS!$2:$2,0)),0)</f>
        <v/>
      </c>
      <c r="X912">
        <f>IFERROR(INDEX(PIS!$A$1:$BZ$1000,MATCH($D912,PIS!C$1:C$500,0),MATCH(X$2,PIS!$2:$2,0)),0)</f>
        <v/>
      </c>
      <c r="Y912">
        <f>IFERROR(INDEX(PIS!$A$1:$BZ$1000,MATCH($D912,PIS!C$1:C$500,0),MATCH(Y$2,PIS!$2:$2,0)),0)</f>
        <v/>
      </c>
      <c r="Z912">
        <f>IFERROR(INDEX(PIS!$A$1:$BZ$1000,MATCH($D912,PIS!C$1:C$500,0),MATCH(Z$2,PIS!$2:$2,0)),0)</f>
        <v/>
      </c>
      <c r="AA912">
        <f>IFERROR(INDEX(PIS!$A$1:$BZ$1000,MATCH($D912,PIS!C$1:C$500,0),MATCH(AA$2,PIS!$2:$2,0)),0)</f>
        <v/>
      </c>
      <c r="AB912">
        <f>IFERROR(INDEX(PIS!$A$1:$BZ$1000,MATCH($D912,PIS!C$1:C$500,0),MATCH(AB$2,PIS!$2:$2,0)),0)</f>
        <v/>
      </c>
      <c r="AC912">
        <f>SUM(V912:AB912)</f>
        <v/>
      </c>
      <c r="AD912">
        <f>IFERROR(INDEX(TIMESHEET!$A$1:$AI$5000,MATCH($D912,TIMESHEET!A$1:A$500,0),MATCH("T100",TIMESHEET!$2:$2,0))-2,0)</f>
        <v/>
      </c>
      <c r="AE912">
        <f>IFERROR(INDEX(TIMESHEET!$A$1:$AI$5000,MATCH($D912,TIMESHEET!A$1:A$500,0),MATCH("T202",TIMESHEET!$2:$2,0)),0)</f>
        <v/>
      </c>
      <c r="AF912">
        <f>IFERROR(INDEX(TIMESHEET!$A$1:$AI$5000,MATCH($D912,TIMESHEET!A$1:A$500,0),MATCH("T302",TIMESHEET!$2:$2,0)),0)</f>
        <v/>
      </c>
      <c r="AG912">
        <f>IFERROR(INDEX(TIMESHEET!$A$1:$AI$5000,MATCH($D912,TIMESHEET!A$1:A$500,0),MATCH("T406",TIMESHEET!$2:$2,0)),0)</f>
        <v/>
      </c>
      <c r="AH912">
        <f>AE912+AG912</f>
        <v/>
      </c>
      <c r="AI912">
        <f>IFERROR(INDEX(TIMESHEET!$A$1:$AI$5000,MATCH($D912,TIMESHEET!A$1:A$500,0),MATCH("T701",TIMESHEET!$2:$2,0)),0)</f>
        <v/>
      </c>
      <c r="AJ912">
        <f>IFERROR(INDEX(TIMESHEET!$A$1:$AI$5000,MATCH($D912,TIMESHEET!B$1:B$500,0),MATCH("T320",TIMESHEET!$2:$2,0)),0)</f>
        <v/>
      </c>
      <c r="AK912">
        <f>IFERROR(IF(LEFT(INDEX(PIS!O$1:O$500,MATCH(D912,PIS!C$1:C$500)),1)="M",T912/AD912*SUM(AE912:AG912),T912*AD912),0)</f>
        <v/>
      </c>
      <c r="AL912">
        <f>IFERROR(INDEX(ADJ!$A$1:$BZ$1000,MATCH(PAYROLL!D912,ADJ!A$1:A$500,0),MATCH(PAYROLL!AL$2,ADJ!$2:$2,0)),0)</f>
        <v/>
      </c>
      <c r="AM912">
        <f>SUM(AK912:AL912)</f>
        <v/>
      </c>
      <c r="AN912">
        <f>IFERROR(ROUND(V912/$AD912*$AH912,0),0)</f>
        <v/>
      </c>
      <c r="AO912">
        <f>IFERROR(ROUND(W912/$AD912*$AH912,0),0)</f>
        <v/>
      </c>
      <c r="AP912">
        <f>IFERROR(ROUND(X912/$AD912*$AE912,0),0)</f>
        <v/>
      </c>
      <c r="AQ912">
        <f>IFERROR(ROUND(Y912/$AD912*$AH912,0),0)</f>
        <v/>
      </c>
      <c r="AR912">
        <f>IFERROR(ROUND(Z912/$AD912*$AH912,0),0)</f>
        <v/>
      </c>
      <c r="AS912">
        <f>IFERROR(ROUND(AA912/$AD912*$AH912,0),0)</f>
        <v/>
      </c>
      <c r="AT912">
        <f>IFERROR(IF((AE912+AF912+AG912)&gt;13,AB912,ROUND(AB912/AD912*AH912,0)),0)</f>
        <v/>
      </c>
      <c r="AU912">
        <f>IFERROR(INDEX(ADJ!$A$1:$BZ$1000,MATCH(PAYROLL!D912,ADJ!A$1:A$500,0),MATCH(PAYROLL!AU$2,ADJ!$2:$2,0)),0)</f>
        <v/>
      </c>
      <c r="AV912">
        <f>ROUND(SUM(AN912:AU912),0)</f>
        <v/>
      </c>
      <c r="AW912">
        <f>IFERROR(INDEX(TIMESHEET!$A$1:$AI$5000,MATCH(PAYROLL!D912,TIMESHEET!A$1:A$500,0),MATCH("T620",TIMESHEET!$2:$2,0)),0)</f>
        <v/>
      </c>
      <c r="AX912">
        <f>IFERROR(INDEX(TIMESHEET!$A$1:$AI$5000,MATCH(PAYROLL!D912,TIMESHEET!A$1:A$500,0),MATCH("T601",TIMESHEET!$2:$2,0)),0)</f>
        <v/>
      </c>
      <c r="AY912">
        <f>IFERROR(INDEX(TIMESHEET!$A$1:$AI$5000,MATCH(PAYROLL!D912,TIMESHEET!A$1:A$500,0),MATCH("T602",TIMESHEET!$2:$2,0)),0)</f>
        <v/>
      </c>
      <c r="AZ912">
        <f>IFERROR(INDEX(TIMESHEET!$A$1:$AI$5000,MATCH(PAYROLL!D912,TIMESHEET!A$1:A$500,0),MATCH("T603",TIMESHEET!$2:$2,0)),0)</f>
        <v/>
      </c>
      <c r="BA912">
        <f>IFERROR(INDEX(TIMESHEET!$A$1:$AI$5000,MATCH(PAYROLL!D912,TIMESHEET!A$1:A$500,0),MATCH("T611",TIMESHEET!$2:$2,0)),0)</f>
        <v/>
      </c>
      <c r="BB912">
        <f>IFERROR(INDEX(TIMESHEET!$A$1:$AI$5000,MATCH(PAYROLL!D912,TIMESHEET!A$1:A$500,0),MATCH("T612",TIMESHEET!$2:$2,0)),0)</f>
        <v/>
      </c>
      <c r="BC912">
        <f>IFERROR(INDEX(TIMESHEET!$A$1:$AI$5000,MATCH(PAYROLL!D912,TIMESHEET!A$1:A$500,0),MATCH("T613",TIMESHEET!$2:$2,0)),0)</f>
        <v/>
      </c>
      <c r="BD912">
        <f>IFERROR(INDEX(TIMESHEET!$A$1:$AI$5000,MATCH(PAYROLL!D912,TIMESHEET!A$1:A$500,0),MATCH("T500",TIMESHEET!$2:$2,0)),0)</f>
        <v/>
      </c>
      <c r="BE912">
        <f>IFERROR(IF(LEFT(INDEX(PIS!O$1:O$500,MATCH(D912,PIS!C$1:C$500)),1)="M",T912/AD912/8*(AW912+AX912*1.5+AY912*2+AZ912*3+BA912*2.1+BB912*2.7+BC912*3.9+BD912*0.3),T912/8*(AW912+AX912*1.5+AY912*2+AZ912*3+BA912*2.1+BB912*2.7+BC912*3.9+BD912*0.3)),0)</f>
        <v/>
      </c>
      <c r="BF912">
        <f>IFERROR(INDEX(ADJ!$A$1:$BZ$1000,MATCH(PAYROLL!$D912,ADJ!A$1:A$500,0),MATCH(PAYROLL!BF$2,ADJ!$2:$2,0)),0)</f>
        <v/>
      </c>
      <c r="BG912">
        <f>IFERROR(INDEX(ADJ!$A$1:$BZ$1000,MATCH(PAYROLL!D912,ADJ!A$1:A$500,0),MATCH(PAYROLL!BG$2,ADJ!$2:$2,0)),0)</f>
        <v/>
      </c>
      <c r="BH912">
        <f>IFERROR(INDEX(ADJ!$A$1:$BZ$1000,MATCH(PAYROLL!D912,ADJ!A$1:A$500,0),MATCH(PAYROLL!BH$2,ADJ!$2:$2,0)),0)</f>
        <v/>
      </c>
      <c r="BI912">
        <f>IFERROR(INDEX(ADJ!$A$1:$BZ$1000,MATCH(PAYROLL!D912,ADJ!A$1:A$500,0),MATCH(PAYROLL!BI$2,ADJ!$2:$2,0)),0)</f>
        <v/>
      </c>
      <c r="BJ912">
        <f>IFERROR(INDEX(ADJ!$A$1:$BZ$1000,MATCH(PAYROLL!D912,ADJ!A$1:A$500,0),MATCH(PAYROLL!BJ$2,ADJ!$2:$2,0)),0)</f>
        <v/>
      </c>
      <c r="BK912">
        <f>SUM(BF912:BJ912)</f>
        <v/>
      </c>
      <c r="BL912">
        <f>IFERROR(INDEX(ADJ!$A$1:$BZ$1000,MATCH(PAYROLL!D912,ADJ!A$1:A$500,0),MATCH(PAYROLL!BL$2,ADJ!$2:$2,0)),0)</f>
        <v/>
      </c>
      <c r="BM912">
        <f>IFERROR(INDEX(ADJ!$A$1:$BZ$1000,MATCH(PAYROLL!D912,ADJ!A$1:A$500,0),MATCH(PAYROLL!BM$2,ADJ!$2:$2,0)),0)</f>
        <v/>
      </c>
      <c r="BN912">
        <f>IFERROR(INDEX(ADJ!$A$1:$BZ$1000,MATCH(PAYROLL!D912,ADJ!A$1:A$500,0),MATCH(PAYROLL!BN$2,ADJ!$2:$2,0)),0)</f>
        <v/>
      </c>
      <c r="BO912">
        <f>IFERROR(INDEX(ADJ!$A$1:$BZ$1000,MATCH(PAYROLL!D912,ADJ!A$1:A$500,0),MATCH(PAYROLL!BO$2,ADJ!$2:$2,0)),0)</f>
        <v/>
      </c>
      <c r="BP912">
        <f>SUM(AM912,AV912,BE912,BK912,BL912:BO912)</f>
        <v/>
      </c>
      <c r="BQ912">
        <f>BO912</f>
        <v/>
      </c>
      <c r="BR912">
        <f>IFERROR(ROUND(IF(LEFT(INDEX(PIS!O$1:O$500,MATCH(D912,PIS!C$1:C$500)),1)="D",T912/8*(BD912*0.3),IF(LEFT(INDEX(PIS!O$1:O$500,MATCH(D912,PIS!C$1:C$500)),1)="H",T912*($BD912*0.3),T912/$AD912/8*($BD912*0.3))),0),0)</f>
        <v/>
      </c>
      <c r="BS912">
        <f>IF(AP912&lt;1,0,MIN(AP912,730000))</f>
        <v/>
      </c>
      <c r="BT912">
        <f>IFERROR(ROUND((BE912-SUM(AW912:BC912)*T912/AD912/8),0)-BR912,0)</f>
        <v/>
      </c>
      <c r="BU912">
        <f>AO912</f>
        <v/>
      </c>
      <c r="BV912">
        <f>SUM(BQ912:BU912)</f>
        <v/>
      </c>
      <c r="BW912">
        <f>BP912-BV912</f>
        <v/>
      </c>
      <c r="BX912">
        <f>IFERROR(IF(RIGHT(INDEX(PIS!O$1:O$500,MATCH(D912,PIS!C$1:C$500)),5)="Gross",MIN(U912+V912,VLOOKUP("R700",TSC!B:C,2,0)*VLOOKUP("R101",TSC!B:C,2,0))*VLOOKUP("R701",TSC!B:C,2,0)%,0),0)</f>
        <v/>
      </c>
      <c r="BY912">
        <f>IFERROR(IF(RIGHT(INDEX(PIS!O$1:O$500,MATCH(D912,PIS!C$1:C$500)),5)="Gross",MIN(U912+V912,VLOOKUP("R700",TSC!B:C,2,0)*VLOOKUP("R101",TSC!B:C,2,0))*VLOOKUP("T704",TSC!B:C,2,0)%,0),0)</f>
        <v/>
      </c>
      <c r="BZ912">
        <f>IFERROR(IF(RIGHT(INDEX(PIS!O$1:O$500,MATCH(D912,PIS!C$1:C$500)),5)="Gross",MIN(U912+V912,VLOOKUP("R700",TSC!B:C,2,0)*VLOOKUP("1",TSC!F:G,2,0))*VLOOKUP("T705",TSC!B:C,2,0)%,0),0)</f>
        <v/>
      </c>
      <c r="CA912">
        <f>IFERROR(INDEX(ADJ!$A$1:$BZ$1000,MATCH(PAYROLL!D912,ADJ!A$1:A$500,0),MATCH(PAYROLL!CA$2,ADJ!$2:$2,0)),0)</f>
        <v/>
      </c>
      <c r="CB912">
        <f>IFERROR(INDEX(ADJ!$A$1:$BZ$1000,MATCH(PAYROLL!D912,ADJ!A$1:A$500,0),MATCH(PAYROLL!CB$2,ADJ!$2:$2,0)),0)</f>
        <v/>
      </c>
      <c r="CC912">
        <f>SUM(BX912:CB912)</f>
        <v/>
      </c>
      <c r="CD912">
        <f>IFERROR(INDEX(PIS!$A$1:$BZ$1000,MATCH(PAYROLL!D912,PIS!C$1:C$500,0),MATCH(PAYROLL!CD$1,PIS!$1:$1,0)),0)</f>
        <v/>
      </c>
      <c r="CE912">
        <f>IFERROR(IF(OR(INDEX(PIS!P$1:P$500,MATCH(D912,PIS!C$1:C$500,0))="LT2",INDEX(PIS!P$1:P$500,MATCH(D912,PIS!C$1:C$500,0))="P10"),0,SUM(CC912,CD912*VLOOKUP("R601",TSC!B:C,2,0),VLOOKUP("R602",TSC!B:C,2,0))),0)</f>
        <v/>
      </c>
      <c r="CF912">
        <f>MAX(BW912-CE912,0)</f>
        <v/>
      </c>
      <c r="CG912">
        <f>IFERROR(IF(OR(RIGHT(INDEX(PIS!P$1:P$500,MATCH(D912,PIS!C$1:C$500)),5)="P10",RIGHT(INDEX(PIS!P$1:P$500,MATCH(D912,PIS!C$1:C$500)),5)="CK"),0,IF(CF912&lt;=5000000,CF912*5%,IF(CF912&lt;=10000000,CF912*10%-250000,IF(CF912&lt;=18000000,CF912*15%-750000,IF(CF912&lt;=32000000,CF912*20%-1650000,IF(CF912&lt;=52000000,CF912*25%-3250000,IF(CF912&lt;=80000000,BH912*30%-5850000,CF912*35%-9850000))))))),0)</f>
        <v/>
      </c>
      <c r="CH912">
        <f>IFERROR(IF(OR(INDEX(PIS!P$1:P$500,MATCH(D912,PIS!C$1:C$500))="LT",INDEX(PIS!P$1:P$500,MATCH(D912,PIS!C$1:C$500))="CK"),0,IF(CF912&lt;2000000,0,CF912*10%)),0)</f>
        <v/>
      </c>
      <c r="CI912">
        <f>IFERROR(INDEX(ADJ!$A$1:$BZ$1000,MATCH(PAYROLL!D912,ADJ!A$1:A$500,0),MATCH(PAYROLL!CI$2,ADJ!$2:$2,0)),0)</f>
        <v/>
      </c>
      <c r="CJ912">
        <f>IFERROR(INDEX(ADJ!$A$1:$BZ$1000,MATCH(PAYROLL!D912,ADJ!A$1:A$500,0),MATCH(PAYROLL!CJ$2,ADJ!$2:$2,0)),0)</f>
        <v/>
      </c>
      <c r="CK912">
        <f>IFERROR(INDEX(ADJ!$A$1:$BZ$1000,MATCH(PAYROLL!D912,ADJ!A$1:A$500,0),MATCH(PAYROLL!CK$2,ADJ!$2:$2,0)),0)</f>
        <v/>
      </c>
      <c r="CL912">
        <f>SUM(CG912:CK912)</f>
        <v/>
      </c>
      <c r="CM912">
        <f>ROUND(SUM(CH912:CK912),0)</f>
        <v/>
      </c>
      <c r="CN912">
        <f>IFERROR(INDEX(CSDA!D$1:D$500,MATCH($CN$2,CSDA!C$1:C$500,0))*INDEX(PIS!V$1:V$500,MATCH(D912,PIS!C$1:C$500))+INDEX(ADJ!$A$1:$BZ$1000,MATCH(PAYROLL!D912,ADJ!A$1:A$500,0),MATCH(PAYROLL!CN$2,ADJ!$2:$2,0)),0)</f>
        <v/>
      </c>
      <c r="CO912">
        <f>IFERROR(INDEX(ADJ!$A$1:$BZ$1000,MATCH(PAYROLL!D912,ADJ!A$1:A$500,0),MATCH(PAYROLL!CO$2,ADJ!$2:$2,0)),0)</f>
        <v/>
      </c>
      <c r="CP912">
        <f>IFERROR(INDEX(ADJ!$A$1:$BZ$1000,MATCH(PAYROLL!D912,ADJ!A$1:A$500,0),MATCH(PAYROLL!CP$2,ADJ!$2:$2,0)),0)</f>
        <v/>
      </c>
      <c r="CQ912">
        <f>BP912-CL912-CI912-CM912-CN912-CO912-CP912-CC912</f>
        <v/>
      </c>
      <c r="CR912">
        <f>IFERROR(IF(RIGHT(INDEX(PIS!O$1:O$500,MATCH(D912,PIS!C$1:C$500,0)),5)="Gross",MIN(U912+V912,VLOOKUP("R700",TSC!B:C,2,0)*VLOOKUP("R101",TSC!B:C,2,0))*(VLOOKUP("T711",TSC!B:C,2,0)+VLOOKUP("T712",TSC!B:C,2,0))%,MIN(T912+V912,VLOOKUP("R700",TSC!B:C,2,0)*VLOOKUP("R101",TSC!B:C,2,0))*(VLOOKUP("T711",TSC!B:C,2,0)+VLOOKUP("T712",TSC!B:C,2,0)+VLOOKUP("R701",TSC!B:C,2,0))%),0)</f>
        <v/>
      </c>
      <c r="CS912">
        <f>IFERROR(IF(RIGHT(INDEX(PIS!O$1:O$500,MATCH(D912,PIS!C$1:C$500,0)),5)="Gross",MIN(U912+V912,VLOOKUP("R700",TSC!B:C,2,0)*VLOOKUP("R101",TSC!B:C,2,0))*(VLOOKUP("T714",TSC!B:C,2,0))%,MIN(T912+V912,VLOOKUP("R700",TSC!B:C,2,0)*VLOOKUP("R101",TSC!B:C,2,0))*(VLOOKUP("T704",TSC!B:C,2,0)+VLOOKUP("T714",TSC!B:C,2,0))%),0)</f>
        <v/>
      </c>
      <c r="CT912">
        <f>IFERROR(IF(RIGHT(INDEX(PIS!O$1:O$500,MATCH(D912,PIS!C$1:C$500,0)),5)="Gross",MIN(U912+V912,VLOOKUP("R700",TSC!B:C,2,0)*VLOOKUP("R101",TSC!B:C,2,0))*VLOOKUP("T705",TSC!B:C,2,0)%,MIN(T912+V912,VLOOKUP("R700",TSC!B:C,2,0)*VLOOKUP("R101",TSC!B:C,2,0))*VLOOKUP("T705",TSC!B:C,2,0)%),0)</f>
        <v/>
      </c>
      <c r="CU912">
        <f>IFERROR(IF(RIGHT(INDEX(PIS!O$1:O$500,MATCH(D912,PIS!C$1:C$500,0)),5)="Gross",MIN(U912+V912,VLOOKUP("R700",TSC!B:C,2,0)*VLOOKUP("R101",TSC!B:C,2,0))*(VLOOKUP("T713",TSC!B:C,2,0))%,MIN(T912+V912,VLOOKUP("R700",TSC!B:C,2,0)*VLOOKUP("R101",TSC!B:C,2,0))*(VLOOKUP("T713",TSC!B:C,2,0))%),0)</f>
        <v/>
      </c>
      <c r="CV912">
        <f>IFERROR(INDEX(ADJ!$A$1:$BZ$1000,MATCH(PAYROLL!D912,ADJ!A$1:A$500,0),MATCH(PAYROLL!CV$2,ADJ!$2:$2,0)),0)</f>
        <v/>
      </c>
      <c r="CW912">
        <f>IFERROR(INDEX(ADJ!$A$1:$BZ$1000,MATCH(PAYROLL!D912,ADJ!A$1:A$500,0),MATCH(PAYROLL!CW$2,ADJ!$2:$2,0)),0)</f>
        <v/>
      </c>
      <c r="CX912">
        <f>SUM(CR912:CW912)</f>
        <v/>
      </c>
      <c r="CY912">
        <f>ROUND(IF(CR912&gt;0,T912+V912*VLOOKUP("R202",TSC!$B$1:$C$500,2,0),0),0)</f>
        <v/>
      </c>
      <c r="CZ912">
        <f>IFERROR(INDEX(CSDA!D$1:D$500,MATCH($CZ$2,CSDA!C$1:C$500,0)),0)</f>
        <v/>
      </c>
      <c r="DA912">
        <f>ROUND(T912*0.7%,0)</f>
        <v/>
      </c>
      <c r="DB912">
        <f>ROUND(T912/12,0)</f>
        <v/>
      </c>
      <c r="DC912">
        <f ref="DC912" t="array">IFERROR(INDEX(CSDA!D$1:D$500,MATCH("Trích giữ"&amp;PAYROLL!DC$2,CSDA!A$1:A$500&amp;CSDA!C$1:C$500,0)),0)</f>
        <v/>
      </c>
      <c r="DD912">
        <f ref="DD912" t="array">IFERROR(INDEX(CSDA!D$1:D$500,MATCH("Trích giữ"&amp;PAYROLL!DD$2,CSDA!A$1:A$500&amp;CSDA!C$1:C$500,0)),0)</f>
        <v/>
      </c>
      <c r="DE912">
        <f ref="DE912" t="array">IFERROR(INDEX(CSDA!D$1:D$500,MATCH("Trích giữ"&amp;PAYROLL!DE$2,CSDA!A$1:A$500&amp;CSDA!C$1:C$500,0)),0)</f>
        <v/>
      </c>
      <c r="DF912">
        <f>IFERROR(INDEX(CSDA!D$1:D$500,MATCH(PAYROLL!DF$2,CSDA!C$1:C$500,0)),0)</f>
        <v/>
      </c>
      <c r="DG912">
        <f ref="DG912" t="array">IFERROR(INDEX(CSDA!D$1:D$500,MATCH("Trích giữ"&amp;PAYROLL!DG$2,CSDA!A$1:A$500&amp;CSDA!C$1:C$500,0)),0)</f>
        <v/>
      </c>
      <c r="DH912">
        <f>ROUND(T912/26,0)</f>
        <v/>
      </c>
      <c r="DI912">
        <f ref="DI912" t="array">IFERROR(INDEX(CSDA!D$1:D$500,MATCH("Trích giữ"&amp;PAYROLL!DI$2,CSDA!A$1:A$500&amp;CSDA!C$1:C$500,0)),0)</f>
        <v/>
      </c>
      <c r="DJ912">
        <f>IF(U912=0,T912*21.5%-BL912,0)</f>
        <v/>
      </c>
      <c r="DK912">
        <f ref="DK912" t="array">IFERROR(INDEX(CSDA!D$1:D$500,MATCH("Trích giữ"&amp;PAYROLL!DK$2,CSDA!A$1:A$500&amp;CSDA!C$1:C$500,0)),0)</f>
        <v/>
      </c>
      <c r="DL912">
        <f>IFERROR(INDEX(CSDA!D$1:D$500,MATCH(PAYROLL!DL$2,CSDA!C$1:C$500,0))/12,0)</f>
        <v/>
      </c>
      <c r="DM912">
        <f>SUM(DB912:DL912)</f>
        <v/>
      </c>
      <c r="DN912">
        <f>IFERROR(INDEX(ADJ!$A$1:$BZ$1000,MATCH(PAYROLL!D912,ADJ!A$1:A$500,0),MATCH(PAYROLL!DN$2,ADJ!$2:$2,0)),0)</f>
        <v/>
      </c>
      <c r="DO912">
        <f>IFERROR(SUM(BP912,DM912:DN912,CX912:DA912)-DT912,0)</f>
        <v/>
      </c>
      <c r="DP912">
        <f ref="DP912" t="array">SUM(BW912*IFERROR(INDEX(CSDA!D$1:D$500,MATCH(BW$2,CSDA!C$1:C$500,0)),0)%,CX912*IFERROR(INDEX(CSDA!D$1:D$500,MATCH(CX$2,CSDA!C$1:C$500,0)),0)%,DA912*IFERROR(INDEX(CSDA!D$1:D$500,MATCH(DA$2,CSDA!C$1:C$500,0)),0)%,DB912*IFERROR(INDEX(CSDA!D$1:D$500,MATCH(DB$2,CSDA!C$1:C$500,0)),0)%,DF912*IFERROR(INDEX(CSDA!D$1:D$500,MATCH("Phí dịch vụ"&amp;PAYROLL!DF$2,CSDA!A$1:A$500&amp;CSDA!C$1:C$500,0)),0)%,DC912*IFERROR(INDEX(CSDA!D$1:D$500,MATCH("Phí dịch vụ"&amp;PAYROLL!DC$2,CSDA!A$1:A$500&amp;CSDA!C$1:C$500,0)),0)%,DH912*IFERROR(INDEX(CSDA!D$1:D$500,MATCH("Phí dịch vụ"&amp;PAYROLL!DH$2,CSDA!A$1:A$500&amp;CSDA!C$1:C$500,0)),0)%,DJ912*IFERROR(INDEX(CSDA!D$1:D$500,MATCH("Phí dịch vụ"&amp;PAYROLL!DJ$2,CSDA!A$1:A$500&amp;CSDA!C$1:C$500,0)),0)%,BN912*IFERROR(INDEX(CSDA!D$1:D$500,MATCH(BN$2,CSDA!C$1:C$500,0)),0)%)-BN912*7%</f>
        <v/>
      </c>
      <c r="DQ912">
        <f>IFERROR(INDEX(ADJ!$A$1:$BZ$1000,MATCH(PAYROLL!D912,ADJ!A$1:A$500,0),MATCH(PAYROLL!DQ$2,ADJ!$2:$2,0)),0)</f>
        <v/>
      </c>
      <c r="DR912">
        <f>IFERROR(INDEX(ADJ!$A$1:$BZ$1000,MATCH(PAYROLL!D912,ADJ!A$1:A$500,0),MATCH(PAYROLL!DR$2,ADJ!$2:$2,0)),0)</f>
        <v/>
      </c>
      <c r="DS912">
        <f>SUM(DP912:DR912)</f>
        <v/>
      </c>
      <c r="DT912">
        <f>EK912</f>
        <v/>
      </c>
      <c r="DU912">
        <f>SUM(DO912:DR912)</f>
        <v/>
      </c>
      <c r="DV912">
        <f>ROUND(DU912*0.1,0)</f>
        <v/>
      </c>
      <c r="DW912">
        <f>DU912+DV912</f>
        <v/>
      </c>
      <c r="DZ912">
        <f>IFERROR(INDEX(ADJ!$A$1:$BZ$1000,MATCH(PAYROLL!$D912,ADJ!A$1:A$500,0),MATCH(PAYROLL!DZ$2,ADJ!$2:$2,0)),0)</f>
        <v/>
      </c>
      <c r="EA912">
        <f>IFERROR(INDEX(ADJ!$A$1:$BZ$1000,MATCH(PAYROLL!$D912,ADJ!A$1:A$500,0),MATCH(PAYROLL!EA$2,ADJ!$2:$2,0)),0)</f>
        <v/>
      </c>
      <c r="EB912">
        <f>IFERROR(INDEX(ADJ!$A$1:$BZ$1000,MATCH(PAYROLL!$D912,ADJ!A$1:A$500,0),MATCH(PAYROLL!EB$2,ADJ!$2:$2,0)),0)</f>
        <v/>
      </c>
      <c r="EC912">
        <f>IFERROR(INDEX(ADJ!$A$1:$BZ$1000,MATCH(PAYROLL!$D912,ADJ!A$1:A$500,0),MATCH(PAYROLL!EC$2,ADJ!$2:$2,0)),0)</f>
        <v/>
      </c>
      <c r="ED912">
        <f>IFERROR(INDEX(ADJ!$A$1:$BZ$1000,MATCH(PAYROLL!$D912,ADJ!A$1:A$500,0),MATCH(PAYROLL!ED$2,ADJ!$2:$2,0)),0)</f>
        <v/>
      </c>
      <c r="EE912">
        <f>IFERROR(INDEX(ADJ!$A$1:$BZ$1000,MATCH(PAYROLL!$D912,ADJ!A$1:A$500,0),MATCH(PAYROLL!EE$2,ADJ!$2:$2,0)),0)</f>
        <v/>
      </c>
      <c r="EF912">
        <f>IFERROR(INDEX(ADJ!$A$1:$BZ$1000,MATCH(PAYROLL!$D912,ADJ!A$1:A$500,0),MATCH(PAYROLL!EF$2,ADJ!$2:$2,0)),0)</f>
        <v/>
      </c>
      <c r="EG912">
        <f>IFERROR(INDEX(ADJ!$A$1:$BZ$1000,MATCH(PAYROLL!$D912,ADJ!A$1:A$500,0),MATCH(PAYROLL!EG$2,ADJ!$2:$2,0)),0)</f>
        <v/>
      </c>
      <c r="EH912">
        <f>IFERROR(INDEX(ADJ!$A$1:$BZ$1000,MATCH(PAYROLL!$D912,ADJ!A$1:A$500,0),MATCH(PAYROLL!EH$2,ADJ!$2:$2,0)),0)</f>
        <v/>
      </c>
      <c r="EI912">
        <f>IFERROR(INDEX(ADJ!$A$1:$BZ$1000,MATCH(PAYROLL!D912,ADJ!A$1:A$500,0),MATCH(PAYROLL!EI$2,ADJ!$2:$2,0)),0)</f>
        <v/>
      </c>
      <c r="EJ912">
        <f>IFERROR(INDEX(ADJ!$A$1:$BZ$1000,MATCH(PAYROLL!$D912,ADJ!A$1:A$500,0),MATCH(PAYROLL!EJ$2,ADJ!$2:$2,0)),0)</f>
        <v/>
      </c>
      <c r="EK912">
        <f>SUM(DZ912:EJ912)</f>
        <v/>
      </c>
    </row>
    <row r="913">
      <c r="A913" t="n">
        <v>911</v>
      </c>
      <c r="B913" t="inlineStr">
        <is>
          <t>Chu Thế Huy</t>
        </is>
      </c>
      <c r="D913" t="inlineStr">
        <is>
          <t>153273-01</t>
        </is>
      </c>
      <c r="S913">
        <f>IFERROR(INDEX(PIS!$A$1:$BZ$1000,MATCH($D913,PIS!C$1:C$500,0),MATCH("Lương CB tháng trước",PIS!$1:$1,0)),0)</f>
        <v/>
      </c>
      <c r="T913">
        <f>IFERROR(INDEX(PIS!$A$1:$BZ$1000,MATCH($D913,PIS!C$1:C$500,0),MATCH("Lương CB hiện tại",PIS!$1:$1,0)),0)</f>
        <v/>
      </c>
      <c r="U913">
        <f>IFERROR(INDEX(PIS!$A$1:$BZ$1000,MATCH($D913,PIS!C$1:C$500,0),MATCH("Lương đóng BHBB",PIS!$1:$1,0)),0)</f>
        <v/>
      </c>
      <c r="V913">
        <f>IFERROR(INDEX(PIS!$A$1:$BZ$1000,MATCH($D913,PIS!C$1:C$500,0),MATCH(V$2,PIS!$2:$2,0)),0)</f>
        <v/>
      </c>
      <c r="W913">
        <f>IFERROR(INDEX(PIS!$A$1:$BZ$1000,MATCH($D913,PIS!C$1:C$500,0),MATCH(W$2,PIS!$2:$2,0)),0)</f>
        <v/>
      </c>
      <c r="X913">
        <f>IFERROR(INDEX(PIS!$A$1:$BZ$1000,MATCH($D913,PIS!C$1:C$500,0),MATCH(X$2,PIS!$2:$2,0)),0)</f>
        <v/>
      </c>
      <c r="Y913">
        <f>IFERROR(INDEX(PIS!$A$1:$BZ$1000,MATCH($D913,PIS!C$1:C$500,0),MATCH(Y$2,PIS!$2:$2,0)),0)</f>
        <v/>
      </c>
      <c r="Z913">
        <f>IFERROR(INDEX(PIS!$A$1:$BZ$1000,MATCH($D913,PIS!C$1:C$500,0),MATCH(Z$2,PIS!$2:$2,0)),0)</f>
        <v/>
      </c>
      <c r="AA913">
        <f>IFERROR(INDEX(PIS!$A$1:$BZ$1000,MATCH($D913,PIS!C$1:C$500,0),MATCH(AA$2,PIS!$2:$2,0)),0)</f>
        <v/>
      </c>
      <c r="AB913">
        <f>IFERROR(INDEX(PIS!$A$1:$BZ$1000,MATCH($D913,PIS!C$1:C$500,0),MATCH(AB$2,PIS!$2:$2,0)),0)</f>
        <v/>
      </c>
      <c r="AC913">
        <f>SUM(V913:AB913)</f>
        <v/>
      </c>
      <c r="AD913">
        <f>IFERROR(INDEX(TIMESHEET!$A$1:$AI$5000,MATCH($D913,TIMESHEET!A$1:A$500,0),MATCH("T100",TIMESHEET!$2:$2,0))-2,0)</f>
        <v/>
      </c>
      <c r="AE913">
        <f>IFERROR(INDEX(TIMESHEET!$A$1:$AI$5000,MATCH($D913,TIMESHEET!A$1:A$500,0),MATCH("T202",TIMESHEET!$2:$2,0)),0)</f>
        <v/>
      </c>
      <c r="AF913">
        <f>IFERROR(INDEX(TIMESHEET!$A$1:$AI$5000,MATCH($D913,TIMESHEET!A$1:A$500,0),MATCH("T302",TIMESHEET!$2:$2,0)),0)</f>
        <v/>
      </c>
      <c r="AG913">
        <f>IFERROR(INDEX(TIMESHEET!$A$1:$AI$5000,MATCH($D913,TIMESHEET!A$1:A$500,0),MATCH("T406",TIMESHEET!$2:$2,0)),0)</f>
        <v/>
      </c>
      <c r="AH913">
        <f>AE913+AG913</f>
        <v/>
      </c>
      <c r="AI913">
        <f>IFERROR(INDEX(TIMESHEET!$A$1:$AI$5000,MATCH($D913,TIMESHEET!A$1:A$500,0),MATCH("T701",TIMESHEET!$2:$2,0)),0)</f>
        <v/>
      </c>
      <c r="AJ913">
        <f>IFERROR(INDEX(TIMESHEET!$A$1:$AI$5000,MATCH($D913,TIMESHEET!B$1:B$500,0),MATCH("T320",TIMESHEET!$2:$2,0)),0)</f>
        <v/>
      </c>
      <c r="AK913">
        <f>IFERROR(IF(LEFT(INDEX(PIS!O$1:O$500,MATCH(D913,PIS!C$1:C$500)),1)="M",T913/AD913*SUM(AE913:AG913),T913*AD913),0)</f>
        <v/>
      </c>
      <c r="AL913">
        <f>IFERROR(INDEX(ADJ!$A$1:$BZ$1000,MATCH(PAYROLL!D913,ADJ!A$1:A$500,0),MATCH(PAYROLL!AL$2,ADJ!$2:$2,0)),0)</f>
        <v/>
      </c>
      <c r="AM913">
        <f>SUM(AK913:AL913)</f>
        <v/>
      </c>
      <c r="AN913">
        <f>IFERROR(ROUND(V913/$AD913*$AH913,0),0)</f>
        <v/>
      </c>
      <c r="AO913">
        <f>IFERROR(ROUND(W913/$AD913*$AH913,0),0)</f>
        <v/>
      </c>
      <c r="AP913">
        <f>IFERROR(ROUND(X913/$AD913*$AE913,0),0)</f>
        <v/>
      </c>
      <c r="AQ913">
        <f>IFERROR(ROUND(Y913/$AD913*$AH913,0),0)</f>
        <v/>
      </c>
      <c r="AR913">
        <f>IFERROR(ROUND(Z913/$AD913*$AH913,0),0)</f>
        <v/>
      </c>
      <c r="AS913">
        <f>IFERROR(ROUND(AA913/$AD913*$AH913,0),0)</f>
        <v/>
      </c>
      <c r="AT913">
        <f>IFERROR(IF((AE913+AF913+AG913)&gt;13,AB913,ROUND(AB913/AD913*AH913,0)),0)</f>
        <v/>
      </c>
      <c r="AU913">
        <f>IFERROR(INDEX(ADJ!$A$1:$BZ$1000,MATCH(PAYROLL!D913,ADJ!A$1:A$500,0),MATCH(PAYROLL!AU$2,ADJ!$2:$2,0)),0)</f>
        <v/>
      </c>
      <c r="AV913">
        <f>ROUND(SUM(AN913:AU913),0)</f>
        <v/>
      </c>
      <c r="AW913">
        <f>IFERROR(INDEX(TIMESHEET!$A$1:$AI$5000,MATCH(PAYROLL!D913,TIMESHEET!A$1:A$500,0),MATCH("T620",TIMESHEET!$2:$2,0)),0)</f>
        <v/>
      </c>
      <c r="AX913">
        <f>IFERROR(INDEX(TIMESHEET!$A$1:$AI$5000,MATCH(PAYROLL!D913,TIMESHEET!A$1:A$500,0),MATCH("T601",TIMESHEET!$2:$2,0)),0)</f>
        <v/>
      </c>
      <c r="AY913">
        <f>IFERROR(INDEX(TIMESHEET!$A$1:$AI$5000,MATCH(PAYROLL!D913,TIMESHEET!A$1:A$500,0),MATCH("T602",TIMESHEET!$2:$2,0)),0)</f>
        <v/>
      </c>
      <c r="AZ913">
        <f>IFERROR(INDEX(TIMESHEET!$A$1:$AI$5000,MATCH(PAYROLL!D913,TIMESHEET!A$1:A$500,0),MATCH("T603",TIMESHEET!$2:$2,0)),0)</f>
        <v/>
      </c>
      <c r="BA913">
        <f>IFERROR(INDEX(TIMESHEET!$A$1:$AI$5000,MATCH(PAYROLL!D913,TIMESHEET!A$1:A$500,0),MATCH("T611",TIMESHEET!$2:$2,0)),0)</f>
        <v/>
      </c>
      <c r="BB913">
        <f>IFERROR(INDEX(TIMESHEET!$A$1:$AI$5000,MATCH(PAYROLL!D913,TIMESHEET!A$1:A$500,0),MATCH("T612",TIMESHEET!$2:$2,0)),0)</f>
        <v/>
      </c>
      <c r="BC913">
        <f>IFERROR(INDEX(TIMESHEET!$A$1:$AI$5000,MATCH(PAYROLL!D913,TIMESHEET!A$1:A$500,0),MATCH("T613",TIMESHEET!$2:$2,0)),0)</f>
        <v/>
      </c>
      <c r="BD913">
        <f>IFERROR(INDEX(TIMESHEET!$A$1:$AI$5000,MATCH(PAYROLL!D913,TIMESHEET!A$1:A$500,0),MATCH("T500",TIMESHEET!$2:$2,0)),0)</f>
        <v/>
      </c>
      <c r="BE913">
        <f>IFERROR(IF(LEFT(INDEX(PIS!O$1:O$500,MATCH(D913,PIS!C$1:C$500)),1)="M",T913/AD913/8*(AW913+AX913*1.5+AY913*2+AZ913*3+BA913*2.1+BB913*2.7+BC913*3.9+BD913*0.3),T913/8*(AW913+AX913*1.5+AY913*2+AZ913*3+BA913*2.1+BB913*2.7+BC913*3.9+BD913*0.3)),0)</f>
        <v/>
      </c>
      <c r="BF913">
        <f>IFERROR(INDEX(ADJ!$A$1:$BZ$1000,MATCH(PAYROLL!$D913,ADJ!A$1:A$500,0),MATCH(PAYROLL!BF$2,ADJ!$2:$2,0)),0)</f>
        <v/>
      </c>
      <c r="BG913">
        <f>IFERROR(INDEX(ADJ!$A$1:$BZ$1000,MATCH(PAYROLL!D913,ADJ!A$1:A$500,0),MATCH(PAYROLL!BG$2,ADJ!$2:$2,0)),0)</f>
        <v/>
      </c>
      <c r="BH913">
        <f>IFERROR(INDEX(ADJ!$A$1:$BZ$1000,MATCH(PAYROLL!D913,ADJ!A$1:A$500,0),MATCH(PAYROLL!BH$2,ADJ!$2:$2,0)),0)</f>
        <v/>
      </c>
      <c r="BI913">
        <f>IFERROR(INDEX(ADJ!$A$1:$BZ$1000,MATCH(PAYROLL!D913,ADJ!A$1:A$500,0),MATCH(PAYROLL!BI$2,ADJ!$2:$2,0)),0)</f>
        <v/>
      </c>
      <c r="BJ913">
        <f>IFERROR(INDEX(ADJ!$A$1:$BZ$1000,MATCH(PAYROLL!D913,ADJ!A$1:A$500,0),MATCH(PAYROLL!BJ$2,ADJ!$2:$2,0)),0)</f>
        <v/>
      </c>
      <c r="BK913">
        <f>SUM(BF913:BJ913)</f>
        <v/>
      </c>
      <c r="BL913">
        <f>IFERROR(INDEX(ADJ!$A$1:$BZ$1000,MATCH(PAYROLL!D913,ADJ!A$1:A$500,0),MATCH(PAYROLL!BL$2,ADJ!$2:$2,0)),0)</f>
        <v/>
      </c>
      <c r="BM913">
        <f>IFERROR(INDEX(ADJ!$A$1:$BZ$1000,MATCH(PAYROLL!D913,ADJ!A$1:A$500,0),MATCH(PAYROLL!BM$2,ADJ!$2:$2,0)),0)</f>
        <v/>
      </c>
      <c r="BN913">
        <f>IFERROR(INDEX(ADJ!$A$1:$BZ$1000,MATCH(PAYROLL!D913,ADJ!A$1:A$500,0),MATCH(PAYROLL!BN$2,ADJ!$2:$2,0)),0)</f>
        <v/>
      </c>
      <c r="BO913">
        <f>IFERROR(INDEX(ADJ!$A$1:$BZ$1000,MATCH(PAYROLL!D913,ADJ!A$1:A$500,0),MATCH(PAYROLL!BO$2,ADJ!$2:$2,0)),0)</f>
        <v/>
      </c>
      <c r="BP913">
        <f>SUM(AM913,AV913,BE913,BK913,BL913:BO913)</f>
        <v/>
      </c>
      <c r="BQ913">
        <f>BO913</f>
        <v/>
      </c>
      <c r="BR913">
        <f>IFERROR(ROUND(IF(LEFT(INDEX(PIS!O$1:O$500,MATCH(D913,PIS!C$1:C$500)),1)="D",T913/8*(BD913*0.3),IF(LEFT(INDEX(PIS!O$1:O$500,MATCH(D913,PIS!C$1:C$500)),1)="H",T913*($BD913*0.3),T913/$AD913/8*($BD913*0.3))),0),0)</f>
        <v/>
      </c>
      <c r="BS913">
        <f>IF(AP913&lt;1,0,MIN(AP913,730000))</f>
        <v/>
      </c>
      <c r="BT913">
        <f>IFERROR(ROUND((BE913-SUM(AW913:BC913)*T913/AD913/8),0)-BR913,0)</f>
        <v/>
      </c>
      <c r="BU913">
        <f>AO913</f>
        <v/>
      </c>
      <c r="BV913">
        <f>SUM(BQ913:BU913)</f>
        <v/>
      </c>
      <c r="BW913">
        <f>BP913-BV913</f>
        <v/>
      </c>
      <c r="BX913">
        <f>IFERROR(IF(RIGHT(INDEX(PIS!O$1:O$500,MATCH(D913,PIS!C$1:C$500)),5)="Gross",MIN(U913+V913,VLOOKUP("R700",TSC!B:C,2,0)*VLOOKUP("R101",TSC!B:C,2,0))*VLOOKUP("R701",TSC!B:C,2,0)%,0),0)</f>
        <v/>
      </c>
      <c r="BY913">
        <f>IFERROR(IF(RIGHT(INDEX(PIS!O$1:O$500,MATCH(D913,PIS!C$1:C$500)),5)="Gross",MIN(U913+V913,VLOOKUP("R700",TSC!B:C,2,0)*VLOOKUP("R101",TSC!B:C,2,0))*VLOOKUP("T704",TSC!B:C,2,0)%,0),0)</f>
        <v/>
      </c>
      <c r="BZ913">
        <f>IFERROR(IF(RIGHT(INDEX(PIS!O$1:O$500,MATCH(D913,PIS!C$1:C$500)),5)="Gross",MIN(U913+V913,VLOOKUP("R700",TSC!B:C,2,0)*VLOOKUP("1",TSC!F:G,2,0))*VLOOKUP("T705",TSC!B:C,2,0)%,0),0)</f>
        <v/>
      </c>
      <c r="CA913">
        <f>IFERROR(INDEX(ADJ!$A$1:$BZ$1000,MATCH(PAYROLL!D913,ADJ!A$1:A$500,0),MATCH(PAYROLL!CA$2,ADJ!$2:$2,0)),0)</f>
        <v/>
      </c>
      <c r="CB913">
        <f>IFERROR(INDEX(ADJ!$A$1:$BZ$1000,MATCH(PAYROLL!D913,ADJ!A$1:A$500,0),MATCH(PAYROLL!CB$2,ADJ!$2:$2,0)),0)</f>
        <v/>
      </c>
      <c r="CC913">
        <f>SUM(BX913:CB913)</f>
        <v/>
      </c>
      <c r="CD913">
        <f>IFERROR(INDEX(PIS!$A$1:$BZ$1000,MATCH(PAYROLL!D913,PIS!C$1:C$500,0),MATCH(PAYROLL!CD$1,PIS!$1:$1,0)),0)</f>
        <v/>
      </c>
      <c r="CE913">
        <f>IFERROR(IF(OR(INDEX(PIS!P$1:P$500,MATCH(D913,PIS!C$1:C$500,0))="LT2",INDEX(PIS!P$1:P$500,MATCH(D913,PIS!C$1:C$500,0))="P10"),0,SUM(CC913,CD913*VLOOKUP("R601",TSC!B:C,2,0),VLOOKUP("R602",TSC!B:C,2,0))),0)</f>
        <v/>
      </c>
      <c r="CF913">
        <f>MAX(BW913-CE913,0)</f>
        <v/>
      </c>
      <c r="CG913">
        <f>IFERROR(IF(OR(RIGHT(INDEX(PIS!P$1:P$500,MATCH(D913,PIS!C$1:C$500)),5)="P10",RIGHT(INDEX(PIS!P$1:P$500,MATCH(D913,PIS!C$1:C$500)),5)="CK"),0,IF(CF913&lt;=5000000,CF913*5%,IF(CF913&lt;=10000000,CF913*10%-250000,IF(CF913&lt;=18000000,CF913*15%-750000,IF(CF913&lt;=32000000,CF913*20%-1650000,IF(CF913&lt;=52000000,CF913*25%-3250000,IF(CF913&lt;=80000000,BH913*30%-5850000,CF913*35%-9850000))))))),0)</f>
        <v/>
      </c>
      <c r="CH913">
        <f>IFERROR(IF(OR(INDEX(PIS!P$1:P$500,MATCH(D913,PIS!C$1:C$500))="LT",INDEX(PIS!P$1:P$500,MATCH(D913,PIS!C$1:C$500))="CK"),0,IF(CF913&lt;2000000,0,CF913*10%)),0)</f>
        <v/>
      </c>
      <c r="CI913">
        <f>IFERROR(INDEX(ADJ!$A$1:$BZ$1000,MATCH(PAYROLL!D913,ADJ!A$1:A$500,0),MATCH(PAYROLL!CI$2,ADJ!$2:$2,0)),0)</f>
        <v/>
      </c>
      <c r="CJ913">
        <f>IFERROR(INDEX(ADJ!$A$1:$BZ$1000,MATCH(PAYROLL!D913,ADJ!A$1:A$500,0),MATCH(PAYROLL!CJ$2,ADJ!$2:$2,0)),0)</f>
        <v/>
      </c>
      <c r="CK913">
        <f>IFERROR(INDEX(ADJ!$A$1:$BZ$1000,MATCH(PAYROLL!D913,ADJ!A$1:A$500,0),MATCH(PAYROLL!CK$2,ADJ!$2:$2,0)),0)</f>
        <v/>
      </c>
      <c r="CL913">
        <f>SUM(CG913:CK913)</f>
        <v/>
      </c>
      <c r="CM913">
        <f>ROUND(SUM(CH913:CK913),0)</f>
        <v/>
      </c>
      <c r="CN913">
        <f>IFERROR(INDEX(CSDA!D$1:D$500,MATCH($CN$2,CSDA!C$1:C$500,0))*INDEX(PIS!V$1:V$500,MATCH(D913,PIS!C$1:C$500))+INDEX(ADJ!$A$1:$BZ$1000,MATCH(PAYROLL!D913,ADJ!A$1:A$500,0),MATCH(PAYROLL!CN$2,ADJ!$2:$2,0)),0)</f>
        <v/>
      </c>
      <c r="CO913">
        <f>IFERROR(INDEX(ADJ!$A$1:$BZ$1000,MATCH(PAYROLL!D913,ADJ!A$1:A$500,0),MATCH(PAYROLL!CO$2,ADJ!$2:$2,0)),0)</f>
        <v/>
      </c>
      <c r="CP913">
        <f>IFERROR(INDEX(ADJ!$A$1:$BZ$1000,MATCH(PAYROLL!D913,ADJ!A$1:A$500,0),MATCH(PAYROLL!CP$2,ADJ!$2:$2,0)),0)</f>
        <v/>
      </c>
      <c r="CQ913">
        <f>BP913-CL913-CI913-CM913-CN913-CO913-CP913-CC913</f>
        <v/>
      </c>
      <c r="CR913">
        <f>IFERROR(IF(RIGHT(INDEX(PIS!O$1:O$500,MATCH(D913,PIS!C$1:C$500,0)),5)="Gross",MIN(U913+V913,VLOOKUP("R700",TSC!B:C,2,0)*VLOOKUP("R101",TSC!B:C,2,0))*(VLOOKUP("T711",TSC!B:C,2,0)+VLOOKUP("T712",TSC!B:C,2,0))%,MIN(T913+V913,VLOOKUP("R700",TSC!B:C,2,0)*VLOOKUP("R101",TSC!B:C,2,0))*(VLOOKUP("T711",TSC!B:C,2,0)+VLOOKUP("T712",TSC!B:C,2,0)+VLOOKUP("R701",TSC!B:C,2,0))%),0)</f>
        <v/>
      </c>
      <c r="CS913">
        <f>IFERROR(IF(RIGHT(INDEX(PIS!O$1:O$500,MATCH(D913,PIS!C$1:C$500,0)),5)="Gross",MIN(U913+V913,VLOOKUP("R700",TSC!B:C,2,0)*VLOOKUP("R101",TSC!B:C,2,0))*(VLOOKUP("T714",TSC!B:C,2,0))%,MIN(T913+V913,VLOOKUP("R700",TSC!B:C,2,0)*VLOOKUP("R101",TSC!B:C,2,0))*(VLOOKUP("T704",TSC!B:C,2,0)+VLOOKUP("T714",TSC!B:C,2,0))%),0)</f>
        <v/>
      </c>
      <c r="CT913">
        <f>IFERROR(IF(RIGHT(INDEX(PIS!O$1:O$500,MATCH(D913,PIS!C$1:C$500,0)),5)="Gross",MIN(U913+V913,VLOOKUP("R700",TSC!B:C,2,0)*VLOOKUP("R101",TSC!B:C,2,0))*VLOOKUP("T705",TSC!B:C,2,0)%,MIN(T913+V913,VLOOKUP("R700",TSC!B:C,2,0)*VLOOKUP("R101",TSC!B:C,2,0))*VLOOKUP("T705",TSC!B:C,2,0)%),0)</f>
        <v/>
      </c>
      <c r="CU913">
        <f>IFERROR(IF(RIGHT(INDEX(PIS!O$1:O$500,MATCH(D913,PIS!C$1:C$500,0)),5)="Gross",MIN(U913+V913,VLOOKUP("R700",TSC!B:C,2,0)*VLOOKUP("R101",TSC!B:C,2,0))*(VLOOKUP("T713",TSC!B:C,2,0))%,MIN(T913+V913,VLOOKUP("R700",TSC!B:C,2,0)*VLOOKUP("R101",TSC!B:C,2,0))*(VLOOKUP("T713",TSC!B:C,2,0))%),0)</f>
        <v/>
      </c>
      <c r="CV913">
        <f>IFERROR(INDEX(ADJ!$A$1:$BZ$1000,MATCH(PAYROLL!D913,ADJ!A$1:A$500,0),MATCH(PAYROLL!CV$2,ADJ!$2:$2,0)),0)</f>
        <v/>
      </c>
      <c r="CW913">
        <f>IFERROR(INDEX(ADJ!$A$1:$BZ$1000,MATCH(PAYROLL!D913,ADJ!A$1:A$500,0),MATCH(PAYROLL!CW$2,ADJ!$2:$2,0)),0)</f>
        <v/>
      </c>
      <c r="CX913">
        <f>SUM(CR913:CW913)</f>
        <v/>
      </c>
      <c r="CY913">
        <f>ROUND(IF(CR913&gt;0,T913+V913*VLOOKUP("R202",TSC!$B$1:$C$500,2,0),0),0)</f>
        <v/>
      </c>
      <c r="CZ913">
        <f>IFERROR(INDEX(CSDA!D$1:D$500,MATCH($CZ$2,CSDA!C$1:C$500,0)),0)</f>
        <v/>
      </c>
      <c r="DA913">
        <f>ROUND(T913*0.7%,0)</f>
        <v/>
      </c>
      <c r="DB913">
        <f>ROUND(T913/12,0)</f>
        <v/>
      </c>
      <c r="DC913">
        <f ref="DC913" t="array">IFERROR(INDEX(CSDA!D$1:D$500,MATCH("Trích giữ"&amp;PAYROLL!DC$2,CSDA!A$1:A$500&amp;CSDA!C$1:C$500,0)),0)</f>
        <v/>
      </c>
      <c r="DD913">
        <f ref="DD913" t="array">IFERROR(INDEX(CSDA!D$1:D$500,MATCH("Trích giữ"&amp;PAYROLL!DD$2,CSDA!A$1:A$500&amp;CSDA!C$1:C$500,0)),0)</f>
        <v/>
      </c>
      <c r="DE913">
        <f ref="DE913" t="array">IFERROR(INDEX(CSDA!D$1:D$500,MATCH("Trích giữ"&amp;PAYROLL!DE$2,CSDA!A$1:A$500&amp;CSDA!C$1:C$500,0)),0)</f>
        <v/>
      </c>
      <c r="DF913">
        <f>IFERROR(INDEX(CSDA!D$1:D$500,MATCH(PAYROLL!DF$2,CSDA!C$1:C$500,0)),0)</f>
        <v/>
      </c>
      <c r="DG913">
        <f ref="DG913" t="array">IFERROR(INDEX(CSDA!D$1:D$500,MATCH("Trích giữ"&amp;PAYROLL!DG$2,CSDA!A$1:A$500&amp;CSDA!C$1:C$500,0)),0)</f>
        <v/>
      </c>
      <c r="DH913">
        <f>ROUND(T913/26,0)</f>
        <v/>
      </c>
      <c r="DI913">
        <f ref="DI913" t="array">IFERROR(INDEX(CSDA!D$1:D$500,MATCH("Trích giữ"&amp;PAYROLL!DI$2,CSDA!A$1:A$500&amp;CSDA!C$1:C$500,0)),0)</f>
        <v/>
      </c>
      <c r="DJ913">
        <f>IF(U913=0,T913*21.5%-BL913,0)</f>
        <v/>
      </c>
      <c r="DK913">
        <f ref="DK913" t="array">IFERROR(INDEX(CSDA!D$1:D$500,MATCH("Trích giữ"&amp;PAYROLL!DK$2,CSDA!A$1:A$500&amp;CSDA!C$1:C$500,0)),0)</f>
        <v/>
      </c>
      <c r="DL913">
        <f>IFERROR(INDEX(CSDA!D$1:D$500,MATCH(PAYROLL!DL$2,CSDA!C$1:C$500,0))/12,0)</f>
        <v/>
      </c>
      <c r="DM913">
        <f>SUM(DB913:DL913)</f>
        <v/>
      </c>
      <c r="DN913">
        <f>IFERROR(INDEX(ADJ!$A$1:$BZ$1000,MATCH(PAYROLL!D913,ADJ!A$1:A$500,0),MATCH(PAYROLL!DN$2,ADJ!$2:$2,0)),0)</f>
        <v/>
      </c>
      <c r="DO913">
        <f>IFERROR(SUM(BP913,DM913:DN913,CX913:DA913)-DT913,0)</f>
        <v/>
      </c>
      <c r="DP913">
        <f ref="DP913" t="array">SUM(BW913*IFERROR(INDEX(CSDA!D$1:D$500,MATCH(BW$2,CSDA!C$1:C$500,0)),0)%,CX913*IFERROR(INDEX(CSDA!D$1:D$500,MATCH(CX$2,CSDA!C$1:C$500,0)),0)%,DA913*IFERROR(INDEX(CSDA!D$1:D$500,MATCH(DA$2,CSDA!C$1:C$500,0)),0)%,DB913*IFERROR(INDEX(CSDA!D$1:D$500,MATCH(DB$2,CSDA!C$1:C$500,0)),0)%,DF913*IFERROR(INDEX(CSDA!D$1:D$500,MATCH("Phí dịch vụ"&amp;PAYROLL!DF$2,CSDA!A$1:A$500&amp;CSDA!C$1:C$500,0)),0)%,DC913*IFERROR(INDEX(CSDA!D$1:D$500,MATCH("Phí dịch vụ"&amp;PAYROLL!DC$2,CSDA!A$1:A$500&amp;CSDA!C$1:C$500,0)),0)%,DH913*IFERROR(INDEX(CSDA!D$1:D$500,MATCH("Phí dịch vụ"&amp;PAYROLL!DH$2,CSDA!A$1:A$500&amp;CSDA!C$1:C$500,0)),0)%,DJ913*IFERROR(INDEX(CSDA!D$1:D$500,MATCH("Phí dịch vụ"&amp;PAYROLL!DJ$2,CSDA!A$1:A$500&amp;CSDA!C$1:C$500,0)),0)%,BN913*IFERROR(INDEX(CSDA!D$1:D$500,MATCH(BN$2,CSDA!C$1:C$500,0)),0)%)-BN913*7%</f>
        <v/>
      </c>
      <c r="DQ913">
        <f>IFERROR(INDEX(ADJ!$A$1:$BZ$1000,MATCH(PAYROLL!D913,ADJ!A$1:A$500,0),MATCH(PAYROLL!DQ$2,ADJ!$2:$2,0)),0)</f>
        <v/>
      </c>
      <c r="DR913">
        <f>IFERROR(INDEX(ADJ!$A$1:$BZ$1000,MATCH(PAYROLL!D913,ADJ!A$1:A$500,0),MATCH(PAYROLL!DR$2,ADJ!$2:$2,0)),0)</f>
        <v/>
      </c>
      <c r="DS913">
        <f>SUM(DP913:DR913)</f>
        <v/>
      </c>
      <c r="DT913">
        <f>EK913</f>
        <v/>
      </c>
      <c r="DU913">
        <f>SUM(DO913:DR913)</f>
        <v/>
      </c>
      <c r="DV913">
        <f>ROUND(DU913*0.1,0)</f>
        <v/>
      </c>
      <c r="DW913">
        <f>DU913+DV913</f>
        <v/>
      </c>
      <c r="DZ913">
        <f>IFERROR(INDEX(ADJ!$A$1:$BZ$1000,MATCH(PAYROLL!$D913,ADJ!A$1:A$500,0),MATCH(PAYROLL!DZ$2,ADJ!$2:$2,0)),0)</f>
        <v/>
      </c>
      <c r="EA913">
        <f>IFERROR(INDEX(ADJ!$A$1:$BZ$1000,MATCH(PAYROLL!$D913,ADJ!A$1:A$500,0),MATCH(PAYROLL!EA$2,ADJ!$2:$2,0)),0)</f>
        <v/>
      </c>
      <c r="EB913">
        <f>IFERROR(INDEX(ADJ!$A$1:$BZ$1000,MATCH(PAYROLL!$D913,ADJ!A$1:A$500,0),MATCH(PAYROLL!EB$2,ADJ!$2:$2,0)),0)</f>
        <v/>
      </c>
      <c r="EC913">
        <f>IFERROR(INDEX(ADJ!$A$1:$BZ$1000,MATCH(PAYROLL!$D913,ADJ!A$1:A$500,0),MATCH(PAYROLL!EC$2,ADJ!$2:$2,0)),0)</f>
        <v/>
      </c>
      <c r="ED913">
        <f>IFERROR(INDEX(ADJ!$A$1:$BZ$1000,MATCH(PAYROLL!$D913,ADJ!A$1:A$500,0),MATCH(PAYROLL!ED$2,ADJ!$2:$2,0)),0)</f>
        <v/>
      </c>
      <c r="EE913">
        <f>IFERROR(INDEX(ADJ!$A$1:$BZ$1000,MATCH(PAYROLL!$D913,ADJ!A$1:A$500,0),MATCH(PAYROLL!EE$2,ADJ!$2:$2,0)),0)</f>
        <v/>
      </c>
      <c r="EF913">
        <f>IFERROR(INDEX(ADJ!$A$1:$BZ$1000,MATCH(PAYROLL!$D913,ADJ!A$1:A$500,0),MATCH(PAYROLL!EF$2,ADJ!$2:$2,0)),0)</f>
        <v/>
      </c>
      <c r="EG913">
        <f>IFERROR(INDEX(ADJ!$A$1:$BZ$1000,MATCH(PAYROLL!$D913,ADJ!A$1:A$500,0),MATCH(PAYROLL!EG$2,ADJ!$2:$2,0)),0)</f>
        <v/>
      </c>
      <c r="EH913">
        <f>IFERROR(INDEX(ADJ!$A$1:$BZ$1000,MATCH(PAYROLL!$D913,ADJ!A$1:A$500,0),MATCH(PAYROLL!EH$2,ADJ!$2:$2,0)),0)</f>
        <v/>
      </c>
      <c r="EI913">
        <f>IFERROR(INDEX(ADJ!$A$1:$BZ$1000,MATCH(PAYROLL!D913,ADJ!A$1:A$500,0),MATCH(PAYROLL!EI$2,ADJ!$2:$2,0)),0)</f>
        <v/>
      </c>
      <c r="EJ913">
        <f>IFERROR(INDEX(ADJ!$A$1:$BZ$1000,MATCH(PAYROLL!$D913,ADJ!A$1:A$500,0),MATCH(PAYROLL!EJ$2,ADJ!$2:$2,0)),0)</f>
        <v/>
      </c>
      <c r="EK913">
        <f>SUM(DZ913:EJ913)</f>
        <v/>
      </c>
    </row>
    <row r="914">
      <c r="A914" t="n">
        <v>912</v>
      </c>
      <c r="B914" t="inlineStr">
        <is>
          <t>Tòng Văn Quyết</t>
        </is>
      </c>
      <c r="D914" t="inlineStr">
        <is>
          <t>153222-01</t>
        </is>
      </c>
      <c r="S914">
        <f>IFERROR(INDEX(PIS!$A$1:$BZ$1000,MATCH($D914,PIS!C$1:C$500,0),MATCH("Lương CB tháng trước",PIS!$1:$1,0)),0)</f>
        <v/>
      </c>
      <c r="T914">
        <f>IFERROR(INDEX(PIS!$A$1:$BZ$1000,MATCH($D914,PIS!C$1:C$500,0),MATCH("Lương CB hiện tại",PIS!$1:$1,0)),0)</f>
        <v/>
      </c>
      <c r="U914">
        <f>IFERROR(INDEX(PIS!$A$1:$BZ$1000,MATCH($D914,PIS!C$1:C$500,0),MATCH("Lương đóng BHBB",PIS!$1:$1,0)),0)</f>
        <v/>
      </c>
      <c r="V914">
        <f>IFERROR(INDEX(PIS!$A$1:$BZ$1000,MATCH($D914,PIS!C$1:C$500,0),MATCH(V$2,PIS!$2:$2,0)),0)</f>
        <v/>
      </c>
      <c r="W914">
        <f>IFERROR(INDEX(PIS!$A$1:$BZ$1000,MATCH($D914,PIS!C$1:C$500,0),MATCH(W$2,PIS!$2:$2,0)),0)</f>
        <v/>
      </c>
      <c r="X914">
        <f>IFERROR(INDEX(PIS!$A$1:$BZ$1000,MATCH($D914,PIS!C$1:C$500,0),MATCH(X$2,PIS!$2:$2,0)),0)</f>
        <v/>
      </c>
      <c r="Y914">
        <f>IFERROR(INDEX(PIS!$A$1:$BZ$1000,MATCH($D914,PIS!C$1:C$500,0),MATCH(Y$2,PIS!$2:$2,0)),0)</f>
        <v/>
      </c>
      <c r="Z914">
        <f>IFERROR(INDEX(PIS!$A$1:$BZ$1000,MATCH($D914,PIS!C$1:C$500,0),MATCH(Z$2,PIS!$2:$2,0)),0)</f>
        <v/>
      </c>
      <c r="AA914">
        <f>IFERROR(INDEX(PIS!$A$1:$BZ$1000,MATCH($D914,PIS!C$1:C$500,0),MATCH(AA$2,PIS!$2:$2,0)),0)</f>
        <v/>
      </c>
      <c r="AB914">
        <f>IFERROR(INDEX(PIS!$A$1:$BZ$1000,MATCH($D914,PIS!C$1:C$500,0),MATCH(AB$2,PIS!$2:$2,0)),0)</f>
        <v/>
      </c>
      <c r="AC914">
        <f>SUM(V914:AB914)</f>
        <v/>
      </c>
      <c r="AD914">
        <f>IFERROR(INDEX(TIMESHEET!$A$1:$AI$5000,MATCH($D914,TIMESHEET!A$1:A$500,0),MATCH("T100",TIMESHEET!$2:$2,0))-2,0)</f>
        <v/>
      </c>
      <c r="AE914">
        <f>IFERROR(INDEX(TIMESHEET!$A$1:$AI$5000,MATCH($D914,TIMESHEET!A$1:A$500,0),MATCH("T202",TIMESHEET!$2:$2,0)),0)</f>
        <v/>
      </c>
      <c r="AF914">
        <f>IFERROR(INDEX(TIMESHEET!$A$1:$AI$5000,MATCH($D914,TIMESHEET!A$1:A$500,0),MATCH("T302",TIMESHEET!$2:$2,0)),0)</f>
        <v/>
      </c>
      <c r="AG914">
        <f>IFERROR(INDEX(TIMESHEET!$A$1:$AI$5000,MATCH($D914,TIMESHEET!A$1:A$500,0),MATCH("T406",TIMESHEET!$2:$2,0)),0)</f>
        <v/>
      </c>
      <c r="AH914">
        <f>AE914+AG914</f>
        <v/>
      </c>
      <c r="AI914">
        <f>IFERROR(INDEX(TIMESHEET!$A$1:$AI$5000,MATCH($D914,TIMESHEET!A$1:A$500,0),MATCH("T701",TIMESHEET!$2:$2,0)),0)</f>
        <v/>
      </c>
      <c r="AJ914">
        <f>IFERROR(INDEX(TIMESHEET!$A$1:$AI$5000,MATCH($D914,TIMESHEET!B$1:B$500,0),MATCH("T320",TIMESHEET!$2:$2,0)),0)</f>
        <v/>
      </c>
      <c r="AK914">
        <f>IFERROR(IF(LEFT(INDEX(PIS!O$1:O$500,MATCH(D914,PIS!C$1:C$500)),1)="M",T914/AD914*SUM(AE914:AG914),T914*AD914),0)</f>
        <v/>
      </c>
      <c r="AL914">
        <f>IFERROR(INDEX(ADJ!$A$1:$BZ$1000,MATCH(PAYROLL!D914,ADJ!A$1:A$500,0),MATCH(PAYROLL!AL$2,ADJ!$2:$2,0)),0)</f>
        <v/>
      </c>
      <c r="AM914">
        <f>SUM(AK914:AL914)</f>
        <v/>
      </c>
      <c r="AN914">
        <f>IFERROR(ROUND(V914/$AD914*$AH914,0),0)</f>
        <v/>
      </c>
      <c r="AO914">
        <f>IFERROR(ROUND(W914/$AD914*$AH914,0),0)</f>
        <v/>
      </c>
      <c r="AP914">
        <f>IFERROR(ROUND(X914/$AD914*$AE914,0),0)</f>
        <v/>
      </c>
      <c r="AQ914">
        <f>IFERROR(ROUND(Y914/$AD914*$AH914,0),0)</f>
        <v/>
      </c>
      <c r="AR914">
        <f>IFERROR(ROUND(Z914/$AD914*$AH914,0),0)</f>
        <v/>
      </c>
      <c r="AS914">
        <f>IFERROR(ROUND(AA914/$AD914*$AH914,0),0)</f>
        <v/>
      </c>
      <c r="AT914">
        <f>IFERROR(IF((AE914+AF914+AG914)&gt;13,AB914,ROUND(AB914/AD914*AH914,0)),0)</f>
        <v/>
      </c>
      <c r="AU914">
        <f>IFERROR(INDEX(ADJ!$A$1:$BZ$1000,MATCH(PAYROLL!D914,ADJ!A$1:A$500,0),MATCH(PAYROLL!AU$2,ADJ!$2:$2,0)),0)</f>
        <v/>
      </c>
      <c r="AV914">
        <f>ROUND(SUM(AN914:AU914),0)</f>
        <v/>
      </c>
      <c r="AW914">
        <f>IFERROR(INDEX(TIMESHEET!$A$1:$AI$5000,MATCH(PAYROLL!D914,TIMESHEET!A$1:A$500,0),MATCH("T620",TIMESHEET!$2:$2,0)),0)</f>
        <v/>
      </c>
      <c r="AX914">
        <f>IFERROR(INDEX(TIMESHEET!$A$1:$AI$5000,MATCH(PAYROLL!D914,TIMESHEET!A$1:A$500,0),MATCH("T601",TIMESHEET!$2:$2,0)),0)</f>
        <v/>
      </c>
      <c r="AY914">
        <f>IFERROR(INDEX(TIMESHEET!$A$1:$AI$5000,MATCH(PAYROLL!D914,TIMESHEET!A$1:A$500,0),MATCH("T602",TIMESHEET!$2:$2,0)),0)</f>
        <v/>
      </c>
      <c r="AZ914">
        <f>IFERROR(INDEX(TIMESHEET!$A$1:$AI$5000,MATCH(PAYROLL!D914,TIMESHEET!A$1:A$500,0),MATCH("T603",TIMESHEET!$2:$2,0)),0)</f>
        <v/>
      </c>
      <c r="BA914">
        <f>IFERROR(INDEX(TIMESHEET!$A$1:$AI$5000,MATCH(PAYROLL!D914,TIMESHEET!A$1:A$500,0),MATCH("T611",TIMESHEET!$2:$2,0)),0)</f>
        <v/>
      </c>
      <c r="BB914">
        <f>IFERROR(INDEX(TIMESHEET!$A$1:$AI$5000,MATCH(PAYROLL!D914,TIMESHEET!A$1:A$500,0),MATCH("T612",TIMESHEET!$2:$2,0)),0)</f>
        <v/>
      </c>
      <c r="BC914">
        <f>IFERROR(INDEX(TIMESHEET!$A$1:$AI$5000,MATCH(PAYROLL!D914,TIMESHEET!A$1:A$500,0),MATCH("T613",TIMESHEET!$2:$2,0)),0)</f>
        <v/>
      </c>
      <c r="BD914">
        <f>IFERROR(INDEX(TIMESHEET!$A$1:$AI$5000,MATCH(PAYROLL!D914,TIMESHEET!A$1:A$500,0),MATCH("T500",TIMESHEET!$2:$2,0)),0)</f>
        <v/>
      </c>
      <c r="BE914">
        <f>IFERROR(IF(LEFT(INDEX(PIS!O$1:O$500,MATCH(D914,PIS!C$1:C$500)),1)="M",T914/AD914/8*(AW914+AX914*1.5+AY914*2+AZ914*3+BA914*2.1+BB914*2.7+BC914*3.9+BD914*0.3),T914/8*(AW914+AX914*1.5+AY914*2+AZ914*3+BA914*2.1+BB914*2.7+BC914*3.9+BD914*0.3)),0)</f>
        <v/>
      </c>
      <c r="BF914">
        <f>IFERROR(INDEX(ADJ!$A$1:$BZ$1000,MATCH(PAYROLL!$D914,ADJ!A$1:A$500,0),MATCH(PAYROLL!BF$2,ADJ!$2:$2,0)),0)</f>
        <v/>
      </c>
      <c r="BG914">
        <f>IFERROR(INDEX(ADJ!$A$1:$BZ$1000,MATCH(PAYROLL!D914,ADJ!A$1:A$500,0),MATCH(PAYROLL!BG$2,ADJ!$2:$2,0)),0)</f>
        <v/>
      </c>
      <c r="BH914">
        <f>IFERROR(INDEX(ADJ!$A$1:$BZ$1000,MATCH(PAYROLL!D914,ADJ!A$1:A$500,0),MATCH(PAYROLL!BH$2,ADJ!$2:$2,0)),0)</f>
        <v/>
      </c>
      <c r="BI914">
        <f>IFERROR(INDEX(ADJ!$A$1:$BZ$1000,MATCH(PAYROLL!D914,ADJ!A$1:A$500,0),MATCH(PAYROLL!BI$2,ADJ!$2:$2,0)),0)</f>
        <v/>
      </c>
      <c r="BJ914">
        <f>IFERROR(INDEX(ADJ!$A$1:$BZ$1000,MATCH(PAYROLL!D914,ADJ!A$1:A$500,0),MATCH(PAYROLL!BJ$2,ADJ!$2:$2,0)),0)</f>
        <v/>
      </c>
      <c r="BK914">
        <f>SUM(BF914:BJ914)</f>
        <v/>
      </c>
      <c r="BL914">
        <f>IFERROR(INDEX(ADJ!$A$1:$BZ$1000,MATCH(PAYROLL!D914,ADJ!A$1:A$500,0),MATCH(PAYROLL!BL$2,ADJ!$2:$2,0)),0)</f>
        <v/>
      </c>
      <c r="BM914">
        <f>IFERROR(INDEX(ADJ!$A$1:$BZ$1000,MATCH(PAYROLL!D914,ADJ!A$1:A$500,0),MATCH(PAYROLL!BM$2,ADJ!$2:$2,0)),0)</f>
        <v/>
      </c>
      <c r="BN914">
        <f>IFERROR(INDEX(ADJ!$A$1:$BZ$1000,MATCH(PAYROLL!D914,ADJ!A$1:A$500,0),MATCH(PAYROLL!BN$2,ADJ!$2:$2,0)),0)</f>
        <v/>
      </c>
      <c r="BO914">
        <f>IFERROR(INDEX(ADJ!$A$1:$BZ$1000,MATCH(PAYROLL!D914,ADJ!A$1:A$500,0),MATCH(PAYROLL!BO$2,ADJ!$2:$2,0)),0)</f>
        <v/>
      </c>
      <c r="BP914">
        <f>SUM(AM914,AV914,BE914,BK914,BL914:BO914)</f>
        <v/>
      </c>
      <c r="BQ914">
        <f>BO914</f>
        <v/>
      </c>
      <c r="BR914">
        <f>IFERROR(ROUND(IF(LEFT(INDEX(PIS!O$1:O$500,MATCH(D914,PIS!C$1:C$500)),1)="D",T914/8*(BD914*0.3),IF(LEFT(INDEX(PIS!O$1:O$500,MATCH(D914,PIS!C$1:C$500)),1)="H",T914*($BD914*0.3),T914/$AD914/8*($BD914*0.3))),0),0)</f>
        <v/>
      </c>
      <c r="BS914">
        <f>IF(AP914&lt;1,0,MIN(AP914,730000))</f>
        <v/>
      </c>
      <c r="BT914">
        <f>IFERROR(ROUND((BE914-SUM(AW914:BC914)*T914/AD914/8),0)-BR914,0)</f>
        <v/>
      </c>
      <c r="BU914">
        <f>AO914</f>
        <v/>
      </c>
      <c r="BV914">
        <f>SUM(BQ914:BU914)</f>
        <v/>
      </c>
      <c r="BW914">
        <f>BP914-BV914</f>
        <v/>
      </c>
      <c r="BX914">
        <f>IFERROR(IF(RIGHT(INDEX(PIS!O$1:O$500,MATCH(D914,PIS!C$1:C$500)),5)="Gross",MIN(U914+V914,VLOOKUP("R700",TSC!B:C,2,0)*VLOOKUP("R101",TSC!B:C,2,0))*VLOOKUP("R701",TSC!B:C,2,0)%,0),0)</f>
        <v/>
      </c>
      <c r="BY914">
        <f>IFERROR(IF(RIGHT(INDEX(PIS!O$1:O$500,MATCH(D914,PIS!C$1:C$500)),5)="Gross",MIN(U914+V914,VLOOKUP("R700",TSC!B:C,2,0)*VLOOKUP("R101",TSC!B:C,2,0))*VLOOKUP("T704",TSC!B:C,2,0)%,0),0)</f>
        <v/>
      </c>
      <c r="BZ914">
        <f>IFERROR(IF(RIGHT(INDEX(PIS!O$1:O$500,MATCH(D914,PIS!C$1:C$500)),5)="Gross",MIN(U914+V914,VLOOKUP("R700",TSC!B:C,2,0)*VLOOKUP("1",TSC!F:G,2,0))*VLOOKUP("T705",TSC!B:C,2,0)%,0),0)</f>
        <v/>
      </c>
      <c r="CA914">
        <f>IFERROR(INDEX(ADJ!$A$1:$BZ$1000,MATCH(PAYROLL!D914,ADJ!A$1:A$500,0),MATCH(PAYROLL!CA$2,ADJ!$2:$2,0)),0)</f>
        <v/>
      </c>
      <c r="CB914">
        <f>IFERROR(INDEX(ADJ!$A$1:$BZ$1000,MATCH(PAYROLL!D914,ADJ!A$1:A$500,0),MATCH(PAYROLL!CB$2,ADJ!$2:$2,0)),0)</f>
        <v/>
      </c>
      <c r="CC914">
        <f>SUM(BX914:CB914)</f>
        <v/>
      </c>
      <c r="CD914">
        <f>IFERROR(INDEX(PIS!$A$1:$BZ$1000,MATCH(PAYROLL!D914,PIS!C$1:C$500,0),MATCH(PAYROLL!CD$1,PIS!$1:$1,0)),0)</f>
        <v/>
      </c>
      <c r="CE914">
        <f>IFERROR(IF(OR(INDEX(PIS!P$1:P$500,MATCH(D914,PIS!C$1:C$500,0))="LT2",INDEX(PIS!P$1:P$500,MATCH(D914,PIS!C$1:C$500,0))="P10"),0,SUM(CC914,CD914*VLOOKUP("R601",TSC!B:C,2,0),VLOOKUP("R602",TSC!B:C,2,0))),0)</f>
        <v/>
      </c>
      <c r="CF914">
        <f>MAX(BW914-CE914,0)</f>
        <v/>
      </c>
      <c r="CG914">
        <f>IFERROR(IF(OR(RIGHT(INDEX(PIS!P$1:P$500,MATCH(D914,PIS!C$1:C$500)),5)="P10",RIGHT(INDEX(PIS!P$1:P$500,MATCH(D914,PIS!C$1:C$500)),5)="CK"),0,IF(CF914&lt;=5000000,CF914*5%,IF(CF914&lt;=10000000,CF914*10%-250000,IF(CF914&lt;=18000000,CF914*15%-750000,IF(CF914&lt;=32000000,CF914*20%-1650000,IF(CF914&lt;=52000000,CF914*25%-3250000,IF(CF914&lt;=80000000,BH914*30%-5850000,CF914*35%-9850000))))))),0)</f>
        <v/>
      </c>
      <c r="CH914">
        <f>IFERROR(IF(OR(INDEX(PIS!P$1:P$500,MATCH(D914,PIS!C$1:C$500))="LT",INDEX(PIS!P$1:P$500,MATCH(D914,PIS!C$1:C$500))="CK"),0,IF(CF914&lt;2000000,0,CF914*10%)),0)</f>
        <v/>
      </c>
      <c r="CI914">
        <f>IFERROR(INDEX(ADJ!$A$1:$BZ$1000,MATCH(PAYROLL!D914,ADJ!A$1:A$500,0),MATCH(PAYROLL!CI$2,ADJ!$2:$2,0)),0)</f>
        <v/>
      </c>
      <c r="CJ914">
        <f>IFERROR(INDEX(ADJ!$A$1:$BZ$1000,MATCH(PAYROLL!D914,ADJ!A$1:A$500,0),MATCH(PAYROLL!CJ$2,ADJ!$2:$2,0)),0)</f>
        <v/>
      </c>
      <c r="CK914">
        <f>IFERROR(INDEX(ADJ!$A$1:$BZ$1000,MATCH(PAYROLL!D914,ADJ!A$1:A$500,0),MATCH(PAYROLL!CK$2,ADJ!$2:$2,0)),0)</f>
        <v/>
      </c>
      <c r="CL914">
        <f>SUM(CG914:CK914)</f>
        <v/>
      </c>
      <c r="CM914">
        <f>ROUND(SUM(CH914:CK914),0)</f>
        <v/>
      </c>
      <c r="CN914">
        <f>IFERROR(INDEX(CSDA!D$1:D$500,MATCH($CN$2,CSDA!C$1:C$500,0))*INDEX(PIS!V$1:V$500,MATCH(D914,PIS!C$1:C$500))+INDEX(ADJ!$A$1:$BZ$1000,MATCH(PAYROLL!D914,ADJ!A$1:A$500,0),MATCH(PAYROLL!CN$2,ADJ!$2:$2,0)),0)</f>
        <v/>
      </c>
      <c r="CO914">
        <f>IFERROR(INDEX(ADJ!$A$1:$BZ$1000,MATCH(PAYROLL!D914,ADJ!A$1:A$500,0),MATCH(PAYROLL!CO$2,ADJ!$2:$2,0)),0)</f>
        <v/>
      </c>
      <c r="CP914">
        <f>IFERROR(INDEX(ADJ!$A$1:$BZ$1000,MATCH(PAYROLL!D914,ADJ!A$1:A$500,0),MATCH(PAYROLL!CP$2,ADJ!$2:$2,0)),0)</f>
        <v/>
      </c>
      <c r="CQ914">
        <f>BP914-CL914-CI914-CM914-CN914-CO914-CP914-CC914</f>
        <v/>
      </c>
      <c r="CR914">
        <f>IFERROR(IF(RIGHT(INDEX(PIS!O$1:O$500,MATCH(D914,PIS!C$1:C$500,0)),5)="Gross",MIN(U914+V914,VLOOKUP("R700",TSC!B:C,2,0)*VLOOKUP("R101",TSC!B:C,2,0))*(VLOOKUP("T711",TSC!B:C,2,0)+VLOOKUP("T712",TSC!B:C,2,0))%,MIN(T914+V914,VLOOKUP("R700",TSC!B:C,2,0)*VLOOKUP("R101",TSC!B:C,2,0))*(VLOOKUP("T711",TSC!B:C,2,0)+VLOOKUP("T712",TSC!B:C,2,0)+VLOOKUP("R701",TSC!B:C,2,0))%),0)</f>
        <v/>
      </c>
      <c r="CS914">
        <f>IFERROR(IF(RIGHT(INDEX(PIS!O$1:O$500,MATCH(D914,PIS!C$1:C$500,0)),5)="Gross",MIN(U914+V914,VLOOKUP("R700",TSC!B:C,2,0)*VLOOKUP("R101",TSC!B:C,2,0))*(VLOOKUP("T714",TSC!B:C,2,0))%,MIN(T914+V914,VLOOKUP("R700",TSC!B:C,2,0)*VLOOKUP("R101",TSC!B:C,2,0))*(VLOOKUP("T704",TSC!B:C,2,0)+VLOOKUP("T714",TSC!B:C,2,0))%),0)</f>
        <v/>
      </c>
      <c r="CT914">
        <f>IFERROR(IF(RIGHT(INDEX(PIS!O$1:O$500,MATCH(D914,PIS!C$1:C$500,0)),5)="Gross",MIN(U914+V914,VLOOKUP("R700",TSC!B:C,2,0)*VLOOKUP("R101",TSC!B:C,2,0))*VLOOKUP("T705",TSC!B:C,2,0)%,MIN(T914+V914,VLOOKUP("R700",TSC!B:C,2,0)*VLOOKUP("R101",TSC!B:C,2,0))*VLOOKUP("T705",TSC!B:C,2,0)%),0)</f>
        <v/>
      </c>
      <c r="CU914">
        <f>IFERROR(IF(RIGHT(INDEX(PIS!O$1:O$500,MATCH(D914,PIS!C$1:C$500,0)),5)="Gross",MIN(U914+V914,VLOOKUP("R700",TSC!B:C,2,0)*VLOOKUP("R101",TSC!B:C,2,0))*(VLOOKUP("T713",TSC!B:C,2,0))%,MIN(T914+V914,VLOOKUP("R700",TSC!B:C,2,0)*VLOOKUP("R101",TSC!B:C,2,0))*(VLOOKUP("T713",TSC!B:C,2,0))%),0)</f>
        <v/>
      </c>
      <c r="CV914">
        <f>IFERROR(INDEX(ADJ!$A$1:$BZ$1000,MATCH(PAYROLL!D914,ADJ!A$1:A$500,0),MATCH(PAYROLL!CV$2,ADJ!$2:$2,0)),0)</f>
        <v/>
      </c>
      <c r="CW914">
        <f>IFERROR(INDEX(ADJ!$A$1:$BZ$1000,MATCH(PAYROLL!D914,ADJ!A$1:A$500,0),MATCH(PAYROLL!CW$2,ADJ!$2:$2,0)),0)</f>
        <v/>
      </c>
      <c r="CX914">
        <f>SUM(CR914:CW914)</f>
        <v/>
      </c>
      <c r="CY914">
        <f>ROUND(IF(CR914&gt;0,T914+V914*VLOOKUP("R202",TSC!$B$1:$C$500,2,0),0),0)</f>
        <v/>
      </c>
      <c r="CZ914">
        <f>IFERROR(INDEX(CSDA!D$1:D$500,MATCH($CZ$2,CSDA!C$1:C$500,0)),0)</f>
        <v/>
      </c>
      <c r="DA914">
        <f>ROUND(T914*0.7%,0)</f>
        <v/>
      </c>
      <c r="DB914">
        <f>ROUND(T914/12,0)</f>
        <v/>
      </c>
      <c r="DC914">
        <f ref="DC914" t="array">IFERROR(INDEX(CSDA!D$1:D$500,MATCH("Trích giữ"&amp;PAYROLL!DC$2,CSDA!A$1:A$500&amp;CSDA!C$1:C$500,0)),0)</f>
        <v/>
      </c>
      <c r="DD914">
        <f ref="DD914" t="array">IFERROR(INDEX(CSDA!D$1:D$500,MATCH("Trích giữ"&amp;PAYROLL!DD$2,CSDA!A$1:A$500&amp;CSDA!C$1:C$500,0)),0)</f>
        <v/>
      </c>
      <c r="DE914">
        <f ref="DE914" t="array">IFERROR(INDEX(CSDA!D$1:D$500,MATCH("Trích giữ"&amp;PAYROLL!DE$2,CSDA!A$1:A$500&amp;CSDA!C$1:C$500,0)),0)</f>
        <v/>
      </c>
      <c r="DF914">
        <f>IFERROR(INDEX(CSDA!D$1:D$500,MATCH(PAYROLL!DF$2,CSDA!C$1:C$500,0)),0)</f>
        <v/>
      </c>
      <c r="DG914">
        <f ref="DG914" t="array">IFERROR(INDEX(CSDA!D$1:D$500,MATCH("Trích giữ"&amp;PAYROLL!DG$2,CSDA!A$1:A$500&amp;CSDA!C$1:C$500,0)),0)</f>
        <v/>
      </c>
      <c r="DH914">
        <f>ROUND(T914/26,0)</f>
        <v/>
      </c>
      <c r="DI914">
        <f ref="DI914" t="array">IFERROR(INDEX(CSDA!D$1:D$500,MATCH("Trích giữ"&amp;PAYROLL!DI$2,CSDA!A$1:A$500&amp;CSDA!C$1:C$500,0)),0)</f>
        <v/>
      </c>
      <c r="DJ914">
        <f>IF(U914=0,T914*21.5%-BL914,0)</f>
        <v/>
      </c>
      <c r="DK914">
        <f ref="DK914" t="array">IFERROR(INDEX(CSDA!D$1:D$500,MATCH("Trích giữ"&amp;PAYROLL!DK$2,CSDA!A$1:A$500&amp;CSDA!C$1:C$500,0)),0)</f>
        <v/>
      </c>
      <c r="DL914">
        <f>IFERROR(INDEX(CSDA!D$1:D$500,MATCH(PAYROLL!DL$2,CSDA!C$1:C$500,0))/12,0)</f>
        <v/>
      </c>
      <c r="DM914">
        <f>SUM(DB914:DL914)</f>
        <v/>
      </c>
      <c r="DN914">
        <f>IFERROR(INDEX(ADJ!$A$1:$BZ$1000,MATCH(PAYROLL!D914,ADJ!A$1:A$500,0),MATCH(PAYROLL!DN$2,ADJ!$2:$2,0)),0)</f>
        <v/>
      </c>
      <c r="DO914">
        <f>IFERROR(SUM(BP914,DM914:DN914,CX914:DA914)-DT914,0)</f>
        <v/>
      </c>
      <c r="DP914">
        <f ref="DP914" t="array">SUM(BW914*IFERROR(INDEX(CSDA!D$1:D$500,MATCH(BW$2,CSDA!C$1:C$500,0)),0)%,CX914*IFERROR(INDEX(CSDA!D$1:D$500,MATCH(CX$2,CSDA!C$1:C$500,0)),0)%,DA914*IFERROR(INDEX(CSDA!D$1:D$500,MATCH(DA$2,CSDA!C$1:C$500,0)),0)%,DB914*IFERROR(INDEX(CSDA!D$1:D$500,MATCH(DB$2,CSDA!C$1:C$500,0)),0)%,DF914*IFERROR(INDEX(CSDA!D$1:D$500,MATCH("Phí dịch vụ"&amp;PAYROLL!DF$2,CSDA!A$1:A$500&amp;CSDA!C$1:C$500,0)),0)%,DC914*IFERROR(INDEX(CSDA!D$1:D$500,MATCH("Phí dịch vụ"&amp;PAYROLL!DC$2,CSDA!A$1:A$500&amp;CSDA!C$1:C$500,0)),0)%,DH914*IFERROR(INDEX(CSDA!D$1:D$500,MATCH("Phí dịch vụ"&amp;PAYROLL!DH$2,CSDA!A$1:A$500&amp;CSDA!C$1:C$500,0)),0)%,DJ914*IFERROR(INDEX(CSDA!D$1:D$500,MATCH("Phí dịch vụ"&amp;PAYROLL!DJ$2,CSDA!A$1:A$500&amp;CSDA!C$1:C$500,0)),0)%,BN914*IFERROR(INDEX(CSDA!D$1:D$500,MATCH(BN$2,CSDA!C$1:C$500,0)),0)%)-BN914*7%</f>
        <v/>
      </c>
      <c r="DQ914">
        <f>IFERROR(INDEX(ADJ!$A$1:$BZ$1000,MATCH(PAYROLL!D914,ADJ!A$1:A$500,0),MATCH(PAYROLL!DQ$2,ADJ!$2:$2,0)),0)</f>
        <v/>
      </c>
      <c r="DR914">
        <f>IFERROR(INDEX(ADJ!$A$1:$BZ$1000,MATCH(PAYROLL!D914,ADJ!A$1:A$500,0),MATCH(PAYROLL!DR$2,ADJ!$2:$2,0)),0)</f>
        <v/>
      </c>
      <c r="DS914">
        <f>SUM(DP914:DR914)</f>
        <v/>
      </c>
      <c r="DT914">
        <f>EK914</f>
        <v/>
      </c>
      <c r="DU914">
        <f>SUM(DO914:DR914)</f>
        <v/>
      </c>
      <c r="DV914">
        <f>ROUND(DU914*0.1,0)</f>
        <v/>
      </c>
      <c r="DW914">
        <f>DU914+DV914</f>
        <v/>
      </c>
      <c r="DZ914">
        <f>IFERROR(INDEX(ADJ!$A$1:$BZ$1000,MATCH(PAYROLL!$D914,ADJ!A$1:A$500,0),MATCH(PAYROLL!DZ$2,ADJ!$2:$2,0)),0)</f>
        <v/>
      </c>
      <c r="EA914">
        <f>IFERROR(INDEX(ADJ!$A$1:$BZ$1000,MATCH(PAYROLL!$D914,ADJ!A$1:A$500,0),MATCH(PAYROLL!EA$2,ADJ!$2:$2,0)),0)</f>
        <v/>
      </c>
      <c r="EB914">
        <f>IFERROR(INDEX(ADJ!$A$1:$BZ$1000,MATCH(PAYROLL!$D914,ADJ!A$1:A$500,0),MATCH(PAYROLL!EB$2,ADJ!$2:$2,0)),0)</f>
        <v/>
      </c>
      <c r="EC914">
        <f>IFERROR(INDEX(ADJ!$A$1:$BZ$1000,MATCH(PAYROLL!$D914,ADJ!A$1:A$500,0),MATCH(PAYROLL!EC$2,ADJ!$2:$2,0)),0)</f>
        <v/>
      </c>
      <c r="ED914">
        <f>IFERROR(INDEX(ADJ!$A$1:$BZ$1000,MATCH(PAYROLL!$D914,ADJ!A$1:A$500,0),MATCH(PAYROLL!ED$2,ADJ!$2:$2,0)),0)</f>
        <v/>
      </c>
      <c r="EE914">
        <f>IFERROR(INDEX(ADJ!$A$1:$BZ$1000,MATCH(PAYROLL!$D914,ADJ!A$1:A$500,0),MATCH(PAYROLL!EE$2,ADJ!$2:$2,0)),0)</f>
        <v/>
      </c>
      <c r="EF914">
        <f>IFERROR(INDEX(ADJ!$A$1:$BZ$1000,MATCH(PAYROLL!$D914,ADJ!A$1:A$500,0),MATCH(PAYROLL!EF$2,ADJ!$2:$2,0)),0)</f>
        <v/>
      </c>
      <c r="EG914">
        <f>IFERROR(INDEX(ADJ!$A$1:$BZ$1000,MATCH(PAYROLL!$D914,ADJ!A$1:A$500,0),MATCH(PAYROLL!EG$2,ADJ!$2:$2,0)),0)</f>
        <v/>
      </c>
      <c r="EH914">
        <f>IFERROR(INDEX(ADJ!$A$1:$BZ$1000,MATCH(PAYROLL!$D914,ADJ!A$1:A$500,0),MATCH(PAYROLL!EH$2,ADJ!$2:$2,0)),0)</f>
        <v/>
      </c>
      <c r="EI914">
        <f>IFERROR(INDEX(ADJ!$A$1:$BZ$1000,MATCH(PAYROLL!D914,ADJ!A$1:A$500,0),MATCH(PAYROLL!EI$2,ADJ!$2:$2,0)),0)</f>
        <v/>
      </c>
      <c r="EJ914">
        <f>IFERROR(INDEX(ADJ!$A$1:$BZ$1000,MATCH(PAYROLL!$D914,ADJ!A$1:A$500,0),MATCH(PAYROLL!EJ$2,ADJ!$2:$2,0)),0)</f>
        <v/>
      </c>
      <c r="EK914">
        <f>SUM(DZ914:EJ914)</f>
        <v/>
      </c>
    </row>
    <row r="915">
      <c r="A915" t="n">
        <v>913</v>
      </c>
      <c r="B915" t="inlineStr">
        <is>
          <t>Chương Văn Nhân</t>
        </is>
      </c>
      <c r="D915" t="inlineStr">
        <is>
          <t>153269-01</t>
        </is>
      </c>
      <c r="S915">
        <f>IFERROR(INDEX(PIS!$A$1:$BZ$1000,MATCH($D915,PIS!C$1:C$500,0),MATCH("Lương CB tháng trước",PIS!$1:$1,0)),0)</f>
        <v/>
      </c>
      <c r="T915">
        <f>IFERROR(INDEX(PIS!$A$1:$BZ$1000,MATCH($D915,PIS!C$1:C$500,0),MATCH("Lương CB hiện tại",PIS!$1:$1,0)),0)</f>
        <v/>
      </c>
      <c r="U915">
        <f>IFERROR(INDEX(PIS!$A$1:$BZ$1000,MATCH($D915,PIS!C$1:C$500,0),MATCH("Lương đóng BHBB",PIS!$1:$1,0)),0)</f>
        <v/>
      </c>
      <c r="V915">
        <f>IFERROR(INDEX(PIS!$A$1:$BZ$1000,MATCH($D915,PIS!C$1:C$500,0),MATCH(V$2,PIS!$2:$2,0)),0)</f>
        <v/>
      </c>
      <c r="W915">
        <f>IFERROR(INDEX(PIS!$A$1:$BZ$1000,MATCH($D915,PIS!C$1:C$500,0),MATCH(W$2,PIS!$2:$2,0)),0)</f>
        <v/>
      </c>
      <c r="X915">
        <f>IFERROR(INDEX(PIS!$A$1:$BZ$1000,MATCH($D915,PIS!C$1:C$500,0),MATCH(X$2,PIS!$2:$2,0)),0)</f>
        <v/>
      </c>
      <c r="Y915">
        <f>IFERROR(INDEX(PIS!$A$1:$BZ$1000,MATCH($D915,PIS!C$1:C$500,0),MATCH(Y$2,PIS!$2:$2,0)),0)</f>
        <v/>
      </c>
      <c r="Z915">
        <f>IFERROR(INDEX(PIS!$A$1:$BZ$1000,MATCH($D915,PIS!C$1:C$500,0),MATCH(Z$2,PIS!$2:$2,0)),0)</f>
        <v/>
      </c>
      <c r="AA915">
        <f>IFERROR(INDEX(PIS!$A$1:$BZ$1000,MATCH($D915,PIS!C$1:C$500,0),MATCH(AA$2,PIS!$2:$2,0)),0)</f>
        <v/>
      </c>
      <c r="AB915">
        <f>IFERROR(INDEX(PIS!$A$1:$BZ$1000,MATCH($D915,PIS!C$1:C$500,0),MATCH(AB$2,PIS!$2:$2,0)),0)</f>
        <v/>
      </c>
      <c r="AC915">
        <f>SUM(V915:AB915)</f>
        <v/>
      </c>
      <c r="AD915">
        <f>IFERROR(INDEX(TIMESHEET!$A$1:$AI$5000,MATCH($D915,TIMESHEET!A$1:A$500,0),MATCH("T100",TIMESHEET!$2:$2,0))-2,0)</f>
        <v/>
      </c>
      <c r="AE915">
        <f>IFERROR(INDEX(TIMESHEET!$A$1:$AI$5000,MATCH($D915,TIMESHEET!A$1:A$500,0),MATCH("T202",TIMESHEET!$2:$2,0)),0)</f>
        <v/>
      </c>
      <c r="AF915">
        <f>IFERROR(INDEX(TIMESHEET!$A$1:$AI$5000,MATCH($D915,TIMESHEET!A$1:A$500,0),MATCH("T302",TIMESHEET!$2:$2,0)),0)</f>
        <v/>
      </c>
      <c r="AG915">
        <f>IFERROR(INDEX(TIMESHEET!$A$1:$AI$5000,MATCH($D915,TIMESHEET!A$1:A$500,0),MATCH("T406",TIMESHEET!$2:$2,0)),0)</f>
        <v/>
      </c>
      <c r="AH915">
        <f>AE915+AG915</f>
        <v/>
      </c>
      <c r="AI915">
        <f>IFERROR(INDEX(TIMESHEET!$A$1:$AI$5000,MATCH($D915,TIMESHEET!A$1:A$500,0),MATCH("T701",TIMESHEET!$2:$2,0)),0)</f>
        <v/>
      </c>
      <c r="AJ915">
        <f>IFERROR(INDEX(TIMESHEET!$A$1:$AI$5000,MATCH($D915,TIMESHEET!B$1:B$500,0),MATCH("T320",TIMESHEET!$2:$2,0)),0)</f>
        <v/>
      </c>
      <c r="AK915">
        <f>IFERROR(IF(LEFT(INDEX(PIS!O$1:O$500,MATCH(D915,PIS!C$1:C$500)),1)="M",T915/AD915*SUM(AE915:AG915),T915*AD915),0)</f>
        <v/>
      </c>
      <c r="AL915">
        <f>IFERROR(INDEX(ADJ!$A$1:$BZ$1000,MATCH(PAYROLL!D915,ADJ!A$1:A$500,0),MATCH(PAYROLL!AL$2,ADJ!$2:$2,0)),0)</f>
        <v/>
      </c>
      <c r="AM915">
        <f>SUM(AK915:AL915)</f>
        <v/>
      </c>
      <c r="AN915">
        <f>IFERROR(ROUND(V915/$AD915*$AH915,0),0)</f>
        <v/>
      </c>
      <c r="AO915">
        <f>IFERROR(ROUND(W915/$AD915*$AH915,0),0)</f>
        <v/>
      </c>
      <c r="AP915">
        <f>IFERROR(ROUND(X915/$AD915*$AE915,0),0)</f>
        <v/>
      </c>
      <c r="AQ915">
        <f>IFERROR(ROUND(Y915/$AD915*$AH915,0),0)</f>
        <v/>
      </c>
      <c r="AR915">
        <f>IFERROR(ROUND(Z915/$AD915*$AH915,0),0)</f>
        <v/>
      </c>
      <c r="AS915">
        <f>IFERROR(ROUND(AA915/$AD915*$AH915,0),0)</f>
        <v/>
      </c>
      <c r="AT915">
        <f>IFERROR(IF((AE915+AF915+AG915)&gt;13,AB915,ROUND(AB915/AD915*AH915,0)),0)</f>
        <v/>
      </c>
      <c r="AU915">
        <f>IFERROR(INDEX(ADJ!$A$1:$BZ$1000,MATCH(PAYROLL!D915,ADJ!A$1:A$500,0),MATCH(PAYROLL!AU$2,ADJ!$2:$2,0)),0)</f>
        <v/>
      </c>
      <c r="AV915">
        <f>ROUND(SUM(AN915:AU915),0)</f>
        <v/>
      </c>
      <c r="AW915">
        <f>IFERROR(INDEX(TIMESHEET!$A$1:$AI$5000,MATCH(PAYROLL!D915,TIMESHEET!A$1:A$500,0),MATCH("T620",TIMESHEET!$2:$2,0)),0)</f>
        <v/>
      </c>
      <c r="AX915">
        <f>IFERROR(INDEX(TIMESHEET!$A$1:$AI$5000,MATCH(PAYROLL!D915,TIMESHEET!A$1:A$500,0),MATCH("T601",TIMESHEET!$2:$2,0)),0)</f>
        <v/>
      </c>
      <c r="AY915">
        <f>IFERROR(INDEX(TIMESHEET!$A$1:$AI$5000,MATCH(PAYROLL!D915,TIMESHEET!A$1:A$500,0),MATCH("T602",TIMESHEET!$2:$2,0)),0)</f>
        <v/>
      </c>
      <c r="AZ915">
        <f>IFERROR(INDEX(TIMESHEET!$A$1:$AI$5000,MATCH(PAYROLL!D915,TIMESHEET!A$1:A$500,0),MATCH("T603",TIMESHEET!$2:$2,0)),0)</f>
        <v/>
      </c>
      <c r="BA915">
        <f>IFERROR(INDEX(TIMESHEET!$A$1:$AI$5000,MATCH(PAYROLL!D915,TIMESHEET!A$1:A$500,0),MATCH("T611",TIMESHEET!$2:$2,0)),0)</f>
        <v/>
      </c>
      <c r="BB915">
        <f>IFERROR(INDEX(TIMESHEET!$A$1:$AI$5000,MATCH(PAYROLL!D915,TIMESHEET!A$1:A$500,0),MATCH("T612",TIMESHEET!$2:$2,0)),0)</f>
        <v/>
      </c>
      <c r="BC915">
        <f>IFERROR(INDEX(TIMESHEET!$A$1:$AI$5000,MATCH(PAYROLL!D915,TIMESHEET!A$1:A$500,0),MATCH("T613",TIMESHEET!$2:$2,0)),0)</f>
        <v/>
      </c>
      <c r="BD915">
        <f>IFERROR(INDEX(TIMESHEET!$A$1:$AI$5000,MATCH(PAYROLL!D915,TIMESHEET!A$1:A$500,0),MATCH("T500",TIMESHEET!$2:$2,0)),0)</f>
        <v/>
      </c>
      <c r="BE915">
        <f>IFERROR(IF(LEFT(INDEX(PIS!O$1:O$500,MATCH(D915,PIS!C$1:C$500)),1)="M",T915/AD915/8*(AW915+AX915*1.5+AY915*2+AZ915*3+BA915*2.1+BB915*2.7+BC915*3.9+BD915*0.3),T915/8*(AW915+AX915*1.5+AY915*2+AZ915*3+BA915*2.1+BB915*2.7+BC915*3.9+BD915*0.3)),0)</f>
        <v/>
      </c>
      <c r="BF915">
        <f>IFERROR(INDEX(ADJ!$A$1:$BZ$1000,MATCH(PAYROLL!$D915,ADJ!A$1:A$500,0),MATCH(PAYROLL!BF$2,ADJ!$2:$2,0)),0)</f>
        <v/>
      </c>
      <c r="BG915">
        <f>IFERROR(INDEX(ADJ!$A$1:$BZ$1000,MATCH(PAYROLL!D915,ADJ!A$1:A$500,0),MATCH(PAYROLL!BG$2,ADJ!$2:$2,0)),0)</f>
        <v/>
      </c>
      <c r="BH915">
        <f>IFERROR(INDEX(ADJ!$A$1:$BZ$1000,MATCH(PAYROLL!D915,ADJ!A$1:A$500,0),MATCH(PAYROLL!BH$2,ADJ!$2:$2,0)),0)</f>
        <v/>
      </c>
      <c r="BI915">
        <f>IFERROR(INDEX(ADJ!$A$1:$BZ$1000,MATCH(PAYROLL!D915,ADJ!A$1:A$500,0),MATCH(PAYROLL!BI$2,ADJ!$2:$2,0)),0)</f>
        <v/>
      </c>
      <c r="BJ915">
        <f>IFERROR(INDEX(ADJ!$A$1:$BZ$1000,MATCH(PAYROLL!D915,ADJ!A$1:A$500,0),MATCH(PAYROLL!BJ$2,ADJ!$2:$2,0)),0)</f>
        <v/>
      </c>
      <c r="BK915">
        <f>SUM(BF915:BJ915)</f>
        <v/>
      </c>
      <c r="BL915">
        <f>IFERROR(INDEX(ADJ!$A$1:$BZ$1000,MATCH(PAYROLL!D915,ADJ!A$1:A$500,0),MATCH(PAYROLL!BL$2,ADJ!$2:$2,0)),0)</f>
        <v/>
      </c>
      <c r="BM915">
        <f>IFERROR(INDEX(ADJ!$A$1:$BZ$1000,MATCH(PAYROLL!D915,ADJ!A$1:A$500,0),MATCH(PAYROLL!BM$2,ADJ!$2:$2,0)),0)</f>
        <v/>
      </c>
      <c r="BN915">
        <f>IFERROR(INDEX(ADJ!$A$1:$BZ$1000,MATCH(PAYROLL!D915,ADJ!A$1:A$500,0),MATCH(PAYROLL!BN$2,ADJ!$2:$2,0)),0)</f>
        <v/>
      </c>
      <c r="BO915">
        <f>IFERROR(INDEX(ADJ!$A$1:$BZ$1000,MATCH(PAYROLL!D915,ADJ!A$1:A$500,0),MATCH(PAYROLL!BO$2,ADJ!$2:$2,0)),0)</f>
        <v/>
      </c>
      <c r="BP915">
        <f>SUM(AM915,AV915,BE915,BK915,BL915:BO915)</f>
        <v/>
      </c>
      <c r="BQ915">
        <f>BO915</f>
        <v/>
      </c>
      <c r="BR915">
        <f>IFERROR(ROUND(IF(LEFT(INDEX(PIS!O$1:O$500,MATCH(D915,PIS!C$1:C$500)),1)="D",T915/8*(BD915*0.3),IF(LEFT(INDEX(PIS!O$1:O$500,MATCH(D915,PIS!C$1:C$500)),1)="H",T915*($BD915*0.3),T915/$AD915/8*($BD915*0.3))),0),0)</f>
        <v/>
      </c>
      <c r="BS915">
        <f>IF(AP915&lt;1,0,MIN(AP915,730000))</f>
        <v/>
      </c>
      <c r="BT915">
        <f>IFERROR(ROUND((BE915-SUM(AW915:BC915)*T915/AD915/8),0)-BR915,0)</f>
        <v/>
      </c>
      <c r="BU915">
        <f>AO915</f>
        <v/>
      </c>
      <c r="BV915">
        <f>SUM(BQ915:BU915)</f>
        <v/>
      </c>
      <c r="BW915">
        <f>BP915-BV915</f>
        <v/>
      </c>
      <c r="BX915">
        <f>IFERROR(IF(RIGHT(INDEX(PIS!O$1:O$500,MATCH(D915,PIS!C$1:C$500)),5)="Gross",MIN(U915+V915,VLOOKUP("R700",TSC!B:C,2,0)*VLOOKUP("R101",TSC!B:C,2,0))*VLOOKUP("R701",TSC!B:C,2,0)%,0),0)</f>
        <v/>
      </c>
      <c r="BY915">
        <f>IFERROR(IF(RIGHT(INDEX(PIS!O$1:O$500,MATCH(D915,PIS!C$1:C$500)),5)="Gross",MIN(U915+V915,VLOOKUP("R700",TSC!B:C,2,0)*VLOOKUP("R101",TSC!B:C,2,0))*VLOOKUP("T704",TSC!B:C,2,0)%,0),0)</f>
        <v/>
      </c>
      <c r="BZ915">
        <f>IFERROR(IF(RIGHT(INDEX(PIS!O$1:O$500,MATCH(D915,PIS!C$1:C$500)),5)="Gross",MIN(U915+V915,VLOOKUP("R700",TSC!B:C,2,0)*VLOOKUP("1",TSC!F:G,2,0))*VLOOKUP("T705",TSC!B:C,2,0)%,0),0)</f>
        <v/>
      </c>
      <c r="CA915">
        <f>IFERROR(INDEX(ADJ!$A$1:$BZ$1000,MATCH(PAYROLL!D915,ADJ!A$1:A$500,0),MATCH(PAYROLL!CA$2,ADJ!$2:$2,0)),0)</f>
        <v/>
      </c>
      <c r="CB915">
        <f>IFERROR(INDEX(ADJ!$A$1:$BZ$1000,MATCH(PAYROLL!D915,ADJ!A$1:A$500,0),MATCH(PAYROLL!CB$2,ADJ!$2:$2,0)),0)</f>
        <v/>
      </c>
      <c r="CC915">
        <f>SUM(BX915:CB915)</f>
        <v/>
      </c>
      <c r="CD915">
        <f>IFERROR(INDEX(PIS!$A$1:$BZ$1000,MATCH(PAYROLL!D915,PIS!C$1:C$500,0),MATCH(PAYROLL!CD$1,PIS!$1:$1,0)),0)</f>
        <v/>
      </c>
      <c r="CE915">
        <f>IFERROR(IF(OR(INDEX(PIS!P$1:P$500,MATCH(D915,PIS!C$1:C$500,0))="LT2",INDEX(PIS!P$1:P$500,MATCH(D915,PIS!C$1:C$500,0))="P10"),0,SUM(CC915,CD915*VLOOKUP("R601",TSC!B:C,2,0),VLOOKUP("R602",TSC!B:C,2,0))),0)</f>
        <v/>
      </c>
      <c r="CF915">
        <f>MAX(BW915-CE915,0)</f>
        <v/>
      </c>
      <c r="CG915">
        <f>IFERROR(IF(OR(RIGHT(INDEX(PIS!P$1:P$500,MATCH(D915,PIS!C$1:C$500)),5)="P10",RIGHT(INDEX(PIS!P$1:P$500,MATCH(D915,PIS!C$1:C$500)),5)="CK"),0,IF(CF915&lt;=5000000,CF915*5%,IF(CF915&lt;=10000000,CF915*10%-250000,IF(CF915&lt;=18000000,CF915*15%-750000,IF(CF915&lt;=32000000,CF915*20%-1650000,IF(CF915&lt;=52000000,CF915*25%-3250000,IF(CF915&lt;=80000000,BH915*30%-5850000,CF915*35%-9850000))))))),0)</f>
        <v/>
      </c>
      <c r="CH915">
        <f>IFERROR(IF(OR(INDEX(PIS!P$1:P$500,MATCH(D915,PIS!C$1:C$500))="LT",INDEX(PIS!P$1:P$500,MATCH(D915,PIS!C$1:C$500))="CK"),0,IF(CF915&lt;2000000,0,CF915*10%)),0)</f>
        <v/>
      </c>
      <c r="CI915">
        <f>IFERROR(INDEX(ADJ!$A$1:$BZ$1000,MATCH(PAYROLL!D915,ADJ!A$1:A$500,0),MATCH(PAYROLL!CI$2,ADJ!$2:$2,0)),0)</f>
        <v/>
      </c>
      <c r="CJ915">
        <f>IFERROR(INDEX(ADJ!$A$1:$BZ$1000,MATCH(PAYROLL!D915,ADJ!A$1:A$500,0),MATCH(PAYROLL!CJ$2,ADJ!$2:$2,0)),0)</f>
        <v/>
      </c>
      <c r="CK915">
        <f>IFERROR(INDEX(ADJ!$A$1:$BZ$1000,MATCH(PAYROLL!D915,ADJ!A$1:A$500,0),MATCH(PAYROLL!CK$2,ADJ!$2:$2,0)),0)</f>
        <v/>
      </c>
      <c r="CL915">
        <f>SUM(CG915:CK915)</f>
        <v/>
      </c>
      <c r="CM915">
        <f>ROUND(SUM(CH915:CK915),0)</f>
        <v/>
      </c>
      <c r="CN915">
        <f>IFERROR(INDEX(CSDA!D$1:D$500,MATCH($CN$2,CSDA!C$1:C$500,0))*INDEX(PIS!V$1:V$500,MATCH(D915,PIS!C$1:C$500))+INDEX(ADJ!$A$1:$BZ$1000,MATCH(PAYROLL!D915,ADJ!A$1:A$500,0),MATCH(PAYROLL!CN$2,ADJ!$2:$2,0)),0)</f>
        <v/>
      </c>
      <c r="CO915">
        <f>IFERROR(INDEX(ADJ!$A$1:$BZ$1000,MATCH(PAYROLL!D915,ADJ!A$1:A$500,0),MATCH(PAYROLL!CO$2,ADJ!$2:$2,0)),0)</f>
        <v/>
      </c>
      <c r="CP915">
        <f>IFERROR(INDEX(ADJ!$A$1:$BZ$1000,MATCH(PAYROLL!D915,ADJ!A$1:A$500,0),MATCH(PAYROLL!CP$2,ADJ!$2:$2,0)),0)</f>
        <v/>
      </c>
      <c r="CQ915">
        <f>BP915-CL915-CI915-CM915-CN915-CO915-CP915-CC915</f>
        <v/>
      </c>
      <c r="CR915">
        <f>IFERROR(IF(RIGHT(INDEX(PIS!O$1:O$500,MATCH(D915,PIS!C$1:C$500,0)),5)="Gross",MIN(U915+V915,VLOOKUP("R700",TSC!B:C,2,0)*VLOOKUP("R101",TSC!B:C,2,0))*(VLOOKUP("T711",TSC!B:C,2,0)+VLOOKUP("T712",TSC!B:C,2,0))%,MIN(T915+V915,VLOOKUP("R700",TSC!B:C,2,0)*VLOOKUP("R101",TSC!B:C,2,0))*(VLOOKUP("T711",TSC!B:C,2,0)+VLOOKUP("T712",TSC!B:C,2,0)+VLOOKUP("R701",TSC!B:C,2,0))%),0)</f>
        <v/>
      </c>
      <c r="CS915">
        <f>IFERROR(IF(RIGHT(INDEX(PIS!O$1:O$500,MATCH(D915,PIS!C$1:C$500,0)),5)="Gross",MIN(U915+V915,VLOOKUP("R700",TSC!B:C,2,0)*VLOOKUP("R101",TSC!B:C,2,0))*(VLOOKUP("T714",TSC!B:C,2,0))%,MIN(T915+V915,VLOOKUP("R700",TSC!B:C,2,0)*VLOOKUP("R101",TSC!B:C,2,0))*(VLOOKUP("T704",TSC!B:C,2,0)+VLOOKUP("T714",TSC!B:C,2,0))%),0)</f>
        <v/>
      </c>
      <c r="CT915">
        <f>IFERROR(IF(RIGHT(INDEX(PIS!O$1:O$500,MATCH(D915,PIS!C$1:C$500,0)),5)="Gross",MIN(U915+V915,VLOOKUP("R700",TSC!B:C,2,0)*VLOOKUP("R101",TSC!B:C,2,0))*VLOOKUP("T705",TSC!B:C,2,0)%,MIN(T915+V915,VLOOKUP("R700",TSC!B:C,2,0)*VLOOKUP("R101",TSC!B:C,2,0))*VLOOKUP("T705",TSC!B:C,2,0)%),0)</f>
        <v/>
      </c>
      <c r="CU915">
        <f>IFERROR(IF(RIGHT(INDEX(PIS!O$1:O$500,MATCH(D915,PIS!C$1:C$500,0)),5)="Gross",MIN(U915+V915,VLOOKUP("R700",TSC!B:C,2,0)*VLOOKUP("R101",TSC!B:C,2,0))*(VLOOKUP("T713",TSC!B:C,2,0))%,MIN(T915+V915,VLOOKUP("R700",TSC!B:C,2,0)*VLOOKUP("R101",TSC!B:C,2,0))*(VLOOKUP("T713",TSC!B:C,2,0))%),0)</f>
        <v/>
      </c>
      <c r="CV915">
        <f>IFERROR(INDEX(ADJ!$A$1:$BZ$1000,MATCH(PAYROLL!D915,ADJ!A$1:A$500,0),MATCH(PAYROLL!CV$2,ADJ!$2:$2,0)),0)</f>
        <v/>
      </c>
      <c r="CW915">
        <f>IFERROR(INDEX(ADJ!$A$1:$BZ$1000,MATCH(PAYROLL!D915,ADJ!A$1:A$500,0),MATCH(PAYROLL!CW$2,ADJ!$2:$2,0)),0)</f>
        <v/>
      </c>
      <c r="CX915">
        <f>SUM(CR915:CW915)</f>
        <v/>
      </c>
      <c r="CY915">
        <f>ROUND(IF(CR915&gt;0,T915+V915*VLOOKUP("R202",TSC!$B$1:$C$500,2,0),0),0)</f>
        <v/>
      </c>
      <c r="CZ915">
        <f>IFERROR(INDEX(CSDA!D$1:D$500,MATCH($CZ$2,CSDA!C$1:C$500,0)),0)</f>
        <v/>
      </c>
      <c r="DA915">
        <f>ROUND(T915*0.7%,0)</f>
        <v/>
      </c>
      <c r="DB915">
        <f>ROUND(T915/12,0)</f>
        <v/>
      </c>
      <c r="DC915">
        <f ref="DC915" t="array">IFERROR(INDEX(CSDA!D$1:D$500,MATCH("Trích giữ"&amp;PAYROLL!DC$2,CSDA!A$1:A$500&amp;CSDA!C$1:C$500,0)),0)</f>
        <v/>
      </c>
      <c r="DD915">
        <f ref="DD915" t="array">IFERROR(INDEX(CSDA!D$1:D$500,MATCH("Trích giữ"&amp;PAYROLL!DD$2,CSDA!A$1:A$500&amp;CSDA!C$1:C$500,0)),0)</f>
        <v/>
      </c>
      <c r="DE915">
        <f ref="DE915" t="array">IFERROR(INDEX(CSDA!D$1:D$500,MATCH("Trích giữ"&amp;PAYROLL!DE$2,CSDA!A$1:A$500&amp;CSDA!C$1:C$500,0)),0)</f>
        <v/>
      </c>
      <c r="DF915">
        <f>IFERROR(INDEX(CSDA!D$1:D$500,MATCH(PAYROLL!DF$2,CSDA!C$1:C$500,0)),0)</f>
        <v/>
      </c>
      <c r="DG915">
        <f ref="DG915" t="array">IFERROR(INDEX(CSDA!D$1:D$500,MATCH("Trích giữ"&amp;PAYROLL!DG$2,CSDA!A$1:A$500&amp;CSDA!C$1:C$500,0)),0)</f>
        <v/>
      </c>
      <c r="DH915">
        <f>ROUND(T915/26,0)</f>
        <v/>
      </c>
      <c r="DI915">
        <f ref="DI915" t="array">IFERROR(INDEX(CSDA!D$1:D$500,MATCH("Trích giữ"&amp;PAYROLL!DI$2,CSDA!A$1:A$500&amp;CSDA!C$1:C$500,0)),0)</f>
        <v/>
      </c>
      <c r="DJ915">
        <f>IF(U915=0,T915*21.5%-BL915,0)</f>
        <v/>
      </c>
      <c r="DK915">
        <f ref="DK915" t="array">IFERROR(INDEX(CSDA!D$1:D$500,MATCH("Trích giữ"&amp;PAYROLL!DK$2,CSDA!A$1:A$500&amp;CSDA!C$1:C$500,0)),0)</f>
        <v/>
      </c>
      <c r="DL915">
        <f>IFERROR(INDEX(CSDA!D$1:D$500,MATCH(PAYROLL!DL$2,CSDA!C$1:C$500,0))/12,0)</f>
        <v/>
      </c>
      <c r="DM915">
        <f>SUM(DB915:DL915)</f>
        <v/>
      </c>
      <c r="DN915">
        <f>IFERROR(INDEX(ADJ!$A$1:$BZ$1000,MATCH(PAYROLL!D915,ADJ!A$1:A$500,0),MATCH(PAYROLL!DN$2,ADJ!$2:$2,0)),0)</f>
        <v/>
      </c>
      <c r="DO915">
        <f>IFERROR(SUM(BP915,DM915:DN915,CX915:DA915)-DT915,0)</f>
        <v/>
      </c>
      <c r="DP915">
        <f ref="DP915" t="array">SUM(BW915*IFERROR(INDEX(CSDA!D$1:D$500,MATCH(BW$2,CSDA!C$1:C$500,0)),0)%,CX915*IFERROR(INDEX(CSDA!D$1:D$500,MATCH(CX$2,CSDA!C$1:C$500,0)),0)%,DA915*IFERROR(INDEX(CSDA!D$1:D$500,MATCH(DA$2,CSDA!C$1:C$500,0)),0)%,DB915*IFERROR(INDEX(CSDA!D$1:D$500,MATCH(DB$2,CSDA!C$1:C$500,0)),0)%,DF915*IFERROR(INDEX(CSDA!D$1:D$500,MATCH("Phí dịch vụ"&amp;PAYROLL!DF$2,CSDA!A$1:A$500&amp;CSDA!C$1:C$500,0)),0)%,DC915*IFERROR(INDEX(CSDA!D$1:D$500,MATCH("Phí dịch vụ"&amp;PAYROLL!DC$2,CSDA!A$1:A$500&amp;CSDA!C$1:C$500,0)),0)%,DH915*IFERROR(INDEX(CSDA!D$1:D$500,MATCH("Phí dịch vụ"&amp;PAYROLL!DH$2,CSDA!A$1:A$500&amp;CSDA!C$1:C$500,0)),0)%,DJ915*IFERROR(INDEX(CSDA!D$1:D$500,MATCH("Phí dịch vụ"&amp;PAYROLL!DJ$2,CSDA!A$1:A$500&amp;CSDA!C$1:C$500,0)),0)%,BN915*IFERROR(INDEX(CSDA!D$1:D$500,MATCH(BN$2,CSDA!C$1:C$500,0)),0)%)-BN915*7%</f>
        <v/>
      </c>
      <c r="DQ915">
        <f>IFERROR(INDEX(ADJ!$A$1:$BZ$1000,MATCH(PAYROLL!D915,ADJ!A$1:A$500,0),MATCH(PAYROLL!DQ$2,ADJ!$2:$2,0)),0)</f>
        <v/>
      </c>
      <c r="DR915">
        <f>IFERROR(INDEX(ADJ!$A$1:$BZ$1000,MATCH(PAYROLL!D915,ADJ!A$1:A$500,0),MATCH(PAYROLL!DR$2,ADJ!$2:$2,0)),0)</f>
        <v/>
      </c>
      <c r="DS915">
        <f>SUM(DP915:DR915)</f>
        <v/>
      </c>
      <c r="DT915">
        <f>EK915</f>
        <v/>
      </c>
      <c r="DU915">
        <f>SUM(DO915:DR915)</f>
        <v/>
      </c>
      <c r="DV915">
        <f>ROUND(DU915*0.1,0)</f>
        <v/>
      </c>
      <c r="DW915">
        <f>DU915+DV915</f>
        <v/>
      </c>
      <c r="DZ915">
        <f>IFERROR(INDEX(ADJ!$A$1:$BZ$1000,MATCH(PAYROLL!$D915,ADJ!A$1:A$500,0),MATCH(PAYROLL!DZ$2,ADJ!$2:$2,0)),0)</f>
        <v/>
      </c>
      <c r="EA915">
        <f>IFERROR(INDEX(ADJ!$A$1:$BZ$1000,MATCH(PAYROLL!$D915,ADJ!A$1:A$500,0),MATCH(PAYROLL!EA$2,ADJ!$2:$2,0)),0)</f>
        <v/>
      </c>
      <c r="EB915">
        <f>IFERROR(INDEX(ADJ!$A$1:$BZ$1000,MATCH(PAYROLL!$D915,ADJ!A$1:A$500,0),MATCH(PAYROLL!EB$2,ADJ!$2:$2,0)),0)</f>
        <v/>
      </c>
      <c r="EC915">
        <f>IFERROR(INDEX(ADJ!$A$1:$BZ$1000,MATCH(PAYROLL!$D915,ADJ!A$1:A$500,0),MATCH(PAYROLL!EC$2,ADJ!$2:$2,0)),0)</f>
        <v/>
      </c>
      <c r="ED915">
        <f>IFERROR(INDEX(ADJ!$A$1:$BZ$1000,MATCH(PAYROLL!$D915,ADJ!A$1:A$500,0),MATCH(PAYROLL!ED$2,ADJ!$2:$2,0)),0)</f>
        <v/>
      </c>
      <c r="EE915">
        <f>IFERROR(INDEX(ADJ!$A$1:$BZ$1000,MATCH(PAYROLL!$D915,ADJ!A$1:A$500,0),MATCH(PAYROLL!EE$2,ADJ!$2:$2,0)),0)</f>
        <v/>
      </c>
      <c r="EF915">
        <f>IFERROR(INDEX(ADJ!$A$1:$BZ$1000,MATCH(PAYROLL!$D915,ADJ!A$1:A$500,0),MATCH(PAYROLL!EF$2,ADJ!$2:$2,0)),0)</f>
        <v/>
      </c>
      <c r="EG915">
        <f>IFERROR(INDEX(ADJ!$A$1:$BZ$1000,MATCH(PAYROLL!$D915,ADJ!A$1:A$500,0),MATCH(PAYROLL!EG$2,ADJ!$2:$2,0)),0)</f>
        <v/>
      </c>
      <c r="EH915">
        <f>IFERROR(INDEX(ADJ!$A$1:$BZ$1000,MATCH(PAYROLL!$D915,ADJ!A$1:A$500,0),MATCH(PAYROLL!EH$2,ADJ!$2:$2,0)),0)</f>
        <v/>
      </c>
      <c r="EI915">
        <f>IFERROR(INDEX(ADJ!$A$1:$BZ$1000,MATCH(PAYROLL!D915,ADJ!A$1:A$500,0),MATCH(PAYROLL!EI$2,ADJ!$2:$2,0)),0)</f>
        <v/>
      </c>
      <c r="EJ915">
        <f>IFERROR(INDEX(ADJ!$A$1:$BZ$1000,MATCH(PAYROLL!$D915,ADJ!A$1:A$500,0),MATCH(PAYROLL!EJ$2,ADJ!$2:$2,0)),0)</f>
        <v/>
      </c>
      <c r="EK915">
        <f>SUM(DZ915:EJ915)</f>
        <v/>
      </c>
    </row>
    <row r="916">
      <c r="A916" t="n">
        <v>914</v>
      </c>
      <c r="B916" t="inlineStr">
        <is>
          <t>Hà Văn Thoại</t>
        </is>
      </c>
      <c r="D916" t="inlineStr">
        <is>
          <t>153267-01</t>
        </is>
      </c>
      <c r="S916">
        <f>IFERROR(INDEX(PIS!$A$1:$BZ$1000,MATCH($D916,PIS!C$1:C$500,0),MATCH("Lương CB tháng trước",PIS!$1:$1,0)),0)</f>
        <v/>
      </c>
      <c r="T916">
        <f>IFERROR(INDEX(PIS!$A$1:$BZ$1000,MATCH($D916,PIS!C$1:C$500,0),MATCH("Lương CB hiện tại",PIS!$1:$1,0)),0)</f>
        <v/>
      </c>
      <c r="U916">
        <f>IFERROR(INDEX(PIS!$A$1:$BZ$1000,MATCH($D916,PIS!C$1:C$500,0),MATCH("Lương đóng BHBB",PIS!$1:$1,0)),0)</f>
        <v/>
      </c>
      <c r="V916">
        <f>IFERROR(INDEX(PIS!$A$1:$BZ$1000,MATCH($D916,PIS!C$1:C$500,0),MATCH(V$2,PIS!$2:$2,0)),0)</f>
        <v/>
      </c>
      <c r="W916">
        <f>IFERROR(INDEX(PIS!$A$1:$BZ$1000,MATCH($D916,PIS!C$1:C$500,0),MATCH(W$2,PIS!$2:$2,0)),0)</f>
        <v/>
      </c>
      <c r="X916">
        <f>IFERROR(INDEX(PIS!$A$1:$BZ$1000,MATCH($D916,PIS!C$1:C$500,0),MATCH(X$2,PIS!$2:$2,0)),0)</f>
        <v/>
      </c>
      <c r="Y916">
        <f>IFERROR(INDEX(PIS!$A$1:$BZ$1000,MATCH($D916,PIS!C$1:C$500,0),MATCH(Y$2,PIS!$2:$2,0)),0)</f>
        <v/>
      </c>
      <c r="Z916">
        <f>IFERROR(INDEX(PIS!$A$1:$BZ$1000,MATCH($D916,PIS!C$1:C$500,0),MATCH(Z$2,PIS!$2:$2,0)),0)</f>
        <v/>
      </c>
      <c r="AA916">
        <f>IFERROR(INDEX(PIS!$A$1:$BZ$1000,MATCH($D916,PIS!C$1:C$500,0),MATCH(AA$2,PIS!$2:$2,0)),0)</f>
        <v/>
      </c>
      <c r="AB916">
        <f>IFERROR(INDEX(PIS!$A$1:$BZ$1000,MATCH($D916,PIS!C$1:C$500,0),MATCH(AB$2,PIS!$2:$2,0)),0)</f>
        <v/>
      </c>
      <c r="AC916">
        <f>SUM(V916:AB916)</f>
        <v/>
      </c>
      <c r="AD916">
        <f>IFERROR(INDEX(TIMESHEET!$A$1:$AI$5000,MATCH($D916,TIMESHEET!A$1:A$500,0),MATCH("T100",TIMESHEET!$2:$2,0))-2,0)</f>
        <v/>
      </c>
      <c r="AE916">
        <f>IFERROR(INDEX(TIMESHEET!$A$1:$AI$5000,MATCH($D916,TIMESHEET!A$1:A$500,0),MATCH("T202",TIMESHEET!$2:$2,0)),0)</f>
        <v/>
      </c>
      <c r="AF916">
        <f>IFERROR(INDEX(TIMESHEET!$A$1:$AI$5000,MATCH($D916,TIMESHEET!A$1:A$500,0),MATCH("T302",TIMESHEET!$2:$2,0)),0)</f>
        <v/>
      </c>
      <c r="AG916">
        <f>IFERROR(INDEX(TIMESHEET!$A$1:$AI$5000,MATCH($D916,TIMESHEET!A$1:A$500,0),MATCH("T406",TIMESHEET!$2:$2,0)),0)</f>
        <v/>
      </c>
      <c r="AH916">
        <f>AE916+AG916</f>
        <v/>
      </c>
      <c r="AI916">
        <f>IFERROR(INDEX(TIMESHEET!$A$1:$AI$5000,MATCH($D916,TIMESHEET!A$1:A$500,0),MATCH("T701",TIMESHEET!$2:$2,0)),0)</f>
        <v/>
      </c>
      <c r="AJ916">
        <f>IFERROR(INDEX(TIMESHEET!$A$1:$AI$5000,MATCH($D916,TIMESHEET!B$1:B$500,0),MATCH("T320",TIMESHEET!$2:$2,0)),0)</f>
        <v/>
      </c>
      <c r="AK916">
        <f>IFERROR(IF(LEFT(INDEX(PIS!O$1:O$500,MATCH(D916,PIS!C$1:C$500)),1)="M",T916/AD916*SUM(AE916:AG916),T916*AD916),0)</f>
        <v/>
      </c>
      <c r="AL916">
        <f>IFERROR(INDEX(ADJ!$A$1:$BZ$1000,MATCH(PAYROLL!D916,ADJ!A$1:A$500,0),MATCH(PAYROLL!AL$2,ADJ!$2:$2,0)),0)</f>
        <v/>
      </c>
      <c r="AM916">
        <f>SUM(AK916:AL916)</f>
        <v/>
      </c>
      <c r="AN916">
        <f>IFERROR(ROUND(V916/$AD916*$AH916,0),0)</f>
        <v/>
      </c>
      <c r="AO916">
        <f>IFERROR(ROUND(W916/$AD916*$AH916,0),0)</f>
        <v/>
      </c>
      <c r="AP916">
        <f>IFERROR(ROUND(X916/$AD916*$AE916,0),0)</f>
        <v/>
      </c>
      <c r="AQ916">
        <f>IFERROR(ROUND(Y916/$AD916*$AH916,0),0)</f>
        <v/>
      </c>
      <c r="AR916">
        <f>IFERROR(ROUND(Z916/$AD916*$AH916,0),0)</f>
        <v/>
      </c>
      <c r="AS916">
        <f>IFERROR(ROUND(AA916/$AD916*$AH916,0),0)</f>
        <v/>
      </c>
      <c r="AT916">
        <f>IFERROR(IF((AE916+AF916+AG916)&gt;13,AB916,ROUND(AB916/AD916*AH916,0)),0)</f>
        <v/>
      </c>
      <c r="AU916">
        <f>IFERROR(INDEX(ADJ!$A$1:$BZ$1000,MATCH(PAYROLL!D916,ADJ!A$1:A$500,0),MATCH(PAYROLL!AU$2,ADJ!$2:$2,0)),0)</f>
        <v/>
      </c>
      <c r="AV916">
        <f>ROUND(SUM(AN916:AU916),0)</f>
        <v/>
      </c>
      <c r="AW916">
        <f>IFERROR(INDEX(TIMESHEET!$A$1:$AI$5000,MATCH(PAYROLL!D916,TIMESHEET!A$1:A$500,0),MATCH("T620",TIMESHEET!$2:$2,0)),0)</f>
        <v/>
      </c>
      <c r="AX916">
        <f>IFERROR(INDEX(TIMESHEET!$A$1:$AI$5000,MATCH(PAYROLL!D916,TIMESHEET!A$1:A$500,0),MATCH("T601",TIMESHEET!$2:$2,0)),0)</f>
        <v/>
      </c>
      <c r="AY916">
        <f>IFERROR(INDEX(TIMESHEET!$A$1:$AI$5000,MATCH(PAYROLL!D916,TIMESHEET!A$1:A$500,0),MATCH("T602",TIMESHEET!$2:$2,0)),0)</f>
        <v/>
      </c>
      <c r="AZ916">
        <f>IFERROR(INDEX(TIMESHEET!$A$1:$AI$5000,MATCH(PAYROLL!D916,TIMESHEET!A$1:A$500,0),MATCH("T603",TIMESHEET!$2:$2,0)),0)</f>
        <v/>
      </c>
      <c r="BA916">
        <f>IFERROR(INDEX(TIMESHEET!$A$1:$AI$5000,MATCH(PAYROLL!D916,TIMESHEET!A$1:A$500,0),MATCH("T611",TIMESHEET!$2:$2,0)),0)</f>
        <v/>
      </c>
      <c r="BB916">
        <f>IFERROR(INDEX(TIMESHEET!$A$1:$AI$5000,MATCH(PAYROLL!D916,TIMESHEET!A$1:A$500,0),MATCH("T612",TIMESHEET!$2:$2,0)),0)</f>
        <v/>
      </c>
      <c r="BC916">
        <f>IFERROR(INDEX(TIMESHEET!$A$1:$AI$5000,MATCH(PAYROLL!D916,TIMESHEET!A$1:A$500,0),MATCH("T613",TIMESHEET!$2:$2,0)),0)</f>
        <v/>
      </c>
      <c r="BD916">
        <f>IFERROR(INDEX(TIMESHEET!$A$1:$AI$5000,MATCH(PAYROLL!D916,TIMESHEET!A$1:A$500,0),MATCH("T500",TIMESHEET!$2:$2,0)),0)</f>
        <v/>
      </c>
      <c r="BE916">
        <f>IFERROR(IF(LEFT(INDEX(PIS!O$1:O$500,MATCH(D916,PIS!C$1:C$500)),1)="M",T916/AD916/8*(AW916+AX916*1.5+AY916*2+AZ916*3+BA916*2.1+BB916*2.7+BC916*3.9+BD916*0.3),T916/8*(AW916+AX916*1.5+AY916*2+AZ916*3+BA916*2.1+BB916*2.7+BC916*3.9+BD916*0.3)),0)</f>
        <v/>
      </c>
      <c r="BF916">
        <f>IFERROR(INDEX(ADJ!$A$1:$BZ$1000,MATCH(PAYROLL!$D916,ADJ!A$1:A$500,0),MATCH(PAYROLL!BF$2,ADJ!$2:$2,0)),0)</f>
        <v/>
      </c>
      <c r="BG916">
        <f>IFERROR(INDEX(ADJ!$A$1:$BZ$1000,MATCH(PAYROLL!D916,ADJ!A$1:A$500,0),MATCH(PAYROLL!BG$2,ADJ!$2:$2,0)),0)</f>
        <v/>
      </c>
      <c r="BH916">
        <f>IFERROR(INDEX(ADJ!$A$1:$BZ$1000,MATCH(PAYROLL!D916,ADJ!A$1:A$500,0),MATCH(PAYROLL!BH$2,ADJ!$2:$2,0)),0)</f>
        <v/>
      </c>
      <c r="BI916">
        <f>IFERROR(INDEX(ADJ!$A$1:$BZ$1000,MATCH(PAYROLL!D916,ADJ!A$1:A$500,0),MATCH(PAYROLL!BI$2,ADJ!$2:$2,0)),0)</f>
        <v/>
      </c>
      <c r="BJ916">
        <f>IFERROR(INDEX(ADJ!$A$1:$BZ$1000,MATCH(PAYROLL!D916,ADJ!A$1:A$500,0),MATCH(PAYROLL!BJ$2,ADJ!$2:$2,0)),0)</f>
        <v/>
      </c>
      <c r="BK916">
        <f>SUM(BF916:BJ916)</f>
        <v/>
      </c>
      <c r="BL916">
        <f>IFERROR(INDEX(ADJ!$A$1:$BZ$1000,MATCH(PAYROLL!D916,ADJ!A$1:A$500,0),MATCH(PAYROLL!BL$2,ADJ!$2:$2,0)),0)</f>
        <v/>
      </c>
      <c r="BM916">
        <f>IFERROR(INDEX(ADJ!$A$1:$BZ$1000,MATCH(PAYROLL!D916,ADJ!A$1:A$500,0),MATCH(PAYROLL!BM$2,ADJ!$2:$2,0)),0)</f>
        <v/>
      </c>
      <c r="BN916">
        <f>IFERROR(INDEX(ADJ!$A$1:$BZ$1000,MATCH(PAYROLL!D916,ADJ!A$1:A$500,0),MATCH(PAYROLL!BN$2,ADJ!$2:$2,0)),0)</f>
        <v/>
      </c>
      <c r="BO916">
        <f>IFERROR(INDEX(ADJ!$A$1:$BZ$1000,MATCH(PAYROLL!D916,ADJ!A$1:A$500,0),MATCH(PAYROLL!BO$2,ADJ!$2:$2,0)),0)</f>
        <v/>
      </c>
      <c r="BP916">
        <f>SUM(AM916,AV916,BE916,BK916,BL916:BO916)</f>
        <v/>
      </c>
      <c r="BQ916">
        <f>BO916</f>
        <v/>
      </c>
      <c r="BR916">
        <f>IFERROR(ROUND(IF(LEFT(INDEX(PIS!O$1:O$500,MATCH(D916,PIS!C$1:C$500)),1)="D",T916/8*(BD916*0.3),IF(LEFT(INDEX(PIS!O$1:O$500,MATCH(D916,PIS!C$1:C$500)),1)="H",T916*($BD916*0.3),T916/$AD916/8*($BD916*0.3))),0),0)</f>
        <v/>
      </c>
      <c r="BS916">
        <f>IF(AP916&lt;1,0,MIN(AP916,730000))</f>
        <v/>
      </c>
      <c r="BT916">
        <f>IFERROR(ROUND((BE916-SUM(AW916:BC916)*T916/AD916/8),0)-BR916,0)</f>
        <v/>
      </c>
      <c r="BU916">
        <f>AO916</f>
        <v/>
      </c>
      <c r="BV916">
        <f>SUM(BQ916:BU916)</f>
        <v/>
      </c>
      <c r="BW916">
        <f>BP916-BV916</f>
        <v/>
      </c>
      <c r="BX916">
        <f>IFERROR(IF(RIGHT(INDEX(PIS!O$1:O$500,MATCH(D916,PIS!C$1:C$500)),5)="Gross",MIN(U916+V916,VLOOKUP("R700",TSC!B:C,2,0)*VLOOKUP("R101",TSC!B:C,2,0))*VLOOKUP("R701",TSC!B:C,2,0)%,0),0)</f>
        <v/>
      </c>
      <c r="BY916">
        <f>IFERROR(IF(RIGHT(INDEX(PIS!O$1:O$500,MATCH(D916,PIS!C$1:C$500)),5)="Gross",MIN(U916+V916,VLOOKUP("R700",TSC!B:C,2,0)*VLOOKUP("R101",TSC!B:C,2,0))*VLOOKUP("T704",TSC!B:C,2,0)%,0),0)</f>
        <v/>
      </c>
      <c r="BZ916">
        <f>IFERROR(IF(RIGHT(INDEX(PIS!O$1:O$500,MATCH(D916,PIS!C$1:C$500)),5)="Gross",MIN(U916+V916,VLOOKUP("R700",TSC!B:C,2,0)*VLOOKUP("1",TSC!F:G,2,0))*VLOOKUP("T705",TSC!B:C,2,0)%,0),0)</f>
        <v/>
      </c>
      <c r="CA916">
        <f>IFERROR(INDEX(ADJ!$A$1:$BZ$1000,MATCH(PAYROLL!D916,ADJ!A$1:A$500,0),MATCH(PAYROLL!CA$2,ADJ!$2:$2,0)),0)</f>
        <v/>
      </c>
      <c r="CB916">
        <f>IFERROR(INDEX(ADJ!$A$1:$BZ$1000,MATCH(PAYROLL!D916,ADJ!A$1:A$500,0),MATCH(PAYROLL!CB$2,ADJ!$2:$2,0)),0)</f>
        <v/>
      </c>
      <c r="CC916">
        <f>SUM(BX916:CB916)</f>
        <v/>
      </c>
      <c r="CD916">
        <f>IFERROR(INDEX(PIS!$A$1:$BZ$1000,MATCH(PAYROLL!D916,PIS!C$1:C$500,0),MATCH(PAYROLL!CD$1,PIS!$1:$1,0)),0)</f>
        <v/>
      </c>
      <c r="CE916">
        <f>IFERROR(IF(OR(INDEX(PIS!P$1:P$500,MATCH(D916,PIS!C$1:C$500,0))="LT2",INDEX(PIS!P$1:P$500,MATCH(D916,PIS!C$1:C$500,0))="P10"),0,SUM(CC916,CD916*VLOOKUP("R601",TSC!B:C,2,0),VLOOKUP("R602",TSC!B:C,2,0))),0)</f>
        <v/>
      </c>
      <c r="CF916">
        <f>MAX(BW916-CE916,0)</f>
        <v/>
      </c>
      <c r="CG916">
        <f>IFERROR(IF(OR(RIGHT(INDEX(PIS!P$1:P$500,MATCH(D916,PIS!C$1:C$500)),5)="P10",RIGHT(INDEX(PIS!P$1:P$500,MATCH(D916,PIS!C$1:C$500)),5)="CK"),0,IF(CF916&lt;=5000000,CF916*5%,IF(CF916&lt;=10000000,CF916*10%-250000,IF(CF916&lt;=18000000,CF916*15%-750000,IF(CF916&lt;=32000000,CF916*20%-1650000,IF(CF916&lt;=52000000,CF916*25%-3250000,IF(CF916&lt;=80000000,BH916*30%-5850000,CF916*35%-9850000))))))),0)</f>
        <v/>
      </c>
      <c r="CH916">
        <f>IFERROR(IF(OR(INDEX(PIS!P$1:P$500,MATCH(D916,PIS!C$1:C$500))="LT",INDEX(PIS!P$1:P$500,MATCH(D916,PIS!C$1:C$500))="CK"),0,IF(CF916&lt;2000000,0,CF916*10%)),0)</f>
        <v/>
      </c>
      <c r="CI916">
        <f>IFERROR(INDEX(ADJ!$A$1:$BZ$1000,MATCH(PAYROLL!D916,ADJ!A$1:A$500,0),MATCH(PAYROLL!CI$2,ADJ!$2:$2,0)),0)</f>
        <v/>
      </c>
      <c r="CJ916">
        <f>IFERROR(INDEX(ADJ!$A$1:$BZ$1000,MATCH(PAYROLL!D916,ADJ!A$1:A$500,0),MATCH(PAYROLL!CJ$2,ADJ!$2:$2,0)),0)</f>
        <v/>
      </c>
      <c r="CK916">
        <f>IFERROR(INDEX(ADJ!$A$1:$BZ$1000,MATCH(PAYROLL!D916,ADJ!A$1:A$500,0),MATCH(PAYROLL!CK$2,ADJ!$2:$2,0)),0)</f>
        <v/>
      </c>
      <c r="CL916">
        <f>SUM(CG916:CK916)</f>
        <v/>
      </c>
      <c r="CM916">
        <f>ROUND(SUM(CH916:CK916),0)</f>
        <v/>
      </c>
      <c r="CN916">
        <f>IFERROR(INDEX(CSDA!D$1:D$500,MATCH($CN$2,CSDA!C$1:C$500,0))*INDEX(PIS!V$1:V$500,MATCH(D916,PIS!C$1:C$500))+INDEX(ADJ!$A$1:$BZ$1000,MATCH(PAYROLL!D916,ADJ!A$1:A$500,0),MATCH(PAYROLL!CN$2,ADJ!$2:$2,0)),0)</f>
        <v/>
      </c>
      <c r="CO916">
        <f>IFERROR(INDEX(ADJ!$A$1:$BZ$1000,MATCH(PAYROLL!D916,ADJ!A$1:A$500,0),MATCH(PAYROLL!CO$2,ADJ!$2:$2,0)),0)</f>
        <v/>
      </c>
      <c r="CP916">
        <f>IFERROR(INDEX(ADJ!$A$1:$BZ$1000,MATCH(PAYROLL!D916,ADJ!A$1:A$500,0),MATCH(PAYROLL!CP$2,ADJ!$2:$2,0)),0)</f>
        <v/>
      </c>
      <c r="CQ916">
        <f>BP916-CL916-CI916-CM916-CN916-CO916-CP916-CC916</f>
        <v/>
      </c>
      <c r="CR916">
        <f>IFERROR(IF(RIGHT(INDEX(PIS!O$1:O$500,MATCH(D916,PIS!C$1:C$500,0)),5)="Gross",MIN(U916+V916,VLOOKUP("R700",TSC!B:C,2,0)*VLOOKUP("R101",TSC!B:C,2,0))*(VLOOKUP("T711",TSC!B:C,2,0)+VLOOKUP("T712",TSC!B:C,2,0))%,MIN(T916+V916,VLOOKUP("R700",TSC!B:C,2,0)*VLOOKUP("R101",TSC!B:C,2,0))*(VLOOKUP("T711",TSC!B:C,2,0)+VLOOKUP("T712",TSC!B:C,2,0)+VLOOKUP("R701",TSC!B:C,2,0))%),0)</f>
        <v/>
      </c>
      <c r="CS916">
        <f>IFERROR(IF(RIGHT(INDEX(PIS!O$1:O$500,MATCH(D916,PIS!C$1:C$500,0)),5)="Gross",MIN(U916+V916,VLOOKUP("R700",TSC!B:C,2,0)*VLOOKUP("R101",TSC!B:C,2,0))*(VLOOKUP("T714",TSC!B:C,2,0))%,MIN(T916+V916,VLOOKUP("R700",TSC!B:C,2,0)*VLOOKUP("R101",TSC!B:C,2,0))*(VLOOKUP("T704",TSC!B:C,2,0)+VLOOKUP("T714",TSC!B:C,2,0))%),0)</f>
        <v/>
      </c>
      <c r="CT916">
        <f>IFERROR(IF(RIGHT(INDEX(PIS!O$1:O$500,MATCH(D916,PIS!C$1:C$500,0)),5)="Gross",MIN(U916+V916,VLOOKUP("R700",TSC!B:C,2,0)*VLOOKUP("R101",TSC!B:C,2,0))*VLOOKUP("T705",TSC!B:C,2,0)%,MIN(T916+V916,VLOOKUP("R700",TSC!B:C,2,0)*VLOOKUP("R101",TSC!B:C,2,0))*VLOOKUP("T705",TSC!B:C,2,0)%),0)</f>
        <v/>
      </c>
      <c r="CU916">
        <f>IFERROR(IF(RIGHT(INDEX(PIS!O$1:O$500,MATCH(D916,PIS!C$1:C$500,0)),5)="Gross",MIN(U916+V916,VLOOKUP("R700",TSC!B:C,2,0)*VLOOKUP("R101",TSC!B:C,2,0))*(VLOOKUP("T713",TSC!B:C,2,0))%,MIN(T916+V916,VLOOKUP("R700",TSC!B:C,2,0)*VLOOKUP("R101",TSC!B:C,2,0))*(VLOOKUP("T713",TSC!B:C,2,0))%),0)</f>
        <v/>
      </c>
      <c r="CV916">
        <f>IFERROR(INDEX(ADJ!$A$1:$BZ$1000,MATCH(PAYROLL!D916,ADJ!A$1:A$500,0),MATCH(PAYROLL!CV$2,ADJ!$2:$2,0)),0)</f>
        <v/>
      </c>
      <c r="CW916">
        <f>IFERROR(INDEX(ADJ!$A$1:$BZ$1000,MATCH(PAYROLL!D916,ADJ!A$1:A$500,0),MATCH(PAYROLL!CW$2,ADJ!$2:$2,0)),0)</f>
        <v/>
      </c>
      <c r="CX916">
        <f>SUM(CR916:CW916)</f>
        <v/>
      </c>
      <c r="CY916">
        <f>ROUND(IF(CR916&gt;0,T916+V916*VLOOKUP("R202",TSC!$B$1:$C$500,2,0),0),0)</f>
        <v/>
      </c>
      <c r="CZ916">
        <f>IFERROR(INDEX(CSDA!D$1:D$500,MATCH($CZ$2,CSDA!C$1:C$500,0)),0)</f>
        <v/>
      </c>
      <c r="DA916">
        <f>ROUND(T916*0.7%,0)</f>
        <v/>
      </c>
      <c r="DB916">
        <f>ROUND(T916/12,0)</f>
        <v/>
      </c>
      <c r="DC916">
        <f ref="DC916" t="array">IFERROR(INDEX(CSDA!D$1:D$500,MATCH("Trích giữ"&amp;PAYROLL!DC$2,CSDA!A$1:A$500&amp;CSDA!C$1:C$500,0)),0)</f>
        <v/>
      </c>
      <c r="DD916">
        <f ref="DD916" t="array">IFERROR(INDEX(CSDA!D$1:D$500,MATCH("Trích giữ"&amp;PAYROLL!DD$2,CSDA!A$1:A$500&amp;CSDA!C$1:C$500,0)),0)</f>
        <v/>
      </c>
      <c r="DE916">
        <f ref="DE916" t="array">IFERROR(INDEX(CSDA!D$1:D$500,MATCH("Trích giữ"&amp;PAYROLL!DE$2,CSDA!A$1:A$500&amp;CSDA!C$1:C$500,0)),0)</f>
        <v/>
      </c>
      <c r="DF916">
        <f>IFERROR(INDEX(CSDA!D$1:D$500,MATCH(PAYROLL!DF$2,CSDA!C$1:C$500,0)),0)</f>
        <v/>
      </c>
      <c r="DG916">
        <f ref="DG916" t="array">IFERROR(INDEX(CSDA!D$1:D$500,MATCH("Trích giữ"&amp;PAYROLL!DG$2,CSDA!A$1:A$500&amp;CSDA!C$1:C$500,0)),0)</f>
        <v/>
      </c>
      <c r="DH916">
        <f>ROUND(T916/26,0)</f>
        <v/>
      </c>
      <c r="DI916">
        <f ref="DI916" t="array">IFERROR(INDEX(CSDA!D$1:D$500,MATCH("Trích giữ"&amp;PAYROLL!DI$2,CSDA!A$1:A$500&amp;CSDA!C$1:C$500,0)),0)</f>
        <v/>
      </c>
      <c r="DJ916">
        <f>IF(U916=0,T916*21.5%-BL916,0)</f>
        <v/>
      </c>
      <c r="DK916">
        <f ref="DK916" t="array">IFERROR(INDEX(CSDA!D$1:D$500,MATCH("Trích giữ"&amp;PAYROLL!DK$2,CSDA!A$1:A$500&amp;CSDA!C$1:C$500,0)),0)</f>
        <v/>
      </c>
      <c r="DL916">
        <f>IFERROR(INDEX(CSDA!D$1:D$500,MATCH(PAYROLL!DL$2,CSDA!C$1:C$500,0))/12,0)</f>
        <v/>
      </c>
      <c r="DM916">
        <f>SUM(DB916:DL916)</f>
        <v/>
      </c>
      <c r="DN916">
        <f>IFERROR(INDEX(ADJ!$A$1:$BZ$1000,MATCH(PAYROLL!D916,ADJ!A$1:A$500,0),MATCH(PAYROLL!DN$2,ADJ!$2:$2,0)),0)</f>
        <v/>
      </c>
      <c r="DO916">
        <f>IFERROR(SUM(BP916,DM916:DN916,CX916:DA916)-DT916,0)</f>
        <v/>
      </c>
      <c r="DP916">
        <f ref="DP916" t="array">SUM(BW916*IFERROR(INDEX(CSDA!D$1:D$500,MATCH(BW$2,CSDA!C$1:C$500,0)),0)%,CX916*IFERROR(INDEX(CSDA!D$1:D$500,MATCH(CX$2,CSDA!C$1:C$500,0)),0)%,DA916*IFERROR(INDEX(CSDA!D$1:D$500,MATCH(DA$2,CSDA!C$1:C$500,0)),0)%,DB916*IFERROR(INDEX(CSDA!D$1:D$500,MATCH(DB$2,CSDA!C$1:C$500,0)),0)%,DF916*IFERROR(INDEX(CSDA!D$1:D$500,MATCH("Phí dịch vụ"&amp;PAYROLL!DF$2,CSDA!A$1:A$500&amp;CSDA!C$1:C$500,0)),0)%,DC916*IFERROR(INDEX(CSDA!D$1:D$500,MATCH("Phí dịch vụ"&amp;PAYROLL!DC$2,CSDA!A$1:A$500&amp;CSDA!C$1:C$500,0)),0)%,DH916*IFERROR(INDEX(CSDA!D$1:D$500,MATCH("Phí dịch vụ"&amp;PAYROLL!DH$2,CSDA!A$1:A$500&amp;CSDA!C$1:C$500,0)),0)%,DJ916*IFERROR(INDEX(CSDA!D$1:D$500,MATCH("Phí dịch vụ"&amp;PAYROLL!DJ$2,CSDA!A$1:A$500&amp;CSDA!C$1:C$500,0)),0)%,BN916*IFERROR(INDEX(CSDA!D$1:D$500,MATCH(BN$2,CSDA!C$1:C$500,0)),0)%)-BN916*7%</f>
        <v/>
      </c>
      <c r="DQ916">
        <f>IFERROR(INDEX(ADJ!$A$1:$BZ$1000,MATCH(PAYROLL!D916,ADJ!A$1:A$500,0),MATCH(PAYROLL!DQ$2,ADJ!$2:$2,0)),0)</f>
        <v/>
      </c>
      <c r="DR916">
        <f>IFERROR(INDEX(ADJ!$A$1:$BZ$1000,MATCH(PAYROLL!D916,ADJ!A$1:A$500,0),MATCH(PAYROLL!DR$2,ADJ!$2:$2,0)),0)</f>
        <v/>
      </c>
      <c r="DS916">
        <f>SUM(DP916:DR916)</f>
        <v/>
      </c>
      <c r="DT916">
        <f>EK916</f>
        <v/>
      </c>
      <c r="DU916">
        <f>SUM(DO916:DR916)</f>
        <v/>
      </c>
      <c r="DV916">
        <f>ROUND(DU916*0.1,0)</f>
        <v/>
      </c>
      <c r="DW916">
        <f>DU916+DV916</f>
        <v/>
      </c>
      <c r="DZ916">
        <f>IFERROR(INDEX(ADJ!$A$1:$BZ$1000,MATCH(PAYROLL!$D916,ADJ!A$1:A$500,0),MATCH(PAYROLL!DZ$2,ADJ!$2:$2,0)),0)</f>
        <v/>
      </c>
      <c r="EA916">
        <f>IFERROR(INDEX(ADJ!$A$1:$BZ$1000,MATCH(PAYROLL!$D916,ADJ!A$1:A$500,0),MATCH(PAYROLL!EA$2,ADJ!$2:$2,0)),0)</f>
        <v/>
      </c>
      <c r="EB916">
        <f>IFERROR(INDEX(ADJ!$A$1:$BZ$1000,MATCH(PAYROLL!$D916,ADJ!A$1:A$500,0),MATCH(PAYROLL!EB$2,ADJ!$2:$2,0)),0)</f>
        <v/>
      </c>
      <c r="EC916">
        <f>IFERROR(INDEX(ADJ!$A$1:$BZ$1000,MATCH(PAYROLL!$D916,ADJ!A$1:A$500,0),MATCH(PAYROLL!EC$2,ADJ!$2:$2,0)),0)</f>
        <v/>
      </c>
      <c r="ED916">
        <f>IFERROR(INDEX(ADJ!$A$1:$BZ$1000,MATCH(PAYROLL!$D916,ADJ!A$1:A$500,0),MATCH(PAYROLL!ED$2,ADJ!$2:$2,0)),0)</f>
        <v/>
      </c>
      <c r="EE916">
        <f>IFERROR(INDEX(ADJ!$A$1:$BZ$1000,MATCH(PAYROLL!$D916,ADJ!A$1:A$500,0),MATCH(PAYROLL!EE$2,ADJ!$2:$2,0)),0)</f>
        <v/>
      </c>
      <c r="EF916">
        <f>IFERROR(INDEX(ADJ!$A$1:$BZ$1000,MATCH(PAYROLL!$D916,ADJ!A$1:A$500,0),MATCH(PAYROLL!EF$2,ADJ!$2:$2,0)),0)</f>
        <v/>
      </c>
      <c r="EG916">
        <f>IFERROR(INDEX(ADJ!$A$1:$BZ$1000,MATCH(PAYROLL!$D916,ADJ!A$1:A$500,0),MATCH(PAYROLL!EG$2,ADJ!$2:$2,0)),0)</f>
        <v/>
      </c>
      <c r="EH916">
        <f>IFERROR(INDEX(ADJ!$A$1:$BZ$1000,MATCH(PAYROLL!$D916,ADJ!A$1:A$500,0),MATCH(PAYROLL!EH$2,ADJ!$2:$2,0)),0)</f>
        <v/>
      </c>
      <c r="EI916">
        <f>IFERROR(INDEX(ADJ!$A$1:$BZ$1000,MATCH(PAYROLL!D916,ADJ!A$1:A$500,0),MATCH(PAYROLL!EI$2,ADJ!$2:$2,0)),0)</f>
        <v/>
      </c>
      <c r="EJ916">
        <f>IFERROR(INDEX(ADJ!$A$1:$BZ$1000,MATCH(PAYROLL!$D916,ADJ!A$1:A$500,0),MATCH(PAYROLL!EJ$2,ADJ!$2:$2,0)),0)</f>
        <v/>
      </c>
      <c r="EK916">
        <f>SUM(DZ916:EJ916)</f>
        <v/>
      </c>
    </row>
    <row r="917">
      <c r="A917" t="n">
        <v>915</v>
      </c>
      <c r="B917" t="inlineStr">
        <is>
          <t>Nguyễn Văn Thành</t>
        </is>
      </c>
      <c r="D917" t="inlineStr">
        <is>
          <t>153207-01</t>
        </is>
      </c>
      <c r="S917">
        <f>IFERROR(INDEX(PIS!$A$1:$BZ$1000,MATCH($D917,PIS!C$1:C$500,0),MATCH("Lương CB tháng trước",PIS!$1:$1,0)),0)</f>
        <v/>
      </c>
      <c r="T917">
        <f>IFERROR(INDEX(PIS!$A$1:$BZ$1000,MATCH($D917,PIS!C$1:C$500,0),MATCH("Lương CB hiện tại",PIS!$1:$1,0)),0)</f>
        <v/>
      </c>
      <c r="U917">
        <f>IFERROR(INDEX(PIS!$A$1:$BZ$1000,MATCH($D917,PIS!C$1:C$500,0),MATCH("Lương đóng BHBB",PIS!$1:$1,0)),0)</f>
        <v/>
      </c>
      <c r="V917">
        <f>IFERROR(INDEX(PIS!$A$1:$BZ$1000,MATCH($D917,PIS!C$1:C$500,0),MATCH(V$2,PIS!$2:$2,0)),0)</f>
        <v/>
      </c>
      <c r="W917">
        <f>IFERROR(INDEX(PIS!$A$1:$BZ$1000,MATCH($D917,PIS!C$1:C$500,0),MATCH(W$2,PIS!$2:$2,0)),0)</f>
        <v/>
      </c>
      <c r="X917">
        <f>IFERROR(INDEX(PIS!$A$1:$BZ$1000,MATCH($D917,PIS!C$1:C$500,0),MATCH(X$2,PIS!$2:$2,0)),0)</f>
        <v/>
      </c>
      <c r="Y917">
        <f>IFERROR(INDEX(PIS!$A$1:$BZ$1000,MATCH($D917,PIS!C$1:C$500,0),MATCH(Y$2,PIS!$2:$2,0)),0)</f>
        <v/>
      </c>
      <c r="Z917">
        <f>IFERROR(INDEX(PIS!$A$1:$BZ$1000,MATCH($D917,PIS!C$1:C$500,0),MATCH(Z$2,PIS!$2:$2,0)),0)</f>
        <v/>
      </c>
      <c r="AA917">
        <f>IFERROR(INDEX(PIS!$A$1:$BZ$1000,MATCH($D917,PIS!C$1:C$500,0),MATCH(AA$2,PIS!$2:$2,0)),0)</f>
        <v/>
      </c>
      <c r="AB917">
        <f>IFERROR(INDEX(PIS!$A$1:$BZ$1000,MATCH($D917,PIS!C$1:C$500,0),MATCH(AB$2,PIS!$2:$2,0)),0)</f>
        <v/>
      </c>
      <c r="AC917">
        <f>SUM(V917:AB917)</f>
        <v/>
      </c>
      <c r="AD917">
        <f>IFERROR(INDEX(TIMESHEET!$A$1:$AI$5000,MATCH($D917,TIMESHEET!A$1:A$500,0),MATCH("T100",TIMESHEET!$2:$2,0))-2,0)</f>
        <v/>
      </c>
      <c r="AE917">
        <f>IFERROR(INDEX(TIMESHEET!$A$1:$AI$5000,MATCH($D917,TIMESHEET!A$1:A$500,0),MATCH("T202",TIMESHEET!$2:$2,0)),0)</f>
        <v/>
      </c>
      <c r="AF917">
        <f>IFERROR(INDEX(TIMESHEET!$A$1:$AI$5000,MATCH($D917,TIMESHEET!A$1:A$500,0),MATCH("T302",TIMESHEET!$2:$2,0)),0)</f>
        <v/>
      </c>
      <c r="AG917">
        <f>IFERROR(INDEX(TIMESHEET!$A$1:$AI$5000,MATCH($D917,TIMESHEET!A$1:A$500,0),MATCH("T406",TIMESHEET!$2:$2,0)),0)</f>
        <v/>
      </c>
      <c r="AH917">
        <f>AE917+AG917</f>
        <v/>
      </c>
      <c r="AI917">
        <f>IFERROR(INDEX(TIMESHEET!$A$1:$AI$5000,MATCH($D917,TIMESHEET!A$1:A$500,0),MATCH("T701",TIMESHEET!$2:$2,0)),0)</f>
        <v/>
      </c>
      <c r="AJ917">
        <f>IFERROR(INDEX(TIMESHEET!$A$1:$AI$5000,MATCH($D917,TIMESHEET!B$1:B$500,0),MATCH("T320",TIMESHEET!$2:$2,0)),0)</f>
        <v/>
      </c>
      <c r="AK917">
        <f>IFERROR(IF(LEFT(INDEX(PIS!O$1:O$500,MATCH(D917,PIS!C$1:C$500)),1)="M",T917/AD917*SUM(AE917:AG917),T917*AD917),0)</f>
        <v/>
      </c>
      <c r="AL917">
        <f>IFERROR(INDEX(ADJ!$A$1:$BZ$1000,MATCH(PAYROLL!D917,ADJ!A$1:A$500,0),MATCH(PAYROLL!AL$2,ADJ!$2:$2,0)),0)</f>
        <v/>
      </c>
      <c r="AM917">
        <f>SUM(AK917:AL917)</f>
        <v/>
      </c>
      <c r="AN917">
        <f>IFERROR(ROUND(V917/$AD917*$AH917,0),0)</f>
        <v/>
      </c>
      <c r="AO917">
        <f>IFERROR(ROUND(W917/$AD917*$AH917,0),0)</f>
        <v/>
      </c>
      <c r="AP917">
        <f>IFERROR(ROUND(X917/$AD917*$AE917,0),0)</f>
        <v/>
      </c>
      <c r="AQ917">
        <f>IFERROR(ROUND(Y917/$AD917*$AH917,0),0)</f>
        <v/>
      </c>
      <c r="AR917">
        <f>IFERROR(ROUND(Z917/$AD917*$AH917,0),0)</f>
        <v/>
      </c>
      <c r="AS917">
        <f>IFERROR(ROUND(AA917/$AD917*$AH917,0),0)</f>
        <v/>
      </c>
      <c r="AT917">
        <f>IFERROR(IF((AE917+AF917+AG917)&gt;13,AB917,ROUND(AB917/AD917*AH917,0)),0)</f>
        <v/>
      </c>
      <c r="AU917">
        <f>IFERROR(INDEX(ADJ!$A$1:$BZ$1000,MATCH(PAYROLL!D917,ADJ!A$1:A$500,0),MATCH(PAYROLL!AU$2,ADJ!$2:$2,0)),0)</f>
        <v/>
      </c>
      <c r="AV917">
        <f>ROUND(SUM(AN917:AU917),0)</f>
        <v/>
      </c>
      <c r="AW917">
        <f>IFERROR(INDEX(TIMESHEET!$A$1:$AI$5000,MATCH(PAYROLL!D917,TIMESHEET!A$1:A$500,0),MATCH("T620",TIMESHEET!$2:$2,0)),0)</f>
        <v/>
      </c>
      <c r="AX917">
        <f>IFERROR(INDEX(TIMESHEET!$A$1:$AI$5000,MATCH(PAYROLL!D917,TIMESHEET!A$1:A$500,0),MATCH("T601",TIMESHEET!$2:$2,0)),0)</f>
        <v/>
      </c>
      <c r="AY917">
        <f>IFERROR(INDEX(TIMESHEET!$A$1:$AI$5000,MATCH(PAYROLL!D917,TIMESHEET!A$1:A$500,0),MATCH("T602",TIMESHEET!$2:$2,0)),0)</f>
        <v/>
      </c>
      <c r="AZ917">
        <f>IFERROR(INDEX(TIMESHEET!$A$1:$AI$5000,MATCH(PAYROLL!D917,TIMESHEET!A$1:A$500,0),MATCH("T603",TIMESHEET!$2:$2,0)),0)</f>
        <v/>
      </c>
      <c r="BA917">
        <f>IFERROR(INDEX(TIMESHEET!$A$1:$AI$5000,MATCH(PAYROLL!D917,TIMESHEET!A$1:A$500,0),MATCH("T611",TIMESHEET!$2:$2,0)),0)</f>
        <v/>
      </c>
      <c r="BB917">
        <f>IFERROR(INDEX(TIMESHEET!$A$1:$AI$5000,MATCH(PAYROLL!D917,TIMESHEET!A$1:A$500,0),MATCH("T612",TIMESHEET!$2:$2,0)),0)</f>
        <v/>
      </c>
      <c r="BC917">
        <f>IFERROR(INDEX(TIMESHEET!$A$1:$AI$5000,MATCH(PAYROLL!D917,TIMESHEET!A$1:A$500,0),MATCH("T613",TIMESHEET!$2:$2,0)),0)</f>
        <v/>
      </c>
      <c r="BD917">
        <f>IFERROR(INDEX(TIMESHEET!$A$1:$AI$5000,MATCH(PAYROLL!D917,TIMESHEET!A$1:A$500,0),MATCH("T500",TIMESHEET!$2:$2,0)),0)</f>
        <v/>
      </c>
      <c r="BE917">
        <f>IFERROR(IF(LEFT(INDEX(PIS!O$1:O$500,MATCH(D917,PIS!C$1:C$500)),1)="M",T917/AD917/8*(AW917+AX917*1.5+AY917*2+AZ917*3+BA917*2.1+BB917*2.7+BC917*3.9+BD917*0.3),T917/8*(AW917+AX917*1.5+AY917*2+AZ917*3+BA917*2.1+BB917*2.7+BC917*3.9+BD917*0.3)),0)</f>
        <v/>
      </c>
      <c r="BF917">
        <f>IFERROR(INDEX(ADJ!$A$1:$BZ$1000,MATCH(PAYROLL!$D917,ADJ!A$1:A$500,0),MATCH(PAYROLL!BF$2,ADJ!$2:$2,0)),0)</f>
        <v/>
      </c>
      <c r="BG917">
        <f>IFERROR(INDEX(ADJ!$A$1:$BZ$1000,MATCH(PAYROLL!D917,ADJ!A$1:A$500,0),MATCH(PAYROLL!BG$2,ADJ!$2:$2,0)),0)</f>
        <v/>
      </c>
      <c r="BH917">
        <f>IFERROR(INDEX(ADJ!$A$1:$BZ$1000,MATCH(PAYROLL!D917,ADJ!A$1:A$500,0),MATCH(PAYROLL!BH$2,ADJ!$2:$2,0)),0)</f>
        <v/>
      </c>
      <c r="BI917">
        <f>IFERROR(INDEX(ADJ!$A$1:$BZ$1000,MATCH(PAYROLL!D917,ADJ!A$1:A$500,0),MATCH(PAYROLL!BI$2,ADJ!$2:$2,0)),0)</f>
        <v/>
      </c>
      <c r="BJ917">
        <f>IFERROR(INDEX(ADJ!$A$1:$BZ$1000,MATCH(PAYROLL!D917,ADJ!A$1:A$500,0),MATCH(PAYROLL!BJ$2,ADJ!$2:$2,0)),0)</f>
        <v/>
      </c>
      <c r="BK917">
        <f>SUM(BF917:BJ917)</f>
        <v/>
      </c>
      <c r="BL917">
        <f>IFERROR(INDEX(ADJ!$A$1:$BZ$1000,MATCH(PAYROLL!D917,ADJ!A$1:A$500,0),MATCH(PAYROLL!BL$2,ADJ!$2:$2,0)),0)</f>
        <v/>
      </c>
      <c r="BM917">
        <f>IFERROR(INDEX(ADJ!$A$1:$BZ$1000,MATCH(PAYROLL!D917,ADJ!A$1:A$500,0),MATCH(PAYROLL!BM$2,ADJ!$2:$2,0)),0)</f>
        <v/>
      </c>
      <c r="BN917">
        <f>IFERROR(INDEX(ADJ!$A$1:$BZ$1000,MATCH(PAYROLL!D917,ADJ!A$1:A$500,0),MATCH(PAYROLL!BN$2,ADJ!$2:$2,0)),0)</f>
        <v/>
      </c>
      <c r="BO917">
        <f>IFERROR(INDEX(ADJ!$A$1:$BZ$1000,MATCH(PAYROLL!D917,ADJ!A$1:A$500,0),MATCH(PAYROLL!BO$2,ADJ!$2:$2,0)),0)</f>
        <v/>
      </c>
      <c r="BP917">
        <f>SUM(AM917,AV917,BE917,BK917,BL917:BO917)</f>
        <v/>
      </c>
      <c r="BQ917">
        <f>BO917</f>
        <v/>
      </c>
      <c r="BR917">
        <f>IFERROR(ROUND(IF(LEFT(INDEX(PIS!O$1:O$500,MATCH(D917,PIS!C$1:C$500)),1)="D",T917/8*(BD917*0.3),IF(LEFT(INDEX(PIS!O$1:O$500,MATCH(D917,PIS!C$1:C$500)),1)="H",T917*($BD917*0.3),T917/$AD917/8*($BD917*0.3))),0),0)</f>
        <v/>
      </c>
      <c r="BS917">
        <f>IF(AP917&lt;1,0,MIN(AP917,730000))</f>
        <v/>
      </c>
      <c r="BT917">
        <f>IFERROR(ROUND((BE917-SUM(AW917:BC917)*T917/AD917/8),0)-BR917,0)</f>
        <v/>
      </c>
      <c r="BU917">
        <f>AO917</f>
        <v/>
      </c>
      <c r="BV917">
        <f>SUM(BQ917:BU917)</f>
        <v/>
      </c>
      <c r="BW917">
        <f>BP917-BV917</f>
        <v/>
      </c>
      <c r="BX917">
        <f>IFERROR(IF(RIGHT(INDEX(PIS!O$1:O$500,MATCH(D917,PIS!C$1:C$500)),5)="Gross",MIN(U917+V917,VLOOKUP("R700",TSC!B:C,2,0)*VLOOKUP("R101",TSC!B:C,2,0))*VLOOKUP("R701",TSC!B:C,2,0)%,0),0)</f>
        <v/>
      </c>
      <c r="BY917">
        <f>IFERROR(IF(RIGHT(INDEX(PIS!O$1:O$500,MATCH(D917,PIS!C$1:C$500)),5)="Gross",MIN(U917+V917,VLOOKUP("R700",TSC!B:C,2,0)*VLOOKUP("R101",TSC!B:C,2,0))*VLOOKUP("T704",TSC!B:C,2,0)%,0),0)</f>
        <v/>
      </c>
      <c r="BZ917">
        <f>IFERROR(IF(RIGHT(INDEX(PIS!O$1:O$500,MATCH(D917,PIS!C$1:C$500)),5)="Gross",MIN(U917+V917,VLOOKUP("R700",TSC!B:C,2,0)*VLOOKUP("1",TSC!F:G,2,0))*VLOOKUP("T705",TSC!B:C,2,0)%,0),0)</f>
        <v/>
      </c>
      <c r="CA917">
        <f>IFERROR(INDEX(ADJ!$A$1:$BZ$1000,MATCH(PAYROLL!D917,ADJ!A$1:A$500,0),MATCH(PAYROLL!CA$2,ADJ!$2:$2,0)),0)</f>
        <v/>
      </c>
      <c r="CB917">
        <f>IFERROR(INDEX(ADJ!$A$1:$BZ$1000,MATCH(PAYROLL!D917,ADJ!A$1:A$500,0),MATCH(PAYROLL!CB$2,ADJ!$2:$2,0)),0)</f>
        <v/>
      </c>
      <c r="CC917">
        <f>SUM(BX917:CB917)</f>
        <v/>
      </c>
      <c r="CD917">
        <f>IFERROR(INDEX(PIS!$A$1:$BZ$1000,MATCH(PAYROLL!D917,PIS!C$1:C$500,0),MATCH(PAYROLL!CD$1,PIS!$1:$1,0)),0)</f>
        <v/>
      </c>
      <c r="CE917">
        <f>IFERROR(IF(OR(INDEX(PIS!P$1:P$500,MATCH(D917,PIS!C$1:C$500,0))="LT2",INDEX(PIS!P$1:P$500,MATCH(D917,PIS!C$1:C$500,0))="P10"),0,SUM(CC917,CD917*VLOOKUP("R601",TSC!B:C,2,0),VLOOKUP("R602",TSC!B:C,2,0))),0)</f>
        <v/>
      </c>
      <c r="CF917">
        <f>MAX(BW917-CE917,0)</f>
        <v/>
      </c>
      <c r="CG917">
        <f>IFERROR(IF(OR(RIGHT(INDEX(PIS!P$1:P$500,MATCH(D917,PIS!C$1:C$500)),5)="P10",RIGHT(INDEX(PIS!P$1:P$500,MATCH(D917,PIS!C$1:C$500)),5)="CK"),0,IF(CF917&lt;=5000000,CF917*5%,IF(CF917&lt;=10000000,CF917*10%-250000,IF(CF917&lt;=18000000,CF917*15%-750000,IF(CF917&lt;=32000000,CF917*20%-1650000,IF(CF917&lt;=52000000,CF917*25%-3250000,IF(CF917&lt;=80000000,BH917*30%-5850000,CF917*35%-9850000))))))),0)</f>
        <v/>
      </c>
      <c r="CH917">
        <f>IFERROR(IF(OR(INDEX(PIS!P$1:P$500,MATCH(D917,PIS!C$1:C$500))="LT",INDEX(PIS!P$1:P$500,MATCH(D917,PIS!C$1:C$500))="CK"),0,IF(CF917&lt;2000000,0,CF917*10%)),0)</f>
        <v/>
      </c>
      <c r="CI917">
        <f>IFERROR(INDEX(ADJ!$A$1:$BZ$1000,MATCH(PAYROLL!D917,ADJ!A$1:A$500,0),MATCH(PAYROLL!CI$2,ADJ!$2:$2,0)),0)</f>
        <v/>
      </c>
      <c r="CJ917">
        <f>IFERROR(INDEX(ADJ!$A$1:$BZ$1000,MATCH(PAYROLL!D917,ADJ!A$1:A$500,0),MATCH(PAYROLL!CJ$2,ADJ!$2:$2,0)),0)</f>
        <v/>
      </c>
      <c r="CK917">
        <f>IFERROR(INDEX(ADJ!$A$1:$BZ$1000,MATCH(PAYROLL!D917,ADJ!A$1:A$500,0),MATCH(PAYROLL!CK$2,ADJ!$2:$2,0)),0)</f>
        <v/>
      </c>
      <c r="CL917">
        <f>SUM(CG917:CK917)</f>
        <v/>
      </c>
      <c r="CM917">
        <f>ROUND(SUM(CH917:CK917),0)</f>
        <v/>
      </c>
      <c r="CN917">
        <f>IFERROR(INDEX(CSDA!D$1:D$500,MATCH($CN$2,CSDA!C$1:C$500,0))*INDEX(PIS!V$1:V$500,MATCH(D917,PIS!C$1:C$500))+INDEX(ADJ!$A$1:$BZ$1000,MATCH(PAYROLL!D917,ADJ!A$1:A$500,0),MATCH(PAYROLL!CN$2,ADJ!$2:$2,0)),0)</f>
        <v/>
      </c>
      <c r="CO917">
        <f>IFERROR(INDEX(ADJ!$A$1:$BZ$1000,MATCH(PAYROLL!D917,ADJ!A$1:A$500,0),MATCH(PAYROLL!CO$2,ADJ!$2:$2,0)),0)</f>
        <v/>
      </c>
      <c r="CP917">
        <f>IFERROR(INDEX(ADJ!$A$1:$BZ$1000,MATCH(PAYROLL!D917,ADJ!A$1:A$500,0),MATCH(PAYROLL!CP$2,ADJ!$2:$2,0)),0)</f>
        <v/>
      </c>
      <c r="CQ917">
        <f>BP917-CL917-CI917-CM917-CN917-CO917-CP917-CC917</f>
        <v/>
      </c>
      <c r="CR917">
        <f>IFERROR(IF(RIGHT(INDEX(PIS!O$1:O$500,MATCH(D917,PIS!C$1:C$500,0)),5)="Gross",MIN(U917+V917,VLOOKUP("R700",TSC!B:C,2,0)*VLOOKUP("R101",TSC!B:C,2,0))*(VLOOKUP("T711",TSC!B:C,2,0)+VLOOKUP("T712",TSC!B:C,2,0))%,MIN(T917+V917,VLOOKUP("R700",TSC!B:C,2,0)*VLOOKUP("R101",TSC!B:C,2,0))*(VLOOKUP("T711",TSC!B:C,2,0)+VLOOKUP("T712",TSC!B:C,2,0)+VLOOKUP("R701",TSC!B:C,2,0))%),0)</f>
        <v/>
      </c>
      <c r="CS917">
        <f>IFERROR(IF(RIGHT(INDEX(PIS!O$1:O$500,MATCH(D917,PIS!C$1:C$500,0)),5)="Gross",MIN(U917+V917,VLOOKUP("R700",TSC!B:C,2,0)*VLOOKUP("R101",TSC!B:C,2,0))*(VLOOKUP("T714",TSC!B:C,2,0))%,MIN(T917+V917,VLOOKUP("R700",TSC!B:C,2,0)*VLOOKUP("R101",TSC!B:C,2,0))*(VLOOKUP("T704",TSC!B:C,2,0)+VLOOKUP("T714",TSC!B:C,2,0))%),0)</f>
        <v/>
      </c>
      <c r="CT917">
        <f>IFERROR(IF(RIGHT(INDEX(PIS!O$1:O$500,MATCH(D917,PIS!C$1:C$500,0)),5)="Gross",MIN(U917+V917,VLOOKUP("R700",TSC!B:C,2,0)*VLOOKUP("R101",TSC!B:C,2,0))*VLOOKUP("T705",TSC!B:C,2,0)%,MIN(T917+V917,VLOOKUP("R700",TSC!B:C,2,0)*VLOOKUP("R101",TSC!B:C,2,0))*VLOOKUP("T705",TSC!B:C,2,0)%),0)</f>
        <v/>
      </c>
      <c r="CU917">
        <f>IFERROR(IF(RIGHT(INDEX(PIS!O$1:O$500,MATCH(D917,PIS!C$1:C$500,0)),5)="Gross",MIN(U917+V917,VLOOKUP("R700",TSC!B:C,2,0)*VLOOKUP("R101",TSC!B:C,2,0))*(VLOOKUP("T713",TSC!B:C,2,0))%,MIN(T917+V917,VLOOKUP("R700",TSC!B:C,2,0)*VLOOKUP("R101",TSC!B:C,2,0))*(VLOOKUP("T713",TSC!B:C,2,0))%),0)</f>
        <v/>
      </c>
      <c r="CV917">
        <f>IFERROR(INDEX(ADJ!$A$1:$BZ$1000,MATCH(PAYROLL!D917,ADJ!A$1:A$500,0),MATCH(PAYROLL!CV$2,ADJ!$2:$2,0)),0)</f>
        <v/>
      </c>
      <c r="CW917">
        <f>IFERROR(INDEX(ADJ!$A$1:$BZ$1000,MATCH(PAYROLL!D917,ADJ!A$1:A$500,0),MATCH(PAYROLL!CW$2,ADJ!$2:$2,0)),0)</f>
        <v/>
      </c>
      <c r="CX917">
        <f>SUM(CR917:CW917)</f>
        <v/>
      </c>
      <c r="CY917">
        <f>ROUND(IF(CR917&gt;0,T917+V917*VLOOKUP("R202",TSC!$B$1:$C$500,2,0),0),0)</f>
        <v/>
      </c>
      <c r="CZ917">
        <f>IFERROR(INDEX(CSDA!D$1:D$500,MATCH($CZ$2,CSDA!C$1:C$500,0)),0)</f>
        <v/>
      </c>
      <c r="DA917">
        <f>ROUND(T917*0.7%,0)</f>
        <v/>
      </c>
      <c r="DB917">
        <f>ROUND(T917/12,0)</f>
        <v/>
      </c>
      <c r="DC917">
        <f ref="DC917" t="array">IFERROR(INDEX(CSDA!D$1:D$500,MATCH("Trích giữ"&amp;PAYROLL!DC$2,CSDA!A$1:A$500&amp;CSDA!C$1:C$500,0)),0)</f>
        <v/>
      </c>
      <c r="DD917">
        <f ref="DD917" t="array">IFERROR(INDEX(CSDA!D$1:D$500,MATCH("Trích giữ"&amp;PAYROLL!DD$2,CSDA!A$1:A$500&amp;CSDA!C$1:C$500,0)),0)</f>
        <v/>
      </c>
      <c r="DE917">
        <f ref="DE917" t="array">IFERROR(INDEX(CSDA!D$1:D$500,MATCH("Trích giữ"&amp;PAYROLL!DE$2,CSDA!A$1:A$500&amp;CSDA!C$1:C$500,0)),0)</f>
        <v/>
      </c>
      <c r="DF917">
        <f>IFERROR(INDEX(CSDA!D$1:D$500,MATCH(PAYROLL!DF$2,CSDA!C$1:C$500,0)),0)</f>
        <v/>
      </c>
      <c r="DG917">
        <f ref="DG917" t="array">IFERROR(INDEX(CSDA!D$1:D$500,MATCH("Trích giữ"&amp;PAYROLL!DG$2,CSDA!A$1:A$500&amp;CSDA!C$1:C$500,0)),0)</f>
        <v/>
      </c>
      <c r="DH917">
        <f>ROUND(T917/26,0)</f>
        <v/>
      </c>
      <c r="DI917">
        <f ref="DI917" t="array">IFERROR(INDEX(CSDA!D$1:D$500,MATCH("Trích giữ"&amp;PAYROLL!DI$2,CSDA!A$1:A$500&amp;CSDA!C$1:C$500,0)),0)</f>
        <v/>
      </c>
      <c r="DJ917">
        <f>IF(U917=0,T917*21.5%-BL917,0)</f>
        <v/>
      </c>
      <c r="DK917">
        <f ref="DK917" t="array">IFERROR(INDEX(CSDA!D$1:D$500,MATCH("Trích giữ"&amp;PAYROLL!DK$2,CSDA!A$1:A$500&amp;CSDA!C$1:C$500,0)),0)</f>
        <v/>
      </c>
      <c r="DL917">
        <f>IFERROR(INDEX(CSDA!D$1:D$500,MATCH(PAYROLL!DL$2,CSDA!C$1:C$500,0))/12,0)</f>
        <v/>
      </c>
      <c r="DM917">
        <f>SUM(DB917:DL917)</f>
        <v/>
      </c>
      <c r="DN917">
        <f>IFERROR(INDEX(ADJ!$A$1:$BZ$1000,MATCH(PAYROLL!D917,ADJ!A$1:A$500,0),MATCH(PAYROLL!DN$2,ADJ!$2:$2,0)),0)</f>
        <v/>
      </c>
      <c r="DO917">
        <f>IFERROR(SUM(BP917,DM917:DN917,CX917:DA917)-DT917,0)</f>
        <v/>
      </c>
      <c r="DP917">
        <f ref="DP917" t="array">SUM(BW917*IFERROR(INDEX(CSDA!D$1:D$500,MATCH(BW$2,CSDA!C$1:C$500,0)),0)%,CX917*IFERROR(INDEX(CSDA!D$1:D$500,MATCH(CX$2,CSDA!C$1:C$500,0)),0)%,DA917*IFERROR(INDEX(CSDA!D$1:D$500,MATCH(DA$2,CSDA!C$1:C$500,0)),0)%,DB917*IFERROR(INDEX(CSDA!D$1:D$500,MATCH(DB$2,CSDA!C$1:C$500,0)),0)%,DF917*IFERROR(INDEX(CSDA!D$1:D$500,MATCH("Phí dịch vụ"&amp;PAYROLL!DF$2,CSDA!A$1:A$500&amp;CSDA!C$1:C$500,0)),0)%,DC917*IFERROR(INDEX(CSDA!D$1:D$500,MATCH("Phí dịch vụ"&amp;PAYROLL!DC$2,CSDA!A$1:A$500&amp;CSDA!C$1:C$500,0)),0)%,DH917*IFERROR(INDEX(CSDA!D$1:D$500,MATCH("Phí dịch vụ"&amp;PAYROLL!DH$2,CSDA!A$1:A$500&amp;CSDA!C$1:C$500,0)),0)%,DJ917*IFERROR(INDEX(CSDA!D$1:D$500,MATCH("Phí dịch vụ"&amp;PAYROLL!DJ$2,CSDA!A$1:A$500&amp;CSDA!C$1:C$500,0)),0)%,BN917*IFERROR(INDEX(CSDA!D$1:D$500,MATCH(BN$2,CSDA!C$1:C$500,0)),0)%)-BN917*7%</f>
        <v/>
      </c>
      <c r="DQ917">
        <f>IFERROR(INDEX(ADJ!$A$1:$BZ$1000,MATCH(PAYROLL!D917,ADJ!A$1:A$500,0),MATCH(PAYROLL!DQ$2,ADJ!$2:$2,0)),0)</f>
        <v/>
      </c>
      <c r="DR917">
        <f>IFERROR(INDEX(ADJ!$A$1:$BZ$1000,MATCH(PAYROLL!D917,ADJ!A$1:A$500,0),MATCH(PAYROLL!DR$2,ADJ!$2:$2,0)),0)</f>
        <v/>
      </c>
      <c r="DS917">
        <f>SUM(DP917:DR917)</f>
        <v/>
      </c>
      <c r="DT917">
        <f>EK917</f>
        <v/>
      </c>
      <c r="DU917">
        <f>SUM(DO917:DR917)</f>
        <v/>
      </c>
      <c r="DV917">
        <f>ROUND(DU917*0.1,0)</f>
        <v/>
      </c>
      <c r="DW917">
        <f>DU917+DV917</f>
        <v/>
      </c>
      <c r="DZ917">
        <f>IFERROR(INDEX(ADJ!$A$1:$BZ$1000,MATCH(PAYROLL!$D917,ADJ!A$1:A$500,0),MATCH(PAYROLL!DZ$2,ADJ!$2:$2,0)),0)</f>
        <v/>
      </c>
      <c r="EA917">
        <f>IFERROR(INDEX(ADJ!$A$1:$BZ$1000,MATCH(PAYROLL!$D917,ADJ!A$1:A$500,0),MATCH(PAYROLL!EA$2,ADJ!$2:$2,0)),0)</f>
        <v/>
      </c>
      <c r="EB917">
        <f>IFERROR(INDEX(ADJ!$A$1:$BZ$1000,MATCH(PAYROLL!$D917,ADJ!A$1:A$500,0),MATCH(PAYROLL!EB$2,ADJ!$2:$2,0)),0)</f>
        <v/>
      </c>
      <c r="EC917">
        <f>IFERROR(INDEX(ADJ!$A$1:$BZ$1000,MATCH(PAYROLL!$D917,ADJ!A$1:A$500,0),MATCH(PAYROLL!EC$2,ADJ!$2:$2,0)),0)</f>
        <v/>
      </c>
      <c r="ED917">
        <f>IFERROR(INDEX(ADJ!$A$1:$BZ$1000,MATCH(PAYROLL!$D917,ADJ!A$1:A$500,0),MATCH(PAYROLL!ED$2,ADJ!$2:$2,0)),0)</f>
        <v/>
      </c>
      <c r="EE917">
        <f>IFERROR(INDEX(ADJ!$A$1:$BZ$1000,MATCH(PAYROLL!$D917,ADJ!A$1:A$500,0),MATCH(PAYROLL!EE$2,ADJ!$2:$2,0)),0)</f>
        <v/>
      </c>
      <c r="EF917">
        <f>IFERROR(INDEX(ADJ!$A$1:$BZ$1000,MATCH(PAYROLL!$D917,ADJ!A$1:A$500,0),MATCH(PAYROLL!EF$2,ADJ!$2:$2,0)),0)</f>
        <v/>
      </c>
      <c r="EG917">
        <f>IFERROR(INDEX(ADJ!$A$1:$BZ$1000,MATCH(PAYROLL!$D917,ADJ!A$1:A$500,0),MATCH(PAYROLL!EG$2,ADJ!$2:$2,0)),0)</f>
        <v/>
      </c>
      <c r="EH917">
        <f>IFERROR(INDEX(ADJ!$A$1:$BZ$1000,MATCH(PAYROLL!$D917,ADJ!A$1:A$500,0),MATCH(PAYROLL!EH$2,ADJ!$2:$2,0)),0)</f>
        <v/>
      </c>
      <c r="EI917">
        <f>IFERROR(INDEX(ADJ!$A$1:$BZ$1000,MATCH(PAYROLL!D917,ADJ!A$1:A$500,0),MATCH(PAYROLL!EI$2,ADJ!$2:$2,0)),0)</f>
        <v/>
      </c>
      <c r="EJ917">
        <f>IFERROR(INDEX(ADJ!$A$1:$BZ$1000,MATCH(PAYROLL!$D917,ADJ!A$1:A$500,0),MATCH(PAYROLL!EJ$2,ADJ!$2:$2,0)),0)</f>
        <v/>
      </c>
      <c r="EK917">
        <f>SUM(DZ917:EJ917)</f>
        <v/>
      </c>
    </row>
    <row r="918">
      <c r="A918" t="n">
        <v>916</v>
      </c>
      <c r="B918" t="inlineStr">
        <is>
          <t>Nguyễn Văn Công</t>
        </is>
      </c>
      <c r="D918" t="inlineStr">
        <is>
          <t>153206-01</t>
        </is>
      </c>
      <c r="S918">
        <f>IFERROR(INDEX(PIS!$A$1:$BZ$1000,MATCH($D918,PIS!C$1:C$500,0),MATCH("Lương CB tháng trước",PIS!$1:$1,0)),0)</f>
        <v/>
      </c>
      <c r="T918">
        <f>IFERROR(INDEX(PIS!$A$1:$BZ$1000,MATCH($D918,PIS!C$1:C$500,0),MATCH("Lương CB hiện tại",PIS!$1:$1,0)),0)</f>
        <v/>
      </c>
      <c r="U918">
        <f>IFERROR(INDEX(PIS!$A$1:$BZ$1000,MATCH($D918,PIS!C$1:C$500,0),MATCH("Lương đóng BHBB",PIS!$1:$1,0)),0)</f>
        <v/>
      </c>
      <c r="V918">
        <f>IFERROR(INDEX(PIS!$A$1:$BZ$1000,MATCH($D918,PIS!C$1:C$500,0),MATCH(V$2,PIS!$2:$2,0)),0)</f>
        <v/>
      </c>
      <c r="W918">
        <f>IFERROR(INDEX(PIS!$A$1:$BZ$1000,MATCH($D918,PIS!C$1:C$500,0),MATCH(W$2,PIS!$2:$2,0)),0)</f>
        <v/>
      </c>
      <c r="X918">
        <f>IFERROR(INDEX(PIS!$A$1:$BZ$1000,MATCH($D918,PIS!C$1:C$500,0),MATCH(X$2,PIS!$2:$2,0)),0)</f>
        <v/>
      </c>
      <c r="Y918">
        <f>IFERROR(INDEX(PIS!$A$1:$BZ$1000,MATCH($D918,PIS!C$1:C$500,0),MATCH(Y$2,PIS!$2:$2,0)),0)</f>
        <v/>
      </c>
      <c r="Z918">
        <f>IFERROR(INDEX(PIS!$A$1:$BZ$1000,MATCH($D918,PIS!C$1:C$500,0),MATCH(Z$2,PIS!$2:$2,0)),0)</f>
        <v/>
      </c>
      <c r="AA918">
        <f>IFERROR(INDEX(PIS!$A$1:$BZ$1000,MATCH($D918,PIS!C$1:C$500,0),MATCH(AA$2,PIS!$2:$2,0)),0)</f>
        <v/>
      </c>
      <c r="AB918">
        <f>IFERROR(INDEX(PIS!$A$1:$BZ$1000,MATCH($D918,PIS!C$1:C$500,0),MATCH(AB$2,PIS!$2:$2,0)),0)</f>
        <v/>
      </c>
      <c r="AC918">
        <f>SUM(V918:AB918)</f>
        <v/>
      </c>
      <c r="AD918">
        <f>IFERROR(INDEX(TIMESHEET!$A$1:$AI$5000,MATCH($D918,TIMESHEET!A$1:A$500,0),MATCH("T100",TIMESHEET!$2:$2,0))-2,0)</f>
        <v/>
      </c>
      <c r="AE918">
        <f>IFERROR(INDEX(TIMESHEET!$A$1:$AI$5000,MATCH($D918,TIMESHEET!A$1:A$500,0),MATCH("T202",TIMESHEET!$2:$2,0)),0)</f>
        <v/>
      </c>
      <c r="AF918">
        <f>IFERROR(INDEX(TIMESHEET!$A$1:$AI$5000,MATCH($D918,TIMESHEET!A$1:A$500,0),MATCH("T302",TIMESHEET!$2:$2,0)),0)</f>
        <v/>
      </c>
      <c r="AG918">
        <f>IFERROR(INDEX(TIMESHEET!$A$1:$AI$5000,MATCH($D918,TIMESHEET!A$1:A$500,0),MATCH("T406",TIMESHEET!$2:$2,0)),0)</f>
        <v/>
      </c>
      <c r="AH918">
        <f>AE918+AG918</f>
        <v/>
      </c>
      <c r="AI918">
        <f>IFERROR(INDEX(TIMESHEET!$A$1:$AI$5000,MATCH($D918,TIMESHEET!A$1:A$500,0),MATCH("T701",TIMESHEET!$2:$2,0)),0)</f>
        <v/>
      </c>
      <c r="AJ918">
        <f>IFERROR(INDEX(TIMESHEET!$A$1:$AI$5000,MATCH($D918,TIMESHEET!B$1:B$500,0),MATCH("T320",TIMESHEET!$2:$2,0)),0)</f>
        <v/>
      </c>
      <c r="AK918">
        <f>IFERROR(IF(LEFT(INDEX(PIS!O$1:O$500,MATCH(D918,PIS!C$1:C$500)),1)="M",T918/AD918*SUM(AE918:AG918),T918*AD918),0)</f>
        <v/>
      </c>
      <c r="AL918">
        <f>IFERROR(INDEX(ADJ!$A$1:$BZ$1000,MATCH(PAYROLL!D918,ADJ!A$1:A$500,0),MATCH(PAYROLL!AL$2,ADJ!$2:$2,0)),0)</f>
        <v/>
      </c>
      <c r="AM918">
        <f>SUM(AK918:AL918)</f>
        <v/>
      </c>
      <c r="AN918">
        <f>IFERROR(ROUND(V918/$AD918*$AH918,0),0)</f>
        <v/>
      </c>
      <c r="AO918">
        <f>IFERROR(ROUND(W918/$AD918*$AH918,0),0)</f>
        <v/>
      </c>
      <c r="AP918">
        <f>IFERROR(ROUND(X918/$AD918*$AE918,0),0)</f>
        <v/>
      </c>
      <c r="AQ918">
        <f>IFERROR(ROUND(Y918/$AD918*$AH918,0),0)</f>
        <v/>
      </c>
      <c r="AR918">
        <f>IFERROR(ROUND(Z918/$AD918*$AH918,0),0)</f>
        <v/>
      </c>
      <c r="AS918">
        <f>IFERROR(ROUND(AA918/$AD918*$AH918,0),0)</f>
        <v/>
      </c>
      <c r="AT918">
        <f>IFERROR(IF((AE918+AF918+AG918)&gt;13,AB918,ROUND(AB918/AD918*AH918,0)),0)</f>
        <v/>
      </c>
      <c r="AU918">
        <f>IFERROR(INDEX(ADJ!$A$1:$BZ$1000,MATCH(PAYROLL!D918,ADJ!A$1:A$500,0),MATCH(PAYROLL!AU$2,ADJ!$2:$2,0)),0)</f>
        <v/>
      </c>
      <c r="AV918">
        <f>ROUND(SUM(AN918:AU918),0)</f>
        <v/>
      </c>
      <c r="AW918">
        <f>IFERROR(INDEX(TIMESHEET!$A$1:$AI$5000,MATCH(PAYROLL!D918,TIMESHEET!A$1:A$500,0),MATCH("T620",TIMESHEET!$2:$2,0)),0)</f>
        <v/>
      </c>
      <c r="AX918">
        <f>IFERROR(INDEX(TIMESHEET!$A$1:$AI$5000,MATCH(PAYROLL!D918,TIMESHEET!A$1:A$500,0),MATCH("T601",TIMESHEET!$2:$2,0)),0)</f>
        <v/>
      </c>
      <c r="AY918">
        <f>IFERROR(INDEX(TIMESHEET!$A$1:$AI$5000,MATCH(PAYROLL!D918,TIMESHEET!A$1:A$500,0),MATCH("T602",TIMESHEET!$2:$2,0)),0)</f>
        <v/>
      </c>
      <c r="AZ918">
        <f>IFERROR(INDEX(TIMESHEET!$A$1:$AI$5000,MATCH(PAYROLL!D918,TIMESHEET!A$1:A$500,0),MATCH("T603",TIMESHEET!$2:$2,0)),0)</f>
        <v/>
      </c>
      <c r="BA918">
        <f>IFERROR(INDEX(TIMESHEET!$A$1:$AI$5000,MATCH(PAYROLL!D918,TIMESHEET!A$1:A$500,0),MATCH("T611",TIMESHEET!$2:$2,0)),0)</f>
        <v/>
      </c>
      <c r="BB918">
        <f>IFERROR(INDEX(TIMESHEET!$A$1:$AI$5000,MATCH(PAYROLL!D918,TIMESHEET!A$1:A$500,0),MATCH("T612",TIMESHEET!$2:$2,0)),0)</f>
        <v/>
      </c>
      <c r="BC918">
        <f>IFERROR(INDEX(TIMESHEET!$A$1:$AI$5000,MATCH(PAYROLL!D918,TIMESHEET!A$1:A$500,0),MATCH("T613",TIMESHEET!$2:$2,0)),0)</f>
        <v/>
      </c>
      <c r="BD918">
        <f>IFERROR(INDEX(TIMESHEET!$A$1:$AI$5000,MATCH(PAYROLL!D918,TIMESHEET!A$1:A$500,0),MATCH("T500",TIMESHEET!$2:$2,0)),0)</f>
        <v/>
      </c>
      <c r="BE918">
        <f>IFERROR(IF(LEFT(INDEX(PIS!O$1:O$500,MATCH(D918,PIS!C$1:C$500)),1)="M",T918/AD918/8*(AW918+AX918*1.5+AY918*2+AZ918*3+BA918*2.1+BB918*2.7+BC918*3.9+BD918*0.3),T918/8*(AW918+AX918*1.5+AY918*2+AZ918*3+BA918*2.1+BB918*2.7+BC918*3.9+BD918*0.3)),0)</f>
        <v/>
      </c>
      <c r="BF918">
        <f>IFERROR(INDEX(ADJ!$A$1:$BZ$1000,MATCH(PAYROLL!$D918,ADJ!A$1:A$500,0),MATCH(PAYROLL!BF$2,ADJ!$2:$2,0)),0)</f>
        <v/>
      </c>
      <c r="BG918">
        <f>IFERROR(INDEX(ADJ!$A$1:$BZ$1000,MATCH(PAYROLL!D918,ADJ!A$1:A$500,0),MATCH(PAYROLL!BG$2,ADJ!$2:$2,0)),0)</f>
        <v/>
      </c>
      <c r="BH918">
        <f>IFERROR(INDEX(ADJ!$A$1:$BZ$1000,MATCH(PAYROLL!D918,ADJ!A$1:A$500,0),MATCH(PAYROLL!BH$2,ADJ!$2:$2,0)),0)</f>
        <v/>
      </c>
      <c r="BI918">
        <f>IFERROR(INDEX(ADJ!$A$1:$BZ$1000,MATCH(PAYROLL!D918,ADJ!A$1:A$500,0),MATCH(PAYROLL!BI$2,ADJ!$2:$2,0)),0)</f>
        <v/>
      </c>
      <c r="BJ918">
        <f>IFERROR(INDEX(ADJ!$A$1:$BZ$1000,MATCH(PAYROLL!D918,ADJ!A$1:A$500,0),MATCH(PAYROLL!BJ$2,ADJ!$2:$2,0)),0)</f>
        <v/>
      </c>
      <c r="BK918">
        <f>SUM(BF918:BJ918)</f>
        <v/>
      </c>
      <c r="BL918">
        <f>IFERROR(INDEX(ADJ!$A$1:$BZ$1000,MATCH(PAYROLL!D918,ADJ!A$1:A$500,0),MATCH(PAYROLL!BL$2,ADJ!$2:$2,0)),0)</f>
        <v/>
      </c>
      <c r="BM918">
        <f>IFERROR(INDEX(ADJ!$A$1:$BZ$1000,MATCH(PAYROLL!D918,ADJ!A$1:A$500,0),MATCH(PAYROLL!BM$2,ADJ!$2:$2,0)),0)</f>
        <v/>
      </c>
      <c r="BN918">
        <f>IFERROR(INDEX(ADJ!$A$1:$BZ$1000,MATCH(PAYROLL!D918,ADJ!A$1:A$500,0),MATCH(PAYROLL!BN$2,ADJ!$2:$2,0)),0)</f>
        <v/>
      </c>
      <c r="BO918">
        <f>IFERROR(INDEX(ADJ!$A$1:$BZ$1000,MATCH(PAYROLL!D918,ADJ!A$1:A$500,0),MATCH(PAYROLL!BO$2,ADJ!$2:$2,0)),0)</f>
        <v/>
      </c>
      <c r="BP918">
        <f>SUM(AM918,AV918,BE918,BK918,BL918:BO918)</f>
        <v/>
      </c>
      <c r="BQ918">
        <f>BO918</f>
        <v/>
      </c>
      <c r="BR918">
        <f>IFERROR(ROUND(IF(LEFT(INDEX(PIS!O$1:O$500,MATCH(D918,PIS!C$1:C$500)),1)="D",T918/8*(BD918*0.3),IF(LEFT(INDEX(PIS!O$1:O$500,MATCH(D918,PIS!C$1:C$500)),1)="H",T918*($BD918*0.3),T918/$AD918/8*($BD918*0.3))),0),0)</f>
        <v/>
      </c>
      <c r="BS918">
        <f>IF(AP918&lt;1,0,MIN(AP918,730000))</f>
        <v/>
      </c>
      <c r="BT918">
        <f>IFERROR(ROUND((BE918-SUM(AW918:BC918)*T918/AD918/8),0)-BR918,0)</f>
        <v/>
      </c>
      <c r="BU918">
        <f>AO918</f>
        <v/>
      </c>
      <c r="BV918">
        <f>SUM(BQ918:BU918)</f>
        <v/>
      </c>
      <c r="BW918">
        <f>BP918-BV918</f>
        <v/>
      </c>
      <c r="BX918">
        <f>IFERROR(IF(RIGHT(INDEX(PIS!O$1:O$500,MATCH(D918,PIS!C$1:C$500)),5)="Gross",MIN(U918+V918,VLOOKUP("R700",TSC!B:C,2,0)*VLOOKUP("R101",TSC!B:C,2,0))*VLOOKUP("R701",TSC!B:C,2,0)%,0),0)</f>
        <v/>
      </c>
      <c r="BY918">
        <f>IFERROR(IF(RIGHT(INDEX(PIS!O$1:O$500,MATCH(D918,PIS!C$1:C$500)),5)="Gross",MIN(U918+V918,VLOOKUP("R700",TSC!B:C,2,0)*VLOOKUP("R101",TSC!B:C,2,0))*VLOOKUP("T704",TSC!B:C,2,0)%,0),0)</f>
        <v/>
      </c>
      <c r="BZ918">
        <f>IFERROR(IF(RIGHT(INDEX(PIS!O$1:O$500,MATCH(D918,PIS!C$1:C$500)),5)="Gross",MIN(U918+V918,VLOOKUP("R700",TSC!B:C,2,0)*VLOOKUP("1",TSC!F:G,2,0))*VLOOKUP("T705",TSC!B:C,2,0)%,0),0)</f>
        <v/>
      </c>
      <c r="CA918">
        <f>IFERROR(INDEX(ADJ!$A$1:$BZ$1000,MATCH(PAYROLL!D918,ADJ!A$1:A$500,0),MATCH(PAYROLL!CA$2,ADJ!$2:$2,0)),0)</f>
        <v/>
      </c>
      <c r="CB918">
        <f>IFERROR(INDEX(ADJ!$A$1:$BZ$1000,MATCH(PAYROLL!D918,ADJ!A$1:A$500,0),MATCH(PAYROLL!CB$2,ADJ!$2:$2,0)),0)</f>
        <v/>
      </c>
      <c r="CC918">
        <f>SUM(BX918:CB918)</f>
        <v/>
      </c>
      <c r="CD918">
        <f>IFERROR(INDEX(PIS!$A$1:$BZ$1000,MATCH(PAYROLL!D918,PIS!C$1:C$500,0),MATCH(PAYROLL!CD$1,PIS!$1:$1,0)),0)</f>
        <v/>
      </c>
      <c r="CE918">
        <f>IFERROR(IF(OR(INDEX(PIS!P$1:P$500,MATCH(D918,PIS!C$1:C$500,0))="LT2",INDEX(PIS!P$1:P$500,MATCH(D918,PIS!C$1:C$500,0))="P10"),0,SUM(CC918,CD918*VLOOKUP("R601",TSC!B:C,2,0),VLOOKUP("R602",TSC!B:C,2,0))),0)</f>
        <v/>
      </c>
      <c r="CF918">
        <f>MAX(BW918-CE918,0)</f>
        <v/>
      </c>
      <c r="CG918">
        <f>IFERROR(IF(OR(RIGHT(INDEX(PIS!P$1:P$500,MATCH(D918,PIS!C$1:C$500)),5)="P10",RIGHT(INDEX(PIS!P$1:P$500,MATCH(D918,PIS!C$1:C$500)),5)="CK"),0,IF(CF918&lt;=5000000,CF918*5%,IF(CF918&lt;=10000000,CF918*10%-250000,IF(CF918&lt;=18000000,CF918*15%-750000,IF(CF918&lt;=32000000,CF918*20%-1650000,IF(CF918&lt;=52000000,CF918*25%-3250000,IF(CF918&lt;=80000000,BH918*30%-5850000,CF918*35%-9850000))))))),0)</f>
        <v/>
      </c>
      <c r="CH918">
        <f>IFERROR(IF(OR(INDEX(PIS!P$1:P$500,MATCH(D918,PIS!C$1:C$500))="LT",INDEX(PIS!P$1:P$500,MATCH(D918,PIS!C$1:C$500))="CK"),0,IF(CF918&lt;2000000,0,CF918*10%)),0)</f>
        <v/>
      </c>
      <c r="CI918">
        <f>IFERROR(INDEX(ADJ!$A$1:$BZ$1000,MATCH(PAYROLL!D918,ADJ!A$1:A$500,0),MATCH(PAYROLL!CI$2,ADJ!$2:$2,0)),0)</f>
        <v/>
      </c>
      <c r="CJ918">
        <f>IFERROR(INDEX(ADJ!$A$1:$BZ$1000,MATCH(PAYROLL!D918,ADJ!A$1:A$500,0),MATCH(PAYROLL!CJ$2,ADJ!$2:$2,0)),0)</f>
        <v/>
      </c>
      <c r="CK918">
        <f>IFERROR(INDEX(ADJ!$A$1:$BZ$1000,MATCH(PAYROLL!D918,ADJ!A$1:A$500,0),MATCH(PAYROLL!CK$2,ADJ!$2:$2,0)),0)</f>
        <v/>
      </c>
      <c r="CL918">
        <f>SUM(CG918:CK918)</f>
        <v/>
      </c>
      <c r="CM918">
        <f>ROUND(SUM(CH918:CK918),0)</f>
        <v/>
      </c>
      <c r="CN918">
        <f>IFERROR(INDEX(CSDA!D$1:D$500,MATCH($CN$2,CSDA!C$1:C$500,0))*INDEX(PIS!V$1:V$500,MATCH(D918,PIS!C$1:C$500))+INDEX(ADJ!$A$1:$BZ$1000,MATCH(PAYROLL!D918,ADJ!A$1:A$500,0),MATCH(PAYROLL!CN$2,ADJ!$2:$2,0)),0)</f>
        <v/>
      </c>
      <c r="CO918">
        <f>IFERROR(INDEX(ADJ!$A$1:$BZ$1000,MATCH(PAYROLL!D918,ADJ!A$1:A$500,0),MATCH(PAYROLL!CO$2,ADJ!$2:$2,0)),0)</f>
        <v/>
      </c>
      <c r="CP918">
        <f>IFERROR(INDEX(ADJ!$A$1:$BZ$1000,MATCH(PAYROLL!D918,ADJ!A$1:A$500,0),MATCH(PAYROLL!CP$2,ADJ!$2:$2,0)),0)</f>
        <v/>
      </c>
      <c r="CQ918">
        <f>BP918-CL918-CI918-CM918-CN918-CO918-CP918-CC918</f>
        <v/>
      </c>
      <c r="CR918">
        <f>IFERROR(IF(RIGHT(INDEX(PIS!O$1:O$500,MATCH(D918,PIS!C$1:C$500,0)),5)="Gross",MIN(U918+V918,VLOOKUP("R700",TSC!B:C,2,0)*VLOOKUP("R101",TSC!B:C,2,0))*(VLOOKUP("T711",TSC!B:C,2,0)+VLOOKUP("T712",TSC!B:C,2,0))%,MIN(T918+V918,VLOOKUP("R700",TSC!B:C,2,0)*VLOOKUP("R101",TSC!B:C,2,0))*(VLOOKUP("T711",TSC!B:C,2,0)+VLOOKUP("T712",TSC!B:C,2,0)+VLOOKUP("R701",TSC!B:C,2,0))%),0)</f>
        <v/>
      </c>
      <c r="CS918">
        <f>IFERROR(IF(RIGHT(INDEX(PIS!O$1:O$500,MATCH(D918,PIS!C$1:C$500,0)),5)="Gross",MIN(U918+V918,VLOOKUP("R700",TSC!B:C,2,0)*VLOOKUP("R101",TSC!B:C,2,0))*(VLOOKUP("T714",TSC!B:C,2,0))%,MIN(T918+V918,VLOOKUP("R700",TSC!B:C,2,0)*VLOOKUP("R101",TSC!B:C,2,0))*(VLOOKUP("T704",TSC!B:C,2,0)+VLOOKUP("T714",TSC!B:C,2,0))%),0)</f>
        <v/>
      </c>
      <c r="CT918">
        <f>IFERROR(IF(RIGHT(INDEX(PIS!O$1:O$500,MATCH(D918,PIS!C$1:C$500,0)),5)="Gross",MIN(U918+V918,VLOOKUP("R700",TSC!B:C,2,0)*VLOOKUP("R101",TSC!B:C,2,0))*VLOOKUP("T705",TSC!B:C,2,0)%,MIN(T918+V918,VLOOKUP("R700",TSC!B:C,2,0)*VLOOKUP("R101",TSC!B:C,2,0))*VLOOKUP("T705",TSC!B:C,2,0)%),0)</f>
        <v/>
      </c>
      <c r="CU918">
        <f>IFERROR(IF(RIGHT(INDEX(PIS!O$1:O$500,MATCH(D918,PIS!C$1:C$500,0)),5)="Gross",MIN(U918+V918,VLOOKUP("R700",TSC!B:C,2,0)*VLOOKUP("R101",TSC!B:C,2,0))*(VLOOKUP("T713",TSC!B:C,2,0))%,MIN(T918+V918,VLOOKUP("R700",TSC!B:C,2,0)*VLOOKUP("R101",TSC!B:C,2,0))*(VLOOKUP("T713",TSC!B:C,2,0))%),0)</f>
        <v/>
      </c>
      <c r="CV918">
        <f>IFERROR(INDEX(ADJ!$A$1:$BZ$1000,MATCH(PAYROLL!D918,ADJ!A$1:A$500,0),MATCH(PAYROLL!CV$2,ADJ!$2:$2,0)),0)</f>
        <v/>
      </c>
      <c r="CW918">
        <f>IFERROR(INDEX(ADJ!$A$1:$BZ$1000,MATCH(PAYROLL!D918,ADJ!A$1:A$500,0),MATCH(PAYROLL!CW$2,ADJ!$2:$2,0)),0)</f>
        <v/>
      </c>
      <c r="CX918">
        <f>SUM(CR918:CW918)</f>
        <v/>
      </c>
      <c r="CY918">
        <f>ROUND(IF(CR918&gt;0,T918+V918*VLOOKUP("R202",TSC!$B$1:$C$500,2,0),0),0)</f>
        <v/>
      </c>
      <c r="CZ918">
        <f>IFERROR(INDEX(CSDA!D$1:D$500,MATCH($CZ$2,CSDA!C$1:C$500,0)),0)</f>
        <v/>
      </c>
      <c r="DA918">
        <f>ROUND(T918*0.7%,0)</f>
        <v/>
      </c>
      <c r="DB918">
        <f>ROUND(T918/12,0)</f>
        <v/>
      </c>
      <c r="DC918">
        <f ref="DC918" t="array">IFERROR(INDEX(CSDA!D$1:D$500,MATCH("Trích giữ"&amp;PAYROLL!DC$2,CSDA!A$1:A$500&amp;CSDA!C$1:C$500,0)),0)</f>
        <v/>
      </c>
      <c r="DD918">
        <f ref="DD918" t="array">IFERROR(INDEX(CSDA!D$1:D$500,MATCH("Trích giữ"&amp;PAYROLL!DD$2,CSDA!A$1:A$500&amp;CSDA!C$1:C$500,0)),0)</f>
        <v/>
      </c>
      <c r="DE918">
        <f ref="DE918" t="array">IFERROR(INDEX(CSDA!D$1:D$500,MATCH("Trích giữ"&amp;PAYROLL!DE$2,CSDA!A$1:A$500&amp;CSDA!C$1:C$500,0)),0)</f>
        <v/>
      </c>
      <c r="DF918">
        <f>IFERROR(INDEX(CSDA!D$1:D$500,MATCH(PAYROLL!DF$2,CSDA!C$1:C$500,0)),0)</f>
        <v/>
      </c>
      <c r="DG918">
        <f ref="DG918" t="array">IFERROR(INDEX(CSDA!D$1:D$500,MATCH("Trích giữ"&amp;PAYROLL!DG$2,CSDA!A$1:A$500&amp;CSDA!C$1:C$500,0)),0)</f>
        <v/>
      </c>
      <c r="DH918">
        <f>ROUND(T918/26,0)</f>
        <v/>
      </c>
      <c r="DI918">
        <f ref="DI918" t="array">IFERROR(INDEX(CSDA!D$1:D$500,MATCH("Trích giữ"&amp;PAYROLL!DI$2,CSDA!A$1:A$500&amp;CSDA!C$1:C$500,0)),0)</f>
        <v/>
      </c>
      <c r="DJ918">
        <f>IF(U918=0,T918*21.5%-BL918,0)</f>
        <v/>
      </c>
      <c r="DK918">
        <f ref="DK918" t="array">IFERROR(INDEX(CSDA!D$1:D$500,MATCH("Trích giữ"&amp;PAYROLL!DK$2,CSDA!A$1:A$500&amp;CSDA!C$1:C$500,0)),0)</f>
        <v/>
      </c>
      <c r="DL918">
        <f>IFERROR(INDEX(CSDA!D$1:D$500,MATCH(PAYROLL!DL$2,CSDA!C$1:C$500,0))/12,0)</f>
        <v/>
      </c>
      <c r="DM918">
        <f>SUM(DB918:DL918)</f>
        <v/>
      </c>
      <c r="DN918">
        <f>IFERROR(INDEX(ADJ!$A$1:$BZ$1000,MATCH(PAYROLL!D918,ADJ!A$1:A$500,0),MATCH(PAYROLL!DN$2,ADJ!$2:$2,0)),0)</f>
        <v/>
      </c>
      <c r="DO918">
        <f>IFERROR(SUM(BP918,DM918:DN918,CX918:DA918)-DT918,0)</f>
        <v/>
      </c>
      <c r="DP918">
        <f ref="DP918" t="array">SUM(BW918*IFERROR(INDEX(CSDA!D$1:D$500,MATCH(BW$2,CSDA!C$1:C$500,0)),0)%,CX918*IFERROR(INDEX(CSDA!D$1:D$500,MATCH(CX$2,CSDA!C$1:C$500,0)),0)%,DA918*IFERROR(INDEX(CSDA!D$1:D$500,MATCH(DA$2,CSDA!C$1:C$500,0)),0)%,DB918*IFERROR(INDEX(CSDA!D$1:D$500,MATCH(DB$2,CSDA!C$1:C$500,0)),0)%,DF918*IFERROR(INDEX(CSDA!D$1:D$500,MATCH("Phí dịch vụ"&amp;PAYROLL!DF$2,CSDA!A$1:A$500&amp;CSDA!C$1:C$500,0)),0)%,DC918*IFERROR(INDEX(CSDA!D$1:D$500,MATCH("Phí dịch vụ"&amp;PAYROLL!DC$2,CSDA!A$1:A$500&amp;CSDA!C$1:C$500,0)),0)%,DH918*IFERROR(INDEX(CSDA!D$1:D$500,MATCH("Phí dịch vụ"&amp;PAYROLL!DH$2,CSDA!A$1:A$500&amp;CSDA!C$1:C$500,0)),0)%,DJ918*IFERROR(INDEX(CSDA!D$1:D$500,MATCH("Phí dịch vụ"&amp;PAYROLL!DJ$2,CSDA!A$1:A$500&amp;CSDA!C$1:C$500,0)),0)%,BN918*IFERROR(INDEX(CSDA!D$1:D$500,MATCH(BN$2,CSDA!C$1:C$500,0)),0)%)-BN918*7%</f>
        <v/>
      </c>
      <c r="DQ918">
        <f>IFERROR(INDEX(ADJ!$A$1:$BZ$1000,MATCH(PAYROLL!D918,ADJ!A$1:A$500,0),MATCH(PAYROLL!DQ$2,ADJ!$2:$2,0)),0)</f>
        <v/>
      </c>
      <c r="DR918">
        <f>IFERROR(INDEX(ADJ!$A$1:$BZ$1000,MATCH(PAYROLL!D918,ADJ!A$1:A$500,0),MATCH(PAYROLL!DR$2,ADJ!$2:$2,0)),0)</f>
        <v/>
      </c>
      <c r="DS918">
        <f>SUM(DP918:DR918)</f>
        <v/>
      </c>
      <c r="DT918">
        <f>EK918</f>
        <v/>
      </c>
      <c r="DU918">
        <f>SUM(DO918:DR918)</f>
        <v/>
      </c>
      <c r="DV918">
        <f>ROUND(DU918*0.1,0)</f>
        <v/>
      </c>
      <c r="DW918">
        <f>DU918+DV918</f>
        <v/>
      </c>
      <c r="DZ918">
        <f>IFERROR(INDEX(ADJ!$A$1:$BZ$1000,MATCH(PAYROLL!$D918,ADJ!A$1:A$500,0),MATCH(PAYROLL!DZ$2,ADJ!$2:$2,0)),0)</f>
        <v/>
      </c>
      <c r="EA918">
        <f>IFERROR(INDEX(ADJ!$A$1:$BZ$1000,MATCH(PAYROLL!$D918,ADJ!A$1:A$500,0),MATCH(PAYROLL!EA$2,ADJ!$2:$2,0)),0)</f>
        <v/>
      </c>
      <c r="EB918">
        <f>IFERROR(INDEX(ADJ!$A$1:$BZ$1000,MATCH(PAYROLL!$D918,ADJ!A$1:A$500,0),MATCH(PAYROLL!EB$2,ADJ!$2:$2,0)),0)</f>
        <v/>
      </c>
      <c r="EC918">
        <f>IFERROR(INDEX(ADJ!$A$1:$BZ$1000,MATCH(PAYROLL!$D918,ADJ!A$1:A$500,0),MATCH(PAYROLL!EC$2,ADJ!$2:$2,0)),0)</f>
        <v/>
      </c>
      <c r="ED918">
        <f>IFERROR(INDEX(ADJ!$A$1:$BZ$1000,MATCH(PAYROLL!$D918,ADJ!A$1:A$500,0),MATCH(PAYROLL!ED$2,ADJ!$2:$2,0)),0)</f>
        <v/>
      </c>
      <c r="EE918">
        <f>IFERROR(INDEX(ADJ!$A$1:$BZ$1000,MATCH(PAYROLL!$D918,ADJ!A$1:A$500,0),MATCH(PAYROLL!EE$2,ADJ!$2:$2,0)),0)</f>
        <v/>
      </c>
      <c r="EF918">
        <f>IFERROR(INDEX(ADJ!$A$1:$BZ$1000,MATCH(PAYROLL!$D918,ADJ!A$1:A$500,0),MATCH(PAYROLL!EF$2,ADJ!$2:$2,0)),0)</f>
        <v/>
      </c>
      <c r="EG918">
        <f>IFERROR(INDEX(ADJ!$A$1:$BZ$1000,MATCH(PAYROLL!$D918,ADJ!A$1:A$500,0),MATCH(PAYROLL!EG$2,ADJ!$2:$2,0)),0)</f>
        <v/>
      </c>
      <c r="EH918">
        <f>IFERROR(INDEX(ADJ!$A$1:$BZ$1000,MATCH(PAYROLL!$D918,ADJ!A$1:A$500,0),MATCH(PAYROLL!EH$2,ADJ!$2:$2,0)),0)</f>
        <v/>
      </c>
      <c r="EI918">
        <f>IFERROR(INDEX(ADJ!$A$1:$BZ$1000,MATCH(PAYROLL!D918,ADJ!A$1:A$500,0),MATCH(PAYROLL!EI$2,ADJ!$2:$2,0)),0)</f>
        <v/>
      </c>
      <c r="EJ918">
        <f>IFERROR(INDEX(ADJ!$A$1:$BZ$1000,MATCH(PAYROLL!$D918,ADJ!A$1:A$500,0),MATCH(PAYROLL!EJ$2,ADJ!$2:$2,0)),0)</f>
        <v/>
      </c>
      <c r="EK918">
        <f>SUM(DZ918:EJ918)</f>
        <v/>
      </c>
    </row>
    <row r="919">
      <c r="A919" t="n">
        <v>917</v>
      </c>
      <c r="B919" t="inlineStr">
        <is>
          <t>Đặng Thị Huyền</t>
        </is>
      </c>
      <c r="D919" t="inlineStr">
        <is>
          <t>142880-02</t>
        </is>
      </c>
      <c r="S919">
        <f>IFERROR(INDEX(PIS!$A$1:$BZ$1000,MATCH($D919,PIS!C$1:C$500,0),MATCH("Lương CB tháng trước",PIS!$1:$1,0)),0)</f>
        <v/>
      </c>
      <c r="T919">
        <f>IFERROR(INDEX(PIS!$A$1:$BZ$1000,MATCH($D919,PIS!C$1:C$500,0),MATCH("Lương CB hiện tại",PIS!$1:$1,0)),0)</f>
        <v/>
      </c>
      <c r="U919">
        <f>IFERROR(INDEX(PIS!$A$1:$BZ$1000,MATCH($D919,PIS!C$1:C$500,0),MATCH("Lương đóng BHBB",PIS!$1:$1,0)),0)</f>
        <v/>
      </c>
      <c r="V919">
        <f>IFERROR(INDEX(PIS!$A$1:$BZ$1000,MATCH($D919,PIS!C$1:C$500,0),MATCH(V$2,PIS!$2:$2,0)),0)</f>
        <v/>
      </c>
      <c r="W919">
        <f>IFERROR(INDEX(PIS!$A$1:$BZ$1000,MATCH($D919,PIS!C$1:C$500,0),MATCH(W$2,PIS!$2:$2,0)),0)</f>
        <v/>
      </c>
      <c r="X919">
        <f>IFERROR(INDEX(PIS!$A$1:$BZ$1000,MATCH($D919,PIS!C$1:C$500,0),MATCH(X$2,PIS!$2:$2,0)),0)</f>
        <v/>
      </c>
      <c r="Y919">
        <f>IFERROR(INDEX(PIS!$A$1:$BZ$1000,MATCH($D919,PIS!C$1:C$500,0),MATCH(Y$2,PIS!$2:$2,0)),0)</f>
        <v/>
      </c>
      <c r="Z919">
        <f>IFERROR(INDEX(PIS!$A$1:$BZ$1000,MATCH($D919,PIS!C$1:C$500,0),MATCH(Z$2,PIS!$2:$2,0)),0)</f>
        <v/>
      </c>
      <c r="AA919">
        <f>IFERROR(INDEX(PIS!$A$1:$BZ$1000,MATCH($D919,PIS!C$1:C$500,0),MATCH(AA$2,PIS!$2:$2,0)),0)</f>
        <v/>
      </c>
      <c r="AB919">
        <f>IFERROR(INDEX(PIS!$A$1:$BZ$1000,MATCH($D919,PIS!C$1:C$500,0),MATCH(AB$2,PIS!$2:$2,0)),0)</f>
        <v/>
      </c>
      <c r="AC919">
        <f>SUM(V919:AB919)</f>
        <v/>
      </c>
      <c r="AD919">
        <f>IFERROR(INDEX(TIMESHEET!$A$1:$AI$5000,MATCH($D919,TIMESHEET!A$1:A$500,0),MATCH("T100",TIMESHEET!$2:$2,0))-2,0)</f>
        <v/>
      </c>
      <c r="AE919">
        <f>IFERROR(INDEX(TIMESHEET!$A$1:$AI$5000,MATCH($D919,TIMESHEET!A$1:A$500,0),MATCH("T202",TIMESHEET!$2:$2,0)),0)</f>
        <v/>
      </c>
      <c r="AF919">
        <f>IFERROR(INDEX(TIMESHEET!$A$1:$AI$5000,MATCH($D919,TIMESHEET!A$1:A$500,0),MATCH("T302",TIMESHEET!$2:$2,0)),0)</f>
        <v/>
      </c>
      <c r="AG919">
        <f>IFERROR(INDEX(TIMESHEET!$A$1:$AI$5000,MATCH($D919,TIMESHEET!A$1:A$500,0),MATCH("T406",TIMESHEET!$2:$2,0)),0)</f>
        <v/>
      </c>
      <c r="AH919">
        <f>AE919+AG919</f>
        <v/>
      </c>
      <c r="AI919">
        <f>IFERROR(INDEX(TIMESHEET!$A$1:$AI$5000,MATCH($D919,TIMESHEET!A$1:A$500,0),MATCH("T701",TIMESHEET!$2:$2,0)),0)</f>
        <v/>
      </c>
      <c r="AJ919">
        <f>IFERROR(INDEX(TIMESHEET!$A$1:$AI$5000,MATCH($D919,TIMESHEET!B$1:B$500,0),MATCH("T320",TIMESHEET!$2:$2,0)),0)</f>
        <v/>
      </c>
      <c r="AK919">
        <f>IFERROR(IF(LEFT(INDEX(PIS!O$1:O$500,MATCH(D919,PIS!C$1:C$500)),1)="M",T919/AD919*SUM(AE919:AG919),T919*AD919),0)</f>
        <v/>
      </c>
      <c r="AL919">
        <f>IFERROR(INDEX(ADJ!$A$1:$BZ$1000,MATCH(PAYROLL!D919,ADJ!A$1:A$500,0),MATCH(PAYROLL!AL$2,ADJ!$2:$2,0)),0)</f>
        <v/>
      </c>
      <c r="AM919">
        <f>SUM(AK919:AL919)</f>
        <v/>
      </c>
      <c r="AN919">
        <f>IFERROR(ROUND(V919/$AD919*$AH919,0),0)</f>
        <v/>
      </c>
      <c r="AO919">
        <f>IFERROR(ROUND(W919/$AD919*$AH919,0),0)</f>
        <v/>
      </c>
      <c r="AP919">
        <f>IFERROR(ROUND(X919/$AD919*$AE919,0),0)</f>
        <v/>
      </c>
      <c r="AQ919">
        <f>IFERROR(ROUND(Y919/$AD919*$AH919,0),0)</f>
        <v/>
      </c>
      <c r="AR919">
        <f>IFERROR(ROUND(Z919/$AD919*$AH919,0),0)</f>
        <v/>
      </c>
      <c r="AS919">
        <f>IFERROR(ROUND(AA919/$AD919*$AH919,0),0)</f>
        <v/>
      </c>
      <c r="AT919">
        <f>IFERROR(IF((AE919+AF919+AG919)&gt;13,AB919,ROUND(AB919/AD919*AH919,0)),0)</f>
        <v/>
      </c>
      <c r="AU919">
        <f>IFERROR(INDEX(ADJ!$A$1:$BZ$1000,MATCH(PAYROLL!D919,ADJ!A$1:A$500,0),MATCH(PAYROLL!AU$2,ADJ!$2:$2,0)),0)</f>
        <v/>
      </c>
      <c r="AV919">
        <f>ROUND(SUM(AN919:AU919),0)</f>
        <v/>
      </c>
      <c r="AW919">
        <f>IFERROR(INDEX(TIMESHEET!$A$1:$AI$5000,MATCH(PAYROLL!D919,TIMESHEET!A$1:A$500,0),MATCH("T620",TIMESHEET!$2:$2,0)),0)</f>
        <v/>
      </c>
      <c r="AX919">
        <f>IFERROR(INDEX(TIMESHEET!$A$1:$AI$5000,MATCH(PAYROLL!D919,TIMESHEET!A$1:A$500,0),MATCH("T601",TIMESHEET!$2:$2,0)),0)</f>
        <v/>
      </c>
      <c r="AY919">
        <f>IFERROR(INDEX(TIMESHEET!$A$1:$AI$5000,MATCH(PAYROLL!D919,TIMESHEET!A$1:A$500,0),MATCH("T602",TIMESHEET!$2:$2,0)),0)</f>
        <v/>
      </c>
      <c r="AZ919">
        <f>IFERROR(INDEX(TIMESHEET!$A$1:$AI$5000,MATCH(PAYROLL!D919,TIMESHEET!A$1:A$500,0),MATCH("T603",TIMESHEET!$2:$2,0)),0)</f>
        <v/>
      </c>
      <c r="BA919">
        <f>IFERROR(INDEX(TIMESHEET!$A$1:$AI$5000,MATCH(PAYROLL!D919,TIMESHEET!A$1:A$500,0),MATCH("T611",TIMESHEET!$2:$2,0)),0)</f>
        <v/>
      </c>
      <c r="BB919">
        <f>IFERROR(INDEX(TIMESHEET!$A$1:$AI$5000,MATCH(PAYROLL!D919,TIMESHEET!A$1:A$500,0),MATCH("T612",TIMESHEET!$2:$2,0)),0)</f>
        <v/>
      </c>
      <c r="BC919">
        <f>IFERROR(INDEX(TIMESHEET!$A$1:$AI$5000,MATCH(PAYROLL!D919,TIMESHEET!A$1:A$500,0),MATCH("T613",TIMESHEET!$2:$2,0)),0)</f>
        <v/>
      </c>
      <c r="BD919">
        <f>IFERROR(INDEX(TIMESHEET!$A$1:$AI$5000,MATCH(PAYROLL!D919,TIMESHEET!A$1:A$500,0),MATCH("T500",TIMESHEET!$2:$2,0)),0)</f>
        <v/>
      </c>
      <c r="BE919">
        <f>IFERROR(IF(LEFT(INDEX(PIS!O$1:O$500,MATCH(D919,PIS!C$1:C$500)),1)="M",T919/AD919/8*(AW919+AX919*1.5+AY919*2+AZ919*3+BA919*2.1+BB919*2.7+BC919*3.9+BD919*0.3),T919/8*(AW919+AX919*1.5+AY919*2+AZ919*3+BA919*2.1+BB919*2.7+BC919*3.9+BD919*0.3)),0)</f>
        <v/>
      </c>
      <c r="BF919">
        <f>IFERROR(INDEX(ADJ!$A$1:$BZ$1000,MATCH(PAYROLL!$D919,ADJ!A$1:A$500,0),MATCH(PAYROLL!BF$2,ADJ!$2:$2,0)),0)</f>
        <v/>
      </c>
      <c r="BG919">
        <f>IFERROR(INDEX(ADJ!$A$1:$BZ$1000,MATCH(PAYROLL!D919,ADJ!A$1:A$500,0),MATCH(PAYROLL!BG$2,ADJ!$2:$2,0)),0)</f>
        <v/>
      </c>
      <c r="BH919">
        <f>IFERROR(INDEX(ADJ!$A$1:$BZ$1000,MATCH(PAYROLL!D919,ADJ!A$1:A$500,0),MATCH(PAYROLL!BH$2,ADJ!$2:$2,0)),0)</f>
        <v/>
      </c>
      <c r="BI919">
        <f>IFERROR(INDEX(ADJ!$A$1:$BZ$1000,MATCH(PAYROLL!D919,ADJ!A$1:A$500,0),MATCH(PAYROLL!BI$2,ADJ!$2:$2,0)),0)</f>
        <v/>
      </c>
      <c r="BJ919">
        <f>IFERROR(INDEX(ADJ!$A$1:$BZ$1000,MATCH(PAYROLL!D919,ADJ!A$1:A$500,0),MATCH(PAYROLL!BJ$2,ADJ!$2:$2,0)),0)</f>
        <v/>
      </c>
      <c r="BK919">
        <f>SUM(BF919:BJ919)</f>
        <v/>
      </c>
      <c r="BL919">
        <f>IFERROR(INDEX(ADJ!$A$1:$BZ$1000,MATCH(PAYROLL!D919,ADJ!A$1:A$500,0),MATCH(PAYROLL!BL$2,ADJ!$2:$2,0)),0)</f>
        <v/>
      </c>
      <c r="BM919">
        <f>IFERROR(INDEX(ADJ!$A$1:$BZ$1000,MATCH(PAYROLL!D919,ADJ!A$1:A$500,0),MATCH(PAYROLL!BM$2,ADJ!$2:$2,0)),0)</f>
        <v/>
      </c>
      <c r="BN919">
        <f>IFERROR(INDEX(ADJ!$A$1:$BZ$1000,MATCH(PAYROLL!D919,ADJ!A$1:A$500,0),MATCH(PAYROLL!BN$2,ADJ!$2:$2,0)),0)</f>
        <v/>
      </c>
      <c r="BO919">
        <f>IFERROR(INDEX(ADJ!$A$1:$BZ$1000,MATCH(PAYROLL!D919,ADJ!A$1:A$500,0),MATCH(PAYROLL!BO$2,ADJ!$2:$2,0)),0)</f>
        <v/>
      </c>
      <c r="BP919">
        <f>SUM(AM919,AV919,BE919,BK919,BL919:BO919)</f>
        <v/>
      </c>
      <c r="BQ919">
        <f>BO919</f>
        <v/>
      </c>
      <c r="BR919">
        <f>IFERROR(ROUND(IF(LEFT(INDEX(PIS!O$1:O$500,MATCH(D919,PIS!C$1:C$500)),1)="D",T919/8*(BD919*0.3),IF(LEFT(INDEX(PIS!O$1:O$500,MATCH(D919,PIS!C$1:C$500)),1)="H",T919*($BD919*0.3),T919/$AD919/8*($BD919*0.3))),0),0)</f>
        <v/>
      </c>
      <c r="BS919">
        <f>IF(AP919&lt;1,0,MIN(AP919,730000))</f>
        <v/>
      </c>
      <c r="BT919">
        <f>IFERROR(ROUND((BE919-SUM(AW919:BC919)*T919/AD919/8),0)-BR919,0)</f>
        <v/>
      </c>
      <c r="BU919">
        <f>AO919</f>
        <v/>
      </c>
      <c r="BV919">
        <f>SUM(BQ919:BU919)</f>
        <v/>
      </c>
      <c r="BW919">
        <f>BP919-BV919</f>
        <v/>
      </c>
      <c r="BX919">
        <f>IFERROR(IF(RIGHT(INDEX(PIS!O$1:O$500,MATCH(D919,PIS!C$1:C$500)),5)="Gross",MIN(U919+V919,VLOOKUP("R700",TSC!B:C,2,0)*VLOOKUP("R101",TSC!B:C,2,0))*VLOOKUP("R701",TSC!B:C,2,0)%,0),0)</f>
        <v/>
      </c>
      <c r="BY919">
        <f>IFERROR(IF(RIGHT(INDEX(PIS!O$1:O$500,MATCH(D919,PIS!C$1:C$500)),5)="Gross",MIN(U919+V919,VLOOKUP("R700",TSC!B:C,2,0)*VLOOKUP("R101",TSC!B:C,2,0))*VLOOKUP("T704",TSC!B:C,2,0)%,0),0)</f>
        <v/>
      </c>
      <c r="BZ919">
        <f>IFERROR(IF(RIGHT(INDEX(PIS!O$1:O$500,MATCH(D919,PIS!C$1:C$500)),5)="Gross",MIN(U919+V919,VLOOKUP("R700",TSC!B:C,2,0)*VLOOKUP("1",TSC!F:G,2,0))*VLOOKUP("T705",TSC!B:C,2,0)%,0),0)</f>
        <v/>
      </c>
      <c r="CA919">
        <f>IFERROR(INDEX(ADJ!$A$1:$BZ$1000,MATCH(PAYROLL!D919,ADJ!A$1:A$500,0),MATCH(PAYROLL!CA$2,ADJ!$2:$2,0)),0)</f>
        <v/>
      </c>
      <c r="CB919">
        <f>IFERROR(INDEX(ADJ!$A$1:$BZ$1000,MATCH(PAYROLL!D919,ADJ!A$1:A$500,0),MATCH(PAYROLL!CB$2,ADJ!$2:$2,0)),0)</f>
        <v/>
      </c>
      <c r="CC919">
        <f>SUM(BX919:CB919)</f>
        <v/>
      </c>
      <c r="CD919">
        <f>IFERROR(INDEX(PIS!$A$1:$BZ$1000,MATCH(PAYROLL!D919,PIS!C$1:C$500,0),MATCH(PAYROLL!CD$1,PIS!$1:$1,0)),0)</f>
        <v/>
      </c>
      <c r="CE919">
        <f>IFERROR(IF(OR(INDEX(PIS!P$1:P$500,MATCH(D919,PIS!C$1:C$500,0))="LT2",INDEX(PIS!P$1:P$500,MATCH(D919,PIS!C$1:C$500,0))="P10"),0,SUM(CC919,CD919*VLOOKUP("R601",TSC!B:C,2,0),VLOOKUP("R602",TSC!B:C,2,0))),0)</f>
        <v/>
      </c>
      <c r="CF919">
        <f>MAX(BW919-CE919,0)</f>
        <v/>
      </c>
      <c r="CG919">
        <f>IFERROR(IF(OR(RIGHT(INDEX(PIS!P$1:P$500,MATCH(D919,PIS!C$1:C$500)),5)="P10",RIGHT(INDEX(PIS!P$1:P$500,MATCH(D919,PIS!C$1:C$500)),5)="CK"),0,IF(CF919&lt;=5000000,CF919*5%,IF(CF919&lt;=10000000,CF919*10%-250000,IF(CF919&lt;=18000000,CF919*15%-750000,IF(CF919&lt;=32000000,CF919*20%-1650000,IF(CF919&lt;=52000000,CF919*25%-3250000,IF(CF919&lt;=80000000,BH919*30%-5850000,CF919*35%-9850000))))))),0)</f>
        <v/>
      </c>
      <c r="CH919">
        <f>IFERROR(IF(OR(INDEX(PIS!P$1:P$500,MATCH(D919,PIS!C$1:C$500))="LT",INDEX(PIS!P$1:P$500,MATCH(D919,PIS!C$1:C$500))="CK"),0,IF(CF919&lt;2000000,0,CF919*10%)),0)</f>
        <v/>
      </c>
      <c r="CI919">
        <f>IFERROR(INDEX(ADJ!$A$1:$BZ$1000,MATCH(PAYROLL!D919,ADJ!A$1:A$500,0),MATCH(PAYROLL!CI$2,ADJ!$2:$2,0)),0)</f>
        <v/>
      </c>
      <c r="CJ919">
        <f>IFERROR(INDEX(ADJ!$A$1:$BZ$1000,MATCH(PAYROLL!D919,ADJ!A$1:A$500,0),MATCH(PAYROLL!CJ$2,ADJ!$2:$2,0)),0)</f>
        <v/>
      </c>
      <c r="CK919">
        <f>IFERROR(INDEX(ADJ!$A$1:$BZ$1000,MATCH(PAYROLL!D919,ADJ!A$1:A$500,0),MATCH(PAYROLL!CK$2,ADJ!$2:$2,0)),0)</f>
        <v/>
      </c>
      <c r="CL919">
        <f>SUM(CG919:CK919)</f>
        <v/>
      </c>
      <c r="CM919">
        <f>ROUND(SUM(CH919:CK919),0)</f>
        <v/>
      </c>
      <c r="CN919">
        <f>IFERROR(INDEX(CSDA!D$1:D$500,MATCH($CN$2,CSDA!C$1:C$500,0))*INDEX(PIS!V$1:V$500,MATCH(D919,PIS!C$1:C$500))+INDEX(ADJ!$A$1:$BZ$1000,MATCH(PAYROLL!D919,ADJ!A$1:A$500,0),MATCH(PAYROLL!CN$2,ADJ!$2:$2,0)),0)</f>
        <v/>
      </c>
      <c r="CO919">
        <f>IFERROR(INDEX(ADJ!$A$1:$BZ$1000,MATCH(PAYROLL!D919,ADJ!A$1:A$500,0),MATCH(PAYROLL!CO$2,ADJ!$2:$2,0)),0)</f>
        <v/>
      </c>
      <c r="CP919">
        <f>IFERROR(INDEX(ADJ!$A$1:$BZ$1000,MATCH(PAYROLL!D919,ADJ!A$1:A$500,0),MATCH(PAYROLL!CP$2,ADJ!$2:$2,0)),0)</f>
        <v/>
      </c>
      <c r="CQ919">
        <f>BP919-CL919-CI919-CM919-CN919-CO919-CP919-CC919</f>
        <v/>
      </c>
      <c r="CR919">
        <f>IFERROR(IF(RIGHT(INDEX(PIS!O$1:O$500,MATCH(D919,PIS!C$1:C$500,0)),5)="Gross",MIN(U919+V919,VLOOKUP("R700",TSC!B:C,2,0)*VLOOKUP("R101",TSC!B:C,2,0))*(VLOOKUP("T711",TSC!B:C,2,0)+VLOOKUP("T712",TSC!B:C,2,0))%,MIN(T919+V919,VLOOKUP("R700",TSC!B:C,2,0)*VLOOKUP("R101",TSC!B:C,2,0))*(VLOOKUP("T711",TSC!B:C,2,0)+VLOOKUP("T712",TSC!B:C,2,0)+VLOOKUP("R701",TSC!B:C,2,0))%),0)</f>
        <v/>
      </c>
      <c r="CS919">
        <f>IFERROR(IF(RIGHT(INDEX(PIS!O$1:O$500,MATCH(D919,PIS!C$1:C$500,0)),5)="Gross",MIN(U919+V919,VLOOKUP("R700",TSC!B:C,2,0)*VLOOKUP("R101",TSC!B:C,2,0))*(VLOOKUP("T714",TSC!B:C,2,0))%,MIN(T919+V919,VLOOKUP("R700",TSC!B:C,2,0)*VLOOKUP("R101",TSC!B:C,2,0))*(VLOOKUP("T704",TSC!B:C,2,0)+VLOOKUP("T714",TSC!B:C,2,0))%),0)</f>
        <v/>
      </c>
      <c r="CT919">
        <f>IFERROR(IF(RIGHT(INDEX(PIS!O$1:O$500,MATCH(D919,PIS!C$1:C$500,0)),5)="Gross",MIN(U919+V919,VLOOKUP("R700",TSC!B:C,2,0)*VLOOKUP("R101",TSC!B:C,2,0))*VLOOKUP("T705",TSC!B:C,2,0)%,MIN(T919+V919,VLOOKUP("R700",TSC!B:C,2,0)*VLOOKUP("R101",TSC!B:C,2,0))*VLOOKUP("T705",TSC!B:C,2,0)%),0)</f>
        <v/>
      </c>
      <c r="CU919">
        <f>IFERROR(IF(RIGHT(INDEX(PIS!O$1:O$500,MATCH(D919,PIS!C$1:C$500,0)),5)="Gross",MIN(U919+V919,VLOOKUP("R700",TSC!B:C,2,0)*VLOOKUP("R101",TSC!B:C,2,0))*(VLOOKUP("T713",TSC!B:C,2,0))%,MIN(T919+V919,VLOOKUP("R700",TSC!B:C,2,0)*VLOOKUP("R101",TSC!B:C,2,0))*(VLOOKUP("T713",TSC!B:C,2,0))%),0)</f>
        <v/>
      </c>
      <c r="CV919">
        <f>IFERROR(INDEX(ADJ!$A$1:$BZ$1000,MATCH(PAYROLL!D919,ADJ!A$1:A$500,0),MATCH(PAYROLL!CV$2,ADJ!$2:$2,0)),0)</f>
        <v/>
      </c>
      <c r="CW919">
        <f>IFERROR(INDEX(ADJ!$A$1:$BZ$1000,MATCH(PAYROLL!D919,ADJ!A$1:A$500,0),MATCH(PAYROLL!CW$2,ADJ!$2:$2,0)),0)</f>
        <v/>
      </c>
      <c r="CX919">
        <f>SUM(CR919:CW919)</f>
        <v/>
      </c>
      <c r="CY919">
        <f>ROUND(IF(CR919&gt;0,T919+V919*VLOOKUP("R202",TSC!$B$1:$C$500,2,0),0),0)</f>
        <v/>
      </c>
      <c r="CZ919">
        <f>IFERROR(INDEX(CSDA!D$1:D$500,MATCH($CZ$2,CSDA!C$1:C$500,0)),0)</f>
        <v/>
      </c>
      <c r="DA919">
        <f>ROUND(T919*0.7%,0)</f>
        <v/>
      </c>
      <c r="DB919">
        <f>ROUND(T919/12,0)</f>
        <v/>
      </c>
      <c r="DC919">
        <f ref="DC919" t="array">IFERROR(INDEX(CSDA!D$1:D$500,MATCH("Trích giữ"&amp;PAYROLL!DC$2,CSDA!A$1:A$500&amp;CSDA!C$1:C$500,0)),0)</f>
        <v/>
      </c>
      <c r="DD919">
        <f ref="DD919" t="array">IFERROR(INDEX(CSDA!D$1:D$500,MATCH("Trích giữ"&amp;PAYROLL!DD$2,CSDA!A$1:A$500&amp;CSDA!C$1:C$500,0)),0)</f>
        <v/>
      </c>
      <c r="DE919">
        <f ref="DE919" t="array">IFERROR(INDEX(CSDA!D$1:D$500,MATCH("Trích giữ"&amp;PAYROLL!DE$2,CSDA!A$1:A$500&amp;CSDA!C$1:C$500,0)),0)</f>
        <v/>
      </c>
      <c r="DF919">
        <f>IFERROR(INDEX(CSDA!D$1:D$500,MATCH(PAYROLL!DF$2,CSDA!C$1:C$500,0)),0)</f>
        <v/>
      </c>
      <c r="DG919">
        <f ref="DG919" t="array">IFERROR(INDEX(CSDA!D$1:D$500,MATCH("Trích giữ"&amp;PAYROLL!DG$2,CSDA!A$1:A$500&amp;CSDA!C$1:C$500,0)),0)</f>
        <v/>
      </c>
      <c r="DH919">
        <f>ROUND(T919/26,0)</f>
        <v/>
      </c>
      <c r="DI919">
        <f ref="DI919" t="array">IFERROR(INDEX(CSDA!D$1:D$500,MATCH("Trích giữ"&amp;PAYROLL!DI$2,CSDA!A$1:A$500&amp;CSDA!C$1:C$500,0)),0)</f>
        <v/>
      </c>
      <c r="DJ919">
        <f>IF(U919=0,T919*21.5%-BL919,0)</f>
        <v/>
      </c>
      <c r="DK919">
        <f ref="DK919" t="array">IFERROR(INDEX(CSDA!D$1:D$500,MATCH("Trích giữ"&amp;PAYROLL!DK$2,CSDA!A$1:A$500&amp;CSDA!C$1:C$500,0)),0)</f>
        <v/>
      </c>
      <c r="DL919">
        <f>IFERROR(INDEX(CSDA!D$1:D$500,MATCH(PAYROLL!DL$2,CSDA!C$1:C$500,0))/12,0)</f>
        <v/>
      </c>
      <c r="DM919">
        <f>SUM(DB919:DL919)</f>
        <v/>
      </c>
      <c r="DN919">
        <f>IFERROR(INDEX(ADJ!$A$1:$BZ$1000,MATCH(PAYROLL!D919,ADJ!A$1:A$500,0),MATCH(PAYROLL!DN$2,ADJ!$2:$2,0)),0)</f>
        <v/>
      </c>
      <c r="DO919">
        <f>IFERROR(SUM(BP919,DM919:DN919,CX919:DA919)-DT919,0)</f>
        <v/>
      </c>
      <c r="DP919">
        <f ref="DP919" t="array">SUM(BW919*IFERROR(INDEX(CSDA!D$1:D$500,MATCH(BW$2,CSDA!C$1:C$500,0)),0)%,CX919*IFERROR(INDEX(CSDA!D$1:D$500,MATCH(CX$2,CSDA!C$1:C$500,0)),0)%,DA919*IFERROR(INDEX(CSDA!D$1:D$500,MATCH(DA$2,CSDA!C$1:C$500,0)),0)%,DB919*IFERROR(INDEX(CSDA!D$1:D$500,MATCH(DB$2,CSDA!C$1:C$500,0)),0)%,DF919*IFERROR(INDEX(CSDA!D$1:D$500,MATCH("Phí dịch vụ"&amp;PAYROLL!DF$2,CSDA!A$1:A$500&amp;CSDA!C$1:C$500,0)),0)%,DC919*IFERROR(INDEX(CSDA!D$1:D$500,MATCH("Phí dịch vụ"&amp;PAYROLL!DC$2,CSDA!A$1:A$500&amp;CSDA!C$1:C$500,0)),0)%,DH919*IFERROR(INDEX(CSDA!D$1:D$500,MATCH("Phí dịch vụ"&amp;PAYROLL!DH$2,CSDA!A$1:A$500&amp;CSDA!C$1:C$500,0)),0)%,DJ919*IFERROR(INDEX(CSDA!D$1:D$500,MATCH("Phí dịch vụ"&amp;PAYROLL!DJ$2,CSDA!A$1:A$500&amp;CSDA!C$1:C$500,0)),0)%,BN919*IFERROR(INDEX(CSDA!D$1:D$500,MATCH(BN$2,CSDA!C$1:C$500,0)),0)%)-BN919*7%</f>
        <v/>
      </c>
      <c r="DQ919">
        <f>IFERROR(INDEX(ADJ!$A$1:$BZ$1000,MATCH(PAYROLL!D919,ADJ!A$1:A$500,0),MATCH(PAYROLL!DQ$2,ADJ!$2:$2,0)),0)</f>
        <v/>
      </c>
      <c r="DR919">
        <f>IFERROR(INDEX(ADJ!$A$1:$BZ$1000,MATCH(PAYROLL!D919,ADJ!A$1:A$500,0),MATCH(PAYROLL!DR$2,ADJ!$2:$2,0)),0)</f>
        <v/>
      </c>
      <c r="DS919">
        <f>SUM(DP919:DR919)</f>
        <v/>
      </c>
      <c r="DT919">
        <f>EK919</f>
        <v/>
      </c>
      <c r="DU919">
        <f>SUM(DO919:DR919)</f>
        <v/>
      </c>
      <c r="DV919">
        <f>ROUND(DU919*0.1,0)</f>
        <v/>
      </c>
      <c r="DW919">
        <f>DU919+DV919</f>
        <v/>
      </c>
      <c r="DZ919">
        <f>IFERROR(INDEX(ADJ!$A$1:$BZ$1000,MATCH(PAYROLL!$D919,ADJ!A$1:A$500,0),MATCH(PAYROLL!DZ$2,ADJ!$2:$2,0)),0)</f>
        <v/>
      </c>
      <c r="EA919">
        <f>IFERROR(INDEX(ADJ!$A$1:$BZ$1000,MATCH(PAYROLL!$D919,ADJ!A$1:A$500,0),MATCH(PAYROLL!EA$2,ADJ!$2:$2,0)),0)</f>
        <v/>
      </c>
      <c r="EB919">
        <f>IFERROR(INDEX(ADJ!$A$1:$BZ$1000,MATCH(PAYROLL!$D919,ADJ!A$1:A$500,0),MATCH(PAYROLL!EB$2,ADJ!$2:$2,0)),0)</f>
        <v/>
      </c>
      <c r="EC919">
        <f>IFERROR(INDEX(ADJ!$A$1:$BZ$1000,MATCH(PAYROLL!$D919,ADJ!A$1:A$500,0),MATCH(PAYROLL!EC$2,ADJ!$2:$2,0)),0)</f>
        <v/>
      </c>
      <c r="ED919">
        <f>IFERROR(INDEX(ADJ!$A$1:$BZ$1000,MATCH(PAYROLL!$D919,ADJ!A$1:A$500,0),MATCH(PAYROLL!ED$2,ADJ!$2:$2,0)),0)</f>
        <v/>
      </c>
      <c r="EE919">
        <f>IFERROR(INDEX(ADJ!$A$1:$BZ$1000,MATCH(PAYROLL!$D919,ADJ!A$1:A$500,0),MATCH(PAYROLL!EE$2,ADJ!$2:$2,0)),0)</f>
        <v/>
      </c>
      <c r="EF919">
        <f>IFERROR(INDEX(ADJ!$A$1:$BZ$1000,MATCH(PAYROLL!$D919,ADJ!A$1:A$500,0),MATCH(PAYROLL!EF$2,ADJ!$2:$2,0)),0)</f>
        <v/>
      </c>
      <c r="EG919">
        <f>IFERROR(INDEX(ADJ!$A$1:$BZ$1000,MATCH(PAYROLL!$D919,ADJ!A$1:A$500,0),MATCH(PAYROLL!EG$2,ADJ!$2:$2,0)),0)</f>
        <v/>
      </c>
      <c r="EH919">
        <f>IFERROR(INDEX(ADJ!$A$1:$BZ$1000,MATCH(PAYROLL!$D919,ADJ!A$1:A$500,0),MATCH(PAYROLL!EH$2,ADJ!$2:$2,0)),0)</f>
        <v/>
      </c>
      <c r="EI919">
        <f>IFERROR(INDEX(ADJ!$A$1:$BZ$1000,MATCH(PAYROLL!D919,ADJ!A$1:A$500,0),MATCH(PAYROLL!EI$2,ADJ!$2:$2,0)),0)</f>
        <v/>
      </c>
      <c r="EJ919">
        <f>IFERROR(INDEX(ADJ!$A$1:$BZ$1000,MATCH(PAYROLL!$D919,ADJ!A$1:A$500,0),MATCH(PAYROLL!EJ$2,ADJ!$2:$2,0)),0)</f>
        <v/>
      </c>
      <c r="EK919">
        <f>SUM(DZ919:EJ919)</f>
        <v/>
      </c>
    </row>
    <row r="920">
      <c r="A920" t="n">
        <v>918</v>
      </c>
      <c r="B920" t="inlineStr">
        <is>
          <t>Vy Văn Ất</t>
        </is>
      </c>
      <c r="D920" t="inlineStr">
        <is>
          <t>153025-01</t>
        </is>
      </c>
      <c r="S920">
        <f>IFERROR(INDEX(PIS!$A$1:$BZ$1000,MATCH($D920,PIS!C$1:C$500,0),MATCH("Lương CB tháng trước",PIS!$1:$1,0)),0)</f>
        <v/>
      </c>
      <c r="T920">
        <f>IFERROR(INDEX(PIS!$A$1:$BZ$1000,MATCH($D920,PIS!C$1:C$500,0),MATCH("Lương CB hiện tại",PIS!$1:$1,0)),0)</f>
        <v/>
      </c>
      <c r="U920">
        <f>IFERROR(INDEX(PIS!$A$1:$BZ$1000,MATCH($D920,PIS!C$1:C$500,0),MATCH("Lương đóng BHBB",PIS!$1:$1,0)),0)</f>
        <v/>
      </c>
      <c r="V920">
        <f>IFERROR(INDEX(PIS!$A$1:$BZ$1000,MATCH($D920,PIS!C$1:C$500,0),MATCH(V$2,PIS!$2:$2,0)),0)</f>
        <v/>
      </c>
      <c r="W920">
        <f>IFERROR(INDEX(PIS!$A$1:$BZ$1000,MATCH($D920,PIS!C$1:C$500,0),MATCH(W$2,PIS!$2:$2,0)),0)</f>
        <v/>
      </c>
      <c r="X920">
        <f>IFERROR(INDEX(PIS!$A$1:$BZ$1000,MATCH($D920,PIS!C$1:C$500,0),MATCH(X$2,PIS!$2:$2,0)),0)</f>
        <v/>
      </c>
      <c r="Y920">
        <f>IFERROR(INDEX(PIS!$A$1:$BZ$1000,MATCH($D920,PIS!C$1:C$500,0),MATCH(Y$2,PIS!$2:$2,0)),0)</f>
        <v/>
      </c>
      <c r="Z920">
        <f>IFERROR(INDEX(PIS!$A$1:$BZ$1000,MATCH($D920,PIS!C$1:C$500,0),MATCH(Z$2,PIS!$2:$2,0)),0)</f>
        <v/>
      </c>
      <c r="AA920">
        <f>IFERROR(INDEX(PIS!$A$1:$BZ$1000,MATCH($D920,PIS!C$1:C$500,0),MATCH(AA$2,PIS!$2:$2,0)),0)</f>
        <v/>
      </c>
      <c r="AB920">
        <f>IFERROR(INDEX(PIS!$A$1:$BZ$1000,MATCH($D920,PIS!C$1:C$500,0),MATCH(AB$2,PIS!$2:$2,0)),0)</f>
        <v/>
      </c>
      <c r="AC920">
        <f>SUM(V920:AB920)</f>
        <v/>
      </c>
      <c r="AD920">
        <f>IFERROR(INDEX(TIMESHEET!$A$1:$AI$5000,MATCH($D920,TIMESHEET!A$1:A$500,0),MATCH("T100",TIMESHEET!$2:$2,0))-2,0)</f>
        <v/>
      </c>
      <c r="AE920">
        <f>IFERROR(INDEX(TIMESHEET!$A$1:$AI$5000,MATCH($D920,TIMESHEET!A$1:A$500,0),MATCH("T202",TIMESHEET!$2:$2,0)),0)</f>
        <v/>
      </c>
      <c r="AF920">
        <f>IFERROR(INDEX(TIMESHEET!$A$1:$AI$5000,MATCH($D920,TIMESHEET!A$1:A$500,0),MATCH("T302",TIMESHEET!$2:$2,0)),0)</f>
        <v/>
      </c>
      <c r="AG920">
        <f>IFERROR(INDEX(TIMESHEET!$A$1:$AI$5000,MATCH($D920,TIMESHEET!A$1:A$500,0),MATCH("T406",TIMESHEET!$2:$2,0)),0)</f>
        <v/>
      </c>
      <c r="AH920">
        <f>AE920+AG920</f>
        <v/>
      </c>
      <c r="AI920">
        <f>IFERROR(INDEX(TIMESHEET!$A$1:$AI$5000,MATCH($D920,TIMESHEET!A$1:A$500,0),MATCH("T701",TIMESHEET!$2:$2,0)),0)</f>
        <v/>
      </c>
      <c r="AJ920">
        <f>IFERROR(INDEX(TIMESHEET!$A$1:$AI$5000,MATCH($D920,TIMESHEET!B$1:B$500,0),MATCH("T320",TIMESHEET!$2:$2,0)),0)</f>
        <v/>
      </c>
      <c r="AK920">
        <f>IFERROR(IF(LEFT(INDEX(PIS!O$1:O$500,MATCH(D920,PIS!C$1:C$500)),1)="M",T920/AD920*SUM(AE920:AG920),T920*AD920),0)</f>
        <v/>
      </c>
      <c r="AL920">
        <f>IFERROR(INDEX(ADJ!$A$1:$BZ$1000,MATCH(PAYROLL!D920,ADJ!A$1:A$500,0),MATCH(PAYROLL!AL$2,ADJ!$2:$2,0)),0)</f>
        <v/>
      </c>
      <c r="AM920">
        <f>SUM(AK920:AL920)</f>
        <v/>
      </c>
      <c r="AN920">
        <f>IFERROR(ROUND(V920/$AD920*$AH920,0),0)</f>
        <v/>
      </c>
      <c r="AO920">
        <f>IFERROR(ROUND(W920/$AD920*$AH920,0),0)</f>
        <v/>
      </c>
      <c r="AP920">
        <f>IFERROR(ROUND(X920/$AD920*$AE920,0),0)</f>
        <v/>
      </c>
      <c r="AQ920">
        <f>IFERROR(ROUND(Y920/$AD920*$AH920,0),0)</f>
        <v/>
      </c>
      <c r="AR920">
        <f>IFERROR(ROUND(Z920/$AD920*$AH920,0),0)</f>
        <v/>
      </c>
      <c r="AS920">
        <f>IFERROR(ROUND(AA920/$AD920*$AH920,0),0)</f>
        <v/>
      </c>
      <c r="AT920">
        <f>IFERROR(IF((AE920+AF920+AG920)&gt;13,AB920,ROUND(AB920/AD920*AH920,0)),0)</f>
        <v/>
      </c>
      <c r="AU920">
        <f>IFERROR(INDEX(ADJ!$A$1:$BZ$1000,MATCH(PAYROLL!D920,ADJ!A$1:A$500,0),MATCH(PAYROLL!AU$2,ADJ!$2:$2,0)),0)</f>
        <v/>
      </c>
      <c r="AV920">
        <f>ROUND(SUM(AN920:AU920),0)</f>
        <v/>
      </c>
      <c r="AW920">
        <f>IFERROR(INDEX(TIMESHEET!$A$1:$AI$5000,MATCH(PAYROLL!D920,TIMESHEET!A$1:A$500,0),MATCH("T620",TIMESHEET!$2:$2,0)),0)</f>
        <v/>
      </c>
      <c r="AX920">
        <f>IFERROR(INDEX(TIMESHEET!$A$1:$AI$5000,MATCH(PAYROLL!D920,TIMESHEET!A$1:A$500,0),MATCH("T601",TIMESHEET!$2:$2,0)),0)</f>
        <v/>
      </c>
      <c r="AY920">
        <f>IFERROR(INDEX(TIMESHEET!$A$1:$AI$5000,MATCH(PAYROLL!D920,TIMESHEET!A$1:A$500,0),MATCH("T602",TIMESHEET!$2:$2,0)),0)</f>
        <v/>
      </c>
      <c r="AZ920">
        <f>IFERROR(INDEX(TIMESHEET!$A$1:$AI$5000,MATCH(PAYROLL!D920,TIMESHEET!A$1:A$500,0),MATCH("T603",TIMESHEET!$2:$2,0)),0)</f>
        <v/>
      </c>
      <c r="BA920">
        <f>IFERROR(INDEX(TIMESHEET!$A$1:$AI$5000,MATCH(PAYROLL!D920,TIMESHEET!A$1:A$500,0),MATCH("T611",TIMESHEET!$2:$2,0)),0)</f>
        <v/>
      </c>
      <c r="BB920">
        <f>IFERROR(INDEX(TIMESHEET!$A$1:$AI$5000,MATCH(PAYROLL!D920,TIMESHEET!A$1:A$500,0),MATCH("T612",TIMESHEET!$2:$2,0)),0)</f>
        <v/>
      </c>
      <c r="BC920">
        <f>IFERROR(INDEX(TIMESHEET!$A$1:$AI$5000,MATCH(PAYROLL!D920,TIMESHEET!A$1:A$500,0),MATCH("T613",TIMESHEET!$2:$2,0)),0)</f>
        <v/>
      </c>
      <c r="BD920">
        <f>IFERROR(INDEX(TIMESHEET!$A$1:$AI$5000,MATCH(PAYROLL!D920,TIMESHEET!A$1:A$500,0),MATCH("T500",TIMESHEET!$2:$2,0)),0)</f>
        <v/>
      </c>
      <c r="BE920">
        <f>IFERROR(IF(LEFT(INDEX(PIS!O$1:O$500,MATCH(D920,PIS!C$1:C$500)),1)="M",T920/AD920/8*(AW920+AX920*1.5+AY920*2+AZ920*3+BA920*2.1+BB920*2.7+BC920*3.9+BD920*0.3),T920/8*(AW920+AX920*1.5+AY920*2+AZ920*3+BA920*2.1+BB920*2.7+BC920*3.9+BD920*0.3)),0)</f>
        <v/>
      </c>
      <c r="BF920">
        <f>IFERROR(INDEX(ADJ!$A$1:$BZ$1000,MATCH(PAYROLL!$D920,ADJ!A$1:A$500,0),MATCH(PAYROLL!BF$2,ADJ!$2:$2,0)),0)</f>
        <v/>
      </c>
      <c r="BG920">
        <f>IFERROR(INDEX(ADJ!$A$1:$BZ$1000,MATCH(PAYROLL!D920,ADJ!A$1:A$500,0),MATCH(PAYROLL!BG$2,ADJ!$2:$2,0)),0)</f>
        <v/>
      </c>
      <c r="BH920">
        <f>IFERROR(INDEX(ADJ!$A$1:$BZ$1000,MATCH(PAYROLL!D920,ADJ!A$1:A$500,0),MATCH(PAYROLL!BH$2,ADJ!$2:$2,0)),0)</f>
        <v/>
      </c>
      <c r="BI920">
        <f>IFERROR(INDEX(ADJ!$A$1:$BZ$1000,MATCH(PAYROLL!D920,ADJ!A$1:A$500,0),MATCH(PAYROLL!BI$2,ADJ!$2:$2,0)),0)</f>
        <v/>
      </c>
      <c r="BJ920">
        <f>IFERROR(INDEX(ADJ!$A$1:$BZ$1000,MATCH(PAYROLL!D920,ADJ!A$1:A$500,0),MATCH(PAYROLL!BJ$2,ADJ!$2:$2,0)),0)</f>
        <v/>
      </c>
      <c r="BK920">
        <f>SUM(BF920:BJ920)</f>
        <v/>
      </c>
      <c r="BL920">
        <f>IFERROR(INDEX(ADJ!$A$1:$BZ$1000,MATCH(PAYROLL!D920,ADJ!A$1:A$500,0),MATCH(PAYROLL!BL$2,ADJ!$2:$2,0)),0)</f>
        <v/>
      </c>
      <c r="BM920">
        <f>IFERROR(INDEX(ADJ!$A$1:$BZ$1000,MATCH(PAYROLL!D920,ADJ!A$1:A$500,0),MATCH(PAYROLL!BM$2,ADJ!$2:$2,0)),0)</f>
        <v/>
      </c>
      <c r="BN920">
        <f>IFERROR(INDEX(ADJ!$A$1:$BZ$1000,MATCH(PAYROLL!D920,ADJ!A$1:A$500,0),MATCH(PAYROLL!BN$2,ADJ!$2:$2,0)),0)</f>
        <v/>
      </c>
      <c r="BO920">
        <f>IFERROR(INDEX(ADJ!$A$1:$BZ$1000,MATCH(PAYROLL!D920,ADJ!A$1:A$500,0),MATCH(PAYROLL!BO$2,ADJ!$2:$2,0)),0)</f>
        <v/>
      </c>
      <c r="BP920">
        <f>SUM(AM920,AV920,BE920,BK920,BL920:BO920)</f>
        <v/>
      </c>
      <c r="BQ920">
        <f>BO920</f>
        <v/>
      </c>
      <c r="BR920">
        <f>IFERROR(ROUND(IF(LEFT(INDEX(PIS!O$1:O$500,MATCH(D920,PIS!C$1:C$500)),1)="D",T920/8*(BD920*0.3),IF(LEFT(INDEX(PIS!O$1:O$500,MATCH(D920,PIS!C$1:C$500)),1)="H",T920*($BD920*0.3),T920/$AD920/8*($BD920*0.3))),0),0)</f>
        <v/>
      </c>
      <c r="BS920">
        <f>IF(AP920&lt;1,0,MIN(AP920,730000))</f>
        <v/>
      </c>
      <c r="BT920">
        <f>IFERROR(ROUND((BE920-SUM(AW920:BC920)*T920/AD920/8),0)-BR920,0)</f>
        <v/>
      </c>
      <c r="BU920">
        <f>AO920</f>
        <v/>
      </c>
      <c r="BV920">
        <f>SUM(BQ920:BU920)</f>
        <v/>
      </c>
      <c r="BW920">
        <f>BP920-BV920</f>
        <v/>
      </c>
      <c r="BX920">
        <f>IFERROR(IF(RIGHT(INDEX(PIS!O$1:O$500,MATCH(D920,PIS!C$1:C$500)),5)="Gross",MIN(U920+V920,VLOOKUP("R700",TSC!B:C,2,0)*VLOOKUP("R101",TSC!B:C,2,0))*VLOOKUP("R701",TSC!B:C,2,0)%,0),0)</f>
        <v/>
      </c>
      <c r="BY920">
        <f>IFERROR(IF(RIGHT(INDEX(PIS!O$1:O$500,MATCH(D920,PIS!C$1:C$500)),5)="Gross",MIN(U920+V920,VLOOKUP("R700",TSC!B:C,2,0)*VLOOKUP("R101",TSC!B:C,2,0))*VLOOKUP("T704",TSC!B:C,2,0)%,0),0)</f>
        <v/>
      </c>
      <c r="BZ920">
        <f>IFERROR(IF(RIGHT(INDEX(PIS!O$1:O$500,MATCH(D920,PIS!C$1:C$500)),5)="Gross",MIN(U920+V920,VLOOKUP("R700",TSC!B:C,2,0)*VLOOKUP("1",TSC!F:G,2,0))*VLOOKUP("T705",TSC!B:C,2,0)%,0),0)</f>
        <v/>
      </c>
      <c r="CA920">
        <f>IFERROR(INDEX(ADJ!$A$1:$BZ$1000,MATCH(PAYROLL!D920,ADJ!A$1:A$500,0),MATCH(PAYROLL!CA$2,ADJ!$2:$2,0)),0)</f>
        <v/>
      </c>
      <c r="CB920">
        <f>IFERROR(INDEX(ADJ!$A$1:$BZ$1000,MATCH(PAYROLL!D920,ADJ!A$1:A$500,0),MATCH(PAYROLL!CB$2,ADJ!$2:$2,0)),0)</f>
        <v/>
      </c>
      <c r="CC920">
        <f>SUM(BX920:CB920)</f>
        <v/>
      </c>
      <c r="CD920">
        <f>IFERROR(INDEX(PIS!$A$1:$BZ$1000,MATCH(PAYROLL!D920,PIS!C$1:C$500,0),MATCH(PAYROLL!CD$1,PIS!$1:$1,0)),0)</f>
        <v/>
      </c>
      <c r="CE920">
        <f>IFERROR(IF(OR(INDEX(PIS!P$1:P$500,MATCH(D920,PIS!C$1:C$500,0))="LT2",INDEX(PIS!P$1:P$500,MATCH(D920,PIS!C$1:C$500,0))="P10"),0,SUM(CC920,CD920*VLOOKUP("R601",TSC!B:C,2,0),VLOOKUP("R602",TSC!B:C,2,0))),0)</f>
        <v/>
      </c>
      <c r="CF920">
        <f>MAX(BW920-CE920,0)</f>
        <v/>
      </c>
      <c r="CG920">
        <f>IFERROR(IF(OR(RIGHT(INDEX(PIS!P$1:P$500,MATCH(D920,PIS!C$1:C$500)),5)="P10",RIGHT(INDEX(PIS!P$1:P$500,MATCH(D920,PIS!C$1:C$500)),5)="CK"),0,IF(CF920&lt;=5000000,CF920*5%,IF(CF920&lt;=10000000,CF920*10%-250000,IF(CF920&lt;=18000000,CF920*15%-750000,IF(CF920&lt;=32000000,CF920*20%-1650000,IF(CF920&lt;=52000000,CF920*25%-3250000,IF(CF920&lt;=80000000,BH920*30%-5850000,CF920*35%-9850000))))))),0)</f>
        <v/>
      </c>
      <c r="CH920">
        <f>IFERROR(IF(OR(INDEX(PIS!P$1:P$500,MATCH(D920,PIS!C$1:C$500))="LT",INDEX(PIS!P$1:P$500,MATCH(D920,PIS!C$1:C$500))="CK"),0,IF(CF920&lt;2000000,0,CF920*10%)),0)</f>
        <v/>
      </c>
      <c r="CI920">
        <f>IFERROR(INDEX(ADJ!$A$1:$BZ$1000,MATCH(PAYROLL!D920,ADJ!A$1:A$500,0),MATCH(PAYROLL!CI$2,ADJ!$2:$2,0)),0)</f>
        <v/>
      </c>
      <c r="CJ920">
        <f>IFERROR(INDEX(ADJ!$A$1:$BZ$1000,MATCH(PAYROLL!D920,ADJ!A$1:A$500,0),MATCH(PAYROLL!CJ$2,ADJ!$2:$2,0)),0)</f>
        <v/>
      </c>
      <c r="CK920">
        <f>IFERROR(INDEX(ADJ!$A$1:$BZ$1000,MATCH(PAYROLL!D920,ADJ!A$1:A$500,0),MATCH(PAYROLL!CK$2,ADJ!$2:$2,0)),0)</f>
        <v/>
      </c>
      <c r="CL920">
        <f>SUM(CG920:CK920)</f>
        <v/>
      </c>
      <c r="CM920">
        <f>ROUND(SUM(CH920:CK920),0)</f>
        <v/>
      </c>
      <c r="CN920">
        <f>IFERROR(INDEX(CSDA!D$1:D$500,MATCH($CN$2,CSDA!C$1:C$500,0))*INDEX(PIS!V$1:V$500,MATCH(D920,PIS!C$1:C$500))+INDEX(ADJ!$A$1:$BZ$1000,MATCH(PAYROLL!D920,ADJ!A$1:A$500,0),MATCH(PAYROLL!CN$2,ADJ!$2:$2,0)),0)</f>
        <v/>
      </c>
      <c r="CO920">
        <f>IFERROR(INDEX(ADJ!$A$1:$BZ$1000,MATCH(PAYROLL!D920,ADJ!A$1:A$500,0),MATCH(PAYROLL!CO$2,ADJ!$2:$2,0)),0)</f>
        <v/>
      </c>
      <c r="CP920">
        <f>IFERROR(INDEX(ADJ!$A$1:$BZ$1000,MATCH(PAYROLL!D920,ADJ!A$1:A$500,0),MATCH(PAYROLL!CP$2,ADJ!$2:$2,0)),0)</f>
        <v/>
      </c>
      <c r="CQ920">
        <f>BP920-CL920-CI920-CM920-CN920-CO920-CP920-CC920</f>
        <v/>
      </c>
      <c r="CR920">
        <f>IFERROR(IF(RIGHT(INDEX(PIS!O$1:O$500,MATCH(D920,PIS!C$1:C$500,0)),5)="Gross",MIN(U920+V920,VLOOKUP("R700",TSC!B:C,2,0)*VLOOKUP("R101",TSC!B:C,2,0))*(VLOOKUP("T711",TSC!B:C,2,0)+VLOOKUP("T712",TSC!B:C,2,0))%,MIN(T920+V920,VLOOKUP("R700",TSC!B:C,2,0)*VLOOKUP("R101",TSC!B:C,2,0))*(VLOOKUP("T711",TSC!B:C,2,0)+VLOOKUP("T712",TSC!B:C,2,0)+VLOOKUP("R701",TSC!B:C,2,0))%),0)</f>
        <v/>
      </c>
      <c r="CS920">
        <f>IFERROR(IF(RIGHT(INDEX(PIS!O$1:O$500,MATCH(D920,PIS!C$1:C$500,0)),5)="Gross",MIN(U920+V920,VLOOKUP("R700",TSC!B:C,2,0)*VLOOKUP("R101",TSC!B:C,2,0))*(VLOOKUP("T714",TSC!B:C,2,0))%,MIN(T920+V920,VLOOKUP("R700",TSC!B:C,2,0)*VLOOKUP("R101",TSC!B:C,2,0))*(VLOOKUP("T704",TSC!B:C,2,0)+VLOOKUP("T714",TSC!B:C,2,0))%),0)</f>
        <v/>
      </c>
      <c r="CT920">
        <f>IFERROR(IF(RIGHT(INDEX(PIS!O$1:O$500,MATCH(D920,PIS!C$1:C$500,0)),5)="Gross",MIN(U920+V920,VLOOKUP("R700",TSC!B:C,2,0)*VLOOKUP("R101",TSC!B:C,2,0))*VLOOKUP("T705",TSC!B:C,2,0)%,MIN(T920+V920,VLOOKUP("R700",TSC!B:C,2,0)*VLOOKUP("R101",TSC!B:C,2,0))*VLOOKUP("T705",TSC!B:C,2,0)%),0)</f>
        <v/>
      </c>
      <c r="CU920">
        <f>IFERROR(IF(RIGHT(INDEX(PIS!O$1:O$500,MATCH(D920,PIS!C$1:C$500,0)),5)="Gross",MIN(U920+V920,VLOOKUP("R700",TSC!B:C,2,0)*VLOOKUP("R101",TSC!B:C,2,0))*(VLOOKUP("T713",TSC!B:C,2,0))%,MIN(T920+V920,VLOOKUP("R700",TSC!B:C,2,0)*VLOOKUP("R101",TSC!B:C,2,0))*(VLOOKUP("T713",TSC!B:C,2,0))%),0)</f>
        <v/>
      </c>
      <c r="CV920">
        <f>IFERROR(INDEX(ADJ!$A$1:$BZ$1000,MATCH(PAYROLL!D920,ADJ!A$1:A$500,0),MATCH(PAYROLL!CV$2,ADJ!$2:$2,0)),0)</f>
        <v/>
      </c>
      <c r="CW920">
        <f>IFERROR(INDEX(ADJ!$A$1:$BZ$1000,MATCH(PAYROLL!D920,ADJ!A$1:A$500,0),MATCH(PAYROLL!CW$2,ADJ!$2:$2,0)),0)</f>
        <v/>
      </c>
      <c r="CX920">
        <f>SUM(CR920:CW920)</f>
        <v/>
      </c>
      <c r="CY920">
        <f>ROUND(IF(CR920&gt;0,T920+V920*VLOOKUP("R202",TSC!$B$1:$C$500,2,0),0),0)</f>
        <v/>
      </c>
      <c r="CZ920">
        <f>IFERROR(INDEX(CSDA!D$1:D$500,MATCH($CZ$2,CSDA!C$1:C$500,0)),0)</f>
        <v/>
      </c>
      <c r="DA920">
        <f>ROUND(T920*0.7%,0)</f>
        <v/>
      </c>
      <c r="DB920">
        <f>ROUND(T920/12,0)</f>
        <v/>
      </c>
      <c r="DC920">
        <f ref="DC920" t="array">IFERROR(INDEX(CSDA!D$1:D$500,MATCH("Trích giữ"&amp;PAYROLL!DC$2,CSDA!A$1:A$500&amp;CSDA!C$1:C$500,0)),0)</f>
        <v/>
      </c>
      <c r="DD920">
        <f ref="DD920" t="array">IFERROR(INDEX(CSDA!D$1:D$500,MATCH("Trích giữ"&amp;PAYROLL!DD$2,CSDA!A$1:A$500&amp;CSDA!C$1:C$500,0)),0)</f>
        <v/>
      </c>
      <c r="DE920">
        <f ref="DE920" t="array">IFERROR(INDEX(CSDA!D$1:D$500,MATCH("Trích giữ"&amp;PAYROLL!DE$2,CSDA!A$1:A$500&amp;CSDA!C$1:C$500,0)),0)</f>
        <v/>
      </c>
      <c r="DF920">
        <f>IFERROR(INDEX(CSDA!D$1:D$500,MATCH(PAYROLL!DF$2,CSDA!C$1:C$500,0)),0)</f>
        <v/>
      </c>
      <c r="DG920">
        <f ref="DG920" t="array">IFERROR(INDEX(CSDA!D$1:D$500,MATCH("Trích giữ"&amp;PAYROLL!DG$2,CSDA!A$1:A$500&amp;CSDA!C$1:C$500,0)),0)</f>
        <v/>
      </c>
      <c r="DH920">
        <f>ROUND(T920/26,0)</f>
        <v/>
      </c>
      <c r="DI920">
        <f ref="DI920" t="array">IFERROR(INDEX(CSDA!D$1:D$500,MATCH("Trích giữ"&amp;PAYROLL!DI$2,CSDA!A$1:A$500&amp;CSDA!C$1:C$500,0)),0)</f>
        <v/>
      </c>
      <c r="DJ920">
        <f>IF(U920=0,T920*21.5%-BL920,0)</f>
        <v/>
      </c>
      <c r="DK920">
        <f ref="DK920" t="array">IFERROR(INDEX(CSDA!D$1:D$500,MATCH("Trích giữ"&amp;PAYROLL!DK$2,CSDA!A$1:A$500&amp;CSDA!C$1:C$500,0)),0)</f>
        <v/>
      </c>
      <c r="DL920">
        <f>IFERROR(INDEX(CSDA!D$1:D$500,MATCH(PAYROLL!DL$2,CSDA!C$1:C$500,0))/12,0)</f>
        <v/>
      </c>
      <c r="DM920">
        <f>SUM(DB920:DL920)</f>
        <v/>
      </c>
      <c r="DN920">
        <f>IFERROR(INDEX(ADJ!$A$1:$BZ$1000,MATCH(PAYROLL!D920,ADJ!A$1:A$500,0),MATCH(PAYROLL!DN$2,ADJ!$2:$2,0)),0)</f>
        <v/>
      </c>
      <c r="DO920">
        <f>IFERROR(SUM(BP920,DM920:DN920,CX920:DA920)-DT920,0)</f>
        <v/>
      </c>
      <c r="DP920">
        <f ref="DP920" t="array">SUM(BW920*IFERROR(INDEX(CSDA!D$1:D$500,MATCH(BW$2,CSDA!C$1:C$500,0)),0)%,CX920*IFERROR(INDEX(CSDA!D$1:D$500,MATCH(CX$2,CSDA!C$1:C$500,0)),0)%,DA920*IFERROR(INDEX(CSDA!D$1:D$500,MATCH(DA$2,CSDA!C$1:C$500,0)),0)%,DB920*IFERROR(INDEX(CSDA!D$1:D$500,MATCH(DB$2,CSDA!C$1:C$500,0)),0)%,DF920*IFERROR(INDEX(CSDA!D$1:D$500,MATCH("Phí dịch vụ"&amp;PAYROLL!DF$2,CSDA!A$1:A$500&amp;CSDA!C$1:C$500,0)),0)%,DC920*IFERROR(INDEX(CSDA!D$1:D$500,MATCH("Phí dịch vụ"&amp;PAYROLL!DC$2,CSDA!A$1:A$500&amp;CSDA!C$1:C$500,0)),0)%,DH920*IFERROR(INDEX(CSDA!D$1:D$500,MATCH("Phí dịch vụ"&amp;PAYROLL!DH$2,CSDA!A$1:A$500&amp;CSDA!C$1:C$500,0)),0)%,DJ920*IFERROR(INDEX(CSDA!D$1:D$500,MATCH("Phí dịch vụ"&amp;PAYROLL!DJ$2,CSDA!A$1:A$500&amp;CSDA!C$1:C$500,0)),0)%,BN920*IFERROR(INDEX(CSDA!D$1:D$500,MATCH(BN$2,CSDA!C$1:C$500,0)),0)%)-BN920*7%</f>
        <v/>
      </c>
      <c r="DQ920">
        <f>IFERROR(INDEX(ADJ!$A$1:$BZ$1000,MATCH(PAYROLL!D920,ADJ!A$1:A$500,0),MATCH(PAYROLL!DQ$2,ADJ!$2:$2,0)),0)</f>
        <v/>
      </c>
      <c r="DR920">
        <f>IFERROR(INDEX(ADJ!$A$1:$BZ$1000,MATCH(PAYROLL!D920,ADJ!A$1:A$500,0),MATCH(PAYROLL!DR$2,ADJ!$2:$2,0)),0)</f>
        <v/>
      </c>
      <c r="DS920">
        <f>SUM(DP920:DR920)</f>
        <v/>
      </c>
      <c r="DT920">
        <f>EK920</f>
        <v/>
      </c>
      <c r="DU920">
        <f>SUM(DO920:DR920)</f>
        <v/>
      </c>
      <c r="DV920">
        <f>ROUND(DU920*0.1,0)</f>
        <v/>
      </c>
      <c r="DW920">
        <f>DU920+DV920</f>
        <v/>
      </c>
      <c r="DZ920">
        <f>IFERROR(INDEX(ADJ!$A$1:$BZ$1000,MATCH(PAYROLL!$D920,ADJ!A$1:A$500,0),MATCH(PAYROLL!DZ$2,ADJ!$2:$2,0)),0)</f>
        <v/>
      </c>
      <c r="EA920">
        <f>IFERROR(INDEX(ADJ!$A$1:$BZ$1000,MATCH(PAYROLL!$D920,ADJ!A$1:A$500,0),MATCH(PAYROLL!EA$2,ADJ!$2:$2,0)),0)</f>
        <v/>
      </c>
      <c r="EB920">
        <f>IFERROR(INDEX(ADJ!$A$1:$BZ$1000,MATCH(PAYROLL!$D920,ADJ!A$1:A$500,0),MATCH(PAYROLL!EB$2,ADJ!$2:$2,0)),0)</f>
        <v/>
      </c>
      <c r="EC920">
        <f>IFERROR(INDEX(ADJ!$A$1:$BZ$1000,MATCH(PAYROLL!$D920,ADJ!A$1:A$500,0),MATCH(PAYROLL!EC$2,ADJ!$2:$2,0)),0)</f>
        <v/>
      </c>
      <c r="ED920">
        <f>IFERROR(INDEX(ADJ!$A$1:$BZ$1000,MATCH(PAYROLL!$D920,ADJ!A$1:A$500,0),MATCH(PAYROLL!ED$2,ADJ!$2:$2,0)),0)</f>
        <v/>
      </c>
      <c r="EE920">
        <f>IFERROR(INDEX(ADJ!$A$1:$BZ$1000,MATCH(PAYROLL!$D920,ADJ!A$1:A$500,0),MATCH(PAYROLL!EE$2,ADJ!$2:$2,0)),0)</f>
        <v/>
      </c>
      <c r="EF920">
        <f>IFERROR(INDEX(ADJ!$A$1:$BZ$1000,MATCH(PAYROLL!$D920,ADJ!A$1:A$500,0),MATCH(PAYROLL!EF$2,ADJ!$2:$2,0)),0)</f>
        <v/>
      </c>
      <c r="EG920">
        <f>IFERROR(INDEX(ADJ!$A$1:$BZ$1000,MATCH(PAYROLL!$D920,ADJ!A$1:A$500,0),MATCH(PAYROLL!EG$2,ADJ!$2:$2,0)),0)</f>
        <v/>
      </c>
      <c r="EH920">
        <f>IFERROR(INDEX(ADJ!$A$1:$BZ$1000,MATCH(PAYROLL!$D920,ADJ!A$1:A$500,0),MATCH(PAYROLL!EH$2,ADJ!$2:$2,0)),0)</f>
        <v/>
      </c>
      <c r="EI920">
        <f>IFERROR(INDEX(ADJ!$A$1:$BZ$1000,MATCH(PAYROLL!D920,ADJ!A$1:A$500,0),MATCH(PAYROLL!EI$2,ADJ!$2:$2,0)),0)</f>
        <v/>
      </c>
      <c r="EJ920">
        <f>IFERROR(INDEX(ADJ!$A$1:$BZ$1000,MATCH(PAYROLL!$D920,ADJ!A$1:A$500,0),MATCH(PAYROLL!EJ$2,ADJ!$2:$2,0)),0)</f>
        <v/>
      </c>
      <c r="EK920">
        <f>SUM(DZ920:EJ920)</f>
        <v/>
      </c>
    </row>
    <row r="921">
      <c r="A921" t="n">
        <v>919</v>
      </c>
      <c r="B921" t="inlineStr">
        <is>
          <t>Lò Văn Trường</t>
        </is>
      </c>
      <c r="D921" t="inlineStr">
        <is>
          <t>153032-01</t>
        </is>
      </c>
      <c r="S921">
        <f>IFERROR(INDEX(PIS!$A$1:$BZ$1000,MATCH($D921,PIS!C$1:C$500,0),MATCH("Lương CB tháng trước",PIS!$1:$1,0)),0)</f>
        <v/>
      </c>
      <c r="T921">
        <f>IFERROR(INDEX(PIS!$A$1:$BZ$1000,MATCH($D921,PIS!C$1:C$500,0),MATCH("Lương CB hiện tại",PIS!$1:$1,0)),0)</f>
        <v/>
      </c>
      <c r="U921">
        <f>IFERROR(INDEX(PIS!$A$1:$BZ$1000,MATCH($D921,PIS!C$1:C$500,0),MATCH("Lương đóng BHBB",PIS!$1:$1,0)),0)</f>
        <v/>
      </c>
      <c r="V921">
        <f>IFERROR(INDEX(PIS!$A$1:$BZ$1000,MATCH($D921,PIS!C$1:C$500,0),MATCH(V$2,PIS!$2:$2,0)),0)</f>
        <v/>
      </c>
      <c r="W921">
        <f>IFERROR(INDEX(PIS!$A$1:$BZ$1000,MATCH($D921,PIS!C$1:C$500,0),MATCH(W$2,PIS!$2:$2,0)),0)</f>
        <v/>
      </c>
      <c r="X921">
        <f>IFERROR(INDEX(PIS!$A$1:$BZ$1000,MATCH($D921,PIS!C$1:C$500,0),MATCH(X$2,PIS!$2:$2,0)),0)</f>
        <v/>
      </c>
      <c r="Y921">
        <f>IFERROR(INDEX(PIS!$A$1:$BZ$1000,MATCH($D921,PIS!C$1:C$500,0),MATCH(Y$2,PIS!$2:$2,0)),0)</f>
        <v/>
      </c>
      <c r="Z921">
        <f>IFERROR(INDEX(PIS!$A$1:$BZ$1000,MATCH($D921,PIS!C$1:C$500,0),MATCH(Z$2,PIS!$2:$2,0)),0)</f>
        <v/>
      </c>
      <c r="AA921">
        <f>IFERROR(INDEX(PIS!$A$1:$BZ$1000,MATCH($D921,PIS!C$1:C$500,0),MATCH(AA$2,PIS!$2:$2,0)),0)</f>
        <v/>
      </c>
      <c r="AB921">
        <f>IFERROR(INDEX(PIS!$A$1:$BZ$1000,MATCH($D921,PIS!C$1:C$500,0),MATCH(AB$2,PIS!$2:$2,0)),0)</f>
        <v/>
      </c>
      <c r="AC921">
        <f>SUM(V921:AB921)</f>
        <v/>
      </c>
      <c r="AD921">
        <f>IFERROR(INDEX(TIMESHEET!$A$1:$AI$5000,MATCH($D921,TIMESHEET!A$1:A$500,0),MATCH("T100",TIMESHEET!$2:$2,0))-2,0)</f>
        <v/>
      </c>
      <c r="AE921">
        <f>IFERROR(INDEX(TIMESHEET!$A$1:$AI$5000,MATCH($D921,TIMESHEET!A$1:A$500,0),MATCH("T202",TIMESHEET!$2:$2,0)),0)</f>
        <v/>
      </c>
      <c r="AF921">
        <f>IFERROR(INDEX(TIMESHEET!$A$1:$AI$5000,MATCH($D921,TIMESHEET!A$1:A$500,0),MATCH("T302",TIMESHEET!$2:$2,0)),0)</f>
        <v/>
      </c>
      <c r="AG921">
        <f>IFERROR(INDEX(TIMESHEET!$A$1:$AI$5000,MATCH($D921,TIMESHEET!A$1:A$500,0),MATCH("T406",TIMESHEET!$2:$2,0)),0)</f>
        <v/>
      </c>
      <c r="AH921">
        <f>AE921+AG921</f>
        <v/>
      </c>
      <c r="AI921">
        <f>IFERROR(INDEX(TIMESHEET!$A$1:$AI$5000,MATCH($D921,TIMESHEET!A$1:A$500,0),MATCH("T701",TIMESHEET!$2:$2,0)),0)</f>
        <v/>
      </c>
      <c r="AJ921">
        <f>IFERROR(INDEX(TIMESHEET!$A$1:$AI$5000,MATCH($D921,TIMESHEET!B$1:B$500,0),MATCH("T320",TIMESHEET!$2:$2,0)),0)</f>
        <v/>
      </c>
      <c r="AK921">
        <f>IFERROR(IF(LEFT(INDEX(PIS!O$1:O$500,MATCH(D921,PIS!C$1:C$500)),1)="M",T921/AD921*SUM(AE921:AG921),T921*AD921),0)</f>
        <v/>
      </c>
      <c r="AL921">
        <f>IFERROR(INDEX(ADJ!$A$1:$BZ$1000,MATCH(PAYROLL!D921,ADJ!A$1:A$500,0),MATCH(PAYROLL!AL$2,ADJ!$2:$2,0)),0)</f>
        <v/>
      </c>
      <c r="AM921">
        <f>SUM(AK921:AL921)</f>
        <v/>
      </c>
      <c r="AN921">
        <f>IFERROR(ROUND(V921/$AD921*$AH921,0),0)</f>
        <v/>
      </c>
      <c r="AO921">
        <f>IFERROR(ROUND(W921/$AD921*$AH921,0),0)</f>
        <v/>
      </c>
      <c r="AP921">
        <f>IFERROR(ROUND(X921/$AD921*$AE921,0),0)</f>
        <v/>
      </c>
      <c r="AQ921">
        <f>IFERROR(ROUND(Y921/$AD921*$AH921,0),0)</f>
        <v/>
      </c>
      <c r="AR921">
        <f>IFERROR(ROUND(Z921/$AD921*$AH921,0),0)</f>
        <v/>
      </c>
      <c r="AS921">
        <f>IFERROR(ROUND(AA921/$AD921*$AH921,0),0)</f>
        <v/>
      </c>
      <c r="AT921">
        <f>IFERROR(IF((AE921+AF921+AG921)&gt;13,AB921,ROUND(AB921/AD921*AH921,0)),0)</f>
        <v/>
      </c>
      <c r="AU921">
        <f>IFERROR(INDEX(ADJ!$A$1:$BZ$1000,MATCH(PAYROLL!D921,ADJ!A$1:A$500,0),MATCH(PAYROLL!AU$2,ADJ!$2:$2,0)),0)</f>
        <v/>
      </c>
      <c r="AV921">
        <f>ROUND(SUM(AN921:AU921),0)</f>
        <v/>
      </c>
      <c r="AW921">
        <f>IFERROR(INDEX(TIMESHEET!$A$1:$AI$5000,MATCH(PAYROLL!D921,TIMESHEET!A$1:A$500,0),MATCH("T620",TIMESHEET!$2:$2,0)),0)</f>
        <v/>
      </c>
      <c r="AX921">
        <f>IFERROR(INDEX(TIMESHEET!$A$1:$AI$5000,MATCH(PAYROLL!D921,TIMESHEET!A$1:A$500,0),MATCH("T601",TIMESHEET!$2:$2,0)),0)</f>
        <v/>
      </c>
      <c r="AY921">
        <f>IFERROR(INDEX(TIMESHEET!$A$1:$AI$5000,MATCH(PAYROLL!D921,TIMESHEET!A$1:A$500,0),MATCH("T602",TIMESHEET!$2:$2,0)),0)</f>
        <v/>
      </c>
      <c r="AZ921">
        <f>IFERROR(INDEX(TIMESHEET!$A$1:$AI$5000,MATCH(PAYROLL!D921,TIMESHEET!A$1:A$500,0),MATCH("T603",TIMESHEET!$2:$2,0)),0)</f>
        <v/>
      </c>
      <c r="BA921">
        <f>IFERROR(INDEX(TIMESHEET!$A$1:$AI$5000,MATCH(PAYROLL!D921,TIMESHEET!A$1:A$500,0),MATCH("T611",TIMESHEET!$2:$2,0)),0)</f>
        <v/>
      </c>
      <c r="BB921">
        <f>IFERROR(INDEX(TIMESHEET!$A$1:$AI$5000,MATCH(PAYROLL!D921,TIMESHEET!A$1:A$500,0),MATCH("T612",TIMESHEET!$2:$2,0)),0)</f>
        <v/>
      </c>
      <c r="BC921">
        <f>IFERROR(INDEX(TIMESHEET!$A$1:$AI$5000,MATCH(PAYROLL!D921,TIMESHEET!A$1:A$500,0),MATCH("T613",TIMESHEET!$2:$2,0)),0)</f>
        <v/>
      </c>
      <c r="BD921">
        <f>IFERROR(INDEX(TIMESHEET!$A$1:$AI$5000,MATCH(PAYROLL!D921,TIMESHEET!A$1:A$500,0),MATCH("T500",TIMESHEET!$2:$2,0)),0)</f>
        <v/>
      </c>
      <c r="BE921">
        <f>IFERROR(IF(LEFT(INDEX(PIS!O$1:O$500,MATCH(D921,PIS!C$1:C$500)),1)="M",T921/AD921/8*(AW921+AX921*1.5+AY921*2+AZ921*3+BA921*2.1+BB921*2.7+BC921*3.9+BD921*0.3),T921/8*(AW921+AX921*1.5+AY921*2+AZ921*3+BA921*2.1+BB921*2.7+BC921*3.9+BD921*0.3)),0)</f>
        <v/>
      </c>
      <c r="BF921">
        <f>IFERROR(INDEX(ADJ!$A$1:$BZ$1000,MATCH(PAYROLL!$D921,ADJ!A$1:A$500,0),MATCH(PAYROLL!BF$2,ADJ!$2:$2,0)),0)</f>
        <v/>
      </c>
      <c r="BG921">
        <f>IFERROR(INDEX(ADJ!$A$1:$BZ$1000,MATCH(PAYROLL!D921,ADJ!A$1:A$500,0),MATCH(PAYROLL!BG$2,ADJ!$2:$2,0)),0)</f>
        <v/>
      </c>
      <c r="BH921">
        <f>IFERROR(INDEX(ADJ!$A$1:$BZ$1000,MATCH(PAYROLL!D921,ADJ!A$1:A$500,0),MATCH(PAYROLL!BH$2,ADJ!$2:$2,0)),0)</f>
        <v/>
      </c>
      <c r="BI921">
        <f>IFERROR(INDEX(ADJ!$A$1:$BZ$1000,MATCH(PAYROLL!D921,ADJ!A$1:A$500,0),MATCH(PAYROLL!BI$2,ADJ!$2:$2,0)),0)</f>
        <v/>
      </c>
      <c r="BJ921">
        <f>IFERROR(INDEX(ADJ!$A$1:$BZ$1000,MATCH(PAYROLL!D921,ADJ!A$1:A$500,0),MATCH(PAYROLL!BJ$2,ADJ!$2:$2,0)),0)</f>
        <v/>
      </c>
      <c r="BK921">
        <f>SUM(BF921:BJ921)</f>
        <v/>
      </c>
      <c r="BL921">
        <f>IFERROR(INDEX(ADJ!$A$1:$BZ$1000,MATCH(PAYROLL!D921,ADJ!A$1:A$500,0),MATCH(PAYROLL!BL$2,ADJ!$2:$2,0)),0)</f>
        <v/>
      </c>
      <c r="BM921">
        <f>IFERROR(INDEX(ADJ!$A$1:$BZ$1000,MATCH(PAYROLL!D921,ADJ!A$1:A$500,0),MATCH(PAYROLL!BM$2,ADJ!$2:$2,0)),0)</f>
        <v/>
      </c>
      <c r="BN921">
        <f>IFERROR(INDEX(ADJ!$A$1:$BZ$1000,MATCH(PAYROLL!D921,ADJ!A$1:A$500,0),MATCH(PAYROLL!BN$2,ADJ!$2:$2,0)),0)</f>
        <v/>
      </c>
      <c r="BO921">
        <f>IFERROR(INDEX(ADJ!$A$1:$BZ$1000,MATCH(PAYROLL!D921,ADJ!A$1:A$500,0),MATCH(PAYROLL!BO$2,ADJ!$2:$2,0)),0)</f>
        <v/>
      </c>
      <c r="BP921">
        <f>SUM(AM921,AV921,BE921,BK921,BL921:BO921)</f>
        <v/>
      </c>
      <c r="BQ921">
        <f>BO921</f>
        <v/>
      </c>
      <c r="BR921">
        <f>IFERROR(ROUND(IF(LEFT(INDEX(PIS!O$1:O$500,MATCH(D921,PIS!C$1:C$500)),1)="D",T921/8*(BD921*0.3),IF(LEFT(INDEX(PIS!O$1:O$500,MATCH(D921,PIS!C$1:C$500)),1)="H",T921*($BD921*0.3),T921/$AD921/8*($BD921*0.3))),0),0)</f>
        <v/>
      </c>
      <c r="BS921">
        <f>IF(AP921&lt;1,0,MIN(AP921,730000))</f>
        <v/>
      </c>
      <c r="BT921">
        <f>IFERROR(ROUND((BE921-SUM(AW921:BC921)*T921/AD921/8),0)-BR921,0)</f>
        <v/>
      </c>
      <c r="BU921">
        <f>AO921</f>
        <v/>
      </c>
      <c r="BV921">
        <f>SUM(BQ921:BU921)</f>
        <v/>
      </c>
      <c r="BW921">
        <f>BP921-BV921</f>
        <v/>
      </c>
      <c r="BX921">
        <f>IFERROR(IF(RIGHT(INDEX(PIS!O$1:O$500,MATCH(D921,PIS!C$1:C$500)),5)="Gross",MIN(U921+V921,VLOOKUP("R700",TSC!B:C,2,0)*VLOOKUP("R101",TSC!B:C,2,0))*VLOOKUP("R701",TSC!B:C,2,0)%,0),0)</f>
        <v/>
      </c>
      <c r="BY921">
        <f>IFERROR(IF(RIGHT(INDEX(PIS!O$1:O$500,MATCH(D921,PIS!C$1:C$500)),5)="Gross",MIN(U921+V921,VLOOKUP("R700",TSC!B:C,2,0)*VLOOKUP("R101",TSC!B:C,2,0))*VLOOKUP("T704",TSC!B:C,2,0)%,0),0)</f>
        <v/>
      </c>
      <c r="BZ921">
        <f>IFERROR(IF(RIGHT(INDEX(PIS!O$1:O$500,MATCH(D921,PIS!C$1:C$500)),5)="Gross",MIN(U921+V921,VLOOKUP("R700",TSC!B:C,2,0)*VLOOKUP("1",TSC!F:G,2,0))*VLOOKUP("T705",TSC!B:C,2,0)%,0),0)</f>
        <v/>
      </c>
      <c r="CA921">
        <f>IFERROR(INDEX(ADJ!$A$1:$BZ$1000,MATCH(PAYROLL!D921,ADJ!A$1:A$500,0),MATCH(PAYROLL!CA$2,ADJ!$2:$2,0)),0)</f>
        <v/>
      </c>
      <c r="CB921">
        <f>IFERROR(INDEX(ADJ!$A$1:$BZ$1000,MATCH(PAYROLL!D921,ADJ!A$1:A$500,0),MATCH(PAYROLL!CB$2,ADJ!$2:$2,0)),0)</f>
        <v/>
      </c>
      <c r="CC921">
        <f>SUM(BX921:CB921)</f>
        <v/>
      </c>
      <c r="CD921">
        <f>IFERROR(INDEX(PIS!$A$1:$BZ$1000,MATCH(PAYROLL!D921,PIS!C$1:C$500,0),MATCH(PAYROLL!CD$1,PIS!$1:$1,0)),0)</f>
        <v/>
      </c>
      <c r="CE921">
        <f>IFERROR(IF(OR(INDEX(PIS!P$1:P$500,MATCH(D921,PIS!C$1:C$500,0))="LT2",INDEX(PIS!P$1:P$500,MATCH(D921,PIS!C$1:C$500,0))="P10"),0,SUM(CC921,CD921*VLOOKUP("R601",TSC!B:C,2,0),VLOOKUP("R602",TSC!B:C,2,0))),0)</f>
        <v/>
      </c>
      <c r="CF921">
        <f>MAX(BW921-CE921,0)</f>
        <v/>
      </c>
      <c r="CG921">
        <f>IFERROR(IF(OR(RIGHT(INDEX(PIS!P$1:P$500,MATCH(D921,PIS!C$1:C$500)),5)="P10",RIGHT(INDEX(PIS!P$1:P$500,MATCH(D921,PIS!C$1:C$500)),5)="CK"),0,IF(CF921&lt;=5000000,CF921*5%,IF(CF921&lt;=10000000,CF921*10%-250000,IF(CF921&lt;=18000000,CF921*15%-750000,IF(CF921&lt;=32000000,CF921*20%-1650000,IF(CF921&lt;=52000000,CF921*25%-3250000,IF(CF921&lt;=80000000,BH921*30%-5850000,CF921*35%-9850000))))))),0)</f>
        <v/>
      </c>
      <c r="CH921">
        <f>IFERROR(IF(OR(INDEX(PIS!P$1:P$500,MATCH(D921,PIS!C$1:C$500))="LT",INDEX(PIS!P$1:P$500,MATCH(D921,PIS!C$1:C$500))="CK"),0,IF(CF921&lt;2000000,0,CF921*10%)),0)</f>
        <v/>
      </c>
      <c r="CI921">
        <f>IFERROR(INDEX(ADJ!$A$1:$BZ$1000,MATCH(PAYROLL!D921,ADJ!A$1:A$500,0),MATCH(PAYROLL!CI$2,ADJ!$2:$2,0)),0)</f>
        <v/>
      </c>
      <c r="CJ921">
        <f>IFERROR(INDEX(ADJ!$A$1:$BZ$1000,MATCH(PAYROLL!D921,ADJ!A$1:A$500,0),MATCH(PAYROLL!CJ$2,ADJ!$2:$2,0)),0)</f>
        <v/>
      </c>
      <c r="CK921">
        <f>IFERROR(INDEX(ADJ!$A$1:$BZ$1000,MATCH(PAYROLL!D921,ADJ!A$1:A$500,0),MATCH(PAYROLL!CK$2,ADJ!$2:$2,0)),0)</f>
        <v/>
      </c>
      <c r="CL921">
        <f>SUM(CG921:CK921)</f>
        <v/>
      </c>
      <c r="CM921">
        <f>ROUND(SUM(CH921:CK921),0)</f>
        <v/>
      </c>
      <c r="CN921">
        <f>IFERROR(INDEX(CSDA!D$1:D$500,MATCH($CN$2,CSDA!C$1:C$500,0))*INDEX(PIS!V$1:V$500,MATCH(D921,PIS!C$1:C$500))+INDEX(ADJ!$A$1:$BZ$1000,MATCH(PAYROLL!D921,ADJ!A$1:A$500,0),MATCH(PAYROLL!CN$2,ADJ!$2:$2,0)),0)</f>
        <v/>
      </c>
      <c r="CO921">
        <f>IFERROR(INDEX(ADJ!$A$1:$BZ$1000,MATCH(PAYROLL!D921,ADJ!A$1:A$500,0),MATCH(PAYROLL!CO$2,ADJ!$2:$2,0)),0)</f>
        <v/>
      </c>
      <c r="CP921">
        <f>IFERROR(INDEX(ADJ!$A$1:$BZ$1000,MATCH(PAYROLL!D921,ADJ!A$1:A$500,0),MATCH(PAYROLL!CP$2,ADJ!$2:$2,0)),0)</f>
        <v/>
      </c>
      <c r="CQ921">
        <f>BP921-CL921-CI921-CM921-CN921-CO921-CP921-CC921</f>
        <v/>
      </c>
      <c r="CR921">
        <f>IFERROR(IF(RIGHT(INDEX(PIS!O$1:O$500,MATCH(D921,PIS!C$1:C$500,0)),5)="Gross",MIN(U921+V921,VLOOKUP("R700",TSC!B:C,2,0)*VLOOKUP("R101",TSC!B:C,2,0))*(VLOOKUP("T711",TSC!B:C,2,0)+VLOOKUP("T712",TSC!B:C,2,0))%,MIN(T921+V921,VLOOKUP("R700",TSC!B:C,2,0)*VLOOKUP("R101",TSC!B:C,2,0))*(VLOOKUP("T711",TSC!B:C,2,0)+VLOOKUP("T712",TSC!B:C,2,0)+VLOOKUP("R701",TSC!B:C,2,0))%),0)</f>
        <v/>
      </c>
      <c r="CS921">
        <f>IFERROR(IF(RIGHT(INDEX(PIS!O$1:O$500,MATCH(D921,PIS!C$1:C$500,0)),5)="Gross",MIN(U921+V921,VLOOKUP("R700",TSC!B:C,2,0)*VLOOKUP("R101",TSC!B:C,2,0))*(VLOOKUP("T714",TSC!B:C,2,0))%,MIN(T921+V921,VLOOKUP("R700",TSC!B:C,2,0)*VLOOKUP("R101",TSC!B:C,2,0))*(VLOOKUP("T704",TSC!B:C,2,0)+VLOOKUP("T714",TSC!B:C,2,0))%),0)</f>
        <v/>
      </c>
      <c r="CT921">
        <f>IFERROR(IF(RIGHT(INDEX(PIS!O$1:O$500,MATCH(D921,PIS!C$1:C$500,0)),5)="Gross",MIN(U921+V921,VLOOKUP("R700",TSC!B:C,2,0)*VLOOKUP("R101",TSC!B:C,2,0))*VLOOKUP("T705",TSC!B:C,2,0)%,MIN(T921+V921,VLOOKUP("R700",TSC!B:C,2,0)*VLOOKUP("R101",TSC!B:C,2,0))*VLOOKUP("T705",TSC!B:C,2,0)%),0)</f>
        <v/>
      </c>
      <c r="CU921">
        <f>IFERROR(IF(RIGHT(INDEX(PIS!O$1:O$500,MATCH(D921,PIS!C$1:C$500,0)),5)="Gross",MIN(U921+V921,VLOOKUP("R700",TSC!B:C,2,0)*VLOOKUP("R101",TSC!B:C,2,0))*(VLOOKUP("T713",TSC!B:C,2,0))%,MIN(T921+V921,VLOOKUP("R700",TSC!B:C,2,0)*VLOOKUP("R101",TSC!B:C,2,0))*(VLOOKUP("T713",TSC!B:C,2,0))%),0)</f>
        <v/>
      </c>
      <c r="CV921">
        <f>IFERROR(INDEX(ADJ!$A$1:$BZ$1000,MATCH(PAYROLL!D921,ADJ!A$1:A$500,0),MATCH(PAYROLL!CV$2,ADJ!$2:$2,0)),0)</f>
        <v/>
      </c>
      <c r="CW921">
        <f>IFERROR(INDEX(ADJ!$A$1:$BZ$1000,MATCH(PAYROLL!D921,ADJ!A$1:A$500,0),MATCH(PAYROLL!CW$2,ADJ!$2:$2,0)),0)</f>
        <v/>
      </c>
      <c r="CX921">
        <f>SUM(CR921:CW921)</f>
        <v/>
      </c>
      <c r="CY921">
        <f>ROUND(IF(CR921&gt;0,T921+V921*VLOOKUP("R202",TSC!$B$1:$C$500,2,0),0),0)</f>
        <v/>
      </c>
      <c r="CZ921">
        <f>IFERROR(INDEX(CSDA!D$1:D$500,MATCH($CZ$2,CSDA!C$1:C$500,0)),0)</f>
        <v/>
      </c>
      <c r="DA921">
        <f>ROUND(T921*0.7%,0)</f>
        <v/>
      </c>
      <c r="DB921">
        <f>ROUND(T921/12,0)</f>
        <v/>
      </c>
      <c r="DC921">
        <f ref="DC921" t="array">IFERROR(INDEX(CSDA!D$1:D$500,MATCH("Trích giữ"&amp;PAYROLL!DC$2,CSDA!A$1:A$500&amp;CSDA!C$1:C$500,0)),0)</f>
        <v/>
      </c>
      <c r="DD921">
        <f ref="DD921" t="array">IFERROR(INDEX(CSDA!D$1:D$500,MATCH("Trích giữ"&amp;PAYROLL!DD$2,CSDA!A$1:A$500&amp;CSDA!C$1:C$500,0)),0)</f>
        <v/>
      </c>
      <c r="DE921">
        <f ref="DE921" t="array">IFERROR(INDEX(CSDA!D$1:D$500,MATCH("Trích giữ"&amp;PAYROLL!DE$2,CSDA!A$1:A$500&amp;CSDA!C$1:C$500,0)),0)</f>
        <v/>
      </c>
      <c r="DF921">
        <f>IFERROR(INDEX(CSDA!D$1:D$500,MATCH(PAYROLL!DF$2,CSDA!C$1:C$500,0)),0)</f>
        <v/>
      </c>
      <c r="DG921">
        <f ref="DG921" t="array">IFERROR(INDEX(CSDA!D$1:D$500,MATCH("Trích giữ"&amp;PAYROLL!DG$2,CSDA!A$1:A$500&amp;CSDA!C$1:C$500,0)),0)</f>
        <v/>
      </c>
      <c r="DH921">
        <f>ROUND(T921/26,0)</f>
        <v/>
      </c>
      <c r="DI921">
        <f ref="DI921" t="array">IFERROR(INDEX(CSDA!D$1:D$500,MATCH("Trích giữ"&amp;PAYROLL!DI$2,CSDA!A$1:A$500&amp;CSDA!C$1:C$500,0)),0)</f>
        <v/>
      </c>
      <c r="DJ921">
        <f>IF(U921=0,T921*21.5%-BL921,0)</f>
        <v/>
      </c>
      <c r="DK921">
        <f ref="DK921" t="array">IFERROR(INDEX(CSDA!D$1:D$500,MATCH("Trích giữ"&amp;PAYROLL!DK$2,CSDA!A$1:A$500&amp;CSDA!C$1:C$500,0)),0)</f>
        <v/>
      </c>
      <c r="DL921">
        <f>IFERROR(INDEX(CSDA!D$1:D$500,MATCH(PAYROLL!DL$2,CSDA!C$1:C$500,0))/12,0)</f>
        <v/>
      </c>
      <c r="DM921">
        <f>SUM(DB921:DL921)</f>
        <v/>
      </c>
      <c r="DN921">
        <f>IFERROR(INDEX(ADJ!$A$1:$BZ$1000,MATCH(PAYROLL!D921,ADJ!A$1:A$500,0),MATCH(PAYROLL!DN$2,ADJ!$2:$2,0)),0)</f>
        <v/>
      </c>
      <c r="DO921">
        <f>IFERROR(SUM(BP921,DM921:DN921,CX921:DA921)-DT921,0)</f>
        <v/>
      </c>
      <c r="DP921">
        <f ref="DP921" t="array">SUM(BW921*IFERROR(INDEX(CSDA!D$1:D$500,MATCH(BW$2,CSDA!C$1:C$500,0)),0)%,CX921*IFERROR(INDEX(CSDA!D$1:D$500,MATCH(CX$2,CSDA!C$1:C$500,0)),0)%,DA921*IFERROR(INDEX(CSDA!D$1:D$500,MATCH(DA$2,CSDA!C$1:C$500,0)),0)%,DB921*IFERROR(INDEX(CSDA!D$1:D$500,MATCH(DB$2,CSDA!C$1:C$500,0)),0)%,DF921*IFERROR(INDEX(CSDA!D$1:D$500,MATCH("Phí dịch vụ"&amp;PAYROLL!DF$2,CSDA!A$1:A$500&amp;CSDA!C$1:C$500,0)),0)%,DC921*IFERROR(INDEX(CSDA!D$1:D$500,MATCH("Phí dịch vụ"&amp;PAYROLL!DC$2,CSDA!A$1:A$500&amp;CSDA!C$1:C$500,0)),0)%,DH921*IFERROR(INDEX(CSDA!D$1:D$500,MATCH("Phí dịch vụ"&amp;PAYROLL!DH$2,CSDA!A$1:A$500&amp;CSDA!C$1:C$500,0)),0)%,DJ921*IFERROR(INDEX(CSDA!D$1:D$500,MATCH("Phí dịch vụ"&amp;PAYROLL!DJ$2,CSDA!A$1:A$500&amp;CSDA!C$1:C$500,0)),0)%,BN921*IFERROR(INDEX(CSDA!D$1:D$500,MATCH(BN$2,CSDA!C$1:C$500,0)),0)%)-BN921*7%</f>
        <v/>
      </c>
      <c r="DQ921">
        <f>IFERROR(INDEX(ADJ!$A$1:$BZ$1000,MATCH(PAYROLL!D921,ADJ!A$1:A$500,0),MATCH(PAYROLL!DQ$2,ADJ!$2:$2,0)),0)</f>
        <v/>
      </c>
      <c r="DR921">
        <f>IFERROR(INDEX(ADJ!$A$1:$BZ$1000,MATCH(PAYROLL!D921,ADJ!A$1:A$500,0),MATCH(PAYROLL!DR$2,ADJ!$2:$2,0)),0)</f>
        <v/>
      </c>
      <c r="DS921">
        <f>SUM(DP921:DR921)</f>
        <v/>
      </c>
      <c r="DT921">
        <f>EK921</f>
        <v/>
      </c>
      <c r="DU921">
        <f>SUM(DO921:DR921)</f>
        <v/>
      </c>
      <c r="DV921">
        <f>ROUND(DU921*0.1,0)</f>
        <v/>
      </c>
      <c r="DW921">
        <f>DU921+DV921</f>
        <v/>
      </c>
      <c r="DZ921">
        <f>IFERROR(INDEX(ADJ!$A$1:$BZ$1000,MATCH(PAYROLL!$D921,ADJ!A$1:A$500,0),MATCH(PAYROLL!DZ$2,ADJ!$2:$2,0)),0)</f>
        <v/>
      </c>
      <c r="EA921">
        <f>IFERROR(INDEX(ADJ!$A$1:$BZ$1000,MATCH(PAYROLL!$D921,ADJ!A$1:A$500,0),MATCH(PAYROLL!EA$2,ADJ!$2:$2,0)),0)</f>
        <v/>
      </c>
      <c r="EB921">
        <f>IFERROR(INDEX(ADJ!$A$1:$BZ$1000,MATCH(PAYROLL!$D921,ADJ!A$1:A$500,0),MATCH(PAYROLL!EB$2,ADJ!$2:$2,0)),0)</f>
        <v/>
      </c>
      <c r="EC921">
        <f>IFERROR(INDEX(ADJ!$A$1:$BZ$1000,MATCH(PAYROLL!$D921,ADJ!A$1:A$500,0),MATCH(PAYROLL!EC$2,ADJ!$2:$2,0)),0)</f>
        <v/>
      </c>
      <c r="ED921">
        <f>IFERROR(INDEX(ADJ!$A$1:$BZ$1000,MATCH(PAYROLL!$D921,ADJ!A$1:A$500,0),MATCH(PAYROLL!ED$2,ADJ!$2:$2,0)),0)</f>
        <v/>
      </c>
      <c r="EE921">
        <f>IFERROR(INDEX(ADJ!$A$1:$BZ$1000,MATCH(PAYROLL!$D921,ADJ!A$1:A$500,0),MATCH(PAYROLL!EE$2,ADJ!$2:$2,0)),0)</f>
        <v/>
      </c>
      <c r="EF921">
        <f>IFERROR(INDEX(ADJ!$A$1:$BZ$1000,MATCH(PAYROLL!$D921,ADJ!A$1:A$500,0),MATCH(PAYROLL!EF$2,ADJ!$2:$2,0)),0)</f>
        <v/>
      </c>
      <c r="EG921">
        <f>IFERROR(INDEX(ADJ!$A$1:$BZ$1000,MATCH(PAYROLL!$D921,ADJ!A$1:A$500,0),MATCH(PAYROLL!EG$2,ADJ!$2:$2,0)),0)</f>
        <v/>
      </c>
      <c r="EH921">
        <f>IFERROR(INDEX(ADJ!$A$1:$BZ$1000,MATCH(PAYROLL!$D921,ADJ!A$1:A$500,0),MATCH(PAYROLL!EH$2,ADJ!$2:$2,0)),0)</f>
        <v/>
      </c>
      <c r="EI921">
        <f>IFERROR(INDEX(ADJ!$A$1:$BZ$1000,MATCH(PAYROLL!D921,ADJ!A$1:A$500,0),MATCH(PAYROLL!EI$2,ADJ!$2:$2,0)),0)</f>
        <v/>
      </c>
      <c r="EJ921">
        <f>IFERROR(INDEX(ADJ!$A$1:$BZ$1000,MATCH(PAYROLL!$D921,ADJ!A$1:A$500,0),MATCH(PAYROLL!EJ$2,ADJ!$2:$2,0)),0)</f>
        <v/>
      </c>
      <c r="EK921">
        <f>SUM(DZ921:EJ921)</f>
        <v/>
      </c>
    </row>
    <row r="922">
      <c r="A922" t="n">
        <v>920</v>
      </c>
      <c r="B922" t="inlineStr">
        <is>
          <t>Ka Thị Lợi</t>
        </is>
      </c>
      <c r="D922" t="inlineStr">
        <is>
          <t>153026-01</t>
        </is>
      </c>
      <c r="S922">
        <f>IFERROR(INDEX(PIS!$A$1:$BZ$1000,MATCH($D922,PIS!C$1:C$500,0),MATCH("Lương CB tháng trước",PIS!$1:$1,0)),0)</f>
        <v/>
      </c>
      <c r="T922">
        <f>IFERROR(INDEX(PIS!$A$1:$BZ$1000,MATCH($D922,PIS!C$1:C$500,0),MATCH("Lương CB hiện tại",PIS!$1:$1,0)),0)</f>
        <v/>
      </c>
      <c r="U922">
        <f>IFERROR(INDEX(PIS!$A$1:$BZ$1000,MATCH($D922,PIS!C$1:C$500,0),MATCH("Lương đóng BHBB",PIS!$1:$1,0)),0)</f>
        <v/>
      </c>
      <c r="V922">
        <f>IFERROR(INDEX(PIS!$A$1:$BZ$1000,MATCH($D922,PIS!C$1:C$500,0),MATCH(V$2,PIS!$2:$2,0)),0)</f>
        <v/>
      </c>
      <c r="W922">
        <f>IFERROR(INDEX(PIS!$A$1:$BZ$1000,MATCH($D922,PIS!C$1:C$500,0),MATCH(W$2,PIS!$2:$2,0)),0)</f>
        <v/>
      </c>
      <c r="X922">
        <f>IFERROR(INDEX(PIS!$A$1:$BZ$1000,MATCH($D922,PIS!C$1:C$500,0),MATCH(X$2,PIS!$2:$2,0)),0)</f>
        <v/>
      </c>
      <c r="Y922">
        <f>IFERROR(INDEX(PIS!$A$1:$BZ$1000,MATCH($D922,PIS!C$1:C$500,0),MATCH(Y$2,PIS!$2:$2,0)),0)</f>
        <v/>
      </c>
      <c r="Z922">
        <f>IFERROR(INDEX(PIS!$A$1:$BZ$1000,MATCH($D922,PIS!C$1:C$500,0),MATCH(Z$2,PIS!$2:$2,0)),0)</f>
        <v/>
      </c>
      <c r="AA922">
        <f>IFERROR(INDEX(PIS!$A$1:$BZ$1000,MATCH($D922,PIS!C$1:C$500,0),MATCH(AA$2,PIS!$2:$2,0)),0)</f>
        <v/>
      </c>
      <c r="AB922">
        <f>IFERROR(INDEX(PIS!$A$1:$BZ$1000,MATCH($D922,PIS!C$1:C$500,0),MATCH(AB$2,PIS!$2:$2,0)),0)</f>
        <v/>
      </c>
      <c r="AC922">
        <f>SUM(V922:AB922)</f>
        <v/>
      </c>
      <c r="AD922">
        <f>IFERROR(INDEX(TIMESHEET!$A$1:$AI$5000,MATCH($D922,TIMESHEET!A$1:A$500,0),MATCH("T100",TIMESHEET!$2:$2,0))-2,0)</f>
        <v/>
      </c>
      <c r="AE922">
        <f>IFERROR(INDEX(TIMESHEET!$A$1:$AI$5000,MATCH($D922,TIMESHEET!A$1:A$500,0),MATCH("T202",TIMESHEET!$2:$2,0)),0)</f>
        <v/>
      </c>
      <c r="AF922">
        <f>IFERROR(INDEX(TIMESHEET!$A$1:$AI$5000,MATCH($D922,TIMESHEET!A$1:A$500,0),MATCH("T302",TIMESHEET!$2:$2,0)),0)</f>
        <v/>
      </c>
      <c r="AG922">
        <f>IFERROR(INDEX(TIMESHEET!$A$1:$AI$5000,MATCH($D922,TIMESHEET!A$1:A$500,0),MATCH("T406",TIMESHEET!$2:$2,0)),0)</f>
        <v/>
      </c>
      <c r="AH922">
        <f>AE922+AG922</f>
        <v/>
      </c>
      <c r="AI922">
        <f>IFERROR(INDEX(TIMESHEET!$A$1:$AI$5000,MATCH($D922,TIMESHEET!A$1:A$500,0),MATCH("T701",TIMESHEET!$2:$2,0)),0)</f>
        <v/>
      </c>
      <c r="AJ922">
        <f>IFERROR(INDEX(TIMESHEET!$A$1:$AI$5000,MATCH($D922,TIMESHEET!B$1:B$500,0),MATCH("T320",TIMESHEET!$2:$2,0)),0)</f>
        <v/>
      </c>
      <c r="AK922">
        <f>IFERROR(IF(LEFT(INDEX(PIS!O$1:O$500,MATCH(D922,PIS!C$1:C$500)),1)="M",T922/AD922*SUM(AE922:AG922),T922*AD922),0)</f>
        <v/>
      </c>
      <c r="AL922">
        <f>IFERROR(INDEX(ADJ!$A$1:$BZ$1000,MATCH(PAYROLL!D922,ADJ!A$1:A$500,0),MATCH(PAYROLL!AL$2,ADJ!$2:$2,0)),0)</f>
        <v/>
      </c>
      <c r="AM922">
        <f>SUM(AK922:AL922)</f>
        <v/>
      </c>
      <c r="AN922">
        <f>IFERROR(ROUND(V922/$AD922*$AH922,0),0)</f>
        <v/>
      </c>
      <c r="AO922">
        <f>IFERROR(ROUND(W922/$AD922*$AH922,0),0)</f>
        <v/>
      </c>
      <c r="AP922">
        <f>IFERROR(ROUND(X922/$AD922*$AE922,0),0)</f>
        <v/>
      </c>
      <c r="AQ922">
        <f>IFERROR(ROUND(Y922/$AD922*$AH922,0),0)</f>
        <v/>
      </c>
      <c r="AR922">
        <f>IFERROR(ROUND(Z922/$AD922*$AH922,0),0)</f>
        <v/>
      </c>
      <c r="AS922">
        <f>IFERROR(ROUND(AA922/$AD922*$AH922,0),0)</f>
        <v/>
      </c>
      <c r="AT922">
        <f>IFERROR(IF((AE922+AF922+AG922)&gt;13,AB922,ROUND(AB922/AD922*AH922,0)),0)</f>
        <v/>
      </c>
      <c r="AU922">
        <f>IFERROR(INDEX(ADJ!$A$1:$BZ$1000,MATCH(PAYROLL!D922,ADJ!A$1:A$500,0),MATCH(PAYROLL!AU$2,ADJ!$2:$2,0)),0)</f>
        <v/>
      </c>
      <c r="AV922">
        <f>ROUND(SUM(AN922:AU922),0)</f>
        <v/>
      </c>
      <c r="AW922">
        <f>IFERROR(INDEX(TIMESHEET!$A$1:$AI$5000,MATCH(PAYROLL!D922,TIMESHEET!A$1:A$500,0),MATCH("T620",TIMESHEET!$2:$2,0)),0)</f>
        <v/>
      </c>
      <c r="AX922">
        <f>IFERROR(INDEX(TIMESHEET!$A$1:$AI$5000,MATCH(PAYROLL!D922,TIMESHEET!A$1:A$500,0),MATCH("T601",TIMESHEET!$2:$2,0)),0)</f>
        <v/>
      </c>
      <c r="AY922">
        <f>IFERROR(INDEX(TIMESHEET!$A$1:$AI$5000,MATCH(PAYROLL!D922,TIMESHEET!A$1:A$500,0),MATCH("T602",TIMESHEET!$2:$2,0)),0)</f>
        <v/>
      </c>
      <c r="AZ922">
        <f>IFERROR(INDEX(TIMESHEET!$A$1:$AI$5000,MATCH(PAYROLL!D922,TIMESHEET!A$1:A$500,0),MATCH("T603",TIMESHEET!$2:$2,0)),0)</f>
        <v/>
      </c>
      <c r="BA922">
        <f>IFERROR(INDEX(TIMESHEET!$A$1:$AI$5000,MATCH(PAYROLL!D922,TIMESHEET!A$1:A$500,0),MATCH("T611",TIMESHEET!$2:$2,0)),0)</f>
        <v/>
      </c>
      <c r="BB922">
        <f>IFERROR(INDEX(TIMESHEET!$A$1:$AI$5000,MATCH(PAYROLL!D922,TIMESHEET!A$1:A$500,0),MATCH("T612",TIMESHEET!$2:$2,0)),0)</f>
        <v/>
      </c>
      <c r="BC922">
        <f>IFERROR(INDEX(TIMESHEET!$A$1:$AI$5000,MATCH(PAYROLL!D922,TIMESHEET!A$1:A$500,0),MATCH("T613",TIMESHEET!$2:$2,0)),0)</f>
        <v/>
      </c>
      <c r="BD922">
        <f>IFERROR(INDEX(TIMESHEET!$A$1:$AI$5000,MATCH(PAYROLL!D922,TIMESHEET!A$1:A$500,0),MATCH("T500",TIMESHEET!$2:$2,0)),0)</f>
        <v/>
      </c>
      <c r="BE922">
        <f>IFERROR(IF(LEFT(INDEX(PIS!O$1:O$500,MATCH(D922,PIS!C$1:C$500)),1)="M",T922/AD922/8*(AW922+AX922*1.5+AY922*2+AZ922*3+BA922*2.1+BB922*2.7+BC922*3.9+BD922*0.3),T922/8*(AW922+AX922*1.5+AY922*2+AZ922*3+BA922*2.1+BB922*2.7+BC922*3.9+BD922*0.3)),0)</f>
        <v/>
      </c>
      <c r="BF922">
        <f>IFERROR(INDEX(ADJ!$A$1:$BZ$1000,MATCH(PAYROLL!$D922,ADJ!A$1:A$500,0),MATCH(PAYROLL!BF$2,ADJ!$2:$2,0)),0)</f>
        <v/>
      </c>
      <c r="BG922">
        <f>IFERROR(INDEX(ADJ!$A$1:$BZ$1000,MATCH(PAYROLL!D922,ADJ!A$1:A$500,0),MATCH(PAYROLL!BG$2,ADJ!$2:$2,0)),0)</f>
        <v/>
      </c>
      <c r="BH922">
        <f>IFERROR(INDEX(ADJ!$A$1:$BZ$1000,MATCH(PAYROLL!D922,ADJ!A$1:A$500,0),MATCH(PAYROLL!BH$2,ADJ!$2:$2,0)),0)</f>
        <v/>
      </c>
      <c r="BI922">
        <f>IFERROR(INDEX(ADJ!$A$1:$BZ$1000,MATCH(PAYROLL!D922,ADJ!A$1:A$500,0),MATCH(PAYROLL!BI$2,ADJ!$2:$2,0)),0)</f>
        <v/>
      </c>
      <c r="BJ922">
        <f>IFERROR(INDEX(ADJ!$A$1:$BZ$1000,MATCH(PAYROLL!D922,ADJ!A$1:A$500,0),MATCH(PAYROLL!BJ$2,ADJ!$2:$2,0)),0)</f>
        <v/>
      </c>
      <c r="BK922">
        <f>SUM(BF922:BJ922)</f>
        <v/>
      </c>
      <c r="BL922">
        <f>IFERROR(INDEX(ADJ!$A$1:$BZ$1000,MATCH(PAYROLL!D922,ADJ!A$1:A$500,0),MATCH(PAYROLL!BL$2,ADJ!$2:$2,0)),0)</f>
        <v/>
      </c>
      <c r="BM922">
        <f>IFERROR(INDEX(ADJ!$A$1:$BZ$1000,MATCH(PAYROLL!D922,ADJ!A$1:A$500,0),MATCH(PAYROLL!BM$2,ADJ!$2:$2,0)),0)</f>
        <v/>
      </c>
      <c r="BN922">
        <f>IFERROR(INDEX(ADJ!$A$1:$BZ$1000,MATCH(PAYROLL!D922,ADJ!A$1:A$500,0),MATCH(PAYROLL!BN$2,ADJ!$2:$2,0)),0)</f>
        <v/>
      </c>
      <c r="BO922">
        <f>IFERROR(INDEX(ADJ!$A$1:$BZ$1000,MATCH(PAYROLL!D922,ADJ!A$1:A$500,0),MATCH(PAYROLL!BO$2,ADJ!$2:$2,0)),0)</f>
        <v/>
      </c>
      <c r="BP922">
        <f>SUM(AM922,AV922,BE922,BK922,BL922:BO922)</f>
        <v/>
      </c>
      <c r="BQ922">
        <f>BO922</f>
        <v/>
      </c>
      <c r="BR922">
        <f>IFERROR(ROUND(IF(LEFT(INDEX(PIS!O$1:O$500,MATCH(D922,PIS!C$1:C$500)),1)="D",T922/8*(BD922*0.3),IF(LEFT(INDEX(PIS!O$1:O$500,MATCH(D922,PIS!C$1:C$500)),1)="H",T922*($BD922*0.3),T922/$AD922/8*($BD922*0.3))),0),0)</f>
        <v/>
      </c>
      <c r="BS922">
        <f>IF(AP922&lt;1,0,MIN(AP922,730000))</f>
        <v/>
      </c>
      <c r="BT922">
        <f>IFERROR(ROUND((BE922-SUM(AW922:BC922)*T922/AD922/8),0)-BR922,0)</f>
        <v/>
      </c>
      <c r="BU922">
        <f>AO922</f>
        <v/>
      </c>
      <c r="BV922">
        <f>SUM(BQ922:BU922)</f>
        <v/>
      </c>
      <c r="BW922">
        <f>BP922-BV922</f>
        <v/>
      </c>
      <c r="BX922">
        <f>IFERROR(IF(RIGHT(INDEX(PIS!O$1:O$500,MATCH(D922,PIS!C$1:C$500)),5)="Gross",MIN(U922+V922,VLOOKUP("R700",TSC!B:C,2,0)*VLOOKUP("R101",TSC!B:C,2,0))*VLOOKUP("R701",TSC!B:C,2,0)%,0),0)</f>
        <v/>
      </c>
      <c r="BY922">
        <f>IFERROR(IF(RIGHT(INDEX(PIS!O$1:O$500,MATCH(D922,PIS!C$1:C$500)),5)="Gross",MIN(U922+V922,VLOOKUP("R700",TSC!B:C,2,0)*VLOOKUP("R101",TSC!B:C,2,0))*VLOOKUP("T704",TSC!B:C,2,0)%,0),0)</f>
        <v/>
      </c>
      <c r="BZ922">
        <f>IFERROR(IF(RIGHT(INDEX(PIS!O$1:O$500,MATCH(D922,PIS!C$1:C$500)),5)="Gross",MIN(U922+V922,VLOOKUP("R700",TSC!B:C,2,0)*VLOOKUP("1",TSC!F:G,2,0))*VLOOKUP("T705",TSC!B:C,2,0)%,0),0)</f>
        <v/>
      </c>
      <c r="CA922">
        <f>IFERROR(INDEX(ADJ!$A$1:$BZ$1000,MATCH(PAYROLL!D922,ADJ!A$1:A$500,0),MATCH(PAYROLL!CA$2,ADJ!$2:$2,0)),0)</f>
        <v/>
      </c>
      <c r="CB922">
        <f>IFERROR(INDEX(ADJ!$A$1:$BZ$1000,MATCH(PAYROLL!D922,ADJ!A$1:A$500,0),MATCH(PAYROLL!CB$2,ADJ!$2:$2,0)),0)</f>
        <v/>
      </c>
      <c r="CC922">
        <f>SUM(BX922:CB922)</f>
        <v/>
      </c>
      <c r="CD922">
        <f>IFERROR(INDEX(PIS!$A$1:$BZ$1000,MATCH(PAYROLL!D922,PIS!C$1:C$500,0),MATCH(PAYROLL!CD$1,PIS!$1:$1,0)),0)</f>
        <v/>
      </c>
      <c r="CE922">
        <f>IFERROR(IF(OR(INDEX(PIS!P$1:P$500,MATCH(D922,PIS!C$1:C$500,0))="LT2",INDEX(PIS!P$1:P$500,MATCH(D922,PIS!C$1:C$500,0))="P10"),0,SUM(CC922,CD922*VLOOKUP("R601",TSC!B:C,2,0),VLOOKUP("R602",TSC!B:C,2,0))),0)</f>
        <v/>
      </c>
      <c r="CF922">
        <f>MAX(BW922-CE922,0)</f>
        <v/>
      </c>
      <c r="CG922">
        <f>IFERROR(IF(OR(RIGHT(INDEX(PIS!P$1:P$500,MATCH(D922,PIS!C$1:C$500)),5)="P10",RIGHT(INDEX(PIS!P$1:P$500,MATCH(D922,PIS!C$1:C$500)),5)="CK"),0,IF(CF922&lt;=5000000,CF922*5%,IF(CF922&lt;=10000000,CF922*10%-250000,IF(CF922&lt;=18000000,CF922*15%-750000,IF(CF922&lt;=32000000,CF922*20%-1650000,IF(CF922&lt;=52000000,CF922*25%-3250000,IF(CF922&lt;=80000000,BH922*30%-5850000,CF922*35%-9850000))))))),0)</f>
        <v/>
      </c>
      <c r="CH922">
        <f>IFERROR(IF(OR(INDEX(PIS!P$1:P$500,MATCH(D922,PIS!C$1:C$500))="LT",INDEX(PIS!P$1:P$500,MATCH(D922,PIS!C$1:C$500))="CK"),0,IF(CF922&lt;2000000,0,CF922*10%)),0)</f>
        <v/>
      </c>
      <c r="CI922">
        <f>IFERROR(INDEX(ADJ!$A$1:$BZ$1000,MATCH(PAYROLL!D922,ADJ!A$1:A$500,0),MATCH(PAYROLL!CI$2,ADJ!$2:$2,0)),0)</f>
        <v/>
      </c>
      <c r="CJ922">
        <f>IFERROR(INDEX(ADJ!$A$1:$BZ$1000,MATCH(PAYROLL!D922,ADJ!A$1:A$500,0),MATCH(PAYROLL!CJ$2,ADJ!$2:$2,0)),0)</f>
        <v/>
      </c>
      <c r="CK922">
        <f>IFERROR(INDEX(ADJ!$A$1:$BZ$1000,MATCH(PAYROLL!D922,ADJ!A$1:A$500,0),MATCH(PAYROLL!CK$2,ADJ!$2:$2,0)),0)</f>
        <v/>
      </c>
      <c r="CL922">
        <f>SUM(CG922:CK922)</f>
        <v/>
      </c>
      <c r="CM922">
        <f>ROUND(SUM(CH922:CK922),0)</f>
        <v/>
      </c>
      <c r="CN922">
        <f>IFERROR(INDEX(CSDA!D$1:D$500,MATCH($CN$2,CSDA!C$1:C$500,0))*INDEX(PIS!V$1:V$500,MATCH(D922,PIS!C$1:C$500))+INDEX(ADJ!$A$1:$BZ$1000,MATCH(PAYROLL!D922,ADJ!A$1:A$500,0),MATCH(PAYROLL!CN$2,ADJ!$2:$2,0)),0)</f>
        <v/>
      </c>
      <c r="CO922">
        <f>IFERROR(INDEX(ADJ!$A$1:$BZ$1000,MATCH(PAYROLL!D922,ADJ!A$1:A$500,0),MATCH(PAYROLL!CO$2,ADJ!$2:$2,0)),0)</f>
        <v/>
      </c>
      <c r="CP922">
        <f>IFERROR(INDEX(ADJ!$A$1:$BZ$1000,MATCH(PAYROLL!D922,ADJ!A$1:A$500,0),MATCH(PAYROLL!CP$2,ADJ!$2:$2,0)),0)</f>
        <v/>
      </c>
      <c r="CQ922">
        <f>BP922-CL922-CI922-CM922-CN922-CO922-CP922-CC922</f>
        <v/>
      </c>
      <c r="CR922">
        <f>IFERROR(IF(RIGHT(INDEX(PIS!O$1:O$500,MATCH(D922,PIS!C$1:C$500,0)),5)="Gross",MIN(U922+V922,VLOOKUP("R700",TSC!B:C,2,0)*VLOOKUP("R101",TSC!B:C,2,0))*(VLOOKUP("T711",TSC!B:C,2,0)+VLOOKUP("T712",TSC!B:C,2,0))%,MIN(T922+V922,VLOOKUP("R700",TSC!B:C,2,0)*VLOOKUP("R101",TSC!B:C,2,0))*(VLOOKUP("T711",TSC!B:C,2,0)+VLOOKUP("T712",TSC!B:C,2,0)+VLOOKUP("R701",TSC!B:C,2,0))%),0)</f>
        <v/>
      </c>
      <c r="CS922">
        <f>IFERROR(IF(RIGHT(INDEX(PIS!O$1:O$500,MATCH(D922,PIS!C$1:C$500,0)),5)="Gross",MIN(U922+V922,VLOOKUP("R700",TSC!B:C,2,0)*VLOOKUP("R101",TSC!B:C,2,0))*(VLOOKUP("T714",TSC!B:C,2,0))%,MIN(T922+V922,VLOOKUP("R700",TSC!B:C,2,0)*VLOOKUP("R101",TSC!B:C,2,0))*(VLOOKUP("T704",TSC!B:C,2,0)+VLOOKUP("T714",TSC!B:C,2,0))%),0)</f>
        <v/>
      </c>
      <c r="CT922">
        <f>IFERROR(IF(RIGHT(INDEX(PIS!O$1:O$500,MATCH(D922,PIS!C$1:C$500,0)),5)="Gross",MIN(U922+V922,VLOOKUP("R700",TSC!B:C,2,0)*VLOOKUP("R101",TSC!B:C,2,0))*VLOOKUP("T705",TSC!B:C,2,0)%,MIN(T922+V922,VLOOKUP("R700",TSC!B:C,2,0)*VLOOKUP("R101",TSC!B:C,2,0))*VLOOKUP("T705",TSC!B:C,2,0)%),0)</f>
        <v/>
      </c>
      <c r="CU922">
        <f>IFERROR(IF(RIGHT(INDEX(PIS!O$1:O$500,MATCH(D922,PIS!C$1:C$500,0)),5)="Gross",MIN(U922+V922,VLOOKUP("R700",TSC!B:C,2,0)*VLOOKUP("R101",TSC!B:C,2,0))*(VLOOKUP("T713",TSC!B:C,2,0))%,MIN(T922+V922,VLOOKUP("R700",TSC!B:C,2,0)*VLOOKUP("R101",TSC!B:C,2,0))*(VLOOKUP("T713",TSC!B:C,2,0))%),0)</f>
        <v/>
      </c>
      <c r="CV922">
        <f>IFERROR(INDEX(ADJ!$A$1:$BZ$1000,MATCH(PAYROLL!D922,ADJ!A$1:A$500,0),MATCH(PAYROLL!CV$2,ADJ!$2:$2,0)),0)</f>
        <v/>
      </c>
      <c r="CW922">
        <f>IFERROR(INDEX(ADJ!$A$1:$BZ$1000,MATCH(PAYROLL!D922,ADJ!A$1:A$500,0),MATCH(PAYROLL!CW$2,ADJ!$2:$2,0)),0)</f>
        <v/>
      </c>
      <c r="CX922">
        <f>SUM(CR922:CW922)</f>
        <v/>
      </c>
      <c r="CY922">
        <f>ROUND(IF(CR922&gt;0,T922+V922*VLOOKUP("R202",TSC!$B$1:$C$500,2,0),0),0)</f>
        <v/>
      </c>
      <c r="CZ922">
        <f>IFERROR(INDEX(CSDA!D$1:D$500,MATCH($CZ$2,CSDA!C$1:C$500,0)),0)</f>
        <v/>
      </c>
      <c r="DA922">
        <f>ROUND(T922*0.7%,0)</f>
        <v/>
      </c>
      <c r="DB922">
        <f>ROUND(T922/12,0)</f>
        <v/>
      </c>
      <c r="DC922">
        <f ref="DC922" t="array">IFERROR(INDEX(CSDA!D$1:D$500,MATCH("Trích giữ"&amp;PAYROLL!DC$2,CSDA!A$1:A$500&amp;CSDA!C$1:C$500,0)),0)</f>
        <v/>
      </c>
      <c r="DD922">
        <f ref="DD922" t="array">IFERROR(INDEX(CSDA!D$1:D$500,MATCH("Trích giữ"&amp;PAYROLL!DD$2,CSDA!A$1:A$500&amp;CSDA!C$1:C$500,0)),0)</f>
        <v/>
      </c>
      <c r="DE922">
        <f ref="DE922" t="array">IFERROR(INDEX(CSDA!D$1:D$500,MATCH("Trích giữ"&amp;PAYROLL!DE$2,CSDA!A$1:A$500&amp;CSDA!C$1:C$500,0)),0)</f>
        <v/>
      </c>
      <c r="DF922">
        <f>IFERROR(INDEX(CSDA!D$1:D$500,MATCH(PAYROLL!DF$2,CSDA!C$1:C$500,0)),0)</f>
        <v/>
      </c>
      <c r="DG922">
        <f ref="DG922" t="array">IFERROR(INDEX(CSDA!D$1:D$500,MATCH("Trích giữ"&amp;PAYROLL!DG$2,CSDA!A$1:A$500&amp;CSDA!C$1:C$500,0)),0)</f>
        <v/>
      </c>
      <c r="DH922">
        <f>ROUND(T922/26,0)</f>
        <v/>
      </c>
      <c r="DI922">
        <f ref="DI922" t="array">IFERROR(INDEX(CSDA!D$1:D$500,MATCH("Trích giữ"&amp;PAYROLL!DI$2,CSDA!A$1:A$500&amp;CSDA!C$1:C$500,0)),0)</f>
        <v/>
      </c>
      <c r="DJ922">
        <f>IF(U922=0,T922*21.5%-BL922,0)</f>
        <v/>
      </c>
      <c r="DK922">
        <f ref="DK922" t="array">IFERROR(INDEX(CSDA!D$1:D$500,MATCH("Trích giữ"&amp;PAYROLL!DK$2,CSDA!A$1:A$500&amp;CSDA!C$1:C$500,0)),0)</f>
        <v/>
      </c>
      <c r="DL922">
        <f>IFERROR(INDEX(CSDA!D$1:D$500,MATCH(PAYROLL!DL$2,CSDA!C$1:C$500,0))/12,0)</f>
        <v/>
      </c>
      <c r="DM922">
        <f>SUM(DB922:DL922)</f>
        <v/>
      </c>
      <c r="DN922">
        <f>IFERROR(INDEX(ADJ!$A$1:$BZ$1000,MATCH(PAYROLL!D922,ADJ!A$1:A$500,0),MATCH(PAYROLL!DN$2,ADJ!$2:$2,0)),0)</f>
        <v/>
      </c>
      <c r="DO922">
        <f>IFERROR(SUM(BP922,DM922:DN922,CX922:DA922)-DT922,0)</f>
        <v/>
      </c>
      <c r="DP922">
        <f ref="DP922" t="array">SUM(BW922*IFERROR(INDEX(CSDA!D$1:D$500,MATCH(BW$2,CSDA!C$1:C$500,0)),0)%,CX922*IFERROR(INDEX(CSDA!D$1:D$500,MATCH(CX$2,CSDA!C$1:C$500,0)),0)%,DA922*IFERROR(INDEX(CSDA!D$1:D$500,MATCH(DA$2,CSDA!C$1:C$500,0)),0)%,DB922*IFERROR(INDEX(CSDA!D$1:D$500,MATCH(DB$2,CSDA!C$1:C$500,0)),0)%,DF922*IFERROR(INDEX(CSDA!D$1:D$500,MATCH("Phí dịch vụ"&amp;PAYROLL!DF$2,CSDA!A$1:A$500&amp;CSDA!C$1:C$500,0)),0)%,DC922*IFERROR(INDEX(CSDA!D$1:D$500,MATCH("Phí dịch vụ"&amp;PAYROLL!DC$2,CSDA!A$1:A$500&amp;CSDA!C$1:C$500,0)),0)%,DH922*IFERROR(INDEX(CSDA!D$1:D$500,MATCH("Phí dịch vụ"&amp;PAYROLL!DH$2,CSDA!A$1:A$500&amp;CSDA!C$1:C$500,0)),0)%,DJ922*IFERROR(INDEX(CSDA!D$1:D$500,MATCH("Phí dịch vụ"&amp;PAYROLL!DJ$2,CSDA!A$1:A$500&amp;CSDA!C$1:C$500,0)),0)%,BN922*IFERROR(INDEX(CSDA!D$1:D$500,MATCH(BN$2,CSDA!C$1:C$500,0)),0)%)-BN922*7%</f>
        <v/>
      </c>
      <c r="DQ922">
        <f>IFERROR(INDEX(ADJ!$A$1:$BZ$1000,MATCH(PAYROLL!D922,ADJ!A$1:A$500,0),MATCH(PAYROLL!DQ$2,ADJ!$2:$2,0)),0)</f>
        <v/>
      </c>
      <c r="DR922">
        <f>IFERROR(INDEX(ADJ!$A$1:$BZ$1000,MATCH(PAYROLL!D922,ADJ!A$1:A$500,0),MATCH(PAYROLL!DR$2,ADJ!$2:$2,0)),0)</f>
        <v/>
      </c>
      <c r="DS922">
        <f>SUM(DP922:DR922)</f>
        <v/>
      </c>
      <c r="DT922">
        <f>EK922</f>
        <v/>
      </c>
      <c r="DU922">
        <f>SUM(DO922:DR922)</f>
        <v/>
      </c>
      <c r="DV922">
        <f>ROUND(DU922*0.1,0)</f>
        <v/>
      </c>
      <c r="DW922">
        <f>DU922+DV922</f>
        <v/>
      </c>
      <c r="DZ922">
        <f>IFERROR(INDEX(ADJ!$A$1:$BZ$1000,MATCH(PAYROLL!$D922,ADJ!A$1:A$500,0),MATCH(PAYROLL!DZ$2,ADJ!$2:$2,0)),0)</f>
        <v/>
      </c>
      <c r="EA922">
        <f>IFERROR(INDEX(ADJ!$A$1:$BZ$1000,MATCH(PAYROLL!$D922,ADJ!A$1:A$500,0),MATCH(PAYROLL!EA$2,ADJ!$2:$2,0)),0)</f>
        <v/>
      </c>
      <c r="EB922">
        <f>IFERROR(INDEX(ADJ!$A$1:$BZ$1000,MATCH(PAYROLL!$D922,ADJ!A$1:A$500,0),MATCH(PAYROLL!EB$2,ADJ!$2:$2,0)),0)</f>
        <v/>
      </c>
      <c r="EC922">
        <f>IFERROR(INDEX(ADJ!$A$1:$BZ$1000,MATCH(PAYROLL!$D922,ADJ!A$1:A$500,0),MATCH(PAYROLL!EC$2,ADJ!$2:$2,0)),0)</f>
        <v/>
      </c>
      <c r="ED922">
        <f>IFERROR(INDEX(ADJ!$A$1:$BZ$1000,MATCH(PAYROLL!$D922,ADJ!A$1:A$500,0),MATCH(PAYROLL!ED$2,ADJ!$2:$2,0)),0)</f>
        <v/>
      </c>
      <c r="EE922">
        <f>IFERROR(INDEX(ADJ!$A$1:$BZ$1000,MATCH(PAYROLL!$D922,ADJ!A$1:A$500,0),MATCH(PAYROLL!EE$2,ADJ!$2:$2,0)),0)</f>
        <v/>
      </c>
      <c r="EF922">
        <f>IFERROR(INDEX(ADJ!$A$1:$BZ$1000,MATCH(PAYROLL!$D922,ADJ!A$1:A$500,0),MATCH(PAYROLL!EF$2,ADJ!$2:$2,0)),0)</f>
        <v/>
      </c>
      <c r="EG922">
        <f>IFERROR(INDEX(ADJ!$A$1:$BZ$1000,MATCH(PAYROLL!$D922,ADJ!A$1:A$500,0),MATCH(PAYROLL!EG$2,ADJ!$2:$2,0)),0)</f>
        <v/>
      </c>
      <c r="EH922">
        <f>IFERROR(INDEX(ADJ!$A$1:$BZ$1000,MATCH(PAYROLL!$D922,ADJ!A$1:A$500,0),MATCH(PAYROLL!EH$2,ADJ!$2:$2,0)),0)</f>
        <v/>
      </c>
      <c r="EI922">
        <f>IFERROR(INDEX(ADJ!$A$1:$BZ$1000,MATCH(PAYROLL!D922,ADJ!A$1:A$500,0),MATCH(PAYROLL!EI$2,ADJ!$2:$2,0)),0)</f>
        <v/>
      </c>
      <c r="EJ922">
        <f>IFERROR(INDEX(ADJ!$A$1:$BZ$1000,MATCH(PAYROLL!$D922,ADJ!A$1:A$500,0),MATCH(PAYROLL!EJ$2,ADJ!$2:$2,0)),0)</f>
        <v/>
      </c>
      <c r="EK922">
        <f>SUM(DZ922:EJ922)</f>
        <v/>
      </c>
    </row>
    <row r="923">
      <c r="A923" t="n">
        <v>921</v>
      </c>
      <c r="B923" t="inlineStr">
        <is>
          <t>Nguyễn Quang Huy</t>
        </is>
      </c>
      <c r="D923" t="inlineStr">
        <is>
          <t>116524-02</t>
        </is>
      </c>
      <c r="S923">
        <f>IFERROR(INDEX(PIS!$A$1:$BZ$1000,MATCH($D923,PIS!C$1:C$500,0),MATCH("Lương CB tháng trước",PIS!$1:$1,0)),0)</f>
        <v/>
      </c>
      <c r="T923">
        <f>IFERROR(INDEX(PIS!$A$1:$BZ$1000,MATCH($D923,PIS!C$1:C$500,0),MATCH("Lương CB hiện tại",PIS!$1:$1,0)),0)</f>
        <v/>
      </c>
      <c r="U923">
        <f>IFERROR(INDEX(PIS!$A$1:$BZ$1000,MATCH($D923,PIS!C$1:C$500,0),MATCH("Lương đóng BHBB",PIS!$1:$1,0)),0)</f>
        <v/>
      </c>
      <c r="V923">
        <f>IFERROR(INDEX(PIS!$A$1:$BZ$1000,MATCH($D923,PIS!C$1:C$500,0),MATCH(V$2,PIS!$2:$2,0)),0)</f>
        <v/>
      </c>
      <c r="W923">
        <f>IFERROR(INDEX(PIS!$A$1:$BZ$1000,MATCH($D923,PIS!C$1:C$500,0),MATCH(W$2,PIS!$2:$2,0)),0)</f>
        <v/>
      </c>
      <c r="X923">
        <f>IFERROR(INDEX(PIS!$A$1:$BZ$1000,MATCH($D923,PIS!C$1:C$500,0),MATCH(X$2,PIS!$2:$2,0)),0)</f>
        <v/>
      </c>
      <c r="Y923">
        <f>IFERROR(INDEX(PIS!$A$1:$BZ$1000,MATCH($D923,PIS!C$1:C$500,0),MATCH(Y$2,PIS!$2:$2,0)),0)</f>
        <v/>
      </c>
      <c r="Z923">
        <f>IFERROR(INDEX(PIS!$A$1:$BZ$1000,MATCH($D923,PIS!C$1:C$500,0),MATCH(Z$2,PIS!$2:$2,0)),0)</f>
        <v/>
      </c>
      <c r="AA923">
        <f>IFERROR(INDEX(PIS!$A$1:$BZ$1000,MATCH($D923,PIS!C$1:C$500,0),MATCH(AA$2,PIS!$2:$2,0)),0)</f>
        <v/>
      </c>
      <c r="AB923">
        <f>IFERROR(INDEX(PIS!$A$1:$BZ$1000,MATCH($D923,PIS!C$1:C$500,0),MATCH(AB$2,PIS!$2:$2,0)),0)</f>
        <v/>
      </c>
      <c r="AC923">
        <f>SUM(V923:AB923)</f>
        <v/>
      </c>
      <c r="AD923">
        <f>IFERROR(INDEX(TIMESHEET!$A$1:$AI$5000,MATCH($D923,TIMESHEET!A$1:A$500,0),MATCH("T100",TIMESHEET!$2:$2,0))-2,0)</f>
        <v/>
      </c>
      <c r="AE923">
        <f>IFERROR(INDEX(TIMESHEET!$A$1:$AI$5000,MATCH($D923,TIMESHEET!A$1:A$500,0),MATCH("T202",TIMESHEET!$2:$2,0)),0)</f>
        <v/>
      </c>
      <c r="AF923">
        <f>IFERROR(INDEX(TIMESHEET!$A$1:$AI$5000,MATCH($D923,TIMESHEET!A$1:A$500,0),MATCH("T302",TIMESHEET!$2:$2,0)),0)</f>
        <v/>
      </c>
      <c r="AG923">
        <f>IFERROR(INDEX(TIMESHEET!$A$1:$AI$5000,MATCH($D923,TIMESHEET!A$1:A$500,0),MATCH("T406",TIMESHEET!$2:$2,0)),0)</f>
        <v/>
      </c>
      <c r="AH923">
        <f>AE923+AG923</f>
        <v/>
      </c>
      <c r="AI923">
        <f>IFERROR(INDEX(TIMESHEET!$A$1:$AI$5000,MATCH($D923,TIMESHEET!A$1:A$500,0),MATCH("T701",TIMESHEET!$2:$2,0)),0)</f>
        <v/>
      </c>
      <c r="AJ923">
        <f>IFERROR(INDEX(TIMESHEET!$A$1:$AI$5000,MATCH($D923,TIMESHEET!B$1:B$500,0),MATCH("T320",TIMESHEET!$2:$2,0)),0)</f>
        <v/>
      </c>
      <c r="AK923">
        <f>IFERROR(IF(LEFT(INDEX(PIS!O$1:O$500,MATCH(D923,PIS!C$1:C$500)),1)="M",T923/AD923*SUM(AE923:AG923),T923*AD923),0)</f>
        <v/>
      </c>
      <c r="AL923">
        <f>IFERROR(INDEX(ADJ!$A$1:$BZ$1000,MATCH(PAYROLL!D923,ADJ!A$1:A$500,0),MATCH(PAYROLL!AL$2,ADJ!$2:$2,0)),0)</f>
        <v/>
      </c>
      <c r="AM923">
        <f>SUM(AK923:AL923)</f>
        <v/>
      </c>
      <c r="AN923">
        <f>IFERROR(ROUND(V923/$AD923*$AH923,0),0)</f>
        <v/>
      </c>
      <c r="AO923">
        <f>IFERROR(ROUND(W923/$AD923*$AH923,0),0)</f>
        <v/>
      </c>
      <c r="AP923">
        <f>IFERROR(ROUND(X923/$AD923*$AE923,0),0)</f>
        <v/>
      </c>
      <c r="AQ923">
        <f>IFERROR(ROUND(Y923/$AD923*$AH923,0),0)</f>
        <v/>
      </c>
      <c r="AR923">
        <f>IFERROR(ROUND(Z923/$AD923*$AH923,0),0)</f>
        <v/>
      </c>
      <c r="AS923">
        <f>IFERROR(ROUND(AA923/$AD923*$AH923,0),0)</f>
        <v/>
      </c>
      <c r="AT923">
        <f>IFERROR(IF((AE923+AF923+AG923)&gt;13,AB923,ROUND(AB923/AD923*AH923,0)),0)</f>
        <v/>
      </c>
      <c r="AU923">
        <f>IFERROR(INDEX(ADJ!$A$1:$BZ$1000,MATCH(PAYROLL!D923,ADJ!A$1:A$500,0),MATCH(PAYROLL!AU$2,ADJ!$2:$2,0)),0)</f>
        <v/>
      </c>
      <c r="AV923">
        <f>ROUND(SUM(AN923:AU923),0)</f>
        <v/>
      </c>
      <c r="AW923">
        <f>IFERROR(INDEX(TIMESHEET!$A$1:$AI$5000,MATCH(PAYROLL!D923,TIMESHEET!A$1:A$500,0),MATCH("T620",TIMESHEET!$2:$2,0)),0)</f>
        <v/>
      </c>
      <c r="AX923">
        <f>IFERROR(INDEX(TIMESHEET!$A$1:$AI$5000,MATCH(PAYROLL!D923,TIMESHEET!A$1:A$500,0),MATCH("T601",TIMESHEET!$2:$2,0)),0)</f>
        <v/>
      </c>
      <c r="AY923">
        <f>IFERROR(INDEX(TIMESHEET!$A$1:$AI$5000,MATCH(PAYROLL!D923,TIMESHEET!A$1:A$500,0),MATCH("T602",TIMESHEET!$2:$2,0)),0)</f>
        <v/>
      </c>
      <c r="AZ923">
        <f>IFERROR(INDEX(TIMESHEET!$A$1:$AI$5000,MATCH(PAYROLL!D923,TIMESHEET!A$1:A$500,0),MATCH("T603",TIMESHEET!$2:$2,0)),0)</f>
        <v/>
      </c>
      <c r="BA923">
        <f>IFERROR(INDEX(TIMESHEET!$A$1:$AI$5000,MATCH(PAYROLL!D923,TIMESHEET!A$1:A$500,0),MATCH("T611",TIMESHEET!$2:$2,0)),0)</f>
        <v/>
      </c>
      <c r="BB923">
        <f>IFERROR(INDEX(TIMESHEET!$A$1:$AI$5000,MATCH(PAYROLL!D923,TIMESHEET!A$1:A$500,0),MATCH("T612",TIMESHEET!$2:$2,0)),0)</f>
        <v/>
      </c>
      <c r="BC923">
        <f>IFERROR(INDEX(TIMESHEET!$A$1:$AI$5000,MATCH(PAYROLL!D923,TIMESHEET!A$1:A$500,0),MATCH("T613",TIMESHEET!$2:$2,0)),0)</f>
        <v/>
      </c>
      <c r="BD923">
        <f>IFERROR(INDEX(TIMESHEET!$A$1:$AI$5000,MATCH(PAYROLL!D923,TIMESHEET!A$1:A$500,0),MATCH("T500",TIMESHEET!$2:$2,0)),0)</f>
        <v/>
      </c>
      <c r="BE923">
        <f>IFERROR(IF(LEFT(INDEX(PIS!O$1:O$500,MATCH(D923,PIS!C$1:C$500)),1)="M",T923/AD923/8*(AW923+AX923*1.5+AY923*2+AZ923*3+BA923*2.1+BB923*2.7+BC923*3.9+BD923*0.3),T923/8*(AW923+AX923*1.5+AY923*2+AZ923*3+BA923*2.1+BB923*2.7+BC923*3.9+BD923*0.3)),0)</f>
        <v/>
      </c>
      <c r="BF923">
        <f>IFERROR(INDEX(ADJ!$A$1:$BZ$1000,MATCH(PAYROLL!$D923,ADJ!A$1:A$500,0),MATCH(PAYROLL!BF$2,ADJ!$2:$2,0)),0)</f>
        <v/>
      </c>
      <c r="BG923">
        <f>IFERROR(INDEX(ADJ!$A$1:$BZ$1000,MATCH(PAYROLL!D923,ADJ!A$1:A$500,0),MATCH(PAYROLL!BG$2,ADJ!$2:$2,0)),0)</f>
        <v/>
      </c>
      <c r="BH923">
        <f>IFERROR(INDEX(ADJ!$A$1:$BZ$1000,MATCH(PAYROLL!D923,ADJ!A$1:A$500,0),MATCH(PAYROLL!BH$2,ADJ!$2:$2,0)),0)</f>
        <v/>
      </c>
      <c r="BI923">
        <f>IFERROR(INDEX(ADJ!$A$1:$BZ$1000,MATCH(PAYROLL!D923,ADJ!A$1:A$500,0),MATCH(PAYROLL!BI$2,ADJ!$2:$2,0)),0)</f>
        <v/>
      </c>
      <c r="BJ923">
        <f>IFERROR(INDEX(ADJ!$A$1:$BZ$1000,MATCH(PAYROLL!D923,ADJ!A$1:A$500,0),MATCH(PAYROLL!BJ$2,ADJ!$2:$2,0)),0)</f>
        <v/>
      </c>
      <c r="BK923">
        <f>SUM(BF923:BJ923)</f>
        <v/>
      </c>
      <c r="BL923">
        <f>IFERROR(INDEX(ADJ!$A$1:$BZ$1000,MATCH(PAYROLL!D923,ADJ!A$1:A$500,0),MATCH(PAYROLL!BL$2,ADJ!$2:$2,0)),0)</f>
        <v/>
      </c>
      <c r="BM923">
        <f>IFERROR(INDEX(ADJ!$A$1:$BZ$1000,MATCH(PAYROLL!D923,ADJ!A$1:A$500,0),MATCH(PAYROLL!BM$2,ADJ!$2:$2,0)),0)</f>
        <v/>
      </c>
      <c r="BN923">
        <f>IFERROR(INDEX(ADJ!$A$1:$BZ$1000,MATCH(PAYROLL!D923,ADJ!A$1:A$500,0),MATCH(PAYROLL!BN$2,ADJ!$2:$2,0)),0)</f>
        <v/>
      </c>
      <c r="BO923">
        <f>IFERROR(INDEX(ADJ!$A$1:$BZ$1000,MATCH(PAYROLL!D923,ADJ!A$1:A$500,0),MATCH(PAYROLL!BO$2,ADJ!$2:$2,0)),0)</f>
        <v/>
      </c>
      <c r="BP923">
        <f>SUM(AM923,AV923,BE923,BK923,BL923:BO923)</f>
        <v/>
      </c>
      <c r="BQ923">
        <f>BO923</f>
        <v/>
      </c>
      <c r="BR923">
        <f>IFERROR(ROUND(IF(LEFT(INDEX(PIS!O$1:O$500,MATCH(D923,PIS!C$1:C$500)),1)="D",T923/8*(BD923*0.3),IF(LEFT(INDEX(PIS!O$1:O$500,MATCH(D923,PIS!C$1:C$500)),1)="H",T923*($BD923*0.3),T923/$AD923/8*($BD923*0.3))),0),0)</f>
        <v/>
      </c>
      <c r="BS923">
        <f>IF(AP923&lt;1,0,MIN(AP923,730000))</f>
        <v/>
      </c>
      <c r="BT923">
        <f>IFERROR(ROUND((BE923-SUM(AW923:BC923)*T923/AD923/8),0)-BR923,0)</f>
        <v/>
      </c>
      <c r="BU923">
        <f>AO923</f>
        <v/>
      </c>
      <c r="BV923">
        <f>SUM(BQ923:BU923)</f>
        <v/>
      </c>
      <c r="BW923">
        <f>BP923-BV923</f>
        <v/>
      </c>
      <c r="BX923">
        <f>IFERROR(IF(RIGHT(INDEX(PIS!O$1:O$500,MATCH(D923,PIS!C$1:C$500)),5)="Gross",MIN(U923+V923,VLOOKUP("R700",TSC!B:C,2,0)*VLOOKUP("R101",TSC!B:C,2,0))*VLOOKUP("R701",TSC!B:C,2,0)%,0),0)</f>
        <v/>
      </c>
      <c r="BY923">
        <f>IFERROR(IF(RIGHT(INDEX(PIS!O$1:O$500,MATCH(D923,PIS!C$1:C$500)),5)="Gross",MIN(U923+V923,VLOOKUP("R700",TSC!B:C,2,0)*VLOOKUP("R101",TSC!B:C,2,0))*VLOOKUP("T704",TSC!B:C,2,0)%,0),0)</f>
        <v/>
      </c>
      <c r="BZ923">
        <f>IFERROR(IF(RIGHT(INDEX(PIS!O$1:O$500,MATCH(D923,PIS!C$1:C$500)),5)="Gross",MIN(U923+V923,VLOOKUP("R700",TSC!B:C,2,0)*VLOOKUP("1",TSC!F:G,2,0))*VLOOKUP("T705",TSC!B:C,2,0)%,0),0)</f>
        <v/>
      </c>
      <c r="CA923">
        <f>IFERROR(INDEX(ADJ!$A$1:$BZ$1000,MATCH(PAYROLL!D923,ADJ!A$1:A$500,0),MATCH(PAYROLL!CA$2,ADJ!$2:$2,0)),0)</f>
        <v/>
      </c>
      <c r="CB923">
        <f>IFERROR(INDEX(ADJ!$A$1:$BZ$1000,MATCH(PAYROLL!D923,ADJ!A$1:A$500,0),MATCH(PAYROLL!CB$2,ADJ!$2:$2,0)),0)</f>
        <v/>
      </c>
      <c r="CC923">
        <f>SUM(BX923:CB923)</f>
        <v/>
      </c>
      <c r="CD923">
        <f>IFERROR(INDEX(PIS!$A$1:$BZ$1000,MATCH(PAYROLL!D923,PIS!C$1:C$500,0),MATCH(PAYROLL!CD$1,PIS!$1:$1,0)),0)</f>
        <v/>
      </c>
      <c r="CE923">
        <f>IFERROR(IF(OR(INDEX(PIS!P$1:P$500,MATCH(D923,PIS!C$1:C$500,0))="LT2",INDEX(PIS!P$1:P$500,MATCH(D923,PIS!C$1:C$500,0))="P10"),0,SUM(CC923,CD923*VLOOKUP("R601",TSC!B:C,2,0),VLOOKUP("R602",TSC!B:C,2,0))),0)</f>
        <v/>
      </c>
      <c r="CF923">
        <f>MAX(BW923-CE923,0)</f>
        <v/>
      </c>
      <c r="CG923">
        <f>IFERROR(IF(OR(RIGHT(INDEX(PIS!P$1:P$500,MATCH(D923,PIS!C$1:C$500)),5)="P10",RIGHT(INDEX(PIS!P$1:P$500,MATCH(D923,PIS!C$1:C$500)),5)="CK"),0,IF(CF923&lt;=5000000,CF923*5%,IF(CF923&lt;=10000000,CF923*10%-250000,IF(CF923&lt;=18000000,CF923*15%-750000,IF(CF923&lt;=32000000,CF923*20%-1650000,IF(CF923&lt;=52000000,CF923*25%-3250000,IF(CF923&lt;=80000000,BH923*30%-5850000,CF923*35%-9850000))))))),0)</f>
        <v/>
      </c>
      <c r="CH923">
        <f>IFERROR(IF(OR(INDEX(PIS!P$1:P$500,MATCH(D923,PIS!C$1:C$500))="LT",INDEX(PIS!P$1:P$500,MATCH(D923,PIS!C$1:C$500))="CK"),0,IF(CF923&lt;2000000,0,CF923*10%)),0)</f>
        <v/>
      </c>
      <c r="CI923">
        <f>IFERROR(INDEX(ADJ!$A$1:$BZ$1000,MATCH(PAYROLL!D923,ADJ!A$1:A$500,0),MATCH(PAYROLL!CI$2,ADJ!$2:$2,0)),0)</f>
        <v/>
      </c>
      <c r="CJ923">
        <f>IFERROR(INDEX(ADJ!$A$1:$BZ$1000,MATCH(PAYROLL!D923,ADJ!A$1:A$500,0),MATCH(PAYROLL!CJ$2,ADJ!$2:$2,0)),0)</f>
        <v/>
      </c>
      <c r="CK923">
        <f>IFERROR(INDEX(ADJ!$A$1:$BZ$1000,MATCH(PAYROLL!D923,ADJ!A$1:A$500,0),MATCH(PAYROLL!CK$2,ADJ!$2:$2,0)),0)</f>
        <v/>
      </c>
      <c r="CL923">
        <f>SUM(CG923:CK923)</f>
        <v/>
      </c>
      <c r="CM923">
        <f>ROUND(SUM(CH923:CK923),0)</f>
        <v/>
      </c>
      <c r="CN923">
        <f>IFERROR(INDEX(CSDA!D$1:D$500,MATCH($CN$2,CSDA!C$1:C$500,0))*INDEX(PIS!V$1:V$500,MATCH(D923,PIS!C$1:C$500))+INDEX(ADJ!$A$1:$BZ$1000,MATCH(PAYROLL!D923,ADJ!A$1:A$500,0),MATCH(PAYROLL!CN$2,ADJ!$2:$2,0)),0)</f>
        <v/>
      </c>
      <c r="CO923">
        <f>IFERROR(INDEX(ADJ!$A$1:$BZ$1000,MATCH(PAYROLL!D923,ADJ!A$1:A$500,0),MATCH(PAYROLL!CO$2,ADJ!$2:$2,0)),0)</f>
        <v/>
      </c>
      <c r="CP923">
        <f>IFERROR(INDEX(ADJ!$A$1:$BZ$1000,MATCH(PAYROLL!D923,ADJ!A$1:A$500,0),MATCH(PAYROLL!CP$2,ADJ!$2:$2,0)),0)</f>
        <v/>
      </c>
      <c r="CQ923">
        <f>BP923-CL923-CI923-CM923-CN923-CO923-CP923-CC923</f>
        <v/>
      </c>
      <c r="CR923">
        <f>IFERROR(IF(RIGHT(INDEX(PIS!O$1:O$500,MATCH(D923,PIS!C$1:C$500,0)),5)="Gross",MIN(U923+V923,VLOOKUP("R700",TSC!B:C,2,0)*VLOOKUP("R101",TSC!B:C,2,0))*(VLOOKUP("T711",TSC!B:C,2,0)+VLOOKUP("T712",TSC!B:C,2,0))%,MIN(T923+V923,VLOOKUP("R700",TSC!B:C,2,0)*VLOOKUP("R101",TSC!B:C,2,0))*(VLOOKUP("T711",TSC!B:C,2,0)+VLOOKUP("T712",TSC!B:C,2,0)+VLOOKUP("R701",TSC!B:C,2,0))%),0)</f>
        <v/>
      </c>
      <c r="CS923">
        <f>IFERROR(IF(RIGHT(INDEX(PIS!O$1:O$500,MATCH(D923,PIS!C$1:C$500,0)),5)="Gross",MIN(U923+V923,VLOOKUP("R700",TSC!B:C,2,0)*VLOOKUP("R101",TSC!B:C,2,0))*(VLOOKUP("T714",TSC!B:C,2,0))%,MIN(T923+V923,VLOOKUP("R700",TSC!B:C,2,0)*VLOOKUP("R101",TSC!B:C,2,0))*(VLOOKUP("T704",TSC!B:C,2,0)+VLOOKUP("T714",TSC!B:C,2,0))%),0)</f>
        <v/>
      </c>
      <c r="CT923">
        <f>IFERROR(IF(RIGHT(INDEX(PIS!O$1:O$500,MATCH(D923,PIS!C$1:C$500,0)),5)="Gross",MIN(U923+V923,VLOOKUP("R700",TSC!B:C,2,0)*VLOOKUP("R101",TSC!B:C,2,0))*VLOOKUP("T705",TSC!B:C,2,0)%,MIN(T923+V923,VLOOKUP("R700",TSC!B:C,2,0)*VLOOKUP("R101",TSC!B:C,2,0))*VLOOKUP("T705",TSC!B:C,2,0)%),0)</f>
        <v/>
      </c>
      <c r="CU923">
        <f>IFERROR(IF(RIGHT(INDEX(PIS!O$1:O$500,MATCH(D923,PIS!C$1:C$500,0)),5)="Gross",MIN(U923+V923,VLOOKUP("R700",TSC!B:C,2,0)*VLOOKUP("R101",TSC!B:C,2,0))*(VLOOKUP("T713",TSC!B:C,2,0))%,MIN(T923+V923,VLOOKUP("R700",TSC!B:C,2,0)*VLOOKUP("R101",TSC!B:C,2,0))*(VLOOKUP("T713",TSC!B:C,2,0))%),0)</f>
        <v/>
      </c>
      <c r="CV923">
        <f>IFERROR(INDEX(ADJ!$A$1:$BZ$1000,MATCH(PAYROLL!D923,ADJ!A$1:A$500,0),MATCH(PAYROLL!CV$2,ADJ!$2:$2,0)),0)</f>
        <v/>
      </c>
      <c r="CW923">
        <f>IFERROR(INDEX(ADJ!$A$1:$BZ$1000,MATCH(PAYROLL!D923,ADJ!A$1:A$500,0),MATCH(PAYROLL!CW$2,ADJ!$2:$2,0)),0)</f>
        <v/>
      </c>
      <c r="CX923">
        <f>SUM(CR923:CW923)</f>
        <v/>
      </c>
      <c r="CY923">
        <f>ROUND(IF(CR923&gt;0,T923+V923*VLOOKUP("R202",TSC!$B$1:$C$500,2,0),0),0)</f>
        <v/>
      </c>
      <c r="CZ923">
        <f>IFERROR(INDEX(CSDA!D$1:D$500,MATCH($CZ$2,CSDA!C$1:C$500,0)),0)</f>
        <v/>
      </c>
      <c r="DA923">
        <f>ROUND(T923*0.7%,0)</f>
        <v/>
      </c>
      <c r="DB923">
        <f>ROUND(T923/12,0)</f>
        <v/>
      </c>
      <c r="DC923">
        <f ref="DC923" t="array">IFERROR(INDEX(CSDA!D$1:D$500,MATCH("Trích giữ"&amp;PAYROLL!DC$2,CSDA!A$1:A$500&amp;CSDA!C$1:C$500,0)),0)</f>
        <v/>
      </c>
      <c r="DD923">
        <f ref="DD923" t="array">IFERROR(INDEX(CSDA!D$1:D$500,MATCH("Trích giữ"&amp;PAYROLL!DD$2,CSDA!A$1:A$500&amp;CSDA!C$1:C$500,0)),0)</f>
        <v/>
      </c>
      <c r="DE923">
        <f ref="DE923" t="array">IFERROR(INDEX(CSDA!D$1:D$500,MATCH("Trích giữ"&amp;PAYROLL!DE$2,CSDA!A$1:A$500&amp;CSDA!C$1:C$500,0)),0)</f>
        <v/>
      </c>
      <c r="DF923">
        <f>IFERROR(INDEX(CSDA!D$1:D$500,MATCH(PAYROLL!DF$2,CSDA!C$1:C$500,0)),0)</f>
        <v/>
      </c>
      <c r="DG923">
        <f ref="DG923" t="array">IFERROR(INDEX(CSDA!D$1:D$500,MATCH("Trích giữ"&amp;PAYROLL!DG$2,CSDA!A$1:A$500&amp;CSDA!C$1:C$500,0)),0)</f>
        <v/>
      </c>
      <c r="DH923">
        <f>ROUND(T923/26,0)</f>
        <v/>
      </c>
      <c r="DI923">
        <f ref="DI923" t="array">IFERROR(INDEX(CSDA!D$1:D$500,MATCH("Trích giữ"&amp;PAYROLL!DI$2,CSDA!A$1:A$500&amp;CSDA!C$1:C$500,0)),0)</f>
        <v/>
      </c>
      <c r="DJ923">
        <f>IF(U923=0,T923*21.5%-BL923,0)</f>
        <v/>
      </c>
      <c r="DK923">
        <f ref="DK923" t="array">IFERROR(INDEX(CSDA!D$1:D$500,MATCH("Trích giữ"&amp;PAYROLL!DK$2,CSDA!A$1:A$500&amp;CSDA!C$1:C$500,0)),0)</f>
        <v/>
      </c>
      <c r="DL923">
        <f>IFERROR(INDEX(CSDA!D$1:D$500,MATCH(PAYROLL!DL$2,CSDA!C$1:C$500,0))/12,0)</f>
        <v/>
      </c>
      <c r="DM923">
        <f>SUM(DB923:DL923)</f>
        <v/>
      </c>
      <c r="DN923">
        <f>IFERROR(INDEX(ADJ!$A$1:$BZ$1000,MATCH(PAYROLL!D923,ADJ!A$1:A$500,0),MATCH(PAYROLL!DN$2,ADJ!$2:$2,0)),0)</f>
        <v/>
      </c>
      <c r="DO923">
        <f>IFERROR(SUM(BP923,DM923:DN923,CX923:DA923)-DT923,0)</f>
        <v/>
      </c>
      <c r="DP923">
        <f ref="DP923" t="array">SUM(BW923*IFERROR(INDEX(CSDA!D$1:D$500,MATCH(BW$2,CSDA!C$1:C$500,0)),0)%,CX923*IFERROR(INDEX(CSDA!D$1:D$500,MATCH(CX$2,CSDA!C$1:C$500,0)),0)%,DA923*IFERROR(INDEX(CSDA!D$1:D$500,MATCH(DA$2,CSDA!C$1:C$500,0)),0)%,DB923*IFERROR(INDEX(CSDA!D$1:D$500,MATCH(DB$2,CSDA!C$1:C$500,0)),0)%,DF923*IFERROR(INDEX(CSDA!D$1:D$500,MATCH("Phí dịch vụ"&amp;PAYROLL!DF$2,CSDA!A$1:A$500&amp;CSDA!C$1:C$500,0)),0)%,DC923*IFERROR(INDEX(CSDA!D$1:D$500,MATCH("Phí dịch vụ"&amp;PAYROLL!DC$2,CSDA!A$1:A$500&amp;CSDA!C$1:C$500,0)),0)%,DH923*IFERROR(INDEX(CSDA!D$1:D$500,MATCH("Phí dịch vụ"&amp;PAYROLL!DH$2,CSDA!A$1:A$500&amp;CSDA!C$1:C$500,0)),0)%,DJ923*IFERROR(INDEX(CSDA!D$1:D$500,MATCH("Phí dịch vụ"&amp;PAYROLL!DJ$2,CSDA!A$1:A$500&amp;CSDA!C$1:C$500,0)),0)%,BN923*IFERROR(INDEX(CSDA!D$1:D$500,MATCH(BN$2,CSDA!C$1:C$500,0)),0)%)-BN923*7%</f>
        <v/>
      </c>
      <c r="DQ923">
        <f>IFERROR(INDEX(ADJ!$A$1:$BZ$1000,MATCH(PAYROLL!D923,ADJ!A$1:A$500,0),MATCH(PAYROLL!DQ$2,ADJ!$2:$2,0)),0)</f>
        <v/>
      </c>
      <c r="DR923">
        <f>IFERROR(INDEX(ADJ!$A$1:$BZ$1000,MATCH(PAYROLL!D923,ADJ!A$1:A$500,0),MATCH(PAYROLL!DR$2,ADJ!$2:$2,0)),0)</f>
        <v/>
      </c>
      <c r="DS923">
        <f>SUM(DP923:DR923)</f>
        <v/>
      </c>
      <c r="DT923">
        <f>EK923</f>
        <v/>
      </c>
      <c r="DU923">
        <f>SUM(DO923:DR923)</f>
        <v/>
      </c>
      <c r="DV923">
        <f>ROUND(DU923*0.1,0)</f>
        <v/>
      </c>
      <c r="DW923">
        <f>DU923+DV923</f>
        <v/>
      </c>
      <c r="DZ923">
        <f>IFERROR(INDEX(ADJ!$A$1:$BZ$1000,MATCH(PAYROLL!$D923,ADJ!A$1:A$500,0),MATCH(PAYROLL!DZ$2,ADJ!$2:$2,0)),0)</f>
        <v/>
      </c>
      <c r="EA923">
        <f>IFERROR(INDEX(ADJ!$A$1:$BZ$1000,MATCH(PAYROLL!$D923,ADJ!A$1:A$500,0),MATCH(PAYROLL!EA$2,ADJ!$2:$2,0)),0)</f>
        <v/>
      </c>
      <c r="EB923">
        <f>IFERROR(INDEX(ADJ!$A$1:$BZ$1000,MATCH(PAYROLL!$D923,ADJ!A$1:A$500,0),MATCH(PAYROLL!EB$2,ADJ!$2:$2,0)),0)</f>
        <v/>
      </c>
      <c r="EC923">
        <f>IFERROR(INDEX(ADJ!$A$1:$BZ$1000,MATCH(PAYROLL!$D923,ADJ!A$1:A$500,0),MATCH(PAYROLL!EC$2,ADJ!$2:$2,0)),0)</f>
        <v/>
      </c>
      <c r="ED923">
        <f>IFERROR(INDEX(ADJ!$A$1:$BZ$1000,MATCH(PAYROLL!$D923,ADJ!A$1:A$500,0),MATCH(PAYROLL!ED$2,ADJ!$2:$2,0)),0)</f>
        <v/>
      </c>
      <c r="EE923">
        <f>IFERROR(INDEX(ADJ!$A$1:$BZ$1000,MATCH(PAYROLL!$D923,ADJ!A$1:A$500,0),MATCH(PAYROLL!EE$2,ADJ!$2:$2,0)),0)</f>
        <v/>
      </c>
      <c r="EF923">
        <f>IFERROR(INDEX(ADJ!$A$1:$BZ$1000,MATCH(PAYROLL!$D923,ADJ!A$1:A$500,0),MATCH(PAYROLL!EF$2,ADJ!$2:$2,0)),0)</f>
        <v/>
      </c>
      <c r="EG923">
        <f>IFERROR(INDEX(ADJ!$A$1:$BZ$1000,MATCH(PAYROLL!$D923,ADJ!A$1:A$500,0),MATCH(PAYROLL!EG$2,ADJ!$2:$2,0)),0)</f>
        <v/>
      </c>
      <c r="EH923">
        <f>IFERROR(INDEX(ADJ!$A$1:$BZ$1000,MATCH(PAYROLL!$D923,ADJ!A$1:A$500,0),MATCH(PAYROLL!EH$2,ADJ!$2:$2,0)),0)</f>
        <v/>
      </c>
      <c r="EI923">
        <f>IFERROR(INDEX(ADJ!$A$1:$BZ$1000,MATCH(PAYROLL!D923,ADJ!A$1:A$500,0),MATCH(PAYROLL!EI$2,ADJ!$2:$2,0)),0)</f>
        <v/>
      </c>
      <c r="EJ923">
        <f>IFERROR(INDEX(ADJ!$A$1:$BZ$1000,MATCH(PAYROLL!$D923,ADJ!A$1:A$500,0),MATCH(PAYROLL!EJ$2,ADJ!$2:$2,0)),0)</f>
        <v/>
      </c>
      <c r="EK923">
        <f>SUM(DZ923:EJ923)</f>
        <v/>
      </c>
    </row>
    <row r="924">
      <c r="A924" t="n">
        <v>922</v>
      </c>
      <c r="B924" t="inlineStr">
        <is>
          <t>Đàm Quốc Thắng</t>
        </is>
      </c>
      <c r="D924" t="inlineStr">
        <is>
          <t>153015-01</t>
        </is>
      </c>
      <c r="S924">
        <f>IFERROR(INDEX(PIS!$A$1:$BZ$1000,MATCH($D924,PIS!C$1:C$500,0),MATCH("Lương CB tháng trước",PIS!$1:$1,0)),0)</f>
        <v/>
      </c>
      <c r="T924">
        <f>IFERROR(INDEX(PIS!$A$1:$BZ$1000,MATCH($D924,PIS!C$1:C$500,0),MATCH("Lương CB hiện tại",PIS!$1:$1,0)),0)</f>
        <v/>
      </c>
      <c r="U924">
        <f>IFERROR(INDEX(PIS!$A$1:$BZ$1000,MATCH($D924,PIS!C$1:C$500,0),MATCH("Lương đóng BHBB",PIS!$1:$1,0)),0)</f>
        <v/>
      </c>
      <c r="V924">
        <f>IFERROR(INDEX(PIS!$A$1:$BZ$1000,MATCH($D924,PIS!C$1:C$500,0),MATCH(V$2,PIS!$2:$2,0)),0)</f>
        <v/>
      </c>
      <c r="W924">
        <f>IFERROR(INDEX(PIS!$A$1:$BZ$1000,MATCH($D924,PIS!C$1:C$500,0),MATCH(W$2,PIS!$2:$2,0)),0)</f>
        <v/>
      </c>
      <c r="X924">
        <f>IFERROR(INDEX(PIS!$A$1:$BZ$1000,MATCH($D924,PIS!C$1:C$500,0),MATCH(X$2,PIS!$2:$2,0)),0)</f>
        <v/>
      </c>
      <c r="Y924">
        <f>IFERROR(INDEX(PIS!$A$1:$BZ$1000,MATCH($D924,PIS!C$1:C$500,0),MATCH(Y$2,PIS!$2:$2,0)),0)</f>
        <v/>
      </c>
      <c r="Z924">
        <f>IFERROR(INDEX(PIS!$A$1:$BZ$1000,MATCH($D924,PIS!C$1:C$500,0),MATCH(Z$2,PIS!$2:$2,0)),0)</f>
        <v/>
      </c>
      <c r="AA924">
        <f>IFERROR(INDEX(PIS!$A$1:$BZ$1000,MATCH($D924,PIS!C$1:C$500,0),MATCH(AA$2,PIS!$2:$2,0)),0)</f>
        <v/>
      </c>
      <c r="AB924">
        <f>IFERROR(INDEX(PIS!$A$1:$BZ$1000,MATCH($D924,PIS!C$1:C$500,0),MATCH(AB$2,PIS!$2:$2,0)),0)</f>
        <v/>
      </c>
      <c r="AC924">
        <f>SUM(V924:AB924)</f>
        <v/>
      </c>
      <c r="AD924">
        <f>IFERROR(INDEX(TIMESHEET!$A$1:$AI$5000,MATCH($D924,TIMESHEET!A$1:A$500,0),MATCH("T100",TIMESHEET!$2:$2,0))-2,0)</f>
        <v/>
      </c>
      <c r="AE924">
        <f>IFERROR(INDEX(TIMESHEET!$A$1:$AI$5000,MATCH($D924,TIMESHEET!A$1:A$500,0),MATCH("T202",TIMESHEET!$2:$2,0)),0)</f>
        <v/>
      </c>
      <c r="AF924">
        <f>IFERROR(INDEX(TIMESHEET!$A$1:$AI$5000,MATCH($D924,TIMESHEET!A$1:A$500,0),MATCH("T302",TIMESHEET!$2:$2,0)),0)</f>
        <v/>
      </c>
      <c r="AG924">
        <f>IFERROR(INDEX(TIMESHEET!$A$1:$AI$5000,MATCH($D924,TIMESHEET!A$1:A$500,0),MATCH("T406",TIMESHEET!$2:$2,0)),0)</f>
        <v/>
      </c>
      <c r="AH924">
        <f>AE924+AG924</f>
        <v/>
      </c>
      <c r="AI924">
        <f>IFERROR(INDEX(TIMESHEET!$A$1:$AI$5000,MATCH($D924,TIMESHEET!A$1:A$500,0),MATCH("T701",TIMESHEET!$2:$2,0)),0)</f>
        <v/>
      </c>
      <c r="AJ924">
        <f>IFERROR(INDEX(TIMESHEET!$A$1:$AI$5000,MATCH($D924,TIMESHEET!B$1:B$500,0),MATCH("T320",TIMESHEET!$2:$2,0)),0)</f>
        <v/>
      </c>
      <c r="AK924">
        <f>IFERROR(IF(LEFT(INDEX(PIS!O$1:O$500,MATCH(D924,PIS!C$1:C$500)),1)="M",T924/AD924*SUM(AE924:AG924),T924*AD924),0)</f>
        <v/>
      </c>
      <c r="AL924">
        <f>IFERROR(INDEX(ADJ!$A$1:$BZ$1000,MATCH(PAYROLL!D924,ADJ!A$1:A$500,0),MATCH(PAYROLL!AL$2,ADJ!$2:$2,0)),0)</f>
        <v/>
      </c>
      <c r="AM924">
        <f>SUM(AK924:AL924)</f>
        <v/>
      </c>
      <c r="AN924">
        <f>IFERROR(ROUND(V924/$AD924*$AH924,0),0)</f>
        <v/>
      </c>
      <c r="AO924">
        <f>IFERROR(ROUND(W924/$AD924*$AH924,0),0)</f>
        <v/>
      </c>
      <c r="AP924">
        <f>IFERROR(ROUND(X924/$AD924*$AE924,0),0)</f>
        <v/>
      </c>
      <c r="AQ924">
        <f>IFERROR(ROUND(Y924/$AD924*$AH924,0),0)</f>
        <v/>
      </c>
      <c r="AR924">
        <f>IFERROR(ROUND(Z924/$AD924*$AH924,0),0)</f>
        <v/>
      </c>
      <c r="AS924">
        <f>IFERROR(ROUND(AA924/$AD924*$AH924,0),0)</f>
        <v/>
      </c>
      <c r="AT924">
        <f>IFERROR(IF((AE924+AF924+AG924)&gt;13,AB924,ROUND(AB924/AD924*AH924,0)),0)</f>
        <v/>
      </c>
      <c r="AU924">
        <f>IFERROR(INDEX(ADJ!$A$1:$BZ$1000,MATCH(PAYROLL!D924,ADJ!A$1:A$500,0),MATCH(PAYROLL!AU$2,ADJ!$2:$2,0)),0)</f>
        <v/>
      </c>
      <c r="AV924">
        <f>ROUND(SUM(AN924:AU924),0)</f>
        <v/>
      </c>
      <c r="AW924">
        <f>IFERROR(INDEX(TIMESHEET!$A$1:$AI$5000,MATCH(PAYROLL!D924,TIMESHEET!A$1:A$500,0),MATCH("T620",TIMESHEET!$2:$2,0)),0)</f>
        <v/>
      </c>
      <c r="AX924">
        <f>IFERROR(INDEX(TIMESHEET!$A$1:$AI$5000,MATCH(PAYROLL!D924,TIMESHEET!A$1:A$500,0),MATCH("T601",TIMESHEET!$2:$2,0)),0)</f>
        <v/>
      </c>
      <c r="AY924">
        <f>IFERROR(INDEX(TIMESHEET!$A$1:$AI$5000,MATCH(PAYROLL!D924,TIMESHEET!A$1:A$500,0),MATCH("T602",TIMESHEET!$2:$2,0)),0)</f>
        <v/>
      </c>
      <c r="AZ924">
        <f>IFERROR(INDEX(TIMESHEET!$A$1:$AI$5000,MATCH(PAYROLL!D924,TIMESHEET!A$1:A$500,0),MATCH("T603",TIMESHEET!$2:$2,0)),0)</f>
        <v/>
      </c>
      <c r="BA924">
        <f>IFERROR(INDEX(TIMESHEET!$A$1:$AI$5000,MATCH(PAYROLL!D924,TIMESHEET!A$1:A$500,0),MATCH("T611",TIMESHEET!$2:$2,0)),0)</f>
        <v/>
      </c>
      <c r="BB924">
        <f>IFERROR(INDEX(TIMESHEET!$A$1:$AI$5000,MATCH(PAYROLL!D924,TIMESHEET!A$1:A$500,0),MATCH("T612",TIMESHEET!$2:$2,0)),0)</f>
        <v/>
      </c>
      <c r="BC924">
        <f>IFERROR(INDEX(TIMESHEET!$A$1:$AI$5000,MATCH(PAYROLL!D924,TIMESHEET!A$1:A$500,0),MATCH("T613",TIMESHEET!$2:$2,0)),0)</f>
        <v/>
      </c>
      <c r="BD924">
        <f>IFERROR(INDEX(TIMESHEET!$A$1:$AI$5000,MATCH(PAYROLL!D924,TIMESHEET!A$1:A$500,0),MATCH("T500",TIMESHEET!$2:$2,0)),0)</f>
        <v/>
      </c>
      <c r="BE924">
        <f>IFERROR(IF(LEFT(INDEX(PIS!O$1:O$500,MATCH(D924,PIS!C$1:C$500)),1)="M",T924/AD924/8*(AW924+AX924*1.5+AY924*2+AZ924*3+BA924*2.1+BB924*2.7+BC924*3.9+BD924*0.3),T924/8*(AW924+AX924*1.5+AY924*2+AZ924*3+BA924*2.1+BB924*2.7+BC924*3.9+BD924*0.3)),0)</f>
        <v/>
      </c>
      <c r="BF924">
        <f>IFERROR(INDEX(ADJ!$A$1:$BZ$1000,MATCH(PAYROLL!$D924,ADJ!A$1:A$500,0),MATCH(PAYROLL!BF$2,ADJ!$2:$2,0)),0)</f>
        <v/>
      </c>
      <c r="BG924">
        <f>IFERROR(INDEX(ADJ!$A$1:$BZ$1000,MATCH(PAYROLL!D924,ADJ!A$1:A$500,0),MATCH(PAYROLL!BG$2,ADJ!$2:$2,0)),0)</f>
        <v/>
      </c>
      <c r="BH924">
        <f>IFERROR(INDEX(ADJ!$A$1:$BZ$1000,MATCH(PAYROLL!D924,ADJ!A$1:A$500,0),MATCH(PAYROLL!BH$2,ADJ!$2:$2,0)),0)</f>
        <v/>
      </c>
      <c r="BI924">
        <f>IFERROR(INDEX(ADJ!$A$1:$BZ$1000,MATCH(PAYROLL!D924,ADJ!A$1:A$500,0),MATCH(PAYROLL!BI$2,ADJ!$2:$2,0)),0)</f>
        <v/>
      </c>
      <c r="BJ924">
        <f>IFERROR(INDEX(ADJ!$A$1:$BZ$1000,MATCH(PAYROLL!D924,ADJ!A$1:A$500,0),MATCH(PAYROLL!BJ$2,ADJ!$2:$2,0)),0)</f>
        <v/>
      </c>
      <c r="BK924">
        <f>SUM(BF924:BJ924)</f>
        <v/>
      </c>
      <c r="BL924">
        <f>IFERROR(INDEX(ADJ!$A$1:$BZ$1000,MATCH(PAYROLL!D924,ADJ!A$1:A$500,0),MATCH(PAYROLL!BL$2,ADJ!$2:$2,0)),0)</f>
        <v/>
      </c>
      <c r="BM924">
        <f>IFERROR(INDEX(ADJ!$A$1:$BZ$1000,MATCH(PAYROLL!D924,ADJ!A$1:A$500,0),MATCH(PAYROLL!BM$2,ADJ!$2:$2,0)),0)</f>
        <v/>
      </c>
      <c r="BN924">
        <f>IFERROR(INDEX(ADJ!$A$1:$BZ$1000,MATCH(PAYROLL!D924,ADJ!A$1:A$500,0),MATCH(PAYROLL!BN$2,ADJ!$2:$2,0)),0)</f>
        <v/>
      </c>
      <c r="BO924">
        <f>IFERROR(INDEX(ADJ!$A$1:$BZ$1000,MATCH(PAYROLL!D924,ADJ!A$1:A$500,0),MATCH(PAYROLL!BO$2,ADJ!$2:$2,0)),0)</f>
        <v/>
      </c>
      <c r="BP924">
        <f>SUM(AM924,AV924,BE924,BK924,BL924:BO924)</f>
        <v/>
      </c>
      <c r="BQ924">
        <f>BO924</f>
        <v/>
      </c>
      <c r="BR924">
        <f>IFERROR(ROUND(IF(LEFT(INDEX(PIS!O$1:O$500,MATCH(D924,PIS!C$1:C$500)),1)="D",T924/8*(BD924*0.3),IF(LEFT(INDEX(PIS!O$1:O$500,MATCH(D924,PIS!C$1:C$500)),1)="H",T924*($BD924*0.3),T924/$AD924/8*($BD924*0.3))),0),0)</f>
        <v/>
      </c>
      <c r="BS924">
        <f>IF(AP924&lt;1,0,MIN(AP924,730000))</f>
        <v/>
      </c>
      <c r="BT924">
        <f>IFERROR(ROUND((BE924-SUM(AW924:BC924)*T924/AD924/8),0)-BR924,0)</f>
        <v/>
      </c>
      <c r="BU924">
        <f>AO924</f>
        <v/>
      </c>
      <c r="BV924">
        <f>SUM(BQ924:BU924)</f>
        <v/>
      </c>
      <c r="BW924">
        <f>BP924-BV924</f>
        <v/>
      </c>
      <c r="BX924">
        <f>IFERROR(IF(RIGHT(INDEX(PIS!O$1:O$500,MATCH(D924,PIS!C$1:C$500)),5)="Gross",MIN(U924+V924,VLOOKUP("R700",TSC!B:C,2,0)*VLOOKUP("R101",TSC!B:C,2,0))*VLOOKUP("R701",TSC!B:C,2,0)%,0),0)</f>
        <v/>
      </c>
      <c r="BY924">
        <f>IFERROR(IF(RIGHT(INDEX(PIS!O$1:O$500,MATCH(D924,PIS!C$1:C$500)),5)="Gross",MIN(U924+V924,VLOOKUP("R700",TSC!B:C,2,0)*VLOOKUP("R101",TSC!B:C,2,0))*VLOOKUP("T704",TSC!B:C,2,0)%,0),0)</f>
        <v/>
      </c>
      <c r="BZ924">
        <f>IFERROR(IF(RIGHT(INDEX(PIS!O$1:O$500,MATCH(D924,PIS!C$1:C$500)),5)="Gross",MIN(U924+V924,VLOOKUP("R700",TSC!B:C,2,0)*VLOOKUP("1",TSC!F:G,2,0))*VLOOKUP("T705",TSC!B:C,2,0)%,0),0)</f>
        <v/>
      </c>
      <c r="CA924">
        <f>IFERROR(INDEX(ADJ!$A$1:$BZ$1000,MATCH(PAYROLL!D924,ADJ!A$1:A$500,0),MATCH(PAYROLL!CA$2,ADJ!$2:$2,0)),0)</f>
        <v/>
      </c>
      <c r="CB924">
        <f>IFERROR(INDEX(ADJ!$A$1:$BZ$1000,MATCH(PAYROLL!D924,ADJ!A$1:A$500,0),MATCH(PAYROLL!CB$2,ADJ!$2:$2,0)),0)</f>
        <v/>
      </c>
      <c r="CC924">
        <f>SUM(BX924:CB924)</f>
        <v/>
      </c>
      <c r="CD924">
        <f>IFERROR(INDEX(PIS!$A$1:$BZ$1000,MATCH(PAYROLL!D924,PIS!C$1:C$500,0),MATCH(PAYROLL!CD$1,PIS!$1:$1,0)),0)</f>
        <v/>
      </c>
      <c r="CE924">
        <f>IFERROR(IF(OR(INDEX(PIS!P$1:P$500,MATCH(D924,PIS!C$1:C$500,0))="LT2",INDEX(PIS!P$1:P$500,MATCH(D924,PIS!C$1:C$500,0))="P10"),0,SUM(CC924,CD924*VLOOKUP("R601",TSC!B:C,2,0),VLOOKUP("R602",TSC!B:C,2,0))),0)</f>
        <v/>
      </c>
      <c r="CF924">
        <f>MAX(BW924-CE924,0)</f>
        <v/>
      </c>
      <c r="CG924">
        <f>IFERROR(IF(OR(RIGHT(INDEX(PIS!P$1:P$500,MATCH(D924,PIS!C$1:C$500)),5)="P10",RIGHT(INDEX(PIS!P$1:P$500,MATCH(D924,PIS!C$1:C$500)),5)="CK"),0,IF(CF924&lt;=5000000,CF924*5%,IF(CF924&lt;=10000000,CF924*10%-250000,IF(CF924&lt;=18000000,CF924*15%-750000,IF(CF924&lt;=32000000,CF924*20%-1650000,IF(CF924&lt;=52000000,CF924*25%-3250000,IF(CF924&lt;=80000000,BH924*30%-5850000,CF924*35%-9850000))))))),0)</f>
        <v/>
      </c>
      <c r="CH924">
        <f>IFERROR(IF(OR(INDEX(PIS!P$1:P$500,MATCH(D924,PIS!C$1:C$500))="LT",INDEX(PIS!P$1:P$500,MATCH(D924,PIS!C$1:C$500))="CK"),0,IF(CF924&lt;2000000,0,CF924*10%)),0)</f>
        <v/>
      </c>
      <c r="CI924">
        <f>IFERROR(INDEX(ADJ!$A$1:$BZ$1000,MATCH(PAYROLL!D924,ADJ!A$1:A$500,0),MATCH(PAYROLL!CI$2,ADJ!$2:$2,0)),0)</f>
        <v/>
      </c>
      <c r="CJ924">
        <f>IFERROR(INDEX(ADJ!$A$1:$BZ$1000,MATCH(PAYROLL!D924,ADJ!A$1:A$500,0),MATCH(PAYROLL!CJ$2,ADJ!$2:$2,0)),0)</f>
        <v/>
      </c>
      <c r="CK924">
        <f>IFERROR(INDEX(ADJ!$A$1:$BZ$1000,MATCH(PAYROLL!D924,ADJ!A$1:A$500,0),MATCH(PAYROLL!CK$2,ADJ!$2:$2,0)),0)</f>
        <v/>
      </c>
      <c r="CL924">
        <f>SUM(CG924:CK924)</f>
        <v/>
      </c>
      <c r="CM924">
        <f>ROUND(SUM(CH924:CK924),0)</f>
        <v/>
      </c>
      <c r="CN924">
        <f>IFERROR(INDEX(CSDA!D$1:D$500,MATCH($CN$2,CSDA!C$1:C$500,0))*INDEX(PIS!V$1:V$500,MATCH(D924,PIS!C$1:C$500))+INDEX(ADJ!$A$1:$BZ$1000,MATCH(PAYROLL!D924,ADJ!A$1:A$500,0),MATCH(PAYROLL!CN$2,ADJ!$2:$2,0)),0)</f>
        <v/>
      </c>
      <c r="CO924">
        <f>IFERROR(INDEX(ADJ!$A$1:$BZ$1000,MATCH(PAYROLL!D924,ADJ!A$1:A$500,0),MATCH(PAYROLL!CO$2,ADJ!$2:$2,0)),0)</f>
        <v/>
      </c>
      <c r="CP924">
        <f>IFERROR(INDEX(ADJ!$A$1:$BZ$1000,MATCH(PAYROLL!D924,ADJ!A$1:A$500,0),MATCH(PAYROLL!CP$2,ADJ!$2:$2,0)),0)</f>
        <v/>
      </c>
      <c r="CQ924">
        <f>BP924-CL924-CI924-CM924-CN924-CO924-CP924-CC924</f>
        <v/>
      </c>
      <c r="CR924">
        <f>IFERROR(IF(RIGHT(INDEX(PIS!O$1:O$500,MATCH(D924,PIS!C$1:C$500,0)),5)="Gross",MIN(U924+V924,VLOOKUP("R700",TSC!B:C,2,0)*VLOOKUP("R101",TSC!B:C,2,0))*(VLOOKUP("T711",TSC!B:C,2,0)+VLOOKUP("T712",TSC!B:C,2,0))%,MIN(T924+V924,VLOOKUP("R700",TSC!B:C,2,0)*VLOOKUP("R101",TSC!B:C,2,0))*(VLOOKUP("T711",TSC!B:C,2,0)+VLOOKUP("T712",TSC!B:C,2,0)+VLOOKUP("R701",TSC!B:C,2,0))%),0)</f>
        <v/>
      </c>
      <c r="CS924">
        <f>IFERROR(IF(RIGHT(INDEX(PIS!O$1:O$500,MATCH(D924,PIS!C$1:C$500,0)),5)="Gross",MIN(U924+V924,VLOOKUP("R700",TSC!B:C,2,0)*VLOOKUP("R101",TSC!B:C,2,0))*(VLOOKUP("T714",TSC!B:C,2,0))%,MIN(T924+V924,VLOOKUP("R700",TSC!B:C,2,0)*VLOOKUP("R101",TSC!B:C,2,0))*(VLOOKUP("T704",TSC!B:C,2,0)+VLOOKUP("T714",TSC!B:C,2,0))%),0)</f>
        <v/>
      </c>
      <c r="CT924">
        <f>IFERROR(IF(RIGHT(INDEX(PIS!O$1:O$500,MATCH(D924,PIS!C$1:C$500,0)),5)="Gross",MIN(U924+V924,VLOOKUP("R700",TSC!B:C,2,0)*VLOOKUP("R101",TSC!B:C,2,0))*VLOOKUP("T705",TSC!B:C,2,0)%,MIN(T924+V924,VLOOKUP("R700",TSC!B:C,2,0)*VLOOKUP("R101",TSC!B:C,2,0))*VLOOKUP("T705",TSC!B:C,2,0)%),0)</f>
        <v/>
      </c>
      <c r="CU924">
        <f>IFERROR(IF(RIGHT(INDEX(PIS!O$1:O$500,MATCH(D924,PIS!C$1:C$500,0)),5)="Gross",MIN(U924+V924,VLOOKUP("R700",TSC!B:C,2,0)*VLOOKUP("R101",TSC!B:C,2,0))*(VLOOKUP("T713",TSC!B:C,2,0))%,MIN(T924+V924,VLOOKUP("R700",TSC!B:C,2,0)*VLOOKUP("R101",TSC!B:C,2,0))*(VLOOKUP("T713",TSC!B:C,2,0))%),0)</f>
        <v/>
      </c>
      <c r="CV924">
        <f>IFERROR(INDEX(ADJ!$A$1:$BZ$1000,MATCH(PAYROLL!D924,ADJ!A$1:A$500,0),MATCH(PAYROLL!CV$2,ADJ!$2:$2,0)),0)</f>
        <v/>
      </c>
      <c r="CW924">
        <f>IFERROR(INDEX(ADJ!$A$1:$BZ$1000,MATCH(PAYROLL!D924,ADJ!A$1:A$500,0),MATCH(PAYROLL!CW$2,ADJ!$2:$2,0)),0)</f>
        <v/>
      </c>
      <c r="CX924">
        <f>SUM(CR924:CW924)</f>
        <v/>
      </c>
      <c r="CY924">
        <f>ROUND(IF(CR924&gt;0,T924+V924*VLOOKUP("R202",TSC!$B$1:$C$500,2,0),0),0)</f>
        <v/>
      </c>
      <c r="CZ924">
        <f>IFERROR(INDEX(CSDA!D$1:D$500,MATCH($CZ$2,CSDA!C$1:C$500,0)),0)</f>
        <v/>
      </c>
      <c r="DA924">
        <f>ROUND(T924*0.7%,0)</f>
        <v/>
      </c>
      <c r="DB924">
        <f>ROUND(T924/12,0)</f>
        <v/>
      </c>
      <c r="DC924">
        <f ref="DC924" t="array">IFERROR(INDEX(CSDA!D$1:D$500,MATCH("Trích giữ"&amp;PAYROLL!DC$2,CSDA!A$1:A$500&amp;CSDA!C$1:C$500,0)),0)</f>
        <v/>
      </c>
      <c r="DD924">
        <f ref="DD924" t="array">IFERROR(INDEX(CSDA!D$1:D$500,MATCH("Trích giữ"&amp;PAYROLL!DD$2,CSDA!A$1:A$500&amp;CSDA!C$1:C$500,0)),0)</f>
        <v/>
      </c>
      <c r="DE924">
        <f ref="DE924" t="array">IFERROR(INDEX(CSDA!D$1:D$500,MATCH("Trích giữ"&amp;PAYROLL!DE$2,CSDA!A$1:A$500&amp;CSDA!C$1:C$500,0)),0)</f>
        <v/>
      </c>
      <c r="DF924">
        <f>IFERROR(INDEX(CSDA!D$1:D$500,MATCH(PAYROLL!DF$2,CSDA!C$1:C$500,0)),0)</f>
        <v/>
      </c>
      <c r="DG924">
        <f ref="DG924" t="array">IFERROR(INDEX(CSDA!D$1:D$500,MATCH("Trích giữ"&amp;PAYROLL!DG$2,CSDA!A$1:A$500&amp;CSDA!C$1:C$500,0)),0)</f>
        <v/>
      </c>
      <c r="DH924">
        <f>ROUND(T924/26,0)</f>
        <v/>
      </c>
      <c r="DI924">
        <f ref="DI924" t="array">IFERROR(INDEX(CSDA!D$1:D$500,MATCH("Trích giữ"&amp;PAYROLL!DI$2,CSDA!A$1:A$500&amp;CSDA!C$1:C$500,0)),0)</f>
        <v/>
      </c>
      <c r="DJ924">
        <f>IF(U924=0,T924*21.5%-BL924,0)</f>
        <v/>
      </c>
      <c r="DK924">
        <f ref="DK924" t="array">IFERROR(INDEX(CSDA!D$1:D$500,MATCH("Trích giữ"&amp;PAYROLL!DK$2,CSDA!A$1:A$500&amp;CSDA!C$1:C$500,0)),0)</f>
        <v/>
      </c>
      <c r="DL924">
        <f>IFERROR(INDEX(CSDA!D$1:D$500,MATCH(PAYROLL!DL$2,CSDA!C$1:C$500,0))/12,0)</f>
        <v/>
      </c>
      <c r="DM924">
        <f>SUM(DB924:DL924)</f>
        <v/>
      </c>
      <c r="DN924">
        <f>IFERROR(INDEX(ADJ!$A$1:$BZ$1000,MATCH(PAYROLL!D924,ADJ!A$1:A$500,0),MATCH(PAYROLL!DN$2,ADJ!$2:$2,0)),0)</f>
        <v/>
      </c>
      <c r="DO924">
        <f>IFERROR(SUM(BP924,DM924:DN924,CX924:DA924)-DT924,0)</f>
        <v/>
      </c>
      <c r="DP924">
        <f ref="DP924" t="array">SUM(BW924*IFERROR(INDEX(CSDA!D$1:D$500,MATCH(BW$2,CSDA!C$1:C$500,0)),0)%,CX924*IFERROR(INDEX(CSDA!D$1:D$500,MATCH(CX$2,CSDA!C$1:C$500,0)),0)%,DA924*IFERROR(INDEX(CSDA!D$1:D$500,MATCH(DA$2,CSDA!C$1:C$500,0)),0)%,DB924*IFERROR(INDEX(CSDA!D$1:D$500,MATCH(DB$2,CSDA!C$1:C$500,0)),0)%,DF924*IFERROR(INDEX(CSDA!D$1:D$500,MATCH("Phí dịch vụ"&amp;PAYROLL!DF$2,CSDA!A$1:A$500&amp;CSDA!C$1:C$500,0)),0)%,DC924*IFERROR(INDEX(CSDA!D$1:D$500,MATCH("Phí dịch vụ"&amp;PAYROLL!DC$2,CSDA!A$1:A$500&amp;CSDA!C$1:C$500,0)),0)%,DH924*IFERROR(INDEX(CSDA!D$1:D$500,MATCH("Phí dịch vụ"&amp;PAYROLL!DH$2,CSDA!A$1:A$500&amp;CSDA!C$1:C$500,0)),0)%,DJ924*IFERROR(INDEX(CSDA!D$1:D$500,MATCH("Phí dịch vụ"&amp;PAYROLL!DJ$2,CSDA!A$1:A$500&amp;CSDA!C$1:C$500,0)),0)%,BN924*IFERROR(INDEX(CSDA!D$1:D$500,MATCH(BN$2,CSDA!C$1:C$500,0)),0)%)-BN924*7%</f>
        <v/>
      </c>
      <c r="DQ924">
        <f>IFERROR(INDEX(ADJ!$A$1:$BZ$1000,MATCH(PAYROLL!D924,ADJ!A$1:A$500,0),MATCH(PAYROLL!DQ$2,ADJ!$2:$2,0)),0)</f>
        <v/>
      </c>
      <c r="DR924">
        <f>IFERROR(INDEX(ADJ!$A$1:$BZ$1000,MATCH(PAYROLL!D924,ADJ!A$1:A$500,0),MATCH(PAYROLL!DR$2,ADJ!$2:$2,0)),0)</f>
        <v/>
      </c>
      <c r="DS924">
        <f>SUM(DP924:DR924)</f>
        <v/>
      </c>
      <c r="DT924">
        <f>EK924</f>
        <v/>
      </c>
      <c r="DU924">
        <f>SUM(DO924:DR924)</f>
        <v/>
      </c>
      <c r="DV924">
        <f>ROUND(DU924*0.1,0)</f>
        <v/>
      </c>
      <c r="DW924">
        <f>DU924+DV924</f>
        <v/>
      </c>
      <c r="DZ924">
        <f>IFERROR(INDEX(ADJ!$A$1:$BZ$1000,MATCH(PAYROLL!$D924,ADJ!A$1:A$500,0),MATCH(PAYROLL!DZ$2,ADJ!$2:$2,0)),0)</f>
        <v/>
      </c>
      <c r="EA924">
        <f>IFERROR(INDEX(ADJ!$A$1:$BZ$1000,MATCH(PAYROLL!$D924,ADJ!A$1:A$500,0),MATCH(PAYROLL!EA$2,ADJ!$2:$2,0)),0)</f>
        <v/>
      </c>
      <c r="EB924">
        <f>IFERROR(INDEX(ADJ!$A$1:$BZ$1000,MATCH(PAYROLL!$D924,ADJ!A$1:A$500,0),MATCH(PAYROLL!EB$2,ADJ!$2:$2,0)),0)</f>
        <v/>
      </c>
      <c r="EC924">
        <f>IFERROR(INDEX(ADJ!$A$1:$BZ$1000,MATCH(PAYROLL!$D924,ADJ!A$1:A$500,0),MATCH(PAYROLL!EC$2,ADJ!$2:$2,0)),0)</f>
        <v/>
      </c>
      <c r="ED924">
        <f>IFERROR(INDEX(ADJ!$A$1:$BZ$1000,MATCH(PAYROLL!$D924,ADJ!A$1:A$500,0),MATCH(PAYROLL!ED$2,ADJ!$2:$2,0)),0)</f>
        <v/>
      </c>
      <c r="EE924">
        <f>IFERROR(INDEX(ADJ!$A$1:$BZ$1000,MATCH(PAYROLL!$D924,ADJ!A$1:A$500,0),MATCH(PAYROLL!EE$2,ADJ!$2:$2,0)),0)</f>
        <v/>
      </c>
      <c r="EF924">
        <f>IFERROR(INDEX(ADJ!$A$1:$BZ$1000,MATCH(PAYROLL!$D924,ADJ!A$1:A$500,0),MATCH(PAYROLL!EF$2,ADJ!$2:$2,0)),0)</f>
        <v/>
      </c>
      <c r="EG924">
        <f>IFERROR(INDEX(ADJ!$A$1:$BZ$1000,MATCH(PAYROLL!$D924,ADJ!A$1:A$500,0),MATCH(PAYROLL!EG$2,ADJ!$2:$2,0)),0)</f>
        <v/>
      </c>
      <c r="EH924">
        <f>IFERROR(INDEX(ADJ!$A$1:$BZ$1000,MATCH(PAYROLL!$D924,ADJ!A$1:A$500,0),MATCH(PAYROLL!EH$2,ADJ!$2:$2,0)),0)</f>
        <v/>
      </c>
      <c r="EI924">
        <f>IFERROR(INDEX(ADJ!$A$1:$BZ$1000,MATCH(PAYROLL!D924,ADJ!A$1:A$500,0),MATCH(PAYROLL!EI$2,ADJ!$2:$2,0)),0)</f>
        <v/>
      </c>
      <c r="EJ924">
        <f>IFERROR(INDEX(ADJ!$A$1:$BZ$1000,MATCH(PAYROLL!$D924,ADJ!A$1:A$500,0),MATCH(PAYROLL!EJ$2,ADJ!$2:$2,0)),0)</f>
        <v/>
      </c>
      <c r="EK924">
        <f>SUM(DZ924:EJ924)</f>
        <v/>
      </c>
    </row>
    <row r="925">
      <c r="A925" t="n">
        <v>923</v>
      </c>
      <c r="B925" t="inlineStr">
        <is>
          <t>Ma Văn Chung</t>
        </is>
      </c>
      <c r="D925" t="inlineStr">
        <is>
          <t>150341-02</t>
        </is>
      </c>
      <c r="S925">
        <f>IFERROR(INDEX(PIS!$A$1:$BZ$1000,MATCH($D925,PIS!C$1:C$500,0),MATCH("Lương CB tháng trước",PIS!$1:$1,0)),0)</f>
        <v/>
      </c>
      <c r="T925">
        <f>IFERROR(INDEX(PIS!$A$1:$BZ$1000,MATCH($D925,PIS!C$1:C$500,0),MATCH("Lương CB hiện tại",PIS!$1:$1,0)),0)</f>
        <v/>
      </c>
      <c r="U925">
        <f>IFERROR(INDEX(PIS!$A$1:$BZ$1000,MATCH($D925,PIS!C$1:C$500,0),MATCH("Lương đóng BHBB",PIS!$1:$1,0)),0)</f>
        <v/>
      </c>
      <c r="V925">
        <f>IFERROR(INDEX(PIS!$A$1:$BZ$1000,MATCH($D925,PIS!C$1:C$500,0),MATCH(V$2,PIS!$2:$2,0)),0)</f>
        <v/>
      </c>
      <c r="W925">
        <f>IFERROR(INDEX(PIS!$A$1:$BZ$1000,MATCH($D925,PIS!C$1:C$500,0),MATCH(W$2,PIS!$2:$2,0)),0)</f>
        <v/>
      </c>
      <c r="X925">
        <f>IFERROR(INDEX(PIS!$A$1:$BZ$1000,MATCH($D925,PIS!C$1:C$500,0),MATCH(X$2,PIS!$2:$2,0)),0)</f>
        <v/>
      </c>
      <c r="Y925">
        <f>IFERROR(INDEX(PIS!$A$1:$BZ$1000,MATCH($D925,PIS!C$1:C$500,0),MATCH(Y$2,PIS!$2:$2,0)),0)</f>
        <v/>
      </c>
      <c r="Z925">
        <f>IFERROR(INDEX(PIS!$A$1:$BZ$1000,MATCH($D925,PIS!C$1:C$500,0),MATCH(Z$2,PIS!$2:$2,0)),0)</f>
        <v/>
      </c>
      <c r="AA925">
        <f>IFERROR(INDEX(PIS!$A$1:$BZ$1000,MATCH($D925,PIS!C$1:C$500,0),MATCH(AA$2,PIS!$2:$2,0)),0)</f>
        <v/>
      </c>
      <c r="AB925">
        <f>IFERROR(INDEX(PIS!$A$1:$BZ$1000,MATCH($D925,PIS!C$1:C$500,0),MATCH(AB$2,PIS!$2:$2,0)),0)</f>
        <v/>
      </c>
      <c r="AC925">
        <f>SUM(V925:AB925)</f>
        <v/>
      </c>
      <c r="AD925">
        <f>IFERROR(INDEX(TIMESHEET!$A$1:$AI$5000,MATCH($D925,TIMESHEET!A$1:A$500,0),MATCH("T100",TIMESHEET!$2:$2,0))-2,0)</f>
        <v/>
      </c>
      <c r="AE925">
        <f>IFERROR(INDEX(TIMESHEET!$A$1:$AI$5000,MATCH($D925,TIMESHEET!A$1:A$500,0),MATCH("T202",TIMESHEET!$2:$2,0)),0)</f>
        <v/>
      </c>
      <c r="AF925">
        <f>IFERROR(INDEX(TIMESHEET!$A$1:$AI$5000,MATCH($D925,TIMESHEET!A$1:A$500,0),MATCH("T302",TIMESHEET!$2:$2,0)),0)</f>
        <v/>
      </c>
      <c r="AG925">
        <f>IFERROR(INDEX(TIMESHEET!$A$1:$AI$5000,MATCH($D925,TIMESHEET!A$1:A$500,0),MATCH("T406",TIMESHEET!$2:$2,0)),0)</f>
        <v/>
      </c>
      <c r="AH925">
        <f>AE925+AG925</f>
        <v/>
      </c>
      <c r="AI925">
        <f>IFERROR(INDEX(TIMESHEET!$A$1:$AI$5000,MATCH($D925,TIMESHEET!A$1:A$500,0),MATCH("T701",TIMESHEET!$2:$2,0)),0)</f>
        <v/>
      </c>
      <c r="AJ925">
        <f>IFERROR(INDEX(TIMESHEET!$A$1:$AI$5000,MATCH($D925,TIMESHEET!B$1:B$500,0),MATCH("T320",TIMESHEET!$2:$2,0)),0)</f>
        <v/>
      </c>
      <c r="AK925">
        <f>IFERROR(IF(LEFT(INDEX(PIS!O$1:O$500,MATCH(D925,PIS!C$1:C$500)),1)="M",T925/AD925*SUM(AE925:AG925),T925*AD925),0)</f>
        <v/>
      </c>
      <c r="AL925">
        <f>IFERROR(INDEX(ADJ!$A$1:$BZ$1000,MATCH(PAYROLL!D925,ADJ!A$1:A$500,0),MATCH(PAYROLL!AL$2,ADJ!$2:$2,0)),0)</f>
        <v/>
      </c>
      <c r="AM925">
        <f>SUM(AK925:AL925)</f>
        <v/>
      </c>
      <c r="AN925">
        <f>IFERROR(ROUND(V925/$AD925*$AH925,0),0)</f>
        <v/>
      </c>
      <c r="AO925">
        <f>IFERROR(ROUND(W925/$AD925*$AH925,0),0)</f>
        <v/>
      </c>
      <c r="AP925">
        <f>IFERROR(ROUND(X925/$AD925*$AE925,0),0)</f>
        <v/>
      </c>
      <c r="AQ925">
        <f>IFERROR(ROUND(Y925/$AD925*$AH925,0),0)</f>
        <v/>
      </c>
      <c r="AR925">
        <f>IFERROR(ROUND(Z925/$AD925*$AH925,0),0)</f>
        <v/>
      </c>
      <c r="AS925">
        <f>IFERROR(ROUND(AA925/$AD925*$AH925,0),0)</f>
        <v/>
      </c>
      <c r="AT925">
        <f>IFERROR(IF((AE925+AF925+AG925)&gt;13,AB925,ROUND(AB925/AD925*AH925,0)),0)</f>
        <v/>
      </c>
      <c r="AU925">
        <f>IFERROR(INDEX(ADJ!$A$1:$BZ$1000,MATCH(PAYROLL!D925,ADJ!A$1:A$500,0),MATCH(PAYROLL!AU$2,ADJ!$2:$2,0)),0)</f>
        <v/>
      </c>
      <c r="AV925">
        <f>ROUND(SUM(AN925:AU925),0)</f>
        <v/>
      </c>
      <c r="AW925">
        <f>IFERROR(INDEX(TIMESHEET!$A$1:$AI$5000,MATCH(PAYROLL!D925,TIMESHEET!A$1:A$500,0),MATCH("T620",TIMESHEET!$2:$2,0)),0)</f>
        <v/>
      </c>
      <c r="AX925">
        <f>IFERROR(INDEX(TIMESHEET!$A$1:$AI$5000,MATCH(PAYROLL!D925,TIMESHEET!A$1:A$500,0),MATCH("T601",TIMESHEET!$2:$2,0)),0)</f>
        <v/>
      </c>
      <c r="AY925">
        <f>IFERROR(INDEX(TIMESHEET!$A$1:$AI$5000,MATCH(PAYROLL!D925,TIMESHEET!A$1:A$500,0),MATCH("T602",TIMESHEET!$2:$2,0)),0)</f>
        <v/>
      </c>
      <c r="AZ925">
        <f>IFERROR(INDEX(TIMESHEET!$A$1:$AI$5000,MATCH(PAYROLL!D925,TIMESHEET!A$1:A$500,0),MATCH("T603",TIMESHEET!$2:$2,0)),0)</f>
        <v/>
      </c>
      <c r="BA925">
        <f>IFERROR(INDEX(TIMESHEET!$A$1:$AI$5000,MATCH(PAYROLL!D925,TIMESHEET!A$1:A$500,0),MATCH("T611",TIMESHEET!$2:$2,0)),0)</f>
        <v/>
      </c>
      <c r="BB925">
        <f>IFERROR(INDEX(TIMESHEET!$A$1:$AI$5000,MATCH(PAYROLL!D925,TIMESHEET!A$1:A$500,0),MATCH("T612",TIMESHEET!$2:$2,0)),0)</f>
        <v/>
      </c>
      <c r="BC925">
        <f>IFERROR(INDEX(TIMESHEET!$A$1:$AI$5000,MATCH(PAYROLL!D925,TIMESHEET!A$1:A$500,0),MATCH("T613",TIMESHEET!$2:$2,0)),0)</f>
        <v/>
      </c>
      <c r="BD925">
        <f>IFERROR(INDEX(TIMESHEET!$A$1:$AI$5000,MATCH(PAYROLL!D925,TIMESHEET!A$1:A$500,0),MATCH("T500",TIMESHEET!$2:$2,0)),0)</f>
        <v/>
      </c>
      <c r="BE925">
        <f>IFERROR(IF(LEFT(INDEX(PIS!O$1:O$500,MATCH(D925,PIS!C$1:C$500)),1)="M",T925/AD925/8*(AW925+AX925*1.5+AY925*2+AZ925*3+BA925*2.1+BB925*2.7+BC925*3.9+BD925*0.3),T925/8*(AW925+AX925*1.5+AY925*2+AZ925*3+BA925*2.1+BB925*2.7+BC925*3.9+BD925*0.3)),0)</f>
        <v/>
      </c>
      <c r="BF925">
        <f>IFERROR(INDEX(ADJ!$A$1:$BZ$1000,MATCH(PAYROLL!$D925,ADJ!A$1:A$500,0),MATCH(PAYROLL!BF$2,ADJ!$2:$2,0)),0)</f>
        <v/>
      </c>
      <c r="BG925">
        <f>IFERROR(INDEX(ADJ!$A$1:$BZ$1000,MATCH(PAYROLL!D925,ADJ!A$1:A$500,0),MATCH(PAYROLL!BG$2,ADJ!$2:$2,0)),0)</f>
        <v/>
      </c>
      <c r="BH925">
        <f>IFERROR(INDEX(ADJ!$A$1:$BZ$1000,MATCH(PAYROLL!D925,ADJ!A$1:A$500,0),MATCH(PAYROLL!BH$2,ADJ!$2:$2,0)),0)</f>
        <v/>
      </c>
      <c r="BI925">
        <f>IFERROR(INDEX(ADJ!$A$1:$BZ$1000,MATCH(PAYROLL!D925,ADJ!A$1:A$500,0),MATCH(PAYROLL!BI$2,ADJ!$2:$2,0)),0)</f>
        <v/>
      </c>
      <c r="BJ925">
        <f>IFERROR(INDEX(ADJ!$A$1:$BZ$1000,MATCH(PAYROLL!D925,ADJ!A$1:A$500,0),MATCH(PAYROLL!BJ$2,ADJ!$2:$2,0)),0)</f>
        <v/>
      </c>
      <c r="BK925">
        <f>SUM(BF925:BJ925)</f>
        <v/>
      </c>
      <c r="BL925">
        <f>IFERROR(INDEX(ADJ!$A$1:$BZ$1000,MATCH(PAYROLL!D925,ADJ!A$1:A$500,0),MATCH(PAYROLL!BL$2,ADJ!$2:$2,0)),0)</f>
        <v/>
      </c>
      <c r="BM925">
        <f>IFERROR(INDEX(ADJ!$A$1:$BZ$1000,MATCH(PAYROLL!D925,ADJ!A$1:A$500,0),MATCH(PAYROLL!BM$2,ADJ!$2:$2,0)),0)</f>
        <v/>
      </c>
      <c r="BN925">
        <f>IFERROR(INDEX(ADJ!$A$1:$BZ$1000,MATCH(PAYROLL!D925,ADJ!A$1:A$500,0),MATCH(PAYROLL!BN$2,ADJ!$2:$2,0)),0)</f>
        <v/>
      </c>
      <c r="BO925">
        <f>IFERROR(INDEX(ADJ!$A$1:$BZ$1000,MATCH(PAYROLL!D925,ADJ!A$1:A$500,0),MATCH(PAYROLL!BO$2,ADJ!$2:$2,0)),0)</f>
        <v/>
      </c>
      <c r="BP925">
        <f>SUM(AM925,AV925,BE925,BK925,BL925:BO925)</f>
        <v/>
      </c>
      <c r="BQ925">
        <f>BO925</f>
        <v/>
      </c>
      <c r="BR925">
        <f>IFERROR(ROUND(IF(LEFT(INDEX(PIS!O$1:O$500,MATCH(D925,PIS!C$1:C$500)),1)="D",T925/8*(BD925*0.3),IF(LEFT(INDEX(PIS!O$1:O$500,MATCH(D925,PIS!C$1:C$500)),1)="H",T925*($BD925*0.3),T925/$AD925/8*($BD925*0.3))),0),0)</f>
        <v/>
      </c>
      <c r="BS925">
        <f>IF(AP925&lt;1,0,MIN(AP925,730000))</f>
        <v/>
      </c>
      <c r="BT925">
        <f>IFERROR(ROUND((BE925-SUM(AW925:BC925)*T925/AD925/8),0)-BR925,0)</f>
        <v/>
      </c>
      <c r="BU925">
        <f>AO925</f>
        <v/>
      </c>
      <c r="BV925">
        <f>SUM(BQ925:BU925)</f>
        <v/>
      </c>
      <c r="BW925">
        <f>BP925-BV925</f>
        <v/>
      </c>
      <c r="BX925">
        <f>IFERROR(IF(RIGHT(INDEX(PIS!O$1:O$500,MATCH(D925,PIS!C$1:C$500)),5)="Gross",MIN(U925+V925,VLOOKUP("R700",TSC!B:C,2,0)*VLOOKUP("R101",TSC!B:C,2,0))*VLOOKUP("R701",TSC!B:C,2,0)%,0),0)</f>
        <v/>
      </c>
      <c r="BY925">
        <f>IFERROR(IF(RIGHT(INDEX(PIS!O$1:O$500,MATCH(D925,PIS!C$1:C$500)),5)="Gross",MIN(U925+V925,VLOOKUP("R700",TSC!B:C,2,0)*VLOOKUP("R101",TSC!B:C,2,0))*VLOOKUP("T704",TSC!B:C,2,0)%,0),0)</f>
        <v/>
      </c>
      <c r="BZ925">
        <f>IFERROR(IF(RIGHT(INDEX(PIS!O$1:O$500,MATCH(D925,PIS!C$1:C$500)),5)="Gross",MIN(U925+V925,VLOOKUP("R700",TSC!B:C,2,0)*VLOOKUP("1",TSC!F:G,2,0))*VLOOKUP("T705",TSC!B:C,2,0)%,0),0)</f>
        <v/>
      </c>
      <c r="CA925">
        <f>IFERROR(INDEX(ADJ!$A$1:$BZ$1000,MATCH(PAYROLL!D925,ADJ!A$1:A$500,0),MATCH(PAYROLL!CA$2,ADJ!$2:$2,0)),0)</f>
        <v/>
      </c>
      <c r="CB925">
        <f>IFERROR(INDEX(ADJ!$A$1:$BZ$1000,MATCH(PAYROLL!D925,ADJ!A$1:A$500,0),MATCH(PAYROLL!CB$2,ADJ!$2:$2,0)),0)</f>
        <v/>
      </c>
      <c r="CC925">
        <f>SUM(BX925:CB925)</f>
        <v/>
      </c>
      <c r="CD925">
        <f>IFERROR(INDEX(PIS!$A$1:$BZ$1000,MATCH(PAYROLL!D925,PIS!C$1:C$500,0),MATCH(PAYROLL!CD$1,PIS!$1:$1,0)),0)</f>
        <v/>
      </c>
      <c r="CE925">
        <f>IFERROR(IF(OR(INDEX(PIS!P$1:P$500,MATCH(D925,PIS!C$1:C$500,0))="LT2",INDEX(PIS!P$1:P$500,MATCH(D925,PIS!C$1:C$500,0))="P10"),0,SUM(CC925,CD925*VLOOKUP("R601",TSC!B:C,2,0),VLOOKUP("R602",TSC!B:C,2,0))),0)</f>
        <v/>
      </c>
      <c r="CF925">
        <f>MAX(BW925-CE925,0)</f>
        <v/>
      </c>
      <c r="CG925">
        <f>IFERROR(IF(OR(RIGHT(INDEX(PIS!P$1:P$500,MATCH(D925,PIS!C$1:C$500)),5)="P10",RIGHT(INDEX(PIS!P$1:P$500,MATCH(D925,PIS!C$1:C$500)),5)="CK"),0,IF(CF925&lt;=5000000,CF925*5%,IF(CF925&lt;=10000000,CF925*10%-250000,IF(CF925&lt;=18000000,CF925*15%-750000,IF(CF925&lt;=32000000,CF925*20%-1650000,IF(CF925&lt;=52000000,CF925*25%-3250000,IF(CF925&lt;=80000000,BH925*30%-5850000,CF925*35%-9850000))))))),0)</f>
        <v/>
      </c>
      <c r="CH925">
        <f>IFERROR(IF(OR(INDEX(PIS!P$1:P$500,MATCH(D925,PIS!C$1:C$500))="LT",INDEX(PIS!P$1:P$500,MATCH(D925,PIS!C$1:C$500))="CK"),0,IF(CF925&lt;2000000,0,CF925*10%)),0)</f>
        <v/>
      </c>
      <c r="CI925">
        <f>IFERROR(INDEX(ADJ!$A$1:$BZ$1000,MATCH(PAYROLL!D925,ADJ!A$1:A$500,0),MATCH(PAYROLL!CI$2,ADJ!$2:$2,0)),0)</f>
        <v/>
      </c>
      <c r="CJ925">
        <f>IFERROR(INDEX(ADJ!$A$1:$BZ$1000,MATCH(PAYROLL!D925,ADJ!A$1:A$500,0),MATCH(PAYROLL!CJ$2,ADJ!$2:$2,0)),0)</f>
        <v/>
      </c>
      <c r="CK925">
        <f>IFERROR(INDEX(ADJ!$A$1:$BZ$1000,MATCH(PAYROLL!D925,ADJ!A$1:A$500,0),MATCH(PAYROLL!CK$2,ADJ!$2:$2,0)),0)</f>
        <v/>
      </c>
      <c r="CL925">
        <f>SUM(CG925:CK925)</f>
        <v/>
      </c>
      <c r="CM925">
        <f>ROUND(SUM(CH925:CK925),0)</f>
        <v/>
      </c>
      <c r="CN925">
        <f>IFERROR(INDEX(CSDA!D$1:D$500,MATCH($CN$2,CSDA!C$1:C$500,0))*INDEX(PIS!V$1:V$500,MATCH(D925,PIS!C$1:C$500))+INDEX(ADJ!$A$1:$BZ$1000,MATCH(PAYROLL!D925,ADJ!A$1:A$500,0),MATCH(PAYROLL!CN$2,ADJ!$2:$2,0)),0)</f>
        <v/>
      </c>
      <c r="CO925">
        <f>IFERROR(INDEX(ADJ!$A$1:$BZ$1000,MATCH(PAYROLL!D925,ADJ!A$1:A$500,0),MATCH(PAYROLL!CO$2,ADJ!$2:$2,0)),0)</f>
        <v/>
      </c>
      <c r="CP925">
        <f>IFERROR(INDEX(ADJ!$A$1:$BZ$1000,MATCH(PAYROLL!D925,ADJ!A$1:A$500,0),MATCH(PAYROLL!CP$2,ADJ!$2:$2,0)),0)</f>
        <v/>
      </c>
      <c r="CQ925">
        <f>BP925-CL925-CI925-CM925-CN925-CO925-CP925-CC925</f>
        <v/>
      </c>
      <c r="CR925">
        <f>IFERROR(IF(RIGHT(INDEX(PIS!O$1:O$500,MATCH(D925,PIS!C$1:C$500,0)),5)="Gross",MIN(U925+V925,VLOOKUP("R700",TSC!B:C,2,0)*VLOOKUP("R101",TSC!B:C,2,0))*(VLOOKUP("T711",TSC!B:C,2,0)+VLOOKUP("T712",TSC!B:C,2,0))%,MIN(T925+V925,VLOOKUP("R700",TSC!B:C,2,0)*VLOOKUP("R101",TSC!B:C,2,0))*(VLOOKUP("T711",TSC!B:C,2,0)+VLOOKUP("T712",TSC!B:C,2,0)+VLOOKUP("R701",TSC!B:C,2,0))%),0)</f>
        <v/>
      </c>
      <c r="CS925">
        <f>IFERROR(IF(RIGHT(INDEX(PIS!O$1:O$500,MATCH(D925,PIS!C$1:C$500,0)),5)="Gross",MIN(U925+V925,VLOOKUP("R700",TSC!B:C,2,0)*VLOOKUP("R101",TSC!B:C,2,0))*(VLOOKUP("T714",TSC!B:C,2,0))%,MIN(T925+V925,VLOOKUP("R700",TSC!B:C,2,0)*VLOOKUP("R101",TSC!B:C,2,0))*(VLOOKUP("T704",TSC!B:C,2,0)+VLOOKUP("T714",TSC!B:C,2,0))%),0)</f>
        <v/>
      </c>
      <c r="CT925">
        <f>IFERROR(IF(RIGHT(INDEX(PIS!O$1:O$500,MATCH(D925,PIS!C$1:C$500,0)),5)="Gross",MIN(U925+V925,VLOOKUP("R700",TSC!B:C,2,0)*VLOOKUP("R101",TSC!B:C,2,0))*VLOOKUP("T705",TSC!B:C,2,0)%,MIN(T925+V925,VLOOKUP("R700",TSC!B:C,2,0)*VLOOKUP("R101",TSC!B:C,2,0))*VLOOKUP("T705",TSC!B:C,2,0)%),0)</f>
        <v/>
      </c>
      <c r="CU925">
        <f>IFERROR(IF(RIGHT(INDEX(PIS!O$1:O$500,MATCH(D925,PIS!C$1:C$500,0)),5)="Gross",MIN(U925+V925,VLOOKUP("R700",TSC!B:C,2,0)*VLOOKUP("R101",TSC!B:C,2,0))*(VLOOKUP("T713",TSC!B:C,2,0))%,MIN(T925+V925,VLOOKUP("R700",TSC!B:C,2,0)*VLOOKUP("R101",TSC!B:C,2,0))*(VLOOKUP("T713",TSC!B:C,2,0))%),0)</f>
        <v/>
      </c>
      <c r="CV925">
        <f>IFERROR(INDEX(ADJ!$A$1:$BZ$1000,MATCH(PAYROLL!D925,ADJ!A$1:A$500,0),MATCH(PAYROLL!CV$2,ADJ!$2:$2,0)),0)</f>
        <v/>
      </c>
      <c r="CW925">
        <f>IFERROR(INDEX(ADJ!$A$1:$BZ$1000,MATCH(PAYROLL!D925,ADJ!A$1:A$500,0),MATCH(PAYROLL!CW$2,ADJ!$2:$2,0)),0)</f>
        <v/>
      </c>
      <c r="CX925">
        <f>SUM(CR925:CW925)</f>
        <v/>
      </c>
      <c r="CY925">
        <f>ROUND(IF(CR925&gt;0,T925+V925*VLOOKUP("R202",TSC!$B$1:$C$500,2,0),0),0)</f>
        <v/>
      </c>
      <c r="CZ925">
        <f>IFERROR(INDEX(CSDA!D$1:D$500,MATCH($CZ$2,CSDA!C$1:C$500,0)),0)</f>
        <v/>
      </c>
      <c r="DA925">
        <f>ROUND(T925*0.7%,0)</f>
        <v/>
      </c>
      <c r="DB925">
        <f>ROUND(T925/12,0)</f>
        <v/>
      </c>
      <c r="DC925">
        <f ref="DC925" t="array">IFERROR(INDEX(CSDA!D$1:D$500,MATCH("Trích giữ"&amp;PAYROLL!DC$2,CSDA!A$1:A$500&amp;CSDA!C$1:C$500,0)),0)</f>
        <v/>
      </c>
      <c r="DD925">
        <f ref="DD925" t="array">IFERROR(INDEX(CSDA!D$1:D$500,MATCH("Trích giữ"&amp;PAYROLL!DD$2,CSDA!A$1:A$500&amp;CSDA!C$1:C$500,0)),0)</f>
        <v/>
      </c>
      <c r="DE925">
        <f ref="DE925" t="array">IFERROR(INDEX(CSDA!D$1:D$500,MATCH("Trích giữ"&amp;PAYROLL!DE$2,CSDA!A$1:A$500&amp;CSDA!C$1:C$500,0)),0)</f>
        <v/>
      </c>
      <c r="DF925">
        <f>IFERROR(INDEX(CSDA!D$1:D$500,MATCH(PAYROLL!DF$2,CSDA!C$1:C$500,0)),0)</f>
        <v/>
      </c>
      <c r="DG925">
        <f ref="DG925" t="array">IFERROR(INDEX(CSDA!D$1:D$500,MATCH("Trích giữ"&amp;PAYROLL!DG$2,CSDA!A$1:A$500&amp;CSDA!C$1:C$500,0)),0)</f>
        <v/>
      </c>
      <c r="DH925">
        <f>ROUND(T925/26,0)</f>
        <v/>
      </c>
      <c r="DI925">
        <f ref="DI925" t="array">IFERROR(INDEX(CSDA!D$1:D$500,MATCH("Trích giữ"&amp;PAYROLL!DI$2,CSDA!A$1:A$500&amp;CSDA!C$1:C$500,0)),0)</f>
        <v/>
      </c>
      <c r="DJ925">
        <f>IF(U925=0,T925*21.5%-BL925,0)</f>
        <v/>
      </c>
      <c r="DK925">
        <f ref="DK925" t="array">IFERROR(INDEX(CSDA!D$1:D$500,MATCH("Trích giữ"&amp;PAYROLL!DK$2,CSDA!A$1:A$500&amp;CSDA!C$1:C$500,0)),0)</f>
        <v/>
      </c>
      <c r="DL925">
        <f>IFERROR(INDEX(CSDA!D$1:D$500,MATCH(PAYROLL!DL$2,CSDA!C$1:C$500,0))/12,0)</f>
        <v/>
      </c>
      <c r="DM925">
        <f>SUM(DB925:DL925)</f>
        <v/>
      </c>
      <c r="DN925">
        <f>IFERROR(INDEX(ADJ!$A$1:$BZ$1000,MATCH(PAYROLL!D925,ADJ!A$1:A$500,0),MATCH(PAYROLL!DN$2,ADJ!$2:$2,0)),0)</f>
        <v/>
      </c>
      <c r="DO925">
        <f>IFERROR(SUM(BP925,DM925:DN925,CX925:DA925)-DT925,0)</f>
        <v/>
      </c>
      <c r="DP925">
        <f ref="DP925" t="array">SUM(BW925*IFERROR(INDEX(CSDA!D$1:D$500,MATCH(BW$2,CSDA!C$1:C$500,0)),0)%,CX925*IFERROR(INDEX(CSDA!D$1:D$500,MATCH(CX$2,CSDA!C$1:C$500,0)),0)%,DA925*IFERROR(INDEX(CSDA!D$1:D$500,MATCH(DA$2,CSDA!C$1:C$500,0)),0)%,DB925*IFERROR(INDEX(CSDA!D$1:D$500,MATCH(DB$2,CSDA!C$1:C$500,0)),0)%,DF925*IFERROR(INDEX(CSDA!D$1:D$500,MATCH("Phí dịch vụ"&amp;PAYROLL!DF$2,CSDA!A$1:A$500&amp;CSDA!C$1:C$500,0)),0)%,DC925*IFERROR(INDEX(CSDA!D$1:D$500,MATCH("Phí dịch vụ"&amp;PAYROLL!DC$2,CSDA!A$1:A$500&amp;CSDA!C$1:C$500,0)),0)%,DH925*IFERROR(INDEX(CSDA!D$1:D$500,MATCH("Phí dịch vụ"&amp;PAYROLL!DH$2,CSDA!A$1:A$500&amp;CSDA!C$1:C$500,0)),0)%,DJ925*IFERROR(INDEX(CSDA!D$1:D$500,MATCH("Phí dịch vụ"&amp;PAYROLL!DJ$2,CSDA!A$1:A$500&amp;CSDA!C$1:C$500,0)),0)%,BN925*IFERROR(INDEX(CSDA!D$1:D$500,MATCH(BN$2,CSDA!C$1:C$500,0)),0)%)-BN925*7%</f>
        <v/>
      </c>
      <c r="DQ925">
        <f>IFERROR(INDEX(ADJ!$A$1:$BZ$1000,MATCH(PAYROLL!D925,ADJ!A$1:A$500,0),MATCH(PAYROLL!DQ$2,ADJ!$2:$2,0)),0)</f>
        <v/>
      </c>
      <c r="DR925">
        <f>IFERROR(INDEX(ADJ!$A$1:$BZ$1000,MATCH(PAYROLL!D925,ADJ!A$1:A$500,0),MATCH(PAYROLL!DR$2,ADJ!$2:$2,0)),0)</f>
        <v/>
      </c>
      <c r="DS925">
        <f>SUM(DP925:DR925)</f>
        <v/>
      </c>
      <c r="DT925">
        <f>EK925</f>
        <v/>
      </c>
      <c r="DU925">
        <f>SUM(DO925:DR925)</f>
        <v/>
      </c>
      <c r="DV925">
        <f>ROUND(DU925*0.1,0)</f>
        <v/>
      </c>
      <c r="DW925">
        <f>DU925+DV925</f>
        <v/>
      </c>
      <c r="DZ925">
        <f>IFERROR(INDEX(ADJ!$A$1:$BZ$1000,MATCH(PAYROLL!$D925,ADJ!A$1:A$500,0),MATCH(PAYROLL!DZ$2,ADJ!$2:$2,0)),0)</f>
        <v/>
      </c>
      <c r="EA925">
        <f>IFERROR(INDEX(ADJ!$A$1:$BZ$1000,MATCH(PAYROLL!$D925,ADJ!A$1:A$500,0),MATCH(PAYROLL!EA$2,ADJ!$2:$2,0)),0)</f>
        <v/>
      </c>
      <c r="EB925">
        <f>IFERROR(INDEX(ADJ!$A$1:$BZ$1000,MATCH(PAYROLL!$D925,ADJ!A$1:A$500,0),MATCH(PAYROLL!EB$2,ADJ!$2:$2,0)),0)</f>
        <v/>
      </c>
      <c r="EC925">
        <f>IFERROR(INDEX(ADJ!$A$1:$BZ$1000,MATCH(PAYROLL!$D925,ADJ!A$1:A$500,0),MATCH(PAYROLL!EC$2,ADJ!$2:$2,0)),0)</f>
        <v/>
      </c>
      <c r="ED925">
        <f>IFERROR(INDEX(ADJ!$A$1:$BZ$1000,MATCH(PAYROLL!$D925,ADJ!A$1:A$500,0),MATCH(PAYROLL!ED$2,ADJ!$2:$2,0)),0)</f>
        <v/>
      </c>
      <c r="EE925">
        <f>IFERROR(INDEX(ADJ!$A$1:$BZ$1000,MATCH(PAYROLL!$D925,ADJ!A$1:A$500,0),MATCH(PAYROLL!EE$2,ADJ!$2:$2,0)),0)</f>
        <v/>
      </c>
      <c r="EF925">
        <f>IFERROR(INDEX(ADJ!$A$1:$BZ$1000,MATCH(PAYROLL!$D925,ADJ!A$1:A$500,0),MATCH(PAYROLL!EF$2,ADJ!$2:$2,0)),0)</f>
        <v/>
      </c>
      <c r="EG925">
        <f>IFERROR(INDEX(ADJ!$A$1:$BZ$1000,MATCH(PAYROLL!$D925,ADJ!A$1:A$500,0),MATCH(PAYROLL!EG$2,ADJ!$2:$2,0)),0)</f>
        <v/>
      </c>
      <c r="EH925">
        <f>IFERROR(INDEX(ADJ!$A$1:$BZ$1000,MATCH(PAYROLL!$D925,ADJ!A$1:A$500,0),MATCH(PAYROLL!EH$2,ADJ!$2:$2,0)),0)</f>
        <v/>
      </c>
      <c r="EI925">
        <f>IFERROR(INDEX(ADJ!$A$1:$BZ$1000,MATCH(PAYROLL!D925,ADJ!A$1:A$500,0),MATCH(PAYROLL!EI$2,ADJ!$2:$2,0)),0)</f>
        <v/>
      </c>
      <c r="EJ925">
        <f>IFERROR(INDEX(ADJ!$A$1:$BZ$1000,MATCH(PAYROLL!$D925,ADJ!A$1:A$500,0),MATCH(PAYROLL!EJ$2,ADJ!$2:$2,0)),0)</f>
        <v/>
      </c>
      <c r="EK925">
        <f>SUM(DZ925:EJ925)</f>
        <v/>
      </c>
    </row>
    <row r="926">
      <c r="A926" t="n">
        <v>924</v>
      </c>
      <c r="B926" t="inlineStr">
        <is>
          <t>Hoàng Càn Phin</t>
        </is>
      </c>
      <c r="D926" t="inlineStr">
        <is>
          <t>150346-02</t>
        </is>
      </c>
      <c r="S926">
        <f>IFERROR(INDEX(PIS!$A$1:$BZ$1000,MATCH($D926,PIS!C$1:C$500,0),MATCH("Lương CB tháng trước",PIS!$1:$1,0)),0)</f>
        <v/>
      </c>
      <c r="T926">
        <f>IFERROR(INDEX(PIS!$A$1:$BZ$1000,MATCH($D926,PIS!C$1:C$500,0),MATCH("Lương CB hiện tại",PIS!$1:$1,0)),0)</f>
        <v/>
      </c>
      <c r="U926">
        <f>IFERROR(INDEX(PIS!$A$1:$BZ$1000,MATCH($D926,PIS!C$1:C$500,0),MATCH("Lương đóng BHBB",PIS!$1:$1,0)),0)</f>
        <v/>
      </c>
      <c r="V926">
        <f>IFERROR(INDEX(PIS!$A$1:$BZ$1000,MATCH($D926,PIS!C$1:C$500,0),MATCH(V$2,PIS!$2:$2,0)),0)</f>
        <v/>
      </c>
      <c r="W926">
        <f>IFERROR(INDEX(PIS!$A$1:$BZ$1000,MATCH($D926,PIS!C$1:C$500,0),MATCH(W$2,PIS!$2:$2,0)),0)</f>
        <v/>
      </c>
      <c r="X926">
        <f>IFERROR(INDEX(PIS!$A$1:$BZ$1000,MATCH($D926,PIS!C$1:C$500,0),MATCH(X$2,PIS!$2:$2,0)),0)</f>
        <v/>
      </c>
      <c r="Y926">
        <f>IFERROR(INDEX(PIS!$A$1:$BZ$1000,MATCH($D926,PIS!C$1:C$500,0),MATCH(Y$2,PIS!$2:$2,0)),0)</f>
        <v/>
      </c>
      <c r="Z926">
        <f>IFERROR(INDEX(PIS!$A$1:$BZ$1000,MATCH($D926,PIS!C$1:C$500,0),MATCH(Z$2,PIS!$2:$2,0)),0)</f>
        <v/>
      </c>
      <c r="AA926">
        <f>IFERROR(INDEX(PIS!$A$1:$BZ$1000,MATCH($D926,PIS!C$1:C$500,0),MATCH(AA$2,PIS!$2:$2,0)),0)</f>
        <v/>
      </c>
      <c r="AB926">
        <f>IFERROR(INDEX(PIS!$A$1:$BZ$1000,MATCH($D926,PIS!C$1:C$500,0),MATCH(AB$2,PIS!$2:$2,0)),0)</f>
        <v/>
      </c>
      <c r="AC926">
        <f>SUM(V926:AB926)</f>
        <v/>
      </c>
      <c r="AD926">
        <f>IFERROR(INDEX(TIMESHEET!$A$1:$AI$5000,MATCH($D926,TIMESHEET!A$1:A$500,0),MATCH("T100",TIMESHEET!$2:$2,0))-2,0)</f>
        <v/>
      </c>
      <c r="AE926">
        <f>IFERROR(INDEX(TIMESHEET!$A$1:$AI$5000,MATCH($D926,TIMESHEET!A$1:A$500,0),MATCH("T202",TIMESHEET!$2:$2,0)),0)</f>
        <v/>
      </c>
      <c r="AF926">
        <f>IFERROR(INDEX(TIMESHEET!$A$1:$AI$5000,MATCH($D926,TIMESHEET!A$1:A$500,0),MATCH("T302",TIMESHEET!$2:$2,0)),0)</f>
        <v/>
      </c>
      <c r="AG926">
        <f>IFERROR(INDEX(TIMESHEET!$A$1:$AI$5000,MATCH($D926,TIMESHEET!A$1:A$500,0),MATCH("T406",TIMESHEET!$2:$2,0)),0)</f>
        <v/>
      </c>
      <c r="AH926">
        <f>AE926+AG926</f>
        <v/>
      </c>
      <c r="AI926">
        <f>IFERROR(INDEX(TIMESHEET!$A$1:$AI$5000,MATCH($D926,TIMESHEET!A$1:A$500,0),MATCH("T701",TIMESHEET!$2:$2,0)),0)</f>
        <v/>
      </c>
      <c r="AJ926">
        <f>IFERROR(INDEX(TIMESHEET!$A$1:$AI$5000,MATCH($D926,TIMESHEET!B$1:B$500,0),MATCH("T320",TIMESHEET!$2:$2,0)),0)</f>
        <v/>
      </c>
      <c r="AK926">
        <f>IFERROR(IF(LEFT(INDEX(PIS!O$1:O$500,MATCH(D926,PIS!C$1:C$500)),1)="M",T926/AD926*SUM(AE926:AG926),T926*AD926),0)</f>
        <v/>
      </c>
      <c r="AL926">
        <f>IFERROR(INDEX(ADJ!$A$1:$BZ$1000,MATCH(PAYROLL!D926,ADJ!A$1:A$500,0),MATCH(PAYROLL!AL$2,ADJ!$2:$2,0)),0)</f>
        <v/>
      </c>
      <c r="AM926">
        <f>SUM(AK926:AL926)</f>
        <v/>
      </c>
      <c r="AN926">
        <f>IFERROR(ROUND(V926/$AD926*$AH926,0),0)</f>
        <v/>
      </c>
      <c r="AO926">
        <f>IFERROR(ROUND(W926/$AD926*$AH926,0),0)</f>
        <v/>
      </c>
      <c r="AP926">
        <f>IFERROR(ROUND(X926/$AD926*$AE926,0),0)</f>
        <v/>
      </c>
      <c r="AQ926">
        <f>IFERROR(ROUND(Y926/$AD926*$AH926,0),0)</f>
        <v/>
      </c>
      <c r="AR926">
        <f>IFERROR(ROUND(Z926/$AD926*$AH926,0),0)</f>
        <v/>
      </c>
      <c r="AS926">
        <f>IFERROR(ROUND(AA926/$AD926*$AH926,0),0)</f>
        <v/>
      </c>
      <c r="AT926">
        <f>IFERROR(IF((AE926+AF926+AG926)&gt;13,AB926,ROUND(AB926/AD926*AH926,0)),0)</f>
        <v/>
      </c>
      <c r="AU926">
        <f>IFERROR(INDEX(ADJ!$A$1:$BZ$1000,MATCH(PAYROLL!D926,ADJ!A$1:A$500,0),MATCH(PAYROLL!AU$2,ADJ!$2:$2,0)),0)</f>
        <v/>
      </c>
      <c r="AV926">
        <f>ROUND(SUM(AN926:AU926),0)</f>
        <v/>
      </c>
      <c r="AW926">
        <f>IFERROR(INDEX(TIMESHEET!$A$1:$AI$5000,MATCH(PAYROLL!D926,TIMESHEET!A$1:A$500,0),MATCH("T620",TIMESHEET!$2:$2,0)),0)</f>
        <v/>
      </c>
      <c r="AX926">
        <f>IFERROR(INDEX(TIMESHEET!$A$1:$AI$5000,MATCH(PAYROLL!D926,TIMESHEET!A$1:A$500,0),MATCH("T601",TIMESHEET!$2:$2,0)),0)</f>
        <v/>
      </c>
      <c r="AY926">
        <f>IFERROR(INDEX(TIMESHEET!$A$1:$AI$5000,MATCH(PAYROLL!D926,TIMESHEET!A$1:A$500,0),MATCH("T602",TIMESHEET!$2:$2,0)),0)</f>
        <v/>
      </c>
      <c r="AZ926">
        <f>IFERROR(INDEX(TIMESHEET!$A$1:$AI$5000,MATCH(PAYROLL!D926,TIMESHEET!A$1:A$500,0),MATCH("T603",TIMESHEET!$2:$2,0)),0)</f>
        <v/>
      </c>
      <c r="BA926">
        <f>IFERROR(INDEX(TIMESHEET!$A$1:$AI$5000,MATCH(PAYROLL!D926,TIMESHEET!A$1:A$500,0),MATCH("T611",TIMESHEET!$2:$2,0)),0)</f>
        <v/>
      </c>
      <c r="BB926">
        <f>IFERROR(INDEX(TIMESHEET!$A$1:$AI$5000,MATCH(PAYROLL!D926,TIMESHEET!A$1:A$500,0),MATCH("T612",TIMESHEET!$2:$2,0)),0)</f>
        <v/>
      </c>
      <c r="BC926">
        <f>IFERROR(INDEX(TIMESHEET!$A$1:$AI$5000,MATCH(PAYROLL!D926,TIMESHEET!A$1:A$500,0),MATCH("T613",TIMESHEET!$2:$2,0)),0)</f>
        <v/>
      </c>
      <c r="BD926">
        <f>IFERROR(INDEX(TIMESHEET!$A$1:$AI$5000,MATCH(PAYROLL!D926,TIMESHEET!A$1:A$500,0),MATCH("T500",TIMESHEET!$2:$2,0)),0)</f>
        <v/>
      </c>
      <c r="BE926">
        <f>IFERROR(IF(LEFT(INDEX(PIS!O$1:O$500,MATCH(D926,PIS!C$1:C$500)),1)="M",T926/AD926/8*(AW926+AX926*1.5+AY926*2+AZ926*3+BA926*2.1+BB926*2.7+BC926*3.9+BD926*0.3),T926/8*(AW926+AX926*1.5+AY926*2+AZ926*3+BA926*2.1+BB926*2.7+BC926*3.9+BD926*0.3)),0)</f>
        <v/>
      </c>
      <c r="BF926">
        <f>IFERROR(INDEX(ADJ!$A$1:$BZ$1000,MATCH(PAYROLL!$D926,ADJ!A$1:A$500,0),MATCH(PAYROLL!BF$2,ADJ!$2:$2,0)),0)</f>
        <v/>
      </c>
      <c r="BG926">
        <f>IFERROR(INDEX(ADJ!$A$1:$BZ$1000,MATCH(PAYROLL!D926,ADJ!A$1:A$500,0),MATCH(PAYROLL!BG$2,ADJ!$2:$2,0)),0)</f>
        <v/>
      </c>
      <c r="BH926">
        <f>IFERROR(INDEX(ADJ!$A$1:$BZ$1000,MATCH(PAYROLL!D926,ADJ!A$1:A$500,0),MATCH(PAYROLL!BH$2,ADJ!$2:$2,0)),0)</f>
        <v/>
      </c>
      <c r="BI926">
        <f>IFERROR(INDEX(ADJ!$A$1:$BZ$1000,MATCH(PAYROLL!D926,ADJ!A$1:A$500,0),MATCH(PAYROLL!BI$2,ADJ!$2:$2,0)),0)</f>
        <v/>
      </c>
      <c r="BJ926">
        <f>IFERROR(INDEX(ADJ!$A$1:$BZ$1000,MATCH(PAYROLL!D926,ADJ!A$1:A$500,0),MATCH(PAYROLL!BJ$2,ADJ!$2:$2,0)),0)</f>
        <v/>
      </c>
      <c r="BK926">
        <f>SUM(BF926:BJ926)</f>
        <v/>
      </c>
      <c r="BL926">
        <f>IFERROR(INDEX(ADJ!$A$1:$BZ$1000,MATCH(PAYROLL!D926,ADJ!A$1:A$500,0),MATCH(PAYROLL!BL$2,ADJ!$2:$2,0)),0)</f>
        <v/>
      </c>
      <c r="BM926">
        <f>IFERROR(INDEX(ADJ!$A$1:$BZ$1000,MATCH(PAYROLL!D926,ADJ!A$1:A$500,0),MATCH(PAYROLL!BM$2,ADJ!$2:$2,0)),0)</f>
        <v/>
      </c>
      <c r="BN926">
        <f>IFERROR(INDEX(ADJ!$A$1:$BZ$1000,MATCH(PAYROLL!D926,ADJ!A$1:A$500,0),MATCH(PAYROLL!BN$2,ADJ!$2:$2,0)),0)</f>
        <v/>
      </c>
      <c r="BO926">
        <f>IFERROR(INDEX(ADJ!$A$1:$BZ$1000,MATCH(PAYROLL!D926,ADJ!A$1:A$500,0),MATCH(PAYROLL!BO$2,ADJ!$2:$2,0)),0)</f>
        <v/>
      </c>
      <c r="BP926">
        <f>SUM(AM926,AV926,BE926,BK926,BL926:BO926)</f>
        <v/>
      </c>
      <c r="BQ926">
        <f>BO926</f>
        <v/>
      </c>
      <c r="BR926">
        <f>IFERROR(ROUND(IF(LEFT(INDEX(PIS!O$1:O$500,MATCH(D926,PIS!C$1:C$500)),1)="D",T926/8*(BD926*0.3),IF(LEFT(INDEX(PIS!O$1:O$500,MATCH(D926,PIS!C$1:C$500)),1)="H",T926*($BD926*0.3),T926/$AD926/8*($BD926*0.3))),0),0)</f>
        <v/>
      </c>
      <c r="BS926">
        <f>IF(AP926&lt;1,0,MIN(AP926,730000))</f>
        <v/>
      </c>
      <c r="BT926">
        <f>IFERROR(ROUND((BE926-SUM(AW926:BC926)*T926/AD926/8),0)-BR926,0)</f>
        <v/>
      </c>
      <c r="BU926">
        <f>AO926</f>
        <v/>
      </c>
      <c r="BV926">
        <f>SUM(BQ926:BU926)</f>
        <v/>
      </c>
      <c r="BW926">
        <f>BP926-BV926</f>
        <v/>
      </c>
      <c r="BX926">
        <f>IFERROR(IF(RIGHT(INDEX(PIS!O$1:O$500,MATCH(D926,PIS!C$1:C$500)),5)="Gross",MIN(U926+V926,VLOOKUP("R700",TSC!B:C,2,0)*VLOOKUP("R101",TSC!B:C,2,0))*VLOOKUP("R701",TSC!B:C,2,0)%,0),0)</f>
        <v/>
      </c>
      <c r="BY926">
        <f>IFERROR(IF(RIGHT(INDEX(PIS!O$1:O$500,MATCH(D926,PIS!C$1:C$500)),5)="Gross",MIN(U926+V926,VLOOKUP("R700",TSC!B:C,2,0)*VLOOKUP("R101",TSC!B:C,2,0))*VLOOKUP("T704",TSC!B:C,2,0)%,0),0)</f>
        <v/>
      </c>
      <c r="BZ926">
        <f>IFERROR(IF(RIGHT(INDEX(PIS!O$1:O$500,MATCH(D926,PIS!C$1:C$500)),5)="Gross",MIN(U926+V926,VLOOKUP("R700",TSC!B:C,2,0)*VLOOKUP("1",TSC!F:G,2,0))*VLOOKUP("T705",TSC!B:C,2,0)%,0),0)</f>
        <v/>
      </c>
      <c r="CA926">
        <f>IFERROR(INDEX(ADJ!$A$1:$BZ$1000,MATCH(PAYROLL!D926,ADJ!A$1:A$500,0),MATCH(PAYROLL!CA$2,ADJ!$2:$2,0)),0)</f>
        <v/>
      </c>
      <c r="CB926">
        <f>IFERROR(INDEX(ADJ!$A$1:$BZ$1000,MATCH(PAYROLL!D926,ADJ!A$1:A$500,0),MATCH(PAYROLL!CB$2,ADJ!$2:$2,0)),0)</f>
        <v/>
      </c>
      <c r="CC926">
        <f>SUM(BX926:CB926)</f>
        <v/>
      </c>
      <c r="CD926">
        <f>IFERROR(INDEX(PIS!$A$1:$BZ$1000,MATCH(PAYROLL!D926,PIS!C$1:C$500,0),MATCH(PAYROLL!CD$1,PIS!$1:$1,0)),0)</f>
        <v/>
      </c>
      <c r="CE926">
        <f>IFERROR(IF(OR(INDEX(PIS!P$1:P$500,MATCH(D926,PIS!C$1:C$500,0))="LT2",INDEX(PIS!P$1:P$500,MATCH(D926,PIS!C$1:C$500,0))="P10"),0,SUM(CC926,CD926*VLOOKUP("R601",TSC!B:C,2,0),VLOOKUP("R602",TSC!B:C,2,0))),0)</f>
        <v/>
      </c>
      <c r="CF926">
        <f>MAX(BW926-CE926,0)</f>
        <v/>
      </c>
      <c r="CG926">
        <f>IFERROR(IF(OR(RIGHT(INDEX(PIS!P$1:P$500,MATCH(D926,PIS!C$1:C$500)),5)="P10",RIGHT(INDEX(PIS!P$1:P$500,MATCH(D926,PIS!C$1:C$500)),5)="CK"),0,IF(CF926&lt;=5000000,CF926*5%,IF(CF926&lt;=10000000,CF926*10%-250000,IF(CF926&lt;=18000000,CF926*15%-750000,IF(CF926&lt;=32000000,CF926*20%-1650000,IF(CF926&lt;=52000000,CF926*25%-3250000,IF(CF926&lt;=80000000,BH926*30%-5850000,CF926*35%-9850000))))))),0)</f>
        <v/>
      </c>
      <c r="CH926">
        <f>IFERROR(IF(OR(INDEX(PIS!P$1:P$500,MATCH(D926,PIS!C$1:C$500))="LT",INDEX(PIS!P$1:P$500,MATCH(D926,PIS!C$1:C$500))="CK"),0,IF(CF926&lt;2000000,0,CF926*10%)),0)</f>
        <v/>
      </c>
      <c r="CI926">
        <f>IFERROR(INDEX(ADJ!$A$1:$BZ$1000,MATCH(PAYROLL!D926,ADJ!A$1:A$500,0),MATCH(PAYROLL!CI$2,ADJ!$2:$2,0)),0)</f>
        <v/>
      </c>
      <c r="CJ926">
        <f>IFERROR(INDEX(ADJ!$A$1:$BZ$1000,MATCH(PAYROLL!D926,ADJ!A$1:A$500,0),MATCH(PAYROLL!CJ$2,ADJ!$2:$2,0)),0)</f>
        <v/>
      </c>
      <c r="CK926">
        <f>IFERROR(INDEX(ADJ!$A$1:$BZ$1000,MATCH(PAYROLL!D926,ADJ!A$1:A$500,0),MATCH(PAYROLL!CK$2,ADJ!$2:$2,0)),0)</f>
        <v/>
      </c>
      <c r="CL926">
        <f>SUM(CG926:CK926)</f>
        <v/>
      </c>
      <c r="CM926">
        <f>ROUND(SUM(CH926:CK926),0)</f>
        <v/>
      </c>
      <c r="CN926">
        <f>IFERROR(INDEX(CSDA!D$1:D$500,MATCH($CN$2,CSDA!C$1:C$500,0))*INDEX(PIS!V$1:V$500,MATCH(D926,PIS!C$1:C$500))+INDEX(ADJ!$A$1:$BZ$1000,MATCH(PAYROLL!D926,ADJ!A$1:A$500,0),MATCH(PAYROLL!CN$2,ADJ!$2:$2,0)),0)</f>
        <v/>
      </c>
      <c r="CO926">
        <f>IFERROR(INDEX(ADJ!$A$1:$BZ$1000,MATCH(PAYROLL!D926,ADJ!A$1:A$500,0),MATCH(PAYROLL!CO$2,ADJ!$2:$2,0)),0)</f>
        <v/>
      </c>
      <c r="CP926">
        <f>IFERROR(INDEX(ADJ!$A$1:$BZ$1000,MATCH(PAYROLL!D926,ADJ!A$1:A$500,0),MATCH(PAYROLL!CP$2,ADJ!$2:$2,0)),0)</f>
        <v/>
      </c>
      <c r="CQ926">
        <f>BP926-CL926-CI926-CM926-CN926-CO926-CP926-CC926</f>
        <v/>
      </c>
      <c r="CR926">
        <f>IFERROR(IF(RIGHT(INDEX(PIS!O$1:O$500,MATCH(D926,PIS!C$1:C$500,0)),5)="Gross",MIN(U926+V926,VLOOKUP("R700",TSC!B:C,2,0)*VLOOKUP("R101",TSC!B:C,2,0))*(VLOOKUP("T711",TSC!B:C,2,0)+VLOOKUP("T712",TSC!B:C,2,0))%,MIN(T926+V926,VLOOKUP("R700",TSC!B:C,2,0)*VLOOKUP("R101",TSC!B:C,2,0))*(VLOOKUP("T711",TSC!B:C,2,0)+VLOOKUP("T712",TSC!B:C,2,0)+VLOOKUP("R701",TSC!B:C,2,0))%),0)</f>
        <v/>
      </c>
      <c r="CS926">
        <f>IFERROR(IF(RIGHT(INDEX(PIS!O$1:O$500,MATCH(D926,PIS!C$1:C$500,0)),5)="Gross",MIN(U926+V926,VLOOKUP("R700",TSC!B:C,2,0)*VLOOKUP("R101",TSC!B:C,2,0))*(VLOOKUP("T714",TSC!B:C,2,0))%,MIN(T926+V926,VLOOKUP("R700",TSC!B:C,2,0)*VLOOKUP("R101",TSC!B:C,2,0))*(VLOOKUP("T704",TSC!B:C,2,0)+VLOOKUP("T714",TSC!B:C,2,0))%),0)</f>
        <v/>
      </c>
      <c r="CT926">
        <f>IFERROR(IF(RIGHT(INDEX(PIS!O$1:O$500,MATCH(D926,PIS!C$1:C$500,0)),5)="Gross",MIN(U926+V926,VLOOKUP("R700",TSC!B:C,2,0)*VLOOKUP("R101",TSC!B:C,2,0))*VLOOKUP("T705",TSC!B:C,2,0)%,MIN(T926+V926,VLOOKUP("R700",TSC!B:C,2,0)*VLOOKUP("R101",TSC!B:C,2,0))*VLOOKUP("T705",TSC!B:C,2,0)%),0)</f>
        <v/>
      </c>
      <c r="CU926">
        <f>IFERROR(IF(RIGHT(INDEX(PIS!O$1:O$500,MATCH(D926,PIS!C$1:C$500,0)),5)="Gross",MIN(U926+V926,VLOOKUP("R700",TSC!B:C,2,0)*VLOOKUP("R101",TSC!B:C,2,0))*(VLOOKUP("T713",TSC!B:C,2,0))%,MIN(T926+V926,VLOOKUP("R700",TSC!B:C,2,0)*VLOOKUP("R101",TSC!B:C,2,0))*(VLOOKUP("T713",TSC!B:C,2,0))%),0)</f>
        <v/>
      </c>
      <c r="CV926">
        <f>IFERROR(INDEX(ADJ!$A$1:$BZ$1000,MATCH(PAYROLL!D926,ADJ!A$1:A$500,0),MATCH(PAYROLL!CV$2,ADJ!$2:$2,0)),0)</f>
        <v/>
      </c>
      <c r="CW926">
        <f>IFERROR(INDEX(ADJ!$A$1:$BZ$1000,MATCH(PAYROLL!D926,ADJ!A$1:A$500,0),MATCH(PAYROLL!CW$2,ADJ!$2:$2,0)),0)</f>
        <v/>
      </c>
      <c r="CX926">
        <f>SUM(CR926:CW926)</f>
        <v/>
      </c>
      <c r="CY926">
        <f>ROUND(IF(CR926&gt;0,T926+V926*VLOOKUP("R202",TSC!$B$1:$C$500,2,0),0),0)</f>
        <v/>
      </c>
      <c r="CZ926">
        <f>IFERROR(INDEX(CSDA!D$1:D$500,MATCH($CZ$2,CSDA!C$1:C$500,0)),0)</f>
        <v/>
      </c>
      <c r="DA926">
        <f>ROUND(T926*0.7%,0)</f>
        <v/>
      </c>
      <c r="DB926">
        <f>ROUND(T926/12,0)</f>
        <v/>
      </c>
      <c r="DC926">
        <f ref="DC926" t="array">IFERROR(INDEX(CSDA!D$1:D$500,MATCH("Trích giữ"&amp;PAYROLL!DC$2,CSDA!A$1:A$500&amp;CSDA!C$1:C$500,0)),0)</f>
        <v/>
      </c>
      <c r="DD926">
        <f ref="DD926" t="array">IFERROR(INDEX(CSDA!D$1:D$500,MATCH("Trích giữ"&amp;PAYROLL!DD$2,CSDA!A$1:A$500&amp;CSDA!C$1:C$500,0)),0)</f>
        <v/>
      </c>
      <c r="DE926">
        <f ref="DE926" t="array">IFERROR(INDEX(CSDA!D$1:D$500,MATCH("Trích giữ"&amp;PAYROLL!DE$2,CSDA!A$1:A$500&amp;CSDA!C$1:C$500,0)),0)</f>
        <v/>
      </c>
      <c r="DF926">
        <f>IFERROR(INDEX(CSDA!D$1:D$500,MATCH(PAYROLL!DF$2,CSDA!C$1:C$500,0)),0)</f>
        <v/>
      </c>
      <c r="DG926">
        <f ref="DG926" t="array">IFERROR(INDEX(CSDA!D$1:D$500,MATCH("Trích giữ"&amp;PAYROLL!DG$2,CSDA!A$1:A$500&amp;CSDA!C$1:C$500,0)),0)</f>
        <v/>
      </c>
      <c r="DH926">
        <f>ROUND(T926/26,0)</f>
        <v/>
      </c>
      <c r="DI926">
        <f ref="DI926" t="array">IFERROR(INDEX(CSDA!D$1:D$500,MATCH("Trích giữ"&amp;PAYROLL!DI$2,CSDA!A$1:A$500&amp;CSDA!C$1:C$500,0)),0)</f>
        <v/>
      </c>
      <c r="DJ926">
        <f>IF(U926=0,T926*21.5%-BL926,0)</f>
        <v/>
      </c>
      <c r="DK926">
        <f ref="DK926" t="array">IFERROR(INDEX(CSDA!D$1:D$500,MATCH("Trích giữ"&amp;PAYROLL!DK$2,CSDA!A$1:A$500&amp;CSDA!C$1:C$500,0)),0)</f>
        <v/>
      </c>
      <c r="DL926">
        <f>IFERROR(INDEX(CSDA!D$1:D$500,MATCH(PAYROLL!DL$2,CSDA!C$1:C$500,0))/12,0)</f>
        <v/>
      </c>
      <c r="DM926">
        <f>SUM(DB926:DL926)</f>
        <v/>
      </c>
      <c r="DN926">
        <f>IFERROR(INDEX(ADJ!$A$1:$BZ$1000,MATCH(PAYROLL!D926,ADJ!A$1:A$500,0),MATCH(PAYROLL!DN$2,ADJ!$2:$2,0)),0)</f>
        <v/>
      </c>
      <c r="DO926">
        <f>IFERROR(SUM(BP926,DM926:DN926,CX926:DA926)-DT926,0)</f>
        <v/>
      </c>
      <c r="DP926">
        <f ref="DP926" t="array">SUM(BW926*IFERROR(INDEX(CSDA!D$1:D$500,MATCH(BW$2,CSDA!C$1:C$500,0)),0)%,CX926*IFERROR(INDEX(CSDA!D$1:D$500,MATCH(CX$2,CSDA!C$1:C$500,0)),0)%,DA926*IFERROR(INDEX(CSDA!D$1:D$500,MATCH(DA$2,CSDA!C$1:C$500,0)),0)%,DB926*IFERROR(INDEX(CSDA!D$1:D$500,MATCH(DB$2,CSDA!C$1:C$500,0)),0)%,DF926*IFERROR(INDEX(CSDA!D$1:D$500,MATCH("Phí dịch vụ"&amp;PAYROLL!DF$2,CSDA!A$1:A$500&amp;CSDA!C$1:C$500,0)),0)%,DC926*IFERROR(INDEX(CSDA!D$1:D$500,MATCH("Phí dịch vụ"&amp;PAYROLL!DC$2,CSDA!A$1:A$500&amp;CSDA!C$1:C$500,0)),0)%,DH926*IFERROR(INDEX(CSDA!D$1:D$500,MATCH("Phí dịch vụ"&amp;PAYROLL!DH$2,CSDA!A$1:A$500&amp;CSDA!C$1:C$500,0)),0)%,DJ926*IFERROR(INDEX(CSDA!D$1:D$500,MATCH("Phí dịch vụ"&amp;PAYROLL!DJ$2,CSDA!A$1:A$500&amp;CSDA!C$1:C$500,0)),0)%,BN926*IFERROR(INDEX(CSDA!D$1:D$500,MATCH(BN$2,CSDA!C$1:C$500,0)),0)%)-BN926*7%</f>
        <v/>
      </c>
      <c r="DQ926">
        <f>IFERROR(INDEX(ADJ!$A$1:$BZ$1000,MATCH(PAYROLL!D926,ADJ!A$1:A$500,0),MATCH(PAYROLL!DQ$2,ADJ!$2:$2,0)),0)</f>
        <v/>
      </c>
      <c r="DR926">
        <f>IFERROR(INDEX(ADJ!$A$1:$BZ$1000,MATCH(PAYROLL!D926,ADJ!A$1:A$500,0),MATCH(PAYROLL!DR$2,ADJ!$2:$2,0)),0)</f>
        <v/>
      </c>
      <c r="DS926">
        <f>SUM(DP926:DR926)</f>
        <v/>
      </c>
      <c r="DT926">
        <f>EK926</f>
        <v/>
      </c>
      <c r="DU926">
        <f>SUM(DO926:DR926)</f>
        <v/>
      </c>
      <c r="DV926">
        <f>ROUND(DU926*0.1,0)</f>
        <v/>
      </c>
      <c r="DW926">
        <f>DU926+DV926</f>
        <v/>
      </c>
      <c r="DZ926">
        <f>IFERROR(INDEX(ADJ!$A$1:$BZ$1000,MATCH(PAYROLL!$D926,ADJ!A$1:A$500,0),MATCH(PAYROLL!DZ$2,ADJ!$2:$2,0)),0)</f>
        <v/>
      </c>
      <c r="EA926">
        <f>IFERROR(INDEX(ADJ!$A$1:$BZ$1000,MATCH(PAYROLL!$D926,ADJ!A$1:A$500,0),MATCH(PAYROLL!EA$2,ADJ!$2:$2,0)),0)</f>
        <v/>
      </c>
      <c r="EB926">
        <f>IFERROR(INDEX(ADJ!$A$1:$BZ$1000,MATCH(PAYROLL!$D926,ADJ!A$1:A$500,0),MATCH(PAYROLL!EB$2,ADJ!$2:$2,0)),0)</f>
        <v/>
      </c>
      <c r="EC926">
        <f>IFERROR(INDEX(ADJ!$A$1:$BZ$1000,MATCH(PAYROLL!$D926,ADJ!A$1:A$500,0),MATCH(PAYROLL!EC$2,ADJ!$2:$2,0)),0)</f>
        <v/>
      </c>
      <c r="ED926">
        <f>IFERROR(INDEX(ADJ!$A$1:$BZ$1000,MATCH(PAYROLL!$D926,ADJ!A$1:A$500,0),MATCH(PAYROLL!ED$2,ADJ!$2:$2,0)),0)</f>
        <v/>
      </c>
      <c r="EE926">
        <f>IFERROR(INDEX(ADJ!$A$1:$BZ$1000,MATCH(PAYROLL!$D926,ADJ!A$1:A$500,0),MATCH(PAYROLL!EE$2,ADJ!$2:$2,0)),0)</f>
        <v/>
      </c>
      <c r="EF926">
        <f>IFERROR(INDEX(ADJ!$A$1:$BZ$1000,MATCH(PAYROLL!$D926,ADJ!A$1:A$500,0),MATCH(PAYROLL!EF$2,ADJ!$2:$2,0)),0)</f>
        <v/>
      </c>
      <c r="EG926">
        <f>IFERROR(INDEX(ADJ!$A$1:$BZ$1000,MATCH(PAYROLL!$D926,ADJ!A$1:A$500,0),MATCH(PAYROLL!EG$2,ADJ!$2:$2,0)),0)</f>
        <v/>
      </c>
      <c r="EH926">
        <f>IFERROR(INDEX(ADJ!$A$1:$BZ$1000,MATCH(PAYROLL!$D926,ADJ!A$1:A$500,0),MATCH(PAYROLL!EH$2,ADJ!$2:$2,0)),0)</f>
        <v/>
      </c>
      <c r="EI926">
        <f>IFERROR(INDEX(ADJ!$A$1:$BZ$1000,MATCH(PAYROLL!D926,ADJ!A$1:A$500,0),MATCH(PAYROLL!EI$2,ADJ!$2:$2,0)),0)</f>
        <v/>
      </c>
      <c r="EJ926">
        <f>IFERROR(INDEX(ADJ!$A$1:$BZ$1000,MATCH(PAYROLL!$D926,ADJ!A$1:A$500,0),MATCH(PAYROLL!EJ$2,ADJ!$2:$2,0)),0)</f>
        <v/>
      </c>
      <c r="EK926">
        <f>SUM(DZ926:EJ926)</f>
        <v/>
      </c>
    </row>
    <row r="927">
      <c r="A927" t="n">
        <v>925</v>
      </c>
      <c r="B927" t="inlineStr">
        <is>
          <t>Thào Bình</t>
        </is>
      </c>
      <c r="D927" t="inlineStr">
        <is>
          <t>150343-02</t>
        </is>
      </c>
      <c r="S927">
        <f>IFERROR(INDEX(PIS!$A$1:$BZ$1000,MATCH($D927,PIS!C$1:C$500,0),MATCH("Lương CB tháng trước",PIS!$1:$1,0)),0)</f>
        <v/>
      </c>
      <c r="T927">
        <f>IFERROR(INDEX(PIS!$A$1:$BZ$1000,MATCH($D927,PIS!C$1:C$500,0),MATCH("Lương CB hiện tại",PIS!$1:$1,0)),0)</f>
        <v/>
      </c>
      <c r="U927">
        <f>IFERROR(INDEX(PIS!$A$1:$BZ$1000,MATCH($D927,PIS!C$1:C$500,0),MATCH("Lương đóng BHBB",PIS!$1:$1,0)),0)</f>
        <v/>
      </c>
      <c r="V927">
        <f>IFERROR(INDEX(PIS!$A$1:$BZ$1000,MATCH($D927,PIS!C$1:C$500,0),MATCH(V$2,PIS!$2:$2,0)),0)</f>
        <v/>
      </c>
      <c r="W927">
        <f>IFERROR(INDEX(PIS!$A$1:$BZ$1000,MATCH($D927,PIS!C$1:C$500,0),MATCH(W$2,PIS!$2:$2,0)),0)</f>
        <v/>
      </c>
      <c r="X927">
        <f>IFERROR(INDEX(PIS!$A$1:$BZ$1000,MATCH($D927,PIS!C$1:C$500,0),MATCH(X$2,PIS!$2:$2,0)),0)</f>
        <v/>
      </c>
      <c r="Y927">
        <f>IFERROR(INDEX(PIS!$A$1:$BZ$1000,MATCH($D927,PIS!C$1:C$500,0),MATCH(Y$2,PIS!$2:$2,0)),0)</f>
        <v/>
      </c>
      <c r="Z927">
        <f>IFERROR(INDEX(PIS!$A$1:$BZ$1000,MATCH($D927,PIS!C$1:C$500,0),MATCH(Z$2,PIS!$2:$2,0)),0)</f>
        <v/>
      </c>
      <c r="AA927">
        <f>IFERROR(INDEX(PIS!$A$1:$BZ$1000,MATCH($D927,PIS!C$1:C$500,0),MATCH(AA$2,PIS!$2:$2,0)),0)</f>
        <v/>
      </c>
      <c r="AB927">
        <f>IFERROR(INDEX(PIS!$A$1:$BZ$1000,MATCH($D927,PIS!C$1:C$500,0),MATCH(AB$2,PIS!$2:$2,0)),0)</f>
        <v/>
      </c>
      <c r="AC927">
        <f>SUM(V927:AB927)</f>
        <v/>
      </c>
      <c r="AD927">
        <f>IFERROR(INDEX(TIMESHEET!$A$1:$AI$5000,MATCH($D927,TIMESHEET!A$1:A$500,0),MATCH("T100",TIMESHEET!$2:$2,0))-2,0)</f>
        <v/>
      </c>
      <c r="AE927">
        <f>IFERROR(INDEX(TIMESHEET!$A$1:$AI$5000,MATCH($D927,TIMESHEET!A$1:A$500,0),MATCH("T202",TIMESHEET!$2:$2,0)),0)</f>
        <v/>
      </c>
      <c r="AF927">
        <f>IFERROR(INDEX(TIMESHEET!$A$1:$AI$5000,MATCH($D927,TIMESHEET!A$1:A$500,0),MATCH("T302",TIMESHEET!$2:$2,0)),0)</f>
        <v/>
      </c>
      <c r="AG927">
        <f>IFERROR(INDEX(TIMESHEET!$A$1:$AI$5000,MATCH($D927,TIMESHEET!A$1:A$500,0),MATCH("T406",TIMESHEET!$2:$2,0)),0)</f>
        <v/>
      </c>
      <c r="AH927">
        <f>AE927+AG927</f>
        <v/>
      </c>
      <c r="AI927">
        <f>IFERROR(INDEX(TIMESHEET!$A$1:$AI$5000,MATCH($D927,TIMESHEET!A$1:A$500,0),MATCH("T701",TIMESHEET!$2:$2,0)),0)</f>
        <v/>
      </c>
      <c r="AJ927">
        <f>IFERROR(INDEX(TIMESHEET!$A$1:$AI$5000,MATCH($D927,TIMESHEET!B$1:B$500,0),MATCH("T320",TIMESHEET!$2:$2,0)),0)</f>
        <v/>
      </c>
      <c r="AK927">
        <f>IFERROR(IF(LEFT(INDEX(PIS!O$1:O$500,MATCH(D927,PIS!C$1:C$500)),1)="M",T927/AD927*SUM(AE927:AG927),T927*AD927),0)</f>
        <v/>
      </c>
      <c r="AL927">
        <f>IFERROR(INDEX(ADJ!$A$1:$BZ$1000,MATCH(PAYROLL!D927,ADJ!A$1:A$500,0),MATCH(PAYROLL!AL$2,ADJ!$2:$2,0)),0)</f>
        <v/>
      </c>
      <c r="AM927">
        <f>SUM(AK927:AL927)</f>
        <v/>
      </c>
      <c r="AN927">
        <f>IFERROR(ROUND(V927/$AD927*$AH927,0),0)</f>
        <v/>
      </c>
      <c r="AO927">
        <f>IFERROR(ROUND(W927/$AD927*$AH927,0),0)</f>
        <v/>
      </c>
      <c r="AP927">
        <f>IFERROR(ROUND(X927/$AD927*$AE927,0),0)</f>
        <v/>
      </c>
      <c r="AQ927">
        <f>IFERROR(ROUND(Y927/$AD927*$AH927,0),0)</f>
        <v/>
      </c>
      <c r="AR927">
        <f>IFERROR(ROUND(Z927/$AD927*$AH927,0),0)</f>
        <v/>
      </c>
      <c r="AS927">
        <f>IFERROR(ROUND(AA927/$AD927*$AH927,0),0)</f>
        <v/>
      </c>
      <c r="AT927">
        <f>IFERROR(IF((AE927+AF927+AG927)&gt;13,AB927,ROUND(AB927/AD927*AH927,0)),0)</f>
        <v/>
      </c>
      <c r="AU927">
        <f>IFERROR(INDEX(ADJ!$A$1:$BZ$1000,MATCH(PAYROLL!D927,ADJ!A$1:A$500,0),MATCH(PAYROLL!AU$2,ADJ!$2:$2,0)),0)</f>
        <v/>
      </c>
      <c r="AV927">
        <f>ROUND(SUM(AN927:AU927),0)</f>
        <v/>
      </c>
      <c r="AW927">
        <f>IFERROR(INDEX(TIMESHEET!$A$1:$AI$5000,MATCH(PAYROLL!D927,TIMESHEET!A$1:A$500,0),MATCH("T620",TIMESHEET!$2:$2,0)),0)</f>
        <v/>
      </c>
      <c r="AX927">
        <f>IFERROR(INDEX(TIMESHEET!$A$1:$AI$5000,MATCH(PAYROLL!D927,TIMESHEET!A$1:A$500,0),MATCH("T601",TIMESHEET!$2:$2,0)),0)</f>
        <v/>
      </c>
      <c r="AY927">
        <f>IFERROR(INDEX(TIMESHEET!$A$1:$AI$5000,MATCH(PAYROLL!D927,TIMESHEET!A$1:A$500,0),MATCH("T602",TIMESHEET!$2:$2,0)),0)</f>
        <v/>
      </c>
      <c r="AZ927">
        <f>IFERROR(INDEX(TIMESHEET!$A$1:$AI$5000,MATCH(PAYROLL!D927,TIMESHEET!A$1:A$500,0),MATCH("T603",TIMESHEET!$2:$2,0)),0)</f>
        <v/>
      </c>
      <c r="BA927">
        <f>IFERROR(INDEX(TIMESHEET!$A$1:$AI$5000,MATCH(PAYROLL!D927,TIMESHEET!A$1:A$500,0),MATCH("T611",TIMESHEET!$2:$2,0)),0)</f>
        <v/>
      </c>
      <c r="BB927">
        <f>IFERROR(INDEX(TIMESHEET!$A$1:$AI$5000,MATCH(PAYROLL!D927,TIMESHEET!A$1:A$500,0),MATCH("T612",TIMESHEET!$2:$2,0)),0)</f>
        <v/>
      </c>
      <c r="BC927">
        <f>IFERROR(INDEX(TIMESHEET!$A$1:$AI$5000,MATCH(PAYROLL!D927,TIMESHEET!A$1:A$500,0),MATCH("T613",TIMESHEET!$2:$2,0)),0)</f>
        <v/>
      </c>
      <c r="BD927">
        <f>IFERROR(INDEX(TIMESHEET!$A$1:$AI$5000,MATCH(PAYROLL!D927,TIMESHEET!A$1:A$500,0),MATCH("T500",TIMESHEET!$2:$2,0)),0)</f>
        <v/>
      </c>
      <c r="BE927">
        <f>IFERROR(IF(LEFT(INDEX(PIS!O$1:O$500,MATCH(D927,PIS!C$1:C$500)),1)="M",T927/AD927/8*(AW927+AX927*1.5+AY927*2+AZ927*3+BA927*2.1+BB927*2.7+BC927*3.9+BD927*0.3),T927/8*(AW927+AX927*1.5+AY927*2+AZ927*3+BA927*2.1+BB927*2.7+BC927*3.9+BD927*0.3)),0)</f>
        <v/>
      </c>
      <c r="BF927">
        <f>IFERROR(INDEX(ADJ!$A$1:$BZ$1000,MATCH(PAYROLL!$D927,ADJ!A$1:A$500,0),MATCH(PAYROLL!BF$2,ADJ!$2:$2,0)),0)</f>
        <v/>
      </c>
      <c r="BG927">
        <f>IFERROR(INDEX(ADJ!$A$1:$BZ$1000,MATCH(PAYROLL!D927,ADJ!A$1:A$500,0),MATCH(PAYROLL!BG$2,ADJ!$2:$2,0)),0)</f>
        <v/>
      </c>
      <c r="BH927">
        <f>IFERROR(INDEX(ADJ!$A$1:$BZ$1000,MATCH(PAYROLL!D927,ADJ!A$1:A$500,0),MATCH(PAYROLL!BH$2,ADJ!$2:$2,0)),0)</f>
        <v/>
      </c>
      <c r="BI927">
        <f>IFERROR(INDEX(ADJ!$A$1:$BZ$1000,MATCH(PAYROLL!D927,ADJ!A$1:A$500,0),MATCH(PAYROLL!BI$2,ADJ!$2:$2,0)),0)</f>
        <v/>
      </c>
      <c r="BJ927">
        <f>IFERROR(INDEX(ADJ!$A$1:$BZ$1000,MATCH(PAYROLL!D927,ADJ!A$1:A$500,0),MATCH(PAYROLL!BJ$2,ADJ!$2:$2,0)),0)</f>
        <v/>
      </c>
      <c r="BK927">
        <f>SUM(BF927:BJ927)</f>
        <v/>
      </c>
      <c r="BL927">
        <f>IFERROR(INDEX(ADJ!$A$1:$BZ$1000,MATCH(PAYROLL!D927,ADJ!A$1:A$500,0),MATCH(PAYROLL!BL$2,ADJ!$2:$2,0)),0)</f>
        <v/>
      </c>
      <c r="BM927">
        <f>IFERROR(INDEX(ADJ!$A$1:$BZ$1000,MATCH(PAYROLL!D927,ADJ!A$1:A$500,0),MATCH(PAYROLL!BM$2,ADJ!$2:$2,0)),0)</f>
        <v/>
      </c>
      <c r="BN927">
        <f>IFERROR(INDEX(ADJ!$A$1:$BZ$1000,MATCH(PAYROLL!D927,ADJ!A$1:A$500,0),MATCH(PAYROLL!BN$2,ADJ!$2:$2,0)),0)</f>
        <v/>
      </c>
      <c r="BO927">
        <f>IFERROR(INDEX(ADJ!$A$1:$BZ$1000,MATCH(PAYROLL!D927,ADJ!A$1:A$500,0),MATCH(PAYROLL!BO$2,ADJ!$2:$2,0)),0)</f>
        <v/>
      </c>
      <c r="BP927">
        <f>SUM(AM927,AV927,BE927,BK927,BL927:BO927)</f>
        <v/>
      </c>
      <c r="BQ927">
        <f>BO927</f>
        <v/>
      </c>
      <c r="BR927">
        <f>IFERROR(ROUND(IF(LEFT(INDEX(PIS!O$1:O$500,MATCH(D927,PIS!C$1:C$500)),1)="D",T927/8*(BD927*0.3),IF(LEFT(INDEX(PIS!O$1:O$500,MATCH(D927,PIS!C$1:C$500)),1)="H",T927*($BD927*0.3),T927/$AD927/8*($BD927*0.3))),0),0)</f>
        <v/>
      </c>
      <c r="BS927">
        <f>IF(AP927&lt;1,0,MIN(AP927,730000))</f>
        <v/>
      </c>
      <c r="BT927">
        <f>IFERROR(ROUND((BE927-SUM(AW927:BC927)*T927/AD927/8),0)-BR927,0)</f>
        <v/>
      </c>
      <c r="BU927">
        <f>AO927</f>
        <v/>
      </c>
      <c r="BV927">
        <f>SUM(BQ927:BU927)</f>
        <v/>
      </c>
      <c r="BW927">
        <f>BP927-BV927</f>
        <v/>
      </c>
      <c r="BX927">
        <f>IFERROR(IF(RIGHT(INDEX(PIS!O$1:O$500,MATCH(D927,PIS!C$1:C$500)),5)="Gross",MIN(U927+V927,VLOOKUP("R700",TSC!B:C,2,0)*VLOOKUP("R101",TSC!B:C,2,0))*VLOOKUP("R701",TSC!B:C,2,0)%,0),0)</f>
        <v/>
      </c>
      <c r="BY927">
        <f>IFERROR(IF(RIGHT(INDEX(PIS!O$1:O$500,MATCH(D927,PIS!C$1:C$500)),5)="Gross",MIN(U927+V927,VLOOKUP("R700",TSC!B:C,2,0)*VLOOKUP("R101",TSC!B:C,2,0))*VLOOKUP("T704",TSC!B:C,2,0)%,0),0)</f>
        <v/>
      </c>
      <c r="BZ927">
        <f>IFERROR(IF(RIGHT(INDEX(PIS!O$1:O$500,MATCH(D927,PIS!C$1:C$500)),5)="Gross",MIN(U927+V927,VLOOKUP("R700",TSC!B:C,2,0)*VLOOKUP("1",TSC!F:G,2,0))*VLOOKUP("T705",TSC!B:C,2,0)%,0),0)</f>
        <v/>
      </c>
      <c r="CA927">
        <f>IFERROR(INDEX(ADJ!$A$1:$BZ$1000,MATCH(PAYROLL!D927,ADJ!A$1:A$500,0),MATCH(PAYROLL!CA$2,ADJ!$2:$2,0)),0)</f>
        <v/>
      </c>
      <c r="CB927">
        <f>IFERROR(INDEX(ADJ!$A$1:$BZ$1000,MATCH(PAYROLL!D927,ADJ!A$1:A$500,0),MATCH(PAYROLL!CB$2,ADJ!$2:$2,0)),0)</f>
        <v/>
      </c>
      <c r="CC927">
        <f>SUM(BX927:CB927)</f>
        <v/>
      </c>
      <c r="CD927">
        <f>IFERROR(INDEX(PIS!$A$1:$BZ$1000,MATCH(PAYROLL!D927,PIS!C$1:C$500,0),MATCH(PAYROLL!CD$1,PIS!$1:$1,0)),0)</f>
        <v/>
      </c>
      <c r="CE927">
        <f>IFERROR(IF(OR(INDEX(PIS!P$1:P$500,MATCH(D927,PIS!C$1:C$500,0))="LT2",INDEX(PIS!P$1:P$500,MATCH(D927,PIS!C$1:C$500,0))="P10"),0,SUM(CC927,CD927*VLOOKUP("R601",TSC!B:C,2,0),VLOOKUP("R602",TSC!B:C,2,0))),0)</f>
        <v/>
      </c>
      <c r="CF927">
        <f>MAX(BW927-CE927,0)</f>
        <v/>
      </c>
      <c r="CG927">
        <f>IFERROR(IF(OR(RIGHT(INDEX(PIS!P$1:P$500,MATCH(D927,PIS!C$1:C$500)),5)="P10",RIGHT(INDEX(PIS!P$1:P$500,MATCH(D927,PIS!C$1:C$500)),5)="CK"),0,IF(CF927&lt;=5000000,CF927*5%,IF(CF927&lt;=10000000,CF927*10%-250000,IF(CF927&lt;=18000000,CF927*15%-750000,IF(CF927&lt;=32000000,CF927*20%-1650000,IF(CF927&lt;=52000000,CF927*25%-3250000,IF(CF927&lt;=80000000,BH927*30%-5850000,CF927*35%-9850000))))))),0)</f>
        <v/>
      </c>
      <c r="CH927">
        <f>IFERROR(IF(OR(INDEX(PIS!P$1:P$500,MATCH(D927,PIS!C$1:C$500))="LT",INDEX(PIS!P$1:P$500,MATCH(D927,PIS!C$1:C$500))="CK"),0,IF(CF927&lt;2000000,0,CF927*10%)),0)</f>
        <v/>
      </c>
      <c r="CI927">
        <f>IFERROR(INDEX(ADJ!$A$1:$BZ$1000,MATCH(PAYROLL!D927,ADJ!A$1:A$500,0),MATCH(PAYROLL!CI$2,ADJ!$2:$2,0)),0)</f>
        <v/>
      </c>
      <c r="CJ927">
        <f>IFERROR(INDEX(ADJ!$A$1:$BZ$1000,MATCH(PAYROLL!D927,ADJ!A$1:A$500,0),MATCH(PAYROLL!CJ$2,ADJ!$2:$2,0)),0)</f>
        <v/>
      </c>
      <c r="CK927">
        <f>IFERROR(INDEX(ADJ!$A$1:$BZ$1000,MATCH(PAYROLL!D927,ADJ!A$1:A$500,0),MATCH(PAYROLL!CK$2,ADJ!$2:$2,0)),0)</f>
        <v/>
      </c>
      <c r="CL927">
        <f>SUM(CG927:CK927)</f>
        <v/>
      </c>
      <c r="CM927">
        <f>ROUND(SUM(CH927:CK927),0)</f>
        <v/>
      </c>
      <c r="CN927">
        <f>IFERROR(INDEX(CSDA!D$1:D$500,MATCH($CN$2,CSDA!C$1:C$500,0))*INDEX(PIS!V$1:V$500,MATCH(D927,PIS!C$1:C$500))+INDEX(ADJ!$A$1:$BZ$1000,MATCH(PAYROLL!D927,ADJ!A$1:A$500,0),MATCH(PAYROLL!CN$2,ADJ!$2:$2,0)),0)</f>
        <v/>
      </c>
      <c r="CO927">
        <f>IFERROR(INDEX(ADJ!$A$1:$BZ$1000,MATCH(PAYROLL!D927,ADJ!A$1:A$500,0),MATCH(PAYROLL!CO$2,ADJ!$2:$2,0)),0)</f>
        <v/>
      </c>
      <c r="CP927">
        <f>IFERROR(INDEX(ADJ!$A$1:$BZ$1000,MATCH(PAYROLL!D927,ADJ!A$1:A$500,0),MATCH(PAYROLL!CP$2,ADJ!$2:$2,0)),0)</f>
        <v/>
      </c>
      <c r="CQ927">
        <f>BP927-CL927-CI927-CM927-CN927-CO927-CP927-CC927</f>
        <v/>
      </c>
      <c r="CR927">
        <f>IFERROR(IF(RIGHT(INDEX(PIS!O$1:O$500,MATCH(D927,PIS!C$1:C$500,0)),5)="Gross",MIN(U927+V927,VLOOKUP("R700",TSC!B:C,2,0)*VLOOKUP("R101",TSC!B:C,2,0))*(VLOOKUP("T711",TSC!B:C,2,0)+VLOOKUP("T712",TSC!B:C,2,0))%,MIN(T927+V927,VLOOKUP("R700",TSC!B:C,2,0)*VLOOKUP("R101",TSC!B:C,2,0))*(VLOOKUP("T711",TSC!B:C,2,0)+VLOOKUP("T712",TSC!B:C,2,0)+VLOOKUP("R701",TSC!B:C,2,0))%),0)</f>
        <v/>
      </c>
      <c r="CS927">
        <f>IFERROR(IF(RIGHT(INDEX(PIS!O$1:O$500,MATCH(D927,PIS!C$1:C$500,0)),5)="Gross",MIN(U927+V927,VLOOKUP("R700",TSC!B:C,2,0)*VLOOKUP("R101",TSC!B:C,2,0))*(VLOOKUP("T714",TSC!B:C,2,0))%,MIN(T927+V927,VLOOKUP("R700",TSC!B:C,2,0)*VLOOKUP("R101",TSC!B:C,2,0))*(VLOOKUP("T704",TSC!B:C,2,0)+VLOOKUP("T714",TSC!B:C,2,0))%),0)</f>
        <v/>
      </c>
      <c r="CT927">
        <f>IFERROR(IF(RIGHT(INDEX(PIS!O$1:O$500,MATCH(D927,PIS!C$1:C$500,0)),5)="Gross",MIN(U927+V927,VLOOKUP("R700",TSC!B:C,2,0)*VLOOKUP("R101",TSC!B:C,2,0))*VLOOKUP("T705",TSC!B:C,2,0)%,MIN(T927+V927,VLOOKUP("R700",TSC!B:C,2,0)*VLOOKUP("R101",TSC!B:C,2,0))*VLOOKUP("T705",TSC!B:C,2,0)%),0)</f>
        <v/>
      </c>
      <c r="CU927">
        <f>IFERROR(IF(RIGHT(INDEX(PIS!O$1:O$500,MATCH(D927,PIS!C$1:C$500,0)),5)="Gross",MIN(U927+V927,VLOOKUP("R700",TSC!B:C,2,0)*VLOOKUP("R101",TSC!B:C,2,0))*(VLOOKUP("T713",TSC!B:C,2,0))%,MIN(T927+V927,VLOOKUP("R700",TSC!B:C,2,0)*VLOOKUP("R101",TSC!B:C,2,0))*(VLOOKUP("T713",TSC!B:C,2,0))%),0)</f>
        <v/>
      </c>
      <c r="CV927">
        <f>IFERROR(INDEX(ADJ!$A$1:$BZ$1000,MATCH(PAYROLL!D927,ADJ!A$1:A$500,0),MATCH(PAYROLL!CV$2,ADJ!$2:$2,0)),0)</f>
        <v/>
      </c>
      <c r="CW927">
        <f>IFERROR(INDEX(ADJ!$A$1:$BZ$1000,MATCH(PAYROLL!D927,ADJ!A$1:A$500,0),MATCH(PAYROLL!CW$2,ADJ!$2:$2,0)),0)</f>
        <v/>
      </c>
      <c r="CX927">
        <f>SUM(CR927:CW927)</f>
        <v/>
      </c>
      <c r="CY927">
        <f>ROUND(IF(CR927&gt;0,T927+V927*VLOOKUP("R202",TSC!$B$1:$C$500,2,0),0),0)</f>
        <v/>
      </c>
      <c r="CZ927">
        <f>IFERROR(INDEX(CSDA!D$1:D$500,MATCH($CZ$2,CSDA!C$1:C$500,0)),0)</f>
        <v/>
      </c>
      <c r="DA927">
        <f>ROUND(T927*0.7%,0)</f>
        <v/>
      </c>
      <c r="DB927">
        <f>ROUND(T927/12,0)</f>
        <v/>
      </c>
      <c r="DC927">
        <f ref="DC927" t="array">IFERROR(INDEX(CSDA!D$1:D$500,MATCH("Trích giữ"&amp;PAYROLL!DC$2,CSDA!A$1:A$500&amp;CSDA!C$1:C$500,0)),0)</f>
        <v/>
      </c>
      <c r="DD927">
        <f ref="DD927" t="array">IFERROR(INDEX(CSDA!D$1:D$500,MATCH("Trích giữ"&amp;PAYROLL!DD$2,CSDA!A$1:A$500&amp;CSDA!C$1:C$500,0)),0)</f>
        <v/>
      </c>
      <c r="DE927">
        <f ref="DE927" t="array">IFERROR(INDEX(CSDA!D$1:D$500,MATCH("Trích giữ"&amp;PAYROLL!DE$2,CSDA!A$1:A$500&amp;CSDA!C$1:C$500,0)),0)</f>
        <v/>
      </c>
      <c r="DF927">
        <f>IFERROR(INDEX(CSDA!D$1:D$500,MATCH(PAYROLL!DF$2,CSDA!C$1:C$500,0)),0)</f>
        <v/>
      </c>
      <c r="DG927">
        <f ref="DG927" t="array">IFERROR(INDEX(CSDA!D$1:D$500,MATCH("Trích giữ"&amp;PAYROLL!DG$2,CSDA!A$1:A$500&amp;CSDA!C$1:C$500,0)),0)</f>
        <v/>
      </c>
      <c r="DH927">
        <f>ROUND(T927/26,0)</f>
        <v/>
      </c>
      <c r="DI927">
        <f ref="DI927" t="array">IFERROR(INDEX(CSDA!D$1:D$500,MATCH("Trích giữ"&amp;PAYROLL!DI$2,CSDA!A$1:A$500&amp;CSDA!C$1:C$500,0)),0)</f>
        <v/>
      </c>
      <c r="DJ927">
        <f>IF(U927=0,T927*21.5%-BL927,0)</f>
        <v/>
      </c>
      <c r="DK927">
        <f ref="DK927" t="array">IFERROR(INDEX(CSDA!D$1:D$500,MATCH("Trích giữ"&amp;PAYROLL!DK$2,CSDA!A$1:A$500&amp;CSDA!C$1:C$500,0)),0)</f>
        <v/>
      </c>
      <c r="DL927">
        <f>IFERROR(INDEX(CSDA!D$1:D$500,MATCH(PAYROLL!DL$2,CSDA!C$1:C$500,0))/12,0)</f>
        <v/>
      </c>
      <c r="DM927">
        <f>SUM(DB927:DL927)</f>
        <v/>
      </c>
      <c r="DN927">
        <f>IFERROR(INDEX(ADJ!$A$1:$BZ$1000,MATCH(PAYROLL!D927,ADJ!A$1:A$500,0),MATCH(PAYROLL!DN$2,ADJ!$2:$2,0)),0)</f>
        <v/>
      </c>
      <c r="DO927">
        <f>IFERROR(SUM(BP927,DM927:DN927,CX927:DA927)-DT927,0)</f>
        <v/>
      </c>
      <c r="DP927">
        <f ref="DP927" t="array">SUM(BW927*IFERROR(INDEX(CSDA!D$1:D$500,MATCH(BW$2,CSDA!C$1:C$500,0)),0)%,CX927*IFERROR(INDEX(CSDA!D$1:D$500,MATCH(CX$2,CSDA!C$1:C$500,0)),0)%,DA927*IFERROR(INDEX(CSDA!D$1:D$500,MATCH(DA$2,CSDA!C$1:C$500,0)),0)%,DB927*IFERROR(INDEX(CSDA!D$1:D$500,MATCH(DB$2,CSDA!C$1:C$500,0)),0)%,DF927*IFERROR(INDEX(CSDA!D$1:D$500,MATCH("Phí dịch vụ"&amp;PAYROLL!DF$2,CSDA!A$1:A$500&amp;CSDA!C$1:C$500,0)),0)%,DC927*IFERROR(INDEX(CSDA!D$1:D$500,MATCH("Phí dịch vụ"&amp;PAYROLL!DC$2,CSDA!A$1:A$500&amp;CSDA!C$1:C$500,0)),0)%,DH927*IFERROR(INDEX(CSDA!D$1:D$500,MATCH("Phí dịch vụ"&amp;PAYROLL!DH$2,CSDA!A$1:A$500&amp;CSDA!C$1:C$500,0)),0)%,DJ927*IFERROR(INDEX(CSDA!D$1:D$500,MATCH("Phí dịch vụ"&amp;PAYROLL!DJ$2,CSDA!A$1:A$500&amp;CSDA!C$1:C$500,0)),0)%,BN927*IFERROR(INDEX(CSDA!D$1:D$500,MATCH(BN$2,CSDA!C$1:C$500,0)),0)%)-BN927*7%</f>
        <v/>
      </c>
      <c r="DQ927">
        <f>IFERROR(INDEX(ADJ!$A$1:$BZ$1000,MATCH(PAYROLL!D927,ADJ!A$1:A$500,0),MATCH(PAYROLL!DQ$2,ADJ!$2:$2,0)),0)</f>
        <v/>
      </c>
      <c r="DR927">
        <f>IFERROR(INDEX(ADJ!$A$1:$BZ$1000,MATCH(PAYROLL!D927,ADJ!A$1:A$500,0),MATCH(PAYROLL!DR$2,ADJ!$2:$2,0)),0)</f>
        <v/>
      </c>
      <c r="DS927">
        <f>SUM(DP927:DR927)</f>
        <v/>
      </c>
      <c r="DT927">
        <f>EK927</f>
        <v/>
      </c>
      <c r="DU927">
        <f>SUM(DO927:DR927)</f>
        <v/>
      </c>
      <c r="DV927">
        <f>ROUND(DU927*0.1,0)</f>
        <v/>
      </c>
      <c r="DW927">
        <f>DU927+DV927</f>
        <v/>
      </c>
      <c r="DZ927">
        <f>IFERROR(INDEX(ADJ!$A$1:$BZ$1000,MATCH(PAYROLL!$D927,ADJ!A$1:A$500,0),MATCH(PAYROLL!DZ$2,ADJ!$2:$2,0)),0)</f>
        <v/>
      </c>
      <c r="EA927">
        <f>IFERROR(INDEX(ADJ!$A$1:$BZ$1000,MATCH(PAYROLL!$D927,ADJ!A$1:A$500,0),MATCH(PAYROLL!EA$2,ADJ!$2:$2,0)),0)</f>
        <v/>
      </c>
      <c r="EB927">
        <f>IFERROR(INDEX(ADJ!$A$1:$BZ$1000,MATCH(PAYROLL!$D927,ADJ!A$1:A$500,0),MATCH(PAYROLL!EB$2,ADJ!$2:$2,0)),0)</f>
        <v/>
      </c>
      <c r="EC927">
        <f>IFERROR(INDEX(ADJ!$A$1:$BZ$1000,MATCH(PAYROLL!$D927,ADJ!A$1:A$500,0),MATCH(PAYROLL!EC$2,ADJ!$2:$2,0)),0)</f>
        <v/>
      </c>
      <c r="ED927">
        <f>IFERROR(INDEX(ADJ!$A$1:$BZ$1000,MATCH(PAYROLL!$D927,ADJ!A$1:A$500,0),MATCH(PAYROLL!ED$2,ADJ!$2:$2,0)),0)</f>
        <v/>
      </c>
      <c r="EE927">
        <f>IFERROR(INDEX(ADJ!$A$1:$BZ$1000,MATCH(PAYROLL!$D927,ADJ!A$1:A$500,0),MATCH(PAYROLL!EE$2,ADJ!$2:$2,0)),0)</f>
        <v/>
      </c>
      <c r="EF927">
        <f>IFERROR(INDEX(ADJ!$A$1:$BZ$1000,MATCH(PAYROLL!$D927,ADJ!A$1:A$500,0),MATCH(PAYROLL!EF$2,ADJ!$2:$2,0)),0)</f>
        <v/>
      </c>
      <c r="EG927">
        <f>IFERROR(INDEX(ADJ!$A$1:$BZ$1000,MATCH(PAYROLL!$D927,ADJ!A$1:A$500,0),MATCH(PAYROLL!EG$2,ADJ!$2:$2,0)),0)</f>
        <v/>
      </c>
      <c r="EH927">
        <f>IFERROR(INDEX(ADJ!$A$1:$BZ$1000,MATCH(PAYROLL!$D927,ADJ!A$1:A$500,0),MATCH(PAYROLL!EH$2,ADJ!$2:$2,0)),0)</f>
        <v/>
      </c>
      <c r="EI927">
        <f>IFERROR(INDEX(ADJ!$A$1:$BZ$1000,MATCH(PAYROLL!D927,ADJ!A$1:A$500,0),MATCH(PAYROLL!EI$2,ADJ!$2:$2,0)),0)</f>
        <v/>
      </c>
      <c r="EJ927">
        <f>IFERROR(INDEX(ADJ!$A$1:$BZ$1000,MATCH(PAYROLL!$D927,ADJ!A$1:A$500,0),MATCH(PAYROLL!EJ$2,ADJ!$2:$2,0)),0)</f>
        <v/>
      </c>
      <c r="EK927">
        <f>SUM(DZ927:EJ927)</f>
        <v/>
      </c>
    </row>
    <row r="928">
      <c r="A928" t="n">
        <v>926</v>
      </c>
      <c r="B928" t="inlineStr">
        <is>
          <t>Sùng Thị Chu</t>
        </is>
      </c>
      <c r="D928" t="inlineStr">
        <is>
          <t>150342-02</t>
        </is>
      </c>
      <c r="S928">
        <f>IFERROR(INDEX(PIS!$A$1:$BZ$1000,MATCH($D928,PIS!C$1:C$500,0),MATCH("Lương CB tháng trước",PIS!$1:$1,0)),0)</f>
        <v/>
      </c>
      <c r="T928">
        <f>IFERROR(INDEX(PIS!$A$1:$BZ$1000,MATCH($D928,PIS!C$1:C$500,0),MATCH("Lương CB hiện tại",PIS!$1:$1,0)),0)</f>
        <v/>
      </c>
      <c r="U928">
        <f>IFERROR(INDEX(PIS!$A$1:$BZ$1000,MATCH($D928,PIS!C$1:C$500,0),MATCH("Lương đóng BHBB",PIS!$1:$1,0)),0)</f>
        <v/>
      </c>
      <c r="V928">
        <f>IFERROR(INDEX(PIS!$A$1:$BZ$1000,MATCH($D928,PIS!C$1:C$500,0),MATCH(V$2,PIS!$2:$2,0)),0)</f>
        <v/>
      </c>
      <c r="W928">
        <f>IFERROR(INDEX(PIS!$A$1:$BZ$1000,MATCH($D928,PIS!C$1:C$500,0),MATCH(W$2,PIS!$2:$2,0)),0)</f>
        <v/>
      </c>
      <c r="X928">
        <f>IFERROR(INDEX(PIS!$A$1:$BZ$1000,MATCH($D928,PIS!C$1:C$500,0),MATCH(X$2,PIS!$2:$2,0)),0)</f>
        <v/>
      </c>
      <c r="Y928">
        <f>IFERROR(INDEX(PIS!$A$1:$BZ$1000,MATCH($D928,PIS!C$1:C$500,0),MATCH(Y$2,PIS!$2:$2,0)),0)</f>
        <v/>
      </c>
      <c r="Z928">
        <f>IFERROR(INDEX(PIS!$A$1:$BZ$1000,MATCH($D928,PIS!C$1:C$500,0),MATCH(Z$2,PIS!$2:$2,0)),0)</f>
        <v/>
      </c>
      <c r="AA928">
        <f>IFERROR(INDEX(PIS!$A$1:$BZ$1000,MATCH($D928,PIS!C$1:C$500,0),MATCH(AA$2,PIS!$2:$2,0)),0)</f>
        <v/>
      </c>
      <c r="AB928">
        <f>IFERROR(INDEX(PIS!$A$1:$BZ$1000,MATCH($D928,PIS!C$1:C$500,0),MATCH(AB$2,PIS!$2:$2,0)),0)</f>
        <v/>
      </c>
      <c r="AC928">
        <f>SUM(V928:AB928)</f>
        <v/>
      </c>
      <c r="AD928">
        <f>IFERROR(INDEX(TIMESHEET!$A$1:$AI$5000,MATCH($D928,TIMESHEET!A$1:A$500,0),MATCH("T100",TIMESHEET!$2:$2,0))-2,0)</f>
        <v/>
      </c>
      <c r="AE928">
        <f>IFERROR(INDEX(TIMESHEET!$A$1:$AI$5000,MATCH($D928,TIMESHEET!A$1:A$500,0),MATCH("T202",TIMESHEET!$2:$2,0)),0)</f>
        <v/>
      </c>
      <c r="AF928">
        <f>IFERROR(INDEX(TIMESHEET!$A$1:$AI$5000,MATCH($D928,TIMESHEET!A$1:A$500,0),MATCH("T302",TIMESHEET!$2:$2,0)),0)</f>
        <v/>
      </c>
      <c r="AG928">
        <f>IFERROR(INDEX(TIMESHEET!$A$1:$AI$5000,MATCH($D928,TIMESHEET!A$1:A$500,0),MATCH("T406",TIMESHEET!$2:$2,0)),0)</f>
        <v/>
      </c>
      <c r="AH928">
        <f>AE928+AG928</f>
        <v/>
      </c>
      <c r="AI928">
        <f>IFERROR(INDEX(TIMESHEET!$A$1:$AI$5000,MATCH($D928,TIMESHEET!A$1:A$500,0),MATCH("T701",TIMESHEET!$2:$2,0)),0)</f>
        <v/>
      </c>
      <c r="AJ928">
        <f>IFERROR(INDEX(TIMESHEET!$A$1:$AI$5000,MATCH($D928,TIMESHEET!B$1:B$500,0),MATCH("T320",TIMESHEET!$2:$2,0)),0)</f>
        <v/>
      </c>
      <c r="AK928">
        <f>IFERROR(IF(LEFT(INDEX(PIS!O$1:O$500,MATCH(D928,PIS!C$1:C$500)),1)="M",T928/AD928*SUM(AE928:AG928),T928*AD928),0)</f>
        <v/>
      </c>
      <c r="AL928">
        <f>IFERROR(INDEX(ADJ!$A$1:$BZ$1000,MATCH(PAYROLL!D928,ADJ!A$1:A$500,0),MATCH(PAYROLL!AL$2,ADJ!$2:$2,0)),0)</f>
        <v/>
      </c>
      <c r="AM928">
        <f>SUM(AK928:AL928)</f>
        <v/>
      </c>
      <c r="AN928">
        <f>IFERROR(ROUND(V928/$AD928*$AH928,0),0)</f>
        <v/>
      </c>
      <c r="AO928">
        <f>IFERROR(ROUND(W928/$AD928*$AH928,0),0)</f>
        <v/>
      </c>
      <c r="AP928">
        <f>IFERROR(ROUND(X928/$AD928*$AE928,0),0)</f>
        <v/>
      </c>
      <c r="AQ928">
        <f>IFERROR(ROUND(Y928/$AD928*$AH928,0),0)</f>
        <v/>
      </c>
      <c r="AR928">
        <f>IFERROR(ROUND(Z928/$AD928*$AH928,0),0)</f>
        <v/>
      </c>
      <c r="AS928">
        <f>IFERROR(ROUND(AA928/$AD928*$AH928,0),0)</f>
        <v/>
      </c>
      <c r="AT928">
        <f>IFERROR(IF((AE928+AF928+AG928)&gt;13,AB928,ROUND(AB928/AD928*AH928,0)),0)</f>
        <v/>
      </c>
      <c r="AU928">
        <f>IFERROR(INDEX(ADJ!$A$1:$BZ$1000,MATCH(PAYROLL!D928,ADJ!A$1:A$500,0),MATCH(PAYROLL!AU$2,ADJ!$2:$2,0)),0)</f>
        <v/>
      </c>
      <c r="AV928">
        <f>ROUND(SUM(AN928:AU928),0)</f>
        <v/>
      </c>
      <c r="AW928">
        <f>IFERROR(INDEX(TIMESHEET!$A$1:$AI$5000,MATCH(PAYROLL!D928,TIMESHEET!A$1:A$500,0),MATCH("T620",TIMESHEET!$2:$2,0)),0)</f>
        <v/>
      </c>
      <c r="AX928">
        <f>IFERROR(INDEX(TIMESHEET!$A$1:$AI$5000,MATCH(PAYROLL!D928,TIMESHEET!A$1:A$500,0),MATCH("T601",TIMESHEET!$2:$2,0)),0)</f>
        <v/>
      </c>
      <c r="AY928">
        <f>IFERROR(INDEX(TIMESHEET!$A$1:$AI$5000,MATCH(PAYROLL!D928,TIMESHEET!A$1:A$500,0),MATCH("T602",TIMESHEET!$2:$2,0)),0)</f>
        <v/>
      </c>
      <c r="AZ928">
        <f>IFERROR(INDEX(TIMESHEET!$A$1:$AI$5000,MATCH(PAYROLL!D928,TIMESHEET!A$1:A$500,0),MATCH("T603",TIMESHEET!$2:$2,0)),0)</f>
        <v/>
      </c>
      <c r="BA928">
        <f>IFERROR(INDEX(TIMESHEET!$A$1:$AI$5000,MATCH(PAYROLL!D928,TIMESHEET!A$1:A$500,0),MATCH("T611",TIMESHEET!$2:$2,0)),0)</f>
        <v/>
      </c>
      <c r="BB928">
        <f>IFERROR(INDEX(TIMESHEET!$A$1:$AI$5000,MATCH(PAYROLL!D928,TIMESHEET!A$1:A$500,0),MATCH("T612",TIMESHEET!$2:$2,0)),0)</f>
        <v/>
      </c>
      <c r="BC928">
        <f>IFERROR(INDEX(TIMESHEET!$A$1:$AI$5000,MATCH(PAYROLL!D928,TIMESHEET!A$1:A$500,0),MATCH("T613",TIMESHEET!$2:$2,0)),0)</f>
        <v/>
      </c>
      <c r="BD928">
        <f>IFERROR(INDEX(TIMESHEET!$A$1:$AI$5000,MATCH(PAYROLL!D928,TIMESHEET!A$1:A$500,0),MATCH("T500",TIMESHEET!$2:$2,0)),0)</f>
        <v/>
      </c>
      <c r="BE928">
        <f>IFERROR(IF(LEFT(INDEX(PIS!O$1:O$500,MATCH(D928,PIS!C$1:C$500)),1)="M",T928/AD928/8*(AW928+AX928*1.5+AY928*2+AZ928*3+BA928*2.1+BB928*2.7+BC928*3.9+BD928*0.3),T928/8*(AW928+AX928*1.5+AY928*2+AZ928*3+BA928*2.1+BB928*2.7+BC928*3.9+BD928*0.3)),0)</f>
        <v/>
      </c>
      <c r="BF928">
        <f>IFERROR(INDEX(ADJ!$A$1:$BZ$1000,MATCH(PAYROLL!$D928,ADJ!A$1:A$500,0),MATCH(PAYROLL!BF$2,ADJ!$2:$2,0)),0)</f>
        <v/>
      </c>
      <c r="BG928">
        <f>IFERROR(INDEX(ADJ!$A$1:$BZ$1000,MATCH(PAYROLL!D928,ADJ!A$1:A$500,0),MATCH(PAYROLL!BG$2,ADJ!$2:$2,0)),0)</f>
        <v/>
      </c>
      <c r="BH928">
        <f>IFERROR(INDEX(ADJ!$A$1:$BZ$1000,MATCH(PAYROLL!D928,ADJ!A$1:A$500,0),MATCH(PAYROLL!BH$2,ADJ!$2:$2,0)),0)</f>
        <v/>
      </c>
      <c r="BI928">
        <f>IFERROR(INDEX(ADJ!$A$1:$BZ$1000,MATCH(PAYROLL!D928,ADJ!A$1:A$500,0),MATCH(PAYROLL!BI$2,ADJ!$2:$2,0)),0)</f>
        <v/>
      </c>
      <c r="BJ928">
        <f>IFERROR(INDEX(ADJ!$A$1:$BZ$1000,MATCH(PAYROLL!D928,ADJ!A$1:A$500,0),MATCH(PAYROLL!BJ$2,ADJ!$2:$2,0)),0)</f>
        <v/>
      </c>
      <c r="BK928">
        <f>SUM(BF928:BJ928)</f>
        <v/>
      </c>
      <c r="BL928">
        <f>IFERROR(INDEX(ADJ!$A$1:$BZ$1000,MATCH(PAYROLL!D928,ADJ!A$1:A$500,0),MATCH(PAYROLL!BL$2,ADJ!$2:$2,0)),0)</f>
        <v/>
      </c>
      <c r="BM928">
        <f>IFERROR(INDEX(ADJ!$A$1:$BZ$1000,MATCH(PAYROLL!D928,ADJ!A$1:A$500,0),MATCH(PAYROLL!BM$2,ADJ!$2:$2,0)),0)</f>
        <v/>
      </c>
      <c r="BN928">
        <f>IFERROR(INDEX(ADJ!$A$1:$BZ$1000,MATCH(PAYROLL!D928,ADJ!A$1:A$500,0),MATCH(PAYROLL!BN$2,ADJ!$2:$2,0)),0)</f>
        <v/>
      </c>
      <c r="BO928">
        <f>IFERROR(INDEX(ADJ!$A$1:$BZ$1000,MATCH(PAYROLL!D928,ADJ!A$1:A$500,0),MATCH(PAYROLL!BO$2,ADJ!$2:$2,0)),0)</f>
        <v/>
      </c>
      <c r="BP928">
        <f>SUM(AM928,AV928,BE928,BK928,BL928:BO928)</f>
        <v/>
      </c>
      <c r="BQ928">
        <f>BO928</f>
        <v/>
      </c>
      <c r="BR928">
        <f>IFERROR(ROUND(IF(LEFT(INDEX(PIS!O$1:O$500,MATCH(D928,PIS!C$1:C$500)),1)="D",T928/8*(BD928*0.3),IF(LEFT(INDEX(PIS!O$1:O$500,MATCH(D928,PIS!C$1:C$500)),1)="H",T928*($BD928*0.3),T928/$AD928/8*($BD928*0.3))),0),0)</f>
        <v/>
      </c>
      <c r="BS928">
        <f>IF(AP928&lt;1,0,MIN(AP928,730000))</f>
        <v/>
      </c>
      <c r="BT928">
        <f>IFERROR(ROUND((BE928-SUM(AW928:BC928)*T928/AD928/8),0)-BR928,0)</f>
        <v/>
      </c>
      <c r="BU928">
        <f>AO928</f>
        <v/>
      </c>
      <c r="BV928">
        <f>SUM(BQ928:BU928)</f>
        <v/>
      </c>
      <c r="BW928">
        <f>BP928-BV928</f>
        <v/>
      </c>
      <c r="BX928">
        <f>IFERROR(IF(RIGHT(INDEX(PIS!O$1:O$500,MATCH(D928,PIS!C$1:C$500)),5)="Gross",MIN(U928+V928,VLOOKUP("R700",TSC!B:C,2,0)*VLOOKUP("R101",TSC!B:C,2,0))*VLOOKUP("R701",TSC!B:C,2,0)%,0),0)</f>
        <v/>
      </c>
      <c r="BY928">
        <f>IFERROR(IF(RIGHT(INDEX(PIS!O$1:O$500,MATCH(D928,PIS!C$1:C$500)),5)="Gross",MIN(U928+V928,VLOOKUP("R700",TSC!B:C,2,0)*VLOOKUP("R101",TSC!B:C,2,0))*VLOOKUP("T704",TSC!B:C,2,0)%,0),0)</f>
        <v/>
      </c>
      <c r="BZ928">
        <f>IFERROR(IF(RIGHT(INDEX(PIS!O$1:O$500,MATCH(D928,PIS!C$1:C$500)),5)="Gross",MIN(U928+V928,VLOOKUP("R700",TSC!B:C,2,0)*VLOOKUP("1",TSC!F:G,2,0))*VLOOKUP("T705",TSC!B:C,2,0)%,0),0)</f>
        <v/>
      </c>
      <c r="CA928">
        <f>IFERROR(INDEX(ADJ!$A$1:$BZ$1000,MATCH(PAYROLL!D928,ADJ!A$1:A$500,0),MATCH(PAYROLL!CA$2,ADJ!$2:$2,0)),0)</f>
        <v/>
      </c>
      <c r="CB928">
        <f>IFERROR(INDEX(ADJ!$A$1:$BZ$1000,MATCH(PAYROLL!D928,ADJ!A$1:A$500,0),MATCH(PAYROLL!CB$2,ADJ!$2:$2,0)),0)</f>
        <v/>
      </c>
      <c r="CC928">
        <f>SUM(BX928:CB928)</f>
        <v/>
      </c>
      <c r="CD928">
        <f>IFERROR(INDEX(PIS!$A$1:$BZ$1000,MATCH(PAYROLL!D928,PIS!C$1:C$500,0),MATCH(PAYROLL!CD$1,PIS!$1:$1,0)),0)</f>
        <v/>
      </c>
      <c r="CE928">
        <f>IFERROR(IF(OR(INDEX(PIS!P$1:P$500,MATCH(D928,PIS!C$1:C$500,0))="LT2",INDEX(PIS!P$1:P$500,MATCH(D928,PIS!C$1:C$500,0))="P10"),0,SUM(CC928,CD928*VLOOKUP("R601",TSC!B:C,2,0),VLOOKUP("R602",TSC!B:C,2,0))),0)</f>
        <v/>
      </c>
      <c r="CF928">
        <f>MAX(BW928-CE928,0)</f>
        <v/>
      </c>
      <c r="CG928">
        <f>IFERROR(IF(OR(RIGHT(INDEX(PIS!P$1:P$500,MATCH(D928,PIS!C$1:C$500)),5)="P10",RIGHT(INDEX(PIS!P$1:P$500,MATCH(D928,PIS!C$1:C$500)),5)="CK"),0,IF(CF928&lt;=5000000,CF928*5%,IF(CF928&lt;=10000000,CF928*10%-250000,IF(CF928&lt;=18000000,CF928*15%-750000,IF(CF928&lt;=32000000,CF928*20%-1650000,IF(CF928&lt;=52000000,CF928*25%-3250000,IF(CF928&lt;=80000000,BH928*30%-5850000,CF928*35%-9850000))))))),0)</f>
        <v/>
      </c>
      <c r="CH928">
        <f>IFERROR(IF(OR(INDEX(PIS!P$1:P$500,MATCH(D928,PIS!C$1:C$500))="LT",INDEX(PIS!P$1:P$500,MATCH(D928,PIS!C$1:C$500))="CK"),0,IF(CF928&lt;2000000,0,CF928*10%)),0)</f>
        <v/>
      </c>
      <c r="CI928">
        <f>IFERROR(INDEX(ADJ!$A$1:$BZ$1000,MATCH(PAYROLL!D928,ADJ!A$1:A$500,0),MATCH(PAYROLL!CI$2,ADJ!$2:$2,0)),0)</f>
        <v/>
      </c>
      <c r="CJ928">
        <f>IFERROR(INDEX(ADJ!$A$1:$BZ$1000,MATCH(PAYROLL!D928,ADJ!A$1:A$500,0),MATCH(PAYROLL!CJ$2,ADJ!$2:$2,0)),0)</f>
        <v/>
      </c>
      <c r="CK928">
        <f>IFERROR(INDEX(ADJ!$A$1:$BZ$1000,MATCH(PAYROLL!D928,ADJ!A$1:A$500,0),MATCH(PAYROLL!CK$2,ADJ!$2:$2,0)),0)</f>
        <v/>
      </c>
      <c r="CL928">
        <f>SUM(CG928:CK928)</f>
        <v/>
      </c>
      <c r="CM928">
        <f>ROUND(SUM(CH928:CK928),0)</f>
        <v/>
      </c>
      <c r="CN928">
        <f>IFERROR(INDEX(CSDA!D$1:D$500,MATCH($CN$2,CSDA!C$1:C$500,0))*INDEX(PIS!V$1:V$500,MATCH(D928,PIS!C$1:C$500))+INDEX(ADJ!$A$1:$BZ$1000,MATCH(PAYROLL!D928,ADJ!A$1:A$500,0),MATCH(PAYROLL!CN$2,ADJ!$2:$2,0)),0)</f>
        <v/>
      </c>
      <c r="CO928">
        <f>IFERROR(INDEX(ADJ!$A$1:$BZ$1000,MATCH(PAYROLL!D928,ADJ!A$1:A$500,0),MATCH(PAYROLL!CO$2,ADJ!$2:$2,0)),0)</f>
        <v/>
      </c>
      <c r="CP928">
        <f>IFERROR(INDEX(ADJ!$A$1:$BZ$1000,MATCH(PAYROLL!D928,ADJ!A$1:A$500,0),MATCH(PAYROLL!CP$2,ADJ!$2:$2,0)),0)</f>
        <v/>
      </c>
      <c r="CQ928">
        <f>BP928-CL928-CI928-CM928-CN928-CO928-CP928-CC928</f>
        <v/>
      </c>
      <c r="CR928">
        <f>IFERROR(IF(RIGHT(INDEX(PIS!O$1:O$500,MATCH(D928,PIS!C$1:C$500,0)),5)="Gross",MIN(U928+V928,VLOOKUP("R700",TSC!B:C,2,0)*VLOOKUP("R101",TSC!B:C,2,0))*(VLOOKUP("T711",TSC!B:C,2,0)+VLOOKUP("T712",TSC!B:C,2,0))%,MIN(T928+V928,VLOOKUP("R700",TSC!B:C,2,0)*VLOOKUP("R101",TSC!B:C,2,0))*(VLOOKUP("T711",TSC!B:C,2,0)+VLOOKUP("T712",TSC!B:C,2,0)+VLOOKUP("R701",TSC!B:C,2,0))%),0)</f>
        <v/>
      </c>
      <c r="CS928">
        <f>IFERROR(IF(RIGHT(INDEX(PIS!O$1:O$500,MATCH(D928,PIS!C$1:C$500,0)),5)="Gross",MIN(U928+V928,VLOOKUP("R700",TSC!B:C,2,0)*VLOOKUP("R101",TSC!B:C,2,0))*(VLOOKUP("T714",TSC!B:C,2,0))%,MIN(T928+V928,VLOOKUP("R700",TSC!B:C,2,0)*VLOOKUP("R101",TSC!B:C,2,0))*(VLOOKUP("T704",TSC!B:C,2,0)+VLOOKUP("T714",TSC!B:C,2,0))%),0)</f>
        <v/>
      </c>
      <c r="CT928">
        <f>IFERROR(IF(RIGHT(INDEX(PIS!O$1:O$500,MATCH(D928,PIS!C$1:C$500,0)),5)="Gross",MIN(U928+V928,VLOOKUP("R700",TSC!B:C,2,0)*VLOOKUP("R101",TSC!B:C,2,0))*VLOOKUP("T705",TSC!B:C,2,0)%,MIN(T928+V928,VLOOKUP("R700",TSC!B:C,2,0)*VLOOKUP("R101",TSC!B:C,2,0))*VLOOKUP("T705",TSC!B:C,2,0)%),0)</f>
        <v/>
      </c>
      <c r="CU928">
        <f>IFERROR(IF(RIGHT(INDEX(PIS!O$1:O$500,MATCH(D928,PIS!C$1:C$500,0)),5)="Gross",MIN(U928+V928,VLOOKUP("R700",TSC!B:C,2,0)*VLOOKUP("R101",TSC!B:C,2,0))*(VLOOKUP("T713",TSC!B:C,2,0))%,MIN(T928+V928,VLOOKUP("R700",TSC!B:C,2,0)*VLOOKUP("R101",TSC!B:C,2,0))*(VLOOKUP("T713",TSC!B:C,2,0))%),0)</f>
        <v/>
      </c>
      <c r="CV928">
        <f>IFERROR(INDEX(ADJ!$A$1:$BZ$1000,MATCH(PAYROLL!D928,ADJ!A$1:A$500,0),MATCH(PAYROLL!CV$2,ADJ!$2:$2,0)),0)</f>
        <v/>
      </c>
      <c r="CW928">
        <f>IFERROR(INDEX(ADJ!$A$1:$BZ$1000,MATCH(PAYROLL!D928,ADJ!A$1:A$500,0),MATCH(PAYROLL!CW$2,ADJ!$2:$2,0)),0)</f>
        <v/>
      </c>
      <c r="CX928">
        <f>SUM(CR928:CW928)</f>
        <v/>
      </c>
      <c r="CY928">
        <f>ROUND(IF(CR928&gt;0,T928+V928*VLOOKUP("R202",TSC!$B$1:$C$500,2,0),0),0)</f>
        <v/>
      </c>
      <c r="CZ928">
        <f>IFERROR(INDEX(CSDA!D$1:D$500,MATCH($CZ$2,CSDA!C$1:C$500,0)),0)</f>
        <v/>
      </c>
      <c r="DA928">
        <f>ROUND(T928*0.7%,0)</f>
        <v/>
      </c>
      <c r="DB928">
        <f>ROUND(T928/12,0)</f>
        <v/>
      </c>
      <c r="DC928">
        <f ref="DC928" t="array">IFERROR(INDEX(CSDA!D$1:D$500,MATCH("Trích giữ"&amp;PAYROLL!DC$2,CSDA!A$1:A$500&amp;CSDA!C$1:C$500,0)),0)</f>
        <v/>
      </c>
      <c r="DD928">
        <f ref="DD928" t="array">IFERROR(INDEX(CSDA!D$1:D$500,MATCH("Trích giữ"&amp;PAYROLL!DD$2,CSDA!A$1:A$500&amp;CSDA!C$1:C$500,0)),0)</f>
        <v/>
      </c>
      <c r="DE928">
        <f ref="DE928" t="array">IFERROR(INDEX(CSDA!D$1:D$500,MATCH("Trích giữ"&amp;PAYROLL!DE$2,CSDA!A$1:A$500&amp;CSDA!C$1:C$500,0)),0)</f>
        <v/>
      </c>
      <c r="DF928">
        <f>IFERROR(INDEX(CSDA!D$1:D$500,MATCH(PAYROLL!DF$2,CSDA!C$1:C$500,0)),0)</f>
        <v/>
      </c>
      <c r="DG928">
        <f ref="DG928" t="array">IFERROR(INDEX(CSDA!D$1:D$500,MATCH("Trích giữ"&amp;PAYROLL!DG$2,CSDA!A$1:A$500&amp;CSDA!C$1:C$500,0)),0)</f>
        <v/>
      </c>
      <c r="DH928">
        <f>ROUND(T928/26,0)</f>
        <v/>
      </c>
      <c r="DI928">
        <f ref="DI928" t="array">IFERROR(INDEX(CSDA!D$1:D$500,MATCH("Trích giữ"&amp;PAYROLL!DI$2,CSDA!A$1:A$500&amp;CSDA!C$1:C$500,0)),0)</f>
        <v/>
      </c>
      <c r="DJ928">
        <f>IF(U928=0,T928*21.5%-BL928,0)</f>
        <v/>
      </c>
      <c r="DK928">
        <f ref="DK928" t="array">IFERROR(INDEX(CSDA!D$1:D$500,MATCH("Trích giữ"&amp;PAYROLL!DK$2,CSDA!A$1:A$500&amp;CSDA!C$1:C$500,0)),0)</f>
        <v/>
      </c>
      <c r="DL928">
        <f>IFERROR(INDEX(CSDA!D$1:D$500,MATCH(PAYROLL!DL$2,CSDA!C$1:C$500,0))/12,0)</f>
        <v/>
      </c>
      <c r="DM928">
        <f>SUM(DB928:DL928)</f>
        <v/>
      </c>
      <c r="DN928">
        <f>IFERROR(INDEX(ADJ!$A$1:$BZ$1000,MATCH(PAYROLL!D928,ADJ!A$1:A$500,0),MATCH(PAYROLL!DN$2,ADJ!$2:$2,0)),0)</f>
        <v/>
      </c>
      <c r="DO928">
        <f>IFERROR(SUM(BP928,DM928:DN928,CX928:DA928)-DT928,0)</f>
        <v/>
      </c>
      <c r="DP928">
        <f ref="DP928" t="array">SUM(BW928*IFERROR(INDEX(CSDA!D$1:D$500,MATCH(BW$2,CSDA!C$1:C$500,0)),0)%,CX928*IFERROR(INDEX(CSDA!D$1:D$500,MATCH(CX$2,CSDA!C$1:C$500,0)),0)%,DA928*IFERROR(INDEX(CSDA!D$1:D$500,MATCH(DA$2,CSDA!C$1:C$500,0)),0)%,DB928*IFERROR(INDEX(CSDA!D$1:D$500,MATCH(DB$2,CSDA!C$1:C$500,0)),0)%,DF928*IFERROR(INDEX(CSDA!D$1:D$500,MATCH("Phí dịch vụ"&amp;PAYROLL!DF$2,CSDA!A$1:A$500&amp;CSDA!C$1:C$500,0)),0)%,DC928*IFERROR(INDEX(CSDA!D$1:D$500,MATCH("Phí dịch vụ"&amp;PAYROLL!DC$2,CSDA!A$1:A$500&amp;CSDA!C$1:C$500,0)),0)%,DH928*IFERROR(INDEX(CSDA!D$1:D$500,MATCH("Phí dịch vụ"&amp;PAYROLL!DH$2,CSDA!A$1:A$500&amp;CSDA!C$1:C$500,0)),0)%,DJ928*IFERROR(INDEX(CSDA!D$1:D$500,MATCH("Phí dịch vụ"&amp;PAYROLL!DJ$2,CSDA!A$1:A$500&amp;CSDA!C$1:C$500,0)),0)%,BN928*IFERROR(INDEX(CSDA!D$1:D$500,MATCH(BN$2,CSDA!C$1:C$500,0)),0)%)-BN928*7%</f>
        <v/>
      </c>
      <c r="DQ928">
        <f>IFERROR(INDEX(ADJ!$A$1:$BZ$1000,MATCH(PAYROLL!D928,ADJ!A$1:A$500,0),MATCH(PAYROLL!DQ$2,ADJ!$2:$2,0)),0)</f>
        <v/>
      </c>
      <c r="DR928">
        <f>IFERROR(INDEX(ADJ!$A$1:$BZ$1000,MATCH(PAYROLL!D928,ADJ!A$1:A$500,0),MATCH(PAYROLL!DR$2,ADJ!$2:$2,0)),0)</f>
        <v/>
      </c>
      <c r="DS928">
        <f>SUM(DP928:DR928)</f>
        <v/>
      </c>
      <c r="DT928">
        <f>EK928</f>
        <v/>
      </c>
      <c r="DU928">
        <f>SUM(DO928:DR928)</f>
        <v/>
      </c>
      <c r="DV928">
        <f>ROUND(DU928*0.1,0)</f>
        <v/>
      </c>
      <c r="DW928">
        <f>DU928+DV928</f>
        <v/>
      </c>
      <c r="DZ928">
        <f>IFERROR(INDEX(ADJ!$A$1:$BZ$1000,MATCH(PAYROLL!$D928,ADJ!A$1:A$500,0),MATCH(PAYROLL!DZ$2,ADJ!$2:$2,0)),0)</f>
        <v/>
      </c>
      <c r="EA928">
        <f>IFERROR(INDEX(ADJ!$A$1:$BZ$1000,MATCH(PAYROLL!$D928,ADJ!A$1:A$500,0),MATCH(PAYROLL!EA$2,ADJ!$2:$2,0)),0)</f>
        <v/>
      </c>
      <c r="EB928">
        <f>IFERROR(INDEX(ADJ!$A$1:$BZ$1000,MATCH(PAYROLL!$D928,ADJ!A$1:A$500,0),MATCH(PAYROLL!EB$2,ADJ!$2:$2,0)),0)</f>
        <v/>
      </c>
      <c r="EC928">
        <f>IFERROR(INDEX(ADJ!$A$1:$BZ$1000,MATCH(PAYROLL!$D928,ADJ!A$1:A$500,0),MATCH(PAYROLL!EC$2,ADJ!$2:$2,0)),0)</f>
        <v/>
      </c>
      <c r="ED928">
        <f>IFERROR(INDEX(ADJ!$A$1:$BZ$1000,MATCH(PAYROLL!$D928,ADJ!A$1:A$500,0),MATCH(PAYROLL!ED$2,ADJ!$2:$2,0)),0)</f>
        <v/>
      </c>
      <c r="EE928">
        <f>IFERROR(INDEX(ADJ!$A$1:$BZ$1000,MATCH(PAYROLL!$D928,ADJ!A$1:A$500,0),MATCH(PAYROLL!EE$2,ADJ!$2:$2,0)),0)</f>
        <v/>
      </c>
      <c r="EF928">
        <f>IFERROR(INDEX(ADJ!$A$1:$BZ$1000,MATCH(PAYROLL!$D928,ADJ!A$1:A$500,0),MATCH(PAYROLL!EF$2,ADJ!$2:$2,0)),0)</f>
        <v/>
      </c>
      <c r="EG928">
        <f>IFERROR(INDEX(ADJ!$A$1:$BZ$1000,MATCH(PAYROLL!$D928,ADJ!A$1:A$500,0),MATCH(PAYROLL!EG$2,ADJ!$2:$2,0)),0)</f>
        <v/>
      </c>
      <c r="EH928">
        <f>IFERROR(INDEX(ADJ!$A$1:$BZ$1000,MATCH(PAYROLL!$D928,ADJ!A$1:A$500,0),MATCH(PAYROLL!EH$2,ADJ!$2:$2,0)),0)</f>
        <v/>
      </c>
      <c r="EI928">
        <f>IFERROR(INDEX(ADJ!$A$1:$BZ$1000,MATCH(PAYROLL!D928,ADJ!A$1:A$500,0),MATCH(PAYROLL!EI$2,ADJ!$2:$2,0)),0)</f>
        <v/>
      </c>
      <c r="EJ928">
        <f>IFERROR(INDEX(ADJ!$A$1:$BZ$1000,MATCH(PAYROLL!$D928,ADJ!A$1:A$500,0),MATCH(PAYROLL!EJ$2,ADJ!$2:$2,0)),0)</f>
        <v/>
      </c>
      <c r="EK928">
        <f>SUM(DZ928:EJ928)</f>
        <v/>
      </c>
    </row>
    <row r="929">
      <c r="A929" t="n">
        <v>927</v>
      </c>
      <c r="B929" t="inlineStr">
        <is>
          <t>Hà Văn Dộng</t>
        </is>
      </c>
      <c r="D929" t="inlineStr">
        <is>
          <t>150337-02</t>
        </is>
      </c>
      <c r="S929">
        <f>IFERROR(INDEX(PIS!$A$1:$BZ$1000,MATCH($D929,PIS!C$1:C$500,0),MATCH("Lương CB tháng trước",PIS!$1:$1,0)),0)</f>
        <v/>
      </c>
      <c r="T929">
        <f>IFERROR(INDEX(PIS!$A$1:$BZ$1000,MATCH($D929,PIS!C$1:C$500,0),MATCH("Lương CB hiện tại",PIS!$1:$1,0)),0)</f>
        <v/>
      </c>
      <c r="U929">
        <f>IFERROR(INDEX(PIS!$A$1:$BZ$1000,MATCH($D929,PIS!C$1:C$500,0),MATCH("Lương đóng BHBB",PIS!$1:$1,0)),0)</f>
        <v/>
      </c>
      <c r="V929">
        <f>IFERROR(INDEX(PIS!$A$1:$BZ$1000,MATCH($D929,PIS!C$1:C$500,0),MATCH(V$2,PIS!$2:$2,0)),0)</f>
        <v/>
      </c>
      <c r="W929">
        <f>IFERROR(INDEX(PIS!$A$1:$BZ$1000,MATCH($D929,PIS!C$1:C$500,0),MATCH(W$2,PIS!$2:$2,0)),0)</f>
        <v/>
      </c>
      <c r="X929">
        <f>IFERROR(INDEX(PIS!$A$1:$BZ$1000,MATCH($D929,PIS!C$1:C$500,0),MATCH(X$2,PIS!$2:$2,0)),0)</f>
        <v/>
      </c>
      <c r="Y929">
        <f>IFERROR(INDEX(PIS!$A$1:$BZ$1000,MATCH($D929,PIS!C$1:C$500,0),MATCH(Y$2,PIS!$2:$2,0)),0)</f>
        <v/>
      </c>
      <c r="Z929">
        <f>IFERROR(INDEX(PIS!$A$1:$BZ$1000,MATCH($D929,PIS!C$1:C$500,0),MATCH(Z$2,PIS!$2:$2,0)),0)</f>
        <v/>
      </c>
      <c r="AA929">
        <f>IFERROR(INDEX(PIS!$A$1:$BZ$1000,MATCH($D929,PIS!C$1:C$500,0),MATCH(AA$2,PIS!$2:$2,0)),0)</f>
        <v/>
      </c>
      <c r="AB929">
        <f>IFERROR(INDEX(PIS!$A$1:$BZ$1000,MATCH($D929,PIS!C$1:C$500,0),MATCH(AB$2,PIS!$2:$2,0)),0)</f>
        <v/>
      </c>
      <c r="AC929">
        <f>SUM(V929:AB929)</f>
        <v/>
      </c>
      <c r="AD929">
        <f>IFERROR(INDEX(TIMESHEET!$A$1:$AI$5000,MATCH($D929,TIMESHEET!A$1:A$500,0),MATCH("T100",TIMESHEET!$2:$2,0))-2,0)</f>
        <v/>
      </c>
      <c r="AE929">
        <f>IFERROR(INDEX(TIMESHEET!$A$1:$AI$5000,MATCH($D929,TIMESHEET!A$1:A$500,0),MATCH("T202",TIMESHEET!$2:$2,0)),0)</f>
        <v/>
      </c>
      <c r="AF929">
        <f>IFERROR(INDEX(TIMESHEET!$A$1:$AI$5000,MATCH($D929,TIMESHEET!A$1:A$500,0),MATCH("T302",TIMESHEET!$2:$2,0)),0)</f>
        <v/>
      </c>
      <c r="AG929">
        <f>IFERROR(INDEX(TIMESHEET!$A$1:$AI$5000,MATCH($D929,TIMESHEET!A$1:A$500,0),MATCH("T406",TIMESHEET!$2:$2,0)),0)</f>
        <v/>
      </c>
      <c r="AH929">
        <f>AE929+AG929</f>
        <v/>
      </c>
      <c r="AI929">
        <f>IFERROR(INDEX(TIMESHEET!$A$1:$AI$5000,MATCH($D929,TIMESHEET!A$1:A$500,0),MATCH("T701",TIMESHEET!$2:$2,0)),0)</f>
        <v/>
      </c>
      <c r="AJ929">
        <f>IFERROR(INDEX(TIMESHEET!$A$1:$AI$5000,MATCH($D929,TIMESHEET!B$1:B$500,0),MATCH("T320",TIMESHEET!$2:$2,0)),0)</f>
        <v/>
      </c>
      <c r="AK929">
        <f>IFERROR(IF(LEFT(INDEX(PIS!O$1:O$500,MATCH(D929,PIS!C$1:C$500)),1)="M",T929/AD929*SUM(AE929:AG929),T929*AD929),0)</f>
        <v/>
      </c>
      <c r="AL929">
        <f>IFERROR(INDEX(ADJ!$A$1:$BZ$1000,MATCH(PAYROLL!D929,ADJ!A$1:A$500,0),MATCH(PAYROLL!AL$2,ADJ!$2:$2,0)),0)</f>
        <v/>
      </c>
      <c r="AM929">
        <f>SUM(AK929:AL929)</f>
        <v/>
      </c>
      <c r="AN929">
        <f>IFERROR(ROUND(V929/$AD929*$AH929,0),0)</f>
        <v/>
      </c>
      <c r="AO929">
        <f>IFERROR(ROUND(W929/$AD929*$AH929,0),0)</f>
        <v/>
      </c>
      <c r="AP929">
        <f>IFERROR(ROUND(X929/$AD929*$AE929,0),0)</f>
        <v/>
      </c>
      <c r="AQ929">
        <f>IFERROR(ROUND(Y929/$AD929*$AH929,0),0)</f>
        <v/>
      </c>
      <c r="AR929">
        <f>IFERROR(ROUND(Z929/$AD929*$AH929,0),0)</f>
        <v/>
      </c>
      <c r="AS929">
        <f>IFERROR(ROUND(AA929/$AD929*$AH929,0),0)</f>
        <v/>
      </c>
      <c r="AT929">
        <f>IFERROR(IF((AE929+AF929+AG929)&gt;13,AB929,ROUND(AB929/AD929*AH929,0)),0)</f>
        <v/>
      </c>
      <c r="AU929">
        <f>IFERROR(INDEX(ADJ!$A$1:$BZ$1000,MATCH(PAYROLL!D929,ADJ!A$1:A$500,0),MATCH(PAYROLL!AU$2,ADJ!$2:$2,0)),0)</f>
        <v/>
      </c>
      <c r="AV929">
        <f>ROUND(SUM(AN929:AU929),0)</f>
        <v/>
      </c>
      <c r="AW929">
        <f>IFERROR(INDEX(TIMESHEET!$A$1:$AI$5000,MATCH(PAYROLL!D929,TIMESHEET!A$1:A$500,0),MATCH("T620",TIMESHEET!$2:$2,0)),0)</f>
        <v/>
      </c>
      <c r="AX929">
        <f>IFERROR(INDEX(TIMESHEET!$A$1:$AI$5000,MATCH(PAYROLL!D929,TIMESHEET!A$1:A$500,0),MATCH("T601",TIMESHEET!$2:$2,0)),0)</f>
        <v/>
      </c>
      <c r="AY929">
        <f>IFERROR(INDEX(TIMESHEET!$A$1:$AI$5000,MATCH(PAYROLL!D929,TIMESHEET!A$1:A$500,0),MATCH("T602",TIMESHEET!$2:$2,0)),0)</f>
        <v/>
      </c>
      <c r="AZ929">
        <f>IFERROR(INDEX(TIMESHEET!$A$1:$AI$5000,MATCH(PAYROLL!D929,TIMESHEET!A$1:A$500,0),MATCH("T603",TIMESHEET!$2:$2,0)),0)</f>
        <v/>
      </c>
      <c r="BA929">
        <f>IFERROR(INDEX(TIMESHEET!$A$1:$AI$5000,MATCH(PAYROLL!D929,TIMESHEET!A$1:A$500,0),MATCH("T611",TIMESHEET!$2:$2,0)),0)</f>
        <v/>
      </c>
      <c r="BB929">
        <f>IFERROR(INDEX(TIMESHEET!$A$1:$AI$5000,MATCH(PAYROLL!D929,TIMESHEET!A$1:A$500,0),MATCH("T612",TIMESHEET!$2:$2,0)),0)</f>
        <v/>
      </c>
      <c r="BC929">
        <f>IFERROR(INDEX(TIMESHEET!$A$1:$AI$5000,MATCH(PAYROLL!D929,TIMESHEET!A$1:A$500,0),MATCH("T613",TIMESHEET!$2:$2,0)),0)</f>
        <v/>
      </c>
      <c r="BD929">
        <f>IFERROR(INDEX(TIMESHEET!$A$1:$AI$5000,MATCH(PAYROLL!D929,TIMESHEET!A$1:A$500,0),MATCH("T500",TIMESHEET!$2:$2,0)),0)</f>
        <v/>
      </c>
      <c r="BE929">
        <f>IFERROR(IF(LEFT(INDEX(PIS!O$1:O$500,MATCH(D929,PIS!C$1:C$500)),1)="M",T929/AD929/8*(AW929+AX929*1.5+AY929*2+AZ929*3+BA929*2.1+BB929*2.7+BC929*3.9+BD929*0.3),T929/8*(AW929+AX929*1.5+AY929*2+AZ929*3+BA929*2.1+BB929*2.7+BC929*3.9+BD929*0.3)),0)</f>
        <v/>
      </c>
      <c r="BF929">
        <f>IFERROR(INDEX(ADJ!$A$1:$BZ$1000,MATCH(PAYROLL!$D929,ADJ!A$1:A$500,0),MATCH(PAYROLL!BF$2,ADJ!$2:$2,0)),0)</f>
        <v/>
      </c>
      <c r="BG929">
        <f>IFERROR(INDEX(ADJ!$A$1:$BZ$1000,MATCH(PAYROLL!D929,ADJ!A$1:A$500,0),MATCH(PAYROLL!BG$2,ADJ!$2:$2,0)),0)</f>
        <v/>
      </c>
      <c r="BH929">
        <f>IFERROR(INDEX(ADJ!$A$1:$BZ$1000,MATCH(PAYROLL!D929,ADJ!A$1:A$500,0),MATCH(PAYROLL!BH$2,ADJ!$2:$2,0)),0)</f>
        <v/>
      </c>
      <c r="BI929">
        <f>IFERROR(INDEX(ADJ!$A$1:$BZ$1000,MATCH(PAYROLL!D929,ADJ!A$1:A$500,0),MATCH(PAYROLL!BI$2,ADJ!$2:$2,0)),0)</f>
        <v/>
      </c>
      <c r="BJ929">
        <f>IFERROR(INDEX(ADJ!$A$1:$BZ$1000,MATCH(PAYROLL!D929,ADJ!A$1:A$500,0),MATCH(PAYROLL!BJ$2,ADJ!$2:$2,0)),0)</f>
        <v/>
      </c>
      <c r="BK929">
        <f>SUM(BF929:BJ929)</f>
        <v/>
      </c>
      <c r="BL929">
        <f>IFERROR(INDEX(ADJ!$A$1:$BZ$1000,MATCH(PAYROLL!D929,ADJ!A$1:A$500,0),MATCH(PAYROLL!BL$2,ADJ!$2:$2,0)),0)</f>
        <v/>
      </c>
      <c r="BM929">
        <f>IFERROR(INDEX(ADJ!$A$1:$BZ$1000,MATCH(PAYROLL!D929,ADJ!A$1:A$500,0),MATCH(PAYROLL!BM$2,ADJ!$2:$2,0)),0)</f>
        <v/>
      </c>
      <c r="BN929">
        <f>IFERROR(INDEX(ADJ!$A$1:$BZ$1000,MATCH(PAYROLL!D929,ADJ!A$1:A$500,0),MATCH(PAYROLL!BN$2,ADJ!$2:$2,0)),0)</f>
        <v/>
      </c>
      <c r="BO929">
        <f>IFERROR(INDEX(ADJ!$A$1:$BZ$1000,MATCH(PAYROLL!D929,ADJ!A$1:A$500,0),MATCH(PAYROLL!BO$2,ADJ!$2:$2,0)),0)</f>
        <v/>
      </c>
      <c r="BP929">
        <f>SUM(AM929,AV929,BE929,BK929,BL929:BO929)</f>
        <v/>
      </c>
      <c r="BQ929">
        <f>BO929</f>
        <v/>
      </c>
      <c r="BR929">
        <f>IFERROR(ROUND(IF(LEFT(INDEX(PIS!O$1:O$500,MATCH(D929,PIS!C$1:C$500)),1)="D",T929/8*(BD929*0.3),IF(LEFT(INDEX(PIS!O$1:O$500,MATCH(D929,PIS!C$1:C$500)),1)="H",T929*($BD929*0.3),T929/$AD929/8*($BD929*0.3))),0),0)</f>
        <v/>
      </c>
      <c r="BS929">
        <f>IF(AP929&lt;1,0,MIN(AP929,730000))</f>
        <v/>
      </c>
      <c r="BT929">
        <f>IFERROR(ROUND((BE929-SUM(AW929:BC929)*T929/AD929/8),0)-BR929,0)</f>
        <v/>
      </c>
      <c r="BU929">
        <f>AO929</f>
        <v/>
      </c>
      <c r="BV929">
        <f>SUM(BQ929:BU929)</f>
        <v/>
      </c>
      <c r="BW929">
        <f>BP929-BV929</f>
        <v/>
      </c>
      <c r="BX929">
        <f>IFERROR(IF(RIGHT(INDEX(PIS!O$1:O$500,MATCH(D929,PIS!C$1:C$500)),5)="Gross",MIN(U929+V929,VLOOKUP("R700",TSC!B:C,2,0)*VLOOKUP("R101",TSC!B:C,2,0))*VLOOKUP("R701",TSC!B:C,2,0)%,0),0)</f>
        <v/>
      </c>
      <c r="BY929">
        <f>IFERROR(IF(RIGHT(INDEX(PIS!O$1:O$500,MATCH(D929,PIS!C$1:C$500)),5)="Gross",MIN(U929+V929,VLOOKUP("R700",TSC!B:C,2,0)*VLOOKUP("R101",TSC!B:C,2,0))*VLOOKUP("T704",TSC!B:C,2,0)%,0),0)</f>
        <v/>
      </c>
      <c r="BZ929">
        <f>IFERROR(IF(RIGHT(INDEX(PIS!O$1:O$500,MATCH(D929,PIS!C$1:C$500)),5)="Gross",MIN(U929+V929,VLOOKUP("R700",TSC!B:C,2,0)*VLOOKUP("1",TSC!F:G,2,0))*VLOOKUP("T705",TSC!B:C,2,0)%,0),0)</f>
        <v/>
      </c>
      <c r="CA929">
        <f>IFERROR(INDEX(ADJ!$A$1:$BZ$1000,MATCH(PAYROLL!D929,ADJ!A$1:A$500,0),MATCH(PAYROLL!CA$2,ADJ!$2:$2,0)),0)</f>
        <v/>
      </c>
      <c r="CB929">
        <f>IFERROR(INDEX(ADJ!$A$1:$BZ$1000,MATCH(PAYROLL!D929,ADJ!A$1:A$500,0),MATCH(PAYROLL!CB$2,ADJ!$2:$2,0)),0)</f>
        <v/>
      </c>
      <c r="CC929">
        <f>SUM(BX929:CB929)</f>
        <v/>
      </c>
      <c r="CD929">
        <f>IFERROR(INDEX(PIS!$A$1:$BZ$1000,MATCH(PAYROLL!D929,PIS!C$1:C$500,0),MATCH(PAYROLL!CD$1,PIS!$1:$1,0)),0)</f>
        <v/>
      </c>
      <c r="CE929">
        <f>IFERROR(IF(OR(INDEX(PIS!P$1:P$500,MATCH(D929,PIS!C$1:C$500,0))="LT2",INDEX(PIS!P$1:P$500,MATCH(D929,PIS!C$1:C$500,0))="P10"),0,SUM(CC929,CD929*VLOOKUP("R601",TSC!B:C,2,0),VLOOKUP("R602",TSC!B:C,2,0))),0)</f>
        <v/>
      </c>
      <c r="CF929">
        <f>MAX(BW929-CE929,0)</f>
        <v/>
      </c>
      <c r="CG929">
        <f>IFERROR(IF(OR(RIGHT(INDEX(PIS!P$1:P$500,MATCH(D929,PIS!C$1:C$500)),5)="P10",RIGHT(INDEX(PIS!P$1:P$500,MATCH(D929,PIS!C$1:C$500)),5)="CK"),0,IF(CF929&lt;=5000000,CF929*5%,IF(CF929&lt;=10000000,CF929*10%-250000,IF(CF929&lt;=18000000,CF929*15%-750000,IF(CF929&lt;=32000000,CF929*20%-1650000,IF(CF929&lt;=52000000,CF929*25%-3250000,IF(CF929&lt;=80000000,BH929*30%-5850000,CF929*35%-9850000))))))),0)</f>
        <v/>
      </c>
      <c r="CH929">
        <f>IFERROR(IF(OR(INDEX(PIS!P$1:P$500,MATCH(D929,PIS!C$1:C$500))="LT",INDEX(PIS!P$1:P$500,MATCH(D929,PIS!C$1:C$500))="CK"),0,IF(CF929&lt;2000000,0,CF929*10%)),0)</f>
        <v/>
      </c>
      <c r="CI929">
        <f>IFERROR(INDEX(ADJ!$A$1:$BZ$1000,MATCH(PAYROLL!D929,ADJ!A$1:A$500,0),MATCH(PAYROLL!CI$2,ADJ!$2:$2,0)),0)</f>
        <v/>
      </c>
      <c r="CJ929">
        <f>IFERROR(INDEX(ADJ!$A$1:$BZ$1000,MATCH(PAYROLL!D929,ADJ!A$1:A$500,0),MATCH(PAYROLL!CJ$2,ADJ!$2:$2,0)),0)</f>
        <v/>
      </c>
      <c r="CK929">
        <f>IFERROR(INDEX(ADJ!$A$1:$BZ$1000,MATCH(PAYROLL!D929,ADJ!A$1:A$500,0),MATCH(PAYROLL!CK$2,ADJ!$2:$2,0)),0)</f>
        <v/>
      </c>
      <c r="CL929">
        <f>SUM(CG929:CK929)</f>
        <v/>
      </c>
      <c r="CM929">
        <f>ROUND(SUM(CH929:CK929),0)</f>
        <v/>
      </c>
      <c r="CN929">
        <f>IFERROR(INDEX(CSDA!D$1:D$500,MATCH($CN$2,CSDA!C$1:C$500,0))*INDEX(PIS!V$1:V$500,MATCH(D929,PIS!C$1:C$500))+INDEX(ADJ!$A$1:$BZ$1000,MATCH(PAYROLL!D929,ADJ!A$1:A$500,0),MATCH(PAYROLL!CN$2,ADJ!$2:$2,0)),0)</f>
        <v/>
      </c>
      <c r="CO929">
        <f>IFERROR(INDEX(ADJ!$A$1:$BZ$1000,MATCH(PAYROLL!D929,ADJ!A$1:A$500,0),MATCH(PAYROLL!CO$2,ADJ!$2:$2,0)),0)</f>
        <v/>
      </c>
      <c r="CP929">
        <f>IFERROR(INDEX(ADJ!$A$1:$BZ$1000,MATCH(PAYROLL!D929,ADJ!A$1:A$500,0),MATCH(PAYROLL!CP$2,ADJ!$2:$2,0)),0)</f>
        <v/>
      </c>
      <c r="CQ929">
        <f>BP929-CL929-CI929-CM929-CN929-CO929-CP929-CC929</f>
        <v/>
      </c>
      <c r="CR929">
        <f>IFERROR(IF(RIGHT(INDEX(PIS!O$1:O$500,MATCH(D929,PIS!C$1:C$500,0)),5)="Gross",MIN(U929+V929,VLOOKUP("R700",TSC!B:C,2,0)*VLOOKUP("R101",TSC!B:C,2,0))*(VLOOKUP("T711",TSC!B:C,2,0)+VLOOKUP("T712",TSC!B:C,2,0))%,MIN(T929+V929,VLOOKUP("R700",TSC!B:C,2,0)*VLOOKUP("R101",TSC!B:C,2,0))*(VLOOKUP("T711",TSC!B:C,2,0)+VLOOKUP("T712",TSC!B:C,2,0)+VLOOKUP("R701",TSC!B:C,2,0))%),0)</f>
        <v/>
      </c>
      <c r="CS929">
        <f>IFERROR(IF(RIGHT(INDEX(PIS!O$1:O$500,MATCH(D929,PIS!C$1:C$500,0)),5)="Gross",MIN(U929+V929,VLOOKUP("R700",TSC!B:C,2,0)*VLOOKUP("R101",TSC!B:C,2,0))*(VLOOKUP("T714",TSC!B:C,2,0))%,MIN(T929+V929,VLOOKUP("R700",TSC!B:C,2,0)*VLOOKUP("R101",TSC!B:C,2,0))*(VLOOKUP("T704",TSC!B:C,2,0)+VLOOKUP("T714",TSC!B:C,2,0))%),0)</f>
        <v/>
      </c>
      <c r="CT929">
        <f>IFERROR(IF(RIGHT(INDEX(PIS!O$1:O$500,MATCH(D929,PIS!C$1:C$500,0)),5)="Gross",MIN(U929+V929,VLOOKUP("R700",TSC!B:C,2,0)*VLOOKUP("R101",TSC!B:C,2,0))*VLOOKUP("T705",TSC!B:C,2,0)%,MIN(T929+V929,VLOOKUP("R700",TSC!B:C,2,0)*VLOOKUP("R101",TSC!B:C,2,0))*VLOOKUP("T705",TSC!B:C,2,0)%),0)</f>
        <v/>
      </c>
      <c r="CU929">
        <f>IFERROR(IF(RIGHT(INDEX(PIS!O$1:O$500,MATCH(D929,PIS!C$1:C$500,0)),5)="Gross",MIN(U929+V929,VLOOKUP("R700",TSC!B:C,2,0)*VLOOKUP("R101",TSC!B:C,2,0))*(VLOOKUP("T713",TSC!B:C,2,0))%,MIN(T929+V929,VLOOKUP("R700",TSC!B:C,2,0)*VLOOKUP("R101",TSC!B:C,2,0))*(VLOOKUP("T713",TSC!B:C,2,0))%),0)</f>
        <v/>
      </c>
      <c r="CV929">
        <f>IFERROR(INDEX(ADJ!$A$1:$BZ$1000,MATCH(PAYROLL!D929,ADJ!A$1:A$500,0),MATCH(PAYROLL!CV$2,ADJ!$2:$2,0)),0)</f>
        <v/>
      </c>
      <c r="CW929">
        <f>IFERROR(INDEX(ADJ!$A$1:$BZ$1000,MATCH(PAYROLL!D929,ADJ!A$1:A$500,0),MATCH(PAYROLL!CW$2,ADJ!$2:$2,0)),0)</f>
        <v/>
      </c>
      <c r="CX929">
        <f>SUM(CR929:CW929)</f>
        <v/>
      </c>
      <c r="CY929">
        <f>ROUND(IF(CR929&gt;0,T929+V929*VLOOKUP("R202",TSC!$B$1:$C$500,2,0),0),0)</f>
        <v/>
      </c>
      <c r="CZ929">
        <f>IFERROR(INDEX(CSDA!D$1:D$500,MATCH($CZ$2,CSDA!C$1:C$500,0)),0)</f>
        <v/>
      </c>
      <c r="DA929">
        <f>ROUND(T929*0.7%,0)</f>
        <v/>
      </c>
      <c r="DB929">
        <f>ROUND(T929/12,0)</f>
        <v/>
      </c>
      <c r="DC929">
        <f ref="DC929" t="array">IFERROR(INDEX(CSDA!D$1:D$500,MATCH("Trích giữ"&amp;PAYROLL!DC$2,CSDA!A$1:A$500&amp;CSDA!C$1:C$500,0)),0)</f>
        <v/>
      </c>
      <c r="DD929">
        <f ref="DD929" t="array">IFERROR(INDEX(CSDA!D$1:D$500,MATCH("Trích giữ"&amp;PAYROLL!DD$2,CSDA!A$1:A$500&amp;CSDA!C$1:C$500,0)),0)</f>
        <v/>
      </c>
      <c r="DE929">
        <f ref="DE929" t="array">IFERROR(INDEX(CSDA!D$1:D$500,MATCH("Trích giữ"&amp;PAYROLL!DE$2,CSDA!A$1:A$500&amp;CSDA!C$1:C$500,0)),0)</f>
        <v/>
      </c>
      <c r="DF929">
        <f>IFERROR(INDEX(CSDA!D$1:D$500,MATCH(PAYROLL!DF$2,CSDA!C$1:C$500,0)),0)</f>
        <v/>
      </c>
      <c r="DG929">
        <f ref="DG929" t="array">IFERROR(INDEX(CSDA!D$1:D$500,MATCH("Trích giữ"&amp;PAYROLL!DG$2,CSDA!A$1:A$500&amp;CSDA!C$1:C$500,0)),0)</f>
        <v/>
      </c>
      <c r="DH929">
        <f>ROUND(T929/26,0)</f>
        <v/>
      </c>
      <c r="DI929">
        <f ref="DI929" t="array">IFERROR(INDEX(CSDA!D$1:D$500,MATCH("Trích giữ"&amp;PAYROLL!DI$2,CSDA!A$1:A$500&amp;CSDA!C$1:C$500,0)),0)</f>
        <v/>
      </c>
      <c r="DJ929">
        <f>IF(U929=0,T929*21.5%-BL929,0)</f>
        <v/>
      </c>
      <c r="DK929">
        <f ref="DK929" t="array">IFERROR(INDEX(CSDA!D$1:D$500,MATCH("Trích giữ"&amp;PAYROLL!DK$2,CSDA!A$1:A$500&amp;CSDA!C$1:C$500,0)),0)</f>
        <v/>
      </c>
      <c r="DL929">
        <f>IFERROR(INDEX(CSDA!D$1:D$500,MATCH(PAYROLL!DL$2,CSDA!C$1:C$500,0))/12,0)</f>
        <v/>
      </c>
      <c r="DM929">
        <f>SUM(DB929:DL929)</f>
        <v/>
      </c>
      <c r="DN929">
        <f>IFERROR(INDEX(ADJ!$A$1:$BZ$1000,MATCH(PAYROLL!D929,ADJ!A$1:A$500,0),MATCH(PAYROLL!DN$2,ADJ!$2:$2,0)),0)</f>
        <v/>
      </c>
      <c r="DO929">
        <f>IFERROR(SUM(BP929,DM929:DN929,CX929:DA929)-DT929,0)</f>
        <v/>
      </c>
      <c r="DP929">
        <f ref="DP929" t="array">SUM(BW929*IFERROR(INDEX(CSDA!D$1:D$500,MATCH(BW$2,CSDA!C$1:C$500,0)),0)%,CX929*IFERROR(INDEX(CSDA!D$1:D$500,MATCH(CX$2,CSDA!C$1:C$500,0)),0)%,DA929*IFERROR(INDEX(CSDA!D$1:D$500,MATCH(DA$2,CSDA!C$1:C$500,0)),0)%,DB929*IFERROR(INDEX(CSDA!D$1:D$500,MATCH(DB$2,CSDA!C$1:C$500,0)),0)%,DF929*IFERROR(INDEX(CSDA!D$1:D$500,MATCH("Phí dịch vụ"&amp;PAYROLL!DF$2,CSDA!A$1:A$500&amp;CSDA!C$1:C$500,0)),0)%,DC929*IFERROR(INDEX(CSDA!D$1:D$500,MATCH("Phí dịch vụ"&amp;PAYROLL!DC$2,CSDA!A$1:A$500&amp;CSDA!C$1:C$500,0)),0)%,DH929*IFERROR(INDEX(CSDA!D$1:D$500,MATCH("Phí dịch vụ"&amp;PAYROLL!DH$2,CSDA!A$1:A$500&amp;CSDA!C$1:C$500,0)),0)%,DJ929*IFERROR(INDEX(CSDA!D$1:D$500,MATCH("Phí dịch vụ"&amp;PAYROLL!DJ$2,CSDA!A$1:A$500&amp;CSDA!C$1:C$500,0)),0)%,BN929*IFERROR(INDEX(CSDA!D$1:D$500,MATCH(BN$2,CSDA!C$1:C$500,0)),0)%)-BN929*7%</f>
        <v/>
      </c>
      <c r="DQ929">
        <f>IFERROR(INDEX(ADJ!$A$1:$BZ$1000,MATCH(PAYROLL!D929,ADJ!A$1:A$500,0),MATCH(PAYROLL!DQ$2,ADJ!$2:$2,0)),0)</f>
        <v/>
      </c>
      <c r="DR929">
        <f>IFERROR(INDEX(ADJ!$A$1:$BZ$1000,MATCH(PAYROLL!D929,ADJ!A$1:A$500,0),MATCH(PAYROLL!DR$2,ADJ!$2:$2,0)),0)</f>
        <v/>
      </c>
      <c r="DS929">
        <f>SUM(DP929:DR929)</f>
        <v/>
      </c>
      <c r="DT929">
        <f>EK929</f>
        <v/>
      </c>
      <c r="DU929">
        <f>SUM(DO929:DR929)</f>
        <v/>
      </c>
      <c r="DV929">
        <f>ROUND(DU929*0.1,0)</f>
        <v/>
      </c>
      <c r="DW929">
        <f>DU929+DV929</f>
        <v/>
      </c>
      <c r="DZ929">
        <f>IFERROR(INDEX(ADJ!$A$1:$BZ$1000,MATCH(PAYROLL!$D929,ADJ!A$1:A$500,0),MATCH(PAYROLL!DZ$2,ADJ!$2:$2,0)),0)</f>
        <v/>
      </c>
      <c r="EA929">
        <f>IFERROR(INDEX(ADJ!$A$1:$BZ$1000,MATCH(PAYROLL!$D929,ADJ!A$1:A$500,0),MATCH(PAYROLL!EA$2,ADJ!$2:$2,0)),0)</f>
        <v/>
      </c>
      <c r="EB929">
        <f>IFERROR(INDEX(ADJ!$A$1:$BZ$1000,MATCH(PAYROLL!$D929,ADJ!A$1:A$500,0),MATCH(PAYROLL!EB$2,ADJ!$2:$2,0)),0)</f>
        <v/>
      </c>
      <c r="EC929">
        <f>IFERROR(INDEX(ADJ!$A$1:$BZ$1000,MATCH(PAYROLL!$D929,ADJ!A$1:A$500,0),MATCH(PAYROLL!EC$2,ADJ!$2:$2,0)),0)</f>
        <v/>
      </c>
      <c r="ED929">
        <f>IFERROR(INDEX(ADJ!$A$1:$BZ$1000,MATCH(PAYROLL!$D929,ADJ!A$1:A$500,0),MATCH(PAYROLL!ED$2,ADJ!$2:$2,0)),0)</f>
        <v/>
      </c>
      <c r="EE929">
        <f>IFERROR(INDEX(ADJ!$A$1:$BZ$1000,MATCH(PAYROLL!$D929,ADJ!A$1:A$500,0),MATCH(PAYROLL!EE$2,ADJ!$2:$2,0)),0)</f>
        <v/>
      </c>
      <c r="EF929">
        <f>IFERROR(INDEX(ADJ!$A$1:$BZ$1000,MATCH(PAYROLL!$D929,ADJ!A$1:A$500,0),MATCH(PAYROLL!EF$2,ADJ!$2:$2,0)),0)</f>
        <v/>
      </c>
      <c r="EG929">
        <f>IFERROR(INDEX(ADJ!$A$1:$BZ$1000,MATCH(PAYROLL!$D929,ADJ!A$1:A$500,0),MATCH(PAYROLL!EG$2,ADJ!$2:$2,0)),0)</f>
        <v/>
      </c>
      <c r="EH929">
        <f>IFERROR(INDEX(ADJ!$A$1:$BZ$1000,MATCH(PAYROLL!$D929,ADJ!A$1:A$500,0),MATCH(PAYROLL!EH$2,ADJ!$2:$2,0)),0)</f>
        <v/>
      </c>
      <c r="EI929">
        <f>IFERROR(INDEX(ADJ!$A$1:$BZ$1000,MATCH(PAYROLL!D929,ADJ!A$1:A$500,0),MATCH(PAYROLL!EI$2,ADJ!$2:$2,0)),0)</f>
        <v/>
      </c>
      <c r="EJ929">
        <f>IFERROR(INDEX(ADJ!$A$1:$BZ$1000,MATCH(PAYROLL!$D929,ADJ!A$1:A$500,0),MATCH(PAYROLL!EJ$2,ADJ!$2:$2,0)),0)</f>
        <v/>
      </c>
      <c r="EK929">
        <f>SUM(DZ929:EJ929)</f>
        <v/>
      </c>
    </row>
    <row r="930">
      <c r="A930" t="n">
        <v>928</v>
      </c>
      <c r="B930" t="inlineStr">
        <is>
          <t>Triệu Văn Hào</t>
        </is>
      </c>
      <c r="D930" t="inlineStr">
        <is>
          <t>150331-02</t>
        </is>
      </c>
      <c r="S930">
        <f>IFERROR(INDEX(PIS!$A$1:$BZ$1000,MATCH($D930,PIS!C$1:C$500,0),MATCH("Lương CB tháng trước",PIS!$1:$1,0)),0)</f>
        <v/>
      </c>
      <c r="T930">
        <f>IFERROR(INDEX(PIS!$A$1:$BZ$1000,MATCH($D930,PIS!C$1:C$500,0),MATCH("Lương CB hiện tại",PIS!$1:$1,0)),0)</f>
        <v/>
      </c>
      <c r="U930">
        <f>IFERROR(INDEX(PIS!$A$1:$BZ$1000,MATCH($D930,PIS!C$1:C$500,0),MATCH("Lương đóng BHBB",PIS!$1:$1,0)),0)</f>
        <v/>
      </c>
      <c r="V930">
        <f>IFERROR(INDEX(PIS!$A$1:$BZ$1000,MATCH($D930,PIS!C$1:C$500,0),MATCH(V$2,PIS!$2:$2,0)),0)</f>
        <v/>
      </c>
      <c r="W930">
        <f>IFERROR(INDEX(PIS!$A$1:$BZ$1000,MATCH($D930,PIS!C$1:C$500,0),MATCH(W$2,PIS!$2:$2,0)),0)</f>
        <v/>
      </c>
      <c r="X930">
        <f>IFERROR(INDEX(PIS!$A$1:$BZ$1000,MATCH($D930,PIS!C$1:C$500,0),MATCH(X$2,PIS!$2:$2,0)),0)</f>
        <v/>
      </c>
      <c r="Y930">
        <f>IFERROR(INDEX(PIS!$A$1:$BZ$1000,MATCH($D930,PIS!C$1:C$500,0),MATCH(Y$2,PIS!$2:$2,0)),0)</f>
        <v/>
      </c>
      <c r="Z930">
        <f>IFERROR(INDEX(PIS!$A$1:$BZ$1000,MATCH($D930,PIS!C$1:C$500,0),MATCH(Z$2,PIS!$2:$2,0)),0)</f>
        <v/>
      </c>
      <c r="AA930">
        <f>IFERROR(INDEX(PIS!$A$1:$BZ$1000,MATCH($D930,PIS!C$1:C$500,0),MATCH(AA$2,PIS!$2:$2,0)),0)</f>
        <v/>
      </c>
      <c r="AB930">
        <f>IFERROR(INDEX(PIS!$A$1:$BZ$1000,MATCH($D930,PIS!C$1:C$500,0),MATCH(AB$2,PIS!$2:$2,0)),0)</f>
        <v/>
      </c>
      <c r="AC930">
        <f>SUM(V930:AB930)</f>
        <v/>
      </c>
      <c r="AD930">
        <f>IFERROR(INDEX(TIMESHEET!$A$1:$AI$5000,MATCH($D930,TIMESHEET!A$1:A$500,0),MATCH("T100",TIMESHEET!$2:$2,0))-2,0)</f>
        <v/>
      </c>
      <c r="AE930">
        <f>IFERROR(INDEX(TIMESHEET!$A$1:$AI$5000,MATCH($D930,TIMESHEET!A$1:A$500,0),MATCH("T202",TIMESHEET!$2:$2,0)),0)</f>
        <v/>
      </c>
      <c r="AF930">
        <f>IFERROR(INDEX(TIMESHEET!$A$1:$AI$5000,MATCH($D930,TIMESHEET!A$1:A$500,0),MATCH("T302",TIMESHEET!$2:$2,0)),0)</f>
        <v/>
      </c>
      <c r="AG930">
        <f>IFERROR(INDEX(TIMESHEET!$A$1:$AI$5000,MATCH($D930,TIMESHEET!A$1:A$500,0),MATCH("T406",TIMESHEET!$2:$2,0)),0)</f>
        <v/>
      </c>
      <c r="AH930">
        <f>AE930+AG930</f>
        <v/>
      </c>
      <c r="AI930">
        <f>IFERROR(INDEX(TIMESHEET!$A$1:$AI$5000,MATCH($D930,TIMESHEET!A$1:A$500,0),MATCH("T701",TIMESHEET!$2:$2,0)),0)</f>
        <v/>
      </c>
      <c r="AJ930">
        <f>IFERROR(INDEX(TIMESHEET!$A$1:$AI$5000,MATCH($D930,TIMESHEET!B$1:B$500,0),MATCH("T320",TIMESHEET!$2:$2,0)),0)</f>
        <v/>
      </c>
      <c r="AK930">
        <f>IFERROR(IF(LEFT(INDEX(PIS!O$1:O$500,MATCH(D930,PIS!C$1:C$500)),1)="M",T930/AD930*SUM(AE930:AG930),T930*AD930),0)</f>
        <v/>
      </c>
      <c r="AL930">
        <f>IFERROR(INDEX(ADJ!$A$1:$BZ$1000,MATCH(PAYROLL!D930,ADJ!A$1:A$500,0),MATCH(PAYROLL!AL$2,ADJ!$2:$2,0)),0)</f>
        <v/>
      </c>
      <c r="AM930">
        <f>SUM(AK930:AL930)</f>
        <v/>
      </c>
      <c r="AN930">
        <f>IFERROR(ROUND(V930/$AD930*$AH930,0),0)</f>
        <v/>
      </c>
      <c r="AO930">
        <f>IFERROR(ROUND(W930/$AD930*$AH930,0),0)</f>
        <v/>
      </c>
      <c r="AP930">
        <f>IFERROR(ROUND(X930/$AD930*$AE930,0),0)</f>
        <v/>
      </c>
      <c r="AQ930">
        <f>IFERROR(ROUND(Y930/$AD930*$AH930,0),0)</f>
        <v/>
      </c>
      <c r="AR930">
        <f>IFERROR(ROUND(Z930/$AD930*$AH930,0),0)</f>
        <v/>
      </c>
      <c r="AS930">
        <f>IFERROR(ROUND(AA930/$AD930*$AH930,0),0)</f>
        <v/>
      </c>
      <c r="AT930">
        <f>IFERROR(IF((AE930+AF930+AG930)&gt;13,AB930,ROUND(AB930/AD930*AH930,0)),0)</f>
        <v/>
      </c>
      <c r="AU930">
        <f>IFERROR(INDEX(ADJ!$A$1:$BZ$1000,MATCH(PAYROLL!D930,ADJ!A$1:A$500,0),MATCH(PAYROLL!AU$2,ADJ!$2:$2,0)),0)</f>
        <v/>
      </c>
      <c r="AV930">
        <f>ROUND(SUM(AN930:AU930),0)</f>
        <v/>
      </c>
      <c r="AW930">
        <f>IFERROR(INDEX(TIMESHEET!$A$1:$AI$5000,MATCH(PAYROLL!D930,TIMESHEET!A$1:A$500,0),MATCH("T620",TIMESHEET!$2:$2,0)),0)</f>
        <v/>
      </c>
      <c r="AX930">
        <f>IFERROR(INDEX(TIMESHEET!$A$1:$AI$5000,MATCH(PAYROLL!D930,TIMESHEET!A$1:A$500,0),MATCH("T601",TIMESHEET!$2:$2,0)),0)</f>
        <v/>
      </c>
      <c r="AY930">
        <f>IFERROR(INDEX(TIMESHEET!$A$1:$AI$5000,MATCH(PAYROLL!D930,TIMESHEET!A$1:A$500,0),MATCH("T602",TIMESHEET!$2:$2,0)),0)</f>
        <v/>
      </c>
      <c r="AZ930">
        <f>IFERROR(INDEX(TIMESHEET!$A$1:$AI$5000,MATCH(PAYROLL!D930,TIMESHEET!A$1:A$500,0),MATCH("T603",TIMESHEET!$2:$2,0)),0)</f>
        <v/>
      </c>
      <c r="BA930">
        <f>IFERROR(INDEX(TIMESHEET!$A$1:$AI$5000,MATCH(PAYROLL!D930,TIMESHEET!A$1:A$500,0),MATCH("T611",TIMESHEET!$2:$2,0)),0)</f>
        <v/>
      </c>
      <c r="BB930">
        <f>IFERROR(INDEX(TIMESHEET!$A$1:$AI$5000,MATCH(PAYROLL!D930,TIMESHEET!A$1:A$500,0),MATCH("T612",TIMESHEET!$2:$2,0)),0)</f>
        <v/>
      </c>
      <c r="BC930">
        <f>IFERROR(INDEX(TIMESHEET!$A$1:$AI$5000,MATCH(PAYROLL!D930,TIMESHEET!A$1:A$500,0),MATCH("T613",TIMESHEET!$2:$2,0)),0)</f>
        <v/>
      </c>
      <c r="BD930">
        <f>IFERROR(INDEX(TIMESHEET!$A$1:$AI$5000,MATCH(PAYROLL!D930,TIMESHEET!A$1:A$500,0),MATCH("T500",TIMESHEET!$2:$2,0)),0)</f>
        <v/>
      </c>
      <c r="BE930">
        <f>IFERROR(IF(LEFT(INDEX(PIS!O$1:O$500,MATCH(D930,PIS!C$1:C$500)),1)="M",T930/AD930/8*(AW930+AX930*1.5+AY930*2+AZ930*3+BA930*2.1+BB930*2.7+BC930*3.9+BD930*0.3),T930/8*(AW930+AX930*1.5+AY930*2+AZ930*3+BA930*2.1+BB930*2.7+BC930*3.9+BD930*0.3)),0)</f>
        <v/>
      </c>
      <c r="BF930">
        <f>IFERROR(INDEX(ADJ!$A$1:$BZ$1000,MATCH(PAYROLL!$D930,ADJ!A$1:A$500,0),MATCH(PAYROLL!BF$2,ADJ!$2:$2,0)),0)</f>
        <v/>
      </c>
      <c r="BG930">
        <f>IFERROR(INDEX(ADJ!$A$1:$BZ$1000,MATCH(PAYROLL!D930,ADJ!A$1:A$500,0),MATCH(PAYROLL!BG$2,ADJ!$2:$2,0)),0)</f>
        <v/>
      </c>
      <c r="BH930">
        <f>IFERROR(INDEX(ADJ!$A$1:$BZ$1000,MATCH(PAYROLL!D930,ADJ!A$1:A$500,0),MATCH(PAYROLL!BH$2,ADJ!$2:$2,0)),0)</f>
        <v/>
      </c>
      <c r="BI930">
        <f>IFERROR(INDEX(ADJ!$A$1:$BZ$1000,MATCH(PAYROLL!D930,ADJ!A$1:A$500,0),MATCH(PAYROLL!BI$2,ADJ!$2:$2,0)),0)</f>
        <v/>
      </c>
      <c r="BJ930">
        <f>IFERROR(INDEX(ADJ!$A$1:$BZ$1000,MATCH(PAYROLL!D930,ADJ!A$1:A$500,0),MATCH(PAYROLL!BJ$2,ADJ!$2:$2,0)),0)</f>
        <v/>
      </c>
      <c r="BK930">
        <f>SUM(BF930:BJ930)</f>
        <v/>
      </c>
      <c r="BL930">
        <f>IFERROR(INDEX(ADJ!$A$1:$BZ$1000,MATCH(PAYROLL!D930,ADJ!A$1:A$500,0),MATCH(PAYROLL!BL$2,ADJ!$2:$2,0)),0)</f>
        <v/>
      </c>
      <c r="BM930">
        <f>IFERROR(INDEX(ADJ!$A$1:$BZ$1000,MATCH(PAYROLL!D930,ADJ!A$1:A$500,0),MATCH(PAYROLL!BM$2,ADJ!$2:$2,0)),0)</f>
        <v/>
      </c>
      <c r="BN930">
        <f>IFERROR(INDEX(ADJ!$A$1:$BZ$1000,MATCH(PAYROLL!D930,ADJ!A$1:A$500,0),MATCH(PAYROLL!BN$2,ADJ!$2:$2,0)),0)</f>
        <v/>
      </c>
      <c r="BO930">
        <f>IFERROR(INDEX(ADJ!$A$1:$BZ$1000,MATCH(PAYROLL!D930,ADJ!A$1:A$500,0),MATCH(PAYROLL!BO$2,ADJ!$2:$2,0)),0)</f>
        <v/>
      </c>
      <c r="BP930">
        <f>SUM(AM930,AV930,BE930,BK930,BL930:BO930)</f>
        <v/>
      </c>
      <c r="BQ930">
        <f>BO930</f>
        <v/>
      </c>
      <c r="BR930">
        <f>IFERROR(ROUND(IF(LEFT(INDEX(PIS!O$1:O$500,MATCH(D930,PIS!C$1:C$500)),1)="D",T930/8*(BD930*0.3),IF(LEFT(INDEX(PIS!O$1:O$500,MATCH(D930,PIS!C$1:C$500)),1)="H",T930*($BD930*0.3),T930/$AD930/8*($BD930*0.3))),0),0)</f>
        <v/>
      </c>
      <c r="BS930">
        <f>IF(AP930&lt;1,0,MIN(AP930,730000))</f>
        <v/>
      </c>
      <c r="BT930">
        <f>IFERROR(ROUND((BE930-SUM(AW930:BC930)*T930/AD930/8),0)-BR930,0)</f>
        <v/>
      </c>
      <c r="BU930">
        <f>AO930</f>
        <v/>
      </c>
      <c r="BV930">
        <f>SUM(BQ930:BU930)</f>
        <v/>
      </c>
      <c r="BW930">
        <f>BP930-BV930</f>
        <v/>
      </c>
      <c r="BX930">
        <f>IFERROR(IF(RIGHT(INDEX(PIS!O$1:O$500,MATCH(D930,PIS!C$1:C$500)),5)="Gross",MIN(U930+V930,VLOOKUP("R700",TSC!B:C,2,0)*VLOOKUP("R101",TSC!B:C,2,0))*VLOOKUP("R701",TSC!B:C,2,0)%,0),0)</f>
        <v/>
      </c>
      <c r="BY930">
        <f>IFERROR(IF(RIGHT(INDEX(PIS!O$1:O$500,MATCH(D930,PIS!C$1:C$500)),5)="Gross",MIN(U930+V930,VLOOKUP("R700",TSC!B:C,2,0)*VLOOKUP("R101",TSC!B:C,2,0))*VLOOKUP("T704",TSC!B:C,2,0)%,0),0)</f>
        <v/>
      </c>
      <c r="BZ930">
        <f>IFERROR(IF(RIGHT(INDEX(PIS!O$1:O$500,MATCH(D930,PIS!C$1:C$500)),5)="Gross",MIN(U930+V930,VLOOKUP("R700",TSC!B:C,2,0)*VLOOKUP("1",TSC!F:G,2,0))*VLOOKUP("T705",TSC!B:C,2,0)%,0),0)</f>
        <v/>
      </c>
      <c r="CA930">
        <f>IFERROR(INDEX(ADJ!$A$1:$BZ$1000,MATCH(PAYROLL!D930,ADJ!A$1:A$500,0),MATCH(PAYROLL!CA$2,ADJ!$2:$2,0)),0)</f>
        <v/>
      </c>
      <c r="CB930">
        <f>IFERROR(INDEX(ADJ!$A$1:$BZ$1000,MATCH(PAYROLL!D930,ADJ!A$1:A$500,0),MATCH(PAYROLL!CB$2,ADJ!$2:$2,0)),0)</f>
        <v/>
      </c>
      <c r="CC930">
        <f>SUM(BX930:CB930)</f>
        <v/>
      </c>
      <c r="CD930">
        <f>IFERROR(INDEX(PIS!$A$1:$BZ$1000,MATCH(PAYROLL!D930,PIS!C$1:C$500,0),MATCH(PAYROLL!CD$1,PIS!$1:$1,0)),0)</f>
        <v/>
      </c>
      <c r="CE930">
        <f>IFERROR(IF(OR(INDEX(PIS!P$1:P$500,MATCH(D930,PIS!C$1:C$500,0))="LT2",INDEX(PIS!P$1:P$500,MATCH(D930,PIS!C$1:C$500,0))="P10"),0,SUM(CC930,CD930*VLOOKUP("R601",TSC!B:C,2,0),VLOOKUP("R602",TSC!B:C,2,0))),0)</f>
        <v/>
      </c>
      <c r="CF930">
        <f>MAX(BW930-CE930,0)</f>
        <v/>
      </c>
      <c r="CG930">
        <f>IFERROR(IF(OR(RIGHT(INDEX(PIS!P$1:P$500,MATCH(D930,PIS!C$1:C$500)),5)="P10",RIGHT(INDEX(PIS!P$1:P$500,MATCH(D930,PIS!C$1:C$500)),5)="CK"),0,IF(CF930&lt;=5000000,CF930*5%,IF(CF930&lt;=10000000,CF930*10%-250000,IF(CF930&lt;=18000000,CF930*15%-750000,IF(CF930&lt;=32000000,CF930*20%-1650000,IF(CF930&lt;=52000000,CF930*25%-3250000,IF(CF930&lt;=80000000,BH930*30%-5850000,CF930*35%-9850000))))))),0)</f>
        <v/>
      </c>
      <c r="CH930">
        <f>IFERROR(IF(OR(INDEX(PIS!P$1:P$500,MATCH(D930,PIS!C$1:C$500))="LT",INDEX(PIS!P$1:P$500,MATCH(D930,PIS!C$1:C$500))="CK"),0,IF(CF930&lt;2000000,0,CF930*10%)),0)</f>
        <v/>
      </c>
      <c r="CI930">
        <f>IFERROR(INDEX(ADJ!$A$1:$BZ$1000,MATCH(PAYROLL!D930,ADJ!A$1:A$500,0),MATCH(PAYROLL!CI$2,ADJ!$2:$2,0)),0)</f>
        <v/>
      </c>
      <c r="CJ930">
        <f>IFERROR(INDEX(ADJ!$A$1:$BZ$1000,MATCH(PAYROLL!D930,ADJ!A$1:A$500,0),MATCH(PAYROLL!CJ$2,ADJ!$2:$2,0)),0)</f>
        <v/>
      </c>
      <c r="CK930">
        <f>IFERROR(INDEX(ADJ!$A$1:$BZ$1000,MATCH(PAYROLL!D930,ADJ!A$1:A$500,0),MATCH(PAYROLL!CK$2,ADJ!$2:$2,0)),0)</f>
        <v/>
      </c>
      <c r="CL930">
        <f>SUM(CG930:CK930)</f>
        <v/>
      </c>
      <c r="CM930">
        <f>ROUND(SUM(CH930:CK930),0)</f>
        <v/>
      </c>
      <c r="CN930">
        <f>IFERROR(INDEX(CSDA!D$1:D$500,MATCH($CN$2,CSDA!C$1:C$500,0))*INDEX(PIS!V$1:V$500,MATCH(D930,PIS!C$1:C$500))+INDEX(ADJ!$A$1:$BZ$1000,MATCH(PAYROLL!D930,ADJ!A$1:A$500,0),MATCH(PAYROLL!CN$2,ADJ!$2:$2,0)),0)</f>
        <v/>
      </c>
      <c r="CO930">
        <f>IFERROR(INDEX(ADJ!$A$1:$BZ$1000,MATCH(PAYROLL!D930,ADJ!A$1:A$500,0),MATCH(PAYROLL!CO$2,ADJ!$2:$2,0)),0)</f>
        <v/>
      </c>
      <c r="CP930">
        <f>IFERROR(INDEX(ADJ!$A$1:$BZ$1000,MATCH(PAYROLL!D930,ADJ!A$1:A$500,0),MATCH(PAYROLL!CP$2,ADJ!$2:$2,0)),0)</f>
        <v/>
      </c>
      <c r="CQ930">
        <f>BP930-CL930-CI930-CM930-CN930-CO930-CP930-CC930</f>
        <v/>
      </c>
      <c r="CR930">
        <f>IFERROR(IF(RIGHT(INDEX(PIS!O$1:O$500,MATCH(D930,PIS!C$1:C$500,0)),5)="Gross",MIN(U930+V930,VLOOKUP("R700",TSC!B:C,2,0)*VLOOKUP("R101",TSC!B:C,2,0))*(VLOOKUP("T711",TSC!B:C,2,0)+VLOOKUP("T712",TSC!B:C,2,0))%,MIN(T930+V930,VLOOKUP("R700",TSC!B:C,2,0)*VLOOKUP("R101",TSC!B:C,2,0))*(VLOOKUP("T711",TSC!B:C,2,0)+VLOOKUP("T712",TSC!B:C,2,0)+VLOOKUP("R701",TSC!B:C,2,0))%),0)</f>
        <v/>
      </c>
      <c r="CS930">
        <f>IFERROR(IF(RIGHT(INDEX(PIS!O$1:O$500,MATCH(D930,PIS!C$1:C$500,0)),5)="Gross",MIN(U930+V930,VLOOKUP("R700",TSC!B:C,2,0)*VLOOKUP("R101",TSC!B:C,2,0))*(VLOOKUP("T714",TSC!B:C,2,0))%,MIN(T930+V930,VLOOKUP("R700",TSC!B:C,2,0)*VLOOKUP("R101",TSC!B:C,2,0))*(VLOOKUP("T704",TSC!B:C,2,0)+VLOOKUP("T714",TSC!B:C,2,0))%),0)</f>
        <v/>
      </c>
      <c r="CT930">
        <f>IFERROR(IF(RIGHT(INDEX(PIS!O$1:O$500,MATCH(D930,PIS!C$1:C$500,0)),5)="Gross",MIN(U930+V930,VLOOKUP("R700",TSC!B:C,2,0)*VLOOKUP("R101",TSC!B:C,2,0))*VLOOKUP("T705",TSC!B:C,2,0)%,MIN(T930+V930,VLOOKUP("R700",TSC!B:C,2,0)*VLOOKUP("R101",TSC!B:C,2,0))*VLOOKUP("T705",TSC!B:C,2,0)%),0)</f>
        <v/>
      </c>
      <c r="CU930">
        <f>IFERROR(IF(RIGHT(INDEX(PIS!O$1:O$500,MATCH(D930,PIS!C$1:C$500,0)),5)="Gross",MIN(U930+V930,VLOOKUP("R700",TSC!B:C,2,0)*VLOOKUP("R101",TSC!B:C,2,0))*(VLOOKUP("T713",TSC!B:C,2,0))%,MIN(T930+V930,VLOOKUP("R700",TSC!B:C,2,0)*VLOOKUP("R101",TSC!B:C,2,0))*(VLOOKUP("T713",TSC!B:C,2,0))%),0)</f>
        <v/>
      </c>
      <c r="CV930">
        <f>IFERROR(INDEX(ADJ!$A$1:$BZ$1000,MATCH(PAYROLL!D930,ADJ!A$1:A$500,0),MATCH(PAYROLL!CV$2,ADJ!$2:$2,0)),0)</f>
        <v/>
      </c>
      <c r="CW930">
        <f>IFERROR(INDEX(ADJ!$A$1:$BZ$1000,MATCH(PAYROLL!D930,ADJ!A$1:A$500,0),MATCH(PAYROLL!CW$2,ADJ!$2:$2,0)),0)</f>
        <v/>
      </c>
      <c r="CX930">
        <f>SUM(CR930:CW930)</f>
        <v/>
      </c>
      <c r="CY930">
        <f>ROUND(IF(CR930&gt;0,T930+V930*VLOOKUP("R202",TSC!$B$1:$C$500,2,0),0),0)</f>
        <v/>
      </c>
      <c r="CZ930">
        <f>IFERROR(INDEX(CSDA!D$1:D$500,MATCH($CZ$2,CSDA!C$1:C$500,0)),0)</f>
        <v/>
      </c>
      <c r="DA930">
        <f>ROUND(T930*0.7%,0)</f>
        <v/>
      </c>
      <c r="DB930">
        <f>ROUND(T930/12,0)</f>
        <v/>
      </c>
      <c r="DC930">
        <f ref="DC930" t="array">IFERROR(INDEX(CSDA!D$1:D$500,MATCH("Trích giữ"&amp;PAYROLL!DC$2,CSDA!A$1:A$500&amp;CSDA!C$1:C$500,0)),0)</f>
        <v/>
      </c>
      <c r="DD930">
        <f ref="DD930" t="array">IFERROR(INDEX(CSDA!D$1:D$500,MATCH("Trích giữ"&amp;PAYROLL!DD$2,CSDA!A$1:A$500&amp;CSDA!C$1:C$500,0)),0)</f>
        <v/>
      </c>
      <c r="DE930">
        <f ref="DE930" t="array">IFERROR(INDEX(CSDA!D$1:D$500,MATCH("Trích giữ"&amp;PAYROLL!DE$2,CSDA!A$1:A$500&amp;CSDA!C$1:C$500,0)),0)</f>
        <v/>
      </c>
      <c r="DF930">
        <f>IFERROR(INDEX(CSDA!D$1:D$500,MATCH(PAYROLL!DF$2,CSDA!C$1:C$500,0)),0)</f>
        <v/>
      </c>
      <c r="DG930">
        <f ref="DG930" t="array">IFERROR(INDEX(CSDA!D$1:D$500,MATCH("Trích giữ"&amp;PAYROLL!DG$2,CSDA!A$1:A$500&amp;CSDA!C$1:C$500,0)),0)</f>
        <v/>
      </c>
      <c r="DH930">
        <f>ROUND(T930/26,0)</f>
        <v/>
      </c>
      <c r="DI930">
        <f ref="DI930" t="array">IFERROR(INDEX(CSDA!D$1:D$500,MATCH("Trích giữ"&amp;PAYROLL!DI$2,CSDA!A$1:A$500&amp;CSDA!C$1:C$500,0)),0)</f>
        <v/>
      </c>
      <c r="DJ930">
        <f>IF(U930=0,T930*21.5%-BL930,0)</f>
        <v/>
      </c>
      <c r="DK930">
        <f ref="DK930" t="array">IFERROR(INDEX(CSDA!D$1:D$500,MATCH("Trích giữ"&amp;PAYROLL!DK$2,CSDA!A$1:A$500&amp;CSDA!C$1:C$500,0)),0)</f>
        <v/>
      </c>
      <c r="DL930">
        <f>IFERROR(INDEX(CSDA!D$1:D$500,MATCH(PAYROLL!DL$2,CSDA!C$1:C$500,0))/12,0)</f>
        <v/>
      </c>
      <c r="DM930">
        <f>SUM(DB930:DL930)</f>
        <v/>
      </c>
      <c r="DN930">
        <f>IFERROR(INDEX(ADJ!$A$1:$BZ$1000,MATCH(PAYROLL!D930,ADJ!A$1:A$500,0),MATCH(PAYROLL!DN$2,ADJ!$2:$2,0)),0)</f>
        <v/>
      </c>
      <c r="DO930">
        <f>IFERROR(SUM(BP930,DM930:DN930,CX930:DA930)-DT930,0)</f>
        <v/>
      </c>
      <c r="DP930">
        <f ref="DP930" t="array">SUM(BW930*IFERROR(INDEX(CSDA!D$1:D$500,MATCH(BW$2,CSDA!C$1:C$500,0)),0)%,CX930*IFERROR(INDEX(CSDA!D$1:D$500,MATCH(CX$2,CSDA!C$1:C$500,0)),0)%,DA930*IFERROR(INDEX(CSDA!D$1:D$500,MATCH(DA$2,CSDA!C$1:C$500,0)),0)%,DB930*IFERROR(INDEX(CSDA!D$1:D$500,MATCH(DB$2,CSDA!C$1:C$500,0)),0)%,DF930*IFERROR(INDEX(CSDA!D$1:D$500,MATCH("Phí dịch vụ"&amp;PAYROLL!DF$2,CSDA!A$1:A$500&amp;CSDA!C$1:C$500,0)),0)%,DC930*IFERROR(INDEX(CSDA!D$1:D$500,MATCH("Phí dịch vụ"&amp;PAYROLL!DC$2,CSDA!A$1:A$500&amp;CSDA!C$1:C$500,0)),0)%,DH930*IFERROR(INDEX(CSDA!D$1:D$500,MATCH("Phí dịch vụ"&amp;PAYROLL!DH$2,CSDA!A$1:A$500&amp;CSDA!C$1:C$500,0)),0)%,DJ930*IFERROR(INDEX(CSDA!D$1:D$500,MATCH("Phí dịch vụ"&amp;PAYROLL!DJ$2,CSDA!A$1:A$500&amp;CSDA!C$1:C$500,0)),0)%,BN930*IFERROR(INDEX(CSDA!D$1:D$500,MATCH(BN$2,CSDA!C$1:C$500,0)),0)%)-BN930*7%</f>
        <v/>
      </c>
      <c r="DQ930">
        <f>IFERROR(INDEX(ADJ!$A$1:$BZ$1000,MATCH(PAYROLL!D930,ADJ!A$1:A$500,0),MATCH(PAYROLL!DQ$2,ADJ!$2:$2,0)),0)</f>
        <v/>
      </c>
      <c r="DR930">
        <f>IFERROR(INDEX(ADJ!$A$1:$BZ$1000,MATCH(PAYROLL!D930,ADJ!A$1:A$500,0),MATCH(PAYROLL!DR$2,ADJ!$2:$2,0)),0)</f>
        <v/>
      </c>
      <c r="DS930">
        <f>SUM(DP930:DR930)</f>
        <v/>
      </c>
      <c r="DT930">
        <f>EK930</f>
        <v/>
      </c>
      <c r="DU930">
        <f>SUM(DO930:DR930)</f>
        <v/>
      </c>
      <c r="DV930">
        <f>ROUND(DU930*0.1,0)</f>
        <v/>
      </c>
      <c r="DW930">
        <f>DU930+DV930</f>
        <v/>
      </c>
      <c r="DZ930">
        <f>IFERROR(INDEX(ADJ!$A$1:$BZ$1000,MATCH(PAYROLL!$D930,ADJ!A$1:A$500,0),MATCH(PAYROLL!DZ$2,ADJ!$2:$2,0)),0)</f>
        <v/>
      </c>
      <c r="EA930">
        <f>IFERROR(INDEX(ADJ!$A$1:$BZ$1000,MATCH(PAYROLL!$D930,ADJ!A$1:A$500,0),MATCH(PAYROLL!EA$2,ADJ!$2:$2,0)),0)</f>
        <v/>
      </c>
      <c r="EB930">
        <f>IFERROR(INDEX(ADJ!$A$1:$BZ$1000,MATCH(PAYROLL!$D930,ADJ!A$1:A$500,0),MATCH(PAYROLL!EB$2,ADJ!$2:$2,0)),0)</f>
        <v/>
      </c>
      <c r="EC930">
        <f>IFERROR(INDEX(ADJ!$A$1:$BZ$1000,MATCH(PAYROLL!$D930,ADJ!A$1:A$500,0),MATCH(PAYROLL!EC$2,ADJ!$2:$2,0)),0)</f>
        <v/>
      </c>
      <c r="ED930">
        <f>IFERROR(INDEX(ADJ!$A$1:$BZ$1000,MATCH(PAYROLL!$D930,ADJ!A$1:A$500,0),MATCH(PAYROLL!ED$2,ADJ!$2:$2,0)),0)</f>
        <v/>
      </c>
      <c r="EE930">
        <f>IFERROR(INDEX(ADJ!$A$1:$BZ$1000,MATCH(PAYROLL!$D930,ADJ!A$1:A$500,0),MATCH(PAYROLL!EE$2,ADJ!$2:$2,0)),0)</f>
        <v/>
      </c>
      <c r="EF930">
        <f>IFERROR(INDEX(ADJ!$A$1:$BZ$1000,MATCH(PAYROLL!$D930,ADJ!A$1:A$500,0),MATCH(PAYROLL!EF$2,ADJ!$2:$2,0)),0)</f>
        <v/>
      </c>
      <c r="EG930">
        <f>IFERROR(INDEX(ADJ!$A$1:$BZ$1000,MATCH(PAYROLL!$D930,ADJ!A$1:A$500,0),MATCH(PAYROLL!EG$2,ADJ!$2:$2,0)),0)</f>
        <v/>
      </c>
      <c r="EH930">
        <f>IFERROR(INDEX(ADJ!$A$1:$BZ$1000,MATCH(PAYROLL!$D930,ADJ!A$1:A$500,0),MATCH(PAYROLL!EH$2,ADJ!$2:$2,0)),0)</f>
        <v/>
      </c>
      <c r="EI930">
        <f>IFERROR(INDEX(ADJ!$A$1:$BZ$1000,MATCH(PAYROLL!D930,ADJ!A$1:A$500,0),MATCH(PAYROLL!EI$2,ADJ!$2:$2,0)),0)</f>
        <v/>
      </c>
      <c r="EJ930">
        <f>IFERROR(INDEX(ADJ!$A$1:$BZ$1000,MATCH(PAYROLL!$D930,ADJ!A$1:A$500,0),MATCH(PAYROLL!EJ$2,ADJ!$2:$2,0)),0)</f>
        <v/>
      </c>
      <c r="EK930">
        <f>SUM(DZ930:EJ930)</f>
        <v/>
      </c>
    </row>
    <row r="931">
      <c r="A931" t="n">
        <v>929</v>
      </c>
      <c r="B931" t="inlineStr">
        <is>
          <t>Nông Văn Quý</t>
        </is>
      </c>
      <c r="D931" t="inlineStr">
        <is>
          <t>127326-02</t>
        </is>
      </c>
      <c r="S931">
        <f>IFERROR(INDEX(PIS!$A$1:$BZ$1000,MATCH($D931,PIS!C$1:C$500,0),MATCH("Lương CB tháng trước",PIS!$1:$1,0)),0)</f>
        <v/>
      </c>
      <c r="T931">
        <f>IFERROR(INDEX(PIS!$A$1:$BZ$1000,MATCH($D931,PIS!C$1:C$500,0),MATCH("Lương CB hiện tại",PIS!$1:$1,0)),0)</f>
        <v/>
      </c>
      <c r="U931">
        <f>IFERROR(INDEX(PIS!$A$1:$BZ$1000,MATCH($D931,PIS!C$1:C$500,0),MATCH("Lương đóng BHBB",PIS!$1:$1,0)),0)</f>
        <v/>
      </c>
      <c r="V931">
        <f>IFERROR(INDEX(PIS!$A$1:$BZ$1000,MATCH($D931,PIS!C$1:C$500,0),MATCH(V$2,PIS!$2:$2,0)),0)</f>
        <v/>
      </c>
      <c r="W931">
        <f>IFERROR(INDEX(PIS!$A$1:$BZ$1000,MATCH($D931,PIS!C$1:C$500,0),MATCH(W$2,PIS!$2:$2,0)),0)</f>
        <v/>
      </c>
      <c r="X931">
        <f>IFERROR(INDEX(PIS!$A$1:$BZ$1000,MATCH($D931,PIS!C$1:C$500,0),MATCH(X$2,PIS!$2:$2,0)),0)</f>
        <v/>
      </c>
      <c r="Y931">
        <f>IFERROR(INDEX(PIS!$A$1:$BZ$1000,MATCH($D931,PIS!C$1:C$500,0),MATCH(Y$2,PIS!$2:$2,0)),0)</f>
        <v/>
      </c>
      <c r="Z931">
        <f>IFERROR(INDEX(PIS!$A$1:$BZ$1000,MATCH($D931,PIS!C$1:C$500,0),MATCH(Z$2,PIS!$2:$2,0)),0)</f>
        <v/>
      </c>
      <c r="AA931">
        <f>IFERROR(INDEX(PIS!$A$1:$BZ$1000,MATCH($D931,PIS!C$1:C$500,0),MATCH(AA$2,PIS!$2:$2,0)),0)</f>
        <v/>
      </c>
      <c r="AB931">
        <f>IFERROR(INDEX(PIS!$A$1:$BZ$1000,MATCH($D931,PIS!C$1:C$500,0),MATCH(AB$2,PIS!$2:$2,0)),0)</f>
        <v/>
      </c>
      <c r="AC931">
        <f>SUM(V931:AB931)</f>
        <v/>
      </c>
      <c r="AD931">
        <f>IFERROR(INDEX(TIMESHEET!$A$1:$AI$5000,MATCH($D931,TIMESHEET!A$1:A$500,0),MATCH("T100",TIMESHEET!$2:$2,0))-2,0)</f>
        <v/>
      </c>
      <c r="AE931">
        <f>IFERROR(INDEX(TIMESHEET!$A$1:$AI$5000,MATCH($D931,TIMESHEET!A$1:A$500,0),MATCH("T202",TIMESHEET!$2:$2,0)),0)</f>
        <v/>
      </c>
      <c r="AF931">
        <f>IFERROR(INDEX(TIMESHEET!$A$1:$AI$5000,MATCH($D931,TIMESHEET!A$1:A$500,0),MATCH("T302",TIMESHEET!$2:$2,0)),0)</f>
        <v/>
      </c>
      <c r="AG931">
        <f>IFERROR(INDEX(TIMESHEET!$A$1:$AI$5000,MATCH($D931,TIMESHEET!A$1:A$500,0),MATCH("T406",TIMESHEET!$2:$2,0)),0)</f>
        <v/>
      </c>
      <c r="AH931">
        <f>AE931+AG931</f>
        <v/>
      </c>
      <c r="AI931">
        <f>IFERROR(INDEX(TIMESHEET!$A$1:$AI$5000,MATCH($D931,TIMESHEET!A$1:A$500,0),MATCH("T701",TIMESHEET!$2:$2,0)),0)</f>
        <v/>
      </c>
      <c r="AJ931">
        <f>IFERROR(INDEX(TIMESHEET!$A$1:$AI$5000,MATCH($D931,TIMESHEET!B$1:B$500,0),MATCH("T320",TIMESHEET!$2:$2,0)),0)</f>
        <v/>
      </c>
      <c r="AK931">
        <f>IFERROR(IF(LEFT(INDEX(PIS!O$1:O$500,MATCH(D931,PIS!C$1:C$500)),1)="M",T931/AD931*SUM(AE931:AG931),T931*AD931),0)</f>
        <v/>
      </c>
      <c r="AL931">
        <f>IFERROR(INDEX(ADJ!$A$1:$BZ$1000,MATCH(PAYROLL!D931,ADJ!A$1:A$500,0),MATCH(PAYROLL!AL$2,ADJ!$2:$2,0)),0)</f>
        <v/>
      </c>
      <c r="AM931">
        <f>SUM(AK931:AL931)</f>
        <v/>
      </c>
      <c r="AN931">
        <f>IFERROR(ROUND(V931/$AD931*$AH931,0),0)</f>
        <v/>
      </c>
      <c r="AO931">
        <f>IFERROR(ROUND(W931/$AD931*$AH931,0),0)</f>
        <v/>
      </c>
      <c r="AP931">
        <f>IFERROR(ROUND(X931/$AD931*$AE931,0),0)</f>
        <v/>
      </c>
      <c r="AQ931">
        <f>IFERROR(ROUND(Y931/$AD931*$AH931,0),0)</f>
        <v/>
      </c>
      <c r="AR931">
        <f>IFERROR(ROUND(Z931/$AD931*$AH931,0),0)</f>
        <v/>
      </c>
      <c r="AS931">
        <f>IFERROR(ROUND(AA931/$AD931*$AH931,0),0)</f>
        <v/>
      </c>
      <c r="AT931">
        <f>IFERROR(IF((AE931+AF931+AG931)&gt;13,AB931,ROUND(AB931/AD931*AH931,0)),0)</f>
        <v/>
      </c>
      <c r="AU931">
        <f>IFERROR(INDEX(ADJ!$A$1:$BZ$1000,MATCH(PAYROLL!D931,ADJ!A$1:A$500,0),MATCH(PAYROLL!AU$2,ADJ!$2:$2,0)),0)</f>
        <v/>
      </c>
      <c r="AV931">
        <f>ROUND(SUM(AN931:AU931),0)</f>
        <v/>
      </c>
      <c r="AW931">
        <f>IFERROR(INDEX(TIMESHEET!$A$1:$AI$5000,MATCH(PAYROLL!D931,TIMESHEET!A$1:A$500,0),MATCH("T620",TIMESHEET!$2:$2,0)),0)</f>
        <v/>
      </c>
      <c r="AX931">
        <f>IFERROR(INDEX(TIMESHEET!$A$1:$AI$5000,MATCH(PAYROLL!D931,TIMESHEET!A$1:A$500,0),MATCH("T601",TIMESHEET!$2:$2,0)),0)</f>
        <v/>
      </c>
      <c r="AY931">
        <f>IFERROR(INDEX(TIMESHEET!$A$1:$AI$5000,MATCH(PAYROLL!D931,TIMESHEET!A$1:A$500,0),MATCH("T602",TIMESHEET!$2:$2,0)),0)</f>
        <v/>
      </c>
      <c r="AZ931">
        <f>IFERROR(INDEX(TIMESHEET!$A$1:$AI$5000,MATCH(PAYROLL!D931,TIMESHEET!A$1:A$500,0),MATCH("T603",TIMESHEET!$2:$2,0)),0)</f>
        <v/>
      </c>
      <c r="BA931">
        <f>IFERROR(INDEX(TIMESHEET!$A$1:$AI$5000,MATCH(PAYROLL!D931,TIMESHEET!A$1:A$500,0),MATCH("T611",TIMESHEET!$2:$2,0)),0)</f>
        <v/>
      </c>
      <c r="BB931">
        <f>IFERROR(INDEX(TIMESHEET!$A$1:$AI$5000,MATCH(PAYROLL!D931,TIMESHEET!A$1:A$500,0),MATCH("T612",TIMESHEET!$2:$2,0)),0)</f>
        <v/>
      </c>
      <c r="BC931">
        <f>IFERROR(INDEX(TIMESHEET!$A$1:$AI$5000,MATCH(PAYROLL!D931,TIMESHEET!A$1:A$500,0),MATCH("T613",TIMESHEET!$2:$2,0)),0)</f>
        <v/>
      </c>
      <c r="BD931">
        <f>IFERROR(INDEX(TIMESHEET!$A$1:$AI$5000,MATCH(PAYROLL!D931,TIMESHEET!A$1:A$500,0),MATCH("T500",TIMESHEET!$2:$2,0)),0)</f>
        <v/>
      </c>
      <c r="BE931">
        <f>IFERROR(IF(LEFT(INDEX(PIS!O$1:O$500,MATCH(D931,PIS!C$1:C$500)),1)="M",T931/AD931/8*(AW931+AX931*1.5+AY931*2+AZ931*3+BA931*2.1+BB931*2.7+BC931*3.9+BD931*0.3),T931/8*(AW931+AX931*1.5+AY931*2+AZ931*3+BA931*2.1+BB931*2.7+BC931*3.9+BD931*0.3)),0)</f>
        <v/>
      </c>
      <c r="BF931">
        <f>IFERROR(INDEX(ADJ!$A$1:$BZ$1000,MATCH(PAYROLL!$D931,ADJ!A$1:A$500,0),MATCH(PAYROLL!BF$2,ADJ!$2:$2,0)),0)</f>
        <v/>
      </c>
      <c r="BG931">
        <f>IFERROR(INDEX(ADJ!$A$1:$BZ$1000,MATCH(PAYROLL!D931,ADJ!A$1:A$500,0),MATCH(PAYROLL!BG$2,ADJ!$2:$2,0)),0)</f>
        <v/>
      </c>
      <c r="BH931">
        <f>IFERROR(INDEX(ADJ!$A$1:$BZ$1000,MATCH(PAYROLL!D931,ADJ!A$1:A$500,0),MATCH(PAYROLL!BH$2,ADJ!$2:$2,0)),0)</f>
        <v/>
      </c>
      <c r="BI931">
        <f>IFERROR(INDEX(ADJ!$A$1:$BZ$1000,MATCH(PAYROLL!D931,ADJ!A$1:A$500,0),MATCH(PAYROLL!BI$2,ADJ!$2:$2,0)),0)</f>
        <v/>
      </c>
      <c r="BJ931">
        <f>IFERROR(INDEX(ADJ!$A$1:$BZ$1000,MATCH(PAYROLL!D931,ADJ!A$1:A$500,0),MATCH(PAYROLL!BJ$2,ADJ!$2:$2,0)),0)</f>
        <v/>
      </c>
      <c r="BK931">
        <f>SUM(BF931:BJ931)</f>
        <v/>
      </c>
      <c r="BL931">
        <f>IFERROR(INDEX(ADJ!$A$1:$BZ$1000,MATCH(PAYROLL!D931,ADJ!A$1:A$500,0),MATCH(PAYROLL!BL$2,ADJ!$2:$2,0)),0)</f>
        <v/>
      </c>
      <c r="BM931">
        <f>IFERROR(INDEX(ADJ!$A$1:$BZ$1000,MATCH(PAYROLL!D931,ADJ!A$1:A$500,0),MATCH(PAYROLL!BM$2,ADJ!$2:$2,0)),0)</f>
        <v/>
      </c>
      <c r="BN931">
        <f>IFERROR(INDEX(ADJ!$A$1:$BZ$1000,MATCH(PAYROLL!D931,ADJ!A$1:A$500,0),MATCH(PAYROLL!BN$2,ADJ!$2:$2,0)),0)</f>
        <v/>
      </c>
      <c r="BO931">
        <f>IFERROR(INDEX(ADJ!$A$1:$BZ$1000,MATCH(PAYROLL!D931,ADJ!A$1:A$500,0),MATCH(PAYROLL!BO$2,ADJ!$2:$2,0)),0)</f>
        <v/>
      </c>
      <c r="BP931">
        <f>SUM(AM931,AV931,BE931,BK931,BL931:BO931)</f>
        <v/>
      </c>
      <c r="BQ931">
        <f>BO931</f>
        <v/>
      </c>
      <c r="BR931">
        <f>IFERROR(ROUND(IF(LEFT(INDEX(PIS!O$1:O$500,MATCH(D931,PIS!C$1:C$500)),1)="D",T931/8*(BD931*0.3),IF(LEFT(INDEX(PIS!O$1:O$500,MATCH(D931,PIS!C$1:C$500)),1)="H",T931*($BD931*0.3),T931/$AD931/8*($BD931*0.3))),0),0)</f>
        <v/>
      </c>
      <c r="BS931">
        <f>IF(AP931&lt;1,0,MIN(AP931,730000))</f>
        <v/>
      </c>
      <c r="BT931">
        <f>IFERROR(ROUND((BE931-SUM(AW931:BC931)*T931/AD931/8),0)-BR931,0)</f>
        <v/>
      </c>
      <c r="BU931">
        <f>AO931</f>
        <v/>
      </c>
      <c r="BV931">
        <f>SUM(BQ931:BU931)</f>
        <v/>
      </c>
      <c r="BW931">
        <f>BP931-BV931</f>
        <v/>
      </c>
      <c r="BX931">
        <f>IFERROR(IF(RIGHT(INDEX(PIS!O$1:O$500,MATCH(D931,PIS!C$1:C$500)),5)="Gross",MIN(U931+V931,VLOOKUP("R700",TSC!B:C,2,0)*VLOOKUP("R101",TSC!B:C,2,0))*VLOOKUP("R701",TSC!B:C,2,0)%,0),0)</f>
        <v/>
      </c>
      <c r="BY931">
        <f>IFERROR(IF(RIGHT(INDEX(PIS!O$1:O$500,MATCH(D931,PIS!C$1:C$500)),5)="Gross",MIN(U931+V931,VLOOKUP("R700",TSC!B:C,2,0)*VLOOKUP("R101",TSC!B:C,2,0))*VLOOKUP("T704",TSC!B:C,2,0)%,0),0)</f>
        <v/>
      </c>
      <c r="BZ931">
        <f>IFERROR(IF(RIGHT(INDEX(PIS!O$1:O$500,MATCH(D931,PIS!C$1:C$500)),5)="Gross",MIN(U931+V931,VLOOKUP("R700",TSC!B:C,2,0)*VLOOKUP("1",TSC!F:G,2,0))*VLOOKUP("T705",TSC!B:C,2,0)%,0),0)</f>
        <v/>
      </c>
      <c r="CA931">
        <f>IFERROR(INDEX(ADJ!$A$1:$BZ$1000,MATCH(PAYROLL!D931,ADJ!A$1:A$500,0),MATCH(PAYROLL!CA$2,ADJ!$2:$2,0)),0)</f>
        <v/>
      </c>
      <c r="CB931">
        <f>IFERROR(INDEX(ADJ!$A$1:$BZ$1000,MATCH(PAYROLL!D931,ADJ!A$1:A$500,0),MATCH(PAYROLL!CB$2,ADJ!$2:$2,0)),0)</f>
        <v/>
      </c>
      <c r="CC931">
        <f>SUM(BX931:CB931)</f>
        <v/>
      </c>
      <c r="CD931">
        <f>IFERROR(INDEX(PIS!$A$1:$BZ$1000,MATCH(PAYROLL!D931,PIS!C$1:C$500,0),MATCH(PAYROLL!CD$1,PIS!$1:$1,0)),0)</f>
        <v/>
      </c>
      <c r="CE931">
        <f>IFERROR(IF(OR(INDEX(PIS!P$1:P$500,MATCH(D931,PIS!C$1:C$500,0))="LT2",INDEX(PIS!P$1:P$500,MATCH(D931,PIS!C$1:C$500,0))="P10"),0,SUM(CC931,CD931*VLOOKUP("R601",TSC!B:C,2,0),VLOOKUP("R602",TSC!B:C,2,0))),0)</f>
        <v/>
      </c>
      <c r="CF931">
        <f>MAX(BW931-CE931,0)</f>
        <v/>
      </c>
      <c r="CG931">
        <f>IFERROR(IF(OR(RIGHT(INDEX(PIS!P$1:P$500,MATCH(D931,PIS!C$1:C$500)),5)="P10",RIGHT(INDEX(PIS!P$1:P$500,MATCH(D931,PIS!C$1:C$500)),5)="CK"),0,IF(CF931&lt;=5000000,CF931*5%,IF(CF931&lt;=10000000,CF931*10%-250000,IF(CF931&lt;=18000000,CF931*15%-750000,IF(CF931&lt;=32000000,CF931*20%-1650000,IF(CF931&lt;=52000000,CF931*25%-3250000,IF(CF931&lt;=80000000,BH931*30%-5850000,CF931*35%-9850000))))))),0)</f>
        <v/>
      </c>
      <c r="CH931">
        <f>IFERROR(IF(OR(INDEX(PIS!P$1:P$500,MATCH(D931,PIS!C$1:C$500))="LT",INDEX(PIS!P$1:P$500,MATCH(D931,PIS!C$1:C$500))="CK"),0,IF(CF931&lt;2000000,0,CF931*10%)),0)</f>
        <v/>
      </c>
      <c r="CI931">
        <f>IFERROR(INDEX(ADJ!$A$1:$BZ$1000,MATCH(PAYROLL!D931,ADJ!A$1:A$500,0),MATCH(PAYROLL!CI$2,ADJ!$2:$2,0)),0)</f>
        <v/>
      </c>
      <c r="CJ931">
        <f>IFERROR(INDEX(ADJ!$A$1:$BZ$1000,MATCH(PAYROLL!D931,ADJ!A$1:A$500,0),MATCH(PAYROLL!CJ$2,ADJ!$2:$2,0)),0)</f>
        <v/>
      </c>
      <c r="CK931">
        <f>IFERROR(INDEX(ADJ!$A$1:$BZ$1000,MATCH(PAYROLL!D931,ADJ!A$1:A$500,0),MATCH(PAYROLL!CK$2,ADJ!$2:$2,0)),0)</f>
        <v/>
      </c>
      <c r="CL931">
        <f>SUM(CG931:CK931)</f>
        <v/>
      </c>
      <c r="CM931">
        <f>ROUND(SUM(CH931:CK931),0)</f>
        <v/>
      </c>
      <c r="CN931">
        <f>IFERROR(INDEX(CSDA!D$1:D$500,MATCH($CN$2,CSDA!C$1:C$500,0))*INDEX(PIS!V$1:V$500,MATCH(D931,PIS!C$1:C$500))+INDEX(ADJ!$A$1:$BZ$1000,MATCH(PAYROLL!D931,ADJ!A$1:A$500,0),MATCH(PAYROLL!CN$2,ADJ!$2:$2,0)),0)</f>
        <v/>
      </c>
      <c r="CO931">
        <f>IFERROR(INDEX(ADJ!$A$1:$BZ$1000,MATCH(PAYROLL!D931,ADJ!A$1:A$500,0),MATCH(PAYROLL!CO$2,ADJ!$2:$2,0)),0)</f>
        <v/>
      </c>
      <c r="CP931">
        <f>IFERROR(INDEX(ADJ!$A$1:$BZ$1000,MATCH(PAYROLL!D931,ADJ!A$1:A$500,0),MATCH(PAYROLL!CP$2,ADJ!$2:$2,0)),0)</f>
        <v/>
      </c>
      <c r="CQ931">
        <f>BP931-CL931-CI931-CM931-CN931-CO931-CP931-CC931</f>
        <v/>
      </c>
      <c r="CR931">
        <f>IFERROR(IF(RIGHT(INDEX(PIS!O$1:O$500,MATCH(D931,PIS!C$1:C$500,0)),5)="Gross",MIN(U931+V931,VLOOKUP("R700",TSC!B:C,2,0)*VLOOKUP("R101",TSC!B:C,2,0))*(VLOOKUP("T711",TSC!B:C,2,0)+VLOOKUP("T712",TSC!B:C,2,0))%,MIN(T931+V931,VLOOKUP("R700",TSC!B:C,2,0)*VLOOKUP("R101",TSC!B:C,2,0))*(VLOOKUP("T711",TSC!B:C,2,0)+VLOOKUP("T712",TSC!B:C,2,0)+VLOOKUP("R701",TSC!B:C,2,0))%),0)</f>
        <v/>
      </c>
      <c r="CS931">
        <f>IFERROR(IF(RIGHT(INDEX(PIS!O$1:O$500,MATCH(D931,PIS!C$1:C$500,0)),5)="Gross",MIN(U931+V931,VLOOKUP("R700",TSC!B:C,2,0)*VLOOKUP("R101",TSC!B:C,2,0))*(VLOOKUP("T714",TSC!B:C,2,0))%,MIN(T931+V931,VLOOKUP("R700",TSC!B:C,2,0)*VLOOKUP("R101",TSC!B:C,2,0))*(VLOOKUP("T704",TSC!B:C,2,0)+VLOOKUP("T714",TSC!B:C,2,0))%),0)</f>
        <v/>
      </c>
      <c r="CT931">
        <f>IFERROR(IF(RIGHT(INDEX(PIS!O$1:O$500,MATCH(D931,PIS!C$1:C$500,0)),5)="Gross",MIN(U931+V931,VLOOKUP("R700",TSC!B:C,2,0)*VLOOKUP("R101",TSC!B:C,2,0))*VLOOKUP("T705",TSC!B:C,2,0)%,MIN(T931+V931,VLOOKUP("R700",TSC!B:C,2,0)*VLOOKUP("R101",TSC!B:C,2,0))*VLOOKUP("T705",TSC!B:C,2,0)%),0)</f>
        <v/>
      </c>
      <c r="CU931">
        <f>IFERROR(IF(RIGHT(INDEX(PIS!O$1:O$500,MATCH(D931,PIS!C$1:C$500,0)),5)="Gross",MIN(U931+V931,VLOOKUP("R700",TSC!B:C,2,0)*VLOOKUP("R101",TSC!B:C,2,0))*(VLOOKUP("T713",TSC!B:C,2,0))%,MIN(T931+V931,VLOOKUP("R700",TSC!B:C,2,0)*VLOOKUP("R101",TSC!B:C,2,0))*(VLOOKUP("T713",TSC!B:C,2,0))%),0)</f>
        <v/>
      </c>
      <c r="CV931">
        <f>IFERROR(INDEX(ADJ!$A$1:$BZ$1000,MATCH(PAYROLL!D931,ADJ!A$1:A$500,0),MATCH(PAYROLL!CV$2,ADJ!$2:$2,0)),0)</f>
        <v/>
      </c>
      <c r="CW931">
        <f>IFERROR(INDEX(ADJ!$A$1:$BZ$1000,MATCH(PAYROLL!D931,ADJ!A$1:A$500,0),MATCH(PAYROLL!CW$2,ADJ!$2:$2,0)),0)</f>
        <v/>
      </c>
      <c r="CX931">
        <f>SUM(CR931:CW931)</f>
        <v/>
      </c>
      <c r="CY931">
        <f>ROUND(IF(CR931&gt;0,T931+V931*VLOOKUP("R202",TSC!$B$1:$C$500,2,0),0),0)</f>
        <v/>
      </c>
      <c r="CZ931">
        <f>IFERROR(INDEX(CSDA!D$1:D$500,MATCH($CZ$2,CSDA!C$1:C$500,0)),0)</f>
        <v/>
      </c>
      <c r="DA931">
        <f>ROUND(T931*0.7%,0)</f>
        <v/>
      </c>
      <c r="DB931">
        <f>ROUND(T931/12,0)</f>
        <v/>
      </c>
      <c r="DC931">
        <f ref="DC931" t="array">IFERROR(INDEX(CSDA!D$1:D$500,MATCH("Trích giữ"&amp;PAYROLL!DC$2,CSDA!A$1:A$500&amp;CSDA!C$1:C$500,0)),0)</f>
        <v/>
      </c>
      <c r="DD931">
        <f ref="DD931" t="array">IFERROR(INDEX(CSDA!D$1:D$500,MATCH("Trích giữ"&amp;PAYROLL!DD$2,CSDA!A$1:A$500&amp;CSDA!C$1:C$500,0)),0)</f>
        <v/>
      </c>
      <c r="DE931">
        <f ref="DE931" t="array">IFERROR(INDEX(CSDA!D$1:D$500,MATCH("Trích giữ"&amp;PAYROLL!DE$2,CSDA!A$1:A$500&amp;CSDA!C$1:C$500,0)),0)</f>
        <v/>
      </c>
      <c r="DF931">
        <f>IFERROR(INDEX(CSDA!D$1:D$500,MATCH(PAYROLL!DF$2,CSDA!C$1:C$500,0)),0)</f>
        <v/>
      </c>
      <c r="DG931">
        <f ref="DG931" t="array">IFERROR(INDEX(CSDA!D$1:D$500,MATCH("Trích giữ"&amp;PAYROLL!DG$2,CSDA!A$1:A$500&amp;CSDA!C$1:C$500,0)),0)</f>
        <v/>
      </c>
      <c r="DH931">
        <f>ROUND(T931/26,0)</f>
        <v/>
      </c>
      <c r="DI931">
        <f ref="DI931" t="array">IFERROR(INDEX(CSDA!D$1:D$500,MATCH("Trích giữ"&amp;PAYROLL!DI$2,CSDA!A$1:A$500&amp;CSDA!C$1:C$500,0)),0)</f>
        <v/>
      </c>
      <c r="DJ931">
        <f>IF(U931=0,T931*21.5%-BL931,0)</f>
        <v/>
      </c>
      <c r="DK931">
        <f ref="DK931" t="array">IFERROR(INDEX(CSDA!D$1:D$500,MATCH("Trích giữ"&amp;PAYROLL!DK$2,CSDA!A$1:A$500&amp;CSDA!C$1:C$500,0)),0)</f>
        <v/>
      </c>
      <c r="DL931">
        <f>IFERROR(INDEX(CSDA!D$1:D$500,MATCH(PAYROLL!DL$2,CSDA!C$1:C$500,0))/12,0)</f>
        <v/>
      </c>
      <c r="DM931">
        <f>SUM(DB931:DL931)</f>
        <v/>
      </c>
      <c r="DN931">
        <f>IFERROR(INDEX(ADJ!$A$1:$BZ$1000,MATCH(PAYROLL!D931,ADJ!A$1:A$500,0),MATCH(PAYROLL!DN$2,ADJ!$2:$2,0)),0)</f>
        <v/>
      </c>
      <c r="DO931">
        <f>IFERROR(SUM(BP931,DM931:DN931,CX931:DA931)-DT931,0)</f>
        <v/>
      </c>
      <c r="DP931">
        <f ref="DP931" t="array">SUM(BW931*IFERROR(INDEX(CSDA!D$1:D$500,MATCH(BW$2,CSDA!C$1:C$500,0)),0)%,CX931*IFERROR(INDEX(CSDA!D$1:D$500,MATCH(CX$2,CSDA!C$1:C$500,0)),0)%,DA931*IFERROR(INDEX(CSDA!D$1:D$500,MATCH(DA$2,CSDA!C$1:C$500,0)),0)%,DB931*IFERROR(INDEX(CSDA!D$1:D$500,MATCH(DB$2,CSDA!C$1:C$500,0)),0)%,DF931*IFERROR(INDEX(CSDA!D$1:D$500,MATCH("Phí dịch vụ"&amp;PAYROLL!DF$2,CSDA!A$1:A$500&amp;CSDA!C$1:C$500,0)),0)%,DC931*IFERROR(INDEX(CSDA!D$1:D$500,MATCH("Phí dịch vụ"&amp;PAYROLL!DC$2,CSDA!A$1:A$500&amp;CSDA!C$1:C$500,0)),0)%,DH931*IFERROR(INDEX(CSDA!D$1:D$500,MATCH("Phí dịch vụ"&amp;PAYROLL!DH$2,CSDA!A$1:A$500&amp;CSDA!C$1:C$500,0)),0)%,DJ931*IFERROR(INDEX(CSDA!D$1:D$500,MATCH("Phí dịch vụ"&amp;PAYROLL!DJ$2,CSDA!A$1:A$500&amp;CSDA!C$1:C$500,0)),0)%,BN931*IFERROR(INDEX(CSDA!D$1:D$500,MATCH(BN$2,CSDA!C$1:C$500,0)),0)%)-BN931*7%</f>
        <v/>
      </c>
      <c r="DQ931">
        <f>IFERROR(INDEX(ADJ!$A$1:$BZ$1000,MATCH(PAYROLL!D931,ADJ!A$1:A$500,0),MATCH(PAYROLL!DQ$2,ADJ!$2:$2,0)),0)</f>
        <v/>
      </c>
      <c r="DR931">
        <f>IFERROR(INDEX(ADJ!$A$1:$BZ$1000,MATCH(PAYROLL!D931,ADJ!A$1:A$500,0),MATCH(PAYROLL!DR$2,ADJ!$2:$2,0)),0)</f>
        <v/>
      </c>
      <c r="DS931">
        <f>SUM(DP931:DR931)</f>
        <v/>
      </c>
      <c r="DT931">
        <f>EK931</f>
        <v/>
      </c>
      <c r="DU931">
        <f>SUM(DO931:DR931)</f>
        <v/>
      </c>
      <c r="DV931">
        <f>ROUND(DU931*0.1,0)</f>
        <v/>
      </c>
      <c r="DW931">
        <f>DU931+DV931</f>
        <v/>
      </c>
      <c r="DZ931">
        <f>IFERROR(INDEX(ADJ!$A$1:$BZ$1000,MATCH(PAYROLL!$D931,ADJ!A$1:A$500,0),MATCH(PAYROLL!DZ$2,ADJ!$2:$2,0)),0)</f>
        <v/>
      </c>
      <c r="EA931">
        <f>IFERROR(INDEX(ADJ!$A$1:$BZ$1000,MATCH(PAYROLL!$D931,ADJ!A$1:A$500,0),MATCH(PAYROLL!EA$2,ADJ!$2:$2,0)),0)</f>
        <v/>
      </c>
      <c r="EB931">
        <f>IFERROR(INDEX(ADJ!$A$1:$BZ$1000,MATCH(PAYROLL!$D931,ADJ!A$1:A$500,0),MATCH(PAYROLL!EB$2,ADJ!$2:$2,0)),0)</f>
        <v/>
      </c>
      <c r="EC931">
        <f>IFERROR(INDEX(ADJ!$A$1:$BZ$1000,MATCH(PAYROLL!$D931,ADJ!A$1:A$500,0),MATCH(PAYROLL!EC$2,ADJ!$2:$2,0)),0)</f>
        <v/>
      </c>
      <c r="ED931">
        <f>IFERROR(INDEX(ADJ!$A$1:$BZ$1000,MATCH(PAYROLL!$D931,ADJ!A$1:A$500,0),MATCH(PAYROLL!ED$2,ADJ!$2:$2,0)),0)</f>
        <v/>
      </c>
      <c r="EE931">
        <f>IFERROR(INDEX(ADJ!$A$1:$BZ$1000,MATCH(PAYROLL!$D931,ADJ!A$1:A$500,0),MATCH(PAYROLL!EE$2,ADJ!$2:$2,0)),0)</f>
        <v/>
      </c>
      <c r="EF931">
        <f>IFERROR(INDEX(ADJ!$A$1:$BZ$1000,MATCH(PAYROLL!$D931,ADJ!A$1:A$500,0),MATCH(PAYROLL!EF$2,ADJ!$2:$2,0)),0)</f>
        <v/>
      </c>
      <c r="EG931">
        <f>IFERROR(INDEX(ADJ!$A$1:$BZ$1000,MATCH(PAYROLL!$D931,ADJ!A$1:A$500,0),MATCH(PAYROLL!EG$2,ADJ!$2:$2,0)),0)</f>
        <v/>
      </c>
      <c r="EH931">
        <f>IFERROR(INDEX(ADJ!$A$1:$BZ$1000,MATCH(PAYROLL!$D931,ADJ!A$1:A$500,0),MATCH(PAYROLL!EH$2,ADJ!$2:$2,0)),0)</f>
        <v/>
      </c>
      <c r="EI931">
        <f>IFERROR(INDEX(ADJ!$A$1:$BZ$1000,MATCH(PAYROLL!D931,ADJ!A$1:A$500,0),MATCH(PAYROLL!EI$2,ADJ!$2:$2,0)),0)</f>
        <v/>
      </c>
      <c r="EJ931">
        <f>IFERROR(INDEX(ADJ!$A$1:$BZ$1000,MATCH(PAYROLL!$D931,ADJ!A$1:A$500,0),MATCH(PAYROLL!EJ$2,ADJ!$2:$2,0)),0)</f>
        <v/>
      </c>
      <c r="EK931">
        <f>SUM(DZ931:EJ931)</f>
        <v/>
      </c>
    </row>
    <row r="932">
      <c r="A932" t="n">
        <v>930</v>
      </c>
      <c r="B932" t="inlineStr">
        <is>
          <t>Lữ Thị Ánh Xuân</t>
        </is>
      </c>
      <c r="D932" t="inlineStr">
        <is>
          <t>152956-01</t>
        </is>
      </c>
      <c r="S932">
        <f>IFERROR(INDEX(PIS!$A$1:$BZ$1000,MATCH($D932,PIS!C$1:C$500,0),MATCH("Lương CB tháng trước",PIS!$1:$1,0)),0)</f>
        <v/>
      </c>
      <c r="T932">
        <f>IFERROR(INDEX(PIS!$A$1:$BZ$1000,MATCH($D932,PIS!C$1:C$500,0),MATCH("Lương CB hiện tại",PIS!$1:$1,0)),0)</f>
        <v/>
      </c>
      <c r="U932">
        <f>IFERROR(INDEX(PIS!$A$1:$BZ$1000,MATCH($D932,PIS!C$1:C$500,0),MATCH("Lương đóng BHBB",PIS!$1:$1,0)),0)</f>
        <v/>
      </c>
      <c r="V932">
        <f>IFERROR(INDEX(PIS!$A$1:$BZ$1000,MATCH($D932,PIS!C$1:C$500,0),MATCH(V$2,PIS!$2:$2,0)),0)</f>
        <v/>
      </c>
      <c r="W932">
        <f>IFERROR(INDEX(PIS!$A$1:$BZ$1000,MATCH($D932,PIS!C$1:C$500,0),MATCH(W$2,PIS!$2:$2,0)),0)</f>
        <v/>
      </c>
      <c r="X932">
        <f>IFERROR(INDEX(PIS!$A$1:$BZ$1000,MATCH($D932,PIS!C$1:C$500,0),MATCH(X$2,PIS!$2:$2,0)),0)</f>
        <v/>
      </c>
      <c r="Y932">
        <f>IFERROR(INDEX(PIS!$A$1:$BZ$1000,MATCH($D932,PIS!C$1:C$500,0),MATCH(Y$2,PIS!$2:$2,0)),0)</f>
        <v/>
      </c>
      <c r="Z932">
        <f>IFERROR(INDEX(PIS!$A$1:$BZ$1000,MATCH($D932,PIS!C$1:C$500,0),MATCH(Z$2,PIS!$2:$2,0)),0)</f>
        <v/>
      </c>
      <c r="AA932">
        <f>IFERROR(INDEX(PIS!$A$1:$BZ$1000,MATCH($D932,PIS!C$1:C$500,0),MATCH(AA$2,PIS!$2:$2,0)),0)</f>
        <v/>
      </c>
      <c r="AB932">
        <f>IFERROR(INDEX(PIS!$A$1:$BZ$1000,MATCH($D932,PIS!C$1:C$500,0),MATCH(AB$2,PIS!$2:$2,0)),0)</f>
        <v/>
      </c>
      <c r="AC932">
        <f>SUM(V932:AB932)</f>
        <v/>
      </c>
      <c r="AD932">
        <f>IFERROR(INDEX(TIMESHEET!$A$1:$AI$5000,MATCH($D932,TIMESHEET!A$1:A$500,0),MATCH("T100",TIMESHEET!$2:$2,0))-2,0)</f>
        <v/>
      </c>
      <c r="AE932">
        <f>IFERROR(INDEX(TIMESHEET!$A$1:$AI$5000,MATCH($D932,TIMESHEET!A$1:A$500,0),MATCH("T202",TIMESHEET!$2:$2,0)),0)</f>
        <v/>
      </c>
      <c r="AF932">
        <f>IFERROR(INDEX(TIMESHEET!$A$1:$AI$5000,MATCH($D932,TIMESHEET!A$1:A$500,0),MATCH("T302",TIMESHEET!$2:$2,0)),0)</f>
        <v/>
      </c>
      <c r="AG932">
        <f>IFERROR(INDEX(TIMESHEET!$A$1:$AI$5000,MATCH($D932,TIMESHEET!A$1:A$500,0),MATCH("T406",TIMESHEET!$2:$2,0)),0)</f>
        <v/>
      </c>
      <c r="AH932">
        <f>AE932+AG932</f>
        <v/>
      </c>
      <c r="AI932">
        <f>IFERROR(INDEX(TIMESHEET!$A$1:$AI$5000,MATCH($D932,TIMESHEET!A$1:A$500,0),MATCH("T701",TIMESHEET!$2:$2,0)),0)</f>
        <v/>
      </c>
      <c r="AJ932">
        <f>IFERROR(INDEX(TIMESHEET!$A$1:$AI$5000,MATCH($D932,TIMESHEET!B$1:B$500,0),MATCH("T320",TIMESHEET!$2:$2,0)),0)</f>
        <v/>
      </c>
      <c r="AK932">
        <f>IFERROR(IF(LEFT(INDEX(PIS!O$1:O$500,MATCH(D932,PIS!C$1:C$500)),1)="M",T932/AD932*SUM(AE932:AG932),T932*AD932),0)</f>
        <v/>
      </c>
      <c r="AL932">
        <f>IFERROR(INDEX(ADJ!$A$1:$BZ$1000,MATCH(PAYROLL!D932,ADJ!A$1:A$500,0),MATCH(PAYROLL!AL$2,ADJ!$2:$2,0)),0)</f>
        <v/>
      </c>
      <c r="AM932">
        <f>SUM(AK932:AL932)</f>
        <v/>
      </c>
      <c r="AN932">
        <f>IFERROR(ROUND(V932/$AD932*$AH932,0),0)</f>
        <v/>
      </c>
      <c r="AO932">
        <f>IFERROR(ROUND(W932/$AD932*$AH932,0),0)</f>
        <v/>
      </c>
      <c r="AP932">
        <f>IFERROR(ROUND(X932/$AD932*$AE932,0),0)</f>
        <v/>
      </c>
      <c r="AQ932">
        <f>IFERROR(ROUND(Y932/$AD932*$AH932,0),0)</f>
        <v/>
      </c>
      <c r="AR932">
        <f>IFERROR(ROUND(Z932/$AD932*$AH932,0),0)</f>
        <v/>
      </c>
      <c r="AS932">
        <f>IFERROR(ROUND(AA932/$AD932*$AH932,0),0)</f>
        <v/>
      </c>
      <c r="AT932">
        <f>IFERROR(IF((AE932+AF932+AG932)&gt;13,AB932,ROUND(AB932/AD932*AH932,0)),0)</f>
        <v/>
      </c>
      <c r="AU932">
        <f>IFERROR(INDEX(ADJ!$A$1:$BZ$1000,MATCH(PAYROLL!D932,ADJ!A$1:A$500,0),MATCH(PAYROLL!AU$2,ADJ!$2:$2,0)),0)</f>
        <v/>
      </c>
      <c r="AV932">
        <f>ROUND(SUM(AN932:AU932),0)</f>
        <v/>
      </c>
      <c r="AW932">
        <f>IFERROR(INDEX(TIMESHEET!$A$1:$AI$5000,MATCH(PAYROLL!D932,TIMESHEET!A$1:A$500,0),MATCH("T620",TIMESHEET!$2:$2,0)),0)</f>
        <v/>
      </c>
      <c r="AX932">
        <f>IFERROR(INDEX(TIMESHEET!$A$1:$AI$5000,MATCH(PAYROLL!D932,TIMESHEET!A$1:A$500,0),MATCH("T601",TIMESHEET!$2:$2,0)),0)</f>
        <v/>
      </c>
      <c r="AY932">
        <f>IFERROR(INDEX(TIMESHEET!$A$1:$AI$5000,MATCH(PAYROLL!D932,TIMESHEET!A$1:A$500,0),MATCH("T602",TIMESHEET!$2:$2,0)),0)</f>
        <v/>
      </c>
      <c r="AZ932">
        <f>IFERROR(INDEX(TIMESHEET!$A$1:$AI$5000,MATCH(PAYROLL!D932,TIMESHEET!A$1:A$500,0),MATCH("T603",TIMESHEET!$2:$2,0)),0)</f>
        <v/>
      </c>
      <c r="BA932">
        <f>IFERROR(INDEX(TIMESHEET!$A$1:$AI$5000,MATCH(PAYROLL!D932,TIMESHEET!A$1:A$500,0),MATCH("T611",TIMESHEET!$2:$2,0)),0)</f>
        <v/>
      </c>
      <c r="BB932">
        <f>IFERROR(INDEX(TIMESHEET!$A$1:$AI$5000,MATCH(PAYROLL!D932,TIMESHEET!A$1:A$500,0),MATCH("T612",TIMESHEET!$2:$2,0)),0)</f>
        <v/>
      </c>
      <c r="BC932">
        <f>IFERROR(INDEX(TIMESHEET!$A$1:$AI$5000,MATCH(PAYROLL!D932,TIMESHEET!A$1:A$500,0),MATCH("T613",TIMESHEET!$2:$2,0)),0)</f>
        <v/>
      </c>
      <c r="BD932">
        <f>IFERROR(INDEX(TIMESHEET!$A$1:$AI$5000,MATCH(PAYROLL!D932,TIMESHEET!A$1:A$500,0),MATCH("T500",TIMESHEET!$2:$2,0)),0)</f>
        <v/>
      </c>
      <c r="BE932">
        <f>IFERROR(IF(LEFT(INDEX(PIS!O$1:O$500,MATCH(D932,PIS!C$1:C$500)),1)="M",T932/AD932/8*(AW932+AX932*1.5+AY932*2+AZ932*3+BA932*2.1+BB932*2.7+BC932*3.9+BD932*0.3),T932/8*(AW932+AX932*1.5+AY932*2+AZ932*3+BA932*2.1+BB932*2.7+BC932*3.9+BD932*0.3)),0)</f>
        <v/>
      </c>
      <c r="BF932">
        <f>IFERROR(INDEX(ADJ!$A$1:$BZ$1000,MATCH(PAYROLL!$D932,ADJ!A$1:A$500,0),MATCH(PAYROLL!BF$2,ADJ!$2:$2,0)),0)</f>
        <v/>
      </c>
      <c r="BG932">
        <f>IFERROR(INDEX(ADJ!$A$1:$BZ$1000,MATCH(PAYROLL!D932,ADJ!A$1:A$500,0),MATCH(PAYROLL!BG$2,ADJ!$2:$2,0)),0)</f>
        <v/>
      </c>
      <c r="BH932">
        <f>IFERROR(INDEX(ADJ!$A$1:$BZ$1000,MATCH(PAYROLL!D932,ADJ!A$1:A$500,0),MATCH(PAYROLL!BH$2,ADJ!$2:$2,0)),0)</f>
        <v/>
      </c>
      <c r="BI932">
        <f>IFERROR(INDEX(ADJ!$A$1:$BZ$1000,MATCH(PAYROLL!D932,ADJ!A$1:A$500,0),MATCH(PAYROLL!BI$2,ADJ!$2:$2,0)),0)</f>
        <v/>
      </c>
      <c r="BJ932">
        <f>IFERROR(INDEX(ADJ!$A$1:$BZ$1000,MATCH(PAYROLL!D932,ADJ!A$1:A$500,0),MATCH(PAYROLL!BJ$2,ADJ!$2:$2,0)),0)</f>
        <v/>
      </c>
      <c r="BK932">
        <f>SUM(BF932:BJ932)</f>
        <v/>
      </c>
      <c r="BL932">
        <f>IFERROR(INDEX(ADJ!$A$1:$BZ$1000,MATCH(PAYROLL!D932,ADJ!A$1:A$500,0),MATCH(PAYROLL!BL$2,ADJ!$2:$2,0)),0)</f>
        <v/>
      </c>
      <c r="BM932">
        <f>IFERROR(INDEX(ADJ!$A$1:$BZ$1000,MATCH(PAYROLL!D932,ADJ!A$1:A$500,0),MATCH(PAYROLL!BM$2,ADJ!$2:$2,0)),0)</f>
        <v/>
      </c>
      <c r="BN932">
        <f>IFERROR(INDEX(ADJ!$A$1:$BZ$1000,MATCH(PAYROLL!D932,ADJ!A$1:A$500,0),MATCH(PAYROLL!BN$2,ADJ!$2:$2,0)),0)</f>
        <v/>
      </c>
      <c r="BO932">
        <f>IFERROR(INDEX(ADJ!$A$1:$BZ$1000,MATCH(PAYROLL!D932,ADJ!A$1:A$500,0),MATCH(PAYROLL!BO$2,ADJ!$2:$2,0)),0)</f>
        <v/>
      </c>
      <c r="BP932">
        <f>SUM(AM932,AV932,BE932,BK932,BL932:BO932)</f>
        <v/>
      </c>
      <c r="BQ932">
        <f>BO932</f>
        <v/>
      </c>
      <c r="BR932">
        <f>IFERROR(ROUND(IF(LEFT(INDEX(PIS!O$1:O$500,MATCH(D932,PIS!C$1:C$500)),1)="D",T932/8*(BD932*0.3),IF(LEFT(INDEX(PIS!O$1:O$500,MATCH(D932,PIS!C$1:C$500)),1)="H",T932*($BD932*0.3),T932/$AD932/8*($BD932*0.3))),0),0)</f>
        <v/>
      </c>
      <c r="BS932">
        <f>IF(AP932&lt;1,0,MIN(AP932,730000))</f>
        <v/>
      </c>
      <c r="BT932">
        <f>IFERROR(ROUND((BE932-SUM(AW932:BC932)*T932/AD932/8),0)-BR932,0)</f>
        <v/>
      </c>
      <c r="BU932">
        <f>AO932</f>
        <v/>
      </c>
      <c r="BV932">
        <f>SUM(BQ932:BU932)</f>
        <v/>
      </c>
      <c r="BW932">
        <f>BP932-BV932</f>
        <v/>
      </c>
      <c r="BX932">
        <f>IFERROR(IF(RIGHT(INDEX(PIS!O$1:O$500,MATCH(D932,PIS!C$1:C$500)),5)="Gross",MIN(U932+V932,VLOOKUP("R700",TSC!B:C,2,0)*VLOOKUP("R101",TSC!B:C,2,0))*VLOOKUP("R701",TSC!B:C,2,0)%,0),0)</f>
        <v/>
      </c>
      <c r="BY932">
        <f>IFERROR(IF(RIGHT(INDEX(PIS!O$1:O$500,MATCH(D932,PIS!C$1:C$500)),5)="Gross",MIN(U932+V932,VLOOKUP("R700",TSC!B:C,2,0)*VLOOKUP("R101",TSC!B:C,2,0))*VLOOKUP("T704",TSC!B:C,2,0)%,0),0)</f>
        <v/>
      </c>
      <c r="BZ932">
        <f>IFERROR(IF(RIGHT(INDEX(PIS!O$1:O$500,MATCH(D932,PIS!C$1:C$500)),5)="Gross",MIN(U932+V932,VLOOKUP("R700",TSC!B:C,2,0)*VLOOKUP("1",TSC!F:G,2,0))*VLOOKUP("T705",TSC!B:C,2,0)%,0),0)</f>
        <v/>
      </c>
      <c r="CA932">
        <f>IFERROR(INDEX(ADJ!$A$1:$BZ$1000,MATCH(PAYROLL!D932,ADJ!A$1:A$500,0),MATCH(PAYROLL!CA$2,ADJ!$2:$2,0)),0)</f>
        <v/>
      </c>
      <c r="CB932">
        <f>IFERROR(INDEX(ADJ!$A$1:$BZ$1000,MATCH(PAYROLL!D932,ADJ!A$1:A$500,0),MATCH(PAYROLL!CB$2,ADJ!$2:$2,0)),0)</f>
        <v/>
      </c>
      <c r="CC932">
        <f>SUM(BX932:CB932)</f>
        <v/>
      </c>
      <c r="CD932">
        <f>IFERROR(INDEX(PIS!$A$1:$BZ$1000,MATCH(PAYROLL!D932,PIS!C$1:C$500,0),MATCH(PAYROLL!CD$1,PIS!$1:$1,0)),0)</f>
        <v/>
      </c>
      <c r="CE932">
        <f>IFERROR(IF(OR(INDEX(PIS!P$1:P$500,MATCH(D932,PIS!C$1:C$500,0))="LT2",INDEX(PIS!P$1:P$500,MATCH(D932,PIS!C$1:C$500,0))="P10"),0,SUM(CC932,CD932*VLOOKUP("R601",TSC!B:C,2,0),VLOOKUP("R602",TSC!B:C,2,0))),0)</f>
        <v/>
      </c>
      <c r="CF932">
        <f>MAX(BW932-CE932,0)</f>
        <v/>
      </c>
      <c r="CG932">
        <f>IFERROR(IF(OR(RIGHT(INDEX(PIS!P$1:P$500,MATCH(D932,PIS!C$1:C$500)),5)="P10",RIGHT(INDEX(PIS!P$1:P$500,MATCH(D932,PIS!C$1:C$500)),5)="CK"),0,IF(CF932&lt;=5000000,CF932*5%,IF(CF932&lt;=10000000,CF932*10%-250000,IF(CF932&lt;=18000000,CF932*15%-750000,IF(CF932&lt;=32000000,CF932*20%-1650000,IF(CF932&lt;=52000000,CF932*25%-3250000,IF(CF932&lt;=80000000,BH932*30%-5850000,CF932*35%-9850000))))))),0)</f>
        <v/>
      </c>
      <c r="CH932">
        <f>IFERROR(IF(OR(INDEX(PIS!P$1:P$500,MATCH(D932,PIS!C$1:C$500))="LT",INDEX(PIS!P$1:P$500,MATCH(D932,PIS!C$1:C$500))="CK"),0,IF(CF932&lt;2000000,0,CF932*10%)),0)</f>
        <v/>
      </c>
      <c r="CI932">
        <f>IFERROR(INDEX(ADJ!$A$1:$BZ$1000,MATCH(PAYROLL!D932,ADJ!A$1:A$500,0),MATCH(PAYROLL!CI$2,ADJ!$2:$2,0)),0)</f>
        <v/>
      </c>
      <c r="CJ932">
        <f>IFERROR(INDEX(ADJ!$A$1:$BZ$1000,MATCH(PAYROLL!D932,ADJ!A$1:A$500,0),MATCH(PAYROLL!CJ$2,ADJ!$2:$2,0)),0)</f>
        <v/>
      </c>
      <c r="CK932">
        <f>IFERROR(INDEX(ADJ!$A$1:$BZ$1000,MATCH(PAYROLL!D932,ADJ!A$1:A$500,0),MATCH(PAYROLL!CK$2,ADJ!$2:$2,0)),0)</f>
        <v/>
      </c>
      <c r="CL932">
        <f>SUM(CG932:CK932)</f>
        <v/>
      </c>
      <c r="CM932">
        <f>ROUND(SUM(CH932:CK932),0)</f>
        <v/>
      </c>
      <c r="CN932">
        <f>IFERROR(INDEX(CSDA!D$1:D$500,MATCH($CN$2,CSDA!C$1:C$500,0))*INDEX(PIS!V$1:V$500,MATCH(D932,PIS!C$1:C$500))+INDEX(ADJ!$A$1:$BZ$1000,MATCH(PAYROLL!D932,ADJ!A$1:A$500,0),MATCH(PAYROLL!CN$2,ADJ!$2:$2,0)),0)</f>
        <v/>
      </c>
      <c r="CO932">
        <f>IFERROR(INDEX(ADJ!$A$1:$BZ$1000,MATCH(PAYROLL!D932,ADJ!A$1:A$500,0),MATCH(PAYROLL!CO$2,ADJ!$2:$2,0)),0)</f>
        <v/>
      </c>
      <c r="CP932">
        <f>IFERROR(INDEX(ADJ!$A$1:$BZ$1000,MATCH(PAYROLL!D932,ADJ!A$1:A$500,0),MATCH(PAYROLL!CP$2,ADJ!$2:$2,0)),0)</f>
        <v/>
      </c>
      <c r="CQ932">
        <f>BP932-CL932-CI932-CM932-CN932-CO932-CP932-CC932</f>
        <v/>
      </c>
      <c r="CR932">
        <f>IFERROR(IF(RIGHT(INDEX(PIS!O$1:O$500,MATCH(D932,PIS!C$1:C$500,0)),5)="Gross",MIN(U932+V932,VLOOKUP("R700",TSC!B:C,2,0)*VLOOKUP("R101",TSC!B:C,2,0))*(VLOOKUP("T711",TSC!B:C,2,0)+VLOOKUP("T712",TSC!B:C,2,0))%,MIN(T932+V932,VLOOKUP("R700",TSC!B:C,2,0)*VLOOKUP("R101",TSC!B:C,2,0))*(VLOOKUP("T711",TSC!B:C,2,0)+VLOOKUP("T712",TSC!B:C,2,0)+VLOOKUP("R701",TSC!B:C,2,0))%),0)</f>
        <v/>
      </c>
      <c r="CS932">
        <f>IFERROR(IF(RIGHT(INDEX(PIS!O$1:O$500,MATCH(D932,PIS!C$1:C$500,0)),5)="Gross",MIN(U932+V932,VLOOKUP("R700",TSC!B:C,2,0)*VLOOKUP("R101",TSC!B:C,2,0))*(VLOOKUP("T714",TSC!B:C,2,0))%,MIN(T932+V932,VLOOKUP("R700",TSC!B:C,2,0)*VLOOKUP("R101",TSC!B:C,2,0))*(VLOOKUP("T704",TSC!B:C,2,0)+VLOOKUP("T714",TSC!B:C,2,0))%),0)</f>
        <v/>
      </c>
      <c r="CT932">
        <f>IFERROR(IF(RIGHT(INDEX(PIS!O$1:O$500,MATCH(D932,PIS!C$1:C$500,0)),5)="Gross",MIN(U932+V932,VLOOKUP("R700",TSC!B:C,2,0)*VLOOKUP("R101",TSC!B:C,2,0))*VLOOKUP("T705",TSC!B:C,2,0)%,MIN(T932+V932,VLOOKUP("R700",TSC!B:C,2,0)*VLOOKUP("R101",TSC!B:C,2,0))*VLOOKUP("T705",TSC!B:C,2,0)%),0)</f>
        <v/>
      </c>
      <c r="CU932">
        <f>IFERROR(IF(RIGHT(INDEX(PIS!O$1:O$500,MATCH(D932,PIS!C$1:C$500,0)),5)="Gross",MIN(U932+V932,VLOOKUP("R700",TSC!B:C,2,0)*VLOOKUP("R101",TSC!B:C,2,0))*(VLOOKUP("T713",TSC!B:C,2,0))%,MIN(T932+V932,VLOOKUP("R700",TSC!B:C,2,0)*VLOOKUP("R101",TSC!B:C,2,0))*(VLOOKUP("T713",TSC!B:C,2,0))%),0)</f>
        <v/>
      </c>
      <c r="CV932">
        <f>IFERROR(INDEX(ADJ!$A$1:$BZ$1000,MATCH(PAYROLL!D932,ADJ!A$1:A$500,0),MATCH(PAYROLL!CV$2,ADJ!$2:$2,0)),0)</f>
        <v/>
      </c>
      <c r="CW932">
        <f>IFERROR(INDEX(ADJ!$A$1:$BZ$1000,MATCH(PAYROLL!D932,ADJ!A$1:A$500,0),MATCH(PAYROLL!CW$2,ADJ!$2:$2,0)),0)</f>
        <v/>
      </c>
      <c r="CX932">
        <f>SUM(CR932:CW932)</f>
        <v/>
      </c>
      <c r="CY932">
        <f>ROUND(IF(CR932&gt;0,T932+V932*VLOOKUP("R202",TSC!$B$1:$C$500,2,0),0),0)</f>
        <v/>
      </c>
      <c r="CZ932">
        <f>IFERROR(INDEX(CSDA!D$1:D$500,MATCH($CZ$2,CSDA!C$1:C$500,0)),0)</f>
        <v/>
      </c>
      <c r="DA932">
        <f>ROUND(T932*0.7%,0)</f>
        <v/>
      </c>
      <c r="DB932">
        <f>ROUND(T932/12,0)</f>
        <v/>
      </c>
      <c r="DC932">
        <f ref="DC932" t="array">IFERROR(INDEX(CSDA!D$1:D$500,MATCH("Trích giữ"&amp;PAYROLL!DC$2,CSDA!A$1:A$500&amp;CSDA!C$1:C$500,0)),0)</f>
        <v/>
      </c>
      <c r="DD932">
        <f ref="DD932" t="array">IFERROR(INDEX(CSDA!D$1:D$500,MATCH("Trích giữ"&amp;PAYROLL!DD$2,CSDA!A$1:A$500&amp;CSDA!C$1:C$500,0)),0)</f>
        <v/>
      </c>
      <c r="DE932">
        <f ref="DE932" t="array">IFERROR(INDEX(CSDA!D$1:D$500,MATCH("Trích giữ"&amp;PAYROLL!DE$2,CSDA!A$1:A$500&amp;CSDA!C$1:C$500,0)),0)</f>
        <v/>
      </c>
      <c r="DF932">
        <f>IFERROR(INDEX(CSDA!D$1:D$500,MATCH(PAYROLL!DF$2,CSDA!C$1:C$500,0)),0)</f>
        <v/>
      </c>
      <c r="DG932">
        <f ref="DG932" t="array">IFERROR(INDEX(CSDA!D$1:D$500,MATCH("Trích giữ"&amp;PAYROLL!DG$2,CSDA!A$1:A$500&amp;CSDA!C$1:C$500,0)),0)</f>
        <v/>
      </c>
      <c r="DH932">
        <f>ROUND(T932/26,0)</f>
        <v/>
      </c>
      <c r="DI932">
        <f ref="DI932" t="array">IFERROR(INDEX(CSDA!D$1:D$500,MATCH("Trích giữ"&amp;PAYROLL!DI$2,CSDA!A$1:A$500&amp;CSDA!C$1:C$500,0)),0)</f>
        <v/>
      </c>
      <c r="DJ932">
        <f>IF(U932=0,T932*21.5%-BL932,0)</f>
        <v/>
      </c>
      <c r="DK932">
        <f ref="DK932" t="array">IFERROR(INDEX(CSDA!D$1:D$500,MATCH("Trích giữ"&amp;PAYROLL!DK$2,CSDA!A$1:A$500&amp;CSDA!C$1:C$500,0)),0)</f>
        <v/>
      </c>
      <c r="DL932">
        <f>IFERROR(INDEX(CSDA!D$1:D$500,MATCH(PAYROLL!DL$2,CSDA!C$1:C$500,0))/12,0)</f>
        <v/>
      </c>
      <c r="DM932">
        <f>SUM(DB932:DL932)</f>
        <v/>
      </c>
      <c r="DN932">
        <f>IFERROR(INDEX(ADJ!$A$1:$BZ$1000,MATCH(PAYROLL!D932,ADJ!A$1:A$500,0),MATCH(PAYROLL!DN$2,ADJ!$2:$2,0)),0)</f>
        <v/>
      </c>
      <c r="DO932">
        <f>IFERROR(SUM(BP932,DM932:DN932,CX932:DA932)-DT932,0)</f>
        <v/>
      </c>
      <c r="DP932">
        <f ref="DP932" t="array">SUM(BW932*IFERROR(INDEX(CSDA!D$1:D$500,MATCH(BW$2,CSDA!C$1:C$500,0)),0)%,CX932*IFERROR(INDEX(CSDA!D$1:D$500,MATCH(CX$2,CSDA!C$1:C$500,0)),0)%,DA932*IFERROR(INDEX(CSDA!D$1:D$500,MATCH(DA$2,CSDA!C$1:C$500,0)),0)%,DB932*IFERROR(INDEX(CSDA!D$1:D$500,MATCH(DB$2,CSDA!C$1:C$500,0)),0)%,DF932*IFERROR(INDEX(CSDA!D$1:D$500,MATCH("Phí dịch vụ"&amp;PAYROLL!DF$2,CSDA!A$1:A$500&amp;CSDA!C$1:C$500,0)),0)%,DC932*IFERROR(INDEX(CSDA!D$1:D$500,MATCH("Phí dịch vụ"&amp;PAYROLL!DC$2,CSDA!A$1:A$500&amp;CSDA!C$1:C$500,0)),0)%,DH932*IFERROR(INDEX(CSDA!D$1:D$500,MATCH("Phí dịch vụ"&amp;PAYROLL!DH$2,CSDA!A$1:A$500&amp;CSDA!C$1:C$500,0)),0)%,DJ932*IFERROR(INDEX(CSDA!D$1:D$500,MATCH("Phí dịch vụ"&amp;PAYROLL!DJ$2,CSDA!A$1:A$500&amp;CSDA!C$1:C$500,0)),0)%,BN932*IFERROR(INDEX(CSDA!D$1:D$500,MATCH(BN$2,CSDA!C$1:C$500,0)),0)%)-BN932*7%</f>
        <v/>
      </c>
      <c r="DQ932">
        <f>IFERROR(INDEX(ADJ!$A$1:$BZ$1000,MATCH(PAYROLL!D932,ADJ!A$1:A$500,0),MATCH(PAYROLL!DQ$2,ADJ!$2:$2,0)),0)</f>
        <v/>
      </c>
      <c r="DR932">
        <f>IFERROR(INDEX(ADJ!$A$1:$BZ$1000,MATCH(PAYROLL!D932,ADJ!A$1:A$500,0),MATCH(PAYROLL!DR$2,ADJ!$2:$2,0)),0)</f>
        <v/>
      </c>
      <c r="DS932">
        <f>SUM(DP932:DR932)</f>
        <v/>
      </c>
      <c r="DT932">
        <f>EK932</f>
        <v/>
      </c>
      <c r="DU932">
        <f>SUM(DO932:DR932)</f>
        <v/>
      </c>
      <c r="DV932">
        <f>ROUND(DU932*0.1,0)</f>
        <v/>
      </c>
      <c r="DW932">
        <f>DU932+DV932</f>
        <v/>
      </c>
      <c r="DZ932">
        <f>IFERROR(INDEX(ADJ!$A$1:$BZ$1000,MATCH(PAYROLL!$D932,ADJ!A$1:A$500,0),MATCH(PAYROLL!DZ$2,ADJ!$2:$2,0)),0)</f>
        <v/>
      </c>
      <c r="EA932">
        <f>IFERROR(INDEX(ADJ!$A$1:$BZ$1000,MATCH(PAYROLL!$D932,ADJ!A$1:A$500,0),MATCH(PAYROLL!EA$2,ADJ!$2:$2,0)),0)</f>
        <v/>
      </c>
      <c r="EB932">
        <f>IFERROR(INDEX(ADJ!$A$1:$BZ$1000,MATCH(PAYROLL!$D932,ADJ!A$1:A$500,0),MATCH(PAYROLL!EB$2,ADJ!$2:$2,0)),0)</f>
        <v/>
      </c>
      <c r="EC932">
        <f>IFERROR(INDEX(ADJ!$A$1:$BZ$1000,MATCH(PAYROLL!$D932,ADJ!A$1:A$500,0),MATCH(PAYROLL!EC$2,ADJ!$2:$2,0)),0)</f>
        <v/>
      </c>
      <c r="ED932">
        <f>IFERROR(INDEX(ADJ!$A$1:$BZ$1000,MATCH(PAYROLL!$D932,ADJ!A$1:A$500,0),MATCH(PAYROLL!ED$2,ADJ!$2:$2,0)),0)</f>
        <v/>
      </c>
      <c r="EE932">
        <f>IFERROR(INDEX(ADJ!$A$1:$BZ$1000,MATCH(PAYROLL!$D932,ADJ!A$1:A$500,0),MATCH(PAYROLL!EE$2,ADJ!$2:$2,0)),0)</f>
        <v/>
      </c>
      <c r="EF932">
        <f>IFERROR(INDEX(ADJ!$A$1:$BZ$1000,MATCH(PAYROLL!$D932,ADJ!A$1:A$500,0),MATCH(PAYROLL!EF$2,ADJ!$2:$2,0)),0)</f>
        <v/>
      </c>
      <c r="EG932">
        <f>IFERROR(INDEX(ADJ!$A$1:$BZ$1000,MATCH(PAYROLL!$D932,ADJ!A$1:A$500,0),MATCH(PAYROLL!EG$2,ADJ!$2:$2,0)),0)</f>
        <v/>
      </c>
      <c r="EH932">
        <f>IFERROR(INDEX(ADJ!$A$1:$BZ$1000,MATCH(PAYROLL!$D932,ADJ!A$1:A$500,0),MATCH(PAYROLL!EH$2,ADJ!$2:$2,0)),0)</f>
        <v/>
      </c>
      <c r="EI932">
        <f>IFERROR(INDEX(ADJ!$A$1:$BZ$1000,MATCH(PAYROLL!D932,ADJ!A$1:A$500,0),MATCH(PAYROLL!EI$2,ADJ!$2:$2,0)),0)</f>
        <v/>
      </c>
      <c r="EJ932">
        <f>IFERROR(INDEX(ADJ!$A$1:$BZ$1000,MATCH(PAYROLL!$D932,ADJ!A$1:A$500,0),MATCH(PAYROLL!EJ$2,ADJ!$2:$2,0)),0)</f>
        <v/>
      </c>
      <c r="EK932">
        <f>SUM(DZ932:EJ932)</f>
        <v/>
      </c>
    </row>
    <row r="933">
      <c r="A933" t="n">
        <v>931</v>
      </c>
      <c r="B933" t="inlineStr">
        <is>
          <t>Hà Đình Khoa</t>
        </is>
      </c>
      <c r="D933" t="inlineStr">
        <is>
          <t>152875-01</t>
        </is>
      </c>
      <c r="S933">
        <f>IFERROR(INDEX(PIS!$A$1:$BZ$1000,MATCH($D933,PIS!C$1:C$500,0),MATCH("Lương CB tháng trước",PIS!$1:$1,0)),0)</f>
        <v/>
      </c>
      <c r="T933">
        <f>IFERROR(INDEX(PIS!$A$1:$BZ$1000,MATCH($D933,PIS!C$1:C$500,0),MATCH("Lương CB hiện tại",PIS!$1:$1,0)),0)</f>
        <v/>
      </c>
      <c r="U933">
        <f>IFERROR(INDEX(PIS!$A$1:$BZ$1000,MATCH($D933,PIS!C$1:C$500,0),MATCH("Lương đóng BHBB",PIS!$1:$1,0)),0)</f>
        <v/>
      </c>
      <c r="V933">
        <f>IFERROR(INDEX(PIS!$A$1:$BZ$1000,MATCH($D933,PIS!C$1:C$500,0),MATCH(V$2,PIS!$2:$2,0)),0)</f>
        <v/>
      </c>
      <c r="W933">
        <f>IFERROR(INDEX(PIS!$A$1:$BZ$1000,MATCH($D933,PIS!C$1:C$500,0),MATCH(W$2,PIS!$2:$2,0)),0)</f>
        <v/>
      </c>
      <c r="X933">
        <f>IFERROR(INDEX(PIS!$A$1:$BZ$1000,MATCH($D933,PIS!C$1:C$500,0),MATCH(X$2,PIS!$2:$2,0)),0)</f>
        <v/>
      </c>
      <c r="Y933">
        <f>IFERROR(INDEX(PIS!$A$1:$BZ$1000,MATCH($D933,PIS!C$1:C$500,0),MATCH(Y$2,PIS!$2:$2,0)),0)</f>
        <v/>
      </c>
      <c r="Z933">
        <f>IFERROR(INDEX(PIS!$A$1:$BZ$1000,MATCH($D933,PIS!C$1:C$500,0),MATCH(Z$2,PIS!$2:$2,0)),0)</f>
        <v/>
      </c>
      <c r="AA933">
        <f>IFERROR(INDEX(PIS!$A$1:$BZ$1000,MATCH($D933,PIS!C$1:C$500,0),MATCH(AA$2,PIS!$2:$2,0)),0)</f>
        <v/>
      </c>
      <c r="AB933">
        <f>IFERROR(INDEX(PIS!$A$1:$BZ$1000,MATCH($D933,PIS!C$1:C$500,0),MATCH(AB$2,PIS!$2:$2,0)),0)</f>
        <v/>
      </c>
      <c r="AC933">
        <f>SUM(V933:AB933)</f>
        <v/>
      </c>
      <c r="AD933">
        <f>IFERROR(INDEX(TIMESHEET!$A$1:$AI$5000,MATCH($D933,TIMESHEET!A$1:A$500,0),MATCH("T100",TIMESHEET!$2:$2,0))-2,0)</f>
        <v/>
      </c>
      <c r="AE933">
        <f>IFERROR(INDEX(TIMESHEET!$A$1:$AI$5000,MATCH($D933,TIMESHEET!A$1:A$500,0),MATCH("T202",TIMESHEET!$2:$2,0)),0)</f>
        <v/>
      </c>
      <c r="AF933">
        <f>IFERROR(INDEX(TIMESHEET!$A$1:$AI$5000,MATCH($D933,TIMESHEET!A$1:A$500,0),MATCH("T302",TIMESHEET!$2:$2,0)),0)</f>
        <v/>
      </c>
      <c r="AG933">
        <f>IFERROR(INDEX(TIMESHEET!$A$1:$AI$5000,MATCH($D933,TIMESHEET!A$1:A$500,0),MATCH("T406",TIMESHEET!$2:$2,0)),0)</f>
        <v/>
      </c>
      <c r="AH933">
        <f>AE933+AG933</f>
        <v/>
      </c>
      <c r="AI933">
        <f>IFERROR(INDEX(TIMESHEET!$A$1:$AI$5000,MATCH($D933,TIMESHEET!A$1:A$500,0),MATCH("T701",TIMESHEET!$2:$2,0)),0)</f>
        <v/>
      </c>
      <c r="AJ933">
        <f>IFERROR(INDEX(TIMESHEET!$A$1:$AI$5000,MATCH($D933,TIMESHEET!B$1:B$500,0),MATCH("T320",TIMESHEET!$2:$2,0)),0)</f>
        <v/>
      </c>
      <c r="AK933">
        <f>IFERROR(IF(LEFT(INDEX(PIS!O$1:O$500,MATCH(D933,PIS!C$1:C$500)),1)="M",T933/AD933*SUM(AE933:AG933),T933*AD933),0)</f>
        <v/>
      </c>
      <c r="AL933">
        <f>IFERROR(INDEX(ADJ!$A$1:$BZ$1000,MATCH(PAYROLL!D933,ADJ!A$1:A$500,0),MATCH(PAYROLL!AL$2,ADJ!$2:$2,0)),0)</f>
        <v/>
      </c>
      <c r="AM933">
        <f>SUM(AK933:AL933)</f>
        <v/>
      </c>
      <c r="AN933">
        <f>IFERROR(ROUND(V933/$AD933*$AH933,0),0)</f>
        <v/>
      </c>
      <c r="AO933">
        <f>IFERROR(ROUND(W933/$AD933*$AH933,0),0)</f>
        <v/>
      </c>
      <c r="AP933">
        <f>IFERROR(ROUND(X933/$AD933*$AE933,0),0)</f>
        <v/>
      </c>
      <c r="AQ933">
        <f>IFERROR(ROUND(Y933/$AD933*$AH933,0),0)</f>
        <v/>
      </c>
      <c r="AR933">
        <f>IFERROR(ROUND(Z933/$AD933*$AH933,0),0)</f>
        <v/>
      </c>
      <c r="AS933">
        <f>IFERROR(ROUND(AA933/$AD933*$AH933,0),0)</f>
        <v/>
      </c>
      <c r="AT933">
        <f>IFERROR(IF((AE933+AF933+AG933)&gt;13,AB933,ROUND(AB933/AD933*AH933,0)),0)</f>
        <v/>
      </c>
      <c r="AU933">
        <f>IFERROR(INDEX(ADJ!$A$1:$BZ$1000,MATCH(PAYROLL!D933,ADJ!A$1:A$500,0),MATCH(PAYROLL!AU$2,ADJ!$2:$2,0)),0)</f>
        <v/>
      </c>
      <c r="AV933">
        <f>ROUND(SUM(AN933:AU933),0)</f>
        <v/>
      </c>
      <c r="AW933">
        <f>IFERROR(INDEX(TIMESHEET!$A$1:$AI$5000,MATCH(PAYROLL!D933,TIMESHEET!A$1:A$500,0),MATCH("T620",TIMESHEET!$2:$2,0)),0)</f>
        <v/>
      </c>
      <c r="AX933">
        <f>IFERROR(INDEX(TIMESHEET!$A$1:$AI$5000,MATCH(PAYROLL!D933,TIMESHEET!A$1:A$500,0),MATCH("T601",TIMESHEET!$2:$2,0)),0)</f>
        <v/>
      </c>
      <c r="AY933">
        <f>IFERROR(INDEX(TIMESHEET!$A$1:$AI$5000,MATCH(PAYROLL!D933,TIMESHEET!A$1:A$500,0),MATCH("T602",TIMESHEET!$2:$2,0)),0)</f>
        <v/>
      </c>
      <c r="AZ933">
        <f>IFERROR(INDEX(TIMESHEET!$A$1:$AI$5000,MATCH(PAYROLL!D933,TIMESHEET!A$1:A$500,0),MATCH("T603",TIMESHEET!$2:$2,0)),0)</f>
        <v/>
      </c>
      <c r="BA933">
        <f>IFERROR(INDEX(TIMESHEET!$A$1:$AI$5000,MATCH(PAYROLL!D933,TIMESHEET!A$1:A$500,0),MATCH("T611",TIMESHEET!$2:$2,0)),0)</f>
        <v/>
      </c>
      <c r="BB933">
        <f>IFERROR(INDEX(TIMESHEET!$A$1:$AI$5000,MATCH(PAYROLL!D933,TIMESHEET!A$1:A$500,0),MATCH("T612",TIMESHEET!$2:$2,0)),0)</f>
        <v/>
      </c>
      <c r="BC933">
        <f>IFERROR(INDEX(TIMESHEET!$A$1:$AI$5000,MATCH(PAYROLL!D933,TIMESHEET!A$1:A$500,0),MATCH("T613",TIMESHEET!$2:$2,0)),0)</f>
        <v/>
      </c>
      <c r="BD933">
        <f>IFERROR(INDEX(TIMESHEET!$A$1:$AI$5000,MATCH(PAYROLL!D933,TIMESHEET!A$1:A$500,0),MATCH("T500",TIMESHEET!$2:$2,0)),0)</f>
        <v/>
      </c>
      <c r="BE933">
        <f>IFERROR(IF(LEFT(INDEX(PIS!O$1:O$500,MATCH(D933,PIS!C$1:C$500)),1)="M",T933/AD933/8*(AW933+AX933*1.5+AY933*2+AZ933*3+BA933*2.1+BB933*2.7+BC933*3.9+BD933*0.3),T933/8*(AW933+AX933*1.5+AY933*2+AZ933*3+BA933*2.1+BB933*2.7+BC933*3.9+BD933*0.3)),0)</f>
        <v/>
      </c>
      <c r="BF933">
        <f>IFERROR(INDEX(ADJ!$A$1:$BZ$1000,MATCH(PAYROLL!$D933,ADJ!A$1:A$500,0),MATCH(PAYROLL!BF$2,ADJ!$2:$2,0)),0)</f>
        <v/>
      </c>
      <c r="BG933">
        <f>IFERROR(INDEX(ADJ!$A$1:$BZ$1000,MATCH(PAYROLL!D933,ADJ!A$1:A$500,0),MATCH(PAYROLL!BG$2,ADJ!$2:$2,0)),0)</f>
        <v/>
      </c>
      <c r="BH933">
        <f>IFERROR(INDEX(ADJ!$A$1:$BZ$1000,MATCH(PAYROLL!D933,ADJ!A$1:A$500,0),MATCH(PAYROLL!BH$2,ADJ!$2:$2,0)),0)</f>
        <v/>
      </c>
      <c r="BI933">
        <f>IFERROR(INDEX(ADJ!$A$1:$BZ$1000,MATCH(PAYROLL!D933,ADJ!A$1:A$500,0),MATCH(PAYROLL!BI$2,ADJ!$2:$2,0)),0)</f>
        <v/>
      </c>
      <c r="BJ933">
        <f>IFERROR(INDEX(ADJ!$A$1:$BZ$1000,MATCH(PAYROLL!D933,ADJ!A$1:A$500,0),MATCH(PAYROLL!BJ$2,ADJ!$2:$2,0)),0)</f>
        <v/>
      </c>
      <c r="BK933">
        <f>SUM(BF933:BJ933)</f>
        <v/>
      </c>
      <c r="BL933">
        <f>IFERROR(INDEX(ADJ!$A$1:$BZ$1000,MATCH(PAYROLL!D933,ADJ!A$1:A$500,0),MATCH(PAYROLL!BL$2,ADJ!$2:$2,0)),0)</f>
        <v/>
      </c>
      <c r="BM933">
        <f>IFERROR(INDEX(ADJ!$A$1:$BZ$1000,MATCH(PAYROLL!D933,ADJ!A$1:A$500,0),MATCH(PAYROLL!BM$2,ADJ!$2:$2,0)),0)</f>
        <v/>
      </c>
      <c r="BN933">
        <f>IFERROR(INDEX(ADJ!$A$1:$BZ$1000,MATCH(PAYROLL!D933,ADJ!A$1:A$500,0),MATCH(PAYROLL!BN$2,ADJ!$2:$2,0)),0)</f>
        <v/>
      </c>
      <c r="BO933">
        <f>IFERROR(INDEX(ADJ!$A$1:$BZ$1000,MATCH(PAYROLL!D933,ADJ!A$1:A$500,0),MATCH(PAYROLL!BO$2,ADJ!$2:$2,0)),0)</f>
        <v/>
      </c>
      <c r="BP933">
        <f>SUM(AM933,AV933,BE933,BK933,BL933:BO933)</f>
        <v/>
      </c>
      <c r="BQ933">
        <f>BO933</f>
        <v/>
      </c>
      <c r="BR933">
        <f>IFERROR(ROUND(IF(LEFT(INDEX(PIS!O$1:O$500,MATCH(D933,PIS!C$1:C$500)),1)="D",T933/8*(BD933*0.3),IF(LEFT(INDEX(PIS!O$1:O$500,MATCH(D933,PIS!C$1:C$500)),1)="H",T933*($BD933*0.3),T933/$AD933/8*($BD933*0.3))),0),0)</f>
        <v/>
      </c>
      <c r="BS933">
        <f>IF(AP933&lt;1,0,MIN(AP933,730000))</f>
        <v/>
      </c>
      <c r="BT933">
        <f>IFERROR(ROUND((BE933-SUM(AW933:BC933)*T933/AD933/8),0)-BR933,0)</f>
        <v/>
      </c>
      <c r="BU933">
        <f>AO933</f>
        <v/>
      </c>
      <c r="BV933">
        <f>SUM(BQ933:BU933)</f>
        <v/>
      </c>
      <c r="BW933">
        <f>BP933-BV933</f>
        <v/>
      </c>
      <c r="BX933">
        <f>IFERROR(IF(RIGHT(INDEX(PIS!O$1:O$500,MATCH(D933,PIS!C$1:C$500)),5)="Gross",MIN(U933+V933,VLOOKUP("R700",TSC!B:C,2,0)*VLOOKUP("R101",TSC!B:C,2,0))*VLOOKUP("R701",TSC!B:C,2,0)%,0),0)</f>
        <v/>
      </c>
      <c r="BY933">
        <f>IFERROR(IF(RIGHT(INDEX(PIS!O$1:O$500,MATCH(D933,PIS!C$1:C$500)),5)="Gross",MIN(U933+V933,VLOOKUP("R700",TSC!B:C,2,0)*VLOOKUP("R101",TSC!B:C,2,0))*VLOOKUP("T704",TSC!B:C,2,0)%,0),0)</f>
        <v/>
      </c>
      <c r="BZ933">
        <f>IFERROR(IF(RIGHT(INDEX(PIS!O$1:O$500,MATCH(D933,PIS!C$1:C$500)),5)="Gross",MIN(U933+V933,VLOOKUP("R700",TSC!B:C,2,0)*VLOOKUP("1",TSC!F:G,2,0))*VLOOKUP("T705",TSC!B:C,2,0)%,0),0)</f>
        <v/>
      </c>
      <c r="CA933">
        <f>IFERROR(INDEX(ADJ!$A$1:$BZ$1000,MATCH(PAYROLL!D933,ADJ!A$1:A$500,0),MATCH(PAYROLL!CA$2,ADJ!$2:$2,0)),0)</f>
        <v/>
      </c>
      <c r="CB933">
        <f>IFERROR(INDEX(ADJ!$A$1:$BZ$1000,MATCH(PAYROLL!D933,ADJ!A$1:A$500,0),MATCH(PAYROLL!CB$2,ADJ!$2:$2,0)),0)</f>
        <v/>
      </c>
      <c r="CC933">
        <f>SUM(BX933:CB933)</f>
        <v/>
      </c>
      <c r="CD933">
        <f>IFERROR(INDEX(PIS!$A$1:$BZ$1000,MATCH(PAYROLL!D933,PIS!C$1:C$500,0),MATCH(PAYROLL!CD$1,PIS!$1:$1,0)),0)</f>
        <v/>
      </c>
      <c r="CE933">
        <f>IFERROR(IF(OR(INDEX(PIS!P$1:P$500,MATCH(D933,PIS!C$1:C$500,0))="LT2",INDEX(PIS!P$1:P$500,MATCH(D933,PIS!C$1:C$500,0))="P10"),0,SUM(CC933,CD933*VLOOKUP("R601",TSC!B:C,2,0),VLOOKUP("R602",TSC!B:C,2,0))),0)</f>
        <v/>
      </c>
      <c r="CF933">
        <f>MAX(BW933-CE933,0)</f>
        <v/>
      </c>
      <c r="CG933">
        <f>IFERROR(IF(OR(RIGHT(INDEX(PIS!P$1:P$500,MATCH(D933,PIS!C$1:C$500)),5)="P10",RIGHT(INDEX(PIS!P$1:P$500,MATCH(D933,PIS!C$1:C$500)),5)="CK"),0,IF(CF933&lt;=5000000,CF933*5%,IF(CF933&lt;=10000000,CF933*10%-250000,IF(CF933&lt;=18000000,CF933*15%-750000,IF(CF933&lt;=32000000,CF933*20%-1650000,IF(CF933&lt;=52000000,CF933*25%-3250000,IF(CF933&lt;=80000000,BH933*30%-5850000,CF933*35%-9850000))))))),0)</f>
        <v/>
      </c>
      <c r="CH933">
        <f>IFERROR(IF(OR(INDEX(PIS!P$1:P$500,MATCH(D933,PIS!C$1:C$500))="LT",INDEX(PIS!P$1:P$500,MATCH(D933,PIS!C$1:C$500))="CK"),0,IF(CF933&lt;2000000,0,CF933*10%)),0)</f>
        <v/>
      </c>
      <c r="CI933">
        <f>IFERROR(INDEX(ADJ!$A$1:$BZ$1000,MATCH(PAYROLL!D933,ADJ!A$1:A$500,0),MATCH(PAYROLL!CI$2,ADJ!$2:$2,0)),0)</f>
        <v/>
      </c>
      <c r="CJ933">
        <f>IFERROR(INDEX(ADJ!$A$1:$BZ$1000,MATCH(PAYROLL!D933,ADJ!A$1:A$500,0),MATCH(PAYROLL!CJ$2,ADJ!$2:$2,0)),0)</f>
        <v/>
      </c>
      <c r="CK933">
        <f>IFERROR(INDEX(ADJ!$A$1:$BZ$1000,MATCH(PAYROLL!D933,ADJ!A$1:A$500,0),MATCH(PAYROLL!CK$2,ADJ!$2:$2,0)),0)</f>
        <v/>
      </c>
      <c r="CL933">
        <f>SUM(CG933:CK933)</f>
        <v/>
      </c>
      <c r="CM933">
        <f>ROUND(SUM(CH933:CK933),0)</f>
        <v/>
      </c>
      <c r="CN933">
        <f>IFERROR(INDEX(CSDA!D$1:D$500,MATCH($CN$2,CSDA!C$1:C$500,0))*INDEX(PIS!V$1:V$500,MATCH(D933,PIS!C$1:C$500))+INDEX(ADJ!$A$1:$BZ$1000,MATCH(PAYROLL!D933,ADJ!A$1:A$500,0),MATCH(PAYROLL!CN$2,ADJ!$2:$2,0)),0)</f>
        <v/>
      </c>
      <c r="CO933">
        <f>IFERROR(INDEX(ADJ!$A$1:$BZ$1000,MATCH(PAYROLL!D933,ADJ!A$1:A$500,0),MATCH(PAYROLL!CO$2,ADJ!$2:$2,0)),0)</f>
        <v/>
      </c>
      <c r="CP933">
        <f>IFERROR(INDEX(ADJ!$A$1:$BZ$1000,MATCH(PAYROLL!D933,ADJ!A$1:A$500,0),MATCH(PAYROLL!CP$2,ADJ!$2:$2,0)),0)</f>
        <v/>
      </c>
      <c r="CQ933">
        <f>BP933-CL933-CI933-CM933-CN933-CO933-CP933-CC933</f>
        <v/>
      </c>
      <c r="CR933">
        <f>IFERROR(IF(RIGHT(INDEX(PIS!O$1:O$500,MATCH(D933,PIS!C$1:C$500,0)),5)="Gross",MIN(U933+V933,VLOOKUP("R700",TSC!B:C,2,0)*VLOOKUP("R101",TSC!B:C,2,0))*(VLOOKUP("T711",TSC!B:C,2,0)+VLOOKUP("T712",TSC!B:C,2,0))%,MIN(T933+V933,VLOOKUP("R700",TSC!B:C,2,0)*VLOOKUP("R101",TSC!B:C,2,0))*(VLOOKUP("T711",TSC!B:C,2,0)+VLOOKUP("T712",TSC!B:C,2,0)+VLOOKUP("R701",TSC!B:C,2,0))%),0)</f>
        <v/>
      </c>
      <c r="CS933">
        <f>IFERROR(IF(RIGHT(INDEX(PIS!O$1:O$500,MATCH(D933,PIS!C$1:C$500,0)),5)="Gross",MIN(U933+V933,VLOOKUP("R700",TSC!B:C,2,0)*VLOOKUP("R101",TSC!B:C,2,0))*(VLOOKUP("T714",TSC!B:C,2,0))%,MIN(T933+V933,VLOOKUP("R700",TSC!B:C,2,0)*VLOOKUP("R101",TSC!B:C,2,0))*(VLOOKUP("T704",TSC!B:C,2,0)+VLOOKUP("T714",TSC!B:C,2,0))%),0)</f>
        <v/>
      </c>
      <c r="CT933">
        <f>IFERROR(IF(RIGHT(INDEX(PIS!O$1:O$500,MATCH(D933,PIS!C$1:C$500,0)),5)="Gross",MIN(U933+V933,VLOOKUP("R700",TSC!B:C,2,0)*VLOOKUP("R101",TSC!B:C,2,0))*VLOOKUP("T705",TSC!B:C,2,0)%,MIN(T933+V933,VLOOKUP("R700",TSC!B:C,2,0)*VLOOKUP("R101",TSC!B:C,2,0))*VLOOKUP("T705",TSC!B:C,2,0)%),0)</f>
        <v/>
      </c>
      <c r="CU933">
        <f>IFERROR(IF(RIGHT(INDEX(PIS!O$1:O$500,MATCH(D933,PIS!C$1:C$500,0)),5)="Gross",MIN(U933+V933,VLOOKUP("R700",TSC!B:C,2,0)*VLOOKUP("R101",TSC!B:C,2,0))*(VLOOKUP("T713",TSC!B:C,2,0))%,MIN(T933+V933,VLOOKUP("R700",TSC!B:C,2,0)*VLOOKUP("R101",TSC!B:C,2,0))*(VLOOKUP("T713",TSC!B:C,2,0))%),0)</f>
        <v/>
      </c>
      <c r="CV933">
        <f>IFERROR(INDEX(ADJ!$A$1:$BZ$1000,MATCH(PAYROLL!D933,ADJ!A$1:A$500,0),MATCH(PAYROLL!CV$2,ADJ!$2:$2,0)),0)</f>
        <v/>
      </c>
      <c r="CW933">
        <f>IFERROR(INDEX(ADJ!$A$1:$BZ$1000,MATCH(PAYROLL!D933,ADJ!A$1:A$500,0),MATCH(PAYROLL!CW$2,ADJ!$2:$2,0)),0)</f>
        <v/>
      </c>
      <c r="CX933">
        <f>SUM(CR933:CW933)</f>
        <v/>
      </c>
      <c r="CY933">
        <f>ROUND(IF(CR933&gt;0,T933+V933*VLOOKUP("R202",TSC!$B$1:$C$500,2,0),0),0)</f>
        <v/>
      </c>
      <c r="CZ933">
        <f>IFERROR(INDEX(CSDA!D$1:D$500,MATCH($CZ$2,CSDA!C$1:C$500,0)),0)</f>
        <v/>
      </c>
      <c r="DA933">
        <f>ROUND(T933*0.7%,0)</f>
        <v/>
      </c>
      <c r="DB933">
        <f>ROUND(T933/12,0)</f>
        <v/>
      </c>
      <c r="DC933">
        <f ref="DC933" t="array">IFERROR(INDEX(CSDA!D$1:D$500,MATCH("Trích giữ"&amp;PAYROLL!DC$2,CSDA!A$1:A$500&amp;CSDA!C$1:C$500,0)),0)</f>
        <v/>
      </c>
      <c r="DD933">
        <f ref="DD933" t="array">IFERROR(INDEX(CSDA!D$1:D$500,MATCH("Trích giữ"&amp;PAYROLL!DD$2,CSDA!A$1:A$500&amp;CSDA!C$1:C$500,0)),0)</f>
        <v/>
      </c>
      <c r="DE933">
        <f ref="DE933" t="array">IFERROR(INDEX(CSDA!D$1:D$500,MATCH("Trích giữ"&amp;PAYROLL!DE$2,CSDA!A$1:A$500&amp;CSDA!C$1:C$500,0)),0)</f>
        <v/>
      </c>
      <c r="DF933">
        <f>IFERROR(INDEX(CSDA!D$1:D$500,MATCH(PAYROLL!DF$2,CSDA!C$1:C$500,0)),0)</f>
        <v/>
      </c>
      <c r="DG933">
        <f ref="DG933" t="array">IFERROR(INDEX(CSDA!D$1:D$500,MATCH("Trích giữ"&amp;PAYROLL!DG$2,CSDA!A$1:A$500&amp;CSDA!C$1:C$500,0)),0)</f>
        <v/>
      </c>
      <c r="DH933">
        <f>ROUND(T933/26,0)</f>
        <v/>
      </c>
      <c r="DI933">
        <f ref="DI933" t="array">IFERROR(INDEX(CSDA!D$1:D$500,MATCH("Trích giữ"&amp;PAYROLL!DI$2,CSDA!A$1:A$500&amp;CSDA!C$1:C$500,0)),0)</f>
        <v/>
      </c>
      <c r="DJ933">
        <f>IF(U933=0,T933*21.5%-BL933,0)</f>
        <v/>
      </c>
      <c r="DK933">
        <f ref="DK933" t="array">IFERROR(INDEX(CSDA!D$1:D$500,MATCH("Trích giữ"&amp;PAYROLL!DK$2,CSDA!A$1:A$500&amp;CSDA!C$1:C$500,0)),0)</f>
        <v/>
      </c>
      <c r="DL933">
        <f>IFERROR(INDEX(CSDA!D$1:D$500,MATCH(PAYROLL!DL$2,CSDA!C$1:C$500,0))/12,0)</f>
        <v/>
      </c>
      <c r="DM933">
        <f>SUM(DB933:DL933)</f>
        <v/>
      </c>
      <c r="DN933">
        <f>IFERROR(INDEX(ADJ!$A$1:$BZ$1000,MATCH(PAYROLL!D933,ADJ!A$1:A$500,0),MATCH(PAYROLL!DN$2,ADJ!$2:$2,0)),0)</f>
        <v/>
      </c>
      <c r="DO933">
        <f>IFERROR(SUM(BP933,DM933:DN933,CX933:DA933)-DT933,0)</f>
        <v/>
      </c>
      <c r="DP933">
        <f ref="DP933" t="array">SUM(BW933*IFERROR(INDEX(CSDA!D$1:D$500,MATCH(BW$2,CSDA!C$1:C$500,0)),0)%,CX933*IFERROR(INDEX(CSDA!D$1:D$500,MATCH(CX$2,CSDA!C$1:C$500,0)),0)%,DA933*IFERROR(INDEX(CSDA!D$1:D$500,MATCH(DA$2,CSDA!C$1:C$500,0)),0)%,DB933*IFERROR(INDEX(CSDA!D$1:D$500,MATCH(DB$2,CSDA!C$1:C$500,0)),0)%,DF933*IFERROR(INDEX(CSDA!D$1:D$500,MATCH("Phí dịch vụ"&amp;PAYROLL!DF$2,CSDA!A$1:A$500&amp;CSDA!C$1:C$500,0)),0)%,DC933*IFERROR(INDEX(CSDA!D$1:D$500,MATCH("Phí dịch vụ"&amp;PAYROLL!DC$2,CSDA!A$1:A$500&amp;CSDA!C$1:C$500,0)),0)%,DH933*IFERROR(INDEX(CSDA!D$1:D$500,MATCH("Phí dịch vụ"&amp;PAYROLL!DH$2,CSDA!A$1:A$500&amp;CSDA!C$1:C$500,0)),0)%,DJ933*IFERROR(INDEX(CSDA!D$1:D$500,MATCH("Phí dịch vụ"&amp;PAYROLL!DJ$2,CSDA!A$1:A$500&amp;CSDA!C$1:C$500,0)),0)%,BN933*IFERROR(INDEX(CSDA!D$1:D$500,MATCH(BN$2,CSDA!C$1:C$500,0)),0)%)-BN933*7%</f>
        <v/>
      </c>
      <c r="DQ933">
        <f>IFERROR(INDEX(ADJ!$A$1:$BZ$1000,MATCH(PAYROLL!D933,ADJ!A$1:A$500,0),MATCH(PAYROLL!DQ$2,ADJ!$2:$2,0)),0)</f>
        <v/>
      </c>
      <c r="DR933">
        <f>IFERROR(INDEX(ADJ!$A$1:$BZ$1000,MATCH(PAYROLL!D933,ADJ!A$1:A$500,0),MATCH(PAYROLL!DR$2,ADJ!$2:$2,0)),0)</f>
        <v/>
      </c>
      <c r="DS933">
        <f>SUM(DP933:DR933)</f>
        <v/>
      </c>
      <c r="DT933">
        <f>EK933</f>
        <v/>
      </c>
      <c r="DU933">
        <f>SUM(DO933:DR933)</f>
        <v/>
      </c>
      <c r="DV933">
        <f>ROUND(DU933*0.1,0)</f>
        <v/>
      </c>
      <c r="DW933">
        <f>DU933+DV933</f>
        <v/>
      </c>
      <c r="DZ933">
        <f>IFERROR(INDEX(ADJ!$A$1:$BZ$1000,MATCH(PAYROLL!$D933,ADJ!A$1:A$500,0),MATCH(PAYROLL!DZ$2,ADJ!$2:$2,0)),0)</f>
        <v/>
      </c>
      <c r="EA933">
        <f>IFERROR(INDEX(ADJ!$A$1:$BZ$1000,MATCH(PAYROLL!$D933,ADJ!A$1:A$500,0),MATCH(PAYROLL!EA$2,ADJ!$2:$2,0)),0)</f>
        <v/>
      </c>
      <c r="EB933">
        <f>IFERROR(INDEX(ADJ!$A$1:$BZ$1000,MATCH(PAYROLL!$D933,ADJ!A$1:A$500,0),MATCH(PAYROLL!EB$2,ADJ!$2:$2,0)),0)</f>
        <v/>
      </c>
      <c r="EC933">
        <f>IFERROR(INDEX(ADJ!$A$1:$BZ$1000,MATCH(PAYROLL!$D933,ADJ!A$1:A$500,0),MATCH(PAYROLL!EC$2,ADJ!$2:$2,0)),0)</f>
        <v/>
      </c>
      <c r="ED933">
        <f>IFERROR(INDEX(ADJ!$A$1:$BZ$1000,MATCH(PAYROLL!$D933,ADJ!A$1:A$500,0),MATCH(PAYROLL!ED$2,ADJ!$2:$2,0)),0)</f>
        <v/>
      </c>
      <c r="EE933">
        <f>IFERROR(INDEX(ADJ!$A$1:$BZ$1000,MATCH(PAYROLL!$D933,ADJ!A$1:A$500,0),MATCH(PAYROLL!EE$2,ADJ!$2:$2,0)),0)</f>
        <v/>
      </c>
      <c r="EF933">
        <f>IFERROR(INDEX(ADJ!$A$1:$BZ$1000,MATCH(PAYROLL!$D933,ADJ!A$1:A$500,0),MATCH(PAYROLL!EF$2,ADJ!$2:$2,0)),0)</f>
        <v/>
      </c>
      <c r="EG933">
        <f>IFERROR(INDEX(ADJ!$A$1:$BZ$1000,MATCH(PAYROLL!$D933,ADJ!A$1:A$500,0),MATCH(PAYROLL!EG$2,ADJ!$2:$2,0)),0)</f>
        <v/>
      </c>
      <c r="EH933">
        <f>IFERROR(INDEX(ADJ!$A$1:$BZ$1000,MATCH(PAYROLL!$D933,ADJ!A$1:A$500,0),MATCH(PAYROLL!EH$2,ADJ!$2:$2,0)),0)</f>
        <v/>
      </c>
      <c r="EI933">
        <f>IFERROR(INDEX(ADJ!$A$1:$BZ$1000,MATCH(PAYROLL!D933,ADJ!A$1:A$500,0),MATCH(PAYROLL!EI$2,ADJ!$2:$2,0)),0)</f>
        <v/>
      </c>
      <c r="EJ933">
        <f>IFERROR(INDEX(ADJ!$A$1:$BZ$1000,MATCH(PAYROLL!$D933,ADJ!A$1:A$500,0),MATCH(PAYROLL!EJ$2,ADJ!$2:$2,0)),0)</f>
        <v/>
      </c>
      <c r="EK933">
        <f>SUM(DZ933:EJ933)</f>
        <v/>
      </c>
    </row>
    <row r="934">
      <c r="A934" t="n">
        <v>932</v>
      </c>
      <c r="B934" t="inlineStr">
        <is>
          <t>Cao Văn Thân</t>
        </is>
      </c>
      <c r="D934" t="inlineStr">
        <is>
          <t>152992-01</t>
        </is>
      </c>
      <c r="S934">
        <f>IFERROR(INDEX(PIS!$A$1:$BZ$1000,MATCH($D934,PIS!C$1:C$500,0),MATCH("Lương CB tháng trước",PIS!$1:$1,0)),0)</f>
        <v/>
      </c>
      <c r="T934">
        <f>IFERROR(INDEX(PIS!$A$1:$BZ$1000,MATCH($D934,PIS!C$1:C$500,0),MATCH("Lương CB hiện tại",PIS!$1:$1,0)),0)</f>
        <v/>
      </c>
      <c r="U934">
        <f>IFERROR(INDEX(PIS!$A$1:$BZ$1000,MATCH($D934,PIS!C$1:C$500,0),MATCH("Lương đóng BHBB",PIS!$1:$1,0)),0)</f>
        <v/>
      </c>
      <c r="V934">
        <f>IFERROR(INDEX(PIS!$A$1:$BZ$1000,MATCH($D934,PIS!C$1:C$500,0),MATCH(V$2,PIS!$2:$2,0)),0)</f>
        <v/>
      </c>
      <c r="W934">
        <f>IFERROR(INDEX(PIS!$A$1:$BZ$1000,MATCH($D934,PIS!C$1:C$500,0),MATCH(W$2,PIS!$2:$2,0)),0)</f>
        <v/>
      </c>
      <c r="X934">
        <f>IFERROR(INDEX(PIS!$A$1:$BZ$1000,MATCH($D934,PIS!C$1:C$500,0),MATCH(X$2,PIS!$2:$2,0)),0)</f>
        <v/>
      </c>
      <c r="Y934">
        <f>IFERROR(INDEX(PIS!$A$1:$BZ$1000,MATCH($D934,PIS!C$1:C$500,0),MATCH(Y$2,PIS!$2:$2,0)),0)</f>
        <v/>
      </c>
      <c r="Z934">
        <f>IFERROR(INDEX(PIS!$A$1:$BZ$1000,MATCH($D934,PIS!C$1:C$500,0),MATCH(Z$2,PIS!$2:$2,0)),0)</f>
        <v/>
      </c>
      <c r="AA934">
        <f>IFERROR(INDEX(PIS!$A$1:$BZ$1000,MATCH($D934,PIS!C$1:C$500,0),MATCH(AA$2,PIS!$2:$2,0)),0)</f>
        <v/>
      </c>
      <c r="AB934">
        <f>IFERROR(INDEX(PIS!$A$1:$BZ$1000,MATCH($D934,PIS!C$1:C$500,0),MATCH(AB$2,PIS!$2:$2,0)),0)</f>
        <v/>
      </c>
      <c r="AC934">
        <f>SUM(V934:AB934)</f>
        <v/>
      </c>
      <c r="AD934">
        <f>IFERROR(INDEX(TIMESHEET!$A$1:$AI$5000,MATCH($D934,TIMESHEET!A$1:A$500,0),MATCH("T100",TIMESHEET!$2:$2,0))-2,0)</f>
        <v/>
      </c>
      <c r="AE934">
        <f>IFERROR(INDEX(TIMESHEET!$A$1:$AI$5000,MATCH($D934,TIMESHEET!A$1:A$500,0),MATCH("T202",TIMESHEET!$2:$2,0)),0)</f>
        <v/>
      </c>
      <c r="AF934">
        <f>IFERROR(INDEX(TIMESHEET!$A$1:$AI$5000,MATCH($D934,TIMESHEET!A$1:A$500,0),MATCH("T302",TIMESHEET!$2:$2,0)),0)</f>
        <v/>
      </c>
      <c r="AG934">
        <f>IFERROR(INDEX(TIMESHEET!$A$1:$AI$5000,MATCH($D934,TIMESHEET!A$1:A$500,0),MATCH("T406",TIMESHEET!$2:$2,0)),0)</f>
        <v/>
      </c>
      <c r="AH934">
        <f>AE934+AG934</f>
        <v/>
      </c>
      <c r="AI934">
        <f>IFERROR(INDEX(TIMESHEET!$A$1:$AI$5000,MATCH($D934,TIMESHEET!A$1:A$500,0),MATCH("T701",TIMESHEET!$2:$2,0)),0)</f>
        <v/>
      </c>
      <c r="AJ934">
        <f>IFERROR(INDEX(TIMESHEET!$A$1:$AI$5000,MATCH($D934,TIMESHEET!B$1:B$500,0),MATCH("T320",TIMESHEET!$2:$2,0)),0)</f>
        <v/>
      </c>
      <c r="AK934">
        <f>IFERROR(IF(LEFT(INDEX(PIS!O$1:O$500,MATCH(D934,PIS!C$1:C$500)),1)="M",T934/AD934*SUM(AE934:AG934),T934*AD934),0)</f>
        <v/>
      </c>
      <c r="AL934">
        <f>IFERROR(INDEX(ADJ!$A$1:$BZ$1000,MATCH(PAYROLL!D934,ADJ!A$1:A$500,0),MATCH(PAYROLL!AL$2,ADJ!$2:$2,0)),0)</f>
        <v/>
      </c>
      <c r="AM934">
        <f>SUM(AK934:AL934)</f>
        <v/>
      </c>
      <c r="AN934">
        <f>IFERROR(ROUND(V934/$AD934*$AH934,0),0)</f>
        <v/>
      </c>
      <c r="AO934">
        <f>IFERROR(ROUND(W934/$AD934*$AH934,0),0)</f>
        <v/>
      </c>
      <c r="AP934">
        <f>IFERROR(ROUND(X934/$AD934*$AE934,0),0)</f>
        <v/>
      </c>
      <c r="AQ934">
        <f>IFERROR(ROUND(Y934/$AD934*$AH934,0),0)</f>
        <v/>
      </c>
      <c r="AR934">
        <f>IFERROR(ROUND(Z934/$AD934*$AH934,0),0)</f>
        <v/>
      </c>
      <c r="AS934">
        <f>IFERROR(ROUND(AA934/$AD934*$AH934,0),0)</f>
        <v/>
      </c>
      <c r="AT934">
        <f>IFERROR(IF((AE934+AF934+AG934)&gt;13,AB934,ROUND(AB934/AD934*AH934,0)),0)</f>
        <v/>
      </c>
      <c r="AU934">
        <f>IFERROR(INDEX(ADJ!$A$1:$BZ$1000,MATCH(PAYROLL!D934,ADJ!A$1:A$500,0),MATCH(PAYROLL!AU$2,ADJ!$2:$2,0)),0)</f>
        <v/>
      </c>
      <c r="AV934">
        <f>ROUND(SUM(AN934:AU934),0)</f>
        <v/>
      </c>
      <c r="AW934">
        <f>IFERROR(INDEX(TIMESHEET!$A$1:$AI$5000,MATCH(PAYROLL!D934,TIMESHEET!A$1:A$500,0),MATCH("T620",TIMESHEET!$2:$2,0)),0)</f>
        <v/>
      </c>
      <c r="AX934">
        <f>IFERROR(INDEX(TIMESHEET!$A$1:$AI$5000,MATCH(PAYROLL!D934,TIMESHEET!A$1:A$500,0),MATCH("T601",TIMESHEET!$2:$2,0)),0)</f>
        <v/>
      </c>
      <c r="AY934">
        <f>IFERROR(INDEX(TIMESHEET!$A$1:$AI$5000,MATCH(PAYROLL!D934,TIMESHEET!A$1:A$500,0),MATCH("T602",TIMESHEET!$2:$2,0)),0)</f>
        <v/>
      </c>
      <c r="AZ934">
        <f>IFERROR(INDEX(TIMESHEET!$A$1:$AI$5000,MATCH(PAYROLL!D934,TIMESHEET!A$1:A$500,0),MATCH("T603",TIMESHEET!$2:$2,0)),0)</f>
        <v/>
      </c>
      <c r="BA934">
        <f>IFERROR(INDEX(TIMESHEET!$A$1:$AI$5000,MATCH(PAYROLL!D934,TIMESHEET!A$1:A$500,0),MATCH("T611",TIMESHEET!$2:$2,0)),0)</f>
        <v/>
      </c>
      <c r="BB934">
        <f>IFERROR(INDEX(TIMESHEET!$A$1:$AI$5000,MATCH(PAYROLL!D934,TIMESHEET!A$1:A$500,0),MATCH("T612",TIMESHEET!$2:$2,0)),0)</f>
        <v/>
      </c>
      <c r="BC934">
        <f>IFERROR(INDEX(TIMESHEET!$A$1:$AI$5000,MATCH(PAYROLL!D934,TIMESHEET!A$1:A$500,0),MATCH("T613",TIMESHEET!$2:$2,0)),0)</f>
        <v/>
      </c>
      <c r="BD934">
        <f>IFERROR(INDEX(TIMESHEET!$A$1:$AI$5000,MATCH(PAYROLL!D934,TIMESHEET!A$1:A$500,0),MATCH("T500",TIMESHEET!$2:$2,0)),0)</f>
        <v/>
      </c>
      <c r="BE934">
        <f>IFERROR(IF(LEFT(INDEX(PIS!O$1:O$500,MATCH(D934,PIS!C$1:C$500)),1)="M",T934/AD934/8*(AW934+AX934*1.5+AY934*2+AZ934*3+BA934*2.1+BB934*2.7+BC934*3.9+BD934*0.3),T934/8*(AW934+AX934*1.5+AY934*2+AZ934*3+BA934*2.1+BB934*2.7+BC934*3.9+BD934*0.3)),0)</f>
        <v/>
      </c>
      <c r="BF934">
        <f>IFERROR(INDEX(ADJ!$A$1:$BZ$1000,MATCH(PAYROLL!$D934,ADJ!A$1:A$500,0),MATCH(PAYROLL!BF$2,ADJ!$2:$2,0)),0)</f>
        <v/>
      </c>
      <c r="BG934">
        <f>IFERROR(INDEX(ADJ!$A$1:$BZ$1000,MATCH(PAYROLL!D934,ADJ!A$1:A$500,0),MATCH(PAYROLL!BG$2,ADJ!$2:$2,0)),0)</f>
        <v/>
      </c>
      <c r="BH934">
        <f>IFERROR(INDEX(ADJ!$A$1:$BZ$1000,MATCH(PAYROLL!D934,ADJ!A$1:A$500,0),MATCH(PAYROLL!BH$2,ADJ!$2:$2,0)),0)</f>
        <v/>
      </c>
      <c r="BI934">
        <f>IFERROR(INDEX(ADJ!$A$1:$BZ$1000,MATCH(PAYROLL!D934,ADJ!A$1:A$500,0),MATCH(PAYROLL!BI$2,ADJ!$2:$2,0)),0)</f>
        <v/>
      </c>
      <c r="BJ934">
        <f>IFERROR(INDEX(ADJ!$A$1:$BZ$1000,MATCH(PAYROLL!D934,ADJ!A$1:A$500,0),MATCH(PAYROLL!BJ$2,ADJ!$2:$2,0)),0)</f>
        <v/>
      </c>
      <c r="BK934">
        <f>SUM(BF934:BJ934)</f>
        <v/>
      </c>
      <c r="BL934">
        <f>IFERROR(INDEX(ADJ!$A$1:$BZ$1000,MATCH(PAYROLL!D934,ADJ!A$1:A$500,0),MATCH(PAYROLL!BL$2,ADJ!$2:$2,0)),0)</f>
        <v/>
      </c>
      <c r="BM934">
        <f>IFERROR(INDEX(ADJ!$A$1:$BZ$1000,MATCH(PAYROLL!D934,ADJ!A$1:A$500,0),MATCH(PAYROLL!BM$2,ADJ!$2:$2,0)),0)</f>
        <v/>
      </c>
      <c r="BN934">
        <f>IFERROR(INDEX(ADJ!$A$1:$BZ$1000,MATCH(PAYROLL!D934,ADJ!A$1:A$500,0),MATCH(PAYROLL!BN$2,ADJ!$2:$2,0)),0)</f>
        <v/>
      </c>
      <c r="BO934">
        <f>IFERROR(INDEX(ADJ!$A$1:$BZ$1000,MATCH(PAYROLL!D934,ADJ!A$1:A$500,0),MATCH(PAYROLL!BO$2,ADJ!$2:$2,0)),0)</f>
        <v/>
      </c>
      <c r="BP934">
        <f>SUM(AM934,AV934,BE934,BK934,BL934:BO934)</f>
        <v/>
      </c>
      <c r="BQ934">
        <f>BO934</f>
        <v/>
      </c>
      <c r="BR934">
        <f>IFERROR(ROUND(IF(LEFT(INDEX(PIS!O$1:O$500,MATCH(D934,PIS!C$1:C$500)),1)="D",T934/8*(BD934*0.3),IF(LEFT(INDEX(PIS!O$1:O$500,MATCH(D934,PIS!C$1:C$500)),1)="H",T934*($BD934*0.3),T934/$AD934/8*($BD934*0.3))),0),0)</f>
        <v/>
      </c>
      <c r="BS934">
        <f>IF(AP934&lt;1,0,MIN(AP934,730000))</f>
        <v/>
      </c>
      <c r="BT934">
        <f>IFERROR(ROUND((BE934-SUM(AW934:BC934)*T934/AD934/8),0)-BR934,0)</f>
        <v/>
      </c>
      <c r="BU934">
        <f>AO934</f>
        <v/>
      </c>
      <c r="BV934">
        <f>SUM(BQ934:BU934)</f>
        <v/>
      </c>
      <c r="BW934">
        <f>BP934-BV934</f>
        <v/>
      </c>
      <c r="BX934">
        <f>IFERROR(IF(RIGHT(INDEX(PIS!O$1:O$500,MATCH(D934,PIS!C$1:C$500)),5)="Gross",MIN(U934+V934,VLOOKUP("R700",TSC!B:C,2,0)*VLOOKUP("R101",TSC!B:C,2,0))*VLOOKUP("R701",TSC!B:C,2,0)%,0),0)</f>
        <v/>
      </c>
      <c r="BY934">
        <f>IFERROR(IF(RIGHT(INDEX(PIS!O$1:O$500,MATCH(D934,PIS!C$1:C$500)),5)="Gross",MIN(U934+V934,VLOOKUP("R700",TSC!B:C,2,0)*VLOOKUP("R101",TSC!B:C,2,0))*VLOOKUP("T704",TSC!B:C,2,0)%,0),0)</f>
        <v/>
      </c>
      <c r="BZ934">
        <f>IFERROR(IF(RIGHT(INDEX(PIS!O$1:O$500,MATCH(D934,PIS!C$1:C$500)),5)="Gross",MIN(U934+V934,VLOOKUP("R700",TSC!B:C,2,0)*VLOOKUP("1",TSC!F:G,2,0))*VLOOKUP("T705",TSC!B:C,2,0)%,0),0)</f>
        <v/>
      </c>
      <c r="CA934">
        <f>IFERROR(INDEX(ADJ!$A$1:$BZ$1000,MATCH(PAYROLL!D934,ADJ!A$1:A$500,0),MATCH(PAYROLL!CA$2,ADJ!$2:$2,0)),0)</f>
        <v/>
      </c>
      <c r="CB934">
        <f>IFERROR(INDEX(ADJ!$A$1:$BZ$1000,MATCH(PAYROLL!D934,ADJ!A$1:A$500,0),MATCH(PAYROLL!CB$2,ADJ!$2:$2,0)),0)</f>
        <v/>
      </c>
      <c r="CC934">
        <f>SUM(BX934:CB934)</f>
        <v/>
      </c>
      <c r="CD934">
        <f>IFERROR(INDEX(PIS!$A$1:$BZ$1000,MATCH(PAYROLL!D934,PIS!C$1:C$500,0),MATCH(PAYROLL!CD$1,PIS!$1:$1,0)),0)</f>
        <v/>
      </c>
      <c r="CE934">
        <f>IFERROR(IF(OR(INDEX(PIS!P$1:P$500,MATCH(D934,PIS!C$1:C$500,0))="LT2",INDEX(PIS!P$1:P$500,MATCH(D934,PIS!C$1:C$500,0))="P10"),0,SUM(CC934,CD934*VLOOKUP("R601",TSC!B:C,2,0),VLOOKUP("R602",TSC!B:C,2,0))),0)</f>
        <v/>
      </c>
      <c r="CF934">
        <f>MAX(BW934-CE934,0)</f>
        <v/>
      </c>
      <c r="CG934">
        <f>IFERROR(IF(OR(RIGHT(INDEX(PIS!P$1:P$500,MATCH(D934,PIS!C$1:C$500)),5)="P10",RIGHT(INDEX(PIS!P$1:P$500,MATCH(D934,PIS!C$1:C$500)),5)="CK"),0,IF(CF934&lt;=5000000,CF934*5%,IF(CF934&lt;=10000000,CF934*10%-250000,IF(CF934&lt;=18000000,CF934*15%-750000,IF(CF934&lt;=32000000,CF934*20%-1650000,IF(CF934&lt;=52000000,CF934*25%-3250000,IF(CF934&lt;=80000000,BH934*30%-5850000,CF934*35%-9850000))))))),0)</f>
        <v/>
      </c>
      <c r="CH934">
        <f>IFERROR(IF(OR(INDEX(PIS!P$1:P$500,MATCH(D934,PIS!C$1:C$500))="LT",INDEX(PIS!P$1:P$500,MATCH(D934,PIS!C$1:C$500))="CK"),0,IF(CF934&lt;2000000,0,CF934*10%)),0)</f>
        <v/>
      </c>
      <c r="CI934">
        <f>IFERROR(INDEX(ADJ!$A$1:$BZ$1000,MATCH(PAYROLL!D934,ADJ!A$1:A$500,0),MATCH(PAYROLL!CI$2,ADJ!$2:$2,0)),0)</f>
        <v/>
      </c>
      <c r="CJ934">
        <f>IFERROR(INDEX(ADJ!$A$1:$BZ$1000,MATCH(PAYROLL!D934,ADJ!A$1:A$500,0),MATCH(PAYROLL!CJ$2,ADJ!$2:$2,0)),0)</f>
        <v/>
      </c>
      <c r="CK934">
        <f>IFERROR(INDEX(ADJ!$A$1:$BZ$1000,MATCH(PAYROLL!D934,ADJ!A$1:A$500,0),MATCH(PAYROLL!CK$2,ADJ!$2:$2,0)),0)</f>
        <v/>
      </c>
      <c r="CL934">
        <f>SUM(CG934:CK934)</f>
        <v/>
      </c>
      <c r="CM934">
        <f>ROUND(SUM(CH934:CK934),0)</f>
        <v/>
      </c>
      <c r="CN934">
        <f>IFERROR(INDEX(CSDA!D$1:D$500,MATCH($CN$2,CSDA!C$1:C$500,0))*INDEX(PIS!V$1:V$500,MATCH(D934,PIS!C$1:C$500))+INDEX(ADJ!$A$1:$BZ$1000,MATCH(PAYROLL!D934,ADJ!A$1:A$500,0),MATCH(PAYROLL!CN$2,ADJ!$2:$2,0)),0)</f>
        <v/>
      </c>
      <c r="CO934">
        <f>IFERROR(INDEX(ADJ!$A$1:$BZ$1000,MATCH(PAYROLL!D934,ADJ!A$1:A$500,0),MATCH(PAYROLL!CO$2,ADJ!$2:$2,0)),0)</f>
        <v/>
      </c>
      <c r="CP934">
        <f>IFERROR(INDEX(ADJ!$A$1:$BZ$1000,MATCH(PAYROLL!D934,ADJ!A$1:A$500,0),MATCH(PAYROLL!CP$2,ADJ!$2:$2,0)),0)</f>
        <v/>
      </c>
      <c r="CQ934">
        <f>BP934-CL934-CI934-CM934-CN934-CO934-CP934-CC934</f>
        <v/>
      </c>
      <c r="CR934">
        <f>IFERROR(IF(RIGHT(INDEX(PIS!O$1:O$500,MATCH(D934,PIS!C$1:C$500,0)),5)="Gross",MIN(U934+V934,VLOOKUP("R700",TSC!B:C,2,0)*VLOOKUP("R101",TSC!B:C,2,0))*(VLOOKUP("T711",TSC!B:C,2,0)+VLOOKUP("T712",TSC!B:C,2,0))%,MIN(T934+V934,VLOOKUP("R700",TSC!B:C,2,0)*VLOOKUP("R101",TSC!B:C,2,0))*(VLOOKUP("T711",TSC!B:C,2,0)+VLOOKUP("T712",TSC!B:C,2,0)+VLOOKUP("R701",TSC!B:C,2,0))%),0)</f>
        <v/>
      </c>
      <c r="CS934">
        <f>IFERROR(IF(RIGHT(INDEX(PIS!O$1:O$500,MATCH(D934,PIS!C$1:C$500,0)),5)="Gross",MIN(U934+V934,VLOOKUP("R700",TSC!B:C,2,0)*VLOOKUP("R101",TSC!B:C,2,0))*(VLOOKUP("T714",TSC!B:C,2,0))%,MIN(T934+V934,VLOOKUP("R700",TSC!B:C,2,0)*VLOOKUP("R101",TSC!B:C,2,0))*(VLOOKUP("T704",TSC!B:C,2,0)+VLOOKUP("T714",TSC!B:C,2,0))%),0)</f>
        <v/>
      </c>
      <c r="CT934">
        <f>IFERROR(IF(RIGHT(INDEX(PIS!O$1:O$500,MATCH(D934,PIS!C$1:C$500,0)),5)="Gross",MIN(U934+V934,VLOOKUP("R700",TSC!B:C,2,0)*VLOOKUP("R101",TSC!B:C,2,0))*VLOOKUP("T705",TSC!B:C,2,0)%,MIN(T934+V934,VLOOKUP("R700",TSC!B:C,2,0)*VLOOKUP("R101",TSC!B:C,2,0))*VLOOKUP("T705",TSC!B:C,2,0)%),0)</f>
        <v/>
      </c>
      <c r="CU934">
        <f>IFERROR(IF(RIGHT(INDEX(PIS!O$1:O$500,MATCH(D934,PIS!C$1:C$500,0)),5)="Gross",MIN(U934+V934,VLOOKUP("R700",TSC!B:C,2,0)*VLOOKUP("R101",TSC!B:C,2,0))*(VLOOKUP("T713",TSC!B:C,2,0))%,MIN(T934+V934,VLOOKUP("R700",TSC!B:C,2,0)*VLOOKUP("R101",TSC!B:C,2,0))*(VLOOKUP("T713",TSC!B:C,2,0))%),0)</f>
        <v/>
      </c>
      <c r="CV934">
        <f>IFERROR(INDEX(ADJ!$A$1:$BZ$1000,MATCH(PAYROLL!D934,ADJ!A$1:A$500,0),MATCH(PAYROLL!CV$2,ADJ!$2:$2,0)),0)</f>
        <v/>
      </c>
      <c r="CW934">
        <f>IFERROR(INDEX(ADJ!$A$1:$BZ$1000,MATCH(PAYROLL!D934,ADJ!A$1:A$500,0),MATCH(PAYROLL!CW$2,ADJ!$2:$2,0)),0)</f>
        <v/>
      </c>
      <c r="CX934">
        <f>SUM(CR934:CW934)</f>
        <v/>
      </c>
      <c r="CY934">
        <f>ROUND(IF(CR934&gt;0,T934+V934*VLOOKUP("R202",TSC!$B$1:$C$500,2,0),0),0)</f>
        <v/>
      </c>
      <c r="CZ934">
        <f>IFERROR(INDEX(CSDA!D$1:D$500,MATCH($CZ$2,CSDA!C$1:C$500,0)),0)</f>
        <v/>
      </c>
      <c r="DA934">
        <f>ROUND(T934*0.7%,0)</f>
        <v/>
      </c>
      <c r="DB934">
        <f>ROUND(T934/12,0)</f>
        <v/>
      </c>
      <c r="DC934">
        <f ref="DC934" t="array">IFERROR(INDEX(CSDA!D$1:D$500,MATCH("Trích giữ"&amp;PAYROLL!DC$2,CSDA!A$1:A$500&amp;CSDA!C$1:C$500,0)),0)</f>
        <v/>
      </c>
      <c r="DD934">
        <f ref="DD934" t="array">IFERROR(INDEX(CSDA!D$1:D$500,MATCH("Trích giữ"&amp;PAYROLL!DD$2,CSDA!A$1:A$500&amp;CSDA!C$1:C$500,0)),0)</f>
        <v/>
      </c>
      <c r="DE934">
        <f ref="DE934" t="array">IFERROR(INDEX(CSDA!D$1:D$500,MATCH("Trích giữ"&amp;PAYROLL!DE$2,CSDA!A$1:A$500&amp;CSDA!C$1:C$500,0)),0)</f>
        <v/>
      </c>
      <c r="DF934">
        <f>IFERROR(INDEX(CSDA!D$1:D$500,MATCH(PAYROLL!DF$2,CSDA!C$1:C$500,0)),0)</f>
        <v/>
      </c>
      <c r="DG934">
        <f ref="DG934" t="array">IFERROR(INDEX(CSDA!D$1:D$500,MATCH("Trích giữ"&amp;PAYROLL!DG$2,CSDA!A$1:A$500&amp;CSDA!C$1:C$500,0)),0)</f>
        <v/>
      </c>
      <c r="DH934">
        <f>ROUND(T934/26,0)</f>
        <v/>
      </c>
      <c r="DI934">
        <f ref="DI934" t="array">IFERROR(INDEX(CSDA!D$1:D$500,MATCH("Trích giữ"&amp;PAYROLL!DI$2,CSDA!A$1:A$500&amp;CSDA!C$1:C$500,0)),0)</f>
        <v/>
      </c>
      <c r="DJ934">
        <f>IF(U934=0,T934*21.5%-BL934,0)</f>
        <v/>
      </c>
      <c r="DK934">
        <f ref="DK934" t="array">IFERROR(INDEX(CSDA!D$1:D$500,MATCH("Trích giữ"&amp;PAYROLL!DK$2,CSDA!A$1:A$500&amp;CSDA!C$1:C$500,0)),0)</f>
        <v/>
      </c>
      <c r="DL934">
        <f>IFERROR(INDEX(CSDA!D$1:D$500,MATCH(PAYROLL!DL$2,CSDA!C$1:C$500,0))/12,0)</f>
        <v/>
      </c>
      <c r="DM934">
        <f>SUM(DB934:DL934)</f>
        <v/>
      </c>
      <c r="DN934">
        <f>IFERROR(INDEX(ADJ!$A$1:$BZ$1000,MATCH(PAYROLL!D934,ADJ!A$1:A$500,0),MATCH(PAYROLL!DN$2,ADJ!$2:$2,0)),0)</f>
        <v/>
      </c>
      <c r="DO934">
        <f>IFERROR(SUM(BP934,DM934:DN934,CX934:DA934)-DT934,0)</f>
        <v/>
      </c>
      <c r="DP934">
        <f ref="DP934" t="array">SUM(BW934*IFERROR(INDEX(CSDA!D$1:D$500,MATCH(BW$2,CSDA!C$1:C$500,0)),0)%,CX934*IFERROR(INDEX(CSDA!D$1:D$500,MATCH(CX$2,CSDA!C$1:C$500,0)),0)%,DA934*IFERROR(INDEX(CSDA!D$1:D$500,MATCH(DA$2,CSDA!C$1:C$500,0)),0)%,DB934*IFERROR(INDEX(CSDA!D$1:D$500,MATCH(DB$2,CSDA!C$1:C$500,0)),0)%,DF934*IFERROR(INDEX(CSDA!D$1:D$500,MATCH("Phí dịch vụ"&amp;PAYROLL!DF$2,CSDA!A$1:A$500&amp;CSDA!C$1:C$500,0)),0)%,DC934*IFERROR(INDEX(CSDA!D$1:D$500,MATCH("Phí dịch vụ"&amp;PAYROLL!DC$2,CSDA!A$1:A$500&amp;CSDA!C$1:C$500,0)),0)%,DH934*IFERROR(INDEX(CSDA!D$1:D$500,MATCH("Phí dịch vụ"&amp;PAYROLL!DH$2,CSDA!A$1:A$500&amp;CSDA!C$1:C$500,0)),0)%,DJ934*IFERROR(INDEX(CSDA!D$1:D$500,MATCH("Phí dịch vụ"&amp;PAYROLL!DJ$2,CSDA!A$1:A$500&amp;CSDA!C$1:C$500,0)),0)%,BN934*IFERROR(INDEX(CSDA!D$1:D$500,MATCH(BN$2,CSDA!C$1:C$500,0)),0)%)-BN934*7%</f>
        <v/>
      </c>
      <c r="DQ934">
        <f>IFERROR(INDEX(ADJ!$A$1:$BZ$1000,MATCH(PAYROLL!D934,ADJ!A$1:A$500,0),MATCH(PAYROLL!DQ$2,ADJ!$2:$2,0)),0)</f>
        <v/>
      </c>
      <c r="DR934">
        <f>IFERROR(INDEX(ADJ!$A$1:$BZ$1000,MATCH(PAYROLL!D934,ADJ!A$1:A$500,0),MATCH(PAYROLL!DR$2,ADJ!$2:$2,0)),0)</f>
        <v/>
      </c>
      <c r="DS934">
        <f>SUM(DP934:DR934)</f>
        <v/>
      </c>
      <c r="DT934">
        <f>EK934</f>
        <v/>
      </c>
      <c r="DU934">
        <f>SUM(DO934:DR934)</f>
        <v/>
      </c>
      <c r="DV934">
        <f>ROUND(DU934*0.1,0)</f>
        <v/>
      </c>
      <c r="DW934">
        <f>DU934+DV934</f>
        <v/>
      </c>
      <c r="DZ934">
        <f>IFERROR(INDEX(ADJ!$A$1:$BZ$1000,MATCH(PAYROLL!$D934,ADJ!A$1:A$500,0),MATCH(PAYROLL!DZ$2,ADJ!$2:$2,0)),0)</f>
        <v/>
      </c>
      <c r="EA934">
        <f>IFERROR(INDEX(ADJ!$A$1:$BZ$1000,MATCH(PAYROLL!$D934,ADJ!A$1:A$500,0),MATCH(PAYROLL!EA$2,ADJ!$2:$2,0)),0)</f>
        <v/>
      </c>
      <c r="EB934">
        <f>IFERROR(INDEX(ADJ!$A$1:$BZ$1000,MATCH(PAYROLL!$D934,ADJ!A$1:A$500,0),MATCH(PAYROLL!EB$2,ADJ!$2:$2,0)),0)</f>
        <v/>
      </c>
      <c r="EC934">
        <f>IFERROR(INDEX(ADJ!$A$1:$BZ$1000,MATCH(PAYROLL!$D934,ADJ!A$1:A$500,0),MATCH(PAYROLL!EC$2,ADJ!$2:$2,0)),0)</f>
        <v/>
      </c>
      <c r="ED934">
        <f>IFERROR(INDEX(ADJ!$A$1:$BZ$1000,MATCH(PAYROLL!$D934,ADJ!A$1:A$500,0),MATCH(PAYROLL!ED$2,ADJ!$2:$2,0)),0)</f>
        <v/>
      </c>
      <c r="EE934">
        <f>IFERROR(INDEX(ADJ!$A$1:$BZ$1000,MATCH(PAYROLL!$D934,ADJ!A$1:A$500,0),MATCH(PAYROLL!EE$2,ADJ!$2:$2,0)),0)</f>
        <v/>
      </c>
      <c r="EF934">
        <f>IFERROR(INDEX(ADJ!$A$1:$BZ$1000,MATCH(PAYROLL!$D934,ADJ!A$1:A$500,0),MATCH(PAYROLL!EF$2,ADJ!$2:$2,0)),0)</f>
        <v/>
      </c>
      <c r="EG934">
        <f>IFERROR(INDEX(ADJ!$A$1:$BZ$1000,MATCH(PAYROLL!$D934,ADJ!A$1:A$500,0),MATCH(PAYROLL!EG$2,ADJ!$2:$2,0)),0)</f>
        <v/>
      </c>
      <c r="EH934">
        <f>IFERROR(INDEX(ADJ!$A$1:$BZ$1000,MATCH(PAYROLL!$D934,ADJ!A$1:A$500,0),MATCH(PAYROLL!EH$2,ADJ!$2:$2,0)),0)</f>
        <v/>
      </c>
      <c r="EI934">
        <f>IFERROR(INDEX(ADJ!$A$1:$BZ$1000,MATCH(PAYROLL!D934,ADJ!A$1:A$500,0),MATCH(PAYROLL!EI$2,ADJ!$2:$2,0)),0)</f>
        <v/>
      </c>
      <c r="EJ934">
        <f>IFERROR(INDEX(ADJ!$A$1:$BZ$1000,MATCH(PAYROLL!$D934,ADJ!A$1:A$500,0),MATCH(PAYROLL!EJ$2,ADJ!$2:$2,0)),0)</f>
        <v/>
      </c>
      <c r="EK934">
        <f>SUM(DZ934:EJ934)</f>
        <v/>
      </c>
    </row>
    <row r="935">
      <c r="A935" t="n">
        <v>933</v>
      </c>
      <c r="B935" t="inlineStr">
        <is>
          <t>Vì Văn Dự</t>
        </is>
      </c>
      <c r="D935" t="inlineStr">
        <is>
          <t>152833-02</t>
        </is>
      </c>
      <c r="S935">
        <f>IFERROR(INDEX(PIS!$A$1:$BZ$1000,MATCH($D935,PIS!C$1:C$500,0),MATCH("Lương CB tháng trước",PIS!$1:$1,0)),0)</f>
        <v/>
      </c>
      <c r="T935">
        <f>IFERROR(INDEX(PIS!$A$1:$BZ$1000,MATCH($D935,PIS!C$1:C$500,0),MATCH("Lương CB hiện tại",PIS!$1:$1,0)),0)</f>
        <v/>
      </c>
      <c r="U935">
        <f>IFERROR(INDEX(PIS!$A$1:$BZ$1000,MATCH($D935,PIS!C$1:C$500,0),MATCH("Lương đóng BHBB",PIS!$1:$1,0)),0)</f>
        <v/>
      </c>
      <c r="V935">
        <f>IFERROR(INDEX(PIS!$A$1:$BZ$1000,MATCH($D935,PIS!C$1:C$500,0),MATCH(V$2,PIS!$2:$2,0)),0)</f>
        <v/>
      </c>
      <c r="W935">
        <f>IFERROR(INDEX(PIS!$A$1:$BZ$1000,MATCH($D935,PIS!C$1:C$500,0),MATCH(W$2,PIS!$2:$2,0)),0)</f>
        <v/>
      </c>
      <c r="X935">
        <f>IFERROR(INDEX(PIS!$A$1:$BZ$1000,MATCH($D935,PIS!C$1:C$500,0),MATCH(X$2,PIS!$2:$2,0)),0)</f>
        <v/>
      </c>
      <c r="Y935">
        <f>IFERROR(INDEX(PIS!$A$1:$BZ$1000,MATCH($D935,PIS!C$1:C$500,0),MATCH(Y$2,PIS!$2:$2,0)),0)</f>
        <v/>
      </c>
      <c r="Z935">
        <f>IFERROR(INDEX(PIS!$A$1:$BZ$1000,MATCH($D935,PIS!C$1:C$500,0),MATCH(Z$2,PIS!$2:$2,0)),0)</f>
        <v/>
      </c>
      <c r="AA935">
        <f>IFERROR(INDEX(PIS!$A$1:$BZ$1000,MATCH($D935,PIS!C$1:C$500,0),MATCH(AA$2,PIS!$2:$2,0)),0)</f>
        <v/>
      </c>
      <c r="AB935">
        <f>IFERROR(INDEX(PIS!$A$1:$BZ$1000,MATCH($D935,PIS!C$1:C$500,0),MATCH(AB$2,PIS!$2:$2,0)),0)</f>
        <v/>
      </c>
      <c r="AC935">
        <f>SUM(V935:AB935)</f>
        <v/>
      </c>
      <c r="AD935">
        <f>IFERROR(INDEX(TIMESHEET!$A$1:$AI$5000,MATCH($D935,TIMESHEET!A$1:A$500,0),MATCH("T100",TIMESHEET!$2:$2,0))-2,0)</f>
        <v/>
      </c>
      <c r="AE935">
        <f>IFERROR(INDEX(TIMESHEET!$A$1:$AI$5000,MATCH($D935,TIMESHEET!A$1:A$500,0),MATCH("T202",TIMESHEET!$2:$2,0)),0)</f>
        <v/>
      </c>
      <c r="AF935">
        <f>IFERROR(INDEX(TIMESHEET!$A$1:$AI$5000,MATCH($D935,TIMESHEET!A$1:A$500,0),MATCH("T302",TIMESHEET!$2:$2,0)),0)</f>
        <v/>
      </c>
      <c r="AG935">
        <f>IFERROR(INDEX(TIMESHEET!$A$1:$AI$5000,MATCH($D935,TIMESHEET!A$1:A$500,0),MATCH("T406",TIMESHEET!$2:$2,0)),0)</f>
        <v/>
      </c>
      <c r="AH935">
        <f>AE935+AG935</f>
        <v/>
      </c>
      <c r="AI935">
        <f>IFERROR(INDEX(TIMESHEET!$A$1:$AI$5000,MATCH($D935,TIMESHEET!A$1:A$500,0),MATCH("T701",TIMESHEET!$2:$2,0)),0)</f>
        <v/>
      </c>
      <c r="AJ935">
        <f>IFERROR(INDEX(TIMESHEET!$A$1:$AI$5000,MATCH($D935,TIMESHEET!B$1:B$500,0),MATCH("T320",TIMESHEET!$2:$2,0)),0)</f>
        <v/>
      </c>
      <c r="AK935">
        <f>IFERROR(IF(LEFT(INDEX(PIS!O$1:O$500,MATCH(D935,PIS!C$1:C$500)),1)="M",T935/AD935*SUM(AE935:AG935),T935*AD935),0)</f>
        <v/>
      </c>
      <c r="AL935">
        <f>IFERROR(INDEX(ADJ!$A$1:$BZ$1000,MATCH(PAYROLL!D935,ADJ!A$1:A$500,0),MATCH(PAYROLL!AL$2,ADJ!$2:$2,0)),0)</f>
        <v/>
      </c>
      <c r="AM935">
        <f>SUM(AK935:AL935)</f>
        <v/>
      </c>
      <c r="AN935">
        <f>IFERROR(ROUND(V935/$AD935*$AH935,0),0)</f>
        <v/>
      </c>
      <c r="AO935">
        <f>IFERROR(ROUND(W935/$AD935*$AH935,0),0)</f>
        <v/>
      </c>
      <c r="AP935">
        <f>IFERROR(ROUND(X935/$AD935*$AE935,0),0)</f>
        <v/>
      </c>
      <c r="AQ935">
        <f>IFERROR(ROUND(Y935/$AD935*$AH935,0),0)</f>
        <v/>
      </c>
      <c r="AR935">
        <f>IFERROR(ROUND(Z935/$AD935*$AH935,0),0)</f>
        <v/>
      </c>
      <c r="AS935">
        <f>IFERROR(ROUND(AA935/$AD935*$AH935,0),0)</f>
        <v/>
      </c>
      <c r="AT935">
        <f>IFERROR(IF((AE935+AF935+AG935)&gt;13,AB935,ROUND(AB935/AD935*AH935,0)),0)</f>
        <v/>
      </c>
      <c r="AU935">
        <f>IFERROR(INDEX(ADJ!$A$1:$BZ$1000,MATCH(PAYROLL!D935,ADJ!A$1:A$500,0),MATCH(PAYROLL!AU$2,ADJ!$2:$2,0)),0)</f>
        <v/>
      </c>
      <c r="AV935">
        <f>ROUND(SUM(AN935:AU935),0)</f>
        <v/>
      </c>
      <c r="AW935">
        <f>IFERROR(INDEX(TIMESHEET!$A$1:$AI$5000,MATCH(PAYROLL!D935,TIMESHEET!A$1:A$500,0),MATCH("T620",TIMESHEET!$2:$2,0)),0)</f>
        <v/>
      </c>
      <c r="AX935">
        <f>IFERROR(INDEX(TIMESHEET!$A$1:$AI$5000,MATCH(PAYROLL!D935,TIMESHEET!A$1:A$500,0),MATCH("T601",TIMESHEET!$2:$2,0)),0)</f>
        <v/>
      </c>
      <c r="AY935">
        <f>IFERROR(INDEX(TIMESHEET!$A$1:$AI$5000,MATCH(PAYROLL!D935,TIMESHEET!A$1:A$500,0),MATCH("T602",TIMESHEET!$2:$2,0)),0)</f>
        <v/>
      </c>
      <c r="AZ935">
        <f>IFERROR(INDEX(TIMESHEET!$A$1:$AI$5000,MATCH(PAYROLL!D935,TIMESHEET!A$1:A$500,0),MATCH("T603",TIMESHEET!$2:$2,0)),0)</f>
        <v/>
      </c>
      <c r="BA935">
        <f>IFERROR(INDEX(TIMESHEET!$A$1:$AI$5000,MATCH(PAYROLL!D935,TIMESHEET!A$1:A$500,0),MATCH("T611",TIMESHEET!$2:$2,0)),0)</f>
        <v/>
      </c>
      <c r="BB935">
        <f>IFERROR(INDEX(TIMESHEET!$A$1:$AI$5000,MATCH(PAYROLL!D935,TIMESHEET!A$1:A$500,0),MATCH("T612",TIMESHEET!$2:$2,0)),0)</f>
        <v/>
      </c>
      <c r="BC935">
        <f>IFERROR(INDEX(TIMESHEET!$A$1:$AI$5000,MATCH(PAYROLL!D935,TIMESHEET!A$1:A$500,0),MATCH("T613",TIMESHEET!$2:$2,0)),0)</f>
        <v/>
      </c>
      <c r="BD935">
        <f>IFERROR(INDEX(TIMESHEET!$A$1:$AI$5000,MATCH(PAYROLL!D935,TIMESHEET!A$1:A$500,0),MATCH("T500",TIMESHEET!$2:$2,0)),0)</f>
        <v/>
      </c>
      <c r="BE935">
        <f>IFERROR(IF(LEFT(INDEX(PIS!O$1:O$500,MATCH(D935,PIS!C$1:C$500)),1)="M",T935/AD935/8*(AW935+AX935*1.5+AY935*2+AZ935*3+BA935*2.1+BB935*2.7+BC935*3.9+BD935*0.3),T935/8*(AW935+AX935*1.5+AY935*2+AZ935*3+BA935*2.1+BB935*2.7+BC935*3.9+BD935*0.3)),0)</f>
        <v/>
      </c>
      <c r="BF935">
        <f>IFERROR(INDEX(ADJ!$A$1:$BZ$1000,MATCH(PAYROLL!$D935,ADJ!A$1:A$500,0),MATCH(PAYROLL!BF$2,ADJ!$2:$2,0)),0)</f>
        <v/>
      </c>
      <c r="BG935">
        <f>IFERROR(INDEX(ADJ!$A$1:$BZ$1000,MATCH(PAYROLL!D935,ADJ!A$1:A$500,0),MATCH(PAYROLL!BG$2,ADJ!$2:$2,0)),0)</f>
        <v/>
      </c>
      <c r="BH935">
        <f>IFERROR(INDEX(ADJ!$A$1:$BZ$1000,MATCH(PAYROLL!D935,ADJ!A$1:A$500,0),MATCH(PAYROLL!BH$2,ADJ!$2:$2,0)),0)</f>
        <v/>
      </c>
      <c r="BI935">
        <f>IFERROR(INDEX(ADJ!$A$1:$BZ$1000,MATCH(PAYROLL!D935,ADJ!A$1:A$500,0),MATCH(PAYROLL!BI$2,ADJ!$2:$2,0)),0)</f>
        <v/>
      </c>
      <c r="BJ935">
        <f>IFERROR(INDEX(ADJ!$A$1:$BZ$1000,MATCH(PAYROLL!D935,ADJ!A$1:A$500,0),MATCH(PAYROLL!BJ$2,ADJ!$2:$2,0)),0)</f>
        <v/>
      </c>
      <c r="BK935">
        <f>SUM(BF935:BJ935)</f>
        <v/>
      </c>
      <c r="BL935">
        <f>IFERROR(INDEX(ADJ!$A$1:$BZ$1000,MATCH(PAYROLL!D935,ADJ!A$1:A$500,0),MATCH(PAYROLL!BL$2,ADJ!$2:$2,0)),0)</f>
        <v/>
      </c>
      <c r="BM935">
        <f>IFERROR(INDEX(ADJ!$A$1:$BZ$1000,MATCH(PAYROLL!D935,ADJ!A$1:A$500,0),MATCH(PAYROLL!BM$2,ADJ!$2:$2,0)),0)</f>
        <v/>
      </c>
      <c r="BN935">
        <f>IFERROR(INDEX(ADJ!$A$1:$BZ$1000,MATCH(PAYROLL!D935,ADJ!A$1:A$500,0),MATCH(PAYROLL!BN$2,ADJ!$2:$2,0)),0)</f>
        <v/>
      </c>
      <c r="BO935">
        <f>IFERROR(INDEX(ADJ!$A$1:$BZ$1000,MATCH(PAYROLL!D935,ADJ!A$1:A$500,0),MATCH(PAYROLL!BO$2,ADJ!$2:$2,0)),0)</f>
        <v/>
      </c>
      <c r="BP935">
        <f>SUM(AM935,AV935,BE935,BK935,BL935:BO935)</f>
        <v/>
      </c>
      <c r="BQ935">
        <f>BO935</f>
        <v/>
      </c>
      <c r="BR935">
        <f>IFERROR(ROUND(IF(LEFT(INDEX(PIS!O$1:O$500,MATCH(D935,PIS!C$1:C$500)),1)="D",T935/8*(BD935*0.3),IF(LEFT(INDEX(PIS!O$1:O$500,MATCH(D935,PIS!C$1:C$500)),1)="H",T935*($BD935*0.3),T935/$AD935/8*($BD935*0.3))),0),0)</f>
        <v/>
      </c>
      <c r="BS935">
        <f>IF(AP935&lt;1,0,MIN(AP935,730000))</f>
        <v/>
      </c>
      <c r="BT935">
        <f>IFERROR(ROUND((BE935-SUM(AW935:BC935)*T935/AD935/8),0)-BR935,0)</f>
        <v/>
      </c>
      <c r="BU935">
        <f>AO935</f>
        <v/>
      </c>
      <c r="BV935">
        <f>SUM(BQ935:BU935)</f>
        <v/>
      </c>
      <c r="BW935">
        <f>BP935-BV935</f>
        <v/>
      </c>
      <c r="BX935">
        <f>IFERROR(IF(RIGHT(INDEX(PIS!O$1:O$500,MATCH(D935,PIS!C$1:C$500)),5)="Gross",MIN(U935+V935,VLOOKUP("R700",TSC!B:C,2,0)*VLOOKUP("R101",TSC!B:C,2,0))*VLOOKUP("R701",TSC!B:C,2,0)%,0),0)</f>
        <v/>
      </c>
      <c r="BY935">
        <f>IFERROR(IF(RIGHT(INDEX(PIS!O$1:O$500,MATCH(D935,PIS!C$1:C$500)),5)="Gross",MIN(U935+V935,VLOOKUP("R700",TSC!B:C,2,0)*VLOOKUP("R101",TSC!B:C,2,0))*VLOOKUP("T704",TSC!B:C,2,0)%,0),0)</f>
        <v/>
      </c>
      <c r="BZ935">
        <f>IFERROR(IF(RIGHT(INDEX(PIS!O$1:O$500,MATCH(D935,PIS!C$1:C$500)),5)="Gross",MIN(U935+V935,VLOOKUP("R700",TSC!B:C,2,0)*VLOOKUP("1",TSC!F:G,2,0))*VLOOKUP("T705",TSC!B:C,2,0)%,0),0)</f>
        <v/>
      </c>
      <c r="CA935">
        <f>IFERROR(INDEX(ADJ!$A$1:$BZ$1000,MATCH(PAYROLL!D935,ADJ!A$1:A$500,0),MATCH(PAYROLL!CA$2,ADJ!$2:$2,0)),0)</f>
        <v/>
      </c>
      <c r="CB935">
        <f>IFERROR(INDEX(ADJ!$A$1:$BZ$1000,MATCH(PAYROLL!D935,ADJ!A$1:A$500,0),MATCH(PAYROLL!CB$2,ADJ!$2:$2,0)),0)</f>
        <v/>
      </c>
      <c r="CC935">
        <f>SUM(BX935:CB935)</f>
        <v/>
      </c>
      <c r="CD935">
        <f>IFERROR(INDEX(PIS!$A$1:$BZ$1000,MATCH(PAYROLL!D935,PIS!C$1:C$500,0),MATCH(PAYROLL!CD$1,PIS!$1:$1,0)),0)</f>
        <v/>
      </c>
      <c r="CE935">
        <f>IFERROR(IF(OR(INDEX(PIS!P$1:P$500,MATCH(D935,PIS!C$1:C$500,0))="LT2",INDEX(PIS!P$1:P$500,MATCH(D935,PIS!C$1:C$500,0))="P10"),0,SUM(CC935,CD935*VLOOKUP("R601",TSC!B:C,2,0),VLOOKUP("R602",TSC!B:C,2,0))),0)</f>
        <v/>
      </c>
      <c r="CF935">
        <f>MAX(BW935-CE935,0)</f>
        <v/>
      </c>
      <c r="CG935">
        <f>IFERROR(IF(OR(RIGHT(INDEX(PIS!P$1:P$500,MATCH(D935,PIS!C$1:C$500)),5)="P10",RIGHT(INDEX(PIS!P$1:P$500,MATCH(D935,PIS!C$1:C$500)),5)="CK"),0,IF(CF935&lt;=5000000,CF935*5%,IF(CF935&lt;=10000000,CF935*10%-250000,IF(CF935&lt;=18000000,CF935*15%-750000,IF(CF935&lt;=32000000,CF935*20%-1650000,IF(CF935&lt;=52000000,CF935*25%-3250000,IF(CF935&lt;=80000000,BH935*30%-5850000,CF935*35%-9850000))))))),0)</f>
        <v/>
      </c>
      <c r="CH935">
        <f>IFERROR(IF(OR(INDEX(PIS!P$1:P$500,MATCH(D935,PIS!C$1:C$500))="LT",INDEX(PIS!P$1:P$500,MATCH(D935,PIS!C$1:C$500))="CK"),0,IF(CF935&lt;2000000,0,CF935*10%)),0)</f>
        <v/>
      </c>
      <c r="CI935">
        <f>IFERROR(INDEX(ADJ!$A$1:$BZ$1000,MATCH(PAYROLL!D935,ADJ!A$1:A$500,0),MATCH(PAYROLL!CI$2,ADJ!$2:$2,0)),0)</f>
        <v/>
      </c>
      <c r="CJ935">
        <f>IFERROR(INDEX(ADJ!$A$1:$BZ$1000,MATCH(PAYROLL!D935,ADJ!A$1:A$500,0),MATCH(PAYROLL!CJ$2,ADJ!$2:$2,0)),0)</f>
        <v/>
      </c>
      <c r="CK935">
        <f>IFERROR(INDEX(ADJ!$A$1:$BZ$1000,MATCH(PAYROLL!D935,ADJ!A$1:A$500,0),MATCH(PAYROLL!CK$2,ADJ!$2:$2,0)),0)</f>
        <v/>
      </c>
      <c r="CL935">
        <f>SUM(CG935:CK935)</f>
        <v/>
      </c>
      <c r="CM935">
        <f>ROUND(SUM(CH935:CK935),0)</f>
        <v/>
      </c>
      <c r="CN935">
        <f>IFERROR(INDEX(CSDA!D$1:D$500,MATCH($CN$2,CSDA!C$1:C$500,0))*INDEX(PIS!V$1:V$500,MATCH(D935,PIS!C$1:C$500))+INDEX(ADJ!$A$1:$BZ$1000,MATCH(PAYROLL!D935,ADJ!A$1:A$500,0),MATCH(PAYROLL!CN$2,ADJ!$2:$2,0)),0)</f>
        <v/>
      </c>
      <c r="CO935">
        <f>IFERROR(INDEX(ADJ!$A$1:$BZ$1000,MATCH(PAYROLL!D935,ADJ!A$1:A$500,0),MATCH(PAYROLL!CO$2,ADJ!$2:$2,0)),0)</f>
        <v/>
      </c>
      <c r="CP935">
        <f>IFERROR(INDEX(ADJ!$A$1:$BZ$1000,MATCH(PAYROLL!D935,ADJ!A$1:A$500,0),MATCH(PAYROLL!CP$2,ADJ!$2:$2,0)),0)</f>
        <v/>
      </c>
      <c r="CQ935">
        <f>BP935-CL935-CI935-CM935-CN935-CO935-CP935-CC935</f>
        <v/>
      </c>
      <c r="CR935">
        <f>IFERROR(IF(RIGHT(INDEX(PIS!O$1:O$500,MATCH(D935,PIS!C$1:C$500,0)),5)="Gross",MIN(U935+V935,VLOOKUP("R700",TSC!B:C,2,0)*VLOOKUP("R101",TSC!B:C,2,0))*(VLOOKUP("T711",TSC!B:C,2,0)+VLOOKUP("T712",TSC!B:C,2,0))%,MIN(T935+V935,VLOOKUP("R700",TSC!B:C,2,0)*VLOOKUP("R101",TSC!B:C,2,0))*(VLOOKUP("T711",TSC!B:C,2,0)+VLOOKUP("T712",TSC!B:C,2,0)+VLOOKUP("R701",TSC!B:C,2,0))%),0)</f>
        <v/>
      </c>
      <c r="CS935">
        <f>IFERROR(IF(RIGHT(INDEX(PIS!O$1:O$500,MATCH(D935,PIS!C$1:C$500,0)),5)="Gross",MIN(U935+V935,VLOOKUP("R700",TSC!B:C,2,0)*VLOOKUP("R101",TSC!B:C,2,0))*(VLOOKUP("T714",TSC!B:C,2,0))%,MIN(T935+V935,VLOOKUP("R700",TSC!B:C,2,0)*VLOOKUP("R101",TSC!B:C,2,0))*(VLOOKUP("T704",TSC!B:C,2,0)+VLOOKUP("T714",TSC!B:C,2,0))%),0)</f>
        <v/>
      </c>
      <c r="CT935">
        <f>IFERROR(IF(RIGHT(INDEX(PIS!O$1:O$500,MATCH(D935,PIS!C$1:C$500,0)),5)="Gross",MIN(U935+V935,VLOOKUP("R700",TSC!B:C,2,0)*VLOOKUP("R101",TSC!B:C,2,0))*VLOOKUP("T705",TSC!B:C,2,0)%,MIN(T935+V935,VLOOKUP("R700",TSC!B:C,2,0)*VLOOKUP("R101",TSC!B:C,2,0))*VLOOKUP("T705",TSC!B:C,2,0)%),0)</f>
        <v/>
      </c>
      <c r="CU935">
        <f>IFERROR(IF(RIGHT(INDEX(PIS!O$1:O$500,MATCH(D935,PIS!C$1:C$500,0)),5)="Gross",MIN(U935+V935,VLOOKUP("R700",TSC!B:C,2,0)*VLOOKUP("R101",TSC!B:C,2,0))*(VLOOKUP("T713",TSC!B:C,2,0))%,MIN(T935+V935,VLOOKUP("R700",TSC!B:C,2,0)*VLOOKUP("R101",TSC!B:C,2,0))*(VLOOKUP("T713",TSC!B:C,2,0))%),0)</f>
        <v/>
      </c>
      <c r="CV935">
        <f>IFERROR(INDEX(ADJ!$A$1:$BZ$1000,MATCH(PAYROLL!D935,ADJ!A$1:A$500,0),MATCH(PAYROLL!CV$2,ADJ!$2:$2,0)),0)</f>
        <v/>
      </c>
      <c r="CW935">
        <f>IFERROR(INDEX(ADJ!$A$1:$BZ$1000,MATCH(PAYROLL!D935,ADJ!A$1:A$500,0),MATCH(PAYROLL!CW$2,ADJ!$2:$2,0)),0)</f>
        <v/>
      </c>
      <c r="CX935">
        <f>SUM(CR935:CW935)</f>
        <v/>
      </c>
      <c r="CY935">
        <f>ROUND(IF(CR935&gt;0,T935+V935*VLOOKUP("R202",TSC!$B$1:$C$500,2,0),0),0)</f>
        <v/>
      </c>
      <c r="CZ935">
        <f>IFERROR(INDEX(CSDA!D$1:D$500,MATCH($CZ$2,CSDA!C$1:C$500,0)),0)</f>
        <v/>
      </c>
      <c r="DA935">
        <f>ROUND(T935*0.7%,0)</f>
        <v/>
      </c>
      <c r="DB935">
        <f>ROUND(T935/12,0)</f>
        <v/>
      </c>
      <c r="DC935">
        <f ref="DC935" t="array">IFERROR(INDEX(CSDA!D$1:D$500,MATCH("Trích giữ"&amp;PAYROLL!DC$2,CSDA!A$1:A$500&amp;CSDA!C$1:C$500,0)),0)</f>
        <v/>
      </c>
      <c r="DD935">
        <f ref="DD935" t="array">IFERROR(INDEX(CSDA!D$1:D$500,MATCH("Trích giữ"&amp;PAYROLL!DD$2,CSDA!A$1:A$500&amp;CSDA!C$1:C$500,0)),0)</f>
        <v/>
      </c>
      <c r="DE935">
        <f ref="DE935" t="array">IFERROR(INDEX(CSDA!D$1:D$500,MATCH("Trích giữ"&amp;PAYROLL!DE$2,CSDA!A$1:A$500&amp;CSDA!C$1:C$500,0)),0)</f>
        <v/>
      </c>
      <c r="DF935">
        <f>IFERROR(INDEX(CSDA!D$1:D$500,MATCH(PAYROLL!DF$2,CSDA!C$1:C$500,0)),0)</f>
        <v/>
      </c>
      <c r="DG935">
        <f ref="DG935" t="array">IFERROR(INDEX(CSDA!D$1:D$500,MATCH("Trích giữ"&amp;PAYROLL!DG$2,CSDA!A$1:A$500&amp;CSDA!C$1:C$500,0)),0)</f>
        <v/>
      </c>
      <c r="DH935">
        <f>ROUND(T935/26,0)</f>
        <v/>
      </c>
      <c r="DI935">
        <f ref="DI935" t="array">IFERROR(INDEX(CSDA!D$1:D$500,MATCH("Trích giữ"&amp;PAYROLL!DI$2,CSDA!A$1:A$500&amp;CSDA!C$1:C$500,0)),0)</f>
        <v/>
      </c>
      <c r="DJ935">
        <f>IF(U935=0,T935*21.5%-BL935,0)</f>
        <v/>
      </c>
      <c r="DK935">
        <f ref="DK935" t="array">IFERROR(INDEX(CSDA!D$1:D$500,MATCH("Trích giữ"&amp;PAYROLL!DK$2,CSDA!A$1:A$500&amp;CSDA!C$1:C$500,0)),0)</f>
        <v/>
      </c>
      <c r="DL935">
        <f>IFERROR(INDEX(CSDA!D$1:D$500,MATCH(PAYROLL!DL$2,CSDA!C$1:C$500,0))/12,0)</f>
        <v/>
      </c>
      <c r="DM935">
        <f>SUM(DB935:DL935)</f>
        <v/>
      </c>
      <c r="DN935">
        <f>IFERROR(INDEX(ADJ!$A$1:$BZ$1000,MATCH(PAYROLL!D935,ADJ!A$1:A$500,0),MATCH(PAYROLL!DN$2,ADJ!$2:$2,0)),0)</f>
        <v/>
      </c>
      <c r="DO935">
        <f>IFERROR(SUM(BP935,DM935:DN935,CX935:DA935)-DT935,0)</f>
        <v/>
      </c>
      <c r="DP935">
        <f ref="DP935" t="array">SUM(BW935*IFERROR(INDEX(CSDA!D$1:D$500,MATCH(BW$2,CSDA!C$1:C$500,0)),0)%,CX935*IFERROR(INDEX(CSDA!D$1:D$500,MATCH(CX$2,CSDA!C$1:C$500,0)),0)%,DA935*IFERROR(INDEX(CSDA!D$1:D$500,MATCH(DA$2,CSDA!C$1:C$500,0)),0)%,DB935*IFERROR(INDEX(CSDA!D$1:D$500,MATCH(DB$2,CSDA!C$1:C$500,0)),0)%,DF935*IFERROR(INDEX(CSDA!D$1:D$500,MATCH("Phí dịch vụ"&amp;PAYROLL!DF$2,CSDA!A$1:A$500&amp;CSDA!C$1:C$500,0)),0)%,DC935*IFERROR(INDEX(CSDA!D$1:D$500,MATCH("Phí dịch vụ"&amp;PAYROLL!DC$2,CSDA!A$1:A$500&amp;CSDA!C$1:C$500,0)),0)%,DH935*IFERROR(INDEX(CSDA!D$1:D$500,MATCH("Phí dịch vụ"&amp;PAYROLL!DH$2,CSDA!A$1:A$500&amp;CSDA!C$1:C$500,0)),0)%,DJ935*IFERROR(INDEX(CSDA!D$1:D$500,MATCH("Phí dịch vụ"&amp;PAYROLL!DJ$2,CSDA!A$1:A$500&amp;CSDA!C$1:C$500,0)),0)%,BN935*IFERROR(INDEX(CSDA!D$1:D$500,MATCH(BN$2,CSDA!C$1:C$500,0)),0)%)-BN935*7%</f>
        <v/>
      </c>
      <c r="DQ935">
        <f>IFERROR(INDEX(ADJ!$A$1:$BZ$1000,MATCH(PAYROLL!D935,ADJ!A$1:A$500,0),MATCH(PAYROLL!DQ$2,ADJ!$2:$2,0)),0)</f>
        <v/>
      </c>
      <c r="DR935">
        <f>IFERROR(INDEX(ADJ!$A$1:$BZ$1000,MATCH(PAYROLL!D935,ADJ!A$1:A$500,0),MATCH(PAYROLL!DR$2,ADJ!$2:$2,0)),0)</f>
        <v/>
      </c>
      <c r="DS935">
        <f>SUM(DP935:DR935)</f>
        <v/>
      </c>
      <c r="DT935">
        <f>EK935</f>
        <v/>
      </c>
      <c r="DU935">
        <f>SUM(DO935:DR935)</f>
        <v/>
      </c>
      <c r="DV935">
        <f>ROUND(DU935*0.1,0)</f>
        <v/>
      </c>
      <c r="DW935">
        <f>DU935+DV935</f>
        <v/>
      </c>
      <c r="DZ935">
        <f>IFERROR(INDEX(ADJ!$A$1:$BZ$1000,MATCH(PAYROLL!$D935,ADJ!A$1:A$500,0),MATCH(PAYROLL!DZ$2,ADJ!$2:$2,0)),0)</f>
        <v/>
      </c>
      <c r="EA935">
        <f>IFERROR(INDEX(ADJ!$A$1:$BZ$1000,MATCH(PAYROLL!$D935,ADJ!A$1:A$500,0),MATCH(PAYROLL!EA$2,ADJ!$2:$2,0)),0)</f>
        <v/>
      </c>
      <c r="EB935">
        <f>IFERROR(INDEX(ADJ!$A$1:$BZ$1000,MATCH(PAYROLL!$D935,ADJ!A$1:A$500,0),MATCH(PAYROLL!EB$2,ADJ!$2:$2,0)),0)</f>
        <v/>
      </c>
      <c r="EC935">
        <f>IFERROR(INDEX(ADJ!$A$1:$BZ$1000,MATCH(PAYROLL!$D935,ADJ!A$1:A$500,0),MATCH(PAYROLL!EC$2,ADJ!$2:$2,0)),0)</f>
        <v/>
      </c>
      <c r="ED935">
        <f>IFERROR(INDEX(ADJ!$A$1:$BZ$1000,MATCH(PAYROLL!$D935,ADJ!A$1:A$500,0),MATCH(PAYROLL!ED$2,ADJ!$2:$2,0)),0)</f>
        <v/>
      </c>
      <c r="EE935">
        <f>IFERROR(INDEX(ADJ!$A$1:$BZ$1000,MATCH(PAYROLL!$D935,ADJ!A$1:A$500,0),MATCH(PAYROLL!EE$2,ADJ!$2:$2,0)),0)</f>
        <v/>
      </c>
      <c r="EF935">
        <f>IFERROR(INDEX(ADJ!$A$1:$BZ$1000,MATCH(PAYROLL!$D935,ADJ!A$1:A$500,0),MATCH(PAYROLL!EF$2,ADJ!$2:$2,0)),0)</f>
        <v/>
      </c>
      <c r="EG935">
        <f>IFERROR(INDEX(ADJ!$A$1:$BZ$1000,MATCH(PAYROLL!$D935,ADJ!A$1:A$500,0),MATCH(PAYROLL!EG$2,ADJ!$2:$2,0)),0)</f>
        <v/>
      </c>
      <c r="EH935">
        <f>IFERROR(INDEX(ADJ!$A$1:$BZ$1000,MATCH(PAYROLL!$D935,ADJ!A$1:A$500,0),MATCH(PAYROLL!EH$2,ADJ!$2:$2,0)),0)</f>
        <v/>
      </c>
      <c r="EI935">
        <f>IFERROR(INDEX(ADJ!$A$1:$BZ$1000,MATCH(PAYROLL!D935,ADJ!A$1:A$500,0),MATCH(PAYROLL!EI$2,ADJ!$2:$2,0)),0)</f>
        <v/>
      </c>
      <c r="EJ935">
        <f>IFERROR(INDEX(ADJ!$A$1:$BZ$1000,MATCH(PAYROLL!$D935,ADJ!A$1:A$500,0),MATCH(PAYROLL!EJ$2,ADJ!$2:$2,0)),0)</f>
        <v/>
      </c>
      <c r="EK935">
        <f>SUM(DZ935:EJ935)</f>
        <v/>
      </c>
    </row>
    <row r="936">
      <c r="A936" t="n">
        <v>934</v>
      </c>
      <c r="B936" t="inlineStr">
        <is>
          <t>Đặng Thị Nụ</t>
        </is>
      </c>
      <c r="D936" t="inlineStr">
        <is>
          <t>150185-02</t>
        </is>
      </c>
      <c r="S936">
        <f>IFERROR(INDEX(PIS!$A$1:$BZ$1000,MATCH($D936,PIS!C$1:C$500,0),MATCH("Lương CB tháng trước",PIS!$1:$1,0)),0)</f>
        <v/>
      </c>
      <c r="T936">
        <f>IFERROR(INDEX(PIS!$A$1:$BZ$1000,MATCH($D936,PIS!C$1:C$500,0),MATCH("Lương CB hiện tại",PIS!$1:$1,0)),0)</f>
        <v/>
      </c>
      <c r="U936">
        <f>IFERROR(INDEX(PIS!$A$1:$BZ$1000,MATCH($D936,PIS!C$1:C$500,0),MATCH("Lương đóng BHBB",PIS!$1:$1,0)),0)</f>
        <v/>
      </c>
      <c r="V936">
        <f>IFERROR(INDEX(PIS!$A$1:$BZ$1000,MATCH($D936,PIS!C$1:C$500,0),MATCH(V$2,PIS!$2:$2,0)),0)</f>
        <v/>
      </c>
      <c r="W936">
        <f>IFERROR(INDEX(PIS!$A$1:$BZ$1000,MATCH($D936,PIS!C$1:C$500,0),MATCH(W$2,PIS!$2:$2,0)),0)</f>
        <v/>
      </c>
      <c r="X936">
        <f>IFERROR(INDEX(PIS!$A$1:$BZ$1000,MATCH($D936,PIS!C$1:C$500,0),MATCH(X$2,PIS!$2:$2,0)),0)</f>
        <v/>
      </c>
      <c r="Y936">
        <f>IFERROR(INDEX(PIS!$A$1:$BZ$1000,MATCH($D936,PIS!C$1:C$500,0),MATCH(Y$2,PIS!$2:$2,0)),0)</f>
        <v/>
      </c>
      <c r="Z936">
        <f>IFERROR(INDEX(PIS!$A$1:$BZ$1000,MATCH($D936,PIS!C$1:C$500,0),MATCH(Z$2,PIS!$2:$2,0)),0)</f>
        <v/>
      </c>
      <c r="AA936">
        <f>IFERROR(INDEX(PIS!$A$1:$BZ$1000,MATCH($D936,PIS!C$1:C$500,0),MATCH(AA$2,PIS!$2:$2,0)),0)</f>
        <v/>
      </c>
      <c r="AB936">
        <f>IFERROR(INDEX(PIS!$A$1:$BZ$1000,MATCH($D936,PIS!C$1:C$500,0),MATCH(AB$2,PIS!$2:$2,0)),0)</f>
        <v/>
      </c>
      <c r="AC936">
        <f>SUM(V936:AB936)</f>
        <v/>
      </c>
      <c r="AD936">
        <f>IFERROR(INDEX(TIMESHEET!$A$1:$AI$5000,MATCH($D936,TIMESHEET!A$1:A$500,0),MATCH("T100",TIMESHEET!$2:$2,0))-2,0)</f>
        <v/>
      </c>
      <c r="AE936">
        <f>IFERROR(INDEX(TIMESHEET!$A$1:$AI$5000,MATCH($D936,TIMESHEET!A$1:A$500,0),MATCH("T202",TIMESHEET!$2:$2,0)),0)</f>
        <v/>
      </c>
      <c r="AF936">
        <f>IFERROR(INDEX(TIMESHEET!$A$1:$AI$5000,MATCH($D936,TIMESHEET!A$1:A$500,0),MATCH("T302",TIMESHEET!$2:$2,0)),0)</f>
        <v/>
      </c>
      <c r="AG936">
        <f>IFERROR(INDEX(TIMESHEET!$A$1:$AI$5000,MATCH($D936,TIMESHEET!A$1:A$500,0),MATCH("T406",TIMESHEET!$2:$2,0)),0)</f>
        <v/>
      </c>
      <c r="AH936">
        <f>AE936+AG936</f>
        <v/>
      </c>
      <c r="AI936">
        <f>IFERROR(INDEX(TIMESHEET!$A$1:$AI$5000,MATCH($D936,TIMESHEET!A$1:A$500,0),MATCH("T701",TIMESHEET!$2:$2,0)),0)</f>
        <v/>
      </c>
      <c r="AJ936">
        <f>IFERROR(INDEX(TIMESHEET!$A$1:$AI$5000,MATCH($D936,TIMESHEET!B$1:B$500,0),MATCH("T320",TIMESHEET!$2:$2,0)),0)</f>
        <v/>
      </c>
      <c r="AK936">
        <f>IFERROR(IF(LEFT(INDEX(PIS!O$1:O$500,MATCH(D936,PIS!C$1:C$500)),1)="M",T936/AD936*SUM(AE936:AG936),T936*AD936),0)</f>
        <v/>
      </c>
      <c r="AL936">
        <f>IFERROR(INDEX(ADJ!$A$1:$BZ$1000,MATCH(PAYROLL!D936,ADJ!A$1:A$500,0),MATCH(PAYROLL!AL$2,ADJ!$2:$2,0)),0)</f>
        <v/>
      </c>
      <c r="AM936">
        <f>SUM(AK936:AL936)</f>
        <v/>
      </c>
      <c r="AN936">
        <f>IFERROR(ROUND(V936/$AD936*$AH936,0),0)</f>
        <v/>
      </c>
      <c r="AO936">
        <f>IFERROR(ROUND(W936/$AD936*$AH936,0),0)</f>
        <v/>
      </c>
      <c r="AP936">
        <f>IFERROR(ROUND(X936/$AD936*$AE936,0),0)</f>
        <v/>
      </c>
      <c r="AQ936">
        <f>IFERROR(ROUND(Y936/$AD936*$AH936,0),0)</f>
        <v/>
      </c>
      <c r="AR936">
        <f>IFERROR(ROUND(Z936/$AD936*$AH936,0),0)</f>
        <v/>
      </c>
      <c r="AS936">
        <f>IFERROR(ROUND(AA936/$AD936*$AH936,0),0)</f>
        <v/>
      </c>
      <c r="AT936">
        <f>IFERROR(IF((AE936+AF936+AG936)&gt;13,AB936,ROUND(AB936/AD936*AH936,0)),0)</f>
        <v/>
      </c>
      <c r="AU936">
        <f>IFERROR(INDEX(ADJ!$A$1:$BZ$1000,MATCH(PAYROLL!D936,ADJ!A$1:A$500,0),MATCH(PAYROLL!AU$2,ADJ!$2:$2,0)),0)</f>
        <v/>
      </c>
      <c r="AV936">
        <f>ROUND(SUM(AN936:AU936),0)</f>
        <v/>
      </c>
      <c r="AW936">
        <f>IFERROR(INDEX(TIMESHEET!$A$1:$AI$5000,MATCH(PAYROLL!D936,TIMESHEET!A$1:A$500,0),MATCH("T620",TIMESHEET!$2:$2,0)),0)</f>
        <v/>
      </c>
      <c r="AX936">
        <f>IFERROR(INDEX(TIMESHEET!$A$1:$AI$5000,MATCH(PAYROLL!D936,TIMESHEET!A$1:A$500,0),MATCH("T601",TIMESHEET!$2:$2,0)),0)</f>
        <v/>
      </c>
      <c r="AY936">
        <f>IFERROR(INDEX(TIMESHEET!$A$1:$AI$5000,MATCH(PAYROLL!D936,TIMESHEET!A$1:A$500,0),MATCH("T602",TIMESHEET!$2:$2,0)),0)</f>
        <v/>
      </c>
      <c r="AZ936">
        <f>IFERROR(INDEX(TIMESHEET!$A$1:$AI$5000,MATCH(PAYROLL!D936,TIMESHEET!A$1:A$500,0),MATCH("T603",TIMESHEET!$2:$2,0)),0)</f>
        <v/>
      </c>
      <c r="BA936">
        <f>IFERROR(INDEX(TIMESHEET!$A$1:$AI$5000,MATCH(PAYROLL!D936,TIMESHEET!A$1:A$500,0),MATCH("T611",TIMESHEET!$2:$2,0)),0)</f>
        <v/>
      </c>
      <c r="BB936">
        <f>IFERROR(INDEX(TIMESHEET!$A$1:$AI$5000,MATCH(PAYROLL!D936,TIMESHEET!A$1:A$500,0),MATCH("T612",TIMESHEET!$2:$2,0)),0)</f>
        <v/>
      </c>
      <c r="BC936">
        <f>IFERROR(INDEX(TIMESHEET!$A$1:$AI$5000,MATCH(PAYROLL!D936,TIMESHEET!A$1:A$500,0),MATCH("T613",TIMESHEET!$2:$2,0)),0)</f>
        <v/>
      </c>
      <c r="BD936">
        <f>IFERROR(INDEX(TIMESHEET!$A$1:$AI$5000,MATCH(PAYROLL!D936,TIMESHEET!A$1:A$500,0),MATCH("T500",TIMESHEET!$2:$2,0)),0)</f>
        <v/>
      </c>
      <c r="BE936">
        <f>IFERROR(IF(LEFT(INDEX(PIS!O$1:O$500,MATCH(D936,PIS!C$1:C$500)),1)="M",T936/AD936/8*(AW936+AX936*1.5+AY936*2+AZ936*3+BA936*2.1+BB936*2.7+BC936*3.9+BD936*0.3),T936/8*(AW936+AX936*1.5+AY936*2+AZ936*3+BA936*2.1+BB936*2.7+BC936*3.9+BD936*0.3)),0)</f>
        <v/>
      </c>
      <c r="BF936">
        <f>IFERROR(INDEX(ADJ!$A$1:$BZ$1000,MATCH(PAYROLL!$D936,ADJ!A$1:A$500,0),MATCH(PAYROLL!BF$2,ADJ!$2:$2,0)),0)</f>
        <v/>
      </c>
      <c r="BG936">
        <f>IFERROR(INDEX(ADJ!$A$1:$BZ$1000,MATCH(PAYROLL!D936,ADJ!A$1:A$500,0),MATCH(PAYROLL!BG$2,ADJ!$2:$2,0)),0)</f>
        <v/>
      </c>
      <c r="BH936">
        <f>IFERROR(INDEX(ADJ!$A$1:$BZ$1000,MATCH(PAYROLL!D936,ADJ!A$1:A$500,0),MATCH(PAYROLL!BH$2,ADJ!$2:$2,0)),0)</f>
        <v/>
      </c>
      <c r="BI936">
        <f>IFERROR(INDEX(ADJ!$A$1:$BZ$1000,MATCH(PAYROLL!D936,ADJ!A$1:A$500,0),MATCH(PAYROLL!BI$2,ADJ!$2:$2,0)),0)</f>
        <v/>
      </c>
      <c r="BJ936">
        <f>IFERROR(INDEX(ADJ!$A$1:$BZ$1000,MATCH(PAYROLL!D936,ADJ!A$1:A$500,0),MATCH(PAYROLL!BJ$2,ADJ!$2:$2,0)),0)</f>
        <v/>
      </c>
      <c r="BK936">
        <f>SUM(BF936:BJ936)</f>
        <v/>
      </c>
      <c r="BL936">
        <f>IFERROR(INDEX(ADJ!$A$1:$BZ$1000,MATCH(PAYROLL!D936,ADJ!A$1:A$500,0),MATCH(PAYROLL!BL$2,ADJ!$2:$2,0)),0)</f>
        <v/>
      </c>
      <c r="BM936">
        <f>IFERROR(INDEX(ADJ!$A$1:$BZ$1000,MATCH(PAYROLL!D936,ADJ!A$1:A$500,0),MATCH(PAYROLL!BM$2,ADJ!$2:$2,0)),0)</f>
        <v/>
      </c>
      <c r="BN936">
        <f>IFERROR(INDEX(ADJ!$A$1:$BZ$1000,MATCH(PAYROLL!D936,ADJ!A$1:A$500,0),MATCH(PAYROLL!BN$2,ADJ!$2:$2,0)),0)</f>
        <v/>
      </c>
      <c r="BO936">
        <f>IFERROR(INDEX(ADJ!$A$1:$BZ$1000,MATCH(PAYROLL!D936,ADJ!A$1:A$500,0),MATCH(PAYROLL!BO$2,ADJ!$2:$2,0)),0)</f>
        <v/>
      </c>
      <c r="BP936">
        <f>SUM(AM936,AV936,BE936,BK936,BL936:BO936)</f>
        <v/>
      </c>
      <c r="BQ936">
        <f>BO936</f>
        <v/>
      </c>
      <c r="BR936">
        <f>IFERROR(ROUND(IF(LEFT(INDEX(PIS!O$1:O$500,MATCH(D936,PIS!C$1:C$500)),1)="D",T936/8*(BD936*0.3),IF(LEFT(INDEX(PIS!O$1:O$500,MATCH(D936,PIS!C$1:C$500)),1)="H",T936*($BD936*0.3),T936/$AD936/8*($BD936*0.3))),0),0)</f>
        <v/>
      </c>
      <c r="BS936">
        <f>IF(AP936&lt;1,0,MIN(AP936,730000))</f>
        <v/>
      </c>
      <c r="BT936">
        <f>IFERROR(ROUND((BE936-SUM(AW936:BC936)*T936/AD936/8),0)-BR936,0)</f>
        <v/>
      </c>
      <c r="BU936">
        <f>AO936</f>
        <v/>
      </c>
      <c r="BV936">
        <f>SUM(BQ936:BU936)</f>
        <v/>
      </c>
      <c r="BW936">
        <f>BP936-BV936</f>
        <v/>
      </c>
      <c r="BX936">
        <f>IFERROR(IF(RIGHT(INDEX(PIS!O$1:O$500,MATCH(D936,PIS!C$1:C$500)),5)="Gross",MIN(U936+V936,VLOOKUP("R700",TSC!B:C,2,0)*VLOOKUP("R101",TSC!B:C,2,0))*VLOOKUP("R701",TSC!B:C,2,0)%,0),0)</f>
        <v/>
      </c>
      <c r="BY936">
        <f>IFERROR(IF(RIGHT(INDEX(PIS!O$1:O$500,MATCH(D936,PIS!C$1:C$500)),5)="Gross",MIN(U936+V936,VLOOKUP("R700",TSC!B:C,2,0)*VLOOKUP("R101",TSC!B:C,2,0))*VLOOKUP("T704",TSC!B:C,2,0)%,0),0)</f>
        <v/>
      </c>
      <c r="BZ936">
        <f>IFERROR(IF(RIGHT(INDEX(PIS!O$1:O$500,MATCH(D936,PIS!C$1:C$500)),5)="Gross",MIN(U936+V936,VLOOKUP("R700",TSC!B:C,2,0)*VLOOKUP("1",TSC!F:G,2,0))*VLOOKUP("T705",TSC!B:C,2,0)%,0),0)</f>
        <v/>
      </c>
      <c r="CA936">
        <f>IFERROR(INDEX(ADJ!$A$1:$BZ$1000,MATCH(PAYROLL!D936,ADJ!A$1:A$500,0),MATCH(PAYROLL!CA$2,ADJ!$2:$2,0)),0)</f>
        <v/>
      </c>
      <c r="CB936">
        <f>IFERROR(INDEX(ADJ!$A$1:$BZ$1000,MATCH(PAYROLL!D936,ADJ!A$1:A$500,0),MATCH(PAYROLL!CB$2,ADJ!$2:$2,0)),0)</f>
        <v/>
      </c>
      <c r="CC936">
        <f>SUM(BX936:CB936)</f>
        <v/>
      </c>
      <c r="CD936">
        <f>IFERROR(INDEX(PIS!$A$1:$BZ$1000,MATCH(PAYROLL!D936,PIS!C$1:C$500,0),MATCH(PAYROLL!CD$1,PIS!$1:$1,0)),0)</f>
        <v/>
      </c>
      <c r="CE936">
        <f>IFERROR(IF(OR(INDEX(PIS!P$1:P$500,MATCH(D936,PIS!C$1:C$500,0))="LT2",INDEX(PIS!P$1:P$500,MATCH(D936,PIS!C$1:C$500,0))="P10"),0,SUM(CC936,CD936*VLOOKUP("R601",TSC!B:C,2,0),VLOOKUP("R602",TSC!B:C,2,0))),0)</f>
        <v/>
      </c>
      <c r="CF936">
        <f>MAX(BW936-CE936,0)</f>
        <v/>
      </c>
      <c r="CG936">
        <f>IFERROR(IF(OR(RIGHT(INDEX(PIS!P$1:P$500,MATCH(D936,PIS!C$1:C$500)),5)="P10",RIGHT(INDEX(PIS!P$1:P$500,MATCH(D936,PIS!C$1:C$500)),5)="CK"),0,IF(CF936&lt;=5000000,CF936*5%,IF(CF936&lt;=10000000,CF936*10%-250000,IF(CF936&lt;=18000000,CF936*15%-750000,IF(CF936&lt;=32000000,CF936*20%-1650000,IF(CF936&lt;=52000000,CF936*25%-3250000,IF(CF936&lt;=80000000,BH936*30%-5850000,CF936*35%-9850000))))))),0)</f>
        <v/>
      </c>
      <c r="CH936">
        <f>IFERROR(IF(OR(INDEX(PIS!P$1:P$500,MATCH(D936,PIS!C$1:C$500))="LT",INDEX(PIS!P$1:P$500,MATCH(D936,PIS!C$1:C$500))="CK"),0,IF(CF936&lt;2000000,0,CF936*10%)),0)</f>
        <v/>
      </c>
      <c r="CI936">
        <f>IFERROR(INDEX(ADJ!$A$1:$BZ$1000,MATCH(PAYROLL!D936,ADJ!A$1:A$500,0),MATCH(PAYROLL!CI$2,ADJ!$2:$2,0)),0)</f>
        <v/>
      </c>
      <c r="CJ936">
        <f>IFERROR(INDEX(ADJ!$A$1:$BZ$1000,MATCH(PAYROLL!D936,ADJ!A$1:A$500,0),MATCH(PAYROLL!CJ$2,ADJ!$2:$2,0)),0)</f>
        <v/>
      </c>
      <c r="CK936">
        <f>IFERROR(INDEX(ADJ!$A$1:$BZ$1000,MATCH(PAYROLL!D936,ADJ!A$1:A$500,0),MATCH(PAYROLL!CK$2,ADJ!$2:$2,0)),0)</f>
        <v/>
      </c>
      <c r="CL936">
        <f>SUM(CG936:CK936)</f>
        <v/>
      </c>
      <c r="CM936">
        <f>ROUND(SUM(CH936:CK936),0)</f>
        <v/>
      </c>
      <c r="CN936">
        <f>IFERROR(INDEX(CSDA!D$1:D$500,MATCH($CN$2,CSDA!C$1:C$500,0))*INDEX(PIS!V$1:V$500,MATCH(D936,PIS!C$1:C$500))+INDEX(ADJ!$A$1:$BZ$1000,MATCH(PAYROLL!D936,ADJ!A$1:A$500,0),MATCH(PAYROLL!CN$2,ADJ!$2:$2,0)),0)</f>
        <v/>
      </c>
      <c r="CO936">
        <f>IFERROR(INDEX(ADJ!$A$1:$BZ$1000,MATCH(PAYROLL!D936,ADJ!A$1:A$500,0),MATCH(PAYROLL!CO$2,ADJ!$2:$2,0)),0)</f>
        <v/>
      </c>
      <c r="CP936">
        <f>IFERROR(INDEX(ADJ!$A$1:$BZ$1000,MATCH(PAYROLL!D936,ADJ!A$1:A$500,0),MATCH(PAYROLL!CP$2,ADJ!$2:$2,0)),0)</f>
        <v/>
      </c>
      <c r="CQ936">
        <f>BP936-CL936-CI936-CM936-CN936-CO936-CP936-CC936</f>
        <v/>
      </c>
      <c r="CR936">
        <f>IFERROR(IF(RIGHT(INDEX(PIS!O$1:O$500,MATCH(D936,PIS!C$1:C$500,0)),5)="Gross",MIN(U936+V936,VLOOKUP("R700",TSC!B:C,2,0)*VLOOKUP("R101",TSC!B:C,2,0))*(VLOOKUP("T711",TSC!B:C,2,0)+VLOOKUP("T712",TSC!B:C,2,0))%,MIN(T936+V936,VLOOKUP("R700",TSC!B:C,2,0)*VLOOKUP("R101",TSC!B:C,2,0))*(VLOOKUP("T711",TSC!B:C,2,0)+VLOOKUP("T712",TSC!B:C,2,0)+VLOOKUP("R701",TSC!B:C,2,0))%),0)</f>
        <v/>
      </c>
      <c r="CS936">
        <f>IFERROR(IF(RIGHT(INDEX(PIS!O$1:O$500,MATCH(D936,PIS!C$1:C$500,0)),5)="Gross",MIN(U936+V936,VLOOKUP("R700",TSC!B:C,2,0)*VLOOKUP("R101",TSC!B:C,2,0))*(VLOOKUP("T714",TSC!B:C,2,0))%,MIN(T936+V936,VLOOKUP("R700",TSC!B:C,2,0)*VLOOKUP("R101",TSC!B:C,2,0))*(VLOOKUP("T704",TSC!B:C,2,0)+VLOOKUP("T714",TSC!B:C,2,0))%),0)</f>
        <v/>
      </c>
      <c r="CT936">
        <f>IFERROR(IF(RIGHT(INDEX(PIS!O$1:O$500,MATCH(D936,PIS!C$1:C$500,0)),5)="Gross",MIN(U936+V936,VLOOKUP("R700",TSC!B:C,2,0)*VLOOKUP("R101",TSC!B:C,2,0))*VLOOKUP("T705",TSC!B:C,2,0)%,MIN(T936+V936,VLOOKUP("R700",TSC!B:C,2,0)*VLOOKUP("R101",TSC!B:C,2,0))*VLOOKUP("T705",TSC!B:C,2,0)%),0)</f>
        <v/>
      </c>
      <c r="CU936">
        <f>IFERROR(IF(RIGHT(INDEX(PIS!O$1:O$500,MATCH(D936,PIS!C$1:C$500,0)),5)="Gross",MIN(U936+V936,VLOOKUP("R700",TSC!B:C,2,0)*VLOOKUP("R101",TSC!B:C,2,0))*(VLOOKUP("T713",TSC!B:C,2,0))%,MIN(T936+V936,VLOOKUP("R700",TSC!B:C,2,0)*VLOOKUP("R101",TSC!B:C,2,0))*(VLOOKUP("T713",TSC!B:C,2,0))%),0)</f>
        <v/>
      </c>
      <c r="CV936">
        <f>IFERROR(INDEX(ADJ!$A$1:$BZ$1000,MATCH(PAYROLL!D936,ADJ!A$1:A$500,0),MATCH(PAYROLL!CV$2,ADJ!$2:$2,0)),0)</f>
        <v/>
      </c>
      <c r="CW936">
        <f>IFERROR(INDEX(ADJ!$A$1:$BZ$1000,MATCH(PAYROLL!D936,ADJ!A$1:A$500,0),MATCH(PAYROLL!CW$2,ADJ!$2:$2,0)),0)</f>
        <v/>
      </c>
      <c r="CX936">
        <f>SUM(CR936:CW936)</f>
        <v/>
      </c>
      <c r="CY936">
        <f>ROUND(IF(CR936&gt;0,T936+V936*VLOOKUP("R202",TSC!$B$1:$C$500,2,0),0),0)</f>
        <v/>
      </c>
      <c r="CZ936">
        <f>IFERROR(INDEX(CSDA!D$1:D$500,MATCH($CZ$2,CSDA!C$1:C$500,0)),0)</f>
        <v/>
      </c>
      <c r="DA936">
        <f>ROUND(T936*0.7%,0)</f>
        <v/>
      </c>
      <c r="DB936">
        <f>ROUND(T936/12,0)</f>
        <v/>
      </c>
      <c r="DC936">
        <f ref="DC936" t="array">IFERROR(INDEX(CSDA!D$1:D$500,MATCH("Trích giữ"&amp;PAYROLL!DC$2,CSDA!A$1:A$500&amp;CSDA!C$1:C$500,0)),0)</f>
        <v/>
      </c>
      <c r="DD936">
        <f ref="DD936" t="array">IFERROR(INDEX(CSDA!D$1:D$500,MATCH("Trích giữ"&amp;PAYROLL!DD$2,CSDA!A$1:A$500&amp;CSDA!C$1:C$500,0)),0)</f>
        <v/>
      </c>
      <c r="DE936">
        <f ref="DE936" t="array">IFERROR(INDEX(CSDA!D$1:D$500,MATCH("Trích giữ"&amp;PAYROLL!DE$2,CSDA!A$1:A$500&amp;CSDA!C$1:C$500,0)),0)</f>
        <v/>
      </c>
      <c r="DF936">
        <f>IFERROR(INDEX(CSDA!D$1:D$500,MATCH(PAYROLL!DF$2,CSDA!C$1:C$500,0)),0)</f>
        <v/>
      </c>
      <c r="DG936">
        <f ref="DG936" t="array">IFERROR(INDEX(CSDA!D$1:D$500,MATCH("Trích giữ"&amp;PAYROLL!DG$2,CSDA!A$1:A$500&amp;CSDA!C$1:C$500,0)),0)</f>
        <v/>
      </c>
      <c r="DH936">
        <f>ROUND(T936/26,0)</f>
        <v/>
      </c>
      <c r="DI936">
        <f ref="DI936" t="array">IFERROR(INDEX(CSDA!D$1:D$500,MATCH("Trích giữ"&amp;PAYROLL!DI$2,CSDA!A$1:A$500&amp;CSDA!C$1:C$500,0)),0)</f>
        <v/>
      </c>
      <c r="DJ936">
        <f>IF(U936=0,T936*21.5%-BL936,0)</f>
        <v/>
      </c>
      <c r="DK936">
        <f ref="DK936" t="array">IFERROR(INDEX(CSDA!D$1:D$500,MATCH("Trích giữ"&amp;PAYROLL!DK$2,CSDA!A$1:A$500&amp;CSDA!C$1:C$500,0)),0)</f>
        <v/>
      </c>
      <c r="DL936">
        <f>IFERROR(INDEX(CSDA!D$1:D$500,MATCH(PAYROLL!DL$2,CSDA!C$1:C$500,0))/12,0)</f>
        <v/>
      </c>
      <c r="DM936">
        <f>SUM(DB936:DL936)</f>
        <v/>
      </c>
      <c r="DN936">
        <f>IFERROR(INDEX(ADJ!$A$1:$BZ$1000,MATCH(PAYROLL!D936,ADJ!A$1:A$500,0),MATCH(PAYROLL!DN$2,ADJ!$2:$2,0)),0)</f>
        <v/>
      </c>
      <c r="DO936">
        <f>IFERROR(SUM(BP936,DM936:DN936,CX936:DA936)-DT936,0)</f>
        <v/>
      </c>
      <c r="DP936">
        <f ref="DP936" t="array">SUM(BW936*IFERROR(INDEX(CSDA!D$1:D$500,MATCH(BW$2,CSDA!C$1:C$500,0)),0)%,CX936*IFERROR(INDEX(CSDA!D$1:D$500,MATCH(CX$2,CSDA!C$1:C$500,0)),0)%,DA936*IFERROR(INDEX(CSDA!D$1:D$500,MATCH(DA$2,CSDA!C$1:C$500,0)),0)%,DB936*IFERROR(INDEX(CSDA!D$1:D$500,MATCH(DB$2,CSDA!C$1:C$500,0)),0)%,DF936*IFERROR(INDEX(CSDA!D$1:D$500,MATCH("Phí dịch vụ"&amp;PAYROLL!DF$2,CSDA!A$1:A$500&amp;CSDA!C$1:C$500,0)),0)%,DC936*IFERROR(INDEX(CSDA!D$1:D$500,MATCH("Phí dịch vụ"&amp;PAYROLL!DC$2,CSDA!A$1:A$500&amp;CSDA!C$1:C$500,0)),0)%,DH936*IFERROR(INDEX(CSDA!D$1:D$500,MATCH("Phí dịch vụ"&amp;PAYROLL!DH$2,CSDA!A$1:A$500&amp;CSDA!C$1:C$500,0)),0)%,DJ936*IFERROR(INDEX(CSDA!D$1:D$500,MATCH("Phí dịch vụ"&amp;PAYROLL!DJ$2,CSDA!A$1:A$500&amp;CSDA!C$1:C$500,0)),0)%,BN936*IFERROR(INDEX(CSDA!D$1:D$500,MATCH(BN$2,CSDA!C$1:C$500,0)),0)%)-BN936*7%</f>
        <v/>
      </c>
      <c r="DQ936">
        <f>IFERROR(INDEX(ADJ!$A$1:$BZ$1000,MATCH(PAYROLL!D936,ADJ!A$1:A$500,0),MATCH(PAYROLL!DQ$2,ADJ!$2:$2,0)),0)</f>
        <v/>
      </c>
      <c r="DR936">
        <f>IFERROR(INDEX(ADJ!$A$1:$BZ$1000,MATCH(PAYROLL!D936,ADJ!A$1:A$500,0),MATCH(PAYROLL!DR$2,ADJ!$2:$2,0)),0)</f>
        <v/>
      </c>
      <c r="DS936">
        <f>SUM(DP936:DR936)</f>
        <v/>
      </c>
      <c r="DT936">
        <f>EK936</f>
        <v/>
      </c>
      <c r="DU936">
        <f>SUM(DO936:DR936)</f>
        <v/>
      </c>
      <c r="DV936">
        <f>ROUND(DU936*0.1,0)</f>
        <v/>
      </c>
      <c r="DW936">
        <f>DU936+DV936</f>
        <v/>
      </c>
      <c r="DZ936">
        <f>IFERROR(INDEX(ADJ!$A$1:$BZ$1000,MATCH(PAYROLL!$D936,ADJ!A$1:A$500,0),MATCH(PAYROLL!DZ$2,ADJ!$2:$2,0)),0)</f>
        <v/>
      </c>
      <c r="EA936">
        <f>IFERROR(INDEX(ADJ!$A$1:$BZ$1000,MATCH(PAYROLL!$D936,ADJ!A$1:A$500,0),MATCH(PAYROLL!EA$2,ADJ!$2:$2,0)),0)</f>
        <v/>
      </c>
      <c r="EB936">
        <f>IFERROR(INDEX(ADJ!$A$1:$BZ$1000,MATCH(PAYROLL!$D936,ADJ!A$1:A$500,0),MATCH(PAYROLL!EB$2,ADJ!$2:$2,0)),0)</f>
        <v/>
      </c>
      <c r="EC936">
        <f>IFERROR(INDEX(ADJ!$A$1:$BZ$1000,MATCH(PAYROLL!$D936,ADJ!A$1:A$500,0),MATCH(PAYROLL!EC$2,ADJ!$2:$2,0)),0)</f>
        <v/>
      </c>
      <c r="ED936">
        <f>IFERROR(INDEX(ADJ!$A$1:$BZ$1000,MATCH(PAYROLL!$D936,ADJ!A$1:A$500,0),MATCH(PAYROLL!ED$2,ADJ!$2:$2,0)),0)</f>
        <v/>
      </c>
      <c r="EE936">
        <f>IFERROR(INDEX(ADJ!$A$1:$BZ$1000,MATCH(PAYROLL!$D936,ADJ!A$1:A$500,0),MATCH(PAYROLL!EE$2,ADJ!$2:$2,0)),0)</f>
        <v/>
      </c>
      <c r="EF936">
        <f>IFERROR(INDEX(ADJ!$A$1:$BZ$1000,MATCH(PAYROLL!$D936,ADJ!A$1:A$500,0),MATCH(PAYROLL!EF$2,ADJ!$2:$2,0)),0)</f>
        <v/>
      </c>
      <c r="EG936">
        <f>IFERROR(INDEX(ADJ!$A$1:$BZ$1000,MATCH(PAYROLL!$D936,ADJ!A$1:A$500,0),MATCH(PAYROLL!EG$2,ADJ!$2:$2,0)),0)</f>
        <v/>
      </c>
      <c r="EH936">
        <f>IFERROR(INDEX(ADJ!$A$1:$BZ$1000,MATCH(PAYROLL!$D936,ADJ!A$1:A$500,0),MATCH(PAYROLL!EH$2,ADJ!$2:$2,0)),0)</f>
        <v/>
      </c>
      <c r="EI936">
        <f>IFERROR(INDEX(ADJ!$A$1:$BZ$1000,MATCH(PAYROLL!D936,ADJ!A$1:A$500,0),MATCH(PAYROLL!EI$2,ADJ!$2:$2,0)),0)</f>
        <v/>
      </c>
      <c r="EJ936">
        <f>IFERROR(INDEX(ADJ!$A$1:$BZ$1000,MATCH(PAYROLL!$D936,ADJ!A$1:A$500,0),MATCH(PAYROLL!EJ$2,ADJ!$2:$2,0)),0)</f>
        <v/>
      </c>
      <c r="EK936">
        <f>SUM(DZ936:EJ936)</f>
        <v/>
      </c>
    </row>
    <row r="937">
      <c r="A937" t="n">
        <v>935</v>
      </c>
      <c r="B937" t="inlineStr">
        <is>
          <t>Lê Khắc Quân</t>
        </is>
      </c>
      <c r="D937" t="inlineStr">
        <is>
          <t>150176-02</t>
        </is>
      </c>
      <c r="S937">
        <f>IFERROR(INDEX(PIS!$A$1:$BZ$1000,MATCH($D937,PIS!C$1:C$500,0),MATCH("Lương CB tháng trước",PIS!$1:$1,0)),0)</f>
        <v/>
      </c>
      <c r="T937">
        <f>IFERROR(INDEX(PIS!$A$1:$BZ$1000,MATCH($D937,PIS!C$1:C$500,0),MATCH("Lương CB hiện tại",PIS!$1:$1,0)),0)</f>
        <v/>
      </c>
      <c r="U937">
        <f>IFERROR(INDEX(PIS!$A$1:$BZ$1000,MATCH($D937,PIS!C$1:C$500,0),MATCH("Lương đóng BHBB",PIS!$1:$1,0)),0)</f>
        <v/>
      </c>
      <c r="V937">
        <f>IFERROR(INDEX(PIS!$A$1:$BZ$1000,MATCH($D937,PIS!C$1:C$500,0),MATCH(V$2,PIS!$2:$2,0)),0)</f>
        <v/>
      </c>
      <c r="W937">
        <f>IFERROR(INDEX(PIS!$A$1:$BZ$1000,MATCH($D937,PIS!C$1:C$500,0),MATCH(W$2,PIS!$2:$2,0)),0)</f>
        <v/>
      </c>
      <c r="X937">
        <f>IFERROR(INDEX(PIS!$A$1:$BZ$1000,MATCH($D937,PIS!C$1:C$500,0),MATCH(X$2,PIS!$2:$2,0)),0)</f>
        <v/>
      </c>
      <c r="Y937">
        <f>IFERROR(INDEX(PIS!$A$1:$BZ$1000,MATCH($D937,PIS!C$1:C$500,0),MATCH(Y$2,PIS!$2:$2,0)),0)</f>
        <v/>
      </c>
      <c r="Z937">
        <f>IFERROR(INDEX(PIS!$A$1:$BZ$1000,MATCH($D937,PIS!C$1:C$500,0),MATCH(Z$2,PIS!$2:$2,0)),0)</f>
        <v/>
      </c>
      <c r="AA937">
        <f>IFERROR(INDEX(PIS!$A$1:$BZ$1000,MATCH($D937,PIS!C$1:C$500,0),MATCH(AA$2,PIS!$2:$2,0)),0)</f>
        <v/>
      </c>
      <c r="AB937">
        <f>IFERROR(INDEX(PIS!$A$1:$BZ$1000,MATCH($D937,PIS!C$1:C$500,0),MATCH(AB$2,PIS!$2:$2,0)),0)</f>
        <v/>
      </c>
      <c r="AC937">
        <f>SUM(V937:AB937)</f>
        <v/>
      </c>
      <c r="AD937">
        <f>IFERROR(INDEX(TIMESHEET!$A$1:$AI$5000,MATCH($D937,TIMESHEET!A$1:A$500,0),MATCH("T100",TIMESHEET!$2:$2,0))-2,0)</f>
        <v/>
      </c>
      <c r="AE937">
        <f>IFERROR(INDEX(TIMESHEET!$A$1:$AI$5000,MATCH($D937,TIMESHEET!A$1:A$500,0),MATCH("T202",TIMESHEET!$2:$2,0)),0)</f>
        <v/>
      </c>
      <c r="AF937">
        <f>IFERROR(INDEX(TIMESHEET!$A$1:$AI$5000,MATCH($D937,TIMESHEET!A$1:A$500,0),MATCH("T302",TIMESHEET!$2:$2,0)),0)</f>
        <v/>
      </c>
      <c r="AG937">
        <f>IFERROR(INDEX(TIMESHEET!$A$1:$AI$5000,MATCH($D937,TIMESHEET!A$1:A$500,0),MATCH("T406",TIMESHEET!$2:$2,0)),0)</f>
        <v/>
      </c>
      <c r="AH937">
        <f>AE937+AG937</f>
        <v/>
      </c>
      <c r="AI937">
        <f>IFERROR(INDEX(TIMESHEET!$A$1:$AI$5000,MATCH($D937,TIMESHEET!A$1:A$500,0),MATCH("T701",TIMESHEET!$2:$2,0)),0)</f>
        <v/>
      </c>
      <c r="AJ937">
        <f>IFERROR(INDEX(TIMESHEET!$A$1:$AI$5000,MATCH($D937,TIMESHEET!B$1:B$500,0),MATCH("T320",TIMESHEET!$2:$2,0)),0)</f>
        <v/>
      </c>
      <c r="AK937">
        <f>IFERROR(IF(LEFT(INDEX(PIS!O$1:O$500,MATCH(D937,PIS!C$1:C$500)),1)="M",T937/AD937*SUM(AE937:AG937),T937*AD937),0)</f>
        <v/>
      </c>
      <c r="AL937">
        <f>IFERROR(INDEX(ADJ!$A$1:$BZ$1000,MATCH(PAYROLL!D937,ADJ!A$1:A$500,0),MATCH(PAYROLL!AL$2,ADJ!$2:$2,0)),0)</f>
        <v/>
      </c>
      <c r="AM937">
        <f>SUM(AK937:AL937)</f>
        <v/>
      </c>
      <c r="AN937">
        <f>IFERROR(ROUND(V937/$AD937*$AH937,0),0)</f>
        <v/>
      </c>
      <c r="AO937">
        <f>IFERROR(ROUND(W937/$AD937*$AH937,0),0)</f>
        <v/>
      </c>
      <c r="AP937">
        <f>IFERROR(ROUND(X937/$AD937*$AE937,0),0)</f>
        <v/>
      </c>
      <c r="AQ937">
        <f>IFERROR(ROUND(Y937/$AD937*$AH937,0),0)</f>
        <v/>
      </c>
      <c r="AR937">
        <f>IFERROR(ROUND(Z937/$AD937*$AH937,0),0)</f>
        <v/>
      </c>
      <c r="AS937">
        <f>IFERROR(ROUND(AA937/$AD937*$AH937,0),0)</f>
        <v/>
      </c>
      <c r="AT937">
        <f>IFERROR(IF((AE937+AF937+AG937)&gt;13,AB937,ROUND(AB937/AD937*AH937,0)),0)</f>
        <v/>
      </c>
      <c r="AU937">
        <f>IFERROR(INDEX(ADJ!$A$1:$BZ$1000,MATCH(PAYROLL!D937,ADJ!A$1:A$500,0),MATCH(PAYROLL!AU$2,ADJ!$2:$2,0)),0)</f>
        <v/>
      </c>
      <c r="AV937">
        <f>ROUND(SUM(AN937:AU937),0)</f>
        <v/>
      </c>
      <c r="AW937">
        <f>IFERROR(INDEX(TIMESHEET!$A$1:$AI$5000,MATCH(PAYROLL!D937,TIMESHEET!A$1:A$500,0),MATCH("T620",TIMESHEET!$2:$2,0)),0)</f>
        <v/>
      </c>
      <c r="AX937">
        <f>IFERROR(INDEX(TIMESHEET!$A$1:$AI$5000,MATCH(PAYROLL!D937,TIMESHEET!A$1:A$500,0),MATCH("T601",TIMESHEET!$2:$2,0)),0)</f>
        <v/>
      </c>
      <c r="AY937">
        <f>IFERROR(INDEX(TIMESHEET!$A$1:$AI$5000,MATCH(PAYROLL!D937,TIMESHEET!A$1:A$500,0),MATCH("T602",TIMESHEET!$2:$2,0)),0)</f>
        <v/>
      </c>
      <c r="AZ937">
        <f>IFERROR(INDEX(TIMESHEET!$A$1:$AI$5000,MATCH(PAYROLL!D937,TIMESHEET!A$1:A$500,0),MATCH("T603",TIMESHEET!$2:$2,0)),0)</f>
        <v/>
      </c>
      <c r="BA937">
        <f>IFERROR(INDEX(TIMESHEET!$A$1:$AI$5000,MATCH(PAYROLL!D937,TIMESHEET!A$1:A$500,0),MATCH("T611",TIMESHEET!$2:$2,0)),0)</f>
        <v/>
      </c>
      <c r="BB937">
        <f>IFERROR(INDEX(TIMESHEET!$A$1:$AI$5000,MATCH(PAYROLL!D937,TIMESHEET!A$1:A$500,0),MATCH("T612",TIMESHEET!$2:$2,0)),0)</f>
        <v/>
      </c>
      <c r="BC937">
        <f>IFERROR(INDEX(TIMESHEET!$A$1:$AI$5000,MATCH(PAYROLL!D937,TIMESHEET!A$1:A$500,0),MATCH("T613",TIMESHEET!$2:$2,0)),0)</f>
        <v/>
      </c>
      <c r="BD937">
        <f>IFERROR(INDEX(TIMESHEET!$A$1:$AI$5000,MATCH(PAYROLL!D937,TIMESHEET!A$1:A$500,0),MATCH("T500",TIMESHEET!$2:$2,0)),0)</f>
        <v/>
      </c>
      <c r="BE937">
        <f>IFERROR(IF(LEFT(INDEX(PIS!O$1:O$500,MATCH(D937,PIS!C$1:C$500)),1)="M",T937/AD937/8*(AW937+AX937*1.5+AY937*2+AZ937*3+BA937*2.1+BB937*2.7+BC937*3.9+BD937*0.3),T937/8*(AW937+AX937*1.5+AY937*2+AZ937*3+BA937*2.1+BB937*2.7+BC937*3.9+BD937*0.3)),0)</f>
        <v/>
      </c>
      <c r="BF937">
        <f>IFERROR(INDEX(ADJ!$A$1:$BZ$1000,MATCH(PAYROLL!$D937,ADJ!A$1:A$500,0),MATCH(PAYROLL!BF$2,ADJ!$2:$2,0)),0)</f>
        <v/>
      </c>
      <c r="BG937">
        <f>IFERROR(INDEX(ADJ!$A$1:$BZ$1000,MATCH(PAYROLL!D937,ADJ!A$1:A$500,0),MATCH(PAYROLL!BG$2,ADJ!$2:$2,0)),0)</f>
        <v/>
      </c>
      <c r="BH937">
        <f>IFERROR(INDEX(ADJ!$A$1:$BZ$1000,MATCH(PAYROLL!D937,ADJ!A$1:A$500,0),MATCH(PAYROLL!BH$2,ADJ!$2:$2,0)),0)</f>
        <v/>
      </c>
      <c r="BI937">
        <f>IFERROR(INDEX(ADJ!$A$1:$BZ$1000,MATCH(PAYROLL!D937,ADJ!A$1:A$500,0),MATCH(PAYROLL!BI$2,ADJ!$2:$2,0)),0)</f>
        <v/>
      </c>
      <c r="BJ937">
        <f>IFERROR(INDEX(ADJ!$A$1:$BZ$1000,MATCH(PAYROLL!D937,ADJ!A$1:A$500,0),MATCH(PAYROLL!BJ$2,ADJ!$2:$2,0)),0)</f>
        <v/>
      </c>
      <c r="BK937">
        <f>SUM(BF937:BJ937)</f>
        <v/>
      </c>
      <c r="BL937">
        <f>IFERROR(INDEX(ADJ!$A$1:$BZ$1000,MATCH(PAYROLL!D937,ADJ!A$1:A$500,0),MATCH(PAYROLL!BL$2,ADJ!$2:$2,0)),0)</f>
        <v/>
      </c>
      <c r="BM937">
        <f>IFERROR(INDEX(ADJ!$A$1:$BZ$1000,MATCH(PAYROLL!D937,ADJ!A$1:A$500,0),MATCH(PAYROLL!BM$2,ADJ!$2:$2,0)),0)</f>
        <v/>
      </c>
      <c r="BN937">
        <f>IFERROR(INDEX(ADJ!$A$1:$BZ$1000,MATCH(PAYROLL!D937,ADJ!A$1:A$500,0),MATCH(PAYROLL!BN$2,ADJ!$2:$2,0)),0)</f>
        <v/>
      </c>
      <c r="BO937">
        <f>IFERROR(INDEX(ADJ!$A$1:$BZ$1000,MATCH(PAYROLL!D937,ADJ!A$1:A$500,0),MATCH(PAYROLL!BO$2,ADJ!$2:$2,0)),0)</f>
        <v/>
      </c>
      <c r="BP937">
        <f>SUM(AM937,AV937,BE937,BK937,BL937:BO937)</f>
        <v/>
      </c>
      <c r="BQ937">
        <f>BO937</f>
        <v/>
      </c>
      <c r="BR937">
        <f>IFERROR(ROUND(IF(LEFT(INDEX(PIS!O$1:O$500,MATCH(D937,PIS!C$1:C$500)),1)="D",T937/8*(BD937*0.3),IF(LEFT(INDEX(PIS!O$1:O$500,MATCH(D937,PIS!C$1:C$500)),1)="H",T937*($BD937*0.3),T937/$AD937/8*($BD937*0.3))),0),0)</f>
        <v/>
      </c>
      <c r="BS937">
        <f>IF(AP937&lt;1,0,MIN(AP937,730000))</f>
        <v/>
      </c>
      <c r="BT937">
        <f>IFERROR(ROUND((BE937-SUM(AW937:BC937)*T937/AD937/8),0)-BR937,0)</f>
        <v/>
      </c>
      <c r="BU937">
        <f>AO937</f>
        <v/>
      </c>
      <c r="BV937">
        <f>SUM(BQ937:BU937)</f>
        <v/>
      </c>
      <c r="BW937">
        <f>BP937-BV937</f>
        <v/>
      </c>
      <c r="BX937">
        <f>IFERROR(IF(RIGHT(INDEX(PIS!O$1:O$500,MATCH(D937,PIS!C$1:C$500)),5)="Gross",MIN(U937+V937,VLOOKUP("R700",TSC!B:C,2,0)*VLOOKUP("R101",TSC!B:C,2,0))*VLOOKUP("R701",TSC!B:C,2,0)%,0),0)</f>
        <v/>
      </c>
      <c r="BY937">
        <f>IFERROR(IF(RIGHT(INDEX(PIS!O$1:O$500,MATCH(D937,PIS!C$1:C$500)),5)="Gross",MIN(U937+V937,VLOOKUP("R700",TSC!B:C,2,0)*VLOOKUP("R101",TSC!B:C,2,0))*VLOOKUP("T704",TSC!B:C,2,0)%,0),0)</f>
        <v/>
      </c>
      <c r="BZ937">
        <f>IFERROR(IF(RIGHT(INDEX(PIS!O$1:O$500,MATCH(D937,PIS!C$1:C$500)),5)="Gross",MIN(U937+V937,VLOOKUP("R700",TSC!B:C,2,0)*VLOOKUP("1",TSC!F:G,2,0))*VLOOKUP("T705",TSC!B:C,2,0)%,0),0)</f>
        <v/>
      </c>
      <c r="CA937">
        <f>IFERROR(INDEX(ADJ!$A$1:$BZ$1000,MATCH(PAYROLL!D937,ADJ!A$1:A$500,0),MATCH(PAYROLL!CA$2,ADJ!$2:$2,0)),0)</f>
        <v/>
      </c>
      <c r="CB937">
        <f>IFERROR(INDEX(ADJ!$A$1:$BZ$1000,MATCH(PAYROLL!D937,ADJ!A$1:A$500,0),MATCH(PAYROLL!CB$2,ADJ!$2:$2,0)),0)</f>
        <v/>
      </c>
      <c r="CC937">
        <f>SUM(BX937:CB937)</f>
        <v/>
      </c>
      <c r="CD937">
        <f>IFERROR(INDEX(PIS!$A$1:$BZ$1000,MATCH(PAYROLL!D937,PIS!C$1:C$500,0),MATCH(PAYROLL!CD$1,PIS!$1:$1,0)),0)</f>
        <v/>
      </c>
      <c r="CE937">
        <f>IFERROR(IF(OR(INDEX(PIS!P$1:P$500,MATCH(D937,PIS!C$1:C$500,0))="LT2",INDEX(PIS!P$1:P$500,MATCH(D937,PIS!C$1:C$500,0))="P10"),0,SUM(CC937,CD937*VLOOKUP("R601",TSC!B:C,2,0),VLOOKUP("R602",TSC!B:C,2,0))),0)</f>
        <v/>
      </c>
      <c r="CF937">
        <f>MAX(BW937-CE937,0)</f>
        <v/>
      </c>
      <c r="CG937">
        <f>IFERROR(IF(OR(RIGHT(INDEX(PIS!P$1:P$500,MATCH(D937,PIS!C$1:C$500)),5)="P10",RIGHT(INDEX(PIS!P$1:P$500,MATCH(D937,PIS!C$1:C$500)),5)="CK"),0,IF(CF937&lt;=5000000,CF937*5%,IF(CF937&lt;=10000000,CF937*10%-250000,IF(CF937&lt;=18000000,CF937*15%-750000,IF(CF937&lt;=32000000,CF937*20%-1650000,IF(CF937&lt;=52000000,CF937*25%-3250000,IF(CF937&lt;=80000000,BH937*30%-5850000,CF937*35%-9850000))))))),0)</f>
        <v/>
      </c>
      <c r="CH937">
        <f>IFERROR(IF(OR(INDEX(PIS!P$1:P$500,MATCH(D937,PIS!C$1:C$500))="LT",INDEX(PIS!P$1:P$500,MATCH(D937,PIS!C$1:C$500))="CK"),0,IF(CF937&lt;2000000,0,CF937*10%)),0)</f>
        <v/>
      </c>
      <c r="CI937">
        <f>IFERROR(INDEX(ADJ!$A$1:$BZ$1000,MATCH(PAYROLL!D937,ADJ!A$1:A$500,0),MATCH(PAYROLL!CI$2,ADJ!$2:$2,0)),0)</f>
        <v/>
      </c>
      <c r="CJ937">
        <f>IFERROR(INDEX(ADJ!$A$1:$BZ$1000,MATCH(PAYROLL!D937,ADJ!A$1:A$500,0),MATCH(PAYROLL!CJ$2,ADJ!$2:$2,0)),0)</f>
        <v/>
      </c>
      <c r="CK937">
        <f>IFERROR(INDEX(ADJ!$A$1:$BZ$1000,MATCH(PAYROLL!D937,ADJ!A$1:A$500,0),MATCH(PAYROLL!CK$2,ADJ!$2:$2,0)),0)</f>
        <v/>
      </c>
      <c r="CL937">
        <f>SUM(CG937:CK937)</f>
        <v/>
      </c>
      <c r="CM937">
        <f>ROUND(SUM(CH937:CK937),0)</f>
        <v/>
      </c>
      <c r="CN937">
        <f>IFERROR(INDEX(CSDA!D$1:D$500,MATCH($CN$2,CSDA!C$1:C$500,0))*INDEX(PIS!V$1:V$500,MATCH(D937,PIS!C$1:C$500))+INDEX(ADJ!$A$1:$BZ$1000,MATCH(PAYROLL!D937,ADJ!A$1:A$500,0),MATCH(PAYROLL!CN$2,ADJ!$2:$2,0)),0)</f>
        <v/>
      </c>
      <c r="CO937">
        <f>IFERROR(INDEX(ADJ!$A$1:$BZ$1000,MATCH(PAYROLL!D937,ADJ!A$1:A$500,0),MATCH(PAYROLL!CO$2,ADJ!$2:$2,0)),0)</f>
        <v/>
      </c>
      <c r="CP937">
        <f>IFERROR(INDEX(ADJ!$A$1:$BZ$1000,MATCH(PAYROLL!D937,ADJ!A$1:A$500,0),MATCH(PAYROLL!CP$2,ADJ!$2:$2,0)),0)</f>
        <v/>
      </c>
      <c r="CQ937">
        <f>BP937-CL937-CI937-CM937-CN937-CO937-CP937-CC937</f>
        <v/>
      </c>
      <c r="CR937">
        <f>IFERROR(IF(RIGHT(INDEX(PIS!O$1:O$500,MATCH(D937,PIS!C$1:C$500,0)),5)="Gross",MIN(U937+V937,VLOOKUP("R700",TSC!B:C,2,0)*VLOOKUP("R101",TSC!B:C,2,0))*(VLOOKUP("T711",TSC!B:C,2,0)+VLOOKUP("T712",TSC!B:C,2,0))%,MIN(T937+V937,VLOOKUP("R700",TSC!B:C,2,0)*VLOOKUP("R101",TSC!B:C,2,0))*(VLOOKUP("T711",TSC!B:C,2,0)+VLOOKUP("T712",TSC!B:C,2,0)+VLOOKUP("R701",TSC!B:C,2,0))%),0)</f>
        <v/>
      </c>
      <c r="CS937">
        <f>IFERROR(IF(RIGHT(INDEX(PIS!O$1:O$500,MATCH(D937,PIS!C$1:C$500,0)),5)="Gross",MIN(U937+V937,VLOOKUP("R700",TSC!B:C,2,0)*VLOOKUP("R101",TSC!B:C,2,0))*(VLOOKUP("T714",TSC!B:C,2,0))%,MIN(T937+V937,VLOOKUP("R700",TSC!B:C,2,0)*VLOOKUP("R101",TSC!B:C,2,0))*(VLOOKUP("T704",TSC!B:C,2,0)+VLOOKUP("T714",TSC!B:C,2,0))%),0)</f>
        <v/>
      </c>
      <c r="CT937">
        <f>IFERROR(IF(RIGHT(INDEX(PIS!O$1:O$500,MATCH(D937,PIS!C$1:C$500,0)),5)="Gross",MIN(U937+V937,VLOOKUP("R700",TSC!B:C,2,0)*VLOOKUP("R101",TSC!B:C,2,0))*VLOOKUP("T705",TSC!B:C,2,0)%,MIN(T937+V937,VLOOKUP("R700",TSC!B:C,2,0)*VLOOKUP("R101",TSC!B:C,2,0))*VLOOKUP("T705",TSC!B:C,2,0)%),0)</f>
        <v/>
      </c>
      <c r="CU937">
        <f>IFERROR(IF(RIGHT(INDEX(PIS!O$1:O$500,MATCH(D937,PIS!C$1:C$500,0)),5)="Gross",MIN(U937+V937,VLOOKUP("R700",TSC!B:C,2,0)*VLOOKUP("R101",TSC!B:C,2,0))*(VLOOKUP("T713",TSC!B:C,2,0))%,MIN(T937+V937,VLOOKUP("R700",TSC!B:C,2,0)*VLOOKUP("R101",TSC!B:C,2,0))*(VLOOKUP("T713",TSC!B:C,2,0))%),0)</f>
        <v/>
      </c>
      <c r="CV937">
        <f>IFERROR(INDEX(ADJ!$A$1:$BZ$1000,MATCH(PAYROLL!D937,ADJ!A$1:A$500,0),MATCH(PAYROLL!CV$2,ADJ!$2:$2,0)),0)</f>
        <v/>
      </c>
      <c r="CW937">
        <f>IFERROR(INDEX(ADJ!$A$1:$BZ$1000,MATCH(PAYROLL!D937,ADJ!A$1:A$500,0),MATCH(PAYROLL!CW$2,ADJ!$2:$2,0)),0)</f>
        <v/>
      </c>
      <c r="CX937">
        <f>SUM(CR937:CW937)</f>
        <v/>
      </c>
      <c r="CY937">
        <f>ROUND(IF(CR937&gt;0,T937+V937*VLOOKUP("R202",TSC!$B$1:$C$500,2,0),0),0)</f>
        <v/>
      </c>
      <c r="CZ937">
        <f>IFERROR(INDEX(CSDA!D$1:D$500,MATCH($CZ$2,CSDA!C$1:C$500,0)),0)</f>
        <v/>
      </c>
      <c r="DA937">
        <f>ROUND(T937*0.7%,0)</f>
        <v/>
      </c>
      <c r="DB937">
        <f>ROUND(T937/12,0)</f>
        <v/>
      </c>
      <c r="DC937">
        <f ref="DC937" t="array">IFERROR(INDEX(CSDA!D$1:D$500,MATCH("Trích giữ"&amp;PAYROLL!DC$2,CSDA!A$1:A$500&amp;CSDA!C$1:C$500,0)),0)</f>
        <v/>
      </c>
      <c r="DD937">
        <f ref="DD937" t="array">IFERROR(INDEX(CSDA!D$1:D$500,MATCH("Trích giữ"&amp;PAYROLL!DD$2,CSDA!A$1:A$500&amp;CSDA!C$1:C$500,0)),0)</f>
        <v/>
      </c>
      <c r="DE937">
        <f ref="DE937" t="array">IFERROR(INDEX(CSDA!D$1:D$500,MATCH("Trích giữ"&amp;PAYROLL!DE$2,CSDA!A$1:A$500&amp;CSDA!C$1:C$500,0)),0)</f>
        <v/>
      </c>
      <c r="DF937">
        <f>IFERROR(INDEX(CSDA!D$1:D$500,MATCH(PAYROLL!DF$2,CSDA!C$1:C$500,0)),0)</f>
        <v/>
      </c>
      <c r="DG937">
        <f ref="DG937" t="array">IFERROR(INDEX(CSDA!D$1:D$500,MATCH("Trích giữ"&amp;PAYROLL!DG$2,CSDA!A$1:A$500&amp;CSDA!C$1:C$500,0)),0)</f>
        <v/>
      </c>
      <c r="DH937">
        <f>ROUND(T937/26,0)</f>
        <v/>
      </c>
      <c r="DI937">
        <f ref="DI937" t="array">IFERROR(INDEX(CSDA!D$1:D$500,MATCH("Trích giữ"&amp;PAYROLL!DI$2,CSDA!A$1:A$500&amp;CSDA!C$1:C$500,0)),0)</f>
        <v/>
      </c>
      <c r="DJ937">
        <f>IF(U937=0,T937*21.5%-BL937,0)</f>
        <v/>
      </c>
      <c r="DK937">
        <f ref="DK937" t="array">IFERROR(INDEX(CSDA!D$1:D$500,MATCH("Trích giữ"&amp;PAYROLL!DK$2,CSDA!A$1:A$500&amp;CSDA!C$1:C$500,0)),0)</f>
        <v/>
      </c>
      <c r="DL937">
        <f>IFERROR(INDEX(CSDA!D$1:D$500,MATCH(PAYROLL!DL$2,CSDA!C$1:C$500,0))/12,0)</f>
        <v/>
      </c>
      <c r="DM937">
        <f>SUM(DB937:DL937)</f>
        <v/>
      </c>
      <c r="DN937">
        <f>IFERROR(INDEX(ADJ!$A$1:$BZ$1000,MATCH(PAYROLL!D937,ADJ!A$1:A$500,0),MATCH(PAYROLL!DN$2,ADJ!$2:$2,0)),0)</f>
        <v/>
      </c>
      <c r="DO937">
        <f>IFERROR(SUM(BP937,DM937:DN937,CX937:DA937)-DT937,0)</f>
        <v/>
      </c>
      <c r="DP937">
        <f ref="DP937" t="array">SUM(BW937*IFERROR(INDEX(CSDA!D$1:D$500,MATCH(BW$2,CSDA!C$1:C$500,0)),0)%,CX937*IFERROR(INDEX(CSDA!D$1:D$500,MATCH(CX$2,CSDA!C$1:C$500,0)),0)%,DA937*IFERROR(INDEX(CSDA!D$1:D$500,MATCH(DA$2,CSDA!C$1:C$500,0)),0)%,DB937*IFERROR(INDEX(CSDA!D$1:D$500,MATCH(DB$2,CSDA!C$1:C$500,0)),0)%,DF937*IFERROR(INDEX(CSDA!D$1:D$500,MATCH("Phí dịch vụ"&amp;PAYROLL!DF$2,CSDA!A$1:A$500&amp;CSDA!C$1:C$500,0)),0)%,DC937*IFERROR(INDEX(CSDA!D$1:D$500,MATCH("Phí dịch vụ"&amp;PAYROLL!DC$2,CSDA!A$1:A$500&amp;CSDA!C$1:C$500,0)),0)%,DH937*IFERROR(INDEX(CSDA!D$1:D$500,MATCH("Phí dịch vụ"&amp;PAYROLL!DH$2,CSDA!A$1:A$500&amp;CSDA!C$1:C$500,0)),0)%,DJ937*IFERROR(INDEX(CSDA!D$1:D$500,MATCH("Phí dịch vụ"&amp;PAYROLL!DJ$2,CSDA!A$1:A$500&amp;CSDA!C$1:C$500,0)),0)%,BN937*IFERROR(INDEX(CSDA!D$1:D$500,MATCH(BN$2,CSDA!C$1:C$500,0)),0)%)-BN937*7%</f>
        <v/>
      </c>
      <c r="DQ937">
        <f>IFERROR(INDEX(ADJ!$A$1:$BZ$1000,MATCH(PAYROLL!D937,ADJ!A$1:A$500,0),MATCH(PAYROLL!DQ$2,ADJ!$2:$2,0)),0)</f>
        <v/>
      </c>
      <c r="DR937">
        <f>IFERROR(INDEX(ADJ!$A$1:$BZ$1000,MATCH(PAYROLL!D937,ADJ!A$1:A$500,0),MATCH(PAYROLL!DR$2,ADJ!$2:$2,0)),0)</f>
        <v/>
      </c>
      <c r="DS937">
        <f>SUM(DP937:DR937)</f>
        <v/>
      </c>
      <c r="DT937">
        <f>EK937</f>
        <v/>
      </c>
      <c r="DU937">
        <f>SUM(DO937:DR937)</f>
        <v/>
      </c>
      <c r="DV937">
        <f>ROUND(DU937*0.1,0)</f>
        <v/>
      </c>
      <c r="DW937">
        <f>DU937+DV937</f>
        <v/>
      </c>
      <c r="DZ937">
        <f>IFERROR(INDEX(ADJ!$A$1:$BZ$1000,MATCH(PAYROLL!$D937,ADJ!A$1:A$500,0),MATCH(PAYROLL!DZ$2,ADJ!$2:$2,0)),0)</f>
        <v/>
      </c>
      <c r="EA937">
        <f>IFERROR(INDEX(ADJ!$A$1:$BZ$1000,MATCH(PAYROLL!$D937,ADJ!A$1:A$500,0),MATCH(PAYROLL!EA$2,ADJ!$2:$2,0)),0)</f>
        <v/>
      </c>
      <c r="EB937">
        <f>IFERROR(INDEX(ADJ!$A$1:$BZ$1000,MATCH(PAYROLL!$D937,ADJ!A$1:A$500,0),MATCH(PAYROLL!EB$2,ADJ!$2:$2,0)),0)</f>
        <v/>
      </c>
      <c r="EC937">
        <f>IFERROR(INDEX(ADJ!$A$1:$BZ$1000,MATCH(PAYROLL!$D937,ADJ!A$1:A$500,0),MATCH(PAYROLL!EC$2,ADJ!$2:$2,0)),0)</f>
        <v/>
      </c>
      <c r="ED937">
        <f>IFERROR(INDEX(ADJ!$A$1:$BZ$1000,MATCH(PAYROLL!$D937,ADJ!A$1:A$500,0),MATCH(PAYROLL!ED$2,ADJ!$2:$2,0)),0)</f>
        <v/>
      </c>
      <c r="EE937">
        <f>IFERROR(INDEX(ADJ!$A$1:$BZ$1000,MATCH(PAYROLL!$D937,ADJ!A$1:A$500,0),MATCH(PAYROLL!EE$2,ADJ!$2:$2,0)),0)</f>
        <v/>
      </c>
      <c r="EF937">
        <f>IFERROR(INDEX(ADJ!$A$1:$BZ$1000,MATCH(PAYROLL!$D937,ADJ!A$1:A$500,0),MATCH(PAYROLL!EF$2,ADJ!$2:$2,0)),0)</f>
        <v/>
      </c>
      <c r="EG937">
        <f>IFERROR(INDEX(ADJ!$A$1:$BZ$1000,MATCH(PAYROLL!$D937,ADJ!A$1:A$500,0),MATCH(PAYROLL!EG$2,ADJ!$2:$2,0)),0)</f>
        <v/>
      </c>
      <c r="EH937">
        <f>IFERROR(INDEX(ADJ!$A$1:$BZ$1000,MATCH(PAYROLL!$D937,ADJ!A$1:A$500,0),MATCH(PAYROLL!EH$2,ADJ!$2:$2,0)),0)</f>
        <v/>
      </c>
      <c r="EI937">
        <f>IFERROR(INDEX(ADJ!$A$1:$BZ$1000,MATCH(PAYROLL!D937,ADJ!A$1:A$500,0),MATCH(PAYROLL!EI$2,ADJ!$2:$2,0)),0)</f>
        <v/>
      </c>
      <c r="EJ937">
        <f>IFERROR(INDEX(ADJ!$A$1:$BZ$1000,MATCH(PAYROLL!$D937,ADJ!A$1:A$500,0),MATCH(PAYROLL!EJ$2,ADJ!$2:$2,0)),0)</f>
        <v/>
      </c>
      <c r="EK937">
        <f>SUM(DZ937:EJ937)</f>
        <v/>
      </c>
    </row>
    <row r="938">
      <c r="A938" t="n">
        <v>936</v>
      </c>
      <c r="B938" t="inlineStr">
        <is>
          <t>Sầm Văn Kim</t>
        </is>
      </c>
      <c r="D938" t="inlineStr">
        <is>
          <t>150375-02</t>
        </is>
      </c>
      <c r="S938">
        <f>IFERROR(INDEX(PIS!$A$1:$BZ$1000,MATCH($D938,PIS!C$1:C$500,0),MATCH("Lương CB tháng trước",PIS!$1:$1,0)),0)</f>
        <v/>
      </c>
      <c r="T938">
        <f>IFERROR(INDEX(PIS!$A$1:$BZ$1000,MATCH($D938,PIS!C$1:C$500,0),MATCH("Lương CB hiện tại",PIS!$1:$1,0)),0)</f>
        <v/>
      </c>
      <c r="U938">
        <f>IFERROR(INDEX(PIS!$A$1:$BZ$1000,MATCH($D938,PIS!C$1:C$500,0),MATCH("Lương đóng BHBB",PIS!$1:$1,0)),0)</f>
        <v/>
      </c>
      <c r="V938">
        <f>IFERROR(INDEX(PIS!$A$1:$BZ$1000,MATCH($D938,PIS!C$1:C$500,0),MATCH(V$2,PIS!$2:$2,0)),0)</f>
        <v/>
      </c>
      <c r="W938">
        <f>IFERROR(INDEX(PIS!$A$1:$BZ$1000,MATCH($D938,PIS!C$1:C$500,0),MATCH(W$2,PIS!$2:$2,0)),0)</f>
        <v/>
      </c>
      <c r="X938">
        <f>IFERROR(INDEX(PIS!$A$1:$BZ$1000,MATCH($D938,PIS!C$1:C$500,0),MATCH(X$2,PIS!$2:$2,0)),0)</f>
        <v/>
      </c>
      <c r="Y938">
        <f>IFERROR(INDEX(PIS!$A$1:$BZ$1000,MATCH($D938,PIS!C$1:C$500,0),MATCH(Y$2,PIS!$2:$2,0)),0)</f>
        <v/>
      </c>
      <c r="Z938">
        <f>IFERROR(INDEX(PIS!$A$1:$BZ$1000,MATCH($D938,PIS!C$1:C$500,0),MATCH(Z$2,PIS!$2:$2,0)),0)</f>
        <v/>
      </c>
      <c r="AA938">
        <f>IFERROR(INDEX(PIS!$A$1:$BZ$1000,MATCH($D938,PIS!C$1:C$500,0),MATCH(AA$2,PIS!$2:$2,0)),0)</f>
        <v/>
      </c>
      <c r="AB938">
        <f>IFERROR(INDEX(PIS!$A$1:$BZ$1000,MATCH($D938,PIS!C$1:C$500,0),MATCH(AB$2,PIS!$2:$2,0)),0)</f>
        <v/>
      </c>
      <c r="AC938">
        <f>SUM(V938:AB938)</f>
        <v/>
      </c>
      <c r="AD938">
        <f>IFERROR(INDEX(TIMESHEET!$A$1:$AI$5000,MATCH($D938,TIMESHEET!A$1:A$500,0),MATCH("T100",TIMESHEET!$2:$2,0))-2,0)</f>
        <v/>
      </c>
      <c r="AE938">
        <f>IFERROR(INDEX(TIMESHEET!$A$1:$AI$5000,MATCH($D938,TIMESHEET!A$1:A$500,0),MATCH("T202",TIMESHEET!$2:$2,0)),0)</f>
        <v/>
      </c>
      <c r="AF938">
        <f>IFERROR(INDEX(TIMESHEET!$A$1:$AI$5000,MATCH($D938,TIMESHEET!A$1:A$500,0),MATCH("T302",TIMESHEET!$2:$2,0)),0)</f>
        <v/>
      </c>
      <c r="AG938">
        <f>IFERROR(INDEX(TIMESHEET!$A$1:$AI$5000,MATCH($D938,TIMESHEET!A$1:A$500,0),MATCH("T406",TIMESHEET!$2:$2,0)),0)</f>
        <v/>
      </c>
      <c r="AH938">
        <f>AE938+AG938</f>
        <v/>
      </c>
      <c r="AI938">
        <f>IFERROR(INDEX(TIMESHEET!$A$1:$AI$5000,MATCH($D938,TIMESHEET!A$1:A$500,0),MATCH("T701",TIMESHEET!$2:$2,0)),0)</f>
        <v/>
      </c>
      <c r="AJ938">
        <f>IFERROR(INDEX(TIMESHEET!$A$1:$AI$5000,MATCH($D938,TIMESHEET!B$1:B$500,0),MATCH("T320",TIMESHEET!$2:$2,0)),0)</f>
        <v/>
      </c>
      <c r="AK938">
        <f>IFERROR(IF(LEFT(INDEX(PIS!O$1:O$500,MATCH(D938,PIS!C$1:C$500)),1)="M",T938/AD938*SUM(AE938:AG938),T938*AD938),0)</f>
        <v/>
      </c>
      <c r="AL938">
        <f>IFERROR(INDEX(ADJ!$A$1:$BZ$1000,MATCH(PAYROLL!D938,ADJ!A$1:A$500,0),MATCH(PAYROLL!AL$2,ADJ!$2:$2,0)),0)</f>
        <v/>
      </c>
      <c r="AM938">
        <f>SUM(AK938:AL938)</f>
        <v/>
      </c>
      <c r="AN938">
        <f>IFERROR(ROUND(V938/$AD938*$AH938,0),0)</f>
        <v/>
      </c>
      <c r="AO938">
        <f>IFERROR(ROUND(W938/$AD938*$AH938,0),0)</f>
        <v/>
      </c>
      <c r="AP938">
        <f>IFERROR(ROUND(X938/$AD938*$AE938,0),0)</f>
        <v/>
      </c>
      <c r="AQ938">
        <f>IFERROR(ROUND(Y938/$AD938*$AH938,0),0)</f>
        <v/>
      </c>
      <c r="AR938">
        <f>IFERROR(ROUND(Z938/$AD938*$AH938,0),0)</f>
        <v/>
      </c>
      <c r="AS938">
        <f>IFERROR(ROUND(AA938/$AD938*$AH938,0),0)</f>
        <v/>
      </c>
      <c r="AT938">
        <f>IFERROR(IF((AE938+AF938+AG938)&gt;13,AB938,ROUND(AB938/AD938*AH938,0)),0)</f>
        <v/>
      </c>
      <c r="AU938">
        <f>IFERROR(INDEX(ADJ!$A$1:$BZ$1000,MATCH(PAYROLL!D938,ADJ!A$1:A$500,0),MATCH(PAYROLL!AU$2,ADJ!$2:$2,0)),0)</f>
        <v/>
      </c>
      <c r="AV938">
        <f>ROUND(SUM(AN938:AU938),0)</f>
        <v/>
      </c>
      <c r="AW938">
        <f>IFERROR(INDEX(TIMESHEET!$A$1:$AI$5000,MATCH(PAYROLL!D938,TIMESHEET!A$1:A$500,0),MATCH("T620",TIMESHEET!$2:$2,0)),0)</f>
        <v/>
      </c>
      <c r="AX938">
        <f>IFERROR(INDEX(TIMESHEET!$A$1:$AI$5000,MATCH(PAYROLL!D938,TIMESHEET!A$1:A$500,0),MATCH("T601",TIMESHEET!$2:$2,0)),0)</f>
        <v/>
      </c>
      <c r="AY938">
        <f>IFERROR(INDEX(TIMESHEET!$A$1:$AI$5000,MATCH(PAYROLL!D938,TIMESHEET!A$1:A$500,0),MATCH("T602",TIMESHEET!$2:$2,0)),0)</f>
        <v/>
      </c>
      <c r="AZ938">
        <f>IFERROR(INDEX(TIMESHEET!$A$1:$AI$5000,MATCH(PAYROLL!D938,TIMESHEET!A$1:A$500,0),MATCH("T603",TIMESHEET!$2:$2,0)),0)</f>
        <v/>
      </c>
      <c r="BA938">
        <f>IFERROR(INDEX(TIMESHEET!$A$1:$AI$5000,MATCH(PAYROLL!D938,TIMESHEET!A$1:A$500,0),MATCH("T611",TIMESHEET!$2:$2,0)),0)</f>
        <v/>
      </c>
      <c r="BB938">
        <f>IFERROR(INDEX(TIMESHEET!$A$1:$AI$5000,MATCH(PAYROLL!D938,TIMESHEET!A$1:A$500,0),MATCH("T612",TIMESHEET!$2:$2,0)),0)</f>
        <v/>
      </c>
      <c r="BC938">
        <f>IFERROR(INDEX(TIMESHEET!$A$1:$AI$5000,MATCH(PAYROLL!D938,TIMESHEET!A$1:A$500,0),MATCH("T613",TIMESHEET!$2:$2,0)),0)</f>
        <v/>
      </c>
      <c r="BD938">
        <f>IFERROR(INDEX(TIMESHEET!$A$1:$AI$5000,MATCH(PAYROLL!D938,TIMESHEET!A$1:A$500,0),MATCH("T500",TIMESHEET!$2:$2,0)),0)</f>
        <v/>
      </c>
      <c r="BE938">
        <f>IFERROR(IF(LEFT(INDEX(PIS!O$1:O$500,MATCH(D938,PIS!C$1:C$500)),1)="M",T938/AD938/8*(AW938+AX938*1.5+AY938*2+AZ938*3+BA938*2.1+BB938*2.7+BC938*3.9+BD938*0.3),T938/8*(AW938+AX938*1.5+AY938*2+AZ938*3+BA938*2.1+BB938*2.7+BC938*3.9+BD938*0.3)),0)</f>
        <v/>
      </c>
      <c r="BF938">
        <f>IFERROR(INDEX(ADJ!$A$1:$BZ$1000,MATCH(PAYROLL!$D938,ADJ!A$1:A$500,0),MATCH(PAYROLL!BF$2,ADJ!$2:$2,0)),0)</f>
        <v/>
      </c>
      <c r="BG938">
        <f>IFERROR(INDEX(ADJ!$A$1:$BZ$1000,MATCH(PAYROLL!D938,ADJ!A$1:A$500,0),MATCH(PAYROLL!BG$2,ADJ!$2:$2,0)),0)</f>
        <v/>
      </c>
      <c r="BH938">
        <f>IFERROR(INDEX(ADJ!$A$1:$BZ$1000,MATCH(PAYROLL!D938,ADJ!A$1:A$500,0),MATCH(PAYROLL!BH$2,ADJ!$2:$2,0)),0)</f>
        <v/>
      </c>
      <c r="BI938">
        <f>IFERROR(INDEX(ADJ!$A$1:$BZ$1000,MATCH(PAYROLL!D938,ADJ!A$1:A$500,0),MATCH(PAYROLL!BI$2,ADJ!$2:$2,0)),0)</f>
        <v/>
      </c>
      <c r="BJ938">
        <f>IFERROR(INDEX(ADJ!$A$1:$BZ$1000,MATCH(PAYROLL!D938,ADJ!A$1:A$500,0),MATCH(PAYROLL!BJ$2,ADJ!$2:$2,0)),0)</f>
        <v/>
      </c>
      <c r="BK938">
        <f>SUM(BF938:BJ938)</f>
        <v/>
      </c>
      <c r="BL938">
        <f>IFERROR(INDEX(ADJ!$A$1:$BZ$1000,MATCH(PAYROLL!D938,ADJ!A$1:A$500,0),MATCH(PAYROLL!BL$2,ADJ!$2:$2,0)),0)</f>
        <v/>
      </c>
      <c r="BM938">
        <f>IFERROR(INDEX(ADJ!$A$1:$BZ$1000,MATCH(PAYROLL!D938,ADJ!A$1:A$500,0),MATCH(PAYROLL!BM$2,ADJ!$2:$2,0)),0)</f>
        <v/>
      </c>
      <c r="BN938">
        <f>IFERROR(INDEX(ADJ!$A$1:$BZ$1000,MATCH(PAYROLL!D938,ADJ!A$1:A$500,0),MATCH(PAYROLL!BN$2,ADJ!$2:$2,0)),0)</f>
        <v/>
      </c>
      <c r="BO938">
        <f>IFERROR(INDEX(ADJ!$A$1:$BZ$1000,MATCH(PAYROLL!D938,ADJ!A$1:A$500,0),MATCH(PAYROLL!BO$2,ADJ!$2:$2,0)),0)</f>
        <v/>
      </c>
      <c r="BP938">
        <f>SUM(AM938,AV938,BE938,BK938,BL938:BO938)</f>
        <v/>
      </c>
      <c r="BQ938">
        <f>BO938</f>
        <v/>
      </c>
      <c r="BR938">
        <f>IFERROR(ROUND(IF(LEFT(INDEX(PIS!O$1:O$500,MATCH(D938,PIS!C$1:C$500)),1)="D",T938/8*(BD938*0.3),IF(LEFT(INDEX(PIS!O$1:O$500,MATCH(D938,PIS!C$1:C$500)),1)="H",T938*($BD938*0.3),T938/$AD938/8*($BD938*0.3))),0),0)</f>
        <v/>
      </c>
      <c r="BS938">
        <f>IF(AP938&lt;1,0,MIN(AP938,730000))</f>
        <v/>
      </c>
      <c r="BT938">
        <f>IFERROR(ROUND((BE938-SUM(AW938:BC938)*T938/AD938/8),0)-BR938,0)</f>
        <v/>
      </c>
      <c r="BU938">
        <f>AO938</f>
        <v/>
      </c>
      <c r="BV938">
        <f>SUM(BQ938:BU938)</f>
        <v/>
      </c>
      <c r="BW938">
        <f>BP938-BV938</f>
        <v/>
      </c>
      <c r="BX938">
        <f>IFERROR(IF(RIGHT(INDEX(PIS!O$1:O$500,MATCH(D938,PIS!C$1:C$500)),5)="Gross",MIN(U938+V938,VLOOKUP("R700",TSC!B:C,2,0)*VLOOKUP("R101",TSC!B:C,2,0))*VLOOKUP("R701",TSC!B:C,2,0)%,0),0)</f>
        <v/>
      </c>
      <c r="BY938">
        <f>IFERROR(IF(RIGHT(INDEX(PIS!O$1:O$500,MATCH(D938,PIS!C$1:C$500)),5)="Gross",MIN(U938+V938,VLOOKUP("R700",TSC!B:C,2,0)*VLOOKUP("R101",TSC!B:C,2,0))*VLOOKUP("T704",TSC!B:C,2,0)%,0),0)</f>
        <v/>
      </c>
      <c r="BZ938">
        <f>IFERROR(IF(RIGHT(INDEX(PIS!O$1:O$500,MATCH(D938,PIS!C$1:C$500)),5)="Gross",MIN(U938+V938,VLOOKUP("R700",TSC!B:C,2,0)*VLOOKUP("1",TSC!F:G,2,0))*VLOOKUP("T705",TSC!B:C,2,0)%,0),0)</f>
        <v/>
      </c>
      <c r="CA938">
        <f>IFERROR(INDEX(ADJ!$A$1:$BZ$1000,MATCH(PAYROLL!D938,ADJ!A$1:A$500,0),MATCH(PAYROLL!CA$2,ADJ!$2:$2,0)),0)</f>
        <v/>
      </c>
      <c r="CB938">
        <f>IFERROR(INDEX(ADJ!$A$1:$BZ$1000,MATCH(PAYROLL!D938,ADJ!A$1:A$500,0),MATCH(PAYROLL!CB$2,ADJ!$2:$2,0)),0)</f>
        <v/>
      </c>
      <c r="CC938">
        <f>SUM(BX938:CB938)</f>
        <v/>
      </c>
      <c r="CD938">
        <f>IFERROR(INDEX(PIS!$A$1:$BZ$1000,MATCH(PAYROLL!D938,PIS!C$1:C$500,0),MATCH(PAYROLL!CD$1,PIS!$1:$1,0)),0)</f>
        <v/>
      </c>
      <c r="CE938">
        <f>IFERROR(IF(OR(INDEX(PIS!P$1:P$500,MATCH(D938,PIS!C$1:C$500,0))="LT2",INDEX(PIS!P$1:P$500,MATCH(D938,PIS!C$1:C$500,0))="P10"),0,SUM(CC938,CD938*VLOOKUP("R601",TSC!B:C,2,0),VLOOKUP("R602",TSC!B:C,2,0))),0)</f>
        <v/>
      </c>
      <c r="CF938">
        <f>MAX(BW938-CE938,0)</f>
        <v/>
      </c>
      <c r="CG938">
        <f>IFERROR(IF(OR(RIGHT(INDEX(PIS!P$1:P$500,MATCH(D938,PIS!C$1:C$500)),5)="P10",RIGHT(INDEX(PIS!P$1:P$500,MATCH(D938,PIS!C$1:C$500)),5)="CK"),0,IF(CF938&lt;=5000000,CF938*5%,IF(CF938&lt;=10000000,CF938*10%-250000,IF(CF938&lt;=18000000,CF938*15%-750000,IF(CF938&lt;=32000000,CF938*20%-1650000,IF(CF938&lt;=52000000,CF938*25%-3250000,IF(CF938&lt;=80000000,BH938*30%-5850000,CF938*35%-9850000))))))),0)</f>
        <v/>
      </c>
      <c r="CH938">
        <f>IFERROR(IF(OR(INDEX(PIS!P$1:P$500,MATCH(D938,PIS!C$1:C$500))="LT",INDEX(PIS!P$1:P$500,MATCH(D938,PIS!C$1:C$500))="CK"),0,IF(CF938&lt;2000000,0,CF938*10%)),0)</f>
        <v/>
      </c>
      <c r="CI938">
        <f>IFERROR(INDEX(ADJ!$A$1:$BZ$1000,MATCH(PAYROLL!D938,ADJ!A$1:A$500,0),MATCH(PAYROLL!CI$2,ADJ!$2:$2,0)),0)</f>
        <v/>
      </c>
      <c r="CJ938">
        <f>IFERROR(INDEX(ADJ!$A$1:$BZ$1000,MATCH(PAYROLL!D938,ADJ!A$1:A$500,0),MATCH(PAYROLL!CJ$2,ADJ!$2:$2,0)),0)</f>
        <v/>
      </c>
      <c r="CK938">
        <f>IFERROR(INDEX(ADJ!$A$1:$BZ$1000,MATCH(PAYROLL!D938,ADJ!A$1:A$500,0),MATCH(PAYROLL!CK$2,ADJ!$2:$2,0)),0)</f>
        <v/>
      </c>
      <c r="CL938">
        <f>SUM(CG938:CK938)</f>
        <v/>
      </c>
      <c r="CM938">
        <f>ROUND(SUM(CH938:CK938),0)</f>
        <v/>
      </c>
      <c r="CN938">
        <f>IFERROR(INDEX(CSDA!D$1:D$500,MATCH($CN$2,CSDA!C$1:C$500,0))*INDEX(PIS!V$1:V$500,MATCH(D938,PIS!C$1:C$500))+INDEX(ADJ!$A$1:$BZ$1000,MATCH(PAYROLL!D938,ADJ!A$1:A$500,0),MATCH(PAYROLL!CN$2,ADJ!$2:$2,0)),0)</f>
        <v/>
      </c>
      <c r="CO938">
        <f>IFERROR(INDEX(ADJ!$A$1:$BZ$1000,MATCH(PAYROLL!D938,ADJ!A$1:A$500,0),MATCH(PAYROLL!CO$2,ADJ!$2:$2,0)),0)</f>
        <v/>
      </c>
      <c r="CP938">
        <f>IFERROR(INDEX(ADJ!$A$1:$BZ$1000,MATCH(PAYROLL!D938,ADJ!A$1:A$500,0),MATCH(PAYROLL!CP$2,ADJ!$2:$2,0)),0)</f>
        <v/>
      </c>
      <c r="CQ938">
        <f>BP938-CL938-CI938-CM938-CN938-CO938-CP938-CC938</f>
        <v/>
      </c>
      <c r="CR938">
        <f>IFERROR(IF(RIGHT(INDEX(PIS!O$1:O$500,MATCH(D938,PIS!C$1:C$500,0)),5)="Gross",MIN(U938+V938,VLOOKUP("R700",TSC!B:C,2,0)*VLOOKUP("R101",TSC!B:C,2,0))*(VLOOKUP("T711",TSC!B:C,2,0)+VLOOKUP("T712",TSC!B:C,2,0))%,MIN(T938+V938,VLOOKUP("R700",TSC!B:C,2,0)*VLOOKUP("R101",TSC!B:C,2,0))*(VLOOKUP("T711",TSC!B:C,2,0)+VLOOKUP("T712",TSC!B:C,2,0)+VLOOKUP("R701",TSC!B:C,2,0))%),0)</f>
        <v/>
      </c>
      <c r="CS938">
        <f>IFERROR(IF(RIGHT(INDEX(PIS!O$1:O$500,MATCH(D938,PIS!C$1:C$500,0)),5)="Gross",MIN(U938+V938,VLOOKUP("R700",TSC!B:C,2,0)*VLOOKUP("R101",TSC!B:C,2,0))*(VLOOKUP("T714",TSC!B:C,2,0))%,MIN(T938+V938,VLOOKUP("R700",TSC!B:C,2,0)*VLOOKUP("R101",TSC!B:C,2,0))*(VLOOKUP("T704",TSC!B:C,2,0)+VLOOKUP("T714",TSC!B:C,2,0))%),0)</f>
        <v/>
      </c>
      <c r="CT938">
        <f>IFERROR(IF(RIGHT(INDEX(PIS!O$1:O$500,MATCH(D938,PIS!C$1:C$500,0)),5)="Gross",MIN(U938+V938,VLOOKUP("R700",TSC!B:C,2,0)*VLOOKUP("R101",TSC!B:C,2,0))*VLOOKUP("T705",TSC!B:C,2,0)%,MIN(T938+V938,VLOOKUP("R700",TSC!B:C,2,0)*VLOOKUP("R101",TSC!B:C,2,0))*VLOOKUP("T705",TSC!B:C,2,0)%),0)</f>
        <v/>
      </c>
      <c r="CU938">
        <f>IFERROR(IF(RIGHT(INDEX(PIS!O$1:O$500,MATCH(D938,PIS!C$1:C$500,0)),5)="Gross",MIN(U938+V938,VLOOKUP("R700",TSC!B:C,2,0)*VLOOKUP("R101",TSC!B:C,2,0))*(VLOOKUP("T713",TSC!B:C,2,0))%,MIN(T938+V938,VLOOKUP("R700",TSC!B:C,2,0)*VLOOKUP("R101",TSC!B:C,2,0))*(VLOOKUP("T713",TSC!B:C,2,0))%),0)</f>
        <v/>
      </c>
      <c r="CV938">
        <f>IFERROR(INDEX(ADJ!$A$1:$BZ$1000,MATCH(PAYROLL!D938,ADJ!A$1:A$500,0),MATCH(PAYROLL!CV$2,ADJ!$2:$2,0)),0)</f>
        <v/>
      </c>
      <c r="CW938">
        <f>IFERROR(INDEX(ADJ!$A$1:$BZ$1000,MATCH(PAYROLL!D938,ADJ!A$1:A$500,0),MATCH(PAYROLL!CW$2,ADJ!$2:$2,0)),0)</f>
        <v/>
      </c>
      <c r="CX938">
        <f>SUM(CR938:CW938)</f>
        <v/>
      </c>
      <c r="CY938">
        <f>ROUND(IF(CR938&gt;0,T938+V938*VLOOKUP("R202",TSC!$B$1:$C$500,2,0),0),0)</f>
        <v/>
      </c>
      <c r="CZ938">
        <f>IFERROR(INDEX(CSDA!D$1:D$500,MATCH($CZ$2,CSDA!C$1:C$500,0)),0)</f>
        <v/>
      </c>
      <c r="DA938">
        <f>ROUND(T938*0.7%,0)</f>
        <v/>
      </c>
      <c r="DB938">
        <f>ROUND(T938/12,0)</f>
        <v/>
      </c>
      <c r="DC938">
        <f ref="DC938" t="array">IFERROR(INDEX(CSDA!D$1:D$500,MATCH("Trích giữ"&amp;PAYROLL!DC$2,CSDA!A$1:A$500&amp;CSDA!C$1:C$500,0)),0)</f>
        <v/>
      </c>
      <c r="DD938">
        <f ref="DD938" t="array">IFERROR(INDEX(CSDA!D$1:D$500,MATCH("Trích giữ"&amp;PAYROLL!DD$2,CSDA!A$1:A$500&amp;CSDA!C$1:C$500,0)),0)</f>
        <v/>
      </c>
      <c r="DE938">
        <f ref="DE938" t="array">IFERROR(INDEX(CSDA!D$1:D$500,MATCH("Trích giữ"&amp;PAYROLL!DE$2,CSDA!A$1:A$500&amp;CSDA!C$1:C$500,0)),0)</f>
        <v/>
      </c>
      <c r="DF938">
        <f>IFERROR(INDEX(CSDA!D$1:D$500,MATCH(PAYROLL!DF$2,CSDA!C$1:C$500,0)),0)</f>
        <v/>
      </c>
      <c r="DG938">
        <f ref="DG938" t="array">IFERROR(INDEX(CSDA!D$1:D$500,MATCH("Trích giữ"&amp;PAYROLL!DG$2,CSDA!A$1:A$500&amp;CSDA!C$1:C$500,0)),0)</f>
        <v/>
      </c>
      <c r="DH938">
        <f>ROUND(T938/26,0)</f>
        <v/>
      </c>
      <c r="DI938">
        <f ref="DI938" t="array">IFERROR(INDEX(CSDA!D$1:D$500,MATCH("Trích giữ"&amp;PAYROLL!DI$2,CSDA!A$1:A$500&amp;CSDA!C$1:C$500,0)),0)</f>
        <v/>
      </c>
      <c r="DJ938">
        <f>IF(U938=0,T938*21.5%-BL938,0)</f>
        <v/>
      </c>
      <c r="DK938">
        <f ref="DK938" t="array">IFERROR(INDEX(CSDA!D$1:D$500,MATCH("Trích giữ"&amp;PAYROLL!DK$2,CSDA!A$1:A$500&amp;CSDA!C$1:C$500,0)),0)</f>
        <v/>
      </c>
      <c r="DL938">
        <f>IFERROR(INDEX(CSDA!D$1:D$500,MATCH(PAYROLL!DL$2,CSDA!C$1:C$500,0))/12,0)</f>
        <v/>
      </c>
      <c r="DM938">
        <f>SUM(DB938:DL938)</f>
        <v/>
      </c>
      <c r="DN938">
        <f>IFERROR(INDEX(ADJ!$A$1:$BZ$1000,MATCH(PAYROLL!D938,ADJ!A$1:A$500,0),MATCH(PAYROLL!DN$2,ADJ!$2:$2,0)),0)</f>
        <v/>
      </c>
      <c r="DO938">
        <f>IFERROR(SUM(BP938,DM938:DN938,CX938:DA938)-DT938,0)</f>
        <v/>
      </c>
      <c r="DP938">
        <f ref="DP938" t="array">SUM(BW938*IFERROR(INDEX(CSDA!D$1:D$500,MATCH(BW$2,CSDA!C$1:C$500,0)),0)%,CX938*IFERROR(INDEX(CSDA!D$1:D$500,MATCH(CX$2,CSDA!C$1:C$500,0)),0)%,DA938*IFERROR(INDEX(CSDA!D$1:D$500,MATCH(DA$2,CSDA!C$1:C$500,0)),0)%,DB938*IFERROR(INDEX(CSDA!D$1:D$500,MATCH(DB$2,CSDA!C$1:C$500,0)),0)%,DF938*IFERROR(INDEX(CSDA!D$1:D$500,MATCH("Phí dịch vụ"&amp;PAYROLL!DF$2,CSDA!A$1:A$500&amp;CSDA!C$1:C$500,0)),0)%,DC938*IFERROR(INDEX(CSDA!D$1:D$500,MATCH("Phí dịch vụ"&amp;PAYROLL!DC$2,CSDA!A$1:A$500&amp;CSDA!C$1:C$500,0)),0)%,DH938*IFERROR(INDEX(CSDA!D$1:D$500,MATCH("Phí dịch vụ"&amp;PAYROLL!DH$2,CSDA!A$1:A$500&amp;CSDA!C$1:C$500,0)),0)%,DJ938*IFERROR(INDEX(CSDA!D$1:D$500,MATCH("Phí dịch vụ"&amp;PAYROLL!DJ$2,CSDA!A$1:A$500&amp;CSDA!C$1:C$500,0)),0)%,BN938*IFERROR(INDEX(CSDA!D$1:D$500,MATCH(BN$2,CSDA!C$1:C$500,0)),0)%)-BN938*7%</f>
        <v/>
      </c>
      <c r="DQ938">
        <f>IFERROR(INDEX(ADJ!$A$1:$BZ$1000,MATCH(PAYROLL!D938,ADJ!A$1:A$500,0),MATCH(PAYROLL!DQ$2,ADJ!$2:$2,0)),0)</f>
        <v/>
      </c>
      <c r="DR938">
        <f>IFERROR(INDEX(ADJ!$A$1:$BZ$1000,MATCH(PAYROLL!D938,ADJ!A$1:A$500,0),MATCH(PAYROLL!DR$2,ADJ!$2:$2,0)),0)</f>
        <v/>
      </c>
      <c r="DS938">
        <f>SUM(DP938:DR938)</f>
        <v/>
      </c>
      <c r="DT938">
        <f>EK938</f>
        <v/>
      </c>
      <c r="DU938">
        <f>SUM(DO938:DR938)</f>
        <v/>
      </c>
      <c r="DV938">
        <f>ROUND(DU938*0.1,0)</f>
        <v/>
      </c>
      <c r="DW938">
        <f>DU938+DV938</f>
        <v/>
      </c>
      <c r="DZ938">
        <f>IFERROR(INDEX(ADJ!$A$1:$BZ$1000,MATCH(PAYROLL!$D938,ADJ!A$1:A$500,0),MATCH(PAYROLL!DZ$2,ADJ!$2:$2,0)),0)</f>
        <v/>
      </c>
      <c r="EA938">
        <f>IFERROR(INDEX(ADJ!$A$1:$BZ$1000,MATCH(PAYROLL!$D938,ADJ!A$1:A$500,0),MATCH(PAYROLL!EA$2,ADJ!$2:$2,0)),0)</f>
        <v/>
      </c>
      <c r="EB938">
        <f>IFERROR(INDEX(ADJ!$A$1:$BZ$1000,MATCH(PAYROLL!$D938,ADJ!A$1:A$500,0),MATCH(PAYROLL!EB$2,ADJ!$2:$2,0)),0)</f>
        <v/>
      </c>
      <c r="EC938">
        <f>IFERROR(INDEX(ADJ!$A$1:$BZ$1000,MATCH(PAYROLL!$D938,ADJ!A$1:A$500,0),MATCH(PAYROLL!EC$2,ADJ!$2:$2,0)),0)</f>
        <v/>
      </c>
      <c r="ED938">
        <f>IFERROR(INDEX(ADJ!$A$1:$BZ$1000,MATCH(PAYROLL!$D938,ADJ!A$1:A$500,0),MATCH(PAYROLL!ED$2,ADJ!$2:$2,0)),0)</f>
        <v/>
      </c>
      <c r="EE938">
        <f>IFERROR(INDEX(ADJ!$A$1:$BZ$1000,MATCH(PAYROLL!$D938,ADJ!A$1:A$500,0),MATCH(PAYROLL!EE$2,ADJ!$2:$2,0)),0)</f>
        <v/>
      </c>
      <c r="EF938">
        <f>IFERROR(INDEX(ADJ!$A$1:$BZ$1000,MATCH(PAYROLL!$D938,ADJ!A$1:A$500,0),MATCH(PAYROLL!EF$2,ADJ!$2:$2,0)),0)</f>
        <v/>
      </c>
      <c r="EG938">
        <f>IFERROR(INDEX(ADJ!$A$1:$BZ$1000,MATCH(PAYROLL!$D938,ADJ!A$1:A$500,0),MATCH(PAYROLL!EG$2,ADJ!$2:$2,0)),0)</f>
        <v/>
      </c>
      <c r="EH938">
        <f>IFERROR(INDEX(ADJ!$A$1:$BZ$1000,MATCH(PAYROLL!$D938,ADJ!A$1:A$500,0),MATCH(PAYROLL!EH$2,ADJ!$2:$2,0)),0)</f>
        <v/>
      </c>
      <c r="EI938">
        <f>IFERROR(INDEX(ADJ!$A$1:$BZ$1000,MATCH(PAYROLL!D938,ADJ!A$1:A$500,0),MATCH(PAYROLL!EI$2,ADJ!$2:$2,0)),0)</f>
        <v/>
      </c>
      <c r="EJ938">
        <f>IFERROR(INDEX(ADJ!$A$1:$BZ$1000,MATCH(PAYROLL!$D938,ADJ!A$1:A$500,0),MATCH(PAYROLL!EJ$2,ADJ!$2:$2,0)),0)</f>
        <v/>
      </c>
      <c r="EK938">
        <f>SUM(DZ938:EJ938)</f>
        <v/>
      </c>
    </row>
    <row r="939">
      <c r="A939" t="n">
        <v>937</v>
      </c>
      <c r="B939" t="inlineStr">
        <is>
          <t>Hoàng Văn Bin</t>
        </is>
      </c>
      <c r="D939" t="inlineStr">
        <is>
          <t>142927-03</t>
        </is>
      </c>
      <c r="S939">
        <f>IFERROR(INDEX(PIS!$A$1:$BZ$1000,MATCH($D939,PIS!C$1:C$500,0),MATCH("Lương CB tháng trước",PIS!$1:$1,0)),0)</f>
        <v/>
      </c>
      <c r="T939">
        <f>IFERROR(INDEX(PIS!$A$1:$BZ$1000,MATCH($D939,PIS!C$1:C$500,0),MATCH("Lương CB hiện tại",PIS!$1:$1,0)),0)</f>
        <v/>
      </c>
      <c r="U939">
        <f>IFERROR(INDEX(PIS!$A$1:$BZ$1000,MATCH($D939,PIS!C$1:C$500,0),MATCH("Lương đóng BHBB",PIS!$1:$1,0)),0)</f>
        <v/>
      </c>
      <c r="V939">
        <f>IFERROR(INDEX(PIS!$A$1:$BZ$1000,MATCH($D939,PIS!C$1:C$500,0),MATCH(V$2,PIS!$2:$2,0)),0)</f>
        <v/>
      </c>
      <c r="W939">
        <f>IFERROR(INDEX(PIS!$A$1:$BZ$1000,MATCH($D939,PIS!C$1:C$500,0),MATCH(W$2,PIS!$2:$2,0)),0)</f>
        <v/>
      </c>
      <c r="X939">
        <f>IFERROR(INDEX(PIS!$A$1:$BZ$1000,MATCH($D939,PIS!C$1:C$500,0),MATCH(X$2,PIS!$2:$2,0)),0)</f>
        <v/>
      </c>
      <c r="Y939">
        <f>IFERROR(INDEX(PIS!$A$1:$BZ$1000,MATCH($D939,PIS!C$1:C$500,0),MATCH(Y$2,PIS!$2:$2,0)),0)</f>
        <v/>
      </c>
      <c r="Z939">
        <f>IFERROR(INDEX(PIS!$A$1:$BZ$1000,MATCH($D939,PIS!C$1:C$500,0),MATCH(Z$2,PIS!$2:$2,0)),0)</f>
        <v/>
      </c>
      <c r="AA939">
        <f>IFERROR(INDEX(PIS!$A$1:$BZ$1000,MATCH($D939,PIS!C$1:C$500,0),MATCH(AA$2,PIS!$2:$2,0)),0)</f>
        <v/>
      </c>
      <c r="AB939">
        <f>IFERROR(INDEX(PIS!$A$1:$BZ$1000,MATCH($D939,PIS!C$1:C$500,0),MATCH(AB$2,PIS!$2:$2,0)),0)</f>
        <v/>
      </c>
      <c r="AC939">
        <f>SUM(V939:AB939)</f>
        <v/>
      </c>
      <c r="AD939">
        <f>IFERROR(INDEX(TIMESHEET!$A$1:$AI$5000,MATCH($D939,TIMESHEET!A$1:A$500,0),MATCH("T100",TIMESHEET!$2:$2,0))-2,0)</f>
        <v/>
      </c>
      <c r="AE939">
        <f>IFERROR(INDEX(TIMESHEET!$A$1:$AI$5000,MATCH($D939,TIMESHEET!A$1:A$500,0),MATCH("T202",TIMESHEET!$2:$2,0)),0)</f>
        <v/>
      </c>
      <c r="AF939">
        <f>IFERROR(INDEX(TIMESHEET!$A$1:$AI$5000,MATCH($D939,TIMESHEET!A$1:A$500,0),MATCH("T302",TIMESHEET!$2:$2,0)),0)</f>
        <v/>
      </c>
      <c r="AG939">
        <f>IFERROR(INDEX(TIMESHEET!$A$1:$AI$5000,MATCH($D939,TIMESHEET!A$1:A$500,0),MATCH("T406",TIMESHEET!$2:$2,0)),0)</f>
        <v/>
      </c>
      <c r="AH939">
        <f>AE939+AG939</f>
        <v/>
      </c>
      <c r="AI939">
        <f>IFERROR(INDEX(TIMESHEET!$A$1:$AI$5000,MATCH($D939,TIMESHEET!A$1:A$500,0),MATCH("T701",TIMESHEET!$2:$2,0)),0)</f>
        <v/>
      </c>
      <c r="AJ939">
        <f>IFERROR(INDEX(TIMESHEET!$A$1:$AI$5000,MATCH($D939,TIMESHEET!B$1:B$500,0),MATCH("T320",TIMESHEET!$2:$2,0)),0)</f>
        <v/>
      </c>
      <c r="AK939">
        <f>IFERROR(IF(LEFT(INDEX(PIS!O$1:O$500,MATCH(D939,PIS!C$1:C$500)),1)="M",T939/AD939*SUM(AE939:AG939),T939*AD939),0)</f>
        <v/>
      </c>
      <c r="AL939">
        <f>IFERROR(INDEX(ADJ!$A$1:$BZ$1000,MATCH(PAYROLL!D939,ADJ!A$1:A$500,0),MATCH(PAYROLL!AL$2,ADJ!$2:$2,0)),0)</f>
        <v/>
      </c>
      <c r="AM939">
        <f>SUM(AK939:AL939)</f>
        <v/>
      </c>
      <c r="AN939">
        <f>IFERROR(ROUND(V939/$AD939*$AH939,0),0)</f>
        <v/>
      </c>
      <c r="AO939">
        <f>IFERROR(ROUND(W939/$AD939*$AH939,0),0)</f>
        <v/>
      </c>
      <c r="AP939">
        <f>IFERROR(ROUND(X939/$AD939*$AE939,0),0)</f>
        <v/>
      </c>
      <c r="AQ939">
        <f>IFERROR(ROUND(Y939/$AD939*$AH939,0),0)</f>
        <v/>
      </c>
      <c r="AR939">
        <f>IFERROR(ROUND(Z939/$AD939*$AH939,0),0)</f>
        <v/>
      </c>
      <c r="AS939">
        <f>IFERROR(ROUND(AA939/$AD939*$AH939,0),0)</f>
        <v/>
      </c>
      <c r="AT939">
        <f>IFERROR(IF((AE939+AF939+AG939)&gt;13,AB939,ROUND(AB939/AD939*AH939,0)),0)</f>
        <v/>
      </c>
      <c r="AU939">
        <f>IFERROR(INDEX(ADJ!$A$1:$BZ$1000,MATCH(PAYROLL!D939,ADJ!A$1:A$500,0),MATCH(PAYROLL!AU$2,ADJ!$2:$2,0)),0)</f>
        <v/>
      </c>
      <c r="AV939">
        <f>ROUND(SUM(AN939:AU939),0)</f>
        <v/>
      </c>
      <c r="AW939">
        <f>IFERROR(INDEX(TIMESHEET!$A$1:$AI$5000,MATCH(PAYROLL!D939,TIMESHEET!A$1:A$500,0),MATCH("T620",TIMESHEET!$2:$2,0)),0)</f>
        <v/>
      </c>
      <c r="AX939">
        <f>IFERROR(INDEX(TIMESHEET!$A$1:$AI$5000,MATCH(PAYROLL!D939,TIMESHEET!A$1:A$500,0),MATCH("T601",TIMESHEET!$2:$2,0)),0)</f>
        <v/>
      </c>
      <c r="AY939">
        <f>IFERROR(INDEX(TIMESHEET!$A$1:$AI$5000,MATCH(PAYROLL!D939,TIMESHEET!A$1:A$500,0),MATCH("T602",TIMESHEET!$2:$2,0)),0)</f>
        <v/>
      </c>
      <c r="AZ939">
        <f>IFERROR(INDEX(TIMESHEET!$A$1:$AI$5000,MATCH(PAYROLL!D939,TIMESHEET!A$1:A$500,0),MATCH("T603",TIMESHEET!$2:$2,0)),0)</f>
        <v/>
      </c>
      <c r="BA939">
        <f>IFERROR(INDEX(TIMESHEET!$A$1:$AI$5000,MATCH(PAYROLL!D939,TIMESHEET!A$1:A$500,0),MATCH("T611",TIMESHEET!$2:$2,0)),0)</f>
        <v/>
      </c>
      <c r="BB939">
        <f>IFERROR(INDEX(TIMESHEET!$A$1:$AI$5000,MATCH(PAYROLL!D939,TIMESHEET!A$1:A$500,0),MATCH("T612",TIMESHEET!$2:$2,0)),0)</f>
        <v/>
      </c>
      <c r="BC939">
        <f>IFERROR(INDEX(TIMESHEET!$A$1:$AI$5000,MATCH(PAYROLL!D939,TIMESHEET!A$1:A$500,0),MATCH("T613",TIMESHEET!$2:$2,0)),0)</f>
        <v/>
      </c>
      <c r="BD939">
        <f>IFERROR(INDEX(TIMESHEET!$A$1:$AI$5000,MATCH(PAYROLL!D939,TIMESHEET!A$1:A$500,0),MATCH("T500",TIMESHEET!$2:$2,0)),0)</f>
        <v/>
      </c>
      <c r="BE939">
        <f>IFERROR(IF(LEFT(INDEX(PIS!O$1:O$500,MATCH(D939,PIS!C$1:C$500)),1)="M",T939/AD939/8*(AW939+AX939*1.5+AY939*2+AZ939*3+BA939*2.1+BB939*2.7+BC939*3.9+BD939*0.3),T939/8*(AW939+AX939*1.5+AY939*2+AZ939*3+BA939*2.1+BB939*2.7+BC939*3.9+BD939*0.3)),0)</f>
        <v/>
      </c>
      <c r="BF939">
        <f>IFERROR(INDEX(ADJ!$A$1:$BZ$1000,MATCH(PAYROLL!$D939,ADJ!A$1:A$500,0),MATCH(PAYROLL!BF$2,ADJ!$2:$2,0)),0)</f>
        <v/>
      </c>
      <c r="BG939">
        <f>IFERROR(INDEX(ADJ!$A$1:$BZ$1000,MATCH(PAYROLL!D939,ADJ!A$1:A$500,0),MATCH(PAYROLL!BG$2,ADJ!$2:$2,0)),0)</f>
        <v/>
      </c>
      <c r="BH939">
        <f>IFERROR(INDEX(ADJ!$A$1:$BZ$1000,MATCH(PAYROLL!D939,ADJ!A$1:A$500,0),MATCH(PAYROLL!BH$2,ADJ!$2:$2,0)),0)</f>
        <v/>
      </c>
      <c r="BI939">
        <f>IFERROR(INDEX(ADJ!$A$1:$BZ$1000,MATCH(PAYROLL!D939,ADJ!A$1:A$500,0),MATCH(PAYROLL!BI$2,ADJ!$2:$2,0)),0)</f>
        <v/>
      </c>
      <c r="BJ939">
        <f>IFERROR(INDEX(ADJ!$A$1:$BZ$1000,MATCH(PAYROLL!D939,ADJ!A$1:A$500,0),MATCH(PAYROLL!BJ$2,ADJ!$2:$2,0)),0)</f>
        <v/>
      </c>
      <c r="BK939">
        <f>SUM(BF939:BJ939)</f>
        <v/>
      </c>
      <c r="BL939">
        <f>IFERROR(INDEX(ADJ!$A$1:$BZ$1000,MATCH(PAYROLL!D939,ADJ!A$1:A$500,0),MATCH(PAYROLL!BL$2,ADJ!$2:$2,0)),0)</f>
        <v/>
      </c>
      <c r="BM939">
        <f>IFERROR(INDEX(ADJ!$A$1:$BZ$1000,MATCH(PAYROLL!D939,ADJ!A$1:A$500,0),MATCH(PAYROLL!BM$2,ADJ!$2:$2,0)),0)</f>
        <v/>
      </c>
      <c r="BN939">
        <f>IFERROR(INDEX(ADJ!$A$1:$BZ$1000,MATCH(PAYROLL!D939,ADJ!A$1:A$500,0),MATCH(PAYROLL!BN$2,ADJ!$2:$2,0)),0)</f>
        <v/>
      </c>
      <c r="BO939">
        <f>IFERROR(INDEX(ADJ!$A$1:$BZ$1000,MATCH(PAYROLL!D939,ADJ!A$1:A$500,0),MATCH(PAYROLL!BO$2,ADJ!$2:$2,0)),0)</f>
        <v/>
      </c>
      <c r="BP939">
        <f>SUM(AM939,AV939,BE939,BK939,BL939:BO939)</f>
        <v/>
      </c>
      <c r="BQ939">
        <f>BO939</f>
        <v/>
      </c>
      <c r="BR939">
        <f>IFERROR(ROUND(IF(LEFT(INDEX(PIS!O$1:O$500,MATCH(D939,PIS!C$1:C$500)),1)="D",T939/8*(BD939*0.3),IF(LEFT(INDEX(PIS!O$1:O$500,MATCH(D939,PIS!C$1:C$500)),1)="H",T939*($BD939*0.3),T939/$AD939/8*($BD939*0.3))),0),0)</f>
        <v/>
      </c>
      <c r="BS939">
        <f>IF(AP939&lt;1,0,MIN(AP939,730000))</f>
        <v/>
      </c>
      <c r="BT939">
        <f>IFERROR(ROUND((BE939-SUM(AW939:BC939)*T939/AD939/8),0)-BR939,0)</f>
        <v/>
      </c>
      <c r="BU939">
        <f>AO939</f>
        <v/>
      </c>
      <c r="BV939">
        <f>SUM(BQ939:BU939)</f>
        <v/>
      </c>
      <c r="BW939">
        <f>BP939-BV939</f>
        <v/>
      </c>
      <c r="BX939">
        <f>IFERROR(IF(RIGHT(INDEX(PIS!O$1:O$500,MATCH(D939,PIS!C$1:C$500)),5)="Gross",MIN(U939+V939,VLOOKUP("R700",TSC!B:C,2,0)*VLOOKUP("R101",TSC!B:C,2,0))*VLOOKUP("R701",TSC!B:C,2,0)%,0),0)</f>
        <v/>
      </c>
      <c r="BY939">
        <f>IFERROR(IF(RIGHT(INDEX(PIS!O$1:O$500,MATCH(D939,PIS!C$1:C$500)),5)="Gross",MIN(U939+V939,VLOOKUP("R700",TSC!B:C,2,0)*VLOOKUP("R101",TSC!B:C,2,0))*VLOOKUP("T704",TSC!B:C,2,0)%,0),0)</f>
        <v/>
      </c>
      <c r="BZ939">
        <f>IFERROR(IF(RIGHT(INDEX(PIS!O$1:O$500,MATCH(D939,PIS!C$1:C$500)),5)="Gross",MIN(U939+V939,VLOOKUP("R700",TSC!B:C,2,0)*VLOOKUP("1",TSC!F:G,2,0))*VLOOKUP("T705",TSC!B:C,2,0)%,0),0)</f>
        <v/>
      </c>
      <c r="CA939">
        <f>IFERROR(INDEX(ADJ!$A$1:$BZ$1000,MATCH(PAYROLL!D939,ADJ!A$1:A$500,0),MATCH(PAYROLL!CA$2,ADJ!$2:$2,0)),0)</f>
        <v/>
      </c>
      <c r="CB939">
        <f>IFERROR(INDEX(ADJ!$A$1:$BZ$1000,MATCH(PAYROLL!D939,ADJ!A$1:A$500,0),MATCH(PAYROLL!CB$2,ADJ!$2:$2,0)),0)</f>
        <v/>
      </c>
      <c r="CC939">
        <f>SUM(BX939:CB939)</f>
        <v/>
      </c>
      <c r="CD939">
        <f>IFERROR(INDEX(PIS!$A$1:$BZ$1000,MATCH(PAYROLL!D939,PIS!C$1:C$500,0),MATCH(PAYROLL!CD$1,PIS!$1:$1,0)),0)</f>
        <v/>
      </c>
      <c r="CE939">
        <f>IFERROR(IF(OR(INDEX(PIS!P$1:P$500,MATCH(D939,PIS!C$1:C$500,0))="LT2",INDEX(PIS!P$1:P$500,MATCH(D939,PIS!C$1:C$500,0))="P10"),0,SUM(CC939,CD939*VLOOKUP("R601",TSC!B:C,2,0),VLOOKUP("R602",TSC!B:C,2,0))),0)</f>
        <v/>
      </c>
      <c r="CF939">
        <f>MAX(BW939-CE939,0)</f>
        <v/>
      </c>
      <c r="CG939">
        <f>IFERROR(IF(OR(RIGHT(INDEX(PIS!P$1:P$500,MATCH(D939,PIS!C$1:C$500)),5)="P10",RIGHT(INDEX(PIS!P$1:P$500,MATCH(D939,PIS!C$1:C$500)),5)="CK"),0,IF(CF939&lt;=5000000,CF939*5%,IF(CF939&lt;=10000000,CF939*10%-250000,IF(CF939&lt;=18000000,CF939*15%-750000,IF(CF939&lt;=32000000,CF939*20%-1650000,IF(CF939&lt;=52000000,CF939*25%-3250000,IF(CF939&lt;=80000000,BH939*30%-5850000,CF939*35%-9850000))))))),0)</f>
        <v/>
      </c>
      <c r="CH939">
        <f>IFERROR(IF(OR(INDEX(PIS!P$1:P$500,MATCH(D939,PIS!C$1:C$500))="LT",INDEX(PIS!P$1:P$500,MATCH(D939,PIS!C$1:C$500))="CK"),0,IF(CF939&lt;2000000,0,CF939*10%)),0)</f>
        <v/>
      </c>
      <c r="CI939">
        <f>IFERROR(INDEX(ADJ!$A$1:$BZ$1000,MATCH(PAYROLL!D939,ADJ!A$1:A$500,0),MATCH(PAYROLL!CI$2,ADJ!$2:$2,0)),0)</f>
        <v/>
      </c>
      <c r="CJ939">
        <f>IFERROR(INDEX(ADJ!$A$1:$BZ$1000,MATCH(PAYROLL!D939,ADJ!A$1:A$500,0),MATCH(PAYROLL!CJ$2,ADJ!$2:$2,0)),0)</f>
        <v/>
      </c>
      <c r="CK939">
        <f>IFERROR(INDEX(ADJ!$A$1:$BZ$1000,MATCH(PAYROLL!D939,ADJ!A$1:A$500,0),MATCH(PAYROLL!CK$2,ADJ!$2:$2,0)),0)</f>
        <v/>
      </c>
      <c r="CL939">
        <f>SUM(CG939:CK939)</f>
        <v/>
      </c>
      <c r="CM939">
        <f>ROUND(SUM(CH939:CK939),0)</f>
        <v/>
      </c>
      <c r="CN939">
        <f>IFERROR(INDEX(CSDA!D$1:D$500,MATCH($CN$2,CSDA!C$1:C$500,0))*INDEX(PIS!V$1:V$500,MATCH(D939,PIS!C$1:C$500))+INDEX(ADJ!$A$1:$BZ$1000,MATCH(PAYROLL!D939,ADJ!A$1:A$500,0),MATCH(PAYROLL!CN$2,ADJ!$2:$2,0)),0)</f>
        <v/>
      </c>
      <c r="CO939">
        <f>IFERROR(INDEX(ADJ!$A$1:$BZ$1000,MATCH(PAYROLL!D939,ADJ!A$1:A$500,0),MATCH(PAYROLL!CO$2,ADJ!$2:$2,0)),0)</f>
        <v/>
      </c>
      <c r="CP939">
        <f>IFERROR(INDEX(ADJ!$A$1:$BZ$1000,MATCH(PAYROLL!D939,ADJ!A$1:A$500,0),MATCH(PAYROLL!CP$2,ADJ!$2:$2,0)),0)</f>
        <v/>
      </c>
      <c r="CQ939">
        <f>BP939-CL939-CI939-CM939-CN939-CO939-CP939-CC939</f>
        <v/>
      </c>
      <c r="CR939">
        <f>IFERROR(IF(RIGHT(INDEX(PIS!O$1:O$500,MATCH(D939,PIS!C$1:C$500,0)),5)="Gross",MIN(U939+V939,VLOOKUP("R700",TSC!B:C,2,0)*VLOOKUP("R101",TSC!B:C,2,0))*(VLOOKUP("T711",TSC!B:C,2,0)+VLOOKUP("T712",TSC!B:C,2,0))%,MIN(T939+V939,VLOOKUP("R700",TSC!B:C,2,0)*VLOOKUP("R101",TSC!B:C,2,0))*(VLOOKUP("T711",TSC!B:C,2,0)+VLOOKUP("T712",TSC!B:C,2,0)+VLOOKUP("R701",TSC!B:C,2,0))%),0)</f>
        <v/>
      </c>
      <c r="CS939">
        <f>IFERROR(IF(RIGHT(INDEX(PIS!O$1:O$500,MATCH(D939,PIS!C$1:C$500,0)),5)="Gross",MIN(U939+V939,VLOOKUP("R700",TSC!B:C,2,0)*VLOOKUP("R101",TSC!B:C,2,0))*(VLOOKUP("T714",TSC!B:C,2,0))%,MIN(T939+V939,VLOOKUP("R700",TSC!B:C,2,0)*VLOOKUP("R101",TSC!B:C,2,0))*(VLOOKUP("T704",TSC!B:C,2,0)+VLOOKUP("T714",TSC!B:C,2,0))%),0)</f>
        <v/>
      </c>
      <c r="CT939">
        <f>IFERROR(IF(RIGHT(INDEX(PIS!O$1:O$500,MATCH(D939,PIS!C$1:C$500,0)),5)="Gross",MIN(U939+V939,VLOOKUP("R700",TSC!B:C,2,0)*VLOOKUP("R101",TSC!B:C,2,0))*VLOOKUP("T705",TSC!B:C,2,0)%,MIN(T939+V939,VLOOKUP("R700",TSC!B:C,2,0)*VLOOKUP("R101",TSC!B:C,2,0))*VLOOKUP("T705",TSC!B:C,2,0)%),0)</f>
        <v/>
      </c>
      <c r="CU939">
        <f>IFERROR(IF(RIGHT(INDEX(PIS!O$1:O$500,MATCH(D939,PIS!C$1:C$500,0)),5)="Gross",MIN(U939+V939,VLOOKUP("R700",TSC!B:C,2,0)*VLOOKUP("R101",TSC!B:C,2,0))*(VLOOKUP("T713",TSC!B:C,2,0))%,MIN(T939+V939,VLOOKUP("R700",TSC!B:C,2,0)*VLOOKUP("R101",TSC!B:C,2,0))*(VLOOKUP("T713",TSC!B:C,2,0))%),0)</f>
        <v/>
      </c>
      <c r="CV939">
        <f>IFERROR(INDEX(ADJ!$A$1:$BZ$1000,MATCH(PAYROLL!D939,ADJ!A$1:A$500,0),MATCH(PAYROLL!CV$2,ADJ!$2:$2,0)),0)</f>
        <v/>
      </c>
      <c r="CW939">
        <f>IFERROR(INDEX(ADJ!$A$1:$BZ$1000,MATCH(PAYROLL!D939,ADJ!A$1:A$500,0),MATCH(PAYROLL!CW$2,ADJ!$2:$2,0)),0)</f>
        <v/>
      </c>
      <c r="CX939">
        <f>SUM(CR939:CW939)</f>
        <v/>
      </c>
      <c r="CY939">
        <f>ROUND(IF(CR939&gt;0,T939+V939*VLOOKUP("R202",TSC!$B$1:$C$500,2,0),0),0)</f>
        <v/>
      </c>
      <c r="CZ939">
        <f>IFERROR(INDEX(CSDA!D$1:D$500,MATCH($CZ$2,CSDA!C$1:C$500,0)),0)</f>
        <v/>
      </c>
      <c r="DA939">
        <f>ROUND(T939*0.7%,0)</f>
        <v/>
      </c>
      <c r="DB939">
        <f>ROUND(T939/12,0)</f>
        <v/>
      </c>
      <c r="DC939">
        <f ref="DC939" t="array">IFERROR(INDEX(CSDA!D$1:D$500,MATCH("Trích giữ"&amp;PAYROLL!DC$2,CSDA!A$1:A$500&amp;CSDA!C$1:C$500,0)),0)</f>
        <v/>
      </c>
      <c r="DD939">
        <f ref="DD939" t="array">IFERROR(INDEX(CSDA!D$1:D$500,MATCH("Trích giữ"&amp;PAYROLL!DD$2,CSDA!A$1:A$500&amp;CSDA!C$1:C$500,0)),0)</f>
        <v/>
      </c>
      <c r="DE939">
        <f ref="DE939" t="array">IFERROR(INDEX(CSDA!D$1:D$500,MATCH("Trích giữ"&amp;PAYROLL!DE$2,CSDA!A$1:A$500&amp;CSDA!C$1:C$500,0)),0)</f>
        <v/>
      </c>
      <c r="DF939">
        <f>IFERROR(INDEX(CSDA!D$1:D$500,MATCH(PAYROLL!DF$2,CSDA!C$1:C$500,0)),0)</f>
        <v/>
      </c>
      <c r="DG939">
        <f ref="DG939" t="array">IFERROR(INDEX(CSDA!D$1:D$500,MATCH("Trích giữ"&amp;PAYROLL!DG$2,CSDA!A$1:A$500&amp;CSDA!C$1:C$500,0)),0)</f>
        <v/>
      </c>
      <c r="DH939">
        <f>ROUND(T939/26,0)</f>
        <v/>
      </c>
      <c r="DI939">
        <f ref="DI939" t="array">IFERROR(INDEX(CSDA!D$1:D$500,MATCH("Trích giữ"&amp;PAYROLL!DI$2,CSDA!A$1:A$500&amp;CSDA!C$1:C$500,0)),0)</f>
        <v/>
      </c>
      <c r="DJ939">
        <f>IF(U939=0,T939*21.5%-BL939,0)</f>
        <v/>
      </c>
      <c r="DK939">
        <f ref="DK939" t="array">IFERROR(INDEX(CSDA!D$1:D$500,MATCH("Trích giữ"&amp;PAYROLL!DK$2,CSDA!A$1:A$500&amp;CSDA!C$1:C$500,0)),0)</f>
        <v/>
      </c>
      <c r="DL939">
        <f>IFERROR(INDEX(CSDA!D$1:D$500,MATCH(PAYROLL!DL$2,CSDA!C$1:C$500,0))/12,0)</f>
        <v/>
      </c>
      <c r="DM939">
        <f>SUM(DB939:DL939)</f>
        <v/>
      </c>
      <c r="DN939">
        <f>IFERROR(INDEX(ADJ!$A$1:$BZ$1000,MATCH(PAYROLL!D939,ADJ!A$1:A$500,0),MATCH(PAYROLL!DN$2,ADJ!$2:$2,0)),0)</f>
        <v/>
      </c>
      <c r="DO939">
        <f>IFERROR(SUM(BP939,DM939:DN939,CX939:DA939)-DT939,0)</f>
        <v/>
      </c>
      <c r="DP939">
        <f ref="DP939" t="array">SUM(BW939*IFERROR(INDEX(CSDA!D$1:D$500,MATCH(BW$2,CSDA!C$1:C$500,0)),0)%,CX939*IFERROR(INDEX(CSDA!D$1:D$500,MATCH(CX$2,CSDA!C$1:C$500,0)),0)%,DA939*IFERROR(INDEX(CSDA!D$1:D$500,MATCH(DA$2,CSDA!C$1:C$500,0)),0)%,DB939*IFERROR(INDEX(CSDA!D$1:D$500,MATCH(DB$2,CSDA!C$1:C$500,0)),0)%,DF939*IFERROR(INDEX(CSDA!D$1:D$500,MATCH("Phí dịch vụ"&amp;PAYROLL!DF$2,CSDA!A$1:A$500&amp;CSDA!C$1:C$500,0)),0)%,DC939*IFERROR(INDEX(CSDA!D$1:D$500,MATCH("Phí dịch vụ"&amp;PAYROLL!DC$2,CSDA!A$1:A$500&amp;CSDA!C$1:C$500,0)),0)%,DH939*IFERROR(INDEX(CSDA!D$1:D$500,MATCH("Phí dịch vụ"&amp;PAYROLL!DH$2,CSDA!A$1:A$500&amp;CSDA!C$1:C$500,0)),0)%,DJ939*IFERROR(INDEX(CSDA!D$1:D$500,MATCH("Phí dịch vụ"&amp;PAYROLL!DJ$2,CSDA!A$1:A$500&amp;CSDA!C$1:C$500,0)),0)%,BN939*IFERROR(INDEX(CSDA!D$1:D$500,MATCH(BN$2,CSDA!C$1:C$500,0)),0)%)-BN939*7%</f>
        <v/>
      </c>
      <c r="DQ939">
        <f>IFERROR(INDEX(ADJ!$A$1:$BZ$1000,MATCH(PAYROLL!D939,ADJ!A$1:A$500,0),MATCH(PAYROLL!DQ$2,ADJ!$2:$2,0)),0)</f>
        <v/>
      </c>
      <c r="DR939">
        <f>IFERROR(INDEX(ADJ!$A$1:$BZ$1000,MATCH(PAYROLL!D939,ADJ!A$1:A$500,0),MATCH(PAYROLL!DR$2,ADJ!$2:$2,0)),0)</f>
        <v/>
      </c>
      <c r="DS939">
        <f>SUM(DP939:DR939)</f>
        <v/>
      </c>
      <c r="DT939">
        <f>EK939</f>
        <v/>
      </c>
      <c r="DU939">
        <f>SUM(DO939:DR939)</f>
        <v/>
      </c>
      <c r="DV939">
        <f>ROUND(DU939*0.1,0)</f>
        <v/>
      </c>
      <c r="DW939">
        <f>DU939+DV939</f>
        <v/>
      </c>
      <c r="DZ939">
        <f>IFERROR(INDEX(ADJ!$A$1:$BZ$1000,MATCH(PAYROLL!$D939,ADJ!A$1:A$500,0),MATCH(PAYROLL!DZ$2,ADJ!$2:$2,0)),0)</f>
        <v/>
      </c>
      <c r="EA939">
        <f>IFERROR(INDEX(ADJ!$A$1:$BZ$1000,MATCH(PAYROLL!$D939,ADJ!A$1:A$500,0),MATCH(PAYROLL!EA$2,ADJ!$2:$2,0)),0)</f>
        <v/>
      </c>
      <c r="EB939">
        <f>IFERROR(INDEX(ADJ!$A$1:$BZ$1000,MATCH(PAYROLL!$D939,ADJ!A$1:A$500,0),MATCH(PAYROLL!EB$2,ADJ!$2:$2,0)),0)</f>
        <v/>
      </c>
      <c r="EC939">
        <f>IFERROR(INDEX(ADJ!$A$1:$BZ$1000,MATCH(PAYROLL!$D939,ADJ!A$1:A$500,0),MATCH(PAYROLL!EC$2,ADJ!$2:$2,0)),0)</f>
        <v/>
      </c>
      <c r="ED939">
        <f>IFERROR(INDEX(ADJ!$A$1:$BZ$1000,MATCH(PAYROLL!$D939,ADJ!A$1:A$500,0),MATCH(PAYROLL!ED$2,ADJ!$2:$2,0)),0)</f>
        <v/>
      </c>
      <c r="EE939">
        <f>IFERROR(INDEX(ADJ!$A$1:$BZ$1000,MATCH(PAYROLL!$D939,ADJ!A$1:A$500,0),MATCH(PAYROLL!EE$2,ADJ!$2:$2,0)),0)</f>
        <v/>
      </c>
      <c r="EF939">
        <f>IFERROR(INDEX(ADJ!$A$1:$BZ$1000,MATCH(PAYROLL!$D939,ADJ!A$1:A$500,0),MATCH(PAYROLL!EF$2,ADJ!$2:$2,0)),0)</f>
        <v/>
      </c>
      <c r="EG939">
        <f>IFERROR(INDEX(ADJ!$A$1:$BZ$1000,MATCH(PAYROLL!$D939,ADJ!A$1:A$500,0),MATCH(PAYROLL!EG$2,ADJ!$2:$2,0)),0)</f>
        <v/>
      </c>
      <c r="EH939">
        <f>IFERROR(INDEX(ADJ!$A$1:$BZ$1000,MATCH(PAYROLL!$D939,ADJ!A$1:A$500,0),MATCH(PAYROLL!EH$2,ADJ!$2:$2,0)),0)</f>
        <v/>
      </c>
      <c r="EI939">
        <f>IFERROR(INDEX(ADJ!$A$1:$BZ$1000,MATCH(PAYROLL!D939,ADJ!A$1:A$500,0),MATCH(PAYROLL!EI$2,ADJ!$2:$2,0)),0)</f>
        <v/>
      </c>
      <c r="EJ939">
        <f>IFERROR(INDEX(ADJ!$A$1:$BZ$1000,MATCH(PAYROLL!$D939,ADJ!A$1:A$500,0),MATCH(PAYROLL!EJ$2,ADJ!$2:$2,0)),0)</f>
        <v/>
      </c>
      <c r="EK939">
        <f>SUM(DZ939:EJ939)</f>
        <v/>
      </c>
    </row>
    <row r="940">
      <c r="A940" t="n">
        <v>938</v>
      </c>
      <c r="B940" t="inlineStr">
        <is>
          <t>Đặng Thị Dất</t>
        </is>
      </c>
      <c r="D940" t="inlineStr">
        <is>
          <t>150245-02</t>
        </is>
      </c>
      <c r="S940">
        <f>IFERROR(INDEX(PIS!$A$1:$BZ$1000,MATCH($D940,PIS!C$1:C$500,0),MATCH("Lương CB tháng trước",PIS!$1:$1,0)),0)</f>
        <v/>
      </c>
      <c r="T940">
        <f>IFERROR(INDEX(PIS!$A$1:$BZ$1000,MATCH($D940,PIS!C$1:C$500,0),MATCH("Lương CB hiện tại",PIS!$1:$1,0)),0)</f>
        <v/>
      </c>
      <c r="U940">
        <f>IFERROR(INDEX(PIS!$A$1:$BZ$1000,MATCH($D940,PIS!C$1:C$500,0),MATCH("Lương đóng BHBB",PIS!$1:$1,0)),0)</f>
        <v/>
      </c>
      <c r="V940">
        <f>IFERROR(INDEX(PIS!$A$1:$BZ$1000,MATCH($D940,PIS!C$1:C$500,0),MATCH(V$2,PIS!$2:$2,0)),0)</f>
        <v/>
      </c>
      <c r="W940">
        <f>IFERROR(INDEX(PIS!$A$1:$BZ$1000,MATCH($D940,PIS!C$1:C$500,0),MATCH(W$2,PIS!$2:$2,0)),0)</f>
        <v/>
      </c>
      <c r="X940">
        <f>IFERROR(INDEX(PIS!$A$1:$BZ$1000,MATCH($D940,PIS!C$1:C$500,0),MATCH(X$2,PIS!$2:$2,0)),0)</f>
        <v/>
      </c>
      <c r="Y940">
        <f>IFERROR(INDEX(PIS!$A$1:$BZ$1000,MATCH($D940,PIS!C$1:C$500,0),MATCH(Y$2,PIS!$2:$2,0)),0)</f>
        <v/>
      </c>
      <c r="Z940">
        <f>IFERROR(INDEX(PIS!$A$1:$BZ$1000,MATCH($D940,PIS!C$1:C$500,0),MATCH(Z$2,PIS!$2:$2,0)),0)</f>
        <v/>
      </c>
      <c r="AA940">
        <f>IFERROR(INDEX(PIS!$A$1:$BZ$1000,MATCH($D940,PIS!C$1:C$500,0),MATCH(AA$2,PIS!$2:$2,0)),0)</f>
        <v/>
      </c>
      <c r="AB940">
        <f>IFERROR(INDEX(PIS!$A$1:$BZ$1000,MATCH($D940,PIS!C$1:C$500,0),MATCH(AB$2,PIS!$2:$2,0)),0)</f>
        <v/>
      </c>
      <c r="AC940">
        <f>SUM(V940:AB940)</f>
        <v/>
      </c>
      <c r="AD940">
        <f>IFERROR(INDEX(TIMESHEET!$A$1:$AI$5000,MATCH($D940,TIMESHEET!A$1:A$500,0),MATCH("T100",TIMESHEET!$2:$2,0))-2,0)</f>
        <v/>
      </c>
      <c r="AE940">
        <f>IFERROR(INDEX(TIMESHEET!$A$1:$AI$5000,MATCH($D940,TIMESHEET!A$1:A$500,0),MATCH("T202",TIMESHEET!$2:$2,0)),0)</f>
        <v/>
      </c>
      <c r="AF940">
        <f>IFERROR(INDEX(TIMESHEET!$A$1:$AI$5000,MATCH($D940,TIMESHEET!A$1:A$500,0),MATCH("T302",TIMESHEET!$2:$2,0)),0)</f>
        <v/>
      </c>
      <c r="AG940">
        <f>IFERROR(INDEX(TIMESHEET!$A$1:$AI$5000,MATCH($D940,TIMESHEET!A$1:A$500,0),MATCH("T406",TIMESHEET!$2:$2,0)),0)</f>
        <v/>
      </c>
      <c r="AH940">
        <f>AE940+AG940</f>
        <v/>
      </c>
      <c r="AI940">
        <f>IFERROR(INDEX(TIMESHEET!$A$1:$AI$5000,MATCH($D940,TIMESHEET!A$1:A$500,0),MATCH("T701",TIMESHEET!$2:$2,0)),0)</f>
        <v/>
      </c>
      <c r="AJ940">
        <f>IFERROR(INDEX(TIMESHEET!$A$1:$AI$5000,MATCH($D940,TIMESHEET!B$1:B$500,0),MATCH("T320",TIMESHEET!$2:$2,0)),0)</f>
        <v/>
      </c>
      <c r="AK940">
        <f>IFERROR(IF(LEFT(INDEX(PIS!O$1:O$500,MATCH(D940,PIS!C$1:C$500)),1)="M",T940/AD940*SUM(AE940:AG940),T940*AD940),0)</f>
        <v/>
      </c>
      <c r="AL940">
        <f>IFERROR(INDEX(ADJ!$A$1:$BZ$1000,MATCH(PAYROLL!D940,ADJ!A$1:A$500,0),MATCH(PAYROLL!AL$2,ADJ!$2:$2,0)),0)</f>
        <v/>
      </c>
      <c r="AM940">
        <f>SUM(AK940:AL940)</f>
        <v/>
      </c>
      <c r="AN940">
        <f>IFERROR(ROUND(V940/$AD940*$AH940,0),0)</f>
        <v/>
      </c>
      <c r="AO940">
        <f>IFERROR(ROUND(W940/$AD940*$AH940,0),0)</f>
        <v/>
      </c>
      <c r="AP940">
        <f>IFERROR(ROUND(X940/$AD940*$AE940,0),0)</f>
        <v/>
      </c>
      <c r="AQ940">
        <f>IFERROR(ROUND(Y940/$AD940*$AH940,0),0)</f>
        <v/>
      </c>
      <c r="AR940">
        <f>IFERROR(ROUND(Z940/$AD940*$AH940,0),0)</f>
        <v/>
      </c>
      <c r="AS940">
        <f>IFERROR(ROUND(AA940/$AD940*$AH940,0),0)</f>
        <v/>
      </c>
      <c r="AT940">
        <f>IFERROR(IF((AE940+AF940+AG940)&gt;13,AB940,ROUND(AB940/AD940*AH940,0)),0)</f>
        <v/>
      </c>
      <c r="AU940">
        <f>IFERROR(INDEX(ADJ!$A$1:$BZ$1000,MATCH(PAYROLL!D940,ADJ!A$1:A$500,0),MATCH(PAYROLL!AU$2,ADJ!$2:$2,0)),0)</f>
        <v/>
      </c>
      <c r="AV940">
        <f>ROUND(SUM(AN940:AU940),0)</f>
        <v/>
      </c>
      <c r="AW940">
        <f>IFERROR(INDEX(TIMESHEET!$A$1:$AI$5000,MATCH(PAYROLL!D940,TIMESHEET!A$1:A$500,0),MATCH("T620",TIMESHEET!$2:$2,0)),0)</f>
        <v/>
      </c>
      <c r="AX940">
        <f>IFERROR(INDEX(TIMESHEET!$A$1:$AI$5000,MATCH(PAYROLL!D940,TIMESHEET!A$1:A$500,0),MATCH("T601",TIMESHEET!$2:$2,0)),0)</f>
        <v/>
      </c>
      <c r="AY940">
        <f>IFERROR(INDEX(TIMESHEET!$A$1:$AI$5000,MATCH(PAYROLL!D940,TIMESHEET!A$1:A$500,0),MATCH("T602",TIMESHEET!$2:$2,0)),0)</f>
        <v/>
      </c>
      <c r="AZ940">
        <f>IFERROR(INDEX(TIMESHEET!$A$1:$AI$5000,MATCH(PAYROLL!D940,TIMESHEET!A$1:A$500,0),MATCH("T603",TIMESHEET!$2:$2,0)),0)</f>
        <v/>
      </c>
      <c r="BA940">
        <f>IFERROR(INDEX(TIMESHEET!$A$1:$AI$5000,MATCH(PAYROLL!D940,TIMESHEET!A$1:A$500,0),MATCH("T611",TIMESHEET!$2:$2,0)),0)</f>
        <v/>
      </c>
      <c r="BB940">
        <f>IFERROR(INDEX(TIMESHEET!$A$1:$AI$5000,MATCH(PAYROLL!D940,TIMESHEET!A$1:A$500,0),MATCH("T612",TIMESHEET!$2:$2,0)),0)</f>
        <v/>
      </c>
      <c r="BC940">
        <f>IFERROR(INDEX(TIMESHEET!$A$1:$AI$5000,MATCH(PAYROLL!D940,TIMESHEET!A$1:A$500,0),MATCH("T613",TIMESHEET!$2:$2,0)),0)</f>
        <v/>
      </c>
      <c r="BD940">
        <f>IFERROR(INDEX(TIMESHEET!$A$1:$AI$5000,MATCH(PAYROLL!D940,TIMESHEET!A$1:A$500,0),MATCH("T500",TIMESHEET!$2:$2,0)),0)</f>
        <v/>
      </c>
      <c r="BE940">
        <f>IFERROR(IF(LEFT(INDEX(PIS!O$1:O$500,MATCH(D940,PIS!C$1:C$500)),1)="M",T940/AD940/8*(AW940+AX940*1.5+AY940*2+AZ940*3+BA940*2.1+BB940*2.7+BC940*3.9+BD940*0.3),T940/8*(AW940+AX940*1.5+AY940*2+AZ940*3+BA940*2.1+BB940*2.7+BC940*3.9+BD940*0.3)),0)</f>
        <v/>
      </c>
      <c r="BF940">
        <f>IFERROR(INDEX(ADJ!$A$1:$BZ$1000,MATCH(PAYROLL!$D940,ADJ!A$1:A$500,0),MATCH(PAYROLL!BF$2,ADJ!$2:$2,0)),0)</f>
        <v/>
      </c>
      <c r="BG940">
        <f>IFERROR(INDEX(ADJ!$A$1:$BZ$1000,MATCH(PAYROLL!D940,ADJ!A$1:A$500,0),MATCH(PAYROLL!BG$2,ADJ!$2:$2,0)),0)</f>
        <v/>
      </c>
      <c r="BH940">
        <f>IFERROR(INDEX(ADJ!$A$1:$BZ$1000,MATCH(PAYROLL!D940,ADJ!A$1:A$500,0),MATCH(PAYROLL!BH$2,ADJ!$2:$2,0)),0)</f>
        <v/>
      </c>
      <c r="BI940">
        <f>IFERROR(INDEX(ADJ!$A$1:$BZ$1000,MATCH(PAYROLL!D940,ADJ!A$1:A$500,0),MATCH(PAYROLL!BI$2,ADJ!$2:$2,0)),0)</f>
        <v/>
      </c>
      <c r="BJ940">
        <f>IFERROR(INDEX(ADJ!$A$1:$BZ$1000,MATCH(PAYROLL!D940,ADJ!A$1:A$500,0),MATCH(PAYROLL!BJ$2,ADJ!$2:$2,0)),0)</f>
        <v/>
      </c>
      <c r="BK940">
        <f>SUM(BF940:BJ940)</f>
        <v/>
      </c>
      <c r="BL940">
        <f>IFERROR(INDEX(ADJ!$A$1:$BZ$1000,MATCH(PAYROLL!D940,ADJ!A$1:A$500,0),MATCH(PAYROLL!BL$2,ADJ!$2:$2,0)),0)</f>
        <v/>
      </c>
      <c r="BM940">
        <f>IFERROR(INDEX(ADJ!$A$1:$BZ$1000,MATCH(PAYROLL!D940,ADJ!A$1:A$500,0),MATCH(PAYROLL!BM$2,ADJ!$2:$2,0)),0)</f>
        <v/>
      </c>
      <c r="BN940">
        <f>IFERROR(INDEX(ADJ!$A$1:$BZ$1000,MATCH(PAYROLL!D940,ADJ!A$1:A$500,0),MATCH(PAYROLL!BN$2,ADJ!$2:$2,0)),0)</f>
        <v/>
      </c>
      <c r="BO940">
        <f>IFERROR(INDEX(ADJ!$A$1:$BZ$1000,MATCH(PAYROLL!D940,ADJ!A$1:A$500,0),MATCH(PAYROLL!BO$2,ADJ!$2:$2,0)),0)</f>
        <v/>
      </c>
      <c r="BP940">
        <f>SUM(AM940,AV940,BE940,BK940,BL940:BO940)</f>
        <v/>
      </c>
      <c r="BQ940">
        <f>BO940</f>
        <v/>
      </c>
      <c r="BR940">
        <f>IFERROR(ROUND(IF(LEFT(INDEX(PIS!O$1:O$500,MATCH(D940,PIS!C$1:C$500)),1)="D",T940/8*(BD940*0.3),IF(LEFT(INDEX(PIS!O$1:O$500,MATCH(D940,PIS!C$1:C$500)),1)="H",T940*($BD940*0.3),T940/$AD940/8*($BD940*0.3))),0),0)</f>
        <v/>
      </c>
      <c r="BS940">
        <f>IF(AP940&lt;1,0,MIN(AP940,730000))</f>
        <v/>
      </c>
      <c r="BT940">
        <f>IFERROR(ROUND((BE940-SUM(AW940:BC940)*T940/AD940/8),0)-BR940,0)</f>
        <v/>
      </c>
      <c r="BU940">
        <f>AO940</f>
        <v/>
      </c>
      <c r="BV940">
        <f>SUM(BQ940:BU940)</f>
        <v/>
      </c>
      <c r="BW940">
        <f>BP940-BV940</f>
        <v/>
      </c>
      <c r="BX940">
        <f>IFERROR(IF(RIGHT(INDEX(PIS!O$1:O$500,MATCH(D940,PIS!C$1:C$500)),5)="Gross",MIN(U940+V940,VLOOKUP("R700",TSC!B:C,2,0)*VLOOKUP("R101",TSC!B:C,2,0))*VLOOKUP("R701",TSC!B:C,2,0)%,0),0)</f>
        <v/>
      </c>
      <c r="BY940">
        <f>IFERROR(IF(RIGHT(INDEX(PIS!O$1:O$500,MATCH(D940,PIS!C$1:C$500)),5)="Gross",MIN(U940+V940,VLOOKUP("R700",TSC!B:C,2,0)*VLOOKUP("R101",TSC!B:C,2,0))*VLOOKUP("T704",TSC!B:C,2,0)%,0),0)</f>
        <v/>
      </c>
      <c r="BZ940">
        <f>IFERROR(IF(RIGHT(INDEX(PIS!O$1:O$500,MATCH(D940,PIS!C$1:C$500)),5)="Gross",MIN(U940+V940,VLOOKUP("R700",TSC!B:C,2,0)*VLOOKUP("1",TSC!F:G,2,0))*VLOOKUP("T705",TSC!B:C,2,0)%,0),0)</f>
        <v/>
      </c>
      <c r="CA940">
        <f>IFERROR(INDEX(ADJ!$A$1:$BZ$1000,MATCH(PAYROLL!D940,ADJ!A$1:A$500,0),MATCH(PAYROLL!CA$2,ADJ!$2:$2,0)),0)</f>
        <v/>
      </c>
      <c r="CB940">
        <f>IFERROR(INDEX(ADJ!$A$1:$BZ$1000,MATCH(PAYROLL!D940,ADJ!A$1:A$500,0),MATCH(PAYROLL!CB$2,ADJ!$2:$2,0)),0)</f>
        <v/>
      </c>
      <c r="CC940">
        <f>SUM(BX940:CB940)</f>
        <v/>
      </c>
      <c r="CD940">
        <f>IFERROR(INDEX(PIS!$A$1:$BZ$1000,MATCH(PAYROLL!D940,PIS!C$1:C$500,0),MATCH(PAYROLL!CD$1,PIS!$1:$1,0)),0)</f>
        <v/>
      </c>
      <c r="CE940">
        <f>IFERROR(IF(OR(INDEX(PIS!P$1:P$500,MATCH(D940,PIS!C$1:C$500,0))="LT2",INDEX(PIS!P$1:P$500,MATCH(D940,PIS!C$1:C$500,0))="P10"),0,SUM(CC940,CD940*VLOOKUP("R601",TSC!B:C,2,0),VLOOKUP("R602",TSC!B:C,2,0))),0)</f>
        <v/>
      </c>
      <c r="CF940">
        <f>MAX(BW940-CE940,0)</f>
        <v/>
      </c>
      <c r="CG940">
        <f>IFERROR(IF(OR(RIGHT(INDEX(PIS!P$1:P$500,MATCH(D940,PIS!C$1:C$500)),5)="P10",RIGHT(INDEX(PIS!P$1:P$500,MATCH(D940,PIS!C$1:C$500)),5)="CK"),0,IF(CF940&lt;=5000000,CF940*5%,IF(CF940&lt;=10000000,CF940*10%-250000,IF(CF940&lt;=18000000,CF940*15%-750000,IF(CF940&lt;=32000000,CF940*20%-1650000,IF(CF940&lt;=52000000,CF940*25%-3250000,IF(CF940&lt;=80000000,BH940*30%-5850000,CF940*35%-9850000))))))),0)</f>
        <v/>
      </c>
      <c r="CH940">
        <f>IFERROR(IF(OR(INDEX(PIS!P$1:P$500,MATCH(D940,PIS!C$1:C$500))="LT",INDEX(PIS!P$1:P$500,MATCH(D940,PIS!C$1:C$500))="CK"),0,IF(CF940&lt;2000000,0,CF940*10%)),0)</f>
        <v/>
      </c>
      <c r="CI940">
        <f>IFERROR(INDEX(ADJ!$A$1:$BZ$1000,MATCH(PAYROLL!D940,ADJ!A$1:A$500,0),MATCH(PAYROLL!CI$2,ADJ!$2:$2,0)),0)</f>
        <v/>
      </c>
      <c r="CJ940">
        <f>IFERROR(INDEX(ADJ!$A$1:$BZ$1000,MATCH(PAYROLL!D940,ADJ!A$1:A$500,0),MATCH(PAYROLL!CJ$2,ADJ!$2:$2,0)),0)</f>
        <v/>
      </c>
      <c r="CK940">
        <f>IFERROR(INDEX(ADJ!$A$1:$BZ$1000,MATCH(PAYROLL!D940,ADJ!A$1:A$500,0),MATCH(PAYROLL!CK$2,ADJ!$2:$2,0)),0)</f>
        <v/>
      </c>
      <c r="CL940">
        <f>SUM(CG940:CK940)</f>
        <v/>
      </c>
      <c r="CM940">
        <f>ROUND(SUM(CH940:CK940),0)</f>
        <v/>
      </c>
      <c r="CN940">
        <f>IFERROR(INDEX(CSDA!D$1:D$500,MATCH($CN$2,CSDA!C$1:C$500,0))*INDEX(PIS!V$1:V$500,MATCH(D940,PIS!C$1:C$500))+INDEX(ADJ!$A$1:$BZ$1000,MATCH(PAYROLL!D940,ADJ!A$1:A$500,0),MATCH(PAYROLL!CN$2,ADJ!$2:$2,0)),0)</f>
        <v/>
      </c>
      <c r="CO940">
        <f>IFERROR(INDEX(ADJ!$A$1:$BZ$1000,MATCH(PAYROLL!D940,ADJ!A$1:A$500,0),MATCH(PAYROLL!CO$2,ADJ!$2:$2,0)),0)</f>
        <v/>
      </c>
      <c r="CP940">
        <f>IFERROR(INDEX(ADJ!$A$1:$BZ$1000,MATCH(PAYROLL!D940,ADJ!A$1:A$500,0),MATCH(PAYROLL!CP$2,ADJ!$2:$2,0)),0)</f>
        <v/>
      </c>
      <c r="CQ940">
        <f>BP940-CL940-CI940-CM940-CN940-CO940-CP940-CC940</f>
        <v/>
      </c>
      <c r="CR940">
        <f>IFERROR(IF(RIGHT(INDEX(PIS!O$1:O$500,MATCH(D940,PIS!C$1:C$500,0)),5)="Gross",MIN(U940+V940,VLOOKUP("R700",TSC!B:C,2,0)*VLOOKUP("R101",TSC!B:C,2,0))*(VLOOKUP("T711",TSC!B:C,2,0)+VLOOKUP("T712",TSC!B:C,2,0))%,MIN(T940+V940,VLOOKUP("R700",TSC!B:C,2,0)*VLOOKUP("R101",TSC!B:C,2,0))*(VLOOKUP("T711",TSC!B:C,2,0)+VLOOKUP("T712",TSC!B:C,2,0)+VLOOKUP("R701",TSC!B:C,2,0))%),0)</f>
        <v/>
      </c>
      <c r="CS940">
        <f>IFERROR(IF(RIGHT(INDEX(PIS!O$1:O$500,MATCH(D940,PIS!C$1:C$500,0)),5)="Gross",MIN(U940+V940,VLOOKUP("R700",TSC!B:C,2,0)*VLOOKUP("R101",TSC!B:C,2,0))*(VLOOKUP("T714",TSC!B:C,2,0))%,MIN(T940+V940,VLOOKUP("R700",TSC!B:C,2,0)*VLOOKUP("R101",TSC!B:C,2,0))*(VLOOKUP("T704",TSC!B:C,2,0)+VLOOKUP("T714",TSC!B:C,2,0))%),0)</f>
        <v/>
      </c>
      <c r="CT940">
        <f>IFERROR(IF(RIGHT(INDEX(PIS!O$1:O$500,MATCH(D940,PIS!C$1:C$500,0)),5)="Gross",MIN(U940+V940,VLOOKUP("R700",TSC!B:C,2,0)*VLOOKUP("R101",TSC!B:C,2,0))*VLOOKUP("T705",TSC!B:C,2,0)%,MIN(T940+V940,VLOOKUP("R700",TSC!B:C,2,0)*VLOOKUP("R101",TSC!B:C,2,0))*VLOOKUP("T705",TSC!B:C,2,0)%),0)</f>
        <v/>
      </c>
      <c r="CU940">
        <f>IFERROR(IF(RIGHT(INDEX(PIS!O$1:O$500,MATCH(D940,PIS!C$1:C$500,0)),5)="Gross",MIN(U940+V940,VLOOKUP("R700",TSC!B:C,2,0)*VLOOKUP("R101",TSC!B:C,2,0))*(VLOOKUP("T713",TSC!B:C,2,0))%,MIN(T940+V940,VLOOKUP("R700",TSC!B:C,2,0)*VLOOKUP("R101",TSC!B:C,2,0))*(VLOOKUP("T713",TSC!B:C,2,0))%),0)</f>
        <v/>
      </c>
      <c r="CV940">
        <f>IFERROR(INDEX(ADJ!$A$1:$BZ$1000,MATCH(PAYROLL!D940,ADJ!A$1:A$500,0),MATCH(PAYROLL!CV$2,ADJ!$2:$2,0)),0)</f>
        <v/>
      </c>
      <c r="CW940">
        <f>IFERROR(INDEX(ADJ!$A$1:$BZ$1000,MATCH(PAYROLL!D940,ADJ!A$1:A$500,0),MATCH(PAYROLL!CW$2,ADJ!$2:$2,0)),0)</f>
        <v/>
      </c>
      <c r="CX940">
        <f>SUM(CR940:CW940)</f>
        <v/>
      </c>
      <c r="CY940">
        <f>ROUND(IF(CR940&gt;0,T940+V940*VLOOKUP("R202",TSC!$B$1:$C$500,2,0),0),0)</f>
        <v/>
      </c>
      <c r="CZ940">
        <f>IFERROR(INDEX(CSDA!D$1:D$500,MATCH($CZ$2,CSDA!C$1:C$500,0)),0)</f>
        <v/>
      </c>
      <c r="DA940">
        <f>ROUND(T940*0.7%,0)</f>
        <v/>
      </c>
      <c r="DB940">
        <f>ROUND(T940/12,0)</f>
        <v/>
      </c>
      <c r="DC940">
        <f ref="DC940" t="array">IFERROR(INDEX(CSDA!D$1:D$500,MATCH("Trích giữ"&amp;PAYROLL!DC$2,CSDA!A$1:A$500&amp;CSDA!C$1:C$500,0)),0)</f>
        <v/>
      </c>
      <c r="DD940">
        <f ref="DD940" t="array">IFERROR(INDEX(CSDA!D$1:D$500,MATCH("Trích giữ"&amp;PAYROLL!DD$2,CSDA!A$1:A$500&amp;CSDA!C$1:C$500,0)),0)</f>
        <v/>
      </c>
      <c r="DE940">
        <f ref="DE940" t="array">IFERROR(INDEX(CSDA!D$1:D$500,MATCH("Trích giữ"&amp;PAYROLL!DE$2,CSDA!A$1:A$500&amp;CSDA!C$1:C$500,0)),0)</f>
        <v/>
      </c>
      <c r="DF940">
        <f>IFERROR(INDEX(CSDA!D$1:D$500,MATCH(PAYROLL!DF$2,CSDA!C$1:C$500,0)),0)</f>
        <v/>
      </c>
      <c r="DG940">
        <f ref="DG940" t="array">IFERROR(INDEX(CSDA!D$1:D$500,MATCH("Trích giữ"&amp;PAYROLL!DG$2,CSDA!A$1:A$500&amp;CSDA!C$1:C$500,0)),0)</f>
        <v/>
      </c>
      <c r="DH940">
        <f>ROUND(T940/26,0)</f>
        <v/>
      </c>
      <c r="DI940">
        <f ref="DI940" t="array">IFERROR(INDEX(CSDA!D$1:D$500,MATCH("Trích giữ"&amp;PAYROLL!DI$2,CSDA!A$1:A$500&amp;CSDA!C$1:C$500,0)),0)</f>
        <v/>
      </c>
      <c r="DJ940">
        <f>IF(U940=0,T940*21.5%-BL940,0)</f>
        <v/>
      </c>
      <c r="DK940">
        <f ref="DK940" t="array">IFERROR(INDEX(CSDA!D$1:D$500,MATCH("Trích giữ"&amp;PAYROLL!DK$2,CSDA!A$1:A$500&amp;CSDA!C$1:C$500,0)),0)</f>
        <v/>
      </c>
      <c r="DL940">
        <f>IFERROR(INDEX(CSDA!D$1:D$500,MATCH(PAYROLL!DL$2,CSDA!C$1:C$500,0))/12,0)</f>
        <v/>
      </c>
      <c r="DM940">
        <f>SUM(DB940:DL940)</f>
        <v/>
      </c>
      <c r="DN940">
        <f>IFERROR(INDEX(ADJ!$A$1:$BZ$1000,MATCH(PAYROLL!D940,ADJ!A$1:A$500,0),MATCH(PAYROLL!DN$2,ADJ!$2:$2,0)),0)</f>
        <v/>
      </c>
      <c r="DO940">
        <f>IFERROR(SUM(BP940,DM940:DN940,CX940:DA940)-DT940,0)</f>
        <v/>
      </c>
      <c r="DP940">
        <f ref="DP940" t="array">SUM(BW940*IFERROR(INDEX(CSDA!D$1:D$500,MATCH(BW$2,CSDA!C$1:C$500,0)),0)%,CX940*IFERROR(INDEX(CSDA!D$1:D$500,MATCH(CX$2,CSDA!C$1:C$500,0)),0)%,DA940*IFERROR(INDEX(CSDA!D$1:D$500,MATCH(DA$2,CSDA!C$1:C$500,0)),0)%,DB940*IFERROR(INDEX(CSDA!D$1:D$500,MATCH(DB$2,CSDA!C$1:C$500,0)),0)%,DF940*IFERROR(INDEX(CSDA!D$1:D$500,MATCH("Phí dịch vụ"&amp;PAYROLL!DF$2,CSDA!A$1:A$500&amp;CSDA!C$1:C$500,0)),0)%,DC940*IFERROR(INDEX(CSDA!D$1:D$500,MATCH("Phí dịch vụ"&amp;PAYROLL!DC$2,CSDA!A$1:A$500&amp;CSDA!C$1:C$500,0)),0)%,DH940*IFERROR(INDEX(CSDA!D$1:D$500,MATCH("Phí dịch vụ"&amp;PAYROLL!DH$2,CSDA!A$1:A$500&amp;CSDA!C$1:C$500,0)),0)%,DJ940*IFERROR(INDEX(CSDA!D$1:D$500,MATCH("Phí dịch vụ"&amp;PAYROLL!DJ$2,CSDA!A$1:A$500&amp;CSDA!C$1:C$500,0)),0)%,BN940*IFERROR(INDEX(CSDA!D$1:D$500,MATCH(BN$2,CSDA!C$1:C$500,0)),0)%)-BN940*7%</f>
        <v/>
      </c>
      <c r="DQ940">
        <f>IFERROR(INDEX(ADJ!$A$1:$BZ$1000,MATCH(PAYROLL!D940,ADJ!A$1:A$500,0),MATCH(PAYROLL!DQ$2,ADJ!$2:$2,0)),0)</f>
        <v/>
      </c>
      <c r="DR940">
        <f>IFERROR(INDEX(ADJ!$A$1:$BZ$1000,MATCH(PAYROLL!D940,ADJ!A$1:A$500,0),MATCH(PAYROLL!DR$2,ADJ!$2:$2,0)),0)</f>
        <v/>
      </c>
      <c r="DS940">
        <f>SUM(DP940:DR940)</f>
        <v/>
      </c>
      <c r="DT940">
        <f>EK940</f>
        <v/>
      </c>
      <c r="DU940">
        <f>SUM(DO940:DR940)</f>
        <v/>
      </c>
      <c r="DV940">
        <f>ROUND(DU940*0.1,0)</f>
        <v/>
      </c>
      <c r="DW940">
        <f>DU940+DV940</f>
        <v/>
      </c>
      <c r="DZ940">
        <f>IFERROR(INDEX(ADJ!$A$1:$BZ$1000,MATCH(PAYROLL!$D940,ADJ!A$1:A$500,0),MATCH(PAYROLL!DZ$2,ADJ!$2:$2,0)),0)</f>
        <v/>
      </c>
      <c r="EA940">
        <f>IFERROR(INDEX(ADJ!$A$1:$BZ$1000,MATCH(PAYROLL!$D940,ADJ!A$1:A$500,0),MATCH(PAYROLL!EA$2,ADJ!$2:$2,0)),0)</f>
        <v/>
      </c>
      <c r="EB940">
        <f>IFERROR(INDEX(ADJ!$A$1:$BZ$1000,MATCH(PAYROLL!$D940,ADJ!A$1:A$500,0),MATCH(PAYROLL!EB$2,ADJ!$2:$2,0)),0)</f>
        <v/>
      </c>
      <c r="EC940">
        <f>IFERROR(INDEX(ADJ!$A$1:$BZ$1000,MATCH(PAYROLL!$D940,ADJ!A$1:A$500,0),MATCH(PAYROLL!EC$2,ADJ!$2:$2,0)),0)</f>
        <v/>
      </c>
      <c r="ED940">
        <f>IFERROR(INDEX(ADJ!$A$1:$BZ$1000,MATCH(PAYROLL!$D940,ADJ!A$1:A$500,0),MATCH(PAYROLL!ED$2,ADJ!$2:$2,0)),0)</f>
        <v/>
      </c>
      <c r="EE940">
        <f>IFERROR(INDEX(ADJ!$A$1:$BZ$1000,MATCH(PAYROLL!$D940,ADJ!A$1:A$500,0),MATCH(PAYROLL!EE$2,ADJ!$2:$2,0)),0)</f>
        <v/>
      </c>
      <c r="EF940">
        <f>IFERROR(INDEX(ADJ!$A$1:$BZ$1000,MATCH(PAYROLL!$D940,ADJ!A$1:A$500,0),MATCH(PAYROLL!EF$2,ADJ!$2:$2,0)),0)</f>
        <v/>
      </c>
      <c r="EG940">
        <f>IFERROR(INDEX(ADJ!$A$1:$BZ$1000,MATCH(PAYROLL!$D940,ADJ!A$1:A$500,0),MATCH(PAYROLL!EG$2,ADJ!$2:$2,0)),0)</f>
        <v/>
      </c>
      <c r="EH940">
        <f>IFERROR(INDEX(ADJ!$A$1:$BZ$1000,MATCH(PAYROLL!$D940,ADJ!A$1:A$500,0),MATCH(PAYROLL!EH$2,ADJ!$2:$2,0)),0)</f>
        <v/>
      </c>
      <c r="EI940">
        <f>IFERROR(INDEX(ADJ!$A$1:$BZ$1000,MATCH(PAYROLL!D940,ADJ!A$1:A$500,0),MATCH(PAYROLL!EI$2,ADJ!$2:$2,0)),0)</f>
        <v/>
      </c>
      <c r="EJ940">
        <f>IFERROR(INDEX(ADJ!$A$1:$BZ$1000,MATCH(PAYROLL!$D940,ADJ!A$1:A$500,0),MATCH(PAYROLL!EJ$2,ADJ!$2:$2,0)),0)</f>
        <v/>
      </c>
      <c r="EK940">
        <f>SUM(DZ940:EJ940)</f>
        <v/>
      </c>
    </row>
    <row r="941">
      <c r="A941" t="n">
        <v>939</v>
      </c>
      <c r="B941" t="inlineStr">
        <is>
          <t>Hà Trấn Bằng</t>
        </is>
      </c>
      <c r="D941" t="inlineStr">
        <is>
          <t>150201-02</t>
        </is>
      </c>
      <c r="S941">
        <f>IFERROR(INDEX(PIS!$A$1:$BZ$1000,MATCH($D941,PIS!C$1:C$500,0),MATCH("Lương CB tháng trước",PIS!$1:$1,0)),0)</f>
        <v/>
      </c>
      <c r="T941">
        <f>IFERROR(INDEX(PIS!$A$1:$BZ$1000,MATCH($D941,PIS!C$1:C$500,0),MATCH("Lương CB hiện tại",PIS!$1:$1,0)),0)</f>
        <v/>
      </c>
      <c r="U941">
        <f>IFERROR(INDEX(PIS!$A$1:$BZ$1000,MATCH($D941,PIS!C$1:C$500,0),MATCH("Lương đóng BHBB",PIS!$1:$1,0)),0)</f>
        <v/>
      </c>
      <c r="V941">
        <f>IFERROR(INDEX(PIS!$A$1:$BZ$1000,MATCH($D941,PIS!C$1:C$500,0),MATCH(V$2,PIS!$2:$2,0)),0)</f>
        <v/>
      </c>
      <c r="W941">
        <f>IFERROR(INDEX(PIS!$A$1:$BZ$1000,MATCH($D941,PIS!C$1:C$500,0),MATCH(W$2,PIS!$2:$2,0)),0)</f>
        <v/>
      </c>
      <c r="X941">
        <f>IFERROR(INDEX(PIS!$A$1:$BZ$1000,MATCH($D941,PIS!C$1:C$500,0),MATCH(X$2,PIS!$2:$2,0)),0)</f>
        <v/>
      </c>
      <c r="Y941">
        <f>IFERROR(INDEX(PIS!$A$1:$BZ$1000,MATCH($D941,PIS!C$1:C$500,0),MATCH(Y$2,PIS!$2:$2,0)),0)</f>
        <v/>
      </c>
      <c r="Z941">
        <f>IFERROR(INDEX(PIS!$A$1:$BZ$1000,MATCH($D941,PIS!C$1:C$500,0),MATCH(Z$2,PIS!$2:$2,0)),0)</f>
        <v/>
      </c>
      <c r="AA941">
        <f>IFERROR(INDEX(PIS!$A$1:$BZ$1000,MATCH($D941,PIS!C$1:C$500,0),MATCH(AA$2,PIS!$2:$2,0)),0)</f>
        <v/>
      </c>
      <c r="AB941">
        <f>IFERROR(INDEX(PIS!$A$1:$BZ$1000,MATCH($D941,PIS!C$1:C$500,0),MATCH(AB$2,PIS!$2:$2,0)),0)</f>
        <v/>
      </c>
      <c r="AC941">
        <f>SUM(V941:AB941)</f>
        <v/>
      </c>
      <c r="AD941">
        <f>IFERROR(INDEX(TIMESHEET!$A$1:$AI$5000,MATCH($D941,TIMESHEET!A$1:A$500,0),MATCH("T100",TIMESHEET!$2:$2,0))-2,0)</f>
        <v/>
      </c>
      <c r="AE941">
        <f>IFERROR(INDEX(TIMESHEET!$A$1:$AI$5000,MATCH($D941,TIMESHEET!A$1:A$500,0),MATCH("T202",TIMESHEET!$2:$2,0)),0)</f>
        <v/>
      </c>
      <c r="AF941">
        <f>IFERROR(INDEX(TIMESHEET!$A$1:$AI$5000,MATCH($D941,TIMESHEET!A$1:A$500,0),MATCH("T302",TIMESHEET!$2:$2,0)),0)</f>
        <v/>
      </c>
      <c r="AG941">
        <f>IFERROR(INDEX(TIMESHEET!$A$1:$AI$5000,MATCH($D941,TIMESHEET!A$1:A$500,0),MATCH("T406",TIMESHEET!$2:$2,0)),0)</f>
        <v/>
      </c>
      <c r="AH941">
        <f>AE941+AG941</f>
        <v/>
      </c>
      <c r="AI941">
        <f>IFERROR(INDEX(TIMESHEET!$A$1:$AI$5000,MATCH($D941,TIMESHEET!A$1:A$500,0),MATCH("T701",TIMESHEET!$2:$2,0)),0)</f>
        <v/>
      </c>
      <c r="AJ941">
        <f>IFERROR(INDEX(TIMESHEET!$A$1:$AI$5000,MATCH($D941,TIMESHEET!B$1:B$500,0),MATCH("T320",TIMESHEET!$2:$2,0)),0)</f>
        <v/>
      </c>
      <c r="AK941">
        <f>IFERROR(IF(LEFT(INDEX(PIS!O$1:O$500,MATCH(D941,PIS!C$1:C$500)),1)="M",T941/AD941*SUM(AE941:AG941),T941*AD941),0)</f>
        <v/>
      </c>
      <c r="AL941">
        <f>IFERROR(INDEX(ADJ!$A$1:$BZ$1000,MATCH(PAYROLL!D941,ADJ!A$1:A$500,0),MATCH(PAYROLL!AL$2,ADJ!$2:$2,0)),0)</f>
        <v/>
      </c>
      <c r="AM941">
        <f>SUM(AK941:AL941)</f>
        <v/>
      </c>
      <c r="AN941">
        <f>IFERROR(ROUND(V941/$AD941*$AH941,0),0)</f>
        <v/>
      </c>
      <c r="AO941">
        <f>IFERROR(ROUND(W941/$AD941*$AH941,0),0)</f>
        <v/>
      </c>
      <c r="AP941">
        <f>IFERROR(ROUND(X941/$AD941*$AE941,0),0)</f>
        <v/>
      </c>
      <c r="AQ941">
        <f>IFERROR(ROUND(Y941/$AD941*$AH941,0),0)</f>
        <v/>
      </c>
      <c r="AR941">
        <f>IFERROR(ROUND(Z941/$AD941*$AH941,0),0)</f>
        <v/>
      </c>
      <c r="AS941">
        <f>IFERROR(ROUND(AA941/$AD941*$AH941,0),0)</f>
        <v/>
      </c>
      <c r="AT941">
        <f>IFERROR(IF((AE941+AF941+AG941)&gt;13,AB941,ROUND(AB941/AD941*AH941,0)),0)</f>
        <v/>
      </c>
      <c r="AU941">
        <f>IFERROR(INDEX(ADJ!$A$1:$BZ$1000,MATCH(PAYROLL!D941,ADJ!A$1:A$500,0),MATCH(PAYROLL!AU$2,ADJ!$2:$2,0)),0)</f>
        <v/>
      </c>
      <c r="AV941">
        <f>ROUND(SUM(AN941:AU941),0)</f>
        <v/>
      </c>
      <c r="AW941">
        <f>IFERROR(INDEX(TIMESHEET!$A$1:$AI$5000,MATCH(PAYROLL!D941,TIMESHEET!A$1:A$500,0),MATCH("T620",TIMESHEET!$2:$2,0)),0)</f>
        <v/>
      </c>
      <c r="AX941">
        <f>IFERROR(INDEX(TIMESHEET!$A$1:$AI$5000,MATCH(PAYROLL!D941,TIMESHEET!A$1:A$500,0),MATCH("T601",TIMESHEET!$2:$2,0)),0)</f>
        <v/>
      </c>
      <c r="AY941">
        <f>IFERROR(INDEX(TIMESHEET!$A$1:$AI$5000,MATCH(PAYROLL!D941,TIMESHEET!A$1:A$500,0),MATCH("T602",TIMESHEET!$2:$2,0)),0)</f>
        <v/>
      </c>
      <c r="AZ941">
        <f>IFERROR(INDEX(TIMESHEET!$A$1:$AI$5000,MATCH(PAYROLL!D941,TIMESHEET!A$1:A$500,0),MATCH("T603",TIMESHEET!$2:$2,0)),0)</f>
        <v/>
      </c>
      <c r="BA941">
        <f>IFERROR(INDEX(TIMESHEET!$A$1:$AI$5000,MATCH(PAYROLL!D941,TIMESHEET!A$1:A$500,0),MATCH("T611",TIMESHEET!$2:$2,0)),0)</f>
        <v/>
      </c>
      <c r="BB941">
        <f>IFERROR(INDEX(TIMESHEET!$A$1:$AI$5000,MATCH(PAYROLL!D941,TIMESHEET!A$1:A$500,0),MATCH("T612",TIMESHEET!$2:$2,0)),0)</f>
        <v/>
      </c>
      <c r="BC941">
        <f>IFERROR(INDEX(TIMESHEET!$A$1:$AI$5000,MATCH(PAYROLL!D941,TIMESHEET!A$1:A$500,0),MATCH("T613",TIMESHEET!$2:$2,0)),0)</f>
        <v/>
      </c>
      <c r="BD941">
        <f>IFERROR(INDEX(TIMESHEET!$A$1:$AI$5000,MATCH(PAYROLL!D941,TIMESHEET!A$1:A$500,0),MATCH("T500",TIMESHEET!$2:$2,0)),0)</f>
        <v/>
      </c>
      <c r="BE941">
        <f>IFERROR(IF(LEFT(INDEX(PIS!O$1:O$500,MATCH(D941,PIS!C$1:C$500)),1)="M",T941/AD941/8*(AW941+AX941*1.5+AY941*2+AZ941*3+BA941*2.1+BB941*2.7+BC941*3.9+BD941*0.3),T941/8*(AW941+AX941*1.5+AY941*2+AZ941*3+BA941*2.1+BB941*2.7+BC941*3.9+BD941*0.3)),0)</f>
        <v/>
      </c>
      <c r="BF941">
        <f>IFERROR(INDEX(ADJ!$A$1:$BZ$1000,MATCH(PAYROLL!$D941,ADJ!A$1:A$500,0),MATCH(PAYROLL!BF$2,ADJ!$2:$2,0)),0)</f>
        <v/>
      </c>
      <c r="BG941">
        <f>IFERROR(INDEX(ADJ!$A$1:$BZ$1000,MATCH(PAYROLL!D941,ADJ!A$1:A$500,0),MATCH(PAYROLL!BG$2,ADJ!$2:$2,0)),0)</f>
        <v/>
      </c>
      <c r="BH941">
        <f>IFERROR(INDEX(ADJ!$A$1:$BZ$1000,MATCH(PAYROLL!D941,ADJ!A$1:A$500,0),MATCH(PAYROLL!BH$2,ADJ!$2:$2,0)),0)</f>
        <v/>
      </c>
      <c r="BI941">
        <f>IFERROR(INDEX(ADJ!$A$1:$BZ$1000,MATCH(PAYROLL!D941,ADJ!A$1:A$500,0),MATCH(PAYROLL!BI$2,ADJ!$2:$2,0)),0)</f>
        <v/>
      </c>
      <c r="BJ941">
        <f>IFERROR(INDEX(ADJ!$A$1:$BZ$1000,MATCH(PAYROLL!D941,ADJ!A$1:A$500,0),MATCH(PAYROLL!BJ$2,ADJ!$2:$2,0)),0)</f>
        <v/>
      </c>
      <c r="BK941">
        <f>SUM(BF941:BJ941)</f>
        <v/>
      </c>
      <c r="BL941">
        <f>IFERROR(INDEX(ADJ!$A$1:$BZ$1000,MATCH(PAYROLL!D941,ADJ!A$1:A$500,0),MATCH(PAYROLL!BL$2,ADJ!$2:$2,0)),0)</f>
        <v/>
      </c>
      <c r="BM941">
        <f>IFERROR(INDEX(ADJ!$A$1:$BZ$1000,MATCH(PAYROLL!D941,ADJ!A$1:A$500,0),MATCH(PAYROLL!BM$2,ADJ!$2:$2,0)),0)</f>
        <v/>
      </c>
      <c r="BN941">
        <f>IFERROR(INDEX(ADJ!$A$1:$BZ$1000,MATCH(PAYROLL!D941,ADJ!A$1:A$500,0),MATCH(PAYROLL!BN$2,ADJ!$2:$2,0)),0)</f>
        <v/>
      </c>
      <c r="BO941">
        <f>IFERROR(INDEX(ADJ!$A$1:$BZ$1000,MATCH(PAYROLL!D941,ADJ!A$1:A$500,0),MATCH(PAYROLL!BO$2,ADJ!$2:$2,0)),0)</f>
        <v/>
      </c>
      <c r="BP941">
        <f>SUM(AM941,AV941,BE941,BK941,BL941:BO941)</f>
        <v/>
      </c>
      <c r="BQ941">
        <f>BO941</f>
        <v/>
      </c>
      <c r="BR941">
        <f>IFERROR(ROUND(IF(LEFT(INDEX(PIS!O$1:O$500,MATCH(D941,PIS!C$1:C$500)),1)="D",T941/8*(BD941*0.3),IF(LEFT(INDEX(PIS!O$1:O$500,MATCH(D941,PIS!C$1:C$500)),1)="H",T941*($BD941*0.3),T941/$AD941/8*($BD941*0.3))),0),0)</f>
        <v/>
      </c>
      <c r="BS941">
        <f>IF(AP941&lt;1,0,MIN(AP941,730000))</f>
        <v/>
      </c>
      <c r="BT941">
        <f>IFERROR(ROUND((BE941-SUM(AW941:BC941)*T941/AD941/8),0)-BR941,0)</f>
        <v/>
      </c>
      <c r="BU941">
        <f>AO941</f>
        <v/>
      </c>
      <c r="BV941">
        <f>SUM(BQ941:BU941)</f>
        <v/>
      </c>
      <c r="BW941">
        <f>BP941-BV941</f>
        <v/>
      </c>
      <c r="BX941">
        <f>IFERROR(IF(RIGHT(INDEX(PIS!O$1:O$500,MATCH(D941,PIS!C$1:C$500)),5)="Gross",MIN(U941+V941,VLOOKUP("R700",TSC!B:C,2,0)*VLOOKUP("R101",TSC!B:C,2,0))*VLOOKUP("R701",TSC!B:C,2,0)%,0),0)</f>
        <v/>
      </c>
      <c r="BY941">
        <f>IFERROR(IF(RIGHT(INDEX(PIS!O$1:O$500,MATCH(D941,PIS!C$1:C$500)),5)="Gross",MIN(U941+V941,VLOOKUP("R700",TSC!B:C,2,0)*VLOOKUP("R101",TSC!B:C,2,0))*VLOOKUP("T704",TSC!B:C,2,0)%,0),0)</f>
        <v/>
      </c>
      <c r="BZ941">
        <f>IFERROR(IF(RIGHT(INDEX(PIS!O$1:O$500,MATCH(D941,PIS!C$1:C$500)),5)="Gross",MIN(U941+V941,VLOOKUP("R700",TSC!B:C,2,0)*VLOOKUP("1",TSC!F:G,2,0))*VLOOKUP("T705",TSC!B:C,2,0)%,0),0)</f>
        <v/>
      </c>
      <c r="CA941">
        <f>IFERROR(INDEX(ADJ!$A$1:$BZ$1000,MATCH(PAYROLL!D941,ADJ!A$1:A$500,0),MATCH(PAYROLL!CA$2,ADJ!$2:$2,0)),0)</f>
        <v/>
      </c>
      <c r="CB941">
        <f>IFERROR(INDEX(ADJ!$A$1:$BZ$1000,MATCH(PAYROLL!D941,ADJ!A$1:A$500,0),MATCH(PAYROLL!CB$2,ADJ!$2:$2,0)),0)</f>
        <v/>
      </c>
      <c r="CC941">
        <f>SUM(BX941:CB941)</f>
        <v/>
      </c>
      <c r="CD941">
        <f>IFERROR(INDEX(PIS!$A$1:$BZ$1000,MATCH(PAYROLL!D941,PIS!C$1:C$500,0),MATCH(PAYROLL!CD$1,PIS!$1:$1,0)),0)</f>
        <v/>
      </c>
      <c r="CE941">
        <f>IFERROR(IF(OR(INDEX(PIS!P$1:P$500,MATCH(D941,PIS!C$1:C$500,0))="LT2",INDEX(PIS!P$1:P$500,MATCH(D941,PIS!C$1:C$500,0))="P10"),0,SUM(CC941,CD941*VLOOKUP("R601",TSC!B:C,2,0),VLOOKUP("R602",TSC!B:C,2,0))),0)</f>
        <v/>
      </c>
      <c r="CF941">
        <f>MAX(BW941-CE941,0)</f>
        <v/>
      </c>
      <c r="CG941">
        <f>IFERROR(IF(OR(RIGHT(INDEX(PIS!P$1:P$500,MATCH(D941,PIS!C$1:C$500)),5)="P10",RIGHT(INDEX(PIS!P$1:P$500,MATCH(D941,PIS!C$1:C$500)),5)="CK"),0,IF(CF941&lt;=5000000,CF941*5%,IF(CF941&lt;=10000000,CF941*10%-250000,IF(CF941&lt;=18000000,CF941*15%-750000,IF(CF941&lt;=32000000,CF941*20%-1650000,IF(CF941&lt;=52000000,CF941*25%-3250000,IF(CF941&lt;=80000000,BH941*30%-5850000,CF941*35%-9850000))))))),0)</f>
        <v/>
      </c>
      <c r="CH941">
        <f>IFERROR(IF(OR(INDEX(PIS!P$1:P$500,MATCH(D941,PIS!C$1:C$500))="LT",INDEX(PIS!P$1:P$500,MATCH(D941,PIS!C$1:C$500))="CK"),0,IF(CF941&lt;2000000,0,CF941*10%)),0)</f>
        <v/>
      </c>
      <c r="CI941">
        <f>IFERROR(INDEX(ADJ!$A$1:$BZ$1000,MATCH(PAYROLL!D941,ADJ!A$1:A$500,0),MATCH(PAYROLL!CI$2,ADJ!$2:$2,0)),0)</f>
        <v/>
      </c>
      <c r="CJ941">
        <f>IFERROR(INDEX(ADJ!$A$1:$BZ$1000,MATCH(PAYROLL!D941,ADJ!A$1:A$500,0),MATCH(PAYROLL!CJ$2,ADJ!$2:$2,0)),0)</f>
        <v/>
      </c>
      <c r="CK941">
        <f>IFERROR(INDEX(ADJ!$A$1:$BZ$1000,MATCH(PAYROLL!D941,ADJ!A$1:A$500,0),MATCH(PAYROLL!CK$2,ADJ!$2:$2,0)),0)</f>
        <v/>
      </c>
      <c r="CL941">
        <f>SUM(CG941:CK941)</f>
        <v/>
      </c>
      <c r="CM941">
        <f>ROUND(SUM(CH941:CK941),0)</f>
        <v/>
      </c>
      <c r="CN941">
        <f>IFERROR(INDEX(CSDA!D$1:D$500,MATCH($CN$2,CSDA!C$1:C$500,0))*INDEX(PIS!V$1:V$500,MATCH(D941,PIS!C$1:C$500))+INDEX(ADJ!$A$1:$BZ$1000,MATCH(PAYROLL!D941,ADJ!A$1:A$500,0),MATCH(PAYROLL!CN$2,ADJ!$2:$2,0)),0)</f>
        <v/>
      </c>
      <c r="CO941">
        <f>IFERROR(INDEX(ADJ!$A$1:$BZ$1000,MATCH(PAYROLL!D941,ADJ!A$1:A$500,0),MATCH(PAYROLL!CO$2,ADJ!$2:$2,0)),0)</f>
        <v/>
      </c>
      <c r="CP941">
        <f>IFERROR(INDEX(ADJ!$A$1:$BZ$1000,MATCH(PAYROLL!D941,ADJ!A$1:A$500,0),MATCH(PAYROLL!CP$2,ADJ!$2:$2,0)),0)</f>
        <v/>
      </c>
      <c r="CQ941">
        <f>BP941-CL941-CI941-CM941-CN941-CO941-CP941-CC941</f>
        <v/>
      </c>
      <c r="CR941">
        <f>IFERROR(IF(RIGHT(INDEX(PIS!O$1:O$500,MATCH(D941,PIS!C$1:C$500,0)),5)="Gross",MIN(U941+V941,VLOOKUP("R700",TSC!B:C,2,0)*VLOOKUP("R101",TSC!B:C,2,0))*(VLOOKUP("T711",TSC!B:C,2,0)+VLOOKUP("T712",TSC!B:C,2,0))%,MIN(T941+V941,VLOOKUP("R700",TSC!B:C,2,0)*VLOOKUP("R101",TSC!B:C,2,0))*(VLOOKUP("T711",TSC!B:C,2,0)+VLOOKUP("T712",TSC!B:C,2,0)+VLOOKUP("R701",TSC!B:C,2,0))%),0)</f>
        <v/>
      </c>
      <c r="CS941">
        <f>IFERROR(IF(RIGHT(INDEX(PIS!O$1:O$500,MATCH(D941,PIS!C$1:C$500,0)),5)="Gross",MIN(U941+V941,VLOOKUP("R700",TSC!B:C,2,0)*VLOOKUP("R101",TSC!B:C,2,0))*(VLOOKUP("T714",TSC!B:C,2,0))%,MIN(T941+V941,VLOOKUP("R700",TSC!B:C,2,0)*VLOOKUP("R101",TSC!B:C,2,0))*(VLOOKUP("T704",TSC!B:C,2,0)+VLOOKUP("T714",TSC!B:C,2,0))%),0)</f>
        <v/>
      </c>
      <c r="CT941">
        <f>IFERROR(IF(RIGHT(INDEX(PIS!O$1:O$500,MATCH(D941,PIS!C$1:C$500,0)),5)="Gross",MIN(U941+V941,VLOOKUP("R700",TSC!B:C,2,0)*VLOOKUP("R101",TSC!B:C,2,0))*VLOOKUP("T705",TSC!B:C,2,0)%,MIN(T941+V941,VLOOKUP("R700",TSC!B:C,2,0)*VLOOKUP("R101",TSC!B:C,2,0))*VLOOKUP("T705",TSC!B:C,2,0)%),0)</f>
        <v/>
      </c>
      <c r="CU941">
        <f>IFERROR(IF(RIGHT(INDEX(PIS!O$1:O$500,MATCH(D941,PIS!C$1:C$500,0)),5)="Gross",MIN(U941+V941,VLOOKUP("R700",TSC!B:C,2,0)*VLOOKUP("R101",TSC!B:C,2,0))*(VLOOKUP("T713",TSC!B:C,2,0))%,MIN(T941+V941,VLOOKUP("R700",TSC!B:C,2,0)*VLOOKUP("R101",TSC!B:C,2,0))*(VLOOKUP("T713",TSC!B:C,2,0))%),0)</f>
        <v/>
      </c>
      <c r="CV941">
        <f>IFERROR(INDEX(ADJ!$A$1:$BZ$1000,MATCH(PAYROLL!D941,ADJ!A$1:A$500,0),MATCH(PAYROLL!CV$2,ADJ!$2:$2,0)),0)</f>
        <v/>
      </c>
      <c r="CW941">
        <f>IFERROR(INDEX(ADJ!$A$1:$BZ$1000,MATCH(PAYROLL!D941,ADJ!A$1:A$500,0),MATCH(PAYROLL!CW$2,ADJ!$2:$2,0)),0)</f>
        <v/>
      </c>
      <c r="CX941">
        <f>SUM(CR941:CW941)</f>
        <v/>
      </c>
      <c r="CY941">
        <f>ROUND(IF(CR941&gt;0,T941+V941*VLOOKUP("R202",TSC!$B$1:$C$500,2,0),0),0)</f>
        <v/>
      </c>
      <c r="CZ941">
        <f>IFERROR(INDEX(CSDA!D$1:D$500,MATCH($CZ$2,CSDA!C$1:C$500,0)),0)</f>
        <v/>
      </c>
      <c r="DA941">
        <f>ROUND(T941*0.7%,0)</f>
        <v/>
      </c>
      <c r="DB941">
        <f>ROUND(T941/12,0)</f>
        <v/>
      </c>
      <c r="DC941">
        <f ref="DC941" t="array">IFERROR(INDEX(CSDA!D$1:D$500,MATCH("Trích giữ"&amp;PAYROLL!DC$2,CSDA!A$1:A$500&amp;CSDA!C$1:C$500,0)),0)</f>
        <v/>
      </c>
      <c r="DD941">
        <f ref="DD941" t="array">IFERROR(INDEX(CSDA!D$1:D$500,MATCH("Trích giữ"&amp;PAYROLL!DD$2,CSDA!A$1:A$500&amp;CSDA!C$1:C$500,0)),0)</f>
        <v/>
      </c>
      <c r="DE941">
        <f ref="DE941" t="array">IFERROR(INDEX(CSDA!D$1:D$500,MATCH("Trích giữ"&amp;PAYROLL!DE$2,CSDA!A$1:A$500&amp;CSDA!C$1:C$500,0)),0)</f>
        <v/>
      </c>
      <c r="DF941">
        <f>IFERROR(INDEX(CSDA!D$1:D$500,MATCH(PAYROLL!DF$2,CSDA!C$1:C$500,0)),0)</f>
        <v/>
      </c>
      <c r="DG941">
        <f ref="DG941" t="array">IFERROR(INDEX(CSDA!D$1:D$500,MATCH("Trích giữ"&amp;PAYROLL!DG$2,CSDA!A$1:A$500&amp;CSDA!C$1:C$500,0)),0)</f>
        <v/>
      </c>
      <c r="DH941">
        <f>ROUND(T941/26,0)</f>
        <v/>
      </c>
      <c r="DI941">
        <f ref="DI941" t="array">IFERROR(INDEX(CSDA!D$1:D$500,MATCH("Trích giữ"&amp;PAYROLL!DI$2,CSDA!A$1:A$500&amp;CSDA!C$1:C$500,0)),0)</f>
        <v/>
      </c>
      <c r="DJ941">
        <f>IF(U941=0,T941*21.5%-BL941,0)</f>
        <v/>
      </c>
      <c r="DK941">
        <f ref="DK941" t="array">IFERROR(INDEX(CSDA!D$1:D$500,MATCH("Trích giữ"&amp;PAYROLL!DK$2,CSDA!A$1:A$500&amp;CSDA!C$1:C$500,0)),0)</f>
        <v/>
      </c>
      <c r="DL941">
        <f>IFERROR(INDEX(CSDA!D$1:D$500,MATCH(PAYROLL!DL$2,CSDA!C$1:C$500,0))/12,0)</f>
        <v/>
      </c>
      <c r="DM941">
        <f>SUM(DB941:DL941)</f>
        <v/>
      </c>
      <c r="DN941">
        <f>IFERROR(INDEX(ADJ!$A$1:$BZ$1000,MATCH(PAYROLL!D941,ADJ!A$1:A$500,0),MATCH(PAYROLL!DN$2,ADJ!$2:$2,0)),0)</f>
        <v/>
      </c>
      <c r="DO941">
        <f>IFERROR(SUM(BP941,DM941:DN941,CX941:DA941)-DT941,0)</f>
        <v/>
      </c>
      <c r="DP941">
        <f ref="DP941" t="array">SUM(BW941*IFERROR(INDEX(CSDA!D$1:D$500,MATCH(BW$2,CSDA!C$1:C$500,0)),0)%,CX941*IFERROR(INDEX(CSDA!D$1:D$500,MATCH(CX$2,CSDA!C$1:C$500,0)),0)%,DA941*IFERROR(INDEX(CSDA!D$1:D$500,MATCH(DA$2,CSDA!C$1:C$500,0)),0)%,DB941*IFERROR(INDEX(CSDA!D$1:D$500,MATCH(DB$2,CSDA!C$1:C$500,0)),0)%,DF941*IFERROR(INDEX(CSDA!D$1:D$500,MATCH("Phí dịch vụ"&amp;PAYROLL!DF$2,CSDA!A$1:A$500&amp;CSDA!C$1:C$500,0)),0)%,DC941*IFERROR(INDEX(CSDA!D$1:D$500,MATCH("Phí dịch vụ"&amp;PAYROLL!DC$2,CSDA!A$1:A$500&amp;CSDA!C$1:C$500,0)),0)%,DH941*IFERROR(INDEX(CSDA!D$1:D$500,MATCH("Phí dịch vụ"&amp;PAYROLL!DH$2,CSDA!A$1:A$500&amp;CSDA!C$1:C$500,0)),0)%,DJ941*IFERROR(INDEX(CSDA!D$1:D$500,MATCH("Phí dịch vụ"&amp;PAYROLL!DJ$2,CSDA!A$1:A$500&amp;CSDA!C$1:C$500,0)),0)%,BN941*IFERROR(INDEX(CSDA!D$1:D$500,MATCH(BN$2,CSDA!C$1:C$500,0)),0)%)-BN941*7%</f>
        <v/>
      </c>
      <c r="DQ941">
        <f>IFERROR(INDEX(ADJ!$A$1:$BZ$1000,MATCH(PAYROLL!D941,ADJ!A$1:A$500,0),MATCH(PAYROLL!DQ$2,ADJ!$2:$2,0)),0)</f>
        <v/>
      </c>
      <c r="DR941">
        <f>IFERROR(INDEX(ADJ!$A$1:$BZ$1000,MATCH(PAYROLL!D941,ADJ!A$1:A$500,0),MATCH(PAYROLL!DR$2,ADJ!$2:$2,0)),0)</f>
        <v/>
      </c>
      <c r="DS941">
        <f>SUM(DP941:DR941)</f>
        <v/>
      </c>
      <c r="DT941">
        <f>EK941</f>
        <v/>
      </c>
      <c r="DU941">
        <f>SUM(DO941:DR941)</f>
        <v/>
      </c>
      <c r="DV941">
        <f>ROUND(DU941*0.1,0)</f>
        <v/>
      </c>
      <c r="DW941">
        <f>DU941+DV941</f>
        <v/>
      </c>
      <c r="DZ941">
        <f>IFERROR(INDEX(ADJ!$A$1:$BZ$1000,MATCH(PAYROLL!$D941,ADJ!A$1:A$500,0),MATCH(PAYROLL!DZ$2,ADJ!$2:$2,0)),0)</f>
        <v/>
      </c>
      <c r="EA941">
        <f>IFERROR(INDEX(ADJ!$A$1:$BZ$1000,MATCH(PAYROLL!$D941,ADJ!A$1:A$500,0),MATCH(PAYROLL!EA$2,ADJ!$2:$2,0)),0)</f>
        <v/>
      </c>
      <c r="EB941">
        <f>IFERROR(INDEX(ADJ!$A$1:$BZ$1000,MATCH(PAYROLL!$D941,ADJ!A$1:A$500,0),MATCH(PAYROLL!EB$2,ADJ!$2:$2,0)),0)</f>
        <v/>
      </c>
      <c r="EC941">
        <f>IFERROR(INDEX(ADJ!$A$1:$BZ$1000,MATCH(PAYROLL!$D941,ADJ!A$1:A$500,0),MATCH(PAYROLL!EC$2,ADJ!$2:$2,0)),0)</f>
        <v/>
      </c>
      <c r="ED941">
        <f>IFERROR(INDEX(ADJ!$A$1:$BZ$1000,MATCH(PAYROLL!$D941,ADJ!A$1:A$500,0),MATCH(PAYROLL!ED$2,ADJ!$2:$2,0)),0)</f>
        <v/>
      </c>
      <c r="EE941">
        <f>IFERROR(INDEX(ADJ!$A$1:$BZ$1000,MATCH(PAYROLL!$D941,ADJ!A$1:A$500,0),MATCH(PAYROLL!EE$2,ADJ!$2:$2,0)),0)</f>
        <v/>
      </c>
      <c r="EF941">
        <f>IFERROR(INDEX(ADJ!$A$1:$BZ$1000,MATCH(PAYROLL!$D941,ADJ!A$1:A$500,0),MATCH(PAYROLL!EF$2,ADJ!$2:$2,0)),0)</f>
        <v/>
      </c>
      <c r="EG941">
        <f>IFERROR(INDEX(ADJ!$A$1:$BZ$1000,MATCH(PAYROLL!$D941,ADJ!A$1:A$500,0),MATCH(PAYROLL!EG$2,ADJ!$2:$2,0)),0)</f>
        <v/>
      </c>
      <c r="EH941">
        <f>IFERROR(INDEX(ADJ!$A$1:$BZ$1000,MATCH(PAYROLL!$D941,ADJ!A$1:A$500,0),MATCH(PAYROLL!EH$2,ADJ!$2:$2,0)),0)</f>
        <v/>
      </c>
      <c r="EI941">
        <f>IFERROR(INDEX(ADJ!$A$1:$BZ$1000,MATCH(PAYROLL!D941,ADJ!A$1:A$500,0),MATCH(PAYROLL!EI$2,ADJ!$2:$2,0)),0)</f>
        <v/>
      </c>
      <c r="EJ941">
        <f>IFERROR(INDEX(ADJ!$A$1:$BZ$1000,MATCH(PAYROLL!$D941,ADJ!A$1:A$500,0),MATCH(PAYROLL!EJ$2,ADJ!$2:$2,0)),0)</f>
        <v/>
      </c>
      <c r="EK941">
        <f>SUM(DZ941:EJ941)</f>
        <v/>
      </c>
    </row>
    <row r="942">
      <c r="A942" t="n">
        <v>940</v>
      </c>
      <c r="B942" t="inlineStr">
        <is>
          <t>Ngân Mã Hữu</t>
        </is>
      </c>
      <c r="D942" t="inlineStr">
        <is>
          <t>150336-02</t>
        </is>
      </c>
      <c r="S942">
        <f>IFERROR(INDEX(PIS!$A$1:$BZ$1000,MATCH($D942,PIS!C$1:C$500,0),MATCH("Lương CB tháng trước",PIS!$1:$1,0)),0)</f>
        <v/>
      </c>
      <c r="T942">
        <f>IFERROR(INDEX(PIS!$A$1:$BZ$1000,MATCH($D942,PIS!C$1:C$500,0),MATCH("Lương CB hiện tại",PIS!$1:$1,0)),0)</f>
        <v/>
      </c>
      <c r="U942">
        <f>IFERROR(INDEX(PIS!$A$1:$BZ$1000,MATCH($D942,PIS!C$1:C$500,0),MATCH("Lương đóng BHBB",PIS!$1:$1,0)),0)</f>
        <v/>
      </c>
      <c r="V942">
        <f>IFERROR(INDEX(PIS!$A$1:$BZ$1000,MATCH($D942,PIS!C$1:C$500,0),MATCH(V$2,PIS!$2:$2,0)),0)</f>
        <v/>
      </c>
      <c r="W942">
        <f>IFERROR(INDEX(PIS!$A$1:$BZ$1000,MATCH($D942,PIS!C$1:C$500,0),MATCH(W$2,PIS!$2:$2,0)),0)</f>
        <v/>
      </c>
      <c r="X942">
        <f>IFERROR(INDEX(PIS!$A$1:$BZ$1000,MATCH($D942,PIS!C$1:C$500,0),MATCH(X$2,PIS!$2:$2,0)),0)</f>
        <v/>
      </c>
      <c r="Y942">
        <f>IFERROR(INDEX(PIS!$A$1:$BZ$1000,MATCH($D942,PIS!C$1:C$500,0),MATCH(Y$2,PIS!$2:$2,0)),0)</f>
        <v/>
      </c>
      <c r="Z942">
        <f>IFERROR(INDEX(PIS!$A$1:$BZ$1000,MATCH($D942,PIS!C$1:C$500,0),MATCH(Z$2,PIS!$2:$2,0)),0)</f>
        <v/>
      </c>
      <c r="AA942">
        <f>IFERROR(INDEX(PIS!$A$1:$BZ$1000,MATCH($D942,PIS!C$1:C$500,0),MATCH(AA$2,PIS!$2:$2,0)),0)</f>
        <v/>
      </c>
      <c r="AB942">
        <f>IFERROR(INDEX(PIS!$A$1:$BZ$1000,MATCH($D942,PIS!C$1:C$500,0),MATCH(AB$2,PIS!$2:$2,0)),0)</f>
        <v/>
      </c>
      <c r="AC942">
        <f>SUM(V942:AB942)</f>
        <v/>
      </c>
      <c r="AD942">
        <f>IFERROR(INDEX(TIMESHEET!$A$1:$AI$5000,MATCH($D942,TIMESHEET!A$1:A$500,0),MATCH("T100",TIMESHEET!$2:$2,0))-2,0)</f>
        <v/>
      </c>
      <c r="AE942">
        <f>IFERROR(INDEX(TIMESHEET!$A$1:$AI$5000,MATCH($D942,TIMESHEET!A$1:A$500,0),MATCH("T202",TIMESHEET!$2:$2,0)),0)</f>
        <v/>
      </c>
      <c r="AF942">
        <f>IFERROR(INDEX(TIMESHEET!$A$1:$AI$5000,MATCH($D942,TIMESHEET!A$1:A$500,0),MATCH("T302",TIMESHEET!$2:$2,0)),0)</f>
        <v/>
      </c>
      <c r="AG942">
        <f>IFERROR(INDEX(TIMESHEET!$A$1:$AI$5000,MATCH($D942,TIMESHEET!A$1:A$500,0),MATCH("T406",TIMESHEET!$2:$2,0)),0)</f>
        <v/>
      </c>
      <c r="AH942">
        <f>AE942+AG942</f>
        <v/>
      </c>
      <c r="AI942">
        <f>IFERROR(INDEX(TIMESHEET!$A$1:$AI$5000,MATCH($D942,TIMESHEET!A$1:A$500,0),MATCH("T701",TIMESHEET!$2:$2,0)),0)</f>
        <v/>
      </c>
      <c r="AJ942">
        <f>IFERROR(INDEX(TIMESHEET!$A$1:$AI$5000,MATCH($D942,TIMESHEET!B$1:B$500,0),MATCH("T320",TIMESHEET!$2:$2,0)),0)</f>
        <v/>
      </c>
      <c r="AK942">
        <f>IFERROR(IF(LEFT(INDEX(PIS!O$1:O$500,MATCH(D942,PIS!C$1:C$500)),1)="M",T942/AD942*SUM(AE942:AG942),T942*AD942),0)</f>
        <v/>
      </c>
      <c r="AL942">
        <f>IFERROR(INDEX(ADJ!$A$1:$BZ$1000,MATCH(PAYROLL!D942,ADJ!A$1:A$500,0),MATCH(PAYROLL!AL$2,ADJ!$2:$2,0)),0)</f>
        <v/>
      </c>
      <c r="AM942">
        <f>SUM(AK942:AL942)</f>
        <v/>
      </c>
      <c r="AN942">
        <f>IFERROR(ROUND(V942/$AD942*$AH942,0),0)</f>
        <v/>
      </c>
      <c r="AO942">
        <f>IFERROR(ROUND(W942/$AD942*$AH942,0),0)</f>
        <v/>
      </c>
      <c r="AP942">
        <f>IFERROR(ROUND(X942/$AD942*$AE942,0),0)</f>
        <v/>
      </c>
      <c r="AQ942">
        <f>IFERROR(ROUND(Y942/$AD942*$AH942,0),0)</f>
        <v/>
      </c>
      <c r="AR942">
        <f>IFERROR(ROUND(Z942/$AD942*$AH942,0),0)</f>
        <v/>
      </c>
      <c r="AS942">
        <f>IFERROR(ROUND(AA942/$AD942*$AH942,0),0)</f>
        <v/>
      </c>
      <c r="AT942">
        <f>IFERROR(IF((AE942+AF942+AG942)&gt;13,AB942,ROUND(AB942/AD942*AH942,0)),0)</f>
        <v/>
      </c>
      <c r="AU942">
        <f>IFERROR(INDEX(ADJ!$A$1:$BZ$1000,MATCH(PAYROLL!D942,ADJ!A$1:A$500,0),MATCH(PAYROLL!AU$2,ADJ!$2:$2,0)),0)</f>
        <v/>
      </c>
      <c r="AV942">
        <f>ROUND(SUM(AN942:AU942),0)</f>
        <v/>
      </c>
      <c r="AW942">
        <f>IFERROR(INDEX(TIMESHEET!$A$1:$AI$5000,MATCH(PAYROLL!D942,TIMESHEET!A$1:A$500,0),MATCH("T620",TIMESHEET!$2:$2,0)),0)</f>
        <v/>
      </c>
      <c r="AX942">
        <f>IFERROR(INDEX(TIMESHEET!$A$1:$AI$5000,MATCH(PAYROLL!D942,TIMESHEET!A$1:A$500,0),MATCH("T601",TIMESHEET!$2:$2,0)),0)</f>
        <v/>
      </c>
      <c r="AY942">
        <f>IFERROR(INDEX(TIMESHEET!$A$1:$AI$5000,MATCH(PAYROLL!D942,TIMESHEET!A$1:A$500,0),MATCH("T602",TIMESHEET!$2:$2,0)),0)</f>
        <v/>
      </c>
      <c r="AZ942">
        <f>IFERROR(INDEX(TIMESHEET!$A$1:$AI$5000,MATCH(PAYROLL!D942,TIMESHEET!A$1:A$500,0),MATCH("T603",TIMESHEET!$2:$2,0)),0)</f>
        <v/>
      </c>
      <c r="BA942">
        <f>IFERROR(INDEX(TIMESHEET!$A$1:$AI$5000,MATCH(PAYROLL!D942,TIMESHEET!A$1:A$500,0),MATCH("T611",TIMESHEET!$2:$2,0)),0)</f>
        <v/>
      </c>
      <c r="BB942">
        <f>IFERROR(INDEX(TIMESHEET!$A$1:$AI$5000,MATCH(PAYROLL!D942,TIMESHEET!A$1:A$500,0),MATCH("T612",TIMESHEET!$2:$2,0)),0)</f>
        <v/>
      </c>
      <c r="BC942">
        <f>IFERROR(INDEX(TIMESHEET!$A$1:$AI$5000,MATCH(PAYROLL!D942,TIMESHEET!A$1:A$500,0),MATCH("T613",TIMESHEET!$2:$2,0)),0)</f>
        <v/>
      </c>
      <c r="BD942">
        <f>IFERROR(INDEX(TIMESHEET!$A$1:$AI$5000,MATCH(PAYROLL!D942,TIMESHEET!A$1:A$500,0),MATCH("T500",TIMESHEET!$2:$2,0)),0)</f>
        <v/>
      </c>
      <c r="BE942">
        <f>IFERROR(IF(LEFT(INDEX(PIS!O$1:O$500,MATCH(D942,PIS!C$1:C$500)),1)="M",T942/AD942/8*(AW942+AX942*1.5+AY942*2+AZ942*3+BA942*2.1+BB942*2.7+BC942*3.9+BD942*0.3),T942/8*(AW942+AX942*1.5+AY942*2+AZ942*3+BA942*2.1+BB942*2.7+BC942*3.9+BD942*0.3)),0)</f>
        <v/>
      </c>
      <c r="BF942">
        <f>IFERROR(INDEX(ADJ!$A$1:$BZ$1000,MATCH(PAYROLL!$D942,ADJ!A$1:A$500,0),MATCH(PAYROLL!BF$2,ADJ!$2:$2,0)),0)</f>
        <v/>
      </c>
      <c r="BG942">
        <f>IFERROR(INDEX(ADJ!$A$1:$BZ$1000,MATCH(PAYROLL!D942,ADJ!A$1:A$500,0),MATCH(PAYROLL!BG$2,ADJ!$2:$2,0)),0)</f>
        <v/>
      </c>
      <c r="BH942">
        <f>IFERROR(INDEX(ADJ!$A$1:$BZ$1000,MATCH(PAYROLL!D942,ADJ!A$1:A$500,0),MATCH(PAYROLL!BH$2,ADJ!$2:$2,0)),0)</f>
        <v/>
      </c>
      <c r="BI942">
        <f>IFERROR(INDEX(ADJ!$A$1:$BZ$1000,MATCH(PAYROLL!D942,ADJ!A$1:A$500,0),MATCH(PAYROLL!BI$2,ADJ!$2:$2,0)),0)</f>
        <v/>
      </c>
      <c r="BJ942">
        <f>IFERROR(INDEX(ADJ!$A$1:$BZ$1000,MATCH(PAYROLL!D942,ADJ!A$1:A$500,0),MATCH(PAYROLL!BJ$2,ADJ!$2:$2,0)),0)</f>
        <v/>
      </c>
      <c r="BK942">
        <f>SUM(BF942:BJ942)</f>
        <v/>
      </c>
      <c r="BL942">
        <f>IFERROR(INDEX(ADJ!$A$1:$BZ$1000,MATCH(PAYROLL!D942,ADJ!A$1:A$500,0),MATCH(PAYROLL!BL$2,ADJ!$2:$2,0)),0)</f>
        <v/>
      </c>
      <c r="BM942">
        <f>IFERROR(INDEX(ADJ!$A$1:$BZ$1000,MATCH(PAYROLL!D942,ADJ!A$1:A$500,0),MATCH(PAYROLL!BM$2,ADJ!$2:$2,0)),0)</f>
        <v/>
      </c>
      <c r="BN942">
        <f>IFERROR(INDEX(ADJ!$A$1:$BZ$1000,MATCH(PAYROLL!D942,ADJ!A$1:A$500,0),MATCH(PAYROLL!BN$2,ADJ!$2:$2,0)),0)</f>
        <v/>
      </c>
      <c r="BO942">
        <f>IFERROR(INDEX(ADJ!$A$1:$BZ$1000,MATCH(PAYROLL!D942,ADJ!A$1:A$500,0),MATCH(PAYROLL!BO$2,ADJ!$2:$2,0)),0)</f>
        <v/>
      </c>
      <c r="BP942">
        <f>SUM(AM942,AV942,BE942,BK942,BL942:BO942)</f>
        <v/>
      </c>
      <c r="BQ942">
        <f>BO942</f>
        <v/>
      </c>
      <c r="BR942">
        <f>IFERROR(ROUND(IF(LEFT(INDEX(PIS!O$1:O$500,MATCH(D942,PIS!C$1:C$500)),1)="D",T942/8*(BD942*0.3),IF(LEFT(INDEX(PIS!O$1:O$500,MATCH(D942,PIS!C$1:C$500)),1)="H",T942*($BD942*0.3),T942/$AD942/8*($BD942*0.3))),0),0)</f>
        <v/>
      </c>
      <c r="BS942">
        <f>IF(AP942&lt;1,0,MIN(AP942,730000))</f>
        <v/>
      </c>
      <c r="BT942">
        <f>IFERROR(ROUND((BE942-SUM(AW942:BC942)*T942/AD942/8),0)-BR942,0)</f>
        <v/>
      </c>
      <c r="BU942">
        <f>AO942</f>
        <v/>
      </c>
      <c r="BV942">
        <f>SUM(BQ942:BU942)</f>
        <v/>
      </c>
      <c r="BW942">
        <f>BP942-BV942</f>
        <v/>
      </c>
      <c r="BX942">
        <f>IFERROR(IF(RIGHT(INDEX(PIS!O$1:O$500,MATCH(D942,PIS!C$1:C$500)),5)="Gross",MIN(U942+V942,VLOOKUP("R700",TSC!B:C,2,0)*VLOOKUP("R101",TSC!B:C,2,0))*VLOOKUP("R701",TSC!B:C,2,0)%,0),0)</f>
        <v/>
      </c>
      <c r="BY942">
        <f>IFERROR(IF(RIGHT(INDEX(PIS!O$1:O$500,MATCH(D942,PIS!C$1:C$500)),5)="Gross",MIN(U942+V942,VLOOKUP("R700",TSC!B:C,2,0)*VLOOKUP("R101",TSC!B:C,2,0))*VLOOKUP("T704",TSC!B:C,2,0)%,0),0)</f>
        <v/>
      </c>
      <c r="BZ942">
        <f>IFERROR(IF(RIGHT(INDEX(PIS!O$1:O$500,MATCH(D942,PIS!C$1:C$500)),5)="Gross",MIN(U942+V942,VLOOKUP("R700",TSC!B:C,2,0)*VLOOKUP("1",TSC!F:G,2,0))*VLOOKUP("T705",TSC!B:C,2,0)%,0),0)</f>
        <v/>
      </c>
      <c r="CA942">
        <f>IFERROR(INDEX(ADJ!$A$1:$BZ$1000,MATCH(PAYROLL!D942,ADJ!A$1:A$500,0),MATCH(PAYROLL!CA$2,ADJ!$2:$2,0)),0)</f>
        <v/>
      </c>
      <c r="CB942">
        <f>IFERROR(INDEX(ADJ!$A$1:$BZ$1000,MATCH(PAYROLL!D942,ADJ!A$1:A$500,0),MATCH(PAYROLL!CB$2,ADJ!$2:$2,0)),0)</f>
        <v/>
      </c>
      <c r="CC942">
        <f>SUM(BX942:CB942)</f>
        <v/>
      </c>
      <c r="CD942">
        <f>IFERROR(INDEX(PIS!$A$1:$BZ$1000,MATCH(PAYROLL!D942,PIS!C$1:C$500,0),MATCH(PAYROLL!CD$1,PIS!$1:$1,0)),0)</f>
        <v/>
      </c>
      <c r="CE942">
        <f>IFERROR(IF(OR(INDEX(PIS!P$1:P$500,MATCH(D942,PIS!C$1:C$500,0))="LT2",INDEX(PIS!P$1:P$500,MATCH(D942,PIS!C$1:C$500,0))="P10"),0,SUM(CC942,CD942*VLOOKUP("R601",TSC!B:C,2,0),VLOOKUP("R602",TSC!B:C,2,0))),0)</f>
        <v/>
      </c>
      <c r="CF942">
        <f>MAX(BW942-CE942,0)</f>
        <v/>
      </c>
      <c r="CG942">
        <f>IFERROR(IF(OR(RIGHT(INDEX(PIS!P$1:P$500,MATCH(D942,PIS!C$1:C$500)),5)="P10",RIGHT(INDEX(PIS!P$1:P$500,MATCH(D942,PIS!C$1:C$500)),5)="CK"),0,IF(CF942&lt;=5000000,CF942*5%,IF(CF942&lt;=10000000,CF942*10%-250000,IF(CF942&lt;=18000000,CF942*15%-750000,IF(CF942&lt;=32000000,CF942*20%-1650000,IF(CF942&lt;=52000000,CF942*25%-3250000,IF(CF942&lt;=80000000,BH942*30%-5850000,CF942*35%-9850000))))))),0)</f>
        <v/>
      </c>
      <c r="CH942">
        <f>IFERROR(IF(OR(INDEX(PIS!P$1:P$500,MATCH(D942,PIS!C$1:C$500))="LT",INDEX(PIS!P$1:P$500,MATCH(D942,PIS!C$1:C$500))="CK"),0,IF(CF942&lt;2000000,0,CF942*10%)),0)</f>
        <v/>
      </c>
      <c r="CI942">
        <f>IFERROR(INDEX(ADJ!$A$1:$BZ$1000,MATCH(PAYROLL!D942,ADJ!A$1:A$500,0),MATCH(PAYROLL!CI$2,ADJ!$2:$2,0)),0)</f>
        <v/>
      </c>
      <c r="CJ942">
        <f>IFERROR(INDEX(ADJ!$A$1:$BZ$1000,MATCH(PAYROLL!D942,ADJ!A$1:A$500,0),MATCH(PAYROLL!CJ$2,ADJ!$2:$2,0)),0)</f>
        <v/>
      </c>
      <c r="CK942">
        <f>IFERROR(INDEX(ADJ!$A$1:$BZ$1000,MATCH(PAYROLL!D942,ADJ!A$1:A$500,0),MATCH(PAYROLL!CK$2,ADJ!$2:$2,0)),0)</f>
        <v/>
      </c>
      <c r="CL942">
        <f>SUM(CG942:CK942)</f>
        <v/>
      </c>
      <c r="CM942">
        <f>ROUND(SUM(CH942:CK942),0)</f>
        <v/>
      </c>
      <c r="CN942">
        <f>IFERROR(INDEX(CSDA!D$1:D$500,MATCH($CN$2,CSDA!C$1:C$500,0))*INDEX(PIS!V$1:V$500,MATCH(D942,PIS!C$1:C$500))+INDEX(ADJ!$A$1:$BZ$1000,MATCH(PAYROLL!D942,ADJ!A$1:A$500,0),MATCH(PAYROLL!CN$2,ADJ!$2:$2,0)),0)</f>
        <v/>
      </c>
      <c r="CO942">
        <f>IFERROR(INDEX(ADJ!$A$1:$BZ$1000,MATCH(PAYROLL!D942,ADJ!A$1:A$500,0),MATCH(PAYROLL!CO$2,ADJ!$2:$2,0)),0)</f>
        <v/>
      </c>
      <c r="CP942">
        <f>IFERROR(INDEX(ADJ!$A$1:$BZ$1000,MATCH(PAYROLL!D942,ADJ!A$1:A$500,0),MATCH(PAYROLL!CP$2,ADJ!$2:$2,0)),0)</f>
        <v/>
      </c>
      <c r="CQ942">
        <f>BP942-CL942-CI942-CM942-CN942-CO942-CP942-CC942</f>
        <v/>
      </c>
      <c r="CR942">
        <f>IFERROR(IF(RIGHT(INDEX(PIS!O$1:O$500,MATCH(D942,PIS!C$1:C$500,0)),5)="Gross",MIN(U942+V942,VLOOKUP("R700",TSC!B:C,2,0)*VLOOKUP("R101",TSC!B:C,2,0))*(VLOOKUP("T711",TSC!B:C,2,0)+VLOOKUP("T712",TSC!B:C,2,0))%,MIN(T942+V942,VLOOKUP("R700",TSC!B:C,2,0)*VLOOKUP("R101",TSC!B:C,2,0))*(VLOOKUP("T711",TSC!B:C,2,0)+VLOOKUP("T712",TSC!B:C,2,0)+VLOOKUP("R701",TSC!B:C,2,0))%),0)</f>
        <v/>
      </c>
      <c r="CS942">
        <f>IFERROR(IF(RIGHT(INDEX(PIS!O$1:O$500,MATCH(D942,PIS!C$1:C$500,0)),5)="Gross",MIN(U942+V942,VLOOKUP("R700",TSC!B:C,2,0)*VLOOKUP("R101",TSC!B:C,2,0))*(VLOOKUP("T714",TSC!B:C,2,0))%,MIN(T942+V942,VLOOKUP("R700",TSC!B:C,2,0)*VLOOKUP("R101",TSC!B:C,2,0))*(VLOOKUP("T704",TSC!B:C,2,0)+VLOOKUP("T714",TSC!B:C,2,0))%),0)</f>
        <v/>
      </c>
      <c r="CT942">
        <f>IFERROR(IF(RIGHT(INDEX(PIS!O$1:O$500,MATCH(D942,PIS!C$1:C$500,0)),5)="Gross",MIN(U942+V942,VLOOKUP("R700",TSC!B:C,2,0)*VLOOKUP("R101",TSC!B:C,2,0))*VLOOKUP("T705",TSC!B:C,2,0)%,MIN(T942+V942,VLOOKUP("R700",TSC!B:C,2,0)*VLOOKUP("R101",TSC!B:C,2,0))*VLOOKUP("T705",TSC!B:C,2,0)%),0)</f>
        <v/>
      </c>
      <c r="CU942">
        <f>IFERROR(IF(RIGHT(INDEX(PIS!O$1:O$500,MATCH(D942,PIS!C$1:C$500,0)),5)="Gross",MIN(U942+V942,VLOOKUP("R700",TSC!B:C,2,0)*VLOOKUP("R101",TSC!B:C,2,0))*(VLOOKUP("T713",TSC!B:C,2,0))%,MIN(T942+V942,VLOOKUP("R700",TSC!B:C,2,0)*VLOOKUP("R101",TSC!B:C,2,0))*(VLOOKUP("T713",TSC!B:C,2,0))%),0)</f>
        <v/>
      </c>
      <c r="CV942">
        <f>IFERROR(INDEX(ADJ!$A$1:$BZ$1000,MATCH(PAYROLL!D942,ADJ!A$1:A$500,0),MATCH(PAYROLL!CV$2,ADJ!$2:$2,0)),0)</f>
        <v/>
      </c>
      <c r="CW942">
        <f>IFERROR(INDEX(ADJ!$A$1:$BZ$1000,MATCH(PAYROLL!D942,ADJ!A$1:A$500,0),MATCH(PAYROLL!CW$2,ADJ!$2:$2,0)),0)</f>
        <v/>
      </c>
      <c r="CX942">
        <f>SUM(CR942:CW942)</f>
        <v/>
      </c>
      <c r="CY942">
        <f>ROUND(IF(CR942&gt;0,T942+V942*VLOOKUP("R202",TSC!$B$1:$C$500,2,0),0),0)</f>
        <v/>
      </c>
      <c r="CZ942">
        <f>IFERROR(INDEX(CSDA!D$1:D$500,MATCH($CZ$2,CSDA!C$1:C$500,0)),0)</f>
        <v/>
      </c>
      <c r="DA942">
        <f>ROUND(T942*0.7%,0)</f>
        <v/>
      </c>
      <c r="DB942">
        <f>ROUND(T942/12,0)</f>
        <v/>
      </c>
      <c r="DC942">
        <f ref="DC942" t="array">IFERROR(INDEX(CSDA!D$1:D$500,MATCH("Trích giữ"&amp;PAYROLL!DC$2,CSDA!A$1:A$500&amp;CSDA!C$1:C$500,0)),0)</f>
        <v/>
      </c>
      <c r="DD942">
        <f ref="DD942" t="array">IFERROR(INDEX(CSDA!D$1:D$500,MATCH("Trích giữ"&amp;PAYROLL!DD$2,CSDA!A$1:A$500&amp;CSDA!C$1:C$500,0)),0)</f>
        <v/>
      </c>
      <c r="DE942">
        <f ref="DE942" t="array">IFERROR(INDEX(CSDA!D$1:D$500,MATCH("Trích giữ"&amp;PAYROLL!DE$2,CSDA!A$1:A$500&amp;CSDA!C$1:C$500,0)),0)</f>
        <v/>
      </c>
      <c r="DF942">
        <f>IFERROR(INDEX(CSDA!D$1:D$500,MATCH(PAYROLL!DF$2,CSDA!C$1:C$500,0)),0)</f>
        <v/>
      </c>
      <c r="DG942">
        <f ref="DG942" t="array">IFERROR(INDEX(CSDA!D$1:D$500,MATCH("Trích giữ"&amp;PAYROLL!DG$2,CSDA!A$1:A$500&amp;CSDA!C$1:C$500,0)),0)</f>
        <v/>
      </c>
      <c r="DH942">
        <f>ROUND(T942/26,0)</f>
        <v/>
      </c>
      <c r="DI942">
        <f ref="DI942" t="array">IFERROR(INDEX(CSDA!D$1:D$500,MATCH("Trích giữ"&amp;PAYROLL!DI$2,CSDA!A$1:A$500&amp;CSDA!C$1:C$500,0)),0)</f>
        <v/>
      </c>
      <c r="DJ942">
        <f>IF(U942=0,T942*21.5%-BL942,0)</f>
        <v/>
      </c>
      <c r="DK942">
        <f ref="DK942" t="array">IFERROR(INDEX(CSDA!D$1:D$500,MATCH("Trích giữ"&amp;PAYROLL!DK$2,CSDA!A$1:A$500&amp;CSDA!C$1:C$500,0)),0)</f>
        <v/>
      </c>
      <c r="DL942">
        <f>IFERROR(INDEX(CSDA!D$1:D$500,MATCH(PAYROLL!DL$2,CSDA!C$1:C$500,0))/12,0)</f>
        <v/>
      </c>
      <c r="DM942">
        <f>SUM(DB942:DL942)</f>
        <v/>
      </c>
      <c r="DN942">
        <f>IFERROR(INDEX(ADJ!$A$1:$BZ$1000,MATCH(PAYROLL!D942,ADJ!A$1:A$500,0),MATCH(PAYROLL!DN$2,ADJ!$2:$2,0)),0)</f>
        <v/>
      </c>
      <c r="DO942">
        <f>IFERROR(SUM(BP942,DM942:DN942,CX942:DA942)-DT942,0)</f>
        <v/>
      </c>
      <c r="DP942">
        <f ref="DP942" t="array">SUM(BW942*IFERROR(INDEX(CSDA!D$1:D$500,MATCH(BW$2,CSDA!C$1:C$500,0)),0)%,CX942*IFERROR(INDEX(CSDA!D$1:D$500,MATCH(CX$2,CSDA!C$1:C$500,0)),0)%,DA942*IFERROR(INDEX(CSDA!D$1:D$500,MATCH(DA$2,CSDA!C$1:C$500,0)),0)%,DB942*IFERROR(INDEX(CSDA!D$1:D$500,MATCH(DB$2,CSDA!C$1:C$500,0)),0)%,DF942*IFERROR(INDEX(CSDA!D$1:D$500,MATCH("Phí dịch vụ"&amp;PAYROLL!DF$2,CSDA!A$1:A$500&amp;CSDA!C$1:C$500,0)),0)%,DC942*IFERROR(INDEX(CSDA!D$1:D$500,MATCH("Phí dịch vụ"&amp;PAYROLL!DC$2,CSDA!A$1:A$500&amp;CSDA!C$1:C$500,0)),0)%,DH942*IFERROR(INDEX(CSDA!D$1:D$500,MATCH("Phí dịch vụ"&amp;PAYROLL!DH$2,CSDA!A$1:A$500&amp;CSDA!C$1:C$500,0)),0)%,DJ942*IFERROR(INDEX(CSDA!D$1:D$500,MATCH("Phí dịch vụ"&amp;PAYROLL!DJ$2,CSDA!A$1:A$500&amp;CSDA!C$1:C$500,0)),0)%,BN942*IFERROR(INDEX(CSDA!D$1:D$500,MATCH(BN$2,CSDA!C$1:C$500,0)),0)%)-BN942*7%</f>
        <v/>
      </c>
      <c r="DQ942">
        <f>IFERROR(INDEX(ADJ!$A$1:$BZ$1000,MATCH(PAYROLL!D942,ADJ!A$1:A$500,0),MATCH(PAYROLL!DQ$2,ADJ!$2:$2,0)),0)</f>
        <v/>
      </c>
      <c r="DR942">
        <f>IFERROR(INDEX(ADJ!$A$1:$BZ$1000,MATCH(PAYROLL!D942,ADJ!A$1:A$500,0),MATCH(PAYROLL!DR$2,ADJ!$2:$2,0)),0)</f>
        <v/>
      </c>
      <c r="DS942">
        <f>SUM(DP942:DR942)</f>
        <v/>
      </c>
      <c r="DT942">
        <f>EK942</f>
        <v/>
      </c>
      <c r="DU942">
        <f>SUM(DO942:DR942)</f>
        <v/>
      </c>
      <c r="DV942">
        <f>ROUND(DU942*0.1,0)</f>
        <v/>
      </c>
      <c r="DW942">
        <f>DU942+DV942</f>
        <v/>
      </c>
      <c r="DZ942">
        <f>IFERROR(INDEX(ADJ!$A$1:$BZ$1000,MATCH(PAYROLL!$D942,ADJ!A$1:A$500,0),MATCH(PAYROLL!DZ$2,ADJ!$2:$2,0)),0)</f>
        <v/>
      </c>
      <c r="EA942">
        <f>IFERROR(INDEX(ADJ!$A$1:$BZ$1000,MATCH(PAYROLL!$D942,ADJ!A$1:A$500,0),MATCH(PAYROLL!EA$2,ADJ!$2:$2,0)),0)</f>
        <v/>
      </c>
      <c r="EB942">
        <f>IFERROR(INDEX(ADJ!$A$1:$BZ$1000,MATCH(PAYROLL!$D942,ADJ!A$1:A$500,0),MATCH(PAYROLL!EB$2,ADJ!$2:$2,0)),0)</f>
        <v/>
      </c>
      <c r="EC942">
        <f>IFERROR(INDEX(ADJ!$A$1:$BZ$1000,MATCH(PAYROLL!$D942,ADJ!A$1:A$500,0),MATCH(PAYROLL!EC$2,ADJ!$2:$2,0)),0)</f>
        <v/>
      </c>
      <c r="ED942">
        <f>IFERROR(INDEX(ADJ!$A$1:$BZ$1000,MATCH(PAYROLL!$D942,ADJ!A$1:A$500,0),MATCH(PAYROLL!ED$2,ADJ!$2:$2,0)),0)</f>
        <v/>
      </c>
      <c r="EE942">
        <f>IFERROR(INDEX(ADJ!$A$1:$BZ$1000,MATCH(PAYROLL!$D942,ADJ!A$1:A$500,0),MATCH(PAYROLL!EE$2,ADJ!$2:$2,0)),0)</f>
        <v/>
      </c>
      <c r="EF942">
        <f>IFERROR(INDEX(ADJ!$A$1:$BZ$1000,MATCH(PAYROLL!$D942,ADJ!A$1:A$500,0),MATCH(PAYROLL!EF$2,ADJ!$2:$2,0)),0)</f>
        <v/>
      </c>
      <c r="EG942">
        <f>IFERROR(INDEX(ADJ!$A$1:$BZ$1000,MATCH(PAYROLL!$D942,ADJ!A$1:A$500,0),MATCH(PAYROLL!EG$2,ADJ!$2:$2,0)),0)</f>
        <v/>
      </c>
      <c r="EH942">
        <f>IFERROR(INDEX(ADJ!$A$1:$BZ$1000,MATCH(PAYROLL!$D942,ADJ!A$1:A$500,0),MATCH(PAYROLL!EH$2,ADJ!$2:$2,0)),0)</f>
        <v/>
      </c>
      <c r="EI942">
        <f>IFERROR(INDEX(ADJ!$A$1:$BZ$1000,MATCH(PAYROLL!D942,ADJ!A$1:A$500,0),MATCH(PAYROLL!EI$2,ADJ!$2:$2,0)),0)</f>
        <v/>
      </c>
      <c r="EJ942">
        <f>IFERROR(INDEX(ADJ!$A$1:$BZ$1000,MATCH(PAYROLL!$D942,ADJ!A$1:A$500,0),MATCH(PAYROLL!EJ$2,ADJ!$2:$2,0)),0)</f>
        <v/>
      </c>
      <c r="EK942">
        <f>SUM(DZ942:EJ942)</f>
        <v/>
      </c>
    </row>
    <row r="943">
      <c r="A943" t="n">
        <v>941</v>
      </c>
      <c r="B943" t="inlineStr">
        <is>
          <t>Bùi Huy Hoàng</t>
        </is>
      </c>
      <c r="D943" t="inlineStr">
        <is>
          <t>150335-02</t>
        </is>
      </c>
      <c r="S943">
        <f>IFERROR(INDEX(PIS!$A$1:$BZ$1000,MATCH($D943,PIS!C$1:C$500,0),MATCH("Lương CB tháng trước",PIS!$1:$1,0)),0)</f>
        <v/>
      </c>
      <c r="T943">
        <f>IFERROR(INDEX(PIS!$A$1:$BZ$1000,MATCH($D943,PIS!C$1:C$500,0),MATCH("Lương CB hiện tại",PIS!$1:$1,0)),0)</f>
        <v/>
      </c>
      <c r="U943">
        <f>IFERROR(INDEX(PIS!$A$1:$BZ$1000,MATCH($D943,PIS!C$1:C$500,0),MATCH("Lương đóng BHBB",PIS!$1:$1,0)),0)</f>
        <v/>
      </c>
      <c r="V943">
        <f>IFERROR(INDEX(PIS!$A$1:$BZ$1000,MATCH($D943,PIS!C$1:C$500,0),MATCH(V$2,PIS!$2:$2,0)),0)</f>
        <v/>
      </c>
      <c r="W943">
        <f>IFERROR(INDEX(PIS!$A$1:$BZ$1000,MATCH($D943,PIS!C$1:C$500,0),MATCH(W$2,PIS!$2:$2,0)),0)</f>
        <v/>
      </c>
      <c r="X943">
        <f>IFERROR(INDEX(PIS!$A$1:$BZ$1000,MATCH($D943,PIS!C$1:C$500,0),MATCH(X$2,PIS!$2:$2,0)),0)</f>
        <v/>
      </c>
      <c r="Y943">
        <f>IFERROR(INDEX(PIS!$A$1:$BZ$1000,MATCH($D943,PIS!C$1:C$500,0),MATCH(Y$2,PIS!$2:$2,0)),0)</f>
        <v/>
      </c>
      <c r="Z943">
        <f>IFERROR(INDEX(PIS!$A$1:$BZ$1000,MATCH($D943,PIS!C$1:C$500,0),MATCH(Z$2,PIS!$2:$2,0)),0)</f>
        <v/>
      </c>
      <c r="AA943">
        <f>IFERROR(INDEX(PIS!$A$1:$BZ$1000,MATCH($D943,PIS!C$1:C$500,0),MATCH(AA$2,PIS!$2:$2,0)),0)</f>
        <v/>
      </c>
      <c r="AB943">
        <f>IFERROR(INDEX(PIS!$A$1:$BZ$1000,MATCH($D943,PIS!C$1:C$500,0),MATCH(AB$2,PIS!$2:$2,0)),0)</f>
        <v/>
      </c>
      <c r="AC943">
        <f>SUM(V943:AB943)</f>
        <v/>
      </c>
      <c r="AD943">
        <f>IFERROR(INDEX(TIMESHEET!$A$1:$AI$5000,MATCH($D943,TIMESHEET!A$1:A$500,0),MATCH("T100",TIMESHEET!$2:$2,0))-2,0)</f>
        <v/>
      </c>
      <c r="AE943">
        <f>IFERROR(INDEX(TIMESHEET!$A$1:$AI$5000,MATCH($D943,TIMESHEET!A$1:A$500,0),MATCH("T202",TIMESHEET!$2:$2,0)),0)</f>
        <v/>
      </c>
      <c r="AF943">
        <f>IFERROR(INDEX(TIMESHEET!$A$1:$AI$5000,MATCH($D943,TIMESHEET!A$1:A$500,0),MATCH("T302",TIMESHEET!$2:$2,0)),0)</f>
        <v/>
      </c>
      <c r="AG943">
        <f>IFERROR(INDEX(TIMESHEET!$A$1:$AI$5000,MATCH($D943,TIMESHEET!A$1:A$500,0),MATCH("T406",TIMESHEET!$2:$2,0)),0)</f>
        <v/>
      </c>
      <c r="AH943">
        <f>AE943+AG943</f>
        <v/>
      </c>
      <c r="AI943">
        <f>IFERROR(INDEX(TIMESHEET!$A$1:$AI$5000,MATCH($D943,TIMESHEET!A$1:A$500,0),MATCH("T701",TIMESHEET!$2:$2,0)),0)</f>
        <v/>
      </c>
      <c r="AJ943">
        <f>IFERROR(INDEX(TIMESHEET!$A$1:$AI$5000,MATCH($D943,TIMESHEET!B$1:B$500,0),MATCH("T320",TIMESHEET!$2:$2,0)),0)</f>
        <v/>
      </c>
      <c r="AK943">
        <f>IFERROR(IF(LEFT(INDEX(PIS!O$1:O$500,MATCH(D943,PIS!C$1:C$500)),1)="M",T943/AD943*SUM(AE943:AG943),T943*AD943),0)</f>
        <v/>
      </c>
      <c r="AL943">
        <f>IFERROR(INDEX(ADJ!$A$1:$BZ$1000,MATCH(PAYROLL!D943,ADJ!A$1:A$500,0),MATCH(PAYROLL!AL$2,ADJ!$2:$2,0)),0)</f>
        <v/>
      </c>
      <c r="AM943">
        <f>SUM(AK943:AL943)</f>
        <v/>
      </c>
      <c r="AN943">
        <f>IFERROR(ROUND(V943/$AD943*$AH943,0),0)</f>
        <v/>
      </c>
      <c r="AO943">
        <f>IFERROR(ROUND(W943/$AD943*$AH943,0),0)</f>
        <v/>
      </c>
      <c r="AP943">
        <f>IFERROR(ROUND(X943/$AD943*$AE943,0),0)</f>
        <v/>
      </c>
      <c r="AQ943">
        <f>IFERROR(ROUND(Y943/$AD943*$AH943,0),0)</f>
        <v/>
      </c>
      <c r="AR943">
        <f>IFERROR(ROUND(Z943/$AD943*$AH943,0),0)</f>
        <v/>
      </c>
      <c r="AS943">
        <f>IFERROR(ROUND(AA943/$AD943*$AH943,0),0)</f>
        <v/>
      </c>
      <c r="AT943">
        <f>IFERROR(IF((AE943+AF943+AG943)&gt;13,AB943,ROUND(AB943/AD943*AH943,0)),0)</f>
        <v/>
      </c>
      <c r="AU943">
        <f>IFERROR(INDEX(ADJ!$A$1:$BZ$1000,MATCH(PAYROLL!D943,ADJ!A$1:A$500,0),MATCH(PAYROLL!AU$2,ADJ!$2:$2,0)),0)</f>
        <v/>
      </c>
      <c r="AV943">
        <f>ROUND(SUM(AN943:AU943),0)</f>
        <v/>
      </c>
      <c r="AW943">
        <f>IFERROR(INDEX(TIMESHEET!$A$1:$AI$5000,MATCH(PAYROLL!D943,TIMESHEET!A$1:A$500,0),MATCH("T620",TIMESHEET!$2:$2,0)),0)</f>
        <v/>
      </c>
      <c r="AX943">
        <f>IFERROR(INDEX(TIMESHEET!$A$1:$AI$5000,MATCH(PAYROLL!D943,TIMESHEET!A$1:A$500,0),MATCH("T601",TIMESHEET!$2:$2,0)),0)</f>
        <v/>
      </c>
      <c r="AY943">
        <f>IFERROR(INDEX(TIMESHEET!$A$1:$AI$5000,MATCH(PAYROLL!D943,TIMESHEET!A$1:A$500,0),MATCH("T602",TIMESHEET!$2:$2,0)),0)</f>
        <v/>
      </c>
      <c r="AZ943">
        <f>IFERROR(INDEX(TIMESHEET!$A$1:$AI$5000,MATCH(PAYROLL!D943,TIMESHEET!A$1:A$500,0),MATCH("T603",TIMESHEET!$2:$2,0)),0)</f>
        <v/>
      </c>
      <c r="BA943">
        <f>IFERROR(INDEX(TIMESHEET!$A$1:$AI$5000,MATCH(PAYROLL!D943,TIMESHEET!A$1:A$500,0),MATCH("T611",TIMESHEET!$2:$2,0)),0)</f>
        <v/>
      </c>
      <c r="BB943">
        <f>IFERROR(INDEX(TIMESHEET!$A$1:$AI$5000,MATCH(PAYROLL!D943,TIMESHEET!A$1:A$500,0),MATCH("T612",TIMESHEET!$2:$2,0)),0)</f>
        <v/>
      </c>
      <c r="BC943">
        <f>IFERROR(INDEX(TIMESHEET!$A$1:$AI$5000,MATCH(PAYROLL!D943,TIMESHEET!A$1:A$500,0),MATCH("T613",TIMESHEET!$2:$2,0)),0)</f>
        <v/>
      </c>
      <c r="BD943">
        <f>IFERROR(INDEX(TIMESHEET!$A$1:$AI$5000,MATCH(PAYROLL!D943,TIMESHEET!A$1:A$500,0),MATCH("T500",TIMESHEET!$2:$2,0)),0)</f>
        <v/>
      </c>
      <c r="BE943">
        <f>IFERROR(IF(LEFT(INDEX(PIS!O$1:O$500,MATCH(D943,PIS!C$1:C$500)),1)="M",T943/AD943/8*(AW943+AX943*1.5+AY943*2+AZ943*3+BA943*2.1+BB943*2.7+BC943*3.9+BD943*0.3),T943/8*(AW943+AX943*1.5+AY943*2+AZ943*3+BA943*2.1+BB943*2.7+BC943*3.9+BD943*0.3)),0)</f>
        <v/>
      </c>
      <c r="BF943">
        <f>IFERROR(INDEX(ADJ!$A$1:$BZ$1000,MATCH(PAYROLL!$D943,ADJ!A$1:A$500,0),MATCH(PAYROLL!BF$2,ADJ!$2:$2,0)),0)</f>
        <v/>
      </c>
      <c r="BG943">
        <f>IFERROR(INDEX(ADJ!$A$1:$BZ$1000,MATCH(PAYROLL!D943,ADJ!A$1:A$500,0),MATCH(PAYROLL!BG$2,ADJ!$2:$2,0)),0)</f>
        <v/>
      </c>
      <c r="BH943">
        <f>IFERROR(INDEX(ADJ!$A$1:$BZ$1000,MATCH(PAYROLL!D943,ADJ!A$1:A$500,0),MATCH(PAYROLL!BH$2,ADJ!$2:$2,0)),0)</f>
        <v/>
      </c>
      <c r="BI943">
        <f>IFERROR(INDEX(ADJ!$A$1:$BZ$1000,MATCH(PAYROLL!D943,ADJ!A$1:A$500,0),MATCH(PAYROLL!BI$2,ADJ!$2:$2,0)),0)</f>
        <v/>
      </c>
      <c r="BJ943">
        <f>IFERROR(INDEX(ADJ!$A$1:$BZ$1000,MATCH(PAYROLL!D943,ADJ!A$1:A$500,0),MATCH(PAYROLL!BJ$2,ADJ!$2:$2,0)),0)</f>
        <v/>
      </c>
      <c r="BK943">
        <f>SUM(BF943:BJ943)</f>
        <v/>
      </c>
      <c r="BL943">
        <f>IFERROR(INDEX(ADJ!$A$1:$BZ$1000,MATCH(PAYROLL!D943,ADJ!A$1:A$500,0),MATCH(PAYROLL!BL$2,ADJ!$2:$2,0)),0)</f>
        <v/>
      </c>
      <c r="BM943">
        <f>IFERROR(INDEX(ADJ!$A$1:$BZ$1000,MATCH(PAYROLL!D943,ADJ!A$1:A$500,0),MATCH(PAYROLL!BM$2,ADJ!$2:$2,0)),0)</f>
        <v/>
      </c>
      <c r="BN943">
        <f>IFERROR(INDEX(ADJ!$A$1:$BZ$1000,MATCH(PAYROLL!D943,ADJ!A$1:A$500,0),MATCH(PAYROLL!BN$2,ADJ!$2:$2,0)),0)</f>
        <v/>
      </c>
      <c r="BO943">
        <f>IFERROR(INDEX(ADJ!$A$1:$BZ$1000,MATCH(PAYROLL!D943,ADJ!A$1:A$500,0),MATCH(PAYROLL!BO$2,ADJ!$2:$2,0)),0)</f>
        <v/>
      </c>
      <c r="BP943">
        <f>SUM(AM943,AV943,BE943,BK943,BL943:BO943)</f>
        <v/>
      </c>
      <c r="BQ943">
        <f>BO943</f>
        <v/>
      </c>
      <c r="BR943">
        <f>IFERROR(ROUND(IF(LEFT(INDEX(PIS!O$1:O$500,MATCH(D943,PIS!C$1:C$500)),1)="D",T943/8*(BD943*0.3),IF(LEFT(INDEX(PIS!O$1:O$500,MATCH(D943,PIS!C$1:C$500)),1)="H",T943*($BD943*0.3),T943/$AD943/8*($BD943*0.3))),0),0)</f>
        <v/>
      </c>
      <c r="BS943">
        <f>IF(AP943&lt;1,0,MIN(AP943,730000))</f>
        <v/>
      </c>
      <c r="BT943">
        <f>IFERROR(ROUND((BE943-SUM(AW943:BC943)*T943/AD943/8),0)-BR943,0)</f>
        <v/>
      </c>
      <c r="BU943">
        <f>AO943</f>
        <v/>
      </c>
      <c r="BV943">
        <f>SUM(BQ943:BU943)</f>
        <v/>
      </c>
      <c r="BW943">
        <f>BP943-BV943</f>
        <v/>
      </c>
      <c r="BX943">
        <f>IFERROR(IF(RIGHT(INDEX(PIS!O$1:O$500,MATCH(D943,PIS!C$1:C$500)),5)="Gross",MIN(U943+V943,VLOOKUP("R700",TSC!B:C,2,0)*VLOOKUP("R101",TSC!B:C,2,0))*VLOOKUP("R701",TSC!B:C,2,0)%,0),0)</f>
        <v/>
      </c>
      <c r="BY943">
        <f>IFERROR(IF(RIGHT(INDEX(PIS!O$1:O$500,MATCH(D943,PIS!C$1:C$500)),5)="Gross",MIN(U943+V943,VLOOKUP("R700",TSC!B:C,2,0)*VLOOKUP("R101",TSC!B:C,2,0))*VLOOKUP("T704",TSC!B:C,2,0)%,0),0)</f>
        <v/>
      </c>
      <c r="BZ943">
        <f>IFERROR(IF(RIGHT(INDEX(PIS!O$1:O$500,MATCH(D943,PIS!C$1:C$500)),5)="Gross",MIN(U943+V943,VLOOKUP("R700",TSC!B:C,2,0)*VLOOKUP("1",TSC!F:G,2,0))*VLOOKUP("T705",TSC!B:C,2,0)%,0),0)</f>
        <v/>
      </c>
      <c r="CA943">
        <f>IFERROR(INDEX(ADJ!$A$1:$BZ$1000,MATCH(PAYROLL!D943,ADJ!A$1:A$500,0),MATCH(PAYROLL!CA$2,ADJ!$2:$2,0)),0)</f>
        <v/>
      </c>
      <c r="CB943">
        <f>IFERROR(INDEX(ADJ!$A$1:$BZ$1000,MATCH(PAYROLL!D943,ADJ!A$1:A$500,0),MATCH(PAYROLL!CB$2,ADJ!$2:$2,0)),0)</f>
        <v/>
      </c>
      <c r="CC943">
        <f>SUM(BX943:CB943)</f>
        <v/>
      </c>
      <c r="CD943">
        <f>IFERROR(INDEX(PIS!$A$1:$BZ$1000,MATCH(PAYROLL!D943,PIS!C$1:C$500,0),MATCH(PAYROLL!CD$1,PIS!$1:$1,0)),0)</f>
        <v/>
      </c>
      <c r="CE943">
        <f>IFERROR(IF(OR(INDEX(PIS!P$1:P$500,MATCH(D943,PIS!C$1:C$500,0))="LT2",INDEX(PIS!P$1:P$500,MATCH(D943,PIS!C$1:C$500,0))="P10"),0,SUM(CC943,CD943*VLOOKUP("R601",TSC!B:C,2,0),VLOOKUP("R602",TSC!B:C,2,0))),0)</f>
        <v/>
      </c>
      <c r="CF943">
        <f>MAX(BW943-CE943,0)</f>
        <v/>
      </c>
      <c r="CG943">
        <f>IFERROR(IF(OR(RIGHT(INDEX(PIS!P$1:P$500,MATCH(D943,PIS!C$1:C$500)),5)="P10",RIGHT(INDEX(PIS!P$1:P$500,MATCH(D943,PIS!C$1:C$500)),5)="CK"),0,IF(CF943&lt;=5000000,CF943*5%,IF(CF943&lt;=10000000,CF943*10%-250000,IF(CF943&lt;=18000000,CF943*15%-750000,IF(CF943&lt;=32000000,CF943*20%-1650000,IF(CF943&lt;=52000000,CF943*25%-3250000,IF(CF943&lt;=80000000,BH943*30%-5850000,CF943*35%-9850000))))))),0)</f>
        <v/>
      </c>
      <c r="CH943">
        <f>IFERROR(IF(OR(INDEX(PIS!P$1:P$500,MATCH(D943,PIS!C$1:C$500))="LT",INDEX(PIS!P$1:P$500,MATCH(D943,PIS!C$1:C$500))="CK"),0,IF(CF943&lt;2000000,0,CF943*10%)),0)</f>
        <v/>
      </c>
      <c r="CI943">
        <f>IFERROR(INDEX(ADJ!$A$1:$BZ$1000,MATCH(PAYROLL!D943,ADJ!A$1:A$500,0),MATCH(PAYROLL!CI$2,ADJ!$2:$2,0)),0)</f>
        <v/>
      </c>
      <c r="CJ943">
        <f>IFERROR(INDEX(ADJ!$A$1:$BZ$1000,MATCH(PAYROLL!D943,ADJ!A$1:A$500,0),MATCH(PAYROLL!CJ$2,ADJ!$2:$2,0)),0)</f>
        <v/>
      </c>
      <c r="CK943">
        <f>IFERROR(INDEX(ADJ!$A$1:$BZ$1000,MATCH(PAYROLL!D943,ADJ!A$1:A$500,0),MATCH(PAYROLL!CK$2,ADJ!$2:$2,0)),0)</f>
        <v/>
      </c>
      <c r="CL943">
        <f>SUM(CG943:CK943)</f>
        <v/>
      </c>
      <c r="CM943">
        <f>ROUND(SUM(CH943:CK943),0)</f>
        <v/>
      </c>
      <c r="CN943">
        <f>IFERROR(INDEX(CSDA!D$1:D$500,MATCH($CN$2,CSDA!C$1:C$500,0))*INDEX(PIS!V$1:V$500,MATCH(D943,PIS!C$1:C$500))+INDEX(ADJ!$A$1:$BZ$1000,MATCH(PAYROLL!D943,ADJ!A$1:A$500,0),MATCH(PAYROLL!CN$2,ADJ!$2:$2,0)),0)</f>
        <v/>
      </c>
      <c r="CO943">
        <f>IFERROR(INDEX(ADJ!$A$1:$BZ$1000,MATCH(PAYROLL!D943,ADJ!A$1:A$500,0),MATCH(PAYROLL!CO$2,ADJ!$2:$2,0)),0)</f>
        <v/>
      </c>
      <c r="CP943">
        <f>IFERROR(INDEX(ADJ!$A$1:$BZ$1000,MATCH(PAYROLL!D943,ADJ!A$1:A$500,0),MATCH(PAYROLL!CP$2,ADJ!$2:$2,0)),0)</f>
        <v/>
      </c>
      <c r="CQ943">
        <f>BP943-CL943-CI943-CM943-CN943-CO943-CP943-CC943</f>
        <v/>
      </c>
      <c r="CR943">
        <f>IFERROR(IF(RIGHT(INDEX(PIS!O$1:O$500,MATCH(D943,PIS!C$1:C$500,0)),5)="Gross",MIN(U943+V943,VLOOKUP("R700",TSC!B:C,2,0)*VLOOKUP("R101",TSC!B:C,2,0))*(VLOOKUP("T711",TSC!B:C,2,0)+VLOOKUP("T712",TSC!B:C,2,0))%,MIN(T943+V943,VLOOKUP("R700",TSC!B:C,2,0)*VLOOKUP("R101",TSC!B:C,2,0))*(VLOOKUP("T711",TSC!B:C,2,0)+VLOOKUP("T712",TSC!B:C,2,0)+VLOOKUP("R701",TSC!B:C,2,0))%),0)</f>
        <v/>
      </c>
      <c r="CS943">
        <f>IFERROR(IF(RIGHT(INDEX(PIS!O$1:O$500,MATCH(D943,PIS!C$1:C$500,0)),5)="Gross",MIN(U943+V943,VLOOKUP("R700",TSC!B:C,2,0)*VLOOKUP("R101",TSC!B:C,2,0))*(VLOOKUP("T714",TSC!B:C,2,0))%,MIN(T943+V943,VLOOKUP("R700",TSC!B:C,2,0)*VLOOKUP("R101",TSC!B:C,2,0))*(VLOOKUP("T704",TSC!B:C,2,0)+VLOOKUP("T714",TSC!B:C,2,0))%),0)</f>
        <v/>
      </c>
      <c r="CT943">
        <f>IFERROR(IF(RIGHT(INDEX(PIS!O$1:O$500,MATCH(D943,PIS!C$1:C$500,0)),5)="Gross",MIN(U943+V943,VLOOKUP("R700",TSC!B:C,2,0)*VLOOKUP("R101",TSC!B:C,2,0))*VLOOKUP("T705",TSC!B:C,2,0)%,MIN(T943+V943,VLOOKUP("R700",TSC!B:C,2,0)*VLOOKUP("R101",TSC!B:C,2,0))*VLOOKUP("T705",TSC!B:C,2,0)%),0)</f>
        <v/>
      </c>
      <c r="CU943">
        <f>IFERROR(IF(RIGHT(INDEX(PIS!O$1:O$500,MATCH(D943,PIS!C$1:C$500,0)),5)="Gross",MIN(U943+V943,VLOOKUP("R700",TSC!B:C,2,0)*VLOOKUP("R101",TSC!B:C,2,0))*(VLOOKUP("T713",TSC!B:C,2,0))%,MIN(T943+V943,VLOOKUP("R700",TSC!B:C,2,0)*VLOOKUP("R101",TSC!B:C,2,0))*(VLOOKUP("T713",TSC!B:C,2,0))%),0)</f>
        <v/>
      </c>
      <c r="CV943">
        <f>IFERROR(INDEX(ADJ!$A$1:$BZ$1000,MATCH(PAYROLL!D943,ADJ!A$1:A$500,0),MATCH(PAYROLL!CV$2,ADJ!$2:$2,0)),0)</f>
        <v/>
      </c>
      <c r="CW943">
        <f>IFERROR(INDEX(ADJ!$A$1:$BZ$1000,MATCH(PAYROLL!D943,ADJ!A$1:A$500,0),MATCH(PAYROLL!CW$2,ADJ!$2:$2,0)),0)</f>
        <v/>
      </c>
      <c r="CX943">
        <f>SUM(CR943:CW943)</f>
        <v/>
      </c>
      <c r="CY943">
        <f>ROUND(IF(CR943&gt;0,T943+V943*VLOOKUP("R202",TSC!$B$1:$C$500,2,0),0),0)</f>
        <v/>
      </c>
      <c r="CZ943">
        <f>IFERROR(INDEX(CSDA!D$1:D$500,MATCH($CZ$2,CSDA!C$1:C$500,0)),0)</f>
        <v/>
      </c>
      <c r="DA943">
        <f>ROUND(T943*0.7%,0)</f>
        <v/>
      </c>
      <c r="DB943">
        <f>ROUND(T943/12,0)</f>
        <v/>
      </c>
      <c r="DC943">
        <f ref="DC943" t="array">IFERROR(INDEX(CSDA!D$1:D$500,MATCH("Trích giữ"&amp;PAYROLL!DC$2,CSDA!A$1:A$500&amp;CSDA!C$1:C$500,0)),0)</f>
        <v/>
      </c>
      <c r="DD943">
        <f ref="DD943" t="array">IFERROR(INDEX(CSDA!D$1:D$500,MATCH("Trích giữ"&amp;PAYROLL!DD$2,CSDA!A$1:A$500&amp;CSDA!C$1:C$500,0)),0)</f>
        <v/>
      </c>
      <c r="DE943">
        <f ref="DE943" t="array">IFERROR(INDEX(CSDA!D$1:D$500,MATCH("Trích giữ"&amp;PAYROLL!DE$2,CSDA!A$1:A$500&amp;CSDA!C$1:C$500,0)),0)</f>
        <v/>
      </c>
      <c r="DF943">
        <f>IFERROR(INDEX(CSDA!D$1:D$500,MATCH(PAYROLL!DF$2,CSDA!C$1:C$500,0)),0)</f>
        <v/>
      </c>
      <c r="DG943">
        <f ref="DG943" t="array">IFERROR(INDEX(CSDA!D$1:D$500,MATCH("Trích giữ"&amp;PAYROLL!DG$2,CSDA!A$1:A$500&amp;CSDA!C$1:C$500,0)),0)</f>
        <v/>
      </c>
      <c r="DH943">
        <f>ROUND(T943/26,0)</f>
        <v/>
      </c>
      <c r="DI943">
        <f ref="DI943" t="array">IFERROR(INDEX(CSDA!D$1:D$500,MATCH("Trích giữ"&amp;PAYROLL!DI$2,CSDA!A$1:A$500&amp;CSDA!C$1:C$500,0)),0)</f>
        <v/>
      </c>
      <c r="DJ943">
        <f>IF(U943=0,T943*21.5%-BL943,0)</f>
        <v/>
      </c>
      <c r="DK943">
        <f ref="DK943" t="array">IFERROR(INDEX(CSDA!D$1:D$500,MATCH("Trích giữ"&amp;PAYROLL!DK$2,CSDA!A$1:A$500&amp;CSDA!C$1:C$500,0)),0)</f>
        <v/>
      </c>
      <c r="DL943">
        <f>IFERROR(INDEX(CSDA!D$1:D$500,MATCH(PAYROLL!DL$2,CSDA!C$1:C$500,0))/12,0)</f>
        <v/>
      </c>
      <c r="DM943">
        <f>SUM(DB943:DL943)</f>
        <v/>
      </c>
      <c r="DN943">
        <f>IFERROR(INDEX(ADJ!$A$1:$BZ$1000,MATCH(PAYROLL!D943,ADJ!A$1:A$500,0),MATCH(PAYROLL!DN$2,ADJ!$2:$2,0)),0)</f>
        <v/>
      </c>
      <c r="DO943">
        <f>IFERROR(SUM(BP943,DM943:DN943,CX943:DA943)-DT943,0)</f>
        <v/>
      </c>
      <c r="DP943">
        <f ref="DP943" t="array">SUM(BW943*IFERROR(INDEX(CSDA!D$1:D$500,MATCH(BW$2,CSDA!C$1:C$500,0)),0)%,CX943*IFERROR(INDEX(CSDA!D$1:D$500,MATCH(CX$2,CSDA!C$1:C$500,0)),0)%,DA943*IFERROR(INDEX(CSDA!D$1:D$500,MATCH(DA$2,CSDA!C$1:C$500,0)),0)%,DB943*IFERROR(INDEX(CSDA!D$1:D$500,MATCH(DB$2,CSDA!C$1:C$500,0)),0)%,DF943*IFERROR(INDEX(CSDA!D$1:D$500,MATCH("Phí dịch vụ"&amp;PAYROLL!DF$2,CSDA!A$1:A$500&amp;CSDA!C$1:C$500,0)),0)%,DC943*IFERROR(INDEX(CSDA!D$1:D$500,MATCH("Phí dịch vụ"&amp;PAYROLL!DC$2,CSDA!A$1:A$500&amp;CSDA!C$1:C$500,0)),0)%,DH943*IFERROR(INDEX(CSDA!D$1:D$500,MATCH("Phí dịch vụ"&amp;PAYROLL!DH$2,CSDA!A$1:A$500&amp;CSDA!C$1:C$500,0)),0)%,DJ943*IFERROR(INDEX(CSDA!D$1:D$500,MATCH("Phí dịch vụ"&amp;PAYROLL!DJ$2,CSDA!A$1:A$500&amp;CSDA!C$1:C$500,0)),0)%,BN943*IFERROR(INDEX(CSDA!D$1:D$500,MATCH(BN$2,CSDA!C$1:C$500,0)),0)%)-BN943*7%</f>
        <v/>
      </c>
      <c r="DQ943">
        <f>IFERROR(INDEX(ADJ!$A$1:$BZ$1000,MATCH(PAYROLL!D943,ADJ!A$1:A$500,0),MATCH(PAYROLL!DQ$2,ADJ!$2:$2,0)),0)</f>
        <v/>
      </c>
      <c r="DR943">
        <f>IFERROR(INDEX(ADJ!$A$1:$BZ$1000,MATCH(PAYROLL!D943,ADJ!A$1:A$500,0),MATCH(PAYROLL!DR$2,ADJ!$2:$2,0)),0)</f>
        <v/>
      </c>
      <c r="DS943">
        <f>SUM(DP943:DR943)</f>
        <v/>
      </c>
      <c r="DT943">
        <f>EK943</f>
        <v/>
      </c>
      <c r="DU943">
        <f>SUM(DO943:DR943)</f>
        <v/>
      </c>
      <c r="DV943">
        <f>ROUND(DU943*0.1,0)</f>
        <v/>
      </c>
      <c r="DW943">
        <f>DU943+DV943</f>
        <v/>
      </c>
      <c r="DZ943">
        <f>IFERROR(INDEX(ADJ!$A$1:$BZ$1000,MATCH(PAYROLL!$D943,ADJ!A$1:A$500,0),MATCH(PAYROLL!DZ$2,ADJ!$2:$2,0)),0)</f>
        <v/>
      </c>
      <c r="EA943">
        <f>IFERROR(INDEX(ADJ!$A$1:$BZ$1000,MATCH(PAYROLL!$D943,ADJ!A$1:A$500,0),MATCH(PAYROLL!EA$2,ADJ!$2:$2,0)),0)</f>
        <v/>
      </c>
      <c r="EB943">
        <f>IFERROR(INDEX(ADJ!$A$1:$BZ$1000,MATCH(PAYROLL!$D943,ADJ!A$1:A$500,0),MATCH(PAYROLL!EB$2,ADJ!$2:$2,0)),0)</f>
        <v/>
      </c>
      <c r="EC943">
        <f>IFERROR(INDEX(ADJ!$A$1:$BZ$1000,MATCH(PAYROLL!$D943,ADJ!A$1:A$500,0),MATCH(PAYROLL!EC$2,ADJ!$2:$2,0)),0)</f>
        <v/>
      </c>
      <c r="ED943">
        <f>IFERROR(INDEX(ADJ!$A$1:$BZ$1000,MATCH(PAYROLL!$D943,ADJ!A$1:A$500,0),MATCH(PAYROLL!ED$2,ADJ!$2:$2,0)),0)</f>
        <v/>
      </c>
      <c r="EE943">
        <f>IFERROR(INDEX(ADJ!$A$1:$BZ$1000,MATCH(PAYROLL!$D943,ADJ!A$1:A$500,0),MATCH(PAYROLL!EE$2,ADJ!$2:$2,0)),0)</f>
        <v/>
      </c>
      <c r="EF943">
        <f>IFERROR(INDEX(ADJ!$A$1:$BZ$1000,MATCH(PAYROLL!$D943,ADJ!A$1:A$500,0),MATCH(PAYROLL!EF$2,ADJ!$2:$2,0)),0)</f>
        <v/>
      </c>
      <c r="EG943">
        <f>IFERROR(INDEX(ADJ!$A$1:$BZ$1000,MATCH(PAYROLL!$D943,ADJ!A$1:A$500,0),MATCH(PAYROLL!EG$2,ADJ!$2:$2,0)),0)</f>
        <v/>
      </c>
      <c r="EH943">
        <f>IFERROR(INDEX(ADJ!$A$1:$BZ$1000,MATCH(PAYROLL!$D943,ADJ!A$1:A$500,0),MATCH(PAYROLL!EH$2,ADJ!$2:$2,0)),0)</f>
        <v/>
      </c>
      <c r="EI943">
        <f>IFERROR(INDEX(ADJ!$A$1:$BZ$1000,MATCH(PAYROLL!D943,ADJ!A$1:A$500,0),MATCH(PAYROLL!EI$2,ADJ!$2:$2,0)),0)</f>
        <v/>
      </c>
      <c r="EJ943">
        <f>IFERROR(INDEX(ADJ!$A$1:$BZ$1000,MATCH(PAYROLL!$D943,ADJ!A$1:A$500,0),MATCH(PAYROLL!EJ$2,ADJ!$2:$2,0)),0)</f>
        <v/>
      </c>
      <c r="EK943">
        <f>SUM(DZ943:EJ943)</f>
        <v/>
      </c>
    </row>
    <row r="944">
      <c r="A944" t="n">
        <v>942</v>
      </c>
      <c r="B944" t="inlineStr">
        <is>
          <t>Lê Văn Duy</t>
        </is>
      </c>
      <c r="D944" t="inlineStr">
        <is>
          <t>150359-02</t>
        </is>
      </c>
      <c r="S944">
        <f>IFERROR(INDEX(PIS!$A$1:$BZ$1000,MATCH($D944,PIS!C$1:C$500,0),MATCH("Lương CB tháng trước",PIS!$1:$1,0)),0)</f>
        <v/>
      </c>
      <c r="T944">
        <f>IFERROR(INDEX(PIS!$A$1:$BZ$1000,MATCH($D944,PIS!C$1:C$500,0),MATCH("Lương CB hiện tại",PIS!$1:$1,0)),0)</f>
        <v/>
      </c>
      <c r="U944">
        <f>IFERROR(INDEX(PIS!$A$1:$BZ$1000,MATCH($D944,PIS!C$1:C$500,0),MATCH("Lương đóng BHBB",PIS!$1:$1,0)),0)</f>
        <v/>
      </c>
      <c r="V944">
        <f>IFERROR(INDEX(PIS!$A$1:$BZ$1000,MATCH($D944,PIS!C$1:C$500,0),MATCH(V$2,PIS!$2:$2,0)),0)</f>
        <v/>
      </c>
      <c r="W944">
        <f>IFERROR(INDEX(PIS!$A$1:$BZ$1000,MATCH($D944,PIS!C$1:C$500,0),MATCH(W$2,PIS!$2:$2,0)),0)</f>
        <v/>
      </c>
      <c r="X944">
        <f>IFERROR(INDEX(PIS!$A$1:$BZ$1000,MATCH($D944,PIS!C$1:C$500,0),MATCH(X$2,PIS!$2:$2,0)),0)</f>
        <v/>
      </c>
      <c r="Y944">
        <f>IFERROR(INDEX(PIS!$A$1:$BZ$1000,MATCH($D944,PIS!C$1:C$500,0),MATCH(Y$2,PIS!$2:$2,0)),0)</f>
        <v/>
      </c>
      <c r="Z944">
        <f>IFERROR(INDEX(PIS!$A$1:$BZ$1000,MATCH($D944,PIS!C$1:C$500,0),MATCH(Z$2,PIS!$2:$2,0)),0)</f>
        <v/>
      </c>
      <c r="AA944">
        <f>IFERROR(INDEX(PIS!$A$1:$BZ$1000,MATCH($D944,PIS!C$1:C$500,0),MATCH(AA$2,PIS!$2:$2,0)),0)</f>
        <v/>
      </c>
      <c r="AB944">
        <f>IFERROR(INDEX(PIS!$A$1:$BZ$1000,MATCH($D944,PIS!C$1:C$500,0),MATCH(AB$2,PIS!$2:$2,0)),0)</f>
        <v/>
      </c>
      <c r="AC944">
        <f>SUM(V944:AB944)</f>
        <v/>
      </c>
      <c r="AD944">
        <f>IFERROR(INDEX(TIMESHEET!$A$1:$AI$5000,MATCH($D944,TIMESHEET!A$1:A$500,0),MATCH("T100",TIMESHEET!$2:$2,0))-2,0)</f>
        <v/>
      </c>
      <c r="AE944">
        <f>IFERROR(INDEX(TIMESHEET!$A$1:$AI$5000,MATCH($D944,TIMESHEET!A$1:A$500,0),MATCH("T202",TIMESHEET!$2:$2,0)),0)</f>
        <v/>
      </c>
      <c r="AF944">
        <f>IFERROR(INDEX(TIMESHEET!$A$1:$AI$5000,MATCH($D944,TIMESHEET!A$1:A$500,0),MATCH("T302",TIMESHEET!$2:$2,0)),0)</f>
        <v/>
      </c>
      <c r="AG944">
        <f>IFERROR(INDEX(TIMESHEET!$A$1:$AI$5000,MATCH($D944,TIMESHEET!A$1:A$500,0),MATCH("T406",TIMESHEET!$2:$2,0)),0)</f>
        <v/>
      </c>
      <c r="AH944">
        <f>AE944+AG944</f>
        <v/>
      </c>
      <c r="AI944">
        <f>IFERROR(INDEX(TIMESHEET!$A$1:$AI$5000,MATCH($D944,TIMESHEET!A$1:A$500,0),MATCH("T701",TIMESHEET!$2:$2,0)),0)</f>
        <v/>
      </c>
      <c r="AJ944">
        <f>IFERROR(INDEX(TIMESHEET!$A$1:$AI$5000,MATCH($D944,TIMESHEET!B$1:B$500,0),MATCH("T320",TIMESHEET!$2:$2,0)),0)</f>
        <v/>
      </c>
      <c r="AK944">
        <f>IFERROR(IF(LEFT(INDEX(PIS!O$1:O$500,MATCH(D944,PIS!C$1:C$500)),1)="M",T944/AD944*SUM(AE944:AG944),T944*AD944),0)</f>
        <v/>
      </c>
      <c r="AL944">
        <f>IFERROR(INDEX(ADJ!$A$1:$BZ$1000,MATCH(PAYROLL!D944,ADJ!A$1:A$500,0),MATCH(PAYROLL!AL$2,ADJ!$2:$2,0)),0)</f>
        <v/>
      </c>
      <c r="AM944">
        <f>SUM(AK944:AL944)</f>
        <v/>
      </c>
      <c r="AN944">
        <f>IFERROR(ROUND(V944/$AD944*$AH944,0),0)</f>
        <v/>
      </c>
      <c r="AO944">
        <f>IFERROR(ROUND(W944/$AD944*$AH944,0),0)</f>
        <v/>
      </c>
      <c r="AP944">
        <f>IFERROR(ROUND(X944/$AD944*$AE944,0),0)</f>
        <v/>
      </c>
      <c r="AQ944">
        <f>IFERROR(ROUND(Y944/$AD944*$AH944,0),0)</f>
        <v/>
      </c>
      <c r="AR944">
        <f>IFERROR(ROUND(Z944/$AD944*$AH944,0),0)</f>
        <v/>
      </c>
      <c r="AS944">
        <f>IFERROR(ROUND(AA944/$AD944*$AH944,0),0)</f>
        <v/>
      </c>
      <c r="AT944">
        <f>IFERROR(IF((AE944+AF944+AG944)&gt;13,AB944,ROUND(AB944/AD944*AH944,0)),0)</f>
        <v/>
      </c>
      <c r="AU944">
        <f>IFERROR(INDEX(ADJ!$A$1:$BZ$1000,MATCH(PAYROLL!D944,ADJ!A$1:A$500,0),MATCH(PAYROLL!AU$2,ADJ!$2:$2,0)),0)</f>
        <v/>
      </c>
      <c r="AV944">
        <f>ROUND(SUM(AN944:AU944),0)</f>
        <v/>
      </c>
      <c r="AW944">
        <f>IFERROR(INDEX(TIMESHEET!$A$1:$AI$5000,MATCH(PAYROLL!D944,TIMESHEET!A$1:A$500,0),MATCH("T620",TIMESHEET!$2:$2,0)),0)</f>
        <v/>
      </c>
      <c r="AX944">
        <f>IFERROR(INDEX(TIMESHEET!$A$1:$AI$5000,MATCH(PAYROLL!D944,TIMESHEET!A$1:A$500,0),MATCH("T601",TIMESHEET!$2:$2,0)),0)</f>
        <v/>
      </c>
      <c r="AY944">
        <f>IFERROR(INDEX(TIMESHEET!$A$1:$AI$5000,MATCH(PAYROLL!D944,TIMESHEET!A$1:A$500,0),MATCH("T602",TIMESHEET!$2:$2,0)),0)</f>
        <v/>
      </c>
      <c r="AZ944">
        <f>IFERROR(INDEX(TIMESHEET!$A$1:$AI$5000,MATCH(PAYROLL!D944,TIMESHEET!A$1:A$500,0),MATCH("T603",TIMESHEET!$2:$2,0)),0)</f>
        <v/>
      </c>
      <c r="BA944">
        <f>IFERROR(INDEX(TIMESHEET!$A$1:$AI$5000,MATCH(PAYROLL!D944,TIMESHEET!A$1:A$500,0),MATCH("T611",TIMESHEET!$2:$2,0)),0)</f>
        <v/>
      </c>
      <c r="BB944">
        <f>IFERROR(INDEX(TIMESHEET!$A$1:$AI$5000,MATCH(PAYROLL!D944,TIMESHEET!A$1:A$500,0),MATCH("T612",TIMESHEET!$2:$2,0)),0)</f>
        <v/>
      </c>
      <c r="BC944">
        <f>IFERROR(INDEX(TIMESHEET!$A$1:$AI$5000,MATCH(PAYROLL!D944,TIMESHEET!A$1:A$500,0),MATCH("T613",TIMESHEET!$2:$2,0)),0)</f>
        <v/>
      </c>
      <c r="BD944">
        <f>IFERROR(INDEX(TIMESHEET!$A$1:$AI$5000,MATCH(PAYROLL!D944,TIMESHEET!A$1:A$500,0),MATCH("T500",TIMESHEET!$2:$2,0)),0)</f>
        <v/>
      </c>
      <c r="BE944">
        <f>IFERROR(IF(LEFT(INDEX(PIS!O$1:O$500,MATCH(D944,PIS!C$1:C$500)),1)="M",T944/AD944/8*(AW944+AX944*1.5+AY944*2+AZ944*3+BA944*2.1+BB944*2.7+BC944*3.9+BD944*0.3),T944/8*(AW944+AX944*1.5+AY944*2+AZ944*3+BA944*2.1+BB944*2.7+BC944*3.9+BD944*0.3)),0)</f>
        <v/>
      </c>
      <c r="BF944">
        <f>IFERROR(INDEX(ADJ!$A$1:$BZ$1000,MATCH(PAYROLL!$D944,ADJ!A$1:A$500,0),MATCH(PAYROLL!BF$2,ADJ!$2:$2,0)),0)</f>
        <v/>
      </c>
      <c r="BG944">
        <f>IFERROR(INDEX(ADJ!$A$1:$BZ$1000,MATCH(PAYROLL!D944,ADJ!A$1:A$500,0),MATCH(PAYROLL!BG$2,ADJ!$2:$2,0)),0)</f>
        <v/>
      </c>
      <c r="BH944">
        <f>IFERROR(INDEX(ADJ!$A$1:$BZ$1000,MATCH(PAYROLL!D944,ADJ!A$1:A$500,0),MATCH(PAYROLL!BH$2,ADJ!$2:$2,0)),0)</f>
        <v/>
      </c>
      <c r="BI944">
        <f>IFERROR(INDEX(ADJ!$A$1:$BZ$1000,MATCH(PAYROLL!D944,ADJ!A$1:A$500,0),MATCH(PAYROLL!BI$2,ADJ!$2:$2,0)),0)</f>
        <v/>
      </c>
      <c r="BJ944">
        <f>IFERROR(INDEX(ADJ!$A$1:$BZ$1000,MATCH(PAYROLL!D944,ADJ!A$1:A$500,0),MATCH(PAYROLL!BJ$2,ADJ!$2:$2,0)),0)</f>
        <v/>
      </c>
      <c r="BK944">
        <f>SUM(BF944:BJ944)</f>
        <v/>
      </c>
      <c r="BL944">
        <f>IFERROR(INDEX(ADJ!$A$1:$BZ$1000,MATCH(PAYROLL!D944,ADJ!A$1:A$500,0),MATCH(PAYROLL!BL$2,ADJ!$2:$2,0)),0)</f>
        <v/>
      </c>
      <c r="BM944">
        <f>IFERROR(INDEX(ADJ!$A$1:$BZ$1000,MATCH(PAYROLL!D944,ADJ!A$1:A$500,0),MATCH(PAYROLL!BM$2,ADJ!$2:$2,0)),0)</f>
        <v/>
      </c>
      <c r="BN944">
        <f>IFERROR(INDEX(ADJ!$A$1:$BZ$1000,MATCH(PAYROLL!D944,ADJ!A$1:A$500,0),MATCH(PAYROLL!BN$2,ADJ!$2:$2,0)),0)</f>
        <v/>
      </c>
      <c r="BO944">
        <f>IFERROR(INDEX(ADJ!$A$1:$BZ$1000,MATCH(PAYROLL!D944,ADJ!A$1:A$500,0),MATCH(PAYROLL!BO$2,ADJ!$2:$2,0)),0)</f>
        <v/>
      </c>
      <c r="BP944">
        <f>SUM(AM944,AV944,BE944,BK944,BL944:BO944)</f>
        <v/>
      </c>
      <c r="BQ944">
        <f>BO944</f>
        <v/>
      </c>
      <c r="BR944">
        <f>IFERROR(ROUND(IF(LEFT(INDEX(PIS!O$1:O$500,MATCH(D944,PIS!C$1:C$500)),1)="D",T944/8*(BD944*0.3),IF(LEFT(INDEX(PIS!O$1:O$500,MATCH(D944,PIS!C$1:C$500)),1)="H",T944*($BD944*0.3),T944/$AD944/8*($BD944*0.3))),0),0)</f>
        <v/>
      </c>
      <c r="BS944">
        <f>IF(AP944&lt;1,0,MIN(AP944,730000))</f>
        <v/>
      </c>
      <c r="BT944">
        <f>IFERROR(ROUND((BE944-SUM(AW944:BC944)*T944/AD944/8),0)-BR944,0)</f>
        <v/>
      </c>
      <c r="BU944">
        <f>AO944</f>
        <v/>
      </c>
      <c r="BV944">
        <f>SUM(BQ944:BU944)</f>
        <v/>
      </c>
      <c r="BW944">
        <f>BP944-BV944</f>
        <v/>
      </c>
      <c r="BX944">
        <f>IFERROR(IF(RIGHT(INDEX(PIS!O$1:O$500,MATCH(D944,PIS!C$1:C$500)),5)="Gross",MIN(U944+V944,VLOOKUP("R700",TSC!B:C,2,0)*VLOOKUP("R101",TSC!B:C,2,0))*VLOOKUP("R701",TSC!B:C,2,0)%,0),0)</f>
        <v/>
      </c>
      <c r="BY944">
        <f>IFERROR(IF(RIGHT(INDEX(PIS!O$1:O$500,MATCH(D944,PIS!C$1:C$500)),5)="Gross",MIN(U944+V944,VLOOKUP("R700",TSC!B:C,2,0)*VLOOKUP("R101",TSC!B:C,2,0))*VLOOKUP("T704",TSC!B:C,2,0)%,0),0)</f>
        <v/>
      </c>
      <c r="BZ944">
        <f>IFERROR(IF(RIGHT(INDEX(PIS!O$1:O$500,MATCH(D944,PIS!C$1:C$500)),5)="Gross",MIN(U944+V944,VLOOKUP("R700",TSC!B:C,2,0)*VLOOKUP("1",TSC!F:G,2,0))*VLOOKUP("T705",TSC!B:C,2,0)%,0),0)</f>
        <v/>
      </c>
      <c r="CA944">
        <f>IFERROR(INDEX(ADJ!$A$1:$BZ$1000,MATCH(PAYROLL!D944,ADJ!A$1:A$500,0),MATCH(PAYROLL!CA$2,ADJ!$2:$2,0)),0)</f>
        <v/>
      </c>
      <c r="CB944">
        <f>IFERROR(INDEX(ADJ!$A$1:$BZ$1000,MATCH(PAYROLL!D944,ADJ!A$1:A$500,0),MATCH(PAYROLL!CB$2,ADJ!$2:$2,0)),0)</f>
        <v/>
      </c>
      <c r="CC944">
        <f>SUM(BX944:CB944)</f>
        <v/>
      </c>
      <c r="CD944">
        <f>IFERROR(INDEX(PIS!$A$1:$BZ$1000,MATCH(PAYROLL!D944,PIS!C$1:C$500,0),MATCH(PAYROLL!CD$1,PIS!$1:$1,0)),0)</f>
        <v/>
      </c>
      <c r="CE944">
        <f>IFERROR(IF(OR(INDEX(PIS!P$1:P$500,MATCH(D944,PIS!C$1:C$500,0))="LT2",INDEX(PIS!P$1:P$500,MATCH(D944,PIS!C$1:C$500,0))="P10"),0,SUM(CC944,CD944*VLOOKUP("R601",TSC!B:C,2,0),VLOOKUP("R602",TSC!B:C,2,0))),0)</f>
        <v/>
      </c>
      <c r="CF944">
        <f>MAX(BW944-CE944,0)</f>
        <v/>
      </c>
      <c r="CG944">
        <f>IFERROR(IF(OR(RIGHT(INDEX(PIS!P$1:P$500,MATCH(D944,PIS!C$1:C$500)),5)="P10",RIGHT(INDEX(PIS!P$1:P$500,MATCH(D944,PIS!C$1:C$500)),5)="CK"),0,IF(CF944&lt;=5000000,CF944*5%,IF(CF944&lt;=10000000,CF944*10%-250000,IF(CF944&lt;=18000000,CF944*15%-750000,IF(CF944&lt;=32000000,CF944*20%-1650000,IF(CF944&lt;=52000000,CF944*25%-3250000,IF(CF944&lt;=80000000,BH944*30%-5850000,CF944*35%-9850000))))))),0)</f>
        <v/>
      </c>
      <c r="CH944">
        <f>IFERROR(IF(OR(INDEX(PIS!P$1:P$500,MATCH(D944,PIS!C$1:C$500))="LT",INDEX(PIS!P$1:P$500,MATCH(D944,PIS!C$1:C$500))="CK"),0,IF(CF944&lt;2000000,0,CF944*10%)),0)</f>
        <v/>
      </c>
      <c r="CI944">
        <f>IFERROR(INDEX(ADJ!$A$1:$BZ$1000,MATCH(PAYROLL!D944,ADJ!A$1:A$500,0),MATCH(PAYROLL!CI$2,ADJ!$2:$2,0)),0)</f>
        <v/>
      </c>
      <c r="CJ944">
        <f>IFERROR(INDEX(ADJ!$A$1:$BZ$1000,MATCH(PAYROLL!D944,ADJ!A$1:A$500,0),MATCH(PAYROLL!CJ$2,ADJ!$2:$2,0)),0)</f>
        <v/>
      </c>
      <c r="CK944">
        <f>IFERROR(INDEX(ADJ!$A$1:$BZ$1000,MATCH(PAYROLL!D944,ADJ!A$1:A$500,0),MATCH(PAYROLL!CK$2,ADJ!$2:$2,0)),0)</f>
        <v/>
      </c>
      <c r="CL944">
        <f>SUM(CG944:CK944)</f>
        <v/>
      </c>
      <c r="CM944">
        <f>ROUND(SUM(CH944:CK944),0)</f>
        <v/>
      </c>
      <c r="CN944">
        <f>IFERROR(INDEX(CSDA!D$1:D$500,MATCH($CN$2,CSDA!C$1:C$500,0))*INDEX(PIS!V$1:V$500,MATCH(D944,PIS!C$1:C$500))+INDEX(ADJ!$A$1:$BZ$1000,MATCH(PAYROLL!D944,ADJ!A$1:A$500,0),MATCH(PAYROLL!CN$2,ADJ!$2:$2,0)),0)</f>
        <v/>
      </c>
      <c r="CO944">
        <f>IFERROR(INDEX(ADJ!$A$1:$BZ$1000,MATCH(PAYROLL!D944,ADJ!A$1:A$500,0),MATCH(PAYROLL!CO$2,ADJ!$2:$2,0)),0)</f>
        <v/>
      </c>
      <c r="CP944">
        <f>IFERROR(INDEX(ADJ!$A$1:$BZ$1000,MATCH(PAYROLL!D944,ADJ!A$1:A$500,0),MATCH(PAYROLL!CP$2,ADJ!$2:$2,0)),0)</f>
        <v/>
      </c>
      <c r="CQ944">
        <f>BP944-CL944-CI944-CM944-CN944-CO944-CP944-CC944</f>
        <v/>
      </c>
      <c r="CR944">
        <f>IFERROR(IF(RIGHT(INDEX(PIS!O$1:O$500,MATCH(D944,PIS!C$1:C$500,0)),5)="Gross",MIN(U944+V944,VLOOKUP("R700",TSC!B:C,2,0)*VLOOKUP("R101",TSC!B:C,2,0))*(VLOOKUP("T711",TSC!B:C,2,0)+VLOOKUP("T712",TSC!B:C,2,0))%,MIN(T944+V944,VLOOKUP("R700",TSC!B:C,2,0)*VLOOKUP("R101",TSC!B:C,2,0))*(VLOOKUP("T711",TSC!B:C,2,0)+VLOOKUP("T712",TSC!B:C,2,0)+VLOOKUP("R701",TSC!B:C,2,0))%),0)</f>
        <v/>
      </c>
      <c r="CS944">
        <f>IFERROR(IF(RIGHT(INDEX(PIS!O$1:O$500,MATCH(D944,PIS!C$1:C$500,0)),5)="Gross",MIN(U944+V944,VLOOKUP("R700",TSC!B:C,2,0)*VLOOKUP("R101",TSC!B:C,2,0))*(VLOOKUP("T714",TSC!B:C,2,0))%,MIN(T944+V944,VLOOKUP("R700",TSC!B:C,2,0)*VLOOKUP("R101",TSC!B:C,2,0))*(VLOOKUP("T704",TSC!B:C,2,0)+VLOOKUP("T714",TSC!B:C,2,0))%),0)</f>
        <v/>
      </c>
      <c r="CT944">
        <f>IFERROR(IF(RIGHT(INDEX(PIS!O$1:O$500,MATCH(D944,PIS!C$1:C$500,0)),5)="Gross",MIN(U944+V944,VLOOKUP("R700",TSC!B:C,2,0)*VLOOKUP("R101",TSC!B:C,2,0))*VLOOKUP("T705",TSC!B:C,2,0)%,MIN(T944+V944,VLOOKUP("R700",TSC!B:C,2,0)*VLOOKUP("R101",TSC!B:C,2,0))*VLOOKUP("T705",TSC!B:C,2,0)%),0)</f>
        <v/>
      </c>
      <c r="CU944">
        <f>IFERROR(IF(RIGHT(INDEX(PIS!O$1:O$500,MATCH(D944,PIS!C$1:C$500,0)),5)="Gross",MIN(U944+V944,VLOOKUP("R700",TSC!B:C,2,0)*VLOOKUP("R101",TSC!B:C,2,0))*(VLOOKUP("T713",TSC!B:C,2,0))%,MIN(T944+V944,VLOOKUP("R700",TSC!B:C,2,0)*VLOOKUP("R101",TSC!B:C,2,0))*(VLOOKUP("T713",TSC!B:C,2,0))%),0)</f>
        <v/>
      </c>
      <c r="CV944">
        <f>IFERROR(INDEX(ADJ!$A$1:$BZ$1000,MATCH(PAYROLL!D944,ADJ!A$1:A$500,0),MATCH(PAYROLL!CV$2,ADJ!$2:$2,0)),0)</f>
        <v/>
      </c>
      <c r="CW944">
        <f>IFERROR(INDEX(ADJ!$A$1:$BZ$1000,MATCH(PAYROLL!D944,ADJ!A$1:A$500,0),MATCH(PAYROLL!CW$2,ADJ!$2:$2,0)),0)</f>
        <v/>
      </c>
      <c r="CX944">
        <f>SUM(CR944:CW944)</f>
        <v/>
      </c>
      <c r="CY944">
        <f>ROUND(IF(CR944&gt;0,T944+V944*VLOOKUP("R202",TSC!$B$1:$C$500,2,0),0),0)</f>
        <v/>
      </c>
      <c r="CZ944">
        <f>IFERROR(INDEX(CSDA!D$1:D$500,MATCH($CZ$2,CSDA!C$1:C$500,0)),0)</f>
        <v/>
      </c>
      <c r="DA944">
        <f>ROUND(T944*0.7%,0)</f>
        <v/>
      </c>
      <c r="DB944">
        <f>ROUND(T944/12,0)</f>
        <v/>
      </c>
      <c r="DC944">
        <f ref="DC944" t="array">IFERROR(INDEX(CSDA!D$1:D$500,MATCH("Trích giữ"&amp;PAYROLL!DC$2,CSDA!A$1:A$500&amp;CSDA!C$1:C$500,0)),0)</f>
        <v/>
      </c>
      <c r="DD944">
        <f ref="DD944" t="array">IFERROR(INDEX(CSDA!D$1:D$500,MATCH("Trích giữ"&amp;PAYROLL!DD$2,CSDA!A$1:A$500&amp;CSDA!C$1:C$500,0)),0)</f>
        <v/>
      </c>
      <c r="DE944">
        <f ref="DE944" t="array">IFERROR(INDEX(CSDA!D$1:D$500,MATCH("Trích giữ"&amp;PAYROLL!DE$2,CSDA!A$1:A$500&amp;CSDA!C$1:C$500,0)),0)</f>
        <v/>
      </c>
      <c r="DF944">
        <f>IFERROR(INDEX(CSDA!D$1:D$500,MATCH(PAYROLL!DF$2,CSDA!C$1:C$500,0)),0)</f>
        <v/>
      </c>
      <c r="DG944">
        <f ref="DG944" t="array">IFERROR(INDEX(CSDA!D$1:D$500,MATCH("Trích giữ"&amp;PAYROLL!DG$2,CSDA!A$1:A$500&amp;CSDA!C$1:C$500,0)),0)</f>
        <v/>
      </c>
      <c r="DH944">
        <f>ROUND(T944/26,0)</f>
        <v/>
      </c>
      <c r="DI944">
        <f ref="DI944" t="array">IFERROR(INDEX(CSDA!D$1:D$500,MATCH("Trích giữ"&amp;PAYROLL!DI$2,CSDA!A$1:A$500&amp;CSDA!C$1:C$500,0)),0)</f>
        <v/>
      </c>
      <c r="DJ944">
        <f>IF(U944=0,T944*21.5%-BL944,0)</f>
        <v/>
      </c>
      <c r="DK944">
        <f ref="DK944" t="array">IFERROR(INDEX(CSDA!D$1:D$500,MATCH("Trích giữ"&amp;PAYROLL!DK$2,CSDA!A$1:A$500&amp;CSDA!C$1:C$500,0)),0)</f>
        <v/>
      </c>
      <c r="DL944">
        <f>IFERROR(INDEX(CSDA!D$1:D$500,MATCH(PAYROLL!DL$2,CSDA!C$1:C$500,0))/12,0)</f>
        <v/>
      </c>
      <c r="DM944">
        <f>SUM(DB944:DL944)</f>
        <v/>
      </c>
      <c r="DN944">
        <f>IFERROR(INDEX(ADJ!$A$1:$BZ$1000,MATCH(PAYROLL!D944,ADJ!A$1:A$500,0),MATCH(PAYROLL!DN$2,ADJ!$2:$2,0)),0)</f>
        <v/>
      </c>
      <c r="DO944">
        <f>IFERROR(SUM(BP944,DM944:DN944,CX944:DA944)-DT944,0)</f>
        <v/>
      </c>
      <c r="DP944">
        <f ref="DP944" t="array">SUM(BW944*IFERROR(INDEX(CSDA!D$1:D$500,MATCH(BW$2,CSDA!C$1:C$500,0)),0)%,CX944*IFERROR(INDEX(CSDA!D$1:D$500,MATCH(CX$2,CSDA!C$1:C$500,0)),0)%,DA944*IFERROR(INDEX(CSDA!D$1:D$500,MATCH(DA$2,CSDA!C$1:C$500,0)),0)%,DB944*IFERROR(INDEX(CSDA!D$1:D$500,MATCH(DB$2,CSDA!C$1:C$500,0)),0)%,DF944*IFERROR(INDEX(CSDA!D$1:D$500,MATCH("Phí dịch vụ"&amp;PAYROLL!DF$2,CSDA!A$1:A$500&amp;CSDA!C$1:C$500,0)),0)%,DC944*IFERROR(INDEX(CSDA!D$1:D$500,MATCH("Phí dịch vụ"&amp;PAYROLL!DC$2,CSDA!A$1:A$500&amp;CSDA!C$1:C$500,0)),0)%,DH944*IFERROR(INDEX(CSDA!D$1:D$500,MATCH("Phí dịch vụ"&amp;PAYROLL!DH$2,CSDA!A$1:A$500&amp;CSDA!C$1:C$500,0)),0)%,DJ944*IFERROR(INDEX(CSDA!D$1:D$500,MATCH("Phí dịch vụ"&amp;PAYROLL!DJ$2,CSDA!A$1:A$500&amp;CSDA!C$1:C$500,0)),0)%,BN944*IFERROR(INDEX(CSDA!D$1:D$500,MATCH(BN$2,CSDA!C$1:C$500,0)),0)%)-BN944*7%</f>
        <v/>
      </c>
      <c r="DQ944">
        <f>IFERROR(INDEX(ADJ!$A$1:$BZ$1000,MATCH(PAYROLL!D944,ADJ!A$1:A$500,0),MATCH(PAYROLL!DQ$2,ADJ!$2:$2,0)),0)</f>
        <v/>
      </c>
      <c r="DR944">
        <f>IFERROR(INDEX(ADJ!$A$1:$BZ$1000,MATCH(PAYROLL!D944,ADJ!A$1:A$500,0),MATCH(PAYROLL!DR$2,ADJ!$2:$2,0)),0)</f>
        <v/>
      </c>
      <c r="DS944">
        <f>SUM(DP944:DR944)</f>
        <v/>
      </c>
      <c r="DT944">
        <f>EK944</f>
        <v/>
      </c>
      <c r="DU944">
        <f>SUM(DO944:DR944)</f>
        <v/>
      </c>
      <c r="DV944">
        <f>ROUND(DU944*0.1,0)</f>
        <v/>
      </c>
      <c r="DW944">
        <f>DU944+DV944</f>
        <v/>
      </c>
      <c r="DZ944">
        <f>IFERROR(INDEX(ADJ!$A$1:$BZ$1000,MATCH(PAYROLL!$D944,ADJ!A$1:A$500,0),MATCH(PAYROLL!DZ$2,ADJ!$2:$2,0)),0)</f>
        <v/>
      </c>
      <c r="EA944">
        <f>IFERROR(INDEX(ADJ!$A$1:$BZ$1000,MATCH(PAYROLL!$D944,ADJ!A$1:A$500,0),MATCH(PAYROLL!EA$2,ADJ!$2:$2,0)),0)</f>
        <v/>
      </c>
      <c r="EB944">
        <f>IFERROR(INDEX(ADJ!$A$1:$BZ$1000,MATCH(PAYROLL!$D944,ADJ!A$1:A$500,0),MATCH(PAYROLL!EB$2,ADJ!$2:$2,0)),0)</f>
        <v/>
      </c>
      <c r="EC944">
        <f>IFERROR(INDEX(ADJ!$A$1:$BZ$1000,MATCH(PAYROLL!$D944,ADJ!A$1:A$500,0),MATCH(PAYROLL!EC$2,ADJ!$2:$2,0)),0)</f>
        <v/>
      </c>
      <c r="ED944">
        <f>IFERROR(INDEX(ADJ!$A$1:$BZ$1000,MATCH(PAYROLL!$D944,ADJ!A$1:A$500,0),MATCH(PAYROLL!ED$2,ADJ!$2:$2,0)),0)</f>
        <v/>
      </c>
      <c r="EE944">
        <f>IFERROR(INDEX(ADJ!$A$1:$BZ$1000,MATCH(PAYROLL!$D944,ADJ!A$1:A$500,0),MATCH(PAYROLL!EE$2,ADJ!$2:$2,0)),0)</f>
        <v/>
      </c>
      <c r="EF944">
        <f>IFERROR(INDEX(ADJ!$A$1:$BZ$1000,MATCH(PAYROLL!$D944,ADJ!A$1:A$500,0),MATCH(PAYROLL!EF$2,ADJ!$2:$2,0)),0)</f>
        <v/>
      </c>
      <c r="EG944">
        <f>IFERROR(INDEX(ADJ!$A$1:$BZ$1000,MATCH(PAYROLL!$D944,ADJ!A$1:A$500,0),MATCH(PAYROLL!EG$2,ADJ!$2:$2,0)),0)</f>
        <v/>
      </c>
      <c r="EH944">
        <f>IFERROR(INDEX(ADJ!$A$1:$BZ$1000,MATCH(PAYROLL!$D944,ADJ!A$1:A$500,0),MATCH(PAYROLL!EH$2,ADJ!$2:$2,0)),0)</f>
        <v/>
      </c>
      <c r="EI944">
        <f>IFERROR(INDEX(ADJ!$A$1:$BZ$1000,MATCH(PAYROLL!D944,ADJ!A$1:A$500,0),MATCH(PAYROLL!EI$2,ADJ!$2:$2,0)),0)</f>
        <v/>
      </c>
      <c r="EJ944">
        <f>IFERROR(INDEX(ADJ!$A$1:$BZ$1000,MATCH(PAYROLL!$D944,ADJ!A$1:A$500,0),MATCH(PAYROLL!EJ$2,ADJ!$2:$2,0)),0)</f>
        <v/>
      </c>
      <c r="EK944">
        <f>SUM(DZ944:EJ944)</f>
        <v/>
      </c>
    </row>
    <row r="945">
      <c r="A945" t="n">
        <v>943</v>
      </c>
      <c r="B945" t="inlineStr">
        <is>
          <t>Quàng Văn Inh</t>
        </is>
      </c>
      <c r="D945" t="inlineStr">
        <is>
          <t>150327-02</t>
        </is>
      </c>
      <c r="S945">
        <f>IFERROR(INDEX(PIS!$A$1:$BZ$1000,MATCH($D945,PIS!C$1:C$500,0),MATCH("Lương CB tháng trước",PIS!$1:$1,0)),0)</f>
        <v/>
      </c>
      <c r="T945">
        <f>IFERROR(INDEX(PIS!$A$1:$BZ$1000,MATCH($D945,PIS!C$1:C$500,0),MATCH("Lương CB hiện tại",PIS!$1:$1,0)),0)</f>
        <v/>
      </c>
      <c r="U945">
        <f>IFERROR(INDEX(PIS!$A$1:$BZ$1000,MATCH($D945,PIS!C$1:C$500,0),MATCH("Lương đóng BHBB",PIS!$1:$1,0)),0)</f>
        <v/>
      </c>
      <c r="V945">
        <f>IFERROR(INDEX(PIS!$A$1:$BZ$1000,MATCH($D945,PIS!C$1:C$500,0),MATCH(V$2,PIS!$2:$2,0)),0)</f>
        <v/>
      </c>
      <c r="W945">
        <f>IFERROR(INDEX(PIS!$A$1:$BZ$1000,MATCH($D945,PIS!C$1:C$500,0),MATCH(W$2,PIS!$2:$2,0)),0)</f>
        <v/>
      </c>
      <c r="X945">
        <f>IFERROR(INDEX(PIS!$A$1:$BZ$1000,MATCH($D945,PIS!C$1:C$500,0),MATCH(X$2,PIS!$2:$2,0)),0)</f>
        <v/>
      </c>
      <c r="Y945">
        <f>IFERROR(INDEX(PIS!$A$1:$BZ$1000,MATCH($D945,PIS!C$1:C$500,0),MATCH(Y$2,PIS!$2:$2,0)),0)</f>
        <v/>
      </c>
      <c r="Z945">
        <f>IFERROR(INDEX(PIS!$A$1:$BZ$1000,MATCH($D945,PIS!C$1:C$500,0),MATCH(Z$2,PIS!$2:$2,0)),0)</f>
        <v/>
      </c>
      <c r="AA945">
        <f>IFERROR(INDEX(PIS!$A$1:$BZ$1000,MATCH($D945,PIS!C$1:C$500,0),MATCH(AA$2,PIS!$2:$2,0)),0)</f>
        <v/>
      </c>
      <c r="AB945">
        <f>IFERROR(INDEX(PIS!$A$1:$BZ$1000,MATCH($D945,PIS!C$1:C$500,0),MATCH(AB$2,PIS!$2:$2,0)),0)</f>
        <v/>
      </c>
      <c r="AC945">
        <f>SUM(V945:AB945)</f>
        <v/>
      </c>
      <c r="AD945">
        <f>IFERROR(INDEX(TIMESHEET!$A$1:$AI$5000,MATCH($D945,TIMESHEET!A$1:A$500,0),MATCH("T100",TIMESHEET!$2:$2,0))-2,0)</f>
        <v/>
      </c>
      <c r="AE945">
        <f>IFERROR(INDEX(TIMESHEET!$A$1:$AI$5000,MATCH($D945,TIMESHEET!A$1:A$500,0),MATCH("T202",TIMESHEET!$2:$2,0)),0)</f>
        <v/>
      </c>
      <c r="AF945">
        <f>IFERROR(INDEX(TIMESHEET!$A$1:$AI$5000,MATCH($D945,TIMESHEET!A$1:A$500,0),MATCH("T302",TIMESHEET!$2:$2,0)),0)</f>
        <v/>
      </c>
      <c r="AG945">
        <f>IFERROR(INDEX(TIMESHEET!$A$1:$AI$5000,MATCH($D945,TIMESHEET!A$1:A$500,0),MATCH("T406",TIMESHEET!$2:$2,0)),0)</f>
        <v/>
      </c>
      <c r="AH945">
        <f>AE945+AG945</f>
        <v/>
      </c>
      <c r="AI945">
        <f>IFERROR(INDEX(TIMESHEET!$A$1:$AI$5000,MATCH($D945,TIMESHEET!A$1:A$500,0),MATCH("T701",TIMESHEET!$2:$2,0)),0)</f>
        <v/>
      </c>
      <c r="AJ945">
        <f>IFERROR(INDEX(TIMESHEET!$A$1:$AI$5000,MATCH($D945,TIMESHEET!B$1:B$500,0),MATCH("T320",TIMESHEET!$2:$2,0)),0)</f>
        <v/>
      </c>
      <c r="AK945">
        <f>IFERROR(IF(LEFT(INDEX(PIS!O$1:O$500,MATCH(D945,PIS!C$1:C$500)),1)="M",T945/AD945*SUM(AE945:AG945),T945*AD945),0)</f>
        <v/>
      </c>
      <c r="AL945">
        <f>IFERROR(INDEX(ADJ!$A$1:$BZ$1000,MATCH(PAYROLL!D945,ADJ!A$1:A$500,0),MATCH(PAYROLL!AL$2,ADJ!$2:$2,0)),0)</f>
        <v/>
      </c>
      <c r="AM945">
        <f>SUM(AK945:AL945)</f>
        <v/>
      </c>
      <c r="AN945">
        <f>IFERROR(ROUND(V945/$AD945*$AH945,0),0)</f>
        <v/>
      </c>
      <c r="AO945">
        <f>IFERROR(ROUND(W945/$AD945*$AH945,0),0)</f>
        <v/>
      </c>
      <c r="AP945">
        <f>IFERROR(ROUND(X945/$AD945*$AE945,0),0)</f>
        <v/>
      </c>
      <c r="AQ945">
        <f>IFERROR(ROUND(Y945/$AD945*$AH945,0),0)</f>
        <v/>
      </c>
      <c r="AR945">
        <f>IFERROR(ROUND(Z945/$AD945*$AH945,0),0)</f>
        <v/>
      </c>
      <c r="AS945">
        <f>IFERROR(ROUND(AA945/$AD945*$AH945,0),0)</f>
        <v/>
      </c>
      <c r="AT945">
        <f>IFERROR(IF((AE945+AF945+AG945)&gt;13,AB945,ROUND(AB945/AD945*AH945,0)),0)</f>
        <v/>
      </c>
      <c r="AU945">
        <f>IFERROR(INDEX(ADJ!$A$1:$BZ$1000,MATCH(PAYROLL!D945,ADJ!A$1:A$500,0),MATCH(PAYROLL!AU$2,ADJ!$2:$2,0)),0)</f>
        <v/>
      </c>
      <c r="AV945">
        <f>ROUND(SUM(AN945:AU945),0)</f>
        <v/>
      </c>
      <c r="AW945">
        <f>IFERROR(INDEX(TIMESHEET!$A$1:$AI$5000,MATCH(PAYROLL!D945,TIMESHEET!A$1:A$500,0),MATCH("T620",TIMESHEET!$2:$2,0)),0)</f>
        <v/>
      </c>
      <c r="AX945">
        <f>IFERROR(INDEX(TIMESHEET!$A$1:$AI$5000,MATCH(PAYROLL!D945,TIMESHEET!A$1:A$500,0),MATCH("T601",TIMESHEET!$2:$2,0)),0)</f>
        <v/>
      </c>
      <c r="AY945">
        <f>IFERROR(INDEX(TIMESHEET!$A$1:$AI$5000,MATCH(PAYROLL!D945,TIMESHEET!A$1:A$500,0),MATCH("T602",TIMESHEET!$2:$2,0)),0)</f>
        <v/>
      </c>
      <c r="AZ945">
        <f>IFERROR(INDEX(TIMESHEET!$A$1:$AI$5000,MATCH(PAYROLL!D945,TIMESHEET!A$1:A$500,0),MATCH("T603",TIMESHEET!$2:$2,0)),0)</f>
        <v/>
      </c>
      <c r="BA945">
        <f>IFERROR(INDEX(TIMESHEET!$A$1:$AI$5000,MATCH(PAYROLL!D945,TIMESHEET!A$1:A$500,0),MATCH("T611",TIMESHEET!$2:$2,0)),0)</f>
        <v/>
      </c>
      <c r="BB945">
        <f>IFERROR(INDEX(TIMESHEET!$A$1:$AI$5000,MATCH(PAYROLL!D945,TIMESHEET!A$1:A$500,0),MATCH("T612",TIMESHEET!$2:$2,0)),0)</f>
        <v/>
      </c>
      <c r="BC945">
        <f>IFERROR(INDEX(TIMESHEET!$A$1:$AI$5000,MATCH(PAYROLL!D945,TIMESHEET!A$1:A$500,0),MATCH("T613",TIMESHEET!$2:$2,0)),0)</f>
        <v/>
      </c>
      <c r="BD945">
        <f>IFERROR(INDEX(TIMESHEET!$A$1:$AI$5000,MATCH(PAYROLL!D945,TIMESHEET!A$1:A$500,0),MATCH("T500",TIMESHEET!$2:$2,0)),0)</f>
        <v/>
      </c>
      <c r="BE945">
        <f>IFERROR(IF(LEFT(INDEX(PIS!O$1:O$500,MATCH(D945,PIS!C$1:C$500)),1)="M",T945/AD945/8*(AW945+AX945*1.5+AY945*2+AZ945*3+BA945*2.1+BB945*2.7+BC945*3.9+BD945*0.3),T945/8*(AW945+AX945*1.5+AY945*2+AZ945*3+BA945*2.1+BB945*2.7+BC945*3.9+BD945*0.3)),0)</f>
        <v/>
      </c>
      <c r="BF945">
        <f>IFERROR(INDEX(ADJ!$A$1:$BZ$1000,MATCH(PAYROLL!$D945,ADJ!A$1:A$500,0),MATCH(PAYROLL!BF$2,ADJ!$2:$2,0)),0)</f>
        <v/>
      </c>
      <c r="BG945">
        <f>IFERROR(INDEX(ADJ!$A$1:$BZ$1000,MATCH(PAYROLL!D945,ADJ!A$1:A$500,0),MATCH(PAYROLL!BG$2,ADJ!$2:$2,0)),0)</f>
        <v/>
      </c>
      <c r="BH945">
        <f>IFERROR(INDEX(ADJ!$A$1:$BZ$1000,MATCH(PAYROLL!D945,ADJ!A$1:A$500,0),MATCH(PAYROLL!BH$2,ADJ!$2:$2,0)),0)</f>
        <v/>
      </c>
      <c r="BI945">
        <f>IFERROR(INDEX(ADJ!$A$1:$BZ$1000,MATCH(PAYROLL!D945,ADJ!A$1:A$500,0),MATCH(PAYROLL!BI$2,ADJ!$2:$2,0)),0)</f>
        <v/>
      </c>
      <c r="BJ945">
        <f>IFERROR(INDEX(ADJ!$A$1:$BZ$1000,MATCH(PAYROLL!D945,ADJ!A$1:A$500,0),MATCH(PAYROLL!BJ$2,ADJ!$2:$2,0)),0)</f>
        <v/>
      </c>
      <c r="BK945">
        <f>SUM(BF945:BJ945)</f>
        <v/>
      </c>
      <c r="BL945">
        <f>IFERROR(INDEX(ADJ!$A$1:$BZ$1000,MATCH(PAYROLL!D945,ADJ!A$1:A$500,0),MATCH(PAYROLL!BL$2,ADJ!$2:$2,0)),0)</f>
        <v/>
      </c>
      <c r="BM945">
        <f>IFERROR(INDEX(ADJ!$A$1:$BZ$1000,MATCH(PAYROLL!D945,ADJ!A$1:A$500,0),MATCH(PAYROLL!BM$2,ADJ!$2:$2,0)),0)</f>
        <v/>
      </c>
      <c r="BN945">
        <f>IFERROR(INDEX(ADJ!$A$1:$BZ$1000,MATCH(PAYROLL!D945,ADJ!A$1:A$500,0),MATCH(PAYROLL!BN$2,ADJ!$2:$2,0)),0)</f>
        <v/>
      </c>
      <c r="BO945">
        <f>IFERROR(INDEX(ADJ!$A$1:$BZ$1000,MATCH(PAYROLL!D945,ADJ!A$1:A$500,0),MATCH(PAYROLL!BO$2,ADJ!$2:$2,0)),0)</f>
        <v/>
      </c>
      <c r="BP945">
        <f>SUM(AM945,AV945,BE945,BK945,BL945:BO945)</f>
        <v/>
      </c>
      <c r="BQ945">
        <f>BO945</f>
        <v/>
      </c>
      <c r="BR945">
        <f>IFERROR(ROUND(IF(LEFT(INDEX(PIS!O$1:O$500,MATCH(D945,PIS!C$1:C$500)),1)="D",T945/8*(BD945*0.3),IF(LEFT(INDEX(PIS!O$1:O$500,MATCH(D945,PIS!C$1:C$500)),1)="H",T945*($BD945*0.3),T945/$AD945/8*($BD945*0.3))),0),0)</f>
        <v/>
      </c>
      <c r="BS945">
        <f>IF(AP945&lt;1,0,MIN(AP945,730000))</f>
        <v/>
      </c>
      <c r="BT945">
        <f>IFERROR(ROUND((BE945-SUM(AW945:BC945)*T945/AD945/8),0)-BR945,0)</f>
        <v/>
      </c>
      <c r="BU945">
        <f>AO945</f>
        <v/>
      </c>
      <c r="BV945">
        <f>SUM(BQ945:BU945)</f>
        <v/>
      </c>
      <c r="BW945">
        <f>BP945-BV945</f>
        <v/>
      </c>
      <c r="BX945">
        <f>IFERROR(IF(RIGHT(INDEX(PIS!O$1:O$500,MATCH(D945,PIS!C$1:C$500)),5)="Gross",MIN(U945+V945,VLOOKUP("R700",TSC!B:C,2,0)*VLOOKUP("R101",TSC!B:C,2,0))*VLOOKUP("R701",TSC!B:C,2,0)%,0),0)</f>
        <v/>
      </c>
      <c r="BY945">
        <f>IFERROR(IF(RIGHT(INDEX(PIS!O$1:O$500,MATCH(D945,PIS!C$1:C$500)),5)="Gross",MIN(U945+V945,VLOOKUP("R700",TSC!B:C,2,0)*VLOOKUP("R101",TSC!B:C,2,0))*VLOOKUP("T704",TSC!B:C,2,0)%,0),0)</f>
        <v/>
      </c>
      <c r="BZ945">
        <f>IFERROR(IF(RIGHT(INDEX(PIS!O$1:O$500,MATCH(D945,PIS!C$1:C$500)),5)="Gross",MIN(U945+V945,VLOOKUP("R700",TSC!B:C,2,0)*VLOOKUP("1",TSC!F:G,2,0))*VLOOKUP("T705",TSC!B:C,2,0)%,0),0)</f>
        <v/>
      </c>
      <c r="CA945">
        <f>IFERROR(INDEX(ADJ!$A$1:$BZ$1000,MATCH(PAYROLL!D945,ADJ!A$1:A$500,0),MATCH(PAYROLL!CA$2,ADJ!$2:$2,0)),0)</f>
        <v/>
      </c>
      <c r="CB945">
        <f>IFERROR(INDEX(ADJ!$A$1:$BZ$1000,MATCH(PAYROLL!D945,ADJ!A$1:A$500,0),MATCH(PAYROLL!CB$2,ADJ!$2:$2,0)),0)</f>
        <v/>
      </c>
      <c r="CC945">
        <f>SUM(BX945:CB945)</f>
        <v/>
      </c>
      <c r="CD945">
        <f>IFERROR(INDEX(PIS!$A$1:$BZ$1000,MATCH(PAYROLL!D945,PIS!C$1:C$500,0),MATCH(PAYROLL!CD$1,PIS!$1:$1,0)),0)</f>
        <v/>
      </c>
      <c r="CE945">
        <f>IFERROR(IF(OR(INDEX(PIS!P$1:P$500,MATCH(D945,PIS!C$1:C$500,0))="LT2",INDEX(PIS!P$1:P$500,MATCH(D945,PIS!C$1:C$500,0))="P10"),0,SUM(CC945,CD945*VLOOKUP("R601",TSC!B:C,2,0),VLOOKUP("R602",TSC!B:C,2,0))),0)</f>
        <v/>
      </c>
      <c r="CF945">
        <f>MAX(BW945-CE945,0)</f>
        <v/>
      </c>
      <c r="CG945">
        <f>IFERROR(IF(OR(RIGHT(INDEX(PIS!P$1:P$500,MATCH(D945,PIS!C$1:C$500)),5)="P10",RIGHT(INDEX(PIS!P$1:P$500,MATCH(D945,PIS!C$1:C$500)),5)="CK"),0,IF(CF945&lt;=5000000,CF945*5%,IF(CF945&lt;=10000000,CF945*10%-250000,IF(CF945&lt;=18000000,CF945*15%-750000,IF(CF945&lt;=32000000,CF945*20%-1650000,IF(CF945&lt;=52000000,CF945*25%-3250000,IF(CF945&lt;=80000000,BH945*30%-5850000,CF945*35%-9850000))))))),0)</f>
        <v/>
      </c>
      <c r="CH945">
        <f>IFERROR(IF(OR(INDEX(PIS!P$1:P$500,MATCH(D945,PIS!C$1:C$500))="LT",INDEX(PIS!P$1:P$500,MATCH(D945,PIS!C$1:C$500))="CK"),0,IF(CF945&lt;2000000,0,CF945*10%)),0)</f>
        <v/>
      </c>
      <c r="CI945">
        <f>IFERROR(INDEX(ADJ!$A$1:$BZ$1000,MATCH(PAYROLL!D945,ADJ!A$1:A$500,0),MATCH(PAYROLL!CI$2,ADJ!$2:$2,0)),0)</f>
        <v/>
      </c>
      <c r="CJ945">
        <f>IFERROR(INDEX(ADJ!$A$1:$BZ$1000,MATCH(PAYROLL!D945,ADJ!A$1:A$500,0),MATCH(PAYROLL!CJ$2,ADJ!$2:$2,0)),0)</f>
        <v/>
      </c>
      <c r="CK945">
        <f>IFERROR(INDEX(ADJ!$A$1:$BZ$1000,MATCH(PAYROLL!D945,ADJ!A$1:A$500,0),MATCH(PAYROLL!CK$2,ADJ!$2:$2,0)),0)</f>
        <v/>
      </c>
      <c r="CL945">
        <f>SUM(CG945:CK945)</f>
        <v/>
      </c>
      <c r="CM945">
        <f>ROUND(SUM(CH945:CK945),0)</f>
        <v/>
      </c>
      <c r="CN945">
        <f>IFERROR(INDEX(CSDA!D$1:D$500,MATCH($CN$2,CSDA!C$1:C$500,0))*INDEX(PIS!V$1:V$500,MATCH(D945,PIS!C$1:C$500))+INDEX(ADJ!$A$1:$BZ$1000,MATCH(PAYROLL!D945,ADJ!A$1:A$500,0),MATCH(PAYROLL!CN$2,ADJ!$2:$2,0)),0)</f>
        <v/>
      </c>
      <c r="CO945">
        <f>IFERROR(INDEX(ADJ!$A$1:$BZ$1000,MATCH(PAYROLL!D945,ADJ!A$1:A$500,0),MATCH(PAYROLL!CO$2,ADJ!$2:$2,0)),0)</f>
        <v/>
      </c>
      <c r="CP945">
        <f>IFERROR(INDEX(ADJ!$A$1:$BZ$1000,MATCH(PAYROLL!D945,ADJ!A$1:A$500,0),MATCH(PAYROLL!CP$2,ADJ!$2:$2,0)),0)</f>
        <v/>
      </c>
      <c r="CQ945">
        <f>BP945-CL945-CI945-CM945-CN945-CO945-CP945-CC945</f>
        <v/>
      </c>
      <c r="CR945">
        <f>IFERROR(IF(RIGHT(INDEX(PIS!O$1:O$500,MATCH(D945,PIS!C$1:C$500,0)),5)="Gross",MIN(U945+V945,VLOOKUP("R700",TSC!B:C,2,0)*VLOOKUP("R101",TSC!B:C,2,0))*(VLOOKUP("T711",TSC!B:C,2,0)+VLOOKUP("T712",TSC!B:C,2,0))%,MIN(T945+V945,VLOOKUP("R700",TSC!B:C,2,0)*VLOOKUP("R101",TSC!B:C,2,0))*(VLOOKUP("T711",TSC!B:C,2,0)+VLOOKUP("T712",TSC!B:C,2,0)+VLOOKUP("R701",TSC!B:C,2,0))%),0)</f>
        <v/>
      </c>
      <c r="CS945">
        <f>IFERROR(IF(RIGHT(INDEX(PIS!O$1:O$500,MATCH(D945,PIS!C$1:C$500,0)),5)="Gross",MIN(U945+V945,VLOOKUP("R700",TSC!B:C,2,0)*VLOOKUP("R101",TSC!B:C,2,0))*(VLOOKUP("T714",TSC!B:C,2,0))%,MIN(T945+V945,VLOOKUP("R700",TSC!B:C,2,0)*VLOOKUP("R101",TSC!B:C,2,0))*(VLOOKUP("T704",TSC!B:C,2,0)+VLOOKUP("T714",TSC!B:C,2,0))%),0)</f>
        <v/>
      </c>
      <c r="CT945">
        <f>IFERROR(IF(RIGHT(INDEX(PIS!O$1:O$500,MATCH(D945,PIS!C$1:C$500,0)),5)="Gross",MIN(U945+V945,VLOOKUP("R700",TSC!B:C,2,0)*VLOOKUP("R101",TSC!B:C,2,0))*VLOOKUP("T705",TSC!B:C,2,0)%,MIN(T945+V945,VLOOKUP("R700",TSC!B:C,2,0)*VLOOKUP("R101",TSC!B:C,2,0))*VLOOKUP("T705",TSC!B:C,2,0)%),0)</f>
        <v/>
      </c>
      <c r="CU945">
        <f>IFERROR(IF(RIGHT(INDEX(PIS!O$1:O$500,MATCH(D945,PIS!C$1:C$500,0)),5)="Gross",MIN(U945+V945,VLOOKUP("R700",TSC!B:C,2,0)*VLOOKUP("R101",TSC!B:C,2,0))*(VLOOKUP("T713",TSC!B:C,2,0))%,MIN(T945+V945,VLOOKUP("R700",TSC!B:C,2,0)*VLOOKUP("R101",TSC!B:C,2,0))*(VLOOKUP("T713",TSC!B:C,2,0))%),0)</f>
        <v/>
      </c>
      <c r="CV945">
        <f>IFERROR(INDEX(ADJ!$A$1:$BZ$1000,MATCH(PAYROLL!D945,ADJ!A$1:A$500,0),MATCH(PAYROLL!CV$2,ADJ!$2:$2,0)),0)</f>
        <v/>
      </c>
      <c r="CW945">
        <f>IFERROR(INDEX(ADJ!$A$1:$BZ$1000,MATCH(PAYROLL!D945,ADJ!A$1:A$500,0),MATCH(PAYROLL!CW$2,ADJ!$2:$2,0)),0)</f>
        <v/>
      </c>
      <c r="CX945">
        <f>SUM(CR945:CW945)</f>
        <v/>
      </c>
      <c r="CY945">
        <f>ROUND(IF(CR945&gt;0,T945+V945*VLOOKUP("R202",TSC!$B$1:$C$500,2,0),0),0)</f>
        <v/>
      </c>
      <c r="CZ945">
        <f>IFERROR(INDEX(CSDA!D$1:D$500,MATCH($CZ$2,CSDA!C$1:C$500,0)),0)</f>
        <v/>
      </c>
      <c r="DA945">
        <f>ROUND(T945*0.7%,0)</f>
        <v/>
      </c>
      <c r="DB945">
        <f>ROUND(T945/12,0)</f>
        <v/>
      </c>
      <c r="DC945">
        <f ref="DC945" t="array">IFERROR(INDEX(CSDA!D$1:D$500,MATCH("Trích giữ"&amp;PAYROLL!DC$2,CSDA!A$1:A$500&amp;CSDA!C$1:C$500,0)),0)</f>
        <v/>
      </c>
      <c r="DD945">
        <f ref="DD945" t="array">IFERROR(INDEX(CSDA!D$1:D$500,MATCH("Trích giữ"&amp;PAYROLL!DD$2,CSDA!A$1:A$500&amp;CSDA!C$1:C$500,0)),0)</f>
        <v/>
      </c>
      <c r="DE945">
        <f ref="DE945" t="array">IFERROR(INDEX(CSDA!D$1:D$500,MATCH("Trích giữ"&amp;PAYROLL!DE$2,CSDA!A$1:A$500&amp;CSDA!C$1:C$500,0)),0)</f>
        <v/>
      </c>
      <c r="DF945">
        <f>IFERROR(INDEX(CSDA!D$1:D$500,MATCH(PAYROLL!DF$2,CSDA!C$1:C$500,0)),0)</f>
        <v/>
      </c>
      <c r="DG945">
        <f ref="DG945" t="array">IFERROR(INDEX(CSDA!D$1:D$500,MATCH("Trích giữ"&amp;PAYROLL!DG$2,CSDA!A$1:A$500&amp;CSDA!C$1:C$500,0)),0)</f>
        <v/>
      </c>
      <c r="DH945">
        <f>ROUND(T945/26,0)</f>
        <v/>
      </c>
      <c r="DI945">
        <f ref="DI945" t="array">IFERROR(INDEX(CSDA!D$1:D$500,MATCH("Trích giữ"&amp;PAYROLL!DI$2,CSDA!A$1:A$500&amp;CSDA!C$1:C$500,0)),0)</f>
        <v/>
      </c>
      <c r="DJ945">
        <f>IF(U945=0,T945*21.5%-BL945,0)</f>
        <v/>
      </c>
      <c r="DK945">
        <f ref="DK945" t="array">IFERROR(INDEX(CSDA!D$1:D$500,MATCH("Trích giữ"&amp;PAYROLL!DK$2,CSDA!A$1:A$500&amp;CSDA!C$1:C$500,0)),0)</f>
        <v/>
      </c>
      <c r="DL945">
        <f>IFERROR(INDEX(CSDA!D$1:D$500,MATCH(PAYROLL!DL$2,CSDA!C$1:C$500,0))/12,0)</f>
        <v/>
      </c>
      <c r="DM945">
        <f>SUM(DB945:DL945)</f>
        <v/>
      </c>
      <c r="DN945">
        <f>IFERROR(INDEX(ADJ!$A$1:$BZ$1000,MATCH(PAYROLL!D945,ADJ!A$1:A$500,0),MATCH(PAYROLL!DN$2,ADJ!$2:$2,0)),0)</f>
        <v/>
      </c>
      <c r="DO945">
        <f>IFERROR(SUM(BP945,DM945:DN945,CX945:DA945)-DT945,0)</f>
        <v/>
      </c>
      <c r="DP945">
        <f ref="DP945" t="array">SUM(BW945*IFERROR(INDEX(CSDA!D$1:D$500,MATCH(BW$2,CSDA!C$1:C$500,0)),0)%,CX945*IFERROR(INDEX(CSDA!D$1:D$500,MATCH(CX$2,CSDA!C$1:C$500,0)),0)%,DA945*IFERROR(INDEX(CSDA!D$1:D$500,MATCH(DA$2,CSDA!C$1:C$500,0)),0)%,DB945*IFERROR(INDEX(CSDA!D$1:D$500,MATCH(DB$2,CSDA!C$1:C$500,0)),0)%,DF945*IFERROR(INDEX(CSDA!D$1:D$500,MATCH("Phí dịch vụ"&amp;PAYROLL!DF$2,CSDA!A$1:A$500&amp;CSDA!C$1:C$500,0)),0)%,DC945*IFERROR(INDEX(CSDA!D$1:D$500,MATCH("Phí dịch vụ"&amp;PAYROLL!DC$2,CSDA!A$1:A$500&amp;CSDA!C$1:C$500,0)),0)%,DH945*IFERROR(INDEX(CSDA!D$1:D$500,MATCH("Phí dịch vụ"&amp;PAYROLL!DH$2,CSDA!A$1:A$500&amp;CSDA!C$1:C$500,0)),0)%,DJ945*IFERROR(INDEX(CSDA!D$1:D$500,MATCH("Phí dịch vụ"&amp;PAYROLL!DJ$2,CSDA!A$1:A$500&amp;CSDA!C$1:C$500,0)),0)%,BN945*IFERROR(INDEX(CSDA!D$1:D$500,MATCH(BN$2,CSDA!C$1:C$500,0)),0)%)-BN945*7%</f>
        <v/>
      </c>
      <c r="DQ945">
        <f>IFERROR(INDEX(ADJ!$A$1:$BZ$1000,MATCH(PAYROLL!D945,ADJ!A$1:A$500,0),MATCH(PAYROLL!DQ$2,ADJ!$2:$2,0)),0)</f>
        <v/>
      </c>
      <c r="DR945">
        <f>IFERROR(INDEX(ADJ!$A$1:$BZ$1000,MATCH(PAYROLL!D945,ADJ!A$1:A$500,0),MATCH(PAYROLL!DR$2,ADJ!$2:$2,0)),0)</f>
        <v/>
      </c>
      <c r="DS945">
        <f>SUM(DP945:DR945)</f>
        <v/>
      </c>
      <c r="DT945">
        <f>EK945</f>
        <v/>
      </c>
      <c r="DU945">
        <f>SUM(DO945:DR945)</f>
        <v/>
      </c>
      <c r="DV945">
        <f>ROUND(DU945*0.1,0)</f>
        <v/>
      </c>
      <c r="DW945">
        <f>DU945+DV945</f>
        <v/>
      </c>
      <c r="DZ945">
        <f>IFERROR(INDEX(ADJ!$A$1:$BZ$1000,MATCH(PAYROLL!$D945,ADJ!A$1:A$500,0),MATCH(PAYROLL!DZ$2,ADJ!$2:$2,0)),0)</f>
        <v/>
      </c>
      <c r="EA945">
        <f>IFERROR(INDEX(ADJ!$A$1:$BZ$1000,MATCH(PAYROLL!$D945,ADJ!A$1:A$500,0),MATCH(PAYROLL!EA$2,ADJ!$2:$2,0)),0)</f>
        <v/>
      </c>
      <c r="EB945">
        <f>IFERROR(INDEX(ADJ!$A$1:$BZ$1000,MATCH(PAYROLL!$D945,ADJ!A$1:A$500,0),MATCH(PAYROLL!EB$2,ADJ!$2:$2,0)),0)</f>
        <v/>
      </c>
      <c r="EC945">
        <f>IFERROR(INDEX(ADJ!$A$1:$BZ$1000,MATCH(PAYROLL!$D945,ADJ!A$1:A$500,0),MATCH(PAYROLL!EC$2,ADJ!$2:$2,0)),0)</f>
        <v/>
      </c>
      <c r="ED945">
        <f>IFERROR(INDEX(ADJ!$A$1:$BZ$1000,MATCH(PAYROLL!$D945,ADJ!A$1:A$500,0),MATCH(PAYROLL!ED$2,ADJ!$2:$2,0)),0)</f>
        <v/>
      </c>
      <c r="EE945">
        <f>IFERROR(INDEX(ADJ!$A$1:$BZ$1000,MATCH(PAYROLL!$D945,ADJ!A$1:A$500,0),MATCH(PAYROLL!EE$2,ADJ!$2:$2,0)),0)</f>
        <v/>
      </c>
      <c r="EF945">
        <f>IFERROR(INDEX(ADJ!$A$1:$BZ$1000,MATCH(PAYROLL!$D945,ADJ!A$1:A$500,0),MATCH(PAYROLL!EF$2,ADJ!$2:$2,0)),0)</f>
        <v/>
      </c>
      <c r="EG945">
        <f>IFERROR(INDEX(ADJ!$A$1:$BZ$1000,MATCH(PAYROLL!$D945,ADJ!A$1:A$500,0),MATCH(PAYROLL!EG$2,ADJ!$2:$2,0)),0)</f>
        <v/>
      </c>
      <c r="EH945">
        <f>IFERROR(INDEX(ADJ!$A$1:$BZ$1000,MATCH(PAYROLL!$D945,ADJ!A$1:A$500,0),MATCH(PAYROLL!EH$2,ADJ!$2:$2,0)),0)</f>
        <v/>
      </c>
      <c r="EI945">
        <f>IFERROR(INDEX(ADJ!$A$1:$BZ$1000,MATCH(PAYROLL!D945,ADJ!A$1:A$500,0),MATCH(PAYROLL!EI$2,ADJ!$2:$2,0)),0)</f>
        <v/>
      </c>
      <c r="EJ945">
        <f>IFERROR(INDEX(ADJ!$A$1:$BZ$1000,MATCH(PAYROLL!$D945,ADJ!A$1:A$500,0),MATCH(PAYROLL!EJ$2,ADJ!$2:$2,0)),0)</f>
        <v/>
      </c>
      <c r="EK945">
        <f>SUM(DZ945:EJ945)</f>
        <v/>
      </c>
    </row>
    <row r="946">
      <c r="A946" t="n">
        <v>944</v>
      </c>
      <c r="B946" t="inlineStr">
        <is>
          <t>Đinh Công Trúc</t>
        </is>
      </c>
      <c r="D946" t="inlineStr">
        <is>
          <t>152873-01</t>
        </is>
      </c>
      <c r="S946">
        <f>IFERROR(INDEX(PIS!$A$1:$BZ$1000,MATCH($D946,PIS!C$1:C$500,0),MATCH("Lương CB tháng trước",PIS!$1:$1,0)),0)</f>
        <v/>
      </c>
      <c r="T946">
        <f>IFERROR(INDEX(PIS!$A$1:$BZ$1000,MATCH($D946,PIS!C$1:C$500,0),MATCH("Lương CB hiện tại",PIS!$1:$1,0)),0)</f>
        <v/>
      </c>
      <c r="U946">
        <f>IFERROR(INDEX(PIS!$A$1:$BZ$1000,MATCH($D946,PIS!C$1:C$500,0),MATCH("Lương đóng BHBB",PIS!$1:$1,0)),0)</f>
        <v/>
      </c>
      <c r="V946">
        <f>IFERROR(INDEX(PIS!$A$1:$BZ$1000,MATCH($D946,PIS!C$1:C$500,0),MATCH(V$2,PIS!$2:$2,0)),0)</f>
        <v/>
      </c>
      <c r="W946">
        <f>IFERROR(INDEX(PIS!$A$1:$BZ$1000,MATCH($D946,PIS!C$1:C$500,0),MATCH(W$2,PIS!$2:$2,0)),0)</f>
        <v/>
      </c>
      <c r="X946">
        <f>IFERROR(INDEX(PIS!$A$1:$BZ$1000,MATCH($D946,PIS!C$1:C$500,0),MATCH(X$2,PIS!$2:$2,0)),0)</f>
        <v/>
      </c>
      <c r="Y946">
        <f>IFERROR(INDEX(PIS!$A$1:$BZ$1000,MATCH($D946,PIS!C$1:C$500,0),MATCH(Y$2,PIS!$2:$2,0)),0)</f>
        <v/>
      </c>
      <c r="Z946">
        <f>IFERROR(INDEX(PIS!$A$1:$BZ$1000,MATCH($D946,PIS!C$1:C$500,0),MATCH(Z$2,PIS!$2:$2,0)),0)</f>
        <v/>
      </c>
      <c r="AA946">
        <f>IFERROR(INDEX(PIS!$A$1:$BZ$1000,MATCH($D946,PIS!C$1:C$500,0),MATCH(AA$2,PIS!$2:$2,0)),0)</f>
        <v/>
      </c>
      <c r="AB946">
        <f>IFERROR(INDEX(PIS!$A$1:$BZ$1000,MATCH($D946,PIS!C$1:C$500,0),MATCH(AB$2,PIS!$2:$2,0)),0)</f>
        <v/>
      </c>
      <c r="AC946">
        <f>SUM(V946:AB946)</f>
        <v/>
      </c>
      <c r="AD946">
        <f>IFERROR(INDEX(TIMESHEET!$A$1:$AI$5000,MATCH($D946,TIMESHEET!A$1:A$500,0),MATCH("T100",TIMESHEET!$2:$2,0))-2,0)</f>
        <v/>
      </c>
      <c r="AE946">
        <f>IFERROR(INDEX(TIMESHEET!$A$1:$AI$5000,MATCH($D946,TIMESHEET!A$1:A$500,0),MATCH("T202",TIMESHEET!$2:$2,0)),0)</f>
        <v/>
      </c>
      <c r="AF946">
        <f>IFERROR(INDEX(TIMESHEET!$A$1:$AI$5000,MATCH($D946,TIMESHEET!A$1:A$500,0),MATCH("T302",TIMESHEET!$2:$2,0)),0)</f>
        <v/>
      </c>
      <c r="AG946">
        <f>IFERROR(INDEX(TIMESHEET!$A$1:$AI$5000,MATCH($D946,TIMESHEET!A$1:A$500,0),MATCH("T406",TIMESHEET!$2:$2,0)),0)</f>
        <v/>
      </c>
      <c r="AH946">
        <f>AE946+AG946</f>
        <v/>
      </c>
      <c r="AI946">
        <f>IFERROR(INDEX(TIMESHEET!$A$1:$AI$5000,MATCH($D946,TIMESHEET!A$1:A$500,0),MATCH("T701",TIMESHEET!$2:$2,0)),0)</f>
        <v/>
      </c>
      <c r="AJ946">
        <f>IFERROR(INDEX(TIMESHEET!$A$1:$AI$5000,MATCH($D946,TIMESHEET!B$1:B$500,0),MATCH("T320",TIMESHEET!$2:$2,0)),0)</f>
        <v/>
      </c>
      <c r="AK946">
        <f>IFERROR(IF(LEFT(INDEX(PIS!O$1:O$500,MATCH(D946,PIS!C$1:C$500)),1)="M",T946/AD946*SUM(AE946:AG946),T946*AD946),0)</f>
        <v/>
      </c>
      <c r="AL946">
        <f>IFERROR(INDEX(ADJ!$A$1:$BZ$1000,MATCH(PAYROLL!D946,ADJ!A$1:A$500,0),MATCH(PAYROLL!AL$2,ADJ!$2:$2,0)),0)</f>
        <v/>
      </c>
      <c r="AM946">
        <f>SUM(AK946:AL946)</f>
        <v/>
      </c>
      <c r="AN946">
        <f>IFERROR(ROUND(V946/$AD946*$AH946,0),0)</f>
        <v/>
      </c>
      <c r="AO946">
        <f>IFERROR(ROUND(W946/$AD946*$AH946,0),0)</f>
        <v/>
      </c>
      <c r="AP946">
        <f>IFERROR(ROUND(X946/$AD946*$AE946,0),0)</f>
        <v/>
      </c>
      <c r="AQ946">
        <f>IFERROR(ROUND(Y946/$AD946*$AH946,0),0)</f>
        <v/>
      </c>
      <c r="AR946">
        <f>IFERROR(ROUND(Z946/$AD946*$AH946,0),0)</f>
        <v/>
      </c>
      <c r="AS946">
        <f>IFERROR(ROUND(AA946/$AD946*$AH946,0),0)</f>
        <v/>
      </c>
      <c r="AT946">
        <f>IFERROR(IF((AE946+AF946+AG946)&gt;13,AB946,ROUND(AB946/AD946*AH946,0)),0)</f>
        <v/>
      </c>
      <c r="AU946">
        <f>IFERROR(INDEX(ADJ!$A$1:$BZ$1000,MATCH(PAYROLL!D946,ADJ!A$1:A$500,0),MATCH(PAYROLL!AU$2,ADJ!$2:$2,0)),0)</f>
        <v/>
      </c>
      <c r="AV946">
        <f>ROUND(SUM(AN946:AU946),0)</f>
        <v/>
      </c>
      <c r="AW946">
        <f>IFERROR(INDEX(TIMESHEET!$A$1:$AI$5000,MATCH(PAYROLL!D946,TIMESHEET!A$1:A$500,0),MATCH("T620",TIMESHEET!$2:$2,0)),0)</f>
        <v/>
      </c>
      <c r="AX946">
        <f>IFERROR(INDEX(TIMESHEET!$A$1:$AI$5000,MATCH(PAYROLL!D946,TIMESHEET!A$1:A$500,0),MATCH("T601",TIMESHEET!$2:$2,0)),0)</f>
        <v/>
      </c>
      <c r="AY946">
        <f>IFERROR(INDEX(TIMESHEET!$A$1:$AI$5000,MATCH(PAYROLL!D946,TIMESHEET!A$1:A$500,0),MATCH("T602",TIMESHEET!$2:$2,0)),0)</f>
        <v/>
      </c>
      <c r="AZ946">
        <f>IFERROR(INDEX(TIMESHEET!$A$1:$AI$5000,MATCH(PAYROLL!D946,TIMESHEET!A$1:A$500,0),MATCH("T603",TIMESHEET!$2:$2,0)),0)</f>
        <v/>
      </c>
      <c r="BA946">
        <f>IFERROR(INDEX(TIMESHEET!$A$1:$AI$5000,MATCH(PAYROLL!D946,TIMESHEET!A$1:A$500,0),MATCH("T611",TIMESHEET!$2:$2,0)),0)</f>
        <v/>
      </c>
      <c r="BB946">
        <f>IFERROR(INDEX(TIMESHEET!$A$1:$AI$5000,MATCH(PAYROLL!D946,TIMESHEET!A$1:A$500,0),MATCH("T612",TIMESHEET!$2:$2,0)),0)</f>
        <v/>
      </c>
      <c r="BC946">
        <f>IFERROR(INDEX(TIMESHEET!$A$1:$AI$5000,MATCH(PAYROLL!D946,TIMESHEET!A$1:A$500,0),MATCH("T613",TIMESHEET!$2:$2,0)),0)</f>
        <v/>
      </c>
      <c r="BD946">
        <f>IFERROR(INDEX(TIMESHEET!$A$1:$AI$5000,MATCH(PAYROLL!D946,TIMESHEET!A$1:A$500,0),MATCH("T500",TIMESHEET!$2:$2,0)),0)</f>
        <v/>
      </c>
      <c r="BE946">
        <f>IFERROR(IF(LEFT(INDEX(PIS!O$1:O$500,MATCH(D946,PIS!C$1:C$500)),1)="M",T946/AD946/8*(AW946+AX946*1.5+AY946*2+AZ946*3+BA946*2.1+BB946*2.7+BC946*3.9+BD946*0.3),T946/8*(AW946+AX946*1.5+AY946*2+AZ946*3+BA946*2.1+BB946*2.7+BC946*3.9+BD946*0.3)),0)</f>
        <v/>
      </c>
      <c r="BF946">
        <f>IFERROR(INDEX(ADJ!$A$1:$BZ$1000,MATCH(PAYROLL!$D946,ADJ!A$1:A$500,0),MATCH(PAYROLL!BF$2,ADJ!$2:$2,0)),0)</f>
        <v/>
      </c>
      <c r="BG946">
        <f>IFERROR(INDEX(ADJ!$A$1:$BZ$1000,MATCH(PAYROLL!D946,ADJ!A$1:A$500,0),MATCH(PAYROLL!BG$2,ADJ!$2:$2,0)),0)</f>
        <v/>
      </c>
      <c r="BH946">
        <f>IFERROR(INDEX(ADJ!$A$1:$BZ$1000,MATCH(PAYROLL!D946,ADJ!A$1:A$500,0),MATCH(PAYROLL!BH$2,ADJ!$2:$2,0)),0)</f>
        <v/>
      </c>
      <c r="BI946">
        <f>IFERROR(INDEX(ADJ!$A$1:$BZ$1000,MATCH(PAYROLL!D946,ADJ!A$1:A$500,0),MATCH(PAYROLL!BI$2,ADJ!$2:$2,0)),0)</f>
        <v/>
      </c>
      <c r="BJ946">
        <f>IFERROR(INDEX(ADJ!$A$1:$BZ$1000,MATCH(PAYROLL!D946,ADJ!A$1:A$500,0),MATCH(PAYROLL!BJ$2,ADJ!$2:$2,0)),0)</f>
        <v/>
      </c>
      <c r="BK946">
        <f>SUM(BF946:BJ946)</f>
        <v/>
      </c>
      <c r="BL946">
        <f>IFERROR(INDEX(ADJ!$A$1:$BZ$1000,MATCH(PAYROLL!D946,ADJ!A$1:A$500,0),MATCH(PAYROLL!BL$2,ADJ!$2:$2,0)),0)</f>
        <v/>
      </c>
      <c r="BM946">
        <f>IFERROR(INDEX(ADJ!$A$1:$BZ$1000,MATCH(PAYROLL!D946,ADJ!A$1:A$500,0),MATCH(PAYROLL!BM$2,ADJ!$2:$2,0)),0)</f>
        <v/>
      </c>
      <c r="BN946">
        <f>IFERROR(INDEX(ADJ!$A$1:$BZ$1000,MATCH(PAYROLL!D946,ADJ!A$1:A$500,0),MATCH(PAYROLL!BN$2,ADJ!$2:$2,0)),0)</f>
        <v/>
      </c>
      <c r="BO946">
        <f>IFERROR(INDEX(ADJ!$A$1:$BZ$1000,MATCH(PAYROLL!D946,ADJ!A$1:A$500,0),MATCH(PAYROLL!BO$2,ADJ!$2:$2,0)),0)</f>
        <v/>
      </c>
      <c r="BP946">
        <f>SUM(AM946,AV946,BE946,BK946,BL946:BO946)</f>
        <v/>
      </c>
      <c r="BQ946">
        <f>BO946</f>
        <v/>
      </c>
      <c r="BR946">
        <f>IFERROR(ROUND(IF(LEFT(INDEX(PIS!O$1:O$500,MATCH(D946,PIS!C$1:C$500)),1)="D",T946/8*(BD946*0.3),IF(LEFT(INDEX(PIS!O$1:O$500,MATCH(D946,PIS!C$1:C$500)),1)="H",T946*($BD946*0.3),T946/$AD946/8*($BD946*0.3))),0),0)</f>
        <v/>
      </c>
      <c r="BS946">
        <f>IF(AP946&lt;1,0,MIN(AP946,730000))</f>
        <v/>
      </c>
      <c r="BT946">
        <f>IFERROR(ROUND((BE946-SUM(AW946:BC946)*T946/AD946/8),0)-BR946,0)</f>
        <v/>
      </c>
      <c r="BU946">
        <f>AO946</f>
        <v/>
      </c>
      <c r="BV946">
        <f>SUM(BQ946:BU946)</f>
        <v/>
      </c>
      <c r="BW946">
        <f>BP946-BV946</f>
        <v/>
      </c>
      <c r="BX946">
        <f>IFERROR(IF(RIGHT(INDEX(PIS!O$1:O$500,MATCH(D946,PIS!C$1:C$500)),5)="Gross",MIN(U946+V946,VLOOKUP("R700",TSC!B:C,2,0)*VLOOKUP("R101",TSC!B:C,2,0))*VLOOKUP("R701",TSC!B:C,2,0)%,0),0)</f>
        <v/>
      </c>
      <c r="BY946">
        <f>IFERROR(IF(RIGHT(INDEX(PIS!O$1:O$500,MATCH(D946,PIS!C$1:C$500)),5)="Gross",MIN(U946+V946,VLOOKUP("R700",TSC!B:C,2,0)*VLOOKUP("R101",TSC!B:C,2,0))*VLOOKUP("T704",TSC!B:C,2,0)%,0),0)</f>
        <v/>
      </c>
      <c r="BZ946">
        <f>IFERROR(IF(RIGHT(INDEX(PIS!O$1:O$500,MATCH(D946,PIS!C$1:C$500)),5)="Gross",MIN(U946+V946,VLOOKUP("R700",TSC!B:C,2,0)*VLOOKUP("1",TSC!F:G,2,0))*VLOOKUP("T705",TSC!B:C,2,0)%,0),0)</f>
        <v/>
      </c>
      <c r="CA946">
        <f>IFERROR(INDEX(ADJ!$A$1:$BZ$1000,MATCH(PAYROLL!D946,ADJ!A$1:A$500,0),MATCH(PAYROLL!CA$2,ADJ!$2:$2,0)),0)</f>
        <v/>
      </c>
      <c r="CB946">
        <f>IFERROR(INDEX(ADJ!$A$1:$BZ$1000,MATCH(PAYROLL!D946,ADJ!A$1:A$500,0),MATCH(PAYROLL!CB$2,ADJ!$2:$2,0)),0)</f>
        <v/>
      </c>
      <c r="CC946">
        <f>SUM(BX946:CB946)</f>
        <v/>
      </c>
      <c r="CD946">
        <f>IFERROR(INDEX(PIS!$A$1:$BZ$1000,MATCH(PAYROLL!D946,PIS!C$1:C$500,0),MATCH(PAYROLL!CD$1,PIS!$1:$1,0)),0)</f>
        <v/>
      </c>
      <c r="CE946">
        <f>IFERROR(IF(OR(INDEX(PIS!P$1:P$500,MATCH(D946,PIS!C$1:C$500,0))="LT2",INDEX(PIS!P$1:P$500,MATCH(D946,PIS!C$1:C$500,0))="P10"),0,SUM(CC946,CD946*VLOOKUP("R601",TSC!B:C,2,0),VLOOKUP("R602",TSC!B:C,2,0))),0)</f>
        <v/>
      </c>
      <c r="CF946">
        <f>MAX(BW946-CE946,0)</f>
        <v/>
      </c>
      <c r="CG946">
        <f>IFERROR(IF(OR(RIGHT(INDEX(PIS!P$1:P$500,MATCH(D946,PIS!C$1:C$500)),5)="P10",RIGHT(INDEX(PIS!P$1:P$500,MATCH(D946,PIS!C$1:C$500)),5)="CK"),0,IF(CF946&lt;=5000000,CF946*5%,IF(CF946&lt;=10000000,CF946*10%-250000,IF(CF946&lt;=18000000,CF946*15%-750000,IF(CF946&lt;=32000000,CF946*20%-1650000,IF(CF946&lt;=52000000,CF946*25%-3250000,IF(CF946&lt;=80000000,BH946*30%-5850000,CF946*35%-9850000))))))),0)</f>
        <v/>
      </c>
      <c r="CH946">
        <f>IFERROR(IF(OR(INDEX(PIS!P$1:P$500,MATCH(D946,PIS!C$1:C$500))="LT",INDEX(PIS!P$1:P$500,MATCH(D946,PIS!C$1:C$500))="CK"),0,IF(CF946&lt;2000000,0,CF946*10%)),0)</f>
        <v/>
      </c>
      <c r="CI946">
        <f>IFERROR(INDEX(ADJ!$A$1:$BZ$1000,MATCH(PAYROLL!D946,ADJ!A$1:A$500,0),MATCH(PAYROLL!CI$2,ADJ!$2:$2,0)),0)</f>
        <v/>
      </c>
      <c r="CJ946">
        <f>IFERROR(INDEX(ADJ!$A$1:$BZ$1000,MATCH(PAYROLL!D946,ADJ!A$1:A$500,0),MATCH(PAYROLL!CJ$2,ADJ!$2:$2,0)),0)</f>
        <v/>
      </c>
      <c r="CK946">
        <f>IFERROR(INDEX(ADJ!$A$1:$BZ$1000,MATCH(PAYROLL!D946,ADJ!A$1:A$500,0),MATCH(PAYROLL!CK$2,ADJ!$2:$2,0)),0)</f>
        <v/>
      </c>
      <c r="CL946">
        <f>SUM(CG946:CK946)</f>
        <v/>
      </c>
      <c r="CM946">
        <f>ROUND(SUM(CH946:CK946),0)</f>
        <v/>
      </c>
      <c r="CN946">
        <f>IFERROR(INDEX(CSDA!D$1:D$500,MATCH($CN$2,CSDA!C$1:C$500,0))*INDEX(PIS!V$1:V$500,MATCH(D946,PIS!C$1:C$500))+INDEX(ADJ!$A$1:$BZ$1000,MATCH(PAYROLL!D946,ADJ!A$1:A$500,0),MATCH(PAYROLL!CN$2,ADJ!$2:$2,0)),0)</f>
        <v/>
      </c>
      <c r="CO946">
        <f>IFERROR(INDEX(ADJ!$A$1:$BZ$1000,MATCH(PAYROLL!D946,ADJ!A$1:A$500,0),MATCH(PAYROLL!CO$2,ADJ!$2:$2,0)),0)</f>
        <v/>
      </c>
      <c r="CP946">
        <f>IFERROR(INDEX(ADJ!$A$1:$BZ$1000,MATCH(PAYROLL!D946,ADJ!A$1:A$500,0),MATCH(PAYROLL!CP$2,ADJ!$2:$2,0)),0)</f>
        <v/>
      </c>
      <c r="CQ946">
        <f>BP946-CL946-CI946-CM946-CN946-CO946-CP946-CC946</f>
        <v/>
      </c>
      <c r="CR946">
        <f>IFERROR(IF(RIGHT(INDEX(PIS!O$1:O$500,MATCH(D946,PIS!C$1:C$500,0)),5)="Gross",MIN(U946+V946,VLOOKUP("R700",TSC!B:C,2,0)*VLOOKUP("R101",TSC!B:C,2,0))*(VLOOKUP("T711",TSC!B:C,2,0)+VLOOKUP("T712",TSC!B:C,2,0))%,MIN(T946+V946,VLOOKUP("R700",TSC!B:C,2,0)*VLOOKUP("R101",TSC!B:C,2,0))*(VLOOKUP("T711",TSC!B:C,2,0)+VLOOKUP("T712",TSC!B:C,2,0)+VLOOKUP("R701",TSC!B:C,2,0))%),0)</f>
        <v/>
      </c>
      <c r="CS946">
        <f>IFERROR(IF(RIGHT(INDEX(PIS!O$1:O$500,MATCH(D946,PIS!C$1:C$500,0)),5)="Gross",MIN(U946+V946,VLOOKUP("R700",TSC!B:C,2,0)*VLOOKUP("R101",TSC!B:C,2,0))*(VLOOKUP("T714",TSC!B:C,2,0))%,MIN(T946+V946,VLOOKUP("R700",TSC!B:C,2,0)*VLOOKUP("R101",TSC!B:C,2,0))*(VLOOKUP("T704",TSC!B:C,2,0)+VLOOKUP("T714",TSC!B:C,2,0))%),0)</f>
        <v/>
      </c>
      <c r="CT946">
        <f>IFERROR(IF(RIGHT(INDEX(PIS!O$1:O$500,MATCH(D946,PIS!C$1:C$500,0)),5)="Gross",MIN(U946+V946,VLOOKUP("R700",TSC!B:C,2,0)*VLOOKUP("R101",TSC!B:C,2,0))*VLOOKUP("T705",TSC!B:C,2,0)%,MIN(T946+V946,VLOOKUP("R700",TSC!B:C,2,0)*VLOOKUP("R101",TSC!B:C,2,0))*VLOOKUP("T705",TSC!B:C,2,0)%),0)</f>
        <v/>
      </c>
      <c r="CU946">
        <f>IFERROR(IF(RIGHT(INDEX(PIS!O$1:O$500,MATCH(D946,PIS!C$1:C$500,0)),5)="Gross",MIN(U946+V946,VLOOKUP("R700",TSC!B:C,2,0)*VLOOKUP("R101",TSC!B:C,2,0))*(VLOOKUP("T713",TSC!B:C,2,0))%,MIN(T946+V946,VLOOKUP("R700",TSC!B:C,2,0)*VLOOKUP("R101",TSC!B:C,2,0))*(VLOOKUP("T713",TSC!B:C,2,0))%),0)</f>
        <v/>
      </c>
      <c r="CV946">
        <f>IFERROR(INDEX(ADJ!$A$1:$BZ$1000,MATCH(PAYROLL!D946,ADJ!A$1:A$500,0),MATCH(PAYROLL!CV$2,ADJ!$2:$2,0)),0)</f>
        <v/>
      </c>
      <c r="CW946">
        <f>IFERROR(INDEX(ADJ!$A$1:$BZ$1000,MATCH(PAYROLL!D946,ADJ!A$1:A$500,0),MATCH(PAYROLL!CW$2,ADJ!$2:$2,0)),0)</f>
        <v/>
      </c>
      <c r="CX946">
        <f>SUM(CR946:CW946)</f>
        <v/>
      </c>
      <c r="CY946">
        <f>ROUND(IF(CR946&gt;0,T946+V946*VLOOKUP("R202",TSC!$B$1:$C$500,2,0),0),0)</f>
        <v/>
      </c>
      <c r="CZ946">
        <f>IFERROR(INDEX(CSDA!D$1:D$500,MATCH($CZ$2,CSDA!C$1:C$500,0)),0)</f>
        <v/>
      </c>
      <c r="DA946">
        <f>ROUND(T946*0.7%,0)</f>
        <v/>
      </c>
      <c r="DB946">
        <f>ROUND(T946/12,0)</f>
        <v/>
      </c>
      <c r="DC946">
        <f ref="DC946" t="array">IFERROR(INDEX(CSDA!D$1:D$500,MATCH("Trích giữ"&amp;PAYROLL!DC$2,CSDA!A$1:A$500&amp;CSDA!C$1:C$500,0)),0)</f>
        <v/>
      </c>
      <c r="DD946">
        <f ref="DD946" t="array">IFERROR(INDEX(CSDA!D$1:D$500,MATCH("Trích giữ"&amp;PAYROLL!DD$2,CSDA!A$1:A$500&amp;CSDA!C$1:C$500,0)),0)</f>
        <v/>
      </c>
      <c r="DE946">
        <f ref="DE946" t="array">IFERROR(INDEX(CSDA!D$1:D$500,MATCH("Trích giữ"&amp;PAYROLL!DE$2,CSDA!A$1:A$500&amp;CSDA!C$1:C$500,0)),0)</f>
        <v/>
      </c>
      <c r="DF946">
        <f>IFERROR(INDEX(CSDA!D$1:D$500,MATCH(PAYROLL!DF$2,CSDA!C$1:C$500,0)),0)</f>
        <v/>
      </c>
      <c r="DG946">
        <f ref="DG946" t="array">IFERROR(INDEX(CSDA!D$1:D$500,MATCH("Trích giữ"&amp;PAYROLL!DG$2,CSDA!A$1:A$500&amp;CSDA!C$1:C$500,0)),0)</f>
        <v/>
      </c>
      <c r="DH946">
        <f>ROUND(T946/26,0)</f>
        <v/>
      </c>
      <c r="DI946">
        <f ref="DI946" t="array">IFERROR(INDEX(CSDA!D$1:D$500,MATCH("Trích giữ"&amp;PAYROLL!DI$2,CSDA!A$1:A$500&amp;CSDA!C$1:C$500,0)),0)</f>
        <v/>
      </c>
      <c r="DJ946">
        <f>IF(U946=0,T946*21.5%-BL946,0)</f>
        <v/>
      </c>
      <c r="DK946">
        <f ref="DK946" t="array">IFERROR(INDEX(CSDA!D$1:D$500,MATCH("Trích giữ"&amp;PAYROLL!DK$2,CSDA!A$1:A$500&amp;CSDA!C$1:C$500,0)),0)</f>
        <v/>
      </c>
      <c r="DL946">
        <f>IFERROR(INDEX(CSDA!D$1:D$500,MATCH(PAYROLL!DL$2,CSDA!C$1:C$500,0))/12,0)</f>
        <v/>
      </c>
      <c r="DM946">
        <f>SUM(DB946:DL946)</f>
        <v/>
      </c>
      <c r="DN946">
        <f>IFERROR(INDEX(ADJ!$A$1:$BZ$1000,MATCH(PAYROLL!D946,ADJ!A$1:A$500,0),MATCH(PAYROLL!DN$2,ADJ!$2:$2,0)),0)</f>
        <v/>
      </c>
      <c r="DO946">
        <f>IFERROR(SUM(BP946,DM946:DN946,CX946:DA946)-DT946,0)</f>
        <v/>
      </c>
      <c r="DP946">
        <f ref="DP946" t="array">SUM(BW946*IFERROR(INDEX(CSDA!D$1:D$500,MATCH(BW$2,CSDA!C$1:C$500,0)),0)%,CX946*IFERROR(INDEX(CSDA!D$1:D$500,MATCH(CX$2,CSDA!C$1:C$500,0)),0)%,DA946*IFERROR(INDEX(CSDA!D$1:D$500,MATCH(DA$2,CSDA!C$1:C$500,0)),0)%,DB946*IFERROR(INDEX(CSDA!D$1:D$500,MATCH(DB$2,CSDA!C$1:C$500,0)),0)%,DF946*IFERROR(INDEX(CSDA!D$1:D$500,MATCH("Phí dịch vụ"&amp;PAYROLL!DF$2,CSDA!A$1:A$500&amp;CSDA!C$1:C$500,0)),0)%,DC946*IFERROR(INDEX(CSDA!D$1:D$500,MATCH("Phí dịch vụ"&amp;PAYROLL!DC$2,CSDA!A$1:A$500&amp;CSDA!C$1:C$500,0)),0)%,DH946*IFERROR(INDEX(CSDA!D$1:D$500,MATCH("Phí dịch vụ"&amp;PAYROLL!DH$2,CSDA!A$1:A$500&amp;CSDA!C$1:C$500,0)),0)%,DJ946*IFERROR(INDEX(CSDA!D$1:D$500,MATCH("Phí dịch vụ"&amp;PAYROLL!DJ$2,CSDA!A$1:A$500&amp;CSDA!C$1:C$500,0)),0)%,BN946*IFERROR(INDEX(CSDA!D$1:D$500,MATCH(BN$2,CSDA!C$1:C$500,0)),0)%)-BN946*7%</f>
        <v/>
      </c>
      <c r="DQ946">
        <f>IFERROR(INDEX(ADJ!$A$1:$BZ$1000,MATCH(PAYROLL!D946,ADJ!A$1:A$500,0),MATCH(PAYROLL!DQ$2,ADJ!$2:$2,0)),0)</f>
        <v/>
      </c>
      <c r="DR946">
        <f>IFERROR(INDEX(ADJ!$A$1:$BZ$1000,MATCH(PAYROLL!D946,ADJ!A$1:A$500,0),MATCH(PAYROLL!DR$2,ADJ!$2:$2,0)),0)</f>
        <v/>
      </c>
      <c r="DS946">
        <f>SUM(DP946:DR946)</f>
        <v/>
      </c>
      <c r="DT946">
        <f>EK946</f>
        <v/>
      </c>
      <c r="DU946">
        <f>SUM(DO946:DR946)</f>
        <v/>
      </c>
      <c r="DV946">
        <f>ROUND(DU946*0.1,0)</f>
        <v/>
      </c>
      <c r="DW946">
        <f>DU946+DV946</f>
        <v/>
      </c>
      <c r="DZ946">
        <f>IFERROR(INDEX(ADJ!$A$1:$BZ$1000,MATCH(PAYROLL!$D946,ADJ!A$1:A$500,0),MATCH(PAYROLL!DZ$2,ADJ!$2:$2,0)),0)</f>
        <v/>
      </c>
      <c r="EA946">
        <f>IFERROR(INDEX(ADJ!$A$1:$BZ$1000,MATCH(PAYROLL!$D946,ADJ!A$1:A$500,0),MATCH(PAYROLL!EA$2,ADJ!$2:$2,0)),0)</f>
        <v/>
      </c>
      <c r="EB946">
        <f>IFERROR(INDEX(ADJ!$A$1:$BZ$1000,MATCH(PAYROLL!$D946,ADJ!A$1:A$500,0),MATCH(PAYROLL!EB$2,ADJ!$2:$2,0)),0)</f>
        <v/>
      </c>
      <c r="EC946">
        <f>IFERROR(INDEX(ADJ!$A$1:$BZ$1000,MATCH(PAYROLL!$D946,ADJ!A$1:A$500,0),MATCH(PAYROLL!EC$2,ADJ!$2:$2,0)),0)</f>
        <v/>
      </c>
      <c r="ED946">
        <f>IFERROR(INDEX(ADJ!$A$1:$BZ$1000,MATCH(PAYROLL!$D946,ADJ!A$1:A$500,0),MATCH(PAYROLL!ED$2,ADJ!$2:$2,0)),0)</f>
        <v/>
      </c>
      <c r="EE946">
        <f>IFERROR(INDEX(ADJ!$A$1:$BZ$1000,MATCH(PAYROLL!$D946,ADJ!A$1:A$500,0),MATCH(PAYROLL!EE$2,ADJ!$2:$2,0)),0)</f>
        <v/>
      </c>
      <c r="EF946">
        <f>IFERROR(INDEX(ADJ!$A$1:$BZ$1000,MATCH(PAYROLL!$D946,ADJ!A$1:A$500,0),MATCH(PAYROLL!EF$2,ADJ!$2:$2,0)),0)</f>
        <v/>
      </c>
      <c r="EG946">
        <f>IFERROR(INDEX(ADJ!$A$1:$BZ$1000,MATCH(PAYROLL!$D946,ADJ!A$1:A$500,0),MATCH(PAYROLL!EG$2,ADJ!$2:$2,0)),0)</f>
        <v/>
      </c>
      <c r="EH946">
        <f>IFERROR(INDEX(ADJ!$A$1:$BZ$1000,MATCH(PAYROLL!$D946,ADJ!A$1:A$500,0),MATCH(PAYROLL!EH$2,ADJ!$2:$2,0)),0)</f>
        <v/>
      </c>
      <c r="EI946">
        <f>IFERROR(INDEX(ADJ!$A$1:$BZ$1000,MATCH(PAYROLL!D946,ADJ!A$1:A$500,0),MATCH(PAYROLL!EI$2,ADJ!$2:$2,0)),0)</f>
        <v/>
      </c>
      <c r="EJ946">
        <f>IFERROR(INDEX(ADJ!$A$1:$BZ$1000,MATCH(PAYROLL!$D946,ADJ!A$1:A$500,0),MATCH(PAYROLL!EJ$2,ADJ!$2:$2,0)),0)</f>
        <v/>
      </c>
      <c r="EK946">
        <f>SUM(DZ946:EJ946)</f>
        <v/>
      </c>
    </row>
    <row r="947">
      <c r="A947" t="n">
        <v>945</v>
      </c>
      <c r="B947" t="inlineStr">
        <is>
          <t>Nguyễn Văn Lâm</t>
        </is>
      </c>
      <c r="D947" t="inlineStr">
        <is>
          <t>152869-01</t>
        </is>
      </c>
      <c r="S947">
        <f>IFERROR(INDEX(PIS!$A$1:$BZ$1000,MATCH($D947,PIS!C$1:C$500,0),MATCH("Lương CB tháng trước",PIS!$1:$1,0)),0)</f>
        <v/>
      </c>
      <c r="T947">
        <f>IFERROR(INDEX(PIS!$A$1:$BZ$1000,MATCH($D947,PIS!C$1:C$500,0),MATCH("Lương CB hiện tại",PIS!$1:$1,0)),0)</f>
        <v/>
      </c>
      <c r="U947">
        <f>IFERROR(INDEX(PIS!$A$1:$BZ$1000,MATCH($D947,PIS!C$1:C$500,0),MATCH("Lương đóng BHBB",PIS!$1:$1,0)),0)</f>
        <v/>
      </c>
      <c r="V947">
        <f>IFERROR(INDEX(PIS!$A$1:$BZ$1000,MATCH($D947,PIS!C$1:C$500,0),MATCH(V$2,PIS!$2:$2,0)),0)</f>
        <v/>
      </c>
      <c r="W947">
        <f>IFERROR(INDEX(PIS!$A$1:$BZ$1000,MATCH($D947,PIS!C$1:C$500,0),MATCH(W$2,PIS!$2:$2,0)),0)</f>
        <v/>
      </c>
      <c r="X947">
        <f>IFERROR(INDEX(PIS!$A$1:$BZ$1000,MATCH($D947,PIS!C$1:C$500,0),MATCH(X$2,PIS!$2:$2,0)),0)</f>
        <v/>
      </c>
      <c r="Y947">
        <f>IFERROR(INDEX(PIS!$A$1:$BZ$1000,MATCH($D947,PIS!C$1:C$500,0),MATCH(Y$2,PIS!$2:$2,0)),0)</f>
        <v/>
      </c>
      <c r="Z947">
        <f>IFERROR(INDEX(PIS!$A$1:$BZ$1000,MATCH($D947,PIS!C$1:C$500,0),MATCH(Z$2,PIS!$2:$2,0)),0)</f>
        <v/>
      </c>
      <c r="AA947">
        <f>IFERROR(INDEX(PIS!$A$1:$BZ$1000,MATCH($D947,PIS!C$1:C$500,0),MATCH(AA$2,PIS!$2:$2,0)),0)</f>
        <v/>
      </c>
      <c r="AB947">
        <f>IFERROR(INDEX(PIS!$A$1:$BZ$1000,MATCH($D947,PIS!C$1:C$500,0),MATCH(AB$2,PIS!$2:$2,0)),0)</f>
        <v/>
      </c>
      <c r="AC947">
        <f>SUM(V947:AB947)</f>
        <v/>
      </c>
      <c r="AD947">
        <f>IFERROR(INDEX(TIMESHEET!$A$1:$AI$5000,MATCH($D947,TIMESHEET!A$1:A$500,0),MATCH("T100",TIMESHEET!$2:$2,0))-2,0)</f>
        <v/>
      </c>
      <c r="AE947">
        <f>IFERROR(INDEX(TIMESHEET!$A$1:$AI$5000,MATCH($D947,TIMESHEET!A$1:A$500,0),MATCH("T202",TIMESHEET!$2:$2,0)),0)</f>
        <v/>
      </c>
      <c r="AF947">
        <f>IFERROR(INDEX(TIMESHEET!$A$1:$AI$5000,MATCH($D947,TIMESHEET!A$1:A$500,0),MATCH("T302",TIMESHEET!$2:$2,0)),0)</f>
        <v/>
      </c>
      <c r="AG947">
        <f>IFERROR(INDEX(TIMESHEET!$A$1:$AI$5000,MATCH($D947,TIMESHEET!A$1:A$500,0),MATCH("T406",TIMESHEET!$2:$2,0)),0)</f>
        <v/>
      </c>
      <c r="AH947">
        <f>AE947+AG947</f>
        <v/>
      </c>
      <c r="AI947">
        <f>IFERROR(INDEX(TIMESHEET!$A$1:$AI$5000,MATCH($D947,TIMESHEET!A$1:A$500,0),MATCH("T701",TIMESHEET!$2:$2,0)),0)</f>
        <v/>
      </c>
      <c r="AJ947">
        <f>IFERROR(INDEX(TIMESHEET!$A$1:$AI$5000,MATCH($D947,TIMESHEET!B$1:B$500,0),MATCH("T320",TIMESHEET!$2:$2,0)),0)</f>
        <v/>
      </c>
      <c r="AK947">
        <f>IFERROR(IF(LEFT(INDEX(PIS!O$1:O$500,MATCH(D947,PIS!C$1:C$500)),1)="M",T947/AD947*SUM(AE947:AG947),T947*AD947),0)</f>
        <v/>
      </c>
      <c r="AL947">
        <f>IFERROR(INDEX(ADJ!$A$1:$BZ$1000,MATCH(PAYROLL!D947,ADJ!A$1:A$500,0),MATCH(PAYROLL!AL$2,ADJ!$2:$2,0)),0)</f>
        <v/>
      </c>
      <c r="AM947">
        <f>SUM(AK947:AL947)</f>
        <v/>
      </c>
      <c r="AN947">
        <f>IFERROR(ROUND(V947/$AD947*$AH947,0),0)</f>
        <v/>
      </c>
      <c r="AO947">
        <f>IFERROR(ROUND(W947/$AD947*$AH947,0),0)</f>
        <v/>
      </c>
      <c r="AP947">
        <f>IFERROR(ROUND(X947/$AD947*$AE947,0),0)</f>
        <v/>
      </c>
      <c r="AQ947">
        <f>IFERROR(ROUND(Y947/$AD947*$AH947,0),0)</f>
        <v/>
      </c>
      <c r="AR947">
        <f>IFERROR(ROUND(Z947/$AD947*$AH947,0),0)</f>
        <v/>
      </c>
      <c r="AS947">
        <f>IFERROR(ROUND(AA947/$AD947*$AH947,0),0)</f>
        <v/>
      </c>
      <c r="AT947">
        <f>IFERROR(IF((AE947+AF947+AG947)&gt;13,AB947,ROUND(AB947/AD947*AH947,0)),0)</f>
        <v/>
      </c>
      <c r="AU947">
        <f>IFERROR(INDEX(ADJ!$A$1:$BZ$1000,MATCH(PAYROLL!D947,ADJ!A$1:A$500,0),MATCH(PAYROLL!AU$2,ADJ!$2:$2,0)),0)</f>
        <v/>
      </c>
      <c r="AV947">
        <f>ROUND(SUM(AN947:AU947),0)</f>
        <v/>
      </c>
      <c r="AW947">
        <f>IFERROR(INDEX(TIMESHEET!$A$1:$AI$5000,MATCH(PAYROLL!D947,TIMESHEET!A$1:A$500,0),MATCH("T620",TIMESHEET!$2:$2,0)),0)</f>
        <v/>
      </c>
      <c r="AX947">
        <f>IFERROR(INDEX(TIMESHEET!$A$1:$AI$5000,MATCH(PAYROLL!D947,TIMESHEET!A$1:A$500,0),MATCH("T601",TIMESHEET!$2:$2,0)),0)</f>
        <v/>
      </c>
      <c r="AY947">
        <f>IFERROR(INDEX(TIMESHEET!$A$1:$AI$5000,MATCH(PAYROLL!D947,TIMESHEET!A$1:A$500,0),MATCH("T602",TIMESHEET!$2:$2,0)),0)</f>
        <v/>
      </c>
      <c r="AZ947">
        <f>IFERROR(INDEX(TIMESHEET!$A$1:$AI$5000,MATCH(PAYROLL!D947,TIMESHEET!A$1:A$500,0),MATCH("T603",TIMESHEET!$2:$2,0)),0)</f>
        <v/>
      </c>
      <c r="BA947">
        <f>IFERROR(INDEX(TIMESHEET!$A$1:$AI$5000,MATCH(PAYROLL!D947,TIMESHEET!A$1:A$500,0),MATCH("T611",TIMESHEET!$2:$2,0)),0)</f>
        <v/>
      </c>
      <c r="BB947">
        <f>IFERROR(INDEX(TIMESHEET!$A$1:$AI$5000,MATCH(PAYROLL!D947,TIMESHEET!A$1:A$500,0),MATCH("T612",TIMESHEET!$2:$2,0)),0)</f>
        <v/>
      </c>
      <c r="BC947">
        <f>IFERROR(INDEX(TIMESHEET!$A$1:$AI$5000,MATCH(PAYROLL!D947,TIMESHEET!A$1:A$500,0),MATCH("T613",TIMESHEET!$2:$2,0)),0)</f>
        <v/>
      </c>
      <c r="BD947">
        <f>IFERROR(INDEX(TIMESHEET!$A$1:$AI$5000,MATCH(PAYROLL!D947,TIMESHEET!A$1:A$500,0),MATCH("T500",TIMESHEET!$2:$2,0)),0)</f>
        <v/>
      </c>
      <c r="BE947">
        <f>IFERROR(IF(LEFT(INDEX(PIS!O$1:O$500,MATCH(D947,PIS!C$1:C$500)),1)="M",T947/AD947/8*(AW947+AX947*1.5+AY947*2+AZ947*3+BA947*2.1+BB947*2.7+BC947*3.9+BD947*0.3),T947/8*(AW947+AX947*1.5+AY947*2+AZ947*3+BA947*2.1+BB947*2.7+BC947*3.9+BD947*0.3)),0)</f>
        <v/>
      </c>
      <c r="BF947">
        <f>IFERROR(INDEX(ADJ!$A$1:$BZ$1000,MATCH(PAYROLL!$D947,ADJ!A$1:A$500,0),MATCH(PAYROLL!BF$2,ADJ!$2:$2,0)),0)</f>
        <v/>
      </c>
      <c r="BG947">
        <f>IFERROR(INDEX(ADJ!$A$1:$BZ$1000,MATCH(PAYROLL!D947,ADJ!A$1:A$500,0),MATCH(PAYROLL!BG$2,ADJ!$2:$2,0)),0)</f>
        <v/>
      </c>
      <c r="BH947">
        <f>IFERROR(INDEX(ADJ!$A$1:$BZ$1000,MATCH(PAYROLL!D947,ADJ!A$1:A$500,0),MATCH(PAYROLL!BH$2,ADJ!$2:$2,0)),0)</f>
        <v/>
      </c>
      <c r="BI947">
        <f>IFERROR(INDEX(ADJ!$A$1:$BZ$1000,MATCH(PAYROLL!D947,ADJ!A$1:A$500,0),MATCH(PAYROLL!BI$2,ADJ!$2:$2,0)),0)</f>
        <v/>
      </c>
      <c r="BJ947">
        <f>IFERROR(INDEX(ADJ!$A$1:$BZ$1000,MATCH(PAYROLL!D947,ADJ!A$1:A$500,0),MATCH(PAYROLL!BJ$2,ADJ!$2:$2,0)),0)</f>
        <v/>
      </c>
      <c r="BK947">
        <f>SUM(BF947:BJ947)</f>
        <v/>
      </c>
      <c r="BL947">
        <f>IFERROR(INDEX(ADJ!$A$1:$BZ$1000,MATCH(PAYROLL!D947,ADJ!A$1:A$500,0),MATCH(PAYROLL!BL$2,ADJ!$2:$2,0)),0)</f>
        <v/>
      </c>
      <c r="BM947">
        <f>IFERROR(INDEX(ADJ!$A$1:$BZ$1000,MATCH(PAYROLL!D947,ADJ!A$1:A$500,0),MATCH(PAYROLL!BM$2,ADJ!$2:$2,0)),0)</f>
        <v/>
      </c>
      <c r="BN947">
        <f>IFERROR(INDEX(ADJ!$A$1:$BZ$1000,MATCH(PAYROLL!D947,ADJ!A$1:A$500,0),MATCH(PAYROLL!BN$2,ADJ!$2:$2,0)),0)</f>
        <v/>
      </c>
      <c r="BO947">
        <f>IFERROR(INDEX(ADJ!$A$1:$BZ$1000,MATCH(PAYROLL!D947,ADJ!A$1:A$500,0),MATCH(PAYROLL!BO$2,ADJ!$2:$2,0)),0)</f>
        <v/>
      </c>
      <c r="BP947">
        <f>SUM(AM947,AV947,BE947,BK947,BL947:BO947)</f>
        <v/>
      </c>
      <c r="BQ947">
        <f>BO947</f>
        <v/>
      </c>
      <c r="BR947">
        <f>IFERROR(ROUND(IF(LEFT(INDEX(PIS!O$1:O$500,MATCH(D947,PIS!C$1:C$500)),1)="D",T947/8*(BD947*0.3),IF(LEFT(INDEX(PIS!O$1:O$500,MATCH(D947,PIS!C$1:C$500)),1)="H",T947*($BD947*0.3),T947/$AD947/8*($BD947*0.3))),0),0)</f>
        <v/>
      </c>
      <c r="BS947">
        <f>IF(AP947&lt;1,0,MIN(AP947,730000))</f>
        <v/>
      </c>
      <c r="BT947">
        <f>IFERROR(ROUND((BE947-SUM(AW947:BC947)*T947/AD947/8),0)-BR947,0)</f>
        <v/>
      </c>
      <c r="BU947">
        <f>AO947</f>
        <v/>
      </c>
      <c r="BV947">
        <f>SUM(BQ947:BU947)</f>
        <v/>
      </c>
      <c r="BW947">
        <f>BP947-BV947</f>
        <v/>
      </c>
      <c r="BX947">
        <f>IFERROR(IF(RIGHT(INDEX(PIS!O$1:O$500,MATCH(D947,PIS!C$1:C$500)),5)="Gross",MIN(U947+V947,VLOOKUP("R700",TSC!B:C,2,0)*VLOOKUP("R101",TSC!B:C,2,0))*VLOOKUP("R701",TSC!B:C,2,0)%,0),0)</f>
        <v/>
      </c>
      <c r="BY947">
        <f>IFERROR(IF(RIGHT(INDEX(PIS!O$1:O$500,MATCH(D947,PIS!C$1:C$500)),5)="Gross",MIN(U947+V947,VLOOKUP("R700",TSC!B:C,2,0)*VLOOKUP("R101",TSC!B:C,2,0))*VLOOKUP("T704",TSC!B:C,2,0)%,0),0)</f>
        <v/>
      </c>
      <c r="BZ947">
        <f>IFERROR(IF(RIGHT(INDEX(PIS!O$1:O$500,MATCH(D947,PIS!C$1:C$500)),5)="Gross",MIN(U947+V947,VLOOKUP("R700",TSC!B:C,2,0)*VLOOKUP("1",TSC!F:G,2,0))*VLOOKUP("T705",TSC!B:C,2,0)%,0),0)</f>
        <v/>
      </c>
      <c r="CA947">
        <f>IFERROR(INDEX(ADJ!$A$1:$BZ$1000,MATCH(PAYROLL!D947,ADJ!A$1:A$500,0),MATCH(PAYROLL!CA$2,ADJ!$2:$2,0)),0)</f>
        <v/>
      </c>
      <c r="CB947">
        <f>IFERROR(INDEX(ADJ!$A$1:$BZ$1000,MATCH(PAYROLL!D947,ADJ!A$1:A$500,0),MATCH(PAYROLL!CB$2,ADJ!$2:$2,0)),0)</f>
        <v/>
      </c>
      <c r="CC947">
        <f>SUM(BX947:CB947)</f>
        <v/>
      </c>
      <c r="CD947">
        <f>IFERROR(INDEX(PIS!$A$1:$BZ$1000,MATCH(PAYROLL!D947,PIS!C$1:C$500,0),MATCH(PAYROLL!CD$1,PIS!$1:$1,0)),0)</f>
        <v/>
      </c>
      <c r="CE947">
        <f>IFERROR(IF(OR(INDEX(PIS!P$1:P$500,MATCH(D947,PIS!C$1:C$500,0))="LT2",INDEX(PIS!P$1:P$500,MATCH(D947,PIS!C$1:C$500,0))="P10"),0,SUM(CC947,CD947*VLOOKUP("R601",TSC!B:C,2,0),VLOOKUP("R602",TSC!B:C,2,0))),0)</f>
        <v/>
      </c>
      <c r="CF947">
        <f>MAX(BW947-CE947,0)</f>
        <v/>
      </c>
      <c r="CG947">
        <f>IFERROR(IF(OR(RIGHT(INDEX(PIS!P$1:P$500,MATCH(D947,PIS!C$1:C$500)),5)="P10",RIGHT(INDEX(PIS!P$1:P$500,MATCH(D947,PIS!C$1:C$500)),5)="CK"),0,IF(CF947&lt;=5000000,CF947*5%,IF(CF947&lt;=10000000,CF947*10%-250000,IF(CF947&lt;=18000000,CF947*15%-750000,IF(CF947&lt;=32000000,CF947*20%-1650000,IF(CF947&lt;=52000000,CF947*25%-3250000,IF(CF947&lt;=80000000,BH947*30%-5850000,CF947*35%-9850000))))))),0)</f>
        <v/>
      </c>
      <c r="CH947">
        <f>IFERROR(IF(OR(INDEX(PIS!P$1:P$500,MATCH(D947,PIS!C$1:C$500))="LT",INDEX(PIS!P$1:P$500,MATCH(D947,PIS!C$1:C$500))="CK"),0,IF(CF947&lt;2000000,0,CF947*10%)),0)</f>
        <v/>
      </c>
      <c r="CI947">
        <f>IFERROR(INDEX(ADJ!$A$1:$BZ$1000,MATCH(PAYROLL!D947,ADJ!A$1:A$500,0),MATCH(PAYROLL!CI$2,ADJ!$2:$2,0)),0)</f>
        <v/>
      </c>
      <c r="CJ947">
        <f>IFERROR(INDEX(ADJ!$A$1:$BZ$1000,MATCH(PAYROLL!D947,ADJ!A$1:A$500,0),MATCH(PAYROLL!CJ$2,ADJ!$2:$2,0)),0)</f>
        <v/>
      </c>
      <c r="CK947">
        <f>IFERROR(INDEX(ADJ!$A$1:$BZ$1000,MATCH(PAYROLL!D947,ADJ!A$1:A$500,0),MATCH(PAYROLL!CK$2,ADJ!$2:$2,0)),0)</f>
        <v/>
      </c>
      <c r="CL947">
        <f>SUM(CG947:CK947)</f>
        <v/>
      </c>
      <c r="CM947">
        <f>ROUND(SUM(CH947:CK947),0)</f>
        <v/>
      </c>
      <c r="CN947">
        <f>IFERROR(INDEX(CSDA!D$1:D$500,MATCH($CN$2,CSDA!C$1:C$500,0))*INDEX(PIS!V$1:V$500,MATCH(D947,PIS!C$1:C$500))+INDEX(ADJ!$A$1:$BZ$1000,MATCH(PAYROLL!D947,ADJ!A$1:A$500,0),MATCH(PAYROLL!CN$2,ADJ!$2:$2,0)),0)</f>
        <v/>
      </c>
      <c r="CO947">
        <f>IFERROR(INDEX(ADJ!$A$1:$BZ$1000,MATCH(PAYROLL!D947,ADJ!A$1:A$500,0),MATCH(PAYROLL!CO$2,ADJ!$2:$2,0)),0)</f>
        <v/>
      </c>
      <c r="CP947">
        <f>IFERROR(INDEX(ADJ!$A$1:$BZ$1000,MATCH(PAYROLL!D947,ADJ!A$1:A$500,0),MATCH(PAYROLL!CP$2,ADJ!$2:$2,0)),0)</f>
        <v/>
      </c>
      <c r="CQ947">
        <f>BP947-CL947-CI947-CM947-CN947-CO947-CP947-CC947</f>
        <v/>
      </c>
      <c r="CR947">
        <f>IFERROR(IF(RIGHT(INDEX(PIS!O$1:O$500,MATCH(D947,PIS!C$1:C$500,0)),5)="Gross",MIN(U947+V947,VLOOKUP("R700",TSC!B:C,2,0)*VLOOKUP("R101",TSC!B:C,2,0))*(VLOOKUP("T711",TSC!B:C,2,0)+VLOOKUP("T712",TSC!B:C,2,0))%,MIN(T947+V947,VLOOKUP("R700",TSC!B:C,2,0)*VLOOKUP("R101",TSC!B:C,2,0))*(VLOOKUP("T711",TSC!B:C,2,0)+VLOOKUP("T712",TSC!B:C,2,0)+VLOOKUP("R701",TSC!B:C,2,0))%),0)</f>
        <v/>
      </c>
      <c r="CS947">
        <f>IFERROR(IF(RIGHT(INDEX(PIS!O$1:O$500,MATCH(D947,PIS!C$1:C$500,0)),5)="Gross",MIN(U947+V947,VLOOKUP("R700",TSC!B:C,2,0)*VLOOKUP("R101",TSC!B:C,2,0))*(VLOOKUP("T714",TSC!B:C,2,0))%,MIN(T947+V947,VLOOKUP("R700",TSC!B:C,2,0)*VLOOKUP("R101",TSC!B:C,2,0))*(VLOOKUP("T704",TSC!B:C,2,0)+VLOOKUP("T714",TSC!B:C,2,0))%),0)</f>
        <v/>
      </c>
      <c r="CT947">
        <f>IFERROR(IF(RIGHT(INDEX(PIS!O$1:O$500,MATCH(D947,PIS!C$1:C$500,0)),5)="Gross",MIN(U947+V947,VLOOKUP("R700",TSC!B:C,2,0)*VLOOKUP("R101",TSC!B:C,2,0))*VLOOKUP("T705",TSC!B:C,2,0)%,MIN(T947+V947,VLOOKUP("R700",TSC!B:C,2,0)*VLOOKUP("R101",TSC!B:C,2,0))*VLOOKUP("T705",TSC!B:C,2,0)%),0)</f>
        <v/>
      </c>
      <c r="CU947">
        <f>IFERROR(IF(RIGHT(INDEX(PIS!O$1:O$500,MATCH(D947,PIS!C$1:C$500,0)),5)="Gross",MIN(U947+V947,VLOOKUP("R700",TSC!B:C,2,0)*VLOOKUP("R101",TSC!B:C,2,0))*(VLOOKUP("T713",TSC!B:C,2,0))%,MIN(T947+V947,VLOOKUP("R700",TSC!B:C,2,0)*VLOOKUP("R101",TSC!B:C,2,0))*(VLOOKUP("T713",TSC!B:C,2,0))%),0)</f>
        <v/>
      </c>
      <c r="CV947">
        <f>IFERROR(INDEX(ADJ!$A$1:$BZ$1000,MATCH(PAYROLL!D947,ADJ!A$1:A$500,0),MATCH(PAYROLL!CV$2,ADJ!$2:$2,0)),0)</f>
        <v/>
      </c>
      <c r="CW947">
        <f>IFERROR(INDEX(ADJ!$A$1:$BZ$1000,MATCH(PAYROLL!D947,ADJ!A$1:A$500,0),MATCH(PAYROLL!CW$2,ADJ!$2:$2,0)),0)</f>
        <v/>
      </c>
      <c r="CX947">
        <f>SUM(CR947:CW947)</f>
        <v/>
      </c>
      <c r="CY947">
        <f>ROUND(IF(CR947&gt;0,T947+V947*VLOOKUP("R202",TSC!$B$1:$C$500,2,0),0),0)</f>
        <v/>
      </c>
      <c r="CZ947">
        <f>IFERROR(INDEX(CSDA!D$1:D$500,MATCH($CZ$2,CSDA!C$1:C$500,0)),0)</f>
        <v/>
      </c>
      <c r="DA947">
        <f>ROUND(T947*0.7%,0)</f>
        <v/>
      </c>
      <c r="DB947">
        <f>ROUND(T947/12,0)</f>
        <v/>
      </c>
      <c r="DC947">
        <f ref="DC947" t="array">IFERROR(INDEX(CSDA!D$1:D$500,MATCH("Trích giữ"&amp;PAYROLL!DC$2,CSDA!A$1:A$500&amp;CSDA!C$1:C$500,0)),0)</f>
        <v/>
      </c>
      <c r="DD947">
        <f ref="DD947" t="array">IFERROR(INDEX(CSDA!D$1:D$500,MATCH("Trích giữ"&amp;PAYROLL!DD$2,CSDA!A$1:A$500&amp;CSDA!C$1:C$500,0)),0)</f>
        <v/>
      </c>
      <c r="DE947">
        <f ref="DE947" t="array">IFERROR(INDEX(CSDA!D$1:D$500,MATCH("Trích giữ"&amp;PAYROLL!DE$2,CSDA!A$1:A$500&amp;CSDA!C$1:C$500,0)),0)</f>
        <v/>
      </c>
      <c r="DF947">
        <f>IFERROR(INDEX(CSDA!D$1:D$500,MATCH(PAYROLL!DF$2,CSDA!C$1:C$500,0)),0)</f>
        <v/>
      </c>
      <c r="DG947">
        <f ref="DG947" t="array">IFERROR(INDEX(CSDA!D$1:D$500,MATCH("Trích giữ"&amp;PAYROLL!DG$2,CSDA!A$1:A$500&amp;CSDA!C$1:C$500,0)),0)</f>
        <v/>
      </c>
      <c r="DH947">
        <f>ROUND(T947/26,0)</f>
        <v/>
      </c>
      <c r="DI947">
        <f ref="DI947" t="array">IFERROR(INDEX(CSDA!D$1:D$500,MATCH("Trích giữ"&amp;PAYROLL!DI$2,CSDA!A$1:A$500&amp;CSDA!C$1:C$500,0)),0)</f>
        <v/>
      </c>
      <c r="DJ947">
        <f>IF(U947=0,T947*21.5%-BL947,0)</f>
        <v/>
      </c>
      <c r="DK947">
        <f ref="DK947" t="array">IFERROR(INDEX(CSDA!D$1:D$500,MATCH("Trích giữ"&amp;PAYROLL!DK$2,CSDA!A$1:A$500&amp;CSDA!C$1:C$500,0)),0)</f>
        <v/>
      </c>
      <c r="DL947">
        <f>IFERROR(INDEX(CSDA!D$1:D$500,MATCH(PAYROLL!DL$2,CSDA!C$1:C$500,0))/12,0)</f>
        <v/>
      </c>
      <c r="DM947">
        <f>SUM(DB947:DL947)</f>
        <v/>
      </c>
      <c r="DN947">
        <f>IFERROR(INDEX(ADJ!$A$1:$BZ$1000,MATCH(PAYROLL!D947,ADJ!A$1:A$500,0),MATCH(PAYROLL!DN$2,ADJ!$2:$2,0)),0)</f>
        <v/>
      </c>
      <c r="DO947">
        <f>IFERROR(SUM(BP947,DM947:DN947,CX947:DA947)-DT947,0)</f>
        <v/>
      </c>
      <c r="DP947">
        <f ref="DP947" t="array">SUM(BW947*IFERROR(INDEX(CSDA!D$1:D$500,MATCH(BW$2,CSDA!C$1:C$500,0)),0)%,CX947*IFERROR(INDEX(CSDA!D$1:D$500,MATCH(CX$2,CSDA!C$1:C$500,0)),0)%,DA947*IFERROR(INDEX(CSDA!D$1:D$500,MATCH(DA$2,CSDA!C$1:C$500,0)),0)%,DB947*IFERROR(INDEX(CSDA!D$1:D$500,MATCH(DB$2,CSDA!C$1:C$500,0)),0)%,DF947*IFERROR(INDEX(CSDA!D$1:D$500,MATCH("Phí dịch vụ"&amp;PAYROLL!DF$2,CSDA!A$1:A$500&amp;CSDA!C$1:C$500,0)),0)%,DC947*IFERROR(INDEX(CSDA!D$1:D$500,MATCH("Phí dịch vụ"&amp;PAYROLL!DC$2,CSDA!A$1:A$500&amp;CSDA!C$1:C$500,0)),0)%,DH947*IFERROR(INDEX(CSDA!D$1:D$500,MATCH("Phí dịch vụ"&amp;PAYROLL!DH$2,CSDA!A$1:A$500&amp;CSDA!C$1:C$500,0)),0)%,DJ947*IFERROR(INDEX(CSDA!D$1:D$500,MATCH("Phí dịch vụ"&amp;PAYROLL!DJ$2,CSDA!A$1:A$500&amp;CSDA!C$1:C$500,0)),0)%,BN947*IFERROR(INDEX(CSDA!D$1:D$500,MATCH(BN$2,CSDA!C$1:C$500,0)),0)%)-BN947*7%</f>
        <v/>
      </c>
      <c r="DQ947">
        <f>IFERROR(INDEX(ADJ!$A$1:$BZ$1000,MATCH(PAYROLL!D947,ADJ!A$1:A$500,0),MATCH(PAYROLL!DQ$2,ADJ!$2:$2,0)),0)</f>
        <v/>
      </c>
      <c r="DR947">
        <f>IFERROR(INDEX(ADJ!$A$1:$BZ$1000,MATCH(PAYROLL!D947,ADJ!A$1:A$500,0),MATCH(PAYROLL!DR$2,ADJ!$2:$2,0)),0)</f>
        <v/>
      </c>
      <c r="DS947">
        <f>SUM(DP947:DR947)</f>
        <v/>
      </c>
      <c r="DT947">
        <f>EK947</f>
        <v/>
      </c>
      <c r="DU947">
        <f>SUM(DO947:DR947)</f>
        <v/>
      </c>
      <c r="DV947">
        <f>ROUND(DU947*0.1,0)</f>
        <v/>
      </c>
      <c r="DW947">
        <f>DU947+DV947</f>
        <v/>
      </c>
      <c r="DZ947">
        <f>IFERROR(INDEX(ADJ!$A$1:$BZ$1000,MATCH(PAYROLL!$D947,ADJ!A$1:A$500,0),MATCH(PAYROLL!DZ$2,ADJ!$2:$2,0)),0)</f>
        <v/>
      </c>
      <c r="EA947">
        <f>IFERROR(INDEX(ADJ!$A$1:$BZ$1000,MATCH(PAYROLL!$D947,ADJ!A$1:A$500,0),MATCH(PAYROLL!EA$2,ADJ!$2:$2,0)),0)</f>
        <v/>
      </c>
      <c r="EB947">
        <f>IFERROR(INDEX(ADJ!$A$1:$BZ$1000,MATCH(PAYROLL!$D947,ADJ!A$1:A$500,0),MATCH(PAYROLL!EB$2,ADJ!$2:$2,0)),0)</f>
        <v/>
      </c>
      <c r="EC947">
        <f>IFERROR(INDEX(ADJ!$A$1:$BZ$1000,MATCH(PAYROLL!$D947,ADJ!A$1:A$500,0),MATCH(PAYROLL!EC$2,ADJ!$2:$2,0)),0)</f>
        <v/>
      </c>
      <c r="ED947">
        <f>IFERROR(INDEX(ADJ!$A$1:$BZ$1000,MATCH(PAYROLL!$D947,ADJ!A$1:A$500,0),MATCH(PAYROLL!ED$2,ADJ!$2:$2,0)),0)</f>
        <v/>
      </c>
      <c r="EE947">
        <f>IFERROR(INDEX(ADJ!$A$1:$BZ$1000,MATCH(PAYROLL!$D947,ADJ!A$1:A$500,0),MATCH(PAYROLL!EE$2,ADJ!$2:$2,0)),0)</f>
        <v/>
      </c>
      <c r="EF947">
        <f>IFERROR(INDEX(ADJ!$A$1:$BZ$1000,MATCH(PAYROLL!$D947,ADJ!A$1:A$500,0),MATCH(PAYROLL!EF$2,ADJ!$2:$2,0)),0)</f>
        <v/>
      </c>
      <c r="EG947">
        <f>IFERROR(INDEX(ADJ!$A$1:$BZ$1000,MATCH(PAYROLL!$D947,ADJ!A$1:A$500,0),MATCH(PAYROLL!EG$2,ADJ!$2:$2,0)),0)</f>
        <v/>
      </c>
      <c r="EH947">
        <f>IFERROR(INDEX(ADJ!$A$1:$BZ$1000,MATCH(PAYROLL!$D947,ADJ!A$1:A$500,0),MATCH(PAYROLL!EH$2,ADJ!$2:$2,0)),0)</f>
        <v/>
      </c>
      <c r="EI947">
        <f>IFERROR(INDEX(ADJ!$A$1:$BZ$1000,MATCH(PAYROLL!D947,ADJ!A$1:A$500,0),MATCH(PAYROLL!EI$2,ADJ!$2:$2,0)),0)</f>
        <v/>
      </c>
      <c r="EJ947">
        <f>IFERROR(INDEX(ADJ!$A$1:$BZ$1000,MATCH(PAYROLL!$D947,ADJ!A$1:A$500,0),MATCH(PAYROLL!EJ$2,ADJ!$2:$2,0)),0)</f>
        <v/>
      </c>
      <c r="EK947">
        <f>SUM(DZ947:EJ947)</f>
        <v/>
      </c>
    </row>
    <row r="948">
      <c r="A948" t="n">
        <v>946</v>
      </c>
      <c r="B948" t="inlineStr">
        <is>
          <t>Nguyễn Văn Huy</t>
        </is>
      </c>
      <c r="D948" t="inlineStr">
        <is>
          <t>152880-01</t>
        </is>
      </c>
      <c r="S948">
        <f>IFERROR(INDEX(PIS!$A$1:$BZ$1000,MATCH($D948,PIS!C$1:C$500,0),MATCH("Lương CB tháng trước",PIS!$1:$1,0)),0)</f>
        <v/>
      </c>
      <c r="T948">
        <f>IFERROR(INDEX(PIS!$A$1:$BZ$1000,MATCH($D948,PIS!C$1:C$500,0),MATCH("Lương CB hiện tại",PIS!$1:$1,0)),0)</f>
        <v/>
      </c>
      <c r="U948">
        <f>IFERROR(INDEX(PIS!$A$1:$BZ$1000,MATCH($D948,PIS!C$1:C$500,0),MATCH("Lương đóng BHBB",PIS!$1:$1,0)),0)</f>
        <v/>
      </c>
      <c r="V948">
        <f>IFERROR(INDEX(PIS!$A$1:$BZ$1000,MATCH($D948,PIS!C$1:C$500,0),MATCH(V$2,PIS!$2:$2,0)),0)</f>
        <v/>
      </c>
      <c r="W948">
        <f>IFERROR(INDEX(PIS!$A$1:$BZ$1000,MATCH($D948,PIS!C$1:C$500,0),MATCH(W$2,PIS!$2:$2,0)),0)</f>
        <v/>
      </c>
      <c r="X948">
        <f>IFERROR(INDEX(PIS!$A$1:$BZ$1000,MATCH($D948,PIS!C$1:C$500,0),MATCH(X$2,PIS!$2:$2,0)),0)</f>
        <v/>
      </c>
      <c r="Y948">
        <f>IFERROR(INDEX(PIS!$A$1:$BZ$1000,MATCH($D948,PIS!C$1:C$500,0),MATCH(Y$2,PIS!$2:$2,0)),0)</f>
        <v/>
      </c>
      <c r="Z948">
        <f>IFERROR(INDEX(PIS!$A$1:$BZ$1000,MATCH($D948,PIS!C$1:C$500,0),MATCH(Z$2,PIS!$2:$2,0)),0)</f>
        <v/>
      </c>
      <c r="AA948">
        <f>IFERROR(INDEX(PIS!$A$1:$BZ$1000,MATCH($D948,PIS!C$1:C$500,0),MATCH(AA$2,PIS!$2:$2,0)),0)</f>
        <v/>
      </c>
      <c r="AB948">
        <f>IFERROR(INDEX(PIS!$A$1:$BZ$1000,MATCH($D948,PIS!C$1:C$500,0),MATCH(AB$2,PIS!$2:$2,0)),0)</f>
        <v/>
      </c>
      <c r="AC948">
        <f>SUM(V948:AB948)</f>
        <v/>
      </c>
      <c r="AD948">
        <f>IFERROR(INDEX(TIMESHEET!$A$1:$AI$5000,MATCH($D948,TIMESHEET!A$1:A$500,0),MATCH("T100",TIMESHEET!$2:$2,0))-2,0)</f>
        <v/>
      </c>
      <c r="AE948">
        <f>IFERROR(INDEX(TIMESHEET!$A$1:$AI$5000,MATCH($D948,TIMESHEET!A$1:A$500,0),MATCH("T202",TIMESHEET!$2:$2,0)),0)</f>
        <v/>
      </c>
      <c r="AF948">
        <f>IFERROR(INDEX(TIMESHEET!$A$1:$AI$5000,MATCH($D948,TIMESHEET!A$1:A$500,0),MATCH("T302",TIMESHEET!$2:$2,0)),0)</f>
        <v/>
      </c>
      <c r="AG948">
        <f>IFERROR(INDEX(TIMESHEET!$A$1:$AI$5000,MATCH($D948,TIMESHEET!A$1:A$500,0),MATCH("T406",TIMESHEET!$2:$2,0)),0)</f>
        <v/>
      </c>
      <c r="AH948">
        <f>AE948+AG948</f>
        <v/>
      </c>
      <c r="AI948">
        <f>IFERROR(INDEX(TIMESHEET!$A$1:$AI$5000,MATCH($D948,TIMESHEET!A$1:A$500,0),MATCH("T701",TIMESHEET!$2:$2,0)),0)</f>
        <v/>
      </c>
      <c r="AJ948">
        <f>IFERROR(INDEX(TIMESHEET!$A$1:$AI$5000,MATCH($D948,TIMESHEET!B$1:B$500,0),MATCH("T320",TIMESHEET!$2:$2,0)),0)</f>
        <v/>
      </c>
      <c r="AK948">
        <f>IFERROR(IF(LEFT(INDEX(PIS!O$1:O$500,MATCH(D948,PIS!C$1:C$500)),1)="M",T948/AD948*SUM(AE948:AG948),T948*AD948),0)</f>
        <v/>
      </c>
      <c r="AL948">
        <f>IFERROR(INDEX(ADJ!$A$1:$BZ$1000,MATCH(PAYROLL!D948,ADJ!A$1:A$500,0),MATCH(PAYROLL!AL$2,ADJ!$2:$2,0)),0)</f>
        <v/>
      </c>
      <c r="AM948">
        <f>SUM(AK948:AL948)</f>
        <v/>
      </c>
      <c r="AN948">
        <f>IFERROR(ROUND(V948/$AD948*$AH948,0),0)</f>
        <v/>
      </c>
      <c r="AO948">
        <f>IFERROR(ROUND(W948/$AD948*$AH948,0),0)</f>
        <v/>
      </c>
      <c r="AP948">
        <f>IFERROR(ROUND(X948/$AD948*$AE948,0),0)</f>
        <v/>
      </c>
      <c r="AQ948">
        <f>IFERROR(ROUND(Y948/$AD948*$AH948,0),0)</f>
        <v/>
      </c>
      <c r="AR948">
        <f>IFERROR(ROUND(Z948/$AD948*$AH948,0),0)</f>
        <v/>
      </c>
      <c r="AS948">
        <f>IFERROR(ROUND(AA948/$AD948*$AH948,0),0)</f>
        <v/>
      </c>
      <c r="AT948">
        <f>IFERROR(IF((AE948+AF948+AG948)&gt;13,AB948,ROUND(AB948/AD948*AH948,0)),0)</f>
        <v/>
      </c>
      <c r="AU948">
        <f>IFERROR(INDEX(ADJ!$A$1:$BZ$1000,MATCH(PAYROLL!D948,ADJ!A$1:A$500,0),MATCH(PAYROLL!AU$2,ADJ!$2:$2,0)),0)</f>
        <v/>
      </c>
      <c r="AV948">
        <f>ROUND(SUM(AN948:AU948),0)</f>
        <v/>
      </c>
      <c r="AW948">
        <f>IFERROR(INDEX(TIMESHEET!$A$1:$AI$5000,MATCH(PAYROLL!D948,TIMESHEET!A$1:A$500,0),MATCH("T620",TIMESHEET!$2:$2,0)),0)</f>
        <v/>
      </c>
      <c r="AX948">
        <f>IFERROR(INDEX(TIMESHEET!$A$1:$AI$5000,MATCH(PAYROLL!D948,TIMESHEET!A$1:A$500,0),MATCH("T601",TIMESHEET!$2:$2,0)),0)</f>
        <v/>
      </c>
      <c r="AY948">
        <f>IFERROR(INDEX(TIMESHEET!$A$1:$AI$5000,MATCH(PAYROLL!D948,TIMESHEET!A$1:A$500,0),MATCH("T602",TIMESHEET!$2:$2,0)),0)</f>
        <v/>
      </c>
      <c r="AZ948">
        <f>IFERROR(INDEX(TIMESHEET!$A$1:$AI$5000,MATCH(PAYROLL!D948,TIMESHEET!A$1:A$500,0),MATCH("T603",TIMESHEET!$2:$2,0)),0)</f>
        <v/>
      </c>
      <c r="BA948">
        <f>IFERROR(INDEX(TIMESHEET!$A$1:$AI$5000,MATCH(PAYROLL!D948,TIMESHEET!A$1:A$500,0),MATCH("T611",TIMESHEET!$2:$2,0)),0)</f>
        <v/>
      </c>
      <c r="BB948">
        <f>IFERROR(INDEX(TIMESHEET!$A$1:$AI$5000,MATCH(PAYROLL!D948,TIMESHEET!A$1:A$500,0),MATCH("T612",TIMESHEET!$2:$2,0)),0)</f>
        <v/>
      </c>
      <c r="BC948">
        <f>IFERROR(INDEX(TIMESHEET!$A$1:$AI$5000,MATCH(PAYROLL!D948,TIMESHEET!A$1:A$500,0),MATCH("T613",TIMESHEET!$2:$2,0)),0)</f>
        <v/>
      </c>
      <c r="BD948">
        <f>IFERROR(INDEX(TIMESHEET!$A$1:$AI$5000,MATCH(PAYROLL!D948,TIMESHEET!A$1:A$500,0),MATCH("T500",TIMESHEET!$2:$2,0)),0)</f>
        <v/>
      </c>
      <c r="BE948">
        <f>IFERROR(IF(LEFT(INDEX(PIS!O$1:O$500,MATCH(D948,PIS!C$1:C$500)),1)="M",T948/AD948/8*(AW948+AX948*1.5+AY948*2+AZ948*3+BA948*2.1+BB948*2.7+BC948*3.9+BD948*0.3),T948/8*(AW948+AX948*1.5+AY948*2+AZ948*3+BA948*2.1+BB948*2.7+BC948*3.9+BD948*0.3)),0)</f>
        <v/>
      </c>
      <c r="BF948">
        <f>IFERROR(INDEX(ADJ!$A$1:$BZ$1000,MATCH(PAYROLL!$D948,ADJ!A$1:A$500,0),MATCH(PAYROLL!BF$2,ADJ!$2:$2,0)),0)</f>
        <v/>
      </c>
      <c r="BG948">
        <f>IFERROR(INDEX(ADJ!$A$1:$BZ$1000,MATCH(PAYROLL!D948,ADJ!A$1:A$500,0),MATCH(PAYROLL!BG$2,ADJ!$2:$2,0)),0)</f>
        <v/>
      </c>
      <c r="BH948">
        <f>IFERROR(INDEX(ADJ!$A$1:$BZ$1000,MATCH(PAYROLL!D948,ADJ!A$1:A$500,0),MATCH(PAYROLL!BH$2,ADJ!$2:$2,0)),0)</f>
        <v/>
      </c>
      <c r="BI948">
        <f>IFERROR(INDEX(ADJ!$A$1:$BZ$1000,MATCH(PAYROLL!D948,ADJ!A$1:A$500,0),MATCH(PAYROLL!BI$2,ADJ!$2:$2,0)),0)</f>
        <v/>
      </c>
      <c r="BJ948">
        <f>IFERROR(INDEX(ADJ!$A$1:$BZ$1000,MATCH(PAYROLL!D948,ADJ!A$1:A$500,0),MATCH(PAYROLL!BJ$2,ADJ!$2:$2,0)),0)</f>
        <v/>
      </c>
      <c r="BK948">
        <f>SUM(BF948:BJ948)</f>
        <v/>
      </c>
      <c r="BL948">
        <f>IFERROR(INDEX(ADJ!$A$1:$BZ$1000,MATCH(PAYROLL!D948,ADJ!A$1:A$500,0),MATCH(PAYROLL!BL$2,ADJ!$2:$2,0)),0)</f>
        <v/>
      </c>
      <c r="BM948">
        <f>IFERROR(INDEX(ADJ!$A$1:$BZ$1000,MATCH(PAYROLL!D948,ADJ!A$1:A$500,0),MATCH(PAYROLL!BM$2,ADJ!$2:$2,0)),0)</f>
        <v/>
      </c>
      <c r="BN948">
        <f>IFERROR(INDEX(ADJ!$A$1:$BZ$1000,MATCH(PAYROLL!D948,ADJ!A$1:A$500,0),MATCH(PAYROLL!BN$2,ADJ!$2:$2,0)),0)</f>
        <v/>
      </c>
      <c r="BO948">
        <f>IFERROR(INDEX(ADJ!$A$1:$BZ$1000,MATCH(PAYROLL!D948,ADJ!A$1:A$500,0),MATCH(PAYROLL!BO$2,ADJ!$2:$2,0)),0)</f>
        <v/>
      </c>
      <c r="BP948">
        <f>SUM(AM948,AV948,BE948,BK948,BL948:BO948)</f>
        <v/>
      </c>
      <c r="BQ948">
        <f>BO948</f>
        <v/>
      </c>
      <c r="BR948">
        <f>IFERROR(ROUND(IF(LEFT(INDEX(PIS!O$1:O$500,MATCH(D948,PIS!C$1:C$500)),1)="D",T948/8*(BD948*0.3),IF(LEFT(INDEX(PIS!O$1:O$500,MATCH(D948,PIS!C$1:C$500)),1)="H",T948*($BD948*0.3),T948/$AD948/8*($BD948*0.3))),0),0)</f>
        <v/>
      </c>
      <c r="BS948">
        <f>IF(AP948&lt;1,0,MIN(AP948,730000))</f>
        <v/>
      </c>
      <c r="BT948">
        <f>IFERROR(ROUND((BE948-SUM(AW948:BC948)*T948/AD948/8),0)-BR948,0)</f>
        <v/>
      </c>
      <c r="BU948">
        <f>AO948</f>
        <v/>
      </c>
      <c r="BV948">
        <f>SUM(BQ948:BU948)</f>
        <v/>
      </c>
      <c r="BW948">
        <f>BP948-BV948</f>
        <v/>
      </c>
      <c r="BX948">
        <f>IFERROR(IF(RIGHT(INDEX(PIS!O$1:O$500,MATCH(D948,PIS!C$1:C$500)),5)="Gross",MIN(U948+V948,VLOOKUP("R700",TSC!B:C,2,0)*VLOOKUP("R101",TSC!B:C,2,0))*VLOOKUP("R701",TSC!B:C,2,0)%,0),0)</f>
        <v/>
      </c>
      <c r="BY948">
        <f>IFERROR(IF(RIGHT(INDEX(PIS!O$1:O$500,MATCH(D948,PIS!C$1:C$500)),5)="Gross",MIN(U948+V948,VLOOKUP("R700",TSC!B:C,2,0)*VLOOKUP("R101",TSC!B:C,2,0))*VLOOKUP("T704",TSC!B:C,2,0)%,0),0)</f>
        <v/>
      </c>
      <c r="BZ948">
        <f>IFERROR(IF(RIGHT(INDEX(PIS!O$1:O$500,MATCH(D948,PIS!C$1:C$500)),5)="Gross",MIN(U948+V948,VLOOKUP("R700",TSC!B:C,2,0)*VLOOKUP("1",TSC!F:G,2,0))*VLOOKUP("T705",TSC!B:C,2,0)%,0),0)</f>
        <v/>
      </c>
      <c r="CA948">
        <f>IFERROR(INDEX(ADJ!$A$1:$BZ$1000,MATCH(PAYROLL!D948,ADJ!A$1:A$500,0),MATCH(PAYROLL!CA$2,ADJ!$2:$2,0)),0)</f>
        <v/>
      </c>
      <c r="CB948">
        <f>IFERROR(INDEX(ADJ!$A$1:$BZ$1000,MATCH(PAYROLL!D948,ADJ!A$1:A$500,0),MATCH(PAYROLL!CB$2,ADJ!$2:$2,0)),0)</f>
        <v/>
      </c>
      <c r="CC948">
        <f>SUM(BX948:CB948)</f>
        <v/>
      </c>
      <c r="CD948">
        <f>IFERROR(INDEX(PIS!$A$1:$BZ$1000,MATCH(PAYROLL!D948,PIS!C$1:C$500,0),MATCH(PAYROLL!CD$1,PIS!$1:$1,0)),0)</f>
        <v/>
      </c>
      <c r="CE948">
        <f>IFERROR(IF(OR(INDEX(PIS!P$1:P$500,MATCH(D948,PIS!C$1:C$500,0))="LT2",INDEX(PIS!P$1:P$500,MATCH(D948,PIS!C$1:C$500,0))="P10"),0,SUM(CC948,CD948*VLOOKUP("R601",TSC!B:C,2,0),VLOOKUP("R602",TSC!B:C,2,0))),0)</f>
        <v/>
      </c>
      <c r="CF948">
        <f>MAX(BW948-CE948,0)</f>
        <v/>
      </c>
      <c r="CG948">
        <f>IFERROR(IF(OR(RIGHT(INDEX(PIS!P$1:P$500,MATCH(D948,PIS!C$1:C$500)),5)="P10",RIGHT(INDEX(PIS!P$1:P$500,MATCH(D948,PIS!C$1:C$500)),5)="CK"),0,IF(CF948&lt;=5000000,CF948*5%,IF(CF948&lt;=10000000,CF948*10%-250000,IF(CF948&lt;=18000000,CF948*15%-750000,IF(CF948&lt;=32000000,CF948*20%-1650000,IF(CF948&lt;=52000000,CF948*25%-3250000,IF(CF948&lt;=80000000,BH948*30%-5850000,CF948*35%-9850000))))))),0)</f>
        <v/>
      </c>
      <c r="CH948">
        <f>IFERROR(IF(OR(INDEX(PIS!P$1:P$500,MATCH(D948,PIS!C$1:C$500))="LT",INDEX(PIS!P$1:P$500,MATCH(D948,PIS!C$1:C$500))="CK"),0,IF(CF948&lt;2000000,0,CF948*10%)),0)</f>
        <v/>
      </c>
      <c r="CI948">
        <f>IFERROR(INDEX(ADJ!$A$1:$BZ$1000,MATCH(PAYROLL!D948,ADJ!A$1:A$500,0),MATCH(PAYROLL!CI$2,ADJ!$2:$2,0)),0)</f>
        <v/>
      </c>
      <c r="CJ948">
        <f>IFERROR(INDEX(ADJ!$A$1:$BZ$1000,MATCH(PAYROLL!D948,ADJ!A$1:A$500,0),MATCH(PAYROLL!CJ$2,ADJ!$2:$2,0)),0)</f>
        <v/>
      </c>
      <c r="CK948">
        <f>IFERROR(INDEX(ADJ!$A$1:$BZ$1000,MATCH(PAYROLL!D948,ADJ!A$1:A$500,0),MATCH(PAYROLL!CK$2,ADJ!$2:$2,0)),0)</f>
        <v/>
      </c>
      <c r="CL948">
        <f>SUM(CG948:CK948)</f>
        <v/>
      </c>
      <c r="CM948">
        <f>ROUND(SUM(CH948:CK948),0)</f>
        <v/>
      </c>
      <c r="CN948">
        <f>IFERROR(INDEX(CSDA!D$1:D$500,MATCH($CN$2,CSDA!C$1:C$500,0))*INDEX(PIS!V$1:V$500,MATCH(D948,PIS!C$1:C$500))+INDEX(ADJ!$A$1:$BZ$1000,MATCH(PAYROLL!D948,ADJ!A$1:A$500,0),MATCH(PAYROLL!CN$2,ADJ!$2:$2,0)),0)</f>
        <v/>
      </c>
      <c r="CO948">
        <f>IFERROR(INDEX(ADJ!$A$1:$BZ$1000,MATCH(PAYROLL!D948,ADJ!A$1:A$500,0),MATCH(PAYROLL!CO$2,ADJ!$2:$2,0)),0)</f>
        <v/>
      </c>
      <c r="CP948">
        <f>IFERROR(INDEX(ADJ!$A$1:$BZ$1000,MATCH(PAYROLL!D948,ADJ!A$1:A$500,0),MATCH(PAYROLL!CP$2,ADJ!$2:$2,0)),0)</f>
        <v/>
      </c>
      <c r="CQ948">
        <f>BP948-CL948-CI948-CM948-CN948-CO948-CP948-CC948</f>
        <v/>
      </c>
      <c r="CR948">
        <f>IFERROR(IF(RIGHT(INDEX(PIS!O$1:O$500,MATCH(D948,PIS!C$1:C$500,0)),5)="Gross",MIN(U948+V948,VLOOKUP("R700",TSC!B:C,2,0)*VLOOKUP("R101",TSC!B:C,2,0))*(VLOOKUP("T711",TSC!B:C,2,0)+VLOOKUP("T712",TSC!B:C,2,0))%,MIN(T948+V948,VLOOKUP("R700",TSC!B:C,2,0)*VLOOKUP("R101",TSC!B:C,2,0))*(VLOOKUP("T711",TSC!B:C,2,0)+VLOOKUP("T712",TSC!B:C,2,0)+VLOOKUP("R701",TSC!B:C,2,0))%),0)</f>
        <v/>
      </c>
      <c r="CS948">
        <f>IFERROR(IF(RIGHT(INDEX(PIS!O$1:O$500,MATCH(D948,PIS!C$1:C$500,0)),5)="Gross",MIN(U948+V948,VLOOKUP("R700",TSC!B:C,2,0)*VLOOKUP("R101",TSC!B:C,2,0))*(VLOOKUP("T714",TSC!B:C,2,0))%,MIN(T948+V948,VLOOKUP("R700",TSC!B:C,2,0)*VLOOKUP("R101",TSC!B:C,2,0))*(VLOOKUP("T704",TSC!B:C,2,0)+VLOOKUP("T714",TSC!B:C,2,0))%),0)</f>
        <v/>
      </c>
      <c r="CT948">
        <f>IFERROR(IF(RIGHT(INDEX(PIS!O$1:O$500,MATCH(D948,PIS!C$1:C$500,0)),5)="Gross",MIN(U948+V948,VLOOKUP("R700",TSC!B:C,2,0)*VLOOKUP("R101",TSC!B:C,2,0))*VLOOKUP("T705",TSC!B:C,2,0)%,MIN(T948+V948,VLOOKUP("R700",TSC!B:C,2,0)*VLOOKUP("R101",TSC!B:C,2,0))*VLOOKUP("T705",TSC!B:C,2,0)%),0)</f>
        <v/>
      </c>
      <c r="CU948">
        <f>IFERROR(IF(RIGHT(INDEX(PIS!O$1:O$500,MATCH(D948,PIS!C$1:C$500,0)),5)="Gross",MIN(U948+V948,VLOOKUP("R700",TSC!B:C,2,0)*VLOOKUP("R101",TSC!B:C,2,0))*(VLOOKUP("T713",TSC!B:C,2,0))%,MIN(T948+V948,VLOOKUP("R700",TSC!B:C,2,0)*VLOOKUP("R101",TSC!B:C,2,0))*(VLOOKUP("T713",TSC!B:C,2,0))%),0)</f>
        <v/>
      </c>
      <c r="CV948">
        <f>IFERROR(INDEX(ADJ!$A$1:$BZ$1000,MATCH(PAYROLL!D948,ADJ!A$1:A$500,0),MATCH(PAYROLL!CV$2,ADJ!$2:$2,0)),0)</f>
        <v/>
      </c>
      <c r="CW948">
        <f>IFERROR(INDEX(ADJ!$A$1:$BZ$1000,MATCH(PAYROLL!D948,ADJ!A$1:A$500,0),MATCH(PAYROLL!CW$2,ADJ!$2:$2,0)),0)</f>
        <v/>
      </c>
      <c r="CX948">
        <f>SUM(CR948:CW948)</f>
        <v/>
      </c>
      <c r="CY948">
        <f>ROUND(IF(CR948&gt;0,T948+V948*VLOOKUP("R202",TSC!$B$1:$C$500,2,0),0),0)</f>
        <v/>
      </c>
      <c r="CZ948">
        <f>IFERROR(INDEX(CSDA!D$1:D$500,MATCH($CZ$2,CSDA!C$1:C$500,0)),0)</f>
        <v/>
      </c>
      <c r="DA948">
        <f>ROUND(T948*0.7%,0)</f>
        <v/>
      </c>
      <c r="DB948">
        <f>ROUND(T948/12,0)</f>
        <v/>
      </c>
      <c r="DC948">
        <f ref="DC948" t="array">IFERROR(INDEX(CSDA!D$1:D$500,MATCH("Trích giữ"&amp;PAYROLL!DC$2,CSDA!A$1:A$500&amp;CSDA!C$1:C$500,0)),0)</f>
        <v/>
      </c>
      <c r="DD948">
        <f ref="DD948" t="array">IFERROR(INDEX(CSDA!D$1:D$500,MATCH("Trích giữ"&amp;PAYROLL!DD$2,CSDA!A$1:A$500&amp;CSDA!C$1:C$500,0)),0)</f>
        <v/>
      </c>
      <c r="DE948">
        <f ref="DE948" t="array">IFERROR(INDEX(CSDA!D$1:D$500,MATCH("Trích giữ"&amp;PAYROLL!DE$2,CSDA!A$1:A$500&amp;CSDA!C$1:C$500,0)),0)</f>
        <v/>
      </c>
      <c r="DF948">
        <f>IFERROR(INDEX(CSDA!D$1:D$500,MATCH(PAYROLL!DF$2,CSDA!C$1:C$500,0)),0)</f>
        <v/>
      </c>
      <c r="DG948">
        <f ref="DG948" t="array">IFERROR(INDEX(CSDA!D$1:D$500,MATCH("Trích giữ"&amp;PAYROLL!DG$2,CSDA!A$1:A$500&amp;CSDA!C$1:C$500,0)),0)</f>
        <v/>
      </c>
      <c r="DH948">
        <f>ROUND(T948/26,0)</f>
        <v/>
      </c>
      <c r="DI948">
        <f ref="DI948" t="array">IFERROR(INDEX(CSDA!D$1:D$500,MATCH("Trích giữ"&amp;PAYROLL!DI$2,CSDA!A$1:A$500&amp;CSDA!C$1:C$500,0)),0)</f>
        <v/>
      </c>
      <c r="DJ948">
        <f>IF(U948=0,T948*21.5%-BL948,0)</f>
        <v/>
      </c>
      <c r="DK948">
        <f ref="DK948" t="array">IFERROR(INDEX(CSDA!D$1:D$500,MATCH("Trích giữ"&amp;PAYROLL!DK$2,CSDA!A$1:A$500&amp;CSDA!C$1:C$500,0)),0)</f>
        <v/>
      </c>
      <c r="DL948">
        <f>IFERROR(INDEX(CSDA!D$1:D$500,MATCH(PAYROLL!DL$2,CSDA!C$1:C$500,0))/12,0)</f>
        <v/>
      </c>
      <c r="DM948">
        <f>SUM(DB948:DL948)</f>
        <v/>
      </c>
      <c r="DN948">
        <f>IFERROR(INDEX(ADJ!$A$1:$BZ$1000,MATCH(PAYROLL!D948,ADJ!A$1:A$500,0),MATCH(PAYROLL!DN$2,ADJ!$2:$2,0)),0)</f>
        <v/>
      </c>
      <c r="DO948">
        <f>IFERROR(SUM(BP948,DM948:DN948,CX948:DA948)-DT948,0)</f>
        <v/>
      </c>
      <c r="DP948">
        <f ref="DP948" t="array">SUM(BW948*IFERROR(INDEX(CSDA!D$1:D$500,MATCH(BW$2,CSDA!C$1:C$500,0)),0)%,CX948*IFERROR(INDEX(CSDA!D$1:D$500,MATCH(CX$2,CSDA!C$1:C$500,0)),0)%,DA948*IFERROR(INDEX(CSDA!D$1:D$500,MATCH(DA$2,CSDA!C$1:C$500,0)),0)%,DB948*IFERROR(INDEX(CSDA!D$1:D$500,MATCH(DB$2,CSDA!C$1:C$500,0)),0)%,DF948*IFERROR(INDEX(CSDA!D$1:D$500,MATCH("Phí dịch vụ"&amp;PAYROLL!DF$2,CSDA!A$1:A$500&amp;CSDA!C$1:C$500,0)),0)%,DC948*IFERROR(INDEX(CSDA!D$1:D$500,MATCH("Phí dịch vụ"&amp;PAYROLL!DC$2,CSDA!A$1:A$500&amp;CSDA!C$1:C$500,0)),0)%,DH948*IFERROR(INDEX(CSDA!D$1:D$500,MATCH("Phí dịch vụ"&amp;PAYROLL!DH$2,CSDA!A$1:A$500&amp;CSDA!C$1:C$500,0)),0)%,DJ948*IFERROR(INDEX(CSDA!D$1:D$500,MATCH("Phí dịch vụ"&amp;PAYROLL!DJ$2,CSDA!A$1:A$500&amp;CSDA!C$1:C$500,0)),0)%,BN948*IFERROR(INDEX(CSDA!D$1:D$500,MATCH(BN$2,CSDA!C$1:C$500,0)),0)%)-BN948*7%</f>
        <v/>
      </c>
      <c r="DQ948">
        <f>IFERROR(INDEX(ADJ!$A$1:$BZ$1000,MATCH(PAYROLL!D948,ADJ!A$1:A$500,0),MATCH(PAYROLL!DQ$2,ADJ!$2:$2,0)),0)</f>
        <v/>
      </c>
      <c r="DR948">
        <f>IFERROR(INDEX(ADJ!$A$1:$BZ$1000,MATCH(PAYROLL!D948,ADJ!A$1:A$500,0),MATCH(PAYROLL!DR$2,ADJ!$2:$2,0)),0)</f>
        <v/>
      </c>
      <c r="DS948">
        <f>SUM(DP948:DR948)</f>
        <v/>
      </c>
      <c r="DT948">
        <f>EK948</f>
        <v/>
      </c>
      <c r="DU948">
        <f>SUM(DO948:DR948)</f>
        <v/>
      </c>
      <c r="DV948">
        <f>ROUND(DU948*0.1,0)</f>
        <v/>
      </c>
      <c r="DW948">
        <f>DU948+DV948</f>
        <v/>
      </c>
      <c r="DZ948">
        <f>IFERROR(INDEX(ADJ!$A$1:$BZ$1000,MATCH(PAYROLL!$D948,ADJ!A$1:A$500,0),MATCH(PAYROLL!DZ$2,ADJ!$2:$2,0)),0)</f>
        <v/>
      </c>
      <c r="EA948">
        <f>IFERROR(INDEX(ADJ!$A$1:$BZ$1000,MATCH(PAYROLL!$D948,ADJ!A$1:A$500,0),MATCH(PAYROLL!EA$2,ADJ!$2:$2,0)),0)</f>
        <v/>
      </c>
      <c r="EB948">
        <f>IFERROR(INDEX(ADJ!$A$1:$BZ$1000,MATCH(PAYROLL!$D948,ADJ!A$1:A$500,0),MATCH(PAYROLL!EB$2,ADJ!$2:$2,0)),0)</f>
        <v/>
      </c>
      <c r="EC948">
        <f>IFERROR(INDEX(ADJ!$A$1:$BZ$1000,MATCH(PAYROLL!$D948,ADJ!A$1:A$500,0),MATCH(PAYROLL!EC$2,ADJ!$2:$2,0)),0)</f>
        <v/>
      </c>
      <c r="ED948">
        <f>IFERROR(INDEX(ADJ!$A$1:$BZ$1000,MATCH(PAYROLL!$D948,ADJ!A$1:A$500,0),MATCH(PAYROLL!ED$2,ADJ!$2:$2,0)),0)</f>
        <v/>
      </c>
      <c r="EE948">
        <f>IFERROR(INDEX(ADJ!$A$1:$BZ$1000,MATCH(PAYROLL!$D948,ADJ!A$1:A$500,0),MATCH(PAYROLL!EE$2,ADJ!$2:$2,0)),0)</f>
        <v/>
      </c>
      <c r="EF948">
        <f>IFERROR(INDEX(ADJ!$A$1:$BZ$1000,MATCH(PAYROLL!$D948,ADJ!A$1:A$500,0),MATCH(PAYROLL!EF$2,ADJ!$2:$2,0)),0)</f>
        <v/>
      </c>
      <c r="EG948">
        <f>IFERROR(INDEX(ADJ!$A$1:$BZ$1000,MATCH(PAYROLL!$D948,ADJ!A$1:A$500,0),MATCH(PAYROLL!EG$2,ADJ!$2:$2,0)),0)</f>
        <v/>
      </c>
      <c r="EH948">
        <f>IFERROR(INDEX(ADJ!$A$1:$BZ$1000,MATCH(PAYROLL!$D948,ADJ!A$1:A$500,0),MATCH(PAYROLL!EH$2,ADJ!$2:$2,0)),0)</f>
        <v/>
      </c>
      <c r="EI948">
        <f>IFERROR(INDEX(ADJ!$A$1:$BZ$1000,MATCH(PAYROLL!D948,ADJ!A$1:A$500,0),MATCH(PAYROLL!EI$2,ADJ!$2:$2,0)),0)</f>
        <v/>
      </c>
      <c r="EJ948">
        <f>IFERROR(INDEX(ADJ!$A$1:$BZ$1000,MATCH(PAYROLL!$D948,ADJ!A$1:A$500,0),MATCH(PAYROLL!EJ$2,ADJ!$2:$2,0)),0)</f>
        <v/>
      </c>
      <c r="EK948">
        <f>SUM(DZ948:EJ948)</f>
        <v/>
      </c>
    </row>
    <row r="949">
      <c r="A949" t="n">
        <v>947</v>
      </c>
      <c r="B949" t="inlineStr">
        <is>
          <t>Lê Văn Hùng</t>
        </is>
      </c>
      <c r="D949" t="inlineStr">
        <is>
          <t>152996-01</t>
        </is>
      </c>
      <c r="S949">
        <f>IFERROR(INDEX(PIS!$A$1:$BZ$1000,MATCH($D949,PIS!C$1:C$500,0),MATCH("Lương CB tháng trước",PIS!$1:$1,0)),0)</f>
        <v/>
      </c>
      <c r="T949">
        <f>IFERROR(INDEX(PIS!$A$1:$BZ$1000,MATCH($D949,PIS!C$1:C$500,0),MATCH("Lương CB hiện tại",PIS!$1:$1,0)),0)</f>
        <v/>
      </c>
      <c r="U949">
        <f>IFERROR(INDEX(PIS!$A$1:$BZ$1000,MATCH($D949,PIS!C$1:C$500,0),MATCH("Lương đóng BHBB",PIS!$1:$1,0)),0)</f>
        <v/>
      </c>
      <c r="V949">
        <f>IFERROR(INDEX(PIS!$A$1:$BZ$1000,MATCH($D949,PIS!C$1:C$500,0),MATCH(V$2,PIS!$2:$2,0)),0)</f>
        <v/>
      </c>
      <c r="W949">
        <f>IFERROR(INDEX(PIS!$A$1:$BZ$1000,MATCH($D949,PIS!C$1:C$500,0),MATCH(W$2,PIS!$2:$2,0)),0)</f>
        <v/>
      </c>
      <c r="X949">
        <f>IFERROR(INDEX(PIS!$A$1:$BZ$1000,MATCH($D949,PIS!C$1:C$500,0),MATCH(X$2,PIS!$2:$2,0)),0)</f>
        <v/>
      </c>
      <c r="Y949">
        <f>IFERROR(INDEX(PIS!$A$1:$BZ$1000,MATCH($D949,PIS!C$1:C$500,0),MATCH(Y$2,PIS!$2:$2,0)),0)</f>
        <v/>
      </c>
      <c r="Z949">
        <f>IFERROR(INDEX(PIS!$A$1:$BZ$1000,MATCH($D949,PIS!C$1:C$500,0),MATCH(Z$2,PIS!$2:$2,0)),0)</f>
        <v/>
      </c>
      <c r="AA949">
        <f>IFERROR(INDEX(PIS!$A$1:$BZ$1000,MATCH($D949,PIS!C$1:C$500,0),MATCH(AA$2,PIS!$2:$2,0)),0)</f>
        <v/>
      </c>
      <c r="AB949">
        <f>IFERROR(INDEX(PIS!$A$1:$BZ$1000,MATCH($D949,PIS!C$1:C$500,0),MATCH(AB$2,PIS!$2:$2,0)),0)</f>
        <v/>
      </c>
      <c r="AC949">
        <f>SUM(V949:AB949)</f>
        <v/>
      </c>
      <c r="AD949">
        <f>IFERROR(INDEX(TIMESHEET!$A$1:$AI$5000,MATCH($D949,TIMESHEET!A$1:A$500,0),MATCH("T100",TIMESHEET!$2:$2,0))-2,0)</f>
        <v/>
      </c>
      <c r="AE949">
        <f>IFERROR(INDEX(TIMESHEET!$A$1:$AI$5000,MATCH($D949,TIMESHEET!A$1:A$500,0),MATCH("T202",TIMESHEET!$2:$2,0)),0)</f>
        <v/>
      </c>
      <c r="AF949">
        <f>IFERROR(INDEX(TIMESHEET!$A$1:$AI$5000,MATCH($D949,TIMESHEET!A$1:A$500,0),MATCH("T302",TIMESHEET!$2:$2,0)),0)</f>
        <v/>
      </c>
      <c r="AG949">
        <f>IFERROR(INDEX(TIMESHEET!$A$1:$AI$5000,MATCH($D949,TIMESHEET!A$1:A$500,0),MATCH("T406",TIMESHEET!$2:$2,0)),0)</f>
        <v/>
      </c>
      <c r="AH949">
        <f>AE949+AG949</f>
        <v/>
      </c>
      <c r="AI949">
        <f>IFERROR(INDEX(TIMESHEET!$A$1:$AI$5000,MATCH($D949,TIMESHEET!A$1:A$500,0),MATCH("T701",TIMESHEET!$2:$2,0)),0)</f>
        <v/>
      </c>
      <c r="AJ949">
        <f>IFERROR(INDEX(TIMESHEET!$A$1:$AI$5000,MATCH($D949,TIMESHEET!B$1:B$500,0),MATCH("T320",TIMESHEET!$2:$2,0)),0)</f>
        <v/>
      </c>
      <c r="AK949">
        <f>IFERROR(IF(LEFT(INDEX(PIS!O$1:O$500,MATCH(D949,PIS!C$1:C$500)),1)="M",T949/AD949*SUM(AE949:AG949),T949*AD949),0)</f>
        <v/>
      </c>
      <c r="AL949">
        <f>IFERROR(INDEX(ADJ!$A$1:$BZ$1000,MATCH(PAYROLL!D949,ADJ!A$1:A$500,0),MATCH(PAYROLL!AL$2,ADJ!$2:$2,0)),0)</f>
        <v/>
      </c>
      <c r="AM949">
        <f>SUM(AK949:AL949)</f>
        <v/>
      </c>
      <c r="AN949">
        <f>IFERROR(ROUND(V949/$AD949*$AH949,0),0)</f>
        <v/>
      </c>
      <c r="AO949">
        <f>IFERROR(ROUND(W949/$AD949*$AH949,0),0)</f>
        <v/>
      </c>
      <c r="AP949">
        <f>IFERROR(ROUND(X949/$AD949*$AE949,0),0)</f>
        <v/>
      </c>
      <c r="AQ949">
        <f>IFERROR(ROUND(Y949/$AD949*$AH949,0),0)</f>
        <v/>
      </c>
      <c r="AR949">
        <f>IFERROR(ROUND(Z949/$AD949*$AH949,0),0)</f>
        <v/>
      </c>
      <c r="AS949">
        <f>IFERROR(ROUND(AA949/$AD949*$AH949,0),0)</f>
        <v/>
      </c>
      <c r="AT949">
        <f>IFERROR(IF((AE949+AF949+AG949)&gt;13,AB949,ROUND(AB949/AD949*AH949,0)),0)</f>
        <v/>
      </c>
      <c r="AU949">
        <f>IFERROR(INDEX(ADJ!$A$1:$BZ$1000,MATCH(PAYROLL!D949,ADJ!A$1:A$500,0),MATCH(PAYROLL!AU$2,ADJ!$2:$2,0)),0)</f>
        <v/>
      </c>
      <c r="AV949">
        <f>ROUND(SUM(AN949:AU949),0)</f>
        <v/>
      </c>
      <c r="AW949">
        <f>IFERROR(INDEX(TIMESHEET!$A$1:$AI$5000,MATCH(PAYROLL!D949,TIMESHEET!A$1:A$500,0),MATCH("T620",TIMESHEET!$2:$2,0)),0)</f>
        <v/>
      </c>
      <c r="AX949">
        <f>IFERROR(INDEX(TIMESHEET!$A$1:$AI$5000,MATCH(PAYROLL!D949,TIMESHEET!A$1:A$500,0),MATCH("T601",TIMESHEET!$2:$2,0)),0)</f>
        <v/>
      </c>
      <c r="AY949">
        <f>IFERROR(INDEX(TIMESHEET!$A$1:$AI$5000,MATCH(PAYROLL!D949,TIMESHEET!A$1:A$500,0),MATCH("T602",TIMESHEET!$2:$2,0)),0)</f>
        <v/>
      </c>
      <c r="AZ949">
        <f>IFERROR(INDEX(TIMESHEET!$A$1:$AI$5000,MATCH(PAYROLL!D949,TIMESHEET!A$1:A$500,0),MATCH("T603",TIMESHEET!$2:$2,0)),0)</f>
        <v/>
      </c>
      <c r="BA949">
        <f>IFERROR(INDEX(TIMESHEET!$A$1:$AI$5000,MATCH(PAYROLL!D949,TIMESHEET!A$1:A$500,0),MATCH("T611",TIMESHEET!$2:$2,0)),0)</f>
        <v/>
      </c>
      <c r="BB949">
        <f>IFERROR(INDEX(TIMESHEET!$A$1:$AI$5000,MATCH(PAYROLL!D949,TIMESHEET!A$1:A$500,0),MATCH("T612",TIMESHEET!$2:$2,0)),0)</f>
        <v/>
      </c>
      <c r="BC949">
        <f>IFERROR(INDEX(TIMESHEET!$A$1:$AI$5000,MATCH(PAYROLL!D949,TIMESHEET!A$1:A$500,0),MATCH("T613",TIMESHEET!$2:$2,0)),0)</f>
        <v/>
      </c>
      <c r="BD949">
        <f>IFERROR(INDEX(TIMESHEET!$A$1:$AI$5000,MATCH(PAYROLL!D949,TIMESHEET!A$1:A$500,0),MATCH("T500",TIMESHEET!$2:$2,0)),0)</f>
        <v/>
      </c>
      <c r="BE949">
        <f>IFERROR(IF(LEFT(INDEX(PIS!O$1:O$500,MATCH(D949,PIS!C$1:C$500)),1)="M",T949/AD949/8*(AW949+AX949*1.5+AY949*2+AZ949*3+BA949*2.1+BB949*2.7+BC949*3.9+BD949*0.3),T949/8*(AW949+AX949*1.5+AY949*2+AZ949*3+BA949*2.1+BB949*2.7+BC949*3.9+BD949*0.3)),0)</f>
        <v/>
      </c>
      <c r="BF949">
        <f>IFERROR(INDEX(ADJ!$A$1:$BZ$1000,MATCH(PAYROLL!$D949,ADJ!A$1:A$500,0),MATCH(PAYROLL!BF$2,ADJ!$2:$2,0)),0)</f>
        <v/>
      </c>
      <c r="BG949">
        <f>IFERROR(INDEX(ADJ!$A$1:$BZ$1000,MATCH(PAYROLL!D949,ADJ!A$1:A$500,0),MATCH(PAYROLL!BG$2,ADJ!$2:$2,0)),0)</f>
        <v/>
      </c>
      <c r="BH949">
        <f>IFERROR(INDEX(ADJ!$A$1:$BZ$1000,MATCH(PAYROLL!D949,ADJ!A$1:A$500,0),MATCH(PAYROLL!BH$2,ADJ!$2:$2,0)),0)</f>
        <v/>
      </c>
      <c r="BI949">
        <f>IFERROR(INDEX(ADJ!$A$1:$BZ$1000,MATCH(PAYROLL!D949,ADJ!A$1:A$500,0),MATCH(PAYROLL!BI$2,ADJ!$2:$2,0)),0)</f>
        <v/>
      </c>
      <c r="BJ949">
        <f>IFERROR(INDEX(ADJ!$A$1:$BZ$1000,MATCH(PAYROLL!D949,ADJ!A$1:A$500,0),MATCH(PAYROLL!BJ$2,ADJ!$2:$2,0)),0)</f>
        <v/>
      </c>
      <c r="BK949">
        <f>SUM(BF949:BJ949)</f>
        <v/>
      </c>
      <c r="BL949">
        <f>IFERROR(INDEX(ADJ!$A$1:$BZ$1000,MATCH(PAYROLL!D949,ADJ!A$1:A$500,0),MATCH(PAYROLL!BL$2,ADJ!$2:$2,0)),0)</f>
        <v/>
      </c>
      <c r="BM949">
        <f>IFERROR(INDEX(ADJ!$A$1:$BZ$1000,MATCH(PAYROLL!D949,ADJ!A$1:A$500,0),MATCH(PAYROLL!BM$2,ADJ!$2:$2,0)),0)</f>
        <v/>
      </c>
      <c r="BN949">
        <f>IFERROR(INDEX(ADJ!$A$1:$BZ$1000,MATCH(PAYROLL!D949,ADJ!A$1:A$500,0),MATCH(PAYROLL!BN$2,ADJ!$2:$2,0)),0)</f>
        <v/>
      </c>
      <c r="BO949">
        <f>IFERROR(INDEX(ADJ!$A$1:$BZ$1000,MATCH(PAYROLL!D949,ADJ!A$1:A$500,0),MATCH(PAYROLL!BO$2,ADJ!$2:$2,0)),0)</f>
        <v/>
      </c>
      <c r="BP949">
        <f>SUM(AM949,AV949,BE949,BK949,BL949:BO949)</f>
        <v/>
      </c>
      <c r="BQ949">
        <f>BO949</f>
        <v/>
      </c>
      <c r="BR949">
        <f>IFERROR(ROUND(IF(LEFT(INDEX(PIS!O$1:O$500,MATCH(D949,PIS!C$1:C$500)),1)="D",T949/8*(BD949*0.3),IF(LEFT(INDEX(PIS!O$1:O$500,MATCH(D949,PIS!C$1:C$500)),1)="H",T949*($BD949*0.3),T949/$AD949/8*($BD949*0.3))),0),0)</f>
        <v/>
      </c>
      <c r="BS949">
        <f>IF(AP949&lt;1,0,MIN(AP949,730000))</f>
        <v/>
      </c>
      <c r="BT949">
        <f>IFERROR(ROUND((BE949-SUM(AW949:BC949)*T949/AD949/8),0)-BR949,0)</f>
        <v/>
      </c>
      <c r="BU949">
        <f>AO949</f>
        <v/>
      </c>
      <c r="BV949">
        <f>SUM(BQ949:BU949)</f>
        <v/>
      </c>
      <c r="BW949">
        <f>BP949-BV949</f>
        <v/>
      </c>
      <c r="BX949">
        <f>IFERROR(IF(RIGHT(INDEX(PIS!O$1:O$500,MATCH(D949,PIS!C$1:C$500)),5)="Gross",MIN(U949+V949,VLOOKUP("R700",TSC!B:C,2,0)*VLOOKUP("R101",TSC!B:C,2,0))*VLOOKUP("R701",TSC!B:C,2,0)%,0),0)</f>
        <v/>
      </c>
      <c r="BY949">
        <f>IFERROR(IF(RIGHT(INDEX(PIS!O$1:O$500,MATCH(D949,PIS!C$1:C$500)),5)="Gross",MIN(U949+V949,VLOOKUP("R700",TSC!B:C,2,0)*VLOOKUP("R101",TSC!B:C,2,0))*VLOOKUP("T704",TSC!B:C,2,0)%,0),0)</f>
        <v/>
      </c>
      <c r="BZ949">
        <f>IFERROR(IF(RIGHT(INDEX(PIS!O$1:O$500,MATCH(D949,PIS!C$1:C$500)),5)="Gross",MIN(U949+V949,VLOOKUP("R700",TSC!B:C,2,0)*VLOOKUP("1",TSC!F:G,2,0))*VLOOKUP("T705",TSC!B:C,2,0)%,0),0)</f>
        <v/>
      </c>
      <c r="CA949">
        <f>IFERROR(INDEX(ADJ!$A$1:$BZ$1000,MATCH(PAYROLL!D949,ADJ!A$1:A$500,0),MATCH(PAYROLL!CA$2,ADJ!$2:$2,0)),0)</f>
        <v/>
      </c>
      <c r="CB949">
        <f>IFERROR(INDEX(ADJ!$A$1:$BZ$1000,MATCH(PAYROLL!D949,ADJ!A$1:A$500,0),MATCH(PAYROLL!CB$2,ADJ!$2:$2,0)),0)</f>
        <v/>
      </c>
      <c r="CC949">
        <f>SUM(BX949:CB949)</f>
        <v/>
      </c>
      <c r="CD949">
        <f>IFERROR(INDEX(PIS!$A$1:$BZ$1000,MATCH(PAYROLL!D949,PIS!C$1:C$500,0),MATCH(PAYROLL!CD$1,PIS!$1:$1,0)),0)</f>
        <v/>
      </c>
      <c r="CE949">
        <f>IFERROR(IF(OR(INDEX(PIS!P$1:P$500,MATCH(D949,PIS!C$1:C$500,0))="LT2",INDEX(PIS!P$1:P$500,MATCH(D949,PIS!C$1:C$500,0))="P10"),0,SUM(CC949,CD949*VLOOKUP("R601",TSC!B:C,2,0),VLOOKUP("R602",TSC!B:C,2,0))),0)</f>
        <v/>
      </c>
      <c r="CF949">
        <f>MAX(BW949-CE949,0)</f>
        <v/>
      </c>
      <c r="CG949">
        <f>IFERROR(IF(OR(RIGHT(INDEX(PIS!P$1:P$500,MATCH(D949,PIS!C$1:C$500)),5)="P10",RIGHT(INDEX(PIS!P$1:P$500,MATCH(D949,PIS!C$1:C$500)),5)="CK"),0,IF(CF949&lt;=5000000,CF949*5%,IF(CF949&lt;=10000000,CF949*10%-250000,IF(CF949&lt;=18000000,CF949*15%-750000,IF(CF949&lt;=32000000,CF949*20%-1650000,IF(CF949&lt;=52000000,CF949*25%-3250000,IF(CF949&lt;=80000000,BH949*30%-5850000,CF949*35%-9850000))))))),0)</f>
        <v/>
      </c>
      <c r="CH949">
        <f>IFERROR(IF(OR(INDEX(PIS!P$1:P$500,MATCH(D949,PIS!C$1:C$500))="LT",INDEX(PIS!P$1:P$500,MATCH(D949,PIS!C$1:C$500))="CK"),0,IF(CF949&lt;2000000,0,CF949*10%)),0)</f>
        <v/>
      </c>
      <c r="CI949">
        <f>IFERROR(INDEX(ADJ!$A$1:$BZ$1000,MATCH(PAYROLL!D949,ADJ!A$1:A$500,0),MATCH(PAYROLL!CI$2,ADJ!$2:$2,0)),0)</f>
        <v/>
      </c>
      <c r="CJ949">
        <f>IFERROR(INDEX(ADJ!$A$1:$BZ$1000,MATCH(PAYROLL!D949,ADJ!A$1:A$500,0),MATCH(PAYROLL!CJ$2,ADJ!$2:$2,0)),0)</f>
        <v/>
      </c>
      <c r="CK949">
        <f>IFERROR(INDEX(ADJ!$A$1:$BZ$1000,MATCH(PAYROLL!D949,ADJ!A$1:A$500,0),MATCH(PAYROLL!CK$2,ADJ!$2:$2,0)),0)</f>
        <v/>
      </c>
      <c r="CL949">
        <f>SUM(CG949:CK949)</f>
        <v/>
      </c>
      <c r="CM949">
        <f>ROUND(SUM(CH949:CK949),0)</f>
        <v/>
      </c>
      <c r="CN949">
        <f>IFERROR(INDEX(CSDA!D$1:D$500,MATCH($CN$2,CSDA!C$1:C$500,0))*INDEX(PIS!V$1:V$500,MATCH(D949,PIS!C$1:C$500))+INDEX(ADJ!$A$1:$BZ$1000,MATCH(PAYROLL!D949,ADJ!A$1:A$500,0),MATCH(PAYROLL!CN$2,ADJ!$2:$2,0)),0)</f>
        <v/>
      </c>
      <c r="CO949">
        <f>IFERROR(INDEX(ADJ!$A$1:$BZ$1000,MATCH(PAYROLL!D949,ADJ!A$1:A$500,0),MATCH(PAYROLL!CO$2,ADJ!$2:$2,0)),0)</f>
        <v/>
      </c>
      <c r="CP949">
        <f>IFERROR(INDEX(ADJ!$A$1:$BZ$1000,MATCH(PAYROLL!D949,ADJ!A$1:A$500,0),MATCH(PAYROLL!CP$2,ADJ!$2:$2,0)),0)</f>
        <v/>
      </c>
      <c r="CQ949">
        <f>BP949-CL949-CI949-CM949-CN949-CO949-CP949-CC949</f>
        <v/>
      </c>
      <c r="CR949">
        <f>IFERROR(IF(RIGHT(INDEX(PIS!O$1:O$500,MATCH(D949,PIS!C$1:C$500,0)),5)="Gross",MIN(U949+V949,VLOOKUP("R700",TSC!B:C,2,0)*VLOOKUP("R101",TSC!B:C,2,0))*(VLOOKUP("T711",TSC!B:C,2,0)+VLOOKUP("T712",TSC!B:C,2,0))%,MIN(T949+V949,VLOOKUP("R700",TSC!B:C,2,0)*VLOOKUP("R101",TSC!B:C,2,0))*(VLOOKUP("T711",TSC!B:C,2,0)+VLOOKUP("T712",TSC!B:C,2,0)+VLOOKUP("R701",TSC!B:C,2,0))%),0)</f>
        <v/>
      </c>
      <c r="CS949">
        <f>IFERROR(IF(RIGHT(INDEX(PIS!O$1:O$500,MATCH(D949,PIS!C$1:C$500,0)),5)="Gross",MIN(U949+V949,VLOOKUP("R700",TSC!B:C,2,0)*VLOOKUP("R101",TSC!B:C,2,0))*(VLOOKUP("T714",TSC!B:C,2,0))%,MIN(T949+V949,VLOOKUP("R700",TSC!B:C,2,0)*VLOOKUP("R101",TSC!B:C,2,0))*(VLOOKUP("T704",TSC!B:C,2,0)+VLOOKUP("T714",TSC!B:C,2,0))%),0)</f>
        <v/>
      </c>
      <c r="CT949">
        <f>IFERROR(IF(RIGHT(INDEX(PIS!O$1:O$500,MATCH(D949,PIS!C$1:C$500,0)),5)="Gross",MIN(U949+V949,VLOOKUP("R700",TSC!B:C,2,0)*VLOOKUP("R101",TSC!B:C,2,0))*VLOOKUP("T705",TSC!B:C,2,0)%,MIN(T949+V949,VLOOKUP("R700",TSC!B:C,2,0)*VLOOKUP("R101",TSC!B:C,2,0))*VLOOKUP("T705",TSC!B:C,2,0)%),0)</f>
        <v/>
      </c>
      <c r="CU949">
        <f>IFERROR(IF(RIGHT(INDEX(PIS!O$1:O$500,MATCH(D949,PIS!C$1:C$500,0)),5)="Gross",MIN(U949+V949,VLOOKUP("R700",TSC!B:C,2,0)*VLOOKUP("R101",TSC!B:C,2,0))*(VLOOKUP("T713",TSC!B:C,2,0))%,MIN(T949+V949,VLOOKUP("R700",TSC!B:C,2,0)*VLOOKUP("R101",TSC!B:C,2,0))*(VLOOKUP("T713",TSC!B:C,2,0))%),0)</f>
        <v/>
      </c>
      <c r="CV949">
        <f>IFERROR(INDEX(ADJ!$A$1:$BZ$1000,MATCH(PAYROLL!D949,ADJ!A$1:A$500,0),MATCH(PAYROLL!CV$2,ADJ!$2:$2,0)),0)</f>
        <v/>
      </c>
      <c r="CW949">
        <f>IFERROR(INDEX(ADJ!$A$1:$BZ$1000,MATCH(PAYROLL!D949,ADJ!A$1:A$500,0),MATCH(PAYROLL!CW$2,ADJ!$2:$2,0)),0)</f>
        <v/>
      </c>
      <c r="CX949">
        <f>SUM(CR949:CW949)</f>
        <v/>
      </c>
      <c r="CY949">
        <f>ROUND(IF(CR949&gt;0,T949+V949*VLOOKUP("R202",TSC!$B$1:$C$500,2,0),0),0)</f>
        <v/>
      </c>
      <c r="CZ949">
        <f>IFERROR(INDEX(CSDA!D$1:D$500,MATCH($CZ$2,CSDA!C$1:C$500,0)),0)</f>
        <v/>
      </c>
      <c r="DA949">
        <f>ROUND(T949*0.7%,0)</f>
        <v/>
      </c>
      <c r="DB949">
        <f>ROUND(T949/12,0)</f>
        <v/>
      </c>
      <c r="DC949">
        <f ref="DC949" t="array">IFERROR(INDEX(CSDA!D$1:D$500,MATCH("Trích giữ"&amp;PAYROLL!DC$2,CSDA!A$1:A$500&amp;CSDA!C$1:C$500,0)),0)</f>
        <v/>
      </c>
      <c r="DD949">
        <f ref="DD949" t="array">IFERROR(INDEX(CSDA!D$1:D$500,MATCH("Trích giữ"&amp;PAYROLL!DD$2,CSDA!A$1:A$500&amp;CSDA!C$1:C$500,0)),0)</f>
        <v/>
      </c>
      <c r="DE949">
        <f ref="DE949" t="array">IFERROR(INDEX(CSDA!D$1:D$500,MATCH("Trích giữ"&amp;PAYROLL!DE$2,CSDA!A$1:A$500&amp;CSDA!C$1:C$500,0)),0)</f>
        <v/>
      </c>
      <c r="DF949">
        <f>IFERROR(INDEX(CSDA!D$1:D$500,MATCH(PAYROLL!DF$2,CSDA!C$1:C$500,0)),0)</f>
        <v/>
      </c>
      <c r="DG949">
        <f ref="DG949" t="array">IFERROR(INDEX(CSDA!D$1:D$500,MATCH("Trích giữ"&amp;PAYROLL!DG$2,CSDA!A$1:A$500&amp;CSDA!C$1:C$500,0)),0)</f>
        <v/>
      </c>
      <c r="DH949">
        <f>ROUND(T949/26,0)</f>
        <v/>
      </c>
      <c r="DI949">
        <f ref="DI949" t="array">IFERROR(INDEX(CSDA!D$1:D$500,MATCH("Trích giữ"&amp;PAYROLL!DI$2,CSDA!A$1:A$500&amp;CSDA!C$1:C$500,0)),0)</f>
        <v/>
      </c>
      <c r="DJ949">
        <f>IF(U949=0,T949*21.5%-BL949,0)</f>
        <v/>
      </c>
      <c r="DK949">
        <f ref="DK949" t="array">IFERROR(INDEX(CSDA!D$1:D$500,MATCH("Trích giữ"&amp;PAYROLL!DK$2,CSDA!A$1:A$500&amp;CSDA!C$1:C$500,0)),0)</f>
        <v/>
      </c>
      <c r="DL949">
        <f>IFERROR(INDEX(CSDA!D$1:D$500,MATCH(PAYROLL!DL$2,CSDA!C$1:C$500,0))/12,0)</f>
        <v/>
      </c>
      <c r="DM949">
        <f>SUM(DB949:DL949)</f>
        <v/>
      </c>
      <c r="DN949">
        <f>IFERROR(INDEX(ADJ!$A$1:$BZ$1000,MATCH(PAYROLL!D949,ADJ!A$1:A$500,0),MATCH(PAYROLL!DN$2,ADJ!$2:$2,0)),0)</f>
        <v/>
      </c>
      <c r="DO949">
        <f>IFERROR(SUM(BP949,DM949:DN949,CX949:DA949)-DT949,0)</f>
        <v/>
      </c>
      <c r="DP949">
        <f ref="DP949" t="array">SUM(BW949*IFERROR(INDEX(CSDA!D$1:D$500,MATCH(BW$2,CSDA!C$1:C$500,0)),0)%,CX949*IFERROR(INDEX(CSDA!D$1:D$500,MATCH(CX$2,CSDA!C$1:C$500,0)),0)%,DA949*IFERROR(INDEX(CSDA!D$1:D$500,MATCH(DA$2,CSDA!C$1:C$500,0)),0)%,DB949*IFERROR(INDEX(CSDA!D$1:D$500,MATCH(DB$2,CSDA!C$1:C$500,0)),0)%,DF949*IFERROR(INDEX(CSDA!D$1:D$500,MATCH("Phí dịch vụ"&amp;PAYROLL!DF$2,CSDA!A$1:A$500&amp;CSDA!C$1:C$500,0)),0)%,DC949*IFERROR(INDEX(CSDA!D$1:D$500,MATCH("Phí dịch vụ"&amp;PAYROLL!DC$2,CSDA!A$1:A$500&amp;CSDA!C$1:C$500,0)),0)%,DH949*IFERROR(INDEX(CSDA!D$1:D$500,MATCH("Phí dịch vụ"&amp;PAYROLL!DH$2,CSDA!A$1:A$500&amp;CSDA!C$1:C$500,0)),0)%,DJ949*IFERROR(INDEX(CSDA!D$1:D$500,MATCH("Phí dịch vụ"&amp;PAYROLL!DJ$2,CSDA!A$1:A$500&amp;CSDA!C$1:C$500,0)),0)%,BN949*IFERROR(INDEX(CSDA!D$1:D$500,MATCH(BN$2,CSDA!C$1:C$500,0)),0)%)-BN949*7%</f>
        <v/>
      </c>
      <c r="DQ949">
        <f>IFERROR(INDEX(ADJ!$A$1:$BZ$1000,MATCH(PAYROLL!D949,ADJ!A$1:A$500,0),MATCH(PAYROLL!DQ$2,ADJ!$2:$2,0)),0)</f>
        <v/>
      </c>
      <c r="DR949">
        <f>IFERROR(INDEX(ADJ!$A$1:$BZ$1000,MATCH(PAYROLL!D949,ADJ!A$1:A$500,0),MATCH(PAYROLL!DR$2,ADJ!$2:$2,0)),0)</f>
        <v/>
      </c>
      <c r="DS949">
        <f>SUM(DP949:DR949)</f>
        <v/>
      </c>
      <c r="DT949">
        <f>EK949</f>
        <v/>
      </c>
      <c r="DU949">
        <f>SUM(DO949:DR949)</f>
        <v/>
      </c>
      <c r="DV949">
        <f>ROUND(DU949*0.1,0)</f>
        <v/>
      </c>
      <c r="DW949">
        <f>DU949+DV949</f>
        <v/>
      </c>
      <c r="DZ949">
        <f>IFERROR(INDEX(ADJ!$A$1:$BZ$1000,MATCH(PAYROLL!$D949,ADJ!A$1:A$500,0),MATCH(PAYROLL!DZ$2,ADJ!$2:$2,0)),0)</f>
        <v/>
      </c>
      <c r="EA949">
        <f>IFERROR(INDEX(ADJ!$A$1:$BZ$1000,MATCH(PAYROLL!$D949,ADJ!A$1:A$500,0),MATCH(PAYROLL!EA$2,ADJ!$2:$2,0)),0)</f>
        <v/>
      </c>
      <c r="EB949">
        <f>IFERROR(INDEX(ADJ!$A$1:$BZ$1000,MATCH(PAYROLL!$D949,ADJ!A$1:A$500,0),MATCH(PAYROLL!EB$2,ADJ!$2:$2,0)),0)</f>
        <v/>
      </c>
      <c r="EC949">
        <f>IFERROR(INDEX(ADJ!$A$1:$BZ$1000,MATCH(PAYROLL!$D949,ADJ!A$1:A$500,0),MATCH(PAYROLL!EC$2,ADJ!$2:$2,0)),0)</f>
        <v/>
      </c>
      <c r="ED949">
        <f>IFERROR(INDEX(ADJ!$A$1:$BZ$1000,MATCH(PAYROLL!$D949,ADJ!A$1:A$500,0),MATCH(PAYROLL!ED$2,ADJ!$2:$2,0)),0)</f>
        <v/>
      </c>
      <c r="EE949">
        <f>IFERROR(INDEX(ADJ!$A$1:$BZ$1000,MATCH(PAYROLL!$D949,ADJ!A$1:A$500,0),MATCH(PAYROLL!EE$2,ADJ!$2:$2,0)),0)</f>
        <v/>
      </c>
      <c r="EF949">
        <f>IFERROR(INDEX(ADJ!$A$1:$BZ$1000,MATCH(PAYROLL!$D949,ADJ!A$1:A$500,0),MATCH(PAYROLL!EF$2,ADJ!$2:$2,0)),0)</f>
        <v/>
      </c>
      <c r="EG949">
        <f>IFERROR(INDEX(ADJ!$A$1:$BZ$1000,MATCH(PAYROLL!$D949,ADJ!A$1:A$500,0),MATCH(PAYROLL!EG$2,ADJ!$2:$2,0)),0)</f>
        <v/>
      </c>
      <c r="EH949">
        <f>IFERROR(INDEX(ADJ!$A$1:$BZ$1000,MATCH(PAYROLL!$D949,ADJ!A$1:A$500,0),MATCH(PAYROLL!EH$2,ADJ!$2:$2,0)),0)</f>
        <v/>
      </c>
      <c r="EI949">
        <f>IFERROR(INDEX(ADJ!$A$1:$BZ$1000,MATCH(PAYROLL!D949,ADJ!A$1:A$500,0),MATCH(PAYROLL!EI$2,ADJ!$2:$2,0)),0)</f>
        <v/>
      </c>
      <c r="EJ949">
        <f>IFERROR(INDEX(ADJ!$A$1:$BZ$1000,MATCH(PAYROLL!$D949,ADJ!A$1:A$500,0),MATCH(PAYROLL!EJ$2,ADJ!$2:$2,0)),0)</f>
        <v/>
      </c>
      <c r="EK949">
        <f>SUM(DZ949:EJ949)</f>
        <v/>
      </c>
    </row>
    <row r="950">
      <c r="A950" t="n">
        <v>948</v>
      </c>
      <c r="B950" t="inlineStr">
        <is>
          <t>Hoàng Tuấn Anh</t>
        </is>
      </c>
      <c r="D950" t="inlineStr">
        <is>
          <t>152995-01</t>
        </is>
      </c>
      <c r="S950">
        <f>IFERROR(INDEX(PIS!$A$1:$BZ$1000,MATCH($D950,PIS!C$1:C$500,0),MATCH("Lương CB tháng trước",PIS!$1:$1,0)),0)</f>
        <v/>
      </c>
      <c r="T950">
        <f>IFERROR(INDEX(PIS!$A$1:$BZ$1000,MATCH($D950,PIS!C$1:C$500,0),MATCH("Lương CB hiện tại",PIS!$1:$1,0)),0)</f>
        <v/>
      </c>
      <c r="U950">
        <f>IFERROR(INDEX(PIS!$A$1:$BZ$1000,MATCH($D950,PIS!C$1:C$500,0),MATCH("Lương đóng BHBB",PIS!$1:$1,0)),0)</f>
        <v/>
      </c>
      <c r="V950">
        <f>IFERROR(INDEX(PIS!$A$1:$BZ$1000,MATCH($D950,PIS!C$1:C$500,0),MATCH(V$2,PIS!$2:$2,0)),0)</f>
        <v/>
      </c>
      <c r="W950">
        <f>IFERROR(INDEX(PIS!$A$1:$BZ$1000,MATCH($D950,PIS!C$1:C$500,0),MATCH(W$2,PIS!$2:$2,0)),0)</f>
        <v/>
      </c>
      <c r="X950">
        <f>IFERROR(INDEX(PIS!$A$1:$BZ$1000,MATCH($D950,PIS!C$1:C$500,0),MATCH(X$2,PIS!$2:$2,0)),0)</f>
        <v/>
      </c>
      <c r="Y950">
        <f>IFERROR(INDEX(PIS!$A$1:$BZ$1000,MATCH($D950,PIS!C$1:C$500,0),MATCH(Y$2,PIS!$2:$2,0)),0)</f>
        <v/>
      </c>
      <c r="Z950">
        <f>IFERROR(INDEX(PIS!$A$1:$BZ$1000,MATCH($D950,PIS!C$1:C$500,0),MATCH(Z$2,PIS!$2:$2,0)),0)</f>
        <v/>
      </c>
      <c r="AA950">
        <f>IFERROR(INDEX(PIS!$A$1:$BZ$1000,MATCH($D950,PIS!C$1:C$500,0),MATCH(AA$2,PIS!$2:$2,0)),0)</f>
        <v/>
      </c>
      <c r="AB950">
        <f>IFERROR(INDEX(PIS!$A$1:$BZ$1000,MATCH($D950,PIS!C$1:C$500,0),MATCH(AB$2,PIS!$2:$2,0)),0)</f>
        <v/>
      </c>
      <c r="AC950">
        <f>SUM(V950:AB950)</f>
        <v/>
      </c>
      <c r="AD950">
        <f>IFERROR(INDEX(TIMESHEET!$A$1:$AI$5000,MATCH($D950,TIMESHEET!A$1:A$500,0),MATCH("T100",TIMESHEET!$2:$2,0))-2,0)</f>
        <v/>
      </c>
      <c r="AE950">
        <f>IFERROR(INDEX(TIMESHEET!$A$1:$AI$5000,MATCH($D950,TIMESHEET!A$1:A$500,0),MATCH("T202",TIMESHEET!$2:$2,0)),0)</f>
        <v/>
      </c>
      <c r="AF950">
        <f>IFERROR(INDEX(TIMESHEET!$A$1:$AI$5000,MATCH($D950,TIMESHEET!A$1:A$500,0),MATCH("T302",TIMESHEET!$2:$2,0)),0)</f>
        <v/>
      </c>
      <c r="AG950">
        <f>IFERROR(INDEX(TIMESHEET!$A$1:$AI$5000,MATCH($D950,TIMESHEET!A$1:A$500,0),MATCH("T406",TIMESHEET!$2:$2,0)),0)</f>
        <v/>
      </c>
      <c r="AH950">
        <f>AE950+AG950</f>
        <v/>
      </c>
      <c r="AI950">
        <f>IFERROR(INDEX(TIMESHEET!$A$1:$AI$5000,MATCH($D950,TIMESHEET!A$1:A$500,0),MATCH("T701",TIMESHEET!$2:$2,0)),0)</f>
        <v/>
      </c>
      <c r="AJ950">
        <f>IFERROR(INDEX(TIMESHEET!$A$1:$AI$5000,MATCH($D950,TIMESHEET!B$1:B$500,0),MATCH("T320",TIMESHEET!$2:$2,0)),0)</f>
        <v/>
      </c>
      <c r="AK950">
        <f>IFERROR(IF(LEFT(INDEX(PIS!O$1:O$500,MATCH(D950,PIS!C$1:C$500)),1)="M",T950/AD950*SUM(AE950:AG950),T950*AD950),0)</f>
        <v/>
      </c>
      <c r="AL950">
        <f>IFERROR(INDEX(ADJ!$A$1:$BZ$1000,MATCH(PAYROLL!D950,ADJ!A$1:A$500,0),MATCH(PAYROLL!AL$2,ADJ!$2:$2,0)),0)</f>
        <v/>
      </c>
      <c r="AM950">
        <f>SUM(AK950:AL950)</f>
        <v/>
      </c>
      <c r="AN950">
        <f>IFERROR(ROUND(V950/$AD950*$AH950,0),0)</f>
        <v/>
      </c>
      <c r="AO950">
        <f>IFERROR(ROUND(W950/$AD950*$AH950,0),0)</f>
        <v/>
      </c>
      <c r="AP950">
        <f>IFERROR(ROUND(X950/$AD950*$AE950,0),0)</f>
        <v/>
      </c>
      <c r="AQ950">
        <f>IFERROR(ROUND(Y950/$AD950*$AH950,0),0)</f>
        <v/>
      </c>
      <c r="AR950">
        <f>IFERROR(ROUND(Z950/$AD950*$AH950,0),0)</f>
        <v/>
      </c>
      <c r="AS950">
        <f>IFERROR(ROUND(AA950/$AD950*$AH950,0),0)</f>
        <v/>
      </c>
      <c r="AT950">
        <f>IFERROR(IF((AE950+AF950+AG950)&gt;13,AB950,ROUND(AB950/AD950*AH950,0)),0)</f>
        <v/>
      </c>
      <c r="AU950">
        <f>IFERROR(INDEX(ADJ!$A$1:$BZ$1000,MATCH(PAYROLL!D950,ADJ!A$1:A$500,0),MATCH(PAYROLL!AU$2,ADJ!$2:$2,0)),0)</f>
        <v/>
      </c>
      <c r="AV950">
        <f>ROUND(SUM(AN950:AU950),0)</f>
        <v/>
      </c>
      <c r="AW950">
        <f>IFERROR(INDEX(TIMESHEET!$A$1:$AI$5000,MATCH(PAYROLL!D950,TIMESHEET!A$1:A$500,0),MATCH("T620",TIMESHEET!$2:$2,0)),0)</f>
        <v/>
      </c>
      <c r="AX950">
        <f>IFERROR(INDEX(TIMESHEET!$A$1:$AI$5000,MATCH(PAYROLL!D950,TIMESHEET!A$1:A$500,0),MATCH("T601",TIMESHEET!$2:$2,0)),0)</f>
        <v/>
      </c>
      <c r="AY950">
        <f>IFERROR(INDEX(TIMESHEET!$A$1:$AI$5000,MATCH(PAYROLL!D950,TIMESHEET!A$1:A$500,0),MATCH("T602",TIMESHEET!$2:$2,0)),0)</f>
        <v/>
      </c>
      <c r="AZ950">
        <f>IFERROR(INDEX(TIMESHEET!$A$1:$AI$5000,MATCH(PAYROLL!D950,TIMESHEET!A$1:A$500,0),MATCH("T603",TIMESHEET!$2:$2,0)),0)</f>
        <v/>
      </c>
      <c r="BA950">
        <f>IFERROR(INDEX(TIMESHEET!$A$1:$AI$5000,MATCH(PAYROLL!D950,TIMESHEET!A$1:A$500,0),MATCH("T611",TIMESHEET!$2:$2,0)),0)</f>
        <v/>
      </c>
      <c r="BB950">
        <f>IFERROR(INDEX(TIMESHEET!$A$1:$AI$5000,MATCH(PAYROLL!D950,TIMESHEET!A$1:A$500,0),MATCH("T612",TIMESHEET!$2:$2,0)),0)</f>
        <v/>
      </c>
      <c r="BC950">
        <f>IFERROR(INDEX(TIMESHEET!$A$1:$AI$5000,MATCH(PAYROLL!D950,TIMESHEET!A$1:A$500,0),MATCH("T613",TIMESHEET!$2:$2,0)),0)</f>
        <v/>
      </c>
      <c r="BD950">
        <f>IFERROR(INDEX(TIMESHEET!$A$1:$AI$5000,MATCH(PAYROLL!D950,TIMESHEET!A$1:A$500,0),MATCH("T500",TIMESHEET!$2:$2,0)),0)</f>
        <v/>
      </c>
      <c r="BE950">
        <f>IFERROR(IF(LEFT(INDEX(PIS!O$1:O$500,MATCH(D950,PIS!C$1:C$500)),1)="M",T950/AD950/8*(AW950+AX950*1.5+AY950*2+AZ950*3+BA950*2.1+BB950*2.7+BC950*3.9+BD950*0.3),T950/8*(AW950+AX950*1.5+AY950*2+AZ950*3+BA950*2.1+BB950*2.7+BC950*3.9+BD950*0.3)),0)</f>
        <v/>
      </c>
      <c r="BF950">
        <f>IFERROR(INDEX(ADJ!$A$1:$BZ$1000,MATCH(PAYROLL!$D950,ADJ!A$1:A$500,0),MATCH(PAYROLL!BF$2,ADJ!$2:$2,0)),0)</f>
        <v/>
      </c>
      <c r="BG950">
        <f>IFERROR(INDEX(ADJ!$A$1:$BZ$1000,MATCH(PAYROLL!D950,ADJ!A$1:A$500,0),MATCH(PAYROLL!BG$2,ADJ!$2:$2,0)),0)</f>
        <v/>
      </c>
      <c r="BH950">
        <f>IFERROR(INDEX(ADJ!$A$1:$BZ$1000,MATCH(PAYROLL!D950,ADJ!A$1:A$500,0),MATCH(PAYROLL!BH$2,ADJ!$2:$2,0)),0)</f>
        <v/>
      </c>
      <c r="BI950">
        <f>IFERROR(INDEX(ADJ!$A$1:$BZ$1000,MATCH(PAYROLL!D950,ADJ!A$1:A$500,0),MATCH(PAYROLL!BI$2,ADJ!$2:$2,0)),0)</f>
        <v/>
      </c>
      <c r="BJ950">
        <f>IFERROR(INDEX(ADJ!$A$1:$BZ$1000,MATCH(PAYROLL!D950,ADJ!A$1:A$500,0),MATCH(PAYROLL!BJ$2,ADJ!$2:$2,0)),0)</f>
        <v/>
      </c>
      <c r="BK950">
        <f>SUM(BF950:BJ950)</f>
        <v/>
      </c>
      <c r="BL950">
        <f>IFERROR(INDEX(ADJ!$A$1:$BZ$1000,MATCH(PAYROLL!D950,ADJ!A$1:A$500,0),MATCH(PAYROLL!BL$2,ADJ!$2:$2,0)),0)</f>
        <v/>
      </c>
      <c r="BM950">
        <f>IFERROR(INDEX(ADJ!$A$1:$BZ$1000,MATCH(PAYROLL!D950,ADJ!A$1:A$500,0),MATCH(PAYROLL!BM$2,ADJ!$2:$2,0)),0)</f>
        <v/>
      </c>
      <c r="BN950">
        <f>IFERROR(INDEX(ADJ!$A$1:$BZ$1000,MATCH(PAYROLL!D950,ADJ!A$1:A$500,0),MATCH(PAYROLL!BN$2,ADJ!$2:$2,0)),0)</f>
        <v/>
      </c>
      <c r="BO950">
        <f>IFERROR(INDEX(ADJ!$A$1:$BZ$1000,MATCH(PAYROLL!D950,ADJ!A$1:A$500,0),MATCH(PAYROLL!BO$2,ADJ!$2:$2,0)),0)</f>
        <v/>
      </c>
      <c r="BP950">
        <f>SUM(AM950,AV950,BE950,BK950,BL950:BO950)</f>
        <v/>
      </c>
      <c r="BQ950">
        <f>BO950</f>
        <v/>
      </c>
      <c r="BR950">
        <f>IFERROR(ROUND(IF(LEFT(INDEX(PIS!O$1:O$500,MATCH(D950,PIS!C$1:C$500)),1)="D",T950/8*(BD950*0.3),IF(LEFT(INDEX(PIS!O$1:O$500,MATCH(D950,PIS!C$1:C$500)),1)="H",T950*($BD950*0.3),T950/$AD950/8*($BD950*0.3))),0),0)</f>
        <v/>
      </c>
      <c r="BS950">
        <f>IF(AP950&lt;1,0,MIN(AP950,730000))</f>
        <v/>
      </c>
      <c r="BT950">
        <f>IFERROR(ROUND((BE950-SUM(AW950:BC950)*T950/AD950/8),0)-BR950,0)</f>
        <v/>
      </c>
      <c r="BU950">
        <f>AO950</f>
        <v/>
      </c>
      <c r="BV950">
        <f>SUM(BQ950:BU950)</f>
        <v/>
      </c>
      <c r="BW950">
        <f>BP950-BV950</f>
        <v/>
      </c>
      <c r="BX950">
        <f>IFERROR(IF(RIGHT(INDEX(PIS!O$1:O$500,MATCH(D950,PIS!C$1:C$500)),5)="Gross",MIN(U950+V950,VLOOKUP("R700",TSC!B:C,2,0)*VLOOKUP("R101",TSC!B:C,2,0))*VLOOKUP("R701",TSC!B:C,2,0)%,0),0)</f>
        <v/>
      </c>
      <c r="BY950">
        <f>IFERROR(IF(RIGHT(INDEX(PIS!O$1:O$500,MATCH(D950,PIS!C$1:C$500)),5)="Gross",MIN(U950+V950,VLOOKUP("R700",TSC!B:C,2,0)*VLOOKUP("R101",TSC!B:C,2,0))*VLOOKUP("T704",TSC!B:C,2,0)%,0),0)</f>
        <v/>
      </c>
      <c r="BZ950">
        <f>IFERROR(IF(RIGHT(INDEX(PIS!O$1:O$500,MATCH(D950,PIS!C$1:C$500)),5)="Gross",MIN(U950+V950,VLOOKUP("R700",TSC!B:C,2,0)*VLOOKUP("1",TSC!F:G,2,0))*VLOOKUP("T705",TSC!B:C,2,0)%,0),0)</f>
        <v/>
      </c>
      <c r="CA950">
        <f>IFERROR(INDEX(ADJ!$A$1:$BZ$1000,MATCH(PAYROLL!D950,ADJ!A$1:A$500,0),MATCH(PAYROLL!CA$2,ADJ!$2:$2,0)),0)</f>
        <v/>
      </c>
      <c r="CB950">
        <f>IFERROR(INDEX(ADJ!$A$1:$BZ$1000,MATCH(PAYROLL!D950,ADJ!A$1:A$500,0),MATCH(PAYROLL!CB$2,ADJ!$2:$2,0)),0)</f>
        <v/>
      </c>
      <c r="CC950">
        <f>SUM(BX950:CB950)</f>
        <v/>
      </c>
      <c r="CD950">
        <f>IFERROR(INDEX(PIS!$A$1:$BZ$1000,MATCH(PAYROLL!D950,PIS!C$1:C$500,0),MATCH(PAYROLL!CD$1,PIS!$1:$1,0)),0)</f>
        <v/>
      </c>
      <c r="CE950">
        <f>IFERROR(IF(OR(INDEX(PIS!P$1:P$500,MATCH(D950,PIS!C$1:C$500,0))="LT2",INDEX(PIS!P$1:P$500,MATCH(D950,PIS!C$1:C$500,0))="P10"),0,SUM(CC950,CD950*VLOOKUP("R601",TSC!B:C,2,0),VLOOKUP("R602",TSC!B:C,2,0))),0)</f>
        <v/>
      </c>
      <c r="CF950">
        <f>MAX(BW950-CE950,0)</f>
        <v/>
      </c>
      <c r="CG950">
        <f>IFERROR(IF(OR(RIGHT(INDEX(PIS!P$1:P$500,MATCH(D950,PIS!C$1:C$500)),5)="P10",RIGHT(INDEX(PIS!P$1:P$500,MATCH(D950,PIS!C$1:C$500)),5)="CK"),0,IF(CF950&lt;=5000000,CF950*5%,IF(CF950&lt;=10000000,CF950*10%-250000,IF(CF950&lt;=18000000,CF950*15%-750000,IF(CF950&lt;=32000000,CF950*20%-1650000,IF(CF950&lt;=52000000,CF950*25%-3250000,IF(CF950&lt;=80000000,BH950*30%-5850000,CF950*35%-9850000))))))),0)</f>
        <v/>
      </c>
      <c r="CH950">
        <f>IFERROR(IF(OR(INDEX(PIS!P$1:P$500,MATCH(D950,PIS!C$1:C$500))="LT",INDEX(PIS!P$1:P$500,MATCH(D950,PIS!C$1:C$500))="CK"),0,IF(CF950&lt;2000000,0,CF950*10%)),0)</f>
        <v/>
      </c>
      <c r="CI950">
        <f>IFERROR(INDEX(ADJ!$A$1:$BZ$1000,MATCH(PAYROLL!D950,ADJ!A$1:A$500,0),MATCH(PAYROLL!CI$2,ADJ!$2:$2,0)),0)</f>
        <v/>
      </c>
      <c r="CJ950">
        <f>IFERROR(INDEX(ADJ!$A$1:$BZ$1000,MATCH(PAYROLL!D950,ADJ!A$1:A$500,0),MATCH(PAYROLL!CJ$2,ADJ!$2:$2,0)),0)</f>
        <v/>
      </c>
      <c r="CK950">
        <f>IFERROR(INDEX(ADJ!$A$1:$BZ$1000,MATCH(PAYROLL!D950,ADJ!A$1:A$500,0),MATCH(PAYROLL!CK$2,ADJ!$2:$2,0)),0)</f>
        <v/>
      </c>
      <c r="CL950">
        <f>SUM(CG950:CK950)</f>
        <v/>
      </c>
      <c r="CM950">
        <f>ROUND(SUM(CH950:CK950),0)</f>
        <v/>
      </c>
      <c r="CN950">
        <f>IFERROR(INDEX(CSDA!D$1:D$500,MATCH($CN$2,CSDA!C$1:C$500,0))*INDEX(PIS!V$1:V$500,MATCH(D950,PIS!C$1:C$500))+INDEX(ADJ!$A$1:$BZ$1000,MATCH(PAYROLL!D950,ADJ!A$1:A$500,0),MATCH(PAYROLL!CN$2,ADJ!$2:$2,0)),0)</f>
        <v/>
      </c>
      <c r="CO950">
        <f>IFERROR(INDEX(ADJ!$A$1:$BZ$1000,MATCH(PAYROLL!D950,ADJ!A$1:A$500,0),MATCH(PAYROLL!CO$2,ADJ!$2:$2,0)),0)</f>
        <v/>
      </c>
      <c r="CP950">
        <f>IFERROR(INDEX(ADJ!$A$1:$BZ$1000,MATCH(PAYROLL!D950,ADJ!A$1:A$500,0),MATCH(PAYROLL!CP$2,ADJ!$2:$2,0)),0)</f>
        <v/>
      </c>
      <c r="CQ950">
        <f>BP950-CL950-CI950-CM950-CN950-CO950-CP950-CC950</f>
        <v/>
      </c>
      <c r="CR950">
        <f>IFERROR(IF(RIGHT(INDEX(PIS!O$1:O$500,MATCH(D950,PIS!C$1:C$500,0)),5)="Gross",MIN(U950+V950,VLOOKUP("R700",TSC!B:C,2,0)*VLOOKUP("R101",TSC!B:C,2,0))*(VLOOKUP("T711",TSC!B:C,2,0)+VLOOKUP("T712",TSC!B:C,2,0))%,MIN(T950+V950,VLOOKUP("R700",TSC!B:C,2,0)*VLOOKUP("R101",TSC!B:C,2,0))*(VLOOKUP("T711",TSC!B:C,2,0)+VLOOKUP("T712",TSC!B:C,2,0)+VLOOKUP("R701",TSC!B:C,2,0))%),0)</f>
        <v/>
      </c>
      <c r="CS950">
        <f>IFERROR(IF(RIGHT(INDEX(PIS!O$1:O$500,MATCH(D950,PIS!C$1:C$500,0)),5)="Gross",MIN(U950+V950,VLOOKUP("R700",TSC!B:C,2,0)*VLOOKUP("R101",TSC!B:C,2,0))*(VLOOKUP("T714",TSC!B:C,2,0))%,MIN(T950+V950,VLOOKUP("R700",TSC!B:C,2,0)*VLOOKUP("R101",TSC!B:C,2,0))*(VLOOKUP("T704",TSC!B:C,2,0)+VLOOKUP("T714",TSC!B:C,2,0))%),0)</f>
        <v/>
      </c>
      <c r="CT950">
        <f>IFERROR(IF(RIGHT(INDEX(PIS!O$1:O$500,MATCH(D950,PIS!C$1:C$500,0)),5)="Gross",MIN(U950+V950,VLOOKUP("R700",TSC!B:C,2,0)*VLOOKUP("R101",TSC!B:C,2,0))*VLOOKUP("T705",TSC!B:C,2,0)%,MIN(T950+V950,VLOOKUP("R700",TSC!B:C,2,0)*VLOOKUP("R101",TSC!B:C,2,0))*VLOOKUP("T705",TSC!B:C,2,0)%),0)</f>
        <v/>
      </c>
      <c r="CU950">
        <f>IFERROR(IF(RIGHT(INDEX(PIS!O$1:O$500,MATCH(D950,PIS!C$1:C$500,0)),5)="Gross",MIN(U950+V950,VLOOKUP("R700",TSC!B:C,2,0)*VLOOKUP("R101",TSC!B:C,2,0))*(VLOOKUP("T713",TSC!B:C,2,0))%,MIN(T950+V950,VLOOKUP("R700",TSC!B:C,2,0)*VLOOKUP("R101",TSC!B:C,2,0))*(VLOOKUP("T713",TSC!B:C,2,0))%),0)</f>
        <v/>
      </c>
      <c r="CV950">
        <f>IFERROR(INDEX(ADJ!$A$1:$BZ$1000,MATCH(PAYROLL!D950,ADJ!A$1:A$500,0),MATCH(PAYROLL!CV$2,ADJ!$2:$2,0)),0)</f>
        <v/>
      </c>
      <c r="CW950">
        <f>IFERROR(INDEX(ADJ!$A$1:$BZ$1000,MATCH(PAYROLL!D950,ADJ!A$1:A$500,0),MATCH(PAYROLL!CW$2,ADJ!$2:$2,0)),0)</f>
        <v/>
      </c>
      <c r="CX950">
        <f>SUM(CR950:CW950)</f>
        <v/>
      </c>
      <c r="CY950">
        <f>ROUND(IF(CR950&gt;0,T950+V950*VLOOKUP("R202",TSC!$B$1:$C$500,2,0),0),0)</f>
        <v/>
      </c>
      <c r="CZ950">
        <f>IFERROR(INDEX(CSDA!D$1:D$500,MATCH($CZ$2,CSDA!C$1:C$500,0)),0)</f>
        <v/>
      </c>
      <c r="DA950">
        <f>ROUND(T950*0.7%,0)</f>
        <v/>
      </c>
      <c r="DB950">
        <f>ROUND(T950/12,0)</f>
        <v/>
      </c>
      <c r="DC950">
        <f ref="DC950" t="array">IFERROR(INDEX(CSDA!D$1:D$500,MATCH("Trích giữ"&amp;PAYROLL!DC$2,CSDA!A$1:A$500&amp;CSDA!C$1:C$500,0)),0)</f>
        <v/>
      </c>
      <c r="DD950">
        <f ref="DD950" t="array">IFERROR(INDEX(CSDA!D$1:D$500,MATCH("Trích giữ"&amp;PAYROLL!DD$2,CSDA!A$1:A$500&amp;CSDA!C$1:C$500,0)),0)</f>
        <v/>
      </c>
      <c r="DE950">
        <f ref="DE950" t="array">IFERROR(INDEX(CSDA!D$1:D$500,MATCH("Trích giữ"&amp;PAYROLL!DE$2,CSDA!A$1:A$500&amp;CSDA!C$1:C$500,0)),0)</f>
        <v/>
      </c>
      <c r="DF950">
        <f>IFERROR(INDEX(CSDA!D$1:D$500,MATCH(PAYROLL!DF$2,CSDA!C$1:C$500,0)),0)</f>
        <v/>
      </c>
      <c r="DG950">
        <f ref="DG950" t="array">IFERROR(INDEX(CSDA!D$1:D$500,MATCH("Trích giữ"&amp;PAYROLL!DG$2,CSDA!A$1:A$500&amp;CSDA!C$1:C$500,0)),0)</f>
        <v/>
      </c>
      <c r="DH950">
        <f>ROUND(T950/26,0)</f>
        <v/>
      </c>
      <c r="DI950">
        <f ref="DI950" t="array">IFERROR(INDEX(CSDA!D$1:D$500,MATCH("Trích giữ"&amp;PAYROLL!DI$2,CSDA!A$1:A$500&amp;CSDA!C$1:C$500,0)),0)</f>
        <v/>
      </c>
      <c r="DJ950">
        <f>IF(U950=0,T950*21.5%-BL950,0)</f>
        <v/>
      </c>
      <c r="DK950">
        <f ref="DK950" t="array">IFERROR(INDEX(CSDA!D$1:D$500,MATCH("Trích giữ"&amp;PAYROLL!DK$2,CSDA!A$1:A$500&amp;CSDA!C$1:C$500,0)),0)</f>
        <v/>
      </c>
      <c r="DL950">
        <f>IFERROR(INDEX(CSDA!D$1:D$500,MATCH(PAYROLL!DL$2,CSDA!C$1:C$500,0))/12,0)</f>
        <v/>
      </c>
      <c r="DM950">
        <f>SUM(DB950:DL950)</f>
        <v/>
      </c>
      <c r="DN950">
        <f>IFERROR(INDEX(ADJ!$A$1:$BZ$1000,MATCH(PAYROLL!D950,ADJ!A$1:A$500,0),MATCH(PAYROLL!DN$2,ADJ!$2:$2,0)),0)</f>
        <v/>
      </c>
      <c r="DO950">
        <f>IFERROR(SUM(BP950,DM950:DN950,CX950:DA950)-DT950,0)</f>
        <v/>
      </c>
      <c r="DP950">
        <f ref="DP950" t="array">SUM(BW950*IFERROR(INDEX(CSDA!D$1:D$500,MATCH(BW$2,CSDA!C$1:C$500,0)),0)%,CX950*IFERROR(INDEX(CSDA!D$1:D$500,MATCH(CX$2,CSDA!C$1:C$500,0)),0)%,DA950*IFERROR(INDEX(CSDA!D$1:D$500,MATCH(DA$2,CSDA!C$1:C$500,0)),0)%,DB950*IFERROR(INDEX(CSDA!D$1:D$500,MATCH(DB$2,CSDA!C$1:C$500,0)),0)%,DF950*IFERROR(INDEX(CSDA!D$1:D$500,MATCH("Phí dịch vụ"&amp;PAYROLL!DF$2,CSDA!A$1:A$500&amp;CSDA!C$1:C$500,0)),0)%,DC950*IFERROR(INDEX(CSDA!D$1:D$500,MATCH("Phí dịch vụ"&amp;PAYROLL!DC$2,CSDA!A$1:A$500&amp;CSDA!C$1:C$500,0)),0)%,DH950*IFERROR(INDEX(CSDA!D$1:D$500,MATCH("Phí dịch vụ"&amp;PAYROLL!DH$2,CSDA!A$1:A$500&amp;CSDA!C$1:C$500,0)),0)%,DJ950*IFERROR(INDEX(CSDA!D$1:D$500,MATCH("Phí dịch vụ"&amp;PAYROLL!DJ$2,CSDA!A$1:A$500&amp;CSDA!C$1:C$500,0)),0)%,BN950*IFERROR(INDEX(CSDA!D$1:D$500,MATCH(BN$2,CSDA!C$1:C$500,0)),0)%)-BN950*7%</f>
        <v/>
      </c>
      <c r="DQ950">
        <f>IFERROR(INDEX(ADJ!$A$1:$BZ$1000,MATCH(PAYROLL!D950,ADJ!A$1:A$500,0),MATCH(PAYROLL!DQ$2,ADJ!$2:$2,0)),0)</f>
        <v/>
      </c>
      <c r="DR950">
        <f>IFERROR(INDEX(ADJ!$A$1:$BZ$1000,MATCH(PAYROLL!D950,ADJ!A$1:A$500,0),MATCH(PAYROLL!DR$2,ADJ!$2:$2,0)),0)</f>
        <v/>
      </c>
      <c r="DS950">
        <f>SUM(DP950:DR950)</f>
        <v/>
      </c>
      <c r="DT950">
        <f>EK950</f>
        <v/>
      </c>
      <c r="DU950">
        <f>SUM(DO950:DR950)</f>
        <v/>
      </c>
      <c r="DV950">
        <f>ROUND(DU950*0.1,0)</f>
        <v/>
      </c>
      <c r="DW950">
        <f>DU950+DV950</f>
        <v/>
      </c>
      <c r="DZ950">
        <f>IFERROR(INDEX(ADJ!$A$1:$BZ$1000,MATCH(PAYROLL!$D950,ADJ!A$1:A$500,0),MATCH(PAYROLL!DZ$2,ADJ!$2:$2,0)),0)</f>
        <v/>
      </c>
      <c r="EA950">
        <f>IFERROR(INDEX(ADJ!$A$1:$BZ$1000,MATCH(PAYROLL!$D950,ADJ!A$1:A$500,0),MATCH(PAYROLL!EA$2,ADJ!$2:$2,0)),0)</f>
        <v/>
      </c>
      <c r="EB950">
        <f>IFERROR(INDEX(ADJ!$A$1:$BZ$1000,MATCH(PAYROLL!$D950,ADJ!A$1:A$500,0),MATCH(PAYROLL!EB$2,ADJ!$2:$2,0)),0)</f>
        <v/>
      </c>
      <c r="EC950">
        <f>IFERROR(INDEX(ADJ!$A$1:$BZ$1000,MATCH(PAYROLL!$D950,ADJ!A$1:A$500,0),MATCH(PAYROLL!EC$2,ADJ!$2:$2,0)),0)</f>
        <v/>
      </c>
      <c r="ED950">
        <f>IFERROR(INDEX(ADJ!$A$1:$BZ$1000,MATCH(PAYROLL!$D950,ADJ!A$1:A$500,0),MATCH(PAYROLL!ED$2,ADJ!$2:$2,0)),0)</f>
        <v/>
      </c>
      <c r="EE950">
        <f>IFERROR(INDEX(ADJ!$A$1:$BZ$1000,MATCH(PAYROLL!$D950,ADJ!A$1:A$500,0),MATCH(PAYROLL!EE$2,ADJ!$2:$2,0)),0)</f>
        <v/>
      </c>
      <c r="EF950">
        <f>IFERROR(INDEX(ADJ!$A$1:$BZ$1000,MATCH(PAYROLL!$D950,ADJ!A$1:A$500,0),MATCH(PAYROLL!EF$2,ADJ!$2:$2,0)),0)</f>
        <v/>
      </c>
      <c r="EG950">
        <f>IFERROR(INDEX(ADJ!$A$1:$BZ$1000,MATCH(PAYROLL!$D950,ADJ!A$1:A$500,0),MATCH(PAYROLL!EG$2,ADJ!$2:$2,0)),0)</f>
        <v/>
      </c>
      <c r="EH950">
        <f>IFERROR(INDEX(ADJ!$A$1:$BZ$1000,MATCH(PAYROLL!$D950,ADJ!A$1:A$500,0),MATCH(PAYROLL!EH$2,ADJ!$2:$2,0)),0)</f>
        <v/>
      </c>
      <c r="EI950">
        <f>IFERROR(INDEX(ADJ!$A$1:$BZ$1000,MATCH(PAYROLL!D950,ADJ!A$1:A$500,0),MATCH(PAYROLL!EI$2,ADJ!$2:$2,0)),0)</f>
        <v/>
      </c>
      <c r="EJ950">
        <f>IFERROR(INDEX(ADJ!$A$1:$BZ$1000,MATCH(PAYROLL!$D950,ADJ!A$1:A$500,0),MATCH(PAYROLL!EJ$2,ADJ!$2:$2,0)),0)</f>
        <v/>
      </c>
      <c r="EK950">
        <f>SUM(DZ950:EJ950)</f>
        <v/>
      </c>
    </row>
    <row r="951">
      <c r="A951" t="n">
        <v>949</v>
      </c>
      <c r="B951" t="inlineStr">
        <is>
          <t>Giàng A Thưởng</t>
        </is>
      </c>
      <c r="D951" t="inlineStr">
        <is>
          <t>152871-01</t>
        </is>
      </c>
      <c r="S951">
        <f>IFERROR(INDEX(PIS!$A$1:$BZ$1000,MATCH($D951,PIS!C$1:C$500,0),MATCH("Lương CB tháng trước",PIS!$1:$1,0)),0)</f>
        <v/>
      </c>
      <c r="T951">
        <f>IFERROR(INDEX(PIS!$A$1:$BZ$1000,MATCH($D951,PIS!C$1:C$500,0),MATCH("Lương CB hiện tại",PIS!$1:$1,0)),0)</f>
        <v/>
      </c>
      <c r="U951">
        <f>IFERROR(INDEX(PIS!$A$1:$BZ$1000,MATCH($D951,PIS!C$1:C$500,0),MATCH("Lương đóng BHBB",PIS!$1:$1,0)),0)</f>
        <v/>
      </c>
      <c r="V951">
        <f>IFERROR(INDEX(PIS!$A$1:$BZ$1000,MATCH($D951,PIS!C$1:C$500,0),MATCH(V$2,PIS!$2:$2,0)),0)</f>
        <v/>
      </c>
      <c r="W951">
        <f>IFERROR(INDEX(PIS!$A$1:$BZ$1000,MATCH($D951,PIS!C$1:C$500,0),MATCH(W$2,PIS!$2:$2,0)),0)</f>
        <v/>
      </c>
      <c r="X951">
        <f>IFERROR(INDEX(PIS!$A$1:$BZ$1000,MATCH($D951,PIS!C$1:C$500,0),MATCH(X$2,PIS!$2:$2,0)),0)</f>
        <v/>
      </c>
      <c r="Y951">
        <f>IFERROR(INDEX(PIS!$A$1:$BZ$1000,MATCH($D951,PIS!C$1:C$500,0),MATCH(Y$2,PIS!$2:$2,0)),0)</f>
        <v/>
      </c>
      <c r="Z951">
        <f>IFERROR(INDEX(PIS!$A$1:$BZ$1000,MATCH($D951,PIS!C$1:C$500,0),MATCH(Z$2,PIS!$2:$2,0)),0)</f>
        <v/>
      </c>
      <c r="AA951">
        <f>IFERROR(INDEX(PIS!$A$1:$BZ$1000,MATCH($D951,PIS!C$1:C$500,0),MATCH(AA$2,PIS!$2:$2,0)),0)</f>
        <v/>
      </c>
      <c r="AB951">
        <f>IFERROR(INDEX(PIS!$A$1:$BZ$1000,MATCH($D951,PIS!C$1:C$500,0),MATCH(AB$2,PIS!$2:$2,0)),0)</f>
        <v/>
      </c>
      <c r="AC951">
        <f>SUM(V951:AB951)</f>
        <v/>
      </c>
      <c r="AD951">
        <f>IFERROR(INDEX(TIMESHEET!$A$1:$AI$5000,MATCH($D951,TIMESHEET!A$1:A$500,0),MATCH("T100",TIMESHEET!$2:$2,0))-2,0)</f>
        <v/>
      </c>
      <c r="AE951">
        <f>IFERROR(INDEX(TIMESHEET!$A$1:$AI$5000,MATCH($D951,TIMESHEET!A$1:A$500,0),MATCH("T202",TIMESHEET!$2:$2,0)),0)</f>
        <v/>
      </c>
      <c r="AF951">
        <f>IFERROR(INDEX(TIMESHEET!$A$1:$AI$5000,MATCH($D951,TIMESHEET!A$1:A$500,0),MATCH("T302",TIMESHEET!$2:$2,0)),0)</f>
        <v/>
      </c>
      <c r="AG951">
        <f>IFERROR(INDEX(TIMESHEET!$A$1:$AI$5000,MATCH($D951,TIMESHEET!A$1:A$500,0),MATCH("T406",TIMESHEET!$2:$2,0)),0)</f>
        <v/>
      </c>
      <c r="AH951">
        <f>AE951+AG951</f>
        <v/>
      </c>
      <c r="AI951">
        <f>IFERROR(INDEX(TIMESHEET!$A$1:$AI$5000,MATCH($D951,TIMESHEET!A$1:A$500,0),MATCH("T701",TIMESHEET!$2:$2,0)),0)</f>
        <v/>
      </c>
      <c r="AJ951">
        <f>IFERROR(INDEX(TIMESHEET!$A$1:$AI$5000,MATCH($D951,TIMESHEET!B$1:B$500,0),MATCH("T320",TIMESHEET!$2:$2,0)),0)</f>
        <v/>
      </c>
      <c r="AK951">
        <f>IFERROR(IF(LEFT(INDEX(PIS!O$1:O$500,MATCH(D951,PIS!C$1:C$500)),1)="M",T951/AD951*SUM(AE951:AG951),T951*AD951),0)</f>
        <v/>
      </c>
      <c r="AL951">
        <f>IFERROR(INDEX(ADJ!$A$1:$BZ$1000,MATCH(PAYROLL!D951,ADJ!A$1:A$500,0),MATCH(PAYROLL!AL$2,ADJ!$2:$2,0)),0)</f>
        <v/>
      </c>
      <c r="AM951">
        <f>SUM(AK951:AL951)</f>
        <v/>
      </c>
      <c r="AN951">
        <f>IFERROR(ROUND(V951/$AD951*$AH951,0),0)</f>
        <v/>
      </c>
      <c r="AO951">
        <f>IFERROR(ROUND(W951/$AD951*$AH951,0),0)</f>
        <v/>
      </c>
      <c r="AP951">
        <f>IFERROR(ROUND(X951/$AD951*$AE951,0),0)</f>
        <v/>
      </c>
      <c r="AQ951">
        <f>IFERROR(ROUND(Y951/$AD951*$AH951,0),0)</f>
        <v/>
      </c>
      <c r="AR951">
        <f>IFERROR(ROUND(Z951/$AD951*$AH951,0),0)</f>
        <v/>
      </c>
      <c r="AS951">
        <f>IFERROR(ROUND(AA951/$AD951*$AH951,0),0)</f>
        <v/>
      </c>
      <c r="AT951">
        <f>IFERROR(IF((AE951+AF951+AG951)&gt;13,AB951,ROUND(AB951/AD951*AH951,0)),0)</f>
        <v/>
      </c>
      <c r="AU951">
        <f>IFERROR(INDEX(ADJ!$A$1:$BZ$1000,MATCH(PAYROLL!D951,ADJ!A$1:A$500,0),MATCH(PAYROLL!AU$2,ADJ!$2:$2,0)),0)</f>
        <v/>
      </c>
      <c r="AV951">
        <f>ROUND(SUM(AN951:AU951),0)</f>
        <v/>
      </c>
      <c r="AW951">
        <f>IFERROR(INDEX(TIMESHEET!$A$1:$AI$5000,MATCH(PAYROLL!D951,TIMESHEET!A$1:A$500,0),MATCH("T620",TIMESHEET!$2:$2,0)),0)</f>
        <v/>
      </c>
      <c r="AX951">
        <f>IFERROR(INDEX(TIMESHEET!$A$1:$AI$5000,MATCH(PAYROLL!D951,TIMESHEET!A$1:A$500,0),MATCH("T601",TIMESHEET!$2:$2,0)),0)</f>
        <v/>
      </c>
      <c r="AY951">
        <f>IFERROR(INDEX(TIMESHEET!$A$1:$AI$5000,MATCH(PAYROLL!D951,TIMESHEET!A$1:A$500,0),MATCH("T602",TIMESHEET!$2:$2,0)),0)</f>
        <v/>
      </c>
      <c r="AZ951">
        <f>IFERROR(INDEX(TIMESHEET!$A$1:$AI$5000,MATCH(PAYROLL!D951,TIMESHEET!A$1:A$500,0),MATCH("T603",TIMESHEET!$2:$2,0)),0)</f>
        <v/>
      </c>
      <c r="BA951">
        <f>IFERROR(INDEX(TIMESHEET!$A$1:$AI$5000,MATCH(PAYROLL!D951,TIMESHEET!A$1:A$500,0),MATCH("T611",TIMESHEET!$2:$2,0)),0)</f>
        <v/>
      </c>
      <c r="BB951">
        <f>IFERROR(INDEX(TIMESHEET!$A$1:$AI$5000,MATCH(PAYROLL!D951,TIMESHEET!A$1:A$500,0),MATCH("T612",TIMESHEET!$2:$2,0)),0)</f>
        <v/>
      </c>
      <c r="BC951">
        <f>IFERROR(INDEX(TIMESHEET!$A$1:$AI$5000,MATCH(PAYROLL!D951,TIMESHEET!A$1:A$500,0),MATCH("T613",TIMESHEET!$2:$2,0)),0)</f>
        <v/>
      </c>
      <c r="BD951">
        <f>IFERROR(INDEX(TIMESHEET!$A$1:$AI$5000,MATCH(PAYROLL!D951,TIMESHEET!A$1:A$500,0),MATCH("T500",TIMESHEET!$2:$2,0)),0)</f>
        <v/>
      </c>
      <c r="BE951">
        <f>IFERROR(IF(LEFT(INDEX(PIS!O$1:O$500,MATCH(D951,PIS!C$1:C$500)),1)="M",T951/AD951/8*(AW951+AX951*1.5+AY951*2+AZ951*3+BA951*2.1+BB951*2.7+BC951*3.9+BD951*0.3),T951/8*(AW951+AX951*1.5+AY951*2+AZ951*3+BA951*2.1+BB951*2.7+BC951*3.9+BD951*0.3)),0)</f>
        <v/>
      </c>
      <c r="BF951">
        <f>IFERROR(INDEX(ADJ!$A$1:$BZ$1000,MATCH(PAYROLL!$D951,ADJ!A$1:A$500,0),MATCH(PAYROLL!BF$2,ADJ!$2:$2,0)),0)</f>
        <v/>
      </c>
      <c r="BG951">
        <f>IFERROR(INDEX(ADJ!$A$1:$BZ$1000,MATCH(PAYROLL!D951,ADJ!A$1:A$500,0),MATCH(PAYROLL!BG$2,ADJ!$2:$2,0)),0)</f>
        <v/>
      </c>
      <c r="BH951">
        <f>IFERROR(INDEX(ADJ!$A$1:$BZ$1000,MATCH(PAYROLL!D951,ADJ!A$1:A$500,0),MATCH(PAYROLL!BH$2,ADJ!$2:$2,0)),0)</f>
        <v/>
      </c>
      <c r="BI951">
        <f>IFERROR(INDEX(ADJ!$A$1:$BZ$1000,MATCH(PAYROLL!D951,ADJ!A$1:A$500,0),MATCH(PAYROLL!BI$2,ADJ!$2:$2,0)),0)</f>
        <v/>
      </c>
      <c r="BJ951">
        <f>IFERROR(INDEX(ADJ!$A$1:$BZ$1000,MATCH(PAYROLL!D951,ADJ!A$1:A$500,0),MATCH(PAYROLL!BJ$2,ADJ!$2:$2,0)),0)</f>
        <v/>
      </c>
      <c r="BK951">
        <f>SUM(BF951:BJ951)</f>
        <v/>
      </c>
      <c r="BL951">
        <f>IFERROR(INDEX(ADJ!$A$1:$BZ$1000,MATCH(PAYROLL!D951,ADJ!A$1:A$500,0),MATCH(PAYROLL!BL$2,ADJ!$2:$2,0)),0)</f>
        <v/>
      </c>
      <c r="BM951">
        <f>IFERROR(INDEX(ADJ!$A$1:$BZ$1000,MATCH(PAYROLL!D951,ADJ!A$1:A$500,0),MATCH(PAYROLL!BM$2,ADJ!$2:$2,0)),0)</f>
        <v/>
      </c>
      <c r="BN951">
        <f>IFERROR(INDEX(ADJ!$A$1:$BZ$1000,MATCH(PAYROLL!D951,ADJ!A$1:A$500,0),MATCH(PAYROLL!BN$2,ADJ!$2:$2,0)),0)</f>
        <v/>
      </c>
      <c r="BO951">
        <f>IFERROR(INDEX(ADJ!$A$1:$BZ$1000,MATCH(PAYROLL!D951,ADJ!A$1:A$500,0),MATCH(PAYROLL!BO$2,ADJ!$2:$2,0)),0)</f>
        <v/>
      </c>
      <c r="BP951">
        <f>SUM(AM951,AV951,BE951,BK951,BL951:BO951)</f>
        <v/>
      </c>
      <c r="BQ951">
        <f>BO951</f>
        <v/>
      </c>
      <c r="BR951">
        <f>IFERROR(ROUND(IF(LEFT(INDEX(PIS!O$1:O$500,MATCH(D951,PIS!C$1:C$500)),1)="D",T951/8*(BD951*0.3),IF(LEFT(INDEX(PIS!O$1:O$500,MATCH(D951,PIS!C$1:C$500)),1)="H",T951*($BD951*0.3),T951/$AD951/8*($BD951*0.3))),0),0)</f>
        <v/>
      </c>
      <c r="BS951">
        <f>IF(AP951&lt;1,0,MIN(AP951,730000))</f>
        <v/>
      </c>
      <c r="BT951">
        <f>IFERROR(ROUND((BE951-SUM(AW951:BC951)*T951/AD951/8),0)-BR951,0)</f>
        <v/>
      </c>
      <c r="BU951">
        <f>AO951</f>
        <v/>
      </c>
      <c r="BV951">
        <f>SUM(BQ951:BU951)</f>
        <v/>
      </c>
      <c r="BW951">
        <f>BP951-BV951</f>
        <v/>
      </c>
      <c r="BX951">
        <f>IFERROR(IF(RIGHT(INDEX(PIS!O$1:O$500,MATCH(D951,PIS!C$1:C$500)),5)="Gross",MIN(U951+V951,VLOOKUP("R700",TSC!B:C,2,0)*VLOOKUP("R101",TSC!B:C,2,0))*VLOOKUP("R701",TSC!B:C,2,0)%,0),0)</f>
        <v/>
      </c>
      <c r="BY951">
        <f>IFERROR(IF(RIGHT(INDEX(PIS!O$1:O$500,MATCH(D951,PIS!C$1:C$500)),5)="Gross",MIN(U951+V951,VLOOKUP("R700",TSC!B:C,2,0)*VLOOKUP("R101",TSC!B:C,2,0))*VLOOKUP("T704",TSC!B:C,2,0)%,0),0)</f>
        <v/>
      </c>
      <c r="BZ951">
        <f>IFERROR(IF(RIGHT(INDEX(PIS!O$1:O$500,MATCH(D951,PIS!C$1:C$500)),5)="Gross",MIN(U951+V951,VLOOKUP("R700",TSC!B:C,2,0)*VLOOKUP("1",TSC!F:G,2,0))*VLOOKUP("T705",TSC!B:C,2,0)%,0),0)</f>
        <v/>
      </c>
      <c r="CA951">
        <f>IFERROR(INDEX(ADJ!$A$1:$BZ$1000,MATCH(PAYROLL!D951,ADJ!A$1:A$500,0),MATCH(PAYROLL!CA$2,ADJ!$2:$2,0)),0)</f>
        <v/>
      </c>
      <c r="CB951">
        <f>IFERROR(INDEX(ADJ!$A$1:$BZ$1000,MATCH(PAYROLL!D951,ADJ!A$1:A$500,0),MATCH(PAYROLL!CB$2,ADJ!$2:$2,0)),0)</f>
        <v/>
      </c>
      <c r="CC951">
        <f>SUM(BX951:CB951)</f>
        <v/>
      </c>
      <c r="CD951">
        <f>IFERROR(INDEX(PIS!$A$1:$BZ$1000,MATCH(PAYROLL!D951,PIS!C$1:C$500,0),MATCH(PAYROLL!CD$1,PIS!$1:$1,0)),0)</f>
        <v/>
      </c>
      <c r="CE951">
        <f>IFERROR(IF(OR(INDEX(PIS!P$1:P$500,MATCH(D951,PIS!C$1:C$500,0))="LT2",INDEX(PIS!P$1:P$500,MATCH(D951,PIS!C$1:C$500,0))="P10"),0,SUM(CC951,CD951*VLOOKUP("R601",TSC!B:C,2,0),VLOOKUP("R602",TSC!B:C,2,0))),0)</f>
        <v/>
      </c>
      <c r="CF951">
        <f>MAX(BW951-CE951,0)</f>
        <v/>
      </c>
      <c r="CG951">
        <f>IFERROR(IF(OR(RIGHT(INDEX(PIS!P$1:P$500,MATCH(D951,PIS!C$1:C$500)),5)="P10",RIGHT(INDEX(PIS!P$1:P$500,MATCH(D951,PIS!C$1:C$500)),5)="CK"),0,IF(CF951&lt;=5000000,CF951*5%,IF(CF951&lt;=10000000,CF951*10%-250000,IF(CF951&lt;=18000000,CF951*15%-750000,IF(CF951&lt;=32000000,CF951*20%-1650000,IF(CF951&lt;=52000000,CF951*25%-3250000,IF(CF951&lt;=80000000,BH951*30%-5850000,CF951*35%-9850000))))))),0)</f>
        <v/>
      </c>
      <c r="CH951">
        <f>IFERROR(IF(OR(INDEX(PIS!P$1:P$500,MATCH(D951,PIS!C$1:C$500))="LT",INDEX(PIS!P$1:P$500,MATCH(D951,PIS!C$1:C$500))="CK"),0,IF(CF951&lt;2000000,0,CF951*10%)),0)</f>
        <v/>
      </c>
      <c r="CI951">
        <f>IFERROR(INDEX(ADJ!$A$1:$BZ$1000,MATCH(PAYROLL!D951,ADJ!A$1:A$500,0),MATCH(PAYROLL!CI$2,ADJ!$2:$2,0)),0)</f>
        <v/>
      </c>
      <c r="CJ951">
        <f>IFERROR(INDEX(ADJ!$A$1:$BZ$1000,MATCH(PAYROLL!D951,ADJ!A$1:A$500,0),MATCH(PAYROLL!CJ$2,ADJ!$2:$2,0)),0)</f>
        <v/>
      </c>
      <c r="CK951">
        <f>IFERROR(INDEX(ADJ!$A$1:$BZ$1000,MATCH(PAYROLL!D951,ADJ!A$1:A$500,0),MATCH(PAYROLL!CK$2,ADJ!$2:$2,0)),0)</f>
        <v/>
      </c>
      <c r="CL951">
        <f>SUM(CG951:CK951)</f>
        <v/>
      </c>
      <c r="CM951">
        <f>ROUND(SUM(CH951:CK951),0)</f>
        <v/>
      </c>
      <c r="CN951">
        <f>IFERROR(INDEX(CSDA!D$1:D$500,MATCH($CN$2,CSDA!C$1:C$500,0))*INDEX(PIS!V$1:V$500,MATCH(D951,PIS!C$1:C$500))+INDEX(ADJ!$A$1:$BZ$1000,MATCH(PAYROLL!D951,ADJ!A$1:A$500,0),MATCH(PAYROLL!CN$2,ADJ!$2:$2,0)),0)</f>
        <v/>
      </c>
      <c r="CO951">
        <f>IFERROR(INDEX(ADJ!$A$1:$BZ$1000,MATCH(PAYROLL!D951,ADJ!A$1:A$500,0),MATCH(PAYROLL!CO$2,ADJ!$2:$2,0)),0)</f>
        <v/>
      </c>
      <c r="CP951">
        <f>IFERROR(INDEX(ADJ!$A$1:$BZ$1000,MATCH(PAYROLL!D951,ADJ!A$1:A$500,0),MATCH(PAYROLL!CP$2,ADJ!$2:$2,0)),0)</f>
        <v/>
      </c>
      <c r="CQ951">
        <f>BP951-CL951-CI951-CM951-CN951-CO951-CP951-CC951</f>
        <v/>
      </c>
      <c r="CR951">
        <f>IFERROR(IF(RIGHT(INDEX(PIS!O$1:O$500,MATCH(D951,PIS!C$1:C$500,0)),5)="Gross",MIN(U951+V951,VLOOKUP("R700",TSC!B:C,2,0)*VLOOKUP("R101",TSC!B:C,2,0))*(VLOOKUP("T711",TSC!B:C,2,0)+VLOOKUP("T712",TSC!B:C,2,0))%,MIN(T951+V951,VLOOKUP("R700",TSC!B:C,2,0)*VLOOKUP("R101",TSC!B:C,2,0))*(VLOOKUP("T711",TSC!B:C,2,0)+VLOOKUP("T712",TSC!B:C,2,0)+VLOOKUP("R701",TSC!B:C,2,0))%),0)</f>
        <v/>
      </c>
      <c r="CS951">
        <f>IFERROR(IF(RIGHT(INDEX(PIS!O$1:O$500,MATCH(D951,PIS!C$1:C$500,0)),5)="Gross",MIN(U951+V951,VLOOKUP("R700",TSC!B:C,2,0)*VLOOKUP("R101",TSC!B:C,2,0))*(VLOOKUP("T714",TSC!B:C,2,0))%,MIN(T951+V951,VLOOKUP("R700",TSC!B:C,2,0)*VLOOKUP("R101",TSC!B:C,2,0))*(VLOOKUP("T704",TSC!B:C,2,0)+VLOOKUP("T714",TSC!B:C,2,0))%),0)</f>
        <v/>
      </c>
      <c r="CT951">
        <f>IFERROR(IF(RIGHT(INDEX(PIS!O$1:O$500,MATCH(D951,PIS!C$1:C$500,0)),5)="Gross",MIN(U951+V951,VLOOKUP("R700",TSC!B:C,2,0)*VLOOKUP("R101",TSC!B:C,2,0))*VLOOKUP("T705",TSC!B:C,2,0)%,MIN(T951+V951,VLOOKUP("R700",TSC!B:C,2,0)*VLOOKUP("R101",TSC!B:C,2,0))*VLOOKUP("T705",TSC!B:C,2,0)%),0)</f>
        <v/>
      </c>
      <c r="CU951">
        <f>IFERROR(IF(RIGHT(INDEX(PIS!O$1:O$500,MATCH(D951,PIS!C$1:C$500,0)),5)="Gross",MIN(U951+V951,VLOOKUP("R700",TSC!B:C,2,0)*VLOOKUP("R101",TSC!B:C,2,0))*(VLOOKUP("T713",TSC!B:C,2,0))%,MIN(T951+V951,VLOOKUP("R700",TSC!B:C,2,0)*VLOOKUP("R101",TSC!B:C,2,0))*(VLOOKUP("T713",TSC!B:C,2,0))%),0)</f>
        <v/>
      </c>
      <c r="CV951">
        <f>IFERROR(INDEX(ADJ!$A$1:$BZ$1000,MATCH(PAYROLL!D951,ADJ!A$1:A$500,0),MATCH(PAYROLL!CV$2,ADJ!$2:$2,0)),0)</f>
        <v/>
      </c>
      <c r="CW951">
        <f>IFERROR(INDEX(ADJ!$A$1:$BZ$1000,MATCH(PAYROLL!D951,ADJ!A$1:A$500,0),MATCH(PAYROLL!CW$2,ADJ!$2:$2,0)),0)</f>
        <v/>
      </c>
      <c r="CX951">
        <f>SUM(CR951:CW951)</f>
        <v/>
      </c>
      <c r="CY951">
        <f>ROUND(IF(CR951&gt;0,T951+V951*VLOOKUP("R202",TSC!$B$1:$C$500,2,0),0),0)</f>
        <v/>
      </c>
      <c r="CZ951">
        <f>IFERROR(INDEX(CSDA!D$1:D$500,MATCH($CZ$2,CSDA!C$1:C$500,0)),0)</f>
        <v/>
      </c>
      <c r="DA951">
        <f>ROUND(T951*0.7%,0)</f>
        <v/>
      </c>
      <c r="DB951">
        <f>ROUND(T951/12,0)</f>
        <v/>
      </c>
      <c r="DC951">
        <f ref="DC951" t="array">IFERROR(INDEX(CSDA!D$1:D$500,MATCH("Trích giữ"&amp;PAYROLL!DC$2,CSDA!A$1:A$500&amp;CSDA!C$1:C$500,0)),0)</f>
        <v/>
      </c>
      <c r="DD951">
        <f ref="DD951" t="array">IFERROR(INDEX(CSDA!D$1:D$500,MATCH("Trích giữ"&amp;PAYROLL!DD$2,CSDA!A$1:A$500&amp;CSDA!C$1:C$500,0)),0)</f>
        <v/>
      </c>
      <c r="DE951">
        <f ref="DE951" t="array">IFERROR(INDEX(CSDA!D$1:D$500,MATCH("Trích giữ"&amp;PAYROLL!DE$2,CSDA!A$1:A$500&amp;CSDA!C$1:C$500,0)),0)</f>
        <v/>
      </c>
      <c r="DF951">
        <f>IFERROR(INDEX(CSDA!D$1:D$500,MATCH(PAYROLL!DF$2,CSDA!C$1:C$500,0)),0)</f>
        <v/>
      </c>
      <c r="DG951">
        <f ref="DG951" t="array">IFERROR(INDEX(CSDA!D$1:D$500,MATCH("Trích giữ"&amp;PAYROLL!DG$2,CSDA!A$1:A$500&amp;CSDA!C$1:C$500,0)),0)</f>
        <v/>
      </c>
      <c r="DH951">
        <f>ROUND(T951/26,0)</f>
        <v/>
      </c>
      <c r="DI951">
        <f ref="DI951" t="array">IFERROR(INDEX(CSDA!D$1:D$500,MATCH("Trích giữ"&amp;PAYROLL!DI$2,CSDA!A$1:A$500&amp;CSDA!C$1:C$500,0)),0)</f>
        <v/>
      </c>
      <c r="DJ951">
        <f>IF(U951=0,T951*21.5%-BL951,0)</f>
        <v/>
      </c>
      <c r="DK951">
        <f ref="DK951" t="array">IFERROR(INDEX(CSDA!D$1:D$500,MATCH("Trích giữ"&amp;PAYROLL!DK$2,CSDA!A$1:A$500&amp;CSDA!C$1:C$500,0)),0)</f>
        <v/>
      </c>
      <c r="DL951">
        <f>IFERROR(INDEX(CSDA!D$1:D$500,MATCH(PAYROLL!DL$2,CSDA!C$1:C$500,0))/12,0)</f>
        <v/>
      </c>
      <c r="DM951">
        <f>SUM(DB951:DL951)</f>
        <v/>
      </c>
      <c r="DN951">
        <f>IFERROR(INDEX(ADJ!$A$1:$BZ$1000,MATCH(PAYROLL!D951,ADJ!A$1:A$500,0),MATCH(PAYROLL!DN$2,ADJ!$2:$2,0)),0)</f>
        <v/>
      </c>
      <c r="DO951">
        <f>IFERROR(SUM(BP951,DM951:DN951,CX951:DA951)-DT951,0)</f>
        <v/>
      </c>
      <c r="DP951">
        <f ref="DP951" t="array">SUM(BW951*IFERROR(INDEX(CSDA!D$1:D$500,MATCH(BW$2,CSDA!C$1:C$500,0)),0)%,CX951*IFERROR(INDEX(CSDA!D$1:D$500,MATCH(CX$2,CSDA!C$1:C$500,0)),0)%,DA951*IFERROR(INDEX(CSDA!D$1:D$500,MATCH(DA$2,CSDA!C$1:C$500,0)),0)%,DB951*IFERROR(INDEX(CSDA!D$1:D$500,MATCH(DB$2,CSDA!C$1:C$500,0)),0)%,DF951*IFERROR(INDEX(CSDA!D$1:D$500,MATCH("Phí dịch vụ"&amp;PAYROLL!DF$2,CSDA!A$1:A$500&amp;CSDA!C$1:C$500,0)),0)%,DC951*IFERROR(INDEX(CSDA!D$1:D$500,MATCH("Phí dịch vụ"&amp;PAYROLL!DC$2,CSDA!A$1:A$500&amp;CSDA!C$1:C$500,0)),0)%,DH951*IFERROR(INDEX(CSDA!D$1:D$500,MATCH("Phí dịch vụ"&amp;PAYROLL!DH$2,CSDA!A$1:A$500&amp;CSDA!C$1:C$500,0)),0)%,DJ951*IFERROR(INDEX(CSDA!D$1:D$500,MATCH("Phí dịch vụ"&amp;PAYROLL!DJ$2,CSDA!A$1:A$500&amp;CSDA!C$1:C$500,0)),0)%,BN951*IFERROR(INDEX(CSDA!D$1:D$500,MATCH(BN$2,CSDA!C$1:C$500,0)),0)%)-BN951*7%</f>
        <v/>
      </c>
      <c r="DQ951">
        <f>IFERROR(INDEX(ADJ!$A$1:$BZ$1000,MATCH(PAYROLL!D951,ADJ!A$1:A$500,0),MATCH(PAYROLL!DQ$2,ADJ!$2:$2,0)),0)</f>
        <v/>
      </c>
      <c r="DR951">
        <f>IFERROR(INDEX(ADJ!$A$1:$BZ$1000,MATCH(PAYROLL!D951,ADJ!A$1:A$500,0),MATCH(PAYROLL!DR$2,ADJ!$2:$2,0)),0)</f>
        <v/>
      </c>
      <c r="DS951">
        <f>SUM(DP951:DR951)</f>
        <v/>
      </c>
      <c r="DT951">
        <f>EK951</f>
        <v/>
      </c>
      <c r="DU951">
        <f>SUM(DO951:DR951)</f>
        <v/>
      </c>
      <c r="DV951">
        <f>ROUND(DU951*0.1,0)</f>
        <v/>
      </c>
      <c r="DW951">
        <f>DU951+DV951</f>
        <v/>
      </c>
      <c r="DZ951">
        <f>IFERROR(INDEX(ADJ!$A$1:$BZ$1000,MATCH(PAYROLL!$D951,ADJ!A$1:A$500,0),MATCH(PAYROLL!DZ$2,ADJ!$2:$2,0)),0)</f>
        <v/>
      </c>
      <c r="EA951">
        <f>IFERROR(INDEX(ADJ!$A$1:$BZ$1000,MATCH(PAYROLL!$D951,ADJ!A$1:A$500,0),MATCH(PAYROLL!EA$2,ADJ!$2:$2,0)),0)</f>
        <v/>
      </c>
      <c r="EB951">
        <f>IFERROR(INDEX(ADJ!$A$1:$BZ$1000,MATCH(PAYROLL!$D951,ADJ!A$1:A$500,0),MATCH(PAYROLL!EB$2,ADJ!$2:$2,0)),0)</f>
        <v/>
      </c>
      <c r="EC951">
        <f>IFERROR(INDEX(ADJ!$A$1:$BZ$1000,MATCH(PAYROLL!$D951,ADJ!A$1:A$500,0),MATCH(PAYROLL!EC$2,ADJ!$2:$2,0)),0)</f>
        <v/>
      </c>
      <c r="ED951">
        <f>IFERROR(INDEX(ADJ!$A$1:$BZ$1000,MATCH(PAYROLL!$D951,ADJ!A$1:A$500,0),MATCH(PAYROLL!ED$2,ADJ!$2:$2,0)),0)</f>
        <v/>
      </c>
      <c r="EE951">
        <f>IFERROR(INDEX(ADJ!$A$1:$BZ$1000,MATCH(PAYROLL!$D951,ADJ!A$1:A$500,0),MATCH(PAYROLL!EE$2,ADJ!$2:$2,0)),0)</f>
        <v/>
      </c>
      <c r="EF951">
        <f>IFERROR(INDEX(ADJ!$A$1:$BZ$1000,MATCH(PAYROLL!$D951,ADJ!A$1:A$500,0),MATCH(PAYROLL!EF$2,ADJ!$2:$2,0)),0)</f>
        <v/>
      </c>
      <c r="EG951">
        <f>IFERROR(INDEX(ADJ!$A$1:$BZ$1000,MATCH(PAYROLL!$D951,ADJ!A$1:A$500,0),MATCH(PAYROLL!EG$2,ADJ!$2:$2,0)),0)</f>
        <v/>
      </c>
      <c r="EH951">
        <f>IFERROR(INDEX(ADJ!$A$1:$BZ$1000,MATCH(PAYROLL!$D951,ADJ!A$1:A$500,0),MATCH(PAYROLL!EH$2,ADJ!$2:$2,0)),0)</f>
        <v/>
      </c>
      <c r="EI951">
        <f>IFERROR(INDEX(ADJ!$A$1:$BZ$1000,MATCH(PAYROLL!D951,ADJ!A$1:A$500,0),MATCH(PAYROLL!EI$2,ADJ!$2:$2,0)),0)</f>
        <v/>
      </c>
      <c r="EJ951">
        <f>IFERROR(INDEX(ADJ!$A$1:$BZ$1000,MATCH(PAYROLL!$D951,ADJ!A$1:A$500,0),MATCH(PAYROLL!EJ$2,ADJ!$2:$2,0)),0)</f>
        <v/>
      </c>
      <c r="EK951">
        <f>SUM(DZ951:EJ951)</f>
        <v/>
      </c>
    </row>
    <row r="952">
      <c r="A952" t="n">
        <v>950</v>
      </c>
      <c r="B952" t="inlineStr">
        <is>
          <t>Cháng A Thần</t>
        </is>
      </c>
      <c r="D952" t="inlineStr">
        <is>
          <t>152872-01</t>
        </is>
      </c>
      <c r="S952">
        <f>IFERROR(INDEX(PIS!$A$1:$BZ$1000,MATCH($D952,PIS!C$1:C$500,0),MATCH("Lương CB tháng trước",PIS!$1:$1,0)),0)</f>
        <v/>
      </c>
      <c r="T952">
        <f>IFERROR(INDEX(PIS!$A$1:$BZ$1000,MATCH($D952,PIS!C$1:C$500,0),MATCH("Lương CB hiện tại",PIS!$1:$1,0)),0)</f>
        <v/>
      </c>
      <c r="U952">
        <f>IFERROR(INDEX(PIS!$A$1:$BZ$1000,MATCH($D952,PIS!C$1:C$500,0),MATCH("Lương đóng BHBB",PIS!$1:$1,0)),0)</f>
        <v/>
      </c>
      <c r="V952">
        <f>IFERROR(INDEX(PIS!$A$1:$BZ$1000,MATCH($D952,PIS!C$1:C$500,0),MATCH(V$2,PIS!$2:$2,0)),0)</f>
        <v/>
      </c>
      <c r="W952">
        <f>IFERROR(INDEX(PIS!$A$1:$BZ$1000,MATCH($D952,PIS!C$1:C$500,0),MATCH(W$2,PIS!$2:$2,0)),0)</f>
        <v/>
      </c>
      <c r="X952">
        <f>IFERROR(INDEX(PIS!$A$1:$BZ$1000,MATCH($D952,PIS!C$1:C$500,0),MATCH(X$2,PIS!$2:$2,0)),0)</f>
        <v/>
      </c>
      <c r="Y952">
        <f>IFERROR(INDEX(PIS!$A$1:$BZ$1000,MATCH($D952,PIS!C$1:C$500,0),MATCH(Y$2,PIS!$2:$2,0)),0)</f>
        <v/>
      </c>
      <c r="Z952">
        <f>IFERROR(INDEX(PIS!$A$1:$BZ$1000,MATCH($D952,PIS!C$1:C$500,0),MATCH(Z$2,PIS!$2:$2,0)),0)</f>
        <v/>
      </c>
      <c r="AA952">
        <f>IFERROR(INDEX(PIS!$A$1:$BZ$1000,MATCH($D952,PIS!C$1:C$500,0),MATCH(AA$2,PIS!$2:$2,0)),0)</f>
        <v/>
      </c>
      <c r="AB952">
        <f>IFERROR(INDEX(PIS!$A$1:$BZ$1000,MATCH($D952,PIS!C$1:C$500,0),MATCH(AB$2,PIS!$2:$2,0)),0)</f>
        <v/>
      </c>
      <c r="AC952">
        <f>SUM(V952:AB952)</f>
        <v/>
      </c>
      <c r="AD952">
        <f>IFERROR(INDEX(TIMESHEET!$A$1:$AI$5000,MATCH($D952,TIMESHEET!A$1:A$500,0),MATCH("T100",TIMESHEET!$2:$2,0))-2,0)</f>
        <v/>
      </c>
      <c r="AE952">
        <f>IFERROR(INDEX(TIMESHEET!$A$1:$AI$5000,MATCH($D952,TIMESHEET!A$1:A$500,0),MATCH("T202",TIMESHEET!$2:$2,0)),0)</f>
        <v/>
      </c>
      <c r="AF952">
        <f>IFERROR(INDEX(TIMESHEET!$A$1:$AI$5000,MATCH($D952,TIMESHEET!A$1:A$500,0),MATCH("T302",TIMESHEET!$2:$2,0)),0)</f>
        <v/>
      </c>
      <c r="AG952">
        <f>IFERROR(INDEX(TIMESHEET!$A$1:$AI$5000,MATCH($D952,TIMESHEET!A$1:A$500,0),MATCH("T406",TIMESHEET!$2:$2,0)),0)</f>
        <v/>
      </c>
      <c r="AH952">
        <f>AE952+AG952</f>
        <v/>
      </c>
      <c r="AI952">
        <f>IFERROR(INDEX(TIMESHEET!$A$1:$AI$5000,MATCH($D952,TIMESHEET!A$1:A$500,0),MATCH("T701",TIMESHEET!$2:$2,0)),0)</f>
        <v/>
      </c>
      <c r="AJ952">
        <f>IFERROR(INDEX(TIMESHEET!$A$1:$AI$5000,MATCH($D952,TIMESHEET!B$1:B$500,0),MATCH("T320",TIMESHEET!$2:$2,0)),0)</f>
        <v/>
      </c>
      <c r="AK952">
        <f>IFERROR(IF(LEFT(INDEX(PIS!O$1:O$500,MATCH(D952,PIS!C$1:C$500)),1)="M",T952/AD952*SUM(AE952:AG952),T952*AD952),0)</f>
        <v/>
      </c>
      <c r="AL952">
        <f>IFERROR(INDEX(ADJ!$A$1:$BZ$1000,MATCH(PAYROLL!D952,ADJ!A$1:A$500,0),MATCH(PAYROLL!AL$2,ADJ!$2:$2,0)),0)</f>
        <v/>
      </c>
      <c r="AM952">
        <f>SUM(AK952:AL952)</f>
        <v/>
      </c>
      <c r="AN952">
        <f>IFERROR(ROUND(V952/$AD952*$AH952,0),0)</f>
        <v/>
      </c>
      <c r="AO952">
        <f>IFERROR(ROUND(W952/$AD952*$AH952,0),0)</f>
        <v/>
      </c>
      <c r="AP952">
        <f>IFERROR(ROUND(X952/$AD952*$AE952,0),0)</f>
        <v/>
      </c>
      <c r="AQ952">
        <f>IFERROR(ROUND(Y952/$AD952*$AH952,0),0)</f>
        <v/>
      </c>
      <c r="AR952">
        <f>IFERROR(ROUND(Z952/$AD952*$AH952,0),0)</f>
        <v/>
      </c>
      <c r="AS952">
        <f>IFERROR(ROUND(AA952/$AD952*$AH952,0),0)</f>
        <v/>
      </c>
      <c r="AT952">
        <f>IFERROR(IF((AE952+AF952+AG952)&gt;13,AB952,ROUND(AB952/AD952*AH952,0)),0)</f>
        <v/>
      </c>
      <c r="AU952">
        <f>IFERROR(INDEX(ADJ!$A$1:$BZ$1000,MATCH(PAYROLL!D952,ADJ!A$1:A$500,0),MATCH(PAYROLL!AU$2,ADJ!$2:$2,0)),0)</f>
        <v/>
      </c>
      <c r="AV952">
        <f>ROUND(SUM(AN952:AU952),0)</f>
        <v/>
      </c>
      <c r="AW952">
        <f>IFERROR(INDEX(TIMESHEET!$A$1:$AI$5000,MATCH(PAYROLL!D952,TIMESHEET!A$1:A$500,0),MATCH("T620",TIMESHEET!$2:$2,0)),0)</f>
        <v/>
      </c>
      <c r="AX952">
        <f>IFERROR(INDEX(TIMESHEET!$A$1:$AI$5000,MATCH(PAYROLL!D952,TIMESHEET!A$1:A$500,0),MATCH("T601",TIMESHEET!$2:$2,0)),0)</f>
        <v/>
      </c>
      <c r="AY952">
        <f>IFERROR(INDEX(TIMESHEET!$A$1:$AI$5000,MATCH(PAYROLL!D952,TIMESHEET!A$1:A$500,0),MATCH("T602",TIMESHEET!$2:$2,0)),0)</f>
        <v/>
      </c>
      <c r="AZ952">
        <f>IFERROR(INDEX(TIMESHEET!$A$1:$AI$5000,MATCH(PAYROLL!D952,TIMESHEET!A$1:A$500,0),MATCH("T603",TIMESHEET!$2:$2,0)),0)</f>
        <v/>
      </c>
      <c r="BA952">
        <f>IFERROR(INDEX(TIMESHEET!$A$1:$AI$5000,MATCH(PAYROLL!D952,TIMESHEET!A$1:A$500,0),MATCH("T611",TIMESHEET!$2:$2,0)),0)</f>
        <v/>
      </c>
      <c r="BB952">
        <f>IFERROR(INDEX(TIMESHEET!$A$1:$AI$5000,MATCH(PAYROLL!D952,TIMESHEET!A$1:A$500,0),MATCH("T612",TIMESHEET!$2:$2,0)),0)</f>
        <v/>
      </c>
      <c r="BC952">
        <f>IFERROR(INDEX(TIMESHEET!$A$1:$AI$5000,MATCH(PAYROLL!D952,TIMESHEET!A$1:A$500,0),MATCH("T613",TIMESHEET!$2:$2,0)),0)</f>
        <v/>
      </c>
      <c r="BD952">
        <f>IFERROR(INDEX(TIMESHEET!$A$1:$AI$5000,MATCH(PAYROLL!D952,TIMESHEET!A$1:A$500,0),MATCH("T500",TIMESHEET!$2:$2,0)),0)</f>
        <v/>
      </c>
      <c r="BE952">
        <f>IFERROR(IF(LEFT(INDEX(PIS!O$1:O$500,MATCH(D952,PIS!C$1:C$500)),1)="M",T952/AD952/8*(AW952+AX952*1.5+AY952*2+AZ952*3+BA952*2.1+BB952*2.7+BC952*3.9+BD952*0.3),T952/8*(AW952+AX952*1.5+AY952*2+AZ952*3+BA952*2.1+BB952*2.7+BC952*3.9+BD952*0.3)),0)</f>
        <v/>
      </c>
      <c r="BF952">
        <f>IFERROR(INDEX(ADJ!$A$1:$BZ$1000,MATCH(PAYROLL!$D952,ADJ!A$1:A$500,0),MATCH(PAYROLL!BF$2,ADJ!$2:$2,0)),0)</f>
        <v/>
      </c>
      <c r="BG952">
        <f>IFERROR(INDEX(ADJ!$A$1:$BZ$1000,MATCH(PAYROLL!D952,ADJ!A$1:A$500,0),MATCH(PAYROLL!BG$2,ADJ!$2:$2,0)),0)</f>
        <v/>
      </c>
      <c r="BH952">
        <f>IFERROR(INDEX(ADJ!$A$1:$BZ$1000,MATCH(PAYROLL!D952,ADJ!A$1:A$500,0),MATCH(PAYROLL!BH$2,ADJ!$2:$2,0)),0)</f>
        <v/>
      </c>
      <c r="BI952">
        <f>IFERROR(INDEX(ADJ!$A$1:$BZ$1000,MATCH(PAYROLL!D952,ADJ!A$1:A$500,0),MATCH(PAYROLL!BI$2,ADJ!$2:$2,0)),0)</f>
        <v/>
      </c>
      <c r="BJ952">
        <f>IFERROR(INDEX(ADJ!$A$1:$BZ$1000,MATCH(PAYROLL!D952,ADJ!A$1:A$500,0),MATCH(PAYROLL!BJ$2,ADJ!$2:$2,0)),0)</f>
        <v/>
      </c>
      <c r="BK952">
        <f>SUM(BF952:BJ952)</f>
        <v/>
      </c>
      <c r="BL952">
        <f>IFERROR(INDEX(ADJ!$A$1:$BZ$1000,MATCH(PAYROLL!D952,ADJ!A$1:A$500,0),MATCH(PAYROLL!BL$2,ADJ!$2:$2,0)),0)</f>
        <v/>
      </c>
      <c r="BM952">
        <f>IFERROR(INDEX(ADJ!$A$1:$BZ$1000,MATCH(PAYROLL!D952,ADJ!A$1:A$500,0),MATCH(PAYROLL!BM$2,ADJ!$2:$2,0)),0)</f>
        <v/>
      </c>
      <c r="BN952">
        <f>IFERROR(INDEX(ADJ!$A$1:$BZ$1000,MATCH(PAYROLL!D952,ADJ!A$1:A$500,0),MATCH(PAYROLL!BN$2,ADJ!$2:$2,0)),0)</f>
        <v/>
      </c>
      <c r="BO952">
        <f>IFERROR(INDEX(ADJ!$A$1:$BZ$1000,MATCH(PAYROLL!D952,ADJ!A$1:A$500,0),MATCH(PAYROLL!BO$2,ADJ!$2:$2,0)),0)</f>
        <v/>
      </c>
      <c r="BP952">
        <f>SUM(AM952,AV952,BE952,BK952,BL952:BO952)</f>
        <v/>
      </c>
      <c r="BQ952">
        <f>BO952</f>
        <v/>
      </c>
      <c r="BR952">
        <f>IFERROR(ROUND(IF(LEFT(INDEX(PIS!O$1:O$500,MATCH(D952,PIS!C$1:C$500)),1)="D",T952/8*(BD952*0.3),IF(LEFT(INDEX(PIS!O$1:O$500,MATCH(D952,PIS!C$1:C$500)),1)="H",T952*($BD952*0.3),T952/$AD952/8*($BD952*0.3))),0),0)</f>
        <v/>
      </c>
      <c r="BS952">
        <f>IF(AP952&lt;1,0,MIN(AP952,730000))</f>
        <v/>
      </c>
      <c r="BT952">
        <f>IFERROR(ROUND((BE952-SUM(AW952:BC952)*T952/AD952/8),0)-BR952,0)</f>
        <v/>
      </c>
      <c r="BU952">
        <f>AO952</f>
        <v/>
      </c>
      <c r="BV952">
        <f>SUM(BQ952:BU952)</f>
        <v/>
      </c>
      <c r="BW952">
        <f>BP952-BV952</f>
        <v/>
      </c>
      <c r="BX952">
        <f>IFERROR(IF(RIGHT(INDEX(PIS!O$1:O$500,MATCH(D952,PIS!C$1:C$500)),5)="Gross",MIN(U952+V952,VLOOKUP("R700",TSC!B:C,2,0)*VLOOKUP("R101",TSC!B:C,2,0))*VLOOKUP("R701",TSC!B:C,2,0)%,0),0)</f>
        <v/>
      </c>
      <c r="BY952">
        <f>IFERROR(IF(RIGHT(INDEX(PIS!O$1:O$500,MATCH(D952,PIS!C$1:C$500)),5)="Gross",MIN(U952+V952,VLOOKUP("R700",TSC!B:C,2,0)*VLOOKUP("R101",TSC!B:C,2,0))*VLOOKUP("T704",TSC!B:C,2,0)%,0),0)</f>
        <v/>
      </c>
      <c r="BZ952">
        <f>IFERROR(IF(RIGHT(INDEX(PIS!O$1:O$500,MATCH(D952,PIS!C$1:C$500)),5)="Gross",MIN(U952+V952,VLOOKUP("R700",TSC!B:C,2,0)*VLOOKUP("1",TSC!F:G,2,0))*VLOOKUP("T705",TSC!B:C,2,0)%,0),0)</f>
        <v/>
      </c>
      <c r="CA952">
        <f>IFERROR(INDEX(ADJ!$A$1:$BZ$1000,MATCH(PAYROLL!D952,ADJ!A$1:A$500,0),MATCH(PAYROLL!CA$2,ADJ!$2:$2,0)),0)</f>
        <v/>
      </c>
      <c r="CB952">
        <f>IFERROR(INDEX(ADJ!$A$1:$BZ$1000,MATCH(PAYROLL!D952,ADJ!A$1:A$500,0),MATCH(PAYROLL!CB$2,ADJ!$2:$2,0)),0)</f>
        <v/>
      </c>
      <c r="CC952">
        <f>SUM(BX952:CB952)</f>
        <v/>
      </c>
      <c r="CD952">
        <f>IFERROR(INDEX(PIS!$A$1:$BZ$1000,MATCH(PAYROLL!D952,PIS!C$1:C$500,0),MATCH(PAYROLL!CD$1,PIS!$1:$1,0)),0)</f>
        <v/>
      </c>
      <c r="CE952">
        <f>IFERROR(IF(OR(INDEX(PIS!P$1:P$500,MATCH(D952,PIS!C$1:C$500,0))="LT2",INDEX(PIS!P$1:P$500,MATCH(D952,PIS!C$1:C$500,0))="P10"),0,SUM(CC952,CD952*VLOOKUP("R601",TSC!B:C,2,0),VLOOKUP("R602",TSC!B:C,2,0))),0)</f>
        <v/>
      </c>
      <c r="CF952">
        <f>MAX(BW952-CE952,0)</f>
        <v/>
      </c>
      <c r="CG952">
        <f>IFERROR(IF(OR(RIGHT(INDEX(PIS!P$1:P$500,MATCH(D952,PIS!C$1:C$500)),5)="P10",RIGHT(INDEX(PIS!P$1:P$500,MATCH(D952,PIS!C$1:C$500)),5)="CK"),0,IF(CF952&lt;=5000000,CF952*5%,IF(CF952&lt;=10000000,CF952*10%-250000,IF(CF952&lt;=18000000,CF952*15%-750000,IF(CF952&lt;=32000000,CF952*20%-1650000,IF(CF952&lt;=52000000,CF952*25%-3250000,IF(CF952&lt;=80000000,BH952*30%-5850000,CF952*35%-9850000))))))),0)</f>
        <v/>
      </c>
      <c r="CH952">
        <f>IFERROR(IF(OR(INDEX(PIS!P$1:P$500,MATCH(D952,PIS!C$1:C$500))="LT",INDEX(PIS!P$1:P$500,MATCH(D952,PIS!C$1:C$500))="CK"),0,IF(CF952&lt;2000000,0,CF952*10%)),0)</f>
        <v/>
      </c>
      <c r="CI952">
        <f>IFERROR(INDEX(ADJ!$A$1:$BZ$1000,MATCH(PAYROLL!D952,ADJ!A$1:A$500,0),MATCH(PAYROLL!CI$2,ADJ!$2:$2,0)),0)</f>
        <v/>
      </c>
      <c r="CJ952">
        <f>IFERROR(INDEX(ADJ!$A$1:$BZ$1000,MATCH(PAYROLL!D952,ADJ!A$1:A$500,0),MATCH(PAYROLL!CJ$2,ADJ!$2:$2,0)),0)</f>
        <v/>
      </c>
      <c r="CK952">
        <f>IFERROR(INDEX(ADJ!$A$1:$BZ$1000,MATCH(PAYROLL!D952,ADJ!A$1:A$500,0),MATCH(PAYROLL!CK$2,ADJ!$2:$2,0)),0)</f>
        <v/>
      </c>
      <c r="CL952">
        <f>SUM(CG952:CK952)</f>
        <v/>
      </c>
      <c r="CM952">
        <f>ROUND(SUM(CH952:CK952),0)</f>
        <v/>
      </c>
      <c r="CN952">
        <f>IFERROR(INDEX(CSDA!D$1:D$500,MATCH($CN$2,CSDA!C$1:C$500,0))*INDEX(PIS!V$1:V$500,MATCH(D952,PIS!C$1:C$500))+INDEX(ADJ!$A$1:$BZ$1000,MATCH(PAYROLL!D952,ADJ!A$1:A$500,0),MATCH(PAYROLL!CN$2,ADJ!$2:$2,0)),0)</f>
        <v/>
      </c>
      <c r="CO952">
        <f>IFERROR(INDEX(ADJ!$A$1:$BZ$1000,MATCH(PAYROLL!D952,ADJ!A$1:A$500,0),MATCH(PAYROLL!CO$2,ADJ!$2:$2,0)),0)</f>
        <v/>
      </c>
      <c r="CP952">
        <f>IFERROR(INDEX(ADJ!$A$1:$BZ$1000,MATCH(PAYROLL!D952,ADJ!A$1:A$500,0),MATCH(PAYROLL!CP$2,ADJ!$2:$2,0)),0)</f>
        <v/>
      </c>
      <c r="CQ952">
        <f>BP952-CL952-CI952-CM952-CN952-CO952-CP952-CC952</f>
        <v/>
      </c>
      <c r="CR952">
        <f>IFERROR(IF(RIGHT(INDEX(PIS!O$1:O$500,MATCH(D952,PIS!C$1:C$500,0)),5)="Gross",MIN(U952+V952,VLOOKUP("R700",TSC!B:C,2,0)*VLOOKUP("R101",TSC!B:C,2,0))*(VLOOKUP("T711",TSC!B:C,2,0)+VLOOKUP("T712",TSC!B:C,2,0))%,MIN(T952+V952,VLOOKUP("R700",TSC!B:C,2,0)*VLOOKUP("R101",TSC!B:C,2,0))*(VLOOKUP("T711",TSC!B:C,2,0)+VLOOKUP("T712",TSC!B:C,2,0)+VLOOKUP("R701",TSC!B:C,2,0))%),0)</f>
        <v/>
      </c>
      <c r="CS952">
        <f>IFERROR(IF(RIGHT(INDEX(PIS!O$1:O$500,MATCH(D952,PIS!C$1:C$500,0)),5)="Gross",MIN(U952+V952,VLOOKUP("R700",TSC!B:C,2,0)*VLOOKUP("R101",TSC!B:C,2,0))*(VLOOKUP("T714",TSC!B:C,2,0))%,MIN(T952+V952,VLOOKUP("R700",TSC!B:C,2,0)*VLOOKUP("R101",TSC!B:C,2,0))*(VLOOKUP("T704",TSC!B:C,2,0)+VLOOKUP("T714",TSC!B:C,2,0))%),0)</f>
        <v/>
      </c>
      <c r="CT952">
        <f>IFERROR(IF(RIGHT(INDEX(PIS!O$1:O$500,MATCH(D952,PIS!C$1:C$500,0)),5)="Gross",MIN(U952+V952,VLOOKUP("R700",TSC!B:C,2,0)*VLOOKUP("R101",TSC!B:C,2,0))*VLOOKUP("T705",TSC!B:C,2,0)%,MIN(T952+V952,VLOOKUP("R700",TSC!B:C,2,0)*VLOOKUP("R101",TSC!B:C,2,0))*VLOOKUP("T705",TSC!B:C,2,0)%),0)</f>
        <v/>
      </c>
      <c r="CU952">
        <f>IFERROR(IF(RIGHT(INDEX(PIS!O$1:O$500,MATCH(D952,PIS!C$1:C$500,0)),5)="Gross",MIN(U952+V952,VLOOKUP("R700",TSC!B:C,2,0)*VLOOKUP("R101",TSC!B:C,2,0))*(VLOOKUP("T713",TSC!B:C,2,0))%,MIN(T952+V952,VLOOKUP("R700",TSC!B:C,2,0)*VLOOKUP("R101",TSC!B:C,2,0))*(VLOOKUP("T713",TSC!B:C,2,0))%),0)</f>
        <v/>
      </c>
      <c r="CV952">
        <f>IFERROR(INDEX(ADJ!$A$1:$BZ$1000,MATCH(PAYROLL!D952,ADJ!A$1:A$500,0),MATCH(PAYROLL!CV$2,ADJ!$2:$2,0)),0)</f>
        <v/>
      </c>
      <c r="CW952">
        <f>IFERROR(INDEX(ADJ!$A$1:$BZ$1000,MATCH(PAYROLL!D952,ADJ!A$1:A$500,0),MATCH(PAYROLL!CW$2,ADJ!$2:$2,0)),0)</f>
        <v/>
      </c>
      <c r="CX952">
        <f>SUM(CR952:CW952)</f>
        <v/>
      </c>
      <c r="CY952">
        <f>ROUND(IF(CR952&gt;0,T952+V952*VLOOKUP("R202",TSC!$B$1:$C$500,2,0),0),0)</f>
        <v/>
      </c>
      <c r="CZ952">
        <f>IFERROR(INDEX(CSDA!D$1:D$500,MATCH($CZ$2,CSDA!C$1:C$500,0)),0)</f>
        <v/>
      </c>
      <c r="DA952">
        <f>ROUND(T952*0.7%,0)</f>
        <v/>
      </c>
      <c r="DB952">
        <f>ROUND(T952/12,0)</f>
        <v/>
      </c>
      <c r="DC952">
        <f ref="DC952" t="array">IFERROR(INDEX(CSDA!D$1:D$500,MATCH("Trích giữ"&amp;PAYROLL!DC$2,CSDA!A$1:A$500&amp;CSDA!C$1:C$500,0)),0)</f>
        <v/>
      </c>
      <c r="DD952">
        <f ref="DD952" t="array">IFERROR(INDEX(CSDA!D$1:D$500,MATCH("Trích giữ"&amp;PAYROLL!DD$2,CSDA!A$1:A$500&amp;CSDA!C$1:C$500,0)),0)</f>
        <v/>
      </c>
      <c r="DE952">
        <f ref="DE952" t="array">IFERROR(INDEX(CSDA!D$1:D$500,MATCH("Trích giữ"&amp;PAYROLL!DE$2,CSDA!A$1:A$500&amp;CSDA!C$1:C$500,0)),0)</f>
        <v/>
      </c>
      <c r="DF952">
        <f>IFERROR(INDEX(CSDA!D$1:D$500,MATCH(PAYROLL!DF$2,CSDA!C$1:C$500,0)),0)</f>
        <v/>
      </c>
      <c r="DG952">
        <f ref="DG952" t="array">IFERROR(INDEX(CSDA!D$1:D$500,MATCH("Trích giữ"&amp;PAYROLL!DG$2,CSDA!A$1:A$500&amp;CSDA!C$1:C$500,0)),0)</f>
        <v/>
      </c>
      <c r="DH952">
        <f>ROUND(T952/26,0)</f>
        <v/>
      </c>
      <c r="DI952">
        <f ref="DI952" t="array">IFERROR(INDEX(CSDA!D$1:D$500,MATCH("Trích giữ"&amp;PAYROLL!DI$2,CSDA!A$1:A$500&amp;CSDA!C$1:C$500,0)),0)</f>
        <v/>
      </c>
      <c r="DJ952">
        <f>IF(U952=0,T952*21.5%-BL952,0)</f>
        <v/>
      </c>
      <c r="DK952">
        <f ref="DK952" t="array">IFERROR(INDEX(CSDA!D$1:D$500,MATCH("Trích giữ"&amp;PAYROLL!DK$2,CSDA!A$1:A$500&amp;CSDA!C$1:C$500,0)),0)</f>
        <v/>
      </c>
      <c r="DL952">
        <f>IFERROR(INDEX(CSDA!D$1:D$500,MATCH(PAYROLL!DL$2,CSDA!C$1:C$500,0))/12,0)</f>
        <v/>
      </c>
      <c r="DM952">
        <f>SUM(DB952:DL952)</f>
        <v/>
      </c>
      <c r="DN952">
        <f>IFERROR(INDEX(ADJ!$A$1:$BZ$1000,MATCH(PAYROLL!D952,ADJ!A$1:A$500,0),MATCH(PAYROLL!DN$2,ADJ!$2:$2,0)),0)</f>
        <v/>
      </c>
      <c r="DO952">
        <f>IFERROR(SUM(BP952,DM952:DN952,CX952:DA952)-DT952,0)</f>
        <v/>
      </c>
      <c r="DP952">
        <f ref="DP952" t="array">SUM(BW952*IFERROR(INDEX(CSDA!D$1:D$500,MATCH(BW$2,CSDA!C$1:C$500,0)),0)%,CX952*IFERROR(INDEX(CSDA!D$1:D$500,MATCH(CX$2,CSDA!C$1:C$500,0)),0)%,DA952*IFERROR(INDEX(CSDA!D$1:D$500,MATCH(DA$2,CSDA!C$1:C$500,0)),0)%,DB952*IFERROR(INDEX(CSDA!D$1:D$500,MATCH(DB$2,CSDA!C$1:C$500,0)),0)%,DF952*IFERROR(INDEX(CSDA!D$1:D$500,MATCH("Phí dịch vụ"&amp;PAYROLL!DF$2,CSDA!A$1:A$500&amp;CSDA!C$1:C$500,0)),0)%,DC952*IFERROR(INDEX(CSDA!D$1:D$500,MATCH("Phí dịch vụ"&amp;PAYROLL!DC$2,CSDA!A$1:A$500&amp;CSDA!C$1:C$500,0)),0)%,DH952*IFERROR(INDEX(CSDA!D$1:D$500,MATCH("Phí dịch vụ"&amp;PAYROLL!DH$2,CSDA!A$1:A$500&amp;CSDA!C$1:C$500,0)),0)%,DJ952*IFERROR(INDEX(CSDA!D$1:D$500,MATCH("Phí dịch vụ"&amp;PAYROLL!DJ$2,CSDA!A$1:A$500&amp;CSDA!C$1:C$500,0)),0)%,BN952*IFERROR(INDEX(CSDA!D$1:D$500,MATCH(BN$2,CSDA!C$1:C$500,0)),0)%)-BN952*7%</f>
        <v/>
      </c>
      <c r="DQ952">
        <f>IFERROR(INDEX(ADJ!$A$1:$BZ$1000,MATCH(PAYROLL!D952,ADJ!A$1:A$500,0),MATCH(PAYROLL!DQ$2,ADJ!$2:$2,0)),0)</f>
        <v/>
      </c>
      <c r="DR952">
        <f>IFERROR(INDEX(ADJ!$A$1:$BZ$1000,MATCH(PAYROLL!D952,ADJ!A$1:A$500,0),MATCH(PAYROLL!DR$2,ADJ!$2:$2,0)),0)</f>
        <v/>
      </c>
      <c r="DS952">
        <f>SUM(DP952:DR952)</f>
        <v/>
      </c>
      <c r="DT952">
        <f>EK952</f>
        <v/>
      </c>
      <c r="DU952">
        <f>SUM(DO952:DR952)</f>
        <v/>
      </c>
      <c r="DV952">
        <f>ROUND(DU952*0.1,0)</f>
        <v/>
      </c>
      <c r="DW952">
        <f>DU952+DV952</f>
        <v/>
      </c>
      <c r="DZ952">
        <f>IFERROR(INDEX(ADJ!$A$1:$BZ$1000,MATCH(PAYROLL!$D952,ADJ!A$1:A$500,0),MATCH(PAYROLL!DZ$2,ADJ!$2:$2,0)),0)</f>
        <v/>
      </c>
      <c r="EA952">
        <f>IFERROR(INDEX(ADJ!$A$1:$BZ$1000,MATCH(PAYROLL!$D952,ADJ!A$1:A$500,0),MATCH(PAYROLL!EA$2,ADJ!$2:$2,0)),0)</f>
        <v/>
      </c>
      <c r="EB952">
        <f>IFERROR(INDEX(ADJ!$A$1:$BZ$1000,MATCH(PAYROLL!$D952,ADJ!A$1:A$500,0),MATCH(PAYROLL!EB$2,ADJ!$2:$2,0)),0)</f>
        <v/>
      </c>
      <c r="EC952">
        <f>IFERROR(INDEX(ADJ!$A$1:$BZ$1000,MATCH(PAYROLL!$D952,ADJ!A$1:A$500,0),MATCH(PAYROLL!EC$2,ADJ!$2:$2,0)),0)</f>
        <v/>
      </c>
      <c r="ED952">
        <f>IFERROR(INDEX(ADJ!$A$1:$BZ$1000,MATCH(PAYROLL!$D952,ADJ!A$1:A$500,0),MATCH(PAYROLL!ED$2,ADJ!$2:$2,0)),0)</f>
        <v/>
      </c>
      <c r="EE952">
        <f>IFERROR(INDEX(ADJ!$A$1:$BZ$1000,MATCH(PAYROLL!$D952,ADJ!A$1:A$500,0),MATCH(PAYROLL!EE$2,ADJ!$2:$2,0)),0)</f>
        <v/>
      </c>
      <c r="EF952">
        <f>IFERROR(INDEX(ADJ!$A$1:$BZ$1000,MATCH(PAYROLL!$D952,ADJ!A$1:A$500,0),MATCH(PAYROLL!EF$2,ADJ!$2:$2,0)),0)</f>
        <v/>
      </c>
      <c r="EG952">
        <f>IFERROR(INDEX(ADJ!$A$1:$BZ$1000,MATCH(PAYROLL!$D952,ADJ!A$1:A$500,0),MATCH(PAYROLL!EG$2,ADJ!$2:$2,0)),0)</f>
        <v/>
      </c>
      <c r="EH952">
        <f>IFERROR(INDEX(ADJ!$A$1:$BZ$1000,MATCH(PAYROLL!$D952,ADJ!A$1:A$500,0),MATCH(PAYROLL!EH$2,ADJ!$2:$2,0)),0)</f>
        <v/>
      </c>
      <c r="EI952">
        <f>IFERROR(INDEX(ADJ!$A$1:$BZ$1000,MATCH(PAYROLL!D952,ADJ!A$1:A$500,0),MATCH(PAYROLL!EI$2,ADJ!$2:$2,0)),0)</f>
        <v/>
      </c>
      <c r="EJ952">
        <f>IFERROR(INDEX(ADJ!$A$1:$BZ$1000,MATCH(PAYROLL!$D952,ADJ!A$1:A$500,0),MATCH(PAYROLL!EJ$2,ADJ!$2:$2,0)),0)</f>
        <v/>
      </c>
      <c r="EK952">
        <f>SUM(DZ952:EJ952)</f>
        <v/>
      </c>
    </row>
    <row r="953">
      <c r="A953" t="n">
        <v>951</v>
      </c>
      <c r="B953" t="inlineStr">
        <is>
          <t>Cao Thị Hạnh</t>
        </is>
      </c>
      <c r="D953" t="inlineStr">
        <is>
          <t>152990-01</t>
        </is>
      </c>
      <c r="S953">
        <f>IFERROR(INDEX(PIS!$A$1:$BZ$1000,MATCH($D953,PIS!C$1:C$500,0),MATCH("Lương CB tháng trước",PIS!$1:$1,0)),0)</f>
        <v/>
      </c>
      <c r="T953">
        <f>IFERROR(INDEX(PIS!$A$1:$BZ$1000,MATCH($D953,PIS!C$1:C$500,0),MATCH("Lương CB hiện tại",PIS!$1:$1,0)),0)</f>
        <v/>
      </c>
      <c r="U953">
        <f>IFERROR(INDEX(PIS!$A$1:$BZ$1000,MATCH($D953,PIS!C$1:C$500,0),MATCH("Lương đóng BHBB",PIS!$1:$1,0)),0)</f>
        <v/>
      </c>
      <c r="V953">
        <f>IFERROR(INDEX(PIS!$A$1:$BZ$1000,MATCH($D953,PIS!C$1:C$500,0),MATCH(V$2,PIS!$2:$2,0)),0)</f>
        <v/>
      </c>
      <c r="W953">
        <f>IFERROR(INDEX(PIS!$A$1:$BZ$1000,MATCH($D953,PIS!C$1:C$500,0),MATCH(W$2,PIS!$2:$2,0)),0)</f>
        <v/>
      </c>
      <c r="X953">
        <f>IFERROR(INDEX(PIS!$A$1:$BZ$1000,MATCH($D953,PIS!C$1:C$500,0),MATCH(X$2,PIS!$2:$2,0)),0)</f>
        <v/>
      </c>
      <c r="Y953">
        <f>IFERROR(INDEX(PIS!$A$1:$BZ$1000,MATCH($D953,PIS!C$1:C$500,0),MATCH(Y$2,PIS!$2:$2,0)),0)</f>
        <v/>
      </c>
      <c r="Z953">
        <f>IFERROR(INDEX(PIS!$A$1:$BZ$1000,MATCH($D953,PIS!C$1:C$500,0),MATCH(Z$2,PIS!$2:$2,0)),0)</f>
        <v/>
      </c>
      <c r="AA953">
        <f>IFERROR(INDEX(PIS!$A$1:$BZ$1000,MATCH($D953,PIS!C$1:C$500,0),MATCH(AA$2,PIS!$2:$2,0)),0)</f>
        <v/>
      </c>
      <c r="AB953">
        <f>IFERROR(INDEX(PIS!$A$1:$BZ$1000,MATCH($D953,PIS!C$1:C$500,0),MATCH(AB$2,PIS!$2:$2,0)),0)</f>
        <v/>
      </c>
      <c r="AC953">
        <f>SUM(V953:AB953)</f>
        <v/>
      </c>
      <c r="AD953">
        <f>IFERROR(INDEX(TIMESHEET!$A$1:$AI$5000,MATCH($D953,TIMESHEET!A$1:A$500,0),MATCH("T100",TIMESHEET!$2:$2,0))-2,0)</f>
        <v/>
      </c>
      <c r="AE953">
        <f>IFERROR(INDEX(TIMESHEET!$A$1:$AI$5000,MATCH($D953,TIMESHEET!A$1:A$500,0),MATCH("T202",TIMESHEET!$2:$2,0)),0)</f>
        <v/>
      </c>
      <c r="AF953">
        <f>IFERROR(INDEX(TIMESHEET!$A$1:$AI$5000,MATCH($D953,TIMESHEET!A$1:A$500,0),MATCH("T302",TIMESHEET!$2:$2,0)),0)</f>
        <v/>
      </c>
      <c r="AG953">
        <f>IFERROR(INDEX(TIMESHEET!$A$1:$AI$5000,MATCH($D953,TIMESHEET!A$1:A$500,0),MATCH("T406",TIMESHEET!$2:$2,0)),0)</f>
        <v/>
      </c>
      <c r="AH953">
        <f>AE953+AG953</f>
        <v/>
      </c>
      <c r="AI953">
        <f>IFERROR(INDEX(TIMESHEET!$A$1:$AI$5000,MATCH($D953,TIMESHEET!A$1:A$500,0),MATCH("T701",TIMESHEET!$2:$2,0)),0)</f>
        <v/>
      </c>
      <c r="AJ953">
        <f>IFERROR(INDEX(TIMESHEET!$A$1:$AI$5000,MATCH($D953,TIMESHEET!B$1:B$500,0),MATCH("T320",TIMESHEET!$2:$2,0)),0)</f>
        <v/>
      </c>
      <c r="AK953">
        <f>IFERROR(IF(LEFT(INDEX(PIS!O$1:O$500,MATCH(D953,PIS!C$1:C$500)),1)="M",T953/AD953*SUM(AE953:AG953),T953*AD953),0)</f>
        <v/>
      </c>
      <c r="AL953">
        <f>IFERROR(INDEX(ADJ!$A$1:$BZ$1000,MATCH(PAYROLL!D953,ADJ!A$1:A$500,0),MATCH(PAYROLL!AL$2,ADJ!$2:$2,0)),0)</f>
        <v/>
      </c>
      <c r="AM953">
        <f>SUM(AK953:AL953)</f>
        <v/>
      </c>
      <c r="AN953">
        <f>IFERROR(ROUND(V953/$AD953*$AH953,0),0)</f>
        <v/>
      </c>
      <c r="AO953">
        <f>IFERROR(ROUND(W953/$AD953*$AH953,0),0)</f>
        <v/>
      </c>
      <c r="AP953">
        <f>IFERROR(ROUND(X953/$AD953*$AE953,0),0)</f>
        <v/>
      </c>
      <c r="AQ953">
        <f>IFERROR(ROUND(Y953/$AD953*$AH953,0),0)</f>
        <v/>
      </c>
      <c r="AR953">
        <f>IFERROR(ROUND(Z953/$AD953*$AH953,0),0)</f>
        <v/>
      </c>
      <c r="AS953">
        <f>IFERROR(ROUND(AA953/$AD953*$AH953,0),0)</f>
        <v/>
      </c>
      <c r="AT953">
        <f>IFERROR(IF((AE953+AF953+AG953)&gt;13,AB953,ROUND(AB953/AD953*AH953,0)),0)</f>
        <v/>
      </c>
      <c r="AU953">
        <f>IFERROR(INDEX(ADJ!$A$1:$BZ$1000,MATCH(PAYROLL!D953,ADJ!A$1:A$500,0),MATCH(PAYROLL!AU$2,ADJ!$2:$2,0)),0)</f>
        <v/>
      </c>
      <c r="AV953">
        <f>ROUND(SUM(AN953:AU953),0)</f>
        <v/>
      </c>
      <c r="AW953">
        <f>IFERROR(INDEX(TIMESHEET!$A$1:$AI$5000,MATCH(PAYROLL!D953,TIMESHEET!A$1:A$500,0),MATCH("T620",TIMESHEET!$2:$2,0)),0)</f>
        <v/>
      </c>
      <c r="AX953">
        <f>IFERROR(INDEX(TIMESHEET!$A$1:$AI$5000,MATCH(PAYROLL!D953,TIMESHEET!A$1:A$500,0),MATCH("T601",TIMESHEET!$2:$2,0)),0)</f>
        <v/>
      </c>
      <c r="AY953">
        <f>IFERROR(INDEX(TIMESHEET!$A$1:$AI$5000,MATCH(PAYROLL!D953,TIMESHEET!A$1:A$500,0),MATCH("T602",TIMESHEET!$2:$2,0)),0)</f>
        <v/>
      </c>
      <c r="AZ953">
        <f>IFERROR(INDEX(TIMESHEET!$A$1:$AI$5000,MATCH(PAYROLL!D953,TIMESHEET!A$1:A$500,0),MATCH("T603",TIMESHEET!$2:$2,0)),0)</f>
        <v/>
      </c>
      <c r="BA953">
        <f>IFERROR(INDEX(TIMESHEET!$A$1:$AI$5000,MATCH(PAYROLL!D953,TIMESHEET!A$1:A$500,0),MATCH("T611",TIMESHEET!$2:$2,0)),0)</f>
        <v/>
      </c>
      <c r="BB953">
        <f>IFERROR(INDEX(TIMESHEET!$A$1:$AI$5000,MATCH(PAYROLL!D953,TIMESHEET!A$1:A$500,0),MATCH("T612",TIMESHEET!$2:$2,0)),0)</f>
        <v/>
      </c>
      <c r="BC953">
        <f>IFERROR(INDEX(TIMESHEET!$A$1:$AI$5000,MATCH(PAYROLL!D953,TIMESHEET!A$1:A$500,0),MATCH("T613",TIMESHEET!$2:$2,0)),0)</f>
        <v/>
      </c>
      <c r="BD953">
        <f>IFERROR(INDEX(TIMESHEET!$A$1:$AI$5000,MATCH(PAYROLL!D953,TIMESHEET!A$1:A$500,0),MATCH("T500",TIMESHEET!$2:$2,0)),0)</f>
        <v/>
      </c>
      <c r="BE953">
        <f>IFERROR(IF(LEFT(INDEX(PIS!O$1:O$500,MATCH(D953,PIS!C$1:C$500)),1)="M",T953/AD953/8*(AW953+AX953*1.5+AY953*2+AZ953*3+BA953*2.1+BB953*2.7+BC953*3.9+BD953*0.3),T953/8*(AW953+AX953*1.5+AY953*2+AZ953*3+BA953*2.1+BB953*2.7+BC953*3.9+BD953*0.3)),0)</f>
        <v/>
      </c>
      <c r="BF953">
        <f>IFERROR(INDEX(ADJ!$A$1:$BZ$1000,MATCH(PAYROLL!$D953,ADJ!A$1:A$500,0),MATCH(PAYROLL!BF$2,ADJ!$2:$2,0)),0)</f>
        <v/>
      </c>
      <c r="BG953">
        <f>IFERROR(INDEX(ADJ!$A$1:$BZ$1000,MATCH(PAYROLL!D953,ADJ!A$1:A$500,0),MATCH(PAYROLL!BG$2,ADJ!$2:$2,0)),0)</f>
        <v/>
      </c>
      <c r="BH953">
        <f>IFERROR(INDEX(ADJ!$A$1:$BZ$1000,MATCH(PAYROLL!D953,ADJ!A$1:A$500,0),MATCH(PAYROLL!BH$2,ADJ!$2:$2,0)),0)</f>
        <v/>
      </c>
      <c r="BI953">
        <f>IFERROR(INDEX(ADJ!$A$1:$BZ$1000,MATCH(PAYROLL!D953,ADJ!A$1:A$500,0),MATCH(PAYROLL!BI$2,ADJ!$2:$2,0)),0)</f>
        <v/>
      </c>
      <c r="BJ953">
        <f>IFERROR(INDEX(ADJ!$A$1:$BZ$1000,MATCH(PAYROLL!D953,ADJ!A$1:A$500,0),MATCH(PAYROLL!BJ$2,ADJ!$2:$2,0)),0)</f>
        <v/>
      </c>
      <c r="BK953">
        <f>SUM(BF953:BJ953)</f>
        <v/>
      </c>
      <c r="BL953">
        <f>IFERROR(INDEX(ADJ!$A$1:$BZ$1000,MATCH(PAYROLL!D953,ADJ!A$1:A$500,0),MATCH(PAYROLL!BL$2,ADJ!$2:$2,0)),0)</f>
        <v/>
      </c>
      <c r="BM953">
        <f>IFERROR(INDEX(ADJ!$A$1:$BZ$1000,MATCH(PAYROLL!D953,ADJ!A$1:A$500,0),MATCH(PAYROLL!BM$2,ADJ!$2:$2,0)),0)</f>
        <v/>
      </c>
      <c r="BN953">
        <f>IFERROR(INDEX(ADJ!$A$1:$BZ$1000,MATCH(PAYROLL!D953,ADJ!A$1:A$500,0),MATCH(PAYROLL!BN$2,ADJ!$2:$2,0)),0)</f>
        <v/>
      </c>
      <c r="BO953">
        <f>IFERROR(INDEX(ADJ!$A$1:$BZ$1000,MATCH(PAYROLL!D953,ADJ!A$1:A$500,0),MATCH(PAYROLL!BO$2,ADJ!$2:$2,0)),0)</f>
        <v/>
      </c>
      <c r="BP953">
        <f>SUM(AM953,AV953,BE953,BK953,BL953:BO953)</f>
        <v/>
      </c>
      <c r="BQ953">
        <f>BO953</f>
        <v/>
      </c>
      <c r="BR953">
        <f>IFERROR(ROUND(IF(LEFT(INDEX(PIS!O$1:O$500,MATCH(D953,PIS!C$1:C$500)),1)="D",T953/8*(BD953*0.3),IF(LEFT(INDEX(PIS!O$1:O$500,MATCH(D953,PIS!C$1:C$500)),1)="H",T953*($BD953*0.3),T953/$AD953/8*($BD953*0.3))),0),0)</f>
        <v/>
      </c>
      <c r="BS953">
        <f>IF(AP953&lt;1,0,MIN(AP953,730000))</f>
        <v/>
      </c>
      <c r="BT953">
        <f>IFERROR(ROUND((BE953-SUM(AW953:BC953)*T953/AD953/8),0)-BR953,0)</f>
        <v/>
      </c>
      <c r="BU953">
        <f>AO953</f>
        <v/>
      </c>
      <c r="BV953">
        <f>SUM(BQ953:BU953)</f>
        <v/>
      </c>
      <c r="BW953">
        <f>BP953-BV953</f>
        <v/>
      </c>
      <c r="BX953">
        <f>IFERROR(IF(RIGHT(INDEX(PIS!O$1:O$500,MATCH(D953,PIS!C$1:C$500)),5)="Gross",MIN(U953+V953,VLOOKUP("R700",TSC!B:C,2,0)*VLOOKUP("R101",TSC!B:C,2,0))*VLOOKUP("R701",TSC!B:C,2,0)%,0),0)</f>
        <v/>
      </c>
      <c r="BY953">
        <f>IFERROR(IF(RIGHT(INDEX(PIS!O$1:O$500,MATCH(D953,PIS!C$1:C$500)),5)="Gross",MIN(U953+V953,VLOOKUP("R700",TSC!B:C,2,0)*VLOOKUP("R101",TSC!B:C,2,0))*VLOOKUP("T704",TSC!B:C,2,0)%,0),0)</f>
        <v/>
      </c>
      <c r="BZ953">
        <f>IFERROR(IF(RIGHT(INDEX(PIS!O$1:O$500,MATCH(D953,PIS!C$1:C$500)),5)="Gross",MIN(U953+V953,VLOOKUP("R700",TSC!B:C,2,0)*VLOOKUP("1",TSC!F:G,2,0))*VLOOKUP("T705",TSC!B:C,2,0)%,0),0)</f>
        <v/>
      </c>
      <c r="CA953">
        <f>IFERROR(INDEX(ADJ!$A$1:$BZ$1000,MATCH(PAYROLL!D953,ADJ!A$1:A$500,0),MATCH(PAYROLL!CA$2,ADJ!$2:$2,0)),0)</f>
        <v/>
      </c>
      <c r="CB953">
        <f>IFERROR(INDEX(ADJ!$A$1:$BZ$1000,MATCH(PAYROLL!D953,ADJ!A$1:A$500,0),MATCH(PAYROLL!CB$2,ADJ!$2:$2,0)),0)</f>
        <v/>
      </c>
      <c r="CC953">
        <f>SUM(BX953:CB953)</f>
        <v/>
      </c>
      <c r="CD953">
        <f>IFERROR(INDEX(PIS!$A$1:$BZ$1000,MATCH(PAYROLL!D953,PIS!C$1:C$500,0),MATCH(PAYROLL!CD$1,PIS!$1:$1,0)),0)</f>
        <v/>
      </c>
      <c r="CE953">
        <f>IFERROR(IF(OR(INDEX(PIS!P$1:P$500,MATCH(D953,PIS!C$1:C$500,0))="LT2",INDEX(PIS!P$1:P$500,MATCH(D953,PIS!C$1:C$500,0))="P10"),0,SUM(CC953,CD953*VLOOKUP("R601",TSC!B:C,2,0),VLOOKUP("R602",TSC!B:C,2,0))),0)</f>
        <v/>
      </c>
      <c r="CF953">
        <f>MAX(BW953-CE953,0)</f>
        <v/>
      </c>
      <c r="CG953">
        <f>IFERROR(IF(OR(RIGHT(INDEX(PIS!P$1:P$500,MATCH(D953,PIS!C$1:C$500)),5)="P10",RIGHT(INDEX(PIS!P$1:P$500,MATCH(D953,PIS!C$1:C$500)),5)="CK"),0,IF(CF953&lt;=5000000,CF953*5%,IF(CF953&lt;=10000000,CF953*10%-250000,IF(CF953&lt;=18000000,CF953*15%-750000,IF(CF953&lt;=32000000,CF953*20%-1650000,IF(CF953&lt;=52000000,CF953*25%-3250000,IF(CF953&lt;=80000000,BH953*30%-5850000,CF953*35%-9850000))))))),0)</f>
        <v/>
      </c>
      <c r="CH953">
        <f>IFERROR(IF(OR(INDEX(PIS!P$1:P$500,MATCH(D953,PIS!C$1:C$500))="LT",INDEX(PIS!P$1:P$500,MATCH(D953,PIS!C$1:C$500))="CK"),0,IF(CF953&lt;2000000,0,CF953*10%)),0)</f>
        <v/>
      </c>
      <c r="CI953">
        <f>IFERROR(INDEX(ADJ!$A$1:$BZ$1000,MATCH(PAYROLL!D953,ADJ!A$1:A$500,0),MATCH(PAYROLL!CI$2,ADJ!$2:$2,0)),0)</f>
        <v/>
      </c>
      <c r="CJ953">
        <f>IFERROR(INDEX(ADJ!$A$1:$BZ$1000,MATCH(PAYROLL!D953,ADJ!A$1:A$500,0),MATCH(PAYROLL!CJ$2,ADJ!$2:$2,0)),0)</f>
        <v/>
      </c>
      <c r="CK953">
        <f>IFERROR(INDEX(ADJ!$A$1:$BZ$1000,MATCH(PAYROLL!D953,ADJ!A$1:A$500,0),MATCH(PAYROLL!CK$2,ADJ!$2:$2,0)),0)</f>
        <v/>
      </c>
      <c r="CL953">
        <f>SUM(CG953:CK953)</f>
        <v/>
      </c>
      <c r="CM953">
        <f>ROUND(SUM(CH953:CK953),0)</f>
        <v/>
      </c>
      <c r="CN953">
        <f>IFERROR(INDEX(CSDA!D$1:D$500,MATCH($CN$2,CSDA!C$1:C$500,0))*INDEX(PIS!V$1:V$500,MATCH(D953,PIS!C$1:C$500))+INDEX(ADJ!$A$1:$BZ$1000,MATCH(PAYROLL!D953,ADJ!A$1:A$500,0),MATCH(PAYROLL!CN$2,ADJ!$2:$2,0)),0)</f>
        <v/>
      </c>
      <c r="CO953">
        <f>IFERROR(INDEX(ADJ!$A$1:$BZ$1000,MATCH(PAYROLL!D953,ADJ!A$1:A$500,0),MATCH(PAYROLL!CO$2,ADJ!$2:$2,0)),0)</f>
        <v/>
      </c>
      <c r="CP953">
        <f>IFERROR(INDEX(ADJ!$A$1:$BZ$1000,MATCH(PAYROLL!D953,ADJ!A$1:A$500,0),MATCH(PAYROLL!CP$2,ADJ!$2:$2,0)),0)</f>
        <v/>
      </c>
      <c r="CQ953">
        <f>BP953-CL953-CI953-CM953-CN953-CO953-CP953-CC953</f>
        <v/>
      </c>
      <c r="CR953">
        <f>IFERROR(IF(RIGHT(INDEX(PIS!O$1:O$500,MATCH(D953,PIS!C$1:C$500,0)),5)="Gross",MIN(U953+V953,VLOOKUP("R700",TSC!B:C,2,0)*VLOOKUP("R101",TSC!B:C,2,0))*(VLOOKUP("T711",TSC!B:C,2,0)+VLOOKUP("T712",TSC!B:C,2,0))%,MIN(T953+V953,VLOOKUP("R700",TSC!B:C,2,0)*VLOOKUP("R101",TSC!B:C,2,0))*(VLOOKUP("T711",TSC!B:C,2,0)+VLOOKUP("T712",TSC!B:C,2,0)+VLOOKUP("R701",TSC!B:C,2,0))%),0)</f>
        <v/>
      </c>
      <c r="CS953">
        <f>IFERROR(IF(RIGHT(INDEX(PIS!O$1:O$500,MATCH(D953,PIS!C$1:C$500,0)),5)="Gross",MIN(U953+V953,VLOOKUP("R700",TSC!B:C,2,0)*VLOOKUP("R101",TSC!B:C,2,0))*(VLOOKUP("T714",TSC!B:C,2,0))%,MIN(T953+V953,VLOOKUP("R700",TSC!B:C,2,0)*VLOOKUP("R101",TSC!B:C,2,0))*(VLOOKUP("T704",TSC!B:C,2,0)+VLOOKUP("T714",TSC!B:C,2,0))%),0)</f>
        <v/>
      </c>
      <c r="CT953">
        <f>IFERROR(IF(RIGHT(INDEX(PIS!O$1:O$500,MATCH(D953,PIS!C$1:C$500,0)),5)="Gross",MIN(U953+V953,VLOOKUP("R700",TSC!B:C,2,0)*VLOOKUP("R101",TSC!B:C,2,0))*VLOOKUP("T705",TSC!B:C,2,0)%,MIN(T953+V953,VLOOKUP("R700",TSC!B:C,2,0)*VLOOKUP("R101",TSC!B:C,2,0))*VLOOKUP("T705",TSC!B:C,2,0)%),0)</f>
        <v/>
      </c>
      <c r="CU953">
        <f>IFERROR(IF(RIGHT(INDEX(PIS!O$1:O$500,MATCH(D953,PIS!C$1:C$500,0)),5)="Gross",MIN(U953+V953,VLOOKUP("R700",TSC!B:C,2,0)*VLOOKUP("R101",TSC!B:C,2,0))*(VLOOKUP("T713",TSC!B:C,2,0))%,MIN(T953+V953,VLOOKUP("R700",TSC!B:C,2,0)*VLOOKUP("R101",TSC!B:C,2,0))*(VLOOKUP("T713",TSC!B:C,2,0))%),0)</f>
        <v/>
      </c>
      <c r="CV953">
        <f>IFERROR(INDEX(ADJ!$A$1:$BZ$1000,MATCH(PAYROLL!D953,ADJ!A$1:A$500,0),MATCH(PAYROLL!CV$2,ADJ!$2:$2,0)),0)</f>
        <v/>
      </c>
      <c r="CW953">
        <f>IFERROR(INDEX(ADJ!$A$1:$BZ$1000,MATCH(PAYROLL!D953,ADJ!A$1:A$500,0),MATCH(PAYROLL!CW$2,ADJ!$2:$2,0)),0)</f>
        <v/>
      </c>
      <c r="CX953">
        <f>SUM(CR953:CW953)</f>
        <v/>
      </c>
      <c r="CY953">
        <f>ROUND(IF(CR953&gt;0,T953+V953*VLOOKUP("R202",TSC!$B$1:$C$500,2,0),0),0)</f>
        <v/>
      </c>
      <c r="CZ953">
        <f>IFERROR(INDEX(CSDA!D$1:D$500,MATCH($CZ$2,CSDA!C$1:C$500,0)),0)</f>
        <v/>
      </c>
      <c r="DA953">
        <f>ROUND(T953*0.7%,0)</f>
        <v/>
      </c>
      <c r="DB953">
        <f>ROUND(T953/12,0)</f>
        <v/>
      </c>
      <c r="DC953">
        <f ref="DC953" t="array">IFERROR(INDEX(CSDA!D$1:D$500,MATCH("Trích giữ"&amp;PAYROLL!DC$2,CSDA!A$1:A$500&amp;CSDA!C$1:C$500,0)),0)</f>
        <v/>
      </c>
      <c r="DD953">
        <f ref="DD953" t="array">IFERROR(INDEX(CSDA!D$1:D$500,MATCH("Trích giữ"&amp;PAYROLL!DD$2,CSDA!A$1:A$500&amp;CSDA!C$1:C$500,0)),0)</f>
        <v/>
      </c>
      <c r="DE953">
        <f ref="DE953" t="array">IFERROR(INDEX(CSDA!D$1:D$500,MATCH("Trích giữ"&amp;PAYROLL!DE$2,CSDA!A$1:A$500&amp;CSDA!C$1:C$500,0)),0)</f>
        <v/>
      </c>
      <c r="DF953">
        <f>IFERROR(INDEX(CSDA!D$1:D$500,MATCH(PAYROLL!DF$2,CSDA!C$1:C$500,0)),0)</f>
        <v/>
      </c>
      <c r="DG953">
        <f ref="DG953" t="array">IFERROR(INDEX(CSDA!D$1:D$500,MATCH("Trích giữ"&amp;PAYROLL!DG$2,CSDA!A$1:A$500&amp;CSDA!C$1:C$500,0)),0)</f>
        <v/>
      </c>
      <c r="DH953">
        <f>ROUND(T953/26,0)</f>
        <v/>
      </c>
      <c r="DI953">
        <f ref="DI953" t="array">IFERROR(INDEX(CSDA!D$1:D$500,MATCH("Trích giữ"&amp;PAYROLL!DI$2,CSDA!A$1:A$500&amp;CSDA!C$1:C$500,0)),0)</f>
        <v/>
      </c>
      <c r="DJ953">
        <f>IF(U953=0,T953*21.5%-BL953,0)</f>
        <v/>
      </c>
      <c r="DK953">
        <f ref="DK953" t="array">IFERROR(INDEX(CSDA!D$1:D$500,MATCH("Trích giữ"&amp;PAYROLL!DK$2,CSDA!A$1:A$500&amp;CSDA!C$1:C$500,0)),0)</f>
        <v/>
      </c>
      <c r="DL953">
        <f>IFERROR(INDEX(CSDA!D$1:D$500,MATCH(PAYROLL!DL$2,CSDA!C$1:C$500,0))/12,0)</f>
        <v/>
      </c>
      <c r="DM953">
        <f>SUM(DB953:DL953)</f>
        <v/>
      </c>
      <c r="DN953">
        <f>IFERROR(INDEX(ADJ!$A$1:$BZ$1000,MATCH(PAYROLL!D953,ADJ!A$1:A$500,0),MATCH(PAYROLL!DN$2,ADJ!$2:$2,0)),0)</f>
        <v/>
      </c>
      <c r="DO953">
        <f>IFERROR(SUM(BP953,DM953:DN953,CX953:DA953)-DT953,0)</f>
        <v/>
      </c>
      <c r="DP953">
        <f ref="DP953" t="array">SUM(BW953*IFERROR(INDEX(CSDA!D$1:D$500,MATCH(BW$2,CSDA!C$1:C$500,0)),0)%,CX953*IFERROR(INDEX(CSDA!D$1:D$500,MATCH(CX$2,CSDA!C$1:C$500,0)),0)%,DA953*IFERROR(INDEX(CSDA!D$1:D$500,MATCH(DA$2,CSDA!C$1:C$500,0)),0)%,DB953*IFERROR(INDEX(CSDA!D$1:D$500,MATCH(DB$2,CSDA!C$1:C$500,0)),0)%,DF953*IFERROR(INDEX(CSDA!D$1:D$500,MATCH("Phí dịch vụ"&amp;PAYROLL!DF$2,CSDA!A$1:A$500&amp;CSDA!C$1:C$500,0)),0)%,DC953*IFERROR(INDEX(CSDA!D$1:D$500,MATCH("Phí dịch vụ"&amp;PAYROLL!DC$2,CSDA!A$1:A$500&amp;CSDA!C$1:C$500,0)),0)%,DH953*IFERROR(INDEX(CSDA!D$1:D$500,MATCH("Phí dịch vụ"&amp;PAYROLL!DH$2,CSDA!A$1:A$500&amp;CSDA!C$1:C$500,0)),0)%,DJ953*IFERROR(INDEX(CSDA!D$1:D$500,MATCH("Phí dịch vụ"&amp;PAYROLL!DJ$2,CSDA!A$1:A$500&amp;CSDA!C$1:C$500,0)),0)%,BN953*IFERROR(INDEX(CSDA!D$1:D$500,MATCH(BN$2,CSDA!C$1:C$500,0)),0)%)-BN953*7%</f>
        <v/>
      </c>
      <c r="DQ953">
        <f>IFERROR(INDEX(ADJ!$A$1:$BZ$1000,MATCH(PAYROLL!D953,ADJ!A$1:A$500,0),MATCH(PAYROLL!DQ$2,ADJ!$2:$2,0)),0)</f>
        <v/>
      </c>
      <c r="DR953">
        <f>IFERROR(INDEX(ADJ!$A$1:$BZ$1000,MATCH(PAYROLL!D953,ADJ!A$1:A$500,0),MATCH(PAYROLL!DR$2,ADJ!$2:$2,0)),0)</f>
        <v/>
      </c>
      <c r="DS953">
        <f>SUM(DP953:DR953)</f>
        <v/>
      </c>
      <c r="DT953">
        <f>EK953</f>
        <v/>
      </c>
      <c r="DU953">
        <f>SUM(DO953:DR953)</f>
        <v/>
      </c>
      <c r="DV953">
        <f>ROUND(DU953*0.1,0)</f>
        <v/>
      </c>
      <c r="DW953">
        <f>DU953+DV953</f>
        <v/>
      </c>
      <c r="DZ953">
        <f>IFERROR(INDEX(ADJ!$A$1:$BZ$1000,MATCH(PAYROLL!$D953,ADJ!A$1:A$500,0),MATCH(PAYROLL!DZ$2,ADJ!$2:$2,0)),0)</f>
        <v/>
      </c>
      <c r="EA953">
        <f>IFERROR(INDEX(ADJ!$A$1:$BZ$1000,MATCH(PAYROLL!$D953,ADJ!A$1:A$500,0),MATCH(PAYROLL!EA$2,ADJ!$2:$2,0)),0)</f>
        <v/>
      </c>
      <c r="EB953">
        <f>IFERROR(INDEX(ADJ!$A$1:$BZ$1000,MATCH(PAYROLL!$D953,ADJ!A$1:A$500,0),MATCH(PAYROLL!EB$2,ADJ!$2:$2,0)),0)</f>
        <v/>
      </c>
      <c r="EC953">
        <f>IFERROR(INDEX(ADJ!$A$1:$BZ$1000,MATCH(PAYROLL!$D953,ADJ!A$1:A$500,0),MATCH(PAYROLL!EC$2,ADJ!$2:$2,0)),0)</f>
        <v/>
      </c>
      <c r="ED953">
        <f>IFERROR(INDEX(ADJ!$A$1:$BZ$1000,MATCH(PAYROLL!$D953,ADJ!A$1:A$500,0),MATCH(PAYROLL!ED$2,ADJ!$2:$2,0)),0)</f>
        <v/>
      </c>
      <c r="EE953">
        <f>IFERROR(INDEX(ADJ!$A$1:$BZ$1000,MATCH(PAYROLL!$D953,ADJ!A$1:A$500,0),MATCH(PAYROLL!EE$2,ADJ!$2:$2,0)),0)</f>
        <v/>
      </c>
      <c r="EF953">
        <f>IFERROR(INDEX(ADJ!$A$1:$BZ$1000,MATCH(PAYROLL!$D953,ADJ!A$1:A$500,0),MATCH(PAYROLL!EF$2,ADJ!$2:$2,0)),0)</f>
        <v/>
      </c>
      <c r="EG953">
        <f>IFERROR(INDEX(ADJ!$A$1:$BZ$1000,MATCH(PAYROLL!$D953,ADJ!A$1:A$500,0),MATCH(PAYROLL!EG$2,ADJ!$2:$2,0)),0)</f>
        <v/>
      </c>
      <c r="EH953">
        <f>IFERROR(INDEX(ADJ!$A$1:$BZ$1000,MATCH(PAYROLL!$D953,ADJ!A$1:A$500,0),MATCH(PAYROLL!EH$2,ADJ!$2:$2,0)),0)</f>
        <v/>
      </c>
      <c r="EI953">
        <f>IFERROR(INDEX(ADJ!$A$1:$BZ$1000,MATCH(PAYROLL!D953,ADJ!A$1:A$500,0),MATCH(PAYROLL!EI$2,ADJ!$2:$2,0)),0)</f>
        <v/>
      </c>
      <c r="EJ953">
        <f>IFERROR(INDEX(ADJ!$A$1:$BZ$1000,MATCH(PAYROLL!$D953,ADJ!A$1:A$500,0),MATCH(PAYROLL!EJ$2,ADJ!$2:$2,0)),0)</f>
        <v/>
      </c>
      <c r="EK953">
        <f>SUM(DZ953:EJ953)</f>
        <v/>
      </c>
    </row>
    <row r="954">
      <c r="A954" t="n">
        <v>952</v>
      </c>
      <c r="B954" t="inlineStr">
        <is>
          <t>Trần Văn Lâm</t>
        </is>
      </c>
      <c r="D954" t="inlineStr">
        <is>
          <t>150351-02</t>
        </is>
      </c>
      <c r="S954">
        <f>IFERROR(INDEX(PIS!$A$1:$BZ$1000,MATCH($D954,PIS!C$1:C$500,0),MATCH("Lương CB tháng trước",PIS!$1:$1,0)),0)</f>
        <v/>
      </c>
      <c r="T954">
        <f>IFERROR(INDEX(PIS!$A$1:$BZ$1000,MATCH($D954,PIS!C$1:C$500,0),MATCH("Lương CB hiện tại",PIS!$1:$1,0)),0)</f>
        <v/>
      </c>
      <c r="U954">
        <f>IFERROR(INDEX(PIS!$A$1:$BZ$1000,MATCH($D954,PIS!C$1:C$500,0),MATCH("Lương đóng BHBB",PIS!$1:$1,0)),0)</f>
        <v/>
      </c>
      <c r="V954">
        <f>IFERROR(INDEX(PIS!$A$1:$BZ$1000,MATCH($D954,PIS!C$1:C$500,0),MATCH(V$2,PIS!$2:$2,0)),0)</f>
        <v/>
      </c>
      <c r="W954">
        <f>IFERROR(INDEX(PIS!$A$1:$BZ$1000,MATCH($D954,PIS!C$1:C$500,0),MATCH(W$2,PIS!$2:$2,0)),0)</f>
        <v/>
      </c>
      <c r="X954">
        <f>IFERROR(INDEX(PIS!$A$1:$BZ$1000,MATCH($D954,PIS!C$1:C$500,0),MATCH(X$2,PIS!$2:$2,0)),0)</f>
        <v/>
      </c>
      <c r="Y954">
        <f>IFERROR(INDEX(PIS!$A$1:$BZ$1000,MATCH($D954,PIS!C$1:C$500,0),MATCH(Y$2,PIS!$2:$2,0)),0)</f>
        <v/>
      </c>
      <c r="Z954">
        <f>IFERROR(INDEX(PIS!$A$1:$BZ$1000,MATCH($D954,PIS!C$1:C$500,0),MATCH(Z$2,PIS!$2:$2,0)),0)</f>
        <v/>
      </c>
      <c r="AA954">
        <f>IFERROR(INDEX(PIS!$A$1:$BZ$1000,MATCH($D954,PIS!C$1:C$500,0),MATCH(AA$2,PIS!$2:$2,0)),0)</f>
        <v/>
      </c>
      <c r="AB954">
        <f>IFERROR(INDEX(PIS!$A$1:$BZ$1000,MATCH($D954,PIS!C$1:C$500,0),MATCH(AB$2,PIS!$2:$2,0)),0)</f>
        <v/>
      </c>
      <c r="AC954">
        <f>SUM(V954:AB954)</f>
        <v/>
      </c>
      <c r="AD954">
        <f>IFERROR(INDEX(TIMESHEET!$A$1:$AI$5000,MATCH($D954,TIMESHEET!A$1:A$500,0),MATCH("T100",TIMESHEET!$2:$2,0))-2,0)</f>
        <v/>
      </c>
      <c r="AE954">
        <f>IFERROR(INDEX(TIMESHEET!$A$1:$AI$5000,MATCH($D954,TIMESHEET!A$1:A$500,0),MATCH("T202",TIMESHEET!$2:$2,0)),0)</f>
        <v/>
      </c>
      <c r="AF954">
        <f>IFERROR(INDEX(TIMESHEET!$A$1:$AI$5000,MATCH($D954,TIMESHEET!A$1:A$500,0),MATCH("T302",TIMESHEET!$2:$2,0)),0)</f>
        <v/>
      </c>
      <c r="AG954">
        <f>IFERROR(INDEX(TIMESHEET!$A$1:$AI$5000,MATCH($D954,TIMESHEET!A$1:A$500,0),MATCH("T406",TIMESHEET!$2:$2,0)),0)</f>
        <v/>
      </c>
      <c r="AH954">
        <f>AE954+AG954</f>
        <v/>
      </c>
      <c r="AI954">
        <f>IFERROR(INDEX(TIMESHEET!$A$1:$AI$5000,MATCH($D954,TIMESHEET!A$1:A$500,0),MATCH("T701",TIMESHEET!$2:$2,0)),0)</f>
        <v/>
      </c>
      <c r="AJ954">
        <f>IFERROR(INDEX(TIMESHEET!$A$1:$AI$5000,MATCH($D954,TIMESHEET!B$1:B$500,0),MATCH("T320",TIMESHEET!$2:$2,0)),0)</f>
        <v/>
      </c>
      <c r="AK954">
        <f>IFERROR(IF(LEFT(INDEX(PIS!O$1:O$500,MATCH(D954,PIS!C$1:C$500)),1)="M",T954/AD954*SUM(AE954:AG954),T954*AD954),0)</f>
        <v/>
      </c>
      <c r="AL954">
        <f>IFERROR(INDEX(ADJ!$A$1:$BZ$1000,MATCH(PAYROLL!D954,ADJ!A$1:A$500,0),MATCH(PAYROLL!AL$2,ADJ!$2:$2,0)),0)</f>
        <v/>
      </c>
      <c r="AM954">
        <f>SUM(AK954:AL954)</f>
        <v/>
      </c>
      <c r="AN954">
        <f>IFERROR(ROUND(V954/$AD954*$AH954,0),0)</f>
        <v/>
      </c>
      <c r="AO954">
        <f>IFERROR(ROUND(W954/$AD954*$AH954,0),0)</f>
        <v/>
      </c>
      <c r="AP954">
        <f>IFERROR(ROUND(X954/$AD954*$AE954,0),0)</f>
        <v/>
      </c>
      <c r="AQ954">
        <f>IFERROR(ROUND(Y954/$AD954*$AH954,0),0)</f>
        <v/>
      </c>
      <c r="AR954">
        <f>IFERROR(ROUND(Z954/$AD954*$AH954,0),0)</f>
        <v/>
      </c>
      <c r="AS954">
        <f>IFERROR(ROUND(AA954/$AD954*$AH954,0),0)</f>
        <v/>
      </c>
      <c r="AT954">
        <f>IFERROR(IF((AE954+AF954+AG954)&gt;13,AB954,ROUND(AB954/AD954*AH954,0)),0)</f>
        <v/>
      </c>
      <c r="AU954">
        <f>IFERROR(INDEX(ADJ!$A$1:$BZ$1000,MATCH(PAYROLL!D954,ADJ!A$1:A$500,0),MATCH(PAYROLL!AU$2,ADJ!$2:$2,0)),0)</f>
        <v/>
      </c>
      <c r="AV954">
        <f>ROUND(SUM(AN954:AU954),0)</f>
        <v/>
      </c>
      <c r="AW954">
        <f>IFERROR(INDEX(TIMESHEET!$A$1:$AI$5000,MATCH(PAYROLL!D954,TIMESHEET!A$1:A$500,0),MATCH("T620",TIMESHEET!$2:$2,0)),0)</f>
        <v/>
      </c>
      <c r="AX954">
        <f>IFERROR(INDEX(TIMESHEET!$A$1:$AI$5000,MATCH(PAYROLL!D954,TIMESHEET!A$1:A$500,0),MATCH("T601",TIMESHEET!$2:$2,0)),0)</f>
        <v/>
      </c>
      <c r="AY954">
        <f>IFERROR(INDEX(TIMESHEET!$A$1:$AI$5000,MATCH(PAYROLL!D954,TIMESHEET!A$1:A$500,0),MATCH("T602",TIMESHEET!$2:$2,0)),0)</f>
        <v/>
      </c>
      <c r="AZ954">
        <f>IFERROR(INDEX(TIMESHEET!$A$1:$AI$5000,MATCH(PAYROLL!D954,TIMESHEET!A$1:A$500,0),MATCH("T603",TIMESHEET!$2:$2,0)),0)</f>
        <v/>
      </c>
      <c r="BA954">
        <f>IFERROR(INDEX(TIMESHEET!$A$1:$AI$5000,MATCH(PAYROLL!D954,TIMESHEET!A$1:A$500,0),MATCH("T611",TIMESHEET!$2:$2,0)),0)</f>
        <v/>
      </c>
      <c r="BB954">
        <f>IFERROR(INDEX(TIMESHEET!$A$1:$AI$5000,MATCH(PAYROLL!D954,TIMESHEET!A$1:A$500,0),MATCH("T612",TIMESHEET!$2:$2,0)),0)</f>
        <v/>
      </c>
      <c r="BC954">
        <f>IFERROR(INDEX(TIMESHEET!$A$1:$AI$5000,MATCH(PAYROLL!D954,TIMESHEET!A$1:A$500,0),MATCH("T613",TIMESHEET!$2:$2,0)),0)</f>
        <v/>
      </c>
      <c r="BD954">
        <f>IFERROR(INDEX(TIMESHEET!$A$1:$AI$5000,MATCH(PAYROLL!D954,TIMESHEET!A$1:A$500,0),MATCH("T500",TIMESHEET!$2:$2,0)),0)</f>
        <v/>
      </c>
      <c r="BE954">
        <f>IFERROR(IF(LEFT(INDEX(PIS!O$1:O$500,MATCH(D954,PIS!C$1:C$500)),1)="M",T954/AD954/8*(AW954+AX954*1.5+AY954*2+AZ954*3+BA954*2.1+BB954*2.7+BC954*3.9+BD954*0.3),T954/8*(AW954+AX954*1.5+AY954*2+AZ954*3+BA954*2.1+BB954*2.7+BC954*3.9+BD954*0.3)),0)</f>
        <v/>
      </c>
      <c r="BF954">
        <f>IFERROR(INDEX(ADJ!$A$1:$BZ$1000,MATCH(PAYROLL!$D954,ADJ!A$1:A$500,0),MATCH(PAYROLL!BF$2,ADJ!$2:$2,0)),0)</f>
        <v/>
      </c>
      <c r="BG954">
        <f>IFERROR(INDEX(ADJ!$A$1:$BZ$1000,MATCH(PAYROLL!D954,ADJ!A$1:A$500,0),MATCH(PAYROLL!BG$2,ADJ!$2:$2,0)),0)</f>
        <v/>
      </c>
      <c r="BH954">
        <f>IFERROR(INDEX(ADJ!$A$1:$BZ$1000,MATCH(PAYROLL!D954,ADJ!A$1:A$500,0),MATCH(PAYROLL!BH$2,ADJ!$2:$2,0)),0)</f>
        <v/>
      </c>
      <c r="BI954">
        <f>IFERROR(INDEX(ADJ!$A$1:$BZ$1000,MATCH(PAYROLL!D954,ADJ!A$1:A$500,0),MATCH(PAYROLL!BI$2,ADJ!$2:$2,0)),0)</f>
        <v/>
      </c>
      <c r="BJ954">
        <f>IFERROR(INDEX(ADJ!$A$1:$BZ$1000,MATCH(PAYROLL!D954,ADJ!A$1:A$500,0),MATCH(PAYROLL!BJ$2,ADJ!$2:$2,0)),0)</f>
        <v/>
      </c>
      <c r="BK954">
        <f>SUM(BF954:BJ954)</f>
        <v/>
      </c>
      <c r="BL954">
        <f>IFERROR(INDEX(ADJ!$A$1:$BZ$1000,MATCH(PAYROLL!D954,ADJ!A$1:A$500,0),MATCH(PAYROLL!BL$2,ADJ!$2:$2,0)),0)</f>
        <v/>
      </c>
      <c r="BM954">
        <f>IFERROR(INDEX(ADJ!$A$1:$BZ$1000,MATCH(PAYROLL!D954,ADJ!A$1:A$500,0),MATCH(PAYROLL!BM$2,ADJ!$2:$2,0)),0)</f>
        <v/>
      </c>
      <c r="BN954">
        <f>IFERROR(INDEX(ADJ!$A$1:$BZ$1000,MATCH(PAYROLL!D954,ADJ!A$1:A$500,0),MATCH(PAYROLL!BN$2,ADJ!$2:$2,0)),0)</f>
        <v/>
      </c>
      <c r="BO954">
        <f>IFERROR(INDEX(ADJ!$A$1:$BZ$1000,MATCH(PAYROLL!D954,ADJ!A$1:A$500,0),MATCH(PAYROLL!BO$2,ADJ!$2:$2,0)),0)</f>
        <v/>
      </c>
      <c r="BP954">
        <f>SUM(AM954,AV954,BE954,BK954,BL954:BO954)</f>
        <v/>
      </c>
      <c r="BQ954">
        <f>BO954</f>
        <v/>
      </c>
      <c r="BR954">
        <f>IFERROR(ROUND(IF(LEFT(INDEX(PIS!O$1:O$500,MATCH(D954,PIS!C$1:C$500)),1)="D",T954/8*(BD954*0.3),IF(LEFT(INDEX(PIS!O$1:O$500,MATCH(D954,PIS!C$1:C$500)),1)="H",T954*($BD954*0.3),T954/$AD954/8*($BD954*0.3))),0),0)</f>
        <v/>
      </c>
      <c r="BS954">
        <f>IF(AP954&lt;1,0,MIN(AP954,730000))</f>
        <v/>
      </c>
      <c r="BT954">
        <f>IFERROR(ROUND((BE954-SUM(AW954:BC954)*T954/AD954/8),0)-BR954,0)</f>
        <v/>
      </c>
      <c r="BU954">
        <f>AO954</f>
        <v/>
      </c>
      <c r="BV954">
        <f>SUM(BQ954:BU954)</f>
        <v/>
      </c>
      <c r="BW954">
        <f>BP954-BV954</f>
        <v/>
      </c>
      <c r="BX954">
        <f>IFERROR(IF(RIGHT(INDEX(PIS!O$1:O$500,MATCH(D954,PIS!C$1:C$500)),5)="Gross",MIN(U954+V954,VLOOKUP("R700",TSC!B:C,2,0)*VLOOKUP("R101",TSC!B:C,2,0))*VLOOKUP("R701",TSC!B:C,2,0)%,0),0)</f>
        <v/>
      </c>
      <c r="BY954">
        <f>IFERROR(IF(RIGHT(INDEX(PIS!O$1:O$500,MATCH(D954,PIS!C$1:C$500)),5)="Gross",MIN(U954+V954,VLOOKUP("R700",TSC!B:C,2,0)*VLOOKUP("R101",TSC!B:C,2,0))*VLOOKUP("T704",TSC!B:C,2,0)%,0),0)</f>
        <v/>
      </c>
      <c r="BZ954">
        <f>IFERROR(IF(RIGHT(INDEX(PIS!O$1:O$500,MATCH(D954,PIS!C$1:C$500)),5)="Gross",MIN(U954+V954,VLOOKUP("R700",TSC!B:C,2,0)*VLOOKUP("1",TSC!F:G,2,0))*VLOOKUP("T705",TSC!B:C,2,0)%,0),0)</f>
        <v/>
      </c>
      <c r="CA954">
        <f>IFERROR(INDEX(ADJ!$A$1:$BZ$1000,MATCH(PAYROLL!D954,ADJ!A$1:A$500,0),MATCH(PAYROLL!CA$2,ADJ!$2:$2,0)),0)</f>
        <v/>
      </c>
      <c r="CB954">
        <f>IFERROR(INDEX(ADJ!$A$1:$BZ$1000,MATCH(PAYROLL!D954,ADJ!A$1:A$500,0),MATCH(PAYROLL!CB$2,ADJ!$2:$2,0)),0)</f>
        <v/>
      </c>
      <c r="CC954">
        <f>SUM(BX954:CB954)</f>
        <v/>
      </c>
      <c r="CD954">
        <f>IFERROR(INDEX(PIS!$A$1:$BZ$1000,MATCH(PAYROLL!D954,PIS!C$1:C$500,0),MATCH(PAYROLL!CD$1,PIS!$1:$1,0)),0)</f>
        <v/>
      </c>
      <c r="CE954">
        <f>IFERROR(IF(OR(INDEX(PIS!P$1:P$500,MATCH(D954,PIS!C$1:C$500,0))="LT2",INDEX(PIS!P$1:P$500,MATCH(D954,PIS!C$1:C$500,0))="P10"),0,SUM(CC954,CD954*VLOOKUP("R601",TSC!B:C,2,0),VLOOKUP("R602",TSC!B:C,2,0))),0)</f>
        <v/>
      </c>
      <c r="CF954">
        <f>MAX(BW954-CE954,0)</f>
        <v/>
      </c>
      <c r="CG954">
        <f>IFERROR(IF(OR(RIGHT(INDEX(PIS!P$1:P$500,MATCH(D954,PIS!C$1:C$500)),5)="P10",RIGHT(INDEX(PIS!P$1:P$500,MATCH(D954,PIS!C$1:C$500)),5)="CK"),0,IF(CF954&lt;=5000000,CF954*5%,IF(CF954&lt;=10000000,CF954*10%-250000,IF(CF954&lt;=18000000,CF954*15%-750000,IF(CF954&lt;=32000000,CF954*20%-1650000,IF(CF954&lt;=52000000,CF954*25%-3250000,IF(CF954&lt;=80000000,BH954*30%-5850000,CF954*35%-9850000))))))),0)</f>
        <v/>
      </c>
      <c r="CH954">
        <f>IFERROR(IF(OR(INDEX(PIS!P$1:P$500,MATCH(D954,PIS!C$1:C$500))="LT",INDEX(PIS!P$1:P$500,MATCH(D954,PIS!C$1:C$500))="CK"),0,IF(CF954&lt;2000000,0,CF954*10%)),0)</f>
        <v/>
      </c>
      <c r="CI954">
        <f>IFERROR(INDEX(ADJ!$A$1:$BZ$1000,MATCH(PAYROLL!D954,ADJ!A$1:A$500,0),MATCH(PAYROLL!CI$2,ADJ!$2:$2,0)),0)</f>
        <v/>
      </c>
      <c r="CJ954">
        <f>IFERROR(INDEX(ADJ!$A$1:$BZ$1000,MATCH(PAYROLL!D954,ADJ!A$1:A$500,0),MATCH(PAYROLL!CJ$2,ADJ!$2:$2,0)),0)</f>
        <v/>
      </c>
      <c r="CK954">
        <f>IFERROR(INDEX(ADJ!$A$1:$BZ$1000,MATCH(PAYROLL!D954,ADJ!A$1:A$500,0),MATCH(PAYROLL!CK$2,ADJ!$2:$2,0)),0)</f>
        <v/>
      </c>
      <c r="CL954">
        <f>SUM(CG954:CK954)</f>
        <v/>
      </c>
      <c r="CM954">
        <f>ROUND(SUM(CH954:CK954),0)</f>
        <v/>
      </c>
      <c r="CN954">
        <f>IFERROR(INDEX(CSDA!D$1:D$500,MATCH($CN$2,CSDA!C$1:C$500,0))*INDEX(PIS!V$1:V$500,MATCH(D954,PIS!C$1:C$500))+INDEX(ADJ!$A$1:$BZ$1000,MATCH(PAYROLL!D954,ADJ!A$1:A$500,0),MATCH(PAYROLL!CN$2,ADJ!$2:$2,0)),0)</f>
        <v/>
      </c>
      <c r="CO954">
        <f>IFERROR(INDEX(ADJ!$A$1:$BZ$1000,MATCH(PAYROLL!D954,ADJ!A$1:A$500,0),MATCH(PAYROLL!CO$2,ADJ!$2:$2,0)),0)</f>
        <v/>
      </c>
      <c r="CP954">
        <f>IFERROR(INDEX(ADJ!$A$1:$BZ$1000,MATCH(PAYROLL!D954,ADJ!A$1:A$500,0),MATCH(PAYROLL!CP$2,ADJ!$2:$2,0)),0)</f>
        <v/>
      </c>
      <c r="CQ954">
        <f>BP954-CL954-CI954-CM954-CN954-CO954-CP954-CC954</f>
        <v/>
      </c>
      <c r="CR954">
        <f>IFERROR(IF(RIGHT(INDEX(PIS!O$1:O$500,MATCH(D954,PIS!C$1:C$500,0)),5)="Gross",MIN(U954+V954,VLOOKUP("R700",TSC!B:C,2,0)*VLOOKUP("R101",TSC!B:C,2,0))*(VLOOKUP("T711",TSC!B:C,2,0)+VLOOKUP("T712",TSC!B:C,2,0))%,MIN(T954+V954,VLOOKUP("R700",TSC!B:C,2,0)*VLOOKUP("R101",TSC!B:C,2,0))*(VLOOKUP("T711",TSC!B:C,2,0)+VLOOKUP("T712",TSC!B:C,2,0)+VLOOKUP("R701",TSC!B:C,2,0))%),0)</f>
        <v/>
      </c>
      <c r="CS954">
        <f>IFERROR(IF(RIGHT(INDEX(PIS!O$1:O$500,MATCH(D954,PIS!C$1:C$500,0)),5)="Gross",MIN(U954+V954,VLOOKUP("R700",TSC!B:C,2,0)*VLOOKUP("R101",TSC!B:C,2,0))*(VLOOKUP("T714",TSC!B:C,2,0))%,MIN(T954+V954,VLOOKUP("R700",TSC!B:C,2,0)*VLOOKUP("R101",TSC!B:C,2,0))*(VLOOKUP("T704",TSC!B:C,2,0)+VLOOKUP("T714",TSC!B:C,2,0))%),0)</f>
        <v/>
      </c>
      <c r="CT954">
        <f>IFERROR(IF(RIGHT(INDEX(PIS!O$1:O$500,MATCH(D954,PIS!C$1:C$500,0)),5)="Gross",MIN(U954+V954,VLOOKUP("R700",TSC!B:C,2,0)*VLOOKUP("R101",TSC!B:C,2,0))*VLOOKUP("T705",TSC!B:C,2,0)%,MIN(T954+V954,VLOOKUP("R700",TSC!B:C,2,0)*VLOOKUP("R101",TSC!B:C,2,0))*VLOOKUP("T705",TSC!B:C,2,0)%),0)</f>
        <v/>
      </c>
      <c r="CU954">
        <f>IFERROR(IF(RIGHT(INDEX(PIS!O$1:O$500,MATCH(D954,PIS!C$1:C$500,0)),5)="Gross",MIN(U954+V954,VLOOKUP("R700",TSC!B:C,2,0)*VLOOKUP("R101",TSC!B:C,2,0))*(VLOOKUP("T713",TSC!B:C,2,0))%,MIN(T954+V954,VLOOKUP("R700",TSC!B:C,2,0)*VLOOKUP("R101",TSC!B:C,2,0))*(VLOOKUP("T713",TSC!B:C,2,0))%),0)</f>
        <v/>
      </c>
      <c r="CV954">
        <f>IFERROR(INDEX(ADJ!$A$1:$BZ$1000,MATCH(PAYROLL!D954,ADJ!A$1:A$500,0),MATCH(PAYROLL!CV$2,ADJ!$2:$2,0)),0)</f>
        <v/>
      </c>
      <c r="CW954">
        <f>IFERROR(INDEX(ADJ!$A$1:$BZ$1000,MATCH(PAYROLL!D954,ADJ!A$1:A$500,0),MATCH(PAYROLL!CW$2,ADJ!$2:$2,0)),0)</f>
        <v/>
      </c>
      <c r="CX954">
        <f>SUM(CR954:CW954)</f>
        <v/>
      </c>
      <c r="CY954">
        <f>ROUND(IF(CR954&gt;0,T954+V954*VLOOKUP("R202",TSC!$B$1:$C$500,2,0),0),0)</f>
        <v/>
      </c>
      <c r="CZ954">
        <f>IFERROR(INDEX(CSDA!D$1:D$500,MATCH($CZ$2,CSDA!C$1:C$500,0)),0)</f>
        <v/>
      </c>
      <c r="DA954">
        <f>ROUND(T954*0.7%,0)</f>
        <v/>
      </c>
      <c r="DB954">
        <f>ROUND(T954/12,0)</f>
        <v/>
      </c>
      <c r="DC954">
        <f ref="DC954" t="array">IFERROR(INDEX(CSDA!D$1:D$500,MATCH("Trích giữ"&amp;PAYROLL!DC$2,CSDA!A$1:A$500&amp;CSDA!C$1:C$500,0)),0)</f>
        <v/>
      </c>
      <c r="DD954">
        <f ref="DD954" t="array">IFERROR(INDEX(CSDA!D$1:D$500,MATCH("Trích giữ"&amp;PAYROLL!DD$2,CSDA!A$1:A$500&amp;CSDA!C$1:C$500,0)),0)</f>
        <v/>
      </c>
      <c r="DE954">
        <f ref="DE954" t="array">IFERROR(INDEX(CSDA!D$1:D$500,MATCH("Trích giữ"&amp;PAYROLL!DE$2,CSDA!A$1:A$500&amp;CSDA!C$1:C$500,0)),0)</f>
        <v/>
      </c>
      <c r="DF954">
        <f>IFERROR(INDEX(CSDA!D$1:D$500,MATCH(PAYROLL!DF$2,CSDA!C$1:C$500,0)),0)</f>
        <v/>
      </c>
      <c r="DG954">
        <f ref="DG954" t="array">IFERROR(INDEX(CSDA!D$1:D$500,MATCH("Trích giữ"&amp;PAYROLL!DG$2,CSDA!A$1:A$500&amp;CSDA!C$1:C$500,0)),0)</f>
        <v/>
      </c>
      <c r="DH954">
        <f>ROUND(T954/26,0)</f>
        <v/>
      </c>
      <c r="DI954">
        <f ref="DI954" t="array">IFERROR(INDEX(CSDA!D$1:D$500,MATCH("Trích giữ"&amp;PAYROLL!DI$2,CSDA!A$1:A$500&amp;CSDA!C$1:C$500,0)),0)</f>
        <v/>
      </c>
      <c r="DJ954">
        <f>IF(U954=0,T954*21.5%-BL954,0)</f>
        <v/>
      </c>
      <c r="DK954">
        <f ref="DK954" t="array">IFERROR(INDEX(CSDA!D$1:D$500,MATCH("Trích giữ"&amp;PAYROLL!DK$2,CSDA!A$1:A$500&amp;CSDA!C$1:C$500,0)),0)</f>
        <v/>
      </c>
      <c r="DL954">
        <f>IFERROR(INDEX(CSDA!D$1:D$500,MATCH(PAYROLL!DL$2,CSDA!C$1:C$500,0))/12,0)</f>
        <v/>
      </c>
      <c r="DM954">
        <f>SUM(DB954:DL954)</f>
        <v/>
      </c>
      <c r="DN954">
        <f>IFERROR(INDEX(ADJ!$A$1:$BZ$1000,MATCH(PAYROLL!D954,ADJ!A$1:A$500,0),MATCH(PAYROLL!DN$2,ADJ!$2:$2,0)),0)</f>
        <v/>
      </c>
      <c r="DO954">
        <f>IFERROR(SUM(BP954,DM954:DN954,CX954:DA954)-DT954,0)</f>
        <v/>
      </c>
      <c r="DP954">
        <f ref="DP954" t="array">SUM(BW954*IFERROR(INDEX(CSDA!D$1:D$500,MATCH(BW$2,CSDA!C$1:C$500,0)),0)%,CX954*IFERROR(INDEX(CSDA!D$1:D$500,MATCH(CX$2,CSDA!C$1:C$500,0)),0)%,DA954*IFERROR(INDEX(CSDA!D$1:D$500,MATCH(DA$2,CSDA!C$1:C$500,0)),0)%,DB954*IFERROR(INDEX(CSDA!D$1:D$500,MATCH(DB$2,CSDA!C$1:C$500,0)),0)%,DF954*IFERROR(INDEX(CSDA!D$1:D$500,MATCH("Phí dịch vụ"&amp;PAYROLL!DF$2,CSDA!A$1:A$500&amp;CSDA!C$1:C$500,0)),0)%,DC954*IFERROR(INDEX(CSDA!D$1:D$500,MATCH("Phí dịch vụ"&amp;PAYROLL!DC$2,CSDA!A$1:A$500&amp;CSDA!C$1:C$500,0)),0)%,DH954*IFERROR(INDEX(CSDA!D$1:D$500,MATCH("Phí dịch vụ"&amp;PAYROLL!DH$2,CSDA!A$1:A$500&amp;CSDA!C$1:C$500,0)),0)%,DJ954*IFERROR(INDEX(CSDA!D$1:D$500,MATCH("Phí dịch vụ"&amp;PAYROLL!DJ$2,CSDA!A$1:A$500&amp;CSDA!C$1:C$500,0)),0)%,BN954*IFERROR(INDEX(CSDA!D$1:D$500,MATCH(BN$2,CSDA!C$1:C$500,0)),0)%)-BN954*7%</f>
        <v/>
      </c>
      <c r="DQ954">
        <f>IFERROR(INDEX(ADJ!$A$1:$BZ$1000,MATCH(PAYROLL!D954,ADJ!A$1:A$500,0),MATCH(PAYROLL!DQ$2,ADJ!$2:$2,0)),0)</f>
        <v/>
      </c>
      <c r="DR954">
        <f>IFERROR(INDEX(ADJ!$A$1:$BZ$1000,MATCH(PAYROLL!D954,ADJ!A$1:A$500,0),MATCH(PAYROLL!DR$2,ADJ!$2:$2,0)),0)</f>
        <v/>
      </c>
      <c r="DS954">
        <f>SUM(DP954:DR954)</f>
        <v/>
      </c>
      <c r="DT954">
        <f>EK954</f>
        <v/>
      </c>
      <c r="DU954">
        <f>SUM(DO954:DR954)</f>
        <v/>
      </c>
      <c r="DV954">
        <f>ROUND(DU954*0.1,0)</f>
        <v/>
      </c>
      <c r="DW954">
        <f>DU954+DV954</f>
        <v/>
      </c>
      <c r="DZ954">
        <f>IFERROR(INDEX(ADJ!$A$1:$BZ$1000,MATCH(PAYROLL!$D954,ADJ!A$1:A$500,0),MATCH(PAYROLL!DZ$2,ADJ!$2:$2,0)),0)</f>
        <v/>
      </c>
      <c r="EA954">
        <f>IFERROR(INDEX(ADJ!$A$1:$BZ$1000,MATCH(PAYROLL!$D954,ADJ!A$1:A$500,0),MATCH(PAYROLL!EA$2,ADJ!$2:$2,0)),0)</f>
        <v/>
      </c>
      <c r="EB954">
        <f>IFERROR(INDEX(ADJ!$A$1:$BZ$1000,MATCH(PAYROLL!$D954,ADJ!A$1:A$500,0),MATCH(PAYROLL!EB$2,ADJ!$2:$2,0)),0)</f>
        <v/>
      </c>
      <c r="EC954">
        <f>IFERROR(INDEX(ADJ!$A$1:$BZ$1000,MATCH(PAYROLL!$D954,ADJ!A$1:A$500,0),MATCH(PAYROLL!EC$2,ADJ!$2:$2,0)),0)</f>
        <v/>
      </c>
      <c r="ED954">
        <f>IFERROR(INDEX(ADJ!$A$1:$BZ$1000,MATCH(PAYROLL!$D954,ADJ!A$1:A$500,0),MATCH(PAYROLL!ED$2,ADJ!$2:$2,0)),0)</f>
        <v/>
      </c>
      <c r="EE954">
        <f>IFERROR(INDEX(ADJ!$A$1:$BZ$1000,MATCH(PAYROLL!$D954,ADJ!A$1:A$500,0),MATCH(PAYROLL!EE$2,ADJ!$2:$2,0)),0)</f>
        <v/>
      </c>
      <c r="EF954">
        <f>IFERROR(INDEX(ADJ!$A$1:$BZ$1000,MATCH(PAYROLL!$D954,ADJ!A$1:A$500,0),MATCH(PAYROLL!EF$2,ADJ!$2:$2,0)),0)</f>
        <v/>
      </c>
      <c r="EG954">
        <f>IFERROR(INDEX(ADJ!$A$1:$BZ$1000,MATCH(PAYROLL!$D954,ADJ!A$1:A$500,0),MATCH(PAYROLL!EG$2,ADJ!$2:$2,0)),0)</f>
        <v/>
      </c>
      <c r="EH954">
        <f>IFERROR(INDEX(ADJ!$A$1:$BZ$1000,MATCH(PAYROLL!$D954,ADJ!A$1:A$500,0),MATCH(PAYROLL!EH$2,ADJ!$2:$2,0)),0)</f>
        <v/>
      </c>
      <c r="EI954">
        <f>IFERROR(INDEX(ADJ!$A$1:$BZ$1000,MATCH(PAYROLL!D954,ADJ!A$1:A$500,0),MATCH(PAYROLL!EI$2,ADJ!$2:$2,0)),0)</f>
        <v/>
      </c>
      <c r="EJ954">
        <f>IFERROR(INDEX(ADJ!$A$1:$BZ$1000,MATCH(PAYROLL!$D954,ADJ!A$1:A$500,0),MATCH(PAYROLL!EJ$2,ADJ!$2:$2,0)),0)</f>
        <v/>
      </c>
      <c r="EK954">
        <f>SUM(DZ954:EJ954)</f>
        <v/>
      </c>
    </row>
    <row r="955">
      <c r="A955" t="n">
        <v>953</v>
      </c>
      <c r="B955" t="inlineStr">
        <is>
          <t>Bùi Văn Phúc</t>
        </is>
      </c>
      <c r="D955" t="inlineStr">
        <is>
          <t>152797-01</t>
        </is>
      </c>
      <c r="S955">
        <f>IFERROR(INDEX(PIS!$A$1:$BZ$1000,MATCH($D955,PIS!C$1:C$500,0),MATCH("Lương CB tháng trước",PIS!$1:$1,0)),0)</f>
        <v/>
      </c>
      <c r="T955">
        <f>IFERROR(INDEX(PIS!$A$1:$BZ$1000,MATCH($D955,PIS!C$1:C$500,0),MATCH("Lương CB hiện tại",PIS!$1:$1,0)),0)</f>
        <v/>
      </c>
      <c r="U955">
        <f>IFERROR(INDEX(PIS!$A$1:$BZ$1000,MATCH($D955,PIS!C$1:C$500,0),MATCH("Lương đóng BHBB",PIS!$1:$1,0)),0)</f>
        <v/>
      </c>
      <c r="V955">
        <f>IFERROR(INDEX(PIS!$A$1:$BZ$1000,MATCH($D955,PIS!C$1:C$500,0),MATCH(V$2,PIS!$2:$2,0)),0)</f>
        <v/>
      </c>
      <c r="W955">
        <f>IFERROR(INDEX(PIS!$A$1:$BZ$1000,MATCH($D955,PIS!C$1:C$500,0),MATCH(W$2,PIS!$2:$2,0)),0)</f>
        <v/>
      </c>
      <c r="X955">
        <f>IFERROR(INDEX(PIS!$A$1:$BZ$1000,MATCH($D955,PIS!C$1:C$500,0),MATCH(X$2,PIS!$2:$2,0)),0)</f>
        <v/>
      </c>
      <c r="Y955">
        <f>IFERROR(INDEX(PIS!$A$1:$BZ$1000,MATCH($D955,PIS!C$1:C$500,0),MATCH(Y$2,PIS!$2:$2,0)),0)</f>
        <v/>
      </c>
      <c r="Z955">
        <f>IFERROR(INDEX(PIS!$A$1:$BZ$1000,MATCH($D955,PIS!C$1:C$500,0),MATCH(Z$2,PIS!$2:$2,0)),0)</f>
        <v/>
      </c>
      <c r="AA955">
        <f>IFERROR(INDEX(PIS!$A$1:$BZ$1000,MATCH($D955,PIS!C$1:C$500,0),MATCH(AA$2,PIS!$2:$2,0)),0)</f>
        <v/>
      </c>
      <c r="AB955">
        <f>IFERROR(INDEX(PIS!$A$1:$BZ$1000,MATCH($D955,PIS!C$1:C$500,0),MATCH(AB$2,PIS!$2:$2,0)),0)</f>
        <v/>
      </c>
      <c r="AC955">
        <f>SUM(V955:AB955)</f>
        <v/>
      </c>
      <c r="AD955">
        <f>IFERROR(INDEX(TIMESHEET!$A$1:$AI$5000,MATCH($D955,TIMESHEET!A$1:A$500,0),MATCH("T100",TIMESHEET!$2:$2,0))-2,0)</f>
        <v/>
      </c>
      <c r="AE955">
        <f>IFERROR(INDEX(TIMESHEET!$A$1:$AI$5000,MATCH($D955,TIMESHEET!A$1:A$500,0),MATCH("T202",TIMESHEET!$2:$2,0)),0)</f>
        <v/>
      </c>
      <c r="AF955">
        <f>IFERROR(INDEX(TIMESHEET!$A$1:$AI$5000,MATCH($D955,TIMESHEET!A$1:A$500,0),MATCH("T302",TIMESHEET!$2:$2,0)),0)</f>
        <v/>
      </c>
      <c r="AG955">
        <f>IFERROR(INDEX(TIMESHEET!$A$1:$AI$5000,MATCH($D955,TIMESHEET!A$1:A$500,0),MATCH("T406",TIMESHEET!$2:$2,0)),0)</f>
        <v/>
      </c>
      <c r="AH955">
        <f>AE955+AG955</f>
        <v/>
      </c>
      <c r="AI955">
        <f>IFERROR(INDEX(TIMESHEET!$A$1:$AI$5000,MATCH($D955,TIMESHEET!A$1:A$500,0),MATCH("T701",TIMESHEET!$2:$2,0)),0)</f>
        <v/>
      </c>
      <c r="AJ955">
        <f>IFERROR(INDEX(TIMESHEET!$A$1:$AI$5000,MATCH($D955,TIMESHEET!B$1:B$500,0),MATCH("T320",TIMESHEET!$2:$2,0)),0)</f>
        <v/>
      </c>
      <c r="AK955">
        <f>IFERROR(IF(LEFT(INDEX(PIS!O$1:O$500,MATCH(D955,PIS!C$1:C$500)),1)="M",T955/AD955*SUM(AE955:AG955),T955*AD955),0)</f>
        <v/>
      </c>
      <c r="AL955">
        <f>IFERROR(INDEX(ADJ!$A$1:$BZ$1000,MATCH(PAYROLL!D955,ADJ!A$1:A$500,0),MATCH(PAYROLL!AL$2,ADJ!$2:$2,0)),0)</f>
        <v/>
      </c>
      <c r="AM955">
        <f>SUM(AK955:AL955)</f>
        <v/>
      </c>
      <c r="AN955">
        <f>IFERROR(ROUND(V955/$AD955*$AH955,0),0)</f>
        <v/>
      </c>
      <c r="AO955">
        <f>IFERROR(ROUND(W955/$AD955*$AH955,0),0)</f>
        <v/>
      </c>
      <c r="AP955">
        <f>IFERROR(ROUND(X955/$AD955*$AE955,0),0)</f>
        <v/>
      </c>
      <c r="AQ955">
        <f>IFERROR(ROUND(Y955/$AD955*$AH955,0),0)</f>
        <v/>
      </c>
      <c r="AR955">
        <f>IFERROR(ROUND(Z955/$AD955*$AH955,0),0)</f>
        <v/>
      </c>
      <c r="AS955">
        <f>IFERROR(ROUND(AA955/$AD955*$AH955,0),0)</f>
        <v/>
      </c>
      <c r="AT955">
        <f>IFERROR(IF((AE955+AF955+AG955)&gt;13,AB955,ROUND(AB955/AD955*AH955,0)),0)</f>
        <v/>
      </c>
      <c r="AU955">
        <f>IFERROR(INDEX(ADJ!$A$1:$BZ$1000,MATCH(PAYROLL!D955,ADJ!A$1:A$500,0),MATCH(PAYROLL!AU$2,ADJ!$2:$2,0)),0)</f>
        <v/>
      </c>
      <c r="AV955">
        <f>ROUND(SUM(AN955:AU955),0)</f>
        <v/>
      </c>
      <c r="AW955">
        <f>IFERROR(INDEX(TIMESHEET!$A$1:$AI$5000,MATCH(PAYROLL!D955,TIMESHEET!A$1:A$500,0),MATCH("T620",TIMESHEET!$2:$2,0)),0)</f>
        <v/>
      </c>
      <c r="AX955">
        <f>IFERROR(INDEX(TIMESHEET!$A$1:$AI$5000,MATCH(PAYROLL!D955,TIMESHEET!A$1:A$500,0),MATCH("T601",TIMESHEET!$2:$2,0)),0)</f>
        <v/>
      </c>
      <c r="AY955">
        <f>IFERROR(INDEX(TIMESHEET!$A$1:$AI$5000,MATCH(PAYROLL!D955,TIMESHEET!A$1:A$500,0),MATCH("T602",TIMESHEET!$2:$2,0)),0)</f>
        <v/>
      </c>
      <c r="AZ955">
        <f>IFERROR(INDEX(TIMESHEET!$A$1:$AI$5000,MATCH(PAYROLL!D955,TIMESHEET!A$1:A$500,0),MATCH("T603",TIMESHEET!$2:$2,0)),0)</f>
        <v/>
      </c>
      <c r="BA955">
        <f>IFERROR(INDEX(TIMESHEET!$A$1:$AI$5000,MATCH(PAYROLL!D955,TIMESHEET!A$1:A$500,0),MATCH("T611",TIMESHEET!$2:$2,0)),0)</f>
        <v/>
      </c>
      <c r="BB955">
        <f>IFERROR(INDEX(TIMESHEET!$A$1:$AI$5000,MATCH(PAYROLL!D955,TIMESHEET!A$1:A$500,0),MATCH("T612",TIMESHEET!$2:$2,0)),0)</f>
        <v/>
      </c>
      <c r="BC955">
        <f>IFERROR(INDEX(TIMESHEET!$A$1:$AI$5000,MATCH(PAYROLL!D955,TIMESHEET!A$1:A$500,0),MATCH("T613",TIMESHEET!$2:$2,0)),0)</f>
        <v/>
      </c>
      <c r="BD955">
        <f>IFERROR(INDEX(TIMESHEET!$A$1:$AI$5000,MATCH(PAYROLL!D955,TIMESHEET!A$1:A$500,0),MATCH("T500",TIMESHEET!$2:$2,0)),0)</f>
        <v/>
      </c>
      <c r="BE955">
        <f>IFERROR(IF(LEFT(INDEX(PIS!O$1:O$500,MATCH(D955,PIS!C$1:C$500)),1)="M",T955/AD955/8*(AW955+AX955*1.5+AY955*2+AZ955*3+BA955*2.1+BB955*2.7+BC955*3.9+BD955*0.3),T955/8*(AW955+AX955*1.5+AY955*2+AZ955*3+BA955*2.1+BB955*2.7+BC955*3.9+BD955*0.3)),0)</f>
        <v/>
      </c>
      <c r="BF955">
        <f>IFERROR(INDEX(ADJ!$A$1:$BZ$1000,MATCH(PAYROLL!$D955,ADJ!A$1:A$500,0),MATCH(PAYROLL!BF$2,ADJ!$2:$2,0)),0)</f>
        <v/>
      </c>
      <c r="BG955">
        <f>IFERROR(INDEX(ADJ!$A$1:$BZ$1000,MATCH(PAYROLL!D955,ADJ!A$1:A$500,0),MATCH(PAYROLL!BG$2,ADJ!$2:$2,0)),0)</f>
        <v/>
      </c>
      <c r="BH955">
        <f>IFERROR(INDEX(ADJ!$A$1:$BZ$1000,MATCH(PAYROLL!D955,ADJ!A$1:A$500,0),MATCH(PAYROLL!BH$2,ADJ!$2:$2,0)),0)</f>
        <v/>
      </c>
      <c r="BI955">
        <f>IFERROR(INDEX(ADJ!$A$1:$BZ$1000,MATCH(PAYROLL!D955,ADJ!A$1:A$500,0),MATCH(PAYROLL!BI$2,ADJ!$2:$2,0)),0)</f>
        <v/>
      </c>
      <c r="BJ955">
        <f>IFERROR(INDEX(ADJ!$A$1:$BZ$1000,MATCH(PAYROLL!D955,ADJ!A$1:A$500,0),MATCH(PAYROLL!BJ$2,ADJ!$2:$2,0)),0)</f>
        <v/>
      </c>
      <c r="BK955">
        <f>SUM(BF955:BJ955)</f>
        <v/>
      </c>
      <c r="BL955">
        <f>IFERROR(INDEX(ADJ!$A$1:$BZ$1000,MATCH(PAYROLL!D955,ADJ!A$1:A$500,0),MATCH(PAYROLL!BL$2,ADJ!$2:$2,0)),0)</f>
        <v/>
      </c>
      <c r="BM955">
        <f>IFERROR(INDEX(ADJ!$A$1:$BZ$1000,MATCH(PAYROLL!D955,ADJ!A$1:A$500,0),MATCH(PAYROLL!BM$2,ADJ!$2:$2,0)),0)</f>
        <v/>
      </c>
      <c r="BN955">
        <f>IFERROR(INDEX(ADJ!$A$1:$BZ$1000,MATCH(PAYROLL!D955,ADJ!A$1:A$500,0),MATCH(PAYROLL!BN$2,ADJ!$2:$2,0)),0)</f>
        <v/>
      </c>
      <c r="BO955">
        <f>IFERROR(INDEX(ADJ!$A$1:$BZ$1000,MATCH(PAYROLL!D955,ADJ!A$1:A$500,0),MATCH(PAYROLL!BO$2,ADJ!$2:$2,0)),0)</f>
        <v/>
      </c>
      <c r="BP955">
        <f>SUM(AM955,AV955,BE955,BK955,BL955:BO955)</f>
        <v/>
      </c>
      <c r="BQ955">
        <f>BO955</f>
        <v/>
      </c>
      <c r="BR955">
        <f>IFERROR(ROUND(IF(LEFT(INDEX(PIS!O$1:O$500,MATCH(D955,PIS!C$1:C$500)),1)="D",T955/8*(BD955*0.3),IF(LEFT(INDEX(PIS!O$1:O$500,MATCH(D955,PIS!C$1:C$500)),1)="H",T955*($BD955*0.3),T955/$AD955/8*($BD955*0.3))),0),0)</f>
        <v/>
      </c>
      <c r="BS955">
        <f>IF(AP955&lt;1,0,MIN(AP955,730000))</f>
        <v/>
      </c>
      <c r="BT955">
        <f>IFERROR(ROUND((BE955-SUM(AW955:BC955)*T955/AD955/8),0)-BR955,0)</f>
        <v/>
      </c>
      <c r="BU955">
        <f>AO955</f>
        <v/>
      </c>
      <c r="BV955">
        <f>SUM(BQ955:BU955)</f>
        <v/>
      </c>
      <c r="BW955">
        <f>BP955-BV955</f>
        <v/>
      </c>
      <c r="BX955">
        <f>IFERROR(IF(RIGHT(INDEX(PIS!O$1:O$500,MATCH(D955,PIS!C$1:C$500)),5)="Gross",MIN(U955+V955,VLOOKUP("R700",TSC!B:C,2,0)*VLOOKUP("R101",TSC!B:C,2,0))*VLOOKUP("R701",TSC!B:C,2,0)%,0),0)</f>
        <v/>
      </c>
      <c r="BY955">
        <f>IFERROR(IF(RIGHT(INDEX(PIS!O$1:O$500,MATCH(D955,PIS!C$1:C$500)),5)="Gross",MIN(U955+V955,VLOOKUP("R700",TSC!B:C,2,0)*VLOOKUP("R101",TSC!B:C,2,0))*VLOOKUP("T704",TSC!B:C,2,0)%,0),0)</f>
        <v/>
      </c>
      <c r="BZ955">
        <f>IFERROR(IF(RIGHT(INDEX(PIS!O$1:O$500,MATCH(D955,PIS!C$1:C$500)),5)="Gross",MIN(U955+V955,VLOOKUP("R700",TSC!B:C,2,0)*VLOOKUP("1",TSC!F:G,2,0))*VLOOKUP("T705",TSC!B:C,2,0)%,0),0)</f>
        <v/>
      </c>
      <c r="CA955">
        <f>IFERROR(INDEX(ADJ!$A$1:$BZ$1000,MATCH(PAYROLL!D955,ADJ!A$1:A$500,0),MATCH(PAYROLL!CA$2,ADJ!$2:$2,0)),0)</f>
        <v/>
      </c>
      <c r="CB955">
        <f>IFERROR(INDEX(ADJ!$A$1:$BZ$1000,MATCH(PAYROLL!D955,ADJ!A$1:A$500,0),MATCH(PAYROLL!CB$2,ADJ!$2:$2,0)),0)</f>
        <v/>
      </c>
      <c r="CC955">
        <f>SUM(BX955:CB955)</f>
        <v/>
      </c>
      <c r="CD955">
        <f>IFERROR(INDEX(PIS!$A$1:$BZ$1000,MATCH(PAYROLL!D955,PIS!C$1:C$500,0),MATCH(PAYROLL!CD$1,PIS!$1:$1,0)),0)</f>
        <v/>
      </c>
      <c r="CE955">
        <f>IFERROR(IF(OR(INDEX(PIS!P$1:P$500,MATCH(D955,PIS!C$1:C$500,0))="LT2",INDEX(PIS!P$1:P$500,MATCH(D955,PIS!C$1:C$500,0))="P10"),0,SUM(CC955,CD955*VLOOKUP("R601",TSC!B:C,2,0),VLOOKUP("R602",TSC!B:C,2,0))),0)</f>
        <v/>
      </c>
      <c r="CF955">
        <f>MAX(BW955-CE955,0)</f>
        <v/>
      </c>
      <c r="CG955">
        <f>IFERROR(IF(OR(RIGHT(INDEX(PIS!P$1:P$500,MATCH(D955,PIS!C$1:C$500)),5)="P10",RIGHT(INDEX(PIS!P$1:P$500,MATCH(D955,PIS!C$1:C$500)),5)="CK"),0,IF(CF955&lt;=5000000,CF955*5%,IF(CF955&lt;=10000000,CF955*10%-250000,IF(CF955&lt;=18000000,CF955*15%-750000,IF(CF955&lt;=32000000,CF955*20%-1650000,IF(CF955&lt;=52000000,CF955*25%-3250000,IF(CF955&lt;=80000000,BH955*30%-5850000,CF955*35%-9850000))))))),0)</f>
        <v/>
      </c>
      <c r="CH955">
        <f>IFERROR(IF(OR(INDEX(PIS!P$1:P$500,MATCH(D955,PIS!C$1:C$500))="LT",INDEX(PIS!P$1:P$500,MATCH(D955,PIS!C$1:C$500))="CK"),0,IF(CF955&lt;2000000,0,CF955*10%)),0)</f>
        <v/>
      </c>
      <c r="CI955">
        <f>IFERROR(INDEX(ADJ!$A$1:$BZ$1000,MATCH(PAYROLL!D955,ADJ!A$1:A$500,0),MATCH(PAYROLL!CI$2,ADJ!$2:$2,0)),0)</f>
        <v/>
      </c>
      <c r="CJ955">
        <f>IFERROR(INDEX(ADJ!$A$1:$BZ$1000,MATCH(PAYROLL!D955,ADJ!A$1:A$500,0),MATCH(PAYROLL!CJ$2,ADJ!$2:$2,0)),0)</f>
        <v/>
      </c>
      <c r="CK955">
        <f>IFERROR(INDEX(ADJ!$A$1:$BZ$1000,MATCH(PAYROLL!D955,ADJ!A$1:A$500,0),MATCH(PAYROLL!CK$2,ADJ!$2:$2,0)),0)</f>
        <v/>
      </c>
      <c r="CL955">
        <f>SUM(CG955:CK955)</f>
        <v/>
      </c>
      <c r="CM955">
        <f>ROUND(SUM(CH955:CK955),0)</f>
        <v/>
      </c>
      <c r="CN955">
        <f>IFERROR(INDEX(CSDA!D$1:D$500,MATCH($CN$2,CSDA!C$1:C$500,0))*INDEX(PIS!V$1:V$500,MATCH(D955,PIS!C$1:C$500))+INDEX(ADJ!$A$1:$BZ$1000,MATCH(PAYROLL!D955,ADJ!A$1:A$500,0),MATCH(PAYROLL!CN$2,ADJ!$2:$2,0)),0)</f>
        <v/>
      </c>
      <c r="CO955">
        <f>IFERROR(INDEX(ADJ!$A$1:$BZ$1000,MATCH(PAYROLL!D955,ADJ!A$1:A$500,0),MATCH(PAYROLL!CO$2,ADJ!$2:$2,0)),0)</f>
        <v/>
      </c>
      <c r="CP955">
        <f>IFERROR(INDEX(ADJ!$A$1:$BZ$1000,MATCH(PAYROLL!D955,ADJ!A$1:A$500,0),MATCH(PAYROLL!CP$2,ADJ!$2:$2,0)),0)</f>
        <v/>
      </c>
      <c r="CQ955">
        <f>BP955-CL955-CI955-CM955-CN955-CO955-CP955-CC955</f>
        <v/>
      </c>
      <c r="CR955">
        <f>IFERROR(IF(RIGHT(INDEX(PIS!O$1:O$500,MATCH(D955,PIS!C$1:C$500,0)),5)="Gross",MIN(U955+V955,VLOOKUP("R700",TSC!B:C,2,0)*VLOOKUP("R101",TSC!B:C,2,0))*(VLOOKUP("T711",TSC!B:C,2,0)+VLOOKUP("T712",TSC!B:C,2,0))%,MIN(T955+V955,VLOOKUP("R700",TSC!B:C,2,0)*VLOOKUP("R101",TSC!B:C,2,0))*(VLOOKUP("T711",TSC!B:C,2,0)+VLOOKUP("T712",TSC!B:C,2,0)+VLOOKUP("R701",TSC!B:C,2,0))%),0)</f>
        <v/>
      </c>
      <c r="CS955">
        <f>IFERROR(IF(RIGHT(INDEX(PIS!O$1:O$500,MATCH(D955,PIS!C$1:C$500,0)),5)="Gross",MIN(U955+V955,VLOOKUP("R700",TSC!B:C,2,0)*VLOOKUP("R101",TSC!B:C,2,0))*(VLOOKUP("T714",TSC!B:C,2,0))%,MIN(T955+V955,VLOOKUP("R700",TSC!B:C,2,0)*VLOOKUP("R101",TSC!B:C,2,0))*(VLOOKUP("T704",TSC!B:C,2,0)+VLOOKUP("T714",TSC!B:C,2,0))%),0)</f>
        <v/>
      </c>
      <c r="CT955">
        <f>IFERROR(IF(RIGHT(INDEX(PIS!O$1:O$500,MATCH(D955,PIS!C$1:C$500,0)),5)="Gross",MIN(U955+V955,VLOOKUP("R700",TSC!B:C,2,0)*VLOOKUP("R101",TSC!B:C,2,0))*VLOOKUP("T705",TSC!B:C,2,0)%,MIN(T955+V955,VLOOKUP("R700",TSC!B:C,2,0)*VLOOKUP("R101",TSC!B:C,2,0))*VLOOKUP("T705",TSC!B:C,2,0)%),0)</f>
        <v/>
      </c>
      <c r="CU955">
        <f>IFERROR(IF(RIGHT(INDEX(PIS!O$1:O$500,MATCH(D955,PIS!C$1:C$500,0)),5)="Gross",MIN(U955+V955,VLOOKUP("R700",TSC!B:C,2,0)*VLOOKUP("R101",TSC!B:C,2,0))*(VLOOKUP("T713",TSC!B:C,2,0))%,MIN(T955+V955,VLOOKUP("R700",TSC!B:C,2,0)*VLOOKUP("R101",TSC!B:C,2,0))*(VLOOKUP("T713",TSC!B:C,2,0))%),0)</f>
        <v/>
      </c>
      <c r="CV955">
        <f>IFERROR(INDEX(ADJ!$A$1:$BZ$1000,MATCH(PAYROLL!D955,ADJ!A$1:A$500,0),MATCH(PAYROLL!CV$2,ADJ!$2:$2,0)),0)</f>
        <v/>
      </c>
      <c r="CW955">
        <f>IFERROR(INDEX(ADJ!$A$1:$BZ$1000,MATCH(PAYROLL!D955,ADJ!A$1:A$500,0),MATCH(PAYROLL!CW$2,ADJ!$2:$2,0)),0)</f>
        <v/>
      </c>
      <c r="CX955">
        <f>SUM(CR955:CW955)</f>
        <v/>
      </c>
      <c r="CY955">
        <f>ROUND(IF(CR955&gt;0,T955+V955*VLOOKUP("R202",TSC!$B$1:$C$500,2,0),0),0)</f>
        <v/>
      </c>
      <c r="CZ955">
        <f>IFERROR(INDEX(CSDA!D$1:D$500,MATCH($CZ$2,CSDA!C$1:C$500,0)),0)</f>
        <v/>
      </c>
      <c r="DA955">
        <f>ROUND(T955*0.7%,0)</f>
        <v/>
      </c>
      <c r="DB955">
        <f>ROUND(T955/12,0)</f>
        <v/>
      </c>
      <c r="DC955">
        <f ref="DC955" t="array">IFERROR(INDEX(CSDA!D$1:D$500,MATCH("Trích giữ"&amp;PAYROLL!DC$2,CSDA!A$1:A$500&amp;CSDA!C$1:C$500,0)),0)</f>
        <v/>
      </c>
      <c r="DD955">
        <f ref="DD955" t="array">IFERROR(INDEX(CSDA!D$1:D$500,MATCH("Trích giữ"&amp;PAYROLL!DD$2,CSDA!A$1:A$500&amp;CSDA!C$1:C$500,0)),0)</f>
        <v/>
      </c>
      <c r="DE955">
        <f ref="DE955" t="array">IFERROR(INDEX(CSDA!D$1:D$500,MATCH("Trích giữ"&amp;PAYROLL!DE$2,CSDA!A$1:A$500&amp;CSDA!C$1:C$500,0)),0)</f>
        <v/>
      </c>
      <c r="DF955">
        <f>IFERROR(INDEX(CSDA!D$1:D$500,MATCH(PAYROLL!DF$2,CSDA!C$1:C$500,0)),0)</f>
        <v/>
      </c>
      <c r="DG955">
        <f ref="DG955" t="array">IFERROR(INDEX(CSDA!D$1:D$500,MATCH("Trích giữ"&amp;PAYROLL!DG$2,CSDA!A$1:A$500&amp;CSDA!C$1:C$500,0)),0)</f>
        <v/>
      </c>
      <c r="DH955">
        <f>ROUND(T955/26,0)</f>
        <v/>
      </c>
      <c r="DI955">
        <f ref="DI955" t="array">IFERROR(INDEX(CSDA!D$1:D$500,MATCH("Trích giữ"&amp;PAYROLL!DI$2,CSDA!A$1:A$500&amp;CSDA!C$1:C$500,0)),0)</f>
        <v/>
      </c>
      <c r="DJ955">
        <f>IF(U955=0,T955*21.5%-BL955,0)</f>
        <v/>
      </c>
      <c r="DK955">
        <f ref="DK955" t="array">IFERROR(INDEX(CSDA!D$1:D$500,MATCH("Trích giữ"&amp;PAYROLL!DK$2,CSDA!A$1:A$500&amp;CSDA!C$1:C$500,0)),0)</f>
        <v/>
      </c>
      <c r="DL955">
        <f>IFERROR(INDEX(CSDA!D$1:D$500,MATCH(PAYROLL!DL$2,CSDA!C$1:C$500,0))/12,0)</f>
        <v/>
      </c>
      <c r="DM955">
        <f>SUM(DB955:DL955)</f>
        <v/>
      </c>
      <c r="DN955">
        <f>IFERROR(INDEX(ADJ!$A$1:$BZ$1000,MATCH(PAYROLL!D955,ADJ!A$1:A$500,0),MATCH(PAYROLL!DN$2,ADJ!$2:$2,0)),0)</f>
        <v/>
      </c>
      <c r="DO955">
        <f>IFERROR(SUM(BP955,DM955:DN955,CX955:DA955)-DT955,0)</f>
        <v/>
      </c>
      <c r="DP955">
        <f ref="DP955" t="array">SUM(BW955*IFERROR(INDEX(CSDA!D$1:D$500,MATCH(BW$2,CSDA!C$1:C$500,0)),0)%,CX955*IFERROR(INDEX(CSDA!D$1:D$500,MATCH(CX$2,CSDA!C$1:C$500,0)),0)%,DA955*IFERROR(INDEX(CSDA!D$1:D$500,MATCH(DA$2,CSDA!C$1:C$500,0)),0)%,DB955*IFERROR(INDEX(CSDA!D$1:D$500,MATCH(DB$2,CSDA!C$1:C$500,0)),0)%,DF955*IFERROR(INDEX(CSDA!D$1:D$500,MATCH("Phí dịch vụ"&amp;PAYROLL!DF$2,CSDA!A$1:A$500&amp;CSDA!C$1:C$500,0)),0)%,DC955*IFERROR(INDEX(CSDA!D$1:D$500,MATCH("Phí dịch vụ"&amp;PAYROLL!DC$2,CSDA!A$1:A$500&amp;CSDA!C$1:C$500,0)),0)%,DH955*IFERROR(INDEX(CSDA!D$1:D$500,MATCH("Phí dịch vụ"&amp;PAYROLL!DH$2,CSDA!A$1:A$500&amp;CSDA!C$1:C$500,0)),0)%,DJ955*IFERROR(INDEX(CSDA!D$1:D$500,MATCH("Phí dịch vụ"&amp;PAYROLL!DJ$2,CSDA!A$1:A$500&amp;CSDA!C$1:C$500,0)),0)%,BN955*IFERROR(INDEX(CSDA!D$1:D$500,MATCH(BN$2,CSDA!C$1:C$500,0)),0)%)-BN955*7%</f>
        <v/>
      </c>
      <c r="DQ955">
        <f>IFERROR(INDEX(ADJ!$A$1:$BZ$1000,MATCH(PAYROLL!D955,ADJ!A$1:A$500,0),MATCH(PAYROLL!DQ$2,ADJ!$2:$2,0)),0)</f>
        <v/>
      </c>
      <c r="DR955">
        <f>IFERROR(INDEX(ADJ!$A$1:$BZ$1000,MATCH(PAYROLL!D955,ADJ!A$1:A$500,0),MATCH(PAYROLL!DR$2,ADJ!$2:$2,0)),0)</f>
        <v/>
      </c>
      <c r="DS955">
        <f>SUM(DP955:DR955)</f>
        <v/>
      </c>
      <c r="DT955">
        <f>EK955</f>
        <v/>
      </c>
      <c r="DU955">
        <f>SUM(DO955:DR955)</f>
        <v/>
      </c>
      <c r="DV955">
        <f>ROUND(DU955*0.1,0)</f>
        <v/>
      </c>
      <c r="DW955">
        <f>DU955+DV955</f>
        <v/>
      </c>
      <c r="DZ955">
        <f>IFERROR(INDEX(ADJ!$A$1:$BZ$1000,MATCH(PAYROLL!$D955,ADJ!A$1:A$500,0),MATCH(PAYROLL!DZ$2,ADJ!$2:$2,0)),0)</f>
        <v/>
      </c>
      <c r="EA955">
        <f>IFERROR(INDEX(ADJ!$A$1:$BZ$1000,MATCH(PAYROLL!$D955,ADJ!A$1:A$500,0),MATCH(PAYROLL!EA$2,ADJ!$2:$2,0)),0)</f>
        <v/>
      </c>
      <c r="EB955">
        <f>IFERROR(INDEX(ADJ!$A$1:$BZ$1000,MATCH(PAYROLL!$D955,ADJ!A$1:A$500,0),MATCH(PAYROLL!EB$2,ADJ!$2:$2,0)),0)</f>
        <v/>
      </c>
      <c r="EC955">
        <f>IFERROR(INDEX(ADJ!$A$1:$BZ$1000,MATCH(PAYROLL!$D955,ADJ!A$1:A$500,0),MATCH(PAYROLL!EC$2,ADJ!$2:$2,0)),0)</f>
        <v/>
      </c>
      <c r="ED955">
        <f>IFERROR(INDEX(ADJ!$A$1:$BZ$1000,MATCH(PAYROLL!$D955,ADJ!A$1:A$500,0),MATCH(PAYROLL!ED$2,ADJ!$2:$2,0)),0)</f>
        <v/>
      </c>
      <c r="EE955">
        <f>IFERROR(INDEX(ADJ!$A$1:$BZ$1000,MATCH(PAYROLL!$D955,ADJ!A$1:A$500,0),MATCH(PAYROLL!EE$2,ADJ!$2:$2,0)),0)</f>
        <v/>
      </c>
      <c r="EF955">
        <f>IFERROR(INDEX(ADJ!$A$1:$BZ$1000,MATCH(PAYROLL!$D955,ADJ!A$1:A$500,0),MATCH(PAYROLL!EF$2,ADJ!$2:$2,0)),0)</f>
        <v/>
      </c>
      <c r="EG955">
        <f>IFERROR(INDEX(ADJ!$A$1:$BZ$1000,MATCH(PAYROLL!$D955,ADJ!A$1:A$500,0),MATCH(PAYROLL!EG$2,ADJ!$2:$2,0)),0)</f>
        <v/>
      </c>
      <c r="EH955">
        <f>IFERROR(INDEX(ADJ!$A$1:$BZ$1000,MATCH(PAYROLL!$D955,ADJ!A$1:A$500,0),MATCH(PAYROLL!EH$2,ADJ!$2:$2,0)),0)</f>
        <v/>
      </c>
      <c r="EI955">
        <f>IFERROR(INDEX(ADJ!$A$1:$BZ$1000,MATCH(PAYROLL!D955,ADJ!A$1:A$500,0),MATCH(PAYROLL!EI$2,ADJ!$2:$2,0)),0)</f>
        <v/>
      </c>
      <c r="EJ955">
        <f>IFERROR(INDEX(ADJ!$A$1:$BZ$1000,MATCH(PAYROLL!$D955,ADJ!A$1:A$500,0),MATCH(PAYROLL!EJ$2,ADJ!$2:$2,0)),0)</f>
        <v/>
      </c>
      <c r="EK955">
        <f>SUM(DZ955:EJ955)</f>
        <v/>
      </c>
    </row>
    <row r="956">
      <c r="A956" t="n">
        <v>954</v>
      </c>
      <c r="B956" t="inlineStr">
        <is>
          <t>Lê Văn Minh</t>
        </is>
      </c>
      <c r="D956" t="inlineStr">
        <is>
          <t>152821-01</t>
        </is>
      </c>
      <c r="S956">
        <f>IFERROR(INDEX(PIS!$A$1:$BZ$1000,MATCH($D956,PIS!C$1:C$500,0),MATCH("Lương CB tháng trước",PIS!$1:$1,0)),0)</f>
        <v/>
      </c>
      <c r="T956">
        <f>IFERROR(INDEX(PIS!$A$1:$BZ$1000,MATCH($D956,PIS!C$1:C$500,0),MATCH("Lương CB hiện tại",PIS!$1:$1,0)),0)</f>
        <v/>
      </c>
      <c r="U956">
        <f>IFERROR(INDEX(PIS!$A$1:$BZ$1000,MATCH($D956,PIS!C$1:C$500,0),MATCH("Lương đóng BHBB",PIS!$1:$1,0)),0)</f>
        <v/>
      </c>
      <c r="V956">
        <f>IFERROR(INDEX(PIS!$A$1:$BZ$1000,MATCH($D956,PIS!C$1:C$500,0),MATCH(V$2,PIS!$2:$2,0)),0)</f>
        <v/>
      </c>
      <c r="W956">
        <f>IFERROR(INDEX(PIS!$A$1:$BZ$1000,MATCH($D956,PIS!C$1:C$500,0),MATCH(W$2,PIS!$2:$2,0)),0)</f>
        <v/>
      </c>
      <c r="X956">
        <f>IFERROR(INDEX(PIS!$A$1:$BZ$1000,MATCH($D956,PIS!C$1:C$500,0),MATCH(X$2,PIS!$2:$2,0)),0)</f>
        <v/>
      </c>
      <c r="Y956">
        <f>IFERROR(INDEX(PIS!$A$1:$BZ$1000,MATCH($D956,PIS!C$1:C$500,0),MATCH(Y$2,PIS!$2:$2,0)),0)</f>
        <v/>
      </c>
      <c r="Z956">
        <f>IFERROR(INDEX(PIS!$A$1:$BZ$1000,MATCH($D956,PIS!C$1:C$500,0),MATCH(Z$2,PIS!$2:$2,0)),0)</f>
        <v/>
      </c>
      <c r="AA956">
        <f>IFERROR(INDEX(PIS!$A$1:$BZ$1000,MATCH($D956,PIS!C$1:C$500,0),MATCH(AA$2,PIS!$2:$2,0)),0)</f>
        <v/>
      </c>
      <c r="AB956">
        <f>IFERROR(INDEX(PIS!$A$1:$BZ$1000,MATCH($D956,PIS!C$1:C$500,0),MATCH(AB$2,PIS!$2:$2,0)),0)</f>
        <v/>
      </c>
      <c r="AC956">
        <f>SUM(V956:AB956)</f>
        <v/>
      </c>
      <c r="AD956">
        <f>IFERROR(INDEX(TIMESHEET!$A$1:$AI$5000,MATCH($D956,TIMESHEET!A$1:A$500,0),MATCH("T100",TIMESHEET!$2:$2,0))-2,0)</f>
        <v/>
      </c>
      <c r="AE956">
        <f>IFERROR(INDEX(TIMESHEET!$A$1:$AI$5000,MATCH($D956,TIMESHEET!A$1:A$500,0),MATCH("T202",TIMESHEET!$2:$2,0)),0)</f>
        <v/>
      </c>
      <c r="AF956">
        <f>IFERROR(INDEX(TIMESHEET!$A$1:$AI$5000,MATCH($D956,TIMESHEET!A$1:A$500,0),MATCH("T302",TIMESHEET!$2:$2,0)),0)</f>
        <v/>
      </c>
      <c r="AG956">
        <f>IFERROR(INDEX(TIMESHEET!$A$1:$AI$5000,MATCH($D956,TIMESHEET!A$1:A$500,0),MATCH("T406",TIMESHEET!$2:$2,0)),0)</f>
        <v/>
      </c>
      <c r="AH956">
        <f>AE956+AG956</f>
        <v/>
      </c>
      <c r="AI956">
        <f>IFERROR(INDEX(TIMESHEET!$A$1:$AI$5000,MATCH($D956,TIMESHEET!A$1:A$500,0),MATCH("T701",TIMESHEET!$2:$2,0)),0)</f>
        <v/>
      </c>
      <c r="AJ956">
        <f>IFERROR(INDEX(TIMESHEET!$A$1:$AI$5000,MATCH($D956,TIMESHEET!B$1:B$500,0),MATCH("T320",TIMESHEET!$2:$2,0)),0)</f>
        <v/>
      </c>
      <c r="AK956">
        <f>IFERROR(IF(LEFT(INDEX(PIS!O$1:O$500,MATCH(D956,PIS!C$1:C$500)),1)="M",T956/AD956*SUM(AE956:AG956),T956*AD956),0)</f>
        <v/>
      </c>
      <c r="AL956">
        <f>IFERROR(INDEX(ADJ!$A$1:$BZ$1000,MATCH(PAYROLL!D956,ADJ!A$1:A$500,0),MATCH(PAYROLL!AL$2,ADJ!$2:$2,0)),0)</f>
        <v/>
      </c>
      <c r="AM956">
        <f>SUM(AK956:AL956)</f>
        <v/>
      </c>
      <c r="AN956">
        <f>IFERROR(ROUND(V956/$AD956*$AH956,0),0)</f>
        <v/>
      </c>
      <c r="AO956">
        <f>IFERROR(ROUND(W956/$AD956*$AH956,0),0)</f>
        <v/>
      </c>
      <c r="AP956">
        <f>IFERROR(ROUND(X956/$AD956*$AE956,0),0)</f>
        <v/>
      </c>
      <c r="AQ956">
        <f>IFERROR(ROUND(Y956/$AD956*$AH956,0),0)</f>
        <v/>
      </c>
      <c r="AR956">
        <f>IFERROR(ROUND(Z956/$AD956*$AH956,0),0)</f>
        <v/>
      </c>
      <c r="AS956">
        <f>IFERROR(ROUND(AA956/$AD956*$AH956,0),0)</f>
        <v/>
      </c>
      <c r="AT956">
        <f>IFERROR(IF((AE956+AF956+AG956)&gt;13,AB956,ROUND(AB956/AD956*AH956,0)),0)</f>
        <v/>
      </c>
      <c r="AU956">
        <f>IFERROR(INDEX(ADJ!$A$1:$BZ$1000,MATCH(PAYROLL!D956,ADJ!A$1:A$500,0),MATCH(PAYROLL!AU$2,ADJ!$2:$2,0)),0)</f>
        <v/>
      </c>
      <c r="AV956">
        <f>ROUND(SUM(AN956:AU956),0)</f>
        <v/>
      </c>
      <c r="AW956">
        <f>IFERROR(INDEX(TIMESHEET!$A$1:$AI$5000,MATCH(PAYROLL!D956,TIMESHEET!A$1:A$500,0),MATCH("T620",TIMESHEET!$2:$2,0)),0)</f>
        <v/>
      </c>
      <c r="AX956">
        <f>IFERROR(INDEX(TIMESHEET!$A$1:$AI$5000,MATCH(PAYROLL!D956,TIMESHEET!A$1:A$500,0),MATCH("T601",TIMESHEET!$2:$2,0)),0)</f>
        <v/>
      </c>
      <c r="AY956">
        <f>IFERROR(INDEX(TIMESHEET!$A$1:$AI$5000,MATCH(PAYROLL!D956,TIMESHEET!A$1:A$500,0),MATCH("T602",TIMESHEET!$2:$2,0)),0)</f>
        <v/>
      </c>
      <c r="AZ956">
        <f>IFERROR(INDEX(TIMESHEET!$A$1:$AI$5000,MATCH(PAYROLL!D956,TIMESHEET!A$1:A$500,0),MATCH("T603",TIMESHEET!$2:$2,0)),0)</f>
        <v/>
      </c>
      <c r="BA956">
        <f>IFERROR(INDEX(TIMESHEET!$A$1:$AI$5000,MATCH(PAYROLL!D956,TIMESHEET!A$1:A$500,0),MATCH("T611",TIMESHEET!$2:$2,0)),0)</f>
        <v/>
      </c>
      <c r="BB956">
        <f>IFERROR(INDEX(TIMESHEET!$A$1:$AI$5000,MATCH(PAYROLL!D956,TIMESHEET!A$1:A$500,0),MATCH("T612",TIMESHEET!$2:$2,0)),0)</f>
        <v/>
      </c>
      <c r="BC956">
        <f>IFERROR(INDEX(TIMESHEET!$A$1:$AI$5000,MATCH(PAYROLL!D956,TIMESHEET!A$1:A$500,0),MATCH("T613",TIMESHEET!$2:$2,0)),0)</f>
        <v/>
      </c>
      <c r="BD956">
        <f>IFERROR(INDEX(TIMESHEET!$A$1:$AI$5000,MATCH(PAYROLL!D956,TIMESHEET!A$1:A$500,0),MATCH("T500",TIMESHEET!$2:$2,0)),0)</f>
        <v/>
      </c>
      <c r="BE956">
        <f>IFERROR(IF(LEFT(INDEX(PIS!O$1:O$500,MATCH(D956,PIS!C$1:C$500)),1)="M",T956/AD956/8*(AW956+AX956*1.5+AY956*2+AZ956*3+BA956*2.1+BB956*2.7+BC956*3.9+BD956*0.3),T956/8*(AW956+AX956*1.5+AY956*2+AZ956*3+BA956*2.1+BB956*2.7+BC956*3.9+BD956*0.3)),0)</f>
        <v/>
      </c>
      <c r="BF956">
        <f>IFERROR(INDEX(ADJ!$A$1:$BZ$1000,MATCH(PAYROLL!$D956,ADJ!A$1:A$500,0),MATCH(PAYROLL!BF$2,ADJ!$2:$2,0)),0)</f>
        <v/>
      </c>
      <c r="BG956">
        <f>IFERROR(INDEX(ADJ!$A$1:$BZ$1000,MATCH(PAYROLL!D956,ADJ!A$1:A$500,0),MATCH(PAYROLL!BG$2,ADJ!$2:$2,0)),0)</f>
        <v/>
      </c>
      <c r="BH956">
        <f>IFERROR(INDEX(ADJ!$A$1:$BZ$1000,MATCH(PAYROLL!D956,ADJ!A$1:A$500,0),MATCH(PAYROLL!BH$2,ADJ!$2:$2,0)),0)</f>
        <v/>
      </c>
      <c r="BI956">
        <f>IFERROR(INDEX(ADJ!$A$1:$BZ$1000,MATCH(PAYROLL!D956,ADJ!A$1:A$500,0),MATCH(PAYROLL!BI$2,ADJ!$2:$2,0)),0)</f>
        <v/>
      </c>
      <c r="BJ956">
        <f>IFERROR(INDEX(ADJ!$A$1:$BZ$1000,MATCH(PAYROLL!D956,ADJ!A$1:A$500,0),MATCH(PAYROLL!BJ$2,ADJ!$2:$2,0)),0)</f>
        <v/>
      </c>
      <c r="BK956">
        <f>SUM(BF956:BJ956)</f>
        <v/>
      </c>
      <c r="BL956">
        <f>IFERROR(INDEX(ADJ!$A$1:$BZ$1000,MATCH(PAYROLL!D956,ADJ!A$1:A$500,0),MATCH(PAYROLL!BL$2,ADJ!$2:$2,0)),0)</f>
        <v/>
      </c>
      <c r="BM956">
        <f>IFERROR(INDEX(ADJ!$A$1:$BZ$1000,MATCH(PAYROLL!D956,ADJ!A$1:A$500,0),MATCH(PAYROLL!BM$2,ADJ!$2:$2,0)),0)</f>
        <v/>
      </c>
      <c r="BN956">
        <f>IFERROR(INDEX(ADJ!$A$1:$BZ$1000,MATCH(PAYROLL!D956,ADJ!A$1:A$500,0),MATCH(PAYROLL!BN$2,ADJ!$2:$2,0)),0)</f>
        <v/>
      </c>
      <c r="BO956">
        <f>IFERROR(INDEX(ADJ!$A$1:$BZ$1000,MATCH(PAYROLL!D956,ADJ!A$1:A$500,0),MATCH(PAYROLL!BO$2,ADJ!$2:$2,0)),0)</f>
        <v/>
      </c>
      <c r="BP956">
        <f>SUM(AM956,AV956,BE956,BK956,BL956:BO956)</f>
        <v/>
      </c>
      <c r="BQ956">
        <f>BO956</f>
        <v/>
      </c>
      <c r="BR956">
        <f>IFERROR(ROUND(IF(LEFT(INDEX(PIS!O$1:O$500,MATCH(D956,PIS!C$1:C$500)),1)="D",T956/8*(BD956*0.3),IF(LEFT(INDEX(PIS!O$1:O$500,MATCH(D956,PIS!C$1:C$500)),1)="H",T956*($BD956*0.3),T956/$AD956/8*($BD956*0.3))),0),0)</f>
        <v/>
      </c>
      <c r="BS956">
        <f>IF(AP956&lt;1,0,MIN(AP956,730000))</f>
        <v/>
      </c>
      <c r="BT956">
        <f>IFERROR(ROUND((BE956-SUM(AW956:BC956)*T956/AD956/8),0)-BR956,0)</f>
        <v/>
      </c>
      <c r="BU956">
        <f>AO956</f>
        <v/>
      </c>
      <c r="BV956">
        <f>SUM(BQ956:BU956)</f>
        <v/>
      </c>
      <c r="BW956">
        <f>BP956-BV956</f>
        <v/>
      </c>
      <c r="BX956">
        <f>IFERROR(IF(RIGHT(INDEX(PIS!O$1:O$500,MATCH(D956,PIS!C$1:C$500)),5)="Gross",MIN(U956+V956,VLOOKUP("R700",TSC!B:C,2,0)*VLOOKUP("R101",TSC!B:C,2,0))*VLOOKUP("R701",TSC!B:C,2,0)%,0),0)</f>
        <v/>
      </c>
      <c r="BY956">
        <f>IFERROR(IF(RIGHT(INDEX(PIS!O$1:O$500,MATCH(D956,PIS!C$1:C$500)),5)="Gross",MIN(U956+V956,VLOOKUP("R700",TSC!B:C,2,0)*VLOOKUP("R101",TSC!B:C,2,0))*VLOOKUP("T704",TSC!B:C,2,0)%,0),0)</f>
        <v/>
      </c>
      <c r="BZ956">
        <f>IFERROR(IF(RIGHT(INDEX(PIS!O$1:O$500,MATCH(D956,PIS!C$1:C$500)),5)="Gross",MIN(U956+V956,VLOOKUP("R700",TSC!B:C,2,0)*VLOOKUP("1",TSC!F:G,2,0))*VLOOKUP("T705",TSC!B:C,2,0)%,0),0)</f>
        <v/>
      </c>
      <c r="CA956">
        <f>IFERROR(INDEX(ADJ!$A$1:$BZ$1000,MATCH(PAYROLL!D956,ADJ!A$1:A$500,0),MATCH(PAYROLL!CA$2,ADJ!$2:$2,0)),0)</f>
        <v/>
      </c>
      <c r="CB956">
        <f>IFERROR(INDEX(ADJ!$A$1:$BZ$1000,MATCH(PAYROLL!D956,ADJ!A$1:A$500,0),MATCH(PAYROLL!CB$2,ADJ!$2:$2,0)),0)</f>
        <v/>
      </c>
      <c r="CC956">
        <f>SUM(BX956:CB956)</f>
        <v/>
      </c>
      <c r="CD956">
        <f>IFERROR(INDEX(PIS!$A$1:$BZ$1000,MATCH(PAYROLL!D956,PIS!C$1:C$500,0),MATCH(PAYROLL!CD$1,PIS!$1:$1,0)),0)</f>
        <v/>
      </c>
      <c r="CE956">
        <f>IFERROR(IF(OR(INDEX(PIS!P$1:P$500,MATCH(D956,PIS!C$1:C$500,0))="LT2",INDEX(PIS!P$1:P$500,MATCH(D956,PIS!C$1:C$500,0))="P10"),0,SUM(CC956,CD956*VLOOKUP("R601",TSC!B:C,2,0),VLOOKUP("R602",TSC!B:C,2,0))),0)</f>
        <v/>
      </c>
      <c r="CF956">
        <f>MAX(BW956-CE956,0)</f>
        <v/>
      </c>
      <c r="CG956">
        <f>IFERROR(IF(OR(RIGHT(INDEX(PIS!P$1:P$500,MATCH(D956,PIS!C$1:C$500)),5)="P10",RIGHT(INDEX(PIS!P$1:P$500,MATCH(D956,PIS!C$1:C$500)),5)="CK"),0,IF(CF956&lt;=5000000,CF956*5%,IF(CF956&lt;=10000000,CF956*10%-250000,IF(CF956&lt;=18000000,CF956*15%-750000,IF(CF956&lt;=32000000,CF956*20%-1650000,IF(CF956&lt;=52000000,CF956*25%-3250000,IF(CF956&lt;=80000000,BH956*30%-5850000,CF956*35%-9850000))))))),0)</f>
        <v/>
      </c>
      <c r="CH956">
        <f>IFERROR(IF(OR(INDEX(PIS!P$1:P$500,MATCH(D956,PIS!C$1:C$500))="LT",INDEX(PIS!P$1:P$500,MATCH(D956,PIS!C$1:C$500))="CK"),0,IF(CF956&lt;2000000,0,CF956*10%)),0)</f>
        <v/>
      </c>
      <c r="CI956">
        <f>IFERROR(INDEX(ADJ!$A$1:$BZ$1000,MATCH(PAYROLL!D956,ADJ!A$1:A$500,0),MATCH(PAYROLL!CI$2,ADJ!$2:$2,0)),0)</f>
        <v/>
      </c>
      <c r="CJ956">
        <f>IFERROR(INDEX(ADJ!$A$1:$BZ$1000,MATCH(PAYROLL!D956,ADJ!A$1:A$500,0),MATCH(PAYROLL!CJ$2,ADJ!$2:$2,0)),0)</f>
        <v/>
      </c>
      <c r="CK956">
        <f>IFERROR(INDEX(ADJ!$A$1:$BZ$1000,MATCH(PAYROLL!D956,ADJ!A$1:A$500,0),MATCH(PAYROLL!CK$2,ADJ!$2:$2,0)),0)</f>
        <v/>
      </c>
      <c r="CL956">
        <f>SUM(CG956:CK956)</f>
        <v/>
      </c>
      <c r="CM956">
        <f>ROUND(SUM(CH956:CK956),0)</f>
        <v/>
      </c>
      <c r="CN956">
        <f>IFERROR(INDEX(CSDA!D$1:D$500,MATCH($CN$2,CSDA!C$1:C$500,0))*INDEX(PIS!V$1:V$500,MATCH(D956,PIS!C$1:C$500))+INDEX(ADJ!$A$1:$BZ$1000,MATCH(PAYROLL!D956,ADJ!A$1:A$500,0),MATCH(PAYROLL!CN$2,ADJ!$2:$2,0)),0)</f>
        <v/>
      </c>
      <c r="CO956">
        <f>IFERROR(INDEX(ADJ!$A$1:$BZ$1000,MATCH(PAYROLL!D956,ADJ!A$1:A$500,0),MATCH(PAYROLL!CO$2,ADJ!$2:$2,0)),0)</f>
        <v/>
      </c>
      <c r="CP956">
        <f>IFERROR(INDEX(ADJ!$A$1:$BZ$1000,MATCH(PAYROLL!D956,ADJ!A$1:A$500,0),MATCH(PAYROLL!CP$2,ADJ!$2:$2,0)),0)</f>
        <v/>
      </c>
      <c r="CQ956">
        <f>BP956-CL956-CI956-CM956-CN956-CO956-CP956-CC956</f>
        <v/>
      </c>
      <c r="CR956">
        <f>IFERROR(IF(RIGHT(INDEX(PIS!O$1:O$500,MATCH(D956,PIS!C$1:C$500,0)),5)="Gross",MIN(U956+V956,VLOOKUP("R700",TSC!B:C,2,0)*VLOOKUP("R101",TSC!B:C,2,0))*(VLOOKUP("T711",TSC!B:C,2,0)+VLOOKUP("T712",TSC!B:C,2,0))%,MIN(T956+V956,VLOOKUP("R700",TSC!B:C,2,0)*VLOOKUP("R101",TSC!B:C,2,0))*(VLOOKUP("T711",TSC!B:C,2,0)+VLOOKUP("T712",TSC!B:C,2,0)+VLOOKUP("R701",TSC!B:C,2,0))%),0)</f>
        <v/>
      </c>
      <c r="CS956">
        <f>IFERROR(IF(RIGHT(INDEX(PIS!O$1:O$500,MATCH(D956,PIS!C$1:C$500,0)),5)="Gross",MIN(U956+V956,VLOOKUP("R700",TSC!B:C,2,0)*VLOOKUP("R101",TSC!B:C,2,0))*(VLOOKUP("T714",TSC!B:C,2,0))%,MIN(T956+V956,VLOOKUP("R700",TSC!B:C,2,0)*VLOOKUP("R101",TSC!B:C,2,0))*(VLOOKUP("T704",TSC!B:C,2,0)+VLOOKUP("T714",TSC!B:C,2,0))%),0)</f>
        <v/>
      </c>
      <c r="CT956">
        <f>IFERROR(IF(RIGHT(INDEX(PIS!O$1:O$500,MATCH(D956,PIS!C$1:C$500,0)),5)="Gross",MIN(U956+V956,VLOOKUP("R700",TSC!B:C,2,0)*VLOOKUP("R101",TSC!B:C,2,0))*VLOOKUP("T705",TSC!B:C,2,0)%,MIN(T956+V956,VLOOKUP("R700",TSC!B:C,2,0)*VLOOKUP("R101",TSC!B:C,2,0))*VLOOKUP("T705",TSC!B:C,2,0)%),0)</f>
        <v/>
      </c>
      <c r="CU956">
        <f>IFERROR(IF(RIGHT(INDEX(PIS!O$1:O$500,MATCH(D956,PIS!C$1:C$500,0)),5)="Gross",MIN(U956+V956,VLOOKUP("R700",TSC!B:C,2,0)*VLOOKUP("R101",TSC!B:C,2,0))*(VLOOKUP("T713",TSC!B:C,2,0))%,MIN(T956+V956,VLOOKUP("R700",TSC!B:C,2,0)*VLOOKUP("R101",TSC!B:C,2,0))*(VLOOKUP("T713",TSC!B:C,2,0))%),0)</f>
        <v/>
      </c>
      <c r="CV956">
        <f>IFERROR(INDEX(ADJ!$A$1:$BZ$1000,MATCH(PAYROLL!D956,ADJ!A$1:A$500,0),MATCH(PAYROLL!CV$2,ADJ!$2:$2,0)),0)</f>
        <v/>
      </c>
      <c r="CW956">
        <f>IFERROR(INDEX(ADJ!$A$1:$BZ$1000,MATCH(PAYROLL!D956,ADJ!A$1:A$500,0),MATCH(PAYROLL!CW$2,ADJ!$2:$2,0)),0)</f>
        <v/>
      </c>
      <c r="CX956">
        <f>SUM(CR956:CW956)</f>
        <v/>
      </c>
      <c r="CY956">
        <f>ROUND(IF(CR956&gt;0,T956+V956*VLOOKUP("R202",TSC!$B$1:$C$500,2,0),0),0)</f>
        <v/>
      </c>
      <c r="CZ956">
        <f>IFERROR(INDEX(CSDA!D$1:D$500,MATCH($CZ$2,CSDA!C$1:C$500,0)),0)</f>
        <v/>
      </c>
      <c r="DA956">
        <f>ROUND(T956*0.7%,0)</f>
        <v/>
      </c>
      <c r="DB956">
        <f>ROUND(T956/12,0)</f>
        <v/>
      </c>
      <c r="DC956">
        <f ref="DC956" t="array">IFERROR(INDEX(CSDA!D$1:D$500,MATCH("Trích giữ"&amp;PAYROLL!DC$2,CSDA!A$1:A$500&amp;CSDA!C$1:C$500,0)),0)</f>
        <v/>
      </c>
      <c r="DD956">
        <f ref="DD956" t="array">IFERROR(INDEX(CSDA!D$1:D$500,MATCH("Trích giữ"&amp;PAYROLL!DD$2,CSDA!A$1:A$500&amp;CSDA!C$1:C$500,0)),0)</f>
        <v/>
      </c>
      <c r="DE956">
        <f ref="DE956" t="array">IFERROR(INDEX(CSDA!D$1:D$500,MATCH("Trích giữ"&amp;PAYROLL!DE$2,CSDA!A$1:A$500&amp;CSDA!C$1:C$500,0)),0)</f>
        <v/>
      </c>
      <c r="DF956">
        <f>IFERROR(INDEX(CSDA!D$1:D$500,MATCH(PAYROLL!DF$2,CSDA!C$1:C$500,0)),0)</f>
        <v/>
      </c>
      <c r="DG956">
        <f ref="DG956" t="array">IFERROR(INDEX(CSDA!D$1:D$500,MATCH("Trích giữ"&amp;PAYROLL!DG$2,CSDA!A$1:A$500&amp;CSDA!C$1:C$500,0)),0)</f>
        <v/>
      </c>
      <c r="DH956">
        <f>ROUND(T956/26,0)</f>
        <v/>
      </c>
      <c r="DI956">
        <f ref="DI956" t="array">IFERROR(INDEX(CSDA!D$1:D$500,MATCH("Trích giữ"&amp;PAYROLL!DI$2,CSDA!A$1:A$500&amp;CSDA!C$1:C$500,0)),0)</f>
        <v/>
      </c>
      <c r="DJ956">
        <f>IF(U956=0,T956*21.5%-BL956,0)</f>
        <v/>
      </c>
      <c r="DK956">
        <f ref="DK956" t="array">IFERROR(INDEX(CSDA!D$1:D$500,MATCH("Trích giữ"&amp;PAYROLL!DK$2,CSDA!A$1:A$500&amp;CSDA!C$1:C$500,0)),0)</f>
        <v/>
      </c>
      <c r="DL956">
        <f>IFERROR(INDEX(CSDA!D$1:D$500,MATCH(PAYROLL!DL$2,CSDA!C$1:C$500,0))/12,0)</f>
        <v/>
      </c>
      <c r="DM956">
        <f>SUM(DB956:DL956)</f>
        <v/>
      </c>
      <c r="DN956">
        <f>IFERROR(INDEX(ADJ!$A$1:$BZ$1000,MATCH(PAYROLL!D956,ADJ!A$1:A$500,0),MATCH(PAYROLL!DN$2,ADJ!$2:$2,0)),0)</f>
        <v/>
      </c>
      <c r="DO956">
        <f>IFERROR(SUM(BP956,DM956:DN956,CX956:DA956)-DT956,0)</f>
        <v/>
      </c>
      <c r="DP956">
        <f ref="DP956" t="array">SUM(BW956*IFERROR(INDEX(CSDA!D$1:D$500,MATCH(BW$2,CSDA!C$1:C$500,0)),0)%,CX956*IFERROR(INDEX(CSDA!D$1:D$500,MATCH(CX$2,CSDA!C$1:C$500,0)),0)%,DA956*IFERROR(INDEX(CSDA!D$1:D$500,MATCH(DA$2,CSDA!C$1:C$500,0)),0)%,DB956*IFERROR(INDEX(CSDA!D$1:D$500,MATCH(DB$2,CSDA!C$1:C$500,0)),0)%,DF956*IFERROR(INDEX(CSDA!D$1:D$500,MATCH("Phí dịch vụ"&amp;PAYROLL!DF$2,CSDA!A$1:A$500&amp;CSDA!C$1:C$500,0)),0)%,DC956*IFERROR(INDEX(CSDA!D$1:D$500,MATCH("Phí dịch vụ"&amp;PAYROLL!DC$2,CSDA!A$1:A$500&amp;CSDA!C$1:C$500,0)),0)%,DH956*IFERROR(INDEX(CSDA!D$1:D$500,MATCH("Phí dịch vụ"&amp;PAYROLL!DH$2,CSDA!A$1:A$500&amp;CSDA!C$1:C$500,0)),0)%,DJ956*IFERROR(INDEX(CSDA!D$1:D$500,MATCH("Phí dịch vụ"&amp;PAYROLL!DJ$2,CSDA!A$1:A$500&amp;CSDA!C$1:C$500,0)),0)%,BN956*IFERROR(INDEX(CSDA!D$1:D$500,MATCH(BN$2,CSDA!C$1:C$500,0)),0)%)-BN956*7%</f>
        <v/>
      </c>
      <c r="DQ956">
        <f>IFERROR(INDEX(ADJ!$A$1:$BZ$1000,MATCH(PAYROLL!D956,ADJ!A$1:A$500,0),MATCH(PAYROLL!DQ$2,ADJ!$2:$2,0)),0)</f>
        <v/>
      </c>
      <c r="DR956">
        <f>IFERROR(INDEX(ADJ!$A$1:$BZ$1000,MATCH(PAYROLL!D956,ADJ!A$1:A$500,0),MATCH(PAYROLL!DR$2,ADJ!$2:$2,0)),0)</f>
        <v/>
      </c>
      <c r="DS956">
        <f>SUM(DP956:DR956)</f>
        <v/>
      </c>
      <c r="DT956">
        <f>EK956</f>
        <v/>
      </c>
      <c r="DU956">
        <f>SUM(DO956:DR956)</f>
        <v/>
      </c>
      <c r="DV956">
        <f>ROUND(DU956*0.1,0)</f>
        <v/>
      </c>
      <c r="DW956">
        <f>DU956+DV956</f>
        <v/>
      </c>
      <c r="DZ956">
        <f>IFERROR(INDEX(ADJ!$A$1:$BZ$1000,MATCH(PAYROLL!$D956,ADJ!A$1:A$500,0),MATCH(PAYROLL!DZ$2,ADJ!$2:$2,0)),0)</f>
        <v/>
      </c>
      <c r="EA956">
        <f>IFERROR(INDEX(ADJ!$A$1:$BZ$1000,MATCH(PAYROLL!$D956,ADJ!A$1:A$500,0),MATCH(PAYROLL!EA$2,ADJ!$2:$2,0)),0)</f>
        <v/>
      </c>
      <c r="EB956">
        <f>IFERROR(INDEX(ADJ!$A$1:$BZ$1000,MATCH(PAYROLL!$D956,ADJ!A$1:A$500,0),MATCH(PAYROLL!EB$2,ADJ!$2:$2,0)),0)</f>
        <v/>
      </c>
      <c r="EC956">
        <f>IFERROR(INDEX(ADJ!$A$1:$BZ$1000,MATCH(PAYROLL!$D956,ADJ!A$1:A$500,0),MATCH(PAYROLL!EC$2,ADJ!$2:$2,0)),0)</f>
        <v/>
      </c>
      <c r="ED956">
        <f>IFERROR(INDEX(ADJ!$A$1:$BZ$1000,MATCH(PAYROLL!$D956,ADJ!A$1:A$500,0),MATCH(PAYROLL!ED$2,ADJ!$2:$2,0)),0)</f>
        <v/>
      </c>
      <c r="EE956">
        <f>IFERROR(INDEX(ADJ!$A$1:$BZ$1000,MATCH(PAYROLL!$D956,ADJ!A$1:A$500,0),MATCH(PAYROLL!EE$2,ADJ!$2:$2,0)),0)</f>
        <v/>
      </c>
      <c r="EF956">
        <f>IFERROR(INDEX(ADJ!$A$1:$BZ$1000,MATCH(PAYROLL!$D956,ADJ!A$1:A$500,0),MATCH(PAYROLL!EF$2,ADJ!$2:$2,0)),0)</f>
        <v/>
      </c>
      <c r="EG956">
        <f>IFERROR(INDEX(ADJ!$A$1:$BZ$1000,MATCH(PAYROLL!$D956,ADJ!A$1:A$500,0),MATCH(PAYROLL!EG$2,ADJ!$2:$2,0)),0)</f>
        <v/>
      </c>
      <c r="EH956">
        <f>IFERROR(INDEX(ADJ!$A$1:$BZ$1000,MATCH(PAYROLL!$D956,ADJ!A$1:A$500,0),MATCH(PAYROLL!EH$2,ADJ!$2:$2,0)),0)</f>
        <v/>
      </c>
      <c r="EI956">
        <f>IFERROR(INDEX(ADJ!$A$1:$BZ$1000,MATCH(PAYROLL!D956,ADJ!A$1:A$500,0),MATCH(PAYROLL!EI$2,ADJ!$2:$2,0)),0)</f>
        <v/>
      </c>
      <c r="EJ956">
        <f>IFERROR(INDEX(ADJ!$A$1:$BZ$1000,MATCH(PAYROLL!$D956,ADJ!A$1:A$500,0),MATCH(PAYROLL!EJ$2,ADJ!$2:$2,0)),0)</f>
        <v/>
      </c>
      <c r="EK956">
        <f>SUM(DZ956:EJ956)</f>
        <v/>
      </c>
    </row>
    <row r="957">
      <c r="A957" t="n">
        <v>955</v>
      </c>
      <c r="B957" t="inlineStr">
        <is>
          <t>Vi Văn Thực</t>
        </is>
      </c>
      <c r="D957" t="inlineStr">
        <is>
          <t>152798-01</t>
        </is>
      </c>
      <c r="S957">
        <f>IFERROR(INDEX(PIS!$A$1:$BZ$1000,MATCH($D957,PIS!C$1:C$500,0),MATCH("Lương CB tháng trước",PIS!$1:$1,0)),0)</f>
        <v/>
      </c>
      <c r="T957">
        <f>IFERROR(INDEX(PIS!$A$1:$BZ$1000,MATCH($D957,PIS!C$1:C$500,0),MATCH("Lương CB hiện tại",PIS!$1:$1,0)),0)</f>
        <v/>
      </c>
      <c r="U957">
        <f>IFERROR(INDEX(PIS!$A$1:$BZ$1000,MATCH($D957,PIS!C$1:C$500,0),MATCH("Lương đóng BHBB",PIS!$1:$1,0)),0)</f>
        <v/>
      </c>
      <c r="V957">
        <f>IFERROR(INDEX(PIS!$A$1:$BZ$1000,MATCH($D957,PIS!C$1:C$500,0),MATCH(V$2,PIS!$2:$2,0)),0)</f>
        <v/>
      </c>
      <c r="W957">
        <f>IFERROR(INDEX(PIS!$A$1:$BZ$1000,MATCH($D957,PIS!C$1:C$500,0),MATCH(W$2,PIS!$2:$2,0)),0)</f>
        <v/>
      </c>
      <c r="X957">
        <f>IFERROR(INDEX(PIS!$A$1:$BZ$1000,MATCH($D957,PIS!C$1:C$500,0),MATCH(X$2,PIS!$2:$2,0)),0)</f>
        <v/>
      </c>
      <c r="Y957">
        <f>IFERROR(INDEX(PIS!$A$1:$BZ$1000,MATCH($D957,PIS!C$1:C$500,0),MATCH(Y$2,PIS!$2:$2,0)),0)</f>
        <v/>
      </c>
      <c r="Z957">
        <f>IFERROR(INDEX(PIS!$A$1:$BZ$1000,MATCH($D957,PIS!C$1:C$500,0),MATCH(Z$2,PIS!$2:$2,0)),0)</f>
        <v/>
      </c>
      <c r="AA957">
        <f>IFERROR(INDEX(PIS!$A$1:$BZ$1000,MATCH($D957,PIS!C$1:C$500,0),MATCH(AA$2,PIS!$2:$2,0)),0)</f>
        <v/>
      </c>
      <c r="AB957">
        <f>IFERROR(INDEX(PIS!$A$1:$BZ$1000,MATCH($D957,PIS!C$1:C$500,0),MATCH(AB$2,PIS!$2:$2,0)),0)</f>
        <v/>
      </c>
      <c r="AC957">
        <f>SUM(V957:AB957)</f>
        <v/>
      </c>
      <c r="AD957">
        <f>IFERROR(INDEX(TIMESHEET!$A$1:$AI$5000,MATCH($D957,TIMESHEET!A$1:A$500,0),MATCH("T100",TIMESHEET!$2:$2,0))-2,0)</f>
        <v/>
      </c>
      <c r="AE957">
        <f>IFERROR(INDEX(TIMESHEET!$A$1:$AI$5000,MATCH($D957,TIMESHEET!A$1:A$500,0),MATCH("T202",TIMESHEET!$2:$2,0)),0)</f>
        <v/>
      </c>
      <c r="AF957">
        <f>IFERROR(INDEX(TIMESHEET!$A$1:$AI$5000,MATCH($D957,TIMESHEET!A$1:A$500,0),MATCH("T302",TIMESHEET!$2:$2,0)),0)</f>
        <v/>
      </c>
      <c r="AG957">
        <f>IFERROR(INDEX(TIMESHEET!$A$1:$AI$5000,MATCH($D957,TIMESHEET!A$1:A$500,0),MATCH("T406",TIMESHEET!$2:$2,0)),0)</f>
        <v/>
      </c>
      <c r="AH957">
        <f>AE957+AG957</f>
        <v/>
      </c>
      <c r="AI957">
        <f>IFERROR(INDEX(TIMESHEET!$A$1:$AI$5000,MATCH($D957,TIMESHEET!A$1:A$500,0),MATCH("T701",TIMESHEET!$2:$2,0)),0)</f>
        <v/>
      </c>
      <c r="AJ957">
        <f>IFERROR(INDEX(TIMESHEET!$A$1:$AI$5000,MATCH($D957,TIMESHEET!B$1:B$500,0),MATCH("T320",TIMESHEET!$2:$2,0)),0)</f>
        <v/>
      </c>
      <c r="AK957">
        <f>IFERROR(IF(LEFT(INDEX(PIS!O$1:O$500,MATCH(D957,PIS!C$1:C$500)),1)="M",T957/AD957*SUM(AE957:AG957),T957*AD957),0)</f>
        <v/>
      </c>
      <c r="AL957">
        <f>IFERROR(INDEX(ADJ!$A$1:$BZ$1000,MATCH(PAYROLL!D957,ADJ!A$1:A$500,0),MATCH(PAYROLL!AL$2,ADJ!$2:$2,0)),0)</f>
        <v/>
      </c>
      <c r="AM957">
        <f>SUM(AK957:AL957)</f>
        <v/>
      </c>
      <c r="AN957">
        <f>IFERROR(ROUND(V957/$AD957*$AH957,0),0)</f>
        <v/>
      </c>
      <c r="AO957">
        <f>IFERROR(ROUND(W957/$AD957*$AH957,0),0)</f>
        <v/>
      </c>
      <c r="AP957">
        <f>IFERROR(ROUND(X957/$AD957*$AE957,0),0)</f>
        <v/>
      </c>
      <c r="AQ957">
        <f>IFERROR(ROUND(Y957/$AD957*$AH957,0),0)</f>
        <v/>
      </c>
      <c r="AR957">
        <f>IFERROR(ROUND(Z957/$AD957*$AH957,0),0)</f>
        <v/>
      </c>
      <c r="AS957">
        <f>IFERROR(ROUND(AA957/$AD957*$AH957,0),0)</f>
        <v/>
      </c>
      <c r="AT957">
        <f>IFERROR(IF((AE957+AF957+AG957)&gt;13,AB957,ROUND(AB957/AD957*AH957,0)),0)</f>
        <v/>
      </c>
      <c r="AU957">
        <f>IFERROR(INDEX(ADJ!$A$1:$BZ$1000,MATCH(PAYROLL!D957,ADJ!A$1:A$500,0),MATCH(PAYROLL!AU$2,ADJ!$2:$2,0)),0)</f>
        <v/>
      </c>
      <c r="AV957">
        <f>ROUND(SUM(AN957:AU957),0)</f>
        <v/>
      </c>
      <c r="AW957">
        <f>IFERROR(INDEX(TIMESHEET!$A$1:$AI$5000,MATCH(PAYROLL!D957,TIMESHEET!A$1:A$500,0),MATCH("T620",TIMESHEET!$2:$2,0)),0)</f>
        <v/>
      </c>
      <c r="AX957">
        <f>IFERROR(INDEX(TIMESHEET!$A$1:$AI$5000,MATCH(PAYROLL!D957,TIMESHEET!A$1:A$500,0),MATCH("T601",TIMESHEET!$2:$2,0)),0)</f>
        <v/>
      </c>
      <c r="AY957">
        <f>IFERROR(INDEX(TIMESHEET!$A$1:$AI$5000,MATCH(PAYROLL!D957,TIMESHEET!A$1:A$500,0),MATCH("T602",TIMESHEET!$2:$2,0)),0)</f>
        <v/>
      </c>
      <c r="AZ957">
        <f>IFERROR(INDEX(TIMESHEET!$A$1:$AI$5000,MATCH(PAYROLL!D957,TIMESHEET!A$1:A$500,0),MATCH("T603",TIMESHEET!$2:$2,0)),0)</f>
        <v/>
      </c>
      <c r="BA957">
        <f>IFERROR(INDEX(TIMESHEET!$A$1:$AI$5000,MATCH(PAYROLL!D957,TIMESHEET!A$1:A$500,0),MATCH("T611",TIMESHEET!$2:$2,0)),0)</f>
        <v/>
      </c>
      <c r="BB957">
        <f>IFERROR(INDEX(TIMESHEET!$A$1:$AI$5000,MATCH(PAYROLL!D957,TIMESHEET!A$1:A$500,0),MATCH("T612",TIMESHEET!$2:$2,0)),0)</f>
        <v/>
      </c>
      <c r="BC957">
        <f>IFERROR(INDEX(TIMESHEET!$A$1:$AI$5000,MATCH(PAYROLL!D957,TIMESHEET!A$1:A$500,0),MATCH("T613",TIMESHEET!$2:$2,0)),0)</f>
        <v/>
      </c>
      <c r="BD957">
        <f>IFERROR(INDEX(TIMESHEET!$A$1:$AI$5000,MATCH(PAYROLL!D957,TIMESHEET!A$1:A$500,0),MATCH("T500",TIMESHEET!$2:$2,0)),0)</f>
        <v/>
      </c>
      <c r="BE957">
        <f>IFERROR(IF(LEFT(INDEX(PIS!O$1:O$500,MATCH(D957,PIS!C$1:C$500)),1)="M",T957/AD957/8*(AW957+AX957*1.5+AY957*2+AZ957*3+BA957*2.1+BB957*2.7+BC957*3.9+BD957*0.3),T957/8*(AW957+AX957*1.5+AY957*2+AZ957*3+BA957*2.1+BB957*2.7+BC957*3.9+BD957*0.3)),0)</f>
        <v/>
      </c>
      <c r="BF957">
        <f>IFERROR(INDEX(ADJ!$A$1:$BZ$1000,MATCH(PAYROLL!$D957,ADJ!A$1:A$500,0),MATCH(PAYROLL!BF$2,ADJ!$2:$2,0)),0)</f>
        <v/>
      </c>
      <c r="BG957">
        <f>IFERROR(INDEX(ADJ!$A$1:$BZ$1000,MATCH(PAYROLL!D957,ADJ!A$1:A$500,0),MATCH(PAYROLL!BG$2,ADJ!$2:$2,0)),0)</f>
        <v/>
      </c>
      <c r="BH957">
        <f>IFERROR(INDEX(ADJ!$A$1:$BZ$1000,MATCH(PAYROLL!D957,ADJ!A$1:A$500,0),MATCH(PAYROLL!BH$2,ADJ!$2:$2,0)),0)</f>
        <v/>
      </c>
      <c r="BI957">
        <f>IFERROR(INDEX(ADJ!$A$1:$BZ$1000,MATCH(PAYROLL!D957,ADJ!A$1:A$500,0),MATCH(PAYROLL!BI$2,ADJ!$2:$2,0)),0)</f>
        <v/>
      </c>
      <c r="BJ957">
        <f>IFERROR(INDEX(ADJ!$A$1:$BZ$1000,MATCH(PAYROLL!D957,ADJ!A$1:A$500,0),MATCH(PAYROLL!BJ$2,ADJ!$2:$2,0)),0)</f>
        <v/>
      </c>
      <c r="BK957">
        <f>SUM(BF957:BJ957)</f>
        <v/>
      </c>
      <c r="BL957">
        <f>IFERROR(INDEX(ADJ!$A$1:$BZ$1000,MATCH(PAYROLL!D957,ADJ!A$1:A$500,0),MATCH(PAYROLL!BL$2,ADJ!$2:$2,0)),0)</f>
        <v/>
      </c>
      <c r="BM957">
        <f>IFERROR(INDEX(ADJ!$A$1:$BZ$1000,MATCH(PAYROLL!D957,ADJ!A$1:A$500,0),MATCH(PAYROLL!BM$2,ADJ!$2:$2,0)),0)</f>
        <v/>
      </c>
      <c r="BN957">
        <f>IFERROR(INDEX(ADJ!$A$1:$BZ$1000,MATCH(PAYROLL!D957,ADJ!A$1:A$500,0),MATCH(PAYROLL!BN$2,ADJ!$2:$2,0)),0)</f>
        <v/>
      </c>
      <c r="BO957">
        <f>IFERROR(INDEX(ADJ!$A$1:$BZ$1000,MATCH(PAYROLL!D957,ADJ!A$1:A$500,0),MATCH(PAYROLL!BO$2,ADJ!$2:$2,0)),0)</f>
        <v/>
      </c>
      <c r="BP957">
        <f>SUM(AM957,AV957,BE957,BK957,BL957:BO957)</f>
        <v/>
      </c>
      <c r="BQ957">
        <f>BO957</f>
        <v/>
      </c>
      <c r="BR957">
        <f>IFERROR(ROUND(IF(LEFT(INDEX(PIS!O$1:O$500,MATCH(D957,PIS!C$1:C$500)),1)="D",T957/8*(BD957*0.3),IF(LEFT(INDEX(PIS!O$1:O$500,MATCH(D957,PIS!C$1:C$500)),1)="H",T957*($BD957*0.3),T957/$AD957/8*($BD957*0.3))),0),0)</f>
        <v/>
      </c>
      <c r="BS957">
        <f>IF(AP957&lt;1,0,MIN(AP957,730000))</f>
        <v/>
      </c>
      <c r="BT957">
        <f>IFERROR(ROUND((BE957-SUM(AW957:BC957)*T957/AD957/8),0)-BR957,0)</f>
        <v/>
      </c>
      <c r="BU957">
        <f>AO957</f>
        <v/>
      </c>
      <c r="BV957">
        <f>SUM(BQ957:BU957)</f>
        <v/>
      </c>
      <c r="BW957">
        <f>BP957-BV957</f>
        <v/>
      </c>
      <c r="BX957">
        <f>IFERROR(IF(RIGHT(INDEX(PIS!O$1:O$500,MATCH(D957,PIS!C$1:C$500)),5)="Gross",MIN(U957+V957,VLOOKUP("R700",TSC!B:C,2,0)*VLOOKUP("R101",TSC!B:C,2,0))*VLOOKUP("R701",TSC!B:C,2,0)%,0),0)</f>
        <v/>
      </c>
      <c r="BY957">
        <f>IFERROR(IF(RIGHT(INDEX(PIS!O$1:O$500,MATCH(D957,PIS!C$1:C$500)),5)="Gross",MIN(U957+V957,VLOOKUP("R700",TSC!B:C,2,0)*VLOOKUP("R101",TSC!B:C,2,0))*VLOOKUP("T704",TSC!B:C,2,0)%,0),0)</f>
        <v/>
      </c>
      <c r="BZ957">
        <f>IFERROR(IF(RIGHT(INDEX(PIS!O$1:O$500,MATCH(D957,PIS!C$1:C$500)),5)="Gross",MIN(U957+V957,VLOOKUP("R700",TSC!B:C,2,0)*VLOOKUP("1",TSC!F:G,2,0))*VLOOKUP("T705",TSC!B:C,2,0)%,0),0)</f>
        <v/>
      </c>
      <c r="CA957">
        <f>IFERROR(INDEX(ADJ!$A$1:$BZ$1000,MATCH(PAYROLL!D957,ADJ!A$1:A$500,0),MATCH(PAYROLL!CA$2,ADJ!$2:$2,0)),0)</f>
        <v/>
      </c>
      <c r="CB957">
        <f>IFERROR(INDEX(ADJ!$A$1:$BZ$1000,MATCH(PAYROLL!D957,ADJ!A$1:A$500,0),MATCH(PAYROLL!CB$2,ADJ!$2:$2,0)),0)</f>
        <v/>
      </c>
      <c r="CC957">
        <f>SUM(BX957:CB957)</f>
        <v/>
      </c>
      <c r="CD957">
        <f>IFERROR(INDEX(PIS!$A$1:$BZ$1000,MATCH(PAYROLL!D957,PIS!C$1:C$500,0),MATCH(PAYROLL!CD$1,PIS!$1:$1,0)),0)</f>
        <v/>
      </c>
      <c r="CE957">
        <f>IFERROR(IF(OR(INDEX(PIS!P$1:P$500,MATCH(D957,PIS!C$1:C$500,0))="LT2",INDEX(PIS!P$1:P$500,MATCH(D957,PIS!C$1:C$500,0))="P10"),0,SUM(CC957,CD957*VLOOKUP("R601",TSC!B:C,2,0),VLOOKUP("R602",TSC!B:C,2,0))),0)</f>
        <v/>
      </c>
      <c r="CF957">
        <f>MAX(BW957-CE957,0)</f>
        <v/>
      </c>
      <c r="CG957">
        <f>IFERROR(IF(OR(RIGHT(INDEX(PIS!P$1:P$500,MATCH(D957,PIS!C$1:C$500)),5)="P10",RIGHT(INDEX(PIS!P$1:P$500,MATCH(D957,PIS!C$1:C$500)),5)="CK"),0,IF(CF957&lt;=5000000,CF957*5%,IF(CF957&lt;=10000000,CF957*10%-250000,IF(CF957&lt;=18000000,CF957*15%-750000,IF(CF957&lt;=32000000,CF957*20%-1650000,IF(CF957&lt;=52000000,CF957*25%-3250000,IF(CF957&lt;=80000000,BH957*30%-5850000,CF957*35%-9850000))))))),0)</f>
        <v/>
      </c>
      <c r="CH957">
        <f>IFERROR(IF(OR(INDEX(PIS!P$1:P$500,MATCH(D957,PIS!C$1:C$500))="LT",INDEX(PIS!P$1:P$500,MATCH(D957,PIS!C$1:C$500))="CK"),0,IF(CF957&lt;2000000,0,CF957*10%)),0)</f>
        <v/>
      </c>
      <c r="CI957">
        <f>IFERROR(INDEX(ADJ!$A$1:$BZ$1000,MATCH(PAYROLL!D957,ADJ!A$1:A$500,0),MATCH(PAYROLL!CI$2,ADJ!$2:$2,0)),0)</f>
        <v/>
      </c>
      <c r="CJ957">
        <f>IFERROR(INDEX(ADJ!$A$1:$BZ$1000,MATCH(PAYROLL!D957,ADJ!A$1:A$500,0),MATCH(PAYROLL!CJ$2,ADJ!$2:$2,0)),0)</f>
        <v/>
      </c>
      <c r="CK957">
        <f>IFERROR(INDEX(ADJ!$A$1:$BZ$1000,MATCH(PAYROLL!D957,ADJ!A$1:A$500,0),MATCH(PAYROLL!CK$2,ADJ!$2:$2,0)),0)</f>
        <v/>
      </c>
      <c r="CL957">
        <f>SUM(CG957:CK957)</f>
        <v/>
      </c>
      <c r="CM957">
        <f>ROUND(SUM(CH957:CK957),0)</f>
        <v/>
      </c>
      <c r="CN957">
        <f>IFERROR(INDEX(CSDA!D$1:D$500,MATCH($CN$2,CSDA!C$1:C$500,0))*INDEX(PIS!V$1:V$500,MATCH(D957,PIS!C$1:C$500))+INDEX(ADJ!$A$1:$BZ$1000,MATCH(PAYROLL!D957,ADJ!A$1:A$500,0),MATCH(PAYROLL!CN$2,ADJ!$2:$2,0)),0)</f>
        <v/>
      </c>
      <c r="CO957">
        <f>IFERROR(INDEX(ADJ!$A$1:$BZ$1000,MATCH(PAYROLL!D957,ADJ!A$1:A$500,0),MATCH(PAYROLL!CO$2,ADJ!$2:$2,0)),0)</f>
        <v/>
      </c>
      <c r="CP957">
        <f>IFERROR(INDEX(ADJ!$A$1:$BZ$1000,MATCH(PAYROLL!D957,ADJ!A$1:A$500,0),MATCH(PAYROLL!CP$2,ADJ!$2:$2,0)),0)</f>
        <v/>
      </c>
      <c r="CQ957">
        <f>BP957-CL957-CI957-CM957-CN957-CO957-CP957-CC957</f>
        <v/>
      </c>
      <c r="CR957">
        <f>IFERROR(IF(RIGHT(INDEX(PIS!O$1:O$500,MATCH(D957,PIS!C$1:C$500,0)),5)="Gross",MIN(U957+V957,VLOOKUP("R700",TSC!B:C,2,0)*VLOOKUP("R101",TSC!B:C,2,0))*(VLOOKUP("T711",TSC!B:C,2,0)+VLOOKUP("T712",TSC!B:C,2,0))%,MIN(T957+V957,VLOOKUP("R700",TSC!B:C,2,0)*VLOOKUP("R101",TSC!B:C,2,0))*(VLOOKUP("T711",TSC!B:C,2,0)+VLOOKUP("T712",TSC!B:C,2,0)+VLOOKUP("R701",TSC!B:C,2,0))%),0)</f>
        <v/>
      </c>
      <c r="CS957">
        <f>IFERROR(IF(RIGHT(INDEX(PIS!O$1:O$500,MATCH(D957,PIS!C$1:C$500,0)),5)="Gross",MIN(U957+V957,VLOOKUP("R700",TSC!B:C,2,0)*VLOOKUP("R101",TSC!B:C,2,0))*(VLOOKUP("T714",TSC!B:C,2,0))%,MIN(T957+V957,VLOOKUP("R700",TSC!B:C,2,0)*VLOOKUP("R101",TSC!B:C,2,0))*(VLOOKUP("T704",TSC!B:C,2,0)+VLOOKUP("T714",TSC!B:C,2,0))%),0)</f>
        <v/>
      </c>
      <c r="CT957">
        <f>IFERROR(IF(RIGHT(INDEX(PIS!O$1:O$500,MATCH(D957,PIS!C$1:C$500,0)),5)="Gross",MIN(U957+V957,VLOOKUP("R700",TSC!B:C,2,0)*VLOOKUP("R101",TSC!B:C,2,0))*VLOOKUP("T705",TSC!B:C,2,0)%,MIN(T957+V957,VLOOKUP("R700",TSC!B:C,2,0)*VLOOKUP("R101",TSC!B:C,2,0))*VLOOKUP("T705",TSC!B:C,2,0)%),0)</f>
        <v/>
      </c>
      <c r="CU957">
        <f>IFERROR(IF(RIGHT(INDEX(PIS!O$1:O$500,MATCH(D957,PIS!C$1:C$500,0)),5)="Gross",MIN(U957+V957,VLOOKUP("R700",TSC!B:C,2,0)*VLOOKUP("R101",TSC!B:C,2,0))*(VLOOKUP("T713",TSC!B:C,2,0))%,MIN(T957+V957,VLOOKUP("R700",TSC!B:C,2,0)*VLOOKUP("R101",TSC!B:C,2,0))*(VLOOKUP("T713",TSC!B:C,2,0))%),0)</f>
        <v/>
      </c>
      <c r="CV957">
        <f>IFERROR(INDEX(ADJ!$A$1:$BZ$1000,MATCH(PAYROLL!D957,ADJ!A$1:A$500,0),MATCH(PAYROLL!CV$2,ADJ!$2:$2,0)),0)</f>
        <v/>
      </c>
      <c r="CW957">
        <f>IFERROR(INDEX(ADJ!$A$1:$BZ$1000,MATCH(PAYROLL!D957,ADJ!A$1:A$500,0),MATCH(PAYROLL!CW$2,ADJ!$2:$2,0)),0)</f>
        <v/>
      </c>
      <c r="CX957">
        <f>SUM(CR957:CW957)</f>
        <v/>
      </c>
      <c r="CY957">
        <f>ROUND(IF(CR957&gt;0,T957+V957*VLOOKUP("R202",TSC!$B$1:$C$500,2,0),0),0)</f>
        <v/>
      </c>
      <c r="CZ957">
        <f>IFERROR(INDEX(CSDA!D$1:D$500,MATCH($CZ$2,CSDA!C$1:C$500,0)),0)</f>
        <v/>
      </c>
      <c r="DA957">
        <f>ROUND(T957*0.7%,0)</f>
        <v/>
      </c>
      <c r="DB957">
        <f>ROUND(T957/12,0)</f>
        <v/>
      </c>
      <c r="DC957">
        <f ref="DC957" t="array">IFERROR(INDEX(CSDA!D$1:D$500,MATCH("Trích giữ"&amp;PAYROLL!DC$2,CSDA!A$1:A$500&amp;CSDA!C$1:C$500,0)),0)</f>
        <v/>
      </c>
      <c r="DD957">
        <f ref="DD957" t="array">IFERROR(INDEX(CSDA!D$1:D$500,MATCH("Trích giữ"&amp;PAYROLL!DD$2,CSDA!A$1:A$500&amp;CSDA!C$1:C$500,0)),0)</f>
        <v/>
      </c>
      <c r="DE957">
        <f ref="DE957" t="array">IFERROR(INDEX(CSDA!D$1:D$500,MATCH("Trích giữ"&amp;PAYROLL!DE$2,CSDA!A$1:A$500&amp;CSDA!C$1:C$500,0)),0)</f>
        <v/>
      </c>
      <c r="DF957">
        <f>IFERROR(INDEX(CSDA!D$1:D$500,MATCH(PAYROLL!DF$2,CSDA!C$1:C$500,0)),0)</f>
        <v/>
      </c>
      <c r="DG957">
        <f ref="DG957" t="array">IFERROR(INDEX(CSDA!D$1:D$500,MATCH("Trích giữ"&amp;PAYROLL!DG$2,CSDA!A$1:A$500&amp;CSDA!C$1:C$500,0)),0)</f>
        <v/>
      </c>
      <c r="DH957">
        <f>ROUND(T957/26,0)</f>
        <v/>
      </c>
      <c r="DI957">
        <f ref="DI957" t="array">IFERROR(INDEX(CSDA!D$1:D$500,MATCH("Trích giữ"&amp;PAYROLL!DI$2,CSDA!A$1:A$500&amp;CSDA!C$1:C$500,0)),0)</f>
        <v/>
      </c>
      <c r="DJ957">
        <f>IF(U957=0,T957*21.5%-BL957,0)</f>
        <v/>
      </c>
      <c r="DK957">
        <f ref="DK957" t="array">IFERROR(INDEX(CSDA!D$1:D$500,MATCH("Trích giữ"&amp;PAYROLL!DK$2,CSDA!A$1:A$500&amp;CSDA!C$1:C$500,0)),0)</f>
        <v/>
      </c>
      <c r="DL957">
        <f>IFERROR(INDEX(CSDA!D$1:D$500,MATCH(PAYROLL!DL$2,CSDA!C$1:C$500,0))/12,0)</f>
        <v/>
      </c>
      <c r="DM957">
        <f>SUM(DB957:DL957)</f>
        <v/>
      </c>
      <c r="DN957">
        <f>IFERROR(INDEX(ADJ!$A$1:$BZ$1000,MATCH(PAYROLL!D957,ADJ!A$1:A$500,0),MATCH(PAYROLL!DN$2,ADJ!$2:$2,0)),0)</f>
        <v/>
      </c>
      <c r="DO957">
        <f>IFERROR(SUM(BP957,DM957:DN957,CX957:DA957)-DT957,0)</f>
        <v/>
      </c>
      <c r="DP957">
        <f ref="DP957" t="array">SUM(BW957*IFERROR(INDEX(CSDA!D$1:D$500,MATCH(BW$2,CSDA!C$1:C$500,0)),0)%,CX957*IFERROR(INDEX(CSDA!D$1:D$500,MATCH(CX$2,CSDA!C$1:C$500,0)),0)%,DA957*IFERROR(INDEX(CSDA!D$1:D$500,MATCH(DA$2,CSDA!C$1:C$500,0)),0)%,DB957*IFERROR(INDEX(CSDA!D$1:D$500,MATCH(DB$2,CSDA!C$1:C$500,0)),0)%,DF957*IFERROR(INDEX(CSDA!D$1:D$500,MATCH("Phí dịch vụ"&amp;PAYROLL!DF$2,CSDA!A$1:A$500&amp;CSDA!C$1:C$500,0)),0)%,DC957*IFERROR(INDEX(CSDA!D$1:D$500,MATCH("Phí dịch vụ"&amp;PAYROLL!DC$2,CSDA!A$1:A$500&amp;CSDA!C$1:C$500,0)),0)%,DH957*IFERROR(INDEX(CSDA!D$1:D$500,MATCH("Phí dịch vụ"&amp;PAYROLL!DH$2,CSDA!A$1:A$500&amp;CSDA!C$1:C$500,0)),0)%,DJ957*IFERROR(INDEX(CSDA!D$1:D$500,MATCH("Phí dịch vụ"&amp;PAYROLL!DJ$2,CSDA!A$1:A$500&amp;CSDA!C$1:C$500,0)),0)%,BN957*IFERROR(INDEX(CSDA!D$1:D$500,MATCH(BN$2,CSDA!C$1:C$500,0)),0)%)-BN957*7%</f>
        <v/>
      </c>
      <c r="DQ957">
        <f>IFERROR(INDEX(ADJ!$A$1:$BZ$1000,MATCH(PAYROLL!D957,ADJ!A$1:A$500,0),MATCH(PAYROLL!DQ$2,ADJ!$2:$2,0)),0)</f>
        <v/>
      </c>
      <c r="DR957">
        <f>IFERROR(INDEX(ADJ!$A$1:$BZ$1000,MATCH(PAYROLL!D957,ADJ!A$1:A$500,0),MATCH(PAYROLL!DR$2,ADJ!$2:$2,0)),0)</f>
        <v/>
      </c>
      <c r="DS957">
        <f>SUM(DP957:DR957)</f>
        <v/>
      </c>
      <c r="DT957">
        <f>EK957</f>
        <v/>
      </c>
      <c r="DU957">
        <f>SUM(DO957:DR957)</f>
        <v/>
      </c>
      <c r="DV957">
        <f>ROUND(DU957*0.1,0)</f>
        <v/>
      </c>
      <c r="DW957">
        <f>DU957+DV957</f>
        <v/>
      </c>
      <c r="DZ957">
        <f>IFERROR(INDEX(ADJ!$A$1:$BZ$1000,MATCH(PAYROLL!$D957,ADJ!A$1:A$500,0),MATCH(PAYROLL!DZ$2,ADJ!$2:$2,0)),0)</f>
        <v/>
      </c>
      <c r="EA957">
        <f>IFERROR(INDEX(ADJ!$A$1:$BZ$1000,MATCH(PAYROLL!$D957,ADJ!A$1:A$500,0),MATCH(PAYROLL!EA$2,ADJ!$2:$2,0)),0)</f>
        <v/>
      </c>
      <c r="EB957">
        <f>IFERROR(INDEX(ADJ!$A$1:$BZ$1000,MATCH(PAYROLL!$D957,ADJ!A$1:A$500,0),MATCH(PAYROLL!EB$2,ADJ!$2:$2,0)),0)</f>
        <v/>
      </c>
      <c r="EC957">
        <f>IFERROR(INDEX(ADJ!$A$1:$BZ$1000,MATCH(PAYROLL!$D957,ADJ!A$1:A$500,0),MATCH(PAYROLL!EC$2,ADJ!$2:$2,0)),0)</f>
        <v/>
      </c>
      <c r="ED957">
        <f>IFERROR(INDEX(ADJ!$A$1:$BZ$1000,MATCH(PAYROLL!$D957,ADJ!A$1:A$500,0),MATCH(PAYROLL!ED$2,ADJ!$2:$2,0)),0)</f>
        <v/>
      </c>
      <c r="EE957">
        <f>IFERROR(INDEX(ADJ!$A$1:$BZ$1000,MATCH(PAYROLL!$D957,ADJ!A$1:A$500,0),MATCH(PAYROLL!EE$2,ADJ!$2:$2,0)),0)</f>
        <v/>
      </c>
      <c r="EF957">
        <f>IFERROR(INDEX(ADJ!$A$1:$BZ$1000,MATCH(PAYROLL!$D957,ADJ!A$1:A$500,0),MATCH(PAYROLL!EF$2,ADJ!$2:$2,0)),0)</f>
        <v/>
      </c>
      <c r="EG957">
        <f>IFERROR(INDEX(ADJ!$A$1:$BZ$1000,MATCH(PAYROLL!$D957,ADJ!A$1:A$500,0),MATCH(PAYROLL!EG$2,ADJ!$2:$2,0)),0)</f>
        <v/>
      </c>
      <c r="EH957">
        <f>IFERROR(INDEX(ADJ!$A$1:$BZ$1000,MATCH(PAYROLL!$D957,ADJ!A$1:A$500,0),MATCH(PAYROLL!EH$2,ADJ!$2:$2,0)),0)</f>
        <v/>
      </c>
      <c r="EI957">
        <f>IFERROR(INDEX(ADJ!$A$1:$BZ$1000,MATCH(PAYROLL!D957,ADJ!A$1:A$500,0),MATCH(PAYROLL!EI$2,ADJ!$2:$2,0)),0)</f>
        <v/>
      </c>
      <c r="EJ957">
        <f>IFERROR(INDEX(ADJ!$A$1:$BZ$1000,MATCH(PAYROLL!$D957,ADJ!A$1:A$500,0),MATCH(PAYROLL!EJ$2,ADJ!$2:$2,0)),0)</f>
        <v/>
      </c>
      <c r="EK957">
        <f>SUM(DZ957:EJ957)</f>
        <v/>
      </c>
    </row>
    <row r="958">
      <c r="A958" t="n">
        <v>956</v>
      </c>
      <c r="B958" t="inlineStr">
        <is>
          <t>Nguyễn Văn Cường</t>
        </is>
      </c>
      <c r="D958" t="inlineStr">
        <is>
          <t>152819-01</t>
        </is>
      </c>
      <c r="S958">
        <f>IFERROR(INDEX(PIS!$A$1:$BZ$1000,MATCH($D958,PIS!C$1:C$500,0),MATCH("Lương CB tháng trước",PIS!$1:$1,0)),0)</f>
        <v/>
      </c>
      <c r="T958">
        <f>IFERROR(INDEX(PIS!$A$1:$BZ$1000,MATCH($D958,PIS!C$1:C$500,0),MATCH("Lương CB hiện tại",PIS!$1:$1,0)),0)</f>
        <v/>
      </c>
      <c r="U958">
        <f>IFERROR(INDEX(PIS!$A$1:$BZ$1000,MATCH($D958,PIS!C$1:C$500,0),MATCH("Lương đóng BHBB",PIS!$1:$1,0)),0)</f>
        <v/>
      </c>
      <c r="V958">
        <f>IFERROR(INDEX(PIS!$A$1:$BZ$1000,MATCH($D958,PIS!C$1:C$500,0),MATCH(V$2,PIS!$2:$2,0)),0)</f>
        <v/>
      </c>
      <c r="W958">
        <f>IFERROR(INDEX(PIS!$A$1:$BZ$1000,MATCH($D958,PIS!C$1:C$500,0),MATCH(W$2,PIS!$2:$2,0)),0)</f>
        <v/>
      </c>
      <c r="X958">
        <f>IFERROR(INDEX(PIS!$A$1:$BZ$1000,MATCH($D958,PIS!C$1:C$500,0),MATCH(X$2,PIS!$2:$2,0)),0)</f>
        <v/>
      </c>
      <c r="Y958">
        <f>IFERROR(INDEX(PIS!$A$1:$BZ$1000,MATCH($D958,PIS!C$1:C$500,0),MATCH(Y$2,PIS!$2:$2,0)),0)</f>
        <v/>
      </c>
      <c r="Z958">
        <f>IFERROR(INDEX(PIS!$A$1:$BZ$1000,MATCH($D958,PIS!C$1:C$500,0),MATCH(Z$2,PIS!$2:$2,0)),0)</f>
        <v/>
      </c>
      <c r="AA958">
        <f>IFERROR(INDEX(PIS!$A$1:$BZ$1000,MATCH($D958,PIS!C$1:C$500,0),MATCH(AA$2,PIS!$2:$2,0)),0)</f>
        <v/>
      </c>
      <c r="AB958">
        <f>IFERROR(INDEX(PIS!$A$1:$BZ$1000,MATCH($D958,PIS!C$1:C$500,0),MATCH(AB$2,PIS!$2:$2,0)),0)</f>
        <v/>
      </c>
      <c r="AC958">
        <f>SUM(V958:AB958)</f>
        <v/>
      </c>
      <c r="AD958">
        <f>IFERROR(INDEX(TIMESHEET!$A$1:$AI$5000,MATCH($D958,TIMESHEET!A$1:A$500,0),MATCH("T100",TIMESHEET!$2:$2,0))-2,0)</f>
        <v/>
      </c>
      <c r="AE958">
        <f>IFERROR(INDEX(TIMESHEET!$A$1:$AI$5000,MATCH($D958,TIMESHEET!A$1:A$500,0),MATCH("T202",TIMESHEET!$2:$2,0)),0)</f>
        <v/>
      </c>
      <c r="AF958">
        <f>IFERROR(INDEX(TIMESHEET!$A$1:$AI$5000,MATCH($D958,TIMESHEET!A$1:A$500,0),MATCH("T302",TIMESHEET!$2:$2,0)),0)</f>
        <v/>
      </c>
      <c r="AG958">
        <f>IFERROR(INDEX(TIMESHEET!$A$1:$AI$5000,MATCH($D958,TIMESHEET!A$1:A$500,0),MATCH("T406",TIMESHEET!$2:$2,0)),0)</f>
        <v/>
      </c>
      <c r="AH958">
        <f>AE958+AG958</f>
        <v/>
      </c>
      <c r="AI958">
        <f>IFERROR(INDEX(TIMESHEET!$A$1:$AI$5000,MATCH($D958,TIMESHEET!A$1:A$500,0),MATCH("T701",TIMESHEET!$2:$2,0)),0)</f>
        <v/>
      </c>
      <c r="AJ958">
        <f>IFERROR(INDEX(TIMESHEET!$A$1:$AI$5000,MATCH($D958,TIMESHEET!B$1:B$500,0),MATCH("T320",TIMESHEET!$2:$2,0)),0)</f>
        <v/>
      </c>
      <c r="AK958">
        <f>IFERROR(IF(LEFT(INDEX(PIS!O$1:O$500,MATCH(D958,PIS!C$1:C$500)),1)="M",T958/AD958*SUM(AE958:AG958),T958*AD958),0)</f>
        <v/>
      </c>
      <c r="AL958">
        <f>IFERROR(INDEX(ADJ!$A$1:$BZ$1000,MATCH(PAYROLL!D958,ADJ!A$1:A$500,0),MATCH(PAYROLL!AL$2,ADJ!$2:$2,0)),0)</f>
        <v/>
      </c>
      <c r="AM958">
        <f>SUM(AK958:AL958)</f>
        <v/>
      </c>
      <c r="AN958">
        <f>IFERROR(ROUND(V958/$AD958*$AH958,0),0)</f>
        <v/>
      </c>
      <c r="AO958">
        <f>IFERROR(ROUND(W958/$AD958*$AH958,0),0)</f>
        <v/>
      </c>
      <c r="AP958">
        <f>IFERROR(ROUND(X958/$AD958*$AE958,0),0)</f>
        <v/>
      </c>
      <c r="AQ958">
        <f>IFERROR(ROUND(Y958/$AD958*$AH958,0),0)</f>
        <v/>
      </c>
      <c r="AR958">
        <f>IFERROR(ROUND(Z958/$AD958*$AH958,0),0)</f>
        <v/>
      </c>
      <c r="AS958">
        <f>IFERROR(ROUND(AA958/$AD958*$AH958,0),0)</f>
        <v/>
      </c>
      <c r="AT958">
        <f>IFERROR(IF((AE958+AF958+AG958)&gt;13,AB958,ROUND(AB958/AD958*AH958,0)),0)</f>
        <v/>
      </c>
      <c r="AU958">
        <f>IFERROR(INDEX(ADJ!$A$1:$BZ$1000,MATCH(PAYROLL!D958,ADJ!A$1:A$500,0),MATCH(PAYROLL!AU$2,ADJ!$2:$2,0)),0)</f>
        <v/>
      </c>
      <c r="AV958">
        <f>ROUND(SUM(AN958:AU958),0)</f>
        <v/>
      </c>
      <c r="AW958">
        <f>IFERROR(INDEX(TIMESHEET!$A$1:$AI$5000,MATCH(PAYROLL!D958,TIMESHEET!A$1:A$500,0),MATCH("T620",TIMESHEET!$2:$2,0)),0)</f>
        <v/>
      </c>
      <c r="AX958">
        <f>IFERROR(INDEX(TIMESHEET!$A$1:$AI$5000,MATCH(PAYROLL!D958,TIMESHEET!A$1:A$500,0),MATCH("T601",TIMESHEET!$2:$2,0)),0)</f>
        <v/>
      </c>
      <c r="AY958">
        <f>IFERROR(INDEX(TIMESHEET!$A$1:$AI$5000,MATCH(PAYROLL!D958,TIMESHEET!A$1:A$500,0),MATCH("T602",TIMESHEET!$2:$2,0)),0)</f>
        <v/>
      </c>
      <c r="AZ958">
        <f>IFERROR(INDEX(TIMESHEET!$A$1:$AI$5000,MATCH(PAYROLL!D958,TIMESHEET!A$1:A$500,0),MATCH("T603",TIMESHEET!$2:$2,0)),0)</f>
        <v/>
      </c>
      <c r="BA958">
        <f>IFERROR(INDEX(TIMESHEET!$A$1:$AI$5000,MATCH(PAYROLL!D958,TIMESHEET!A$1:A$500,0),MATCH("T611",TIMESHEET!$2:$2,0)),0)</f>
        <v/>
      </c>
      <c r="BB958">
        <f>IFERROR(INDEX(TIMESHEET!$A$1:$AI$5000,MATCH(PAYROLL!D958,TIMESHEET!A$1:A$500,0),MATCH("T612",TIMESHEET!$2:$2,0)),0)</f>
        <v/>
      </c>
      <c r="BC958">
        <f>IFERROR(INDEX(TIMESHEET!$A$1:$AI$5000,MATCH(PAYROLL!D958,TIMESHEET!A$1:A$500,0),MATCH("T613",TIMESHEET!$2:$2,0)),0)</f>
        <v/>
      </c>
      <c r="BD958">
        <f>IFERROR(INDEX(TIMESHEET!$A$1:$AI$5000,MATCH(PAYROLL!D958,TIMESHEET!A$1:A$500,0),MATCH("T500",TIMESHEET!$2:$2,0)),0)</f>
        <v/>
      </c>
      <c r="BE958">
        <f>IFERROR(IF(LEFT(INDEX(PIS!O$1:O$500,MATCH(D958,PIS!C$1:C$500)),1)="M",T958/AD958/8*(AW958+AX958*1.5+AY958*2+AZ958*3+BA958*2.1+BB958*2.7+BC958*3.9+BD958*0.3),T958/8*(AW958+AX958*1.5+AY958*2+AZ958*3+BA958*2.1+BB958*2.7+BC958*3.9+BD958*0.3)),0)</f>
        <v/>
      </c>
      <c r="BF958">
        <f>IFERROR(INDEX(ADJ!$A$1:$BZ$1000,MATCH(PAYROLL!$D958,ADJ!A$1:A$500,0),MATCH(PAYROLL!BF$2,ADJ!$2:$2,0)),0)</f>
        <v/>
      </c>
      <c r="BG958">
        <f>IFERROR(INDEX(ADJ!$A$1:$BZ$1000,MATCH(PAYROLL!D958,ADJ!A$1:A$500,0),MATCH(PAYROLL!BG$2,ADJ!$2:$2,0)),0)</f>
        <v/>
      </c>
      <c r="BH958">
        <f>IFERROR(INDEX(ADJ!$A$1:$BZ$1000,MATCH(PAYROLL!D958,ADJ!A$1:A$500,0),MATCH(PAYROLL!BH$2,ADJ!$2:$2,0)),0)</f>
        <v/>
      </c>
      <c r="BI958">
        <f>IFERROR(INDEX(ADJ!$A$1:$BZ$1000,MATCH(PAYROLL!D958,ADJ!A$1:A$500,0),MATCH(PAYROLL!BI$2,ADJ!$2:$2,0)),0)</f>
        <v/>
      </c>
      <c r="BJ958">
        <f>IFERROR(INDEX(ADJ!$A$1:$BZ$1000,MATCH(PAYROLL!D958,ADJ!A$1:A$500,0),MATCH(PAYROLL!BJ$2,ADJ!$2:$2,0)),0)</f>
        <v/>
      </c>
      <c r="BK958">
        <f>SUM(BF958:BJ958)</f>
        <v/>
      </c>
      <c r="BL958">
        <f>IFERROR(INDEX(ADJ!$A$1:$BZ$1000,MATCH(PAYROLL!D958,ADJ!A$1:A$500,0),MATCH(PAYROLL!BL$2,ADJ!$2:$2,0)),0)</f>
        <v/>
      </c>
      <c r="BM958">
        <f>IFERROR(INDEX(ADJ!$A$1:$BZ$1000,MATCH(PAYROLL!D958,ADJ!A$1:A$500,0),MATCH(PAYROLL!BM$2,ADJ!$2:$2,0)),0)</f>
        <v/>
      </c>
      <c r="BN958">
        <f>IFERROR(INDEX(ADJ!$A$1:$BZ$1000,MATCH(PAYROLL!D958,ADJ!A$1:A$500,0),MATCH(PAYROLL!BN$2,ADJ!$2:$2,0)),0)</f>
        <v/>
      </c>
      <c r="BO958">
        <f>IFERROR(INDEX(ADJ!$A$1:$BZ$1000,MATCH(PAYROLL!D958,ADJ!A$1:A$500,0),MATCH(PAYROLL!BO$2,ADJ!$2:$2,0)),0)</f>
        <v/>
      </c>
      <c r="BP958">
        <f>SUM(AM958,AV958,BE958,BK958,BL958:BO958)</f>
        <v/>
      </c>
      <c r="BQ958">
        <f>BO958</f>
        <v/>
      </c>
      <c r="BR958">
        <f>IFERROR(ROUND(IF(LEFT(INDEX(PIS!O$1:O$500,MATCH(D958,PIS!C$1:C$500)),1)="D",T958/8*(BD958*0.3),IF(LEFT(INDEX(PIS!O$1:O$500,MATCH(D958,PIS!C$1:C$500)),1)="H",T958*($BD958*0.3),T958/$AD958/8*($BD958*0.3))),0),0)</f>
        <v/>
      </c>
      <c r="BS958">
        <f>IF(AP958&lt;1,0,MIN(AP958,730000))</f>
        <v/>
      </c>
      <c r="BT958">
        <f>IFERROR(ROUND((BE958-SUM(AW958:BC958)*T958/AD958/8),0)-BR958,0)</f>
        <v/>
      </c>
      <c r="BU958">
        <f>AO958</f>
        <v/>
      </c>
      <c r="BV958">
        <f>SUM(BQ958:BU958)</f>
        <v/>
      </c>
      <c r="BW958">
        <f>BP958-BV958</f>
        <v/>
      </c>
      <c r="BX958">
        <f>IFERROR(IF(RIGHT(INDEX(PIS!O$1:O$500,MATCH(D958,PIS!C$1:C$500)),5)="Gross",MIN(U958+V958,VLOOKUP("R700",TSC!B:C,2,0)*VLOOKUP("R101",TSC!B:C,2,0))*VLOOKUP("R701",TSC!B:C,2,0)%,0),0)</f>
        <v/>
      </c>
      <c r="BY958">
        <f>IFERROR(IF(RIGHT(INDEX(PIS!O$1:O$500,MATCH(D958,PIS!C$1:C$500)),5)="Gross",MIN(U958+V958,VLOOKUP("R700",TSC!B:C,2,0)*VLOOKUP("R101",TSC!B:C,2,0))*VLOOKUP("T704",TSC!B:C,2,0)%,0),0)</f>
        <v/>
      </c>
      <c r="BZ958">
        <f>IFERROR(IF(RIGHT(INDEX(PIS!O$1:O$500,MATCH(D958,PIS!C$1:C$500)),5)="Gross",MIN(U958+V958,VLOOKUP("R700",TSC!B:C,2,0)*VLOOKUP("1",TSC!F:G,2,0))*VLOOKUP("T705",TSC!B:C,2,0)%,0),0)</f>
        <v/>
      </c>
      <c r="CA958">
        <f>IFERROR(INDEX(ADJ!$A$1:$BZ$1000,MATCH(PAYROLL!D958,ADJ!A$1:A$500,0),MATCH(PAYROLL!CA$2,ADJ!$2:$2,0)),0)</f>
        <v/>
      </c>
      <c r="CB958">
        <f>IFERROR(INDEX(ADJ!$A$1:$BZ$1000,MATCH(PAYROLL!D958,ADJ!A$1:A$500,0),MATCH(PAYROLL!CB$2,ADJ!$2:$2,0)),0)</f>
        <v/>
      </c>
      <c r="CC958">
        <f>SUM(BX958:CB958)</f>
        <v/>
      </c>
      <c r="CD958">
        <f>IFERROR(INDEX(PIS!$A$1:$BZ$1000,MATCH(PAYROLL!D958,PIS!C$1:C$500,0),MATCH(PAYROLL!CD$1,PIS!$1:$1,0)),0)</f>
        <v/>
      </c>
      <c r="CE958">
        <f>IFERROR(IF(OR(INDEX(PIS!P$1:P$500,MATCH(D958,PIS!C$1:C$500,0))="LT2",INDEX(PIS!P$1:P$500,MATCH(D958,PIS!C$1:C$500,0))="P10"),0,SUM(CC958,CD958*VLOOKUP("R601",TSC!B:C,2,0),VLOOKUP("R602",TSC!B:C,2,0))),0)</f>
        <v/>
      </c>
      <c r="CF958">
        <f>MAX(BW958-CE958,0)</f>
        <v/>
      </c>
      <c r="CG958">
        <f>IFERROR(IF(OR(RIGHT(INDEX(PIS!P$1:P$500,MATCH(D958,PIS!C$1:C$500)),5)="P10",RIGHT(INDEX(PIS!P$1:P$500,MATCH(D958,PIS!C$1:C$500)),5)="CK"),0,IF(CF958&lt;=5000000,CF958*5%,IF(CF958&lt;=10000000,CF958*10%-250000,IF(CF958&lt;=18000000,CF958*15%-750000,IF(CF958&lt;=32000000,CF958*20%-1650000,IF(CF958&lt;=52000000,CF958*25%-3250000,IF(CF958&lt;=80000000,BH958*30%-5850000,CF958*35%-9850000))))))),0)</f>
        <v/>
      </c>
      <c r="CH958">
        <f>IFERROR(IF(OR(INDEX(PIS!P$1:P$500,MATCH(D958,PIS!C$1:C$500))="LT",INDEX(PIS!P$1:P$500,MATCH(D958,PIS!C$1:C$500))="CK"),0,IF(CF958&lt;2000000,0,CF958*10%)),0)</f>
        <v/>
      </c>
      <c r="CI958">
        <f>IFERROR(INDEX(ADJ!$A$1:$BZ$1000,MATCH(PAYROLL!D958,ADJ!A$1:A$500,0),MATCH(PAYROLL!CI$2,ADJ!$2:$2,0)),0)</f>
        <v/>
      </c>
      <c r="CJ958">
        <f>IFERROR(INDEX(ADJ!$A$1:$BZ$1000,MATCH(PAYROLL!D958,ADJ!A$1:A$500,0),MATCH(PAYROLL!CJ$2,ADJ!$2:$2,0)),0)</f>
        <v/>
      </c>
      <c r="CK958">
        <f>IFERROR(INDEX(ADJ!$A$1:$BZ$1000,MATCH(PAYROLL!D958,ADJ!A$1:A$500,0),MATCH(PAYROLL!CK$2,ADJ!$2:$2,0)),0)</f>
        <v/>
      </c>
      <c r="CL958">
        <f>SUM(CG958:CK958)</f>
        <v/>
      </c>
      <c r="CM958">
        <f>ROUND(SUM(CH958:CK958),0)</f>
        <v/>
      </c>
      <c r="CN958">
        <f>IFERROR(INDEX(CSDA!D$1:D$500,MATCH($CN$2,CSDA!C$1:C$500,0))*INDEX(PIS!V$1:V$500,MATCH(D958,PIS!C$1:C$500))+INDEX(ADJ!$A$1:$BZ$1000,MATCH(PAYROLL!D958,ADJ!A$1:A$500,0),MATCH(PAYROLL!CN$2,ADJ!$2:$2,0)),0)</f>
        <v/>
      </c>
      <c r="CO958">
        <f>IFERROR(INDEX(ADJ!$A$1:$BZ$1000,MATCH(PAYROLL!D958,ADJ!A$1:A$500,0),MATCH(PAYROLL!CO$2,ADJ!$2:$2,0)),0)</f>
        <v/>
      </c>
      <c r="CP958">
        <f>IFERROR(INDEX(ADJ!$A$1:$BZ$1000,MATCH(PAYROLL!D958,ADJ!A$1:A$500,0),MATCH(PAYROLL!CP$2,ADJ!$2:$2,0)),0)</f>
        <v/>
      </c>
      <c r="CQ958">
        <f>BP958-CL958-CI958-CM958-CN958-CO958-CP958-CC958</f>
        <v/>
      </c>
      <c r="CR958">
        <f>IFERROR(IF(RIGHT(INDEX(PIS!O$1:O$500,MATCH(D958,PIS!C$1:C$500,0)),5)="Gross",MIN(U958+V958,VLOOKUP("R700",TSC!B:C,2,0)*VLOOKUP("R101",TSC!B:C,2,0))*(VLOOKUP("T711",TSC!B:C,2,0)+VLOOKUP("T712",TSC!B:C,2,0))%,MIN(T958+V958,VLOOKUP("R700",TSC!B:C,2,0)*VLOOKUP("R101",TSC!B:C,2,0))*(VLOOKUP("T711",TSC!B:C,2,0)+VLOOKUP("T712",TSC!B:C,2,0)+VLOOKUP("R701",TSC!B:C,2,0))%),0)</f>
        <v/>
      </c>
      <c r="CS958">
        <f>IFERROR(IF(RIGHT(INDEX(PIS!O$1:O$500,MATCH(D958,PIS!C$1:C$500,0)),5)="Gross",MIN(U958+V958,VLOOKUP("R700",TSC!B:C,2,0)*VLOOKUP("R101",TSC!B:C,2,0))*(VLOOKUP("T714",TSC!B:C,2,0))%,MIN(T958+V958,VLOOKUP("R700",TSC!B:C,2,0)*VLOOKUP("R101",TSC!B:C,2,0))*(VLOOKUP("T704",TSC!B:C,2,0)+VLOOKUP("T714",TSC!B:C,2,0))%),0)</f>
        <v/>
      </c>
      <c r="CT958">
        <f>IFERROR(IF(RIGHT(INDEX(PIS!O$1:O$500,MATCH(D958,PIS!C$1:C$500,0)),5)="Gross",MIN(U958+V958,VLOOKUP("R700",TSC!B:C,2,0)*VLOOKUP("R101",TSC!B:C,2,0))*VLOOKUP("T705",TSC!B:C,2,0)%,MIN(T958+V958,VLOOKUP("R700",TSC!B:C,2,0)*VLOOKUP("R101",TSC!B:C,2,0))*VLOOKUP("T705",TSC!B:C,2,0)%),0)</f>
        <v/>
      </c>
      <c r="CU958">
        <f>IFERROR(IF(RIGHT(INDEX(PIS!O$1:O$500,MATCH(D958,PIS!C$1:C$500,0)),5)="Gross",MIN(U958+V958,VLOOKUP("R700",TSC!B:C,2,0)*VLOOKUP("R101",TSC!B:C,2,0))*(VLOOKUP("T713",TSC!B:C,2,0))%,MIN(T958+V958,VLOOKUP("R700",TSC!B:C,2,0)*VLOOKUP("R101",TSC!B:C,2,0))*(VLOOKUP("T713",TSC!B:C,2,0))%),0)</f>
        <v/>
      </c>
      <c r="CV958">
        <f>IFERROR(INDEX(ADJ!$A$1:$BZ$1000,MATCH(PAYROLL!D958,ADJ!A$1:A$500,0),MATCH(PAYROLL!CV$2,ADJ!$2:$2,0)),0)</f>
        <v/>
      </c>
      <c r="CW958">
        <f>IFERROR(INDEX(ADJ!$A$1:$BZ$1000,MATCH(PAYROLL!D958,ADJ!A$1:A$500,0),MATCH(PAYROLL!CW$2,ADJ!$2:$2,0)),0)</f>
        <v/>
      </c>
      <c r="CX958">
        <f>SUM(CR958:CW958)</f>
        <v/>
      </c>
      <c r="CY958">
        <f>ROUND(IF(CR958&gt;0,T958+V958*VLOOKUP("R202",TSC!$B$1:$C$500,2,0),0),0)</f>
        <v/>
      </c>
      <c r="CZ958">
        <f>IFERROR(INDEX(CSDA!D$1:D$500,MATCH($CZ$2,CSDA!C$1:C$500,0)),0)</f>
        <v/>
      </c>
      <c r="DA958">
        <f>ROUND(T958*0.7%,0)</f>
        <v/>
      </c>
      <c r="DB958">
        <f>ROUND(T958/12,0)</f>
        <v/>
      </c>
      <c r="DC958">
        <f ref="DC958" t="array">IFERROR(INDEX(CSDA!D$1:D$500,MATCH("Trích giữ"&amp;PAYROLL!DC$2,CSDA!A$1:A$500&amp;CSDA!C$1:C$500,0)),0)</f>
        <v/>
      </c>
      <c r="DD958">
        <f ref="DD958" t="array">IFERROR(INDEX(CSDA!D$1:D$500,MATCH("Trích giữ"&amp;PAYROLL!DD$2,CSDA!A$1:A$500&amp;CSDA!C$1:C$500,0)),0)</f>
        <v/>
      </c>
      <c r="DE958">
        <f ref="DE958" t="array">IFERROR(INDEX(CSDA!D$1:D$500,MATCH("Trích giữ"&amp;PAYROLL!DE$2,CSDA!A$1:A$500&amp;CSDA!C$1:C$500,0)),0)</f>
        <v/>
      </c>
      <c r="DF958">
        <f>IFERROR(INDEX(CSDA!D$1:D$500,MATCH(PAYROLL!DF$2,CSDA!C$1:C$500,0)),0)</f>
        <v/>
      </c>
      <c r="DG958">
        <f ref="DG958" t="array">IFERROR(INDEX(CSDA!D$1:D$500,MATCH("Trích giữ"&amp;PAYROLL!DG$2,CSDA!A$1:A$500&amp;CSDA!C$1:C$500,0)),0)</f>
        <v/>
      </c>
      <c r="DH958">
        <f>ROUND(T958/26,0)</f>
        <v/>
      </c>
      <c r="DI958">
        <f ref="DI958" t="array">IFERROR(INDEX(CSDA!D$1:D$500,MATCH("Trích giữ"&amp;PAYROLL!DI$2,CSDA!A$1:A$500&amp;CSDA!C$1:C$500,0)),0)</f>
        <v/>
      </c>
      <c r="DJ958">
        <f>IF(U958=0,T958*21.5%-BL958,0)</f>
        <v/>
      </c>
      <c r="DK958">
        <f ref="DK958" t="array">IFERROR(INDEX(CSDA!D$1:D$500,MATCH("Trích giữ"&amp;PAYROLL!DK$2,CSDA!A$1:A$500&amp;CSDA!C$1:C$500,0)),0)</f>
        <v/>
      </c>
      <c r="DL958">
        <f>IFERROR(INDEX(CSDA!D$1:D$500,MATCH(PAYROLL!DL$2,CSDA!C$1:C$500,0))/12,0)</f>
        <v/>
      </c>
      <c r="DM958">
        <f>SUM(DB958:DL958)</f>
        <v/>
      </c>
      <c r="DN958">
        <f>IFERROR(INDEX(ADJ!$A$1:$BZ$1000,MATCH(PAYROLL!D958,ADJ!A$1:A$500,0),MATCH(PAYROLL!DN$2,ADJ!$2:$2,0)),0)</f>
        <v/>
      </c>
      <c r="DO958">
        <f>IFERROR(SUM(BP958,DM958:DN958,CX958:DA958)-DT958,0)</f>
        <v/>
      </c>
      <c r="DP958">
        <f ref="DP958" t="array">SUM(BW958*IFERROR(INDEX(CSDA!D$1:D$500,MATCH(BW$2,CSDA!C$1:C$500,0)),0)%,CX958*IFERROR(INDEX(CSDA!D$1:D$500,MATCH(CX$2,CSDA!C$1:C$500,0)),0)%,DA958*IFERROR(INDEX(CSDA!D$1:D$500,MATCH(DA$2,CSDA!C$1:C$500,0)),0)%,DB958*IFERROR(INDEX(CSDA!D$1:D$500,MATCH(DB$2,CSDA!C$1:C$500,0)),0)%,DF958*IFERROR(INDEX(CSDA!D$1:D$500,MATCH("Phí dịch vụ"&amp;PAYROLL!DF$2,CSDA!A$1:A$500&amp;CSDA!C$1:C$500,0)),0)%,DC958*IFERROR(INDEX(CSDA!D$1:D$500,MATCH("Phí dịch vụ"&amp;PAYROLL!DC$2,CSDA!A$1:A$500&amp;CSDA!C$1:C$500,0)),0)%,DH958*IFERROR(INDEX(CSDA!D$1:D$500,MATCH("Phí dịch vụ"&amp;PAYROLL!DH$2,CSDA!A$1:A$500&amp;CSDA!C$1:C$500,0)),0)%,DJ958*IFERROR(INDEX(CSDA!D$1:D$500,MATCH("Phí dịch vụ"&amp;PAYROLL!DJ$2,CSDA!A$1:A$500&amp;CSDA!C$1:C$500,0)),0)%,BN958*IFERROR(INDEX(CSDA!D$1:D$500,MATCH(BN$2,CSDA!C$1:C$500,0)),0)%)-BN958*7%</f>
        <v/>
      </c>
      <c r="DQ958">
        <f>IFERROR(INDEX(ADJ!$A$1:$BZ$1000,MATCH(PAYROLL!D958,ADJ!A$1:A$500,0),MATCH(PAYROLL!DQ$2,ADJ!$2:$2,0)),0)</f>
        <v/>
      </c>
      <c r="DR958">
        <f>IFERROR(INDEX(ADJ!$A$1:$BZ$1000,MATCH(PAYROLL!D958,ADJ!A$1:A$500,0),MATCH(PAYROLL!DR$2,ADJ!$2:$2,0)),0)</f>
        <v/>
      </c>
      <c r="DS958">
        <f>SUM(DP958:DR958)</f>
        <v/>
      </c>
      <c r="DT958">
        <f>EK958</f>
        <v/>
      </c>
      <c r="DU958">
        <f>SUM(DO958:DR958)</f>
        <v/>
      </c>
      <c r="DV958">
        <f>ROUND(DU958*0.1,0)</f>
        <v/>
      </c>
      <c r="DW958">
        <f>DU958+DV958</f>
        <v/>
      </c>
      <c r="DZ958">
        <f>IFERROR(INDEX(ADJ!$A$1:$BZ$1000,MATCH(PAYROLL!$D958,ADJ!A$1:A$500,0),MATCH(PAYROLL!DZ$2,ADJ!$2:$2,0)),0)</f>
        <v/>
      </c>
      <c r="EA958">
        <f>IFERROR(INDEX(ADJ!$A$1:$BZ$1000,MATCH(PAYROLL!$D958,ADJ!A$1:A$500,0),MATCH(PAYROLL!EA$2,ADJ!$2:$2,0)),0)</f>
        <v/>
      </c>
      <c r="EB958">
        <f>IFERROR(INDEX(ADJ!$A$1:$BZ$1000,MATCH(PAYROLL!$D958,ADJ!A$1:A$500,0),MATCH(PAYROLL!EB$2,ADJ!$2:$2,0)),0)</f>
        <v/>
      </c>
      <c r="EC958">
        <f>IFERROR(INDEX(ADJ!$A$1:$BZ$1000,MATCH(PAYROLL!$D958,ADJ!A$1:A$500,0),MATCH(PAYROLL!EC$2,ADJ!$2:$2,0)),0)</f>
        <v/>
      </c>
      <c r="ED958">
        <f>IFERROR(INDEX(ADJ!$A$1:$BZ$1000,MATCH(PAYROLL!$D958,ADJ!A$1:A$500,0),MATCH(PAYROLL!ED$2,ADJ!$2:$2,0)),0)</f>
        <v/>
      </c>
      <c r="EE958">
        <f>IFERROR(INDEX(ADJ!$A$1:$BZ$1000,MATCH(PAYROLL!$D958,ADJ!A$1:A$500,0),MATCH(PAYROLL!EE$2,ADJ!$2:$2,0)),0)</f>
        <v/>
      </c>
      <c r="EF958">
        <f>IFERROR(INDEX(ADJ!$A$1:$BZ$1000,MATCH(PAYROLL!$D958,ADJ!A$1:A$500,0),MATCH(PAYROLL!EF$2,ADJ!$2:$2,0)),0)</f>
        <v/>
      </c>
      <c r="EG958">
        <f>IFERROR(INDEX(ADJ!$A$1:$BZ$1000,MATCH(PAYROLL!$D958,ADJ!A$1:A$500,0),MATCH(PAYROLL!EG$2,ADJ!$2:$2,0)),0)</f>
        <v/>
      </c>
      <c r="EH958">
        <f>IFERROR(INDEX(ADJ!$A$1:$BZ$1000,MATCH(PAYROLL!$D958,ADJ!A$1:A$500,0),MATCH(PAYROLL!EH$2,ADJ!$2:$2,0)),0)</f>
        <v/>
      </c>
      <c r="EI958">
        <f>IFERROR(INDEX(ADJ!$A$1:$BZ$1000,MATCH(PAYROLL!D958,ADJ!A$1:A$500,0),MATCH(PAYROLL!EI$2,ADJ!$2:$2,0)),0)</f>
        <v/>
      </c>
      <c r="EJ958">
        <f>IFERROR(INDEX(ADJ!$A$1:$BZ$1000,MATCH(PAYROLL!$D958,ADJ!A$1:A$500,0),MATCH(PAYROLL!EJ$2,ADJ!$2:$2,0)),0)</f>
        <v/>
      </c>
      <c r="EK958">
        <f>SUM(DZ958:EJ958)</f>
        <v/>
      </c>
    </row>
    <row r="959">
      <c r="A959" t="n">
        <v>957</v>
      </c>
      <c r="B959" t="inlineStr">
        <is>
          <t>Phạm Minh Kiên</t>
        </is>
      </c>
      <c r="D959" t="inlineStr">
        <is>
          <t>152745-01</t>
        </is>
      </c>
      <c r="S959">
        <f>IFERROR(INDEX(PIS!$A$1:$BZ$1000,MATCH($D959,PIS!C$1:C$500,0),MATCH("Lương CB tháng trước",PIS!$1:$1,0)),0)</f>
        <v/>
      </c>
      <c r="T959">
        <f>IFERROR(INDEX(PIS!$A$1:$BZ$1000,MATCH($D959,PIS!C$1:C$500,0),MATCH("Lương CB hiện tại",PIS!$1:$1,0)),0)</f>
        <v/>
      </c>
      <c r="U959">
        <f>IFERROR(INDEX(PIS!$A$1:$BZ$1000,MATCH($D959,PIS!C$1:C$500,0),MATCH("Lương đóng BHBB",PIS!$1:$1,0)),0)</f>
        <v/>
      </c>
      <c r="V959">
        <f>IFERROR(INDEX(PIS!$A$1:$BZ$1000,MATCH($D959,PIS!C$1:C$500,0),MATCH(V$2,PIS!$2:$2,0)),0)</f>
        <v/>
      </c>
      <c r="W959">
        <f>IFERROR(INDEX(PIS!$A$1:$BZ$1000,MATCH($D959,PIS!C$1:C$500,0),MATCH(W$2,PIS!$2:$2,0)),0)</f>
        <v/>
      </c>
      <c r="X959">
        <f>IFERROR(INDEX(PIS!$A$1:$BZ$1000,MATCH($D959,PIS!C$1:C$500,0),MATCH(X$2,PIS!$2:$2,0)),0)</f>
        <v/>
      </c>
      <c r="Y959">
        <f>IFERROR(INDEX(PIS!$A$1:$BZ$1000,MATCH($D959,PIS!C$1:C$500,0),MATCH(Y$2,PIS!$2:$2,0)),0)</f>
        <v/>
      </c>
      <c r="Z959">
        <f>IFERROR(INDEX(PIS!$A$1:$BZ$1000,MATCH($D959,PIS!C$1:C$500,0),MATCH(Z$2,PIS!$2:$2,0)),0)</f>
        <v/>
      </c>
      <c r="AA959">
        <f>IFERROR(INDEX(PIS!$A$1:$BZ$1000,MATCH($D959,PIS!C$1:C$500,0),MATCH(AA$2,PIS!$2:$2,0)),0)</f>
        <v/>
      </c>
      <c r="AB959">
        <f>IFERROR(INDEX(PIS!$A$1:$BZ$1000,MATCH($D959,PIS!C$1:C$500,0),MATCH(AB$2,PIS!$2:$2,0)),0)</f>
        <v/>
      </c>
      <c r="AC959">
        <f>SUM(V959:AB959)</f>
        <v/>
      </c>
      <c r="AD959">
        <f>IFERROR(INDEX(TIMESHEET!$A$1:$AI$5000,MATCH($D959,TIMESHEET!A$1:A$500,0),MATCH("T100",TIMESHEET!$2:$2,0))-2,0)</f>
        <v/>
      </c>
      <c r="AE959">
        <f>IFERROR(INDEX(TIMESHEET!$A$1:$AI$5000,MATCH($D959,TIMESHEET!A$1:A$500,0),MATCH("T202",TIMESHEET!$2:$2,0)),0)</f>
        <v/>
      </c>
      <c r="AF959">
        <f>IFERROR(INDEX(TIMESHEET!$A$1:$AI$5000,MATCH($D959,TIMESHEET!A$1:A$500,0),MATCH("T302",TIMESHEET!$2:$2,0)),0)</f>
        <v/>
      </c>
      <c r="AG959">
        <f>IFERROR(INDEX(TIMESHEET!$A$1:$AI$5000,MATCH($D959,TIMESHEET!A$1:A$500,0),MATCH("T406",TIMESHEET!$2:$2,0)),0)</f>
        <v/>
      </c>
      <c r="AH959">
        <f>AE959+AG959</f>
        <v/>
      </c>
      <c r="AI959">
        <f>IFERROR(INDEX(TIMESHEET!$A$1:$AI$5000,MATCH($D959,TIMESHEET!A$1:A$500,0),MATCH("T701",TIMESHEET!$2:$2,0)),0)</f>
        <v/>
      </c>
      <c r="AJ959">
        <f>IFERROR(INDEX(TIMESHEET!$A$1:$AI$5000,MATCH($D959,TIMESHEET!B$1:B$500,0),MATCH("T320",TIMESHEET!$2:$2,0)),0)</f>
        <v/>
      </c>
      <c r="AK959">
        <f>IFERROR(IF(LEFT(INDEX(PIS!O$1:O$500,MATCH(D959,PIS!C$1:C$500)),1)="M",T959/AD959*SUM(AE959:AG959),T959*AD959),0)</f>
        <v/>
      </c>
      <c r="AL959">
        <f>IFERROR(INDEX(ADJ!$A$1:$BZ$1000,MATCH(PAYROLL!D959,ADJ!A$1:A$500,0),MATCH(PAYROLL!AL$2,ADJ!$2:$2,0)),0)</f>
        <v/>
      </c>
      <c r="AM959">
        <f>SUM(AK959:AL959)</f>
        <v/>
      </c>
      <c r="AN959">
        <f>IFERROR(ROUND(V959/$AD959*$AH959,0),0)</f>
        <v/>
      </c>
      <c r="AO959">
        <f>IFERROR(ROUND(W959/$AD959*$AH959,0),0)</f>
        <v/>
      </c>
      <c r="AP959">
        <f>IFERROR(ROUND(X959/$AD959*$AE959,0),0)</f>
        <v/>
      </c>
      <c r="AQ959">
        <f>IFERROR(ROUND(Y959/$AD959*$AH959,0),0)</f>
        <v/>
      </c>
      <c r="AR959">
        <f>IFERROR(ROUND(Z959/$AD959*$AH959,0),0)</f>
        <v/>
      </c>
      <c r="AS959">
        <f>IFERROR(ROUND(AA959/$AD959*$AH959,0),0)</f>
        <v/>
      </c>
      <c r="AT959">
        <f>IFERROR(IF((AE959+AF959+AG959)&gt;13,AB959,ROUND(AB959/AD959*AH959,0)),0)</f>
        <v/>
      </c>
      <c r="AU959">
        <f>IFERROR(INDEX(ADJ!$A$1:$BZ$1000,MATCH(PAYROLL!D959,ADJ!A$1:A$500,0),MATCH(PAYROLL!AU$2,ADJ!$2:$2,0)),0)</f>
        <v/>
      </c>
      <c r="AV959">
        <f>ROUND(SUM(AN959:AU959),0)</f>
        <v/>
      </c>
      <c r="AW959">
        <f>IFERROR(INDEX(TIMESHEET!$A$1:$AI$5000,MATCH(PAYROLL!D959,TIMESHEET!A$1:A$500,0),MATCH("T620",TIMESHEET!$2:$2,0)),0)</f>
        <v/>
      </c>
      <c r="AX959">
        <f>IFERROR(INDEX(TIMESHEET!$A$1:$AI$5000,MATCH(PAYROLL!D959,TIMESHEET!A$1:A$500,0),MATCH("T601",TIMESHEET!$2:$2,0)),0)</f>
        <v/>
      </c>
      <c r="AY959">
        <f>IFERROR(INDEX(TIMESHEET!$A$1:$AI$5000,MATCH(PAYROLL!D959,TIMESHEET!A$1:A$500,0),MATCH("T602",TIMESHEET!$2:$2,0)),0)</f>
        <v/>
      </c>
      <c r="AZ959">
        <f>IFERROR(INDEX(TIMESHEET!$A$1:$AI$5000,MATCH(PAYROLL!D959,TIMESHEET!A$1:A$500,0),MATCH("T603",TIMESHEET!$2:$2,0)),0)</f>
        <v/>
      </c>
      <c r="BA959">
        <f>IFERROR(INDEX(TIMESHEET!$A$1:$AI$5000,MATCH(PAYROLL!D959,TIMESHEET!A$1:A$500,0),MATCH("T611",TIMESHEET!$2:$2,0)),0)</f>
        <v/>
      </c>
      <c r="BB959">
        <f>IFERROR(INDEX(TIMESHEET!$A$1:$AI$5000,MATCH(PAYROLL!D959,TIMESHEET!A$1:A$500,0),MATCH("T612",TIMESHEET!$2:$2,0)),0)</f>
        <v/>
      </c>
      <c r="BC959">
        <f>IFERROR(INDEX(TIMESHEET!$A$1:$AI$5000,MATCH(PAYROLL!D959,TIMESHEET!A$1:A$500,0),MATCH("T613",TIMESHEET!$2:$2,0)),0)</f>
        <v/>
      </c>
      <c r="BD959">
        <f>IFERROR(INDEX(TIMESHEET!$A$1:$AI$5000,MATCH(PAYROLL!D959,TIMESHEET!A$1:A$500,0),MATCH("T500",TIMESHEET!$2:$2,0)),0)</f>
        <v/>
      </c>
      <c r="BE959">
        <f>IFERROR(IF(LEFT(INDEX(PIS!O$1:O$500,MATCH(D959,PIS!C$1:C$500)),1)="M",T959/AD959/8*(AW959+AX959*1.5+AY959*2+AZ959*3+BA959*2.1+BB959*2.7+BC959*3.9+BD959*0.3),T959/8*(AW959+AX959*1.5+AY959*2+AZ959*3+BA959*2.1+BB959*2.7+BC959*3.9+BD959*0.3)),0)</f>
        <v/>
      </c>
      <c r="BF959">
        <f>IFERROR(INDEX(ADJ!$A$1:$BZ$1000,MATCH(PAYROLL!$D959,ADJ!A$1:A$500,0),MATCH(PAYROLL!BF$2,ADJ!$2:$2,0)),0)</f>
        <v/>
      </c>
      <c r="BG959">
        <f>IFERROR(INDEX(ADJ!$A$1:$BZ$1000,MATCH(PAYROLL!D959,ADJ!A$1:A$500,0),MATCH(PAYROLL!BG$2,ADJ!$2:$2,0)),0)</f>
        <v/>
      </c>
      <c r="BH959">
        <f>IFERROR(INDEX(ADJ!$A$1:$BZ$1000,MATCH(PAYROLL!D959,ADJ!A$1:A$500,0),MATCH(PAYROLL!BH$2,ADJ!$2:$2,0)),0)</f>
        <v/>
      </c>
      <c r="BI959">
        <f>IFERROR(INDEX(ADJ!$A$1:$BZ$1000,MATCH(PAYROLL!D959,ADJ!A$1:A$500,0),MATCH(PAYROLL!BI$2,ADJ!$2:$2,0)),0)</f>
        <v/>
      </c>
      <c r="BJ959">
        <f>IFERROR(INDEX(ADJ!$A$1:$BZ$1000,MATCH(PAYROLL!D959,ADJ!A$1:A$500,0),MATCH(PAYROLL!BJ$2,ADJ!$2:$2,0)),0)</f>
        <v/>
      </c>
      <c r="BK959">
        <f>SUM(BF959:BJ959)</f>
        <v/>
      </c>
      <c r="BL959">
        <f>IFERROR(INDEX(ADJ!$A$1:$BZ$1000,MATCH(PAYROLL!D959,ADJ!A$1:A$500,0),MATCH(PAYROLL!BL$2,ADJ!$2:$2,0)),0)</f>
        <v/>
      </c>
      <c r="BM959">
        <f>IFERROR(INDEX(ADJ!$A$1:$BZ$1000,MATCH(PAYROLL!D959,ADJ!A$1:A$500,0),MATCH(PAYROLL!BM$2,ADJ!$2:$2,0)),0)</f>
        <v/>
      </c>
      <c r="BN959">
        <f>IFERROR(INDEX(ADJ!$A$1:$BZ$1000,MATCH(PAYROLL!D959,ADJ!A$1:A$500,0),MATCH(PAYROLL!BN$2,ADJ!$2:$2,0)),0)</f>
        <v/>
      </c>
      <c r="BO959">
        <f>IFERROR(INDEX(ADJ!$A$1:$BZ$1000,MATCH(PAYROLL!D959,ADJ!A$1:A$500,0),MATCH(PAYROLL!BO$2,ADJ!$2:$2,0)),0)</f>
        <v/>
      </c>
      <c r="BP959">
        <f>SUM(AM959,AV959,BE959,BK959,BL959:BO959)</f>
        <v/>
      </c>
      <c r="BQ959">
        <f>BO959</f>
        <v/>
      </c>
      <c r="BR959">
        <f>IFERROR(ROUND(IF(LEFT(INDEX(PIS!O$1:O$500,MATCH(D959,PIS!C$1:C$500)),1)="D",T959/8*(BD959*0.3),IF(LEFT(INDEX(PIS!O$1:O$500,MATCH(D959,PIS!C$1:C$500)),1)="H",T959*($BD959*0.3),T959/$AD959/8*($BD959*0.3))),0),0)</f>
        <v/>
      </c>
      <c r="BS959">
        <f>IF(AP959&lt;1,0,MIN(AP959,730000))</f>
        <v/>
      </c>
      <c r="BT959">
        <f>IFERROR(ROUND((BE959-SUM(AW959:BC959)*T959/AD959/8),0)-BR959,0)</f>
        <v/>
      </c>
      <c r="BU959">
        <f>AO959</f>
        <v/>
      </c>
      <c r="BV959">
        <f>SUM(BQ959:BU959)</f>
        <v/>
      </c>
      <c r="BW959">
        <f>BP959-BV959</f>
        <v/>
      </c>
      <c r="BX959">
        <f>IFERROR(IF(RIGHT(INDEX(PIS!O$1:O$500,MATCH(D959,PIS!C$1:C$500)),5)="Gross",MIN(U959+V959,VLOOKUP("R700",TSC!B:C,2,0)*VLOOKUP("R101",TSC!B:C,2,0))*VLOOKUP("R701",TSC!B:C,2,0)%,0),0)</f>
        <v/>
      </c>
      <c r="BY959">
        <f>IFERROR(IF(RIGHT(INDEX(PIS!O$1:O$500,MATCH(D959,PIS!C$1:C$500)),5)="Gross",MIN(U959+V959,VLOOKUP("R700",TSC!B:C,2,0)*VLOOKUP("R101",TSC!B:C,2,0))*VLOOKUP("T704",TSC!B:C,2,0)%,0),0)</f>
        <v/>
      </c>
      <c r="BZ959">
        <f>IFERROR(IF(RIGHT(INDEX(PIS!O$1:O$500,MATCH(D959,PIS!C$1:C$500)),5)="Gross",MIN(U959+V959,VLOOKUP("R700",TSC!B:C,2,0)*VLOOKUP("1",TSC!F:G,2,0))*VLOOKUP("T705",TSC!B:C,2,0)%,0),0)</f>
        <v/>
      </c>
      <c r="CA959">
        <f>IFERROR(INDEX(ADJ!$A$1:$BZ$1000,MATCH(PAYROLL!D959,ADJ!A$1:A$500,0),MATCH(PAYROLL!CA$2,ADJ!$2:$2,0)),0)</f>
        <v/>
      </c>
      <c r="CB959">
        <f>IFERROR(INDEX(ADJ!$A$1:$BZ$1000,MATCH(PAYROLL!D959,ADJ!A$1:A$500,0),MATCH(PAYROLL!CB$2,ADJ!$2:$2,0)),0)</f>
        <v/>
      </c>
      <c r="CC959">
        <f>SUM(BX959:CB959)</f>
        <v/>
      </c>
      <c r="CD959">
        <f>IFERROR(INDEX(PIS!$A$1:$BZ$1000,MATCH(PAYROLL!D959,PIS!C$1:C$500,0),MATCH(PAYROLL!CD$1,PIS!$1:$1,0)),0)</f>
        <v/>
      </c>
      <c r="CE959">
        <f>IFERROR(IF(OR(INDEX(PIS!P$1:P$500,MATCH(D959,PIS!C$1:C$500,0))="LT2",INDEX(PIS!P$1:P$500,MATCH(D959,PIS!C$1:C$500,0))="P10"),0,SUM(CC959,CD959*VLOOKUP("R601",TSC!B:C,2,0),VLOOKUP("R602",TSC!B:C,2,0))),0)</f>
        <v/>
      </c>
      <c r="CF959">
        <f>MAX(BW959-CE959,0)</f>
        <v/>
      </c>
      <c r="CG959">
        <f>IFERROR(IF(OR(RIGHT(INDEX(PIS!P$1:P$500,MATCH(D959,PIS!C$1:C$500)),5)="P10",RIGHT(INDEX(PIS!P$1:P$500,MATCH(D959,PIS!C$1:C$500)),5)="CK"),0,IF(CF959&lt;=5000000,CF959*5%,IF(CF959&lt;=10000000,CF959*10%-250000,IF(CF959&lt;=18000000,CF959*15%-750000,IF(CF959&lt;=32000000,CF959*20%-1650000,IF(CF959&lt;=52000000,CF959*25%-3250000,IF(CF959&lt;=80000000,BH959*30%-5850000,CF959*35%-9850000))))))),0)</f>
        <v/>
      </c>
      <c r="CH959">
        <f>IFERROR(IF(OR(INDEX(PIS!P$1:P$500,MATCH(D959,PIS!C$1:C$500))="LT",INDEX(PIS!P$1:P$500,MATCH(D959,PIS!C$1:C$500))="CK"),0,IF(CF959&lt;2000000,0,CF959*10%)),0)</f>
        <v/>
      </c>
      <c r="CI959">
        <f>IFERROR(INDEX(ADJ!$A$1:$BZ$1000,MATCH(PAYROLL!D959,ADJ!A$1:A$500,0),MATCH(PAYROLL!CI$2,ADJ!$2:$2,0)),0)</f>
        <v/>
      </c>
      <c r="CJ959">
        <f>IFERROR(INDEX(ADJ!$A$1:$BZ$1000,MATCH(PAYROLL!D959,ADJ!A$1:A$500,0),MATCH(PAYROLL!CJ$2,ADJ!$2:$2,0)),0)</f>
        <v/>
      </c>
      <c r="CK959">
        <f>IFERROR(INDEX(ADJ!$A$1:$BZ$1000,MATCH(PAYROLL!D959,ADJ!A$1:A$500,0),MATCH(PAYROLL!CK$2,ADJ!$2:$2,0)),0)</f>
        <v/>
      </c>
      <c r="CL959">
        <f>SUM(CG959:CK959)</f>
        <v/>
      </c>
      <c r="CM959">
        <f>ROUND(SUM(CH959:CK959),0)</f>
        <v/>
      </c>
      <c r="CN959">
        <f>IFERROR(INDEX(CSDA!D$1:D$500,MATCH($CN$2,CSDA!C$1:C$500,0))*INDEX(PIS!V$1:V$500,MATCH(D959,PIS!C$1:C$500))+INDEX(ADJ!$A$1:$BZ$1000,MATCH(PAYROLL!D959,ADJ!A$1:A$500,0),MATCH(PAYROLL!CN$2,ADJ!$2:$2,0)),0)</f>
        <v/>
      </c>
      <c r="CO959">
        <f>IFERROR(INDEX(ADJ!$A$1:$BZ$1000,MATCH(PAYROLL!D959,ADJ!A$1:A$500,0),MATCH(PAYROLL!CO$2,ADJ!$2:$2,0)),0)</f>
        <v/>
      </c>
      <c r="CP959">
        <f>IFERROR(INDEX(ADJ!$A$1:$BZ$1000,MATCH(PAYROLL!D959,ADJ!A$1:A$500,0),MATCH(PAYROLL!CP$2,ADJ!$2:$2,0)),0)</f>
        <v/>
      </c>
      <c r="CQ959">
        <f>BP959-CL959-CI959-CM959-CN959-CO959-CP959-CC959</f>
        <v/>
      </c>
      <c r="CR959">
        <f>IFERROR(IF(RIGHT(INDEX(PIS!O$1:O$500,MATCH(D959,PIS!C$1:C$500,0)),5)="Gross",MIN(U959+V959,VLOOKUP("R700",TSC!B:C,2,0)*VLOOKUP("R101",TSC!B:C,2,0))*(VLOOKUP("T711",TSC!B:C,2,0)+VLOOKUP("T712",TSC!B:C,2,0))%,MIN(T959+V959,VLOOKUP("R700",TSC!B:C,2,0)*VLOOKUP("R101",TSC!B:C,2,0))*(VLOOKUP("T711",TSC!B:C,2,0)+VLOOKUP("T712",TSC!B:C,2,0)+VLOOKUP("R701",TSC!B:C,2,0))%),0)</f>
        <v/>
      </c>
      <c r="CS959">
        <f>IFERROR(IF(RIGHT(INDEX(PIS!O$1:O$500,MATCH(D959,PIS!C$1:C$500,0)),5)="Gross",MIN(U959+V959,VLOOKUP("R700",TSC!B:C,2,0)*VLOOKUP("R101",TSC!B:C,2,0))*(VLOOKUP("T714",TSC!B:C,2,0))%,MIN(T959+V959,VLOOKUP("R700",TSC!B:C,2,0)*VLOOKUP("R101",TSC!B:C,2,0))*(VLOOKUP("T704",TSC!B:C,2,0)+VLOOKUP("T714",TSC!B:C,2,0))%),0)</f>
        <v/>
      </c>
      <c r="CT959">
        <f>IFERROR(IF(RIGHT(INDEX(PIS!O$1:O$500,MATCH(D959,PIS!C$1:C$500,0)),5)="Gross",MIN(U959+V959,VLOOKUP("R700",TSC!B:C,2,0)*VLOOKUP("R101",TSC!B:C,2,0))*VLOOKUP("T705",TSC!B:C,2,0)%,MIN(T959+V959,VLOOKUP("R700",TSC!B:C,2,0)*VLOOKUP("R101",TSC!B:C,2,0))*VLOOKUP("T705",TSC!B:C,2,0)%),0)</f>
        <v/>
      </c>
      <c r="CU959">
        <f>IFERROR(IF(RIGHT(INDEX(PIS!O$1:O$500,MATCH(D959,PIS!C$1:C$500,0)),5)="Gross",MIN(U959+V959,VLOOKUP("R700",TSC!B:C,2,0)*VLOOKUP("R101",TSC!B:C,2,0))*(VLOOKUP("T713",TSC!B:C,2,0))%,MIN(T959+V959,VLOOKUP("R700",TSC!B:C,2,0)*VLOOKUP("R101",TSC!B:C,2,0))*(VLOOKUP("T713",TSC!B:C,2,0))%),0)</f>
        <v/>
      </c>
      <c r="CV959">
        <f>IFERROR(INDEX(ADJ!$A$1:$BZ$1000,MATCH(PAYROLL!D959,ADJ!A$1:A$500,0),MATCH(PAYROLL!CV$2,ADJ!$2:$2,0)),0)</f>
        <v/>
      </c>
      <c r="CW959">
        <f>IFERROR(INDEX(ADJ!$A$1:$BZ$1000,MATCH(PAYROLL!D959,ADJ!A$1:A$500,0),MATCH(PAYROLL!CW$2,ADJ!$2:$2,0)),0)</f>
        <v/>
      </c>
      <c r="CX959">
        <f>SUM(CR959:CW959)</f>
        <v/>
      </c>
      <c r="CY959">
        <f>ROUND(IF(CR959&gt;0,T959+V959*VLOOKUP("R202",TSC!$B$1:$C$500,2,0),0),0)</f>
        <v/>
      </c>
      <c r="CZ959">
        <f>IFERROR(INDEX(CSDA!D$1:D$500,MATCH($CZ$2,CSDA!C$1:C$500,0)),0)</f>
        <v/>
      </c>
      <c r="DA959">
        <f>ROUND(T959*0.7%,0)</f>
        <v/>
      </c>
      <c r="DB959">
        <f>ROUND(T959/12,0)</f>
        <v/>
      </c>
      <c r="DC959">
        <f ref="DC959" t="array">IFERROR(INDEX(CSDA!D$1:D$500,MATCH("Trích giữ"&amp;PAYROLL!DC$2,CSDA!A$1:A$500&amp;CSDA!C$1:C$500,0)),0)</f>
        <v/>
      </c>
      <c r="DD959">
        <f ref="DD959" t="array">IFERROR(INDEX(CSDA!D$1:D$500,MATCH("Trích giữ"&amp;PAYROLL!DD$2,CSDA!A$1:A$500&amp;CSDA!C$1:C$500,0)),0)</f>
        <v/>
      </c>
      <c r="DE959">
        <f ref="DE959" t="array">IFERROR(INDEX(CSDA!D$1:D$500,MATCH("Trích giữ"&amp;PAYROLL!DE$2,CSDA!A$1:A$500&amp;CSDA!C$1:C$500,0)),0)</f>
        <v/>
      </c>
      <c r="DF959">
        <f>IFERROR(INDEX(CSDA!D$1:D$500,MATCH(PAYROLL!DF$2,CSDA!C$1:C$500,0)),0)</f>
        <v/>
      </c>
      <c r="DG959">
        <f ref="DG959" t="array">IFERROR(INDEX(CSDA!D$1:D$500,MATCH("Trích giữ"&amp;PAYROLL!DG$2,CSDA!A$1:A$500&amp;CSDA!C$1:C$500,0)),0)</f>
        <v/>
      </c>
      <c r="DH959">
        <f>ROUND(T959/26,0)</f>
        <v/>
      </c>
      <c r="DI959">
        <f ref="DI959" t="array">IFERROR(INDEX(CSDA!D$1:D$500,MATCH("Trích giữ"&amp;PAYROLL!DI$2,CSDA!A$1:A$500&amp;CSDA!C$1:C$500,0)),0)</f>
        <v/>
      </c>
      <c r="DJ959">
        <f>IF(U959=0,T959*21.5%-BL959,0)</f>
        <v/>
      </c>
      <c r="DK959">
        <f ref="DK959" t="array">IFERROR(INDEX(CSDA!D$1:D$500,MATCH("Trích giữ"&amp;PAYROLL!DK$2,CSDA!A$1:A$500&amp;CSDA!C$1:C$500,0)),0)</f>
        <v/>
      </c>
      <c r="DL959">
        <f>IFERROR(INDEX(CSDA!D$1:D$500,MATCH(PAYROLL!DL$2,CSDA!C$1:C$500,0))/12,0)</f>
        <v/>
      </c>
      <c r="DM959">
        <f>SUM(DB959:DL959)</f>
        <v/>
      </c>
      <c r="DN959">
        <f>IFERROR(INDEX(ADJ!$A$1:$BZ$1000,MATCH(PAYROLL!D959,ADJ!A$1:A$500,0),MATCH(PAYROLL!DN$2,ADJ!$2:$2,0)),0)</f>
        <v/>
      </c>
      <c r="DO959">
        <f>IFERROR(SUM(BP959,DM959:DN959,CX959:DA959)-DT959,0)</f>
        <v/>
      </c>
      <c r="DP959">
        <f ref="DP959" t="array">SUM(BW959*IFERROR(INDEX(CSDA!D$1:D$500,MATCH(BW$2,CSDA!C$1:C$500,0)),0)%,CX959*IFERROR(INDEX(CSDA!D$1:D$500,MATCH(CX$2,CSDA!C$1:C$500,0)),0)%,DA959*IFERROR(INDEX(CSDA!D$1:D$500,MATCH(DA$2,CSDA!C$1:C$500,0)),0)%,DB959*IFERROR(INDEX(CSDA!D$1:D$500,MATCH(DB$2,CSDA!C$1:C$500,0)),0)%,DF959*IFERROR(INDEX(CSDA!D$1:D$500,MATCH("Phí dịch vụ"&amp;PAYROLL!DF$2,CSDA!A$1:A$500&amp;CSDA!C$1:C$500,0)),0)%,DC959*IFERROR(INDEX(CSDA!D$1:D$500,MATCH("Phí dịch vụ"&amp;PAYROLL!DC$2,CSDA!A$1:A$500&amp;CSDA!C$1:C$500,0)),0)%,DH959*IFERROR(INDEX(CSDA!D$1:D$500,MATCH("Phí dịch vụ"&amp;PAYROLL!DH$2,CSDA!A$1:A$500&amp;CSDA!C$1:C$500,0)),0)%,DJ959*IFERROR(INDEX(CSDA!D$1:D$500,MATCH("Phí dịch vụ"&amp;PAYROLL!DJ$2,CSDA!A$1:A$500&amp;CSDA!C$1:C$500,0)),0)%,BN959*IFERROR(INDEX(CSDA!D$1:D$500,MATCH(BN$2,CSDA!C$1:C$500,0)),0)%)-BN959*7%</f>
        <v/>
      </c>
      <c r="DQ959">
        <f>IFERROR(INDEX(ADJ!$A$1:$BZ$1000,MATCH(PAYROLL!D959,ADJ!A$1:A$500,0),MATCH(PAYROLL!DQ$2,ADJ!$2:$2,0)),0)</f>
        <v/>
      </c>
      <c r="DR959">
        <f>IFERROR(INDEX(ADJ!$A$1:$BZ$1000,MATCH(PAYROLL!D959,ADJ!A$1:A$500,0),MATCH(PAYROLL!DR$2,ADJ!$2:$2,0)),0)</f>
        <v/>
      </c>
      <c r="DS959">
        <f>SUM(DP959:DR959)</f>
        <v/>
      </c>
      <c r="DT959">
        <f>EK959</f>
        <v/>
      </c>
      <c r="DU959">
        <f>SUM(DO959:DR959)</f>
        <v/>
      </c>
      <c r="DV959">
        <f>ROUND(DU959*0.1,0)</f>
        <v/>
      </c>
      <c r="DW959">
        <f>DU959+DV959</f>
        <v/>
      </c>
      <c r="DZ959">
        <f>IFERROR(INDEX(ADJ!$A$1:$BZ$1000,MATCH(PAYROLL!$D959,ADJ!A$1:A$500,0),MATCH(PAYROLL!DZ$2,ADJ!$2:$2,0)),0)</f>
        <v/>
      </c>
      <c r="EA959">
        <f>IFERROR(INDEX(ADJ!$A$1:$BZ$1000,MATCH(PAYROLL!$D959,ADJ!A$1:A$500,0),MATCH(PAYROLL!EA$2,ADJ!$2:$2,0)),0)</f>
        <v/>
      </c>
      <c r="EB959">
        <f>IFERROR(INDEX(ADJ!$A$1:$BZ$1000,MATCH(PAYROLL!$D959,ADJ!A$1:A$500,0),MATCH(PAYROLL!EB$2,ADJ!$2:$2,0)),0)</f>
        <v/>
      </c>
      <c r="EC959">
        <f>IFERROR(INDEX(ADJ!$A$1:$BZ$1000,MATCH(PAYROLL!$D959,ADJ!A$1:A$500,0),MATCH(PAYROLL!EC$2,ADJ!$2:$2,0)),0)</f>
        <v/>
      </c>
      <c r="ED959">
        <f>IFERROR(INDEX(ADJ!$A$1:$BZ$1000,MATCH(PAYROLL!$D959,ADJ!A$1:A$500,0),MATCH(PAYROLL!ED$2,ADJ!$2:$2,0)),0)</f>
        <v/>
      </c>
      <c r="EE959">
        <f>IFERROR(INDEX(ADJ!$A$1:$BZ$1000,MATCH(PAYROLL!$D959,ADJ!A$1:A$500,0),MATCH(PAYROLL!EE$2,ADJ!$2:$2,0)),0)</f>
        <v/>
      </c>
      <c r="EF959">
        <f>IFERROR(INDEX(ADJ!$A$1:$BZ$1000,MATCH(PAYROLL!$D959,ADJ!A$1:A$500,0),MATCH(PAYROLL!EF$2,ADJ!$2:$2,0)),0)</f>
        <v/>
      </c>
      <c r="EG959">
        <f>IFERROR(INDEX(ADJ!$A$1:$BZ$1000,MATCH(PAYROLL!$D959,ADJ!A$1:A$500,0),MATCH(PAYROLL!EG$2,ADJ!$2:$2,0)),0)</f>
        <v/>
      </c>
      <c r="EH959">
        <f>IFERROR(INDEX(ADJ!$A$1:$BZ$1000,MATCH(PAYROLL!$D959,ADJ!A$1:A$500,0),MATCH(PAYROLL!EH$2,ADJ!$2:$2,0)),0)</f>
        <v/>
      </c>
      <c r="EI959">
        <f>IFERROR(INDEX(ADJ!$A$1:$BZ$1000,MATCH(PAYROLL!D959,ADJ!A$1:A$500,0),MATCH(PAYROLL!EI$2,ADJ!$2:$2,0)),0)</f>
        <v/>
      </c>
      <c r="EJ959">
        <f>IFERROR(INDEX(ADJ!$A$1:$BZ$1000,MATCH(PAYROLL!$D959,ADJ!A$1:A$500,0),MATCH(PAYROLL!EJ$2,ADJ!$2:$2,0)),0)</f>
        <v/>
      </c>
      <c r="EK959">
        <f>SUM(DZ959:EJ959)</f>
        <v/>
      </c>
    </row>
    <row r="960">
      <c r="A960" t="n">
        <v>958</v>
      </c>
      <c r="B960" t="inlineStr">
        <is>
          <t>Cao Đức Huê</t>
        </is>
      </c>
      <c r="D960" t="inlineStr">
        <is>
          <t>152663-01</t>
        </is>
      </c>
      <c r="S960">
        <f>IFERROR(INDEX(PIS!$A$1:$BZ$1000,MATCH($D960,PIS!C$1:C$500,0),MATCH("Lương CB tháng trước",PIS!$1:$1,0)),0)</f>
        <v/>
      </c>
      <c r="T960">
        <f>IFERROR(INDEX(PIS!$A$1:$BZ$1000,MATCH($D960,PIS!C$1:C$500,0),MATCH("Lương CB hiện tại",PIS!$1:$1,0)),0)</f>
        <v/>
      </c>
      <c r="U960">
        <f>IFERROR(INDEX(PIS!$A$1:$BZ$1000,MATCH($D960,PIS!C$1:C$500,0),MATCH("Lương đóng BHBB",PIS!$1:$1,0)),0)</f>
        <v/>
      </c>
      <c r="V960">
        <f>IFERROR(INDEX(PIS!$A$1:$BZ$1000,MATCH($D960,PIS!C$1:C$500,0),MATCH(V$2,PIS!$2:$2,0)),0)</f>
        <v/>
      </c>
      <c r="W960">
        <f>IFERROR(INDEX(PIS!$A$1:$BZ$1000,MATCH($D960,PIS!C$1:C$500,0),MATCH(W$2,PIS!$2:$2,0)),0)</f>
        <v/>
      </c>
      <c r="X960">
        <f>IFERROR(INDEX(PIS!$A$1:$BZ$1000,MATCH($D960,PIS!C$1:C$500,0),MATCH(X$2,PIS!$2:$2,0)),0)</f>
        <v/>
      </c>
      <c r="Y960">
        <f>IFERROR(INDEX(PIS!$A$1:$BZ$1000,MATCH($D960,PIS!C$1:C$500,0),MATCH(Y$2,PIS!$2:$2,0)),0)</f>
        <v/>
      </c>
      <c r="Z960">
        <f>IFERROR(INDEX(PIS!$A$1:$BZ$1000,MATCH($D960,PIS!C$1:C$500,0),MATCH(Z$2,PIS!$2:$2,0)),0)</f>
        <v/>
      </c>
      <c r="AA960">
        <f>IFERROR(INDEX(PIS!$A$1:$BZ$1000,MATCH($D960,PIS!C$1:C$500,0),MATCH(AA$2,PIS!$2:$2,0)),0)</f>
        <v/>
      </c>
      <c r="AB960">
        <f>IFERROR(INDEX(PIS!$A$1:$BZ$1000,MATCH($D960,PIS!C$1:C$500,0),MATCH(AB$2,PIS!$2:$2,0)),0)</f>
        <v/>
      </c>
      <c r="AC960">
        <f>SUM(V960:AB960)</f>
        <v/>
      </c>
      <c r="AD960">
        <f>IFERROR(INDEX(TIMESHEET!$A$1:$AI$5000,MATCH($D960,TIMESHEET!A$1:A$500,0),MATCH("T100",TIMESHEET!$2:$2,0))-2,0)</f>
        <v/>
      </c>
      <c r="AE960">
        <f>IFERROR(INDEX(TIMESHEET!$A$1:$AI$5000,MATCH($D960,TIMESHEET!A$1:A$500,0),MATCH("T202",TIMESHEET!$2:$2,0)),0)</f>
        <v/>
      </c>
      <c r="AF960">
        <f>IFERROR(INDEX(TIMESHEET!$A$1:$AI$5000,MATCH($D960,TIMESHEET!A$1:A$500,0),MATCH("T302",TIMESHEET!$2:$2,0)),0)</f>
        <v/>
      </c>
      <c r="AG960">
        <f>IFERROR(INDEX(TIMESHEET!$A$1:$AI$5000,MATCH($D960,TIMESHEET!A$1:A$500,0),MATCH("T406",TIMESHEET!$2:$2,0)),0)</f>
        <v/>
      </c>
      <c r="AH960">
        <f>AE960+AG960</f>
        <v/>
      </c>
      <c r="AI960">
        <f>IFERROR(INDEX(TIMESHEET!$A$1:$AI$5000,MATCH($D960,TIMESHEET!A$1:A$500,0),MATCH("T701",TIMESHEET!$2:$2,0)),0)</f>
        <v/>
      </c>
      <c r="AJ960">
        <f>IFERROR(INDEX(TIMESHEET!$A$1:$AI$5000,MATCH($D960,TIMESHEET!B$1:B$500,0),MATCH("T320",TIMESHEET!$2:$2,0)),0)</f>
        <v/>
      </c>
      <c r="AK960">
        <f>IFERROR(IF(LEFT(INDEX(PIS!O$1:O$500,MATCH(D960,PIS!C$1:C$500)),1)="M",T960/AD960*SUM(AE960:AG960),T960*AD960),0)</f>
        <v/>
      </c>
      <c r="AL960">
        <f>IFERROR(INDEX(ADJ!$A$1:$BZ$1000,MATCH(PAYROLL!D960,ADJ!A$1:A$500,0),MATCH(PAYROLL!AL$2,ADJ!$2:$2,0)),0)</f>
        <v/>
      </c>
      <c r="AM960">
        <f>SUM(AK960:AL960)</f>
        <v/>
      </c>
      <c r="AN960">
        <f>IFERROR(ROUND(V960/$AD960*$AH960,0),0)</f>
        <v/>
      </c>
      <c r="AO960">
        <f>IFERROR(ROUND(W960/$AD960*$AH960,0),0)</f>
        <v/>
      </c>
      <c r="AP960">
        <f>IFERROR(ROUND(X960/$AD960*$AE960,0),0)</f>
        <v/>
      </c>
      <c r="AQ960">
        <f>IFERROR(ROUND(Y960/$AD960*$AH960,0),0)</f>
        <v/>
      </c>
      <c r="AR960">
        <f>IFERROR(ROUND(Z960/$AD960*$AH960,0),0)</f>
        <v/>
      </c>
      <c r="AS960">
        <f>IFERROR(ROUND(AA960/$AD960*$AH960,0),0)</f>
        <v/>
      </c>
      <c r="AT960">
        <f>IFERROR(IF((AE960+AF960+AG960)&gt;13,AB960,ROUND(AB960/AD960*AH960,0)),0)</f>
        <v/>
      </c>
      <c r="AU960">
        <f>IFERROR(INDEX(ADJ!$A$1:$BZ$1000,MATCH(PAYROLL!D960,ADJ!A$1:A$500,0),MATCH(PAYROLL!AU$2,ADJ!$2:$2,0)),0)</f>
        <v/>
      </c>
      <c r="AV960">
        <f>ROUND(SUM(AN960:AU960),0)</f>
        <v/>
      </c>
      <c r="AW960">
        <f>IFERROR(INDEX(TIMESHEET!$A$1:$AI$5000,MATCH(PAYROLL!D960,TIMESHEET!A$1:A$500,0),MATCH("T620",TIMESHEET!$2:$2,0)),0)</f>
        <v/>
      </c>
      <c r="AX960">
        <f>IFERROR(INDEX(TIMESHEET!$A$1:$AI$5000,MATCH(PAYROLL!D960,TIMESHEET!A$1:A$500,0),MATCH("T601",TIMESHEET!$2:$2,0)),0)</f>
        <v/>
      </c>
      <c r="AY960">
        <f>IFERROR(INDEX(TIMESHEET!$A$1:$AI$5000,MATCH(PAYROLL!D960,TIMESHEET!A$1:A$500,0),MATCH("T602",TIMESHEET!$2:$2,0)),0)</f>
        <v/>
      </c>
      <c r="AZ960">
        <f>IFERROR(INDEX(TIMESHEET!$A$1:$AI$5000,MATCH(PAYROLL!D960,TIMESHEET!A$1:A$500,0),MATCH("T603",TIMESHEET!$2:$2,0)),0)</f>
        <v/>
      </c>
      <c r="BA960">
        <f>IFERROR(INDEX(TIMESHEET!$A$1:$AI$5000,MATCH(PAYROLL!D960,TIMESHEET!A$1:A$500,0),MATCH("T611",TIMESHEET!$2:$2,0)),0)</f>
        <v/>
      </c>
      <c r="BB960">
        <f>IFERROR(INDEX(TIMESHEET!$A$1:$AI$5000,MATCH(PAYROLL!D960,TIMESHEET!A$1:A$500,0),MATCH("T612",TIMESHEET!$2:$2,0)),0)</f>
        <v/>
      </c>
      <c r="BC960">
        <f>IFERROR(INDEX(TIMESHEET!$A$1:$AI$5000,MATCH(PAYROLL!D960,TIMESHEET!A$1:A$500,0),MATCH("T613",TIMESHEET!$2:$2,0)),0)</f>
        <v/>
      </c>
      <c r="BD960">
        <f>IFERROR(INDEX(TIMESHEET!$A$1:$AI$5000,MATCH(PAYROLL!D960,TIMESHEET!A$1:A$500,0),MATCH("T500",TIMESHEET!$2:$2,0)),0)</f>
        <v/>
      </c>
      <c r="BE960">
        <f>IFERROR(IF(LEFT(INDEX(PIS!O$1:O$500,MATCH(D960,PIS!C$1:C$500)),1)="M",T960/AD960/8*(AW960+AX960*1.5+AY960*2+AZ960*3+BA960*2.1+BB960*2.7+BC960*3.9+BD960*0.3),T960/8*(AW960+AX960*1.5+AY960*2+AZ960*3+BA960*2.1+BB960*2.7+BC960*3.9+BD960*0.3)),0)</f>
        <v/>
      </c>
      <c r="BF960">
        <f>IFERROR(INDEX(ADJ!$A$1:$BZ$1000,MATCH(PAYROLL!$D960,ADJ!A$1:A$500,0),MATCH(PAYROLL!BF$2,ADJ!$2:$2,0)),0)</f>
        <v/>
      </c>
      <c r="BG960">
        <f>IFERROR(INDEX(ADJ!$A$1:$BZ$1000,MATCH(PAYROLL!D960,ADJ!A$1:A$500,0),MATCH(PAYROLL!BG$2,ADJ!$2:$2,0)),0)</f>
        <v/>
      </c>
      <c r="BH960">
        <f>IFERROR(INDEX(ADJ!$A$1:$BZ$1000,MATCH(PAYROLL!D960,ADJ!A$1:A$500,0),MATCH(PAYROLL!BH$2,ADJ!$2:$2,0)),0)</f>
        <v/>
      </c>
      <c r="BI960">
        <f>IFERROR(INDEX(ADJ!$A$1:$BZ$1000,MATCH(PAYROLL!D960,ADJ!A$1:A$500,0),MATCH(PAYROLL!BI$2,ADJ!$2:$2,0)),0)</f>
        <v/>
      </c>
      <c r="BJ960">
        <f>IFERROR(INDEX(ADJ!$A$1:$BZ$1000,MATCH(PAYROLL!D960,ADJ!A$1:A$500,0),MATCH(PAYROLL!BJ$2,ADJ!$2:$2,0)),0)</f>
        <v/>
      </c>
      <c r="BK960">
        <f>SUM(BF960:BJ960)</f>
        <v/>
      </c>
      <c r="BL960">
        <f>IFERROR(INDEX(ADJ!$A$1:$BZ$1000,MATCH(PAYROLL!D960,ADJ!A$1:A$500,0),MATCH(PAYROLL!BL$2,ADJ!$2:$2,0)),0)</f>
        <v/>
      </c>
      <c r="BM960">
        <f>IFERROR(INDEX(ADJ!$A$1:$BZ$1000,MATCH(PAYROLL!D960,ADJ!A$1:A$500,0),MATCH(PAYROLL!BM$2,ADJ!$2:$2,0)),0)</f>
        <v/>
      </c>
      <c r="BN960">
        <f>IFERROR(INDEX(ADJ!$A$1:$BZ$1000,MATCH(PAYROLL!D960,ADJ!A$1:A$500,0),MATCH(PAYROLL!BN$2,ADJ!$2:$2,0)),0)</f>
        <v/>
      </c>
      <c r="BO960">
        <f>IFERROR(INDEX(ADJ!$A$1:$BZ$1000,MATCH(PAYROLL!D960,ADJ!A$1:A$500,0),MATCH(PAYROLL!BO$2,ADJ!$2:$2,0)),0)</f>
        <v/>
      </c>
      <c r="BP960">
        <f>SUM(AM960,AV960,BE960,BK960,BL960:BO960)</f>
        <v/>
      </c>
      <c r="BQ960">
        <f>BO960</f>
        <v/>
      </c>
      <c r="BR960">
        <f>IFERROR(ROUND(IF(LEFT(INDEX(PIS!O$1:O$500,MATCH(D960,PIS!C$1:C$500)),1)="D",T960/8*(BD960*0.3),IF(LEFT(INDEX(PIS!O$1:O$500,MATCH(D960,PIS!C$1:C$500)),1)="H",T960*($BD960*0.3),T960/$AD960/8*($BD960*0.3))),0),0)</f>
        <v/>
      </c>
      <c r="BS960">
        <f>IF(AP960&lt;1,0,MIN(AP960,730000))</f>
        <v/>
      </c>
      <c r="BT960">
        <f>IFERROR(ROUND((BE960-SUM(AW960:BC960)*T960/AD960/8),0)-BR960,0)</f>
        <v/>
      </c>
      <c r="BU960">
        <f>AO960</f>
        <v/>
      </c>
      <c r="BV960">
        <f>SUM(BQ960:BU960)</f>
        <v/>
      </c>
      <c r="BW960">
        <f>BP960-BV960</f>
        <v/>
      </c>
      <c r="BX960">
        <f>IFERROR(IF(RIGHT(INDEX(PIS!O$1:O$500,MATCH(D960,PIS!C$1:C$500)),5)="Gross",MIN(U960+V960,VLOOKUP("R700",TSC!B:C,2,0)*VLOOKUP("R101",TSC!B:C,2,0))*VLOOKUP("R701",TSC!B:C,2,0)%,0),0)</f>
        <v/>
      </c>
      <c r="BY960">
        <f>IFERROR(IF(RIGHT(INDEX(PIS!O$1:O$500,MATCH(D960,PIS!C$1:C$500)),5)="Gross",MIN(U960+V960,VLOOKUP("R700",TSC!B:C,2,0)*VLOOKUP("R101",TSC!B:C,2,0))*VLOOKUP("T704",TSC!B:C,2,0)%,0),0)</f>
        <v/>
      </c>
      <c r="BZ960">
        <f>IFERROR(IF(RIGHT(INDEX(PIS!O$1:O$500,MATCH(D960,PIS!C$1:C$500)),5)="Gross",MIN(U960+V960,VLOOKUP("R700",TSC!B:C,2,0)*VLOOKUP("1",TSC!F:G,2,0))*VLOOKUP("T705",TSC!B:C,2,0)%,0),0)</f>
        <v/>
      </c>
      <c r="CA960">
        <f>IFERROR(INDEX(ADJ!$A$1:$BZ$1000,MATCH(PAYROLL!D960,ADJ!A$1:A$500,0),MATCH(PAYROLL!CA$2,ADJ!$2:$2,0)),0)</f>
        <v/>
      </c>
      <c r="CB960">
        <f>IFERROR(INDEX(ADJ!$A$1:$BZ$1000,MATCH(PAYROLL!D960,ADJ!A$1:A$500,0),MATCH(PAYROLL!CB$2,ADJ!$2:$2,0)),0)</f>
        <v/>
      </c>
      <c r="CC960">
        <f>SUM(BX960:CB960)</f>
        <v/>
      </c>
      <c r="CD960">
        <f>IFERROR(INDEX(PIS!$A$1:$BZ$1000,MATCH(PAYROLL!D960,PIS!C$1:C$500,0),MATCH(PAYROLL!CD$1,PIS!$1:$1,0)),0)</f>
        <v/>
      </c>
      <c r="CE960">
        <f>IFERROR(IF(OR(INDEX(PIS!P$1:P$500,MATCH(D960,PIS!C$1:C$500,0))="LT2",INDEX(PIS!P$1:P$500,MATCH(D960,PIS!C$1:C$500,0))="P10"),0,SUM(CC960,CD960*VLOOKUP("R601",TSC!B:C,2,0),VLOOKUP("R602",TSC!B:C,2,0))),0)</f>
        <v/>
      </c>
      <c r="CF960">
        <f>MAX(BW960-CE960,0)</f>
        <v/>
      </c>
      <c r="CG960">
        <f>IFERROR(IF(OR(RIGHT(INDEX(PIS!P$1:P$500,MATCH(D960,PIS!C$1:C$500)),5)="P10",RIGHT(INDEX(PIS!P$1:P$500,MATCH(D960,PIS!C$1:C$500)),5)="CK"),0,IF(CF960&lt;=5000000,CF960*5%,IF(CF960&lt;=10000000,CF960*10%-250000,IF(CF960&lt;=18000000,CF960*15%-750000,IF(CF960&lt;=32000000,CF960*20%-1650000,IF(CF960&lt;=52000000,CF960*25%-3250000,IF(CF960&lt;=80000000,BH960*30%-5850000,CF960*35%-9850000))))))),0)</f>
        <v/>
      </c>
      <c r="CH960">
        <f>IFERROR(IF(OR(INDEX(PIS!P$1:P$500,MATCH(D960,PIS!C$1:C$500))="LT",INDEX(PIS!P$1:P$500,MATCH(D960,PIS!C$1:C$500))="CK"),0,IF(CF960&lt;2000000,0,CF960*10%)),0)</f>
        <v/>
      </c>
      <c r="CI960">
        <f>IFERROR(INDEX(ADJ!$A$1:$BZ$1000,MATCH(PAYROLL!D960,ADJ!A$1:A$500,0),MATCH(PAYROLL!CI$2,ADJ!$2:$2,0)),0)</f>
        <v/>
      </c>
      <c r="CJ960">
        <f>IFERROR(INDEX(ADJ!$A$1:$BZ$1000,MATCH(PAYROLL!D960,ADJ!A$1:A$500,0),MATCH(PAYROLL!CJ$2,ADJ!$2:$2,0)),0)</f>
        <v/>
      </c>
      <c r="CK960">
        <f>IFERROR(INDEX(ADJ!$A$1:$BZ$1000,MATCH(PAYROLL!D960,ADJ!A$1:A$500,0),MATCH(PAYROLL!CK$2,ADJ!$2:$2,0)),0)</f>
        <v/>
      </c>
      <c r="CL960">
        <f>SUM(CG960:CK960)</f>
        <v/>
      </c>
      <c r="CM960">
        <f>ROUND(SUM(CH960:CK960),0)</f>
        <v/>
      </c>
      <c r="CN960">
        <f>IFERROR(INDEX(CSDA!D$1:D$500,MATCH($CN$2,CSDA!C$1:C$500,0))*INDEX(PIS!V$1:V$500,MATCH(D960,PIS!C$1:C$500))+INDEX(ADJ!$A$1:$BZ$1000,MATCH(PAYROLL!D960,ADJ!A$1:A$500,0),MATCH(PAYROLL!CN$2,ADJ!$2:$2,0)),0)</f>
        <v/>
      </c>
      <c r="CO960">
        <f>IFERROR(INDEX(ADJ!$A$1:$BZ$1000,MATCH(PAYROLL!D960,ADJ!A$1:A$500,0),MATCH(PAYROLL!CO$2,ADJ!$2:$2,0)),0)</f>
        <v/>
      </c>
      <c r="CP960">
        <f>IFERROR(INDEX(ADJ!$A$1:$BZ$1000,MATCH(PAYROLL!D960,ADJ!A$1:A$500,0),MATCH(PAYROLL!CP$2,ADJ!$2:$2,0)),0)</f>
        <v/>
      </c>
      <c r="CQ960">
        <f>BP960-CL960-CI960-CM960-CN960-CO960-CP960-CC960</f>
        <v/>
      </c>
      <c r="CR960">
        <f>IFERROR(IF(RIGHT(INDEX(PIS!O$1:O$500,MATCH(D960,PIS!C$1:C$500,0)),5)="Gross",MIN(U960+V960,VLOOKUP("R700",TSC!B:C,2,0)*VLOOKUP("R101",TSC!B:C,2,0))*(VLOOKUP("T711",TSC!B:C,2,0)+VLOOKUP("T712",TSC!B:C,2,0))%,MIN(T960+V960,VLOOKUP("R700",TSC!B:C,2,0)*VLOOKUP("R101",TSC!B:C,2,0))*(VLOOKUP("T711",TSC!B:C,2,0)+VLOOKUP("T712",TSC!B:C,2,0)+VLOOKUP("R701",TSC!B:C,2,0))%),0)</f>
        <v/>
      </c>
      <c r="CS960">
        <f>IFERROR(IF(RIGHT(INDEX(PIS!O$1:O$500,MATCH(D960,PIS!C$1:C$500,0)),5)="Gross",MIN(U960+V960,VLOOKUP("R700",TSC!B:C,2,0)*VLOOKUP("R101",TSC!B:C,2,0))*(VLOOKUP("T714",TSC!B:C,2,0))%,MIN(T960+V960,VLOOKUP("R700",TSC!B:C,2,0)*VLOOKUP("R101",TSC!B:C,2,0))*(VLOOKUP("T704",TSC!B:C,2,0)+VLOOKUP("T714",TSC!B:C,2,0))%),0)</f>
        <v/>
      </c>
      <c r="CT960">
        <f>IFERROR(IF(RIGHT(INDEX(PIS!O$1:O$500,MATCH(D960,PIS!C$1:C$500,0)),5)="Gross",MIN(U960+V960,VLOOKUP("R700",TSC!B:C,2,0)*VLOOKUP("R101",TSC!B:C,2,0))*VLOOKUP("T705",TSC!B:C,2,0)%,MIN(T960+V960,VLOOKUP("R700",TSC!B:C,2,0)*VLOOKUP("R101",TSC!B:C,2,0))*VLOOKUP("T705",TSC!B:C,2,0)%),0)</f>
        <v/>
      </c>
      <c r="CU960">
        <f>IFERROR(IF(RIGHT(INDEX(PIS!O$1:O$500,MATCH(D960,PIS!C$1:C$500,0)),5)="Gross",MIN(U960+V960,VLOOKUP("R700",TSC!B:C,2,0)*VLOOKUP("R101",TSC!B:C,2,0))*(VLOOKUP("T713",TSC!B:C,2,0))%,MIN(T960+V960,VLOOKUP("R700",TSC!B:C,2,0)*VLOOKUP("R101",TSC!B:C,2,0))*(VLOOKUP("T713",TSC!B:C,2,0))%),0)</f>
        <v/>
      </c>
      <c r="CV960">
        <f>IFERROR(INDEX(ADJ!$A$1:$BZ$1000,MATCH(PAYROLL!D960,ADJ!A$1:A$500,0),MATCH(PAYROLL!CV$2,ADJ!$2:$2,0)),0)</f>
        <v/>
      </c>
      <c r="CW960">
        <f>IFERROR(INDEX(ADJ!$A$1:$BZ$1000,MATCH(PAYROLL!D960,ADJ!A$1:A$500,0),MATCH(PAYROLL!CW$2,ADJ!$2:$2,0)),0)</f>
        <v/>
      </c>
      <c r="CX960">
        <f>SUM(CR960:CW960)</f>
        <v/>
      </c>
      <c r="CY960">
        <f>ROUND(IF(CR960&gt;0,T960+V960*VLOOKUP("R202",TSC!$B$1:$C$500,2,0),0),0)</f>
        <v/>
      </c>
      <c r="CZ960">
        <f>IFERROR(INDEX(CSDA!D$1:D$500,MATCH($CZ$2,CSDA!C$1:C$500,0)),0)</f>
        <v/>
      </c>
      <c r="DA960">
        <f>ROUND(T960*0.7%,0)</f>
        <v/>
      </c>
      <c r="DB960">
        <f>ROUND(T960/12,0)</f>
        <v/>
      </c>
      <c r="DC960">
        <f ref="DC960" t="array">IFERROR(INDEX(CSDA!D$1:D$500,MATCH("Trích giữ"&amp;PAYROLL!DC$2,CSDA!A$1:A$500&amp;CSDA!C$1:C$500,0)),0)</f>
        <v/>
      </c>
      <c r="DD960">
        <f ref="DD960" t="array">IFERROR(INDEX(CSDA!D$1:D$500,MATCH("Trích giữ"&amp;PAYROLL!DD$2,CSDA!A$1:A$500&amp;CSDA!C$1:C$500,0)),0)</f>
        <v/>
      </c>
      <c r="DE960">
        <f ref="DE960" t="array">IFERROR(INDEX(CSDA!D$1:D$500,MATCH("Trích giữ"&amp;PAYROLL!DE$2,CSDA!A$1:A$500&amp;CSDA!C$1:C$500,0)),0)</f>
        <v/>
      </c>
      <c r="DF960">
        <f>IFERROR(INDEX(CSDA!D$1:D$500,MATCH(PAYROLL!DF$2,CSDA!C$1:C$500,0)),0)</f>
        <v/>
      </c>
      <c r="DG960">
        <f ref="DG960" t="array">IFERROR(INDEX(CSDA!D$1:D$500,MATCH("Trích giữ"&amp;PAYROLL!DG$2,CSDA!A$1:A$500&amp;CSDA!C$1:C$500,0)),0)</f>
        <v/>
      </c>
      <c r="DH960">
        <f>ROUND(T960/26,0)</f>
        <v/>
      </c>
      <c r="DI960">
        <f ref="DI960" t="array">IFERROR(INDEX(CSDA!D$1:D$500,MATCH("Trích giữ"&amp;PAYROLL!DI$2,CSDA!A$1:A$500&amp;CSDA!C$1:C$500,0)),0)</f>
        <v/>
      </c>
      <c r="DJ960">
        <f>IF(U960=0,T960*21.5%-BL960,0)</f>
        <v/>
      </c>
      <c r="DK960">
        <f ref="DK960" t="array">IFERROR(INDEX(CSDA!D$1:D$500,MATCH("Trích giữ"&amp;PAYROLL!DK$2,CSDA!A$1:A$500&amp;CSDA!C$1:C$500,0)),0)</f>
        <v/>
      </c>
      <c r="DL960">
        <f>IFERROR(INDEX(CSDA!D$1:D$500,MATCH(PAYROLL!DL$2,CSDA!C$1:C$500,0))/12,0)</f>
        <v/>
      </c>
      <c r="DM960">
        <f>SUM(DB960:DL960)</f>
        <v/>
      </c>
      <c r="DN960">
        <f>IFERROR(INDEX(ADJ!$A$1:$BZ$1000,MATCH(PAYROLL!D960,ADJ!A$1:A$500,0),MATCH(PAYROLL!DN$2,ADJ!$2:$2,0)),0)</f>
        <v/>
      </c>
      <c r="DO960">
        <f>IFERROR(SUM(BP960,DM960:DN960,CX960:DA960)-DT960,0)</f>
        <v/>
      </c>
      <c r="DP960">
        <f ref="DP960" t="array">SUM(BW960*IFERROR(INDEX(CSDA!D$1:D$500,MATCH(BW$2,CSDA!C$1:C$500,0)),0)%,CX960*IFERROR(INDEX(CSDA!D$1:D$500,MATCH(CX$2,CSDA!C$1:C$500,0)),0)%,DA960*IFERROR(INDEX(CSDA!D$1:D$500,MATCH(DA$2,CSDA!C$1:C$500,0)),0)%,DB960*IFERROR(INDEX(CSDA!D$1:D$500,MATCH(DB$2,CSDA!C$1:C$500,0)),0)%,DF960*IFERROR(INDEX(CSDA!D$1:D$500,MATCH("Phí dịch vụ"&amp;PAYROLL!DF$2,CSDA!A$1:A$500&amp;CSDA!C$1:C$500,0)),0)%,DC960*IFERROR(INDEX(CSDA!D$1:D$500,MATCH("Phí dịch vụ"&amp;PAYROLL!DC$2,CSDA!A$1:A$500&amp;CSDA!C$1:C$500,0)),0)%,DH960*IFERROR(INDEX(CSDA!D$1:D$500,MATCH("Phí dịch vụ"&amp;PAYROLL!DH$2,CSDA!A$1:A$500&amp;CSDA!C$1:C$500,0)),0)%,DJ960*IFERROR(INDEX(CSDA!D$1:D$500,MATCH("Phí dịch vụ"&amp;PAYROLL!DJ$2,CSDA!A$1:A$500&amp;CSDA!C$1:C$500,0)),0)%,BN960*IFERROR(INDEX(CSDA!D$1:D$500,MATCH(BN$2,CSDA!C$1:C$500,0)),0)%)-BN960*7%</f>
        <v/>
      </c>
      <c r="DQ960">
        <f>IFERROR(INDEX(ADJ!$A$1:$BZ$1000,MATCH(PAYROLL!D960,ADJ!A$1:A$500,0),MATCH(PAYROLL!DQ$2,ADJ!$2:$2,0)),0)</f>
        <v/>
      </c>
      <c r="DR960">
        <f>IFERROR(INDEX(ADJ!$A$1:$BZ$1000,MATCH(PAYROLL!D960,ADJ!A$1:A$500,0),MATCH(PAYROLL!DR$2,ADJ!$2:$2,0)),0)</f>
        <v/>
      </c>
      <c r="DS960">
        <f>SUM(DP960:DR960)</f>
        <v/>
      </c>
      <c r="DT960">
        <f>EK960</f>
        <v/>
      </c>
      <c r="DU960">
        <f>SUM(DO960:DR960)</f>
        <v/>
      </c>
      <c r="DV960">
        <f>ROUND(DU960*0.1,0)</f>
        <v/>
      </c>
      <c r="DW960">
        <f>DU960+DV960</f>
        <v/>
      </c>
      <c r="DZ960">
        <f>IFERROR(INDEX(ADJ!$A$1:$BZ$1000,MATCH(PAYROLL!$D960,ADJ!A$1:A$500,0),MATCH(PAYROLL!DZ$2,ADJ!$2:$2,0)),0)</f>
        <v/>
      </c>
      <c r="EA960">
        <f>IFERROR(INDEX(ADJ!$A$1:$BZ$1000,MATCH(PAYROLL!$D960,ADJ!A$1:A$500,0),MATCH(PAYROLL!EA$2,ADJ!$2:$2,0)),0)</f>
        <v/>
      </c>
      <c r="EB960">
        <f>IFERROR(INDEX(ADJ!$A$1:$BZ$1000,MATCH(PAYROLL!$D960,ADJ!A$1:A$500,0),MATCH(PAYROLL!EB$2,ADJ!$2:$2,0)),0)</f>
        <v/>
      </c>
      <c r="EC960">
        <f>IFERROR(INDEX(ADJ!$A$1:$BZ$1000,MATCH(PAYROLL!$D960,ADJ!A$1:A$500,0),MATCH(PAYROLL!EC$2,ADJ!$2:$2,0)),0)</f>
        <v/>
      </c>
      <c r="ED960">
        <f>IFERROR(INDEX(ADJ!$A$1:$BZ$1000,MATCH(PAYROLL!$D960,ADJ!A$1:A$500,0),MATCH(PAYROLL!ED$2,ADJ!$2:$2,0)),0)</f>
        <v/>
      </c>
      <c r="EE960">
        <f>IFERROR(INDEX(ADJ!$A$1:$BZ$1000,MATCH(PAYROLL!$D960,ADJ!A$1:A$500,0),MATCH(PAYROLL!EE$2,ADJ!$2:$2,0)),0)</f>
        <v/>
      </c>
      <c r="EF960">
        <f>IFERROR(INDEX(ADJ!$A$1:$BZ$1000,MATCH(PAYROLL!$D960,ADJ!A$1:A$500,0),MATCH(PAYROLL!EF$2,ADJ!$2:$2,0)),0)</f>
        <v/>
      </c>
      <c r="EG960">
        <f>IFERROR(INDEX(ADJ!$A$1:$BZ$1000,MATCH(PAYROLL!$D960,ADJ!A$1:A$500,0),MATCH(PAYROLL!EG$2,ADJ!$2:$2,0)),0)</f>
        <v/>
      </c>
      <c r="EH960">
        <f>IFERROR(INDEX(ADJ!$A$1:$BZ$1000,MATCH(PAYROLL!$D960,ADJ!A$1:A$500,0),MATCH(PAYROLL!EH$2,ADJ!$2:$2,0)),0)</f>
        <v/>
      </c>
      <c r="EI960">
        <f>IFERROR(INDEX(ADJ!$A$1:$BZ$1000,MATCH(PAYROLL!D960,ADJ!A$1:A$500,0),MATCH(PAYROLL!EI$2,ADJ!$2:$2,0)),0)</f>
        <v/>
      </c>
      <c r="EJ960">
        <f>IFERROR(INDEX(ADJ!$A$1:$BZ$1000,MATCH(PAYROLL!$D960,ADJ!A$1:A$500,0),MATCH(PAYROLL!EJ$2,ADJ!$2:$2,0)),0)</f>
        <v/>
      </c>
      <c r="EK960">
        <f>SUM(DZ960:EJ960)</f>
        <v/>
      </c>
    </row>
    <row r="961">
      <c r="A961" t="n">
        <v>959</v>
      </c>
      <c r="B961" t="inlineStr">
        <is>
          <t>Nguyễn Quốc Trương</t>
        </is>
      </c>
      <c r="D961" t="inlineStr">
        <is>
          <t>144438-04</t>
        </is>
      </c>
      <c r="S961">
        <f>IFERROR(INDEX(PIS!$A$1:$BZ$1000,MATCH($D961,PIS!C$1:C$500,0),MATCH("Lương CB tháng trước",PIS!$1:$1,0)),0)</f>
        <v/>
      </c>
      <c r="T961">
        <f>IFERROR(INDEX(PIS!$A$1:$BZ$1000,MATCH($D961,PIS!C$1:C$500,0),MATCH("Lương CB hiện tại",PIS!$1:$1,0)),0)</f>
        <v/>
      </c>
      <c r="U961">
        <f>IFERROR(INDEX(PIS!$A$1:$BZ$1000,MATCH($D961,PIS!C$1:C$500,0),MATCH("Lương đóng BHBB",PIS!$1:$1,0)),0)</f>
        <v/>
      </c>
      <c r="V961">
        <f>IFERROR(INDEX(PIS!$A$1:$BZ$1000,MATCH($D961,PIS!C$1:C$500,0),MATCH(V$2,PIS!$2:$2,0)),0)</f>
        <v/>
      </c>
      <c r="W961">
        <f>IFERROR(INDEX(PIS!$A$1:$BZ$1000,MATCH($D961,PIS!C$1:C$500,0),MATCH(W$2,PIS!$2:$2,0)),0)</f>
        <v/>
      </c>
      <c r="X961">
        <f>IFERROR(INDEX(PIS!$A$1:$BZ$1000,MATCH($D961,PIS!C$1:C$500,0),MATCH(X$2,PIS!$2:$2,0)),0)</f>
        <v/>
      </c>
      <c r="Y961">
        <f>IFERROR(INDEX(PIS!$A$1:$BZ$1000,MATCH($D961,PIS!C$1:C$500,0),MATCH(Y$2,PIS!$2:$2,0)),0)</f>
        <v/>
      </c>
      <c r="Z961">
        <f>IFERROR(INDEX(PIS!$A$1:$BZ$1000,MATCH($D961,PIS!C$1:C$500,0),MATCH(Z$2,PIS!$2:$2,0)),0)</f>
        <v/>
      </c>
      <c r="AA961">
        <f>IFERROR(INDEX(PIS!$A$1:$BZ$1000,MATCH($D961,PIS!C$1:C$500,0),MATCH(AA$2,PIS!$2:$2,0)),0)</f>
        <v/>
      </c>
      <c r="AB961">
        <f>IFERROR(INDEX(PIS!$A$1:$BZ$1000,MATCH($D961,PIS!C$1:C$500,0),MATCH(AB$2,PIS!$2:$2,0)),0)</f>
        <v/>
      </c>
      <c r="AC961">
        <f>SUM(V961:AB961)</f>
        <v/>
      </c>
      <c r="AD961">
        <f>IFERROR(INDEX(TIMESHEET!$A$1:$AI$5000,MATCH($D961,TIMESHEET!A$1:A$500,0),MATCH("T100",TIMESHEET!$2:$2,0))-2,0)</f>
        <v/>
      </c>
      <c r="AE961">
        <f>IFERROR(INDEX(TIMESHEET!$A$1:$AI$5000,MATCH($D961,TIMESHEET!A$1:A$500,0),MATCH("T202",TIMESHEET!$2:$2,0)),0)</f>
        <v/>
      </c>
      <c r="AF961">
        <f>IFERROR(INDEX(TIMESHEET!$A$1:$AI$5000,MATCH($D961,TIMESHEET!A$1:A$500,0),MATCH("T302",TIMESHEET!$2:$2,0)),0)</f>
        <v/>
      </c>
      <c r="AG961">
        <f>IFERROR(INDEX(TIMESHEET!$A$1:$AI$5000,MATCH($D961,TIMESHEET!A$1:A$500,0),MATCH("T406",TIMESHEET!$2:$2,0)),0)</f>
        <v/>
      </c>
      <c r="AH961">
        <f>AE961+AG961</f>
        <v/>
      </c>
      <c r="AI961">
        <f>IFERROR(INDEX(TIMESHEET!$A$1:$AI$5000,MATCH($D961,TIMESHEET!A$1:A$500,0),MATCH("T701",TIMESHEET!$2:$2,0)),0)</f>
        <v/>
      </c>
      <c r="AJ961">
        <f>IFERROR(INDEX(TIMESHEET!$A$1:$AI$5000,MATCH($D961,TIMESHEET!B$1:B$500,0),MATCH("T320",TIMESHEET!$2:$2,0)),0)</f>
        <v/>
      </c>
      <c r="AK961">
        <f>IFERROR(IF(LEFT(INDEX(PIS!O$1:O$500,MATCH(D961,PIS!C$1:C$500)),1)="M",T961/AD961*SUM(AE961:AG961),T961*AD961),0)</f>
        <v/>
      </c>
      <c r="AL961">
        <f>IFERROR(INDEX(ADJ!$A$1:$BZ$1000,MATCH(PAYROLL!D961,ADJ!A$1:A$500,0),MATCH(PAYROLL!AL$2,ADJ!$2:$2,0)),0)</f>
        <v/>
      </c>
      <c r="AM961">
        <f>SUM(AK961:AL961)</f>
        <v/>
      </c>
      <c r="AN961">
        <f>IFERROR(ROUND(V961/$AD961*$AH961,0),0)</f>
        <v/>
      </c>
      <c r="AO961">
        <f>IFERROR(ROUND(W961/$AD961*$AH961,0),0)</f>
        <v/>
      </c>
      <c r="AP961">
        <f>IFERROR(ROUND(X961/$AD961*$AE961,0),0)</f>
        <v/>
      </c>
      <c r="AQ961">
        <f>IFERROR(ROUND(Y961/$AD961*$AH961,0),0)</f>
        <v/>
      </c>
      <c r="AR961">
        <f>IFERROR(ROUND(Z961/$AD961*$AH961,0),0)</f>
        <v/>
      </c>
      <c r="AS961">
        <f>IFERROR(ROUND(AA961/$AD961*$AH961,0),0)</f>
        <v/>
      </c>
      <c r="AT961">
        <f>IFERROR(IF((AE961+AF961+AG961)&gt;13,AB961,ROUND(AB961/AD961*AH961,0)),0)</f>
        <v/>
      </c>
      <c r="AU961">
        <f>IFERROR(INDEX(ADJ!$A$1:$BZ$1000,MATCH(PAYROLL!D961,ADJ!A$1:A$500,0),MATCH(PAYROLL!AU$2,ADJ!$2:$2,0)),0)</f>
        <v/>
      </c>
      <c r="AV961">
        <f>ROUND(SUM(AN961:AU961),0)</f>
        <v/>
      </c>
      <c r="AW961">
        <f>IFERROR(INDEX(TIMESHEET!$A$1:$AI$5000,MATCH(PAYROLL!D961,TIMESHEET!A$1:A$500,0),MATCH("T620",TIMESHEET!$2:$2,0)),0)</f>
        <v/>
      </c>
      <c r="AX961">
        <f>IFERROR(INDEX(TIMESHEET!$A$1:$AI$5000,MATCH(PAYROLL!D961,TIMESHEET!A$1:A$500,0),MATCH("T601",TIMESHEET!$2:$2,0)),0)</f>
        <v/>
      </c>
      <c r="AY961">
        <f>IFERROR(INDEX(TIMESHEET!$A$1:$AI$5000,MATCH(PAYROLL!D961,TIMESHEET!A$1:A$500,0),MATCH("T602",TIMESHEET!$2:$2,0)),0)</f>
        <v/>
      </c>
      <c r="AZ961">
        <f>IFERROR(INDEX(TIMESHEET!$A$1:$AI$5000,MATCH(PAYROLL!D961,TIMESHEET!A$1:A$500,0),MATCH("T603",TIMESHEET!$2:$2,0)),0)</f>
        <v/>
      </c>
      <c r="BA961">
        <f>IFERROR(INDEX(TIMESHEET!$A$1:$AI$5000,MATCH(PAYROLL!D961,TIMESHEET!A$1:A$500,0),MATCH("T611",TIMESHEET!$2:$2,0)),0)</f>
        <v/>
      </c>
      <c r="BB961">
        <f>IFERROR(INDEX(TIMESHEET!$A$1:$AI$5000,MATCH(PAYROLL!D961,TIMESHEET!A$1:A$500,0),MATCH("T612",TIMESHEET!$2:$2,0)),0)</f>
        <v/>
      </c>
      <c r="BC961">
        <f>IFERROR(INDEX(TIMESHEET!$A$1:$AI$5000,MATCH(PAYROLL!D961,TIMESHEET!A$1:A$500,0),MATCH("T613",TIMESHEET!$2:$2,0)),0)</f>
        <v/>
      </c>
      <c r="BD961">
        <f>IFERROR(INDEX(TIMESHEET!$A$1:$AI$5000,MATCH(PAYROLL!D961,TIMESHEET!A$1:A$500,0),MATCH("T500",TIMESHEET!$2:$2,0)),0)</f>
        <v/>
      </c>
      <c r="BE961">
        <f>IFERROR(IF(LEFT(INDEX(PIS!O$1:O$500,MATCH(D961,PIS!C$1:C$500)),1)="M",T961/AD961/8*(AW961+AX961*1.5+AY961*2+AZ961*3+BA961*2.1+BB961*2.7+BC961*3.9+BD961*0.3),T961/8*(AW961+AX961*1.5+AY961*2+AZ961*3+BA961*2.1+BB961*2.7+BC961*3.9+BD961*0.3)),0)</f>
        <v/>
      </c>
      <c r="BF961">
        <f>IFERROR(INDEX(ADJ!$A$1:$BZ$1000,MATCH(PAYROLL!$D961,ADJ!A$1:A$500,0),MATCH(PAYROLL!BF$2,ADJ!$2:$2,0)),0)</f>
        <v/>
      </c>
      <c r="BG961">
        <f>IFERROR(INDEX(ADJ!$A$1:$BZ$1000,MATCH(PAYROLL!D961,ADJ!A$1:A$500,0),MATCH(PAYROLL!BG$2,ADJ!$2:$2,0)),0)</f>
        <v/>
      </c>
      <c r="BH961">
        <f>IFERROR(INDEX(ADJ!$A$1:$BZ$1000,MATCH(PAYROLL!D961,ADJ!A$1:A$500,0),MATCH(PAYROLL!BH$2,ADJ!$2:$2,0)),0)</f>
        <v/>
      </c>
      <c r="BI961">
        <f>IFERROR(INDEX(ADJ!$A$1:$BZ$1000,MATCH(PAYROLL!D961,ADJ!A$1:A$500,0),MATCH(PAYROLL!BI$2,ADJ!$2:$2,0)),0)</f>
        <v/>
      </c>
      <c r="BJ961">
        <f>IFERROR(INDEX(ADJ!$A$1:$BZ$1000,MATCH(PAYROLL!D961,ADJ!A$1:A$500,0),MATCH(PAYROLL!BJ$2,ADJ!$2:$2,0)),0)</f>
        <v/>
      </c>
      <c r="BK961">
        <f>SUM(BF961:BJ961)</f>
        <v/>
      </c>
      <c r="BL961">
        <f>IFERROR(INDEX(ADJ!$A$1:$BZ$1000,MATCH(PAYROLL!D961,ADJ!A$1:A$500,0),MATCH(PAYROLL!BL$2,ADJ!$2:$2,0)),0)</f>
        <v/>
      </c>
      <c r="BM961">
        <f>IFERROR(INDEX(ADJ!$A$1:$BZ$1000,MATCH(PAYROLL!D961,ADJ!A$1:A$500,0),MATCH(PAYROLL!BM$2,ADJ!$2:$2,0)),0)</f>
        <v/>
      </c>
      <c r="BN961">
        <f>IFERROR(INDEX(ADJ!$A$1:$BZ$1000,MATCH(PAYROLL!D961,ADJ!A$1:A$500,0),MATCH(PAYROLL!BN$2,ADJ!$2:$2,0)),0)</f>
        <v/>
      </c>
      <c r="BO961">
        <f>IFERROR(INDEX(ADJ!$A$1:$BZ$1000,MATCH(PAYROLL!D961,ADJ!A$1:A$500,0),MATCH(PAYROLL!BO$2,ADJ!$2:$2,0)),0)</f>
        <v/>
      </c>
      <c r="BP961">
        <f>SUM(AM961,AV961,BE961,BK961,BL961:BO961)</f>
        <v/>
      </c>
      <c r="BQ961">
        <f>BO961</f>
        <v/>
      </c>
      <c r="BR961">
        <f>IFERROR(ROUND(IF(LEFT(INDEX(PIS!O$1:O$500,MATCH(D961,PIS!C$1:C$500)),1)="D",T961/8*(BD961*0.3),IF(LEFT(INDEX(PIS!O$1:O$500,MATCH(D961,PIS!C$1:C$500)),1)="H",T961*($BD961*0.3),T961/$AD961/8*($BD961*0.3))),0),0)</f>
        <v/>
      </c>
      <c r="BS961">
        <f>IF(AP961&lt;1,0,MIN(AP961,730000))</f>
        <v/>
      </c>
      <c r="BT961">
        <f>IFERROR(ROUND((BE961-SUM(AW961:BC961)*T961/AD961/8),0)-BR961,0)</f>
        <v/>
      </c>
      <c r="BU961">
        <f>AO961</f>
        <v/>
      </c>
      <c r="BV961">
        <f>SUM(BQ961:BU961)</f>
        <v/>
      </c>
      <c r="BW961">
        <f>BP961-BV961</f>
        <v/>
      </c>
      <c r="BX961">
        <f>IFERROR(IF(RIGHT(INDEX(PIS!O$1:O$500,MATCH(D961,PIS!C$1:C$500)),5)="Gross",MIN(U961+V961,VLOOKUP("R700",TSC!B:C,2,0)*VLOOKUP("R101",TSC!B:C,2,0))*VLOOKUP("R701",TSC!B:C,2,0)%,0),0)</f>
        <v/>
      </c>
      <c r="BY961">
        <f>IFERROR(IF(RIGHT(INDEX(PIS!O$1:O$500,MATCH(D961,PIS!C$1:C$500)),5)="Gross",MIN(U961+V961,VLOOKUP("R700",TSC!B:C,2,0)*VLOOKUP("R101",TSC!B:C,2,0))*VLOOKUP("T704",TSC!B:C,2,0)%,0),0)</f>
        <v/>
      </c>
      <c r="BZ961">
        <f>IFERROR(IF(RIGHT(INDEX(PIS!O$1:O$500,MATCH(D961,PIS!C$1:C$500)),5)="Gross",MIN(U961+V961,VLOOKUP("R700",TSC!B:C,2,0)*VLOOKUP("1",TSC!F:G,2,0))*VLOOKUP("T705",TSC!B:C,2,0)%,0),0)</f>
        <v/>
      </c>
      <c r="CA961">
        <f>IFERROR(INDEX(ADJ!$A$1:$BZ$1000,MATCH(PAYROLL!D961,ADJ!A$1:A$500,0),MATCH(PAYROLL!CA$2,ADJ!$2:$2,0)),0)</f>
        <v/>
      </c>
      <c r="CB961">
        <f>IFERROR(INDEX(ADJ!$A$1:$BZ$1000,MATCH(PAYROLL!D961,ADJ!A$1:A$500,0),MATCH(PAYROLL!CB$2,ADJ!$2:$2,0)),0)</f>
        <v/>
      </c>
      <c r="CC961">
        <f>SUM(BX961:CB961)</f>
        <v/>
      </c>
      <c r="CD961">
        <f>IFERROR(INDEX(PIS!$A$1:$BZ$1000,MATCH(PAYROLL!D961,PIS!C$1:C$500,0),MATCH(PAYROLL!CD$1,PIS!$1:$1,0)),0)</f>
        <v/>
      </c>
      <c r="CE961">
        <f>IFERROR(IF(OR(INDEX(PIS!P$1:P$500,MATCH(D961,PIS!C$1:C$500,0))="LT2",INDEX(PIS!P$1:P$500,MATCH(D961,PIS!C$1:C$500,0))="P10"),0,SUM(CC961,CD961*VLOOKUP("R601",TSC!B:C,2,0),VLOOKUP("R602",TSC!B:C,2,0))),0)</f>
        <v/>
      </c>
      <c r="CF961">
        <f>MAX(BW961-CE961,0)</f>
        <v/>
      </c>
      <c r="CG961">
        <f>IFERROR(IF(OR(RIGHT(INDEX(PIS!P$1:P$500,MATCH(D961,PIS!C$1:C$500)),5)="P10",RIGHT(INDEX(PIS!P$1:P$500,MATCH(D961,PIS!C$1:C$500)),5)="CK"),0,IF(CF961&lt;=5000000,CF961*5%,IF(CF961&lt;=10000000,CF961*10%-250000,IF(CF961&lt;=18000000,CF961*15%-750000,IF(CF961&lt;=32000000,CF961*20%-1650000,IF(CF961&lt;=52000000,CF961*25%-3250000,IF(CF961&lt;=80000000,BH961*30%-5850000,CF961*35%-9850000))))))),0)</f>
        <v/>
      </c>
      <c r="CH961">
        <f>IFERROR(IF(OR(INDEX(PIS!P$1:P$500,MATCH(D961,PIS!C$1:C$500))="LT",INDEX(PIS!P$1:P$500,MATCH(D961,PIS!C$1:C$500))="CK"),0,IF(CF961&lt;2000000,0,CF961*10%)),0)</f>
        <v/>
      </c>
      <c r="CI961">
        <f>IFERROR(INDEX(ADJ!$A$1:$BZ$1000,MATCH(PAYROLL!D961,ADJ!A$1:A$500,0),MATCH(PAYROLL!CI$2,ADJ!$2:$2,0)),0)</f>
        <v/>
      </c>
      <c r="CJ961">
        <f>IFERROR(INDEX(ADJ!$A$1:$BZ$1000,MATCH(PAYROLL!D961,ADJ!A$1:A$500,0),MATCH(PAYROLL!CJ$2,ADJ!$2:$2,0)),0)</f>
        <v/>
      </c>
      <c r="CK961">
        <f>IFERROR(INDEX(ADJ!$A$1:$BZ$1000,MATCH(PAYROLL!D961,ADJ!A$1:A$500,0),MATCH(PAYROLL!CK$2,ADJ!$2:$2,0)),0)</f>
        <v/>
      </c>
      <c r="CL961">
        <f>SUM(CG961:CK961)</f>
        <v/>
      </c>
      <c r="CM961">
        <f>ROUND(SUM(CH961:CK961),0)</f>
        <v/>
      </c>
      <c r="CN961">
        <f>IFERROR(INDEX(CSDA!D$1:D$500,MATCH($CN$2,CSDA!C$1:C$500,0))*INDEX(PIS!V$1:V$500,MATCH(D961,PIS!C$1:C$500))+INDEX(ADJ!$A$1:$BZ$1000,MATCH(PAYROLL!D961,ADJ!A$1:A$500,0),MATCH(PAYROLL!CN$2,ADJ!$2:$2,0)),0)</f>
        <v/>
      </c>
      <c r="CO961">
        <f>IFERROR(INDEX(ADJ!$A$1:$BZ$1000,MATCH(PAYROLL!D961,ADJ!A$1:A$500,0),MATCH(PAYROLL!CO$2,ADJ!$2:$2,0)),0)</f>
        <v/>
      </c>
      <c r="CP961">
        <f>IFERROR(INDEX(ADJ!$A$1:$BZ$1000,MATCH(PAYROLL!D961,ADJ!A$1:A$500,0),MATCH(PAYROLL!CP$2,ADJ!$2:$2,0)),0)</f>
        <v/>
      </c>
      <c r="CQ961">
        <f>BP961-CL961-CI961-CM961-CN961-CO961-CP961-CC961</f>
        <v/>
      </c>
      <c r="CR961">
        <f>IFERROR(IF(RIGHT(INDEX(PIS!O$1:O$500,MATCH(D961,PIS!C$1:C$500,0)),5)="Gross",MIN(U961+V961,VLOOKUP("R700",TSC!B:C,2,0)*VLOOKUP("R101",TSC!B:C,2,0))*(VLOOKUP("T711",TSC!B:C,2,0)+VLOOKUP("T712",TSC!B:C,2,0))%,MIN(T961+V961,VLOOKUP("R700",TSC!B:C,2,0)*VLOOKUP("R101",TSC!B:C,2,0))*(VLOOKUP("T711",TSC!B:C,2,0)+VLOOKUP("T712",TSC!B:C,2,0)+VLOOKUP("R701",TSC!B:C,2,0))%),0)</f>
        <v/>
      </c>
      <c r="CS961">
        <f>IFERROR(IF(RIGHT(INDEX(PIS!O$1:O$500,MATCH(D961,PIS!C$1:C$500,0)),5)="Gross",MIN(U961+V961,VLOOKUP("R700",TSC!B:C,2,0)*VLOOKUP("R101",TSC!B:C,2,0))*(VLOOKUP("T714",TSC!B:C,2,0))%,MIN(T961+V961,VLOOKUP("R700",TSC!B:C,2,0)*VLOOKUP("R101",TSC!B:C,2,0))*(VLOOKUP("T704",TSC!B:C,2,0)+VLOOKUP("T714",TSC!B:C,2,0))%),0)</f>
        <v/>
      </c>
      <c r="CT961">
        <f>IFERROR(IF(RIGHT(INDEX(PIS!O$1:O$500,MATCH(D961,PIS!C$1:C$500,0)),5)="Gross",MIN(U961+V961,VLOOKUP("R700",TSC!B:C,2,0)*VLOOKUP("R101",TSC!B:C,2,0))*VLOOKUP("T705",TSC!B:C,2,0)%,MIN(T961+V961,VLOOKUP("R700",TSC!B:C,2,0)*VLOOKUP("R101",TSC!B:C,2,0))*VLOOKUP("T705",TSC!B:C,2,0)%),0)</f>
        <v/>
      </c>
      <c r="CU961">
        <f>IFERROR(IF(RIGHT(INDEX(PIS!O$1:O$500,MATCH(D961,PIS!C$1:C$500,0)),5)="Gross",MIN(U961+V961,VLOOKUP("R700",TSC!B:C,2,0)*VLOOKUP("R101",TSC!B:C,2,0))*(VLOOKUP("T713",TSC!B:C,2,0))%,MIN(T961+V961,VLOOKUP("R700",TSC!B:C,2,0)*VLOOKUP("R101",TSC!B:C,2,0))*(VLOOKUP("T713",TSC!B:C,2,0))%),0)</f>
        <v/>
      </c>
      <c r="CV961">
        <f>IFERROR(INDEX(ADJ!$A$1:$BZ$1000,MATCH(PAYROLL!D961,ADJ!A$1:A$500,0),MATCH(PAYROLL!CV$2,ADJ!$2:$2,0)),0)</f>
        <v/>
      </c>
      <c r="CW961">
        <f>IFERROR(INDEX(ADJ!$A$1:$BZ$1000,MATCH(PAYROLL!D961,ADJ!A$1:A$500,0),MATCH(PAYROLL!CW$2,ADJ!$2:$2,0)),0)</f>
        <v/>
      </c>
      <c r="CX961">
        <f>SUM(CR961:CW961)</f>
        <v/>
      </c>
      <c r="CY961">
        <f>ROUND(IF(CR961&gt;0,T961+V961*VLOOKUP("R202",TSC!$B$1:$C$500,2,0),0),0)</f>
        <v/>
      </c>
      <c r="CZ961">
        <f>IFERROR(INDEX(CSDA!D$1:D$500,MATCH($CZ$2,CSDA!C$1:C$500,0)),0)</f>
        <v/>
      </c>
      <c r="DA961">
        <f>ROUND(T961*0.7%,0)</f>
        <v/>
      </c>
      <c r="DB961">
        <f>ROUND(T961/12,0)</f>
        <v/>
      </c>
      <c r="DC961">
        <f ref="DC961" t="array">IFERROR(INDEX(CSDA!D$1:D$500,MATCH("Trích giữ"&amp;PAYROLL!DC$2,CSDA!A$1:A$500&amp;CSDA!C$1:C$500,0)),0)</f>
        <v/>
      </c>
      <c r="DD961">
        <f ref="DD961" t="array">IFERROR(INDEX(CSDA!D$1:D$500,MATCH("Trích giữ"&amp;PAYROLL!DD$2,CSDA!A$1:A$500&amp;CSDA!C$1:C$500,0)),0)</f>
        <v/>
      </c>
      <c r="DE961">
        <f ref="DE961" t="array">IFERROR(INDEX(CSDA!D$1:D$500,MATCH("Trích giữ"&amp;PAYROLL!DE$2,CSDA!A$1:A$500&amp;CSDA!C$1:C$500,0)),0)</f>
        <v/>
      </c>
      <c r="DF961">
        <f>IFERROR(INDEX(CSDA!D$1:D$500,MATCH(PAYROLL!DF$2,CSDA!C$1:C$500,0)),0)</f>
        <v/>
      </c>
      <c r="DG961">
        <f ref="DG961" t="array">IFERROR(INDEX(CSDA!D$1:D$500,MATCH("Trích giữ"&amp;PAYROLL!DG$2,CSDA!A$1:A$500&amp;CSDA!C$1:C$500,0)),0)</f>
        <v/>
      </c>
      <c r="DH961">
        <f>ROUND(T961/26,0)</f>
        <v/>
      </c>
      <c r="DI961">
        <f ref="DI961" t="array">IFERROR(INDEX(CSDA!D$1:D$500,MATCH("Trích giữ"&amp;PAYROLL!DI$2,CSDA!A$1:A$500&amp;CSDA!C$1:C$500,0)),0)</f>
        <v/>
      </c>
      <c r="DJ961">
        <f>IF(U961=0,T961*21.5%-BL961,0)</f>
        <v/>
      </c>
      <c r="DK961">
        <f ref="DK961" t="array">IFERROR(INDEX(CSDA!D$1:D$500,MATCH("Trích giữ"&amp;PAYROLL!DK$2,CSDA!A$1:A$500&amp;CSDA!C$1:C$500,0)),0)</f>
        <v/>
      </c>
      <c r="DL961">
        <f>IFERROR(INDEX(CSDA!D$1:D$500,MATCH(PAYROLL!DL$2,CSDA!C$1:C$500,0))/12,0)</f>
        <v/>
      </c>
      <c r="DM961">
        <f>SUM(DB961:DL961)</f>
        <v/>
      </c>
      <c r="DN961">
        <f>IFERROR(INDEX(ADJ!$A$1:$BZ$1000,MATCH(PAYROLL!D961,ADJ!A$1:A$500,0),MATCH(PAYROLL!DN$2,ADJ!$2:$2,0)),0)</f>
        <v/>
      </c>
      <c r="DO961">
        <f>IFERROR(SUM(BP961,DM961:DN961,CX961:DA961)-DT961,0)</f>
        <v/>
      </c>
      <c r="DP961">
        <f ref="DP961" t="array">SUM(BW961*IFERROR(INDEX(CSDA!D$1:D$500,MATCH(BW$2,CSDA!C$1:C$500,0)),0)%,CX961*IFERROR(INDEX(CSDA!D$1:D$500,MATCH(CX$2,CSDA!C$1:C$500,0)),0)%,DA961*IFERROR(INDEX(CSDA!D$1:D$500,MATCH(DA$2,CSDA!C$1:C$500,0)),0)%,DB961*IFERROR(INDEX(CSDA!D$1:D$500,MATCH(DB$2,CSDA!C$1:C$500,0)),0)%,DF961*IFERROR(INDEX(CSDA!D$1:D$500,MATCH("Phí dịch vụ"&amp;PAYROLL!DF$2,CSDA!A$1:A$500&amp;CSDA!C$1:C$500,0)),0)%,DC961*IFERROR(INDEX(CSDA!D$1:D$500,MATCH("Phí dịch vụ"&amp;PAYROLL!DC$2,CSDA!A$1:A$500&amp;CSDA!C$1:C$500,0)),0)%,DH961*IFERROR(INDEX(CSDA!D$1:D$500,MATCH("Phí dịch vụ"&amp;PAYROLL!DH$2,CSDA!A$1:A$500&amp;CSDA!C$1:C$500,0)),0)%,DJ961*IFERROR(INDEX(CSDA!D$1:D$500,MATCH("Phí dịch vụ"&amp;PAYROLL!DJ$2,CSDA!A$1:A$500&amp;CSDA!C$1:C$500,0)),0)%,BN961*IFERROR(INDEX(CSDA!D$1:D$500,MATCH(BN$2,CSDA!C$1:C$500,0)),0)%)-BN961*7%</f>
        <v/>
      </c>
      <c r="DQ961">
        <f>IFERROR(INDEX(ADJ!$A$1:$BZ$1000,MATCH(PAYROLL!D961,ADJ!A$1:A$500,0),MATCH(PAYROLL!DQ$2,ADJ!$2:$2,0)),0)</f>
        <v/>
      </c>
      <c r="DR961">
        <f>IFERROR(INDEX(ADJ!$A$1:$BZ$1000,MATCH(PAYROLL!D961,ADJ!A$1:A$500,0),MATCH(PAYROLL!DR$2,ADJ!$2:$2,0)),0)</f>
        <v/>
      </c>
      <c r="DS961">
        <f>SUM(DP961:DR961)</f>
        <v/>
      </c>
      <c r="DT961">
        <f>EK961</f>
        <v/>
      </c>
      <c r="DU961">
        <f>SUM(DO961:DR961)</f>
        <v/>
      </c>
      <c r="DV961">
        <f>ROUND(DU961*0.1,0)</f>
        <v/>
      </c>
      <c r="DW961">
        <f>DU961+DV961</f>
        <v/>
      </c>
      <c r="DZ961">
        <f>IFERROR(INDEX(ADJ!$A$1:$BZ$1000,MATCH(PAYROLL!$D961,ADJ!A$1:A$500,0),MATCH(PAYROLL!DZ$2,ADJ!$2:$2,0)),0)</f>
        <v/>
      </c>
      <c r="EA961">
        <f>IFERROR(INDEX(ADJ!$A$1:$BZ$1000,MATCH(PAYROLL!$D961,ADJ!A$1:A$500,0),MATCH(PAYROLL!EA$2,ADJ!$2:$2,0)),0)</f>
        <v/>
      </c>
      <c r="EB961">
        <f>IFERROR(INDEX(ADJ!$A$1:$BZ$1000,MATCH(PAYROLL!$D961,ADJ!A$1:A$500,0),MATCH(PAYROLL!EB$2,ADJ!$2:$2,0)),0)</f>
        <v/>
      </c>
      <c r="EC961">
        <f>IFERROR(INDEX(ADJ!$A$1:$BZ$1000,MATCH(PAYROLL!$D961,ADJ!A$1:A$500,0),MATCH(PAYROLL!EC$2,ADJ!$2:$2,0)),0)</f>
        <v/>
      </c>
      <c r="ED961">
        <f>IFERROR(INDEX(ADJ!$A$1:$BZ$1000,MATCH(PAYROLL!$D961,ADJ!A$1:A$500,0),MATCH(PAYROLL!ED$2,ADJ!$2:$2,0)),0)</f>
        <v/>
      </c>
      <c r="EE961">
        <f>IFERROR(INDEX(ADJ!$A$1:$BZ$1000,MATCH(PAYROLL!$D961,ADJ!A$1:A$500,0),MATCH(PAYROLL!EE$2,ADJ!$2:$2,0)),0)</f>
        <v/>
      </c>
      <c r="EF961">
        <f>IFERROR(INDEX(ADJ!$A$1:$BZ$1000,MATCH(PAYROLL!$D961,ADJ!A$1:A$500,0),MATCH(PAYROLL!EF$2,ADJ!$2:$2,0)),0)</f>
        <v/>
      </c>
      <c r="EG961">
        <f>IFERROR(INDEX(ADJ!$A$1:$BZ$1000,MATCH(PAYROLL!$D961,ADJ!A$1:A$500,0),MATCH(PAYROLL!EG$2,ADJ!$2:$2,0)),0)</f>
        <v/>
      </c>
      <c r="EH961">
        <f>IFERROR(INDEX(ADJ!$A$1:$BZ$1000,MATCH(PAYROLL!$D961,ADJ!A$1:A$500,0),MATCH(PAYROLL!EH$2,ADJ!$2:$2,0)),0)</f>
        <v/>
      </c>
      <c r="EI961">
        <f>IFERROR(INDEX(ADJ!$A$1:$BZ$1000,MATCH(PAYROLL!D961,ADJ!A$1:A$500,0),MATCH(PAYROLL!EI$2,ADJ!$2:$2,0)),0)</f>
        <v/>
      </c>
      <c r="EJ961">
        <f>IFERROR(INDEX(ADJ!$A$1:$BZ$1000,MATCH(PAYROLL!$D961,ADJ!A$1:A$500,0),MATCH(PAYROLL!EJ$2,ADJ!$2:$2,0)),0)</f>
        <v/>
      </c>
      <c r="EK961">
        <f>SUM(DZ961:EJ961)</f>
        <v/>
      </c>
    </row>
    <row r="962">
      <c r="A962" t="n">
        <v>960</v>
      </c>
      <c r="B962" t="inlineStr">
        <is>
          <t>Ngân Văn Quỳnh</t>
        </is>
      </c>
      <c r="D962" t="inlineStr">
        <is>
          <t>150028-02</t>
        </is>
      </c>
      <c r="S962">
        <f>IFERROR(INDEX(PIS!$A$1:$BZ$1000,MATCH($D962,PIS!C$1:C$500,0),MATCH("Lương CB tháng trước",PIS!$1:$1,0)),0)</f>
        <v/>
      </c>
      <c r="T962">
        <f>IFERROR(INDEX(PIS!$A$1:$BZ$1000,MATCH($D962,PIS!C$1:C$500,0),MATCH("Lương CB hiện tại",PIS!$1:$1,0)),0)</f>
        <v/>
      </c>
      <c r="U962">
        <f>IFERROR(INDEX(PIS!$A$1:$BZ$1000,MATCH($D962,PIS!C$1:C$500,0),MATCH("Lương đóng BHBB",PIS!$1:$1,0)),0)</f>
        <v/>
      </c>
      <c r="V962">
        <f>IFERROR(INDEX(PIS!$A$1:$BZ$1000,MATCH($D962,PIS!C$1:C$500,0),MATCH(V$2,PIS!$2:$2,0)),0)</f>
        <v/>
      </c>
      <c r="W962">
        <f>IFERROR(INDEX(PIS!$A$1:$BZ$1000,MATCH($D962,PIS!C$1:C$500,0),MATCH(W$2,PIS!$2:$2,0)),0)</f>
        <v/>
      </c>
      <c r="X962">
        <f>IFERROR(INDEX(PIS!$A$1:$BZ$1000,MATCH($D962,PIS!C$1:C$500,0),MATCH(X$2,PIS!$2:$2,0)),0)</f>
        <v/>
      </c>
      <c r="Y962">
        <f>IFERROR(INDEX(PIS!$A$1:$BZ$1000,MATCH($D962,PIS!C$1:C$500,0),MATCH(Y$2,PIS!$2:$2,0)),0)</f>
        <v/>
      </c>
      <c r="Z962">
        <f>IFERROR(INDEX(PIS!$A$1:$BZ$1000,MATCH($D962,PIS!C$1:C$500,0),MATCH(Z$2,PIS!$2:$2,0)),0)</f>
        <v/>
      </c>
      <c r="AA962">
        <f>IFERROR(INDEX(PIS!$A$1:$BZ$1000,MATCH($D962,PIS!C$1:C$500,0),MATCH(AA$2,PIS!$2:$2,0)),0)</f>
        <v/>
      </c>
      <c r="AB962">
        <f>IFERROR(INDEX(PIS!$A$1:$BZ$1000,MATCH($D962,PIS!C$1:C$500,0),MATCH(AB$2,PIS!$2:$2,0)),0)</f>
        <v/>
      </c>
      <c r="AC962">
        <f>SUM(V962:AB962)</f>
        <v/>
      </c>
      <c r="AD962">
        <f>IFERROR(INDEX(TIMESHEET!$A$1:$AI$5000,MATCH($D962,TIMESHEET!A$1:A$500,0),MATCH("T100",TIMESHEET!$2:$2,0))-2,0)</f>
        <v/>
      </c>
      <c r="AE962">
        <f>IFERROR(INDEX(TIMESHEET!$A$1:$AI$5000,MATCH($D962,TIMESHEET!A$1:A$500,0),MATCH("T202",TIMESHEET!$2:$2,0)),0)</f>
        <v/>
      </c>
      <c r="AF962">
        <f>IFERROR(INDEX(TIMESHEET!$A$1:$AI$5000,MATCH($D962,TIMESHEET!A$1:A$500,0),MATCH("T302",TIMESHEET!$2:$2,0)),0)</f>
        <v/>
      </c>
      <c r="AG962">
        <f>IFERROR(INDEX(TIMESHEET!$A$1:$AI$5000,MATCH($D962,TIMESHEET!A$1:A$500,0),MATCH("T406",TIMESHEET!$2:$2,0)),0)</f>
        <v/>
      </c>
      <c r="AH962">
        <f>AE962+AG962</f>
        <v/>
      </c>
      <c r="AI962">
        <f>IFERROR(INDEX(TIMESHEET!$A$1:$AI$5000,MATCH($D962,TIMESHEET!A$1:A$500,0),MATCH("T701",TIMESHEET!$2:$2,0)),0)</f>
        <v/>
      </c>
      <c r="AJ962">
        <f>IFERROR(INDEX(TIMESHEET!$A$1:$AI$5000,MATCH($D962,TIMESHEET!B$1:B$500,0),MATCH("T320",TIMESHEET!$2:$2,0)),0)</f>
        <v/>
      </c>
      <c r="AK962">
        <f>IFERROR(IF(LEFT(INDEX(PIS!O$1:O$500,MATCH(D962,PIS!C$1:C$500)),1)="M",T962/AD962*SUM(AE962:AG962),T962*AD962),0)</f>
        <v/>
      </c>
      <c r="AL962">
        <f>IFERROR(INDEX(ADJ!$A$1:$BZ$1000,MATCH(PAYROLL!D962,ADJ!A$1:A$500,0),MATCH(PAYROLL!AL$2,ADJ!$2:$2,0)),0)</f>
        <v/>
      </c>
      <c r="AM962">
        <f>SUM(AK962:AL962)</f>
        <v/>
      </c>
      <c r="AN962">
        <f>IFERROR(ROUND(V962/$AD962*$AH962,0),0)</f>
        <v/>
      </c>
      <c r="AO962">
        <f>IFERROR(ROUND(W962/$AD962*$AH962,0),0)</f>
        <v/>
      </c>
      <c r="AP962">
        <f>IFERROR(ROUND(X962/$AD962*$AE962,0),0)</f>
        <v/>
      </c>
      <c r="AQ962">
        <f>IFERROR(ROUND(Y962/$AD962*$AH962,0),0)</f>
        <v/>
      </c>
      <c r="AR962">
        <f>IFERROR(ROUND(Z962/$AD962*$AH962,0),0)</f>
        <v/>
      </c>
      <c r="AS962">
        <f>IFERROR(ROUND(AA962/$AD962*$AH962,0),0)</f>
        <v/>
      </c>
      <c r="AT962">
        <f>IFERROR(IF((AE962+AF962+AG962)&gt;13,AB962,ROUND(AB962/AD962*AH962,0)),0)</f>
        <v/>
      </c>
      <c r="AU962">
        <f>IFERROR(INDEX(ADJ!$A$1:$BZ$1000,MATCH(PAYROLL!D962,ADJ!A$1:A$500,0),MATCH(PAYROLL!AU$2,ADJ!$2:$2,0)),0)</f>
        <v/>
      </c>
      <c r="AV962">
        <f>ROUND(SUM(AN962:AU962),0)</f>
        <v/>
      </c>
      <c r="AW962">
        <f>IFERROR(INDEX(TIMESHEET!$A$1:$AI$5000,MATCH(PAYROLL!D962,TIMESHEET!A$1:A$500,0),MATCH("T620",TIMESHEET!$2:$2,0)),0)</f>
        <v/>
      </c>
      <c r="AX962">
        <f>IFERROR(INDEX(TIMESHEET!$A$1:$AI$5000,MATCH(PAYROLL!D962,TIMESHEET!A$1:A$500,0),MATCH("T601",TIMESHEET!$2:$2,0)),0)</f>
        <v/>
      </c>
      <c r="AY962">
        <f>IFERROR(INDEX(TIMESHEET!$A$1:$AI$5000,MATCH(PAYROLL!D962,TIMESHEET!A$1:A$500,0),MATCH("T602",TIMESHEET!$2:$2,0)),0)</f>
        <v/>
      </c>
      <c r="AZ962">
        <f>IFERROR(INDEX(TIMESHEET!$A$1:$AI$5000,MATCH(PAYROLL!D962,TIMESHEET!A$1:A$500,0),MATCH("T603",TIMESHEET!$2:$2,0)),0)</f>
        <v/>
      </c>
      <c r="BA962">
        <f>IFERROR(INDEX(TIMESHEET!$A$1:$AI$5000,MATCH(PAYROLL!D962,TIMESHEET!A$1:A$500,0),MATCH("T611",TIMESHEET!$2:$2,0)),0)</f>
        <v/>
      </c>
      <c r="BB962">
        <f>IFERROR(INDEX(TIMESHEET!$A$1:$AI$5000,MATCH(PAYROLL!D962,TIMESHEET!A$1:A$500,0),MATCH("T612",TIMESHEET!$2:$2,0)),0)</f>
        <v/>
      </c>
      <c r="BC962">
        <f>IFERROR(INDEX(TIMESHEET!$A$1:$AI$5000,MATCH(PAYROLL!D962,TIMESHEET!A$1:A$500,0),MATCH("T613",TIMESHEET!$2:$2,0)),0)</f>
        <v/>
      </c>
      <c r="BD962">
        <f>IFERROR(INDEX(TIMESHEET!$A$1:$AI$5000,MATCH(PAYROLL!D962,TIMESHEET!A$1:A$500,0),MATCH("T500",TIMESHEET!$2:$2,0)),0)</f>
        <v/>
      </c>
      <c r="BE962">
        <f>IFERROR(IF(LEFT(INDEX(PIS!O$1:O$500,MATCH(D962,PIS!C$1:C$500)),1)="M",T962/AD962/8*(AW962+AX962*1.5+AY962*2+AZ962*3+BA962*2.1+BB962*2.7+BC962*3.9+BD962*0.3),T962/8*(AW962+AX962*1.5+AY962*2+AZ962*3+BA962*2.1+BB962*2.7+BC962*3.9+BD962*0.3)),0)</f>
        <v/>
      </c>
      <c r="BF962">
        <f>IFERROR(INDEX(ADJ!$A$1:$BZ$1000,MATCH(PAYROLL!$D962,ADJ!A$1:A$500,0),MATCH(PAYROLL!BF$2,ADJ!$2:$2,0)),0)</f>
        <v/>
      </c>
      <c r="BG962">
        <f>IFERROR(INDEX(ADJ!$A$1:$BZ$1000,MATCH(PAYROLL!D962,ADJ!A$1:A$500,0),MATCH(PAYROLL!BG$2,ADJ!$2:$2,0)),0)</f>
        <v/>
      </c>
      <c r="BH962">
        <f>IFERROR(INDEX(ADJ!$A$1:$BZ$1000,MATCH(PAYROLL!D962,ADJ!A$1:A$500,0),MATCH(PAYROLL!BH$2,ADJ!$2:$2,0)),0)</f>
        <v/>
      </c>
      <c r="BI962">
        <f>IFERROR(INDEX(ADJ!$A$1:$BZ$1000,MATCH(PAYROLL!D962,ADJ!A$1:A$500,0),MATCH(PAYROLL!BI$2,ADJ!$2:$2,0)),0)</f>
        <v/>
      </c>
      <c r="BJ962">
        <f>IFERROR(INDEX(ADJ!$A$1:$BZ$1000,MATCH(PAYROLL!D962,ADJ!A$1:A$500,0),MATCH(PAYROLL!BJ$2,ADJ!$2:$2,0)),0)</f>
        <v/>
      </c>
      <c r="BK962">
        <f>SUM(BF962:BJ962)</f>
        <v/>
      </c>
      <c r="BL962">
        <f>IFERROR(INDEX(ADJ!$A$1:$BZ$1000,MATCH(PAYROLL!D962,ADJ!A$1:A$500,0),MATCH(PAYROLL!BL$2,ADJ!$2:$2,0)),0)</f>
        <v/>
      </c>
      <c r="BM962">
        <f>IFERROR(INDEX(ADJ!$A$1:$BZ$1000,MATCH(PAYROLL!D962,ADJ!A$1:A$500,0),MATCH(PAYROLL!BM$2,ADJ!$2:$2,0)),0)</f>
        <v/>
      </c>
      <c r="BN962">
        <f>IFERROR(INDEX(ADJ!$A$1:$BZ$1000,MATCH(PAYROLL!D962,ADJ!A$1:A$500,0),MATCH(PAYROLL!BN$2,ADJ!$2:$2,0)),0)</f>
        <v/>
      </c>
      <c r="BO962">
        <f>IFERROR(INDEX(ADJ!$A$1:$BZ$1000,MATCH(PAYROLL!D962,ADJ!A$1:A$500,0),MATCH(PAYROLL!BO$2,ADJ!$2:$2,0)),0)</f>
        <v/>
      </c>
      <c r="BP962">
        <f>SUM(AM962,AV962,BE962,BK962,BL962:BO962)</f>
        <v/>
      </c>
      <c r="BQ962">
        <f>BO962</f>
        <v/>
      </c>
      <c r="BR962">
        <f>IFERROR(ROUND(IF(LEFT(INDEX(PIS!O$1:O$500,MATCH(D962,PIS!C$1:C$500)),1)="D",T962/8*(BD962*0.3),IF(LEFT(INDEX(PIS!O$1:O$500,MATCH(D962,PIS!C$1:C$500)),1)="H",T962*($BD962*0.3),T962/$AD962/8*($BD962*0.3))),0),0)</f>
        <v/>
      </c>
      <c r="BS962">
        <f>IF(AP962&lt;1,0,MIN(AP962,730000))</f>
        <v/>
      </c>
      <c r="BT962">
        <f>IFERROR(ROUND((BE962-SUM(AW962:BC962)*T962/AD962/8),0)-BR962,0)</f>
        <v/>
      </c>
      <c r="BU962">
        <f>AO962</f>
        <v/>
      </c>
      <c r="BV962">
        <f>SUM(BQ962:BU962)</f>
        <v/>
      </c>
      <c r="BW962">
        <f>BP962-BV962</f>
        <v/>
      </c>
      <c r="BX962">
        <f>IFERROR(IF(RIGHT(INDEX(PIS!O$1:O$500,MATCH(D962,PIS!C$1:C$500)),5)="Gross",MIN(U962+V962,VLOOKUP("R700",TSC!B:C,2,0)*VLOOKUP("R101",TSC!B:C,2,0))*VLOOKUP("R701",TSC!B:C,2,0)%,0),0)</f>
        <v/>
      </c>
      <c r="BY962">
        <f>IFERROR(IF(RIGHT(INDEX(PIS!O$1:O$500,MATCH(D962,PIS!C$1:C$500)),5)="Gross",MIN(U962+V962,VLOOKUP("R700",TSC!B:C,2,0)*VLOOKUP("R101",TSC!B:C,2,0))*VLOOKUP("T704",TSC!B:C,2,0)%,0),0)</f>
        <v/>
      </c>
      <c r="BZ962">
        <f>IFERROR(IF(RIGHT(INDEX(PIS!O$1:O$500,MATCH(D962,PIS!C$1:C$500)),5)="Gross",MIN(U962+V962,VLOOKUP("R700",TSC!B:C,2,0)*VLOOKUP("1",TSC!F:G,2,0))*VLOOKUP("T705",TSC!B:C,2,0)%,0),0)</f>
        <v/>
      </c>
      <c r="CA962">
        <f>IFERROR(INDEX(ADJ!$A$1:$BZ$1000,MATCH(PAYROLL!D962,ADJ!A$1:A$500,0),MATCH(PAYROLL!CA$2,ADJ!$2:$2,0)),0)</f>
        <v/>
      </c>
      <c r="CB962">
        <f>IFERROR(INDEX(ADJ!$A$1:$BZ$1000,MATCH(PAYROLL!D962,ADJ!A$1:A$500,0),MATCH(PAYROLL!CB$2,ADJ!$2:$2,0)),0)</f>
        <v/>
      </c>
      <c r="CC962">
        <f>SUM(BX962:CB962)</f>
        <v/>
      </c>
      <c r="CD962">
        <f>IFERROR(INDEX(PIS!$A$1:$BZ$1000,MATCH(PAYROLL!D962,PIS!C$1:C$500,0),MATCH(PAYROLL!CD$1,PIS!$1:$1,0)),0)</f>
        <v/>
      </c>
      <c r="CE962">
        <f>IFERROR(IF(OR(INDEX(PIS!P$1:P$500,MATCH(D962,PIS!C$1:C$500,0))="LT2",INDEX(PIS!P$1:P$500,MATCH(D962,PIS!C$1:C$500,0))="P10"),0,SUM(CC962,CD962*VLOOKUP("R601",TSC!B:C,2,0),VLOOKUP("R602",TSC!B:C,2,0))),0)</f>
        <v/>
      </c>
      <c r="CF962">
        <f>MAX(BW962-CE962,0)</f>
        <v/>
      </c>
      <c r="CG962">
        <f>IFERROR(IF(OR(RIGHT(INDEX(PIS!P$1:P$500,MATCH(D962,PIS!C$1:C$500)),5)="P10",RIGHT(INDEX(PIS!P$1:P$500,MATCH(D962,PIS!C$1:C$500)),5)="CK"),0,IF(CF962&lt;=5000000,CF962*5%,IF(CF962&lt;=10000000,CF962*10%-250000,IF(CF962&lt;=18000000,CF962*15%-750000,IF(CF962&lt;=32000000,CF962*20%-1650000,IF(CF962&lt;=52000000,CF962*25%-3250000,IF(CF962&lt;=80000000,BH962*30%-5850000,CF962*35%-9850000))))))),0)</f>
        <v/>
      </c>
      <c r="CH962">
        <f>IFERROR(IF(OR(INDEX(PIS!P$1:P$500,MATCH(D962,PIS!C$1:C$500))="LT",INDEX(PIS!P$1:P$500,MATCH(D962,PIS!C$1:C$500))="CK"),0,IF(CF962&lt;2000000,0,CF962*10%)),0)</f>
        <v/>
      </c>
      <c r="CI962">
        <f>IFERROR(INDEX(ADJ!$A$1:$BZ$1000,MATCH(PAYROLL!D962,ADJ!A$1:A$500,0),MATCH(PAYROLL!CI$2,ADJ!$2:$2,0)),0)</f>
        <v/>
      </c>
      <c r="CJ962">
        <f>IFERROR(INDEX(ADJ!$A$1:$BZ$1000,MATCH(PAYROLL!D962,ADJ!A$1:A$500,0),MATCH(PAYROLL!CJ$2,ADJ!$2:$2,0)),0)</f>
        <v/>
      </c>
      <c r="CK962">
        <f>IFERROR(INDEX(ADJ!$A$1:$BZ$1000,MATCH(PAYROLL!D962,ADJ!A$1:A$500,0),MATCH(PAYROLL!CK$2,ADJ!$2:$2,0)),0)</f>
        <v/>
      </c>
      <c r="CL962">
        <f>SUM(CG962:CK962)</f>
        <v/>
      </c>
      <c r="CM962">
        <f>ROUND(SUM(CH962:CK962),0)</f>
        <v/>
      </c>
      <c r="CN962">
        <f>IFERROR(INDEX(CSDA!D$1:D$500,MATCH($CN$2,CSDA!C$1:C$500,0))*INDEX(PIS!V$1:V$500,MATCH(D962,PIS!C$1:C$500))+INDEX(ADJ!$A$1:$BZ$1000,MATCH(PAYROLL!D962,ADJ!A$1:A$500,0),MATCH(PAYROLL!CN$2,ADJ!$2:$2,0)),0)</f>
        <v/>
      </c>
      <c r="CO962">
        <f>IFERROR(INDEX(ADJ!$A$1:$BZ$1000,MATCH(PAYROLL!D962,ADJ!A$1:A$500,0),MATCH(PAYROLL!CO$2,ADJ!$2:$2,0)),0)</f>
        <v/>
      </c>
      <c r="CP962">
        <f>IFERROR(INDEX(ADJ!$A$1:$BZ$1000,MATCH(PAYROLL!D962,ADJ!A$1:A$500,0),MATCH(PAYROLL!CP$2,ADJ!$2:$2,0)),0)</f>
        <v/>
      </c>
      <c r="CQ962">
        <f>BP962-CL962-CI962-CM962-CN962-CO962-CP962-CC962</f>
        <v/>
      </c>
      <c r="CR962">
        <f>IFERROR(IF(RIGHT(INDEX(PIS!O$1:O$500,MATCH(D962,PIS!C$1:C$500,0)),5)="Gross",MIN(U962+V962,VLOOKUP("R700",TSC!B:C,2,0)*VLOOKUP("R101",TSC!B:C,2,0))*(VLOOKUP("T711",TSC!B:C,2,0)+VLOOKUP("T712",TSC!B:C,2,0))%,MIN(T962+V962,VLOOKUP("R700",TSC!B:C,2,0)*VLOOKUP("R101",TSC!B:C,2,0))*(VLOOKUP("T711",TSC!B:C,2,0)+VLOOKUP("T712",TSC!B:C,2,0)+VLOOKUP("R701",TSC!B:C,2,0))%),0)</f>
        <v/>
      </c>
      <c r="CS962">
        <f>IFERROR(IF(RIGHT(INDEX(PIS!O$1:O$500,MATCH(D962,PIS!C$1:C$500,0)),5)="Gross",MIN(U962+V962,VLOOKUP("R700",TSC!B:C,2,0)*VLOOKUP("R101",TSC!B:C,2,0))*(VLOOKUP("T714",TSC!B:C,2,0))%,MIN(T962+V962,VLOOKUP("R700",TSC!B:C,2,0)*VLOOKUP("R101",TSC!B:C,2,0))*(VLOOKUP("T704",TSC!B:C,2,0)+VLOOKUP("T714",TSC!B:C,2,0))%),0)</f>
        <v/>
      </c>
      <c r="CT962">
        <f>IFERROR(IF(RIGHT(INDEX(PIS!O$1:O$500,MATCH(D962,PIS!C$1:C$500,0)),5)="Gross",MIN(U962+V962,VLOOKUP("R700",TSC!B:C,2,0)*VLOOKUP("R101",TSC!B:C,2,0))*VLOOKUP("T705",TSC!B:C,2,0)%,MIN(T962+V962,VLOOKUP("R700",TSC!B:C,2,0)*VLOOKUP("R101",TSC!B:C,2,0))*VLOOKUP("T705",TSC!B:C,2,0)%),0)</f>
        <v/>
      </c>
      <c r="CU962">
        <f>IFERROR(IF(RIGHT(INDEX(PIS!O$1:O$500,MATCH(D962,PIS!C$1:C$500,0)),5)="Gross",MIN(U962+V962,VLOOKUP("R700",TSC!B:C,2,0)*VLOOKUP("R101",TSC!B:C,2,0))*(VLOOKUP("T713",TSC!B:C,2,0))%,MIN(T962+V962,VLOOKUP("R700",TSC!B:C,2,0)*VLOOKUP("R101",TSC!B:C,2,0))*(VLOOKUP("T713",TSC!B:C,2,0))%),0)</f>
        <v/>
      </c>
      <c r="CV962">
        <f>IFERROR(INDEX(ADJ!$A$1:$BZ$1000,MATCH(PAYROLL!D962,ADJ!A$1:A$500,0),MATCH(PAYROLL!CV$2,ADJ!$2:$2,0)),0)</f>
        <v/>
      </c>
      <c r="CW962">
        <f>IFERROR(INDEX(ADJ!$A$1:$BZ$1000,MATCH(PAYROLL!D962,ADJ!A$1:A$500,0),MATCH(PAYROLL!CW$2,ADJ!$2:$2,0)),0)</f>
        <v/>
      </c>
      <c r="CX962">
        <f>SUM(CR962:CW962)</f>
        <v/>
      </c>
      <c r="CY962">
        <f>ROUND(IF(CR962&gt;0,T962+V962*VLOOKUP("R202",TSC!$B$1:$C$500,2,0),0),0)</f>
        <v/>
      </c>
      <c r="CZ962">
        <f>IFERROR(INDEX(CSDA!D$1:D$500,MATCH($CZ$2,CSDA!C$1:C$500,0)),0)</f>
        <v/>
      </c>
      <c r="DA962">
        <f>ROUND(T962*0.7%,0)</f>
        <v/>
      </c>
      <c r="DB962">
        <f>ROUND(T962/12,0)</f>
        <v/>
      </c>
      <c r="DC962">
        <f ref="DC962" t="array">IFERROR(INDEX(CSDA!D$1:D$500,MATCH("Trích giữ"&amp;PAYROLL!DC$2,CSDA!A$1:A$500&amp;CSDA!C$1:C$500,0)),0)</f>
        <v/>
      </c>
      <c r="DD962">
        <f ref="DD962" t="array">IFERROR(INDEX(CSDA!D$1:D$500,MATCH("Trích giữ"&amp;PAYROLL!DD$2,CSDA!A$1:A$500&amp;CSDA!C$1:C$500,0)),0)</f>
        <v/>
      </c>
      <c r="DE962">
        <f ref="DE962" t="array">IFERROR(INDEX(CSDA!D$1:D$500,MATCH("Trích giữ"&amp;PAYROLL!DE$2,CSDA!A$1:A$500&amp;CSDA!C$1:C$500,0)),0)</f>
        <v/>
      </c>
      <c r="DF962">
        <f>IFERROR(INDEX(CSDA!D$1:D$500,MATCH(PAYROLL!DF$2,CSDA!C$1:C$500,0)),0)</f>
        <v/>
      </c>
      <c r="DG962">
        <f ref="DG962" t="array">IFERROR(INDEX(CSDA!D$1:D$500,MATCH("Trích giữ"&amp;PAYROLL!DG$2,CSDA!A$1:A$500&amp;CSDA!C$1:C$500,0)),0)</f>
        <v/>
      </c>
      <c r="DH962">
        <f>ROUND(T962/26,0)</f>
        <v/>
      </c>
      <c r="DI962">
        <f ref="DI962" t="array">IFERROR(INDEX(CSDA!D$1:D$500,MATCH("Trích giữ"&amp;PAYROLL!DI$2,CSDA!A$1:A$500&amp;CSDA!C$1:C$500,0)),0)</f>
        <v/>
      </c>
      <c r="DJ962">
        <f>IF(U962=0,T962*21.5%-BL962,0)</f>
        <v/>
      </c>
      <c r="DK962">
        <f ref="DK962" t="array">IFERROR(INDEX(CSDA!D$1:D$500,MATCH("Trích giữ"&amp;PAYROLL!DK$2,CSDA!A$1:A$500&amp;CSDA!C$1:C$500,0)),0)</f>
        <v/>
      </c>
      <c r="DL962">
        <f>IFERROR(INDEX(CSDA!D$1:D$500,MATCH(PAYROLL!DL$2,CSDA!C$1:C$500,0))/12,0)</f>
        <v/>
      </c>
      <c r="DM962">
        <f>SUM(DB962:DL962)</f>
        <v/>
      </c>
      <c r="DN962">
        <f>IFERROR(INDEX(ADJ!$A$1:$BZ$1000,MATCH(PAYROLL!D962,ADJ!A$1:A$500,0),MATCH(PAYROLL!DN$2,ADJ!$2:$2,0)),0)</f>
        <v/>
      </c>
      <c r="DO962">
        <f>IFERROR(SUM(BP962,DM962:DN962,CX962:DA962)-DT962,0)</f>
        <v/>
      </c>
      <c r="DP962">
        <f ref="DP962" t="array">SUM(BW962*IFERROR(INDEX(CSDA!D$1:D$500,MATCH(BW$2,CSDA!C$1:C$500,0)),0)%,CX962*IFERROR(INDEX(CSDA!D$1:D$500,MATCH(CX$2,CSDA!C$1:C$500,0)),0)%,DA962*IFERROR(INDEX(CSDA!D$1:D$500,MATCH(DA$2,CSDA!C$1:C$500,0)),0)%,DB962*IFERROR(INDEX(CSDA!D$1:D$500,MATCH(DB$2,CSDA!C$1:C$500,0)),0)%,DF962*IFERROR(INDEX(CSDA!D$1:D$500,MATCH("Phí dịch vụ"&amp;PAYROLL!DF$2,CSDA!A$1:A$500&amp;CSDA!C$1:C$500,0)),0)%,DC962*IFERROR(INDEX(CSDA!D$1:D$500,MATCH("Phí dịch vụ"&amp;PAYROLL!DC$2,CSDA!A$1:A$500&amp;CSDA!C$1:C$500,0)),0)%,DH962*IFERROR(INDEX(CSDA!D$1:D$500,MATCH("Phí dịch vụ"&amp;PAYROLL!DH$2,CSDA!A$1:A$500&amp;CSDA!C$1:C$500,0)),0)%,DJ962*IFERROR(INDEX(CSDA!D$1:D$500,MATCH("Phí dịch vụ"&amp;PAYROLL!DJ$2,CSDA!A$1:A$500&amp;CSDA!C$1:C$500,0)),0)%,BN962*IFERROR(INDEX(CSDA!D$1:D$500,MATCH(BN$2,CSDA!C$1:C$500,0)),0)%)-BN962*7%</f>
        <v/>
      </c>
      <c r="DQ962">
        <f>IFERROR(INDEX(ADJ!$A$1:$BZ$1000,MATCH(PAYROLL!D962,ADJ!A$1:A$500,0),MATCH(PAYROLL!DQ$2,ADJ!$2:$2,0)),0)</f>
        <v/>
      </c>
      <c r="DR962">
        <f>IFERROR(INDEX(ADJ!$A$1:$BZ$1000,MATCH(PAYROLL!D962,ADJ!A$1:A$500,0),MATCH(PAYROLL!DR$2,ADJ!$2:$2,0)),0)</f>
        <v/>
      </c>
      <c r="DS962">
        <f>SUM(DP962:DR962)</f>
        <v/>
      </c>
      <c r="DT962">
        <f>EK962</f>
        <v/>
      </c>
      <c r="DU962">
        <f>SUM(DO962:DR962)</f>
        <v/>
      </c>
      <c r="DV962">
        <f>ROUND(DU962*0.1,0)</f>
        <v/>
      </c>
      <c r="DW962">
        <f>DU962+DV962</f>
        <v/>
      </c>
      <c r="DZ962">
        <f>IFERROR(INDEX(ADJ!$A$1:$BZ$1000,MATCH(PAYROLL!$D962,ADJ!A$1:A$500,0),MATCH(PAYROLL!DZ$2,ADJ!$2:$2,0)),0)</f>
        <v/>
      </c>
      <c r="EA962">
        <f>IFERROR(INDEX(ADJ!$A$1:$BZ$1000,MATCH(PAYROLL!$D962,ADJ!A$1:A$500,0),MATCH(PAYROLL!EA$2,ADJ!$2:$2,0)),0)</f>
        <v/>
      </c>
      <c r="EB962">
        <f>IFERROR(INDEX(ADJ!$A$1:$BZ$1000,MATCH(PAYROLL!$D962,ADJ!A$1:A$500,0),MATCH(PAYROLL!EB$2,ADJ!$2:$2,0)),0)</f>
        <v/>
      </c>
      <c r="EC962">
        <f>IFERROR(INDEX(ADJ!$A$1:$BZ$1000,MATCH(PAYROLL!$D962,ADJ!A$1:A$500,0),MATCH(PAYROLL!EC$2,ADJ!$2:$2,0)),0)</f>
        <v/>
      </c>
      <c r="ED962">
        <f>IFERROR(INDEX(ADJ!$A$1:$BZ$1000,MATCH(PAYROLL!$D962,ADJ!A$1:A$500,0),MATCH(PAYROLL!ED$2,ADJ!$2:$2,0)),0)</f>
        <v/>
      </c>
      <c r="EE962">
        <f>IFERROR(INDEX(ADJ!$A$1:$BZ$1000,MATCH(PAYROLL!$D962,ADJ!A$1:A$500,0),MATCH(PAYROLL!EE$2,ADJ!$2:$2,0)),0)</f>
        <v/>
      </c>
      <c r="EF962">
        <f>IFERROR(INDEX(ADJ!$A$1:$BZ$1000,MATCH(PAYROLL!$D962,ADJ!A$1:A$500,0),MATCH(PAYROLL!EF$2,ADJ!$2:$2,0)),0)</f>
        <v/>
      </c>
      <c r="EG962">
        <f>IFERROR(INDEX(ADJ!$A$1:$BZ$1000,MATCH(PAYROLL!$D962,ADJ!A$1:A$500,0),MATCH(PAYROLL!EG$2,ADJ!$2:$2,0)),0)</f>
        <v/>
      </c>
      <c r="EH962">
        <f>IFERROR(INDEX(ADJ!$A$1:$BZ$1000,MATCH(PAYROLL!$D962,ADJ!A$1:A$500,0),MATCH(PAYROLL!EH$2,ADJ!$2:$2,0)),0)</f>
        <v/>
      </c>
      <c r="EI962">
        <f>IFERROR(INDEX(ADJ!$A$1:$BZ$1000,MATCH(PAYROLL!D962,ADJ!A$1:A$500,0),MATCH(PAYROLL!EI$2,ADJ!$2:$2,0)),0)</f>
        <v/>
      </c>
      <c r="EJ962">
        <f>IFERROR(INDEX(ADJ!$A$1:$BZ$1000,MATCH(PAYROLL!$D962,ADJ!A$1:A$500,0),MATCH(PAYROLL!EJ$2,ADJ!$2:$2,0)),0)</f>
        <v/>
      </c>
      <c r="EK962">
        <f>SUM(DZ962:EJ962)</f>
        <v/>
      </c>
    </row>
    <row r="963">
      <c r="A963" t="n">
        <v>961</v>
      </c>
      <c r="B963" t="inlineStr">
        <is>
          <t>Hà Thị Tiện</t>
        </is>
      </c>
      <c r="D963" t="inlineStr">
        <is>
          <t>150003-02</t>
        </is>
      </c>
      <c r="S963">
        <f>IFERROR(INDEX(PIS!$A$1:$BZ$1000,MATCH($D963,PIS!C$1:C$500,0),MATCH("Lương CB tháng trước",PIS!$1:$1,0)),0)</f>
        <v/>
      </c>
      <c r="T963">
        <f>IFERROR(INDEX(PIS!$A$1:$BZ$1000,MATCH($D963,PIS!C$1:C$500,0),MATCH("Lương CB hiện tại",PIS!$1:$1,0)),0)</f>
        <v/>
      </c>
      <c r="U963">
        <f>IFERROR(INDEX(PIS!$A$1:$BZ$1000,MATCH($D963,PIS!C$1:C$500,0),MATCH("Lương đóng BHBB",PIS!$1:$1,0)),0)</f>
        <v/>
      </c>
      <c r="V963">
        <f>IFERROR(INDEX(PIS!$A$1:$BZ$1000,MATCH($D963,PIS!C$1:C$500,0),MATCH(V$2,PIS!$2:$2,0)),0)</f>
        <v/>
      </c>
      <c r="W963">
        <f>IFERROR(INDEX(PIS!$A$1:$BZ$1000,MATCH($D963,PIS!C$1:C$500,0),MATCH(W$2,PIS!$2:$2,0)),0)</f>
        <v/>
      </c>
      <c r="X963">
        <f>IFERROR(INDEX(PIS!$A$1:$BZ$1000,MATCH($D963,PIS!C$1:C$500,0),MATCH(X$2,PIS!$2:$2,0)),0)</f>
        <v/>
      </c>
      <c r="Y963">
        <f>IFERROR(INDEX(PIS!$A$1:$BZ$1000,MATCH($D963,PIS!C$1:C$500,0),MATCH(Y$2,PIS!$2:$2,0)),0)</f>
        <v/>
      </c>
      <c r="Z963">
        <f>IFERROR(INDEX(PIS!$A$1:$BZ$1000,MATCH($D963,PIS!C$1:C$500,0),MATCH(Z$2,PIS!$2:$2,0)),0)</f>
        <v/>
      </c>
      <c r="AA963">
        <f>IFERROR(INDEX(PIS!$A$1:$BZ$1000,MATCH($D963,PIS!C$1:C$500,0),MATCH(AA$2,PIS!$2:$2,0)),0)</f>
        <v/>
      </c>
      <c r="AB963">
        <f>IFERROR(INDEX(PIS!$A$1:$BZ$1000,MATCH($D963,PIS!C$1:C$500,0),MATCH(AB$2,PIS!$2:$2,0)),0)</f>
        <v/>
      </c>
      <c r="AC963">
        <f>SUM(V963:AB963)</f>
        <v/>
      </c>
      <c r="AD963">
        <f>IFERROR(INDEX(TIMESHEET!$A$1:$AI$5000,MATCH($D963,TIMESHEET!A$1:A$500,0),MATCH("T100",TIMESHEET!$2:$2,0))-2,0)</f>
        <v/>
      </c>
      <c r="AE963">
        <f>IFERROR(INDEX(TIMESHEET!$A$1:$AI$5000,MATCH($D963,TIMESHEET!A$1:A$500,0),MATCH("T202",TIMESHEET!$2:$2,0)),0)</f>
        <v/>
      </c>
      <c r="AF963">
        <f>IFERROR(INDEX(TIMESHEET!$A$1:$AI$5000,MATCH($D963,TIMESHEET!A$1:A$500,0),MATCH("T302",TIMESHEET!$2:$2,0)),0)</f>
        <v/>
      </c>
      <c r="AG963">
        <f>IFERROR(INDEX(TIMESHEET!$A$1:$AI$5000,MATCH($D963,TIMESHEET!A$1:A$500,0),MATCH("T406",TIMESHEET!$2:$2,0)),0)</f>
        <v/>
      </c>
      <c r="AH963">
        <f>AE963+AG963</f>
        <v/>
      </c>
      <c r="AI963">
        <f>IFERROR(INDEX(TIMESHEET!$A$1:$AI$5000,MATCH($D963,TIMESHEET!A$1:A$500,0),MATCH("T701",TIMESHEET!$2:$2,0)),0)</f>
        <v/>
      </c>
      <c r="AJ963">
        <f>IFERROR(INDEX(TIMESHEET!$A$1:$AI$5000,MATCH($D963,TIMESHEET!B$1:B$500,0),MATCH("T320",TIMESHEET!$2:$2,0)),0)</f>
        <v/>
      </c>
      <c r="AK963">
        <f>IFERROR(IF(LEFT(INDEX(PIS!O$1:O$500,MATCH(D963,PIS!C$1:C$500)),1)="M",T963/AD963*SUM(AE963:AG963),T963*AD963),0)</f>
        <v/>
      </c>
      <c r="AL963">
        <f>IFERROR(INDEX(ADJ!$A$1:$BZ$1000,MATCH(PAYROLL!D963,ADJ!A$1:A$500,0),MATCH(PAYROLL!AL$2,ADJ!$2:$2,0)),0)</f>
        <v/>
      </c>
      <c r="AM963">
        <f>SUM(AK963:AL963)</f>
        <v/>
      </c>
      <c r="AN963">
        <f>IFERROR(ROUND(V963/$AD963*$AH963,0),0)</f>
        <v/>
      </c>
      <c r="AO963">
        <f>IFERROR(ROUND(W963/$AD963*$AH963,0),0)</f>
        <v/>
      </c>
      <c r="AP963">
        <f>IFERROR(ROUND(X963/$AD963*$AE963,0),0)</f>
        <v/>
      </c>
      <c r="AQ963">
        <f>IFERROR(ROUND(Y963/$AD963*$AH963,0),0)</f>
        <v/>
      </c>
      <c r="AR963">
        <f>IFERROR(ROUND(Z963/$AD963*$AH963,0),0)</f>
        <v/>
      </c>
      <c r="AS963">
        <f>IFERROR(ROUND(AA963/$AD963*$AH963,0),0)</f>
        <v/>
      </c>
      <c r="AT963">
        <f>IFERROR(IF((AE963+AF963+AG963)&gt;13,AB963,ROUND(AB963/AD963*AH963,0)),0)</f>
        <v/>
      </c>
      <c r="AU963">
        <f>IFERROR(INDEX(ADJ!$A$1:$BZ$1000,MATCH(PAYROLL!D963,ADJ!A$1:A$500,0),MATCH(PAYROLL!AU$2,ADJ!$2:$2,0)),0)</f>
        <v/>
      </c>
      <c r="AV963">
        <f>ROUND(SUM(AN963:AU963),0)</f>
        <v/>
      </c>
      <c r="AW963">
        <f>IFERROR(INDEX(TIMESHEET!$A$1:$AI$5000,MATCH(PAYROLL!D963,TIMESHEET!A$1:A$500,0),MATCH("T620",TIMESHEET!$2:$2,0)),0)</f>
        <v/>
      </c>
      <c r="AX963">
        <f>IFERROR(INDEX(TIMESHEET!$A$1:$AI$5000,MATCH(PAYROLL!D963,TIMESHEET!A$1:A$500,0),MATCH("T601",TIMESHEET!$2:$2,0)),0)</f>
        <v/>
      </c>
      <c r="AY963">
        <f>IFERROR(INDEX(TIMESHEET!$A$1:$AI$5000,MATCH(PAYROLL!D963,TIMESHEET!A$1:A$500,0),MATCH("T602",TIMESHEET!$2:$2,0)),0)</f>
        <v/>
      </c>
      <c r="AZ963">
        <f>IFERROR(INDEX(TIMESHEET!$A$1:$AI$5000,MATCH(PAYROLL!D963,TIMESHEET!A$1:A$500,0),MATCH("T603",TIMESHEET!$2:$2,0)),0)</f>
        <v/>
      </c>
      <c r="BA963">
        <f>IFERROR(INDEX(TIMESHEET!$A$1:$AI$5000,MATCH(PAYROLL!D963,TIMESHEET!A$1:A$500,0),MATCH("T611",TIMESHEET!$2:$2,0)),0)</f>
        <v/>
      </c>
      <c r="BB963">
        <f>IFERROR(INDEX(TIMESHEET!$A$1:$AI$5000,MATCH(PAYROLL!D963,TIMESHEET!A$1:A$500,0),MATCH("T612",TIMESHEET!$2:$2,0)),0)</f>
        <v/>
      </c>
      <c r="BC963">
        <f>IFERROR(INDEX(TIMESHEET!$A$1:$AI$5000,MATCH(PAYROLL!D963,TIMESHEET!A$1:A$500,0),MATCH("T613",TIMESHEET!$2:$2,0)),0)</f>
        <v/>
      </c>
      <c r="BD963">
        <f>IFERROR(INDEX(TIMESHEET!$A$1:$AI$5000,MATCH(PAYROLL!D963,TIMESHEET!A$1:A$500,0),MATCH("T500",TIMESHEET!$2:$2,0)),0)</f>
        <v/>
      </c>
      <c r="BE963">
        <f>IFERROR(IF(LEFT(INDEX(PIS!O$1:O$500,MATCH(D963,PIS!C$1:C$500)),1)="M",T963/AD963/8*(AW963+AX963*1.5+AY963*2+AZ963*3+BA963*2.1+BB963*2.7+BC963*3.9+BD963*0.3),T963/8*(AW963+AX963*1.5+AY963*2+AZ963*3+BA963*2.1+BB963*2.7+BC963*3.9+BD963*0.3)),0)</f>
        <v/>
      </c>
      <c r="BF963">
        <f>IFERROR(INDEX(ADJ!$A$1:$BZ$1000,MATCH(PAYROLL!$D963,ADJ!A$1:A$500,0),MATCH(PAYROLL!BF$2,ADJ!$2:$2,0)),0)</f>
        <v/>
      </c>
      <c r="BG963">
        <f>IFERROR(INDEX(ADJ!$A$1:$BZ$1000,MATCH(PAYROLL!D963,ADJ!A$1:A$500,0),MATCH(PAYROLL!BG$2,ADJ!$2:$2,0)),0)</f>
        <v/>
      </c>
      <c r="BH963">
        <f>IFERROR(INDEX(ADJ!$A$1:$BZ$1000,MATCH(PAYROLL!D963,ADJ!A$1:A$500,0),MATCH(PAYROLL!BH$2,ADJ!$2:$2,0)),0)</f>
        <v/>
      </c>
      <c r="BI963">
        <f>IFERROR(INDEX(ADJ!$A$1:$BZ$1000,MATCH(PAYROLL!D963,ADJ!A$1:A$500,0),MATCH(PAYROLL!BI$2,ADJ!$2:$2,0)),0)</f>
        <v/>
      </c>
      <c r="BJ963">
        <f>IFERROR(INDEX(ADJ!$A$1:$BZ$1000,MATCH(PAYROLL!D963,ADJ!A$1:A$500,0),MATCH(PAYROLL!BJ$2,ADJ!$2:$2,0)),0)</f>
        <v/>
      </c>
      <c r="BK963">
        <f>SUM(BF963:BJ963)</f>
        <v/>
      </c>
      <c r="BL963">
        <f>IFERROR(INDEX(ADJ!$A$1:$BZ$1000,MATCH(PAYROLL!D963,ADJ!A$1:A$500,0),MATCH(PAYROLL!BL$2,ADJ!$2:$2,0)),0)</f>
        <v/>
      </c>
      <c r="BM963">
        <f>IFERROR(INDEX(ADJ!$A$1:$BZ$1000,MATCH(PAYROLL!D963,ADJ!A$1:A$500,0),MATCH(PAYROLL!BM$2,ADJ!$2:$2,0)),0)</f>
        <v/>
      </c>
      <c r="BN963">
        <f>IFERROR(INDEX(ADJ!$A$1:$BZ$1000,MATCH(PAYROLL!D963,ADJ!A$1:A$500,0),MATCH(PAYROLL!BN$2,ADJ!$2:$2,0)),0)</f>
        <v/>
      </c>
      <c r="BO963">
        <f>IFERROR(INDEX(ADJ!$A$1:$BZ$1000,MATCH(PAYROLL!D963,ADJ!A$1:A$500,0),MATCH(PAYROLL!BO$2,ADJ!$2:$2,0)),0)</f>
        <v/>
      </c>
      <c r="BP963">
        <f>SUM(AM963,AV963,BE963,BK963,BL963:BO963)</f>
        <v/>
      </c>
      <c r="BQ963">
        <f>BO963</f>
        <v/>
      </c>
      <c r="BR963">
        <f>IFERROR(ROUND(IF(LEFT(INDEX(PIS!O$1:O$500,MATCH(D963,PIS!C$1:C$500)),1)="D",T963/8*(BD963*0.3),IF(LEFT(INDEX(PIS!O$1:O$500,MATCH(D963,PIS!C$1:C$500)),1)="H",T963*($BD963*0.3),T963/$AD963/8*($BD963*0.3))),0),0)</f>
        <v/>
      </c>
      <c r="BS963">
        <f>IF(AP963&lt;1,0,MIN(AP963,730000))</f>
        <v/>
      </c>
      <c r="BT963">
        <f>IFERROR(ROUND((BE963-SUM(AW963:BC963)*T963/AD963/8),0)-BR963,0)</f>
        <v/>
      </c>
      <c r="BU963">
        <f>AO963</f>
        <v/>
      </c>
      <c r="BV963">
        <f>SUM(BQ963:BU963)</f>
        <v/>
      </c>
      <c r="BW963">
        <f>BP963-BV963</f>
        <v/>
      </c>
      <c r="BX963">
        <f>IFERROR(IF(RIGHT(INDEX(PIS!O$1:O$500,MATCH(D963,PIS!C$1:C$500)),5)="Gross",MIN(U963+V963,VLOOKUP("R700",TSC!B:C,2,0)*VLOOKUP("R101",TSC!B:C,2,0))*VLOOKUP("R701",TSC!B:C,2,0)%,0),0)</f>
        <v/>
      </c>
      <c r="BY963">
        <f>IFERROR(IF(RIGHT(INDEX(PIS!O$1:O$500,MATCH(D963,PIS!C$1:C$500)),5)="Gross",MIN(U963+V963,VLOOKUP("R700",TSC!B:C,2,0)*VLOOKUP("R101",TSC!B:C,2,0))*VLOOKUP("T704",TSC!B:C,2,0)%,0),0)</f>
        <v/>
      </c>
      <c r="BZ963">
        <f>IFERROR(IF(RIGHT(INDEX(PIS!O$1:O$500,MATCH(D963,PIS!C$1:C$500)),5)="Gross",MIN(U963+V963,VLOOKUP("R700",TSC!B:C,2,0)*VLOOKUP("1",TSC!F:G,2,0))*VLOOKUP("T705",TSC!B:C,2,0)%,0),0)</f>
        <v/>
      </c>
      <c r="CA963">
        <f>IFERROR(INDEX(ADJ!$A$1:$BZ$1000,MATCH(PAYROLL!D963,ADJ!A$1:A$500,0),MATCH(PAYROLL!CA$2,ADJ!$2:$2,0)),0)</f>
        <v/>
      </c>
      <c r="CB963">
        <f>IFERROR(INDEX(ADJ!$A$1:$BZ$1000,MATCH(PAYROLL!D963,ADJ!A$1:A$500,0),MATCH(PAYROLL!CB$2,ADJ!$2:$2,0)),0)</f>
        <v/>
      </c>
      <c r="CC963">
        <f>SUM(BX963:CB963)</f>
        <v/>
      </c>
      <c r="CD963">
        <f>IFERROR(INDEX(PIS!$A$1:$BZ$1000,MATCH(PAYROLL!D963,PIS!C$1:C$500,0),MATCH(PAYROLL!CD$1,PIS!$1:$1,0)),0)</f>
        <v/>
      </c>
      <c r="CE963">
        <f>IFERROR(IF(OR(INDEX(PIS!P$1:P$500,MATCH(D963,PIS!C$1:C$500,0))="LT2",INDEX(PIS!P$1:P$500,MATCH(D963,PIS!C$1:C$500,0))="P10"),0,SUM(CC963,CD963*VLOOKUP("R601",TSC!B:C,2,0),VLOOKUP("R602",TSC!B:C,2,0))),0)</f>
        <v/>
      </c>
      <c r="CF963">
        <f>MAX(BW963-CE963,0)</f>
        <v/>
      </c>
      <c r="CG963">
        <f>IFERROR(IF(OR(RIGHT(INDEX(PIS!P$1:P$500,MATCH(D963,PIS!C$1:C$500)),5)="P10",RIGHT(INDEX(PIS!P$1:P$500,MATCH(D963,PIS!C$1:C$500)),5)="CK"),0,IF(CF963&lt;=5000000,CF963*5%,IF(CF963&lt;=10000000,CF963*10%-250000,IF(CF963&lt;=18000000,CF963*15%-750000,IF(CF963&lt;=32000000,CF963*20%-1650000,IF(CF963&lt;=52000000,CF963*25%-3250000,IF(CF963&lt;=80000000,BH963*30%-5850000,CF963*35%-9850000))))))),0)</f>
        <v/>
      </c>
      <c r="CH963">
        <f>IFERROR(IF(OR(INDEX(PIS!P$1:P$500,MATCH(D963,PIS!C$1:C$500))="LT",INDEX(PIS!P$1:P$500,MATCH(D963,PIS!C$1:C$500))="CK"),0,IF(CF963&lt;2000000,0,CF963*10%)),0)</f>
        <v/>
      </c>
      <c r="CI963">
        <f>IFERROR(INDEX(ADJ!$A$1:$BZ$1000,MATCH(PAYROLL!D963,ADJ!A$1:A$500,0),MATCH(PAYROLL!CI$2,ADJ!$2:$2,0)),0)</f>
        <v/>
      </c>
      <c r="CJ963">
        <f>IFERROR(INDEX(ADJ!$A$1:$BZ$1000,MATCH(PAYROLL!D963,ADJ!A$1:A$500,0),MATCH(PAYROLL!CJ$2,ADJ!$2:$2,0)),0)</f>
        <v/>
      </c>
      <c r="CK963">
        <f>IFERROR(INDEX(ADJ!$A$1:$BZ$1000,MATCH(PAYROLL!D963,ADJ!A$1:A$500,0),MATCH(PAYROLL!CK$2,ADJ!$2:$2,0)),0)</f>
        <v/>
      </c>
      <c r="CL963">
        <f>SUM(CG963:CK963)</f>
        <v/>
      </c>
      <c r="CM963">
        <f>ROUND(SUM(CH963:CK963),0)</f>
        <v/>
      </c>
      <c r="CN963">
        <f>IFERROR(INDEX(CSDA!D$1:D$500,MATCH($CN$2,CSDA!C$1:C$500,0))*INDEX(PIS!V$1:V$500,MATCH(D963,PIS!C$1:C$500))+INDEX(ADJ!$A$1:$BZ$1000,MATCH(PAYROLL!D963,ADJ!A$1:A$500,0),MATCH(PAYROLL!CN$2,ADJ!$2:$2,0)),0)</f>
        <v/>
      </c>
      <c r="CO963">
        <f>IFERROR(INDEX(ADJ!$A$1:$BZ$1000,MATCH(PAYROLL!D963,ADJ!A$1:A$500,0),MATCH(PAYROLL!CO$2,ADJ!$2:$2,0)),0)</f>
        <v/>
      </c>
      <c r="CP963">
        <f>IFERROR(INDEX(ADJ!$A$1:$BZ$1000,MATCH(PAYROLL!D963,ADJ!A$1:A$500,0),MATCH(PAYROLL!CP$2,ADJ!$2:$2,0)),0)</f>
        <v/>
      </c>
      <c r="CQ963">
        <f>BP963-CL963-CI963-CM963-CN963-CO963-CP963-CC963</f>
        <v/>
      </c>
      <c r="CR963">
        <f>IFERROR(IF(RIGHT(INDEX(PIS!O$1:O$500,MATCH(D963,PIS!C$1:C$500,0)),5)="Gross",MIN(U963+V963,VLOOKUP("R700",TSC!B:C,2,0)*VLOOKUP("R101",TSC!B:C,2,0))*(VLOOKUP("T711",TSC!B:C,2,0)+VLOOKUP("T712",TSC!B:C,2,0))%,MIN(T963+V963,VLOOKUP("R700",TSC!B:C,2,0)*VLOOKUP("R101",TSC!B:C,2,0))*(VLOOKUP("T711",TSC!B:C,2,0)+VLOOKUP("T712",TSC!B:C,2,0)+VLOOKUP("R701",TSC!B:C,2,0))%),0)</f>
        <v/>
      </c>
      <c r="CS963">
        <f>IFERROR(IF(RIGHT(INDEX(PIS!O$1:O$500,MATCH(D963,PIS!C$1:C$500,0)),5)="Gross",MIN(U963+V963,VLOOKUP("R700",TSC!B:C,2,0)*VLOOKUP("R101",TSC!B:C,2,0))*(VLOOKUP("T714",TSC!B:C,2,0))%,MIN(T963+V963,VLOOKUP("R700",TSC!B:C,2,0)*VLOOKUP("R101",TSC!B:C,2,0))*(VLOOKUP("T704",TSC!B:C,2,0)+VLOOKUP("T714",TSC!B:C,2,0))%),0)</f>
        <v/>
      </c>
      <c r="CT963">
        <f>IFERROR(IF(RIGHT(INDEX(PIS!O$1:O$500,MATCH(D963,PIS!C$1:C$500,0)),5)="Gross",MIN(U963+V963,VLOOKUP("R700",TSC!B:C,2,0)*VLOOKUP("R101",TSC!B:C,2,0))*VLOOKUP("T705",TSC!B:C,2,0)%,MIN(T963+V963,VLOOKUP("R700",TSC!B:C,2,0)*VLOOKUP("R101",TSC!B:C,2,0))*VLOOKUP("T705",TSC!B:C,2,0)%),0)</f>
        <v/>
      </c>
      <c r="CU963">
        <f>IFERROR(IF(RIGHT(INDEX(PIS!O$1:O$500,MATCH(D963,PIS!C$1:C$500,0)),5)="Gross",MIN(U963+V963,VLOOKUP("R700",TSC!B:C,2,0)*VLOOKUP("R101",TSC!B:C,2,0))*(VLOOKUP("T713",TSC!B:C,2,0))%,MIN(T963+V963,VLOOKUP("R700",TSC!B:C,2,0)*VLOOKUP("R101",TSC!B:C,2,0))*(VLOOKUP("T713",TSC!B:C,2,0))%),0)</f>
        <v/>
      </c>
      <c r="CV963">
        <f>IFERROR(INDEX(ADJ!$A$1:$BZ$1000,MATCH(PAYROLL!D963,ADJ!A$1:A$500,0),MATCH(PAYROLL!CV$2,ADJ!$2:$2,0)),0)</f>
        <v/>
      </c>
      <c r="CW963">
        <f>IFERROR(INDEX(ADJ!$A$1:$BZ$1000,MATCH(PAYROLL!D963,ADJ!A$1:A$500,0),MATCH(PAYROLL!CW$2,ADJ!$2:$2,0)),0)</f>
        <v/>
      </c>
      <c r="CX963">
        <f>SUM(CR963:CW963)</f>
        <v/>
      </c>
      <c r="CY963">
        <f>ROUND(IF(CR963&gt;0,T963+V963*VLOOKUP("R202",TSC!$B$1:$C$500,2,0),0),0)</f>
        <v/>
      </c>
      <c r="CZ963">
        <f>IFERROR(INDEX(CSDA!D$1:D$500,MATCH($CZ$2,CSDA!C$1:C$500,0)),0)</f>
        <v/>
      </c>
      <c r="DA963">
        <f>ROUND(T963*0.7%,0)</f>
        <v/>
      </c>
      <c r="DB963">
        <f>ROUND(T963/12,0)</f>
        <v/>
      </c>
      <c r="DC963">
        <f ref="DC963" t="array">IFERROR(INDEX(CSDA!D$1:D$500,MATCH("Trích giữ"&amp;PAYROLL!DC$2,CSDA!A$1:A$500&amp;CSDA!C$1:C$500,0)),0)</f>
        <v/>
      </c>
      <c r="DD963">
        <f ref="DD963" t="array">IFERROR(INDEX(CSDA!D$1:D$500,MATCH("Trích giữ"&amp;PAYROLL!DD$2,CSDA!A$1:A$500&amp;CSDA!C$1:C$500,0)),0)</f>
        <v/>
      </c>
      <c r="DE963">
        <f ref="DE963" t="array">IFERROR(INDEX(CSDA!D$1:D$500,MATCH("Trích giữ"&amp;PAYROLL!DE$2,CSDA!A$1:A$500&amp;CSDA!C$1:C$500,0)),0)</f>
        <v/>
      </c>
      <c r="DF963">
        <f>IFERROR(INDEX(CSDA!D$1:D$500,MATCH(PAYROLL!DF$2,CSDA!C$1:C$500,0)),0)</f>
        <v/>
      </c>
      <c r="DG963">
        <f ref="DG963" t="array">IFERROR(INDEX(CSDA!D$1:D$500,MATCH("Trích giữ"&amp;PAYROLL!DG$2,CSDA!A$1:A$500&amp;CSDA!C$1:C$500,0)),0)</f>
        <v/>
      </c>
      <c r="DH963">
        <f>ROUND(T963/26,0)</f>
        <v/>
      </c>
      <c r="DI963">
        <f ref="DI963" t="array">IFERROR(INDEX(CSDA!D$1:D$500,MATCH("Trích giữ"&amp;PAYROLL!DI$2,CSDA!A$1:A$500&amp;CSDA!C$1:C$500,0)),0)</f>
        <v/>
      </c>
      <c r="DJ963">
        <f>IF(U963=0,T963*21.5%-BL963,0)</f>
        <v/>
      </c>
      <c r="DK963">
        <f ref="DK963" t="array">IFERROR(INDEX(CSDA!D$1:D$500,MATCH("Trích giữ"&amp;PAYROLL!DK$2,CSDA!A$1:A$500&amp;CSDA!C$1:C$500,0)),0)</f>
        <v/>
      </c>
      <c r="DL963">
        <f>IFERROR(INDEX(CSDA!D$1:D$500,MATCH(PAYROLL!DL$2,CSDA!C$1:C$500,0))/12,0)</f>
        <v/>
      </c>
      <c r="DM963">
        <f>SUM(DB963:DL963)</f>
        <v/>
      </c>
      <c r="DN963">
        <f>IFERROR(INDEX(ADJ!$A$1:$BZ$1000,MATCH(PAYROLL!D963,ADJ!A$1:A$500,0),MATCH(PAYROLL!DN$2,ADJ!$2:$2,0)),0)</f>
        <v/>
      </c>
      <c r="DO963">
        <f>IFERROR(SUM(BP963,DM963:DN963,CX963:DA963)-DT963,0)</f>
        <v/>
      </c>
      <c r="DP963">
        <f ref="DP963" t="array">SUM(BW963*IFERROR(INDEX(CSDA!D$1:D$500,MATCH(BW$2,CSDA!C$1:C$500,0)),0)%,CX963*IFERROR(INDEX(CSDA!D$1:D$500,MATCH(CX$2,CSDA!C$1:C$500,0)),0)%,DA963*IFERROR(INDEX(CSDA!D$1:D$500,MATCH(DA$2,CSDA!C$1:C$500,0)),0)%,DB963*IFERROR(INDEX(CSDA!D$1:D$500,MATCH(DB$2,CSDA!C$1:C$500,0)),0)%,DF963*IFERROR(INDEX(CSDA!D$1:D$500,MATCH("Phí dịch vụ"&amp;PAYROLL!DF$2,CSDA!A$1:A$500&amp;CSDA!C$1:C$500,0)),0)%,DC963*IFERROR(INDEX(CSDA!D$1:D$500,MATCH("Phí dịch vụ"&amp;PAYROLL!DC$2,CSDA!A$1:A$500&amp;CSDA!C$1:C$500,0)),0)%,DH963*IFERROR(INDEX(CSDA!D$1:D$500,MATCH("Phí dịch vụ"&amp;PAYROLL!DH$2,CSDA!A$1:A$500&amp;CSDA!C$1:C$500,0)),0)%,DJ963*IFERROR(INDEX(CSDA!D$1:D$500,MATCH("Phí dịch vụ"&amp;PAYROLL!DJ$2,CSDA!A$1:A$500&amp;CSDA!C$1:C$500,0)),0)%,BN963*IFERROR(INDEX(CSDA!D$1:D$500,MATCH(BN$2,CSDA!C$1:C$500,0)),0)%)-BN963*7%</f>
        <v/>
      </c>
      <c r="DQ963">
        <f>IFERROR(INDEX(ADJ!$A$1:$BZ$1000,MATCH(PAYROLL!D963,ADJ!A$1:A$500,0),MATCH(PAYROLL!DQ$2,ADJ!$2:$2,0)),0)</f>
        <v/>
      </c>
      <c r="DR963">
        <f>IFERROR(INDEX(ADJ!$A$1:$BZ$1000,MATCH(PAYROLL!D963,ADJ!A$1:A$500,0),MATCH(PAYROLL!DR$2,ADJ!$2:$2,0)),0)</f>
        <v/>
      </c>
      <c r="DS963">
        <f>SUM(DP963:DR963)</f>
        <v/>
      </c>
      <c r="DT963">
        <f>EK963</f>
        <v/>
      </c>
      <c r="DU963">
        <f>SUM(DO963:DR963)</f>
        <v/>
      </c>
      <c r="DV963">
        <f>ROUND(DU963*0.1,0)</f>
        <v/>
      </c>
      <c r="DW963">
        <f>DU963+DV963</f>
        <v/>
      </c>
      <c r="DZ963">
        <f>IFERROR(INDEX(ADJ!$A$1:$BZ$1000,MATCH(PAYROLL!$D963,ADJ!A$1:A$500,0),MATCH(PAYROLL!DZ$2,ADJ!$2:$2,0)),0)</f>
        <v/>
      </c>
      <c r="EA963">
        <f>IFERROR(INDEX(ADJ!$A$1:$BZ$1000,MATCH(PAYROLL!$D963,ADJ!A$1:A$500,0),MATCH(PAYROLL!EA$2,ADJ!$2:$2,0)),0)</f>
        <v/>
      </c>
      <c r="EB963">
        <f>IFERROR(INDEX(ADJ!$A$1:$BZ$1000,MATCH(PAYROLL!$D963,ADJ!A$1:A$500,0),MATCH(PAYROLL!EB$2,ADJ!$2:$2,0)),0)</f>
        <v/>
      </c>
      <c r="EC963">
        <f>IFERROR(INDEX(ADJ!$A$1:$BZ$1000,MATCH(PAYROLL!$D963,ADJ!A$1:A$500,0),MATCH(PAYROLL!EC$2,ADJ!$2:$2,0)),0)</f>
        <v/>
      </c>
      <c r="ED963">
        <f>IFERROR(INDEX(ADJ!$A$1:$BZ$1000,MATCH(PAYROLL!$D963,ADJ!A$1:A$500,0),MATCH(PAYROLL!ED$2,ADJ!$2:$2,0)),0)</f>
        <v/>
      </c>
      <c r="EE963">
        <f>IFERROR(INDEX(ADJ!$A$1:$BZ$1000,MATCH(PAYROLL!$D963,ADJ!A$1:A$500,0),MATCH(PAYROLL!EE$2,ADJ!$2:$2,0)),0)</f>
        <v/>
      </c>
      <c r="EF963">
        <f>IFERROR(INDEX(ADJ!$A$1:$BZ$1000,MATCH(PAYROLL!$D963,ADJ!A$1:A$500,0),MATCH(PAYROLL!EF$2,ADJ!$2:$2,0)),0)</f>
        <v/>
      </c>
      <c r="EG963">
        <f>IFERROR(INDEX(ADJ!$A$1:$BZ$1000,MATCH(PAYROLL!$D963,ADJ!A$1:A$500,0),MATCH(PAYROLL!EG$2,ADJ!$2:$2,0)),0)</f>
        <v/>
      </c>
      <c r="EH963">
        <f>IFERROR(INDEX(ADJ!$A$1:$BZ$1000,MATCH(PAYROLL!$D963,ADJ!A$1:A$500,0),MATCH(PAYROLL!EH$2,ADJ!$2:$2,0)),0)</f>
        <v/>
      </c>
      <c r="EI963">
        <f>IFERROR(INDEX(ADJ!$A$1:$BZ$1000,MATCH(PAYROLL!D963,ADJ!A$1:A$500,0),MATCH(PAYROLL!EI$2,ADJ!$2:$2,0)),0)</f>
        <v/>
      </c>
      <c r="EJ963">
        <f>IFERROR(INDEX(ADJ!$A$1:$BZ$1000,MATCH(PAYROLL!$D963,ADJ!A$1:A$500,0),MATCH(PAYROLL!EJ$2,ADJ!$2:$2,0)),0)</f>
        <v/>
      </c>
      <c r="EK963">
        <f>SUM(DZ963:EJ963)</f>
        <v/>
      </c>
    </row>
    <row r="964">
      <c r="A964" t="n">
        <v>962</v>
      </c>
      <c r="B964" t="inlineStr">
        <is>
          <t>Lường Văn Tùng</t>
        </is>
      </c>
      <c r="D964" t="inlineStr">
        <is>
          <t>126567-03</t>
        </is>
      </c>
      <c r="S964">
        <f>IFERROR(INDEX(PIS!$A$1:$BZ$1000,MATCH($D964,PIS!C$1:C$500,0),MATCH("Lương CB tháng trước",PIS!$1:$1,0)),0)</f>
        <v/>
      </c>
      <c r="T964">
        <f>IFERROR(INDEX(PIS!$A$1:$BZ$1000,MATCH($D964,PIS!C$1:C$500,0),MATCH("Lương CB hiện tại",PIS!$1:$1,0)),0)</f>
        <v/>
      </c>
      <c r="U964">
        <f>IFERROR(INDEX(PIS!$A$1:$BZ$1000,MATCH($D964,PIS!C$1:C$500,0),MATCH("Lương đóng BHBB",PIS!$1:$1,0)),0)</f>
        <v/>
      </c>
      <c r="V964">
        <f>IFERROR(INDEX(PIS!$A$1:$BZ$1000,MATCH($D964,PIS!C$1:C$500,0),MATCH(V$2,PIS!$2:$2,0)),0)</f>
        <v/>
      </c>
      <c r="W964">
        <f>IFERROR(INDEX(PIS!$A$1:$BZ$1000,MATCH($D964,PIS!C$1:C$500,0),MATCH(W$2,PIS!$2:$2,0)),0)</f>
        <v/>
      </c>
      <c r="X964">
        <f>IFERROR(INDEX(PIS!$A$1:$BZ$1000,MATCH($D964,PIS!C$1:C$500,0),MATCH(X$2,PIS!$2:$2,0)),0)</f>
        <v/>
      </c>
      <c r="Y964">
        <f>IFERROR(INDEX(PIS!$A$1:$BZ$1000,MATCH($D964,PIS!C$1:C$500,0),MATCH(Y$2,PIS!$2:$2,0)),0)</f>
        <v/>
      </c>
      <c r="Z964">
        <f>IFERROR(INDEX(PIS!$A$1:$BZ$1000,MATCH($D964,PIS!C$1:C$500,0),MATCH(Z$2,PIS!$2:$2,0)),0)</f>
        <v/>
      </c>
      <c r="AA964">
        <f>IFERROR(INDEX(PIS!$A$1:$BZ$1000,MATCH($D964,PIS!C$1:C$500,0),MATCH(AA$2,PIS!$2:$2,0)),0)</f>
        <v/>
      </c>
      <c r="AB964">
        <f>IFERROR(INDEX(PIS!$A$1:$BZ$1000,MATCH($D964,PIS!C$1:C$500,0),MATCH(AB$2,PIS!$2:$2,0)),0)</f>
        <v/>
      </c>
      <c r="AC964">
        <f>SUM(V964:AB964)</f>
        <v/>
      </c>
      <c r="AD964">
        <f>IFERROR(INDEX(TIMESHEET!$A$1:$AI$5000,MATCH($D964,TIMESHEET!A$1:A$500,0),MATCH("T100",TIMESHEET!$2:$2,0))-2,0)</f>
        <v/>
      </c>
      <c r="AE964">
        <f>IFERROR(INDEX(TIMESHEET!$A$1:$AI$5000,MATCH($D964,TIMESHEET!A$1:A$500,0),MATCH("T202",TIMESHEET!$2:$2,0)),0)</f>
        <v/>
      </c>
      <c r="AF964">
        <f>IFERROR(INDEX(TIMESHEET!$A$1:$AI$5000,MATCH($D964,TIMESHEET!A$1:A$500,0),MATCH("T302",TIMESHEET!$2:$2,0)),0)</f>
        <v/>
      </c>
      <c r="AG964">
        <f>IFERROR(INDEX(TIMESHEET!$A$1:$AI$5000,MATCH($D964,TIMESHEET!A$1:A$500,0),MATCH("T406",TIMESHEET!$2:$2,0)),0)</f>
        <v/>
      </c>
      <c r="AH964">
        <f>AE964+AG964</f>
        <v/>
      </c>
      <c r="AI964">
        <f>IFERROR(INDEX(TIMESHEET!$A$1:$AI$5000,MATCH($D964,TIMESHEET!A$1:A$500,0),MATCH("T701",TIMESHEET!$2:$2,0)),0)</f>
        <v/>
      </c>
      <c r="AJ964">
        <f>IFERROR(INDEX(TIMESHEET!$A$1:$AI$5000,MATCH($D964,TIMESHEET!B$1:B$500,0),MATCH("T320",TIMESHEET!$2:$2,0)),0)</f>
        <v/>
      </c>
      <c r="AK964">
        <f>IFERROR(IF(LEFT(INDEX(PIS!O$1:O$500,MATCH(D964,PIS!C$1:C$500)),1)="M",T964/AD964*SUM(AE964:AG964),T964*AD964),0)</f>
        <v/>
      </c>
      <c r="AL964">
        <f>IFERROR(INDEX(ADJ!$A$1:$BZ$1000,MATCH(PAYROLL!D964,ADJ!A$1:A$500,0),MATCH(PAYROLL!AL$2,ADJ!$2:$2,0)),0)</f>
        <v/>
      </c>
      <c r="AM964">
        <f>SUM(AK964:AL964)</f>
        <v/>
      </c>
      <c r="AN964">
        <f>IFERROR(ROUND(V964/$AD964*$AH964,0),0)</f>
        <v/>
      </c>
      <c r="AO964">
        <f>IFERROR(ROUND(W964/$AD964*$AH964,0),0)</f>
        <v/>
      </c>
      <c r="AP964">
        <f>IFERROR(ROUND(X964/$AD964*$AE964,0),0)</f>
        <v/>
      </c>
      <c r="AQ964">
        <f>IFERROR(ROUND(Y964/$AD964*$AH964,0),0)</f>
        <v/>
      </c>
      <c r="AR964">
        <f>IFERROR(ROUND(Z964/$AD964*$AH964,0),0)</f>
        <v/>
      </c>
      <c r="AS964">
        <f>IFERROR(ROUND(AA964/$AD964*$AH964,0),0)</f>
        <v/>
      </c>
      <c r="AT964">
        <f>IFERROR(IF((AE964+AF964+AG964)&gt;13,AB964,ROUND(AB964/AD964*AH964,0)),0)</f>
        <v/>
      </c>
      <c r="AU964">
        <f>IFERROR(INDEX(ADJ!$A$1:$BZ$1000,MATCH(PAYROLL!D964,ADJ!A$1:A$500,0),MATCH(PAYROLL!AU$2,ADJ!$2:$2,0)),0)</f>
        <v/>
      </c>
      <c r="AV964">
        <f>ROUND(SUM(AN964:AU964),0)</f>
        <v/>
      </c>
      <c r="AW964">
        <f>IFERROR(INDEX(TIMESHEET!$A$1:$AI$5000,MATCH(PAYROLL!D964,TIMESHEET!A$1:A$500,0),MATCH("T620",TIMESHEET!$2:$2,0)),0)</f>
        <v/>
      </c>
      <c r="AX964">
        <f>IFERROR(INDEX(TIMESHEET!$A$1:$AI$5000,MATCH(PAYROLL!D964,TIMESHEET!A$1:A$500,0),MATCH("T601",TIMESHEET!$2:$2,0)),0)</f>
        <v/>
      </c>
      <c r="AY964">
        <f>IFERROR(INDEX(TIMESHEET!$A$1:$AI$5000,MATCH(PAYROLL!D964,TIMESHEET!A$1:A$500,0),MATCH("T602",TIMESHEET!$2:$2,0)),0)</f>
        <v/>
      </c>
      <c r="AZ964">
        <f>IFERROR(INDEX(TIMESHEET!$A$1:$AI$5000,MATCH(PAYROLL!D964,TIMESHEET!A$1:A$500,0),MATCH("T603",TIMESHEET!$2:$2,0)),0)</f>
        <v/>
      </c>
      <c r="BA964">
        <f>IFERROR(INDEX(TIMESHEET!$A$1:$AI$5000,MATCH(PAYROLL!D964,TIMESHEET!A$1:A$500,0),MATCH("T611",TIMESHEET!$2:$2,0)),0)</f>
        <v/>
      </c>
      <c r="BB964">
        <f>IFERROR(INDEX(TIMESHEET!$A$1:$AI$5000,MATCH(PAYROLL!D964,TIMESHEET!A$1:A$500,0),MATCH("T612",TIMESHEET!$2:$2,0)),0)</f>
        <v/>
      </c>
      <c r="BC964">
        <f>IFERROR(INDEX(TIMESHEET!$A$1:$AI$5000,MATCH(PAYROLL!D964,TIMESHEET!A$1:A$500,0),MATCH("T613",TIMESHEET!$2:$2,0)),0)</f>
        <v/>
      </c>
      <c r="BD964">
        <f>IFERROR(INDEX(TIMESHEET!$A$1:$AI$5000,MATCH(PAYROLL!D964,TIMESHEET!A$1:A$500,0),MATCH("T500",TIMESHEET!$2:$2,0)),0)</f>
        <v/>
      </c>
      <c r="BE964">
        <f>IFERROR(IF(LEFT(INDEX(PIS!O$1:O$500,MATCH(D964,PIS!C$1:C$500)),1)="M",T964/AD964/8*(AW964+AX964*1.5+AY964*2+AZ964*3+BA964*2.1+BB964*2.7+BC964*3.9+BD964*0.3),T964/8*(AW964+AX964*1.5+AY964*2+AZ964*3+BA964*2.1+BB964*2.7+BC964*3.9+BD964*0.3)),0)</f>
        <v/>
      </c>
      <c r="BF964">
        <f>IFERROR(INDEX(ADJ!$A$1:$BZ$1000,MATCH(PAYROLL!$D964,ADJ!A$1:A$500,0),MATCH(PAYROLL!BF$2,ADJ!$2:$2,0)),0)</f>
        <v/>
      </c>
      <c r="BG964">
        <f>IFERROR(INDEX(ADJ!$A$1:$BZ$1000,MATCH(PAYROLL!D964,ADJ!A$1:A$500,0),MATCH(PAYROLL!BG$2,ADJ!$2:$2,0)),0)</f>
        <v/>
      </c>
      <c r="BH964">
        <f>IFERROR(INDEX(ADJ!$A$1:$BZ$1000,MATCH(PAYROLL!D964,ADJ!A$1:A$500,0),MATCH(PAYROLL!BH$2,ADJ!$2:$2,0)),0)</f>
        <v/>
      </c>
      <c r="BI964">
        <f>IFERROR(INDEX(ADJ!$A$1:$BZ$1000,MATCH(PAYROLL!D964,ADJ!A$1:A$500,0),MATCH(PAYROLL!BI$2,ADJ!$2:$2,0)),0)</f>
        <v/>
      </c>
      <c r="BJ964">
        <f>IFERROR(INDEX(ADJ!$A$1:$BZ$1000,MATCH(PAYROLL!D964,ADJ!A$1:A$500,0),MATCH(PAYROLL!BJ$2,ADJ!$2:$2,0)),0)</f>
        <v/>
      </c>
      <c r="BK964">
        <f>SUM(BF964:BJ964)</f>
        <v/>
      </c>
      <c r="BL964">
        <f>IFERROR(INDEX(ADJ!$A$1:$BZ$1000,MATCH(PAYROLL!D964,ADJ!A$1:A$500,0),MATCH(PAYROLL!BL$2,ADJ!$2:$2,0)),0)</f>
        <v/>
      </c>
      <c r="BM964">
        <f>IFERROR(INDEX(ADJ!$A$1:$BZ$1000,MATCH(PAYROLL!D964,ADJ!A$1:A$500,0),MATCH(PAYROLL!BM$2,ADJ!$2:$2,0)),0)</f>
        <v/>
      </c>
      <c r="BN964">
        <f>IFERROR(INDEX(ADJ!$A$1:$BZ$1000,MATCH(PAYROLL!D964,ADJ!A$1:A$500,0),MATCH(PAYROLL!BN$2,ADJ!$2:$2,0)),0)</f>
        <v/>
      </c>
      <c r="BO964">
        <f>IFERROR(INDEX(ADJ!$A$1:$BZ$1000,MATCH(PAYROLL!D964,ADJ!A$1:A$500,0),MATCH(PAYROLL!BO$2,ADJ!$2:$2,0)),0)</f>
        <v/>
      </c>
      <c r="BP964">
        <f>SUM(AM964,AV964,BE964,BK964,BL964:BO964)</f>
        <v/>
      </c>
      <c r="BQ964">
        <f>BO964</f>
        <v/>
      </c>
      <c r="BR964">
        <f>IFERROR(ROUND(IF(LEFT(INDEX(PIS!O$1:O$500,MATCH(D964,PIS!C$1:C$500)),1)="D",T964/8*(BD964*0.3),IF(LEFT(INDEX(PIS!O$1:O$500,MATCH(D964,PIS!C$1:C$500)),1)="H",T964*($BD964*0.3),T964/$AD964/8*($BD964*0.3))),0),0)</f>
        <v/>
      </c>
      <c r="BS964">
        <f>IF(AP964&lt;1,0,MIN(AP964,730000))</f>
        <v/>
      </c>
      <c r="BT964">
        <f>IFERROR(ROUND((BE964-SUM(AW964:BC964)*T964/AD964/8),0)-BR964,0)</f>
        <v/>
      </c>
      <c r="BU964">
        <f>AO964</f>
        <v/>
      </c>
      <c r="BV964">
        <f>SUM(BQ964:BU964)</f>
        <v/>
      </c>
      <c r="BW964">
        <f>BP964-BV964</f>
        <v/>
      </c>
      <c r="BX964">
        <f>IFERROR(IF(RIGHT(INDEX(PIS!O$1:O$500,MATCH(D964,PIS!C$1:C$500)),5)="Gross",MIN(U964+V964,VLOOKUP("R700",TSC!B:C,2,0)*VLOOKUP("R101",TSC!B:C,2,0))*VLOOKUP("R701",TSC!B:C,2,0)%,0),0)</f>
        <v/>
      </c>
      <c r="BY964">
        <f>IFERROR(IF(RIGHT(INDEX(PIS!O$1:O$500,MATCH(D964,PIS!C$1:C$500)),5)="Gross",MIN(U964+V964,VLOOKUP("R700",TSC!B:C,2,0)*VLOOKUP("R101",TSC!B:C,2,0))*VLOOKUP("T704",TSC!B:C,2,0)%,0),0)</f>
        <v/>
      </c>
      <c r="BZ964">
        <f>IFERROR(IF(RIGHT(INDEX(PIS!O$1:O$500,MATCH(D964,PIS!C$1:C$500)),5)="Gross",MIN(U964+V964,VLOOKUP("R700",TSC!B:C,2,0)*VLOOKUP("1",TSC!F:G,2,0))*VLOOKUP("T705",TSC!B:C,2,0)%,0),0)</f>
        <v/>
      </c>
      <c r="CA964">
        <f>IFERROR(INDEX(ADJ!$A$1:$BZ$1000,MATCH(PAYROLL!D964,ADJ!A$1:A$500,0),MATCH(PAYROLL!CA$2,ADJ!$2:$2,0)),0)</f>
        <v/>
      </c>
      <c r="CB964">
        <f>IFERROR(INDEX(ADJ!$A$1:$BZ$1000,MATCH(PAYROLL!D964,ADJ!A$1:A$500,0),MATCH(PAYROLL!CB$2,ADJ!$2:$2,0)),0)</f>
        <v/>
      </c>
      <c r="CC964">
        <f>SUM(BX964:CB964)</f>
        <v/>
      </c>
      <c r="CD964">
        <f>IFERROR(INDEX(PIS!$A$1:$BZ$1000,MATCH(PAYROLL!D964,PIS!C$1:C$500,0),MATCH(PAYROLL!CD$1,PIS!$1:$1,0)),0)</f>
        <v/>
      </c>
      <c r="CE964">
        <f>IFERROR(IF(OR(INDEX(PIS!P$1:P$500,MATCH(D964,PIS!C$1:C$500,0))="LT2",INDEX(PIS!P$1:P$500,MATCH(D964,PIS!C$1:C$500,0))="P10"),0,SUM(CC964,CD964*VLOOKUP("R601",TSC!B:C,2,0),VLOOKUP("R602",TSC!B:C,2,0))),0)</f>
        <v/>
      </c>
      <c r="CF964">
        <f>MAX(BW964-CE964,0)</f>
        <v/>
      </c>
      <c r="CG964">
        <f>IFERROR(IF(OR(RIGHT(INDEX(PIS!P$1:P$500,MATCH(D964,PIS!C$1:C$500)),5)="P10",RIGHT(INDEX(PIS!P$1:P$500,MATCH(D964,PIS!C$1:C$500)),5)="CK"),0,IF(CF964&lt;=5000000,CF964*5%,IF(CF964&lt;=10000000,CF964*10%-250000,IF(CF964&lt;=18000000,CF964*15%-750000,IF(CF964&lt;=32000000,CF964*20%-1650000,IF(CF964&lt;=52000000,CF964*25%-3250000,IF(CF964&lt;=80000000,BH964*30%-5850000,CF964*35%-9850000))))))),0)</f>
        <v/>
      </c>
      <c r="CH964">
        <f>IFERROR(IF(OR(INDEX(PIS!P$1:P$500,MATCH(D964,PIS!C$1:C$500))="LT",INDEX(PIS!P$1:P$500,MATCH(D964,PIS!C$1:C$500))="CK"),0,IF(CF964&lt;2000000,0,CF964*10%)),0)</f>
        <v/>
      </c>
      <c r="CI964">
        <f>IFERROR(INDEX(ADJ!$A$1:$BZ$1000,MATCH(PAYROLL!D964,ADJ!A$1:A$500,0),MATCH(PAYROLL!CI$2,ADJ!$2:$2,0)),0)</f>
        <v/>
      </c>
      <c r="CJ964">
        <f>IFERROR(INDEX(ADJ!$A$1:$BZ$1000,MATCH(PAYROLL!D964,ADJ!A$1:A$500,0),MATCH(PAYROLL!CJ$2,ADJ!$2:$2,0)),0)</f>
        <v/>
      </c>
      <c r="CK964">
        <f>IFERROR(INDEX(ADJ!$A$1:$BZ$1000,MATCH(PAYROLL!D964,ADJ!A$1:A$500,0),MATCH(PAYROLL!CK$2,ADJ!$2:$2,0)),0)</f>
        <v/>
      </c>
      <c r="CL964">
        <f>SUM(CG964:CK964)</f>
        <v/>
      </c>
      <c r="CM964">
        <f>ROUND(SUM(CH964:CK964),0)</f>
        <v/>
      </c>
      <c r="CN964">
        <f>IFERROR(INDEX(CSDA!D$1:D$500,MATCH($CN$2,CSDA!C$1:C$500,0))*INDEX(PIS!V$1:V$500,MATCH(D964,PIS!C$1:C$500))+INDEX(ADJ!$A$1:$BZ$1000,MATCH(PAYROLL!D964,ADJ!A$1:A$500,0),MATCH(PAYROLL!CN$2,ADJ!$2:$2,0)),0)</f>
        <v/>
      </c>
      <c r="CO964">
        <f>IFERROR(INDEX(ADJ!$A$1:$BZ$1000,MATCH(PAYROLL!D964,ADJ!A$1:A$500,0),MATCH(PAYROLL!CO$2,ADJ!$2:$2,0)),0)</f>
        <v/>
      </c>
      <c r="CP964">
        <f>IFERROR(INDEX(ADJ!$A$1:$BZ$1000,MATCH(PAYROLL!D964,ADJ!A$1:A$500,0),MATCH(PAYROLL!CP$2,ADJ!$2:$2,0)),0)</f>
        <v/>
      </c>
      <c r="CQ964">
        <f>BP964-CL964-CI964-CM964-CN964-CO964-CP964-CC964</f>
        <v/>
      </c>
      <c r="CR964">
        <f>IFERROR(IF(RIGHT(INDEX(PIS!O$1:O$500,MATCH(D964,PIS!C$1:C$500,0)),5)="Gross",MIN(U964+V964,VLOOKUP("R700",TSC!B:C,2,0)*VLOOKUP("R101",TSC!B:C,2,0))*(VLOOKUP("T711",TSC!B:C,2,0)+VLOOKUP("T712",TSC!B:C,2,0))%,MIN(T964+V964,VLOOKUP("R700",TSC!B:C,2,0)*VLOOKUP("R101",TSC!B:C,2,0))*(VLOOKUP("T711",TSC!B:C,2,0)+VLOOKUP("T712",TSC!B:C,2,0)+VLOOKUP("R701",TSC!B:C,2,0))%),0)</f>
        <v/>
      </c>
      <c r="CS964">
        <f>IFERROR(IF(RIGHT(INDEX(PIS!O$1:O$500,MATCH(D964,PIS!C$1:C$500,0)),5)="Gross",MIN(U964+V964,VLOOKUP("R700",TSC!B:C,2,0)*VLOOKUP("R101",TSC!B:C,2,0))*(VLOOKUP("T714",TSC!B:C,2,0))%,MIN(T964+V964,VLOOKUP("R700",TSC!B:C,2,0)*VLOOKUP("R101",TSC!B:C,2,0))*(VLOOKUP("T704",TSC!B:C,2,0)+VLOOKUP("T714",TSC!B:C,2,0))%),0)</f>
        <v/>
      </c>
      <c r="CT964">
        <f>IFERROR(IF(RIGHT(INDEX(PIS!O$1:O$500,MATCH(D964,PIS!C$1:C$500,0)),5)="Gross",MIN(U964+V964,VLOOKUP("R700",TSC!B:C,2,0)*VLOOKUP("R101",TSC!B:C,2,0))*VLOOKUP("T705",TSC!B:C,2,0)%,MIN(T964+V964,VLOOKUP("R700",TSC!B:C,2,0)*VLOOKUP("R101",TSC!B:C,2,0))*VLOOKUP("T705",TSC!B:C,2,0)%),0)</f>
        <v/>
      </c>
      <c r="CU964">
        <f>IFERROR(IF(RIGHT(INDEX(PIS!O$1:O$500,MATCH(D964,PIS!C$1:C$500,0)),5)="Gross",MIN(U964+V964,VLOOKUP("R700",TSC!B:C,2,0)*VLOOKUP("R101",TSC!B:C,2,0))*(VLOOKUP("T713",TSC!B:C,2,0))%,MIN(T964+V964,VLOOKUP("R700",TSC!B:C,2,0)*VLOOKUP("R101",TSC!B:C,2,0))*(VLOOKUP("T713",TSC!B:C,2,0))%),0)</f>
        <v/>
      </c>
      <c r="CV964">
        <f>IFERROR(INDEX(ADJ!$A$1:$BZ$1000,MATCH(PAYROLL!D964,ADJ!A$1:A$500,0),MATCH(PAYROLL!CV$2,ADJ!$2:$2,0)),0)</f>
        <v/>
      </c>
      <c r="CW964">
        <f>IFERROR(INDEX(ADJ!$A$1:$BZ$1000,MATCH(PAYROLL!D964,ADJ!A$1:A$500,0),MATCH(PAYROLL!CW$2,ADJ!$2:$2,0)),0)</f>
        <v/>
      </c>
      <c r="CX964">
        <f>SUM(CR964:CW964)</f>
        <v/>
      </c>
      <c r="CY964">
        <f>ROUND(IF(CR964&gt;0,T964+V964*VLOOKUP("R202",TSC!$B$1:$C$500,2,0),0),0)</f>
        <v/>
      </c>
      <c r="CZ964">
        <f>IFERROR(INDEX(CSDA!D$1:D$500,MATCH($CZ$2,CSDA!C$1:C$500,0)),0)</f>
        <v/>
      </c>
      <c r="DA964">
        <f>ROUND(T964*0.7%,0)</f>
        <v/>
      </c>
      <c r="DB964">
        <f>ROUND(T964/12,0)</f>
        <v/>
      </c>
      <c r="DC964">
        <f ref="DC964" t="array">IFERROR(INDEX(CSDA!D$1:D$500,MATCH("Trích giữ"&amp;PAYROLL!DC$2,CSDA!A$1:A$500&amp;CSDA!C$1:C$500,0)),0)</f>
        <v/>
      </c>
      <c r="DD964">
        <f ref="DD964" t="array">IFERROR(INDEX(CSDA!D$1:D$500,MATCH("Trích giữ"&amp;PAYROLL!DD$2,CSDA!A$1:A$500&amp;CSDA!C$1:C$500,0)),0)</f>
        <v/>
      </c>
      <c r="DE964">
        <f ref="DE964" t="array">IFERROR(INDEX(CSDA!D$1:D$500,MATCH("Trích giữ"&amp;PAYROLL!DE$2,CSDA!A$1:A$500&amp;CSDA!C$1:C$500,0)),0)</f>
        <v/>
      </c>
      <c r="DF964">
        <f>IFERROR(INDEX(CSDA!D$1:D$500,MATCH(PAYROLL!DF$2,CSDA!C$1:C$500,0)),0)</f>
        <v/>
      </c>
      <c r="DG964">
        <f ref="DG964" t="array">IFERROR(INDEX(CSDA!D$1:D$500,MATCH("Trích giữ"&amp;PAYROLL!DG$2,CSDA!A$1:A$500&amp;CSDA!C$1:C$500,0)),0)</f>
        <v/>
      </c>
      <c r="DH964">
        <f>ROUND(T964/26,0)</f>
        <v/>
      </c>
      <c r="DI964">
        <f ref="DI964" t="array">IFERROR(INDEX(CSDA!D$1:D$500,MATCH("Trích giữ"&amp;PAYROLL!DI$2,CSDA!A$1:A$500&amp;CSDA!C$1:C$500,0)),0)</f>
        <v/>
      </c>
      <c r="DJ964">
        <f>IF(U964=0,T964*21.5%-BL964,0)</f>
        <v/>
      </c>
      <c r="DK964">
        <f ref="DK964" t="array">IFERROR(INDEX(CSDA!D$1:D$500,MATCH("Trích giữ"&amp;PAYROLL!DK$2,CSDA!A$1:A$500&amp;CSDA!C$1:C$500,0)),0)</f>
        <v/>
      </c>
      <c r="DL964">
        <f>IFERROR(INDEX(CSDA!D$1:D$500,MATCH(PAYROLL!DL$2,CSDA!C$1:C$500,0))/12,0)</f>
        <v/>
      </c>
      <c r="DM964">
        <f>SUM(DB964:DL964)</f>
        <v/>
      </c>
      <c r="DN964">
        <f>IFERROR(INDEX(ADJ!$A$1:$BZ$1000,MATCH(PAYROLL!D964,ADJ!A$1:A$500,0),MATCH(PAYROLL!DN$2,ADJ!$2:$2,0)),0)</f>
        <v/>
      </c>
      <c r="DO964">
        <f>IFERROR(SUM(BP964,DM964:DN964,CX964:DA964)-DT964,0)</f>
        <v/>
      </c>
      <c r="DP964">
        <f ref="DP964" t="array">SUM(BW964*IFERROR(INDEX(CSDA!D$1:D$500,MATCH(BW$2,CSDA!C$1:C$500,0)),0)%,CX964*IFERROR(INDEX(CSDA!D$1:D$500,MATCH(CX$2,CSDA!C$1:C$500,0)),0)%,DA964*IFERROR(INDEX(CSDA!D$1:D$500,MATCH(DA$2,CSDA!C$1:C$500,0)),0)%,DB964*IFERROR(INDEX(CSDA!D$1:D$500,MATCH(DB$2,CSDA!C$1:C$500,0)),0)%,DF964*IFERROR(INDEX(CSDA!D$1:D$500,MATCH("Phí dịch vụ"&amp;PAYROLL!DF$2,CSDA!A$1:A$500&amp;CSDA!C$1:C$500,0)),0)%,DC964*IFERROR(INDEX(CSDA!D$1:D$500,MATCH("Phí dịch vụ"&amp;PAYROLL!DC$2,CSDA!A$1:A$500&amp;CSDA!C$1:C$500,0)),0)%,DH964*IFERROR(INDEX(CSDA!D$1:D$500,MATCH("Phí dịch vụ"&amp;PAYROLL!DH$2,CSDA!A$1:A$500&amp;CSDA!C$1:C$500,0)),0)%,DJ964*IFERROR(INDEX(CSDA!D$1:D$500,MATCH("Phí dịch vụ"&amp;PAYROLL!DJ$2,CSDA!A$1:A$500&amp;CSDA!C$1:C$500,0)),0)%,BN964*IFERROR(INDEX(CSDA!D$1:D$500,MATCH(BN$2,CSDA!C$1:C$500,0)),0)%)-BN964*7%</f>
        <v/>
      </c>
      <c r="DQ964">
        <f>IFERROR(INDEX(ADJ!$A$1:$BZ$1000,MATCH(PAYROLL!D964,ADJ!A$1:A$500,0),MATCH(PAYROLL!DQ$2,ADJ!$2:$2,0)),0)</f>
        <v/>
      </c>
      <c r="DR964">
        <f>IFERROR(INDEX(ADJ!$A$1:$BZ$1000,MATCH(PAYROLL!D964,ADJ!A$1:A$500,0),MATCH(PAYROLL!DR$2,ADJ!$2:$2,0)),0)</f>
        <v/>
      </c>
      <c r="DS964">
        <f>SUM(DP964:DR964)</f>
        <v/>
      </c>
      <c r="DT964">
        <f>EK964</f>
        <v/>
      </c>
      <c r="DU964">
        <f>SUM(DO964:DR964)</f>
        <v/>
      </c>
      <c r="DV964">
        <f>ROUND(DU964*0.1,0)</f>
        <v/>
      </c>
      <c r="DW964">
        <f>DU964+DV964</f>
        <v/>
      </c>
      <c r="DZ964">
        <f>IFERROR(INDEX(ADJ!$A$1:$BZ$1000,MATCH(PAYROLL!$D964,ADJ!A$1:A$500,0),MATCH(PAYROLL!DZ$2,ADJ!$2:$2,0)),0)</f>
        <v/>
      </c>
      <c r="EA964">
        <f>IFERROR(INDEX(ADJ!$A$1:$BZ$1000,MATCH(PAYROLL!$D964,ADJ!A$1:A$500,0),MATCH(PAYROLL!EA$2,ADJ!$2:$2,0)),0)</f>
        <v/>
      </c>
      <c r="EB964">
        <f>IFERROR(INDEX(ADJ!$A$1:$BZ$1000,MATCH(PAYROLL!$D964,ADJ!A$1:A$500,0),MATCH(PAYROLL!EB$2,ADJ!$2:$2,0)),0)</f>
        <v/>
      </c>
      <c r="EC964">
        <f>IFERROR(INDEX(ADJ!$A$1:$BZ$1000,MATCH(PAYROLL!$D964,ADJ!A$1:A$500,0),MATCH(PAYROLL!EC$2,ADJ!$2:$2,0)),0)</f>
        <v/>
      </c>
      <c r="ED964">
        <f>IFERROR(INDEX(ADJ!$A$1:$BZ$1000,MATCH(PAYROLL!$D964,ADJ!A$1:A$500,0),MATCH(PAYROLL!ED$2,ADJ!$2:$2,0)),0)</f>
        <v/>
      </c>
      <c r="EE964">
        <f>IFERROR(INDEX(ADJ!$A$1:$BZ$1000,MATCH(PAYROLL!$D964,ADJ!A$1:A$500,0),MATCH(PAYROLL!EE$2,ADJ!$2:$2,0)),0)</f>
        <v/>
      </c>
      <c r="EF964">
        <f>IFERROR(INDEX(ADJ!$A$1:$BZ$1000,MATCH(PAYROLL!$D964,ADJ!A$1:A$500,0),MATCH(PAYROLL!EF$2,ADJ!$2:$2,0)),0)</f>
        <v/>
      </c>
      <c r="EG964">
        <f>IFERROR(INDEX(ADJ!$A$1:$BZ$1000,MATCH(PAYROLL!$D964,ADJ!A$1:A$500,0),MATCH(PAYROLL!EG$2,ADJ!$2:$2,0)),0)</f>
        <v/>
      </c>
      <c r="EH964">
        <f>IFERROR(INDEX(ADJ!$A$1:$BZ$1000,MATCH(PAYROLL!$D964,ADJ!A$1:A$500,0),MATCH(PAYROLL!EH$2,ADJ!$2:$2,0)),0)</f>
        <v/>
      </c>
      <c r="EI964">
        <f>IFERROR(INDEX(ADJ!$A$1:$BZ$1000,MATCH(PAYROLL!D964,ADJ!A$1:A$500,0),MATCH(PAYROLL!EI$2,ADJ!$2:$2,0)),0)</f>
        <v/>
      </c>
      <c r="EJ964">
        <f>IFERROR(INDEX(ADJ!$A$1:$BZ$1000,MATCH(PAYROLL!$D964,ADJ!A$1:A$500,0),MATCH(PAYROLL!EJ$2,ADJ!$2:$2,0)),0)</f>
        <v/>
      </c>
      <c r="EK964">
        <f>SUM(DZ964:EJ964)</f>
        <v/>
      </c>
    </row>
    <row r="965">
      <c r="A965" t="n">
        <v>963</v>
      </c>
      <c r="B965" t="inlineStr">
        <is>
          <t>Triệu Văn Vượng</t>
        </is>
      </c>
      <c r="D965" t="inlineStr">
        <is>
          <t>150024-02</t>
        </is>
      </c>
      <c r="S965">
        <f>IFERROR(INDEX(PIS!$A$1:$BZ$1000,MATCH($D965,PIS!C$1:C$500,0),MATCH("Lương CB tháng trước",PIS!$1:$1,0)),0)</f>
        <v/>
      </c>
      <c r="T965">
        <f>IFERROR(INDEX(PIS!$A$1:$BZ$1000,MATCH($D965,PIS!C$1:C$500,0),MATCH("Lương CB hiện tại",PIS!$1:$1,0)),0)</f>
        <v/>
      </c>
      <c r="U965">
        <f>IFERROR(INDEX(PIS!$A$1:$BZ$1000,MATCH($D965,PIS!C$1:C$500,0),MATCH("Lương đóng BHBB",PIS!$1:$1,0)),0)</f>
        <v/>
      </c>
      <c r="V965">
        <f>IFERROR(INDEX(PIS!$A$1:$BZ$1000,MATCH($D965,PIS!C$1:C$500,0),MATCH(V$2,PIS!$2:$2,0)),0)</f>
        <v/>
      </c>
      <c r="W965">
        <f>IFERROR(INDEX(PIS!$A$1:$BZ$1000,MATCH($D965,PIS!C$1:C$500,0),MATCH(W$2,PIS!$2:$2,0)),0)</f>
        <v/>
      </c>
      <c r="X965">
        <f>IFERROR(INDEX(PIS!$A$1:$BZ$1000,MATCH($D965,PIS!C$1:C$500,0),MATCH(X$2,PIS!$2:$2,0)),0)</f>
        <v/>
      </c>
      <c r="Y965">
        <f>IFERROR(INDEX(PIS!$A$1:$BZ$1000,MATCH($D965,PIS!C$1:C$500,0),MATCH(Y$2,PIS!$2:$2,0)),0)</f>
        <v/>
      </c>
      <c r="Z965">
        <f>IFERROR(INDEX(PIS!$A$1:$BZ$1000,MATCH($D965,PIS!C$1:C$500,0),MATCH(Z$2,PIS!$2:$2,0)),0)</f>
        <v/>
      </c>
      <c r="AA965">
        <f>IFERROR(INDEX(PIS!$A$1:$BZ$1000,MATCH($D965,PIS!C$1:C$500,0),MATCH(AA$2,PIS!$2:$2,0)),0)</f>
        <v/>
      </c>
      <c r="AB965">
        <f>IFERROR(INDEX(PIS!$A$1:$BZ$1000,MATCH($D965,PIS!C$1:C$500,0),MATCH(AB$2,PIS!$2:$2,0)),0)</f>
        <v/>
      </c>
      <c r="AC965">
        <f>SUM(V965:AB965)</f>
        <v/>
      </c>
      <c r="AD965">
        <f>IFERROR(INDEX(TIMESHEET!$A$1:$AI$5000,MATCH($D965,TIMESHEET!A$1:A$500,0),MATCH("T100",TIMESHEET!$2:$2,0))-2,0)</f>
        <v/>
      </c>
      <c r="AE965">
        <f>IFERROR(INDEX(TIMESHEET!$A$1:$AI$5000,MATCH($D965,TIMESHEET!A$1:A$500,0),MATCH("T202",TIMESHEET!$2:$2,0)),0)</f>
        <v/>
      </c>
      <c r="AF965">
        <f>IFERROR(INDEX(TIMESHEET!$A$1:$AI$5000,MATCH($D965,TIMESHEET!A$1:A$500,0),MATCH("T302",TIMESHEET!$2:$2,0)),0)</f>
        <v/>
      </c>
      <c r="AG965">
        <f>IFERROR(INDEX(TIMESHEET!$A$1:$AI$5000,MATCH($D965,TIMESHEET!A$1:A$500,0),MATCH("T406",TIMESHEET!$2:$2,0)),0)</f>
        <v/>
      </c>
      <c r="AH965">
        <f>AE965+AG965</f>
        <v/>
      </c>
      <c r="AI965">
        <f>IFERROR(INDEX(TIMESHEET!$A$1:$AI$5000,MATCH($D965,TIMESHEET!A$1:A$500,0),MATCH("T701",TIMESHEET!$2:$2,0)),0)</f>
        <v/>
      </c>
      <c r="AJ965">
        <f>IFERROR(INDEX(TIMESHEET!$A$1:$AI$5000,MATCH($D965,TIMESHEET!B$1:B$500,0),MATCH("T320",TIMESHEET!$2:$2,0)),0)</f>
        <v/>
      </c>
      <c r="AK965">
        <f>IFERROR(IF(LEFT(INDEX(PIS!O$1:O$500,MATCH(D965,PIS!C$1:C$500)),1)="M",T965/AD965*SUM(AE965:AG965),T965*AD965),0)</f>
        <v/>
      </c>
      <c r="AL965">
        <f>IFERROR(INDEX(ADJ!$A$1:$BZ$1000,MATCH(PAYROLL!D965,ADJ!A$1:A$500,0),MATCH(PAYROLL!AL$2,ADJ!$2:$2,0)),0)</f>
        <v/>
      </c>
      <c r="AM965">
        <f>SUM(AK965:AL965)</f>
        <v/>
      </c>
      <c r="AN965">
        <f>IFERROR(ROUND(V965/$AD965*$AH965,0),0)</f>
        <v/>
      </c>
      <c r="AO965">
        <f>IFERROR(ROUND(W965/$AD965*$AH965,0),0)</f>
        <v/>
      </c>
      <c r="AP965">
        <f>IFERROR(ROUND(X965/$AD965*$AE965,0),0)</f>
        <v/>
      </c>
      <c r="AQ965">
        <f>IFERROR(ROUND(Y965/$AD965*$AH965,0),0)</f>
        <v/>
      </c>
      <c r="AR965">
        <f>IFERROR(ROUND(Z965/$AD965*$AH965,0),0)</f>
        <v/>
      </c>
      <c r="AS965">
        <f>IFERROR(ROUND(AA965/$AD965*$AH965,0),0)</f>
        <v/>
      </c>
      <c r="AT965">
        <f>IFERROR(IF((AE965+AF965+AG965)&gt;13,AB965,ROUND(AB965/AD965*AH965,0)),0)</f>
        <v/>
      </c>
      <c r="AU965">
        <f>IFERROR(INDEX(ADJ!$A$1:$BZ$1000,MATCH(PAYROLL!D965,ADJ!A$1:A$500,0),MATCH(PAYROLL!AU$2,ADJ!$2:$2,0)),0)</f>
        <v/>
      </c>
      <c r="AV965">
        <f>ROUND(SUM(AN965:AU965),0)</f>
        <v/>
      </c>
      <c r="AW965">
        <f>IFERROR(INDEX(TIMESHEET!$A$1:$AI$5000,MATCH(PAYROLL!D965,TIMESHEET!A$1:A$500,0),MATCH("T620",TIMESHEET!$2:$2,0)),0)</f>
        <v/>
      </c>
      <c r="AX965">
        <f>IFERROR(INDEX(TIMESHEET!$A$1:$AI$5000,MATCH(PAYROLL!D965,TIMESHEET!A$1:A$500,0),MATCH("T601",TIMESHEET!$2:$2,0)),0)</f>
        <v/>
      </c>
      <c r="AY965">
        <f>IFERROR(INDEX(TIMESHEET!$A$1:$AI$5000,MATCH(PAYROLL!D965,TIMESHEET!A$1:A$500,0),MATCH("T602",TIMESHEET!$2:$2,0)),0)</f>
        <v/>
      </c>
      <c r="AZ965">
        <f>IFERROR(INDEX(TIMESHEET!$A$1:$AI$5000,MATCH(PAYROLL!D965,TIMESHEET!A$1:A$500,0),MATCH("T603",TIMESHEET!$2:$2,0)),0)</f>
        <v/>
      </c>
      <c r="BA965">
        <f>IFERROR(INDEX(TIMESHEET!$A$1:$AI$5000,MATCH(PAYROLL!D965,TIMESHEET!A$1:A$500,0),MATCH("T611",TIMESHEET!$2:$2,0)),0)</f>
        <v/>
      </c>
      <c r="BB965">
        <f>IFERROR(INDEX(TIMESHEET!$A$1:$AI$5000,MATCH(PAYROLL!D965,TIMESHEET!A$1:A$500,0),MATCH("T612",TIMESHEET!$2:$2,0)),0)</f>
        <v/>
      </c>
      <c r="BC965">
        <f>IFERROR(INDEX(TIMESHEET!$A$1:$AI$5000,MATCH(PAYROLL!D965,TIMESHEET!A$1:A$500,0),MATCH("T613",TIMESHEET!$2:$2,0)),0)</f>
        <v/>
      </c>
      <c r="BD965">
        <f>IFERROR(INDEX(TIMESHEET!$A$1:$AI$5000,MATCH(PAYROLL!D965,TIMESHEET!A$1:A$500,0),MATCH("T500",TIMESHEET!$2:$2,0)),0)</f>
        <v/>
      </c>
      <c r="BE965">
        <f>IFERROR(IF(LEFT(INDEX(PIS!O$1:O$500,MATCH(D965,PIS!C$1:C$500)),1)="M",T965/AD965/8*(AW965+AX965*1.5+AY965*2+AZ965*3+BA965*2.1+BB965*2.7+BC965*3.9+BD965*0.3),T965/8*(AW965+AX965*1.5+AY965*2+AZ965*3+BA965*2.1+BB965*2.7+BC965*3.9+BD965*0.3)),0)</f>
        <v/>
      </c>
      <c r="BF965">
        <f>IFERROR(INDEX(ADJ!$A$1:$BZ$1000,MATCH(PAYROLL!$D965,ADJ!A$1:A$500,0),MATCH(PAYROLL!BF$2,ADJ!$2:$2,0)),0)</f>
        <v/>
      </c>
      <c r="BG965">
        <f>IFERROR(INDEX(ADJ!$A$1:$BZ$1000,MATCH(PAYROLL!D965,ADJ!A$1:A$500,0),MATCH(PAYROLL!BG$2,ADJ!$2:$2,0)),0)</f>
        <v/>
      </c>
      <c r="BH965">
        <f>IFERROR(INDEX(ADJ!$A$1:$BZ$1000,MATCH(PAYROLL!D965,ADJ!A$1:A$500,0),MATCH(PAYROLL!BH$2,ADJ!$2:$2,0)),0)</f>
        <v/>
      </c>
      <c r="BI965">
        <f>IFERROR(INDEX(ADJ!$A$1:$BZ$1000,MATCH(PAYROLL!D965,ADJ!A$1:A$500,0),MATCH(PAYROLL!BI$2,ADJ!$2:$2,0)),0)</f>
        <v/>
      </c>
      <c r="BJ965">
        <f>IFERROR(INDEX(ADJ!$A$1:$BZ$1000,MATCH(PAYROLL!D965,ADJ!A$1:A$500,0),MATCH(PAYROLL!BJ$2,ADJ!$2:$2,0)),0)</f>
        <v/>
      </c>
      <c r="BK965">
        <f>SUM(BF965:BJ965)</f>
        <v/>
      </c>
      <c r="BL965">
        <f>IFERROR(INDEX(ADJ!$A$1:$BZ$1000,MATCH(PAYROLL!D965,ADJ!A$1:A$500,0),MATCH(PAYROLL!BL$2,ADJ!$2:$2,0)),0)</f>
        <v/>
      </c>
      <c r="BM965">
        <f>IFERROR(INDEX(ADJ!$A$1:$BZ$1000,MATCH(PAYROLL!D965,ADJ!A$1:A$500,0),MATCH(PAYROLL!BM$2,ADJ!$2:$2,0)),0)</f>
        <v/>
      </c>
      <c r="BN965">
        <f>IFERROR(INDEX(ADJ!$A$1:$BZ$1000,MATCH(PAYROLL!D965,ADJ!A$1:A$500,0),MATCH(PAYROLL!BN$2,ADJ!$2:$2,0)),0)</f>
        <v/>
      </c>
      <c r="BO965">
        <f>IFERROR(INDEX(ADJ!$A$1:$BZ$1000,MATCH(PAYROLL!D965,ADJ!A$1:A$500,0),MATCH(PAYROLL!BO$2,ADJ!$2:$2,0)),0)</f>
        <v/>
      </c>
      <c r="BP965">
        <f>SUM(AM965,AV965,BE965,BK965,BL965:BO965)</f>
        <v/>
      </c>
      <c r="BQ965">
        <f>BO965</f>
        <v/>
      </c>
      <c r="BR965">
        <f>IFERROR(ROUND(IF(LEFT(INDEX(PIS!O$1:O$500,MATCH(D965,PIS!C$1:C$500)),1)="D",T965/8*(BD965*0.3),IF(LEFT(INDEX(PIS!O$1:O$500,MATCH(D965,PIS!C$1:C$500)),1)="H",T965*($BD965*0.3),T965/$AD965/8*($BD965*0.3))),0),0)</f>
        <v/>
      </c>
      <c r="BS965">
        <f>IF(AP965&lt;1,0,MIN(AP965,730000))</f>
        <v/>
      </c>
      <c r="BT965">
        <f>IFERROR(ROUND((BE965-SUM(AW965:BC965)*T965/AD965/8),0)-BR965,0)</f>
        <v/>
      </c>
      <c r="BU965">
        <f>AO965</f>
        <v/>
      </c>
      <c r="BV965">
        <f>SUM(BQ965:BU965)</f>
        <v/>
      </c>
      <c r="BW965">
        <f>BP965-BV965</f>
        <v/>
      </c>
      <c r="BX965">
        <f>IFERROR(IF(RIGHT(INDEX(PIS!O$1:O$500,MATCH(D965,PIS!C$1:C$500)),5)="Gross",MIN(U965+V965,VLOOKUP("R700",TSC!B:C,2,0)*VLOOKUP("R101",TSC!B:C,2,0))*VLOOKUP("R701",TSC!B:C,2,0)%,0),0)</f>
        <v/>
      </c>
      <c r="BY965">
        <f>IFERROR(IF(RIGHT(INDEX(PIS!O$1:O$500,MATCH(D965,PIS!C$1:C$500)),5)="Gross",MIN(U965+V965,VLOOKUP("R700",TSC!B:C,2,0)*VLOOKUP("R101",TSC!B:C,2,0))*VLOOKUP("T704",TSC!B:C,2,0)%,0),0)</f>
        <v/>
      </c>
      <c r="BZ965">
        <f>IFERROR(IF(RIGHT(INDEX(PIS!O$1:O$500,MATCH(D965,PIS!C$1:C$500)),5)="Gross",MIN(U965+V965,VLOOKUP("R700",TSC!B:C,2,0)*VLOOKUP("1",TSC!F:G,2,0))*VLOOKUP("T705",TSC!B:C,2,0)%,0),0)</f>
        <v/>
      </c>
      <c r="CA965">
        <f>IFERROR(INDEX(ADJ!$A$1:$BZ$1000,MATCH(PAYROLL!D965,ADJ!A$1:A$500,0),MATCH(PAYROLL!CA$2,ADJ!$2:$2,0)),0)</f>
        <v/>
      </c>
      <c r="CB965">
        <f>IFERROR(INDEX(ADJ!$A$1:$BZ$1000,MATCH(PAYROLL!D965,ADJ!A$1:A$500,0),MATCH(PAYROLL!CB$2,ADJ!$2:$2,0)),0)</f>
        <v/>
      </c>
      <c r="CC965">
        <f>SUM(BX965:CB965)</f>
        <v/>
      </c>
      <c r="CD965">
        <f>IFERROR(INDEX(PIS!$A$1:$BZ$1000,MATCH(PAYROLL!D965,PIS!C$1:C$500,0),MATCH(PAYROLL!CD$1,PIS!$1:$1,0)),0)</f>
        <v/>
      </c>
      <c r="CE965">
        <f>IFERROR(IF(OR(INDEX(PIS!P$1:P$500,MATCH(D965,PIS!C$1:C$500,0))="LT2",INDEX(PIS!P$1:P$500,MATCH(D965,PIS!C$1:C$500,0))="P10"),0,SUM(CC965,CD965*VLOOKUP("R601",TSC!B:C,2,0),VLOOKUP("R602",TSC!B:C,2,0))),0)</f>
        <v/>
      </c>
      <c r="CF965">
        <f>MAX(BW965-CE965,0)</f>
        <v/>
      </c>
      <c r="CG965">
        <f>IFERROR(IF(OR(RIGHT(INDEX(PIS!P$1:P$500,MATCH(D965,PIS!C$1:C$500)),5)="P10",RIGHT(INDEX(PIS!P$1:P$500,MATCH(D965,PIS!C$1:C$500)),5)="CK"),0,IF(CF965&lt;=5000000,CF965*5%,IF(CF965&lt;=10000000,CF965*10%-250000,IF(CF965&lt;=18000000,CF965*15%-750000,IF(CF965&lt;=32000000,CF965*20%-1650000,IF(CF965&lt;=52000000,CF965*25%-3250000,IF(CF965&lt;=80000000,BH965*30%-5850000,CF965*35%-9850000))))))),0)</f>
        <v/>
      </c>
      <c r="CH965">
        <f>IFERROR(IF(OR(INDEX(PIS!P$1:P$500,MATCH(D965,PIS!C$1:C$500))="LT",INDEX(PIS!P$1:P$500,MATCH(D965,PIS!C$1:C$500))="CK"),0,IF(CF965&lt;2000000,0,CF965*10%)),0)</f>
        <v/>
      </c>
      <c r="CI965">
        <f>IFERROR(INDEX(ADJ!$A$1:$BZ$1000,MATCH(PAYROLL!D965,ADJ!A$1:A$500,0),MATCH(PAYROLL!CI$2,ADJ!$2:$2,0)),0)</f>
        <v/>
      </c>
      <c r="CJ965">
        <f>IFERROR(INDEX(ADJ!$A$1:$BZ$1000,MATCH(PAYROLL!D965,ADJ!A$1:A$500,0),MATCH(PAYROLL!CJ$2,ADJ!$2:$2,0)),0)</f>
        <v/>
      </c>
      <c r="CK965">
        <f>IFERROR(INDEX(ADJ!$A$1:$BZ$1000,MATCH(PAYROLL!D965,ADJ!A$1:A$500,0),MATCH(PAYROLL!CK$2,ADJ!$2:$2,0)),0)</f>
        <v/>
      </c>
      <c r="CL965">
        <f>SUM(CG965:CK965)</f>
        <v/>
      </c>
      <c r="CM965">
        <f>ROUND(SUM(CH965:CK965),0)</f>
        <v/>
      </c>
      <c r="CN965">
        <f>IFERROR(INDEX(CSDA!D$1:D$500,MATCH($CN$2,CSDA!C$1:C$500,0))*INDEX(PIS!V$1:V$500,MATCH(D965,PIS!C$1:C$500))+INDEX(ADJ!$A$1:$BZ$1000,MATCH(PAYROLL!D965,ADJ!A$1:A$500,0),MATCH(PAYROLL!CN$2,ADJ!$2:$2,0)),0)</f>
        <v/>
      </c>
      <c r="CO965">
        <f>IFERROR(INDEX(ADJ!$A$1:$BZ$1000,MATCH(PAYROLL!D965,ADJ!A$1:A$500,0),MATCH(PAYROLL!CO$2,ADJ!$2:$2,0)),0)</f>
        <v/>
      </c>
      <c r="CP965">
        <f>IFERROR(INDEX(ADJ!$A$1:$BZ$1000,MATCH(PAYROLL!D965,ADJ!A$1:A$500,0),MATCH(PAYROLL!CP$2,ADJ!$2:$2,0)),0)</f>
        <v/>
      </c>
      <c r="CQ965">
        <f>BP965-CL965-CI965-CM965-CN965-CO965-CP965-CC965</f>
        <v/>
      </c>
      <c r="CR965">
        <f>IFERROR(IF(RIGHT(INDEX(PIS!O$1:O$500,MATCH(D965,PIS!C$1:C$500,0)),5)="Gross",MIN(U965+V965,VLOOKUP("R700",TSC!B:C,2,0)*VLOOKUP("R101",TSC!B:C,2,0))*(VLOOKUP("T711",TSC!B:C,2,0)+VLOOKUP("T712",TSC!B:C,2,0))%,MIN(T965+V965,VLOOKUP("R700",TSC!B:C,2,0)*VLOOKUP("R101",TSC!B:C,2,0))*(VLOOKUP("T711",TSC!B:C,2,0)+VLOOKUP("T712",TSC!B:C,2,0)+VLOOKUP("R701",TSC!B:C,2,0))%),0)</f>
        <v/>
      </c>
      <c r="CS965">
        <f>IFERROR(IF(RIGHT(INDEX(PIS!O$1:O$500,MATCH(D965,PIS!C$1:C$500,0)),5)="Gross",MIN(U965+V965,VLOOKUP("R700",TSC!B:C,2,0)*VLOOKUP("R101",TSC!B:C,2,0))*(VLOOKUP("T714",TSC!B:C,2,0))%,MIN(T965+V965,VLOOKUP("R700",TSC!B:C,2,0)*VLOOKUP("R101",TSC!B:C,2,0))*(VLOOKUP("T704",TSC!B:C,2,0)+VLOOKUP("T714",TSC!B:C,2,0))%),0)</f>
        <v/>
      </c>
      <c r="CT965">
        <f>IFERROR(IF(RIGHT(INDEX(PIS!O$1:O$500,MATCH(D965,PIS!C$1:C$500,0)),5)="Gross",MIN(U965+V965,VLOOKUP("R700",TSC!B:C,2,0)*VLOOKUP("R101",TSC!B:C,2,0))*VLOOKUP("T705",TSC!B:C,2,0)%,MIN(T965+V965,VLOOKUP("R700",TSC!B:C,2,0)*VLOOKUP("R101",TSC!B:C,2,0))*VLOOKUP("T705",TSC!B:C,2,0)%),0)</f>
        <v/>
      </c>
      <c r="CU965">
        <f>IFERROR(IF(RIGHT(INDEX(PIS!O$1:O$500,MATCH(D965,PIS!C$1:C$500,0)),5)="Gross",MIN(U965+V965,VLOOKUP("R700",TSC!B:C,2,0)*VLOOKUP("R101",TSC!B:C,2,0))*(VLOOKUP("T713",TSC!B:C,2,0))%,MIN(T965+V965,VLOOKUP("R700",TSC!B:C,2,0)*VLOOKUP("R101",TSC!B:C,2,0))*(VLOOKUP("T713",TSC!B:C,2,0))%),0)</f>
        <v/>
      </c>
      <c r="CV965">
        <f>IFERROR(INDEX(ADJ!$A$1:$BZ$1000,MATCH(PAYROLL!D965,ADJ!A$1:A$500,0),MATCH(PAYROLL!CV$2,ADJ!$2:$2,0)),0)</f>
        <v/>
      </c>
      <c r="CW965">
        <f>IFERROR(INDEX(ADJ!$A$1:$BZ$1000,MATCH(PAYROLL!D965,ADJ!A$1:A$500,0),MATCH(PAYROLL!CW$2,ADJ!$2:$2,0)),0)</f>
        <v/>
      </c>
      <c r="CX965">
        <f>SUM(CR965:CW965)</f>
        <v/>
      </c>
      <c r="CY965">
        <f>ROUND(IF(CR965&gt;0,T965+V965*VLOOKUP("R202",TSC!$B$1:$C$500,2,0),0),0)</f>
        <v/>
      </c>
      <c r="CZ965">
        <f>IFERROR(INDEX(CSDA!D$1:D$500,MATCH($CZ$2,CSDA!C$1:C$500,0)),0)</f>
        <v/>
      </c>
      <c r="DA965">
        <f>ROUND(T965*0.7%,0)</f>
        <v/>
      </c>
      <c r="DB965">
        <f>ROUND(T965/12,0)</f>
        <v/>
      </c>
      <c r="DC965">
        <f ref="DC965" t="array">IFERROR(INDEX(CSDA!D$1:D$500,MATCH("Trích giữ"&amp;PAYROLL!DC$2,CSDA!A$1:A$500&amp;CSDA!C$1:C$500,0)),0)</f>
        <v/>
      </c>
      <c r="DD965">
        <f ref="DD965" t="array">IFERROR(INDEX(CSDA!D$1:D$500,MATCH("Trích giữ"&amp;PAYROLL!DD$2,CSDA!A$1:A$500&amp;CSDA!C$1:C$500,0)),0)</f>
        <v/>
      </c>
      <c r="DE965">
        <f ref="DE965" t="array">IFERROR(INDEX(CSDA!D$1:D$500,MATCH("Trích giữ"&amp;PAYROLL!DE$2,CSDA!A$1:A$500&amp;CSDA!C$1:C$500,0)),0)</f>
        <v/>
      </c>
      <c r="DF965">
        <f>IFERROR(INDEX(CSDA!D$1:D$500,MATCH(PAYROLL!DF$2,CSDA!C$1:C$500,0)),0)</f>
        <v/>
      </c>
      <c r="DG965">
        <f ref="DG965" t="array">IFERROR(INDEX(CSDA!D$1:D$500,MATCH("Trích giữ"&amp;PAYROLL!DG$2,CSDA!A$1:A$500&amp;CSDA!C$1:C$500,0)),0)</f>
        <v/>
      </c>
      <c r="DH965">
        <f>ROUND(T965/26,0)</f>
        <v/>
      </c>
      <c r="DI965">
        <f ref="DI965" t="array">IFERROR(INDEX(CSDA!D$1:D$500,MATCH("Trích giữ"&amp;PAYROLL!DI$2,CSDA!A$1:A$500&amp;CSDA!C$1:C$500,0)),0)</f>
        <v/>
      </c>
      <c r="DJ965">
        <f>IF(U965=0,T965*21.5%-BL965,0)</f>
        <v/>
      </c>
      <c r="DK965">
        <f ref="DK965" t="array">IFERROR(INDEX(CSDA!D$1:D$500,MATCH("Trích giữ"&amp;PAYROLL!DK$2,CSDA!A$1:A$500&amp;CSDA!C$1:C$500,0)),0)</f>
        <v/>
      </c>
      <c r="DL965">
        <f>IFERROR(INDEX(CSDA!D$1:D$500,MATCH(PAYROLL!DL$2,CSDA!C$1:C$500,0))/12,0)</f>
        <v/>
      </c>
      <c r="DM965">
        <f>SUM(DB965:DL965)</f>
        <v/>
      </c>
      <c r="DN965">
        <f>IFERROR(INDEX(ADJ!$A$1:$BZ$1000,MATCH(PAYROLL!D965,ADJ!A$1:A$500,0),MATCH(PAYROLL!DN$2,ADJ!$2:$2,0)),0)</f>
        <v/>
      </c>
      <c r="DO965">
        <f>IFERROR(SUM(BP965,DM965:DN965,CX965:DA965)-DT965,0)</f>
        <v/>
      </c>
      <c r="DP965">
        <f ref="DP965" t="array">SUM(BW965*IFERROR(INDEX(CSDA!D$1:D$500,MATCH(BW$2,CSDA!C$1:C$500,0)),0)%,CX965*IFERROR(INDEX(CSDA!D$1:D$500,MATCH(CX$2,CSDA!C$1:C$500,0)),0)%,DA965*IFERROR(INDEX(CSDA!D$1:D$500,MATCH(DA$2,CSDA!C$1:C$500,0)),0)%,DB965*IFERROR(INDEX(CSDA!D$1:D$500,MATCH(DB$2,CSDA!C$1:C$500,0)),0)%,DF965*IFERROR(INDEX(CSDA!D$1:D$500,MATCH("Phí dịch vụ"&amp;PAYROLL!DF$2,CSDA!A$1:A$500&amp;CSDA!C$1:C$500,0)),0)%,DC965*IFERROR(INDEX(CSDA!D$1:D$500,MATCH("Phí dịch vụ"&amp;PAYROLL!DC$2,CSDA!A$1:A$500&amp;CSDA!C$1:C$500,0)),0)%,DH965*IFERROR(INDEX(CSDA!D$1:D$500,MATCH("Phí dịch vụ"&amp;PAYROLL!DH$2,CSDA!A$1:A$500&amp;CSDA!C$1:C$500,0)),0)%,DJ965*IFERROR(INDEX(CSDA!D$1:D$500,MATCH("Phí dịch vụ"&amp;PAYROLL!DJ$2,CSDA!A$1:A$500&amp;CSDA!C$1:C$500,0)),0)%,BN965*IFERROR(INDEX(CSDA!D$1:D$500,MATCH(BN$2,CSDA!C$1:C$500,0)),0)%)-BN965*7%</f>
        <v/>
      </c>
      <c r="DQ965">
        <f>IFERROR(INDEX(ADJ!$A$1:$BZ$1000,MATCH(PAYROLL!D965,ADJ!A$1:A$500,0),MATCH(PAYROLL!DQ$2,ADJ!$2:$2,0)),0)</f>
        <v/>
      </c>
      <c r="DR965">
        <f>IFERROR(INDEX(ADJ!$A$1:$BZ$1000,MATCH(PAYROLL!D965,ADJ!A$1:A$500,0),MATCH(PAYROLL!DR$2,ADJ!$2:$2,0)),0)</f>
        <v/>
      </c>
      <c r="DS965">
        <f>SUM(DP965:DR965)</f>
        <v/>
      </c>
      <c r="DT965">
        <f>EK965</f>
        <v/>
      </c>
      <c r="DU965">
        <f>SUM(DO965:DR965)</f>
        <v/>
      </c>
      <c r="DV965">
        <f>ROUND(DU965*0.1,0)</f>
        <v/>
      </c>
      <c r="DW965">
        <f>DU965+DV965</f>
        <v/>
      </c>
      <c r="DZ965">
        <f>IFERROR(INDEX(ADJ!$A$1:$BZ$1000,MATCH(PAYROLL!$D965,ADJ!A$1:A$500,0),MATCH(PAYROLL!DZ$2,ADJ!$2:$2,0)),0)</f>
        <v/>
      </c>
      <c r="EA965">
        <f>IFERROR(INDEX(ADJ!$A$1:$BZ$1000,MATCH(PAYROLL!$D965,ADJ!A$1:A$500,0),MATCH(PAYROLL!EA$2,ADJ!$2:$2,0)),0)</f>
        <v/>
      </c>
      <c r="EB965">
        <f>IFERROR(INDEX(ADJ!$A$1:$BZ$1000,MATCH(PAYROLL!$D965,ADJ!A$1:A$500,0),MATCH(PAYROLL!EB$2,ADJ!$2:$2,0)),0)</f>
        <v/>
      </c>
      <c r="EC965">
        <f>IFERROR(INDEX(ADJ!$A$1:$BZ$1000,MATCH(PAYROLL!$D965,ADJ!A$1:A$500,0),MATCH(PAYROLL!EC$2,ADJ!$2:$2,0)),0)</f>
        <v/>
      </c>
      <c r="ED965">
        <f>IFERROR(INDEX(ADJ!$A$1:$BZ$1000,MATCH(PAYROLL!$D965,ADJ!A$1:A$500,0),MATCH(PAYROLL!ED$2,ADJ!$2:$2,0)),0)</f>
        <v/>
      </c>
      <c r="EE965">
        <f>IFERROR(INDEX(ADJ!$A$1:$BZ$1000,MATCH(PAYROLL!$D965,ADJ!A$1:A$500,0),MATCH(PAYROLL!EE$2,ADJ!$2:$2,0)),0)</f>
        <v/>
      </c>
      <c r="EF965">
        <f>IFERROR(INDEX(ADJ!$A$1:$BZ$1000,MATCH(PAYROLL!$D965,ADJ!A$1:A$500,0),MATCH(PAYROLL!EF$2,ADJ!$2:$2,0)),0)</f>
        <v/>
      </c>
      <c r="EG965">
        <f>IFERROR(INDEX(ADJ!$A$1:$BZ$1000,MATCH(PAYROLL!$D965,ADJ!A$1:A$500,0),MATCH(PAYROLL!EG$2,ADJ!$2:$2,0)),0)</f>
        <v/>
      </c>
      <c r="EH965">
        <f>IFERROR(INDEX(ADJ!$A$1:$BZ$1000,MATCH(PAYROLL!$D965,ADJ!A$1:A$500,0),MATCH(PAYROLL!EH$2,ADJ!$2:$2,0)),0)</f>
        <v/>
      </c>
      <c r="EI965">
        <f>IFERROR(INDEX(ADJ!$A$1:$BZ$1000,MATCH(PAYROLL!D965,ADJ!A$1:A$500,0),MATCH(PAYROLL!EI$2,ADJ!$2:$2,0)),0)</f>
        <v/>
      </c>
      <c r="EJ965">
        <f>IFERROR(INDEX(ADJ!$A$1:$BZ$1000,MATCH(PAYROLL!$D965,ADJ!A$1:A$500,0),MATCH(PAYROLL!EJ$2,ADJ!$2:$2,0)),0)</f>
        <v/>
      </c>
      <c r="EK965">
        <f>SUM(DZ965:EJ965)</f>
        <v/>
      </c>
    </row>
    <row r="966">
      <c r="A966" t="n">
        <v>964</v>
      </c>
      <c r="B966" t="inlineStr">
        <is>
          <t>Nguyễn Văn Thắng</t>
        </is>
      </c>
      <c r="D966" t="inlineStr">
        <is>
          <t>152632-01</t>
        </is>
      </c>
      <c r="S966">
        <f>IFERROR(INDEX(PIS!$A$1:$BZ$1000,MATCH($D966,PIS!C$1:C$500,0),MATCH("Lương CB tháng trước",PIS!$1:$1,0)),0)</f>
        <v/>
      </c>
      <c r="T966">
        <f>IFERROR(INDEX(PIS!$A$1:$BZ$1000,MATCH($D966,PIS!C$1:C$500,0),MATCH("Lương CB hiện tại",PIS!$1:$1,0)),0)</f>
        <v/>
      </c>
      <c r="U966">
        <f>IFERROR(INDEX(PIS!$A$1:$BZ$1000,MATCH($D966,PIS!C$1:C$500,0),MATCH("Lương đóng BHBB",PIS!$1:$1,0)),0)</f>
        <v/>
      </c>
      <c r="V966">
        <f>IFERROR(INDEX(PIS!$A$1:$BZ$1000,MATCH($D966,PIS!C$1:C$500,0),MATCH(V$2,PIS!$2:$2,0)),0)</f>
        <v/>
      </c>
      <c r="W966">
        <f>IFERROR(INDEX(PIS!$A$1:$BZ$1000,MATCH($D966,PIS!C$1:C$500,0),MATCH(W$2,PIS!$2:$2,0)),0)</f>
        <v/>
      </c>
      <c r="X966">
        <f>IFERROR(INDEX(PIS!$A$1:$BZ$1000,MATCH($D966,PIS!C$1:C$500,0),MATCH(X$2,PIS!$2:$2,0)),0)</f>
        <v/>
      </c>
      <c r="Y966">
        <f>IFERROR(INDEX(PIS!$A$1:$BZ$1000,MATCH($D966,PIS!C$1:C$500,0),MATCH(Y$2,PIS!$2:$2,0)),0)</f>
        <v/>
      </c>
      <c r="Z966">
        <f>IFERROR(INDEX(PIS!$A$1:$BZ$1000,MATCH($D966,PIS!C$1:C$500,0),MATCH(Z$2,PIS!$2:$2,0)),0)</f>
        <v/>
      </c>
      <c r="AA966">
        <f>IFERROR(INDEX(PIS!$A$1:$BZ$1000,MATCH($D966,PIS!C$1:C$500,0),MATCH(AA$2,PIS!$2:$2,0)),0)</f>
        <v/>
      </c>
      <c r="AB966">
        <f>IFERROR(INDEX(PIS!$A$1:$BZ$1000,MATCH($D966,PIS!C$1:C$500,0),MATCH(AB$2,PIS!$2:$2,0)),0)</f>
        <v/>
      </c>
      <c r="AC966">
        <f>SUM(V966:AB966)</f>
        <v/>
      </c>
      <c r="AD966">
        <f>IFERROR(INDEX(TIMESHEET!$A$1:$AI$5000,MATCH($D966,TIMESHEET!A$1:A$500,0),MATCH("T100",TIMESHEET!$2:$2,0))-2,0)</f>
        <v/>
      </c>
      <c r="AE966">
        <f>IFERROR(INDEX(TIMESHEET!$A$1:$AI$5000,MATCH($D966,TIMESHEET!A$1:A$500,0),MATCH("T202",TIMESHEET!$2:$2,0)),0)</f>
        <v/>
      </c>
      <c r="AF966">
        <f>IFERROR(INDEX(TIMESHEET!$A$1:$AI$5000,MATCH($D966,TIMESHEET!A$1:A$500,0),MATCH("T302",TIMESHEET!$2:$2,0)),0)</f>
        <v/>
      </c>
      <c r="AG966">
        <f>IFERROR(INDEX(TIMESHEET!$A$1:$AI$5000,MATCH($D966,TIMESHEET!A$1:A$500,0),MATCH("T406",TIMESHEET!$2:$2,0)),0)</f>
        <v/>
      </c>
      <c r="AH966">
        <f>AE966+AG966</f>
        <v/>
      </c>
      <c r="AI966">
        <f>IFERROR(INDEX(TIMESHEET!$A$1:$AI$5000,MATCH($D966,TIMESHEET!A$1:A$500,0),MATCH("T701",TIMESHEET!$2:$2,0)),0)</f>
        <v/>
      </c>
      <c r="AJ966">
        <f>IFERROR(INDEX(TIMESHEET!$A$1:$AI$5000,MATCH($D966,TIMESHEET!B$1:B$500,0),MATCH("T320",TIMESHEET!$2:$2,0)),0)</f>
        <v/>
      </c>
      <c r="AK966">
        <f>IFERROR(IF(LEFT(INDEX(PIS!O$1:O$500,MATCH(D966,PIS!C$1:C$500)),1)="M",T966/AD966*SUM(AE966:AG966),T966*AD966),0)</f>
        <v/>
      </c>
      <c r="AL966">
        <f>IFERROR(INDEX(ADJ!$A$1:$BZ$1000,MATCH(PAYROLL!D966,ADJ!A$1:A$500,0),MATCH(PAYROLL!AL$2,ADJ!$2:$2,0)),0)</f>
        <v/>
      </c>
      <c r="AM966">
        <f>SUM(AK966:AL966)</f>
        <v/>
      </c>
      <c r="AN966">
        <f>IFERROR(ROUND(V966/$AD966*$AH966,0),0)</f>
        <v/>
      </c>
      <c r="AO966">
        <f>IFERROR(ROUND(W966/$AD966*$AH966,0),0)</f>
        <v/>
      </c>
      <c r="AP966">
        <f>IFERROR(ROUND(X966/$AD966*$AE966,0),0)</f>
        <v/>
      </c>
      <c r="AQ966">
        <f>IFERROR(ROUND(Y966/$AD966*$AH966,0),0)</f>
        <v/>
      </c>
      <c r="AR966">
        <f>IFERROR(ROUND(Z966/$AD966*$AH966,0),0)</f>
        <v/>
      </c>
      <c r="AS966">
        <f>IFERROR(ROUND(AA966/$AD966*$AH966,0),0)</f>
        <v/>
      </c>
      <c r="AT966">
        <f>IFERROR(IF((AE966+AF966+AG966)&gt;13,AB966,ROUND(AB966/AD966*AH966,0)),0)</f>
        <v/>
      </c>
      <c r="AU966">
        <f>IFERROR(INDEX(ADJ!$A$1:$BZ$1000,MATCH(PAYROLL!D966,ADJ!A$1:A$500,0),MATCH(PAYROLL!AU$2,ADJ!$2:$2,0)),0)</f>
        <v/>
      </c>
      <c r="AV966">
        <f>ROUND(SUM(AN966:AU966),0)</f>
        <v/>
      </c>
      <c r="AW966">
        <f>IFERROR(INDEX(TIMESHEET!$A$1:$AI$5000,MATCH(PAYROLL!D966,TIMESHEET!A$1:A$500,0),MATCH("T620",TIMESHEET!$2:$2,0)),0)</f>
        <v/>
      </c>
      <c r="AX966">
        <f>IFERROR(INDEX(TIMESHEET!$A$1:$AI$5000,MATCH(PAYROLL!D966,TIMESHEET!A$1:A$500,0),MATCH("T601",TIMESHEET!$2:$2,0)),0)</f>
        <v/>
      </c>
      <c r="AY966">
        <f>IFERROR(INDEX(TIMESHEET!$A$1:$AI$5000,MATCH(PAYROLL!D966,TIMESHEET!A$1:A$500,0),MATCH("T602",TIMESHEET!$2:$2,0)),0)</f>
        <v/>
      </c>
      <c r="AZ966">
        <f>IFERROR(INDEX(TIMESHEET!$A$1:$AI$5000,MATCH(PAYROLL!D966,TIMESHEET!A$1:A$500,0),MATCH("T603",TIMESHEET!$2:$2,0)),0)</f>
        <v/>
      </c>
      <c r="BA966">
        <f>IFERROR(INDEX(TIMESHEET!$A$1:$AI$5000,MATCH(PAYROLL!D966,TIMESHEET!A$1:A$500,0),MATCH("T611",TIMESHEET!$2:$2,0)),0)</f>
        <v/>
      </c>
      <c r="BB966">
        <f>IFERROR(INDEX(TIMESHEET!$A$1:$AI$5000,MATCH(PAYROLL!D966,TIMESHEET!A$1:A$500,0),MATCH("T612",TIMESHEET!$2:$2,0)),0)</f>
        <v/>
      </c>
      <c r="BC966">
        <f>IFERROR(INDEX(TIMESHEET!$A$1:$AI$5000,MATCH(PAYROLL!D966,TIMESHEET!A$1:A$500,0),MATCH("T613",TIMESHEET!$2:$2,0)),0)</f>
        <v/>
      </c>
      <c r="BD966">
        <f>IFERROR(INDEX(TIMESHEET!$A$1:$AI$5000,MATCH(PAYROLL!D966,TIMESHEET!A$1:A$500,0),MATCH("T500",TIMESHEET!$2:$2,0)),0)</f>
        <v/>
      </c>
      <c r="BE966">
        <f>IFERROR(IF(LEFT(INDEX(PIS!O$1:O$500,MATCH(D966,PIS!C$1:C$500)),1)="M",T966/AD966/8*(AW966+AX966*1.5+AY966*2+AZ966*3+BA966*2.1+BB966*2.7+BC966*3.9+BD966*0.3),T966/8*(AW966+AX966*1.5+AY966*2+AZ966*3+BA966*2.1+BB966*2.7+BC966*3.9+BD966*0.3)),0)</f>
        <v/>
      </c>
      <c r="BF966">
        <f>IFERROR(INDEX(ADJ!$A$1:$BZ$1000,MATCH(PAYROLL!$D966,ADJ!A$1:A$500,0),MATCH(PAYROLL!BF$2,ADJ!$2:$2,0)),0)</f>
        <v/>
      </c>
      <c r="BG966">
        <f>IFERROR(INDEX(ADJ!$A$1:$BZ$1000,MATCH(PAYROLL!D966,ADJ!A$1:A$500,0),MATCH(PAYROLL!BG$2,ADJ!$2:$2,0)),0)</f>
        <v/>
      </c>
      <c r="BH966">
        <f>IFERROR(INDEX(ADJ!$A$1:$BZ$1000,MATCH(PAYROLL!D966,ADJ!A$1:A$500,0),MATCH(PAYROLL!BH$2,ADJ!$2:$2,0)),0)</f>
        <v/>
      </c>
      <c r="BI966">
        <f>IFERROR(INDEX(ADJ!$A$1:$BZ$1000,MATCH(PAYROLL!D966,ADJ!A$1:A$500,0),MATCH(PAYROLL!BI$2,ADJ!$2:$2,0)),0)</f>
        <v/>
      </c>
      <c r="BJ966">
        <f>IFERROR(INDEX(ADJ!$A$1:$BZ$1000,MATCH(PAYROLL!D966,ADJ!A$1:A$500,0),MATCH(PAYROLL!BJ$2,ADJ!$2:$2,0)),0)</f>
        <v/>
      </c>
      <c r="BK966">
        <f>SUM(BF966:BJ966)</f>
        <v/>
      </c>
      <c r="BL966">
        <f>IFERROR(INDEX(ADJ!$A$1:$BZ$1000,MATCH(PAYROLL!D966,ADJ!A$1:A$500,0),MATCH(PAYROLL!BL$2,ADJ!$2:$2,0)),0)</f>
        <v/>
      </c>
      <c r="BM966">
        <f>IFERROR(INDEX(ADJ!$A$1:$BZ$1000,MATCH(PAYROLL!D966,ADJ!A$1:A$500,0),MATCH(PAYROLL!BM$2,ADJ!$2:$2,0)),0)</f>
        <v/>
      </c>
      <c r="BN966">
        <f>IFERROR(INDEX(ADJ!$A$1:$BZ$1000,MATCH(PAYROLL!D966,ADJ!A$1:A$500,0),MATCH(PAYROLL!BN$2,ADJ!$2:$2,0)),0)</f>
        <v/>
      </c>
      <c r="BO966">
        <f>IFERROR(INDEX(ADJ!$A$1:$BZ$1000,MATCH(PAYROLL!D966,ADJ!A$1:A$500,0),MATCH(PAYROLL!BO$2,ADJ!$2:$2,0)),0)</f>
        <v/>
      </c>
      <c r="BP966">
        <f>SUM(AM966,AV966,BE966,BK966,BL966:BO966)</f>
        <v/>
      </c>
      <c r="BQ966">
        <f>BO966</f>
        <v/>
      </c>
      <c r="BR966">
        <f>IFERROR(ROUND(IF(LEFT(INDEX(PIS!O$1:O$500,MATCH(D966,PIS!C$1:C$500)),1)="D",T966/8*(BD966*0.3),IF(LEFT(INDEX(PIS!O$1:O$500,MATCH(D966,PIS!C$1:C$500)),1)="H",T966*($BD966*0.3),T966/$AD966/8*($BD966*0.3))),0),0)</f>
        <v/>
      </c>
      <c r="BS966">
        <f>IF(AP966&lt;1,0,MIN(AP966,730000))</f>
        <v/>
      </c>
      <c r="BT966">
        <f>IFERROR(ROUND((BE966-SUM(AW966:BC966)*T966/AD966/8),0)-BR966,0)</f>
        <v/>
      </c>
      <c r="BU966">
        <f>AO966</f>
        <v/>
      </c>
      <c r="BV966">
        <f>SUM(BQ966:BU966)</f>
        <v/>
      </c>
      <c r="BW966">
        <f>BP966-BV966</f>
        <v/>
      </c>
      <c r="BX966">
        <f>IFERROR(IF(RIGHT(INDEX(PIS!O$1:O$500,MATCH(D966,PIS!C$1:C$500)),5)="Gross",MIN(U966+V966,VLOOKUP("R700",TSC!B:C,2,0)*VLOOKUP("R101",TSC!B:C,2,0))*VLOOKUP("R701",TSC!B:C,2,0)%,0),0)</f>
        <v/>
      </c>
      <c r="BY966">
        <f>IFERROR(IF(RIGHT(INDEX(PIS!O$1:O$500,MATCH(D966,PIS!C$1:C$500)),5)="Gross",MIN(U966+V966,VLOOKUP("R700",TSC!B:C,2,0)*VLOOKUP("R101",TSC!B:C,2,0))*VLOOKUP("T704",TSC!B:C,2,0)%,0),0)</f>
        <v/>
      </c>
      <c r="BZ966">
        <f>IFERROR(IF(RIGHT(INDEX(PIS!O$1:O$500,MATCH(D966,PIS!C$1:C$500)),5)="Gross",MIN(U966+V966,VLOOKUP("R700",TSC!B:C,2,0)*VLOOKUP("1",TSC!F:G,2,0))*VLOOKUP("T705",TSC!B:C,2,0)%,0),0)</f>
        <v/>
      </c>
      <c r="CA966">
        <f>IFERROR(INDEX(ADJ!$A$1:$BZ$1000,MATCH(PAYROLL!D966,ADJ!A$1:A$500,0),MATCH(PAYROLL!CA$2,ADJ!$2:$2,0)),0)</f>
        <v/>
      </c>
      <c r="CB966">
        <f>IFERROR(INDEX(ADJ!$A$1:$BZ$1000,MATCH(PAYROLL!D966,ADJ!A$1:A$500,0),MATCH(PAYROLL!CB$2,ADJ!$2:$2,0)),0)</f>
        <v/>
      </c>
      <c r="CC966">
        <f>SUM(BX966:CB966)</f>
        <v/>
      </c>
      <c r="CD966">
        <f>IFERROR(INDEX(PIS!$A$1:$BZ$1000,MATCH(PAYROLL!D966,PIS!C$1:C$500,0),MATCH(PAYROLL!CD$1,PIS!$1:$1,0)),0)</f>
        <v/>
      </c>
      <c r="CE966">
        <f>IFERROR(IF(OR(INDEX(PIS!P$1:P$500,MATCH(D966,PIS!C$1:C$500,0))="LT2",INDEX(PIS!P$1:P$500,MATCH(D966,PIS!C$1:C$500,0))="P10"),0,SUM(CC966,CD966*VLOOKUP("R601",TSC!B:C,2,0),VLOOKUP("R602",TSC!B:C,2,0))),0)</f>
        <v/>
      </c>
      <c r="CF966">
        <f>MAX(BW966-CE966,0)</f>
        <v/>
      </c>
      <c r="CG966">
        <f>IFERROR(IF(OR(RIGHT(INDEX(PIS!P$1:P$500,MATCH(D966,PIS!C$1:C$500)),5)="P10",RIGHT(INDEX(PIS!P$1:P$500,MATCH(D966,PIS!C$1:C$500)),5)="CK"),0,IF(CF966&lt;=5000000,CF966*5%,IF(CF966&lt;=10000000,CF966*10%-250000,IF(CF966&lt;=18000000,CF966*15%-750000,IF(CF966&lt;=32000000,CF966*20%-1650000,IF(CF966&lt;=52000000,CF966*25%-3250000,IF(CF966&lt;=80000000,BH966*30%-5850000,CF966*35%-9850000))))))),0)</f>
        <v/>
      </c>
      <c r="CH966">
        <f>IFERROR(IF(OR(INDEX(PIS!P$1:P$500,MATCH(D966,PIS!C$1:C$500))="LT",INDEX(PIS!P$1:P$500,MATCH(D966,PIS!C$1:C$500))="CK"),0,IF(CF966&lt;2000000,0,CF966*10%)),0)</f>
        <v/>
      </c>
      <c r="CI966">
        <f>IFERROR(INDEX(ADJ!$A$1:$BZ$1000,MATCH(PAYROLL!D966,ADJ!A$1:A$500,0),MATCH(PAYROLL!CI$2,ADJ!$2:$2,0)),0)</f>
        <v/>
      </c>
      <c r="CJ966">
        <f>IFERROR(INDEX(ADJ!$A$1:$BZ$1000,MATCH(PAYROLL!D966,ADJ!A$1:A$500,0),MATCH(PAYROLL!CJ$2,ADJ!$2:$2,0)),0)</f>
        <v/>
      </c>
      <c r="CK966">
        <f>IFERROR(INDEX(ADJ!$A$1:$BZ$1000,MATCH(PAYROLL!D966,ADJ!A$1:A$500,0),MATCH(PAYROLL!CK$2,ADJ!$2:$2,0)),0)</f>
        <v/>
      </c>
      <c r="CL966">
        <f>SUM(CG966:CK966)</f>
        <v/>
      </c>
      <c r="CM966">
        <f>ROUND(SUM(CH966:CK966),0)</f>
        <v/>
      </c>
      <c r="CN966">
        <f>IFERROR(INDEX(CSDA!D$1:D$500,MATCH($CN$2,CSDA!C$1:C$500,0))*INDEX(PIS!V$1:V$500,MATCH(D966,PIS!C$1:C$500))+INDEX(ADJ!$A$1:$BZ$1000,MATCH(PAYROLL!D966,ADJ!A$1:A$500,0),MATCH(PAYROLL!CN$2,ADJ!$2:$2,0)),0)</f>
        <v/>
      </c>
      <c r="CO966">
        <f>IFERROR(INDEX(ADJ!$A$1:$BZ$1000,MATCH(PAYROLL!D966,ADJ!A$1:A$500,0),MATCH(PAYROLL!CO$2,ADJ!$2:$2,0)),0)</f>
        <v/>
      </c>
      <c r="CP966">
        <f>IFERROR(INDEX(ADJ!$A$1:$BZ$1000,MATCH(PAYROLL!D966,ADJ!A$1:A$500,0),MATCH(PAYROLL!CP$2,ADJ!$2:$2,0)),0)</f>
        <v/>
      </c>
      <c r="CQ966">
        <f>BP966-CL966-CI966-CM966-CN966-CO966-CP966-CC966</f>
        <v/>
      </c>
      <c r="CR966">
        <f>IFERROR(IF(RIGHT(INDEX(PIS!O$1:O$500,MATCH(D966,PIS!C$1:C$500,0)),5)="Gross",MIN(U966+V966,VLOOKUP("R700",TSC!B:C,2,0)*VLOOKUP("R101",TSC!B:C,2,0))*(VLOOKUP("T711",TSC!B:C,2,0)+VLOOKUP("T712",TSC!B:C,2,0))%,MIN(T966+V966,VLOOKUP("R700",TSC!B:C,2,0)*VLOOKUP("R101",TSC!B:C,2,0))*(VLOOKUP("T711",TSC!B:C,2,0)+VLOOKUP("T712",TSC!B:C,2,0)+VLOOKUP("R701",TSC!B:C,2,0))%),0)</f>
        <v/>
      </c>
      <c r="CS966">
        <f>IFERROR(IF(RIGHT(INDEX(PIS!O$1:O$500,MATCH(D966,PIS!C$1:C$500,0)),5)="Gross",MIN(U966+V966,VLOOKUP("R700",TSC!B:C,2,0)*VLOOKUP("R101",TSC!B:C,2,0))*(VLOOKUP("T714",TSC!B:C,2,0))%,MIN(T966+V966,VLOOKUP("R700",TSC!B:C,2,0)*VLOOKUP("R101",TSC!B:C,2,0))*(VLOOKUP("T704",TSC!B:C,2,0)+VLOOKUP("T714",TSC!B:C,2,0))%),0)</f>
        <v/>
      </c>
      <c r="CT966">
        <f>IFERROR(IF(RIGHT(INDEX(PIS!O$1:O$500,MATCH(D966,PIS!C$1:C$500,0)),5)="Gross",MIN(U966+V966,VLOOKUP("R700",TSC!B:C,2,0)*VLOOKUP("R101",TSC!B:C,2,0))*VLOOKUP("T705",TSC!B:C,2,0)%,MIN(T966+V966,VLOOKUP("R700",TSC!B:C,2,0)*VLOOKUP("R101",TSC!B:C,2,0))*VLOOKUP("T705",TSC!B:C,2,0)%),0)</f>
        <v/>
      </c>
      <c r="CU966">
        <f>IFERROR(IF(RIGHT(INDEX(PIS!O$1:O$500,MATCH(D966,PIS!C$1:C$500,0)),5)="Gross",MIN(U966+V966,VLOOKUP("R700",TSC!B:C,2,0)*VLOOKUP("R101",TSC!B:C,2,0))*(VLOOKUP("T713",TSC!B:C,2,0))%,MIN(T966+V966,VLOOKUP("R700",TSC!B:C,2,0)*VLOOKUP("R101",TSC!B:C,2,0))*(VLOOKUP("T713",TSC!B:C,2,0))%),0)</f>
        <v/>
      </c>
      <c r="CV966">
        <f>IFERROR(INDEX(ADJ!$A$1:$BZ$1000,MATCH(PAYROLL!D966,ADJ!A$1:A$500,0),MATCH(PAYROLL!CV$2,ADJ!$2:$2,0)),0)</f>
        <v/>
      </c>
      <c r="CW966">
        <f>IFERROR(INDEX(ADJ!$A$1:$BZ$1000,MATCH(PAYROLL!D966,ADJ!A$1:A$500,0),MATCH(PAYROLL!CW$2,ADJ!$2:$2,0)),0)</f>
        <v/>
      </c>
      <c r="CX966">
        <f>SUM(CR966:CW966)</f>
        <v/>
      </c>
      <c r="CY966">
        <f>ROUND(IF(CR966&gt;0,T966+V966*VLOOKUP("R202",TSC!$B$1:$C$500,2,0),0),0)</f>
        <v/>
      </c>
      <c r="CZ966">
        <f>IFERROR(INDEX(CSDA!D$1:D$500,MATCH($CZ$2,CSDA!C$1:C$500,0)),0)</f>
        <v/>
      </c>
      <c r="DA966">
        <f>ROUND(T966*0.7%,0)</f>
        <v/>
      </c>
      <c r="DB966">
        <f>ROUND(T966/12,0)</f>
        <v/>
      </c>
      <c r="DC966">
        <f ref="DC966" t="array">IFERROR(INDEX(CSDA!D$1:D$500,MATCH("Trích giữ"&amp;PAYROLL!DC$2,CSDA!A$1:A$500&amp;CSDA!C$1:C$500,0)),0)</f>
        <v/>
      </c>
      <c r="DD966">
        <f ref="DD966" t="array">IFERROR(INDEX(CSDA!D$1:D$500,MATCH("Trích giữ"&amp;PAYROLL!DD$2,CSDA!A$1:A$500&amp;CSDA!C$1:C$500,0)),0)</f>
        <v/>
      </c>
      <c r="DE966">
        <f ref="DE966" t="array">IFERROR(INDEX(CSDA!D$1:D$500,MATCH("Trích giữ"&amp;PAYROLL!DE$2,CSDA!A$1:A$500&amp;CSDA!C$1:C$500,0)),0)</f>
        <v/>
      </c>
      <c r="DF966">
        <f>IFERROR(INDEX(CSDA!D$1:D$500,MATCH(PAYROLL!DF$2,CSDA!C$1:C$500,0)),0)</f>
        <v/>
      </c>
      <c r="DG966">
        <f ref="DG966" t="array">IFERROR(INDEX(CSDA!D$1:D$500,MATCH("Trích giữ"&amp;PAYROLL!DG$2,CSDA!A$1:A$500&amp;CSDA!C$1:C$500,0)),0)</f>
        <v/>
      </c>
      <c r="DH966">
        <f>ROUND(T966/26,0)</f>
        <v/>
      </c>
      <c r="DI966">
        <f ref="DI966" t="array">IFERROR(INDEX(CSDA!D$1:D$500,MATCH("Trích giữ"&amp;PAYROLL!DI$2,CSDA!A$1:A$500&amp;CSDA!C$1:C$500,0)),0)</f>
        <v/>
      </c>
      <c r="DJ966">
        <f>IF(U966=0,T966*21.5%-BL966,0)</f>
        <v/>
      </c>
      <c r="DK966">
        <f ref="DK966" t="array">IFERROR(INDEX(CSDA!D$1:D$500,MATCH("Trích giữ"&amp;PAYROLL!DK$2,CSDA!A$1:A$500&amp;CSDA!C$1:C$500,0)),0)</f>
        <v/>
      </c>
      <c r="DL966">
        <f>IFERROR(INDEX(CSDA!D$1:D$500,MATCH(PAYROLL!DL$2,CSDA!C$1:C$500,0))/12,0)</f>
        <v/>
      </c>
      <c r="DM966">
        <f>SUM(DB966:DL966)</f>
        <v/>
      </c>
      <c r="DN966">
        <f>IFERROR(INDEX(ADJ!$A$1:$BZ$1000,MATCH(PAYROLL!D966,ADJ!A$1:A$500,0),MATCH(PAYROLL!DN$2,ADJ!$2:$2,0)),0)</f>
        <v/>
      </c>
      <c r="DO966">
        <f>IFERROR(SUM(BP966,DM966:DN966,CX966:DA966)-DT966,0)</f>
        <v/>
      </c>
      <c r="DP966">
        <f ref="DP966" t="array">SUM(BW966*IFERROR(INDEX(CSDA!D$1:D$500,MATCH(BW$2,CSDA!C$1:C$500,0)),0)%,CX966*IFERROR(INDEX(CSDA!D$1:D$500,MATCH(CX$2,CSDA!C$1:C$500,0)),0)%,DA966*IFERROR(INDEX(CSDA!D$1:D$500,MATCH(DA$2,CSDA!C$1:C$500,0)),0)%,DB966*IFERROR(INDEX(CSDA!D$1:D$500,MATCH(DB$2,CSDA!C$1:C$500,0)),0)%,DF966*IFERROR(INDEX(CSDA!D$1:D$500,MATCH("Phí dịch vụ"&amp;PAYROLL!DF$2,CSDA!A$1:A$500&amp;CSDA!C$1:C$500,0)),0)%,DC966*IFERROR(INDEX(CSDA!D$1:D$500,MATCH("Phí dịch vụ"&amp;PAYROLL!DC$2,CSDA!A$1:A$500&amp;CSDA!C$1:C$500,0)),0)%,DH966*IFERROR(INDEX(CSDA!D$1:D$500,MATCH("Phí dịch vụ"&amp;PAYROLL!DH$2,CSDA!A$1:A$500&amp;CSDA!C$1:C$500,0)),0)%,DJ966*IFERROR(INDEX(CSDA!D$1:D$500,MATCH("Phí dịch vụ"&amp;PAYROLL!DJ$2,CSDA!A$1:A$500&amp;CSDA!C$1:C$500,0)),0)%,BN966*IFERROR(INDEX(CSDA!D$1:D$500,MATCH(BN$2,CSDA!C$1:C$500,0)),0)%)-BN966*7%</f>
        <v/>
      </c>
      <c r="DQ966">
        <f>IFERROR(INDEX(ADJ!$A$1:$BZ$1000,MATCH(PAYROLL!D966,ADJ!A$1:A$500,0),MATCH(PAYROLL!DQ$2,ADJ!$2:$2,0)),0)</f>
        <v/>
      </c>
      <c r="DR966">
        <f>IFERROR(INDEX(ADJ!$A$1:$BZ$1000,MATCH(PAYROLL!D966,ADJ!A$1:A$500,0),MATCH(PAYROLL!DR$2,ADJ!$2:$2,0)),0)</f>
        <v/>
      </c>
      <c r="DS966">
        <f>SUM(DP966:DR966)</f>
        <v/>
      </c>
      <c r="DT966">
        <f>EK966</f>
        <v/>
      </c>
      <c r="DU966">
        <f>SUM(DO966:DR966)</f>
        <v/>
      </c>
      <c r="DV966">
        <f>ROUND(DU966*0.1,0)</f>
        <v/>
      </c>
      <c r="DW966">
        <f>DU966+DV966</f>
        <v/>
      </c>
      <c r="DZ966">
        <f>IFERROR(INDEX(ADJ!$A$1:$BZ$1000,MATCH(PAYROLL!$D966,ADJ!A$1:A$500,0),MATCH(PAYROLL!DZ$2,ADJ!$2:$2,0)),0)</f>
        <v/>
      </c>
      <c r="EA966">
        <f>IFERROR(INDEX(ADJ!$A$1:$BZ$1000,MATCH(PAYROLL!$D966,ADJ!A$1:A$500,0),MATCH(PAYROLL!EA$2,ADJ!$2:$2,0)),0)</f>
        <v/>
      </c>
      <c r="EB966">
        <f>IFERROR(INDEX(ADJ!$A$1:$BZ$1000,MATCH(PAYROLL!$D966,ADJ!A$1:A$500,0),MATCH(PAYROLL!EB$2,ADJ!$2:$2,0)),0)</f>
        <v/>
      </c>
      <c r="EC966">
        <f>IFERROR(INDEX(ADJ!$A$1:$BZ$1000,MATCH(PAYROLL!$D966,ADJ!A$1:A$500,0),MATCH(PAYROLL!EC$2,ADJ!$2:$2,0)),0)</f>
        <v/>
      </c>
      <c r="ED966">
        <f>IFERROR(INDEX(ADJ!$A$1:$BZ$1000,MATCH(PAYROLL!$D966,ADJ!A$1:A$500,0),MATCH(PAYROLL!ED$2,ADJ!$2:$2,0)),0)</f>
        <v/>
      </c>
      <c r="EE966">
        <f>IFERROR(INDEX(ADJ!$A$1:$BZ$1000,MATCH(PAYROLL!$D966,ADJ!A$1:A$500,0),MATCH(PAYROLL!EE$2,ADJ!$2:$2,0)),0)</f>
        <v/>
      </c>
      <c r="EF966">
        <f>IFERROR(INDEX(ADJ!$A$1:$BZ$1000,MATCH(PAYROLL!$D966,ADJ!A$1:A$500,0),MATCH(PAYROLL!EF$2,ADJ!$2:$2,0)),0)</f>
        <v/>
      </c>
      <c r="EG966">
        <f>IFERROR(INDEX(ADJ!$A$1:$BZ$1000,MATCH(PAYROLL!$D966,ADJ!A$1:A$500,0),MATCH(PAYROLL!EG$2,ADJ!$2:$2,0)),0)</f>
        <v/>
      </c>
      <c r="EH966">
        <f>IFERROR(INDEX(ADJ!$A$1:$BZ$1000,MATCH(PAYROLL!$D966,ADJ!A$1:A$500,0),MATCH(PAYROLL!EH$2,ADJ!$2:$2,0)),0)</f>
        <v/>
      </c>
      <c r="EI966">
        <f>IFERROR(INDEX(ADJ!$A$1:$BZ$1000,MATCH(PAYROLL!D966,ADJ!A$1:A$500,0),MATCH(PAYROLL!EI$2,ADJ!$2:$2,0)),0)</f>
        <v/>
      </c>
      <c r="EJ966">
        <f>IFERROR(INDEX(ADJ!$A$1:$BZ$1000,MATCH(PAYROLL!$D966,ADJ!A$1:A$500,0),MATCH(PAYROLL!EJ$2,ADJ!$2:$2,0)),0)</f>
        <v/>
      </c>
      <c r="EK966">
        <f>SUM(DZ966:EJ966)</f>
        <v/>
      </c>
    </row>
    <row r="967">
      <c r="A967" t="n">
        <v>965</v>
      </c>
      <c r="B967" t="inlineStr">
        <is>
          <t>Bùi Thị Huệ</t>
        </is>
      </c>
      <c r="D967" t="inlineStr">
        <is>
          <t>152633-01</t>
        </is>
      </c>
      <c r="S967">
        <f>IFERROR(INDEX(PIS!$A$1:$BZ$1000,MATCH($D967,PIS!C$1:C$500,0),MATCH("Lương CB tháng trước",PIS!$1:$1,0)),0)</f>
        <v/>
      </c>
      <c r="T967">
        <f>IFERROR(INDEX(PIS!$A$1:$BZ$1000,MATCH($D967,PIS!C$1:C$500,0),MATCH("Lương CB hiện tại",PIS!$1:$1,0)),0)</f>
        <v/>
      </c>
      <c r="U967">
        <f>IFERROR(INDEX(PIS!$A$1:$BZ$1000,MATCH($D967,PIS!C$1:C$500,0),MATCH("Lương đóng BHBB",PIS!$1:$1,0)),0)</f>
        <v/>
      </c>
      <c r="V967">
        <f>IFERROR(INDEX(PIS!$A$1:$BZ$1000,MATCH($D967,PIS!C$1:C$500,0),MATCH(V$2,PIS!$2:$2,0)),0)</f>
        <v/>
      </c>
      <c r="W967">
        <f>IFERROR(INDEX(PIS!$A$1:$BZ$1000,MATCH($D967,PIS!C$1:C$500,0),MATCH(W$2,PIS!$2:$2,0)),0)</f>
        <v/>
      </c>
      <c r="X967">
        <f>IFERROR(INDEX(PIS!$A$1:$BZ$1000,MATCH($D967,PIS!C$1:C$500,0),MATCH(X$2,PIS!$2:$2,0)),0)</f>
        <v/>
      </c>
      <c r="Y967">
        <f>IFERROR(INDEX(PIS!$A$1:$BZ$1000,MATCH($D967,PIS!C$1:C$500,0),MATCH(Y$2,PIS!$2:$2,0)),0)</f>
        <v/>
      </c>
      <c r="Z967">
        <f>IFERROR(INDEX(PIS!$A$1:$BZ$1000,MATCH($D967,PIS!C$1:C$500,0),MATCH(Z$2,PIS!$2:$2,0)),0)</f>
        <v/>
      </c>
      <c r="AA967">
        <f>IFERROR(INDEX(PIS!$A$1:$BZ$1000,MATCH($D967,PIS!C$1:C$500,0),MATCH(AA$2,PIS!$2:$2,0)),0)</f>
        <v/>
      </c>
      <c r="AB967">
        <f>IFERROR(INDEX(PIS!$A$1:$BZ$1000,MATCH($D967,PIS!C$1:C$500,0),MATCH(AB$2,PIS!$2:$2,0)),0)</f>
        <v/>
      </c>
      <c r="AC967">
        <f>SUM(V967:AB967)</f>
        <v/>
      </c>
      <c r="AD967">
        <f>IFERROR(INDEX(TIMESHEET!$A$1:$AI$5000,MATCH($D967,TIMESHEET!A$1:A$500,0),MATCH("T100",TIMESHEET!$2:$2,0))-2,0)</f>
        <v/>
      </c>
      <c r="AE967">
        <f>IFERROR(INDEX(TIMESHEET!$A$1:$AI$5000,MATCH($D967,TIMESHEET!A$1:A$500,0),MATCH("T202",TIMESHEET!$2:$2,0)),0)</f>
        <v/>
      </c>
      <c r="AF967">
        <f>IFERROR(INDEX(TIMESHEET!$A$1:$AI$5000,MATCH($D967,TIMESHEET!A$1:A$500,0),MATCH("T302",TIMESHEET!$2:$2,0)),0)</f>
        <v/>
      </c>
      <c r="AG967">
        <f>IFERROR(INDEX(TIMESHEET!$A$1:$AI$5000,MATCH($D967,TIMESHEET!A$1:A$500,0),MATCH("T406",TIMESHEET!$2:$2,0)),0)</f>
        <v/>
      </c>
      <c r="AH967">
        <f>AE967+AG967</f>
        <v/>
      </c>
      <c r="AI967">
        <f>IFERROR(INDEX(TIMESHEET!$A$1:$AI$5000,MATCH($D967,TIMESHEET!A$1:A$500,0),MATCH("T701",TIMESHEET!$2:$2,0)),0)</f>
        <v/>
      </c>
      <c r="AJ967">
        <f>IFERROR(INDEX(TIMESHEET!$A$1:$AI$5000,MATCH($D967,TIMESHEET!B$1:B$500,0),MATCH("T320",TIMESHEET!$2:$2,0)),0)</f>
        <v/>
      </c>
      <c r="AK967">
        <f>IFERROR(IF(LEFT(INDEX(PIS!O$1:O$500,MATCH(D967,PIS!C$1:C$500)),1)="M",T967/AD967*SUM(AE967:AG967),T967*AD967),0)</f>
        <v/>
      </c>
      <c r="AL967">
        <f>IFERROR(INDEX(ADJ!$A$1:$BZ$1000,MATCH(PAYROLL!D967,ADJ!A$1:A$500,0),MATCH(PAYROLL!AL$2,ADJ!$2:$2,0)),0)</f>
        <v/>
      </c>
      <c r="AM967">
        <f>SUM(AK967:AL967)</f>
        <v/>
      </c>
      <c r="AN967">
        <f>IFERROR(ROUND(V967/$AD967*$AH967,0),0)</f>
        <v/>
      </c>
      <c r="AO967">
        <f>IFERROR(ROUND(W967/$AD967*$AH967,0),0)</f>
        <v/>
      </c>
      <c r="AP967">
        <f>IFERROR(ROUND(X967/$AD967*$AE967,0),0)</f>
        <v/>
      </c>
      <c r="AQ967">
        <f>IFERROR(ROUND(Y967/$AD967*$AH967,0),0)</f>
        <v/>
      </c>
      <c r="AR967">
        <f>IFERROR(ROUND(Z967/$AD967*$AH967,0),0)</f>
        <v/>
      </c>
      <c r="AS967">
        <f>IFERROR(ROUND(AA967/$AD967*$AH967,0),0)</f>
        <v/>
      </c>
      <c r="AT967">
        <f>IFERROR(IF((AE967+AF967+AG967)&gt;13,AB967,ROUND(AB967/AD967*AH967,0)),0)</f>
        <v/>
      </c>
      <c r="AU967">
        <f>IFERROR(INDEX(ADJ!$A$1:$BZ$1000,MATCH(PAYROLL!D967,ADJ!A$1:A$500,0),MATCH(PAYROLL!AU$2,ADJ!$2:$2,0)),0)</f>
        <v/>
      </c>
      <c r="AV967">
        <f>ROUND(SUM(AN967:AU967),0)</f>
        <v/>
      </c>
      <c r="AW967">
        <f>IFERROR(INDEX(TIMESHEET!$A$1:$AI$5000,MATCH(PAYROLL!D967,TIMESHEET!A$1:A$500,0),MATCH("T620",TIMESHEET!$2:$2,0)),0)</f>
        <v/>
      </c>
      <c r="AX967">
        <f>IFERROR(INDEX(TIMESHEET!$A$1:$AI$5000,MATCH(PAYROLL!D967,TIMESHEET!A$1:A$500,0),MATCH("T601",TIMESHEET!$2:$2,0)),0)</f>
        <v/>
      </c>
      <c r="AY967">
        <f>IFERROR(INDEX(TIMESHEET!$A$1:$AI$5000,MATCH(PAYROLL!D967,TIMESHEET!A$1:A$500,0),MATCH("T602",TIMESHEET!$2:$2,0)),0)</f>
        <v/>
      </c>
      <c r="AZ967">
        <f>IFERROR(INDEX(TIMESHEET!$A$1:$AI$5000,MATCH(PAYROLL!D967,TIMESHEET!A$1:A$500,0),MATCH("T603",TIMESHEET!$2:$2,0)),0)</f>
        <v/>
      </c>
      <c r="BA967">
        <f>IFERROR(INDEX(TIMESHEET!$A$1:$AI$5000,MATCH(PAYROLL!D967,TIMESHEET!A$1:A$500,0),MATCH("T611",TIMESHEET!$2:$2,0)),0)</f>
        <v/>
      </c>
      <c r="BB967">
        <f>IFERROR(INDEX(TIMESHEET!$A$1:$AI$5000,MATCH(PAYROLL!D967,TIMESHEET!A$1:A$500,0),MATCH("T612",TIMESHEET!$2:$2,0)),0)</f>
        <v/>
      </c>
      <c r="BC967">
        <f>IFERROR(INDEX(TIMESHEET!$A$1:$AI$5000,MATCH(PAYROLL!D967,TIMESHEET!A$1:A$500,0),MATCH("T613",TIMESHEET!$2:$2,0)),0)</f>
        <v/>
      </c>
      <c r="BD967">
        <f>IFERROR(INDEX(TIMESHEET!$A$1:$AI$5000,MATCH(PAYROLL!D967,TIMESHEET!A$1:A$500,0),MATCH("T500",TIMESHEET!$2:$2,0)),0)</f>
        <v/>
      </c>
      <c r="BE967">
        <f>IFERROR(IF(LEFT(INDEX(PIS!O$1:O$500,MATCH(D967,PIS!C$1:C$500)),1)="M",T967/AD967/8*(AW967+AX967*1.5+AY967*2+AZ967*3+BA967*2.1+BB967*2.7+BC967*3.9+BD967*0.3),T967/8*(AW967+AX967*1.5+AY967*2+AZ967*3+BA967*2.1+BB967*2.7+BC967*3.9+BD967*0.3)),0)</f>
        <v/>
      </c>
      <c r="BF967">
        <f>IFERROR(INDEX(ADJ!$A$1:$BZ$1000,MATCH(PAYROLL!$D967,ADJ!A$1:A$500,0),MATCH(PAYROLL!BF$2,ADJ!$2:$2,0)),0)</f>
        <v/>
      </c>
      <c r="BG967">
        <f>IFERROR(INDEX(ADJ!$A$1:$BZ$1000,MATCH(PAYROLL!D967,ADJ!A$1:A$500,0),MATCH(PAYROLL!BG$2,ADJ!$2:$2,0)),0)</f>
        <v/>
      </c>
      <c r="BH967">
        <f>IFERROR(INDEX(ADJ!$A$1:$BZ$1000,MATCH(PAYROLL!D967,ADJ!A$1:A$500,0),MATCH(PAYROLL!BH$2,ADJ!$2:$2,0)),0)</f>
        <v/>
      </c>
      <c r="BI967">
        <f>IFERROR(INDEX(ADJ!$A$1:$BZ$1000,MATCH(PAYROLL!D967,ADJ!A$1:A$500,0),MATCH(PAYROLL!BI$2,ADJ!$2:$2,0)),0)</f>
        <v/>
      </c>
      <c r="BJ967">
        <f>IFERROR(INDEX(ADJ!$A$1:$BZ$1000,MATCH(PAYROLL!D967,ADJ!A$1:A$500,0),MATCH(PAYROLL!BJ$2,ADJ!$2:$2,0)),0)</f>
        <v/>
      </c>
      <c r="BK967">
        <f>SUM(BF967:BJ967)</f>
        <v/>
      </c>
      <c r="BL967">
        <f>IFERROR(INDEX(ADJ!$A$1:$BZ$1000,MATCH(PAYROLL!D967,ADJ!A$1:A$500,0),MATCH(PAYROLL!BL$2,ADJ!$2:$2,0)),0)</f>
        <v/>
      </c>
      <c r="BM967">
        <f>IFERROR(INDEX(ADJ!$A$1:$BZ$1000,MATCH(PAYROLL!D967,ADJ!A$1:A$500,0),MATCH(PAYROLL!BM$2,ADJ!$2:$2,0)),0)</f>
        <v/>
      </c>
      <c r="BN967">
        <f>IFERROR(INDEX(ADJ!$A$1:$BZ$1000,MATCH(PAYROLL!D967,ADJ!A$1:A$500,0),MATCH(PAYROLL!BN$2,ADJ!$2:$2,0)),0)</f>
        <v/>
      </c>
      <c r="BO967">
        <f>IFERROR(INDEX(ADJ!$A$1:$BZ$1000,MATCH(PAYROLL!D967,ADJ!A$1:A$500,0),MATCH(PAYROLL!BO$2,ADJ!$2:$2,0)),0)</f>
        <v/>
      </c>
      <c r="BP967">
        <f>SUM(AM967,AV967,BE967,BK967,BL967:BO967)</f>
        <v/>
      </c>
      <c r="BQ967">
        <f>BO967</f>
        <v/>
      </c>
      <c r="BR967">
        <f>IFERROR(ROUND(IF(LEFT(INDEX(PIS!O$1:O$500,MATCH(D967,PIS!C$1:C$500)),1)="D",T967/8*(BD967*0.3),IF(LEFT(INDEX(PIS!O$1:O$500,MATCH(D967,PIS!C$1:C$500)),1)="H",T967*($BD967*0.3),T967/$AD967/8*($BD967*0.3))),0),0)</f>
        <v/>
      </c>
      <c r="BS967">
        <f>IF(AP967&lt;1,0,MIN(AP967,730000))</f>
        <v/>
      </c>
      <c r="BT967">
        <f>IFERROR(ROUND((BE967-SUM(AW967:BC967)*T967/AD967/8),0)-BR967,0)</f>
        <v/>
      </c>
      <c r="BU967">
        <f>AO967</f>
        <v/>
      </c>
      <c r="BV967">
        <f>SUM(BQ967:BU967)</f>
        <v/>
      </c>
      <c r="BW967">
        <f>BP967-BV967</f>
        <v/>
      </c>
      <c r="BX967">
        <f>IFERROR(IF(RIGHT(INDEX(PIS!O$1:O$500,MATCH(D967,PIS!C$1:C$500)),5)="Gross",MIN(U967+V967,VLOOKUP("R700",TSC!B:C,2,0)*VLOOKUP("R101",TSC!B:C,2,0))*VLOOKUP("R701",TSC!B:C,2,0)%,0),0)</f>
        <v/>
      </c>
      <c r="BY967">
        <f>IFERROR(IF(RIGHT(INDEX(PIS!O$1:O$500,MATCH(D967,PIS!C$1:C$500)),5)="Gross",MIN(U967+V967,VLOOKUP("R700",TSC!B:C,2,0)*VLOOKUP("R101",TSC!B:C,2,0))*VLOOKUP("T704",TSC!B:C,2,0)%,0),0)</f>
        <v/>
      </c>
      <c r="BZ967">
        <f>IFERROR(IF(RIGHT(INDEX(PIS!O$1:O$500,MATCH(D967,PIS!C$1:C$500)),5)="Gross",MIN(U967+V967,VLOOKUP("R700",TSC!B:C,2,0)*VLOOKUP("1",TSC!F:G,2,0))*VLOOKUP("T705",TSC!B:C,2,0)%,0),0)</f>
        <v/>
      </c>
      <c r="CA967">
        <f>IFERROR(INDEX(ADJ!$A$1:$BZ$1000,MATCH(PAYROLL!D967,ADJ!A$1:A$500,0),MATCH(PAYROLL!CA$2,ADJ!$2:$2,0)),0)</f>
        <v/>
      </c>
      <c r="CB967">
        <f>IFERROR(INDEX(ADJ!$A$1:$BZ$1000,MATCH(PAYROLL!D967,ADJ!A$1:A$500,0),MATCH(PAYROLL!CB$2,ADJ!$2:$2,0)),0)</f>
        <v/>
      </c>
      <c r="CC967">
        <f>SUM(BX967:CB967)</f>
        <v/>
      </c>
      <c r="CD967">
        <f>IFERROR(INDEX(PIS!$A$1:$BZ$1000,MATCH(PAYROLL!D967,PIS!C$1:C$500,0),MATCH(PAYROLL!CD$1,PIS!$1:$1,0)),0)</f>
        <v/>
      </c>
      <c r="CE967">
        <f>IFERROR(IF(OR(INDEX(PIS!P$1:P$500,MATCH(D967,PIS!C$1:C$500,0))="LT2",INDEX(PIS!P$1:P$500,MATCH(D967,PIS!C$1:C$500,0))="P10"),0,SUM(CC967,CD967*VLOOKUP("R601",TSC!B:C,2,0),VLOOKUP("R602",TSC!B:C,2,0))),0)</f>
        <v/>
      </c>
      <c r="CF967">
        <f>MAX(BW967-CE967,0)</f>
        <v/>
      </c>
      <c r="CG967">
        <f>IFERROR(IF(OR(RIGHT(INDEX(PIS!P$1:P$500,MATCH(D967,PIS!C$1:C$500)),5)="P10",RIGHT(INDEX(PIS!P$1:P$500,MATCH(D967,PIS!C$1:C$500)),5)="CK"),0,IF(CF967&lt;=5000000,CF967*5%,IF(CF967&lt;=10000000,CF967*10%-250000,IF(CF967&lt;=18000000,CF967*15%-750000,IF(CF967&lt;=32000000,CF967*20%-1650000,IF(CF967&lt;=52000000,CF967*25%-3250000,IF(CF967&lt;=80000000,BH967*30%-5850000,CF967*35%-9850000))))))),0)</f>
        <v/>
      </c>
      <c r="CH967">
        <f>IFERROR(IF(OR(INDEX(PIS!P$1:P$500,MATCH(D967,PIS!C$1:C$500))="LT",INDEX(PIS!P$1:P$500,MATCH(D967,PIS!C$1:C$500))="CK"),0,IF(CF967&lt;2000000,0,CF967*10%)),0)</f>
        <v/>
      </c>
      <c r="CI967">
        <f>IFERROR(INDEX(ADJ!$A$1:$BZ$1000,MATCH(PAYROLL!D967,ADJ!A$1:A$500,0),MATCH(PAYROLL!CI$2,ADJ!$2:$2,0)),0)</f>
        <v/>
      </c>
      <c r="CJ967">
        <f>IFERROR(INDEX(ADJ!$A$1:$BZ$1000,MATCH(PAYROLL!D967,ADJ!A$1:A$500,0),MATCH(PAYROLL!CJ$2,ADJ!$2:$2,0)),0)</f>
        <v/>
      </c>
      <c r="CK967">
        <f>IFERROR(INDEX(ADJ!$A$1:$BZ$1000,MATCH(PAYROLL!D967,ADJ!A$1:A$500,0),MATCH(PAYROLL!CK$2,ADJ!$2:$2,0)),0)</f>
        <v/>
      </c>
      <c r="CL967">
        <f>SUM(CG967:CK967)</f>
        <v/>
      </c>
      <c r="CM967">
        <f>ROUND(SUM(CH967:CK967),0)</f>
        <v/>
      </c>
      <c r="CN967">
        <f>IFERROR(INDEX(CSDA!D$1:D$500,MATCH($CN$2,CSDA!C$1:C$500,0))*INDEX(PIS!V$1:V$500,MATCH(D967,PIS!C$1:C$500))+INDEX(ADJ!$A$1:$BZ$1000,MATCH(PAYROLL!D967,ADJ!A$1:A$500,0),MATCH(PAYROLL!CN$2,ADJ!$2:$2,0)),0)</f>
        <v/>
      </c>
      <c r="CO967">
        <f>IFERROR(INDEX(ADJ!$A$1:$BZ$1000,MATCH(PAYROLL!D967,ADJ!A$1:A$500,0),MATCH(PAYROLL!CO$2,ADJ!$2:$2,0)),0)</f>
        <v/>
      </c>
      <c r="CP967">
        <f>IFERROR(INDEX(ADJ!$A$1:$BZ$1000,MATCH(PAYROLL!D967,ADJ!A$1:A$500,0),MATCH(PAYROLL!CP$2,ADJ!$2:$2,0)),0)</f>
        <v/>
      </c>
      <c r="CQ967">
        <f>BP967-CL967-CI967-CM967-CN967-CO967-CP967-CC967</f>
        <v/>
      </c>
      <c r="CR967">
        <f>IFERROR(IF(RIGHT(INDEX(PIS!O$1:O$500,MATCH(D967,PIS!C$1:C$500,0)),5)="Gross",MIN(U967+V967,VLOOKUP("R700",TSC!B:C,2,0)*VLOOKUP("R101",TSC!B:C,2,0))*(VLOOKUP("T711",TSC!B:C,2,0)+VLOOKUP("T712",TSC!B:C,2,0))%,MIN(T967+V967,VLOOKUP("R700",TSC!B:C,2,0)*VLOOKUP("R101",TSC!B:C,2,0))*(VLOOKUP("T711",TSC!B:C,2,0)+VLOOKUP("T712",TSC!B:C,2,0)+VLOOKUP("R701",TSC!B:C,2,0))%),0)</f>
        <v/>
      </c>
      <c r="CS967">
        <f>IFERROR(IF(RIGHT(INDEX(PIS!O$1:O$500,MATCH(D967,PIS!C$1:C$500,0)),5)="Gross",MIN(U967+V967,VLOOKUP("R700",TSC!B:C,2,0)*VLOOKUP("R101",TSC!B:C,2,0))*(VLOOKUP("T714",TSC!B:C,2,0))%,MIN(T967+V967,VLOOKUP("R700",TSC!B:C,2,0)*VLOOKUP("R101",TSC!B:C,2,0))*(VLOOKUP("T704",TSC!B:C,2,0)+VLOOKUP("T714",TSC!B:C,2,0))%),0)</f>
        <v/>
      </c>
      <c r="CT967">
        <f>IFERROR(IF(RIGHT(INDEX(PIS!O$1:O$500,MATCH(D967,PIS!C$1:C$500,0)),5)="Gross",MIN(U967+V967,VLOOKUP("R700",TSC!B:C,2,0)*VLOOKUP("R101",TSC!B:C,2,0))*VLOOKUP("T705",TSC!B:C,2,0)%,MIN(T967+V967,VLOOKUP("R700",TSC!B:C,2,0)*VLOOKUP("R101",TSC!B:C,2,0))*VLOOKUP("T705",TSC!B:C,2,0)%),0)</f>
        <v/>
      </c>
      <c r="CU967">
        <f>IFERROR(IF(RIGHT(INDEX(PIS!O$1:O$500,MATCH(D967,PIS!C$1:C$500,0)),5)="Gross",MIN(U967+V967,VLOOKUP("R700",TSC!B:C,2,0)*VLOOKUP("R101",TSC!B:C,2,0))*(VLOOKUP("T713",TSC!B:C,2,0))%,MIN(T967+V967,VLOOKUP("R700",TSC!B:C,2,0)*VLOOKUP("R101",TSC!B:C,2,0))*(VLOOKUP("T713",TSC!B:C,2,0))%),0)</f>
        <v/>
      </c>
      <c r="CV967">
        <f>IFERROR(INDEX(ADJ!$A$1:$BZ$1000,MATCH(PAYROLL!D967,ADJ!A$1:A$500,0),MATCH(PAYROLL!CV$2,ADJ!$2:$2,0)),0)</f>
        <v/>
      </c>
      <c r="CW967">
        <f>IFERROR(INDEX(ADJ!$A$1:$BZ$1000,MATCH(PAYROLL!D967,ADJ!A$1:A$500,0),MATCH(PAYROLL!CW$2,ADJ!$2:$2,0)),0)</f>
        <v/>
      </c>
      <c r="CX967">
        <f>SUM(CR967:CW967)</f>
        <v/>
      </c>
      <c r="CY967">
        <f>ROUND(IF(CR967&gt;0,T967+V967*VLOOKUP("R202",TSC!$B$1:$C$500,2,0),0),0)</f>
        <v/>
      </c>
      <c r="CZ967">
        <f>IFERROR(INDEX(CSDA!D$1:D$500,MATCH($CZ$2,CSDA!C$1:C$500,0)),0)</f>
        <v/>
      </c>
      <c r="DA967">
        <f>ROUND(T967*0.7%,0)</f>
        <v/>
      </c>
      <c r="DB967">
        <f>ROUND(T967/12,0)</f>
        <v/>
      </c>
      <c r="DC967">
        <f ref="DC967" t="array">IFERROR(INDEX(CSDA!D$1:D$500,MATCH("Trích giữ"&amp;PAYROLL!DC$2,CSDA!A$1:A$500&amp;CSDA!C$1:C$500,0)),0)</f>
        <v/>
      </c>
      <c r="DD967">
        <f ref="DD967" t="array">IFERROR(INDEX(CSDA!D$1:D$500,MATCH("Trích giữ"&amp;PAYROLL!DD$2,CSDA!A$1:A$500&amp;CSDA!C$1:C$500,0)),0)</f>
        <v/>
      </c>
      <c r="DE967">
        <f ref="DE967" t="array">IFERROR(INDEX(CSDA!D$1:D$500,MATCH("Trích giữ"&amp;PAYROLL!DE$2,CSDA!A$1:A$500&amp;CSDA!C$1:C$500,0)),0)</f>
        <v/>
      </c>
      <c r="DF967">
        <f>IFERROR(INDEX(CSDA!D$1:D$500,MATCH(PAYROLL!DF$2,CSDA!C$1:C$500,0)),0)</f>
        <v/>
      </c>
      <c r="DG967">
        <f ref="DG967" t="array">IFERROR(INDEX(CSDA!D$1:D$500,MATCH("Trích giữ"&amp;PAYROLL!DG$2,CSDA!A$1:A$500&amp;CSDA!C$1:C$500,0)),0)</f>
        <v/>
      </c>
      <c r="DH967">
        <f>ROUND(T967/26,0)</f>
        <v/>
      </c>
      <c r="DI967">
        <f ref="DI967" t="array">IFERROR(INDEX(CSDA!D$1:D$500,MATCH("Trích giữ"&amp;PAYROLL!DI$2,CSDA!A$1:A$500&amp;CSDA!C$1:C$500,0)),0)</f>
        <v/>
      </c>
      <c r="DJ967">
        <f>IF(U967=0,T967*21.5%-BL967,0)</f>
        <v/>
      </c>
      <c r="DK967">
        <f ref="DK967" t="array">IFERROR(INDEX(CSDA!D$1:D$500,MATCH("Trích giữ"&amp;PAYROLL!DK$2,CSDA!A$1:A$500&amp;CSDA!C$1:C$500,0)),0)</f>
        <v/>
      </c>
      <c r="DL967">
        <f>IFERROR(INDEX(CSDA!D$1:D$500,MATCH(PAYROLL!DL$2,CSDA!C$1:C$500,0))/12,0)</f>
        <v/>
      </c>
      <c r="DM967">
        <f>SUM(DB967:DL967)</f>
        <v/>
      </c>
      <c r="DN967">
        <f>IFERROR(INDEX(ADJ!$A$1:$BZ$1000,MATCH(PAYROLL!D967,ADJ!A$1:A$500,0),MATCH(PAYROLL!DN$2,ADJ!$2:$2,0)),0)</f>
        <v/>
      </c>
      <c r="DO967">
        <f>IFERROR(SUM(BP967,DM967:DN967,CX967:DA967)-DT967,0)</f>
        <v/>
      </c>
      <c r="DP967">
        <f ref="DP967" t="array">SUM(BW967*IFERROR(INDEX(CSDA!D$1:D$500,MATCH(BW$2,CSDA!C$1:C$500,0)),0)%,CX967*IFERROR(INDEX(CSDA!D$1:D$500,MATCH(CX$2,CSDA!C$1:C$500,0)),0)%,DA967*IFERROR(INDEX(CSDA!D$1:D$500,MATCH(DA$2,CSDA!C$1:C$500,0)),0)%,DB967*IFERROR(INDEX(CSDA!D$1:D$500,MATCH(DB$2,CSDA!C$1:C$500,0)),0)%,DF967*IFERROR(INDEX(CSDA!D$1:D$500,MATCH("Phí dịch vụ"&amp;PAYROLL!DF$2,CSDA!A$1:A$500&amp;CSDA!C$1:C$500,0)),0)%,DC967*IFERROR(INDEX(CSDA!D$1:D$500,MATCH("Phí dịch vụ"&amp;PAYROLL!DC$2,CSDA!A$1:A$500&amp;CSDA!C$1:C$500,0)),0)%,DH967*IFERROR(INDEX(CSDA!D$1:D$500,MATCH("Phí dịch vụ"&amp;PAYROLL!DH$2,CSDA!A$1:A$500&amp;CSDA!C$1:C$500,0)),0)%,DJ967*IFERROR(INDEX(CSDA!D$1:D$500,MATCH("Phí dịch vụ"&amp;PAYROLL!DJ$2,CSDA!A$1:A$500&amp;CSDA!C$1:C$500,0)),0)%,BN967*IFERROR(INDEX(CSDA!D$1:D$500,MATCH(BN$2,CSDA!C$1:C$500,0)),0)%)-BN967*7%</f>
        <v/>
      </c>
      <c r="DQ967">
        <f>IFERROR(INDEX(ADJ!$A$1:$BZ$1000,MATCH(PAYROLL!D967,ADJ!A$1:A$500,0),MATCH(PAYROLL!DQ$2,ADJ!$2:$2,0)),0)</f>
        <v/>
      </c>
      <c r="DR967">
        <f>IFERROR(INDEX(ADJ!$A$1:$BZ$1000,MATCH(PAYROLL!D967,ADJ!A$1:A$500,0),MATCH(PAYROLL!DR$2,ADJ!$2:$2,0)),0)</f>
        <v/>
      </c>
      <c r="DS967">
        <f>SUM(DP967:DR967)</f>
        <v/>
      </c>
      <c r="DT967">
        <f>EK967</f>
        <v/>
      </c>
      <c r="DU967">
        <f>SUM(DO967:DR967)</f>
        <v/>
      </c>
      <c r="DV967">
        <f>ROUND(DU967*0.1,0)</f>
        <v/>
      </c>
      <c r="DW967">
        <f>DU967+DV967</f>
        <v/>
      </c>
      <c r="DZ967">
        <f>IFERROR(INDEX(ADJ!$A$1:$BZ$1000,MATCH(PAYROLL!$D967,ADJ!A$1:A$500,0),MATCH(PAYROLL!DZ$2,ADJ!$2:$2,0)),0)</f>
        <v/>
      </c>
      <c r="EA967">
        <f>IFERROR(INDEX(ADJ!$A$1:$BZ$1000,MATCH(PAYROLL!$D967,ADJ!A$1:A$500,0),MATCH(PAYROLL!EA$2,ADJ!$2:$2,0)),0)</f>
        <v/>
      </c>
      <c r="EB967">
        <f>IFERROR(INDEX(ADJ!$A$1:$BZ$1000,MATCH(PAYROLL!$D967,ADJ!A$1:A$500,0),MATCH(PAYROLL!EB$2,ADJ!$2:$2,0)),0)</f>
        <v/>
      </c>
      <c r="EC967">
        <f>IFERROR(INDEX(ADJ!$A$1:$BZ$1000,MATCH(PAYROLL!$D967,ADJ!A$1:A$500,0),MATCH(PAYROLL!EC$2,ADJ!$2:$2,0)),0)</f>
        <v/>
      </c>
      <c r="ED967">
        <f>IFERROR(INDEX(ADJ!$A$1:$BZ$1000,MATCH(PAYROLL!$D967,ADJ!A$1:A$500,0),MATCH(PAYROLL!ED$2,ADJ!$2:$2,0)),0)</f>
        <v/>
      </c>
      <c r="EE967">
        <f>IFERROR(INDEX(ADJ!$A$1:$BZ$1000,MATCH(PAYROLL!$D967,ADJ!A$1:A$500,0),MATCH(PAYROLL!EE$2,ADJ!$2:$2,0)),0)</f>
        <v/>
      </c>
      <c r="EF967">
        <f>IFERROR(INDEX(ADJ!$A$1:$BZ$1000,MATCH(PAYROLL!$D967,ADJ!A$1:A$500,0),MATCH(PAYROLL!EF$2,ADJ!$2:$2,0)),0)</f>
        <v/>
      </c>
      <c r="EG967">
        <f>IFERROR(INDEX(ADJ!$A$1:$BZ$1000,MATCH(PAYROLL!$D967,ADJ!A$1:A$500,0),MATCH(PAYROLL!EG$2,ADJ!$2:$2,0)),0)</f>
        <v/>
      </c>
      <c r="EH967">
        <f>IFERROR(INDEX(ADJ!$A$1:$BZ$1000,MATCH(PAYROLL!$D967,ADJ!A$1:A$500,0),MATCH(PAYROLL!EH$2,ADJ!$2:$2,0)),0)</f>
        <v/>
      </c>
      <c r="EI967">
        <f>IFERROR(INDEX(ADJ!$A$1:$BZ$1000,MATCH(PAYROLL!D967,ADJ!A$1:A$500,0),MATCH(PAYROLL!EI$2,ADJ!$2:$2,0)),0)</f>
        <v/>
      </c>
      <c r="EJ967">
        <f>IFERROR(INDEX(ADJ!$A$1:$BZ$1000,MATCH(PAYROLL!$D967,ADJ!A$1:A$500,0),MATCH(PAYROLL!EJ$2,ADJ!$2:$2,0)),0)</f>
        <v/>
      </c>
      <c r="EK967">
        <f>SUM(DZ967:EJ967)</f>
        <v/>
      </c>
    </row>
    <row r="968">
      <c r="A968" t="n">
        <v>966</v>
      </c>
      <c r="B968" t="inlineStr">
        <is>
          <t>Đặng Văn Phán</t>
        </is>
      </c>
      <c r="D968" t="inlineStr">
        <is>
          <t>143678-03</t>
        </is>
      </c>
      <c r="S968">
        <f>IFERROR(INDEX(PIS!$A$1:$BZ$1000,MATCH($D968,PIS!C$1:C$500,0),MATCH("Lương CB tháng trước",PIS!$1:$1,0)),0)</f>
        <v/>
      </c>
      <c r="T968">
        <f>IFERROR(INDEX(PIS!$A$1:$BZ$1000,MATCH($D968,PIS!C$1:C$500,0),MATCH("Lương CB hiện tại",PIS!$1:$1,0)),0)</f>
        <v/>
      </c>
      <c r="U968">
        <f>IFERROR(INDEX(PIS!$A$1:$BZ$1000,MATCH($D968,PIS!C$1:C$500,0),MATCH("Lương đóng BHBB",PIS!$1:$1,0)),0)</f>
        <v/>
      </c>
      <c r="V968">
        <f>IFERROR(INDEX(PIS!$A$1:$BZ$1000,MATCH($D968,PIS!C$1:C$500,0),MATCH(V$2,PIS!$2:$2,0)),0)</f>
        <v/>
      </c>
      <c r="W968">
        <f>IFERROR(INDEX(PIS!$A$1:$BZ$1000,MATCH($D968,PIS!C$1:C$500,0),MATCH(W$2,PIS!$2:$2,0)),0)</f>
        <v/>
      </c>
      <c r="X968">
        <f>IFERROR(INDEX(PIS!$A$1:$BZ$1000,MATCH($D968,PIS!C$1:C$500,0),MATCH(X$2,PIS!$2:$2,0)),0)</f>
        <v/>
      </c>
      <c r="Y968">
        <f>IFERROR(INDEX(PIS!$A$1:$BZ$1000,MATCH($D968,PIS!C$1:C$500,0),MATCH(Y$2,PIS!$2:$2,0)),0)</f>
        <v/>
      </c>
      <c r="Z968">
        <f>IFERROR(INDEX(PIS!$A$1:$BZ$1000,MATCH($D968,PIS!C$1:C$500,0),MATCH(Z$2,PIS!$2:$2,0)),0)</f>
        <v/>
      </c>
      <c r="AA968">
        <f>IFERROR(INDEX(PIS!$A$1:$BZ$1000,MATCH($D968,PIS!C$1:C$500,0),MATCH(AA$2,PIS!$2:$2,0)),0)</f>
        <v/>
      </c>
      <c r="AB968">
        <f>IFERROR(INDEX(PIS!$A$1:$BZ$1000,MATCH($D968,PIS!C$1:C$500,0),MATCH(AB$2,PIS!$2:$2,0)),0)</f>
        <v/>
      </c>
      <c r="AC968">
        <f>SUM(V968:AB968)</f>
        <v/>
      </c>
      <c r="AD968">
        <f>IFERROR(INDEX(TIMESHEET!$A$1:$AI$5000,MATCH($D968,TIMESHEET!A$1:A$500,0),MATCH("T100",TIMESHEET!$2:$2,0))-2,0)</f>
        <v/>
      </c>
      <c r="AE968">
        <f>IFERROR(INDEX(TIMESHEET!$A$1:$AI$5000,MATCH($D968,TIMESHEET!A$1:A$500,0),MATCH("T202",TIMESHEET!$2:$2,0)),0)</f>
        <v/>
      </c>
      <c r="AF968">
        <f>IFERROR(INDEX(TIMESHEET!$A$1:$AI$5000,MATCH($D968,TIMESHEET!A$1:A$500,0),MATCH("T302",TIMESHEET!$2:$2,0)),0)</f>
        <v/>
      </c>
      <c r="AG968">
        <f>IFERROR(INDEX(TIMESHEET!$A$1:$AI$5000,MATCH($D968,TIMESHEET!A$1:A$500,0),MATCH("T406",TIMESHEET!$2:$2,0)),0)</f>
        <v/>
      </c>
      <c r="AH968">
        <f>AE968+AG968</f>
        <v/>
      </c>
      <c r="AI968">
        <f>IFERROR(INDEX(TIMESHEET!$A$1:$AI$5000,MATCH($D968,TIMESHEET!A$1:A$500,0),MATCH("T701",TIMESHEET!$2:$2,0)),0)</f>
        <v/>
      </c>
      <c r="AJ968">
        <f>IFERROR(INDEX(TIMESHEET!$A$1:$AI$5000,MATCH($D968,TIMESHEET!B$1:B$500,0),MATCH("T320",TIMESHEET!$2:$2,0)),0)</f>
        <v/>
      </c>
      <c r="AK968">
        <f>IFERROR(IF(LEFT(INDEX(PIS!O$1:O$500,MATCH(D968,PIS!C$1:C$500)),1)="M",T968/AD968*SUM(AE968:AG968),T968*AD968),0)</f>
        <v/>
      </c>
      <c r="AL968">
        <f>IFERROR(INDEX(ADJ!$A$1:$BZ$1000,MATCH(PAYROLL!D968,ADJ!A$1:A$500,0),MATCH(PAYROLL!AL$2,ADJ!$2:$2,0)),0)</f>
        <v/>
      </c>
      <c r="AM968">
        <f>SUM(AK968:AL968)</f>
        <v/>
      </c>
      <c r="AN968">
        <f>IFERROR(ROUND(V968/$AD968*$AH968,0),0)</f>
        <v/>
      </c>
      <c r="AO968">
        <f>IFERROR(ROUND(W968/$AD968*$AH968,0),0)</f>
        <v/>
      </c>
      <c r="AP968">
        <f>IFERROR(ROUND(X968/$AD968*$AE968,0),0)</f>
        <v/>
      </c>
      <c r="AQ968">
        <f>IFERROR(ROUND(Y968/$AD968*$AH968,0),0)</f>
        <v/>
      </c>
      <c r="AR968">
        <f>IFERROR(ROUND(Z968/$AD968*$AH968,0),0)</f>
        <v/>
      </c>
      <c r="AS968">
        <f>IFERROR(ROUND(AA968/$AD968*$AH968,0),0)</f>
        <v/>
      </c>
      <c r="AT968">
        <f>IFERROR(IF((AE968+AF968+AG968)&gt;13,AB968,ROUND(AB968/AD968*AH968,0)),0)</f>
        <v/>
      </c>
      <c r="AU968">
        <f>IFERROR(INDEX(ADJ!$A$1:$BZ$1000,MATCH(PAYROLL!D968,ADJ!A$1:A$500,0),MATCH(PAYROLL!AU$2,ADJ!$2:$2,0)),0)</f>
        <v/>
      </c>
      <c r="AV968">
        <f>ROUND(SUM(AN968:AU968),0)</f>
        <v/>
      </c>
      <c r="AW968">
        <f>IFERROR(INDEX(TIMESHEET!$A$1:$AI$5000,MATCH(PAYROLL!D968,TIMESHEET!A$1:A$500,0),MATCH("T620",TIMESHEET!$2:$2,0)),0)</f>
        <v/>
      </c>
      <c r="AX968">
        <f>IFERROR(INDEX(TIMESHEET!$A$1:$AI$5000,MATCH(PAYROLL!D968,TIMESHEET!A$1:A$500,0),MATCH("T601",TIMESHEET!$2:$2,0)),0)</f>
        <v/>
      </c>
      <c r="AY968">
        <f>IFERROR(INDEX(TIMESHEET!$A$1:$AI$5000,MATCH(PAYROLL!D968,TIMESHEET!A$1:A$500,0),MATCH("T602",TIMESHEET!$2:$2,0)),0)</f>
        <v/>
      </c>
      <c r="AZ968">
        <f>IFERROR(INDEX(TIMESHEET!$A$1:$AI$5000,MATCH(PAYROLL!D968,TIMESHEET!A$1:A$500,0),MATCH("T603",TIMESHEET!$2:$2,0)),0)</f>
        <v/>
      </c>
      <c r="BA968">
        <f>IFERROR(INDEX(TIMESHEET!$A$1:$AI$5000,MATCH(PAYROLL!D968,TIMESHEET!A$1:A$500,0),MATCH("T611",TIMESHEET!$2:$2,0)),0)</f>
        <v/>
      </c>
      <c r="BB968">
        <f>IFERROR(INDEX(TIMESHEET!$A$1:$AI$5000,MATCH(PAYROLL!D968,TIMESHEET!A$1:A$500,0),MATCH("T612",TIMESHEET!$2:$2,0)),0)</f>
        <v/>
      </c>
      <c r="BC968">
        <f>IFERROR(INDEX(TIMESHEET!$A$1:$AI$5000,MATCH(PAYROLL!D968,TIMESHEET!A$1:A$500,0),MATCH("T613",TIMESHEET!$2:$2,0)),0)</f>
        <v/>
      </c>
      <c r="BD968">
        <f>IFERROR(INDEX(TIMESHEET!$A$1:$AI$5000,MATCH(PAYROLL!D968,TIMESHEET!A$1:A$500,0),MATCH("T500",TIMESHEET!$2:$2,0)),0)</f>
        <v/>
      </c>
      <c r="BE968">
        <f>IFERROR(IF(LEFT(INDEX(PIS!O$1:O$500,MATCH(D968,PIS!C$1:C$500)),1)="M",T968/AD968/8*(AW968+AX968*1.5+AY968*2+AZ968*3+BA968*2.1+BB968*2.7+BC968*3.9+BD968*0.3),T968/8*(AW968+AX968*1.5+AY968*2+AZ968*3+BA968*2.1+BB968*2.7+BC968*3.9+BD968*0.3)),0)</f>
        <v/>
      </c>
      <c r="BF968">
        <f>IFERROR(INDEX(ADJ!$A$1:$BZ$1000,MATCH(PAYROLL!$D968,ADJ!A$1:A$500,0),MATCH(PAYROLL!BF$2,ADJ!$2:$2,0)),0)</f>
        <v/>
      </c>
      <c r="BG968">
        <f>IFERROR(INDEX(ADJ!$A$1:$BZ$1000,MATCH(PAYROLL!D968,ADJ!A$1:A$500,0),MATCH(PAYROLL!BG$2,ADJ!$2:$2,0)),0)</f>
        <v/>
      </c>
      <c r="BH968">
        <f>IFERROR(INDEX(ADJ!$A$1:$BZ$1000,MATCH(PAYROLL!D968,ADJ!A$1:A$500,0),MATCH(PAYROLL!BH$2,ADJ!$2:$2,0)),0)</f>
        <v/>
      </c>
      <c r="BI968">
        <f>IFERROR(INDEX(ADJ!$A$1:$BZ$1000,MATCH(PAYROLL!D968,ADJ!A$1:A$500,0),MATCH(PAYROLL!BI$2,ADJ!$2:$2,0)),0)</f>
        <v/>
      </c>
      <c r="BJ968">
        <f>IFERROR(INDEX(ADJ!$A$1:$BZ$1000,MATCH(PAYROLL!D968,ADJ!A$1:A$500,0),MATCH(PAYROLL!BJ$2,ADJ!$2:$2,0)),0)</f>
        <v/>
      </c>
      <c r="BK968">
        <f>SUM(BF968:BJ968)</f>
        <v/>
      </c>
      <c r="BL968">
        <f>IFERROR(INDEX(ADJ!$A$1:$BZ$1000,MATCH(PAYROLL!D968,ADJ!A$1:A$500,0),MATCH(PAYROLL!BL$2,ADJ!$2:$2,0)),0)</f>
        <v/>
      </c>
      <c r="BM968">
        <f>IFERROR(INDEX(ADJ!$A$1:$BZ$1000,MATCH(PAYROLL!D968,ADJ!A$1:A$500,0),MATCH(PAYROLL!BM$2,ADJ!$2:$2,0)),0)</f>
        <v/>
      </c>
      <c r="BN968">
        <f>IFERROR(INDEX(ADJ!$A$1:$BZ$1000,MATCH(PAYROLL!D968,ADJ!A$1:A$500,0),MATCH(PAYROLL!BN$2,ADJ!$2:$2,0)),0)</f>
        <v/>
      </c>
      <c r="BO968">
        <f>IFERROR(INDEX(ADJ!$A$1:$BZ$1000,MATCH(PAYROLL!D968,ADJ!A$1:A$500,0),MATCH(PAYROLL!BO$2,ADJ!$2:$2,0)),0)</f>
        <v/>
      </c>
      <c r="BP968">
        <f>SUM(AM968,AV968,BE968,BK968,BL968:BO968)</f>
        <v/>
      </c>
      <c r="BQ968">
        <f>BO968</f>
        <v/>
      </c>
      <c r="BR968">
        <f>IFERROR(ROUND(IF(LEFT(INDEX(PIS!O$1:O$500,MATCH(D968,PIS!C$1:C$500)),1)="D",T968/8*(BD968*0.3),IF(LEFT(INDEX(PIS!O$1:O$500,MATCH(D968,PIS!C$1:C$500)),1)="H",T968*($BD968*0.3),T968/$AD968/8*($BD968*0.3))),0),0)</f>
        <v/>
      </c>
      <c r="BS968">
        <f>IF(AP968&lt;1,0,MIN(AP968,730000))</f>
        <v/>
      </c>
      <c r="BT968">
        <f>IFERROR(ROUND((BE968-SUM(AW968:BC968)*T968/AD968/8),0)-BR968,0)</f>
        <v/>
      </c>
      <c r="BU968">
        <f>AO968</f>
        <v/>
      </c>
      <c r="BV968">
        <f>SUM(BQ968:BU968)</f>
        <v/>
      </c>
      <c r="BW968">
        <f>BP968-BV968</f>
        <v/>
      </c>
      <c r="BX968">
        <f>IFERROR(IF(RIGHT(INDEX(PIS!O$1:O$500,MATCH(D968,PIS!C$1:C$500)),5)="Gross",MIN(U968+V968,VLOOKUP("R700",TSC!B:C,2,0)*VLOOKUP("R101",TSC!B:C,2,0))*VLOOKUP("R701",TSC!B:C,2,0)%,0),0)</f>
        <v/>
      </c>
      <c r="BY968">
        <f>IFERROR(IF(RIGHT(INDEX(PIS!O$1:O$500,MATCH(D968,PIS!C$1:C$500)),5)="Gross",MIN(U968+V968,VLOOKUP("R700",TSC!B:C,2,0)*VLOOKUP("R101",TSC!B:C,2,0))*VLOOKUP("T704",TSC!B:C,2,0)%,0),0)</f>
        <v/>
      </c>
      <c r="BZ968">
        <f>IFERROR(IF(RIGHT(INDEX(PIS!O$1:O$500,MATCH(D968,PIS!C$1:C$500)),5)="Gross",MIN(U968+V968,VLOOKUP("R700",TSC!B:C,2,0)*VLOOKUP("1",TSC!F:G,2,0))*VLOOKUP("T705",TSC!B:C,2,0)%,0),0)</f>
        <v/>
      </c>
      <c r="CA968">
        <f>IFERROR(INDEX(ADJ!$A$1:$BZ$1000,MATCH(PAYROLL!D968,ADJ!A$1:A$500,0),MATCH(PAYROLL!CA$2,ADJ!$2:$2,0)),0)</f>
        <v/>
      </c>
      <c r="CB968">
        <f>IFERROR(INDEX(ADJ!$A$1:$BZ$1000,MATCH(PAYROLL!D968,ADJ!A$1:A$500,0),MATCH(PAYROLL!CB$2,ADJ!$2:$2,0)),0)</f>
        <v/>
      </c>
      <c r="CC968">
        <f>SUM(BX968:CB968)</f>
        <v/>
      </c>
      <c r="CD968">
        <f>IFERROR(INDEX(PIS!$A$1:$BZ$1000,MATCH(PAYROLL!D968,PIS!C$1:C$500,0),MATCH(PAYROLL!CD$1,PIS!$1:$1,0)),0)</f>
        <v/>
      </c>
      <c r="CE968">
        <f>IFERROR(IF(OR(INDEX(PIS!P$1:P$500,MATCH(D968,PIS!C$1:C$500,0))="LT2",INDEX(PIS!P$1:P$500,MATCH(D968,PIS!C$1:C$500,0))="P10"),0,SUM(CC968,CD968*VLOOKUP("R601",TSC!B:C,2,0),VLOOKUP("R602",TSC!B:C,2,0))),0)</f>
        <v/>
      </c>
      <c r="CF968">
        <f>MAX(BW968-CE968,0)</f>
        <v/>
      </c>
      <c r="CG968">
        <f>IFERROR(IF(OR(RIGHT(INDEX(PIS!P$1:P$500,MATCH(D968,PIS!C$1:C$500)),5)="P10",RIGHT(INDEX(PIS!P$1:P$500,MATCH(D968,PIS!C$1:C$500)),5)="CK"),0,IF(CF968&lt;=5000000,CF968*5%,IF(CF968&lt;=10000000,CF968*10%-250000,IF(CF968&lt;=18000000,CF968*15%-750000,IF(CF968&lt;=32000000,CF968*20%-1650000,IF(CF968&lt;=52000000,CF968*25%-3250000,IF(CF968&lt;=80000000,BH968*30%-5850000,CF968*35%-9850000))))))),0)</f>
        <v/>
      </c>
      <c r="CH968">
        <f>IFERROR(IF(OR(INDEX(PIS!P$1:P$500,MATCH(D968,PIS!C$1:C$500))="LT",INDEX(PIS!P$1:P$500,MATCH(D968,PIS!C$1:C$500))="CK"),0,IF(CF968&lt;2000000,0,CF968*10%)),0)</f>
        <v/>
      </c>
      <c r="CI968">
        <f>IFERROR(INDEX(ADJ!$A$1:$BZ$1000,MATCH(PAYROLL!D968,ADJ!A$1:A$500,0),MATCH(PAYROLL!CI$2,ADJ!$2:$2,0)),0)</f>
        <v/>
      </c>
      <c r="CJ968">
        <f>IFERROR(INDEX(ADJ!$A$1:$BZ$1000,MATCH(PAYROLL!D968,ADJ!A$1:A$500,0),MATCH(PAYROLL!CJ$2,ADJ!$2:$2,0)),0)</f>
        <v/>
      </c>
      <c r="CK968">
        <f>IFERROR(INDEX(ADJ!$A$1:$BZ$1000,MATCH(PAYROLL!D968,ADJ!A$1:A$500,0),MATCH(PAYROLL!CK$2,ADJ!$2:$2,0)),0)</f>
        <v/>
      </c>
      <c r="CL968">
        <f>SUM(CG968:CK968)</f>
        <v/>
      </c>
      <c r="CM968">
        <f>ROUND(SUM(CH968:CK968),0)</f>
        <v/>
      </c>
      <c r="CN968">
        <f>IFERROR(INDEX(CSDA!D$1:D$500,MATCH($CN$2,CSDA!C$1:C$500,0))*INDEX(PIS!V$1:V$500,MATCH(D968,PIS!C$1:C$500))+INDEX(ADJ!$A$1:$BZ$1000,MATCH(PAYROLL!D968,ADJ!A$1:A$500,0),MATCH(PAYROLL!CN$2,ADJ!$2:$2,0)),0)</f>
        <v/>
      </c>
      <c r="CO968">
        <f>IFERROR(INDEX(ADJ!$A$1:$BZ$1000,MATCH(PAYROLL!D968,ADJ!A$1:A$500,0),MATCH(PAYROLL!CO$2,ADJ!$2:$2,0)),0)</f>
        <v/>
      </c>
      <c r="CP968">
        <f>IFERROR(INDEX(ADJ!$A$1:$BZ$1000,MATCH(PAYROLL!D968,ADJ!A$1:A$500,0),MATCH(PAYROLL!CP$2,ADJ!$2:$2,0)),0)</f>
        <v/>
      </c>
      <c r="CQ968">
        <f>BP968-CL968-CI968-CM968-CN968-CO968-CP968-CC968</f>
        <v/>
      </c>
      <c r="CR968">
        <f>IFERROR(IF(RIGHT(INDEX(PIS!O$1:O$500,MATCH(D968,PIS!C$1:C$500,0)),5)="Gross",MIN(U968+V968,VLOOKUP("R700",TSC!B:C,2,0)*VLOOKUP("R101",TSC!B:C,2,0))*(VLOOKUP("T711",TSC!B:C,2,0)+VLOOKUP("T712",TSC!B:C,2,0))%,MIN(T968+V968,VLOOKUP("R700",TSC!B:C,2,0)*VLOOKUP("R101",TSC!B:C,2,0))*(VLOOKUP("T711",TSC!B:C,2,0)+VLOOKUP("T712",TSC!B:C,2,0)+VLOOKUP("R701",TSC!B:C,2,0))%),0)</f>
        <v/>
      </c>
      <c r="CS968">
        <f>IFERROR(IF(RIGHT(INDEX(PIS!O$1:O$500,MATCH(D968,PIS!C$1:C$500,0)),5)="Gross",MIN(U968+V968,VLOOKUP("R700",TSC!B:C,2,0)*VLOOKUP("R101",TSC!B:C,2,0))*(VLOOKUP("T714",TSC!B:C,2,0))%,MIN(T968+V968,VLOOKUP("R700",TSC!B:C,2,0)*VLOOKUP("R101",TSC!B:C,2,0))*(VLOOKUP("T704",TSC!B:C,2,0)+VLOOKUP("T714",TSC!B:C,2,0))%),0)</f>
        <v/>
      </c>
      <c r="CT968">
        <f>IFERROR(IF(RIGHT(INDEX(PIS!O$1:O$500,MATCH(D968,PIS!C$1:C$500,0)),5)="Gross",MIN(U968+V968,VLOOKUP("R700",TSC!B:C,2,0)*VLOOKUP("R101",TSC!B:C,2,0))*VLOOKUP("T705",TSC!B:C,2,0)%,MIN(T968+V968,VLOOKUP("R700",TSC!B:C,2,0)*VLOOKUP("R101",TSC!B:C,2,0))*VLOOKUP("T705",TSC!B:C,2,0)%),0)</f>
        <v/>
      </c>
      <c r="CU968">
        <f>IFERROR(IF(RIGHT(INDEX(PIS!O$1:O$500,MATCH(D968,PIS!C$1:C$500,0)),5)="Gross",MIN(U968+V968,VLOOKUP("R700",TSC!B:C,2,0)*VLOOKUP("R101",TSC!B:C,2,0))*(VLOOKUP("T713",TSC!B:C,2,0))%,MIN(T968+V968,VLOOKUP("R700",TSC!B:C,2,0)*VLOOKUP("R101",TSC!B:C,2,0))*(VLOOKUP("T713",TSC!B:C,2,0))%),0)</f>
        <v/>
      </c>
      <c r="CV968">
        <f>IFERROR(INDEX(ADJ!$A$1:$BZ$1000,MATCH(PAYROLL!D968,ADJ!A$1:A$500,0),MATCH(PAYROLL!CV$2,ADJ!$2:$2,0)),0)</f>
        <v/>
      </c>
      <c r="CW968">
        <f>IFERROR(INDEX(ADJ!$A$1:$BZ$1000,MATCH(PAYROLL!D968,ADJ!A$1:A$500,0),MATCH(PAYROLL!CW$2,ADJ!$2:$2,0)),0)</f>
        <v/>
      </c>
      <c r="CX968">
        <f>SUM(CR968:CW968)</f>
        <v/>
      </c>
      <c r="CY968">
        <f>ROUND(IF(CR968&gt;0,T968+V968*VLOOKUP("R202",TSC!$B$1:$C$500,2,0),0),0)</f>
        <v/>
      </c>
      <c r="CZ968">
        <f>IFERROR(INDEX(CSDA!D$1:D$500,MATCH($CZ$2,CSDA!C$1:C$500,0)),0)</f>
        <v/>
      </c>
      <c r="DA968">
        <f>ROUND(T968*0.7%,0)</f>
        <v/>
      </c>
      <c r="DB968">
        <f>ROUND(T968/12,0)</f>
        <v/>
      </c>
      <c r="DC968">
        <f ref="DC968" t="array">IFERROR(INDEX(CSDA!D$1:D$500,MATCH("Trích giữ"&amp;PAYROLL!DC$2,CSDA!A$1:A$500&amp;CSDA!C$1:C$500,0)),0)</f>
        <v/>
      </c>
      <c r="DD968">
        <f ref="DD968" t="array">IFERROR(INDEX(CSDA!D$1:D$500,MATCH("Trích giữ"&amp;PAYROLL!DD$2,CSDA!A$1:A$500&amp;CSDA!C$1:C$500,0)),0)</f>
        <v/>
      </c>
      <c r="DE968">
        <f ref="DE968" t="array">IFERROR(INDEX(CSDA!D$1:D$500,MATCH("Trích giữ"&amp;PAYROLL!DE$2,CSDA!A$1:A$500&amp;CSDA!C$1:C$500,0)),0)</f>
        <v/>
      </c>
      <c r="DF968">
        <f>IFERROR(INDEX(CSDA!D$1:D$500,MATCH(PAYROLL!DF$2,CSDA!C$1:C$500,0)),0)</f>
        <v/>
      </c>
      <c r="DG968">
        <f ref="DG968" t="array">IFERROR(INDEX(CSDA!D$1:D$500,MATCH("Trích giữ"&amp;PAYROLL!DG$2,CSDA!A$1:A$500&amp;CSDA!C$1:C$500,0)),0)</f>
        <v/>
      </c>
      <c r="DH968">
        <f>ROUND(T968/26,0)</f>
        <v/>
      </c>
      <c r="DI968">
        <f ref="DI968" t="array">IFERROR(INDEX(CSDA!D$1:D$500,MATCH("Trích giữ"&amp;PAYROLL!DI$2,CSDA!A$1:A$500&amp;CSDA!C$1:C$500,0)),0)</f>
        <v/>
      </c>
      <c r="DJ968">
        <f>IF(U968=0,T968*21.5%-BL968,0)</f>
        <v/>
      </c>
      <c r="DK968">
        <f ref="DK968" t="array">IFERROR(INDEX(CSDA!D$1:D$500,MATCH("Trích giữ"&amp;PAYROLL!DK$2,CSDA!A$1:A$500&amp;CSDA!C$1:C$500,0)),0)</f>
        <v/>
      </c>
      <c r="DL968">
        <f>IFERROR(INDEX(CSDA!D$1:D$500,MATCH(PAYROLL!DL$2,CSDA!C$1:C$500,0))/12,0)</f>
        <v/>
      </c>
      <c r="DM968">
        <f>SUM(DB968:DL968)</f>
        <v/>
      </c>
      <c r="DN968">
        <f>IFERROR(INDEX(ADJ!$A$1:$BZ$1000,MATCH(PAYROLL!D968,ADJ!A$1:A$500,0),MATCH(PAYROLL!DN$2,ADJ!$2:$2,0)),0)</f>
        <v/>
      </c>
      <c r="DO968">
        <f>IFERROR(SUM(BP968,DM968:DN968,CX968:DA968)-DT968,0)</f>
        <v/>
      </c>
      <c r="DP968">
        <f ref="DP968" t="array">SUM(BW968*IFERROR(INDEX(CSDA!D$1:D$500,MATCH(BW$2,CSDA!C$1:C$500,0)),0)%,CX968*IFERROR(INDEX(CSDA!D$1:D$500,MATCH(CX$2,CSDA!C$1:C$500,0)),0)%,DA968*IFERROR(INDEX(CSDA!D$1:D$500,MATCH(DA$2,CSDA!C$1:C$500,0)),0)%,DB968*IFERROR(INDEX(CSDA!D$1:D$500,MATCH(DB$2,CSDA!C$1:C$500,0)),0)%,DF968*IFERROR(INDEX(CSDA!D$1:D$500,MATCH("Phí dịch vụ"&amp;PAYROLL!DF$2,CSDA!A$1:A$500&amp;CSDA!C$1:C$500,0)),0)%,DC968*IFERROR(INDEX(CSDA!D$1:D$500,MATCH("Phí dịch vụ"&amp;PAYROLL!DC$2,CSDA!A$1:A$500&amp;CSDA!C$1:C$500,0)),0)%,DH968*IFERROR(INDEX(CSDA!D$1:D$500,MATCH("Phí dịch vụ"&amp;PAYROLL!DH$2,CSDA!A$1:A$500&amp;CSDA!C$1:C$500,0)),0)%,DJ968*IFERROR(INDEX(CSDA!D$1:D$500,MATCH("Phí dịch vụ"&amp;PAYROLL!DJ$2,CSDA!A$1:A$500&amp;CSDA!C$1:C$500,0)),0)%,BN968*IFERROR(INDEX(CSDA!D$1:D$500,MATCH(BN$2,CSDA!C$1:C$500,0)),0)%)-BN968*7%</f>
        <v/>
      </c>
      <c r="DQ968">
        <f>IFERROR(INDEX(ADJ!$A$1:$BZ$1000,MATCH(PAYROLL!D968,ADJ!A$1:A$500,0),MATCH(PAYROLL!DQ$2,ADJ!$2:$2,0)),0)</f>
        <v/>
      </c>
      <c r="DR968">
        <f>IFERROR(INDEX(ADJ!$A$1:$BZ$1000,MATCH(PAYROLL!D968,ADJ!A$1:A$500,0),MATCH(PAYROLL!DR$2,ADJ!$2:$2,0)),0)</f>
        <v/>
      </c>
      <c r="DS968">
        <f>SUM(DP968:DR968)</f>
        <v/>
      </c>
      <c r="DT968">
        <f>EK968</f>
        <v/>
      </c>
      <c r="DU968">
        <f>SUM(DO968:DR968)</f>
        <v/>
      </c>
      <c r="DV968">
        <f>ROUND(DU968*0.1,0)</f>
        <v/>
      </c>
      <c r="DW968">
        <f>DU968+DV968</f>
        <v/>
      </c>
      <c r="DZ968">
        <f>IFERROR(INDEX(ADJ!$A$1:$BZ$1000,MATCH(PAYROLL!$D968,ADJ!A$1:A$500,0),MATCH(PAYROLL!DZ$2,ADJ!$2:$2,0)),0)</f>
        <v/>
      </c>
      <c r="EA968">
        <f>IFERROR(INDEX(ADJ!$A$1:$BZ$1000,MATCH(PAYROLL!$D968,ADJ!A$1:A$500,0),MATCH(PAYROLL!EA$2,ADJ!$2:$2,0)),0)</f>
        <v/>
      </c>
      <c r="EB968">
        <f>IFERROR(INDEX(ADJ!$A$1:$BZ$1000,MATCH(PAYROLL!$D968,ADJ!A$1:A$500,0),MATCH(PAYROLL!EB$2,ADJ!$2:$2,0)),0)</f>
        <v/>
      </c>
      <c r="EC968">
        <f>IFERROR(INDEX(ADJ!$A$1:$BZ$1000,MATCH(PAYROLL!$D968,ADJ!A$1:A$500,0),MATCH(PAYROLL!EC$2,ADJ!$2:$2,0)),0)</f>
        <v/>
      </c>
      <c r="ED968">
        <f>IFERROR(INDEX(ADJ!$A$1:$BZ$1000,MATCH(PAYROLL!$D968,ADJ!A$1:A$500,0),MATCH(PAYROLL!ED$2,ADJ!$2:$2,0)),0)</f>
        <v/>
      </c>
      <c r="EE968">
        <f>IFERROR(INDEX(ADJ!$A$1:$BZ$1000,MATCH(PAYROLL!$D968,ADJ!A$1:A$500,0),MATCH(PAYROLL!EE$2,ADJ!$2:$2,0)),0)</f>
        <v/>
      </c>
      <c r="EF968">
        <f>IFERROR(INDEX(ADJ!$A$1:$BZ$1000,MATCH(PAYROLL!$D968,ADJ!A$1:A$500,0),MATCH(PAYROLL!EF$2,ADJ!$2:$2,0)),0)</f>
        <v/>
      </c>
      <c r="EG968">
        <f>IFERROR(INDEX(ADJ!$A$1:$BZ$1000,MATCH(PAYROLL!$D968,ADJ!A$1:A$500,0),MATCH(PAYROLL!EG$2,ADJ!$2:$2,0)),0)</f>
        <v/>
      </c>
      <c r="EH968">
        <f>IFERROR(INDEX(ADJ!$A$1:$BZ$1000,MATCH(PAYROLL!$D968,ADJ!A$1:A$500,0),MATCH(PAYROLL!EH$2,ADJ!$2:$2,0)),0)</f>
        <v/>
      </c>
      <c r="EI968">
        <f>IFERROR(INDEX(ADJ!$A$1:$BZ$1000,MATCH(PAYROLL!D968,ADJ!A$1:A$500,0),MATCH(PAYROLL!EI$2,ADJ!$2:$2,0)),0)</f>
        <v/>
      </c>
      <c r="EJ968">
        <f>IFERROR(INDEX(ADJ!$A$1:$BZ$1000,MATCH(PAYROLL!$D968,ADJ!A$1:A$500,0),MATCH(PAYROLL!EJ$2,ADJ!$2:$2,0)),0)</f>
        <v/>
      </c>
      <c r="EK968">
        <f>SUM(DZ968:EJ968)</f>
        <v/>
      </c>
    </row>
    <row r="969">
      <c r="A969" t="n">
        <v>967</v>
      </c>
      <c r="B969" t="inlineStr">
        <is>
          <t>Vũ Thị Hiên</t>
        </is>
      </c>
      <c r="D969" t="inlineStr">
        <is>
          <t>150142-02</t>
        </is>
      </c>
      <c r="S969">
        <f>IFERROR(INDEX(PIS!$A$1:$BZ$1000,MATCH($D969,PIS!C$1:C$500,0),MATCH("Lương CB tháng trước",PIS!$1:$1,0)),0)</f>
        <v/>
      </c>
      <c r="T969">
        <f>IFERROR(INDEX(PIS!$A$1:$BZ$1000,MATCH($D969,PIS!C$1:C$500,0),MATCH("Lương CB hiện tại",PIS!$1:$1,0)),0)</f>
        <v/>
      </c>
      <c r="U969">
        <f>IFERROR(INDEX(PIS!$A$1:$BZ$1000,MATCH($D969,PIS!C$1:C$500,0),MATCH("Lương đóng BHBB",PIS!$1:$1,0)),0)</f>
        <v/>
      </c>
      <c r="V969">
        <f>IFERROR(INDEX(PIS!$A$1:$BZ$1000,MATCH($D969,PIS!C$1:C$500,0),MATCH(V$2,PIS!$2:$2,0)),0)</f>
        <v/>
      </c>
      <c r="W969">
        <f>IFERROR(INDEX(PIS!$A$1:$BZ$1000,MATCH($D969,PIS!C$1:C$500,0),MATCH(W$2,PIS!$2:$2,0)),0)</f>
        <v/>
      </c>
      <c r="X969">
        <f>IFERROR(INDEX(PIS!$A$1:$BZ$1000,MATCH($D969,PIS!C$1:C$500,0),MATCH(X$2,PIS!$2:$2,0)),0)</f>
        <v/>
      </c>
      <c r="Y969">
        <f>IFERROR(INDEX(PIS!$A$1:$BZ$1000,MATCH($D969,PIS!C$1:C$500,0),MATCH(Y$2,PIS!$2:$2,0)),0)</f>
        <v/>
      </c>
      <c r="Z969">
        <f>IFERROR(INDEX(PIS!$A$1:$BZ$1000,MATCH($D969,PIS!C$1:C$500,0),MATCH(Z$2,PIS!$2:$2,0)),0)</f>
        <v/>
      </c>
      <c r="AA969">
        <f>IFERROR(INDEX(PIS!$A$1:$BZ$1000,MATCH($D969,PIS!C$1:C$500,0),MATCH(AA$2,PIS!$2:$2,0)),0)</f>
        <v/>
      </c>
      <c r="AB969">
        <f>IFERROR(INDEX(PIS!$A$1:$BZ$1000,MATCH($D969,PIS!C$1:C$500,0),MATCH(AB$2,PIS!$2:$2,0)),0)</f>
        <v/>
      </c>
      <c r="AC969">
        <f>SUM(V969:AB969)</f>
        <v/>
      </c>
      <c r="AD969">
        <f>IFERROR(INDEX(TIMESHEET!$A$1:$AI$5000,MATCH($D969,TIMESHEET!A$1:A$500,0),MATCH("T100",TIMESHEET!$2:$2,0))-2,0)</f>
        <v/>
      </c>
      <c r="AE969">
        <f>IFERROR(INDEX(TIMESHEET!$A$1:$AI$5000,MATCH($D969,TIMESHEET!A$1:A$500,0),MATCH("T202",TIMESHEET!$2:$2,0)),0)</f>
        <v/>
      </c>
      <c r="AF969">
        <f>IFERROR(INDEX(TIMESHEET!$A$1:$AI$5000,MATCH($D969,TIMESHEET!A$1:A$500,0),MATCH("T302",TIMESHEET!$2:$2,0)),0)</f>
        <v/>
      </c>
      <c r="AG969">
        <f>IFERROR(INDEX(TIMESHEET!$A$1:$AI$5000,MATCH($D969,TIMESHEET!A$1:A$500,0),MATCH("T406",TIMESHEET!$2:$2,0)),0)</f>
        <v/>
      </c>
      <c r="AH969">
        <f>AE969+AG969</f>
        <v/>
      </c>
      <c r="AI969">
        <f>IFERROR(INDEX(TIMESHEET!$A$1:$AI$5000,MATCH($D969,TIMESHEET!A$1:A$500,0),MATCH("T701",TIMESHEET!$2:$2,0)),0)</f>
        <v/>
      </c>
      <c r="AJ969">
        <f>IFERROR(INDEX(TIMESHEET!$A$1:$AI$5000,MATCH($D969,TIMESHEET!B$1:B$500,0),MATCH("T320",TIMESHEET!$2:$2,0)),0)</f>
        <v/>
      </c>
      <c r="AK969">
        <f>IFERROR(IF(LEFT(INDEX(PIS!O$1:O$500,MATCH(D969,PIS!C$1:C$500)),1)="M",T969/AD969*SUM(AE969:AG969),T969*AD969),0)</f>
        <v/>
      </c>
      <c r="AL969">
        <f>IFERROR(INDEX(ADJ!$A$1:$BZ$1000,MATCH(PAYROLL!D969,ADJ!A$1:A$500,0),MATCH(PAYROLL!AL$2,ADJ!$2:$2,0)),0)</f>
        <v/>
      </c>
      <c r="AM969">
        <f>SUM(AK969:AL969)</f>
        <v/>
      </c>
      <c r="AN969">
        <f>IFERROR(ROUND(V969/$AD969*$AH969,0),0)</f>
        <v/>
      </c>
      <c r="AO969">
        <f>IFERROR(ROUND(W969/$AD969*$AH969,0),0)</f>
        <v/>
      </c>
      <c r="AP969">
        <f>IFERROR(ROUND(X969/$AD969*$AE969,0),0)</f>
        <v/>
      </c>
      <c r="AQ969">
        <f>IFERROR(ROUND(Y969/$AD969*$AH969,0),0)</f>
        <v/>
      </c>
      <c r="AR969">
        <f>IFERROR(ROUND(Z969/$AD969*$AH969,0),0)</f>
        <v/>
      </c>
      <c r="AS969">
        <f>IFERROR(ROUND(AA969/$AD969*$AH969,0),0)</f>
        <v/>
      </c>
      <c r="AT969">
        <f>IFERROR(IF((AE969+AF969+AG969)&gt;13,AB969,ROUND(AB969/AD969*AH969,0)),0)</f>
        <v/>
      </c>
      <c r="AU969">
        <f>IFERROR(INDEX(ADJ!$A$1:$BZ$1000,MATCH(PAYROLL!D969,ADJ!A$1:A$500,0),MATCH(PAYROLL!AU$2,ADJ!$2:$2,0)),0)</f>
        <v/>
      </c>
      <c r="AV969">
        <f>ROUND(SUM(AN969:AU969),0)</f>
        <v/>
      </c>
      <c r="AW969">
        <f>IFERROR(INDEX(TIMESHEET!$A$1:$AI$5000,MATCH(PAYROLL!D969,TIMESHEET!A$1:A$500,0),MATCH("T620",TIMESHEET!$2:$2,0)),0)</f>
        <v/>
      </c>
      <c r="AX969">
        <f>IFERROR(INDEX(TIMESHEET!$A$1:$AI$5000,MATCH(PAYROLL!D969,TIMESHEET!A$1:A$500,0),MATCH("T601",TIMESHEET!$2:$2,0)),0)</f>
        <v/>
      </c>
      <c r="AY969">
        <f>IFERROR(INDEX(TIMESHEET!$A$1:$AI$5000,MATCH(PAYROLL!D969,TIMESHEET!A$1:A$500,0),MATCH("T602",TIMESHEET!$2:$2,0)),0)</f>
        <v/>
      </c>
      <c r="AZ969">
        <f>IFERROR(INDEX(TIMESHEET!$A$1:$AI$5000,MATCH(PAYROLL!D969,TIMESHEET!A$1:A$500,0),MATCH("T603",TIMESHEET!$2:$2,0)),0)</f>
        <v/>
      </c>
      <c r="BA969">
        <f>IFERROR(INDEX(TIMESHEET!$A$1:$AI$5000,MATCH(PAYROLL!D969,TIMESHEET!A$1:A$500,0),MATCH("T611",TIMESHEET!$2:$2,0)),0)</f>
        <v/>
      </c>
      <c r="BB969">
        <f>IFERROR(INDEX(TIMESHEET!$A$1:$AI$5000,MATCH(PAYROLL!D969,TIMESHEET!A$1:A$500,0),MATCH("T612",TIMESHEET!$2:$2,0)),0)</f>
        <v/>
      </c>
      <c r="BC969">
        <f>IFERROR(INDEX(TIMESHEET!$A$1:$AI$5000,MATCH(PAYROLL!D969,TIMESHEET!A$1:A$500,0),MATCH("T613",TIMESHEET!$2:$2,0)),0)</f>
        <v/>
      </c>
      <c r="BD969">
        <f>IFERROR(INDEX(TIMESHEET!$A$1:$AI$5000,MATCH(PAYROLL!D969,TIMESHEET!A$1:A$500,0),MATCH("T500",TIMESHEET!$2:$2,0)),0)</f>
        <v/>
      </c>
      <c r="BE969">
        <f>IFERROR(IF(LEFT(INDEX(PIS!O$1:O$500,MATCH(D969,PIS!C$1:C$500)),1)="M",T969/AD969/8*(AW969+AX969*1.5+AY969*2+AZ969*3+BA969*2.1+BB969*2.7+BC969*3.9+BD969*0.3),T969/8*(AW969+AX969*1.5+AY969*2+AZ969*3+BA969*2.1+BB969*2.7+BC969*3.9+BD969*0.3)),0)</f>
        <v/>
      </c>
      <c r="BF969">
        <f>IFERROR(INDEX(ADJ!$A$1:$BZ$1000,MATCH(PAYROLL!$D969,ADJ!A$1:A$500,0),MATCH(PAYROLL!BF$2,ADJ!$2:$2,0)),0)</f>
        <v/>
      </c>
      <c r="BG969">
        <f>IFERROR(INDEX(ADJ!$A$1:$BZ$1000,MATCH(PAYROLL!D969,ADJ!A$1:A$500,0),MATCH(PAYROLL!BG$2,ADJ!$2:$2,0)),0)</f>
        <v/>
      </c>
      <c r="BH969">
        <f>IFERROR(INDEX(ADJ!$A$1:$BZ$1000,MATCH(PAYROLL!D969,ADJ!A$1:A$500,0),MATCH(PAYROLL!BH$2,ADJ!$2:$2,0)),0)</f>
        <v/>
      </c>
      <c r="BI969">
        <f>IFERROR(INDEX(ADJ!$A$1:$BZ$1000,MATCH(PAYROLL!D969,ADJ!A$1:A$500,0),MATCH(PAYROLL!BI$2,ADJ!$2:$2,0)),0)</f>
        <v/>
      </c>
      <c r="BJ969">
        <f>IFERROR(INDEX(ADJ!$A$1:$BZ$1000,MATCH(PAYROLL!D969,ADJ!A$1:A$500,0),MATCH(PAYROLL!BJ$2,ADJ!$2:$2,0)),0)</f>
        <v/>
      </c>
      <c r="BK969">
        <f>SUM(BF969:BJ969)</f>
        <v/>
      </c>
      <c r="BL969">
        <f>IFERROR(INDEX(ADJ!$A$1:$BZ$1000,MATCH(PAYROLL!D969,ADJ!A$1:A$500,0),MATCH(PAYROLL!BL$2,ADJ!$2:$2,0)),0)</f>
        <v/>
      </c>
      <c r="BM969">
        <f>IFERROR(INDEX(ADJ!$A$1:$BZ$1000,MATCH(PAYROLL!D969,ADJ!A$1:A$500,0),MATCH(PAYROLL!BM$2,ADJ!$2:$2,0)),0)</f>
        <v/>
      </c>
      <c r="BN969">
        <f>IFERROR(INDEX(ADJ!$A$1:$BZ$1000,MATCH(PAYROLL!D969,ADJ!A$1:A$500,0),MATCH(PAYROLL!BN$2,ADJ!$2:$2,0)),0)</f>
        <v/>
      </c>
      <c r="BO969">
        <f>IFERROR(INDEX(ADJ!$A$1:$BZ$1000,MATCH(PAYROLL!D969,ADJ!A$1:A$500,0),MATCH(PAYROLL!BO$2,ADJ!$2:$2,0)),0)</f>
        <v/>
      </c>
      <c r="BP969">
        <f>SUM(AM969,AV969,BE969,BK969,BL969:BO969)</f>
        <v/>
      </c>
      <c r="BQ969">
        <f>BO969</f>
        <v/>
      </c>
      <c r="BR969">
        <f>IFERROR(ROUND(IF(LEFT(INDEX(PIS!O$1:O$500,MATCH(D969,PIS!C$1:C$500)),1)="D",T969/8*(BD969*0.3),IF(LEFT(INDEX(PIS!O$1:O$500,MATCH(D969,PIS!C$1:C$500)),1)="H",T969*($BD969*0.3),T969/$AD969/8*($BD969*0.3))),0),0)</f>
        <v/>
      </c>
      <c r="BS969">
        <f>IF(AP969&lt;1,0,MIN(AP969,730000))</f>
        <v/>
      </c>
      <c r="BT969">
        <f>IFERROR(ROUND((BE969-SUM(AW969:BC969)*T969/AD969/8),0)-BR969,0)</f>
        <v/>
      </c>
      <c r="BU969">
        <f>AO969</f>
        <v/>
      </c>
      <c r="BV969">
        <f>SUM(BQ969:BU969)</f>
        <v/>
      </c>
      <c r="BW969">
        <f>BP969-BV969</f>
        <v/>
      </c>
      <c r="BX969">
        <f>IFERROR(IF(RIGHT(INDEX(PIS!O$1:O$500,MATCH(D969,PIS!C$1:C$500)),5)="Gross",MIN(U969+V969,VLOOKUP("R700",TSC!B:C,2,0)*VLOOKUP("R101",TSC!B:C,2,0))*VLOOKUP("R701",TSC!B:C,2,0)%,0),0)</f>
        <v/>
      </c>
      <c r="BY969">
        <f>IFERROR(IF(RIGHT(INDEX(PIS!O$1:O$500,MATCH(D969,PIS!C$1:C$500)),5)="Gross",MIN(U969+V969,VLOOKUP("R700",TSC!B:C,2,0)*VLOOKUP("R101",TSC!B:C,2,0))*VLOOKUP("T704",TSC!B:C,2,0)%,0),0)</f>
        <v/>
      </c>
      <c r="BZ969">
        <f>IFERROR(IF(RIGHT(INDEX(PIS!O$1:O$500,MATCH(D969,PIS!C$1:C$500)),5)="Gross",MIN(U969+V969,VLOOKUP("R700",TSC!B:C,2,0)*VLOOKUP("1",TSC!F:G,2,0))*VLOOKUP("T705",TSC!B:C,2,0)%,0),0)</f>
        <v/>
      </c>
      <c r="CA969">
        <f>IFERROR(INDEX(ADJ!$A$1:$BZ$1000,MATCH(PAYROLL!D969,ADJ!A$1:A$500,0),MATCH(PAYROLL!CA$2,ADJ!$2:$2,0)),0)</f>
        <v/>
      </c>
      <c r="CB969">
        <f>IFERROR(INDEX(ADJ!$A$1:$BZ$1000,MATCH(PAYROLL!D969,ADJ!A$1:A$500,0),MATCH(PAYROLL!CB$2,ADJ!$2:$2,0)),0)</f>
        <v/>
      </c>
      <c r="CC969">
        <f>SUM(BX969:CB969)</f>
        <v/>
      </c>
      <c r="CD969">
        <f>IFERROR(INDEX(PIS!$A$1:$BZ$1000,MATCH(PAYROLL!D969,PIS!C$1:C$500,0),MATCH(PAYROLL!CD$1,PIS!$1:$1,0)),0)</f>
        <v/>
      </c>
      <c r="CE969">
        <f>IFERROR(IF(OR(INDEX(PIS!P$1:P$500,MATCH(D969,PIS!C$1:C$500,0))="LT2",INDEX(PIS!P$1:P$500,MATCH(D969,PIS!C$1:C$500,0))="P10"),0,SUM(CC969,CD969*VLOOKUP("R601",TSC!B:C,2,0),VLOOKUP("R602",TSC!B:C,2,0))),0)</f>
        <v/>
      </c>
      <c r="CF969">
        <f>MAX(BW969-CE969,0)</f>
        <v/>
      </c>
      <c r="CG969">
        <f>IFERROR(IF(OR(RIGHT(INDEX(PIS!P$1:P$500,MATCH(D969,PIS!C$1:C$500)),5)="P10",RIGHT(INDEX(PIS!P$1:P$500,MATCH(D969,PIS!C$1:C$500)),5)="CK"),0,IF(CF969&lt;=5000000,CF969*5%,IF(CF969&lt;=10000000,CF969*10%-250000,IF(CF969&lt;=18000000,CF969*15%-750000,IF(CF969&lt;=32000000,CF969*20%-1650000,IF(CF969&lt;=52000000,CF969*25%-3250000,IF(CF969&lt;=80000000,BH969*30%-5850000,CF969*35%-9850000))))))),0)</f>
        <v/>
      </c>
      <c r="CH969">
        <f>IFERROR(IF(OR(INDEX(PIS!P$1:P$500,MATCH(D969,PIS!C$1:C$500))="LT",INDEX(PIS!P$1:P$500,MATCH(D969,PIS!C$1:C$500))="CK"),0,IF(CF969&lt;2000000,0,CF969*10%)),0)</f>
        <v/>
      </c>
      <c r="CI969">
        <f>IFERROR(INDEX(ADJ!$A$1:$BZ$1000,MATCH(PAYROLL!D969,ADJ!A$1:A$500,0),MATCH(PAYROLL!CI$2,ADJ!$2:$2,0)),0)</f>
        <v/>
      </c>
      <c r="CJ969">
        <f>IFERROR(INDEX(ADJ!$A$1:$BZ$1000,MATCH(PAYROLL!D969,ADJ!A$1:A$500,0),MATCH(PAYROLL!CJ$2,ADJ!$2:$2,0)),0)</f>
        <v/>
      </c>
      <c r="CK969">
        <f>IFERROR(INDEX(ADJ!$A$1:$BZ$1000,MATCH(PAYROLL!D969,ADJ!A$1:A$500,0),MATCH(PAYROLL!CK$2,ADJ!$2:$2,0)),0)</f>
        <v/>
      </c>
      <c r="CL969">
        <f>SUM(CG969:CK969)</f>
        <v/>
      </c>
      <c r="CM969">
        <f>ROUND(SUM(CH969:CK969),0)</f>
        <v/>
      </c>
      <c r="CN969">
        <f>IFERROR(INDEX(CSDA!D$1:D$500,MATCH($CN$2,CSDA!C$1:C$500,0))*INDEX(PIS!V$1:V$500,MATCH(D969,PIS!C$1:C$500))+INDEX(ADJ!$A$1:$BZ$1000,MATCH(PAYROLL!D969,ADJ!A$1:A$500,0),MATCH(PAYROLL!CN$2,ADJ!$2:$2,0)),0)</f>
        <v/>
      </c>
      <c r="CO969">
        <f>IFERROR(INDEX(ADJ!$A$1:$BZ$1000,MATCH(PAYROLL!D969,ADJ!A$1:A$500,0),MATCH(PAYROLL!CO$2,ADJ!$2:$2,0)),0)</f>
        <v/>
      </c>
      <c r="CP969">
        <f>IFERROR(INDEX(ADJ!$A$1:$BZ$1000,MATCH(PAYROLL!D969,ADJ!A$1:A$500,0),MATCH(PAYROLL!CP$2,ADJ!$2:$2,0)),0)</f>
        <v/>
      </c>
      <c r="CQ969">
        <f>BP969-CL969-CI969-CM969-CN969-CO969-CP969-CC969</f>
        <v/>
      </c>
      <c r="CR969">
        <f>IFERROR(IF(RIGHT(INDEX(PIS!O$1:O$500,MATCH(D969,PIS!C$1:C$500,0)),5)="Gross",MIN(U969+V969,VLOOKUP("R700",TSC!B:C,2,0)*VLOOKUP("R101",TSC!B:C,2,0))*(VLOOKUP("T711",TSC!B:C,2,0)+VLOOKUP("T712",TSC!B:C,2,0))%,MIN(T969+V969,VLOOKUP("R700",TSC!B:C,2,0)*VLOOKUP("R101",TSC!B:C,2,0))*(VLOOKUP("T711",TSC!B:C,2,0)+VLOOKUP("T712",TSC!B:C,2,0)+VLOOKUP("R701",TSC!B:C,2,0))%),0)</f>
        <v/>
      </c>
      <c r="CS969">
        <f>IFERROR(IF(RIGHT(INDEX(PIS!O$1:O$500,MATCH(D969,PIS!C$1:C$500,0)),5)="Gross",MIN(U969+V969,VLOOKUP("R700",TSC!B:C,2,0)*VLOOKUP("R101",TSC!B:C,2,0))*(VLOOKUP("T714",TSC!B:C,2,0))%,MIN(T969+V969,VLOOKUP("R700",TSC!B:C,2,0)*VLOOKUP("R101",TSC!B:C,2,0))*(VLOOKUP("T704",TSC!B:C,2,0)+VLOOKUP("T714",TSC!B:C,2,0))%),0)</f>
        <v/>
      </c>
      <c r="CT969">
        <f>IFERROR(IF(RIGHT(INDEX(PIS!O$1:O$500,MATCH(D969,PIS!C$1:C$500,0)),5)="Gross",MIN(U969+V969,VLOOKUP("R700",TSC!B:C,2,0)*VLOOKUP("R101",TSC!B:C,2,0))*VLOOKUP("T705",TSC!B:C,2,0)%,MIN(T969+V969,VLOOKUP("R700",TSC!B:C,2,0)*VLOOKUP("R101",TSC!B:C,2,0))*VLOOKUP("T705",TSC!B:C,2,0)%),0)</f>
        <v/>
      </c>
      <c r="CU969">
        <f>IFERROR(IF(RIGHT(INDEX(PIS!O$1:O$500,MATCH(D969,PIS!C$1:C$500,0)),5)="Gross",MIN(U969+V969,VLOOKUP("R700",TSC!B:C,2,0)*VLOOKUP("R101",TSC!B:C,2,0))*(VLOOKUP("T713",TSC!B:C,2,0))%,MIN(T969+V969,VLOOKUP("R700",TSC!B:C,2,0)*VLOOKUP("R101",TSC!B:C,2,0))*(VLOOKUP("T713",TSC!B:C,2,0))%),0)</f>
        <v/>
      </c>
      <c r="CV969">
        <f>IFERROR(INDEX(ADJ!$A$1:$BZ$1000,MATCH(PAYROLL!D969,ADJ!A$1:A$500,0),MATCH(PAYROLL!CV$2,ADJ!$2:$2,0)),0)</f>
        <v/>
      </c>
      <c r="CW969">
        <f>IFERROR(INDEX(ADJ!$A$1:$BZ$1000,MATCH(PAYROLL!D969,ADJ!A$1:A$500,0),MATCH(PAYROLL!CW$2,ADJ!$2:$2,0)),0)</f>
        <v/>
      </c>
      <c r="CX969">
        <f>SUM(CR969:CW969)</f>
        <v/>
      </c>
      <c r="CY969">
        <f>ROUND(IF(CR969&gt;0,T969+V969*VLOOKUP("R202",TSC!$B$1:$C$500,2,0),0),0)</f>
        <v/>
      </c>
      <c r="CZ969">
        <f>IFERROR(INDEX(CSDA!D$1:D$500,MATCH($CZ$2,CSDA!C$1:C$500,0)),0)</f>
        <v/>
      </c>
      <c r="DA969">
        <f>ROUND(T969*0.7%,0)</f>
        <v/>
      </c>
      <c r="DB969">
        <f>ROUND(T969/12,0)</f>
        <v/>
      </c>
      <c r="DC969">
        <f ref="DC969" t="array">IFERROR(INDEX(CSDA!D$1:D$500,MATCH("Trích giữ"&amp;PAYROLL!DC$2,CSDA!A$1:A$500&amp;CSDA!C$1:C$500,0)),0)</f>
        <v/>
      </c>
      <c r="DD969">
        <f ref="DD969" t="array">IFERROR(INDEX(CSDA!D$1:D$500,MATCH("Trích giữ"&amp;PAYROLL!DD$2,CSDA!A$1:A$500&amp;CSDA!C$1:C$500,0)),0)</f>
        <v/>
      </c>
      <c r="DE969">
        <f ref="DE969" t="array">IFERROR(INDEX(CSDA!D$1:D$500,MATCH("Trích giữ"&amp;PAYROLL!DE$2,CSDA!A$1:A$500&amp;CSDA!C$1:C$500,0)),0)</f>
        <v/>
      </c>
      <c r="DF969">
        <f>IFERROR(INDEX(CSDA!D$1:D$500,MATCH(PAYROLL!DF$2,CSDA!C$1:C$500,0)),0)</f>
        <v/>
      </c>
      <c r="DG969">
        <f ref="DG969" t="array">IFERROR(INDEX(CSDA!D$1:D$500,MATCH("Trích giữ"&amp;PAYROLL!DG$2,CSDA!A$1:A$500&amp;CSDA!C$1:C$500,0)),0)</f>
        <v/>
      </c>
      <c r="DH969">
        <f>ROUND(T969/26,0)</f>
        <v/>
      </c>
      <c r="DI969">
        <f ref="DI969" t="array">IFERROR(INDEX(CSDA!D$1:D$500,MATCH("Trích giữ"&amp;PAYROLL!DI$2,CSDA!A$1:A$500&amp;CSDA!C$1:C$500,0)),0)</f>
        <v/>
      </c>
      <c r="DJ969">
        <f>IF(U969=0,T969*21.5%-BL969,0)</f>
        <v/>
      </c>
      <c r="DK969">
        <f ref="DK969" t="array">IFERROR(INDEX(CSDA!D$1:D$500,MATCH("Trích giữ"&amp;PAYROLL!DK$2,CSDA!A$1:A$500&amp;CSDA!C$1:C$500,0)),0)</f>
        <v/>
      </c>
      <c r="DL969">
        <f>IFERROR(INDEX(CSDA!D$1:D$500,MATCH(PAYROLL!DL$2,CSDA!C$1:C$500,0))/12,0)</f>
        <v/>
      </c>
      <c r="DM969">
        <f>SUM(DB969:DL969)</f>
        <v/>
      </c>
      <c r="DN969">
        <f>IFERROR(INDEX(ADJ!$A$1:$BZ$1000,MATCH(PAYROLL!D969,ADJ!A$1:A$500,0),MATCH(PAYROLL!DN$2,ADJ!$2:$2,0)),0)</f>
        <v/>
      </c>
      <c r="DO969">
        <f>IFERROR(SUM(BP969,DM969:DN969,CX969:DA969)-DT969,0)</f>
        <v/>
      </c>
      <c r="DP969">
        <f ref="DP969" t="array">SUM(BW969*IFERROR(INDEX(CSDA!D$1:D$500,MATCH(BW$2,CSDA!C$1:C$500,0)),0)%,CX969*IFERROR(INDEX(CSDA!D$1:D$500,MATCH(CX$2,CSDA!C$1:C$500,0)),0)%,DA969*IFERROR(INDEX(CSDA!D$1:D$500,MATCH(DA$2,CSDA!C$1:C$500,0)),0)%,DB969*IFERROR(INDEX(CSDA!D$1:D$500,MATCH(DB$2,CSDA!C$1:C$500,0)),0)%,DF969*IFERROR(INDEX(CSDA!D$1:D$500,MATCH("Phí dịch vụ"&amp;PAYROLL!DF$2,CSDA!A$1:A$500&amp;CSDA!C$1:C$500,0)),0)%,DC969*IFERROR(INDEX(CSDA!D$1:D$500,MATCH("Phí dịch vụ"&amp;PAYROLL!DC$2,CSDA!A$1:A$500&amp;CSDA!C$1:C$500,0)),0)%,DH969*IFERROR(INDEX(CSDA!D$1:D$500,MATCH("Phí dịch vụ"&amp;PAYROLL!DH$2,CSDA!A$1:A$500&amp;CSDA!C$1:C$500,0)),0)%,DJ969*IFERROR(INDEX(CSDA!D$1:D$500,MATCH("Phí dịch vụ"&amp;PAYROLL!DJ$2,CSDA!A$1:A$500&amp;CSDA!C$1:C$500,0)),0)%,BN969*IFERROR(INDEX(CSDA!D$1:D$500,MATCH(BN$2,CSDA!C$1:C$500,0)),0)%)-BN969*7%</f>
        <v/>
      </c>
      <c r="DQ969">
        <f>IFERROR(INDEX(ADJ!$A$1:$BZ$1000,MATCH(PAYROLL!D969,ADJ!A$1:A$500,0),MATCH(PAYROLL!DQ$2,ADJ!$2:$2,0)),0)</f>
        <v/>
      </c>
      <c r="DR969">
        <f>IFERROR(INDEX(ADJ!$A$1:$BZ$1000,MATCH(PAYROLL!D969,ADJ!A$1:A$500,0),MATCH(PAYROLL!DR$2,ADJ!$2:$2,0)),0)</f>
        <v/>
      </c>
      <c r="DS969">
        <f>SUM(DP969:DR969)</f>
        <v/>
      </c>
      <c r="DT969">
        <f>EK969</f>
        <v/>
      </c>
      <c r="DU969">
        <f>SUM(DO969:DR969)</f>
        <v/>
      </c>
      <c r="DV969">
        <f>ROUND(DU969*0.1,0)</f>
        <v/>
      </c>
      <c r="DW969">
        <f>DU969+DV969</f>
        <v/>
      </c>
      <c r="DZ969">
        <f>IFERROR(INDEX(ADJ!$A$1:$BZ$1000,MATCH(PAYROLL!$D969,ADJ!A$1:A$500,0),MATCH(PAYROLL!DZ$2,ADJ!$2:$2,0)),0)</f>
        <v/>
      </c>
      <c r="EA969">
        <f>IFERROR(INDEX(ADJ!$A$1:$BZ$1000,MATCH(PAYROLL!$D969,ADJ!A$1:A$500,0),MATCH(PAYROLL!EA$2,ADJ!$2:$2,0)),0)</f>
        <v/>
      </c>
      <c r="EB969">
        <f>IFERROR(INDEX(ADJ!$A$1:$BZ$1000,MATCH(PAYROLL!$D969,ADJ!A$1:A$500,0),MATCH(PAYROLL!EB$2,ADJ!$2:$2,0)),0)</f>
        <v/>
      </c>
      <c r="EC969">
        <f>IFERROR(INDEX(ADJ!$A$1:$BZ$1000,MATCH(PAYROLL!$D969,ADJ!A$1:A$500,0),MATCH(PAYROLL!EC$2,ADJ!$2:$2,0)),0)</f>
        <v/>
      </c>
      <c r="ED969">
        <f>IFERROR(INDEX(ADJ!$A$1:$BZ$1000,MATCH(PAYROLL!$D969,ADJ!A$1:A$500,0),MATCH(PAYROLL!ED$2,ADJ!$2:$2,0)),0)</f>
        <v/>
      </c>
      <c r="EE969">
        <f>IFERROR(INDEX(ADJ!$A$1:$BZ$1000,MATCH(PAYROLL!$D969,ADJ!A$1:A$500,0),MATCH(PAYROLL!EE$2,ADJ!$2:$2,0)),0)</f>
        <v/>
      </c>
      <c r="EF969">
        <f>IFERROR(INDEX(ADJ!$A$1:$BZ$1000,MATCH(PAYROLL!$D969,ADJ!A$1:A$500,0),MATCH(PAYROLL!EF$2,ADJ!$2:$2,0)),0)</f>
        <v/>
      </c>
      <c r="EG969">
        <f>IFERROR(INDEX(ADJ!$A$1:$BZ$1000,MATCH(PAYROLL!$D969,ADJ!A$1:A$500,0),MATCH(PAYROLL!EG$2,ADJ!$2:$2,0)),0)</f>
        <v/>
      </c>
      <c r="EH969">
        <f>IFERROR(INDEX(ADJ!$A$1:$BZ$1000,MATCH(PAYROLL!$D969,ADJ!A$1:A$500,0),MATCH(PAYROLL!EH$2,ADJ!$2:$2,0)),0)</f>
        <v/>
      </c>
      <c r="EI969">
        <f>IFERROR(INDEX(ADJ!$A$1:$BZ$1000,MATCH(PAYROLL!D969,ADJ!A$1:A$500,0),MATCH(PAYROLL!EI$2,ADJ!$2:$2,0)),0)</f>
        <v/>
      </c>
      <c r="EJ969">
        <f>IFERROR(INDEX(ADJ!$A$1:$BZ$1000,MATCH(PAYROLL!$D969,ADJ!A$1:A$500,0),MATCH(PAYROLL!EJ$2,ADJ!$2:$2,0)),0)</f>
        <v/>
      </c>
      <c r="EK969">
        <f>SUM(DZ969:EJ969)</f>
        <v/>
      </c>
    </row>
    <row r="970">
      <c r="A970" t="n">
        <v>968</v>
      </c>
      <c r="B970" t="inlineStr">
        <is>
          <t>Bế Công Tuyền</t>
        </is>
      </c>
      <c r="D970" t="inlineStr">
        <is>
          <t>144378-03</t>
        </is>
      </c>
      <c r="S970">
        <f>IFERROR(INDEX(PIS!$A$1:$BZ$1000,MATCH($D970,PIS!C$1:C$500,0),MATCH("Lương CB tháng trước",PIS!$1:$1,0)),0)</f>
        <v/>
      </c>
      <c r="T970">
        <f>IFERROR(INDEX(PIS!$A$1:$BZ$1000,MATCH($D970,PIS!C$1:C$500,0),MATCH("Lương CB hiện tại",PIS!$1:$1,0)),0)</f>
        <v/>
      </c>
      <c r="U970">
        <f>IFERROR(INDEX(PIS!$A$1:$BZ$1000,MATCH($D970,PIS!C$1:C$500,0),MATCH("Lương đóng BHBB",PIS!$1:$1,0)),0)</f>
        <v/>
      </c>
      <c r="V970">
        <f>IFERROR(INDEX(PIS!$A$1:$BZ$1000,MATCH($D970,PIS!C$1:C$500,0),MATCH(V$2,PIS!$2:$2,0)),0)</f>
        <v/>
      </c>
      <c r="W970">
        <f>IFERROR(INDEX(PIS!$A$1:$BZ$1000,MATCH($D970,PIS!C$1:C$500,0),MATCH(W$2,PIS!$2:$2,0)),0)</f>
        <v/>
      </c>
      <c r="X970">
        <f>IFERROR(INDEX(PIS!$A$1:$BZ$1000,MATCH($D970,PIS!C$1:C$500,0),MATCH(X$2,PIS!$2:$2,0)),0)</f>
        <v/>
      </c>
      <c r="Y970">
        <f>IFERROR(INDEX(PIS!$A$1:$BZ$1000,MATCH($D970,PIS!C$1:C$500,0),MATCH(Y$2,PIS!$2:$2,0)),0)</f>
        <v/>
      </c>
      <c r="Z970">
        <f>IFERROR(INDEX(PIS!$A$1:$BZ$1000,MATCH($D970,PIS!C$1:C$500,0),MATCH(Z$2,PIS!$2:$2,0)),0)</f>
        <v/>
      </c>
      <c r="AA970">
        <f>IFERROR(INDEX(PIS!$A$1:$BZ$1000,MATCH($D970,PIS!C$1:C$500,0),MATCH(AA$2,PIS!$2:$2,0)),0)</f>
        <v/>
      </c>
      <c r="AB970">
        <f>IFERROR(INDEX(PIS!$A$1:$BZ$1000,MATCH($D970,PIS!C$1:C$500,0),MATCH(AB$2,PIS!$2:$2,0)),0)</f>
        <v/>
      </c>
      <c r="AC970">
        <f>SUM(V970:AB970)</f>
        <v/>
      </c>
      <c r="AD970">
        <f>IFERROR(INDEX(TIMESHEET!$A$1:$AI$5000,MATCH($D970,TIMESHEET!A$1:A$500,0),MATCH("T100",TIMESHEET!$2:$2,0))-2,0)</f>
        <v/>
      </c>
      <c r="AE970">
        <f>IFERROR(INDEX(TIMESHEET!$A$1:$AI$5000,MATCH($D970,TIMESHEET!A$1:A$500,0),MATCH("T202",TIMESHEET!$2:$2,0)),0)</f>
        <v/>
      </c>
      <c r="AF970">
        <f>IFERROR(INDEX(TIMESHEET!$A$1:$AI$5000,MATCH($D970,TIMESHEET!A$1:A$500,0),MATCH("T302",TIMESHEET!$2:$2,0)),0)</f>
        <v/>
      </c>
      <c r="AG970">
        <f>IFERROR(INDEX(TIMESHEET!$A$1:$AI$5000,MATCH($D970,TIMESHEET!A$1:A$500,0),MATCH("T406",TIMESHEET!$2:$2,0)),0)</f>
        <v/>
      </c>
      <c r="AH970">
        <f>AE970+AG970</f>
        <v/>
      </c>
      <c r="AI970">
        <f>IFERROR(INDEX(TIMESHEET!$A$1:$AI$5000,MATCH($D970,TIMESHEET!A$1:A$500,0),MATCH("T701",TIMESHEET!$2:$2,0)),0)</f>
        <v/>
      </c>
      <c r="AJ970">
        <f>IFERROR(INDEX(TIMESHEET!$A$1:$AI$5000,MATCH($D970,TIMESHEET!B$1:B$500,0),MATCH("T320",TIMESHEET!$2:$2,0)),0)</f>
        <v/>
      </c>
      <c r="AK970">
        <f>IFERROR(IF(LEFT(INDEX(PIS!O$1:O$500,MATCH(D970,PIS!C$1:C$500)),1)="M",T970/AD970*SUM(AE970:AG970),T970*AD970),0)</f>
        <v/>
      </c>
      <c r="AL970">
        <f>IFERROR(INDEX(ADJ!$A$1:$BZ$1000,MATCH(PAYROLL!D970,ADJ!A$1:A$500,0),MATCH(PAYROLL!AL$2,ADJ!$2:$2,0)),0)</f>
        <v/>
      </c>
      <c r="AM970">
        <f>SUM(AK970:AL970)</f>
        <v/>
      </c>
      <c r="AN970">
        <f>IFERROR(ROUND(V970/$AD970*$AH970,0),0)</f>
        <v/>
      </c>
      <c r="AO970">
        <f>IFERROR(ROUND(W970/$AD970*$AH970,0),0)</f>
        <v/>
      </c>
      <c r="AP970">
        <f>IFERROR(ROUND(X970/$AD970*$AE970,0),0)</f>
        <v/>
      </c>
      <c r="AQ970">
        <f>IFERROR(ROUND(Y970/$AD970*$AH970,0),0)</f>
        <v/>
      </c>
      <c r="AR970">
        <f>IFERROR(ROUND(Z970/$AD970*$AH970,0),0)</f>
        <v/>
      </c>
      <c r="AS970">
        <f>IFERROR(ROUND(AA970/$AD970*$AH970,0),0)</f>
        <v/>
      </c>
      <c r="AT970">
        <f>IFERROR(IF((AE970+AF970+AG970)&gt;13,AB970,ROUND(AB970/AD970*AH970,0)),0)</f>
        <v/>
      </c>
      <c r="AU970">
        <f>IFERROR(INDEX(ADJ!$A$1:$BZ$1000,MATCH(PAYROLL!D970,ADJ!A$1:A$500,0),MATCH(PAYROLL!AU$2,ADJ!$2:$2,0)),0)</f>
        <v/>
      </c>
      <c r="AV970">
        <f>ROUND(SUM(AN970:AU970),0)</f>
        <v/>
      </c>
      <c r="AW970">
        <f>IFERROR(INDEX(TIMESHEET!$A$1:$AI$5000,MATCH(PAYROLL!D970,TIMESHEET!A$1:A$500,0),MATCH("T620",TIMESHEET!$2:$2,0)),0)</f>
        <v/>
      </c>
      <c r="AX970">
        <f>IFERROR(INDEX(TIMESHEET!$A$1:$AI$5000,MATCH(PAYROLL!D970,TIMESHEET!A$1:A$500,0),MATCH("T601",TIMESHEET!$2:$2,0)),0)</f>
        <v/>
      </c>
      <c r="AY970">
        <f>IFERROR(INDEX(TIMESHEET!$A$1:$AI$5000,MATCH(PAYROLL!D970,TIMESHEET!A$1:A$500,0),MATCH("T602",TIMESHEET!$2:$2,0)),0)</f>
        <v/>
      </c>
      <c r="AZ970">
        <f>IFERROR(INDEX(TIMESHEET!$A$1:$AI$5000,MATCH(PAYROLL!D970,TIMESHEET!A$1:A$500,0),MATCH("T603",TIMESHEET!$2:$2,0)),0)</f>
        <v/>
      </c>
      <c r="BA970">
        <f>IFERROR(INDEX(TIMESHEET!$A$1:$AI$5000,MATCH(PAYROLL!D970,TIMESHEET!A$1:A$500,0),MATCH("T611",TIMESHEET!$2:$2,0)),0)</f>
        <v/>
      </c>
      <c r="BB970">
        <f>IFERROR(INDEX(TIMESHEET!$A$1:$AI$5000,MATCH(PAYROLL!D970,TIMESHEET!A$1:A$500,0),MATCH("T612",TIMESHEET!$2:$2,0)),0)</f>
        <v/>
      </c>
      <c r="BC970">
        <f>IFERROR(INDEX(TIMESHEET!$A$1:$AI$5000,MATCH(PAYROLL!D970,TIMESHEET!A$1:A$500,0),MATCH("T613",TIMESHEET!$2:$2,0)),0)</f>
        <v/>
      </c>
      <c r="BD970">
        <f>IFERROR(INDEX(TIMESHEET!$A$1:$AI$5000,MATCH(PAYROLL!D970,TIMESHEET!A$1:A$500,0),MATCH("T500",TIMESHEET!$2:$2,0)),0)</f>
        <v/>
      </c>
      <c r="BE970">
        <f>IFERROR(IF(LEFT(INDEX(PIS!O$1:O$500,MATCH(D970,PIS!C$1:C$500)),1)="M",T970/AD970/8*(AW970+AX970*1.5+AY970*2+AZ970*3+BA970*2.1+BB970*2.7+BC970*3.9+BD970*0.3),T970/8*(AW970+AX970*1.5+AY970*2+AZ970*3+BA970*2.1+BB970*2.7+BC970*3.9+BD970*0.3)),0)</f>
        <v/>
      </c>
      <c r="BF970">
        <f>IFERROR(INDEX(ADJ!$A$1:$BZ$1000,MATCH(PAYROLL!$D970,ADJ!A$1:A$500,0),MATCH(PAYROLL!BF$2,ADJ!$2:$2,0)),0)</f>
        <v/>
      </c>
      <c r="BG970">
        <f>IFERROR(INDEX(ADJ!$A$1:$BZ$1000,MATCH(PAYROLL!D970,ADJ!A$1:A$500,0),MATCH(PAYROLL!BG$2,ADJ!$2:$2,0)),0)</f>
        <v/>
      </c>
      <c r="BH970">
        <f>IFERROR(INDEX(ADJ!$A$1:$BZ$1000,MATCH(PAYROLL!D970,ADJ!A$1:A$500,0),MATCH(PAYROLL!BH$2,ADJ!$2:$2,0)),0)</f>
        <v/>
      </c>
      <c r="BI970">
        <f>IFERROR(INDEX(ADJ!$A$1:$BZ$1000,MATCH(PAYROLL!D970,ADJ!A$1:A$500,0),MATCH(PAYROLL!BI$2,ADJ!$2:$2,0)),0)</f>
        <v/>
      </c>
      <c r="BJ970">
        <f>IFERROR(INDEX(ADJ!$A$1:$BZ$1000,MATCH(PAYROLL!D970,ADJ!A$1:A$500,0),MATCH(PAYROLL!BJ$2,ADJ!$2:$2,0)),0)</f>
        <v/>
      </c>
      <c r="BK970">
        <f>SUM(BF970:BJ970)</f>
        <v/>
      </c>
      <c r="BL970">
        <f>IFERROR(INDEX(ADJ!$A$1:$BZ$1000,MATCH(PAYROLL!D970,ADJ!A$1:A$500,0),MATCH(PAYROLL!BL$2,ADJ!$2:$2,0)),0)</f>
        <v/>
      </c>
      <c r="BM970">
        <f>IFERROR(INDEX(ADJ!$A$1:$BZ$1000,MATCH(PAYROLL!D970,ADJ!A$1:A$500,0),MATCH(PAYROLL!BM$2,ADJ!$2:$2,0)),0)</f>
        <v/>
      </c>
      <c r="BN970">
        <f>IFERROR(INDEX(ADJ!$A$1:$BZ$1000,MATCH(PAYROLL!D970,ADJ!A$1:A$500,0),MATCH(PAYROLL!BN$2,ADJ!$2:$2,0)),0)</f>
        <v/>
      </c>
      <c r="BO970">
        <f>IFERROR(INDEX(ADJ!$A$1:$BZ$1000,MATCH(PAYROLL!D970,ADJ!A$1:A$500,0),MATCH(PAYROLL!BO$2,ADJ!$2:$2,0)),0)</f>
        <v/>
      </c>
      <c r="BP970">
        <f>SUM(AM970,AV970,BE970,BK970,BL970:BO970)</f>
        <v/>
      </c>
      <c r="BQ970">
        <f>BO970</f>
        <v/>
      </c>
      <c r="BR970">
        <f>IFERROR(ROUND(IF(LEFT(INDEX(PIS!O$1:O$500,MATCH(D970,PIS!C$1:C$500)),1)="D",T970/8*(BD970*0.3),IF(LEFT(INDEX(PIS!O$1:O$500,MATCH(D970,PIS!C$1:C$500)),1)="H",T970*($BD970*0.3),T970/$AD970/8*($BD970*0.3))),0),0)</f>
        <v/>
      </c>
      <c r="BS970">
        <f>IF(AP970&lt;1,0,MIN(AP970,730000))</f>
        <v/>
      </c>
      <c r="BT970">
        <f>IFERROR(ROUND((BE970-SUM(AW970:BC970)*T970/AD970/8),0)-BR970,0)</f>
        <v/>
      </c>
      <c r="BU970">
        <f>AO970</f>
        <v/>
      </c>
      <c r="BV970">
        <f>SUM(BQ970:BU970)</f>
        <v/>
      </c>
      <c r="BW970">
        <f>BP970-BV970</f>
        <v/>
      </c>
      <c r="BX970">
        <f>IFERROR(IF(RIGHT(INDEX(PIS!O$1:O$500,MATCH(D970,PIS!C$1:C$500)),5)="Gross",MIN(U970+V970,VLOOKUP("R700",TSC!B:C,2,0)*VLOOKUP("R101",TSC!B:C,2,0))*VLOOKUP("R701",TSC!B:C,2,0)%,0),0)</f>
        <v/>
      </c>
      <c r="BY970">
        <f>IFERROR(IF(RIGHT(INDEX(PIS!O$1:O$500,MATCH(D970,PIS!C$1:C$500)),5)="Gross",MIN(U970+V970,VLOOKUP("R700",TSC!B:C,2,0)*VLOOKUP("R101",TSC!B:C,2,0))*VLOOKUP("T704",TSC!B:C,2,0)%,0),0)</f>
        <v/>
      </c>
      <c r="BZ970">
        <f>IFERROR(IF(RIGHT(INDEX(PIS!O$1:O$500,MATCH(D970,PIS!C$1:C$500)),5)="Gross",MIN(U970+V970,VLOOKUP("R700",TSC!B:C,2,0)*VLOOKUP("1",TSC!F:G,2,0))*VLOOKUP("T705",TSC!B:C,2,0)%,0),0)</f>
        <v/>
      </c>
      <c r="CA970">
        <f>IFERROR(INDEX(ADJ!$A$1:$BZ$1000,MATCH(PAYROLL!D970,ADJ!A$1:A$500,0),MATCH(PAYROLL!CA$2,ADJ!$2:$2,0)),0)</f>
        <v/>
      </c>
      <c r="CB970">
        <f>IFERROR(INDEX(ADJ!$A$1:$BZ$1000,MATCH(PAYROLL!D970,ADJ!A$1:A$500,0),MATCH(PAYROLL!CB$2,ADJ!$2:$2,0)),0)</f>
        <v/>
      </c>
      <c r="CC970">
        <f>SUM(BX970:CB970)</f>
        <v/>
      </c>
      <c r="CD970">
        <f>IFERROR(INDEX(PIS!$A$1:$BZ$1000,MATCH(PAYROLL!D970,PIS!C$1:C$500,0),MATCH(PAYROLL!CD$1,PIS!$1:$1,0)),0)</f>
        <v/>
      </c>
      <c r="CE970">
        <f>IFERROR(IF(OR(INDEX(PIS!P$1:P$500,MATCH(D970,PIS!C$1:C$500,0))="LT2",INDEX(PIS!P$1:P$500,MATCH(D970,PIS!C$1:C$500,0))="P10"),0,SUM(CC970,CD970*VLOOKUP("R601",TSC!B:C,2,0),VLOOKUP("R602",TSC!B:C,2,0))),0)</f>
        <v/>
      </c>
      <c r="CF970">
        <f>MAX(BW970-CE970,0)</f>
        <v/>
      </c>
      <c r="CG970">
        <f>IFERROR(IF(OR(RIGHT(INDEX(PIS!P$1:P$500,MATCH(D970,PIS!C$1:C$500)),5)="P10",RIGHT(INDEX(PIS!P$1:P$500,MATCH(D970,PIS!C$1:C$500)),5)="CK"),0,IF(CF970&lt;=5000000,CF970*5%,IF(CF970&lt;=10000000,CF970*10%-250000,IF(CF970&lt;=18000000,CF970*15%-750000,IF(CF970&lt;=32000000,CF970*20%-1650000,IF(CF970&lt;=52000000,CF970*25%-3250000,IF(CF970&lt;=80000000,BH970*30%-5850000,CF970*35%-9850000))))))),0)</f>
        <v/>
      </c>
      <c r="CH970">
        <f>IFERROR(IF(OR(INDEX(PIS!P$1:P$500,MATCH(D970,PIS!C$1:C$500))="LT",INDEX(PIS!P$1:P$500,MATCH(D970,PIS!C$1:C$500))="CK"),0,IF(CF970&lt;2000000,0,CF970*10%)),0)</f>
        <v/>
      </c>
      <c r="CI970">
        <f>IFERROR(INDEX(ADJ!$A$1:$BZ$1000,MATCH(PAYROLL!D970,ADJ!A$1:A$500,0),MATCH(PAYROLL!CI$2,ADJ!$2:$2,0)),0)</f>
        <v/>
      </c>
      <c r="CJ970">
        <f>IFERROR(INDEX(ADJ!$A$1:$BZ$1000,MATCH(PAYROLL!D970,ADJ!A$1:A$500,0),MATCH(PAYROLL!CJ$2,ADJ!$2:$2,0)),0)</f>
        <v/>
      </c>
      <c r="CK970">
        <f>IFERROR(INDEX(ADJ!$A$1:$BZ$1000,MATCH(PAYROLL!D970,ADJ!A$1:A$500,0),MATCH(PAYROLL!CK$2,ADJ!$2:$2,0)),0)</f>
        <v/>
      </c>
      <c r="CL970">
        <f>SUM(CG970:CK970)</f>
        <v/>
      </c>
      <c r="CM970">
        <f>ROUND(SUM(CH970:CK970),0)</f>
        <v/>
      </c>
      <c r="CN970">
        <f>IFERROR(INDEX(CSDA!D$1:D$500,MATCH($CN$2,CSDA!C$1:C$500,0))*INDEX(PIS!V$1:V$500,MATCH(D970,PIS!C$1:C$500))+INDEX(ADJ!$A$1:$BZ$1000,MATCH(PAYROLL!D970,ADJ!A$1:A$500,0),MATCH(PAYROLL!CN$2,ADJ!$2:$2,0)),0)</f>
        <v/>
      </c>
      <c r="CO970">
        <f>IFERROR(INDEX(ADJ!$A$1:$BZ$1000,MATCH(PAYROLL!D970,ADJ!A$1:A$500,0),MATCH(PAYROLL!CO$2,ADJ!$2:$2,0)),0)</f>
        <v/>
      </c>
      <c r="CP970">
        <f>IFERROR(INDEX(ADJ!$A$1:$BZ$1000,MATCH(PAYROLL!D970,ADJ!A$1:A$500,0),MATCH(PAYROLL!CP$2,ADJ!$2:$2,0)),0)</f>
        <v/>
      </c>
      <c r="CQ970">
        <f>BP970-CL970-CI970-CM970-CN970-CO970-CP970-CC970</f>
        <v/>
      </c>
      <c r="CR970">
        <f>IFERROR(IF(RIGHT(INDEX(PIS!O$1:O$500,MATCH(D970,PIS!C$1:C$500,0)),5)="Gross",MIN(U970+V970,VLOOKUP("R700",TSC!B:C,2,0)*VLOOKUP("R101",TSC!B:C,2,0))*(VLOOKUP("T711",TSC!B:C,2,0)+VLOOKUP("T712",TSC!B:C,2,0))%,MIN(T970+V970,VLOOKUP("R700",TSC!B:C,2,0)*VLOOKUP("R101",TSC!B:C,2,0))*(VLOOKUP("T711",TSC!B:C,2,0)+VLOOKUP("T712",TSC!B:C,2,0)+VLOOKUP("R701",TSC!B:C,2,0))%),0)</f>
        <v/>
      </c>
      <c r="CS970">
        <f>IFERROR(IF(RIGHT(INDEX(PIS!O$1:O$500,MATCH(D970,PIS!C$1:C$500,0)),5)="Gross",MIN(U970+V970,VLOOKUP("R700",TSC!B:C,2,0)*VLOOKUP("R101",TSC!B:C,2,0))*(VLOOKUP("T714",TSC!B:C,2,0))%,MIN(T970+V970,VLOOKUP("R700",TSC!B:C,2,0)*VLOOKUP("R101",TSC!B:C,2,0))*(VLOOKUP("T704",TSC!B:C,2,0)+VLOOKUP("T714",TSC!B:C,2,0))%),0)</f>
        <v/>
      </c>
      <c r="CT970">
        <f>IFERROR(IF(RIGHT(INDEX(PIS!O$1:O$500,MATCH(D970,PIS!C$1:C$500,0)),5)="Gross",MIN(U970+V970,VLOOKUP("R700",TSC!B:C,2,0)*VLOOKUP("R101",TSC!B:C,2,0))*VLOOKUP("T705",TSC!B:C,2,0)%,MIN(T970+V970,VLOOKUP("R700",TSC!B:C,2,0)*VLOOKUP("R101",TSC!B:C,2,0))*VLOOKUP("T705",TSC!B:C,2,0)%),0)</f>
        <v/>
      </c>
      <c r="CU970">
        <f>IFERROR(IF(RIGHT(INDEX(PIS!O$1:O$500,MATCH(D970,PIS!C$1:C$500,0)),5)="Gross",MIN(U970+V970,VLOOKUP("R700",TSC!B:C,2,0)*VLOOKUP("R101",TSC!B:C,2,0))*(VLOOKUP("T713",TSC!B:C,2,0))%,MIN(T970+V970,VLOOKUP("R700",TSC!B:C,2,0)*VLOOKUP("R101",TSC!B:C,2,0))*(VLOOKUP("T713",TSC!B:C,2,0))%),0)</f>
        <v/>
      </c>
      <c r="CV970">
        <f>IFERROR(INDEX(ADJ!$A$1:$BZ$1000,MATCH(PAYROLL!D970,ADJ!A$1:A$500,0),MATCH(PAYROLL!CV$2,ADJ!$2:$2,0)),0)</f>
        <v/>
      </c>
      <c r="CW970">
        <f>IFERROR(INDEX(ADJ!$A$1:$BZ$1000,MATCH(PAYROLL!D970,ADJ!A$1:A$500,0),MATCH(PAYROLL!CW$2,ADJ!$2:$2,0)),0)</f>
        <v/>
      </c>
      <c r="CX970">
        <f>SUM(CR970:CW970)</f>
        <v/>
      </c>
      <c r="CY970">
        <f>ROUND(IF(CR970&gt;0,T970+V970*VLOOKUP("R202",TSC!$B$1:$C$500,2,0),0),0)</f>
        <v/>
      </c>
      <c r="CZ970">
        <f>IFERROR(INDEX(CSDA!D$1:D$500,MATCH($CZ$2,CSDA!C$1:C$500,0)),0)</f>
        <v/>
      </c>
      <c r="DA970">
        <f>ROUND(T970*0.7%,0)</f>
        <v/>
      </c>
      <c r="DB970">
        <f>ROUND(T970/12,0)</f>
        <v/>
      </c>
      <c r="DC970">
        <f ref="DC970" t="array">IFERROR(INDEX(CSDA!D$1:D$500,MATCH("Trích giữ"&amp;PAYROLL!DC$2,CSDA!A$1:A$500&amp;CSDA!C$1:C$500,0)),0)</f>
        <v/>
      </c>
      <c r="DD970">
        <f ref="DD970" t="array">IFERROR(INDEX(CSDA!D$1:D$500,MATCH("Trích giữ"&amp;PAYROLL!DD$2,CSDA!A$1:A$500&amp;CSDA!C$1:C$500,0)),0)</f>
        <v/>
      </c>
      <c r="DE970">
        <f ref="DE970" t="array">IFERROR(INDEX(CSDA!D$1:D$500,MATCH("Trích giữ"&amp;PAYROLL!DE$2,CSDA!A$1:A$500&amp;CSDA!C$1:C$500,0)),0)</f>
        <v/>
      </c>
      <c r="DF970">
        <f>IFERROR(INDEX(CSDA!D$1:D$500,MATCH(PAYROLL!DF$2,CSDA!C$1:C$500,0)),0)</f>
        <v/>
      </c>
      <c r="DG970">
        <f ref="DG970" t="array">IFERROR(INDEX(CSDA!D$1:D$500,MATCH("Trích giữ"&amp;PAYROLL!DG$2,CSDA!A$1:A$500&amp;CSDA!C$1:C$500,0)),0)</f>
        <v/>
      </c>
      <c r="DH970">
        <f>ROUND(T970/26,0)</f>
        <v/>
      </c>
      <c r="DI970">
        <f ref="DI970" t="array">IFERROR(INDEX(CSDA!D$1:D$500,MATCH("Trích giữ"&amp;PAYROLL!DI$2,CSDA!A$1:A$500&amp;CSDA!C$1:C$500,0)),0)</f>
        <v/>
      </c>
      <c r="DJ970">
        <f>IF(U970=0,T970*21.5%-BL970,0)</f>
        <v/>
      </c>
      <c r="DK970">
        <f ref="DK970" t="array">IFERROR(INDEX(CSDA!D$1:D$500,MATCH("Trích giữ"&amp;PAYROLL!DK$2,CSDA!A$1:A$500&amp;CSDA!C$1:C$500,0)),0)</f>
        <v/>
      </c>
      <c r="DL970">
        <f>IFERROR(INDEX(CSDA!D$1:D$500,MATCH(PAYROLL!DL$2,CSDA!C$1:C$500,0))/12,0)</f>
        <v/>
      </c>
      <c r="DM970">
        <f>SUM(DB970:DL970)</f>
        <v/>
      </c>
      <c r="DN970">
        <f>IFERROR(INDEX(ADJ!$A$1:$BZ$1000,MATCH(PAYROLL!D970,ADJ!A$1:A$500,0),MATCH(PAYROLL!DN$2,ADJ!$2:$2,0)),0)</f>
        <v/>
      </c>
      <c r="DO970">
        <f>IFERROR(SUM(BP970,DM970:DN970,CX970:DA970)-DT970,0)</f>
        <v/>
      </c>
      <c r="DP970">
        <f ref="DP970" t="array">SUM(BW970*IFERROR(INDEX(CSDA!D$1:D$500,MATCH(BW$2,CSDA!C$1:C$500,0)),0)%,CX970*IFERROR(INDEX(CSDA!D$1:D$500,MATCH(CX$2,CSDA!C$1:C$500,0)),0)%,DA970*IFERROR(INDEX(CSDA!D$1:D$500,MATCH(DA$2,CSDA!C$1:C$500,0)),0)%,DB970*IFERROR(INDEX(CSDA!D$1:D$500,MATCH(DB$2,CSDA!C$1:C$500,0)),0)%,DF970*IFERROR(INDEX(CSDA!D$1:D$500,MATCH("Phí dịch vụ"&amp;PAYROLL!DF$2,CSDA!A$1:A$500&amp;CSDA!C$1:C$500,0)),0)%,DC970*IFERROR(INDEX(CSDA!D$1:D$500,MATCH("Phí dịch vụ"&amp;PAYROLL!DC$2,CSDA!A$1:A$500&amp;CSDA!C$1:C$500,0)),0)%,DH970*IFERROR(INDEX(CSDA!D$1:D$500,MATCH("Phí dịch vụ"&amp;PAYROLL!DH$2,CSDA!A$1:A$500&amp;CSDA!C$1:C$500,0)),0)%,DJ970*IFERROR(INDEX(CSDA!D$1:D$500,MATCH("Phí dịch vụ"&amp;PAYROLL!DJ$2,CSDA!A$1:A$500&amp;CSDA!C$1:C$500,0)),0)%,BN970*IFERROR(INDEX(CSDA!D$1:D$500,MATCH(BN$2,CSDA!C$1:C$500,0)),0)%)-BN970*7%</f>
        <v/>
      </c>
      <c r="DQ970">
        <f>IFERROR(INDEX(ADJ!$A$1:$BZ$1000,MATCH(PAYROLL!D970,ADJ!A$1:A$500,0),MATCH(PAYROLL!DQ$2,ADJ!$2:$2,0)),0)</f>
        <v/>
      </c>
      <c r="DR970">
        <f>IFERROR(INDEX(ADJ!$A$1:$BZ$1000,MATCH(PAYROLL!D970,ADJ!A$1:A$500,0),MATCH(PAYROLL!DR$2,ADJ!$2:$2,0)),0)</f>
        <v/>
      </c>
      <c r="DS970">
        <f>SUM(DP970:DR970)</f>
        <v/>
      </c>
      <c r="DT970">
        <f>EK970</f>
        <v/>
      </c>
      <c r="DU970">
        <f>SUM(DO970:DR970)</f>
        <v/>
      </c>
      <c r="DV970">
        <f>ROUND(DU970*0.1,0)</f>
        <v/>
      </c>
      <c r="DW970">
        <f>DU970+DV970</f>
        <v/>
      </c>
      <c r="DZ970">
        <f>IFERROR(INDEX(ADJ!$A$1:$BZ$1000,MATCH(PAYROLL!$D970,ADJ!A$1:A$500,0),MATCH(PAYROLL!DZ$2,ADJ!$2:$2,0)),0)</f>
        <v/>
      </c>
      <c r="EA970">
        <f>IFERROR(INDEX(ADJ!$A$1:$BZ$1000,MATCH(PAYROLL!$D970,ADJ!A$1:A$500,0),MATCH(PAYROLL!EA$2,ADJ!$2:$2,0)),0)</f>
        <v/>
      </c>
      <c r="EB970">
        <f>IFERROR(INDEX(ADJ!$A$1:$BZ$1000,MATCH(PAYROLL!$D970,ADJ!A$1:A$500,0),MATCH(PAYROLL!EB$2,ADJ!$2:$2,0)),0)</f>
        <v/>
      </c>
      <c r="EC970">
        <f>IFERROR(INDEX(ADJ!$A$1:$BZ$1000,MATCH(PAYROLL!$D970,ADJ!A$1:A$500,0),MATCH(PAYROLL!EC$2,ADJ!$2:$2,0)),0)</f>
        <v/>
      </c>
      <c r="ED970">
        <f>IFERROR(INDEX(ADJ!$A$1:$BZ$1000,MATCH(PAYROLL!$D970,ADJ!A$1:A$500,0),MATCH(PAYROLL!ED$2,ADJ!$2:$2,0)),0)</f>
        <v/>
      </c>
      <c r="EE970">
        <f>IFERROR(INDEX(ADJ!$A$1:$BZ$1000,MATCH(PAYROLL!$D970,ADJ!A$1:A$500,0),MATCH(PAYROLL!EE$2,ADJ!$2:$2,0)),0)</f>
        <v/>
      </c>
      <c r="EF970">
        <f>IFERROR(INDEX(ADJ!$A$1:$BZ$1000,MATCH(PAYROLL!$D970,ADJ!A$1:A$500,0),MATCH(PAYROLL!EF$2,ADJ!$2:$2,0)),0)</f>
        <v/>
      </c>
      <c r="EG970">
        <f>IFERROR(INDEX(ADJ!$A$1:$BZ$1000,MATCH(PAYROLL!$D970,ADJ!A$1:A$500,0),MATCH(PAYROLL!EG$2,ADJ!$2:$2,0)),0)</f>
        <v/>
      </c>
      <c r="EH970">
        <f>IFERROR(INDEX(ADJ!$A$1:$BZ$1000,MATCH(PAYROLL!$D970,ADJ!A$1:A$500,0),MATCH(PAYROLL!EH$2,ADJ!$2:$2,0)),0)</f>
        <v/>
      </c>
      <c r="EI970">
        <f>IFERROR(INDEX(ADJ!$A$1:$BZ$1000,MATCH(PAYROLL!D970,ADJ!A$1:A$500,0),MATCH(PAYROLL!EI$2,ADJ!$2:$2,0)),0)</f>
        <v/>
      </c>
      <c r="EJ970">
        <f>IFERROR(INDEX(ADJ!$A$1:$BZ$1000,MATCH(PAYROLL!$D970,ADJ!A$1:A$500,0),MATCH(PAYROLL!EJ$2,ADJ!$2:$2,0)),0)</f>
        <v/>
      </c>
      <c r="EK970">
        <f>SUM(DZ970:EJ970)</f>
        <v/>
      </c>
    </row>
    <row r="971">
      <c r="A971" t="n">
        <v>969</v>
      </c>
      <c r="B971" t="inlineStr">
        <is>
          <t>Vi Văn Trường</t>
        </is>
      </c>
      <c r="D971" t="inlineStr">
        <is>
          <t>120926-03</t>
        </is>
      </c>
      <c r="S971">
        <f>IFERROR(INDEX(PIS!$A$1:$BZ$1000,MATCH($D971,PIS!C$1:C$500,0),MATCH("Lương CB tháng trước",PIS!$1:$1,0)),0)</f>
        <v/>
      </c>
      <c r="T971">
        <f>IFERROR(INDEX(PIS!$A$1:$BZ$1000,MATCH($D971,PIS!C$1:C$500,0),MATCH("Lương CB hiện tại",PIS!$1:$1,0)),0)</f>
        <v/>
      </c>
      <c r="U971">
        <f>IFERROR(INDEX(PIS!$A$1:$BZ$1000,MATCH($D971,PIS!C$1:C$500,0),MATCH("Lương đóng BHBB",PIS!$1:$1,0)),0)</f>
        <v/>
      </c>
      <c r="V971">
        <f>IFERROR(INDEX(PIS!$A$1:$BZ$1000,MATCH($D971,PIS!C$1:C$500,0),MATCH(V$2,PIS!$2:$2,0)),0)</f>
        <v/>
      </c>
      <c r="W971">
        <f>IFERROR(INDEX(PIS!$A$1:$BZ$1000,MATCH($D971,PIS!C$1:C$500,0),MATCH(W$2,PIS!$2:$2,0)),0)</f>
        <v/>
      </c>
      <c r="X971">
        <f>IFERROR(INDEX(PIS!$A$1:$BZ$1000,MATCH($D971,PIS!C$1:C$500,0),MATCH(X$2,PIS!$2:$2,0)),0)</f>
        <v/>
      </c>
      <c r="Y971">
        <f>IFERROR(INDEX(PIS!$A$1:$BZ$1000,MATCH($D971,PIS!C$1:C$500,0),MATCH(Y$2,PIS!$2:$2,0)),0)</f>
        <v/>
      </c>
      <c r="Z971">
        <f>IFERROR(INDEX(PIS!$A$1:$BZ$1000,MATCH($D971,PIS!C$1:C$500,0),MATCH(Z$2,PIS!$2:$2,0)),0)</f>
        <v/>
      </c>
      <c r="AA971">
        <f>IFERROR(INDEX(PIS!$A$1:$BZ$1000,MATCH($D971,PIS!C$1:C$500,0),MATCH(AA$2,PIS!$2:$2,0)),0)</f>
        <v/>
      </c>
      <c r="AB971">
        <f>IFERROR(INDEX(PIS!$A$1:$BZ$1000,MATCH($D971,PIS!C$1:C$500,0),MATCH(AB$2,PIS!$2:$2,0)),0)</f>
        <v/>
      </c>
      <c r="AC971">
        <f>SUM(V971:AB971)</f>
        <v/>
      </c>
      <c r="AD971">
        <f>IFERROR(INDEX(TIMESHEET!$A$1:$AI$5000,MATCH($D971,TIMESHEET!A$1:A$500,0),MATCH("T100",TIMESHEET!$2:$2,0))-2,0)</f>
        <v/>
      </c>
      <c r="AE971">
        <f>IFERROR(INDEX(TIMESHEET!$A$1:$AI$5000,MATCH($D971,TIMESHEET!A$1:A$500,0),MATCH("T202",TIMESHEET!$2:$2,0)),0)</f>
        <v/>
      </c>
      <c r="AF971">
        <f>IFERROR(INDEX(TIMESHEET!$A$1:$AI$5000,MATCH($D971,TIMESHEET!A$1:A$500,0),MATCH("T302",TIMESHEET!$2:$2,0)),0)</f>
        <v/>
      </c>
      <c r="AG971">
        <f>IFERROR(INDEX(TIMESHEET!$A$1:$AI$5000,MATCH($D971,TIMESHEET!A$1:A$500,0),MATCH("T406",TIMESHEET!$2:$2,0)),0)</f>
        <v/>
      </c>
      <c r="AH971">
        <f>AE971+AG971</f>
        <v/>
      </c>
      <c r="AI971">
        <f>IFERROR(INDEX(TIMESHEET!$A$1:$AI$5000,MATCH($D971,TIMESHEET!A$1:A$500,0),MATCH("T701",TIMESHEET!$2:$2,0)),0)</f>
        <v/>
      </c>
      <c r="AJ971">
        <f>IFERROR(INDEX(TIMESHEET!$A$1:$AI$5000,MATCH($D971,TIMESHEET!B$1:B$500,0),MATCH("T320",TIMESHEET!$2:$2,0)),0)</f>
        <v/>
      </c>
      <c r="AK971">
        <f>IFERROR(IF(LEFT(INDEX(PIS!O$1:O$500,MATCH(D971,PIS!C$1:C$500)),1)="M",T971/AD971*SUM(AE971:AG971),T971*AD971),0)</f>
        <v/>
      </c>
      <c r="AL971">
        <f>IFERROR(INDEX(ADJ!$A$1:$BZ$1000,MATCH(PAYROLL!D971,ADJ!A$1:A$500,0),MATCH(PAYROLL!AL$2,ADJ!$2:$2,0)),0)</f>
        <v/>
      </c>
      <c r="AM971">
        <f>SUM(AK971:AL971)</f>
        <v/>
      </c>
      <c r="AN971">
        <f>IFERROR(ROUND(V971/$AD971*$AH971,0),0)</f>
        <v/>
      </c>
      <c r="AO971">
        <f>IFERROR(ROUND(W971/$AD971*$AH971,0),0)</f>
        <v/>
      </c>
      <c r="AP971">
        <f>IFERROR(ROUND(X971/$AD971*$AE971,0),0)</f>
        <v/>
      </c>
      <c r="AQ971">
        <f>IFERROR(ROUND(Y971/$AD971*$AH971,0),0)</f>
        <v/>
      </c>
      <c r="AR971">
        <f>IFERROR(ROUND(Z971/$AD971*$AH971,0),0)</f>
        <v/>
      </c>
      <c r="AS971">
        <f>IFERROR(ROUND(AA971/$AD971*$AH971,0),0)</f>
        <v/>
      </c>
      <c r="AT971">
        <f>IFERROR(IF((AE971+AF971+AG971)&gt;13,AB971,ROUND(AB971/AD971*AH971,0)),0)</f>
        <v/>
      </c>
      <c r="AU971">
        <f>IFERROR(INDEX(ADJ!$A$1:$BZ$1000,MATCH(PAYROLL!D971,ADJ!A$1:A$500,0),MATCH(PAYROLL!AU$2,ADJ!$2:$2,0)),0)</f>
        <v/>
      </c>
      <c r="AV971">
        <f>ROUND(SUM(AN971:AU971),0)</f>
        <v/>
      </c>
      <c r="AW971">
        <f>IFERROR(INDEX(TIMESHEET!$A$1:$AI$5000,MATCH(PAYROLL!D971,TIMESHEET!A$1:A$500,0),MATCH("T620",TIMESHEET!$2:$2,0)),0)</f>
        <v/>
      </c>
      <c r="AX971">
        <f>IFERROR(INDEX(TIMESHEET!$A$1:$AI$5000,MATCH(PAYROLL!D971,TIMESHEET!A$1:A$500,0),MATCH("T601",TIMESHEET!$2:$2,0)),0)</f>
        <v/>
      </c>
      <c r="AY971">
        <f>IFERROR(INDEX(TIMESHEET!$A$1:$AI$5000,MATCH(PAYROLL!D971,TIMESHEET!A$1:A$500,0),MATCH("T602",TIMESHEET!$2:$2,0)),0)</f>
        <v/>
      </c>
      <c r="AZ971">
        <f>IFERROR(INDEX(TIMESHEET!$A$1:$AI$5000,MATCH(PAYROLL!D971,TIMESHEET!A$1:A$500,0),MATCH("T603",TIMESHEET!$2:$2,0)),0)</f>
        <v/>
      </c>
      <c r="BA971">
        <f>IFERROR(INDEX(TIMESHEET!$A$1:$AI$5000,MATCH(PAYROLL!D971,TIMESHEET!A$1:A$500,0),MATCH("T611",TIMESHEET!$2:$2,0)),0)</f>
        <v/>
      </c>
      <c r="BB971">
        <f>IFERROR(INDEX(TIMESHEET!$A$1:$AI$5000,MATCH(PAYROLL!D971,TIMESHEET!A$1:A$500,0),MATCH("T612",TIMESHEET!$2:$2,0)),0)</f>
        <v/>
      </c>
      <c r="BC971">
        <f>IFERROR(INDEX(TIMESHEET!$A$1:$AI$5000,MATCH(PAYROLL!D971,TIMESHEET!A$1:A$500,0),MATCH("T613",TIMESHEET!$2:$2,0)),0)</f>
        <v/>
      </c>
      <c r="BD971">
        <f>IFERROR(INDEX(TIMESHEET!$A$1:$AI$5000,MATCH(PAYROLL!D971,TIMESHEET!A$1:A$500,0),MATCH("T500",TIMESHEET!$2:$2,0)),0)</f>
        <v/>
      </c>
      <c r="BE971">
        <f>IFERROR(IF(LEFT(INDEX(PIS!O$1:O$500,MATCH(D971,PIS!C$1:C$500)),1)="M",T971/AD971/8*(AW971+AX971*1.5+AY971*2+AZ971*3+BA971*2.1+BB971*2.7+BC971*3.9+BD971*0.3),T971/8*(AW971+AX971*1.5+AY971*2+AZ971*3+BA971*2.1+BB971*2.7+BC971*3.9+BD971*0.3)),0)</f>
        <v/>
      </c>
      <c r="BF971">
        <f>IFERROR(INDEX(ADJ!$A$1:$BZ$1000,MATCH(PAYROLL!$D971,ADJ!A$1:A$500,0),MATCH(PAYROLL!BF$2,ADJ!$2:$2,0)),0)</f>
        <v/>
      </c>
      <c r="BG971">
        <f>IFERROR(INDEX(ADJ!$A$1:$BZ$1000,MATCH(PAYROLL!D971,ADJ!A$1:A$500,0),MATCH(PAYROLL!BG$2,ADJ!$2:$2,0)),0)</f>
        <v/>
      </c>
      <c r="BH971">
        <f>IFERROR(INDEX(ADJ!$A$1:$BZ$1000,MATCH(PAYROLL!D971,ADJ!A$1:A$500,0),MATCH(PAYROLL!BH$2,ADJ!$2:$2,0)),0)</f>
        <v/>
      </c>
      <c r="BI971">
        <f>IFERROR(INDEX(ADJ!$A$1:$BZ$1000,MATCH(PAYROLL!D971,ADJ!A$1:A$500,0),MATCH(PAYROLL!BI$2,ADJ!$2:$2,0)),0)</f>
        <v/>
      </c>
      <c r="BJ971">
        <f>IFERROR(INDEX(ADJ!$A$1:$BZ$1000,MATCH(PAYROLL!D971,ADJ!A$1:A$500,0),MATCH(PAYROLL!BJ$2,ADJ!$2:$2,0)),0)</f>
        <v/>
      </c>
      <c r="BK971">
        <f>SUM(BF971:BJ971)</f>
        <v/>
      </c>
      <c r="BL971">
        <f>IFERROR(INDEX(ADJ!$A$1:$BZ$1000,MATCH(PAYROLL!D971,ADJ!A$1:A$500,0),MATCH(PAYROLL!BL$2,ADJ!$2:$2,0)),0)</f>
        <v/>
      </c>
      <c r="BM971">
        <f>IFERROR(INDEX(ADJ!$A$1:$BZ$1000,MATCH(PAYROLL!D971,ADJ!A$1:A$500,0),MATCH(PAYROLL!BM$2,ADJ!$2:$2,0)),0)</f>
        <v/>
      </c>
      <c r="BN971">
        <f>IFERROR(INDEX(ADJ!$A$1:$BZ$1000,MATCH(PAYROLL!D971,ADJ!A$1:A$500,0),MATCH(PAYROLL!BN$2,ADJ!$2:$2,0)),0)</f>
        <v/>
      </c>
      <c r="BO971">
        <f>IFERROR(INDEX(ADJ!$A$1:$BZ$1000,MATCH(PAYROLL!D971,ADJ!A$1:A$500,0),MATCH(PAYROLL!BO$2,ADJ!$2:$2,0)),0)</f>
        <v/>
      </c>
      <c r="BP971">
        <f>SUM(AM971,AV971,BE971,BK971,BL971:BO971)</f>
        <v/>
      </c>
      <c r="BQ971">
        <f>BO971</f>
        <v/>
      </c>
      <c r="BR971">
        <f>IFERROR(ROUND(IF(LEFT(INDEX(PIS!O$1:O$500,MATCH(D971,PIS!C$1:C$500)),1)="D",T971/8*(BD971*0.3),IF(LEFT(INDEX(PIS!O$1:O$500,MATCH(D971,PIS!C$1:C$500)),1)="H",T971*($BD971*0.3),T971/$AD971/8*($BD971*0.3))),0),0)</f>
        <v/>
      </c>
      <c r="BS971">
        <f>IF(AP971&lt;1,0,MIN(AP971,730000))</f>
        <v/>
      </c>
      <c r="BT971">
        <f>IFERROR(ROUND((BE971-SUM(AW971:BC971)*T971/AD971/8),0)-BR971,0)</f>
        <v/>
      </c>
      <c r="BU971">
        <f>AO971</f>
        <v/>
      </c>
      <c r="BV971">
        <f>SUM(BQ971:BU971)</f>
        <v/>
      </c>
      <c r="BW971">
        <f>BP971-BV971</f>
        <v/>
      </c>
      <c r="BX971">
        <f>IFERROR(IF(RIGHT(INDEX(PIS!O$1:O$500,MATCH(D971,PIS!C$1:C$500)),5)="Gross",MIN(U971+V971,VLOOKUP("R700",TSC!B:C,2,0)*VLOOKUP("R101",TSC!B:C,2,0))*VLOOKUP("R701",TSC!B:C,2,0)%,0),0)</f>
        <v/>
      </c>
      <c r="BY971">
        <f>IFERROR(IF(RIGHT(INDEX(PIS!O$1:O$500,MATCH(D971,PIS!C$1:C$500)),5)="Gross",MIN(U971+V971,VLOOKUP("R700",TSC!B:C,2,0)*VLOOKUP("R101",TSC!B:C,2,0))*VLOOKUP("T704",TSC!B:C,2,0)%,0),0)</f>
        <v/>
      </c>
      <c r="BZ971">
        <f>IFERROR(IF(RIGHT(INDEX(PIS!O$1:O$500,MATCH(D971,PIS!C$1:C$500)),5)="Gross",MIN(U971+V971,VLOOKUP("R700",TSC!B:C,2,0)*VLOOKUP("1",TSC!F:G,2,0))*VLOOKUP("T705",TSC!B:C,2,0)%,0),0)</f>
        <v/>
      </c>
      <c r="CA971">
        <f>IFERROR(INDEX(ADJ!$A$1:$BZ$1000,MATCH(PAYROLL!D971,ADJ!A$1:A$500,0),MATCH(PAYROLL!CA$2,ADJ!$2:$2,0)),0)</f>
        <v/>
      </c>
      <c r="CB971">
        <f>IFERROR(INDEX(ADJ!$A$1:$BZ$1000,MATCH(PAYROLL!D971,ADJ!A$1:A$500,0),MATCH(PAYROLL!CB$2,ADJ!$2:$2,0)),0)</f>
        <v/>
      </c>
      <c r="CC971">
        <f>SUM(BX971:CB971)</f>
        <v/>
      </c>
      <c r="CD971">
        <f>IFERROR(INDEX(PIS!$A$1:$BZ$1000,MATCH(PAYROLL!D971,PIS!C$1:C$500,0),MATCH(PAYROLL!CD$1,PIS!$1:$1,0)),0)</f>
        <v/>
      </c>
      <c r="CE971">
        <f>IFERROR(IF(OR(INDEX(PIS!P$1:P$500,MATCH(D971,PIS!C$1:C$500,0))="LT2",INDEX(PIS!P$1:P$500,MATCH(D971,PIS!C$1:C$500,0))="P10"),0,SUM(CC971,CD971*VLOOKUP("R601",TSC!B:C,2,0),VLOOKUP("R602",TSC!B:C,2,0))),0)</f>
        <v/>
      </c>
      <c r="CF971">
        <f>MAX(BW971-CE971,0)</f>
        <v/>
      </c>
      <c r="CG971">
        <f>IFERROR(IF(OR(RIGHT(INDEX(PIS!P$1:P$500,MATCH(D971,PIS!C$1:C$500)),5)="P10",RIGHT(INDEX(PIS!P$1:P$500,MATCH(D971,PIS!C$1:C$500)),5)="CK"),0,IF(CF971&lt;=5000000,CF971*5%,IF(CF971&lt;=10000000,CF971*10%-250000,IF(CF971&lt;=18000000,CF971*15%-750000,IF(CF971&lt;=32000000,CF971*20%-1650000,IF(CF971&lt;=52000000,CF971*25%-3250000,IF(CF971&lt;=80000000,BH971*30%-5850000,CF971*35%-9850000))))))),0)</f>
        <v/>
      </c>
      <c r="CH971">
        <f>IFERROR(IF(OR(INDEX(PIS!P$1:P$500,MATCH(D971,PIS!C$1:C$500))="LT",INDEX(PIS!P$1:P$500,MATCH(D971,PIS!C$1:C$500))="CK"),0,IF(CF971&lt;2000000,0,CF971*10%)),0)</f>
        <v/>
      </c>
      <c r="CI971">
        <f>IFERROR(INDEX(ADJ!$A$1:$BZ$1000,MATCH(PAYROLL!D971,ADJ!A$1:A$500,0),MATCH(PAYROLL!CI$2,ADJ!$2:$2,0)),0)</f>
        <v/>
      </c>
      <c r="CJ971">
        <f>IFERROR(INDEX(ADJ!$A$1:$BZ$1000,MATCH(PAYROLL!D971,ADJ!A$1:A$500,0),MATCH(PAYROLL!CJ$2,ADJ!$2:$2,0)),0)</f>
        <v/>
      </c>
      <c r="CK971">
        <f>IFERROR(INDEX(ADJ!$A$1:$BZ$1000,MATCH(PAYROLL!D971,ADJ!A$1:A$500,0),MATCH(PAYROLL!CK$2,ADJ!$2:$2,0)),0)</f>
        <v/>
      </c>
      <c r="CL971">
        <f>SUM(CG971:CK971)</f>
        <v/>
      </c>
      <c r="CM971">
        <f>ROUND(SUM(CH971:CK971),0)</f>
        <v/>
      </c>
      <c r="CN971">
        <f>IFERROR(INDEX(CSDA!D$1:D$500,MATCH($CN$2,CSDA!C$1:C$500,0))*INDEX(PIS!V$1:V$500,MATCH(D971,PIS!C$1:C$500))+INDEX(ADJ!$A$1:$BZ$1000,MATCH(PAYROLL!D971,ADJ!A$1:A$500,0),MATCH(PAYROLL!CN$2,ADJ!$2:$2,0)),0)</f>
        <v/>
      </c>
      <c r="CO971">
        <f>IFERROR(INDEX(ADJ!$A$1:$BZ$1000,MATCH(PAYROLL!D971,ADJ!A$1:A$500,0),MATCH(PAYROLL!CO$2,ADJ!$2:$2,0)),0)</f>
        <v/>
      </c>
      <c r="CP971">
        <f>IFERROR(INDEX(ADJ!$A$1:$BZ$1000,MATCH(PAYROLL!D971,ADJ!A$1:A$500,0),MATCH(PAYROLL!CP$2,ADJ!$2:$2,0)),0)</f>
        <v/>
      </c>
      <c r="CQ971">
        <f>BP971-CL971-CI971-CM971-CN971-CO971-CP971-CC971</f>
        <v/>
      </c>
      <c r="CR971">
        <f>IFERROR(IF(RIGHT(INDEX(PIS!O$1:O$500,MATCH(D971,PIS!C$1:C$500,0)),5)="Gross",MIN(U971+V971,VLOOKUP("R700",TSC!B:C,2,0)*VLOOKUP("R101",TSC!B:C,2,0))*(VLOOKUP("T711",TSC!B:C,2,0)+VLOOKUP("T712",TSC!B:C,2,0))%,MIN(T971+V971,VLOOKUP("R700",TSC!B:C,2,0)*VLOOKUP("R101",TSC!B:C,2,0))*(VLOOKUP("T711",TSC!B:C,2,0)+VLOOKUP("T712",TSC!B:C,2,0)+VLOOKUP("R701",TSC!B:C,2,0))%),0)</f>
        <v/>
      </c>
      <c r="CS971">
        <f>IFERROR(IF(RIGHT(INDEX(PIS!O$1:O$500,MATCH(D971,PIS!C$1:C$500,0)),5)="Gross",MIN(U971+V971,VLOOKUP("R700",TSC!B:C,2,0)*VLOOKUP("R101",TSC!B:C,2,0))*(VLOOKUP("T714",TSC!B:C,2,0))%,MIN(T971+V971,VLOOKUP("R700",TSC!B:C,2,0)*VLOOKUP("R101",TSC!B:C,2,0))*(VLOOKUP("T704",TSC!B:C,2,0)+VLOOKUP("T714",TSC!B:C,2,0))%),0)</f>
        <v/>
      </c>
      <c r="CT971">
        <f>IFERROR(IF(RIGHT(INDEX(PIS!O$1:O$500,MATCH(D971,PIS!C$1:C$500,0)),5)="Gross",MIN(U971+V971,VLOOKUP("R700",TSC!B:C,2,0)*VLOOKUP("R101",TSC!B:C,2,0))*VLOOKUP("T705",TSC!B:C,2,0)%,MIN(T971+V971,VLOOKUP("R700",TSC!B:C,2,0)*VLOOKUP("R101",TSC!B:C,2,0))*VLOOKUP("T705",TSC!B:C,2,0)%),0)</f>
        <v/>
      </c>
      <c r="CU971">
        <f>IFERROR(IF(RIGHT(INDEX(PIS!O$1:O$500,MATCH(D971,PIS!C$1:C$500,0)),5)="Gross",MIN(U971+V971,VLOOKUP("R700",TSC!B:C,2,0)*VLOOKUP("R101",TSC!B:C,2,0))*(VLOOKUP("T713",TSC!B:C,2,0))%,MIN(T971+V971,VLOOKUP("R700",TSC!B:C,2,0)*VLOOKUP("R101",TSC!B:C,2,0))*(VLOOKUP("T713",TSC!B:C,2,0))%),0)</f>
        <v/>
      </c>
      <c r="CV971">
        <f>IFERROR(INDEX(ADJ!$A$1:$BZ$1000,MATCH(PAYROLL!D971,ADJ!A$1:A$500,0),MATCH(PAYROLL!CV$2,ADJ!$2:$2,0)),0)</f>
        <v/>
      </c>
      <c r="CW971">
        <f>IFERROR(INDEX(ADJ!$A$1:$BZ$1000,MATCH(PAYROLL!D971,ADJ!A$1:A$500,0),MATCH(PAYROLL!CW$2,ADJ!$2:$2,0)),0)</f>
        <v/>
      </c>
      <c r="CX971">
        <f>SUM(CR971:CW971)</f>
        <v/>
      </c>
      <c r="CY971">
        <f>ROUND(IF(CR971&gt;0,T971+V971*VLOOKUP("R202",TSC!$B$1:$C$500,2,0),0),0)</f>
        <v/>
      </c>
      <c r="CZ971">
        <f>IFERROR(INDEX(CSDA!D$1:D$500,MATCH($CZ$2,CSDA!C$1:C$500,0)),0)</f>
        <v/>
      </c>
      <c r="DA971">
        <f>ROUND(T971*0.7%,0)</f>
        <v/>
      </c>
      <c r="DB971">
        <f>ROUND(T971/12,0)</f>
        <v/>
      </c>
      <c r="DC971">
        <f ref="DC971" t="array">IFERROR(INDEX(CSDA!D$1:D$500,MATCH("Trích giữ"&amp;PAYROLL!DC$2,CSDA!A$1:A$500&amp;CSDA!C$1:C$500,0)),0)</f>
        <v/>
      </c>
      <c r="DD971">
        <f ref="DD971" t="array">IFERROR(INDEX(CSDA!D$1:D$500,MATCH("Trích giữ"&amp;PAYROLL!DD$2,CSDA!A$1:A$500&amp;CSDA!C$1:C$500,0)),0)</f>
        <v/>
      </c>
      <c r="DE971">
        <f ref="DE971" t="array">IFERROR(INDEX(CSDA!D$1:D$500,MATCH("Trích giữ"&amp;PAYROLL!DE$2,CSDA!A$1:A$500&amp;CSDA!C$1:C$500,0)),0)</f>
        <v/>
      </c>
      <c r="DF971">
        <f>IFERROR(INDEX(CSDA!D$1:D$500,MATCH(PAYROLL!DF$2,CSDA!C$1:C$500,0)),0)</f>
        <v/>
      </c>
      <c r="DG971">
        <f ref="DG971" t="array">IFERROR(INDEX(CSDA!D$1:D$500,MATCH("Trích giữ"&amp;PAYROLL!DG$2,CSDA!A$1:A$500&amp;CSDA!C$1:C$500,0)),0)</f>
        <v/>
      </c>
      <c r="DH971">
        <f>ROUND(T971/26,0)</f>
        <v/>
      </c>
      <c r="DI971">
        <f ref="DI971" t="array">IFERROR(INDEX(CSDA!D$1:D$500,MATCH("Trích giữ"&amp;PAYROLL!DI$2,CSDA!A$1:A$500&amp;CSDA!C$1:C$500,0)),0)</f>
        <v/>
      </c>
      <c r="DJ971">
        <f>IF(U971=0,T971*21.5%-BL971,0)</f>
        <v/>
      </c>
      <c r="DK971">
        <f ref="DK971" t="array">IFERROR(INDEX(CSDA!D$1:D$500,MATCH("Trích giữ"&amp;PAYROLL!DK$2,CSDA!A$1:A$500&amp;CSDA!C$1:C$500,0)),0)</f>
        <v/>
      </c>
      <c r="DL971">
        <f>IFERROR(INDEX(CSDA!D$1:D$500,MATCH(PAYROLL!DL$2,CSDA!C$1:C$500,0))/12,0)</f>
        <v/>
      </c>
      <c r="DM971">
        <f>SUM(DB971:DL971)</f>
        <v/>
      </c>
      <c r="DN971">
        <f>IFERROR(INDEX(ADJ!$A$1:$BZ$1000,MATCH(PAYROLL!D971,ADJ!A$1:A$500,0),MATCH(PAYROLL!DN$2,ADJ!$2:$2,0)),0)</f>
        <v/>
      </c>
      <c r="DO971">
        <f>IFERROR(SUM(BP971,DM971:DN971,CX971:DA971)-DT971,0)</f>
        <v/>
      </c>
      <c r="DP971">
        <f ref="DP971" t="array">SUM(BW971*IFERROR(INDEX(CSDA!D$1:D$500,MATCH(BW$2,CSDA!C$1:C$500,0)),0)%,CX971*IFERROR(INDEX(CSDA!D$1:D$500,MATCH(CX$2,CSDA!C$1:C$500,0)),0)%,DA971*IFERROR(INDEX(CSDA!D$1:D$500,MATCH(DA$2,CSDA!C$1:C$500,0)),0)%,DB971*IFERROR(INDEX(CSDA!D$1:D$500,MATCH(DB$2,CSDA!C$1:C$500,0)),0)%,DF971*IFERROR(INDEX(CSDA!D$1:D$500,MATCH("Phí dịch vụ"&amp;PAYROLL!DF$2,CSDA!A$1:A$500&amp;CSDA!C$1:C$500,0)),0)%,DC971*IFERROR(INDEX(CSDA!D$1:D$500,MATCH("Phí dịch vụ"&amp;PAYROLL!DC$2,CSDA!A$1:A$500&amp;CSDA!C$1:C$500,0)),0)%,DH971*IFERROR(INDEX(CSDA!D$1:D$500,MATCH("Phí dịch vụ"&amp;PAYROLL!DH$2,CSDA!A$1:A$500&amp;CSDA!C$1:C$500,0)),0)%,DJ971*IFERROR(INDEX(CSDA!D$1:D$500,MATCH("Phí dịch vụ"&amp;PAYROLL!DJ$2,CSDA!A$1:A$500&amp;CSDA!C$1:C$500,0)),0)%,BN971*IFERROR(INDEX(CSDA!D$1:D$500,MATCH(BN$2,CSDA!C$1:C$500,0)),0)%)-BN971*7%</f>
        <v/>
      </c>
      <c r="DQ971">
        <f>IFERROR(INDEX(ADJ!$A$1:$BZ$1000,MATCH(PAYROLL!D971,ADJ!A$1:A$500,0),MATCH(PAYROLL!DQ$2,ADJ!$2:$2,0)),0)</f>
        <v/>
      </c>
      <c r="DR971">
        <f>IFERROR(INDEX(ADJ!$A$1:$BZ$1000,MATCH(PAYROLL!D971,ADJ!A$1:A$500,0),MATCH(PAYROLL!DR$2,ADJ!$2:$2,0)),0)</f>
        <v/>
      </c>
      <c r="DS971">
        <f>SUM(DP971:DR971)</f>
        <v/>
      </c>
      <c r="DT971">
        <f>EK971</f>
        <v/>
      </c>
      <c r="DU971">
        <f>SUM(DO971:DR971)</f>
        <v/>
      </c>
      <c r="DV971">
        <f>ROUND(DU971*0.1,0)</f>
        <v/>
      </c>
      <c r="DW971">
        <f>DU971+DV971</f>
        <v/>
      </c>
      <c r="DZ971">
        <f>IFERROR(INDEX(ADJ!$A$1:$BZ$1000,MATCH(PAYROLL!$D971,ADJ!A$1:A$500,0),MATCH(PAYROLL!DZ$2,ADJ!$2:$2,0)),0)</f>
        <v/>
      </c>
      <c r="EA971">
        <f>IFERROR(INDEX(ADJ!$A$1:$BZ$1000,MATCH(PAYROLL!$D971,ADJ!A$1:A$500,0),MATCH(PAYROLL!EA$2,ADJ!$2:$2,0)),0)</f>
        <v/>
      </c>
      <c r="EB971">
        <f>IFERROR(INDEX(ADJ!$A$1:$BZ$1000,MATCH(PAYROLL!$D971,ADJ!A$1:A$500,0),MATCH(PAYROLL!EB$2,ADJ!$2:$2,0)),0)</f>
        <v/>
      </c>
      <c r="EC971">
        <f>IFERROR(INDEX(ADJ!$A$1:$BZ$1000,MATCH(PAYROLL!$D971,ADJ!A$1:A$500,0),MATCH(PAYROLL!EC$2,ADJ!$2:$2,0)),0)</f>
        <v/>
      </c>
      <c r="ED971">
        <f>IFERROR(INDEX(ADJ!$A$1:$BZ$1000,MATCH(PAYROLL!$D971,ADJ!A$1:A$500,0),MATCH(PAYROLL!ED$2,ADJ!$2:$2,0)),0)</f>
        <v/>
      </c>
      <c r="EE971">
        <f>IFERROR(INDEX(ADJ!$A$1:$BZ$1000,MATCH(PAYROLL!$D971,ADJ!A$1:A$500,0),MATCH(PAYROLL!EE$2,ADJ!$2:$2,0)),0)</f>
        <v/>
      </c>
      <c r="EF971">
        <f>IFERROR(INDEX(ADJ!$A$1:$BZ$1000,MATCH(PAYROLL!$D971,ADJ!A$1:A$500,0),MATCH(PAYROLL!EF$2,ADJ!$2:$2,0)),0)</f>
        <v/>
      </c>
      <c r="EG971">
        <f>IFERROR(INDEX(ADJ!$A$1:$BZ$1000,MATCH(PAYROLL!$D971,ADJ!A$1:A$500,0),MATCH(PAYROLL!EG$2,ADJ!$2:$2,0)),0)</f>
        <v/>
      </c>
      <c r="EH971">
        <f>IFERROR(INDEX(ADJ!$A$1:$BZ$1000,MATCH(PAYROLL!$D971,ADJ!A$1:A$500,0),MATCH(PAYROLL!EH$2,ADJ!$2:$2,0)),0)</f>
        <v/>
      </c>
      <c r="EI971">
        <f>IFERROR(INDEX(ADJ!$A$1:$BZ$1000,MATCH(PAYROLL!D971,ADJ!A$1:A$500,0),MATCH(PAYROLL!EI$2,ADJ!$2:$2,0)),0)</f>
        <v/>
      </c>
      <c r="EJ971">
        <f>IFERROR(INDEX(ADJ!$A$1:$BZ$1000,MATCH(PAYROLL!$D971,ADJ!A$1:A$500,0),MATCH(PAYROLL!EJ$2,ADJ!$2:$2,0)),0)</f>
        <v/>
      </c>
      <c r="EK971">
        <f>SUM(DZ971:EJ971)</f>
        <v/>
      </c>
    </row>
    <row r="972">
      <c r="A972" t="n">
        <v>970</v>
      </c>
      <c r="B972" t="inlineStr">
        <is>
          <t>Lương Văn Thành</t>
        </is>
      </c>
      <c r="D972" t="inlineStr">
        <is>
          <t>152802-01</t>
        </is>
      </c>
      <c r="S972">
        <f>IFERROR(INDEX(PIS!$A$1:$BZ$1000,MATCH($D972,PIS!C$1:C$500,0),MATCH("Lương CB tháng trước",PIS!$1:$1,0)),0)</f>
        <v/>
      </c>
      <c r="T972">
        <f>IFERROR(INDEX(PIS!$A$1:$BZ$1000,MATCH($D972,PIS!C$1:C$500,0),MATCH("Lương CB hiện tại",PIS!$1:$1,0)),0)</f>
        <v/>
      </c>
      <c r="U972">
        <f>IFERROR(INDEX(PIS!$A$1:$BZ$1000,MATCH($D972,PIS!C$1:C$500,0),MATCH("Lương đóng BHBB",PIS!$1:$1,0)),0)</f>
        <v/>
      </c>
      <c r="V972">
        <f>IFERROR(INDEX(PIS!$A$1:$BZ$1000,MATCH($D972,PIS!C$1:C$500,0),MATCH(V$2,PIS!$2:$2,0)),0)</f>
        <v/>
      </c>
      <c r="W972">
        <f>IFERROR(INDEX(PIS!$A$1:$BZ$1000,MATCH($D972,PIS!C$1:C$500,0),MATCH(W$2,PIS!$2:$2,0)),0)</f>
        <v/>
      </c>
      <c r="X972">
        <f>IFERROR(INDEX(PIS!$A$1:$BZ$1000,MATCH($D972,PIS!C$1:C$500,0),MATCH(X$2,PIS!$2:$2,0)),0)</f>
        <v/>
      </c>
      <c r="Y972">
        <f>IFERROR(INDEX(PIS!$A$1:$BZ$1000,MATCH($D972,PIS!C$1:C$500,0),MATCH(Y$2,PIS!$2:$2,0)),0)</f>
        <v/>
      </c>
      <c r="Z972">
        <f>IFERROR(INDEX(PIS!$A$1:$BZ$1000,MATCH($D972,PIS!C$1:C$500,0),MATCH(Z$2,PIS!$2:$2,0)),0)</f>
        <v/>
      </c>
      <c r="AA972">
        <f>IFERROR(INDEX(PIS!$A$1:$BZ$1000,MATCH($D972,PIS!C$1:C$500,0),MATCH(AA$2,PIS!$2:$2,0)),0)</f>
        <v/>
      </c>
      <c r="AB972">
        <f>IFERROR(INDEX(PIS!$A$1:$BZ$1000,MATCH($D972,PIS!C$1:C$500,0),MATCH(AB$2,PIS!$2:$2,0)),0)</f>
        <v/>
      </c>
      <c r="AC972">
        <f>SUM(V972:AB972)</f>
        <v/>
      </c>
      <c r="AD972">
        <f>IFERROR(INDEX(TIMESHEET!$A$1:$AI$5000,MATCH($D972,TIMESHEET!A$1:A$500,0),MATCH("T100",TIMESHEET!$2:$2,0))-2,0)</f>
        <v/>
      </c>
      <c r="AE972">
        <f>IFERROR(INDEX(TIMESHEET!$A$1:$AI$5000,MATCH($D972,TIMESHEET!A$1:A$500,0),MATCH("T202",TIMESHEET!$2:$2,0)),0)</f>
        <v/>
      </c>
      <c r="AF972">
        <f>IFERROR(INDEX(TIMESHEET!$A$1:$AI$5000,MATCH($D972,TIMESHEET!A$1:A$500,0),MATCH("T302",TIMESHEET!$2:$2,0)),0)</f>
        <v/>
      </c>
      <c r="AG972">
        <f>IFERROR(INDEX(TIMESHEET!$A$1:$AI$5000,MATCH($D972,TIMESHEET!A$1:A$500,0),MATCH("T406",TIMESHEET!$2:$2,0)),0)</f>
        <v/>
      </c>
      <c r="AH972">
        <f>AE972+AG972</f>
        <v/>
      </c>
      <c r="AI972">
        <f>IFERROR(INDEX(TIMESHEET!$A$1:$AI$5000,MATCH($D972,TIMESHEET!A$1:A$500,0),MATCH("T701",TIMESHEET!$2:$2,0)),0)</f>
        <v/>
      </c>
      <c r="AJ972">
        <f>IFERROR(INDEX(TIMESHEET!$A$1:$AI$5000,MATCH($D972,TIMESHEET!B$1:B$500,0),MATCH("T320",TIMESHEET!$2:$2,0)),0)</f>
        <v/>
      </c>
      <c r="AK972">
        <f>IFERROR(IF(LEFT(INDEX(PIS!O$1:O$500,MATCH(D972,PIS!C$1:C$500)),1)="M",T972/AD972*SUM(AE972:AG972),T972*AD972),0)</f>
        <v/>
      </c>
      <c r="AL972">
        <f>IFERROR(INDEX(ADJ!$A$1:$BZ$1000,MATCH(PAYROLL!D972,ADJ!A$1:A$500,0),MATCH(PAYROLL!AL$2,ADJ!$2:$2,0)),0)</f>
        <v/>
      </c>
      <c r="AM972">
        <f>SUM(AK972:AL972)</f>
        <v/>
      </c>
      <c r="AN972">
        <f>IFERROR(ROUND(V972/$AD972*$AH972,0),0)</f>
        <v/>
      </c>
      <c r="AO972">
        <f>IFERROR(ROUND(W972/$AD972*$AH972,0),0)</f>
        <v/>
      </c>
      <c r="AP972">
        <f>IFERROR(ROUND(X972/$AD972*$AE972,0),0)</f>
        <v/>
      </c>
      <c r="AQ972">
        <f>IFERROR(ROUND(Y972/$AD972*$AH972,0),0)</f>
        <v/>
      </c>
      <c r="AR972">
        <f>IFERROR(ROUND(Z972/$AD972*$AH972,0),0)</f>
        <v/>
      </c>
      <c r="AS972">
        <f>IFERROR(ROUND(AA972/$AD972*$AH972,0),0)</f>
        <v/>
      </c>
      <c r="AT972">
        <f>IFERROR(IF((AE972+AF972+AG972)&gt;13,AB972,ROUND(AB972/AD972*AH972,0)),0)</f>
        <v/>
      </c>
      <c r="AU972">
        <f>IFERROR(INDEX(ADJ!$A$1:$BZ$1000,MATCH(PAYROLL!D972,ADJ!A$1:A$500,0),MATCH(PAYROLL!AU$2,ADJ!$2:$2,0)),0)</f>
        <v/>
      </c>
      <c r="AV972">
        <f>ROUND(SUM(AN972:AU972),0)</f>
        <v/>
      </c>
      <c r="AW972">
        <f>IFERROR(INDEX(TIMESHEET!$A$1:$AI$5000,MATCH(PAYROLL!D972,TIMESHEET!A$1:A$500,0),MATCH("T620",TIMESHEET!$2:$2,0)),0)</f>
        <v/>
      </c>
      <c r="AX972">
        <f>IFERROR(INDEX(TIMESHEET!$A$1:$AI$5000,MATCH(PAYROLL!D972,TIMESHEET!A$1:A$500,0),MATCH("T601",TIMESHEET!$2:$2,0)),0)</f>
        <v/>
      </c>
      <c r="AY972">
        <f>IFERROR(INDEX(TIMESHEET!$A$1:$AI$5000,MATCH(PAYROLL!D972,TIMESHEET!A$1:A$500,0),MATCH("T602",TIMESHEET!$2:$2,0)),0)</f>
        <v/>
      </c>
      <c r="AZ972">
        <f>IFERROR(INDEX(TIMESHEET!$A$1:$AI$5000,MATCH(PAYROLL!D972,TIMESHEET!A$1:A$500,0),MATCH("T603",TIMESHEET!$2:$2,0)),0)</f>
        <v/>
      </c>
      <c r="BA972">
        <f>IFERROR(INDEX(TIMESHEET!$A$1:$AI$5000,MATCH(PAYROLL!D972,TIMESHEET!A$1:A$500,0),MATCH("T611",TIMESHEET!$2:$2,0)),0)</f>
        <v/>
      </c>
      <c r="BB972">
        <f>IFERROR(INDEX(TIMESHEET!$A$1:$AI$5000,MATCH(PAYROLL!D972,TIMESHEET!A$1:A$500,0),MATCH("T612",TIMESHEET!$2:$2,0)),0)</f>
        <v/>
      </c>
      <c r="BC972">
        <f>IFERROR(INDEX(TIMESHEET!$A$1:$AI$5000,MATCH(PAYROLL!D972,TIMESHEET!A$1:A$500,0),MATCH("T613",TIMESHEET!$2:$2,0)),0)</f>
        <v/>
      </c>
      <c r="BD972">
        <f>IFERROR(INDEX(TIMESHEET!$A$1:$AI$5000,MATCH(PAYROLL!D972,TIMESHEET!A$1:A$500,0),MATCH("T500",TIMESHEET!$2:$2,0)),0)</f>
        <v/>
      </c>
      <c r="BE972">
        <f>IFERROR(IF(LEFT(INDEX(PIS!O$1:O$500,MATCH(D972,PIS!C$1:C$500)),1)="M",T972/AD972/8*(AW972+AX972*1.5+AY972*2+AZ972*3+BA972*2.1+BB972*2.7+BC972*3.9+BD972*0.3),T972/8*(AW972+AX972*1.5+AY972*2+AZ972*3+BA972*2.1+BB972*2.7+BC972*3.9+BD972*0.3)),0)</f>
        <v/>
      </c>
      <c r="BF972">
        <f>IFERROR(INDEX(ADJ!$A$1:$BZ$1000,MATCH(PAYROLL!$D972,ADJ!A$1:A$500,0),MATCH(PAYROLL!BF$2,ADJ!$2:$2,0)),0)</f>
        <v/>
      </c>
      <c r="BG972">
        <f>IFERROR(INDEX(ADJ!$A$1:$BZ$1000,MATCH(PAYROLL!D972,ADJ!A$1:A$500,0),MATCH(PAYROLL!BG$2,ADJ!$2:$2,0)),0)</f>
        <v/>
      </c>
      <c r="BH972">
        <f>IFERROR(INDEX(ADJ!$A$1:$BZ$1000,MATCH(PAYROLL!D972,ADJ!A$1:A$500,0),MATCH(PAYROLL!BH$2,ADJ!$2:$2,0)),0)</f>
        <v/>
      </c>
      <c r="BI972">
        <f>IFERROR(INDEX(ADJ!$A$1:$BZ$1000,MATCH(PAYROLL!D972,ADJ!A$1:A$500,0),MATCH(PAYROLL!BI$2,ADJ!$2:$2,0)),0)</f>
        <v/>
      </c>
      <c r="BJ972">
        <f>IFERROR(INDEX(ADJ!$A$1:$BZ$1000,MATCH(PAYROLL!D972,ADJ!A$1:A$500,0),MATCH(PAYROLL!BJ$2,ADJ!$2:$2,0)),0)</f>
        <v/>
      </c>
      <c r="BK972">
        <f>SUM(BF972:BJ972)</f>
        <v/>
      </c>
      <c r="BL972">
        <f>IFERROR(INDEX(ADJ!$A$1:$BZ$1000,MATCH(PAYROLL!D972,ADJ!A$1:A$500,0),MATCH(PAYROLL!BL$2,ADJ!$2:$2,0)),0)</f>
        <v/>
      </c>
      <c r="BM972">
        <f>IFERROR(INDEX(ADJ!$A$1:$BZ$1000,MATCH(PAYROLL!D972,ADJ!A$1:A$500,0),MATCH(PAYROLL!BM$2,ADJ!$2:$2,0)),0)</f>
        <v/>
      </c>
      <c r="BN972">
        <f>IFERROR(INDEX(ADJ!$A$1:$BZ$1000,MATCH(PAYROLL!D972,ADJ!A$1:A$500,0),MATCH(PAYROLL!BN$2,ADJ!$2:$2,0)),0)</f>
        <v/>
      </c>
      <c r="BO972">
        <f>IFERROR(INDEX(ADJ!$A$1:$BZ$1000,MATCH(PAYROLL!D972,ADJ!A$1:A$500,0),MATCH(PAYROLL!BO$2,ADJ!$2:$2,0)),0)</f>
        <v/>
      </c>
      <c r="BP972">
        <f>SUM(AM972,AV972,BE972,BK972,BL972:BO972)</f>
        <v/>
      </c>
      <c r="BQ972">
        <f>BO972</f>
        <v/>
      </c>
      <c r="BR972">
        <f>IFERROR(ROUND(IF(LEFT(INDEX(PIS!O$1:O$500,MATCH(D972,PIS!C$1:C$500)),1)="D",T972/8*(BD972*0.3),IF(LEFT(INDEX(PIS!O$1:O$500,MATCH(D972,PIS!C$1:C$500)),1)="H",T972*($BD972*0.3),T972/$AD972/8*($BD972*0.3))),0),0)</f>
        <v/>
      </c>
      <c r="BS972">
        <f>IF(AP972&lt;1,0,MIN(AP972,730000))</f>
        <v/>
      </c>
      <c r="BT972">
        <f>IFERROR(ROUND((BE972-SUM(AW972:BC972)*T972/AD972/8),0)-BR972,0)</f>
        <v/>
      </c>
      <c r="BU972">
        <f>AO972</f>
        <v/>
      </c>
      <c r="BV972">
        <f>SUM(BQ972:BU972)</f>
        <v/>
      </c>
      <c r="BW972">
        <f>BP972-BV972</f>
        <v/>
      </c>
      <c r="BX972">
        <f>IFERROR(IF(RIGHT(INDEX(PIS!O$1:O$500,MATCH(D972,PIS!C$1:C$500)),5)="Gross",MIN(U972+V972,VLOOKUP("R700",TSC!B:C,2,0)*VLOOKUP("R101",TSC!B:C,2,0))*VLOOKUP("R701",TSC!B:C,2,0)%,0),0)</f>
        <v/>
      </c>
      <c r="BY972">
        <f>IFERROR(IF(RIGHT(INDEX(PIS!O$1:O$500,MATCH(D972,PIS!C$1:C$500)),5)="Gross",MIN(U972+V972,VLOOKUP("R700",TSC!B:C,2,0)*VLOOKUP("R101",TSC!B:C,2,0))*VLOOKUP("T704",TSC!B:C,2,0)%,0),0)</f>
        <v/>
      </c>
      <c r="BZ972">
        <f>IFERROR(IF(RIGHT(INDEX(PIS!O$1:O$500,MATCH(D972,PIS!C$1:C$500)),5)="Gross",MIN(U972+V972,VLOOKUP("R700",TSC!B:C,2,0)*VLOOKUP("1",TSC!F:G,2,0))*VLOOKUP("T705",TSC!B:C,2,0)%,0),0)</f>
        <v/>
      </c>
      <c r="CA972">
        <f>IFERROR(INDEX(ADJ!$A$1:$BZ$1000,MATCH(PAYROLL!D972,ADJ!A$1:A$500,0),MATCH(PAYROLL!CA$2,ADJ!$2:$2,0)),0)</f>
        <v/>
      </c>
      <c r="CB972">
        <f>IFERROR(INDEX(ADJ!$A$1:$BZ$1000,MATCH(PAYROLL!D972,ADJ!A$1:A$500,0),MATCH(PAYROLL!CB$2,ADJ!$2:$2,0)),0)</f>
        <v/>
      </c>
      <c r="CC972">
        <f>SUM(BX972:CB972)</f>
        <v/>
      </c>
      <c r="CD972">
        <f>IFERROR(INDEX(PIS!$A$1:$BZ$1000,MATCH(PAYROLL!D972,PIS!C$1:C$500,0),MATCH(PAYROLL!CD$1,PIS!$1:$1,0)),0)</f>
        <v/>
      </c>
      <c r="CE972">
        <f>IFERROR(IF(OR(INDEX(PIS!P$1:P$500,MATCH(D972,PIS!C$1:C$500,0))="LT2",INDEX(PIS!P$1:P$500,MATCH(D972,PIS!C$1:C$500,0))="P10"),0,SUM(CC972,CD972*VLOOKUP("R601",TSC!B:C,2,0),VLOOKUP("R602",TSC!B:C,2,0))),0)</f>
        <v/>
      </c>
      <c r="CF972">
        <f>MAX(BW972-CE972,0)</f>
        <v/>
      </c>
      <c r="CG972">
        <f>IFERROR(IF(OR(RIGHT(INDEX(PIS!P$1:P$500,MATCH(D972,PIS!C$1:C$500)),5)="P10",RIGHT(INDEX(PIS!P$1:P$500,MATCH(D972,PIS!C$1:C$500)),5)="CK"),0,IF(CF972&lt;=5000000,CF972*5%,IF(CF972&lt;=10000000,CF972*10%-250000,IF(CF972&lt;=18000000,CF972*15%-750000,IF(CF972&lt;=32000000,CF972*20%-1650000,IF(CF972&lt;=52000000,CF972*25%-3250000,IF(CF972&lt;=80000000,BH972*30%-5850000,CF972*35%-9850000))))))),0)</f>
        <v/>
      </c>
      <c r="CH972">
        <f>IFERROR(IF(OR(INDEX(PIS!P$1:P$500,MATCH(D972,PIS!C$1:C$500))="LT",INDEX(PIS!P$1:P$500,MATCH(D972,PIS!C$1:C$500))="CK"),0,IF(CF972&lt;2000000,0,CF972*10%)),0)</f>
        <v/>
      </c>
      <c r="CI972">
        <f>IFERROR(INDEX(ADJ!$A$1:$BZ$1000,MATCH(PAYROLL!D972,ADJ!A$1:A$500,0),MATCH(PAYROLL!CI$2,ADJ!$2:$2,0)),0)</f>
        <v/>
      </c>
      <c r="CJ972">
        <f>IFERROR(INDEX(ADJ!$A$1:$BZ$1000,MATCH(PAYROLL!D972,ADJ!A$1:A$500,0),MATCH(PAYROLL!CJ$2,ADJ!$2:$2,0)),0)</f>
        <v/>
      </c>
      <c r="CK972">
        <f>IFERROR(INDEX(ADJ!$A$1:$BZ$1000,MATCH(PAYROLL!D972,ADJ!A$1:A$500,0),MATCH(PAYROLL!CK$2,ADJ!$2:$2,0)),0)</f>
        <v/>
      </c>
      <c r="CL972">
        <f>SUM(CG972:CK972)</f>
        <v/>
      </c>
      <c r="CM972">
        <f>ROUND(SUM(CH972:CK972),0)</f>
        <v/>
      </c>
      <c r="CN972">
        <f>IFERROR(INDEX(CSDA!D$1:D$500,MATCH($CN$2,CSDA!C$1:C$500,0))*INDEX(PIS!V$1:V$500,MATCH(D972,PIS!C$1:C$500))+INDEX(ADJ!$A$1:$BZ$1000,MATCH(PAYROLL!D972,ADJ!A$1:A$500,0),MATCH(PAYROLL!CN$2,ADJ!$2:$2,0)),0)</f>
        <v/>
      </c>
      <c r="CO972">
        <f>IFERROR(INDEX(ADJ!$A$1:$BZ$1000,MATCH(PAYROLL!D972,ADJ!A$1:A$500,0),MATCH(PAYROLL!CO$2,ADJ!$2:$2,0)),0)</f>
        <v/>
      </c>
      <c r="CP972">
        <f>IFERROR(INDEX(ADJ!$A$1:$BZ$1000,MATCH(PAYROLL!D972,ADJ!A$1:A$500,0),MATCH(PAYROLL!CP$2,ADJ!$2:$2,0)),0)</f>
        <v/>
      </c>
      <c r="CQ972">
        <f>BP972-CL972-CI972-CM972-CN972-CO972-CP972-CC972</f>
        <v/>
      </c>
      <c r="CR972">
        <f>IFERROR(IF(RIGHT(INDEX(PIS!O$1:O$500,MATCH(D972,PIS!C$1:C$500,0)),5)="Gross",MIN(U972+V972,VLOOKUP("R700",TSC!B:C,2,0)*VLOOKUP("R101",TSC!B:C,2,0))*(VLOOKUP("T711",TSC!B:C,2,0)+VLOOKUP("T712",TSC!B:C,2,0))%,MIN(T972+V972,VLOOKUP("R700",TSC!B:C,2,0)*VLOOKUP("R101",TSC!B:C,2,0))*(VLOOKUP("T711",TSC!B:C,2,0)+VLOOKUP("T712",TSC!B:C,2,0)+VLOOKUP("R701",TSC!B:C,2,0))%),0)</f>
        <v/>
      </c>
      <c r="CS972">
        <f>IFERROR(IF(RIGHT(INDEX(PIS!O$1:O$500,MATCH(D972,PIS!C$1:C$500,0)),5)="Gross",MIN(U972+V972,VLOOKUP("R700",TSC!B:C,2,0)*VLOOKUP("R101",TSC!B:C,2,0))*(VLOOKUP("T714",TSC!B:C,2,0))%,MIN(T972+V972,VLOOKUP("R700",TSC!B:C,2,0)*VLOOKUP("R101",TSC!B:C,2,0))*(VLOOKUP("T704",TSC!B:C,2,0)+VLOOKUP("T714",TSC!B:C,2,0))%),0)</f>
        <v/>
      </c>
      <c r="CT972">
        <f>IFERROR(IF(RIGHT(INDEX(PIS!O$1:O$500,MATCH(D972,PIS!C$1:C$500,0)),5)="Gross",MIN(U972+V972,VLOOKUP("R700",TSC!B:C,2,0)*VLOOKUP("R101",TSC!B:C,2,0))*VLOOKUP("T705",TSC!B:C,2,0)%,MIN(T972+V972,VLOOKUP("R700",TSC!B:C,2,0)*VLOOKUP("R101",TSC!B:C,2,0))*VLOOKUP("T705",TSC!B:C,2,0)%),0)</f>
        <v/>
      </c>
      <c r="CU972">
        <f>IFERROR(IF(RIGHT(INDEX(PIS!O$1:O$500,MATCH(D972,PIS!C$1:C$500,0)),5)="Gross",MIN(U972+V972,VLOOKUP("R700",TSC!B:C,2,0)*VLOOKUP("R101",TSC!B:C,2,0))*(VLOOKUP("T713",TSC!B:C,2,0))%,MIN(T972+V972,VLOOKUP("R700",TSC!B:C,2,0)*VLOOKUP("R101",TSC!B:C,2,0))*(VLOOKUP("T713",TSC!B:C,2,0))%),0)</f>
        <v/>
      </c>
      <c r="CV972">
        <f>IFERROR(INDEX(ADJ!$A$1:$BZ$1000,MATCH(PAYROLL!D972,ADJ!A$1:A$500,0),MATCH(PAYROLL!CV$2,ADJ!$2:$2,0)),0)</f>
        <v/>
      </c>
      <c r="CW972">
        <f>IFERROR(INDEX(ADJ!$A$1:$BZ$1000,MATCH(PAYROLL!D972,ADJ!A$1:A$500,0),MATCH(PAYROLL!CW$2,ADJ!$2:$2,0)),0)</f>
        <v/>
      </c>
      <c r="CX972">
        <f>SUM(CR972:CW972)</f>
        <v/>
      </c>
      <c r="CY972">
        <f>ROUND(IF(CR972&gt;0,T972+V972*VLOOKUP("R202",TSC!$B$1:$C$500,2,0),0),0)</f>
        <v/>
      </c>
      <c r="CZ972">
        <f>IFERROR(INDEX(CSDA!D$1:D$500,MATCH($CZ$2,CSDA!C$1:C$500,0)),0)</f>
        <v/>
      </c>
      <c r="DA972">
        <f>ROUND(T972*0.7%,0)</f>
        <v/>
      </c>
      <c r="DB972">
        <f>ROUND(T972/12,0)</f>
        <v/>
      </c>
      <c r="DC972">
        <f ref="DC972" t="array">IFERROR(INDEX(CSDA!D$1:D$500,MATCH("Trích giữ"&amp;PAYROLL!DC$2,CSDA!A$1:A$500&amp;CSDA!C$1:C$500,0)),0)</f>
        <v/>
      </c>
      <c r="DD972">
        <f ref="DD972" t="array">IFERROR(INDEX(CSDA!D$1:D$500,MATCH("Trích giữ"&amp;PAYROLL!DD$2,CSDA!A$1:A$500&amp;CSDA!C$1:C$500,0)),0)</f>
        <v/>
      </c>
      <c r="DE972">
        <f ref="DE972" t="array">IFERROR(INDEX(CSDA!D$1:D$500,MATCH("Trích giữ"&amp;PAYROLL!DE$2,CSDA!A$1:A$500&amp;CSDA!C$1:C$500,0)),0)</f>
        <v/>
      </c>
      <c r="DF972">
        <f>IFERROR(INDEX(CSDA!D$1:D$500,MATCH(PAYROLL!DF$2,CSDA!C$1:C$500,0)),0)</f>
        <v/>
      </c>
      <c r="DG972">
        <f ref="DG972" t="array">IFERROR(INDEX(CSDA!D$1:D$500,MATCH("Trích giữ"&amp;PAYROLL!DG$2,CSDA!A$1:A$500&amp;CSDA!C$1:C$500,0)),0)</f>
        <v/>
      </c>
      <c r="DH972">
        <f>ROUND(T972/26,0)</f>
        <v/>
      </c>
      <c r="DI972">
        <f ref="DI972" t="array">IFERROR(INDEX(CSDA!D$1:D$500,MATCH("Trích giữ"&amp;PAYROLL!DI$2,CSDA!A$1:A$500&amp;CSDA!C$1:C$500,0)),0)</f>
        <v/>
      </c>
      <c r="DJ972">
        <f>IF(U972=0,T972*21.5%-BL972,0)</f>
        <v/>
      </c>
      <c r="DK972">
        <f ref="DK972" t="array">IFERROR(INDEX(CSDA!D$1:D$500,MATCH("Trích giữ"&amp;PAYROLL!DK$2,CSDA!A$1:A$500&amp;CSDA!C$1:C$500,0)),0)</f>
        <v/>
      </c>
      <c r="DL972">
        <f>IFERROR(INDEX(CSDA!D$1:D$500,MATCH(PAYROLL!DL$2,CSDA!C$1:C$500,0))/12,0)</f>
        <v/>
      </c>
      <c r="DM972">
        <f>SUM(DB972:DL972)</f>
        <v/>
      </c>
      <c r="DN972">
        <f>IFERROR(INDEX(ADJ!$A$1:$BZ$1000,MATCH(PAYROLL!D972,ADJ!A$1:A$500,0),MATCH(PAYROLL!DN$2,ADJ!$2:$2,0)),0)</f>
        <v/>
      </c>
      <c r="DO972">
        <f>IFERROR(SUM(BP972,DM972:DN972,CX972:DA972)-DT972,0)</f>
        <v/>
      </c>
      <c r="DP972">
        <f ref="DP972" t="array">SUM(BW972*IFERROR(INDEX(CSDA!D$1:D$500,MATCH(BW$2,CSDA!C$1:C$500,0)),0)%,CX972*IFERROR(INDEX(CSDA!D$1:D$500,MATCH(CX$2,CSDA!C$1:C$500,0)),0)%,DA972*IFERROR(INDEX(CSDA!D$1:D$500,MATCH(DA$2,CSDA!C$1:C$500,0)),0)%,DB972*IFERROR(INDEX(CSDA!D$1:D$500,MATCH(DB$2,CSDA!C$1:C$500,0)),0)%,DF972*IFERROR(INDEX(CSDA!D$1:D$500,MATCH("Phí dịch vụ"&amp;PAYROLL!DF$2,CSDA!A$1:A$500&amp;CSDA!C$1:C$500,0)),0)%,DC972*IFERROR(INDEX(CSDA!D$1:D$500,MATCH("Phí dịch vụ"&amp;PAYROLL!DC$2,CSDA!A$1:A$500&amp;CSDA!C$1:C$500,0)),0)%,DH972*IFERROR(INDEX(CSDA!D$1:D$500,MATCH("Phí dịch vụ"&amp;PAYROLL!DH$2,CSDA!A$1:A$500&amp;CSDA!C$1:C$500,0)),0)%,DJ972*IFERROR(INDEX(CSDA!D$1:D$500,MATCH("Phí dịch vụ"&amp;PAYROLL!DJ$2,CSDA!A$1:A$500&amp;CSDA!C$1:C$500,0)),0)%,BN972*IFERROR(INDEX(CSDA!D$1:D$500,MATCH(BN$2,CSDA!C$1:C$500,0)),0)%)-BN972*7%</f>
        <v/>
      </c>
      <c r="DQ972">
        <f>IFERROR(INDEX(ADJ!$A$1:$BZ$1000,MATCH(PAYROLL!D972,ADJ!A$1:A$500,0),MATCH(PAYROLL!DQ$2,ADJ!$2:$2,0)),0)</f>
        <v/>
      </c>
      <c r="DR972">
        <f>IFERROR(INDEX(ADJ!$A$1:$BZ$1000,MATCH(PAYROLL!D972,ADJ!A$1:A$500,0),MATCH(PAYROLL!DR$2,ADJ!$2:$2,0)),0)</f>
        <v/>
      </c>
      <c r="DS972">
        <f>SUM(DP972:DR972)</f>
        <v/>
      </c>
      <c r="DT972">
        <f>EK972</f>
        <v/>
      </c>
      <c r="DU972">
        <f>SUM(DO972:DR972)</f>
        <v/>
      </c>
      <c r="DV972">
        <f>ROUND(DU972*0.1,0)</f>
        <v/>
      </c>
      <c r="DW972">
        <f>DU972+DV972</f>
        <v/>
      </c>
      <c r="DZ972">
        <f>IFERROR(INDEX(ADJ!$A$1:$BZ$1000,MATCH(PAYROLL!$D972,ADJ!A$1:A$500,0),MATCH(PAYROLL!DZ$2,ADJ!$2:$2,0)),0)</f>
        <v/>
      </c>
      <c r="EA972">
        <f>IFERROR(INDEX(ADJ!$A$1:$BZ$1000,MATCH(PAYROLL!$D972,ADJ!A$1:A$500,0),MATCH(PAYROLL!EA$2,ADJ!$2:$2,0)),0)</f>
        <v/>
      </c>
      <c r="EB972">
        <f>IFERROR(INDEX(ADJ!$A$1:$BZ$1000,MATCH(PAYROLL!$D972,ADJ!A$1:A$500,0),MATCH(PAYROLL!EB$2,ADJ!$2:$2,0)),0)</f>
        <v/>
      </c>
      <c r="EC972">
        <f>IFERROR(INDEX(ADJ!$A$1:$BZ$1000,MATCH(PAYROLL!$D972,ADJ!A$1:A$500,0),MATCH(PAYROLL!EC$2,ADJ!$2:$2,0)),0)</f>
        <v/>
      </c>
      <c r="ED972">
        <f>IFERROR(INDEX(ADJ!$A$1:$BZ$1000,MATCH(PAYROLL!$D972,ADJ!A$1:A$500,0),MATCH(PAYROLL!ED$2,ADJ!$2:$2,0)),0)</f>
        <v/>
      </c>
      <c r="EE972">
        <f>IFERROR(INDEX(ADJ!$A$1:$BZ$1000,MATCH(PAYROLL!$D972,ADJ!A$1:A$500,0),MATCH(PAYROLL!EE$2,ADJ!$2:$2,0)),0)</f>
        <v/>
      </c>
      <c r="EF972">
        <f>IFERROR(INDEX(ADJ!$A$1:$BZ$1000,MATCH(PAYROLL!$D972,ADJ!A$1:A$500,0),MATCH(PAYROLL!EF$2,ADJ!$2:$2,0)),0)</f>
        <v/>
      </c>
      <c r="EG972">
        <f>IFERROR(INDEX(ADJ!$A$1:$BZ$1000,MATCH(PAYROLL!$D972,ADJ!A$1:A$500,0),MATCH(PAYROLL!EG$2,ADJ!$2:$2,0)),0)</f>
        <v/>
      </c>
      <c r="EH972">
        <f>IFERROR(INDEX(ADJ!$A$1:$BZ$1000,MATCH(PAYROLL!$D972,ADJ!A$1:A$500,0),MATCH(PAYROLL!EH$2,ADJ!$2:$2,0)),0)</f>
        <v/>
      </c>
      <c r="EI972">
        <f>IFERROR(INDEX(ADJ!$A$1:$BZ$1000,MATCH(PAYROLL!D972,ADJ!A$1:A$500,0),MATCH(PAYROLL!EI$2,ADJ!$2:$2,0)),0)</f>
        <v/>
      </c>
      <c r="EJ972">
        <f>IFERROR(INDEX(ADJ!$A$1:$BZ$1000,MATCH(PAYROLL!$D972,ADJ!A$1:A$500,0),MATCH(PAYROLL!EJ$2,ADJ!$2:$2,0)),0)</f>
        <v/>
      </c>
      <c r="EK972">
        <f>SUM(DZ972:EJ972)</f>
        <v/>
      </c>
    </row>
    <row r="973">
      <c r="A973" t="n">
        <v>971</v>
      </c>
      <c r="B973" t="inlineStr">
        <is>
          <t>Phùng Văn Thuận</t>
        </is>
      </c>
      <c r="D973" t="inlineStr">
        <is>
          <t>152637-01</t>
        </is>
      </c>
      <c r="S973">
        <f>IFERROR(INDEX(PIS!$A$1:$BZ$1000,MATCH($D973,PIS!C$1:C$500,0),MATCH("Lương CB tháng trước",PIS!$1:$1,0)),0)</f>
        <v/>
      </c>
      <c r="T973">
        <f>IFERROR(INDEX(PIS!$A$1:$BZ$1000,MATCH($D973,PIS!C$1:C$500,0),MATCH("Lương CB hiện tại",PIS!$1:$1,0)),0)</f>
        <v/>
      </c>
      <c r="U973">
        <f>IFERROR(INDEX(PIS!$A$1:$BZ$1000,MATCH($D973,PIS!C$1:C$500,0),MATCH("Lương đóng BHBB",PIS!$1:$1,0)),0)</f>
        <v/>
      </c>
      <c r="V973">
        <f>IFERROR(INDEX(PIS!$A$1:$BZ$1000,MATCH($D973,PIS!C$1:C$500,0),MATCH(V$2,PIS!$2:$2,0)),0)</f>
        <v/>
      </c>
      <c r="W973">
        <f>IFERROR(INDEX(PIS!$A$1:$BZ$1000,MATCH($D973,PIS!C$1:C$500,0),MATCH(W$2,PIS!$2:$2,0)),0)</f>
        <v/>
      </c>
      <c r="X973">
        <f>IFERROR(INDEX(PIS!$A$1:$BZ$1000,MATCH($D973,PIS!C$1:C$500,0),MATCH(X$2,PIS!$2:$2,0)),0)</f>
        <v/>
      </c>
      <c r="Y973">
        <f>IFERROR(INDEX(PIS!$A$1:$BZ$1000,MATCH($D973,PIS!C$1:C$500,0),MATCH(Y$2,PIS!$2:$2,0)),0)</f>
        <v/>
      </c>
      <c r="Z973">
        <f>IFERROR(INDEX(PIS!$A$1:$BZ$1000,MATCH($D973,PIS!C$1:C$500,0),MATCH(Z$2,PIS!$2:$2,0)),0)</f>
        <v/>
      </c>
      <c r="AA973">
        <f>IFERROR(INDEX(PIS!$A$1:$BZ$1000,MATCH($D973,PIS!C$1:C$500,0),MATCH(AA$2,PIS!$2:$2,0)),0)</f>
        <v/>
      </c>
      <c r="AB973">
        <f>IFERROR(INDEX(PIS!$A$1:$BZ$1000,MATCH($D973,PIS!C$1:C$500,0),MATCH(AB$2,PIS!$2:$2,0)),0)</f>
        <v/>
      </c>
      <c r="AC973">
        <f>SUM(V973:AB973)</f>
        <v/>
      </c>
      <c r="AD973">
        <f>IFERROR(INDEX(TIMESHEET!$A$1:$AI$5000,MATCH($D973,TIMESHEET!A$1:A$500,0),MATCH("T100",TIMESHEET!$2:$2,0))-2,0)</f>
        <v/>
      </c>
      <c r="AE973">
        <f>IFERROR(INDEX(TIMESHEET!$A$1:$AI$5000,MATCH($D973,TIMESHEET!A$1:A$500,0),MATCH("T202",TIMESHEET!$2:$2,0)),0)</f>
        <v/>
      </c>
      <c r="AF973">
        <f>IFERROR(INDEX(TIMESHEET!$A$1:$AI$5000,MATCH($D973,TIMESHEET!A$1:A$500,0),MATCH("T302",TIMESHEET!$2:$2,0)),0)</f>
        <v/>
      </c>
      <c r="AG973">
        <f>IFERROR(INDEX(TIMESHEET!$A$1:$AI$5000,MATCH($D973,TIMESHEET!A$1:A$500,0),MATCH("T406",TIMESHEET!$2:$2,0)),0)</f>
        <v/>
      </c>
      <c r="AH973">
        <f>AE973+AG973</f>
        <v/>
      </c>
      <c r="AI973">
        <f>IFERROR(INDEX(TIMESHEET!$A$1:$AI$5000,MATCH($D973,TIMESHEET!A$1:A$500,0),MATCH("T701",TIMESHEET!$2:$2,0)),0)</f>
        <v/>
      </c>
      <c r="AJ973">
        <f>IFERROR(INDEX(TIMESHEET!$A$1:$AI$5000,MATCH($D973,TIMESHEET!B$1:B$500,0),MATCH("T320",TIMESHEET!$2:$2,0)),0)</f>
        <v/>
      </c>
      <c r="AK973">
        <f>IFERROR(IF(LEFT(INDEX(PIS!O$1:O$500,MATCH(D973,PIS!C$1:C$500)),1)="M",T973/AD973*SUM(AE973:AG973),T973*AD973),0)</f>
        <v/>
      </c>
      <c r="AL973">
        <f>IFERROR(INDEX(ADJ!$A$1:$BZ$1000,MATCH(PAYROLL!D973,ADJ!A$1:A$500,0),MATCH(PAYROLL!AL$2,ADJ!$2:$2,0)),0)</f>
        <v/>
      </c>
      <c r="AM973">
        <f>SUM(AK973:AL973)</f>
        <v/>
      </c>
      <c r="AN973">
        <f>IFERROR(ROUND(V973/$AD973*$AH973,0),0)</f>
        <v/>
      </c>
      <c r="AO973">
        <f>IFERROR(ROUND(W973/$AD973*$AH973,0),0)</f>
        <v/>
      </c>
      <c r="AP973">
        <f>IFERROR(ROUND(X973/$AD973*$AE973,0),0)</f>
        <v/>
      </c>
      <c r="AQ973">
        <f>IFERROR(ROUND(Y973/$AD973*$AH973,0),0)</f>
        <v/>
      </c>
      <c r="AR973">
        <f>IFERROR(ROUND(Z973/$AD973*$AH973,0),0)</f>
        <v/>
      </c>
      <c r="AS973">
        <f>IFERROR(ROUND(AA973/$AD973*$AH973,0),0)</f>
        <v/>
      </c>
      <c r="AT973">
        <f>IFERROR(IF((AE973+AF973+AG973)&gt;13,AB973,ROUND(AB973/AD973*AH973,0)),0)</f>
        <v/>
      </c>
      <c r="AU973">
        <f>IFERROR(INDEX(ADJ!$A$1:$BZ$1000,MATCH(PAYROLL!D973,ADJ!A$1:A$500,0),MATCH(PAYROLL!AU$2,ADJ!$2:$2,0)),0)</f>
        <v/>
      </c>
      <c r="AV973">
        <f>ROUND(SUM(AN973:AU973),0)</f>
        <v/>
      </c>
      <c r="AW973">
        <f>IFERROR(INDEX(TIMESHEET!$A$1:$AI$5000,MATCH(PAYROLL!D973,TIMESHEET!A$1:A$500,0),MATCH("T620",TIMESHEET!$2:$2,0)),0)</f>
        <v/>
      </c>
      <c r="AX973">
        <f>IFERROR(INDEX(TIMESHEET!$A$1:$AI$5000,MATCH(PAYROLL!D973,TIMESHEET!A$1:A$500,0),MATCH("T601",TIMESHEET!$2:$2,0)),0)</f>
        <v/>
      </c>
      <c r="AY973">
        <f>IFERROR(INDEX(TIMESHEET!$A$1:$AI$5000,MATCH(PAYROLL!D973,TIMESHEET!A$1:A$500,0),MATCH("T602",TIMESHEET!$2:$2,0)),0)</f>
        <v/>
      </c>
      <c r="AZ973">
        <f>IFERROR(INDEX(TIMESHEET!$A$1:$AI$5000,MATCH(PAYROLL!D973,TIMESHEET!A$1:A$500,0),MATCH("T603",TIMESHEET!$2:$2,0)),0)</f>
        <v/>
      </c>
      <c r="BA973">
        <f>IFERROR(INDEX(TIMESHEET!$A$1:$AI$5000,MATCH(PAYROLL!D973,TIMESHEET!A$1:A$500,0),MATCH("T611",TIMESHEET!$2:$2,0)),0)</f>
        <v/>
      </c>
      <c r="BB973">
        <f>IFERROR(INDEX(TIMESHEET!$A$1:$AI$5000,MATCH(PAYROLL!D973,TIMESHEET!A$1:A$500,0),MATCH("T612",TIMESHEET!$2:$2,0)),0)</f>
        <v/>
      </c>
      <c r="BC973">
        <f>IFERROR(INDEX(TIMESHEET!$A$1:$AI$5000,MATCH(PAYROLL!D973,TIMESHEET!A$1:A$500,0),MATCH("T613",TIMESHEET!$2:$2,0)),0)</f>
        <v/>
      </c>
      <c r="BD973">
        <f>IFERROR(INDEX(TIMESHEET!$A$1:$AI$5000,MATCH(PAYROLL!D973,TIMESHEET!A$1:A$500,0),MATCH("T500",TIMESHEET!$2:$2,0)),0)</f>
        <v/>
      </c>
      <c r="BE973">
        <f>IFERROR(IF(LEFT(INDEX(PIS!O$1:O$500,MATCH(D973,PIS!C$1:C$500)),1)="M",T973/AD973/8*(AW973+AX973*1.5+AY973*2+AZ973*3+BA973*2.1+BB973*2.7+BC973*3.9+BD973*0.3),T973/8*(AW973+AX973*1.5+AY973*2+AZ973*3+BA973*2.1+BB973*2.7+BC973*3.9+BD973*0.3)),0)</f>
        <v/>
      </c>
      <c r="BF973">
        <f>IFERROR(INDEX(ADJ!$A$1:$BZ$1000,MATCH(PAYROLL!$D973,ADJ!A$1:A$500,0),MATCH(PAYROLL!BF$2,ADJ!$2:$2,0)),0)</f>
        <v/>
      </c>
      <c r="BG973">
        <f>IFERROR(INDEX(ADJ!$A$1:$BZ$1000,MATCH(PAYROLL!D973,ADJ!A$1:A$500,0),MATCH(PAYROLL!BG$2,ADJ!$2:$2,0)),0)</f>
        <v/>
      </c>
      <c r="BH973">
        <f>IFERROR(INDEX(ADJ!$A$1:$BZ$1000,MATCH(PAYROLL!D973,ADJ!A$1:A$500,0),MATCH(PAYROLL!BH$2,ADJ!$2:$2,0)),0)</f>
        <v/>
      </c>
      <c r="BI973">
        <f>IFERROR(INDEX(ADJ!$A$1:$BZ$1000,MATCH(PAYROLL!D973,ADJ!A$1:A$500,0),MATCH(PAYROLL!BI$2,ADJ!$2:$2,0)),0)</f>
        <v/>
      </c>
      <c r="BJ973">
        <f>IFERROR(INDEX(ADJ!$A$1:$BZ$1000,MATCH(PAYROLL!D973,ADJ!A$1:A$500,0),MATCH(PAYROLL!BJ$2,ADJ!$2:$2,0)),0)</f>
        <v/>
      </c>
      <c r="BK973">
        <f>SUM(BF973:BJ973)</f>
        <v/>
      </c>
      <c r="BL973">
        <f>IFERROR(INDEX(ADJ!$A$1:$BZ$1000,MATCH(PAYROLL!D973,ADJ!A$1:A$500,0),MATCH(PAYROLL!BL$2,ADJ!$2:$2,0)),0)</f>
        <v/>
      </c>
      <c r="BM973">
        <f>IFERROR(INDEX(ADJ!$A$1:$BZ$1000,MATCH(PAYROLL!D973,ADJ!A$1:A$500,0),MATCH(PAYROLL!BM$2,ADJ!$2:$2,0)),0)</f>
        <v/>
      </c>
      <c r="BN973">
        <f>IFERROR(INDEX(ADJ!$A$1:$BZ$1000,MATCH(PAYROLL!D973,ADJ!A$1:A$500,0),MATCH(PAYROLL!BN$2,ADJ!$2:$2,0)),0)</f>
        <v/>
      </c>
      <c r="BO973">
        <f>IFERROR(INDEX(ADJ!$A$1:$BZ$1000,MATCH(PAYROLL!D973,ADJ!A$1:A$500,0),MATCH(PAYROLL!BO$2,ADJ!$2:$2,0)),0)</f>
        <v/>
      </c>
      <c r="BP973">
        <f>SUM(AM973,AV973,BE973,BK973,BL973:BO973)</f>
        <v/>
      </c>
      <c r="BQ973">
        <f>BO973</f>
        <v/>
      </c>
      <c r="BR973">
        <f>IFERROR(ROUND(IF(LEFT(INDEX(PIS!O$1:O$500,MATCH(D973,PIS!C$1:C$500)),1)="D",T973/8*(BD973*0.3),IF(LEFT(INDEX(PIS!O$1:O$500,MATCH(D973,PIS!C$1:C$500)),1)="H",T973*($BD973*0.3),T973/$AD973/8*($BD973*0.3))),0),0)</f>
        <v/>
      </c>
      <c r="BS973">
        <f>IF(AP973&lt;1,0,MIN(AP973,730000))</f>
        <v/>
      </c>
      <c r="BT973">
        <f>IFERROR(ROUND((BE973-SUM(AW973:BC973)*T973/AD973/8),0)-BR973,0)</f>
        <v/>
      </c>
      <c r="BU973">
        <f>AO973</f>
        <v/>
      </c>
      <c r="BV973">
        <f>SUM(BQ973:BU973)</f>
        <v/>
      </c>
      <c r="BW973">
        <f>BP973-BV973</f>
        <v/>
      </c>
      <c r="BX973">
        <f>IFERROR(IF(RIGHT(INDEX(PIS!O$1:O$500,MATCH(D973,PIS!C$1:C$500)),5)="Gross",MIN(U973+V973,VLOOKUP("R700",TSC!B:C,2,0)*VLOOKUP("R101",TSC!B:C,2,0))*VLOOKUP("R701",TSC!B:C,2,0)%,0),0)</f>
        <v/>
      </c>
      <c r="BY973">
        <f>IFERROR(IF(RIGHT(INDEX(PIS!O$1:O$500,MATCH(D973,PIS!C$1:C$500)),5)="Gross",MIN(U973+V973,VLOOKUP("R700",TSC!B:C,2,0)*VLOOKUP("R101",TSC!B:C,2,0))*VLOOKUP("T704",TSC!B:C,2,0)%,0),0)</f>
        <v/>
      </c>
      <c r="BZ973">
        <f>IFERROR(IF(RIGHT(INDEX(PIS!O$1:O$500,MATCH(D973,PIS!C$1:C$500)),5)="Gross",MIN(U973+V973,VLOOKUP("R700",TSC!B:C,2,0)*VLOOKUP("1",TSC!F:G,2,0))*VLOOKUP("T705",TSC!B:C,2,0)%,0),0)</f>
        <v/>
      </c>
      <c r="CA973">
        <f>IFERROR(INDEX(ADJ!$A$1:$BZ$1000,MATCH(PAYROLL!D973,ADJ!A$1:A$500,0),MATCH(PAYROLL!CA$2,ADJ!$2:$2,0)),0)</f>
        <v/>
      </c>
      <c r="CB973">
        <f>IFERROR(INDEX(ADJ!$A$1:$BZ$1000,MATCH(PAYROLL!D973,ADJ!A$1:A$500,0),MATCH(PAYROLL!CB$2,ADJ!$2:$2,0)),0)</f>
        <v/>
      </c>
      <c r="CC973">
        <f>SUM(BX973:CB973)</f>
        <v/>
      </c>
      <c r="CD973">
        <f>IFERROR(INDEX(PIS!$A$1:$BZ$1000,MATCH(PAYROLL!D973,PIS!C$1:C$500,0),MATCH(PAYROLL!CD$1,PIS!$1:$1,0)),0)</f>
        <v/>
      </c>
      <c r="CE973">
        <f>IFERROR(IF(OR(INDEX(PIS!P$1:P$500,MATCH(D973,PIS!C$1:C$500,0))="LT2",INDEX(PIS!P$1:P$500,MATCH(D973,PIS!C$1:C$500,0))="P10"),0,SUM(CC973,CD973*VLOOKUP("R601",TSC!B:C,2,0),VLOOKUP("R602",TSC!B:C,2,0))),0)</f>
        <v/>
      </c>
      <c r="CF973">
        <f>MAX(BW973-CE973,0)</f>
        <v/>
      </c>
      <c r="CG973">
        <f>IFERROR(IF(OR(RIGHT(INDEX(PIS!P$1:P$500,MATCH(D973,PIS!C$1:C$500)),5)="P10",RIGHT(INDEX(PIS!P$1:P$500,MATCH(D973,PIS!C$1:C$500)),5)="CK"),0,IF(CF973&lt;=5000000,CF973*5%,IF(CF973&lt;=10000000,CF973*10%-250000,IF(CF973&lt;=18000000,CF973*15%-750000,IF(CF973&lt;=32000000,CF973*20%-1650000,IF(CF973&lt;=52000000,CF973*25%-3250000,IF(CF973&lt;=80000000,BH973*30%-5850000,CF973*35%-9850000))))))),0)</f>
        <v/>
      </c>
      <c r="CH973">
        <f>IFERROR(IF(OR(INDEX(PIS!P$1:P$500,MATCH(D973,PIS!C$1:C$500))="LT",INDEX(PIS!P$1:P$500,MATCH(D973,PIS!C$1:C$500))="CK"),0,IF(CF973&lt;2000000,0,CF973*10%)),0)</f>
        <v/>
      </c>
      <c r="CI973">
        <f>IFERROR(INDEX(ADJ!$A$1:$BZ$1000,MATCH(PAYROLL!D973,ADJ!A$1:A$500,0),MATCH(PAYROLL!CI$2,ADJ!$2:$2,0)),0)</f>
        <v/>
      </c>
      <c r="CJ973">
        <f>IFERROR(INDEX(ADJ!$A$1:$BZ$1000,MATCH(PAYROLL!D973,ADJ!A$1:A$500,0),MATCH(PAYROLL!CJ$2,ADJ!$2:$2,0)),0)</f>
        <v/>
      </c>
      <c r="CK973">
        <f>IFERROR(INDEX(ADJ!$A$1:$BZ$1000,MATCH(PAYROLL!D973,ADJ!A$1:A$500,0),MATCH(PAYROLL!CK$2,ADJ!$2:$2,0)),0)</f>
        <v/>
      </c>
      <c r="CL973">
        <f>SUM(CG973:CK973)</f>
        <v/>
      </c>
      <c r="CM973">
        <f>ROUND(SUM(CH973:CK973),0)</f>
        <v/>
      </c>
      <c r="CN973">
        <f>IFERROR(INDEX(CSDA!D$1:D$500,MATCH($CN$2,CSDA!C$1:C$500,0))*INDEX(PIS!V$1:V$500,MATCH(D973,PIS!C$1:C$500))+INDEX(ADJ!$A$1:$BZ$1000,MATCH(PAYROLL!D973,ADJ!A$1:A$500,0),MATCH(PAYROLL!CN$2,ADJ!$2:$2,0)),0)</f>
        <v/>
      </c>
      <c r="CO973">
        <f>IFERROR(INDEX(ADJ!$A$1:$BZ$1000,MATCH(PAYROLL!D973,ADJ!A$1:A$500,0),MATCH(PAYROLL!CO$2,ADJ!$2:$2,0)),0)</f>
        <v/>
      </c>
      <c r="CP973">
        <f>IFERROR(INDEX(ADJ!$A$1:$BZ$1000,MATCH(PAYROLL!D973,ADJ!A$1:A$500,0),MATCH(PAYROLL!CP$2,ADJ!$2:$2,0)),0)</f>
        <v/>
      </c>
      <c r="CQ973">
        <f>BP973-CL973-CI973-CM973-CN973-CO973-CP973-CC973</f>
        <v/>
      </c>
      <c r="CR973">
        <f>IFERROR(IF(RIGHT(INDEX(PIS!O$1:O$500,MATCH(D973,PIS!C$1:C$500,0)),5)="Gross",MIN(U973+V973,VLOOKUP("R700",TSC!B:C,2,0)*VLOOKUP("R101",TSC!B:C,2,0))*(VLOOKUP("T711",TSC!B:C,2,0)+VLOOKUP("T712",TSC!B:C,2,0))%,MIN(T973+V973,VLOOKUP("R700",TSC!B:C,2,0)*VLOOKUP("R101",TSC!B:C,2,0))*(VLOOKUP("T711",TSC!B:C,2,0)+VLOOKUP("T712",TSC!B:C,2,0)+VLOOKUP("R701",TSC!B:C,2,0))%),0)</f>
        <v/>
      </c>
      <c r="CS973">
        <f>IFERROR(IF(RIGHT(INDEX(PIS!O$1:O$500,MATCH(D973,PIS!C$1:C$500,0)),5)="Gross",MIN(U973+V973,VLOOKUP("R700",TSC!B:C,2,0)*VLOOKUP("R101",TSC!B:C,2,0))*(VLOOKUP("T714",TSC!B:C,2,0))%,MIN(T973+V973,VLOOKUP("R700",TSC!B:C,2,0)*VLOOKUP("R101",TSC!B:C,2,0))*(VLOOKUP("T704",TSC!B:C,2,0)+VLOOKUP("T714",TSC!B:C,2,0))%),0)</f>
        <v/>
      </c>
      <c r="CT973">
        <f>IFERROR(IF(RIGHT(INDEX(PIS!O$1:O$500,MATCH(D973,PIS!C$1:C$500,0)),5)="Gross",MIN(U973+V973,VLOOKUP("R700",TSC!B:C,2,0)*VLOOKUP("R101",TSC!B:C,2,0))*VLOOKUP("T705",TSC!B:C,2,0)%,MIN(T973+V973,VLOOKUP("R700",TSC!B:C,2,0)*VLOOKUP("R101",TSC!B:C,2,0))*VLOOKUP("T705",TSC!B:C,2,0)%),0)</f>
        <v/>
      </c>
      <c r="CU973">
        <f>IFERROR(IF(RIGHT(INDEX(PIS!O$1:O$500,MATCH(D973,PIS!C$1:C$500,0)),5)="Gross",MIN(U973+V973,VLOOKUP("R700",TSC!B:C,2,0)*VLOOKUP("R101",TSC!B:C,2,0))*(VLOOKUP("T713",TSC!B:C,2,0))%,MIN(T973+V973,VLOOKUP("R700",TSC!B:C,2,0)*VLOOKUP("R101",TSC!B:C,2,0))*(VLOOKUP("T713",TSC!B:C,2,0))%),0)</f>
        <v/>
      </c>
      <c r="CV973">
        <f>IFERROR(INDEX(ADJ!$A$1:$BZ$1000,MATCH(PAYROLL!D973,ADJ!A$1:A$500,0),MATCH(PAYROLL!CV$2,ADJ!$2:$2,0)),0)</f>
        <v/>
      </c>
      <c r="CW973">
        <f>IFERROR(INDEX(ADJ!$A$1:$BZ$1000,MATCH(PAYROLL!D973,ADJ!A$1:A$500,0),MATCH(PAYROLL!CW$2,ADJ!$2:$2,0)),0)</f>
        <v/>
      </c>
      <c r="CX973">
        <f>SUM(CR973:CW973)</f>
        <v/>
      </c>
      <c r="CY973">
        <f>ROUND(IF(CR973&gt;0,T973+V973*VLOOKUP("R202",TSC!$B$1:$C$500,2,0),0),0)</f>
        <v/>
      </c>
      <c r="CZ973">
        <f>IFERROR(INDEX(CSDA!D$1:D$500,MATCH($CZ$2,CSDA!C$1:C$500,0)),0)</f>
        <v/>
      </c>
      <c r="DA973">
        <f>ROUND(T973*0.7%,0)</f>
        <v/>
      </c>
      <c r="DB973">
        <f>ROUND(T973/12,0)</f>
        <v/>
      </c>
      <c r="DC973">
        <f ref="DC973" t="array">IFERROR(INDEX(CSDA!D$1:D$500,MATCH("Trích giữ"&amp;PAYROLL!DC$2,CSDA!A$1:A$500&amp;CSDA!C$1:C$500,0)),0)</f>
        <v/>
      </c>
      <c r="DD973">
        <f ref="DD973" t="array">IFERROR(INDEX(CSDA!D$1:D$500,MATCH("Trích giữ"&amp;PAYROLL!DD$2,CSDA!A$1:A$500&amp;CSDA!C$1:C$500,0)),0)</f>
        <v/>
      </c>
      <c r="DE973">
        <f ref="DE973" t="array">IFERROR(INDEX(CSDA!D$1:D$500,MATCH("Trích giữ"&amp;PAYROLL!DE$2,CSDA!A$1:A$500&amp;CSDA!C$1:C$500,0)),0)</f>
        <v/>
      </c>
      <c r="DF973">
        <f>IFERROR(INDEX(CSDA!D$1:D$500,MATCH(PAYROLL!DF$2,CSDA!C$1:C$500,0)),0)</f>
        <v/>
      </c>
      <c r="DG973">
        <f ref="DG973" t="array">IFERROR(INDEX(CSDA!D$1:D$500,MATCH("Trích giữ"&amp;PAYROLL!DG$2,CSDA!A$1:A$500&amp;CSDA!C$1:C$500,0)),0)</f>
        <v/>
      </c>
      <c r="DH973">
        <f>ROUND(T973/26,0)</f>
        <v/>
      </c>
      <c r="DI973">
        <f ref="DI973" t="array">IFERROR(INDEX(CSDA!D$1:D$500,MATCH("Trích giữ"&amp;PAYROLL!DI$2,CSDA!A$1:A$500&amp;CSDA!C$1:C$500,0)),0)</f>
        <v/>
      </c>
      <c r="DJ973">
        <f>IF(U973=0,T973*21.5%-BL973,0)</f>
        <v/>
      </c>
      <c r="DK973">
        <f ref="DK973" t="array">IFERROR(INDEX(CSDA!D$1:D$500,MATCH("Trích giữ"&amp;PAYROLL!DK$2,CSDA!A$1:A$500&amp;CSDA!C$1:C$500,0)),0)</f>
        <v/>
      </c>
      <c r="DL973">
        <f>IFERROR(INDEX(CSDA!D$1:D$500,MATCH(PAYROLL!DL$2,CSDA!C$1:C$500,0))/12,0)</f>
        <v/>
      </c>
      <c r="DM973">
        <f>SUM(DB973:DL973)</f>
        <v/>
      </c>
      <c r="DN973">
        <f>IFERROR(INDEX(ADJ!$A$1:$BZ$1000,MATCH(PAYROLL!D973,ADJ!A$1:A$500,0),MATCH(PAYROLL!DN$2,ADJ!$2:$2,0)),0)</f>
        <v/>
      </c>
      <c r="DO973">
        <f>IFERROR(SUM(BP973,DM973:DN973,CX973:DA973)-DT973,0)</f>
        <v/>
      </c>
      <c r="DP973">
        <f ref="DP973" t="array">SUM(BW973*IFERROR(INDEX(CSDA!D$1:D$500,MATCH(BW$2,CSDA!C$1:C$500,0)),0)%,CX973*IFERROR(INDEX(CSDA!D$1:D$500,MATCH(CX$2,CSDA!C$1:C$500,0)),0)%,DA973*IFERROR(INDEX(CSDA!D$1:D$500,MATCH(DA$2,CSDA!C$1:C$500,0)),0)%,DB973*IFERROR(INDEX(CSDA!D$1:D$500,MATCH(DB$2,CSDA!C$1:C$500,0)),0)%,DF973*IFERROR(INDEX(CSDA!D$1:D$500,MATCH("Phí dịch vụ"&amp;PAYROLL!DF$2,CSDA!A$1:A$500&amp;CSDA!C$1:C$500,0)),0)%,DC973*IFERROR(INDEX(CSDA!D$1:D$500,MATCH("Phí dịch vụ"&amp;PAYROLL!DC$2,CSDA!A$1:A$500&amp;CSDA!C$1:C$500,0)),0)%,DH973*IFERROR(INDEX(CSDA!D$1:D$500,MATCH("Phí dịch vụ"&amp;PAYROLL!DH$2,CSDA!A$1:A$500&amp;CSDA!C$1:C$500,0)),0)%,DJ973*IFERROR(INDEX(CSDA!D$1:D$500,MATCH("Phí dịch vụ"&amp;PAYROLL!DJ$2,CSDA!A$1:A$500&amp;CSDA!C$1:C$500,0)),0)%,BN973*IFERROR(INDEX(CSDA!D$1:D$500,MATCH(BN$2,CSDA!C$1:C$500,0)),0)%)-BN973*7%</f>
        <v/>
      </c>
      <c r="DQ973">
        <f>IFERROR(INDEX(ADJ!$A$1:$BZ$1000,MATCH(PAYROLL!D973,ADJ!A$1:A$500,0),MATCH(PAYROLL!DQ$2,ADJ!$2:$2,0)),0)</f>
        <v/>
      </c>
      <c r="DR973">
        <f>IFERROR(INDEX(ADJ!$A$1:$BZ$1000,MATCH(PAYROLL!D973,ADJ!A$1:A$500,0),MATCH(PAYROLL!DR$2,ADJ!$2:$2,0)),0)</f>
        <v/>
      </c>
      <c r="DS973">
        <f>SUM(DP973:DR973)</f>
        <v/>
      </c>
      <c r="DT973">
        <f>EK973</f>
        <v/>
      </c>
      <c r="DU973">
        <f>SUM(DO973:DR973)</f>
        <v/>
      </c>
      <c r="DV973">
        <f>ROUND(DU973*0.1,0)</f>
        <v/>
      </c>
      <c r="DW973">
        <f>DU973+DV973</f>
        <v/>
      </c>
      <c r="DZ973">
        <f>IFERROR(INDEX(ADJ!$A$1:$BZ$1000,MATCH(PAYROLL!$D973,ADJ!A$1:A$500,0),MATCH(PAYROLL!DZ$2,ADJ!$2:$2,0)),0)</f>
        <v/>
      </c>
      <c r="EA973">
        <f>IFERROR(INDEX(ADJ!$A$1:$BZ$1000,MATCH(PAYROLL!$D973,ADJ!A$1:A$500,0),MATCH(PAYROLL!EA$2,ADJ!$2:$2,0)),0)</f>
        <v/>
      </c>
      <c r="EB973">
        <f>IFERROR(INDEX(ADJ!$A$1:$BZ$1000,MATCH(PAYROLL!$D973,ADJ!A$1:A$500,0),MATCH(PAYROLL!EB$2,ADJ!$2:$2,0)),0)</f>
        <v/>
      </c>
      <c r="EC973">
        <f>IFERROR(INDEX(ADJ!$A$1:$BZ$1000,MATCH(PAYROLL!$D973,ADJ!A$1:A$500,0),MATCH(PAYROLL!EC$2,ADJ!$2:$2,0)),0)</f>
        <v/>
      </c>
      <c r="ED973">
        <f>IFERROR(INDEX(ADJ!$A$1:$BZ$1000,MATCH(PAYROLL!$D973,ADJ!A$1:A$500,0),MATCH(PAYROLL!ED$2,ADJ!$2:$2,0)),0)</f>
        <v/>
      </c>
      <c r="EE973">
        <f>IFERROR(INDEX(ADJ!$A$1:$BZ$1000,MATCH(PAYROLL!$D973,ADJ!A$1:A$500,0),MATCH(PAYROLL!EE$2,ADJ!$2:$2,0)),0)</f>
        <v/>
      </c>
      <c r="EF973">
        <f>IFERROR(INDEX(ADJ!$A$1:$BZ$1000,MATCH(PAYROLL!$D973,ADJ!A$1:A$500,0),MATCH(PAYROLL!EF$2,ADJ!$2:$2,0)),0)</f>
        <v/>
      </c>
      <c r="EG973">
        <f>IFERROR(INDEX(ADJ!$A$1:$BZ$1000,MATCH(PAYROLL!$D973,ADJ!A$1:A$500,0),MATCH(PAYROLL!EG$2,ADJ!$2:$2,0)),0)</f>
        <v/>
      </c>
      <c r="EH973">
        <f>IFERROR(INDEX(ADJ!$A$1:$BZ$1000,MATCH(PAYROLL!$D973,ADJ!A$1:A$500,0),MATCH(PAYROLL!EH$2,ADJ!$2:$2,0)),0)</f>
        <v/>
      </c>
      <c r="EI973">
        <f>IFERROR(INDEX(ADJ!$A$1:$BZ$1000,MATCH(PAYROLL!D973,ADJ!A$1:A$500,0),MATCH(PAYROLL!EI$2,ADJ!$2:$2,0)),0)</f>
        <v/>
      </c>
      <c r="EJ973">
        <f>IFERROR(INDEX(ADJ!$A$1:$BZ$1000,MATCH(PAYROLL!$D973,ADJ!A$1:A$500,0),MATCH(PAYROLL!EJ$2,ADJ!$2:$2,0)),0)</f>
        <v/>
      </c>
      <c r="EK973">
        <f>SUM(DZ973:EJ973)</f>
        <v/>
      </c>
    </row>
    <row r="974">
      <c r="A974" t="n">
        <v>972</v>
      </c>
      <c r="B974" t="inlineStr">
        <is>
          <t>Hoàng Thị Nhung</t>
        </is>
      </c>
      <c r="D974" t="inlineStr">
        <is>
          <t>152646-01</t>
        </is>
      </c>
      <c r="S974">
        <f>IFERROR(INDEX(PIS!$A$1:$BZ$1000,MATCH($D974,PIS!C$1:C$500,0),MATCH("Lương CB tháng trước",PIS!$1:$1,0)),0)</f>
        <v/>
      </c>
      <c r="T974">
        <f>IFERROR(INDEX(PIS!$A$1:$BZ$1000,MATCH($D974,PIS!C$1:C$500,0),MATCH("Lương CB hiện tại",PIS!$1:$1,0)),0)</f>
        <v/>
      </c>
      <c r="U974">
        <f>IFERROR(INDEX(PIS!$A$1:$BZ$1000,MATCH($D974,PIS!C$1:C$500,0),MATCH("Lương đóng BHBB",PIS!$1:$1,0)),0)</f>
        <v/>
      </c>
      <c r="V974">
        <f>IFERROR(INDEX(PIS!$A$1:$BZ$1000,MATCH($D974,PIS!C$1:C$500,0),MATCH(V$2,PIS!$2:$2,0)),0)</f>
        <v/>
      </c>
      <c r="W974">
        <f>IFERROR(INDEX(PIS!$A$1:$BZ$1000,MATCH($D974,PIS!C$1:C$500,0),MATCH(W$2,PIS!$2:$2,0)),0)</f>
        <v/>
      </c>
      <c r="X974">
        <f>IFERROR(INDEX(PIS!$A$1:$BZ$1000,MATCH($D974,PIS!C$1:C$500,0),MATCH(X$2,PIS!$2:$2,0)),0)</f>
        <v/>
      </c>
      <c r="Y974">
        <f>IFERROR(INDEX(PIS!$A$1:$BZ$1000,MATCH($D974,PIS!C$1:C$500,0),MATCH(Y$2,PIS!$2:$2,0)),0)</f>
        <v/>
      </c>
      <c r="Z974">
        <f>IFERROR(INDEX(PIS!$A$1:$BZ$1000,MATCH($D974,PIS!C$1:C$500,0),MATCH(Z$2,PIS!$2:$2,0)),0)</f>
        <v/>
      </c>
      <c r="AA974">
        <f>IFERROR(INDEX(PIS!$A$1:$BZ$1000,MATCH($D974,PIS!C$1:C$500,0),MATCH(AA$2,PIS!$2:$2,0)),0)</f>
        <v/>
      </c>
      <c r="AB974">
        <f>IFERROR(INDEX(PIS!$A$1:$BZ$1000,MATCH($D974,PIS!C$1:C$500,0),MATCH(AB$2,PIS!$2:$2,0)),0)</f>
        <v/>
      </c>
      <c r="AC974">
        <f>SUM(V974:AB974)</f>
        <v/>
      </c>
      <c r="AD974">
        <f>IFERROR(INDEX(TIMESHEET!$A$1:$AI$5000,MATCH($D974,TIMESHEET!A$1:A$500,0),MATCH("T100",TIMESHEET!$2:$2,0))-2,0)</f>
        <v/>
      </c>
      <c r="AE974">
        <f>IFERROR(INDEX(TIMESHEET!$A$1:$AI$5000,MATCH($D974,TIMESHEET!A$1:A$500,0),MATCH("T202",TIMESHEET!$2:$2,0)),0)</f>
        <v/>
      </c>
      <c r="AF974">
        <f>IFERROR(INDEX(TIMESHEET!$A$1:$AI$5000,MATCH($D974,TIMESHEET!A$1:A$500,0),MATCH("T302",TIMESHEET!$2:$2,0)),0)</f>
        <v/>
      </c>
      <c r="AG974">
        <f>IFERROR(INDEX(TIMESHEET!$A$1:$AI$5000,MATCH($D974,TIMESHEET!A$1:A$500,0),MATCH("T406",TIMESHEET!$2:$2,0)),0)</f>
        <v/>
      </c>
      <c r="AH974">
        <f>AE974+AG974</f>
        <v/>
      </c>
      <c r="AI974">
        <f>IFERROR(INDEX(TIMESHEET!$A$1:$AI$5000,MATCH($D974,TIMESHEET!A$1:A$500,0),MATCH("T701",TIMESHEET!$2:$2,0)),0)</f>
        <v/>
      </c>
      <c r="AJ974">
        <f>IFERROR(INDEX(TIMESHEET!$A$1:$AI$5000,MATCH($D974,TIMESHEET!B$1:B$500,0),MATCH("T320",TIMESHEET!$2:$2,0)),0)</f>
        <v/>
      </c>
      <c r="AK974">
        <f>IFERROR(IF(LEFT(INDEX(PIS!O$1:O$500,MATCH(D974,PIS!C$1:C$500)),1)="M",T974/AD974*SUM(AE974:AG974),T974*AD974),0)</f>
        <v/>
      </c>
      <c r="AL974">
        <f>IFERROR(INDEX(ADJ!$A$1:$BZ$1000,MATCH(PAYROLL!D974,ADJ!A$1:A$500,0),MATCH(PAYROLL!AL$2,ADJ!$2:$2,0)),0)</f>
        <v/>
      </c>
      <c r="AM974">
        <f>SUM(AK974:AL974)</f>
        <v/>
      </c>
      <c r="AN974">
        <f>IFERROR(ROUND(V974/$AD974*$AH974,0),0)</f>
        <v/>
      </c>
      <c r="AO974">
        <f>IFERROR(ROUND(W974/$AD974*$AH974,0),0)</f>
        <v/>
      </c>
      <c r="AP974">
        <f>IFERROR(ROUND(X974/$AD974*$AE974,0),0)</f>
        <v/>
      </c>
      <c r="AQ974">
        <f>IFERROR(ROUND(Y974/$AD974*$AH974,0),0)</f>
        <v/>
      </c>
      <c r="AR974">
        <f>IFERROR(ROUND(Z974/$AD974*$AH974,0),0)</f>
        <v/>
      </c>
      <c r="AS974">
        <f>IFERROR(ROUND(AA974/$AD974*$AH974,0),0)</f>
        <v/>
      </c>
      <c r="AT974">
        <f>IFERROR(IF((AE974+AF974+AG974)&gt;13,AB974,ROUND(AB974/AD974*AH974,0)),0)</f>
        <v/>
      </c>
      <c r="AU974">
        <f>IFERROR(INDEX(ADJ!$A$1:$BZ$1000,MATCH(PAYROLL!D974,ADJ!A$1:A$500,0),MATCH(PAYROLL!AU$2,ADJ!$2:$2,0)),0)</f>
        <v/>
      </c>
      <c r="AV974">
        <f>ROUND(SUM(AN974:AU974),0)</f>
        <v/>
      </c>
      <c r="AW974">
        <f>IFERROR(INDEX(TIMESHEET!$A$1:$AI$5000,MATCH(PAYROLL!D974,TIMESHEET!A$1:A$500,0),MATCH("T620",TIMESHEET!$2:$2,0)),0)</f>
        <v/>
      </c>
      <c r="AX974">
        <f>IFERROR(INDEX(TIMESHEET!$A$1:$AI$5000,MATCH(PAYROLL!D974,TIMESHEET!A$1:A$500,0),MATCH("T601",TIMESHEET!$2:$2,0)),0)</f>
        <v/>
      </c>
      <c r="AY974">
        <f>IFERROR(INDEX(TIMESHEET!$A$1:$AI$5000,MATCH(PAYROLL!D974,TIMESHEET!A$1:A$500,0),MATCH("T602",TIMESHEET!$2:$2,0)),0)</f>
        <v/>
      </c>
      <c r="AZ974">
        <f>IFERROR(INDEX(TIMESHEET!$A$1:$AI$5000,MATCH(PAYROLL!D974,TIMESHEET!A$1:A$500,0),MATCH("T603",TIMESHEET!$2:$2,0)),0)</f>
        <v/>
      </c>
      <c r="BA974">
        <f>IFERROR(INDEX(TIMESHEET!$A$1:$AI$5000,MATCH(PAYROLL!D974,TIMESHEET!A$1:A$500,0),MATCH("T611",TIMESHEET!$2:$2,0)),0)</f>
        <v/>
      </c>
      <c r="BB974">
        <f>IFERROR(INDEX(TIMESHEET!$A$1:$AI$5000,MATCH(PAYROLL!D974,TIMESHEET!A$1:A$500,0),MATCH("T612",TIMESHEET!$2:$2,0)),0)</f>
        <v/>
      </c>
      <c r="BC974">
        <f>IFERROR(INDEX(TIMESHEET!$A$1:$AI$5000,MATCH(PAYROLL!D974,TIMESHEET!A$1:A$500,0),MATCH("T613",TIMESHEET!$2:$2,0)),0)</f>
        <v/>
      </c>
      <c r="BD974">
        <f>IFERROR(INDEX(TIMESHEET!$A$1:$AI$5000,MATCH(PAYROLL!D974,TIMESHEET!A$1:A$500,0),MATCH("T500",TIMESHEET!$2:$2,0)),0)</f>
        <v/>
      </c>
      <c r="BE974">
        <f>IFERROR(IF(LEFT(INDEX(PIS!O$1:O$500,MATCH(D974,PIS!C$1:C$500)),1)="M",T974/AD974/8*(AW974+AX974*1.5+AY974*2+AZ974*3+BA974*2.1+BB974*2.7+BC974*3.9+BD974*0.3),T974/8*(AW974+AX974*1.5+AY974*2+AZ974*3+BA974*2.1+BB974*2.7+BC974*3.9+BD974*0.3)),0)</f>
        <v/>
      </c>
      <c r="BF974">
        <f>IFERROR(INDEX(ADJ!$A$1:$BZ$1000,MATCH(PAYROLL!$D974,ADJ!A$1:A$500,0),MATCH(PAYROLL!BF$2,ADJ!$2:$2,0)),0)</f>
        <v/>
      </c>
      <c r="BG974">
        <f>IFERROR(INDEX(ADJ!$A$1:$BZ$1000,MATCH(PAYROLL!D974,ADJ!A$1:A$500,0),MATCH(PAYROLL!BG$2,ADJ!$2:$2,0)),0)</f>
        <v/>
      </c>
      <c r="BH974">
        <f>IFERROR(INDEX(ADJ!$A$1:$BZ$1000,MATCH(PAYROLL!D974,ADJ!A$1:A$500,0),MATCH(PAYROLL!BH$2,ADJ!$2:$2,0)),0)</f>
        <v/>
      </c>
      <c r="BI974">
        <f>IFERROR(INDEX(ADJ!$A$1:$BZ$1000,MATCH(PAYROLL!D974,ADJ!A$1:A$500,0),MATCH(PAYROLL!BI$2,ADJ!$2:$2,0)),0)</f>
        <v/>
      </c>
      <c r="BJ974">
        <f>IFERROR(INDEX(ADJ!$A$1:$BZ$1000,MATCH(PAYROLL!D974,ADJ!A$1:A$500,0),MATCH(PAYROLL!BJ$2,ADJ!$2:$2,0)),0)</f>
        <v/>
      </c>
      <c r="BK974">
        <f>SUM(BF974:BJ974)</f>
        <v/>
      </c>
      <c r="BL974">
        <f>IFERROR(INDEX(ADJ!$A$1:$BZ$1000,MATCH(PAYROLL!D974,ADJ!A$1:A$500,0),MATCH(PAYROLL!BL$2,ADJ!$2:$2,0)),0)</f>
        <v/>
      </c>
      <c r="BM974">
        <f>IFERROR(INDEX(ADJ!$A$1:$BZ$1000,MATCH(PAYROLL!D974,ADJ!A$1:A$500,0),MATCH(PAYROLL!BM$2,ADJ!$2:$2,0)),0)</f>
        <v/>
      </c>
      <c r="BN974">
        <f>IFERROR(INDEX(ADJ!$A$1:$BZ$1000,MATCH(PAYROLL!D974,ADJ!A$1:A$500,0),MATCH(PAYROLL!BN$2,ADJ!$2:$2,0)),0)</f>
        <v/>
      </c>
      <c r="BO974">
        <f>IFERROR(INDEX(ADJ!$A$1:$BZ$1000,MATCH(PAYROLL!D974,ADJ!A$1:A$500,0),MATCH(PAYROLL!BO$2,ADJ!$2:$2,0)),0)</f>
        <v/>
      </c>
      <c r="BP974">
        <f>SUM(AM974,AV974,BE974,BK974,BL974:BO974)</f>
        <v/>
      </c>
      <c r="BQ974">
        <f>BO974</f>
        <v/>
      </c>
      <c r="BR974">
        <f>IFERROR(ROUND(IF(LEFT(INDEX(PIS!O$1:O$500,MATCH(D974,PIS!C$1:C$500)),1)="D",T974/8*(BD974*0.3),IF(LEFT(INDEX(PIS!O$1:O$500,MATCH(D974,PIS!C$1:C$500)),1)="H",T974*($BD974*0.3),T974/$AD974/8*($BD974*0.3))),0),0)</f>
        <v/>
      </c>
      <c r="BS974">
        <f>IF(AP974&lt;1,0,MIN(AP974,730000))</f>
        <v/>
      </c>
      <c r="BT974">
        <f>IFERROR(ROUND((BE974-SUM(AW974:BC974)*T974/AD974/8),0)-BR974,0)</f>
        <v/>
      </c>
      <c r="BU974">
        <f>AO974</f>
        <v/>
      </c>
      <c r="BV974">
        <f>SUM(BQ974:BU974)</f>
        <v/>
      </c>
      <c r="BW974">
        <f>BP974-BV974</f>
        <v/>
      </c>
      <c r="BX974">
        <f>IFERROR(IF(RIGHT(INDEX(PIS!O$1:O$500,MATCH(D974,PIS!C$1:C$500)),5)="Gross",MIN(U974+V974,VLOOKUP("R700",TSC!B:C,2,0)*VLOOKUP("R101",TSC!B:C,2,0))*VLOOKUP("R701",TSC!B:C,2,0)%,0),0)</f>
        <v/>
      </c>
      <c r="BY974">
        <f>IFERROR(IF(RIGHT(INDEX(PIS!O$1:O$500,MATCH(D974,PIS!C$1:C$500)),5)="Gross",MIN(U974+V974,VLOOKUP("R700",TSC!B:C,2,0)*VLOOKUP("R101",TSC!B:C,2,0))*VLOOKUP("T704",TSC!B:C,2,0)%,0),0)</f>
        <v/>
      </c>
      <c r="BZ974">
        <f>IFERROR(IF(RIGHT(INDEX(PIS!O$1:O$500,MATCH(D974,PIS!C$1:C$500)),5)="Gross",MIN(U974+V974,VLOOKUP("R700",TSC!B:C,2,0)*VLOOKUP("1",TSC!F:G,2,0))*VLOOKUP("T705",TSC!B:C,2,0)%,0),0)</f>
        <v/>
      </c>
      <c r="CA974">
        <f>IFERROR(INDEX(ADJ!$A$1:$BZ$1000,MATCH(PAYROLL!D974,ADJ!A$1:A$500,0),MATCH(PAYROLL!CA$2,ADJ!$2:$2,0)),0)</f>
        <v/>
      </c>
      <c r="CB974">
        <f>IFERROR(INDEX(ADJ!$A$1:$BZ$1000,MATCH(PAYROLL!D974,ADJ!A$1:A$500,0),MATCH(PAYROLL!CB$2,ADJ!$2:$2,0)),0)</f>
        <v/>
      </c>
      <c r="CC974">
        <f>SUM(BX974:CB974)</f>
        <v/>
      </c>
      <c r="CD974">
        <f>IFERROR(INDEX(PIS!$A$1:$BZ$1000,MATCH(PAYROLL!D974,PIS!C$1:C$500,0),MATCH(PAYROLL!CD$1,PIS!$1:$1,0)),0)</f>
        <v/>
      </c>
      <c r="CE974">
        <f>IFERROR(IF(OR(INDEX(PIS!P$1:P$500,MATCH(D974,PIS!C$1:C$500,0))="LT2",INDEX(PIS!P$1:P$500,MATCH(D974,PIS!C$1:C$500,0))="P10"),0,SUM(CC974,CD974*VLOOKUP("R601",TSC!B:C,2,0),VLOOKUP("R602",TSC!B:C,2,0))),0)</f>
        <v/>
      </c>
      <c r="CF974">
        <f>MAX(BW974-CE974,0)</f>
        <v/>
      </c>
      <c r="CG974">
        <f>IFERROR(IF(OR(RIGHT(INDEX(PIS!P$1:P$500,MATCH(D974,PIS!C$1:C$500)),5)="P10",RIGHT(INDEX(PIS!P$1:P$500,MATCH(D974,PIS!C$1:C$500)),5)="CK"),0,IF(CF974&lt;=5000000,CF974*5%,IF(CF974&lt;=10000000,CF974*10%-250000,IF(CF974&lt;=18000000,CF974*15%-750000,IF(CF974&lt;=32000000,CF974*20%-1650000,IF(CF974&lt;=52000000,CF974*25%-3250000,IF(CF974&lt;=80000000,BH974*30%-5850000,CF974*35%-9850000))))))),0)</f>
        <v/>
      </c>
      <c r="CH974">
        <f>IFERROR(IF(OR(INDEX(PIS!P$1:P$500,MATCH(D974,PIS!C$1:C$500))="LT",INDEX(PIS!P$1:P$500,MATCH(D974,PIS!C$1:C$500))="CK"),0,IF(CF974&lt;2000000,0,CF974*10%)),0)</f>
        <v/>
      </c>
      <c r="CI974">
        <f>IFERROR(INDEX(ADJ!$A$1:$BZ$1000,MATCH(PAYROLL!D974,ADJ!A$1:A$500,0),MATCH(PAYROLL!CI$2,ADJ!$2:$2,0)),0)</f>
        <v/>
      </c>
      <c r="CJ974">
        <f>IFERROR(INDEX(ADJ!$A$1:$BZ$1000,MATCH(PAYROLL!D974,ADJ!A$1:A$500,0),MATCH(PAYROLL!CJ$2,ADJ!$2:$2,0)),0)</f>
        <v/>
      </c>
      <c r="CK974">
        <f>IFERROR(INDEX(ADJ!$A$1:$BZ$1000,MATCH(PAYROLL!D974,ADJ!A$1:A$500,0),MATCH(PAYROLL!CK$2,ADJ!$2:$2,0)),0)</f>
        <v/>
      </c>
      <c r="CL974">
        <f>SUM(CG974:CK974)</f>
        <v/>
      </c>
      <c r="CM974">
        <f>ROUND(SUM(CH974:CK974),0)</f>
        <v/>
      </c>
      <c r="CN974">
        <f>IFERROR(INDEX(CSDA!D$1:D$500,MATCH($CN$2,CSDA!C$1:C$500,0))*INDEX(PIS!V$1:V$500,MATCH(D974,PIS!C$1:C$500))+INDEX(ADJ!$A$1:$BZ$1000,MATCH(PAYROLL!D974,ADJ!A$1:A$500,0),MATCH(PAYROLL!CN$2,ADJ!$2:$2,0)),0)</f>
        <v/>
      </c>
      <c r="CO974">
        <f>IFERROR(INDEX(ADJ!$A$1:$BZ$1000,MATCH(PAYROLL!D974,ADJ!A$1:A$500,0),MATCH(PAYROLL!CO$2,ADJ!$2:$2,0)),0)</f>
        <v/>
      </c>
      <c r="CP974">
        <f>IFERROR(INDEX(ADJ!$A$1:$BZ$1000,MATCH(PAYROLL!D974,ADJ!A$1:A$500,0),MATCH(PAYROLL!CP$2,ADJ!$2:$2,0)),0)</f>
        <v/>
      </c>
      <c r="CQ974">
        <f>BP974-CL974-CI974-CM974-CN974-CO974-CP974-CC974</f>
        <v/>
      </c>
      <c r="CR974">
        <f>IFERROR(IF(RIGHT(INDEX(PIS!O$1:O$500,MATCH(D974,PIS!C$1:C$500,0)),5)="Gross",MIN(U974+V974,VLOOKUP("R700",TSC!B:C,2,0)*VLOOKUP("R101",TSC!B:C,2,0))*(VLOOKUP("T711",TSC!B:C,2,0)+VLOOKUP("T712",TSC!B:C,2,0))%,MIN(T974+V974,VLOOKUP("R700",TSC!B:C,2,0)*VLOOKUP("R101",TSC!B:C,2,0))*(VLOOKUP("T711",TSC!B:C,2,0)+VLOOKUP("T712",TSC!B:C,2,0)+VLOOKUP("R701",TSC!B:C,2,0))%),0)</f>
        <v/>
      </c>
      <c r="CS974">
        <f>IFERROR(IF(RIGHT(INDEX(PIS!O$1:O$500,MATCH(D974,PIS!C$1:C$500,0)),5)="Gross",MIN(U974+V974,VLOOKUP("R700",TSC!B:C,2,0)*VLOOKUP("R101",TSC!B:C,2,0))*(VLOOKUP("T714",TSC!B:C,2,0))%,MIN(T974+V974,VLOOKUP("R700",TSC!B:C,2,0)*VLOOKUP("R101",TSC!B:C,2,0))*(VLOOKUP("T704",TSC!B:C,2,0)+VLOOKUP("T714",TSC!B:C,2,0))%),0)</f>
        <v/>
      </c>
      <c r="CT974">
        <f>IFERROR(IF(RIGHT(INDEX(PIS!O$1:O$500,MATCH(D974,PIS!C$1:C$500,0)),5)="Gross",MIN(U974+V974,VLOOKUP("R700",TSC!B:C,2,0)*VLOOKUP("R101",TSC!B:C,2,0))*VLOOKUP("T705",TSC!B:C,2,0)%,MIN(T974+V974,VLOOKUP("R700",TSC!B:C,2,0)*VLOOKUP("R101",TSC!B:C,2,0))*VLOOKUP("T705",TSC!B:C,2,0)%),0)</f>
        <v/>
      </c>
      <c r="CU974">
        <f>IFERROR(IF(RIGHT(INDEX(PIS!O$1:O$500,MATCH(D974,PIS!C$1:C$500,0)),5)="Gross",MIN(U974+V974,VLOOKUP("R700",TSC!B:C,2,0)*VLOOKUP("R101",TSC!B:C,2,0))*(VLOOKUP("T713",TSC!B:C,2,0))%,MIN(T974+V974,VLOOKUP("R700",TSC!B:C,2,0)*VLOOKUP("R101",TSC!B:C,2,0))*(VLOOKUP("T713",TSC!B:C,2,0))%),0)</f>
        <v/>
      </c>
      <c r="CV974">
        <f>IFERROR(INDEX(ADJ!$A$1:$BZ$1000,MATCH(PAYROLL!D974,ADJ!A$1:A$500,0),MATCH(PAYROLL!CV$2,ADJ!$2:$2,0)),0)</f>
        <v/>
      </c>
      <c r="CW974">
        <f>IFERROR(INDEX(ADJ!$A$1:$BZ$1000,MATCH(PAYROLL!D974,ADJ!A$1:A$500,0),MATCH(PAYROLL!CW$2,ADJ!$2:$2,0)),0)</f>
        <v/>
      </c>
      <c r="CX974">
        <f>SUM(CR974:CW974)</f>
        <v/>
      </c>
      <c r="CY974">
        <f>ROUND(IF(CR974&gt;0,T974+V974*VLOOKUP("R202",TSC!$B$1:$C$500,2,0),0),0)</f>
        <v/>
      </c>
      <c r="CZ974">
        <f>IFERROR(INDEX(CSDA!D$1:D$500,MATCH($CZ$2,CSDA!C$1:C$500,0)),0)</f>
        <v/>
      </c>
      <c r="DA974">
        <f>ROUND(T974*0.7%,0)</f>
        <v/>
      </c>
      <c r="DB974">
        <f>ROUND(T974/12,0)</f>
        <v/>
      </c>
      <c r="DC974">
        <f ref="DC974" t="array">IFERROR(INDEX(CSDA!D$1:D$500,MATCH("Trích giữ"&amp;PAYROLL!DC$2,CSDA!A$1:A$500&amp;CSDA!C$1:C$500,0)),0)</f>
        <v/>
      </c>
      <c r="DD974">
        <f ref="DD974" t="array">IFERROR(INDEX(CSDA!D$1:D$500,MATCH("Trích giữ"&amp;PAYROLL!DD$2,CSDA!A$1:A$500&amp;CSDA!C$1:C$500,0)),0)</f>
        <v/>
      </c>
      <c r="DE974">
        <f ref="DE974" t="array">IFERROR(INDEX(CSDA!D$1:D$500,MATCH("Trích giữ"&amp;PAYROLL!DE$2,CSDA!A$1:A$500&amp;CSDA!C$1:C$500,0)),0)</f>
        <v/>
      </c>
      <c r="DF974">
        <f>IFERROR(INDEX(CSDA!D$1:D$500,MATCH(PAYROLL!DF$2,CSDA!C$1:C$500,0)),0)</f>
        <v/>
      </c>
      <c r="DG974">
        <f ref="DG974" t="array">IFERROR(INDEX(CSDA!D$1:D$500,MATCH("Trích giữ"&amp;PAYROLL!DG$2,CSDA!A$1:A$500&amp;CSDA!C$1:C$500,0)),0)</f>
        <v/>
      </c>
      <c r="DH974">
        <f>ROUND(T974/26,0)</f>
        <v/>
      </c>
      <c r="DI974">
        <f ref="DI974" t="array">IFERROR(INDEX(CSDA!D$1:D$500,MATCH("Trích giữ"&amp;PAYROLL!DI$2,CSDA!A$1:A$500&amp;CSDA!C$1:C$500,0)),0)</f>
        <v/>
      </c>
      <c r="DJ974">
        <f>IF(U974=0,T974*21.5%-BL974,0)</f>
        <v/>
      </c>
      <c r="DK974">
        <f ref="DK974" t="array">IFERROR(INDEX(CSDA!D$1:D$500,MATCH("Trích giữ"&amp;PAYROLL!DK$2,CSDA!A$1:A$500&amp;CSDA!C$1:C$500,0)),0)</f>
        <v/>
      </c>
      <c r="DL974">
        <f>IFERROR(INDEX(CSDA!D$1:D$500,MATCH(PAYROLL!DL$2,CSDA!C$1:C$500,0))/12,0)</f>
        <v/>
      </c>
      <c r="DM974">
        <f>SUM(DB974:DL974)</f>
        <v/>
      </c>
      <c r="DN974">
        <f>IFERROR(INDEX(ADJ!$A$1:$BZ$1000,MATCH(PAYROLL!D974,ADJ!A$1:A$500,0),MATCH(PAYROLL!DN$2,ADJ!$2:$2,0)),0)</f>
        <v/>
      </c>
      <c r="DO974">
        <f>IFERROR(SUM(BP974,DM974:DN974,CX974:DA974)-DT974,0)</f>
        <v/>
      </c>
      <c r="DP974">
        <f ref="DP974" t="array">SUM(BW974*IFERROR(INDEX(CSDA!D$1:D$500,MATCH(BW$2,CSDA!C$1:C$500,0)),0)%,CX974*IFERROR(INDEX(CSDA!D$1:D$500,MATCH(CX$2,CSDA!C$1:C$500,0)),0)%,DA974*IFERROR(INDEX(CSDA!D$1:D$500,MATCH(DA$2,CSDA!C$1:C$500,0)),0)%,DB974*IFERROR(INDEX(CSDA!D$1:D$500,MATCH(DB$2,CSDA!C$1:C$500,0)),0)%,DF974*IFERROR(INDEX(CSDA!D$1:D$500,MATCH("Phí dịch vụ"&amp;PAYROLL!DF$2,CSDA!A$1:A$500&amp;CSDA!C$1:C$500,0)),0)%,DC974*IFERROR(INDEX(CSDA!D$1:D$500,MATCH("Phí dịch vụ"&amp;PAYROLL!DC$2,CSDA!A$1:A$500&amp;CSDA!C$1:C$500,0)),0)%,DH974*IFERROR(INDEX(CSDA!D$1:D$500,MATCH("Phí dịch vụ"&amp;PAYROLL!DH$2,CSDA!A$1:A$500&amp;CSDA!C$1:C$500,0)),0)%,DJ974*IFERROR(INDEX(CSDA!D$1:D$500,MATCH("Phí dịch vụ"&amp;PAYROLL!DJ$2,CSDA!A$1:A$500&amp;CSDA!C$1:C$500,0)),0)%,BN974*IFERROR(INDEX(CSDA!D$1:D$500,MATCH(BN$2,CSDA!C$1:C$500,0)),0)%)-BN974*7%</f>
        <v/>
      </c>
      <c r="DQ974">
        <f>IFERROR(INDEX(ADJ!$A$1:$BZ$1000,MATCH(PAYROLL!D974,ADJ!A$1:A$500,0),MATCH(PAYROLL!DQ$2,ADJ!$2:$2,0)),0)</f>
        <v/>
      </c>
      <c r="DR974">
        <f>IFERROR(INDEX(ADJ!$A$1:$BZ$1000,MATCH(PAYROLL!D974,ADJ!A$1:A$500,0),MATCH(PAYROLL!DR$2,ADJ!$2:$2,0)),0)</f>
        <v/>
      </c>
      <c r="DS974">
        <f>SUM(DP974:DR974)</f>
        <v/>
      </c>
      <c r="DT974">
        <f>EK974</f>
        <v/>
      </c>
      <c r="DU974">
        <f>SUM(DO974:DR974)</f>
        <v/>
      </c>
      <c r="DV974">
        <f>ROUND(DU974*0.1,0)</f>
        <v/>
      </c>
      <c r="DW974">
        <f>DU974+DV974</f>
        <v/>
      </c>
      <c r="DZ974">
        <f>IFERROR(INDEX(ADJ!$A$1:$BZ$1000,MATCH(PAYROLL!$D974,ADJ!A$1:A$500,0),MATCH(PAYROLL!DZ$2,ADJ!$2:$2,0)),0)</f>
        <v/>
      </c>
      <c r="EA974">
        <f>IFERROR(INDEX(ADJ!$A$1:$BZ$1000,MATCH(PAYROLL!$D974,ADJ!A$1:A$500,0),MATCH(PAYROLL!EA$2,ADJ!$2:$2,0)),0)</f>
        <v/>
      </c>
      <c r="EB974">
        <f>IFERROR(INDEX(ADJ!$A$1:$BZ$1000,MATCH(PAYROLL!$D974,ADJ!A$1:A$500,0),MATCH(PAYROLL!EB$2,ADJ!$2:$2,0)),0)</f>
        <v/>
      </c>
      <c r="EC974">
        <f>IFERROR(INDEX(ADJ!$A$1:$BZ$1000,MATCH(PAYROLL!$D974,ADJ!A$1:A$500,0),MATCH(PAYROLL!EC$2,ADJ!$2:$2,0)),0)</f>
        <v/>
      </c>
      <c r="ED974">
        <f>IFERROR(INDEX(ADJ!$A$1:$BZ$1000,MATCH(PAYROLL!$D974,ADJ!A$1:A$500,0),MATCH(PAYROLL!ED$2,ADJ!$2:$2,0)),0)</f>
        <v/>
      </c>
      <c r="EE974">
        <f>IFERROR(INDEX(ADJ!$A$1:$BZ$1000,MATCH(PAYROLL!$D974,ADJ!A$1:A$500,0),MATCH(PAYROLL!EE$2,ADJ!$2:$2,0)),0)</f>
        <v/>
      </c>
      <c r="EF974">
        <f>IFERROR(INDEX(ADJ!$A$1:$BZ$1000,MATCH(PAYROLL!$D974,ADJ!A$1:A$500,0),MATCH(PAYROLL!EF$2,ADJ!$2:$2,0)),0)</f>
        <v/>
      </c>
      <c r="EG974">
        <f>IFERROR(INDEX(ADJ!$A$1:$BZ$1000,MATCH(PAYROLL!$D974,ADJ!A$1:A$500,0),MATCH(PAYROLL!EG$2,ADJ!$2:$2,0)),0)</f>
        <v/>
      </c>
      <c r="EH974">
        <f>IFERROR(INDEX(ADJ!$A$1:$BZ$1000,MATCH(PAYROLL!$D974,ADJ!A$1:A$500,0),MATCH(PAYROLL!EH$2,ADJ!$2:$2,0)),0)</f>
        <v/>
      </c>
      <c r="EI974">
        <f>IFERROR(INDEX(ADJ!$A$1:$BZ$1000,MATCH(PAYROLL!D974,ADJ!A$1:A$500,0),MATCH(PAYROLL!EI$2,ADJ!$2:$2,0)),0)</f>
        <v/>
      </c>
      <c r="EJ974">
        <f>IFERROR(INDEX(ADJ!$A$1:$BZ$1000,MATCH(PAYROLL!$D974,ADJ!A$1:A$500,0),MATCH(PAYROLL!EJ$2,ADJ!$2:$2,0)),0)</f>
        <v/>
      </c>
      <c r="EK974">
        <f>SUM(DZ974:EJ974)</f>
        <v/>
      </c>
    </row>
    <row r="975">
      <c r="A975" t="n">
        <v>973</v>
      </c>
      <c r="B975" t="inlineStr">
        <is>
          <t>Mạc Thị Oanh</t>
        </is>
      </c>
      <c r="D975" t="inlineStr">
        <is>
          <t>150136-02</t>
        </is>
      </c>
      <c r="S975">
        <f>IFERROR(INDEX(PIS!$A$1:$BZ$1000,MATCH($D975,PIS!C$1:C$500,0),MATCH("Lương CB tháng trước",PIS!$1:$1,0)),0)</f>
        <v/>
      </c>
      <c r="T975">
        <f>IFERROR(INDEX(PIS!$A$1:$BZ$1000,MATCH($D975,PIS!C$1:C$500,0),MATCH("Lương CB hiện tại",PIS!$1:$1,0)),0)</f>
        <v/>
      </c>
      <c r="U975">
        <f>IFERROR(INDEX(PIS!$A$1:$BZ$1000,MATCH($D975,PIS!C$1:C$500,0),MATCH("Lương đóng BHBB",PIS!$1:$1,0)),0)</f>
        <v/>
      </c>
      <c r="V975">
        <f>IFERROR(INDEX(PIS!$A$1:$BZ$1000,MATCH($D975,PIS!C$1:C$500,0),MATCH(V$2,PIS!$2:$2,0)),0)</f>
        <v/>
      </c>
      <c r="W975">
        <f>IFERROR(INDEX(PIS!$A$1:$BZ$1000,MATCH($D975,PIS!C$1:C$500,0),MATCH(W$2,PIS!$2:$2,0)),0)</f>
        <v/>
      </c>
      <c r="X975">
        <f>IFERROR(INDEX(PIS!$A$1:$BZ$1000,MATCH($D975,PIS!C$1:C$500,0),MATCH(X$2,PIS!$2:$2,0)),0)</f>
        <v/>
      </c>
      <c r="Y975">
        <f>IFERROR(INDEX(PIS!$A$1:$BZ$1000,MATCH($D975,PIS!C$1:C$500,0),MATCH(Y$2,PIS!$2:$2,0)),0)</f>
        <v/>
      </c>
      <c r="Z975">
        <f>IFERROR(INDEX(PIS!$A$1:$BZ$1000,MATCH($D975,PIS!C$1:C$500,0),MATCH(Z$2,PIS!$2:$2,0)),0)</f>
        <v/>
      </c>
      <c r="AA975">
        <f>IFERROR(INDEX(PIS!$A$1:$BZ$1000,MATCH($D975,PIS!C$1:C$500,0),MATCH(AA$2,PIS!$2:$2,0)),0)</f>
        <v/>
      </c>
      <c r="AB975">
        <f>IFERROR(INDEX(PIS!$A$1:$BZ$1000,MATCH($D975,PIS!C$1:C$500,0),MATCH(AB$2,PIS!$2:$2,0)),0)</f>
        <v/>
      </c>
      <c r="AC975">
        <f>SUM(V975:AB975)</f>
        <v/>
      </c>
      <c r="AD975">
        <f>IFERROR(INDEX(TIMESHEET!$A$1:$AI$5000,MATCH($D975,TIMESHEET!A$1:A$500,0),MATCH("T100",TIMESHEET!$2:$2,0))-2,0)</f>
        <v/>
      </c>
      <c r="AE975">
        <f>IFERROR(INDEX(TIMESHEET!$A$1:$AI$5000,MATCH($D975,TIMESHEET!A$1:A$500,0),MATCH("T202",TIMESHEET!$2:$2,0)),0)</f>
        <v/>
      </c>
      <c r="AF975">
        <f>IFERROR(INDEX(TIMESHEET!$A$1:$AI$5000,MATCH($D975,TIMESHEET!A$1:A$500,0),MATCH("T302",TIMESHEET!$2:$2,0)),0)</f>
        <v/>
      </c>
      <c r="AG975">
        <f>IFERROR(INDEX(TIMESHEET!$A$1:$AI$5000,MATCH($D975,TIMESHEET!A$1:A$500,0),MATCH("T406",TIMESHEET!$2:$2,0)),0)</f>
        <v/>
      </c>
      <c r="AH975">
        <f>AE975+AG975</f>
        <v/>
      </c>
      <c r="AI975">
        <f>IFERROR(INDEX(TIMESHEET!$A$1:$AI$5000,MATCH($D975,TIMESHEET!A$1:A$500,0),MATCH("T701",TIMESHEET!$2:$2,0)),0)</f>
        <v/>
      </c>
      <c r="AJ975">
        <f>IFERROR(INDEX(TIMESHEET!$A$1:$AI$5000,MATCH($D975,TIMESHEET!B$1:B$500,0),MATCH("T320",TIMESHEET!$2:$2,0)),0)</f>
        <v/>
      </c>
      <c r="AK975">
        <f>IFERROR(IF(LEFT(INDEX(PIS!O$1:O$500,MATCH(D975,PIS!C$1:C$500)),1)="M",T975/AD975*SUM(AE975:AG975),T975*AD975),0)</f>
        <v/>
      </c>
      <c r="AL975">
        <f>IFERROR(INDEX(ADJ!$A$1:$BZ$1000,MATCH(PAYROLL!D975,ADJ!A$1:A$500,0),MATCH(PAYROLL!AL$2,ADJ!$2:$2,0)),0)</f>
        <v/>
      </c>
      <c r="AM975">
        <f>SUM(AK975:AL975)</f>
        <v/>
      </c>
      <c r="AN975">
        <f>IFERROR(ROUND(V975/$AD975*$AH975,0),0)</f>
        <v/>
      </c>
      <c r="AO975">
        <f>IFERROR(ROUND(W975/$AD975*$AH975,0),0)</f>
        <v/>
      </c>
      <c r="AP975">
        <f>IFERROR(ROUND(X975/$AD975*$AE975,0),0)</f>
        <v/>
      </c>
      <c r="AQ975">
        <f>IFERROR(ROUND(Y975/$AD975*$AH975,0),0)</f>
        <v/>
      </c>
      <c r="AR975">
        <f>IFERROR(ROUND(Z975/$AD975*$AH975,0),0)</f>
        <v/>
      </c>
      <c r="AS975">
        <f>IFERROR(ROUND(AA975/$AD975*$AH975,0),0)</f>
        <v/>
      </c>
      <c r="AT975">
        <f>IFERROR(IF((AE975+AF975+AG975)&gt;13,AB975,ROUND(AB975/AD975*AH975,0)),0)</f>
        <v/>
      </c>
      <c r="AU975">
        <f>IFERROR(INDEX(ADJ!$A$1:$BZ$1000,MATCH(PAYROLL!D975,ADJ!A$1:A$500,0),MATCH(PAYROLL!AU$2,ADJ!$2:$2,0)),0)</f>
        <v/>
      </c>
      <c r="AV975">
        <f>ROUND(SUM(AN975:AU975),0)</f>
        <v/>
      </c>
      <c r="AW975">
        <f>IFERROR(INDEX(TIMESHEET!$A$1:$AI$5000,MATCH(PAYROLL!D975,TIMESHEET!A$1:A$500,0),MATCH("T620",TIMESHEET!$2:$2,0)),0)</f>
        <v/>
      </c>
      <c r="AX975">
        <f>IFERROR(INDEX(TIMESHEET!$A$1:$AI$5000,MATCH(PAYROLL!D975,TIMESHEET!A$1:A$500,0),MATCH("T601",TIMESHEET!$2:$2,0)),0)</f>
        <v/>
      </c>
      <c r="AY975">
        <f>IFERROR(INDEX(TIMESHEET!$A$1:$AI$5000,MATCH(PAYROLL!D975,TIMESHEET!A$1:A$500,0),MATCH("T602",TIMESHEET!$2:$2,0)),0)</f>
        <v/>
      </c>
      <c r="AZ975">
        <f>IFERROR(INDEX(TIMESHEET!$A$1:$AI$5000,MATCH(PAYROLL!D975,TIMESHEET!A$1:A$500,0),MATCH("T603",TIMESHEET!$2:$2,0)),0)</f>
        <v/>
      </c>
      <c r="BA975">
        <f>IFERROR(INDEX(TIMESHEET!$A$1:$AI$5000,MATCH(PAYROLL!D975,TIMESHEET!A$1:A$500,0),MATCH("T611",TIMESHEET!$2:$2,0)),0)</f>
        <v/>
      </c>
      <c r="BB975">
        <f>IFERROR(INDEX(TIMESHEET!$A$1:$AI$5000,MATCH(PAYROLL!D975,TIMESHEET!A$1:A$500,0),MATCH("T612",TIMESHEET!$2:$2,0)),0)</f>
        <v/>
      </c>
      <c r="BC975">
        <f>IFERROR(INDEX(TIMESHEET!$A$1:$AI$5000,MATCH(PAYROLL!D975,TIMESHEET!A$1:A$500,0),MATCH("T613",TIMESHEET!$2:$2,0)),0)</f>
        <v/>
      </c>
      <c r="BD975">
        <f>IFERROR(INDEX(TIMESHEET!$A$1:$AI$5000,MATCH(PAYROLL!D975,TIMESHEET!A$1:A$500,0),MATCH("T500",TIMESHEET!$2:$2,0)),0)</f>
        <v/>
      </c>
      <c r="BE975">
        <f>IFERROR(IF(LEFT(INDEX(PIS!O$1:O$500,MATCH(D975,PIS!C$1:C$500)),1)="M",T975/AD975/8*(AW975+AX975*1.5+AY975*2+AZ975*3+BA975*2.1+BB975*2.7+BC975*3.9+BD975*0.3),T975/8*(AW975+AX975*1.5+AY975*2+AZ975*3+BA975*2.1+BB975*2.7+BC975*3.9+BD975*0.3)),0)</f>
        <v/>
      </c>
      <c r="BF975">
        <f>IFERROR(INDEX(ADJ!$A$1:$BZ$1000,MATCH(PAYROLL!$D975,ADJ!A$1:A$500,0),MATCH(PAYROLL!BF$2,ADJ!$2:$2,0)),0)</f>
        <v/>
      </c>
      <c r="BG975">
        <f>IFERROR(INDEX(ADJ!$A$1:$BZ$1000,MATCH(PAYROLL!D975,ADJ!A$1:A$500,0),MATCH(PAYROLL!BG$2,ADJ!$2:$2,0)),0)</f>
        <v/>
      </c>
      <c r="BH975">
        <f>IFERROR(INDEX(ADJ!$A$1:$BZ$1000,MATCH(PAYROLL!D975,ADJ!A$1:A$500,0),MATCH(PAYROLL!BH$2,ADJ!$2:$2,0)),0)</f>
        <v/>
      </c>
      <c r="BI975">
        <f>IFERROR(INDEX(ADJ!$A$1:$BZ$1000,MATCH(PAYROLL!D975,ADJ!A$1:A$500,0),MATCH(PAYROLL!BI$2,ADJ!$2:$2,0)),0)</f>
        <v/>
      </c>
      <c r="BJ975">
        <f>IFERROR(INDEX(ADJ!$A$1:$BZ$1000,MATCH(PAYROLL!D975,ADJ!A$1:A$500,0),MATCH(PAYROLL!BJ$2,ADJ!$2:$2,0)),0)</f>
        <v/>
      </c>
      <c r="BK975">
        <f>SUM(BF975:BJ975)</f>
        <v/>
      </c>
      <c r="BL975">
        <f>IFERROR(INDEX(ADJ!$A$1:$BZ$1000,MATCH(PAYROLL!D975,ADJ!A$1:A$500,0),MATCH(PAYROLL!BL$2,ADJ!$2:$2,0)),0)</f>
        <v/>
      </c>
      <c r="BM975">
        <f>IFERROR(INDEX(ADJ!$A$1:$BZ$1000,MATCH(PAYROLL!D975,ADJ!A$1:A$500,0),MATCH(PAYROLL!BM$2,ADJ!$2:$2,0)),0)</f>
        <v/>
      </c>
      <c r="BN975">
        <f>IFERROR(INDEX(ADJ!$A$1:$BZ$1000,MATCH(PAYROLL!D975,ADJ!A$1:A$500,0),MATCH(PAYROLL!BN$2,ADJ!$2:$2,0)),0)</f>
        <v/>
      </c>
      <c r="BO975">
        <f>IFERROR(INDEX(ADJ!$A$1:$BZ$1000,MATCH(PAYROLL!D975,ADJ!A$1:A$500,0),MATCH(PAYROLL!BO$2,ADJ!$2:$2,0)),0)</f>
        <v/>
      </c>
      <c r="BP975">
        <f>SUM(AM975,AV975,BE975,BK975,BL975:BO975)</f>
        <v/>
      </c>
      <c r="BQ975">
        <f>BO975</f>
        <v/>
      </c>
      <c r="BR975">
        <f>IFERROR(ROUND(IF(LEFT(INDEX(PIS!O$1:O$500,MATCH(D975,PIS!C$1:C$500)),1)="D",T975/8*(BD975*0.3),IF(LEFT(INDEX(PIS!O$1:O$500,MATCH(D975,PIS!C$1:C$500)),1)="H",T975*($BD975*0.3),T975/$AD975/8*($BD975*0.3))),0),0)</f>
        <v/>
      </c>
      <c r="BS975">
        <f>IF(AP975&lt;1,0,MIN(AP975,730000))</f>
        <v/>
      </c>
      <c r="BT975">
        <f>IFERROR(ROUND((BE975-SUM(AW975:BC975)*T975/AD975/8),0)-BR975,0)</f>
        <v/>
      </c>
      <c r="BU975">
        <f>AO975</f>
        <v/>
      </c>
      <c r="BV975">
        <f>SUM(BQ975:BU975)</f>
        <v/>
      </c>
      <c r="BW975">
        <f>BP975-BV975</f>
        <v/>
      </c>
      <c r="BX975">
        <f>IFERROR(IF(RIGHT(INDEX(PIS!O$1:O$500,MATCH(D975,PIS!C$1:C$500)),5)="Gross",MIN(U975+V975,VLOOKUP("R700",TSC!B:C,2,0)*VLOOKUP("R101",TSC!B:C,2,0))*VLOOKUP("R701",TSC!B:C,2,0)%,0),0)</f>
        <v/>
      </c>
      <c r="BY975">
        <f>IFERROR(IF(RIGHT(INDEX(PIS!O$1:O$500,MATCH(D975,PIS!C$1:C$500)),5)="Gross",MIN(U975+V975,VLOOKUP("R700",TSC!B:C,2,0)*VLOOKUP("R101",TSC!B:C,2,0))*VLOOKUP("T704",TSC!B:C,2,0)%,0),0)</f>
        <v/>
      </c>
      <c r="BZ975">
        <f>IFERROR(IF(RIGHT(INDEX(PIS!O$1:O$500,MATCH(D975,PIS!C$1:C$500)),5)="Gross",MIN(U975+V975,VLOOKUP("R700",TSC!B:C,2,0)*VLOOKUP("1",TSC!F:G,2,0))*VLOOKUP("T705",TSC!B:C,2,0)%,0),0)</f>
        <v/>
      </c>
      <c r="CA975">
        <f>IFERROR(INDEX(ADJ!$A$1:$BZ$1000,MATCH(PAYROLL!D975,ADJ!A$1:A$500,0),MATCH(PAYROLL!CA$2,ADJ!$2:$2,0)),0)</f>
        <v/>
      </c>
      <c r="CB975">
        <f>IFERROR(INDEX(ADJ!$A$1:$BZ$1000,MATCH(PAYROLL!D975,ADJ!A$1:A$500,0),MATCH(PAYROLL!CB$2,ADJ!$2:$2,0)),0)</f>
        <v/>
      </c>
      <c r="CC975">
        <f>SUM(BX975:CB975)</f>
        <v/>
      </c>
      <c r="CD975">
        <f>IFERROR(INDEX(PIS!$A$1:$BZ$1000,MATCH(PAYROLL!D975,PIS!C$1:C$500,0),MATCH(PAYROLL!CD$1,PIS!$1:$1,0)),0)</f>
        <v/>
      </c>
      <c r="CE975">
        <f>IFERROR(IF(OR(INDEX(PIS!P$1:P$500,MATCH(D975,PIS!C$1:C$500,0))="LT2",INDEX(PIS!P$1:P$500,MATCH(D975,PIS!C$1:C$500,0))="P10"),0,SUM(CC975,CD975*VLOOKUP("R601",TSC!B:C,2,0),VLOOKUP("R602",TSC!B:C,2,0))),0)</f>
        <v/>
      </c>
      <c r="CF975">
        <f>MAX(BW975-CE975,0)</f>
        <v/>
      </c>
      <c r="CG975">
        <f>IFERROR(IF(OR(RIGHT(INDEX(PIS!P$1:P$500,MATCH(D975,PIS!C$1:C$500)),5)="P10",RIGHT(INDEX(PIS!P$1:P$500,MATCH(D975,PIS!C$1:C$500)),5)="CK"),0,IF(CF975&lt;=5000000,CF975*5%,IF(CF975&lt;=10000000,CF975*10%-250000,IF(CF975&lt;=18000000,CF975*15%-750000,IF(CF975&lt;=32000000,CF975*20%-1650000,IF(CF975&lt;=52000000,CF975*25%-3250000,IF(CF975&lt;=80000000,BH975*30%-5850000,CF975*35%-9850000))))))),0)</f>
        <v/>
      </c>
      <c r="CH975">
        <f>IFERROR(IF(OR(INDEX(PIS!P$1:P$500,MATCH(D975,PIS!C$1:C$500))="LT",INDEX(PIS!P$1:P$500,MATCH(D975,PIS!C$1:C$500))="CK"),0,IF(CF975&lt;2000000,0,CF975*10%)),0)</f>
        <v/>
      </c>
      <c r="CI975">
        <f>IFERROR(INDEX(ADJ!$A$1:$BZ$1000,MATCH(PAYROLL!D975,ADJ!A$1:A$500,0),MATCH(PAYROLL!CI$2,ADJ!$2:$2,0)),0)</f>
        <v/>
      </c>
      <c r="CJ975">
        <f>IFERROR(INDEX(ADJ!$A$1:$BZ$1000,MATCH(PAYROLL!D975,ADJ!A$1:A$500,0),MATCH(PAYROLL!CJ$2,ADJ!$2:$2,0)),0)</f>
        <v/>
      </c>
      <c r="CK975">
        <f>IFERROR(INDEX(ADJ!$A$1:$BZ$1000,MATCH(PAYROLL!D975,ADJ!A$1:A$500,0),MATCH(PAYROLL!CK$2,ADJ!$2:$2,0)),0)</f>
        <v/>
      </c>
      <c r="CL975">
        <f>SUM(CG975:CK975)</f>
        <v/>
      </c>
      <c r="CM975">
        <f>ROUND(SUM(CH975:CK975),0)</f>
        <v/>
      </c>
      <c r="CN975">
        <f>IFERROR(INDEX(CSDA!D$1:D$500,MATCH($CN$2,CSDA!C$1:C$500,0))*INDEX(PIS!V$1:V$500,MATCH(D975,PIS!C$1:C$500))+INDEX(ADJ!$A$1:$BZ$1000,MATCH(PAYROLL!D975,ADJ!A$1:A$500,0),MATCH(PAYROLL!CN$2,ADJ!$2:$2,0)),0)</f>
        <v/>
      </c>
      <c r="CO975">
        <f>IFERROR(INDEX(ADJ!$A$1:$BZ$1000,MATCH(PAYROLL!D975,ADJ!A$1:A$500,0),MATCH(PAYROLL!CO$2,ADJ!$2:$2,0)),0)</f>
        <v/>
      </c>
      <c r="CP975">
        <f>IFERROR(INDEX(ADJ!$A$1:$BZ$1000,MATCH(PAYROLL!D975,ADJ!A$1:A$500,0),MATCH(PAYROLL!CP$2,ADJ!$2:$2,0)),0)</f>
        <v/>
      </c>
      <c r="CQ975">
        <f>BP975-CL975-CI975-CM975-CN975-CO975-CP975-CC975</f>
        <v/>
      </c>
      <c r="CR975">
        <f>IFERROR(IF(RIGHT(INDEX(PIS!O$1:O$500,MATCH(D975,PIS!C$1:C$500,0)),5)="Gross",MIN(U975+V975,VLOOKUP("R700",TSC!B:C,2,0)*VLOOKUP("R101",TSC!B:C,2,0))*(VLOOKUP("T711",TSC!B:C,2,0)+VLOOKUP("T712",TSC!B:C,2,0))%,MIN(T975+V975,VLOOKUP("R700",TSC!B:C,2,0)*VLOOKUP("R101",TSC!B:C,2,0))*(VLOOKUP("T711",TSC!B:C,2,0)+VLOOKUP("T712",TSC!B:C,2,0)+VLOOKUP("R701",TSC!B:C,2,0))%),0)</f>
        <v/>
      </c>
      <c r="CS975">
        <f>IFERROR(IF(RIGHT(INDEX(PIS!O$1:O$500,MATCH(D975,PIS!C$1:C$500,0)),5)="Gross",MIN(U975+V975,VLOOKUP("R700",TSC!B:C,2,0)*VLOOKUP("R101",TSC!B:C,2,0))*(VLOOKUP("T714",TSC!B:C,2,0))%,MIN(T975+V975,VLOOKUP("R700",TSC!B:C,2,0)*VLOOKUP("R101",TSC!B:C,2,0))*(VLOOKUP("T704",TSC!B:C,2,0)+VLOOKUP("T714",TSC!B:C,2,0))%),0)</f>
        <v/>
      </c>
      <c r="CT975">
        <f>IFERROR(IF(RIGHT(INDEX(PIS!O$1:O$500,MATCH(D975,PIS!C$1:C$500,0)),5)="Gross",MIN(U975+V975,VLOOKUP("R700",TSC!B:C,2,0)*VLOOKUP("R101",TSC!B:C,2,0))*VLOOKUP("T705",TSC!B:C,2,0)%,MIN(T975+V975,VLOOKUP("R700",TSC!B:C,2,0)*VLOOKUP("R101",TSC!B:C,2,0))*VLOOKUP("T705",TSC!B:C,2,0)%),0)</f>
        <v/>
      </c>
      <c r="CU975">
        <f>IFERROR(IF(RIGHT(INDEX(PIS!O$1:O$500,MATCH(D975,PIS!C$1:C$500,0)),5)="Gross",MIN(U975+V975,VLOOKUP("R700",TSC!B:C,2,0)*VLOOKUP("R101",TSC!B:C,2,0))*(VLOOKUP("T713",TSC!B:C,2,0))%,MIN(T975+V975,VLOOKUP("R700",TSC!B:C,2,0)*VLOOKUP("R101",TSC!B:C,2,0))*(VLOOKUP("T713",TSC!B:C,2,0))%),0)</f>
        <v/>
      </c>
      <c r="CV975">
        <f>IFERROR(INDEX(ADJ!$A$1:$BZ$1000,MATCH(PAYROLL!D975,ADJ!A$1:A$500,0),MATCH(PAYROLL!CV$2,ADJ!$2:$2,0)),0)</f>
        <v/>
      </c>
      <c r="CW975">
        <f>IFERROR(INDEX(ADJ!$A$1:$BZ$1000,MATCH(PAYROLL!D975,ADJ!A$1:A$500,0),MATCH(PAYROLL!CW$2,ADJ!$2:$2,0)),0)</f>
        <v/>
      </c>
      <c r="CX975">
        <f>SUM(CR975:CW975)</f>
        <v/>
      </c>
      <c r="CY975">
        <f>ROUND(IF(CR975&gt;0,T975+V975*VLOOKUP("R202",TSC!$B$1:$C$500,2,0),0),0)</f>
        <v/>
      </c>
      <c r="CZ975">
        <f>IFERROR(INDEX(CSDA!D$1:D$500,MATCH($CZ$2,CSDA!C$1:C$500,0)),0)</f>
        <v/>
      </c>
      <c r="DA975">
        <f>ROUND(T975*0.7%,0)</f>
        <v/>
      </c>
      <c r="DB975">
        <f>ROUND(T975/12,0)</f>
        <v/>
      </c>
      <c r="DC975">
        <f ref="DC975" t="array">IFERROR(INDEX(CSDA!D$1:D$500,MATCH("Trích giữ"&amp;PAYROLL!DC$2,CSDA!A$1:A$500&amp;CSDA!C$1:C$500,0)),0)</f>
        <v/>
      </c>
      <c r="DD975">
        <f ref="DD975" t="array">IFERROR(INDEX(CSDA!D$1:D$500,MATCH("Trích giữ"&amp;PAYROLL!DD$2,CSDA!A$1:A$500&amp;CSDA!C$1:C$500,0)),0)</f>
        <v/>
      </c>
      <c r="DE975">
        <f ref="DE975" t="array">IFERROR(INDEX(CSDA!D$1:D$500,MATCH("Trích giữ"&amp;PAYROLL!DE$2,CSDA!A$1:A$500&amp;CSDA!C$1:C$500,0)),0)</f>
        <v/>
      </c>
      <c r="DF975">
        <f>IFERROR(INDEX(CSDA!D$1:D$500,MATCH(PAYROLL!DF$2,CSDA!C$1:C$500,0)),0)</f>
        <v/>
      </c>
      <c r="DG975">
        <f ref="DG975" t="array">IFERROR(INDEX(CSDA!D$1:D$500,MATCH("Trích giữ"&amp;PAYROLL!DG$2,CSDA!A$1:A$500&amp;CSDA!C$1:C$500,0)),0)</f>
        <v/>
      </c>
      <c r="DH975">
        <f>ROUND(T975/26,0)</f>
        <v/>
      </c>
      <c r="DI975">
        <f ref="DI975" t="array">IFERROR(INDEX(CSDA!D$1:D$500,MATCH("Trích giữ"&amp;PAYROLL!DI$2,CSDA!A$1:A$500&amp;CSDA!C$1:C$500,0)),0)</f>
        <v/>
      </c>
      <c r="DJ975">
        <f>IF(U975=0,T975*21.5%-BL975,0)</f>
        <v/>
      </c>
      <c r="DK975">
        <f ref="DK975" t="array">IFERROR(INDEX(CSDA!D$1:D$500,MATCH("Trích giữ"&amp;PAYROLL!DK$2,CSDA!A$1:A$500&amp;CSDA!C$1:C$500,0)),0)</f>
        <v/>
      </c>
      <c r="DL975">
        <f>IFERROR(INDEX(CSDA!D$1:D$500,MATCH(PAYROLL!DL$2,CSDA!C$1:C$500,0))/12,0)</f>
        <v/>
      </c>
      <c r="DM975">
        <f>SUM(DB975:DL975)</f>
        <v/>
      </c>
      <c r="DN975">
        <f>IFERROR(INDEX(ADJ!$A$1:$BZ$1000,MATCH(PAYROLL!D975,ADJ!A$1:A$500,0),MATCH(PAYROLL!DN$2,ADJ!$2:$2,0)),0)</f>
        <v/>
      </c>
      <c r="DO975">
        <f>IFERROR(SUM(BP975,DM975:DN975,CX975:DA975)-DT975,0)</f>
        <v/>
      </c>
      <c r="DP975">
        <f ref="DP975" t="array">SUM(BW975*IFERROR(INDEX(CSDA!D$1:D$500,MATCH(BW$2,CSDA!C$1:C$500,0)),0)%,CX975*IFERROR(INDEX(CSDA!D$1:D$500,MATCH(CX$2,CSDA!C$1:C$500,0)),0)%,DA975*IFERROR(INDEX(CSDA!D$1:D$500,MATCH(DA$2,CSDA!C$1:C$500,0)),0)%,DB975*IFERROR(INDEX(CSDA!D$1:D$500,MATCH(DB$2,CSDA!C$1:C$500,0)),0)%,DF975*IFERROR(INDEX(CSDA!D$1:D$500,MATCH("Phí dịch vụ"&amp;PAYROLL!DF$2,CSDA!A$1:A$500&amp;CSDA!C$1:C$500,0)),0)%,DC975*IFERROR(INDEX(CSDA!D$1:D$500,MATCH("Phí dịch vụ"&amp;PAYROLL!DC$2,CSDA!A$1:A$500&amp;CSDA!C$1:C$500,0)),0)%,DH975*IFERROR(INDEX(CSDA!D$1:D$500,MATCH("Phí dịch vụ"&amp;PAYROLL!DH$2,CSDA!A$1:A$500&amp;CSDA!C$1:C$500,0)),0)%,DJ975*IFERROR(INDEX(CSDA!D$1:D$500,MATCH("Phí dịch vụ"&amp;PAYROLL!DJ$2,CSDA!A$1:A$500&amp;CSDA!C$1:C$500,0)),0)%,BN975*IFERROR(INDEX(CSDA!D$1:D$500,MATCH(BN$2,CSDA!C$1:C$500,0)),0)%)-BN975*7%</f>
        <v/>
      </c>
      <c r="DQ975">
        <f>IFERROR(INDEX(ADJ!$A$1:$BZ$1000,MATCH(PAYROLL!D975,ADJ!A$1:A$500,0),MATCH(PAYROLL!DQ$2,ADJ!$2:$2,0)),0)</f>
        <v/>
      </c>
      <c r="DR975">
        <f>IFERROR(INDEX(ADJ!$A$1:$BZ$1000,MATCH(PAYROLL!D975,ADJ!A$1:A$500,0),MATCH(PAYROLL!DR$2,ADJ!$2:$2,0)),0)</f>
        <v/>
      </c>
      <c r="DS975">
        <f>SUM(DP975:DR975)</f>
        <v/>
      </c>
      <c r="DT975">
        <f>EK975</f>
        <v/>
      </c>
      <c r="DU975">
        <f>SUM(DO975:DR975)</f>
        <v/>
      </c>
      <c r="DV975">
        <f>ROUND(DU975*0.1,0)</f>
        <v/>
      </c>
      <c r="DW975">
        <f>DU975+DV975</f>
        <v/>
      </c>
      <c r="DZ975">
        <f>IFERROR(INDEX(ADJ!$A$1:$BZ$1000,MATCH(PAYROLL!$D975,ADJ!A$1:A$500,0),MATCH(PAYROLL!DZ$2,ADJ!$2:$2,0)),0)</f>
        <v/>
      </c>
      <c r="EA975">
        <f>IFERROR(INDEX(ADJ!$A$1:$BZ$1000,MATCH(PAYROLL!$D975,ADJ!A$1:A$500,0),MATCH(PAYROLL!EA$2,ADJ!$2:$2,0)),0)</f>
        <v/>
      </c>
      <c r="EB975">
        <f>IFERROR(INDEX(ADJ!$A$1:$BZ$1000,MATCH(PAYROLL!$D975,ADJ!A$1:A$500,0),MATCH(PAYROLL!EB$2,ADJ!$2:$2,0)),0)</f>
        <v/>
      </c>
      <c r="EC975">
        <f>IFERROR(INDEX(ADJ!$A$1:$BZ$1000,MATCH(PAYROLL!$D975,ADJ!A$1:A$500,0),MATCH(PAYROLL!EC$2,ADJ!$2:$2,0)),0)</f>
        <v/>
      </c>
      <c r="ED975">
        <f>IFERROR(INDEX(ADJ!$A$1:$BZ$1000,MATCH(PAYROLL!$D975,ADJ!A$1:A$500,0),MATCH(PAYROLL!ED$2,ADJ!$2:$2,0)),0)</f>
        <v/>
      </c>
      <c r="EE975">
        <f>IFERROR(INDEX(ADJ!$A$1:$BZ$1000,MATCH(PAYROLL!$D975,ADJ!A$1:A$500,0),MATCH(PAYROLL!EE$2,ADJ!$2:$2,0)),0)</f>
        <v/>
      </c>
      <c r="EF975">
        <f>IFERROR(INDEX(ADJ!$A$1:$BZ$1000,MATCH(PAYROLL!$D975,ADJ!A$1:A$500,0),MATCH(PAYROLL!EF$2,ADJ!$2:$2,0)),0)</f>
        <v/>
      </c>
      <c r="EG975">
        <f>IFERROR(INDEX(ADJ!$A$1:$BZ$1000,MATCH(PAYROLL!$D975,ADJ!A$1:A$500,0),MATCH(PAYROLL!EG$2,ADJ!$2:$2,0)),0)</f>
        <v/>
      </c>
      <c r="EH975">
        <f>IFERROR(INDEX(ADJ!$A$1:$BZ$1000,MATCH(PAYROLL!$D975,ADJ!A$1:A$500,0),MATCH(PAYROLL!EH$2,ADJ!$2:$2,0)),0)</f>
        <v/>
      </c>
      <c r="EI975">
        <f>IFERROR(INDEX(ADJ!$A$1:$BZ$1000,MATCH(PAYROLL!D975,ADJ!A$1:A$500,0),MATCH(PAYROLL!EI$2,ADJ!$2:$2,0)),0)</f>
        <v/>
      </c>
      <c r="EJ975">
        <f>IFERROR(INDEX(ADJ!$A$1:$BZ$1000,MATCH(PAYROLL!$D975,ADJ!A$1:A$500,0),MATCH(PAYROLL!EJ$2,ADJ!$2:$2,0)),0)</f>
        <v/>
      </c>
      <c r="EK975">
        <f>SUM(DZ975:EJ975)</f>
        <v/>
      </c>
    </row>
    <row r="976">
      <c r="A976" t="n">
        <v>974</v>
      </c>
      <c r="B976" t="inlineStr">
        <is>
          <t>Đinh Văn Lợi</t>
        </is>
      </c>
      <c r="D976" t="inlineStr">
        <is>
          <t>150014-02</t>
        </is>
      </c>
      <c r="S976">
        <f>IFERROR(INDEX(PIS!$A$1:$BZ$1000,MATCH($D976,PIS!C$1:C$500,0),MATCH("Lương CB tháng trước",PIS!$1:$1,0)),0)</f>
        <v/>
      </c>
      <c r="T976">
        <f>IFERROR(INDEX(PIS!$A$1:$BZ$1000,MATCH($D976,PIS!C$1:C$500,0),MATCH("Lương CB hiện tại",PIS!$1:$1,0)),0)</f>
        <v/>
      </c>
      <c r="U976">
        <f>IFERROR(INDEX(PIS!$A$1:$BZ$1000,MATCH($D976,PIS!C$1:C$500,0),MATCH("Lương đóng BHBB",PIS!$1:$1,0)),0)</f>
        <v/>
      </c>
      <c r="V976">
        <f>IFERROR(INDEX(PIS!$A$1:$BZ$1000,MATCH($D976,PIS!C$1:C$500,0),MATCH(V$2,PIS!$2:$2,0)),0)</f>
        <v/>
      </c>
      <c r="W976">
        <f>IFERROR(INDEX(PIS!$A$1:$BZ$1000,MATCH($D976,PIS!C$1:C$500,0),MATCH(W$2,PIS!$2:$2,0)),0)</f>
        <v/>
      </c>
      <c r="X976">
        <f>IFERROR(INDEX(PIS!$A$1:$BZ$1000,MATCH($D976,PIS!C$1:C$500,0),MATCH(X$2,PIS!$2:$2,0)),0)</f>
        <v/>
      </c>
      <c r="Y976">
        <f>IFERROR(INDEX(PIS!$A$1:$BZ$1000,MATCH($D976,PIS!C$1:C$500,0),MATCH(Y$2,PIS!$2:$2,0)),0)</f>
        <v/>
      </c>
      <c r="Z976">
        <f>IFERROR(INDEX(PIS!$A$1:$BZ$1000,MATCH($D976,PIS!C$1:C$500,0),MATCH(Z$2,PIS!$2:$2,0)),0)</f>
        <v/>
      </c>
      <c r="AA976">
        <f>IFERROR(INDEX(PIS!$A$1:$BZ$1000,MATCH($D976,PIS!C$1:C$500,0),MATCH(AA$2,PIS!$2:$2,0)),0)</f>
        <v/>
      </c>
      <c r="AB976">
        <f>IFERROR(INDEX(PIS!$A$1:$BZ$1000,MATCH($D976,PIS!C$1:C$500,0),MATCH(AB$2,PIS!$2:$2,0)),0)</f>
        <v/>
      </c>
      <c r="AC976">
        <f>SUM(V976:AB976)</f>
        <v/>
      </c>
      <c r="AD976">
        <f>IFERROR(INDEX(TIMESHEET!$A$1:$AI$5000,MATCH($D976,TIMESHEET!A$1:A$500,0),MATCH("T100",TIMESHEET!$2:$2,0))-2,0)</f>
        <v/>
      </c>
      <c r="AE976">
        <f>IFERROR(INDEX(TIMESHEET!$A$1:$AI$5000,MATCH($D976,TIMESHEET!A$1:A$500,0),MATCH("T202",TIMESHEET!$2:$2,0)),0)</f>
        <v/>
      </c>
      <c r="AF976">
        <f>IFERROR(INDEX(TIMESHEET!$A$1:$AI$5000,MATCH($D976,TIMESHEET!A$1:A$500,0),MATCH("T302",TIMESHEET!$2:$2,0)),0)</f>
        <v/>
      </c>
      <c r="AG976">
        <f>IFERROR(INDEX(TIMESHEET!$A$1:$AI$5000,MATCH($D976,TIMESHEET!A$1:A$500,0),MATCH("T406",TIMESHEET!$2:$2,0)),0)</f>
        <v/>
      </c>
      <c r="AH976">
        <f>AE976+AG976</f>
        <v/>
      </c>
      <c r="AI976">
        <f>IFERROR(INDEX(TIMESHEET!$A$1:$AI$5000,MATCH($D976,TIMESHEET!A$1:A$500,0),MATCH("T701",TIMESHEET!$2:$2,0)),0)</f>
        <v/>
      </c>
      <c r="AJ976">
        <f>IFERROR(INDEX(TIMESHEET!$A$1:$AI$5000,MATCH($D976,TIMESHEET!B$1:B$500,0),MATCH("T320",TIMESHEET!$2:$2,0)),0)</f>
        <v/>
      </c>
      <c r="AK976">
        <f>IFERROR(IF(LEFT(INDEX(PIS!O$1:O$500,MATCH(D976,PIS!C$1:C$500)),1)="M",T976/AD976*SUM(AE976:AG976),T976*AD976),0)</f>
        <v/>
      </c>
      <c r="AL976">
        <f>IFERROR(INDEX(ADJ!$A$1:$BZ$1000,MATCH(PAYROLL!D976,ADJ!A$1:A$500,0),MATCH(PAYROLL!AL$2,ADJ!$2:$2,0)),0)</f>
        <v/>
      </c>
      <c r="AM976">
        <f>SUM(AK976:AL976)</f>
        <v/>
      </c>
      <c r="AN976">
        <f>IFERROR(ROUND(V976/$AD976*$AH976,0),0)</f>
        <v/>
      </c>
      <c r="AO976">
        <f>IFERROR(ROUND(W976/$AD976*$AH976,0),0)</f>
        <v/>
      </c>
      <c r="AP976">
        <f>IFERROR(ROUND(X976/$AD976*$AE976,0),0)</f>
        <v/>
      </c>
      <c r="AQ976">
        <f>IFERROR(ROUND(Y976/$AD976*$AH976,0),0)</f>
        <v/>
      </c>
      <c r="AR976">
        <f>IFERROR(ROUND(Z976/$AD976*$AH976,0),0)</f>
        <v/>
      </c>
      <c r="AS976">
        <f>IFERROR(ROUND(AA976/$AD976*$AH976,0),0)</f>
        <v/>
      </c>
      <c r="AT976">
        <f>IFERROR(IF((AE976+AF976+AG976)&gt;13,AB976,ROUND(AB976/AD976*AH976,0)),0)</f>
        <v/>
      </c>
      <c r="AU976">
        <f>IFERROR(INDEX(ADJ!$A$1:$BZ$1000,MATCH(PAYROLL!D976,ADJ!A$1:A$500,0),MATCH(PAYROLL!AU$2,ADJ!$2:$2,0)),0)</f>
        <v/>
      </c>
      <c r="AV976">
        <f>ROUND(SUM(AN976:AU976),0)</f>
        <v/>
      </c>
      <c r="AW976">
        <f>IFERROR(INDEX(TIMESHEET!$A$1:$AI$5000,MATCH(PAYROLL!D976,TIMESHEET!A$1:A$500,0),MATCH("T620",TIMESHEET!$2:$2,0)),0)</f>
        <v/>
      </c>
      <c r="AX976">
        <f>IFERROR(INDEX(TIMESHEET!$A$1:$AI$5000,MATCH(PAYROLL!D976,TIMESHEET!A$1:A$500,0),MATCH("T601",TIMESHEET!$2:$2,0)),0)</f>
        <v/>
      </c>
      <c r="AY976">
        <f>IFERROR(INDEX(TIMESHEET!$A$1:$AI$5000,MATCH(PAYROLL!D976,TIMESHEET!A$1:A$500,0),MATCH("T602",TIMESHEET!$2:$2,0)),0)</f>
        <v/>
      </c>
      <c r="AZ976">
        <f>IFERROR(INDEX(TIMESHEET!$A$1:$AI$5000,MATCH(PAYROLL!D976,TIMESHEET!A$1:A$500,0),MATCH("T603",TIMESHEET!$2:$2,0)),0)</f>
        <v/>
      </c>
      <c r="BA976">
        <f>IFERROR(INDEX(TIMESHEET!$A$1:$AI$5000,MATCH(PAYROLL!D976,TIMESHEET!A$1:A$500,0),MATCH("T611",TIMESHEET!$2:$2,0)),0)</f>
        <v/>
      </c>
      <c r="BB976">
        <f>IFERROR(INDEX(TIMESHEET!$A$1:$AI$5000,MATCH(PAYROLL!D976,TIMESHEET!A$1:A$500,0),MATCH("T612",TIMESHEET!$2:$2,0)),0)</f>
        <v/>
      </c>
      <c r="BC976">
        <f>IFERROR(INDEX(TIMESHEET!$A$1:$AI$5000,MATCH(PAYROLL!D976,TIMESHEET!A$1:A$500,0),MATCH("T613",TIMESHEET!$2:$2,0)),0)</f>
        <v/>
      </c>
      <c r="BD976">
        <f>IFERROR(INDEX(TIMESHEET!$A$1:$AI$5000,MATCH(PAYROLL!D976,TIMESHEET!A$1:A$500,0),MATCH("T500",TIMESHEET!$2:$2,0)),0)</f>
        <v/>
      </c>
      <c r="BE976">
        <f>IFERROR(IF(LEFT(INDEX(PIS!O$1:O$500,MATCH(D976,PIS!C$1:C$500)),1)="M",T976/AD976/8*(AW976+AX976*1.5+AY976*2+AZ976*3+BA976*2.1+BB976*2.7+BC976*3.9+BD976*0.3),T976/8*(AW976+AX976*1.5+AY976*2+AZ976*3+BA976*2.1+BB976*2.7+BC976*3.9+BD976*0.3)),0)</f>
        <v/>
      </c>
      <c r="BF976">
        <f>IFERROR(INDEX(ADJ!$A$1:$BZ$1000,MATCH(PAYROLL!$D976,ADJ!A$1:A$500,0),MATCH(PAYROLL!BF$2,ADJ!$2:$2,0)),0)</f>
        <v/>
      </c>
      <c r="BG976">
        <f>IFERROR(INDEX(ADJ!$A$1:$BZ$1000,MATCH(PAYROLL!D976,ADJ!A$1:A$500,0),MATCH(PAYROLL!BG$2,ADJ!$2:$2,0)),0)</f>
        <v/>
      </c>
      <c r="BH976">
        <f>IFERROR(INDEX(ADJ!$A$1:$BZ$1000,MATCH(PAYROLL!D976,ADJ!A$1:A$500,0),MATCH(PAYROLL!BH$2,ADJ!$2:$2,0)),0)</f>
        <v/>
      </c>
      <c r="BI976">
        <f>IFERROR(INDEX(ADJ!$A$1:$BZ$1000,MATCH(PAYROLL!D976,ADJ!A$1:A$500,0),MATCH(PAYROLL!BI$2,ADJ!$2:$2,0)),0)</f>
        <v/>
      </c>
      <c r="BJ976">
        <f>IFERROR(INDEX(ADJ!$A$1:$BZ$1000,MATCH(PAYROLL!D976,ADJ!A$1:A$500,0),MATCH(PAYROLL!BJ$2,ADJ!$2:$2,0)),0)</f>
        <v/>
      </c>
      <c r="BK976">
        <f>SUM(BF976:BJ976)</f>
        <v/>
      </c>
      <c r="BL976">
        <f>IFERROR(INDEX(ADJ!$A$1:$BZ$1000,MATCH(PAYROLL!D976,ADJ!A$1:A$500,0),MATCH(PAYROLL!BL$2,ADJ!$2:$2,0)),0)</f>
        <v/>
      </c>
      <c r="BM976">
        <f>IFERROR(INDEX(ADJ!$A$1:$BZ$1000,MATCH(PAYROLL!D976,ADJ!A$1:A$500,0),MATCH(PAYROLL!BM$2,ADJ!$2:$2,0)),0)</f>
        <v/>
      </c>
      <c r="BN976">
        <f>IFERROR(INDEX(ADJ!$A$1:$BZ$1000,MATCH(PAYROLL!D976,ADJ!A$1:A$500,0),MATCH(PAYROLL!BN$2,ADJ!$2:$2,0)),0)</f>
        <v/>
      </c>
      <c r="BO976">
        <f>IFERROR(INDEX(ADJ!$A$1:$BZ$1000,MATCH(PAYROLL!D976,ADJ!A$1:A$500,0),MATCH(PAYROLL!BO$2,ADJ!$2:$2,0)),0)</f>
        <v/>
      </c>
      <c r="BP976">
        <f>SUM(AM976,AV976,BE976,BK976,BL976:BO976)</f>
        <v/>
      </c>
      <c r="BQ976">
        <f>BO976</f>
        <v/>
      </c>
      <c r="BR976">
        <f>IFERROR(ROUND(IF(LEFT(INDEX(PIS!O$1:O$500,MATCH(D976,PIS!C$1:C$500)),1)="D",T976/8*(BD976*0.3),IF(LEFT(INDEX(PIS!O$1:O$500,MATCH(D976,PIS!C$1:C$500)),1)="H",T976*($BD976*0.3),T976/$AD976/8*($BD976*0.3))),0),0)</f>
        <v/>
      </c>
      <c r="BS976">
        <f>IF(AP976&lt;1,0,MIN(AP976,730000))</f>
        <v/>
      </c>
      <c r="BT976">
        <f>IFERROR(ROUND((BE976-SUM(AW976:BC976)*T976/AD976/8),0)-BR976,0)</f>
        <v/>
      </c>
      <c r="BU976">
        <f>AO976</f>
        <v/>
      </c>
      <c r="BV976">
        <f>SUM(BQ976:BU976)</f>
        <v/>
      </c>
      <c r="BW976">
        <f>BP976-BV976</f>
        <v/>
      </c>
      <c r="BX976">
        <f>IFERROR(IF(RIGHT(INDEX(PIS!O$1:O$500,MATCH(D976,PIS!C$1:C$500)),5)="Gross",MIN(U976+V976,VLOOKUP("R700",TSC!B:C,2,0)*VLOOKUP("R101",TSC!B:C,2,0))*VLOOKUP("R701",TSC!B:C,2,0)%,0),0)</f>
        <v/>
      </c>
      <c r="BY976">
        <f>IFERROR(IF(RIGHT(INDEX(PIS!O$1:O$500,MATCH(D976,PIS!C$1:C$500)),5)="Gross",MIN(U976+V976,VLOOKUP("R700",TSC!B:C,2,0)*VLOOKUP("R101",TSC!B:C,2,0))*VLOOKUP("T704",TSC!B:C,2,0)%,0),0)</f>
        <v/>
      </c>
      <c r="BZ976">
        <f>IFERROR(IF(RIGHT(INDEX(PIS!O$1:O$500,MATCH(D976,PIS!C$1:C$500)),5)="Gross",MIN(U976+V976,VLOOKUP("R700",TSC!B:C,2,0)*VLOOKUP("1",TSC!F:G,2,0))*VLOOKUP("T705",TSC!B:C,2,0)%,0),0)</f>
        <v/>
      </c>
      <c r="CA976">
        <f>IFERROR(INDEX(ADJ!$A$1:$BZ$1000,MATCH(PAYROLL!D976,ADJ!A$1:A$500,0),MATCH(PAYROLL!CA$2,ADJ!$2:$2,0)),0)</f>
        <v/>
      </c>
      <c r="CB976">
        <f>IFERROR(INDEX(ADJ!$A$1:$BZ$1000,MATCH(PAYROLL!D976,ADJ!A$1:A$500,0),MATCH(PAYROLL!CB$2,ADJ!$2:$2,0)),0)</f>
        <v/>
      </c>
      <c r="CC976">
        <f>SUM(BX976:CB976)</f>
        <v/>
      </c>
      <c r="CD976">
        <f>IFERROR(INDEX(PIS!$A$1:$BZ$1000,MATCH(PAYROLL!D976,PIS!C$1:C$500,0),MATCH(PAYROLL!CD$1,PIS!$1:$1,0)),0)</f>
        <v/>
      </c>
      <c r="CE976">
        <f>IFERROR(IF(OR(INDEX(PIS!P$1:P$500,MATCH(D976,PIS!C$1:C$500,0))="LT2",INDEX(PIS!P$1:P$500,MATCH(D976,PIS!C$1:C$500,0))="P10"),0,SUM(CC976,CD976*VLOOKUP("R601",TSC!B:C,2,0),VLOOKUP("R602",TSC!B:C,2,0))),0)</f>
        <v/>
      </c>
      <c r="CF976">
        <f>MAX(BW976-CE976,0)</f>
        <v/>
      </c>
      <c r="CG976">
        <f>IFERROR(IF(OR(RIGHT(INDEX(PIS!P$1:P$500,MATCH(D976,PIS!C$1:C$500)),5)="P10",RIGHT(INDEX(PIS!P$1:P$500,MATCH(D976,PIS!C$1:C$500)),5)="CK"),0,IF(CF976&lt;=5000000,CF976*5%,IF(CF976&lt;=10000000,CF976*10%-250000,IF(CF976&lt;=18000000,CF976*15%-750000,IF(CF976&lt;=32000000,CF976*20%-1650000,IF(CF976&lt;=52000000,CF976*25%-3250000,IF(CF976&lt;=80000000,BH976*30%-5850000,CF976*35%-9850000))))))),0)</f>
        <v/>
      </c>
      <c r="CH976">
        <f>IFERROR(IF(OR(INDEX(PIS!P$1:P$500,MATCH(D976,PIS!C$1:C$500))="LT",INDEX(PIS!P$1:P$500,MATCH(D976,PIS!C$1:C$500))="CK"),0,IF(CF976&lt;2000000,0,CF976*10%)),0)</f>
        <v/>
      </c>
      <c r="CI976">
        <f>IFERROR(INDEX(ADJ!$A$1:$BZ$1000,MATCH(PAYROLL!D976,ADJ!A$1:A$500,0),MATCH(PAYROLL!CI$2,ADJ!$2:$2,0)),0)</f>
        <v/>
      </c>
      <c r="CJ976">
        <f>IFERROR(INDEX(ADJ!$A$1:$BZ$1000,MATCH(PAYROLL!D976,ADJ!A$1:A$500,0),MATCH(PAYROLL!CJ$2,ADJ!$2:$2,0)),0)</f>
        <v/>
      </c>
      <c r="CK976">
        <f>IFERROR(INDEX(ADJ!$A$1:$BZ$1000,MATCH(PAYROLL!D976,ADJ!A$1:A$500,0),MATCH(PAYROLL!CK$2,ADJ!$2:$2,0)),0)</f>
        <v/>
      </c>
      <c r="CL976">
        <f>SUM(CG976:CK976)</f>
        <v/>
      </c>
      <c r="CM976">
        <f>ROUND(SUM(CH976:CK976),0)</f>
        <v/>
      </c>
      <c r="CN976">
        <f>IFERROR(INDEX(CSDA!D$1:D$500,MATCH($CN$2,CSDA!C$1:C$500,0))*INDEX(PIS!V$1:V$500,MATCH(D976,PIS!C$1:C$500))+INDEX(ADJ!$A$1:$BZ$1000,MATCH(PAYROLL!D976,ADJ!A$1:A$500,0),MATCH(PAYROLL!CN$2,ADJ!$2:$2,0)),0)</f>
        <v/>
      </c>
      <c r="CO976">
        <f>IFERROR(INDEX(ADJ!$A$1:$BZ$1000,MATCH(PAYROLL!D976,ADJ!A$1:A$500,0),MATCH(PAYROLL!CO$2,ADJ!$2:$2,0)),0)</f>
        <v/>
      </c>
      <c r="CP976">
        <f>IFERROR(INDEX(ADJ!$A$1:$BZ$1000,MATCH(PAYROLL!D976,ADJ!A$1:A$500,0),MATCH(PAYROLL!CP$2,ADJ!$2:$2,0)),0)</f>
        <v/>
      </c>
      <c r="CQ976">
        <f>BP976-CL976-CI976-CM976-CN976-CO976-CP976-CC976</f>
        <v/>
      </c>
      <c r="CR976">
        <f>IFERROR(IF(RIGHT(INDEX(PIS!O$1:O$500,MATCH(D976,PIS!C$1:C$500,0)),5)="Gross",MIN(U976+V976,VLOOKUP("R700",TSC!B:C,2,0)*VLOOKUP("R101",TSC!B:C,2,0))*(VLOOKUP("T711",TSC!B:C,2,0)+VLOOKUP("T712",TSC!B:C,2,0))%,MIN(T976+V976,VLOOKUP("R700",TSC!B:C,2,0)*VLOOKUP("R101",TSC!B:C,2,0))*(VLOOKUP("T711",TSC!B:C,2,0)+VLOOKUP("T712",TSC!B:C,2,0)+VLOOKUP("R701",TSC!B:C,2,0))%),0)</f>
        <v/>
      </c>
      <c r="CS976">
        <f>IFERROR(IF(RIGHT(INDEX(PIS!O$1:O$500,MATCH(D976,PIS!C$1:C$500,0)),5)="Gross",MIN(U976+V976,VLOOKUP("R700",TSC!B:C,2,0)*VLOOKUP("R101",TSC!B:C,2,0))*(VLOOKUP("T714",TSC!B:C,2,0))%,MIN(T976+V976,VLOOKUP("R700",TSC!B:C,2,0)*VLOOKUP("R101",TSC!B:C,2,0))*(VLOOKUP("T704",TSC!B:C,2,0)+VLOOKUP("T714",TSC!B:C,2,0))%),0)</f>
        <v/>
      </c>
      <c r="CT976">
        <f>IFERROR(IF(RIGHT(INDEX(PIS!O$1:O$500,MATCH(D976,PIS!C$1:C$500,0)),5)="Gross",MIN(U976+V976,VLOOKUP("R700",TSC!B:C,2,0)*VLOOKUP("R101",TSC!B:C,2,0))*VLOOKUP("T705",TSC!B:C,2,0)%,MIN(T976+V976,VLOOKUP("R700",TSC!B:C,2,0)*VLOOKUP("R101",TSC!B:C,2,0))*VLOOKUP("T705",TSC!B:C,2,0)%),0)</f>
        <v/>
      </c>
      <c r="CU976">
        <f>IFERROR(IF(RIGHT(INDEX(PIS!O$1:O$500,MATCH(D976,PIS!C$1:C$500,0)),5)="Gross",MIN(U976+V976,VLOOKUP("R700",TSC!B:C,2,0)*VLOOKUP("R101",TSC!B:C,2,0))*(VLOOKUP("T713",TSC!B:C,2,0))%,MIN(T976+V976,VLOOKUP("R700",TSC!B:C,2,0)*VLOOKUP("R101",TSC!B:C,2,0))*(VLOOKUP("T713",TSC!B:C,2,0))%),0)</f>
        <v/>
      </c>
      <c r="CV976">
        <f>IFERROR(INDEX(ADJ!$A$1:$BZ$1000,MATCH(PAYROLL!D976,ADJ!A$1:A$500,0),MATCH(PAYROLL!CV$2,ADJ!$2:$2,0)),0)</f>
        <v/>
      </c>
      <c r="CW976">
        <f>IFERROR(INDEX(ADJ!$A$1:$BZ$1000,MATCH(PAYROLL!D976,ADJ!A$1:A$500,0),MATCH(PAYROLL!CW$2,ADJ!$2:$2,0)),0)</f>
        <v/>
      </c>
      <c r="CX976">
        <f>SUM(CR976:CW976)</f>
        <v/>
      </c>
      <c r="CY976">
        <f>ROUND(IF(CR976&gt;0,T976+V976*VLOOKUP("R202",TSC!$B$1:$C$500,2,0),0),0)</f>
        <v/>
      </c>
      <c r="CZ976">
        <f>IFERROR(INDEX(CSDA!D$1:D$500,MATCH($CZ$2,CSDA!C$1:C$500,0)),0)</f>
        <v/>
      </c>
      <c r="DA976">
        <f>ROUND(T976*0.7%,0)</f>
        <v/>
      </c>
      <c r="DB976">
        <f>ROUND(T976/12,0)</f>
        <v/>
      </c>
      <c r="DC976">
        <f ref="DC976" t="array">IFERROR(INDEX(CSDA!D$1:D$500,MATCH("Trích giữ"&amp;PAYROLL!DC$2,CSDA!A$1:A$500&amp;CSDA!C$1:C$500,0)),0)</f>
        <v/>
      </c>
      <c r="DD976">
        <f ref="DD976" t="array">IFERROR(INDEX(CSDA!D$1:D$500,MATCH("Trích giữ"&amp;PAYROLL!DD$2,CSDA!A$1:A$500&amp;CSDA!C$1:C$500,0)),0)</f>
        <v/>
      </c>
      <c r="DE976">
        <f ref="DE976" t="array">IFERROR(INDEX(CSDA!D$1:D$500,MATCH("Trích giữ"&amp;PAYROLL!DE$2,CSDA!A$1:A$500&amp;CSDA!C$1:C$500,0)),0)</f>
        <v/>
      </c>
      <c r="DF976">
        <f>IFERROR(INDEX(CSDA!D$1:D$500,MATCH(PAYROLL!DF$2,CSDA!C$1:C$500,0)),0)</f>
        <v/>
      </c>
      <c r="DG976">
        <f ref="DG976" t="array">IFERROR(INDEX(CSDA!D$1:D$500,MATCH("Trích giữ"&amp;PAYROLL!DG$2,CSDA!A$1:A$500&amp;CSDA!C$1:C$500,0)),0)</f>
        <v/>
      </c>
      <c r="DH976">
        <f>ROUND(T976/26,0)</f>
        <v/>
      </c>
      <c r="DI976">
        <f ref="DI976" t="array">IFERROR(INDEX(CSDA!D$1:D$500,MATCH("Trích giữ"&amp;PAYROLL!DI$2,CSDA!A$1:A$500&amp;CSDA!C$1:C$500,0)),0)</f>
        <v/>
      </c>
      <c r="DJ976">
        <f>IF(U976=0,T976*21.5%-BL976,0)</f>
        <v/>
      </c>
      <c r="DK976">
        <f ref="DK976" t="array">IFERROR(INDEX(CSDA!D$1:D$500,MATCH("Trích giữ"&amp;PAYROLL!DK$2,CSDA!A$1:A$500&amp;CSDA!C$1:C$500,0)),0)</f>
        <v/>
      </c>
      <c r="DL976">
        <f>IFERROR(INDEX(CSDA!D$1:D$500,MATCH(PAYROLL!DL$2,CSDA!C$1:C$500,0))/12,0)</f>
        <v/>
      </c>
      <c r="DM976">
        <f>SUM(DB976:DL976)</f>
        <v/>
      </c>
      <c r="DN976">
        <f>IFERROR(INDEX(ADJ!$A$1:$BZ$1000,MATCH(PAYROLL!D976,ADJ!A$1:A$500,0),MATCH(PAYROLL!DN$2,ADJ!$2:$2,0)),0)</f>
        <v/>
      </c>
      <c r="DO976">
        <f>IFERROR(SUM(BP976,DM976:DN976,CX976:DA976)-DT976,0)</f>
        <v/>
      </c>
      <c r="DP976">
        <f ref="DP976" t="array">SUM(BW976*IFERROR(INDEX(CSDA!D$1:D$500,MATCH(BW$2,CSDA!C$1:C$500,0)),0)%,CX976*IFERROR(INDEX(CSDA!D$1:D$500,MATCH(CX$2,CSDA!C$1:C$500,0)),0)%,DA976*IFERROR(INDEX(CSDA!D$1:D$500,MATCH(DA$2,CSDA!C$1:C$500,0)),0)%,DB976*IFERROR(INDEX(CSDA!D$1:D$500,MATCH(DB$2,CSDA!C$1:C$500,0)),0)%,DF976*IFERROR(INDEX(CSDA!D$1:D$500,MATCH("Phí dịch vụ"&amp;PAYROLL!DF$2,CSDA!A$1:A$500&amp;CSDA!C$1:C$500,0)),0)%,DC976*IFERROR(INDEX(CSDA!D$1:D$500,MATCH("Phí dịch vụ"&amp;PAYROLL!DC$2,CSDA!A$1:A$500&amp;CSDA!C$1:C$500,0)),0)%,DH976*IFERROR(INDEX(CSDA!D$1:D$500,MATCH("Phí dịch vụ"&amp;PAYROLL!DH$2,CSDA!A$1:A$500&amp;CSDA!C$1:C$500,0)),0)%,DJ976*IFERROR(INDEX(CSDA!D$1:D$500,MATCH("Phí dịch vụ"&amp;PAYROLL!DJ$2,CSDA!A$1:A$500&amp;CSDA!C$1:C$500,0)),0)%,BN976*IFERROR(INDEX(CSDA!D$1:D$500,MATCH(BN$2,CSDA!C$1:C$500,0)),0)%)-BN976*7%</f>
        <v/>
      </c>
      <c r="DQ976">
        <f>IFERROR(INDEX(ADJ!$A$1:$BZ$1000,MATCH(PAYROLL!D976,ADJ!A$1:A$500,0),MATCH(PAYROLL!DQ$2,ADJ!$2:$2,0)),0)</f>
        <v/>
      </c>
      <c r="DR976">
        <f>IFERROR(INDEX(ADJ!$A$1:$BZ$1000,MATCH(PAYROLL!D976,ADJ!A$1:A$500,0),MATCH(PAYROLL!DR$2,ADJ!$2:$2,0)),0)</f>
        <v/>
      </c>
      <c r="DS976">
        <f>SUM(DP976:DR976)</f>
        <v/>
      </c>
      <c r="DT976">
        <f>EK976</f>
        <v/>
      </c>
      <c r="DU976">
        <f>SUM(DO976:DR976)</f>
        <v/>
      </c>
      <c r="DV976">
        <f>ROUND(DU976*0.1,0)</f>
        <v/>
      </c>
      <c r="DW976">
        <f>DU976+DV976</f>
        <v/>
      </c>
      <c r="DZ976">
        <f>IFERROR(INDEX(ADJ!$A$1:$BZ$1000,MATCH(PAYROLL!$D976,ADJ!A$1:A$500,0),MATCH(PAYROLL!DZ$2,ADJ!$2:$2,0)),0)</f>
        <v/>
      </c>
      <c r="EA976">
        <f>IFERROR(INDEX(ADJ!$A$1:$BZ$1000,MATCH(PAYROLL!$D976,ADJ!A$1:A$500,0),MATCH(PAYROLL!EA$2,ADJ!$2:$2,0)),0)</f>
        <v/>
      </c>
      <c r="EB976">
        <f>IFERROR(INDEX(ADJ!$A$1:$BZ$1000,MATCH(PAYROLL!$D976,ADJ!A$1:A$500,0),MATCH(PAYROLL!EB$2,ADJ!$2:$2,0)),0)</f>
        <v/>
      </c>
      <c r="EC976">
        <f>IFERROR(INDEX(ADJ!$A$1:$BZ$1000,MATCH(PAYROLL!$D976,ADJ!A$1:A$500,0),MATCH(PAYROLL!EC$2,ADJ!$2:$2,0)),0)</f>
        <v/>
      </c>
      <c r="ED976">
        <f>IFERROR(INDEX(ADJ!$A$1:$BZ$1000,MATCH(PAYROLL!$D976,ADJ!A$1:A$500,0),MATCH(PAYROLL!ED$2,ADJ!$2:$2,0)),0)</f>
        <v/>
      </c>
      <c r="EE976">
        <f>IFERROR(INDEX(ADJ!$A$1:$BZ$1000,MATCH(PAYROLL!$D976,ADJ!A$1:A$500,0),MATCH(PAYROLL!EE$2,ADJ!$2:$2,0)),0)</f>
        <v/>
      </c>
      <c r="EF976">
        <f>IFERROR(INDEX(ADJ!$A$1:$BZ$1000,MATCH(PAYROLL!$D976,ADJ!A$1:A$500,0),MATCH(PAYROLL!EF$2,ADJ!$2:$2,0)),0)</f>
        <v/>
      </c>
      <c r="EG976">
        <f>IFERROR(INDEX(ADJ!$A$1:$BZ$1000,MATCH(PAYROLL!$D976,ADJ!A$1:A$500,0),MATCH(PAYROLL!EG$2,ADJ!$2:$2,0)),0)</f>
        <v/>
      </c>
      <c r="EH976">
        <f>IFERROR(INDEX(ADJ!$A$1:$BZ$1000,MATCH(PAYROLL!$D976,ADJ!A$1:A$500,0),MATCH(PAYROLL!EH$2,ADJ!$2:$2,0)),0)</f>
        <v/>
      </c>
      <c r="EI976">
        <f>IFERROR(INDEX(ADJ!$A$1:$BZ$1000,MATCH(PAYROLL!D976,ADJ!A$1:A$500,0),MATCH(PAYROLL!EI$2,ADJ!$2:$2,0)),0)</f>
        <v/>
      </c>
      <c r="EJ976">
        <f>IFERROR(INDEX(ADJ!$A$1:$BZ$1000,MATCH(PAYROLL!$D976,ADJ!A$1:A$500,0),MATCH(PAYROLL!EJ$2,ADJ!$2:$2,0)),0)</f>
        <v/>
      </c>
      <c r="EK976">
        <f>SUM(DZ976:EJ976)</f>
        <v/>
      </c>
    </row>
    <row r="977">
      <c r="A977" t="n">
        <v>975</v>
      </c>
      <c r="B977" t="inlineStr">
        <is>
          <t>Nguyễn Xuân Thế</t>
        </is>
      </c>
      <c r="D977" t="inlineStr">
        <is>
          <t>152648-01</t>
        </is>
      </c>
      <c r="S977">
        <f>IFERROR(INDEX(PIS!$A$1:$BZ$1000,MATCH($D977,PIS!C$1:C$500,0),MATCH("Lương CB tháng trước",PIS!$1:$1,0)),0)</f>
        <v/>
      </c>
      <c r="T977">
        <f>IFERROR(INDEX(PIS!$A$1:$BZ$1000,MATCH($D977,PIS!C$1:C$500,0),MATCH("Lương CB hiện tại",PIS!$1:$1,0)),0)</f>
        <v/>
      </c>
      <c r="U977">
        <f>IFERROR(INDEX(PIS!$A$1:$BZ$1000,MATCH($D977,PIS!C$1:C$500,0),MATCH("Lương đóng BHBB",PIS!$1:$1,0)),0)</f>
        <v/>
      </c>
      <c r="V977">
        <f>IFERROR(INDEX(PIS!$A$1:$BZ$1000,MATCH($D977,PIS!C$1:C$500,0),MATCH(V$2,PIS!$2:$2,0)),0)</f>
        <v/>
      </c>
      <c r="W977">
        <f>IFERROR(INDEX(PIS!$A$1:$BZ$1000,MATCH($D977,PIS!C$1:C$500,0),MATCH(W$2,PIS!$2:$2,0)),0)</f>
        <v/>
      </c>
      <c r="X977">
        <f>IFERROR(INDEX(PIS!$A$1:$BZ$1000,MATCH($D977,PIS!C$1:C$500,0),MATCH(X$2,PIS!$2:$2,0)),0)</f>
        <v/>
      </c>
      <c r="Y977">
        <f>IFERROR(INDEX(PIS!$A$1:$BZ$1000,MATCH($D977,PIS!C$1:C$500,0),MATCH(Y$2,PIS!$2:$2,0)),0)</f>
        <v/>
      </c>
      <c r="Z977">
        <f>IFERROR(INDEX(PIS!$A$1:$BZ$1000,MATCH($D977,PIS!C$1:C$500,0),MATCH(Z$2,PIS!$2:$2,0)),0)</f>
        <v/>
      </c>
      <c r="AA977">
        <f>IFERROR(INDEX(PIS!$A$1:$BZ$1000,MATCH($D977,PIS!C$1:C$500,0),MATCH(AA$2,PIS!$2:$2,0)),0)</f>
        <v/>
      </c>
      <c r="AB977">
        <f>IFERROR(INDEX(PIS!$A$1:$BZ$1000,MATCH($D977,PIS!C$1:C$500,0),MATCH(AB$2,PIS!$2:$2,0)),0)</f>
        <v/>
      </c>
      <c r="AC977">
        <f>SUM(V977:AB977)</f>
        <v/>
      </c>
      <c r="AD977">
        <f>IFERROR(INDEX(TIMESHEET!$A$1:$AI$5000,MATCH($D977,TIMESHEET!A$1:A$500,0),MATCH("T100",TIMESHEET!$2:$2,0))-2,0)</f>
        <v/>
      </c>
      <c r="AE977">
        <f>IFERROR(INDEX(TIMESHEET!$A$1:$AI$5000,MATCH($D977,TIMESHEET!A$1:A$500,0),MATCH("T202",TIMESHEET!$2:$2,0)),0)</f>
        <v/>
      </c>
      <c r="AF977">
        <f>IFERROR(INDEX(TIMESHEET!$A$1:$AI$5000,MATCH($D977,TIMESHEET!A$1:A$500,0),MATCH("T302",TIMESHEET!$2:$2,0)),0)</f>
        <v/>
      </c>
      <c r="AG977">
        <f>IFERROR(INDEX(TIMESHEET!$A$1:$AI$5000,MATCH($D977,TIMESHEET!A$1:A$500,0),MATCH("T406",TIMESHEET!$2:$2,0)),0)</f>
        <v/>
      </c>
      <c r="AH977">
        <f>AE977+AG977</f>
        <v/>
      </c>
      <c r="AI977">
        <f>IFERROR(INDEX(TIMESHEET!$A$1:$AI$5000,MATCH($D977,TIMESHEET!A$1:A$500,0),MATCH("T701",TIMESHEET!$2:$2,0)),0)</f>
        <v/>
      </c>
      <c r="AJ977">
        <f>IFERROR(INDEX(TIMESHEET!$A$1:$AI$5000,MATCH($D977,TIMESHEET!B$1:B$500,0),MATCH("T320",TIMESHEET!$2:$2,0)),0)</f>
        <v/>
      </c>
      <c r="AK977">
        <f>IFERROR(IF(LEFT(INDEX(PIS!O$1:O$500,MATCH(D977,PIS!C$1:C$500)),1)="M",T977/AD977*SUM(AE977:AG977),T977*AD977),0)</f>
        <v/>
      </c>
      <c r="AL977">
        <f>IFERROR(INDEX(ADJ!$A$1:$BZ$1000,MATCH(PAYROLL!D977,ADJ!A$1:A$500,0),MATCH(PAYROLL!AL$2,ADJ!$2:$2,0)),0)</f>
        <v/>
      </c>
      <c r="AM977">
        <f>SUM(AK977:AL977)</f>
        <v/>
      </c>
      <c r="AN977">
        <f>IFERROR(ROUND(V977/$AD977*$AH977,0),0)</f>
        <v/>
      </c>
      <c r="AO977">
        <f>IFERROR(ROUND(W977/$AD977*$AH977,0),0)</f>
        <v/>
      </c>
      <c r="AP977">
        <f>IFERROR(ROUND(X977/$AD977*$AE977,0),0)</f>
        <v/>
      </c>
      <c r="AQ977">
        <f>IFERROR(ROUND(Y977/$AD977*$AH977,0),0)</f>
        <v/>
      </c>
      <c r="AR977">
        <f>IFERROR(ROUND(Z977/$AD977*$AH977,0),0)</f>
        <v/>
      </c>
      <c r="AS977">
        <f>IFERROR(ROUND(AA977/$AD977*$AH977,0),0)</f>
        <v/>
      </c>
      <c r="AT977">
        <f>IFERROR(IF((AE977+AF977+AG977)&gt;13,AB977,ROUND(AB977/AD977*AH977,0)),0)</f>
        <v/>
      </c>
      <c r="AU977">
        <f>IFERROR(INDEX(ADJ!$A$1:$BZ$1000,MATCH(PAYROLL!D977,ADJ!A$1:A$500,0),MATCH(PAYROLL!AU$2,ADJ!$2:$2,0)),0)</f>
        <v/>
      </c>
      <c r="AV977">
        <f>ROUND(SUM(AN977:AU977),0)</f>
        <v/>
      </c>
      <c r="AW977">
        <f>IFERROR(INDEX(TIMESHEET!$A$1:$AI$5000,MATCH(PAYROLL!D977,TIMESHEET!A$1:A$500,0),MATCH("T620",TIMESHEET!$2:$2,0)),0)</f>
        <v/>
      </c>
      <c r="AX977">
        <f>IFERROR(INDEX(TIMESHEET!$A$1:$AI$5000,MATCH(PAYROLL!D977,TIMESHEET!A$1:A$500,0),MATCH("T601",TIMESHEET!$2:$2,0)),0)</f>
        <v/>
      </c>
      <c r="AY977">
        <f>IFERROR(INDEX(TIMESHEET!$A$1:$AI$5000,MATCH(PAYROLL!D977,TIMESHEET!A$1:A$500,0),MATCH("T602",TIMESHEET!$2:$2,0)),0)</f>
        <v/>
      </c>
      <c r="AZ977">
        <f>IFERROR(INDEX(TIMESHEET!$A$1:$AI$5000,MATCH(PAYROLL!D977,TIMESHEET!A$1:A$500,0),MATCH("T603",TIMESHEET!$2:$2,0)),0)</f>
        <v/>
      </c>
      <c r="BA977">
        <f>IFERROR(INDEX(TIMESHEET!$A$1:$AI$5000,MATCH(PAYROLL!D977,TIMESHEET!A$1:A$500,0),MATCH("T611",TIMESHEET!$2:$2,0)),0)</f>
        <v/>
      </c>
      <c r="BB977">
        <f>IFERROR(INDEX(TIMESHEET!$A$1:$AI$5000,MATCH(PAYROLL!D977,TIMESHEET!A$1:A$500,0),MATCH("T612",TIMESHEET!$2:$2,0)),0)</f>
        <v/>
      </c>
      <c r="BC977">
        <f>IFERROR(INDEX(TIMESHEET!$A$1:$AI$5000,MATCH(PAYROLL!D977,TIMESHEET!A$1:A$500,0),MATCH("T613",TIMESHEET!$2:$2,0)),0)</f>
        <v/>
      </c>
      <c r="BD977">
        <f>IFERROR(INDEX(TIMESHEET!$A$1:$AI$5000,MATCH(PAYROLL!D977,TIMESHEET!A$1:A$500,0),MATCH("T500",TIMESHEET!$2:$2,0)),0)</f>
        <v/>
      </c>
      <c r="BE977">
        <f>IFERROR(IF(LEFT(INDEX(PIS!O$1:O$500,MATCH(D977,PIS!C$1:C$500)),1)="M",T977/AD977/8*(AW977+AX977*1.5+AY977*2+AZ977*3+BA977*2.1+BB977*2.7+BC977*3.9+BD977*0.3),T977/8*(AW977+AX977*1.5+AY977*2+AZ977*3+BA977*2.1+BB977*2.7+BC977*3.9+BD977*0.3)),0)</f>
        <v/>
      </c>
      <c r="BF977">
        <f>IFERROR(INDEX(ADJ!$A$1:$BZ$1000,MATCH(PAYROLL!$D977,ADJ!A$1:A$500,0),MATCH(PAYROLL!BF$2,ADJ!$2:$2,0)),0)</f>
        <v/>
      </c>
      <c r="BG977">
        <f>IFERROR(INDEX(ADJ!$A$1:$BZ$1000,MATCH(PAYROLL!D977,ADJ!A$1:A$500,0),MATCH(PAYROLL!BG$2,ADJ!$2:$2,0)),0)</f>
        <v/>
      </c>
      <c r="BH977">
        <f>IFERROR(INDEX(ADJ!$A$1:$BZ$1000,MATCH(PAYROLL!D977,ADJ!A$1:A$500,0),MATCH(PAYROLL!BH$2,ADJ!$2:$2,0)),0)</f>
        <v/>
      </c>
      <c r="BI977">
        <f>IFERROR(INDEX(ADJ!$A$1:$BZ$1000,MATCH(PAYROLL!D977,ADJ!A$1:A$500,0),MATCH(PAYROLL!BI$2,ADJ!$2:$2,0)),0)</f>
        <v/>
      </c>
      <c r="BJ977">
        <f>IFERROR(INDEX(ADJ!$A$1:$BZ$1000,MATCH(PAYROLL!D977,ADJ!A$1:A$500,0),MATCH(PAYROLL!BJ$2,ADJ!$2:$2,0)),0)</f>
        <v/>
      </c>
      <c r="BK977">
        <f>SUM(BF977:BJ977)</f>
        <v/>
      </c>
      <c r="BL977">
        <f>IFERROR(INDEX(ADJ!$A$1:$BZ$1000,MATCH(PAYROLL!D977,ADJ!A$1:A$500,0),MATCH(PAYROLL!BL$2,ADJ!$2:$2,0)),0)</f>
        <v/>
      </c>
      <c r="BM977">
        <f>IFERROR(INDEX(ADJ!$A$1:$BZ$1000,MATCH(PAYROLL!D977,ADJ!A$1:A$500,0),MATCH(PAYROLL!BM$2,ADJ!$2:$2,0)),0)</f>
        <v/>
      </c>
      <c r="BN977">
        <f>IFERROR(INDEX(ADJ!$A$1:$BZ$1000,MATCH(PAYROLL!D977,ADJ!A$1:A$500,0),MATCH(PAYROLL!BN$2,ADJ!$2:$2,0)),0)</f>
        <v/>
      </c>
      <c r="BO977">
        <f>IFERROR(INDEX(ADJ!$A$1:$BZ$1000,MATCH(PAYROLL!D977,ADJ!A$1:A$500,0),MATCH(PAYROLL!BO$2,ADJ!$2:$2,0)),0)</f>
        <v/>
      </c>
      <c r="BP977">
        <f>SUM(AM977,AV977,BE977,BK977,BL977:BO977)</f>
        <v/>
      </c>
      <c r="BQ977">
        <f>BO977</f>
        <v/>
      </c>
      <c r="BR977">
        <f>IFERROR(ROUND(IF(LEFT(INDEX(PIS!O$1:O$500,MATCH(D977,PIS!C$1:C$500)),1)="D",T977/8*(BD977*0.3),IF(LEFT(INDEX(PIS!O$1:O$500,MATCH(D977,PIS!C$1:C$500)),1)="H",T977*($BD977*0.3),T977/$AD977/8*($BD977*0.3))),0),0)</f>
        <v/>
      </c>
      <c r="BS977">
        <f>IF(AP977&lt;1,0,MIN(AP977,730000))</f>
        <v/>
      </c>
      <c r="BT977">
        <f>IFERROR(ROUND((BE977-SUM(AW977:BC977)*T977/AD977/8),0)-BR977,0)</f>
        <v/>
      </c>
      <c r="BU977">
        <f>AO977</f>
        <v/>
      </c>
      <c r="BV977">
        <f>SUM(BQ977:BU977)</f>
        <v/>
      </c>
      <c r="BW977">
        <f>BP977-BV977</f>
        <v/>
      </c>
      <c r="BX977">
        <f>IFERROR(IF(RIGHT(INDEX(PIS!O$1:O$500,MATCH(D977,PIS!C$1:C$500)),5)="Gross",MIN(U977+V977,VLOOKUP("R700",TSC!B:C,2,0)*VLOOKUP("R101",TSC!B:C,2,0))*VLOOKUP("R701",TSC!B:C,2,0)%,0),0)</f>
        <v/>
      </c>
      <c r="BY977">
        <f>IFERROR(IF(RIGHT(INDEX(PIS!O$1:O$500,MATCH(D977,PIS!C$1:C$500)),5)="Gross",MIN(U977+V977,VLOOKUP("R700",TSC!B:C,2,0)*VLOOKUP("R101",TSC!B:C,2,0))*VLOOKUP("T704",TSC!B:C,2,0)%,0),0)</f>
        <v/>
      </c>
      <c r="BZ977">
        <f>IFERROR(IF(RIGHT(INDEX(PIS!O$1:O$500,MATCH(D977,PIS!C$1:C$500)),5)="Gross",MIN(U977+V977,VLOOKUP("R700",TSC!B:C,2,0)*VLOOKUP("1",TSC!F:G,2,0))*VLOOKUP("T705",TSC!B:C,2,0)%,0),0)</f>
        <v/>
      </c>
      <c r="CA977">
        <f>IFERROR(INDEX(ADJ!$A$1:$BZ$1000,MATCH(PAYROLL!D977,ADJ!A$1:A$500,0),MATCH(PAYROLL!CA$2,ADJ!$2:$2,0)),0)</f>
        <v/>
      </c>
      <c r="CB977">
        <f>IFERROR(INDEX(ADJ!$A$1:$BZ$1000,MATCH(PAYROLL!D977,ADJ!A$1:A$500,0),MATCH(PAYROLL!CB$2,ADJ!$2:$2,0)),0)</f>
        <v/>
      </c>
      <c r="CC977">
        <f>SUM(BX977:CB977)</f>
        <v/>
      </c>
      <c r="CD977">
        <f>IFERROR(INDEX(PIS!$A$1:$BZ$1000,MATCH(PAYROLL!D977,PIS!C$1:C$500,0),MATCH(PAYROLL!CD$1,PIS!$1:$1,0)),0)</f>
        <v/>
      </c>
      <c r="CE977">
        <f>IFERROR(IF(OR(INDEX(PIS!P$1:P$500,MATCH(D977,PIS!C$1:C$500,0))="LT2",INDEX(PIS!P$1:P$500,MATCH(D977,PIS!C$1:C$500,0))="P10"),0,SUM(CC977,CD977*VLOOKUP("R601",TSC!B:C,2,0),VLOOKUP("R602",TSC!B:C,2,0))),0)</f>
        <v/>
      </c>
      <c r="CF977">
        <f>MAX(BW977-CE977,0)</f>
        <v/>
      </c>
      <c r="CG977">
        <f>IFERROR(IF(OR(RIGHT(INDEX(PIS!P$1:P$500,MATCH(D977,PIS!C$1:C$500)),5)="P10",RIGHT(INDEX(PIS!P$1:P$500,MATCH(D977,PIS!C$1:C$500)),5)="CK"),0,IF(CF977&lt;=5000000,CF977*5%,IF(CF977&lt;=10000000,CF977*10%-250000,IF(CF977&lt;=18000000,CF977*15%-750000,IF(CF977&lt;=32000000,CF977*20%-1650000,IF(CF977&lt;=52000000,CF977*25%-3250000,IF(CF977&lt;=80000000,BH977*30%-5850000,CF977*35%-9850000))))))),0)</f>
        <v/>
      </c>
      <c r="CH977">
        <f>IFERROR(IF(OR(INDEX(PIS!P$1:P$500,MATCH(D977,PIS!C$1:C$500))="LT",INDEX(PIS!P$1:P$500,MATCH(D977,PIS!C$1:C$500))="CK"),0,IF(CF977&lt;2000000,0,CF977*10%)),0)</f>
        <v/>
      </c>
      <c r="CI977">
        <f>IFERROR(INDEX(ADJ!$A$1:$BZ$1000,MATCH(PAYROLL!D977,ADJ!A$1:A$500,0),MATCH(PAYROLL!CI$2,ADJ!$2:$2,0)),0)</f>
        <v/>
      </c>
      <c r="CJ977">
        <f>IFERROR(INDEX(ADJ!$A$1:$BZ$1000,MATCH(PAYROLL!D977,ADJ!A$1:A$500,0),MATCH(PAYROLL!CJ$2,ADJ!$2:$2,0)),0)</f>
        <v/>
      </c>
      <c r="CK977">
        <f>IFERROR(INDEX(ADJ!$A$1:$BZ$1000,MATCH(PAYROLL!D977,ADJ!A$1:A$500,0),MATCH(PAYROLL!CK$2,ADJ!$2:$2,0)),0)</f>
        <v/>
      </c>
      <c r="CL977">
        <f>SUM(CG977:CK977)</f>
        <v/>
      </c>
      <c r="CM977">
        <f>ROUND(SUM(CH977:CK977),0)</f>
        <v/>
      </c>
      <c r="CN977">
        <f>IFERROR(INDEX(CSDA!D$1:D$500,MATCH($CN$2,CSDA!C$1:C$500,0))*INDEX(PIS!V$1:V$500,MATCH(D977,PIS!C$1:C$500))+INDEX(ADJ!$A$1:$BZ$1000,MATCH(PAYROLL!D977,ADJ!A$1:A$500,0),MATCH(PAYROLL!CN$2,ADJ!$2:$2,0)),0)</f>
        <v/>
      </c>
      <c r="CO977">
        <f>IFERROR(INDEX(ADJ!$A$1:$BZ$1000,MATCH(PAYROLL!D977,ADJ!A$1:A$500,0),MATCH(PAYROLL!CO$2,ADJ!$2:$2,0)),0)</f>
        <v/>
      </c>
      <c r="CP977">
        <f>IFERROR(INDEX(ADJ!$A$1:$BZ$1000,MATCH(PAYROLL!D977,ADJ!A$1:A$500,0),MATCH(PAYROLL!CP$2,ADJ!$2:$2,0)),0)</f>
        <v/>
      </c>
      <c r="CQ977">
        <f>BP977-CL977-CI977-CM977-CN977-CO977-CP977-CC977</f>
        <v/>
      </c>
      <c r="CR977">
        <f>IFERROR(IF(RIGHT(INDEX(PIS!O$1:O$500,MATCH(D977,PIS!C$1:C$500,0)),5)="Gross",MIN(U977+V977,VLOOKUP("R700",TSC!B:C,2,0)*VLOOKUP("R101",TSC!B:C,2,0))*(VLOOKUP("T711",TSC!B:C,2,0)+VLOOKUP("T712",TSC!B:C,2,0))%,MIN(T977+V977,VLOOKUP("R700",TSC!B:C,2,0)*VLOOKUP("R101",TSC!B:C,2,0))*(VLOOKUP("T711",TSC!B:C,2,0)+VLOOKUP("T712",TSC!B:C,2,0)+VLOOKUP("R701",TSC!B:C,2,0))%),0)</f>
        <v/>
      </c>
      <c r="CS977">
        <f>IFERROR(IF(RIGHT(INDEX(PIS!O$1:O$500,MATCH(D977,PIS!C$1:C$500,0)),5)="Gross",MIN(U977+V977,VLOOKUP("R700",TSC!B:C,2,0)*VLOOKUP("R101",TSC!B:C,2,0))*(VLOOKUP("T714",TSC!B:C,2,0))%,MIN(T977+V977,VLOOKUP("R700",TSC!B:C,2,0)*VLOOKUP("R101",TSC!B:C,2,0))*(VLOOKUP("T704",TSC!B:C,2,0)+VLOOKUP("T714",TSC!B:C,2,0))%),0)</f>
        <v/>
      </c>
      <c r="CT977">
        <f>IFERROR(IF(RIGHT(INDEX(PIS!O$1:O$500,MATCH(D977,PIS!C$1:C$500,0)),5)="Gross",MIN(U977+V977,VLOOKUP("R700",TSC!B:C,2,0)*VLOOKUP("R101",TSC!B:C,2,0))*VLOOKUP("T705",TSC!B:C,2,0)%,MIN(T977+V977,VLOOKUP("R700",TSC!B:C,2,0)*VLOOKUP("R101",TSC!B:C,2,0))*VLOOKUP("T705",TSC!B:C,2,0)%),0)</f>
        <v/>
      </c>
      <c r="CU977">
        <f>IFERROR(IF(RIGHT(INDEX(PIS!O$1:O$500,MATCH(D977,PIS!C$1:C$500,0)),5)="Gross",MIN(U977+V977,VLOOKUP("R700",TSC!B:C,2,0)*VLOOKUP("R101",TSC!B:C,2,0))*(VLOOKUP("T713",TSC!B:C,2,0))%,MIN(T977+V977,VLOOKUP("R700",TSC!B:C,2,0)*VLOOKUP("R101",TSC!B:C,2,0))*(VLOOKUP("T713",TSC!B:C,2,0))%),0)</f>
        <v/>
      </c>
      <c r="CV977">
        <f>IFERROR(INDEX(ADJ!$A$1:$BZ$1000,MATCH(PAYROLL!D977,ADJ!A$1:A$500,0),MATCH(PAYROLL!CV$2,ADJ!$2:$2,0)),0)</f>
        <v/>
      </c>
      <c r="CW977">
        <f>IFERROR(INDEX(ADJ!$A$1:$BZ$1000,MATCH(PAYROLL!D977,ADJ!A$1:A$500,0),MATCH(PAYROLL!CW$2,ADJ!$2:$2,0)),0)</f>
        <v/>
      </c>
      <c r="CX977">
        <f>SUM(CR977:CW977)</f>
        <v/>
      </c>
      <c r="CY977">
        <f>ROUND(IF(CR977&gt;0,T977+V977*VLOOKUP("R202",TSC!$B$1:$C$500,2,0),0),0)</f>
        <v/>
      </c>
      <c r="CZ977">
        <f>IFERROR(INDEX(CSDA!D$1:D$500,MATCH($CZ$2,CSDA!C$1:C$500,0)),0)</f>
        <v/>
      </c>
      <c r="DA977">
        <f>ROUND(T977*0.7%,0)</f>
        <v/>
      </c>
      <c r="DB977">
        <f>ROUND(T977/12,0)</f>
        <v/>
      </c>
      <c r="DC977">
        <f ref="DC977" t="array">IFERROR(INDEX(CSDA!D$1:D$500,MATCH("Trích giữ"&amp;PAYROLL!DC$2,CSDA!A$1:A$500&amp;CSDA!C$1:C$500,0)),0)</f>
        <v/>
      </c>
      <c r="DD977">
        <f ref="DD977" t="array">IFERROR(INDEX(CSDA!D$1:D$500,MATCH("Trích giữ"&amp;PAYROLL!DD$2,CSDA!A$1:A$500&amp;CSDA!C$1:C$500,0)),0)</f>
        <v/>
      </c>
      <c r="DE977">
        <f ref="DE977" t="array">IFERROR(INDEX(CSDA!D$1:D$500,MATCH("Trích giữ"&amp;PAYROLL!DE$2,CSDA!A$1:A$500&amp;CSDA!C$1:C$500,0)),0)</f>
        <v/>
      </c>
      <c r="DF977">
        <f>IFERROR(INDEX(CSDA!D$1:D$500,MATCH(PAYROLL!DF$2,CSDA!C$1:C$500,0)),0)</f>
        <v/>
      </c>
      <c r="DG977">
        <f ref="DG977" t="array">IFERROR(INDEX(CSDA!D$1:D$500,MATCH("Trích giữ"&amp;PAYROLL!DG$2,CSDA!A$1:A$500&amp;CSDA!C$1:C$500,0)),0)</f>
        <v/>
      </c>
      <c r="DH977">
        <f>ROUND(T977/26,0)</f>
        <v/>
      </c>
      <c r="DI977">
        <f ref="DI977" t="array">IFERROR(INDEX(CSDA!D$1:D$500,MATCH("Trích giữ"&amp;PAYROLL!DI$2,CSDA!A$1:A$500&amp;CSDA!C$1:C$500,0)),0)</f>
        <v/>
      </c>
      <c r="DJ977">
        <f>IF(U977=0,T977*21.5%-BL977,0)</f>
        <v/>
      </c>
      <c r="DK977">
        <f ref="DK977" t="array">IFERROR(INDEX(CSDA!D$1:D$500,MATCH("Trích giữ"&amp;PAYROLL!DK$2,CSDA!A$1:A$500&amp;CSDA!C$1:C$500,0)),0)</f>
        <v/>
      </c>
      <c r="DL977">
        <f>IFERROR(INDEX(CSDA!D$1:D$500,MATCH(PAYROLL!DL$2,CSDA!C$1:C$500,0))/12,0)</f>
        <v/>
      </c>
      <c r="DM977">
        <f>SUM(DB977:DL977)</f>
        <v/>
      </c>
      <c r="DN977">
        <f>IFERROR(INDEX(ADJ!$A$1:$BZ$1000,MATCH(PAYROLL!D977,ADJ!A$1:A$500,0),MATCH(PAYROLL!DN$2,ADJ!$2:$2,0)),0)</f>
        <v/>
      </c>
      <c r="DO977">
        <f>IFERROR(SUM(BP977,DM977:DN977,CX977:DA977)-DT977,0)</f>
        <v/>
      </c>
      <c r="DP977">
        <f ref="DP977" t="array">SUM(BW977*IFERROR(INDEX(CSDA!D$1:D$500,MATCH(BW$2,CSDA!C$1:C$500,0)),0)%,CX977*IFERROR(INDEX(CSDA!D$1:D$500,MATCH(CX$2,CSDA!C$1:C$500,0)),0)%,DA977*IFERROR(INDEX(CSDA!D$1:D$500,MATCH(DA$2,CSDA!C$1:C$500,0)),0)%,DB977*IFERROR(INDEX(CSDA!D$1:D$500,MATCH(DB$2,CSDA!C$1:C$500,0)),0)%,DF977*IFERROR(INDEX(CSDA!D$1:D$500,MATCH("Phí dịch vụ"&amp;PAYROLL!DF$2,CSDA!A$1:A$500&amp;CSDA!C$1:C$500,0)),0)%,DC977*IFERROR(INDEX(CSDA!D$1:D$500,MATCH("Phí dịch vụ"&amp;PAYROLL!DC$2,CSDA!A$1:A$500&amp;CSDA!C$1:C$500,0)),0)%,DH977*IFERROR(INDEX(CSDA!D$1:D$500,MATCH("Phí dịch vụ"&amp;PAYROLL!DH$2,CSDA!A$1:A$500&amp;CSDA!C$1:C$500,0)),0)%,DJ977*IFERROR(INDEX(CSDA!D$1:D$500,MATCH("Phí dịch vụ"&amp;PAYROLL!DJ$2,CSDA!A$1:A$500&amp;CSDA!C$1:C$500,0)),0)%,BN977*IFERROR(INDEX(CSDA!D$1:D$500,MATCH(BN$2,CSDA!C$1:C$500,0)),0)%)-BN977*7%</f>
        <v/>
      </c>
      <c r="DQ977">
        <f>IFERROR(INDEX(ADJ!$A$1:$BZ$1000,MATCH(PAYROLL!D977,ADJ!A$1:A$500,0),MATCH(PAYROLL!DQ$2,ADJ!$2:$2,0)),0)</f>
        <v/>
      </c>
      <c r="DR977">
        <f>IFERROR(INDEX(ADJ!$A$1:$BZ$1000,MATCH(PAYROLL!D977,ADJ!A$1:A$500,0),MATCH(PAYROLL!DR$2,ADJ!$2:$2,0)),0)</f>
        <v/>
      </c>
      <c r="DS977">
        <f>SUM(DP977:DR977)</f>
        <v/>
      </c>
      <c r="DT977">
        <f>EK977</f>
        <v/>
      </c>
      <c r="DU977">
        <f>SUM(DO977:DR977)</f>
        <v/>
      </c>
      <c r="DV977">
        <f>ROUND(DU977*0.1,0)</f>
        <v/>
      </c>
      <c r="DW977">
        <f>DU977+DV977</f>
        <v/>
      </c>
      <c r="DZ977">
        <f>IFERROR(INDEX(ADJ!$A$1:$BZ$1000,MATCH(PAYROLL!$D977,ADJ!A$1:A$500,0),MATCH(PAYROLL!DZ$2,ADJ!$2:$2,0)),0)</f>
        <v/>
      </c>
      <c r="EA977">
        <f>IFERROR(INDEX(ADJ!$A$1:$BZ$1000,MATCH(PAYROLL!$D977,ADJ!A$1:A$500,0),MATCH(PAYROLL!EA$2,ADJ!$2:$2,0)),0)</f>
        <v/>
      </c>
      <c r="EB977">
        <f>IFERROR(INDEX(ADJ!$A$1:$BZ$1000,MATCH(PAYROLL!$D977,ADJ!A$1:A$500,0),MATCH(PAYROLL!EB$2,ADJ!$2:$2,0)),0)</f>
        <v/>
      </c>
      <c r="EC977">
        <f>IFERROR(INDEX(ADJ!$A$1:$BZ$1000,MATCH(PAYROLL!$D977,ADJ!A$1:A$500,0),MATCH(PAYROLL!EC$2,ADJ!$2:$2,0)),0)</f>
        <v/>
      </c>
      <c r="ED977">
        <f>IFERROR(INDEX(ADJ!$A$1:$BZ$1000,MATCH(PAYROLL!$D977,ADJ!A$1:A$500,0),MATCH(PAYROLL!ED$2,ADJ!$2:$2,0)),0)</f>
        <v/>
      </c>
      <c r="EE977">
        <f>IFERROR(INDEX(ADJ!$A$1:$BZ$1000,MATCH(PAYROLL!$D977,ADJ!A$1:A$500,0),MATCH(PAYROLL!EE$2,ADJ!$2:$2,0)),0)</f>
        <v/>
      </c>
      <c r="EF977">
        <f>IFERROR(INDEX(ADJ!$A$1:$BZ$1000,MATCH(PAYROLL!$D977,ADJ!A$1:A$500,0),MATCH(PAYROLL!EF$2,ADJ!$2:$2,0)),0)</f>
        <v/>
      </c>
      <c r="EG977">
        <f>IFERROR(INDEX(ADJ!$A$1:$BZ$1000,MATCH(PAYROLL!$D977,ADJ!A$1:A$500,0),MATCH(PAYROLL!EG$2,ADJ!$2:$2,0)),0)</f>
        <v/>
      </c>
      <c r="EH977">
        <f>IFERROR(INDEX(ADJ!$A$1:$BZ$1000,MATCH(PAYROLL!$D977,ADJ!A$1:A$500,0),MATCH(PAYROLL!EH$2,ADJ!$2:$2,0)),0)</f>
        <v/>
      </c>
      <c r="EI977">
        <f>IFERROR(INDEX(ADJ!$A$1:$BZ$1000,MATCH(PAYROLL!D977,ADJ!A$1:A$500,0),MATCH(PAYROLL!EI$2,ADJ!$2:$2,0)),0)</f>
        <v/>
      </c>
      <c r="EJ977">
        <f>IFERROR(INDEX(ADJ!$A$1:$BZ$1000,MATCH(PAYROLL!$D977,ADJ!A$1:A$500,0),MATCH(PAYROLL!EJ$2,ADJ!$2:$2,0)),0)</f>
        <v/>
      </c>
      <c r="EK977">
        <f>SUM(DZ977:EJ977)</f>
        <v/>
      </c>
    </row>
    <row r="978">
      <c r="A978" t="n">
        <v>976</v>
      </c>
      <c r="B978" t="inlineStr">
        <is>
          <t>Bùi Văn Đông</t>
        </is>
      </c>
      <c r="D978" t="inlineStr">
        <is>
          <t>150104-02</t>
        </is>
      </c>
      <c r="S978">
        <f>IFERROR(INDEX(PIS!$A$1:$BZ$1000,MATCH($D978,PIS!C$1:C$500,0),MATCH("Lương CB tháng trước",PIS!$1:$1,0)),0)</f>
        <v/>
      </c>
      <c r="T978">
        <f>IFERROR(INDEX(PIS!$A$1:$BZ$1000,MATCH($D978,PIS!C$1:C$500,0),MATCH("Lương CB hiện tại",PIS!$1:$1,0)),0)</f>
        <v/>
      </c>
      <c r="U978">
        <f>IFERROR(INDEX(PIS!$A$1:$BZ$1000,MATCH($D978,PIS!C$1:C$500,0),MATCH("Lương đóng BHBB",PIS!$1:$1,0)),0)</f>
        <v/>
      </c>
      <c r="V978">
        <f>IFERROR(INDEX(PIS!$A$1:$BZ$1000,MATCH($D978,PIS!C$1:C$500,0),MATCH(V$2,PIS!$2:$2,0)),0)</f>
        <v/>
      </c>
      <c r="W978">
        <f>IFERROR(INDEX(PIS!$A$1:$BZ$1000,MATCH($D978,PIS!C$1:C$500,0),MATCH(W$2,PIS!$2:$2,0)),0)</f>
        <v/>
      </c>
      <c r="X978">
        <f>IFERROR(INDEX(PIS!$A$1:$BZ$1000,MATCH($D978,PIS!C$1:C$500,0),MATCH(X$2,PIS!$2:$2,0)),0)</f>
        <v/>
      </c>
      <c r="Y978">
        <f>IFERROR(INDEX(PIS!$A$1:$BZ$1000,MATCH($D978,PIS!C$1:C$500,0),MATCH(Y$2,PIS!$2:$2,0)),0)</f>
        <v/>
      </c>
      <c r="Z978">
        <f>IFERROR(INDEX(PIS!$A$1:$BZ$1000,MATCH($D978,PIS!C$1:C$500,0),MATCH(Z$2,PIS!$2:$2,0)),0)</f>
        <v/>
      </c>
      <c r="AA978">
        <f>IFERROR(INDEX(PIS!$A$1:$BZ$1000,MATCH($D978,PIS!C$1:C$500,0),MATCH(AA$2,PIS!$2:$2,0)),0)</f>
        <v/>
      </c>
      <c r="AB978">
        <f>IFERROR(INDEX(PIS!$A$1:$BZ$1000,MATCH($D978,PIS!C$1:C$500,0),MATCH(AB$2,PIS!$2:$2,0)),0)</f>
        <v/>
      </c>
      <c r="AC978">
        <f>SUM(V978:AB978)</f>
        <v/>
      </c>
      <c r="AD978">
        <f>IFERROR(INDEX(TIMESHEET!$A$1:$AI$5000,MATCH($D978,TIMESHEET!A$1:A$500,0),MATCH("T100",TIMESHEET!$2:$2,0))-2,0)</f>
        <v/>
      </c>
      <c r="AE978">
        <f>IFERROR(INDEX(TIMESHEET!$A$1:$AI$5000,MATCH($D978,TIMESHEET!A$1:A$500,0),MATCH("T202",TIMESHEET!$2:$2,0)),0)</f>
        <v/>
      </c>
      <c r="AF978">
        <f>IFERROR(INDEX(TIMESHEET!$A$1:$AI$5000,MATCH($D978,TIMESHEET!A$1:A$500,0),MATCH("T302",TIMESHEET!$2:$2,0)),0)</f>
        <v/>
      </c>
      <c r="AG978">
        <f>IFERROR(INDEX(TIMESHEET!$A$1:$AI$5000,MATCH($D978,TIMESHEET!A$1:A$500,0),MATCH("T406",TIMESHEET!$2:$2,0)),0)</f>
        <v/>
      </c>
      <c r="AH978">
        <f>AE978+AG978</f>
        <v/>
      </c>
      <c r="AI978">
        <f>IFERROR(INDEX(TIMESHEET!$A$1:$AI$5000,MATCH($D978,TIMESHEET!A$1:A$500,0),MATCH("T701",TIMESHEET!$2:$2,0)),0)</f>
        <v/>
      </c>
      <c r="AJ978">
        <f>IFERROR(INDEX(TIMESHEET!$A$1:$AI$5000,MATCH($D978,TIMESHEET!B$1:B$500,0),MATCH("T320",TIMESHEET!$2:$2,0)),0)</f>
        <v/>
      </c>
      <c r="AK978">
        <f>IFERROR(IF(LEFT(INDEX(PIS!O$1:O$500,MATCH(D978,PIS!C$1:C$500)),1)="M",T978/AD978*SUM(AE978:AG978),T978*AD978),0)</f>
        <v/>
      </c>
      <c r="AL978">
        <f>IFERROR(INDEX(ADJ!$A$1:$BZ$1000,MATCH(PAYROLL!D978,ADJ!A$1:A$500,0),MATCH(PAYROLL!AL$2,ADJ!$2:$2,0)),0)</f>
        <v/>
      </c>
      <c r="AM978">
        <f>SUM(AK978:AL978)</f>
        <v/>
      </c>
      <c r="AN978">
        <f>IFERROR(ROUND(V978/$AD978*$AH978,0),0)</f>
        <v/>
      </c>
      <c r="AO978">
        <f>IFERROR(ROUND(W978/$AD978*$AH978,0),0)</f>
        <v/>
      </c>
      <c r="AP978">
        <f>IFERROR(ROUND(X978/$AD978*$AE978,0),0)</f>
        <v/>
      </c>
      <c r="AQ978">
        <f>IFERROR(ROUND(Y978/$AD978*$AH978,0),0)</f>
        <v/>
      </c>
      <c r="AR978">
        <f>IFERROR(ROUND(Z978/$AD978*$AH978,0),0)</f>
        <v/>
      </c>
      <c r="AS978">
        <f>IFERROR(ROUND(AA978/$AD978*$AH978,0),0)</f>
        <v/>
      </c>
      <c r="AT978">
        <f>IFERROR(IF((AE978+AF978+AG978)&gt;13,AB978,ROUND(AB978/AD978*AH978,0)),0)</f>
        <v/>
      </c>
      <c r="AU978">
        <f>IFERROR(INDEX(ADJ!$A$1:$BZ$1000,MATCH(PAYROLL!D978,ADJ!A$1:A$500,0),MATCH(PAYROLL!AU$2,ADJ!$2:$2,0)),0)</f>
        <v/>
      </c>
      <c r="AV978">
        <f>ROUND(SUM(AN978:AU978),0)</f>
        <v/>
      </c>
      <c r="AW978">
        <f>IFERROR(INDEX(TIMESHEET!$A$1:$AI$5000,MATCH(PAYROLL!D978,TIMESHEET!A$1:A$500,0),MATCH("T620",TIMESHEET!$2:$2,0)),0)</f>
        <v/>
      </c>
      <c r="AX978">
        <f>IFERROR(INDEX(TIMESHEET!$A$1:$AI$5000,MATCH(PAYROLL!D978,TIMESHEET!A$1:A$500,0),MATCH("T601",TIMESHEET!$2:$2,0)),0)</f>
        <v/>
      </c>
      <c r="AY978">
        <f>IFERROR(INDEX(TIMESHEET!$A$1:$AI$5000,MATCH(PAYROLL!D978,TIMESHEET!A$1:A$500,0),MATCH("T602",TIMESHEET!$2:$2,0)),0)</f>
        <v/>
      </c>
      <c r="AZ978">
        <f>IFERROR(INDEX(TIMESHEET!$A$1:$AI$5000,MATCH(PAYROLL!D978,TIMESHEET!A$1:A$500,0),MATCH("T603",TIMESHEET!$2:$2,0)),0)</f>
        <v/>
      </c>
      <c r="BA978">
        <f>IFERROR(INDEX(TIMESHEET!$A$1:$AI$5000,MATCH(PAYROLL!D978,TIMESHEET!A$1:A$500,0),MATCH("T611",TIMESHEET!$2:$2,0)),0)</f>
        <v/>
      </c>
      <c r="BB978">
        <f>IFERROR(INDEX(TIMESHEET!$A$1:$AI$5000,MATCH(PAYROLL!D978,TIMESHEET!A$1:A$500,0),MATCH("T612",TIMESHEET!$2:$2,0)),0)</f>
        <v/>
      </c>
      <c r="BC978">
        <f>IFERROR(INDEX(TIMESHEET!$A$1:$AI$5000,MATCH(PAYROLL!D978,TIMESHEET!A$1:A$500,0),MATCH("T613",TIMESHEET!$2:$2,0)),0)</f>
        <v/>
      </c>
      <c r="BD978">
        <f>IFERROR(INDEX(TIMESHEET!$A$1:$AI$5000,MATCH(PAYROLL!D978,TIMESHEET!A$1:A$500,0),MATCH("T500",TIMESHEET!$2:$2,0)),0)</f>
        <v/>
      </c>
      <c r="BE978">
        <f>IFERROR(IF(LEFT(INDEX(PIS!O$1:O$500,MATCH(D978,PIS!C$1:C$500)),1)="M",T978/AD978/8*(AW978+AX978*1.5+AY978*2+AZ978*3+BA978*2.1+BB978*2.7+BC978*3.9+BD978*0.3),T978/8*(AW978+AX978*1.5+AY978*2+AZ978*3+BA978*2.1+BB978*2.7+BC978*3.9+BD978*0.3)),0)</f>
        <v/>
      </c>
      <c r="BF978">
        <f>IFERROR(INDEX(ADJ!$A$1:$BZ$1000,MATCH(PAYROLL!$D978,ADJ!A$1:A$500,0),MATCH(PAYROLL!BF$2,ADJ!$2:$2,0)),0)</f>
        <v/>
      </c>
      <c r="BG978">
        <f>IFERROR(INDEX(ADJ!$A$1:$BZ$1000,MATCH(PAYROLL!D978,ADJ!A$1:A$500,0),MATCH(PAYROLL!BG$2,ADJ!$2:$2,0)),0)</f>
        <v/>
      </c>
      <c r="BH978">
        <f>IFERROR(INDEX(ADJ!$A$1:$BZ$1000,MATCH(PAYROLL!D978,ADJ!A$1:A$500,0),MATCH(PAYROLL!BH$2,ADJ!$2:$2,0)),0)</f>
        <v/>
      </c>
      <c r="BI978">
        <f>IFERROR(INDEX(ADJ!$A$1:$BZ$1000,MATCH(PAYROLL!D978,ADJ!A$1:A$500,0),MATCH(PAYROLL!BI$2,ADJ!$2:$2,0)),0)</f>
        <v/>
      </c>
      <c r="BJ978">
        <f>IFERROR(INDEX(ADJ!$A$1:$BZ$1000,MATCH(PAYROLL!D978,ADJ!A$1:A$500,0),MATCH(PAYROLL!BJ$2,ADJ!$2:$2,0)),0)</f>
        <v/>
      </c>
      <c r="BK978">
        <f>SUM(BF978:BJ978)</f>
        <v/>
      </c>
      <c r="BL978">
        <f>IFERROR(INDEX(ADJ!$A$1:$BZ$1000,MATCH(PAYROLL!D978,ADJ!A$1:A$500,0),MATCH(PAYROLL!BL$2,ADJ!$2:$2,0)),0)</f>
        <v/>
      </c>
      <c r="BM978">
        <f>IFERROR(INDEX(ADJ!$A$1:$BZ$1000,MATCH(PAYROLL!D978,ADJ!A$1:A$500,0),MATCH(PAYROLL!BM$2,ADJ!$2:$2,0)),0)</f>
        <v/>
      </c>
      <c r="BN978">
        <f>IFERROR(INDEX(ADJ!$A$1:$BZ$1000,MATCH(PAYROLL!D978,ADJ!A$1:A$500,0),MATCH(PAYROLL!BN$2,ADJ!$2:$2,0)),0)</f>
        <v/>
      </c>
      <c r="BO978">
        <f>IFERROR(INDEX(ADJ!$A$1:$BZ$1000,MATCH(PAYROLL!D978,ADJ!A$1:A$500,0),MATCH(PAYROLL!BO$2,ADJ!$2:$2,0)),0)</f>
        <v/>
      </c>
      <c r="BP978">
        <f>SUM(AM978,AV978,BE978,BK978,BL978:BO978)</f>
        <v/>
      </c>
      <c r="BQ978">
        <f>BO978</f>
        <v/>
      </c>
      <c r="BR978">
        <f>IFERROR(ROUND(IF(LEFT(INDEX(PIS!O$1:O$500,MATCH(D978,PIS!C$1:C$500)),1)="D",T978/8*(BD978*0.3),IF(LEFT(INDEX(PIS!O$1:O$500,MATCH(D978,PIS!C$1:C$500)),1)="H",T978*($BD978*0.3),T978/$AD978/8*($BD978*0.3))),0),0)</f>
        <v/>
      </c>
      <c r="BS978">
        <f>IF(AP978&lt;1,0,MIN(AP978,730000))</f>
        <v/>
      </c>
      <c r="BT978">
        <f>IFERROR(ROUND((BE978-SUM(AW978:BC978)*T978/AD978/8),0)-BR978,0)</f>
        <v/>
      </c>
      <c r="BU978">
        <f>AO978</f>
        <v/>
      </c>
      <c r="BV978">
        <f>SUM(BQ978:BU978)</f>
        <v/>
      </c>
      <c r="BW978">
        <f>BP978-BV978</f>
        <v/>
      </c>
      <c r="BX978">
        <f>IFERROR(IF(RIGHT(INDEX(PIS!O$1:O$500,MATCH(D978,PIS!C$1:C$500)),5)="Gross",MIN(U978+V978,VLOOKUP("R700",TSC!B:C,2,0)*VLOOKUP("R101",TSC!B:C,2,0))*VLOOKUP("R701",TSC!B:C,2,0)%,0),0)</f>
        <v/>
      </c>
      <c r="BY978">
        <f>IFERROR(IF(RIGHT(INDEX(PIS!O$1:O$500,MATCH(D978,PIS!C$1:C$500)),5)="Gross",MIN(U978+V978,VLOOKUP("R700",TSC!B:C,2,0)*VLOOKUP("R101",TSC!B:C,2,0))*VLOOKUP("T704",TSC!B:C,2,0)%,0),0)</f>
        <v/>
      </c>
      <c r="BZ978">
        <f>IFERROR(IF(RIGHT(INDEX(PIS!O$1:O$500,MATCH(D978,PIS!C$1:C$500)),5)="Gross",MIN(U978+V978,VLOOKUP("R700",TSC!B:C,2,0)*VLOOKUP("1",TSC!F:G,2,0))*VLOOKUP("T705",TSC!B:C,2,0)%,0),0)</f>
        <v/>
      </c>
      <c r="CA978">
        <f>IFERROR(INDEX(ADJ!$A$1:$BZ$1000,MATCH(PAYROLL!D978,ADJ!A$1:A$500,0),MATCH(PAYROLL!CA$2,ADJ!$2:$2,0)),0)</f>
        <v/>
      </c>
      <c r="CB978">
        <f>IFERROR(INDEX(ADJ!$A$1:$BZ$1000,MATCH(PAYROLL!D978,ADJ!A$1:A$500,0),MATCH(PAYROLL!CB$2,ADJ!$2:$2,0)),0)</f>
        <v/>
      </c>
      <c r="CC978">
        <f>SUM(BX978:CB978)</f>
        <v/>
      </c>
      <c r="CD978">
        <f>IFERROR(INDEX(PIS!$A$1:$BZ$1000,MATCH(PAYROLL!D978,PIS!C$1:C$500,0),MATCH(PAYROLL!CD$1,PIS!$1:$1,0)),0)</f>
        <v/>
      </c>
      <c r="CE978">
        <f>IFERROR(IF(OR(INDEX(PIS!P$1:P$500,MATCH(D978,PIS!C$1:C$500,0))="LT2",INDEX(PIS!P$1:P$500,MATCH(D978,PIS!C$1:C$500,0))="P10"),0,SUM(CC978,CD978*VLOOKUP("R601",TSC!B:C,2,0),VLOOKUP("R602",TSC!B:C,2,0))),0)</f>
        <v/>
      </c>
      <c r="CF978">
        <f>MAX(BW978-CE978,0)</f>
        <v/>
      </c>
      <c r="CG978">
        <f>IFERROR(IF(OR(RIGHT(INDEX(PIS!P$1:P$500,MATCH(D978,PIS!C$1:C$500)),5)="P10",RIGHT(INDEX(PIS!P$1:P$500,MATCH(D978,PIS!C$1:C$500)),5)="CK"),0,IF(CF978&lt;=5000000,CF978*5%,IF(CF978&lt;=10000000,CF978*10%-250000,IF(CF978&lt;=18000000,CF978*15%-750000,IF(CF978&lt;=32000000,CF978*20%-1650000,IF(CF978&lt;=52000000,CF978*25%-3250000,IF(CF978&lt;=80000000,BH978*30%-5850000,CF978*35%-9850000))))))),0)</f>
        <v/>
      </c>
      <c r="CH978">
        <f>IFERROR(IF(OR(INDEX(PIS!P$1:P$500,MATCH(D978,PIS!C$1:C$500))="LT",INDEX(PIS!P$1:P$500,MATCH(D978,PIS!C$1:C$500))="CK"),0,IF(CF978&lt;2000000,0,CF978*10%)),0)</f>
        <v/>
      </c>
      <c r="CI978">
        <f>IFERROR(INDEX(ADJ!$A$1:$BZ$1000,MATCH(PAYROLL!D978,ADJ!A$1:A$500,0),MATCH(PAYROLL!CI$2,ADJ!$2:$2,0)),0)</f>
        <v/>
      </c>
      <c r="CJ978">
        <f>IFERROR(INDEX(ADJ!$A$1:$BZ$1000,MATCH(PAYROLL!D978,ADJ!A$1:A$500,0),MATCH(PAYROLL!CJ$2,ADJ!$2:$2,0)),0)</f>
        <v/>
      </c>
      <c r="CK978">
        <f>IFERROR(INDEX(ADJ!$A$1:$BZ$1000,MATCH(PAYROLL!D978,ADJ!A$1:A$500,0),MATCH(PAYROLL!CK$2,ADJ!$2:$2,0)),0)</f>
        <v/>
      </c>
      <c r="CL978">
        <f>SUM(CG978:CK978)</f>
        <v/>
      </c>
      <c r="CM978">
        <f>ROUND(SUM(CH978:CK978),0)</f>
        <v/>
      </c>
      <c r="CN978">
        <f>IFERROR(INDEX(CSDA!D$1:D$500,MATCH($CN$2,CSDA!C$1:C$500,0))*INDEX(PIS!V$1:V$500,MATCH(D978,PIS!C$1:C$500))+INDEX(ADJ!$A$1:$BZ$1000,MATCH(PAYROLL!D978,ADJ!A$1:A$500,0),MATCH(PAYROLL!CN$2,ADJ!$2:$2,0)),0)</f>
        <v/>
      </c>
      <c r="CO978">
        <f>IFERROR(INDEX(ADJ!$A$1:$BZ$1000,MATCH(PAYROLL!D978,ADJ!A$1:A$500,0),MATCH(PAYROLL!CO$2,ADJ!$2:$2,0)),0)</f>
        <v/>
      </c>
      <c r="CP978">
        <f>IFERROR(INDEX(ADJ!$A$1:$BZ$1000,MATCH(PAYROLL!D978,ADJ!A$1:A$500,0),MATCH(PAYROLL!CP$2,ADJ!$2:$2,0)),0)</f>
        <v/>
      </c>
      <c r="CQ978">
        <f>BP978-CL978-CI978-CM978-CN978-CO978-CP978-CC978</f>
        <v/>
      </c>
      <c r="CR978">
        <f>IFERROR(IF(RIGHT(INDEX(PIS!O$1:O$500,MATCH(D978,PIS!C$1:C$500,0)),5)="Gross",MIN(U978+V978,VLOOKUP("R700",TSC!B:C,2,0)*VLOOKUP("R101",TSC!B:C,2,0))*(VLOOKUP("T711",TSC!B:C,2,0)+VLOOKUP("T712",TSC!B:C,2,0))%,MIN(T978+V978,VLOOKUP("R700",TSC!B:C,2,0)*VLOOKUP("R101",TSC!B:C,2,0))*(VLOOKUP("T711",TSC!B:C,2,0)+VLOOKUP("T712",TSC!B:C,2,0)+VLOOKUP("R701",TSC!B:C,2,0))%),0)</f>
        <v/>
      </c>
      <c r="CS978">
        <f>IFERROR(IF(RIGHT(INDEX(PIS!O$1:O$500,MATCH(D978,PIS!C$1:C$500,0)),5)="Gross",MIN(U978+V978,VLOOKUP("R700",TSC!B:C,2,0)*VLOOKUP("R101",TSC!B:C,2,0))*(VLOOKUP("T714",TSC!B:C,2,0))%,MIN(T978+V978,VLOOKUP("R700",TSC!B:C,2,0)*VLOOKUP("R101",TSC!B:C,2,0))*(VLOOKUP("T704",TSC!B:C,2,0)+VLOOKUP("T714",TSC!B:C,2,0))%),0)</f>
        <v/>
      </c>
      <c r="CT978">
        <f>IFERROR(IF(RIGHT(INDEX(PIS!O$1:O$500,MATCH(D978,PIS!C$1:C$500,0)),5)="Gross",MIN(U978+V978,VLOOKUP("R700",TSC!B:C,2,0)*VLOOKUP("R101",TSC!B:C,2,0))*VLOOKUP("T705",TSC!B:C,2,0)%,MIN(T978+V978,VLOOKUP("R700",TSC!B:C,2,0)*VLOOKUP("R101",TSC!B:C,2,0))*VLOOKUP("T705",TSC!B:C,2,0)%),0)</f>
        <v/>
      </c>
      <c r="CU978">
        <f>IFERROR(IF(RIGHT(INDEX(PIS!O$1:O$500,MATCH(D978,PIS!C$1:C$500,0)),5)="Gross",MIN(U978+V978,VLOOKUP("R700",TSC!B:C,2,0)*VLOOKUP("R101",TSC!B:C,2,0))*(VLOOKUP("T713",TSC!B:C,2,0))%,MIN(T978+V978,VLOOKUP("R700",TSC!B:C,2,0)*VLOOKUP("R101",TSC!B:C,2,0))*(VLOOKUP("T713",TSC!B:C,2,0))%),0)</f>
        <v/>
      </c>
      <c r="CV978">
        <f>IFERROR(INDEX(ADJ!$A$1:$BZ$1000,MATCH(PAYROLL!D978,ADJ!A$1:A$500,0),MATCH(PAYROLL!CV$2,ADJ!$2:$2,0)),0)</f>
        <v/>
      </c>
      <c r="CW978">
        <f>IFERROR(INDEX(ADJ!$A$1:$BZ$1000,MATCH(PAYROLL!D978,ADJ!A$1:A$500,0),MATCH(PAYROLL!CW$2,ADJ!$2:$2,0)),0)</f>
        <v/>
      </c>
      <c r="CX978">
        <f>SUM(CR978:CW978)</f>
        <v/>
      </c>
      <c r="CY978">
        <f>ROUND(IF(CR978&gt;0,T978+V978*VLOOKUP("R202",TSC!$B$1:$C$500,2,0),0),0)</f>
        <v/>
      </c>
      <c r="CZ978">
        <f>IFERROR(INDEX(CSDA!D$1:D$500,MATCH($CZ$2,CSDA!C$1:C$500,0)),0)</f>
        <v/>
      </c>
      <c r="DA978">
        <f>ROUND(T978*0.7%,0)</f>
        <v/>
      </c>
      <c r="DB978">
        <f>ROUND(T978/12,0)</f>
        <v/>
      </c>
      <c r="DC978">
        <f ref="DC978" t="array">IFERROR(INDEX(CSDA!D$1:D$500,MATCH("Trích giữ"&amp;PAYROLL!DC$2,CSDA!A$1:A$500&amp;CSDA!C$1:C$500,0)),0)</f>
        <v/>
      </c>
      <c r="DD978">
        <f ref="DD978" t="array">IFERROR(INDEX(CSDA!D$1:D$500,MATCH("Trích giữ"&amp;PAYROLL!DD$2,CSDA!A$1:A$500&amp;CSDA!C$1:C$500,0)),0)</f>
        <v/>
      </c>
      <c r="DE978">
        <f ref="DE978" t="array">IFERROR(INDEX(CSDA!D$1:D$500,MATCH("Trích giữ"&amp;PAYROLL!DE$2,CSDA!A$1:A$500&amp;CSDA!C$1:C$500,0)),0)</f>
        <v/>
      </c>
      <c r="DF978">
        <f>IFERROR(INDEX(CSDA!D$1:D$500,MATCH(PAYROLL!DF$2,CSDA!C$1:C$500,0)),0)</f>
        <v/>
      </c>
      <c r="DG978">
        <f ref="DG978" t="array">IFERROR(INDEX(CSDA!D$1:D$500,MATCH("Trích giữ"&amp;PAYROLL!DG$2,CSDA!A$1:A$500&amp;CSDA!C$1:C$500,0)),0)</f>
        <v/>
      </c>
      <c r="DH978">
        <f>ROUND(T978/26,0)</f>
        <v/>
      </c>
      <c r="DI978">
        <f ref="DI978" t="array">IFERROR(INDEX(CSDA!D$1:D$500,MATCH("Trích giữ"&amp;PAYROLL!DI$2,CSDA!A$1:A$500&amp;CSDA!C$1:C$500,0)),0)</f>
        <v/>
      </c>
      <c r="DJ978">
        <f>IF(U978=0,T978*21.5%-BL978,0)</f>
        <v/>
      </c>
      <c r="DK978">
        <f ref="DK978" t="array">IFERROR(INDEX(CSDA!D$1:D$500,MATCH("Trích giữ"&amp;PAYROLL!DK$2,CSDA!A$1:A$500&amp;CSDA!C$1:C$500,0)),0)</f>
        <v/>
      </c>
      <c r="DL978">
        <f>IFERROR(INDEX(CSDA!D$1:D$500,MATCH(PAYROLL!DL$2,CSDA!C$1:C$500,0))/12,0)</f>
        <v/>
      </c>
      <c r="DM978">
        <f>SUM(DB978:DL978)</f>
        <v/>
      </c>
      <c r="DN978">
        <f>IFERROR(INDEX(ADJ!$A$1:$BZ$1000,MATCH(PAYROLL!D978,ADJ!A$1:A$500,0),MATCH(PAYROLL!DN$2,ADJ!$2:$2,0)),0)</f>
        <v/>
      </c>
      <c r="DO978">
        <f>IFERROR(SUM(BP978,DM978:DN978,CX978:DA978)-DT978,0)</f>
        <v/>
      </c>
      <c r="DP978">
        <f ref="DP978" t="array">SUM(BW978*IFERROR(INDEX(CSDA!D$1:D$500,MATCH(BW$2,CSDA!C$1:C$500,0)),0)%,CX978*IFERROR(INDEX(CSDA!D$1:D$500,MATCH(CX$2,CSDA!C$1:C$500,0)),0)%,DA978*IFERROR(INDEX(CSDA!D$1:D$500,MATCH(DA$2,CSDA!C$1:C$500,0)),0)%,DB978*IFERROR(INDEX(CSDA!D$1:D$500,MATCH(DB$2,CSDA!C$1:C$500,0)),0)%,DF978*IFERROR(INDEX(CSDA!D$1:D$500,MATCH("Phí dịch vụ"&amp;PAYROLL!DF$2,CSDA!A$1:A$500&amp;CSDA!C$1:C$500,0)),0)%,DC978*IFERROR(INDEX(CSDA!D$1:D$500,MATCH("Phí dịch vụ"&amp;PAYROLL!DC$2,CSDA!A$1:A$500&amp;CSDA!C$1:C$500,0)),0)%,DH978*IFERROR(INDEX(CSDA!D$1:D$500,MATCH("Phí dịch vụ"&amp;PAYROLL!DH$2,CSDA!A$1:A$500&amp;CSDA!C$1:C$500,0)),0)%,DJ978*IFERROR(INDEX(CSDA!D$1:D$500,MATCH("Phí dịch vụ"&amp;PAYROLL!DJ$2,CSDA!A$1:A$500&amp;CSDA!C$1:C$500,0)),0)%,BN978*IFERROR(INDEX(CSDA!D$1:D$500,MATCH(BN$2,CSDA!C$1:C$500,0)),0)%)-BN978*7%</f>
        <v/>
      </c>
      <c r="DQ978">
        <f>IFERROR(INDEX(ADJ!$A$1:$BZ$1000,MATCH(PAYROLL!D978,ADJ!A$1:A$500,0),MATCH(PAYROLL!DQ$2,ADJ!$2:$2,0)),0)</f>
        <v/>
      </c>
      <c r="DR978">
        <f>IFERROR(INDEX(ADJ!$A$1:$BZ$1000,MATCH(PAYROLL!D978,ADJ!A$1:A$500,0),MATCH(PAYROLL!DR$2,ADJ!$2:$2,0)),0)</f>
        <v/>
      </c>
      <c r="DS978">
        <f>SUM(DP978:DR978)</f>
        <v/>
      </c>
      <c r="DT978">
        <f>EK978</f>
        <v/>
      </c>
      <c r="DU978">
        <f>SUM(DO978:DR978)</f>
        <v/>
      </c>
      <c r="DV978">
        <f>ROUND(DU978*0.1,0)</f>
        <v/>
      </c>
      <c r="DW978">
        <f>DU978+DV978</f>
        <v/>
      </c>
      <c r="DZ978">
        <f>IFERROR(INDEX(ADJ!$A$1:$BZ$1000,MATCH(PAYROLL!$D978,ADJ!A$1:A$500,0),MATCH(PAYROLL!DZ$2,ADJ!$2:$2,0)),0)</f>
        <v/>
      </c>
      <c r="EA978">
        <f>IFERROR(INDEX(ADJ!$A$1:$BZ$1000,MATCH(PAYROLL!$D978,ADJ!A$1:A$500,0),MATCH(PAYROLL!EA$2,ADJ!$2:$2,0)),0)</f>
        <v/>
      </c>
      <c r="EB978">
        <f>IFERROR(INDEX(ADJ!$A$1:$BZ$1000,MATCH(PAYROLL!$D978,ADJ!A$1:A$500,0),MATCH(PAYROLL!EB$2,ADJ!$2:$2,0)),0)</f>
        <v/>
      </c>
      <c r="EC978">
        <f>IFERROR(INDEX(ADJ!$A$1:$BZ$1000,MATCH(PAYROLL!$D978,ADJ!A$1:A$500,0),MATCH(PAYROLL!EC$2,ADJ!$2:$2,0)),0)</f>
        <v/>
      </c>
      <c r="ED978">
        <f>IFERROR(INDEX(ADJ!$A$1:$BZ$1000,MATCH(PAYROLL!$D978,ADJ!A$1:A$500,0),MATCH(PAYROLL!ED$2,ADJ!$2:$2,0)),0)</f>
        <v/>
      </c>
      <c r="EE978">
        <f>IFERROR(INDEX(ADJ!$A$1:$BZ$1000,MATCH(PAYROLL!$D978,ADJ!A$1:A$500,0),MATCH(PAYROLL!EE$2,ADJ!$2:$2,0)),0)</f>
        <v/>
      </c>
      <c r="EF978">
        <f>IFERROR(INDEX(ADJ!$A$1:$BZ$1000,MATCH(PAYROLL!$D978,ADJ!A$1:A$500,0),MATCH(PAYROLL!EF$2,ADJ!$2:$2,0)),0)</f>
        <v/>
      </c>
      <c r="EG978">
        <f>IFERROR(INDEX(ADJ!$A$1:$BZ$1000,MATCH(PAYROLL!$D978,ADJ!A$1:A$500,0),MATCH(PAYROLL!EG$2,ADJ!$2:$2,0)),0)</f>
        <v/>
      </c>
      <c r="EH978">
        <f>IFERROR(INDEX(ADJ!$A$1:$BZ$1000,MATCH(PAYROLL!$D978,ADJ!A$1:A$500,0),MATCH(PAYROLL!EH$2,ADJ!$2:$2,0)),0)</f>
        <v/>
      </c>
      <c r="EI978">
        <f>IFERROR(INDEX(ADJ!$A$1:$BZ$1000,MATCH(PAYROLL!D978,ADJ!A$1:A$500,0),MATCH(PAYROLL!EI$2,ADJ!$2:$2,0)),0)</f>
        <v/>
      </c>
      <c r="EJ978">
        <f>IFERROR(INDEX(ADJ!$A$1:$BZ$1000,MATCH(PAYROLL!$D978,ADJ!A$1:A$500,0),MATCH(PAYROLL!EJ$2,ADJ!$2:$2,0)),0)</f>
        <v/>
      </c>
      <c r="EK978">
        <f>SUM(DZ978:EJ978)</f>
        <v/>
      </c>
    </row>
    <row r="979">
      <c r="A979" t="n">
        <v>977</v>
      </c>
      <c r="B979" t="inlineStr">
        <is>
          <t>Giàng Quáng Lìn</t>
        </is>
      </c>
      <c r="D979" t="inlineStr">
        <is>
          <t>150119-02</t>
        </is>
      </c>
      <c r="S979">
        <f>IFERROR(INDEX(PIS!$A$1:$BZ$1000,MATCH($D979,PIS!C$1:C$500,0),MATCH("Lương CB tháng trước",PIS!$1:$1,0)),0)</f>
        <v/>
      </c>
      <c r="T979">
        <f>IFERROR(INDEX(PIS!$A$1:$BZ$1000,MATCH($D979,PIS!C$1:C$500,0),MATCH("Lương CB hiện tại",PIS!$1:$1,0)),0)</f>
        <v/>
      </c>
      <c r="U979">
        <f>IFERROR(INDEX(PIS!$A$1:$BZ$1000,MATCH($D979,PIS!C$1:C$500,0),MATCH("Lương đóng BHBB",PIS!$1:$1,0)),0)</f>
        <v/>
      </c>
      <c r="V979">
        <f>IFERROR(INDEX(PIS!$A$1:$BZ$1000,MATCH($D979,PIS!C$1:C$500,0),MATCH(V$2,PIS!$2:$2,0)),0)</f>
        <v/>
      </c>
      <c r="W979">
        <f>IFERROR(INDEX(PIS!$A$1:$BZ$1000,MATCH($D979,PIS!C$1:C$500,0),MATCH(W$2,PIS!$2:$2,0)),0)</f>
        <v/>
      </c>
      <c r="X979">
        <f>IFERROR(INDEX(PIS!$A$1:$BZ$1000,MATCH($D979,PIS!C$1:C$500,0),MATCH(X$2,PIS!$2:$2,0)),0)</f>
        <v/>
      </c>
      <c r="Y979">
        <f>IFERROR(INDEX(PIS!$A$1:$BZ$1000,MATCH($D979,PIS!C$1:C$500,0),MATCH(Y$2,PIS!$2:$2,0)),0)</f>
        <v/>
      </c>
      <c r="Z979">
        <f>IFERROR(INDEX(PIS!$A$1:$BZ$1000,MATCH($D979,PIS!C$1:C$500,0),MATCH(Z$2,PIS!$2:$2,0)),0)</f>
        <v/>
      </c>
      <c r="AA979">
        <f>IFERROR(INDEX(PIS!$A$1:$BZ$1000,MATCH($D979,PIS!C$1:C$500,0),MATCH(AA$2,PIS!$2:$2,0)),0)</f>
        <v/>
      </c>
      <c r="AB979">
        <f>IFERROR(INDEX(PIS!$A$1:$BZ$1000,MATCH($D979,PIS!C$1:C$500,0),MATCH(AB$2,PIS!$2:$2,0)),0)</f>
        <v/>
      </c>
      <c r="AC979">
        <f>SUM(V979:AB979)</f>
        <v/>
      </c>
      <c r="AD979">
        <f>IFERROR(INDEX(TIMESHEET!$A$1:$AI$5000,MATCH($D979,TIMESHEET!A$1:A$500,0),MATCH("T100",TIMESHEET!$2:$2,0))-2,0)</f>
        <v/>
      </c>
      <c r="AE979">
        <f>IFERROR(INDEX(TIMESHEET!$A$1:$AI$5000,MATCH($D979,TIMESHEET!A$1:A$500,0),MATCH("T202",TIMESHEET!$2:$2,0)),0)</f>
        <v/>
      </c>
      <c r="AF979">
        <f>IFERROR(INDEX(TIMESHEET!$A$1:$AI$5000,MATCH($D979,TIMESHEET!A$1:A$500,0),MATCH("T302",TIMESHEET!$2:$2,0)),0)</f>
        <v/>
      </c>
      <c r="AG979">
        <f>IFERROR(INDEX(TIMESHEET!$A$1:$AI$5000,MATCH($D979,TIMESHEET!A$1:A$500,0),MATCH("T406",TIMESHEET!$2:$2,0)),0)</f>
        <v/>
      </c>
      <c r="AH979">
        <f>AE979+AG979</f>
        <v/>
      </c>
      <c r="AI979">
        <f>IFERROR(INDEX(TIMESHEET!$A$1:$AI$5000,MATCH($D979,TIMESHEET!A$1:A$500,0),MATCH("T701",TIMESHEET!$2:$2,0)),0)</f>
        <v/>
      </c>
      <c r="AJ979">
        <f>IFERROR(INDEX(TIMESHEET!$A$1:$AI$5000,MATCH($D979,TIMESHEET!B$1:B$500,0),MATCH("T320",TIMESHEET!$2:$2,0)),0)</f>
        <v/>
      </c>
      <c r="AK979">
        <f>IFERROR(IF(LEFT(INDEX(PIS!O$1:O$500,MATCH(D979,PIS!C$1:C$500)),1)="M",T979/AD979*SUM(AE979:AG979),T979*AD979),0)</f>
        <v/>
      </c>
      <c r="AL979">
        <f>IFERROR(INDEX(ADJ!$A$1:$BZ$1000,MATCH(PAYROLL!D979,ADJ!A$1:A$500,0),MATCH(PAYROLL!AL$2,ADJ!$2:$2,0)),0)</f>
        <v/>
      </c>
      <c r="AM979">
        <f>SUM(AK979:AL979)</f>
        <v/>
      </c>
      <c r="AN979">
        <f>IFERROR(ROUND(V979/$AD979*$AH979,0),0)</f>
        <v/>
      </c>
      <c r="AO979">
        <f>IFERROR(ROUND(W979/$AD979*$AH979,0),0)</f>
        <v/>
      </c>
      <c r="AP979">
        <f>IFERROR(ROUND(X979/$AD979*$AE979,0),0)</f>
        <v/>
      </c>
      <c r="AQ979">
        <f>IFERROR(ROUND(Y979/$AD979*$AH979,0),0)</f>
        <v/>
      </c>
      <c r="AR979">
        <f>IFERROR(ROUND(Z979/$AD979*$AH979,0),0)</f>
        <v/>
      </c>
      <c r="AS979">
        <f>IFERROR(ROUND(AA979/$AD979*$AH979,0),0)</f>
        <v/>
      </c>
      <c r="AT979">
        <f>IFERROR(IF((AE979+AF979+AG979)&gt;13,AB979,ROUND(AB979/AD979*AH979,0)),0)</f>
        <v/>
      </c>
      <c r="AU979">
        <f>IFERROR(INDEX(ADJ!$A$1:$BZ$1000,MATCH(PAYROLL!D979,ADJ!A$1:A$500,0),MATCH(PAYROLL!AU$2,ADJ!$2:$2,0)),0)</f>
        <v/>
      </c>
      <c r="AV979">
        <f>ROUND(SUM(AN979:AU979),0)</f>
        <v/>
      </c>
      <c r="AW979">
        <f>IFERROR(INDEX(TIMESHEET!$A$1:$AI$5000,MATCH(PAYROLL!D979,TIMESHEET!A$1:A$500,0),MATCH("T620",TIMESHEET!$2:$2,0)),0)</f>
        <v/>
      </c>
      <c r="AX979">
        <f>IFERROR(INDEX(TIMESHEET!$A$1:$AI$5000,MATCH(PAYROLL!D979,TIMESHEET!A$1:A$500,0),MATCH("T601",TIMESHEET!$2:$2,0)),0)</f>
        <v/>
      </c>
      <c r="AY979">
        <f>IFERROR(INDEX(TIMESHEET!$A$1:$AI$5000,MATCH(PAYROLL!D979,TIMESHEET!A$1:A$500,0),MATCH("T602",TIMESHEET!$2:$2,0)),0)</f>
        <v/>
      </c>
      <c r="AZ979">
        <f>IFERROR(INDEX(TIMESHEET!$A$1:$AI$5000,MATCH(PAYROLL!D979,TIMESHEET!A$1:A$500,0),MATCH("T603",TIMESHEET!$2:$2,0)),0)</f>
        <v/>
      </c>
      <c r="BA979">
        <f>IFERROR(INDEX(TIMESHEET!$A$1:$AI$5000,MATCH(PAYROLL!D979,TIMESHEET!A$1:A$500,0),MATCH("T611",TIMESHEET!$2:$2,0)),0)</f>
        <v/>
      </c>
      <c r="BB979">
        <f>IFERROR(INDEX(TIMESHEET!$A$1:$AI$5000,MATCH(PAYROLL!D979,TIMESHEET!A$1:A$500,0),MATCH("T612",TIMESHEET!$2:$2,0)),0)</f>
        <v/>
      </c>
      <c r="BC979">
        <f>IFERROR(INDEX(TIMESHEET!$A$1:$AI$5000,MATCH(PAYROLL!D979,TIMESHEET!A$1:A$500,0),MATCH("T613",TIMESHEET!$2:$2,0)),0)</f>
        <v/>
      </c>
      <c r="BD979">
        <f>IFERROR(INDEX(TIMESHEET!$A$1:$AI$5000,MATCH(PAYROLL!D979,TIMESHEET!A$1:A$500,0),MATCH("T500",TIMESHEET!$2:$2,0)),0)</f>
        <v/>
      </c>
      <c r="BE979">
        <f>IFERROR(IF(LEFT(INDEX(PIS!O$1:O$500,MATCH(D979,PIS!C$1:C$500)),1)="M",T979/AD979/8*(AW979+AX979*1.5+AY979*2+AZ979*3+BA979*2.1+BB979*2.7+BC979*3.9+BD979*0.3),T979/8*(AW979+AX979*1.5+AY979*2+AZ979*3+BA979*2.1+BB979*2.7+BC979*3.9+BD979*0.3)),0)</f>
        <v/>
      </c>
      <c r="BF979">
        <f>IFERROR(INDEX(ADJ!$A$1:$BZ$1000,MATCH(PAYROLL!$D979,ADJ!A$1:A$500,0),MATCH(PAYROLL!BF$2,ADJ!$2:$2,0)),0)</f>
        <v/>
      </c>
      <c r="BG979">
        <f>IFERROR(INDEX(ADJ!$A$1:$BZ$1000,MATCH(PAYROLL!D979,ADJ!A$1:A$500,0),MATCH(PAYROLL!BG$2,ADJ!$2:$2,0)),0)</f>
        <v/>
      </c>
      <c r="BH979">
        <f>IFERROR(INDEX(ADJ!$A$1:$BZ$1000,MATCH(PAYROLL!D979,ADJ!A$1:A$500,0),MATCH(PAYROLL!BH$2,ADJ!$2:$2,0)),0)</f>
        <v/>
      </c>
      <c r="BI979">
        <f>IFERROR(INDEX(ADJ!$A$1:$BZ$1000,MATCH(PAYROLL!D979,ADJ!A$1:A$500,0),MATCH(PAYROLL!BI$2,ADJ!$2:$2,0)),0)</f>
        <v/>
      </c>
      <c r="BJ979">
        <f>IFERROR(INDEX(ADJ!$A$1:$BZ$1000,MATCH(PAYROLL!D979,ADJ!A$1:A$500,0),MATCH(PAYROLL!BJ$2,ADJ!$2:$2,0)),0)</f>
        <v/>
      </c>
      <c r="BK979">
        <f>SUM(BF979:BJ979)</f>
        <v/>
      </c>
      <c r="BL979">
        <f>IFERROR(INDEX(ADJ!$A$1:$BZ$1000,MATCH(PAYROLL!D979,ADJ!A$1:A$500,0),MATCH(PAYROLL!BL$2,ADJ!$2:$2,0)),0)</f>
        <v/>
      </c>
      <c r="BM979">
        <f>IFERROR(INDEX(ADJ!$A$1:$BZ$1000,MATCH(PAYROLL!D979,ADJ!A$1:A$500,0),MATCH(PAYROLL!BM$2,ADJ!$2:$2,0)),0)</f>
        <v/>
      </c>
      <c r="BN979">
        <f>IFERROR(INDEX(ADJ!$A$1:$BZ$1000,MATCH(PAYROLL!D979,ADJ!A$1:A$500,0),MATCH(PAYROLL!BN$2,ADJ!$2:$2,0)),0)</f>
        <v/>
      </c>
      <c r="BO979">
        <f>IFERROR(INDEX(ADJ!$A$1:$BZ$1000,MATCH(PAYROLL!D979,ADJ!A$1:A$500,0),MATCH(PAYROLL!BO$2,ADJ!$2:$2,0)),0)</f>
        <v/>
      </c>
      <c r="BP979">
        <f>SUM(AM979,AV979,BE979,BK979,BL979:BO979)</f>
        <v/>
      </c>
      <c r="BQ979">
        <f>BO979</f>
        <v/>
      </c>
      <c r="BR979">
        <f>IFERROR(ROUND(IF(LEFT(INDEX(PIS!O$1:O$500,MATCH(D979,PIS!C$1:C$500)),1)="D",T979/8*(BD979*0.3),IF(LEFT(INDEX(PIS!O$1:O$500,MATCH(D979,PIS!C$1:C$500)),1)="H",T979*($BD979*0.3),T979/$AD979/8*($BD979*0.3))),0),0)</f>
        <v/>
      </c>
      <c r="BS979">
        <f>IF(AP979&lt;1,0,MIN(AP979,730000))</f>
        <v/>
      </c>
      <c r="BT979">
        <f>IFERROR(ROUND((BE979-SUM(AW979:BC979)*T979/AD979/8),0)-BR979,0)</f>
        <v/>
      </c>
      <c r="BU979">
        <f>AO979</f>
        <v/>
      </c>
      <c r="BV979">
        <f>SUM(BQ979:BU979)</f>
        <v/>
      </c>
      <c r="BW979">
        <f>BP979-BV979</f>
        <v/>
      </c>
      <c r="BX979">
        <f>IFERROR(IF(RIGHT(INDEX(PIS!O$1:O$500,MATCH(D979,PIS!C$1:C$500)),5)="Gross",MIN(U979+V979,VLOOKUP("R700",TSC!B:C,2,0)*VLOOKUP("R101",TSC!B:C,2,0))*VLOOKUP("R701",TSC!B:C,2,0)%,0),0)</f>
        <v/>
      </c>
      <c r="BY979">
        <f>IFERROR(IF(RIGHT(INDEX(PIS!O$1:O$500,MATCH(D979,PIS!C$1:C$500)),5)="Gross",MIN(U979+V979,VLOOKUP("R700",TSC!B:C,2,0)*VLOOKUP("R101",TSC!B:C,2,0))*VLOOKUP("T704",TSC!B:C,2,0)%,0),0)</f>
        <v/>
      </c>
      <c r="BZ979">
        <f>IFERROR(IF(RIGHT(INDEX(PIS!O$1:O$500,MATCH(D979,PIS!C$1:C$500)),5)="Gross",MIN(U979+V979,VLOOKUP("R700",TSC!B:C,2,0)*VLOOKUP("1",TSC!F:G,2,0))*VLOOKUP("T705",TSC!B:C,2,0)%,0),0)</f>
        <v/>
      </c>
      <c r="CA979">
        <f>IFERROR(INDEX(ADJ!$A$1:$BZ$1000,MATCH(PAYROLL!D979,ADJ!A$1:A$500,0),MATCH(PAYROLL!CA$2,ADJ!$2:$2,0)),0)</f>
        <v/>
      </c>
      <c r="CB979">
        <f>IFERROR(INDEX(ADJ!$A$1:$BZ$1000,MATCH(PAYROLL!D979,ADJ!A$1:A$500,0),MATCH(PAYROLL!CB$2,ADJ!$2:$2,0)),0)</f>
        <v/>
      </c>
      <c r="CC979">
        <f>SUM(BX979:CB979)</f>
        <v/>
      </c>
      <c r="CD979">
        <f>IFERROR(INDEX(PIS!$A$1:$BZ$1000,MATCH(PAYROLL!D979,PIS!C$1:C$500,0),MATCH(PAYROLL!CD$1,PIS!$1:$1,0)),0)</f>
        <v/>
      </c>
      <c r="CE979">
        <f>IFERROR(IF(OR(INDEX(PIS!P$1:P$500,MATCH(D979,PIS!C$1:C$500,0))="LT2",INDEX(PIS!P$1:P$500,MATCH(D979,PIS!C$1:C$500,0))="P10"),0,SUM(CC979,CD979*VLOOKUP("R601",TSC!B:C,2,0),VLOOKUP("R602",TSC!B:C,2,0))),0)</f>
        <v/>
      </c>
      <c r="CF979">
        <f>MAX(BW979-CE979,0)</f>
        <v/>
      </c>
      <c r="CG979">
        <f>IFERROR(IF(OR(RIGHT(INDEX(PIS!P$1:P$500,MATCH(D979,PIS!C$1:C$500)),5)="P10",RIGHT(INDEX(PIS!P$1:P$500,MATCH(D979,PIS!C$1:C$500)),5)="CK"),0,IF(CF979&lt;=5000000,CF979*5%,IF(CF979&lt;=10000000,CF979*10%-250000,IF(CF979&lt;=18000000,CF979*15%-750000,IF(CF979&lt;=32000000,CF979*20%-1650000,IF(CF979&lt;=52000000,CF979*25%-3250000,IF(CF979&lt;=80000000,BH979*30%-5850000,CF979*35%-9850000))))))),0)</f>
        <v/>
      </c>
      <c r="CH979">
        <f>IFERROR(IF(OR(INDEX(PIS!P$1:P$500,MATCH(D979,PIS!C$1:C$500))="LT",INDEX(PIS!P$1:P$500,MATCH(D979,PIS!C$1:C$500))="CK"),0,IF(CF979&lt;2000000,0,CF979*10%)),0)</f>
        <v/>
      </c>
      <c r="CI979">
        <f>IFERROR(INDEX(ADJ!$A$1:$BZ$1000,MATCH(PAYROLL!D979,ADJ!A$1:A$500,0),MATCH(PAYROLL!CI$2,ADJ!$2:$2,0)),0)</f>
        <v/>
      </c>
      <c r="CJ979">
        <f>IFERROR(INDEX(ADJ!$A$1:$BZ$1000,MATCH(PAYROLL!D979,ADJ!A$1:A$500,0),MATCH(PAYROLL!CJ$2,ADJ!$2:$2,0)),0)</f>
        <v/>
      </c>
      <c r="CK979">
        <f>IFERROR(INDEX(ADJ!$A$1:$BZ$1000,MATCH(PAYROLL!D979,ADJ!A$1:A$500,0),MATCH(PAYROLL!CK$2,ADJ!$2:$2,0)),0)</f>
        <v/>
      </c>
      <c r="CL979">
        <f>SUM(CG979:CK979)</f>
        <v/>
      </c>
      <c r="CM979">
        <f>ROUND(SUM(CH979:CK979),0)</f>
        <v/>
      </c>
      <c r="CN979">
        <f>IFERROR(INDEX(CSDA!D$1:D$500,MATCH($CN$2,CSDA!C$1:C$500,0))*INDEX(PIS!V$1:V$500,MATCH(D979,PIS!C$1:C$500))+INDEX(ADJ!$A$1:$BZ$1000,MATCH(PAYROLL!D979,ADJ!A$1:A$500,0),MATCH(PAYROLL!CN$2,ADJ!$2:$2,0)),0)</f>
        <v/>
      </c>
      <c r="CO979">
        <f>IFERROR(INDEX(ADJ!$A$1:$BZ$1000,MATCH(PAYROLL!D979,ADJ!A$1:A$500,0),MATCH(PAYROLL!CO$2,ADJ!$2:$2,0)),0)</f>
        <v/>
      </c>
      <c r="CP979">
        <f>IFERROR(INDEX(ADJ!$A$1:$BZ$1000,MATCH(PAYROLL!D979,ADJ!A$1:A$500,0),MATCH(PAYROLL!CP$2,ADJ!$2:$2,0)),0)</f>
        <v/>
      </c>
      <c r="CQ979">
        <f>BP979-CL979-CI979-CM979-CN979-CO979-CP979-CC979</f>
        <v/>
      </c>
      <c r="CR979">
        <f>IFERROR(IF(RIGHT(INDEX(PIS!O$1:O$500,MATCH(D979,PIS!C$1:C$500,0)),5)="Gross",MIN(U979+V979,VLOOKUP("R700",TSC!B:C,2,0)*VLOOKUP("R101",TSC!B:C,2,0))*(VLOOKUP("T711",TSC!B:C,2,0)+VLOOKUP("T712",TSC!B:C,2,0))%,MIN(T979+V979,VLOOKUP("R700",TSC!B:C,2,0)*VLOOKUP("R101",TSC!B:C,2,0))*(VLOOKUP("T711",TSC!B:C,2,0)+VLOOKUP("T712",TSC!B:C,2,0)+VLOOKUP("R701",TSC!B:C,2,0))%),0)</f>
        <v/>
      </c>
      <c r="CS979">
        <f>IFERROR(IF(RIGHT(INDEX(PIS!O$1:O$500,MATCH(D979,PIS!C$1:C$500,0)),5)="Gross",MIN(U979+V979,VLOOKUP("R700",TSC!B:C,2,0)*VLOOKUP("R101",TSC!B:C,2,0))*(VLOOKUP("T714",TSC!B:C,2,0))%,MIN(T979+V979,VLOOKUP("R700",TSC!B:C,2,0)*VLOOKUP("R101",TSC!B:C,2,0))*(VLOOKUP("T704",TSC!B:C,2,0)+VLOOKUP("T714",TSC!B:C,2,0))%),0)</f>
        <v/>
      </c>
      <c r="CT979">
        <f>IFERROR(IF(RIGHT(INDEX(PIS!O$1:O$500,MATCH(D979,PIS!C$1:C$500,0)),5)="Gross",MIN(U979+V979,VLOOKUP("R700",TSC!B:C,2,0)*VLOOKUP("R101",TSC!B:C,2,0))*VLOOKUP("T705",TSC!B:C,2,0)%,MIN(T979+V979,VLOOKUP("R700",TSC!B:C,2,0)*VLOOKUP("R101",TSC!B:C,2,0))*VLOOKUP("T705",TSC!B:C,2,0)%),0)</f>
        <v/>
      </c>
      <c r="CU979">
        <f>IFERROR(IF(RIGHT(INDEX(PIS!O$1:O$500,MATCH(D979,PIS!C$1:C$500,0)),5)="Gross",MIN(U979+V979,VLOOKUP("R700",TSC!B:C,2,0)*VLOOKUP("R101",TSC!B:C,2,0))*(VLOOKUP("T713",TSC!B:C,2,0))%,MIN(T979+V979,VLOOKUP("R700",TSC!B:C,2,0)*VLOOKUP("R101",TSC!B:C,2,0))*(VLOOKUP("T713",TSC!B:C,2,0))%),0)</f>
        <v/>
      </c>
      <c r="CV979">
        <f>IFERROR(INDEX(ADJ!$A$1:$BZ$1000,MATCH(PAYROLL!D979,ADJ!A$1:A$500,0),MATCH(PAYROLL!CV$2,ADJ!$2:$2,0)),0)</f>
        <v/>
      </c>
      <c r="CW979">
        <f>IFERROR(INDEX(ADJ!$A$1:$BZ$1000,MATCH(PAYROLL!D979,ADJ!A$1:A$500,0),MATCH(PAYROLL!CW$2,ADJ!$2:$2,0)),0)</f>
        <v/>
      </c>
      <c r="CX979">
        <f>SUM(CR979:CW979)</f>
        <v/>
      </c>
      <c r="CY979">
        <f>ROUND(IF(CR979&gt;0,T979+V979*VLOOKUP("R202",TSC!$B$1:$C$500,2,0),0),0)</f>
        <v/>
      </c>
      <c r="CZ979">
        <f>IFERROR(INDEX(CSDA!D$1:D$500,MATCH($CZ$2,CSDA!C$1:C$500,0)),0)</f>
        <v/>
      </c>
      <c r="DA979">
        <f>ROUND(T979*0.7%,0)</f>
        <v/>
      </c>
      <c r="DB979">
        <f>ROUND(T979/12,0)</f>
        <v/>
      </c>
      <c r="DC979">
        <f ref="DC979" t="array">IFERROR(INDEX(CSDA!D$1:D$500,MATCH("Trích giữ"&amp;PAYROLL!DC$2,CSDA!A$1:A$500&amp;CSDA!C$1:C$500,0)),0)</f>
        <v/>
      </c>
      <c r="DD979">
        <f ref="DD979" t="array">IFERROR(INDEX(CSDA!D$1:D$500,MATCH("Trích giữ"&amp;PAYROLL!DD$2,CSDA!A$1:A$500&amp;CSDA!C$1:C$500,0)),0)</f>
        <v/>
      </c>
      <c r="DE979">
        <f ref="DE979" t="array">IFERROR(INDEX(CSDA!D$1:D$500,MATCH("Trích giữ"&amp;PAYROLL!DE$2,CSDA!A$1:A$500&amp;CSDA!C$1:C$500,0)),0)</f>
        <v/>
      </c>
      <c r="DF979">
        <f>IFERROR(INDEX(CSDA!D$1:D$500,MATCH(PAYROLL!DF$2,CSDA!C$1:C$500,0)),0)</f>
        <v/>
      </c>
      <c r="DG979">
        <f ref="DG979" t="array">IFERROR(INDEX(CSDA!D$1:D$500,MATCH("Trích giữ"&amp;PAYROLL!DG$2,CSDA!A$1:A$500&amp;CSDA!C$1:C$500,0)),0)</f>
        <v/>
      </c>
      <c r="DH979">
        <f>ROUND(T979/26,0)</f>
        <v/>
      </c>
      <c r="DI979">
        <f ref="DI979" t="array">IFERROR(INDEX(CSDA!D$1:D$500,MATCH("Trích giữ"&amp;PAYROLL!DI$2,CSDA!A$1:A$500&amp;CSDA!C$1:C$500,0)),0)</f>
        <v/>
      </c>
      <c r="DJ979">
        <f>IF(U979=0,T979*21.5%-BL979,0)</f>
        <v/>
      </c>
      <c r="DK979">
        <f ref="DK979" t="array">IFERROR(INDEX(CSDA!D$1:D$500,MATCH("Trích giữ"&amp;PAYROLL!DK$2,CSDA!A$1:A$500&amp;CSDA!C$1:C$500,0)),0)</f>
        <v/>
      </c>
      <c r="DL979">
        <f>IFERROR(INDEX(CSDA!D$1:D$500,MATCH(PAYROLL!DL$2,CSDA!C$1:C$500,0))/12,0)</f>
        <v/>
      </c>
      <c r="DM979">
        <f>SUM(DB979:DL979)</f>
        <v/>
      </c>
      <c r="DN979">
        <f>IFERROR(INDEX(ADJ!$A$1:$BZ$1000,MATCH(PAYROLL!D979,ADJ!A$1:A$500,0),MATCH(PAYROLL!DN$2,ADJ!$2:$2,0)),0)</f>
        <v/>
      </c>
      <c r="DO979">
        <f>IFERROR(SUM(BP979,DM979:DN979,CX979:DA979)-DT979,0)</f>
        <v/>
      </c>
      <c r="DP979">
        <f ref="DP979" t="array">SUM(BW979*IFERROR(INDEX(CSDA!D$1:D$500,MATCH(BW$2,CSDA!C$1:C$500,0)),0)%,CX979*IFERROR(INDEX(CSDA!D$1:D$500,MATCH(CX$2,CSDA!C$1:C$500,0)),0)%,DA979*IFERROR(INDEX(CSDA!D$1:D$500,MATCH(DA$2,CSDA!C$1:C$500,0)),0)%,DB979*IFERROR(INDEX(CSDA!D$1:D$500,MATCH(DB$2,CSDA!C$1:C$500,0)),0)%,DF979*IFERROR(INDEX(CSDA!D$1:D$500,MATCH("Phí dịch vụ"&amp;PAYROLL!DF$2,CSDA!A$1:A$500&amp;CSDA!C$1:C$500,0)),0)%,DC979*IFERROR(INDEX(CSDA!D$1:D$500,MATCH("Phí dịch vụ"&amp;PAYROLL!DC$2,CSDA!A$1:A$500&amp;CSDA!C$1:C$500,0)),0)%,DH979*IFERROR(INDEX(CSDA!D$1:D$500,MATCH("Phí dịch vụ"&amp;PAYROLL!DH$2,CSDA!A$1:A$500&amp;CSDA!C$1:C$500,0)),0)%,DJ979*IFERROR(INDEX(CSDA!D$1:D$500,MATCH("Phí dịch vụ"&amp;PAYROLL!DJ$2,CSDA!A$1:A$500&amp;CSDA!C$1:C$500,0)),0)%,BN979*IFERROR(INDEX(CSDA!D$1:D$500,MATCH(BN$2,CSDA!C$1:C$500,0)),0)%)-BN979*7%</f>
        <v/>
      </c>
      <c r="DQ979">
        <f>IFERROR(INDEX(ADJ!$A$1:$BZ$1000,MATCH(PAYROLL!D979,ADJ!A$1:A$500,0),MATCH(PAYROLL!DQ$2,ADJ!$2:$2,0)),0)</f>
        <v/>
      </c>
      <c r="DR979">
        <f>IFERROR(INDEX(ADJ!$A$1:$BZ$1000,MATCH(PAYROLL!D979,ADJ!A$1:A$500,0),MATCH(PAYROLL!DR$2,ADJ!$2:$2,0)),0)</f>
        <v/>
      </c>
      <c r="DS979">
        <f>SUM(DP979:DR979)</f>
        <v/>
      </c>
      <c r="DT979">
        <f>EK979</f>
        <v/>
      </c>
      <c r="DU979">
        <f>SUM(DO979:DR979)</f>
        <v/>
      </c>
      <c r="DV979">
        <f>ROUND(DU979*0.1,0)</f>
        <v/>
      </c>
      <c r="DW979">
        <f>DU979+DV979</f>
        <v/>
      </c>
      <c r="DZ979">
        <f>IFERROR(INDEX(ADJ!$A$1:$BZ$1000,MATCH(PAYROLL!$D979,ADJ!A$1:A$500,0),MATCH(PAYROLL!DZ$2,ADJ!$2:$2,0)),0)</f>
        <v/>
      </c>
      <c r="EA979">
        <f>IFERROR(INDEX(ADJ!$A$1:$BZ$1000,MATCH(PAYROLL!$D979,ADJ!A$1:A$500,0),MATCH(PAYROLL!EA$2,ADJ!$2:$2,0)),0)</f>
        <v/>
      </c>
      <c r="EB979">
        <f>IFERROR(INDEX(ADJ!$A$1:$BZ$1000,MATCH(PAYROLL!$D979,ADJ!A$1:A$500,0),MATCH(PAYROLL!EB$2,ADJ!$2:$2,0)),0)</f>
        <v/>
      </c>
      <c r="EC979">
        <f>IFERROR(INDEX(ADJ!$A$1:$BZ$1000,MATCH(PAYROLL!$D979,ADJ!A$1:A$500,0),MATCH(PAYROLL!EC$2,ADJ!$2:$2,0)),0)</f>
        <v/>
      </c>
      <c r="ED979">
        <f>IFERROR(INDEX(ADJ!$A$1:$BZ$1000,MATCH(PAYROLL!$D979,ADJ!A$1:A$500,0),MATCH(PAYROLL!ED$2,ADJ!$2:$2,0)),0)</f>
        <v/>
      </c>
      <c r="EE979">
        <f>IFERROR(INDEX(ADJ!$A$1:$BZ$1000,MATCH(PAYROLL!$D979,ADJ!A$1:A$500,0),MATCH(PAYROLL!EE$2,ADJ!$2:$2,0)),0)</f>
        <v/>
      </c>
      <c r="EF979">
        <f>IFERROR(INDEX(ADJ!$A$1:$BZ$1000,MATCH(PAYROLL!$D979,ADJ!A$1:A$500,0),MATCH(PAYROLL!EF$2,ADJ!$2:$2,0)),0)</f>
        <v/>
      </c>
      <c r="EG979">
        <f>IFERROR(INDEX(ADJ!$A$1:$BZ$1000,MATCH(PAYROLL!$D979,ADJ!A$1:A$500,0),MATCH(PAYROLL!EG$2,ADJ!$2:$2,0)),0)</f>
        <v/>
      </c>
      <c r="EH979">
        <f>IFERROR(INDEX(ADJ!$A$1:$BZ$1000,MATCH(PAYROLL!$D979,ADJ!A$1:A$500,0),MATCH(PAYROLL!EH$2,ADJ!$2:$2,0)),0)</f>
        <v/>
      </c>
      <c r="EI979">
        <f>IFERROR(INDEX(ADJ!$A$1:$BZ$1000,MATCH(PAYROLL!D979,ADJ!A$1:A$500,0),MATCH(PAYROLL!EI$2,ADJ!$2:$2,0)),0)</f>
        <v/>
      </c>
      <c r="EJ979">
        <f>IFERROR(INDEX(ADJ!$A$1:$BZ$1000,MATCH(PAYROLL!$D979,ADJ!A$1:A$500,0),MATCH(PAYROLL!EJ$2,ADJ!$2:$2,0)),0)</f>
        <v/>
      </c>
      <c r="EK979">
        <f>SUM(DZ979:EJ979)</f>
        <v/>
      </c>
    </row>
    <row r="980">
      <c r="A980" t="n">
        <v>978</v>
      </c>
      <c r="B980" t="inlineStr">
        <is>
          <t>Lang Thị Thùy Anh</t>
        </is>
      </c>
      <c r="D980" t="inlineStr">
        <is>
          <t>125643-03</t>
        </is>
      </c>
      <c r="S980">
        <f>IFERROR(INDEX(PIS!$A$1:$BZ$1000,MATCH($D980,PIS!C$1:C$500,0),MATCH("Lương CB tháng trước",PIS!$1:$1,0)),0)</f>
        <v/>
      </c>
      <c r="T980">
        <f>IFERROR(INDEX(PIS!$A$1:$BZ$1000,MATCH($D980,PIS!C$1:C$500,0),MATCH("Lương CB hiện tại",PIS!$1:$1,0)),0)</f>
        <v/>
      </c>
      <c r="U980">
        <f>IFERROR(INDEX(PIS!$A$1:$BZ$1000,MATCH($D980,PIS!C$1:C$500,0),MATCH("Lương đóng BHBB",PIS!$1:$1,0)),0)</f>
        <v/>
      </c>
      <c r="V980">
        <f>IFERROR(INDEX(PIS!$A$1:$BZ$1000,MATCH($D980,PIS!C$1:C$500,0),MATCH(V$2,PIS!$2:$2,0)),0)</f>
        <v/>
      </c>
      <c r="W980">
        <f>IFERROR(INDEX(PIS!$A$1:$BZ$1000,MATCH($D980,PIS!C$1:C$500,0),MATCH(W$2,PIS!$2:$2,0)),0)</f>
        <v/>
      </c>
      <c r="X980">
        <f>IFERROR(INDEX(PIS!$A$1:$BZ$1000,MATCH($D980,PIS!C$1:C$500,0),MATCH(X$2,PIS!$2:$2,0)),0)</f>
        <v/>
      </c>
      <c r="Y980">
        <f>IFERROR(INDEX(PIS!$A$1:$BZ$1000,MATCH($D980,PIS!C$1:C$500,0),MATCH(Y$2,PIS!$2:$2,0)),0)</f>
        <v/>
      </c>
      <c r="Z980">
        <f>IFERROR(INDEX(PIS!$A$1:$BZ$1000,MATCH($D980,PIS!C$1:C$500,0),MATCH(Z$2,PIS!$2:$2,0)),0)</f>
        <v/>
      </c>
      <c r="AA980">
        <f>IFERROR(INDEX(PIS!$A$1:$BZ$1000,MATCH($D980,PIS!C$1:C$500,0),MATCH(AA$2,PIS!$2:$2,0)),0)</f>
        <v/>
      </c>
      <c r="AB980">
        <f>IFERROR(INDEX(PIS!$A$1:$BZ$1000,MATCH($D980,PIS!C$1:C$500,0),MATCH(AB$2,PIS!$2:$2,0)),0)</f>
        <v/>
      </c>
      <c r="AC980">
        <f>SUM(V980:AB980)</f>
        <v/>
      </c>
      <c r="AD980">
        <f>IFERROR(INDEX(TIMESHEET!$A$1:$AI$5000,MATCH($D980,TIMESHEET!A$1:A$500,0),MATCH("T100",TIMESHEET!$2:$2,0))-2,0)</f>
        <v/>
      </c>
      <c r="AE980">
        <f>IFERROR(INDEX(TIMESHEET!$A$1:$AI$5000,MATCH($D980,TIMESHEET!A$1:A$500,0),MATCH("T202",TIMESHEET!$2:$2,0)),0)</f>
        <v/>
      </c>
      <c r="AF980">
        <f>IFERROR(INDEX(TIMESHEET!$A$1:$AI$5000,MATCH($D980,TIMESHEET!A$1:A$500,0),MATCH("T302",TIMESHEET!$2:$2,0)),0)</f>
        <v/>
      </c>
      <c r="AG980">
        <f>IFERROR(INDEX(TIMESHEET!$A$1:$AI$5000,MATCH($D980,TIMESHEET!A$1:A$500,0),MATCH("T406",TIMESHEET!$2:$2,0)),0)</f>
        <v/>
      </c>
      <c r="AH980">
        <f>AE980+AG980</f>
        <v/>
      </c>
      <c r="AI980">
        <f>IFERROR(INDEX(TIMESHEET!$A$1:$AI$5000,MATCH($D980,TIMESHEET!A$1:A$500,0),MATCH("T701",TIMESHEET!$2:$2,0)),0)</f>
        <v/>
      </c>
      <c r="AJ980">
        <f>IFERROR(INDEX(TIMESHEET!$A$1:$AI$5000,MATCH($D980,TIMESHEET!B$1:B$500,0),MATCH("T320",TIMESHEET!$2:$2,0)),0)</f>
        <v/>
      </c>
      <c r="AK980">
        <f>IFERROR(IF(LEFT(INDEX(PIS!O$1:O$500,MATCH(D980,PIS!C$1:C$500)),1)="M",T980/AD980*SUM(AE980:AG980),T980*AD980),0)</f>
        <v/>
      </c>
      <c r="AL980">
        <f>IFERROR(INDEX(ADJ!$A$1:$BZ$1000,MATCH(PAYROLL!D980,ADJ!A$1:A$500,0),MATCH(PAYROLL!AL$2,ADJ!$2:$2,0)),0)</f>
        <v/>
      </c>
      <c r="AM980">
        <f>SUM(AK980:AL980)</f>
        <v/>
      </c>
      <c r="AN980">
        <f>IFERROR(ROUND(V980/$AD980*$AH980,0),0)</f>
        <v/>
      </c>
      <c r="AO980">
        <f>IFERROR(ROUND(W980/$AD980*$AH980,0),0)</f>
        <v/>
      </c>
      <c r="AP980">
        <f>IFERROR(ROUND(X980/$AD980*$AE980,0),0)</f>
        <v/>
      </c>
      <c r="AQ980">
        <f>IFERROR(ROUND(Y980/$AD980*$AH980,0),0)</f>
        <v/>
      </c>
      <c r="AR980">
        <f>IFERROR(ROUND(Z980/$AD980*$AH980,0),0)</f>
        <v/>
      </c>
      <c r="AS980">
        <f>IFERROR(ROUND(AA980/$AD980*$AH980,0),0)</f>
        <v/>
      </c>
      <c r="AT980">
        <f>IFERROR(IF((AE980+AF980+AG980)&gt;13,AB980,ROUND(AB980/AD980*AH980,0)),0)</f>
        <v/>
      </c>
      <c r="AU980">
        <f>IFERROR(INDEX(ADJ!$A$1:$BZ$1000,MATCH(PAYROLL!D980,ADJ!A$1:A$500,0),MATCH(PAYROLL!AU$2,ADJ!$2:$2,0)),0)</f>
        <v/>
      </c>
      <c r="AV980">
        <f>ROUND(SUM(AN980:AU980),0)</f>
        <v/>
      </c>
      <c r="AW980">
        <f>IFERROR(INDEX(TIMESHEET!$A$1:$AI$5000,MATCH(PAYROLL!D980,TIMESHEET!A$1:A$500,0),MATCH("T620",TIMESHEET!$2:$2,0)),0)</f>
        <v/>
      </c>
      <c r="AX980">
        <f>IFERROR(INDEX(TIMESHEET!$A$1:$AI$5000,MATCH(PAYROLL!D980,TIMESHEET!A$1:A$500,0),MATCH("T601",TIMESHEET!$2:$2,0)),0)</f>
        <v/>
      </c>
      <c r="AY980">
        <f>IFERROR(INDEX(TIMESHEET!$A$1:$AI$5000,MATCH(PAYROLL!D980,TIMESHEET!A$1:A$500,0),MATCH("T602",TIMESHEET!$2:$2,0)),0)</f>
        <v/>
      </c>
      <c r="AZ980">
        <f>IFERROR(INDEX(TIMESHEET!$A$1:$AI$5000,MATCH(PAYROLL!D980,TIMESHEET!A$1:A$500,0),MATCH("T603",TIMESHEET!$2:$2,0)),0)</f>
        <v/>
      </c>
      <c r="BA980">
        <f>IFERROR(INDEX(TIMESHEET!$A$1:$AI$5000,MATCH(PAYROLL!D980,TIMESHEET!A$1:A$500,0),MATCH("T611",TIMESHEET!$2:$2,0)),0)</f>
        <v/>
      </c>
      <c r="BB980">
        <f>IFERROR(INDEX(TIMESHEET!$A$1:$AI$5000,MATCH(PAYROLL!D980,TIMESHEET!A$1:A$500,0),MATCH("T612",TIMESHEET!$2:$2,0)),0)</f>
        <v/>
      </c>
      <c r="BC980">
        <f>IFERROR(INDEX(TIMESHEET!$A$1:$AI$5000,MATCH(PAYROLL!D980,TIMESHEET!A$1:A$500,0),MATCH("T613",TIMESHEET!$2:$2,0)),0)</f>
        <v/>
      </c>
      <c r="BD980">
        <f>IFERROR(INDEX(TIMESHEET!$A$1:$AI$5000,MATCH(PAYROLL!D980,TIMESHEET!A$1:A$500,0),MATCH("T500",TIMESHEET!$2:$2,0)),0)</f>
        <v/>
      </c>
      <c r="BE980">
        <f>IFERROR(IF(LEFT(INDEX(PIS!O$1:O$500,MATCH(D980,PIS!C$1:C$500)),1)="M",T980/AD980/8*(AW980+AX980*1.5+AY980*2+AZ980*3+BA980*2.1+BB980*2.7+BC980*3.9+BD980*0.3),T980/8*(AW980+AX980*1.5+AY980*2+AZ980*3+BA980*2.1+BB980*2.7+BC980*3.9+BD980*0.3)),0)</f>
        <v/>
      </c>
      <c r="BF980">
        <f>IFERROR(INDEX(ADJ!$A$1:$BZ$1000,MATCH(PAYROLL!$D980,ADJ!A$1:A$500,0),MATCH(PAYROLL!BF$2,ADJ!$2:$2,0)),0)</f>
        <v/>
      </c>
      <c r="BG980">
        <f>IFERROR(INDEX(ADJ!$A$1:$BZ$1000,MATCH(PAYROLL!D980,ADJ!A$1:A$500,0),MATCH(PAYROLL!BG$2,ADJ!$2:$2,0)),0)</f>
        <v/>
      </c>
      <c r="BH980">
        <f>IFERROR(INDEX(ADJ!$A$1:$BZ$1000,MATCH(PAYROLL!D980,ADJ!A$1:A$500,0),MATCH(PAYROLL!BH$2,ADJ!$2:$2,0)),0)</f>
        <v/>
      </c>
      <c r="BI980">
        <f>IFERROR(INDEX(ADJ!$A$1:$BZ$1000,MATCH(PAYROLL!D980,ADJ!A$1:A$500,0),MATCH(PAYROLL!BI$2,ADJ!$2:$2,0)),0)</f>
        <v/>
      </c>
      <c r="BJ980">
        <f>IFERROR(INDEX(ADJ!$A$1:$BZ$1000,MATCH(PAYROLL!D980,ADJ!A$1:A$500,0),MATCH(PAYROLL!BJ$2,ADJ!$2:$2,0)),0)</f>
        <v/>
      </c>
      <c r="BK980">
        <f>SUM(BF980:BJ980)</f>
        <v/>
      </c>
      <c r="BL980">
        <f>IFERROR(INDEX(ADJ!$A$1:$BZ$1000,MATCH(PAYROLL!D980,ADJ!A$1:A$500,0),MATCH(PAYROLL!BL$2,ADJ!$2:$2,0)),0)</f>
        <v/>
      </c>
      <c r="BM980">
        <f>IFERROR(INDEX(ADJ!$A$1:$BZ$1000,MATCH(PAYROLL!D980,ADJ!A$1:A$500,0),MATCH(PAYROLL!BM$2,ADJ!$2:$2,0)),0)</f>
        <v/>
      </c>
      <c r="BN980">
        <f>IFERROR(INDEX(ADJ!$A$1:$BZ$1000,MATCH(PAYROLL!D980,ADJ!A$1:A$500,0),MATCH(PAYROLL!BN$2,ADJ!$2:$2,0)),0)</f>
        <v/>
      </c>
      <c r="BO980">
        <f>IFERROR(INDEX(ADJ!$A$1:$BZ$1000,MATCH(PAYROLL!D980,ADJ!A$1:A$500,0),MATCH(PAYROLL!BO$2,ADJ!$2:$2,0)),0)</f>
        <v/>
      </c>
      <c r="BP980">
        <f>SUM(AM980,AV980,BE980,BK980,BL980:BO980)</f>
        <v/>
      </c>
      <c r="BQ980">
        <f>BO980</f>
        <v/>
      </c>
      <c r="BR980">
        <f>IFERROR(ROUND(IF(LEFT(INDEX(PIS!O$1:O$500,MATCH(D980,PIS!C$1:C$500)),1)="D",T980/8*(BD980*0.3),IF(LEFT(INDEX(PIS!O$1:O$500,MATCH(D980,PIS!C$1:C$500)),1)="H",T980*($BD980*0.3),T980/$AD980/8*($BD980*0.3))),0),0)</f>
        <v/>
      </c>
      <c r="BS980">
        <f>IF(AP980&lt;1,0,MIN(AP980,730000))</f>
        <v/>
      </c>
      <c r="BT980">
        <f>IFERROR(ROUND((BE980-SUM(AW980:BC980)*T980/AD980/8),0)-BR980,0)</f>
        <v/>
      </c>
      <c r="BU980">
        <f>AO980</f>
        <v/>
      </c>
      <c r="BV980">
        <f>SUM(BQ980:BU980)</f>
        <v/>
      </c>
      <c r="BW980">
        <f>BP980-BV980</f>
        <v/>
      </c>
      <c r="BX980">
        <f>IFERROR(IF(RIGHT(INDEX(PIS!O$1:O$500,MATCH(D980,PIS!C$1:C$500)),5)="Gross",MIN(U980+V980,VLOOKUP("R700",TSC!B:C,2,0)*VLOOKUP("R101",TSC!B:C,2,0))*VLOOKUP("R701",TSC!B:C,2,0)%,0),0)</f>
        <v/>
      </c>
      <c r="BY980">
        <f>IFERROR(IF(RIGHT(INDEX(PIS!O$1:O$500,MATCH(D980,PIS!C$1:C$500)),5)="Gross",MIN(U980+V980,VLOOKUP("R700",TSC!B:C,2,0)*VLOOKUP("R101",TSC!B:C,2,0))*VLOOKUP("T704",TSC!B:C,2,0)%,0),0)</f>
        <v/>
      </c>
      <c r="BZ980">
        <f>IFERROR(IF(RIGHT(INDEX(PIS!O$1:O$500,MATCH(D980,PIS!C$1:C$500)),5)="Gross",MIN(U980+V980,VLOOKUP("R700",TSC!B:C,2,0)*VLOOKUP("1",TSC!F:G,2,0))*VLOOKUP("T705",TSC!B:C,2,0)%,0),0)</f>
        <v/>
      </c>
      <c r="CA980">
        <f>IFERROR(INDEX(ADJ!$A$1:$BZ$1000,MATCH(PAYROLL!D980,ADJ!A$1:A$500,0),MATCH(PAYROLL!CA$2,ADJ!$2:$2,0)),0)</f>
        <v/>
      </c>
      <c r="CB980">
        <f>IFERROR(INDEX(ADJ!$A$1:$BZ$1000,MATCH(PAYROLL!D980,ADJ!A$1:A$500,0),MATCH(PAYROLL!CB$2,ADJ!$2:$2,0)),0)</f>
        <v/>
      </c>
      <c r="CC980">
        <f>SUM(BX980:CB980)</f>
        <v/>
      </c>
      <c r="CD980">
        <f>IFERROR(INDEX(PIS!$A$1:$BZ$1000,MATCH(PAYROLL!D980,PIS!C$1:C$500,0),MATCH(PAYROLL!CD$1,PIS!$1:$1,0)),0)</f>
        <v/>
      </c>
      <c r="CE980">
        <f>IFERROR(IF(OR(INDEX(PIS!P$1:P$500,MATCH(D980,PIS!C$1:C$500,0))="LT2",INDEX(PIS!P$1:P$500,MATCH(D980,PIS!C$1:C$500,0))="P10"),0,SUM(CC980,CD980*VLOOKUP("R601",TSC!B:C,2,0),VLOOKUP("R602",TSC!B:C,2,0))),0)</f>
        <v/>
      </c>
      <c r="CF980">
        <f>MAX(BW980-CE980,0)</f>
        <v/>
      </c>
      <c r="CG980">
        <f>IFERROR(IF(OR(RIGHT(INDEX(PIS!P$1:P$500,MATCH(D980,PIS!C$1:C$500)),5)="P10",RIGHT(INDEX(PIS!P$1:P$500,MATCH(D980,PIS!C$1:C$500)),5)="CK"),0,IF(CF980&lt;=5000000,CF980*5%,IF(CF980&lt;=10000000,CF980*10%-250000,IF(CF980&lt;=18000000,CF980*15%-750000,IF(CF980&lt;=32000000,CF980*20%-1650000,IF(CF980&lt;=52000000,CF980*25%-3250000,IF(CF980&lt;=80000000,BH980*30%-5850000,CF980*35%-9850000))))))),0)</f>
        <v/>
      </c>
      <c r="CH980">
        <f>IFERROR(IF(OR(INDEX(PIS!P$1:P$500,MATCH(D980,PIS!C$1:C$500))="LT",INDEX(PIS!P$1:P$500,MATCH(D980,PIS!C$1:C$500))="CK"),0,IF(CF980&lt;2000000,0,CF980*10%)),0)</f>
        <v/>
      </c>
      <c r="CI980">
        <f>IFERROR(INDEX(ADJ!$A$1:$BZ$1000,MATCH(PAYROLL!D980,ADJ!A$1:A$500,0),MATCH(PAYROLL!CI$2,ADJ!$2:$2,0)),0)</f>
        <v/>
      </c>
      <c r="CJ980">
        <f>IFERROR(INDEX(ADJ!$A$1:$BZ$1000,MATCH(PAYROLL!D980,ADJ!A$1:A$500,0),MATCH(PAYROLL!CJ$2,ADJ!$2:$2,0)),0)</f>
        <v/>
      </c>
      <c r="CK980">
        <f>IFERROR(INDEX(ADJ!$A$1:$BZ$1000,MATCH(PAYROLL!D980,ADJ!A$1:A$500,0),MATCH(PAYROLL!CK$2,ADJ!$2:$2,0)),0)</f>
        <v/>
      </c>
      <c r="CL980">
        <f>SUM(CG980:CK980)</f>
        <v/>
      </c>
      <c r="CM980">
        <f>ROUND(SUM(CH980:CK980),0)</f>
        <v/>
      </c>
      <c r="CN980">
        <f>IFERROR(INDEX(CSDA!D$1:D$500,MATCH($CN$2,CSDA!C$1:C$500,0))*INDEX(PIS!V$1:V$500,MATCH(D980,PIS!C$1:C$500))+INDEX(ADJ!$A$1:$BZ$1000,MATCH(PAYROLL!D980,ADJ!A$1:A$500,0),MATCH(PAYROLL!CN$2,ADJ!$2:$2,0)),0)</f>
        <v/>
      </c>
      <c r="CO980">
        <f>IFERROR(INDEX(ADJ!$A$1:$BZ$1000,MATCH(PAYROLL!D980,ADJ!A$1:A$500,0),MATCH(PAYROLL!CO$2,ADJ!$2:$2,0)),0)</f>
        <v/>
      </c>
      <c r="CP980">
        <f>IFERROR(INDEX(ADJ!$A$1:$BZ$1000,MATCH(PAYROLL!D980,ADJ!A$1:A$500,0),MATCH(PAYROLL!CP$2,ADJ!$2:$2,0)),0)</f>
        <v/>
      </c>
      <c r="CQ980">
        <f>BP980-CL980-CI980-CM980-CN980-CO980-CP980-CC980</f>
        <v/>
      </c>
      <c r="CR980">
        <f>IFERROR(IF(RIGHT(INDEX(PIS!O$1:O$500,MATCH(D980,PIS!C$1:C$500,0)),5)="Gross",MIN(U980+V980,VLOOKUP("R700",TSC!B:C,2,0)*VLOOKUP("R101",TSC!B:C,2,0))*(VLOOKUP("T711",TSC!B:C,2,0)+VLOOKUP("T712",TSC!B:C,2,0))%,MIN(T980+V980,VLOOKUP("R700",TSC!B:C,2,0)*VLOOKUP("R101",TSC!B:C,2,0))*(VLOOKUP("T711",TSC!B:C,2,0)+VLOOKUP("T712",TSC!B:C,2,0)+VLOOKUP("R701",TSC!B:C,2,0))%),0)</f>
        <v/>
      </c>
      <c r="CS980">
        <f>IFERROR(IF(RIGHT(INDEX(PIS!O$1:O$500,MATCH(D980,PIS!C$1:C$500,0)),5)="Gross",MIN(U980+V980,VLOOKUP("R700",TSC!B:C,2,0)*VLOOKUP("R101",TSC!B:C,2,0))*(VLOOKUP("T714",TSC!B:C,2,0))%,MIN(T980+V980,VLOOKUP("R700",TSC!B:C,2,0)*VLOOKUP("R101",TSC!B:C,2,0))*(VLOOKUP("T704",TSC!B:C,2,0)+VLOOKUP("T714",TSC!B:C,2,0))%),0)</f>
        <v/>
      </c>
      <c r="CT980">
        <f>IFERROR(IF(RIGHT(INDEX(PIS!O$1:O$500,MATCH(D980,PIS!C$1:C$500,0)),5)="Gross",MIN(U980+V980,VLOOKUP("R700",TSC!B:C,2,0)*VLOOKUP("R101",TSC!B:C,2,0))*VLOOKUP("T705",TSC!B:C,2,0)%,MIN(T980+V980,VLOOKUP("R700",TSC!B:C,2,0)*VLOOKUP("R101",TSC!B:C,2,0))*VLOOKUP("T705",TSC!B:C,2,0)%),0)</f>
        <v/>
      </c>
      <c r="CU980">
        <f>IFERROR(IF(RIGHT(INDEX(PIS!O$1:O$500,MATCH(D980,PIS!C$1:C$500,0)),5)="Gross",MIN(U980+V980,VLOOKUP("R700",TSC!B:C,2,0)*VLOOKUP("R101",TSC!B:C,2,0))*(VLOOKUP("T713",TSC!B:C,2,0))%,MIN(T980+V980,VLOOKUP("R700",TSC!B:C,2,0)*VLOOKUP("R101",TSC!B:C,2,0))*(VLOOKUP("T713",TSC!B:C,2,0))%),0)</f>
        <v/>
      </c>
      <c r="CV980">
        <f>IFERROR(INDEX(ADJ!$A$1:$BZ$1000,MATCH(PAYROLL!D980,ADJ!A$1:A$500,0),MATCH(PAYROLL!CV$2,ADJ!$2:$2,0)),0)</f>
        <v/>
      </c>
      <c r="CW980">
        <f>IFERROR(INDEX(ADJ!$A$1:$BZ$1000,MATCH(PAYROLL!D980,ADJ!A$1:A$500,0),MATCH(PAYROLL!CW$2,ADJ!$2:$2,0)),0)</f>
        <v/>
      </c>
      <c r="CX980">
        <f>SUM(CR980:CW980)</f>
        <v/>
      </c>
      <c r="CY980">
        <f>ROUND(IF(CR980&gt;0,T980+V980*VLOOKUP("R202",TSC!$B$1:$C$500,2,0),0),0)</f>
        <v/>
      </c>
      <c r="CZ980">
        <f>IFERROR(INDEX(CSDA!D$1:D$500,MATCH($CZ$2,CSDA!C$1:C$500,0)),0)</f>
        <v/>
      </c>
      <c r="DA980">
        <f>ROUND(T980*0.7%,0)</f>
        <v/>
      </c>
      <c r="DB980">
        <f>ROUND(T980/12,0)</f>
        <v/>
      </c>
      <c r="DC980">
        <f ref="DC980" t="array">IFERROR(INDEX(CSDA!D$1:D$500,MATCH("Trích giữ"&amp;PAYROLL!DC$2,CSDA!A$1:A$500&amp;CSDA!C$1:C$500,0)),0)</f>
        <v/>
      </c>
      <c r="DD980">
        <f ref="DD980" t="array">IFERROR(INDEX(CSDA!D$1:D$500,MATCH("Trích giữ"&amp;PAYROLL!DD$2,CSDA!A$1:A$500&amp;CSDA!C$1:C$500,0)),0)</f>
        <v/>
      </c>
      <c r="DE980">
        <f ref="DE980" t="array">IFERROR(INDEX(CSDA!D$1:D$500,MATCH("Trích giữ"&amp;PAYROLL!DE$2,CSDA!A$1:A$500&amp;CSDA!C$1:C$500,0)),0)</f>
        <v/>
      </c>
      <c r="DF980">
        <f>IFERROR(INDEX(CSDA!D$1:D$500,MATCH(PAYROLL!DF$2,CSDA!C$1:C$500,0)),0)</f>
        <v/>
      </c>
      <c r="DG980">
        <f ref="DG980" t="array">IFERROR(INDEX(CSDA!D$1:D$500,MATCH("Trích giữ"&amp;PAYROLL!DG$2,CSDA!A$1:A$500&amp;CSDA!C$1:C$500,0)),0)</f>
        <v/>
      </c>
      <c r="DH980">
        <f>ROUND(T980/26,0)</f>
        <v/>
      </c>
      <c r="DI980">
        <f ref="DI980" t="array">IFERROR(INDEX(CSDA!D$1:D$500,MATCH("Trích giữ"&amp;PAYROLL!DI$2,CSDA!A$1:A$500&amp;CSDA!C$1:C$500,0)),0)</f>
        <v/>
      </c>
      <c r="DJ980">
        <f>IF(U980=0,T980*21.5%-BL980,0)</f>
        <v/>
      </c>
      <c r="DK980">
        <f ref="DK980" t="array">IFERROR(INDEX(CSDA!D$1:D$500,MATCH("Trích giữ"&amp;PAYROLL!DK$2,CSDA!A$1:A$500&amp;CSDA!C$1:C$500,0)),0)</f>
        <v/>
      </c>
      <c r="DL980">
        <f>IFERROR(INDEX(CSDA!D$1:D$500,MATCH(PAYROLL!DL$2,CSDA!C$1:C$500,0))/12,0)</f>
        <v/>
      </c>
      <c r="DM980">
        <f>SUM(DB980:DL980)</f>
        <v/>
      </c>
      <c r="DN980">
        <f>IFERROR(INDEX(ADJ!$A$1:$BZ$1000,MATCH(PAYROLL!D980,ADJ!A$1:A$500,0),MATCH(PAYROLL!DN$2,ADJ!$2:$2,0)),0)</f>
        <v/>
      </c>
      <c r="DO980">
        <f>IFERROR(SUM(BP980,DM980:DN980,CX980:DA980)-DT980,0)</f>
        <v/>
      </c>
      <c r="DP980">
        <f ref="DP980" t="array">SUM(BW980*IFERROR(INDEX(CSDA!D$1:D$500,MATCH(BW$2,CSDA!C$1:C$500,0)),0)%,CX980*IFERROR(INDEX(CSDA!D$1:D$500,MATCH(CX$2,CSDA!C$1:C$500,0)),0)%,DA980*IFERROR(INDEX(CSDA!D$1:D$500,MATCH(DA$2,CSDA!C$1:C$500,0)),0)%,DB980*IFERROR(INDEX(CSDA!D$1:D$500,MATCH(DB$2,CSDA!C$1:C$500,0)),0)%,DF980*IFERROR(INDEX(CSDA!D$1:D$500,MATCH("Phí dịch vụ"&amp;PAYROLL!DF$2,CSDA!A$1:A$500&amp;CSDA!C$1:C$500,0)),0)%,DC980*IFERROR(INDEX(CSDA!D$1:D$500,MATCH("Phí dịch vụ"&amp;PAYROLL!DC$2,CSDA!A$1:A$500&amp;CSDA!C$1:C$500,0)),0)%,DH980*IFERROR(INDEX(CSDA!D$1:D$500,MATCH("Phí dịch vụ"&amp;PAYROLL!DH$2,CSDA!A$1:A$500&amp;CSDA!C$1:C$500,0)),0)%,DJ980*IFERROR(INDEX(CSDA!D$1:D$500,MATCH("Phí dịch vụ"&amp;PAYROLL!DJ$2,CSDA!A$1:A$500&amp;CSDA!C$1:C$500,0)),0)%,BN980*IFERROR(INDEX(CSDA!D$1:D$500,MATCH(BN$2,CSDA!C$1:C$500,0)),0)%)-BN980*7%</f>
        <v/>
      </c>
      <c r="DQ980">
        <f>IFERROR(INDEX(ADJ!$A$1:$BZ$1000,MATCH(PAYROLL!D980,ADJ!A$1:A$500,0),MATCH(PAYROLL!DQ$2,ADJ!$2:$2,0)),0)</f>
        <v/>
      </c>
      <c r="DR980">
        <f>IFERROR(INDEX(ADJ!$A$1:$BZ$1000,MATCH(PAYROLL!D980,ADJ!A$1:A$500,0),MATCH(PAYROLL!DR$2,ADJ!$2:$2,0)),0)</f>
        <v/>
      </c>
      <c r="DS980">
        <f>SUM(DP980:DR980)</f>
        <v/>
      </c>
      <c r="DT980">
        <f>EK980</f>
        <v/>
      </c>
      <c r="DU980">
        <f>SUM(DO980:DR980)</f>
        <v/>
      </c>
      <c r="DV980">
        <f>ROUND(DU980*0.1,0)</f>
        <v/>
      </c>
      <c r="DW980">
        <f>DU980+DV980</f>
        <v/>
      </c>
      <c r="DZ980">
        <f>IFERROR(INDEX(ADJ!$A$1:$BZ$1000,MATCH(PAYROLL!$D980,ADJ!A$1:A$500,0),MATCH(PAYROLL!DZ$2,ADJ!$2:$2,0)),0)</f>
        <v/>
      </c>
      <c r="EA980">
        <f>IFERROR(INDEX(ADJ!$A$1:$BZ$1000,MATCH(PAYROLL!$D980,ADJ!A$1:A$500,0),MATCH(PAYROLL!EA$2,ADJ!$2:$2,0)),0)</f>
        <v/>
      </c>
      <c r="EB980">
        <f>IFERROR(INDEX(ADJ!$A$1:$BZ$1000,MATCH(PAYROLL!$D980,ADJ!A$1:A$500,0),MATCH(PAYROLL!EB$2,ADJ!$2:$2,0)),0)</f>
        <v/>
      </c>
      <c r="EC980">
        <f>IFERROR(INDEX(ADJ!$A$1:$BZ$1000,MATCH(PAYROLL!$D980,ADJ!A$1:A$500,0),MATCH(PAYROLL!EC$2,ADJ!$2:$2,0)),0)</f>
        <v/>
      </c>
      <c r="ED980">
        <f>IFERROR(INDEX(ADJ!$A$1:$BZ$1000,MATCH(PAYROLL!$D980,ADJ!A$1:A$500,0),MATCH(PAYROLL!ED$2,ADJ!$2:$2,0)),0)</f>
        <v/>
      </c>
      <c r="EE980">
        <f>IFERROR(INDEX(ADJ!$A$1:$BZ$1000,MATCH(PAYROLL!$D980,ADJ!A$1:A$500,0),MATCH(PAYROLL!EE$2,ADJ!$2:$2,0)),0)</f>
        <v/>
      </c>
      <c r="EF980">
        <f>IFERROR(INDEX(ADJ!$A$1:$BZ$1000,MATCH(PAYROLL!$D980,ADJ!A$1:A$500,0),MATCH(PAYROLL!EF$2,ADJ!$2:$2,0)),0)</f>
        <v/>
      </c>
      <c r="EG980">
        <f>IFERROR(INDEX(ADJ!$A$1:$BZ$1000,MATCH(PAYROLL!$D980,ADJ!A$1:A$500,0),MATCH(PAYROLL!EG$2,ADJ!$2:$2,0)),0)</f>
        <v/>
      </c>
      <c r="EH980">
        <f>IFERROR(INDEX(ADJ!$A$1:$BZ$1000,MATCH(PAYROLL!$D980,ADJ!A$1:A$500,0),MATCH(PAYROLL!EH$2,ADJ!$2:$2,0)),0)</f>
        <v/>
      </c>
      <c r="EI980">
        <f>IFERROR(INDEX(ADJ!$A$1:$BZ$1000,MATCH(PAYROLL!D980,ADJ!A$1:A$500,0),MATCH(PAYROLL!EI$2,ADJ!$2:$2,0)),0)</f>
        <v/>
      </c>
      <c r="EJ980">
        <f>IFERROR(INDEX(ADJ!$A$1:$BZ$1000,MATCH(PAYROLL!$D980,ADJ!A$1:A$500,0),MATCH(PAYROLL!EJ$2,ADJ!$2:$2,0)),0)</f>
        <v/>
      </c>
      <c r="EK980">
        <f>SUM(DZ980:EJ980)</f>
        <v/>
      </c>
    </row>
    <row r="981">
      <c r="A981" t="n">
        <v>979</v>
      </c>
      <c r="B981" t="inlineStr">
        <is>
          <t>Lê Huy Nam</t>
        </is>
      </c>
      <c r="D981" t="inlineStr">
        <is>
          <t>148725-05</t>
        </is>
      </c>
      <c r="S981">
        <f>IFERROR(INDEX(PIS!$A$1:$BZ$1000,MATCH($D981,PIS!C$1:C$500,0),MATCH("Lương CB tháng trước",PIS!$1:$1,0)),0)</f>
        <v/>
      </c>
      <c r="T981">
        <f>IFERROR(INDEX(PIS!$A$1:$BZ$1000,MATCH($D981,PIS!C$1:C$500,0),MATCH("Lương CB hiện tại",PIS!$1:$1,0)),0)</f>
        <v/>
      </c>
      <c r="U981">
        <f>IFERROR(INDEX(PIS!$A$1:$BZ$1000,MATCH($D981,PIS!C$1:C$500,0),MATCH("Lương đóng BHBB",PIS!$1:$1,0)),0)</f>
        <v/>
      </c>
      <c r="V981">
        <f>IFERROR(INDEX(PIS!$A$1:$BZ$1000,MATCH($D981,PIS!C$1:C$500,0),MATCH(V$2,PIS!$2:$2,0)),0)</f>
        <v/>
      </c>
      <c r="W981">
        <f>IFERROR(INDEX(PIS!$A$1:$BZ$1000,MATCH($D981,PIS!C$1:C$500,0),MATCH(W$2,PIS!$2:$2,0)),0)</f>
        <v/>
      </c>
      <c r="X981">
        <f>IFERROR(INDEX(PIS!$A$1:$BZ$1000,MATCH($D981,PIS!C$1:C$500,0),MATCH(X$2,PIS!$2:$2,0)),0)</f>
        <v/>
      </c>
      <c r="Y981">
        <f>IFERROR(INDEX(PIS!$A$1:$BZ$1000,MATCH($D981,PIS!C$1:C$500,0),MATCH(Y$2,PIS!$2:$2,0)),0)</f>
        <v/>
      </c>
      <c r="Z981">
        <f>IFERROR(INDEX(PIS!$A$1:$BZ$1000,MATCH($D981,PIS!C$1:C$500,0),MATCH(Z$2,PIS!$2:$2,0)),0)</f>
        <v/>
      </c>
      <c r="AA981">
        <f>IFERROR(INDEX(PIS!$A$1:$BZ$1000,MATCH($D981,PIS!C$1:C$500,0),MATCH(AA$2,PIS!$2:$2,0)),0)</f>
        <v/>
      </c>
      <c r="AB981">
        <f>IFERROR(INDEX(PIS!$A$1:$BZ$1000,MATCH($D981,PIS!C$1:C$500,0),MATCH(AB$2,PIS!$2:$2,0)),0)</f>
        <v/>
      </c>
      <c r="AC981">
        <f>SUM(V981:AB981)</f>
        <v/>
      </c>
      <c r="AD981">
        <f>IFERROR(INDEX(TIMESHEET!$A$1:$AI$5000,MATCH($D981,TIMESHEET!A$1:A$500,0),MATCH("T100",TIMESHEET!$2:$2,0))-2,0)</f>
        <v/>
      </c>
      <c r="AE981">
        <f>IFERROR(INDEX(TIMESHEET!$A$1:$AI$5000,MATCH($D981,TIMESHEET!A$1:A$500,0),MATCH("T202",TIMESHEET!$2:$2,0)),0)</f>
        <v/>
      </c>
      <c r="AF981">
        <f>IFERROR(INDEX(TIMESHEET!$A$1:$AI$5000,MATCH($D981,TIMESHEET!A$1:A$500,0),MATCH("T302",TIMESHEET!$2:$2,0)),0)</f>
        <v/>
      </c>
      <c r="AG981">
        <f>IFERROR(INDEX(TIMESHEET!$A$1:$AI$5000,MATCH($D981,TIMESHEET!A$1:A$500,0),MATCH("T406",TIMESHEET!$2:$2,0)),0)</f>
        <v/>
      </c>
      <c r="AH981">
        <f>AE981+AG981</f>
        <v/>
      </c>
      <c r="AI981">
        <f>IFERROR(INDEX(TIMESHEET!$A$1:$AI$5000,MATCH($D981,TIMESHEET!A$1:A$500,0),MATCH("T701",TIMESHEET!$2:$2,0)),0)</f>
        <v/>
      </c>
      <c r="AJ981">
        <f>IFERROR(INDEX(TIMESHEET!$A$1:$AI$5000,MATCH($D981,TIMESHEET!B$1:B$500,0),MATCH("T320",TIMESHEET!$2:$2,0)),0)</f>
        <v/>
      </c>
      <c r="AK981">
        <f>IFERROR(IF(LEFT(INDEX(PIS!O$1:O$500,MATCH(D981,PIS!C$1:C$500)),1)="M",T981/AD981*SUM(AE981:AG981),T981*AD981),0)</f>
        <v/>
      </c>
      <c r="AL981">
        <f>IFERROR(INDEX(ADJ!$A$1:$BZ$1000,MATCH(PAYROLL!D981,ADJ!A$1:A$500,0),MATCH(PAYROLL!AL$2,ADJ!$2:$2,0)),0)</f>
        <v/>
      </c>
      <c r="AM981">
        <f>SUM(AK981:AL981)</f>
        <v/>
      </c>
      <c r="AN981">
        <f>IFERROR(ROUND(V981/$AD981*$AH981,0),0)</f>
        <v/>
      </c>
      <c r="AO981">
        <f>IFERROR(ROUND(W981/$AD981*$AH981,0),0)</f>
        <v/>
      </c>
      <c r="AP981">
        <f>IFERROR(ROUND(X981/$AD981*$AE981,0),0)</f>
        <v/>
      </c>
      <c r="AQ981">
        <f>IFERROR(ROUND(Y981/$AD981*$AH981,0),0)</f>
        <v/>
      </c>
      <c r="AR981">
        <f>IFERROR(ROUND(Z981/$AD981*$AH981,0),0)</f>
        <v/>
      </c>
      <c r="AS981">
        <f>IFERROR(ROUND(AA981/$AD981*$AH981,0),0)</f>
        <v/>
      </c>
      <c r="AT981">
        <f>IFERROR(IF((AE981+AF981+AG981)&gt;13,AB981,ROUND(AB981/AD981*AH981,0)),0)</f>
        <v/>
      </c>
      <c r="AU981">
        <f>IFERROR(INDEX(ADJ!$A$1:$BZ$1000,MATCH(PAYROLL!D981,ADJ!A$1:A$500,0),MATCH(PAYROLL!AU$2,ADJ!$2:$2,0)),0)</f>
        <v/>
      </c>
      <c r="AV981">
        <f>ROUND(SUM(AN981:AU981),0)</f>
        <v/>
      </c>
      <c r="AW981">
        <f>IFERROR(INDEX(TIMESHEET!$A$1:$AI$5000,MATCH(PAYROLL!D981,TIMESHEET!A$1:A$500,0),MATCH("T620",TIMESHEET!$2:$2,0)),0)</f>
        <v/>
      </c>
      <c r="AX981">
        <f>IFERROR(INDEX(TIMESHEET!$A$1:$AI$5000,MATCH(PAYROLL!D981,TIMESHEET!A$1:A$500,0),MATCH("T601",TIMESHEET!$2:$2,0)),0)</f>
        <v/>
      </c>
      <c r="AY981">
        <f>IFERROR(INDEX(TIMESHEET!$A$1:$AI$5000,MATCH(PAYROLL!D981,TIMESHEET!A$1:A$500,0),MATCH("T602",TIMESHEET!$2:$2,0)),0)</f>
        <v/>
      </c>
      <c r="AZ981">
        <f>IFERROR(INDEX(TIMESHEET!$A$1:$AI$5000,MATCH(PAYROLL!D981,TIMESHEET!A$1:A$500,0),MATCH("T603",TIMESHEET!$2:$2,0)),0)</f>
        <v/>
      </c>
      <c r="BA981">
        <f>IFERROR(INDEX(TIMESHEET!$A$1:$AI$5000,MATCH(PAYROLL!D981,TIMESHEET!A$1:A$500,0),MATCH("T611",TIMESHEET!$2:$2,0)),0)</f>
        <v/>
      </c>
      <c r="BB981">
        <f>IFERROR(INDEX(TIMESHEET!$A$1:$AI$5000,MATCH(PAYROLL!D981,TIMESHEET!A$1:A$500,0),MATCH("T612",TIMESHEET!$2:$2,0)),0)</f>
        <v/>
      </c>
      <c r="BC981">
        <f>IFERROR(INDEX(TIMESHEET!$A$1:$AI$5000,MATCH(PAYROLL!D981,TIMESHEET!A$1:A$500,0),MATCH("T613",TIMESHEET!$2:$2,0)),0)</f>
        <v/>
      </c>
      <c r="BD981">
        <f>IFERROR(INDEX(TIMESHEET!$A$1:$AI$5000,MATCH(PAYROLL!D981,TIMESHEET!A$1:A$500,0),MATCH("T500",TIMESHEET!$2:$2,0)),0)</f>
        <v/>
      </c>
      <c r="BE981">
        <f>IFERROR(IF(LEFT(INDEX(PIS!O$1:O$500,MATCH(D981,PIS!C$1:C$500)),1)="M",T981/AD981/8*(AW981+AX981*1.5+AY981*2+AZ981*3+BA981*2.1+BB981*2.7+BC981*3.9+BD981*0.3),T981/8*(AW981+AX981*1.5+AY981*2+AZ981*3+BA981*2.1+BB981*2.7+BC981*3.9+BD981*0.3)),0)</f>
        <v/>
      </c>
      <c r="BF981">
        <f>IFERROR(INDEX(ADJ!$A$1:$BZ$1000,MATCH(PAYROLL!$D981,ADJ!A$1:A$500,0),MATCH(PAYROLL!BF$2,ADJ!$2:$2,0)),0)</f>
        <v/>
      </c>
      <c r="BG981">
        <f>IFERROR(INDEX(ADJ!$A$1:$BZ$1000,MATCH(PAYROLL!D981,ADJ!A$1:A$500,0),MATCH(PAYROLL!BG$2,ADJ!$2:$2,0)),0)</f>
        <v/>
      </c>
      <c r="BH981">
        <f>IFERROR(INDEX(ADJ!$A$1:$BZ$1000,MATCH(PAYROLL!D981,ADJ!A$1:A$500,0),MATCH(PAYROLL!BH$2,ADJ!$2:$2,0)),0)</f>
        <v/>
      </c>
      <c r="BI981">
        <f>IFERROR(INDEX(ADJ!$A$1:$BZ$1000,MATCH(PAYROLL!D981,ADJ!A$1:A$500,0),MATCH(PAYROLL!BI$2,ADJ!$2:$2,0)),0)</f>
        <v/>
      </c>
      <c r="BJ981">
        <f>IFERROR(INDEX(ADJ!$A$1:$BZ$1000,MATCH(PAYROLL!D981,ADJ!A$1:A$500,0),MATCH(PAYROLL!BJ$2,ADJ!$2:$2,0)),0)</f>
        <v/>
      </c>
      <c r="BK981">
        <f>SUM(BF981:BJ981)</f>
        <v/>
      </c>
      <c r="BL981">
        <f>IFERROR(INDEX(ADJ!$A$1:$BZ$1000,MATCH(PAYROLL!D981,ADJ!A$1:A$500,0),MATCH(PAYROLL!BL$2,ADJ!$2:$2,0)),0)</f>
        <v/>
      </c>
      <c r="BM981">
        <f>IFERROR(INDEX(ADJ!$A$1:$BZ$1000,MATCH(PAYROLL!D981,ADJ!A$1:A$500,0),MATCH(PAYROLL!BM$2,ADJ!$2:$2,0)),0)</f>
        <v/>
      </c>
      <c r="BN981">
        <f>IFERROR(INDEX(ADJ!$A$1:$BZ$1000,MATCH(PAYROLL!D981,ADJ!A$1:A$500,0),MATCH(PAYROLL!BN$2,ADJ!$2:$2,0)),0)</f>
        <v/>
      </c>
      <c r="BO981">
        <f>IFERROR(INDEX(ADJ!$A$1:$BZ$1000,MATCH(PAYROLL!D981,ADJ!A$1:A$500,0),MATCH(PAYROLL!BO$2,ADJ!$2:$2,0)),0)</f>
        <v/>
      </c>
      <c r="BP981">
        <f>SUM(AM981,AV981,BE981,BK981,BL981:BO981)</f>
        <v/>
      </c>
      <c r="BQ981">
        <f>BO981</f>
        <v/>
      </c>
      <c r="BR981">
        <f>IFERROR(ROUND(IF(LEFT(INDEX(PIS!O$1:O$500,MATCH(D981,PIS!C$1:C$500)),1)="D",T981/8*(BD981*0.3),IF(LEFT(INDEX(PIS!O$1:O$500,MATCH(D981,PIS!C$1:C$500)),1)="H",T981*($BD981*0.3),T981/$AD981/8*($BD981*0.3))),0),0)</f>
        <v/>
      </c>
      <c r="BS981">
        <f>IF(AP981&lt;1,0,MIN(AP981,730000))</f>
        <v/>
      </c>
      <c r="BT981">
        <f>IFERROR(ROUND((BE981-SUM(AW981:BC981)*T981/AD981/8),0)-BR981,0)</f>
        <v/>
      </c>
      <c r="BU981">
        <f>AO981</f>
        <v/>
      </c>
      <c r="BV981">
        <f>SUM(BQ981:BU981)</f>
        <v/>
      </c>
      <c r="BW981">
        <f>BP981-BV981</f>
        <v/>
      </c>
      <c r="BX981">
        <f>IFERROR(IF(RIGHT(INDEX(PIS!O$1:O$500,MATCH(D981,PIS!C$1:C$500)),5)="Gross",MIN(U981+V981,VLOOKUP("R700",TSC!B:C,2,0)*VLOOKUP("R101",TSC!B:C,2,0))*VLOOKUP("R701",TSC!B:C,2,0)%,0),0)</f>
        <v/>
      </c>
      <c r="BY981">
        <f>IFERROR(IF(RIGHT(INDEX(PIS!O$1:O$500,MATCH(D981,PIS!C$1:C$500)),5)="Gross",MIN(U981+V981,VLOOKUP("R700",TSC!B:C,2,0)*VLOOKUP("R101",TSC!B:C,2,0))*VLOOKUP("T704",TSC!B:C,2,0)%,0),0)</f>
        <v/>
      </c>
      <c r="BZ981">
        <f>IFERROR(IF(RIGHT(INDEX(PIS!O$1:O$500,MATCH(D981,PIS!C$1:C$500)),5)="Gross",MIN(U981+V981,VLOOKUP("R700",TSC!B:C,2,0)*VLOOKUP("1",TSC!F:G,2,0))*VLOOKUP("T705",TSC!B:C,2,0)%,0),0)</f>
        <v/>
      </c>
      <c r="CA981">
        <f>IFERROR(INDEX(ADJ!$A$1:$BZ$1000,MATCH(PAYROLL!D981,ADJ!A$1:A$500,0),MATCH(PAYROLL!CA$2,ADJ!$2:$2,0)),0)</f>
        <v/>
      </c>
      <c r="CB981">
        <f>IFERROR(INDEX(ADJ!$A$1:$BZ$1000,MATCH(PAYROLL!D981,ADJ!A$1:A$500,0),MATCH(PAYROLL!CB$2,ADJ!$2:$2,0)),0)</f>
        <v/>
      </c>
      <c r="CC981">
        <f>SUM(BX981:CB981)</f>
        <v/>
      </c>
      <c r="CD981">
        <f>IFERROR(INDEX(PIS!$A$1:$BZ$1000,MATCH(PAYROLL!D981,PIS!C$1:C$500,0),MATCH(PAYROLL!CD$1,PIS!$1:$1,0)),0)</f>
        <v/>
      </c>
      <c r="CE981">
        <f>IFERROR(IF(OR(INDEX(PIS!P$1:P$500,MATCH(D981,PIS!C$1:C$500,0))="LT2",INDEX(PIS!P$1:P$500,MATCH(D981,PIS!C$1:C$500,0))="P10"),0,SUM(CC981,CD981*VLOOKUP("R601",TSC!B:C,2,0),VLOOKUP("R602",TSC!B:C,2,0))),0)</f>
        <v/>
      </c>
      <c r="CF981">
        <f>MAX(BW981-CE981,0)</f>
        <v/>
      </c>
      <c r="CG981">
        <f>IFERROR(IF(OR(RIGHT(INDEX(PIS!P$1:P$500,MATCH(D981,PIS!C$1:C$500)),5)="P10",RIGHT(INDEX(PIS!P$1:P$500,MATCH(D981,PIS!C$1:C$500)),5)="CK"),0,IF(CF981&lt;=5000000,CF981*5%,IF(CF981&lt;=10000000,CF981*10%-250000,IF(CF981&lt;=18000000,CF981*15%-750000,IF(CF981&lt;=32000000,CF981*20%-1650000,IF(CF981&lt;=52000000,CF981*25%-3250000,IF(CF981&lt;=80000000,BH981*30%-5850000,CF981*35%-9850000))))))),0)</f>
        <v/>
      </c>
      <c r="CH981">
        <f>IFERROR(IF(OR(INDEX(PIS!P$1:P$500,MATCH(D981,PIS!C$1:C$500))="LT",INDEX(PIS!P$1:P$500,MATCH(D981,PIS!C$1:C$500))="CK"),0,IF(CF981&lt;2000000,0,CF981*10%)),0)</f>
        <v/>
      </c>
      <c r="CI981">
        <f>IFERROR(INDEX(ADJ!$A$1:$BZ$1000,MATCH(PAYROLL!D981,ADJ!A$1:A$500,0),MATCH(PAYROLL!CI$2,ADJ!$2:$2,0)),0)</f>
        <v/>
      </c>
      <c r="CJ981">
        <f>IFERROR(INDEX(ADJ!$A$1:$BZ$1000,MATCH(PAYROLL!D981,ADJ!A$1:A$500,0),MATCH(PAYROLL!CJ$2,ADJ!$2:$2,0)),0)</f>
        <v/>
      </c>
      <c r="CK981">
        <f>IFERROR(INDEX(ADJ!$A$1:$BZ$1000,MATCH(PAYROLL!D981,ADJ!A$1:A$500,0),MATCH(PAYROLL!CK$2,ADJ!$2:$2,0)),0)</f>
        <v/>
      </c>
      <c r="CL981">
        <f>SUM(CG981:CK981)</f>
        <v/>
      </c>
      <c r="CM981">
        <f>ROUND(SUM(CH981:CK981),0)</f>
        <v/>
      </c>
      <c r="CN981">
        <f>IFERROR(INDEX(CSDA!D$1:D$500,MATCH($CN$2,CSDA!C$1:C$500,0))*INDEX(PIS!V$1:V$500,MATCH(D981,PIS!C$1:C$500))+INDEX(ADJ!$A$1:$BZ$1000,MATCH(PAYROLL!D981,ADJ!A$1:A$500,0),MATCH(PAYROLL!CN$2,ADJ!$2:$2,0)),0)</f>
        <v/>
      </c>
      <c r="CO981">
        <f>IFERROR(INDEX(ADJ!$A$1:$BZ$1000,MATCH(PAYROLL!D981,ADJ!A$1:A$500,0),MATCH(PAYROLL!CO$2,ADJ!$2:$2,0)),0)</f>
        <v/>
      </c>
      <c r="CP981">
        <f>IFERROR(INDEX(ADJ!$A$1:$BZ$1000,MATCH(PAYROLL!D981,ADJ!A$1:A$500,0),MATCH(PAYROLL!CP$2,ADJ!$2:$2,0)),0)</f>
        <v/>
      </c>
      <c r="CQ981">
        <f>BP981-CL981-CI981-CM981-CN981-CO981-CP981-CC981</f>
        <v/>
      </c>
      <c r="CR981">
        <f>IFERROR(IF(RIGHT(INDEX(PIS!O$1:O$500,MATCH(D981,PIS!C$1:C$500,0)),5)="Gross",MIN(U981+V981,VLOOKUP("R700",TSC!B:C,2,0)*VLOOKUP("R101",TSC!B:C,2,0))*(VLOOKUP("T711",TSC!B:C,2,0)+VLOOKUP("T712",TSC!B:C,2,0))%,MIN(T981+V981,VLOOKUP("R700",TSC!B:C,2,0)*VLOOKUP("R101",TSC!B:C,2,0))*(VLOOKUP("T711",TSC!B:C,2,0)+VLOOKUP("T712",TSC!B:C,2,0)+VLOOKUP("R701",TSC!B:C,2,0))%),0)</f>
        <v/>
      </c>
      <c r="CS981">
        <f>IFERROR(IF(RIGHT(INDEX(PIS!O$1:O$500,MATCH(D981,PIS!C$1:C$500,0)),5)="Gross",MIN(U981+V981,VLOOKUP("R700",TSC!B:C,2,0)*VLOOKUP("R101",TSC!B:C,2,0))*(VLOOKUP("T714",TSC!B:C,2,0))%,MIN(T981+V981,VLOOKUP("R700",TSC!B:C,2,0)*VLOOKUP("R101",TSC!B:C,2,0))*(VLOOKUP("T704",TSC!B:C,2,0)+VLOOKUP("T714",TSC!B:C,2,0))%),0)</f>
        <v/>
      </c>
      <c r="CT981">
        <f>IFERROR(IF(RIGHT(INDEX(PIS!O$1:O$500,MATCH(D981,PIS!C$1:C$500,0)),5)="Gross",MIN(U981+V981,VLOOKUP("R700",TSC!B:C,2,0)*VLOOKUP("R101",TSC!B:C,2,0))*VLOOKUP("T705",TSC!B:C,2,0)%,MIN(T981+V981,VLOOKUP("R700",TSC!B:C,2,0)*VLOOKUP("R101",TSC!B:C,2,0))*VLOOKUP("T705",TSC!B:C,2,0)%),0)</f>
        <v/>
      </c>
      <c r="CU981">
        <f>IFERROR(IF(RIGHT(INDEX(PIS!O$1:O$500,MATCH(D981,PIS!C$1:C$500,0)),5)="Gross",MIN(U981+V981,VLOOKUP("R700",TSC!B:C,2,0)*VLOOKUP("R101",TSC!B:C,2,0))*(VLOOKUP("T713",TSC!B:C,2,0))%,MIN(T981+V981,VLOOKUP("R700",TSC!B:C,2,0)*VLOOKUP("R101",TSC!B:C,2,0))*(VLOOKUP("T713",TSC!B:C,2,0))%),0)</f>
        <v/>
      </c>
      <c r="CV981">
        <f>IFERROR(INDEX(ADJ!$A$1:$BZ$1000,MATCH(PAYROLL!D981,ADJ!A$1:A$500,0),MATCH(PAYROLL!CV$2,ADJ!$2:$2,0)),0)</f>
        <v/>
      </c>
      <c r="CW981">
        <f>IFERROR(INDEX(ADJ!$A$1:$BZ$1000,MATCH(PAYROLL!D981,ADJ!A$1:A$500,0),MATCH(PAYROLL!CW$2,ADJ!$2:$2,0)),0)</f>
        <v/>
      </c>
      <c r="CX981">
        <f>SUM(CR981:CW981)</f>
        <v/>
      </c>
      <c r="CY981">
        <f>ROUND(IF(CR981&gt;0,T981+V981*VLOOKUP("R202",TSC!$B$1:$C$500,2,0),0),0)</f>
        <v/>
      </c>
      <c r="CZ981">
        <f>IFERROR(INDEX(CSDA!D$1:D$500,MATCH($CZ$2,CSDA!C$1:C$500,0)),0)</f>
        <v/>
      </c>
      <c r="DA981">
        <f>ROUND(T981*0.7%,0)</f>
        <v/>
      </c>
      <c r="DB981">
        <f>ROUND(T981/12,0)</f>
        <v/>
      </c>
      <c r="DC981">
        <f ref="DC981" t="array">IFERROR(INDEX(CSDA!D$1:D$500,MATCH("Trích giữ"&amp;PAYROLL!DC$2,CSDA!A$1:A$500&amp;CSDA!C$1:C$500,0)),0)</f>
        <v/>
      </c>
      <c r="DD981">
        <f ref="DD981" t="array">IFERROR(INDEX(CSDA!D$1:D$500,MATCH("Trích giữ"&amp;PAYROLL!DD$2,CSDA!A$1:A$500&amp;CSDA!C$1:C$500,0)),0)</f>
        <v/>
      </c>
      <c r="DE981">
        <f ref="DE981" t="array">IFERROR(INDEX(CSDA!D$1:D$500,MATCH("Trích giữ"&amp;PAYROLL!DE$2,CSDA!A$1:A$500&amp;CSDA!C$1:C$500,0)),0)</f>
        <v/>
      </c>
      <c r="DF981">
        <f>IFERROR(INDEX(CSDA!D$1:D$500,MATCH(PAYROLL!DF$2,CSDA!C$1:C$500,0)),0)</f>
        <v/>
      </c>
      <c r="DG981">
        <f ref="DG981" t="array">IFERROR(INDEX(CSDA!D$1:D$500,MATCH("Trích giữ"&amp;PAYROLL!DG$2,CSDA!A$1:A$500&amp;CSDA!C$1:C$500,0)),0)</f>
        <v/>
      </c>
      <c r="DH981">
        <f>ROUND(T981/26,0)</f>
        <v/>
      </c>
      <c r="DI981">
        <f ref="DI981" t="array">IFERROR(INDEX(CSDA!D$1:D$500,MATCH("Trích giữ"&amp;PAYROLL!DI$2,CSDA!A$1:A$500&amp;CSDA!C$1:C$500,0)),0)</f>
        <v/>
      </c>
      <c r="DJ981">
        <f>IF(U981=0,T981*21.5%-BL981,0)</f>
        <v/>
      </c>
      <c r="DK981">
        <f ref="DK981" t="array">IFERROR(INDEX(CSDA!D$1:D$500,MATCH("Trích giữ"&amp;PAYROLL!DK$2,CSDA!A$1:A$500&amp;CSDA!C$1:C$500,0)),0)</f>
        <v/>
      </c>
      <c r="DL981">
        <f>IFERROR(INDEX(CSDA!D$1:D$500,MATCH(PAYROLL!DL$2,CSDA!C$1:C$500,0))/12,0)</f>
        <v/>
      </c>
      <c r="DM981">
        <f>SUM(DB981:DL981)</f>
        <v/>
      </c>
      <c r="DN981">
        <f>IFERROR(INDEX(ADJ!$A$1:$BZ$1000,MATCH(PAYROLL!D981,ADJ!A$1:A$500,0),MATCH(PAYROLL!DN$2,ADJ!$2:$2,0)),0)</f>
        <v/>
      </c>
      <c r="DO981">
        <f>IFERROR(SUM(BP981,DM981:DN981,CX981:DA981)-DT981,0)</f>
        <v/>
      </c>
      <c r="DP981">
        <f ref="DP981" t="array">SUM(BW981*IFERROR(INDEX(CSDA!D$1:D$500,MATCH(BW$2,CSDA!C$1:C$500,0)),0)%,CX981*IFERROR(INDEX(CSDA!D$1:D$500,MATCH(CX$2,CSDA!C$1:C$500,0)),0)%,DA981*IFERROR(INDEX(CSDA!D$1:D$500,MATCH(DA$2,CSDA!C$1:C$500,0)),0)%,DB981*IFERROR(INDEX(CSDA!D$1:D$500,MATCH(DB$2,CSDA!C$1:C$500,0)),0)%,DF981*IFERROR(INDEX(CSDA!D$1:D$500,MATCH("Phí dịch vụ"&amp;PAYROLL!DF$2,CSDA!A$1:A$500&amp;CSDA!C$1:C$500,0)),0)%,DC981*IFERROR(INDEX(CSDA!D$1:D$500,MATCH("Phí dịch vụ"&amp;PAYROLL!DC$2,CSDA!A$1:A$500&amp;CSDA!C$1:C$500,0)),0)%,DH981*IFERROR(INDEX(CSDA!D$1:D$500,MATCH("Phí dịch vụ"&amp;PAYROLL!DH$2,CSDA!A$1:A$500&amp;CSDA!C$1:C$500,0)),0)%,DJ981*IFERROR(INDEX(CSDA!D$1:D$500,MATCH("Phí dịch vụ"&amp;PAYROLL!DJ$2,CSDA!A$1:A$500&amp;CSDA!C$1:C$500,0)),0)%,BN981*IFERROR(INDEX(CSDA!D$1:D$500,MATCH(BN$2,CSDA!C$1:C$500,0)),0)%)-BN981*7%</f>
        <v/>
      </c>
      <c r="DQ981">
        <f>IFERROR(INDEX(ADJ!$A$1:$BZ$1000,MATCH(PAYROLL!D981,ADJ!A$1:A$500,0),MATCH(PAYROLL!DQ$2,ADJ!$2:$2,0)),0)</f>
        <v/>
      </c>
      <c r="DR981">
        <f>IFERROR(INDEX(ADJ!$A$1:$BZ$1000,MATCH(PAYROLL!D981,ADJ!A$1:A$500,0),MATCH(PAYROLL!DR$2,ADJ!$2:$2,0)),0)</f>
        <v/>
      </c>
      <c r="DS981">
        <f>SUM(DP981:DR981)</f>
        <v/>
      </c>
      <c r="DT981">
        <f>EK981</f>
        <v/>
      </c>
      <c r="DU981">
        <f>SUM(DO981:DR981)</f>
        <v/>
      </c>
      <c r="DV981">
        <f>ROUND(DU981*0.1,0)</f>
        <v/>
      </c>
      <c r="DW981">
        <f>DU981+DV981</f>
        <v/>
      </c>
      <c r="DZ981">
        <f>IFERROR(INDEX(ADJ!$A$1:$BZ$1000,MATCH(PAYROLL!$D981,ADJ!A$1:A$500,0),MATCH(PAYROLL!DZ$2,ADJ!$2:$2,0)),0)</f>
        <v/>
      </c>
      <c r="EA981">
        <f>IFERROR(INDEX(ADJ!$A$1:$BZ$1000,MATCH(PAYROLL!$D981,ADJ!A$1:A$500,0),MATCH(PAYROLL!EA$2,ADJ!$2:$2,0)),0)</f>
        <v/>
      </c>
      <c r="EB981">
        <f>IFERROR(INDEX(ADJ!$A$1:$BZ$1000,MATCH(PAYROLL!$D981,ADJ!A$1:A$500,0),MATCH(PAYROLL!EB$2,ADJ!$2:$2,0)),0)</f>
        <v/>
      </c>
      <c r="EC981">
        <f>IFERROR(INDEX(ADJ!$A$1:$BZ$1000,MATCH(PAYROLL!$D981,ADJ!A$1:A$500,0),MATCH(PAYROLL!EC$2,ADJ!$2:$2,0)),0)</f>
        <v/>
      </c>
      <c r="ED981">
        <f>IFERROR(INDEX(ADJ!$A$1:$BZ$1000,MATCH(PAYROLL!$D981,ADJ!A$1:A$500,0),MATCH(PAYROLL!ED$2,ADJ!$2:$2,0)),0)</f>
        <v/>
      </c>
      <c r="EE981">
        <f>IFERROR(INDEX(ADJ!$A$1:$BZ$1000,MATCH(PAYROLL!$D981,ADJ!A$1:A$500,0),MATCH(PAYROLL!EE$2,ADJ!$2:$2,0)),0)</f>
        <v/>
      </c>
      <c r="EF981">
        <f>IFERROR(INDEX(ADJ!$A$1:$BZ$1000,MATCH(PAYROLL!$D981,ADJ!A$1:A$500,0),MATCH(PAYROLL!EF$2,ADJ!$2:$2,0)),0)</f>
        <v/>
      </c>
      <c r="EG981">
        <f>IFERROR(INDEX(ADJ!$A$1:$BZ$1000,MATCH(PAYROLL!$D981,ADJ!A$1:A$500,0),MATCH(PAYROLL!EG$2,ADJ!$2:$2,0)),0)</f>
        <v/>
      </c>
      <c r="EH981">
        <f>IFERROR(INDEX(ADJ!$A$1:$BZ$1000,MATCH(PAYROLL!$D981,ADJ!A$1:A$500,0),MATCH(PAYROLL!EH$2,ADJ!$2:$2,0)),0)</f>
        <v/>
      </c>
      <c r="EI981">
        <f>IFERROR(INDEX(ADJ!$A$1:$BZ$1000,MATCH(PAYROLL!D981,ADJ!A$1:A$500,0),MATCH(PAYROLL!EI$2,ADJ!$2:$2,0)),0)</f>
        <v/>
      </c>
      <c r="EJ981">
        <f>IFERROR(INDEX(ADJ!$A$1:$BZ$1000,MATCH(PAYROLL!$D981,ADJ!A$1:A$500,0),MATCH(PAYROLL!EJ$2,ADJ!$2:$2,0)),0)</f>
        <v/>
      </c>
      <c r="EK981">
        <f>SUM(DZ981:EJ981)</f>
        <v/>
      </c>
    </row>
    <row r="982">
      <c r="A982" t="n">
        <v>980</v>
      </c>
      <c r="B982" t="inlineStr">
        <is>
          <t>Nguyễn Phụ Tiến</t>
        </is>
      </c>
      <c r="D982" t="inlineStr">
        <is>
          <t>145733-03</t>
        </is>
      </c>
      <c r="S982">
        <f>IFERROR(INDEX(PIS!$A$1:$BZ$1000,MATCH($D982,PIS!C$1:C$500,0),MATCH("Lương CB tháng trước",PIS!$1:$1,0)),0)</f>
        <v/>
      </c>
      <c r="T982">
        <f>IFERROR(INDEX(PIS!$A$1:$BZ$1000,MATCH($D982,PIS!C$1:C$500,0),MATCH("Lương CB hiện tại",PIS!$1:$1,0)),0)</f>
        <v/>
      </c>
      <c r="U982">
        <f>IFERROR(INDEX(PIS!$A$1:$BZ$1000,MATCH($D982,PIS!C$1:C$500,0),MATCH("Lương đóng BHBB",PIS!$1:$1,0)),0)</f>
        <v/>
      </c>
      <c r="V982">
        <f>IFERROR(INDEX(PIS!$A$1:$BZ$1000,MATCH($D982,PIS!C$1:C$500,0),MATCH(V$2,PIS!$2:$2,0)),0)</f>
        <v/>
      </c>
      <c r="W982">
        <f>IFERROR(INDEX(PIS!$A$1:$BZ$1000,MATCH($D982,PIS!C$1:C$500,0),MATCH(W$2,PIS!$2:$2,0)),0)</f>
        <v/>
      </c>
      <c r="X982">
        <f>IFERROR(INDEX(PIS!$A$1:$BZ$1000,MATCH($D982,PIS!C$1:C$500,0),MATCH(X$2,PIS!$2:$2,0)),0)</f>
        <v/>
      </c>
      <c r="Y982">
        <f>IFERROR(INDEX(PIS!$A$1:$BZ$1000,MATCH($D982,PIS!C$1:C$500,0),MATCH(Y$2,PIS!$2:$2,0)),0)</f>
        <v/>
      </c>
      <c r="Z982">
        <f>IFERROR(INDEX(PIS!$A$1:$BZ$1000,MATCH($D982,PIS!C$1:C$500,0),MATCH(Z$2,PIS!$2:$2,0)),0)</f>
        <v/>
      </c>
      <c r="AA982">
        <f>IFERROR(INDEX(PIS!$A$1:$BZ$1000,MATCH($D982,PIS!C$1:C$500,0),MATCH(AA$2,PIS!$2:$2,0)),0)</f>
        <v/>
      </c>
      <c r="AB982">
        <f>IFERROR(INDEX(PIS!$A$1:$BZ$1000,MATCH($D982,PIS!C$1:C$500,0),MATCH(AB$2,PIS!$2:$2,0)),0)</f>
        <v/>
      </c>
      <c r="AC982">
        <f>SUM(V982:AB982)</f>
        <v/>
      </c>
      <c r="AD982">
        <f>IFERROR(INDEX(TIMESHEET!$A$1:$AI$5000,MATCH($D982,TIMESHEET!A$1:A$500,0),MATCH("T100",TIMESHEET!$2:$2,0))-2,0)</f>
        <v/>
      </c>
      <c r="AE982">
        <f>IFERROR(INDEX(TIMESHEET!$A$1:$AI$5000,MATCH($D982,TIMESHEET!A$1:A$500,0),MATCH("T202",TIMESHEET!$2:$2,0)),0)</f>
        <v/>
      </c>
      <c r="AF982">
        <f>IFERROR(INDEX(TIMESHEET!$A$1:$AI$5000,MATCH($D982,TIMESHEET!A$1:A$500,0),MATCH("T302",TIMESHEET!$2:$2,0)),0)</f>
        <v/>
      </c>
      <c r="AG982">
        <f>IFERROR(INDEX(TIMESHEET!$A$1:$AI$5000,MATCH($D982,TIMESHEET!A$1:A$500,0),MATCH("T406",TIMESHEET!$2:$2,0)),0)</f>
        <v/>
      </c>
      <c r="AH982">
        <f>AE982+AG982</f>
        <v/>
      </c>
      <c r="AI982">
        <f>IFERROR(INDEX(TIMESHEET!$A$1:$AI$5000,MATCH($D982,TIMESHEET!A$1:A$500,0),MATCH("T701",TIMESHEET!$2:$2,0)),0)</f>
        <v/>
      </c>
      <c r="AJ982">
        <f>IFERROR(INDEX(TIMESHEET!$A$1:$AI$5000,MATCH($D982,TIMESHEET!B$1:B$500,0),MATCH("T320",TIMESHEET!$2:$2,0)),0)</f>
        <v/>
      </c>
      <c r="AK982">
        <f>IFERROR(IF(LEFT(INDEX(PIS!O$1:O$500,MATCH(D982,PIS!C$1:C$500)),1)="M",T982/AD982*SUM(AE982:AG982),T982*AD982),0)</f>
        <v/>
      </c>
      <c r="AL982">
        <f>IFERROR(INDEX(ADJ!$A$1:$BZ$1000,MATCH(PAYROLL!D982,ADJ!A$1:A$500,0),MATCH(PAYROLL!AL$2,ADJ!$2:$2,0)),0)</f>
        <v/>
      </c>
      <c r="AM982">
        <f>SUM(AK982:AL982)</f>
        <v/>
      </c>
      <c r="AN982">
        <f>IFERROR(ROUND(V982/$AD982*$AH982,0),0)</f>
        <v/>
      </c>
      <c r="AO982">
        <f>IFERROR(ROUND(W982/$AD982*$AH982,0),0)</f>
        <v/>
      </c>
      <c r="AP982">
        <f>IFERROR(ROUND(X982/$AD982*$AE982,0),0)</f>
        <v/>
      </c>
      <c r="AQ982">
        <f>IFERROR(ROUND(Y982/$AD982*$AH982,0),0)</f>
        <v/>
      </c>
      <c r="AR982">
        <f>IFERROR(ROUND(Z982/$AD982*$AH982,0),0)</f>
        <v/>
      </c>
      <c r="AS982">
        <f>IFERROR(ROUND(AA982/$AD982*$AH982,0),0)</f>
        <v/>
      </c>
      <c r="AT982">
        <f>IFERROR(IF((AE982+AF982+AG982)&gt;13,AB982,ROUND(AB982/AD982*AH982,0)),0)</f>
        <v/>
      </c>
      <c r="AU982">
        <f>IFERROR(INDEX(ADJ!$A$1:$BZ$1000,MATCH(PAYROLL!D982,ADJ!A$1:A$500,0),MATCH(PAYROLL!AU$2,ADJ!$2:$2,0)),0)</f>
        <v/>
      </c>
      <c r="AV982">
        <f>ROUND(SUM(AN982:AU982),0)</f>
        <v/>
      </c>
      <c r="AW982">
        <f>IFERROR(INDEX(TIMESHEET!$A$1:$AI$5000,MATCH(PAYROLL!D982,TIMESHEET!A$1:A$500,0),MATCH("T620",TIMESHEET!$2:$2,0)),0)</f>
        <v/>
      </c>
      <c r="AX982">
        <f>IFERROR(INDEX(TIMESHEET!$A$1:$AI$5000,MATCH(PAYROLL!D982,TIMESHEET!A$1:A$500,0),MATCH("T601",TIMESHEET!$2:$2,0)),0)</f>
        <v/>
      </c>
      <c r="AY982">
        <f>IFERROR(INDEX(TIMESHEET!$A$1:$AI$5000,MATCH(PAYROLL!D982,TIMESHEET!A$1:A$500,0),MATCH("T602",TIMESHEET!$2:$2,0)),0)</f>
        <v/>
      </c>
      <c r="AZ982">
        <f>IFERROR(INDEX(TIMESHEET!$A$1:$AI$5000,MATCH(PAYROLL!D982,TIMESHEET!A$1:A$500,0),MATCH("T603",TIMESHEET!$2:$2,0)),0)</f>
        <v/>
      </c>
      <c r="BA982">
        <f>IFERROR(INDEX(TIMESHEET!$A$1:$AI$5000,MATCH(PAYROLL!D982,TIMESHEET!A$1:A$500,0),MATCH("T611",TIMESHEET!$2:$2,0)),0)</f>
        <v/>
      </c>
      <c r="BB982">
        <f>IFERROR(INDEX(TIMESHEET!$A$1:$AI$5000,MATCH(PAYROLL!D982,TIMESHEET!A$1:A$500,0),MATCH("T612",TIMESHEET!$2:$2,0)),0)</f>
        <v/>
      </c>
      <c r="BC982">
        <f>IFERROR(INDEX(TIMESHEET!$A$1:$AI$5000,MATCH(PAYROLL!D982,TIMESHEET!A$1:A$500,0),MATCH("T613",TIMESHEET!$2:$2,0)),0)</f>
        <v/>
      </c>
      <c r="BD982">
        <f>IFERROR(INDEX(TIMESHEET!$A$1:$AI$5000,MATCH(PAYROLL!D982,TIMESHEET!A$1:A$500,0),MATCH("T500",TIMESHEET!$2:$2,0)),0)</f>
        <v/>
      </c>
      <c r="BE982">
        <f>IFERROR(IF(LEFT(INDEX(PIS!O$1:O$500,MATCH(D982,PIS!C$1:C$500)),1)="M",T982/AD982/8*(AW982+AX982*1.5+AY982*2+AZ982*3+BA982*2.1+BB982*2.7+BC982*3.9+BD982*0.3),T982/8*(AW982+AX982*1.5+AY982*2+AZ982*3+BA982*2.1+BB982*2.7+BC982*3.9+BD982*0.3)),0)</f>
        <v/>
      </c>
      <c r="BF982">
        <f>IFERROR(INDEX(ADJ!$A$1:$BZ$1000,MATCH(PAYROLL!$D982,ADJ!A$1:A$500,0),MATCH(PAYROLL!BF$2,ADJ!$2:$2,0)),0)</f>
        <v/>
      </c>
      <c r="BG982">
        <f>IFERROR(INDEX(ADJ!$A$1:$BZ$1000,MATCH(PAYROLL!D982,ADJ!A$1:A$500,0),MATCH(PAYROLL!BG$2,ADJ!$2:$2,0)),0)</f>
        <v/>
      </c>
      <c r="BH982">
        <f>IFERROR(INDEX(ADJ!$A$1:$BZ$1000,MATCH(PAYROLL!D982,ADJ!A$1:A$500,0),MATCH(PAYROLL!BH$2,ADJ!$2:$2,0)),0)</f>
        <v/>
      </c>
      <c r="BI982">
        <f>IFERROR(INDEX(ADJ!$A$1:$BZ$1000,MATCH(PAYROLL!D982,ADJ!A$1:A$500,0),MATCH(PAYROLL!BI$2,ADJ!$2:$2,0)),0)</f>
        <v/>
      </c>
      <c r="BJ982">
        <f>IFERROR(INDEX(ADJ!$A$1:$BZ$1000,MATCH(PAYROLL!D982,ADJ!A$1:A$500,0),MATCH(PAYROLL!BJ$2,ADJ!$2:$2,0)),0)</f>
        <v/>
      </c>
      <c r="BK982">
        <f>SUM(BF982:BJ982)</f>
        <v/>
      </c>
      <c r="BL982">
        <f>IFERROR(INDEX(ADJ!$A$1:$BZ$1000,MATCH(PAYROLL!D982,ADJ!A$1:A$500,0),MATCH(PAYROLL!BL$2,ADJ!$2:$2,0)),0)</f>
        <v/>
      </c>
      <c r="BM982">
        <f>IFERROR(INDEX(ADJ!$A$1:$BZ$1000,MATCH(PAYROLL!D982,ADJ!A$1:A$500,0),MATCH(PAYROLL!BM$2,ADJ!$2:$2,0)),0)</f>
        <v/>
      </c>
      <c r="BN982">
        <f>IFERROR(INDEX(ADJ!$A$1:$BZ$1000,MATCH(PAYROLL!D982,ADJ!A$1:A$500,0),MATCH(PAYROLL!BN$2,ADJ!$2:$2,0)),0)</f>
        <v/>
      </c>
      <c r="BO982">
        <f>IFERROR(INDEX(ADJ!$A$1:$BZ$1000,MATCH(PAYROLL!D982,ADJ!A$1:A$500,0),MATCH(PAYROLL!BO$2,ADJ!$2:$2,0)),0)</f>
        <v/>
      </c>
      <c r="BP982">
        <f>SUM(AM982,AV982,BE982,BK982,BL982:BO982)</f>
        <v/>
      </c>
      <c r="BQ982">
        <f>BO982</f>
        <v/>
      </c>
      <c r="BR982">
        <f>IFERROR(ROUND(IF(LEFT(INDEX(PIS!O$1:O$500,MATCH(D982,PIS!C$1:C$500)),1)="D",T982/8*(BD982*0.3),IF(LEFT(INDEX(PIS!O$1:O$500,MATCH(D982,PIS!C$1:C$500)),1)="H",T982*($BD982*0.3),T982/$AD982/8*($BD982*0.3))),0),0)</f>
        <v/>
      </c>
      <c r="BS982">
        <f>IF(AP982&lt;1,0,MIN(AP982,730000))</f>
        <v/>
      </c>
      <c r="BT982">
        <f>IFERROR(ROUND((BE982-SUM(AW982:BC982)*T982/AD982/8),0)-BR982,0)</f>
        <v/>
      </c>
      <c r="BU982">
        <f>AO982</f>
        <v/>
      </c>
      <c r="BV982">
        <f>SUM(BQ982:BU982)</f>
        <v/>
      </c>
      <c r="BW982">
        <f>BP982-BV982</f>
        <v/>
      </c>
      <c r="BX982">
        <f>IFERROR(IF(RIGHT(INDEX(PIS!O$1:O$500,MATCH(D982,PIS!C$1:C$500)),5)="Gross",MIN(U982+V982,VLOOKUP("R700",TSC!B:C,2,0)*VLOOKUP("R101",TSC!B:C,2,0))*VLOOKUP("R701",TSC!B:C,2,0)%,0),0)</f>
        <v/>
      </c>
      <c r="BY982">
        <f>IFERROR(IF(RIGHT(INDEX(PIS!O$1:O$500,MATCH(D982,PIS!C$1:C$500)),5)="Gross",MIN(U982+V982,VLOOKUP("R700",TSC!B:C,2,0)*VLOOKUP("R101",TSC!B:C,2,0))*VLOOKUP("T704",TSC!B:C,2,0)%,0),0)</f>
        <v/>
      </c>
      <c r="BZ982">
        <f>IFERROR(IF(RIGHT(INDEX(PIS!O$1:O$500,MATCH(D982,PIS!C$1:C$500)),5)="Gross",MIN(U982+V982,VLOOKUP("R700",TSC!B:C,2,0)*VLOOKUP("1",TSC!F:G,2,0))*VLOOKUP("T705",TSC!B:C,2,0)%,0),0)</f>
        <v/>
      </c>
      <c r="CA982">
        <f>IFERROR(INDEX(ADJ!$A$1:$BZ$1000,MATCH(PAYROLL!D982,ADJ!A$1:A$500,0),MATCH(PAYROLL!CA$2,ADJ!$2:$2,0)),0)</f>
        <v/>
      </c>
      <c r="CB982">
        <f>IFERROR(INDEX(ADJ!$A$1:$BZ$1000,MATCH(PAYROLL!D982,ADJ!A$1:A$500,0),MATCH(PAYROLL!CB$2,ADJ!$2:$2,0)),0)</f>
        <v/>
      </c>
      <c r="CC982">
        <f>SUM(BX982:CB982)</f>
        <v/>
      </c>
      <c r="CD982">
        <f>IFERROR(INDEX(PIS!$A$1:$BZ$1000,MATCH(PAYROLL!D982,PIS!C$1:C$500,0),MATCH(PAYROLL!CD$1,PIS!$1:$1,0)),0)</f>
        <v/>
      </c>
      <c r="CE982">
        <f>IFERROR(IF(OR(INDEX(PIS!P$1:P$500,MATCH(D982,PIS!C$1:C$500,0))="LT2",INDEX(PIS!P$1:P$500,MATCH(D982,PIS!C$1:C$500,0))="P10"),0,SUM(CC982,CD982*VLOOKUP("R601",TSC!B:C,2,0),VLOOKUP("R602",TSC!B:C,2,0))),0)</f>
        <v/>
      </c>
      <c r="CF982">
        <f>MAX(BW982-CE982,0)</f>
        <v/>
      </c>
      <c r="CG982">
        <f>IFERROR(IF(OR(RIGHT(INDEX(PIS!P$1:P$500,MATCH(D982,PIS!C$1:C$500)),5)="P10",RIGHT(INDEX(PIS!P$1:P$500,MATCH(D982,PIS!C$1:C$500)),5)="CK"),0,IF(CF982&lt;=5000000,CF982*5%,IF(CF982&lt;=10000000,CF982*10%-250000,IF(CF982&lt;=18000000,CF982*15%-750000,IF(CF982&lt;=32000000,CF982*20%-1650000,IF(CF982&lt;=52000000,CF982*25%-3250000,IF(CF982&lt;=80000000,BH982*30%-5850000,CF982*35%-9850000))))))),0)</f>
        <v/>
      </c>
      <c r="CH982">
        <f>IFERROR(IF(OR(INDEX(PIS!P$1:P$500,MATCH(D982,PIS!C$1:C$500))="LT",INDEX(PIS!P$1:P$500,MATCH(D982,PIS!C$1:C$500))="CK"),0,IF(CF982&lt;2000000,0,CF982*10%)),0)</f>
        <v/>
      </c>
      <c r="CI982">
        <f>IFERROR(INDEX(ADJ!$A$1:$BZ$1000,MATCH(PAYROLL!D982,ADJ!A$1:A$500,0),MATCH(PAYROLL!CI$2,ADJ!$2:$2,0)),0)</f>
        <v/>
      </c>
      <c r="CJ982">
        <f>IFERROR(INDEX(ADJ!$A$1:$BZ$1000,MATCH(PAYROLL!D982,ADJ!A$1:A$500,0),MATCH(PAYROLL!CJ$2,ADJ!$2:$2,0)),0)</f>
        <v/>
      </c>
      <c r="CK982">
        <f>IFERROR(INDEX(ADJ!$A$1:$BZ$1000,MATCH(PAYROLL!D982,ADJ!A$1:A$500,0),MATCH(PAYROLL!CK$2,ADJ!$2:$2,0)),0)</f>
        <v/>
      </c>
      <c r="CL982">
        <f>SUM(CG982:CK982)</f>
        <v/>
      </c>
      <c r="CM982">
        <f>ROUND(SUM(CH982:CK982),0)</f>
        <v/>
      </c>
      <c r="CN982">
        <f>IFERROR(INDEX(CSDA!D$1:D$500,MATCH($CN$2,CSDA!C$1:C$500,0))*INDEX(PIS!V$1:V$500,MATCH(D982,PIS!C$1:C$500))+INDEX(ADJ!$A$1:$BZ$1000,MATCH(PAYROLL!D982,ADJ!A$1:A$500,0),MATCH(PAYROLL!CN$2,ADJ!$2:$2,0)),0)</f>
        <v/>
      </c>
      <c r="CO982">
        <f>IFERROR(INDEX(ADJ!$A$1:$BZ$1000,MATCH(PAYROLL!D982,ADJ!A$1:A$500,0),MATCH(PAYROLL!CO$2,ADJ!$2:$2,0)),0)</f>
        <v/>
      </c>
      <c r="CP982">
        <f>IFERROR(INDEX(ADJ!$A$1:$BZ$1000,MATCH(PAYROLL!D982,ADJ!A$1:A$500,0),MATCH(PAYROLL!CP$2,ADJ!$2:$2,0)),0)</f>
        <v/>
      </c>
      <c r="CQ982">
        <f>BP982-CL982-CI982-CM982-CN982-CO982-CP982-CC982</f>
        <v/>
      </c>
      <c r="CR982">
        <f>IFERROR(IF(RIGHT(INDEX(PIS!O$1:O$500,MATCH(D982,PIS!C$1:C$500,0)),5)="Gross",MIN(U982+V982,VLOOKUP("R700",TSC!B:C,2,0)*VLOOKUP("R101",TSC!B:C,2,0))*(VLOOKUP("T711",TSC!B:C,2,0)+VLOOKUP("T712",TSC!B:C,2,0))%,MIN(T982+V982,VLOOKUP("R700",TSC!B:C,2,0)*VLOOKUP("R101",TSC!B:C,2,0))*(VLOOKUP("T711",TSC!B:C,2,0)+VLOOKUP("T712",TSC!B:C,2,0)+VLOOKUP("R701",TSC!B:C,2,0))%),0)</f>
        <v/>
      </c>
      <c r="CS982">
        <f>IFERROR(IF(RIGHT(INDEX(PIS!O$1:O$500,MATCH(D982,PIS!C$1:C$500,0)),5)="Gross",MIN(U982+V982,VLOOKUP("R700",TSC!B:C,2,0)*VLOOKUP("R101",TSC!B:C,2,0))*(VLOOKUP("T714",TSC!B:C,2,0))%,MIN(T982+V982,VLOOKUP("R700",TSC!B:C,2,0)*VLOOKUP("R101",TSC!B:C,2,0))*(VLOOKUP("T704",TSC!B:C,2,0)+VLOOKUP("T714",TSC!B:C,2,0))%),0)</f>
        <v/>
      </c>
      <c r="CT982">
        <f>IFERROR(IF(RIGHT(INDEX(PIS!O$1:O$500,MATCH(D982,PIS!C$1:C$500,0)),5)="Gross",MIN(U982+V982,VLOOKUP("R700",TSC!B:C,2,0)*VLOOKUP("R101",TSC!B:C,2,0))*VLOOKUP("T705",TSC!B:C,2,0)%,MIN(T982+V982,VLOOKUP("R700",TSC!B:C,2,0)*VLOOKUP("R101",TSC!B:C,2,0))*VLOOKUP("T705",TSC!B:C,2,0)%),0)</f>
        <v/>
      </c>
      <c r="CU982">
        <f>IFERROR(IF(RIGHT(INDEX(PIS!O$1:O$500,MATCH(D982,PIS!C$1:C$500,0)),5)="Gross",MIN(U982+V982,VLOOKUP("R700",TSC!B:C,2,0)*VLOOKUP("R101",TSC!B:C,2,0))*(VLOOKUP("T713",TSC!B:C,2,0))%,MIN(T982+V982,VLOOKUP("R700",TSC!B:C,2,0)*VLOOKUP("R101",TSC!B:C,2,0))*(VLOOKUP("T713",TSC!B:C,2,0))%),0)</f>
        <v/>
      </c>
      <c r="CV982">
        <f>IFERROR(INDEX(ADJ!$A$1:$BZ$1000,MATCH(PAYROLL!D982,ADJ!A$1:A$500,0),MATCH(PAYROLL!CV$2,ADJ!$2:$2,0)),0)</f>
        <v/>
      </c>
      <c r="CW982">
        <f>IFERROR(INDEX(ADJ!$A$1:$BZ$1000,MATCH(PAYROLL!D982,ADJ!A$1:A$500,0),MATCH(PAYROLL!CW$2,ADJ!$2:$2,0)),0)</f>
        <v/>
      </c>
      <c r="CX982">
        <f>SUM(CR982:CW982)</f>
        <v/>
      </c>
      <c r="CY982">
        <f>ROUND(IF(CR982&gt;0,T982+V982*VLOOKUP("R202",TSC!$B$1:$C$500,2,0),0),0)</f>
        <v/>
      </c>
      <c r="CZ982">
        <f>IFERROR(INDEX(CSDA!D$1:D$500,MATCH($CZ$2,CSDA!C$1:C$500,0)),0)</f>
        <v/>
      </c>
      <c r="DA982">
        <f>ROUND(T982*0.7%,0)</f>
        <v/>
      </c>
      <c r="DB982">
        <f>ROUND(T982/12,0)</f>
        <v/>
      </c>
      <c r="DC982">
        <f ref="DC982" t="array">IFERROR(INDEX(CSDA!D$1:D$500,MATCH("Trích giữ"&amp;PAYROLL!DC$2,CSDA!A$1:A$500&amp;CSDA!C$1:C$500,0)),0)</f>
        <v/>
      </c>
      <c r="DD982">
        <f ref="DD982" t="array">IFERROR(INDEX(CSDA!D$1:D$500,MATCH("Trích giữ"&amp;PAYROLL!DD$2,CSDA!A$1:A$500&amp;CSDA!C$1:C$500,0)),0)</f>
        <v/>
      </c>
      <c r="DE982">
        <f ref="DE982" t="array">IFERROR(INDEX(CSDA!D$1:D$500,MATCH("Trích giữ"&amp;PAYROLL!DE$2,CSDA!A$1:A$500&amp;CSDA!C$1:C$500,0)),0)</f>
        <v/>
      </c>
      <c r="DF982">
        <f>IFERROR(INDEX(CSDA!D$1:D$500,MATCH(PAYROLL!DF$2,CSDA!C$1:C$500,0)),0)</f>
        <v/>
      </c>
      <c r="DG982">
        <f ref="DG982" t="array">IFERROR(INDEX(CSDA!D$1:D$500,MATCH("Trích giữ"&amp;PAYROLL!DG$2,CSDA!A$1:A$500&amp;CSDA!C$1:C$500,0)),0)</f>
        <v/>
      </c>
      <c r="DH982">
        <f>ROUND(T982/26,0)</f>
        <v/>
      </c>
      <c r="DI982">
        <f ref="DI982" t="array">IFERROR(INDEX(CSDA!D$1:D$500,MATCH("Trích giữ"&amp;PAYROLL!DI$2,CSDA!A$1:A$500&amp;CSDA!C$1:C$500,0)),0)</f>
        <v/>
      </c>
      <c r="DJ982">
        <f>IF(U982=0,T982*21.5%-BL982,0)</f>
        <v/>
      </c>
      <c r="DK982">
        <f ref="DK982" t="array">IFERROR(INDEX(CSDA!D$1:D$500,MATCH("Trích giữ"&amp;PAYROLL!DK$2,CSDA!A$1:A$500&amp;CSDA!C$1:C$500,0)),0)</f>
        <v/>
      </c>
      <c r="DL982">
        <f>IFERROR(INDEX(CSDA!D$1:D$500,MATCH(PAYROLL!DL$2,CSDA!C$1:C$500,0))/12,0)</f>
        <v/>
      </c>
      <c r="DM982">
        <f>SUM(DB982:DL982)</f>
        <v/>
      </c>
      <c r="DN982">
        <f>IFERROR(INDEX(ADJ!$A$1:$BZ$1000,MATCH(PAYROLL!D982,ADJ!A$1:A$500,0),MATCH(PAYROLL!DN$2,ADJ!$2:$2,0)),0)</f>
        <v/>
      </c>
      <c r="DO982">
        <f>IFERROR(SUM(BP982,DM982:DN982,CX982:DA982)-DT982,0)</f>
        <v/>
      </c>
      <c r="DP982">
        <f ref="DP982" t="array">SUM(BW982*IFERROR(INDEX(CSDA!D$1:D$500,MATCH(BW$2,CSDA!C$1:C$500,0)),0)%,CX982*IFERROR(INDEX(CSDA!D$1:D$500,MATCH(CX$2,CSDA!C$1:C$500,0)),0)%,DA982*IFERROR(INDEX(CSDA!D$1:D$500,MATCH(DA$2,CSDA!C$1:C$500,0)),0)%,DB982*IFERROR(INDEX(CSDA!D$1:D$500,MATCH(DB$2,CSDA!C$1:C$500,0)),0)%,DF982*IFERROR(INDEX(CSDA!D$1:D$500,MATCH("Phí dịch vụ"&amp;PAYROLL!DF$2,CSDA!A$1:A$500&amp;CSDA!C$1:C$500,0)),0)%,DC982*IFERROR(INDEX(CSDA!D$1:D$500,MATCH("Phí dịch vụ"&amp;PAYROLL!DC$2,CSDA!A$1:A$500&amp;CSDA!C$1:C$500,0)),0)%,DH982*IFERROR(INDEX(CSDA!D$1:D$500,MATCH("Phí dịch vụ"&amp;PAYROLL!DH$2,CSDA!A$1:A$500&amp;CSDA!C$1:C$500,0)),0)%,DJ982*IFERROR(INDEX(CSDA!D$1:D$500,MATCH("Phí dịch vụ"&amp;PAYROLL!DJ$2,CSDA!A$1:A$500&amp;CSDA!C$1:C$500,0)),0)%,BN982*IFERROR(INDEX(CSDA!D$1:D$500,MATCH(BN$2,CSDA!C$1:C$500,0)),0)%)-BN982*7%</f>
        <v/>
      </c>
      <c r="DQ982">
        <f>IFERROR(INDEX(ADJ!$A$1:$BZ$1000,MATCH(PAYROLL!D982,ADJ!A$1:A$500,0),MATCH(PAYROLL!DQ$2,ADJ!$2:$2,0)),0)</f>
        <v/>
      </c>
      <c r="DR982">
        <f>IFERROR(INDEX(ADJ!$A$1:$BZ$1000,MATCH(PAYROLL!D982,ADJ!A$1:A$500,0),MATCH(PAYROLL!DR$2,ADJ!$2:$2,0)),0)</f>
        <v/>
      </c>
      <c r="DS982">
        <f>SUM(DP982:DR982)</f>
        <v/>
      </c>
      <c r="DT982">
        <f>EK982</f>
        <v/>
      </c>
      <c r="DU982">
        <f>SUM(DO982:DR982)</f>
        <v/>
      </c>
      <c r="DV982">
        <f>ROUND(DU982*0.1,0)</f>
        <v/>
      </c>
      <c r="DW982">
        <f>DU982+DV982</f>
        <v/>
      </c>
      <c r="DZ982">
        <f>IFERROR(INDEX(ADJ!$A$1:$BZ$1000,MATCH(PAYROLL!$D982,ADJ!A$1:A$500,0),MATCH(PAYROLL!DZ$2,ADJ!$2:$2,0)),0)</f>
        <v/>
      </c>
      <c r="EA982">
        <f>IFERROR(INDEX(ADJ!$A$1:$BZ$1000,MATCH(PAYROLL!$D982,ADJ!A$1:A$500,0),MATCH(PAYROLL!EA$2,ADJ!$2:$2,0)),0)</f>
        <v/>
      </c>
      <c r="EB982">
        <f>IFERROR(INDEX(ADJ!$A$1:$BZ$1000,MATCH(PAYROLL!$D982,ADJ!A$1:A$500,0),MATCH(PAYROLL!EB$2,ADJ!$2:$2,0)),0)</f>
        <v/>
      </c>
      <c r="EC982">
        <f>IFERROR(INDEX(ADJ!$A$1:$BZ$1000,MATCH(PAYROLL!$D982,ADJ!A$1:A$500,0),MATCH(PAYROLL!EC$2,ADJ!$2:$2,0)),0)</f>
        <v/>
      </c>
      <c r="ED982">
        <f>IFERROR(INDEX(ADJ!$A$1:$BZ$1000,MATCH(PAYROLL!$D982,ADJ!A$1:A$500,0),MATCH(PAYROLL!ED$2,ADJ!$2:$2,0)),0)</f>
        <v/>
      </c>
      <c r="EE982">
        <f>IFERROR(INDEX(ADJ!$A$1:$BZ$1000,MATCH(PAYROLL!$D982,ADJ!A$1:A$500,0),MATCH(PAYROLL!EE$2,ADJ!$2:$2,0)),0)</f>
        <v/>
      </c>
      <c r="EF982">
        <f>IFERROR(INDEX(ADJ!$A$1:$BZ$1000,MATCH(PAYROLL!$D982,ADJ!A$1:A$500,0),MATCH(PAYROLL!EF$2,ADJ!$2:$2,0)),0)</f>
        <v/>
      </c>
      <c r="EG982">
        <f>IFERROR(INDEX(ADJ!$A$1:$BZ$1000,MATCH(PAYROLL!$D982,ADJ!A$1:A$500,0),MATCH(PAYROLL!EG$2,ADJ!$2:$2,0)),0)</f>
        <v/>
      </c>
      <c r="EH982">
        <f>IFERROR(INDEX(ADJ!$A$1:$BZ$1000,MATCH(PAYROLL!$D982,ADJ!A$1:A$500,0),MATCH(PAYROLL!EH$2,ADJ!$2:$2,0)),0)</f>
        <v/>
      </c>
      <c r="EI982">
        <f>IFERROR(INDEX(ADJ!$A$1:$BZ$1000,MATCH(PAYROLL!D982,ADJ!A$1:A$500,0),MATCH(PAYROLL!EI$2,ADJ!$2:$2,0)),0)</f>
        <v/>
      </c>
      <c r="EJ982">
        <f>IFERROR(INDEX(ADJ!$A$1:$BZ$1000,MATCH(PAYROLL!$D982,ADJ!A$1:A$500,0),MATCH(PAYROLL!EJ$2,ADJ!$2:$2,0)),0)</f>
        <v/>
      </c>
      <c r="EK982">
        <f>SUM(DZ982:EJ982)</f>
        <v/>
      </c>
    </row>
    <row r="983">
      <c r="A983" t="n">
        <v>981</v>
      </c>
      <c r="B983" t="inlineStr">
        <is>
          <t>Lý Quốc Anh</t>
        </is>
      </c>
      <c r="D983" t="inlineStr">
        <is>
          <t>149694-02</t>
        </is>
      </c>
      <c r="S983">
        <f>IFERROR(INDEX(PIS!$A$1:$BZ$1000,MATCH($D983,PIS!C$1:C$500,0),MATCH("Lương CB tháng trước",PIS!$1:$1,0)),0)</f>
        <v/>
      </c>
      <c r="T983">
        <f>IFERROR(INDEX(PIS!$A$1:$BZ$1000,MATCH($D983,PIS!C$1:C$500,0),MATCH("Lương CB hiện tại",PIS!$1:$1,0)),0)</f>
        <v/>
      </c>
      <c r="U983">
        <f>IFERROR(INDEX(PIS!$A$1:$BZ$1000,MATCH($D983,PIS!C$1:C$500,0),MATCH("Lương đóng BHBB",PIS!$1:$1,0)),0)</f>
        <v/>
      </c>
      <c r="V983">
        <f>IFERROR(INDEX(PIS!$A$1:$BZ$1000,MATCH($D983,PIS!C$1:C$500,0),MATCH(V$2,PIS!$2:$2,0)),0)</f>
        <v/>
      </c>
      <c r="W983">
        <f>IFERROR(INDEX(PIS!$A$1:$BZ$1000,MATCH($D983,PIS!C$1:C$500,0),MATCH(W$2,PIS!$2:$2,0)),0)</f>
        <v/>
      </c>
      <c r="X983">
        <f>IFERROR(INDEX(PIS!$A$1:$BZ$1000,MATCH($D983,PIS!C$1:C$500,0),MATCH(X$2,PIS!$2:$2,0)),0)</f>
        <v/>
      </c>
      <c r="Y983">
        <f>IFERROR(INDEX(PIS!$A$1:$BZ$1000,MATCH($D983,PIS!C$1:C$500,0),MATCH(Y$2,PIS!$2:$2,0)),0)</f>
        <v/>
      </c>
      <c r="Z983">
        <f>IFERROR(INDEX(PIS!$A$1:$BZ$1000,MATCH($D983,PIS!C$1:C$500,0),MATCH(Z$2,PIS!$2:$2,0)),0)</f>
        <v/>
      </c>
      <c r="AA983">
        <f>IFERROR(INDEX(PIS!$A$1:$BZ$1000,MATCH($D983,PIS!C$1:C$500,0),MATCH(AA$2,PIS!$2:$2,0)),0)</f>
        <v/>
      </c>
      <c r="AB983">
        <f>IFERROR(INDEX(PIS!$A$1:$BZ$1000,MATCH($D983,PIS!C$1:C$500,0),MATCH(AB$2,PIS!$2:$2,0)),0)</f>
        <v/>
      </c>
      <c r="AC983">
        <f>SUM(V983:AB983)</f>
        <v/>
      </c>
      <c r="AD983">
        <f>IFERROR(INDEX(TIMESHEET!$A$1:$AI$5000,MATCH($D983,TIMESHEET!A$1:A$500,0),MATCH("T100",TIMESHEET!$2:$2,0))-2,0)</f>
        <v/>
      </c>
      <c r="AE983">
        <f>IFERROR(INDEX(TIMESHEET!$A$1:$AI$5000,MATCH($D983,TIMESHEET!A$1:A$500,0),MATCH("T202",TIMESHEET!$2:$2,0)),0)</f>
        <v/>
      </c>
      <c r="AF983">
        <f>IFERROR(INDEX(TIMESHEET!$A$1:$AI$5000,MATCH($D983,TIMESHEET!A$1:A$500,0),MATCH("T302",TIMESHEET!$2:$2,0)),0)</f>
        <v/>
      </c>
      <c r="AG983">
        <f>IFERROR(INDEX(TIMESHEET!$A$1:$AI$5000,MATCH($D983,TIMESHEET!A$1:A$500,0),MATCH("T406",TIMESHEET!$2:$2,0)),0)</f>
        <v/>
      </c>
      <c r="AH983">
        <f>AE983+AG983</f>
        <v/>
      </c>
      <c r="AI983">
        <f>IFERROR(INDEX(TIMESHEET!$A$1:$AI$5000,MATCH($D983,TIMESHEET!A$1:A$500,0),MATCH("T701",TIMESHEET!$2:$2,0)),0)</f>
        <v/>
      </c>
      <c r="AJ983">
        <f>IFERROR(INDEX(TIMESHEET!$A$1:$AI$5000,MATCH($D983,TIMESHEET!B$1:B$500,0),MATCH("T320",TIMESHEET!$2:$2,0)),0)</f>
        <v/>
      </c>
      <c r="AK983">
        <f>IFERROR(IF(LEFT(INDEX(PIS!O$1:O$500,MATCH(D983,PIS!C$1:C$500)),1)="M",T983/AD983*SUM(AE983:AG983),T983*AD983),0)</f>
        <v/>
      </c>
      <c r="AL983">
        <f>IFERROR(INDEX(ADJ!$A$1:$BZ$1000,MATCH(PAYROLL!D983,ADJ!A$1:A$500,0),MATCH(PAYROLL!AL$2,ADJ!$2:$2,0)),0)</f>
        <v/>
      </c>
      <c r="AM983">
        <f>SUM(AK983:AL983)</f>
        <v/>
      </c>
      <c r="AN983">
        <f>IFERROR(ROUND(V983/$AD983*$AH983,0),0)</f>
        <v/>
      </c>
      <c r="AO983">
        <f>IFERROR(ROUND(W983/$AD983*$AH983,0),0)</f>
        <v/>
      </c>
      <c r="AP983">
        <f>IFERROR(ROUND(X983/$AD983*$AE983,0),0)</f>
        <v/>
      </c>
      <c r="AQ983">
        <f>IFERROR(ROUND(Y983/$AD983*$AH983,0),0)</f>
        <v/>
      </c>
      <c r="AR983">
        <f>IFERROR(ROUND(Z983/$AD983*$AH983,0),0)</f>
        <v/>
      </c>
      <c r="AS983">
        <f>IFERROR(ROUND(AA983/$AD983*$AH983,0),0)</f>
        <v/>
      </c>
      <c r="AT983">
        <f>IFERROR(IF((AE983+AF983+AG983)&gt;13,AB983,ROUND(AB983/AD983*AH983,0)),0)</f>
        <v/>
      </c>
      <c r="AU983">
        <f>IFERROR(INDEX(ADJ!$A$1:$BZ$1000,MATCH(PAYROLL!D983,ADJ!A$1:A$500,0),MATCH(PAYROLL!AU$2,ADJ!$2:$2,0)),0)</f>
        <v/>
      </c>
      <c r="AV983">
        <f>ROUND(SUM(AN983:AU983),0)</f>
        <v/>
      </c>
      <c r="AW983">
        <f>IFERROR(INDEX(TIMESHEET!$A$1:$AI$5000,MATCH(PAYROLL!D983,TIMESHEET!A$1:A$500,0),MATCH("T620",TIMESHEET!$2:$2,0)),0)</f>
        <v/>
      </c>
      <c r="AX983">
        <f>IFERROR(INDEX(TIMESHEET!$A$1:$AI$5000,MATCH(PAYROLL!D983,TIMESHEET!A$1:A$500,0),MATCH("T601",TIMESHEET!$2:$2,0)),0)</f>
        <v/>
      </c>
      <c r="AY983">
        <f>IFERROR(INDEX(TIMESHEET!$A$1:$AI$5000,MATCH(PAYROLL!D983,TIMESHEET!A$1:A$500,0),MATCH("T602",TIMESHEET!$2:$2,0)),0)</f>
        <v/>
      </c>
      <c r="AZ983">
        <f>IFERROR(INDEX(TIMESHEET!$A$1:$AI$5000,MATCH(PAYROLL!D983,TIMESHEET!A$1:A$500,0),MATCH("T603",TIMESHEET!$2:$2,0)),0)</f>
        <v/>
      </c>
      <c r="BA983">
        <f>IFERROR(INDEX(TIMESHEET!$A$1:$AI$5000,MATCH(PAYROLL!D983,TIMESHEET!A$1:A$500,0),MATCH("T611",TIMESHEET!$2:$2,0)),0)</f>
        <v/>
      </c>
      <c r="BB983">
        <f>IFERROR(INDEX(TIMESHEET!$A$1:$AI$5000,MATCH(PAYROLL!D983,TIMESHEET!A$1:A$500,0),MATCH("T612",TIMESHEET!$2:$2,0)),0)</f>
        <v/>
      </c>
      <c r="BC983">
        <f>IFERROR(INDEX(TIMESHEET!$A$1:$AI$5000,MATCH(PAYROLL!D983,TIMESHEET!A$1:A$500,0),MATCH("T613",TIMESHEET!$2:$2,0)),0)</f>
        <v/>
      </c>
      <c r="BD983">
        <f>IFERROR(INDEX(TIMESHEET!$A$1:$AI$5000,MATCH(PAYROLL!D983,TIMESHEET!A$1:A$500,0),MATCH("T500",TIMESHEET!$2:$2,0)),0)</f>
        <v/>
      </c>
      <c r="BE983">
        <f>IFERROR(IF(LEFT(INDEX(PIS!O$1:O$500,MATCH(D983,PIS!C$1:C$500)),1)="M",T983/AD983/8*(AW983+AX983*1.5+AY983*2+AZ983*3+BA983*2.1+BB983*2.7+BC983*3.9+BD983*0.3),T983/8*(AW983+AX983*1.5+AY983*2+AZ983*3+BA983*2.1+BB983*2.7+BC983*3.9+BD983*0.3)),0)</f>
        <v/>
      </c>
      <c r="BF983">
        <f>IFERROR(INDEX(ADJ!$A$1:$BZ$1000,MATCH(PAYROLL!$D983,ADJ!A$1:A$500,0),MATCH(PAYROLL!BF$2,ADJ!$2:$2,0)),0)</f>
        <v/>
      </c>
      <c r="BG983">
        <f>IFERROR(INDEX(ADJ!$A$1:$BZ$1000,MATCH(PAYROLL!D983,ADJ!A$1:A$500,0),MATCH(PAYROLL!BG$2,ADJ!$2:$2,0)),0)</f>
        <v/>
      </c>
      <c r="BH983">
        <f>IFERROR(INDEX(ADJ!$A$1:$BZ$1000,MATCH(PAYROLL!D983,ADJ!A$1:A$500,0),MATCH(PAYROLL!BH$2,ADJ!$2:$2,0)),0)</f>
        <v/>
      </c>
      <c r="BI983">
        <f>IFERROR(INDEX(ADJ!$A$1:$BZ$1000,MATCH(PAYROLL!D983,ADJ!A$1:A$500,0),MATCH(PAYROLL!BI$2,ADJ!$2:$2,0)),0)</f>
        <v/>
      </c>
      <c r="BJ983">
        <f>IFERROR(INDEX(ADJ!$A$1:$BZ$1000,MATCH(PAYROLL!D983,ADJ!A$1:A$500,0),MATCH(PAYROLL!BJ$2,ADJ!$2:$2,0)),0)</f>
        <v/>
      </c>
      <c r="BK983">
        <f>SUM(BF983:BJ983)</f>
        <v/>
      </c>
      <c r="BL983">
        <f>IFERROR(INDEX(ADJ!$A$1:$BZ$1000,MATCH(PAYROLL!D983,ADJ!A$1:A$500,0),MATCH(PAYROLL!BL$2,ADJ!$2:$2,0)),0)</f>
        <v/>
      </c>
      <c r="BM983">
        <f>IFERROR(INDEX(ADJ!$A$1:$BZ$1000,MATCH(PAYROLL!D983,ADJ!A$1:A$500,0),MATCH(PAYROLL!BM$2,ADJ!$2:$2,0)),0)</f>
        <v/>
      </c>
      <c r="BN983">
        <f>IFERROR(INDEX(ADJ!$A$1:$BZ$1000,MATCH(PAYROLL!D983,ADJ!A$1:A$500,0),MATCH(PAYROLL!BN$2,ADJ!$2:$2,0)),0)</f>
        <v/>
      </c>
      <c r="BO983">
        <f>IFERROR(INDEX(ADJ!$A$1:$BZ$1000,MATCH(PAYROLL!D983,ADJ!A$1:A$500,0),MATCH(PAYROLL!BO$2,ADJ!$2:$2,0)),0)</f>
        <v/>
      </c>
      <c r="BP983">
        <f>SUM(AM983,AV983,BE983,BK983,BL983:BO983)</f>
        <v/>
      </c>
      <c r="BQ983">
        <f>BO983</f>
        <v/>
      </c>
      <c r="BR983">
        <f>IFERROR(ROUND(IF(LEFT(INDEX(PIS!O$1:O$500,MATCH(D983,PIS!C$1:C$500)),1)="D",T983/8*(BD983*0.3),IF(LEFT(INDEX(PIS!O$1:O$500,MATCH(D983,PIS!C$1:C$500)),1)="H",T983*($BD983*0.3),T983/$AD983/8*($BD983*0.3))),0),0)</f>
        <v/>
      </c>
      <c r="BS983">
        <f>IF(AP983&lt;1,0,MIN(AP983,730000))</f>
        <v/>
      </c>
      <c r="BT983">
        <f>IFERROR(ROUND((BE983-SUM(AW983:BC983)*T983/AD983/8),0)-BR983,0)</f>
        <v/>
      </c>
      <c r="BU983">
        <f>AO983</f>
        <v/>
      </c>
      <c r="BV983">
        <f>SUM(BQ983:BU983)</f>
        <v/>
      </c>
      <c r="BW983">
        <f>BP983-BV983</f>
        <v/>
      </c>
      <c r="BX983">
        <f>IFERROR(IF(RIGHT(INDEX(PIS!O$1:O$500,MATCH(D983,PIS!C$1:C$500)),5)="Gross",MIN(U983+V983,VLOOKUP("R700",TSC!B:C,2,0)*VLOOKUP("R101",TSC!B:C,2,0))*VLOOKUP("R701",TSC!B:C,2,0)%,0),0)</f>
        <v/>
      </c>
      <c r="BY983">
        <f>IFERROR(IF(RIGHT(INDEX(PIS!O$1:O$500,MATCH(D983,PIS!C$1:C$500)),5)="Gross",MIN(U983+V983,VLOOKUP("R700",TSC!B:C,2,0)*VLOOKUP("R101",TSC!B:C,2,0))*VLOOKUP("T704",TSC!B:C,2,0)%,0),0)</f>
        <v/>
      </c>
      <c r="BZ983">
        <f>IFERROR(IF(RIGHT(INDEX(PIS!O$1:O$500,MATCH(D983,PIS!C$1:C$500)),5)="Gross",MIN(U983+V983,VLOOKUP("R700",TSC!B:C,2,0)*VLOOKUP("1",TSC!F:G,2,0))*VLOOKUP("T705",TSC!B:C,2,0)%,0),0)</f>
        <v/>
      </c>
      <c r="CA983">
        <f>IFERROR(INDEX(ADJ!$A$1:$BZ$1000,MATCH(PAYROLL!D983,ADJ!A$1:A$500,0),MATCH(PAYROLL!CA$2,ADJ!$2:$2,0)),0)</f>
        <v/>
      </c>
      <c r="CB983">
        <f>IFERROR(INDEX(ADJ!$A$1:$BZ$1000,MATCH(PAYROLL!D983,ADJ!A$1:A$500,0),MATCH(PAYROLL!CB$2,ADJ!$2:$2,0)),0)</f>
        <v/>
      </c>
      <c r="CC983">
        <f>SUM(BX983:CB983)</f>
        <v/>
      </c>
      <c r="CD983">
        <f>IFERROR(INDEX(PIS!$A$1:$BZ$1000,MATCH(PAYROLL!D983,PIS!C$1:C$500,0),MATCH(PAYROLL!CD$1,PIS!$1:$1,0)),0)</f>
        <v/>
      </c>
      <c r="CE983">
        <f>IFERROR(IF(OR(INDEX(PIS!P$1:P$500,MATCH(D983,PIS!C$1:C$500,0))="LT2",INDEX(PIS!P$1:P$500,MATCH(D983,PIS!C$1:C$500,0))="P10"),0,SUM(CC983,CD983*VLOOKUP("R601",TSC!B:C,2,0),VLOOKUP("R602",TSC!B:C,2,0))),0)</f>
        <v/>
      </c>
      <c r="CF983">
        <f>MAX(BW983-CE983,0)</f>
        <v/>
      </c>
      <c r="CG983">
        <f>IFERROR(IF(OR(RIGHT(INDEX(PIS!P$1:P$500,MATCH(D983,PIS!C$1:C$500)),5)="P10",RIGHT(INDEX(PIS!P$1:P$500,MATCH(D983,PIS!C$1:C$500)),5)="CK"),0,IF(CF983&lt;=5000000,CF983*5%,IF(CF983&lt;=10000000,CF983*10%-250000,IF(CF983&lt;=18000000,CF983*15%-750000,IF(CF983&lt;=32000000,CF983*20%-1650000,IF(CF983&lt;=52000000,CF983*25%-3250000,IF(CF983&lt;=80000000,BH983*30%-5850000,CF983*35%-9850000))))))),0)</f>
        <v/>
      </c>
      <c r="CH983">
        <f>IFERROR(IF(OR(INDEX(PIS!P$1:P$500,MATCH(D983,PIS!C$1:C$500))="LT",INDEX(PIS!P$1:P$500,MATCH(D983,PIS!C$1:C$500))="CK"),0,IF(CF983&lt;2000000,0,CF983*10%)),0)</f>
        <v/>
      </c>
      <c r="CI983">
        <f>IFERROR(INDEX(ADJ!$A$1:$BZ$1000,MATCH(PAYROLL!D983,ADJ!A$1:A$500,0),MATCH(PAYROLL!CI$2,ADJ!$2:$2,0)),0)</f>
        <v/>
      </c>
      <c r="CJ983">
        <f>IFERROR(INDEX(ADJ!$A$1:$BZ$1000,MATCH(PAYROLL!D983,ADJ!A$1:A$500,0),MATCH(PAYROLL!CJ$2,ADJ!$2:$2,0)),0)</f>
        <v/>
      </c>
      <c r="CK983">
        <f>IFERROR(INDEX(ADJ!$A$1:$BZ$1000,MATCH(PAYROLL!D983,ADJ!A$1:A$500,0),MATCH(PAYROLL!CK$2,ADJ!$2:$2,0)),0)</f>
        <v/>
      </c>
      <c r="CL983">
        <f>SUM(CG983:CK983)</f>
        <v/>
      </c>
      <c r="CM983">
        <f>ROUND(SUM(CH983:CK983),0)</f>
        <v/>
      </c>
      <c r="CN983">
        <f>IFERROR(INDEX(CSDA!D$1:D$500,MATCH($CN$2,CSDA!C$1:C$500,0))*INDEX(PIS!V$1:V$500,MATCH(D983,PIS!C$1:C$500))+INDEX(ADJ!$A$1:$BZ$1000,MATCH(PAYROLL!D983,ADJ!A$1:A$500,0),MATCH(PAYROLL!CN$2,ADJ!$2:$2,0)),0)</f>
        <v/>
      </c>
      <c r="CO983">
        <f>IFERROR(INDEX(ADJ!$A$1:$BZ$1000,MATCH(PAYROLL!D983,ADJ!A$1:A$500,0),MATCH(PAYROLL!CO$2,ADJ!$2:$2,0)),0)</f>
        <v/>
      </c>
      <c r="CP983">
        <f>IFERROR(INDEX(ADJ!$A$1:$BZ$1000,MATCH(PAYROLL!D983,ADJ!A$1:A$500,0),MATCH(PAYROLL!CP$2,ADJ!$2:$2,0)),0)</f>
        <v/>
      </c>
      <c r="CQ983">
        <f>BP983-CL983-CI983-CM983-CN983-CO983-CP983-CC983</f>
        <v/>
      </c>
      <c r="CR983">
        <f>IFERROR(IF(RIGHT(INDEX(PIS!O$1:O$500,MATCH(D983,PIS!C$1:C$500,0)),5)="Gross",MIN(U983+V983,VLOOKUP("R700",TSC!B:C,2,0)*VLOOKUP("R101",TSC!B:C,2,0))*(VLOOKUP("T711",TSC!B:C,2,0)+VLOOKUP("T712",TSC!B:C,2,0))%,MIN(T983+V983,VLOOKUP("R700",TSC!B:C,2,0)*VLOOKUP("R101",TSC!B:C,2,0))*(VLOOKUP("T711",TSC!B:C,2,0)+VLOOKUP("T712",TSC!B:C,2,0)+VLOOKUP("R701",TSC!B:C,2,0))%),0)</f>
        <v/>
      </c>
      <c r="CS983">
        <f>IFERROR(IF(RIGHT(INDEX(PIS!O$1:O$500,MATCH(D983,PIS!C$1:C$500,0)),5)="Gross",MIN(U983+V983,VLOOKUP("R700",TSC!B:C,2,0)*VLOOKUP("R101",TSC!B:C,2,0))*(VLOOKUP("T714",TSC!B:C,2,0))%,MIN(T983+V983,VLOOKUP("R700",TSC!B:C,2,0)*VLOOKUP("R101",TSC!B:C,2,0))*(VLOOKUP("T704",TSC!B:C,2,0)+VLOOKUP("T714",TSC!B:C,2,0))%),0)</f>
        <v/>
      </c>
      <c r="CT983">
        <f>IFERROR(IF(RIGHT(INDEX(PIS!O$1:O$500,MATCH(D983,PIS!C$1:C$500,0)),5)="Gross",MIN(U983+V983,VLOOKUP("R700",TSC!B:C,2,0)*VLOOKUP("R101",TSC!B:C,2,0))*VLOOKUP("T705",TSC!B:C,2,0)%,MIN(T983+V983,VLOOKUP("R700",TSC!B:C,2,0)*VLOOKUP("R101",TSC!B:C,2,0))*VLOOKUP("T705",TSC!B:C,2,0)%),0)</f>
        <v/>
      </c>
      <c r="CU983">
        <f>IFERROR(IF(RIGHT(INDEX(PIS!O$1:O$500,MATCH(D983,PIS!C$1:C$500,0)),5)="Gross",MIN(U983+V983,VLOOKUP("R700",TSC!B:C,2,0)*VLOOKUP("R101",TSC!B:C,2,0))*(VLOOKUP("T713",TSC!B:C,2,0))%,MIN(T983+V983,VLOOKUP("R700",TSC!B:C,2,0)*VLOOKUP("R101",TSC!B:C,2,0))*(VLOOKUP("T713",TSC!B:C,2,0))%),0)</f>
        <v/>
      </c>
      <c r="CV983">
        <f>IFERROR(INDEX(ADJ!$A$1:$BZ$1000,MATCH(PAYROLL!D983,ADJ!A$1:A$500,0),MATCH(PAYROLL!CV$2,ADJ!$2:$2,0)),0)</f>
        <v/>
      </c>
      <c r="CW983">
        <f>IFERROR(INDEX(ADJ!$A$1:$BZ$1000,MATCH(PAYROLL!D983,ADJ!A$1:A$500,0),MATCH(PAYROLL!CW$2,ADJ!$2:$2,0)),0)</f>
        <v/>
      </c>
      <c r="CX983">
        <f>SUM(CR983:CW983)</f>
        <v/>
      </c>
      <c r="CY983">
        <f>ROUND(IF(CR983&gt;0,T983+V983*VLOOKUP("R202",TSC!$B$1:$C$500,2,0),0),0)</f>
        <v/>
      </c>
      <c r="CZ983">
        <f>IFERROR(INDEX(CSDA!D$1:D$500,MATCH($CZ$2,CSDA!C$1:C$500,0)),0)</f>
        <v/>
      </c>
      <c r="DA983">
        <f>ROUND(T983*0.7%,0)</f>
        <v/>
      </c>
      <c r="DB983">
        <f>ROUND(T983/12,0)</f>
        <v/>
      </c>
      <c r="DC983">
        <f ref="DC983" t="array">IFERROR(INDEX(CSDA!D$1:D$500,MATCH("Trích giữ"&amp;PAYROLL!DC$2,CSDA!A$1:A$500&amp;CSDA!C$1:C$500,0)),0)</f>
        <v/>
      </c>
      <c r="DD983">
        <f ref="DD983" t="array">IFERROR(INDEX(CSDA!D$1:D$500,MATCH("Trích giữ"&amp;PAYROLL!DD$2,CSDA!A$1:A$500&amp;CSDA!C$1:C$500,0)),0)</f>
        <v/>
      </c>
      <c r="DE983">
        <f ref="DE983" t="array">IFERROR(INDEX(CSDA!D$1:D$500,MATCH("Trích giữ"&amp;PAYROLL!DE$2,CSDA!A$1:A$500&amp;CSDA!C$1:C$500,0)),0)</f>
        <v/>
      </c>
      <c r="DF983">
        <f>IFERROR(INDEX(CSDA!D$1:D$500,MATCH(PAYROLL!DF$2,CSDA!C$1:C$500,0)),0)</f>
        <v/>
      </c>
      <c r="DG983">
        <f ref="DG983" t="array">IFERROR(INDEX(CSDA!D$1:D$500,MATCH("Trích giữ"&amp;PAYROLL!DG$2,CSDA!A$1:A$500&amp;CSDA!C$1:C$500,0)),0)</f>
        <v/>
      </c>
      <c r="DH983">
        <f>ROUND(T983/26,0)</f>
        <v/>
      </c>
      <c r="DI983">
        <f ref="DI983" t="array">IFERROR(INDEX(CSDA!D$1:D$500,MATCH("Trích giữ"&amp;PAYROLL!DI$2,CSDA!A$1:A$500&amp;CSDA!C$1:C$500,0)),0)</f>
        <v/>
      </c>
      <c r="DJ983">
        <f>IF(U983=0,T983*21.5%-BL983,0)</f>
        <v/>
      </c>
      <c r="DK983">
        <f ref="DK983" t="array">IFERROR(INDEX(CSDA!D$1:D$500,MATCH("Trích giữ"&amp;PAYROLL!DK$2,CSDA!A$1:A$500&amp;CSDA!C$1:C$500,0)),0)</f>
        <v/>
      </c>
      <c r="DL983">
        <f>IFERROR(INDEX(CSDA!D$1:D$500,MATCH(PAYROLL!DL$2,CSDA!C$1:C$500,0))/12,0)</f>
        <v/>
      </c>
      <c r="DM983">
        <f>SUM(DB983:DL983)</f>
        <v/>
      </c>
      <c r="DN983">
        <f>IFERROR(INDEX(ADJ!$A$1:$BZ$1000,MATCH(PAYROLL!D983,ADJ!A$1:A$500,0),MATCH(PAYROLL!DN$2,ADJ!$2:$2,0)),0)</f>
        <v/>
      </c>
      <c r="DO983">
        <f>IFERROR(SUM(BP983,DM983:DN983,CX983:DA983)-DT983,0)</f>
        <v/>
      </c>
      <c r="DP983">
        <f ref="DP983" t="array">SUM(BW983*IFERROR(INDEX(CSDA!D$1:D$500,MATCH(BW$2,CSDA!C$1:C$500,0)),0)%,CX983*IFERROR(INDEX(CSDA!D$1:D$500,MATCH(CX$2,CSDA!C$1:C$500,0)),0)%,DA983*IFERROR(INDEX(CSDA!D$1:D$500,MATCH(DA$2,CSDA!C$1:C$500,0)),0)%,DB983*IFERROR(INDEX(CSDA!D$1:D$500,MATCH(DB$2,CSDA!C$1:C$500,0)),0)%,DF983*IFERROR(INDEX(CSDA!D$1:D$500,MATCH("Phí dịch vụ"&amp;PAYROLL!DF$2,CSDA!A$1:A$500&amp;CSDA!C$1:C$500,0)),0)%,DC983*IFERROR(INDEX(CSDA!D$1:D$500,MATCH("Phí dịch vụ"&amp;PAYROLL!DC$2,CSDA!A$1:A$500&amp;CSDA!C$1:C$500,0)),0)%,DH983*IFERROR(INDEX(CSDA!D$1:D$500,MATCH("Phí dịch vụ"&amp;PAYROLL!DH$2,CSDA!A$1:A$500&amp;CSDA!C$1:C$500,0)),0)%,DJ983*IFERROR(INDEX(CSDA!D$1:D$500,MATCH("Phí dịch vụ"&amp;PAYROLL!DJ$2,CSDA!A$1:A$500&amp;CSDA!C$1:C$500,0)),0)%,BN983*IFERROR(INDEX(CSDA!D$1:D$500,MATCH(BN$2,CSDA!C$1:C$500,0)),0)%)-BN983*7%</f>
        <v/>
      </c>
      <c r="DQ983">
        <f>IFERROR(INDEX(ADJ!$A$1:$BZ$1000,MATCH(PAYROLL!D983,ADJ!A$1:A$500,0),MATCH(PAYROLL!DQ$2,ADJ!$2:$2,0)),0)</f>
        <v/>
      </c>
      <c r="DR983">
        <f>IFERROR(INDEX(ADJ!$A$1:$BZ$1000,MATCH(PAYROLL!D983,ADJ!A$1:A$500,0),MATCH(PAYROLL!DR$2,ADJ!$2:$2,0)),0)</f>
        <v/>
      </c>
      <c r="DS983">
        <f>SUM(DP983:DR983)</f>
        <v/>
      </c>
      <c r="DT983">
        <f>EK983</f>
        <v/>
      </c>
      <c r="DU983">
        <f>SUM(DO983:DR983)</f>
        <v/>
      </c>
      <c r="DV983">
        <f>ROUND(DU983*0.1,0)</f>
        <v/>
      </c>
      <c r="DW983">
        <f>DU983+DV983</f>
        <v/>
      </c>
      <c r="DZ983">
        <f>IFERROR(INDEX(ADJ!$A$1:$BZ$1000,MATCH(PAYROLL!$D983,ADJ!A$1:A$500,0),MATCH(PAYROLL!DZ$2,ADJ!$2:$2,0)),0)</f>
        <v/>
      </c>
      <c r="EA983">
        <f>IFERROR(INDEX(ADJ!$A$1:$BZ$1000,MATCH(PAYROLL!$D983,ADJ!A$1:A$500,0),MATCH(PAYROLL!EA$2,ADJ!$2:$2,0)),0)</f>
        <v/>
      </c>
      <c r="EB983">
        <f>IFERROR(INDEX(ADJ!$A$1:$BZ$1000,MATCH(PAYROLL!$D983,ADJ!A$1:A$500,0),MATCH(PAYROLL!EB$2,ADJ!$2:$2,0)),0)</f>
        <v/>
      </c>
      <c r="EC983">
        <f>IFERROR(INDEX(ADJ!$A$1:$BZ$1000,MATCH(PAYROLL!$D983,ADJ!A$1:A$500,0),MATCH(PAYROLL!EC$2,ADJ!$2:$2,0)),0)</f>
        <v/>
      </c>
      <c r="ED983">
        <f>IFERROR(INDEX(ADJ!$A$1:$BZ$1000,MATCH(PAYROLL!$D983,ADJ!A$1:A$500,0),MATCH(PAYROLL!ED$2,ADJ!$2:$2,0)),0)</f>
        <v/>
      </c>
      <c r="EE983">
        <f>IFERROR(INDEX(ADJ!$A$1:$BZ$1000,MATCH(PAYROLL!$D983,ADJ!A$1:A$500,0),MATCH(PAYROLL!EE$2,ADJ!$2:$2,0)),0)</f>
        <v/>
      </c>
      <c r="EF983">
        <f>IFERROR(INDEX(ADJ!$A$1:$BZ$1000,MATCH(PAYROLL!$D983,ADJ!A$1:A$500,0),MATCH(PAYROLL!EF$2,ADJ!$2:$2,0)),0)</f>
        <v/>
      </c>
      <c r="EG983">
        <f>IFERROR(INDEX(ADJ!$A$1:$BZ$1000,MATCH(PAYROLL!$D983,ADJ!A$1:A$500,0),MATCH(PAYROLL!EG$2,ADJ!$2:$2,0)),0)</f>
        <v/>
      </c>
      <c r="EH983">
        <f>IFERROR(INDEX(ADJ!$A$1:$BZ$1000,MATCH(PAYROLL!$D983,ADJ!A$1:A$500,0),MATCH(PAYROLL!EH$2,ADJ!$2:$2,0)),0)</f>
        <v/>
      </c>
      <c r="EI983">
        <f>IFERROR(INDEX(ADJ!$A$1:$BZ$1000,MATCH(PAYROLL!D983,ADJ!A$1:A$500,0),MATCH(PAYROLL!EI$2,ADJ!$2:$2,0)),0)</f>
        <v/>
      </c>
      <c r="EJ983">
        <f>IFERROR(INDEX(ADJ!$A$1:$BZ$1000,MATCH(PAYROLL!$D983,ADJ!A$1:A$500,0),MATCH(PAYROLL!EJ$2,ADJ!$2:$2,0)),0)</f>
        <v/>
      </c>
      <c r="EK983">
        <f>SUM(DZ983:EJ983)</f>
        <v/>
      </c>
    </row>
    <row r="984">
      <c r="A984" t="n">
        <v>982</v>
      </c>
      <c r="B984" t="inlineStr">
        <is>
          <t>Lưu Ngọc Thanh</t>
        </is>
      </c>
      <c r="D984" t="inlineStr">
        <is>
          <t>149684-02</t>
        </is>
      </c>
      <c r="S984">
        <f>IFERROR(INDEX(PIS!$A$1:$BZ$1000,MATCH($D984,PIS!C$1:C$500,0),MATCH("Lương CB tháng trước",PIS!$1:$1,0)),0)</f>
        <v/>
      </c>
      <c r="T984">
        <f>IFERROR(INDEX(PIS!$A$1:$BZ$1000,MATCH($D984,PIS!C$1:C$500,0),MATCH("Lương CB hiện tại",PIS!$1:$1,0)),0)</f>
        <v/>
      </c>
      <c r="U984">
        <f>IFERROR(INDEX(PIS!$A$1:$BZ$1000,MATCH($D984,PIS!C$1:C$500,0),MATCH("Lương đóng BHBB",PIS!$1:$1,0)),0)</f>
        <v/>
      </c>
      <c r="V984">
        <f>IFERROR(INDEX(PIS!$A$1:$BZ$1000,MATCH($D984,PIS!C$1:C$500,0),MATCH(V$2,PIS!$2:$2,0)),0)</f>
        <v/>
      </c>
      <c r="W984">
        <f>IFERROR(INDEX(PIS!$A$1:$BZ$1000,MATCH($D984,PIS!C$1:C$500,0),MATCH(W$2,PIS!$2:$2,0)),0)</f>
        <v/>
      </c>
      <c r="X984">
        <f>IFERROR(INDEX(PIS!$A$1:$BZ$1000,MATCH($D984,PIS!C$1:C$500,0),MATCH(X$2,PIS!$2:$2,0)),0)</f>
        <v/>
      </c>
      <c r="Y984">
        <f>IFERROR(INDEX(PIS!$A$1:$BZ$1000,MATCH($D984,PIS!C$1:C$500,0),MATCH(Y$2,PIS!$2:$2,0)),0)</f>
        <v/>
      </c>
      <c r="Z984">
        <f>IFERROR(INDEX(PIS!$A$1:$BZ$1000,MATCH($D984,PIS!C$1:C$500,0),MATCH(Z$2,PIS!$2:$2,0)),0)</f>
        <v/>
      </c>
      <c r="AA984">
        <f>IFERROR(INDEX(PIS!$A$1:$BZ$1000,MATCH($D984,PIS!C$1:C$500,0),MATCH(AA$2,PIS!$2:$2,0)),0)</f>
        <v/>
      </c>
      <c r="AB984">
        <f>IFERROR(INDEX(PIS!$A$1:$BZ$1000,MATCH($D984,PIS!C$1:C$500,0),MATCH(AB$2,PIS!$2:$2,0)),0)</f>
        <v/>
      </c>
      <c r="AC984">
        <f>SUM(V984:AB984)</f>
        <v/>
      </c>
      <c r="AD984">
        <f>IFERROR(INDEX(TIMESHEET!$A$1:$AI$5000,MATCH($D984,TIMESHEET!A$1:A$500,0),MATCH("T100",TIMESHEET!$2:$2,0))-2,0)</f>
        <v/>
      </c>
      <c r="AE984">
        <f>IFERROR(INDEX(TIMESHEET!$A$1:$AI$5000,MATCH($D984,TIMESHEET!A$1:A$500,0),MATCH("T202",TIMESHEET!$2:$2,0)),0)</f>
        <v/>
      </c>
      <c r="AF984">
        <f>IFERROR(INDEX(TIMESHEET!$A$1:$AI$5000,MATCH($D984,TIMESHEET!A$1:A$500,0),MATCH("T302",TIMESHEET!$2:$2,0)),0)</f>
        <v/>
      </c>
      <c r="AG984">
        <f>IFERROR(INDEX(TIMESHEET!$A$1:$AI$5000,MATCH($D984,TIMESHEET!A$1:A$500,0),MATCH("T406",TIMESHEET!$2:$2,0)),0)</f>
        <v/>
      </c>
      <c r="AH984">
        <f>AE984+AG984</f>
        <v/>
      </c>
      <c r="AI984">
        <f>IFERROR(INDEX(TIMESHEET!$A$1:$AI$5000,MATCH($D984,TIMESHEET!A$1:A$500,0),MATCH("T701",TIMESHEET!$2:$2,0)),0)</f>
        <v/>
      </c>
      <c r="AJ984">
        <f>IFERROR(INDEX(TIMESHEET!$A$1:$AI$5000,MATCH($D984,TIMESHEET!B$1:B$500,0),MATCH("T320",TIMESHEET!$2:$2,0)),0)</f>
        <v/>
      </c>
      <c r="AK984">
        <f>IFERROR(IF(LEFT(INDEX(PIS!O$1:O$500,MATCH(D984,PIS!C$1:C$500)),1)="M",T984/AD984*SUM(AE984:AG984),T984*AD984),0)</f>
        <v/>
      </c>
      <c r="AL984">
        <f>IFERROR(INDEX(ADJ!$A$1:$BZ$1000,MATCH(PAYROLL!D984,ADJ!A$1:A$500,0),MATCH(PAYROLL!AL$2,ADJ!$2:$2,0)),0)</f>
        <v/>
      </c>
      <c r="AM984">
        <f>SUM(AK984:AL984)</f>
        <v/>
      </c>
      <c r="AN984">
        <f>IFERROR(ROUND(V984/$AD984*$AH984,0),0)</f>
        <v/>
      </c>
      <c r="AO984">
        <f>IFERROR(ROUND(W984/$AD984*$AH984,0),0)</f>
        <v/>
      </c>
      <c r="AP984">
        <f>IFERROR(ROUND(X984/$AD984*$AE984,0),0)</f>
        <v/>
      </c>
      <c r="AQ984">
        <f>IFERROR(ROUND(Y984/$AD984*$AH984,0),0)</f>
        <v/>
      </c>
      <c r="AR984">
        <f>IFERROR(ROUND(Z984/$AD984*$AH984,0),0)</f>
        <v/>
      </c>
      <c r="AS984">
        <f>IFERROR(ROUND(AA984/$AD984*$AH984,0),0)</f>
        <v/>
      </c>
      <c r="AT984">
        <f>IFERROR(IF((AE984+AF984+AG984)&gt;13,AB984,ROUND(AB984/AD984*AH984,0)),0)</f>
        <v/>
      </c>
      <c r="AU984">
        <f>IFERROR(INDEX(ADJ!$A$1:$BZ$1000,MATCH(PAYROLL!D984,ADJ!A$1:A$500,0),MATCH(PAYROLL!AU$2,ADJ!$2:$2,0)),0)</f>
        <v/>
      </c>
      <c r="AV984">
        <f>ROUND(SUM(AN984:AU984),0)</f>
        <v/>
      </c>
      <c r="AW984">
        <f>IFERROR(INDEX(TIMESHEET!$A$1:$AI$5000,MATCH(PAYROLL!D984,TIMESHEET!A$1:A$500,0),MATCH("T620",TIMESHEET!$2:$2,0)),0)</f>
        <v/>
      </c>
      <c r="AX984">
        <f>IFERROR(INDEX(TIMESHEET!$A$1:$AI$5000,MATCH(PAYROLL!D984,TIMESHEET!A$1:A$500,0),MATCH("T601",TIMESHEET!$2:$2,0)),0)</f>
        <v/>
      </c>
      <c r="AY984">
        <f>IFERROR(INDEX(TIMESHEET!$A$1:$AI$5000,MATCH(PAYROLL!D984,TIMESHEET!A$1:A$500,0),MATCH("T602",TIMESHEET!$2:$2,0)),0)</f>
        <v/>
      </c>
      <c r="AZ984">
        <f>IFERROR(INDEX(TIMESHEET!$A$1:$AI$5000,MATCH(PAYROLL!D984,TIMESHEET!A$1:A$500,0),MATCH("T603",TIMESHEET!$2:$2,0)),0)</f>
        <v/>
      </c>
      <c r="BA984">
        <f>IFERROR(INDEX(TIMESHEET!$A$1:$AI$5000,MATCH(PAYROLL!D984,TIMESHEET!A$1:A$500,0),MATCH("T611",TIMESHEET!$2:$2,0)),0)</f>
        <v/>
      </c>
      <c r="BB984">
        <f>IFERROR(INDEX(TIMESHEET!$A$1:$AI$5000,MATCH(PAYROLL!D984,TIMESHEET!A$1:A$500,0),MATCH("T612",TIMESHEET!$2:$2,0)),0)</f>
        <v/>
      </c>
      <c r="BC984">
        <f>IFERROR(INDEX(TIMESHEET!$A$1:$AI$5000,MATCH(PAYROLL!D984,TIMESHEET!A$1:A$500,0),MATCH("T613",TIMESHEET!$2:$2,0)),0)</f>
        <v/>
      </c>
      <c r="BD984">
        <f>IFERROR(INDEX(TIMESHEET!$A$1:$AI$5000,MATCH(PAYROLL!D984,TIMESHEET!A$1:A$500,0),MATCH("T500",TIMESHEET!$2:$2,0)),0)</f>
        <v/>
      </c>
      <c r="BE984">
        <f>IFERROR(IF(LEFT(INDEX(PIS!O$1:O$500,MATCH(D984,PIS!C$1:C$500)),1)="M",T984/AD984/8*(AW984+AX984*1.5+AY984*2+AZ984*3+BA984*2.1+BB984*2.7+BC984*3.9+BD984*0.3),T984/8*(AW984+AX984*1.5+AY984*2+AZ984*3+BA984*2.1+BB984*2.7+BC984*3.9+BD984*0.3)),0)</f>
        <v/>
      </c>
      <c r="BF984">
        <f>IFERROR(INDEX(ADJ!$A$1:$BZ$1000,MATCH(PAYROLL!$D984,ADJ!A$1:A$500,0),MATCH(PAYROLL!BF$2,ADJ!$2:$2,0)),0)</f>
        <v/>
      </c>
      <c r="BG984">
        <f>IFERROR(INDEX(ADJ!$A$1:$BZ$1000,MATCH(PAYROLL!D984,ADJ!A$1:A$500,0),MATCH(PAYROLL!BG$2,ADJ!$2:$2,0)),0)</f>
        <v/>
      </c>
      <c r="BH984">
        <f>IFERROR(INDEX(ADJ!$A$1:$BZ$1000,MATCH(PAYROLL!D984,ADJ!A$1:A$500,0),MATCH(PAYROLL!BH$2,ADJ!$2:$2,0)),0)</f>
        <v/>
      </c>
      <c r="BI984">
        <f>IFERROR(INDEX(ADJ!$A$1:$BZ$1000,MATCH(PAYROLL!D984,ADJ!A$1:A$500,0),MATCH(PAYROLL!BI$2,ADJ!$2:$2,0)),0)</f>
        <v/>
      </c>
      <c r="BJ984">
        <f>IFERROR(INDEX(ADJ!$A$1:$BZ$1000,MATCH(PAYROLL!D984,ADJ!A$1:A$500,0),MATCH(PAYROLL!BJ$2,ADJ!$2:$2,0)),0)</f>
        <v/>
      </c>
      <c r="BK984">
        <f>SUM(BF984:BJ984)</f>
        <v/>
      </c>
      <c r="BL984">
        <f>IFERROR(INDEX(ADJ!$A$1:$BZ$1000,MATCH(PAYROLL!D984,ADJ!A$1:A$500,0),MATCH(PAYROLL!BL$2,ADJ!$2:$2,0)),0)</f>
        <v/>
      </c>
      <c r="BM984">
        <f>IFERROR(INDEX(ADJ!$A$1:$BZ$1000,MATCH(PAYROLL!D984,ADJ!A$1:A$500,0),MATCH(PAYROLL!BM$2,ADJ!$2:$2,0)),0)</f>
        <v/>
      </c>
      <c r="BN984">
        <f>IFERROR(INDEX(ADJ!$A$1:$BZ$1000,MATCH(PAYROLL!D984,ADJ!A$1:A$500,0),MATCH(PAYROLL!BN$2,ADJ!$2:$2,0)),0)</f>
        <v/>
      </c>
      <c r="BO984">
        <f>IFERROR(INDEX(ADJ!$A$1:$BZ$1000,MATCH(PAYROLL!D984,ADJ!A$1:A$500,0),MATCH(PAYROLL!BO$2,ADJ!$2:$2,0)),0)</f>
        <v/>
      </c>
      <c r="BP984">
        <f>SUM(AM984,AV984,BE984,BK984,BL984:BO984)</f>
        <v/>
      </c>
      <c r="BQ984">
        <f>BO984</f>
        <v/>
      </c>
      <c r="BR984">
        <f>IFERROR(ROUND(IF(LEFT(INDEX(PIS!O$1:O$500,MATCH(D984,PIS!C$1:C$500)),1)="D",T984/8*(BD984*0.3),IF(LEFT(INDEX(PIS!O$1:O$500,MATCH(D984,PIS!C$1:C$500)),1)="H",T984*($BD984*0.3),T984/$AD984/8*($BD984*0.3))),0),0)</f>
        <v/>
      </c>
      <c r="BS984">
        <f>IF(AP984&lt;1,0,MIN(AP984,730000))</f>
        <v/>
      </c>
      <c r="BT984">
        <f>IFERROR(ROUND((BE984-SUM(AW984:BC984)*T984/AD984/8),0)-BR984,0)</f>
        <v/>
      </c>
      <c r="BU984">
        <f>AO984</f>
        <v/>
      </c>
      <c r="BV984">
        <f>SUM(BQ984:BU984)</f>
        <v/>
      </c>
      <c r="BW984">
        <f>BP984-BV984</f>
        <v/>
      </c>
      <c r="BX984">
        <f>IFERROR(IF(RIGHT(INDEX(PIS!O$1:O$500,MATCH(D984,PIS!C$1:C$500)),5)="Gross",MIN(U984+V984,VLOOKUP("R700",TSC!B:C,2,0)*VLOOKUP("R101",TSC!B:C,2,0))*VLOOKUP("R701",TSC!B:C,2,0)%,0),0)</f>
        <v/>
      </c>
      <c r="BY984">
        <f>IFERROR(IF(RIGHT(INDEX(PIS!O$1:O$500,MATCH(D984,PIS!C$1:C$500)),5)="Gross",MIN(U984+V984,VLOOKUP("R700",TSC!B:C,2,0)*VLOOKUP("R101",TSC!B:C,2,0))*VLOOKUP("T704",TSC!B:C,2,0)%,0),0)</f>
        <v/>
      </c>
      <c r="BZ984">
        <f>IFERROR(IF(RIGHT(INDEX(PIS!O$1:O$500,MATCH(D984,PIS!C$1:C$500)),5)="Gross",MIN(U984+V984,VLOOKUP("R700",TSC!B:C,2,0)*VLOOKUP("1",TSC!F:G,2,0))*VLOOKUP("T705",TSC!B:C,2,0)%,0),0)</f>
        <v/>
      </c>
      <c r="CA984">
        <f>IFERROR(INDEX(ADJ!$A$1:$BZ$1000,MATCH(PAYROLL!D984,ADJ!A$1:A$500,0),MATCH(PAYROLL!CA$2,ADJ!$2:$2,0)),0)</f>
        <v/>
      </c>
      <c r="CB984">
        <f>IFERROR(INDEX(ADJ!$A$1:$BZ$1000,MATCH(PAYROLL!D984,ADJ!A$1:A$500,0),MATCH(PAYROLL!CB$2,ADJ!$2:$2,0)),0)</f>
        <v/>
      </c>
      <c r="CC984">
        <f>SUM(BX984:CB984)</f>
        <v/>
      </c>
      <c r="CD984">
        <f>IFERROR(INDEX(PIS!$A$1:$BZ$1000,MATCH(PAYROLL!D984,PIS!C$1:C$500,0),MATCH(PAYROLL!CD$1,PIS!$1:$1,0)),0)</f>
        <v/>
      </c>
      <c r="CE984">
        <f>IFERROR(IF(OR(INDEX(PIS!P$1:P$500,MATCH(D984,PIS!C$1:C$500,0))="LT2",INDEX(PIS!P$1:P$500,MATCH(D984,PIS!C$1:C$500,0))="P10"),0,SUM(CC984,CD984*VLOOKUP("R601",TSC!B:C,2,0),VLOOKUP("R602",TSC!B:C,2,0))),0)</f>
        <v/>
      </c>
      <c r="CF984">
        <f>MAX(BW984-CE984,0)</f>
        <v/>
      </c>
      <c r="CG984">
        <f>IFERROR(IF(OR(RIGHT(INDEX(PIS!P$1:P$500,MATCH(D984,PIS!C$1:C$500)),5)="P10",RIGHT(INDEX(PIS!P$1:P$500,MATCH(D984,PIS!C$1:C$500)),5)="CK"),0,IF(CF984&lt;=5000000,CF984*5%,IF(CF984&lt;=10000000,CF984*10%-250000,IF(CF984&lt;=18000000,CF984*15%-750000,IF(CF984&lt;=32000000,CF984*20%-1650000,IF(CF984&lt;=52000000,CF984*25%-3250000,IF(CF984&lt;=80000000,BH984*30%-5850000,CF984*35%-9850000))))))),0)</f>
        <v/>
      </c>
      <c r="CH984">
        <f>IFERROR(IF(OR(INDEX(PIS!P$1:P$500,MATCH(D984,PIS!C$1:C$500))="LT",INDEX(PIS!P$1:P$500,MATCH(D984,PIS!C$1:C$500))="CK"),0,IF(CF984&lt;2000000,0,CF984*10%)),0)</f>
        <v/>
      </c>
      <c r="CI984">
        <f>IFERROR(INDEX(ADJ!$A$1:$BZ$1000,MATCH(PAYROLL!D984,ADJ!A$1:A$500,0),MATCH(PAYROLL!CI$2,ADJ!$2:$2,0)),0)</f>
        <v/>
      </c>
      <c r="CJ984">
        <f>IFERROR(INDEX(ADJ!$A$1:$BZ$1000,MATCH(PAYROLL!D984,ADJ!A$1:A$500,0),MATCH(PAYROLL!CJ$2,ADJ!$2:$2,0)),0)</f>
        <v/>
      </c>
      <c r="CK984">
        <f>IFERROR(INDEX(ADJ!$A$1:$BZ$1000,MATCH(PAYROLL!D984,ADJ!A$1:A$500,0),MATCH(PAYROLL!CK$2,ADJ!$2:$2,0)),0)</f>
        <v/>
      </c>
      <c r="CL984">
        <f>SUM(CG984:CK984)</f>
        <v/>
      </c>
      <c r="CM984">
        <f>ROUND(SUM(CH984:CK984),0)</f>
        <v/>
      </c>
      <c r="CN984">
        <f>IFERROR(INDEX(CSDA!D$1:D$500,MATCH($CN$2,CSDA!C$1:C$500,0))*INDEX(PIS!V$1:V$500,MATCH(D984,PIS!C$1:C$500))+INDEX(ADJ!$A$1:$BZ$1000,MATCH(PAYROLL!D984,ADJ!A$1:A$500,0),MATCH(PAYROLL!CN$2,ADJ!$2:$2,0)),0)</f>
        <v/>
      </c>
      <c r="CO984">
        <f>IFERROR(INDEX(ADJ!$A$1:$BZ$1000,MATCH(PAYROLL!D984,ADJ!A$1:A$500,0),MATCH(PAYROLL!CO$2,ADJ!$2:$2,0)),0)</f>
        <v/>
      </c>
      <c r="CP984">
        <f>IFERROR(INDEX(ADJ!$A$1:$BZ$1000,MATCH(PAYROLL!D984,ADJ!A$1:A$500,0),MATCH(PAYROLL!CP$2,ADJ!$2:$2,0)),0)</f>
        <v/>
      </c>
      <c r="CQ984">
        <f>BP984-CL984-CI984-CM984-CN984-CO984-CP984-CC984</f>
        <v/>
      </c>
      <c r="CR984">
        <f>IFERROR(IF(RIGHT(INDEX(PIS!O$1:O$500,MATCH(D984,PIS!C$1:C$500,0)),5)="Gross",MIN(U984+V984,VLOOKUP("R700",TSC!B:C,2,0)*VLOOKUP("R101",TSC!B:C,2,0))*(VLOOKUP("T711",TSC!B:C,2,0)+VLOOKUP("T712",TSC!B:C,2,0))%,MIN(T984+V984,VLOOKUP("R700",TSC!B:C,2,0)*VLOOKUP("R101",TSC!B:C,2,0))*(VLOOKUP("T711",TSC!B:C,2,0)+VLOOKUP("T712",TSC!B:C,2,0)+VLOOKUP("R701",TSC!B:C,2,0))%),0)</f>
        <v/>
      </c>
      <c r="CS984">
        <f>IFERROR(IF(RIGHT(INDEX(PIS!O$1:O$500,MATCH(D984,PIS!C$1:C$500,0)),5)="Gross",MIN(U984+V984,VLOOKUP("R700",TSC!B:C,2,0)*VLOOKUP("R101",TSC!B:C,2,0))*(VLOOKUP("T714",TSC!B:C,2,0))%,MIN(T984+V984,VLOOKUP("R700",TSC!B:C,2,0)*VLOOKUP("R101",TSC!B:C,2,0))*(VLOOKUP("T704",TSC!B:C,2,0)+VLOOKUP("T714",TSC!B:C,2,0))%),0)</f>
        <v/>
      </c>
      <c r="CT984">
        <f>IFERROR(IF(RIGHT(INDEX(PIS!O$1:O$500,MATCH(D984,PIS!C$1:C$500,0)),5)="Gross",MIN(U984+V984,VLOOKUP("R700",TSC!B:C,2,0)*VLOOKUP("R101",TSC!B:C,2,0))*VLOOKUP("T705",TSC!B:C,2,0)%,MIN(T984+V984,VLOOKUP("R700",TSC!B:C,2,0)*VLOOKUP("R101",TSC!B:C,2,0))*VLOOKUP("T705",TSC!B:C,2,0)%),0)</f>
        <v/>
      </c>
      <c r="CU984">
        <f>IFERROR(IF(RIGHT(INDEX(PIS!O$1:O$500,MATCH(D984,PIS!C$1:C$500,0)),5)="Gross",MIN(U984+V984,VLOOKUP("R700",TSC!B:C,2,0)*VLOOKUP("R101",TSC!B:C,2,0))*(VLOOKUP("T713",TSC!B:C,2,0))%,MIN(T984+V984,VLOOKUP("R700",TSC!B:C,2,0)*VLOOKUP("R101",TSC!B:C,2,0))*(VLOOKUP("T713",TSC!B:C,2,0))%),0)</f>
        <v/>
      </c>
      <c r="CV984">
        <f>IFERROR(INDEX(ADJ!$A$1:$BZ$1000,MATCH(PAYROLL!D984,ADJ!A$1:A$500,0),MATCH(PAYROLL!CV$2,ADJ!$2:$2,0)),0)</f>
        <v/>
      </c>
      <c r="CW984">
        <f>IFERROR(INDEX(ADJ!$A$1:$BZ$1000,MATCH(PAYROLL!D984,ADJ!A$1:A$500,0),MATCH(PAYROLL!CW$2,ADJ!$2:$2,0)),0)</f>
        <v/>
      </c>
      <c r="CX984">
        <f>SUM(CR984:CW984)</f>
        <v/>
      </c>
      <c r="CY984">
        <f>ROUND(IF(CR984&gt;0,T984+V984*VLOOKUP("R202",TSC!$B$1:$C$500,2,0),0),0)</f>
        <v/>
      </c>
      <c r="CZ984">
        <f>IFERROR(INDEX(CSDA!D$1:D$500,MATCH($CZ$2,CSDA!C$1:C$500,0)),0)</f>
        <v/>
      </c>
      <c r="DA984">
        <f>ROUND(T984*0.7%,0)</f>
        <v/>
      </c>
      <c r="DB984">
        <f>ROUND(T984/12,0)</f>
        <v/>
      </c>
      <c r="DC984">
        <f ref="DC984" t="array">IFERROR(INDEX(CSDA!D$1:D$500,MATCH("Trích giữ"&amp;PAYROLL!DC$2,CSDA!A$1:A$500&amp;CSDA!C$1:C$500,0)),0)</f>
        <v/>
      </c>
      <c r="DD984">
        <f ref="DD984" t="array">IFERROR(INDEX(CSDA!D$1:D$500,MATCH("Trích giữ"&amp;PAYROLL!DD$2,CSDA!A$1:A$500&amp;CSDA!C$1:C$500,0)),0)</f>
        <v/>
      </c>
      <c r="DE984">
        <f ref="DE984" t="array">IFERROR(INDEX(CSDA!D$1:D$500,MATCH("Trích giữ"&amp;PAYROLL!DE$2,CSDA!A$1:A$500&amp;CSDA!C$1:C$500,0)),0)</f>
        <v/>
      </c>
      <c r="DF984">
        <f>IFERROR(INDEX(CSDA!D$1:D$500,MATCH(PAYROLL!DF$2,CSDA!C$1:C$500,0)),0)</f>
        <v/>
      </c>
      <c r="DG984">
        <f ref="DG984" t="array">IFERROR(INDEX(CSDA!D$1:D$500,MATCH("Trích giữ"&amp;PAYROLL!DG$2,CSDA!A$1:A$500&amp;CSDA!C$1:C$500,0)),0)</f>
        <v/>
      </c>
      <c r="DH984">
        <f>ROUND(T984/26,0)</f>
        <v/>
      </c>
      <c r="DI984">
        <f ref="DI984" t="array">IFERROR(INDEX(CSDA!D$1:D$500,MATCH("Trích giữ"&amp;PAYROLL!DI$2,CSDA!A$1:A$500&amp;CSDA!C$1:C$500,0)),0)</f>
        <v/>
      </c>
      <c r="DJ984">
        <f>IF(U984=0,T984*21.5%-BL984,0)</f>
        <v/>
      </c>
      <c r="DK984">
        <f ref="DK984" t="array">IFERROR(INDEX(CSDA!D$1:D$500,MATCH("Trích giữ"&amp;PAYROLL!DK$2,CSDA!A$1:A$500&amp;CSDA!C$1:C$500,0)),0)</f>
        <v/>
      </c>
      <c r="DL984">
        <f>IFERROR(INDEX(CSDA!D$1:D$500,MATCH(PAYROLL!DL$2,CSDA!C$1:C$500,0))/12,0)</f>
        <v/>
      </c>
      <c r="DM984">
        <f>SUM(DB984:DL984)</f>
        <v/>
      </c>
      <c r="DN984">
        <f>IFERROR(INDEX(ADJ!$A$1:$BZ$1000,MATCH(PAYROLL!D984,ADJ!A$1:A$500,0),MATCH(PAYROLL!DN$2,ADJ!$2:$2,0)),0)</f>
        <v/>
      </c>
      <c r="DO984">
        <f>IFERROR(SUM(BP984,DM984:DN984,CX984:DA984)-DT984,0)</f>
        <v/>
      </c>
      <c r="DP984">
        <f ref="DP984" t="array">SUM(BW984*IFERROR(INDEX(CSDA!D$1:D$500,MATCH(BW$2,CSDA!C$1:C$500,0)),0)%,CX984*IFERROR(INDEX(CSDA!D$1:D$500,MATCH(CX$2,CSDA!C$1:C$500,0)),0)%,DA984*IFERROR(INDEX(CSDA!D$1:D$500,MATCH(DA$2,CSDA!C$1:C$500,0)),0)%,DB984*IFERROR(INDEX(CSDA!D$1:D$500,MATCH(DB$2,CSDA!C$1:C$500,0)),0)%,DF984*IFERROR(INDEX(CSDA!D$1:D$500,MATCH("Phí dịch vụ"&amp;PAYROLL!DF$2,CSDA!A$1:A$500&amp;CSDA!C$1:C$500,0)),0)%,DC984*IFERROR(INDEX(CSDA!D$1:D$500,MATCH("Phí dịch vụ"&amp;PAYROLL!DC$2,CSDA!A$1:A$500&amp;CSDA!C$1:C$500,0)),0)%,DH984*IFERROR(INDEX(CSDA!D$1:D$500,MATCH("Phí dịch vụ"&amp;PAYROLL!DH$2,CSDA!A$1:A$500&amp;CSDA!C$1:C$500,0)),0)%,DJ984*IFERROR(INDEX(CSDA!D$1:D$500,MATCH("Phí dịch vụ"&amp;PAYROLL!DJ$2,CSDA!A$1:A$500&amp;CSDA!C$1:C$500,0)),0)%,BN984*IFERROR(INDEX(CSDA!D$1:D$500,MATCH(BN$2,CSDA!C$1:C$500,0)),0)%)-BN984*7%</f>
        <v/>
      </c>
      <c r="DQ984">
        <f>IFERROR(INDEX(ADJ!$A$1:$BZ$1000,MATCH(PAYROLL!D984,ADJ!A$1:A$500,0),MATCH(PAYROLL!DQ$2,ADJ!$2:$2,0)),0)</f>
        <v/>
      </c>
      <c r="DR984">
        <f>IFERROR(INDEX(ADJ!$A$1:$BZ$1000,MATCH(PAYROLL!D984,ADJ!A$1:A$500,0),MATCH(PAYROLL!DR$2,ADJ!$2:$2,0)),0)</f>
        <v/>
      </c>
      <c r="DS984">
        <f>SUM(DP984:DR984)</f>
        <v/>
      </c>
      <c r="DT984">
        <f>EK984</f>
        <v/>
      </c>
      <c r="DU984">
        <f>SUM(DO984:DR984)</f>
        <v/>
      </c>
      <c r="DV984">
        <f>ROUND(DU984*0.1,0)</f>
        <v/>
      </c>
      <c r="DW984">
        <f>DU984+DV984</f>
        <v/>
      </c>
      <c r="DZ984">
        <f>IFERROR(INDEX(ADJ!$A$1:$BZ$1000,MATCH(PAYROLL!$D984,ADJ!A$1:A$500,0),MATCH(PAYROLL!DZ$2,ADJ!$2:$2,0)),0)</f>
        <v/>
      </c>
      <c r="EA984">
        <f>IFERROR(INDEX(ADJ!$A$1:$BZ$1000,MATCH(PAYROLL!$D984,ADJ!A$1:A$500,0),MATCH(PAYROLL!EA$2,ADJ!$2:$2,0)),0)</f>
        <v/>
      </c>
      <c r="EB984">
        <f>IFERROR(INDEX(ADJ!$A$1:$BZ$1000,MATCH(PAYROLL!$D984,ADJ!A$1:A$500,0),MATCH(PAYROLL!EB$2,ADJ!$2:$2,0)),0)</f>
        <v/>
      </c>
      <c r="EC984">
        <f>IFERROR(INDEX(ADJ!$A$1:$BZ$1000,MATCH(PAYROLL!$D984,ADJ!A$1:A$500,0),MATCH(PAYROLL!EC$2,ADJ!$2:$2,0)),0)</f>
        <v/>
      </c>
      <c r="ED984">
        <f>IFERROR(INDEX(ADJ!$A$1:$BZ$1000,MATCH(PAYROLL!$D984,ADJ!A$1:A$500,0),MATCH(PAYROLL!ED$2,ADJ!$2:$2,0)),0)</f>
        <v/>
      </c>
      <c r="EE984">
        <f>IFERROR(INDEX(ADJ!$A$1:$BZ$1000,MATCH(PAYROLL!$D984,ADJ!A$1:A$500,0),MATCH(PAYROLL!EE$2,ADJ!$2:$2,0)),0)</f>
        <v/>
      </c>
      <c r="EF984">
        <f>IFERROR(INDEX(ADJ!$A$1:$BZ$1000,MATCH(PAYROLL!$D984,ADJ!A$1:A$500,0),MATCH(PAYROLL!EF$2,ADJ!$2:$2,0)),0)</f>
        <v/>
      </c>
      <c r="EG984">
        <f>IFERROR(INDEX(ADJ!$A$1:$BZ$1000,MATCH(PAYROLL!$D984,ADJ!A$1:A$500,0),MATCH(PAYROLL!EG$2,ADJ!$2:$2,0)),0)</f>
        <v/>
      </c>
      <c r="EH984">
        <f>IFERROR(INDEX(ADJ!$A$1:$BZ$1000,MATCH(PAYROLL!$D984,ADJ!A$1:A$500,0),MATCH(PAYROLL!EH$2,ADJ!$2:$2,0)),0)</f>
        <v/>
      </c>
      <c r="EI984">
        <f>IFERROR(INDEX(ADJ!$A$1:$BZ$1000,MATCH(PAYROLL!D984,ADJ!A$1:A$500,0),MATCH(PAYROLL!EI$2,ADJ!$2:$2,0)),0)</f>
        <v/>
      </c>
      <c r="EJ984">
        <f>IFERROR(INDEX(ADJ!$A$1:$BZ$1000,MATCH(PAYROLL!$D984,ADJ!A$1:A$500,0),MATCH(PAYROLL!EJ$2,ADJ!$2:$2,0)),0)</f>
        <v/>
      </c>
      <c r="EK984">
        <f>SUM(DZ984:EJ984)</f>
        <v/>
      </c>
    </row>
    <row r="985">
      <c r="A985" t="n">
        <v>983</v>
      </c>
      <c r="B985" t="inlineStr">
        <is>
          <t>Lê Huy Nam</t>
        </is>
      </c>
      <c r="D985" t="inlineStr">
        <is>
          <t>148725-04</t>
        </is>
      </c>
      <c r="S985">
        <f>IFERROR(INDEX(PIS!$A$1:$BZ$1000,MATCH($D985,PIS!C$1:C$500,0),MATCH("Lương CB tháng trước",PIS!$1:$1,0)),0)</f>
        <v/>
      </c>
      <c r="T985">
        <f>IFERROR(INDEX(PIS!$A$1:$BZ$1000,MATCH($D985,PIS!C$1:C$500,0),MATCH("Lương CB hiện tại",PIS!$1:$1,0)),0)</f>
        <v/>
      </c>
      <c r="U985">
        <f>IFERROR(INDEX(PIS!$A$1:$BZ$1000,MATCH($D985,PIS!C$1:C$500,0),MATCH("Lương đóng BHBB",PIS!$1:$1,0)),0)</f>
        <v/>
      </c>
      <c r="V985">
        <f>IFERROR(INDEX(PIS!$A$1:$BZ$1000,MATCH($D985,PIS!C$1:C$500,0),MATCH(V$2,PIS!$2:$2,0)),0)</f>
        <v/>
      </c>
      <c r="W985">
        <f>IFERROR(INDEX(PIS!$A$1:$BZ$1000,MATCH($D985,PIS!C$1:C$500,0),MATCH(W$2,PIS!$2:$2,0)),0)</f>
        <v/>
      </c>
      <c r="X985">
        <f>IFERROR(INDEX(PIS!$A$1:$BZ$1000,MATCH($D985,PIS!C$1:C$500,0),MATCH(X$2,PIS!$2:$2,0)),0)</f>
        <v/>
      </c>
      <c r="Y985">
        <f>IFERROR(INDEX(PIS!$A$1:$BZ$1000,MATCH($D985,PIS!C$1:C$500,0),MATCH(Y$2,PIS!$2:$2,0)),0)</f>
        <v/>
      </c>
      <c r="Z985">
        <f>IFERROR(INDEX(PIS!$A$1:$BZ$1000,MATCH($D985,PIS!C$1:C$500,0),MATCH(Z$2,PIS!$2:$2,0)),0)</f>
        <v/>
      </c>
      <c r="AA985">
        <f>IFERROR(INDEX(PIS!$A$1:$BZ$1000,MATCH($D985,PIS!C$1:C$500,0),MATCH(AA$2,PIS!$2:$2,0)),0)</f>
        <v/>
      </c>
      <c r="AB985">
        <f>IFERROR(INDEX(PIS!$A$1:$BZ$1000,MATCH($D985,PIS!C$1:C$500,0),MATCH(AB$2,PIS!$2:$2,0)),0)</f>
        <v/>
      </c>
      <c r="AC985">
        <f>SUM(V985:AB985)</f>
        <v/>
      </c>
      <c r="AD985">
        <f>IFERROR(INDEX(TIMESHEET!$A$1:$AI$5000,MATCH($D985,TIMESHEET!A$1:A$500,0),MATCH("T100",TIMESHEET!$2:$2,0))-2,0)</f>
        <v/>
      </c>
      <c r="AE985">
        <f>IFERROR(INDEX(TIMESHEET!$A$1:$AI$5000,MATCH($D985,TIMESHEET!A$1:A$500,0),MATCH("T202",TIMESHEET!$2:$2,0)),0)</f>
        <v/>
      </c>
      <c r="AF985">
        <f>IFERROR(INDEX(TIMESHEET!$A$1:$AI$5000,MATCH($D985,TIMESHEET!A$1:A$500,0),MATCH("T302",TIMESHEET!$2:$2,0)),0)</f>
        <v/>
      </c>
      <c r="AG985">
        <f>IFERROR(INDEX(TIMESHEET!$A$1:$AI$5000,MATCH($D985,TIMESHEET!A$1:A$500,0),MATCH("T406",TIMESHEET!$2:$2,0)),0)</f>
        <v/>
      </c>
      <c r="AH985">
        <f>AE985+AG985</f>
        <v/>
      </c>
      <c r="AI985">
        <f>IFERROR(INDEX(TIMESHEET!$A$1:$AI$5000,MATCH($D985,TIMESHEET!A$1:A$500,0),MATCH("T701",TIMESHEET!$2:$2,0)),0)</f>
        <v/>
      </c>
      <c r="AJ985">
        <f>IFERROR(INDEX(TIMESHEET!$A$1:$AI$5000,MATCH($D985,TIMESHEET!B$1:B$500,0),MATCH("T320",TIMESHEET!$2:$2,0)),0)</f>
        <v/>
      </c>
      <c r="AK985">
        <f>IFERROR(IF(LEFT(INDEX(PIS!O$1:O$500,MATCH(D985,PIS!C$1:C$500)),1)="M",T985/AD985*SUM(AE985:AG985),T985*AD985),0)</f>
        <v/>
      </c>
      <c r="AL985">
        <f>IFERROR(INDEX(ADJ!$A$1:$BZ$1000,MATCH(PAYROLL!D985,ADJ!A$1:A$500,0),MATCH(PAYROLL!AL$2,ADJ!$2:$2,0)),0)</f>
        <v/>
      </c>
      <c r="AM985">
        <f>SUM(AK985:AL985)</f>
        <v/>
      </c>
      <c r="AN985">
        <f>IFERROR(ROUND(V985/$AD985*$AH985,0),0)</f>
        <v/>
      </c>
      <c r="AO985">
        <f>IFERROR(ROUND(W985/$AD985*$AH985,0),0)</f>
        <v/>
      </c>
      <c r="AP985">
        <f>IFERROR(ROUND(X985/$AD985*$AE985,0),0)</f>
        <v/>
      </c>
      <c r="AQ985">
        <f>IFERROR(ROUND(Y985/$AD985*$AH985,0),0)</f>
        <v/>
      </c>
      <c r="AR985">
        <f>IFERROR(ROUND(Z985/$AD985*$AH985,0),0)</f>
        <v/>
      </c>
      <c r="AS985">
        <f>IFERROR(ROUND(AA985/$AD985*$AH985,0),0)</f>
        <v/>
      </c>
      <c r="AT985">
        <f>IFERROR(IF((AE985+AF985+AG985)&gt;13,AB985,ROUND(AB985/AD985*AH985,0)),0)</f>
        <v/>
      </c>
      <c r="AU985">
        <f>IFERROR(INDEX(ADJ!$A$1:$BZ$1000,MATCH(PAYROLL!D985,ADJ!A$1:A$500,0),MATCH(PAYROLL!AU$2,ADJ!$2:$2,0)),0)</f>
        <v/>
      </c>
      <c r="AV985">
        <f>ROUND(SUM(AN985:AU985),0)</f>
        <v/>
      </c>
      <c r="AW985">
        <f>IFERROR(INDEX(TIMESHEET!$A$1:$AI$5000,MATCH(PAYROLL!D985,TIMESHEET!A$1:A$500,0),MATCH("T620",TIMESHEET!$2:$2,0)),0)</f>
        <v/>
      </c>
      <c r="AX985">
        <f>IFERROR(INDEX(TIMESHEET!$A$1:$AI$5000,MATCH(PAYROLL!D985,TIMESHEET!A$1:A$500,0),MATCH("T601",TIMESHEET!$2:$2,0)),0)</f>
        <v/>
      </c>
      <c r="AY985">
        <f>IFERROR(INDEX(TIMESHEET!$A$1:$AI$5000,MATCH(PAYROLL!D985,TIMESHEET!A$1:A$500,0),MATCH("T602",TIMESHEET!$2:$2,0)),0)</f>
        <v/>
      </c>
      <c r="AZ985">
        <f>IFERROR(INDEX(TIMESHEET!$A$1:$AI$5000,MATCH(PAYROLL!D985,TIMESHEET!A$1:A$500,0),MATCH("T603",TIMESHEET!$2:$2,0)),0)</f>
        <v/>
      </c>
      <c r="BA985">
        <f>IFERROR(INDEX(TIMESHEET!$A$1:$AI$5000,MATCH(PAYROLL!D985,TIMESHEET!A$1:A$500,0),MATCH("T611",TIMESHEET!$2:$2,0)),0)</f>
        <v/>
      </c>
      <c r="BB985">
        <f>IFERROR(INDEX(TIMESHEET!$A$1:$AI$5000,MATCH(PAYROLL!D985,TIMESHEET!A$1:A$500,0),MATCH("T612",TIMESHEET!$2:$2,0)),0)</f>
        <v/>
      </c>
      <c r="BC985">
        <f>IFERROR(INDEX(TIMESHEET!$A$1:$AI$5000,MATCH(PAYROLL!D985,TIMESHEET!A$1:A$500,0),MATCH("T613",TIMESHEET!$2:$2,0)),0)</f>
        <v/>
      </c>
      <c r="BD985">
        <f>IFERROR(INDEX(TIMESHEET!$A$1:$AI$5000,MATCH(PAYROLL!D985,TIMESHEET!A$1:A$500,0),MATCH("T500",TIMESHEET!$2:$2,0)),0)</f>
        <v/>
      </c>
      <c r="BE985">
        <f>IFERROR(IF(LEFT(INDEX(PIS!O$1:O$500,MATCH(D985,PIS!C$1:C$500)),1)="M",T985/AD985/8*(AW985+AX985*1.5+AY985*2+AZ985*3+BA985*2.1+BB985*2.7+BC985*3.9+BD985*0.3),T985/8*(AW985+AX985*1.5+AY985*2+AZ985*3+BA985*2.1+BB985*2.7+BC985*3.9+BD985*0.3)),0)</f>
        <v/>
      </c>
      <c r="BF985">
        <f>IFERROR(INDEX(ADJ!$A$1:$BZ$1000,MATCH(PAYROLL!$D985,ADJ!A$1:A$500,0),MATCH(PAYROLL!BF$2,ADJ!$2:$2,0)),0)</f>
        <v/>
      </c>
      <c r="BG985">
        <f>IFERROR(INDEX(ADJ!$A$1:$BZ$1000,MATCH(PAYROLL!D985,ADJ!A$1:A$500,0),MATCH(PAYROLL!BG$2,ADJ!$2:$2,0)),0)</f>
        <v/>
      </c>
      <c r="BH985">
        <f>IFERROR(INDEX(ADJ!$A$1:$BZ$1000,MATCH(PAYROLL!D985,ADJ!A$1:A$500,0),MATCH(PAYROLL!BH$2,ADJ!$2:$2,0)),0)</f>
        <v/>
      </c>
      <c r="BI985">
        <f>IFERROR(INDEX(ADJ!$A$1:$BZ$1000,MATCH(PAYROLL!D985,ADJ!A$1:A$500,0),MATCH(PAYROLL!BI$2,ADJ!$2:$2,0)),0)</f>
        <v/>
      </c>
      <c r="BJ985">
        <f>IFERROR(INDEX(ADJ!$A$1:$BZ$1000,MATCH(PAYROLL!D985,ADJ!A$1:A$500,0),MATCH(PAYROLL!BJ$2,ADJ!$2:$2,0)),0)</f>
        <v/>
      </c>
      <c r="BK985">
        <f>SUM(BF985:BJ985)</f>
        <v/>
      </c>
      <c r="BL985">
        <f>IFERROR(INDEX(ADJ!$A$1:$BZ$1000,MATCH(PAYROLL!D985,ADJ!A$1:A$500,0),MATCH(PAYROLL!BL$2,ADJ!$2:$2,0)),0)</f>
        <v/>
      </c>
      <c r="BM985">
        <f>IFERROR(INDEX(ADJ!$A$1:$BZ$1000,MATCH(PAYROLL!D985,ADJ!A$1:A$500,0),MATCH(PAYROLL!BM$2,ADJ!$2:$2,0)),0)</f>
        <v/>
      </c>
      <c r="BN985">
        <f>IFERROR(INDEX(ADJ!$A$1:$BZ$1000,MATCH(PAYROLL!D985,ADJ!A$1:A$500,0),MATCH(PAYROLL!BN$2,ADJ!$2:$2,0)),0)</f>
        <v/>
      </c>
      <c r="BO985">
        <f>IFERROR(INDEX(ADJ!$A$1:$BZ$1000,MATCH(PAYROLL!D985,ADJ!A$1:A$500,0),MATCH(PAYROLL!BO$2,ADJ!$2:$2,0)),0)</f>
        <v/>
      </c>
      <c r="BP985">
        <f>SUM(AM985,AV985,BE985,BK985,BL985:BO985)</f>
        <v/>
      </c>
      <c r="BQ985">
        <f>BO985</f>
        <v/>
      </c>
      <c r="BR985">
        <f>IFERROR(ROUND(IF(LEFT(INDEX(PIS!O$1:O$500,MATCH(D985,PIS!C$1:C$500)),1)="D",T985/8*(BD985*0.3),IF(LEFT(INDEX(PIS!O$1:O$500,MATCH(D985,PIS!C$1:C$500)),1)="H",T985*($BD985*0.3),T985/$AD985/8*($BD985*0.3))),0),0)</f>
        <v/>
      </c>
      <c r="BS985">
        <f>IF(AP985&lt;1,0,MIN(AP985,730000))</f>
        <v/>
      </c>
      <c r="BT985">
        <f>IFERROR(ROUND((BE985-SUM(AW985:BC985)*T985/AD985/8),0)-BR985,0)</f>
        <v/>
      </c>
      <c r="BU985">
        <f>AO985</f>
        <v/>
      </c>
      <c r="BV985">
        <f>SUM(BQ985:BU985)</f>
        <v/>
      </c>
      <c r="BW985">
        <f>BP985-BV985</f>
        <v/>
      </c>
      <c r="BX985">
        <f>IFERROR(IF(RIGHT(INDEX(PIS!O$1:O$500,MATCH(D985,PIS!C$1:C$500)),5)="Gross",MIN(U985+V985,VLOOKUP("R700",TSC!B:C,2,0)*VLOOKUP("R101",TSC!B:C,2,0))*VLOOKUP("R701",TSC!B:C,2,0)%,0),0)</f>
        <v/>
      </c>
      <c r="BY985">
        <f>IFERROR(IF(RIGHT(INDEX(PIS!O$1:O$500,MATCH(D985,PIS!C$1:C$500)),5)="Gross",MIN(U985+V985,VLOOKUP("R700",TSC!B:C,2,0)*VLOOKUP("R101",TSC!B:C,2,0))*VLOOKUP("T704",TSC!B:C,2,0)%,0),0)</f>
        <v/>
      </c>
      <c r="BZ985">
        <f>IFERROR(IF(RIGHT(INDEX(PIS!O$1:O$500,MATCH(D985,PIS!C$1:C$500)),5)="Gross",MIN(U985+V985,VLOOKUP("R700",TSC!B:C,2,0)*VLOOKUP("1",TSC!F:G,2,0))*VLOOKUP("T705",TSC!B:C,2,0)%,0),0)</f>
        <v/>
      </c>
      <c r="CA985">
        <f>IFERROR(INDEX(ADJ!$A$1:$BZ$1000,MATCH(PAYROLL!D985,ADJ!A$1:A$500,0),MATCH(PAYROLL!CA$2,ADJ!$2:$2,0)),0)</f>
        <v/>
      </c>
      <c r="CB985">
        <f>IFERROR(INDEX(ADJ!$A$1:$BZ$1000,MATCH(PAYROLL!D985,ADJ!A$1:A$500,0),MATCH(PAYROLL!CB$2,ADJ!$2:$2,0)),0)</f>
        <v/>
      </c>
      <c r="CC985">
        <f>SUM(BX985:CB985)</f>
        <v/>
      </c>
      <c r="CD985">
        <f>IFERROR(INDEX(PIS!$A$1:$BZ$1000,MATCH(PAYROLL!D985,PIS!C$1:C$500,0),MATCH(PAYROLL!CD$1,PIS!$1:$1,0)),0)</f>
        <v/>
      </c>
      <c r="CE985">
        <f>IFERROR(IF(OR(INDEX(PIS!P$1:P$500,MATCH(D985,PIS!C$1:C$500,0))="LT2",INDEX(PIS!P$1:P$500,MATCH(D985,PIS!C$1:C$500,0))="P10"),0,SUM(CC985,CD985*VLOOKUP("R601",TSC!B:C,2,0),VLOOKUP("R602",TSC!B:C,2,0))),0)</f>
        <v/>
      </c>
      <c r="CF985">
        <f>MAX(BW985-CE985,0)</f>
        <v/>
      </c>
      <c r="CG985">
        <f>IFERROR(IF(OR(RIGHT(INDEX(PIS!P$1:P$500,MATCH(D985,PIS!C$1:C$500)),5)="P10",RIGHT(INDEX(PIS!P$1:P$500,MATCH(D985,PIS!C$1:C$500)),5)="CK"),0,IF(CF985&lt;=5000000,CF985*5%,IF(CF985&lt;=10000000,CF985*10%-250000,IF(CF985&lt;=18000000,CF985*15%-750000,IF(CF985&lt;=32000000,CF985*20%-1650000,IF(CF985&lt;=52000000,CF985*25%-3250000,IF(CF985&lt;=80000000,BH985*30%-5850000,CF985*35%-9850000))))))),0)</f>
        <v/>
      </c>
      <c r="CH985">
        <f>IFERROR(IF(OR(INDEX(PIS!P$1:P$500,MATCH(D985,PIS!C$1:C$500))="LT",INDEX(PIS!P$1:P$500,MATCH(D985,PIS!C$1:C$500))="CK"),0,IF(CF985&lt;2000000,0,CF985*10%)),0)</f>
        <v/>
      </c>
      <c r="CI985">
        <f>IFERROR(INDEX(ADJ!$A$1:$BZ$1000,MATCH(PAYROLL!D985,ADJ!A$1:A$500,0),MATCH(PAYROLL!CI$2,ADJ!$2:$2,0)),0)</f>
        <v/>
      </c>
      <c r="CJ985">
        <f>IFERROR(INDEX(ADJ!$A$1:$BZ$1000,MATCH(PAYROLL!D985,ADJ!A$1:A$500,0),MATCH(PAYROLL!CJ$2,ADJ!$2:$2,0)),0)</f>
        <v/>
      </c>
      <c r="CK985">
        <f>IFERROR(INDEX(ADJ!$A$1:$BZ$1000,MATCH(PAYROLL!D985,ADJ!A$1:A$500,0),MATCH(PAYROLL!CK$2,ADJ!$2:$2,0)),0)</f>
        <v/>
      </c>
      <c r="CL985">
        <f>SUM(CG985:CK985)</f>
        <v/>
      </c>
      <c r="CM985">
        <f>ROUND(SUM(CH985:CK985),0)</f>
        <v/>
      </c>
      <c r="CN985">
        <f>IFERROR(INDEX(CSDA!D$1:D$500,MATCH($CN$2,CSDA!C$1:C$500,0))*INDEX(PIS!V$1:V$500,MATCH(D985,PIS!C$1:C$500))+INDEX(ADJ!$A$1:$BZ$1000,MATCH(PAYROLL!D985,ADJ!A$1:A$500,0),MATCH(PAYROLL!CN$2,ADJ!$2:$2,0)),0)</f>
        <v/>
      </c>
      <c r="CO985">
        <f>IFERROR(INDEX(ADJ!$A$1:$BZ$1000,MATCH(PAYROLL!D985,ADJ!A$1:A$500,0),MATCH(PAYROLL!CO$2,ADJ!$2:$2,0)),0)</f>
        <v/>
      </c>
      <c r="CP985">
        <f>IFERROR(INDEX(ADJ!$A$1:$BZ$1000,MATCH(PAYROLL!D985,ADJ!A$1:A$500,0),MATCH(PAYROLL!CP$2,ADJ!$2:$2,0)),0)</f>
        <v/>
      </c>
      <c r="CQ985">
        <f>BP985-CL985-CI985-CM985-CN985-CO985-CP985-CC985</f>
        <v/>
      </c>
      <c r="CR985">
        <f>IFERROR(IF(RIGHT(INDEX(PIS!O$1:O$500,MATCH(D985,PIS!C$1:C$500,0)),5)="Gross",MIN(U985+V985,VLOOKUP("R700",TSC!B:C,2,0)*VLOOKUP("R101",TSC!B:C,2,0))*(VLOOKUP("T711",TSC!B:C,2,0)+VLOOKUP("T712",TSC!B:C,2,0))%,MIN(T985+V985,VLOOKUP("R700",TSC!B:C,2,0)*VLOOKUP("R101",TSC!B:C,2,0))*(VLOOKUP("T711",TSC!B:C,2,0)+VLOOKUP("T712",TSC!B:C,2,0)+VLOOKUP("R701",TSC!B:C,2,0))%),0)</f>
        <v/>
      </c>
      <c r="CS985">
        <f>IFERROR(IF(RIGHT(INDEX(PIS!O$1:O$500,MATCH(D985,PIS!C$1:C$500,0)),5)="Gross",MIN(U985+V985,VLOOKUP("R700",TSC!B:C,2,0)*VLOOKUP("R101",TSC!B:C,2,0))*(VLOOKUP("T714",TSC!B:C,2,0))%,MIN(T985+V985,VLOOKUP("R700",TSC!B:C,2,0)*VLOOKUP("R101",TSC!B:C,2,0))*(VLOOKUP("T704",TSC!B:C,2,0)+VLOOKUP("T714",TSC!B:C,2,0))%),0)</f>
        <v/>
      </c>
      <c r="CT985">
        <f>IFERROR(IF(RIGHT(INDEX(PIS!O$1:O$500,MATCH(D985,PIS!C$1:C$500,0)),5)="Gross",MIN(U985+V985,VLOOKUP("R700",TSC!B:C,2,0)*VLOOKUP("R101",TSC!B:C,2,0))*VLOOKUP("T705",TSC!B:C,2,0)%,MIN(T985+V985,VLOOKUP("R700",TSC!B:C,2,0)*VLOOKUP("R101",TSC!B:C,2,0))*VLOOKUP("T705",TSC!B:C,2,0)%),0)</f>
        <v/>
      </c>
      <c r="CU985">
        <f>IFERROR(IF(RIGHT(INDEX(PIS!O$1:O$500,MATCH(D985,PIS!C$1:C$500,0)),5)="Gross",MIN(U985+V985,VLOOKUP("R700",TSC!B:C,2,0)*VLOOKUP("R101",TSC!B:C,2,0))*(VLOOKUP("T713",TSC!B:C,2,0))%,MIN(T985+V985,VLOOKUP("R700",TSC!B:C,2,0)*VLOOKUP("R101",TSC!B:C,2,0))*(VLOOKUP("T713",TSC!B:C,2,0))%),0)</f>
        <v/>
      </c>
      <c r="CV985">
        <f>IFERROR(INDEX(ADJ!$A$1:$BZ$1000,MATCH(PAYROLL!D985,ADJ!A$1:A$500,0),MATCH(PAYROLL!CV$2,ADJ!$2:$2,0)),0)</f>
        <v/>
      </c>
      <c r="CW985">
        <f>IFERROR(INDEX(ADJ!$A$1:$BZ$1000,MATCH(PAYROLL!D985,ADJ!A$1:A$500,0),MATCH(PAYROLL!CW$2,ADJ!$2:$2,0)),0)</f>
        <v/>
      </c>
      <c r="CX985">
        <f>SUM(CR985:CW985)</f>
        <v/>
      </c>
      <c r="CY985">
        <f>ROUND(IF(CR985&gt;0,T985+V985*VLOOKUP("R202",TSC!$B$1:$C$500,2,0),0),0)</f>
        <v/>
      </c>
      <c r="CZ985">
        <f>IFERROR(INDEX(CSDA!D$1:D$500,MATCH($CZ$2,CSDA!C$1:C$500,0)),0)</f>
        <v/>
      </c>
      <c r="DA985">
        <f>ROUND(T985*0.7%,0)</f>
        <v/>
      </c>
      <c r="DB985">
        <f>ROUND(T985/12,0)</f>
        <v/>
      </c>
      <c r="DC985">
        <f ref="DC985" t="array">IFERROR(INDEX(CSDA!D$1:D$500,MATCH("Trích giữ"&amp;PAYROLL!DC$2,CSDA!A$1:A$500&amp;CSDA!C$1:C$500,0)),0)</f>
        <v/>
      </c>
      <c r="DD985">
        <f ref="DD985" t="array">IFERROR(INDEX(CSDA!D$1:D$500,MATCH("Trích giữ"&amp;PAYROLL!DD$2,CSDA!A$1:A$500&amp;CSDA!C$1:C$500,0)),0)</f>
        <v/>
      </c>
      <c r="DE985">
        <f ref="DE985" t="array">IFERROR(INDEX(CSDA!D$1:D$500,MATCH("Trích giữ"&amp;PAYROLL!DE$2,CSDA!A$1:A$500&amp;CSDA!C$1:C$500,0)),0)</f>
        <v/>
      </c>
      <c r="DF985">
        <f>IFERROR(INDEX(CSDA!D$1:D$500,MATCH(PAYROLL!DF$2,CSDA!C$1:C$500,0)),0)</f>
        <v/>
      </c>
      <c r="DG985">
        <f ref="DG985" t="array">IFERROR(INDEX(CSDA!D$1:D$500,MATCH("Trích giữ"&amp;PAYROLL!DG$2,CSDA!A$1:A$500&amp;CSDA!C$1:C$500,0)),0)</f>
        <v/>
      </c>
      <c r="DH985">
        <f>ROUND(T985/26,0)</f>
        <v/>
      </c>
      <c r="DI985">
        <f ref="DI985" t="array">IFERROR(INDEX(CSDA!D$1:D$500,MATCH("Trích giữ"&amp;PAYROLL!DI$2,CSDA!A$1:A$500&amp;CSDA!C$1:C$500,0)),0)</f>
        <v/>
      </c>
      <c r="DJ985">
        <f>IF(U985=0,T985*21.5%-BL985,0)</f>
        <v/>
      </c>
      <c r="DK985">
        <f ref="DK985" t="array">IFERROR(INDEX(CSDA!D$1:D$500,MATCH("Trích giữ"&amp;PAYROLL!DK$2,CSDA!A$1:A$500&amp;CSDA!C$1:C$500,0)),0)</f>
        <v/>
      </c>
      <c r="DL985">
        <f>IFERROR(INDEX(CSDA!D$1:D$500,MATCH(PAYROLL!DL$2,CSDA!C$1:C$500,0))/12,0)</f>
        <v/>
      </c>
      <c r="DM985">
        <f>SUM(DB985:DL985)</f>
        <v/>
      </c>
      <c r="DN985">
        <f>IFERROR(INDEX(ADJ!$A$1:$BZ$1000,MATCH(PAYROLL!D985,ADJ!A$1:A$500,0),MATCH(PAYROLL!DN$2,ADJ!$2:$2,0)),0)</f>
        <v/>
      </c>
      <c r="DO985">
        <f>IFERROR(SUM(BP985,DM985:DN985,CX985:DA985)-DT985,0)</f>
        <v/>
      </c>
      <c r="DP985">
        <f ref="DP985" t="array">SUM(BW985*IFERROR(INDEX(CSDA!D$1:D$500,MATCH(BW$2,CSDA!C$1:C$500,0)),0)%,CX985*IFERROR(INDEX(CSDA!D$1:D$500,MATCH(CX$2,CSDA!C$1:C$500,0)),0)%,DA985*IFERROR(INDEX(CSDA!D$1:D$500,MATCH(DA$2,CSDA!C$1:C$500,0)),0)%,DB985*IFERROR(INDEX(CSDA!D$1:D$500,MATCH(DB$2,CSDA!C$1:C$500,0)),0)%,DF985*IFERROR(INDEX(CSDA!D$1:D$500,MATCH("Phí dịch vụ"&amp;PAYROLL!DF$2,CSDA!A$1:A$500&amp;CSDA!C$1:C$500,0)),0)%,DC985*IFERROR(INDEX(CSDA!D$1:D$500,MATCH("Phí dịch vụ"&amp;PAYROLL!DC$2,CSDA!A$1:A$500&amp;CSDA!C$1:C$500,0)),0)%,DH985*IFERROR(INDEX(CSDA!D$1:D$500,MATCH("Phí dịch vụ"&amp;PAYROLL!DH$2,CSDA!A$1:A$500&amp;CSDA!C$1:C$500,0)),0)%,DJ985*IFERROR(INDEX(CSDA!D$1:D$500,MATCH("Phí dịch vụ"&amp;PAYROLL!DJ$2,CSDA!A$1:A$500&amp;CSDA!C$1:C$500,0)),0)%,BN985*IFERROR(INDEX(CSDA!D$1:D$500,MATCH(BN$2,CSDA!C$1:C$500,0)),0)%)-BN985*7%</f>
        <v/>
      </c>
      <c r="DQ985">
        <f>IFERROR(INDEX(ADJ!$A$1:$BZ$1000,MATCH(PAYROLL!D985,ADJ!A$1:A$500,0),MATCH(PAYROLL!DQ$2,ADJ!$2:$2,0)),0)</f>
        <v/>
      </c>
      <c r="DR985">
        <f>IFERROR(INDEX(ADJ!$A$1:$BZ$1000,MATCH(PAYROLL!D985,ADJ!A$1:A$500,0),MATCH(PAYROLL!DR$2,ADJ!$2:$2,0)),0)</f>
        <v/>
      </c>
      <c r="DS985">
        <f>SUM(DP985:DR985)</f>
        <v/>
      </c>
      <c r="DT985">
        <f>EK985</f>
        <v/>
      </c>
      <c r="DU985">
        <f>SUM(DO985:DR985)</f>
        <v/>
      </c>
      <c r="DV985">
        <f>ROUND(DU985*0.1,0)</f>
        <v/>
      </c>
      <c r="DW985">
        <f>DU985+DV985</f>
        <v/>
      </c>
      <c r="DZ985">
        <f>IFERROR(INDEX(ADJ!$A$1:$BZ$1000,MATCH(PAYROLL!$D985,ADJ!A$1:A$500,0),MATCH(PAYROLL!DZ$2,ADJ!$2:$2,0)),0)</f>
        <v/>
      </c>
      <c r="EA985">
        <f>IFERROR(INDEX(ADJ!$A$1:$BZ$1000,MATCH(PAYROLL!$D985,ADJ!A$1:A$500,0),MATCH(PAYROLL!EA$2,ADJ!$2:$2,0)),0)</f>
        <v/>
      </c>
      <c r="EB985">
        <f>IFERROR(INDEX(ADJ!$A$1:$BZ$1000,MATCH(PAYROLL!$D985,ADJ!A$1:A$500,0),MATCH(PAYROLL!EB$2,ADJ!$2:$2,0)),0)</f>
        <v/>
      </c>
      <c r="EC985">
        <f>IFERROR(INDEX(ADJ!$A$1:$BZ$1000,MATCH(PAYROLL!$D985,ADJ!A$1:A$500,0),MATCH(PAYROLL!EC$2,ADJ!$2:$2,0)),0)</f>
        <v/>
      </c>
      <c r="ED985">
        <f>IFERROR(INDEX(ADJ!$A$1:$BZ$1000,MATCH(PAYROLL!$D985,ADJ!A$1:A$500,0),MATCH(PAYROLL!ED$2,ADJ!$2:$2,0)),0)</f>
        <v/>
      </c>
      <c r="EE985">
        <f>IFERROR(INDEX(ADJ!$A$1:$BZ$1000,MATCH(PAYROLL!$D985,ADJ!A$1:A$500,0),MATCH(PAYROLL!EE$2,ADJ!$2:$2,0)),0)</f>
        <v/>
      </c>
      <c r="EF985">
        <f>IFERROR(INDEX(ADJ!$A$1:$BZ$1000,MATCH(PAYROLL!$D985,ADJ!A$1:A$500,0),MATCH(PAYROLL!EF$2,ADJ!$2:$2,0)),0)</f>
        <v/>
      </c>
      <c r="EG985">
        <f>IFERROR(INDEX(ADJ!$A$1:$BZ$1000,MATCH(PAYROLL!$D985,ADJ!A$1:A$500,0),MATCH(PAYROLL!EG$2,ADJ!$2:$2,0)),0)</f>
        <v/>
      </c>
      <c r="EH985">
        <f>IFERROR(INDEX(ADJ!$A$1:$BZ$1000,MATCH(PAYROLL!$D985,ADJ!A$1:A$500,0),MATCH(PAYROLL!EH$2,ADJ!$2:$2,0)),0)</f>
        <v/>
      </c>
      <c r="EI985">
        <f>IFERROR(INDEX(ADJ!$A$1:$BZ$1000,MATCH(PAYROLL!D985,ADJ!A$1:A$500,0),MATCH(PAYROLL!EI$2,ADJ!$2:$2,0)),0)</f>
        <v/>
      </c>
      <c r="EJ985">
        <f>IFERROR(INDEX(ADJ!$A$1:$BZ$1000,MATCH(PAYROLL!$D985,ADJ!A$1:A$500,0),MATCH(PAYROLL!EJ$2,ADJ!$2:$2,0)),0)</f>
        <v/>
      </c>
      <c r="EK985">
        <f>SUM(DZ985:EJ985)</f>
        <v/>
      </c>
    </row>
    <row r="986">
      <c r="A986" t="n">
        <v>984</v>
      </c>
      <c r="B986" t="inlineStr">
        <is>
          <t>Dương Văn Đường</t>
        </is>
      </c>
      <c r="D986" t="inlineStr">
        <is>
          <t>149917-02</t>
        </is>
      </c>
      <c r="S986">
        <f>IFERROR(INDEX(PIS!$A$1:$BZ$1000,MATCH($D986,PIS!C$1:C$500,0),MATCH("Lương CB tháng trước",PIS!$1:$1,0)),0)</f>
        <v/>
      </c>
      <c r="T986">
        <f>IFERROR(INDEX(PIS!$A$1:$BZ$1000,MATCH($D986,PIS!C$1:C$500,0),MATCH("Lương CB hiện tại",PIS!$1:$1,0)),0)</f>
        <v/>
      </c>
      <c r="U986">
        <f>IFERROR(INDEX(PIS!$A$1:$BZ$1000,MATCH($D986,PIS!C$1:C$500,0),MATCH("Lương đóng BHBB",PIS!$1:$1,0)),0)</f>
        <v/>
      </c>
      <c r="V986">
        <f>IFERROR(INDEX(PIS!$A$1:$BZ$1000,MATCH($D986,PIS!C$1:C$500,0),MATCH(V$2,PIS!$2:$2,0)),0)</f>
        <v/>
      </c>
      <c r="W986">
        <f>IFERROR(INDEX(PIS!$A$1:$BZ$1000,MATCH($D986,PIS!C$1:C$500,0),MATCH(W$2,PIS!$2:$2,0)),0)</f>
        <v/>
      </c>
      <c r="X986">
        <f>IFERROR(INDEX(PIS!$A$1:$BZ$1000,MATCH($D986,PIS!C$1:C$500,0),MATCH(X$2,PIS!$2:$2,0)),0)</f>
        <v/>
      </c>
      <c r="Y986">
        <f>IFERROR(INDEX(PIS!$A$1:$BZ$1000,MATCH($D986,PIS!C$1:C$500,0),MATCH(Y$2,PIS!$2:$2,0)),0)</f>
        <v/>
      </c>
      <c r="Z986">
        <f>IFERROR(INDEX(PIS!$A$1:$BZ$1000,MATCH($D986,PIS!C$1:C$500,0),MATCH(Z$2,PIS!$2:$2,0)),0)</f>
        <v/>
      </c>
      <c r="AA986">
        <f>IFERROR(INDEX(PIS!$A$1:$BZ$1000,MATCH($D986,PIS!C$1:C$500,0),MATCH(AA$2,PIS!$2:$2,0)),0)</f>
        <v/>
      </c>
      <c r="AB986">
        <f>IFERROR(INDEX(PIS!$A$1:$BZ$1000,MATCH($D986,PIS!C$1:C$500,0),MATCH(AB$2,PIS!$2:$2,0)),0)</f>
        <v/>
      </c>
      <c r="AC986">
        <f>SUM(V986:AB986)</f>
        <v/>
      </c>
      <c r="AD986">
        <f>IFERROR(INDEX(TIMESHEET!$A$1:$AI$5000,MATCH($D986,TIMESHEET!A$1:A$500,0),MATCH("T100",TIMESHEET!$2:$2,0))-2,0)</f>
        <v/>
      </c>
      <c r="AE986">
        <f>IFERROR(INDEX(TIMESHEET!$A$1:$AI$5000,MATCH($D986,TIMESHEET!A$1:A$500,0),MATCH("T202",TIMESHEET!$2:$2,0)),0)</f>
        <v/>
      </c>
      <c r="AF986">
        <f>IFERROR(INDEX(TIMESHEET!$A$1:$AI$5000,MATCH($D986,TIMESHEET!A$1:A$500,0),MATCH("T302",TIMESHEET!$2:$2,0)),0)</f>
        <v/>
      </c>
      <c r="AG986">
        <f>IFERROR(INDEX(TIMESHEET!$A$1:$AI$5000,MATCH($D986,TIMESHEET!A$1:A$500,0),MATCH("T406",TIMESHEET!$2:$2,0)),0)</f>
        <v/>
      </c>
      <c r="AH986">
        <f>AE986+AG986</f>
        <v/>
      </c>
      <c r="AI986">
        <f>IFERROR(INDEX(TIMESHEET!$A$1:$AI$5000,MATCH($D986,TIMESHEET!A$1:A$500,0),MATCH("T701",TIMESHEET!$2:$2,0)),0)</f>
        <v/>
      </c>
      <c r="AJ986">
        <f>IFERROR(INDEX(TIMESHEET!$A$1:$AI$5000,MATCH($D986,TIMESHEET!B$1:B$500,0),MATCH("T320",TIMESHEET!$2:$2,0)),0)</f>
        <v/>
      </c>
      <c r="AK986">
        <f>IFERROR(IF(LEFT(INDEX(PIS!O$1:O$500,MATCH(D986,PIS!C$1:C$500)),1)="M",T986/AD986*SUM(AE986:AG986),T986*AD986),0)</f>
        <v/>
      </c>
      <c r="AL986">
        <f>IFERROR(INDEX(ADJ!$A$1:$BZ$1000,MATCH(PAYROLL!D986,ADJ!A$1:A$500,0),MATCH(PAYROLL!AL$2,ADJ!$2:$2,0)),0)</f>
        <v/>
      </c>
      <c r="AM986">
        <f>SUM(AK986:AL986)</f>
        <v/>
      </c>
      <c r="AN986">
        <f>IFERROR(ROUND(V986/$AD986*$AH986,0),0)</f>
        <v/>
      </c>
      <c r="AO986">
        <f>IFERROR(ROUND(W986/$AD986*$AH986,0),0)</f>
        <v/>
      </c>
      <c r="AP986">
        <f>IFERROR(ROUND(X986/$AD986*$AE986,0),0)</f>
        <v/>
      </c>
      <c r="AQ986">
        <f>IFERROR(ROUND(Y986/$AD986*$AH986,0),0)</f>
        <v/>
      </c>
      <c r="AR986">
        <f>IFERROR(ROUND(Z986/$AD986*$AH986,0),0)</f>
        <v/>
      </c>
      <c r="AS986">
        <f>IFERROR(ROUND(AA986/$AD986*$AH986,0),0)</f>
        <v/>
      </c>
      <c r="AT986">
        <f>IFERROR(IF((AE986+AF986+AG986)&gt;13,AB986,ROUND(AB986/AD986*AH986,0)),0)</f>
        <v/>
      </c>
      <c r="AU986">
        <f>IFERROR(INDEX(ADJ!$A$1:$BZ$1000,MATCH(PAYROLL!D986,ADJ!A$1:A$500,0),MATCH(PAYROLL!AU$2,ADJ!$2:$2,0)),0)</f>
        <v/>
      </c>
      <c r="AV986">
        <f>ROUND(SUM(AN986:AU986),0)</f>
        <v/>
      </c>
      <c r="AW986">
        <f>IFERROR(INDEX(TIMESHEET!$A$1:$AI$5000,MATCH(PAYROLL!D986,TIMESHEET!A$1:A$500,0),MATCH("T620",TIMESHEET!$2:$2,0)),0)</f>
        <v/>
      </c>
      <c r="AX986">
        <f>IFERROR(INDEX(TIMESHEET!$A$1:$AI$5000,MATCH(PAYROLL!D986,TIMESHEET!A$1:A$500,0),MATCH("T601",TIMESHEET!$2:$2,0)),0)</f>
        <v/>
      </c>
      <c r="AY986">
        <f>IFERROR(INDEX(TIMESHEET!$A$1:$AI$5000,MATCH(PAYROLL!D986,TIMESHEET!A$1:A$500,0),MATCH("T602",TIMESHEET!$2:$2,0)),0)</f>
        <v/>
      </c>
      <c r="AZ986">
        <f>IFERROR(INDEX(TIMESHEET!$A$1:$AI$5000,MATCH(PAYROLL!D986,TIMESHEET!A$1:A$500,0),MATCH("T603",TIMESHEET!$2:$2,0)),0)</f>
        <v/>
      </c>
      <c r="BA986">
        <f>IFERROR(INDEX(TIMESHEET!$A$1:$AI$5000,MATCH(PAYROLL!D986,TIMESHEET!A$1:A$500,0),MATCH("T611",TIMESHEET!$2:$2,0)),0)</f>
        <v/>
      </c>
      <c r="BB986">
        <f>IFERROR(INDEX(TIMESHEET!$A$1:$AI$5000,MATCH(PAYROLL!D986,TIMESHEET!A$1:A$500,0),MATCH("T612",TIMESHEET!$2:$2,0)),0)</f>
        <v/>
      </c>
      <c r="BC986">
        <f>IFERROR(INDEX(TIMESHEET!$A$1:$AI$5000,MATCH(PAYROLL!D986,TIMESHEET!A$1:A$500,0),MATCH("T613",TIMESHEET!$2:$2,0)),0)</f>
        <v/>
      </c>
      <c r="BD986">
        <f>IFERROR(INDEX(TIMESHEET!$A$1:$AI$5000,MATCH(PAYROLL!D986,TIMESHEET!A$1:A$500,0),MATCH("T500",TIMESHEET!$2:$2,0)),0)</f>
        <v/>
      </c>
      <c r="BE986">
        <f>IFERROR(IF(LEFT(INDEX(PIS!O$1:O$500,MATCH(D986,PIS!C$1:C$500)),1)="M",T986/AD986/8*(AW986+AX986*1.5+AY986*2+AZ986*3+BA986*2.1+BB986*2.7+BC986*3.9+BD986*0.3),T986/8*(AW986+AX986*1.5+AY986*2+AZ986*3+BA986*2.1+BB986*2.7+BC986*3.9+BD986*0.3)),0)</f>
        <v/>
      </c>
      <c r="BF986">
        <f>IFERROR(INDEX(ADJ!$A$1:$BZ$1000,MATCH(PAYROLL!$D986,ADJ!A$1:A$500,0),MATCH(PAYROLL!BF$2,ADJ!$2:$2,0)),0)</f>
        <v/>
      </c>
      <c r="BG986">
        <f>IFERROR(INDEX(ADJ!$A$1:$BZ$1000,MATCH(PAYROLL!D986,ADJ!A$1:A$500,0),MATCH(PAYROLL!BG$2,ADJ!$2:$2,0)),0)</f>
        <v/>
      </c>
      <c r="BH986">
        <f>IFERROR(INDEX(ADJ!$A$1:$BZ$1000,MATCH(PAYROLL!D986,ADJ!A$1:A$500,0),MATCH(PAYROLL!BH$2,ADJ!$2:$2,0)),0)</f>
        <v/>
      </c>
      <c r="BI986">
        <f>IFERROR(INDEX(ADJ!$A$1:$BZ$1000,MATCH(PAYROLL!D986,ADJ!A$1:A$500,0),MATCH(PAYROLL!BI$2,ADJ!$2:$2,0)),0)</f>
        <v/>
      </c>
      <c r="BJ986">
        <f>IFERROR(INDEX(ADJ!$A$1:$BZ$1000,MATCH(PAYROLL!D986,ADJ!A$1:A$500,0),MATCH(PAYROLL!BJ$2,ADJ!$2:$2,0)),0)</f>
        <v/>
      </c>
      <c r="BK986">
        <f>SUM(BF986:BJ986)</f>
        <v/>
      </c>
      <c r="BL986">
        <f>IFERROR(INDEX(ADJ!$A$1:$BZ$1000,MATCH(PAYROLL!D986,ADJ!A$1:A$500,0),MATCH(PAYROLL!BL$2,ADJ!$2:$2,0)),0)</f>
        <v/>
      </c>
      <c r="BM986">
        <f>IFERROR(INDEX(ADJ!$A$1:$BZ$1000,MATCH(PAYROLL!D986,ADJ!A$1:A$500,0),MATCH(PAYROLL!BM$2,ADJ!$2:$2,0)),0)</f>
        <v/>
      </c>
      <c r="BN986">
        <f>IFERROR(INDEX(ADJ!$A$1:$BZ$1000,MATCH(PAYROLL!D986,ADJ!A$1:A$500,0),MATCH(PAYROLL!BN$2,ADJ!$2:$2,0)),0)</f>
        <v/>
      </c>
      <c r="BO986">
        <f>IFERROR(INDEX(ADJ!$A$1:$BZ$1000,MATCH(PAYROLL!D986,ADJ!A$1:A$500,0),MATCH(PAYROLL!BO$2,ADJ!$2:$2,0)),0)</f>
        <v/>
      </c>
      <c r="BP986">
        <f>SUM(AM986,AV986,BE986,BK986,BL986:BO986)</f>
        <v/>
      </c>
      <c r="BQ986">
        <f>BO986</f>
        <v/>
      </c>
      <c r="BR986">
        <f>IFERROR(ROUND(IF(LEFT(INDEX(PIS!O$1:O$500,MATCH(D986,PIS!C$1:C$500)),1)="D",T986/8*(BD986*0.3),IF(LEFT(INDEX(PIS!O$1:O$500,MATCH(D986,PIS!C$1:C$500)),1)="H",T986*($BD986*0.3),T986/$AD986/8*($BD986*0.3))),0),0)</f>
        <v/>
      </c>
      <c r="BS986">
        <f>IF(AP986&lt;1,0,MIN(AP986,730000))</f>
        <v/>
      </c>
      <c r="BT986">
        <f>IFERROR(ROUND((BE986-SUM(AW986:BC986)*T986/AD986/8),0)-BR986,0)</f>
        <v/>
      </c>
      <c r="BU986">
        <f>AO986</f>
        <v/>
      </c>
      <c r="BV986">
        <f>SUM(BQ986:BU986)</f>
        <v/>
      </c>
      <c r="BW986">
        <f>BP986-BV986</f>
        <v/>
      </c>
      <c r="BX986">
        <f>IFERROR(IF(RIGHT(INDEX(PIS!O$1:O$500,MATCH(D986,PIS!C$1:C$500)),5)="Gross",MIN(U986+V986,VLOOKUP("R700",TSC!B:C,2,0)*VLOOKUP("R101",TSC!B:C,2,0))*VLOOKUP("R701",TSC!B:C,2,0)%,0),0)</f>
        <v/>
      </c>
      <c r="BY986">
        <f>IFERROR(IF(RIGHT(INDEX(PIS!O$1:O$500,MATCH(D986,PIS!C$1:C$500)),5)="Gross",MIN(U986+V986,VLOOKUP("R700",TSC!B:C,2,0)*VLOOKUP("R101",TSC!B:C,2,0))*VLOOKUP("T704",TSC!B:C,2,0)%,0),0)</f>
        <v/>
      </c>
      <c r="BZ986">
        <f>IFERROR(IF(RIGHT(INDEX(PIS!O$1:O$500,MATCH(D986,PIS!C$1:C$500)),5)="Gross",MIN(U986+V986,VLOOKUP("R700",TSC!B:C,2,0)*VLOOKUP("1",TSC!F:G,2,0))*VLOOKUP("T705",TSC!B:C,2,0)%,0),0)</f>
        <v/>
      </c>
      <c r="CA986">
        <f>IFERROR(INDEX(ADJ!$A$1:$BZ$1000,MATCH(PAYROLL!D986,ADJ!A$1:A$500,0),MATCH(PAYROLL!CA$2,ADJ!$2:$2,0)),0)</f>
        <v/>
      </c>
      <c r="CB986">
        <f>IFERROR(INDEX(ADJ!$A$1:$BZ$1000,MATCH(PAYROLL!D986,ADJ!A$1:A$500,0),MATCH(PAYROLL!CB$2,ADJ!$2:$2,0)),0)</f>
        <v/>
      </c>
      <c r="CC986">
        <f>SUM(BX986:CB986)</f>
        <v/>
      </c>
      <c r="CD986">
        <f>IFERROR(INDEX(PIS!$A$1:$BZ$1000,MATCH(PAYROLL!D986,PIS!C$1:C$500,0),MATCH(PAYROLL!CD$1,PIS!$1:$1,0)),0)</f>
        <v/>
      </c>
      <c r="CE986">
        <f>IFERROR(IF(OR(INDEX(PIS!P$1:P$500,MATCH(D986,PIS!C$1:C$500,0))="LT2",INDEX(PIS!P$1:P$500,MATCH(D986,PIS!C$1:C$500,0))="P10"),0,SUM(CC986,CD986*VLOOKUP("R601",TSC!B:C,2,0),VLOOKUP("R602",TSC!B:C,2,0))),0)</f>
        <v/>
      </c>
      <c r="CF986">
        <f>MAX(BW986-CE986,0)</f>
        <v/>
      </c>
      <c r="CG986">
        <f>IFERROR(IF(OR(RIGHT(INDEX(PIS!P$1:P$500,MATCH(D986,PIS!C$1:C$500)),5)="P10",RIGHT(INDEX(PIS!P$1:P$500,MATCH(D986,PIS!C$1:C$500)),5)="CK"),0,IF(CF986&lt;=5000000,CF986*5%,IF(CF986&lt;=10000000,CF986*10%-250000,IF(CF986&lt;=18000000,CF986*15%-750000,IF(CF986&lt;=32000000,CF986*20%-1650000,IF(CF986&lt;=52000000,CF986*25%-3250000,IF(CF986&lt;=80000000,BH986*30%-5850000,CF986*35%-9850000))))))),0)</f>
        <v/>
      </c>
      <c r="CH986">
        <f>IFERROR(IF(OR(INDEX(PIS!P$1:P$500,MATCH(D986,PIS!C$1:C$500))="LT",INDEX(PIS!P$1:P$500,MATCH(D986,PIS!C$1:C$500))="CK"),0,IF(CF986&lt;2000000,0,CF986*10%)),0)</f>
        <v/>
      </c>
      <c r="CI986">
        <f>IFERROR(INDEX(ADJ!$A$1:$BZ$1000,MATCH(PAYROLL!D986,ADJ!A$1:A$500,0),MATCH(PAYROLL!CI$2,ADJ!$2:$2,0)),0)</f>
        <v/>
      </c>
      <c r="CJ986">
        <f>IFERROR(INDEX(ADJ!$A$1:$BZ$1000,MATCH(PAYROLL!D986,ADJ!A$1:A$500,0),MATCH(PAYROLL!CJ$2,ADJ!$2:$2,0)),0)</f>
        <v/>
      </c>
      <c r="CK986">
        <f>IFERROR(INDEX(ADJ!$A$1:$BZ$1000,MATCH(PAYROLL!D986,ADJ!A$1:A$500,0),MATCH(PAYROLL!CK$2,ADJ!$2:$2,0)),0)</f>
        <v/>
      </c>
      <c r="CL986">
        <f>SUM(CG986:CK986)</f>
        <v/>
      </c>
      <c r="CM986">
        <f>ROUND(SUM(CH986:CK986),0)</f>
        <v/>
      </c>
      <c r="CN986">
        <f>IFERROR(INDEX(CSDA!D$1:D$500,MATCH($CN$2,CSDA!C$1:C$500,0))*INDEX(PIS!V$1:V$500,MATCH(D986,PIS!C$1:C$500))+INDEX(ADJ!$A$1:$BZ$1000,MATCH(PAYROLL!D986,ADJ!A$1:A$500,0),MATCH(PAYROLL!CN$2,ADJ!$2:$2,0)),0)</f>
        <v/>
      </c>
      <c r="CO986">
        <f>IFERROR(INDEX(ADJ!$A$1:$BZ$1000,MATCH(PAYROLL!D986,ADJ!A$1:A$500,0),MATCH(PAYROLL!CO$2,ADJ!$2:$2,0)),0)</f>
        <v/>
      </c>
      <c r="CP986">
        <f>IFERROR(INDEX(ADJ!$A$1:$BZ$1000,MATCH(PAYROLL!D986,ADJ!A$1:A$500,0),MATCH(PAYROLL!CP$2,ADJ!$2:$2,0)),0)</f>
        <v/>
      </c>
      <c r="CQ986">
        <f>BP986-CL986-CI986-CM986-CN986-CO986-CP986-CC986</f>
        <v/>
      </c>
      <c r="CR986">
        <f>IFERROR(IF(RIGHT(INDEX(PIS!O$1:O$500,MATCH(D986,PIS!C$1:C$500,0)),5)="Gross",MIN(U986+V986,VLOOKUP("R700",TSC!B:C,2,0)*VLOOKUP("R101",TSC!B:C,2,0))*(VLOOKUP("T711",TSC!B:C,2,0)+VLOOKUP("T712",TSC!B:C,2,0))%,MIN(T986+V986,VLOOKUP("R700",TSC!B:C,2,0)*VLOOKUP("R101",TSC!B:C,2,0))*(VLOOKUP("T711",TSC!B:C,2,0)+VLOOKUP("T712",TSC!B:C,2,0)+VLOOKUP("R701",TSC!B:C,2,0))%),0)</f>
        <v/>
      </c>
      <c r="CS986">
        <f>IFERROR(IF(RIGHT(INDEX(PIS!O$1:O$500,MATCH(D986,PIS!C$1:C$500,0)),5)="Gross",MIN(U986+V986,VLOOKUP("R700",TSC!B:C,2,0)*VLOOKUP("R101",TSC!B:C,2,0))*(VLOOKUP("T714",TSC!B:C,2,0))%,MIN(T986+V986,VLOOKUP("R700",TSC!B:C,2,0)*VLOOKUP("R101",TSC!B:C,2,0))*(VLOOKUP("T704",TSC!B:C,2,0)+VLOOKUP("T714",TSC!B:C,2,0))%),0)</f>
        <v/>
      </c>
      <c r="CT986">
        <f>IFERROR(IF(RIGHT(INDEX(PIS!O$1:O$500,MATCH(D986,PIS!C$1:C$500,0)),5)="Gross",MIN(U986+V986,VLOOKUP("R700",TSC!B:C,2,0)*VLOOKUP("R101",TSC!B:C,2,0))*VLOOKUP("T705",TSC!B:C,2,0)%,MIN(T986+V986,VLOOKUP("R700",TSC!B:C,2,0)*VLOOKUP("R101",TSC!B:C,2,0))*VLOOKUP("T705",TSC!B:C,2,0)%),0)</f>
        <v/>
      </c>
      <c r="CU986">
        <f>IFERROR(IF(RIGHT(INDEX(PIS!O$1:O$500,MATCH(D986,PIS!C$1:C$500,0)),5)="Gross",MIN(U986+V986,VLOOKUP("R700",TSC!B:C,2,0)*VLOOKUP("R101",TSC!B:C,2,0))*(VLOOKUP("T713",TSC!B:C,2,0))%,MIN(T986+V986,VLOOKUP("R700",TSC!B:C,2,0)*VLOOKUP("R101",TSC!B:C,2,0))*(VLOOKUP("T713",TSC!B:C,2,0))%),0)</f>
        <v/>
      </c>
      <c r="CV986">
        <f>IFERROR(INDEX(ADJ!$A$1:$BZ$1000,MATCH(PAYROLL!D986,ADJ!A$1:A$500,0),MATCH(PAYROLL!CV$2,ADJ!$2:$2,0)),0)</f>
        <v/>
      </c>
      <c r="CW986">
        <f>IFERROR(INDEX(ADJ!$A$1:$BZ$1000,MATCH(PAYROLL!D986,ADJ!A$1:A$500,0),MATCH(PAYROLL!CW$2,ADJ!$2:$2,0)),0)</f>
        <v/>
      </c>
      <c r="CX986">
        <f>SUM(CR986:CW986)</f>
        <v/>
      </c>
      <c r="CY986">
        <f>ROUND(IF(CR986&gt;0,T986+V986*VLOOKUP("R202",TSC!$B$1:$C$500,2,0),0),0)</f>
        <v/>
      </c>
      <c r="CZ986">
        <f>IFERROR(INDEX(CSDA!D$1:D$500,MATCH($CZ$2,CSDA!C$1:C$500,0)),0)</f>
        <v/>
      </c>
      <c r="DA986">
        <f>ROUND(T986*0.7%,0)</f>
        <v/>
      </c>
      <c r="DB986">
        <f>ROUND(T986/12,0)</f>
        <v/>
      </c>
      <c r="DC986">
        <f ref="DC986" t="array">IFERROR(INDEX(CSDA!D$1:D$500,MATCH("Trích giữ"&amp;PAYROLL!DC$2,CSDA!A$1:A$500&amp;CSDA!C$1:C$500,0)),0)</f>
        <v/>
      </c>
      <c r="DD986">
        <f ref="DD986" t="array">IFERROR(INDEX(CSDA!D$1:D$500,MATCH("Trích giữ"&amp;PAYROLL!DD$2,CSDA!A$1:A$500&amp;CSDA!C$1:C$500,0)),0)</f>
        <v/>
      </c>
      <c r="DE986">
        <f ref="DE986" t="array">IFERROR(INDEX(CSDA!D$1:D$500,MATCH("Trích giữ"&amp;PAYROLL!DE$2,CSDA!A$1:A$500&amp;CSDA!C$1:C$500,0)),0)</f>
        <v/>
      </c>
      <c r="DF986">
        <f>IFERROR(INDEX(CSDA!D$1:D$500,MATCH(PAYROLL!DF$2,CSDA!C$1:C$500,0)),0)</f>
        <v/>
      </c>
      <c r="DG986">
        <f ref="DG986" t="array">IFERROR(INDEX(CSDA!D$1:D$500,MATCH("Trích giữ"&amp;PAYROLL!DG$2,CSDA!A$1:A$500&amp;CSDA!C$1:C$500,0)),0)</f>
        <v/>
      </c>
      <c r="DH986">
        <f>ROUND(T986/26,0)</f>
        <v/>
      </c>
      <c r="DI986">
        <f ref="DI986" t="array">IFERROR(INDEX(CSDA!D$1:D$500,MATCH("Trích giữ"&amp;PAYROLL!DI$2,CSDA!A$1:A$500&amp;CSDA!C$1:C$500,0)),0)</f>
        <v/>
      </c>
      <c r="DJ986">
        <f>IF(U986=0,T986*21.5%-BL986,0)</f>
        <v/>
      </c>
      <c r="DK986">
        <f ref="DK986" t="array">IFERROR(INDEX(CSDA!D$1:D$500,MATCH("Trích giữ"&amp;PAYROLL!DK$2,CSDA!A$1:A$500&amp;CSDA!C$1:C$500,0)),0)</f>
        <v/>
      </c>
      <c r="DL986">
        <f>IFERROR(INDEX(CSDA!D$1:D$500,MATCH(PAYROLL!DL$2,CSDA!C$1:C$500,0))/12,0)</f>
        <v/>
      </c>
      <c r="DM986">
        <f>SUM(DB986:DL986)</f>
        <v/>
      </c>
      <c r="DN986">
        <f>IFERROR(INDEX(ADJ!$A$1:$BZ$1000,MATCH(PAYROLL!D986,ADJ!A$1:A$500,0),MATCH(PAYROLL!DN$2,ADJ!$2:$2,0)),0)</f>
        <v/>
      </c>
      <c r="DO986">
        <f>IFERROR(SUM(BP986,DM986:DN986,CX986:DA986)-DT986,0)</f>
        <v/>
      </c>
      <c r="DP986">
        <f ref="DP986" t="array">SUM(BW986*IFERROR(INDEX(CSDA!D$1:D$500,MATCH(BW$2,CSDA!C$1:C$500,0)),0)%,CX986*IFERROR(INDEX(CSDA!D$1:D$500,MATCH(CX$2,CSDA!C$1:C$500,0)),0)%,DA986*IFERROR(INDEX(CSDA!D$1:D$500,MATCH(DA$2,CSDA!C$1:C$500,0)),0)%,DB986*IFERROR(INDEX(CSDA!D$1:D$500,MATCH(DB$2,CSDA!C$1:C$500,0)),0)%,DF986*IFERROR(INDEX(CSDA!D$1:D$500,MATCH("Phí dịch vụ"&amp;PAYROLL!DF$2,CSDA!A$1:A$500&amp;CSDA!C$1:C$500,0)),0)%,DC986*IFERROR(INDEX(CSDA!D$1:D$500,MATCH("Phí dịch vụ"&amp;PAYROLL!DC$2,CSDA!A$1:A$500&amp;CSDA!C$1:C$500,0)),0)%,DH986*IFERROR(INDEX(CSDA!D$1:D$500,MATCH("Phí dịch vụ"&amp;PAYROLL!DH$2,CSDA!A$1:A$500&amp;CSDA!C$1:C$500,0)),0)%,DJ986*IFERROR(INDEX(CSDA!D$1:D$500,MATCH("Phí dịch vụ"&amp;PAYROLL!DJ$2,CSDA!A$1:A$500&amp;CSDA!C$1:C$500,0)),0)%,BN986*IFERROR(INDEX(CSDA!D$1:D$500,MATCH(BN$2,CSDA!C$1:C$500,0)),0)%)-BN986*7%</f>
        <v/>
      </c>
      <c r="DQ986">
        <f>IFERROR(INDEX(ADJ!$A$1:$BZ$1000,MATCH(PAYROLL!D986,ADJ!A$1:A$500,0),MATCH(PAYROLL!DQ$2,ADJ!$2:$2,0)),0)</f>
        <v/>
      </c>
      <c r="DR986">
        <f>IFERROR(INDEX(ADJ!$A$1:$BZ$1000,MATCH(PAYROLL!D986,ADJ!A$1:A$500,0),MATCH(PAYROLL!DR$2,ADJ!$2:$2,0)),0)</f>
        <v/>
      </c>
      <c r="DS986">
        <f>SUM(DP986:DR986)</f>
        <v/>
      </c>
      <c r="DT986">
        <f>EK986</f>
        <v/>
      </c>
      <c r="DU986">
        <f>SUM(DO986:DR986)</f>
        <v/>
      </c>
      <c r="DV986">
        <f>ROUND(DU986*0.1,0)</f>
        <v/>
      </c>
      <c r="DW986">
        <f>DU986+DV986</f>
        <v/>
      </c>
      <c r="DZ986">
        <f>IFERROR(INDEX(ADJ!$A$1:$BZ$1000,MATCH(PAYROLL!$D986,ADJ!A$1:A$500,0),MATCH(PAYROLL!DZ$2,ADJ!$2:$2,0)),0)</f>
        <v/>
      </c>
      <c r="EA986">
        <f>IFERROR(INDEX(ADJ!$A$1:$BZ$1000,MATCH(PAYROLL!$D986,ADJ!A$1:A$500,0),MATCH(PAYROLL!EA$2,ADJ!$2:$2,0)),0)</f>
        <v/>
      </c>
      <c r="EB986">
        <f>IFERROR(INDEX(ADJ!$A$1:$BZ$1000,MATCH(PAYROLL!$D986,ADJ!A$1:A$500,0),MATCH(PAYROLL!EB$2,ADJ!$2:$2,0)),0)</f>
        <v/>
      </c>
      <c r="EC986">
        <f>IFERROR(INDEX(ADJ!$A$1:$BZ$1000,MATCH(PAYROLL!$D986,ADJ!A$1:A$500,0),MATCH(PAYROLL!EC$2,ADJ!$2:$2,0)),0)</f>
        <v/>
      </c>
      <c r="ED986">
        <f>IFERROR(INDEX(ADJ!$A$1:$BZ$1000,MATCH(PAYROLL!$D986,ADJ!A$1:A$500,0),MATCH(PAYROLL!ED$2,ADJ!$2:$2,0)),0)</f>
        <v/>
      </c>
      <c r="EE986">
        <f>IFERROR(INDEX(ADJ!$A$1:$BZ$1000,MATCH(PAYROLL!$D986,ADJ!A$1:A$500,0),MATCH(PAYROLL!EE$2,ADJ!$2:$2,0)),0)</f>
        <v/>
      </c>
      <c r="EF986">
        <f>IFERROR(INDEX(ADJ!$A$1:$BZ$1000,MATCH(PAYROLL!$D986,ADJ!A$1:A$500,0),MATCH(PAYROLL!EF$2,ADJ!$2:$2,0)),0)</f>
        <v/>
      </c>
      <c r="EG986">
        <f>IFERROR(INDEX(ADJ!$A$1:$BZ$1000,MATCH(PAYROLL!$D986,ADJ!A$1:A$500,0),MATCH(PAYROLL!EG$2,ADJ!$2:$2,0)),0)</f>
        <v/>
      </c>
      <c r="EH986">
        <f>IFERROR(INDEX(ADJ!$A$1:$BZ$1000,MATCH(PAYROLL!$D986,ADJ!A$1:A$500,0),MATCH(PAYROLL!EH$2,ADJ!$2:$2,0)),0)</f>
        <v/>
      </c>
      <c r="EI986">
        <f>IFERROR(INDEX(ADJ!$A$1:$BZ$1000,MATCH(PAYROLL!D986,ADJ!A$1:A$500,0),MATCH(PAYROLL!EI$2,ADJ!$2:$2,0)),0)</f>
        <v/>
      </c>
      <c r="EJ986">
        <f>IFERROR(INDEX(ADJ!$A$1:$BZ$1000,MATCH(PAYROLL!$D986,ADJ!A$1:A$500,0),MATCH(PAYROLL!EJ$2,ADJ!$2:$2,0)),0)</f>
        <v/>
      </c>
      <c r="EK986">
        <f>SUM(DZ986:EJ986)</f>
        <v/>
      </c>
    </row>
    <row r="987">
      <c r="A987" t="n">
        <v>985</v>
      </c>
      <c r="B987" t="inlineStr">
        <is>
          <t>Lê Thị Lĩnh</t>
        </is>
      </c>
      <c r="D987" t="inlineStr">
        <is>
          <t>149915-02</t>
        </is>
      </c>
      <c r="S987">
        <f>IFERROR(INDEX(PIS!$A$1:$BZ$1000,MATCH($D987,PIS!C$1:C$500,0),MATCH("Lương CB tháng trước",PIS!$1:$1,0)),0)</f>
        <v/>
      </c>
      <c r="T987">
        <f>IFERROR(INDEX(PIS!$A$1:$BZ$1000,MATCH($D987,PIS!C$1:C$500,0),MATCH("Lương CB hiện tại",PIS!$1:$1,0)),0)</f>
        <v/>
      </c>
      <c r="U987">
        <f>IFERROR(INDEX(PIS!$A$1:$BZ$1000,MATCH($D987,PIS!C$1:C$500,0),MATCH("Lương đóng BHBB",PIS!$1:$1,0)),0)</f>
        <v/>
      </c>
      <c r="V987">
        <f>IFERROR(INDEX(PIS!$A$1:$BZ$1000,MATCH($D987,PIS!C$1:C$500,0),MATCH(V$2,PIS!$2:$2,0)),0)</f>
        <v/>
      </c>
      <c r="W987">
        <f>IFERROR(INDEX(PIS!$A$1:$BZ$1000,MATCH($D987,PIS!C$1:C$500,0),MATCH(W$2,PIS!$2:$2,0)),0)</f>
        <v/>
      </c>
      <c r="X987">
        <f>IFERROR(INDEX(PIS!$A$1:$BZ$1000,MATCH($D987,PIS!C$1:C$500,0),MATCH(X$2,PIS!$2:$2,0)),0)</f>
        <v/>
      </c>
      <c r="Y987">
        <f>IFERROR(INDEX(PIS!$A$1:$BZ$1000,MATCH($D987,PIS!C$1:C$500,0),MATCH(Y$2,PIS!$2:$2,0)),0)</f>
        <v/>
      </c>
      <c r="Z987">
        <f>IFERROR(INDEX(PIS!$A$1:$BZ$1000,MATCH($D987,PIS!C$1:C$500,0),MATCH(Z$2,PIS!$2:$2,0)),0)</f>
        <v/>
      </c>
      <c r="AA987">
        <f>IFERROR(INDEX(PIS!$A$1:$BZ$1000,MATCH($D987,PIS!C$1:C$500,0),MATCH(AA$2,PIS!$2:$2,0)),0)</f>
        <v/>
      </c>
      <c r="AB987">
        <f>IFERROR(INDEX(PIS!$A$1:$BZ$1000,MATCH($D987,PIS!C$1:C$500,0),MATCH(AB$2,PIS!$2:$2,0)),0)</f>
        <v/>
      </c>
      <c r="AC987">
        <f>SUM(V987:AB987)</f>
        <v/>
      </c>
      <c r="AD987">
        <f>IFERROR(INDEX(TIMESHEET!$A$1:$AI$5000,MATCH($D987,TIMESHEET!A$1:A$500,0),MATCH("T100",TIMESHEET!$2:$2,0))-2,0)</f>
        <v/>
      </c>
      <c r="AE987">
        <f>IFERROR(INDEX(TIMESHEET!$A$1:$AI$5000,MATCH($D987,TIMESHEET!A$1:A$500,0),MATCH("T202",TIMESHEET!$2:$2,0)),0)</f>
        <v/>
      </c>
      <c r="AF987">
        <f>IFERROR(INDEX(TIMESHEET!$A$1:$AI$5000,MATCH($D987,TIMESHEET!A$1:A$500,0),MATCH("T302",TIMESHEET!$2:$2,0)),0)</f>
        <v/>
      </c>
      <c r="AG987">
        <f>IFERROR(INDEX(TIMESHEET!$A$1:$AI$5000,MATCH($D987,TIMESHEET!A$1:A$500,0),MATCH("T406",TIMESHEET!$2:$2,0)),0)</f>
        <v/>
      </c>
      <c r="AH987">
        <f>AE987+AG987</f>
        <v/>
      </c>
      <c r="AI987">
        <f>IFERROR(INDEX(TIMESHEET!$A$1:$AI$5000,MATCH($D987,TIMESHEET!A$1:A$500,0),MATCH("T701",TIMESHEET!$2:$2,0)),0)</f>
        <v/>
      </c>
      <c r="AJ987">
        <f>IFERROR(INDEX(TIMESHEET!$A$1:$AI$5000,MATCH($D987,TIMESHEET!B$1:B$500,0),MATCH("T320",TIMESHEET!$2:$2,0)),0)</f>
        <v/>
      </c>
      <c r="AK987">
        <f>IFERROR(IF(LEFT(INDEX(PIS!O$1:O$500,MATCH(D987,PIS!C$1:C$500)),1)="M",T987/AD987*SUM(AE987:AG987),T987*AD987),0)</f>
        <v/>
      </c>
      <c r="AL987">
        <f>IFERROR(INDEX(ADJ!$A$1:$BZ$1000,MATCH(PAYROLL!D987,ADJ!A$1:A$500,0),MATCH(PAYROLL!AL$2,ADJ!$2:$2,0)),0)</f>
        <v/>
      </c>
      <c r="AM987">
        <f>SUM(AK987:AL987)</f>
        <v/>
      </c>
      <c r="AN987">
        <f>IFERROR(ROUND(V987/$AD987*$AH987,0),0)</f>
        <v/>
      </c>
      <c r="AO987">
        <f>IFERROR(ROUND(W987/$AD987*$AH987,0),0)</f>
        <v/>
      </c>
      <c r="AP987">
        <f>IFERROR(ROUND(X987/$AD987*$AE987,0),0)</f>
        <v/>
      </c>
      <c r="AQ987">
        <f>IFERROR(ROUND(Y987/$AD987*$AH987,0),0)</f>
        <v/>
      </c>
      <c r="AR987">
        <f>IFERROR(ROUND(Z987/$AD987*$AH987,0),0)</f>
        <v/>
      </c>
      <c r="AS987">
        <f>IFERROR(ROUND(AA987/$AD987*$AH987,0),0)</f>
        <v/>
      </c>
      <c r="AT987">
        <f>IFERROR(IF((AE987+AF987+AG987)&gt;13,AB987,ROUND(AB987/AD987*AH987,0)),0)</f>
        <v/>
      </c>
      <c r="AU987">
        <f>IFERROR(INDEX(ADJ!$A$1:$BZ$1000,MATCH(PAYROLL!D987,ADJ!A$1:A$500,0),MATCH(PAYROLL!AU$2,ADJ!$2:$2,0)),0)</f>
        <v/>
      </c>
      <c r="AV987">
        <f>ROUND(SUM(AN987:AU987),0)</f>
        <v/>
      </c>
      <c r="AW987">
        <f>IFERROR(INDEX(TIMESHEET!$A$1:$AI$5000,MATCH(PAYROLL!D987,TIMESHEET!A$1:A$500,0),MATCH("T620",TIMESHEET!$2:$2,0)),0)</f>
        <v/>
      </c>
      <c r="AX987">
        <f>IFERROR(INDEX(TIMESHEET!$A$1:$AI$5000,MATCH(PAYROLL!D987,TIMESHEET!A$1:A$500,0),MATCH("T601",TIMESHEET!$2:$2,0)),0)</f>
        <v/>
      </c>
      <c r="AY987">
        <f>IFERROR(INDEX(TIMESHEET!$A$1:$AI$5000,MATCH(PAYROLL!D987,TIMESHEET!A$1:A$500,0),MATCH("T602",TIMESHEET!$2:$2,0)),0)</f>
        <v/>
      </c>
      <c r="AZ987">
        <f>IFERROR(INDEX(TIMESHEET!$A$1:$AI$5000,MATCH(PAYROLL!D987,TIMESHEET!A$1:A$500,0),MATCH("T603",TIMESHEET!$2:$2,0)),0)</f>
        <v/>
      </c>
      <c r="BA987">
        <f>IFERROR(INDEX(TIMESHEET!$A$1:$AI$5000,MATCH(PAYROLL!D987,TIMESHEET!A$1:A$500,0),MATCH("T611",TIMESHEET!$2:$2,0)),0)</f>
        <v/>
      </c>
      <c r="BB987">
        <f>IFERROR(INDEX(TIMESHEET!$A$1:$AI$5000,MATCH(PAYROLL!D987,TIMESHEET!A$1:A$500,0),MATCH("T612",TIMESHEET!$2:$2,0)),0)</f>
        <v/>
      </c>
      <c r="BC987">
        <f>IFERROR(INDEX(TIMESHEET!$A$1:$AI$5000,MATCH(PAYROLL!D987,TIMESHEET!A$1:A$500,0),MATCH("T613",TIMESHEET!$2:$2,0)),0)</f>
        <v/>
      </c>
      <c r="BD987">
        <f>IFERROR(INDEX(TIMESHEET!$A$1:$AI$5000,MATCH(PAYROLL!D987,TIMESHEET!A$1:A$500,0),MATCH("T500",TIMESHEET!$2:$2,0)),0)</f>
        <v/>
      </c>
      <c r="BE987">
        <f>IFERROR(IF(LEFT(INDEX(PIS!O$1:O$500,MATCH(D987,PIS!C$1:C$500)),1)="M",T987/AD987/8*(AW987+AX987*1.5+AY987*2+AZ987*3+BA987*2.1+BB987*2.7+BC987*3.9+BD987*0.3),T987/8*(AW987+AX987*1.5+AY987*2+AZ987*3+BA987*2.1+BB987*2.7+BC987*3.9+BD987*0.3)),0)</f>
        <v/>
      </c>
      <c r="BF987">
        <f>IFERROR(INDEX(ADJ!$A$1:$BZ$1000,MATCH(PAYROLL!$D987,ADJ!A$1:A$500,0),MATCH(PAYROLL!BF$2,ADJ!$2:$2,0)),0)</f>
        <v/>
      </c>
      <c r="BG987">
        <f>IFERROR(INDEX(ADJ!$A$1:$BZ$1000,MATCH(PAYROLL!D987,ADJ!A$1:A$500,0),MATCH(PAYROLL!BG$2,ADJ!$2:$2,0)),0)</f>
        <v/>
      </c>
      <c r="BH987">
        <f>IFERROR(INDEX(ADJ!$A$1:$BZ$1000,MATCH(PAYROLL!D987,ADJ!A$1:A$500,0),MATCH(PAYROLL!BH$2,ADJ!$2:$2,0)),0)</f>
        <v/>
      </c>
      <c r="BI987">
        <f>IFERROR(INDEX(ADJ!$A$1:$BZ$1000,MATCH(PAYROLL!D987,ADJ!A$1:A$500,0),MATCH(PAYROLL!BI$2,ADJ!$2:$2,0)),0)</f>
        <v/>
      </c>
      <c r="BJ987">
        <f>IFERROR(INDEX(ADJ!$A$1:$BZ$1000,MATCH(PAYROLL!D987,ADJ!A$1:A$500,0),MATCH(PAYROLL!BJ$2,ADJ!$2:$2,0)),0)</f>
        <v/>
      </c>
      <c r="BK987">
        <f>SUM(BF987:BJ987)</f>
        <v/>
      </c>
      <c r="BL987">
        <f>IFERROR(INDEX(ADJ!$A$1:$BZ$1000,MATCH(PAYROLL!D987,ADJ!A$1:A$500,0),MATCH(PAYROLL!BL$2,ADJ!$2:$2,0)),0)</f>
        <v/>
      </c>
      <c r="BM987">
        <f>IFERROR(INDEX(ADJ!$A$1:$BZ$1000,MATCH(PAYROLL!D987,ADJ!A$1:A$500,0),MATCH(PAYROLL!BM$2,ADJ!$2:$2,0)),0)</f>
        <v/>
      </c>
      <c r="BN987">
        <f>IFERROR(INDEX(ADJ!$A$1:$BZ$1000,MATCH(PAYROLL!D987,ADJ!A$1:A$500,0),MATCH(PAYROLL!BN$2,ADJ!$2:$2,0)),0)</f>
        <v/>
      </c>
      <c r="BO987">
        <f>IFERROR(INDEX(ADJ!$A$1:$BZ$1000,MATCH(PAYROLL!D987,ADJ!A$1:A$500,0),MATCH(PAYROLL!BO$2,ADJ!$2:$2,0)),0)</f>
        <v/>
      </c>
      <c r="BP987">
        <f>SUM(AM987,AV987,BE987,BK987,BL987:BO987)</f>
        <v/>
      </c>
      <c r="BQ987">
        <f>BO987</f>
        <v/>
      </c>
      <c r="BR987">
        <f>IFERROR(ROUND(IF(LEFT(INDEX(PIS!O$1:O$500,MATCH(D987,PIS!C$1:C$500)),1)="D",T987/8*(BD987*0.3),IF(LEFT(INDEX(PIS!O$1:O$500,MATCH(D987,PIS!C$1:C$500)),1)="H",T987*($BD987*0.3),T987/$AD987/8*($BD987*0.3))),0),0)</f>
        <v/>
      </c>
      <c r="BS987">
        <f>IF(AP987&lt;1,0,MIN(AP987,730000))</f>
        <v/>
      </c>
      <c r="BT987">
        <f>IFERROR(ROUND((BE987-SUM(AW987:BC987)*T987/AD987/8),0)-BR987,0)</f>
        <v/>
      </c>
      <c r="BU987">
        <f>AO987</f>
        <v/>
      </c>
      <c r="BV987">
        <f>SUM(BQ987:BU987)</f>
        <v/>
      </c>
      <c r="BW987">
        <f>BP987-BV987</f>
        <v/>
      </c>
      <c r="BX987">
        <f>IFERROR(IF(RIGHT(INDEX(PIS!O$1:O$500,MATCH(D987,PIS!C$1:C$500)),5)="Gross",MIN(U987+V987,VLOOKUP("R700",TSC!B:C,2,0)*VLOOKUP("R101",TSC!B:C,2,0))*VLOOKUP("R701",TSC!B:C,2,0)%,0),0)</f>
        <v/>
      </c>
      <c r="BY987">
        <f>IFERROR(IF(RIGHT(INDEX(PIS!O$1:O$500,MATCH(D987,PIS!C$1:C$500)),5)="Gross",MIN(U987+V987,VLOOKUP("R700",TSC!B:C,2,0)*VLOOKUP("R101",TSC!B:C,2,0))*VLOOKUP("T704",TSC!B:C,2,0)%,0),0)</f>
        <v/>
      </c>
      <c r="BZ987">
        <f>IFERROR(IF(RIGHT(INDEX(PIS!O$1:O$500,MATCH(D987,PIS!C$1:C$500)),5)="Gross",MIN(U987+V987,VLOOKUP("R700",TSC!B:C,2,0)*VLOOKUP("1",TSC!F:G,2,0))*VLOOKUP("T705",TSC!B:C,2,0)%,0),0)</f>
        <v/>
      </c>
      <c r="CA987">
        <f>IFERROR(INDEX(ADJ!$A$1:$BZ$1000,MATCH(PAYROLL!D987,ADJ!A$1:A$500,0),MATCH(PAYROLL!CA$2,ADJ!$2:$2,0)),0)</f>
        <v/>
      </c>
      <c r="CB987">
        <f>IFERROR(INDEX(ADJ!$A$1:$BZ$1000,MATCH(PAYROLL!D987,ADJ!A$1:A$500,0),MATCH(PAYROLL!CB$2,ADJ!$2:$2,0)),0)</f>
        <v/>
      </c>
      <c r="CC987">
        <f>SUM(BX987:CB987)</f>
        <v/>
      </c>
      <c r="CD987">
        <f>IFERROR(INDEX(PIS!$A$1:$BZ$1000,MATCH(PAYROLL!D987,PIS!C$1:C$500,0),MATCH(PAYROLL!CD$1,PIS!$1:$1,0)),0)</f>
        <v/>
      </c>
      <c r="CE987">
        <f>IFERROR(IF(OR(INDEX(PIS!P$1:P$500,MATCH(D987,PIS!C$1:C$500,0))="LT2",INDEX(PIS!P$1:P$500,MATCH(D987,PIS!C$1:C$500,0))="P10"),0,SUM(CC987,CD987*VLOOKUP("R601",TSC!B:C,2,0),VLOOKUP("R602",TSC!B:C,2,0))),0)</f>
        <v/>
      </c>
      <c r="CF987">
        <f>MAX(BW987-CE987,0)</f>
        <v/>
      </c>
      <c r="CG987">
        <f>IFERROR(IF(OR(RIGHT(INDEX(PIS!P$1:P$500,MATCH(D987,PIS!C$1:C$500)),5)="P10",RIGHT(INDEX(PIS!P$1:P$500,MATCH(D987,PIS!C$1:C$500)),5)="CK"),0,IF(CF987&lt;=5000000,CF987*5%,IF(CF987&lt;=10000000,CF987*10%-250000,IF(CF987&lt;=18000000,CF987*15%-750000,IF(CF987&lt;=32000000,CF987*20%-1650000,IF(CF987&lt;=52000000,CF987*25%-3250000,IF(CF987&lt;=80000000,BH987*30%-5850000,CF987*35%-9850000))))))),0)</f>
        <v/>
      </c>
      <c r="CH987">
        <f>IFERROR(IF(OR(INDEX(PIS!P$1:P$500,MATCH(D987,PIS!C$1:C$500))="LT",INDEX(PIS!P$1:P$500,MATCH(D987,PIS!C$1:C$500))="CK"),0,IF(CF987&lt;2000000,0,CF987*10%)),0)</f>
        <v/>
      </c>
      <c r="CI987">
        <f>IFERROR(INDEX(ADJ!$A$1:$BZ$1000,MATCH(PAYROLL!D987,ADJ!A$1:A$500,0),MATCH(PAYROLL!CI$2,ADJ!$2:$2,0)),0)</f>
        <v/>
      </c>
      <c r="CJ987">
        <f>IFERROR(INDEX(ADJ!$A$1:$BZ$1000,MATCH(PAYROLL!D987,ADJ!A$1:A$500,0),MATCH(PAYROLL!CJ$2,ADJ!$2:$2,0)),0)</f>
        <v/>
      </c>
      <c r="CK987">
        <f>IFERROR(INDEX(ADJ!$A$1:$BZ$1000,MATCH(PAYROLL!D987,ADJ!A$1:A$500,0),MATCH(PAYROLL!CK$2,ADJ!$2:$2,0)),0)</f>
        <v/>
      </c>
      <c r="CL987">
        <f>SUM(CG987:CK987)</f>
        <v/>
      </c>
      <c r="CM987">
        <f>ROUND(SUM(CH987:CK987),0)</f>
        <v/>
      </c>
      <c r="CN987">
        <f>IFERROR(INDEX(CSDA!D$1:D$500,MATCH($CN$2,CSDA!C$1:C$500,0))*INDEX(PIS!V$1:V$500,MATCH(D987,PIS!C$1:C$500))+INDEX(ADJ!$A$1:$BZ$1000,MATCH(PAYROLL!D987,ADJ!A$1:A$500,0),MATCH(PAYROLL!CN$2,ADJ!$2:$2,0)),0)</f>
        <v/>
      </c>
      <c r="CO987">
        <f>IFERROR(INDEX(ADJ!$A$1:$BZ$1000,MATCH(PAYROLL!D987,ADJ!A$1:A$500,0),MATCH(PAYROLL!CO$2,ADJ!$2:$2,0)),0)</f>
        <v/>
      </c>
      <c r="CP987">
        <f>IFERROR(INDEX(ADJ!$A$1:$BZ$1000,MATCH(PAYROLL!D987,ADJ!A$1:A$500,0),MATCH(PAYROLL!CP$2,ADJ!$2:$2,0)),0)</f>
        <v/>
      </c>
      <c r="CQ987">
        <f>BP987-CL987-CI987-CM987-CN987-CO987-CP987-CC987</f>
        <v/>
      </c>
      <c r="CR987">
        <f>IFERROR(IF(RIGHT(INDEX(PIS!O$1:O$500,MATCH(D987,PIS!C$1:C$500,0)),5)="Gross",MIN(U987+V987,VLOOKUP("R700",TSC!B:C,2,0)*VLOOKUP("R101",TSC!B:C,2,0))*(VLOOKUP("T711",TSC!B:C,2,0)+VLOOKUP("T712",TSC!B:C,2,0))%,MIN(T987+V987,VLOOKUP("R700",TSC!B:C,2,0)*VLOOKUP("R101",TSC!B:C,2,0))*(VLOOKUP("T711",TSC!B:C,2,0)+VLOOKUP("T712",TSC!B:C,2,0)+VLOOKUP("R701",TSC!B:C,2,0))%),0)</f>
        <v/>
      </c>
      <c r="CS987">
        <f>IFERROR(IF(RIGHT(INDEX(PIS!O$1:O$500,MATCH(D987,PIS!C$1:C$500,0)),5)="Gross",MIN(U987+V987,VLOOKUP("R700",TSC!B:C,2,0)*VLOOKUP("R101",TSC!B:C,2,0))*(VLOOKUP("T714",TSC!B:C,2,0))%,MIN(T987+V987,VLOOKUP("R700",TSC!B:C,2,0)*VLOOKUP("R101",TSC!B:C,2,0))*(VLOOKUP("T704",TSC!B:C,2,0)+VLOOKUP("T714",TSC!B:C,2,0))%),0)</f>
        <v/>
      </c>
      <c r="CT987">
        <f>IFERROR(IF(RIGHT(INDEX(PIS!O$1:O$500,MATCH(D987,PIS!C$1:C$500,0)),5)="Gross",MIN(U987+V987,VLOOKUP("R700",TSC!B:C,2,0)*VLOOKUP("R101",TSC!B:C,2,0))*VLOOKUP("T705",TSC!B:C,2,0)%,MIN(T987+V987,VLOOKUP("R700",TSC!B:C,2,0)*VLOOKUP("R101",TSC!B:C,2,0))*VLOOKUP("T705",TSC!B:C,2,0)%),0)</f>
        <v/>
      </c>
      <c r="CU987">
        <f>IFERROR(IF(RIGHT(INDEX(PIS!O$1:O$500,MATCH(D987,PIS!C$1:C$500,0)),5)="Gross",MIN(U987+V987,VLOOKUP("R700",TSC!B:C,2,0)*VLOOKUP("R101",TSC!B:C,2,0))*(VLOOKUP("T713",TSC!B:C,2,0))%,MIN(T987+V987,VLOOKUP("R700",TSC!B:C,2,0)*VLOOKUP("R101",TSC!B:C,2,0))*(VLOOKUP("T713",TSC!B:C,2,0))%),0)</f>
        <v/>
      </c>
      <c r="CV987">
        <f>IFERROR(INDEX(ADJ!$A$1:$BZ$1000,MATCH(PAYROLL!D987,ADJ!A$1:A$500,0),MATCH(PAYROLL!CV$2,ADJ!$2:$2,0)),0)</f>
        <v/>
      </c>
      <c r="CW987">
        <f>IFERROR(INDEX(ADJ!$A$1:$BZ$1000,MATCH(PAYROLL!D987,ADJ!A$1:A$500,0),MATCH(PAYROLL!CW$2,ADJ!$2:$2,0)),0)</f>
        <v/>
      </c>
      <c r="CX987">
        <f>SUM(CR987:CW987)</f>
        <v/>
      </c>
      <c r="CY987">
        <f>ROUND(IF(CR987&gt;0,T987+V987*VLOOKUP("R202",TSC!$B$1:$C$500,2,0),0),0)</f>
        <v/>
      </c>
      <c r="CZ987">
        <f>IFERROR(INDEX(CSDA!D$1:D$500,MATCH($CZ$2,CSDA!C$1:C$500,0)),0)</f>
        <v/>
      </c>
      <c r="DA987">
        <f>ROUND(T987*0.7%,0)</f>
        <v/>
      </c>
      <c r="DB987">
        <f>ROUND(T987/12,0)</f>
        <v/>
      </c>
      <c r="DC987">
        <f ref="DC987" t="array">IFERROR(INDEX(CSDA!D$1:D$500,MATCH("Trích giữ"&amp;PAYROLL!DC$2,CSDA!A$1:A$500&amp;CSDA!C$1:C$500,0)),0)</f>
        <v/>
      </c>
      <c r="DD987">
        <f ref="DD987" t="array">IFERROR(INDEX(CSDA!D$1:D$500,MATCH("Trích giữ"&amp;PAYROLL!DD$2,CSDA!A$1:A$500&amp;CSDA!C$1:C$500,0)),0)</f>
        <v/>
      </c>
      <c r="DE987">
        <f ref="DE987" t="array">IFERROR(INDEX(CSDA!D$1:D$500,MATCH("Trích giữ"&amp;PAYROLL!DE$2,CSDA!A$1:A$500&amp;CSDA!C$1:C$500,0)),0)</f>
        <v/>
      </c>
      <c r="DF987">
        <f>IFERROR(INDEX(CSDA!D$1:D$500,MATCH(PAYROLL!DF$2,CSDA!C$1:C$500,0)),0)</f>
        <v/>
      </c>
      <c r="DG987">
        <f ref="DG987" t="array">IFERROR(INDEX(CSDA!D$1:D$500,MATCH("Trích giữ"&amp;PAYROLL!DG$2,CSDA!A$1:A$500&amp;CSDA!C$1:C$500,0)),0)</f>
        <v/>
      </c>
      <c r="DH987">
        <f>ROUND(T987/26,0)</f>
        <v/>
      </c>
      <c r="DI987">
        <f ref="DI987" t="array">IFERROR(INDEX(CSDA!D$1:D$500,MATCH("Trích giữ"&amp;PAYROLL!DI$2,CSDA!A$1:A$500&amp;CSDA!C$1:C$500,0)),0)</f>
        <v/>
      </c>
      <c r="DJ987">
        <f>IF(U987=0,T987*21.5%-BL987,0)</f>
        <v/>
      </c>
      <c r="DK987">
        <f ref="DK987" t="array">IFERROR(INDEX(CSDA!D$1:D$500,MATCH("Trích giữ"&amp;PAYROLL!DK$2,CSDA!A$1:A$500&amp;CSDA!C$1:C$500,0)),0)</f>
        <v/>
      </c>
      <c r="DL987">
        <f>IFERROR(INDEX(CSDA!D$1:D$500,MATCH(PAYROLL!DL$2,CSDA!C$1:C$500,0))/12,0)</f>
        <v/>
      </c>
      <c r="DM987">
        <f>SUM(DB987:DL987)</f>
        <v/>
      </c>
      <c r="DN987">
        <f>IFERROR(INDEX(ADJ!$A$1:$BZ$1000,MATCH(PAYROLL!D987,ADJ!A$1:A$500,0),MATCH(PAYROLL!DN$2,ADJ!$2:$2,0)),0)</f>
        <v/>
      </c>
      <c r="DO987">
        <f>IFERROR(SUM(BP987,DM987:DN987,CX987:DA987)-DT987,0)</f>
        <v/>
      </c>
      <c r="DP987">
        <f ref="DP987" t="array">SUM(BW987*IFERROR(INDEX(CSDA!D$1:D$500,MATCH(BW$2,CSDA!C$1:C$500,0)),0)%,CX987*IFERROR(INDEX(CSDA!D$1:D$500,MATCH(CX$2,CSDA!C$1:C$500,0)),0)%,DA987*IFERROR(INDEX(CSDA!D$1:D$500,MATCH(DA$2,CSDA!C$1:C$500,0)),0)%,DB987*IFERROR(INDEX(CSDA!D$1:D$500,MATCH(DB$2,CSDA!C$1:C$500,0)),0)%,DF987*IFERROR(INDEX(CSDA!D$1:D$500,MATCH("Phí dịch vụ"&amp;PAYROLL!DF$2,CSDA!A$1:A$500&amp;CSDA!C$1:C$500,0)),0)%,DC987*IFERROR(INDEX(CSDA!D$1:D$500,MATCH("Phí dịch vụ"&amp;PAYROLL!DC$2,CSDA!A$1:A$500&amp;CSDA!C$1:C$500,0)),0)%,DH987*IFERROR(INDEX(CSDA!D$1:D$500,MATCH("Phí dịch vụ"&amp;PAYROLL!DH$2,CSDA!A$1:A$500&amp;CSDA!C$1:C$500,0)),0)%,DJ987*IFERROR(INDEX(CSDA!D$1:D$500,MATCH("Phí dịch vụ"&amp;PAYROLL!DJ$2,CSDA!A$1:A$500&amp;CSDA!C$1:C$500,0)),0)%,BN987*IFERROR(INDEX(CSDA!D$1:D$500,MATCH(BN$2,CSDA!C$1:C$500,0)),0)%)-BN987*7%</f>
        <v/>
      </c>
      <c r="DQ987">
        <f>IFERROR(INDEX(ADJ!$A$1:$BZ$1000,MATCH(PAYROLL!D987,ADJ!A$1:A$500,0),MATCH(PAYROLL!DQ$2,ADJ!$2:$2,0)),0)</f>
        <v/>
      </c>
      <c r="DR987">
        <f>IFERROR(INDEX(ADJ!$A$1:$BZ$1000,MATCH(PAYROLL!D987,ADJ!A$1:A$500,0),MATCH(PAYROLL!DR$2,ADJ!$2:$2,0)),0)</f>
        <v/>
      </c>
      <c r="DS987">
        <f>SUM(DP987:DR987)</f>
        <v/>
      </c>
      <c r="DT987">
        <f>EK987</f>
        <v/>
      </c>
      <c r="DU987">
        <f>SUM(DO987:DR987)</f>
        <v/>
      </c>
      <c r="DV987">
        <f>ROUND(DU987*0.1,0)</f>
        <v/>
      </c>
      <c r="DW987">
        <f>DU987+DV987</f>
        <v/>
      </c>
      <c r="DZ987">
        <f>IFERROR(INDEX(ADJ!$A$1:$BZ$1000,MATCH(PAYROLL!$D987,ADJ!A$1:A$500,0),MATCH(PAYROLL!DZ$2,ADJ!$2:$2,0)),0)</f>
        <v/>
      </c>
      <c r="EA987">
        <f>IFERROR(INDEX(ADJ!$A$1:$BZ$1000,MATCH(PAYROLL!$D987,ADJ!A$1:A$500,0),MATCH(PAYROLL!EA$2,ADJ!$2:$2,0)),0)</f>
        <v/>
      </c>
      <c r="EB987">
        <f>IFERROR(INDEX(ADJ!$A$1:$BZ$1000,MATCH(PAYROLL!$D987,ADJ!A$1:A$500,0),MATCH(PAYROLL!EB$2,ADJ!$2:$2,0)),0)</f>
        <v/>
      </c>
      <c r="EC987">
        <f>IFERROR(INDEX(ADJ!$A$1:$BZ$1000,MATCH(PAYROLL!$D987,ADJ!A$1:A$500,0),MATCH(PAYROLL!EC$2,ADJ!$2:$2,0)),0)</f>
        <v/>
      </c>
      <c r="ED987">
        <f>IFERROR(INDEX(ADJ!$A$1:$BZ$1000,MATCH(PAYROLL!$D987,ADJ!A$1:A$500,0),MATCH(PAYROLL!ED$2,ADJ!$2:$2,0)),0)</f>
        <v/>
      </c>
      <c r="EE987">
        <f>IFERROR(INDEX(ADJ!$A$1:$BZ$1000,MATCH(PAYROLL!$D987,ADJ!A$1:A$500,0),MATCH(PAYROLL!EE$2,ADJ!$2:$2,0)),0)</f>
        <v/>
      </c>
      <c r="EF987">
        <f>IFERROR(INDEX(ADJ!$A$1:$BZ$1000,MATCH(PAYROLL!$D987,ADJ!A$1:A$500,0),MATCH(PAYROLL!EF$2,ADJ!$2:$2,0)),0)</f>
        <v/>
      </c>
      <c r="EG987">
        <f>IFERROR(INDEX(ADJ!$A$1:$BZ$1000,MATCH(PAYROLL!$D987,ADJ!A$1:A$500,0),MATCH(PAYROLL!EG$2,ADJ!$2:$2,0)),0)</f>
        <v/>
      </c>
      <c r="EH987">
        <f>IFERROR(INDEX(ADJ!$A$1:$BZ$1000,MATCH(PAYROLL!$D987,ADJ!A$1:A$500,0),MATCH(PAYROLL!EH$2,ADJ!$2:$2,0)),0)</f>
        <v/>
      </c>
      <c r="EI987">
        <f>IFERROR(INDEX(ADJ!$A$1:$BZ$1000,MATCH(PAYROLL!D987,ADJ!A$1:A$500,0),MATCH(PAYROLL!EI$2,ADJ!$2:$2,0)),0)</f>
        <v/>
      </c>
      <c r="EJ987">
        <f>IFERROR(INDEX(ADJ!$A$1:$BZ$1000,MATCH(PAYROLL!$D987,ADJ!A$1:A$500,0),MATCH(PAYROLL!EJ$2,ADJ!$2:$2,0)),0)</f>
        <v/>
      </c>
      <c r="EK987">
        <f>SUM(DZ987:EJ987)</f>
        <v/>
      </c>
    </row>
    <row r="988">
      <c r="A988" t="n">
        <v>986</v>
      </c>
      <c r="B988" t="inlineStr">
        <is>
          <t>Cao Trọng Tuân</t>
        </is>
      </c>
      <c r="D988" t="inlineStr">
        <is>
          <t>127016-03</t>
        </is>
      </c>
      <c r="S988">
        <f>IFERROR(INDEX(PIS!$A$1:$BZ$1000,MATCH($D988,PIS!C$1:C$500,0),MATCH("Lương CB tháng trước",PIS!$1:$1,0)),0)</f>
        <v/>
      </c>
      <c r="T988">
        <f>IFERROR(INDEX(PIS!$A$1:$BZ$1000,MATCH($D988,PIS!C$1:C$500,0),MATCH("Lương CB hiện tại",PIS!$1:$1,0)),0)</f>
        <v/>
      </c>
      <c r="U988">
        <f>IFERROR(INDEX(PIS!$A$1:$BZ$1000,MATCH($D988,PIS!C$1:C$500,0),MATCH("Lương đóng BHBB",PIS!$1:$1,0)),0)</f>
        <v/>
      </c>
      <c r="V988">
        <f>IFERROR(INDEX(PIS!$A$1:$BZ$1000,MATCH($D988,PIS!C$1:C$500,0),MATCH(V$2,PIS!$2:$2,0)),0)</f>
        <v/>
      </c>
      <c r="W988">
        <f>IFERROR(INDEX(PIS!$A$1:$BZ$1000,MATCH($D988,PIS!C$1:C$500,0),MATCH(W$2,PIS!$2:$2,0)),0)</f>
        <v/>
      </c>
      <c r="X988">
        <f>IFERROR(INDEX(PIS!$A$1:$BZ$1000,MATCH($D988,PIS!C$1:C$500,0),MATCH(X$2,PIS!$2:$2,0)),0)</f>
        <v/>
      </c>
      <c r="Y988">
        <f>IFERROR(INDEX(PIS!$A$1:$BZ$1000,MATCH($D988,PIS!C$1:C$500,0),MATCH(Y$2,PIS!$2:$2,0)),0)</f>
        <v/>
      </c>
      <c r="Z988">
        <f>IFERROR(INDEX(PIS!$A$1:$BZ$1000,MATCH($D988,PIS!C$1:C$500,0),MATCH(Z$2,PIS!$2:$2,0)),0)</f>
        <v/>
      </c>
      <c r="AA988">
        <f>IFERROR(INDEX(PIS!$A$1:$BZ$1000,MATCH($D988,PIS!C$1:C$500,0),MATCH(AA$2,PIS!$2:$2,0)),0)</f>
        <v/>
      </c>
      <c r="AB988">
        <f>IFERROR(INDEX(PIS!$A$1:$BZ$1000,MATCH($D988,PIS!C$1:C$500,0),MATCH(AB$2,PIS!$2:$2,0)),0)</f>
        <v/>
      </c>
      <c r="AC988">
        <f>SUM(V988:AB988)</f>
        <v/>
      </c>
      <c r="AD988">
        <f>IFERROR(INDEX(TIMESHEET!$A$1:$AI$5000,MATCH($D988,TIMESHEET!A$1:A$500,0),MATCH("T100",TIMESHEET!$2:$2,0))-2,0)</f>
        <v/>
      </c>
      <c r="AE988">
        <f>IFERROR(INDEX(TIMESHEET!$A$1:$AI$5000,MATCH($D988,TIMESHEET!A$1:A$500,0),MATCH("T202",TIMESHEET!$2:$2,0)),0)</f>
        <v/>
      </c>
      <c r="AF988">
        <f>IFERROR(INDEX(TIMESHEET!$A$1:$AI$5000,MATCH($D988,TIMESHEET!A$1:A$500,0),MATCH("T302",TIMESHEET!$2:$2,0)),0)</f>
        <v/>
      </c>
      <c r="AG988">
        <f>IFERROR(INDEX(TIMESHEET!$A$1:$AI$5000,MATCH($D988,TIMESHEET!A$1:A$500,0),MATCH("T406",TIMESHEET!$2:$2,0)),0)</f>
        <v/>
      </c>
      <c r="AH988">
        <f>AE988+AG988</f>
        <v/>
      </c>
      <c r="AI988">
        <f>IFERROR(INDEX(TIMESHEET!$A$1:$AI$5000,MATCH($D988,TIMESHEET!A$1:A$500,0),MATCH("T701",TIMESHEET!$2:$2,0)),0)</f>
        <v/>
      </c>
      <c r="AJ988">
        <f>IFERROR(INDEX(TIMESHEET!$A$1:$AI$5000,MATCH($D988,TIMESHEET!B$1:B$500,0),MATCH("T320",TIMESHEET!$2:$2,0)),0)</f>
        <v/>
      </c>
      <c r="AK988">
        <f>IFERROR(IF(LEFT(INDEX(PIS!O$1:O$500,MATCH(D988,PIS!C$1:C$500)),1)="M",T988/AD988*SUM(AE988:AG988),T988*AD988),0)</f>
        <v/>
      </c>
      <c r="AL988">
        <f>IFERROR(INDEX(ADJ!$A$1:$BZ$1000,MATCH(PAYROLL!D988,ADJ!A$1:A$500,0),MATCH(PAYROLL!AL$2,ADJ!$2:$2,0)),0)</f>
        <v/>
      </c>
      <c r="AM988">
        <f>SUM(AK988:AL988)</f>
        <v/>
      </c>
      <c r="AN988">
        <f>IFERROR(ROUND(V988/$AD988*$AH988,0),0)</f>
        <v/>
      </c>
      <c r="AO988">
        <f>IFERROR(ROUND(W988/$AD988*$AH988,0),0)</f>
        <v/>
      </c>
      <c r="AP988">
        <f>IFERROR(ROUND(X988/$AD988*$AE988,0),0)</f>
        <v/>
      </c>
      <c r="AQ988">
        <f>IFERROR(ROUND(Y988/$AD988*$AH988,0),0)</f>
        <v/>
      </c>
      <c r="AR988">
        <f>IFERROR(ROUND(Z988/$AD988*$AH988,0),0)</f>
        <v/>
      </c>
      <c r="AS988">
        <f>IFERROR(ROUND(AA988/$AD988*$AH988,0),0)</f>
        <v/>
      </c>
      <c r="AT988">
        <f>IFERROR(IF((AE988+AF988+AG988)&gt;13,AB988,ROUND(AB988/AD988*AH988,0)),0)</f>
        <v/>
      </c>
      <c r="AU988">
        <f>IFERROR(INDEX(ADJ!$A$1:$BZ$1000,MATCH(PAYROLL!D988,ADJ!A$1:A$500,0),MATCH(PAYROLL!AU$2,ADJ!$2:$2,0)),0)</f>
        <v/>
      </c>
      <c r="AV988">
        <f>ROUND(SUM(AN988:AU988),0)</f>
        <v/>
      </c>
      <c r="AW988">
        <f>IFERROR(INDEX(TIMESHEET!$A$1:$AI$5000,MATCH(PAYROLL!D988,TIMESHEET!A$1:A$500,0),MATCH("T620",TIMESHEET!$2:$2,0)),0)</f>
        <v/>
      </c>
      <c r="AX988">
        <f>IFERROR(INDEX(TIMESHEET!$A$1:$AI$5000,MATCH(PAYROLL!D988,TIMESHEET!A$1:A$500,0),MATCH("T601",TIMESHEET!$2:$2,0)),0)</f>
        <v/>
      </c>
      <c r="AY988">
        <f>IFERROR(INDEX(TIMESHEET!$A$1:$AI$5000,MATCH(PAYROLL!D988,TIMESHEET!A$1:A$500,0),MATCH("T602",TIMESHEET!$2:$2,0)),0)</f>
        <v/>
      </c>
      <c r="AZ988">
        <f>IFERROR(INDEX(TIMESHEET!$A$1:$AI$5000,MATCH(PAYROLL!D988,TIMESHEET!A$1:A$500,0),MATCH("T603",TIMESHEET!$2:$2,0)),0)</f>
        <v/>
      </c>
      <c r="BA988">
        <f>IFERROR(INDEX(TIMESHEET!$A$1:$AI$5000,MATCH(PAYROLL!D988,TIMESHEET!A$1:A$500,0),MATCH("T611",TIMESHEET!$2:$2,0)),0)</f>
        <v/>
      </c>
      <c r="BB988">
        <f>IFERROR(INDEX(TIMESHEET!$A$1:$AI$5000,MATCH(PAYROLL!D988,TIMESHEET!A$1:A$500,0),MATCH("T612",TIMESHEET!$2:$2,0)),0)</f>
        <v/>
      </c>
      <c r="BC988">
        <f>IFERROR(INDEX(TIMESHEET!$A$1:$AI$5000,MATCH(PAYROLL!D988,TIMESHEET!A$1:A$500,0),MATCH("T613",TIMESHEET!$2:$2,0)),0)</f>
        <v/>
      </c>
      <c r="BD988">
        <f>IFERROR(INDEX(TIMESHEET!$A$1:$AI$5000,MATCH(PAYROLL!D988,TIMESHEET!A$1:A$500,0),MATCH("T500",TIMESHEET!$2:$2,0)),0)</f>
        <v/>
      </c>
      <c r="BE988">
        <f>IFERROR(IF(LEFT(INDEX(PIS!O$1:O$500,MATCH(D988,PIS!C$1:C$500)),1)="M",T988/AD988/8*(AW988+AX988*1.5+AY988*2+AZ988*3+BA988*2.1+BB988*2.7+BC988*3.9+BD988*0.3),T988/8*(AW988+AX988*1.5+AY988*2+AZ988*3+BA988*2.1+BB988*2.7+BC988*3.9+BD988*0.3)),0)</f>
        <v/>
      </c>
      <c r="BF988">
        <f>IFERROR(INDEX(ADJ!$A$1:$BZ$1000,MATCH(PAYROLL!$D988,ADJ!A$1:A$500,0),MATCH(PAYROLL!BF$2,ADJ!$2:$2,0)),0)</f>
        <v/>
      </c>
      <c r="BG988">
        <f>IFERROR(INDEX(ADJ!$A$1:$BZ$1000,MATCH(PAYROLL!D988,ADJ!A$1:A$500,0),MATCH(PAYROLL!BG$2,ADJ!$2:$2,0)),0)</f>
        <v/>
      </c>
      <c r="BH988">
        <f>IFERROR(INDEX(ADJ!$A$1:$BZ$1000,MATCH(PAYROLL!D988,ADJ!A$1:A$500,0),MATCH(PAYROLL!BH$2,ADJ!$2:$2,0)),0)</f>
        <v/>
      </c>
      <c r="BI988">
        <f>IFERROR(INDEX(ADJ!$A$1:$BZ$1000,MATCH(PAYROLL!D988,ADJ!A$1:A$500,0),MATCH(PAYROLL!BI$2,ADJ!$2:$2,0)),0)</f>
        <v/>
      </c>
      <c r="BJ988">
        <f>IFERROR(INDEX(ADJ!$A$1:$BZ$1000,MATCH(PAYROLL!D988,ADJ!A$1:A$500,0),MATCH(PAYROLL!BJ$2,ADJ!$2:$2,0)),0)</f>
        <v/>
      </c>
      <c r="BK988">
        <f>SUM(BF988:BJ988)</f>
        <v/>
      </c>
      <c r="BL988">
        <f>IFERROR(INDEX(ADJ!$A$1:$BZ$1000,MATCH(PAYROLL!D988,ADJ!A$1:A$500,0),MATCH(PAYROLL!BL$2,ADJ!$2:$2,0)),0)</f>
        <v/>
      </c>
      <c r="BM988">
        <f>IFERROR(INDEX(ADJ!$A$1:$BZ$1000,MATCH(PAYROLL!D988,ADJ!A$1:A$500,0),MATCH(PAYROLL!BM$2,ADJ!$2:$2,0)),0)</f>
        <v/>
      </c>
      <c r="BN988">
        <f>IFERROR(INDEX(ADJ!$A$1:$BZ$1000,MATCH(PAYROLL!D988,ADJ!A$1:A$500,0),MATCH(PAYROLL!BN$2,ADJ!$2:$2,0)),0)</f>
        <v/>
      </c>
      <c r="BO988">
        <f>IFERROR(INDEX(ADJ!$A$1:$BZ$1000,MATCH(PAYROLL!D988,ADJ!A$1:A$500,0),MATCH(PAYROLL!BO$2,ADJ!$2:$2,0)),0)</f>
        <v/>
      </c>
      <c r="BP988">
        <f>SUM(AM988,AV988,BE988,BK988,BL988:BO988)</f>
        <v/>
      </c>
      <c r="BQ988">
        <f>BO988</f>
        <v/>
      </c>
      <c r="BR988">
        <f>IFERROR(ROUND(IF(LEFT(INDEX(PIS!O$1:O$500,MATCH(D988,PIS!C$1:C$500)),1)="D",T988/8*(BD988*0.3),IF(LEFT(INDEX(PIS!O$1:O$500,MATCH(D988,PIS!C$1:C$500)),1)="H",T988*($BD988*0.3),T988/$AD988/8*($BD988*0.3))),0),0)</f>
        <v/>
      </c>
      <c r="BS988">
        <f>IF(AP988&lt;1,0,MIN(AP988,730000))</f>
        <v/>
      </c>
      <c r="BT988">
        <f>IFERROR(ROUND((BE988-SUM(AW988:BC988)*T988/AD988/8),0)-BR988,0)</f>
        <v/>
      </c>
      <c r="BU988">
        <f>AO988</f>
        <v/>
      </c>
      <c r="BV988">
        <f>SUM(BQ988:BU988)</f>
        <v/>
      </c>
      <c r="BW988">
        <f>BP988-BV988</f>
        <v/>
      </c>
      <c r="BX988">
        <f>IFERROR(IF(RIGHT(INDEX(PIS!O$1:O$500,MATCH(D988,PIS!C$1:C$500)),5)="Gross",MIN(U988+V988,VLOOKUP("R700",TSC!B:C,2,0)*VLOOKUP("R101",TSC!B:C,2,0))*VLOOKUP("R701",TSC!B:C,2,0)%,0),0)</f>
        <v/>
      </c>
      <c r="BY988">
        <f>IFERROR(IF(RIGHT(INDEX(PIS!O$1:O$500,MATCH(D988,PIS!C$1:C$500)),5)="Gross",MIN(U988+V988,VLOOKUP("R700",TSC!B:C,2,0)*VLOOKUP("R101",TSC!B:C,2,0))*VLOOKUP("T704",TSC!B:C,2,0)%,0),0)</f>
        <v/>
      </c>
      <c r="BZ988">
        <f>IFERROR(IF(RIGHT(INDEX(PIS!O$1:O$500,MATCH(D988,PIS!C$1:C$500)),5)="Gross",MIN(U988+V988,VLOOKUP("R700",TSC!B:C,2,0)*VLOOKUP("1",TSC!F:G,2,0))*VLOOKUP("T705",TSC!B:C,2,0)%,0),0)</f>
        <v/>
      </c>
      <c r="CA988">
        <f>IFERROR(INDEX(ADJ!$A$1:$BZ$1000,MATCH(PAYROLL!D988,ADJ!A$1:A$500,0),MATCH(PAYROLL!CA$2,ADJ!$2:$2,0)),0)</f>
        <v/>
      </c>
      <c r="CB988">
        <f>IFERROR(INDEX(ADJ!$A$1:$BZ$1000,MATCH(PAYROLL!D988,ADJ!A$1:A$500,0),MATCH(PAYROLL!CB$2,ADJ!$2:$2,0)),0)</f>
        <v/>
      </c>
      <c r="CC988">
        <f>SUM(BX988:CB988)</f>
        <v/>
      </c>
      <c r="CD988">
        <f>IFERROR(INDEX(PIS!$A$1:$BZ$1000,MATCH(PAYROLL!D988,PIS!C$1:C$500,0),MATCH(PAYROLL!CD$1,PIS!$1:$1,0)),0)</f>
        <v/>
      </c>
      <c r="CE988">
        <f>IFERROR(IF(OR(INDEX(PIS!P$1:P$500,MATCH(D988,PIS!C$1:C$500,0))="LT2",INDEX(PIS!P$1:P$500,MATCH(D988,PIS!C$1:C$500,0))="P10"),0,SUM(CC988,CD988*VLOOKUP("R601",TSC!B:C,2,0),VLOOKUP("R602",TSC!B:C,2,0))),0)</f>
        <v/>
      </c>
      <c r="CF988">
        <f>MAX(BW988-CE988,0)</f>
        <v/>
      </c>
      <c r="CG988">
        <f>IFERROR(IF(OR(RIGHT(INDEX(PIS!P$1:P$500,MATCH(D988,PIS!C$1:C$500)),5)="P10",RIGHT(INDEX(PIS!P$1:P$500,MATCH(D988,PIS!C$1:C$500)),5)="CK"),0,IF(CF988&lt;=5000000,CF988*5%,IF(CF988&lt;=10000000,CF988*10%-250000,IF(CF988&lt;=18000000,CF988*15%-750000,IF(CF988&lt;=32000000,CF988*20%-1650000,IF(CF988&lt;=52000000,CF988*25%-3250000,IF(CF988&lt;=80000000,BH988*30%-5850000,CF988*35%-9850000))))))),0)</f>
        <v/>
      </c>
      <c r="CH988">
        <f>IFERROR(IF(OR(INDEX(PIS!P$1:P$500,MATCH(D988,PIS!C$1:C$500))="LT",INDEX(PIS!P$1:P$500,MATCH(D988,PIS!C$1:C$500))="CK"),0,IF(CF988&lt;2000000,0,CF988*10%)),0)</f>
        <v/>
      </c>
      <c r="CI988">
        <f>IFERROR(INDEX(ADJ!$A$1:$BZ$1000,MATCH(PAYROLL!D988,ADJ!A$1:A$500,0),MATCH(PAYROLL!CI$2,ADJ!$2:$2,0)),0)</f>
        <v/>
      </c>
      <c r="CJ988">
        <f>IFERROR(INDEX(ADJ!$A$1:$BZ$1000,MATCH(PAYROLL!D988,ADJ!A$1:A$500,0),MATCH(PAYROLL!CJ$2,ADJ!$2:$2,0)),0)</f>
        <v/>
      </c>
      <c r="CK988">
        <f>IFERROR(INDEX(ADJ!$A$1:$BZ$1000,MATCH(PAYROLL!D988,ADJ!A$1:A$500,0),MATCH(PAYROLL!CK$2,ADJ!$2:$2,0)),0)</f>
        <v/>
      </c>
      <c r="CL988">
        <f>SUM(CG988:CK988)</f>
        <v/>
      </c>
      <c r="CM988">
        <f>ROUND(SUM(CH988:CK988),0)</f>
        <v/>
      </c>
      <c r="CN988">
        <f>IFERROR(INDEX(CSDA!D$1:D$500,MATCH($CN$2,CSDA!C$1:C$500,0))*INDEX(PIS!V$1:V$500,MATCH(D988,PIS!C$1:C$500))+INDEX(ADJ!$A$1:$BZ$1000,MATCH(PAYROLL!D988,ADJ!A$1:A$500,0),MATCH(PAYROLL!CN$2,ADJ!$2:$2,0)),0)</f>
        <v/>
      </c>
      <c r="CO988">
        <f>IFERROR(INDEX(ADJ!$A$1:$BZ$1000,MATCH(PAYROLL!D988,ADJ!A$1:A$500,0),MATCH(PAYROLL!CO$2,ADJ!$2:$2,0)),0)</f>
        <v/>
      </c>
      <c r="CP988">
        <f>IFERROR(INDEX(ADJ!$A$1:$BZ$1000,MATCH(PAYROLL!D988,ADJ!A$1:A$500,0),MATCH(PAYROLL!CP$2,ADJ!$2:$2,0)),0)</f>
        <v/>
      </c>
      <c r="CQ988">
        <f>BP988-CL988-CI988-CM988-CN988-CO988-CP988-CC988</f>
        <v/>
      </c>
      <c r="CR988">
        <f>IFERROR(IF(RIGHT(INDEX(PIS!O$1:O$500,MATCH(D988,PIS!C$1:C$500,0)),5)="Gross",MIN(U988+V988,VLOOKUP("R700",TSC!B:C,2,0)*VLOOKUP("R101",TSC!B:C,2,0))*(VLOOKUP("T711",TSC!B:C,2,0)+VLOOKUP("T712",TSC!B:C,2,0))%,MIN(T988+V988,VLOOKUP("R700",TSC!B:C,2,0)*VLOOKUP("R101",TSC!B:C,2,0))*(VLOOKUP("T711",TSC!B:C,2,0)+VLOOKUP("T712",TSC!B:C,2,0)+VLOOKUP("R701",TSC!B:C,2,0))%),0)</f>
        <v/>
      </c>
      <c r="CS988">
        <f>IFERROR(IF(RIGHT(INDEX(PIS!O$1:O$500,MATCH(D988,PIS!C$1:C$500,0)),5)="Gross",MIN(U988+V988,VLOOKUP("R700",TSC!B:C,2,0)*VLOOKUP("R101",TSC!B:C,2,0))*(VLOOKUP("T714",TSC!B:C,2,0))%,MIN(T988+V988,VLOOKUP("R700",TSC!B:C,2,0)*VLOOKUP("R101",TSC!B:C,2,0))*(VLOOKUP("T704",TSC!B:C,2,0)+VLOOKUP("T714",TSC!B:C,2,0))%),0)</f>
        <v/>
      </c>
      <c r="CT988">
        <f>IFERROR(IF(RIGHT(INDEX(PIS!O$1:O$500,MATCH(D988,PIS!C$1:C$500,0)),5)="Gross",MIN(U988+V988,VLOOKUP("R700",TSC!B:C,2,0)*VLOOKUP("R101",TSC!B:C,2,0))*VLOOKUP("T705",TSC!B:C,2,0)%,MIN(T988+V988,VLOOKUP("R700",TSC!B:C,2,0)*VLOOKUP("R101",TSC!B:C,2,0))*VLOOKUP("T705",TSC!B:C,2,0)%),0)</f>
        <v/>
      </c>
      <c r="CU988">
        <f>IFERROR(IF(RIGHT(INDEX(PIS!O$1:O$500,MATCH(D988,PIS!C$1:C$500,0)),5)="Gross",MIN(U988+V988,VLOOKUP("R700",TSC!B:C,2,0)*VLOOKUP("R101",TSC!B:C,2,0))*(VLOOKUP("T713",TSC!B:C,2,0))%,MIN(T988+V988,VLOOKUP("R700",TSC!B:C,2,0)*VLOOKUP("R101",TSC!B:C,2,0))*(VLOOKUP("T713",TSC!B:C,2,0))%),0)</f>
        <v/>
      </c>
      <c r="CV988">
        <f>IFERROR(INDEX(ADJ!$A$1:$BZ$1000,MATCH(PAYROLL!D988,ADJ!A$1:A$500,0),MATCH(PAYROLL!CV$2,ADJ!$2:$2,0)),0)</f>
        <v/>
      </c>
      <c r="CW988">
        <f>IFERROR(INDEX(ADJ!$A$1:$BZ$1000,MATCH(PAYROLL!D988,ADJ!A$1:A$500,0),MATCH(PAYROLL!CW$2,ADJ!$2:$2,0)),0)</f>
        <v/>
      </c>
      <c r="CX988">
        <f>SUM(CR988:CW988)</f>
        <v/>
      </c>
      <c r="CY988">
        <f>ROUND(IF(CR988&gt;0,T988+V988*VLOOKUP("R202",TSC!$B$1:$C$500,2,0),0),0)</f>
        <v/>
      </c>
      <c r="CZ988">
        <f>IFERROR(INDEX(CSDA!D$1:D$500,MATCH($CZ$2,CSDA!C$1:C$500,0)),0)</f>
        <v/>
      </c>
      <c r="DA988">
        <f>ROUND(T988*0.7%,0)</f>
        <v/>
      </c>
      <c r="DB988">
        <f>ROUND(T988/12,0)</f>
        <v/>
      </c>
      <c r="DC988">
        <f ref="DC988" t="array">IFERROR(INDEX(CSDA!D$1:D$500,MATCH("Trích giữ"&amp;PAYROLL!DC$2,CSDA!A$1:A$500&amp;CSDA!C$1:C$500,0)),0)</f>
        <v/>
      </c>
      <c r="DD988">
        <f ref="DD988" t="array">IFERROR(INDEX(CSDA!D$1:D$500,MATCH("Trích giữ"&amp;PAYROLL!DD$2,CSDA!A$1:A$500&amp;CSDA!C$1:C$500,0)),0)</f>
        <v/>
      </c>
      <c r="DE988">
        <f ref="DE988" t="array">IFERROR(INDEX(CSDA!D$1:D$500,MATCH("Trích giữ"&amp;PAYROLL!DE$2,CSDA!A$1:A$500&amp;CSDA!C$1:C$500,0)),0)</f>
        <v/>
      </c>
      <c r="DF988">
        <f>IFERROR(INDEX(CSDA!D$1:D$500,MATCH(PAYROLL!DF$2,CSDA!C$1:C$500,0)),0)</f>
        <v/>
      </c>
      <c r="DG988">
        <f ref="DG988" t="array">IFERROR(INDEX(CSDA!D$1:D$500,MATCH("Trích giữ"&amp;PAYROLL!DG$2,CSDA!A$1:A$500&amp;CSDA!C$1:C$500,0)),0)</f>
        <v/>
      </c>
      <c r="DH988">
        <f>ROUND(T988/26,0)</f>
        <v/>
      </c>
      <c r="DI988">
        <f ref="DI988" t="array">IFERROR(INDEX(CSDA!D$1:D$500,MATCH("Trích giữ"&amp;PAYROLL!DI$2,CSDA!A$1:A$500&amp;CSDA!C$1:C$500,0)),0)</f>
        <v/>
      </c>
      <c r="DJ988">
        <f>IF(U988=0,T988*21.5%-BL988,0)</f>
        <v/>
      </c>
      <c r="DK988">
        <f ref="DK988" t="array">IFERROR(INDEX(CSDA!D$1:D$500,MATCH("Trích giữ"&amp;PAYROLL!DK$2,CSDA!A$1:A$500&amp;CSDA!C$1:C$500,0)),0)</f>
        <v/>
      </c>
      <c r="DL988">
        <f>IFERROR(INDEX(CSDA!D$1:D$500,MATCH(PAYROLL!DL$2,CSDA!C$1:C$500,0))/12,0)</f>
        <v/>
      </c>
      <c r="DM988">
        <f>SUM(DB988:DL988)</f>
        <v/>
      </c>
      <c r="DN988">
        <f>IFERROR(INDEX(ADJ!$A$1:$BZ$1000,MATCH(PAYROLL!D988,ADJ!A$1:A$500,0),MATCH(PAYROLL!DN$2,ADJ!$2:$2,0)),0)</f>
        <v/>
      </c>
      <c r="DO988">
        <f>IFERROR(SUM(BP988,DM988:DN988,CX988:DA988)-DT988,0)</f>
        <v/>
      </c>
      <c r="DP988">
        <f ref="DP988" t="array">SUM(BW988*IFERROR(INDEX(CSDA!D$1:D$500,MATCH(BW$2,CSDA!C$1:C$500,0)),0)%,CX988*IFERROR(INDEX(CSDA!D$1:D$500,MATCH(CX$2,CSDA!C$1:C$500,0)),0)%,DA988*IFERROR(INDEX(CSDA!D$1:D$500,MATCH(DA$2,CSDA!C$1:C$500,0)),0)%,DB988*IFERROR(INDEX(CSDA!D$1:D$500,MATCH(DB$2,CSDA!C$1:C$500,0)),0)%,DF988*IFERROR(INDEX(CSDA!D$1:D$500,MATCH("Phí dịch vụ"&amp;PAYROLL!DF$2,CSDA!A$1:A$500&amp;CSDA!C$1:C$500,0)),0)%,DC988*IFERROR(INDEX(CSDA!D$1:D$500,MATCH("Phí dịch vụ"&amp;PAYROLL!DC$2,CSDA!A$1:A$500&amp;CSDA!C$1:C$500,0)),0)%,DH988*IFERROR(INDEX(CSDA!D$1:D$500,MATCH("Phí dịch vụ"&amp;PAYROLL!DH$2,CSDA!A$1:A$500&amp;CSDA!C$1:C$500,0)),0)%,DJ988*IFERROR(INDEX(CSDA!D$1:D$500,MATCH("Phí dịch vụ"&amp;PAYROLL!DJ$2,CSDA!A$1:A$500&amp;CSDA!C$1:C$500,0)),0)%,BN988*IFERROR(INDEX(CSDA!D$1:D$500,MATCH(BN$2,CSDA!C$1:C$500,0)),0)%)-BN988*7%</f>
        <v/>
      </c>
      <c r="DQ988">
        <f>IFERROR(INDEX(ADJ!$A$1:$BZ$1000,MATCH(PAYROLL!D988,ADJ!A$1:A$500,0),MATCH(PAYROLL!DQ$2,ADJ!$2:$2,0)),0)</f>
        <v/>
      </c>
      <c r="DR988">
        <f>IFERROR(INDEX(ADJ!$A$1:$BZ$1000,MATCH(PAYROLL!D988,ADJ!A$1:A$500,0),MATCH(PAYROLL!DR$2,ADJ!$2:$2,0)),0)</f>
        <v/>
      </c>
      <c r="DS988">
        <f>SUM(DP988:DR988)</f>
        <v/>
      </c>
      <c r="DT988">
        <f>EK988</f>
        <v/>
      </c>
      <c r="DU988">
        <f>SUM(DO988:DR988)</f>
        <v/>
      </c>
      <c r="DV988">
        <f>ROUND(DU988*0.1,0)</f>
        <v/>
      </c>
      <c r="DW988">
        <f>DU988+DV988</f>
        <v/>
      </c>
      <c r="DZ988">
        <f>IFERROR(INDEX(ADJ!$A$1:$BZ$1000,MATCH(PAYROLL!$D988,ADJ!A$1:A$500,0),MATCH(PAYROLL!DZ$2,ADJ!$2:$2,0)),0)</f>
        <v/>
      </c>
      <c r="EA988">
        <f>IFERROR(INDEX(ADJ!$A$1:$BZ$1000,MATCH(PAYROLL!$D988,ADJ!A$1:A$500,0),MATCH(PAYROLL!EA$2,ADJ!$2:$2,0)),0)</f>
        <v/>
      </c>
      <c r="EB988">
        <f>IFERROR(INDEX(ADJ!$A$1:$BZ$1000,MATCH(PAYROLL!$D988,ADJ!A$1:A$500,0),MATCH(PAYROLL!EB$2,ADJ!$2:$2,0)),0)</f>
        <v/>
      </c>
      <c r="EC988">
        <f>IFERROR(INDEX(ADJ!$A$1:$BZ$1000,MATCH(PAYROLL!$D988,ADJ!A$1:A$500,0),MATCH(PAYROLL!EC$2,ADJ!$2:$2,0)),0)</f>
        <v/>
      </c>
      <c r="ED988">
        <f>IFERROR(INDEX(ADJ!$A$1:$BZ$1000,MATCH(PAYROLL!$D988,ADJ!A$1:A$500,0),MATCH(PAYROLL!ED$2,ADJ!$2:$2,0)),0)</f>
        <v/>
      </c>
      <c r="EE988">
        <f>IFERROR(INDEX(ADJ!$A$1:$BZ$1000,MATCH(PAYROLL!$D988,ADJ!A$1:A$500,0),MATCH(PAYROLL!EE$2,ADJ!$2:$2,0)),0)</f>
        <v/>
      </c>
      <c r="EF988">
        <f>IFERROR(INDEX(ADJ!$A$1:$BZ$1000,MATCH(PAYROLL!$D988,ADJ!A$1:A$500,0),MATCH(PAYROLL!EF$2,ADJ!$2:$2,0)),0)</f>
        <v/>
      </c>
      <c r="EG988">
        <f>IFERROR(INDEX(ADJ!$A$1:$BZ$1000,MATCH(PAYROLL!$D988,ADJ!A$1:A$500,0),MATCH(PAYROLL!EG$2,ADJ!$2:$2,0)),0)</f>
        <v/>
      </c>
      <c r="EH988">
        <f>IFERROR(INDEX(ADJ!$A$1:$BZ$1000,MATCH(PAYROLL!$D988,ADJ!A$1:A$500,0),MATCH(PAYROLL!EH$2,ADJ!$2:$2,0)),0)</f>
        <v/>
      </c>
      <c r="EI988">
        <f>IFERROR(INDEX(ADJ!$A$1:$BZ$1000,MATCH(PAYROLL!D988,ADJ!A$1:A$500,0),MATCH(PAYROLL!EI$2,ADJ!$2:$2,0)),0)</f>
        <v/>
      </c>
      <c r="EJ988">
        <f>IFERROR(INDEX(ADJ!$A$1:$BZ$1000,MATCH(PAYROLL!$D988,ADJ!A$1:A$500,0),MATCH(PAYROLL!EJ$2,ADJ!$2:$2,0)),0)</f>
        <v/>
      </c>
      <c r="EK988">
        <f>SUM(DZ988:EJ988)</f>
        <v/>
      </c>
    </row>
    <row r="989">
      <c r="A989" t="n">
        <v>987</v>
      </c>
      <c r="B989" t="inlineStr">
        <is>
          <t>Hoàng Văn Huyên</t>
        </is>
      </c>
      <c r="D989" t="inlineStr">
        <is>
          <t>149693-02</t>
        </is>
      </c>
      <c r="S989">
        <f>IFERROR(INDEX(PIS!$A$1:$BZ$1000,MATCH($D989,PIS!C$1:C$500,0),MATCH("Lương CB tháng trước",PIS!$1:$1,0)),0)</f>
        <v/>
      </c>
      <c r="T989">
        <f>IFERROR(INDEX(PIS!$A$1:$BZ$1000,MATCH($D989,PIS!C$1:C$500,0),MATCH("Lương CB hiện tại",PIS!$1:$1,0)),0)</f>
        <v/>
      </c>
      <c r="U989">
        <f>IFERROR(INDEX(PIS!$A$1:$BZ$1000,MATCH($D989,PIS!C$1:C$500,0),MATCH("Lương đóng BHBB",PIS!$1:$1,0)),0)</f>
        <v/>
      </c>
      <c r="V989">
        <f>IFERROR(INDEX(PIS!$A$1:$BZ$1000,MATCH($D989,PIS!C$1:C$500,0),MATCH(V$2,PIS!$2:$2,0)),0)</f>
        <v/>
      </c>
      <c r="W989">
        <f>IFERROR(INDEX(PIS!$A$1:$BZ$1000,MATCH($D989,PIS!C$1:C$500,0),MATCH(W$2,PIS!$2:$2,0)),0)</f>
        <v/>
      </c>
      <c r="X989">
        <f>IFERROR(INDEX(PIS!$A$1:$BZ$1000,MATCH($D989,PIS!C$1:C$500,0),MATCH(X$2,PIS!$2:$2,0)),0)</f>
        <v/>
      </c>
      <c r="Y989">
        <f>IFERROR(INDEX(PIS!$A$1:$BZ$1000,MATCH($D989,PIS!C$1:C$500,0),MATCH(Y$2,PIS!$2:$2,0)),0)</f>
        <v/>
      </c>
      <c r="Z989">
        <f>IFERROR(INDEX(PIS!$A$1:$BZ$1000,MATCH($D989,PIS!C$1:C$500,0),MATCH(Z$2,PIS!$2:$2,0)),0)</f>
        <v/>
      </c>
      <c r="AA989">
        <f>IFERROR(INDEX(PIS!$A$1:$BZ$1000,MATCH($D989,PIS!C$1:C$500,0),MATCH(AA$2,PIS!$2:$2,0)),0)</f>
        <v/>
      </c>
      <c r="AB989">
        <f>IFERROR(INDEX(PIS!$A$1:$BZ$1000,MATCH($D989,PIS!C$1:C$500,0),MATCH(AB$2,PIS!$2:$2,0)),0)</f>
        <v/>
      </c>
      <c r="AC989">
        <f>SUM(V989:AB989)</f>
        <v/>
      </c>
      <c r="AD989">
        <f>IFERROR(INDEX(TIMESHEET!$A$1:$AI$5000,MATCH($D989,TIMESHEET!A$1:A$500,0),MATCH("T100",TIMESHEET!$2:$2,0))-2,0)</f>
        <v/>
      </c>
      <c r="AE989">
        <f>IFERROR(INDEX(TIMESHEET!$A$1:$AI$5000,MATCH($D989,TIMESHEET!A$1:A$500,0),MATCH("T202",TIMESHEET!$2:$2,0)),0)</f>
        <v/>
      </c>
      <c r="AF989">
        <f>IFERROR(INDEX(TIMESHEET!$A$1:$AI$5000,MATCH($D989,TIMESHEET!A$1:A$500,0),MATCH("T302",TIMESHEET!$2:$2,0)),0)</f>
        <v/>
      </c>
      <c r="AG989">
        <f>IFERROR(INDEX(TIMESHEET!$A$1:$AI$5000,MATCH($D989,TIMESHEET!A$1:A$500,0),MATCH("T406",TIMESHEET!$2:$2,0)),0)</f>
        <v/>
      </c>
      <c r="AH989">
        <f>AE989+AG989</f>
        <v/>
      </c>
      <c r="AI989">
        <f>IFERROR(INDEX(TIMESHEET!$A$1:$AI$5000,MATCH($D989,TIMESHEET!A$1:A$500,0),MATCH("T701",TIMESHEET!$2:$2,0)),0)</f>
        <v/>
      </c>
      <c r="AJ989">
        <f>IFERROR(INDEX(TIMESHEET!$A$1:$AI$5000,MATCH($D989,TIMESHEET!B$1:B$500,0),MATCH("T320",TIMESHEET!$2:$2,0)),0)</f>
        <v/>
      </c>
      <c r="AK989">
        <f>IFERROR(IF(LEFT(INDEX(PIS!O$1:O$500,MATCH(D989,PIS!C$1:C$500)),1)="M",T989/AD989*SUM(AE989:AG989),T989*AD989),0)</f>
        <v/>
      </c>
      <c r="AL989">
        <f>IFERROR(INDEX(ADJ!$A$1:$BZ$1000,MATCH(PAYROLL!D989,ADJ!A$1:A$500,0),MATCH(PAYROLL!AL$2,ADJ!$2:$2,0)),0)</f>
        <v/>
      </c>
      <c r="AM989">
        <f>SUM(AK989:AL989)</f>
        <v/>
      </c>
      <c r="AN989">
        <f>IFERROR(ROUND(V989/$AD989*$AH989,0),0)</f>
        <v/>
      </c>
      <c r="AO989">
        <f>IFERROR(ROUND(W989/$AD989*$AH989,0),0)</f>
        <v/>
      </c>
      <c r="AP989">
        <f>IFERROR(ROUND(X989/$AD989*$AE989,0),0)</f>
        <v/>
      </c>
      <c r="AQ989">
        <f>IFERROR(ROUND(Y989/$AD989*$AH989,0),0)</f>
        <v/>
      </c>
      <c r="AR989">
        <f>IFERROR(ROUND(Z989/$AD989*$AH989,0),0)</f>
        <v/>
      </c>
      <c r="AS989">
        <f>IFERROR(ROUND(AA989/$AD989*$AH989,0),0)</f>
        <v/>
      </c>
      <c r="AT989">
        <f>IFERROR(IF((AE989+AF989+AG989)&gt;13,AB989,ROUND(AB989/AD989*AH989,0)),0)</f>
        <v/>
      </c>
      <c r="AU989">
        <f>IFERROR(INDEX(ADJ!$A$1:$BZ$1000,MATCH(PAYROLL!D989,ADJ!A$1:A$500,0),MATCH(PAYROLL!AU$2,ADJ!$2:$2,0)),0)</f>
        <v/>
      </c>
      <c r="AV989">
        <f>ROUND(SUM(AN989:AU989),0)</f>
        <v/>
      </c>
      <c r="AW989">
        <f>IFERROR(INDEX(TIMESHEET!$A$1:$AI$5000,MATCH(PAYROLL!D989,TIMESHEET!A$1:A$500,0),MATCH("T620",TIMESHEET!$2:$2,0)),0)</f>
        <v/>
      </c>
      <c r="AX989">
        <f>IFERROR(INDEX(TIMESHEET!$A$1:$AI$5000,MATCH(PAYROLL!D989,TIMESHEET!A$1:A$500,0),MATCH("T601",TIMESHEET!$2:$2,0)),0)</f>
        <v/>
      </c>
      <c r="AY989">
        <f>IFERROR(INDEX(TIMESHEET!$A$1:$AI$5000,MATCH(PAYROLL!D989,TIMESHEET!A$1:A$500,0),MATCH("T602",TIMESHEET!$2:$2,0)),0)</f>
        <v/>
      </c>
      <c r="AZ989">
        <f>IFERROR(INDEX(TIMESHEET!$A$1:$AI$5000,MATCH(PAYROLL!D989,TIMESHEET!A$1:A$500,0),MATCH("T603",TIMESHEET!$2:$2,0)),0)</f>
        <v/>
      </c>
      <c r="BA989">
        <f>IFERROR(INDEX(TIMESHEET!$A$1:$AI$5000,MATCH(PAYROLL!D989,TIMESHEET!A$1:A$500,0),MATCH("T611",TIMESHEET!$2:$2,0)),0)</f>
        <v/>
      </c>
      <c r="BB989">
        <f>IFERROR(INDEX(TIMESHEET!$A$1:$AI$5000,MATCH(PAYROLL!D989,TIMESHEET!A$1:A$500,0),MATCH("T612",TIMESHEET!$2:$2,0)),0)</f>
        <v/>
      </c>
      <c r="BC989">
        <f>IFERROR(INDEX(TIMESHEET!$A$1:$AI$5000,MATCH(PAYROLL!D989,TIMESHEET!A$1:A$500,0),MATCH("T613",TIMESHEET!$2:$2,0)),0)</f>
        <v/>
      </c>
      <c r="BD989">
        <f>IFERROR(INDEX(TIMESHEET!$A$1:$AI$5000,MATCH(PAYROLL!D989,TIMESHEET!A$1:A$500,0),MATCH("T500",TIMESHEET!$2:$2,0)),0)</f>
        <v/>
      </c>
      <c r="BE989">
        <f>IFERROR(IF(LEFT(INDEX(PIS!O$1:O$500,MATCH(D989,PIS!C$1:C$500)),1)="M",T989/AD989/8*(AW989+AX989*1.5+AY989*2+AZ989*3+BA989*2.1+BB989*2.7+BC989*3.9+BD989*0.3),T989/8*(AW989+AX989*1.5+AY989*2+AZ989*3+BA989*2.1+BB989*2.7+BC989*3.9+BD989*0.3)),0)</f>
        <v/>
      </c>
      <c r="BF989">
        <f>IFERROR(INDEX(ADJ!$A$1:$BZ$1000,MATCH(PAYROLL!$D989,ADJ!A$1:A$500,0),MATCH(PAYROLL!BF$2,ADJ!$2:$2,0)),0)</f>
        <v/>
      </c>
      <c r="BG989">
        <f>IFERROR(INDEX(ADJ!$A$1:$BZ$1000,MATCH(PAYROLL!D989,ADJ!A$1:A$500,0),MATCH(PAYROLL!BG$2,ADJ!$2:$2,0)),0)</f>
        <v/>
      </c>
      <c r="BH989">
        <f>IFERROR(INDEX(ADJ!$A$1:$BZ$1000,MATCH(PAYROLL!D989,ADJ!A$1:A$500,0),MATCH(PAYROLL!BH$2,ADJ!$2:$2,0)),0)</f>
        <v/>
      </c>
      <c r="BI989">
        <f>IFERROR(INDEX(ADJ!$A$1:$BZ$1000,MATCH(PAYROLL!D989,ADJ!A$1:A$500,0),MATCH(PAYROLL!BI$2,ADJ!$2:$2,0)),0)</f>
        <v/>
      </c>
      <c r="BJ989">
        <f>IFERROR(INDEX(ADJ!$A$1:$BZ$1000,MATCH(PAYROLL!D989,ADJ!A$1:A$500,0),MATCH(PAYROLL!BJ$2,ADJ!$2:$2,0)),0)</f>
        <v/>
      </c>
      <c r="BK989">
        <f>SUM(BF989:BJ989)</f>
        <v/>
      </c>
      <c r="BL989">
        <f>IFERROR(INDEX(ADJ!$A$1:$BZ$1000,MATCH(PAYROLL!D989,ADJ!A$1:A$500,0),MATCH(PAYROLL!BL$2,ADJ!$2:$2,0)),0)</f>
        <v/>
      </c>
      <c r="BM989">
        <f>IFERROR(INDEX(ADJ!$A$1:$BZ$1000,MATCH(PAYROLL!D989,ADJ!A$1:A$500,0),MATCH(PAYROLL!BM$2,ADJ!$2:$2,0)),0)</f>
        <v/>
      </c>
      <c r="BN989">
        <f>IFERROR(INDEX(ADJ!$A$1:$BZ$1000,MATCH(PAYROLL!D989,ADJ!A$1:A$500,0),MATCH(PAYROLL!BN$2,ADJ!$2:$2,0)),0)</f>
        <v/>
      </c>
      <c r="BO989">
        <f>IFERROR(INDEX(ADJ!$A$1:$BZ$1000,MATCH(PAYROLL!D989,ADJ!A$1:A$500,0),MATCH(PAYROLL!BO$2,ADJ!$2:$2,0)),0)</f>
        <v/>
      </c>
      <c r="BP989">
        <f>SUM(AM989,AV989,BE989,BK989,BL989:BO989)</f>
        <v/>
      </c>
      <c r="BQ989">
        <f>BO989</f>
        <v/>
      </c>
      <c r="BR989">
        <f>IFERROR(ROUND(IF(LEFT(INDEX(PIS!O$1:O$500,MATCH(D989,PIS!C$1:C$500)),1)="D",T989/8*(BD989*0.3),IF(LEFT(INDEX(PIS!O$1:O$500,MATCH(D989,PIS!C$1:C$500)),1)="H",T989*($BD989*0.3),T989/$AD989/8*($BD989*0.3))),0),0)</f>
        <v/>
      </c>
      <c r="BS989">
        <f>IF(AP989&lt;1,0,MIN(AP989,730000))</f>
        <v/>
      </c>
      <c r="BT989">
        <f>IFERROR(ROUND((BE989-SUM(AW989:BC989)*T989/AD989/8),0)-BR989,0)</f>
        <v/>
      </c>
      <c r="BU989">
        <f>AO989</f>
        <v/>
      </c>
      <c r="BV989">
        <f>SUM(BQ989:BU989)</f>
        <v/>
      </c>
      <c r="BW989">
        <f>BP989-BV989</f>
        <v/>
      </c>
      <c r="BX989">
        <f>IFERROR(IF(RIGHT(INDEX(PIS!O$1:O$500,MATCH(D989,PIS!C$1:C$500)),5)="Gross",MIN(U989+V989,VLOOKUP("R700",TSC!B:C,2,0)*VLOOKUP("R101",TSC!B:C,2,0))*VLOOKUP("R701",TSC!B:C,2,0)%,0),0)</f>
        <v/>
      </c>
      <c r="BY989">
        <f>IFERROR(IF(RIGHT(INDEX(PIS!O$1:O$500,MATCH(D989,PIS!C$1:C$500)),5)="Gross",MIN(U989+V989,VLOOKUP("R700",TSC!B:C,2,0)*VLOOKUP("R101",TSC!B:C,2,0))*VLOOKUP("T704",TSC!B:C,2,0)%,0),0)</f>
        <v/>
      </c>
      <c r="BZ989">
        <f>IFERROR(IF(RIGHT(INDEX(PIS!O$1:O$500,MATCH(D989,PIS!C$1:C$500)),5)="Gross",MIN(U989+V989,VLOOKUP("R700",TSC!B:C,2,0)*VLOOKUP("1",TSC!F:G,2,0))*VLOOKUP("T705",TSC!B:C,2,0)%,0),0)</f>
        <v/>
      </c>
      <c r="CA989">
        <f>IFERROR(INDEX(ADJ!$A$1:$BZ$1000,MATCH(PAYROLL!D989,ADJ!A$1:A$500,0),MATCH(PAYROLL!CA$2,ADJ!$2:$2,0)),0)</f>
        <v/>
      </c>
      <c r="CB989">
        <f>IFERROR(INDEX(ADJ!$A$1:$BZ$1000,MATCH(PAYROLL!D989,ADJ!A$1:A$500,0),MATCH(PAYROLL!CB$2,ADJ!$2:$2,0)),0)</f>
        <v/>
      </c>
      <c r="CC989">
        <f>SUM(BX989:CB989)</f>
        <v/>
      </c>
      <c r="CD989">
        <f>IFERROR(INDEX(PIS!$A$1:$BZ$1000,MATCH(PAYROLL!D989,PIS!C$1:C$500,0),MATCH(PAYROLL!CD$1,PIS!$1:$1,0)),0)</f>
        <v/>
      </c>
      <c r="CE989">
        <f>IFERROR(IF(OR(INDEX(PIS!P$1:P$500,MATCH(D989,PIS!C$1:C$500,0))="LT2",INDEX(PIS!P$1:P$500,MATCH(D989,PIS!C$1:C$500,0))="P10"),0,SUM(CC989,CD989*VLOOKUP("R601",TSC!B:C,2,0),VLOOKUP("R602",TSC!B:C,2,0))),0)</f>
        <v/>
      </c>
      <c r="CF989">
        <f>MAX(BW989-CE989,0)</f>
        <v/>
      </c>
      <c r="CG989">
        <f>IFERROR(IF(OR(RIGHT(INDEX(PIS!P$1:P$500,MATCH(D989,PIS!C$1:C$500)),5)="P10",RIGHT(INDEX(PIS!P$1:P$500,MATCH(D989,PIS!C$1:C$500)),5)="CK"),0,IF(CF989&lt;=5000000,CF989*5%,IF(CF989&lt;=10000000,CF989*10%-250000,IF(CF989&lt;=18000000,CF989*15%-750000,IF(CF989&lt;=32000000,CF989*20%-1650000,IF(CF989&lt;=52000000,CF989*25%-3250000,IF(CF989&lt;=80000000,BH989*30%-5850000,CF989*35%-9850000))))))),0)</f>
        <v/>
      </c>
      <c r="CH989">
        <f>IFERROR(IF(OR(INDEX(PIS!P$1:P$500,MATCH(D989,PIS!C$1:C$500))="LT",INDEX(PIS!P$1:P$500,MATCH(D989,PIS!C$1:C$500))="CK"),0,IF(CF989&lt;2000000,0,CF989*10%)),0)</f>
        <v/>
      </c>
      <c r="CI989">
        <f>IFERROR(INDEX(ADJ!$A$1:$BZ$1000,MATCH(PAYROLL!D989,ADJ!A$1:A$500,0),MATCH(PAYROLL!CI$2,ADJ!$2:$2,0)),0)</f>
        <v/>
      </c>
      <c r="CJ989">
        <f>IFERROR(INDEX(ADJ!$A$1:$BZ$1000,MATCH(PAYROLL!D989,ADJ!A$1:A$500,0),MATCH(PAYROLL!CJ$2,ADJ!$2:$2,0)),0)</f>
        <v/>
      </c>
      <c r="CK989">
        <f>IFERROR(INDEX(ADJ!$A$1:$BZ$1000,MATCH(PAYROLL!D989,ADJ!A$1:A$500,0),MATCH(PAYROLL!CK$2,ADJ!$2:$2,0)),0)</f>
        <v/>
      </c>
      <c r="CL989">
        <f>SUM(CG989:CK989)</f>
        <v/>
      </c>
      <c r="CM989">
        <f>ROUND(SUM(CH989:CK989),0)</f>
        <v/>
      </c>
      <c r="CN989">
        <f>IFERROR(INDEX(CSDA!D$1:D$500,MATCH($CN$2,CSDA!C$1:C$500,0))*INDEX(PIS!V$1:V$500,MATCH(D989,PIS!C$1:C$500))+INDEX(ADJ!$A$1:$BZ$1000,MATCH(PAYROLL!D989,ADJ!A$1:A$500,0),MATCH(PAYROLL!CN$2,ADJ!$2:$2,0)),0)</f>
        <v/>
      </c>
      <c r="CO989">
        <f>IFERROR(INDEX(ADJ!$A$1:$BZ$1000,MATCH(PAYROLL!D989,ADJ!A$1:A$500,0),MATCH(PAYROLL!CO$2,ADJ!$2:$2,0)),0)</f>
        <v/>
      </c>
      <c r="CP989">
        <f>IFERROR(INDEX(ADJ!$A$1:$BZ$1000,MATCH(PAYROLL!D989,ADJ!A$1:A$500,0),MATCH(PAYROLL!CP$2,ADJ!$2:$2,0)),0)</f>
        <v/>
      </c>
      <c r="CQ989">
        <f>BP989-CL989-CI989-CM989-CN989-CO989-CP989-CC989</f>
        <v/>
      </c>
      <c r="CR989">
        <f>IFERROR(IF(RIGHT(INDEX(PIS!O$1:O$500,MATCH(D989,PIS!C$1:C$500,0)),5)="Gross",MIN(U989+V989,VLOOKUP("R700",TSC!B:C,2,0)*VLOOKUP("R101",TSC!B:C,2,0))*(VLOOKUP("T711",TSC!B:C,2,0)+VLOOKUP("T712",TSC!B:C,2,0))%,MIN(T989+V989,VLOOKUP("R700",TSC!B:C,2,0)*VLOOKUP("R101",TSC!B:C,2,0))*(VLOOKUP("T711",TSC!B:C,2,0)+VLOOKUP("T712",TSC!B:C,2,0)+VLOOKUP("R701",TSC!B:C,2,0))%),0)</f>
        <v/>
      </c>
      <c r="CS989">
        <f>IFERROR(IF(RIGHT(INDEX(PIS!O$1:O$500,MATCH(D989,PIS!C$1:C$500,0)),5)="Gross",MIN(U989+V989,VLOOKUP("R700",TSC!B:C,2,0)*VLOOKUP("R101",TSC!B:C,2,0))*(VLOOKUP("T714",TSC!B:C,2,0))%,MIN(T989+V989,VLOOKUP("R700",TSC!B:C,2,0)*VLOOKUP("R101",TSC!B:C,2,0))*(VLOOKUP("T704",TSC!B:C,2,0)+VLOOKUP("T714",TSC!B:C,2,0))%),0)</f>
        <v/>
      </c>
      <c r="CT989">
        <f>IFERROR(IF(RIGHT(INDEX(PIS!O$1:O$500,MATCH(D989,PIS!C$1:C$500,0)),5)="Gross",MIN(U989+V989,VLOOKUP("R700",TSC!B:C,2,0)*VLOOKUP("R101",TSC!B:C,2,0))*VLOOKUP("T705",TSC!B:C,2,0)%,MIN(T989+V989,VLOOKUP("R700",TSC!B:C,2,0)*VLOOKUP("R101",TSC!B:C,2,0))*VLOOKUP("T705",TSC!B:C,2,0)%),0)</f>
        <v/>
      </c>
      <c r="CU989">
        <f>IFERROR(IF(RIGHT(INDEX(PIS!O$1:O$500,MATCH(D989,PIS!C$1:C$500,0)),5)="Gross",MIN(U989+V989,VLOOKUP("R700",TSC!B:C,2,0)*VLOOKUP("R101",TSC!B:C,2,0))*(VLOOKUP("T713",TSC!B:C,2,0))%,MIN(T989+V989,VLOOKUP("R700",TSC!B:C,2,0)*VLOOKUP("R101",TSC!B:C,2,0))*(VLOOKUP("T713",TSC!B:C,2,0))%),0)</f>
        <v/>
      </c>
      <c r="CV989">
        <f>IFERROR(INDEX(ADJ!$A$1:$BZ$1000,MATCH(PAYROLL!D989,ADJ!A$1:A$500,0),MATCH(PAYROLL!CV$2,ADJ!$2:$2,0)),0)</f>
        <v/>
      </c>
      <c r="CW989">
        <f>IFERROR(INDEX(ADJ!$A$1:$BZ$1000,MATCH(PAYROLL!D989,ADJ!A$1:A$500,0),MATCH(PAYROLL!CW$2,ADJ!$2:$2,0)),0)</f>
        <v/>
      </c>
      <c r="CX989">
        <f>SUM(CR989:CW989)</f>
        <v/>
      </c>
      <c r="CY989">
        <f>ROUND(IF(CR989&gt;0,T989+V989*VLOOKUP("R202",TSC!$B$1:$C$500,2,0),0),0)</f>
        <v/>
      </c>
      <c r="CZ989">
        <f>IFERROR(INDEX(CSDA!D$1:D$500,MATCH($CZ$2,CSDA!C$1:C$500,0)),0)</f>
        <v/>
      </c>
      <c r="DA989">
        <f>ROUND(T989*0.7%,0)</f>
        <v/>
      </c>
      <c r="DB989">
        <f>ROUND(T989/12,0)</f>
        <v/>
      </c>
      <c r="DC989">
        <f ref="DC989" t="array">IFERROR(INDEX(CSDA!D$1:D$500,MATCH("Trích giữ"&amp;PAYROLL!DC$2,CSDA!A$1:A$500&amp;CSDA!C$1:C$500,0)),0)</f>
        <v/>
      </c>
      <c r="DD989">
        <f ref="DD989" t="array">IFERROR(INDEX(CSDA!D$1:D$500,MATCH("Trích giữ"&amp;PAYROLL!DD$2,CSDA!A$1:A$500&amp;CSDA!C$1:C$500,0)),0)</f>
        <v/>
      </c>
      <c r="DE989">
        <f ref="DE989" t="array">IFERROR(INDEX(CSDA!D$1:D$500,MATCH("Trích giữ"&amp;PAYROLL!DE$2,CSDA!A$1:A$500&amp;CSDA!C$1:C$500,0)),0)</f>
        <v/>
      </c>
      <c r="DF989">
        <f>IFERROR(INDEX(CSDA!D$1:D$500,MATCH(PAYROLL!DF$2,CSDA!C$1:C$500,0)),0)</f>
        <v/>
      </c>
      <c r="DG989">
        <f ref="DG989" t="array">IFERROR(INDEX(CSDA!D$1:D$500,MATCH("Trích giữ"&amp;PAYROLL!DG$2,CSDA!A$1:A$500&amp;CSDA!C$1:C$500,0)),0)</f>
        <v/>
      </c>
      <c r="DH989">
        <f>ROUND(T989/26,0)</f>
        <v/>
      </c>
      <c r="DI989">
        <f ref="DI989" t="array">IFERROR(INDEX(CSDA!D$1:D$500,MATCH("Trích giữ"&amp;PAYROLL!DI$2,CSDA!A$1:A$500&amp;CSDA!C$1:C$500,0)),0)</f>
        <v/>
      </c>
      <c r="DJ989">
        <f>IF(U989=0,T989*21.5%-BL989,0)</f>
        <v/>
      </c>
      <c r="DK989">
        <f ref="DK989" t="array">IFERROR(INDEX(CSDA!D$1:D$500,MATCH("Trích giữ"&amp;PAYROLL!DK$2,CSDA!A$1:A$500&amp;CSDA!C$1:C$500,0)),0)</f>
        <v/>
      </c>
      <c r="DL989">
        <f>IFERROR(INDEX(CSDA!D$1:D$500,MATCH(PAYROLL!DL$2,CSDA!C$1:C$500,0))/12,0)</f>
        <v/>
      </c>
      <c r="DM989">
        <f>SUM(DB989:DL989)</f>
        <v/>
      </c>
      <c r="DN989">
        <f>IFERROR(INDEX(ADJ!$A$1:$BZ$1000,MATCH(PAYROLL!D989,ADJ!A$1:A$500,0),MATCH(PAYROLL!DN$2,ADJ!$2:$2,0)),0)</f>
        <v/>
      </c>
      <c r="DO989">
        <f>IFERROR(SUM(BP989,DM989:DN989,CX989:DA989)-DT989,0)</f>
        <v/>
      </c>
      <c r="DP989">
        <f ref="DP989" t="array">SUM(BW989*IFERROR(INDEX(CSDA!D$1:D$500,MATCH(BW$2,CSDA!C$1:C$500,0)),0)%,CX989*IFERROR(INDEX(CSDA!D$1:D$500,MATCH(CX$2,CSDA!C$1:C$500,0)),0)%,DA989*IFERROR(INDEX(CSDA!D$1:D$500,MATCH(DA$2,CSDA!C$1:C$500,0)),0)%,DB989*IFERROR(INDEX(CSDA!D$1:D$500,MATCH(DB$2,CSDA!C$1:C$500,0)),0)%,DF989*IFERROR(INDEX(CSDA!D$1:D$500,MATCH("Phí dịch vụ"&amp;PAYROLL!DF$2,CSDA!A$1:A$500&amp;CSDA!C$1:C$500,0)),0)%,DC989*IFERROR(INDEX(CSDA!D$1:D$500,MATCH("Phí dịch vụ"&amp;PAYROLL!DC$2,CSDA!A$1:A$500&amp;CSDA!C$1:C$500,0)),0)%,DH989*IFERROR(INDEX(CSDA!D$1:D$500,MATCH("Phí dịch vụ"&amp;PAYROLL!DH$2,CSDA!A$1:A$500&amp;CSDA!C$1:C$500,0)),0)%,DJ989*IFERROR(INDEX(CSDA!D$1:D$500,MATCH("Phí dịch vụ"&amp;PAYROLL!DJ$2,CSDA!A$1:A$500&amp;CSDA!C$1:C$500,0)),0)%,BN989*IFERROR(INDEX(CSDA!D$1:D$500,MATCH(BN$2,CSDA!C$1:C$500,0)),0)%)-BN989*7%</f>
        <v/>
      </c>
      <c r="DQ989">
        <f>IFERROR(INDEX(ADJ!$A$1:$BZ$1000,MATCH(PAYROLL!D989,ADJ!A$1:A$500,0),MATCH(PAYROLL!DQ$2,ADJ!$2:$2,0)),0)</f>
        <v/>
      </c>
      <c r="DR989">
        <f>IFERROR(INDEX(ADJ!$A$1:$BZ$1000,MATCH(PAYROLL!D989,ADJ!A$1:A$500,0),MATCH(PAYROLL!DR$2,ADJ!$2:$2,0)),0)</f>
        <v/>
      </c>
      <c r="DS989">
        <f>SUM(DP989:DR989)</f>
        <v/>
      </c>
      <c r="DT989">
        <f>EK989</f>
        <v/>
      </c>
      <c r="DU989">
        <f>SUM(DO989:DR989)</f>
        <v/>
      </c>
      <c r="DV989">
        <f>ROUND(DU989*0.1,0)</f>
        <v/>
      </c>
      <c r="DW989">
        <f>DU989+DV989</f>
        <v/>
      </c>
      <c r="DZ989">
        <f>IFERROR(INDEX(ADJ!$A$1:$BZ$1000,MATCH(PAYROLL!$D989,ADJ!A$1:A$500,0),MATCH(PAYROLL!DZ$2,ADJ!$2:$2,0)),0)</f>
        <v/>
      </c>
      <c r="EA989">
        <f>IFERROR(INDEX(ADJ!$A$1:$BZ$1000,MATCH(PAYROLL!$D989,ADJ!A$1:A$500,0),MATCH(PAYROLL!EA$2,ADJ!$2:$2,0)),0)</f>
        <v/>
      </c>
      <c r="EB989">
        <f>IFERROR(INDEX(ADJ!$A$1:$BZ$1000,MATCH(PAYROLL!$D989,ADJ!A$1:A$500,0),MATCH(PAYROLL!EB$2,ADJ!$2:$2,0)),0)</f>
        <v/>
      </c>
      <c r="EC989">
        <f>IFERROR(INDEX(ADJ!$A$1:$BZ$1000,MATCH(PAYROLL!$D989,ADJ!A$1:A$500,0),MATCH(PAYROLL!EC$2,ADJ!$2:$2,0)),0)</f>
        <v/>
      </c>
      <c r="ED989">
        <f>IFERROR(INDEX(ADJ!$A$1:$BZ$1000,MATCH(PAYROLL!$D989,ADJ!A$1:A$500,0),MATCH(PAYROLL!ED$2,ADJ!$2:$2,0)),0)</f>
        <v/>
      </c>
      <c r="EE989">
        <f>IFERROR(INDEX(ADJ!$A$1:$BZ$1000,MATCH(PAYROLL!$D989,ADJ!A$1:A$500,0),MATCH(PAYROLL!EE$2,ADJ!$2:$2,0)),0)</f>
        <v/>
      </c>
      <c r="EF989">
        <f>IFERROR(INDEX(ADJ!$A$1:$BZ$1000,MATCH(PAYROLL!$D989,ADJ!A$1:A$500,0),MATCH(PAYROLL!EF$2,ADJ!$2:$2,0)),0)</f>
        <v/>
      </c>
      <c r="EG989">
        <f>IFERROR(INDEX(ADJ!$A$1:$BZ$1000,MATCH(PAYROLL!$D989,ADJ!A$1:A$500,0),MATCH(PAYROLL!EG$2,ADJ!$2:$2,0)),0)</f>
        <v/>
      </c>
      <c r="EH989">
        <f>IFERROR(INDEX(ADJ!$A$1:$BZ$1000,MATCH(PAYROLL!$D989,ADJ!A$1:A$500,0),MATCH(PAYROLL!EH$2,ADJ!$2:$2,0)),0)</f>
        <v/>
      </c>
      <c r="EI989">
        <f>IFERROR(INDEX(ADJ!$A$1:$BZ$1000,MATCH(PAYROLL!D989,ADJ!A$1:A$500,0),MATCH(PAYROLL!EI$2,ADJ!$2:$2,0)),0)</f>
        <v/>
      </c>
      <c r="EJ989">
        <f>IFERROR(INDEX(ADJ!$A$1:$BZ$1000,MATCH(PAYROLL!$D989,ADJ!A$1:A$500,0),MATCH(PAYROLL!EJ$2,ADJ!$2:$2,0)),0)</f>
        <v/>
      </c>
      <c r="EK989">
        <f>SUM(DZ989:EJ989)</f>
        <v/>
      </c>
    </row>
    <row r="990">
      <c r="A990" t="n">
        <v>988</v>
      </c>
      <c r="B990" t="inlineStr">
        <is>
          <t>Lý Quốc Khánh</t>
        </is>
      </c>
      <c r="D990" t="inlineStr">
        <is>
          <t>149678-02</t>
        </is>
      </c>
      <c r="S990">
        <f>IFERROR(INDEX(PIS!$A$1:$BZ$1000,MATCH($D990,PIS!C$1:C$500,0),MATCH("Lương CB tháng trước",PIS!$1:$1,0)),0)</f>
        <v/>
      </c>
      <c r="T990">
        <f>IFERROR(INDEX(PIS!$A$1:$BZ$1000,MATCH($D990,PIS!C$1:C$500,0),MATCH("Lương CB hiện tại",PIS!$1:$1,0)),0)</f>
        <v/>
      </c>
      <c r="U990">
        <f>IFERROR(INDEX(PIS!$A$1:$BZ$1000,MATCH($D990,PIS!C$1:C$500,0),MATCH("Lương đóng BHBB",PIS!$1:$1,0)),0)</f>
        <v/>
      </c>
      <c r="V990">
        <f>IFERROR(INDEX(PIS!$A$1:$BZ$1000,MATCH($D990,PIS!C$1:C$500,0),MATCH(V$2,PIS!$2:$2,0)),0)</f>
        <v/>
      </c>
      <c r="W990">
        <f>IFERROR(INDEX(PIS!$A$1:$BZ$1000,MATCH($D990,PIS!C$1:C$500,0),MATCH(W$2,PIS!$2:$2,0)),0)</f>
        <v/>
      </c>
      <c r="X990">
        <f>IFERROR(INDEX(PIS!$A$1:$BZ$1000,MATCH($D990,PIS!C$1:C$500,0),MATCH(X$2,PIS!$2:$2,0)),0)</f>
        <v/>
      </c>
      <c r="Y990">
        <f>IFERROR(INDEX(PIS!$A$1:$BZ$1000,MATCH($D990,PIS!C$1:C$500,0),MATCH(Y$2,PIS!$2:$2,0)),0)</f>
        <v/>
      </c>
      <c r="Z990">
        <f>IFERROR(INDEX(PIS!$A$1:$BZ$1000,MATCH($D990,PIS!C$1:C$500,0),MATCH(Z$2,PIS!$2:$2,0)),0)</f>
        <v/>
      </c>
      <c r="AA990">
        <f>IFERROR(INDEX(PIS!$A$1:$BZ$1000,MATCH($D990,PIS!C$1:C$500,0),MATCH(AA$2,PIS!$2:$2,0)),0)</f>
        <v/>
      </c>
      <c r="AB990">
        <f>IFERROR(INDEX(PIS!$A$1:$BZ$1000,MATCH($D990,PIS!C$1:C$500,0),MATCH(AB$2,PIS!$2:$2,0)),0)</f>
        <v/>
      </c>
      <c r="AC990">
        <f>SUM(V990:AB990)</f>
        <v/>
      </c>
      <c r="AD990">
        <f>IFERROR(INDEX(TIMESHEET!$A$1:$AI$5000,MATCH($D990,TIMESHEET!A$1:A$500,0),MATCH("T100",TIMESHEET!$2:$2,0))-2,0)</f>
        <v/>
      </c>
      <c r="AE990">
        <f>IFERROR(INDEX(TIMESHEET!$A$1:$AI$5000,MATCH($D990,TIMESHEET!A$1:A$500,0),MATCH("T202",TIMESHEET!$2:$2,0)),0)</f>
        <v/>
      </c>
      <c r="AF990">
        <f>IFERROR(INDEX(TIMESHEET!$A$1:$AI$5000,MATCH($D990,TIMESHEET!A$1:A$500,0),MATCH("T302",TIMESHEET!$2:$2,0)),0)</f>
        <v/>
      </c>
      <c r="AG990">
        <f>IFERROR(INDEX(TIMESHEET!$A$1:$AI$5000,MATCH($D990,TIMESHEET!A$1:A$500,0),MATCH("T406",TIMESHEET!$2:$2,0)),0)</f>
        <v/>
      </c>
      <c r="AH990">
        <f>AE990+AG990</f>
        <v/>
      </c>
      <c r="AI990">
        <f>IFERROR(INDEX(TIMESHEET!$A$1:$AI$5000,MATCH($D990,TIMESHEET!A$1:A$500,0),MATCH("T701",TIMESHEET!$2:$2,0)),0)</f>
        <v/>
      </c>
      <c r="AJ990">
        <f>IFERROR(INDEX(TIMESHEET!$A$1:$AI$5000,MATCH($D990,TIMESHEET!B$1:B$500,0),MATCH("T320",TIMESHEET!$2:$2,0)),0)</f>
        <v/>
      </c>
      <c r="AK990">
        <f>IFERROR(IF(LEFT(INDEX(PIS!O$1:O$500,MATCH(D990,PIS!C$1:C$500)),1)="M",T990/AD990*SUM(AE990:AG990),T990*AD990),0)</f>
        <v/>
      </c>
      <c r="AL990">
        <f>IFERROR(INDEX(ADJ!$A$1:$BZ$1000,MATCH(PAYROLL!D990,ADJ!A$1:A$500,0),MATCH(PAYROLL!AL$2,ADJ!$2:$2,0)),0)</f>
        <v/>
      </c>
      <c r="AM990">
        <f>SUM(AK990:AL990)</f>
        <v/>
      </c>
      <c r="AN990">
        <f>IFERROR(ROUND(V990/$AD990*$AH990,0),0)</f>
        <v/>
      </c>
      <c r="AO990">
        <f>IFERROR(ROUND(W990/$AD990*$AH990,0),0)</f>
        <v/>
      </c>
      <c r="AP990">
        <f>IFERROR(ROUND(X990/$AD990*$AE990,0),0)</f>
        <v/>
      </c>
      <c r="AQ990">
        <f>IFERROR(ROUND(Y990/$AD990*$AH990,0),0)</f>
        <v/>
      </c>
      <c r="AR990">
        <f>IFERROR(ROUND(Z990/$AD990*$AH990,0),0)</f>
        <v/>
      </c>
      <c r="AS990">
        <f>IFERROR(ROUND(AA990/$AD990*$AH990,0),0)</f>
        <v/>
      </c>
      <c r="AT990">
        <f>IFERROR(IF((AE990+AF990+AG990)&gt;13,AB990,ROUND(AB990/AD990*AH990,0)),0)</f>
        <v/>
      </c>
      <c r="AU990">
        <f>IFERROR(INDEX(ADJ!$A$1:$BZ$1000,MATCH(PAYROLL!D990,ADJ!A$1:A$500,0),MATCH(PAYROLL!AU$2,ADJ!$2:$2,0)),0)</f>
        <v/>
      </c>
      <c r="AV990">
        <f>ROUND(SUM(AN990:AU990),0)</f>
        <v/>
      </c>
      <c r="AW990">
        <f>IFERROR(INDEX(TIMESHEET!$A$1:$AI$5000,MATCH(PAYROLL!D990,TIMESHEET!A$1:A$500,0),MATCH("T620",TIMESHEET!$2:$2,0)),0)</f>
        <v/>
      </c>
      <c r="AX990">
        <f>IFERROR(INDEX(TIMESHEET!$A$1:$AI$5000,MATCH(PAYROLL!D990,TIMESHEET!A$1:A$500,0),MATCH("T601",TIMESHEET!$2:$2,0)),0)</f>
        <v/>
      </c>
      <c r="AY990">
        <f>IFERROR(INDEX(TIMESHEET!$A$1:$AI$5000,MATCH(PAYROLL!D990,TIMESHEET!A$1:A$500,0),MATCH("T602",TIMESHEET!$2:$2,0)),0)</f>
        <v/>
      </c>
      <c r="AZ990">
        <f>IFERROR(INDEX(TIMESHEET!$A$1:$AI$5000,MATCH(PAYROLL!D990,TIMESHEET!A$1:A$500,0),MATCH("T603",TIMESHEET!$2:$2,0)),0)</f>
        <v/>
      </c>
      <c r="BA990">
        <f>IFERROR(INDEX(TIMESHEET!$A$1:$AI$5000,MATCH(PAYROLL!D990,TIMESHEET!A$1:A$500,0),MATCH("T611",TIMESHEET!$2:$2,0)),0)</f>
        <v/>
      </c>
      <c r="BB990">
        <f>IFERROR(INDEX(TIMESHEET!$A$1:$AI$5000,MATCH(PAYROLL!D990,TIMESHEET!A$1:A$500,0),MATCH("T612",TIMESHEET!$2:$2,0)),0)</f>
        <v/>
      </c>
      <c r="BC990">
        <f>IFERROR(INDEX(TIMESHEET!$A$1:$AI$5000,MATCH(PAYROLL!D990,TIMESHEET!A$1:A$500,0),MATCH("T613",TIMESHEET!$2:$2,0)),0)</f>
        <v/>
      </c>
      <c r="BD990">
        <f>IFERROR(INDEX(TIMESHEET!$A$1:$AI$5000,MATCH(PAYROLL!D990,TIMESHEET!A$1:A$500,0),MATCH("T500",TIMESHEET!$2:$2,0)),0)</f>
        <v/>
      </c>
      <c r="BE990">
        <f>IFERROR(IF(LEFT(INDEX(PIS!O$1:O$500,MATCH(D990,PIS!C$1:C$500)),1)="M",T990/AD990/8*(AW990+AX990*1.5+AY990*2+AZ990*3+BA990*2.1+BB990*2.7+BC990*3.9+BD990*0.3),T990/8*(AW990+AX990*1.5+AY990*2+AZ990*3+BA990*2.1+BB990*2.7+BC990*3.9+BD990*0.3)),0)</f>
        <v/>
      </c>
      <c r="BF990">
        <f>IFERROR(INDEX(ADJ!$A$1:$BZ$1000,MATCH(PAYROLL!$D990,ADJ!A$1:A$500,0),MATCH(PAYROLL!BF$2,ADJ!$2:$2,0)),0)</f>
        <v/>
      </c>
      <c r="BG990">
        <f>IFERROR(INDEX(ADJ!$A$1:$BZ$1000,MATCH(PAYROLL!D990,ADJ!A$1:A$500,0),MATCH(PAYROLL!BG$2,ADJ!$2:$2,0)),0)</f>
        <v/>
      </c>
      <c r="BH990">
        <f>IFERROR(INDEX(ADJ!$A$1:$BZ$1000,MATCH(PAYROLL!D990,ADJ!A$1:A$500,0),MATCH(PAYROLL!BH$2,ADJ!$2:$2,0)),0)</f>
        <v/>
      </c>
      <c r="BI990">
        <f>IFERROR(INDEX(ADJ!$A$1:$BZ$1000,MATCH(PAYROLL!D990,ADJ!A$1:A$500,0),MATCH(PAYROLL!BI$2,ADJ!$2:$2,0)),0)</f>
        <v/>
      </c>
      <c r="BJ990">
        <f>IFERROR(INDEX(ADJ!$A$1:$BZ$1000,MATCH(PAYROLL!D990,ADJ!A$1:A$500,0),MATCH(PAYROLL!BJ$2,ADJ!$2:$2,0)),0)</f>
        <v/>
      </c>
      <c r="BK990">
        <f>SUM(BF990:BJ990)</f>
        <v/>
      </c>
      <c r="BL990">
        <f>IFERROR(INDEX(ADJ!$A$1:$BZ$1000,MATCH(PAYROLL!D990,ADJ!A$1:A$500,0),MATCH(PAYROLL!BL$2,ADJ!$2:$2,0)),0)</f>
        <v/>
      </c>
      <c r="BM990">
        <f>IFERROR(INDEX(ADJ!$A$1:$BZ$1000,MATCH(PAYROLL!D990,ADJ!A$1:A$500,0),MATCH(PAYROLL!BM$2,ADJ!$2:$2,0)),0)</f>
        <v/>
      </c>
      <c r="BN990">
        <f>IFERROR(INDEX(ADJ!$A$1:$BZ$1000,MATCH(PAYROLL!D990,ADJ!A$1:A$500,0),MATCH(PAYROLL!BN$2,ADJ!$2:$2,0)),0)</f>
        <v/>
      </c>
      <c r="BO990">
        <f>IFERROR(INDEX(ADJ!$A$1:$BZ$1000,MATCH(PAYROLL!D990,ADJ!A$1:A$500,0),MATCH(PAYROLL!BO$2,ADJ!$2:$2,0)),0)</f>
        <v/>
      </c>
      <c r="BP990">
        <f>SUM(AM990,AV990,BE990,BK990,BL990:BO990)</f>
        <v/>
      </c>
      <c r="BQ990">
        <f>BO990</f>
        <v/>
      </c>
      <c r="BR990">
        <f>IFERROR(ROUND(IF(LEFT(INDEX(PIS!O$1:O$500,MATCH(D990,PIS!C$1:C$500)),1)="D",T990/8*(BD990*0.3),IF(LEFT(INDEX(PIS!O$1:O$500,MATCH(D990,PIS!C$1:C$500)),1)="H",T990*($BD990*0.3),T990/$AD990/8*($BD990*0.3))),0),0)</f>
        <v/>
      </c>
      <c r="BS990">
        <f>IF(AP990&lt;1,0,MIN(AP990,730000))</f>
        <v/>
      </c>
      <c r="BT990">
        <f>IFERROR(ROUND((BE990-SUM(AW990:BC990)*T990/AD990/8),0)-BR990,0)</f>
        <v/>
      </c>
      <c r="BU990">
        <f>AO990</f>
        <v/>
      </c>
      <c r="BV990">
        <f>SUM(BQ990:BU990)</f>
        <v/>
      </c>
      <c r="BW990">
        <f>BP990-BV990</f>
        <v/>
      </c>
      <c r="BX990">
        <f>IFERROR(IF(RIGHT(INDEX(PIS!O$1:O$500,MATCH(D990,PIS!C$1:C$500)),5)="Gross",MIN(U990+V990,VLOOKUP("R700",TSC!B:C,2,0)*VLOOKUP("R101",TSC!B:C,2,0))*VLOOKUP("R701",TSC!B:C,2,0)%,0),0)</f>
        <v/>
      </c>
      <c r="BY990">
        <f>IFERROR(IF(RIGHT(INDEX(PIS!O$1:O$500,MATCH(D990,PIS!C$1:C$500)),5)="Gross",MIN(U990+V990,VLOOKUP("R700",TSC!B:C,2,0)*VLOOKUP("R101",TSC!B:C,2,0))*VLOOKUP("T704",TSC!B:C,2,0)%,0),0)</f>
        <v/>
      </c>
      <c r="BZ990">
        <f>IFERROR(IF(RIGHT(INDEX(PIS!O$1:O$500,MATCH(D990,PIS!C$1:C$500)),5)="Gross",MIN(U990+V990,VLOOKUP("R700",TSC!B:C,2,0)*VLOOKUP("1",TSC!F:G,2,0))*VLOOKUP("T705",TSC!B:C,2,0)%,0),0)</f>
        <v/>
      </c>
      <c r="CA990">
        <f>IFERROR(INDEX(ADJ!$A$1:$BZ$1000,MATCH(PAYROLL!D990,ADJ!A$1:A$500,0),MATCH(PAYROLL!CA$2,ADJ!$2:$2,0)),0)</f>
        <v/>
      </c>
      <c r="CB990">
        <f>IFERROR(INDEX(ADJ!$A$1:$BZ$1000,MATCH(PAYROLL!D990,ADJ!A$1:A$500,0),MATCH(PAYROLL!CB$2,ADJ!$2:$2,0)),0)</f>
        <v/>
      </c>
      <c r="CC990">
        <f>SUM(BX990:CB990)</f>
        <v/>
      </c>
      <c r="CD990">
        <f>IFERROR(INDEX(PIS!$A$1:$BZ$1000,MATCH(PAYROLL!D990,PIS!C$1:C$500,0),MATCH(PAYROLL!CD$1,PIS!$1:$1,0)),0)</f>
        <v/>
      </c>
      <c r="CE990">
        <f>IFERROR(IF(OR(INDEX(PIS!P$1:P$500,MATCH(D990,PIS!C$1:C$500,0))="LT2",INDEX(PIS!P$1:P$500,MATCH(D990,PIS!C$1:C$500,0))="P10"),0,SUM(CC990,CD990*VLOOKUP("R601",TSC!B:C,2,0),VLOOKUP("R602",TSC!B:C,2,0))),0)</f>
        <v/>
      </c>
      <c r="CF990">
        <f>MAX(BW990-CE990,0)</f>
        <v/>
      </c>
      <c r="CG990">
        <f>IFERROR(IF(OR(RIGHT(INDEX(PIS!P$1:P$500,MATCH(D990,PIS!C$1:C$500)),5)="P10",RIGHT(INDEX(PIS!P$1:P$500,MATCH(D990,PIS!C$1:C$500)),5)="CK"),0,IF(CF990&lt;=5000000,CF990*5%,IF(CF990&lt;=10000000,CF990*10%-250000,IF(CF990&lt;=18000000,CF990*15%-750000,IF(CF990&lt;=32000000,CF990*20%-1650000,IF(CF990&lt;=52000000,CF990*25%-3250000,IF(CF990&lt;=80000000,BH990*30%-5850000,CF990*35%-9850000))))))),0)</f>
        <v/>
      </c>
      <c r="CH990">
        <f>IFERROR(IF(OR(INDEX(PIS!P$1:P$500,MATCH(D990,PIS!C$1:C$500))="LT",INDEX(PIS!P$1:P$500,MATCH(D990,PIS!C$1:C$500))="CK"),0,IF(CF990&lt;2000000,0,CF990*10%)),0)</f>
        <v/>
      </c>
      <c r="CI990">
        <f>IFERROR(INDEX(ADJ!$A$1:$BZ$1000,MATCH(PAYROLL!D990,ADJ!A$1:A$500,0),MATCH(PAYROLL!CI$2,ADJ!$2:$2,0)),0)</f>
        <v/>
      </c>
      <c r="CJ990">
        <f>IFERROR(INDEX(ADJ!$A$1:$BZ$1000,MATCH(PAYROLL!D990,ADJ!A$1:A$500,0),MATCH(PAYROLL!CJ$2,ADJ!$2:$2,0)),0)</f>
        <v/>
      </c>
      <c r="CK990">
        <f>IFERROR(INDEX(ADJ!$A$1:$BZ$1000,MATCH(PAYROLL!D990,ADJ!A$1:A$500,0),MATCH(PAYROLL!CK$2,ADJ!$2:$2,0)),0)</f>
        <v/>
      </c>
      <c r="CL990">
        <f>SUM(CG990:CK990)</f>
        <v/>
      </c>
      <c r="CM990">
        <f>ROUND(SUM(CH990:CK990),0)</f>
        <v/>
      </c>
      <c r="CN990">
        <f>IFERROR(INDEX(CSDA!D$1:D$500,MATCH($CN$2,CSDA!C$1:C$500,0))*INDEX(PIS!V$1:V$500,MATCH(D990,PIS!C$1:C$500))+INDEX(ADJ!$A$1:$BZ$1000,MATCH(PAYROLL!D990,ADJ!A$1:A$500,0),MATCH(PAYROLL!CN$2,ADJ!$2:$2,0)),0)</f>
        <v/>
      </c>
      <c r="CO990">
        <f>IFERROR(INDEX(ADJ!$A$1:$BZ$1000,MATCH(PAYROLL!D990,ADJ!A$1:A$500,0),MATCH(PAYROLL!CO$2,ADJ!$2:$2,0)),0)</f>
        <v/>
      </c>
      <c r="CP990">
        <f>IFERROR(INDEX(ADJ!$A$1:$BZ$1000,MATCH(PAYROLL!D990,ADJ!A$1:A$500,0),MATCH(PAYROLL!CP$2,ADJ!$2:$2,0)),0)</f>
        <v/>
      </c>
      <c r="CQ990">
        <f>BP990-CL990-CI990-CM990-CN990-CO990-CP990-CC990</f>
        <v/>
      </c>
      <c r="CR990">
        <f>IFERROR(IF(RIGHT(INDEX(PIS!O$1:O$500,MATCH(D990,PIS!C$1:C$500,0)),5)="Gross",MIN(U990+V990,VLOOKUP("R700",TSC!B:C,2,0)*VLOOKUP("R101",TSC!B:C,2,0))*(VLOOKUP("T711",TSC!B:C,2,0)+VLOOKUP("T712",TSC!B:C,2,0))%,MIN(T990+V990,VLOOKUP("R700",TSC!B:C,2,0)*VLOOKUP("R101",TSC!B:C,2,0))*(VLOOKUP("T711",TSC!B:C,2,0)+VLOOKUP("T712",TSC!B:C,2,0)+VLOOKUP("R701",TSC!B:C,2,0))%),0)</f>
        <v/>
      </c>
      <c r="CS990">
        <f>IFERROR(IF(RIGHT(INDEX(PIS!O$1:O$500,MATCH(D990,PIS!C$1:C$500,0)),5)="Gross",MIN(U990+V990,VLOOKUP("R700",TSC!B:C,2,0)*VLOOKUP("R101",TSC!B:C,2,0))*(VLOOKUP("T714",TSC!B:C,2,0))%,MIN(T990+V990,VLOOKUP("R700",TSC!B:C,2,0)*VLOOKUP("R101",TSC!B:C,2,0))*(VLOOKUP("T704",TSC!B:C,2,0)+VLOOKUP("T714",TSC!B:C,2,0))%),0)</f>
        <v/>
      </c>
      <c r="CT990">
        <f>IFERROR(IF(RIGHT(INDEX(PIS!O$1:O$500,MATCH(D990,PIS!C$1:C$500,0)),5)="Gross",MIN(U990+V990,VLOOKUP("R700",TSC!B:C,2,0)*VLOOKUP("R101",TSC!B:C,2,0))*VLOOKUP("T705",TSC!B:C,2,0)%,MIN(T990+V990,VLOOKUP("R700",TSC!B:C,2,0)*VLOOKUP("R101",TSC!B:C,2,0))*VLOOKUP("T705",TSC!B:C,2,0)%),0)</f>
        <v/>
      </c>
      <c r="CU990">
        <f>IFERROR(IF(RIGHT(INDEX(PIS!O$1:O$500,MATCH(D990,PIS!C$1:C$500,0)),5)="Gross",MIN(U990+V990,VLOOKUP("R700",TSC!B:C,2,0)*VLOOKUP("R101",TSC!B:C,2,0))*(VLOOKUP("T713",TSC!B:C,2,0))%,MIN(T990+V990,VLOOKUP("R700",TSC!B:C,2,0)*VLOOKUP("R101",TSC!B:C,2,0))*(VLOOKUP("T713",TSC!B:C,2,0))%),0)</f>
        <v/>
      </c>
      <c r="CV990">
        <f>IFERROR(INDEX(ADJ!$A$1:$BZ$1000,MATCH(PAYROLL!D990,ADJ!A$1:A$500,0),MATCH(PAYROLL!CV$2,ADJ!$2:$2,0)),0)</f>
        <v/>
      </c>
      <c r="CW990">
        <f>IFERROR(INDEX(ADJ!$A$1:$BZ$1000,MATCH(PAYROLL!D990,ADJ!A$1:A$500,0),MATCH(PAYROLL!CW$2,ADJ!$2:$2,0)),0)</f>
        <v/>
      </c>
      <c r="CX990">
        <f>SUM(CR990:CW990)</f>
        <v/>
      </c>
      <c r="CY990">
        <f>ROUND(IF(CR990&gt;0,T990+V990*VLOOKUP("R202",TSC!$B$1:$C$500,2,0),0),0)</f>
        <v/>
      </c>
      <c r="CZ990">
        <f>IFERROR(INDEX(CSDA!D$1:D$500,MATCH($CZ$2,CSDA!C$1:C$500,0)),0)</f>
        <v/>
      </c>
      <c r="DA990">
        <f>ROUND(T990*0.7%,0)</f>
        <v/>
      </c>
      <c r="DB990">
        <f>ROUND(T990/12,0)</f>
        <v/>
      </c>
      <c r="DC990">
        <f ref="DC990" t="array">IFERROR(INDEX(CSDA!D$1:D$500,MATCH("Trích giữ"&amp;PAYROLL!DC$2,CSDA!A$1:A$500&amp;CSDA!C$1:C$500,0)),0)</f>
        <v/>
      </c>
      <c r="DD990">
        <f ref="DD990" t="array">IFERROR(INDEX(CSDA!D$1:D$500,MATCH("Trích giữ"&amp;PAYROLL!DD$2,CSDA!A$1:A$500&amp;CSDA!C$1:C$500,0)),0)</f>
        <v/>
      </c>
      <c r="DE990">
        <f ref="DE990" t="array">IFERROR(INDEX(CSDA!D$1:D$500,MATCH("Trích giữ"&amp;PAYROLL!DE$2,CSDA!A$1:A$500&amp;CSDA!C$1:C$500,0)),0)</f>
        <v/>
      </c>
      <c r="DF990">
        <f>IFERROR(INDEX(CSDA!D$1:D$500,MATCH(PAYROLL!DF$2,CSDA!C$1:C$500,0)),0)</f>
        <v/>
      </c>
      <c r="DG990">
        <f ref="DG990" t="array">IFERROR(INDEX(CSDA!D$1:D$500,MATCH("Trích giữ"&amp;PAYROLL!DG$2,CSDA!A$1:A$500&amp;CSDA!C$1:C$500,0)),0)</f>
        <v/>
      </c>
      <c r="DH990">
        <f>ROUND(T990/26,0)</f>
        <v/>
      </c>
      <c r="DI990">
        <f ref="DI990" t="array">IFERROR(INDEX(CSDA!D$1:D$500,MATCH("Trích giữ"&amp;PAYROLL!DI$2,CSDA!A$1:A$500&amp;CSDA!C$1:C$500,0)),0)</f>
        <v/>
      </c>
      <c r="DJ990">
        <f>IF(U990=0,T990*21.5%-BL990,0)</f>
        <v/>
      </c>
      <c r="DK990">
        <f ref="DK990" t="array">IFERROR(INDEX(CSDA!D$1:D$500,MATCH("Trích giữ"&amp;PAYROLL!DK$2,CSDA!A$1:A$500&amp;CSDA!C$1:C$500,0)),0)</f>
        <v/>
      </c>
      <c r="DL990">
        <f>IFERROR(INDEX(CSDA!D$1:D$500,MATCH(PAYROLL!DL$2,CSDA!C$1:C$500,0))/12,0)</f>
        <v/>
      </c>
      <c r="DM990">
        <f>SUM(DB990:DL990)</f>
        <v/>
      </c>
      <c r="DN990">
        <f>IFERROR(INDEX(ADJ!$A$1:$BZ$1000,MATCH(PAYROLL!D990,ADJ!A$1:A$500,0),MATCH(PAYROLL!DN$2,ADJ!$2:$2,0)),0)</f>
        <v/>
      </c>
      <c r="DO990">
        <f>IFERROR(SUM(BP990,DM990:DN990,CX990:DA990)-DT990,0)</f>
        <v/>
      </c>
      <c r="DP990">
        <f ref="DP990" t="array">SUM(BW990*IFERROR(INDEX(CSDA!D$1:D$500,MATCH(BW$2,CSDA!C$1:C$500,0)),0)%,CX990*IFERROR(INDEX(CSDA!D$1:D$500,MATCH(CX$2,CSDA!C$1:C$500,0)),0)%,DA990*IFERROR(INDEX(CSDA!D$1:D$500,MATCH(DA$2,CSDA!C$1:C$500,0)),0)%,DB990*IFERROR(INDEX(CSDA!D$1:D$500,MATCH(DB$2,CSDA!C$1:C$500,0)),0)%,DF990*IFERROR(INDEX(CSDA!D$1:D$500,MATCH("Phí dịch vụ"&amp;PAYROLL!DF$2,CSDA!A$1:A$500&amp;CSDA!C$1:C$500,0)),0)%,DC990*IFERROR(INDEX(CSDA!D$1:D$500,MATCH("Phí dịch vụ"&amp;PAYROLL!DC$2,CSDA!A$1:A$500&amp;CSDA!C$1:C$500,0)),0)%,DH990*IFERROR(INDEX(CSDA!D$1:D$500,MATCH("Phí dịch vụ"&amp;PAYROLL!DH$2,CSDA!A$1:A$500&amp;CSDA!C$1:C$500,0)),0)%,DJ990*IFERROR(INDEX(CSDA!D$1:D$500,MATCH("Phí dịch vụ"&amp;PAYROLL!DJ$2,CSDA!A$1:A$500&amp;CSDA!C$1:C$500,0)),0)%,BN990*IFERROR(INDEX(CSDA!D$1:D$500,MATCH(BN$2,CSDA!C$1:C$500,0)),0)%)-BN990*7%</f>
        <v/>
      </c>
      <c r="DQ990">
        <f>IFERROR(INDEX(ADJ!$A$1:$BZ$1000,MATCH(PAYROLL!D990,ADJ!A$1:A$500,0),MATCH(PAYROLL!DQ$2,ADJ!$2:$2,0)),0)</f>
        <v/>
      </c>
      <c r="DR990">
        <f>IFERROR(INDEX(ADJ!$A$1:$BZ$1000,MATCH(PAYROLL!D990,ADJ!A$1:A$500,0),MATCH(PAYROLL!DR$2,ADJ!$2:$2,0)),0)</f>
        <v/>
      </c>
      <c r="DS990">
        <f>SUM(DP990:DR990)</f>
        <v/>
      </c>
      <c r="DT990">
        <f>EK990</f>
        <v/>
      </c>
      <c r="DU990">
        <f>SUM(DO990:DR990)</f>
        <v/>
      </c>
      <c r="DV990">
        <f>ROUND(DU990*0.1,0)</f>
        <v/>
      </c>
      <c r="DW990">
        <f>DU990+DV990</f>
        <v/>
      </c>
      <c r="DZ990">
        <f>IFERROR(INDEX(ADJ!$A$1:$BZ$1000,MATCH(PAYROLL!$D990,ADJ!A$1:A$500,0),MATCH(PAYROLL!DZ$2,ADJ!$2:$2,0)),0)</f>
        <v/>
      </c>
      <c r="EA990">
        <f>IFERROR(INDEX(ADJ!$A$1:$BZ$1000,MATCH(PAYROLL!$D990,ADJ!A$1:A$500,0),MATCH(PAYROLL!EA$2,ADJ!$2:$2,0)),0)</f>
        <v/>
      </c>
      <c r="EB990">
        <f>IFERROR(INDEX(ADJ!$A$1:$BZ$1000,MATCH(PAYROLL!$D990,ADJ!A$1:A$500,0),MATCH(PAYROLL!EB$2,ADJ!$2:$2,0)),0)</f>
        <v/>
      </c>
      <c r="EC990">
        <f>IFERROR(INDEX(ADJ!$A$1:$BZ$1000,MATCH(PAYROLL!$D990,ADJ!A$1:A$500,0),MATCH(PAYROLL!EC$2,ADJ!$2:$2,0)),0)</f>
        <v/>
      </c>
      <c r="ED990">
        <f>IFERROR(INDEX(ADJ!$A$1:$BZ$1000,MATCH(PAYROLL!$D990,ADJ!A$1:A$500,0),MATCH(PAYROLL!ED$2,ADJ!$2:$2,0)),0)</f>
        <v/>
      </c>
      <c r="EE990">
        <f>IFERROR(INDEX(ADJ!$A$1:$BZ$1000,MATCH(PAYROLL!$D990,ADJ!A$1:A$500,0),MATCH(PAYROLL!EE$2,ADJ!$2:$2,0)),0)</f>
        <v/>
      </c>
      <c r="EF990">
        <f>IFERROR(INDEX(ADJ!$A$1:$BZ$1000,MATCH(PAYROLL!$D990,ADJ!A$1:A$500,0),MATCH(PAYROLL!EF$2,ADJ!$2:$2,0)),0)</f>
        <v/>
      </c>
      <c r="EG990">
        <f>IFERROR(INDEX(ADJ!$A$1:$BZ$1000,MATCH(PAYROLL!$D990,ADJ!A$1:A$500,0),MATCH(PAYROLL!EG$2,ADJ!$2:$2,0)),0)</f>
        <v/>
      </c>
      <c r="EH990">
        <f>IFERROR(INDEX(ADJ!$A$1:$BZ$1000,MATCH(PAYROLL!$D990,ADJ!A$1:A$500,0),MATCH(PAYROLL!EH$2,ADJ!$2:$2,0)),0)</f>
        <v/>
      </c>
      <c r="EI990">
        <f>IFERROR(INDEX(ADJ!$A$1:$BZ$1000,MATCH(PAYROLL!D990,ADJ!A$1:A$500,0),MATCH(PAYROLL!EI$2,ADJ!$2:$2,0)),0)</f>
        <v/>
      </c>
      <c r="EJ990">
        <f>IFERROR(INDEX(ADJ!$A$1:$BZ$1000,MATCH(PAYROLL!$D990,ADJ!A$1:A$500,0),MATCH(PAYROLL!EJ$2,ADJ!$2:$2,0)),0)</f>
        <v/>
      </c>
      <c r="EK990">
        <f>SUM(DZ990:EJ990)</f>
        <v/>
      </c>
    </row>
    <row r="991">
      <c r="A991" t="n">
        <v>989</v>
      </c>
      <c r="B991" t="inlineStr">
        <is>
          <t>Phạm Thanh Phong</t>
        </is>
      </c>
      <c r="D991" t="inlineStr">
        <is>
          <t>149856-02</t>
        </is>
      </c>
      <c r="S991">
        <f>IFERROR(INDEX(PIS!$A$1:$BZ$1000,MATCH($D991,PIS!C$1:C$500,0),MATCH("Lương CB tháng trước",PIS!$1:$1,0)),0)</f>
        <v/>
      </c>
      <c r="T991">
        <f>IFERROR(INDEX(PIS!$A$1:$BZ$1000,MATCH($D991,PIS!C$1:C$500,0),MATCH("Lương CB hiện tại",PIS!$1:$1,0)),0)</f>
        <v/>
      </c>
      <c r="U991">
        <f>IFERROR(INDEX(PIS!$A$1:$BZ$1000,MATCH($D991,PIS!C$1:C$500,0),MATCH("Lương đóng BHBB",PIS!$1:$1,0)),0)</f>
        <v/>
      </c>
      <c r="V991">
        <f>IFERROR(INDEX(PIS!$A$1:$BZ$1000,MATCH($D991,PIS!C$1:C$500,0),MATCH(V$2,PIS!$2:$2,0)),0)</f>
        <v/>
      </c>
      <c r="W991">
        <f>IFERROR(INDEX(PIS!$A$1:$BZ$1000,MATCH($D991,PIS!C$1:C$500,0),MATCH(W$2,PIS!$2:$2,0)),0)</f>
        <v/>
      </c>
      <c r="X991">
        <f>IFERROR(INDEX(PIS!$A$1:$BZ$1000,MATCH($D991,PIS!C$1:C$500,0),MATCH(X$2,PIS!$2:$2,0)),0)</f>
        <v/>
      </c>
      <c r="Y991">
        <f>IFERROR(INDEX(PIS!$A$1:$BZ$1000,MATCH($D991,PIS!C$1:C$500,0),MATCH(Y$2,PIS!$2:$2,0)),0)</f>
        <v/>
      </c>
      <c r="Z991">
        <f>IFERROR(INDEX(PIS!$A$1:$BZ$1000,MATCH($D991,PIS!C$1:C$500,0),MATCH(Z$2,PIS!$2:$2,0)),0)</f>
        <v/>
      </c>
      <c r="AA991">
        <f>IFERROR(INDEX(PIS!$A$1:$BZ$1000,MATCH($D991,PIS!C$1:C$500,0),MATCH(AA$2,PIS!$2:$2,0)),0)</f>
        <v/>
      </c>
      <c r="AB991">
        <f>IFERROR(INDEX(PIS!$A$1:$BZ$1000,MATCH($D991,PIS!C$1:C$500,0),MATCH(AB$2,PIS!$2:$2,0)),0)</f>
        <v/>
      </c>
      <c r="AC991">
        <f>SUM(V991:AB991)</f>
        <v/>
      </c>
      <c r="AD991">
        <f>IFERROR(INDEX(TIMESHEET!$A$1:$AI$5000,MATCH($D991,TIMESHEET!A$1:A$500,0),MATCH("T100",TIMESHEET!$2:$2,0))-2,0)</f>
        <v/>
      </c>
      <c r="AE991">
        <f>IFERROR(INDEX(TIMESHEET!$A$1:$AI$5000,MATCH($D991,TIMESHEET!A$1:A$500,0),MATCH("T202",TIMESHEET!$2:$2,0)),0)</f>
        <v/>
      </c>
      <c r="AF991">
        <f>IFERROR(INDEX(TIMESHEET!$A$1:$AI$5000,MATCH($D991,TIMESHEET!A$1:A$500,0),MATCH("T302",TIMESHEET!$2:$2,0)),0)</f>
        <v/>
      </c>
      <c r="AG991">
        <f>IFERROR(INDEX(TIMESHEET!$A$1:$AI$5000,MATCH($D991,TIMESHEET!A$1:A$500,0),MATCH("T406",TIMESHEET!$2:$2,0)),0)</f>
        <v/>
      </c>
      <c r="AH991">
        <f>AE991+AG991</f>
        <v/>
      </c>
      <c r="AI991">
        <f>IFERROR(INDEX(TIMESHEET!$A$1:$AI$5000,MATCH($D991,TIMESHEET!A$1:A$500,0),MATCH("T701",TIMESHEET!$2:$2,0)),0)</f>
        <v/>
      </c>
      <c r="AJ991">
        <f>IFERROR(INDEX(TIMESHEET!$A$1:$AI$5000,MATCH($D991,TIMESHEET!B$1:B$500,0),MATCH("T320",TIMESHEET!$2:$2,0)),0)</f>
        <v/>
      </c>
      <c r="AK991">
        <f>IFERROR(IF(LEFT(INDEX(PIS!O$1:O$500,MATCH(D991,PIS!C$1:C$500)),1)="M",T991/AD991*SUM(AE991:AG991),T991*AD991),0)</f>
        <v/>
      </c>
      <c r="AL991">
        <f>IFERROR(INDEX(ADJ!$A$1:$BZ$1000,MATCH(PAYROLL!D991,ADJ!A$1:A$500,0),MATCH(PAYROLL!AL$2,ADJ!$2:$2,0)),0)</f>
        <v/>
      </c>
      <c r="AM991">
        <f>SUM(AK991:AL991)</f>
        <v/>
      </c>
      <c r="AN991">
        <f>IFERROR(ROUND(V991/$AD991*$AH991,0),0)</f>
        <v/>
      </c>
      <c r="AO991">
        <f>IFERROR(ROUND(W991/$AD991*$AH991,0),0)</f>
        <v/>
      </c>
      <c r="AP991">
        <f>IFERROR(ROUND(X991/$AD991*$AE991,0),0)</f>
        <v/>
      </c>
      <c r="AQ991">
        <f>IFERROR(ROUND(Y991/$AD991*$AH991,0),0)</f>
        <v/>
      </c>
      <c r="AR991">
        <f>IFERROR(ROUND(Z991/$AD991*$AH991,0),0)</f>
        <v/>
      </c>
      <c r="AS991">
        <f>IFERROR(ROUND(AA991/$AD991*$AH991,0),0)</f>
        <v/>
      </c>
      <c r="AT991">
        <f>IFERROR(IF((AE991+AF991+AG991)&gt;13,AB991,ROUND(AB991/AD991*AH991,0)),0)</f>
        <v/>
      </c>
      <c r="AU991">
        <f>IFERROR(INDEX(ADJ!$A$1:$BZ$1000,MATCH(PAYROLL!D991,ADJ!A$1:A$500,0),MATCH(PAYROLL!AU$2,ADJ!$2:$2,0)),0)</f>
        <v/>
      </c>
      <c r="AV991">
        <f>ROUND(SUM(AN991:AU991),0)</f>
        <v/>
      </c>
      <c r="AW991">
        <f>IFERROR(INDEX(TIMESHEET!$A$1:$AI$5000,MATCH(PAYROLL!D991,TIMESHEET!A$1:A$500,0),MATCH("T620",TIMESHEET!$2:$2,0)),0)</f>
        <v/>
      </c>
      <c r="AX991">
        <f>IFERROR(INDEX(TIMESHEET!$A$1:$AI$5000,MATCH(PAYROLL!D991,TIMESHEET!A$1:A$500,0),MATCH("T601",TIMESHEET!$2:$2,0)),0)</f>
        <v/>
      </c>
      <c r="AY991">
        <f>IFERROR(INDEX(TIMESHEET!$A$1:$AI$5000,MATCH(PAYROLL!D991,TIMESHEET!A$1:A$500,0),MATCH("T602",TIMESHEET!$2:$2,0)),0)</f>
        <v/>
      </c>
      <c r="AZ991">
        <f>IFERROR(INDEX(TIMESHEET!$A$1:$AI$5000,MATCH(PAYROLL!D991,TIMESHEET!A$1:A$500,0),MATCH("T603",TIMESHEET!$2:$2,0)),0)</f>
        <v/>
      </c>
      <c r="BA991">
        <f>IFERROR(INDEX(TIMESHEET!$A$1:$AI$5000,MATCH(PAYROLL!D991,TIMESHEET!A$1:A$500,0),MATCH("T611",TIMESHEET!$2:$2,0)),0)</f>
        <v/>
      </c>
      <c r="BB991">
        <f>IFERROR(INDEX(TIMESHEET!$A$1:$AI$5000,MATCH(PAYROLL!D991,TIMESHEET!A$1:A$500,0),MATCH("T612",TIMESHEET!$2:$2,0)),0)</f>
        <v/>
      </c>
      <c r="BC991">
        <f>IFERROR(INDEX(TIMESHEET!$A$1:$AI$5000,MATCH(PAYROLL!D991,TIMESHEET!A$1:A$500,0),MATCH("T613",TIMESHEET!$2:$2,0)),0)</f>
        <v/>
      </c>
      <c r="BD991">
        <f>IFERROR(INDEX(TIMESHEET!$A$1:$AI$5000,MATCH(PAYROLL!D991,TIMESHEET!A$1:A$500,0),MATCH("T500",TIMESHEET!$2:$2,0)),0)</f>
        <v/>
      </c>
      <c r="BE991">
        <f>IFERROR(IF(LEFT(INDEX(PIS!O$1:O$500,MATCH(D991,PIS!C$1:C$500)),1)="M",T991/AD991/8*(AW991+AX991*1.5+AY991*2+AZ991*3+BA991*2.1+BB991*2.7+BC991*3.9+BD991*0.3),T991/8*(AW991+AX991*1.5+AY991*2+AZ991*3+BA991*2.1+BB991*2.7+BC991*3.9+BD991*0.3)),0)</f>
        <v/>
      </c>
      <c r="BF991">
        <f>IFERROR(INDEX(ADJ!$A$1:$BZ$1000,MATCH(PAYROLL!$D991,ADJ!A$1:A$500,0),MATCH(PAYROLL!BF$2,ADJ!$2:$2,0)),0)</f>
        <v/>
      </c>
      <c r="BG991">
        <f>IFERROR(INDEX(ADJ!$A$1:$BZ$1000,MATCH(PAYROLL!D991,ADJ!A$1:A$500,0),MATCH(PAYROLL!BG$2,ADJ!$2:$2,0)),0)</f>
        <v/>
      </c>
      <c r="BH991">
        <f>IFERROR(INDEX(ADJ!$A$1:$BZ$1000,MATCH(PAYROLL!D991,ADJ!A$1:A$500,0),MATCH(PAYROLL!BH$2,ADJ!$2:$2,0)),0)</f>
        <v/>
      </c>
      <c r="BI991">
        <f>IFERROR(INDEX(ADJ!$A$1:$BZ$1000,MATCH(PAYROLL!D991,ADJ!A$1:A$500,0),MATCH(PAYROLL!BI$2,ADJ!$2:$2,0)),0)</f>
        <v/>
      </c>
      <c r="BJ991">
        <f>IFERROR(INDEX(ADJ!$A$1:$BZ$1000,MATCH(PAYROLL!D991,ADJ!A$1:A$500,0),MATCH(PAYROLL!BJ$2,ADJ!$2:$2,0)),0)</f>
        <v/>
      </c>
      <c r="BK991">
        <f>SUM(BF991:BJ991)</f>
        <v/>
      </c>
      <c r="BL991">
        <f>IFERROR(INDEX(ADJ!$A$1:$BZ$1000,MATCH(PAYROLL!D991,ADJ!A$1:A$500,0),MATCH(PAYROLL!BL$2,ADJ!$2:$2,0)),0)</f>
        <v/>
      </c>
      <c r="BM991">
        <f>IFERROR(INDEX(ADJ!$A$1:$BZ$1000,MATCH(PAYROLL!D991,ADJ!A$1:A$500,0),MATCH(PAYROLL!BM$2,ADJ!$2:$2,0)),0)</f>
        <v/>
      </c>
      <c r="BN991">
        <f>IFERROR(INDEX(ADJ!$A$1:$BZ$1000,MATCH(PAYROLL!D991,ADJ!A$1:A$500,0),MATCH(PAYROLL!BN$2,ADJ!$2:$2,0)),0)</f>
        <v/>
      </c>
      <c r="BO991">
        <f>IFERROR(INDEX(ADJ!$A$1:$BZ$1000,MATCH(PAYROLL!D991,ADJ!A$1:A$500,0),MATCH(PAYROLL!BO$2,ADJ!$2:$2,0)),0)</f>
        <v/>
      </c>
      <c r="BP991">
        <f>SUM(AM991,AV991,BE991,BK991,BL991:BO991)</f>
        <v/>
      </c>
      <c r="BQ991">
        <f>BO991</f>
        <v/>
      </c>
      <c r="BR991">
        <f>IFERROR(ROUND(IF(LEFT(INDEX(PIS!O$1:O$500,MATCH(D991,PIS!C$1:C$500)),1)="D",T991/8*(BD991*0.3),IF(LEFT(INDEX(PIS!O$1:O$500,MATCH(D991,PIS!C$1:C$500)),1)="H",T991*($BD991*0.3),T991/$AD991/8*($BD991*0.3))),0),0)</f>
        <v/>
      </c>
      <c r="BS991">
        <f>IF(AP991&lt;1,0,MIN(AP991,730000))</f>
        <v/>
      </c>
      <c r="BT991">
        <f>IFERROR(ROUND((BE991-SUM(AW991:BC991)*T991/AD991/8),0)-BR991,0)</f>
        <v/>
      </c>
      <c r="BU991">
        <f>AO991</f>
        <v/>
      </c>
      <c r="BV991">
        <f>SUM(BQ991:BU991)</f>
        <v/>
      </c>
      <c r="BW991">
        <f>BP991-BV991</f>
        <v/>
      </c>
      <c r="BX991">
        <f>IFERROR(IF(RIGHT(INDEX(PIS!O$1:O$500,MATCH(D991,PIS!C$1:C$500)),5)="Gross",MIN(U991+V991,VLOOKUP("R700",TSC!B:C,2,0)*VLOOKUP("R101",TSC!B:C,2,0))*VLOOKUP("R701",TSC!B:C,2,0)%,0),0)</f>
        <v/>
      </c>
      <c r="BY991">
        <f>IFERROR(IF(RIGHT(INDEX(PIS!O$1:O$500,MATCH(D991,PIS!C$1:C$500)),5)="Gross",MIN(U991+V991,VLOOKUP("R700",TSC!B:C,2,0)*VLOOKUP("R101",TSC!B:C,2,0))*VLOOKUP("T704",TSC!B:C,2,0)%,0),0)</f>
        <v/>
      </c>
      <c r="BZ991">
        <f>IFERROR(IF(RIGHT(INDEX(PIS!O$1:O$500,MATCH(D991,PIS!C$1:C$500)),5)="Gross",MIN(U991+V991,VLOOKUP("R700",TSC!B:C,2,0)*VLOOKUP("1",TSC!F:G,2,0))*VLOOKUP("T705",TSC!B:C,2,0)%,0),0)</f>
        <v/>
      </c>
      <c r="CA991">
        <f>IFERROR(INDEX(ADJ!$A$1:$BZ$1000,MATCH(PAYROLL!D991,ADJ!A$1:A$500,0),MATCH(PAYROLL!CA$2,ADJ!$2:$2,0)),0)</f>
        <v/>
      </c>
      <c r="CB991">
        <f>IFERROR(INDEX(ADJ!$A$1:$BZ$1000,MATCH(PAYROLL!D991,ADJ!A$1:A$500,0),MATCH(PAYROLL!CB$2,ADJ!$2:$2,0)),0)</f>
        <v/>
      </c>
      <c r="CC991">
        <f>SUM(BX991:CB991)</f>
        <v/>
      </c>
      <c r="CD991">
        <f>IFERROR(INDEX(PIS!$A$1:$BZ$1000,MATCH(PAYROLL!D991,PIS!C$1:C$500,0),MATCH(PAYROLL!CD$1,PIS!$1:$1,0)),0)</f>
        <v/>
      </c>
      <c r="CE991">
        <f>IFERROR(IF(OR(INDEX(PIS!P$1:P$500,MATCH(D991,PIS!C$1:C$500,0))="LT2",INDEX(PIS!P$1:P$500,MATCH(D991,PIS!C$1:C$500,0))="P10"),0,SUM(CC991,CD991*VLOOKUP("R601",TSC!B:C,2,0),VLOOKUP("R602",TSC!B:C,2,0))),0)</f>
        <v/>
      </c>
      <c r="CF991">
        <f>MAX(BW991-CE991,0)</f>
        <v/>
      </c>
      <c r="CG991">
        <f>IFERROR(IF(OR(RIGHT(INDEX(PIS!P$1:P$500,MATCH(D991,PIS!C$1:C$500)),5)="P10",RIGHT(INDEX(PIS!P$1:P$500,MATCH(D991,PIS!C$1:C$500)),5)="CK"),0,IF(CF991&lt;=5000000,CF991*5%,IF(CF991&lt;=10000000,CF991*10%-250000,IF(CF991&lt;=18000000,CF991*15%-750000,IF(CF991&lt;=32000000,CF991*20%-1650000,IF(CF991&lt;=52000000,CF991*25%-3250000,IF(CF991&lt;=80000000,BH991*30%-5850000,CF991*35%-9850000))))))),0)</f>
        <v/>
      </c>
      <c r="CH991">
        <f>IFERROR(IF(OR(INDEX(PIS!P$1:P$500,MATCH(D991,PIS!C$1:C$500))="LT",INDEX(PIS!P$1:P$500,MATCH(D991,PIS!C$1:C$500))="CK"),0,IF(CF991&lt;2000000,0,CF991*10%)),0)</f>
        <v/>
      </c>
      <c r="CI991">
        <f>IFERROR(INDEX(ADJ!$A$1:$BZ$1000,MATCH(PAYROLL!D991,ADJ!A$1:A$500,0),MATCH(PAYROLL!CI$2,ADJ!$2:$2,0)),0)</f>
        <v/>
      </c>
      <c r="CJ991">
        <f>IFERROR(INDEX(ADJ!$A$1:$BZ$1000,MATCH(PAYROLL!D991,ADJ!A$1:A$500,0),MATCH(PAYROLL!CJ$2,ADJ!$2:$2,0)),0)</f>
        <v/>
      </c>
      <c r="CK991">
        <f>IFERROR(INDEX(ADJ!$A$1:$BZ$1000,MATCH(PAYROLL!D991,ADJ!A$1:A$500,0),MATCH(PAYROLL!CK$2,ADJ!$2:$2,0)),0)</f>
        <v/>
      </c>
      <c r="CL991">
        <f>SUM(CG991:CK991)</f>
        <v/>
      </c>
      <c r="CM991">
        <f>ROUND(SUM(CH991:CK991),0)</f>
        <v/>
      </c>
      <c r="CN991">
        <f>IFERROR(INDEX(CSDA!D$1:D$500,MATCH($CN$2,CSDA!C$1:C$500,0))*INDEX(PIS!V$1:V$500,MATCH(D991,PIS!C$1:C$500))+INDEX(ADJ!$A$1:$BZ$1000,MATCH(PAYROLL!D991,ADJ!A$1:A$500,0),MATCH(PAYROLL!CN$2,ADJ!$2:$2,0)),0)</f>
        <v/>
      </c>
      <c r="CO991">
        <f>IFERROR(INDEX(ADJ!$A$1:$BZ$1000,MATCH(PAYROLL!D991,ADJ!A$1:A$500,0),MATCH(PAYROLL!CO$2,ADJ!$2:$2,0)),0)</f>
        <v/>
      </c>
      <c r="CP991">
        <f>IFERROR(INDEX(ADJ!$A$1:$BZ$1000,MATCH(PAYROLL!D991,ADJ!A$1:A$500,0),MATCH(PAYROLL!CP$2,ADJ!$2:$2,0)),0)</f>
        <v/>
      </c>
      <c r="CQ991">
        <f>BP991-CL991-CI991-CM991-CN991-CO991-CP991-CC991</f>
        <v/>
      </c>
      <c r="CR991">
        <f>IFERROR(IF(RIGHT(INDEX(PIS!O$1:O$500,MATCH(D991,PIS!C$1:C$500,0)),5)="Gross",MIN(U991+V991,VLOOKUP("R700",TSC!B:C,2,0)*VLOOKUP("R101",TSC!B:C,2,0))*(VLOOKUP("T711",TSC!B:C,2,0)+VLOOKUP("T712",TSC!B:C,2,0))%,MIN(T991+V991,VLOOKUP("R700",TSC!B:C,2,0)*VLOOKUP("R101",TSC!B:C,2,0))*(VLOOKUP("T711",TSC!B:C,2,0)+VLOOKUP("T712",TSC!B:C,2,0)+VLOOKUP("R701",TSC!B:C,2,0))%),0)</f>
        <v/>
      </c>
      <c r="CS991">
        <f>IFERROR(IF(RIGHT(INDEX(PIS!O$1:O$500,MATCH(D991,PIS!C$1:C$500,0)),5)="Gross",MIN(U991+V991,VLOOKUP("R700",TSC!B:C,2,0)*VLOOKUP("R101",TSC!B:C,2,0))*(VLOOKUP("T714",TSC!B:C,2,0))%,MIN(T991+V991,VLOOKUP("R700",TSC!B:C,2,0)*VLOOKUP("R101",TSC!B:C,2,0))*(VLOOKUP("T704",TSC!B:C,2,0)+VLOOKUP("T714",TSC!B:C,2,0))%),0)</f>
        <v/>
      </c>
      <c r="CT991">
        <f>IFERROR(IF(RIGHT(INDEX(PIS!O$1:O$500,MATCH(D991,PIS!C$1:C$500,0)),5)="Gross",MIN(U991+V991,VLOOKUP("R700",TSC!B:C,2,0)*VLOOKUP("R101",TSC!B:C,2,0))*VLOOKUP("T705",TSC!B:C,2,0)%,MIN(T991+V991,VLOOKUP("R700",TSC!B:C,2,0)*VLOOKUP("R101",TSC!B:C,2,0))*VLOOKUP("T705",TSC!B:C,2,0)%),0)</f>
        <v/>
      </c>
      <c r="CU991">
        <f>IFERROR(IF(RIGHT(INDEX(PIS!O$1:O$500,MATCH(D991,PIS!C$1:C$500,0)),5)="Gross",MIN(U991+V991,VLOOKUP("R700",TSC!B:C,2,0)*VLOOKUP("R101",TSC!B:C,2,0))*(VLOOKUP("T713",TSC!B:C,2,0))%,MIN(T991+V991,VLOOKUP("R700",TSC!B:C,2,0)*VLOOKUP("R101",TSC!B:C,2,0))*(VLOOKUP("T713",TSC!B:C,2,0))%),0)</f>
        <v/>
      </c>
      <c r="CV991">
        <f>IFERROR(INDEX(ADJ!$A$1:$BZ$1000,MATCH(PAYROLL!D991,ADJ!A$1:A$500,0),MATCH(PAYROLL!CV$2,ADJ!$2:$2,0)),0)</f>
        <v/>
      </c>
      <c r="CW991">
        <f>IFERROR(INDEX(ADJ!$A$1:$BZ$1000,MATCH(PAYROLL!D991,ADJ!A$1:A$500,0),MATCH(PAYROLL!CW$2,ADJ!$2:$2,0)),0)</f>
        <v/>
      </c>
      <c r="CX991">
        <f>SUM(CR991:CW991)</f>
        <v/>
      </c>
      <c r="CY991">
        <f>ROUND(IF(CR991&gt;0,T991+V991*VLOOKUP("R202",TSC!$B$1:$C$500,2,0),0),0)</f>
        <v/>
      </c>
      <c r="CZ991">
        <f>IFERROR(INDEX(CSDA!D$1:D$500,MATCH($CZ$2,CSDA!C$1:C$500,0)),0)</f>
        <v/>
      </c>
      <c r="DA991">
        <f>ROUND(T991*0.7%,0)</f>
        <v/>
      </c>
      <c r="DB991">
        <f>ROUND(T991/12,0)</f>
        <v/>
      </c>
      <c r="DC991">
        <f ref="DC991" t="array">IFERROR(INDEX(CSDA!D$1:D$500,MATCH("Trích giữ"&amp;PAYROLL!DC$2,CSDA!A$1:A$500&amp;CSDA!C$1:C$500,0)),0)</f>
        <v/>
      </c>
      <c r="DD991">
        <f ref="DD991" t="array">IFERROR(INDEX(CSDA!D$1:D$500,MATCH("Trích giữ"&amp;PAYROLL!DD$2,CSDA!A$1:A$500&amp;CSDA!C$1:C$500,0)),0)</f>
        <v/>
      </c>
      <c r="DE991">
        <f ref="DE991" t="array">IFERROR(INDEX(CSDA!D$1:D$500,MATCH("Trích giữ"&amp;PAYROLL!DE$2,CSDA!A$1:A$500&amp;CSDA!C$1:C$500,0)),0)</f>
        <v/>
      </c>
      <c r="DF991">
        <f>IFERROR(INDEX(CSDA!D$1:D$500,MATCH(PAYROLL!DF$2,CSDA!C$1:C$500,0)),0)</f>
        <v/>
      </c>
      <c r="DG991">
        <f ref="DG991" t="array">IFERROR(INDEX(CSDA!D$1:D$500,MATCH("Trích giữ"&amp;PAYROLL!DG$2,CSDA!A$1:A$500&amp;CSDA!C$1:C$500,0)),0)</f>
        <v/>
      </c>
      <c r="DH991">
        <f>ROUND(T991/26,0)</f>
        <v/>
      </c>
      <c r="DI991">
        <f ref="DI991" t="array">IFERROR(INDEX(CSDA!D$1:D$500,MATCH("Trích giữ"&amp;PAYROLL!DI$2,CSDA!A$1:A$500&amp;CSDA!C$1:C$500,0)),0)</f>
        <v/>
      </c>
      <c r="DJ991">
        <f>IF(U991=0,T991*21.5%-BL991,0)</f>
        <v/>
      </c>
      <c r="DK991">
        <f ref="DK991" t="array">IFERROR(INDEX(CSDA!D$1:D$500,MATCH("Trích giữ"&amp;PAYROLL!DK$2,CSDA!A$1:A$500&amp;CSDA!C$1:C$500,0)),0)</f>
        <v/>
      </c>
      <c r="DL991">
        <f>IFERROR(INDEX(CSDA!D$1:D$500,MATCH(PAYROLL!DL$2,CSDA!C$1:C$500,0))/12,0)</f>
        <v/>
      </c>
      <c r="DM991">
        <f>SUM(DB991:DL991)</f>
        <v/>
      </c>
      <c r="DN991">
        <f>IFERROR(INDEX(ADJ!$A$1:$BZ$1000,MATCH(PAYROLL!D991,ADJ!A$1:A$500,0),MATCH(PAYROLL!DN$2,ADJ!$2:$2,0)),0)</f>
        <v/>
      </c>
      <c r="DO991">
        <f>IFERROR(SUM(BP991,DM991:DN991,CX991:DA991)-DT991,0)</f>
        <v/>
      </c>
      <c r="DP991">
        <f ref="DP991" t="array">SUM(BW991*IFERROR(INDEX(CSDA!D$1:D$500,MATCH(BW$2,CSDA!C$1:C$500,0)),0)%,CX991*IFERROR(INDEX(CSDA!D$1:D$500,MATCH(CX$2,CSDA!C$1:C$500,0)),0)%,DA991*IFERROR(INDEX(CSDA!D$1:D$500,MATCH(DA$2,CSDA!C$1:C$500,0)),0)%,DB991*IFERROR(INDEX(CSDA!D$1:D$500,MATCH(DB$2,CSDA!C$1:C$500,0)),0)%,DF991*IFERROR(INDEX(CSDA!D$1:D$500,MATCH("Phí dịch vụ"&amp;PAYROLL!DF$2,CSDA!A$1:A$500&amp;CSDA!C$1:C$500,0)),0)%,DC991*IFERROR(INDEX(CSDA!D$1:D$500,MATCH("Phí dịch vụ"&amp;PAYROLL!DC$2,CSDA!A$1:A$500&amp;CSDA!C$1:C$500,0)),0)%,DH991*IFERROR(INDEX(CSDA!D$1:D$500,MATCH("Phí dịch vụ"&amp;PAYROLL!DH$2,CSDA!A$1:A$500&amp;CSDA!C$1:C$500,0)),0)%,DJ991*IFERROR(INDEX(CSDA!D$1:D$500,MATCH("Phí dịch vụ"&amp;PAYROLL!DJ$2,CSDA!A$1:A$500&amp;CSDA!C$1:C$500,0)),0)%,BN991*IFERROR(INDEX(CSDA!D$1:D$500,MATCH(BN$2,CSDA!C$1:C$500,0)),0)%)-BN991*7%</f>
        <v/>
      </c>
      <c r="DQ991">
        <f>IFERROR(INDEX(ADJ!$A$1:$BZ$1000,MATCH(PAYROLL!D991,ADJ!A$1:A$500,0),MATCH(PAYROLL!DQ$2,ADJ!$2:$2,0)),0)</f>
        <v/>
      </c>
      <c r="DR991">
        <f>IFERROR(INDEX(ADJ!$A$1:$BZ$1000,MATCH(PAYROLL!D991,ADJ!A$1:A$500,0),MATCH(PAYROLL!DR$2,ADJ!$2:$2,0)),0)</f>
        <v/>
      </c>
      <c r="DS991">
        <f>SUM(DP991:DR991)</f>
        <v/>
      </c>
      <c r="DT991">
        <f>EK991</f>
        <v/>
      </c>
      <c r="DU991">
        <f>SUM(DO991:DR991)</f>
        <v/>
      </c>
      <c r="DV991">
        <f>ROUND(DU991*0.1,0)</f>
        <v/>
      </c>
      <c r="DW991">
        <f>DU991+DV991</f>
        <v/>
      </c>
      <c r="DZ991">
        <f>IFERROR(INDEX(ADJ!$A$1:$BZ$1000,MATCH(PAYROLL!$D991,ADJ!A$1:A$500,0),MATCH(PAYROLL!DZ$2,ADJ!$2:$2,0)),0)</f>
        <v/>
      </c>
      <c r="EA991">
        <f>IFERROR(INDEX(ADJ!$A$1:$BZ$1000,MATCH(PAYROLL!$D991,ADJ!A$1:A$500,0),MATCH(PAYROLL!EA$2,ADJ!$2:$2,0)),0)</f>
        <v/>
      </c>
      <c r="EB991">
        <f>IFERROR(INDEX(ADJ!$A$1:$BZ$1000,MATCH(PAYROLL!$D991,ADJ!A$1:A$500,0),MATCH(PAYROLL!EB$2,ADJ!$2:$2,0)),0)</f>
        <v/>
      </c>
      <c r="EC991">
        <f>IFERROR(INDEX(ADJ!$A$1:$BZ$1000,MATCH(PAYROLL!$D991,ADJ!A$1:A$500,0),MATCH(PAYROLL!EC$2,ADJ!$2:$2,0)),0)</f>
        <v/>
      </c>
      <c r="ED991">
        <f>IFERROR(INDEX(ADJ!$A$1:$BZ$1000,MATCH(PAYROLL!$D991,ADJ!A$1:A$500,0),MATCH(PAYROLL!ED$2,ADJ!$2:$2,0)),0)</f>
        <v/>
      </c>
      <c r="EE991">
        <f>IFERROR(INDEX(ADJ!$A$1:$BZ$1000,MATCH(PAYROLL!$D991,ADJ!A$1:A$500,0),MATCH(PAYROLL!EE$2,ADJ!$2:$2,0)),0)</f>
        <v/>
      </c>
      <c r="EF991">
        <f>IFERROR(INDEX(ADJ!$A$1:$BZ$1000,MATCH(PAYROLL!$D991,ADJ!A$1:A$500,0),MATCH(PAYROLL!EF$2,ADJ!$2:$2,0)),0)</f>
        <v/>
      </c>
      <c r="EG991">
        <f>IFERROR(INDEX(ADJ!$A$1:$BZ$1000,MATCH(PAYROLL!$D991,ADJ!A$1:A$500,0),MATCH(PAYROLL!EG$2,ADJ!$2:$2,0)),0)</f>
        <v/>
      </c>
      <c r="EH991">
        <f>IFERROR(INDEX(ADJ!$A$1:$BZ$1000,MATCH(PAYROLL!$D991,ADJ!A$1:A$500,0),MATCH(PAYROLL!EH$2,ADJ!$2:$2,0)),0)</f>
        <v/>
      </c>
      <c r="EI991">
        <f>IFERROR(INDEX(ADJ!$A$1:$BZ$1000,MATCH(PAYROLL!D991,ADJ!A$1:A$500,0),MATCH(PAYROLL!EI$2,ADJ!$2:$2,0)),0)</f>
        <v/>
      </c>
      <c r="EJ991">
        <f>IFERROR(INDEX(ADJ!$A$1:$BZ$1000,MATCH(PAYROLL!$D991,ADJ!A$1:A$500,0),MATCH(PAYROLL!EJ$2,ADJ!$2:$2,0)),0)</f>
        <v/>
      </c>
      <c r="EK991">
        <f>SUM(DZ991:EJ991)</f>
        <v/>
      </c>
    </row>
    <row r="992">
      <c r="A992" t="n">
        <v>990</v>
      </c>
      <c r="B992" t="inlineStr">
        <is>
          <t>Lương Thị Rớm</t>
        </is>
      </c>
      <c r="D992" t="inlineStr">
        <is>
          <t>126162-02</t>
        </is>
      </c>
      <c r="S992">
        <f>IFERROR(INDEX(PIS!$A$1:$BZ$1000,MATCH($D992,PIS!C$1:C$500,0),MATCH("Lương CB tháng trước",PIS!$1:$1,0)),0)</f>
        <v/>
      </c>
      <c r="T992">
        <f>IFERROR(INDEX(PIS!$A$1:$BZ$1000,MATCH($D992,PIS!C$1:C$500,0),MATCH("Lương CB hiện tại",PIS!$1:$1,0)),0)</f>
        <v/>
      </c>
      <c r="U992">
        <f>IFERROR(INDEX(PIS!$A$1:$BZ$1000,MATCH($D992,PIS!C$1:C$500,0),MATCH("Lương đóng BHBB",PIS!$1:$1,0)),0)</f>
        <v/>
      </c>
      <c r="V992">
        <f>IFERROR(INDEX(PIS!$A$1:$BZ$1000,MATCH($D992,PIS!C$1:C$500,0),MATCH(V$2,PIS!$2:$2,0)),0)</f>
        <v/>
      </c>
      <c r="W992">
        <f>IFERROR(INDEX(PIS!$A$1:$BZ$1000,MATCH($D992,PIS!C$1:C$500,0),MATCH(W$2,PIS!$2:$2,0)),0)</f>
        <v/>
      </c>
      <c r="X992">
        <f>IFERROR(INDEX(PIS!$A$1:$BZ$1000,MATCH($D992,PIS!C$1:C$500,0),MATCH(X$2,PIS!$2:$2,0)),0)</f>
        <v/>
      </c>
      <c r="Y992">
        <f>IFERROR(INDEX(PIS!$A$1:$BZ$1000,MATCH($D992,PIS!C$1:C$500,0),MATCH(Y$2,PIS!$2:$2,0)),0)</f>
        <v/>
      </c>
      <c r="Z992">
        <f>IFERROR(INDEX(PIS!$A$1:$BZ$1000,MATCH($D992,PIS!C$1:C$500,0),MATCH(Z$2,PIS!$2:$2,0)),0)</f>
        <v/>
      </c>
      <c r="AA992">
        <f>IFERROR(INDEX(PIS!$A$1:$BZ$1000,MATCH($D992,PIS!C$1:C$500,0),MATCH(AA$2,PIS!$2:$2,0)),0)</f>
        <v/>
      </c>
      <c r="AB992">
        <f>IFERROR(INDEX(PIS!$A$1:$BZ$1000,MATCH($D992,PIS!C$1:C$500,0),MATCH(AB$2,PIS!$2:$2,0)),0)</f>
        <v/>
      </c>
      <c r="AC992">
        <f>SUM(V992:AB992)</f>
        <v/>
      </c>
      <c r="AD992">
        <f>IFERROR(INDEX(TIMESHEET!$A$1:$AI$5000,MATCH($D992,TIMESHEET!A$1:A$500,0),MATCH("T100",TIMESHEET!$2:$2,0))-2,0)</f>
        <v/>
      </c>
      <c r="AE992">
        <f>IFERROR(INDEX(TIMESHEET!$A$1:$AI$5000,MATCH($D992,TIMESHEET!A$1:A$500,0),MATCH("T202",TIMESHEET!$2:$2,0)),0)</f>
        <v/>
      </c>
      <c r="AF992">
        <f>IFERROR(INDEX(TIMESHEET!$A$1:$AI$5000,MATCH($D992,TIMESHEET!A$1:A$500,0),MATCH("T302",TIMESHEET!$2:$2,0)),0)</f>
        <v/>
      </c>
      <c r="AG992">
        <f>IFERROR(INDEX(TIMESHEET!$A$1:$AI$5000,MATCH($D992,TIMESHEET!A$1:A$500,0),MATCH("T406",TIMESHEET!$2:$2,0)),0)</f>
        <v/>
      </c>
      <c r="AH992">
        <f>AE992+AG992</f>
        <v/>
      </c>
      <c r="AI992">
        <f>IFERROR(INDEX(TIMESHEET!$A$1:$AI$5000,MATCH($D992,TIMESHEET!A$1:A$500,0),MATCH("T701",TIMESHEET!$2:$2,0)),0)</f>
        <v/>
      </c>
      <c r="AJ992">
        <f>IFERROR(INDEX(TIMESHEET!$A$1:$AI$5000,MATCH($D992,TIMESHEET!B$1:B$500,0),MATCH("T320",TIMESHEET!$2:$2,0)),0)</f>
        <v/>
      </c>
      <c r="AK992">
        <f>IFERROR(IF(LEFT(INDEX(PIS!O$1:O$500,MATCH(D992,PIS!C$1:C$500)),1)="M",T992/AD992*SUM(AE992:AG992),T992*AD992),0)</f>
        <v/>
      </c>
      <c r="AL992">
        <f>IFERROR(INDEX(ADJ!$A$1:$BZ$1000,MATCH(PAYROLL!D992,ADJ!A$1:A$500,0),MATCH(PAYROLL!AL$2,ADJ!$2:$2,0)),0)</f>
        <v/>
      </c>
      <c r="AM992">
        <f>SUM(AK992:AL992)</f>
        <v/>
      </c>
      <c r="AN992">
        <f>IFERROR(ROUND(V992/$AD992*$AH992,0),0)</f>
        <v/>
      </c>
      <c r="AO992">
        <f>IFERROR(ROUND(W992/$AD992*$AH992,0),0)</f>
        <v/>
      </c>
      <c r="AP992">
        <f>IFERROR(ROUND(X992/$AD992*$AE992,0),0)</f>
        <v/>
      </c>
      <c r="AQ992">
        <f>IFERROR(ROUND(Y992/$AD992*$AH992,0),0)</f>
        <v/>
      </c>
      <c r="AR992">
        <f>IFERROR(ROUND(Z992/$AD992*$AH992,0),0)</f>
        <v/>
      </c>
      <c r="AS992">
        <f>IFERROR(ROUND(AA992/$AD992*$AH992,0),0)</f>
        <v/>
      </c>
      <c r="AT992">
        <f>IFERROR(IF((AE992+AF992+AG992)&gt;13,AB992,ROUND(AB992/AD992*AH992,0)),0)</f>
        <v/>
      </c>
      <c r="AU992">
        <f>IFERROR(INDEX(ADJ!$A$1:$BZ$1000,MATCH(PAYROLL!D992,ADJ!A$1:A$500,0),MATCH(PAYROLL!AU$2,ADJ!$2:$2,0)),0)</f>
        <v/>
      </c>
      <c r="AV992">
        <f>ROUND(SUM(AN992:AU992),0)</f>
        <v/>
      </c>
      <c r="AW992">
        <f>IFERROR(INDEX(TIMESHEET!$A$1:$AI$5000,MATCH(PAYROLL!D992,TIMESHEET!A$1:A$500,0),MATCH("T620",TIMESHEET!$2:$2,0)),0)</f>
        <v/>
      </c>
      <c r="AX992">
        <f>IFERROR(INDEX(TIMESHEET!$A$1:$AI$5000,MATCH(PAYROLL!D992,TIMESHEET!A$1:A$500,0),MATCH("T601",TIMESHEET!$2:$2,0)),0)</f>
        <v/>
      </c>
      <c r="AY992">
        <f>IFERROR(INDEX(TIMESHEET!$A$1:$AI$5000,MATCH(PAYROLL!D992,TIMESHEET!A$1:A$500,0),MATCH("T602",TIMESHEET!$2:$2,0)),0)</f>
        <v/>
      </c>
      <c r="AZ992">
        <f>IFERROR(INDEX(TIMESHEET!$A$1:$AI$5000,MATCH(PAYROLL!D992,TIMESHEET!A$1:A$500,0),MATCH("T603",TIMESHEET!$2:$2,0)),0)</f>
        <v/>
      </c>
      <c r="BA992">
        <f>IFERROR(INDEX(TIMESHEET!$A$1:$AI$5000,MATCH(PAYROLL!D992,TIMESHEET!A$1:A$500,0),MATCH("T611",TIMESHEET!$2:$2,0)),0)</f>
        <v/>
      </c>
      <c r="BB992">
        <f>IFERROR(INDEX(TIMESHEET!$A$1:$AI$5000,MATCH(PAYROLL!D992,TIMESHEET!A$1:A$500,0),MATCH("T612",TIMESHEET!$2:$2,0)),0)</f>
        <v/>
      </c>
      <c r="BC992">
        <f>IFERROR(INDEX(TIMESHEET!$A$1:$AI$5000,MATCH(PAYROLL!D992,TIMESHEET!A$1:A$500,0),MATCH("T613",TIMESHEET!$2:$2,0)),0)</f>
        <v/>
      </c>
      <c r="BD992">
        <f>IFERROR(INDEX(TIMESHEET!$A$1:$AI$5000,MATCH(PAYROLL!D992,TIMESHEET!A$1:A$500,0),MATCH("T500",TIMESHEET!$2:$2,0)),0)</f>
        <v/>
      </c>
      <c r="BE992">
        <f>IFERROR(IF(LEFT(INDEX(PIS!O$1:O$500,MATCH(D992,PIS!C$1:C$500)),1)="M",T992/AD992/8*(AW992+AX992*1.5+AY992*2+AZ992*3+BA992*2.1+BB992*2.7+BC992*3.9+BD992*0.3),T992/8*(AW992+AX992*1.5+AY992*2+AZ992*3+BA992*2.1+BB992*2.7+BC992*3.9+BD992*0.3)),0)</f>
        <v/>
      </c>
      <c r="BF992">
        <f>IFERROR(INDEX(ADJ!$A$1:$BZ$1000,MATCH(PAYROLL!$D992,ADJ!A$1:A$500,0),MATCH(PAYROLL!BF$2,ADJ!$2:$2,0)),0)</f>
        <v/>
      </c>
      <c r="BG992">
        <f>IFERROR(INDEX(ADJ!$A$1:$BZ$1000,MATCH(PAYROLL!D992,ADJ!A$1:A$500,0),MATCH(PAYROLL!BG$2,ADJ!$2:$2,0)),0)</f>
        <v/>
      </c>
      <c r="BH992">
        <f>IFERROR(INDEX(ADJ!$A$1:$BZ$1000,MATCH(PAYROLL!D992,ADJ!A$1:A$500,0),MATCH(PAYROLL!BH$2,ADJ!$2:$2,0)),0)</f>
        <v/>
      </c>
      <c r="BI992">
        <f>IFERROR(INDEX(ADJ!$A$1:$BZ$1000,MATCH(PAYROLL!D992,ADJ!A$1:A$500,0),MATCH(PAYROLL!BI$2,ADJ!$2:$2,0)),0)</f>
        <v/>
      </c>
      <c r="BJ992">
        <f>IFERROR(INDEX(ADJ!$A$1:$BZ$1000,MATCH(PAYROLL!D992,ADJ!A$1:A$500,0),MATCH(PAYROLL!BJ$2,ADJ!$2:$2,0)),0)</f>
        <v/>
      </c>
      <c r="BK992">
        <f>SUM(BF992:BJ992)</f>
        <v/>
      </c>
      <c r="BL992">
        <f>IFERROR(INDEX(ADJ!$A$1:$BZ$1000,MATCH(PAYROLL!D992,ADJ!A$1:A$500,0),MATCH(PAYROLL!BL$2,ADJ!$2:$2,0)),0)</f>
        <v/>
      </c>
      <c r="BM992">
        <f>IFERROR(INDEX(ADJ!$A$1:$BZ$1000,MATCH(PAYROLL!D992,ADJ!A$1:A$500,0),MATCH(PAYROLL!BM$2,ADJ!$2:$2,0)),0)</f>
        <v/>
      </c>
      <c r="BN992">
        <f>IFERROR(INDEX(ADJ!$A$1:$BZ$1000,MATCH(PAYROLL!D992,ADJ!A$1:A$500,0),MATCH(PAYROLL!BN$2,ADJ!$2:$2,0)),0)</f>
        <v/>
      </c>
      <c r="BO992">
        <f>IFERROR(INDEX(ADJ!$A$1:$BZ$1000,MATCH(PAYROLL!D992,ADJ!A$1:A$500,0),MATCH(PAYROLL!BO$2,ADJ!$2:$2,0)),0)</f>
        <v/>
      </c>
      <c r="BP992">
        <f>SUM(AM992,AV992,BE992,BK992,BL992:BO992)</f>
        <v/>
      </c>
      <c r="BQ992">
        <f>BO992</f>
        <v/>
      </c>
      <c r="BR992">
        <f>IFERROR(ROUND(IF(LEFT(INDEX(PIS!O$1:O$500,MATCH(D992,PIS!C$1:C$500)),1)="D",T992/8*(BD992*0.3),IF(LEFT(INDEX(PIS!O$1:O$500,MATCH(D992,PIS!C$1:C$500)),1)="H",T992*($BD992*0.3),T992/$AD992/8*($BD992*0.3))),0),0)</f>
        <v/>
      </c>
      <c r="BS992">
        <f>IF(AP992&lt;1,0,MIN(AP992,730000))</f>
        <v/>
      </c>
      <c r="BT992">
        <f>IFERROR(ROUND((BE992-SUM(AW992:BC992)*T992/AD992/8),0)-BR992,0)</f>
        <v/>
      </c>
      <c r="BU992">
        <f>AO992</f>
        <v/>
      </c>
      <c r="BV992">
        <f>SUM(BQ992:BU992)</f>
        <v/>
      </c>
      <c r="BW992">
        <f>BP992-BV992</f>
        <v/>
      </c>
      <c r="BX992">
        <f>IFERROR(IF(RIGHT(INDEX(PIS!O$1:O$500,MATCH(D992,PIS!C$1:C$500)),5)="Gross",MIN(U992+V992,VLOOKUP("R700",TSC!B:C,2,0)*VLOOKUP("R101",TSC!B:C,2,0))*VLOOKUP("R701",TSC!B:C,2,0)%,0),0)</f>
        <v/>
      </c>
      <c r="BY992">
        <f>IFERROR(IF(RIGHT(INDEX(PIS!O$1:O$500,MATCH(D992,PIS!C$1:C$500)),5)="Gross",MIN(U992+V992,VLOOKUP("R700",TSC!B:C,2,0)*VLOOKUP("R101",TSC!B:C,2,0))*VLOOKUP("T704",TSC!B:C,2,0)%,0),0)</f>
        <v/>
      </c>
      <c r="BZ992">
        <f>IFERROR(IF(RIGHT(INDEX(PIS!O$1:O$500,MATCH(D992,PIS!C$1:C$500)),5)="Gross",MIN(U992+V992,VLOOKUP("R700",TSC!B:C,2,0)*VLOOKUP("1",TSC!F:G,2,0))*VLOOKUP("T705",TSC!B:C,2,0)%,0),0)</f>
        <v/>
      </c>
      <c r="CA992">
        <f>IFERROR(INDEX(ADJ!$A$1:$BZ$1000,MATCH(PAYROLL!D992,ADJ!A$1:A$500,0),MATCH(PAYROLL!CA$2,ADJ!$2:$2,0)),0)</f>
        <v/>
      </c>
      <c r="CB992">
        <f>IFERROR(INDEX(ADJ!$A$1:$BZ$1000,MATCH(PAYROLL!D992,ADJ!A$1:A$500,0),MATCH(PAYROLL!CB$2,ADJ!$2:$2,0)),0)</f>
        <v/>
      </c>
      <c r="CC992">
        <f>SUM(BX992:CB992)</f>
        <v/>
      </c>
      <c r="CD992">
        <f>IFERROR(INDEX(PIS!$A$1:$BZ$1000,MATCH(PAYROLL!D992,PIS!C$1:C$500,0),MATCH(PAYROLL!CD$1,PIS!$1:$1,0)),0)</f>
        <v/>
      </c>
      <c r="CE992">
        <f>IFERROR(IF(OR(INDEX(PIS!P$1:P$500,MATCH(D992,PIS!C$1:C$500,0))="LT2",INDEX(PIS!P$1:P$500,MATCH(D992,PIS!C$1:C$500,0))="P10"),0,SUM(CC992,CD992*VLOOKUP("R601",TSC!B:C,2,0),VLOOKUP("R602",TSC!B:C,2,0))),0)</f>
        <v/>
      </c>
      <c r="CF992">
        <f>MAX(BW992-CE992,0)</f>
        <v/>
      </c>
      <c r="CG992">
        <f>IFERROR(IF(OR(RIGHT(INDEX(PIS!P$1:P$500,MATCH(D992,PIS!C$1:C$500)),5)="P10",RIGHT(INDEX(PIS!P$1:P$500,MATCH(D992,PIS!C$1:C$500)),5)="CK"),0,IF(CF992&lt;=5000000,CF992*5%,IF(CF992&lt;=10000000,CF992*10%-250000,IF(CF992&lt;=18000000,CF992*15%-750000,IF(CF992&lt;=32000000,CF992*20%-1650000,IF(CF992&lt;=52000000,CF992*25%-3250000,IF(CF992&lt;=80000000,BH992*30%-5850000,CF992*35%-9850000))))))),0)</f>
        <v/>
      </c>
      <c r="CH992">
        <f>IFERROR(IF(OR(INDEX(PIS!P$1:P$500,MATCH(D992,PIS!C$1:C$500))="LT",INDEX(PIS!P$1:P$500,MATCH(D992,PIS!C$1:C$500))="CK"),0,IF(CF992&lt;2000000,0,CF992*10%)),0)</f>
        <v/>
      </c>
      <c r="CI992">
        <f>IFERROR(INDEX(ADJ!$A$1:$BZ$1000,MATCH(PAYROLL!D992,ADJ!A$1:A$500,0),MATCH(PAYROLL!CI$2,ADJ!$2:$2,0)),0)</f>
        <v/>
      </c>
      <c r="CJ992">
        <f>IFERROR(INDEX(ADJ!$A$1:$BZ$1000,MATCH(PAYROLL!D992,ADJ!A$1:A$500,0),MATCH(PAYROLL!CJ$2,ADJ!$2:$2,0)),0)</f>
        <v/>
      </c>
      <c r="CK992">
        <f>IFERROR(INDEX(ADJ!$A$1:$BZ$1000,MATCH(PAYROLL!D992,ADJ!A$1:A$500,0),MATCH(PAYROLL!CK$2,ADJ!$2:$2,0)),0)</f>
        <v/>
      </c>
      <c r="CL992">
        <f>SUM(CG992:CK992)</f>
        <v/>
      </c>
      <c r="CM992">
        <f>ROUND(SUM(CH992:CK992),0)</f>
        <v/>
      </c>
      <c r="CN992">
        <f>IFERROR(INDEX(CSDA!D$1:D$500,MATCH($CN$2,CSDA!C$1:C$500,0))*INDEX(PIS!V$1:V$500,MATCH(D992,PIS!C$1:C$500))+INDEX(ADJ!$A$1:$BZ$1000,MATCH(PAYROLL!D992,ADJ!A$1:A$500,0),MATCH(PAYROLL!CN$2,ADJ!$2:$2,0)),0)</f>
        <v/>
      </c>
      <c r="CO992">
        <f>IFERROR(INDEX(ADJ!$A$1:$BZ$1000,MATCH(PAYROLL!D992,ADJ!A$1:A$500,0),MATCH(PAYROLL!CO$2,ADJ!$2:$2,0)),0)</f>
        <v/>
      </c>
      <c r="CP992">
        <f>IFERROR(INDEX(ADJ!$A$1:$BZ$1000,MATCH(PAYROLL!D992,ADJ!A$1:A$500,0),MATCH(PAYROLL!CP$2,ADJ!$2:$2,0)),0)</f>
        <v/>
      </c>
      <c r="CQ992">
        <f>BP992-CL992-CI992-CM992-CN992-CO992-CP992-CC992</f>
        <v/>
      </c>
      <c r="CR992">
        <f>IFERROR(IF(RIGHT(INDEX(PIS!O$1:O$500,MATCH(D992,PIS!C$1:C$500,0)),5)="Gross",MIN(U992+V992,VLOOKUP("R700",TSC!B:C,2,0)*VLOOKUP("R101",TSC!B:C,2,0))*(VLOOKUP("T711",TSC!B:C,2,0)+VLOOKUP("T712",TSC!B:C,2,0))%,MIN(T992+V992,VLOOKUP("R700",TSC!B:C,2,0)*VLOOKUP("R101",TSC!B:C,2,0))*(VLOOKUP("T711",TSC!B:C,2,0)+VLOOKUP("T712",TSC!B:C,2,0)+VLOOKUP("R701",TSC!B:C,2,0))%),0)</f>
        <v/>
      </c>
      <c r="CS992">
        <f>IFERROR(IF(RIGHT(INDEX(PIS!O$1:O$500,MATCH(D992,PIS!C$1:C$500,0)),5)="Gross",MIN(U992+V992,VLOOKUP("R700",TSC!B:C,2,0)*VLOOKUP("R101",TSC!B:C,2,0))*(VLOOKUP("T714",TSC!B:C,2,0))%,MIN(T992+V992,VLOOKUP("R700",TSC!B:C,2,0)*VLOOKUP("R101",TSC!B:C,2,0))*(VLOOKUP("T704",TSC!B:C,2,0)+VLOOKUP("T714",TSC!B:C,2,0))%),0)</f>
        <v/>
      </c>
      <c r="CT992">
        <f>IFERROR(IF(RIGHT(INDEX(PIS!O$1:O$500,MATCH(D992,PIS!C$1:C$500,0)),5)="Gross",MIN(U992+V992,VLOOKUP("R700",TSC!B:C,2,0)*VLOOKUP("R101",TSC!B:C,2,0))*VLOOKUP("T705",TSC!B:C,2,0)%,MIN(T992+V992,VLOOKUP("R700",TSC!B:C,2,0)*VLOOKUP("R101",TSC!B:C,2,0))*VLOOKUP("T705",TSC!B:C,2,0)%),0)</f>
        <v/>
      </c>
      <c r="CU992">
        <f>IFERROR(IF(RIGHT(INDEX(PIS!O$1:O$500,MATCH(D992,PIS!C$1:C$500,0)),5)="Gross",MIN(U992+V992,VLOOKUP("R700",TSC!B:C,2,0)*VLOOKUP("R101",TSC!B:C,2,0))*(VLOOKUP("T713",TSC!B:C,2,0))%,MIN(T992+V992,VLOOKUP("R700",TSC!B:C,2,0)*VLOOKUP("R101",TSC!B:C,2,0))*(VLOOKUP("T713",TSC!B:C,2,0))%),0)</f>
        <v/>
      </c>
      <c r="CV992">
        <f>IFERROR(INDEX(ADJ!$A$1:$BZ$1000,MATCH(PAYROLL!D992,ADJ!A$1:A$500,0),MATCH(PAYROLL!CV$2,ADJ!$2:$2,0)),0)</f>
        <v/>
      </c>
      <c r="CW992">
        <f>IFERROR(INDEX(ADJ!$A$1:$BZ$1000,MATCH(PAYROLL!D992,ADJ!A$1:A$500,0),MATCH(PAYROLL!CW$2,ADJ!$2:$2,0)),0)</f>
        <v/>
      </c>
      <c r="CX992">
        <f>SUM(CR992:CW992)</f>
        <v/>
      </c>
      <c r="CY992">
        <f>ROUND(IF(CR992&gt;0,T992+V992*VLOOKUP("R202",TSC!$B$1:$C$500,2,0),0),0)</f>
        <v/>
      </c>
      <c r="CZ992">
        <f>IFERROR(INDEX(CSDA!D$1:D$500,MATCH($CZ$2,CSDA!C$1:C$500,0)),0)</f>
        <v/>
      </c>
      <c r="DA992">
        <f>ROUND(T992*0.7%,0)</f>
        <v/>
      </c>
      <c r="DB992">
        <f>ROUND(T992/12,0)</f>
        <v/>
      </c>
      <c r="DC992">
        <f ref="DC992" t="array">IFERROR(INDEX(CSDA!D$1:D$500,MATCH("Trích giữ"&amp;PAYROLL!DC$2,CSDA!A$1:A$500&amp;CSDA!C$1:C$500,0)),0)</f>
        <v/>
      </c>
      <c r="DD992">
        <f ref="DD992" t="array">IFERROR(INDEX(CSDA!D$1:D$500,MATCH("Trích giữ"&amp;PAYROLL!DD$2,CSDA!A$1:A$500&amp;CSDA!C$1:C$500,0)),0)</f>
        <v/>
      </c>
      <c r="DE992">
        <f ref="DE992" t="array">IFERROR(INDEX(CSDA!D$1:D$500,MATCH("Trích giữ"&amp;PAYROLL!DE$2,CSDA!A$1:A$500&amp;CSDA!C$1:C$500,0)),0)</f>
        <v/>
      </c>
      <c r="DF992">
        <f>IFERROR(INDEX(CSDA!D$1:D$500,MATCH(PAYROLL!DF$2,CSDA!C$1:C$500,0)),0)</f>
        <v/>
      </c>
      <c r="DG992">
        <f ref="DG992" t="array">IFERROR(INDEX(CSDA!D$1:D$500,MATCH("Trích giữ"&amp;PAYROLL!DG$2,CSDA!A$1:A$500&amp;CSDA!C$1:C$500,0)),0)</f>
        <v/>
      </c>
      <c r="DH992">
        <f>ROUND(T992/26,0)</f>
        <v/>
      </c>
      <c r="DI992">
        <f ref="DI992" t="array">IFERROR(INDEX(CSDA!D$1:D$500,MATCH("Trích giữ"&amp;PAYROLL!DI$2,CSDA!A$1:A$500&amp;CSDA!C$1:C$500,0)),0)</f>
        <v/>
      </c>
      <c r="DJ992">
        <f>IF(U992=0,T992*21.5%-BL992,0)</f>
        <v/>
      </c>
      <c r="DK992">
        <f ref="DK992" t="array">IFERROR(INDEX(CSDA!D$1:D$500,MATCH("Trích giữ"&amp;PAYROLL!DK$2,CSDA!A$1:A$500&amp;CSDA!C$1:C$500,0)),0)</f>
        <v/>
      </c>
      <c r="DL992">
        <f>IFERROR(INDEX(CSDA!D$1:D$500,MATCH(PAYROLL!DL$2,CSDA!C$1:C$500,0))/12,0)</f>
        <v/>
      </c>
      <c r="DM992">
        <f>SUM(DB992:DL992)</f>
        <v/>
      </c>
      <c r="DN992">
        <f>IFERROR(INDEX(ADJ!$A$1:$BZ$1000,MATCH(PAYROLL!D992,ADJ!A$1:A$500,0),MATCH(PAYROLL!DN$2,ADJ!$2:$2,0)),0)</f>
        <v/>
      </c>
      <c r="DO992">
        <f>IFERROR(SUM(BP992,DM992:DN992,CX992:DA992)-DT992,0)</f>
        <v/>
      </c>
      <c r="DP992">
        <f ref="DP992" t="array">SUM(BW992*IFERROR(INDEX(CSDA!D$1:D$500,MATCH(BW$2,CSDA!C$1:C$500,0)),0)%,CX992*IFERROR(INDEX(CSDA!D$1:D$500,MATCH(CX$2,CSDA!C$1:C$500,0)),0)%,DA992*IFERROR(INDEX(CSDA!D$1:D$500,MATCH(DA$2,CSDA!C$1:C$500,0)),0)%,DB992*IFERROR(INDEX(CSDA!D$1:D$500,MATCH(DB$2,CSDA!C$1:C$500,0)),0)%,DF992*IFERROR(INDEX(CSDA!D$1:D$500,MATCH("Phí dịch vụ"&amp;PAYROLL!DF$2,CSDA!A$1:A$500&amp;CSDA!C$1:C$500,0)),0)%,DC992*IFERROR(INDEX(CSDA!D$1:D$500,MATCH("Phí dịch vụ"&amp;PAYROLL!DC$2,CSDA!A$1:A$500&amp;CSDA!C$1:C$500,0)),0)%,DH992*IFERROR(INDEX(CSDA!D$1:D$500,MATCH("Phí dịch vụ"&amp;PAYROLL!DH$2,CSDA!A$1:A$500&amp;CSDA!C$1:C$500,0)),0)%,DJ992*IFERROR(INDEX(CSDA!D$1:D$500,MATCH("Phí dịch vụ"&amp;PAYROLL!DJ$2,CSDA!A$1:A$500&amp;CSDA!C$1:C$500,0)),0)%,BN992*IFERROR(INDEX(CSDA!D$1:D$500,MATCH(BN$2,CSDA!C$1:C$500,0)),0)%)-BN992*7%</f>
        <v/>
      </c>
      <c r="DQ992">
        <f>IFERROR(INDEX(ADJ!$A$1:$BZ$1000,MATCH(PAYROLL!D992,ADJ!A$1:A$500,0),MATCH(PAYROLL!DQ$2,ADJ!$2:$2,0)),0)</f>
        <v/>
      </c>
      <c r="DR992">
        <f>IFERROR(INDEX(ADJ!$A$1:$BZ$1000,MATCH(PAYROLL!D992,ADJ!A$1:A$500,0),MATCH(PAYROLL!DR$2,ADJ!$2:$2,0)),0)</f>
        <v/>
      </c>
      <c r="DS992">
        <f>SUM(DP992:DR992)</f>
        <v/>
      </c>
      <c r="DT992">
        <f>EK992</f>
        <v/>
      </c>
      <c r="DU992">
        <f>SUM(DO992:DR992)</f>
        <v/>
      </c>
      <c r="DV992">
        <f>ROUND(DU992*0.1,0)</f>
        <v/>
      </c>
      <c r="DW992">
        <f>DU992+DV992</f>
        <v/>
      </c>
      <c r="DZ992">
        <f>IFERROR(INDEX(ADJ!$A$1:$BZ$1000,MATCH(PAYROLL!$D992,ADJ!A$1:A$500,0),MATCH(PAYROLL!DZ$2,ADJ!$2:$2,0)),0)</f>
        <v/>
      </c>
      <c r="EA992">
        <f>IFERROR(INDEX(ADJ!$A$1:$BZ$1000,MATCH(PAYROLL!$D992,ADJ!A$1:A$500,0),MATCH(PAYROLL!EA$2,ADJ!$2:$2,0)),0)</f>
        <v/>
      </c>
      <c r="EB992">
        <f>IFERROR(INDEX(ADJ!$A$1:$BZ$1000,MATCH(PAYROLL!$D992,ADJ!A$1:A$500,0),MATCH(PAYROLL!EB$2,ADJ!$2:$2,0)),0)</f>
        <v/>
      </c>
      <c r="EC992">
        <f>IFERROR(INDEX(ADJ!$A$1:$BZ$1000,MATCH(PAYROLL!$D992,ADJ!A$1:A$500,0),MATCH(PAYROLL!EC$2,ADJ!$2:$2,0)),0)</f>
        <v/>
      </c>
      <c r="ED992">
        <f>IFERROR(INDEX(ADJ!$A$1:$BZ$1000,MATCH(PAYROLL!$D992,ADJ!A$1:A$500,0),MATCH(PAYROLL!ED$2,ADJ!$2:$2,0)),0)</f>
        <v/>
      </c>
      <c r="EE992">
        <f>IFERROR(INDEX(ADJ!$A$1:$BZ$1000,MATCH(PAYROLL!$D992,ADJ!A$1:A$500,0),MATCH(PAYROLL!EE$2,ADJ!$2:$2,0)),0)</f>
        <v/>
      </c>
      <c r="EF992">
        <f>IFERROR(INDEX(ADJ!$A$1:$BZ$1000,MATCH(PAYROLL!$D992,ADJ!A$1:A$500,0),MATCH(PAYROLL!EF$2,ADJ!$2:$2,0)),0)</f>
        <v/>
      </c>
      <c r="EG992">
        <f>IFERROR(INDEX(ADJ!$A$1:$BZ$1000,MATCH(PAYROLL!$D992,ADJ!A$1:A$500,0),MATCH(PAYROLL!EG$2,ADJ!$2:$2,0)),0)</f>
        <v/>
      </c>
      <c r="EH992">
        <f>IFERROR(INDEX(ADJ!$A$1:$BZ$1000,MATCH(PAYROLL!$D992,ADJ!A$1:A$500,0),MATCH(PAYROLL!EH$2,ADJ!$2:$2,0)),0)</f>
        <v/>
      </c>
      <c r="EI992">
        <f>IFERROR(INDEX(ADJ!$A$1:$BZ$1000,MATCH(PAYROLL!D992,ADJ!A$1:A$500,0),MATCH(PAYROLL!EI$2,ADJ!$2:$2,0)),0)</f>
        <v/>
      </c>
      <c r="EJ992">
        <f>IFERROR(INDEX(ADJ!$A$1:$BZ$1000,MATCH(PAYROLL!$D992,ADJ!A$1:A$500,0),MATCH(PAYROLL!EJ$2,ADJ!$2:$2,0)),0)</f>
        <v/>
      </c>
      <c r="EK992">
        <f>SUM(DZ992:EJ992)</f>
        <v/>
      </c>
    </row>
    <row r="993">
      <c r="A993" t="n">
        <v>991</v>
      </c>
      <c r="B993" t="inlineStr">
        <is>
          <t>Phan Thị Yến</t>
        </is>
      </c>
      <c r="D993" t="inlineStr">
        <is>
          <t>137260-02</t>
        </is>
      </c>
      <c r="S993">
        <f>IFERROR(INDEX(PIS!$A$1:$BZ$1000,MATCH($D993,PIS!C$1:C$500,0),MATCH("Lương CB tháng trước",PIS!$1:$1,0)),0)</f>
        <v/>
      </c>
      <c r="T993">
        <f>IFERROR(INDEX(PIS!$A$1:$BZ$1000,MATCH($D993,PIS!C$1:C$500,0),MATCH("Lương CB hiện tại",PIS!$1:$1,0)),0)</f>
        <v/>
      </c>
      <c r="U993">
        <f>IFERROR(INDEX(PIS!$A$1:$BZ$1000,MATCH($D993,PIS!C$1:C$500,0),MATCH("Lương đóng BHBB",PIS!$1:$1,0)),0)</f>
        <v/>
      </c>
      <c r="V993">
        <f>IFERROR(INDEX(PIS!$A$1:$BZ$1000,MATCH($D993,PIS!C$1:C$500,0),MATCH(V$2,PIS!$2:$2,0)),0)</f>
        <v/>
      </c>
      <c r="W993">
        <f>IFERROR(INDEX(PIS!$A$1:$BZ$1000,MATCH($D993,PIS!C$1:C$500,0),MATCH(W$2,PIS!$2:$2,0)),0)</f>
        <v/>
      </c>
      <c r="X993">
        <f>IFERROR(INDEX(PIS!$A$1:$BZ$1000,MATCH($D993,PIS!C$1:C$500,0),MATCH(X$2,PIS!$2:$2,0)),0)</f>
        <v/>
      </c>
      <c r="Y993">
        <f>IFERROR(INDEX(PIS!$A$1:$BZ$1000,MATCH($D993,PIS!C$1:C$500,0),MATCH(Y$2,PIS!$2:$2,0)),0)</f>
        <v/>
      </c>
      <c r="Z993">
        <f>IFERROR(INDEX(PIS!$A$1:$BZ$1000,MATCH($D993,PIS!C$1:C$500,0),MATCH(Z$2,PIS!$2:$2,0)),0)</f>
        <v/>
      </c>
      <c r="AA993">
        <f>IFERROR(INDEX(PIS!$A$1:$BZ$1000,MATCH($D993,PIS!C$1:C$500,0),MATCH(AA$2,PIS!$2:$2,0)),0)</f>
        <v/>
      </c>
      <c r="AB993">
        <f>IFERROR(INDEX(PIS!$A$1:$BZ$1000,MATCH($D993,PIS!C$1:C$500,0),MATCH(AB$2,PIS!$2:$2,0)),0)</f>
        <v/>
      </c>
      <c r="AC993">
        <f>SUM(V993:AB993)</f>
        <v/>
      </c>
      <c r="AD993">
        <f>IFERROR(INDEX(TIMESHEET!$A$1:$AI$5000,MATCH($D993,TIMESHEET!A$1:A$500,0),MATCH("T100",TIMESHEET!$2:$2,0))-2,0)</f>
        <v/>
      </c>
      <c r="AE993">
        <f>IFERROR(INDEX(TIMESHEET!$A$1:$AI$5000,MATCH($D993,TIMESHEET!A$1:A$500,0),MATCH("T202",TIMESHEET!$2:$2,0)),0)</f>
        <v/>
      </c>
      <c r="AF993">
        <f>IFERROR(INDEX(TIMESHEET!$A$1:$AI$5000,MATCH($D993,TIMESHEET!A$1:A$500,0),MATCH("T302",TIMESHEET!$2:$2,0)),0)</f>
        <v/>
      </c>
      <c r="AG993">
        <f>IFERROR(INDEX(TIMESHEET!$A$1:$AI$5000,MATCH($D993,TIMESHEET!A$1:A$500,0),MATCH("T406",TIMESHEET!$2:$2,0)),0)</f>
        <v/>
      </c>
      <c r="AH993">
        <f>AE993+AG993</f>
        <v/>
      </c>
      <c r="AI993">
        <f>IFERROR(INDEX(TIMESHEET!$A$1:$AI$5000,MATCH($D993,TIMESHEET!A$1:A$500,0),MATCH("T701",TIMESHEET!$2:$2,0)),0)</f>
        <v/>
      </c>
      <c r="AJ993">
        <f>IFERROR(INDEX(TIMESHEET!$A$1:$AI$5000,MATCH($D993,TIMESHEET!B$1:B$500,0),MATCH("T320",TIMESHEET!$2:$2,0)),0)</f>
        <v/>
      </c>
      <c r="AK993">
        <f>IFERROR(IF(LEFT(INDEX(PIS!O$1:O$500,MATCH(D993,PIS!C$1:C$500)),1)="M",T993/AD993*SUM(AE993:AG993),T993*AD993),0)</f>
        <v/>
      </c>
      <c r="AL993">
        <f>IFERROR(INDEX(ADJ!$A$1:$BZ$1000,MATCH(PAYROLL!D993,ADJ!A$1:A$500,0),MATCH(PAYROLL!AL$2,ADJ!$2:$2,0)),0)</f>
        <v/>
      </c>
      <c r="AM993">
        <f>SUM(AK993:AL993)</f>
        <v/>
      </c>
      <c r="AN993">
        <f>IFERROR(ROUND(V993/$AD993*$AH993,0),0)</f>
        <v/>
      </c>
      <c r="AO993">
        <f>IFERROR(ROUND(W993/$AD993*$AH993,0),0)</f>
        <v/>
      </c>
      <c r="AP993">
        <f>IFERROR(ROUND(X993/$AD993*$AE993,0),0)</f>
        <v/>
      </c>
      <c r="AQ993">
        <f>IFERROR(ROUND(Y993/$AD993*$AH993,0),0)</f>
        <v/>
      </c>
      <c r="AR993">
        <f>IFERROR(ROUND(Z993/$AD993*$AH993,0),0)</f>
        <v/>
      </c>
      <c r="AS993">
        <f>IFERROR(ROUND(AA993/$AD993*$AH993,0),0)</f>
        <v/>
      </c>
      <c r="AT993">
        <f>IFERROR(IF((AE993+AF993+AG993)&gt;13,AB993,ROUND(AB993/AD993*AH993,0)),0)</f>
        <v/>
      </c>
      <c r="AU993">
        <f>IFERROR(INDEX(ADJ!$A$1:$BZ$1000,MATCH(PAYROLL!D993,ADJ!A$1:A$500,0),MATCH(PAYROLL!AU$2,ADJ!$2:$2,0)),0)</f>
        <v/>
      </c>
      <c r="AV993">
        <f>ROUND(SUM(AN993:AU993),0)</f>
        <v/>
      </c>
      <c r="AW993">
        <f>IFERROR(INDEX(TIMESHEET!$A$1:$AI$5000,MATCH(PAYROLL!D993,TIMESHEET!A$1:A$500,0),MATCH("T620",TIMESHEET!$2:$2,0)),0)</f>
        <v/>
      </c>
      <c r="AX993">
        <f>IFERROR(INDEX(TIMESHEET!$A$1:$AI$5000,MATCH(PAYROLL!D993,TIMESHEET!A$1:A$500,0),MATCH("T601",TIMESHEET!$2:$2,0)),0)</f>
        <v/>
      </c>
      <c r="AY993">
        <f>IFERROR(INDEX(TIMESHEET!$A$1:$AI$5000,MATCH(PAYROLL!D993,TIMESHEET!A$1:A$500,0),MATCH("T602",TIMESHEET!$2:$2,0)),0)</f>
        <v/>
      </c>
      <c r="AZ993">
        <f>IFERROR(INDEX(TIMESHEET!$A$1:$AI$5000,MATCH(PAYROLL!D993,TIMESHEET!A$1:A$500,0),MATCH("T603",TIMESHEET!$2:$2,0)),0)</f>
        <v/>
      </c>
      <c r="BA993">
        <f>IFERROR(INDEX(TIMESHEET!$A$1:$AI$5000,MATCH(PAYROLL!D993,TIMESHEET!A$1:A$500,0),MATCH("T611",TIMESHEET!$2:$2,0)),0)</f>
        <v/>
      </c>
      <c r="BB993">
        <f>IFERROR(INDEX(TIMESHEET!$A$1:$AI$5000,MATCH(PAYROLL!D993,TIMESHEET!A$1:A$500,0),MATCH("T612",TIMESHEET!$2:$2,0)),0)</f>
        <v/>
      </c>
      <c r="BC993">
        <f>IFERROR(INDEX(TIMESHEET!$A$1:$AI$5000,MATCH(PAYROLL!D993,TIMESHEET!A$1:A$500,0),MATCH("T613",TIMESHEET!$2:$2,0)),0)</f>
        <v/>
      </c>
      <c r="BD993">
        <f>IFERROR(INDEX(TIMESHEET!$A$1:$AI$5000,MATCH(PAYROLL!D993,TIMESHEET!A$1:A$500,0),MATCH("T500",TIMESHEET!$2:$2,0)),0)</f>
        <v/>
      </c>
      <c r="BE993">
        <f>IFERROR(IF(LEFT(INDEX(PIS!O$1:O$500,MATCH(D993,PIS!C$1:C$500)),1)="M",T993/AD993/8*(AW993+AX993*1.5+AY993*2+AZ993*3+BA993*2.1+BB993*2.7+BC993*3.9+BD993*0.3),T993/8*(AW993+AX993*1.5+AY993*2+AZ993*3+BA993*2.1+BB993*2.7+BC993*3.9+BD993*0.3)),0)</f>
        <v/>
      </c>
      <c r="BF993">
        <f>IFERROR(INDEX(ADJ!$A$1:$BZ$1000,MATCH(PAYROLL!$D993,ADJ!A$1:A$500,0),MATCH(PAYROLL!BF$2,ADJ!$2:$2,0)),0)</f>
        <v/>
      </c>
      <c r="BG993">
        <f>IFERROR(INDEX(ADJ!$A$1:$BZ$1000,MATCH(PAYROLL!D993,ADJ!A$1:A$500,0),MATCH(PAYROLL!BG$2,ADJ!$2:$2,0)),0)</f>
        <v/>
      </c>
      <c r="BH993">
        <f>IFERROR(INDEX(ADJ!$A$1:$BZ$1000,MATCH(PAYROLL!D993,ADJ!A$1:A$500,0),MATCH(PAYROLL!BH$2,ADJ!$2:$2,0)),0)</f>
        <v/>
      </c>
      <c r="BI993">
        <f>IFERROR(INDEX(ADJ!$A$1:$BZ$1000,MATCH(PAYROLL!D993,ADJ!A$1:A$500,0),MATCH(PAYROLL!BI$2,ADJ!$2:$2,0)),0)</f>
        <v/>
      </c>
      <c r="BJ993">
        <f>IFERROR(INDEX(ADJ!$A$1:$BZ$1000,MATCH(PAYROLL!D993,ADJ!A$1:A$500,0),MATCH(PAYROLL!BJ$2,ADJ!$2:$2,0)),0)</f>
        <v/>
      </c>
      <c r="BK993">
        <f>SUM(BF993:BJ993)</f>
        <v/>
      </c>
      <c r="BL993">
        <f>IFERROR(INDEX(ADJ!$A$1:$BZ$1000,MATCH(PAYROLL!D993,ADJ!A$1:A$500,0),MATCH(PAYROLL!BL$2,ADJ!$2:$2,0)),0)</f>
        <v/>
      </c>
      <c r="BM993">
        <f>IFERROR(INDEX(ADJ!$A$1:$BZ$1000,MATCH(PAYROLL!D993,ADJ!A$1:A$500,0),MATCH(PAYROLL!BM$2,ADJ!$2:$2,0)),0)</f>
        <v/>
      </c>
      <c r="BN993">
        <f>IFERROR(INDEX(ADJ!$A$1:$BZ$1000,MATCH(PAYROLL!D993,ADJ!A$1:A$500,0),MATCH(PAYROLL!BN$2,ADJ!$2:$2,0)),0)</f>
        <v/>
      </c>
      <c r="BO993">
        <f>IFERROR(INDEX(ADJ!$A$1:$BZ$1000,MATCH(PAYROLL!D993,ADJ!A$1:A$500,0),MATCH(PAYROLL!BO$2,ADJ!$2:$2,0)),0)</f>
        <v/>
      </c>
      <c r="BP993">
        <f>SUM(AM993,AV993,BE993,BK993,BL993:BO993)</f>
        <v/>
      </c>
      <c r="BQ993">
        <f>BO993</f>
        <v/>
      </c>
      <c r="BR993">
        <f>IFERROR(ROUND(IF(LEFT(INDEX(PIS!O$1:O$500,MATCH(D993,PIS!C$1:C$500)),1)="D",T993/8*(BD993*0.3),IF(LEFT(INDEX(PIS!O$1:O$500,MATCH(D993,PIS!C$1:C$500)),1)="H",T993*($BD993*0.3),T993/$AD993/8*($BD993*0.3))),0),0)</f>
        <v/>
      </c>
      <c r="BS993">
        <f>IF(AP993&lt;1,0,MIN(AP993,730000))</f>
        <v/>
      </c>
      <c r="BT993">
        <f>IFERROR(ROUND((BE993-SUM(AW993:BC993)*T993/AD993/8),0)-BR993,0)</f>
        <v/>
      </c>
      <c r="BU993">
        <f>AO993</f>
        <v/>
      </c>
      <c r="BV993">
        <f>SUM(BQ993:BU993)</f>
        <v/>
      </c>
      <c r="BW993">
        <f>BP993-BV993</f>
        <v/>
      </c>
      <c r="BX993">
        <f>IFERROR(IF(RIGHT(INDEX(PIS!O$1:O$500,MATCH(D993,PIS!C$1:C$500)),5)="Gross",MIN(U993+V993,VLOOKUP("R700",TSC!B:C,2,0)*VLOOKUP("R101",TSC!B:C,2,0))*VLOOKUP("R701",TSC!B:C,2,0)%,0),0)</f>
        <v/>
      </c>
      <c r="BY993">
        <f>IFERROR(IF(RIGHT(INDEX(PIS!O$1:O$500,MATCH(D993,PIS!C$1:C$500)),5)="Gross",MIN(U993+V993,VLOOKUP("R700",TSC!B:C,2,0)*VLOOKUP("R101",TSC!B:C,2,0))*VLOOKUP("T704",TSC!B:C,2,0)%,0),0)</f>
        <v/>
      </c>
      <c r="BZ993">
        <f>IFERROR(IF(RIGHT(INDEX(PIS!O$1:O$500,MATCH(D993,PIS!C$1:C$500)),5)="Gross",MIN(U993+V993,VLOOKUP("R700",TSC!B:C,2,0)*VLOOKUP("1",TSC!F:G,2,0))*VLOOKUP("T705",TSC!B:C,2,0)%,0),0)</f>
        <v/>
      </c>
      <c r="CA993">
        <f>IFERROR(INDEX(ADJ!$A$1:$BZ$1000,MATCH(PAYROLL!D993,ADJ!A$1:A$500,0),MATCH(PAYROLL!CA$2,ADJ!$2:$2,0)),0)</f>
        <v/>
      </c>
      <c r="CB993">
        <f>IFERROR(INDEX(ADJ!$A$1:$BZ$1000,MATCH(PAYROLL!D993,ADJ!A$1:A$500,0),MATCH(PAYROLL!CB$2,ADJ!$2:$2,0)),0)</f>
        <v/>
      </c>
      <c r="CC993">
        <f>SUM(BX993:CB993)</f>
        <v/>
      </c>
      <c r="CD993">
        <f>IFERROR(INDEX(PIS!$A$1:$BZ$1000,MATCH(PAYROLL!D993,PIS!C$1:C$500,0),MATCH(PAYROLL!CD$1,PIS!$1:$1,0)),0)</f>
        <v/>
      </c>
      <c r="CE993">
        <f>IFERROR(IF(OR(INDEX(PIS!P$1:P$500,MATCH(D993,PIS!C$1:C$500,0))="LT2",INDEX(PIS!P$1:P$500,MATCH(D993,PIS!C$1:C$500,0))="P10"),0,SUM(CC993,CD993*VLOOKUP("R601",TSC!B:C,2,0),VLOOKUP("R602",TSC!B:C,2,0))),0)</f>
        <v/>
      </c>
      <c r="CF993">
        <f>MAX(BW993-CE993,0)</f>
        <v/>
      </c>
      <c r="CG993">
        <f>IFERROR(IF(OR(RIGHT(INDEX(PIS!P$1:P$500,MATCH(D993,PIS!C$1:C$500)),5)="P10",RIGHT(INDEX(PIS!P$1:P$500,MATCH(D993,PIS!C$1:C$500)),5)="CK"),0,IF(CF993&lt;=5000000,CF993*5%,IF(CF993&lt;=10000000,CF993*10%-250000,IF(CF993&lt;=18000000,CF993*15%-750000,IF(CF993&lt;=32000000,CF993*20%-1650000,IF(CF993&lt;=52000000,CF993*25%-3250000,IF(CF993&lt;=80000000,BH993*30%-5850000,CF993*35%-9850000))))))),0)</f>
        <v/>
      </c>
      <c r="CH993">
        <f>IFERROR(IF(OR(INDEX(PIS!P$1:P$500,MATCH(D993,PIS!C$1:C$500))="LT",INDEX(PIS!P$1:P$500,MATCH(D993,PIS!C$1:C$500))="CK"),0,IF(CF993&lt;2000000,0,CF993*10%)),0)</f>
        <v/>
      </c>
      <c r="CI993">
        <f>IFERROR(INDEX(ADJ!$A$1:$BZ$1000,MATCH(PAYROLL!D993,ADJ!A$1:A$500,0),MATCH(PAYROLL!CI$2,ADJ!$2:$2,0)),0)</f>
        <v/>
      </c>
      <c r="CJ993">
        <f>IFERROR(INDEX(ADJ!$A$1:$BZ$1000,MATCH(PAYROLL!D993,ADJ!A$1:A$500,0),MATCH(PAYROLL!CJ$2,ADJ!$2:$2,0)),0)</f>
        <v/>
      </c>
      <c r="CK993">
        <f>IFERROR(INDEX(ADJ!$A$1:$BZ$1000,MATCH(PAYROLL!D993,ADJ!A$1:A$500,0),MATCH(PAYROLL!CK$2,ADJ!$2:$2,0)),0)</f>
        <v/>
      </c>
      <c r="CL993">
        <f>SUM(CG993:CK993)</f>
        <v/>
      </c>
      <c r="CM993">
        <f>ROUND(SUM(CH993:CK993),0)</f>
        <v/>
      </c>
      <c r="CN993">
        <f>IFERROR(INDEX(CSDA!D$1:D$500,MATCH($CN$2,CSDA!C$1:C$500,0))*INDEX(PIS!V$1:V$500,MATCH(D993,PIS!C$1:C$500))+INDEX(ADJ!$A$1:$BZ$1000,MATCH(PAYROLL!D993,ADJ!A$1:A$500,0),MATCH(PAYROLL!CN$2,ADJ!$2:$2,0)),0)</f>
        <v/>
      </c>
      <c r="CO993">
        <f>IFERROR(INDEX(ADJ!$A$1:$BZ$1000,MATCH(PAYROLL!D993,ADJ!A$1:A$500,0),MATCH(PAYROLL!CO$2,ADJ!$2:$2,0)),0)</f>
        <v/>
      </c>
      <c r="CP993">
        <f>IFERROR(INDEX(ADJ!$A$1:$BZ$1000,MATCH(PAYROLL!D993,ADJ!A$1:A$500,0),MATCH(PAYROLL!CP$2,ADJ!$2:$2,0)),0)</f>
        <v/>
      </c>
      <c r="CQ993">
        <f>BP993-CL993-CI993-CM993-CN993-CO993-CP993-CC993</f>
        <v/>
      </c>
      <c r="CR993">
        <f>IFERROR(IF(RIGHT(INDEX(PIS!O$1:O$500,MATCH(D993,PIS!C$1:C$500,0)),5)="Gross",MIN(U993+V993,VLOOKUP("R700",TSC!B:C,2,0)*VLOOKUP("R101",TSC!B:C,2,0))*(VLOOKUP("T711",TSC!B:C,2,0)+VLOOKUP("T712",TSC!B:C,2,0))%,MIN(T993+V993,VLOOKUP("R700",TSC!B:C,2,0)*VLOOKUP("R101",TSC!B:C,2,0))*(VLOOKUP("T711",TSC!B:C,2,0)+VLOOKUP("T712",TSC!B:C,2,0)+VLOOKUP("R701",TSC!B:C,2,0))%),0)</f>
        <v/>
      </c>
      <c r="CS993">
        <f>IFERROR(IF(RIGHT(INDEX(PIS!O$1:O$500,MATCH(D993,PIS!C$1:C$500,0)),5)="Gross",MIN(U993+V993,VLOOKUP("R700",TSC!B:C,2,0)*VLOOKUP("R101",TSC!B:C,2,0))*(VLOOKUP("T714",TSC!B:C,2,0))%,MIN(T993+V993,VLOOKUP("R700",TSC!B:C,2,0)*VLOOKUP("R101",TSC!B:C,2,0))*(VLOOKUP("T704",TSC!B:C,2,0)+VLOOKUP("T714",TSC!B:C,2,0))%),0)</f>
        <v/>
      </c>
      <c r="CT993">
        <f>IFERROR(IF(RIGHT(INDEX(PIS!O$1:O$500,MATCH(D993,PIS!C$1:C$500,0)),5)="Gross",MIN(U993+V993,VLOOKUP("R700",TSC!B:C,2,0)*VLOOKUP("R101",TSC!B:C,2,0))*VLOOKUP("T705",TSC!B:C,2,0)%,MIN(T993+V993,VLOOKUP("R700",TSC!B:C,2,0)*VLOOKUP("R101",TSC!B:C,2,0))*VLOOKUP("T705",TSC!B:C,2,0)%),0)</f>
        <v/>
      </c>
      <c r="CU993">
        <f>IFERROR(IF(RIGHT(INDEX(PIS!O$1:O$500,MATCH(D993,PIS!C$1:C$500,0)),5)="Gross",MIN(U993+V993,VLOOKUP("R700",TSC!B:C,2,0)*VLOOKUP("R101",TSC!B:C,2,0))*(VLOOKUP("T713",TSC!B:C,2,0))%,MIN(T993+V993,VLOOKUP("R700",TSC!B:C,2,0)*VLOOKUP("R101",TSC!B:C,2,0))*(VLOOKUP("T713",TSC!B:C,2,0))%),0)</f>
        <v/>
      </c>
      <c r="CV993">
        <f>IFERROR(INDEX(ADJ!$A$1:$BZ$1000,MATCH(PAYROLL!D993,ADJ!A$1:A$500,0),MATCH(PAYROLL!CV$2,ADJ!$2:$2,0)),0)</f>
        <v/>
      </c>
      <c r="CW993">
        <f>IFERROR(INDEX(ADJ!$A$1:$BZ$1000,MATCH(PAYROLL!D993,ADJ!A$1:A$500,0),MATCH(PAYROLL!CW$2,ADJ!$2:$2,0)),0)</f>
        <v/>
      </c>
      <c r="CX993">
        <f>SUM(CR993:CW993)</f>
        <v/>
      </c>
      <c r="CY993">
        <f>ROUND(IF(CR993&gt;0,T993+V993*VLOOKUP("R202",TSC!$B$1:$C$500,2,0),0),0)</f>
        <v/>
      </c>
      <c r="CZ993">
        <f>IFERROR(INDEX(CSDA!D$1:D$500,MATCH($CZ$2,CSDA!C$1:C$500,0)),0)</f>
        <v/>
      </c>
      <c r="DA993">
        <f>ROUND(T993*0.7%,0)</f>
        <v/>
      </c>
      <c r="DB993">
        <f>ROUND(T993/12,0)</f>
        <v/>
      </c>
      <c r="DC993">
        <f ref="DC993" t="array">IFERROR(INDEX(CSDA!D$1:D$500,MATCH("Trích giữ"&amp;PAYROLL!DC$2,CSDA!A$1:A$500&amp;CSDA!C$1:C$500,0)),0)</f>
        <v/>
      </c>
      <c r="DD993">
        <f ref="DD993" t="array">IFERROR(INDEX(CSDA!D$1:D$500,MATCH("Trích giữ"&amp;PAYROLL!DD$2,CSDA!A$1:A$500&amp;CSDA!C$1:C$500,0)),0)</f>
        <v/>
      </c>
      <c r="DE993">
        <f ref="DE993" t="array">IFERROR(INDEX(CSDA!D$1:D$500,MATCH("Trích giữ"&amp;PAYROLL!DE$2,CSDA!A$1:A$500&amp;CSDA!C$1:C$500,0)),0)</f>
        <v/>
      </c>
      <c r="DF993">
        <f>IFERROR(INDEX(CSDA!D$1:D$500,MATCH(PAYROLL!DF$2,CSDA!C$1:C$500,0)),0)</f>
        <v/>
      </c>
      <c r="DG993">
        <f ref="DG993" t="array">IFERROR(INDEX(CSDA!D$1:D$500,MATCH("Trích giữ"&amp;PAYROLL!DG$2,CSDA!A$1:A$500&amp;CSDA!C$1:C$500,0)),0)</f>
        <v/>
      </c>
      <c r="DH993">
        <f>ROUND(T993/26,0)</f>
        <v/>
      </c>
      <c r="DI993">
        <f ref="DI993" t="array">IFERROR(INDEX(CSDA!D$1:D$500,MATCH("Trích giữ"&amp;PAYROLL!DI$2,CSDA!A$1:A$500&amp;CSDA!C$1:C$500,0)),0)</f>
        <v/>
      </c>
      <c r="DJ993">
        <f>IF(U993=0,T993*21.5%-BL993,0)</f>
        <v/>
      </c>
      <c r="DK993">
        <f ref="DK993" t="array">IFERROR(INDEX(CSDA!D$1:D$500,MATCH("Trích giữ"&amp;PAYROLL!DK$2,CSDA!A$1:A$500&amp;CSDA!C$1:C$500,0)),0)</f>
        <v/>
      </c>
      <c r="DL993">
        <f>IFERROR(INDEX(CSDA!D$1:D$500,MATCH(PAYROLL!DL$2,CSDA!C$1:C$500,0))/12,0)</f>
        <v/>
      </c>
      <c r="DM993">
        <f>SUM(DB993:DL993)</f>
        <v/>
      </c>
      <c r="DN993">
        <f>IFERROR(INDEX(ADJ!$A$1:$BZ$1000,MATCH(PAYROLL!D993,ADJ!A$1:A$500,0),MATCH(PAYROLL!DN$2,ADJ!$2:$2,0)),0)</f>
        <v/>
      </c>
      <c r="DO993">
        <f>IFERROR(SUM(BP993,DM993:DN993,CX993:DA993)-DT993,0)</f>
        <v/>
      </c>
      <c r="DP993">
        <f ref="DP993" t="array">SUM(BW993*IFERROR(INDEX(CSDA!D$1:D$500,MATCH(BW$2,CSDA!C$1:C$500,0)),0)%,CX993*IFERROR(INDEX(CSDA!D$1:D$500,MATCH(CX$2,CSDA!C$1:C$500,0)),0)%,DA993*IFERROR(INDEX(CSDA!D$1:D$500,MATCH(DA$2,CSDA!C$1:C$500,0)),0)%,DB993*IFERROR(INDEX(CSDA!D$1:D$500,MATCH(DB$2,CSDA!C$1:C$500,0)),0)%,DF993*IFERROR(INDEX(CSDA!D$1:D$500,MATCH("Phí dịch vụ"&amp;PAYROLL!DF$2,CSDA!A$1:A$500&amp;CSDA!C$1:C$500,0)),0)%,DC993*IFERROR(INDEX(CSDA!D$1:D$500,MATCH("Phí dịch vụ"&amp;PAYROLL!DC$2,CSDA!A$1:A$500&amp;CSDA!C$1:C$500,0)),0)%,DH993*IFERROR(INDEX(CSDA!D$1:D$500,MATCH("Phí dịch vụ"&amp;PAYROLL!DH$2,CSDA!A$1:A$500&amp;CSDA!C$1:C$500,0)),0)%,DJ993*IFERROR(INDEX(CSDA!D$1:D$500,MATCH("Phí dịch vụ"&amp;PAYROLL!DJ$2,CSDA!A$1:A$500&amp;CSDA!C$1:C$500,0)),0)%,BN993*IFERROR(INDEX(CSDA!D$1:D$500,MATCH(BN$2,CSDA!C$1:C$500,0)),0)%)-BN993*7%</f>
        <v/>
      </c>
      <c r="DQ993">
        <f>IFERROR(INDEX(ADJ!$A$1:$BZ$1000,MATCH(PAYROLL!D993,ADJ!A$1:A$500,0),MATCH(PAYROLL!DQ$2,ADJ!$2:$2,0)),0)</f>
        <v/>
      </c>
      <c r="DR993">
        <f>IFERROR(INDEX(ADJ!$A$1:$BZ$1000,MATCH(PAYROLL!D993,ADJ!A$1:A$500,0),MATCH(PAYROLL!DR$2,ADJ!$2:$2,0)),0)</f>
        <v/>
      </c>
      <c r="DS993">
        <f>SUM(DP993:DR993)</f>
        <v/>
      </c>
      <c r="DT993">
        <f>EK993</f>
        <v/>
      </c>
      <c r="DU993">
        <f>SUM(DO993:DR993)</f>
        <v/>
      </c>
      <c r="DV993">
        <f>ROUND(DU993*0.1,0)</f>
        <v/>
      </c>
      <c r="DW993">
        <f>DU993+DV993</f>
        <v/>
      </c>
      <c r="DZ993">
        <f>IFERROR(INDEX(ADJ!$A$1:$BZ$1000,MATCH(PAYROLL!$D993,ADJ!A$1:A$500,0),MATCH(PAYROLL!DZ$2,ADJ!$2:$2,0)),0)</f>
        <v/>
      </c>
      <c r="EA993">
        <f>IFERROR(INDEX(ADJ!$A$1:$BZ$1000,MATCH(PAYROLL!$D993,ADJ!A$1:A$500,0),MATCH(PAYROLL!EA$2,ADJ!$2:$2,0)),0)</f>
        <v/>
      </c>
      <c r="EB993">
        <f>IFERROR(INDEX(ADJ!$A$1:$BZ$1000,MATCH(PAYROLL!$D993,ADJ!A$1:A$500,0),MATCH(PAYROLL!EB$2,ADJ!$2:$2,0)),0)</f>
        <v/>
      </c>
      <c r="EC993">
        <f>IFERROR(INDEX(ADJ!$A$1:$BZ$1000,MATCH(PAYROLL!$D993,ADJ!A$1:A$500,0),MATCH(PAYROLL!EC$2,ADJ!$2:$2,0)),0)</f>
        <v/>
      </c>
      <c r="ED993">
        <f>IFERROR(INDEX(ADJ!$A$1:$BZ$1000,MATCH(PAYROLL!$D993,ADJ!A$1:A$500,0),MATCH(PAYROLL!ED$2,ADJ!$2:$2,0)),0)</f>
        <v/>
      </c>
      <c r="EE993">
        <f>IFERROR(INDEX(ADJ!$A$1:$BZ$1000,MATCH(PAYROLL!$D993,ADJ!A$1:A$500,0),MATCH(PAYROLL!EE$2,ADJ!$2:$2,0)),0)</f>
        <v/>
      </c>
      <c r="EF993">
        <f>IFERROR(INDEX(ADJ!$A$1:$BZ$1000,MATCH(PAYROLL!$D993,ADJ!A$1:A$500,0),MATCH(PAYROLL!EF$2,ADJ!$2:$2,0)),0)</f>
        <v/>
      </c>
      <c r="EG993">
        <f>IFERROR(INDEX(ADJ!$A$1:$BZ$1000,MATCH(PAYROLL!$D993,ADJ!A$1:A$500,0),MATCH(PAYROLL!EG$2,ADJ!$2:$2,0)),0)</f>
        <v/>
      </c>
      <c r="EH993">
        <f>IFERROR(INDEX(ADJ!$A$1:$BZ$1000,MATCH(PAYROLL!$D993,ADJ!A$1:A$500,0),MATCH(PAYROLL!EH$2,ADJ!$2:$2,0)),0)</f>
        <v/>
      </c>
      <c r="EI993">
        <f>IFERROR(INDEX(ADJ!$A$1:$BZ$1000,MATCH(PAYROLL!D993,ADJ!A$1:A$500,0),MATCH(PAYROLL!EI$2,ADJ!$2:$2,0)),0)</f>
        <v/>
      </c>
      <c r="EJ993">
        <f>IFERROR(INDEX(ADJ!$A$1:$BZ$1000,MATCH(PAYROLL!$D993,ADJ!A$1:A$500,0),MATCH(PAYROLL!EJ$2,ADJ!$2:$2,0)),0)</f>
        <v/>
      </c>
      <c r="EK993">
        <f>SUM(DZ993:EJ993)</f>
        <v/>
      </c>
    </row>
    <row r="994">
      <c r="A994" t="n">
        <v>992</v>
      </c>
      <c r="B994" t="inlineStr">
        <is>
          <t>Dương Công Hiển</t>
        </is>
      </c>
      <c r="D994" t="inlineStr">
        <is>
          <t>144713-03</t>
        </is>
      </c>
      <c r="S994">
        <f>IFERROR(INDEX(PIS!$A$1:$BZ$1000,MATCH($D994,PIS!C$1:C$500,0),MATCH("Lương CB tháng trước",PIS!$1:$1,0)),0)</f>
        <v/>
      </c>
      <c r="T994">
        <f>IFERROR(INDEX(PIS!$A$1:$BZ$1000,MATCH($D994,PIS!C$1:C$500,0),MATCH("Lương CB hiện tại",PIS!$1:$1,0)),0)</f>
        <v/>
      </c>
      <c r="U994">
        <f>IFERROR(INDEX(PIS!$A$1:$BZ$1000,MATCH($D994,PIS!C$1:C$500,0),MATCH("Lương đóng BHBB",PIS!$1:$1,0)),0)</f>
        <v/>
      </c>
      <c r="V994">
        <f>IFERROR(INDEX(PIS!$A$1:$BZ$1000,MATCH($D994,PIS!C$1:C$500,0),MATCH(V$2,PIS!$2:$2,0)),0)</f>
        <v/>
      </c>
      <c r="W994">
        <f>IFERROR(INDEX(PIS!$A$1:$BZ$1000,MATCH($D994,PIS!C$1:C$500,0),MATCH(W$2,PIS!$2:$2,0)),0)</f>
        <v/>
      </c>
      <c r="X994">
        <f>IFERROR(INDEX(PIS!$A$1:$BZ$1000,MATCH($D994,PIS!C$1:C$500,0),MATCH(X$2,PIS!$2:$2,0)),0)</f>
        <v/>
      </c>
      <c r="Y994">
        <f>IFERROR(INDEX(PIS!$A$1:$BZ$1000,MATCH($D994,PIS!C$1:C$500,0),MATCH(Y$2,PIS!$2:$2,0)),0)</f>
        <v/>
      </c>
      <c r="Z994">
        <f>IFERROR(INDEX(PIS!$A$1:$BZ$1000,MATCH($D994,PIS!C$1:C$500,0),MATCH(Z$2,PIS!$2:$2,0)),0)</f>
        <v/>
      </c>
      <c r="AA994">
        <f>IFERROR(INDEX(PIS!$A$1:$BZ$1000,MATCH($D994,PIS!C$1:C$500,0),MATCH(AA$2,PIS!$2:$2,0)),0)</f>
        <v/>
      </c>
      <c r="AB994">
        <f>IFERROR(INDEX(PIS!$A$1:$BZ$1000,MATCH($D994,PIS!C$1:C$500,0),MATCH(AB$2,PIS!$2:$2,0)),0)</f>
        <v/>
      </c>
      <c r="AC994">
        <f>SUM(V994:AB994)</f>
        <v/>
      </c>
      <c r="AD994">
        <f>IFERROR(INDEX(TIMESHEET!$A$1:$AI$5000,MATCH($D994,TIMESHEET!A$1:A$500,0),MATCH("T100",TIMESHEET!$2:$2,0))-2,0)</f>
        <v/>
      </c>
      <c r="AE994">
        <f>IFERROR(INDEX(TIMESHEET!$A$1:$AI$5000,MATCH($D994,TIMESHEET!A$1:A$500,0),MATCH("T202",TIMESHEET!$2:$2,0)),0)</f>
        <v/>
      </c>
      <c r="AF994">
        <f>IFERROR(INDEX(TIMESHEET!$A$1:$AI$5000,MATCH($D994,TIMESHEET!A$1:A$500,0),MATCH("T302",TIMESHEET!$2:$2,0)),0)</f>
        <v/>
      </c>
      <c r="AG994">
        <f>IFERROR(INDEX(TIMESHEET!$A$1:$AI$5000,MATCH($D994,TIMESHEET!A$1:A$500,0),MATCH("T406",TIMESHEET!$2:$2,0)),0)</f>
        <v/>
      </c>
      <c r="AH994">
        <f>AE994+AG994</f>
        <v/>
      </c>
      <c r="AI994">
        <f>IFERROR(INDEX(TIMESHEET!$A$1:$AI$5000,MATCH($D994,TIMESHEET!A$1:A$500,0),MATCH("T701",TIMESHEET!$2:$2,0)),0)</f>
        <v/>
      </c>
      <c r="AJ994">
        <f>IFERROR(INDEX(TIMESHEET!$A$1:$AI$5000,MATCH($D994,TIMESHEET!B$1:B$500,0),MATCH("T320",TIMESHEET!$2:$2,0)),0)</f>
        <v/>
      </c>
      <c r="AK994">
        <f>IFERROR(IF(LEFT(INDEX(PIS!O$1:O$500,MATCH(D994,PIS!C$1:C$500)),1)="M",T994/AD994*SUM(AE994:AG994),T994*AD994),0)</f>
        <v/>
      </c>
      <c r="AL994">
        <f>IFERROR(INDEX(ADJ!$A$1:$BZ$1000,MATCH(PAYROLL!D994,ADJ!A$1:A$500,0),MATCH(PAYROLL!AL$2,ADJ!$2:$2,0)),0)</f>
        <v/>
      </c>
      <c r="AM994">
        <f>SUM(AK994:AL994)</f>
        <v/>
      </c>
      <c r="AN994">
        <f>IFERROR(ROUND(V994/$AD994*$AH994,0),0)</f>
        <v/>
      </c>
      <c r="AO994">
        <f>IFERROR(ROUND(W994/$AD994*$AH994,0),0)</f>
        <v/>
      </c>
      <c r="AP994">
        <f>IFERROR(ROUND(X994/$AD994*$AE994,0),0)</f>
        <v/>
      </c>
      <c r="AQ994">
        <f>IFERROR(ROUND(Y994/$AD994*$AH994,0),0)</f>
        <v/>
      </c>
      <c r="AR994">
        <f>IFERROR(ROUND(Z994/$AD994*$AH994,0),0)</f>
        <v/>
      </c>
      <c r="AS994">
        <f>IFERROR(ROUND(AA994/$AD994*$AH994,0),0)</f>
        <v/>
      </c>
      <c r="AT994">
        <f>IFERROR(IF((AE994+AF994+AG994)&gt;13,AB994,ROUND(AB994/AD994*AH994,0)),0)</f>
        <v/>
      </c>
      <c r="AU994">
        <f>IFERROR(INDEX(ADJ!$A$1:$BZ$1000,MATCH(PAYROLL!D994,ADJ!A$1:A$500,0),MATCH(PAYROLL!AU$2,ADJ!$2:$2,0)),0)</f>
        <v/>
      </c>
      <c r="AV994">
        <f>ROUND(SUM(AN994:AU994),0)</f>
        <v/>
      </c>
      <c r="AW994">
        <f>IFERROR(INDEX(TIMESHEET!$A$1:$AI$5000,MATCH(PAYROLL!D994,TIMESHEET!A$1:A$500,0),MATCH("T620",TIMESHEET!$2:$2,0)),0)</f>
        <v/>
      </c>
      <c r="AX994">
        <f>IFERROR(INDEX(TIMESHEET!$A$1:$AI$5000,MATCH(PAYROLL!D994,TIMESHEET!A$1:A$500,0),MATCH("T601",TIMESHEET!$2:$2,0)),0)</f>
        <v/>
      </c>
      <c r="AY994">
        <f>IFERROR(INDEX(TIMESHEET!$A$1:$AI$5000,MATCH(PAYROLL!D994,TIMESHEET!A$1:A$500,0),MATCH("T602",TIMESHEET!$2:$2,0)),0)</f>
        <v/>
      </c>
      <c r="AZ994">
        <f>IFERROR(INDEX(TIMESHEET!$A$1:$AI$5000,MATCH(PAYROLL!D994,TIMESHEET!A$1:A$500,0),MATCH("T603",TIMESHEET!$2:$2,0)),0)</f>
        <v/>
      </c>
      <c r="BA994">
        <f>IFERROR(INDEX(TIMESHEET!$A$1:$AI$5000,MATCH(PAYROLL!D994,TIMESHEET!A$1:A$500,0),MATCH("T611",TIMESHEET!$2:$2,0)),0)</f>
        <v/>
      </c>
      <c r="BB994">
        <f>IFERROR(INDEX(TIMESHEET!$A$1:$AI$5000,MATCH(PAYROLL!D994,TIMESHEET!A$1:A$500,0),MATCH("T612",TIMESHEET!$2:$2,0)),0)</f>
        <v/>
      </c>
      <c r="BC994">
        <f>IFERROR(INDEX(TIMESHEET!$A$1:$AI$5000,MATCH(PAYROLL!D994,TIMESHEET!A$1:A$500,0),MATCH("T613",TIMESHEET!$2:$2,0)),0)</f>
        <v/>
      </c>
      <c r="BD994">
        <f>IFERROR(INDEX(TIMESHEET!$A$1:$AI$5000,MATCH(PAYROLL!D994,TIMESHEET!A$1:A$500,0),MATCH("T500",TIMESHEET!$2:$2,0)),0)</f>
        <v/>
      </c>
      <c r="BE994">
        <f>IFERROR(IF(LEFT(INDEX(PIS!O$1:O$500,MATCH(D994,PIS!C$1:C$500)),1)="M",T994/AD994/8*(AW994+AX994*1.5+AY994*2+AZ994*3+BA994*2.1+BB994*2.7+BC994*3.9+BD994*0.3),T994/8*(AW994+AX994*1.5+AY994*2+AZ994*3+BA994*2.1+BB994*2.7+BC994*3.9+BD994*0.3)),0)</f>
        <v/>
      </c>
      <c r="BF994">
        <f>IFERROR(INDEX(ADJ!$A$1:$BZ$1000,MATCH(PAYROLL!$D994,ADJ!A$1:A$500,0),MATCH(PAYROLL!BF$2,ADJ!$2:$2,0)),0)</f>
        <v/>
      </c>
      <c r="BG994">
        <f>IFERROR(INDEX(ADJ!$A$1:$BZ$1000,MATCH(PAYROLL!D994,ADJ!A$1:A$500,0),MATCH(PAYROLL!BG$2,ADJ!$2:$2,0)),0)</f>
        <v/>
      </c>
      <c r="BH994">
        <f>IFERROR(INDEX(ADJ!$A$1:$BZ$1000,MATCH(PAYROLL!D994,ADJ!A$1:A$500,0),MATCH(PAYROLL!BH$2,ADJ!$2:$2,0)),0)</f>
        <v/>
      </c>
      <c r="BI994">
        <f>IFERROR(INDEX(ADJ!$A$1:$BZ$1000,MATCH(PAYROLL!D994,ADJ!A$1:A$500,0),MATCH(PAYROLL!BI$2,ADJ!$2:$2,0)),0)</f>
        <v/>
      </c>
      <c r="BJ994">
        <f>IFERROR(INDEX(ADJ!$A$1:$BZ$1000,MATCH(PAYROLL!D994,ADJ!A$1:A$500,0),MATCH(PAYROLL!BJ$2,ADJ!$2:$2,0)),0)</f>
        <v/>
      </c>
      <c r="BK994">
        <f>SUM(BF994:BJ994)</f>
        <v/>
      </c>
      <c r="BL994">
        <f>IFERROR(INDEX(ADJ!$A$1:$BZ$1000,MATCH(PAYROLL!D994,ADJ!A$1:A$500,0),MATCH(PAYROLL!BL$2,ADJ!$2:$2,0)),0)</f>
        <v/>
      </c>
      <c r="BM994">
        <f>IFERROR(INDEX(ADJ!$A$1:$BZ$1000,MATCH(PAYROLL!D994,ADJ!A$1:A$500,0),MATCH(PAYROLL!BM$2,ADJ!$2:$2,0)),0)</f>
        <v/>
      </c>
      <c r="BN994">
        <f>IFERROR(INDEX(ADJ!$A$1:$BZ$1000,MATCH(PAYROLL!D994,ADJ!A$1:A$500,0),MATCH(PAYROLL!BN$2,ADJ!$2:$2,0)),0)</f>
        <v/>
      </c>
      <c r="BO994">
        <f>IFERROR(INDEX(ADJ!$A$1:$BZ$1000,MATCH(PAYROLL!D994,ADJ!A$1:A$500,0),MATCH(PAYROLL!BO$2,ADJ!$2:$2,0)),0)</f>
        <v/>
      </c>
      <c r="BP994">
        <f>SUM(AM994,AV994,BE994,BK994,BL994:BO994)</f>
        <v/>
      </c>
      <c r="BQ994">
        <f>BO994</f>
        <v/>
      </c>
      <c r="BR994">
        <f>IFERROR(ROUND(IF(LEFT(INDEX(PIS!O$1:O$500,MATCH(D994,PIS!C$1:C$500)),1)="D",T994/8*(BD994*0.3),IF(LEFT(INDEX(PIS!O$1:O$500,MATCH(D994,PIS!C$1:C$500)),1)="H",T994*($BD994*0.3),T994/$AD994/8*($BD994*0.3))),0),0)</f>
        <v/>
      </c>
      <c r="BS994">
        <f>IF(AP994&lt;1,0,MIN(AP994,730000))</f>
        <v/>
      </c>
      <c r="BT994">
        <f>IFERROR(ROUND((BE994-SUM(AW994:BC994)*T994/AD994/8),0)-BR994,0)</f>
        <v/>
      </c>
      <c r="BU994">
        <f>AO994</f>
        <v/>
      </c>
      <c r="BV994">
        <f>SUM(BQ994:BU994)</f>
        <v/>
      </c>
      <c r="BW994">
        <f>BP994-BV994</f>
        <v/>
      </c>
      <c r="BX994">
        <f>IFERROR(IF(RIGHT(INDEX(PIS!O$1:O$500,MATCH(D994,PIS!C$1:C$500)),5)="Gross",MIN(U994+V994,VLOOKUP("R700",TSC!B:C,2,0)*VLOOKUP("R101",TSC!B:C,2,0))*VLOOKUP("R701",TSC!B:C,2,0)%,0),0)</f>
        <v/>
      </c>
      <c r="BY994">
        <f>IFERROR(IF(RIGHT(INDEX(PIS!O$1:O$500,MATCH(D994,PIS!C$1:C$500)),5)="Gross",MIN(U994+V994,VLOOKUP("R700",TSC!B:C,2,0)*VLOOKUP("R101",TSC!B:C,2,0))*VLOOKUP("T704",TSC!B:C,2,0)%,0),0)</f>
        <v/>
      </c>
      <c r="BZ994">
        <f>IFERROR(IF(RIGHT(INDEX(PIS!O$1:O$500,MATCH(D994,PIS!C$1:C$500)),5)="Gross",MIN(U994+V994,VLOOKUP("R700",TSC!B:C,2,0)*VLOOKUP("1",TSC!F:G,2,0))*VLOOKUP("T705",TSC!B:C,2,0)%,0),0)</f>
        <v/>
      </c>
      <c r="CA994">
        <f>IFERROR(INDEX(ADJ!$A$1:$BZ$1000,MATCH(PAYROLL!D994,ADJ!A$1:A$500,0),MATCH(PAYROLL!CA$2,ADJ!$2:$2,0)),0)</f>
        <v/>
      </c>
      <c r="CB994">
        <f>IFERROR(INDEX(ADJ!$A$1:$BZ$1000,MATCH(PAYROLL!D994,ADJ!A$1:A$500,0),MATCH(PAYROLL!CB$2,ADJ!$2:$2,0)),0)</f>
        <v/>
      </c>
      <c r="CC994">
        <f>SUM(BX994:CB994)</f>
        <v/>
      </c>
      <c r="CD994">
        <f>IFERROR(INDEX(PIS!$A$1:$BZ$1000,MATCH(PAYROLL!D994,PIS!C$1:C$500,0),MATCH(PAYROLL!CD$1,PIS!$1:$1,0)),0)</f>
        <v/>
      </c>
      <c r="CE994">
        <f>IFERROR(IF(OR(INDEX(PIS!P$1:P$500,MATCH(D994,PIS!C$1:C$500,0))="LT2",INDEX(PIS!P$1:P$500,MATCH(D994,PIS!C$1:C$500,0))="P10"),0,SUM(CC994,CD994*VLOOKUP("R601",TSC!B:C,2,0),VLOOKUP("R602",TSC!B:C,2,0))),0)</f>
        <v/>
      </c>
      <c r="CF994">
        <f>MAX(BW994-CE994,0)</f>
        <v/>
      </c>
      <c r="CG994">
        <f>IFERROR(IF(OR(RIGHT(INDEX(PIS!P$1:P$500,MATCH(D994,PIS!C$1:C$500)),5)="P10",RIGHT(INDEX(PIS!P$1:P$500,MATCH(D994,PIS!C$1:C$500)),5)="CK"),0,IF(CF994&lt;=5000000,CF994*5%,IF(CF994&lt;=10000000,CF994*10%-250000,IF(CF994&lt;=18000000,CF994*15%-750000,IF(CF994&lt;=32000000,CF994*20%-1650000,IF(CF994&lt;=52000000,CF994*25%-3250000,IF(CF994&lt;=80000000,BH994*30%-5850000,CF994*35%-9850000))))))),0)</f>
        <v/>
      </c>
      <c r="CH994">
        <f>IFERROR(IF(OR(INDEX(PIS!P$1:P$500,MATCH(D994,PIS!C$1:C$500))="LT",INDEX(PIS!P$1:P$500,MATCH(D994,PIS!C$1:C$500))="CK"),0,IF(CF994&lt;2000000,0,CF994*10%)),0)</f>
        <v/>
      </c>
      <c r="CI994">
        <f>IFERROR(INDEX(ADJ!$A$1:$BZ$1000,MATCH(PAYROLL!D994,ADJ!A$1:A$500,0),MATCH(PAYROLL!CI$2,ADJ!$2:$2,0)),0)</f>
        <v/>
      </c>
      <c r="CJ994">
        <f>IFERROR(INDEX(ADJ!$A$1:$BZ$1000,MATCH(PAYROLL!D994,ADJ!A$1:A$500,0),MATCH(PAYROLL!CJ$2,ADJ!$2:$2,0)),0)</f>
        <v/>
      </c>
      <c r="CK994">
        <f>IFERROR(INDEX(ADJ!$A$1:$BZ$1000,MATCH(PAYROLL!D994,ADJ!A$1:A$500,0),MATCH(PAYROLL!CK$2,ADJ!$2:$2,0)),0)</f>
        <v/>
      </c>
      <c r="CL994">
        <f>SUM(CG994:CK994)</f>
        <v/>
      </c>
      <c r="CM994">
        <f>ROUND(SUM(CH994:CK994),0)</f>
        <v/>
      </c>
      <c r="CN994">
        <f>IFERROR(INDEX(CSDA!D$1:D$500,MATCH($CN$2,CSDA!C$1:C$500,0))*INDEX(PIS!V$1:V$500,MATCH(D994,PIS!C$1:C$500))+INDEX(ADJ!$A$1:$BZ$1000,MATCH(PAYROLL!D994,ADJ!A$1:A$500,0),MATCH(PAYROLL!CN$2,ADJ!$2:$2,0)),0)</f>
        <v/>
      </c>
      <c r="CO994">
        <f>IFERROR(INDEX(ADJ!$A$1:$BZ$1000,MATCH(PAYROLL!D994,ADJ!A$1:A$500,0),MATCH(PAYROLL!CO$2,ADJ!$2:$2,0)),0)</f>
        <v/>
      </c>
      <c r="CP994">
        <f>IFERROR(INDEX(ADJ!$A$1:$BZ$1000,MATCH(PAYROLL!D994,ADJ!A$1:A$500,0),MATCH(PAYROLL!CP$2,ADJ!$2:$2,0)),0)</f>
        <v/>
      </c>
      <c r="CQ994">
        <f>BP994-CL994-CI994-CM994-CN994-CO994-CP994-CC994</f>
        <v/>
      </c>
      <c r="CR994">
        <f>IFERROR(IF(RIGHT(INDEX(PIS!O$1:O$500,MATCH(D994,PIS!C$1:C$500,0)),5)="Gross",MIN(U994+V994,VLOOKUP("R700",TSC!B:C,2,0)*VLOOKUP("R101",TSC!B:C,2,0))*(VLOOKUP("T711",TSC!B:C,2,0)+VLOOKUP("T712",TSC!B:C,2,0))%,MIN(T994+V994,VLOOKUP("R700",TSC!B:C,2,0)*VLOOKUP("R101",TSC!B:C,2,0))*(VLOOKUP("T711",TSC!B:C,2,0)+VLOOKUP("T712",TSC!B:C,2,0)+VLOOKUP("R701",TSC!B:C,2,0))%),0)</f>
        <v/>
      </c>
      <c r="CS994">
        <f>IFERROR(IF(RIGHT(INDEX(PIS!O$1:O$500,MATCH(D994,PIS!C$1:C$500,0)),5)="Gross",MIN(U994+V994,VLOOKUP("R700",TSC!B:C,2,0)*VLOOKUP("R101",TSC!B:C,2,0))*(VLOOKUP("T714",TSC!B:C,2,0))%,MIN(T994+V994,VLOOKUP("R700",TSC!B:C,2,0)*VLOOKUP("R101",TSC!B:C,2,0))*(VLOOKUP("T704",TSC!B:C,2,0)+VLOOKUP("T714",TSC!B:C,2,0))%),0)</f>
        <v/>
      </c>
      <c r="CT994">
        <f>IFERROR(IF(RIGHT(INDEX(PIS!O$1:O$500,MATCH(D994,PIS!C$1:C$500,0)),5)="Gross",MIN(U994+V994,VLOOKUP("R700",TSC!B:C,2,0)*VLOOKUP("R101",TSC!B:C,2,0))*VLOOKUP("T705",TSC!B:C,2,0)%,MIN(T994+V994,VLOOKUP("R700",TSC!B:C,2,0)*VLOOKUP("R101",TSC!B:C,2,0))*VLOOKUP("T705",TSC!B:C,2,0)%),0)</f>
        <v/>
      </c>
      <c r="CU994">
        <f>IFERROR(IF(RIGHT(INDEX(PIS!O$1:O$500,MATCH(D994,PIS!C$1:C$500,0)),5)="Gross",MIN(U994+V994,VLOOKUP("R700",TSC!B:C,2,0)*VLOOKUP("R101",TSC!B:C,2,0))*(VLOOKUP("T713",TSC!B:C,2,0))%,MIN(T994+V994,VLOOKUP("R700",TSC!B:C,2,0)*VLOOKUP("R101",TSC!B:C,2,0))*(VLOOKUP("T713",TSC!B:C,2,0))%),0)</f>
        <v/>
      </c>
      <c r="CV994">
        <f>IFERROR(INDEX(ADJ!$A$1:$BZ$1000,MATCH(PAYROLL!D994,ADJ!A$1:A$500,0),MATCH(PAYROLL!CV$2,ADJ!$2:$2,0)),0)</f>
        <v/>
      </c>
      <c r="CW994">
        <f>IFERROR(INDEX(ADJ!$A$1:$BZ$1000,MATCH(PAYROLL!D994,ADJ!A$1:A$500,0),MATCH(PAYROLL!CW$2,ADJ!$2:$2,0)),0)</f>
        <v/>
      </c>
      <c r="CX994">
        <f>SUM(CR994:CW994)</f>
        <v/>
      </c>
      <c r="CY994">
        <f>ROUND(IF(CR994&gt;0,T994+V994*VLOOKUP("R202",TSC!$B$1:$C$500,2,0),0),0)</f>
        <v/>
      </c>
      <c r="CZ994">
        <f>IFERROR(INDEX(CSDA!D$1:D$500,MATCH($CZ$2,CSDA!C$1:C$500,0)),0)</f>
        <v/>
      </c>
      <c r="DA994">
        <f>ROUND(T994*0.7%,0)</f>
        <v/>
      </c>
      <c r="DB994">
        <f>ROUND(T994/12,0)</f>
        <v/>
      </c>
      <c r="DC994">
        <f ref="DC994" t="array">IFERROR(INDEX(CSDA!D$1:D$500,MATCH("Trích giữ"&amp;PAYROLL!DC$2,CSDA!A$1:A$500&amp;CSDA!C$1:C$500,0)),0)</f>
        <v/>
      </c>
      <c r="DD994">
        <f ref="DD994" t="array">IFERROR(INDEX(CSDA!D$1:D$500,MATCH("Trích giữ"&amp;PAYROLL!DD$2,CSDA!A$1:A$500&amp;CSDA!C$1:C$500,0)),0)</f>
        <v/>
      </c>
      <c r="DE994">
        <f ref="DE994" t="array">IFERROR(INDEX(CSDA!D$1:D$500,MATCH("Trích giữ"&amp;PAYROLL!DE$2,CSDA!A$1:A$500&amp;CSDA!C$1:C$500,0)),0)</f>
        <v/>
      </c>
      <c r="DF994">
        <f>IFERROR(INDEX(CSDA!D$1:D$500,MATCH(PAYROLL!DF$2,CSDA!C$1:C$500,0)),0)</f>
        <v/>
      </c>
      <c r="DG994">
        <f ref="DG994" t="array">IFERROR(INDEX(CSDA!D$1:D$500,MATCH("Trích giữ"&amp;PAYROLL!DG$2,CSDA!A$1:A$500&amp;CSDA!C$1:C$500,0)),0)</f>
        <v/>
      </c>
      <c r="DH994">
        <f>ROUND(T994/26,0)</f>
        <v/>
      </c>
      <c r="DI994">
        <f ref="DI994" t="array">IFERROR(INDEX(CSDA!D$1:D$500,MATCH("Trích giữ"&amp;PAYROLL!DI$2,CSDA!A$1:A$500&amp;CSDA!C$1:C$500,0)),0)</f>
        <v/>
      </c>
      <c r="DJ994">
        <f>IF(U994=0,T994*21.5%-BL994,0)</f>
        <v/>
      </c>
      <c r="DK994">
        <f ref="DK994" t="array">IFERROR(INDEX(CSDA!D$1:D$500,MATCH("Trích giữ"&amp;PAYROLL!DK$2,CSDA!A$1:A$500&amp;CSDA!C$1:C$500,0)),0)</f>
        <v/>
      </c>
      <c r="DL994">
        <f>IFERROR(INDEX(CSDA!D$1:D$500,MATCH(PAYROLL!DL$2,CSDA!C$1:C$500,0))/12,0)</f>
        <v/>
      </c>
      <c r="DM994">
        <f>SUM(DB994:DL994)</f>
        <v/>
      </c>
      <c r="DN994">
        <f>IFERROR(INDEX(ADJ!$A$1:$BZ$1000,MATCH(PAYROLL!D994,ADJ!A$1:A$500,0),MATCH(PAYROLL!DN$2,ADJ!$2:$2,0)),0)</f>
        <v/>
      </c>
      <c r="DO994">
        <f>IFERROR(SUM(BP994,DM994:DN994,CX994:DA994)-DT994,0)</f>
        <v/>
      </c>
      <c r="DP994">
        <f ref="DP994" t="array">SUM(BW994*IFERROR(INDEX(CSDA!D$1:D$500,MATCH(BW$2,CSDA!C$1:C$500,0)),0)%,CX994*IFERROR(INDEX(CSDA!D$1:D$500,MATCH(CX$2,CSDA!C$1:C$500,0)),0)%,DA994*IFERROR(INDEX(CSDA!D$1:D$500,MATCH(DA$2,CSDA!C$1:C$500,0)),0)%,DB994*IFERROR(INDEX(CSDA!D$1:D$500,MATCH(DB$2,CSDA!C$1:C$500,0)),0)%,DF994*IFERROR(INDEX(CSDA!D$1:D$500,MATCH("Phí dịch vụ"&amp;PAYROLL!DF$2,CSDA!A$1:A$500&amp;CSDA!C$1:C$500,0)),0)%,DC994*IFERROR(INDEX(CSDA!D$1:D$500,MATCH("Phí dịch vụ"&amp;PAYROLL!DC$2,CSDA!A$1:A$500&amp;CSDA!C$1:C$500,0)),0)%,DH994*IFERROR(INDEX(CSDA!D$1:D$500,MATCH("Phí dịch vụ"&amp;PAYROLL!DH$2,CSDA!A$1:A$500&amp;CSDA!C$1:C$500,0)),0)%,DJ994*IFERROR(INDEX(CSDA!D$1:D$500,MATCH("Phí dịch vụ"&amp;PAYROLL!DJ$2,CSDA!A$1:A$500&amp;CSDA!C$1:C$500,0)),0)%,BN994*IFERROR(INDEX(CSDA!D$1:D$500,MATCH(BN$2,CSDA!C$1:C$500,0)),0)%)-BN994*7%</f>
        <v/>
      </c>
      <c r="DQ994">
        <f>IFERROR(INDEX(ADJ!$A$1:$BZ$1000,MATCH(PAYROLL!D994,ADJ!A$1:A$500,0),MATCH(PAYROLL!DQ$2,ADJ!$2:$2,0)),0)</f>
        <v/>
      </c>
      <c r="DR994">
        <f>IFERROR(INDEX(ADJ!$A$1:$BZ$1000,MATCH(PAYROLL!D994,ADJ!A$1:A$500,0),MATCH(PAYROLL!DR$2,ADJ!$2:$2,0)),0)</f>
        <v/>
      </c>
      <c r="DS994">
        <f>SUM(DP994:DR994)</f>
        <v/>
      </c>
      <c r="DT994">
        <f>EK994</f>
        <v/>
      </c>
      <c r="DU994">
        <f>SUM(DO994:DR994)</f>
        <v/>
      </c>
      <c r="DV994">
        <f>ROUND(DU994*0.1,0)</f>
        <v/>
      </c>
      <c r="DW994">
        <f>DU994+DV994</f>
        <v/>
      </c>
      <c r="DZ994">
        <f>IFERROR(INDEX(ADJ!$A$1:$BZ$1000,MATCH(PAYROLL!$D994,ADJ!A$1:A$500,0),MATCH(PAYROLL!DZ$2,ADJ!$2:$2,0)),0)</f>
        <v/>
      </c>
      <c r="EA994">
        <f>IFERROR(INDEX(ADJ!$A$1:$BZ$1000,MATCH(PAYROLL!$D994,ADJ!A$1:A$500,0),MATCH(PAYROLL!EA$2,ADJ!$2:$2,0)),0)</f>
        <v/>
      </c>
      <c r="EB994">
        <f>IFERROR(INDEX(ADJ!$A$1:$BZ$1000,MATCH(PAYROLL!$D994,ADJ!A$1:A$500,0),MATCH(PAYROLL!EB$2,ADJ!$2:$2,0)),0)</f>
        <v/>
      </c>
      <c r="EC994">
        <f>IFERROR(INDEX(ADJ!$A$1:$BZ$1000,MATCH(PAYROLL!$D994,ADJ!A$1:A$500,0),MATCH(PAYROLL!EC$2,ADJ!$2:$2,0)),0)</f>
        <v/>
      </c>
      <c r="ED994">
        <f>IFERROR(INDEX(ADJ!$A$1:$BZ$1000,MATCH(PAYROLL!$D994,ADJ!A$1:A$500,0),MATCH(PAYROLL!ED$2,ADJ!$2:$2,0)),0)</f>
        <v/>
      </c>
      <c r="EE994">
        <f>IFERROR(INDEX(ADJ!$A$1:$BZ$1000,MATCH(PAYROLL!$D994,ADJ!A$1:A$500,0),MATCH(PAYROLL!EE$2,ADJ!$2:$2,0)),0)</f>
        <v/>
      </c>
      <c r="EF994">
        <f>IFERROR(INDEX(ADJ!$A$1:$BZ$1000,MATCH(PAYROLL!$D994,ADJ!A$1:A$500,0),MATCH(PAYROLL!EF$2,ADJ!$2:$2,0)),0)</f>
        <v/>
      </c>
      <c r="EG994">
        <f>IFERROR(INDEX(ADJ!$A$1:$BZ$1000,MATCH(PAYROLL!$D994,ADJ!A$1:A$500,0),MATCH(PAYROLL!EG$2,ADJ!$2:$2,0)),0)</f>
        <v/>
      </c>
      <c r="EH994">
        <f>IFERROR(INDEX(ADJ!$A$1:$BZ$1000,MATCH(PAYROLL!$D994,ADJ!A$1:A$500,0),MATCH(PAYROLL!EH$2,ADJ!$2:$2,0)),0)</f>
        <v/>
      </c>
      <c r="EI994">
        <f>IFERROR(INDEX(ADJ!$A$1:$BZ$1000,MATCH(PAYROLL!D994,ADJ!A$1:A$500,0),MATCH(PAYROLL!EI$2,ADJ!$2:$2,0)),0)</f>
        <v/>
      </c>
      <c r="EJ994">
        <f>IFERROR(INDEX(ADJ!$A$1:$BZ$1000,MATCH(PAYROLL!$D994,ADJ!A$1:A$500,0),MATCH(PAYROLL!EJ$2,ADJ!$2:$2,0)),0)</f>
        <v/>
      </c>
      <c r="EK994">
        <f>SUM(DZ994:EJ994)</f>
        <v/>
      </c>
    </row>
    <row r="995">
      <c r="A995" t="n">
        <v>993</v>
      </c>
      <c r="B995" t="inlineStr">
        <is>
          <t>Nguyễn Thị Kim Cúc</t>
        </is>
      </c>
      <c r="D995" t="inlineStr">
        <is>
          <t>138749-02</t>
        </is>
      </c>
      <c r="S995">
        <f>IFERROR(INDEX(PIS!$A$1:$BZ$1000,MATCH($D995,PIS!C$1:C$500,0),MATCH("Lương CB tháng trước",PIS!$1:$1,0)),0)</f>
        <v/>
      </c>
      <c r="T995">
        <f>IFERROR(INDEX(PIS!$A$1:$BZ$1000,MATCH($D995,PIS!C$1:C$500,0),MATCH("Lương CB hiện tại",PIS!$1:$1,0)),0)</f>
        <v/>
      </c>
      <c r="U995">
        <f>IFERROR(INDEX(PIS!$A$1:$BZ$1000,MATCH($D995,PIS!C$1:C$500,0),MATCH("Lương đóng BHBB",PIS!$1:$1,0)),0)</f>
        <v/>
      </c>
      <c r="V995">
        <f>IFERROR(INDEX(PIS!$A$1:$BZ$1000,MATCH($D995,PIS!C$1:C$500,0),MATCH(V$2,PIS!$2:$2,0)),0)</f>
        <v/>
      </c>
      <c r="W995">
        <f>IFERROR(INDEX(PIS!$A$1:$BZ$1000,MATCH($D995,PIS!C$1:C$500,0),MATCH(W$2,PIS!$2:$2,0)),0)</f>
        <v/>
      </c>
      <c r="X995">
        <f>IFERROR(INDEX(PIS!$A$1:$BZ$1000,MATCH($D995,PIS!C$1:C$500,0),MATCH(X$2,PIS!$2:$2,0)),0)</f>
        <v/>
      </c>
      <c r="Y995">
        <f>IFERROR(INDEX(PIS!$A$1:$BZ$1000,MATCH($D995,PIS!C$1:C$500,0),MATCH(Y$2,PIS!$2:$2,0)),0)</f>
        <v/>
      </c>
      <c r="Z995">
        <f>IFERROR(INDEX(PIS!$A$1:$BZ$1000,MATCH($D995,PIS!C$1:C$500,0),MATCH(Z$2,PIS!$2:$2,0)),0)</f>
        <v/>
      </c>
      <c r="AA995">
        <f>IFERROR(INDEX(PIS!$A$1:$BZ$1000,MATCH($D995,PIS!C$1:C$500,0),MATCH(AA$2,PIS!$2:$2,0)),0)</f>
        <v/>
      </c>
      <c r="AB995">
        <f>IFERROR(INDEX(PIS!$A$1:$BZ$1000,MATCH($D995,PIS!C$1:C$500,0),MATCH(AB$2,PIS!$2:$2,0)),0)</f>
        <v/>
      </c>
      <c r="AC995">
        <f>SUM(V995:AB995)</f>
        <v/>
      </c>
      <c r="AD995">
        <f>IFERROR(INDEX(TIMESHEET!$A$1:$AI$5000,MATCH($D995,TIMESHEET!A$1:A$500,0),MATCH("T100",TIMESHEET!$2:$2,0))-2,0)</f>
        <v/>
      </c>
      <c r="AE995">
        <f>IFERROR(INDEX(TIMESHEET!$A$1:$AI$5000,MATCH($D995,TIMESHEET!A$1:A$500,0),MATCH("T202",TIMESHEET!$2:$2,0)),0)</f>
        <v/>
      </c>
      <c r="AF995">
        <f>IFERROR(INDEX(TIMESHEET!$A$1:$AI$5000,MATCH($D995,TIMESHEET!A$1:A$500,0),MATCH("T302",TIMESHEET!$2:$2,0)),0)</f>
        <v/>
      </c>
      <c r="AG995">
        <f>IFERROR(INDEX(TIMESHEET!$A$1:$AI$5000,MATCH($D995,TIMESHEET!A$1:A$500,0),MATCH("T406",TIMESHEET!$2:$2,0)),0)</f>
        <v/>
      </c>
      <c r="AH995">
        <f>AE995+AG995</f>
        <v/>
      </c>
      <c r="AI995">
        <f>IFERROR(INDEX(TIMESHEET!$A$1:$AI$5000,MATCH($D995,TIMESHEET!A$1:A$500,0),MATCH("T701",TIMESHEET!$2:$2,0)),0)</f>
        <v/>
      </c>
      <c r="AJ995">
        <f>IFERROR(INDEX(TIMESHEET!$A$1:$AI$5000,MATCH($D995,TIMESHEET!B$1:B$500,0),MATCH("T320",TIMESHEET!$2:$2,0)),0)</f>
        <v/>
      </c>
      <c r="AK995">
        <f>IFERROR(IF(LEFT(INDEX(PIS!O$1:O$500,MATCH(D995,PIS!C$1:C$500)),1)="M",T995/AD995*SUM(AE995:AG995),T995*AD995),0)</f>
        <v/>
      </c>
      <c r="AL995">
        <f>IFERROR(INDEX(ADJ!$A$1:$BZ$1000,MATCH(PAYROLL!D995,ADJ!A$1:A$500,0),MATCH(PAYROLL!AL$2,ADJ!$2:$2,0)),0)</f>
        <v/>
      </c>
      <c r="AM995">
        <f>SUM(AK995:AL995)</f>
        <v/>
      </c>
      <c r="AN995">
        <f>IFERROR(ROUND(V995/$AD995*$AH995,0),0)</f>
        <v/>
      </c>
      <c r="AO995">
        <f>IFERROR(ROUND(W995/$AD995*$AH995,0),0)</f>
        <v/>
      </c>
      <c r="AP995">
        <f>IFERROR(ROUND(X995/$AD995*$AE995,0),0)</f>
        <v/>
      </c>
      <c r="AQ995">
        <f>IFERROR(ROUND(Y995/$AD995*$AH995,0),0)</f>
        <v/>
      </c>
      <c r="AR995">
        <f>IFERROR(ROUND(Z995/$AD995*$AH995,0),0)</f>
        <v/>
      </c>
      <c r="AS995">
        <f>IFERROR(ROUND(AA995/$AD995*$AH995,0),0)</f>
        <v/>
      </c>
      <c r="AT995">
        <f>IFERROR(IF((AE995+AF995+AG995)&gt;13,AB995,ROUND(AB995/AD995*AH995,0)),0)</f>
        <v/>
      </c>
      <c r="AU995">
        <f>IFERROR(INDEX(ADJ!$A$1:$BZ$1000,MATCH(PAYROLL!D995,ADJ!A$1:A$500,0),MATCH(PAYROLL!AU$2,ADJ!$2:$2,0)),0)</f>
        <v/>
      </c>
      <c r="AV995">
        <f>ROUND(SUM(AN995:AU995),0)</f>
        <v/>
      </c>
      <c r="AW995">
        <f>IFERROR(INDEX(TIMESHEET!$A$1:$AI$5000,MATCH(PAYROLL!D995,TIMESHEET!A$1:A$500,0),MATCH("T620",TIMESHEET!$2:$2,0)),0)</f>
        <v/>
      </c>
      <c r="AX995">
        <f>IFERROR(INDEX(TIMESHEET!$A$1:$AI$5000,MATCH(PAYROLL!D995,TIMESHEET!A$1:A$500,0),MATCH("T601",TIMESHEET!$2:$2,0)),0)</f>
        <v/>
      </c>
      <c r="AY995">
        <f>IFERROR(INDEX(TIMESHEET!$A$1:$AI$5000,MATCH(PAYROLL!D995,TIMESHEET!A$1:A$500,0),MATCH("T602",TIMESHEET!$2:$2,0)),0)</f>
        <v/>
      </c>
      <c r="AZ995">
        <f>IFERROR(INDEX(TIMESHEET!$A$1:$AI$5000,MATCH(PAYROLL!D995,TIMESHEET!A$1:A$500,0),MATCH("T603",TIMESHEET!$2:$2,0)),0)</f>
        <v/>
      </c>
      <c r="BA995">
        <f>IFERROR(INDEX(TIMESHEET!$A$1:$AI$5000,MATCH(PAYROLL!D995,TIMESHEET!A$1:A$500,0),MATCH("T611",TIMESHEET!$2:$2,0)),0)</f>
        <v/>
      </c>
      <c r="BB995">
        <f>IFERROR(INDEX(TIMESHEET!$A$1:$AI$5000,MATCH(PAYROLL!D995,TIMESHEET!A$1:A$500,0),MATCH("T612",TIMESHEET!$2:$2,0)),0)</f>
        <v/>
      </c>
      <c r="BC995">
        <f>IFERROR(INDEX(TIMESHEET!$A$1:$AI$5000,MATCH(PAYROLL!D995,TIMESHEET!A$1:A$500,0),MATCH("T613",TIMESHEET!$2:$2,0)),0)</f>
        <v/>
      </c>
      <c r="BD995">
        <f>IFERROR(INDEX(TIMESHEET!$A$1:$AI$5000,MATCH(PAYROLL!D995,TIMESHEET!A$1:A$500,0),MATCH("T500",TIMESHEET!$2:$2,0)),0)</f>
        <v/>
      </c>
      <c r="BE995">
        <f>IFERROR(IF(LEFT(INDEX(PIS!O$1:O$500,MATCH(D995,PIS!C$1:C$500)),1)="M",T995/AD995/8*(AW995+AX995*1.5+AY995*2+AZ995*3+BA995*2.1+BB995*2.7+BC995*3.9+BD995*0.3),T995/8*(AW995+AX995*1.5+AY995*2+AZ995*3+BA995*2.1+BB995*2.7+BC995*3.9+BD995*0.3)),0)</f>
        <v/>
      </c>
      <c r="BF995">
        <f>IFERROR(INDEX(ADJ!$A$1:$BZ$1000,MATCH(PAYROLL!$D995,ADJ!A$1:A$500,0),MATCH(PAYROLL!BF$2,ADJ!$2:$2,0)),0)</f>
        <v/>
      </c>
      <c r="BG995">
        <f>IFERROR(INDEX(ADJ!$A$1:$BZ$1000,MATCH(PAYROLL!D995,ADJ!A$1:A$500,0),MATCH(PAYROLL!BG$2,ADJ!$2:$2,0)),0)</f>
        <v/>
      </c>
      <c r="BH995">
        <f>IFERROR(INDEX(ADJ!$A$1:$BZ$1000,MATCH(PAYROLL!D995,ADJ!A$1:A$500,0),MATCH(PAYROLL!BH$2,ADJ!$2:$2,0)),0)</f>
        <v/>
      </c>
      <c r="BI995">
        <f>IFERROR(INDEX(ADJ!$A$1:$BZ$1000,MATCH(PAYROLL!D995,ADJ!A$1:A$500,0),MATCH(PAYROLL!BI$2,ADJ!$2:$2,0)),0)</f>
        <v/>
      </c>
      <c r="BJ995">
        <f>IFERROR(INDEX(ADJ!$A$1:$BZ$1000,MATCH(PAYROLL!D995,ADJ!A$1:A$500,0),MATCH(PAYROLL!BJ$2,ADJ!$2:$2,0)),0)</f>
        <v/>
      </c>
      <c r="BK995">
        <f>SUM(BF995:BJ995)</f>
        <v/>
      </c>
      <c r="BL995">
        <f>IFERROR(INDEX(ADJ!$A$1:$BZ$1000,MATCH(PAYROLL!D995,ADJ!A$1:A$500,0),MATCH(PAYROLL!BL$2,ADJ!$2:$2,0)),0)</f>
        <v/>
      </c>
      <c r="BM995">
        <f>IFERROR(INDEX(ADJ!$A$1:$BZ$1000,MATCH(PAYROLL!D995,ADJ!A$1:A$500,0),MATCH(PAYROLL!BM$2,ADJ!$2:$2,0)),0)</f>
        <v/>
      </c>
      <c r="BN995">
        <f>IFERROR(INDEX(ADJ!$A$1:$BZ$1000,MATCH(PAYROLL!D995,ADJ!A$1:A$500,0),MATCH(PAYROLL!BN$2,ADJ!$2:$2,0)),0)</f>
        <v/>
      </c>
      <c r="BO995">
        <f>IFERROR(INDEX(ADJ!$A$1:$BZ$1000,MATCH(PAYROLL!D995,ADJ!A$1:A$500,0),MATCH(PAYROLL!BO$2,ADJ!$2:$2,0)),0)</f>
        <v/>
      </c>
      <c r="BP995">
        <f>SUM(AM995,AV995,BE995,BK995,BL995:BO995)</f>
        <v/>
      </c>
      <c r="BQ995">
        <f>BO995</f>
        <v/>
      </c>
      <c r="BR995">
        <f>IFERROR(ROUND(IF(LEFT(INDEX(PIS!O$1:O$500,MATCH(D995,PIS!C$1:C$500)),1)="D",T995/8*(BD995*0.3),IF(LEFT(INDEX(PIS!O$1:O$500,MATCH(D995,PIS!C$1:C$500)),1)="H",T995*($BD995*0.3),T995/$AD995/8*($BD995*0.3))),0),0)</f>
        <v/>
      </c>
      <c r="BS995">
        <f>IF(AP995&lt;1,0,MIN(AP995,730000))</f>
        <v/>
      </c>
      <c r="BT995">
        <f>IFERROR(ROUND((BE995-SUM(AW995:BC995)*T995/AD995/8),0)-BR995,0)</f>
        <v/>
      </c>
      <c r="BU995">
        <f>AO995</f>
        <v/>
      </c>
      <c r="BV995">
        <f>SUM(BQ995:BU995)</f>
        <v/>
      </c>
      <c r="BW995">
        <f>BP995-BV995</f>
        <v/>
      </c>
      <c r="BX995">
        <f>IFERROR(IF(RIGHT(INDEX(PIS!O$1:O$500,MATCH(D995,PIS!C$1:C$500)),5)="Gross",MIN(U995+V995,VLOOKUP("R700",TSC!B:C,2,0)*VLOOKUP("R101",TSC!B:C,2,0))*VLOOKUP("R701",TSC!B:C,2,0)%,0),0)</f>
        <v/>
      </c>
      <c r="BY995">
        <f>IFERROR(IF(RIGHT(INDEX(PIS!O$1:O$500,MATCH(D995,PIS!C$1:C$500)),5)="Gross",MIN(U995+V995,VLOOKUP("R700",TSC!B:C,2,0)*VLOOKUP("R101",TSC!B:C,2,0))*VLOOKUP("T704",TSC!B:C,2,0)%,0),0)</f>
        <v/>
      </c>
      <c r="BZ995">
        <f>IFERROR(IF(RIGHT(INDEX(PIS!O$1:O$500,MATCH(D995,PIS!C$1:C$500)),5)="Gross",MIN(U995+V995,VLOOKUP("R700",TSC!B:C,2,0)*VLOOKUP("1",TSC!F:G,2,0))*VLOOKUP("T705",TSC!B:C,2,0)%,0),0)</f>
        <v/>
      </c>
      <c r="CA995">
        <f>IFERROR(INDEX(ADJ!$A$1:$BZ$1000,MATCH(PAYROLL!D995,ADJ!A$1:A$500,0),MATCH(PAYROLL!CA$2,ADJ!$2:$2,0)),0)</f>
        <v/>
      </c>
      <c r="CB995">
        <f>IFERROR(INDEX(ADJ!$A$1:$BZ$1000,MATCH(PAYROLL!D995,ADJ!A$1:A$500,0),MATCH(PAYROLL!CB$2,ADJ!$2:$2,0)),0)</f>
        <v/>
      </c>
      <c r="CC995">
        <f>SUM(BX995:CB995)</f>
        <v/>
      </c>
      <c r="CD995">
        <f>IFERROR(INDEX(PIS!$A$1:$BZ$1000,MATCH(PAYROLL!D995,PIS!C$1:C$500,0),MATCH(PAYROLL!CD$1,PIS!$1:$1,0)),0)</f>
        <v/>
      </c>
      <c r="CE995">
        <f>IFERROR(IF(OR(INDEX(PIS!P$1:P$500,MATCH(D995,PIS!C$1:C$500,0))="LT2",INDEX(PIS!P$1:P$500,MATCH(D995,PIS!C$1:C$500,0))="P10"),0,SUM(CC995,CD995*VLOOKUP("R601",TSC!B:C,2,0),VLOOKUP("R602",TSC!B:C,2,0))),0)</f>
        <v/>
      </c>
      <c r="CF995">
        <f>MAX(BW995-CE995,0)</f>
        <v/>
      </c>
      <c r="CG995">
        <f>IFERROR(IF(OR(RIGHT(INDEX(PIS!P$1:P$500,MATCH(D995,PIS!C$1:C$500)),5)="P10",RIGHT(INDEX(PIS!P$1:P$500,MATCH(D995,PIS!C$1:C$500)),5)="CK"),0,IF(CF995&lt;=5000000,CF995*5%,IF(CF995&lt;=10000000,CF995*10%-250000,IF(CF995&lt;=18000000,CF995*15%-750000,IF(CF995&lt;=32000000,CF995*20%-1650000,IF(CF995&lt;=52000000,CF995*25%-3250000,IF(CF995&lt;=80000000,BH995*30%-5850000,CF995*35%-9850000))))))),0)</f>
        <v/>
      </c>
      <c r="CH995">
        <f>IFERROR(IF(OR(INDEX(PIS!P$1:P$500,MATCH(D995,PIS!C$1:C$500))="LT",INDEX(PIS!P$1:P$500,MATCH(D995,PIS!C$1:C$500))="CK"),0,IF(CF995&lt;2000000,0,CF995*10%)),0)</f>
        <v/>
      </c>
      <c r="CI995">
        <f>IFERROR(INDEX(ADJ!$A$1:$BZ$1000,MATCH(PAYROLL!D995,ADJ!A$1:A$500,0),MATCH(PAYROLL!CI$2,ADJ!$2:$2,0)),0)</f>
        <v/>
      </c>
      <c r="CJ995">
        <f>IFERROR(INDEX(ADJ!$A$1:$BZ$1000,MATCH(PAYROLL!D995,ADJ!A$1:A$500,0),MATCH(PAYROLL!CJ$2,ADJ!$2:$2,0)),0)</f>
        <v/>
      </c>
      <c r="CK995">
        <f>IFERROR(INDEX(ADJ!$A$1:$BZ$1000,MATCH(PAYROLL!D995,ADJ!A$1:A$500,0),MATCH(PAYROLL!CK$2,ADJ!$2:$2,0)),0)</f>
        <v/>
      </c>
      <c r="CL995">
        <f>SUM(CG995:CK995)</f>
        <v/>
      </c>
      <c r="CM995">
        <f>ROUND(SUM(CH995:CK995),0)</f>
        <v/>
      </c>
      <c r="CN995">
        <f>IFERROR(INDEX(CSDA!D$1:D$500,MATCH($CN$2,CSDA!C$1:C$500,0))*INDEX(PIS!V$1:V$500,MATCH(D995,PIS!C$1:C$500))+INDEX(ADJ!$A$1:$BZ$1000,MATCH(PAYROLL!D995,ADJ!A$1:A$500,0),MATCH(PAYROLL!CN$2,ADJ!$2:$2,0)),0)</f>
        <v/>
      </c>
      <c r="CO995">
        <f>IFERROR(INDEX(ADJ!$A$1:$BZ$1000,MATCH(PAYROLL!D995,ADJ!A$1:A$500,0),MATCH(PAYROLL!CO$2,ADJ!$2:$2,0)),0)</f>
        <v/>
      </c>
      <c r="CP995">
        <f>IFERROR(INDEX(ADJ!$A$1:$BZ$1000,MATCH(PAYROLL!D995,ADJ!A$1:A$500,0),MATCH(PAYROLL!CP$2,ADJ!$2:$2,0)),0)</f>
        <v/>
      </c>
      <c r="CQ995">
        <f>BP995-CL995-CI995-CM995-CN995-CO995-CP995-CC995</f>
        <v/>
      </c>
      <c r="CR995">
        <f>IFERROR(IF(RIGHT(INDEX(PIS!O$1:O$500,MATCH(D995,PIS!C$1:C$500,0)),5)="Gross",MIN(U995+V995,VLOOKUP("R700",TSC!B:C,2,0)*VLOOKUP("R101",TSC!B:C,2,0))*(VLOOKUP("T711",TSC!B:C,2,0)+VLOOKUP("T712",TSC!B:C,2,0))%,MIN(T995+V995,VLOOKUP("R700",TSC!B:C,2,0)*VLOOKUP("R101",TSC!B:C,2,0))*(VLOOKUP("T711",TSC!B:C,2,0)+VLOOKUP("T712",TSC!B:C,2,0)+VLOOKUP("R701",TSC!B:C,2,0))%),0)</f>
        <v/>
      </c>
      <c r="CS995">
        <f>IFERROR(IF(RIGHT(INDEX(PIS!O$1:O$500,MATCH(D995,PIS!C$1:C$500,0)),5)="Gross",MIN(U995+V995,VLOOKUP("R700",TSC!B:C,2,0)*VLOOKUP("R101",TSC!B:C,2,0))*(VLOOKUP("T714",TSC!B:C,2,0))%,MIN(T995+V995,VLOOKUP("R700",TSC!B:C,2,0)*VLOOKUP("R101",TSC!B:C,2,0))*(VLOOKUP("T704",TSC!B:C,2,0)+VLOOKUP("T714",TSC!B:C,2,0))%),0)</f>
        <v/>
      </c>
      <c r="CT995">
        <f>IFERROR(IF(RIGHT(INDEX(PIS!O$1:O$500,MATCH(D995,PIS!C$1:C$500,0)),5)="Gross",MIN(U995+V995,VLOOKUP("R700",TSC!B:C,2,0)*VLOOKUP("R101",TSC!B:C,2,0))*VLOOKUP("T705",TSC!B:C,2,0)%,MIN(T995+V995,VLOOKUP("R700",TSC!B:C,2,0)*VLOOKUP("R101",TSC!B:C,2,0))*VLOOKUP("T705",TSC!B:C,2,0)%),0)</f>
        <v/>
      </c>
      <c r="CU995">
        <f>IFERROR(IF(RIGHT(INDEX(PIS!O$1:O$500,MATCH(D995,PIS!C$1:C$500,0)),5)="Gross",MIN(U995+V995,VLOOKUP("R700",TSC!B:C,2,0)*VLOOKUP("R101",TSC!B:C,2,0))*(VLOOKUP("T713",TSC!B:C,2,0))%,MIN(T995+V995,VLOOKUP("R700",TSC!B:C,2,0)*VLOOKUP("R101",TSC!B:C,2,0))*(VLOOKUP("T713",TSC!B:C,2,0))%),0)</f>
        <v/>
      </c>
      <c r="CV995">
        <f>IFERROR(INDEX(ADJ!$A$1:$BZ$1000,MATCH(PAYROLL!D995,ADJ!A$1:A$500,0),MATCH(PAYROLL!CV$2,ADJ!$2:$2,0)),0)</f>
        <v/>
      </c>
      <c r="CW995">
        <f>IFERROR(INDEX(ADJ!$A$1:$BZ$1000,MATCH(PAYROLL!D995,ADJ!A$1:A$500,0),MATCH(PAYROLL!CW$2,ADJ!$2:$2,0)),0)</f>
        <v/>
      </c>
      <c r="CX995">
        <f>SUM(CR995:CW995)</f>
        <v/>
      </c>
      <c r="CY995">
        <f>ROUND(IF(CR995&gt;0,T995+V995*VLOOKUP("R202",TSC!$B$1:$C$500,2,0),0),0)</f>
        <v/>
      </c>
      <c r="CZ995">
        <f>IFERROR(INDEX(CSDA!D$1:D$500,MATCH($CZ$2,CSDA!C$1:C$500,0)),0)</f>
        <v/>
      </c>
      <c r="DA995">
        <f>ROUND(T995*0.7%,0)</f>
        <v/>
      </c>
      <c r="DB995">
        <f>ROUND(T995/12,0)</f>
        <v/>
      </c>
      <c r="DC995">
        <f ref="DC995" t="array">IFERROR(INDEX(CSDA!D$1:D$500,MATCH("Trích giữ"&amp;PAYROLL!DC$2,CSDA!A$1:A$500&amp;CSDA!C$1:C$500,0)),0)</f>
        <v/>
      </c>
      <c r="DD995">
        <f ref="DD995" t="array">IFERROR(INDEX(CSDA!D$1:D$500,MATCH("Trích giữ"&amp;PAYROLL!DD$2,CSDA!A$1:A$500&amp;CSDA!C$1:C$500,0)),0)</f>
        <v/>
      </c>
      <c r="DE995">
        <f ref="DE995" t="array">IFERROR(INDEX(CSDA!D$1:D$500,MATCH("Trích giữ"&amp;PAYROLL!DE$2,CSDA!A$1:A$500&amp;CSDA!C$1:C$500,0)),0)</f>
        <v/>
      </c>
      <c r="DF995">
        <f>IFERROR(INDEX(CSDA!D$1:D$500,MATCH(PAYROLL!DF$2,CSDA!C$1:C$500,0)),0)</f>
        <v/>
      </c>
      <c r="DG995">
        <f ref="DG995" t="array">IFERROR(INDEX(CSDA!D$1:D$500,MATCH("Trích giữ"&amp;PAYROLL!DG$2,CSDA!A$1:A$500&amp;CSDA!C$1:C$500,0)),0)</f>
        <v/>
      </c>
      <c r="DH995">
        <f>ROUND(T995/26,0)</f>
        <v/>
      </c>
      <c r="DI995">
        <f ref="DI995" t="array">IFERROR(INDEX(CSDA!D$1:D$500,MATCH("Trích giữ"&amp;PAYROLL!DI$2,CSDA!A$1:A$500&amp;CSDA!C$1:C$500,0)),0)</f>
        <v/>
      </c>
      <c r="DJ995">
        <f>IF(U995=0,T995*21.5%-BL995,0)</f>
        <v/>
      </c>
      <c r="DK995">
        <f ref="DK995" t="array">IFERROR(INDEX(CSDA!D$1:D$500,MATCH("Trích giữ"&amp;PAYROLL!DK$2,CSDA!A$1:A$500&amp;CSDA!C$1:C$500,0)),0)</f>
        <v/>
      </c>
      <c r="DL995">
        <f>IFERROR(INDEX(CSDA!D$1:D$500,MATCH(PAYROLL!DL$2,CSDA!C$1:C$500,0))/12,0)</f>
        <v/>
      </c>
      <c r="DM995">
        <f>SUM(DB995:DL995)</f>
        <v/>
      </c>
      <c r="DN995">
        <f>IFERROR(INDEX(ADJ!$A$1:$BZ$1000,MATCH(PAYROLL!D995,ADJ!A$1:A$500,0),MATCH(PAYROLL!DN$2,ADJ!$2:$2,0)),0)</f>
        <v/>
      </c>
      <c r="DO995">
        <f>IFERROR(SUM(BP995,DM995:DN995,CX995:DA995)-DT995,0)</f>
        <v/>
      </c>
      <c r="DP995">
        <f ref="DP995" t="array">SUM(BW995*IFERROR(INDEX(CSDA!D$1:D$500,MATCH(BW$2,CSDA!C$1:C$500,0)),0)%,CX995*IFERROR(INDEX(CSDA!D$1:D$500,MATCH(CX$2,CSDA!C$1:C$500,0)),0)%,DA995*IFERROR(INDEX(CSDA!D$1:D$500,MATCH(DA$2,CSDA!C$1:C$500,0)),0)%,DB995*IFERROR(INDEX(CSDA!D$1:D$500,MATCH(DB$2,CSDA!C$1:C$500,0)),0)%,DF995*IFERROR(INDEX(CSDA!D$1:D$500,MATCH("Phí dịch vụ"&amp;PAYROLL!DF$2,CSDA!A$1:A$500&amp;CSDA!C$1:C$500,0)),0)%,DC995*IFERROR(INDEX(CSDA!D$1:D$500,MATCH("Phí dịch vụ"&amp;PAYROLL!DC$2,CSDA!A$1:A$500&amp;CSDA!C$1:C$500,0)),0)%,DH995*IFERROR(INDEX(CSDA!D$1:D$500,MATCH("Phí dịch vụ"&amp;PAYROLL!DH$2,CSDA!A$1:A$500&amp;CSDA!C$1:C$500,0)),0)%,DJ995*IFERROR(INDEX(CSDA!D$1:D$500,MATCH("Phí dịch vụ"&amp;PAYROLL!DJ$2,CSDA!A$1:A$500&amp;CSDA!C$1:C$500,0)),0)%,BN995*IFERROR(INDEX(CSDA!D$1:D$500,MATCH(BN$2,CSDA!C$1:C$500,0)),0)%)-BN995*7%</f>
        <v/>
      </c>
      <c r="DQ995">
        <f>IFERROR(INDEX(ADJ!$A$1:$BZ$1000,MATCH(PAYROLL!D995,ADJ!A$1:A$500,0),MATCH(PAYROLL!DQ$2,ADJ!$2:$2,0)),0)</f>
        <v/>
      </c>
      <c r="DR995">
        <f>IFERROR(INDEX(ADJ!$A$1:$BZ$1000,MATCH(PAYROLL!D995,ADJ!A$1:A$500,0),MATCH(PAYROLL!DR$2,ADJ!$2:$2,0)),0)</f>
        <v/>
      </c>
      <c r="DS995">
        <f>SUM(DP995:DR995)</f>
        <v/>
      </c>
      <c r="DT995">
        <f>EK995</f>
        <v/>
      </c>
      <c r="DU995">
        <f>SUM(DO995:DR995)</f>
        <v/>
      </c>
      <c r="DV995">
        <f>ROUND(DU995*0.1,0)</f>
        <v/>
      </c>
      <c r="DW995">
        <f>DU995+DV995</f>
        <v/>
      </c>
      <c r="DZ995">
        <f>IFERROR(INDEX(ADJ!$A$1:$BZ$1000,MATCH(PAYROLL!$D995,ADJ!A$1:A$500,0),MATCH(PAYROLL!DZ$2,ADJ!$2:$2,0)),0)</f>
        <v/>
      </c>
      <c r="EA995">
        <f>IFERROR(INDEX(ADJ!$A$1:$BZ$1000,MATCH(PAYROLL!$D995,ADJ!A$1:A$500,0),MATCH(PAYROLL!EA$2,ADJ!$2:$2,0)),0)</f>
        <v/>
      </c>
      <c r="EB995">
        <f>IFERROR(INDEX(ADJ!$A$1:$BZ$1000,MATCH(PAYROLL!$D995,ADJ!A$1:A$500,0),MATCH(PAYROLL!EB$2,ADJ!$2:$2,0)),0)</f>
        <v/>
      </c>
      <c r="EC995">
        <f>IFERROR(INDEX(ADJ!$A$1:$BZ$1000,MATCH(PAYROLL!$D995,ADJ!A$1:A$500,0),MATCH(PAYROLL!EC$2,ADJ!$2:$2,0)),0)</f>
        <v/>
      </c>
      <c r="ED995">
        <f>IFERROR(INDEX(ADJ!$A$1:$BZ$1000,MATCH(PAYROLL!$D995,ADJ!A$1:A$500,0),MATCH(PAYROLL!ED$2,ADJ!$2:$2,0)),0)</f>
        <v/>
      </c>
      <c r="EE995">
        <f>IFERROR(INDEX(ADJ!$A$1:$BZ$1000,MATCH(PAYROLL!$D995,ADJ!A$1:A$500,0),MATCH(PAYROLL!EE$2,ADJ!$2:$2,0)),0)</f>
        <v/>
      </c>
      <c r="EF995">
        <f>IFERROR(INDEX(ADJ!$A$1:$BZ$1000,MATCH(PAYROLL!$D995,ADJ!A$1:A$500,0),MATCH(PAYROLL!EF$2,ADJ!$2:$2,0)),0)</f>
        <v/>
      </c>
      <c r="EG995">
        <f>IFERROR(INDEX(ADJ!$A$1:$BZ$1000,MATCH(PAYROLL!$D995,ADJ!A$1:A$500,0),MATCH(PAYROLL!EG$2,ADJ!$2:$2,0)),0)</f>
        <v/>
      </c>
      <c r="EH995">
        <f>IFERROR(INDEX(ADJ!$A$1:$BZ$1000,MATCH(PAYROLL!$D995,ADJ!A$1:A$500,0),MATCH(PAYROLL!EH$2,ADJ!$2:$2,0)),0)</f>
        <v/>
      </c>
      <c r="EI995">
        <f>IFERROR(INDEX(ADJ!$A$1:$BZ$1000,MATCH(PAYROLL!D995,ADJ!A$1:A$500,0),MATCH(PAYROLL!EI$2,ADJ!$2:$2,0)),0)</f>
        <v/>
      </c>
      <c r="EJ995">
        <f>IFERROR(INDEX(ADJ!$A$1:$BZ$1000,MATCH(PAYROLL!$D995,ADJ!A$1:A$500,0),MATCH(PAYROLL!EJ$2,ADJ!$2:$2,0)),0)</f>
        <v/>
      </c>
      <c r="EK995">
        <f>SUM(DZ995:EJ995)</f>
        <v/>
      </c>
    </row>
    <row r="996">
      <c r="A996" t="n">
        <v>994</v>
      </c>
      <c r="B996" t="inlineStr">
        <is>
          <t>Nguyễn Hồng Quyên</t>
        </is>
      </c>
      <c r="D996" t="inlineStr">
        <is>
          <t>143608-02</t>
        </is>
      </c>
      <c r="S996">
        <f>IFERROR(INDEX(PIS!$A$1:$BZ$1000,MATCH($D996,PIS!C$1:C$500,0),MATCH("Lương CB tháng trước",PIS!$1:$1,0)),0)</f>
        <v/>
      </c>
      <c r="T996">
        <f>IFERROR(INDEX(PIS!$A$1:$BZ$1000,MATCH($D996,PIS!C$1:C$500,0),MATCH("Lương CB hiện tại",PIS!$1:$1,0)),0)</f>
        <v/>
      </c>
      <c r="U996">
        <f>IFERROR(INDEX(PIS!$A$1:$BZ$1000,MATCH($D996,PIS!C$1:C$500,0),MATCH("Lương đóng BHBB",PIS!$1:$1,0)),0)</f>
        <v/>
      </c>
      <c r="V996">
        <f>IFERROR(INDEX(PIS!$A$1:$BZ$1000,MATCH($D996,PIS!C$1:C$500,0),MATCH(V$2,PIS!$2:$2,0)),0)</f>
        <v/>
      </c>
      <c r="W996">
        <f>IFERROR(INDEX(PIS!$A$1:$BZ$1000,MATCH($D996,PIS!C$1:C$500,0),MATCH(W$2,PIS!$2:$2,0)),0)</f>
        <v/>
      </c>
      <c r="X996">
        <f>IFERROR(INDEX(PIS!$A$1:$BZ$1000,MATCH($D996,PIS!C$1:C$500,0),MATCH(X$2,PIS!$2:$2,0)),0)</f>
        <v/>
      </c>
      <c r="Y996">
        <f>IFERROR(INDEX(PIS!$A$1:$BZ$1000,MATCH($D996,PIS!C$1:C$500,0),MATCH(Y$2,PIS!$2:$2,0)),0)</f>
        <v/>
      </c>
      <c r="Z996">
        <f>IFERROR(INDEX(PIS!$A$1:$BZ$1000,MATCH($D996,PIS!C$1:C$500,0),MATCH(Z$2,PIS!$2:$2,0)),0)</f>
        <v/>
      </c>
      <c r="AA996">
        <f>IFERROR(INDEX(PIS!$A$1:$BZ$1000,MATCH($D996,PIS!C$1:C$500,0),MATCH(AA$2,PIS!$2:$2,0)),0)</f>
        <v/>
      </c>
      <c r="AB996">
        <f>IFERROR(INDEX(PIS!$A$1:$BZ$1000,MATCH($D996,PIS!C$1:C$500,0),MATCH(AB$2,PIS!$2:$2,0)),0)</f>
        <v/>
      </c>
      <c r="AC996">
        <f>SUM(V996:AB996)</f>
        <v/>
      </c>
      <c r="AD996">
        <f>IFERROR(INDEX(TIMESHEET!$A$1:$AI$5000,MATCH($D996,TIMESHEET!A$1:A$500,0),MATCH("T100",TIMESHEET!$2:$2,0))-2,0)</f>
        <v/>
      </c>
      <c r="AE996">
        <f>IFERROR(INDEX(TIMESHEET!$A$1:$AI$5000,MATCH($D996,TIMESHEET!A$1:A$500,0),MATCH("T202",TIMESHEET!$2:$2,0)),0)</f>
        <v/>
      </c>
      <c r="AF996">
        <f>IFERROR(INDEX(TIMESHEET!$A$1:$AI$5000,MATCH($D996,TIMESHEET!A$1:A$500,0),MATCH("T302",TIMESHEET!$2:$2,0)),0)</f>
        <v/>
      </c>
      <c r="AG996">
        <f>IFERROR(INDEX(TIMESHEET!$A$1:$AI$5000,MATCH($D996,TIMESHEET!A$1:A$500,0),MATCH("T406",TIMESHEET!$2:$2,0)),0)</f>
        <v/>
      </c>
      <c r="AH996">
        <f>AE996+AG996</f>
        <v/>
      </c>
      <c r="AI996">
        <f>IFERROR(INDEX(TIMESHEET!$A$1:$AI$5000,MATCH($D996,TIMESHEET!A$1:A$500,0),MATCH("T701",TIMESHEET!$2:$2,0)),0)</f>
        <v/>
      </c>
      <c r="AJ996">
        <f>IFERROR(INDEX(TIMESHEET!$A$1:$AI$5000,MATCH($D996,TIMESHEET!B$1:B$500,0),MATCH("T320",TIMESHEET!$2:$2,0)),0)</f>
        <v/>
      </c>
      <c r="AK996">
        <f>IFERROR(IF(LEFT(INDEX(PIS!O$1:O$500,MATCH(D996,PIS!C$1:C$500)),1)="M",T996/AD996*SUM(AE996:AG996),T996*AD996),0)</f>
        <v/>
      </c>
      <c r="AL996">
        <f>IFERROR(INDEX(ADJ!$A$1:$BZ$1000,MATCH(PAYROLL!D996,ADJ!A$1:A$500,0),MATCH(PAYROLL!AL$2,ADJ!$2:$2,0)),0)</f>
        <v/>
      </c>
      <c r="AM996">
        <f>SUM(AK996:AL996)</f>
        <v/>
      </c>
      <c r="AN996">
        <f>IFERROR(ROUND(V996/$AD996*$AH996,0),0)</f>
        <v/>
      </c>
      <c r="AO996">
        <f>IFERROR(ROUND(W996/$AD996*$AH996,0),0)</f>
        <v/>
      </c>
      <c r="AP996">
        <f>IFERROR(ROUND(X996/$AD996*$AE996,0),0)</f>
        <v/>
      </c>
      <c r="AQ996">
        <f>IFERROR(ROUND(Y996/$AD996*$AH996,0),0)</f>
        <v/>
      </c>
      <c r="AR996">
        <f>IFERROR(ROUND(Z996/$AD996*$AH996,0),0)</f>
        <v/>
      </c>
      <c r="AS996">
        <f>IFERROR(ROUND(AA996/$AD996*$AH996,0),0)</f>
        <v/>
      </c>
      <c r="AT996">
        <f>IFERROR(IF((AE996+AF996+AG996)&gt;13,AB996,ROUND(AB996/AD996*AH996,0)),0)</f>
        <v/>
      </c>
      <c r="AU996">
        <f>IFERROR(INDEX(ADJ!$A$1:$BZ$1000,MATCH(PAYROLL!D996,ADJ!A$1:A$500,0),MATCH(PAYROLL!AU$2,ADJ!$2:$2,0)),0)</f>
        <v/>
      </c>
      <c r="AV996">
        <f>ROUND(SUM(AN996:AU996),0)</f>
        <v/>
      </c>
      <c r="AW996">
        <f>IFERROR(INDEX(TIMESHEET!$A$1:$AI$5000,MATCH(PAYROLL!D996,TIMESHEET!A$1:A$500,0),MATCH("T620",TIMESHEET!$2:$2,0)),0)</f>
        <v/>
      </c>
      <c r="AX996">
        <f>IFERROR(INDEX(TIMESHEET!$A$1:$AI$5000,MATCH(PAYROLL!D996,TIMESHEET!A$1:A$500,0),MATCH("T601",TIMESHEET!$2:$2,0)),0)</f>
        <v/>
      </c>
      <c r="AY996">
        <f>IFERROR(INDEX(TIMESHEET!$A$1:$AI$5000,MATCH(PAYROLL!D996,TIMESHEET!A$1:A$500,0),MATCH("T602",TIMESHEET!$2:$2,0)),0)</f>
        <v/>
      </c>
      <c r="AZ996">
        <f>IFERROR(INDEX(TIMESHEET!$A$1:$AI$5000,MATCH(PAYROLL!D996,TIMESHEET!A$1:A$500,0),MATCH("T603",TIMESHEET!$2:$2,0)),0)</f>
        <v/>
      </c>
      <c r="BA996">
        <f>IFERROR(INDEX(TIMESHEET!$A$1:$AI$5000,MATCH(PAYROLL!D996,TIMESHEET!A$1:A$500,0),MATCH("T611",TIMESHEET!$2:$2,0)),0)</f>
        <v/>
      </c>
      <c r="BB996">
        <f>IFERROR(INDEX(TIMESHEET!$A$1:$AI$5000,MATCH(PAYROLL!D996,TIMESHEET!A$1:A$500,0),MATCH("T612",TIMESHEET!$2:$2,0)),0)</f>
        <v/>
      </c>
      <c r="BC996">
        <f>IFERROR(INDEX(TIMESHEET!$A$1:$AI$5000,MATCH(PAYROLL!D996,TIMESHEET!A$1:A$500,0),MATCH("T613",TIMESHEET!$2:$2,0)),0)</f>
        <v/>
      </c>
      <c r="BD996">
        <f>IFERROR(INDEX(TIMESHEET!$A$1:$AI$5000,MATCH(PAYROLL!D996,TIMESHEET!A$1:A$500,0),MATCH("T500",TIMESHEET!$2:$2,0)),0)</f>
        <v/>
      </c>
      <c r="BE996">
        <f>IFERROR(IF(LEFT(INDEX(PIS!O$1:O$500,MATCH(D996,PIS!C$1:C$500)),1)="M",T996/AD996/8*(AW996+AX996*1.5+AY996*2+AZ996*3+BA996*2.1+BB996*2.7+BC996*3.9+BD996*0.3),T996/8*(AW996+AX996*1.5+AY996*2+AZ996*3+BA996*2.1+BB996*2.7+BC996*3.9+BD996*0.3)),0)</f>
        <v/>
      </c>
      <c r="BF996">
        <f>IFERROR(INDEX(ADJ!$A$1:$BZ$1000,MATCH(PAYROLL!$D996,ADJ!A$1:A$500,0),MATCH(PAYROLL!BF$2,ADJ!$2:$2,0)),0)</f>
        <v/>
      </c>
      <c r="BG996">
        <f>IFERROR(INDEX(ADJ!$A$1:$BZ$1000,MATCH(PAYROLL!D996,ADJ!A$1:A$500,0),MATCH(PAYROLL!BG$2,ADJ!$2:$2,0)),0)</f>
        <v/>
      </c>
      <c r="BH996">
        <f>IFERROR(INDEX(ADJ!$A$1:$BZ$1000,MATCH(PAYROLL!D996,ADJ!A$1:A$500,0),MATCH(PAYROLL!BH$2,ADJ!$2:$2,0)),0)</f>
        <v/>
      </c>
      <c r="BI996">
        <f>IFERROR(INDEX(ADJ!$A$1:$BZ$1000,MATCH(PAYROLL!D996,ADJ!A$1:A$500,0),MATCH(PAYROLL!BI$2,ADJ!$2:$2,0)),0)</f>
        <v/>
      </c>
      <c r="BJ996">
        <f>IFERROR(INDEX(ADJ!$A$1:$BZ$1000,MATCH(PAYROLL!D996,ADJ!A$1:A$500,0),MATCH(PAYROLL!BJ$2,ADJ!$2:$2,0)),0)</f>
        <v/>
      </c>
      <c r="BK996">
        <f>SUM(BF996:BJ996)</f>
        <v/>
      </c>
      <c r="BL996">
        <f>IFERROR(INDEX(ADJ!$A$1:$BZ$1000,MATCH(PAYROLL!D996,ADJ!A$1:A$500,0),MATCH(PAYROLL!BL$2,ADJ!$2:$2,0)),0)</f>
        <v/>
      </c>
      <c r="BM996">
        <f>IFERROR(INDEX(ADJ!$A$1:$BZ$1000,MATCH(PAYROLL!D996,ADJ!A$1:A$500,0),MATCH(PAYROLL!BM$2,ADJ!$2:$2,0)),0)</f>
        <v/>
      </c>
      <c r="BN996">
        <f>IFERROR(INDEX(ADJ!$A$1:$BZ$1000,MATCH(PAYROLL!D996,ADJ!A$1:A$500,0),MATCH(PAYROLL!BN$2,ADJ!$2:$2,0)),0)</f>
        <v/>
      </c>
      <c r="BO996">
        <f>IFERROR(INDEX(ADJ!$A$1:$BZ$1000,MATCH(PAYROLL!D996,ADJ!A$1:A$500,0),MATCH(PAYROLL!BO$2,ADJ!$2:$2,0)),0)</f>
        <v/>
      </c>
      <c r="BP996">
        <f>SUM(AM996,AV996,BE996,BK996,BL996:BO996)</f>
        <v/>
      </c>
      <c r="BQ996">
        <f>BO996</f>
        <v/>
      </c>
      <c r="BR996">
        <f>IFERROR(ROUND(IF(LEFT(INDEX(PIS!O$1:O$500,MATCH(D996,PIS!C$1:C$500)),1)="D",T996/8*(BD996*0.3),IF(LEFT(INDEX(PIS!O$1:O$500,MATCH(D996,PIS!C$1:C$500)),1)="H",T996*($BD996*0.3),T996/$AD996/8*($BD996*0.3))),0),0)</f>
        <v/>
      </c>
      <c r="BS996">
        <f>IF(AP996&lt;1,0,MIN(AP996,730000))</f>
        <v/>
      </c>
      <c r="BT996">
        <f>IFERROR(ROUND((BE996-SUM(AW996:BC996)*T996/AD996/8),0)-BR996,0)</f>
        <v/>
      </c>
      <c r="BU996">
        <f>AO996</f>
        <v/>
      </c>
      <c r="BV996">
        <f>SUM(BQ996:BU996)</f>
        <v/>
      </c>
      <c r="BW996">
        <f>BP996-BV996</f>
        <v/>
      </c>
      <c r="BX996">
        <f>IFERROR(IF(RIGHT(INDEX(PIS!O$1:O$500,MATCH(D996,PIS!C$1:C$500)),5)="Gross",MIN(U996+V996,VLOOKUP("R700",TSC!B:C,2,0)*VLOOKUP("R101",TSC!B:C,2,0))*VLOOKUP("R701",TSC!B:C,2,0)%,0),0)</f>
        <v/>
      </c>
      <c r="BY996">
        <f>IFERROR(IF(RIGHT(INDEX(PIS!O$1:O$500,MATCH(D996,PIS!C$1:C$500)),5)="Gross",MIN(U996+V996,VLOOKUP("R700",TSC!B:C,2,0)*VLOOKUP("R101",TSC!B:C,2,0))*VLOOKUP("T704",TSC!B:C,2,0)%,0),0)</f>
        <v/>
      </c>
      <c r="BZ996">
        <f>IFERROR(IF(RIGHT(INDEX(PIS!O$1:O$500,MATCH(D996,PIS!C$1:C$500)),5)="Gross",MIN(U996+V996,VLOOKUP("R700",TSC!B:C,2,0)*VLOOKUP("1",TSC!F:G,2,0))*VLOOKUP("T705",TSC!B:C,2,0)%,0),0)</f>
        <v/>
      </c>
      <c r="CA996">
        <f>IFERROR(INDEX(ADJ!$A$1:$BZ$1000,MATCH(PAYROLL!D996,ADJ!A$1:A$500,0),MATCH(PAYROLL!CA$2,ADJ!$2:$2,0)),0)</f>
        <v/>
      </c>
      <c r="CB996">
        <f>IFERROR(INDEX(ADJ!$A$1:$BZ$1000,MATCH(PAYROLL!D996,ADJ!A$1:A$500,0),MATCH(PAYROLL!CB$2,ADJ!$2:$2,0)),0)</f>
        <v/>
      </c>
      <c r="CC996">
        <f>SUM(BX996:CB996)</f>
        <v/>
      </c>
      <c r="CD996">
        <f>IFERROR(INDEX(PIS!$A$1:$BZ$1000,MATCH(PAYROLL!D996,PIS!C$1:C$500,0),MATCH(PAYROLL!CD$1,PIS!$1:$1,0)),0)</f>
        <v/>
      </c>
      <c r="CE996">
        <f>IFERROR(IF(OR(INDEX(PIS!P$1:P$500,MATCH(D996,PIS!C$1:C$500,0))="LT2",INDEX(PIS!P$1:P$500,MATCH(D996,PIS!C$1:C$500,0))="P10"),0,SUM(CC996,CD996*VLOOKUP("R601",TSC!B:C,2,0),VLOOKUP("R602",TSC!B:C,2,0))),0)</f>
        <v/>
      </c>
      <c r="CF996">
        <f>MAX(BW996-CE996,0)</f>
        <v/>
      </c>
      <c r="CG996">
        <f>IFERROR(IF(OR(RIGHT(INDEX(PIS!P$1:P$500,MATCH(D996,PIS!C$1:C$500)),5)="P10",RIGHT(INDEX(PIS!P$1:P$500,MATCH(D996,PIS!C$1:C$500)),5)="CK"),0,IF(CF996&lt;=5000000,CF996*5%,IF(CF996&lt;=10000000,CF996*10%-250000,IF(CF996&lt;=18000000,CF996*15%-750000,IF(CF996&lt;=32000000,CF996*20%-1650000,IF(CF996&lt;=52000000,CF996*25%-3250000,IF(CF996&lt;=80000000,BH996*30%-5850000,CF996*35%-9850000))))))),0)</f>
        <v/>
      </c>
      <c r="CH996">
        <f>IFERROR(IF(OR(INDEX(PIS!P$1:P$500,MATCH(D996,PIS!C$1:C$500))="LT",INDEX(PIS!P$1:P$500,MATCH(D996,PIS!C$1:C$500))="CK"),0,IF(CF996&lt;2000000,0,CF996*10%)),0)</f>
        <v/>
      </c>
      <c r="CI996">
        <f>IFERROR(INDEX(ADJ!$A$1:$BZ$1000,MATCH(PAYROLL!D996,ADJ!A$1:A$500,0),MATCH(PAYROLL!CI$2,ADJ!$2:$2,0)),0)</f>
        <v/>
      </c>
      <c r="CJ996">
        <f>IFERROR(INDEX(ADJ!$A$1:$BZ$1000,MATCH(PAYROLL!D996,ADJ!A$1:A$500,0),MATCH(PAYROLL!CJ$2,ADJ!$2:$2,0)),0)</f>
        <v/>
      </c>
      <c r="CK996">
        <f>IFERROR(INDEX(ADJ!$A$1:$BZ$1000,MATCH(PAYROLL!D996,ADJ!A$1:A$500,0),MATCH(PAYROLL!CK$2,ADJ!$2:$2,0)),0)</f>
        <v/>
      </c>
      <c r="CL996">
        <f>SUM(CG996:CK996)</f>
        <v/>
      </c>
      <c r="CM996">
        <f>ROUND(SUM(CH996:CK996),0)</f>
        <v/>
      </c>
      <c r="CN996">
        <f>IFERROR(INDEX(CSDA!D$1:D$500,MATCH($CN$2,CSDA!C$1:C$500,0))*INDEX(PIS!V$1:V$500,MATCH(D996,PIS!C$1:C$500))+INDEX(ADJ!$A$1:$BZ$1000,MATCH(PAYROLL!D996,ADJ!A$1:A$500,0),MATCH(PAYROLL!CN$2,ADJ!$2:$2,0)),0)</f>
        <v/>
      </c>
      <c r="CO996">
        <f>IFERROR(INDEX(ADJ!$A$1:$BZ$1000,MATCH(PAYROLL!D996,ADJ!A$1:A$500,0),MATCH(PAYROLL!CO$2,ADJ!$2:$2,0)),0)</f>
        <v/>
      </c>
      <c r="CP996">
        <f>IFERROR(INDEX(ADJ!$A$1:$BZ$1000,MATCH(PAYROLL!D996,ADJ!A$1:A$500,0),MATCH(PAYROLL!CP$2,ADJ!$2:$2,0)),0)</f>
        <v/>
      </c>
      <c r="CQ996">
        <f>BP996-CL996-CI996-CM996-CN996-CO996-CP996-CC996</f>
        <v/>
      </c>
      <c r="CR996">
        <f>IFERROR(IF(RIGHT(INDEX(PIS!O$1:O$500,MATCH(D996,PIS!C$1:C$500,0)),5)="Gross",MIN(U996+V996,VLOOKUP("R700",TSC!B:C,2,0)*VLOOKUP("R101",TSC!B:C,2,0))*(VLOOKUP("T711",TSC!B:C,2,0)+VLOOKUP("T712",TSC!B:C,2,0))%,MIN(T996+V996,VLOOKUP("R700",TSC!B:C,2,0)*VLOOKUP("R101",TSC!B:C,2,0))*(VLOOKUP("T711",TSC!B:C,2,0)+VLOOKUP("T712",TSC!B:C,2,0)+VLOOKUP("R701",TSC!B:C,2,0))%),0)</f>
        <v/>
      </c>
      <c r="CS996">
        <f>IFERROR(IF(RIGHT(INDEX(PIS!O$1:O$500,MATCH(D996,PIS!C$1:C$500,0)),5)="Gross",MIN(U996+V996,VLOOKUP("R700",TSC!B:C,2,0)*VLOOKUP("R101",TSC!B:C,2,0))*(VLOOKUP("T714",TSC!B:C,2,0))%,MIN(T996+V996,VLOOKUP("R700",TSC!B:C,2,0)*VLOOKUP("R101",TSC!B:C,2,0))*(VLOOKUP("T704",TSC!B:C,2,0)+VLOOKUP("T714",TSC!B:C,2,0))%),0)</f>
        <v/>
      </c>
      <c r="CT996">
        <f>IFERROR(IF(RIGHT(INDEX(PIS!O$1:O$500,MATCH(D996,PIS!C$1:C$500,0)),5)="Gross",MIN(U996+V996,VLOOKUP("R700",TSC!B:C,2,0)*VLOOKUP("R101",TSC!B:C,2,0))*VLOOKUP("T705",TSC!B:C,2,0)%,MIN(T996+V996,VLOOKUP("R700",TSC!B:C,2,0)*VLOOKUP("R101",TSC!B:C,2,0))*VLOOKUP("T705",TSC!B:C,2,0)%),0)</f>
        <v/>
      </c>
      <c r="CU996">
        <f>IFERROR(IF(RIGHT(INDEX(PIS!O$1:O$500,MATCH(D996,PIS!C$1:C$500,0)),5)="Gross",MIN(U996+V996,VLOOKUP("R700",TSC!B:C,2,0)*VLOOKUP("R101",TSC!B:C,2,0))*(VLOOKUP("T713",TSC!B:C,2,0))%,MIN(T996+V996,VLOOKUP("R700",TSC!B:C,2,0)*VLOOKUP("R101",TSC!B:C,2,0))*(VLOOKUP("T713",TSC!B:C,2,0))%),0)</f>
        <v/>
      </c>
      <c r="CV996">
        <f>IFERROR(INDEX(ADJ!$A$1:$BZ$1000,MATCH(PAYROLL!D996,ADJ!A$1:A$500,0),MATCH(PAYROLL!CV$2,ADJ!$2:$2,0)),0)</f>
        <v/>
      </c>
      <c r="CW996">
        <f>IFERROR(INDEX(ADJ!$A$1:$BZ$1000,MATCH(PAYROLL!D996,ADJ!A$1:A$500,0),MATCH(PAYROLL!CW$2,ADJ!$2:$2,0)),0)</f>
        <v/>
      </c>
      <c r="CX996">
        <f>SUM(CR996:CW996)</f>
        <v/>
      </c>
      <c r="CY996">
        <f>ROUND(IF(CR996&gt;0,T996+V996*VLOOKUP("R202",TSC!$B$1:$C$500,2,0),0),0)</f>
        <v/>
      </c>
      <c r="CZ996">
        <f>IFERROR(INDEX(CSDA!D$1:D$500,MATCH($CZ$2,CSDA!C$1:C$500,0)),0)</f>
        <v/>
      </c>
      <c r="DA996">
        <f>ROUND(T996*0.7%,0)</f>
        <v/>
      </c>
      <c r="DB996">
        <f>ROUND(T996/12,0)</f>
        <v/>
      </c>
      <c r="DC996">
        <f ref="DC996" t="array">IFERROR(INDEX(CSDA!D$1:D$500,MATCH("Trích giữ"&amp;PAYROLL!DC$2,CSDA!A$1:A$500&amp;CSDA!C$1:C$500,0)),0)</f>
        <v/>
      </c>
      <c r="DD996">
        <f ref="DD996" t="array">IFERROR(INDEX(CSDA!D$1:D$500,MATCH("Trích giữ"&amp;PAYROLL!DD$2,CSDA!A$1:A$500&amp;CSDA!C$1:C$500,0)),0)</f>
        <v/>
      </c>
      <c r="DE996">
        <f ref="DE996" t="array">IFERROR(INDEX(CSDA!D$1:D$500,MATCH("Trích giữ"&amp;PAYROLL!DE$2,CSDA!A$1:A$500&amp;CSDA!C$1:C$500,0)),0)</f>
        <v/>
      </c>
      <c r="DF996">
        <f>IFERROR(INDEX(CSDA!D$1:D$500,MATCH(PAYROLL!DF$2,CSDA!C$1:C$500,0)),0)</f>
        <v/>
      </c>
      <c r="DG996">
        <f ref="DG996" t="array">IFERROR(INDEX(CSDA!D$1:D$500,MATCH("Trích giữ"&amp;PAYROLL!DG$2,CSDA!A$1:A$500&amp;CSDA!C$1:C$500,0)),0)</f>
        <v/>
      </c>
      <c r="DH996">
        <f>ROUND(T996/26,0)</f>
        <v/>
      </c>
      <c r="DI996">
        <f ref="DI996" t="array">IFERROR(INDEX(CSDA!D$1:D$500,MATCH("Trích giữ"&amp;PAYROLL!DI$2,CSDA!A$1:A$500&amp;CSDA!C$1:C$500,0)),0)</f>
        <v/>
      </c>
      <c r="DJ996">
        <f>IF(U996=0,T996*21.5%-BL996,0)</f>
        <v/>
      </c>
      <c r="DK996">
        <f ref="DK996" t="array">IFERROR(INDEX(CSDA!D$1:D$500,MATCH("Trích giữ"&amp;PAYROLL!DK$2,CSDA!A$1:A$500&amp;CSDA!C$1:C$500,0)),0)</f>
        <v/>
      </c>
      <c r="DL996">
        <f>IFERROR(INDEX(CSDA!D$1:D$500,MATCH(PAYROLL!DL$2,CSDA!C$1:C$500,0))/12,0)</f>
        <v/>
      </c>
      <c r="DM996">
        <f>SUM(DB996:DL996)</f>
        <v/>
      </c>
      <c r="DN996">
        <f>IFERROR(INDEX(ADJ!$A$1:$BZ$1000,MATCH(PAYROLL!D996,ADJ!A$1:A$500,0),MATCH(PAYROLL!DN$2,ADJ!$2:$2,0)),0)</f>
        <v/>
      </c>
      <c r="DO996">
        <f>IFERROR(SUM(BP996,DM996:DN996,CX996:DA996)-DT996,0)</f>
        <v/>
      </c>
      <c r="DP996">
        <f ref="DP996" t="array">SUM(BW996*IFERROR(INDEX(CSDA!D$1:D$500,MATCH(BW$2,CSDA!C$1:C$500,0)),0)%,CX996*IFERROR(INDEX(CSDA!D$1:D$500,MATCH(CX$2,CSDA!C$1:C$500,0)),0)%,DA996*IFERROR(INDEX(CSDA!D$1:D$500,MATCH(DA$2,CSDA!C$1:C$500,0)),0)%,DB996*IFERROR(INDEX(CSDA!D$1:D$500,MATCH(DB$2,CSDA!C$1:C$500,0)),0)%,DF996*IFERROR(INDEX(CSDA!D$1:D$500,MATCH("Phí dịch vụ"&amp;PAYROLL!DF$2,CSDA!A$1:A$500&amp;CSDA!C$1:C$500,0)),0)%,DC996*IFERROR(INDEX(CSDA!D$1:D$500,MATCH("Phí dịch vụ"&amp;PAYROLL!DC$2,CSDA!A$1:A$500&amp;CSDA!C$1:C$500,0)),0)%,DH996*IFERROR(INDEX(CSDA!D$1:D$500,MATCH("Phí dịch vụ"&amp;PAYROLL!DH$2,CSDA!A$1:A$500&amp;CSDA!C$1:C$500,0)),0)%,DJ996*IFERROR(INDEX(CSDA!D$1:D$500,MATCH("Phí dịch vụ"&amp;PAYROLL!DJ$2,CSDA!A$1:A$500&amp;CSDA!C$1:C$500,0)),0)%,BN996*IFERROR(INDEX(CSDA!D$1:D$500,MATCH(BN$2,CSDA!C$1:C$500,0)),0)%)-BN996*7%</f>
        <v/>
      </c>
      <c r="DQ996">
        <f>IFERROR(INDEX(ADJ!$A$1:$BZ$1000,MATCH(PAYROLL!D996,ADJ!A$1:A$500,0),MATCH(PAYROLL!DQ$2,ADJ!$2:$2,0)),0)</f>
        <v/>
      </c>
      <c r="DR996">
        <f>IFERROR(INDEX(ADJ!$A$1:$BZ$1000,MATCH(PAYROLL!D996,ADJ!A$1:A$500,0),MATCH(PAYROLL!DR$2,ADJ!$2:$2,0)),0)</f>
        <v/>
      </c>
      <c r="DS996">
        <f>SUM(DP996:DR996)</f>
        <v/>
      </c>
      <c r="DT996">
        <f>EK996</f>
        <v/>
      </c>
      <c r="DU996">
        <f>SUM(DO996:DR996)</f>
        <v/>
      </c>
      <c r="DV996">
        <f>ROUND(DU996*0.1,0)</f>
        <v/>
      </c>
      <c r="DW996">
        <f>DU996+DV996</f>
        <v/>
      </c>
      <c r="DZ996">
        <f>IFERROR(INDEX(ADJ!$A$1:$BZ$1000,MATCH(PAYROLL!$D996,ADJ!A$1:A$500,0),MATCH(PAYROLL!DZ$2,ADJ!$2:$2,0)),0)</f>
        <v/>
      </c>
      <c r="EA996">
        <f>IFERROR(INDEX(ADJ!$A$1:$BZ$1000,MATCH(PAYROLL!$D996,ADJ!A$1:A$500,0),MATCH(PAYROLL!EA$2,ADJ!$2:$2,0)),0)</f>
        <v/>
      </c>
      <c r="EB996">
        <f>IFERROR(INDEX(ADJ!$A$1:$BZ$1000,MATCH(PAYROLL!$D996,ADJ!A$1:A$500,0),MATCH(PAYROLL!EB$2,ADJ!$2:$2,0)),0)</f>
        <v/>
      </c>
      <c r="EC996">
        <f>IFERROR(INDEX(ADJ!$A$1:$BZ$1000,MATCH(PAYROLL!$D996,ADJ!A$1:A$500,0),MATCH(PAYROLL!EC$2,ADJ!$2:$2,0)),0)</f>
        <v/>
      </c>
      <c r="ED996">
        <f>IFERROR(INDEX(ADJ!$A$1:$BZ$1000,MATCH(PAYROLL!$D996,ADJ!A$1:A$500,0),MATCH(PAYROLL!ED$2,ADJ!$2:$2,0)),0)</f>
        <v/>
      </c>
      <c r="EE996">
        <f>IFERROR(INDEX(ADJ!$A$1:$BZ$1000,MATCH(PAYROLL!$D996,ADJ!A$1:A$500,0),MATCH(PAYROLL!EE$2,ADJ!$2:$2,0)),0)</f>
        <v/>
      </c>
      <c r="EF996">
        <f>IFERROR(INDEX(ADJ!$A$1:$BZ$1000,MATCH(PAYROLL!$D996,ADJ!A$1:A$500,0),MATCH(PAYROLL!EF$2,ADJ!$2:$2,0)),0)</f>
        <v/>
      </c>
      <c r="EG996">
        <f>IFERROR(INDEX(ADJ!$A$1:$BZ$1000,MATCH(PAYROLL!$D996,ADJ!A$1:A$500,0),MATCH(PAYROLL!EG$2,ADJ!$2:$2,0)),0)</f>
        <v/>
      </c>
      <c r="EH996">
        <f>IFERROR(INDEX(ADJ!$A$1:$BZ$1000,MATCH(PAYROLL!$D996,ADJ!A$1:A$500,0),MATCH(PAYROLL!EH$2,ADJ!$2:$2,0)),0)</f>
        <v/>
      </c>
      <c r="EI996">
        <f>IFERROR(INDEX(ADJ!$A$1:$BZ$1000,MATCH(PAYROLL!D996,ADJ!A$1:A$500,0),MATCH(PAYROLL!EI$2,ADJ!$2:$2,0)),0)</f>
        <v/>
      </c>
      <c r="EJ996">
        <f>IFERROR(INDEX(ADJ!$A$1:$BZ$1000,MATCH(PAYROLL!$D996,ADJ!A$1:A$500,0),MATCH(PAYROLL!EJ$2,ADJ!$2:$2,0)),0)</f>
        <v/>
      </c>
      <c r="EK996">
        <f>SUM(DZ996:EJ996)</f>
        <v/>
      </c>
    </row>
    <row r="997">
      <c r="A997" t="n">
        <v>995</v>
      </c>
      <c r="B997" t="inlineStr">
        <is>
          <t>Nguyễn Trọng Oai</t>
        </is>
      </c>
      <c r="D997" t="inlineStr">
        <is>
          <t>145731-03</t>
        </is>
      </c>
      <c r="S997">
        <f>IFERROR(INDEX(PIS!$A$1:$BZ$1000,MATCH($D997,PIS!C$1:C$500,0),MATCH("Lương CB tháng trước",PIS!$1:$1,0)),0)</f>
        <v/>
      </c>
      <c r="T997">
        <f>IFERROR(INDEX(PIS!$A$1:$BZ$1000,MATCH($D997,PIS!C$1:C$500,0),MATCH("Lương CB hiện tại",PIS!$1:$1,0)),0)</f>
        <v/>
      </c>
      <c r="U997">
        <f>IFERROR(INDEX(PIS!$A$1:$BZ$1000,MATCH($D997,PIS!C$1:C$500,0),MATCH("Lương đóng BHBB",PIS!$1:$1,0)),0)</f>
        <v/>
      </c>
      <c r="V997">
        <f>IFERROR(INDEX(PIS!$A$1:$BZ$1000,MATCH($D997,PIS!C$1:C$500,0),MATCH(V$2,PIS!$2:$2,0)),0)</f>
        <v/>
      </c>
      <c r="W997">
        <f>IFERROR(INDEX(PIS!$A$1:$BZ$1000,MATCH($D997,PIS!C$1:C$500,0),MATCH(W$2,PIS!$2:$2,0)),0)</f>
        <v/>
      </c>
      <c r="X997">
        <f>IFERROR(INDEX(PIS!$A$1:$BZ$1000,MATCH($D997,PIS!C$1:C$500,0),MATCH(X$2,PIS!$2:$2,0)),0)</f>
        <v/>
      </c>
      <c r="Y997">
        <f>IFERROR(INDEX(PIS!$A$1:$BZ$1000,MATCH($D997,PIS!C$1:C$500,0),MATCH(Y$2,PIS!$2:$2,0)),0)</f>
        <v/>
      </c>
      <c r="Z997">
        <f>IFERROR(INDEX(PIS!$A$1:$BZ$1000,MATCH($D997,PIS!C$1:C$500,0),MATCH(Z$2,PIS!$2:$2,0)),0)</f>
        <v/>
      </c>
      <c r="AA997">
        <f>IFERROR(INDEX(PIS!$A$1:$BZ$1000,MATCH($D997,PIS!C$1:C$500,0),MATCH(AA$2,PIS!$2:$2,0)),0)</f>
        <v/>
      </c>
      <c r="AB997">
        <f>IFERROR(INDEX(PIS!$A$1:$BZ$1000,MATCH($D997,PIS!C$1:C$500,0),MATCH(AB$2,PIS!$2:$2,0)),0)</f>
        <v/>
      </c>
      <c r="AC997">
        <f>SUM(V997:AB997)</f>
        <v/>
      </c>
      <c r="AD997">
        <f>IFERROR(INDEX(TIMESHEET!$A$1:$AI$5000,MATCH($D997,TIMESHEET!A$1:A$500,0),MATCH("T100",TIMESHEET!$2:$2,0))-2,0)</f>
        <v/>
      </c>
      <c r="AE997">
        <f>IFERROR(INDEX(TIMESHEET!$A$1:$AI$5000,MATCH($D997,TIMESHEET!A$1:A$500,0),MATCH("T202",TIMESHEET!$2:$2,0)),0)</f>
        <v/>
      </c>
      <c r="AF997">
        <f>IFERROR(INDEX(TIMESHEET!$A$1:$AI$5000,MATCH($D997,TIMESHEET!A$1:A$500,0),MATCH("T302",TIMESHEET!$2:$2,0)),0)</f>
        <v/>
      </c>
      <c r="AG997">
        <f>IFERROR(INDEX(TIMESHEET!$A$1:$AI$5000,MATCH($D997,TIMESHEET!A$1:A$500,0),MATCH("T406",TIMESHEET!$2:$2,0)),0)</f>
        <v/>
      </c>
      <c r="AH997">
        <f>AE997+AG997</f>
        <v/>
      </c>
      <c r="AI997">
        <f>IFERROR(INDEX(TIMESHEET!$A$1:$AI$5000,MATCH($D997,TIMESHEET!A$1:A$500,0),MATCH("T701",TIMESHEET!$2:$2,0)),0)</f>
        <v/>
      </c>
      <c r="AJ997">
        <f>IFERROR(INDEX(TIMESHEET!$A$1:$AI$5000,MATCH($D997,TIMESHEET!B$1:B$500,0),MATCH("T320",TIMESHEET!$2:$2,0)),0)</f>
        <v/>
      </c>
      <c r="AK997">
        <f>IFERROR(IF(LEFT(INDEX(PIS!O$1:O$500,MATCH(D997,PIS!C$1:C$500)),1)="M",T997/AD997*SUM(AE997:AG997),T997*AD997),0)</f>
        <v/>
      </c>
      <c r="AL997">
        <f>IFERROR(INDEX(ADJ!$A$1:$BZ$1000,MATCH(PAYROLL!D997,ADJ!A$1:A$500,0),MATCH(PAYROLL!AL$2,ADJ!$2:$2,0)),0)</f>
        <v/>
      </c>
      <c r="AM997">
        <f>SUM(AK997:AL997)</f>
        <v/>
      </c>
      <c r="AN997">
        <f>IFERROR(ROUND(V997/$AD997*$AH997,0),0)</f>
        <v/>
      </c>
      <c r="AO997">
        <f>IFERROR(ROUND(W997/$AD997*$AH997,0),0)</f>
        <v/>
      </c>
      <c r="AP997">
        <f>IFERROR(ROUND(X997/$AD997*$AE997,0),0)</f>
        <v/>
      </c>
      <c r="AQ997">
        <f>IFERROR(ROUND(Y997/$AD997*$AH997,0),0)</f>
        <v/>
      </c>
      <c r="AR997">
        <f>IFERROR(ROUND(Z997/$AD997*$AH997,0),0)</f>
        <v/>
      </c>
      <c r="AS997">
        <f>IFERROR(ROUND(AA997/$AD997*$AH997,0),0)</f>
        <v/>
      </c>
      <c r="AT997">
        <f>IFERROR(IF((AE997+AF997+AG997)&gt;13,AB997,ROUND(AB997/AD997*AH997,0)),0)</f>
        <v/>
      </c>
      <c r="AU997">
        <f>IFERROR(INDEX(ADJ!$A$1:$BZ$1000,MATCH(PAYROLL!D997,ADJ!A$1:A$500,0),MATCH(PAYROLL!AU$2,ADJ!$2:$2,0)),0)</f>
        <v/>
      </c>
      <c r="AV997">
        <f>ROUND(SUM(AN997:AU997),0)</f>
        <v/>
      </c>
      <c r="AW997">
        <f>IFERROR(INDEX(TIMESHEET!$A$1:$AI$5000,MATCH(PAYROLL!D997,TIMESHEET!A$1:A$500,0),MATCH("T620",TIMESHEET!$2:$2,0)),0)</f>
        <v/>
      </c>
      <c r="AX997">
        <f>IFERROR(INDEX(TIMESHEET!$A$1:$AI$5000,MATCH(PAYROLL!D997,TIMESHEET!A$1:A$500,0),MATCH("T601",TIMESHEET!$2:$2,0)),0)</f>
        <v/>
      </c>
      <c r="AY997">
        <f>IFERROR(INDEX(TIMESHEET!$A$1:$AI$5000,MATCH(PAYROLL!D997,TIMESHEET!A$1:A$500,0),MATCH("T602",TIMESHEET!$2:$2,0)),0)</f>
        <v/>
      </c>
      <c r="AZ997">
        <f>IFERROR(INDEX(TIMESHEET!$A$1:$AI$5000,MATCH(PAYROLL!D997,TIMESHEET!A$1:A$500,0),MATCH("T603",TIMESHEET!$2:$2,0)),0)</f>
        <v/>
      </c>
      <c r="BA997">
        <f>IFERROR(INDEX(TIMESHEET!$A$1:$AI$5000,MATCH(PAYROLL!D997,TIMESHEET!A$1:A$500,0),MATCH("T611",TIMESHEET!$2:$2,0)),0)</f>
        <v/>
      </c>
      <c r="BB997">
        <f>IFERROR(INDEX(TIMESHEET!$A$1:$AI$5000,MATCH(PAYROLL!D997,TIMESHEET!A$1:A$500,0),MATCH("T612",TIMESHEET!$2:$2,0)),0)</f>
        <v/>
      </c>
      <c r="BC997">
        <f>IFERROR(INDEX(TIMESHEET!$A$1:$AI$5000,MATCH(PAYROLL!D997,TIMESHEET!A$1:A$500,0),MATCH("T613",TIMESHEET!$2:$2,0)),0)</f>
        <v/>
      </c>
      <c r="BD997">
        <f>IFERROR(INDEX(TIMESHEET!$A$1:$AI$5000,MATCH(PAYROLL!D997,TIMESHEET!A$1:A$500,0),MATCH("T500",TIMESHEET!$2:$2,0)),0)</f>
        <v/>
      </c>
      <c r="BE997">
        <f>IFERROR(IF(LEFT(INDEX(PIS!O$1:O$500,MATCH(D997,PIS!C$1:C$500)),1)="M",T997/AD997/8*(AW997+AX997*1.5+AY997*2+AZ997*3+BA997*2.1+BB997*2.7+BC997*3.9+BD997*0.3),T997/8*(AW997+AX997*1.5+AY997*2+AZ997*3+BA997*2.1+BB997*2.7+BC997*3.9+BD997*0.3)),0)</f>
        <v/>
      </c>
      <c r="BF997">
        <f>IFERROR(INDEX(ADJ!$A$1:$BZ$1000,MATCH(PAYROLL!$D997,ADJ!A$1:A$500,0),MATCH(PAYROLL!BF$2,ADJ!$2:$2,0)),0)</f>
        <v/>
      </c>
      <c r="BG997">
        <f>IFERROR(INDEX(ADJ!$A$1:$BZ$1000,MATCH(PAYROLL!D997,ADJ!A$1:A$500,0),MATCH(PAYROLL!BG$2,ADJ!$2:$2,0)),0)</f>
        <v/>
      </c>
      <c r="BH997">
        <f>IFERROR(INDEX(ADJ!$A$1:$BZ$1000,MATCH(PAYROLL!D997,ADJ!A$1:A$500,0),MATCH(PAYROLL!BH$2,ADJ!$2:$2,0)),0)</f>
        <v/>
      </c>
      <c r="BI997">
        <f>IFERROR(INDEX(ADJ!$A$1:$BZ$1000,MATCH(PAYROLL!D997,ADJ!A$1:A$500,0),MATCH(PAYROLL!BI$2,ADJ!$2:$2,0)),0)</f>
        <v/>
      </c>
      <c r="BJ997">
        <f>IFERROR(INDEX(ADJ!$A$1:$BZ$1000,MATCH(PAYROLL!D997,ADJ!A$1:A$500,0),MATCH(PAYROLL!BJ$2,ADJ!$2:$2,0)),0)</f>
        <v/>
      </c>
      <c r="BK997">
        <f>SUM(BF997:BJ997)</f>
        <v/>
      </c>
      <c r="BL997">
        <f>IFERROR(INDEX(ADJ!$A$1:$BZ$1000,MATCH(PAYROLL!D997,ADJ!A$1:A$500,0),MATCH(PAYROLL!BL$2,ADJ!$2:$2,0)),0)</f>
        <v/>
      </c>
      <c r="BM997">
        <f>IFERROR(INDEX(ADJ!$A$1:$BZ$1000,MATCH(PAYROLL!D997,ADJ!A$1:A$500,0),MATCH(PAYROLL!BM$2,ADJ!$2:$2,0)),0)</f>
        <v/>
      </c>
      <c r="BN997">
        <f>IFERROR(INDEX(ADJ!$A$1:$BZ$1000,MATCH(PAYROLL!D997,ADJ!A$1:A$500,0),MATCH(PAYROLL!BN$2,ADJ!$2:$2,0)),0)</f>
        <v/>
      </c>
      <c r="BO997">
        <f>IFERROR(INDEX(ADJ!$A$1:$BZ$1000,MATCH(PAYROLL!D997,ADJ!A$1:A$500,0),MATCH(PAYROLL!BO$2,ADJ!$2:$2,0)),0)</f>
        <v/>
      </c>
      <c r="BP997">
        <f>SUM(AM997,AV997,BE997,BK997,BL997:BO997)</f>
        <v/>
      </c>
      <c r="BQ997">
        <f>BO997</f>
        <v/>
      </c>
      <c r="BR997">
        <f>IFERROR(ROUND(IF(LEFT(INDEX(PIS!O$1:O$500,MATCH(D997,PIS!C$1:C$500)),1)="D",T997/8*(BD997*0.3),IF(LEFT(INDEX(PIS!O$1:O$500,MATCH(D997,PIS!C$1:C$500)),1)="H",T997*($BD997*0.3),T997/$AD997/8*($BD997*0.3))),0),0)</f>
        <v/>
      </c>
      <c r="BS997">
        <f>IF(AP997&lt;1,0,MIN(AP997,730000))</f>
        <v/>
      </c>
      <c r="BT997">
        <f>IFERROR(ROUND((BE997-SUM(AW997:BC997)*T997/AD997/8),0)-BR997,0)</f>
        <v/>
      </c>
      <c r="BU997">
        <f>AO997</f>
        <v/>
      </c>
      <c r="BV997">
        <f>SUM(BQ997:BU997)</f>
        <v/>
      </c>
      <c r="BW997">
        <f>BP997-BV997</f>
        <v/>
      </c>
      <c r="BX997">
        <f>IFERROR(IF(RIGHT(INDEX(PIS!O$1:O$500,MATCH(D997,PIS!C$1:C$500)),5)="Gross",MIN(U997+V997,VLOOKUP("R700",TSC!B:C,2,0)*VLOOKUP("R101",TSC!B:C,2,0))*VLOOKUP("R701",TSC!B:C,2,0)%,0),0)</f>
        <v/>
      </c>
      <c r="BY997">
        <f>IFERROR(IF(RIGHT(INDEX(PIS!O$1:O$500,MATCH(D997,PIS!C$1:C$500)),5)="Gross",MIN(U997+V997,VLOOKUP("R700",TSC!B:C,2,0)*VLOOKUP("R101",TSC!B:C,2,0))*VLOOKUP("T704",TSC!B:C,2,0)%,0),0)</f>
        <v/>
      </c>
      <c r="BZ997">
        <f>IFERROR(IF(RIGHT(INDEX(PIS!O$1:O$500,MATCH(D997,PIS!C$1:C$500)),5)="Gross",MIN(U997+V997,VLOOKUP("R700",TSC!B:C,2,0)*VLOOKUP("1",TSC!F:G,2,0))*VLOOKUP("T705",TSC!B:C,2,0)%,0),0)</f>
        <v/>
      </c>
      <c r="CA997">
        <f>IFERROR(INDEX(ADJ!$A$1:$BZ$1000,MATCH(PAYROLL!D997,ADJ!A$1:A$500,0),MATCH(PAYROLL!CA$2,ADJ!$2:$2,0)),0)</f>
        <v/>
      </c>
      <c r="CB997">
        <f>IFERROR(INDEX(ADJ!$A$1:$BZ$1000,MATCH(PAYROLL!D997,ADJ!A$1:A$500,0),MATCH(PAYROLL!CB$2,ADJ!$2:$2,0)),0)</f>
        <v/>
      </c>
      <c r="CC997">
        <f>SUM(BX997:CB997)</f>
        <v/>
      </c>
      <c r="CD997">
        <f>IFERROR(INDEX(PIS!$A$1:$BZ$1000,MATCH(PAYROLL!D997,PIS!C$1:C$500,0),MATCH(PAYROLL!CD$1,PIS!$1:$1,0)),0)</f>
        <v/>
      </c>
      <c r="CE997">
        <f>IFERROR(IF(OR(INDEX(PIS!P$1:P$500,MATCH(D997,PIS!C$1:C$500,0))="LT2",INDEX(PIS!P$1:P$500,MATCH(D997,PIS!C$1:C$500,0))="P10"),0,SUM(CC997,CD997*VLOOKUP("R601",TSC!B:C,2,0),VLOOKUP("R602",TSC!B:C,2,0))),0)</f>
        <v/>
      </c>
      <c r="CF997">
        <f>MAX(BW997-CE997,0)</f>
        <v/>
      </c>
      <c r="CG997">
        <f>IFERROR(IF(OR(RIGHT(INDEX(PIS!P$1:P$500,MATCH(D997,PIS!C$1:C$500)),5)="P10",RIGHT(INDEX(PIS!P$1:P$500,MATCH(D997,PIS!C$1:C$500)),5)="CK"),0,IF(CF997&lt;=5000000,CF997*5%,IF(CF997&lt;=10000000,CF997*10%-250000,IF(CF997&lt;=18000000,CF997*15%-750000,IF(CF997&lt;=32000000,CF997*20%-1650000,IF(CF997&lt;=52000000,CF997*25%-3250000,IF(CF997&lt;=80000000,BH997*30%-5850000,CF997*35%-9850000))))))),0)</f>
        <v/>
      </c>
      <c r="CH997">
        <f>IFERROR(IF(OR(INDEX(PIS!P$1:P$500,MATCH(D997,PIS!C$1:C$500))="LT",INDEX(PIS!P$1:P$500,MATCH(D997,PIS!C$1:C$500))="CK"),0,IF(CF997&lt;2000000,0,CF997*10%)),0)</f>
        <v/>
      </c>
      <c r="CI997">
        <f>IFERROR(INDEX(ADJ!$A$1:$BZ$1000,MATCH(PAYROLL!D997,ADJ!A$1:A$500,0),MATCH(PAYROLL!CI$2,ADJ!$2:$2,0)),0)</f>
        <v/>
      </c>
      <c r="CJ997">
        <f>IFERROR(INDEX(ADJ!$A$1:$BZ$1000,MATCH(PAYROLL!D997,ADJ!A$1:A$500,0),MATCH(PAYROLL!CJ$2,ADJ!$2:$2,0)),0)</f>
        <v/>
      </c>
      <c r="CK997">
        <f>IFERROR(INDEX(ADJ!$A$1:$BZ$1000,MATCH(PAYROLL!D997,ADJ!A$1:A$500,0),MATCH(PAYROLL!CK$2,ADJ!$2:$2,0)),0)</f>
        <v/>
      </c>
      <c r="CL997">
        <f>SUM(CG997:CK997)</f>
        <v/>
      </c>
      <c r="CM997">
        <f>ROUND(SUM(CH997:CK997),0)</f>
        <v/>
      </c>
      <c r="CN997">
        <f>IFERROR(INDEX(CSDA!D$1:D$500,MATCH($CN$2,CSDA!C$1:C$500,0))*INDEX(PIS!V$1:V$500,MATCH(D997,PIS!C$1:C$500))+INDEX(ADJ!$A$1:$BZ$1000,MATCH(PAYROLL!D997,ADJ!A$1:A$500,0),MATCH(PAYROLL!CN$2,ADJ!$2:$2,0)),0)</f>
        <v/>
      </c>
      <c r="CO997">
        <f>IFERROR(INDEX(ADJ!$A$1:$BZ$1000,MATCH(PAYROLL!D997,ADJ!A$1:A$500,0),MATCH(PAYROLL!CO$2,ADJ!$2:$2,0)),0)</f>
        <v/>
      </c>
      <c r="CP997">
        <f>IFERROR(INDEX(ADJ!$A$1:$BZ$1000,MATCH(PAYROLL!D997,ADJ!A$1:A$500,0),MATCH(PAYROLL!CP$2,ADJ!$2:$2,0)),0)</f>
        <v/>
      </c>
      <c r="CQ997">
        <f>BP997-CL997-CI997-CM997-CN997-CO997-CP997-CC997</f>
        <v/>
      </c>
      <c r="CR997">
        <f>IFERROR(IF(RIGHT(INDEX(PIS!O$1:O$500,MATCH(D997,PIS!C$1:C$500,0)),5)="Gross",MIN(U997+V997,VLOOKUP("R700",TSC!B:C,2,0)*VLOOKUP("R101",TSC!B:C,2,0))*(VLOOKUP("T711",TSC!B:C,2,0)+VLOOKUP("T712",TSC!B:C,2,0))%,MIN(T997+V997,VLOOKUP("R700",TSC!B:C,2,0)*VLOOKUP("R101",TSC!B:C,2,0))*(VLOOKUP("T711",TSC!B:C,2,0)+VLOOKUP("T712",TSC!B:C,2,0)+VLOOKUP("R701",TSC!B:C,2,0))%),0)</f>
        <v/>
      </c>
      <c r="CS997">
        <f>IFERROR(IF(RIGHT(INDEX(PIS!O$1:O$500,MATCH(D997,PIS!C$1:C$500,0)),5)="Gross",MIN(U997+V997,VLOOKUP("R700",TSC!B:C,2,0)*VLOOKUP("R101",TSC!B:C,2,0))*(VLOOKUP("T714",TSC!B:C,2,0))%,MIN(T997+V997,VLOOKUP("R700",TSC!B:C,2,0)*VLOOKUP("R101",TSC!B:C,2,0))*(VLOOKUP("T704",TSC!B:C,2,0)+VLOOKUP("T714",TSC!B:C,2,0))%),0)</f>
        <v/>
      </c>
      <c r="CT997">
        <f>IFERROR(IF(RIGHT(INDEX(PIS!O$1:O$500,MATCH(D997,PIS!C$1:C$500,0)),5)="Gross",MIN(U997+V997,VLOOKUP("R700",TSC!B:C,2,0)*VLOOKUP("R101",TSC!B:C,2,0))*VLOOKUP("T705",TSC!B:C,2,0)%,MIN(T997+V997,VLOOKUP("R700",TSC!B:C,2,0)*VLOOKUP("R101",TSC!B:C,2,0))*VLOOKUP("T705",TSC!B:C,2,0)%),0)</f>
        <v/>
      </c>
      <c r="CU997">
        <f>IFERROR(IF(RIGHT(INDEX(PIS!O$1:O$500,MATCH(D997,PIS!C$1:C$500,0)),5)="Gross",MIN(U997+V997,VLOOKUP("R700",TSC!B:C,2,0)*VLOOKUP("R101",TSC!B:C,2,0))*(VLOOKUP("T713",TSC!B:C,2,0))%,MIN(T997+V997,VLOOKUP("R700",TSC!B:C,2,0)*VLOOKUP("R101",TSC!B:C,2,0))*(VLOOKUP("T713",TSC!B:C,2,0))%),0)</f>
        <v/>
      </c>
      <c r="CV997">
        <f>IFERROR(INDEX(ADJ!$A$1:$BZ$1000,MATCH(PAYROLL!D997,ADJ!A$1:A$500,0),MATCH(PAYROLL!CV$2,ADJ!$2:$2,0)),0)</f>
        <v/>
      </c>
      <c r="CW997">
        <f>IFERROR(INDEX(ADJ!$A$1:$BZ$1000,MATCH(PAYROLL!D997,ADJ!A$1:A$500,0),MATCH(PAYROLL!CW$2,ADJ!$2:$2,0)),0)</f>
        <v/>
      </c>
      <c r="CX997">
        <f>SUM(CR997:CW997)</f>
        <v/>
      </c>
      <c r="CY997">
        <f>ROUND(IF(CR997&gt;0,T997+V997*VLOOKUP("R202",TSC!$B$1:$C$500,2,0),0),0)</f>
        <v/>
      </c>
      <c r="CZ997">
        <f>IFERROR(INDEX(CSDA!D$1:D$500,MATCH($CZ$2,CSDA!C$1:C$500,0)),0)</f>
        <v/>
      </c>
      <c r="DA997">
        <f>ROUND(T997*0.7%,0)</f>
        <v/>
      </c>
      <c r="DB997">
        <f>ROUND(T997/12,0)</f>
        <v/>
      </c>
      <c r="DC997">
        <f ref="DC997" t="array">IFERROR(INDEX(CSDA!D$1:D$500,MATCH("Trích giữ"&amp;PAYROLL!DC$2,CSDA!A$1:A$500&amp;CSDA!C$1:C$500,0)),0)</f>
        <v/>
      </c>
      <c r="DD997">
        <f ref="DD997" t="array">IFERROR(INDEX(CSDA!D$1:D$500,MATCH("Trích giữ"&amp;PAYROLL!DD$2,CSDA!A$1:A$500&amp;CSDA!C$1:C$500,0)),0)</f>
        <v/>
      </c>
      <c r="DE997">
        <f ref="DE997" t="array">IFERROR(INDEX(CSDA!D$1:D$500,MATCH("Trích giữ"&amp;PAYROLL!DE$2,CSDA!A$1:A$500&amp;CSDA!C$1:C$500,0)),0)</f>
        <v/>
      </c>
      <c r="DF997">
        <f>IFERROR(INDEX(CSDA!D$1:D$500,MATCH(PAYROLL!DF$2,CSDA!C$1:C$500,0)),0)</f>
        <v/>
      </c>
      <c r="DG997">
        <f ref="DG997" t="array">IFERROR(INDEX(CSDA!D$1:D$500,MATCH("Trích giữ"&amp;PAYROLL!DG$2,CSDA!A$1:A$500&amp;CSDA!C$1:C$500,0)),0)</f>
        <v/>
      </c>
      <c r="DH997">
        <f>ROUND(T997/26,0)</f>
        <v/>
      </c>
      <c r="DI997">
        <f ref="DI997" t="array">IFERROR(INDEX(CSDA!D$1:D$500,MATCH("Trích giữ"&amp;PAYROLL!DI$2,CSDA!A$1:A$500&amp;CSDA!C$1:C$500,0)),0)</f>
        <v/>
      </c>
      <c r="DJ997">
        <f>IF(U997=0,T997*21.5%-BL997,0)</f>
        <v/>
      </c>
      <c r="DK997">
        <f ref="DK997" t="array">IFERROR(INDEX(CSDA!D$1:D$500,MATCH("Trích giữ"&amp;PAYROLL!DK$2,CSDA!A$1:A$500&amp;CSDA!C$1:C$500,0)),0)</f>
        <v/>
      </c>
      <c r="DL997">
        <f>IFERROR(INDEX(CSDA!D$1:D$500,MATCH(PAYROLL!DL$2,CSDA!C$1:C$500,0))/12,0)</f>
        <v/>
      </c>
      <c r="DM997">
        <f>SUM(DB997:DL997)</f>
        <v/>
      </c>
      <c r="DN997">
        <f>IFERROR(INDEX(ADJ!$A$1:$BZ$1000,MATCH(PAYROLL!D997,ADJ!A$1:A$500,0),MATCH(PAYROLL!DN$2,ADJ!$2:$2,0)),0)</f>
        <v/>
      </c>
      <c r="DO997">
        <f>IFERROR(SUM(BP997,DM997:DN997,CX997:DA997)-DT997,0)</f>
        <v/>
      </c>
      <c r="DP997">
        <f ref="DP997" t="array">SUM(BW997*IFERROR(INDEX(CSDA!D$1:D$500,MATCH(BW$2,CSDA!C$1:C$500,0)),0)%,CX997*IFERROR(INDEX(CSDA!D$1:D$500,MATCH(CX$2,CSDA!C$1:C$500,0)),0)%,DA997*IFERROR(INDEX(CSDA!D$1:D$500,MATCH(DA$2,CSDA!C$1:C$500,0)),0)%,DB997*IFERROR(INDEX(CSDA!D$1:D$500,MATCH(DB$2,CSDA!C$1:C$500,0)),0)%,DF997*IFERROR(INDEX(CSDA!D$1:D$500,MATCH("Phí dịch vụ"&amp;PAYROLL!DF$2,CSDA!A$1:A$500&amp;CSDA!C$1:C$500,0)),0)%,DC997*IFERROR(INDEX(CSDA!D$1:D$500,MATCH("Phí dịch vụ"&amp;PAYROLL!DC$2,CSDA!A$1:A$500&amp;CSDA!C$1:C$500,0)),0)%,DH997*IFERROR(INDEX(CSDA!D$1:D$500,MATCH("Phí dịch vụ"&amp;PAYROLL!DH$2,CSDA!A$1:A$500&amp;CSDA!C$1:C$500,0)),0)%,DJ997*IFERROR(INDEX(CSDA!D$1:D$500,MATCH("Phí dịch vụ"&amp;PAYROLL!DJ$2,CSDA!A$1:A$500&amp;CSDA!C$1:C$500,0)),0)%,BN997*IFERROR(INDEX(CSDA!D$1:D$500,MATCH(BN$2,CSDA!C$1:C$500,0)),0)%)-BN997*7%</f>
        <v/>
      </c>
      <c r="DQ997">
        <f>IFERROR(INDEX(ADJ!$A$1:$BZ$1000,MATCH(PAYROLL!D997,ADJ!A$1:A$500,0),MATCH(PAYROLL!DQ$2,ADJ!$2:$2,0)),0)</f>
        <v/>
      </c>
      <c r="DR997">
        <f>IFERROR(INDEX(ADJ!$A$1:$BZ$1000,MATCH(PAYROLL!D997,ADJ!A$1:A$500,0),MATCH(PAYROLL!DR$2,ADJ!$2:$2,0)),0)</f>
        <v/>
      </c>
      <c r="DS997">
        <f>SUM(DP997:DR997)</f>
        <v/>
      </c>
      <c r="DT997">
        <f>EK997</f>
        <v/>
      </c>
      <c r="DU997">
        <f>SUM(DO997:DR997)</f>
        <v/>
      </c>
      <c r="DV997">
        <f>ROUND(DU997*0.1,0)</f>
        <v/>
      </c>
      <c r="DW997">
        <f>DU997+DV997</f>
        <v/>
      </c>
      <c r="DZ997">
        <f>IFERROR(INDEX(ADJ!$A$1:$BZ$1000,MATCH(PAYROLL!$D997,ADJ!A$1:A$500,0),MATCH(PAYROLL!DZ$2,ADJ!$2:$2,0)),0)</f>
        <v/>
      </c>
      <c r="EA997">
        <f>IFERROR(INDEX(ADJ!$A$1:$BZ$1000,MATCH(PAYROLL!$D997,ADJ!A$1:A$500,0),MATCH(PAYROLL!EA$2,ADJ!$2:$2,0)),0)</f>
        <v/>
      </c>
      <c r="EB997">
        <f>IFERROR(INDEX(ADJ!$A$1:$BZ$1000,MATCH(PAYROLL!$D997,ADJ!A$1:A$500,0),MATCH(PAYROLL!EB$2,ADJ!$2:$2,0)),0)</f>
        <v/>
      </c>
      <c r="EC997">
        <f>IFERROR(INDEX(ADJ!$A$1:$BZ$1000,MATCH(PAYROLL!$D997,ADJ!A$1:A$500,0),MATCH(PAYROLL!EC$2,ADJ!$2:$2,0)),0)</f>
        <v/>
      </c>
      <c r="ED997">
        <f>IFERROR(INDEX(ADJ!$A$1:$BZ$1000,MATCH(PAYROLL!$D997,ADJ!A$1:A$500,0),MATCH(PAYROLL!ED$2,ADJ!$2:$2,0)),0)</f>
        <v/>
      </c>
      <c r="EE997">
        <f>IFERROR(INDEX(ADJ!$A$1:$BZ$1000,MATCH(PAYROLL!$D997,ADJ!A$1:A$500,0),MATCH(PAYROLL!EE$2,ADJ!$2:$2,0)),0)</f>
        <v/>
      </c>
      <c r="EF997">
        <f>IFERROR(INDEX(ADJ!$A$1:$BZ$1000,MATCH(PAYROLL!$D997,ADJ!A$1:A$500,0),MATCH(PAYROLL!EF$2,ADJ!$2:$2,0)),0)</f>
        <v/>
      </c>
      <c r="EG997">
        <f>IFERROR(INDEX(ADJ!$A$1:$BZ$1000,MATCH(PAYROLL!$D997,ADJ!A$1:A$500,0),MATCH(PAYROLL!EG$2,ADJ!$2:$2,0)),0)</f>
        <v/>
      </c>
      <c r="EH997">
        <f>IFERROR(INDEX(ADJ!$A$1:$BZ$1000,MATCH(PAYROLL!$D997,ADJ!A$1:A$500,0),MATCH(PAYROLL!EH$2,ADJ!$2:$2,0)),0)</f>
        <v/>
      </c>
      <c r="EI997">
        <f>IFERROR(INDEX(ADJ!$A$1:$BZ$1000,MATCH(PAYROLL!D997,ADJ!A$1:A$500,0),MATCH(PAYROLL!EI$2,ADJ!$2:$2,0)),0)</f>
        <v/>
      </c>
      <c r="EJ997">
        <f>IFERROR(INDEX(ADJ!$A$1:$BZ$1000,MATCH(PAYROLL!$D997,ADJ!A$1:A$500,0),MATCH(PAYROLL!EJ$2,ADJ!$2:$2,0)),0)</f>
        <v/>
      </c>
      <c r="EK997">
        <f>SUM(DZ997:EJ997)</f>
        <v/>
      </c>
    </row>
    <row r="998">
      <c r="A998" t="n">
        <v>996</v>
      </c>
      <c r="B998" t="inlineStr">
        <is>
          <t>Hà Thị Ngân</t>
        </is>
      </c>
      <c r="D998" t="inlineStr">
        <is>
          <t>149067-02</t>
        </is>
      </c>
      <c r="S998">
        <f>IFERROR(INDEX(PIS!$A$1:$BZ$1000,MATCH($D998,PIS!C$1:C$500,0),MATCH("Lương CB tháng trước",PIS!$1:$1,0)),0)</f>
        <v/>
      </c>
      <c r="T998">
        <f>IFERROR(INDEX(PIS!$A$1:$BZ$1000,MATCH($D998,PIS!C$1:C$500,0),MATCH("Lương CB hiện tại",PIS!$1:$1,0)),0)</f>
        <v/>
      </c>
      <c r="U998">
        <f>IFERROR(INDEX(PIS!$A$1:$BZ$1000,MATCH($D998,PIS!C$1:C$500,0),MATCH("Lương đóng BHBB",PIS!$1:$1,0)),0)</f>
        <v/>
      </c>
      <c r="V998">
        <f>IFERROR(INDEX(PIS!$A$1:$BZ$1000,MATCH($D998,PIS!C$1:C$500,0),MATCH(V$2,PIS!$2:$2,0)),0)</f>
        <v/>
      </c>
      <c r="W998">
        <f>IFERROR(INDEX(PIS!$A$1:$BZ$1000,MATCH($D998,PIS!C$1:C$500,0),MATCH(W$2,PIS!$2:$2,0)),0)</f>
        <v/>
      </c>
      <c r="X998">
        <f>IFERROR(INDEX(PIS!$A$1:$BZ$1000,MATCH($D998,PIS!C$1:C$500,0),MATCH(X$2,PIS!$2:$2,0)),0)</f>
        <v/>
      </c>
      <c r="Y998">
        <f>IFERROR(INDEX(PIS!$A$1:$BZ$1000,MATCH($D998,PIS!C$1:C$500,0),MATCH(Y$2,PIS!$2:$2,0)),0)</f>
        <v/>
      </c>
      <c r="Z998">
        <f>IFERROR(INDEX(PIS!$A$1:$BZ$1000,MATCH($D998,PIS!C$1:C$500,0),MATCH(Z$2,PIS!$2:$2,0)),0)</f>
        <v/>
      </c>
      <c r="AA998">
        <f>IFERROR(INDEX(PIS!$A$1:$BZ$1000,MATCH($D998,PIS!C$1:C$500,0),MATCH(AA$2,PIS!$2:$2,0)),0)</f>
        <v/>
      </c>
      <c r="AB998">
        <f>IFERROR(INDEX(PIS!$A$1:$BZ$1000,MATCH($D998,PIS!C$1:C$500,0),MATCH(AB$2,PIS!$2:$2,0)),0)</f>
        <v/>
      </c>
      <c r="AC998">
        <f>SUM(V998:AB998)</f>
        <v/>
      </c>
      <c r="AD998">
        <f>IFERROR(INDEX(TIMESHEET!$A$1:$AI$5000,MATCH($D998,TIMESHEET!A$1:A$500,0),MATCH("T100",TIMESHEET!$2:$2,0))-2,0)</f>
        <v/>
      </c>
      <c r="AE998">
        <f>IFERROR(INDEX(TIMESHEET!$A$1:$AI$5000,MATCH($D998,TIMESHEET!A$1:A$500,0),MATCH("T202",TIMESHEET!$2:$2,0)),0)</f>
        <v/>
      </c>
      <c r="AF998">
        <f>IFERROR(INDEX(TIMESHEET!$A$1:$AI$5000,MATCH($D998,TIMESHEET!A$1:A$500,0),MATCH("T302",TIMESHEET!$2:$2,0)),0)</f>
        <v/>
      </c>
      <c r="AG998">
        <f>IFERROR(INDEX(TIMESHEET!$A$1:$AI$5000,MATCH($D998,TIMESHEET!A$1:A$500,0),MATCH("T406",TIMESHEET!$2:$2,0)),0)</f>
        <v/>
      </c>
      <c r="AH998">
        <f>AE998+AG998</f>
        <v/>
      </c>
      <c r="AI998">
        <f>IFERROR(INDEX(TIMESHEET!$A$1:$AI$5000,MATCH($D998,TIMESHEET!A$1:A$500,0),MATCH("T701",TIMESHEET!$2:$2,0)),0)</f>
        <v/>
      </c>
      <c r="AJ998">
        <f>IFERROR(INDEX(TIMESHEET!$A$1:$AI$5000,MATCH($D998,TIMESHEET!B$1:B$500,0),MATCH("T320",TIMESHEET!$2:$2,0)),0)</f>
        <v/>
      </c>
      <c r="AK998">
        <f>IFERROR(IF(LEFT(INDEX(PIS!O$1:O$500,MATCH(D998,PIS!C$1:C$500)),1)="M",T998/AD998*SUM(AE998:AG998),T998*AD998),0)</f>
        <v/>
      </c>
      <c r="AL998">
        <f>IFERROR(INDEX(ADJ!$A$1:$BZ$1000,MATCH(PAYROLL!D998,ADJ!A$1:A$500,0),MATCH(PAYROLL!AL$2,ADJ!$2:$2,0)),0)</f>
        <v/>
      </c>
      <c r="AM998">
        <f>SUM(AK998:AL998)</f>
        <v/>
      </c>
      <c r="AN998">
        <f>IFERROR(ROUND(V998/$AD998*$AH998,0),0)</f>
        <v/>
      </c>
      <c r="AO998">
        <f>IFERROR(ROUND(W998/$AD998*$AH998,0),0)</f>
        <v/>
      </c>
      <c r="AP998">
        <f>IFERROR(ROUND(X998/$AD998*$AE998,0),0)</f>
        <v/>
      </c>
      <c r="AQ998">
        <f>IFERROR(ROUND(Y998/$AD998*$AH998,0),0)</f>
        <v/>
      </c>
      <c r="AR998">
        <f>IFERROR(ROUND(Z998/$AD998*$AH998,0),0)</f>
        <v/>
      </c>
      <c r="AS998">
        <f>IFERROR(ROUND(AA998/$AD998*$AH998,0),0)</f>
        <v/>
      </c>
      <c r="AT998">
        <f>IFERROR(IF((AE998+AF998+AG998)&gt;13,AB998,ROUND(AB998/AD998*AH998,0)),0)</f>
        <v/>
      </c>
      <c r="AU998">
        <f>IFERROR(INDEX(ADJ!$A$1:$BZ$1000,MATCH(PAYROLL!D998,ADJ!A$1:A$500,0),MATCH(PAYROLL!AU$2,ADJ!$2:$2,0)),0)</f>
        <v/>
      </c>
      <c r="AV998">
        <f>ROUND(SUM(AN998:AU998),0)</f>
        <v/>
      </c>
      <c r="AW998">
        <f>IFERROR(INDEX(TIMESHEET!$A$1:$AI$5000,MATCH(PAYROLL!D998,TIMESHEET!A$1:A$500,0),MATCH("T620",TIMESHEET!$2:$2,0)),0)</f>
        <v/>
      </c>
      <c r="AX998">
        <f>IFERROR(INDEX(TIMESHEET!$A$1:$AI$5000,MATCH(PAYROLL!D998,TIMESHEET!A$1:A$500,0),MATCH("T601",TIMESHEET!$2:$2,0)),0)</f>
        <v/>
      </c>
      <c r="AY998">
        <f>IFERROR(INDEX(TIMESHEET!$A$1:$AI$5000,MATCH(PAYROLL!D998,TIMESHEET!A$1:A$500,0),MATCH("T602",TIMESHEET!$2:$2,0)),0)</f>
        <v/>
      </c>
      <c r="AZ998">
        <f>IFERROR(INDEX(TIMESHEET!$A$1:$AI$5000,MATCH(PAYROLL!D998,TIMESHEET!A$1:A$500,0),MATCH("T603",TIMESHEET!$2:$2,0)),0)</f>
        <v/>
      </c>
      <c r="BA998">
        <f>IFERROR(INDEX(TIMESHEET!$A$1:$AI$5000,MATCH(PAYROLL!D998,TIMESHEET!A$1:A$500,0),MATCH("T611",TIMESHEET!$2:$2,0)),0)</f>
        <v/>
      </c>
      <c r="BB998">
        <f>IFERROR(INDEX(TIMESHEET!$A$1:$AI$5000,MATCH(PAYROLL!D998,TIMESHEET!A$1:A$500,0),MATCH("T612",TIMESHEET!$2:$2,0)),0)</f>
        <v/>
      </c>
      <c r="BC998">
        <f>IFERROR(INDEX(TIMESHEET!$A$1:$AI$5000,MATCH(PAYROLL!D998,TIMESHEET!A$1:A$500,0),MATCH("T613",TIMESHEET!$2:$2,0)),0)</f>
        <v/>
      </c>
      <c r="BD998">
        <f>IFERROR(INDEX(TIMESHEET!$A$1:$AI$5000,MATCH(PAYROLL!D998,TIMESHEET!A$1:A$500,0),MATCH("T500",TIMESHEET!$2:$2,0)),0)</f>
        <v/>
      </c>
      <c r="BE998">
        <f>IFERROR(IF(LEFT(INDEX(PIS!O$1:O$500,MATCH(D998,PIS!C$1:C$500)),1)="M",T998/AD998/8*(AW998+AX998*1.5+AY998*2+AZ998*3+BA998*2.1+BB998*2.7+BC998*3.9+BD998*0.3),T998/8*(AW998+AX998*1.5+AY998*2+AZ998*3+BA998*2.1+BB998*2.7+BC998*3.9+BD998*0.3)),0)</f>
        <v/>
      </c>
      <c r="BF998">
        <f>IFERROR(INDEX(ADJ!$A$1:$BZ$1000,MATCH(PAYROLL!$D998,ADJ!A$1:A$500,0),MATCH(PAYROLL!BF$2,ADJ!$2:$2,0)),0)</f>
        <v/>
      </c>
      <c r="BG998">
        <f>IFERROR(INDEX(ADJ!$A$1:$BZ$1000,MATCH(PAYROLL!D998,ADJ!A$1:A$500,0),MATCH(PAYROLL!BG$2,ADJ!$2:$2,0)),0)</f>
        <v/>
      </c>
      <c r="BH998">
        <f>IFERROR(INDEX(ADJ!$A$1:$BZ$1000,MATCH(PAYROLL!D998,ADJ!A$1:A$500,0),MATCH(PAYROLL!BH$2,ADJ!$2:$2,0)),0)</f>
        <v/>
      </c>
      <c r="BI998">
        <f>IFERROR(INDEX(ADJ!$A$1:$BZ$1000,MATCH(PAYROLL!D998,ADJ!A$1:A$500,0),MATCH(PAYROLL!BI$2,ADJ!$2:$2,0)),0)</f>
        <v/>
      </c>
      <c r="BJ998">
        <f>IFERROR(INDEX(ADJ!$A$1:$BZ$1000,MATCH(PAYROLL!D998,ADJ!A$1:A$500,0),MATCH(PAYROLL!BJ$2,ADJ!$2:$2,0)),0)</f>
        <v/>
      </c>
      <c r="BK998">
        <f>SUM(BF998:BJ998)</f>
        <v/>
      </c>
      <c r="BL998">
        <f>IFERROR(INDEX(ADJ!$A$1:$BZ$1000,MATCH(PAYROLL!D998,ADJ!A$1:A$500,0),MATCH(PAYROLL!BL$2,ADJ!$2:$2,0)),0)</f>
        <v/>
      </c>
      <c r="BM998">
        <f>IFERROR(INDEX(ADJ!$A$1:$BZ$1000,MATCH(PAYROLL!D998,ADJ!A$1:A$500,0),MATCH(PAYROLL!BM$2,ADJ!$2:$2,0)),0)</f>
        <v/>
      </c>
      <c r="BN998">
        <f>IFERROR(INDEX(ADJ!$A$1:$BZ$1000,MATCH(PAYROLL!D998,ADJ!A$1:A$500,0),MATCH(PAYROLL!BN$2,ADJ!$2:$2,0)),0)</f>
        <v/>
      </c>
      <c r="BO998">
        <f>IFERROR(INDEX(ADJ!$A$1:$BZ$1000,MATCH(PAYROLL!D998,ADJ!A$1:A$500,0),MATCH(PAYROLL!BO$2,ADJ!$2:$2,0)),0)</f>
        <v/>
      </c>
      <c r="BP998">
        <f>SUM(AM998,AV998,BE998,BK998,BL998:BO998)</f>
        <v/>
      </c>
      <c r="BQ998">
        <f>BO998</f>
        <v/>
      </c>
      <c r="BR998">
        <f>IFERROR(ROUND(IF(LEFT(INDEX(PIS!O$1:O$500,MATCH(D998,PIS!C$1:C$500)),1)="D",T998/8*(BD998*0.3),IF(LEFT(INDEX(PIS!O$1:O$500,MATCH(D998,PIS!C$1:C$500)),1)="H",T998*($BD998*0.3),T998/$AD998/8*($BD998*0.3))),0),0)</f>
        <v/>
      </c>
      <c r="BS998">
        <f>IF(AP998&lt;1,0,MIN(AP998,730000))</f>
        <v/>
      </c>
      <c r="BT998">
        <f>IFERROR(ROUND((BE998-SUM(AW998:BC998)*T998/AD998/8),0)-BR998,0)</f>
        <v/>
      </c>
      <c r="BU998">
        <f>AO998</f>
        <v/>
      </c>
      <c r="BV998">
        <f>SUM(BQ998:BU998)</f>
        <v/>
      </c>
      <c r="BW998">
        <f>BP998-BV998</f>
        <v/>
      </c>
      <c r="BX998">
        <f>IFERROR(IF(RIGHT(INDEX(PIS!O$1:O$500,MATCH(D998,PIS!C$1:C$500)),5)="Gross",MIN(U998+V998,VLOOKUP("R700",TSC!B:C,2,0)*VLOOKUP("R101",TSC!B:C,2,0))*VLOOKUP("R701",TSC!B:C,2,0)%,0),0)</f>
        <v/>
      </c>
      <c r="BY998">
        <f>IFERROR(IF(RIGHT(INDEX(PIS!O$1:O$500,MATCH(D998,PIS!C$1:C$500)),5)="Gross",MIN(U998+V998,VLOOKUP("R700",TSC!B:C,2,0)*VLOOKUP("R101",TSC!B:C,2,0))*VLOOKUP("T704",TSC!B:C,2,0)%,0),0)</f>
        <v/>
      </c>
      <c r="BZ998">
        <f>IFERROR(IF(RIGHT(INDEX(PIS!O$1:O$500,MATCH(D998,PIS!C$1:C$500)),5)="Gross",MIN(U998+V998,VLOOKUP("R700",TSC!B:C,2,0)*VLOOKUP("1",TSC!F:G,2,0))*VLOOKUP("T705",TSC!B:C,2,0)%,0),0)</f>
        <v/>
      </c>
      <c r="CA998">
        <f>IFERROR(INDEX(ADJ!$A$1:$BZ$1000,MATCH(PAYROLL!D998,ADJ!A$1:A$500,0),MATCH(PAYROLL!CA$2,ADJ!$2:$2,0)),0)</f>
        <v/>
      </c>
      <c r="CB998">
        <f>IFERROR(INDEX(ADJ!$A$1:$BZ$1000,MATCH(PAYROLL!D998,ADJ!A$1:A$500,0),MATCH(PAYROLL!CB$2,ADJ!$2:$2,0)),0)</f>
        <v/>
      </c>
      <c r="CC998">
        <f>SUM(BX998:CB998)</f>
        <v/>
      </c>
      <c r="CD998">
        <f>IFERROR(INDEX(PIS!$A$1:$BZ$1000,MATCH(PAYROLL!D998,PIS!C$1:C$500,0),MATCH(PAYROLL!CD$1,PIS!$1:$1,0)),0)</f>
        <v/>
      </c>
      <c r="CE998">
        <f>IFERROR(IF(OR(INDEX(PIS!P$1:P$500,MATCH(D998,PIS!C$1:C$500,0))="LT2",INDEX(PIS!P$1:P$500,MATCH(D998,PIS!C$1:C$500,0))="P10"),0,SUM(CC998,CD998*VLOOKUP("R601",TSC!B:C,2,0),VLOOKUP("R602",TSC!B:C,2,0))),0)</f>
        <v/>
      </c>
      <c r="CF998">
        <f>MAX(BW998-CE998,0)</f>
        <v/>
      </c>
      <c r="CG998">
        <f>IFERROR(IF(OR(RIGHT(INDEX(PIS!P$1:P$500,MATCH(D998,PIS!C$1:C$500)),5)="P10",RIGHT(INDEX(PIS!P$1:P$500,MATCH(D998,PIS!C$1:C$500)),5)="CK"),0,IF(CF998&lt;=5000000,CF998*5%,IF(CF998&lt;=10000000,CF998*10%-250000,IF(CF998&lt;=18000000,CF998*15%-750000,IF(CF998&lt;=32000000,CF998*20%-1650000,IF(CF998&lt;=52000000,CF998*25%-3250000,IF(CF998&lt;=80000000,BH998*30%-5850000,CF998*35%-9850000))))))),0)</f>
        <v/>
      </c>
      <c r="CH998">
        <f>IFERROR(IF(OR(INDEX(PIS!P$1:P$500,MATCH(D998,PIS!C$1:C$500))="LT",INDEX(PIS!P$1:P$500,MATCH(D998,PIS!C$1:C$500))="CK"),0,IF(CF998&lt;2000000,0,CF998*10%)),0)</f>
        <v/>
      </c>
      <c r="CI998">
        <f>IFERROR(INDEX(ADJ!$A$1:$BZ$1000,MATCH(PAYROLL!D998,ADJ!A$1:A$500,0),MATCH(PAYROLL!CI$2,ADJ!$2:$2,0)),0)</f>
        <v/>
      </c>
      <c r="CJ998">
        <f>IFERROR(INDEX(ADJ!$A$1:$BZ$1000,MATCH(PAYROLL!D998,ADJ!A$1:A$500,0),MATCH(PAYROLL!CJ$2,ADJ!$2:$2,0)),0)</f>
        <v/>
      </c>
      <c r="CK998">
        <f>IFERROR(INDEX(ADJ!$A$1:$BZ$1000,MATCH(PAYROLL!D998,ADJ!A$1:A$500,0),MATCH(PAYROLL!CK$2,ADJ!$2:$2,0)),0)</f>
        <v/>
      </c>
      <c r="CL998">
        <f>SUM(CG998:CK998)</f>
        <v/>
      </c>
      <c r="CM998">
        <f>ROUND(SUM(CH998:CK998),0)</f>
        <v/>
      </c>
      <c r="CN998">
        <f>IFERROR(INDEX(CSDA!D$1:D$500,MATCH($CN$2,CSDA!C$1:C$500,0))*INDEX(PIS!V$1:V$500,MATCH(D998,PIS!C$1:C$500))+INDEX(ADJ!$A$1:$BZ$1000,MATCH(PAYROLL!D998,ADJ!A$1:A$500,0),MATCH(PAYROLL!CN$2,ADJ!$2:$2,0)),0)</f>
        <v/>
      </c>
      <c r="CO998">
        <f>IFERROR(INDEX(ADJ!$A$1:$BZ$1000,MATCH(PAYROLL!D998,ADJ!A$1:A$500,0),MATCH(PAYROLL!CO$2,ADJ!$2:$2,0)),0)</f>
        <v/>
      </c>
      <c r="CP998">
        <f>IFERROR(INDEX(ADJ!$A$1:$BZ$1000,MATCH(PAYROLL!D998,ADJ!A$1:A$500,0),MATCH(PAYROLL!CP$2,ADJ!$2:$2,0)),0)</f>
        <v/>
      </c>
      <c r="CQ998">
        <f>BP998-CL998-CI998-CM998-CN998-CO998-CP998-CC998</f>
        <v/>
      </c>
      <c r="CR998">
        <f>IFERROR(IF(RIGHT(INDEX(PIS!O$1:O$500,MATCH(D998,PIS!C$1:C$500,0)),5)="Gross",MIN(U998+V998,VLOOKUP("R700",TSC!B:C,2,0)*VLOOKUP("R101",TSC!B:C,2,0))*(VLOOKUP("T711",TSC!B:C,2,0)+VLOOKUP("T712",TSC!B:C,2,0))%,MIN(T998+V998,VLOOKUP("R700",TSC!B:C,2,0)*VLOOKUP("R101",TSC!B:C,2,0))*(VLOOKUP("T711",TSC!B:C,2,0)+VLOOKUP("T712",TSC!B:C,2,0)+VLOOKUP("R701",TSC!B:C,2,0))%),0)</f>
        <v/>
      </c>
      <c r="CS998">
        <f>IFERROR(IF(RIGHT(INDEX(PIS!O$1:O$500,MATCH(D998,PIS!C$1:C$500,0)),5)="Gross",MIN(U998+V998,VLOOKUP("R700",TSC!B:C,2,0)*VLOOKUP("R101",TSC!B:C,2,0))*(VLOOKUP("T714",TSC!B:C,2,0))%,MIN(T998+V998,VLOOKUP("R700",TSC!B:C,2,0)*VLOOKUP("R101",TSC!B:C,2,0))*(VLOOKUP("T704",TSC!B:C,2,0)+VLOOKUP("T714",TSC!B:C,2,0))%),0)</f>
        <v/>
      </c>
      <c r="CT998">
        <f>IFERROR(IF(RIGHT(INDEX(PIS!O$1:O$500,MATCH(D998,PIS!C$1:C$500,0)),5)="Gross",MIN(U998+V998,VLOOKUP("R700",TSC!B:C,2,0)*VLOOKUP("R101",TSC!B:C,2,0))*VLOOKUP("T705",TSC!B:C,2,0)%,MIN(T998+V998,VLOOKUP("R700",TSC!B:C,2,0)*VLOOKUP("R101",TSC!B:C,2,0))*VLOOKUP("T705",TSC!B:C,2,0)%),0)</f>
        <v/>
      </c>
      <c r="CU998">
        <f>IFERROR(IF(RIGHT(INDEX(PIS!O$1:O$500,MATCH(D998,PIS!C$1:C$500,0)),5)="Gross",MIN(U998+V998,VLOOKUP("R700",TSC!B:C,2,0)*VLOOKUP("R101",TSC!B:C,2,0))*(VLOOKUP("T713",TSC!B:C,2,0))%,MIN(T998+V998,VLOOKUP("R700",TSC!B:C,2,0)*VLOOKUP("R101",TSC!B:C,2,0))*(VLOOKUP("T713",TSC!B:C,2,0))%),0)</f>
        <v/>
      </c>
      <c r="CV998">
        <f>IFERROR(INDEX(ADJ!$A$1:$BZ$1000,MATCH(PAYROLL!D998,ADJ!A$1:A$500,0),MATCH(PAYROLL!CV$2,ADJ!$2:$2,0)),0)</f>
        <v/>
      </c>
      <c r="CW998">
        <f>IFERROR(INDEX(ADJ!$A$1:$BZ$1000,MATCH(PAYROLL!D998,ADJ!A$1:A$500,0),MATCH(PAYROLL!CW$2,ADJ!$2:$2,0)),0)</f>
        <v/>
      </c>
      <c r="CX998">
        <f>SUM(CR998:CW998)</f>
        <v/>
      </c>
      <c r="CY998">
        <f>ROUND(IF(CR998&gt;0,T998+V998*VLOOKUP("R202",TSC!$B$1:$C$500,2,0),0),0)</f>
        <v/>
      </c>
      <c r="CZ998">
        <f>IFERROR(INDEX(CSDA!D$1:D$500,MATCH($CZ$2,CSDA!C$1:C$500,0)),0)</f>
        <v/>
      </c>
      <c r="DA998">
        <f>ROUND(T998*0.7%,0)</f>
        <v/>
      </c>
      <c r="DB998">
        <f>ROUND(T998/12,0)</f>
        <v/>
      </c>
      <c r="DC998">
        <f ref="DC998" t="array">IFERROR(INDEX(CSDA!D$1:D$500,MATCH("Trích giữ"&amp;PAYROLL!DC$2,CSDA!A$1:A$500&amp;CSDA!C$1:C$500,0)),0)</f>
        <v/>
      </c>
      <c r="DD998">
        <f ref="DD998" t="array">IFERROR(INDEX(CSDA!D$1:D$500,MATCH("Trích giữ"&amp;PAYROLL!DD$2,CSDA!A$1:A$500&amp;CSDA!C$1:C$500,0)),0)</f>
        <v/>
      </c>
      <c r="DE998">
        <f ref="DE998" t="array">IFERROR(INDEX(CSDA!D$1:D$500,MATCH("Trích giữ"&amp;PAYROLL!DE$2,CSDA!A$1:A$500&amp;CSDA!C$1:C$500,0)),0)</f>
        <v/>
      </c>
      <c r="DF998">
        <f>IFERROR(INDEX(CSDA!D$1:D$500,MATCH(PAYROLL!DF$2,CSDA!C$1:C$500,0)),0)</f>
        <v/>
      </c>
      <c r="DG998">
        <f ref="DG998" t="array">IFERROR(INDEX(CSDA!D$1:D$500,MATCH("Trích giữ"&amp;PAYROLL!DG$2,CSDA!A$1:A$500&amp;CSDA!C$1:C$500,0)),0)</f>
        <v/>
      </c>
      <c r="DH998">
        <f>ROUND(T998/26,0)</f>
        <v/>
      </c>
      <c r="DI998">
        <f ref="DI998" t="array">IFERROR(INDEX(CSDA!D$1:D$500,MATCH("Trích giữ"&amp;PAYROLL!DI$2,CSDA!A$1:A$500&amp;CSDA!C$1:C$500,0)),0)</f>
        <v/>
      </c>
      <c r="DJ998">
        <f>IF(U998=0,T998*21.5%-BL998,0)</f>
        <v/>
      </c>
      <c r="DK998">
        <f ref="DK998" t="array">IFERROR(INDEX(CSDA!D$1:D$500,MATCH("Trích giữ"&amp;PAYROLL!DK$2,CSDA!A$1:A$500&amp;CSDA!C$1:C$500,0)),0)</f>
        <v/>
      </c>
      <c r="DL998">
        <f>IFERROR(INDEX(CSDA!D$1:D$500,MATCH(PAYROLL!DL$2,CSDA!C$1:C$500,0))/12,0)</f>
        <v/>
      </c>
      <c r="DM998">
        <f>SUM(DB998:DL998)</f>
        <v/>
      </c>
      <c r="DN998">
        <f>IFERROR(INDEX(ADJ!$A$1:$BZ$1000,MATCH(PAYROLL!D998,ADJ!A$1:A$500,0),MATCH(PAYROLL!DN$2,ADJ!$2:$2,0)),0)</f>
        <v/>
      </c>
      <c r="DO998">
        <f>IFERROR(SUM(BP998,DM998:DN998,CX998:DA998)-DT998,0)</f>
        <v/>
      </c>
      <c r="DP998">
        <f ref="DP998" t="array">SUM(BW998*IFERROR(INDEX(CSDA!D$1:D$500,MATCH(BW$2,CSDA!C$1:C$500,0)),0)%,CX998*IFERROR(INDEX(CSDA!D$1:D$500,MATCH(CX$2,CSDA!C$1:C$500,0)),0)%,DA998*IFERROR(INDEX(CSDA!D$1:D$500,MATCH(DA$2,CSDA!C$1:C$500,0)),0)%,DB998*IFERROR(INDEX(CSDA!D$1:D$500,MATCH(DB$2,CSDA!C$1:C$500,0)),0)%,DF998*IFERROR(INDEX(CSDA!D$1:D$500,MATCH("Phí dịch vụ"&amp;PAYROLL!DF$2,CSDA!A$1:A$500&amp;CSDA!C$1:C$500,0)),0)%,DC998*IFERROR(INDEX(CSDA!D$1:D$500,MATCH("Phí dịch vụ"&amp;PAYROLL!DC$2,CSDA!A$1:A$500&amp;CSDA!C$1:C$500,0)),0)%,DH998*IFERROR(INDEX(CSDA!D$1:D$500,MATCH("Phí dịch vụ"&amp;PAYROLL!DH$2,CSDA!A$1:A$500&amp;CSDA!C$1:C$500,0)),0)%,DJ998*IFERROR(INDEX(CSDA!D$1:D$500,MATCH("Phí dịch vụ"&amp;PAYROLL!DJ$2,CSDA!A$1:A$500&amp;CSDA!C$1:C$500,0)),0)%,BN998*IFERROR(INDEX(CSDA!D$1:D$500,MATCH(BN$2,CSDA!C$1:C$500,0)),0)%)-BN998*7%</f>
        <v/>
      </c>
      <c r="DQ998">
        <f>IFERROR(INDEX(ADJ!$A$1:$BZ$1000,MATCH(PAYROLL!D998,ADJ!A$1:A$500,0),MATCH(PAYROLL!DQ$2,ADJ!$2:$2,0)),0)</f>
        <v/>
      </c>
      <c r="DR998">
        <f>IFERROR(INDEX(ADJ!$A$1:$BZ$1000,MATCH(PAYROLL!D998,ADJ!A$1:A$500,0),MATCH(PAYROLL!DR$2,ADJ!$2:$2,0)),0)</f>
        <v/>
      </c>
      <c r="DS998">
        <f>SUM(DP998:DR998)</f>
        <v/>
      </c>
      <c r="DT998">
        <f>EK998</f>
        <v/>
      </c>
      <c r="DU998">
        <f>SUM(DO998:DR998)</f>
        <v/>
      </c>
      <c r="DV998">
        <f>ROUND(DU998*0.1,0)</f>
        <v/>
      </c>
      <c r="DW998">
        <f>DU998+DV998</f>
        <v/>
      </c>
      <c r="DZ998">
        <f>IFERROR(INDEX(ADJ!$A$1:$BZ$1000,MATCH(PAYROLL!$D998,ADJ!A$1:A$500,0),MATCH(PAYROLL!DZ$2,ADJ!$2:$2,0)),0)</f>
        <v/>
      </c>
      <c r="EA998">
        <f>IFERROR(INDEX(ADJ!$A$1:$BZ$1000,MATCH(PAYROLL!$D998,ADJ!A$1:A$500,0),MATCH(PAYROLL!EA$2,ADJ!$2:$2,0)),0)</f>
        <v/>
      </c>
      <c r="EB998">
        <f>IFERROR(INDEX(ADJ!$A$1:$BZ$1000,MATCH(PAYROLL!$D998,ADJ!A$1:A$500,0),MATCH(PAYROLL!EB$2,ADJ!$2:$2,0)),0)</f>
        <v/>
      </c>
      <c r="EC998">
        <f>IFERROR(INDEX(ADJ!$A$1:$BZ$1000,MATCH(PAYROLL!$D998,ADJ!A$1:A$500,0),MATCH(PAYROLL!EC$2,ADJ!$2:$2,0)),0)</f>
        <v/>
      </c>
      <c r="ED998">
        <f>IFERROR(INDEX(ADJ!$A$1:$BZ$1000,MATCH(PAYROLL!$D998,ADJ!A$1:A$500,0),MATCH(PAYROLL!ED$2,ADJ!$2:$2,0)),0)</f>
        <v/>
      </c>
      <c r="EE998">
        <f>IFERROR(INDEX(ADJ!$A$1:$BZ$1000,MATCH(PAYROLL!$D998,ADJ!A$1:A$500,0),MATCH(PAYROLL!EE$2,ADJ!$2:$2,0)),0)</f>
        <v/>
      </c>
      <c r="EF998">
        <f>IFERROR(INDEX(ADJ!$A$1:$BZ$1000,MATCH(PAYROLL!$D998,ADJ!A$1:A$500,0),MATCH(PAYROLL!EF$2,ADJ!$2:$2,0)),0)</f>
        <v/>
      </c>
      <c r="EG998">
        <f>IFERROR(INDEX(ADJ!$A$1:$BZ$1000,MATCH(PAYROLL!$D998,ADJ!A$1:A$500,0),MATCH(PAYROLL!EG$2,ADJ!$2:$2,0)),0)</f>
        <v/>
      </c>
      <c r="EH998">
        <f>IFERROR(INDEX(ADJ!$A$1:$BZ$1000,MATCH(PAYROLL!$D998,ADJ!A$1:A$500,0),MATCH(PAYROLL!EH$2,ADJ!$2:$2,0)),0)</f>
        <v/>
      </c>
      <c r="EI998">
        <f>IFERROR(INDEX(ADJ!$A$1:$BZ$1000,MATCH(PAYROLL!D998,ADJ!A$1:A$500,0),MATCH(PAYROLL!EI$2,ADJ!$2:$2,0)),0)</f>
        <v/>
      </c>
      <c r="EJ998">
        <f>IFERROR(INDEX(ADJ!$A$1:$BZ$1000,MATCH(PAYROLL!$D998,ADJ!A$1:A$500,0),MATCH(PAYROLL!EJ$2,ADJ!$2:$2,0)),0)</f>
        <v/>
      </c>
      <c r="EK998">
        <f>SUM(DZ998:EJ998)</f>
        <v/>
      </c>
    </row>
    <row r="999">
      <c r="A999" t="n">
        <v>997</v>
      </c>
      <c r="B999" t="inlineStr">
        <is>
          <t>Lường Văn Nên</t>
        </is>
      </c>
      <c r="D999" t="inlineStr">
        <is>
          <t>148844-02</t>
        </is>
      </c>
      <c r="S999">
        <f>IFERROR(INDEX(PIS!$A$1:$BZ$1000,MATCH($D999,PIS!C$1:C$500,0),MATCH("Lương CB tháng trước",PIS!$1:$1,0)),0)</f>
        <v/>
      </c>
      <c r="T999">
        <f>IFERROR(INDEX(PIS!$A$1:$BZ$1000,MATCH($D999,PIS!C$1:C$500,0),MATCH("Lương CB hiện tại",PIS!$1:$1,0)),0)</f>
        <v/>
      </c>
      <c r="U999">
        <f>IFERROR(INDEX(PIS!$A$1:$BZ$1000,MATCH($D999,PIS!C$1:C$500,0),MATCH("Lương đóng BHBB",PIS!$1:$1,0)),0)</f>
        <v/>
      </c>
      <c r="V999">
        <f>IFERROR(INDEX(PIS!$A$1:$BZ$1000,MATCH($D999,PIS!C$1:C$500,0),MATCH(V$2,PIS!$2:$2,0)),0)</f>
        <v/>
      </c>
      <c r="W999">
        <f>IFERROR(INDEX(PIS!$A$1:$BZ$1000,MATCH($D999,PIS!C$1:C$500,0),MATCH(W$2,PIS!$2:$2,0)),0)</f>
        <v/>
      </c>
      <c r="X999">
        <f>IFERROR(INDEX(PIS!$A$1:$BZ$1000,MATCH($D999,PIS!C$1:C$500,0),MATCH(X$2,PIS!$2:$2,0)),0)</f>
        <v/>
      </c>
      <c r="Y999">
        <f>IFERROR(INDEX(PIS!$A$1:$BZ$1000,MATCH($D999,PIS!C$1:C$500,0),MATCH(Y$2,PIS!$2:$2,0)),0)</f>
        <v/>
      </c>
      <c r="Z999">
        <f>IFERROR(INDEX(PIS!$A$1:$BZ$1000,MATCH($D999,PIS!C$1:C$500,0),MATCH(Z$2,PIS!$2:$2,0)),0)</f>
        <v/>
      </c>
      <c r="AA999">
        <f>IFERROR(INDEX(PIS!$A$1:$BZ$1000,MATCH($D999,PIS!C$1:C$500,0),MATCH(AA$2,PIS!$2:$2,0)),0)</f>
        <v/>
      </c>
      <c r="AB999">
        <f>IFERROR(INDEX(PIS!$A$1:$BZ$1000,MATCH($D999,PIS!C$1:C$500,0),MATCH(AB$2,PIS!$2:$2,0)),0)</f>
        <v/>
      </c>
      <c r="AC999">
        <f>SUM(V999:AB999)</f>
        <v/>
      </c>
      <c r="AD999">
        <f>IFERROR(INDEX(TIMESHEET!$A$1:$AI$5000,MATCH($D999,TIMESHEET!A$1:A$500,0),MATCH("T100",TIMESHEET!$2:$2,0))-2,0)</f>
        <v/>
      </c>
      <c r="AE999">
        <f>IFERROR(INDEX(TIMESHEET!$A$1:$AI$5000,MATCH($D999,TIMESHEET!A$1:A$500,0),MATCH("T202",TIMESHEET!$2:$2,0)),0)</f>
        <v/>
      </c>
      <c r="AF999">
        <f>IFERROR(INDEX(TIMESHEET!$A$1:$AI$5000,MATCH($D999,TIMESHEET!A$1:A$500,0),MATCH("T302",TIMESHEET!$2:$2,0)),0)</f>
        <v/>
      </c>
      <c r="AG999">
        <f>IFERROR(INDEX(TIMESHEET!$A$1:$AI$5000,MATCH($D999,TIMESHEET!A$1:A$500,0),MATCH("T406",TIMESHEET!$2:$2,0)),0)</f>
        <v/>
      </c>
      <c r="AH999">
        <f>AE999+AG999</f>
        <v/>
      </c>
      <c r="AI999">
        <f>IFERROR(INDEX(TIMESHEET!$A$1:$AI$5000,MATCH($D999,TIMESHEET!A$1:A$500,0),MATCH("T701",TIMESHEET!$2:$2,0)),0)</f>
        <v/>
      </c>
      <c r="AJ999">
        <f>IFERROR(INDEX(TIMESHEET!$A$1:$AI$5000,MATCH($D999,TIMESHEET!B$1:B$500,0),MATCH("T320",TIMESHEET!$2:$2,0)),0)</f>
        <v/>
      </c>
      <c r="AK999">
        <f>IFERROR(IF(LEFT(INDEX(PIS!O$1:O$500,MATCH(D999,PIS!C$1:C$500)),1)="M",T999/AD999*SUM(AE999:AG999),T999*AD999),0)</f>
        <v/>
      </c>
      <c r="AL999">
        <f>IFERROR(INDEX(ADJ!$A$1:$BZ$1000,MATCH(PAYROLL!D999,ADJ!A$1:A$500,0),MATCH(PAYROLL!AL$2,ADJ!$2:$2,0)),0)</f>
        <v/>
      </c>
      <c r="AM999">
        <f>SUM(AK999:AL999)</f>
        <v/>
      </c>
      <c r="AN999">
        <f>IFERROR(ROUND(V999/$AD999*$AH999,0),0)</f>
        <v/>
      </c>
      <c r="AO999">
        <f>IFERROR(ROUND(W999/$AD999*$AH999,0),0)</f>
        <v/>
      </c>
      <c r="AP999">
        <f>IFERROR(ROUND(X999/$AD999*$AE999,0),0)</f>
        <v/>
      </c>
      <c r="AQ999">
        <f>IFERROR(ROUND(Y999/$AD999*$AH999,0),0)</f>
        <v/>
      </c>
      <c r="AR999">
        <f>IFERROR(ROUND(Z999/$AD999*$AH999,0),0)</f>
        <v/>
      </c>
      <c r="AS999">
        <f>IFERROR(ROUND(AA999/$AD999*$AH999,0),0)</f>
        <v/>
      </c>
      <c r="AT999">
        <f>IFERROR(IF((AE999+AF999+AG999)&gt;13,AB999,ROUND(AB999/AD999*AH999,0)),0)</f>
        <v/>
      </c>
      <c r="AU999">
        <f>IFERROR(INDEX(ADJ!$A$1:$BZ$1000,MATCH(PAYROLL!D999,ADJ!A$1:A$500,0),MATCH(PAYROLL!AU$2,ADJ!$2:$2,0)),0)</f>
        <v/>
      </c>
      <c r="AV999">
        <f>ROUND(SUM(AN999:AU999),0)</f>
        <v/>
      </c>
      <c r="AW999">
        <f>IFERROR(INDEX(TIMESHEET!$A$1:$AI$5000,MATCH(PAYROLL!D999,TIMESHEET!A$1:A$500,0),MATCH("T620",TIMESHEET!$2:$2,0)),0)</f>
        <v/>
      </c>
      <c r="AX999">
        <f>IFERROR(INDEX(TIMESHEET!$A$1:$AI$5000,MATCH(PAYROLL!D999,TIMESHEET!A$1:A$500,0),MATCH("T601",TIMESHEET!$2:$2,0)),0)</f>
        <v/>
      </c>
      <c r="AY999">
        <f>IFERROR(INDEX(TIMESHEET!$A$1:$AI$5000,MATCH(PAYROLL!D999,TIMESHEET!A$1:A$500,0),MATCH("T602",TIMESHEET!$2:$2,0)),0)</f>
        <v/>
      </c>
      <c r="AZ999">
        <f>IFERROR(INDEX(TIMESHEET!$A$1:$AI$5000,MATCH(PAYROLL!D999,TIMESHEET!A$1:A$500,0),MATCH("T603",TIMESHEET!$2:$2,0)),0)</f>
        <v/>
      </c>
      <c r="BA999">
        <f>IFERROR(INDEX(TIMESHEET!$A$1:$AI$5000,MATCH(PAYROLL!D999,TIMESHEET!A$1:A$500,0),MATCH("T611",TIMESHEET!$2:$2,0)),0)</f>
        <v/>
      </c>
      <c r="BB999">
        <f>IFERROR(INDEX(TIMESHEET!$A$1:$AI$5000,MATCH(PAYROLL!D999,TIMESHEET!A$1:A$500,0),MATCH("T612",TIMESHEET!$2:$2,0)),0)</f>
        <v/>
      </c>
      <c r="BC999">
        <f>IFERROR(INDEX(TIMESHEET!$A$1:$AI$5000,MATCH(PAYROLL!D999,TIMESHEET!A$1:A$500,0),MATCH("T613",TIMESHEET!$2:$2,0)),0)</f>
        <v/>
      </c>
      <c r="BD999">
        <f>IFERROR(INDEX(TIMESHEET!$A$1:$AI$5000,MATCH(PAYROLL!D999,TIMESHEET!A$1:A$500,0),MATCH("T500",TIMESHEET!$2:$2,0)),0)</f>
        <v/>
      </c>
      <c r="BE999">
        <f>IFERROR(IF(LEFT(INDEX(PIS!O$1:O$500,MATCH(D999,PIS!C$1:C$500)),1)="M",T999/AD999/8*(AW999+AX999*1.5+AY999*2+AZ999*3+BA999*2.1+BB999*2.7+BC999*3.9+BD999*0.3),T999/8*(AW999+AX999*1.5+AY999*2+AZ999*3+BA999*2.1+BB999*2.7+BC999*3.9+BD999*0.3)),0)</f>
        <v/>
      </c>
      <c r="BF999">
        <f>IFERROR(INDEX(ADJ!$A$1:$BZ$1000,MATCH(PAYROLL!$D999,ADJ!A$1:A$500,0),MATCH(PAYROLL!BF$2,ADJ!$2:$2,0)),0)</f>
        <v/>
      </c>
      <c r="BG999">
        <f>IFERROR(INDEX(ADJ!$A$1:$BZ$1000,MATCH(PAYROLL!D999,ADJ!A$1:A$500,0),MATCH(PAYROLL!BG$2,ADJ!$2:$2,0)),0)</f>
        <v/>
      </c>
      <c r="BH999">
        <f>IFERROR(INDEX(ADJ!$A$1:$BZ$1000,MATCH(PAYROLL!D999,ADJ!A$1:A$500,0),MATCH(PAYROLL!BH$2,ADJ!$2:$2,0)),0)</f>
        <v/>
      </c>
      <c r="BI999">
        <f>IFERROR(INDEX(ADJ!$A$1:$BZ$1000,MATCH(PAYROLL!D999,ADJ!A$1:A$500,0),MATCH(PAYROLL!BI$2,ADJ!$2:$2,0)),0)</f>
        <v/>
      </c>
      <c r="BJ999">
        <f>IFERROR(INDEX(ADJ!$A$1:$BZ$1000,MATCH(PAYROLL!D999,ADJ!A$1:A$500,0),MATCH(PAYROLL!BJ$2,ADJ!$2:$2,0)),0)</f>
        <v/>
      </c>
      <c r="BK999">
        <f>SUM(BF999:BJ999)</f>
        <v/>
      </c>
      <c r="BL999">
        <f>IFERROR(INDEX(ADJ!$A$1:$BZ$1000,MATCH(PAYROLL!D999,ADJ!A$1:A$500,0),MATCH(PAYROLL!BL$2,ADJ!$2:$2,0)),0)</f>
        <v/>
      </c>
      <c r="BM999">
        <f>IFERROR(INDEX(ADJ!$A$1:$BZ$1000,MATCH(PAYROLL!D999,ADJ!A$1:A$500,0),MATCH(PAYROLL!BM$2,ADJ!$2:$2,0)),0)</f>
        <v/>
      </c>
      <c r="BN999">
        <f>IFERROR(INDEX(ADJ!$A$1:$BZ$1000,MATCH(PAYROLL!D999,ADJ!A$1:A$500,0),MATCH(PAYROLL!BN$2,ADJ!$2:$2,0)),0)</f>
        <v/>
      </c>
      <c r="BO999">
        <f>IFERROR(INDEX(ADJ!$A$1:$BZ$1000,MATCH(PAYROLL!D999,ADJ!A$1:A$500,0),MATCH(PAYROLL!BO$2,ADJ!$2:$2,0)),0)</f>
        <v/>
      </c>
      <c r="BP999">
        <f>SUM(AM999,AV999,BE999,BK999,BL999:BO999)</f>
        <v/>
      </c>
      <c r="BQ999">
        <f>BO999</f>
        <v/>
      </c>
      <c r="BR999">
        <f>IFERROR(ROUND(IF(LEFT(INDEX(PIS!O$1:O$500,MATCH(D999,PIS!C$1:C$500)),1)="D",T999/8*(BD999*0.3),IF(LEFT(INDEX(PIS!O$1:O$500,MATCH(D999,PIS!C$1:C$500)),1)="H",T999*($BD999*0.3),T999/$AD999/8*($BD999*0.3))),0),0)</f>
        <v/>
      </c>
      <c r="BS999">
        <f>IF(AP999&lt;1,0,MIN(AP999,730000))</f>
        <v/>
      </c>
      <c r="BT999">
        <f>IFERROR(ROUND((BE999-SUM(AW999:BC999)*T999/AD999/8),0)-BR999,0)</f>
        <v/>
      </c>
      <c r="BU999">
        <f>AO999</f>
        <v/>
      </c>
      <c r="BV999">
        <f>SUM(BQ999:BU999)</f>
        <v/>
      </c>
      <c r="BW999">
        <f>BP999-BV999</f>
        <v/>
      </c>
      <c r="BX999">
        <f>IFERROR(IF(RIGHT(INDEX(PIS!O$1:O$500,MATCH(D999,PIS!C$1:C$500)),5)="Gross",MIN(U999+V999,VLOOKUP("R700",TSC!B:C,2,0)*VLOOKUP("R101",TSC!B:C,2,0))*VLOOKUP("R701",TSC!B:C,2,0)%,0),0)</f>
        <v/>
      </c>
      <c r="BY999">
        <f>IFERROR(IF(RIGHT(INDEX(PIS!O$1:O$500,MATCH(D999,PIS!C$1:C$500)),5)="Gross",MIN(U999+V999,VLOOKUP("R700",TSC!B:C,2,0)*VLOOKUP("R101",TSC!B:C,2,0))*VLOOKUP("T704",TSC!B:C,2,0)%,0),0)</f>
        <v/>
      </c>
      <c r="BZ999">
        <f>IFERROR(IF(RIGHT(INDEX(PIS!O$1:O$500,MATCH(D999,PIS!C$1:C$500)),5)="Gross",MIN(U999+V999,VLOOKUP("R700",TSC!B:C,2,0)*VLOOKUP("1",TSC!F:G,2,0))*VLOOKUP("T705",TSC!B:C,2,0)%,0),0)</f>
        <v/>
      </c>
      <c r="CA999">
        <f>IFERROR(INDEX(ADJ!$A$1:$BZ$1000,MATCH(PAYROLL!D999,ADJ!A$1:A$500,0),MATCH(PAYROLL!CA$2,ADJ!$2:$2,0)),0)</f>
        <v/>
      </c>
      <c r="CB999">
        <f>IFERROR(INDEX(ADJ!$A$1:$BZ$1000,MATCH(PAYROLL!D999,ADJ!A$1:A$500,0),MATCH(PAYROLL!CB$2,ADJ!$2:$2,0)),0)</f>
        <v/>
      </c>
      <c r="CC999">
        <f>SUM(BX999:CB999)</f>
        <v/>
      </c>
      <c r="CD999">
        <f>IFERROR(INDEX(PIS!$A$1:$BZ$1000,MATCH(PAYROLL!D999,PIS!C$1:C$500,0),MATCH(PAYROLL!CD$1,PIS!$1:$1,0)),0)</f>
        <v/>
      </c>
      <c r="CE999">
        <f>IFERROR(IF(OR(INDEX(PIS!P$1:P$500,MATCH(D999,PIS!C$1:C$500,0))="LT2",INDEX(PIS!P$1:P$500,MATCH(D999,PIS!C$1:C$500,0))="P10"),0,SUM(CC999,CD999*VLOOKUP("R601",TSC!B:C,2,0),VLOOKUP("R602",TSC!B:C,2,0))),0)</f>
        <v/>
      </c>
      <c r="CF999">
        <f>MAX(BW999-CE999,0)</f>
        <v/>
      </c>
      <c r="CG999">
        <f>IFERROR(IF(OR(RIGHT(INDEX(PIS!P$1:P$500,MATCH(D999,PIS!C$1:C$500)),5)="P10",RIGHT(INDEX(PIS!P$1:P$500,MATCH(D999,PIS!C$1:C$500)),5)="CK"),0,IF(CF999&lt;=5000000,CF999*5%,IF(CF999&lt;=10000000,CF999*10%-250000,IF(CF999&lt;=18000000,CF999*15%-750000,IF(CF999&lt;=32000000,CF999*20%-1650000,IF(CF999&lt;=52000000,CF999*25%-3250000,IF(CF999&lt;=80000000,BH999*30%-5850000,CF999*35%-9850000))))))),0)</f>
        <v/>
      </c>
      <c r="CH999">
        <f>IFERROR(IF(OR(INDEX(PIS!P$1:P$500,MATCH(D999,PIS!C$1:C$500))="LT",INDEX(PIS!P$1:P$500,MATCH(D999,PIS!C$1:C$500))="CK"),0,IF(CF999&lt;2000000,0,CF999*10%)),0)</f>
        <v/>
      </c>
      <c r="CI999">
        <f>IFERROR(INDEX(ADJ!$A$1:$BZ$1000,MATCH(PAYROLL!D999,ADJ!A$1:A$500,0),MATCH(PAYROLL!CI$2,ADJ!$2:$2,0)),0)</f>
        <v/>
      </c>
      <c r="CJ999">
        <f>IFERROR(INDEX(ADJ!$A$1:$BZ$1000,MATCH(PAYROLL!D999,ADJ!A$1:A$500,0),MATCH(PAYROLL!CJ$2,ADJ!$2:$2,0)),0)</f>
        <v/>
      </c>
      <c r="CK999">
        <f>IFERROR(INDEX(ADJ!$A$1:$BZ$1000,MATCH(PAYROLL!D999,ADJ!A$1:A$500,0),MATCH(PAYROLL!CK$2,ADJ!$2:$2,0)),0)</f>
        <v/>
      </c>
      <c r="CL999">
        <f>SUM(CG999:CK999)</f>
        <v/>
      </c>
      <c r="CM999">
        <f>ROUND(SUM(CH999:CK999),0)</f>
        <v/>
      </c>
      <c r="CN999">
        <f>IFERROR(INDEX(CSDA!D$1:D$500,MATCH($CN$2,CSDA!C$1:C$500,0))*INDEX(PIS!V$1:V$500,MATCH(D999,PIS!C$1:C$500))+INDEX(ADJ!$A$1:$BZ$1000,MATCH(PAYROLL!D999,ADJ!A$1:A$500,0),MATCH(PAYROLL!CN$2,ADJ!$2:$2,0)),0)</f>
        <v/>
      </c>
      <c r="CO999">
        <f>IFERROR(INDEX(ADJ!$A$1:$BZ$1000,MATCH(PAYROLL!D999,ADJ!A$1:A$500,0),MATCH(PAYROLL!CO$2,ADJ!$2:$2,0)),0)</f>
        <v/>
      </c>
      <c r="CP999">
        <f>IFERROR(INDEX(ADJ!$A$1:$BZ$1000,MATCH(PAYROLL!D999,ADJ!A$1:A$500,0),MATCH(PAYROLL!CP$2,ADJ!$2:$2,0)),0)</f>
        <v/>
      </c>
      <c r="CQ999">
        <f>BP999-CL999-CI999-CM999-CN999-CO999-CP999-CC999</f>
        <v/>
      </c>
      <c r="CR999">
        <f>IFERROR(IF(RIGHT(INDEX(PIS!O$1:O$500,MATCH(D999,PIS!C$1:C$500,0)),5)="Gross",MIN(U999+V999,VLOOKUP("R700",TSC!B:C,2,0)*VLOOKUP("R101",TSC!B:C,2,0))*(VLOOKUP("T711",TSC!B:C,2,0)+VLOOKUP("T712",TSC!B:C,2,0))%,MIN(T999+V999,VLOOKUP("R700",TSC!B:C,2,0)*VLOOKUP("R101",TSC!B:C,2,0))*(VLOOKUP("T711",TSC!B:C,2,0)+VLOOKUP("T712",TSC!B:C,2,0)+VLOOKUP("R701",TSC!B:C,2,0))%),0)</f>
        <v/>
      </c>
      <c r="CS999">
        <f>IFERROR(IF(RIGHT(INDEX(PIS!O$1:O$500,MATCH(D999,PIS!C$1:C$500,0)),5)="Gross",MIN(U999+V999,VLOOKUP("R700",TSC!B:C,2,0)*VLOOKUP("R101",TSC!B:C,2,0))*(VLOOKUP("T714",TSC!B:C,2,0))%,MIN(T999+V999,VLOOKUP("R700",TSC!B:C,2,0)*VLOOKUP("R101",TSC!B:C,2,0))*(VLOOKUP("T704",TSC!B:C,2,0)+VLOOKUP("T714",TSC!B:C,2,0))%),0)</f>
        <v/>
      </c>
      <c r="CT999">
        <f>IFERROR(IF(RIGHT(INDEX(PIS!O$1:O$500,MATCH(D999,PIS!C$1:C$500,0)),5)="Gross",MIN(U999+V999,VLOOKUP("R700",TSC!B:C,2,0)*VLOOKUP("R101",TSC!B:C,2,0))*VLOOKUP("T705",TSC!B:C,2,0)%,MIN(T999+V999,VLOOKUP("R700",TSC!B:C,2,0)*VLOOKUP("R101",TSC!B:C,2,0))*VLOOKUP("T705",TSC!B:C,2,0)%),0)</f>
        <v/>
      </c>
      <c r="CU999">
        <f>IFERROR(IF(RIGHT(INDEX(PIS!O$1:O$500,MATCH(D999,PIS!C$1:C$500,0)),5)="Gross",MIN(U999+V999,VLOOKUP("R700",TSC!B:C,2,0)*VLOOKUP("R101",TSC!B:C,2,0))*(VLOOKUP("T713",TSC!B:C,2,0))%,MIN(T999+V999,VLOOKUP("R700",TSC!B:C,2,0)*VLOOKUP("R101",TSC!B:C,2,0))*(VLOOKUP("T713",TSC!B:C,2,0))%),0)</f>
        <v/>
      </c>
      <c r="CV999">
        <f>IFERROR(INDEX(ADJ!$A$1:$BZ$1000,MATCH(PAYROLL!D999,ADJ!A$1:A$500,0),MATCH(PAYROLL!CV$2,ADJ!$2:$2,0)),0)</f>
        <v/>
      </c>
      <c r="CW999">
        <f>IFERROR(INDEX(ADJ!$A$1:$BZ$1000,MATCH(PAYROLL!D999,ADJ!A$1:A$500,0),MATCH(PAYROLL!CW$2,ADJ!$2:$2,0)),0)</f>
        <v/>
      </c>
      <c r="CX999">
        <f>SUM(CR999:CW999)</f>
        <v/>
      </c>
      <c r="CY999">
        <f>ROUND(IF(CR999&gt;0,T999+V999*VLOOKUP("R202",TSC!$B$1:$C$500,2,0),0),0)</f>
        <v/>
      </c>
      <c r="CZ999">
        <f>IFERROR(INDEX(CSDA!D$1:D$500,MATCH($CZ$2,CSDA!C$1:C$500,0)),0)</f>
        <v/>
      </c>
      <c r="DA999">
        <f>ROUND(T999*0.7%,0)</f>
        <v/>
      </c>
      <c r="DB999">
        <f>ROUND(T999/12,0)</f>
        <v/>
      </c>
      <c r="DC999">
        <f ref="DC999" t="array">IFERROR(INDEX(CSDA!D$1:D$500,MATCH("Trích giữ"&amp;PAYROLL!DC$2,CSDA!A$1:A$500&amp;CSDA!C$1:C$500,0)),0)</f>
        <v/>
      </c>
      <c r="DD999">
        <f ref="DD999" t="array">IFERROR(INDEX(CSDA!D$1:D$500,MATCH("Trích giữ"&amp;PAYROLL!DD$2,CSDA!A$1:A$500&amp;CSDA!C$1:C$500,0)),0)</f>
        <v/>
      </c>
      <c r="DE999">
        <f ref="DE999" t="array">IFERROR(INDEX(CSDA!D$1:D$500,MATCH("Trích giữ"&amp;PAYROLL!DE$2,CSDA!A$1:A$500&amp;CSDA!C$1:C$500,0)),0)</f>
        <v/>
      </c>
      <c r="DF999">
        <f>IFERROR(INDEX(CSDA!D$1:D$500,MATCH(PAYROLL!DF$2,CSDA!C$1:C$500,0)),0)</f>
        <v/>
      </c>
      <c r="DG999">
        <f ref="DG999" t="array">IFERROR(INDEX(CSDA!D$1:D$500,MATCH("Trích giữ"&amp;PAYROLL!DG$2,CSDA!A$1:A$500&amp;CSDA!C$1:C$500,0)),0)</f>
        <v/>
      </c>
      <c r="DH999">
        <f>ROUND(T999/26,0)</f>
        <v/>
      </c>
      <c r="DI999">
        <f ref="DI999" t="array">IFERROR(INDEX(CSDA!D$1:D$500,MATCH("Trích giữ"&amp;PAYROLL!DI$2,CSDA!A$1:A$500&amp;CSDA!C$1:C$500,0)),0)</f>
        <v/>
      </c>
      <c r="DJ999">
        <f>IF(U999=0,T999*21.5%-BL999,0)</f>
        <v/>
      </c>
      <c r="DK999">
        <f ref="DK999" t="array">IFERROR(INDEX(CSDA!D$1:D$500,MATCH("Trích giữ"&amp;PAYROLL!DK$2,CSDA!A$1:A$500&amp;CSDA!C$1:C$500,0)),0)</f>
        <v/>
      </c>
      <c r="DL999">
        <f>IFERROR(INDEX(CSDA!D$1:D$500,MATCH(PAYROLL!DL$2,CSDA!C$1:C$500,0))/12,0)</f>
        <v/>
      </c>
      <c r="DM999">
        <f>SUM(DB999:DL999)</f>
        <v/>
      </c>
      <c r="DN999">
        <f>IFERROR(INDEX(ADJ!$A$1:$BZ$1000,MATCH(PAYROLL!D999,ADJ!A$1:A$500,0),MATCH(PAYROLL!DN$2,ADJ!$2:$2,0)),0)</f>
        <v/>
      </c>
      <c r="DO999">
        <f>IFERROR(SUM(BP999,DM999:DN999,CX999:DA999)-DT999,0)</f>
        <v/>
      </c>
      <c r="DP999">
        <f ref="DP999" t="array">SUM(BW999*IFERROR(INDEX(CSDA!D$1:D$500,MATCH(BW$2,CSDA!C$1:C$500,0)),0)%,CX999*IFERROR(INDEX(CSDA!D$1:D$500,MATCH(CX$2,CSDA!C$1:C$500,0)),0)%,DA999*IFERROR(INDEX(CSDA!D$1:D$500,MATCH(DA$2,CSDA!C$1:C$500,0)),0)%,DB999*IFERROR(INDEX(CSDA!D$1:D$500,MATCH(DB$2,CSDA!C$1:C$500,0)),0)%,DF999*IFERROR(INDEX(CSDA!D$1:D$500,MATCH("Phí dịch vụ"&amp;PAYROLL!DF$2,CSDA!A$1:A$500&amp;CSDA!C$1:C$500,0)),0)%,DC999*IFERROR(INDEX(CSDA!D$1:D$500,MATCH("Phí dịch vụ"&amp;PAYROLL!DC$2,CSDA!A$1:A$500&amp;CSDA!C$1:C$500,0)),0)%,DH999*IFERROR(INDEX(CSDA!D$1:D$500,MATCH("Phí dịch vụ"&amp;PAYROLL!DH$2,CSDA!A$1:A$500&amp;CSDA!C$1:C$500,0)),0)%,DJ999*IFERROR(INDEX(CSDA!D$1:D$500,MATCH("Phí dịch vụ"&amp;PAYROLL!DJ$2,CSDA!A$1:A$500&amp;CSDA!C$1:C$500,0)),0)%,BN999*IFERROR(INDEX(CSDA!D$1:D$500,MATCH(BN$2,CSDA!C$1:C$500,0)),0)%)-BN999*7%</f>
        <v/>
      </c>
      <c r="DQ999">
        <f>IFERROR(INDEX(ADJ!$A$1:$BZ$1000,MATCH(PAYROLL!D999,ADJ!A$1:A$500,0),MATCH(PAYROLL!DQ$2,ADJ!$2:$2,0)),0)</f>
        <v/>
      </c>
      <c r="DR999">
        <f>IFERROR(INDEX(ADJ!$A$1:$BZ$1000,MATCH(PAYROLL!D999,ADJ!A$1:A$500,0),MATCH(PAYROLL!DR$2,ADJ!$2:$2,0)),0)</f>
        <v/>
      </c>
      <c r="DS999">
        <f>SUM(DP999:DR999)</f>
        <v/>
      </c>
      <c r="DT999">
        <f>EK999</f>
        <v/>
      </c>
      <c r="DU999">
        <f>SUM(DO999:DR999)</f>
        <v/>
      </c>
      <c r="DV999">
        <f>ROUND(DU999*0.1,0)</f>
        <v/>
      </c>
      <c r="DW999">
        <f>DU999+DV999</f>
        <v/>
      </c>
      <c r="DZ999">
        <f>IFERROR(INDEX(ADJ!$A$1:$BZ$1000,MATCH(PAYROLL!$D999,ADJ!A$1:A$500,0),MATCH(PAYROLL!DZ$2,ADJ!$2:$2,0)),0)</f>
        <v/>
      </c>
      <c r="EA999">
        <f>IFERROR(INDEX(ADJ!$A$1:$BZ$1000,MATCH(PAYROLL!$D999,ADJ!A$1:A$500,0),MATCH(PAYROLL!EA$2,ADJ!$2:$2,0)),0)</f>
        <v/>
      </c>
      <c r="EB999">
        <f>IFERROR(INDEX(ADJ!$A$1:$BZ$1000,MATCH(PAYROLL!$D999,ADJ!A$1:A$500,0),MATCH(PAYROLL!EB$2,ADJ!$2:$2,0)),0)</f>
        <v/>
      </c>
      <c r="EC999">
        <f>IFERROR(INDEX(ADJ!$A$1:$BZ$1000,MATCH(PAYROLL!$D999,ADJ!A$1:A$500,0),MATCH(PAYROLL!EC$2,ADJ!$2:$2,0)),0)</f>
        <v/>
      </c>
      <c r="ED999">
        <f>IFERROR(INDEX(ADJ!$A$1:$BZ$1000,MATCH(PAYROLL!$D999,ADJ!A$1:A$500,0),MATCH(PAYROLL!ED$2,ADJ!$2:$2,0)),0)</f>
        <v/>
      </c>
      <c r="EE999">
        <f>IFERROR(INDEX(ADJ!$A$1:$BZ$1000,MATCH(PAYROLL!$D999,ADJ!A$1:A$500,0),MATCH(PAYROLL!EE$2,ADJ!$2:$2,0)),0)</f>
        <v/>
      </c>
      <c r="EF999">
        <f>IFERROR(INDEX(ADJ!$A$1:$BZ$1000,MATCH(PAYROLL!$D999,ADJ!A$1:A$500,0),MATCH(PAYROLL!EF$2,ADJ!$2:$2,0)),0)</f>
        <v/>
      </c>
      <c r="EG999">
        <f>IFERROR(INDEX(ADJ!$A$1:$BZ$1000,MATCH(PAYROLL!$D999,ADJ!A$1:A$500,0),MATCH(PAYROLL!EG$2,ADJ!$2:$2,0)),0)</f>
        <v/>
      </c>
      <c r="EH999">
        <f>IFERROR(INDEX(ADJ!$A$1:$BZ$1000,MATCH(PAYROLL!$D999,ADJ!A$1:A$500,0),MATCH(PAYROLL!EH$2,ADJ!$2:$2,0)),0)</f>
        <v/>
      </c>
      <c r="EI999">
        <f>IFERROR(INDEX(ADJ!$A$1:$BZ$1000,MATCH(PAYROLL!D999,ADJ!A$1:A$500,0),MATCH(PAYROLL!EI$2,ADJ!$2:$2,0)),0)</f>
        <v/>
      </c>
      <c r="EJ999">
        <f>IFERROR(INDEX(ADJ!$A$1:$BZ$1000,MATCH(PAYROLL!$D999,ADJ!A$1:A$500,0),MATCH(PAYROLL!EJ$2,ADJ!$2:$2,0)),0)</f>
        <v/>
      </c>
      <c r="EK999">
        <f>SUM(DZ999:EJ999)</f>
        <v/>
      </c>
    </row>
    <row r="1000">
      <c r="A1000" t="n">
        <v>998</v>
      </c>
      <c r="B1000" t="inlineStr">
        <is>
          <t>Dương Hồng Quân</t>
        </is>
      </c>
      <c r="D1000" t="inlineStr">
        <is>
          <t>149063-02</t>
        </is>
      </c>
      <c r="S1000">
        <f>IFERROR(INDEX(PIS!$A$1:$BZ$1000,MATCH($D1000,PIS!C$1:C$500,0),MATCH("Lương CB tháng trước",PIS!$1:$1,0)),0)</f>
        <v/>
      </c>
      <c r="T1000">
        <f>IFERROR(INDEX(PIS!$A$1:$BZ$1000,MATCH($D1000,PIS!C$1:C$500,0),MATCH("Lương CB hiện tại",PIS!$1:$1,0)),0)</f>
        <v/>
      </c>
      <c r="U1000">
        <f>IFERROR(INDEX(PIS!$A$1:$BZ$1000,MATCH($D1000,PIS!C$1:C$500,0),MATCH("Lương đóng BHBB",PIS!$1:$1,0)),0)</f>
        <v/>
      </c>
      <c r="V1000">
        <f>IFERROR(INDEX(PIS!$A$1:$BZ$1000,MATCH($D1000,PIS!C$1:C$500,0),MATCH(V$2,PIS!$2:$2,0)),0)</f>
        <v/>
      </c>
      <c r="W1000">
        <f>IFERROR(INDEX(PIS!$A$1:$BZ$1000,MATCH($D1000,PIS!C$1:C$500,0),MATCH(W$2,PIS!$2:$2,0)),0)</f>
        <v/>
      </c>
      <c r="X1000">
        <f>IFERROR(INDEX(PIS!$A$1:$BZ$1000,MATCH($D1000,PIS!C$1:C$500,0),MATCH(X$2,PIS!$2:$2,0)),0)</f>
        <v/>
      </c>
      <c r="Y1000">
        <f>IFERROR(INDEX(PIS!$A$1:$BZ$1000,MATCH($D1000,PIS!C$1:C$500,0),MATCH(Y$2,PIS!$2:$2,0)),0)</f>
        <v/>
      </c>
      <c r="Z1000">
        <f>IFERROR(INDEX(PIS!$A$1:$BZ$1000,MATCH($D1000,PIS!C$1:C$500,0),MATCH(Z$2,PIS!$2:$2,0)),0)</f>
        <v/>
      </c>
      <c r="AA1000">
        <f>IFERROR(INDEX(PIS!$A$1:$BZ$1000,MATCH($D1000,PIS!C$1:C$500,0),MATCH(AA$2,PIS!$2:$2,0)),0)</f>
        <v/>
      </c>
      <c r="AB1000">
        <f>IFERROR(INDEX(PIS!$A$1:$BZ$1000,MATCH($D1000,PIS!C$1:C$500,0),MATCH(AB$2,PIS!$2:$2,0)),0)</f>
        <v/>
      </c>
      <c r="AC1000">
        <f>SUM(V1000:AB1000)</f>
        <v/>
      </c>
      <c r="AD1000">
        <f>IFERROR(INDEX(TIMESHEET!$A$1:$AI$5000,MATCH($D1000,TIMESHEET!A$1:A$500,0),MATCH("T100",TIMESHEET!$2:$2,0))-2,0)</f>
        <v/>
      </c>
      <c r="AE1000">
        <f>IFERROR(INDEX(TIMESHEET!$A$1:$AI$5000,MATCH($D1000,TIMESHEET!A$1:A$500,0),MATCH("T202",TIMESHEET!$2:$2,0)),0)</f>
        <v/>
      </c>
      <c r="AF1000">
        <f>IFERROR(INDEX(TIMESHEET!$A$1:$AI$5000,MATCH($D1000,TIMESHEET!A$1:A$500,0),MATCH("T302",TIMESHEET!$2:$2,0)),0)</f>
        <v/>
      </c>
      <c r="AG1000">
        <f>IFERROR(INDEX(TIMESHEET!$A$1:$AI$5000,MATCH($D1000,TIMESHEET!A$1:A$500,0),MATCH("T406",TIMESHEET!$2:$2,0)),0)</f>
        <v/>
      </c>
      <c r="AH1000">
        <f>AE1000+AG1000</f>
        <v/>
      </c>
      <c r="AI1000">
        <f>IFERROR(INDEX(TIMESHEET!$A$1:$AI$5000,MATCH($D1000,TIMESHEET!A$1:A$500,0),MATCH("T701",TIMESHEET!$2:$2,0)),0)</f>
        <v/>
      </c>
      <c r="AJ1000">
        <f>IFERROR(INDEX(TIMESHEET!$A$1:$AI$5000,MATCH($D1000,TIMESHEET!B$1:B$500,0),MATCH("T320",TIMESHEET!$2:$2,0)),0)</f>
        <v/>
      </c>
      <c r="AK1000">
        <f>IFERROR(IF(LEFT(INDEX(PIS!O$1:O$500,MATCH(D1000,PIS!C$1:C$500)),1)="M",T1000/AD1000*SUM(AE1000:AG1000),T1000*AD1000),0)</f>
        <v/>
      </c>
      <c r="AL1000">
        <f>IFERROR(INDEX(ADJ!$A$1:$BZ$1000,MATCH(PAYROLL!D1000,ADJ!A$1:A$500,0),MATCH(PAYROLL!AL$2,ADJ!$2:$2,0)),0)</f>
        <v/>
      </c>
      <c r="AM1000">
        <f>SUM(AK1000:AL1000)</f>
        <v/>
      </c>
      <c r="AN1000">
        <f>IFERROR(ROUND(V1000/$AD1000*$AH1000,0),0)</f>
        <v/>
      </c>
      <c r="AO1000">
        <f>IFERROR(ROUND(W1000/$AD1000*$AH1000,0),0)</f>
        <v/>
      </c>
      <c r="AP1000">
        <f>IFERROR(ROUND(X1000/$AD1000*$AE1000,0),0)</f>
        <v/>
      </c>
      <c r="AQ1000">
        <f>IFERROR(ROUND(Y1000/$AD1000*$AH1000,0),0)</f>
        <v/>
      </c>
      <c r="AR1000">
        <f>IFERROR(ROUND(Z1000/$AD1000*$AH1000,0),0)</f>
        <v/>
      </c>
      <c r="AS1000">
        <f>IFERROR(ROUND(AA1000/$AD1000*$AH1000,0),0)</f>
        <v/>
      </c>
      <c r="AT1000">
        <f>IFERROR(IF((AE1000+AF1000+AG1000)&gt;13,AB1000,ROUND(AB1000/AD1000*AH1000,0)),0)</f>
        <v/>
      </c>
      <c r="AU1000">
        <f>IFERROR(INDEX(ADJ!$A$1:$BZ$1000,MATCH(PAYROLL!D1000,ADJ!A$1:A$500,0),MATCH(PAYROLL!AU$2,ADJ!$2:$2,0)),0)</f>
        <v/>
      </c>
      <c r="AV1000">
        <f>ROUND(SUM(AN1000:AU1000),0)</f>
        <v/>
      </c>
      <c r="AW1000">
        <f>IFERROR(INDEX(TIMESHEET!$A$1:$AI$5000,MATCH(PAYROLL!D1000,TIMESHEET!A$1:A$500,0),MATCH("T620",TIMESHEET!$2:$2,0)),0)</f>
        <v/>
      </c>
      <c r="AX1000">
        <f>IFERROR(INDEX(TIMESHEET!$A$1:$AI$5000,MATCH(PAYROLL!D1000,TIMESHEET!A$1:A$500,0),MATCH("T601",TIMESHEET!$2:$2,0)),0)</f>
        <v/>
      </c>
      <c r="AY1000">
        <f>IFERROR(INDEX(TIMESHEET!$A$1:$AI$5000,MATCH(PAYROLL!D1000,TIMESHEET!A$1:A$500,0),MATCH("T602",TIMESHEET!$2:$2,0)),0)</f>
        <v/>
      </c>
      <c r="AZ1000">
        <f>IFERROR(INDEX(TIMESHEET!$A$1:$AI$5000,MATCH(PAYROLL!D1000,TIMESHEET!A$1:A$500,0),MATCH("T603",TIMESHEET!$2:$2,0)),0)</f>
        <v/>
      </c>
      <c r="BA1000">
        <f>IFERROR(INDEX(TIMESHEET!$A$1:$AI$5000,MATCH(PAYROLL!D1000,TIMESHEET!A$1:A$500,0),MATCH("T611",TIMESHEET!$2:$2,0)),0)</f>
        <v/>
      </c>
      <c r="BB1000">
        <f>IFERROR(INDEX(TIMESHEET!$A$1:$AI$5000,MATCH(PAYROLL!D1000,TIMESHEET!A$1:A$500,0),MATCH("T612",TIMESHEET!$2:$2,0)),0)</f>
        <v/>
      </c>
      <c r="BC1000">
        <f>IFERROR(INDEX(TIMESHEET!$A$1:$AI$5000,MATCH(PAYROLL!D1000,TIMESHEET!A$1:A$500,0),MATCH("T613",TIMESHEET!$2:$2,0)),0)</f>
        <v/>
      </c>
      <c r="BD1000">
        <f>IFERROR(INDEX(TIMESHEET!$A$1:$AI$5000,MATCH(PAYROLL!D1000,TIMESHEET!A$1:A$500,0),MATCH("T500",TIMESHEET!$2:$2,0)),0)</f>
        <v/>
      </c>
      <c r="BE1000">
        <f>IFERROR(IF(LEFT(INDEX(PIS!O$1:O$500,MATCH(D1000,PIS!C$1:C$500)),1)="M",T1000/AD1000/8*(AW1000+AX1000*1.5+AY1000*2+AZ1000*3+BA1000*2.1+BB1000*2.7+BC1000*3.9+BD1000*0.3),T1000/8*(AW1000+AX1000*1.5+AY1000*2+AZ1000*3+BA1000*2.1+BB1000*2.7+BC1000*3.9+BD1000*0.3)),0)</f>
        <v/>
      </c>
      <c r="BF1000">
        <f>IFERROR(INDEX(ADJ!$A$1:$BZ$1000,MATCH(PAYROLL!$D1000,ADJ!A$1:A$500,0),MATCH(PAYROLL!BF$2,ADJ!$2:$2,0)),0)</f>
        <v/>
      </c>
      <c r="BG1000">
        <f>IFERROR(INDEX(ADJ!$A$1:$BZ$1000,MATCH(PAYROLL!D1000,ADJ!A$1:A$500,0),MATCH(PAYROLL!BG$2,ADJ!$2:$2,0)),0)</f>
        <v/>
      </c>
      <c r="BH1000">
        <f>IFERROR(INDEX(ADJ!$A$1:$BZ$1000,MATCH(PAYROLL!D1000,ADJ!A$1:A$500,0),MATCH(PAYROLL!BH$2,ADJ!$2:$2,0)),0)</f>
        <v/>
      </c>
      <c r="BI1000">
        <f>IFERROR(INDEX(ADJ!$A$1:$BZ$1000,MATCH(PAYROLL!D1000,ADJ!A$1:A$500,0),MATCH(PAYROLL!BI$2,ADJ!$2:$2,0)),0)</f>
        <v/>
      </c>
      <c r="BJ1000">
        <f>IFERROR(INDEX(ADJ!$A$1:$BZ$1000,MATCH(PAYROLL!D1000,ADJ!A$1:A$500,0),MATCH(PAYROLL!BJ$2,ADJ!$2:$2,0)),0)</f>
        <v/>
      </c>
      <c r="BK1000">
        <f>SUM(BF1000:BJ1000)</f>
        <v/>
      </c>
      <c r="BL1000">
        <f>IFERROR(INDEX(ADJ!$A$1:$BZ$1000,MATCH(PAYROLL!D1000,ADJ!A$1:A$500,0),MATCH(PAYROLL!BL$2,ADJ!$2:$2,0)),0)</f>
        <v/>
      </c>
      <c r="BM1000">
        <f>IFERROR(INDEX(ADJ!$A$1:$BZ$1000,MATCH(PAYROLL!D1000,ADJ!A$1:A$500,0),MATCH(PAYROLL!BM$2,ADJ!$2:$2,0)),0)</f>
        <v/>
      </c>
      <c r="BN1000">
        <f>IFERROR(INDEX(ADJ!$A$1:$BZ$1000,MATCH(PAYROLL!D1000,ADJ!A$1:A$500,0),MATCH(PAYROLL!BN$2,ADJ!$2:$2,0)),0)</f>
        <v/>
      </c>
      <c r="BO1000">
        <f>IFERROR(INDEX(ADJ!$A$1:$BZ$1000,MATCH(PAYROLL!D1000,ADJ!A$1:A$500,0),MATCH(PAYROLL!BO$2,ADJ!$2:$2,0)),0)</f>
        <v/>
      </c>
      <c r="BP1000">
        <f>SUM(AM1000,AV1000,BE1000,BK1000,BL1000:BO1000)</f>
        <v/>
      </c>
      <c r="BQ1000">
        <f>BO1000</f>
        <v/>
      </c>
      <c r="BR1000">
        <f>IFERROR(ROUND(IF(LEFT(INDEX(PIS!O$1:O$500,MATCH(D1000,PIS!C$1:C$500)),1)="D",T1000/8*(BD1000*0.3),IF(LEFT(INDEX(PIS!O$1:O$500,MATCH(D1000,PIS!C$1:C$500)),1)="H",T1000*($BD1000*0.3),T1000/$AD1000/8*($BD1000*0.3))),0),0)</f>
        <v/>
      </c>
      <c r="BS1000">
        <f>IF(AP1000&lt;1,0,MIN(AP1000,730000))</f>
        <v/>
      </c>
      <c r="BT1000">
        <f>IFERROR(ROUND((BE1000-SUM(AW1000:BC1000)*T1000/AD1000/8),0)-BR1000,0)</f>
        <v/>
      </c>
      <c r="BU1000">
        <f>AO1000</f>
        <v/>
      </c>
      <c r="BV1000">
        <f>SUM(BQ1000:BU1000)</f>
        <v/>
      </c>
      <c r="BW1000">
        <f>BP1000-BV1000</f>
        <v/>
      </c>
      <c r="BX1000">
        <f>IFERROR(IF(RIGHT(INDEX(PIS!O$1:O$500,MATCH(D1000,PIS!C$1:C$500)),5)="Gross",MIN(U1000+V1000,VLOOKUP("R700",TSC!B:C,2,0)*VLOOKUP("R101",TSC!B:C,2,0))*VLOOKUP("R701",TSC!B:C,2,0)%,0),0)</f>
        <v/>
      </c>
      <c r="BY1000">
        <f>IFERROR(IF(RIGHT(INDEX(PIS!O$1:O$500,MATCH(D1000,PIS!C$1:C$500)),5)="Gross",MIN(U1000+V1000,VLOOKUP("R700",TSC!B:C,2,0)*VLOOKUP("R101",TSC!B:C,2,0))*VLOOKUP("T704",TSC!B:C,2,0)%,0),0)</f>
        <v/>
      </c>
      <c r="BZ1000">
        <f>IFERROR(IF(RIGHT(INDEX(PIS!O$1:O$500,MATCH(D1000,PIS!C$1:C$500)),5)="Gross",MIN(U1000+V1000,VLOOKUP("R700",TSC!B:C,2,0)*VLOOKUP("1",TSC!F:G,2,0))*VLOOKUP("T705",TSC!B:C,2,0)%,0),0)</f>
        <v/>
      </c>
      <c r="CA1000">
        <f>IFERROR(INDEX(ADJ!$A$1:$BZ$1000,MATCH(PAYROLL!D1000,ADJ!A$1:A$500,0),MATCH(PAYROLL!CA$2,ADJ!$2:$2,0)),0)</f>
        <v/>
      </c>
      <c r="CB1000">
        <f>IFERROR(INDEX(ADJ!$A$1:$BZ$1000,MATCH(PAYROLL!D1000,ADJ!A$1:A$500,0),MATCH(PAYROLL!CB$2,ADJ!$2:$2,0)),0)</f>
        <v/>
      </c>
      <c r="CC1000">
        <f>SUM(BX1000:CB1000)</f>
        <v/>
      </c>
      <c r="CD1000">
        <f>IFERROR(INDEX(PIS!$A$1:$BZ$1000,MATCH(PAYROLL!D1000,PIS!C$1:C$500,0),MATCH(PAYROLL!CD$1,PIS!$1:$1,0)),0)</f>
        <v/>
      </c>
      <c r="CE1000">
        <f>IFERROR(IF(OR(INDEX(PIS!P$1:P$500,MATCH(D1000,PIS!C$1:C$500,0))="LT2",INDEX(PIS!P$1:P$500,MATCH(D1000,PIS!C$1:C$500,0))="P10"),0,SUM(CC1000,CD1000*VLOOKUP("R601",TSC!B:C,2,0),VLOOKUP("R602",TSC!B:C,2,0))),0)</f>
        <v/>
      </c>
      <c r="CF1000">
        <f>MAX(BW1000-CE1000,0)</f>
        <v/>
      </c>
      <c r="CG1000">
        <f>IFERROR(IF(OR(RIGHT(INDEX(PIS!P$1:P$500,MATCH(D1000,PIS!C$1:C$500)),5)="P10",RIGHT(INDEX(PIS!P$1:P$500,MATCH(D1000,PIS!C$1:C$500)),5)="CK"),0,IF(CF1000&lt;=5000000,CF1000*5%,IF(CF1000&lt;=10000000,CF1000*10%-250000,IF(CF1000&lt;=18000000,CF1000*15%-750000,IF(CF1000&lt;=32000000,CF1000*20%-1650000,IF(CF1000&lt;=52000000,CF1000*25%-3250000,IF(CF1000&lt;=80000000,BH1000*30%-5850000,CF1000*35%-9850000))))))),0)</f>
        <v/>
      </c>
      <c r="CH1000">
        <f>IFERROR(IF(OR(INDEX(PIS!P$1:P$500,MATCH(D1000,PIS!C$1:C$500))="LT",INDEX(PIS!P$1:P$500,MATCH(D1000,PIS!C$1:C$500))="CK"),0,IF(CF1000&lt;2000000,0,CF1000*10%)),0)</f>
        <v/>
      </c>
      <c r="CI1000">
        <f>IFERROR(INDEX(ADJ!$A$1:$BZ$1000,MATCH(PAYROLL!D1000,ADJ!A$1:A$500,0),MATCH(PAYROLL!CI$2,ADJ!$2:$2,0)),0)</f>
        <v/>
      </c>
      <c r="CJ1000">
        <f>IFERROR(INDEX(ADJ!$A$1:$BZ$1000,MATCH(PAYROLL!D1000,ADJ!A$1:A$500,0),MATCH(PAYROLL!CJ$2,ADJ!$2:$2,0)),0)</f>
        <v/>
      </c>
      <c r="CK1000">
        <f>IFERROR(INDEX(ADJ!$A$1:$BZ$1000,MATCH(PAYROLL!D1000,ADJ!A$1:A$500,0),MATCH(PAYROLL!CK$2,ADJ!$2:$2,0)),0)</f>
        <v/>
      </c>
      <c r="CL1000">
        <f>SUM(CG1000:CK1000)</f>
        <v/>
      </c>
      <c r="CM1000">
        <f>ROUND(SUM(CH1000:CK1000),0)</f>
        <v/>
      </c>
      <c r="CN1000">
        <f>IFERROR(INDEX(CSDA!D$1:D$500,MATCH($CN$2,CSDA!C$1:C$500,0))*INDEX(PIS!V$1:V$500,MATCH(D1000,PIS!C$1:C$500))+INDEX(ADJ!$A$1:$BZ$1000,MATCH(PAYROLL!D1000,ADJ!A$1:A$500,0),MATCH(PAYROLL!CN$2,ADJ!$2:$2,0)),0)</f>
        <v/>
      </c>
      <c r="CO1000">
        <f>IFERROR(INDEX(ADJ!$A$1:$BZ$1000,MATCH(PAYROLL!D1000,ADJ!A$1:A$500,0),MATCH(PAYROLL!CO$2,ADJ!$2:$2,0)),0)</f>
        <v/>
      </c>
      <c r="CP1000">
        <f>IFERROR(INDEX(ADJ!$A$1:$BZ$1000,MATCH(PAYROLL!D1000,ADJ!A$1:A$500,0),MATCH(PAYROLL!CP$2,ADJ!$2:$2,0)),0)</f>
        <v/>
      </c>
      <c r="CQ1000">
        <f>BP1000-CL1000-CI1000-CM1000-CN1000-CO1000-CP1000-CC1000</f>
        <v/>
      </c>
      <c r="CR1000">
        <f>IFERROR(IF(RIGHT(INDEX(PIS!O$1:O$500,MATCH(D1000,PIS!C$1:C$500,0)),5)="Gross",MIN(U1000+V1000,VLOOKUP("R700",TSC!B:C,2,0)*VLOOKUP("R101",TSC!B:C,2,0))*(VLOOKUP("T711",TSC!B:C,2,0)+VLOOKUP("T712",TSC!B:C,2,0))%,MIN(T1000+V1000,VLOOKUP("R700",TSC!B:C,2,0)*VLOOKUP("R101",TSC!B:C,2,0))*(VLOOKUP("T711",TSC!B:C,2,0)+VLOOKUP("T712",TSC!B:C,2,0)+VLOOKUP("R701",TSC!B:C,2,0))%),0)</f>
        <v/>
      </c>
      <c r="CS1000">
        <f>IFERROR(IF(RIGHT(INDEX(PIS!O$1:O$500,MATCH(D1000,PIS!C$1:C$500,0)),5)="Gross",MIN(U1000+V1000,VLOOKUP("R700",TSC!B:C,2,0)*VLOOKUP("R101",TSC!B:C,2,0))*(VLOOKUP("T714",TSC!B:C,2,0))%,MIN(T1000+V1000,VLOOKUP("R700",TSC!B:C,2,0)*VLOOKUP("R101",TSC!B:C,2,0))*(VLOOKUP("T704",TSC!B:C,2,0)+VLOOKUP("T714",TSC!B:C,2,0))%),0)</f>
        <v/>
      </c>
      <c r="CT1000">
        <f>IFERROR(IF(RIGHT(INDEX(PIS!O$1:O$500,MATCH(D1000,PIS!C$1:C$500,0)),5)="Gross",MIN(U1000+V1000,VLOOKUP("R700",TSC!B:C,2,0)*VLOOKUP("R101",TSC!B:C,2,0))*VLOOKUP("T705",TSC!B:C,2,0)%,MIN(T1000+V1000,VLOOKUP("R700",TSC!B:C,2,0)*VLOOKUP("R101",TSC!B:C,2,0))*VLOOKUP("T705",TSC!B:C,2,0)%),0)</f>
        <v/>
      </c>
      <c r="CU1000">
        <f>IFERROR(IF(RIGHT(INDEX(PIS!O$1:O$500,MATCH(D1000,PIS!C$1:C$500,0)),5)="Gross",MIN(U1000+V1000,VLOOKUP("R700",TSC!B:C,2,0)*VLOOKUP("R101",TSC!B:C,2,0))*(VLOOKUP("T713",TSC!B:C,2,0))%,MIN(T1000+V1000,VLOOKUP("R700",TSC!B:C,2,0)*VLOOKUP("R101",TSC!B:C,2,0))*(VLOOKUP("T713",TSC!B:C,2,0))%),0)</f>
        <v/>
      </c>
      <c r="CV1000">
        <f>IFERROR(INDEX(ADJ!$A$1:$BZ$1000,MATCH(PAYROLL!D1000,ADJ!A$1:A$500,0),MATCH(PAYROLL!CV$2,ADJ!$2:$2,0)),0)</f>
        <v/>
      </c>
      <c r="CW1000">
        <f>IFERROR(INDEX(ADJ!$A$1:$BZ$1000,MATCH(PAYROLL!D1000,ADJ!A$1:A$500,0),MATCH(PAYROLL!CW$2,ADJ!$2:$2,0)),0)</f>
        <v/>
      </c>
      <c r="CX1000">
        <f>SUM(CR1000:CW1000)</f>
        <v/>
      </c>
      <c r="CY1000">
        <f>ROUND(IF(CR1000&gt;0,T1000+V1000*VLOOKUP("R202",TSC!$B$1:$C$500,2,0),0),0)</f>
        <v/>
      </c>
      <c r="CZ1000">
        <f>IFERROR(INDEX(CSDA!D$1:D$500,MATCH($CZ$2,CSDA!C$1:C$500,0)),0)</f>
        <v/>
      </c>
      <c r="DA1000">
        <f>ROUND(T1000*0.7%,0)</f>
        <v/>
      </c>
      <c r="DB1000">
        <f>ROUND(T1000/12,0)</f>
        <v/>
      </c>
      <c r="DC1000">
        <f ref="DC1000" t="array">IFERROR(INDEX(CSDA!D$1:D$500,MATCH("Trích giữ"&amp;PAYROLL!DC$2,CSDA!A$1:A$500&amp;CSDA!C$1:C$500,0)),0)</f>
        <v/>
      </c>
      <c r="DD1000">
        <f ref="DD1000" t="array">IFERROR(INDEX(CSDA!D$1:D$500,MATCH("Trích giữ"&amp;PAYROLL!DD$2,CSDA!A$1:A$500&amp;CSDA!C$1:C$500,0)),0)</f>
        <v/>
      </c>
      <c r="DE1000">
        <f ref="DE1000" t="array">IFERROR(INDEX(CSDA!D$1:D$500,MATCH("Trích giữ"&amp;PAYROLL!DE$2,CSDA!A$1:A$500&amp;CSDA!C$1:C$500,0)),0)</f>
        <v/>
      </c>
      <c r="DF1000">
        <f>IFERROR(INDEX(CSDA!D$1:D$500,MATCH(PAYROLL!DF$2,CSDA!C$1:C$500,0)),0)</f>
        <v/>
      </c>
      <c r="DG1000">
        <f ref="DG1000" t="array">IFERROR(INDEX(CSDA!D$1:D$500,MATCH("Trích giữ"&amp;PAYROLL!DG$2,CSDA!A$1:A$500&amp;CSDA!C$1:C$500,0)),0)</f>
        <v/>
      </c>
      <c r="DH1000">
        <f>ROUND(T1000/26,0)</f>
        <v/>
      </c>
      <c r="DI1000">
        <f ref="DI1000" t="array">IFERROR(INDEX(CSDA!D$1:D$500,MATCH("Trích giữ"&amp;PAYROLL!DI$2,CSDA!A$1:A$500&amp;CSDA!C$1:C$500,0)),0)</f>
        <v/>
      </c>
      <c r="DJ1000">
        <f>IF(U1000=0,T1000*21.5%-BL1000,0)</f>
        <v/>
      </c>
      <c r="DK1000">
        <f ref="DK1000" t="array">IFERROR(INDEX(CSDA!D$1:D$500,MATCH("Trích giữ"&amp;PAYROLL!DK$2,CSDA!A$1:A$500&amp;CSDA!C$1:C$500,0)),0)</f>
        <v/>
      </c>
      <c r="DL1000">
        <f>IFERROR(INDEX(CSDA!D$1:D$500,MATCH(PAYROLL!DL$2,CSDA!C$1:C$500,0))/12,0)</f>
        <v/>
      </c>
      <c r="DM1000">
        <f>SUM(DB1000:DL1000)</f>
        <v/>
      </c>
      <c r="DN1000">
        <f>IFERROR(INDEX(ADJ!$A$1:$BZ$1000,MATCH(PAYROLL!D1000,ADJ!A$1:A$500,0),MATCH(PAYROLL!DN$2,ADJ!$2:$2,0)),0)</f>
        <v/>
      </c>
      <c r="DO1000">
        <f>IFERROR(SUM(BP1000,DM1000:DN1000,CX1000:DA1000)-DT1000,0)</f>
        <v/>
      </c>
      <c r="DP1000">
        <f ref="DP1000" t="array">SUM(BW1000*IFERROR(INDEX(CSDA!D$1:D$500,MATCH(BW$2,CSDA!C$1:C$500,0)),0)%,CX1000*IFERROR(INDEX(CSDA!D$1:D$500,MATCH(CX$2,CSDA!C$1:C$500,0)),0)%,DA1000*IFERROR(INDEX(CSDA!D$1:D$500,MATCH(DA$2,CSDA!C$1:C$500,0)),0)%,DB1000*IFERROR(INDEX(CSDA!D$1:D$500,MATCH(DB$2,CSDA!C$1:C$500,0)),0)%,DF1000*IFERROR(INDEX(CSDA!D$1:D$500,MATCH("Phí dịch vụ"&amp;PAYROLL!DF$2,CSDA!A$1:A$500&amp;CSDA!C$1:C$500,0)),0)%,DC1000*IFERROR(INDEX(CSDA!D$1:D$500,MATCH("Phí dịch vụ"&amp;PAYROLL!DC$2,CSDA!A$1:A$500&amp;CSDA!C$1:C$500,0)),0)%,DH1000*IFERROR(INDEX(CSDA!D$1:D$500,MATCH("Phí dịch vụ"&amp;PAYROLL!DH$2,CSDA!A$1:A$500&amp;CSDA!C$1:C$500,0)),0)%,DJ1000*IFERROR(INDEX(CSDA!D$1:D$500,MATCH("Phí dịch vụ"&amp;PAYROLL!DJ$2,CSDA!A$1:A$500&amp;CSDA!C$1:C$500,0)),0)%,BN1000*IFERROR(INDEX(CSDA!D$1:D$500,MATCH(BN$2,CSDA!C$1:C$500,0)),0)%)-BN1000*7%</f>
        <v/>
      </c>
      <c r="DQ1000">
        <f>IFERROR(INDEX(ADJ!$A$1:$BZ$1000,MATCH(PAYROLL!D1000,ADJ!A$1:A$500,0),MATCH(PAYROLL!DQ$2,ADJ!$2:$2,0)),0)</f>
        <v/>
      </c>
      <c r="DR1000">
        <f>IFERROR(INDEX(ADJ!$A$1:$BZ$1000,MATCH(PAYROLL!D1000,ADJ!A$1:A$500,0),MATCH(PAYROLL!DR$2,ADJ!$2:$2,0)),0)</f>
        <v/>
      </c>
      <c r="DS1000">
        <f>SUM(DP1000:DR1000)</f>
        <v/>
      </c>
      <c r="DT1000">
        <f>EK1000</f>
        <v/>
      </c>
      <c r="DU1000">
        <f>SUM(DO1000:DR1000)</f>
        <v/>
      </c>
      <c r="DV1000">
        <f>ROUND(DU1000*0.1,0)</f>
        <v/>
      </c>
      <c r="DW1000">
        <f>DU1000+DV1000</f>
        <v/>
      </c>
      <c r="DZ1000">
        <f>IFERROR(INDEX(ADJ!$A$1:$BZ$1000,MATCH(PAYROLL!$D1000,ADJ!A$1:A$500,0),MATCH(PAYROLL!DZ$2,ADJ!$2:$2,0)),0)</f>
        <v/>
      </c>
      <c r="EA1000">
        <f>IFERROR(INDEX(ADJ!$A$1:$BZ$1000,MATCH(PAYROLL!$D1000,ADJ!A$1:A$500,0),MATCH(PAYROLL!EA$2,ADJ!$2:$2,0)),0)</f>
        <v/>
      </c>
      <c r="EB1000">
        <f>IFERROR(INDEX(ADJ!$A$1:$BZ$1000,MATCH(PAYROLL!$D1000,ADJ!A$1:A$500,0),MATCH(PAYROLL!EB$2,ADJ!$2:$2,0)),0)</f>
        <v/>
      </c>
      <c r="EC1000">
        <f>IFERROR(INDEX(ADJ!$A$1:$BZ$1000,MATCH(PAYROLL!$D1000,ADJ!A$1:A$500,0),MATCH(PAYROLL!EC$2,ADJ!$2:$2,0)),0)</f>
        <v/>
      </c>
      <c r="ED1000">
        <f>IFERROR(INDEX(ADJ!$A$1:$BZ$1000,MATCH(PAYROLL!$D1000,ADJ!A$1:A$500,0),MATCH(PAYROLL!ED$2,ADJ!$2:$2,0)),0)</f>
        <v/>
      </c>
      <c r="EE1000">
        <f>IFERROR(INDEX(ADJ!$A$1:$BZ$1000,MATCH(PAYROLL!$D1000,ADJ!A$1:A$500,0),MATCH(PAYROLL!EE$2,ADJ!$2:$2,0)),0)</f>
        <v/>
      </c>
      <c r="EF1000">
        <f>IFERROR(INDEX(ADJ!$A$1:$BZ$1000,MATCH(PAYROLL!$D1000,ADJ!A$1:A$500,0),MATCH(PAYROLL!EF$2,ADJ!$2:$2,0)),0)</f>
        <v/>
      </c>
      <c r="EG1000">
        <f>IFERROR(INDEX(ADJ!$A$1:$BZ$1000,MATCH(PAYROLL!$D1000,ADJ!A$1:A$500,0),MATCH(PAYROLL!EG$2,ADJ!$2:$2,0)),0)</f>
        <v/>
      </c>
      <c r="EH1000">
        <f>IFERROR(INDEX(ADJ!$A$1:$BZ$1000,MATCH(PAYROLL!$D1000,ADJ!A$1:A$500,0),MATCH(PAYROLL!EH$2,ADJ!$2:$2,0)),0)</f>
        <v/>
      </c>
      <c r="EI1000">
        <f>IFERROR(INDEX(ADJ!$A$1:$BZ$1000,MATCH(PAYROLL!D1000,ADJ!A$1:A$500,0),MATCH(PAYROLL!EI$2,ADJ!$2:$2,0)),0)</f>
        <v/>
      </c>
      <c r="EJ1000">
        <f>IFERROR(INDEX(ADJ!$A$1:$BZ$1000,MATCH(PAYROLL!$D1000,ADJ!A$1:A$500,0),MATCH(PAYROLL!EJ$2,ADJ!$2:$2,0)),0)</f>
        <v/>
      </c>
      <c r="EK1000">
        <f>SUM(DZ1000:EJ1000)</f>
        <v/>
      </c>
    </row>
    <row r="1001">
      <c r="A1001" t="n">
        <v>999</v>
      </c>
      <c r="B1001" t="inlineStr">
        <is>
          <t>Hà Văn Ngân</t>
        </is>
      </c>
      <c r="D1001" t="inlineStr">
        <is>
          <t>148839-02</t>
        </is>
      </c>
      <c r="S1001">
        <f>IFERROR(INDEX(PIS!$A$1:$BZ$1000,MATCH($D1001,PIS!C$1:C$500,0),MATCH("Lương CB tháng trước",PIS!$1:$1,0)),0)</f>
        <v/>
      </c>
      <c r="T1001">
        <f>IFERROR(INDEX(PIS!$A$1:$BZ$1000,MATCH($D1001,PIS!C$1:C$500,0),MATCH("Lương CB hiện tại",PIS!$1:$1,0)),0)</f>
        <v/>
      </c>
      <c r="U1001">
        <f>IFERROR(INDEX(PIS!$A$1:$BZ$1000,MATCH($D1001,PIS!C$1:C$500,0),MATCH("Lương đóng BHBB",PIS!$1:$1,0)),0)</f>
        <v/>
      </c>
      <c r="V1001">
        <f>IFERROR(INDEX(PIS!$A$1:$BZ$1000,MATCH($D1001,PIS!C$1:C$500,0),MATCH(V$2,PIS!$2:$2,0)),0)</f>
        <v/>
      </c>
      <c r="W1001">
        <f>IFERROR(INDEX(PIS!$A$1:$BZ$1000,MATCH($D1001,PIS!C$1:C$500,0),MATCH(W$2,PIS!$2:$2,0)),0)</f>
        <v/>
      </c>
      <c r="X1001">
        <f>IFERROR(INDEX(PIS!$A$1:$BZ$1000,MATCH($D1001,PIS!C$1:C$500,0),MATCH(X$2,PIS!$2:$2,0)),0)</f>
        <v/>
      </c>
      <c r="Y1001">
        <f>IFERROR(INDEX(PIS!$A$1:$BZ$1000,MATCH($D1001,PIS!C$1:C$500,0),MATCH(Y$2,PIS!$2:$2,0)),0)</f>
        <v/>
      </c>
      <c r="Z1001">
        <f>IFERROR(INDEX(PIS!$A$1:$BZ$1000,MATCH($D1001,PIS!C$1:C$500,0),MATCH(Z$2,PIS!$2:$2,0)),0)</f>
        <v/>
      </c>
      <c r="AA1001">
        <f>IFERROR(INDEX(PIS!$A$1:$BZ$1000,MATCH($D1001,PIS!C$1:C$500,0),MATCH(AA$2,PIS!$2:$2,0)),0)</f>
        <v/>
      </c>
      <c r="AB1001">
        <f>IFERROR(INDEX(PIS!$A$1:$BZ$1000,MATCH($D1001,PIS!C$1:C$500,0),MATCH(AB$2,PIS!$2:$2,0)),0)</f>
        <v/>
      </c>
      <c r="AC1001">
        <f>SUM(V1001:AB1001)</f>
        <v/>
      </c>
      <c r="AD1001">
        <f>IFERROR(INDEX(TIMESHEET!$A$1:$AI$5000,MATCH($D1001,TIMESHEET!A$1:A$500,0),MATCH("T100",TIMESHEET!$2:$2,0))-2,0)</f>
        <v/>
      </c>
      <c r="AE1001">
        <f>IFERROR(INDEX(TIMESHEET!$A$1:$AI$5000,MATCH($D1001,TIMESHEET!A$1:A$500,0),MATCH("T202",TIMESHEET!$2:$2,0)),0)</f>
        <v/>
      </c>
      <c r="AF1001">
        <f>IFERROR(INDEX(TIMESHEET!$A$1:$AI$5000,MATCH($D1001,TIMESHEET!A$1:A$500,0),MATCH("T302",TIMESHEET!$2:$2,0)),0)</f>
        <v/>
      </c>
      <c r="AG1001">
        <f>IFERROR(INDEX(TIMESHEET!$A$1:$AI$5000,MATCH($D1001,TIMESHEET!A$1:A$500,0),MATCH("T406",TIMESHEET!$2:$2,0)),0)</f>
        <v/>
      </c>
      <c r="AH1001">
        <f>AE1001+AG1001</f>
        <v/>
      </c>
      <c r="AI1001">
        <f>IFERROR(INDEX(TIMESHEET!$A$1:$AI$5000,MATCH($D1001,TIMESHEET!A$1:A$500,0),MATCH("T701",TIMESHEET!$2:$2,0)),0)</f>
        <v/>
      </c>
      <c r="AJ1001">
        <f>IFERROR(INDEX(TIMESHEET!$A$1:$AI$5000,MATCH($D1001,TIMESHEET!B$1:B$500,0),MATCH("T320",TIMESHEET!$2:$2,0)),0)</f>
        <v/>
      </c>
      <c r="AK1001">
        <f>IFERROR(IF(LEFT(INDEX(PIS!O$1:O$500,MATCH(D1001,PIS!C$1:C$500)),1)="M",T1001/AD1001*SUM(AE1001:AG1001),T1001*AD1001),0)</f>
        <v/>
      </c>
      <c r="AL1001">
        <f>IFERROR(INDEX(ADJ!$A$1:$BZ$1000,MATCH(PAYROLL!D1001,ADJ!A$1:A$500,0),MATCH(PAYROLL!AL$2,ADJ!$2:$2,0)),0)</f>
        <v/>
      </c>
      <c r="AM1001">
        <f>SUM(AK1001:AL1001)</f>
        <v/>
      </c>
      <c r="AN1001">
        <f>IFERROR(ROUND(V1001/$AD1001*$AH1001,0),0)</f>
        <v/>
      </c>
      <c r="AO1001">
        <f>IFERROR(ROUND(W1001/$AD1001*$AH1001,0),0)</f>
        <v/>
      </c>
      <c r="AP1001">
        <f>IFERROR(ROUND(X1001/$AD1001*$AE1001,0),0)</f>
        <v/>
      </c>
      <c r="AQ1001">
        <f>IFERROR(ROUND(Y1001/$AD1001*$AH1001,0),0)</f>
        <v/>
      </c>
      <c r="AR1001">
        <f>IFERROR(ROUND(Z1001/$AD1001*$AH1001,0),0)</f>
        <v/>
      </c>
      <c r="AS1001">
        <f>IFERROR(ROUND(AA1001/$AD1001*$AH1001,0),0)</f>
        <v/>
      </c>
      <c r="AT1001">
        <f>IFERROR(IF((AE1001+AF1001+AG1001)&gt;13,AB1001,ROUND(AB1001/AD1001*AH1001,0)),0)</f>
        <v/>
      </c>
      <c r="AU1001">
        <f>IFERROR(INDEX(ADJ!$A$1:$BZ$1000,MATCH(PAYROLL!D1001,ADJ!A$1:A$500,0),MATCH(PAYROLL!AU$2,ADJ!$2:$2,0)),0)</f>
        <v/>
      </c>
      <c r="AV1001">
        <f>ROUND(SUM(AN1001:AU1001),0)</f>
        <v/>
      </c>
      <c r="AW1001">
        <f>IFERROR(INDEX(TIMESHEET!$A$1:$AI$5000,MATCH(PAYROLL!D1001,TIMESHEET!A$1:A$500,0),MATCH("T620",TIMESHEET!$2:$2,0)),0)</f>
        <v/>
      </c>
      <c r="AX1001">
        <f>IFERROR(INDEX(TIMESHEET!$A$1:$AI$5000,MATCH(PAYROLL!D1001,TIMESHEET!A$1:A$500,0),MATCH("T601",TIMESHEET!$2:$2,0)),0)</f>
        <v/>
      </c>
      <c r="AY1001">
        <f>IFERROR(INDEX(TIMESHEET!$A$1:$AI$5000,MATCH(PAYROLL!D1001,TIMESHEET!A$1:A$500,0),MATCH("T602",TIMESHEET!$2:$2,0)),0)</f>
        <v/>
      </c>
      <c r="AZ1001">
        <f>IFERROR(INDEX(TIMESHEET!$A$1:$AI$5000,MATCH(PAYROLL!D1001,TIMESHEET!A$1:A$500,0),MATCH("T603",TIMESHEET!$2:$2,0)),0)</f>
        <v/>
      </c>
      <c r="BA1001">
        <f>IFERROR(INDEX(TIMESHEET!$A$1:$AI$5000,MATCH(PAYROLL!D1001,TIMESHEET!A$1:A$500,0),MATCH("T611",TIMESHEET!$2:$2,0)),0)</f>
        <v/>
      </c>
      <c r="BB1001">
        <f>IFERROR(INDEX(TIMESHEET!$A$1:$AI$5000,MATCH(PAYROLL!D1001,TIMESHEET!A$1:A$500,0),MATCH("T612",TIMESHEET!$2:$2,0)),0)</f>
        <v/>
      </c>
      <c r="BC1001">
        <f>IFERROR(INDEX(TIMESHEET!$A$1:$AI$5000,MATCH(PAYROLL!D1001,TIMESHEET!A$1:A$500,0),MATCH("T613",TIMESHEET!$2:$2,0)),0)</f>
        <v/>
      </c>
      <c r="BD1001">
        <f>IFERROR(INDEX(TIMESHEET!$A$1:$AI$5000,MATCH(PAYROLL!D1001,TIMESHEET!A$1:A$500,0),MATCH("T500",TIMESHEET!$2:$2,0)),0)</f>
        <v/>
      </c>
      <c r="BE1001">
        <f>IFERROR(IF(LEFT(INDEX(PIS!O$1:O$500,MATCH(D1001,PIS!C$1:C$500)),1)="M",T1001/AD1001/8*(AW1001+AX1001*1.5+AY1001*2+AZ1001*3+BA1001*2.1+BB1001*2.7+BC1001*3.9+BD1001*0.3),T1001/8*(AW1001+AX1001*1.5+AY1001*2+AZ1001*3+BA1001*2.1+BB1001*2.7+BC1001*3.9+BD1001*0.3)),0)</f>
        <v/>
      </c>
      <c r="BF1001">
        <f>IFERROR(INDEX(ADJ!$A$1:$BZ$1000,MATCH(PAYROLL!$D1001,ADJ!A$1:A$500,0),MATCH(PAYROLL!BF$2,ADJ!$2:$2,0)),0)</f>
        <v/>
      </c>
      <c r="BG1001">
        <f>IFERROR(INDEX(ADJ!$A$1:$BZ$1000,MATCH(PAYROLL!D1001,ADJ!A$1:A$500,0),MATCH(PAYROLL!BG$2,ADJ!$2:$2,0)),0)</f>
        <v/>
      </c>
      <c r="BH1001">
        <f>IFERROR(INDEX(ADJ!$A$1:$BZ$1000,MATCH(PAYROLL!D1001,ADJ!A$1:A$500,0),MATCH(PAYROLL!BH$2,ADJ!$2:$2,0)),0)</f>
        <v/>
      </c>
      <c r="BI1001">
        <f>IFERROR(INDEX(ADJ!$A$1:$BZ$1000,MATCH(PAYROLL!D1001,ADJ!A$1:A$500,0),MATCH(PAYROLL!BI$2,ADJ!$2:$2,0)),0)</f>
        <v/>
      </c>
      <c r="BJ1001">
        <f>IFERROR(INDEX(ADJ!$A$1:$BZ$1000,MATCH(PAYROLL!D1001,ADJ!A$1:A$500,0),MATCH(PAYROLL!BJ$2,ADJ!$2:$2,0)),0)</f>
        <v/>
      </c>
      <c r="BK1001">
        <f>SUM(BF1001:BJ1001)</f>
        <v/>
      </c>
      <c r="BL1001">
        <f>IFERROR(INDEX(ADJ!$A$1:$BZ$1000,MATCH(PAYROLL!D1001,ADJ!A$1:A$500,0),MATCH(PAYROLL!BL$2,ADJ!$2:$2,0)),0)</f>
        <v/>
      </c>
      <c r="BM1001">
        <f>IFERROR(INDEX(ADJ!$A$1:$BZ$1000,MATCH(PAYROLL!D1001,ADJ!A$1:A$500,0),MATCH(PAYROLL!BM$2,ADJ!$2:$2,0)),0)</f>
        <v/>
      </c>
      <c r="BN1001">
        <f>IFERROR(INDEX(ADJ!$A$1:$BZ$1000,MATCH(PAYROLL!D1001,ADJ!A$1:A$500,0),MATCH(PAYROLL!BN$2,ADJ!$2:$2,0)),0)</f>
        <v/>
      </c>
      <c r="BO1001">
        <f>IFERROR(INDEX(ADJ!$A$1:$BZ$1000,MATCH(PAYROLL!D1001,ADJ!A$1:A$500,0),MATCH(PAYROLL!BO$2,ADJ!$2:$2,0)),0)</f>
        <v/>
      </c>
      <c r="BP1001">
        <f>SUM(AM1001,AV1001,BE1001,BK1001,BL1001:BO1001)</f>
        <v/>
      </c>
      <c r="BQ1001">
        <f>BO1001</f>
        <v/>
      </c>
      <c r="BR1001">
        <f>IFERROR(ROUND(IF(LEFT(INDEX(PIS!O$1:O$500,MATCH(D1001,PIS!C$1:C$500)),1)="D",T1001/8*(BD1001*0.3),IF(LEFT(INDEX(PIS!O$1:O$500,MATCH(D1001,PIS!C$1:C$500)),1)="H",T1001*($BD1001*0.3),T1001/$AD1001/8*($BD1001*0.3))),0),0)</f>
        <v/>
      </c>
      <c r="BS1001">
        <f>IF(AP1001&lt;1,0,MIN(AP1001,730000))</f>
        <v/>
      </c>
      <c r="BT1001">
        <f>IFERROR(ROUND((BE1001-SUM(AW1001:BC1001)*T1001/AD1001/8),0)-BR1001,0)</f>
        <v/>
      </c>
      <c r="BU1001">
        <f>AO1001</f>
        <v/>
      </c>
      <c r="BV1001">
        <f>SUM(BQ1001:BU1001)</f>
        <v/>
      </c>
      <c r="BW1001">
        <f>BP1001-BV1001</f>
        <v/>
      </c>
      <c r="BX1001">
        <f>IFERROR(IF(RIGHT(INDEX(PIS!O$1:O$500,MATCH(D1001,PIS!C$1:C$500)),5)="Gross",MIN(U1001+V1001,VLOOKUP("R700",TSC!B:C,2,0)*VLOOKUP("R101",TSC!B:C,2,0))*VLOOKUP("R701",TSC!B:C,2,0)%,0),0)</f>
        <v/>
      </c>
      <c r="BY1001">
        <f>IFERROR(IF(RIGHT(INDEX(PIS!O$1:O$500,MATCH(D1001,PIS!C$1:C$500)),5)="Gross",MIN(U1001+V1001,VLOOKUP("R700",TSC!B:C,2,0)*VLOOKUP("R101",TSC!B:C,2,0))*VLOOKUP("T704",TSC!B:C,2,0)%,0),0)</f>
        <v/>
      </c>
      <c r="BZ1001">
        <f>IFERROR(IF(RIGHT(INDEX(PIS!O$1:O$500,MATCH(D1001,PIS!C$1:C$500)),5)="Gross",MIN(U1001+V1001,VLOOKUP("R700",TSC!B:C,2,0)*VLOOKUP("1",TSC!F:G,2,0))*VLOOKUP("T705",TSC!B:C,2,0)%,0),0)</f>
        <v/>
      </c>
      <c r="CA1001">
        <f>IFERROR(INDEX(ADJ!$A$1:$BZ$1000,MATCH(PAYROLL!D1001,ADJ!A$1:A$500,0),MATCH(PAYROLL!CA$2,ADJ!$2:$2,0)),0)</f>
        <v/>
      </c>
      <c r="CB1001">
        <f>IFERROR(INDEX(ADJ!$A$1:$BZ$1000,MATCH(PAYROLL!D1001,ADJ!A$1:A$500,0),MATCH(PAYROLL!CB$2,ADJ!$2:$2,0)),0)</f>
        <v/>
      </c>
      <c r="CC1001">
        <f>SUM(BX1001:CB1001)</f>
        <v/>
      </c>
      <c r="CD1001">
        <f>IFERROR(INDEX(PIS!$A$1:$BZ$1000,MATCH(PAYROLL!D1001,PIS!C$1:C$500,0),MATCH(PAYROLL!CD$1,PIS!$1:$1,0)),0)</f>
        <v/>
      </c>
      <c r="CE1001">
        <f>IFERROR(IF(OR(INDEX(PIS!P$1:P$500,MATCH(D1001,PIS!C$1:C$500,0))="LT2",INDEX(PIS!P$1:P$500,MATCH(D1001,PIS!C$1:C$500,0))="P10"),0,SUM(CC1001,CD1001*VLOOKUP("R601",TSC!B:C,2,0),VLOOKUP("R602",TSC!B:C,2,0))),0)</f>
        <v/>
      </c>
      <c r="CF1001">
        <f>MAX(BW1001-CE1001,0)</f>
        <v/>
      </c>
      <c r="CG1001">
        <f>IFERROR(IF(OR(RIGHT(INDEX(PIS!P$1:P$500,MATCH(D1001,PIS!C$1:C$500)),5)="P10",RIGHT(INDEX(PIS!P$1:P$500,MATCH(D1001,PIS!C$1:C$500)),5)="CK"),0,IF(CF1001&lt;=5000000,CF1001*5%,IF(CF1001&lt;=10000000,CF1001*10%-250000,IF(CF1001&lt;=18000000,CF1001*15%-750000,IF(CF1001&lt;=32000000,CF1001*20%-1650000,IF(CF1001&lt;=52000000,CF1001*25%-3250000,IF(CF1001&lt;=80000000,BH1001*30%-5850000,CF1001*35%-9850000))))))),0)</f>
        <v/>
      </c>
      <c r="CH1001">
        <f>IFERROR(IF(OR(INDEX(PIS!P$1:P$500,MATCH(D1001,PIS!C$1:C$500))="LT",INDEX(PIS!P$1:P$500,MATCH(D1001,PIS!C$1:C$500))="CK"),0,IF(CF1001&lt;2000000,0,CF1001*10%)),0)</f>
        <v/>
      </c>
      <c r="CI1001">
        <f>IFERROR(INDEX(ADJ!$A$1:$BZ$1000,MATCH(PAYROLL!D1001,ADJ!A$1:A$500,0),MATCH(PAYROLL!CI$2,ADJ!$2:$2,0)),0)</f>
        <v/>
      </c>
      <c r="CJ1001">
        <f>IFERROR(INDEX(ADJ!$A$1:$BZ$1000,MATCH(PAYROLL!D1001,ADJ!A$1:A$500,0),MATCH(PAYROLL!CJ$2,ADJ!$2:$2,0)),0)</f>
        <v/>
      </c>
      <c r="CK1001">
        <f>IFERROR(INDEX(ADJ!$A$1:$BZ$1000,MATCH(PAYROLL!D1001,ADJ!A$1:A$500,0),MATCH(PAYROLL!CK$2,ADJ!$2:$2,0)),0)</f>
        <v/>
      </c>
      <c r="CL1001">
        <f>SUM(CG1001:CK1001)</f>
        <v/>
      </c>
      <c r="CM1001">
        <f>ROUND(SUM(CH1001:CK1001),0)</f>
        <v/>
      </c>
      <c r="CN1001">
        <f>IFERROR(INDEX(CSDA!D$1:D$500,MATCH($CN$2,CSDA!C$1:C$500,0))*INDEX(PIS!V$1:V$500,MATCH(D1001,PIS!C$1:C$500))+INDEX(ADJ!$A$1:$BZ$1000,MATCH(PAYROLL!D1001,ADJ!A$1:A$500,0),MATCH(PAYROLL!CN$2,ADJ!$2:$2,0)),0)</f>
        <v/>
      </c>
      <c r="CO1001">
        <f>IFERROR(INDEX(ADJ!$A$1:$BZ$1000,MATCH(PAYROLL!D1001,ADJ!A$1:A$500,0),MATCH(PAYROLL!CO$2,ADJ!$2:$2,0)),0)</f>
        <v/>
      </c>
      <c r="CP1001">
        <f>IFERROR(INDEX(ADJ!$A$1:$BZ$1000,MATCH(PAYROLL!D1001,ADJ!A$1:A$500,0),MATCH(PAYROLL!CP$2,ADJ!$2:$2,0)),0)</f>
        <v/>
      </c>
      <c r="CQ1001">
        <f>BP1001-CL1001-CI1001-CM1001-CN1001-CO1001-CP1001-CC1001</f>
        <v/>
      </c>
      <c r="CR1001">
        <f>IFERROR(IF(RIGHT(INDEX(PIS!O$1:O$500,MATCH(D1001,PIS!C$1:C$500,0)),5)="Gross",MIN(U1001+V1001,VLOOKUP("R700",TSC!B:C,2,0)*VLOOKUP("R101",TSC!B:C,2,0))*(VLOOKUP("T711",TSC!B:C,2,0)+VLOOKUP("T712",TSC!B:C,2,0))%,MIN(T1001+V1001,VLOOKUP("R700",TSC!B:C,2,0)*VLOOKUP("R101",TSC!B:C,2,0))*(VLOOKUP("T711",TSC!B:C,2,0)+VLOOKUP("T712",TSC!B:C,2,0)+VLOOKUP("R701",TSC!B:C,2,0))%),0)</f>
        <v/>
      </c>
      <c r="CS1001">
        <f>IFERROR(IF(RIGHT(INDEX(PIS!O$1:O$500,MATCH(D1001,PIS!C$1:C$500,0)),5)="Gross",MIN(U1001+V1001,VLOOKUP("R700",TSC!B:C,2,0)*VLOOKUP("R101",TSC!B:C,2,0))*(VLOOKUP("T714",TSC!B:C,2,0))%,MIN(T1001+V1001,VLOOKUP("R700",TSC!B:C,2,0)*VLOOKUP("R101",TSC!B:C,2,0))*(VLOOKUP("T704",TSC!B:C,2,0)+VLOOKUP("T714",TSC!B:C,2,0))%),0)</f>
        <v/>
      </c>
      <c r="CT1001">
        <f>IFERROR(IF(RIGHT(INDEX(PIS!O$1:O$500,MATCH(D1001,PIS!C$1:C$500,0)),5)="Gross",MIN(U1001+V1001,VLOOKUP("R700",TSC!B:C,2,0)*VLOOKUP("R101",TSC!B:C,2,0))*VLOOKUP("T705",TSC!B:C,2,0)%,MIN(T1001+V1001,VLOOKUP("R700",TSC!B:C,2,0)*VLOOKUP("R101",TSC!B:C,2,0))*VLOOKUP("T705",TSC!B:C,2,0)%),0)</f>
        <v/>
      </c>
      <c r="CU1001">
        <f>IFERROR(IF(RIGHT(INDEX(PIS!O$1:O$500,MATCH(D1001,PIS!C$1:C$500,0)),5)="Gross",MIN(U1001+V1001,VLOOKUP("R700",TSC!B:C,2,0)*VLOOKUP("R101",TSC!B:C,2,0))*(VLOOKUP("T713",TSC!B:C,2,0))%,MIN(T1001+V1001,VLOOKUP("R700",TSC!B:C,2,0)*VLOOKUP("R101",TSC!B:C,2,0))*(VLOOKUP("T713",TSC!B:C,2,0))%),0)</f>
        <v/>
      </c>
      <c r="CV1001">
        <f>IFERROR(INDEX(ADJ!$A$1:$BZ$1000,MATCH(PAYROLL!D1001,ADJ!A$1:A$500,0),MATCH(PAYROLL!CV$2,ADJ!$2:$2,0)),0)</f>
        <v/>
      </c>
      <c r="CW1001">
        <f>IFERROR(INDEX(ADJ!$A$1:$BZ$1000,MATCH(PAYROLL!D1001,ADJ!A$1:A$500,0),MATCH(PAYROLL!CW$2,ADJ!$2:$2,0)),0)</f>
        <v/>
      </c>
      <c r="CX1001">
        <f>SUM(CR1001:CW1001)</f>
        <v/>
      </c>
      <c r="CY1001">
        <f>ROUND(IF(CR1001&gt;0,T1001+V1001*VLOOKUP("R202",TSC!$B$1:$C$500,2,0),0),0)</f>
        <v/>
      </c>
      <c r="CZ1001">
        <f>IFERROR(INDEX(CSDA!D$1:D$500,MATCH($CZ$2,CSDA!C$1:C$500,0)),0)</f>
        <v/>
      </c>
      <c r="DA1001">
        <f>ROUND(T1001*0.7%,0)</f>
        <v/>
      </c>
      <c r="DB1001">
        <f>ROUND(T1001/12,0)</f>
        <v/>
      </c>
      <c r="DC1001">
        <f ref="DC1001" t="array">IFERROR(INDEX(CSDA!D$1:D$500,MATCH("Trích giữ"&amp;PAYROLL!DC$2,CSDA!A$1:A$500&amp;CSDA!C$1:C$500,0)),0)</f>
        <v/>
      </c>
      <c r="DD1001">
        <f ref="DD1001" t="array">IFERROR(INDEX(CSDA!D$1:D$500,MATCH("Trích giữ"&amp;PAYROLL!DD$2,CSDA!A$1:A$500&amp;CSDA!C$1:C$500,0)),0)</f>
        <v/>
      </c>
      <c r="DE1001">
        <f ref="DE1001" t="array">IFERROR(INDEX(CSDA!D$1:D$500,MATCH("Trích giữ"&amp;PAYROLL!DE$2,CSDA!A$1:A$500&amp;CSDA!C$1:C$500,0)),0)</f>
        <v/>
      </c>
      <c r="DF1001">
        <f>IFERROR(INDEX(CSDA!D$1:D$500,MATCH(PAYROLL!DF$2,CSDA!C$1:C$500,0)),0)</f>
        <v/>
      </c>
      <c r="DG1001">
        <f ref="DG1001" t="array">IFERROR(INDEX(CSDA!D$1:D$500,MATCH("Trích giữ"&amp;PAYROLL!DG$2,CSDA!A$1:A$500&amp;CSDA!C$1:C$500,0)),0)</f>
        <v/>
      </c>
      <c r="DH1001">
        <f>ROUND(T1001/26,0)</f>
        <v/>
      </c>
      <c r="DI1001">
        <f ref="DI1001" t="array">IFERROR(INDEX(CSDA!D$1:D$500,MATCH("Trích giữ"&amp;PAYROLL!DI$2,CSDA!A$1:A$500&amp;CSDA!C$1:C$500,0)),0)</f>
        <v/>
      </c>
      <c r="DJ1001">
        <f>IF(U1001=0,T1001*21.5%-BL1001,0)</f>
        <v/>
      </c>
      <c r="DK1001">
        <f ref="DK1001" t="array">IFERROR(INDEX(CSDA!D$1:D$500,MATCH("Trích giữ"&amp;PAYROLL!DK$2,CSDA!A$1:A$500&amp;CSDA!C$1:C$500,0)),0)</f>
        <v/>
      </c>
      <c r="DL1001">
        <f>IFERROR(INDEX(CSDA!D$1:D$500,MATCH(PAYROLL!DL$2,CSDA!C$1:C$500,0))/12,0)</f>
        <v/>
      </c>
      <c r="DM1001">
        <f>SUM(DB1001:DL1001)</f>
        <v/>
      </c>
      <c r="DN1001">
        <f>IFERROR(INDEX(ADJ!$A$1:$BZ$1000,MATCH(PAYROLL!D1001,ADJ!A$1:A$500,0),MATCH(PAYROLL!DN$2,ADJ!$2:$2,0)),0)</f>
        <v/>
      </c>
      <c r="DO1001">
        <f>IFERROR(SUM(BP1001,DM1001:DN1001,CX1001:DA1001)-DT1001,0)</f>
        <v/>
      </c>
      <c r="DP1001">
        <f ref="DP1001" t="array">SUM(BW1001*IFERROR(INDEX(CSDA!D$1:D$500,MATCH(BW$2,CSDA!C$1:C$500,0)),0)%,CX1001*IFERROR(INDEX(CSDA!D$1:D$500,MATCH(CX$2,CSDA!C$1:C$500,0)),0)%,DA1001*IFERROR(INDEX(CSDA!D$1:D$500,MATCH(DA$2,CSDA!C$1:C$500,0)),0)%,DB1001*IFERROR(INDEX(CSDA!D$1:D$500,MATCH(DB$2,CSDA!C$1:C$500,0)),0)%,DF1001*IFERROR(INDEX(CSDA!D$1:D$500,MATCH("Phí dịch vụ"&amp;PAYROLL!DF$2,CSDA!A$1:A$500&amp;CSDA!C$1:C$500,0)),0)%,DC1001*IFERROR(INDEX(CSDA!D$1:D$500,MATCH("Phí dịch vụ"&amp;PAYROLL!DC$2,CSDA!A$1:A$500&amp;CSDA!C$1:C$500,0)),0)%,DH1001*IFERROR(INDEX(CSDA!D$1:D$500,MATCH("Phí dịch vụ"&amp;PAYROLL!DH$2,CSDA!A$1:A$500&amp;CSDA!C$1:C$500,0)),0)%,DJ1001*IFERROR(INDEX(CSDA!D$1:D$500,MATCH("Phí dịch vụ"&amp;PAYROLL!DJ$2,CSDA!A$1:A$500&amp;CSDA!C$1:C$500,0)),0)%,BN1001*IFERROR(INDEX(CSDA!D$1:D$500,MATCH(BN$2,CSDA!C$1:C$500,0)),0)%)-BN1001*7%</f>
        <v/>
      </c>
      <c r="DQ1001">
        <f>IFERROR(INDEX(ADJ!$A$1:$BZ$1000,MATCH(PAYROLL!D1001,ADJ!A$1:A$500,0),MATCH(PAYROLL!DQ$2,ADJ!$2:$2,0)),0)</f>
        <v/>
      </c>
      <c r="DR1001">
        <f>IFERROR(INDEX(ADJ!$A$1:$BZ$1000,MATCH(PAYROLL!D1001,ADJ!A$1:A$500,0),MATCH(PAYROLL!DR$2,ADJ!$2:$2,0)),0)</f>
        <v/>
      </c>
      <c r="DS1001">
        <f>SUM(DP1001:DR1001)</f>
        <v/>
      </c>
      <c r="DT1001">
        <f>EK1001</f>
        <v/>
      </c>
      <c r="DU1001">
        <f>SUM(DO1001:DR1001)</f>
        <v/>
      </c>
      <c r="DV1001">
        <f>ROUND(DU1001*0.1,0)</f>
        <v/>
      </c>
      <c r="DW1001">
        <f>DU1001+DV1001</f>
        <v/>
      </c>
      <c r="DZ1001">
        <f>IFERROR(INDEX(ADJ!$A$1:$BZ$1000,MATCH(PAYROLL!$D1001,ADJ!A$1:A$500,0),MATCH(PAYROLL!DZ$2,ADJ!$2:$2,0)),0)</f>
        <v/>
      </c>
      <c r="EA1001">
        <f>IFERROR(INDEX(ADJ!$A$1:$BZ$1000,MATCH(PAYROLL!$D1001,ADJ!A$1:A$500,0),MATCH(PAYROLL!EA$2,ADJ!$2:$2,0)),0)</f>
        <v/>
      </c>
      <c r="EB1001">
        <f>IFERROR(INDEX(ADJ!$A$1:$BZ$1000,MATCH(PAYROLL!$D1001,ADJ!A$1:A$500,0),MATCH(PAYROLL!EB$2,ADJ!$2:$2,0)),0)</f>
        <v/>
      </c>
      <c r="EC1001">
        <f>IFERROR(INDEX(ADJ!$A$1:$BZ$1000,MATCH(PAYROLL!$D1001,ADJ!A$1:A$500,0),MATCH(PAYROLL!EC$2,ADJ!$2:$2,0)),0)</f>
        <v/>
      </c>
      <c r="ED1001">
        <f>IFERROR(INDEX(ADJ!$A$1:$BZ$1000,MATCH(PAYROLL!$D1001,ADJ!A$1:A$500,0),MATCH(PAYROLL!ED$2,ADJ!$2:$2,0)),0)</f>
        <v/>
      </c>
      <c r="EE1001">
        <f>IFERROR(INDEX(ADJ!$A$1:$BZ$1000,MATCH(PAYROLL!$D1001,ADJ!A$1:A$500,0),MATCH(PAYROLL!EE$2,ADJ!$2:$2,0)),0)</f>
        <v/>
      </c>
      <c r="EF1001">
        <f>IFERROR(INDEX(ADJ!$A$1:$BZ$1000,MATCH(PAYROLL!$D1001,ADJ!A$1:A$500,0),MATCH(PAYROLL!EF$2,ADJ!$2:$2,0)),0)</f>
        <v/>
      </c>
      <c r="EG1001">
        <f>IFERROR(INDEX(ADJ!$A$1:$BZ$1000,MATCH(PAYROLL!$D1001,ADJ!A$1:A$500,0),MATCH(PAYROLL!EG$2,ADJ!$2:$2,0)),0)</f>
        <v/>
      </c>
      <c r="EH1001">
        <f>IFERROR(INDEX(ADJ!$A$1:$BZ$1000,MATCH(PAYROLL!$D1001,ADJ!A$1:A$500,0),MATCH(PAYROLL!EH$2,ADJ!$2:$2,0)),0)</f>
        <v/>
      </c>
      <c r="EI1001">
        <f>IFERROR(INDEX(ADJ!$A$1:$BZ$1000,MATCH(PAYROLL!D1001,ADJ!A$1:A$500,0),MATCH(PAYROLL!EI$2,ADJ!$2:$2,0)),0)</f>
        <v/>
      </c>
      <c r="EJ1001">
        <f>IFERROR(INDEX(ADJ!$A$1:$BZ$1000,MATCH(PAYROLL!$D1001,ADJ!A$1:A$500,0),MATCH(PAYROLL!EJ$2,ADJ!$2:$2,0)),0)</f>
        <v/>
      </c>
      <c r="EK1001">
        <f>SUM(DZ1001:EJ1001)</f>
        <v/>
      </c>
    </row>
    <row r="1002">
      <c r="A1002" t="n">
        <v>1000</v>
      </c>
      <c r="B1002" t="inlineStr">
        <is>
          <t>Nguyễn Tuấn Anh</t>
        </is>
      </c>
      <c r="D1002" t="inlineStr">
        <is>
          <t>148869-02</t>
        </is>
      </c>
      <c r="S1002">
        <f>IFERROR(INDEX(PIS!$A$1:$BZ$1000,MATCH($D1002,PIS!C$1:C$500,0),MATCH("Lương CB tháng trước",PIS!$1:$1,0)),0)</f>
        <v/>
      </c>
      <c r="T1002">
        <f>IFERROR(INDEX(PIS!$A$1:$BZ$1000,MATCH($D1002,PIS!C$1:C$500,0),MATCH("Lương CB hiện tại",PIS!$1:$1,0)),0)</f>
        <v/>
      </c>
      <c r="U1002">
        <f>IFERROR(INDEX(PIS!$A$1:$BZ$1000,MATCH($D1002,PIS!C$1:C$500,0),MATCH("Lương đóng BHBB",PIS!$1:$1,0)),0)</f>
        <v/>
      </c>
      <c r="V1002">
        <f>IFERROR(INDEX(PIS!$A$1:$BZ$1000,MATCH($D1002,PIS!C$1:C$500,0),MATCH(V$2,PIS!$2:$2,0)),0)</f>
        <v/>
      </c>
      <c r="W1002">
        <f>IFERROR(INDEX(PIS!$A$1:$BZ$1000,MATCH($D1002,PIS!C$1:C$500,0),MATCH(W$2,PIS!$2:$2,0)),0)</f>
        <v/>
      </c>
      <c r="X1002">
        <f>IFERROR(INDEX(PIS!$A$1:$BZ$1000,MATCH($D1002,PIS!C$1:C$500,0),MATCH(X$2,PIS!$2:$2,0)),0)</f>
        <v/>
      </c>
      <c r="Y1002">
        <f>IFERROR(INDEX(PIS!$A$1:$BZ$1000,MATCH($D1002,PIS!C$1:C$500,0),MATCH(Y$2,PIS!$2:$2,0)),0)</f>
        <v/>
      </c>
      <c r="Z1002">
        <f>IFERROR(INDEX(PIS!$A$1:$BZ$1000,MATCH($D1002,PIS!C$1:C$500,0),MATCH(Z$2,PIS!$2:$2,0)),0)</f>
        <v/>
      </c>
      <c r="AA1002">
        <f>IFERROR(INDEX(PIS!$A$1:$BZ$1000,MATCH($D1002,PIS!C$1:C$500,0),MATCH(AA$2,PIS!$2:$2,0)),0)</f>
        <v/>
      </c>
      <c r="AB1002">
        <f>IFERROR(INDEX(PIS!$A$1:$BZ$1000,MATCH($D1002,PIS!C$1:C$500,0),MATCH(AB$2,PIS!$2:$2,0)),0)</f>
        <v/>
      </c>
      <c r="AC1002">
        <f>SUM(V1002:AB1002)</f>
        <v/>
      </c>
      <c r="AD1002">
        <f>IFERROR(INDEX(TIMESHEET!$A$1:$AI$5000,MATCH($D1002,TIMESHEET!A$1:A$500,0),MATCH("T100",TIMESHEET!$2:$2,0))-2,0)</f>
        <v/>
      </c>
      <c r="AE1002">
        <f>IFERROR(INDEX(TIMESHEET!$A$1:$AI$5000,MATCH($D1002,TIMESHEET!A$1:A$500,0),MATCH("T202",TIMESHEET!$2:$2,0)),0)</f>
        <v/>
      </c>
      <c r="AF1002">
        <f>IFERROR(INDEX(TIMESHEET!$A$1:$AI$5000,MATCH($D1002,TIMESHEET!A$1:A$500,0),MATCH("T302",TIMESHEET!$2:$2,0)),0)</f>
        <v/>
      </c>
      <c r="AG1002">
        <f>IFERROR(INDEX(TIMESHEET!$A$1:$AI$5000,MATCH($D1002,TIMESHEET!A$1:A$500,0),MATCH("T406",TIMESHEET!$2:$2,0)),0)</f>
        <v/>
      </c>
      <c r="AH1002">
        <f>AE1002+AG1002</f>
        <v/>
      </c>
      <c r="AI1002">
        <f>IFERROR(INDEX(TIMESHEET!$A$1:$AI$5000,MATCH($D1002,TIMESHEET!A$1:A$500,0),MATCH("T701",TIMESHEET!$2:$2,0)),0)</f>
        <v/>
      </c>
      <c r="AJ1002">
        <f>IFERROR(INDEX(TIMESHEET!$A$1:$AI$5000,MATCH($D1002,TIMESHEET!B$1:B$500,0),MATCH("T320",TIMESHEET!$2:$2,0)),0)</f>
        <v/>
      </c>
      <c r="AK1002">
        <f>IFERROR(IF(LEFT(INDEX(PIS!O$1:O$500,MATCH(D1002,PIS!C$1:C$500)),1)="M",T1002/AD1002*SUM(AE1002:AG1002),T1002*AD1002),0)</f>
        <v/>
      </c>
      <c r="AL1002">
        <f>IFERROR(INDEX(ADJ!$A$1:$BZ$1000,MATCH(PAYROLL!D1002,ADJ!A$1:A$500,0),MATCH(PAYROLL!AL$2,ADJ!$2:$2,0)),0)</f>
        <v/>
      </c>
      <c r="AM1002">
        <f>SUM(AK1002:AL1002)</f>
        <v/>
      </c>
      <c r="AN1002">
        <f>IFERROR(ROUND(V1002/$AD1002*$AH1002,0),0)</f>
        <v/>
      </c>
      <c r="AO1002">
        <f>IFERROR(ROUND(W1002/$AD1002*$AH1002,0),0)</f>
        <v/>
      </c>
      <c r="AP1002">
        <f>IFERROR(ROUND(X1002/$AD1002*$AE1002,0),0)</f>
        <v/>
      </c>
      <c r="AQ1002">
        <f>IFERROR(ROUND(Y1002/$AD1002*$AH1002,0),0)</f>
        <v/>
      </c>
      <c r="AR1002">
        <f>IFERROR(ROUND(Z1002/$AD1002*$AH1002,0),0)</f>
        <v/>
      </c>
      <c r="AS1002">
        <f>IFERROR(ROUND(AA1002/$AD1002*$AH1002,0),0)</f>
        <v/>
      </c>
      <c r="AT1002">
        <f>IFERROR(IF((AE1002+AF1002+AG1002)&gt;13,AB1002,ROUND(AB1002/AD1002*AH1002,0)),0)</f>
        <v/>
      </c>
      <c r="AU1002">
        <f>IFERROR(INDEX(ADJ!$A$1:$BZ$1000,MATCH(PAYROLL!D1002,ADJ!A$1:A$500,0),MATCH(PAYROLL!AU$2,ADJ!$2:$2,0)),0)</f>
        <v/>
      </c>
      <c r="AV1002">
        <f>ROUND(SUM(AN1002:AU1002),0)</f>
        <v/>
      </c>
      <c r="AW1002">
        <f>IFERROR(INDEX(TIMESHEET!$A$1:$AI$5000,MATCH(PAYROLL!D1002,TIMESHEET!A$1:A$500,0),MATCH("T620",TIMESHEET!$2:$2,0)),0)</f>
        <v/>
      </c>
      <c r="AX1002">
        <f>IFERROR(INDEX(TIMESHEET!$A$1:$AI$5000,MATCH(PAYROLL!D1002,TIMESHEET!A$1:A$500,0),MATCH("T601",TIMESHEET!$2:$2,0)),0)</f>
        <v/>
      </c>
      <c r="AY1002">
        <f>IFERROR(INDEX(TIMESHEET!$A$1:$AI$5000,MATCH(PAYROLL!D1002,TIMESHEET!A$1:A$500,0),MATCH("T602",TIMESHEET!$2:$2,0)),0)</f>
        <v/>
      </c>
      <c r="AZ1002">
        <f>IFERROR(INDEX(TIMESHEET!$A$1:$AI$5000,MATCH(PAYROLL!D1002,TIMESHEET!A$1:A$500,0),MATCH("T603",TIMESHEET!$2:$2,0)),0)</f>
        <v/>
      </c>
      <c r="BA1002">
        <f>IFERROR(INDEX(TIMESHEET!$A$1:$AI$5000,MATCH(PAYROLL!D1002,TIMESHEET!A$1:A$500,0),MATCH("T611",TIMESHEET!$2:$2,0)),0)</f>
        <v/>
      </c>
      <c r="BB1002">
        <f>IFERROR(INDEX(TIMESHEET!$A$1:$AI$5000,MATCH(PAYROLL!D1002,TIMESHEET!A$1:A$500,0),MATCH("T612",TIMESHEET!$2:$2,0)),0)</f>
        <v/>
      </c>
      <c r="BC1002">
        <f>IFERROR(INDEX(TIMESHEET!$A$1:$AI$5000,MATCH(PAYROLL!D1002,TIMESHEET!A$1:A$500,0),MATCH("T613",TIMESHEET!$2:$2,0)),0)</f>
        <v/>
      </c>
      <c r="BD1002">
        <f>IFERROR(INDEX(TIMESHEET!$A$1:$AI$5000,MATCH(PAYROLL!D1002,TIMESHEET!A$1:A$500,0),MATCH("T500",TIMESHEET!$2:$2,0)),0)</f>
        <v/>
      </c>
      <c r="BE1002">
        <f>IFERROR(IF(LEFT(INDEX(PIS!O$1:O$500,MATCH(D1002,PIS!C$1:C$500)),1)="M",T1002/AD1002/8*(AW1002+AX1002*1.5+AY1002*2+AZ1002*3+BA1002*2.1+BB1002*2.7+BC1002*3.9+BD1002*0.3),T1002/8*(AW1002+AX1002*1.5+AY1002*2+AZ1002*3+BA1002*2.1+BB1002*2.7+BC1002*3.9+BD1002*0.3)),0)</f>
        <v/>
      </c>
      <c r="BF1002">
        <f>IFERROR(INDEX(ADJ!$A$1:$BZ$1000,MATCH(PAYROLL!$D1002,ADJ!A$1:A$500,0),MATCH(PAYROLL!BF$2,ADJ!$2:$2,0)),0)</f>
        <v/>
      </c>
      <c r="BG1002">
        <f>IFERROR(INDEX(ADJ!$A$1:$BZ$1000,MATCH(PAYROLL!D1002,ADJ!A$1:A$500,0),MATCH(PAYROLL!BG$2,ADJ!$2:$2,0)),0)</f>
        <v/>
      </c>
      <c r="BH1002">
        <f>IFERROR(INDEX(ADJ!$A$1:$BZ$1000,MATCH(PAYROLL!D1002,ADJ!A$1:A$500,0),MATCH(PAYROLL!BH$2,ADJ!$2:$2,0)),0)</f>
        <v/>
      </c>
      <c r="BI1002">
        <f>IFERROR(INDEX(ADJ!$A$1:$BZ$1000,MATCH(PAYROLL!D1002,ADJ!A$1:A$500,0),MATCH(PAYROLL!BI$2,ADJ!$2:$2,0)),0)</f>
        <v/>
      </c>
      <c r="BJ1002">
        <f>IFERROR(INDEX(ADJ!$A$1:$BZ$1000,MATCH(PAYROLL!D1002,ADJ!A$1:A$500,0),MATCH(PAYROLL!BJ$2,ADJ!$2:$2,0)),0)</f>
        <v/>
      </c>
      <c r="BK1002">
        <f>SUM(BF1002:BJ1002)</f>
        <v/>
      </c>
      <c r="BL1002">
        <f>IFERROR(INDEX(ADJ!$A$1:$BZ$1000,MATCH(PAYROLL!D1002,ADJ!A$1:A$500,0),MATCH(PAYROLL!BL$2,ADJ!$2:$2,0)),0)</f>
        <v/>
      </c>
      <c r="BM1002">
        <f>IFERROR(INDEX(ADJ!$A$1:$BZ$1000,MATCH(PAYROLL!D1002,ADJ!A$1:A$500,0),MATCH(PAYROLL!BM$2,ADJ!$2:$2,0)),0)</f>
        <v/>
      </c>
      <c r="BN1002">
        <f>IFERROR(INDEX(ADJ!$A$1:$BZ$1000,MATCH(PAYROLL!D1002,ADJ!A$1:A$500,0),MATCH(PAYROLL!BN$2,ADJ!$2:$2,0)),0)</f>
        <v/>
      </c>
      <c r="BO1002">
        <f>IFERROR(INDEX(ADJ!$A$1:$BZ$1000,MATCH(PAYROLL!D1002,ADJ!A$1:A$500,0),MATCH(PAYROLL!BO$2,ADJ!$2:$2,0)),0)</f>
        <v/>
      </c>
      <c r="BP1002">
        <f>SUM(AM1002,AV1002,BE1002,BK1002,BL1002:BO1002)</f>
        <v/>
      </c>
      <c r="BQ1002">
        <f>BO1002</f>
        <v/>
      </c>
      <c r="BR1002">
        <f>IFERROR(ROUND(IF(LEFT(INDEX(PIS!O$1:O$500,MATCH(D1002,PIS!C$1:C$500)),1)="D",T1002/8*(BD1002*0.3),IF(LEFT(INDEX(PIS!O$1:O$500,MATCH(D1002,PIS!C$1:C$500)),1)="H",T1002*($BD1002*0.3),T1002/$AD1002/8*($BD1002*0.3))),0),0)</f>
        <v/>
      </c>
      <c r="BS1002">
        <f>IF(AP1002&lt;1,0,MIN(AP1002,730000))</f>
        <v/>
      </c>
      <c r="BT1002">
        <f>IFERROR(ROUND((BE1002-SUM(AW1002:BC1002)*T1002/AD1002/8),0)-BR1002,0)</f>
        <v/>
      </c>
      <c r="BU1002">
        <f>AO1002</f>
        <v/>
      </c>
      <c r="BV1002">
        <f>SUM(BQ1002:BU1002)</f>
        <v/>
      </c>
      <c r="BW1002">
        <f>BP1002-BV1002</f>
        <v/>
      </c>
      <c r="BX1002">
        <f>IFERROR(IF(RIGHT(INDEX(PIS!O$1:O$500,MATCH(D1002,PIS!C$1:C$500)),5)="Gross",MIN(U1002+V1002,VLOOKUP("R700",TSC!B:C,2,0)*VLOOKUP("R101",TSC!B:C,2,0))*VLOOKUP("R701",TSC!B:C,2,0)%,0),0)</f>
        <v/>
      </c>
      <c r="BY1002">
        <f>IFERROR(IF(RIGHT(INDEX(PIS!O$1:O$500,MATCH(D1002,PIS!C$1:C$500)),5)="Gross",MIN(U1002+V1002,VLOOKUP("R700",TSC!B:C,2,0)*VLOOKUP("R101",TSC!B:C,2,0))*VLOOKUP("T704",TSC!B:C,2,0)%,0),0)</f>
        <v/>
      </c>
      <c r="BZ1002">
        <f>IFERROR(IF(RIGHT(INDEX(PIS!O$1:O$500,MATCH(D1002,PIS!C$1:C$500)),5)="Gross",MIN(U1002+V1002,VLOOKUP("R700",TSC!B:C,2,0)*VLOOKUP("1",TSC!F:G,2,0))*VLOOKUP("T705",TSC!B:C,2,0)%,0),0)</f>
        <v/>
      </c>
      <c r="CA1002">
        <f>IFERROR(INDEX(ADJ!$A$1:$BZ$1000,MATCH(PAYROLL!D1002,ADJ!A$1:A$500,0),MATCH(PAYROLL!CA$2,ADJ!$2:$2,0)),0)</f>
        <v/>
      </c>
      <c r="CB1002">
        <f>IFERROR(INDEX(ADJ!$A$1:$BZ$1000,MATCH(PAYROLL!D1002,ADJ!A$1:A$500,0),MATCH(PAYROLL!CB$2,ADJ!$2:$2,0)),0)</f>
        <v/>
      </c>
      <c r="CC1002">
        <f>SUM(BX1002:CB1002)</f>
        <v/>
      </c>
      <c r="CD1002">
        <f>IFERROR(INDEX(PIS!$A$1:$BZ$1000,MATCH(PAYROLL!D1002,PIS!C$1:C$500,0),MATCH(PAYROLL!CD$1,PIS!$1:$1,0)),0)</f>
        <v/>
      </c>
      <c r="CE1002">
        <f>IFERROR(IF(OR(INDEX(PIS!P$1:P$500,MATCH(D1002,PIS!C$1:C$500,0))="LT2",INDEX(PIS!P$1:P$500,MATCH(D1002,PIS!C$1:C$500,0))="P10"),0,SUM(CC1002,CD1002*VLOOKUP("R601",TSC!B:C,2,0),VLOOKUP("R602",TSC!B:C,2,0))),0)</f>
        <v/>
      </c>
      <c r="CF1002">
        <f>MAX(BW1002-CE1002,0)</f>
        <v/>
      </c>
      <c r="CG1002">
        <f>IFERROR(IF(OR(RIGHT(INDEX(PIS!P$1:P$500,MATCH(D1002,PIS!C$1:C$500)),5)="P10",RIGHT(INDEX(PIS!P$1:P$500,MATCH(D1002,PIS!C$1:C$500)),5)="CK"),0,IF(CF1002&lt;=5000000,CF1002*5%,IF(CF1002&lt;=10000000,CF1002*10%-250000,IF(CF1002&lt;=18000000,CF1002*15%-750000,IF(CF1002&lt;=32000000,CF1002*20%-1650000,IF(CF1002&lt;=52000000,CF1002*25%-3250000,IF(CF1002&lt;=80000000,BH1002*30%-5850000,CF1002*35%-9850000))))))),0)</f>
        <v/>
      </c>
      <c r="CH1002">
        <f>IFERROR(IF(OR(INDEX(PIS!P$1:P$500,MATCH(D1002,PIS!C$1:C$500))="LT",INDEX(PIS!P$1:P$500,MATCH(D1002,PIS!C$1:C$500))="CK"),0,IF(CF1002&lt;2000000,0,CF1002*10%)),0)</f>
        <v/>
      </c>
      <c r="CI1002">
        <f>IFERROR(INDEX(ADJ!$A$1:$BZ$1000,MATCH(PAYROLL!D1002,ADJ!A$1:A$500,0),MATCH(PAYROLL!CI$2,ADJ!$2:$2,0)),0)</f>
        <v/>
      </c>
      <c r="CJ1002">
        <f>IFERROR(INDEX(ADJ!$A$1:$BZ$1000,MATCH(PAYROLL!D1002,ADJ!A$1:A$500,0),MATCH(PAYROLL!CJ$2,ADJ!$2:$2,0)),0)</f>
        <v/>
      </c>
      <c r="CK1002">
        <f>IFERROR(INDEX(ADJ!$A$1:$BZ$1000,MATCH(PAYROLL!D1002,ADJ!A$1:A$500,0),MATCH(PAYROLL!CK$2,ADJ!$2:$2,0)),0)</f>
        <v/>
      </c>
      <c r="CL1002">
        <f>SUM(CG1002:CK1002)</f>
        <v/>
      </c>
      <c r="CM1002">
        <f>ROUND(SUM(CH1002:CK1002),0)</f>
        <v/>
      </c>
      <c r="CN1002">
        <f>IFERROR(INDEX(CSDA!D$1:D$500,MATCH($CN$2,CSDA!C$1:C$500,0))*INDEX(PIS!V$1:V$500,MATCH(D1002,PIS!C$1:C$500))+INDEX(ADJ!$A$1:$BZ$1000,MATCH(PAYROLL!D1002,ADJ!A$1:A$500,0),MATCH(PAYROLL!CN$2,ADJ!$2:$2,0)),0)</f>
        <v/>
      </c>
      <c r="CO1002">
        <f>IFERROR(INDEX(ADJ!$A$1:$BZ$1000,MATCH(PAYROLL!D1002,ADJ!A$1:A$500,0),MATCH(PAYROLL!CO$2,ADJ!$2:$2,0)),0)</f>
        <v/>
      </c>
      <c r="CP1002">
        <f>IFERROR(INDEX(ADJ!$A$1:$BZ$1000,MATCH(PAYROLL!D1002,ADJ!A$1:A$500,0),MATCH(PAYROLL!CP$2,ADJ!$2:$2,0)),0)</f>
        <v/>
      </c>
      <c r="CQ1002">
        <f>BP1002-CL1002-CI1002-CM1002-CN1002-CO1002-CP1002-CC1002</f>
        <v/>
      </c>
      <c r="CR1002">
        <f>IFERROR(IF(RIGHT(INDEX(PIS!O$1:O$500,MATCH(D1002,PIS!C$1:C$500,0)),5)="Gross",MIN(U1002+V1002,VLOOKUP("R700",TSC!B:C,2,0)*VLOOKUP("R101",TSC!B:C,2,0))*(VLOOKUP("T711",TSC!B:C,2,0)+VLOOKUP("T712",TSC!B:C,2,0))%,MIN(T1002+V1002,VLOOKUP("R700",TSC!B:C,2,0)*VLOOKUP("R101",TSC!B:C,2,0))*(VLOOKUP("T711",TSC!B:C,2,0)+VLOOKUP("T712",TSC!B:C,2,0)+VLOOKUP("R701",TSC!B:C,2,0))%),0)</f>
        <v/>
      </c>
      <c r="CS1002">
        <f>IFERROR(IF(RIGHT(INDEX(PIS!O$1:O$500,MATCH(D1002,PIS!C$1:C$500,0)),5)="Gross",MIN(U1002+V1002,VLOOKUP("R700",TSC!B:C,2,0)*VLOOKUP("R101",TSC!B:C,2,0))*(VLOOKUP("T714",TSC!B:C,2,0))%,MIN(T1002+V1002,VLOOKUP("R700",TSC!B:C,2,0)*VLOOKUP("R101",TSC!B:C,2,0))*(VLOOKUP("T704",TSC!B:C,2,0)+VLOOKUP("T714",TSC!B:C,2,0))%),0)</f>
        <v/>
      </c>
      <c r="CT1002">
        <f>IFERROR(IF(RIGHT(INDEX(PIS!O$1:O$500,MATCH(D1002,PIS!C$1:C$500,0)),5)="Gross",MIN(U1002+V1002,VLOOKUP("R700",TSC!B:C,2,0)*VLOOKUP("R101",TSC!B:C,2,0))*VLOOKUP("T705",TSC!B:C,2,0)%,MIN(T1002+V1002,VLOOKUP("R700",TSC!B:C,2,0)*VLOOKUP("R101",TSC!B:C,2,0))*VLOOKUP("T705",TSC!B:C,2,0)%),0)</f>
        <v/>
      </c>
      <c r="CU1002">
        <f>IFERROR(IF(RIGHT(INDEX(PIS!O$1:O$500,MATCH(D1002,PIS!C$1:C$500,0)),5)="Gross",MIN(U1002+V1002,VLOOKUP("R700",TSC!B:C,2,0)*VLOOKUP("R101",TSC!B:C,2,0))*(VLOOKUP("T713",TSC!B:C,2,0))%,MIN(T1002+V1002,VLOOKUP("R700",TSC!B:C,2,0)*VLOOKUP("R101",TSC!B:C,2,0))*(VLOOKUP("T713",TSC!B:C,2,0))%),0)</f>
        <v/>
      </c>
      <c r="CV1002">
        <f>IFERROR(INDEX(ADJ!$A$1:$BZ$1000,MATCH(PAYROLL!D1002,ADJ!A$1:A$500,0),MATCH(PAYROLL!CV$2,ADJ!$2:$2,0)),0)</f>
        <v/>
      </c>
      <c r="CW1002">
        <f>IFERROR(INDEX(ADJ!$A$1:$BZ$1000,MATCH(PAYROLL!D1002,ADJ!A$1:A$500,0),MATCH(PAYROLL!CW$2,ADJ!$2:$2,0)),0)</f>
        <v/>
      </c>
      <c r="CX1002">
        <f>SUM(CR1002:CW1002)</f>
        <v/>
      </c>
      <c r="CY1002">
        <f>ROUND(IF(CR1002&gt;0,T1002+V1002*VLOOKUP("R202",TSC!$B$1:$C$500,2,0),0),0)</f>
        <v/>
      </c>
      <c r="CZ1002">
        <f>IFERROR(INDEX(CSDA!D$1:D$500,MATCH($CZ$2,CSDA!C$1:C$500,0)),0)</f>
        <v/>
      </c>
      <c r="DA1002">
        <f>ROUND(T1002*0.7%,0)</f>
        <v/>
      </c>
      <c r="DB1002">
        <f>ROUND(T1002/12,0)</f>
        <v/>
      </c>
      <c r="DC1002">
        <f ref="DC1002" t="array">IFERROR(INDEX(CSDA!D$1:D$500,MATCH("Trích giữ"&amp;PAYROLL!DC$2,CSDA!A$1:A$500&amp;CSDA!C$1:C$500,0)),0)</f>
        <v/>
      </c>
      <c r="DD1002">
        <f ref="DD1002" t="array">IFERROR(INDEX(CSDA!D$1:D$500,MATCH("Trích giữ"&amp;PAYROLL!DD$2,CSDA!A$1:A$500&amp;CSDA!C$1:C$500,0)),0)</f>
        <v/>
      </c>
      <c r="DE1002">
        <f ref="DE1002" t="array">IFERROR(INDEX(CSDA!D$1:D$500,MATCH("Trích giữ"&amp;PAYROLL!DE$2,CSDA!A$1:A$500&amp;CSDA!C$1:C$500,0)),0)</f>
        <v/>
      </c>
      <c r="DF1002">
        <f>IFERROR(INDEX(CSDA!D$1:D$500,MATCH(PAYROLL!DF$2,CSDA!C$1:C$500,0)),0)</f>
        <v/>
      </c>
      <c r="DG1002">
        <f ref="DG1002" t="array">IFERROR(INDEX(CSDA!D$1:D$500,MATCH("Trích giữ"&amp;PAYROLL!DG$2,CSDA!A$1:A$500&amp;CSDA!C$1:C$500,0)),0)</f>
        <v/>
      </c>
      <c r="DH1002">
        <f>ROUND(T1002/26,0)</f>
        <v/>
      </c>
      <c r="DI1002">
        <f ref="DI1002" t="array">IFERROR(INDEX(CSDA!D$1:D$500,MATCH("Trích giữ"&amp;PAYROLL!DI$2,CSDA!A$1:A$500&amp;CSDA!C$1:C$500,0)),0)</f>
        <v/>
      </c>
      <c r="DJ1002">
        <f>IF(U1002=0,T1002*21.5%-BL1002,0)</f>
        <v/>
      </c>
      <c r="DK1002">
        <f ref="DK1002" t="array">IFERROR(INDEX(CSDA!D$1:D$500,MATCH("Trích giữ"&amp;PAYROLL!DK$2,CSDA!A$1:A$500&amp;CSDA!C$1:C$500,0)),0)</f>
        <v/>
      </c>
      <c r="DL1002">
        <f>IFERROR(INDEX(CSDA!D$1:D$500,MATCH(PAYROLL!DL$2,CSDA!C$1:C$500,0))/12,0)</f>
        <v/>
      </c>
      <c r="DM1002">
        <f>SUM(DB1002:DL1002)</f>
        <v/>
      </c>
      <c r="DN1002">
        <f>IFERROR(INDEX(ADJ!$A$1:$BZ$1000,MATCH(PAYROLL!D1002,ADJ!A$1:A$500,0),MATCH(PAYROLL!DN$2,ADJ!$2:$2,0)),0)</f>
        <v/>
      </c>
      <c r="DO1002">
        <f>IFERROR(SUM(BP1002,DM1002:DN1002,CX1002:DA1002)-DT1002,0)</f>
        <v/>
      </c>
      <c r="DP1002">
        <f ref="DP1002" t="array">SUM(BW1002*IFERROR(INDEX(CSDA!D$1:D$500,MATCH(BW$2,CSDA!C$1:C$500,0)),0)%,CX1002*IFERROR(INDEX(CSDA!D$1:D$500,MATCH(CX$2,CSDA!C$1:C$500,0)),0)%,DA1002*IFERROR(INDEX(CSDA!D$1:D$500,MATCH(DA$2,CSDA!C$1:C$500,0)),0)%,DB1002*IFERROR(INDEX(CSDA!D$1:D$500,MATCH(DB$2,CSDA!C$1:C$500,0)),0)%,DF1002*IFERROR(INDEX(CSDA!D$1:D$500,MATCH("Phí dịch vụ"&amp;PAYROLL!DF$2,CSDA!A$1:A$500&amp;CSDA!C$1:C$500,0)),0)%,DC1002*IFERROR(INDEX(CSDA!D$1:D$500,MATCH("Phí dịch vụ"&amp;PAYROLL!DC$2,CSDA!A$1:A$500&amp;CSDA!C$1:C$500,0)),0)%,DH1002*IFERROR(INDEX(CSDA!D$1:D$500,MATCH("Phí dịch vụ"&amp;PAYROLL!DH$2,CSDA!A$1:A$500&amp;CSDA!C$1:C$500,0)),0)%,DJ1002*IFERROR(INDEX(CSDA!D$1:D$500,MATCH("Phí dịch vụ"&amp;PAYROLL!DJ$2,CSDA!A$1:A$500&amp;CSDA!C$1:C$500,0)),0)%,BN1002*IFERROR(INDEX(CSDA!D$1:D$500,MATCH(BN$2,CSDA!C$1:C$500,0)),0)%)-BN1002*7%</f>
        <v/>
      </c>
      <c r="DQ1002">
        <f>IFERROR(INDEX(ADJ!$A$1:$BZ$1000,MATCH(PAYROLL!D1002,ADJ!A$1:A$500,0),MATCH(PAYROLL!DQ$2,ADJ!$2:$2,0)),0)</f>
        <v/>
      </c>
      <c r="DR1002">
        <f>IFERROR(INDEX(ADJ!$A$1:$BZ$1000,MATCH(PAYROLL!D1002,ADJ!A$1:A$500,0),MATCH(PAYROLL!DR$2,ADJ!$2:$2,0)),0)</f>
        <v/>
      </c>
      <c r="DS1002">
        <f>SUM(DP1002:DR1002)</f>
        <v/>
      </c>
      <c r="DT1002">
        <f>EK1002</f>
        <v/>
      </c>
      <c r="DU1002">
        <f>SUM(DO1002:DR1002)</f>
        <v/>
      </c>
      <c r="DV1002">
        <f>ROUND(DU1002*0.1,0)</f>
        <v/>
      </c>
      <c r="DW1002">
        <f>DU1002+DV1002</f>
        <v/>
      </c>
      <c r="DZ1002">
        <f>IFERROR(INDEX(ADJ!$A$1:$BZ$1000,MATCH(PAYROLL!$D1002,ADJ!A$1:A$500,0),MATCH(PAYROLL!DZ$2,ADJ!$2:$2,0)),0)</f>
        <v/>
      </c>
      <c r="EA1002">
        <f>IFERROR(INDEX(ADJ!$A$1:$BZ$1000,MATCH(PAYROLL!$D1002,ADJ!A$1:A$500,0),MATCH(PAYROLL!EA$2,ADJ!$2:$2,0)),0)</f>
        <v/>
      </c>
      <c r="EB1002">
        <f>IFERROR(INDEX(ADJ!$A$1:$BZ$1000,MATCH(PAYROLL!$D1002,ADJ!A$1:A$500,0),MATCH(PAYROLL!EB$2,ADJ!$2:$2,0)),0)</f>
        <v/>
      </c>
      <c r="EC1002">
        <f>IFERROR(INDEX(ADJ!$A$1:$BZ$1000,MATCH(PAYROLL!$D1002,ADJ!A$1:A$500,0),MATCH(PAYROLL!EC$2,ADJ!$2:$2,0)),0)</f>
        <v/>
      </c>
      <c r="ED1002">
        <f>IFERROR(INDEX(ADJ!$A$1:$BZ$1000,MATCH(PAYROLL!$D1002,ADJ!A$1:A$500,0),MATCH(PAYROLL!ED$2,ADJ!$2:$2,0)),0)</f>
        <v/>
      </c>
      <c r="EE1002">
        <f>IFERROR(INDEX(ADJ!$A$1:$BZ$1000,MATCH(PAYROLL!$D1002,ADJ!A$1:A$500,0),MATCH(PAYROLL!EE$2,ADJ!$2:$2,0)),0)</f>
        <v/>
      </c>
      <c r="EF1002">
        <f>IFERROR(INDEX(ADJ!$A$1:$BZ$1000,MATCH(PAYROLL!$D1002,ADJ!A$1:A$500,0),MATCH(PAYROLL!EF$2,ADJ!$2:$2,0)),0)</f>
        <v/>
      </c>
      <c r="EG1002">
        <f>IFERROR(INDEX(ADJ!$A$1:$BZ$1000,MATCH(PAYROLL!$D1002,ADJ!A$1:A$500,0),MATCH(PAYROLL!EG$2,ADJ!$2:$2,0)),0)</f>
        <v/>
      </c>
      <c r="EH1002">
        <f>IFERROR(INDEX(ADJ!$A$1:$BZ$1000,MATCH(PAYROLL!$D1002,ADJ!A$1:A$500,0),MATCH(PAYROLL!EH$2,ADJ!$2:$2,0)),0)</f>
        <v/>
      </c>
      <c r="EI1002">
        <f>IFERROR(INDEX(ADJ!$A$1:$BZ$1000,MATCH(PAYROLL!D1002,ADJ!A$1:A$500,0),MATCH(PAYROLL!EI$2,ADJ!$2:$2,0)),0)</f>
        <v/>
      </c>
      <c r="EJ1002">
        <f>IFERROR(INDEX(ADJ!$A$1:$BZ$1000,MATCH(PAYROLL!$D1002,ADJ!A$1:A$500,0),MATCH(PAYROLL!EJ$2,ADJ!$2:$2,0)),0)</f>
        <v/>
      </c>
      <c r="EK1002">
        <f>SUM(DZ1002:EJ1002)</f>
        <v/>
      </c>
    </row>
    <row r="1003">
      <c r="A1003" t="n">
        <v>1001</v>
      </c>
      <c r="B1003" t="inlineStr">
        <is>
          <t>Nguyễn Văn Dũng</t>
        </is>
      </c>
      <c r="D1003" t="inlineStr">
        <is>
          <t>148851-02</t>
        </is>
      </c>
      <c r="S1003">
        <f>IFERROR(INDEX(PIS!$A$1:$BZ$1000,MATCH($D1003,PIS!C$1:C$500,0),MATCH("Lương CB tháng trước",PIS!$1:$1,0)),0)</f>
        <v/>
      </c>
      <c r="T1003">
        <f>IFERROR(INDEX(PIS!$A$1:$BZ$1000,MATCH($D1003,PIS!C$1:C$500,0),MATCH("Lương CB hiện tại",PIS!$1:$1,0)),0)</f>
        <v/>
      </c>
      <c r="U1003">
        <f>IFERROR(INDEX(PIS!$A$1:$BZ$1000,MATCH($D1003,PIS!C$1:C$500,0),MATCH("Lương đóng BHBB",PIS!$1:$1,0)),0)</f>
        <v/>
      </c>
      <c r="V1003">
        <f>IFERROR(INDEX(PIS!$A$1:$BZ$1000,MATCH($D1003,PIS!C$1:C$500,0),MATCH(V$2,PIS!$2:$2,0)),0)</f>
        <v/>
      </c>
      <c r="W1003">
        <f>IFERROR(INDEX(PIS!$A$1:$BZ$1000,MATCH($D1003,PIS!C$1:C$500,0),MATCH(W$2,PIS!$2:$2,0)),0)</f>
        <v/>
      </c>
      <c r="X1003">
        <f>IFERROR(INDEX(PIS!$A$1:$BZ$1000,MATCH($D1003,PIS!C$1:C$500,0),MATCH(X$2,PIS!$2:$2,0)),0)</f>
        <v/>
      </c>
      <c r="Y1003">
        <f>IFERROR(INDEX(PIS!$A$1:$BZ$1000,MATCH($D1003,PIS!C$1:C$500,0),MATCH(Y$2,PIS!$2:$2,0)),0)</f>
        <v/>
      </c>
      <c r="Z1003">
        <f>IFERROR(INDEX(PIS!$A$1:$BZ$1000,MATCH($D1003,PIS!C$1:C$500,0),MATCH(Z$2,PIS!$2:$2,0)),0)</f>
        <v/>
      </c>
      <c r="AA1003">
        <f>IFERROR(INDEX(PIS!$A$1:$BZ$1000,MATCH($D1003,PIS!C$1:C$500,0),MATCH(AA$2,PIS!$2:$2,0)),0)</f>
        <v/>
      </c>
      <c r="AB1003">
        <f>IFERROR(INDEX(PIS!$A$1:$BZ$1000,MATCH($D1003,PIS!C$1:C$500,0),MATCH(AB$2,PIS!$2:$2,0)),0)</f>
        <v/>
      </c>
      <c r="AC1003">
        <f>SUM(V1003:AB1003)</f>
        <v/>
      </c>
      <c r="AD1003">
        <f>IFERROR(INDEX(TIMESHEET!$A$1:$AI$5000,MATCH($D1003,TIMESHEET!A$1:A$500,0),MATCH("T100",TIMESHEET!$2:$2,0))-2,0)</f>
        <v/>
      </c>
      <c r="AE1003">
        <f>IFERROR(INDEX(TIMESHEET!$A$1:$AI$5000,MATCH($D1003,TIMESHEET!A$1:A$500,0),MATCH("T202",TIMESHEET!$2:$2,0)),0)</f>
        <v/>
      </c>
      <c r="AF1003">
        <f>IFERROR(INDEX(TIMESHEET!$A$1:$AI$5000,MATCH($D1003,TIMESHEET!A$1:A$500,0),MATCH("T302",TIMESHEET!$2:$2,0)),0)</f>
        <v/>
      </c>
      <c r="AG1003">
        <f>IFERROR(INDEX(TIMESHEET!$A$1:$AI$5000,MATCH($D1003,TIMESHEET!A$1:A$500,0),MATCH("T406",TIMESHEET!$2:$2,0)),0)</f>
        <v/>
      </c>
      <c r="AH1003">
        <f>AE1003+AG1003</f>
        <v/>
      </c>
      <c r="AI1003">
        <f>IFERROR(INDEX(TIMESHEET!$A$1:$AI$5000,MATCH($D1003,TIMESHEET!A$1:A$500,0),MATCH("T701",TIMESHEET!$2:$2,0)),0)</f>
        <v/>
      </c>
      <c r="AJ1003">
        <f>IFERROR(INDEX(TIMESHEET!$A$1:$AI$5000,MATCH($D1003,TIMESHEET!B$1:B$500,0),MATCH("T320",TIMESHEET!$2:$2,0)),0)</f>
        <v/>
      </c>
      <c r="AK1003">
        <f>IFERROR(IF(LEFT(INDEX(PIS!O$1:O$500,MATCH(D1003,PIS!C$1:C$500)),1)="M",T1003/AD1003*SUM(AE1003:AG1003),T1003*AD1003),0)</f>
        <v/>
      </c>
      <c r="AL1003">
        <f>IFERROR(INDEX(ADJ!$A$1:$BZ$1000,MATCH(PAYROLL!D1003,ADJ!A$1:A$500,0),MATCH(PAYROLL!AL$2,ADJ!$2:$2,0)),0)</f>
        <v/>
      </c>
      <c r="AM1003">
        <f>SUM(AK1003:AL1003)</f>
        <v/>
      </c>
      <c r="AN1003">
        <f>IFERROR(ROUND(V1003/$AD1003*$AH1003,0),0)</f>
        <v/>
      </c>
      <c r="AO1003">
        <f>IFERROR(ROUND(W1003/$AD1003*$AH1003,0),0)</f>
        <v/>
      </c>
      <c r="AP1003">
        <f>IFERROR(ROUND(X1003/$AD1003*$AE1003,0),0)</f>
        <v/>
      </c>
      <c r="AQ1003">
        <f>IFERROR(ROUND(Y1003/$AD1003*$AH1003,0),0)</f>
        <v/>
      </c>
      <c r="AR1003">
        <f>IFERROR(ROUND(Z1003/$AD1003*$AH1003,0),0)</f>
        <v/>
      </c>
      <c r="AS1003">
        <f>IFERROR(ROUND(AA1003/$AD1003*$AH1003,0),0)</f>
        <v/>
      </c>
      <c r="AT1003">
        <f>IFERROR(IF((AE1003+AF1003+AG1003)&gt;13,AB1003,ROUND(AB1003/AD1003*AH1003,0)),0)</f>
        <v/>
      </c>
      <c r="AU1003">
        <f>IFERROR(INDEX(ADJ!$A$1:$BZ$1000,MATCH(PAYROLL!D1003,ADJ!A$1:A$500,0),MATCH(PAYROLL!AU$2,ADJ!$2:$2,0)),0)</f>
        <v/>
      </c>
      <c r="AV1003">
        <f>ROUND(SUM(AN1003:AU1003),0)</f>
        <v/>
      </c>
      <c r="AW1003">
        <f>IFERROR(INDEX(TIMESHEET!$A$1:$AI$5000,MATCH(PAYROLL!D1003,TIMESHEET!A$1:A$500,0),MATCH("T620",TIMESHEET!$2:$2,0)),0)</f>
        <v/>
      </c>
      <c r="AX1003">
        <f>IFERROR(INDEX(TIMESHEET!$A$1:$AI$5000,MATCH(PAYROLL!D1003,TIMESHEET!A$1:A$500,0),MATCH("T601",TIMESHEET!$2:$2,0)),0)</f>
        <v/>
      </c>
      <c r="AY1003">
        <f>IFERROR(INDEX(TIMESHEET!$A$1:$AI$5000,MATCH(PAYROLL!D1003,TIMESHEET!A$1:A$500,0),MATCH("T602",TIMESHEET!$2:$2,0)),0)</f>
        <v/>
      </c>
      <c r="AZ1003">
        <f>IFERROR(INDEX(TIMESHEET!$A$1:$AI$5000,MATCH(PAYROLL!D1003,TIMESHEET!A$1:A$500,0),MATCH("T603",TIMESHEET!$2:$2,0)),0)</f>
        <v/>
      </c>
      <c r="BA1003">
        <f>IFERROR(INDEX(TIMESHEET!$A$1:$AI$5000,MATCH(PAYROLL!D1003,TIMESHEET!A$1:A$500,0),MATCH("T611",TIMESHEET!$2:$2,0)),0)</f>
        <v/>
      </c>
      <c r="BB1003">
        <f>IFERROR(INDEX(TIMESHEET!$A$1:$AI$5000,MATCH(PAYROLL!D1003,TIMESHEET!A$1:A$500,0),MATCH("T612",TIMESHEET!$2:$2,0)),0)</f>
        <v/>
      </c>
      <c r="BC1003">
        <f>IFERROR(INDEX(TIMESHEET!$A$1:$AI$5000,MATCH(PAYROLL!D1003,TIMESHEET!A$1:A$500,0),MATCH("T613",TIMESHEET!$2:$2,0)),0)</f>
        <v/>
      </c>
      <c r="BD1003">
        <f>IFERROR(INDEX(TIMESHEET!$A$1:$AI$5000,MATCH(PAYROLL!D1003,TIMESHEET!A$1:A$500,0),MATCH("T500",TIMESHEET!$2:$2,0)),0)</f>
        <v/>
      </c>
      <c r="BE1003">
        <f>IFERROR(IF(LEFT(INDEX(PIS!O$1:O$500,MATCH(D1003,PIS!C$1:C$500)),1)="M",T1003/AD1003/8*(AW1003+AX1003*1.5+AY1003*2+AZ1003*3+BA1003*2.1+BB1003*2.7+BC1003*3.9+BD1003*0.3),T1003/8*(AW1003+AX1003*1.5+AY1003*2+AZ1003*3+BA1003*2.1+BB1003*2.7+BC1003*3.9+BD1003*0.3)),0)</f>
        <v/>
      </c>
      <c r="BF1003">
        <f>IFERROR(INDEX(ADJ!$A$1:$BZ$1000,MATCH(PAYROLL!$D1003,ADJ!A$1:A$500,0),MATCH(PAYROLL!BF$2,ADJ!$2:$2,0)),0)</f>
        <v/>
      </c>
      <c r="BG1003">
        <f>IFERROR(INDEX(ADJ!$A$1:$BZ$1000,MATCH(PAYROLL!D1003,ADJ!A$1:A$500,0),MATCH(PAYROLL!BG$2,ADJ!$2:$2,0)),0)</f>
        <v/>
      </c>
      <c r="BH1003">
        <f>IFERROR(INDEX(ADJ!$A$1:$BZ$1000,MATCH(PAYROLL!D1003,ADJ!A$1:A$500,0),MATCH(PAYROLL!BH$2,ADJ!$2:$2,0)),0)</f>
        <v/>
      </c>
      <c r="BI1003">
        <f>IFERROR(INDEX(ADJ!$A$1:$BZ$1000,MATCH(PAYROLL!D1003,ADJ!A$1:A$500,0),MATCH(PAYROLL!BI$2,ADJ!$2:$2,0)),0)</f>
        <v/>
      </c>
      <c r="BJ1003">
        <f>IFERROR(INDEX(ADJ!$A$1:$BZ$1000,MATCH(PAYROLL!D1003,ADJ!A$1:A$500,0),MATCH(PAYROLL!BJ$2,ADJ!$2:$2,0)),0)</f>
        <v/>
      </c>
      <c r="BK1003">
        <f>SUM(BF1003:BJ1003)</f>
        <v/>
      </c>
      <c r="BL1003">
        <f>IFERROR(INDEX(ADJ!$A$1:$BZ$1000,MATCH(PAYROLL!D1003,ADJ!A$1:A$500,0),MATCH(PAYROLL!BL$2,ADJ!$2:$2,0)),0)</f>
        <v/>
      </c>
      <c r="BM1003">
        <f>IFERROR(INDEX(ADJ!$A$1:$BZ$1000,MATCH(PAYROLL!D1003,ADJ!A$1:A$500,0),MATCH(PAYROLL!BM$2,ADJ!$2:$2,0)),0)</f>
        <v/>
      </c>
      <c r="BN1003">
        <f>IFERROR(INDEX(ADJ!$A$1:$BZ$1000,MATCH(PAYROLL!D1003,ADJ!A$1:A$500,0),MATCH(PAYROLL!BN$2,ADJ!$2:$2,0)),0)</f>
        <v/>
      </c>
      <c r="BO1003">
        <f>IFERROR(INDEX(ADJ!$A$1:$BZ$1000,MATCH(PAYROLL!D1003,ADJ!A$1:A$500,0),MATCH(PAYROLL!BO$2,ADJ!$2:$2,0)),0)</f>
        <v/>
      </c>
      <c r="BP1003">
        <f>SUM(AM1003,AV1003,BE1003,BK1003,BL1003:BO1003)</f>
        <v/>
      </c>
      <c r="BQ1003">
        <f>BO1003</f>
        <v/>
      </c>
      <c r="BR1003">
        <f>IFERROR(ROUND(IF(LEFT(INDEX(PIS!O$1:O$500,MATCH(D1003,PIS!C$1:C$500)),1)="D",T1003/8*(BD1003*0.3),IF(LEFT(INDEX(PIS!O$1:O$500,MATCH(D1003,PIS!C$1:C$500)),1)="H",T1003*($BD1003*0.3),T1003/$AD1003/8*($BD1003*0.3))),0),0)</f>
        <v/>
      </c>
      <c r="BS1003">
        <f>IF(AP1003&lt;1,0,MIN(AP1003,730000))</f>
        <v/>
      </c>
      <c r="BT1003">
        <f>IFERROR(ROUND((BE1003-SUM(AW1003:BC1003)*T1003/AD1003/8),0)-BR1003,0)</f>
        <v/>
      </c>
      <c r="BU1003">
        <f>AO1003</f>
        <v/>
      </c>
      <c r="BV1003">
        <f>SUM(BQ1003:BU1003)</f>
        <v/>
      </c>
      <c r="BW1003">
        <f>BP1003-BV1003</f>
        <v/>
      </c>
      <c r="BX1003">
        <f>IFERROR(IF(RIGHT(INDEX(PIS!O$1:O$500,MATCH(D1003,PIS!C$1:C$500)),5)="Gross",MIN(U1003+V1003,VLOOKUP("R700",TSC!B:C,2,0)*VLOOKUP("R101",TSC!B:C,2,0))*VLOOKUP("R701",TSC!B:C,2,0)%,0),0)</f>
        <v/>
      </c>
      <c r="BY1003">
        <f>IFERROR(IF(RIGHT(INDEX(PIS!O$1:O$500,MATCH(D1003,PIS!C$1:C$500)),5)="Gross",MIN(U1003+V1003,VLOOKUP("R700",TSC!B:C,2,0)*VLOOKUP("R101",TSC!B:C,2,0))*VLOOKUP("T704",TSC!B:C,2,0)%,0),0)</f>
        <v/>
      </c>
      <c r="BZ1003">
        <f>IFERROR(IF(RIGHT(INDEX(PIS!O$1:O$500,MATCH(D1003,PIS!C$1:C$500)),5)="Gross",MIN(U1003+V1003,VLOOKUP("R700",TSC!B:C,2,0)*VLOOKUP("1",TSC!F:G,2,0))*VLOOKUP("T705",TSC!B:C,2,0)%,0),0)</f>
        <v/>
      </c>
      <c r="CA1003">
        <f>IFERROR(INDEX(ADJ!$A$1:$BZ$1000,MATCH(PAYROLL!D1003,ADJ!A$1:A$500,0),MATCH(PAYROLL!CA$2,ADJ!$2:$2,0)),0)</f>
        <v/>
      </c>
      <c r="CB1003">
        <f>IFERROR(INDEX(ADJ!$A$1:$BZ$1000,MATCH(PAYROLL!D1003,ADJ!A$1:A$500,0),MATCH(PAYROLL!CB$2,ADJ!$2:$2,0)),0)</f>
        <v/>
      </c>
      <c r="CC1003">
        <f>SUM(BX1003:CB1003)</f>
        <v/>
      </c>
      <c r="CD1003">
        <f>IFERROR(INDEX(PIS!$A$1:$BZ$1000,MATCH(PAYROLL!D1003,PIS!C$1:C$500,0),MATCH(PAYROLL!CD$1,PIS!$1:$1,0)),0)</f>
        <v/>
      </c>
      <c r="CE1003">
        <f>IFERROR(IF(OR(INDEX(PIS!P$1:P$500,MATCH(D1003,PIS!C$1:C$500,0))="LT2",INDEX(PIS!P$1:P$500,MATCH(D1003,PIS!C$1:C$500,0))="P10"),0,SUM(CC1003,CD1003*VLOOKUP("R601",TSC!B:C,2,0),VLOOKUP("R602",TSC!B:C,2,0))),0)</f>
        <v/>
      </c>
      <c r="CF1003">
        <f>MAX(BW1003-CE1003,0)</f>
        <v/>
      </c>
      <c r="CG1003">
        <f>IFERROR(IF(OR(RIGHT(INDEX(PIS!P$1:P$500,MATCH(D1003,PIS!C$1:C$500)),5)="P10",RIGHT(INDEX(PIS!P$1:P$500,MATCH(D1003,PIS!C$1:C$500)),5)="CK"),0,IF(CF1003&lt;=5000000,CF1003*5%,IF(CF1003&lt;=10000000,CF1003*10%-250000,IF(CF1003&lt;=18000000,CF1003*15%-750000,IF(CF1003&lt;=32000000,CF1003*20%-1650000,IF(CF1003&lt;=52000000,CF1003*25%-3250000,IF(CF1003&lt;=80000000,BH1003*30%-5850000,CF1003*35%-9850000))))))),0)</f>
        <v/>
      </c>
      <c r="CH1003">
        <f>IFERROR(IF(OR(INDEX(PIS!P$1:P$500,MATCH(D1003,PIS!C$1:C$500))="LT",INDEX(PIS!P$1:P$500,MATCH(D1003,PIS!C$1:C$500))="CK"),0,IF(CF1003&lt;2000000,0,CF1003*10%)),0)</f>
        <v/>
      </c>
      <c r="CI1003">
        <f>IFERROR(INDEX(ADJ!$A$1:$BZ$1000,MATCH(PAYROLL!D1003,ADJ!A$1:A$500,0),MATCH(PAYROLL!CI$2,ADJ!$2:$2,0)),0)</f>
        <v/>
      </c>
      <c r="CJ1003">
        <f>IFERROR(INDEX(ADJ!$A$1:$BZ$1000,MATCH(PAYROLL!D1003,ADJ!A$1:A$500,0),MATCH(PAYROLL!CJ$2,ADJ!$2:$2,0)),0)</f>
        <v/>
      </c>
      <c r="CK1003">
        <f>IFERROR(INDEX(ADJ!$A$1:$BZ$1000,MATCH(PAYROLL!D1003,ADJ!A$1:A$500,0),MATCH(PAYROLL!CK$2,ADJ!$2:$2,0)),0)</f>
        <v/>
      </c>
      <c r="CL1003">
        <f>SUM(CG1003:CK1003)</f>
        <v/>
      </c>
      <c r="CM1003">
        <f>ROUND(SUM(CH1003:CK1003),0)</f>
        <v/>
      </c>
      <c r="CN1003">
        <f>IFERROR(INDEX(CSDA!D$1:D$500,MATCH($CN$2,CSDA!C$1:C$500,0))*INDEX(PIS!V$1:V$500,MATCH(D1003,PIS!C$1:C$500))+INDEX(ADJ!$A$1:$BZ$1000,MATCH(PAYROLL!D1003,ADJ!A$1:A$500,0),MATCH(PAYROLL!CN$2,ADJ!$2:$2,0)),0)</f>
        <v/>
      </c>
      <c r="CO1003">
        <f>IFERROR(INDEX(ADJ!$A$1:$BZ$1000,MATCH(PAYROLL!D1003,ADJ!A$1:A$500,0),MATCH(PAYROLL!CO$2,ADJ!$2:$2,0)),0)</f>
        <v/>
      </c>
      <c r="CP1003">
        <f>IFERROR(INDEX(ADJ!$A$1:$BZ$1000,MATCH(PAYROLL!D1003,ADJ!A$1:A$500,0),MATCH(PAYROLL!CP$2,ADJ!$2:$2,0)),0)</f>
        <v/>
      </c>
      <c r="CQ1003">
        <f>BP1003-CL1003-CI1003-CM1003-CN1003-CO1003-CP1003-CC1003</f>
        <v/>
      </c>
      <c r="CR1003">
        <f>IFERROR(IF(RIGHT(INDEX(PIS!O$1:O$500,MATCH(D1003,PIS!C$1:C$500,0)),5)="Gross",MIN(U1003+V1003,VLOOKUP("R700",TSC!B:C,2,0)*VLOOKUP("R101",TSC!B:C,2,0))*(VLOOKUP("T711",TSC!B:C,2,0)+VLOOKUP("T712",TSC!B:C,2,0))%,MIN(T1003+V1003,VLOOKUP("R700",TSC!B:C,2,0)*VLOOKUP("R101",TSC!B:C,2,0))*(VLOOKUP("T711",TSC!B:C,2,0)+VLOOKUP("T712",TSC!B:C,2,0)+VLOOKUP("R701",TSC!B:C,2,0))%),0)</f>
        <v/>
      </c>
      <c r="CS1003">
        <f>IFERROR(IF(RIGHT(INDEX(PIS!O$1:O$500,MATCH(D1003,PIS!C$1:C$500,0)),5)="Gross",MIN(U1003+V1003,VLOOKUP("R700",TSC!B:C,2,0)*VLOOKUP("R101",TSC!B:C,2,0))*(VLOOKUP("T714",TSC!B:C,2,0))%,MIN(T1003+V1003,VLOOKUP("R700",TSC!B:C,2,0)*VLOOKUP("R101",TSC!B:C,2,0))*(VLOOKUP("T704",TSC!B:C,2,0)+VLOOKUP("T714",TSC!B:C,2,0))%),0)</f>
        <v/>
      </c>
      <c r="CT1003">
        <f>IFERROR(IF(RIGHT(INDEX(PIS!O$1:O$500,MATCH(D1003,PIS!C$1:C$500,0)),5)="Gross",MIN(U1003+V1003,VLOOKUP("R700",TSC!B:C,2,0)*VLOOKUP("R101",TSC!B:C,2,0))*VLOOKUP("T705",TSC!B:C,2,0)%,MIN(T1003+V1003,VLOOKUP("R700",TSC!B:C,2,0)*VLOOKUP("R101",TSC!B:C,2,0))*VLOOKUP("T705",TSC!B:C,2,0)%),0)</f>
        <v/>
      </c>
      <c r="CU1003">
        <f>IFERROR(IF(RIGHT(INDEX(PIS!O$1:O$500,MATCH(D1003,PIS!C$1:C$500,0)),5)="Gross",MIN(U1003+V1003,VLOOKUP("R700",TSC!B:C,2,0)*VLOOKUP("R101",TSC!B:C,2,0))*(VLOOKUP("T713",TSC!B:C,2,0))%,MIN(T1003+V1003,VLOOKUP("R700",TSC!B:C,2,0)*VLOOKUP("R101",TSC!B:C,2,0))*(VLOOKUP("T713",TSC!B:C,2,0))%),0)</f>
        <v/>
      </c>
      <c r="CV1003">
        <f>IFERROR(INDEX(ADJ!$A$1:$BZ$1000,MATCH(PAYROLL!D1003,ADJ!A$1:A$500,0),MATCH(PAYROLL!CV$2,ADJ!$2:$2,0)),0)</f>
        <v/>
      </c>
      <c r="CW1003">
        <f>IFERROR(INDEX(ADJ!$A$1:$BZ$1000,MATCH(PAYROLL!D1003,ADJ!A$1:A$500,0),MATCH(PAYROLL!CW$2,ADJ!$2:$2,0)),0)</f>
        <v/>
      </c>
      <c r="CX1003">
        <f>SUM(CR1003:CW1003)</f>
        <v/>
      </c>
      <c r="CY1003">
        <f>ROUND(IF(CR1003&gt;0,T1003+V1003*VLOOKUP("R202",TSC!$B$1:$C$500,2,0),0),0)</f>
        <v/>
      </c>
      <c r="CZ1003">
        <f>IFERROR(INDEX(CSDA!D$1:D$500,MATCH($CZ$2,CSDA!C$1:C$500,0)),0)</f>
        <v/>
      </c>
      <c r="DA1003">
        <f>ROUND(T1003*0.7%,0)</f>
        <v/>
      </c>
      <c r="DB1003">
        <f>ROUND(T1003/12,0)</f>
        <v/>
      </c>
      <c r="DC1003">
        <f ref="DC1003" t="array">IFERROR(INDEX(CSDA!D$1:D$500,MATCH("Trích giữ"&amp;PAYROLL!DC$2,CSDA!A$1:A$500&amp;CSDA!C$1:C$500,0)),0)</f>
        <v/>
      </c>
      <c r="DD1003">
        <f ref="DD1003" t="array">IFERROR(INDEX(CSDA!D$1:D$500,MATCH("Trích giữ"&amp;PAYROLL!DD$2,CSDA!A$1:A$500&amp;CSDA!C$1:C$500,0)),0)</f>
        <v/>
      </c>
      <c r="DE1003">
        <f ref="DE1003" t="array">IFERROR(INDEX(CSDA!D$1:D$500,MATCH("Trích giữ"&amp;PAYROLL!DE$2,CSDA!A$1:A$500&amp;CSDA!C$1:C$500,0)),0)</f>
        <v/>
      </c>
      <c r="DF1003">
        <f>IFERROR(INDEX(CSDA!D$1:D$500,MATCH(PAYROLL!DF$2,CSDA!C$1:C$500,0)),0)</f>
        <v/>
      </c>
      <c r="DG1003">
        <f ref="DG1003" t="array">IFERROR(INDEX(CSDA!D$1:D$500,MATCH("Trích giữ"&amp;PAYROLL!DG$2,CSDA!A$1:A$500&amp;CSDA!C$1:C$500,0)),0)</f>
        <v/>
      </c>
      <c r="DH1003">
        <f>ROUND(T1003/26,0)</f>
        <v/>
      </c>
      <c r="DI1003">
        <f ref="DI1003" t="array">IFERROR(INDEX(CSDA!D$1:D$500,MATCH("Trích giữ"&amp;PAYROLL!DI$2,CSDA!A$1:A$500&amp;CSDA!C$1:C$500,0)),0)</f>
        <v/>
      </c>
      <c r="DJ1003">
        <f>IF(U1003=0,T1003*21.5%-BL1003,0)</f>
        <v/>
      </c>
      <c r="DK1003">
        <f ref="DK1003" t="array">IFERROR(INDEX(CSDA!D$1:D$500,MATCH("Trích giữ"&amp;PAYROLL!DK$2,CSDA!A$1:A$500&amp;CSDA!C$1:C$500,0)),0)</f>
        <v/>
      </c>
      <c r="DL1003">
        <f>IFERROR(INDEX(CSDA!D$1:D$500,MATCH(PAYROLL!DL$2,CSDA!C$1:C$500,0))/12,0)</f>
        <v/>
      </c>
      <c r="DM1003">
        <f>SUM(DB1003:DL1003)</f>
        <v/>
      </c>
      <c r="DN1003">
        <f>IFERROR(INDEX(ADJ!$A$1:$BZ$1000,MATCH(PAYROLL!D1003,ADJ!A$1:A$500,0),MATCH(PAYROLL!DN$2,ADJ!$2:$2,0)),0)</f>
        <v/>
      </c>
      <c r="DO1003">
        <f>IFERROR(SUM(BP1003,DM1003:DN1003,CX1003:DA1003)-DT1003,0)</f>
        <v/>
      </c>
      <c r="DP1003">
        <f ref="DP1003" t="array">SUM(BW1003*IFERROR(INDEX(CSDA!D$1:D$500,MATCH(BW$2,CSDA!C$1:C$500,0)),0)%,CX1003*IFERROR(INDEX(CSDA!D$1:D$500,MATCH(CX$2,CSDA!C$1:C$500,0)),0)%,DA1003*IFERROR(INDEX(CSDA!D$1:D$500,MATCH(DA$2,CSDA!C$1:C$500,0)),0)%,DB1003*IFERROR(INDEX(CSDA!D$1:D$500,MATCH(DB$2,CSDA!C$1:C$500,0)),0)%,DF1003*IFERROR(INDEX(CSDA!D$1:D$500,MATCH("Phí dịch vụ"&amp;PAYROLL!DF$2,CSDA!A$1:A$500&amp;CSDA!C$1:C$500,0)),0)%,DC1003*IFERROR(INDEX(CSDA!D$1:D$500,MATCH("Phí dịch vụ"&amp;PAYROLL!DC$2,CSDA!A$1:A$500&amp;CSDA!C$1:C$500,0)),0)%,DH1003*IFERROR(INDEX(CSDA!D$1:D$500,MATCH("Phí dịch vụ"&amp;PAYROLL!DH$2,CSDA!A$1:A$500&amp;CSDA!C$1:C$500,0)),0)%,DJ1003*IFERROR(INDEX(CSDA!D$1:D$500,MATCH("Phí dịch vụ"&amp;PAYROLL!DJ$2,CSDA!A$1:A$500&amp;CSDA!C$1:C$500,0)),0)%,BN1003*IFERROR(INDEX(CSDA!D$1:D$500,MATCH(BN$2,CSDA!C$1:C$500,0)),0)%)-BN1003*7%</f>
        <v/>
      </c>
      <c r="DQ1003">
        <f>IFERROR(INDEX(ADJ!$A$1:$BZ$1000,MATCH(PAYROLL!D1003,ADJ!A$1:A$500,0),MATCH(PAYROLL!DQ$2,ADJ!$2:$2,0)),0)</f>
        <v/>
      </c>
      <c r="DR1003">
        <f>IFERROR(INDEX(ADJ!$A$1:$BZ$1000,MATCH(PAYROLL!D1003,ADJ!A$1:A$500,0),MATCH(PAYROLL!DR$2,ADJ!$2:$2,0)),0)</f>
        <v/>
      </c>
      <c r="DS1003">
        <f>SUM(DP1003:DR1003)</f>
        <v/>
      </c>
      <c r="DT1003">
        <f>EK1003</f>
        <v/>
      </c>
      <c r="DU1003">
        <f>SUM(DO1003:DR1003)</f>
        <v/>
      </c>
      <c r="DV1003">
        <f>ROUND(DU1003*0.1,0)</f>
        <v/>
      </c>
      <c r="DW1003">
        <f>DU1003+DV1003</f>
        <v/>
      </c>
      <c r="DZ1003">
        <f>IFERROR(INDEX(ADJ!$A$1:$BZ$1000,MATCH(PAYROLL!$D1003,ADJ!A$1:A$500,0),MATCH(PAYROLL!DZ$2,ADJ!$2:$2,0)),0)</f>
        <v/>
      </c>
      <c r="EA1003">
        <f>IFERROR(INDEX(ADJ!$A$1:$BZ$1000,MATCH(PAYROLL!$D1003,ADJ!A$1:A$500,0),MATCH(PAYROLL!EA$2,ADJ!$2:$2,0)),0)</f>
        <v/>
      </c>
      <c r="EB1003">
        <f>IFERROR(INDEX(ADJ!$A$1:$BZ$1000,MATCH(PAYROLL!$D1003,ADJ!A$1:A$500,0),MATCH(PAYROLL!EB$2,ADJ!$2:$2,0)),0)</f>
        <v/>
      </c>
      <c r="EC1003">
        <f>IFERROR(INDEX(ADJ!$A$1:$BZ$1000,MATCH(PAYROLL!$D1003,ADJ!A$1:A$500,0),MATCH(PAYROLL!EC$2,ADJ!$2:$2,0)),0)</f>
        <v/>
      </c>
      <c r="ED1003">
        <f>IFERROR(INDEX(ADJ!$A$1:$BZ$1000,MATCH(PAYROLL!$D1003,ADJ!A$1:A$500,0),MATCH(PAYROLL!ED$2,ADJ!$2:$2,0)),0)</f>
        <v/>
      </c>
      <c r="EE1003">
        <f>IFERROR(INDEX(ADJ!$A$1:$BZ$1000,MATCH(PAYROLL!$D1003,ADJ!A$1:A$500,0),MATCH(PAYROLL!EE$2,ADJ!$2:$2,0)),0)</f>
        <v/>
      </c>
      <c r="EF1003">
        <f>IFERROR(INDEX(ADJ!$A$1:$BZ$1000,MATCH(PAYROLL!$D1003,ADJ!A$1:A$500,0),MATCH(PAYROLL!EF$2,ADJ!$2:$2,0)),0)</f>
        <v/>
      </c>
      <c r="EG1003">
        <f>IFERROR(INDEX(ADJ!$A$1:$BZ$1000,MATCH(PAYROLL!$D1003,ADJ!A$1:A$500,0),MATCH(PAYROLL!EG$2,ADJ!$2:$2,0)),0)</f>
        <v/>
      </c>
      <c r="EH1003">
        <f>IFERROR(INDEX(ADJ!$A$1:$BZ$1000,MATCH(PAYROLL!$D1003,ADJ!A$1:A$500,0),MATCH(PAYROLL!EH$2,ADJ!$2:$2,0)),0)</f>
        <v/>
      </c>
      <c r="EI1003">
        <f>IFERROR(INDEX(ADJ!$A$1:$BZ$1000,MATCH(PAYROLL!D1003,ADJ!A$1:A$500,0),MATCH(PAYROLL!EI$2,ADJ!$2:$2,0)),0)</f>
        <v/>
      </c>
      <c r="EJ1003">
        <f>IFERROR(INDEX(ADJ!$A$1:$BZ$1000,MATCH(PAYROLL!$D1003,ADJ!A$1:A$500,0),MATCH(PAYROLL!EJ$2,ADJ!$2:$2,0)),0)</f>
        <v/>
      </c>
      <c r="EK1003">
        <f>SUM(DZ1003:EJ1003)</f>
        <v/>
      </c>
    </row>
    <row r="1004">
      <c r="A1004" t="n">
        <v>1002</v>
      </c>
      <c r="B1004" t="inlineStr">
        <is>
          <t>Nông Văn Hiếu</t>
        </is>
      </c>
      <c r="D1004" t="inlineStr">
        <is>
          <t>148797-02</t>
        </is>
      </c>
      <c r="S1004">
        <f>IFERROR(INDEX(PIS!$A$1:$BZ$1000,MATCH($D1004,PIS!C$1:C$500,0),MATCH("Lương CB tháng trước",PIS!$1:$1,0)),0)</f>
        <v/>
      </c>
      <c r="T1004">
        <f>IFERROR(INDEX(PIS!$A$1:$BZ$1000,MATCH($D1004,PIS!C$1:C$500,0),MATCH("Lương CB hiện tại",PIS!$1:$1,0)),0)</f>
        <v/>
      </c>
      <c r="U1004">
        <f>IFERROR(INDEX(PIS!$A$1:$BZ$1000,MATCH($D1004,PIS!C$1:C$500,0),MATCH("Lương đóng BHBB",PIS!$1:$1,0)),0)</f>
        <v/>
      </c>
      <c r="V1004">
        <f>IFERROR(INDEX(PIS!$A$1:$BZ$1000,MATCH($D1004,PIS!C$1:C$500,0),MATCH(V$2,PIS!$2:$2,0)),0)</f>
        <v/>
      </c>
      <c r="W1004">
        <f>IFERROR(INDEX(PIS!$A$1:$BZ$1000,MATCH($D1004,PIS!C$1:C$500,0),MATCH(W$2,PIS!$2:$2,0)),0)</f>
        <v/>
      </c>
      <c r="X1004">
        <f>IFERROR(INDEX(PIS!$A$1:$BZ$1000,MATCH($D1004,PIS!C$1:C$500,0),MATCH(X$2,PIS!$2:$2,0)),0)</f>
        <v/>
      </c>
      <c r="Y1004">
        <f>IFERROR(INDEX(PIS!$A$1:$BZ$1000,MATCH($D1004,PIS!C$1:C$500,0),MATCH(Y$2,PIS!$2:$2,0)),0)</f>
        <v/>
      </c>
      <c r="Z1004">
        <f>IFERROR(INDEX(PIS!$A$1:$BZ$1000,MATCH($D1004,PIS!C$1:C$500,0),MATCH(Z$2,PIS!$2:$2,0)),0)</f>
        <v/>
      </c>
      <c r="AA1004">
        <f>IFERROR(INDEX(PIS!$A$1:$BZ$1000,MATCH($D1004,PIS!C$1:C$500,0),MATCH(AA$2,PIS!$2:$2,0)),0)</f>
        <v/>
      </c>
      <c r="AB1004">
        <f>IFERROR(INDEX(PIS!$A$1:$BZ$1000,MATCH($D1004,PIS!C$1:C$500,0),MATCH(AB$2,PIS!$2:$2,0)),0)</f>
        <v/>
      </c>
      <c r="AC1004">
        <f>SUM(V1004:AB1004)</f>
        <v/>
      </c>
      <c r="AD1004">
        <f>IFERROR(INDEX(TIMESHEET!$A$1:$AI$5000,MATCH($D1004,TIMESHEET!A$1:A$500,0),MATCH("T100",TIMESHEET!$2:$2,0))-2,0)</f>
        <v/>
      </c>
      <c r="AE1004">
        <f>IFERROR(INDEX(TIMESHEET!$A$1:$AI$5000,MATCH($D1004,TIMESHEET!A$1:A$500,0),MATCH("T202",TIMESHEET!$2:$2,0)),0)</f>
        <v/>
      </c>
      <c r="AF1004">
        <f>IFERROR(INDEX(TIMESHEET!$A$1:$AI$5000,MATCH($D1004,TIMESHEET!A$1:A$500,0),MATCH("T302",TIMESHEET!$2:$2,0)),0)</f>
        <v/>
      </c>
      <c r="AG1004">
        <f>IFERROR(INDEX(TIMESHEET!$A$1:$AI$5000,MATCH($D1004,TIMESHEET!A$1:A$500,0),MATCH("T406",TIMESHEET!$2:$2,0)),0)</f>
        <v/>
      </c>
      <c r="AH1004">
        <f>AE1004+AG1004</f>
        <v/>
      </c>
      <c r="AI1004">
        <f>IFERROR(INDEX(TIMESHEET!$A$1:$AI$5000,MATCH($D1004,TIMESHEET!A$1:A$500,0),MATCH("T701",TIMESHEET!$2:$2,0)),0)</f>
        <v/>
      </c>
      <c r="AJ1004">
        <f>IFERROR(INDEX(TIMESHEET!$A$1:$AI$5000,MATCH($D1004,TIMESHEET!B$1:B$500,0),MATCH("T320",TIMESHEET!$2:$2,0)),0)</f>
        <v/>
      </c>
      <c r="AK1004">
        <f>IFERROR(IF(LEFT(INDEX(PIS!O$1:O$500,MATCH(D1004,PIS!C$1:C$500)),1)="M",T1004/AD1004*SUM(AE1004:AG1004),T1004*AD1004),0)</f>
        <v/>
      </c>
      <c r="AL1004">
        <f>IFERROR(INDEX(ADJ!$A$1:$BZ$1000,MATCH(PAYROLL!D1004,ADJ!A$1:A$500,0),MATCH(PAYROLL!AL$2,ADJ!$2:$2,0)),0)</f>
        <v/>
      </c>
      <c r="AM1004">
        <f>SUM(AK1004:AL1004)</f>
        <v/>
      </c>
      <c r="AN1004">
        <f>IFERROR(ROUND(V1004/$AD1004*$AH1004,0),0)</f>
        <v/>
      </c>
      <c r="AO1004">
        <f>IFERROR(ROUND(W1004/$AD1004*$AH1004,0),0)</f>
        <v/>
      </c>
      <c r="AP1004">
        <f>IFERROR(ROUND(X1004/$AD1004*$AE1004,0),0)</f>
        <v/>
      </c>
      <c r="AQ1004">
        <f>IFERROR(ROUND(Y1004/$AD1004*$AH1004,0),0)</f>
        <v/>
      </c>
      <c r="AR1004">
        <f>IFERROR(ROUND(Z1004/$AD1004*$AH1004,0),0)</f>
        <v/>
      </c>
      <c r="AS1004">
        <f>IFERROR(ROUND(AA1004/$AD1004*$AH1004,0),0)</f>
        <v/>
      </c>
      <c r="AT1004">
        <f>IFERROR(IF((AE1004+AF1004+AG1004)&gt;13,AB1004,ROUND(AB1004/AD1004*AH1004,0)),0)</f>
        <v/>
      </c>
      <c r="AU1004">
        <f>IFERROR(INDEX(ADJ!$A$1:$BZ$1000,MATCH(PAYROLL!D1004,ADJ!A$1:A$500,0),MATCH(PAYROLL!AU$2,ADJ!$2:$2,0)),0)</f>
        <v/>
      </c>
      <c r="AV1004">
        <f>ROUND(SUM(AN1004:AU1004),0)</f>
        <v/>
      </c>
      <c r="AW1004">
        <f>IFERROR(INDEX(TIMESHEET!$A$1:$AI$5000,MATCH(PAYROLL!D1004,TIMESHEET!A$1:A$500,0),MATCH("T620",TIMESHEET!$2:$2,0)),0)</f>
        <v/>
      </c>
      <c r="AX1004">
        <f>IFERROR(INDEX(TIMESHEET!$A$1:$AI$5000,MATCH(PAYROLL!D1004,TIMESHEET!A$1:A$500,0),MATCH("T601",TIMESHEET!$2:$2,0)),0)</f>
        <v/>
      </c>
      <c r="AY1004">
        <f>IFERROR(INDEX(TIMESHEET!$A$1:$AI$5000,MATCH(PAYROLL!D1004,TIMESHEET!A$1:A$500,0),MATCH("T602",TIMESHEET!$2:$2,0)),0)</f>
        <v/>
      </c>
      <c r="AZ1004">
        <f>IFERROR(INDEX(TIMESHEET!$A$1:$AI$5000,MATCH(PAYROLL!D1004,TIMESHEET!A$1:A$500,0),MATCH("T603",TIMESHEET!$2:$2,0)),0)</f>
        <v/>
      </c>
      <c r="BA1004">
        <f>IFERROR(INDEX(TIMESHEET!$A$1:$AI$5000,MATCH(PAYROLL!D1004,TIMESHEET!A$1:A$500,0),MATCH("T611",TIMESHEET!$2:$2,0)),0)</f>
        <v/>
      </c>
      <c r="BB1004">
        <f>IFERROR(INDEX(TIMESHEET!$A$1:$AI$5000,MATCH(PAYROLL!D1004,TIMESHEET!A$1:A$500,0),MATCH("T612",TIMESHEET!$2:$2,0)),0)</f>
        <v/>
      </c>
      <c r="BC1004">
        <f>IFERROR(INDEX(TIMESHEET!$A$1:$AI$5000,MATCH(PAYROLL!D1004,TIMESHEET!A$1:A$500,0),MATCH("T613",TIMESHEET!$2:$2,0)),0)</f>
        <v/>
      </c>
      <c r="BD1004">
        <f>IFERROR(INDEX(TIMESHEET!$A$1:$AI$5000,MATCH(PAYROLL!D1004,TIMESHEET!A$1:A$500,0),MATCH("T500",TIMESHEET!$2:$2,0)),0)</f>
        <v/>
      </c>
      <c r="BE1004">
        <f>IFERROR(IF(LEFT(INDEX(PIS!O$1:O$500,MATCH(D1004,PIS!C$1:C$500)),1)="M",T1004/AD1004/8*(AW1004+AX1004*1.5+AY1004*2+AZ1004*3+BA1004*2.1+BB1004*2.7+BC1004*3.9+BD1004*0.3),T1004/8*(AW1004+AX1004*1.5+AY1004*2+AZ1004*3+BA1004*2.1+BB1004*2.7+BC1004*3.9+BD1004*0.3)),0)</f>
        <v/>
      </c>
      <c r="BF1004">
        <f>IFERROR(INDEX(ADJ!$A$1:$BZ$1000,MATCH(PAYROLL!$D1004,ADJ!A$1:A$500,0),MATCH(PAYROLL!BF$2,ADJ!$2:$2,0)),0)</f>
        <v/>
      </c>
      <c r="BG1004">
        <f>IFERROR(INDEX(ADJ!$A$1:$BZ$1000,MATCH(PAYROLL!D1004,ADJ!A$1:A$500,0),MATCH(PAYROLL!BG$2,ADJ!$2:$2,0)),0)</f>
        <v/>
      </c>
      <c r="BH1004">
        <f>IFERROR(INDEX(ADJ!$A$1:$BZ$1000,MATCH(PAYROLL!D1004,ADJ!A$1:A$500,0),MATCH(PAYROLL!BH$2,ADJ!$2:$2,0)),0)</f>
        <v/>
      </c>
      <c r="BI1004">
        <f>IFERROR(INDEX(ADJ!$A$1:$BZ$1000,MATCH(PAYROLL!D1004,ADJ!A$1:A$500,0),MATCH(PAYROLL!BI$2,ADJ!$2:$2,0)),0)</f>
        <v/>
      </c>
      <c r="BJ1004">
        <f>IFERROR(INDEX(ADJ!$A$1:$BZ$1000,MATCH(PAYROLL!D1004,ADJ!A$1:A$500,0),MATCH(PAYROLL!BJ$2,ADJ!$2:$2,0)),0)</f>
        <v/>
      </c>
      <c r="BK1004">
        <f>SUM(BF1004:BJ1004)</f>
        <v/>
      </c>
      <c r="BL1004">
        <f>IFERROR(INDEX(ADJ!$A$1:$BZ$1000,MATCH(PAYROLL!D1004,ADJ!A$1:A$500,0),MATCH(PAYROLL!BL$2,ADJ!$2:$2,0)),0)</f>
        <v/>
      </c>
      <c r="BM1004">
        <f>IFERROR(INDEX(ADJ!$A$1:$BZ$1000,MATCH(PAYROLL!D1004,ADJ!A$1:A$500,0),MATCH(PAYROLL!BM$2,ADJ!$2:$2,0)),0)</f>
        <v/>
      </c>
      <c r="BN1004">
        <f>IFERROR(INDEX(ADJ!$A$1:$BZ$1000,MATCH(PAYROLL!D1004,ADJ!A$1:A$500,0),MATCH(PAYROLL!BN$2,ADJ!$2:$2,0)),0)</f>
        <v/>
      </c>
      <c r="BO1004">
        <f>IFERROR(INDEX(ADJ!$A$1:$BZ$1000,MATCH(PAYROLL!D1004,ADJ!A$1:A$500,0),MATCH(PAYROLL!BO$2,ADJ!$2:$2,0)),0)</f>
        <v/>
      </c>
      <c r="BP1004">
        <f>SUM(AM1004,AV1004,BE1004,BK1004,BL1004:BO1004)</f>
        <v/>
      </c>
      <c r="BQ1004">
        <f>BO1004</f>
        <v/>
      </c>
      <c r="BR1004">
        <f>IFERROR(ROUND(IF(LEFT(INDEX(PIS!O$1:O$500,MATCH(D1004,PIS!C$1:C$500)),1)="D",T1004/8*(BD1004*0.3),IF(LEFT(INDEX(PIS!O$1:O$500,MATCH(D1004,PIS!C$1:C$500)),1)="H",T1004*($BD1004*0.3),T1004/$AD1004/8*($BD1004*0.3))),0),0)</f>
        <v/>
      </c>
      <c r="BS1004">
        <f>IF(AP1004&lt;1,0,MIN(AP1004,730000))</f>
        <v/>
      </c>
      <c r="BT1004">
        <f>IFERROR(ROUND((BE1004-SUM(AW1004:BC1004)*T1004/AD1004/8),0)-BR1004,0)</f>
        <v/>
      </c>
      <c r="BU1004">
        <f>AO1004</f>
        <v/>
      </c>
      <c r="BV1004">
        <f>SUM(BQ1004:BU1004)</f>
        <v/>
      </c>
      <c r="BW1004">
        <f>BP1004-BV1004</f>
        <v/>
      </c>
      <c r="BX1004">
        <f>IFERROR(IF(RIGHT(INDEX(PIS!O$1:O$500,MATCH(D1004,PIS!C$1:C$500)),5)="Gross",MIN(U1004+V1004,VLOOKUP("R700",TSC!B:C,2,0)*VLOOKUP("R101",TSC!B:C,2,0))*VLOOKUP("R701",TSC!B:C,2,0)%,0),0)</f>
        <v/>
      </c>
      <c r="BY1004">
        <f>IFERROR(IF(RIGHT(INDEX(PIS!O$1:O$500,MATCH(D1004,PIS!C$1:C$500)),5)="Gross",MIN(U1004+V1004,VLOOKUP("R700",TSC!B:C,2,0)*VLOOKUP("R101",TSC!B:C,2,0))*VLOOKUP("T704",TSC!B:C,2,0)%,0),0)</f>
        <v/>
      </c>
      <c r="BZ1004">
        <f>IFERROR(IF(RIGHT(INDEX(PIS!O$1:O$500,MATCH(D1004,PIS!C$1:C$500)),5)="Gross",MIN(U1004+V1004,VLOOKUP("R700",TSC!B:C,2,0)*VLOOKUP("1",TSC!F:G,2,0))*VLOOKUP("T705",TSC!B:C,2,0)%,0),0)</f>
        <v/>
      </c>
      <c r="CA1004">
        <f>IFERROR(INDEX(ADJ!$A$1:$BZ$1000,MATCH(PAYROLL!D1004,ADJ!A$1:A$500,0),MATCH(PAYROLL!CA$2,ADJ!$2:$2,0)),0)</f>
        <v/>
      </c>
      <c r="CB1004">
        <f>IFERROR(INDEX(ADJ!$A$1:$BZ$1000,MATCH(PAYROLL!D1004,ADJ!A$1:A$500,0),MATCH(PAYROLL!CB$2,ADJ!$2:$2,0)),0)</f>
        <v/>
      </c>
      <c r="CC1004">
        <f>SUM(BX1004:CB1004)</f>
        <v/>
      </c>
      <c r="CD1004">
        <f>IFERROR(INDEX(PIS!$A$1:$BZ$1000,MATCH(PAYROLL!D1004,PIS!C$1:C$500,0),MATCH(PAYROLL!CD$1,PIS!$1:$1,0)),0)</f>
        <v/>
      </c>
      <c r="CE1004">
        <f>IFERROR(IF(OR(INDEX(PIS!P$1:P$500,MATCH(D1004,PIS!C$1:C$500,0))="LT2",INDEX(PIS!P$1:P$500,MATCH(D1004,PIS!C$1:C$500,0))="P10"),0,SUM(CC1004,CD1004*VLOOKUP("R601",TSC!B:C,2,0),VLOOKUP("R602",TSC!B:C,2,0))),0)</f>
        <v/>
      </c>
      <c r="CF1004">
        <f>MAX(BW1004-CE1004,0)</f>
        <v/>
      </c>
      <c r="CG1004">
        <f>IFERROR(IF(OR(RIGHT(INDEX(PIS!P$1:P$500,MATCH(D1004,PIS!C$1:C$500)),5)="P10",RIGHT(INDEX(PIS!P$1:P$500,MATCH(D1004,PIS!C$1:C$500)),5)="CK"),0,IF(CF1004&lt;=5000000,CF1004*5%,IF(CF1004&lt;=10000000,CF1004*10%-250000,IF(CF1004&lt;=18000000,CF1004*15%-750000,IF(CF1004&lt;=32000000,CF1004*20%-1650000,IF(CF1004&lt;=52000000,CF1004*25%-3250000,IF(CF1004&lt;=80000000,BH1004*30%-5850000,CF1004*35%-9850000))))))),0)</f>
        <v/>
      </c>
      <c r="CH1004">
        <f>IFERROR(IF(OR(INDEX(PIS!P$1:P$500,MATCH(D1004,PIS!C$1:C$500))="LT",INDEX(PIS!P$1:P$500,MATCH(D1004,PIS!C$1:C$500))="CK"),0,IF(CF1004&lt;2000000,0,CF1004*10%)),0)</f>
        <v/>
      </c>
      <c r="CI1004">
        <f>IFERROR(INDEX(ADJ!$A$1:$BZ$1000,MATCH(PAYROLL!D1004,ADJ!A$1:A$500,0),MATCH(PAYROLL!CI$2,ADJ!$2:$2,0)),0)</f>
        <v/>
      </c>
      <c r="CJ1004">
        <f>IFERROR(INDEX(ADJ!$A$1:$BZ$1000,MATCH(PAYROLL!D1004,ADJ!A$1:A$500,0),MATCH(PAYROLL!CJ$2,ADJ!$2:$2,0)),0)</f>
        <v/>
      </c>
      <c r="CK1004">
        <f>IFERROR(INDEX(ADJ!$A$1:$BZ$1000,MATCH(PAYROLL!D1004,ADJ!A$1:A$500,0),MATCH(PAYROLL!CK$2,ADJ!$2:$2,0)),0)</f>
        <v/>
      </c>
      <c r="CL1004">
        <f>SUM(CG1004:CK1004)</f>
        <v/>
      </c>
      <c r="CM1004">
        <f>ROUND(SUM(CH1004:CK1004),0)</f>
        <v/>
      </c>
      <c r="CN1004">
        <f>IFERROR(INDEX(CSDA!D$1:D$500,MATCH($CN$2,CSDA!C$1:C$500,0))*INDEX(PIS!V$1:V$500,MATCH(D1004,PIS!C$1:C$500))+INDEX(ADJ!$A$1:$BZ$1000,MATCH(PAYROLL!D1004,ADJ!A$1:A$500,0),MATCH(PAYROLL!CN$2,ADJ!$2:$2,0)),0)</f>
        <v/>
      </c>
      <c r="CO1004">
        <f>IFERROR(INDEX(ADJ!$A$1:$BZ$1000,MATCH(PAYROLL!D1004,ADJ!A$1:A$500,0),MATCH(PAYROLL!CO$2,ADJ!$2:$2,0)),0)</f>
        <v/>
      </c>
      <c r="CP1004">
        <f>IFERROR(INDEX(ADJ!$A$1:$BZ$1000,MATCH(PAYROLL!D1004,ADJ!A$1:A$500,0),MATCH(PAYROLL!CP$2,ADJ!$2:$2,0)),0)</f>
        <v/>
      </c>
      <c r="CQ1004">
        <f>BP1004-CL1004-CI1004-CM1004-CN1004-CO1004-CP1004-CC1004</f>
        <v/>
      </c>
      <c r="CR1004">
        <f>IFERROR(IF(RIGHT(INDEX(PIS!O$1:O$500,MATCH(D1004,PIS!C$1:C$500,0)),5)="Gross",MIN(U1004+V1004,VLOOKUP("R700",TSC!B:C,2,0)*VLOOKUP("R101",TSC!B:C,2,0))*(VLOOKUP("T711",TSC!B:C,2,0)+VLOOKUP("T712",TSC!B:C,2,0))%,MIN(T1004+V1004,VLOOKUP("R700",TSC!B:C,2,0)*VLOOKUP("R101",TSC!B:C,2,0))*(VLOOKUP("T711",TSC!B:C,2,0)+VLOOKUP("T712",TSC!B:C,2,0)+VLOOKUP("R701",TSC!B:C,2,0))%),0)</f>
        <v/>
      </c>
      <c r="CS1004">
        <f>IFERROR(IF(RIGHT(INDEX(PIS!O$1:O$500,MATCH(D1004,PIS!C$1:C$500,0)),5)="Gross",MIN(U1004+V1004,VLOOKUP("R700",TSC!B:C,2,0)*VLOOKUP("R101",TSC!B:C,2,0))*(VLOOKUP("T714",TSC!B:C,2,0))%,MIN(T1004+V1004,VLOOKUP("R700",TSC!B:C,2,0)*VLOOKUP("R101",TSC!B:C,2,0))*(VLOOKUP("T704",TSC!B:C,2,0)+VLOOKUP("T714",TSC!B:C,2,0))%),0)</f>
        <v/>
      </c>
      <c r="CT1004">
        <f>IFERROR(IF(RIGHT(INDEX(PIS!O$1:O$500,MATCH(D1004,PIS!C$1:C$500,0)),5)="Gross",MIN(U1004+V1004,VLOOKUP("R700",TSC!B:C,2,0)*VLOOKUP("R101",TSC!B:C,2,0))*VLOOKUP("T705",TSC!B:C,2,0)%,MIN(T1004+V1004,VLOOKUP("R700",TSC!B:C,2,0)*VLOOKUP("R101",TSC!B:C,2,0))*VLOOKUP("T705",TSC!B:C,2,0)%),0)</f>
        <v/>
      </c>
      <c r="CU1004">
        <f>IFERROR(IF(RIGHT(INDEX(PIS!O$1:O$500,MATCH(D1004,PIS!C$1:C$500,0)),5)="Gross",MIN(U1004+V1004,VLOOKUP("R700",TSC!B:C,2,0)*VLOOKUP("R101",TSC!B:C,2,0))*(VLOOKUP("T713",TSC!B:C,2,0))%,MIN(T1004+V1004,VLOOKUP("R700",TSC!B:C,2,0)*VLOOKUP("R101",TSC!B:C,2,0))*(VLOOKUP("T713",TSC!B:C,2,0))%),0)</f>
        <v/>
      </c>
      <c r="CV1004">
        <f>IFERROR(INDEX(ADJ!$A$1:$BZ$1000,MATCH(PAYROLL!D1004,ADJ!A$1:A$500,0),MATCH(PAYROLL!CV$2,ADJ!$2:$2,0)),0)</f>
        <v/>
      </c>
      <c r="CW1004">
        <f>IFERROR(INDEX(ADJ!$A$1:$BZ$1000,MATCH(PAYROLL!D1004,ADJ!A$1:A$500,0),MATCH(PAYROLL!CW$2,ADJ!$2:$2,0)),0)</f>
        <v/>
      </c>
      <c r="CX1004">
        <f>SUM(CR1004:CW1004)</f>
        <v/>
      </c>
      <c r="CY1004">
        <f>ROUND(IF(CR1004&gt;0,T1004+V1004*VLOOKUP("R202",TSC!$B$1:$C$500,2,0),0),0)</f>
        <v/>
      </c>
      <c r="CZ1004">
        <f>IFERROR(INDEX(CSDA!D$1:D$500,MATCH($CZ$2,CSDA!C$1:C$500,0)),0)</f>
        <v/>
      </c>
      <c r="DA1004">
        <f>ROUND(T1004*0.7%,0)</f>
        <v/>
      </c>
      <c r="DB1004">
        <f>ROUND(T1004/12,0)</f>
        <v/>
      </c>
      <c r="DC1004">
        <f ref="DC1004" t="array">IFERROR(INDEX(CSDA!D$1:D$500,MATCH("Trích giữ"&amp;PAYROLL!DC$2,CSDA!A$1:A$500&amp;CSDA!C$1:C$500,0)),0)</f>
        <v/>
      </c>
      <c r="DD1004">
        <f ref="DD1004" t="array">IFERROR(INDEX(CSDA!D$1:D$500,MATCH("Trích giữ"&amp;PAYROLL!DD$2,CSDA!A$1:A$500&amp;CSDA!C$1:C$500,0)),0)</f>
        <v/>
      </c>
      <c r="DE1004">
        <f ref="DE1004" t="array">IFERROR(INDEX(CSDA!D$1:D$500,MATCH("Trích giữ"&amp;PAYROLL!DE$2,CSDA!A$1:A$500&amp;CSDA!C$1:C$500,0)),0)</f>
        <v/>
      </c>
      <c r="DF1004">
        <f>IFERROR(INDEX(CSDA!D$1:D$500,MATCH(PAYROLL!DF$2,CSDA!C$1:C$500,0)),0)</f>
        <v/>
      </c>
      <c r="DG1004">
        <f ref="DG1004" t="array">IFERROR(INDEX(CSDA!D$1:D$500,MATCH("Trích giữ"&amp;PAYROLL!DG$2,CSDA!A$1:A$500&amp;CSDA!C$1:C$500,0)),0)</f>
        <v/>
      </c>
      <c r="DH1004">
        <f>ROUND(T1004/26,0)</f>
        <v/>
      </c>
      <c r="DI1004">
        <f ref="DI1004" t="array">IFERROR(INDEX(CSDA!D$1:D$500,MATCH("Trích giữ"&amp;PAYROLL!DI$2,CSDA!A$1:A$500&amp;CSDA!C$1:C$500,0)),0)</f>
        <v/>
      </c>
      <c r="DJ1004">
        <f>IF(U1004=0,T1004*21.5%-BL1004,0)</f>
        <v/>
      </c>
      <c r="DK1004">
        <f ref="DK1004" t="array">IFERROR(INDEX(CSDA!D$1:D$500,MATCH("Trích giữ"&amp;PAYROLL!DK$2,CSDA!A$1:A$500&amp;CSDA!C$1:C$500,0)),0)</f>
        <v/>
      </c>
      <c r="DL1004">
        <f>IFERROR(INDEX(CSDA!D$1:D$500,MATCH(PAYROLL!DL$2,CSDA!C$1:C$500,0))/12,0)</f>
        <v/>
      </c>
      <c r="DM1004">
        <f>SUM(DB1004:DL1004)</f>
        <v/>
      </c>
      <c r="DN1004">
        <f>IFERROR(INDEX(ADJ!$A$1:$BZ$1000,MATCH(PAYROLL!D1004,ADJ!A$1:A$500,0),MATCH(PAYROLL!DN$2,ADJ!$2:$2,0)),0)</f>
        <v/>
      </c>
      <c r="DO1004">
        <f>IFERROR(SUM(BP1004,DM1004:DN1004,CX1004:DA1004)-DT1004,0)</f>
        <v/>
      </c>
      <c r="DP1004">
        <f ref="DP1004" t="array">SUM(BW1004*IFERROR(INDEX(CSDA!D$1:D$500,MATCH(BW$2,CSDA!C$1:C$500,0)),0)%,CX1004*IFERROR(INDEX(CSDA!D$1:D$500,MATCH(CX$2,CSDA!C$1:C$500,0)),0)%,DA1004*IFERROR(INDEX(CSDA!D$1:D$500,MATCH(DA$2,CSDA!C$1:C$500,0)),0)%,DB1004*IFERROR(INDEX(CSDA!D$1:D$500,MATCH(DB$2,CSDA!C$1:C$500,0)),0)%,DF1004*IFERROR(INDEX(CSDA!D$1:D$500,MATCH("Phí dịch vụ"&amp;PAYROLL!DF$2,CSDA!A$1:A$500&amp;CSDA!C$1:C$500,0)),0)%,DC1004*IFERROR(INDEX(CSDA!D$1:D$500,MATCH("Phí dịch vụ"&amp;PAYROLL!DC$2,CSDA!A$1:A$500&amp;CSDA!C$1:C$500,0)),0)%,DH1004*IFERROR(INDEX(CSDA!D$1:D$500,MATCH("Phí dịch vụ"&amp;PAYROLL!DH$2,CSDA!A$1:A$500&amp;CSDA!C$1:C$500,0)),0)%,DJ1004*IFERROR(INDEX(CSDA!D$1:D$500,MATCH("Phí dịch vụ"&amp;PAYROLL!DJ$2,CSDA!A$1:A$500&amp;CSDA!C$1:C$500,0)),0)%,BN1004*IFERROR(INDEX(CSDA!D$1:D$500,MATCH(BN$2,CSDA!C$1:C$500,0)),0)%)-BN1004*7%</f>
        <v/>
      </c>
      <c r="DQ1004">
        <f>IFERROR(INDEX(ADJ!$A$1:$BZ$1000,MATCH(PAYROLL!D1004,ADJ!A$1:A$500,0),MATCH(PAYROLL!DQ$2,ADJ!$2:$2,0)),0)</f>
        <v/>
      </c>
      <c r="DR1004">
        <f>IFERROR(INDEX(ADJ!$A$1:$BZ$1000,MATCH(PAYROLL!D1004,ADJ!A$1:A$500,0),MATCH(PAYROLL!DR$2,ADJ!$2:$2,0)),0)</f>
        <v/>
      </c>
      <c r="DS1004">
        <f>SUM(DP1004:DR1004)</f>
        <v/>
      </c>
      <c r="DT1004">
        <f>EK1004</f>
        <v/>
      </c>
      <c r="DU1004">
        <f>SUM(DO1004:DR1004)</f>
        <v/>
      </c>
      <c r="DV1004">
        <f>ROUND(DU1004*0.1,0)</f>
        <v/>
      </c>
      <c r="DW1004">
        <f>DU1004+DV1004</f>
        <v/>
      </c>
      <c r="DZ1004">
        <f>IFERROR(INDEX(ADJ!$A$1:$BZ$1000,MATCH(PAYROLL!$D1004,ADJ!A$1:A$500,0),MATCH(PAYROLL!DZ$2,ADJ!$2:$2,0)),0)</f>
        <v/>
      </c>
      <c r="EA1004">
        <f>IFERROR(INDEX(ADJ!$A$1:$BZ$1000,MATCH(PAYROLL!$D1004,ADJ!A$1:A$500,0),MATCH(PAYROLL!EA$2,ADJ!$2:$2,0)),0)</f>
        <v/>
      </c>
      <c r="EB1004">
        <f>IFERROR(INDEX(ADJ!$A$1:$BZ$1000,MATCH(PAYROLL!$D1004,ADJ!A$1:A$500,0),MATCH(PAYROLL!EB$2,ADJ!$2:$2,0)),0)</f>
        <v/>
      </c>
      <c r="EC1004">
        <f>IFERROR(INDEX(ADJ!$A$1:$BZ$1000,MATCH(PAYROLL!$D1004,ADJ!A$1:A$500,0),MATCH(PAYROLL!EC$2,ADJ!$2:$2,0)),0)</f>
        <v/>
      </c>
      <c r="ED1004">
        <f>IFERROR(INDEX(ADJ!$A$1:$BZ$1000,MATCH(PAYROLL!$D1004,ADJ!A$1:A$500,0),MATCH(PAYROLL!ED$2,ADJ!$2:$2,0)),0)</f>
        <v/>
      </c>
      <c r="EE1004">
        <f>IFERROR(INDEX(ADJ!$A$1:$BZ$1000,MATCH(PAYROLL!$D1004,ADJ!A$1:A$500,0),MATCH(PAYROLL!EE$2,ADJ!$2:$2,0)),0)</f>
        <v/>
      </c>
      <c r="EF1004">
        <f>IFERROR(INDEX(ADJ!$A$1:$BZ$1000,MATCH(PAYROLL!$D1004,ADJ!A$1:A$500,0),MATCH(PAYROLL!EF$2,ADJ!$2:$2,0)),0)</f>
        <v/>
      </c>
      <c r="EG1004">
        <f>IFERROR(INDEX(ADJ!$A$1:$BZ$1000,MATCH(PAYROLL!$D1004,ADJ!A$1:A$500,0),MATCH(PAYROLL!EG$2,ADJ!$2:$2,0)),0)</f>
        <v/>
      </c>
      <c r="EH1004">
        <f>IFERROR(INDEX(ADJ!$A$1:$BZ$1000,MATCH(PAYROLL!$D1004,ADJ!A$1:A$500,0),MATCH(PAYROLL!EH$2,ADJ!$2:$2,0)),0)</f>
        <v/>
      </c>
      <c r="EI1004">
        <f>IFERROR(INDEX(ADJ!$A$1:$BZ$1000,MATCH(PAYROLL!D1004,ADJ!A$1:A$500,0),MATCH(PAYROLL!EI$2,ADJ!$2:$2,0)),0)</f>
        <v/>
      </c>
      <c r="EJ1004">
        <f>IFERROR(INDEX(ADJ!$A$1:$BZ$1000,MATCH(PAYROLL!$D1004,ADJ!A$1:A$500,0),MATCH(PAYROLL!EJ$2,ADJ!$2:$2,0)),0)</f>
        <v/>
      </c>
      <c r="EK1004">
        <f>SUM(DZ1004:EJ1004)</f>
        <v/>
      </c>
    </row>
    <row r="1005">
      <c r="A1005" t="n">
        <v>1003</v>
      </c>
      <c r="B1005" t="inlineStr">
        <is>
          <t>Hoàng Thị Thùy Ninh</t>
        </is>
      </c>
      <c r="D1005" t="inlineStr">
        <is>
          <t>148867-02</t>
        </is>
      </c>
      <c r="S1005">
        <f>IFERROR(INDEX(PIS!$A$1:$BZ$1000,MATCH($D1005,PIS!C$1:C$500,0),MATCH("Lương CB tháng trước",PIS!$1:$1,0)),0)</f>
        <v/>
      </c>
      <c r="T1005">
        <f>IFERROR(INDEX(PIS!$A$1:$BZ$1000,MATCH($D1005,PIS!C$1:C$500,0),MATCH("Lương CB hiện tại",PIS!$1:$1,0)),0)</f>
        <v/>
      </c>
      <c r="U1005">
        <f>IFERROR(INDEX(PIS!$A$1:$BZ$1000,MATCH($D1005,PIS!C$1:C$500,0),MATCH("Lương đóng BHBB",PIS!$1:$1,0)),0)</f>
        <v/>
      </c>
      <c r="V1005">
        <f>IFERROR(INDEX(PIS!$A$1:$BZ$1000,MATCH($D1005,PIS!C$1:C$500,0),MATCH(V$2,PIS!$2:$2,0)),0)</f>
        <v/>
      </c>
      <c r="W1005">
        <f>IFERROR(INDEX(PIS!$A$1:$BZ$1000,MATCH($D1005,PIS!C$1:C$500,0),MATCH(W$2,PIS!$2:$2,0)),0)</f>
        <v/>
      </c>
      <c r="X1005">
        <f>IFERROR(INDEX(PIS!$A$1:$BZ$1000,MATCH($D1005,PIS!C$1:C$500,0),MATCH(X$2,PIS!$2:$2,0)),0)</f>
        <v/>
      </c>
      <c r="Y1005">
        <f>IFERROR(INDEX(PIS!$A$1:$BZ$1000,MATCH($D1005,PIS!C$1:C$500,0),MATCH(Y$2,PIS!$2:$2,0)),0)</f>
        <v/>
      </c>
      <c r="Z1005">
        <f>IFERROR(INDEX(PIS!$A$1:$BZ$1000,MATCH($D1005,PIS!C$1:C$500,0),MATCH(Z$2,PIS!$2:$2,0)),0)</f>
        <v/>
      </c>
      <c r="AA1005">
        <f>IFERROR(INDEX(PIS!$A$1:$BZ$1000,MATCH($D1005,PIS!C$1:C$500,0),MATCH(AA$2,PIS!$2:$2,0)),0)</f>
        <v/>
      </c>
      <c r="AB1005">
        <f>IFERROR(INDEX(PIS!$A$1:$BZ$1000,MATCH($D1005,PIS!C$1:C$500,0),MATCH(AB$2,PIS!$2:$2,0)),0)</f>
        <v/>
      </c>
      <c r="AC1005">
        <f>SUM(V1005:AB1005)</f>
        <v/>
      </c>
      <c r="AD1005">
        <f>IFERROR(INDEX(TIMESHEET!$A$1:$AI$5000,MATCH($D1005,TIMESHEET!A$1:A$500,0),MATCH("T100",TIMESHEET!$2:$2,0))-2,0)</f>
        <v/>
      </c>
      <c r="AE1005">
        <f>IFERROR(INDEX(TIMESHEET!$A$1:$AI$5000,MATCH($D1005,TIMESHEET!A$1:A$500,0),MATCH("T202",TIMESHEET!$2:$2,0)),0)</f>
        <v/>
      </c>
      <c r="AF1005">
        <f>IFERROR(INDEX(TIMESHEET!$A$1:$AI$5000,MATCH($D1005,TIMESHEET!A$1:A$500,0),MATCH("T302",TIMESHEET!$2:$2,0)),0)</f>
        <v/>
      </c>
      <c r="AG1005">
        <f>IFERROR(INDEX(TIMESHEET!$A$1:$AI$5000,MATCH($D1005,TIMESHEET!A$1:A$500,0),MATCH("T406",TIMESHEET!$2:$2,0)),0)</f>
        <v/>
      </c>
      <c r="AH1005">
        <f>AE1005+AG1005</f>
        <v/>
      </c>
      <c r="AI1005">
        <f>IFERROR(INDEX(TIMESHEET!$A$1:$AI$5000,MATCH($D1005,TIMESHEET!A$1:A$500,0),MATCH("T701",TIMESHEET!$2:$2,0)),0)</f>
        <v/>
      </c>
      <c r="AJ1005">
        <f>IFERROR(INDEX(TIMESHEET!$A$1:$AI$5000,MATCH($D1005,TIMESHEET!B$1:B$500,0),MATCH("T320",TIMESHEET!$2:$2,0)),0)</f>
        <v/>
      </c>
      <c r="AK1005">
        <f>IFERROR(IF(LEFT(INDEX(PIS!O$1:O$500,MATCH(D1005,PIS!C$1:C$500)),1)="M",T1005/AD1005*SUM(AE1005:AG1005),T1005*AD1005),0)</f>
        <v/>
      </c>
      <c r="AL1005">
        <f>IFERROR(INDEX(ADJ!$A$1:$BZ$1000,MATCH(PAYROLL!D1005,ADJ!A$1:A$500,0),MATCH(PAYROLL!AL$2,ADJ!$2:$2,0)),0)</f>
        <v/>
      </c>
      <c r="AM1005">
        <f>SUM(AK1005:AL1005)</f>
        <v/>
      </c>
      <c r="AN1005">
        <f>IFERROR(ROUND(V1005/$AD1005*$AH1005,0),0)</f>
        <v/>
      </c>
      <c r="AO1005">
        <f>IFERROR(ROUND(W1005/$AD1005*$AH1005,0),0)</f>
        <v/>
      </c>
      <c r="AP1005">
        <f>IFERROR(ROUND(X1005/$AD1005*$AE1005,0),0)</f>
        <v/>
      </c>
      <c r="AQ1005">
        <f>IFERROR(ROUND(Y1005/$AD1005*$AH1005,0),0)</f>
        <v/>
      </c>
      <c r="AR1005">
        <f>IFERROR(ROUND(Z1005/$AD1005*$AH1005,0),0)</f>
        <v/>
      </c>
      <c r="AS1005">
        <f>IFERROR(ROUND(AA1005/$AD1005*$AH1005,0),0)</f>
        <v/>
      </c>
      <c r="AT1005">
        <f>IFERROR(IF((AE1005+AF1005+AG1005)&gt;13,AB1005,ROUND(AB1005/AD1005*AH1005,0)),0)</f>
        <v/>
      </c>
      <c r="AU1005">
        <f>IFERROR(INDEX(ADJ!$A$1:$BZ$1000,MATCH(PAYROLL!D1005,ADJ!A$1:A$500,0),MATCH(PAYROLL!AU$2,ADJ!$2:$2,0)),0)</f>
        <v/>
      </c>
      <c r="AV1005">
        <f>ROUND(SUM(AN1005:AU1005),0)</f>
        <v/>
      </c>
      <c r="AW1005">
        <f>IFERROR(INDEX(TIMESHEET!$A$1:$AI$5000,MATCH(PAYROLL!D1005,TIMESHEET!A$1:A$500,0),MATCH("T620",TIMESHEET!$2:$2,0)),0)</f>
        <v/>
      </c>
      <c r="AX1005">
        <f>IFERROR(INDEX(TIMESHEET!$A$1:$AI$5000,MATCH(PAYROLL!D1005,TIMESHEET!A$1:A$500,0),MATCH("T601",TIMESHEET!$2:$2,0)),0)</f>
        <v/>
      </c>
      <c r="AY1005">
        <f>IFERROR(INDEX(TIMESHEET!$A$1:$AI$5000,MATCH(PAYROLL!D1005,TIMESHEET!A$1:A$500,0),MATCH("T602",TIMESHEET!$2:$2,0)),0)</f>
        <v/>
      </c>
      <c r="AZ1005">
        <f>IFERROR(INDEX(TIMESHEET!$A$1:$AI$5000,MATCH(PAYROLL!D1005,TIMESHEET!A$1:A$500,0),MATCH("T603",TIMESHEET!$2:$2,0)),0)</f>
        <v/>
      </c>
      <c r="BA1005">
        <f>IFERROR(INDEX(TIMESHEET!$A$1:$AI$5000,MATCH(PAYROLL!D1005,TIMESHEET!A$1:A$500,0),MATCH("T611",TIMESHEET!$2:$2,0)),0)</f>
        <v/>
      </c>
      <c r="BB1005">
        <f>IFERROR(INDEX(TIMESHEET!$A$1:$AI$5000,MATCH(PAYROLL!D1005,TIMESHEET!A$1:A$500,0),MATCH("T612",TIMESHEET!$2:$2,0)),0)</f>
        <v/>
      </c>
      <c r="BC1005">
        <f>IFERROR(INDEX(TIMESHEET!$A$1:$AI$5000,MATCH(PAYROLL!D1005,TIMESHEET!A$1:A$500,0),MATCH("T613",TIMESHEET!$2:$2,0)),0)</f>
        <v/>
      </c>
      <c r="BD1005">
        <f>IFERROR(INDEX(TIMESHEET!$A$1:$AI$5000,MATCH(PAYROLL!D1005,TIMESHEET!A$1:A$500,0),MATCH("T500",TIMESHEET!$2:$2,0)),0)</f>
        <v/>
      </c>
      <c r="BE1005">
        <f>IFERROR(IF(LEFT(INDEX(PIS!O$1:O$500,MATCH(D1005,PIS!C$1:C$500)),1)="M",T1005/AD1005/8*(AW1005+AX1005*1.5+AY1005*2+AZ1005*3+BA1005*2.1+BB1005*2.7+BC1005*3.9+BD1005*0.3),T1005/8*(AW1005+AX1005*1.5+AY1005*2+AZ1005*3+BA1005*2.1+BB1005*2.7+BC1005*3.9+BD1005*0.3)),0)</f>
        <v/>
      </c>
      <c r="BF1005">
        <f>IFERROR(INDEX(ADJ!$A$1:$BZ$1000,MATCH(PAYROLL!$D1005,ADJ!A$1:A$500,0),MATCH(PAYROLL!BF$2,ADJ!$2:$2,0)),0)</f>
        <v/>
      </c>
      <c r="BG1005">
        <f>IFERROR(INDEX(ADJ!$A$1:$BZ$1000,MATCH(PAYROLL!D1005,ADJ!A$1:A$500,0),MATCH(PAYROLL!BG$2,ADJ!$2:$2,0)),0)</f>
        <v/>
      </c>
      <c r="BH1005">
        <f>IFERROR(INDEX(ADJ!$A$1:$BZ$1000,MATCH(PAYROLL!D1005,ADJ!A$1:A$500,0),MATCH(PAYROLL!BH$2,ADJ!$2:$2,0)),0)</f>
        <v/>
      </c>
      <c r="BI1005">
        <f>IFERROR(INDEX(ADJ!$A$1:$BZ$1000,MATCH(PAYROLL!D1005,ADJ!A$1:A$500,0),MATCH(PAYROLL!BI$2,ADJ!$2:$2,0)),0)</f>
        <v/>
      </c>
      <c r="BJ1005">
        <f>IFERROR(INDEX(ADJ!$A$1:$BZ$1000,MATCH(PAYROLL!D1005,ADJ!A$1:A$500,0),MATCH(PAYROLL!BJ$2,ADJ!$2:$2,0)),0)</f>
        <v/>
      </c>
      <c r="BK1005">
        <f>SUM(BF1005:BJ1005)</f>
        <v/>
      </c>
      <c r="BL1005">
        <f>IFERROR(INDEX(ADJ!$A$1:$BZ$1000,MATCH(PAYROLL!D1005,ADJ!A$1:A$500,0),MATCH(PAYROLL!BL$2,ADJ!$2:$2,0)),0)</f>
        <v/>
      </c>
      <c r="BM1005">
        <f>IFERROR(INDEX(ADJ!$A$1:$BZ$1000,MATCH(PAYROLL!D1005,ADJ!A$1:A$500,0),MATCH(PAYROLL!BM$2,ADJ!$2:$2,0)),0)</f>
        <v/>
      </c>
      <c r="BN1005">
        <f>IFERROR(INDEX(ADJ!$A$1:$BZ$1000,MATCH(PAYROLL!D1005,ADJ!A$1:A$500,0),MATCH(PAYROLL!BN$2,ADJ!$2:$2,0)),0)</f>
        <v/>
      </c>
      <c r="BO1005">
        <f>IFERROR(INDEX(ADJ!$A$1:$BZ$1000,MATCH(PAYROLL!D1005,ADJ!A$1:A$500,0),MATCH(PAYROLL!BO$2,ADJ!$2:$2,0)),0)</f>
        <v/>
      </c>
      <c r="BP1005">
        <f>SUM(AM1005,AV1005,BE1005,BK1005,BL1005:BO1005)</f>
        <v/>
      </c>
      <c r="BQ1005">
        <f>BO1005</f>
        <v/>
      </c>
      <c r="BR1005">
        <f>IFERROR(ROUND(IF(LEFT(INDEX(PIS!O$1:O$500,MATCH(D1005,PIS!C$1:C$500)),1)="D",T1005/8*(BD1005*0.3),IF(LEFT(INDEX(PIS!O$1:O$500,MATCH(D1005,PIS!C$1:C$500)),1)="H",T1005*($BD1005*0.3),T1005/$AD1005/8*($BD1005*0.3))),0),0)</f>
        <v/>
      </c>
      <c r="BS1005">
        <f>IF(AP1005&lt;1,0,MIN(AP1005,730000))</f>
        <v/>
      </c>
      <c r="BT1005">
        <f>IFERROR(ROUND((BE1005-SUM(AW1005:BC1005)*T1005/AD1005/8),0)-BR1005,0)</f>
        <v/>
      </c>
      <c r="BU1005">
        <f>AO1005</f>
        <v/>
      </c>
      <c r="BV1005">
        <f>SUM(BQ1005:BU1005)</f>
        <v/>
      </c>
      <c r="BW1005">
        <f>BP1005-BV1005</f>
        <v/>
      </c>
      <c r="BX1005">
        <f>IFERROR(IF(RIGHT(INDEX(PIS!O$1:O$500,MATCH(D1005,PIS!C$1:C$500)),5)="Gross",MIN(U1005+V1005,VLOOKUP("R700",TSC!B:C,2,0)*VLOOKUP("R101",TSC!B:C,2,0))*VLOOKUP("R701",TSC!B:C,2,0)%,0),0)</f>
        <v/>
      </c>
      <c r="BY1005">
        <f>IFERROR(IF(RIGHT(INDEX(PIS!O$1:O$500,MATCH(D1005,PIS!C$1:C$500)),5)="Gross",MIN(U1005+V1005,VLOOKUP("R700",TSC!B:C,2,0)*VLOOKUP("R101",TSC!B:C,2,0))*VLOOKUP("T704",TSC!B:C,2,0)%,0),0)</f>
        <v/>
      </c>
      <c r="BZ1005">
        <f>IFERROR(IF(RIGHT(INDEX(PIS!O$1:O$500,MATCH(D1005,PIS!C$1:C$500)),5)="Gross",MIN(U1005+V1005,VLOOKUP("R700",TSC!B:C,2,0)*VLOOKUP("1",TSC!F:G,2,0))*VLOOKUP("T705",TSC!B:C,2,0)%,0),0)</f>
        <v/>
      </c>
      <c r="CA1005">
        <f>IFERROR(INDEX(ADJ!$A$1:$BZ$1000,MATCH(PAYROLL!D1005,ADJ!A$1:A$500,0),MATCH(PAYROLL!CA$2,ADJ!$2:$2,0)),0)</f>
        <v/>
      </c>
      <c r="CB1005">
        <f>IFERROR(INDEX(ADJ!$A$1:$BZ$1000,MATCH(PAYROLL!D1005,ADJ!A$1:A$500,0),MATCH(PAYROLL!CB$2,ADJ!$2:$2,0)),0)</f>
        <v/>
      </c>
      <c r="CC1005">
        <f>SUM(BX1005:CB1005)</f>
        <v/>
      </c>
      <c r="CD1005">
        <f>IFERROR(INDEX(PIS!$A$1:$BZ$1000,MATCH(PAYROLL!D1005,PIS!C$1:C$500,0),MATCH(PAYROLL!CD$1,PIS!$1:$1,0)),0)</f>
        <v/>
      </c>
      <c r="CE1005">
        <f>IFERROR(IF(OR(INDEX(PIS!P$1:P$500,MATCH(D1005,PIS!C$1:C$500,0))="LT2",INDEX(PIS!P$1:P$500,MATCH(D1005,PIS!C$1:C$500,0))="P10"),0,SUM(CC1005,CD1005*VLOOKUP("R601",TSC!B:C,2,0),VLOOKUP("R602",TSC!B:C,2,0))),0)</f>
        <v/>
      </c>
      <c r="CF1005">
        <f>MAX(BW1005-CE1005,0)</f>
        <v/>
      </c>
      <c r="CG1005">
        <f>IFERROR(IF(OR(RIGHT(INDEX(PIS!P$1:P$500,MATCH(D1005,PIS!C$1:C$500)),5)="P10",RIGHT(INDEX(PIS!P$1:P$500,MATCH(D1005,PIS!C$1:C$500)),5)="CK"),0,IF(CF1005&lt;=5000000,CF1005*5%,IF(CF1005&lt;=10000000,CF1005*10%-250000,IF(CF1005&lt;=18000000,CF1005*15%-750000,IF(CF1005&lt;=32000000,CF1005*20%-1650000,IF(CF1005&lt;=52000000,CF1005*25%-3250000,IF(CF1005&lt;=80000000,BH1005*30%-5850000,CF1005*35%-9850000))))))),0)</f>
        <v/>
      </c>
      <c r="CH1005">
        <f>IFERROR(IF(OR(INDEX(PIS!P$1:P$500,MATCH(D1005,PIS!C$1:C$500))="LT",INDEX(PIS!P$1:P$500,MATCH(D1005,PIS!C$1:C$500))="CK"),0,IF(CF1005&lt;2000000,0,CF1005*10%)),0)</f>
        <v/>
      </c>
      <c r="CI1005">
        <f>IFERROR(INDEX(ADJ!$A$1:$BZ$1000,MATCH(PAYROLL!D1005,ADJ!A$1:A$500,0),MATCH(PAYROLL!CI$2,ADJ!$2:$2,0)),0)</f>
        <v/>
      </c>
      <c r="CJ1005">
        <f>IFERROR(INDEX(ADJ!$A$1:$BZ$1000,MATCH(PAYROLL!D1005,ADJ!A$1:A$500,0),MATCH(PAYROLL!CJ$2,ADJ!$2:$2,0)),0)</f>
        <v/>
      </c>
      <c r="CK1005">
        <f>IFERROR(INDEX(ADJ!$A$1:$BZ$1000,MATCH(PAYROLL!D1005,ADJ!A$1:A$500,0),MATCH(PAYROLL!CK$2,ADJ!$2:$2,0)),0)</f>
        <v/>
      </c>
      <c r="CL1005">
        <f>SUM(CG1005:CK1005)</f>
        <v/>
      </c>
      <c r="CM1005">
        <f>ROUND(SUM(CH1005:CK1005),0)</f>
        <v/>
      </c>
      <c r="CN1005">
        <f>IFERROR(INDEX(CSDA!D$1:D$500,MATCH($CN$2,CSDA!C$1:C$500,0))*INDEX(PIS!V$1:V$500,MATCH(D1005,PIS!C$1:C$500))+INDEX(ADJ!$A$1:$BZ$1000,MATCH(PAYROLL!D1005,ADJ!A$1:A$500,0),MATCH(PAYROLL!CN$2,ADJ!$2:$2,0)),0)</f>
        <v/>
      </c>
      <c r="CO1005">
        <f>IFERROR(INDEX(ADJ!$A$1:$BZ$1000,MATCH(PAYROLL!D1005,ADJ!A$1:A$500,0),MATCH(PAYROLL!CO$2,ADJ!$2:$2,0)),0)</f>
        <v/>
      </c>
      <c r="CP1005">
        <f>IFERROR(INDEX(ADJ!$A$1:$BZ$1000,MATCH(PAYROLL!D1005,ADJ!A$1:A$500,0),MATCH(PAYROLL!CP$2,ADJ!$2:$2,0)),0)</f>
        <v/>
      </c>
      <c r="CQ1005">
        <f>BP1005-CL1005-CI1005-CM1005-CN1005-CO1005-CP1005-CC1005</f>
        <v/>
      </c>
      <c r="CR1005">
        <f>IFERROR(IF(RIGHT(INDEX(PIS!O$1:O$500,MATCH(D1005,PIS!C$1:C$500,0)),5)="Gross",MIN(U1005+V1005,VLOOKUP("R700",TSC!B:C,2,0)*VLOOKUP("R101",TSC!B:C,2,0))*(VLOOKUP("T711",TSC!B:C,2,0)+VLOOKUP("T712",TSC!B:C,2,0))%,MIN(T1005+V1005,VLOOKUP("R700",TSC!B:C,2,0)*VLOOKUP("R101",TSC!B:C,2,0))*(VLOOKUP("T711",TSC!B:C,2,0)+VLOOKUP("T712",TSC!B:C,2,0)+VLOOKUP("R701",TSC!B:C,2,0))%),0)</f>
        <v/>
      </c>
      <c r="CS1005">
        <f>IFERROR(IF(RIGHT(INDEX(PIS!O$1:O$500,MATCH(D1005,PIS!C$1:C$500,0)),5)="Gross",MIN(U1005+V1005,VLOOKUP("R700",TSC!B:C,2,0)*VLOOKUP("R101",TSC!B:C,2,0))*(VLOOKUP("T714",TSC!B:C,2,0))%,MIN(T1005+V1005,VLOOKUP("R700",TSC!B:C,2,0)*VLOOKUP("R101",TSC!B:C,2,0))*(VLOOKUP("T704",TSC!B:C,2,0)+VLOOKUP("T714",TSC!B:C,2,0))%),0)</f>
        <v/>
      </c>
      <c r="CT1005">
        <f>IFERROR(IF(RIGHT(INDEX(PIS!O$1:O$500,MATCH(D1005,PIS!C$1:C$500,0)),5)="Gross",MIN(U1005+V1005,VLOOKUP("R700",TSC!B:C,2,0)*VLOOKUP("R101",TSC!B:C,2,0))*VLOOKUP("T705",TSC!B:C,2,0)%,MIN(T1005+V1005,VLOOKUP("R700",TSC!B:C,2,0)*VLOOKUP("R101",TSC!B:C,2,0))*VLOOKUP("T705",TSC!B:C,2,0)%),0)</f>
        <v/>
      </c>
      <c r="CU1005">
        <f>IFERROR(IF(RIGHT(INDEX(PIS!O$1:O$500,MATCH(D1005,PIS!C$1:C$500,0)),5)="Gross",MIN(U1005+V1005,VLOOKUP("R700",TSC!B:C,2,0)*VLOOKUP("R101",TSC!B:C,2,0))*(VLOOKUP("T713",TSC!B:C,2,0))%,MIN(T1005+V1005,VLOOKUP("R700",TSC!B:C,2,0)*VLOOKUP("R101",TSC!B:C,2,0))*(VLOOKUP("T713",TSC!B:C,2,0))%),0)</f>
        <v/>
      </c>
      <c r="CV1005">
        <f>IFERROR(INDEX(ADJ!$A$1:$BZ$1000,MATCH(PAYROLL!D1005,ADJ!A$1:A$500,0),MATCH(PAYROLL!CV$2,ADJ!$2:$2,0)),0)</f>
        <v/>
      </c>
      <c r="CW1005">
        <f>IFERROR(INDEX(ADJ!$A$1:$BZ$1000,MATCH(PAYROLL!D1005,ADJ!A$1:A$500,0),MATCH(PAYROLL!CW$2,ADJ!$2:$2,0)),0)</f>
        <v/>
      </c>
      <c r="CX1005">
        <f>SUM(CR1005:CW1005)</f>
        <v/>
      </c>
      <c r="CY1005">
        <f>ROUND(IF(CR1005&gt;0,T1005+V1005*VLOOKUP("R202",TSC!$B$1:$C$500,2,0),0),0)</f>
        <v/>
      </c>
      <c r="CZ1005">
        <f>IFERROR(INDEX(CSDA!D$1:D$500,MATCH($CZ$2,CSDA!C$1:C$500,0)),0)</f>
        <v/>
      </c>
      <c r="DA1005">
        <f>ROUND(T1005*0.7%,0)</f>
        <v/>
      </c>
      <c r="DB1005">
        <f>ROUND(T1005/12,0)</f>
        <v/>
      </c>
      <c r="DC1005">
        <f ref="DC1005" t="array">IFERROR(INDEX(CSDA!D$1:D$500,MATCH("Trích giữ"&amp;PAYROLL!DC$2,CSDA!A$1:A$500&amp;CSDA!C$1:C$500,0)),0)</f>
        <v/>
      </c>
      <c r="DD1005">
        <f ref="DD1005" t="array">IFERROR(INDEX(CSDA!D$1:D$500,MATCH("Trích giữ"&amp;PAYROLL!DD$2,CSDA!A$1:A$500&amp;CSDA!C$1:C$500,0)),0)</f>
        <v/>
      </c>
      <c r="DE1005">
        <f ref="DE1005" t="array">IFERROR(INDEX(CSDA!D$1:D$500,MATCH("Trích giữ"&amp;PAYROLL!DE$2,CSDA!A$1:A$500&amp;CSDA!C$1:C$500,0)),0)</f>
        <v/>
      </c>
      <c r="DF1005">
        <f>IFERROR(INDEX(CSDA!D$1:D$500,MATCH(PAYROLL!DF$2,CSDA!C$1:C$500,0)),0)</f>
        <v/>
      </c>
      <c r="DG1005">
        <f ref="DG1005" t="array">IFERROR(INDEX(CSDA!D$1:D$500,MATCH("Trích giữ"&amp;PAYROLL!DG$2,CSDA!A$1:A$500&amp;CSDA!C$1:C$500,0)),0)</f>
        <v/>
      </c>
      <c r="DH1005">
        <f>ROUND(T1005/26,0)</f>
        <v/>
      </c>
      <c r="DI1005">
        <f ref="DI1005" t="array">IFERROR(INDEX(CSDA!D$1:D$500,MATCH("Trích giữ"&amp;PAYROLL!DI$2,CSDA!A$1:A$500&amp;CSDA!C$1:C$500,0)),0)</f>
        <v/>
      </c>
      <c r="DJ1005">
        <f>IF(U1005=0,T1005*21.5%-BL1005,0)</f>
        <v/>
      </c>
      <c r="DK1005">
        <f ref="DK1005" t="array">IFERROR(INDEX(CSDA!D$1:D$500,MATCH("Trích giữ"&amp;PAYROLL!DK$2,CSDA!A$1:A$500&amp;CSDA!C$1:C$500,0)),0)</f>
        <v/>
      </c>
      <c r="DL1005">
        <f>IFERROR(INDEX(CSDA!D$1:D$500,MATCH(PAYROLL!DL$2,CSDA!C$1:C$500,0))/12,0)</f>
        <v/>
      </c>
      <c r="DM1005">
        <f>SUM(DB1005:DL1005)</f>
        <v/>
      </c>
      <c r="DN1005">
        <f>IFERROR(INDEX(ADJ!$A$1:$BZ$1000,MATCH(PAYROLL!D1005,ADJ!A$1:A$500,0),MATCH(PAYROLL!DN$2,ADJ!$2:$2,0)),0)</f>
        <v/>
      </c>
      <c r="DO1005">
        <f>IFERROR(SUM(BP1005,DM1005:DN1005,CX1005:DA1005)-DT1005,0)</f>
        <v/>
      </c>
      <c r="DP1005">
        <f ref="DP1005" t="array">SUM(BW1005*IFERROR(INDEX(CSDA!D$1:D$500,MATCH(BW$2,CSDA!C$1:C$500,0)),0)%,CX1005*IFERROR(INDEX(CSDA!D$1:D$500,MATCH(CX$2,CSDA!C$1:C$500,0)),0)%,DA1005*IFERROR(INDEX(CSDA!D$1:D$500,MATCH(DA$2,CSDA!C$1:C$500,0)),0)%,DB1005*IFERROR(INDEX(CSDA!D$1:D$500,MATCH(DB$2,CSDA!C$1:C$500,0)),0)%,DF1005*IFERROR(INDEX(CSDA!D$1:D$500,MATCH("Phí dịch vụ"&amp;PAYROLL!DF$2,CSDA!A$1:A$500&amp;CSDA!C$1:C$500,0)),0)%,DC1005*IFERROR(INDEX(CSDA!D$1:D$500,MATCH("Phí dịch vụ"&amp;PAYROLL!DC$2,CSDA!A$1:A$500&amp;CSDA!C$1:C$500,0)),0)%,DH1005*IFERROR(INDEX(CSDA!D$1:D$500,MATCH("Phí dịch vụ"&amp;PAYROLL!DH$2,CSDA!A$1:A$500&amp;CSDA!C$1:C$500,0)),0)%,DJ1005*IFERROR(INDEX(CSDA!D$1:D$500,MATCH("Phí dịch vụ"&amp;PAYROLL!DJ$2,CSDA!A$1:A$500&amp;CSDA!C$1:C$500,0)),0)%,BN1005*IFERROR(INDEX(CSDA!D$1:D$500,MATCH(BN$2,CSDA!C$1:C$500,0)),0)%)-BN1005*7%</f>
        <v/>
      </c>
      <c r="DQ1005">
        <f>IFERROR(INDEX(ADJ!$A$1:$BZ$1000,MATCH(PAYROLL!D1005,ADJ!A$1:A$500,0),MATCH(PAYROLL!DQ$2,ADJ!$2:$2,0)),0)</f>
        <v/>
      </c>
      <c r="DR1005">
        <f>IFERROR(INDEX(ADJ!$A$1:$BZ$1000,MATCH(PAYROLL!D1005,ADJ!A$1:A$500,0),MATCH(PAYROLL!DR$2,ADJ!$2:$2,0)),0)</f>
        <v/>
      </c>
      <c r="DS1005">
        <f>SUM(DP1005:DR1005)</f>
        <v/>
      </c>
      <c r="DT1005">
        <f>EK1005</f>
        <v/>
      </c>
      <c r="DU1005">
        <f>SUM(DO1005:DR1005)</f>
        <v/>
      </c>
      <c r="DV1005">
        <f>ROUND(DU1005*0.1,0)</f>
        <v/>
      </c>
      <c r="DW1005">
        <f>DU1005+DV1005</f>
        <v/>
      </c>
      <c r="DZ1005">
        <f>IFERROR(INDEX(ADJ!$A$1:$BZ$1000,MATCH(PAYROLL!$D1005,ADJ!A$1:A$500,0),MATCH(PAYROLL!DZ$2,ADJ!$2:$2,0)),0)</f>
        <v/>
      </c>
      <c r="EA1005">
        <f>IFERROR(INDEX(ADJ!$A$1:$BZ$1000,MATCH(PAYROLL!$D1005,ADJ!A$1:A$500,0),MATCH(PAYROLL!EA$2,ADJ!$2:$2,0)),0)</f>
        <v/>
      </c>
      <c r="EB1005">
        <f>IFERROR(INDEX(ADJ!$A$1:$BZ$1000,MATCH(PAYROLL!$D1005,ADJ!A$1:A$500,0),MATCH(PAYROLL!EB$2,ADJ!$2:$2,0)),0)</f>
        <v/>
      </c>
      <c r="EC1005">
        <f>IFERROR(INDEX(ADJ!$A$1:$BZ$1000,MATCH(PAYROLL!$D1005,ADJ!A$1:A$500,0),MATCH(PAYROLL!EC$2,ADJ!$2:$2,0)),0)</f>
        <v/>
      </c>
      <c r="ED1005">
        <f>IFERROR(INDEX(ADJ!$A$1:$BZ$1000,MATCH(PAYROLL!$D1005,ADJ!A$1:A$500,0),MATCH(PAYROLL!ED$2,ADJ!$2:$2,0)),0)</f>
        <v/>
      </c>
      <c r="EE1005">
        <f>IFERROR(INDEX(ADJ!$A$1:$BZ$1000,MATCH(PAYROLL!$D1005,ADJ!A$1:A$500,0),MATCH(PAYROLL!EE$2,ADJ!$2:$2,0)),0)</f>
        <v/>
      </c>
      <c r="EF1005">
        <f>IFERROR(INDEX(ADJ!$A$1:$BZ$1000,MATCH(PAYROLL!$D1005,ADJ!A$1:A$500,0),MATCH(PAYROLL!EF$2,ADJ!$2:$2,0)),0)</f>
        <v/>
      </c>
      <c r="EG1005">
        <f>IFERROR(INDEX(ADJ!$A$1:$BZ$1000,MATCH(PAYROLL!$D1005,ADJ!A$1:A$500,0),MATCH(PAYROLL!EG$2,ADJ!$2:$2,0)),0)</f>
        <v/>
      </c>
      <c r="EH1005">
        <f>IFERROR(INDEX(ADJ!$A$1:$BZ$1000,MATCH(PAYROLL!$D1005,ADJ!A$1:A$500,0),MATCH(PAYROLL!EH$2,ADJ!$2:$2,0)),0)</f>
        <v/>
      </c>
      <c r="EI1005">
        <f>IFERROR(INDEX(ADJ!$A$1:$BZ$1000,MATCH(PAYROLL!D1005,ADJ!A$1:A$500,0),MATCH(PAYROLL!EI$2,ADJ!$2:$2,0)),0)</f>
        <v/>
      </c>
      <c r="EJ1005">
        <f>IFERROR(INDEX(ADJ!$A$1:$BZ$1000,MATCH(PAYROLL!$D1005,ADJ!A$1:A$500,0),MATCH(PAYROLL!EJ$2,ADJ!$2:$2,0)),0)</f>
        <v/>
      </c>
      <c r="EK1005">
        <f>SUM(DZ1005:EJ1005)</f>
        <v/>
      </c>
    </row>
    <row r="1006">
      <c r="A1006" t="n">
        <v>1004</v>
      </c>
      <c r="B1006" t="inlineStr">
        <is>
          <t>Cầm Văn Hoàng</t>
        </is>
      </c>
      <c r="D1006" t="inlineStr">
        <is>
          <t>148789-02</t>
        </is>
      </c>
      <c r="S1006">
        <f>IFERROR(INDEX(PIS!$A$1:$BZ$1000,MATCH($D1006,PIS!C$1:C$500,0),MATCH("Lương CB tháng trước",PIS!$1:$1,0)),0)</f>
        <v/>
      </c>
      <c r="T1006">
        <f>IFERROR(INDEX(PIS!$A$1:$BZ$1000,MATCH($D1006,PIS!C$1:C$500,0),MATCH("Lương CB hiện tại",PIS!$1:$1,0)),0)</f>
        <v/>
      </c>
      <c r="U1006">
        <f>IFERROR(INDEX(PIS!$A$1:$BZ$1000,MATCH($D1006,PIS!C$1:C$500,0),MATCH("Lương đóng BHBB",PIS!$1:$1,0)),0)</f>
        <v/>
      </c>
      <c r="V1006">
        <f>IFERROR(INDEX(PIS!$A$1:$BZ$1000,MATCH($D1006,PIS!C$1:C$500,0),MATCH(V$2,PIS!$2:$2,0)),0)</f>
        <v/>
      </c>
      <c r="W1006">
        <f>IFERROR(INDEX(PIS!$A$1:$BZ$1000,MATCH($D1006,PIS!C$1:C$500,0),MATCH(W$2,PIS!$2:$2,0)),0)</f>
        <v/>
      </c>
      <c r="X1006">
        <f>IFERROR(INDEX(PIS!$A$1:$BZ$1000,MATCH($D1006,PIS!C$1:C$500,0),MATCH(X$2,PIS!$2:$2,0)),0)</f>
        <v/>
      </c>
      <c r="Y1006">
        <f>IFERROR(INDEX(PIS!$A$1:$BZ$1000,MATCH($D1006,PIS!C$1:C$500,0),MATCH(Y$2,PIS!$2:$2,0)),0)</f>
        <v/>
      </c>
      <c r="Z1006">
        <f>IFERROR(INDEX(PIS!$A$1:$BZ$1000,MATCH($D1006,PIS!C$1:C$500,0),MATCH(Z$2,PIS!$2:$2,0)),0)</f>
        <v/>
      </c>
      <c r="AA1006">
        <f>IFERROR(INDEX(PIS!$A$1:$BZ$1000,MATCH($D1006,PIS!C$1:C$500,0),MATCH(AA$2,PIS!$2:$2,0)),0)</f>
        <v/>
      </c>
      <c r="AB1006">
        <f>IFERROR(INDEX(PIS!$A$1:$BZ$1000,MATCH($D1006,PIS!C$1:C$500,0),MATCH(AB$2,PIS!$2:$2,0)),0)</f>
        <v/>
      </c>
      <c r="AC1006">
        <f>SUM(V1006:AB1006)</f>
        <v/>
      </c>
      <c r="AD1006">
        <f>IFERROR(INDEX(TIMESHEET!$A$1:$AI$5000,MATCH($D1006,TIMESHEET!A$1:A$500,0),MATCH("T100",TIMESHEET!$2:$2,0))-2,0)</f>
        <v/>
      </c>
      <c r="AE1006">
        <f>IFERROR(INDEX(TIMESHEET!$A$1:$AI$5000,MATCH($D1006,TIMESHEET!A$1:A$500,0),MATCH("T202",TIMESHEET!$2:$2,0)),0)</f>
        <v/>
      </c>
      <c r="AF1006">
        <f>IFERROR(INDEX(TIMESHEET!$A$1:$AI$5000,MATCH($D1006,TIMESHEET!A$1:A$500,0),MATCH("T302",TIMESHEET!$2:$2,0)),0)</f>
        <v/>
      </c>
      <c r="AG1006">
        <f>IFERROR(INDEX(TIMESHEET!$A$1:$AI$5000,MATCH($D1006,TIMESHEET!A$1:A$500,0),MATCH("T406",TIMESHEET!$2:$2,0)),0)</f>
        <v/>
      </c>
      <c r="AH1006">
        <f>AE1006+AG1006</f>
        <v/>
      </c>
      <c r="AI1006">
        <f>IFERROR(INDEX(TIMESHEET!$A$1:$AI$5000,MATCH($D1006,TIMESHEET!A$1:A$500,0),MATCH("T701",TIMESHEET!$2:$2,0)),0)</f>
        <v/>
      </c>
      <c r="AJ1006">
        <f>IFERROR(INDEX(TIMESHEET!$A$1:$AI$5000,MATCH($D1006,TIMESHEET!B$1:B$500,0),MATCH("T320",TIMESHEET!$2:$2,0)),0)</f>
        <v/>
      </c>
      <c r="AK1006">
        <f>IFERROR(IF(LEFT(INDEX(PIS!O$1:O$500,MATCH(D1006,PIS!C$1:C$500)),1)="M",T1006/AD1006*SUM(AE1006:AG1006),T1006*AD1006),0)</f>
        <v/>
      </c>
      <c r="AL1006">
        <f>IFERROR(INDEX(ADJ!$A$1:$BZ$1000,MATCH(PAYROLL!D1006,ADJ!A$1:A$500,0),MATCH(PAYROLL!AL$2,ADJ!$2:$2,0)),0)</f>
        <v/>
      </c>
      <c r="AM1006">
        <f>SUM(AK1006:AL1006)</f>
        <v/>
      </c>
      <c r="AN1006">
        <f>IFERROR(ROUND(V1006/$AD1006*$AH1006,0),0)</f>
        <v/>
      </c>
      <c r="AO1006">
        <f>IFERROR(ROUND(W1006/$AD1006*$AH1006,0),0)</f>
        <v/>
      </c>
      <c r="AP1006">
        <f>IFERROR(ROUND(X1006/$AD1006*$AE1006,0),0)</f>
        <v/>
      </c>
      <c r="AQ1006">
        <f>IFERROR(ROUND(Y1006/$AD1006*$AH1006,0),0)</f>
        <v/>
      </c>
      <c r="AR1006">
        <f>IFERROR(ROUND(Z1006/$AD1006*$AH1006,0),0)</f>
        <v/>
      </c>
      <c r="AS1006">
        <f>IFERROR(ROUND(AA1006/$AD1006*$AH1006,0),0)</f>
        <v/>
      </c>
      <c r="AT1006">
        <f>IFERROR(IF((AE1006+AF1006+AG1006)&gt;13,AB1006,ROUND(AB1006/AD1006*AH1006,0)),0)</f>
        <v/>
      </c>
      <c r="AU1006">
        <f>IFERROR(INDEX(ADJ!$A$1:$BZ$1000,MATCH(PAYROLL!D1006,ADJ!A$1:A$500,0),MATCH(PAYROLL!AU$2,ADJ!$2:$2,0)),0)</f>
        <v/>
      </c>
      <c r="AV1006">
        <f>ROUND(SUM(AN1006:AU1006),0)</f>
        <v/>
      </c>
      <c r="AW1006">
        <f>IFERROR(INDEX(TIMESHEET!$A$1:$AI$5000,MATCH(PAYROLL!D1006,TIMESHEET!A$1:A$500,0),MATCH("T620",TIMESHEET!$2:$2,0)),0)</f>
        <v/>
      </c>
      <c r="AX1006">
        <f>IFERROR(INDEX(TIMESHEET!$A$1:$AI$5000,MATCH(PAYROLL!D1006,TIMESHEET!A$1:A$500,0),MATCH("T601",TIMESHEET!$2:$2,0)),0)</f>
        <v/>
      </c>
      <c r="AY1006">
        <f>IFERROR(INDEX(TIMESHEET!$A$1:$AI$5000,MATCH(PAYROLL!D1006,TIMESHEET!A$1:A$500,0),MATCH("T602",TIMESHEET!$2:$2,0)),0)</f>
        <v/>
      </c>
      <c r="AZ1006">
        <f>IFERROR(INDEX(TIMESHEET!$A$1:$AI$5000,MATCH(PAYROLL!D1006,TIMESHEET!A$1:A$500,0),MATCH("T603",TIMESHEET!$2:$2,0)),0)</f>
        <v/>
      </c>
      <c r="BA1006">
        <f>IFERROR(INDEX(TIMESHEET!$A$1:$AI$5000,MATCH(PAYROLL!D1006,TIMESHEET!A$1:A$500,0),MATCH("T611",TIMESHEET!$2:$2,0)),0)</f>
        <v/>
      </c>
      <c r="BB1006">
        <f>IFERROR(INDEX(TIMESHEET!$A$1:$AI$5000,MATCH(PAYROLL!D1006,TIMESHEET!A$1:A$500,0),MATCH("T612",TIMESHEET!$2:$2,0)),0)</f>
        <v/>
      </c>
      <c r="BC1006">
        <f>IFERROR(INDEX(TIMESHEET!$A$1:$AI$5000,MATCH(PAYROLL!D1006,TIMESHEET!A$1:A$500,0),MATCH("T613",TIMESHEET!$2:$2,0)),0)</f>
        <v/>
      </c>
      <c r="BD1006">
        <f>IFERROR(INDEX(TIMESHEET!$A$1:$AI$5000,MATCH(PAYROLL!D1006,TIMESHEET!A$1:A$500,0),MATCH("T500",TIMESHEET!$2:$2,0)),0)</f>
        <v/>
      </c>
      <c r="BE1006">
        <f>IFERROR(IF(LEFT(INDEX(PIS!O$1:O$500,MATCH(D1006,PIS!C$1:C$500)),1)="M",T1006/AD1006/8*(AW1006+AX1006*1.5+AY1006*2+AZ1006*3+BA1006*2.1+BB1006*2.7+BC1006*3.9+BD1006*0.3),T1006/8*(AW1006+AX1006*1.5+AY1006*2+AZ1006*3+BA1006*2.1+BB1006*2.7+BC1006*3.9+BD1006*0.3)),0)</f>
        <v/>
      </c>
      <c r="BF1006">
        <f>IFERROR(INDEX(ADJ!$A$1:$BZ$1000,MATCH(PAYROLL!$D1006,ADJ!A$1:A$500,0),MATCH(PAYROLL!BF$2,ADJ!$2:$2,0)),0)</f>
        <v/>
      </c>
      <c r="BG1006">
        <f>IFERROR(INDEX(ADJ!$A$1:$BZ$1000,MATCH(PAYROLL!D1006,ADJ!A$1:A$500,0),MATCH(PAYROLL!BG$2,ADJ!$2:$2,0)),0)</f>
        <v/>
      </c>
      <c r="BH1006">
        <f>IFERROR(INDEX(ADJ!$A$1:$BZ$1000,MATCH(PAYROLL!D1006,ADJ!A$1:A$500,0),MATCH(PAYROLL!BH$2,ADJ!$2:$2,0)),0)</f>
        <v/>
      </c>
      <c r="BI1006">
        <f>IFERROR(INDEX(ADJ!$A$1:$BZ$1000,MATCH(PAYROLL!D1006,ADJ!A$1:A$500,0),MATCH(PAYROLL!BI$2,ADJ!$2:$2,0)),0)</f>
        <v/>
      </c>
      <c r="BJ1006">
        <f>IFERROR(INDEX(ADJ!$A$1:$BZ$1000,MATCH(PAYROLL!D1006,ADJ!A$1:A$500,0),MATCH(PAYROLL!BJ$2,ADJ!$2:$2,0)),0)</f>
        <v/>
      </c>
      <c r="BK1006">
        <f>SUM(BF1006:BJ1006)</f>
        <v/>
      </c>
      <c r="BL1006">
        <f>IFERROR(INDEX(ADJ!$A$1:$BZ$1000,MATCH(PAYROLL!D1006,ADJ!A$1:A$500,0),MATCH(PAYROLL!BL$2,ADJ!$2:$2,0)),0)</f>
        <v/>
      </c>
      <c r="BM1006">
        <f>IFERROR(INDEX(ADJ!$A$1:$BZ$1000,MATCH(PAYROLL!D1006,ADJ!A$1:A$500,0),MATCH(PAYROLL!BM$2,ADJ!$2:$2,0)),0)</f>
        <v/>
      </c>
      <c r="BN1006">
        <f>IFERROR(INDEX(ADJ!$A$1:$BZ$1000,MATCH(PAYROLL!D1006,ADJ!A$1:A$500,0),MATCH(PAYROLL!BN$2,ADJ!$2:$2,0)),0)</f>
        <v/>
      </c>
      <c r="BO1006">
        <f>IFERROR(INDEX(ADJ!$A$1:$BZ$1000,MATCH(PAYROLL!D1006,ADJ!A$1:A$500,0),MATCH(PAYROLL!BO$2,ADJ!$2:$2,0)),0)</f>
        <v/>
      </c>
      <c r="BP1006">
        <f>SUM(AM1006,AV1006,BE1006,BK1006,BL1006:BO1006)</f>
        <v/>
      </c>
      <c r="BQ1006">
        <f>BO1006</f>
        <v/>
      </c>
      <c r="BR1006">
        <f>IFERROR(ROUND(IF(LEFT(INDEX(PIS!O$1:O$500,MATCH(D1006,PIS!C$1:C$500)),1)="D",T1006/8*(BD1006*0.3),IF(LEFT(INDEX(PIS!O$1:O$500,MATCH(D1006,PIS!C$1:C$500)),1)="H",T1006*($BD1006*0.3),T1006/$AD1006/8*($BD1006*0.3))),0),0)</f>
        <v/>
      </c>
      <c r="BS1006">
        <f>IF(AP1006&lt;1,0,MIN(AP1006,730000))</f>
        <v/>
      </c>
      <c r="BT1006">
        <f>IFERROR(ROUND((BE1006-SUM(AW1006:BC1006)*T1006/AD1006/8),0)-BR1006,0)</f>
        <v/>
      </c>
      <c r="BU1006">
        <f>AO1006</f>
        <v/>
      </c>
      <c r="BV1006">
        <f>SUM(BQ1006:BU1006)</f>
        <v/>
      </c>
      <c r="BW1006">
        <f>BP1006-BV1006</f>
        <v/>
      </c>
      <c r="BX1006">
        <f>IFERROR(IF(RIGHT(INDEX(PIS!O$1:O$500,MATCH(D1006,PIS!C$1:C$500)),5)="Gross",MIN(U1006+V1006,VLOOKUP("R700",TSC!B:C,2,0)*VLOOKUP("R101",TSC!B:C,2,0))*VLOOKUP("R701",TSC!B:C,2,0)%,0),0)</f>
        <v/>
      </c>
      <c r="BY1006">
        <f>IFERROR(IF(RIGHT(INDEX(PIS!O$1:O$500,MATCH(D1006,PIS!C$1:C$500)),5)="Gross",MIN(U1006+V1006,VLOOKUP("R700",TSC!B:C,2,0)*VLOOKUP("R101",TSC!B:C,2,0))*VLOOKUP("T704",TSC!B:C,2,0)%,0),0)</f>
        <v/>
      </c>
      <c r="BZ1006">
        <f>IFERROR(IF(RIGHT(INDEX(PIS!O$1:O$500,MATCH(D1006,PIS!C$1:C$500)),5)="Gross",MIN(U1006+V1006,VLOOKUP("R700",TSC!B:C,2,0)*VLOOKUP("1",TSC!F:G,2,0))*VLOOKUP("T705",TSC!B:C,2,0)%,0),0)</f>
        <v/>
      </c>
      <c r="CA1006">
        <f>IFERROR(INDEX(ADJ!$A$1:$BZ$1000,MATCH(PAYROLL!D1006,ADJ!A$1:A$500,0),MATCH(PAYROLL!CA$2,ADJ!$2:$2,0)),0)</f>
        <v/>
      </c>
      <c r="CB1006">
        <f>IFERROR(INDEX(ADJ!$A$1:$BZ$1000,MATCH(PAYROLL!D1006,ADJ!A$1:A$500,0),MATCH(PAYROLL!CB$2,ADJ!$2:$2,0)),0)</f>
        <v/>
      </c>
      <c r="CC1006">
        <f>SUM(BX1006:CB1006)</f>
        <v/>
      </c>
      <c r="CD1006">
        <f>IFERROR(INDEX(PIS!$A$1:$BZ$1000,MATCH(PAYROLL!D1006,PIS!C$1:C$500,0),MATCH(PAYROLL!CD$1,PIS!$1:$1,0)),0)</f>
        <v/>
      </c>
      <c r="CE1006">
        <f>IFERROR(IF(OR(INDEX(PIS!P$1:P$500,MATCH(D1006,PIS!C$1:C$500,0))="LT2",INDEX(PIS!P$1:P$500,MATCH(D1006,PIS!C$1:C$500,0))="P10"),0,SUM(CC1006,CD1006*VLOOKUP("R601",TSC!B:C,2,0),VLOOKUP("R602",TSC!B:C,2,0))),0)</f>
        <v/>
      </c>
      <c r="CF1006">
        <f>MAX(BW1006-CE1006,0)</f>
        <v/>
      </c>
      <c r="CG1006">
        <f>IFERROR(IF(OR(RIGHT(INDEX(PIS!P$1:P$500,MATCH(D1006,PIS!C$1:C$500)),5)="P10",RIGHT(INDEX(PIS!P$1:P$500,MATCH(D1006,PIS!C$1:C$500)),5)="CK"),0,IF(CF1006&lt;=5000000,CF1006*5%,IF(CF1006&lt;=10000000,CF1006*10%-250000,IF(CF1006&lt;=18000000,CF1006*15%-750000,IF(CF1006&lt;=32000000,CF1006*20%-1650000,IF(CF1006&lt;=52000000,CF1006*25%-3250000,IF(CF1006&lt;=80000000,BH1006*30%-5850000,CF1006*35%-9850000))))))),0)</f>
        <v/>
      </c>
      <c r="CH1006">
        <f>IFERROR(IF(OR(INDEX(PIS!P$1:P$500,MATCH(D1006,PIS!C$1:C$500))="LT",INDEX(PIS!P$1:P$500,MATCH(D1006,PIS!C$1:C$500))="CK"),0,IF(CF1006&lt;2000000,0,CF1006*10%)),0)</f>
        <v/>
      </c>
      <c r="CI1006">
        <f>IFERROR(INDEX(ADJ!$A$1:$BZ$1000,MATCH(PAYROLL!D1006,ADJ!A$1:A$500,0),MATCH(PAYROLL!CI$2,ADJ!$2:$2,0)),0)</f>
        <v/>
      </c>
      <c r="CJ1006">
        <f>IFERROR(INDEX(ADJ!$A$1:$BZ$1000,MATCH(PAYROLL!D1006,ADJ!A$1:A$500,0),MATCH(PAYROLL!CJ$2,ADJ!$2:$2,0)),0)</f>
        <v/>
      </c>
      <c r="CK1006">
        <f>IFERROR(INDEX(ADJ!$A$1:$BZ$1000,MATCH(PAYROLL!D1006,ADJ!A$1:A$500,0),MATCH(PAYROLL!CK$2,ADJ!$2:$2,0)),0)</f>
        <v/>
      </c>
      <c r="CL1006">
        <f>SUM(CG1006:CK1006)</f>
        <v/>
      </c>
      <c r="CM1006">
        <f>ROUND(SUM(CH1006:CK1006),0)</f>
        <v/>
      </c>
      <c r="CN1006">
        <f>IFERROR(INDEX(CSDA!D$1:D$500,MATCH($CN$2,CSDA!C$1:C$500,0))*INDEX(PIS!V$1:V$500,MATCH(D1006,PIS!C$1:C$500))+INDEX(ADJ!$A$1:$BZ$1000,MATCH(PAYROLL!D1006,ADJ!A$1:A$500,0),MATCH(PAYROLL!CN$2,ADJ!$2:$2,0)),0)</f>
        <v/>
      </c>
      <c r="CO1006">
        <f>IFERROR(INDEX(ADJ!$A$1:$BZ$1000,MATCH(PAYROLL!D1006,ADJ!A$1:A$500,0),MATCH(PAYROLL!CO$2,ADJ!$2:$2,0)),0)</f>
        <v/>
      </c>
      <c r="CP1006">
        <f>IFERROR(INDEX(ADJ!$A$1:$BZ$1000,MATCH(PAYROLL!D1006,ADJ!A$1:A$500,0),MATCH(PAYROLL!CP$2,ADJ!$2:$2,0)),0)</f>
        <v/>
      </c>
      <c r="CQ1006">
        <f>BP1006-CL1006-CI1006-CM1006-CN1006-CO1006-CP1006-CC1006</f>
        <v/>
      </c>
      <c r="CR1006">
        <f>IFERROR(IF(RIGHT(INDEX(PIS!O$1:O$500,MATCH(D1006,PIS!C$1:C$500,0)),5)="Gross",MIN(U1006+V1006,VLOOKUP("R700",TSC!B:C,2,0)*VLOOKUP("R101",TSC!B:C,2,0))*(VLOOKUP("T711",TSC!B:C,2,0)+VLOOKUP("T712",TSC!B:C,2,0))%,MIN(T1006+V1006,VLOOKUP("R700",TSC!B:C,2,0)*VLOOKUP("R101",TSC!B:C,2,0))*(VLOOKUP("T711",TSC!B:C,2,0)+VLOOKUP("T712",TSC!B:C,2,0)+VLOOKUP("R701",TSC!B:C,2,0))%),0)</f>
        <v/>
      </c>
      <c r="CS1006">
        <f>IFERROR(IF(RIGHT(INDEX(PIS!O$1:O$500,MATCH(D1006,PIS!C$1:C$500,0)),5)="Gross",MIN(U1006+V1006,VLOOKUP("R700",TSC!B:C,2,0)*VLOOKUP("R101",TSC!B:C,2,0))*(VLOOKUP("T714",TSC!B:C,2,0))%,MIN(T1006+V1006,VLOOKUP("R700",TSC!B:C,2,0)*VLOOKUP("R101",TSC!B:C,2,0))*(VLOOKUP("T704",TSC!B:C,2,0)+VLOOKUP("T714",TSC!B:C,2,0))%),0)</f>
        <v/>
      </c>
      <c r="CT1006">
        <f>IFERROR(IF(RIGHT(INDEX(PIS!O$1:O$500,MATCH(D1006,PIS!C$1:C$500,0)),5)="Gross",MIN(U1006+V1006,VLOOKUP("R700",TSC!B:C,2,0)*VLOOKUP("R101",TSC!B:C,2,0))*VLOOKUP("T705",TSC!B:C,2,0)%,MIN(T1006+V1006,VLOOKUP("R700",TSC!B:C,2,0)*VLOOKUP("R101",TSC!B:C,2,0))*VLOOKUP("T705",TSC!B:C,2,0)%),0)</f>
        <v/>
      </c>
      <c r="CU1006">
        <f>IFERROR(IF(RIGHT(INDEX(PIS!O$1:O$500,MATCH(D1006,PIS!C$1:C$500,0)),5)="Gross",MIN(U1006+V1006,VLOOKUP("R700",TSC!B:C,2,0)*VLOOKUP("R101",TSC!B:C,2,0))*(VLOOKUP("T713",TSC!B:C,2,0))%,MIN(T1006+V1006,VLOOKUP("R700",TSC!B:C,2,0)*VLOOKUP("R101",TSC!B:C,2,0))*(VLOOKUP("T713",TSC!B:C,2,0))%),0)</f>
        <v/>
      </c>
      <c r="CV1006">
        <f>IFERROR(INDEX(ADJ!$A$1:$BZ$1000,MATCH(PAYROLL!D1006,ADJ!A$1:A$500,0),MATCH(PAYROLL!CV$2,ADJ!$2:$2,0)),0)</f>
        <v/>
      </c>
      <c r="CW1006">
        <f>IFERROR(INDEX(ADJ!$A$1:$BZ$1000,MATCH(PAYROLL!D1006,ADJ!A$1:A$500,0),MATCH(PAYROLL!CW$2,ADJ!$2:$2,0)),0)</f>
        <v/>
      </c>
      <c r="CX1006">
        <f>SUM(CR1006:CW1006)</f>
        <v/>
      </c>
      <c r="CY1006">
        <f>ROUND(IF(CR1006&gt;0,T1006+V1006*VLOOKUP("R202",TSC!$B$1:$C$500,2,0),0),0)</f>
        <v/>
      </c>
      <c r="CZ1006">
        <f>IFERROR(INDEX(CSDA!D$1:D$500,MATCH($CZ$2,CSDA!C$1:C$500,0)),0)</f>
        <v/>
      </c>
      <c r="DA1006">
        <f>ROUND(T1006*0.7%,0)</f>
        <v/>
      </c>
      <c r="DB1006">
        <f>ROUND(T1006/12,0)</f>
        <v/>
      </c>
      <c r="DC1006">
        <f ref="DC1006" t="array">IFERROR(INDEX(CSDA!D$1:D$500,MATCH("Trích giữ"&amp;PAYROLL!DC$2,CSDA!A$1:A$500&amp;CSDA!C$1:C$500,0)),0)</f>
        <v/>
      </c>
      <c r="DD1006">
        <f ref="DD1006" t="array">IFERROR(INDEX(CSDA!D$1:D$500,MATCH("Trích giữ"&amp;PAYROLL!DD$2,CSDA!A$1:A$500&amp;CSDA!C$1:C$500,0)),0)</f>
        <v/>
      </c>
      <c r="DE1006">
        <f ref="DE1006" t="array">IFERROR(INDEX(CSDA!D$1:D$500,MATCH("Trích giữ"&amp;PAYROLL!DE$2,CSDA!A$1:A$500&amp;CSDA!C$1:C$500,0)),0)</f>
        <v/>
      </c>
      <c r="DF1006">
        <f>IFERROR(INDEX(CSDA!D$1:D$500,MATCH(PAYROLL!DF$2,CSDA!C$1:C$500,0)),0)</f>
        <v/>
      </c>
      <c r="DG1006">
        <f ref="DG1006" t="array">IFERROR(INDEX(CSDA!D$1:D$500,MATCH("Trích giữ"&amp;PAYROLL!DG$2,CSDA!A$1:A$500&amp;CSDA!C$1:C$500,0)),0)</f>
        <v/>
      </c>
      <c r="DH1006">
        <f>ROUND(T1006/26,0)</f>
        <v/>
      </c>
      <c r="DI1006">
        <f ref="DI1006" t="array">IFERROR(INDEX(CSDA!D$1:D$500,MATCH("Trích giữ"&amp;PAYROLL!DI$2,CSDA!A$1:A$500&amp;CSDA!C$1:C$500,0)),0)</f>
        <v/>
      </c>
      <c r="DJ1006">
        <f>IF(U1006=0,T1006*21.5%-BL1006,0)</f>
        <v/>
      </c>
      <c r="DK1006">
        <f ref="DK1006" t="array">IFERROR(INDEX(CSDA!D$1:D$500,MATCH("Trích giữ"&amp;PAYROLL!DK$2,CSDA!A$1:A$500&amp;CSDA!C$1:C$500,0)),0)</f>
        <v/>
      </c>
      <c r="DL1006">
        <f>IFERROR(INDEX(CSDA!D$1:D$500,MATCH(PAYROLL!DL$2,CSDA!C$1:C$500,0))/12,0)</f>
        <v/>
      </c>
      <c r="DM1006">
        <f>SUM(DB1006:DL1006)</f>
        <v/>
      </c>
      <c r="DN1006">
        <f>IFERROR(INDEX(ADJ!$A$1:$BZ$1000,MATCH(PAYROLL!D1006,ADJ!A$1:A$500,0),MATCH(PAYROLL!DN$2,ADJ!$2:$2,0)),0)</f>
        <v/>
      </c>
      <c r="DO1006">
        <f>IFERROR(SUM(BP1006,DM1006:DN1006,CX1006:DA1006)-DT1006,0)</f>
        <v/>
      </c>
      <c r="DP1006">
        <f ref="DP1006" t="array">SUM(BW1006*IFERROR(INDEX(CSDA!D$1:D$500,MATCH(BW$2,CSDA!C$1:C$500,0)),0)%,CX1006*IFERROR(INDEX(CSDA!D$1:D$500,MATCH(CX$2,CSDA!C$1:C$500,0)),0)%,DA1006*IFERROR(INDEX(CSDA!D$1:D$500,MATCH(DA$2,CSDA!C$1:C$500,0)),0)%,DB1006*IFERROR(INDEX(CSDA!D$1:D$500,MATCH(DB$2,CSDA!C$1:C$500,0)),0)%,DF1006*IFERROR(INDEX(CSDA!D$1:D$500,MATCH("Phí dịch vụ"&amp;PAYROLL!DF$2,CSDA!A$1:A$500&amp;CSDA!C$1:C$500,0)),0)%,DC1006*IFERROR(INDEX(CSDA!D$1:D$500,MATCH("Phí dịch vụ"&amp;PAYROLL!DC$2,CSDA!A$1:A$500&amp;CSDA!C$1:C$500,0)),0)%,DH1006*IFERROR(INDEX(CSDA!D$1:D$500,MATCH("Phí dịch vụ"&amp;PAYROLL!DH$2,CSDA!A$1:A$500&amp;CSDA!C$1:C$500,0)),0)%,DJ1006*IFERROR(INDEX(CSDA!D$1:D$500,MATCH("Phí dịch vụ"&amp;PAYROLL!DJ$2,CSDA!A$1:A$500&amp;CSDA!C$1:C$500,0)),0)%,BN1006*IFERROR(INDEX(CSDA!D$1:D$500,MATCH(BN$2,CSDA!C$1:C$500,0)),0)%)-BN1006*7%</f>
        <v/>
      </c>
      <c r="DQ1006">
        <f>IFERROR(INDEX(ADJ!$A$1:$BZ$1000,MATCH(PAYROLL!D1006,ADJ!A$1:A$500,0),MATCH(PAYROLL!DQ$2,ADJ!$2:$2,0)),0)</f>
        <v/>
      </c>
      <c r="DR1006">
        <f>IFERROR(INDEX(ADJ!$A$1:$BZ$1000,MATCH(PAYROLL!D1006,ADJ!A$1:A$500,0),MATCH(PAYROLL!DR$2,ADJ!$2:$2,0)),0)</f>
        <v/>
      </c>
      <c r="DS1006">
        <f>SUM(DP1006:DR1006)</f>
        <v/>
      </c>
      <c r="DT1006">
        <f>EK1006</f>
        <v/>
      </c>
      <c r="DU1006">
        <f>SUM(DO1006:DR1006)</f>
        <v/>
      </c>
      <c r="DV1006">
        <f>ROUND(DU1006*0.1,0)</f>
        <v/>
      </c>
      <c r="DW1006">
        <f>DU1006+DV1006</f>
        <v/>
      </c>
      <c r="DZ1006">
        <f>IFERROR(INDEX(ADJ!$A$1:$BZ$1000,MATCH(PAYROLL!$D1006,ADJ!A$1:A$500,0),MATCH(PAYROLL!DZ$2,ADJ!$2:$2,0)),0)</f>
        <v/>
      </c>
      <c r="EA1006">
        <f>IFERROR(INDEX(ADJ!$A$1:$BZ$1000,MATCH(PAYROLL!$D1006,ADJ!A$1:A$500,0),MATCH(PAYROLL!EA$2,ADJ!$2:$2,0)),0)</f>
        <v/>
      </c>
      <c r="EB1006">
        <f>IFERROR(INDEX(ADJ!$A$1:$BZ$1000,MATCH(PAYROLL!$D1006,ADJ!A$1:A$500,0),MATCH(PAYROLL!EB$2,ADJ!$2:$2,0)),0)</f>
        <v/>
      </c>
      <c r="EC1006">
        <f>IFERROR(INDEX(ADJ!$A$1:$BZ$1000,MATCH(PAYROLL!$D1006,ADJ!A$1:A$500,0),MATCH(PAYROLL!EC$2,ADJ!$2:$2,0)),0)</f>
        <v/>
      </c>
      <c r="ED1006">
        <f>IFERROR(INDEX(ADJ!$A$1:$BZ$1000,MATCH(PAYROLL!$D1006,ADJ!A$1:A$500,0),MATCH(PAYROLL!ED$2,ADJ!$2:$2,0)),0)</f>
        <v/>
      </c>
      <c r="EE1006">
        <f>IFERROR(INDEX(ADJ!$A$1:$BZ$1000,MATCH(PAYROLL!$D1006,ADJ!A$1:A$500,0),MATCH(PAYROLL!EE$2,ADJ!$2:$2,0)),0)</f>
        <v/>
      </c>
      <c r="EF1006">
        <f>IFERROR(INDEX(ADJ!$A$1:$BZ$1000,MATCH(PAYROLL!$D1006,ADJ!A$1:A$500,0),MATCH(PAYROLL!EF$2,ADJ!$2:$2,0)),0)</f>
        <v/>
      </c>
      <c r="EG1006">
        <f>IFERROR(INDEX(ADJ!$A$1:$BZ$1000,MATCH(PAYROLL!$D1006,ADJ!A$1:A$500,0),MATCH(PAYROLL!EG$2,ADJ!$2:$2,0)),0)</f>
        <v/>
      </c>
      <c r="EH1006">
        <f>IFERROR(INDEX(ADJ!$A$1:$BZ$1000,MATCH(PAYROLL!$D1006,ADJ!A$1:A$500,0),MATCH(PAYROLL!EH$2,ADJ!$2:$2,0)),0)</f>
        <v/>
      </c>
      <c r="EI1006">
        <f>IFERROR(INDEX(ADJ!$A$1:$BZ$1000,MATCH(PAYROLL!D1006,ADJ!A$1:A$500,0),MATCH(PAYROLL!EI$2,ADJ!$2:$2,0)),0)</f>
        <v/>
      </c>
      <c r="EJ1006">
        <f>IFERROR(INDEX(ADJ!$A$1:$BZ$1000,MATCH(PAYROLL!$D1006,ADJ!A$1:A$500,0),MATCH(PAYROLL!EJ$2,ADJ!$2:$2,0)),0)</f>
        <v/>
      </c>
      <c r="EK1006">
        <f>SUM(DZ1006:EJ1006)</f>
        <v/>
      </c>
    </row>
    <row r="1007">
      <c r="A1007" t="n">
        <v>1005</v>
      </c>
      <c r="B1007" t="inlineStr">
        <is>
          <t>Hoàng Thị Nương</t>
        </is>
      </c>
      <c r="D1007" t="inlineStr">
        <is>
          <t>144636-06</t>
        </is>
      </c>
      <c r="S1007">
        <f>IFERROR(INDEX(PIS!$A$1:$BZ$1000,MATCH($D1007,PIS!C$1:C$500,0),MATCH("Lương CB tháng trước",PIS!$1:$1,0)),0)</f>
        <v/>
      </c>
      <c r="T1007">
        <f>IFERROR(INDEX(PIS!$A$1:$BZ$1000,MATCH($D1007,PIS!C$1:C$500,0),MATCH("Lương CB hiện tại",PIS!$1:$1,0)),0)</f>
        <v/>
      </c>
      <c r="U1007">
        <f>IFERROR(INDEX(PIS!$A$1:$BZ$1000,MATCH($D1007,PIS!C$1:C$500,0),MATCH("Lương đóng BHBB",PIS!$1:$1,0)),0)</f>
        <v/>
      </c>
      <c r="V1007">
        <f>IFERROR(INDEX(PIS!$A$1:$BZ$1000,MATCH($D1007,PIS!C$1:C$500,0),MATCH(V$2,PIS!$2:$2,0)),0)</f>
        <v/>
      </c>
      <c r="W1007">
        <f>IFERROR(INDEX(PIS!$A$1:$BZ$1000,MATCH($D1007,PIS!C$1:C$500,0),MATCH(W$2,PIS!$2:$2,0)),0)</f>
        <v/>
      </c>
      <c r="X1007">
        <f>IFERROR(INDEX(PIS!$A$1:$BZ$1000,MATCH($D1007,PIS!C$1:C$500,0),MATCH(X$2,PIS!$2:$2,0)),0)</f>
        <v/>
      </c>
      <c r="Y1007">
        <f>IFERROR(INDEX(PIS!$A$1:$BZ$1000,MATCH($D1007,PIS!C$1:C$500,0),MATCH(Y$2,PIS!$2:$2,0)),0)</f>
        <v/>
      </c>
      <c r="Z1007">
        <f>IFERROR(INDEX(PIS!$A$1:$BZ$1000,MATCH($D1007,PIS!C$1:C$500,0),MATCH(Z$2,PIS!$2:$2,0)),0)</f>
        <v/>
      </c>
      <c r="AA1007">
        <f>IFERROR(INDEX(PIS!$A$1:$BZ$1000,MATCH($D1007,PIS!C$1:C$500,0),MATCH(AA$2,PIS!$2:$2,0)),0)</f>
        <v/>
      </c>
      <c r="AB1007">
        <f>IFERROR(INDEX(PIS!$A$1:$BZ$1000,MATCH($D1007,PIS!C$1:C$500,0),MATCH(AB$2,PIS!$2:$2,0)),0)</f>
        <v/>
      </c>
      <c r="AC1007">
        <f>SUM(V1007:AB1007)</f>
        <v/>
      </c>
      <c r="AD1007">
        <f>IFERROR(INDEX(TIMESHEET!$A$1:$AI$5000,MATCH($D1007,TIMESHEET!A$1:A$500,0),MATCH("T100",TIMESHEET!$2:$2,0))-2,0)</f>
        <v/>
      </c>
      <c r="AE1007">
        <f>IFERROR(INDEX(TIMESHEET!$A$1:$AI$5000,MATCH($D1007,TIMESHEET!A$1:A$500,0),MATCH("T202",TIMESHEET!$2:$2,0)),0)</f>
        <v/>
      </c>
      <c r="AF1007">
        <f>IFERROR(INDEX(TIMESHEET!$A$1:$AI$5000,MATCH($D1007,TIMESHEET!A$1:A$500,0),MATCH("T302",TIMESHEET!$2:$2,0)),0)</f>
        <v/>
      </c>
      <c r="AG1007">
        <f>IFERROR(INDEX(TIMESHEET!$A$1:$AI$5000,MATCH($D1007,TIMESHEET!A$1:A$500,0),MATCH("T406",TIMESHEET!$2:$2,0)),0)</f>
        <v/>
      </c>
      <c r="AH1007">
        <f>AE1007+AG1007</f>
        <v/>
      </c>
      <c r="AI1007">
        <f>IFERROR(INDEX(TIMESHEET!$A$1:$AI$5000,MATCH($D1007,TIMESHEET!A$1:A$500,0),MATCH("T701",TIMESHEET!$2:$2,0)),0)</f>
        <v/>
      </c>
      <c r="AJ1007">
        <f>IFERROR(INDEX(TIMESHEET!$A$1:$AI$5000,MATCH($D1007,TIMESHEET!B$1:B$500,0),MATCH("T320",TIMESHEET!$2:$2,0)),0)</f>
        <v/>
      </c>
      <c r="AK1007">
        <f>IFERROR(IF(LEFT(INDEX(PIS!O$1:O$500,MATCH(D1007,PIS!C$1:C$500)),1)="M",T1007/AD1007*SUM(AE1007:AG1007),T1007*AD1007),0)</f>
        <v/>
      </c>
      <c r="AL1007">
        <f>IFERROR(INDEX(ADJ!$A$1:$BZ$1000,MATCH(PAYROLL!D1007,ADJ!A$1:A$500,0),MATCH(PAYROLL!AL$2,ADJ!$2:$2,0)),0)</f>
        <v/>
      </c>
      <c r="AM1007">
        <f>SUM(AK1007:AL1007)</f>
        <v/>
      </c>
      <c r="AN1007">
        <f>IFERROR(ROUND(V1007/$AD1007*$AH1007,0),0)</f>
        <v/>
      </c>
      <c r="AO1007">
        <f>IFERROR(ROUND(W1007/$AD1007*$AH1007,0),0)</f>
        <v/>
      </c>
      <c r="AP1007">
        <f>IFERROR(ROUND(X1007/$AD1007*$AE1007,0),0)</f>
        <v/>
      </c>
      <c r="AQ1007">
        <f>IFERROR(ROUND(Y1007/$AD1007*$AH1007,0),0)</f>
        <v/>
      </c>
      <c r="AR1007">
        <f>IFERROR(ROUND(Z1007/$AD1007*$AH1007,0),0)</f>
        <v/>
      </c>
      <c r="AS1007">
        <f>IFERROR(ROUND(AA1007/$AD1007*$AH1007,0),0)</f>
        <v/>
      </c>
      <c r="AT1007">
        <f>IFERROR(IF((AE1007+AF1007+AG1007)&gt;13,AB1007,ROUND(AB1007/AD1007*AH1007,0)),0)</f>
        <v/>
      </c>
      <c r="AU1007">
        <f>IFERROR(INDEX(ADJ!$A$1:$BZ$1000,MATCH(PAYROLL!D1007,ADJ!A$1:A$500,0),MATCH(PAYROLL!AU$2,ADJ!$2:$2,0)),0)</f>
        <v/>
      </c>
      <c r="AV1007">
        <f>ROUND(SUM(AN1007:AU1007),0)</f>
        <v/>
      </c>
      <c r="AW1007">
        <f>IFERROR(INDEX(TIMESHEET!$A$1:$AI$5000,MATCH(PAYROLL!D1007,TIMESHEET!A$1:A$500,0),MATCH("T620",TIMESHEET!$2:$2,0)),0)</f>
        <v/>
      </c>
      <c r="AX1007">
        <f>IFERROR(INDEX(TIMESHEET!$A$1:$AI$5000,MATCH(PAYROLL!D1007,TIMESHEET!A$1:A$500,0),MATCH("T601",TIMESHEET!$2:$2,0)),0)</f>
        <v/>
      </c>
      <c r="AY1007">
        <f>IFERROR(INDEX(TIMESHEET!$A$1:$AI$5000,MATCH(PAYROLL!D1007,TIMESHEET!A$1:A$500,0),MATCH("T602",TIMESHEET!$2:$2,0)),0)</f>
        <v/>
      </c>
      <c r="AZ1007">
        <f>IFERROR(INDEX(TIMESHEET!$A$1:$AI$5000,MATCH(PAYROLL!D1007,TIMESHEET!A$1:A$500,0),MATCH("T603",TIMESHEET!$2:$2,0)),0)</f>
        <v/>
      </c>
      <c r="BA1007">
        <f>IFERROR(INDEX(TIMESHEET!$A$1:$AI$5000,MATCH(PAYROLL!D1007,TIMESHEET!A$1:A$500,0),MATCH("T611",TIMESHEET!$2:$2,0)),0)</f>
        <v/>
      </c>
      <c r="BB1007">
        <f>IFERROR(INDEX(TIMESHEET!$A$1:$AI$5000,MATCH(PAYROLL!D1007,TIMESHEET!A$1:A$500,0),MATCH("T612",TIMESHEET!$2:$2,0)),0)</f>
        <v/>
      </c>
      <c r="BC1007">
        <f>IFERROR(INDEX(TIMESHEET!$A$1:$AI$5000,MATCH(PAYROLL!D1007,TIMESHEET!A$1:A$500,0),MATCH("T613",TIMESHEET!$2:$2,0)),0)</f>
        <v/>
      </c>
      <c r="BD1007">
        <f>IFERROR(INDEX(TIMESHEET!$A$1:$AI$5000,MATCH(PAYROLL!D1007,TIMESHEET!A$1:A$500,0),MATCH("T500",TIMESHEET!$2:$2,0)),0)</f>
        <v/>
      </c>
      <c r="BE1007">
        <f>IFERROR(IF(LEFT(INDEX(PIS!O$1:O$500,MATCH(D1007,PIS!C$1:C$500)),1)="M",T1007/AD1007/8*(AW1007+AX1007*1.5+AY1007*2+AZ1007*3+BA1007*2.1+BB1007*2.7+BC1007*3.9+BD1007*0.3),T1007/8*(AW1007+AX1007*1.5+AY1007*2+AZ1007*3+BA1007*2.1+BB1007*2.7+BC1007*3.9+BD1007*0.3)),0)</f>
        <v/>
      </c>
      <c r="BF1007">
        <f>IFERROR(INDEX(ADJ!$A$1:$BZ$1000,MATCH(PAYROLL!$D1007,ADJ!A$1:A$500,0),MATCH(PAYROLL!BF$2,ADJ!$2:$2,0)),0)</f>
        <v/>
      </c>
      <c r="BG1007">
        <f>IFERROR(INDEX(ADJ!$A$1:$BZ$1000,MATCH(PAYROLL!D1007,ADJ!A$1:A$500,0),MATCH(PAYROLL!BG$2,ADJ!$2:$2,0)),0)</f>
        <v/>
      </c>
      <c r="BH1007">
        <f>IFERROR(INDEX(ADJ!$A$1:$BZ$1000,MATCH(PAYROLL!D1007,ADJ!A$1:A$500,0),MATCH(PAYROLL!BH$2,ADJ!$2:$2,0)),0)</f>
        <v/>
      </c>
      <c r="BI1007">
        <f>IFERROR(INDEX(ADJ!$A$1:$BZ$1000,MATCH(PAYROLL!D1007,ADJ!A$1:A$500,0),MATCH(PAYROLL!BI$2,ADJ!$2:$2,0)),0)</f>
        <v/>
      </c>
      <c r="BJ1007">
        <f>IFERROR(INDEX(ADJ!$A$1:$BZ$1000,MATCH(PAYROLL!D1007,ADJ!A$1:A$500,0),MATCH(PAYROLL!BJ$2,ADJ!$2:$2,0)),0)</f>
        <v/>
      </c>
      <c r="BK1007">
        <f>SUM(BF1007:BJ1007)</f>
        <v/>
      </c>
      <c r="BL1007">
        <f>IFERROR(INDEX(ADJ!$A$1:$BZ$1000,MATCH(PAYROLL!D1007,ADJ!A$1:A$500,0),MATCH(PAYROLL!BL$2,ADJ!$2:$2,0)),0)</f>
        <v/>
      </c>
      <c r="BM1007">
        <f>IFERROR(INDEX(ADJ!$A$1:$BZ$1000,MATCH(PAYROLL!D1007,ADJ!A$1:A$500,0),MATCH(PAYROLL!BM$2,ADJ!$2:$2,0)),0)</f>
        <v/>
      </c>
      <c r="BN1007">
        <f>IFERROR(INDEX(ADJ!$A$1:$BZ$1000,MATCH(PAYROLL!D1007,ADJ!A$1:A$500,0),MATCH(PAYROLL!BN$2,ADJ!$2:$2,0)),0)</f>
        <v/>
      </c>
      <c r="BO1007">
        <f>IFERROR(INDEX(ADJ!$A$1:$BZ$1000,MATCH(PAYROLL!D1007,ADJ!A$1:A$500,0),MATCH(PAYROLL!BO$2,ADJ!$2:$2,0)),0)</f>
        <v/>
      </c>
      <c r="BP1007">
        <f>SUM(AM1007,AV1007,BE1007,BK1007,BL1007:BO1007)</f>
        <v/>
      </c>
      <c r="BQ1007">
        <f>BO1007</f>
        <v/>
      </c>
      <c r="BR1007">
        <f>IFERROR(ROUND(IF(LEFT(INDEX(PIS!O$1:O$500,MATCH(D1007,PIS!C$1:C$500)),1)="D",T1007/8*(BD1007*0.3),IF(LEFT(INDEX(PIS!O$1:O$500,MATCH(D1007,PIS!C$1:C$500)),1)="H",T1007*($BD1007*0.3),T1007/$AD1007/8*($BD1007*0.3))),0),0)</f>
        <v/>
      </c>
      <c r="BS1007">
        <f>IF(AP1007&lt;1,0,MIN(AP1007,730000))</f>
        <v/>
      </c>
      <c r="BT1007">
        <f>IFERROR(ROUND((BE1007-SUM(AW1007:BC1007)*T1007/AD1007/8),0)-BR1007,0)</f>
        <v/>
      </c>
      <c r="BU1007">
        <f>AO1007</f>
        <v/>
      </c>
      <c r="BV1007">
        <f>SUM(BQ1007:BU1007)</f>
        <v/>
      </c>
      <c r="BW1007">
        <f>BP1007-BV1007</f>
        <v/>
      </c>
      <c r="BX1007">
        <f>IFERROR(IF(RIGHT(INDEX(PIS!O$1:O$500,MATCH(D1007,PIS!C$1:C$500)),5)="Gross",MIN(U1007+V1007,VLOOKUP("R700",TSC!B:C,2,0)*VLOOKUP("R101",TSC!B:C,2,0))*VLOOKUP("R701",TSC!B:C,2,0)%,0),0)</f>
        <v/>
      </c>
      <c r="BY1007">
        <f>IFERROR(IF(RIGHT(INDEX(PIS!O$1:O$500,MATCH(D1007,PIS!C$1:C$500)),5)="Gross",MIN(U1007+V1007,VLOOKUP("R700",TSC!B:C,2,0)*VLOOKUP("R101",TSC!B:C,2,0))*VLOOKUP("T704",TSC!B:C,2,0)%,0),0)</f>
        <v/>
      </c>
      <c r="BZ1007">
        <f>IFERROR(IF(RIGHT(INDEX(PIS!O$1:O$500,MATCH(D1007,PIS!C$1:C$500)),5)="Gross",MIN(U1007+V1007,VLOOKUP("R700",TSC!B:C,2,0)*VLOOKUP("1",TSC!F:G,2,0))*VLOOKUP("T705",TSC!B:C,2,0)%,0),0)</f>
        <v/>
      </c>
      <c r="CA1007">
        <f>IFERROR(INDEX(ADJ!$A$1:$BZ$1000,MATCH(PAYROLL!D1007,ADJ!A$1:A$500,0),MATCH(PAYROLL!CA$2,ADJ!$2:$2,0)),0)</f>
        <v/>
      </c>
      <c r="CB1007">
        <f>IFERROR(INDEX(ADJ!$A$1:$BZ$1000,MATCH(PAYROLL!D1007,ADJ!A$1:A$500,0),MATCH(PAYROLL!CB$2,ADJ!$2:$2,0)),0)</f>
        <v/>
      </c>
      <c r="CC1007">
        <f>SUM(BX1007:CB1007)</f>
        <v/>
      </c>
      <c r="CD1007">
        <f>IFERROR(INDEX(PIS!$A$1:$BZ$1000,MATCH(PAYROLL!D1007,PIS!C$1:C$500,0),MATCH(PAYROLL!CD$1,PIS!$1:$1,0)),0)</f>
        <v/>
      </c>
      <c r="CE1007">
        <f>IFERROR(IF(OR(INDEX(PIS!P$1:P$500,MATCH(D1007,PIS!C$1:C$500,0))="LT2",INDEX(PIS!P$1:P$500,MATCH(D1007,PIS!C$1:C$500,0))="P10"),0,SUM(CC1007,CD1007*VLOOKUP("R601",TSC!B:C,2,0),VLOOKUP("R602",TSC!B:C,2,0))),0)</f>
        <v/>
      </c>
      <c r="CF1007">
        <f>MAX(BW1007-CE1007,0)</f>
        <v/>
      </c>
      <c r="CG1007">
        <f>IFERROR(IF(OR(RIGHT(INDEX(PIS!P$1:P$500,MATCH(D1007,PIS!C$1:C$500)),5)="P10",RIGHT(INDEX(PIS!P$1:P$500,MATCH(D1007,PIS!C$1:C$500)),5)="CK"),0,IF(CF1007&lt;=5000000,CF1007*5%,IF(CF1007&lt;=10000000,CF1007*10%-250000,IF(CF1007&lt;=18000000,CF1007*15%-750000,IF(CF1007&lt;=32000000,CF1007*20%-1650000,IF(CF1007&lt;=52000000,CF1007*25%-3250000,IF(CF1007&lt;=80000000,BH1007*30%-5850000,CF1007*35%-9850000))))))),0)</f>
        <v/>
      </c>
      <c r="CH1007">
        <f>IFERROR(IF(OR(INDEX(PIS!P$1:P$500,MATCH(D1007,PIS!C$1:C$500))="LT",INDEX(PIS!P$1:P$500,MATCH(D1007,PIS!C$1:C$500))="CK"),0,IF(CF1007&lt;2000000,0,CF1007*10%)),0)</f>
        <v/>
      </c>
      <c r="CI1007">
        <f>IFERROR(INDEX(ADJ!$A$1:$BZ$1000,MATCH(PAYROLL!D1007,ADJ!A$1:A$500,0),MATCH(PAYROLL!CI$2,ADJ!$2:$2,0)),0)</f>
        <v/>
      </c>
      <c r="CJ1007">
        <f>IFERROR(INDEX(ADJ!$A$1:$BZ$1000,MATCH(PAYROLL!D1007,ADJ!A$1:A$500,0),MATCH(PAYROLL!CJ$2,ADJ!$2:$2,0)),0)</f>
        <v/>
      </c>
      <c r="CK1007">
        <f>IFERROR(INDEX(ADJ!$A$1:$BZ$1000,MATCH(PAYROLL!D1007,ADJ!A$1:A$500,0),MATCH(PAYROLL!CK$2,ADJ!$2:$2,0)),0)</f>
        <v/>
      </c>
      <c r="CL1007">
        <f>SUM(CG1007:CK1007)</f>
        <v/>
      </c>
      <c r="CM1007">
        <f>ROUND(SUM(CH1007:CK1007),0)</f>
        <v/>
      </c>
      <c r="CN1007">
        <f>IFERROR(INDEX(CSDA!D$1:D$500,MATCH($CN$2,CSDA!C$1:C$500,0))*INDEX(PIS!V$1:V$500,MATCH(D1007,PIS!C$1:C$500))+INDEX(ADJ!$A$1:$BZ$1000,MATCH(PAYROLL!D1007,ADJ!A$1:A$500,0),MATCH(PAYROLL!CN$2,ADJ!$2:$2,0)),0)</f>
        <v/>
      </c>
      <c r="CO1007">
        <f>IFERROR(INDEX(ADJ!$A$1:$BZ$1000,MATCH(PAYROLL!D1007,ADJ!A$1:A$500,0),MATCH(PAYROLL!CO$2,ADJ!$2:$2,0)),0)</f>
        <v/>
      </c>
      <c r="CP1007">
        <f>IFERROR(INDEX(ADJ!$A$1:$BZ$1000,MATCH(PAYROLL!D1007,ADJ!A$1:A$500,0),MATCH(PAYROLL!CP$2,ADJ!$2:$2,0)),0)</f>
        <v/>
      </c>
      <c r="CQ1007">
        <f>BP1007-CL1007-CI1007-CM1007-CN1007-CO1007-CP1007-CC1007</f>
        <v/>
      </c>
      <c r="CR1007">
        <f>IFERROR(IF(RIGHT(INDEX(PIS!O$1:O$500,MATCH(D1007,PIS!C$1:C$500,0)),5)="Gross",MIN(U1007+V1007,VLOOKUP("R700",TSC!B:C,2,0)*VLOOKUP("R101",TSC!B:C,2,0))*(VLOOKUP("T711",TSC!B:C,2,0)+VLOOKUP("T712",TSC!B:C,2,0))%,MIN(T1007+V1007,VLOOKUP("R700",TSC!B:C,2,0)*VLOOKUP("R101",TSC!B:C,2,0))*(VLOOKUP("T711",TSC!B:C,2,0)+VLOOKUP("T712",TSC!B:C,2,0)+VLOOKUP("R701",TSC!B:C,2,0))%),0)</f>
        <v/>
      </c>
      <c r="CS1007">
        <f>IFERROR(IF(RIGHT(INDEX(PIS!O$1:O$500,MATCH(D1007,PIS!C$1:C$500,0)),5)="Gross",MIN(U1007+V1007,VLOOKUP("R700",TSC!B:C,2,0)*VLOOKUP("R101",TSC!B:C,2,0))*(VLOOKUP("T714",TSC!B:C,2,0))%,MIN(T1007+V1007,VLOOKUP("R700",TSC!B:C,2,0)*VLOOKUP("R101",TSC!B:C,2,0))*(VLOOKUP("T704",TSC!B:C,2,0)+VLOOKUP("T714",TSC!B:C,2,0))%),0)</f>
        <v/>
      </c>
      <c r="CT1007">
        <f>IFERROR(IF(RIGHT(INDEX(PIS!O$1:O$500,MATCH(D1007,PIS!C$1:C$500,0)),5)="Gross",MIN(U1007+V1007,VLOOKUP("R700",TSC!B:C,2,0)*VLOOKUP("R101",TSC!B:C,2,0))*VLOOKUP("T705",TSC!B:C,2,0)%,MIN(T1007+V1007,VLOOKUP("R700",TSC!B:C,2,0)*VLOOKUP("R101",TSC!B:C,2,0))*VLOOKUP("T705",TSC!B:C,2,0)%),0)</f>
        <v/>
      </c>
      <c r="CU1007">
        <f>IFERROR(IF(RIGHT(INDEX(PIS!O$1:O$500,MATCH(D1007,PIS!C$1:C$500,0)),5)="Gross",MIN(U1007+V1007,VLOOKUP("R700",TSC!B:C,2,0)*VLOOKUP("R101",TSC!B:C,2,0))*(VLOOKUP("T713",TSC!B:C,2,0))%,MIN(T1007+V1007,VLOOKUP("R700",TSC!B:C,2,0)*VLOOKUP("R101",TSC!B:C,2,0))*(VLOOKUP("T713",TSC!B:C,2,0))%),0)</f>
        <v/>
      </c>
      <c r="CV1007">
        <f>IFERROR(INDEX(ADJ!$A$1:$BZ$1000,MATCH(PAYROLL!D1007,ADJ!A$1:A$500,0),MATCH(PAYROLL!CV$2,ADJ!$2:$2,0)),0)</f>
        <v/>
      </c>
      <c r="CW1007">
        <f>IFERROR(INDEX(ADJ!$A$1:$BZ$1000,MATCH(PAYROLL!D1007,ADJ!A$1:A$500,0),MATCH(PAYROLL!CW$2,ADJ!$2:$2,0)),0)</f>
        <v/>
      </c>
      <c r="CX1007">
        <f>SUM(CR1007:CW1007)</f>
        <v/>
      </c>
      <c r="CY1007">
        <f>ROUND(IF(CR1007&gt;0,T1007+V1007*VLOOKUP("R202",TSC!$B$1:$C$500,2,0),0),0)</f>
        <v/>
      </c>
      <c r="CZ1007">
        <f>IFERROR(INDEX(CSDA!D$1:D$500,MATCH($CZ$2,CSDA!C$1:C$500,0)),0)</f>
        <v/>
      </c>
      <c r="DA1007">
        <f>ROUND(T1007*0.7%,0)</f>
        <v/>
      </c>
      <c r="DB1007">
        <f>ROUND(T1007/12,0)</f>
        <v/>
      </c>
      <c r="DC1007">
        <f ref="DC1007" t="array">IFERROR(INDEX(CSDA!D$1:D$500,MATCH("Trích giữ"&amp;PAYROLL!DC$2,CSDA!A$1:A$500&amp;CSDA!C$1:C$500,0)),0)</f>
        <v/>
      </c>
      <c r="DD1007">
        <f ref="DD1007" t="array">IFERROR(INDEX(CSDA!D$1:D$500,MATCH("Trích giữ"&amp;PAYROLL!DD$2,CSDA!A$1:A$500&amp;CSDA!C$1:C$500,0)),0)</f>
        <v/>
      </c>
      <c r="DE1007">
        <f ref="DE1007" t="array">IFERROR(INDEX(CSDA!D$1:D$500,MATCH("Trích giữ"&amp;PAYROLL!DE$2,CSDA!A$1:A$500&amp;CSDA!C$1:C$500,0)),0)</f>
        <v/>
      </c>
      <c r="DF1007">
        <f>IFERROR(INDEX(CSDA!D$1:D$500,MATCH(PAYROLL!DF$2,CSDA!C$1:C$500,0)),0)</f>
        <v/>
      </c>
      <c r="DG1007">
        <f ref="DG1007" t="array">IFERROR(INDEX(CSDA!D$1:D$500,MATCH("Trích giữ"&amp;PAYROLL!DG$2,CSDA!A$1:A$500&amp;CSDA!C$1:C$500,0)),0)</f>
        <v/>
      </c>
      <c r="DH1007">
        <f>ROUND(T1007/26,0)</f>
        <v/>
      </c>
      <c r="DI1007">
        <f ref="DI1007" t="array">IFERROR(INDEX(CSDA!D$1:D$500,MATCH("Trích giữ"&amp;PAYROLL!DI$2,CSDA!A$1:A$500&amp;CSDA!C$1:C$500,0)),0)</f>
        <v/>
      </c>
      <c r="DJ1007">
        <f>IF(U1007=0,T1007*21.5%-BL1007,0)</f>
        <v/>
      </c>
      <c r="DK1007">
        <f ref="DK1007" t="array">IFERROR(INDEX(CSDA!D$1:D$500,MATCH("Trích giữ"&amp;PAYROLL!DK$2,CSDA!A$1:A$500&amp;CSDA!C$1:C$500,0)),0)</f>
        <v/>
      </c>
      <c r="DL1007">
        <f>IFERROR(INDEX(CSDA!D$1:D$500,MATCH(PAYROLL!DL$2,CSDA!C$1:C$500,0))/12,0)</f>
        <v/>
      </c>
      <c r="DM1007">
        <f>SUM(DB1007:DL1007)</f>
        <v/>
      </c>
      <c r="DN1007">
        <f>IFERROR(INDEX(ADJ!$A$1:$BZ$1000,MATCH(PAYROLL!D1007,ADJ!A$1:A$500,0),MATCH(PAYROLL!DN$2,ADJ!$2:$2,0)),0)</f>
        <v/>
      </c>
      <c r="DO1007">
        <f>IFERROR(SUM(BP1007,DM1007:DN1007,CX1007:DA1007)-DT1007,0)</f>
        <v/>
      </c>
      <c r="DP1007">
        <f ref="DP1007" t="array">SUM(BW1007*IFERROR(INDEX(CSDA!D$1:D$500,MATCH(BW$2,CSDA!C$1:C$500,0)),0)%,CX1007*IFERROR(INDEX(CSDA!D$1:D$500,MATCH(CX$2,CSDA!C$1:C$500,0)),0)%,DA1007*IFERROR(INDEX(CSDA!D$1:D$500,MATCH(DA$2,CSDA!C$1:C$500,0)),0)%,DB1007*IFERROR(INDEX(CSDA!D$1:D$500,MATCH(DB$2,CSDA!C$1:C$500,0)),0)%,DF1007*IFERROR(INDEX(CSDA!D$1:D$500,MATCH("Phí dịch vụ"&amp;PAYROLL!DF$2,CSDA!A$1:A$500&amp;CSDA!C$1:C$500,0)),0)%,DC1007*IFERROR(INDEX(CSDA!D$1:D$500,MATCH("Phí dịch vụ"&amp;PAYROLL!DC$2,CSDA!A$1:A$500&amp;CSDA!C$1:C$500,0)),0)%,DH1007*IFERROR(INDEX(CSDA!D$1:D$500,MATCH("Phí dịch vụ"&amp;PAYROLL!DH$2,CSDA!A$1:A$500&amp;CSDA!C$1:C$500,0)),0)%,DJ1007*IFERROR(INDEX(CSDA!D$1:D$500,MATCH("Phí dịch vụ"&amp;PAYROLL!DJ$2,CSDA!A$1:A$500&amp;CSDA!C$1:C$500,0)),0)%,BN1007*IFERROR(INDEX(CSDA!D$1:D$500,MATCH(BN$2,CSDA!C$1:C$500,0)),0)%)-BN1007*7%</f>
        <v/>
      </c>
      <c r="DQ1007">
        <f>IFERROR(INDEX(ADJ!$A$1:$BZ$1000,MATCH(PAYROLL!D1007,ADJ!A$1:A$500,0),MATCH(PAYROLL!DQ$2,ADJ!$2:$2,0)),0)</f>
        <v/>
      </c>
      <c r="DR1007">
        <f>IFERROR(INDEX(ADJ!$A$1:$BZ$1000,MATCH(PAYROLL!D1007,ADJ!A$1:A$500,0),MATCH(PAYROLL!DR$2,ADJ!$2:$2,0)),0)</f>
        <v/>
      </c>
      <c r="DS1007">
        <f>SUM(DP1007:DR1007)</f>
        <v/>
      </c>
      <c r="DT1007">
        <f>EK1007</f>
        <v/>
      </c>
      <c r="DU1007">
        <f>SUM(DO1007:DR1007)</f>
        <v/>
      </c>
      <c r="DV1007">
        <f>ROUND(DU1007*0.1,0)</f>
        <v/>
      </c>
      <c r="DW1007">
        <f>DU1007+DV1007</f>
        <v/>
      </c>
      <c r="DZ1007">
        <f>IFERROR(INDEX(ADJ!$A$1:$BZ$1000,MATCH(PAYROLL!$D1007,ADJ!A$1:A$500,0),MATCH(PAYROLL!DZ$2,ADJ!$2:$2,0)),0)</f>
        <v/>
      </c>
      <c r="EA1007">
        <f>IFERROR(INDEX(ADJ!$A$1:$BZ$1000,MATCH(PAYROLL!$D1007,ADJ!A$1:A$500,0),MATCH(PAYROLL!EA$2,ADJ!$2:$2,0)),0)</f>
        <v/>
      </c>
      <c r="EB1007">
        <f>IFERROR(INDEX(ADJ!$A$1:$BZ$1000,MATCH(PAYROLL!$D1007,ADJ!A$1:A$500,0),MATCH(PAYROLL!EB$2,ADJ!$2:$2,0)),0)</f>
        <v/>
      </c>
      <c r="EC1007">
        <f>IFERROR(INDEX(ADJ!$A$1:$BZ$1000,MATCH(PAYROLL!$D1007,ADJ!A$1:A$500,0),MATCH(PAYROLL!EC$2,ADJ!$2:$2,0)),0)</f>
        <v/>
      </c>
      <c r="ED1007">
        <f>IFERROR(INDEX(ADJ!$A$1:$BZ$1000,MATCH(PAYROLL!$D1007,ADJ!A$1:A$500,0),MATCH(PAYROLL!ED$2,ADJ!$2:$2,0)),0)</f>
        <v/>
      </c>
      <c r="EE1007">
        <f>IFERROR(INDEX(ADJ!$A$1:$BZ$1000,MATCH(PAYROLL!$D1007,ADJ!A$1:A$500,0),MATCH(PAYROLL!EE$2,ADJ!$2:$2,0)),0)</f>
        <v/>
      </c>
      <c r="EF1007">
        <f>IFERROR(INDEX(ADJ!$A$1:$BZ$1000,MATCH(PAYROLL!$D1007,ADJ!A$1:A$500,0),MATCH(PAYROLL!EF$2,ADJ!$2:$2,0)),0)</f>
        <v/>
      </c>
      <c r="EG1007">
        <f>IFERROR(INDEX(ADJ!$A$1:$BZ$1000,MATCH(PAYROLL!$D1007,ADJ!A$1:A$500,0),MATCH(PAYROLL!EG$2,ADJ!$2:$2,0)),0)</f>
        <v/>
      </c>
      <c r="EH1007">
        <f>IFERROR(INDEX(ADJ!$A$1:$BZ$1000,MATCH(PAYROLL!$D1007,ADJ!A$1:A$500,0),MATCH(PAYROLL!EH$2,ADJ!$2:$2,0)),0)</f>
        <v/>
      </c>
      <c r="EI1007">
        <f>IFERROR(INDEX(ADJ!$A$1:$BZ$1000,MATCH(PAYROLL!D1007,ADJ!A$1:A$500,0),MATCH(PAYROLL!EI$2,ADJ!$2:$2,0)),0)</f>
        <v/>
      </c>
      <c r="EJ1007">
        <f>IFERROR(INDEX(ADJ!$A$1:$BZ$1000,MATCH(PAYROLL!$D1007,ADJ!A$1:A$500,0),MATCH(PAYROLL!EJ$2,ADJ!$2:$2,0)),0)</f>
        <v/>
      </c>
      <c r="EK1007">
        <f>SUM(DZ1007:EJ1007)</f>
        <v/>
      </c>
    </row>
    <row r="1008">
      <c r="A1008" t="n">
        <v>1006</v>
      </c>
      <c r="B1008" t="inlineStr">
        <is>
          <t>Hoàng Thị Nương</t>
        </is>
      </c>
      <c r="D1008" t="inlineStr">
        <is>
          <t>144636-04</t>
        </is>
      </c>
      <c r="S1008">
        <f>IFERROR(INDEX(PIS!$A$1:$BZ$1000,MATCH($D1008,PIS!C$1:C$500,0),MATCH("Lương CB tháng trước",PIS!$1:$1,0)),0)</f>
        <v/>
      </c>
      <c r="T1008">
        <f>IFERROR(INDEX(PIS!$A$1:$BZ$1000,MATCH($D1008,PIS!C$1:C$500,0),MATCH("Lương CB hiện tại",PIS!$1:$1,0)),0)</f>
        <v/>
      </c>
      <c r="U1008">
        <f>IFERROR(INDEX(PIS!$A$1:$BZ$1000,MATCH($D1008,PIS!C$1:C$500,0),MATCH("Lương đóng BHBB",PIS!$1:$1,0)),0)</f>
        <v/>
      </c>
      <c r="V1008">
        <f>IFERROR(INDEX(PIS!$A$1:$BZ$1000,MATCH($D1008,PIS!C$1:C$500,0),MATCH(V$2,PIS!$2:$2,0)),0)</f>
        <v/>
      </c>
      <c r="W1008">
        <f>IFERROR(INDEX(PIS!$A$1:$BZ$1000,MATCH($D1008,PIS!C$1:C$500,0),MATCH(W$2,PIS!$2:$2,0)),0)</f>
        <v/>
      </c>
      <c r="X1008">
        <f>IFERROR(INDEX(PIS!$A$1:$BZ$1000,MATCH($D1008,PIS!C$1:C$500,0),MATCH(X$2,PIS!$2:$2,0)),0)</f>
        <v/>
      </c>
      <c r="Y1008">
        <f>IFERROR(INDEX(PIS!$A$1:$BZ$1000,MATCH($D1008,PIS!C$1:C$500,0),MATCH(Y$2,PIS!$2:$2,0)),0)</f>
        <v/>
      </c>
      <c r="Z1008">
        <f>IFERROR(INDEX(PIS!$A$1:$BZ$1000,MATCH($D1008,PIS!C$1:C$500,0),MATCH(Z$2,PIS!$2:$2,0)),0)</f>
        <v/>
      </c>
      <c r="AA1008">
        <f>IFERROR(INDEX(PIS!$A$1:$BZ$1000,MATCH($D1008,PIS!C$1:C$500,0),MATCH(AA$2,PIS!$2:$2,0)),0)</f>
        <v/>
      </c>
      <c r="AB1008">
        <f>IFERROR(INDEX(PIS!$A$1:$BZ$1000,MATCH($D1008,PIS!C$1:C$500,0),MATCH(AB$2,PIS!$2:$2,0)),0)</f>
        <v/>
      </c>
      <c r="AC1008">
        <f>SUM(V1008:AB1008)</f>
        <v/>
      </c>
      <c r="AD1008">
        <f>IFERROR(INDEX(TIMESHEET!$A$1:$AI$5000,MATCH($D1008,TIMESHEET!A$1:A$500,0),MATCH("T100",TIMESHEET!$2:$2,0))-2,0)</f>
        <v/>
      </c>
      <c r="AE1008">
        <f>IFERROR(INDEX(TIMESHEET!$A$1:$AI$5000,MATCH($D1008,TIMESHEET!A$1:A$500,0),MATCH("T202",TIMESHEET!$2:$2,0)),0)</f>
        <v/>
      </c>
      <c r="AF1008">
        <f>IFERROR(INDEX(TIMESHEET!$A$1:$AI$5000,MATCH($D1008,TIMESHEET!A$1:A$500,0),MATCH("T302",TIMESHEET!$2:$2,0)),0)</f>
        <v/>
      </c>
      <c r="AG1008">
        <f>IFERROR(INDEX(TIMESHEET!$A$1:$AI$5000,MATCH($D1008,TIMESHEET!A$1:A$500,0),MATCH("T406",TIMESHEET!$2:$2,0)),0)</f>
        <v/>
      </c>
      <c r="AH1008">
        <f>AE1008+AG1008</f>
        <v/>
      </c>
      <c r="AI1008">
        <f>IFERROR(INDEX(TIMESHEET!$A$1:$AI$5000,MATCH($D1008,TIMESHEET!A$1:A$500,0),MATCH("T701",TIMESHEET!$2:$2,0)),0)</f>
        <v/>
      </c>
      <c r="AJ1008">
        <f>IFERROR(INDEX(TIMESHEET!$A$1:$AI$5000,MATCH($D1008,TIMESHEET!B$1:B$500,0),MATCH("T320",TIMESHEET!$2:$2,0)),0)</f>
        <v/>
      </c>
      <c r="AK1008">
        <f>IFERROR(IF(LEFT(INDEX(PIS!O$1:O$500,MATCH(D1008,PIS!C$1:C$500)),1)="M",T1008/AD1008*SUM(AE1008:AG1008),T1008*AD1008),0)</f>
        <v/>
      </c>
      <c r="AL1008">
        <f>IFERROR(INDEX(ADJ!$A$1:$BZ$1000,MATCH(PAYROLL!D1008,ADJ!A$1:A$500,0),MATCH(PAYROLL!AL$2,ADJ!$2:$2,0)),0)</f>
        <v/>
      </c>
      <c r="AM1008">
        <f>SUM(AK1008:AL1008)</f>
        <v/>
      </c>
      <c r="AN1008">
        <f>IFERROR(ROUND(V1008/$AD1008*$AH1008,0),0)</f>
        <v/>
      </c>
      <c r="AO1008">
        <f>IFERROR(ROUND(W1008/$AD1008*$AH1008,0),0)</f>
        <v/>
      </c>
      <c r="AP1008">
        <f>IFERROR(ROUND(X1008/$AD1008*$AE1008,0),0)</f>
        <v/>
      </c>
      <c r="AQ1008">
        <f>IFERROR(ROUND(Y1008/$AD1008*$AH1008,0),0)</f>
        <v/>
      </c>
      <c r="AR1008">
        <f>IFERROR(ROUND(Z1008/$AD1008*$AH1008,0),0)</f>
        <v/>
      </c>
      <c r="AS1008">
        <f>IFERROR(ROUND(AA1008/$AD1008*$AH1008,0),0)</f>
        <v/>
      </c>
      <c r="AT1008">
        <f>IFERROR(IF((AE1008+AF1008+AG1008)&gt;13,AB1008,ROUND(AB1008/AD1008*AH1008,0)),0)</f>
        <v/>
      </c>
      <c r="AU1008">
        <f>IFERROR(INDEX(ADJ!$A$1:$BZ$1000,MATCH(PAYROLL!D1008,ADJ!A$1:A$500,0),MATCH(PAYROLL!AU$2,ADJ!$2:$2,0)),0)</f>
        <v/>
      </c>
      <c r="AV1008">
        <f>ROUND(SUM(AN1008:AU1008),0)</f>
        <v/>
      </c>
      <c r="AW1008">
        <f>IFERROR(INDEX(TIMESHEET!$A$1:$AI$5000,MATCH(PAYROLL!D1008,TIMESHEET!A$1:A$500,0),MATCH("T620",TIMESHEET!$2:$2,0)),0)</f>
        <v/>
      </c>
      <c r="AX1008">
        <f>IFERROR(INDEX(TIMESHEET!$A$1:$AI$5000,MATCH(PAYROLL!D1008,TIMESHEET!A$1:A$500,0),MATCH("T601",TIMESHEET!$2:$2,0)),0)</f>
        <v/>
      </c>
      <c r="AY1008">
        <f>IFERROR(INDEX(TIMESHEET!$A$1:$AI$5000,MATCH(PAYROLL!D1008,TIMESHEET!A$1:A$500,0),MATCH("T602",TIMESHEET!$2:$2,0)),0)</f>
        <v/>
      </c>
      <c r="AZ1008">
        <f>IFERROR(INDEX(TIMESHEET!$A$1:$AI$5000,MATCH(PAYROLL!D1008,TIMESHEET!A$1:A$500,0),MATCH("T603",TIMESHEET!$2:$2,0)),0)</f>
        <v/>
      </c>
      <c r="BA1008">
        <f>IFERROR(INDEX(TIMESHEET!$A$1:$AI$5000,MATCH(PAYROLL!D1008,TIMESHEET!A$1:A$500,0),MATCH("T611",TIMESHEET!$2:$2,0)),0)</f>
        <v/>
      </c>
      <c r="BB1008">
        <f>IFERROR(INDEX(TIMESHEET!$A$1:$AI$5000,MATCH(PAYROLL!D1008,TIMESHEET!A$1:A$500,0),MATCH("T612",TIMESHEET!$2:$2,0)),0)</f>
        <v/>
      </c>
      <c r="BC1008">
        <f>IFERROR(INDEX(TIMESHEET!$A$1:$AI$5000,MATCH(PAYROLL!D1008,TIMESHEET!A$1:A$500,0),MATCH("T613",TIMESHEET!$2:$2,0)),0)</f>
        <v/>
      </c>
      <c r="BD1008">
        <f>IFERROR(INDEX(TIMESHEET!$A$1:$AI$5000,MATCH(PAYROLL!D1008,TIMESHEET!A$1:A$500,0),MATCH("T500",TIMESHEET!$2:$2,0)),0)</f>
        <v/>
      </c>
      <c r="BE1008">
        <f>IFERROR(IF(LEFT(INDEX(PIS!O$1:O$500,MATCH(D1008,PIS!C$1:C$500)),1)="M",T1008/AD1008/8*(AW1008+AX1008*1.5+AY1008*2+AZ1008*3+BA1008*2.1+BB1008*2.7+BC1008*3.9+BD1008*0.3),T1008/8*(AW1008+AX1008*1.5+AY1008*2+AZ1008*3+BA1008*2.1+BB1008*2.7+BC1008*3.9+BD1008*0.3)),0)</f>
        <v/>
      </c>
      <c r="BF1008">
        <f>IFERROR(INDEX(ADJ!$A$1:$BZ$1000,MATCH(PAYROLL!$D1008,ADJ!A$1:A$500,0),MATCH(PAYROLL!BF$2,ADJ!$2:$2,0)),0)</f>
        <v/>
      </c>
      <c r="BG1008">
        <f>IFERROR(INDEX(ADJ!$A$1:$BZ$1000,MATCH(PAYROLL!D1008,ADJ!A$1:A$500,0),MATCH(PAYROLL!BG$2,ADJ!$2:$2,0)),0)</f>
        <v/>
      </c>
      <c r="BH1008">
        <f>IFERROR(INDEX(ADJ!$A$1:$BZ$1000,MATCH(PAYROLL!D1008,ADJ!A$1:A$500,0),MATCH(PAYROLL!BH$2,ADJ!$2:$2,0)),0)</f>
        <v/>
      </c>
      <c r="BI1008">
        <f>IFERROR(INDEX(ADJ!$A$1:$BZ$1000,MATCH(PAYROLL!D1008,ADJ!A$1:A$500,0),MATCH(PAYROLL!BI$2,ADJ!$2:$2,0)),0)</f>
        <v/>
      </c>
      <c r="BJ1008">
        <f>IFERROR(INDEX(ADJ!$A$1:$BZ$1000,MATCH(PAYROLL!D1008,ADJ!A$1:A$500,0),MATCH(PAYROLL!BJ$2,ADJ!$2:$2,0)),0)</f>
        <v/>
      </c>
      <c r="BK1008">
        <f>SUM(BF1008:BJ1008)</f>
        <v/>
      </c>
      <c r="BL1008">
        <f>IFERROR(INDEX(ADJ!$A$1:$BZ$1000,MATCH(PAYROLL!D1008,ADJ!A$1:A$500,0),MATCH(PAYROLL!BL$2,ADJ!$2:$2,0)),0)</f>
        <v/>
      </c>
      <c r="BM1008">
        <f>IFERROR(INDEX(ADJ!$A$1:$BZ$1000,MATCH(PAYROLL!D1008,ADJ!A$1:A$500,0),MATCH(PAYROLL!BM$2,ADJ!$2:$2,0)),0)</f>
        <v/>
      </c>
      <c r="BN1008">
        <f>IFERROR(INDEX(ADJ!$A$1:$BZ$1000,MATCH(PAYROLL!D1008,ADJ!A$1:A$500,0),MATCH(PAYROLL!BN$2,ADJ!$2:$2,0)),0)</f>
        <v/>
      </c>
      <c r="BO1008">
        <f>IFERROR(INDEX(ADJ!$A$1:$BZ$1000,MATCH(PAYROLL!D1008,ADJ!A$1:A$500,0),MATCH(PAYROLL!BO$2,ADJ!$2:$2,0)),0)</f>
        <v/>
      </c>
      <c r="BP1008">
        <f>SUM(AM1008,AV1008,BE1008,BK1008,BL1008:BO1008)</f>
        <v/>
      </c>
      <c r="BQ1008">
        <f>BO1008</f>
        <v/>
      </c>
      <c r="BR1008">
        <f>IFERROR(ROUND(IF(LEFT(INDEX(PIS!O$1:O$500,MATCH(D1008,PIS!C$1:C$500)),1)="D",T1008/8*(BD1008*0.3),IF(LEFT(INDEX(PIS!O$1:O$500,MATCH(D1008,PIS!C$1:C$500)),1)="H",T1008*($BD1008*0.3),T1008/$AD1008/8*($BD1008*0.3))),0),0)</f>
        <v/>
      </c>
      <c r="BS1008">
        <f>IF(AP1008&lt;1,0,MIN(AP1008,730000))</f>
        <v/>
      </c>
      <c r="BT1008">
        <f>IFERROR(ROUND((BE1008-SUM(AW1008:BC1008)*T1008/AD1008/8),0)-BR1008,0)</f>
        <v/>
      </c>
      <c r="BU1008">
        <f>AO1008</f>
        <v/>
      </c>
      <c r="BV1008">
        <f>SUM(BQ1008:BU1008)</f>
        <v/>
      </c>
      <c r="BW1008">
        <f>BP1008-BV1008</f>
        <v/>
      </c>
      <c r="BX1008">
        <f>IFERROR(IF(RIGHT(INDEX(PIS!O$1:O$500,MATCH(D1008,PIS!C$1:C$500)),5)="Gross",MIN(U1008+V1008,VLOOKUP("R700",TSC!B:C,2,0)*VLOOKUP("R101",TSC!B:C,2,0))*VLOOKUP("R701",TSC!B:C,2,0)%,0),0)</f>
        <v/>
      </c>
      <c r="BY1008">
        <f>IFERROR(IF(RIGHT(INDEX(PIS!O$1:O$500,MATCH(D1008,PIS!C$1:C$500)),5)="Gross",MIN(U1008+V1008,VLOOKUP("R700",TSC!B:C,2,0)*VLOOKUP("R101",TSC!B:C,2,0))*VLOOKUP("T704",TSC!B:C,2,0)%,0),0)</f>
        <v/>
      </c>
      <c r="BZ1008">
        <f>IFERROR(IF(RIGHT(INDEX(PIS!O$1:O$500,MATCH(D1008,PIS!C$1:C$500)),5)="Gross",MIN(U1008+V1008,VLOOKUP("R700",TSC!B:C,2,0)*VLOOKUP("1",TSC!F:G,2,0))*VLOOKUP("T705",TSC!B:C,2,0)%,0),0)</f>
        <v/>
      </c>
      <c r="CA1008">
        <f>IFERROR(INDEX(ADJ!$A$1:$BZ$1000,MATCH(PAYROLL!D1008,ADJ!A$1:A$500,0),MATCH(PAYROLL!CA$2,ADJ!$2:$2,0)),0)</f>
        <v/>
      </c>
      <c r="CB1008">
        <f>IFERROR(INDEX(ADJ!$A$1:$BZ$1000,MATCH(PAYROLL!D1008,ADJ!A$1:A$500,0),MATCH(PAYROLL!CB$2,ADJ!$2:$2,0)),0)</f>
        <v/>
      </c>
      <c r="CC1008">
        <f>SUM(BX1008:CB1008)</f>
        <v/>
      </c>
      <c r="CD1008">
        <f>IFERROR(INDEX(PIS!$A$1:$BZ$1000,MATCH(PAYROLL!D1008,PIS!C$1:C$500,0),MATCH(PAYROLL!CD$1,PIS!$1:$1,0)),0)</f>
        <v/>
      </c>
      <c r="CE1008">
        <f>IFERROR(IF(OR(INDEX(PIS!P$1:P$500,MATCH(D1008,PIS!C$1:C$500,0))="LT2",INDEX(PIS!P$1:P$500,MATCH(D1008,PIS!C$1:C$500,0))="P10"),0,SUM(CC1008,CD1008*VLOOKUP("R601",TSC!B:C,2,0),VLOOKUP("R602",TSC!B:C,2,0))),0)</f>
        <v/>
      </c>
      <c r="CF1008">
        <f>MAX(BW1008-CE1008,0)</f>
        <v/>
      </c>
      <c r="CG1008">
        <f>IFERROR(IF(OR(RIGHT(INDEX(PIS!P$1:P$500,MATCH(D1008,PIS!C$1:C$500)),5)="P10",RIGHT(INDEX(PIS!P$1:P$500,MATCH(D1008,PIS!C$1:C$500)),5)="CK"),0,IF(CF1008&lt;=5000000,CF1008*5%,IF(CF1008&lt;=10000000,CF1008*10%-250000,IF(CF1008&lt;=18000000,CF1008*15%-750000,IF(CF1008&lt;=32000000,CF1008*20%-1650000,IF(CF1008&lt;=52000000,CF1008*25%-3250000,IF(CF1008&lt;=80000000,BH1008*30%-5850000,CF1008*35%-9850000))))))),0)</f>
        <v/>
      </c>
      <c r="CH1008">
        <f>IFERROR(IF(OR(INDEX(PIS!P$1:P$500,MATCH(D1008,PIS!C$1:C$500))="LT",INDEX(PIS!P$1:P$500,MATCH(D1008,PIS!C$1:C$500))="CK"),0,IF(CF1008&lt;2000000,0,CF1008*10%)),0)</f>
        <v/>
      </c>
      <c r="CI1008">
        <f>IFERROR(INDEX(ADJ!$A$1:$BZ$1000,MATCH(PAYROLL!D1008,ADJ!A$1:A$500,0),MATCH(PAYROLL!CI$2,ADJ!$2:$2,0)),0)</f>
        <v/>
      </c>
      <c r="CJ1008">
        <f>IFERROR(INDEX(ADJ!$A$1:$BZ$1000,MATCH(PAYROLL!D1008,ADJ!A$1:A$500,0),MATCH(PAYROLL!CJ$2,ADJ!$2:$2,0)),0)</f>
        <v/>
      </c>
      <c r="CK1008">
        <f>IFERROR(INDEX(ADJ!$A$1:$BZ$1000,MATCH(PAYROLL!D1008,ADJ!A$1:A$500,0),MATCH(PAYROLL!CK$2,ADJ!$2:$2,0)),0)</f>
        <v/>
      </c>
      <c r="CL1008">
        <f>SUM(CG1008:CK1008)</f>
        <v/>
      </c>
      <c r="CM1008">
        <f>ROUND(SUM(CH1008:CK1008),0)</f>
        <v/>
      </c>
      <c r="CN1008">
        <f>IFERROR(INDEX(CSDA!D$1:D$500,MATCH($CN$2,CSDA!C$1:C$500,0))*INDEX(PIS!V$1:V$500,MATCH(D1008,PIS!C$1:C$500))+INDEX(ADJ!$A$1:$BZ$1000,MATCH(PAYROLL!D1008,ADJ!A$1:A$500,0),MATCH(PAYROLL!CN$2,ADJ!$2:$2,0)),0)</f>
        <v/>
      </c>
      <c r="CO1008">
        <f>IFERROR(INDEX(ADJ!$A$1:$BZ$1000,MATCH(PAYROLL!D1008,ADJ!A$1:A$500,0),MATCH(PAYROLL!CO$2,ADJ!$2:$2,0)),0)</f>
        <v/>
      </c>
      <c r="CP1008">
        <f>IFERROR(INDEX(ADJ!$A$1:$BZ$1000,MATCH(PAYROLL!D1008,ADJ!A$1:A$500,0),MATCH(PAYROLL!CP$2,ADJ!$2:$2,0)),0)</f>
        <v/>
      </c>
      <c r="CQ1008">
        <f>BP1008-CL1008-CI1008-CM1008-CN1008-CO1008-CP1008-CC1008</f>
        <v/>
      </c>
      <c r="CR1008">
        <f>IFERROR(IF(RIGHT(INDEX(PIS!O$1:O$500,MATCH(D1008,PIS!C$1:C$500,0)),5)="Gross",MIN(U1008+V1008,VLOOKUP("R700",TSC!B:C,2,0)*VLOOKUP("R101",TSC!B:C,2,0))*(VLOOKUP("T711",TSC!B:C,2,0)+VLOOKUP("T712",TSC!B:C,2,0))%,MIN(T1008+V1008,VLOOKUP("R700",TSC!B:C,2,0)*VLOOKUP("R101",TSC!B:C,2,0))*(VLOOKUP("T711",TSC!B:C,2,0)+VLOOKUP("T712",TSC!B:C,2,0)+VLOOKUP("R701",TSC!B:C,2,0))%),0)</f>
        <v/>
      </c>
      <c r="CS1008">
        <f>IFERROR(IF(RIGHT(INDEX(PIS!O$1:O$500,MATCH(D1008,PIS!C$1:C$500,0)),5)="Gross",MIN(U1008+V1008,VLOOKUP("R700",TSC!B:C,2,0)*VLOOKUP("R101",TSC!B:C,2,0))*(VLOOKUP("T714",TSC!B:C,2,0))%,MIN(T1008+V1008,VLOOKUP("R700",TSC!B:C,2,0)*VLOOKUP("R101",TSC!B:C,2,0))*(VLOOKUP("T704",TSC!B:C,2,0)+VLOOKUP("T714",TSC!B:C,2,0))%),0)</f>
        <v/>
      </c>
      <c r="CT1008">
        <f>IFERROR(IF(RIGHT(INDEX(PIS!O$1:O$500,MATCH(D1008,PIS!C$1:C$500,0)),5)="Gross",MIN(U1008+V1008,VLOOKUP("R700",TSC!B:C,2,0)*VLOOKUP("R101",TSC!B:C,2,0))*VLOOKUP("T705",TSC!B:C,2,0)%,MIN(T1008+V1008,VLOOKUP("R700",TSC!B:C,2,0)*VLOOKUP("R101",TSC!B:C,2,0))*VLOOKUP("T705",TSC!B:C,2,0)%),0)</f>
        <v/>
      </c>
      <c r="CU1008">
        <f>IFERROR(IF(RIGHT(INDEX(PIS!O$1:O$500,MATCH(D1008,PIS!C$1:C$500,0)),5)="Gross",MIN(U1008+V1008,VLOOKUP("R700",TSC!B:C,2,0)*VLOOKUP("R101",TSC!B:C,2,0))*(VLOOKUP("T713",TSC!B:C,2,0))%,MIN(T1008+V1008,VLOOKUP("R700",TSC!B:C,2,0)*VLOOKUP("R101",TSC!B:C,2,0))*(VLOOKUP("T713",TSC!B:C,2,0))%),0)</f>
        <v/>
      </c>
      <c r="CV1008">
        <f>IFERROR(INDEX(ADJ!$A$1:$BZ$1000,MATCH(PAYROLL!D1008,ADJ!A$1:A$500,0),MATCH(PAYROLL!CV$2,ADJ!$2:$2,0)),0)</f>
        <v/>
      </c>
      <c r="CW1008">
        <f>IFERROR(INDEX(ADJ!$A$1:$BZ$1000,MATCH(PAYROLL!D1008,ADJ!A$1:A$500,0),MATCH(PAYROLL!CW$2,ADJ!$2:$2,0)),0)</f>
        <v/>
      </c>
      <c r="CX1008">
        <f>SUM(CR1008:CW1008)</f>
        <v/>
      </c>
      <c r="CY1008">
        <f>ROUND(IF(CR1008&gt;0,T1008+V1008*VLOOKUP("R202",TSC!$B$1:$C$500,2,0),0),0)</f>
        <v/>
      </c>
      <c r="CZ1008">
        <f>IFERROR(INDEX(CSDA!D$1:D$500,MATCH($CZ$2,CSDA!C$1:C$500,0)),0)</f>
        <v/>
      </c>
      <c r="DA1008">
        <f>ROUND(T1008*0.7%,0)</f>
        <v/>
      </c>
      <c r="DB1008">
        <f>ROUND(T1008/12,0)</f>
        <v/>
      </c>
      <c r="DC1008">
        <f ref="DC1008" t="array">IFERROR(INDEX(CSDA!D$1:D$500,MATCH("Trích giữ"&amp;PAYROLL!DC$2,CSDA!A$1:A$500&amp;CSDA!C$1:C$500,0)),0)</f>
        <v/>
      </c>
      <c r="DD1008">
        <f ref="DD1008" t="array">IFERROR(INDEX(CSDA!D$1:D$500,MATCH("Trích giữ"&amp;PAYROLL!DD$2,CSDA!A$1:A$500&amp;CSDA!C$1:C$500,0)),0)</f>
        <v/>
      </c>
      <c r="DE1008">
        <f ref="DE1008" t="array">IFERROR(INDEX(CSDA!D$1:D$500,MATCH("Trích giữ"&amp;PAYROLL!DE$2,CSDA!A$1:A$500&amp;CSDA!C$1:C$500,0)),0)</f>
        <v/>
      </c>
      <c r="DF1008">
        <f>IFERROR(INDEX(CSDA!D$1:D$500,MATCH(PAYROLL!DF$2,CSDA!C$1:C$500,0)),0)</f>
        <v/>
      </c>
      <c r="DG1008">
        <f ref="DG1008" t="array">IFERROR(INDEX(CSDA!D$1:D$500,MATCH("Trích giữ"&amp;PAYROLL!DG$2,CSDA!A$1:A$500&amp;CSDA!C$1:C$500,0)),0)</f>
        <v/>
      </c>
      <c r="DH1008">
        <f>ROUND(T1008/26,0)</f>
        <v/>
      </c>
      <c r="DI1008">
        <f ref="DI1008" t="array">IFERROR(INDEX(CSDA!D$1:D$500,MATCH("Trích giữ"&amp;PAYROLL!DI$2,CSDA!A$1:A$500&amp;CSDA!C$1:C$500,0)),0)</f>
        <v/>
      </c>
      <c r="DJ1008">
        <f>IF(U1008=0,T1008*21.5%-BL1008,0)</f>
        <v/>
      </c>
      <c r="DK1008">
        <f ref="DK1008" t="array">IFERROR(INDEX(CSDA!D$1:D$500,MATCH("Trích giữ"&amp;PAYROLL!DK$2,CSDA!A$1:A$500&amp;CSDA!C$1:C$500,0)),0)</f>
        <v/>
      </c>
      <c r="DL1008">
        <f>IFERROR(INDEX(CSDA!D$1:D$500,MATCH(PAYROLL!DL$2,CSDA!C$1:C$500,0))/12,0)</f>
        <v/>
      </c>
      <c r="DM1008">
        <f>SUM(DB1008:DL1008)</f>
        <v/>
      </c>
      <c r="DN1008">
        <f>IFERROR(INDEX(ADJ!$A$1:$BZ$1000,MATCH(PAYROLL!D1008,ADJ!A$1:A$500,0),MATCH(PAYROLL!DN$2,ADJ!$2:$2,0)),0)</f>
        <v/>
      </c>
      <c r="DO1008">
        <f>IFERROR(SUM(BP1008,DM1008:DN1008,CX1008:DA1008)-DT1008,0)</f>
        <v/>
      </c>
      <c r="DP1008">
        <f ref="DP1008" t="array">SUM(BW1008*IFERROR(INDEX(CSDA!D$1:D$500,MATCH(BW$2,CSDA!C$1:C$500,0)),0)%,CX1008*IFERROR(INDEX(CSDA!D$1:D$500,MATCH(CX$2,CSDA!C$1:C$500,0)),0)%,DA1008*IFERROR(INDEX(CSDA!D$1:D$500,MATCH(DA$2,CSDA!C$1:C$500,0)),0)%,DB1008*IFERROR(INDEX(CSDA!D$1:D$500,MATCH(DB$2,CSDA!C$1:C$500,0)),0)%,DF1008*IFERROR(INDEX(CSDA!D$1:D$500,MATCH("Phí dịch vụ"&amp;PAYROLL!DF$2,CSDA!A$1:A$500&amp;CSDA!C$1:C$500,0)),0)%,DC1008*IFERROR(INDEX(CSDA!D$1:D$500,MATCH("Phí dịch vụ"&amp;PAYROLL!DC$2,CSDA!A$1:A$500&amp;CSDA!C$1:C$500,0)),0)%,DH1008*IFERROR(INDEX(CSDA!D$1:D$500,MATCH("Phí dịch vụ"&amp;PAYROLL!DH$2,CSDA!A$1:A$500&amp;CSDA!C$1:C$500,0)),0)%,DJ1008*IFERROR(INDEX(CSDA!D$1:D$500,MATCH("Phí dịch vụ"&amp;PAYROLL!DJ$2,CSDA!A$1:A$500&amp;CSDA!C$1:C$500,0)),0)%,BN1008*IFERROR(INDEX(CSDA!D$1:D$500,MATCH(BN$2,CSDA!C$1:C$500,0)),0)%)-BN1008*7%</f>
        <v/>
      </c>
      <c r="DQ1008">
        <f>IFERROR(INDEX(ADJ!$A$1:$BZ$1000,MATCH(PAYROLL!D1008,ADJ!A$1:A$500,0),MATCH(PAYROLL!DQ$2,ADJ!$2:$2,0)),0)</f>
        <v/>
      </c>
      <c r="DR1008">
        <f>IFERROR(INDEX(ADJ!$A$1:$BZ$1000,MATCH(PAYROLL!D1008,ADJ!A$1:A$500,0),MATCH(PAYROLL!DR$2,ADJ!$2:$2,0)),0)</f>
        <v/>
      </c>
      <c r="DS1008">
        <f>SUM(DP1008:DR1008)</f>
        <v/>
      </c>
      <c r="DT1008">
        <f>EK1008</f>
        <v/>
      </c>
      <c r="DU1008">
        <f>SUM(DO1008:DR1008)</f>
        <v/>
      </c>
      <c r="DV1008">
        <f>ROUND(DU1008*0.1,0)</f>
        <v/>
      </c>
      <c r="DW1008">
        <f>DU1008+DV1008</f>
        <v/>
      </c>
      <c r="DZ1008">
        <f>IFERROR(INDEX(ADJ!$A$1:$BZ$1000,MATCH(PAYROLL!$D1008,ADJ!A$1:A$500,0),MATCH(PAYROLL!DZ$2,ADJ!$2:$2,0)),0)</f>
        <v/>
      </c>
      <c r="EA1008">
        <f>IFERROR(INDEX(ADJ!$A$1:$BZ$1000,MATCH(PAYROLL!$D1008,ADJ!A$1:A$500,0),MATCH(PAYROLL!EA$2,ADJ!$2:$2,0)),0)</f>
        <v/>
      </c>
      <c r="EB1008">
        <f>IFERROR(INDEX(ADJ!$A$1:$BZ$1000,MATCH(PAYROLL!$D1008,ADJ!A$1:A$500,0),MATCH(PAYROLL!EB$2,ADJ!$2:$2,0)),0)</f>
        <v/>
      </c>
      <c r="EC1008">
        <f>IFERROR(INDEX(ADJ!$A$1:$BZ$1000,MATCH(PAYROLL!$D1008,ADJ!A$1:A$500,0),MATCH(PAYROLL!EC$2,ADJ!$2:$2,0)),0)</f>
        <v/>
      </c>
      <c r="ED1008">
        <f>IFERROR(INDEX(ADJ!$A$1:$BZ$1000,MATCH(PAYROLL!$D1008,ADJ!A$1:A$500,0),MATCH(PAYROLL!ED$2,ADJ!$2:$2,0)),0)</f>
        <v/>
      </c>
      <c r="EE1008">
        <f>IFERROR(INDEX(ADJ!$A$1:$BZ$1000,MATCH(PAYROLL!$D1008,ADJ!A$1:A$500,0),MATCH(PAYROLL!EE$2,ADJ!$2:$2,0)),0)</f>
        <v/>
      </c>
      <c r="EF1008">
        <f>IFERROR(INDEX(ADJ!$A$1:$BZ$1000,MATCH(PAYROLL!$D1008,ADJ!A$1:A$500,0),MATCH(PAYROLL!EF$2,ADJ!$2:$2,0)),0)</f>
        <v/>
      </c>
      <c r="EG1008">
        <f>IFERROR(INDEX(ADJ!$A$1:$BZ$1000,MATCH(PAYROLL!$D1008,ADJ!A$1:A$500,0),MATCH(PAYROLL!EG$2,ADJ!$2:$2,0)),0)</f>
        <v/>
      </c>
      <c r="EH1008">
        <f>IFERROR(INDEX(ADJ!$A$1:$BZ$1000,MATCH(PAYROLL!$D1008,ADJ!A$1:A$500,0),MATCH(PAYROLL!EH$2,ADJ!$2:$2,0)),0)</f>
        <v/>
      </c>
      <c r="EI1008">
        <f>IFERROR(INDEX(ADJ!$A$1:$BZ$1000,MATCH(PAYROLL!D1008,ADJ!A$1:A$500,0),MATCH(PAYROLL!EI$2,ADJ!$2:$2,0)),0)</f>
        <v/>
      </c>
      <c r="EJ1008">
        <f>IFERROR(INDEX(ADJ!$A$1:$BZ$1000,MATCH(PAYROLL!$D1008,ADJ!A$1:A$500,0),MATCH(PAYROLL!EJ$2,ADJ!$2:$2,0)),0)</f>
        <v/>
      </c>
      <c r="EK1008">
        <f>SUM(DZ1008:EJ1008)</f>
        <v/>
      </c>
    </row>
    <row r="1009">
      <c r="A1009" t="n">
        <v>1007</v>
      </c>
      <c r="B1009" t="inlineStr">
        <is>
          <t>Trương Văn Đô</t>
        </is>
      </c>
      <c r="D1009" t="inlineStr">
        <is>
          <t>148911-02</t>
        </is>
      </c>
      <c r="S1009">
        <f>IFERROR(INDEX(PIS!$A$1:$BZ$1000,MATCH($D1009,PIS!C$1:C$500,0),MATCH("Lương CB tháng trước",PIS!$1:$1,0)),0)</f>
        <v/>
      </c>
      <c r="T1009">
        <f>IFERROR(INDEX(PIS!$A$1:$BZ$1000,MATCH($D1009,PIS!C$1:C$500,0),MATCH("Lương CB hiện tại",PIS!$1:$1,0)),0)</f>
        <v/>
      </c>
      <c r="U1009">
        <f>IFERROR(INDEX(PIS!$A$1:$BZ$1000,MATCH($D1009,PIS!C$1:C$500,0),MATCH("Lương đóng BHBB",PIS!$1:$1,0)),0)</f>
        <v/>
      </c>
      <c r="V1009">
        <f>IFERROR(INDEX(PIS!$A$1:$BZ$1000,MATCH($D1009,PIS!C$1:C$500,0),MATCH(V$2,PIS!$2:$2,0)),0)</f>
        <v/>
      </c>
      <c r="W1009">
        <f>IFERROR(INDEX(PIS!$A$1:$BZ$1000,MATCH($D1009,PIS!C$1:C$500,0),MATCH(W$2,PIS!$2:$2,0)),0)</f>
        <v/>
      </c>
      <c r="X1009">
        <f>IFERROR(INDEX(PIS!$A$1:$BZ$1000,MATCH($D1009,PIS!C$1:C$500,0),MATCH(X$2,PIS!$2:$2,0)),0)</f>
        <v/>
      </c>
      <c r="Y1009">
        <f>IFERROR(INDEX(PIS!$A$1:$BZ$1000,MATCH($D1009,PIS!C$1:C$500,0),MATCH(Y$2,PIS!$2:$2,0)),0)</f>
        <v/>
      </c>
      <c r="Z1009">
        <f>IFERROR(INDEX(PIS!$A$1:$BZ$1000,MATCH($D1009,PIS!C$1:C$500,0),MATCH(Z$2,PIS!$2:$2,0)),0)</f>
        <v/>
      </c>
      <c r="AA1009">
        <f>IFERROR(INDEX(PIS!$A$1:$BZ$1000,MATCH($D1009,PIS!C$1:C$500,0),MATCH(AA$2,PIS!$2:$2,0)),0)</f>
        <v/>
      </c>
      <c r="AB1009">
        <f>IFERROR(INDEX(PIS!$A$1:$BZ$1000,MATCH($D1009,PIS!C$1:C$500,0),MATCH(AB$2,PIS!$2:$2,0)),0)</f>
        <v/>
      </c>
      <c r="AC1009">
        <f>SUM(V1009:AB1009)</f>
        <v/>
      </c>
      <c r="AD1009">
        <f>IFERROR(INDEX(TIMESHEET!$A$1:$AI$5000,MATCH($D1009,TIMESHEET!A$1:A$500,0),MATCH("T100",TIMESHEET!$2:$2,0))-2,0)</f>
        <v/>
      </c>
      <c r="AE1009">
        <f>IFERROR(INDEX(TIMESHEET!$A$1:$AI$5000,MATCH($D1009,TIMESHEET!A$1:A$500,0),MATCH("T202",TIMESHEET!$2:$2,0)),0)</f>
        <v/>
      </c>
      <c r="AF1009">
        <f>IFERROR(INDEX(TIMESHEET!$A$1:$AI$5000,MATCH($D1009,TIMESHEET!A$1:A$500,0),MATCH("T302",TIMESHEET!$2:$2,0)),0)</f>
        <v/>
      </c>
      <c r="AG1009">
        <f>IFERROR(INDEX(TIMESHEET!$A$1:$AI$5000,MATCH($D1009,TIMESHEET!A$1:A$500,0),MATCH("T406",TIMESHEET!$2:$2,0)),0)</f>
        <v/>
      </c>
      <c r="AH1009">
        <f>AE1009+AG1009</f>
        <v/>
      </c>
      <c r="AI1009">
        <f>IFERROR(INDEX(TIMESHEET!$A$1:$AI$5000,MATCH($D1009,TIMESHEET!A$1:A$500,0),MATCH("T701",TIMESHEET!$2:$2,0)),0)</f>
        <v/>
      </c>
      <c r="AJ1009">
        <f>IFERROR(INDEX(TIMESHEET!$A$1:$AI$5000,MATCH($D1009,TIMESHEET!B$1:B$500,0),MATCH("T320",TIMESHEET!$2:$2,0)),0)</f>
        <v/>
      </c>
      <c r="AK1009">
        <f>IFERROR(IF(LEFT(INDEX(PIS!O$1:O$500,MATCH(D1009,PIS!C$1:C$500)),1)="M",T1009/AD1009*SUM(AE1009:AG1009),T1009*AD1009),0)</f>
        <v/>
      </c>
      <c r="AL1009">
        <f>IFERROR(INDEX(ADJ!$A$1:$BZ$1000,MATCH(PAYROLL!D1009,ADJ!A$1:A$500,0),MATCH(PAYROLL!AL$2,ADJ!$2:$2,0)),0)</f>
        <v/>
      </c>
      <c r="AM1009">
        <f>SUM(AK1009:AL1009)</f>
        <v/>
      </c>
      <c r="AN1009">
        <f>IFERROR(ROUND(V1009/$AD1009*$AH1009,0),0)</f>
        <v/>
      </c>
      <c r="AO1009">
        <f>IFERROR(ROUND(W1009/$AD1009*$AH1009,0),0)</f>
        <v/>
      </c>
      <c r="AP1009">
        <f>IFERROR(ROUND(X1009/$AD1009*$AE1009,0),0)</f>
        <v/>
      </c>
      <c r="AQ1009">
        <f>IFERROR(ROUND(Y1009/$AD1009*$AH1009,0),0)</f>
        <v/>
      </c>
      <c r="AR1009">
        <f>IFERROR(ROUND(Z1009/$AD1009*$AH1009,0),0)</f>
        <v/>
      </c>
      <c r="AS1009">
        <f>IFERROR(ROUND(AA1009/$AD1009*$AH1009,0),0)</f>
        <v/>
      </c>
      <c r="AT1009">
        <f>IFERROR(IF((AE1009+AF1009+AG1009)&gt;13,AB1009,ROUND(AB1009/AD1009*AH1009,0)),0)</f>
        <v/>
      </c>
      <c r="AU1009">
        <f>IFERROR(INDEX(ADJ!$A$1:$BZ$1000,MATCH(PAYROLL!D1009,ADJ!A$1:A$500,0),MATCH(PAYROLL!AU$2,ADJ!$2:$2,0)),0)</f>
        <v/>
      </c>
      <c r="AV1009">
        <f>ROUND(SUM(AN1009:AU1009),0)</f>
        <v/>
      </c>
      <c r="AW1009">
        <f>IFERROR(INDEX(TIMESHEET!$A$1:$AI$5000,MATCH(PAYROLL!D1009,TIMESHEET!A$1:A$500,0),MATCH("T620",TIMESHEET!$2:$2,0)),0)</f>
        <v/>
      </c>
      <c r="AX1009">
        <f>IFERROR(INDEX(TIMESHEET!$A$1:$AI$5000,MATCH(PAYROLL!D1009,TIMESHEET!A$1:A$500,0),MATCH("T601",TIMESHEET!$2:$2,0)),0)</f>
        <v/>
      </c>
      <c r="AY1009">
        <f>IFERROR(INDEX(TIMESHEET!$A$1:$AI$5000,MATCH(PAYROLL!D1009,TIMESHEET!A$1:A$500,0),MATCH("T602",TIMESHEET!$2:$2,0)),0)</f>
        <v/>
      </c>
      <c r="AZ1009">
        <f>IFERROR(INDEX(TIMESHEET!$A$1:$AI$5000,MATCH(PAYROLL!D1009,TIMESHEET!A$1:A$500,0),MATCH("T603",TIMESHEET!$2:$2,0)),0)</f>
        <v/>
      </c>
      <c r="BA1009">
        <f>IFERROR(INDEX(TIMESHEET!$A$1:$AI$5000,MATCH(PAYROLL!D1009,TIMESHEET!A$1:A$500,0),MATCH("T611",TIMESHEET!$2:$2,0)),0)</f>
        <v/>
      </c>
      <c r="BB1009">
        <f>IFERROR(INDEX(TIMESHEET!$A$1:$AI$5000,MATCH(PAYROLL!D1009,TIMESHEET!A$1:A$500,0),MATCH("T612",TIMESHEET!$2:$2,0)),0)</f>
        <v/>
      </c>
      <c r="BC1009">
        <f>IFERROR(INDEX(TIMESHEET!$A$1:$AI$5000,MATCH(PAYROLL!D1009,TIMESHEET!A$1:A$500,0),MATCH("T613",TIMESHEET!$2:$2,0)),0)</f>
        <v/>
      </c>
      <c r="BD1009">
        <f>IFERROR(INDEX(TIMESHEET!$A$1:$AI$5000,MATCH(PAYROLL!D1009,TIMESHEET!A$1:A$500,0),MATCH("T500",TIMESHEET!$2:$2,0)),0)</f>
        <v/>
      </c>
      <c r="BE1009">
        <f>IFERROR(IF(LEFT(INDEX(PIS!O$1:O$500,MATCH(D1009,PIS!C$1:C$500)),1)="M",T1009/AD1009/8*(AW1009+AX1009*1.5+AY1009*2+AZ1009*3+BA1009*2.1+BB1009*2.7+BC1009*3.9+BD1009*0.3),T1009/8*(AW1009+AX1009*1.5+AY1009*2+AZ1009*3+BA1009*2.1+BB1009*2.7+BC1009*3.9+BD1009*0.3)),0)</f>
        <v/>
      </c>
      <c r="BF1009">
        <f>IFERROR(INDEX(ADJ!$A$1:$BZ$1000,MATCH(PAYROLL!$D1009,ADJ!A$1:A$500,0),MATCH(PAYROLL!BF$2,ADJ!$2:$2,0)),0)</f>
        <v/>
      </c>
      <c r="BG1009">
        <f>IFERROR(INDEX(ADJ!$A$1:$BZ$1000,MATCH(PAYROLL!D1009,ADJ!A$1:A$500,0),MATCH(PAYROLL!BG$2,ADJ!$2:$2,0)),0)</f>
        <v/>
      </c>
      <c r="BH1009">
        <f>IFERROR(INDEX(ADJ!$A$1:$BZ$1000,MATCH(PAYROLL!D1009,ADJ!A$1:A$500,0),MATCH(PAYROLL!BH$2,ADJ!$2:$2,0)),0)</f>
        <v/>
      </c>
      <c r="BI1009">
        <f>IFERROR(INDEX(ADJ!$A$1:$BZ$1000,MATCH(PAYROLL!D1009,ADJ!A$1:A$500,0),MATCH(PAYROLL!BI$2,ADJ!$2:$2,0)),0)</f>
        <v/>
      </c>
      <c r="BJ1009">
        <f>IFERROR(INDEX(ADJ!$A$1:$BZ$1000,MATCH(PAYROLL!D1009,ADJ!A$1:A$500,0),MATCH(PAYROLL!BJ$2,ADJ!$2:$2,0)),0)</f>
        <v/>
      </c>
      <c r="BK1009">
        <f>SUM(BF1009:BJ1009)</f>
        <v/>
      </c>
      <c r="BL1009">
        <f>IFERROR(INDEX(ADJ!$A$1:$BZ$1000,MATCH(PAYROLL!D1009,ADJ!A$1:A$500,0),MATCH(PAYROLL!BL$2,ADJ!$2:$2,0)),0)</f>
        <v/>
      </c>
      <c r="BM1009">
        <f>IFERROR(INDEX(ADJ!$A$1:$BZ$1000,MATCH(PAYROLL!D1009,ADJ!A$1:A$500,0),MATCH(PAYROLL!BM$2,ADJ!$2:$2,0)),0)</f>
        <v/>
      </c>
      <c r="BN1009">
        <f>IFERROR(INDEX(ADJ!$A$1:$BZ$1000,MATCH(PAYROLL!D1009,ADJ!A$1:A$500,0),MATCH(PAYROLL!BN$2,ADJ!$2:$2,0)),0)</f>
        <v/>
      </c>
      <c r="BO1009">
        <f>IFERROR(INDEX(ADJ!$A$1:$BZ$1000,MATCH(PAYROLL!D1009,ADJ!A$1:A$500,0),MATCH(PAYROLL!BO$2,ADJ!$2:$2,0)),0)</f>
        <v/>
      </c>
      <c r="BP1009">
        <f>SUM(AM1009,AV1009,BE1009,BK1009,BL1009:BO1009)</f>
        <v/>
      </c>
      <c r="BQ1009">
        <f>BO1009</f>
        <v/>
      </c>
      <c r="BR1009">
        <f>IFERROR(ROUND(IF(LEFT(INDEX(PIS!O$1:O$500,MATCH(D1009,PIS!C$1:C$500)),1)="D",T1009/8*(BD1009*0.3),IF(LEFT(INDEX(PIS!O$1:O$500,MATCH(D1009,PIS!C$1:C$500)),1)="H",T1009*($BD1009*0.3),T1009/$AD1009/8*($BD1009*0.3))),0),0)</f>
        <v/>
      </c>
      <c r="BS1009">
        <f>IF(AP1009&lt;1,0,MIN(AP1009,730000))</f>
        <v/>
      </c>
      <c r="BT1009">
        <f>IFERROR(ROUND((BE1009-SUM(AW1009:BC1009)*T1009/AD1009/8),0)-BR1009,0)</f>
        <v/>
      </c>
      <c r="BU1009">
        <f>AO1009</f>
        <v/>
      </c>
      <c r="BV1009">
        <f>SUM(BQ1009:BU1009)</f>
        <v/>
      </c>
      <c r="BW1009">
        <f>BP1009-BV1009</f>
        <v/>
      </c>
      <c r="BX1009">
        <f>IFERROR(IF(RIGHT(INDEX(PIS!O$1:O$500,MATCH(D1009,PIS!C$1:C$500)),5)="Gross",MIN(U1009+V1009,VLOOKUP("R700",TSC!B:C,2,0)*VLOOKUP("R101",TSC!B:C,2,0))*VLOOKUP("R701",TSC!B:C,2,0)%,0),0)</f>
        <v/>
      </c>
      <c r="BY1009">
        <f>IFERROR(IF(RIGHT(INDEX(PIS!O$1:O$500,MATCH(D1009,PIS!C$1:C$500)),5)="Gross",MIN(U1009+V1009,VLOOKUP("R700",TSC!B:C,2,0)*VLOOKUP("R101",TSC!B:C,2,0))*VLOOKUP("T704",TSC!B:C,2,0)%,0),0)</f>
        <v/>
      </c>
      <c r="BZ1009">
        <f>IFERROR(IF(RIGHT(INDEX(PIS!O$1:O$500,MATCH(D1009,PIS!C$1:C$500)),5)="Gross",MIN(U1009+V1009,VLOOKUP("R700",TSC!B:C,2,0)*VLOOKUP("1",TSC!F:G,2,0))*VLOOKUP("T705",TSC!B:C,2,0)%,0),0)</f>
        <v/>
      </c>
      <c r="CA1009">
        <f>IFERROR(INDEX(ADJ!$A$1:$BZ$1000,MATCH(PAYROLL!D1009,ADJ!A$1:A$500,0),MATCH(PAYROLL!CA$2,ADJ!$2:$2,0)),0)</f>
        <v/>
      </c>
      <c r="CB1009">
        <f>IFERROR(INDEX(ADJ!$A$1:$BZ$1000,MATCH(PAYROLL!D1009,ADJ!A$1:A$500,0),MATCH(PAYROLL!CB$2,ADJ!$2:$2,0)),0)</f>
        <v/>
      </c>
      <c r="CC1009">
        <f>SUM(BX1009:CB1009)</f>
        <v/>
      </c>
      <c r="CD1009">
        <f>IFERROR(INDEX(PIS!$A$1:$BZ$1000,MATCH(PAYROLL!D1009,PIS!C$1:C$500,0),MATCH(PAYROLL!CD$1,PIS!$1:$1,0)),0)</f>
        <v/>
      </c>
      <c r="CE1009">
        <f>IFERROR(IF(OR(INDEX(PIS!P$1:P$500,MATCH(D1009,PIS!C$1:C$500,0))="LT2",INDEX(PIS!P$1:P$500,MATCH(D1009,PIS!C$1:C$500,0))="P10"),0,SUM(CC1009,CD1009*VLOOKUP("R601",TSC!B:C,2,0),VLOOKUP("R602",TSC!B:C,2,0))),0)</f>
        <v/>
      </c>
      <c r="CF1009">
        <f>MAX(BW1009-CE1009,0)</f>
        <v/>
      </c>
      <c r="CG1009">
        <f>IFERROR(IF(OR(RIGHT(INDEX(PIS!P$1:P$500,MATCH(D1009,PIS!C$1:C$500)),5)="P10",RIGHT(INDEX(PIS!P$1:P$500,MATCH(D1009,PIS!C$1:C$500)),5)="CK"),0,IF(CF1009&lt;=5000000,CF1009*5%,IF(CF1009&lt;=10000000,CF1009*10%-250000,IF(CF1009&lt;=18000000,CF1009*15%-750000,IF(CF1009&lt;=32000000,CF1009*20%-1650000,IF(CF1009&lt;=52000000,CF1009*25%-3250000,IF(CF1009&lt;=80000000,BH1009*30%-5850000,CF1009*35%-9850000))))))),0)</f>
        <v/>
      </c>
      <c r="CH1009">
        <f>IFERROR(IF(OR(INDEX(PIS!P$1:P$500,MATCH(D1009,PIS!C$1:C$500))="LT",INDEX(PIS!P$1:P$500,MATCH(D1009,PIS!C$1:C$500))="CK"),0,IF(CF1009&lt;2000000,0,CF1009*10%)),0)</f>
        <v/>
      </c>
      <c r="CI1009">
        <f>IFERROR(INDEX(ADJ!$A$1:$BZ$1000,MATCH(PAYROLL!D1009,ADJ!A$1:A$500,0),MATCH(PAYROLL!CI$2,ADJ!$2:$2,0)),0)</f>
        <v/>
      </c>
      <c r="CJ1009">
        <f>IFERROR(INDEX(ADJ!$A$1:$BZ$1000,MATCH(PAYROLL!D1009,ADJ!A$1:A$500,0),MATCH(PAYROLL!CJ$2,ADJ!$2:$2,0)),0)</f>
        <v/>
      </c>
      <c r="CK1009">
        <f>IFERROR(INDEX(ADJ!$A$1:$BZ$1000,MATCH(PAYROLL!D1009,ADJ!A$1:A$500,0),MATCH(PAYROLL!CK$2,ADJ!$2:$2,0)),0)</f>
        <v/>
      </c>
      <c r="CL1009">
        <f>SUM(CG1009:CK1009)</f>
        <v/>
      </c>
      <c r="CM1009">
        <f>ROUND(SUM(CH1009:CK1009),0)</f>
        <v/>
      </c>
      <c r="CN1009">
        <f>IFERROR(INDEX(CSDA!D$1:D$500,MATCH($CN$2,CSDA!C$1:C$500,0))*INDEX(PIS!V$1:V$500,MATCH(D1009,PIS!C$1:C$500))+INDEX(ADJ!$A$1:$BZ$1000,MATCH(PAYROLL!D1009,ADJ!A$1:A$500,0),MATCH(PAYROLL!CN$2,ADJ!$2:$2,0)),0)</f>
        <v/>
      </c>
      <c r="CO1009">
        <f>IFERROR(INDEX(ADJ!$A$1:$BZ$1000,MATCH(PAYROLL!D1009,ADJ!A$1:A$500,0),MATCH(PAYROLL!CO$2,ADJ!$2:$2,0)),0)</f>
        <v/>
      </c>
      <c r="CP1009">
        <f>IFERROR(INDEX(ADJ!$A$1:$BZ$1000,MATCH(PAYROLL!D1009,ADJ!A$1:A$500,0),MATCH(PAYROLL!CP$2,ADJ!$2:$2,0)),0)</f>
        <v/>
      </c>
      <c r="CQ1009">
        <f>BP1009-CL1009-CI1009-CM1009-CN1009-CO1009-CP1009-CC1009</f>
        <v/>
      </c>
      <c r="CR1009">
        <f>IFERROR(IF(RIGHT(INDEX(PIS!O$1:O$500,MATCH(D1009,PIS!C$1:C$500,0)),5)="Gross",MIN(U1009+V1009,VLOOKUP("R700",TSC!B:C,2,0)*VLOOKUP("R101",TSC!B:C,2,0))*(VLOOKUP("T711",TSC!B:C,2,0)+VLOOKUP("T712",TSC!B:C,2,0))%,MIN(T1009+V1009,VLOOKUP("R700",TSC!B:C,2,0)*VLOOKUP("R101",TSC!B:C,2,0))*(VLOOKUP("T711",TSC!B:C,2,0)+VLOOKUP("T712",TSC!B:C,2,0)+VLOOKUP("R701",TSC!B:C,2,0))%),0)</f>
        <v/>
      </c>
      <c r="CS1009">
        <f>IFERROR(IF(RIGHT(INDEX(PIS!O$1:O$500,MATCH(D1009,PIS!C$1:C$500,0)),5)="Gross",MIN(U1009+V1009,VLOOKUP("R700",TSC!B:C,2,0)*VLOOKUP("R101",TSC!B:C,2,0))*(VLOOKUP("T714",TSC!B:C,2,0))%,MIN(T1009+V1009,VLOOKUP("R700",TSC!B:C,2,0)*VLOOKUP("R101",TSC!B:C,2,0))*(VLOOKUP("T704",TSC!B:C,2,0)+VLOOKUP("T714",TSC!B:C,2,0))%),0)</f>
        <v/>
      </c>
      <c r="CT1009">
        <f>IFERROR(IF(RIGHT(INDEX(PIS!O$1:O$500,MATCH(D1009,PIS!C$1:C$500,0)),5)="Gross",MIN(U1009+V1009,VLOOKUP("R700",TSC!B:C,2,0)*VLOOKUP("R101",TSC!B:C,2,0))*VLOOKUP("T705",TSC!B:C,2,0)%,MIN(T1009+V1009,VLOOKUP("R700",TSC!B:C,2,0)*VLOOKUP("R101",TSC!B:C,2,0))*VLOOKUP("T705",TSC!B:C,2,0)%),0)</f>
        <v/>
      </c>
      <c r="CU1009">
        <f>IFERROR(IF(RIGHT(INDEX(PIS!O$1:O$500,MATCH(D1009,PIS!C$1:C$500,0)),5)="Gross",MIN(U1009+V1009,VLOOKUP("R700",TSC!B:C,2,0)*VLOOKUP("R101",TSC!B:C,2,0))*(VLOOKUP("T713",TSC!B:C,2,0))%,MIN(T1009+V1009,VLOOKUP("R700",TSC!B:C,2,0)*VLOOKUP("R101",TSC!B:C,2,0))*(VLOOKUP("T713",TSC!B:C,2,0))%),0)</f>
        <v/>
      </c>
      <c r="CV1009">
        <f>IFERROR(INDEX(ADJ!$A$1:$BZ$1000,MATCH(PAYROLL!D1009,ADJ!A$1:A$500,0),MATCH(PAYROLL!CV$2,ADJ!$2:$2,0)),0)</f>
        <v/>
      </c>
      <c r="CW1009">
        <f>IFERROR(INDEX(ADJ!$A$1:$BZ$1000,MATCH(PAYROLL!D1009,ADJ!A$1:A$500,0),MATCH(PAYROLL!CW$2,ADJ!$2:$2,0)),0)</f>
        <v/>
      </c>
      <c r="CX1009">
        <f>SUM(CR1009:CW1009)</f>
        <v/>
      </c>
      <c r="CY1009">
        <f>ROUND(IF(CR1009&gt;0,T1009+V1009*VLOOKUP("R202",TSC!$B$1:$C$500,2,0),0),0)</f>
        <v/>
      </c>
      <c r="CZ1009">
        <f>IFERROR(INDEX(CSDA!D$1:D$500,MATCH($CZ$2,CSDA!C$1:C$500,0)),0)</f>
        <v/>
      </c>
      <c r="DA1009">
        <f>ROUND(T1009*0.7%,0)</f>
        <v/>
      </c>
      <c r="DB1009">
        <f>ROUND(T1009/12,0)</f>
        <v/>
      </c>
      <c r="DC1009">
        <f ref="DC1009" t="array">IFERROR(INDEX(CSDA!D$1:D$500,MATCH("Trích giữ"&amp;PAYROLL!DC$2,CSDA!A$1:A$500&amp;CSDA!C$1:C$500,0)),0)</f>
        <v/>
      </c>
      <c r="DD1009">
        <f ref="DD1009" t="array">IFERROR(INDEX(CSDA!D$1:D$500,MATCH("Trích giữ"&amp;PAYROLL!DD$2,CSDA!A$1:A$500&amp;CSDA!C$1:C$500,0)),0)</f>
        <v/>
      </c>
      <c r="DE1009">
        <f ref="DE1009" t="array">IFERROR(INDEX(CSDA!D$1:D$500,MATCH("Trích giữ"&amp;PAYROLL!DE$2,CSDA!A$1:A$500&amp;CSDA!C$1:C$500,0)),0)</f>
        <v/>
      </c>
      <c r="DF1009">
        <f>IFERROR(INDEX(CSDA!D$1:D$500,MATCH(PAYROLL!DF$2,CSDA!C$1:C$500,0)),0)</f>
        <v/>
      </c>
      <c r="DG1009">
        <f ref="DG1009" t="array">IFERROR(INDEX(CSDA!D$1:D$500,MATCH("Trích giữ"&amp;PAYROLL!DG$2,CSDA!A$1:A$500&amp;CSDA!C$1:C$500,0)),0)</f>
        <v/>
      </c>
      <c r="DH1009">
        <f>ROUND(T1009/26,0)</f>
        <v/>
      </c>
      <c r="DI1009">
        <f ref="DI1009" t="array">IFERROR(INDEX(CSDA!D$1:D$500,MATCH("Trích giữ"&amp;PAYROLL!DI$2,CSDA!A$1:A$500&amp;CSDA!C$1:C$500,0)),0)</f>
        <v/>
      </c>
      <c r="DJ1009">
        <f>IF(U1009=0,T1009*21.5%-BL1009,0)</f>
        <v/>
      </c>
      <c r="DK1009">
        <f ref="DK1009" t="array">IFERROR(INDEX(CSDA!D$1:D$500,MATCH("Trích giữ"&amp;PAYROLL!DK$2,CSDA!A$1:A$500&amp;CSDA!C$1:C$500,0)),0)</f>
        <v/>
      </c>
      <c r="DL1009">
        <f>IFERROR(INDEX(CSDA!D$1:D$500,MATCH(PAYROLL!DL$2,CSDA!C$1:C$500,0))/12,0)</f>
        <v/>
      </c>
      <c r="DM1009">
        <f>SUM(DB1009:DL1009)</f>
        <v/>
      </c>
      <c r="DN1009">
        <f>IFERROR(INDEX(ADJ!$A$1:$BZ$1000,MATCH(PAYROLL!D1009,ADJ!A$1:A$500,0),MATCH(PAYROLL!DN$2,ADJ!$2:$2,0)),0)</f>
        <v/>
      </c>
      <c r="DO1009">
        <f>IFERROR(SUM(BP1009,DM1009:DN1009,CX1009:DA1009)-DT1009,0)</f>
        <v/>
      </c>
      <c r="DP1009">
        <f ref="DP1009" t="array">SUM(BW1009*IFERROR(INDEX(CSDA!D$1:D$500,MATCH(BW$2,CSDA!C$1:C$500,0)),0)%,CX1009*IFERROR(INDEX(CSDA!D$1:D$500,MATCH(CX$2,CSDA!C$1:C$500,0)),0)%,DA1009*IFERROR(INDEX(CSDA!D$1:D$500,MATCH(DA$2,CSDA!C$1:C$500,0)),0)%,DB1009*IFERROR(INDEX(CSDA!D$1:D$500,MATCH(DB$2,CSDA!C$1:C$500,0)),0)%,DF1009*IFERROR(INDEX(CSDA!D$1:D$500,MATCH("Phí dịch vụ"&amp;PAYROLL!DF$2,CSDA!A$1:A$500&amp;CSDA!C$1:C$500,0)),0)%,DC1009*IFERROR(INDEX(CSDA!D$1:D$500,MATCH("Phí dịch vụ"&amp;PAYROLL!DC$2,CSDA!A$1:A$500&amp;CSDA!C$1:C$500,0)),0)%,DH1009*IFERROR(INDEX(CSDA!D$1:D$500,MATCH("Phí dịch vụ"&amp;PAYROLL!DH$2,CSDA!A$1:A$500&amp;CSDA!C$1:C$500,0)),0)%,DJ1009*IFERROR(INDEX(CSDA!D$1:D$500,MATCH("Phí dịch vụ"&amp;PAYROLL!DJ$2,CSDA!A$1:A$500&amp;CSDA!C$1:C$500,0)),0)%,BN1009*IFERROR(INDEX(CSDA!D$1:D$500,MATCH(BN$2,CSDA!C$1:C$500,0)),0)%)-BN1009*7%</f>
        <v/>
      </c>
      <c r="DQ1009">
        <f>IFERROR(INDEX(ADJ!$A$1:$BZ$1000,MATCH(PAYROLL!D1009,ADJ!A$1:A$500,0),MATCH(PAYROLL!DQ$2,ADJ!$2:$2,0)),0)</f>
        <v/>
      </c>
      <c r="DR1009">
        <f>IFERROR(INDEX(ADJ!$A$1:$BZ$1000,MATCH(PAYROLL!D1009,ADJ!A$1:A$500,0),MATCH(PAYROLL!DR$2,ADJ!$2:$2,0)),0)</f>
        <v/>
      </c>
      <c r="DS1009">
        <f>SUM(DP1009:DR1009)</f>
        <v/>
      </c>
      <c r="DT1009">
        <f>EK1009</f>
        <v/>
      </c>
      <c r="DU1009">
        <f>SUM(DO1009:DR1009)</f>
        <v/>
      </c>
      <c r="DV1009">
        <f>ROUND(DU1009*0.1,0)</f>
        <v/>
      </c>
      <c r="DW1009">
        <f>DU1009+DV1009</f>
        <v/>
      </c>
      <c r="DZ1009">
        <f>IFERROR(INDEX(ADJ!$A$1:$BZ$1000,MATCH(PAYROLL!$D1009,ADJ!A$1:A$500,0),MATCH(PAYROLL!DZ$2,ADJ!$2:$2,0)),0)</f>
        <v/>
      </c>
      <c r="EA1009">
        <f>IFERROR(INDEX(ADJ!$A$1:$BZ$1000,MATCH(PAYROLL!$D1009,ADJ!A$1:A$500,0),MATCH(PAYROLL!EA$2,ADJ!$2:$2,0)),0)</f>
        <v/>
      </c>
      <c r="EB1009">
        <f>IFERROR(INDEX(ADJ!$A$1:$BZ$1000,MATCH(PAYROLL!$D1009,ADJ!A$1:A$500,0),MATCH(PAYROLL!EB$2,ADJ!$2:$2,0)),0)</f>
        <v/>
      </c>
      <c r="EC1009">
        <f>IFERROR(INDEX(ADJ!$A$1:$BZ$1000,MATCH(PAYROLL!$D1009,ADJ!A$1:A$500,0),MATCH(PAYROLL!EC$2,ADJ!$2:$2,0)),0)</f>
        <v/>
      </c>
      <c r="ED1009">
        <f>IFERROR(INDEX(ADJ!$A$1:$BZ$1000,MATCH(PAYROLL!$D1009,ADJ!A$1:A$500,0),MATCH(PAYROLL!ED$2,ADJ!$2:$2,0)),0)</f>
        <v/>
      </c>
      <c r="EE1009">
        <f>IFERROR(INDEX(ADJ!$A$1:$BZ$1000,MATCH(PAYROLL!$D1009,ADJ!A$1:A$500,0),MATCH(PAYROLL!EE$2,ADJ!$2:$2,0)),0)</f>
        <v/>
      </c>
      <c r="EF1009">
        <f>IFERROR(INDEX(ADJ!$A$1:$BZ$1000,MATCH(PAYROLL!$D1009,ADJ!A$1:A$500,0),MATCH(PAYROLL!EF$2,ADJ!$2:$2,0)),0)</f>
        <v/>
      </c>
      <c r="EG1009">
        <f>IFERROR(INDEX(ADJ!$A$1:$BZ$1000,MATCH(PAYROLL!$D1009,ADJ!A$1:A$500,0),MATCH(PAYROLL!EG$2,ADJ!$2:$2,0)),0)</f>
        <v/>
      </c>
      <c r="EH1009">
        <f>IFERROR(INDEX(ADJ!$A$1:$BZ$1000,MATCH(PAYROLL!$D1009,ADJ!A$1:A$500,0),MATCH(PAYROLL!EH$2,ADJ!$2:$2,0)),0)</f>
        <v/>
      </c>
      <c r="EI1009">
        <f>IFERROR(INDEX(ADJ!$A$1:$BZ$1000,MATCH(PAYROLL!D1009,ADJ!A$1:A$500,0),MATCH(PAYROLL!EI$2,ADJ!$2:$2,0)),0)</f>
        <v/>
      </c>
      <c r="EJ1009">
        <f>IFERROR(INDEX(ADJ!$A$1:$BZ$1000,MATCH(PAYROLL!$D1009,ADJ!A$1:A$500,0),MATCH(PAYROLL!EJ$2,ADJ!$2:$2,0)),0)</f>
        <v/>
      </c>
      <c r="EK1009">
        <f>SUM(DZ1009:EJ1009)</f>
        <v/>
      </c>
    </row>
    <row r="1010">
      <c r="A1010" t="n">
        <v>1008</v>
      </c>
      <c r="B1010" t="inlineStr">
        <is>
          <t>Phạm Công Khánh</t>
        </is>
      </c>
      <c r="D1010" t="inlineStr">
        <is>
          <t>144648-04</t>
        </is>
      </c>
      <c r="S1010">
        <f>IFERROR(INDEX(PIS!$A$1:$BZ$1000,MATCH($D1010,PIS!C$1:C$500,0),MATCH("Lương CB tháng trước",PIS!$1:$1,0)),0)</f>
        <v/>
      </c>
      <c r="T1010">
        <f>IFERROR(INDEX(PIS!$A$1:$BZ$1000,MATCH($D1010,PIS!C$1:C$500,0),MATCH("Lương CB hiện tại",PIS!$1:$1,0)),0)</f>
        <v/>
      </c>
      <c r="U1010">
        <f>IFERROR(INDEX(PIS!$A$1:$BZ$1000,MATCH($D1010,PIS!C$1:C$500,0),MATCH("Lương đóng BHBB",PIS!$1:$1,0)),0)</f>
        <v/>
      </c>
      <c r="V1010">
        <f>IFERROR(INDEX(PIS!$A$1:$BZ$1000,MATCH($D1010,PIS!C$1:C$500,0),MATCH(V$2,PIS!$2:$2,0)),0)</f>
        <v/>
      </c>
      <c r="W1010">
        <f>IFERROR(INDEX(PIS!$A$1:$BZ$1000,MATCH($D1010,PIS!C$1:C$500,0),MATCH(W$2,PIS!$2:$2,0)),0)</f>
        <v/>
      </c>
      <c r="X1010">
        <f>IFERROR(INDEX(PIS!$A$1:$BZ$1000,MATCH($D1010,PIS!C$1:C$500,0),MATCH(X$2,PIS!$2:$2,0)),0)</f>
        <v/>
      </c>
      <c r="Y1010">
        <f>IFERROR(INDEX(PIS!$A$1:$BZ$1000,MATCH($D1010,PIS!C$1:C$500,0),MATCH(Y$2,PIS!$2:$2,0)),0)</f>
        <v/>
      </c>
      <c r="Z1010">
        <f>IFERROR(INDEX(PIS!$A$1:$BZ$1000,MATCH($D1010,PIS!C$1:C$500,0),MATCH(Z$2,PIS!$2:$2,0)),0)</f>
        <v/>
      </c>
      <c r="AA1010">
        <f>IFERROR(INDEX(PIS!$A$1:$BZ$1000,MATCH($D1010,PIS!C$1:C$500,0),MATCH(AA$2,PIS!$2:$2,0)),0)</f>
        <v/>
      </c>
      <c r="AB1010">
        <f>IFERROR(INDEX(PIS!$A$1:$BZ$1000,MATCH($D1010,PIS!C$1:C$500,0),MATCH(AB$2,PIS!$2:$2,0)),0)</f>
        <v/>
      </c>
      <c r="AC1010">
        <f>SUM(V1010:AB1010)</f>
        <v/>
      </c>
      <c r="AD1010">
        <f>IFERROR(INDEX(TIMESHEET!$A$1:$AI$5000,MATCH($D1010,TIMESHEET!A$1:A$500,0),MATCH("T100",TIMESHEET!$2:$2,0))-2,0)</f>
        <v/>
      </c>
      <c r="AE1010">
        <f>IFERROR(INDEX(TIMESHEET!$A$1:$AI$5000,MATCH($D1010,TIMESHEET!A$1:A$500,0),MATCH("T202",TIMESHEET!$2:$2,0)),0)</f>
        <v/>
      </c>
      <c r="AF1010">
        <f>IFERROR(INDEX(TIMESHEET!$A$1:$AI$5000,MATCH($D1010,TIMESHEET!A$1:A$500,0),MATCH("T302",TIMESHEET!$2:$2,0)),0)</f>
        <v/>
      </c>
      <c r="AG1010">
        <f>IFERROR(INDEX(TIMESHEET!$A$1:$AI$5000,MATCH($D1010,TIMESHEET!A$1:A$500,0),MATCH("T406",TIMESHEET!$2:$2,0)),0)</f>
        <v/>
      </c>
      <c r="AH1010">
        <f>AE1010+AG1010</f>
        <v/>
      </c>
      <c r="AI1010">
        <f>IFERROR(INDEX(TIMESHEET!$A$1:$AI$5000,MATCH($D1010,TIMESHEET!A$1:A$500,0),MATCH("T701",TIMESHEET!$2:$2,0)),0)</f>
        <v/>
      </c>
      <c r="AJ1010">
        <f>IFERROR(INDEX(TIMESHEET!$A$1:$AI$5000,MATCH($D1010,TIMESHEET!B$1:B$500,0),MATCH("T320",TIMESHEET!$2:$2,0)),0)</f>
        <v/>
      </c>
      <c r="AK1010">
        <f>IFERROR(IF(LEFT(INDEX(PIS!O$1:O$500,MATCH(D1010,PIS!C$1:C$500)),1)="M",T1010/AD1010*SUM(AE1010:AG1010),T1010*AD1010),0)</f>
        <v/>
      </c>
      <c r="AL1010">
        <f>IFERROR(INDEX(ADJ!$A$1:$BZ$1000,MATCH(PAYROLL!D1010,ADJ!A$1:A$500,0),MATCH(PAYROLL!AL$2,ADJ!$2:$2,0)),0)</f>
        <v/>
      </c>
      <c r="AM1010">
        <f>SUM(AK1010:AL1010)</f>
        <v/>
      </c>
      <c r="AN1010">
        <f>IFERROR(ROUND(V1010/$AD1010*$AH1010,0),0)</f>
        <v/>
      </c>
      <c r="AO1010">
        <f>IFERROR(ROUND(W1010/$AD1010*$AH1010,0),0)</f>
        <v/>
      </c>
      <c r="AP1010">
        <f>IFERROR(ROUND(X1010/$AD1010*$AE1010,0),0)</f>
        <v/>
      </c>
      <c r="AQ1010">
        <f>IFERROR(ROUND(Y1010/$AD1010*$AH1010,0),0)</f>
        <v/>
      </c>
      <c r="AR1010">
        <f>IFERROR(ROUND(Z1010/$AD1010*$AH1010,0),0)</f>
        <v/>
      </c>
      <c r="AS1010">
        <f>IFERROR(ROUND(AA1010/$AD1010*$AH1010,0),0)</f>
        <v/>
      </c>
      <c r="AT1010">
        <f>IFERROR(IF((AE1010+AF1010+AG1010)&gt;13,AB1010,ROUND(AB1010/AD1010*AH1010,0)),0)</f>
        <v/>
      </c>
      <c r="AU1010">
        <f>IFERROR(INDEX(ADJ!$A$1:$BZ$1000,MATCH(PAYROLL!D1010,ADJ!A$1:A$500,0),MATCH(PAYROLL!AU$2,ADJ!$2:$2,0)),0)</f>
        <v/>
      </c>
      <c r="AV1010">
        <f>ROUND(SUM(AN1010:AU1010),0)</f>
        <v/>
      </c>
      <c r="AW1010">
        <f>IFERROR(INDEX(TIMESHEET!$A$1:$AI$5000,MATCH(PAYROLL!D1010,TIMESHEET!A$1:A$500,0),MATCH("T620",TIMESHEET!$2:$2,0)),0)</f>
        <v/>
      </c>
      <c r="AX1010">
        <f>IFERROR(INDEX(TIMESHEET!$A$1:$AI$5000,MATCH(PAYROLL!D1010,TIMESHEET!A$1:A$500,0),MATCH("T601",TIMESHEET!$2:$2,0)),0)</f>
        <v/>
      </c>
      <c r="AY1010">
        <f>IFERROR(INDEX(TIMESHEET!$A$1:$AI$5000,MATCH(PAYROLL!D1010,TIMESHEET!A$1:A$500,0),MATCH("T602",TIMESHEET!$2:$2,0)),0)</f>
        <v/>
      </c>
      <c r="AZ1010">
        <f>IFERROR(INDEX(TIMESHEET!$A$1:$AI$5000,MATCH(PAYROLL!D1010,TIMESHEET!A$1:A$500,0),MATCH("T603",TIMESHEET!$2:$2,0)),0)</f>
        <v/>
      </c>
      <c r="BA1010">
        <f>IFERROR(INDEX(TIMESHEET!$A$1:$AI$5000,MATCH(PAYROLL!D1010,TIMESHEET!A$1:A$500,0),MATCH("T611",TIMESHEET!$2:$2,0)),0)</f>
        <v/>
      </c>
      <c r="BB1010">
        <f>IFERROR(INDEX(TIMESHEET!$A$1:$AI$5000,MATCH(PAYROLL!D1010,TIMESHEET!A$1:A$500,0),MATCH("T612",TIMESHEET!$2:$2,0)),0)</f>
        <v/>
      </c>
      <c r="BC1010">
        <f>IFERROR(INDEX(TIMESHEET!$A$1:$AI$5000,MATCH(PAYROLL!D1010,TIMESHEET!A$1:A$500,0),MATCH("T613",TIMESHEET!$2:$2,0)),0)</f>
        <v/>
      </c>
      <c r="BD1010">
        <f>IFERROR(INDEX(TIMESHEET!$A$1:$AI$5000,MATCH(PAYROLL!D1010,TIMESHEET!A$1:A$500,0),MATCH("T500",TIMESHEET!$2:$2,0)),0)</f>
        <v/>
      </c>
      <c r="BE1010">
        <f>IFERROR(IF(LEFT(INDEX(PIS!O$1:O$500,MATCH(D1010,PIS!C$1:C$500)),1)="M",T1010/AD1010/8*(AW1010+AX1010*1.5+AY1010*2+AZ1010*3+BA1010*2.1+BB1010*2.7+BC1010*3.9+BD1010*0.3),T1010/8*(AW1010+AX1010*1.5+AY1010*2+AZ1010*3+BA1010*2.1+BB1010*2.7+BC1010*3.9+BD1010*0.3)),0)</f>
        <v/>
      </c>
      <c r="BF1010">
        <f>IFERROR(INDEX(ADJ!$A$1:$BZ$1000,MATCH(PAYROLL!$D1010,ADJ!A$1:A$500,0),MATCH(PAYROLL!BF$2,ADJ!$2:$2,0)),0)</f>
        <v/>
      </c>
      <c r="BG1010">
        <f>IFERROR(INDEX(ADJ!$A$1:$BZ$1000,MATCH(PAYROLL!D1010,ADJ!A$1:A$500,0),MATCH(PAYROLL!BG$2,ADJ!$2:$2,0)),0)</f>
        <v/>
      </c>
      <c r="BH1010">
        <f>IFERROR(INDEX(ADJ!$A$1:$BZ$1000,MATCH(PAYROLL!D1010,ADJ!A$1:A$500,0),MATCH(PAYROLL!BH$2,ADJ!$2:$2,0)),0)</f>
        <v/>
      </c>
      <c r="BI1010">
        <f>IFERROR(INDEX(ADJ!$A$1:$BZ$1000,MATCH(PAYROLL!D1010,ADJ!A$1:A$500,0),MATCH(PAYROLL!BI$2,ADJ!$2:$2,0)),0)</f>
        <v/>
      </c>
      <c r="BJ1010">
        <f>IFERROR(INDEX(ADJ!$A$1:$BZ$1000,MATCH(PAYROLL!D1010,ADJ!A$1:A$500,0),MATCH(PAYROLL!BJ$2,ADJ!$2:$2,0)),0)</f>
        <v/>
      </c>
      <c r="BK1010">
        <f>SUM(BF1010:BJ1010)</f>
        <v/>
      </c>
      <c r="BL1010">
        <f>IFERROR(INDEX(ADJ!$A$1:$BZ$1000,MATCH(PAYROLL!D1010,ADJ!A$1:A$500,0),MATCH(PAYROLL!BL$2,ADJ!$2:$2,0)),0)</f>
        <v/>
      </c>
      <c r="BM1010">
        <f>IFERROR(INDEX(ADJ!$A$1:$BZ$1000,MATCH(PAYROLL!D1010,ADJ!A$1:A$500,0),MATCH(PAYROLL!BM$2,ADJ!$2:$2,0)),0)</f>
        <v/>
      </c>
      <c r="BN1010">
        <f>IFERROR(INDEX(ADJ!$A$1:$BZ$1000,MATCH(PAYROLL!D1010,ADJ!A$1:A$500,0),MATCH(PAYROLL!BN$2,ADJ!$2:$2,0)),0)</f>
        <v/>
      </c>
      <c r="BO1010">
        <f>IFERROR(INDEX(ADJ!$A$1:$BZ$1000,MATCH(PAYROLL!D1010,ADJ!A$1:A$500,0),MATCH(PAYROLL!BO$2,ADJ!$2:$2,0)),0)</f>
        <v/>
      </c>
      <c r="BP1010">
        <f>SUM(AM1010,AV1010,BE1010,BK1010,BL1010:BO1010)</f>
        <v/>
      </c>
      <c r="BQ1010">
        <f>BO1010</f>
        <v/>
      </c>
      <c r="BR1010">
        <f>IFERROR(ROUND(IF(LEFT(INDEX(PIS!O$1:O$500,MATCH(D1010,PIS!C$1:C$500)),1)="D",T1010/8*(BD1010*0.3),IF(LEFT(INDEX(PIS!O$1:O$500,MATCH(D1010,PIS!C$1:C$500)),1)="H",T1010*($BD1010*0.3),T1010/$AD1010/8*($BD1010*0.3))),0),0)</f>
        <v/>
      </c>
      <c r="BS1010">
        <f>IF(AP1010&lt;1,0,MIN(AP1010,730000))</f>
        <v/>
      </c>
      <c r="BT1010">
        <f>IFERROR(ROUND((BE1010-SUM(AW1010:BC1010)*T1010/AD1010/8),0)-BR1010,0)</f>
        <v/>
      </c>
      <c r="BU1010">
        <f>AO1010</f>
        <v/>
      </c>
      <c r="BV1010">
        <f>SUM(BQ1010:BU1010)</f>
        <v/>
      </c>
      <c r="BW1010">
        <f>BP1010-BV1010</f>
        <v/>
      </c>
      <c r="BX1010">
        <f>IFERROR(IF(RIGHT(INDEX(PIS!O$1:O$500,MATCH(D1010,PIS!C$1:C$500)),5)="Gross",MIN(U1010+V1010,VLOOKUP("R700",TSC!B:C,2,0)*VLOOKUP("R101",TSC!B:C,2,0))*VLOOKUP("R701",TSC!B:C,2,0)%,0),0)</f>
        <v/>
      </c>
      <c r="BY1010">
        <f>IFERROR(IF(RIGHT(INDEX(PIS!O$1:O$500,MATCH(D1010,PIS!C$1:C$500)),5)="Gross",MIN(U1010+V1010,VLOOKUP("R700",TSC!B:C,2,0)*VLOOKUP("R101",TSC!B:C,2,0))*VLOOKUP("T704",TSC!B:C,2,0)%,0),0)</f>
        <v/>
      </c>
      <c r="BZ1010">
        <f>IFERROR(IF(RIGHT(INDEX(PIS!O$1:O$500,MATCH(D1010,PIS!C$1:C$500)),5)="Gross",MIN(U1010+V1010,VLOOKUP("R700",TSC!B:C,2,0)*VLOOKUP("1",TSC!F:G,2,0))*VLOOKUP("T705",TSC!B:C,2,0)%,0),0)</f>
        <v/>
      </c>
      <c r="CA1010">
        <f>IFERROR(INDEX(ADJ!$A$1:$BZ$1000,MATCH(PAYROLL!D1010,ADJ!A$1:A$500,0),MATCH(PAYROLL!CA$2,ADJ!$2:$2,0)),0)</f>
        <v/>
      </c>
      <c r="CB1010">
        <f>IFERROR(INDEX(ADJ!$A$1:$BZ$1000,MATCH(PAYROLL!D1010,ADJ!A$1:A$500,0),MATCH(PAYROLL!CB$2,ADJ!$2:$2,0)),0)</f>
        <v/>
      </c>
      <c r="CC1010">
        <f>SUM(BX1010:CB1010)</f>
        <v/>
      </c>
      <c r="CD1010">
        <f>IFERROR(INDEX(PIS!$A$1:$BZ$1000,MATCH(PAYROLL!D1010,PIS!C$1:C$500,0),MATCH(PAYROLL!CD$1,PIS!$1:$1,0)),0)</f>
        <v/>
      </c>
      <c r="CE1010">
        <f>IFERROR(IF(OR(INDEX(PIS!P$1:P$500,MATCH(D1010,PIS!C$1:C$500,0))="LT2",INDEX(PIS!P$1:P$500,MATCH(D1010,PIS!C$1:C$500,0))="P10"),0,SUM(CC1010,CD1010*VLOOKUP("R601",TSC!B:C,2,0),VLOOKUP("R602",TSC!B:C,2,0))),0)</f>
        <v/>
      </c>
      <c r="CF1010">
        <f>MAX(BW1010-CE1010,0)</f>
        <v/>
      </c>
      <c r="CG1010">
        <f>IFERROR(IF(OR(RIGHT(INDEX(PIS!P$1:P$500,MATCH(D1010,PIS!C$1:C$500)),5)="P10",RIGHT(INDEX(PIS!P$1:P$500,MATCH(D1010,PIS!C$1:C$500)),5)="CK"),0,IF(CF1010&lt;=5000000,CF1010*5%,IF(CF1010&lt;=10000000,CF1010*10%-250000,IF(CF1010&lt;=18000000,CF1010*15%-750000,IF(CF1010&lt;=32000000,CF1010*20%-1650000,IF(CF1010&lt;=52000000,CF1010*25%-3250000,IF(CF1010&lt;=80000000,BH1010*30%-5850000,CF1010*35%-9850000))))))),0)</f>
        <v/>
      </c>
      <c r="CH1010">
        <f>IFERROR(IF(OR(INDEX(PIS!P$1:P$500,MATCH(D1010,PIS!C$1:C$500))="LT",INDEX(PIS!P$1:P$500,MATCH(D1010,PIS!C$1:C$500))="CK"),0,IF(CF1010&lt;2000000,0,CF1010*10%)),0)</f>
        <v/>
      </c>
      <c r="CI1010">
        <f>IFERROR(INDEX(ADJ!$A$1:$BZ$1000,MATCH(PAYROLL!D1010,ADJ!A$1:A$500,0),MATCH(PAYROLL!CI$2,ADJ!$2:$2,0)),0)</f>
        <v/>
      </c>
      <c r="CJ1010">
        <f>IFERROR(INDEX(ADJ!$A$1:$BZ$1000,MATCH(PAYROLL!D1010,ADJ!A$1:A$500,0),MATCH(PAYROLL!CJ$2,ADJ!$2:$2,0)),0)</f>
        <v/>
      </c>
      <c r="CK1010">
        <f>IFERROR(INDEX(ADJ!$A$1:$BZ$1000,MATCH(PAYROLL!D1010,ADJ!A$1:A$500,0),MATCH(PAYROLL!CK$2,ADJ!$2:$2,0)),0)</f>
        <v/>
      </c>
      <c r="CL1010">
        <f>SUM(CG1010:CK1010)</f>
        <v/>
      </c>
      <c r="CM1010">
        <f>ROUND(SUM(CH1010:CK1010),0)</f>
        <v/>
      </c>
      <c r="CN1010">
        <f>IFERROR(INDEX(CSDA!D$1:D$500,MATCH($CN$2,CSDA!C$1:C$500,0))*INDEX(PIS!V$1:V$500,MATCH(D1010,PIS!C$1:C$500))+INDEX(ADJ!$A$1:$BZ$1000,MATCH(PAYROLL!D1010,ADJ!A$1:A$500,0),MATCH(PAYROLL!CN$2,ADJ!$2:$2,0)),0)</f>
        <v/>
      </c>
      <c r="CO1010">
        <f>IFERROR(INDEX(ADJ!$A$1:$BZ$1000,MATCH(PAYROLL!D1010,ADJ!A$1:A$500,0),MATCH(PAYROLL!CO$2,ADJ!$2:$2,0)),0)</f>
        <v/>
      </c>
      <c r="CP1010">
        <f>IFERROR(INDEX(ADJ!$A$1:$BZ$1000,MATCH(PAYROLL!D1010,ADJ!A$1:A$500,0),MATCH(PAYROLL!CP$2,ADJ!$2:$2,0)),0)</f>
        <v/>
      </c>
      <c r="CQ1010">
        <f>BP1010-CL1010-CI1010-CM1010-CN1010-CO1010-CP1010-CC1010</f>
        <v/>
      </c>
      <c r="CR1010">
        <f>IFERROR(IF(RIGHT(INDEX(PIS!O$1:O$500,MATCH(D1010,PIS!C$1:C$500,0)),5)="Gross",MIN(U1010+V1010,VLOOKUP("R700",TSC!B:C,2,0)*VLOOKUP("R101",TSC!B:C,2,0))*(VLOOKUP("T711",TSC!B:C,2,0)+VLOOKUP("T712",TSC!B:C,2,0))%,MIN(T1010+V1010,VLOOKUP("R700",TSC!B:C,2,0)*VLOOKUP("R101",TSC!B:C,2,0))*(VLOOKUP("T711",TSC!B:C,2,0)+VLOOKUP("T712",TSC!B:C,2,0)+VLOOKUP("R701",TSC!B:C,2,0))%),0)</f>
        <v/>
      </c>
      <c r="CS1010">
        <f>IFERROR(IF(RIGHT(INDEX(PIS!O$1:O$500,MATCH(D1010,PIS!C$1:C$500,0)),5)="Gross",MIN(U1010+V1010,VLOOKUP("R700",TSC!B:C,2,0)*VLOOKUP("R101",TSC!B:C,2,0))*(VLOOKUP("T714",TSC!B:C,2,0))%,MIN(T1010+V1010,VLOOKUP("R700",TSC!B:C,2,0)*VLOOKUP("R101",TSC!B:C,2,0))*(VLOOKUP("T704",TSC!B:C,2,0)+VLOOKUP("T714",TSC!B:C,2,0))%),0)</f>
        <v/>
      </c>
      <c r="CT1010">
        <f>IFERROR(IF(RIGHT(INDEX(PIS!O$1:O$500,MATCH(D1010,PIS!C$1:C$500,0)),5)="Gross",MIN(U1010+V1010,VLOOKUP("R700",TSC!B:C,2,0)*VLOOKUP("R101",TSC!B:C,2,0))*VLOOKUP("T705",TSC!B:C,2,0)%,MIN(T1010+V1010,VLOOKUP("R700",TSC!B:C,2,0)*VLOOKUP("R101",TSC!B:C,2,0))*VLOOKUP("T705",TSC!B:C,2,0)%),0)</f>
        <v/>
      </c>
      <c r="CU1010">
        <f>IFERROR(IF(RIGHT(INDEX(PIS!O$1:O$500,MATCH(D1010,PIS!C$1:C$500,0)),5)="Gross",MIN(U1010+V1010,VLOOKUP("R700",TSC!B:C,2,0)*VLOOKUP("R101",TSC!B:C,2,0))*(VLOOKUP("T713",TSC!B:C,2,0))%,MIN(T1010+V1010,VLOOKUP("R700",TSC!B:C,2,0)*VLOOKUP("R101",TSC!B:C,2,0))*(VLOOKUP("T713",TSC!B:C,2,0))%),0)</f>
        <v/>
      </c>
      <c r="CV1010">
        <f>IFERROR(INDEX(ADJ!$A$1:$BZ$1000,MATCH(PAYROLL!D1010,ADJ!A$1:A$500,0),MATCH(PAYROLL!CV$2,ADJ!$2:$2,0)),0)</f>
        <v/>
      </c>
      <c r="CW1010">
        <f>IFERROR(INDEX(ADJ!$A$1:$BZ$1000,MATCH(PAYROLL!D1010,ADJ!A$1:A$500,0),MATCH(PAYROLL!CW$2,ADJ!$2:$2,0)),0)</f>
        <v/>
      </c>
      <c r="CX1010">
        <f>SUM(CR1010:CW1010)</f>
        <v/>
      </c>
      <c r="CY1010">
        <f>ROUND(IF(CR1010&gt;0,T1010+V1010*VLOOKUP("R202",TSC!$B$1:$C$500,2,0),0),0)</f>
        <v/>
      </c>
      <c r="CZ1010">
        <f>IFERROR(INDEX(CSDA!D$1:D$500,MATCH($CZ$2,CSDA!C$1:C$500,0)),0)</f>
        <v/>
      </c>
      <c r="DA1010">
        <f>ROUND(T1010*0.7%,0)</f>
        <v/>
      </c>
      <c r="DB1010">
        <f>ROUND(T1010/12,0)</f>
        <v/>
      </c>
      <c r="DC1010">
        <f ref="DC1010" t="array">IFERROR(INDEX(CSDA!D$1:D$500,MATCH("Trích giữ"&amp;PAYROLL!DC$2,CSDA!A$1:A$500&amp;CSDA!C$1:C$500,0)),0)</f>
        <v/>
      </c>
      <c r="DD1010">
        <f ref="DD1010" t="array">IFERROR(INDEX(CSDA!D$1:D$500,MATCH("Trích giữ"&amp;PAYROLL!DD$2,CSDA!A$1:A$500&amp;CSDA!C$1:C$500,0)),0)</f>
        <v/>
      </c>
      <c r="DE1010">
        <f ref="DE1010" t="array">IFERROR(INDEX(CSDA!D$1:D$500,MATCH("Trích giữ"&amp;PAYROLL!DE$2,CSDA!A$1:A$500&amp;CSDA!C$1:C$500,0)),0)</f>
        <v/>
      </c>
      <c r="DF1010">
        <f>IFERROR(INDEX(CSDA!D$1:D$500,MATCH(PAYROLL!DF$2,CSDA!C$1:C$500,0)),0)</f>
        <v/>
      </c>
      <c r="DG1010">
        <f ref="DG1010" t="array">IFERROR(INDEX(CSDA!D$1:D$500,MATCH("Trích giữ"&amp;PAYROLL!DG$2,CSDA!A$1:A$500&amp;CSDA!C$1:C$500,0)),0)</f>
        <v/>
      </c>
      <c r="DH1010">
        <f>ROUND(T1010/26,0)</f>
        <v/>
      </c>
      <c r="DI1010">
        <f ref="DI1010" t="array">IFERROR(INDEX(CSDA!D$1:D$500,MATCH("Trích giữ"&amp;PAYROLL!DI$2,CSDA!A$1:A$500&amp;CSDA!C$1:C$500,0)),0)</f>
        <v/>
      </c>
      <c r="DJ1010">
        <f>IF(U1010=0,T1010*21.5%-BL1010,0)</f>
        <v/>
      </c>
      <c r="DK1010">
        <f ref="DK1010" t="array">IFERROR(INDEX(CSDA!D$1:D$500,MATCH("Trích giữ"&amp;PAYROLL!DK$2,CSDA!A$1:A$500&amp;CSDA!C$1:C$500,0)),0)</f>
        <v/>
      </c>
      <c r="DL1010">
        <f>IFERROR(INDEX(CSDA!D$1:D$500,MATCH(PAYROLL!DL$2,CSDA!C$1:C$500,0))/12,0)</f>
        <v/>
      </c>
      <c r="DM1010">
        <f>SUM(DB1010:DL1010)</f>
        <v/>
      </c>
      <c r="DN1010">
        <f>IFERROR(INDEX(ADJ!$A$1:$BZ$1000,MATCH(PAYROLL!D1010,ADJ!A$1:A$500,0),MATCH(PAYROLL!DN$2,ADJ!$2:$2,0)),0)</f>
        <v/>
      </c>
      <c r="DO1010">
        <f>IFERROR(SUM(BP1010,DM1010:DN1010,CX1010:DA1010)-DT1010,0)</f>
        <v/>
      </c>
      <c r="DP1010">
        <f ref="DP1010" t="array">SUM(BW1010*IFERROR(INDEX(CSDA!D$1:D$500,MATCH(BW$2,CSDA!C$1:C$500,0)),0)%,CX1010*IFERROR(INDEX(CSDA!D$1:D$500,MATCH(CX$2,CSDA!C$1:C$500,0)),0)%,DA1010*IFERROR(INDEX(CSDA!D$1:D$500,MATCH(DA$2,CSDA!C$1:C$500,0)),0)%,DB1010*IFERROR(INDEX(CSDA!D$1:D$500,MATCH(DB$2,CSDA!C$1:C$500,0)),0)%,DF1010*IFERROR(INDEX(CSDA!D$1:D$500,MATCH("Phí dịch vụ"&amp;PAYROLL!DF$2,CSDA!A$1:A$500&amp;CSDA!C$1:C$500,0)),0)%,DC1010*IFERROR(INDEX(CSDA!D$1:D$500,MATCH("Phí dịch vụ"&amp;PAYROLL!DC$2,CSDA!A$1:A$500&amp;CSDA!C$1:C$500,0)),0)%,DH1010*IFERROR(INDEX(CSDA!D$1:D$500,MATCH("Phí dịch vụ"&amp;PAYROLL!DH$2,CSDA!A$1:A$500&amp;CSDA!C$1:C$500,0)),0)%,DJ1010*IFERROR(INDEX(CSDA!D$1:D$500,MATCH("Phí dịch vụ"&amp;PAYROLL!DJ$2,CSDA!A$1:A$500&amp;CSDA!C$1:C$500,0)),0)%,BN1010*IFERROR(INDEX(CSDA!D$1:D$500,MATCH(BN$2,CSDA!C$1:C$500,0)),0)%)-BN1010*7%</f>
        <v/>
      </c>
      <c r="DQ1010">
        <f>IFERROR(INDEX(ADJ!$A$1:$BZ$1000,MATCH(PAYROLL!D1010,ADJ!A$1:A$500,0),MATCH(PAYROLL!DQ$2,ADJ!$2:$2,0)),0)</f>
        <v/>
      </c>
      <c r="DR1010">
        <f>IFERROR(INDEX(ADJ!$A$1:$BZ$1000,MATCH(PAYROLL!D1010,ADJ!A$1:A$500,0),MATCH(PAYROLL!DR$2,ADJ!$2:$2,0)),0)</f>
        <v/>
      </c>
      <c r="DS1010">
        <f>SUM(DP1010:DR1010)</f>
        <v/>
      </c>
      <c r="DT1010">
        <f>EK1010</f>
        <v/>
      </c>
      <c r="DU1010">
        <f>SUM(DO1010:DR1010)</f>
        <v/>
      </c>
      <c r="DV1010">
        <f>ROUND(DU1010*0.1,0)</f>
        <v/>
      </c>
      <c r="DW1010">
        <f>DU1010+DV1010</f>
        <v/>
      </c>
      <c r="DZ1010">
        <f>IFERROR(INDEX(ADJ!$A$1:$BZ$1000,MATCH(PAYROLL!$D1010,ADJ!A$1:A$500,0),MATCH(PAYROLL!DZ$2,ADJ!$2:$2,0)),0)</f>
        <v/>
      </c>
      <c r="EA1010">
        <f>IFERROR(INDEX(ADJ!$A$1:$BZ$1000,MATCH(PAYROLL!$D1010,ADJ!A$1:A$500,0),MATCH(PAYROLL!EA$2,ADJ!$2:$2,0)),0)</f>
        <v/>
      </c>
      <c r="EB1010">
        <f>IFERROR(INDEX(ADJ!$A$1:$BZ$1000,MATCH(PAYROLL!$D1010,ADJ!A$1:A$500,0),MATCH(PAYROLL!EB$2,ADJ!$2:$2,0)),0)</f>
        <v/>
      </c>
      <c r="EC1010">
        <f>IFERROR(INDEX(ADJ!$A$1:$BZ$1000,MATCH(PAYROLL!$D1010,ADJ!A$1:A$500,0),MATCH(PAYROLL!EC$2,ADJ!$2:$2,0)),0)</f>
        <v/>
      </c>
      <c r="ED1010">
        <f>IFERROR(INDEX(ADJ!$A$1:$BZ$1000,MATCH(PAYROLL!$D1010,ADJ!A$1:A$500,0),MATCH(PAYROLL!ED$2,ADJ!$2:$2,0)),0)</f>
        <v/>
      </c>
      <c r="EE1010">
        <f>IFERROR(INDEX(ADJ!$A$1:$BZ$1000,MATCH(PAYROLL!$D1010,ADJ!A$1:A$500,0),MATCH(PAYROLL!EE$2,ADJ!$2:$2,0)),0)</f>
        <v/>
      </c>
      <c r="EF1010">
        <f>IFERROR(INDEX(ADJ!$A$1:$BZ$1000,MATCH(PAYROLL!$D1010,ADJ!A$1:A$500,0),MATCH(PAYROLL!EF$2,ADJ!$2:$2,0)),0)</f>
        <v/>
      </c>
      <c r="EG1010">
        <f>IFERROR(INDEX(ADJ!$A$1:$BZ$1000,MATCH(PAYROLL!$D1010,ADJ!A$1:A$500,0),MATCH(PAYROLL!EG$2,ADJ!$2:$2,0)),0)</f>
        <v/>
      </c>
      <c r="EH1010">
        <f>IFERROR(INDEX(ADJ!$A$1:$BZ$1000,MATCH(PAYROLL!$D1010,ADJ!A$1:A$500,0),MATCH(PAYROLL!EH$2,ADJ!$2:$2,0)),0)</f>
        <v/>
      </c>
      <c r="EI1010">
        <f>IFERROR(INDEX(ADJ!$A$1:$BZ$1000,MATCH(PAYROLL!D1010,ADJ!A$1:A$500,0),MATCH(PAYROLL!EI$2,ADJ!$2:$2,0)),0)</f>
        <v/>
      </c>
      <c r="EJ1010">
        <f>IFERROR(INDEX(ADJ!$A$1:$BZ$1000,MATCH(PAYROLL!$D1010,ADJ!A$1:A$500,0),MATCH(PAYROLL!EJ$2,ADJ!$2:$2,0)),0)</f>
        <v/>
      </c>
      <c r="EK1010">
        <f>SUM(DZ1010:EJ1010)</f>
        <v/>
      </c>
    </row>
    <row r="1011">
      <c r="A1011" t="n">
        <v>1009</v>
      </c>
      <c r="B1011" t="inlineStr">
        <is>
          <t>Lường Văn Đạt</t>
        </is>
      </c>
      <c r="D1011" t="inlineStr">
        <is>
          <t>146855-03</t>
        </is>
      </c>
      <c r="S1011">
        <f>IFERROR(INDEX(PIS!$A$1:$BZ$1000,MATCH($D1011,PIS!C$1:C$500,0),MATCH("Lương CB tháng trước",PIS!$1:$1,0)),0)</f>
        <v/>
      </c>
      <c r="T1011">
        <f>IFERROR(INDEX(PIS!$A$1:$BZ$1000,MATCH($D1011,PIS!C$1:C$500,0),MATCH("Lương CB hiện tại",PIS!$1:$1,0)),0)</f>
        <v/>
      </c>
      <c r="U1011">
        <f>IFERROR(INDEX(PIS!$A$1:$BZ$1000,MATCH($D1011,PIS!C$1:C$500,0),MATCH("Lương đóng BHBB",PIS!$1:$1,0)),0)</f>
        <v/>
      </c>
      <c r="V1011">
        <f>IFERROR(INDEX(PIS!$A$1:$BZ$1000,MATCH($D1011,PIS!C$1:C$500,0),MATCH(V$2,PIS!$2:$2,0)),0)</f>
        <v/>
      </c>
      <c r="W1011">
        <f>IFERROR(INDEX(PIS!$A$1:$BZ$1000,MATCH($D1011,PIS!C$1:C$500,0),MATCH(W$2,PIS!$2:$2,0)),0)</f>
        <v/>
      </c>
      <c r="X1011">
        <f>IFERROR(INDEX(PIS!$A$1:$BZ$1000,MATCH($D1011,PIS!C$1:C$500,0),MATCH(X$2,PIS!$2:$2,0)),0)</f>
        <v/>
      </c>
      <c r="Y1011">
        <f>IFERROR(INDEX(PIS!$A$1:$BZ$1000,MATCH($D1011,PIS!C$1:C$500,0),MATCH(Y$2,PIS!$2:$2,0)),0)</f>
        <v/>
      </c>
      <c r="Z1011">
        <f>IFERROR(INDEX(PIS!$A$1:$BZ$1000,MATCH($D1011,PIS!C$1:C$500,0),MATCH(Z$2,PIS!$2:$2,0)),0)</f>
        <v/>
      </c>
      <c r="AA1011">
        <f>IFERROR(INDEX(PIS!$A$1:$BZ$1000,MATCH($D1011,PIS!C$1:C$500,0),MATCH(AA$2,PIS!$2:$2,0)),0)</f>
        <v/>
      </c>
      <c r="AB1011">
        <f>IFERROR(INDEX(PIS!$A$1:$BZ$1000,MATCH($D1011,PIS!C$1:C$500,0),MATCH(AB$2,PIS!$2:$2,0)),0)</f>
        <v/>
      </c>
      <c r="AC1011">
        <f>SUM(V1011:AB1011)</f>
        <v/>
      </c>
      <c r="AD1011">
        <f>IFERROR(INDEX(TIMESHEET!$A$1:$AI$5000,MATCH($D1011,TIMESHEET!A$1:A$500,0),MATCH("T100",TIMESHEET!$2:$2,0))-2,0)</f>
        <v/>
      </c>
      <c r="AE1011">
        <f>IFERROR(INDEX(TIMESHEET!$A$1:$AI$5000,MATCH($D1011,TIMESHEET!A$1:A$500,0),MATCH("T202",TIMESHEET!$2:$2,0)),0)</f>
        <v/>
      </c>
      <c r="AF1011">
        <f>IFERROR(INDEX(TIMESHEET!$A$1:$AI$5000,MATCH($D1011,TIMESHEET!A$1:A$500,0),MATCH("T302",TIMESHEET!$2:$2,0)),0)</f>
        <v/>
      </c>
      <c r="AG1011">
        <f>IFERROR(INDEX(TIMESHEET!$A$1:$AI$5000,MATCH($D1011,TIMESHEET!A$1:A$500,0),MATCH("T406",TIMESHEET!$2:$2,0)),0)</f>
        <v/>
      </c>
      <c r="AH1011">
        <f>AE1011+AG1011</f>
        <v/>
      </c>
      <c r="AI1011">
        <f>IFERROR(INDEX(TIMESHEET!$A$1:$AI$5000,MATCH($D1011,TIMESHEET!A$1:A$500,0),MATCH("T701",TIMESHEET!$2:$2,0)),0)</f>
        <v/>
      </c>
      <c r="AJ1011">
        <f>IFERROR(INDEX(TIMESHEET!$A$1:$AI$5000,MATCH($D1011,TIMESHEET!B$1:B$500,0),MATCH("T320",TIMESHEET!$2:$2,0)),0)</f>
        <v/>
      </c>
      <c r="AK1011">
        <f>IFERROR(IF(LEFT(INDEX(PIS!O$1:O$500,MATCH(D1011,PIS!C$1:C$500)),1)="M",T1011/AD1011*SUM(AE1011:AG1011),T1011*AD1011),0)</f>
        <v/>
      </c>
      <c r="AL1011">
        <f>IFERROR(INDEX(ADJ!$A$1:$BZ$1000,MATCH(PAYROLL!D1011,ADJ!A$1:A$500,0),MATCH(PAYROLL!AL$2,ADJ!$2:$2,0)),0)</f>
        <v/>
      </c>
      <c r="AM1011">
        <f>SUM(AK1011:AL1011)</f>
        <v/>
      </c>
      <c r="AN1011">
        <f>IFERROR(ROUND(V1011/$AD1011*$AH1011,0),0)</f>
        <v/>
      </c>
      <c r="AO1011">
        <f>IFERROR(ROUND(W1011/$AD1011*$AH1011,0),0)</f>
        <v/>
      </c>
      <c r="AP1011">
        <f>IFERROR(ROUND(X1011/$AD1011*$AE1011,0),0)</f>
        <v/>
      </c>
      <c r="AQ1011">
        <f>IFERROR(ROUND(Y1011/$AD1011*$AH1011,0),0)</f>
        <v/>
      </c>
      <c r="AR1011">
        <f>IFERROR(ROUND(Z1011/$AD1011*$AH1011,0),0)</f>
        <v/>
      </c>
      <c r="AS1011">
        <f>IFERROR(ROUND(AA1011/$AD1011*$AH1011,0),0)</f>
        <v/>
      </c>
      <c r="AT1011">
        <f>IFERROR(IF((AE1011+AF1011+AG1011)&gt;13,AB1011,ROUND(AB1011/AD1011*AH1011,0)),0)</f>
        <v/>
      </c>
      <c r="AU1011">
        <f>IFERROR(INDEX(ADJ!$A$1:$BZ$1000,MATCH(PAYROLL!D1011,ADJ!A$1:A$500,0),MATCH(PAYROLL!AU$2,ADJ!$2:$2,0)),0)</f>
        <v/>
      </c>
      <c r="AV1011">
        <f>ROUND(SUM(AN1011:AU1011),0)</f>
        <v/>
      </c>
      <c r="AW1011">
        <f>IFERROR(INDEX(TIMESHEET!$A$1:$AI$5000,MATCH(PAYROLL!D1011,TIMESHEET!A$1:A$500,0),MATCH("T620",TIMESHEET!$2:$2,0)),0)</f>
        <v/>
      </c>
      <c r="AX1011">
        <f>IFERROR(INDEX(TIMESHEET!$A$1:$AI$5000,MATCH(PAYROLL!D1011,TIMESHEET!A$1:A$500,0),MATCH("T601",TIMESHEET!$2:$2,0)),0)</f>
        <v/>
      </c>
      <c r="AY1011">
        <f>IFERROR(INDEX(TIMESHEET!$A$1:$AI$5000,MATCH(PAYROLL!D1011,TIMESHEET!A$1:A$500,0),MATCH("T602",TIMESHEET!$2:$2,0)),0)</f>
        <v/>
      </c>
      <c r="AZ1011">
        <f>IFERROR(INDEX(TIMESHEET!$A$1:$AI$5000,MATCH(PAYROLL!D1011,TIMESHEET!A$1:A$500,0),MATCH("T603",TIMESHEET!$2:$2,0)),0)</f>
        <v/>
      </c>
      <c r="BA1011">
        <f>IFERROR(INDEX(TIMESHEET!$A$1:$AI$5000,MATCH(PAYROLL!D1011,TIMESHEET!A$1:A$500,0),MATCH("T611",TIMESHEET!$2:$2,0)),0)</f>
        <v/>
      </c>
      <c r="BB1011">
        <f>IFERROR(INDEX(TIMESHEET!$A$1:$AI$5000,MATCH(PAYROLL!D1011,TIMESHEET!A$1:A$500,0),MATCH("T612",TIMESHEET!$2:$2,0)),0)</f>
        <v/>
      </c>
      <c r="BC1011">
        <f>IFERROR(INDEX(TIMESHEET!$A$1:$AI$5000,MATCH(PAYROLL!D1011,TIMESHEET!A$1:A$500,0),MATCH("T613",TIMESHEET!$2:$2,0)),0)</f>
        <v/>
      </c>
      <c r="BD1011">
        <f>IFERROR(INDEX(TIMESHEET!$A$1:$AI$5000,MATCH(PAYROLL!D1011,TIMESHEET!A$1:A$500,0),MATCH("T500",TIMESHEET!$2:$2,0)),0)</f>
        <v/>
      </c>
      <c r="BE1011">
        <f>IFERROR(IF(LEFT(INDEX(PIS!O$1:O$500,MATCH(D1011,PIS!C$1:C$500)),1)="M",T1011/AD1011/8*(AW1011+AX1011*1.5+AY1011*2+AZ1011*3+BA1011*2.1+BB1011*2.7+BC1011*3.9+BD1011*0.3),T1011/8*(AW1011+AX1011*1.5+AY1011*2+AZ1011*3+BA1011*2.1+BB1011*2.7+BC1011*3.9+BD1011*0.3)),0)</f>
        <v/>
      </c>
      <c r="BF1011">
        <f>IFERROR(INDEX(ADJ!$A$1:$BZ$1000,MATCH(PAYROLL!$D1011,ADJ!A$1:A$500,0),MATCH(PAYROLL!BF$2,ADJ!$2:$2,0)),0)</f>
        <v/>
      </c>
      <c r="BG1011">
        <f>IFERROR(INDEX(ADJ!$A$1:$BZ$1000,MATCH(PAYROLL!D1011,ADJ!A$1:A$500,0),MATCH(PAYROLL!BG$2,ADJ!$2:$2,0)),0)</f>
        <v/>
      </c>
      <c r="BH1011">
        <f>IFERROR(INDEX(ADJ!$A$1:$BZ$1000,MATCH(PAYROLL!D1011,ADJ!A$1:A$500,0),MATCH(PAYROLL!BH$2,ADJ!$2:$2,0)),0)</f>
        <v/>
      </c>
      <c r="BI1011">
        <f>IFERROR(INDEX(ADJ!$A$1:$BZ$1000,MATCH(PAYROLL!D1011,ADJ!A$1:A$500,0),MATCH(PAYROLL!BI$2,ADJ!$2:$2,0)),0)</f>
        <v/>
      </c>
      <c r="BJ1011">
        <f>IFERROR(INDEX(ADJ!$A$1:$BZ$1000,MATCH(PAYROLL!D1011,ADJ!A$1:A$500,0),MATCH(PAYROLL!BJ$2,ADJ!$2:$2,0)),0)</f>
        <v/>
      </c>
      <c r="BK1011">
        <f>SUM(BF1011:BJ1011)</f>
        <v/>
      </c>
      <c r="BL1011">
        <f>IFERROR(INDEX(ADJ!$A$1:$BZ$1000,MATCH(PAYROLL!D1011,ADJ!A$1:A$500,0),MATCH(PAYROLL!BL$2,ADJ!$2:$2,0)),0)</f>
        <v/>
      </c>
      <c r="BM1011">
        <f>IFERROR(INDEX(ADJ!$A$1:$BZ$1000,MATCH(PAYROLL!D1011,ADJ!A$1:A$500,0),MATCH(PAYROLL!BM$2,ADJ!$2:$2,0)),0)</f>
        <v/>
      </c>
      <c r="BN1011">
        <f>IFERROR(INDEX(ADJ!$A$1:$BZ$1000,MATCH(PAYROLL!D1011,ADJ!A$1:A$500,0),MATCH(PAYROLL!BN$2,ADJ!$2:$2,0)),0)</f>
        <v/>
      </c>
      <c r="BO1011">
        <f>IFERROR(INDEX(ADJ!$A$1:$BZ$1000,MATCH(PAYROLL!D1011,ADJ!A$1:A$500,0),MATCH(PAYROLL!BO$2,ADJ!$2:$2,0)),0)</f>
        <v/>
      </c>
      <c r="BP1011">
        <f>SUM(AM1011,AV1011,BE1011,BK1011,BL1011:BO1011)</f>
        <v/>
      </c>
      <c r="BQ1011">
        <f>BO1011</f>
        <v/>
      </c>
      <c r="BR1011">
        <f>IFERROR(ROUND(IF(LEFT(INDEX(PIS!O$1:O$500,MATCH(D1011,PIS!C$1:C$500)),1)="D",T1011/8*(BD1011*0.3),IF(LEFT(INDEX(PIS!O$1:O$500,MATCH(D1011,PIS!C$1:C$500)),1)="H",T1011*($BD1011*0.3),T1011/$AD1011/8*($BD1011*0.3))),0),0)</f>
        <v/>
      </c>
      <c r="BS1011">
        <f>IF(AP1011&lt;1,0,MIN(AP1011,730000))</f>
        <v/>
      </c>
      <c r="BT1011">
        <f>IFERROR(ROUND((BE1011-SUM(AW1011:BC1011)*T1011/AD1011/8),0)-BR1011,0)</f>
        <v/>
      </c>
      <c r="BU1011">
        <f>AO1011</f>
        <v/>
      </c>
      <c r="BV1011">
        <f>SUM(BQ1011:BU1011)</f>
        <v/>
      </c>
      <c r="BW1011">
        <f>BP1011-BV1011</f>
        <v/>
      </c>
      <c r="BX1011">
        <f>IFERROR(IF(RIGHT(INDEX(PIS!O$1:O$500,MATCH(D1011,PIS!C$1:C$500)),5)="Gross",MIN(U1011+V1011,VLOOKUP("R700",TSC!B:C,2,0)*VLOOKUP("R101",TSC!B:C,2,0))*VLOOKUP("R701",TSC!B:C,2,0)%,0),0)</f>
        <v/>
      </c>
      <c r="BY1011">
        <f>IFERROR(IF(RIGHT(INDEX(PIS!O$1:O$500,MATCH(D1011,PIS!C$1:C$500)),5)="Gross",MIN(U1011+V1011,VLOOKUP("R700",TSC!B:C,2,0)*VLOOKUP("R101",TSC!B:C,2,0))*VLOOKUP("T704",TSC!B:C,2,0)%,0),0)</f>
        <v/>
      </c>
      <c r="BZ1011">
        <f>IFERROR(IF(RIGHT(INDEX(PIS!O$1:O$500,MATCH(D1011,PIS!C$1:C$500)),5)="Gross",MIN(U1011+V1011,VLOOKUP("R700",TSC!B:C,2,0)*VLOOKUP("1",TSC!F:G,2,0))*VLOOKUP("T705",TSC!B:C,2,0)%,0),0)</f>
        <v/>
      </c>
      <c r="CA1011">
        <f>IFERROR(INDEX(ADJ!$A$1:$BZ$1000,MATCH(PAYROLL!D1011,ADJ!A$1:A$500,0),MATCH(PAYROLL!CA$2,ADJ!$2:$2,0)),0)</f>
        <v/>
      </c>
      <c r="CB1011">
        <f>IFERROR(INDEX(ADJ!$A$1:$BZ$1000,MATCH(PAYROLL!D1011,ADJ!A$1:A$500,0),MATCH(PAYROLL!CB$2,ADJ!$2:$2,0)),0)</f>
        <v/>
      </c>
      <c r="CC1011">
        <f>SUM(BX1011:CB1011)</f>
        <v/>
      </c>
      <c r="CD1011">
        <f>IFERROR(INDEX(PIS!$A$1:$BZ$1000,MATCH(PAYROLL!D1011,PIS!C$1:C$500,0),MATCH(PAYROLL!CD$1,PIS!$1:$1,0)),0)</f>
        <v/>
      </c>
      <c r="CE1011">
        <f>IFERROR(IF(OR(INDEX(PIS!P$1:P$500,MATCH(D1011,PIS!C$1:C$500,0))="LT2",INDEX(PIS!P$1:P$500,MATCH(D1011,PIS!C$1:C$500,0))="P10"),0,SUM(CC1011,CD1011*VLOOKUP("R601",TSC!B:C,2,0),VLOOKUP("R602",TSC!B:C,2,0))),0)</f>
        <v/>
      </c>
      <c r="CF1011">
        <f>MAX(BW1011-CE1011,0)</f>
        <v/>
      </c>
      <c r="CG1011">
        <f>IFERROR(IF(OR(RIGHT(INDEX(PIS!P$1:P$500,MATCH(D1011,PIS!C$1:C$500)),5)="P10",RIGHT(INDEX(PIS!P$1:P$500,MATCH(D1011,PIS!C$1:C$500)),5)="CK"),0,IF(CF1011&lt;=5000000,CF1011*5%,IF(CF1011&lt;=10000000,CF1011*10%-250000,IF(CF1011&lt;=18000000,CF1011*15%-750000,IF(CF1011&lt;=32000000,CF1011*20%-1650000,IF(CF1011&lt;=52000000,CF1011*25%-3250000,IF(CF1011&lt;=80000000,BH1011*30%-5850000,CF1011*35%-9850000))))))),0)</f>
        <v/>
      </c>
      <c r="CH1011">
        <f>IFERROR(IF(OR(INDEX(PIS!P$1:P$500,MATCH(D1011,PIS!C$1:C$500))="LT",INDEX(PIS!P$1:P$500,MATCH(D1011,PIS!C$1:C$500))="CK"),0,IF(CF1011&lt;2000000,0,CF1011*10%)),0)</f>
        <v/>
      </c>
      <c r="CI1011">
        <f>IFERROR(INDEX(ADJ!$A$1:$BZ$1000,MATCH(PAYROLL!D1011,ADJ!A$1:A$500,0),MATCH(PAYROLL!CI$2,ADJ!$2:$2,0)),0)</f>
        <v/>
      </c>
      <c r="CJ1011">
        <f>IFERROR(INDEX(ADJ!$A$1:$BZ$1000,MATCH(PAYROLL!D1011,ADJ!A$1:A$500,0),MATCH(PAYROLL!CJ$2,ADJ!$2:$2,0)),0)</f>
        <v/>
      </c>
      <c r="CK1011">
        <f>IFERROR(INDEX(ADJ!$A$1:$BZ$1000,MATCH(PAYROLL!D1011,ADJ!A$1:A$500,0),MATCH(PAYROLL!CK$2,ADJ!$2:$2,0)),0)</f>
        <v/>
      </c>
      <c r="CL1011">
        <f>SUM(CG1011:CK1011)</f>
        <v/>
      </c>
      <c r="CM1011">
        <f>ROUND(SUM(CH1011:CK1011),0)</f>
        <v/>
      </c>
      <c r="CN1011">
        <f>IFERROR(INDEX(CSDA!D$1:D$500,MATCH($CN$2,CSDA!C$1:C$500,0))*INDEX(PIS!V$1:V$500,MATCH(D1011,PIS!C$1:C$500))+INDEX(ADJ!$A$1:$BZ$1000,MATCH(PAYROLL!D1011,ADJ!A$1:A$500,0),MATCH(PAYROLL!CN$2,ADJ!$2:$2,0)),0)</f>
        <v/>
      </c>
      <c r="CO1011">
        <f>IFERROR(INDEX(ADJ!$A$1:$BZ$1000,MATCH(PAYROLL!D1011,ADJ!A$1:A$500,0),MATCH(PAYROLL!CO$2,ADJ!$2:$2,0)),0)</f>
        <v/>
      </c>
      <c r="CP1011">
        <f>IFERROR(INDEX(ADJ!$A$1:$BZ$1000,MATCH(PAYROLL!D1011,ADJ!A$1:A$500,0),MATCH(PAYROLL!CP$2,ADJ!$2:$2,0)),0)</f>
        <v/>
      </c>
      <c r="CQ1011">
        <f>BP1011-CL1011-CI1011-CM1011-CN1011-CO1011-CP1011-CC1011</f>
        <v/>
      </c>
      <c r="CR1011">
        <f>IFERROR(IF(RIGHT(INDEX(PIS!O$1:O$500,MATCH(D1011,PIS!C$1:C$500,0)),5)="Gross",MIN(U1011+V1011,VLOOKUP("R700",TSC!B:C,2,0)*VLOOKUP("R101",TSC!B:C,2,0))*(VLOOKUP("T711",TSC!B:C,2,0)+VLOOKUP("T712",TSC!B:C,2,0))%,MIN(T1011+V1011,VLOOKUP("R700",TSC!B:C,2,0)*VLOOKUP("R101",TSC!B:C,2,0))*(VLOOKUP("T711",TSC!B:C,2,0)+VLOOKUP("T712",TSC!B:C,2,0)+VLOOKUP("R701",TSC!B:C,2,0))%),0)</f>
        <v/>
      </c>
      <c r="CS1011">
        <f>IFERROR(IF(RIGHT(INDEX(PIS!O$1:O$500,MATCH(D1011,PIS!C$1:C$500,0)),5)="Gross",MIN(U1011+V1011,VLOOKUP("R700",TSC!B:C,2,0)*VLOOKUP("R101",TSC!B:C,2,0))*(VLOOKUP("T714",TSC!B:C,2,0))%,MIN(T1011+V1011,VLOOKUP("R700",TSC!B:C,2,0)*VLOOKUP("R101",TSC!B:C,2,0))*(VLOOKUP("T704",TSC!B:C,2,0)+VLOOKUP("T714",TSC!B:C,2,0))%),0)</f>
        <v/>
      </c>
      <c r="CT1011">
        <f>IFERROR(IF(RIGHT(INDEX(PIS!O$1:O$500,MATCH(D1011,PIS!C$1:C$500,0)),5)="Gross",MIN(U1011+V1011,VLOOKUP("R700",TSC!B:C,2,0)*VLOOKUP("R101",TSC!B:C,2,0))*VLOOKUP("T705",TSC!B:C,2,0)%,MIN(T1011+V1011,VLOOKUP("R700",TSC!B:C,2,0)*VLOOKUP("R101",TSC!B:C,2,0))*VLOOKUP("T705",TSC!B:C,2,0)%),0)</f>
        <v/>
      </c>
      <c r="CU1011">
        <f>IFERROR(IF(RIGHT(INDEX(PIS!O$1:O$500,MATCH(D1011,PIS!C$1:C$500,0)),5)="Gross",MIN(U1011+V1011,VLOOKUP("R700",TSC!B:C,2,0)*VLOOKUP("R101",TSC!B:C,2,0))*(VLOOKUP("T713",TSC!B:C,2,0))%,MIN(T1011+V1011,VLOOKUP("R700",TSC!B:C,2,0)*VLOOKUP("R101",TSC!B:C,2,0))*(VLOOKUP("T713",TSC!B:C,2,0))%),0)</f>
        <v/>
      </c>
      <c r="CV1011">
        <f>IFERROR(INDEX(ADJ!$A$1:$BZ$1000,MATCH(PAYROLL!D1011,ADJ!A$1:A$500,0),MATCH(PAYROLL!CV$2,ADJ!$2:$2,0)),0)</f>
        <v/>
      </c>
      <c r="CW1011">
        <f>IFERROR(INDEX(ADJ!$A$1:$BZ$1000,MATCH(PAYROLL!D1011,ADJ!A$1:A$500,0),MATCH(PAYROLL!CW$2,ADJ!$2:$2,0)),0)</f>
        <v/>
      </c>
      <c r="CX1011">
        <f>SUM(CR1011:CW1011)</f>
        <v/>
      </c>
      <c r="CY1011">
        <f>ROUND(IF(CR1011&gt;0,T1011+V1011*VLOOKUP("R202",TSC!$B$1:$C$500,2,0),0),0)</f>
        <v/>
      </c>
      <c r="CZ1011">
        <f>IFERROR(INDEX(CSDA!D$1:D$500,MATCH($CZ$2,CSDA!C$1:C$500,0)),0)</f>
        <v/>
      </c>
      <c r="DA1011">
        <f>ROUND(T1011*0.7%,0)</f>
        <v/>
      </c>
      <c r="DB1011">
        <f>ROUND(T1011/12,0)</f>
        <v/>
      </c>
      <c r="DC1011">
        <f ref="DC1011" t="array">IFERROR(INDEX(CSDA!D$1:D$500,MATCH("Trích giữ"&amp;PAYROLL!DC$2,CSDA!A$1:A$500&amp;CSDA!C$1:C$500,0)),0)</f>
        <v/>
      </c>
      <c r="DD1011">
        <f ref="DD1011" t="array">IFERROR(INDEX(CSDA!D$1:D$500,MATCH("Trích giữ"&amp;PAYROLL!DD$2,CSDA!A$1:A$500&amp;CSDA!C$1:C$500,0)),0)</f>
        <v/>
      </c>
      <c r="DE1011">
        <f ref="DE1011" t="array">IFERROR(INDEX(CSDA!D$1:D$500,MATCH("Trích giữ"&amp;PAYROLL!DE$2,CSDA!A$1:A$500&amp;CSDA!C$1:C$500,0)),0)</f>
        <v/>
      </c>
      <c r="DF1011">
        <f>IFERROR(INDEX(CSDA!D$1:D$500,MATCH(PAYROLL!DF$2,CSDA!C$1:C$500,0)),0)</f>
        <v/>
      </c>
      <c r="DG1011">
        <f ref="DG1011" t="array">IFERROR(INDEX(CSDA!D$1:D$500,MATCH("Trích giữ"&amp;PAYROLL!DG$2,CSDA!A$1:A$500&amp;CSDA!C$1:C$500,0)),0)</f>
        <v/>
      </c>
      <c r="DH1011">
        <f>ROUND(T1011/26,0)</f>
        <v/>
      </c>
      <c r="DI1011">
        <f ref="DI1011" t="array">IFERROR(INDEX(CSDA!D$1:D$500,MATCH("Trích giữ"&amp;PAYROLL!DI$2,CSDA!A$1:A$500&amp;CSDA!C$1:C$500,0)),0)</f>
        <v/>
      </c>
      <c r="DJ1011">
        <f>IF(U1011=0,T1011*21.5%-BL1011,0)</f>
        <v/>
      </c>
      <c r="DK1011">
        <f ref="DK1011" t="array">IFERROR(INDEX(CSDA!D$1:D$500,MATCH("Trích giữ"&amp;PAYROLL!DK$2,CSDA!A$1:A$500&amp;CSDA!C$1:C$500,0)),0)</f>
        <v/>
      </c>
      <c r="DL1011">
        <f>IFERROR(INDEX(CSDA!D$1:D$500,MATCH(PAYROLL!DL$2,CSDA!C$1:C$500,0))/12,0)</f>
        <v/>
      </c>
      <c r="DM1011">
        <f>SUM(DB1011:DL1011)</f>
        <v/>
      </c>
      <c r="DN1011">
        <f>IFERROR(INDEX(ADJ!$A$1:$BZ$1000,MATCH(PAYROLL!D1011,ADJ!A$1:A$500,0),MATCH(PAYROLL!DN$2,ADJ!$2:$2,0)),0)</f>
        <v/>
      </c>
      <c r="DO1011">
        <f>IFERROR(SUM(BP1011,DM1011:DN1011,CX1011:DA1011)-DT1011,0)</f>
        <v/>
      </c>
      <c r="DP1011">
        <f ref="DP1011" t="array">SUM(BW1011*IFERROR(INDEX(CSDA!D$1:D$500,MATCH(BW$2,CSDA!C$1:C$500,0)),0)%,CX1011*IFERROR(INDEX(CSDA!D$1:D$500,MATCH(CX$2,CSDA!C$1:C$500,0)),0)%,DA1011*IFERROR(INDEX(CSDA!D$1:D$500,MATCH(DA$2,CSDA!C$1:C$500,0)),0)%,DB1011*IFERROR(INDEX(CSDA!D$1:D$500,MATCH(DB$2,CSDA!C$1:C$500,0)),0)%,DF1011*IFERROR(INDEX(CSDA!D$1:D$500,MATCH("Phí dịch vụ"&amp;PAYROLL!DF$2,CSDA!A$1:A$500&amp;CSDA!C$1:C$500,0)),0)%,DC1011*IFERROR(INDEX(CSDA!D$1:D$500,MATCH("Phí dịch vụ"&amp;PAYROLL!DC$2,CSDA!A$1:A$500&amp;CSDA!C$1:C$500,0)),0)%,DH1011*IFERROR(INDEX(CSDA!D$1:D$500,MATCH("Phí dịch vụ"&amp;PAYROLL!DH$2,CSDA!A$1:A$500&amp;CSDA!C$1:C$500,0)),0)%,DJ1011*IFERROR(INDEX(CSDA!D$1:D$500,MATCH("Phí dịch vụ"&amp;PAYROLL!DJ$2,CSDA!A$1:A$500&amp;CSDA!C$1:C$500,0)),0)%,BN1011*IFERROR(INDEX(CSDA!D$1:D$500,MATCH(BN$2,CSDA!C$1:C$500,0)),0)%)-BN1011*7%</f>
        <v/>
      </c>
      <c r="DQ1011">
        <f>IFERROR(INDEX(ADJ!$A$1:$BZ$1000,MATCH(PAYROLL!D1011,ADJ!A$1:A$500,0),MATCH(PAYROLL!DQ$2,ADJ!$2:$2,0)),0)</f>
        <v/>
      </c>
      <c r="DR1011">
        <f>IFERROR(INDEX(ADJ!$A$1:$BZ$1000,MATCH(PAYROLL!D1011,ADJ!A$1:A$500,0),MATCH(PAYROLL!DR$2,ADJ!$2:$2,0)),0)</f>
        <v/>
      </c>
      <c r="DS1011">
        <f>SUM(DP1011:DR1011)</f>
        <v/>
      </c>
      <c r="DT1011">
        <f>EK1011</f>
        <v/>
      </c>
      <c r="DU1011">
        <f>SUM(DO1011:DR1011)</f>
        <v/>
      </c>
      <c r="DV1011">
        <f>ROUND(DU1011*0.1,0)</f>
        <v/>
      </c>
      <c r="DW1011">
        <f>DU1011+DV1011</f>
        <v/>
      </c>
      <c r="DZ1011">
        <f>IFERROR(INDEX(ADJ!$A$1:$BZ$1000,MATCH(PAYROLL!$D1011,ADJ!A$1:A$500,0),MATCH(PAYROLL!DZ$2,ADJ!$2:$2,0)),0)</f>
        <v/>
      </c>
      <c r="EA1011">
        <f>IFERROR(INDEX(ADJ!$A$1:$BZ$1000,MATCH(PAYROLL!$D1011,ADJ!A$1:A$500,0),MATCH(PAYROLL!EA$2,ADJ!$2:$2,0)),0)</f>
        <v/>
      </c>
      <c r="EB1011">
        <f>IFERROR(INDEX(ADJ!$A$1:$BZ$1000,MATCH(PAYROLL!$D1011,ADJ!A$1:A$500,0),MATCH(PAYROLL!EB$2,ADJ!$2:$2,0)),0)</f>
        <v/>
      </c>
      <c r="EC1011">
        <f>IFERROR(INDEX(ADJ!$A$1:$BZ$1000,MATCH(PAYROLL!$D1011,ADJ!A$1:A$500,0),MATCH(PAYROLL!EC$2,ADJ!$2:$2,0)),0)</f>
        <v/>
      </c>
      <c r="ED1011">
        <f>IFERROR(INDEX(ADJ!$A$1:$BZ$1000,MATCH(PAYROLL!$D1011,ADJ!A$1:A$500,0),MATCH(PAYROLL!ED$2,ADJ!$2:$2,0)),0)</f>
        <v/>
      </c>
      <c r="EE1011">
        <f>IFERROR(INDEX(ADJ!$A$1:$BZ$1000,MATCH(PAYROLL!$D1011,ADJ!A$1:A$500,0),MATCH(PAYROLL!EE$2,ADJ!$2:$2,0)),0)</f>
        <v/>
      </c>
      <c r="EF1011">
        <f>IFERROR(INDEX(ADJ!$A$1:$BZ$1000,MATCH(PAYROLL!$D1011,ADJ!A$1:A$500,0),MATCH(PAYROLL!EF$2,ADJ!$2:$2,0)),0)</f>
        <v/>
      </c>
      <c r="EG1011">
        <f>IFERROR(INDEX(ADJ!$A$1:$BZ$1000,MATCH(PAYROLL!$D1011,ADJ!A$1:A$500,0),MATCH(PAYROLL!EG$2,ADJ!$2:$2,0)),0)</f>
        <v/>
      </c>
      <c r="EH1011">
        <f>IFERROR(INDEX(ADJ!$A$1:$BZ$1000,MATCH(PAYROLL!$D1011,ADJ!A$1:A$500,0),MATCH(PAYROLL!EH$2,ADJ!$2:$2,0)),0)</f>
        <v/>
      </c>
      <c r="EI1011">
        <f>IFERROR(INDEX(ADJ!$A$1:$BZ$1000,MATCH(PAYROLL!D1011,ADJ!A$1:A$500,0),MATCH(PAYROLL!EI$2,ADJ!$2:$2,0)),0)</f>
        <v/>
      </c>
      <c r="EJ1011">
        <f>IFERROR(INDEX(ADJ!$A$1:$BZ$1000,MATCH(PAYROLL!$D1011,ADJ!A$1:A$500,0),MATCH(PAYROLL!EJ$2,ADJ!$2:$2,0)),0)</f>
        <v/>
      </c>
      <c r="EK1011">
        <f>SUM(DZ1011:EJ1011)</f>
        <v/>
      </c>
    </row>
    <row r="1012">
      <c r="A1012" t="n">
        <v>1010</v>
      </c>
      <c r="B1012" t="inlineStr">
        <is>
          <t>Lương Quang Linh</t>
        </is>
      </c>
      <c r="D1012" t="inlineStr">
        <is>
          <t>148795-02</t>
        </is>
      </c>
      <c r="S1012">
        <f>IFERROR(INDEX(PIS!$A$1:$BZ$1000,MATCH($D1012,PIS!C$1:C$500,0),MATCH("Lương CB tháng trước",PIS!$1:$1,0)),0)</f>
        <v/>
      </c>
      <c r="T1012">
        <f>IFERROR(INDEX(PIS!$A$1:$BZ$1000,MATCH($D1012,PIS!C$1:C$500,0),MATCH("Lương CB hiện tại",PIS!$1:$1,0)),0)</f>
        <v/>
      </c>
      <c r="U1012">
        <f>IFERROR(INDEX(PIS!$A$1:$BZ$1000,MATCH($D1012,PIS!C$1:C$500,0),MATCH("Lương đóng BHBB",PIS!$1:$1,0)),0)</f>
        <v/>
      </c>
      <c r="V1012">
        <f>IFERROR(INDEX(PIS!$A$1:$BZ$1000,MATCH($D1012,PIS!C$1:C$500,0),MATCH(V$2,PIS!$2:$2,0)),0)</f>
        <v/>
      </c>
      <c r="W1012">
        <f>IFERROR(INDEX(PIS!$A$1:$BZ$1000,MATCH($D1012,PIS!C$1:C$500,0),MATCH(W$2,PIS!$2:$2,0)),0)</f>
        <v/>
      </c>
      <c r="X1012">
        <f>IFERROR(INDEX(PIS!$A$1:$BZ$1000,MATCH($D1012,PIS!C$1:C$500,0),MATCH(X$2,PIS!$2:$2,0)),0)</f>
        <v/>
      </c>
      <c r="Y1012">
        <f>IFERROR(INDEX(PIS!$A$1:$BZ$1000,MATCH($D1012,PIS!C$1:C$500,0),MATCH(Y$2,PIS!$2:$2,0)),0)</f>
        <v/>
      </c>
      <c r="Z1012">
        <f>IFERROR(INDEX(PIS!$A$1:$BZ$1000,MATCH($D1012,PIS!C$1:C$500,0),MATCH(Z$2,PIS!$2:$2,0)),0)</f>
        <v/>
      </c>
      <c r="AA1012">
        <f>IFERROR(INDEX(PIS!$A$1:$BZ$1000,MATCH($D1012,PIS!C$1:C$500,0),MATCH(AA$2,PIS!$2:$2,0)),0)</f>
        <v/>
      </c>
      <c r="AB1012">
        <f>IFERROR(INDEX(PIS!$A$1:$BZ$1000,MATCH($D1012,PIS!C$1:C$500,0),MATCH(AB$2,PIS!$2:$2,0)),0)</f>
        <v/>
      </c>
      <c r="AC1012">
        <f>SUM(V1012:AB1012)</f>
        <v/>
      </c>
      <c r="AD1012">
        <f>IFERROR(INDEX(TIMESHEET!$A$1:$AI$5000,MATCH($D1012,TIMESHEET!A$1:A$500,0),MATCH("T100",TIMESHEET!$2:$2,0))-2,0)</f>
        <v/>
      </c>
      <c r="AE1012">
        <f>IFERROR(INDEX(TIMESHEET!$A$1:$AI$5000,MATCH($D1012,TIMESHEET!A$1:A$500,0),MATCH("T202",TIMESHEET!$2:$2,0)),0)</f>
        <v/>
      </c>
      <c r="AF1012">
        <f>IFERROR(INDEX(TIMESHEET!$A$1:$AI$5000,MATCH($D1012,TIMESHEET!A$1:A$500,0),MATCH("T302",TIMESHEET!$2:$2,0)),0)</f>
        <v/>
      </c>
      <c r="AG1012">
        <f>IFERROR(INDEX(TIMESHEET!$A$1:$AI$5000,MATCH($D1012,TIMESHEET!A$1:A$500,0),MATCH("T406",TIMESHEET!$2:$2,0)),0)</f>
        <v/>
      </c>
      <c r="AH1012">
        <f>AE1012+AG1012</f>
        <v/>
      </c>
      <c r="AI1012">
        <f>IFERROR(INDEX(TIMESHEET!$A$1:$AI$5000,MATCH($D1012,TIMESHEET!A$1:A$500,0),MATCH("T701",TIMESHEET!$2:$2,0)),0)</f>
        <v/>
      </c>
      <c r="AJ1012">
        <f>IFERROR(INDEX(TIMESHEET!$A$1:$AI$5000,MATCH($D1012,TIMESHEET!B$1:B$500,0),MATCH("T320",TIMESHEET!$2:$2,0)),0)</f>
        <v/>
      </c>
      <c r="AK1012">
        <f>IFERROR(IF(LEFT(INDEX(PIS!O$1:O$500,MATCH(D1012,PIS!C$1:C$500)),1)="M",T1012/AD1012*SUM(AE1012:AG1012),T1012*AD1012),0)</f>
        <v/>
      </c>
      <c r="AL1012">
        <f>IFERROR(INDEX(ADJ!$A$1:$BZ$1000,MATCH(PAYROLL!D1012,ADJ!A$1:A$500,0),MATCH(PAYROLL!AL$2,ADJ!$2:$2,0)),0)</f>
        <v/>
      </c>
      <c r="AM1012">
        <f>SUM(AK1012:AL1012)</f>
        <v/>
      </c>
      <c r="AN1012">
        <f>IFERROR(ROUND(V1012/$AD1012*$AH1012,0),0)</f>
        <v/>
      </c>
      <c r="AO1012">
        <f>IFERROR(ROUND(W1012/$AD1012*$AH1012,0),0)</f>
        <v/>
      </c>
      <c r="AP1012">
        <f>IFERROR(ROUND(X1012/$AD1012*$AE1012,0),0)</f>
        <v/>
      </c>
      <c r="AQ1012">
        <f>IFERROR(ROUND(Y1012/$AD1012*$AH1012,0),0)</f>
        <v/>
      </c>
      <c r="AR1012">
        <f>IFERROR(ROUND(Z1012/$AD1012*$AH1012,0),0)</f>
        <v/>
      </c>
      <c r="AS1012">
        <f>IFERROR(ROUND(AA1012/$AD1012*$AH1012,0),0)</f>
        <v/>
      </c>
      <c r="AT1012">
        <f>IFERROR(IF((AE1012+AF1012+AG1012)&gt;13,AB1012,ROUND(AB1012/AD1012*AH1012,0)),0)</f>
        <v/>
      </c>
      <c r="AU1012">
        <f>IFERROR(INDEX(ADJ!$A$1:$BZ$1000,MATCH(PAYROLL!D1012,ADJ!A$1:A$500,0),MATCH(PAYROLL!AU$2,ADJ!$2:$2,0)),0)</f>
        <v/>
      </c>
      <c r="AV1012">
        <f>ROUND(SUM(AN1012:AU1012),0)</f>
        <v/>
      </c>
      <c r="AW1012">
        <f>IFERROR(INDEX(TIMESHEET!$A$1:$AI$5000,MATCH(PAYROLL!D1012,TIMESHEET!A$1:A$500,0),MATCH("T620",TIMESHEET!$2:$2,0)),0)</f>
        <v/>
      </c>
      <c r="AX1012">
        <f>IFERROR(INDEX(TIMESHEET!$A$1:$AI$5000,MATCH(PAYROLL!D1012,TIMESHEET!A$1:A$500,0),MATCH("T601",TIMESHEET!$2:$2,0)),0)</f>
        <v/>
      </c>
      <c r="AY1012">
        <f>IFERROR(INDEX(TIMESHEET!$A$1:$AI$5000,MATCH(PAYROLL!D1012,TIMESHEET!A$1:A$500,0),MATCH("T602",TIMESHEET!$2:$2,0)),0)</f>
        <v/>
      </c>
      <c r="AZ1012">
        <f>IFERROR(INDEX(TIMESHEET!$A$1:$AI$5000,MATCH(PAYROLL!D1012,TIMESHEET!A$1:A$500,0),MATCH("T603",TIMESHEET!$2:$2,0)),0)</f>
        <v/>
      </c>
      <c r="BA1012">
        <f>IFERROR(INDEX(TIMESHEET!$A$1:$AI$5000,MATCH(PAYROLL!D1012,TIMESHEET!A$1:A$500,0),MATCH("T611",TIMESHEET!$2:$2,0)),0)</f>
        <v/>
      </c>
      <c r="BB1012">
        <f>IFERROR(INDEX(TIMESHEET!$A$1:$AI$5000,MATCH(PAYROLL!D1012,TIMESHEET!A$1:A$500,0),MATCH("T612",TIMESHEET!$2:$2,0)),0)</f>
        <v/>
      </c>
      <c r="BC1012">
        <f>IFERROR(INDEX(TIMESHEET!$A$1:$AI$5000,MATCH(PAYROLL!D1012,TIMESHEET!A$1:A$500,0),MATCH("T613",TIMESHEET!$2:$2,0)),0)</f>
        <v/>
      </c>
      <c r="BD1012">
        <f>IFERROR(INDEX(TIMESHEET!$A$1:$AI$5000,MATCH(PAYROLL!D1012,TIMESHEET!A$1:A$500,0),MATCH("T500",TIMESHEET!$2:$2,0)),0)</f>
        <v/>
      </c>
      <c r="BE1012">
        <f>IFERROR(IF(LEFT(INDEX(PIS!O$1:O$500,MATCH(D1012,PIS!C$1:C$500)),1)="M",T1012/AD1012/8*(AW1012+AX1012*1.5+AY1012*2+AZ1012*3+BA1012*2.1+BB1012*2.7+BC1012*3.9+BD1012*0.3),T1012/8*(AW1012+AX1012*1.5+AY1012*2+AZ1012*3+BA1012*2.1+BB1012*2.7+BC1012*3.9+BD1012*0.3)),0)</f>
        <v/>
      </c>
      <c r="BF1012">
        <f>IFERROR(INDEX(ADJ!$A$1:$BZ$1000,MATCH(PAYROLL!$D1012,ADJ!A$1:A$500,0),MATCH(PAYROLL!BF$2,ADJ!$2:$2,0)),0)</f>
        <v/>
      </c>
      <c r="BG1012">
        <f>IFERROR(INDEX(ADJ!$A$1:$BZ$1000,MATCH(PAYROLL!D1012,ADJ!A$1:A$500,0),MATCH(PAYROLL!BG$2,ADJ!$2:$2,0)),0)</f>
        <v/>
      </c>
      <c r="BH1012">
        <f>IFERROR(INDEX(ADJ!$A$1:$BZ$1000,MATCH(PAYROLL!D1012,ADJ!A$1:A$500,0),MATCH(PAYROLL!BH$2,ADJ!$2:$2,0)),0)</f>
        <v/>
      </c>
      <c r="BI1012">
        <f>IFERROR(INDEX(ADJ!$A$1:$BZ$1000,MATCH(PAYROLL!D1012,ADJ!A$1:A$500,0),MATCH(PAYROLL!BI$2,ADJ!$2:$2,0)),0)</f>
        <v/>
      </c>
      <c r="BJ1012">
        <f>IFERROR(INDEX(ADJ!$A$1:$BZ$1000,MATCH(PAYROLL!D1012,ADJ!A$1:A$500,0),MATCH(PAYROLL!BJ$2,ADJ!$2:$2,0)),0)</f>
        <v/>
      </c>
      <c r="BK1012">
        <f>SUM(BF1012:BJ1012)</f>
        <v/>
      </c>
      <c r="BL1012">
        <f>IFERROR(INDEX(ADJ!$A$1:$BZ$1000,MATCH(PAYROLL!D1012,ADJ!A$1:A$500,0),MATCH(PAYROLL!BL$2,ADJ!$2:$2,0)),0)</f>
        <v/>
      </c>
      <c r="BM1012">
        <f>IFERROR(INDEX(ADJ!$A$1:$BZ$1000,MATCH(PAYROLL!D1012,ADJ!A$1:A$500,0),MATCH(PAYROLL!BM$2,ADJ!$2:$2,0)),0)</f>
        <v/>
      </c>
      <c r="BN1012">
        <f>IFERROR(INDEX(ADJ!$A$1:$BZ$1000,MATCH(PAYROLL!D1012,ADJ!A$1:A$500,0),MATCH(PAYROLL!BN$2,ADJ!$2:$2,0)),0)</f>
        <v/>
      </c>
      <c r="BO1012">
        <f>IFERROR(INDEX(ADJ!$A$1:$BZ$1000,MATCH(PAYROLL!D1012,ADJ!A$1:A$500,0),MATCH(PAYROLL!BO$2,ADJ!$2:$2,0)),0)</f>
        <v/>
      </c>
      <c r="BP1012">
        <f>SUM(AM1012,AV1012,BE1012,BK1012,BL1012:BO1012)</f>
        <v/>
      </c>
      <c r="BQ1012">
        <f>BO1012</f>
        <v/>
      </c>
      <c r="BR1012">
        <f>IFERROR(ROUND(IF(LEFT(INDEX(PIS!O$1:O$500,MATCH(D1012,PIS!C$1:C$500)),1)="D",T1012/8*(BD1012*0.3),IF(LEFT(INDEX(PIS!O$1:O$500,MATCH(D1012,PIS!C$1:C$500)),1)="H",T1012*($BD1012*0.3),T1012/$AD1012/8*($BD1012*0.3))),0),0)</f>
        <v/>
      </c>
      <c r="BS1012">
        <f>IF(AP1012&lt;1,0,MIN(AP1012,730000))</f>
        <v/>
      </c>
      <c r="BT1012">
        <f>IFERROR(ROUND((BE1012-SUM(AW1012:BC1012)*T1012/AD1012/8),0)-BR1012,0)</f>
        <v/>
      </c>
      <c r="BU1012">
        <f>AO1012</f>
        <v/>
      </c>
      <c r="BV1012">
        <f>SUM(BQ1012:BU1012)</f>
        <v/>
      </c>
      <c r="BW1012">
        <f>BP1012-BV1012</f>
        <v/>
      </c>
      <c r="BX1012">
        <f>IFERROR(IF(RIGHT(INDEX(PIS!O$1:O$500,MATCH(D1012,PIS!C$1:C$500)),5)="Gross",MIN(U1012+V1012,VLOOKUP("R700",TSC!B:C,2,0)*VLOOKUP("R101",TSC!B:C,2,0))*VLOOKUP("R701",TSC!B:C,2,0)%,0),0)</f>
        <v/>
      </c>
      <c r="BY1012">
        <f>IFERROR(IF(RIGHT(INDEX(PIS!O$1:O$500,MATCH(D1012,PIS!C$1:C$500)),5)="Gross",MIN(U1012+V1012,VLOOKUP("R700",TSC!B:C,2,0)*VLOOKUP("R101",TSC!B:C,2,0))*VLOOKUP("T704",TSC!B:C,2,0)%,0),0)</f>
        <v/>
      </c>
      <c r="BZ1012">
        <f>IFERROR(IF(RIGHT(INDEX(PIS!O$1:O$500,MATCH(D1012,PIS!C$1:C$500)),5)="Gross",MIN(U1012+V1012,VLOOKUP("R700",TSC!B:C,2,0)*VLOOKUP("1",TSC!F:G,2,0))*VLOOKUP("T705",TSC!B:C,2,0)%,0),0)</f>
        <v/>
      </c>
      <c r="CA1012">
        <f>IFERROR(INDEX(ADJ!$A$1:$BZ$1000,MATCH(PAYROLL!D1012,ADJ!A$1:A$500,0),MATCH(PAYROLL!CA$2,ADJ!$2:$2,0)),0)</f>
        <v/>
      </c>
      <c r="CB1012">
        <f>IFERROR(INDEX(ADJ!$A$1:$BZ$1000,MATCH(PAYROLL!D1012,ADJ!A$1:A$500,0),MATCH(PAYROLL!CB$2,ADJ!$2:$2,0)),0)</f>
        <v/>
      </c>
      <c r="CC1012">
        <f>SUM(BX1012:CB1012)</f>
        <v/>
      </c>
      <c r="CD1012">
        <f>IFERROR(INDEX(PIS!$A$1:$BZ$1000,MATCH(PAYROLL!D1012,PIS!C$1:C$500,0),MATCH(PAYROLL!CD$1,PIS!$1:$1,0)),0)</f>
        <v/>
      </c>
      <c r="CE1012">
        <f>IFERROR(IF(OR(INDEX(PIS!P$1:P$500,MATCH(D1012,PIS!C$1:C$500,0))="LT2",INDEX(PIS!P$1:P$500,MATCH(D1012,PIS!C$1:C$500,0))="P10"),0,SUM(CC1012,CD1012*VLOOKUP("R601",TSC!B:C,2,0),VLOOKUP("R602",TSC!B:C,2,0))),0)</f>
        <v/>
      </c>
      <c r="CF1012">
        <f>MAX(BW1012-CE1012,0)</f>
        <v/>
      </c>
      <c r="CG1012">
        <f>IFERROR(IF(OR(RIGHT(INDEX(PIS!P$1:P$500,MATCH(D1012,PIS!C$1:C$500)),5)="P10",RIGHT(INDEX(PIS!P$1:P$500,MATCH(D1012,PIS!C$1:C$500)),5)="CK"),0,IF(CF1012&lt;=5000000,CF1012*5%,IF(CF1012&lt;=10000000,CF1012*10%-250000,IF(CF1012&lt;=18000000,CF1012*15%-750000,IF(CF1012&lt;=32000000,CF1012*20%-1650000,IF(CF1012&lt;=52000000,CF1012*25%-3250000,IF(CF1012&lt;=80000000,BH1012*30%-5850000,CF1012*35%-9850000))))))),0)</f>
        <v/>
      </c>
      <c r="CH1012">
        <f>IFERROR(IF(OR(INDEX(PIS!P$1:P$500,MATCH(D1012,PIS!C$1:C$500))="LT",INDEX(PIS!P$1:P$500,MATCH(D1012,PIS!C$1:C$500))="CK"),0,IF(CF1012&lt;2000000,0,CF1012*10%)),0)</f>
        <v/>
      </c>
      <c r="CI1012">
        <f>IFERROR(INDEX(ADJ!$A$1:$BZ$1000,MATCH(PAYROLL!D1012,ADJ!A$1:A$500,0),MATCH(PAYROLL!CI$2,ADJ!$2:$2,0)),0)</f>
        <v/>
      </c>
      <c r="CJ1012">
        <f>IFERROR(INDEX(ADJ!$A$1:$BZ$1000,MATCH(PAYROLL!D1012,ADJ!A$1:A$500,0),MATCH(PAYROLL!CJ$2,ADJ!$2:$2,0)),0)</f>
        <v/>
      </c>
      <c r="CK1012">
        <f>IFERROR(INDEX(ADJ!$A$1:$BZ$1000,MATCH(PAYROLL!D1012,ADJ!A$1:A$500,0),MATCH(PAYROLL!CK$2,ADJ!$2:$2,0)),0)</f>
        <v/>
      </c>
      <c r="CL1012">
        <f>SUM(CG1012:CK1012)</f>
        <v/>
      </c>
      <c r="CM1012">
        <f>ROUND(SUM(CH1012:CK1012),0)</f>
        <v/>
      </c>
      <c r="CN1012">
        <f>IFERROR(INDEX(CSDA!D$1:D$500,MATCH($CN$2,CSDA!C$1:C$500,0))*INDEX(PIS!V$1:V$500,MATCH(D1012,PIS!C$1:C$500))+INDEX(ADJ!$A$1:$BZ$1000,MATCH(PAYROLL!D1012,ADJ!A$1:A$500,0),MATCH(PAYROLL!CN$2,ADJ!$2:$2,0)),0)</f>
        <v/>
      </c>
      <c r="CO1012">
        <f>IFERROR(INDEX(ADJ!$A$1:$BZ$1000,MATCH(PAYROLL!D1012,ADJ!A$1:A$500,0),MATCH(PAYROLL!CO$2,ADJ!$2:$2,0)),0)</f>
        <v/>
      </c>
      <c r="CP1012">
        <f>IFERROR(INDEX(ADJ!$A$1:$BZ$1000,MATCH(PAYROLL!D1012,ADJ!A$1:A$500,0),MATCH(PAYROLL!CP$2,ADJ!$2:$2,0)),0)</f>
        <v/>
      </c>
      <c r="CQ1012">
        <f>BP1012-CL1012-CI1012-CM1012-CN1012-CO1012-CP1012-CC1012</f>
        <v/>
      </c>
      <c r="CR1012">
        <f>IFERROR(IF(RIGHT(INDEX(PIS!O$1:O$500,MATCH(D1012,PIS!C$1:C$500,0)),5)="Gross",MIN(U1012+V1012,VLOOKUP("R700",TSC!B:C,2,0)*VLOOKUP("R101",TSC!B:C,2,0))*(VLOOKUP("T711",TSC!B:C,2,0)+VLOOKUP("T712",TSC!B:C,2,0))%,MIN(T1012+V1012,VLOOKUP("R700",TSC!B:C,2,0)*VLOOKUP("R101",TSC!B:C,2,0))*(VLOOKUP("T711",TSC!B:C,2,0)+VLOOKUP("T712",TSC!B:C,2,0)+VLOOKUP("R701",TSC!B:C,2,0))%),0)</f>
        <v/>
      </c>
      <c r="CS1012">
        <f>IFERROR(IF(RIGHT(INDEX(PIS!O$1:O$500,MATCH(D1012,PIS!C$1:C$500,0)),5)="Gross",MIN(U1012+V1012,VLOOKUP("R700",TSC!B:C,2,0)*VLOOKUP("R101",TSC!B:C,2,0))*(VLOOKUP("T714",TSC!B:C,2,0))%,MIN(T1012+V1012,VLOOKUP("R700",TSC!B:C,2,0)*VLOOKUP("R101",TSC!B:C,2,0))*(VLOOKUP("T704",TSC!B:C,2,0)+VLOOKUP("T714",TSC!B:C,2,0))%),0)</f>
        <v/>
      </c>
      <c r="CT1012">
        <f>IFERROR(IF(RIGHT(INDEX(PIS!O$1:O$500,MATCH(D1012,PIS!C$1:C$500,0)),5)="Gross",MIN(U1012+V1012,VLOOKUP("R700",TSC!B:C,2,0)*VLOOKUP("R101",TSC!B:C,2,0))*VLOOKUP("T705",TSC!B:C,2,0)%,MIN(T1012+V1012,VLOOKUP("R700",TSC!B:C,2,0)*VLOOKUP("R101",TSC!B:C,2,0))*VLOOKUP("T705",TSC!B:C,2,0)%),0)</f>
        <v/>
      </c>
      <c r="CU1012">
        <f>IFERROR(IF(RIGHT(INDEX(PIS!O$1:O$500,MATCH(D1012,PIS!C$1:C$500,0)),5)="Gross",MIN(U1012+V1012,VLOOKUP("R700",TSC!B:C,2,0)*VLOOKUP("R101",TSC!B:C,2,0))*(VLOOKUP("T713",TSC!B:C,2,0))%,MIN(T1012+V1012,VLOOKUP("R700",TSC!B:C,2,0)*VLOOKUP("R101",TSC!B:C,2,0))*(VLOOKUP("T713",TSC!B:C,2,0))%),0)</f>
        <v/>
      </c>
      <c r="CV1012">
        <f>IFERROR(INDEX(ADJ!$A$1:$BZ$1000,MATCH(PAYROLL!D1012,ADJ!A$1:A$500,0),MATCH(PAYROLL!CV$2,ADJ!$2:$2,0)),0)</f>
        <v/>
      </c>
      <c r="CW1012">
        <f>IFERROR(INDEX(ADJ!$A$1:$BZ$1000,MATCH(PAYROLL!D1012,ADJ!A$1:A$500,0),MATCH(PAYROLL!CW$2,ADJ!$2:$2,0)),0)</f>
        <v/>
      </c>
      <c r="CX1012">
        <f>SUM(CR1012:CW1012)</f>
        <v/>
      </c>
      <c r="CY1012">
        <f>ROUND(IF(CR1012&gt;0,T1012+V1012*VLOOKUP("R202",TSC!$B$1:$C$500,2,0),0),0)</f>
        <v/>
      </c>
      <c r="CZ1012">
        <f>IFERROR(INDEX(CSDA!D$1:D$500,MATCH($CZ$2,CSDA!C$1:C$500,0)),0)</f>
        <v/>
      </c>
      <c r="DA1012">
        <f>ROUND(T1012*0.7%,0)</f>
        <v/>
      </c>
      <c r="DB1012">
        <f>ROUND(T1012/12,0)</f>
        <v/>
      </c>
      <c r="DC1012">
        <f ref="DC1012" t="array">IFERROR(INDEX(CSDA!D$1:D$500,MATCH("Trích giữ"&amp;PAYROLL!DC$2,CSDA!A$1:A$500&amp;CSDA!C$1:C$500,0)),0)</f>
        <v/>
      </c>
      <c r="DD1012">
        <f ref="DD1012" t="array">IFERROR(INDEX(CSDA!D$1:D$500,MATCH("Trích giữ"&amp;PAYROLL!DD$2,CSDA!A$1:A$500&amp;CSDA!C$1:C$500,0)),0)</f>
        <v/>
      </c>
      <c r="DE1012">
        <f ref="DE1012" t="array">IFERROR(INDEX(CSDA!D$1:D$500,MATCH("Trích giữ"&amp;PAYROLL!DE$2,CSDA!A$1:A$500&amp;CSDA!C$1:C$500,0)),0)</f>
        <v/>
      </c>
      <c r="DF1012">
        <f>IFERROR(INDEX(CSDA!D$1:D$500,MATCH(PAYROLL!DF$2,CSDA!C$1:C$500,0)),0)</f>
        <v/>
      </c>
      <c r="DG1012">
        <f ref="DG1012" t="array">IFERROR(INDEX(CSDA!D$1:D$500,MATCH("Trích giữ"&amp;PAYROLL!DG$2,CSDA!A$1:A$500&amp;CSDA!C$1:C$500,0)),0)</f>
        <v/>
      </c>
      <c r="DH1012">
        <f>ROUND(T1012/26,0)</f>
        <v/>
      </c>
      <c r="DI1012">
        <f ref="DI1012" t="array">IFERROR(INDEX(CSDA!D$1:D$500,MATCH("Trích giữ"&amp;PAYROLL!DI$2,CSDA!A$1:A$500&amp;CSDA!C$1:C$500,0)),0)</f>
        <v/>
      </c>
      <c r="DJ1012">
        <f>IF(U1012=0,T1012*21.5%-BL1012,0)</f>
        <v/>
      </c>
      <c r="DK1012">
        <f ref="DK1012" t="array">IFERROR(INDEX(CSDA!D$1:D$500,MATCH("Trích giữ"&amp;PAYROLL!DK$2,CSDA!A$1:A$500&amp;CSDA!C$1:C$500,0)),0)</f>
        <v/>
      </c>
      <c r="DL1012">
        <f>IFERROR(INDEX(CSDA!D$1:D$500,MATCH(PAYROLL!DL$2,CSDA!C$1:C$500,0))/12,0)</f>
        <v/>
      </c>
      <c r="DM1012">
        <f>SUM(DB1012:DL1012)</f>
        <v/>
      </c>
      <c r="DN1012">
        <f>IFERROR(INDEX(ADJ!$A$1:$BZ$1000,MATCH(PAYROLL!D1012,ADJ!A$1:A$500,0),MATCH(PAYROLL!DN$2,ADJ!$2:$2,0)),0)</f>
        <v/>
      </c>
      <c r="DO1012">
        <f>IFERROR(SUM(BP1012,DM1012:DN1012,CX1012:DA1012)-DT1012,0)</f>
        <v/>
      </c>
      <c r="DP1012">
        <f ref="DP1012" t="array">SUM(BW1012*IFERROR(INDEX(CSDA!D$1:D$500,MATCH(BW$2,CSDA!C$1:C$500,0)),0)%,CX1012*IFERROR(INDEX(CSDA!D$1:D$500,MATCH(CX$2,CSDA!C$1:C$500,0)),0)%,DA1012*IFERROR(INDEX(CSDA!D$1:D$500,MATCH(DA$2,CSDA!C$1:C$500,0)),0)%,DB1012*IFERROR(INDEX(CSDA!D$1:D$500,MATCH(DB$2,CSDA!C$1:C$500,0)),0)%,DF1012*IFERROR(INDEX(CSDA!D$1:D$500,MATCH("Phí dịch vụ"&amp;PAYROLL!DF$2,CSDA!A$1:A$500&amp;CSDA!C$1:C$500,0)),0)%,DC1012*IFERROR(INDEX(CSDA!D$1:D$500,MATCH("Phí dịch vụ"&amp;PAYROLL!DC$2,CSDA!A$1:A$500&amp;CSDA!C$1:C$500,0)),0)%,DH1012*IFERROR(INDEX(CSDA!D$1:D$500,MATCH("Phí dịch vụ"&amp;PAYROLL!DH$2,CSDA!A$1:A$500&amp;CSDA!C$1:C$500,0)),0)%,DJ1012*IFERROR(INDEX(CSDA!D$1:D$500,MATCH("Phí dịch vụ"&amp;PAYROLL!DJ$2,CSDA!A$1:A$500&amp;CSDA!C$1:C$500,0)),0)%,BN1012*IFERROR(INDEX(CSDA!D$1:D$500,MATCH(BN$2,CSDA!C$1:C$500,0)),0)%)-BN1012*7%</f>
        <v/>
      </c>
      <c r="DQ1012">
        <f>IFERROR(INDEX(ADJ!$A$1:$BZ$1000,MATCH(PAYROLL!D1012,ADJ!A$1:A$500,0),MATCH(PAYROLL!DQ$2,ADJ!$2:$2,0)),0)</f>
        <v/>
      </c>
      <c r="DR1012">
        <f>IFERROR(INDEX(ADJ!$A$1:$BZ$1000,MATCH(PAYROLL!D1012,ADJ!A$1:A$500,0),MATCH(PAYROLL!DR$2,ADJ!$2:$2,0)),0)</f>
        <v/>
      </c>
      <c r="DS1012">
        <f>SUM(DP1012:DR1012)</f>
        <v/>
      </c>
      <c r="DT1012">
        <f>EK1012</f>
        <v/>
      </c>
      <c r="DU1012">
        <f>SUM(DO1012:DR1012)</f>
        <v/>
      </c>
      <c r="DV1012">
        <f>ROUND(DU1012*0.1,0)</f>
        <v/>
      </c>
      <c r="DW1012">
        <f>DU1012+DV1012</f>
        <v/>
      </c>
      <c r="DZ1012">
        <f>IFERROR(INDEX(ADJ!$A$1:$BZ$1000,MATCH(PAYROLL!$D1012,ADJ!A$1:A$500,0),MATCH(PAYROLL!DZ$2,ADJ!$2:$2,0)),0)</f>
        <v/>
      </c>
      <c r="EA1012">
        <f>IFERROR(INDEX(ADJ!$A$1:$BZ$1000,MATCH(PAYROLL!$D1012,ADJ!A$1:A$500,0),MATCH(PAYROLL!EA$2,ADJ!$2:$2,0)),0)</f>
        <v/>
      </c>
      <c r="EB1012">
        <f>IFERROR(INDEX(ADJ!$A$1:$BZ$1000,MATCH(PAYROLL!$D1012,ADJ!A$1:A$500,0),MATCH(PAYROLL!EB$2,ADJ!$2:$2,0)),0)</f>
        <v/>
      </c>
      <c r="EC1012">
        <f>IFERROR(INDEX(ADJ!$A$1:$BZ$1000,MATCH(PAYROLL!$D1012,ADJ!A$1:A$500,0),MATCH(PAYROLL!EC$2,ADJ!$2:$2,0)),0)</f>
        <v/>
      </c>
      <c r="ED1012">
        <f>IFERROR(INDEX(ADJ!$A$1:$BZ$1000,MATCH(PAYROLL!$D1012,ADJ!A$1:A$500,0),MATCH(PAYROLL!ED$2,ADJ!$2:$2,0)),0)</f>
        <v/>
      </c>
      <c r="EE1012">
        <f>IFERROR(INDEX(ADJ!$A$1:$BZ$1000,MATCH(PAYROLL!$D1012,ADJ!A$1:A$500,0),MATCH(PAYROLL!EE$2,ADJ!$2:$2,0)),0)</f>
        <v/>
      </c>
      <c r="EF1012">
        <f>IFERROR(INDEX(ADJ!$A$1:$BZ$1000,MATCH(PAYROLL!$D1012,ADJ!A$1:A$500,0),MATCH(PAYROLL!EF$2,ADJ!$2:$2,0)),0)</f>
        <v/>
      </c>
      <c r="EG1012">
        <f>IFERROR(INDEX(ADJ!$A$1:$BZ$1000,MATCH(PAYROLL!$D1012,ADJ!A$1:A$500,0),MATCH(PAYROLL!EG$2,ADJ!$2:$2,0)),0)</f>
        <v/>
      </c>
      <c r="EH1012">
        <f>IFERROR(INDEX(ADJ!$A$1:$BZ$1000,MATCH(PAYROLL!$D1012,ADJ!A$1:A$500,0),MATCH(PAYROLL!EH$2,ADJ!$2:$2,0)),0)</f>
        <v/>
      </c>
      <c r="EI1012">
        <f>IFERROR(INDEX(ADJ!$A$1:$BZ$1000,MATCH(PAYROLL!D1012,ADJ!A$1:A$500,0),MATCH(PAYROLL!EI$2,ADJ!$2:$2,0)),0)</f>
        <v/>
      </c>
      <c r="EJ1012">
        <f>IFERROR(INDEX(ADJ!$A$1:$BZ$1000,MATCH(PAYROLL!$D1012,ADJ!A$1:A$500,0),MATCH(PAYROLL!EJ$2,ADJ!$2:$2,0)),0)</f>
        <v/>
      </c>
      <c r="EK1012">
        <f>SUM(DZ1012:EJ1012)</f>
        <v/>
      </c>
    </row>
    <row r="1013">
      <c r="A1013" t="n">
        <v>1011</v>
      </c>
      <c r="B1013" t="inlineStr">
        <is>
          <t>Lường Văn May</t>
        </is>
      </c>
      <c r="D1013" t="inlineStr">
        <is>
          <t>148812-02</t>
        </is>
      </c>
      <c r="S1013">
        <f>IFERROR(INDEX(PIS!$A$1:$BZ$1000,MATCH($D1013,PIS!C$1:C$500,0),MATCH("Lương CB tháng trước",PIS!$1:$1,0)),0)</f>
        <v/>
      </c>
      <c r="T1013">
        <f>IFERROR(INDEX(PIS!$A$1:$BZ$1000,MATCH($D1013,PIS!C$1:C$500,0),MATCH("Lương CB hiện tại",PIS!$1:$1,0)),0)</f>
        <v/>
      </c>
      <c r="U1013">
        <f>IFERROR(INDEX(PIS!$A$1:$BZ$1000,MATCH($D1013,PIS!C$1:C$500,0),MATCH("Lương đóng BHBB",PIS!$1:$1,0)),0)</f>
        <v/>
      </c>
      <c r="V1013">
        <f>IFERROR(INDEX(PIS!$A$1:$BZ$1000,MATCH($D1013,PIS!C$1:C$500,0),MATCH(V$2,PIS!$2:$2,0)),0)</f>
        <v/>
      </c>
      <c r="W1013">
        <f>IFERROR(INDEX(PIS!$A$1:$BZ$1000,MATCH($D1013,PIS!C$1:C$500,0),MATCH(W$2,PIS!$2:$2,0)),0)</f>
        <v/>
      </c>
      <c r="X1013">
        <f>IFERROR(INDEX(PIS!$A$1:$BZ$1000,MATCH($D1013,PIS!C$1:C$500,0),MATCH(X$2,PIS!$2:$2,0)),0)</f>
        <v/>
      </c>
      <c r="Y1013">
        <f>IFERROR(INDEX(PIS!$A$1:$BZ$1000,MATCH($D1013,PIS!C$1:C$500,0),MATCH(Y$2,PIS!$2:$2,0)),0)</f>
        <v/>
      </c>
      <c r="Z1013">
        <f>IFERROR(INDEX(PIS!$A$1:$BZ$1000,MATCH($D1013,PIS!C$1:C$500,0),MATCH(Z$2,PIS!$2:$2,0)),0)</f>
        <v/>
      </c>
      <c r="AA1013">
        <f>IFERROR(INDEX(PIS!$A$1:$BZ$1000,MATCH($D1013,PIS!C$1:C$500,0),MATCH(AA$2,PIS!$2:$2,0)),0)</f>
        <v/>
      </c>
      <c r="AB1013">
        <f>IFERROR(INDEX(PIS!$A$1:$BZ$1000,MATCH($D1013,PIS!C$1:C$500,0),MATCH(AB$2,PIS!$2:$2,0)),0)</f>
        <v/>
      </c>
      <c r="AC1013">
        <f>SUM(V1013:AB1013)</f>
        <v/>
      </c>
      <c r="AD1013">
        <f>IFERROR(INDEX(TIMESHEET!$A$1:$AI$5000,MATCH($D1013,TIMESHEET!A$1:A$500,0),MATCH("T100",TIMESHEET!$2:$2,0))-2,0)</f>
        <v/>
      </c>
      <c r="AE1013">
        <f>IFERROR(INDEX(TIMESHEET!$A$1:$AI$5000,MATCH($D1013,TIMESHEET!A$1:A$500,0),MATCH("T202",TIMESHEET!$2:$2,0)),0)</f>
        <v/>
      </c>
      <c r="AF1013">
        <f>IFERROR(INDEX(TIMESHEET!$A$1:$AI$5000,MATCH($D1013,TIMESHEET!A$1:A$500,0),MATCH("T302",TIMESHEET!$2:$2,0)),0)</f>
        <v/>
      </c>
      <c r="AG1013">
        <f>IFERROR(INDEX(TIMESHEET!$A$1:$AI$5000,MATCH($D1013,TIMESHEET!A$1:A$500,0),MATCH("T406",TIMESHEET!$2:$2,0)),0)</f>
        <v/>
      </c>
      <c r="AH1013">
        <f>AE1013+AG1013</f>
        <v/>
      </c>
      <c r="AI1013">
        <f>IFERROR(INDEX(TIMESHEET!$A$1:$AI$5000,MATCH($D1013,TIMESHEET!A$1:A$500,0),MATCH("T701",TIMESHEET!$2:$2,0)),0)</f>
        <v/>
      </c>
      <c r="AJ1013">
        <f>IFERROR(INDEX(TIMESHEET!$A$1:$AI$5000,MATCH($D1013,TIMESHEET!B$1:B$500,0),MATCH("T320",TIMESHEET!$2:$2,0)),0)</f>
        <v/>
      </c>
      <c r="AK1013">
        <f>IFERROR(IF(LEFT(INDEX(PIS!O$1:O$500,MATCH(D1013,PIS!C$1:C$500)),1)="M",T1013/AD1013*SUM(AE1013:AG1013),T1013*AD1013),0)</f>
        <v/>
      </c>
      <c r="AL1013">
        <f>IFERROR(INDEX(ADJ!$A$1:$BZ$1000,MATCH(PAYROLL!D1013,ADJ!A$1:A$500,0),MATCH(PAYROLL!AL$2,ADJ!$2:$2,0)),0)</f>
        <v/>
      </c>
      <c r="AM1013">
        <f>SUM(AK1013:AL1013)</f>
        <v/>
      </c>
      <c r="AN1013">
        <f>IFERROR(ROUND(V1013/$AD1013*$AH1013,0),0)</f>
        <v/>
      </c>
      <c r="AO1013">
        <f>IFERROR(ROUND(W1013/$AD1013*$AH1013,0),0)</f>
        <v/>
      </c>
      <c r="AP1013">
        <f>IFERROR(ROUND(X1013/$AD1013*$AE1013,0),0)</f>
        <v/>
      </c>
      <c r="AQ1013">
        <f>IFERROR(ROUND(Y1013/$AD1013*$AH1013,0),0)</f>
        <v/>
      </c>
      <c r="AR1013">
        <f>IFERROR(ROUND(Z1013/$AD1013*$AH1013,0),0)</f>
        <v/>
      </c>
      <c r="AS1013">
        <f>IFERROR(ROUND(AA1013/$AD1013*$AH1013,0),0)</f>
        <v/>
      </c>
      <c r="AT1013">
        <f>IFERROR(IF((AE1013+AF1013+AG1013)&gt;13,AB1013,ROUND(AB1013/AD1013*AH1013,0)),0)</f>
        <v/>
      </c>
      <c r="AU1013">
        <f>IFERROR(INDEX(ADJ!$A$1:$BZ$1000,MATCH(PAYROLL!D1013,ADJ!A$1:A$500,0),MATCH(PAYROLL!AU$2,ADJ!$2:$2,0)),0)</f>
        <v/>
      </c>
      <c r="AV1013">
        <f>ROUND(SUM(AN1013:AU1013),0)</f>
        <v/>
      </c>
      <c r="AW1013">
        <f>IFERROR(INDEX(TIMESHEET!$A$1:$AI$5000,MATCH(PAYROLL!D1013,TIMESHEET!A$1:A$500,0),MATCH("T620",TIMESHEET!$2:$2,0)),0)</f>
        <v/>
      </c>
      <c r="AX1013">
        <f>IFERROR(INDEX(TIMESHEET!$A$1:$AI$5000,MATCH(PAYROLL!D1013,TIMESHEET!A$1:A$500,0),MATCH("T601",TIMESHEET!$2:$2,0)),0)</f>
        <v/>
      </c>
      <c r="AY1013">
        <f>IFERROR(INDEX(TIMESHEET!$A$1:$AI$5000,MATCH(PAYROLL!D1013,TIMESHEET!A$1:A$500,0),MATCH("T602",TIMESHEET!$2:$2,0)),0)</f>
        <v/>
      </c>
      <c r="AZ1013">
        <f>IFERROR(INDEX(TIMESHEET!$A$1:$AI$5000,MATCH(PAYROLL!D1013,TIMESHEET!A$1:A$500,0),MATCH("T603",TIMESHEET!$2:$2,0)),0)</f>
        <v/>
      </c>
      <c r="BA1013">
        <f>IFERROR(INDEX(TIMESHEET!$A$1:$AI$5000,MATCH(PAYROLL!D1013,TIMESHEET!A$1:A$500,0),MATCH("T611",TIMESHEET!$2:$2,0)),0)</f>
        <v/>
      </c>
      <c r="BB1013">
        <f>IFERROR(INDEX(TIMESHEET!$A$1:$AI$5000,MATCH(PAYROLL!D1013,TIMESHEET!A$1:A$500,0),MATCH("T612",TIMESHEET!$2:$2,0)),0)</f>
        <v/>
      </c>
      <c r="BC1013">
        <f>IFERROR(INDEX(TIMESHEET!$A$1:$AI$5000,MATCH(PAYROLL!D1013,TIMESHEET!A$1:A$500,0),MATCH("T613",TIMESHEET!$2:$2,0)),0)</f>
        <v/>
      </c>
      <c r="BD1013">
        <f>IFERROR(INDEX(TIMESHEET!$A$1:$AI$5000,MATCH(PAYROLL!D1013,TIMESHEET!A$1:A$500,0),MATCH("T500",TIMESHEET!$2:$2,0)),0)</f>
        <v/>
      </c>
      <c r="BE1013">
        <f>IFERROR(IF(LEFT(INDEX(PIS!O$1:O$500,MATCH(D1013,PIS!C$1:C$500)),1)="M",T1013/AD1013/8*(AW1013+AX1013*1.5+AY1013*2+AZ1013*3+BA1013*2.1+BB1013*2.7+BC1013*3.9+BD1013*0.3),T1013/8*(AW1013+AX1013*1.5+AY1013*2+AZ1013*3+BA1013*2.1+BB1013*2.7+BC1013*3.9+BD1013*0.3)),0)</f>
        <v/>
      </c>
      <c r="BF1013">
        <f>IFERROR(INDEX(ADJ!$A$1:$BZ$1000,MATCH(PAYROLL!$D1013,ADJ!A$1:A$500,0),MATCH(PAYROLL!BF$2,ADJ!$2:$2,0)),0)</f>
        <v/>
      </c>
      <c r="BG1013">
        <f>IFERROR(INDEX(ADJ!$A$1:$BZ$1000,MATCH(PAYROLL!D1013,ADJ!A$1:A$500,0),MATCH(PAYROLL!BG$2,ADJ!$2:$2,0)),0)</f>
        <v/>
      </c>
      <c r="BH1013">
        <f>IFERROR(INDEX(ADJ!$A$1:$BZ$1000,MATCH(PAYROLL!D1013,ADJ!A$1:A$500,0),MATCH(PAYROLL!BH$2,ADJ!$2:$2,0)),0)</f>
        <v/>
      </c>
      <c r="BI1013">
        <f>IFERROR(INDEX(ADJ!$A$1:$BZ$1000,MATCH(PAYROLL!D1013,ADJ!A$1:A$500,0),MATCH(PAYROLL!BI$2,ADJ!$2:$2,0)),0)</f>
        <v/>
      </c>
      <c r="BJ1013">
        <f>IFERROR(INDEX(ADJ!$A$1:$BZ$1000,MATCH(PAYROLL!D1013,ADJ!A$1:A$500,0),MATCH(PAYROLL!BJ$2,ADJ!$2:$2,0)),0)</f>
        <v/>
      </c>
      <c r="BK1013">
        <f>SUM(BF1013:BJ1013)</f>
        <v/>
      </c>
      <c r="BL1013">
        <f>IFERROR(INDEX(ADJ!$A$1:$BZ$1000,MATCH(PAYROLL!D1013,ADJ!A$1:A$500,0),MATCH(PAYROLL!BL$2,ADJ!$2:$2,0)),0)</f>
        <v/>
      </c>
      <c r="BM1013">
        <f>IFERROR(INDEX(ADJ!$A$1:$BZ$1000,MATCH(PAYROLL!D1013,ADJ!A$1:A$500,0),MATCH(PAYROLL!BM$2,ADJ!$2:$2,0)),0)</f>
        <v/>
      </c>
      <c r="BN1013">
        <f>IFERROR(INDEX(ADJ!$A$1:$BZ$1000,MATCH(PAYROLL!D1013,ADJ!A$1:A$500,0),MATCH(PAYROLL!BN$2,ADJ!$2:$2,0)),0)</f>
        <v/>
      </c>
      <c r="BO1013">
        <f>IFERROR(INDEX(ADJ!$A$1:$BZ$1000,MATCH(PAYROLL!D1013,ADJ!A$1:A$500,0),MATCH(PAYROLL!BO$2,ADJ!$2:$2,0)),0)</f>
        <v/>
      </c>
      <c r="BP1013">
        <f>SUM(AM1013,AV1013,BE1013,BK1013,BL1013:BO1013)</f>
        <v/>
      </c>
      <c r="BQ1013">
        <f>BO1013</f>
        <v/>
      </c>
      <c r="BR1013">
        <f>IFERROR(ROUND(IF(LEFT(INDEX(PIS!O$1:O$500,MATCH(D1013,PIS!C$1:C$500)),1)="D",T1013/8*(BD1013*0.3),IF(LEFT(INDEX(PIS!O$1:O$500,MATCH(D1013,PIS!C$1:C$500)),1)="H",T1013*($BD1013*0.3),T1013/$AD1013/8*($BD1013*0.3))),0),0)</f>
        <v/>
      </c>
      <c r="BS1013">
        <f>IF(AP1013&lt;1,0,MIN(AP1013,730000))</f>
        <v/>
      </c>
      <c r="BT1013">
        <f>IFERROR(ROUND((BE1013-SUM(AW1013:BC1013)*T1013/AD1013/8),0)-BR1013,0)</f>
        <v/>
      </c>
      <c r="BU1013">
        <f>AO1013</f>
        <v/>
      </c>
      <c r="BV1013">
        <f>SUM(BQ1013:BU1013)</f>
        <v/>
      </c>
      <c r="BW1013">
        <f>BP1013-BV1013</f>
        <v/>
      </c>
      <c r="BX1013">
        <f>IFERROR(IF(RIGHT(INDEX(PIS!O$1:O$500,MATCH(D1013,PIS!C$1:C$500)),5)="Gross",MIN(U1013+V1013,VLOOKUP("R700",TSC!B:C,2,0)*VLOOKUP("R101",TSC!B:C,2,0))*VLOOKUP("R701",TSC!B:C,2,0)%,0),0)</f>
        <v/>
      </c>
      <c r="BY1013">
        <f>IFERROR(IF(RIGHT(INDEX(PIS!O$1:O$500,MATCH(D1013,PIS!C$1:C$500)),5)="Gross",MIN(U1013+V1013,VLOOKUP("R700",TSC!B:C,2,0)*VLOOKUP("R101",TSC!B:C,2,0))*VLOOKUP("T704",TSC!B:C,2,0)%,0),0)</f>
        <v/>
      </c>
      <c r="BZ1013">
        <f>IFERROR(IF(RIGHT(INDEX(PIS!O$1:O$500,MATCH(D1013,PIS!C$1:C$500)),5)="Gross",MIN(U1013+V1013,VLOOKUP("R700",TSC!B:C,2,0)*VLOOKUP("1",TSC!F:G,2,0))*VLOOKUP("T705",TSC!B:C,2,0)%,0),0)</f>
        <v/>
      </c>
      <c r="CA1013">
        <f>IFERROR(INDEX(ADJ!$A$1:$BZ$1000,MATCH(PAYROLL!D1013,ADJ!A$1:A$500,0),MATCH(PAYROLL!CA$2,ADJ!$2:$2,0)),0)</f>
        <v/>
      </c>
      <c r="CB1013">
        <f>IFERROR(INDEX(ADJ!$A$1:$BZ$1000,MATCH(PAYROLL!D1013,ADJ!A$1:A$500,0),MATCH(PAYROLL!CB$2,ADJ!$2:$2,0)),0)</f>
        <v/>
      </c>
      <c r="CC1013">
        <f>SUM(BX1013:CB1013)</f>
        <v/>
      </c>
      <c r="CD1013">
        <f>IFERROR(INDEX(PIS!$A$1:$BZ$1000,MATCH(PAYROLL!D1013,PIS!C$1:C$500,0),MATCH(PAYROLL!CD$1,PIS!$1:$1,0)),0)</f>
        <v/>
      </c>
      <c r="CE1013">
        <f>IFERROR(IF(OR(INDEX(PIS!P$1:P$500,MATCH(D1013,PIS!C$1:C$500,0))="LT2",INDEX(PIS!P$1:P$500,MATCH(D1013,PIS!C$1:C$500,0))="P10"),0,SUM(CC1013,CD1013*VLOOKUP("R601",TSC!B:C,2,0),VLOOKUP("R602",TSC!B:C,2,0))),0)</f>
        <v/>
      </c>
      <c r="CF1013">
        <f>MAX(BW1013-CE1013,0)</f>
        <v/>
      </c>
      <c r="CG1013">
        <f>IFERROR(IF(OR(RIGHT(INDEX(PIS!P$1:P$500,MATCH(D1013,PIS!C$1:C$500)),5)="P10",RIGHT(INDEX(PIS!P$1:P$500,MATCH(D1013,PIS!C$1:C$500)),5)="CK"),0,IF(CF1013&lt;=5000000,CF1013*5%,IF(CF1013&lt;=10000000,CF1013*10%-250000,IF(CF1013&lt;=18000000,CF1013*15%-750000,IF(CF1013&lt;=32000000,CF1013*20%-1650000,IF(CF1013&lt;=52000000,CF1013*25%-3250000,IF(CF1013&lt;=80000000,BH1013*30%-5850000,CF1013*35%-9850000))))))),0)</f>
        <v/>
      </c>
      <c r="CH1013">
        <f>IFERROR(IF(OR(INDEX(PIS!P$1:P$500,MATCH(D1013,PIS!C$1:C$500))="LT",INDEX(PIS!P$1:P$500,MATCH(D1013,PIS!C$1:C$500))="CK"),0,IF(CF1013&lt;2000000,0,CF1013*10%)),0)</f>
        <v/>
      </c>
      <c r="CI1013">
        <f>IFERROR(INDEX(ADJ!$A$1:$BZ$1000,MATCH(PAYROLL!D1013,ADJ!A$1:A$500,0),MATCH(PAYROLL!CI$2,ADJ!$2:$2,0)),0)</f>
        <v/>
      </c>
      <c r="CJ1013">
        <f>IFERROR(INDEX(ADJ!$A$1:$BZ$1000,MATCH(PAYROLL!D1013,ADJ!A$1:A$500,0),MATCH(PAYROLL!CJ$2,ADJ!$2:$2,0)),0)</f>
        <v/>
      </c>
      <c r="CK1013">
        <f>IFERROR(INDEX(ADJ!$A$1:$BZ$1000,MATCH(PAYROLL!D1013,ADJ!A$1:A$500,0),MATCH(PAYROLL!CK$2,ADJ!$2:$2,0)),0)</f>
        <v/>
      </c>
      <c r="CL1013">
        <f>SUM(CG1013:CK1013)</f>
        <v/>
      </c>
      <c r="CM1013">
        <f>ROUND(SUM(CH1013:CK1013),0)</f>
        <v/>
      </c>
      <c r="CN1013">
        <f>IFERROR(INDEX(CSDA!D$1:D$500,MATCH($CN$2,CSDA!C$1:C$500,0))*INDEX(PIS!V$1:V$500,MATCH(D1013,PIS!C$1:C$500))+INDEX(ADJ!$A$1:$BZ$1000,MATCH(PAYROLL!D1013,ADJ!A$1:A$500,0),MATCH(PAYROLL!CN$2,ADJ!$2:$2,0)),0)</f>
        <v/>
      </c>
      <c r="CO1013">
        <f>IFERROR(INDEX(ADJ!$A$1:$BZ$1000,MATCH(PAYROLL!D1013,ADJ!A$1:A$500,0),MATCH(PAYROLL!CO$2,ADJ!$2:$2,0)),0)</f>
        <v/>
      </c>
      <c r="CP1013">
        <f>IFERROR(INDEX(ADJ!$A$1:$BZ$1000,MATCH(PAYROLL!D1013,ADJ!A$1:A$500,0),MATCH(PAYROLL!CP$2,ADJ!$2:$2,0)),0)</f>
        <v/>
      </c>
      <c r="CQ1013">
        <f>BP1013-CL1013-CI1013-CM1013-CN1013-CO1013-CP1013-CC1013</f>
        <v/>
      </c>
      <c r="CR1013">
        <f>IFERROR(IF(RIGHT(INDEX(PIS!O$1:O$500,MATCH(D1013,PIS!C$1:C$500,0)),5)="Gross",MIN(U1013+V1013,VLOOKUP("R700",TSC!B:C,2,0)*VLOOKUP("R101",TSC!B:C,2,0))*(VLOOKUP("T711",TSC!B:C,2,0)+VLOOKUP("T712",TSC!B:C,2,0))%,MIN(T1013+V1013,VLOOKUP("R700",TSC!B:C,2,0)*VLOOKUP("R101",TSC!B:C,2,0))*(VLOOKUP("T711",TSC!B:C,2,0)+VLOOKUP("T712",TSC!B:C,2,0)+VLOOKUP("R701",TSC!B:C,2,0))%),0)</f>
        <v/>
      </c>
      <c r="CS1013">
        <f>IFERROR(IF(RIGHT(INDEX(PIS!O$1:O$500,MATCH(D1013,PIS!C$1:C$500,0)),5)="Gross",MIN(U1013+V1013,VLOOKUP("R700",TSC!B:C,2,0)*VLOOKUP("R101",TSC!B:C,2,0))*(VLOOKUP("T714",TSC!B:C,2,0))%,MIN(T1013+V1013,VLOOKUP("R700",TSC!B:C,2,0)*VLOOKUP("R101",TSC!B:C,2,0))*(VLOOKUP("T704",TSC!B:C,2,0)+VLOOKUP("T714",TSC!B:C,2,0))%),0)</f>
        <v/>
      </c>
      <c r="CT1013">
        <f>IFERROR(IF(RIGHT(INDEX(PIS!O$1:O$500,MATCH(D1013,PIS!C$1:C$500,0)),5)="Gross",MIN(U1013+V1013,VLOOKUP("R700",TSC!B:C,2,0)*VLOOKUP("R101",TSC!B:C,2,0))*VLOOKUP("T705",TSC!B:C,2,0)%,MIN(T1013+V1013,VLOOKUP("R700",TSC!B:C,2,0)*VLOOKUP("R101",TSC!B:C,2,0))*VLOOKUP("T705",TSC!B:C,2,0)%),0)</f>
        <v/>
      </c>
      <c r="CU1013">
        <f>IFERROR(IF(RIGHT(INDEX(PIS!O$1:O$500,MATCH(D1013,PIS!C$1:C$500,0)),5)="Gross",MIN(U1013+V1013,VLOOKUP("R700",TSC!B:C,2,0)*VLOOKUP("R101",TSC!B:C,2,0))*(VLOOKUP("T713",TSC!B:C,2,0))%,MIN(T1013+V1013,VLOOKUP("R700",TSC!B:C,2,0)*VLOOKUP("R101",TSC!B:C,2,0))*(VLOOKUP("T713",TSC!B:C,2,0))%),0)</f>
        <v/>
      </c>
      <c r="CV1013">
        <f>IFERROR(INDEX(ADJ!$A$1:$BZ$1000,MATCH(PAYROLL!D1013,ADJ!A$1:A$500,0),MATCH(PAYROLL!CV$2,ADJ!$2:$2,0)),0)</f>
        <v/>
      </c>
      <c r="CW1013">
        <f>IFERROR(INDEX(ADJ!$A$1:$BZ$1000,MATCH(PAYROLL!D1013,ADJ!A$1:A$500,0),MATCH(PAYROLL!CW$2,ADJ!$2:$2,0)),0)</f>
        <v/>
      </c>
      <c r="CX1013">
        <f>SUM(CR1013:CW1013)</f>
        <v/>
      </c>
      <c r="CY1013">
        <f>ROUND(IF(CR1013&gt;0,T1013+V1013*VLOOKUP("R202",TSC!$B$1:$C$500,2,0),0),0)</f>
        <v/>
      </c>
      <c r="CZ1013">
        <f>IFERROR(INDEX(CSDA!D$1:D$500,MATCH($CZ$2,CSDA!C$1:C$500,0)),0)</f>
        <v/>
      </c>
      <c r="DA1013">
        <f>ROUND(T1013*0.7%,0)</f>
        <v/>
      </c>
      <c r="DB1013">
        <f>ROUND(T1013/12,0)</f>
        <v/>
      </c>
      <c r="DC1013">
        <f ref="DC1013" t="array">IFERROR(INDEX(CSDA!D$1:D$500,MATCH("Trích giữ"&amp;PAYROLL!DC$2,CSDA!A$1:A$500&amp;CSDA!C$1:C$500,0)),0)</f>
        <v/>
      </c>
      <c r="DD1013">
        <f ref="DD1013" t="array">IFERROR(INDEX(CSDA!D$1:D$500,MATCH("Trích giữ"&amp;PAYROLL!DD$2,CSDA!A$1:A$500&amp;CSDA!C$1:C$500,0)),0)</f>
        <v/>
      </c>
      <c r="DE1013">
        <f ref="DE1013" t="array">IFERROR(INDEX(CSDA!D$1:D$500,MATCH("Trích giữ"&amp;PAYROLL!DE$2,CSDA!A$1:A$500&amp;CSDA!C$1:C$500,0)),0)</f>
        <v/>
      </c>
      <c r="DF1013">
        <f>IFERROR(INDEX(CSDA!D$1:D$500,MATCH(PAYROLL!DF$2,CSDA!C$1:C$500,0)),0)</f>
        <v/>
      </c>
      <c r="DG1013">
        <f ref="DG1013" t="array">IFERROR(INDEX(CSDA!D$1:D$500,MATCH("Trích giữ"&amp;PAYROLL!DG$2,CSDA!A$1:A$500&amp;CSDA!C$1:C$500,0)),0)</f>
        <v/>
      </c>
      <c r="DH1013">
        <f>ROUND(T1013/26,0)</f>
        <v/>
      </c>
      <c r="DI1013">
        <f ref="DI1013" t="array">IFERROR(INDEX(CSDA!D$1:D$500,MATCH("Trích giữ"&amp;PAYROLL!DI$2,CSDA!A$1:A$500&amp;CSDA!C$1:C$500,0)),0)</f>
        <v/>
      </c>
      <c r="DJ1013">
        <f>IF(U1013=0,T1013*21.5%-BL1013,0)</f>
        <v/>
      </c>
      <c r="DK1013">
        <f ref="DK1013" t="array">IFERROR(INDEX(CSDA!D$1:D$500,MATCH("Trích giữ"&amp;PAYROLL!DK$2,CSDA!A$1:A$500&amp;CSDA!C$1:C$500,0)),0)</f>
        <v/>
      </c>
      <c r="DL1013">
        <f>IFERROR(INDEX(CSDA!D$1:D$500,MATCH(PAYROLL!DL$2,CSDA!C$1:C$500,0))/12,0)</f>
        <v/>
      </c>
      <c r="DM1013">
        <f>SUM(DB1013:DL1013)</f>
        <v/>
      </c>
      <c r="DN1013">
        <f>IFERROR(INDEX(ADJ!$A$1:$BZ$1000,MATCH(PAYROLL!D1013,ADJ!A$1:A$500,0),MATCH(PAYROLL!DN$2,ADJ!$2:$2,0)),0)</f>
        <v/>
      </c>
      <c r="DO1013">
        <f>IFERROR(SUM(BP1013,DM1013:DN1013,CX1013:DA1013)-DT1013,0)</f>
        <v/>
      </c>
      <c r="DP1013">
        <f ref="DP1013" t="array">SUM(BW1013*IFERROR(INDEX(CSDA!D$1:D$500,MATCH(BW$2,CSDA!C$1:C$500,0)),0)%,CX1013*IFERROR(INDEX(CSDA!D$1:D$500,MATCH(CX$2,CSDA!C$1:C$500,0)),0)%,DA1013*IFERROR(INDEX(CSDA!D$1:D$500,MATCH(DA$2,CSDA!C$1:C$500,0)),0)%,DB1013*IFERROR(INDEX(CSDA!D$1:D$500,MATCH(DB$2,CSDA!C$1:C$500,0)),0)%,DF1013*IFERROR(INDEX(CSDA!D$1:D$500,MATCH("Phí dịch vụ"&amp;PAYROLL!DF$2,CSDA!A$1:A$500&amp;CSDA!C$1:C$500,0)),0)%,DC1013*IFERROR(INDEX(CSDA!D$1:D$500,MATCH("Phí dịch vụ"&amp;PAYROLL!DC$2,CSDA!A$1:A$500&amp;CSDA!C$1:C$500,0)),0)%,DH1013*IFERROR(INDEX(CSDA!D$1:D$500,MATCH("Phí dịch vụ"&amp;PAYROLL!DH$2,CSDA!A$1:A$500&amp;CSDA!C$1:C$500,0)),0)%,DJ1013*IFERROR(INDEX(CSDA!D$1:D$500,MATCH("Phí dịch vụ"&amp;PAYROLL!DJ$2,CSDA!A$1:A$500&amp;CSDA!C$1:C$500,0)),0)%,BN1013*IFERROR(INDEX(CSDA!D$1:D$500,MATCH(BN$2,CSDA!C$1:C$500,0)),0)%)-BN1013*7%</f>
        <v/>
      </c>
      <c r="DQ1013">
        <f>IFERROR(INDEX(ADJ!$A$1:$BZ$1000,MATCH(PAYROLL!D1013,ADJ!A$1:A$500,0),MATCH(PAYROLL!DQ$2,ADJ!$2:$2,0)),0)</f>
        <v/>
      </c>
      <c r="DR1013">
        <f>IFERROR(INDEX(ADJ!$A$1:$BZ$1000,MATCH(PAYROLL!D1013,ADJ!A$1:A$500,0),MATCH(PAYROLL!DR$2,ADJ!$2:$2,0)),0)</f>
        <v/>
      </c>
      <c r="DS1013">
        <f>SUM(DP1013:DR1013)</f>
        <v/>
      </c>
      <c r="DT1013">
        <f>EK1013</f>
        <v/>
      </c>
      <c r="DU1013">
        <f>SUM(DO1013:DR1013)</f>
        <v/>
      </c>
      <c r="DV1013">
        <f>ROUND(DU1013*0.1,0)</f>
        <v/>
      </c>
      <c r="DW1013">
        <f>DU1013+DV1013</f>
        <v/>
      </c>
      <c r="DZ1013">
        <f>IFERROR(INDEX(ADJ!$A$1:$BZ$1000,MATCH(PAYROLL!$D1013,ADJ!A$1:A$500,0),MATCH(PAYROLL!DZ$2,ADJ!$2:$2,0)),0)</f>
        <v/>
      </c>
      <c r="EA1013">
        <f>IFERROR(INDEX(ADJ!$A$1:$BZ$1000,MATCH(PAYROLL!$D1013,ADJ!A$1:A$500,0),MATCH(PAYROLL!EA$2,ADJ!$2:$2,0)),0)</f>
        <v/>
      </c>
      <c r="EB1013">
        <f>IFERROR(INDEX(ADJ!$A$1:$BZ$1000,MATCH(PAYROLL!$D1013,ADJ!A$1:A$500,0),MATCH(PAYROLL!EB$2,ADJ!$2:$2,0)),0)</f>
        <v/>
      </c>
      <c r="EC1013">
        <f>IFERROR(INDEX(ADJ!$A$1:$BZ$1000,MATCH(PAYROLL!$D1013,ADJ!A$1:A$500,0),MATCH(PAYROLL!EC$2,ADJ!$2:$2,0)),0)</f>
        <v/>
      </c>
      <c r="ED1013">
        <f>IFERROR(INDEX(ADJ!$A$1:$BZ$1000,MATCH(PAYROLL!$D1013,ADJ!A$1:A$500,0),MATCH(PAYROLL!ED$2,ADJ!$2:$2,0)),0)</f>
        <v/>
      </c>
      <c r="EE1013">
        <f>IFERROR(INDEX(ADJ!$A$1:$BZ$1000,MATCH(PAYROLL!$D1013,ADJ!A$1:A$500,0),MATCH(PAYROLL!EE$2,ADJ!$2:$2,0)),0)</f>
        <v/>
      </c>
      <c r="EF1013">
        <f>IFERROR(INDEX(ADJ!$A$1:$BZ$1000,MATCH(PAYROLL!$D1013,ADJ!A$1:A$500,0),MATCH(PAYROLL!EF$2,ADJ!$2:$2,0)),0)</f>
        <v/>
      </c>
      <c r="EG1013">
        <f>IFERROR(INDEX(ADJ!$A$1:$BZ$1000,MATCH(PAYROLL!$D1013,ADJ!A$1:A$500,0),MATCH(PAYROLL!EG$2,ADJ!$2:$2,0)),0)</f>
        <v/>
      </c>
      <c r="EH1013">
        <f>IFERROR(INDEX(ADJ!$A$1:$BZ$1000,MATCH(PAYROLL!$D1013,ADJ!A$1:A$500,0),MATCH(PAYROLL!EH$2,ADJ!$2:$2,0)),0)</f>
        <v/>
      </c>
      <c r="EI1013">
        <f>IFERROR(INDEX(ADJ!$A$1:$BZ$1000,MATCH(PAYROLL!D1013,ADJ!A$1:A$500,0),MATCH(PAYROLL!EI$2,ADJ!$2:$2,0)),0)</f>
        <v/>
      </c>
      <c r="EJ1013">
        <f>IFERROR(INDEX(ADJ!$A$1:$BZ$1000,MATCH(PAYROLL!$D1013,ADJ!A$1:A$500,0),MATCH(PAYROLL!EJ$2,ADJ!$2:$2,0)),0)</f>
        <v/>
      </c>
      <c r="EK1013">
        <f>SUM(DZ1013:EJ1013)</f>
        <v/>
      </c>
    </row>
    <row r="1014">
      <c r="A1014" t="n">
        <v>1012</v>
      </c>
      <c r="B1014" t="inlineStr">
        <is>
          <t>Cao Văn Khánh</t>
        </is>
      </c>
      <c r="D1014" t="inlineStr">
        <is>
          <t>148906-02</t>
        </is>
      </c>
      <c r="S1014">
        <f>IFERROR(INDEX(PIS!$A$1:$BZ$1000,MATCH($D1014,PIS!C$1:C$500,0),MATCH("Lương CB tháng trước",PIS!$1:$1,0)),0)</f>
        <v/>
      </c>
      <c r="T1014">
        <f>IFERROR(INDEX(PIS!$A$1:$BZ$1000,MATCH($D1014,PIS!C$1:C$500,0),MATCH("Lương CB hiện tại",PIS!$1:$1,0)),0)</f>
        <v/>
      </c>
      <c r="U1014">
        <f>IFERROR(INDEX(PIS!$A$1:$BZ$1000,MATCH($D1014,PIS!C$1:C$500,0),MATCH("Lương đóng BHBB",PIS!$1:$1,0)),0)</f>
        <v/>
      </c>
      <c r="V1014">
        <f>IFERROR(INDEX(PIS!$A$1:$BZ$1000,MATCH($D1014,PIS!C$1:C$500,0),MATCH(V$2,PIS!$2:$2,0)),0)</f>
        <v/>
      </c>
      <c r="W1014">
        <f>IFERROR(INDEX(PIS!$A$1:$BZ$1000,MATCH($D1014,PIS!C$1:C$500,0),MATCH(W$2,PIS!$2:$2,0)),0)</f>
        <v/>
      </c>
      <c r="X1014">
        <f>IFERROR(INDEX(PIS!$A$1:$BZ$1000,MATCH($D1014,PIS!C$1:C$500,0),MATCH(X$2,PIS!$2:$2,0)),0)</f>
        <v/>
      </c>
      <c r="Y1014">
        <f>IFERROR(INDEX(PIS!$A$1:$BZ$1000,MATCH($D1014,PIS!C$1:C$500,0),MATCH(Y$2,PIS!$2:$2,0)),0)</f>
        <v/>
      </c>
      <c r="Z1014">
        <f>IFERROR(INDEX(PIS!$A$1:$BZ$1000,MATCH($D1014,PIS!C$1:C$500,0),MATCH(Z$2,PIS!$2:$2,0)),0)</f>
        <v/>
      </c>
      <c r="AA1014">
        <f>IFERROR(INDEX(PIS!$A$1:$BZ$1000,MATCH($D1014,PIS!C$1:C$500,0),MATCH(AA$2,PIS!$2:$2,0)),0)</f>
        <v/>
      </c>
      <c r="AB1014">
        <f>IFERROR(INDEX(PIS!$A$1:$BZ$1000,MATCH($D1014,PIS!C$1:C$500,0),MATCH(AB$2,PIS!$2:$2,0)),0)</f>
        <v/>
      </c>
      <c r="AC1014">
        <f>SUM(V1014:AB1014)</f>
        <v/>
      </c>
      <c r="AD1014">
        <f>IFERROR(INDEX(TIMESHEET!$A$1:$AI$5000,MATCH($D1014,TIMESHEET!A$1:A$500,0),MATCH("T100",TIMESHEET!$2:$2,0))-2,0)</f>
        <v/>
      </c>
      <c r="AE1014">
        <f>IFERROR(INDEX(TIMESHEET!$A$1:$AI$5000,MATCH($D1014,TIMESHEET!A$1:A$500,0),MATCH("T202",TIMESHEET!$2:$2,0)),0)</f>
        <v/>
      </c>
      <c r="AF1014">
        <f>IFERROR(INDEX(TIMESHEET!$A$1:$AI$5000,MATCH($D1014,TIMESHEET!A$1:A$500,0),MATCH("T302",TIMESHEET!$2:$2,0)),0)</f>
        <v/>
      </c>
      <c r="AG1014">
        <f>IFERROR(INDEX(TIMESHEET!$A$1:$AI$5000,MATCH($D1014,TIMESHEET!A$1:A$500,0),MATCH("T406",TIMESHEET!$2:$2,0)),0)</f>
        <v/>
      </c>
      <c r="AH1014">
        <f>AE1014+AG1014</f>
        <v/>
      </c>
      <c r="AI1014">
        <f>IFERROR(INDEX(TIMESHEET!$A$1:$AI$5000,MATCH($D1014,TIMESHEET!A$1:A$500,0),MATCH("T701",TIMESHEET!$2:$2,0)),0)</f>
        <v/>
      </c>
      <c r="AJ1014">
        <f>IFERROR(INDEX(TIMESHEET!$A$1:$AI$5000,MATCH($D1014,TIMESHEET!B$1:B$500,0),MATCH("T320",TIMESHEET!$2:$2,0)),0)</f>
        <v/>
      </c>
      <c r="AK1014">
        <f>IFERROR(IF(LEFT(INDEX(PIS!O$1:O$500,MATCH(D1014,PIS!C$1:C$500)),1)="M",T1014/AD1014*SUM(AE1014:AG1014),T1014*AD1014),0)</f>
        <v/>
      </c>
      <c r="AL1014">
        <f>IFERROR(INDEX(ADJ!$A$1:$BZ$1000,MATCH(PAYROLL!D1014,ADJ!A$1:A$500,0),MATCH(PAYROLL!AL$2,ADJ!$2:$2,0)),0)</f>
        <v/>
      </c>
      <c r="AM1014">
        <f>SUM(AK1014:AL1014)</f>
        <v/>
      </c>
      <c r="AN1014">
        <f>IFERROR(ROUND(V1014/$AD1014*$AH1014,0),0)</f>
        <v/>
      </c>
      <c r="AO1014">
        <f>IFERROR(ROUND(W1014/$AD1014*$AH1014,0),0)</f>
        <v/>
      </c>
      <c r="AP1014">
        <f>IFERROR(ROUND(X1014/$AD1014*$AE1014,0),0)</f>
        <v/>
      </c>
      <c r="AQ1014">
        <f>IFERROR(ROUND(Y1014/$AD1014*$AH1014,0),0)</f>
        <v/>
      </c>
      <c r="AR1014">
        <f>IFERROR(ROUND(Z1014/$AD1014*$AH1014,0),0)</f>
        <v/>
      </c>
      <c r="AS1014">
        <f>IFERROR(ROUND(AA1014/$AD1014*$AH1014,0),0)</f>
        <v/>
      </c>
      <c r="AT1014">
        <f>IFERROR(IF((AE1014+AF1014+AG1014)&gt;13,AB1014,ROUND(AB1014/AD1014*AH1014,0)),0)</f>
        <v/>
      </c>
      <c r="AU1014">
        <f>IFERROR(INDEX(ADJ!$A$1:$BZ$1000,MATCH(PAYROLL!D1014,ADJ!A$1:A$500,0),MATCH(PAYROLL!AU$2,ADJ!$2:$2,0)),0)</f>
        <v/>
      </c>
      <c r="AV1014">
        <f>ROUND(SUM(AN1014:AU1014),0)</f>
        <v/>
      </c>
      <c r="AW1014">
        <f>IFERROR(INDEX(TIMESHEET!$A$1:$AI$5000,MATCH(PAYROLL!D1014,TIMESHEET!A$1:A$500,0),MATCH("T620",TIMESHEET!$2:$2,0)),0)</f>
        <v/>
      </c>
      <c r="AX1014">
        <f>IFERROR(INDEX(TIMESHEET!$A$1:$AI$5000,MATCH(PAYROLL!D1014,TIMESHEET!A$1:A$500,0),MATCH("T601",TIMESHEET!$2:$2,0)),0)</f>
        <v/>
      </c>
      <c r="AY1014">
        <f>IFERROR(INDEX(TIMESHEET!$A$1:$AI$5000,MATCH(PAYROLL!D1014,TIMESHEET!A$1:A$500,0),MATCH("T602",TIMESHEET!$2:$2,0)),0)</f>
        <v/>
      </c>
      <c r="AZ1014">
        <f>IFERROR(INDEX(TIMESHEET!$A$1:$AI$5000,MATCH(PAYROLL!D1014,TIMESHEET!A$1:A$500,0),MATCH("T603",TIMESHEET!$2:$2,0)),0)</f>
        <v/>
      </c>
      <c r="BA1014">
        <f>IFERROR(INDEX(TIMESHEET!$A$1:$AI$5000,MATCH(PAYROLL!D1014,TIMESHEET!A$1:A$500,0),MATCH("T611",TIMESHEET!$2:$2,0)),0)</f>
        <v/>
      </c>
      <c r="BB1014">
        <f>IFERROR(INDEX(TIMESHEET!$A$1:$AI$5000,MATCH(PAYROLL!D1014,TIMESHEET!A$1:A$500,0),MATCH("T612",TIMESHEET!$2:$2,0)),0)</f>
        <v/>
      </c>
      <c r="BC1014">
        <f>IFERROR(INDEX(TIMESHEET!$A$1:$AI$5000,MATCH(PAYROLL!D1014,TIMESHEET!A$1:A$500,0),MATCH("T613",TIMESHEET!$2:$2,0)),0)</f>
        <v/>
      </c>
      <c r="BD1014">
        <f>IFERROR(INDEX(TIMESHEET!$A$1:$AI$5000,MATCH(PAYROLL!D1014,TIMESHEET!A$1:A$500,0),MATCH("T500",TIMESHEET!$2:$2,0)),0)</f>
        <v/>
      </c>
      <c r="BE1014">
        <f>IFERROR(IF(LEFT(INDEX(PIS!O$1:O$500,MATCH(D1014,PIS!C$1:C$500)),1)="M",T1014/AD1014/8*(AW1014+AX1014*1.5+AY1014*2+AZ1014*3+BA1014*2.1+BB1014*2.7+BC1014*3.9+BD1014*0.3),T1014/8*(AW1014+AX1014*1.5+AY1014*2+AZ1014*3+BA1014*2.1+BB1014*2.7+BC1014*3.9+BD1014*0.3)),0)</f>
        <v/>
      </c>
      <c r="BF1014">
        <f>IFERROR(INDEX(ADJ!$A$1:$BZ$1000,MATCH(PAYROLL!$D1014,ADJ!A$1:A$500,0),MATCH(PAYROLL!BF$2,ADJ!$2:$2,0)),0)</f>
        <v/>
      </c>
      <c r="BG1014">
        <f>IFERROR(INDEX(ADJ!$A$1:$BZ$1000,MATCH(PAYROLL!D1014,ADJ!A$1:A$500,0),MATCH(PAYROLL!BG$2,ADJ!$2:$2,0)),0)</f>
        <v/>
      </c>
      <c r="BH1014">
        <f>IFERROR(INDEX(ADJ!$A$1:$BZ$1000,MATCH(PAYROLL!D1014,ADJ!A$1:A$500,0),MATCH(PAYROLL!BH$2,ADJ!$2:$2,0)),0)</f>
        <v/>
      </c>
      <c r="BI1014">
        <f>IFERROR(INDEX(ADJ!$A$1:$BZ$1000,MATCH(PAYROLL!D1014,ADJ!A$1:A$500,0),MATCH(PAYROLL!BI$2,ADJ!$2:$2,0)),0)</f>
        <v/>
      </c>
      <c r="BJ1014">
        <f>IFERROR(INDEX(ADJ!$A$1:$BZ$1000,MATCH(PAYROLL!D1014,ADJ!A$1:A$500,0),MATCH(PAYROLL!BJ$2,ADJ!$2:$2,0)),0)</f>
        <v/>
      </c>
      <c r="BK1014">
        <f>SUM(BF1014:BJ1014)</f>
        <v/>
      </c>
      <c r="BL1014">
        <f>IFERROR(INDEX(ADJ!$A$1:$BZ$1000,MATCH(PAYROLL!D1014,ADJ!A$1:A$500,0),MATCH(PAYROLL!BL$2,ADJ!$2:$2,0)),0)</f>
        <v/>
      </c>
      <c r="BM1014">
        <f>IFERROR(INDEX(ADJ!$A$1:$BZ$1000,MATCH(PAYROLL!D1014,ADJ!A$1:A$500,0),MATCH(PAYROLL!BM$2,ADJ!$2:$2,0)),0)</f>
        <v/>
      </c>
      <c r="BN1014">
        <f>IFERROR(INDEX(ADJ!$A$1:$BZ$1000,MATCH(PAYROLL!D1014,ADJ!A$1:A$500,0),MATCH(PAYROLL!BN$2,ADJ!$2:$2,0)),0)</f>
        <v/>
      </c>
      <c r="BO1014">
        <f>IFERROR(INDEX(ADJ!$A$1:$BZ$1000,MATCH(PAYROLL!D1014,ADJ!A$1:A$500,0),MATCH(PAYROLL!BO$2,ADJ!$2:$2,0)),0)</f>
        <v/>
      </c>
      <c r="BP1014">
        <f>SUM(AM1014,AV1014,BE1014,BK1014,BL1014:BO1014)</f>
        <v/>
      </c>
      <c r="BQ1014">
        <f>BO1014</f>
        <v/>
      </c>
      <c r="BR1014">
        <f>IFERROR(ROUND(IF(LEFT(INDEX(PIS!O$1:O$500,MATCH(D1014,PIS!C$1:C$500)),1)="D",T1014/8*(BD1014*0.3),IF(LEFT(INDEX(PIS!O$1:O$500,MATCH(D1014,PIS!C$1:C$500)),1)="H",T1014*($BD1014*0.3),T1014/$AD1014/8*($BD1014*0.3))),0),0)</f>
        <v/>
      </c>
      <c r="BS1014">
        <f>IF(AP1014&lt;1,0,MIN(AP1014,730000))</f>
        <v/>
      </c>
      <c r="BT1014">
        <f>IFERROR(ROUND((BE1014-SUM(AW1014:BC1014)*T1014/AD1014/8),0)-BR1014,0)</f>
        <v/>
      </c>
      <c r="BU1014">
        <f>AO1014</f>
        <v/>
      </c>
      <c r="BV1014">
        <f>SUM(BQ1014:BU1014)</f>
        <v/>
      </c>
      <c r="BW1014">
        <f>BP1014-BV1014</f>
        <v/>
      </c>
      <c r="BX1014">
        <f>IFERROR(IF(RIGHT(INDEX(PIS!O$1:O$500,MATCH(D1014,PIS!C$1:C$500)),5)="Gross",MIN(U1014+V1014,VLOOKUP("R700",TSC!B:C,2,0)*VLOOKUP("R101",TSC!B:C,2,0))*VLOOKUP("R701",TSC!B:C,2,0)%,0),0)</f>
        <v/>
      </c>
      <c r="BY1014">
        <f>IFERROR(IF(RIGHT(INDEX(PIS!O$1:O$500,MATCH(D1014,PIS!C$1:C$500)),5)="Gross",MIN(U1014+V1014,VLOOKUP("R700",TSC!B:C,2,0)*VLOOKUP("R101",TSC!B:C,2,0))*VLOOKUP("T704",TSC!B:C,2,0)%,0),0)</f>
        <v/>
      </c>
      <c r="BZ1014">
        <f>IFERROR(IF(RIGHT(INDEX(PIS!O$1:O$500,MATCH(D1014,PIS!C$1:C$500)),5)="Gross",MIN(U1014+V1014,VLOOKUP("R700",TSC!B:C,2,0)*VLOOKUP("1",TSC!F:G,2,0))*VLOOKUP("T705",TSC!B:C,2,0)%,0),0)</f>
        <v/>
      </c>
      <c r="CA1014">
        <f>IFERROR(INDEX(ADJ!$A$1:$BZ$1000,MATCH(PAYROLL!D1014,ADJ!A$1:A$500,0),MATCH(PAYROLL!CA$2,ADJ!$2:$2,0)),0)</f>
        <v/>
      </c>
      <c r="CB1014">
        <f>IFERROR(INDEX(ADJ!$A$1:$BZ$1000,MATCH(PAYROLL!D1014,ADJ!A$1:A$500,0),MATCH(PAYROLL!CB$2,ADJ!$2:$2,0)),0)</f>
        <v/>
      </c>
      <c r="CC1014">
        <f>SUM(BX1014:CB1014)</f>
        <v/>
      </c>
      <c r="CD1014">
        <f>IFERROR(INDEX(PIS!$A$1:$BZ$1000,MATCH(PAYROLL!D1014,PIS!C$1:C$500,0),MATCH(PAYROLL!CD$1,PIS!$1:$1,0)),0)</f>
        <v/>
      </c>
      <c r="CE1014">
        <f>IFERROR(IF(OR(INDEX(PIS!P$1:P$500,MATCH(D1014,PIS!C$1:C$500,0))="LT2",INDEX(PIS!P$1:P$500,MATCH(D1014,PIS!C$1:C$500,0))="P10"),0,SUM(CC1014,CD1014*VLOOKUP("R601",TSC!B:C,2,0),VLOOKUP("R602",TSC!B:C,2,0))),0)</f>
        <v/>
      </c>
      <c r="CF1014">
        <f>MAX(BW1014-CE1014,0)</f>
        <v/>
      </c>
      <c r="CG1014">
        <f>IFERROR(IF(OR(RIGHT(INDEX(PIS!P$1:P$500,MATCH(D1014,PIS!C$1:C$500)),5)="P10",RIGHT(INDEX(PIS!P$1:P$500,MATCH(D1014,PIS!C$1:C$500)),5)="CK"),0,IF(CF1014&lt;=5000000,CF1014*5%,IF(CF1014&lt;=10000000,CF1014*10%-250000,IF(CF1014&lt;=18000000,CF1014*15%-750000,IF(CF1014&lt;=32000000,CF1014*20%-1650000,IF(CF1014&lt;=52000000,CF1014*25%-3250000,IF(CF1014&lt;=80000000,BH1014*30%-5850000,CF1014*35%-9850000))))))),0)</f>
        <v/>
      </c>
      <c r="CH1014">
        <f>IFERROR(IF(OR(INDEX(PIS!P$1:P$500,MATCH(D1014,PIS!C$1:C$500))="LT",INDEX(PIS!P$1:P$500,MATCH(D1014,PIS!C$1:C$500))="CK"),0,IF(CF1014&lt;2000000,0,CF1014*10%)),0)</f>
        <v/>
      </c>
      <c r="CI1014">
        <f>IFERROR(INDEX(ADJ!$A$1:$BZ$1000,MATCH(PAYROLL!D1014,ADJ!A$1:A$500,0),MATCH(PAYROLL!CI$2,ADJ!$2:$2,0)),0)</f>
        <v/>
      </c>
      <c r="CJ1014">
        <f>IFERROR(INDEX(ADJ!$A$1:$BZ$1000,MATCH(PAYROLL!D1014,ADJ!A$1:A$500,0),MATCH(PAYROLL!CJ$2,ADJ!$2:$2,0)),0)</f>
        <v/>
      </c>
      <c r="CK1014">
        <f>IFERROR(INDEX(ADJ!$A$1:$BZ$1000,MATCH(PAYROLL!D1014,ADJ!A$1:A$500,0),MATCH(PAYROLL!CK$2,ADJ!$2:$2,0)),0)</f>
        <v/>
      </c>
      <c r="CL1014">
        <f>SUM(CG1014:CK1014)</f>
        <v/>
      </c>
      <c r="CM1014">
        <f>ROUND(SUM(CH1014:CK1014),0)</f>
        <v/>
      </c>
      <c r="CN1014">
        <f>IFERROR(INDEX(CSDA!D$1:D$500,MATCH($CN$2,CSDA!C$1:C$500,0))*INDEX(PIS!V$1:V$500,MATCH(D1014,PIS!C$1:C$500))+INDEX(ADJ!$A$1:$BZ$1000,MATCH(PAYROLL!D1014,ADJ!A$1:A$500,0),MATCH(PAYROLL!CN$2,ADJ!$2:$2,0)),0)</f>
        <v/>
      </c>
      <c r="CO1014">
        <f>IFERROR(INDEX(ADJ!$A$1:$BZ$1000,MATCH(PAYROLL!D1014,ADJ!A$1:A$500,0),MATCH(PAYROLL!CO$2,ADJ!$2:$2,0)),0)</f>
        <v/>
      </c>
      <c r="CP1014">
        <f>IFERROR(INDEX(ADJ!$A$1:$BZ$1000,MATCH(PAYROLL!D1014,ADJ!A$1:A$500,0),MATCH(PAYROLL!CP$2,ADJ!$2:$2,0)),0)</f>
        <v/>
      </c>
      <c r="CQ1014">
        <f>BP1014-CL1014-CI1014-CM1014-CN1014-CO1014-CP1014-CC1014</f>
        <v/>
      </c>
      <c r="CR1014">
        <f>IFERROR(IF(RIGHT(INDEX(PIS!O$1:O$500,MATCH(D1014,PIS!C$1:C$500,0)),5)="Gross",MIN(U1014+V1014,VLOOKUP("R700",TSC!B:C,2,0)*VLOOKUP("R101",TSC!B:C,2,0))*(VLOOKUP("T711",TSC!B:C,2,0)+VLOOKUP("T712",TSC!B:C,2,0))%,MIN(T1014+V1014,VLOOKUP("R700",TSC!B:C,2,0)*VLOOKUP("R101",TSC!B:C,2,0))*(VLOOKUP("T711",TSC!B:C,2,0)+VLOOKUP("T712",TSC!B:C,2,0)+VLOOKUP("R701",TSC!B:C,2,0))%),0)</f>
        <v/>
      </c>
      <c r="CS1014">
        <f>IFERROR(IF(RIGHT(INDEX(PIS!O$1:O$500,MATCH(D1014,PIS!C$1:C$500,0)),5)="Gross",MIN(U1014+V1014,VLOOKUP("R700",TSC!B:C,2,0)*VLOOKUP("R101",TSC!B:C,2,0))*(VLOOKUP("T714",TSC!B:C,2,0))%,MIN(T1014+V1014,VLOOKUP("R700",TSC!B:C,2,0)*VLOOKUP("R101",TSC!B:C,2,0))*(VLOOKUP("T704",TSC!B:C,2,0)+VLOOKUP("T714",TSC!B:C,2,0))%),0)</f>
        <v/>
      </c>
      <c r="CT1014">
        <f>IFERROR(IF(RIGHT(INDEX(PIS!O$1:O$500,MATCH(D1014,PIS!C$1:C$500,0)),5)="Gross",MIN(U1014+V1014,VLOOKUP("R700",TSC!B:C,2,0)*VLOOKUP("R101",TSC!B:C,2,0))*VLOOKUP("T705",TSC!B:C,2,0)%,MIN(T1014+V1014,VLOOKUP("R700",TSC!B:C,2,0)*VLOOKUP("R101",TSC!B:C,2,0))*VLOOKUP("T705",TSC!B:C,2,0)%),0)</f>
        <v/>
      </c>
      <c r="CU1014">
        <f>IFERROR(IF(RIGHT(INDEX(PIS!O$1:O$500,MATCH(D1014,PIS!C$1:C$500,0)),5)="Gross",MIN(U1014+V1014,VLOOKUP("R700",TSC!B:C,2,0)*VLOOKUP("R101",TSC!B:C,2,0))*(VLOOKUP("T713",TSC!B:C,2,0))%,MIN(T1014+V1014,VLOOKUP("R700",TSC!B:C,2,0)*VLOOKUP("R101",TSC!B:C,2,0))*(VLOOKUP("T713",TSC!B:C,2,0))%),0)</f>
        <v/>
      </c>
      <c r="CV1014">
        <f>IFERROR(INDEX(ADJ!$A$1:$BZ$1000,MATCH(PAYROLL!D1014,ADJ!A$1:A$500,0),MATCH(PAYROLL!CV$2,ADJ!$2:$2,0)),0)</f>
        <v/>
      </c>
      <c r="CW1014">
        <f>IFERROR(INDEX(ADJ!$A$1:$BZ$1000,MATCH(PAYROLL!D1014,ADJ!A$1:A$500,0),MATCH(PAYROLL!CW$2,ADJ!$2:$2,0)),0)</f>
        <v/>
      </c>
      <c r="CX1014">
        <f>SUM(CR1014:CW1014)</f>
        <v/>
      </c>
      <c r="CY1014">
        <f>ROUND(IF(CR1014&gt;0,T1014+V1014*VLOOKUP("R202",TSC!$B$1:$C$500,2,0),0),0)</f>
        <v/>
      </c>
      <c r="CZ1014">
        <f>IFERROR(INDEX(CSDA!D$1:D$500,MATCH($CZ$2,CSDA!C$1:C$500,0)),0)</f>
        <v/>
      </c>
      <c r="DA1014">
        <f>ROUND(T1014*0.7%,0)</f>
        <v/>
      </c>
      <c r="DB1014">
        <f>ROUND(T1014/12,0)</f>
        <v/>
      </c>
      <c r="DC1014">
        <f ref="DC1014" t="array">IFERROR(INDEX(CSDA!D$1:D$500,MATCH("Trích giữ"&amp;PAYROLL!DC$2,CSDA!A$1:A$500&amp;CSDA!C$1:C$500,0)),0)</f>
        <v/>
      </c>
      <c r="DD1014">
        <f ref="DD1014" t="array">IFERROR(INDEX(CSDA!D$1:D$500,MATCH("Trích giữ"&amp;PAYROLL!DD$2,CSDA!A$1:A$500&amp;CSDA!C$1:C$500,0)),0)</f>
        <v/>
      </c>
      <c r="DE1014">
        <f ref="DE1014" t="array">IFERROR(INDEX(CSDA!D$1:D$500,MATCH("Trích giữ"&amp;PAYROLL!DE$2,CSDA!A$1:A$500&amp;CSDA!C$1:C$500,0)),0)</f>
        <v/>
      </c>
      <c r="DF1014">
        <f>IFERROR(INDEX(CSDA!D$1:D$500,MATCH(PAYROLL!DF$2,CSDA!C$1:C$500,0)),0)</f>
        <v/>
      </c>
      <c r="DG1014">
        <f ref="DG1014" t="array">IFERROR(INDEX(CSDA!D$1:D$500,MATCH("Trích giữ"&amp;PAYROLL!DG$2,CSDA!A$1:A$500&amp;CSDA!C$1:C$500,0)),0)</f>
        <v/>
      </c>
      <c r="DH1014">
        <f>ROUND(T1014/26,0)</f>
        <v/>
      </c>
      <c r="DI1014">
        <f ref="DI1014" t="array">IFERROR(INDEX(CSDA!D$1:D$500,MATCH("Trích giữ"&amp;PAYROLL!DI$2,CSDA!A$1:A$500&amp;CSDA!C$1:C$500,0)),0)</f>
        <v/>
      </c>
      <c r="DJ1014">
        <f>IF(U1014=0,T1014*21.5%-BL1014,0)</f>
        <v/>
      </c>
      <c r="DK1014">
        <f ref="DK1014" t="array">IFERROR(INDEX(CSDA!D$1:D$500,MATCH("Trích giữ"&amp;PAYROLL!DK$2,CSDA!A$1:A$500&amp;CSDA!C$1:C$500,0)),0)</f>
        <v/>
      </c>
      <c r="DL1014">
        <f>IFERROR(INDEX(CSDA!D$1:D$500,MATCH(PAYROLL!DL$2,CSDA!C$1:C$500,0))/12,0)</f>
        <v/>
      </c>
      <c r="DM1014">
        <f>SUM(DB1014:DL1014)</f>
        <v/>
      </c>
      <c r="DN1014">
        <f>IFERROR(INDEX(ADJ!$A$1:$BZ$1000,MATCH(PAYROLL!D1014,ADJ!A$1:A$500,0),MATCH(PAYROLL!DN$2,ADJ!$2:$2,0)),0)</f>
        <v/>
      </c>
      <c r="DO1014">
        <f>IFERROR(SUM(BP1014,DM1014:DN1014,CX1014:DA1014)-DT1014,0)</f>
        <v/>
      </c>
      <c r="DP1014">
        <f ref="DP1014" t="array">SUM(BW1014*IFERROR(INDEX(CSDA!D$1:D$500,MATCH(BW$2,CSDA!C$1:C$500,0)),0)%,CX1014*IFERROR(INDEX(CSDA!D$1:D$500,MATCH(CX$2,CSDA!C$1:C$500,0)),0)%,DA1014*IFERROR(INDEX(CSDA!D$1:D$500,MATCH(DA$2,CSDA!C$1:C$500,0)),0)%,DB1014*IFERROR(INDEX(CSDA!D$1:D$500,MATCH(DB$2,CSDA!C$1:C$500,0)),0)%,DF1014*IFERROR(INDEX(CSDA!D$1:D$500,MATCH("Phí dịch vụ"&amp;PAYROLL!DF$2,CSDA!A$1:A$500&amp;CSDA!C$1:C$500,0)),0)%,DC1014*IFERROR(INDEX(CSDA!D$1:D$500,MATCH("Phí dịch vụ"&amp;PAYROLL!DC$2,CSDA!A$1:A$500&amp;CSDA!C$1:C$500,0)),0)%,DH1014*IFERROR(INDEX(CSDA!D$1:D$500,MATCH("Phí dịch vụ"&amp;PAYROLL!DH$2,CSDA!A$1:A$500&amp;CSDA!C$1:C$500,0)),0)%,DJ1014*IFERROR(INDEX(CSDA!D$1:D$500,MATCH("Phí dịch vụ"&amp;PAYROLL!DJ$2,CSDA!A$1:A$500&amp;CSDA!C$1:C$500,0)),0)%,BN1014*IFERROR(INDEX(CSDA!D$1:D$500,MATCH(BN$2,CSDA!C$1:C$500,0)),0)%)-BN1014*7%</f>
        <v/>
      </c>
      <c r="DQ1014">
        <f>IFERROR(INDEX(ADJ!$A$1:$BZ$1000,MATCH(PAYROLL!D1014,ADJ!A$1:A$500,0),MATCH(PAYROLL!DQ$2,ADJ!$2:$2,0)),0)</f>
        <v/>
      </c>
      <c r="DR1014">
        <f>IFERROR(INDEX(ADJ!$A$1:$BZ$1000,MATCH(PAYROLL!D1014,ADJ!A$1:A$500,0),MATCH(PAYROLL!DR$2,ADJ!$2:$2,0)),0)</f>
        <v/>
      </c>
      <c r="DS1014">
        <f>SUM(DP1014:DR1014)</f>
        <v/>
      </c>
      <c r="DT1014">
        <f>EK1014</f>
        <v/>
      </c>
      <c r="DU1014">
        <f>SUM(DO1014:DR1014)</f>
        <v/>
      </c>
      <c r="DV1014">
        <f>ROUND(DU1014*0.1,0)</f>
        <v/>
      </c>
      <c r="DW1014">
        <f>DU1014+DV1014</f>
        <v/>
      </c>
      <c r="DZ1014">
        <f>IFERROR(INDEX(ADJ!$A$1:$BZ$1000,MATCH(PAYROLL!$D1014,ADJ!A$1:A$500,0),MATCH(PAYROLL!DZ$2,ADJ!$2:$2,0)),0)</f>
        <v/>
      </c>
      <c r="EA1014">
        <f>IFERROR(INDEX(ADJ!$A$1:$BZ$1000,MATCH(PAYROLL!$D1014,ADJ!A$1:A$500,0),MATCH(PAYROLL!EA$2,ADJ!$2:$2,0)),0)</f>
        <v/>
      </c>
      <c r="EB1014">
        <f>IFERROR(INDEX(ADJ!$A$1:$BZ$1000,MATCH(PAYROLL!$D1014,ADJ!A$1:A$500,0),MATCH(PAYROLL!EB$2,ADJ!$2:$2,0)),0)</f>
        <v/>
      </c>
      <c r="EC1014">
        <f>IFERROR(INDEX(ADJ!$A$1:$BZ$1000,MATCH(PAYROLL!$D1014,ADJ!A$1:A$500,0),MATCH(PAYROLL!EC$2,ADJ!$2:$2,0)),0)</f>
        <v/>
      </c>
      <c r="ED1014">
        <f>IFERROR(INDEX(ADJ!$A$1:$BZ$1000,MATCH(PAYROLL!$D1014,ADJ!A$1:A$500,0),MATCH(PAYROLL!ED$2,ADJ!$2:$2,0)),0)</f>
        <v/>
      </c>
      <c r="EE1014">
        <f>IFERROR(INDEX(ADJ!$A$1:$BZ$1000,MATCH(PAYROLL!$D1014,ADJ!A$1:A$500,0),MATCH(PAYROLL!EE$2,ADJ!$2:$2,0)),0)</f>
        <v/>
      </c>
      <c r="EF1014">
        <f>IFERROR(INDEX(ADJ!$A$1:$BZ$1000,MATCH(PAYROLL!$D1014,ADJ!A$1:A$500,0),MATCH(PAYROLL!EF$2,ADJ!$2:$2,0)),0)</f>
        <v/>
      </c>
      <c r="EG1014">
        <f>IFERROR(INDEX(ADJ!$A$1:$BZ$1000,MATCH(PAYROLL!$D1014,ADJ!A$1:A$500,0),MATCH(PAYROLL!EG$2,ADJ!$2:$2,0)),0)</f>
        <v/>
      </c>
      <c r="EH1014">
        <f>IFERROR(INDEX(ADJ!$A$1:$BZ$1000,MATCH(PAYROLL!$D1014,ADJ!A$1:A$500,0),MATCH(PAYROLL!EH$2,ADJ!$2:$2,0)),0)</f>
        <v/>
      </c>
      <c r="EI1014">
        <f>IFERROR(INDEX(ADJ!$A$1:$BZ$1000,MATCH(PAYROLL!D1014,ADJ!A$1:A$500,0),MATCH(PAYROLL!EI$2,ADJ!$2:$2,0)),0)</f>
        <v/>
      </c>
      <c r="EJ1014">
        <f>IFERROR(INDEX(ADJ!$A$1:$BZ$1000,MATCH(PAYROLL!$D1014,ADJ!A$1:A$500,0),MATCH(PAYROLL!EJ$2,ADJ!$2:$2,0)),0)</f>
        <v/>
      </c>
      <c r="EK1014">
        <f>SUM(DZ1014:EJ1014)</f>
        <v/>
      </c>
    </row>
    <row r="1015">
      <c r="A1015" t="n">
        <v>1013</v>
      </c>
      <c r="B1015" t="inlineStr">
        <is>
          <t>Hoàng Thị Quỳnh</t>
        </is>
      </c>
      <c r="D1015" t="inlineStr">
        <is>
          <t>148794-02</t>
        </is>
      </c>
      <c r="S1015">
        <f>IFERROR(INDEX(PIS!$A$1:$BZ$1000,MATCH($D1015,PIS!C$1:C$500,0),MATCH("Lương CB tháng trước",PIS!$1:$1,0)),0)</f>
        <v/>
      </c>
      <c r="T1015">
        <f>IFERROR(INDEX(PIS!$A$1:$BZ$1000,MATCH($D1015,PIS!C$1:C$500,0),MATCH("Lương CB hiện tại",PIS!$1:$1,0)),0)</f>
        <v/>
      </c>
      <c r="U1015">
        <f>IFERROR(INDEX(PIS!$A$1:$BZ$1000,MATCH($D1015,PIS!C$1:C$500,0),MATCH("Lương đóng BHBB",PIS!$1:$1,0)),0)</f>
        <v/>
      </c>
      <c r="V1015">
        <f>IFERROR(INDEX(PIS!$A$1:$BZ$1000,MATCH($D1015,PIS!C$1:C$500,0),MATCH(V$2,PIS!$2:$2,0)),0)</f>
        <v/>
      </c>
      <c r="W1015">
        <f>IFERROR(INDEX(PIS!$A$1:$BZ$1000,MATCH($D1015,PIS!C$1:C$500,0),MATCH(W$2,PIS!$2:$2,0)),0)</f>
        <v/>
      </c>
      <c r="X1015">
        <f>IFERROR(INDEX(PIS!$A$1:$BZ$1000,MATCH($D1015,PIS!C$1:C$500,0),MATCH(X$2,PIS!$2:$2,0)),0)</f>
        <v/>
      </c>
      <c r="Y1015">
        <f>IFERROR(INDEX(PIS!$A$1:$BZ$1000,MATCH($D1015,PIS!C$1:C$500,0),MATCH(Y$2,PIS!$2:$2,0)),0)</f>
        <v/>
      </c>
      <c r="Z1015">
        <f>IFERROR(INDEX(PIS!$A$1:$BZ$1000,MATCH($D1015,PIS!C$1:C$500,0),MATCH(Z$2,PIS!$2:$2,0)),0)</f>
        <v/>
      </c>
      <c r="AA1015">
        <f>IFERROR(INDEX(PIS!$A$1:$BZ$1000,MATCH($D1015,PIS!C$1:C$500,0),MATCH(AA$2,PIS!$2:$2,0)),0)</f>
        <v/>
      </c>
      <c r="AB1015">
        <f>IFERROR(INDEX(PIS!$A$1:$BZ$1000,MATCH($D1015,PIS!C$1:C$500,0),MATCH(AB$2,PIS!$2:$2,0)),0)</f>
        <v/>
      </c>
      <c r="AC1015">
        <f>SUM(V1015:AB1015)</f>
        <v/>
      </c>
      <c r="AD1015">
        <f>IFERROR(INDEX(TIMESHEET!$A$1:$AI$5000,MATCH($D1015,TIMESHEET!A$1:A$500,0),MATCH("T100",TIMESHEET!$2:$2,0))-2,0)</f>
        <v/>
      </c>
      <c r="AE1015">
        <f>IFERROR(INDEX(TIMESHEET!$A$1:$AI$5000,MATCH($D1015,TIMESHEET!A$1:A$500,0),MATCH("T202",TIMESHEET!$2:$2,0)),0)</f>
        <v/>
      </c>
      <c r="AF1015">
        <f>IFERROR(INDEX(TIMESHEET!$A$1:$AI$5000,MATCH($D1015,TIMESHEET!A$1:A$500,0),MATCH("T302",TIMESHEET!$2:$2,0)),0)</f>
        <v/>
      </c>
      <c r="AG1015">
        <f>IFERROR(INDEX(TIMESHEET!$A$1:$AI$5000,MATCH($D1015,TIMESHEET!A$1:A$500,0),MATCH("T406",TIMESHEET!$2:$2,0)),0)</f>
        <v/>
      </c>
      <c r="AH1015">
        <f>AE1015+AG1015</f>
        <v/>
      </c>
      <c r="AI1015">
        <f>IFERROR(INDEX(TIMESHEET!$A$1:$AI$5000,MATCH($D1015,TIMESHEET!A$1:A$500,0),MATCH("T701",TIMESHEET!$2:$2,0)),0)</f>
        <v/>
      </c>
      <c r="AJ1015">
        <f>IFERROR(INDEX(TIMESHEET!$A$1:$AI$5000,MATCH($D1015,TIMESHEET!B$1:B$500,0),MATCH("T320",TIMESHEET!$2:$2,0)),0)</f>
        <v/>
      </c>
      <c r="AK1015">
        <f>IFERROR(IF(LEFT(INDEX(PIS!O$1:O$500,MATCH(D1015,PIS!C$1:C$500)),1)="M",T1015/AD1015*SUM(AE1015:AG1015),T1015*AD1015),0)</f>
        <v/>
      </c>
      <c r="AL1015">
        <f>IFERROR(INDEX(ADJ!$A$1:$BZ$1000,MATCH(PAYROLL!D1015,ADJ!A$1:A$500,0),MATCH(PAYROLL!AL$2,ADJ!$2:$2,0)),0)</f>
        <v/>
      </c>
      <c r="AM1015">
        <f>SUM(AK1015:AL1015)</f>
        <v/>
      </c>
      <c r="AN1015">
        <f>IFERROR(ROUND(V1015/$AD1015*$AH1015,0),0)</f>
        <v/>
      </c>
      <c r="AO1015">
        <f>IFERROR(ROUND(W1015/$AD1015*$AH1015,0),0)</f>
        <v/>
      </c>
      <c r="AP1015">
        <f>IFERROR(ROUND(X1015/$AD1015*$AE1015,0),0)</f>
        <v/>
      </c>
      <c r="AQ1015">
        <f>IFERROR(ROUND(Y1015/$AD1015*$AH1015,0),0)</f>
        <v/>
      </c>
      <c r="AR1015">
        <f>IFERROR(ROUND(Z1015/$AD1015*$AH1015,0),0)</f>
        <v/>
      </c>
      <c r="AS1015">
        <f>IFERROR(ROUND(AA1015/$AD1015*$AH1015,0),0)</f>
        <v/>
      </c>
      <c r="AT1015">
        <f>IFERROR(IF((AE1015+AF1015+AG1015)&gt;13,AB1015,ROUND(AB1015/AD1015*AH1015,0)),0)</f>
        <v/>
      </c>
      <c r="AU1015">
        <f>IFERROR(INDEX(ADJ!$A$1:$BZ$1000,MATCH(PAYROLL!D1015,ADJ!A$1:A$500,0),MATCH(PAYROLL!AU$2,ADJ!$2:$2,0)),0)</f>
        <v/>
      </c>
      <c r="AV1015">
        <f>ROUND(SUM(AN1015:AU1015),0)</f>
        <v/>
      </c>
      <c r="AW1015">
        <f>IFERROR(INDEX(TIMESHEET!$A$1:$AI$5000,MATCH(PAYROLL!D1015,TIMESHEET!A$1:A$500,0),MATCH("T620",TIMESHEET!$2:$2,0)),0)</f>
        <v/>
      </c>
      <c r="AX1015">
        <f>IFERROR(INDEX(TIMESHEET!$A$1:$AI$5000,MATCH(PAYROLL!D1015,TIMESHEET!A$1:A$500,0),MATCH("T601",TIMESHEET!$2:$2,0)),0)</f>
        <v/>
      </c>
      <c r="AY1015">
        <f>IFERROR(INDEX(TIMESHEET!$A$1:$AI$5000,MATCH(PAYROLL!D1015,TIMESHEET!A$1:A$500,0),MATCH("T602",TIMESHEET!$2:$2,0)),0)</f>
        <v/>
      </c>
      <c r="AZ1015">
        <f>IFERROR(INDEX(TIMESHEET!$A$1:$AI$5000,MATCH(PAYROLL!D1015,TIMESHEET!A$1:A$500,0),MATCH("T603",TIMESHEET!$2:$2,0)),0)</f>
        <v/>
      </c>
      <c r="BA1015">
        <f>IFERROR(INDEX(TIMESHEET!$A$1:$AI$5000,MATCH(PAYROLL!D1015,TIMESHEET!A$1:A$500,0),MATCH("T611",TIMESHEET!$2:$2,0)),0)</f>
        <v/>
      </c>
      <c r="BB1015">
        <f>IFERROR(INDEX(TIMESHEET!$A$1:$AI$5000,MATCH(PAYROLL!D1015,TIMESHEET!A$1:A$500,0),MATCH("T612",TIMESHEET!$2:$2,0)),0)</f>
        <v/>
      </c>
      <c r="BC1015">
        <f>IFERROR(INDEX(TIMESHEET!$A$1:$AI$5000,MATCH(PAYROLL!D1015,TIMESHEET!A$1:A$500,0),MATCH("T613",TIMESHEET!$2:$2,0)),0)</f>
        <v/>
      </c>
      <c r="BD1015">
        <f>IFERROR(INDEX(TIMESHEET!$A$1:$AI$5000,MATCH(PAYROLL!D1015,TIMESHEET!A$1:A$500,0),MATCH("T500",TIMESHEET!$2:$2,0)),0)</f>
        <v/>
      </c>
      <c r="BE1015">
        <f>IFERROR(IF(LEFT(INDEX(PIS!O$1:O$500,MATCH(D1015,PIS!C$1:C$500)),1)="M",T1015/AD1015/8*(AW1015+AX1015*1.5+AY1015*2+AZ1015*3+BA1015*2.1+BB1015*2.7+BC1015*3.9+BD1015*0.3),T1015/8*(AW1015+AX1015*1.5+AY1015*2+AZ1015*3+BA1015*2.1+BB1015*2.7+BC1015*3.9+BD1015*0.3)),0)</f>
        <v/>
      </c>
      <c r="BF1015">
        <f>IFERROR(INDEX(ADJ!$A$1:$BZ$1000,MATCH(PAYROLL!$D1015,ADJ!A$1:A$500,0),MATCH(PAYROLL!BF$2,ADJ!$2:$2,0)),0)</f>
        <v/>
      </c>
      <c r="BG1015">
        <f>IFERROR(INDEX(ADJ!$A$1:$BZ$1000,MATCH(PAYROLL!D1015,ADJ!A$1:A$500,0),MATCH(PAYROLL!BG$2,ADJ!$2:$2,0)),0)</f>
        <v/>
      </c>
      <c r="BH1015">
        <f>IFERROR(INDEX(ADJ!$A$1:$BZ$1000,MATCH(PAYROLL!D1015,ADJ!A$1:A$500,0),MATCH(PAYROLL!BH$2,ADJ!$2:$2,0)),0)</f>
        <v/>
      </c>
      <c r="BI1015">
        <f>IFERROR(INDEX(ADJ!$A$1:$BZ$1000,MATCH(PAYROLL!D1015,ADJ!A$1:A$500,0),MATCH(PAYROLL!BI$2,ADJ!$2:$2,0)),0)</f>
        <v/>
      </c>
      <c r="BJ1015">
        <f>IFERROR(INDEX(ADJ!$A$1:$BZ$1000,MATCH(PAYROLL!D1015,ADJ!A$1:A$500,0),MATCH(PAYROLL!BJ$2,ADJ!$2:$2,0)),0)</f>
        <v/>
      </c>
      <c r="BK1015">
        <f>SUM(BF1015:BJ1015)</f>
        <v/>
      </c>
      <c r="BL1015">
        <f>IFERROR(INDEX(ADJ!$A$1:$BZ$1000,MATCH(PAYROLL!D1015,ADJ!A$1:A$500,0),MATCH(PAYROLL!BL$2,ADJ!$2:$2,0)),0)</f>
        <v/>
      </c>
      <c r="BM1015">
        <f>IFERROR(INDEX(ADJ!$A$1:$BZ$1000,MATCH(PAYROLL!D1015,ADJ!A$1:A$500,0),MATCH(PAYROLL!BM$2,ADJ!$2:$2,0)),0)</f>
        <v/>
      </c>
      <c r="BN1015">
        <f>IFERROR(INDEX(ADJ!$A$1:$BZ$1000,MATCH(PAYROLL!D1015,ADJ!A$1:A$500,0),MATCH(PAYROLL!BN$2,ADJ!$2:$2,0)),0)</f>
        <v/>
      </c>
      <c r="BO1015">
        <f>IFERROR(INDEX(ADJ!$A$1:$BZ$1000,MATCH(PAYROLL!D1015,ADJ!A$1:A$500,0),MATCH(PAYROLL!BO$2,ADJ!$2:$2,0)),0)</f>
        <v/>
      </c>
      <c r="BP1015">
        <f>SUM(AM1015,AV1015,BE1015,BK1015,BL1015:BO1015)</f>
        <v/>
      </c>
      <c r="BQ1015">
        <f>BO1015</f>
        <v/>
      </c>
      <c r="BR1015">
        <f>IFERROR(ROUND(IF(LEFT(INDEX(PIS!O$1:O$500,MATCH(D1015,PIS!C$1:C$500)),1)="D",T1015/8*(BD1015*0.3),IF(LEFT(INDEX(PIS!O$1:O$500,MATCH(D1015,PIS!C$1:C$500)),1)="H",T1015*($BD1015*0.3),T1015/$AD1015/8*($BD1015*0.3))),0),0)</f>
        <v/>
      </c>
      <c r="BS1015">
        <f>IF(AP1015&lt;1,0,MIN(AP1015,730000))</f>
        <v/>
      </c>
      <c r="BT1015">
        <f>IFERROR(ROUND((BE1015-SUM(AW1015:BC1015)*T1015/AD1015/8),0)-BR1015,0)</f>
        <v/>
      </c>
      <c r="BU1015">
        <f>AO1015</f>
        <v/>
      </c>
      <c r="BV1015">
        <f>SUM(BQ1015:BU1015)</f>
        <v/>
      </c>
      <c r="BW1015">
        <f>BP1015-BV1015</f>
        <v/>
      </c>
      <c r="BX1015">
        <f>IFERROR(IF(RIGHT(INDEX(PIS!O$1:O$500,MATCH(D1015,PIS!C$1:C$500)),5)="Gross",MIN(U1015+V1015,VLOOKUP("R700",TSC!B:C,2,0)*VLOOKUP("R101",TSC!B:C,2,0))*VLOOKUP("R701",TSC!B:C,2,0)%,0),0)</f>
        <v/>
      </c>
      <c r="BY1015">
        <f>IFERROR(IF(RIGHT(INDEX(PIS!O$1:O$500,MATCH(D1015,PIS!C$1:C$500)),5)="Gross",MIN(U1015+V1015,VLOOKUP("R700",TSC!B:C,2,0)*VLOOKUP("R101",TSC!B:C,2,0))*VLOOKUP("T704",TSC!B:C,2,0)%,0),0)</f>
        <v/>
      </c>
      <c r="BZ1015">
        <f>IFERROR(IF(RIGHT(INDEX(PIS!O$1:O$500,MATCH(D1015,PIS!C$1:C$500)),5)="Gross",MIN(U1015+V1015,VLOOKUP("R700",TSC!B:C,2,0)*VLOOKUP("1",TSC!F:G,2,0))*VLOOKUP("T705",TSC!B:C,2,0)%,0),0)</f>
        <v/>
      </c>
      <c r="CA1015">
        <f>IFERROR(INDEX(ADJ!$A$1:$BZ$1000,MATCH(PAYROLL!D1015,ADJ!A$1:A$500,0),MATCH(PAYROLL!CA$2,ADJ!$2:$2,0)),0)</f>
        <v/>
      </c>
      <c r="CB1015">
        <f>IFERROR(INDEX(ADJ!$A$1:$BZ$1000,MATCH(PAYROLL!D1015,ADJ!A$1:A$500,0),MATCH(PAYROLL!CB$2,ADJ!$2:$2,0)),0)</f>
        <v/>
      </c>
      <c r="CC1015">
        <f>SUM(BX1015:CB1015)</f>
        <v/>
      </c>
      <c r="CD1015">
        <f>IFERROR(INDEX(PIS!$A$1:$BZ$1000,MATCH(PAYROLL!D1015,PIS!C$1:C$500,0),MATCH(PAYROLL!CD$1,PIS!$1:$1,0)),0)</f>
        <v/>
      </c>
      <c r="CE1015">
        <f>IFERROR(IF(OR(INDEX(PIS!P$1:P$500,MATCH(D1015,PIS!C$1:C$500,0))="LT2",INDEX(PIS!P$1:P$500,MATCH(D1015,PIS!C$1:C$500,0))="P10"),0,SUM(CC1015,CD1015*VLOOKUP("R601",TSC!B:C,2,0),VLOOKUP("R602",TSC!B:C,2,0))),0)</f>
        <v/>
      </c>
      <c r="CF1015">
        <f>MAX(BW1015-CE1015,0)</f>
        <v/>
      </c>
      <c r="CG1015">
        <f>IFERROR(IF(OR(RIGHT(INDEX(PIS!P$1:P$500,MATCH(D1015,PIS!C$1:C$500)),5)="P10",RIGHT(INDEX(PIS!P$1:P$500,MATCH(D1015,PIS!C$1:C$500)),5)="CK"),0,IF(CF1015&lt;=5000000,CF1015*5%,IF(CF1015&lt;=10000000,CF1015*10%-250000,IF(CF1015&lt;=18000000,CF1015*15%-750000,IF(CF1015&lt;=32000000,CF1015*20%-1650000,IF(CF1015&lt;=52000000,CF1015*25%-3250000,IF(CF1015&lt;=80000000,BH1015*30%-5850000,CF1015*35%-9850000))))))),0)</f>
        <v/>
      </c>
      <c r="CH1015">
        <f>IFERROR(IF(OR(INDEX(PIS!P$1:P$500,MATCH(D1015,PIS!C$1:C$500))="LT",INDEX(PIS!P$1:P$500,MATCH(D1015,PIS!C$1:C$500))="CK"),0,IF(CF1015&lt;2000000,0,CF1015*10%)),0)</f>
        <v/>
      </c>
      <c r="CI1015">
        <f>IFERROR(INDEX(ADJ!$A$1:$BZ$1000,MATCH(PAYROLL!D1015,ADJ!A$1:A$500,0),MATCH(PAYROLL!CI$2,ADJ!$2:$2,0)),0)</f>
        <v/>
      </c>
      <c r="CJ1015">
        <f>IFERROR(INDEX(ADJ!$A$1:$BZ$1000,MATCH(PAYROLL!D1015,ADJ!A$1:A$500,0),MATCH(PAYROLL!CJ$2,ADJ!$2:$2,0)),0)</f>
        <v/>
      </c>
      <c r="CK1015">
        <f>IFERROR(INDEX(ADJ!$A$1:$BZ$1000,MATCH(PAYROLL!D1015,ADJ!A$1:A$500,0),MATCH(PAYROLL!CK$2,ADJ!$2:$2,0)),0)</f>
        <v/>
      </c>
      <c r="CL1015">
        <f>SUM(CG1015:CK1015)</f>
        <v/>
      </c>
      <c r="CM1015">
        <f>ROUND(SUM(CH1015:CK1015),0)</f>
        <v/>
      </c>
      <c r="CN1015">
        <f>IFERROR(INDEX(CSDA!D$1:D$500,MATCH($CN$2,CSDA!C$1:C$500,0))*INDEX(PIS!V$1:V$500,MATCH(D1015,PIS!C$1:C$500))+INDEX(ADJ!$A$1:$BZ$1000,MATCH(PAYROLL!D1015,ADJ!A$1:A$500,0),MATCH(PAYROLL!CN$2,ADJ!$2:$2,0)),0)</f>
        <v/>
      </c>
      <c r="CO1015">
        <f>IFERROR(INDEX(ADJ!$A$1:$BZ$1000,MATCH(PAYROLL!D1015,ADJ!A$1:A$500,0),MATCH(PAYROLL!CO$2,ADJ!$2:$2,0)),0)</f>
        <v/>
      </c>
      <c r="CP1015">
        <f>IFERROR(INDEX(ADJ!$A$1:$BZ$1000,MATCH(PAYROLL!D1015,ADJ!A$1:A$500,0),MATCH(PAYROLL!CP$2,ADJ!$2:$2,0)),0)</f>
        <v/>
      </c>
      <c r="CQ1015">
        <f>BP1015-CL1015-CI1015-CM1015-CN1015-CO1015-CP1015-CC1015</f>
        <v/>
      </c>
      <c r="CR1015">
        <f>IFERROR(IF(RIGHT(INDEX(PIS!O$1:O$500,MATCH(D1015,PIS!C$1:C$500,0)),5)="Gross",MIN(U1015+V1015,VLOOKUP("R700",TSC!B:C,2,0)*VLOOKUP("R101",TSC!B:C,2,0))*(VLOOKUP("T711",TSC!B:C,2,0)+VLOOKUP("T712",TSC!B:C,2,0))%,MIN(T1015+V1015,VLOOKUP("R700",TSC!B:C,2,0)*VLOOKUP("R101",TSC!B:C,2,0))*(VLOOKUP("T711",TSC!B:C,2,0)+VLOOKUP("T712",TSC!B:C,2,0)+VLOOKUP("R701",TSC!B:C,2,0))%),0)</f>
        <v/>
      </c>
      <c r="CS1015">
        <f>IFERROR(IF(RIGHT(INDEX(PIS!O$1:O$500,MATCH(D1015,PIS!C$1:C$500,0)),5)="Gross",MIN(U1015+V1015,VLOOKUP("R700",TSC!B:C,2,0)*VLOOKUP("R101",TSC!B:C,2,0))*(VLOOKUP("T714",TSC!B:C,2,0))%,MIN(T1015+V1015,VLOOKUP("R700",TSC!B:C,2,0)*VLOOKUP("R101",TSC!B:C,2,0))*(VLOOKUP("T704",TSC!B:C,2,0)+VLOOKUP("T714",TSC!B:C,2,0))%),0)</f>
        <v/>
      </c>
      <c r="CT1015">
        <f>IFERROR(IF(RIGHT(INDEX(PIS!O$1:O$500,MATCH(D1015,PIS!C$1:C$500,0)),5)="Gross",MIN(U1015+V1015,VLOOKUP("R700",TSC!B:C,2,0)*VLOOKUP("R101",TSC!B:C,2,0))*VLOOKUP("T705",TSC!B:C,2,0)%,MIN(T1015+V1015,VLOOKUP("R700",TSC!B:C,2,0)*VLOOKUP("R101",TSC!B:C,2,0))*VLOOKUP("T705",TSC!B:C,2,0)%),0)</f>
        <v/>
      </c>
      <c r="CU1015">
        <f>IFERROR(IF(RIGHT(INDEX(PIS!O$1:O$500,MATCH(D1015,PIS!C$1:C$500,0)),5)="Gross",MIN(U1015+V1015,VLOOKUP("R700",TSC!B:C,2,0)*VLOOKUP("R101",TSC!B:C,2,0))*(VLOOKUP("T713",TSC!B:C,2,0))%,MIN(T1015+V1015,VLOOKUP("R700",TSC!B:C,2,0)*VLOOKUP("R101",TSC!B:C,2,0))*(VLOOKUP("T713",TSC!B:C,2,0))%),0)</f>
        <v/>
      </c>
      <c r="CV1015">
        <f>IFERROR(INDEX(ADJ!$A$1:$BZ$1000,MATCH(PAYROLL!D1015,ADJ!A$1:A$500,0),MATCH(PAYROLL!CV$2,ADJ!$2:$2,0)),0)</f>
        <v/>
      </c>
      <c r="CW1015">
        <f>IFERROR(INDEX(ADJ!$A$1:$BZ$1000,MATCH(PAYROLL!D1015,ADJ!A$1:A$500,0),MATCH(PAYROLL!CW$2,ADJ!$2:$2,0)),0)</f>
        <v/>
      </c>
      <c r="CX1015">
        <f>SUM(CR1015:CW1015)</f>
        <v/>
      </c>
      <c r="CY1015">
        <f>ROUND(IF(CR1015&gt;0,T1015+V1015*VLOOKUP("R202",TSC!$B$1:$C$500,2,0),0),0)</f>
        <v/>
      </c>
      <c r="CZ1015">
        <f>IFERROR(INDEX(CSDA!D$1:D$500,MATCH($CZ$2,CSDA!C$1:C$500,0)),0)</f>
        <v/>
      </c>
      <c r="DA1015">
        <f>ROUND(T1015*0.7%,0)</f>
        <v/>
      </c>
      <c r="DB1015">
        <f>ROUND(T1015/12,0)</f>
        <v/>
      </c>
      <c r="DC1015">
        <f ref="DC1015" t="array">IFERROR(INDEX(CSDA!D$1:D$500,MATCH("Trích giữ"&amp;PAYROLL!DC$2,CSDA!A$1:A$500&amp;CSDA!C$1:C$500,0)),0)</f>
        <v/>
      </c>
      <c r="DD1015">
        <f ref="DD1015" t="array">IFERROR(INDEX(CSDA!D$1:D$500,MATCH("Trích giữ"&amp;PAYROLL!DD$2,CSDA!A$1:A$500&amp;CSDA!C$1:C$500,0)),0)</f>
        <v/>
      </c>
      <c r="DE1015">
        <f ref="DE1015" t="array">IFERROR(INDEX(CSDA!D$1:D$500,MATCH("Trích giữ"&amp;PAYROLL!DE$2,CSDA!A$1:A$500&amp;CSDA!C$1:C$500,0)),0)</f>
        <v/>
      </c>
      <c r="DF1015">
        <f>IFERROR(INDEX(CSDA!D$1:D$500,MATCH(PAYROLL!DF$2,CSDA!C$1:C$500,0)),0)</f>
        <v/>
      </c>
      <c r="DG1015">
        <f ref="DG1015" t="array">IFERROR(INDEX(CSDA!D$1:D$500,MATCH("Trích giữ"&amp;PAYROLL!DG$2,CSDA!A$1:A$500&amp;CSDA!C$1:C$500,0)),0)</f>
        <v/>
      </c>
      <c r="DH1015">
        <f>ROUND(T1015/26,0)</f>
        <v/>
      </c>
      <c r="DI1015">
        <f ref="DI1015" t="array">IFERROR(INDEX(CSDA!D$1:D$500,MATCH("Trích giữ"&amp;PAYROLL!DI$2,CSDA!A$1:A$500&amp;CSDA!C$1:C$500,0)),0)</f>
        <v/>
      </c>
      <c r="DJ1015">
        <f>IF(U1015=0,T1015*21.5%-BL1015,0)</f>
        <v/>
      </c>
      <c r="DK1015">
        <f ref="DK1015" t="array">IFERROR(INDEX(CSDA!D$1:D$500,MATCH("Trích giữ"&amp;PAYROLL!DK$2,CSDA!A$1:A$500&amp;CSDA!C$1:C$500,0)),0)</f>
        <v/>
      </c>
      <c r="DL1015">
        <f>IFERROR(INDEX(CSDA!D$1:D$500,MATCH(PAYROLL!DL$2,CSDA!C$1:C$500,0))/12,0)</f>
        <v/>
      </c>
      <c r="DM1015">
        <f>SUM(DB1015:DL1015)</f>
        <v/>
      </c>
      <c r="DN1015">
        <f>IFERROR(INDEX(ADJ!$A$1:$BZ$1000,MATCH(PAYROLL!D1015,ADJ!A$1:A$500,0),MATCH(PAYROLL!DN$2,ADJ!$2:$2,0)),0)</f>
        <v/>
      </c>
      <c r="DO1015">
        <f>IFERROR(SUM(BP1015,DM1015:DN1015,CX1015:DA1015)-DT1015,0)</f>
        <v/>
      </c>
      <c r="DP1015">
        <f ref="DP1015" t="array">SUM(BW1015*IFERROR(INDEX(CSDA!D$1:D$500,MATCH(BW$2,CSDA!C$1:C$500,0)),0)%,CX1015*IFERROR(INDEX(CSDA!D$1:D$500,MATCH(CX$2,CSDA!C$1:C$500,0)),0)%,DA1015*IFERROR(INDEX(CSDA!D$1:D$500,MATCH(DA$2,CSDA!C$1:C$500,0)),0)%,DB1015*IFERROR(INDEX(CSDA!D$1:D$500,MATCH(DB$2,CSDA!C$1:C$500,0)),0)%,DF1015*IFERROR(INDEX(CSDA!D$1:D$500,MATCH("Phí dịch vụ"&amp;PAYROLL!DF$2,CSDA!A$1:A$500&amp;CSDA!C$1:C$500,0)),0)%,DC1015*IFERROR(INDEX(CSDA!D$1:D$500,MATCH("Phí dịch vụ"&amp;PAYROLL!DC$2,CSDA!A$1:A$500&amp;CSDA!C$1:C$500,0)),0)%,DH1015*IFERROR(INDEX(CSDA!D$1:D$500,MATCH("Phí dịch vụ"&amp;PAYROLL!DH$2,CSDA!A$1:A$500&amp;CSDA!C$1:C$500,0)),0)%,DJ1015*IFERROR(INDEX(CSDA!D$1:D$500,MATCH("Phí dịch vụ"&amp;PAYROLL!DJ$2,CSDA!A$1:A$500&amp;CSDA!C$1:C$500,0)),0)%,BN1015*IFERROR(INDEX(CSDA!D$1:D$500,MATCH(BN$2,CSDA!C$1:C$500,0)),0)%)-BN1015*7%</f>
        <v/>
      </c>
      <c r="DQ1015">
        <f>IFERROR(INDEX(ADJ!$A$1:$BZ$1000,MATCH(PAYROLL!D1015,ADJ!A$1:A$500,0),MATCH(PAYROLL!DQ$2,ADJ!$2:$2,0)),0)</f>
        <v/>
      </c>
      <c r="DR1015">
        <f>IFERROR(INDEX(ADJ!$A$1:$BZ$1000,MATCH(PAYROLL!D1015,ADJ!A$1:A$500,0),MATCH(PAYROLL!DR$2,ADJ!$2:$2,0)),0)</f>
        <v/>
      </c>
      <c r="DS1015">
        <f>SUM(DP1015:DR1015)</f>
        <v/>
      </c>
      <c r="DT1015">
        <f>EK1015</f>
        <v/>
      </c>
      <c r="DU1015">
        <f>SUM(DO1015:DR1015)</f>
        <v/>
      </c>
      <c r="DV1015">
        <f>ROUND(DU1015*0.1,0)</f>
        <v/>
      </c>
      <c r="DW1015">
        <f>DU1015+DV1015</f>
        <v/>
      </c>
      <c r="DZ1015">
        <f>IFERROR(INDEX(ADJ!$A$1:$BZ$1000,MATCH(PAYROLL!$D1015,ADJ!A$1:A$500,0),MATCH(PAYROLL!DZ$2,ADJ!$2:$2,0)),0)</f>
        <v/>
      </c>
      <c r="EA1015">
        <f>IFERROR(INDEX(ADJ!$A$1:$BZ$1000,MATCH(PAYROLL!$D1015,ADJ!A$1:A$500,0),MATCH(PAYROLL!EA$2,ADJ!$2:$2,0)),0)</f>
        <v/>
      </c>
      <c r="EB1015">
        <f>IFERROR(INDEX(ADJ!$A$1:$BZ$1000,MATCH(PAYROLL!$D1015,ADJ!A$1:A$500,0),MATCH(PAYROLL!EB$2,ADJ!$2:$2,0)),0)</f>
        <v/>
      </c>
      <c r="EC1015">
        <f>IFERROR(INDEX(ADJ!$A$1:$BZ$1000,MATCH(PAYROLL!$D1015,ADJ!A$1:A$500,0),MATCH(PAYROLL!EC$2,ADJ!$2:$2,0)),0)</f>
        <v/>
      </c>
      <c r="ED1015">
        <f>IFERROR(INDEX(ADJ!$A$1:$BZ$1000,MATCH(PAYROLL!$D1015,ADJ!A$1:A$500,0),MATCH(PAYROLL!ED$2,ADJ!$2:$2,0)),0)</f>
        <v/>
      </c>
      <c r="EE1015">
        <f>IFERROR(INDEX(ADJ!$A$1:$BZ$1000,MATCH(PAYROLL!$D1015,ADJ!A$1:A$500,0),MATCH(PAYROLL!EE$2,ADJ!$2:$2,0)),0)</f>
        <v/>
      </c>
      <c r="EF1015">
        <f>IFERROR(INDEX(ADJ!$A$1:$BZ$1000,MATCH(PAYROLL!$D1015,ADJ!A$1:A$500,0),MATCH(PAYROLL!EF$2,ADJ!$2:$2,0)),0)</f>
        <v/>
      </c>
      <c r="EG1015">
        <f>IFERROR(INDEX(ADJ!$A$1:$BZ$1000,MATCH(PAYROLL!$D1015,ADJ!A$1:A$500,0),MATCH(PAYROLL!EG$2,ADJ!$2:$2,0)),0)</f>
        <v/>
      </c>
      <c r="EH1015">
        <f>IFERROR(INDEX(ADJ!$A$1:$BZ$1000,MATCH(PAYROLL!$D1015,ADJ!A$1:A$500,0),MATCH(PAYROLL!EH$2,ADJ!$2:$2,0)),0)</f>
        <v/>
      </c>
      <c r="EI1015">
        <f>IFERROR(INDEX(ADJ!$A$1:$BZ$1000,MATCH(PAYROLL!D1015,ADJ!A$1:A$500,0),MATCH(PAYROLL!EI$2,ADJ!$2:$2,0)),0)</f>
        <v/>
      </c>
      <c r="EJ1015">
        <f>IFERROR(INDEX(ADJ!$A$1:$BZ$1000,MATCH(PAYROLL!$D1015,ADJ!A$1:A$500,0),MATCH(PAYROLL!EJ$2,ADJ!$2:$2,0)),0)</f>
        <v/>
      </c>
      <c r="EK1015">
        <f>SUM(DZ1015:EJ1015)</f>
        <v/>
      </c>
    </row>
    <row r="1016">
      <c r="A1016" t="n">
        <v>1014</v>
      </c>
      <c r="B1016" t="inlineStr">
        <is>
          <t>Lù Xèo Phòng</t>
        </is>
      </c>
      <c r="D1016" t="inlineStr">
        <is>
          <t>154016-01</t>
        </is>
      </c>
      <c r="S1016">
        <f>IFERROR(INDEX(PIS!$A$1:$BZ$1000,MATCH($D1016,PIS!C$1:C$500,0),MATCH("Lương CB tháng trước",PIS!$1:$1,0)),0)</f>
        <v/>
      </c>
      <c r="T1016">
        <f>IFERROR(INDEX(PIS!$A$1:$BZ$1000,MATCH($D1016,PIS!C$1:C$500,0),MATCH("Lương CB hiện tại",PIS!$1:$1,0)),0)</f>
        <v/>
      </c>
      <c r="U1016">
        <f>IFERROR(INDEX(PIS!$A$1:$BZ$1000,MATCH($D1016,PIS!C$1:C$500,0),MATCH("Lương đóng BHBB",PIS!$1:$1,0)),0)</f>
        <v/>
      </c>
      <c r="V1016">
        <f>IFERROR(INDEX(PIS!$A$1:$BZ$1000,MATCH($D1016,PIS!C$1:C$500,0),MATCH(V$2,PIS!$2:$2,0)),0)</f>
        <v/>
      </c>
      <c r="W1016">
        <f>IFERROR(INDEX(PIS!$A$1:$BZ$1000,MATCH($D1016,PIS!C$1:C$500,0),MATCH(W$2,PIS!$2:$2,0)),0)</f>
        <v/>
      </c>
      <c r="X1016">
        <f>IFERROR(INDEX(PIS!$A$1:$BZ$1000,MATCH($D1016,PIS!C$1:C$500,0),MATCH(X$2,PIS!$2:$2,0)),0)</f>
        <v/>
      </c>
      <c r="Y1016">
        <f>IFERROR(INDEX(PIS!$A$1:$BZ$1000,MATCH($D1016,PIS!C$1:C$500,0),MATCH(Y$2,PIS!$2:$2,0)),0)</f>
        <v/>
      </c>
      <c r="Z1016">
        <f>IFERROR(INDEX(PIS!$A$1:$BZ$1000,MATCH($D1016,PIS!C$1:C$500,0),MATCH(Z$2,PIS!$2:$2,0)),0)</f>
        <v/>
      </c>
      <c r="AA1016">
        <f>IFERROR(INDEX(PIS!$A$1:$BZ$1000,MATCH($D1016,PIS!C$1:C$500,0),MATCH(AA$2,PIS!$2:$2,0)),0)</f>
        <v/>
      </c>
      <c r="AB1016">
        <f>IFERROR(INDEX(PIS!$A$1:$BZ$1000,MATCH($D1016,PIS!C$1:C$500,0),MATCH(AB$2,PIS!$2:$2,0)),0)</f>
        <v/>
      </c>
      <c r="AC1016">
        <f>SUM(V1016:AB1016)</f>
        <v/>
      </c>
      <c r="AD1016">
        <f>IFERROR(INDEX(TIMESHEET!$A$1:$AI$5000,MATCH($D1016,TIMESHEET!A$1:A$500,0),MATCH("T100",TIMESHEET!$2:$2,0))-2,0)</f>
        <v/>
      </c>
      <c r="AE1016">
        <f>IFERROR(INDEX(TIMESHEET!$A$1:$AI$5000,MATCH($D1016,TIMESHEET!A$1:A$500,0),MATCH("T202",TIMESHEET!$2:$2,0)),0)</f>
        <v/>
      </c>
      <c r="AF1016">
        <f>IFERROR(INDEX(TIMESHEET!$A$1:$AI$5000,MATCH($D1016,TIMESHEET!A$1:A$500,0),MATCH("T302",TIMESHEET!$2:$2,0)),0)</f>
        <v/>
      </c>
      <c r="AG1016">
        <f>IFERROR(INDEX(TIMESHEET!$A$1:$AI$5000,MATCH($D1016,TIMESHEET!A$1:A$500,0),MATCH("T406",TIMESHEET!$2:$2,0)),0)</f>
        <v/>
      </c>
      <c r="AH1016">
        <f>AE1016+AG1016</f>
        <v/>
      </c>
      <c r="AI1016">
        <f>IFERROR(INDEX(TIMESHEET!$A$1:$AI$5000,MATCH($D1016,TIMESHEET!A$1:A$500,0),MATCH("T701",TIMESHEET!$2:$2,0)),0)</f>
        <v/>
      </c>
      <c r="AJ1016">
        <f>IFERROR(INDEX(TIMESHEET!$A$1:$AI$5000,MATCH($D1016,TIMESHEET!B$1:B$500,0),MATCH("T320",TIMESHEET!$2:$2,0)),0)</f>
        <v/>
      </c>
      <c r="AK1016">
        <f>IFERROR(IF(LEFT(INDEX(PIS!O$1:O$500,MATCH(D1016,PIS!C$1:C$500)),1)="M",T1016/AD1016*SUM(AE1016:AG1016),T1016*AD1016),0)</f>
        <v/>
      </c>
      <c r="AL1016">
        <f>IFERROR(INDEX(ADJ!$A$1:$BZ$1000,MATCH(PAYROLL!D1016,ADJ!A$1:A$500,0),MATCH(PAYROLL!AL$2,ADJ!$2:$2,0)),0)</f>
        <v/>
      </c>
      <c r="AM1016">
        <f>SUM(AK1016:AL1016)</f>
        <v/>
      </c>
      <c r="AN1016">
        <f>IFERROR(ROUND(V1016/$AD1016*$AH1016,0),0)</f>
        <v/>
      </c>
      <c r="AO1016">
        <f>IFERROR(ROUND(W1016/$AD1016*$AH1016,0),0)</f>
        <v/>
      </c>
      <c r="AP1016">
        <f>IFERROR(ROUND(X1016/$AD1016*$AE1016,0),0)</f>
        <v/>
      </c>
      <c r="AQ1016">
        <f>IFERROR(ROUND(Y1016/$AD1016*$AH1016,0),0)</f>
        <v/>
      </c>
      <c r="AR1016">
        <f>IFERROR(ROUND(Z1016/$AD1016*$AH1016,0),0)</f>
        <v/>
      </c>
      <c r="AS1016">
        <f>IFERROR(ROUND(AA1016/$AD1016*$AH1016,0),0)</f>
        <v/>
      </c>
      <c r="AT1016">
        <f>IFERROR(IF((AE1016+AF1016+AG1016)&gt;13,AB1016,ROUND(AB1016/AD1016*AH1016,0)),0)</f>
        <v/>
      </c>
      <c r="AU1016">
        <f>IFERROR(INDEX(ADJ!$A$1:$BZ$1000,MATCH(PAYROLL!D1016,ADJ!A$1:A$500,0),MATCH(PAYROLL!AU$2,ADJ!$2:$2,0)),0)</f>
        <v/>
      </c>
      <c r="AV1016">
        <f>ROUND(SUM(AN1016:AU1016),0)</f>
        <v/>
      </c>
      <c r="AW1016">
        <f>IFERROR(INDEX(TIMESHEET!$A$1:$AI$5000,MATCH(PAYROLL!D1016,TIMESHEET!A$1:A$500,0),MATCH("T620",TIMESHEET!$2:$2,0)),0)</f>
        <v/>
      </c>
      <c r="AX1016">
        <f>IFERROR(INDEX(TIMESHEET!$A$1:$AI$5000,MATCH(PAYROLL!D1016,TIMESHEET!A$1:A$500,0),MATCH("T601",TIMESHEET!$2:$2,0)),0)</f>
        <v/>
      </c>
      <c r="AY1016">
        <f>IFERROR(INDEX(TIMESHEET!$A$1:$AI$5000,MATCH(PAYROLL!D1016,TIMESHEET!A$1:A$500,0),MATCH("T602",TIMESHEET!$2:$2,0)),0)</f>
        <v/>
      </c>
      <c r="AZ1016">
        <f>IFERROR(INDEX(TIMESHEET!$A$1:$AI$5000,MATCH(PAYROLL!D1016,TIMESHEET!A$1:A$500,0),MATCH("T603",TIMESHEET!$2:$2,0)),0)</f>
        <v/>
      </c>
      <c r="BA1016">
        <f>IFERROR(INDEX(TIMESHEET!$A$1:$AI$5000,MATCH(PAYROLL!D1016,TIMESHEET!A$1:A$500,0),MATCH("T611",TIMESHEET!$2:$2,0)),0)</f>
        <v/>
      </c>
      <c r="BB1016">
        <f>IFERROR(INDEX(TIMESHEET!$A$1:$AI$5000,MATCH(PAYROLL!D1016,TIMESHEET!A$1:A$500,0),MATCH("T612",TIMESHEET!$2:$2,0)),0)</f>
        <v/>
      </c>
      <c r="BC1016">
        <f>IFERROR(INDEX(TIMESHEET!$A$1:$AI$5000,MATCH(PAYROLL!D1016,TIMESHEET!A$1:A$500,0),MATCH("T613",TIMESHEET!$2:$2,0)),0)</f>
        <v/>
      </c>
      <c r="BD1016">
        <f>IFERROR(INDEX(TIMESHEET!$A$1:$AI$5000,MATCH(PAYROLL!D1016,TIMESHEET!A$1:A$500,0),MATCH("T500",TIMESHEET!$2:$2,0)),0)</f>
        <v/>
      </c>
      <c r="BE1016">
        <f>IFERROR(IF(LEFT(INDEX(PIS!O$1:O$500,MATCH(D1016,PIS!C$1:C$500)),1)="M",T1016/AD1016/8*(AW1016+AX1016*1.5+AY1016*2+AZ1016*3+BA1016*2.1+BB1016*2.7+BC1016*3.9+BD1016*0.3),T1016/8*(AW1016+AX1016*1.5+AY1016*2+AZ1016*3+BA1016*2.1+BB1016*2.7+BC1016*3.9+BD1016*0.3)),0)</f>
        <v/>
      </c>
      <c r="BF1016">
        <f>IFERROR(INDEX(ADJ!$A$1:$BZ$1000,MATCH(PAYROLL!$D1016,ADJ!A$1:A$500,0),MATCH(PAYROLL!BF$2,ADJ!$2:$2,0)),0)</f>
        <v/>
      </c>
      <c r="BG1016">
        <f>IFERROR(INDEX(ADJ!$A$1:$BZ$1000,MATCH(PAYROLL!D1016,ADJ!A$1:A$500,0),MATCH(PAYROLL!BG$2,ADJ!$2:$2,0)),0)</f>
        <v/>
      </c>
      <c r="BH1016">
        <f>IFERROR(INDEX(ADJ!$A$1:$BZ$1000,MATCH(PAYROLL!D1016,ADJ!A$1:A$500,0),MATCH(PAYROLL!BH$2,ADJ!$2:$2,0)),0)</f>
        <v/>
      </c>
      <c r="BI1016">
        <f>IFERROR(INDEX(ADJ!$A$1:$BZ$1000,MATCH(PAYROLL!D1016,ADJ!A$1:A$500,0),MATCH(PAYROLL!BI$2,ADJ!$2:$2,0)),0)</f>
        <v/>
      </c>
      <c r="BJ1016">
        <f>IFERROR(INDEX(ADJ!$A$1:$BZ$1000,MATCH(PAYROLL!D1016,ADJ!A$1:A$500,0),MATCH(PAYROLL!BJ$2,ADJ!$2:$2,0)),0)</f>
        <v/>
      </c>
      <c r="BK1016">
        <f>SUM(BF1016:BJ1016)</f>
        <v/>
      </c>
      <c r="BL1016">
        <f>IFERROR(INDEX(ADJ!$A$1:$BZ$1000,MATCH(PAYROLL!D1016,ADJ!A$1:A$500,0),MATCH(PAYROLL!BL$2,ADJ!$2:$2,0)),0)</f>
        <v/>
      </c>
      <c r="BM1016">
        <f>IFERROR(INDEX(ADJ!$A$1:$BZ$1000,MATCH(PAYROLL!D1016,ADJ!A$1:A$500,0),MATCH(PAYROLL!BM$2,ADJ!$2:$2,0)),0)</f>
        <v/>
      </c>
      <c r="BN1016">
        <f>IFERROR(INDEX(ADJ!$A$1:$BZ$1000,MATCH(PAYROLL!D1016,ADJ!A$1:A$500,0),MATCH(PAYROLL!BN$2,ADJ!$2:$2,0)),0)</f>
        <v/>
      </c>
      <c r="BO1016">
        <f>IFERROR(INDEX(ADJ!$A$1:$BZ$1000,MATCH(PAYROLL!D1016,ADJ!A$1:A$500,0),MATCH(PAYROLL!BO$2,ADJ!$2:$2,0)),0)</f>
        <v/>
      </c>
      <c r="BP1016">
        <f>SUM(AM1016,AV1016,BE1016,BK1016,BL1016:BO1016)</f>
        <v/>
      </c>
      <c r="BQ1016">
        <f>BO1016</f>
        <v/>
      </c>
      <c r="BR1016">
        <f>IFERROR(ROUND(IF(LEFT(INDEX(PIS!O$1:O$500,MATCH(D1016,PIS!C$1:C$500)),1)="D",T1016/8*(BD1016*0.3),IF(LEFT(INDEX(PIS!O$1:O$500,MATCH(D1016,PIS!C$1:C$500)),1)="H",T1016*($BD1016*0.3),T1016/$AD1016/8*($BD1016*0.3))),0),0)</f>
        <v/>
      </c>
      <c r="BS1016">
        <f>IF(AP1016&lt;1,0,MIN(AP1016,730000))</f>
        <v/>
      </c>
      <c r="BT1016">
        <f>IFERROR(ROUND((BE1016-SUM(AW1016:BC1016)*T1016/AD1016/8),0)-BR1016,0)</f>
        <v/>
      </c>
      <c r="BU1016">
        <f>AO1016</f>
        <v/>
      </c>
      <c r="BV1016">
        <f>SUM(BQ1016:BU1016)</f>
        <v/>
      </c>
      <c r="BW1016">
        <f>BP1016-BV1016</f>
        <v/>
      </c>
      <c r="BX1016">
        <f>IFERROR(IF(RIGHT(INDEX(PIS!O$1:O$500,MATCH(D1016,PIS!C$1:C$500)),5)="Gross",MIN(U1016+V1016,VLOOKUP("R700",TSC!B:C,2,0)*VLOOKUP("R101",TSC!B:C,2,0))*VLOOKUP("R701",TSC!B:C,2,0)%,0),0)</f>
        <v/>
      </c>
      <c r="BY1016">
        <f>IFERROR(IF(RIGHT(INDEX(PIS!O$1:O$500,MATCH(D1016,PIS!C$1:C$500)),5)="Gross",MIN(U1016+V1016,VLOOKUP("R700",TSC!B:C,2,0)*VLOOKUP("R101",TSC!B:C,2,0))*VLOOKUP("T704",TSC!B:C,2,0)%,0),0)</f>
        <v/>
      </c>
      <c r="BZ1016">
        <f>IFERROR(IF(RIGHT(INDEX(PIS!O$1:O$500,MATCH(D1016,PIS!C$1:C$500)),5)="Gross",MIN(U1016+V1016,VLOOKUP("R700",TSC!B:C,2,0)*VLOOKUP("1",TSC!F:G,2,0))*VLOOKUP("T705",TSC!B:C,2,0)%,0),0)</f>
        <v/>
      </c>
      <c r="CA1016">
        <f>IFERROR(INDEX(ADJ!$A$1:$BZ$1000,MATCH(PAYROLL!D1016,ADJ!A$1:A$500,0),MATCH(PAYROLL!CA$2,ADJ!$2:$2,0)),0)</f>
        <v/>
      </c>
      <c r="CB1016">
        <f>IFERROR(INDEX(ADJ!$A$1:$BZ$1000,MATCH(PAYROLL!D1016,ADJ!A$1:A$500,0),MATCH(PAYROLL!CB$2,ADJ!$2:$2,0)),0)</f>
        <v/>
      </c>
      <c r="CC1016">
        <f>SUM(BX1016:CB1016)</f>
        <v/>
      </c>
      <c r="CD1016">
        <f>IFERROR(INDEX(PIS!$A$1:$BZ$1000,MATCH(PAYROLL!D1016,PIS!C$1:C$500,0),MATCH(PAYROLL!CD$1,PIS!$1:$1,0)),0)</f>
        <v/>
      </c>
      <c r="CE1016">
        <f>IFERROR(IF(OR(INDEX(PIS!P$1:P$500,MATCH(D1016,PIS!C$1:C$500,0))="LT2",INDEX(PIS!P$1:P$500,MATCH(D1016,PIS!C$1:C$500,0))="P10"),0,SUM(CC1016,CD1016*VLOOKUP("R601",TSC!B:C,2,0),VLOOKUP("R602",TSC!B:C,2,0))),0)</f>
        <v/>
      </c>
      <c r="CF1016">
        <f>MAX(BW1016-CE1016,0)</f>
        <v/>
      </c>
      <c r="CG1016">
        <f>IFERROR(IF(OR(RIGHT(INDEX(PIS!P$1:P$500,MATCH(D1016,PIS!C$1:C$500)),5)="P10",RIGHT(INDEX(PIS!P$1:P$500,MATCH(D1016,PIS!C$1:C$500)),5)="CK"),0,IF(CF1016&lt;=5000000,CF1016*5%,IF(CF1016&lt;=10000000,CF1016*10%-250000,IF(CF1016&lt;=18000000,CF1016*15%-750000,IF(CF1016&lt;=32000000,CF1016*20%-1650000,IF(CF1016&lt;=52000000,CF1016*25%-3250000,IF(CF1016&lt;=80000000,BH1016*30%-5850000,CF1016*35%-9850000))))))),0)</f>
        <v/>
      </c>
      <c r="CH1016">
        <f>IFERROR(IF(OR(INDEX(PIS!P$1:P$500,MATCH(D1016,PIS!C$1:C$500))="LT",INDEX(PIS!P$1:P$500,MATCH(D1016,PIS!C$1:C$500))="CK"),0,IF(CF1016&lt;2000000,0,CF1016*10%)),0)</f>
        <v/>
      </c>
      <c r="CI1016">
        <f>IFERROR(INDEX(ADJ!$A$1:$BZ$1000,MATCH(PAYROLL!D1016,ADJ!A$1:A$500,0),MATCH(PAYROLL!CI$2,ADJ!$2:$2,0)),0)</f>
        <v/>
      </c>
      <c r="CJ1016">
        <f>IFERROR(INDEX(ADJ!$A$1:$BZ$1000,MATCH(PAYROLL!D1016,ADJ!A$1:A$500,0),MATCH(PAYROLL!CJ$2,ADJ!$2:$2,0)),0)</f>
        <v/>
      </c>
      <c r="CK1016">
        <f>IFERROR(INDEX(ADJ!$A$1:$BZ$1000,MATCH(PAYROLL!D1016,ADJ!A$1:A$500,0),MATCH(PAYROLL!CK$2,ADJ!$2:$2,0)),0)</f>
        <v/>
      </c>
      <c r="CL1016">
        <f>SUM(CG1016:CK1016)</f>
        <v/>
      </c>
      <c r="CM1016">
        <f>ROUND(SUM(CH1016:CK1016),0)</f>
        <v/>
      </c>
      <c r="CN1016">
        <f>IFERROR(INDEX(CSDA!D$1:D$500,MATCH($CN$2,CSDA!C$1:C$500,0))*INDEX(PIS!V$1:V$500,MATCH(D1016,PIS!C$1:C$500))+INDEX(ADJ!$A$1:$BZ$1000,MATCH(PAYROLL!D1016,ADJ!A$1:A$500,0),MATCH(PAYROLL!CN$2,ADJ!$2:$2,0)),0)</f>
        <v/>
      </c>
      <c r="CO1016">
        <f>IFERROR(INDEX(ADJ!$A$1:$BZ$1000,MATCH(PAYROLL!D1016,ADJ!A$1:A$500,0),MATCH(PAYROLL!CO$2,ADJ!$2:$2,0)),0)</f>
        <v/>
      </c>
      <c r="CP1016">
        <f>IFERROR(INDEX(ADJ!$A$1:$BZ$1000,MATCH(PAYROLL!D1016,ADJ!A$1:A$500,0),MATCH(PAYROLL!CP$2,ADJ!$2:$2,0)),0)</f>
        <v/>
      </c>
      <c r="CQ1016">
        <f>BP1016-CL1016-CI1016-CM1016-CN1016-CO1016-CP1016-CC1016</f>
        <v/>
      </c>
      <c r="CR1016">
        <f>IFERROR(IF(RIGHT(INDEX(PIS!O$1:O$500,MATCH(D1016,PIS!C$1:C$500,0)),5)="Gross",MIN(U1016+V1016,VLOOKUP("R700",TSC!B:C,2,0)*VLOOKUP("R101",TSC!B:C,2,0))*(VLOOKUP("T711",TSC!B:C,2,0)+VLOOKUP("T712",TSC!B:C,2,0))%,MIN(T1016+V1016,VLOOKUP("R700",TSC!B:C,2,0)*VLOOKUP("R101",TSC!B:C,2,0))*(VLOOKUP("T711",TSC!B:C,2,0)+VLOOKUP("T712",TSC!B:C,2,0)+VLOOKUP("R701",TSC!B:C,2,0))%),0)</f>
        <v/>
      </c>
      <c r="CS1016">
        <f>IFERROR(IF(RIGHT(INDEX(PIS!O$1:O$500,MATCH(D1016,PIS!C$1:C$500,0)),5)="Gross",MIN(U1016+V1016,VLOOKUP("R700",TSC!B:C,2,0)*VLOOKUP("R101",TSC!B:C,2,0))*(VLOOKUP("T714",TSC!B:C,2,0))%,MIN(T1016+V1016,VLOOKUP("R700",TSC!B:C,2,0)*VLOOKUP("R101",TSC!B:C,2,0))*(VLOOKUP("T704",TSC!B:C,2,0)+VLOOKUP("T714",TSC!B:C,2,0))%),0)</f>
        <v/>
      </c>
      <c r="CT1016">
        <f>IFERROR(IF(RIGHT(INDEX(PIS!O$1:O$500,MATCH(D1016,PIS!C$1:C$500,0)),5)="Gross",MIN(U1016+V1016,VLOOKUP("R700",TSC!B:C,2,0)*VLOOKUP("R101",TSC!B:C,2,0))*VLOOKUP("T705",TSC!B:C,2,0)%,MIN(T1016+V1016,VLOOKUP("R700",TSC!B:C,2,0)*VLOOKUP("R101",TSC!B:C,2,0))*VLOOKUP("T705",TSC!B:C,2,0)%),0)</f>
        <v/>
      </c>
      <c r="CU1016">
        <f>IFERROR(IF(RIGHT(INDEX(PIS!O$1:O$500,MATCH(D1016,PIS!C$1:C$500,0)),5)="Gross",MIN(U1016+V1016,VLOOKUP("R700",TSC!B:C,2,0)*VLOOKUP("R101",TSC!B:C,2,0))*(VLOOKUP("T713",TSC!B:C,2,0))%,MIN(T1016+V1016,VLOOKUP("R700",TSC!B:C,2,0)*VLOOKUP("R101",TSC!B:C,2,0))*(VLOOKUP("T713",TSC!B:C,2,0))%),0)</f>
        <v/>
      </c>
      <c r="CV1016">
        <f>IFERROR(INDEX(ADJ!$A$1:$BZ$1000,MATCH(PAYROLL!D1016,ADJ!A$1:A$500,0),MATCH(PAYROLL!CV$2,ADJ!$2:$2,0)),0)</f>
        <v/>
      </c>
      <c r="CW1016">
        <f>IFERROR(INDEX(ADJ!$A$1:$BZ$1000,MATCH(PAYROLL!D1016,ADJ!A$1:A$500,0),MATCH(PAYROLL!CW$2,ADJ!$2:$2,0)),0)</f>
        <v/>
      </c>
      <c r="CX1016">
        <f>SUM(CR1016:CW1016)</f>
        <v/>
      </c>
      <c r="CY1016">
        <f>ROUND(IF(CR1016&gt;0,T1016+V1016*VLOOKUP("R202",TSC!$B$1:$C$500,2,0),0),0)</f>
        <v/>
      </c>
      <c r="CZ1016">
        <f>IFERROR(INDEX(CSDA!D$1:D$500,MATCH($CZ$2,CSDA!C$1:C$500,0)),0)</f>
        <v/>
      </c>
      <c r="DA1016">
        <f>ROUND(T1016*0.7%,0)</f>
        <v/>
      </c>
      <c r="DB1016">
        <f>ROUND(T1016/12,0)</f>
        <v/>
      </c>
      <c r="DC1016">
        <f ref="DC1016" t="array">IFERROR(INDEX(CSDA!D$1:D$500,MATCH("Trích giữ"&amp;PAYROLL!DC$2,CSDA!A$1:A$500&amp;CSDA!C$1:C$500,0)),0)</f>
        <v/>
      </c>
      <c r="DD1016">
        <f ref="DD1016" t="array">IFERROR(INDEX(CSDA!D$1:D$500,MATCH("Trích giữ"&amp;PAYROLL!DD$2,CSDA!A$1:A$500&amp;CSDA!C$1:C$500,0)),0)</f>
        <v/>
      </c>
      <c r="DE1016">
        <f ref="DE1016" t="array">IFERROR(INDEX(CSDA!D$1:D$500,MATCH("Trích giữ"&amp;PAYROLL!DE$2,CSDA!A$1:A$500&amp;CSDA!C$1:C$500,0)),0)</f>
        <v/>
      </c>
      <c r="DF1016">
        <f>IFERROR(INDEX(CSDA!D$1:D$500,MATCH(PAYROLL!DF$2,CSDA!C$1:C$500,0)),0)</f>
        <v/>
      </c>
      <c r="DG1016">
        <f ref="DG1016" t="array">IFERROR(INDEX(CSDA!D$1:D$500,MATCH("Trích giữ"&amp;PAYROLL!DG$2,CSDA!A$1:A$500&amp;CSDA!C$1:C$500,0)),0)</f>
        <v/>
      </c>
      <c r="DH1016">
        <f>ROUND(T1016/26,0)</f>
        <v/>
      </c>
      <c r="DI1016">
        <f ref="DI1016" t="array">IFERROR(INDEX(CSDA!D$1:D$500,MATCH("Trích giữ"&amp;PAYROLL!DI$2,CSDA!A$1:A$500&amp;CSDA!C$1:C$500,0)),0)</f>
        <v/>
      </c>
      <c r="DJ1016">
        <f>IF(U1016=0,T1016*21.5%-BL1016,0)</f>
        <v/>
      </c>
      <c r="DK1016">
        <f ref="DK1016" t="array">IFERROR(INDEX(CSDA!D$1:D$500,MATCH("Trích giữ"&amp;PAYROLL!DK$2,CSDA!A$1:A$500&amp;CSDA!C$1:C$500,0)),0)</f>
        <v/>
      </c>
      <c r="DL1016">
        <f>IFERROR(INDEX(CSDA!D$1:D$500,MATCH(PAYROLL!DL$2,CSDA!C$1:C$500,0))/12,0)</f>
        <v/>
      </c>
      <c r="DM1016">
        <f>SUM(DB1016:DL1016)</f>
        <v/>
      </c>
      <c r="DN1016">
        <f>IFERROR(INDEX(ADJ!$A$1:$BZ$1000,MATCH(PAYROLL!D1016,ADJ!A$1:A$500,0),MATCH(PAYROLL!DN$2,ADJ!$2:$2,0)),0)</f>
        <v/>
      </c>
      <c r="DO1016">
        <f>IFERROR(SUM(BP1016,DM1016:DN1016,CX1016:DA1016)-DT1016,0)</f>
        <v/>
      </c>
      <c r="DP1016">
        <f ref="DP1016" t="array">SUM(BW1016*IFERROR(INDEX(CSDA!D$1:D$500,MATCH(BW$2,CSDA!C$1:C$500,0)),0)%,CX1016*IFERROR(INDEX(CSDA!D$1:D$500,MATCH(CX$2,CSDA!C$1:C$500,0)),0)%,DA1016*IFERROR(INDEX(CSDA!D$1:D$500,MATCH(DA$2,CSDA!C$1:C$500,0)),0)%,DB1016*IFERROR(INDEX(CSDA!D$1:D$500,MATCH(DB$2,CSDA!C$1:C$500,0)),0)%,DF1016*IFERROR(INDEX(CSDA!D$1:D$500,MATCH("Phí dịch vụ"&amp;PAYROLL!DF$2,CSDA!A$1:A$500&amp;CSDA!C$1:C$500,0)),0)%,DC1016*IFERROR(INDEX(CSDA!D$1:D$500,MATCH("Phí dịch vụ"&amp;PAYROLL!DC$2,CSDA!A$1:A$500&amp;CSDA!C$1:C$500,0)),0)%,DH1016*IFERROR(INDEX(CSDA!D$1:D$500,MATCH("Phí dịch vụ"&amp;PAYROLL!DH$2,CSDA!A$1:A$500&amp;CSDA!C$1:C$500,0)),0)%,DJ1016*IFERROR(INDEX(CSDA!D$1:D$500,MATCH("Phí dịch vụ"&amp;PAYROLL!DJ$2,CSDA!A$1:A$500&amp;CSDA!C$1:C$500,0)),0)%,BN1016*IFERROR(INDEX(CSDA!D$1:D$500,MATCH(BN$2,CSDA!C$1:C$500,0)),0)%)-BN1016*7%</f>
        <v/>
      </c>
      <c r="DQ1016">
        <f>IFERROR(INDEX(ADJ!$A$1:$BZ$1000,MATCH(PAYROLL!D1016,ADJ!A$1:A$500,0),MATCH(PAYROLL!DQ$2,ADJ!$2:$2,0)),0)</f>
        <v/>
      </c>
      <c r="DR1016">
        <f>IFERROR(INDEX(ADJ!$A$1:$BZ$1000,MATCH(PAYROLL!D1016,ADJ!A$1:A$500,0),MATCH(PAYROLL!DR$2,ADJ!$2:$2,0)),0)</f>
        <v/>
      </c>
      <c r="DS1016">
        <f>SUM(DP1016:DR1016)</f>
        <v/>
      </c>
      <c r="DT1016">
        <f>EK1016</f>
        <v/>
      </c>
      <c r="DU1016">
        <f>SUM(DO1016:DR1016)</f>
        <v/>
      </c>
      <c r="DV1016">
        <f>ROUND(DU1016*0.1,0)</f>
        <v/>
      </c>
      <c r="DW1016">
        <f>DU1016+DV1016</f>
        <v/>
      </c>
      <c r="DZ1016">
        <f>IFERROR(INDEX(ADJ!$A$1:$BZ$1000,MATCH(PAYROLL!$D1016,ADJ!A$1:A$500,0),MATCH(PAYROLL!DZ$2,ADJ!$2:$2,0)),0)</f>
        <v/>
      </c>
      <c r="EA1016">
        <f>IFERROR(INDEX(ADJ!$A$1:$BZ$1000,MATCH(PAYROLL!$D1016,ADJ!A$1:A$500,0),MATCH(PAYROLL!EA$2,ADJ!$2:$2,0)),0)</f>
        <v/>
      </c>
      <c r="EB1016">
        <f>IFERROR(INDEX(ADJ!$A$1:$BZ$1000,MATCH(PAYROLL!$D1016,ADJ!A$1:A$500,0),MATCH(PAYROLL!EB$2,ADJ!$2:$2,0)),0)</f>
        <v/>
      </c>
      <c r="EC1016">
        <f>IFERROR(INDEX(ADJ!$A$1:$BZ$1000,MATCH(PAYROLL!$D1016,ADJ!A$1:A$500,0),MATCH(PAYROLL!EC$2,ADJ!$2:$2,0)),0)</f>
        <v/>
      </c>
      <c r="ED1016">
        <f>IFERROR(INDEX(ADJ!$A$1:$BZ$1000,MATCH(PAYROLL!$D1016,ADJ!A$1:A$500,0),MATCH(PAYROLL!ED$2,ADJ!$2:$2,0)),0)</f>
        <v/>
      </c>
      <c r="EE1016">
        <f>IFERROR(INDEX(ADJ!$A$1:$BZ$1000,MATCH(PAYROLL!$D1016,ADJ!A$1:A$500,0),MATCH(PAYROLL!EE$2,ADJ!$2:$2,0)),0)</f>
        <v/>
      </c>
      <c r="EF1016">
        <f>IFERROR(INDEX(ADJ!$A$1:$BZ$1000,MATCH(PAYROLL!$D1016,ADJ!A$1:A$500,0),MATCH(PAYROLL!EF$2,ADJ!$2:$2,0)),0)</f>
        <v/>
      </c>
      <c r="EG1016">
        <f>IFERROR(INDEX(ADJ!$A$1:$BZ$1000,MATCH(PAYROLL!$D1016,ADJ!A$1:A$500,0),MATCH(PAYROLL!EG$2,ADJ!$2:$2,0)),0)</f>
        <v/>
      </c>
      <c r="EH1016">
        <f>IFERROR(INDEX(ADJ!$A$1:$BZ$1000,MATCH(PAYROLL!$D1016,ADJ!A$1:A$500,0),MATCH(PAYROLL!EH$2,ADJ!$2:$2,0)),0)</f>
        <v/>
      </c>
      <c r="EI1016">
        <f>IFERROR(INDEX(ADJ!$A$1:$BZ$1000,MATCH(PAYROLL!D1016,ADJ!A$1:A$500,0),MATCH(PAYROLL!EI$2,ADJ!$2:$2,0)),0)</f>
        <v/>
      </c>
      <c r="EJ1016">
        <f>IFERROR(INDEX(ADJ!$A$1:$BZ$1000,MATCH(PAYROLL!$D1016,ADJ!A$1:A$500,0),MATCH(PAYROLL!EJ$2,ADJ!$2:$2,0)),0)</f>
        <v/>
      </c>
      <c r="EK1016">
        <f>SUM(DZ1016:EJ1016)</f>
        <v/>
      </c>
    </row>
    <row r="1017">
      <c r="A1017" t="n">
        <v>1015</v>
      </c>
      <c r="B1017" t="inlineStr">
        <is>
          <t>Hoàng Duy Khánh</t>
        </is>
      </c>
      <c r="D1017" t="inlineStr">
        <is>
          <t>150391-02</t>
        </is>
      </c>
      <c r="S1017">
        <f>IFERROR(INDEX(PIS!$A$1:$BZ$1000,MATCH($D1017,PIS!C$1:C$500,0),MATCH("Lương CB tháng trước",PIS!$1:$1,0)),0)</f>
        <v/>
      </c>
      <c r="T1017">
        <f>IFERROR(INDEX(PIS!$A$1:$BZ$1000,MATCH($D1017,PIS!C$1:C$500,0),MATCH("Lương CB hiện tại",PIS!$1:$1,0)),0)</f>
        <v/>
      </c>
      <c r="U1017">
        <f>IFERROR(INDEX(PIS!$A$1:$BZ$1000,MATCH($D1017,PIS!C$1:C$500,0),MATCH("Lương đóng BHBB",PIS!$1:$1,0)),0)</f>
        <v/>
      </c>
      <c r="V1017">
        <f>IFERROR(INDEX(PIS!$A$1:$BZ$1000,MATCH($D1017,PIS!C$1:C$500,0),MATCH(V$2,PIS!$2:$2,0)),0)</f>
        <v/>
      </c>
      <c r="W1017">
        <f>IFERROR(INDEX(PIS!$A$1:$BZ$1000,MATCH($D1017,PIS!C$1:C$500,0),MATCH(W$2,PIS!$2:$2,0)),0)</f>
        <v/>
      </c>
      <c r="X1017">
        <f>IFERROR(INDEX(PIS!$A$1:$BZ$1000,MATCH($D1017,PIS!C$1:C$500,0),MATCH(X$2,PIS!$2:$2,0)),0)</f>
        <v/>
      </c>
      <c r="Y1017">
        <f>IFERROR(INDEX(PIS!$A$1:$BZ$1000,MATCH($D1017,PIS!C$1:C$500,0),MATCH(Y$2,PIS!$2:$2,0)),0)</f>
        <v/>
      </c>
      <c r="Z1017">
        <f>IFERROR(INDEX(PIS!$A$1:$BZ$1000,MATCH($D1017,PIS!C$1:C$500,0),MATCH(Z$2,PIS!$2:$2,0)),0)</f>
        <v/>
      </c>
      <c r="AA1017">
        <f>IFERROR(INDEX(PIS!$A$1:$BZ$1000,MATCH($D1017,PIS!C$1:C$500,0),MATCH(AA$2,PIS!$2:$2,0)),0)</f>
        <v/>
      </c>
      <c r="AB1017">
        <f>IFERROR(INDEX(PIS!$A$1:$BZ$1000,MATCH($D1017,PIS!C$1:C$500,0),MATCH(AB$2,PIS!$2:$2,0)),0)</f>
        <v/>
      </c>
      <c r="AC1017">
        <f>SUM(V1017:AB1017)</f>
        <v/>
      </c>
      <c r="AD1017">
        <f>IFERROR(INDEX(TIMESHEET!$A$1:$AI$5000,MATCH($D1017,TIMESHEET!A$1:A$500,0),MATCH("T100",TIMESHEET!$2:$2,0))-2,0)</f>
        <v/>
      </c>
      <c r="AE1017">
        <f>IFERROR(INDEX(TIMESHEET!$A$1:$AI$5000,MATCH($D1017,TIMESHEET!A$1:A$500,0),MATCH("T202",TIMESHEET!$2:$2,0)),0)</f>
        <v/>
      </c>
      <c r="AF1017">
        <f>IFERROR(INDEX(TIMESHEET!$A$1:$AI$5000,MATCH($D1017,TIMESHEET!A$1:A$500,0),MATCH("T302",TIMESHEET!$2:$2,0)),0)</f>
        <v/>
      </c>
      <c r="AG1017">
        <f>IFERROR(INDEX(TIMESHEET!$A$1:$AI$5000,MATCH($D1017,TIMESHEET!A$1:A$500,0),MATCH("T406",TIMESHEET!$2:$2,0)),0)</f>
        <v/>
      </c>
      <c r="AH1017">
        <f>AE1017+AG1017</f>
        <v/>
      </c>
      <c r="AI1017">
        <f>IFERROR(INDEX(TIMESHEET!$A$1:$AI$5000,MATCH($D1017,TIMESHEET!A$1:A$500,0),MATCH("T701",TIMESHEET!$2:$2,0)),0)</f>
        <v/>
      </c>
      <c r="AJ1017">
        <f>IFERROR(INDEX(TIMESHEET!$A$1:$AI$5000,MATCH($D1017,TIMESHEET!B$1:B$500,0),MATCH("T320",TIMESHEET!$2:$2,0)),0)</f>
        <v/>
      </c>
      <c r="AK1017">
        <f>IFERROR(IF(LEFT(INDEX(PIS!O$1:O$500,MATCH(D1017,PIS!C$1:C$500)),1)="M",T1017/AD1017*SUM(AE1017:AG1017),T1017*AD1017),0)</f>
        <v/>
      </c>
      <c r="AL1017">
        <f>IFERROR(INDEX(ADJ!$A$1:$BZ$1000,MATCH(PAYROLL!D1017,ADJ!A$1:A$500,0),MATCH(PAYROLL!AL$2,ADJ!$2:$2,0)),0)</f>
        <v/>
      </c>
      <c r="AM1017">
        <f>SUM(AK1017:AL1017)</f>
        <v/>
      </c>
      <c r="AN1017">
        <f>IFERROR(ROUND(V1017/$AD1017*$AH1017,0),0)</f>
        <v/>
      </c>
      <c r="AO1017">
        <f>IFERROR(ROUND(W1017/$AD1017*$AH1017,0),0)</f>
        <v/>
      </c>
      <c r="AP1017">
        <f>IFERROR(ROUND(X1017/$AD1017*$AE1017,0),0)</f>
        <v/>
      </c>
      <c r="AQ1017">
        <f>IFERROR(ROUND(Y1017/$AD1017*$AH1017,0),0)</f>
        <v/>
      </c>
      <c r="AR1017">
        <f>IFERROR(ROUND(Z1017/$AD1017*$AH1017,0),0)</f>
        <v/>
      </c>
      <c r="AS1017">
        <f>IFERROR(ROUND(AA1017/$AD1017*$AH1017,0),0)</f>
        <v/>
      </c>
      <c r="AT1017">
        <f>IFERROR(IF((AE1017+AF1017+AG1017)&gt;13,AB1017,ROUND(AB1017/AD1017*AH1017,0)),0)</f>
        <v/>
      </c>
      <c r="AU1017">
        <f>IFERROR(INDEX(ADJ!$A$1:$BZ$1000,MATCH(PAYROLL!D1017,ADJ!A$1:A$500,0),MATCH(PAYROLL!AU$2,ADJ!$2:$2,0)),0)</f>
        <v/>
      </c>
      <c r="AV1017">
        <f>ROUND(SUM(AN1017:AU1017),0)</f>
        <v/>
      </c>
      <c r="AW1017">
        <f>IFERROR(INDEX(TIMESHEET!$A$1:$AI$5000,MATCH(PAYROLL!D1017,TIMESHEET!A$1:A$500,0),MATCH("T620",TIMESHEET!$2:$2,0)),0)</f>
        <v/>
      </c>
      <c r="AX1017">
        <f>IFERROR(INDEX(TIMESHEET!$A$1:$AI$5000,MATCH(PAYROLL!D1017,TIMESHEET!A$1:A$500,0),MATCH("T601",TIMESHEET!$2:$2,0)),0)</f>
        <v/>
      </c>
      <c r="AY1017">
        <f>IFERROR(INDEX(TIMESHEET!$A$1:$AI$5000,MATCH(PAYROLL!D1017,TIMESHEET!A$1:A$500,0),MATCH("T602",TIMESHEET!$2:$2,0)),0)</f>
        <v/>
      </c>
      <c r="AZ1017">
        <f>IFERROR(INDEX(TIMESHEET!$A$1:$AI$5000,MATCH(PAYROLL!D1017,TIMESHEET!A$1:A$500,0),MATCH("T603",TIMESHEET!$2:$2,0)),0)</f>
        <v/>
      </c>
      <c r="BA1017">
        <f>IFERROR(INDEX(TIMESHEET!$A$1:$AI$5000,MATCH(PAYROLL!D1017,TIMESHEET!A$1:A$500,0),MATCH("T611",TIMESHEET!$2:$2,0)),0)</f>
        <v/>
      </c>
      <c r="BB1017">
        <f>IFERROR(INDEX(TIMESHEET!$A$1:$AI$5000,MATCH(PAYROLL!D1017,TIMESHEET!A$1:A$500,0),MATCH("T612",TIMESHEET!$2:$2,0)),0)</f>
        <v/>
      </c>
      <c r="BC1017">
        <f>IFERROR(INDEX(TIMESHEET!$A$1:$AI$5000,MATCH(PAYROLL!D1017,TIMESHEET!A$1:A$500,0),MATCH("T613",TIMESHEET!$2:$2,0)),0)</f>
        <v/>
      </c>
      <c r="BD1017">
        <f>IFERROR(INDEX(TIMESHEET!$A$1:$AI$5000,MATCH(PAYROLL!D1017,TIMESHEET!A$1:A$500,0),MATCH("T500",TIMESHEET!$2:$2,0)),0)</f>
        <v/>
      </c>
      <c r="BE1017">
        <f>IFERROR(IF(LEFT(INDEX(PIS!O$1:O$500,MATCH(D1017,PIS!C$1:C$500)),1)="M",T1017/AD1017/8*(AW1017+AX1017*1.5+AY1017*2+AZ1017*3+BA1017*2.1+BB1017*2.7+BC1017*3.9+BD1017*0.3),T1017/8*(AW1017+AX1017*1.5+AY1017*2+AZ1017*3+BA1017*2.1+BB1017*2.7+BC1017*3.9+BD1017*0.3)),0)</f>
        <v/>
      </c>
      <c r="BF1017">
        <f>IFERROR(INDEX(ADJ!$A$1:$BZ$1000,MATCH(PAYROLL!$D1017,ADJ!A$1:A$500,0),MATCH(PAYROLL!BF$2,ADJ!$2:$2,0)),0)</f>
        <v/>
      </c>
      <c r="BG1017">
        <f>IFERROR(INDEX(ADJ!$A$1:$BZ$1000,MATCH(PAYROLL!D1017,ADJ!A$1:A$500,0),MATCH(PAYROLL!BG$2,ADJ!$2:$2,0)),0)</f>
        <v/>
      </c>
      <c r="BH1017">
        <f>IFERROR(INDEX(ADJ!$A$1:$BZ$1000,MATCH(PAYROLL!D1017,ADJ!A$1:A$500,0),MATCH(PAYROLL!BH$2,ADJ!$2:$2,0)),0)</f>
        <v/>
      </c>
      <c r="BI1017">
        <f>IFERROR(INDEX(ADJ!$A$1:$BZ$1000,MATCH(PAYROLL!D1017,ADJ!A$1:A$500,0),MATCH(PAYROLL!BI$2,ADJ!$2:$2,0)),0)</f>
        <v/>
      </c>
      <c r="BJ1017">
        <f>IFERROR(INDEX(ADJ!$A$1:$BZ$1000,MATCH(PAYROLL!D1017,ADJ!A$1:A$500,0),MATCH(PAYROLL!BJ$2,ADJ!$2:$2,0)),0)</f>
        <v/>
      </c>
      <c r="BK1017">
        <f>SUM(BF1017:BJ1017)</f>
        <v/>
      </c>
      <c r="BL1017">
        <f>IFERROR(INDEX(ADJ!$A$1:$BZ$1000,MATCH(PAYROLL!D1017,ADJ!A$1:A$500,0),MATCH(PAYROLL!BL$2,ADJ!$2:$2,0)),0)</f>
        <v/>
      </c>
      <c r="BM1017">
        <f>IFERROR(INDEX(ADJ!$A$1:$BZ$1000,MATCH(PAYROLL!D1017,ADJ!A$1:A$500,0),MATCH(PAYROLL!BM$2,ADJ!$2:$2,0)),0)</f>
        <v/>
      </c>
      <c r="BN1017">
        <f>IFERROR(INDEX(ADJ!$A$1:$BZ$1000,MATCH(PAYROLL!D1017,ADJ!A$1:A$500,0),MATCH(PAYROLL!BN$2,ADJ!$2:$2,0)),0)</f>
        <v/>
      </c>
      <c r="BO1017">
        <f>IFERROR(INDEX(ADJ!$A$1:$BZ$1000,MATCH(PAYROLL!D1017,ADJ!A$1:A$500,0),MATCH(PAYROLL!BO$2,ADJ!$2:$2,0)),0)</f>
        <v/>
      </c>
      <c r="BP1017">
        <f>SUM(AM1017,AV1017,BE1017,BK1017,BL1017:BO1017)</f>
        <v/>
      </c>
      <c r="BQ1017">
        <f>BO1017</f>
        <v/>
      </c>
      <c r="BR1017">
        <f>IFERROR(ROUND(IF(LEFT(INDEX(PIS!O$1:O$500,MATCH(D1017,PIS!C$1:C$500)),1)="D",T1017/8*(BD1017*0.3),IF(LEFT(INDEX(PIS!O$1:O$500,MATCH(D1017,PIS!C$1:C$500)),1)="H",T1017*($BD1017*0.3),T1017/$AD1017/8*($BD1017*0.3))),0),0)</f>
        <v/>
      </c>
      <c r="BS1017">
        <f>IF(AP1017&lt;1,0,MIN(AP1017,730000))</f>
        <v/>
      </c>
      <c r="BT1017">
        <f>IFERROR(ROUND((BE1017-SUM(AW1017:BC1017)*T1017/AD1017/8),0)-BR1017,0)</f>
        <v/>
      </c>
      <c r="BU1017">
        <f>AO1017</f>
        <v/>
      </c>
      <c r="BV1017">
        <f>SUM(BQ1017:BU1017)</f>
        <v/>
      </c>
      <c r="BW1017">
        <f>BP1017-BV1017</f>
        <v/>
      </c>
      <c r="BX1017">
        <f>IFERROR(IF(RIGHT(INDEX(PIS!O$1:O$500,MATCH(D1017,PIS!C$1:C$500)),5)="Gross",MIN(U1017+V1017,VLOOKUP("R700",TSC!B:C,2,0)*VLOOKUP("R101",TSC!B:C,2,0))*VLOOKUP("R701",TSC!B:C,2,0)%,0),0)</f>
        <v/>
      </c>
      <c r="BY1017">
        <f>IFERROR(IF(RIGHT(INDEX(PIS!O$1:O$500,MATCH(D1017,PIS!C$1:C$500)),5)="Gross",MIN(U1017+V1017,VLOOKUP("R700",TSC!B:C,2,0)*VLOOKUP("R101",TSC!B:C,2,0))*VLOOKUP("T704",TSC!B:C,2,0)%,0),0)</f>
        <v/>
      </c>
      <c r="BZ1017">
        <f>IFERROR(IF(RIGHT(INDEX(PIS!O$1:O$500,MATCH(D1017,PIS!C$1:C$500)),5)="Gross",MIN(U1017+V1017,VLOOKUP("R700",TSC!B:C,2,0)*VLOOKUP("1",TSC!F:G,2,0))*VLOOKUP("T705",TSC!B:C,2,0)%,0),0)</f>
        <v/>
      </c>
      <c r="CA1017">
        <f>IFERROR(INDEX(ADJ!$A$1:$BZ$1000,MATCH(PAYROLL!D1017,ADJ!A$1:A$500,0),MATCH(PAYROLL!CA$2,ADJ!$2:$2,0)),0)</f>
        <v/>
      </c>
      <c r="CB1017">
        <f>IFERROR(INDEX(ADJ!$A$1:$BZ$1000,MATCH(PAYROLL!D1017,ADJ!A$1:A$500,0),MATCH(PAYROLL!CB$2,ADJ!$2:$2,0)),0)</f>
        <v/>
      </c>
      <c r="CC1017">
        <f>SUM(BX1017:CB1017)</f>
        <v/>
      </c>
      <c r="CD1017">
        <f>IFERROR(INDEX(PIS!$A$1:$BZ$1000,MATCH(PAYROLL!D1017,PIS!C$1:C$500,0),MATCH(PAYROLL!CD$1,PIS!$1:$1,0)),0)</f>
        <v/>
      </c>
      <c r="CE1017">
        <f>IFERROR(IF(OR(INDEX(PIS!P$1:P$500,MATCH(D1017,PIS!C$1:C$500,0))="LT2",INDEX(PIS!P$1:P$500,MATCH(D1017,PIS!C$1:C$500,0))="P10"),0,SUM(CC1017,CD1017*VLOOKUP("R601",TSC!B:C,2,0),VLOOKUP("R602",TSC!B:C,2,0))),0)</f>
        <v/>
      </c>
      <c r="CF1017">
        <f>MAX(BW1017-CE1017,0)</f>
        <v/>
      </c>
      <c r="CG1017">
        <f>IFERROR(IF(OR(RIGHT(INDEX(PIS!P$1:P$500,MATCH(D1017,PIS!C$1:C$500)),5)="P10",RIGHT(INDEX(PIS!P$1:P$500,MATCH(D1017,PIS!C$1:C$500)),5)="CK"),0,IF(CF1017&lt;=5000000,CF1017*5%,IF(CF1017&lt;=10000000,CF1017*10%-250000,IF(CF1017&lt;=18000000,CF1017*15%-750000,IF(CF1017&lt;=32000000,CF1017*20%-1650000,IF(CF1017&lt;=52000000,CF1017*25%-3250000,IF(CF1017&lt;=80000000,BH1017*30%-5850000,CF1017*35%-9850000))))))),0)</f>
        <v/>
      </c>
      <c r="CH1017">
        <f>IFERROR(IF(OR(INDEX(PIS!P$1:P$500,MATCH(D1017,PIS!C$1:C$500))="LT",INDEX(PIS!P$1:P$500,MATCH(D1017,PIS!C$1:C$500))="CK"),0,IF(CF1017&lt;2000000,0,CF1017*10%)),0)</f>
        <v/>
      </c>
      <c r="CI1017">
        <f>IFERROR(INDEX(ADJ!$A$1:$BZ$1000,MATCH(PAYROLL!D1017,ADJ!A$1:A$500,0),MATCH(PAYROLL!CI$2,ADJ!$2:$2,0)),0)</f>
        <v/>
      </c>
      <c r="CJ1017">
        <f>IFERROR(INDEX(ADJ!$A$1:$BZ$1000,MATCH(PAYROLL!D1017,ADJ!A$1:A$500,0),MATCH(PAYROLL!CJ$2,ADJ!$2:$2,0)),0)</f>
        <v/>
      </c>
      <c r="CK1017">
        <f>IFERROR(INDEX(ADJ!$A$1:$BZ$1000,MATCH(PAYROLL!D1017,ADJ!A$1:A$500,0),MATCH(PAYROLL!CK$2,ADJ!$2:$2,0)),0)</f>
        <v/>
      </c>
      <c r="CL1017">
        <f>SUM(CG1017:CK1017)</f>
        <v/>
      </c>
      <c r="CM1017">
        <f>ROUND(SUM(CH1017:CK1017),0)</f>
        <v/>
      </c>
      <c r="CN1017">
        <f>IFERROR(INDEX(CSDA!D$1:D$500,MATCH($CN$2,CSDA!C$1:C$500,0))*INDEX(PIS!V$1:V$500,MATCH(D1017,PIS!C$1:C$500))+INDEX(ADJ!$A$1:$BZ$1000,MATCH(PAYROLL!D1017,ADJ!A$1:A$500,0),MATCH(PAYROLL!CN$2,ADJ!$2:$2,0)),0)</f>
        <v/>
      </c>
      <c r="CO1017">
        <f>IFERROR(INDEX(ADJ!$A$1:$BZ$1000,MATCH(PAYROLL!D1017,ADJ!A$1:A$500,0),MATCH(PAYROLL!CO$2,ADJ!$2:$2,0)),0)</f>
        <v/>
      </c>
      <c r="CP1017">
        <f>IFERROR(INDEX(ADJ!$A$1:$BZ$1000,MATCH(PAYROLL!D1017,ADJ!A$1:A$500,0),MATCH(PAYROLL!CP$2,ADJ!$2:$2,0)),0)</f>
        <v/>
      </c>
      <c r="CQ1017">
        <f>BP1017-CL1017-CI1017-CM1017-CN1017-CO1017-CP1017-CC1017</f>
        <v/>
      </c>
      <c r="CR1017">
        <f>IFERROR(IF(RIGHT(INDEX(PIS!O$1:O$500,MATCH(D1017,PIS!C$1:C$500,0)),5)="Gross",MIN(U1017+V1017,VLOOKUP("R700",TSC!B:C,2,0)*VLOOKUP("R101",TSC!B:C,2,0))*(VLOOKUP("T711",TSC!B:C,2,0)+VLOOKUP("T712",TSC!B:C,2,0))%,MIN(T1017+V1017,VLOOKUP("R700",TSC!B:C,2,0)*VLOOKUP("R101",TSC!B:C,2,0))*(VLOOKUP("T711",TSC!B:C,2,0)+VLOOKUP("T712",TSC!B:C,2,0)+VLOOKUP("R701",TSC!B:C,2,0))%),0)</f>
        <v/>
      </c>
      <c r="CS1017">
        <f>IFERROR(IF(RIGHT(INDEX(PIS!O$1:O$500,MATCH(D1017,PIS!C$1:C$500,0)),5)="Gross",MIN(U1017+V1017,VLOOKUP("R700",TSC!B:C,2,0)*VLOOKUP("R101",TSC!B:C,2,0))*(VLOOKUP("T714",TSC!B:C,2,0))%,MIN(T1017+V1017,VLOOKUP("R700",TSC!B:C,2,0)*VLOOKUP("R101",TSC!B:C,2,0))*(VLOOKUP("T704",TSC!B:C,2,0)+VLOOKUP("T714",TSC!B:C,2,0))%),0)</f>
        <v/>
      </c>
      <c r="CT1017">
        <f>IFERROR(IF(RIGHT(INDEX(PIS!O$1:O$500,MATCH(D1017,PIS!C$1:C$500,0)),5)="Gross",MIN(U1017+V1017,VLOOKUP("R700",TSC!B:C,2,0)*VLOOKUP("R101",TSC!B:C,2,0))*VLOOKUP("T705",TSC!B:C,2,0)%,MIN(T1017+V1017,VLOOKUP("R700",TSC!B:C,2,0)*VLOOKUP("R101",TSC!B:C,2,0))*VLOOKUP("T705",TSC!B:C,2,0)%),0)</f>
        <v/>
      </c>
      <c r="CU1017">
        <f>IFERROR(IF(RIGHT(INDEX(PIS!O$1:O$500,MATCH(D1017,PIS!C$1:C$500,0)),5)="Gross",MIN(U1017+V1017,VLOOKUP("R700",TSC!B:C,2,0)*VLOOKUP("R101",TSC!B:C,2,0))*(VLOOKUP("T713",TSC!B:C,2,0))%,MIN(T1017+V1017,VLOOKUP("R700",TSC!B:C,2,0)*VLOOKUP("R101",TSC!B:C,2,0))*(VLOOKUP("T713",TSC!B:C,2,0))%),0)</f>
        <v/>
      </c>
      <c r="CV1017">
        <f>IFERROR(INDEX(ADJ!$A$1:$BZ$1000,MATCH(PAYROLL!D1017,ADJ!A$1:A$500,0),MATCH(PAYROLL!CV$2,ADJ!$2:$2,0)),0)</f>
        <v/>
      </c>
      <c r="CW1017">
        <f>IFERROR(INDEX(ADJ!$A$1:$BZ$1000,MATCH(PAYROLL!D1017,ADJ!A$1:A$500,0),MATCH(PAYROLL!CW$2,ADJ!$2:$2,0)),0)</f>
        <v/>
      </c>
      <c r="CX1017">
        <f>SUM(CR1017:CW1017)</f>
        <v/>
      </c>
      <c r="CY1017">
        <f>ROUND(IF(CR1017&gt;0,T1017+V1017*VLOOKUP("R202",TSC!$B$1:$C$500,2,0),0),0)</f>
        <v/>
      </c>
      <c r="CZ1017">
        <f>IFERROR(INDEX(CSDA!D$1:D$500,MATCH($CZ$2,CSDA!C$1:C$500,0)),0)</f>
        <v/>
      </c>
      <c r="DA1017">
        <f>ROUND(T1017*0.7%,0)</f>
        <v/>
      </c>
      <c r="DB1017">
        <f>ROUND(T1017/12,0)</f>
        <v/>
      </c>
      <c r="DC1017">
        <f ref="DC1017" t="array">IFERROR(INDEX(CSDA!D$1:D$500,MATCH("Trích giữ"&amp;PAYROLL!DC$2,CSDA!A$1:A$500&amp;CSDA!C$1:C$500,0)),0)</f>
        <v/>
      </c>
      <c r="DD1017">
        <f ref="DD1017" t="array">IFERROR(INDEX(CSDA!D$1:D$500,MATCH("Trích giữ"&amp;PAYROLL!DD$2,CSDA!A$1:A$500&amp;CSDA!C$1:C$500,0)),0)</f>
        <v/>
      </c>
      <c r="DE1017">
        <f ref="DE1017" t="array">IFERROR(INDEX(CSDA!D$1:D$500,MATCH("Trích giữ"&amp;PAYROLL!DE$2,CSDA!A$1:A$500&amp;CSDA!C$1:C$500,0)),0)</f>
        <v/>
      </c>
      <c r="DF1017">
        <f>IFERROR(INDEX(CSDA!D$1:D$500,MATCH(PAYROLL!DF$2,CSDA!C$1:C$500,0)),0)</f>
        <v/>
      </c>
      <c r="DG1017">
        <f ref="DG1017" t="array">IFERROR(INDEX(CSDA!D$1:D$500,MATCH("Trích giữ"&amp;PAYROLL!DG$2,CSDA!A$1:A$500&amp;CSDA!C$1:C$500,0)),0)</f>
        <v/>
      </c>
      <c r="DH1017">
        <f>ROUND(T1017/26,0)</f>
        <v/>
      </c>
      <c r="DI1017">
        <f ref="DI1017" t="array">IFERROR(INDEX(CSDA!D$1:D$500,MATCH("Trích giữ"&amp;PAYROLL!DI$2,CSDA!A$1:A$500&amp;CSDA!C$1:C$500,0)),0)</f>
        <v/>
      </c>
      <c r="DJ1017">
        <f>IF(U1017=0,T1017*21.5%-BL1017,0)</f>
        <v/>
      </c>
      <c r="DK1017">
        <f ref="DK1017" t="array">IFERROR(INDEX(CSDA!D$1:D$500,MATCH("Trích giữ"&amp;PAYROLL!DK$2,CSDA!A$1:A$500&amp;CSDA!C$1:C$500,0)),0)</f>
        <v/>
      </c>
      <c r="DL1017">
        <f>IFERROR(INDEX(CSDA!D$1:D$500,MATCH(PAYROLL!DL$2,CSDA!C$1:C$500,0))/12,0)</f>
        <v/>
      </c>
      <c r="DM1017">
        <f>SUM(DB1017:DL1017)</f>
        <v/>
      </c>
      <c r="DN1017">
        <f>IFERROR(INDEX(ADJ!$A$1:$BZ$1000,MATCH(PAYROLL!D1017,ADJ!A$1:A$500,0),MATCH(PAYROLL!DN$2,ADJ!$2:$2,0)),0)</f>
        <v/>
      </c>
      <c r="DO1017">
        <f>IFERROR(SUM(BP1017,DM1017:DN1017,CX1017:DA1017)-DT1017,0)</f>
        <v/>
      </c>
      <c r="DP1017">
        <f ref="DP1017" t="array">SUM(BW1017*IFERROR(INDEX(CSDA!D$1:D$500,MATCH(BW$2,CSDA!C$1:C$500,0)),0)%,CX1017*IFERROR(INDEX(CSDA!D$1:D$500,MATCH(CX$2,CSDA!C$1:C$500,0)),0)%,DA1017*IFERROR(INDEX(CSDA!D$1:D$500,MATCH(DA$2,CSDA!C$1:C$500,0)),0)%,DB1017*IFERROR(INDEX(CSDA!D$1:D$500,MATCH(DB$2,CSDA!C$1:C$500,0)),0)%,DF1017*IFERROR(INDEX(CSDA!D$1:D$500,MATCH("Phí dịch vụ"&amp;PAYROLL!DF$2,CSDA!A$1:A$500&amp;CSDA!C$1:C$500,0)),0)%,DC1017*IFERROR(INDEX(CSDA!D$1:D$500,MATCH("Phí dịch vụ"&amp;PAYROLL!DC$2,CSDA!A$1:A$500&amp;CSDA!C$1:C$500,0)),0)%,DH1017*IFERROR(INDEX(CSDA!D$1:D$500,MATCH("Phí dịch vụ"&amp;PAYROLL!DH$2,CSDA!A$1:A$500&amp;CSDA!C$1:C$500,0)),0)%,DJ1017*IFERROR(INDEX(CSDA!D$1:D$500,MATCH("Phí dịch vụ"&amp;PAYROLL!DJ$2,CSDA!A$1:A$500&amp;CSDA!C$1:C$500,0)),0)%,BN1017*IFERROR(INDEX(CSDA!D$1:D$500,MATCH(BN$2,CSDA!C$1:C$500,0)),0)%)-BN1017*7%</f>
        <v/>
      </c>
      <c r="DQ1017">
        <f>IFERROR(INDEX(ADJ!$A$1:$BZ$1000,MATCH(PAYROLL!D1017,ADJ!A$1:A$500,0),MATCH(PAYROLL!DQ$2,ADJ!$2:$2,0)),0)</f>
        <v/>
      </c>
      <c r="DR1017">
        <f>IFERROR(INDEX(ADJ!$A$1:$BZ$1000,MATCH(PAYROLL!D1017,ADJ!A$1:A$500,0),MATCH(PAYROLL!DR$2,ADJ!$2:$2,0)),0)</f>
        <v/>
      </c>
      <c r="DS1017">
        <f>SUM(DP1017:DR1017)</f>
        <v/>
      </c>
      <c r="DT1017">
        <f>EK1017</f>
        <v/>
      </c>
      <c r="DU1017">
        <f>SUM(DO1017:DR1017)</f>
        <v/>
      </c>
      <c r="DV1017">
        <f>ROUND(DU1017*0.1,0)</f>
        <v/>
      </c>
      <c r="DW1017">
        <f>DU1017+DV1017</f>
        <v/>
      </c>
      <c r="DZ1017">
        <f>IFERROR(INDEX(ADJ!$A$1:$BZ$1000,MATCH(PAYROLL!$D1017,ADJ!A$1:A$500,0),MATCH(PAYROLL!DZ$2,ADJ!$2:$2,0)),0)</f>
        <v/>
      </c>
      <c r="EA1017">
        <f>IFERROR(INDEX(ADJ!$A$1:$BZ$1000,MATCH(PAYROLL!$D1017,ADJ!A$1:A$500,0),MATCH(PAYROLL!EA$2,ADJ!$2:$2,0)),0)</f>
        <v/>
      </c>
      <c r="EB1017">
        <f>IFERROR(INDEX(ADJ!$A$1:$BZ$1000,MATCH(PAYROLL!$D1017,ADJ!A$1:A$500,0),MATCH(PAYROLL!EB$2,ADJ!$2:$2,0)),0)</f>
        <v/>
      </c>
      <c r="EC1017">
        <f>IFERROR(INDEX(ADJ!$A$1:$BZ$1000,MATCH(PAYROLL!$D1017,ADJ!A$1:A$500,0),MATCH(PAYROLL!EC$2,ADJ!$2:$2,0)),0)</f>
        <v/>
      </c>
      <c r="ED1017">
        <f>IFERROR(INDEX(ADJ!$A$1:$BZ$1000,MATCH(PAYROLL!$D1017,ADJ!A$1:A$500,0),MATCH(PAYROLL!ED$2,ADJ!$2:$2,0)),0)</f>
        <v/>
      </c>
      <c r="EE1017">
        <f>IFERROR(INDEX(ADJ!$A$1:$BZ$1000,MATCH(PAYROLL!$D1017,ADJ!A$1:A$500,0),MATCH(PAYROLL!EE$2,ADJ!$2:$2,0)),0)</f>
        <v/>
      </c>
      <c r="EF1017">
        <f>IFERROR(INDEX(ADJ!$A$1:$BZ$1000,MATCH(PAYROLL!$D1017,ADJ!A$1:A$500,0),MATCH(PAYROLL!EF$2,ADJ!$2:$2,0)),0)</f>
        <v/>
      </c>
      <c r="EG1017">
        <f>IFERROR(INDEX(ADJ!$A$1:$BZ$1000,MATCH(PAYROLL!$D1017,ADJ!A$1:A$500,0),MATCH(PAYROLL!EG$2,ADJ!$2:$2,0)),0)</f>
        <v/>
      </c>
      <c r="EH1017">
        <f>IFERROR(INDEX(ADJ!$A$1:$BZ$1000,MATCH(PAYROLL!$D1017,ADJ!A$1:A$500,0),MATCH(PAYROLL!EH$2,ADJ!$2:$2,0)),0)</f>
        <v/>
      </c>
      <c r="EI1017">
        <f>IFERROR(INDEX(ADJ!$A$1:$BZ$1000,MATCH(PAYROLL!D1017,ADJ!A$1:A$500,0),MATCH(PAYROLL!EI$2,ADJ!$2:$2,0)),0)</f>
        <v/>
      </c>
      <c r="EJ1017">
        <f>IFERROR(INDEX(ADJ!$A$1:$BZ$1000,MATCH(PAYROLL!$D1017,ADJ!A$1:A$500,0),MATCH(PAYROLL!EJ$2,ADJ!$2:$2,0)),0)</f>
        <v/>
      </c>
      <c r="EK1017">
        <f>SUM(DZ1017:EJ1017)</f>
        <v/>
      </c>
    </row>
    <row r="1018">
      <c r="A1018" t="n">
        <v>1016</v>
      </c>
      <c r="B1018" t="inlineStr">
        <is>
          <t>Nguyễn Viết Quyền</t>
        </is>
      </c>
      <c r="D1018" t="inlineStr">
        <is>
          <t>148089-02</t>
        </is>
      </c>
      <c r="S1018">
        <f>IFERROR(INDEX(PIS!$A$1:$BZ$1000,MATCH($D1018,PIS!C$1:C$500,0),MATCH("Lương CB tháng trước",PIS!$1:$1,0)),0)</f>
        <v/>
      </c>
      <c r="T1018">
        <f>IFERROR(INDEX(PIS!$A$1:$BZ$1000,MATCH($D1018,PIS!C$1:C$500,0),MATCH("Lương CB hiện tại",PIS!$1:$1,0)),0)</f>
        <v/>
      </c>
      <c r="U1018">
        <f>IFERROR(INDEX(PIS!$A$1:$BZ$1000,MATCH($D1018,PIS!C$1:C$500,0),MATCH("Lương đóng BHBB",PIS!$1:$1,0)),0)</f>
        <v/>
      </c>
      <c r="V1018">
        <f>IFERROR(INDEX(PIS!$A$1:$BZ$1000,MATCH($D1018,PIS!C$1:C$500,0),MATCH(V$2,PIS!$2:$2,0)),0)</f>
        <v/>
      </c>
      <c r="W1018">
        <f>IFERROR(INDEX(PIS!$A$1:$BZ$1000,MATCH($D1018,PIS!C$1:C$500,0),MATCH(W$2,PIS!$2:$2,0)),0)</f>
        <v/>
      </c>
      <c r="X1018">
        <f>IFERROR(INDEX(PIS!$A$1:$BZ$1000,MATCH($D1018,PIS!C$1:C$500,0),MATCH(X$2,PIS!$2:$2,0)),0)</f>
        <v/>
      </c>
      <c r="Y1018">
        <f>IFERROR(INDEX(PIS!$A$1:$BZ$1000,MATCH($D1018,PIS!C$1:C$500,0),MATCH(Y$2,PIS!$2:$2,0)),0)</f>
        <v/>
      </c>
      <c r="Z1018">
        <f>IFERROR(INDEX(PIS!$A$1:$BZ$1000,MATCH($D1018,PIS!C$1:C$500,0),MATCH(Z$2,PIS!$2:$2,0)),0)</f>
        <v/>
      </c>
      <c r="AA1018">
        <f>IFERROR(INDEX(PIS!$A$1:$BZ$1000,MATCH($D1018,PIS!C$1:C$500,0),MATCH(AA$2,PIS!$2:$2,0)),0)</f>
        <v/>
      </c>
      <c r="AB1018">
        <f>IFERROR(INDEX(PIS!$A$1:$BZ$1000,MATCH($D1018,PIS!C$1:C$500,0),MATCH(AB$2,PIS!$2:$2,0)),0)</f>
        <v/>
      </c>
      <c r="AC1018">
        <f>SUM(V1018:AB1018)</f>
        <v/>
      </c>
      <c r="AD1018">
        <f>IFERROR(INDEX(TIMESHEET!$A$1:$AI$5000,MATCH($D1018,TIMESHEET!A$1:A$500,0),MATCH("T100",TIMESHEET!$2:$2,0))-2,0)</f>
        <v/>
      </c>
      <c r="AE1018">
        <f>IFERROR(INDEX(TIMESHEET!$A$1:$AI$5000,MATCH($D1018,TIMESHEET!A$1:A$500,0),MATCH("T202",TIMESHEET!$2:$2,0)),0)</f>
        <v/>
      </c>
      <c r="AF1018">
        <f>IFERROR(INDEX(TIMESHEET!$A$1:$AI$5000,MATCH($D1018,TIMESHEET!A$1:A$500,0),MATCH("T302",TIMESHEET!$2:$2,0)),0)</f>
        <v/>
      </c>
      <c r="AG1018">
        <f>IFERROR(INDEX(TIMESHEET!$A$1:$AI$5000,MATCH($D1018,TIMESHEET!A$1:A$500,0),MATCH("T406",TIMESHEET!$2:$2,0)),0)</f>
        <v/>
      </c>
      <c r="AH1018">
        <f>AE1018+AG1018</f>
        <v/>
      </c>
      <c r="AI1018">
        <f>IFERROR(INDEX(TIMESHEET!$A$1:$AI$5000,MATCH($D1018,TIMESHEET!A$1:A$500,0),MATCH("T701",TIMESHEET!$2:$2,0)),0)</f>
        <v/>
      </c>
      <c r="AJ1018">
        <f>IFERROR(INDEX(TIMESHEET!$A$1:$AI$5000,MATCH($D1018,TIMESHEET!B$1:B$500,0),MATCH("T320",TIMESHEET!$2:$2,0)),0)</f>
        <v/>
      </c>
      <c r="AK1018">
        <f>IFERROR(IF(LEFT(INDEX(PIS!O$1:O$500,MATCH(D1018,PIS!C$1:C$500)),1)="M",T1018/AD1018*SUM(AE1018:AG1018),T1018*AD1018),0)</f>
        <v/>
      </c>
      <c r="AL1018">
        <f>IFERROR(INDEX(ADJ!$A$1:$BZ$1000,MATCH(PAYROLL!D1018,ADJ!A$1:A$500,0),MATCH(PAYROLL!AL$2,ADJ!$2:$2,0)),0)</f>
        <v/>
      </c>
      <c r="AM1018">
        <f>SUM(AK1018:AL1018)</f>
        <v/>
      </c>
      <c r="AN1018">
        <f>IFERROR(ROUND(V1018/$AD1018*$AH1018,0),0)</f>
        <v/>
      </c>
      <c r="AO1018">
        <f>IFERROR(ROUND(W1018/$AD1018*$AH1018,0),0)</f>
        <v/>
      </c>
      <c r="AP1018">
        <f>IFERROR(ROUND(X1018/$AD1018*$AE1018,0),0)</f>
        <v/>
      </c>
      <c r="AQ1018">
        <f>IFERROR(ROUND(Y1018/$AD1018*$AH1018,0),0)</f>
        <v/>
      </c>
      <c r="AR1018">
        <f>IFERROR(ROUND(Z1018/$AD1018*$AH1018,0),0)</f>
        <v/>
      </c>
      <c r="AS1018">
        <f>IFERROR(ROUND(AA1018/$AD1018*$AH1018,0),0)</f>
        <v/>
      </c>
      <c r="AT1018">
        <f>IFERROR(IF((AE1018+AF1018+AG1018)&gt;13,AB1018,ROUND(AB1018/AD1018*AH1018,0)),0)</f>
        <v/>
      </c>
      <c r="AU1018">
        <f>IFERROR(INDEX(ADJ!$A$1:$BZ$1000,MATCH(PAYROLL!D1018,ADJ!A$1:A$500,0),MATCH(PAYROLL!AU$2,ADJ!$2:$2,0)),0)</f>
        <v/>
      </c>
      <c r="AV1018">
        <f>ROUND(SUM(AN1018:AU1018),0)</f>
        <v/>
      </c>
      <c r="AW1018">
        <f>IFERROR(INDEX(TIMESHEET!$A$1:$AI$5000,MATCH(PAYROLL!D1018,TIMESHEET!A$1:A$500,0),MATCH("T620",TIMESHEET!$2:$2,0)),0)</f>
        <v/>
      </c>
      <c r="AX1018">
        <f>IFERROR(INDEX(TIMESHEET!$A$1:$AI$5000,MATCH(PAYROLL!D1018,TIMESHEET!A$1:A$500,0),MATCH("T601",TIMESHEET!$2:$2,0)),0)</f>
        <v/>
      </c>
      <c r="AY1018">
        <f>IFERROR(INDEX(TIMESHEET!$A$1:$AI$5000,MATCH(PAYROLL!D1018,TIMESHEET!A$1:A$500,0),MATCH("T602",TIMESHEET!$2:$2,0)),0)</f>
        <v/>
      </c>
      <c r="AZ1018">
        <f>IFERROR(INDEX(TIMESHEET!$A$1:$AI$5000,MATCH(PAYROLL!D1018,TIMESHEET!A$1:A$500,0),MATCH("T603",TIMESHEET!$2:$2,0)),0)</f>
        <v/>
      </c>
      <c r="BA1018">
        <f>IFERROR(INDEX(TIMESHEET!$A$1:$AI$5000,MATCH(PAYROLL!D1018,TIMESHEET!A$1:A$500,0),MATCH("T611",TIMESHEET!$2:$2,0)),0)</f>
        <v/>
      </c>
      <c r="BB1018">
        <f>IFERROR(INDEX(TIMESHEET!$A$1:$AI$5000,MATCH(PAYROLL!D1018,TIMESHEET!A$1:A$500,0),MATCH("T612",TIMESHEET!$2:$2,0)),0)</f>
        <v/>
      </c>
      <c r="BC1018">
        <f>IFERROR(INDEX(TIMESHEET!$A$1:$AI$5000,MATCH(PAYROLL!D1018,TIMESHEET!A$1:A$500,0),MATCH("T613",TIMESHEET!$2:$2,0)),0)</f>
        <v/>
      </c>
      <c r="BD1018">
        <f>IFERROR(INDEX(TIMESHEET!$A$1:$AI$5000,MATCH(PAYROLL!D1018,TIMESHEET!A$1:A$500,0),MATCH("T500",TIMESHEET!$2:$2,0)),0)</f>
        <v/>
      </c>
      <c r="BE1018">
        <f>IFERROR(IF(LEFT(INDEX(PIS!O$1:O$500,MATCH(D1018,PIS!C$1:C$500)),1)="M",T1018/AD1018/8*(AW1018+AX1018*1.5+AY1018*2+AZ1018*3+BA1018*2.1+BB1018*2.7+BC1018*3.9+BD1018*0.3),T1018/8*(AW1018+AX1018*1.5+AY1018*2+AZ1018*3+BA1018*2.1+BB1018*2.7+BC1018*3.9+BD1018*0.3)),0)</f>
        <v/>
      </c>
      <c r="BF1018">
        <f>IFERROR(INDEX(ADJ!$A$1:$BZ$1000,MATCH(PAYROLL!$D1018,ADJ!A$1:A$500,0),MATCH(PAYROLL!BF$2,ADJ!$2:$2,0)),0)</f>
        <v/>
      </c>
      <c r="BG1018">
        <f>IFERROR(INDEX(ADJ!$A$1:$BZ$1000,MATCH(PAYROLL!D1018,ADJ!A$1:A$500,0),MATCH(PAYROLL!BG$2,ADJ!$2:$2,0)),0)</f>
        <v/>
      </c>
      <c r="BH1018">
        <f>IFERROR(INDEX(ADJ!$A$1:$BZ$1000,MATCH(PAYROLL!D1018,ADJ!A$1:A$500,0),MATCH(PAYROLL!BH$2,ADJ!$2:$2,0)),0)</f>
        <v/>
      </c>
      <c r="BI1018">
        <f>IFERROR(INDEX(ADJ!$A$1:$BZ$1000,MATCH(PAYROLL!D1018,ADJ!A$1:A$500,0),MATCH(PAYROLL!BI$2,ADJ!$2:$2,0)),0)</f>
        <v/>
      </c>
      <c r="BJ1018">
        <f>IFERROR(INDEX(ADJ!$A$1:$BZ$1000,MATCH(PAYROLL!D1018,ADJ!A$1:A$500,0),MATCH(PAYROLL!BJ$2,ADJ!$2:$2,0)),0)</f>
        <v/>
      </c>
      <c r="BK1018">
        <f>SUM(BF1018:BJ1018)</f>
        <v/>
      </c>
      <c r="BL1018">
        <f>IFERROR(INDEX(ADJ!$A$1:$BZ$1000,MATCH(PAYROLL!D1018,ADJ!A$1:A$500,0),MATCH(PAYROLL!BL$2,ADJ!$2:$2,0)),0)</f>
        <v/>
      </c>
      <c r="BM1018">
        <f>IFERROR(INDEX(ADJ!$A$1:$BZ$1000,MATCH(PAYROLL!D1018,ADJ!A$1:A$500,0),MATCH(PAYROLL!BM$2,ADJ!$2:$2,0)),0)</f>
        <v/>
      </c>
      <c r="BN1018">
        <f>IFERROR(INDEX(ADJ!$A$1:$BZ$1000,MATCH(PAYROLL!D1018,ADJ!A$1:A$500,0),MATCH(PAYROLL!BN$2,ADJ!$2:$2,0)),0)</f>
        <v/>
      </c>
      <c r="BO1018">
        <f>IFERROR(INDEX(ADJ!$A$1:$BZ$1000,MATCH(PAYROLL!D1018,ADJ!A$1:A$500,0),MATCH(PAYROLL!BO$2,ADJ!$2:$2,0)),0)</f>
        <v/>
      </c>
      <c r="BP1018">
        <f>SUM(AM1018,AV1018,BE1018,BK1018,BL1018:BO1018)</f>
        <v/>
      </c>
      <c r="BQ1018">
        <f>BO1018</f>
        <v/>
      </c>
      <c r="BR1018">
        <f>IFERROR(ROUND(IF(LEFT(INDEX(PIS!O$1:O$500,MATCH(D1018,PIS!C$1:C$500)),1)="D",T1018/8*(BD1018*0.3),IF(LEFT(INDEX(PIS!O$1:O$500,MATCH(D1018,PIS!C$1:C$500)),1)="H",T1018*($BD1018*0.3),T1018/$AD1018/8*($BD1018*0.3))),0),0)</f>
        <v/>
      </c>
      <c r="BS1018">
        <f>IF(AP1018&lt;1,0,MIN(AP1018,730000))</f>
        <v/>
      </c>
      <c r="BT1018">
        <f>IFERROR(ROUND((BE1018-SUM(AW1018:BC1018)*T1018/AD1018/8),0)-BR1018,0)</f>
        <v/>
      </c>
      <c r="BU1018">
        <f>AO1018</f>
        <v/>
      </c>
      <c r="BV1018">
        <f>SUM(BQ1018:BU1018)</f>
        <v/>
      </c>
      <c r="BW1018">
        <f>BP1018-BV1018</f>
        <v/>
      </c>
      <c r="BX1018">
        <f>IFERROR(IF(RIGHT(INDEX(PIS!O$1:O$500,MATCH(D1018,PIS!C$1:C$500)),5)="Gross",MIN(U1018+V1018,VLOOKUP("R700",TSC!B:C,2,0)*VLOOKUP("R101",TSC!B:C,2,0))*VLOOKUP("R701",TSC!B:C,2,0)%,0),0)</f>
        <v/>
      </c>
      <c r="BY1018">
        <f>IFERROR(IF(RIGHT(INDEX(PIS!O$1:O$500,MATCH(D1018,PIS!C$1:C$500)),5)="Gross",MIN(U1018+V1018,VLOOKUP("R700",TSC!B:C,2,0)*VLOOKUP("R101",TSC!B:C,2,0))*VLOOKUP("T704",TSC!B:C,2,0)%,0),0)</f>
        <v/>
      </c>
      <c r="BZ1018">
        <f>IFERROR(IF(RIGHT(INDEX(PIS!O$1:O$500,MATCH(D1018,PIS!C$1:C$500)),5)="Gross",MIN(U1018+V1018,VLOOKUP("R700",TSC!B:C,2,0)*VLOOKUP("1",TSC!F:G,2,0))*VLOOKUP("T705",TSC!B:C,2,0)%,0),0)</f>
        <v/>
      </c>
      <c r="CA1018">
        <f>IFERROR(INDEX(ADJ!$A$1:$BZ$1000,MATCH(PAYROLL!D1018,ADJ!A$1:A$500,0),MATCH(PAYROLL!CA$2,ADJ!$2:$2,0)),0)</f>
        <v/>
      </c>
      <c r="CB1018">
        <f>IFERROR(INDEX(ADJ!$A$1:$BZ$1000,MATCH(PAYROLL!D1018,ADJ!A$1:A$500,0),MATCH(PAYROLL!CB$2,ADJ!$2:$2,0)),0)</f>
        <v/>
      </c>
      <c r="CC1018">
        <f>SUM(BX1018:CB1018)</f>
        <v/>
      </c>
      <c r="CD1018">
        <f>IFERROR(INDEX(PIS!$A$1:$BZ$1000,MATCH(PAYROLL!D1018,PIS!C$1:C$500,0),MATCH(PAYROLL!CD$1,PIS!$1:$1,0)),0)</f>
        <v/>
      </c>
      <c r="CE1018">
        <f>IFERROR(IF(OR(INDEX(PIS!P$1:P$500,MATCH(D1018,PIS!C$1:C$500,0))="LT2",INDEX(PIS!P$1:P$500,MATCH(D1018,PIS!C$1:C$500,0))="P10"),0,SUM(CC1018,CD1018*VLOOKUP("R601",TSC!B:C,2,0),VLOOKUP("R602",TSC!B:C,2,0))),0)</f>
        <v/>
      </c>
      <c r="CF1018">
        <f>MAX(BW1018-CE1018,0)</f>
        <v/>
      </c>
      <c r="CG1018">
        <f>IFERROR(IF(OR(RIGHT(INDEX(PIS!P$1:P$500,MATCH(D1018,PIS!C$1:C$500)),5)="P10",RIGHT(INDEX(PIS!P$1:P$500,MATCH(D1018,PIS!C$1:C$500)),5)="CK"),0,IF(CF1018&lt;=5000000,CF1018*5%,IF(CF1018&lt;=10000000,CF1018*10%-250000,IF(CF1018&lt;=18000000,CF1018*15%-750000,IF(CF1018&lt;=32000000,CF1018*20%-1650000,IF(CF1018&lt;=52000000,CF1018*25%-3250000,IF(CF1018&lt;=80000000,BH1018*30%-5850000,CF1018*35%-9850000))))))),0)</f>
        <v/>
      </c>
      <c r="CH1018">
        <f>IFERROR(IF(OR(INDEX(PIS!P$1:P$500,MATCH(D1018,PIS!C$1:C$500))="LT",INDEX(PIS!P$1:P$500,MATCH(D1018,PIS!C$1:C$500))="CK"),0,IF(CF1018&lt;2000000,0,CF1018*10%)),0)</f>
        <v/>
      </c>
      <c r="CI1018">
        <f>IFERROR(INDEX(ADJ!$A$1:$BZ$1000,MATCH(PAYROLL!D1018,ADJ!A$1:A$500,0),MATCH(PAYROLL!CI$2,ADJ!$2:$2,0)),0)</f>
        <v/>
      </c>
      <c r="CJ1018">
        <f>IFERROR(INDEX(ADJ!$A$1:$BZ$1000,MATCH(PAYROLL!D1018,ADJ!A$1:A$500,0),MATCH(PAYROLL!CJ$2,ADJ!$2:$2,0)),0)</f>
        <v/>
      </c>
      <c r="CK1018">
        <f>IFERROR(INDEX(ADJ!$A$1:$BZ$1000,MATCH(PAYROLL!D1018,ADJ!A$1:A$500,0),MATCH(PAYROLL!CK$2,ADJ!$2:$2,0)),0)</f>
        <v/>
      </c>
      <c r="CL1018">
        <f>SUM(CG1018:CK1018)</f>
        <v/>
      </c>
      <c r="CM1018">
        <f>ROUND(SUM(CH1018:CK1018),0)</f>
        <v/>
      </c>
      <c r="CN1018">
        <f>IFERROR(INDEX(CSDA!D$1:D$500,MATCH($CN$2,CSDA!C$1:C$500,0))*INDEX(PIS!V$1:V$500,MATCH(D1018,PIS!C$1:C$500))+INDEX(ADJ!$A$1:$BZ$1000,MATCH(PAYROLL!D1018,ADJ!A$1:A$500,0),MATCH(PAYROLL!CN$2,ADJ!$2:$2,0)),0)</f>
        <v/>
      </c>
      <c r="CO1018">
        <f>IFERROR(INDEX(ADJ!$A$1:$BZ$1000,MATCH(PAYROLL!D1018,ADJ!A$1:A$500,0),MATCH(PAYROLL!CO$2,ADJ!$2:$2,0)),0)</f>
        <v/>
      </c>
      <c r="CP1018">
        <f>IFERROR(INDEX(ADJ!$A$1:$BZ$1000,MATCH(PAYROLL!D1018,ADJ!A$1:A$500,0),MATCH(PAYROLL!CP$2,ADJ!$2:$2,0)),0)</f>
        <v/>
      </c>
      <c r="CQ1018">
        <f>BP1018-CL1018-CI1018-CM1018-CN1018-CO1018-CP1018-CC1018</f>
        <v/>
      </c>
      <c r="CR1018">
        <f>IFERROR(IF(RIGHT(INDEX(PIS!O$1:O$500,MATCH(D1018,PIS!C$1:C$500,0)),5)="Gross",MIN(U1018+V1018,VLOOKUP("R700",TSC!B:C,2,0)*VLOOKUP("R101",TSC!B:C,2,0))*(VLOOKUP("T711",TSC!B:C,2,0)+VLOOKUP("T712",TSC!B:C,2,0))%,MIN(T1018+V1018,VLOOKUP("R700",TSC!B:C,2,0)*VLOOKUP("R101",TSC!B:C,2,0))*(VLOOKUP("T711",TSC!B:C,2,0)+VLOOKUP("T712",TSC!B:C,2,0)+VLOOKUP("R701",TSC!B:C,2,0))%),0)</f>
        <v/>
      </c>
      <c r="CS1018">
        <f>IFERROR(IF(RIGHT(INDEX(PIS!O$1:O$500,MATCH(D1018,PIS!C$1:C$500,0)),5)="Gross",MIN(U1018+V1018,VLOOKUP("R700",TSC!B:C,2,0)*VLOOKUP("R101",TSC!B:C,2,0))*(VLOOKUP("T714",TSC!B:C,2,0))%,MIN(T1018+V1018,VLOOKUP("R700",TSC!B:C,2,0)*VLOOKUP("R101",TSC!B:C,2,0))*(VLOOKUP("T704",TSC!B:C,2,0)+VLOOKUP("T714",TSC!B:C,2,0))%),0)</f>
        <v/>
      </c>
      <c r="CT1018">
        <f>IFERROR(IF(RIGHT(INDEX(PIS!O$1:O$500,MATCH(D1018,PIS!C$1:C$500,0)),5)="Gross",MIN(U1018+V1018,VLOOKUP("R700",TSC!B:C,2,0)*VLOOKUP("R101",TSC!B:C,2,0))*VLOOKUP("T705",TSC!B:C,2,0)%,MIN(T1018+V1018,VLOOKUP("R700",TSC!B:C,2,0)*VLOOKUP("R101",TSC!B:C,2,0))*VLOOKUP("T705",TSC!B:C,2,0)%),0)</f>
        <v/>
      </c>
      <c r="CU1018">
        <f>IFERROR(IF(RIGHT(INDEX(PIS!O$1:O$500,MATCH(D1018,PIS!C$1:C$500,0)),5)="Gross",MIN(U1018+V1018,VLOOKUP("R700",TSC!B:C,2,0)*VLOOKUP("R101",TSC!B:C,2,0))*(VLOOKUP("T713",TSC!B:C,2,0))%,MIN(T1018+V1018,VLOOKUP("R700",TSC!B:C,2,0)*VLOOKUP("R101",TSC!B:C,2,0))*(VLOOKUP("T713",TSC!B:C,2,0))%),0)</f>
        <v/>
      </c>
      <c r="CV1018">
        <f>IFERROR(INDEX(ADJ!$A$1:$BZ$1000,MATCH(PAYROLL!D1018,ADJ!A$1:A$500,0),MATCH(PAYROLL!CV$2,ADJ!$2:$2,0)),0)</f>
        <v/>
      </c>
      <c r="CW1018">
        <f>IFERROR(INDEX(ADJ!$A$1:$BZ$1000,MATCH(PAYROLL!D1018,ADJ!A$1:A$500,0),MATCH(PAYROLL!CW$2,ADJ!$2:$2,0)),0)</f>
        <v/>
      </c>
      <c r="CX1018">
        <f>SUM(CR1018:CW1018)</f>
        <v/>
      </c>
      <c r="CY1018">
        <f>ROUND(IF(CR1018&gt;0,T1018+V1018*VLOOKUP("R202",TSC!$B$1:$C$500,2,0),0),0)</f>
        <v/>
      </c>
      <c r="CZ1018">
        <f>IFERROR(INDEX(CSDA!D$1:D$500,MATCH($CZ$2,CSDA!C$1:C$500,0)),0)</f>
        <v/>
      </c>
      <c r="DA1018">
        <f>ROUND(T1018*0.7%,0)</f>
        <v/>
      </c>
      <c r="DB1018">
        <f>ROUND(T1018/12,0)</f>
        <v/>
      </c>
      <c r="DC1018">
        <f ref="DC1018" t="array">IFERROR(INDEX(CSDA!D$1:D$500,MATCH("Trích giữ"&amp;PAYROLL!DC$2,CSDA!A$1:A$500&amp;CSDA!C$1:C$500,0)),0)</f>
        <v/>
      </c>
      <c r="DD1018">
        <f ref="DD1018" t="array">IFERROR(INDEX(CSDA!D$1:D$500,MATCH("Trích giữ"&amp;PAYROLL!DD$2,CSDA!A$1:A$500&amp;CSDA!C$1:C$500,0)),0)</f>
        <v/>
      </c>
      <c r="DE1018">
        <f ref="DE1018" t="array">IFERROR(INDEX(CSDA!D$1:D$500,MATCH("Trích giữ"&amp;PAYROLL!DE$2,CSDA!A$1:A$500&amp;CSDA!C$1:C$500,0)),0)</f>
        <v/>
      </c>
      <c r="DF1018">
        <f>IFERROR(INDEX(CSDA!D$1:D$500,MATCH(PAYROLL!DF$2,CSDA!C$1:C$500,0)),0)</f>
        <v/>
      </c>
      <c r="DG1018">
        <f ref="DG1018" t="array">IFERROR(INDEX(CSDA!D$1:D$500,MATCH("Trích giữ"&amp;PAYROLL!DG$2,CSDA!A$1:A$500&amp;CSDA!C$1:C$500,0)),0)</f>
        <v/>
      </c>
      <c r="DH1018">
        <f>ROUND(T1018/26,0)</f>
        <v/>
      </c>
      <c r="DI1018">
        <f ref="DI1018" t="array">IFERROR(INDEX(CSDA!D$1:D$500,MATCH("Trích giữ"&amp;PAYROLL!DI$2,CSDA!A$1:A$500&amp;CSDA!C$1:C$500,0)),0)</f>
        <v/>
      </c>
      <c r="DJ1018">
        <f>IF(U1018=0,T1018*21.5%-BL1018,0)</f>
        <v/>
      </c>
      <c r="DK1018">
        <f ref="DK1018" t="array">IFERROR(INDEX(CSDA!D$1:D$500,MATCH("Trích giữ"&amp;PAYROLL!DK$2,CSDA!A$1:A$500&amp;CSDA!C$1:C$500,0)),0)</f>
        <v/>
      </c>
      <c r="DL1018">
        <f>IFERROR(INDEX(CSDA!D$1:D$500,MATCH(PAYROLL!DL$2,CSDA!C$1:C$500,0))/12,0)</f>
        <v/>
      </c>
      <c r="DM1018">
        <f>SUM(DB1018:DL1018)</f>
        <v/>
      </c>
      <c r="DN1018">
        <f>IFERROR(INDEX(ADJ!$A$1:$BZ$1000,MATCH(PAYROLL!D1018,ADJ!A$1:A$500,0),MATCH(PAYROLL!DN$2,ADJ!$2:$2,0)),0)</f>
        <v/>
      </c>
      <c r="DO1018">
        <f>IFERROR(SUM(BP1018,DM1018:DN1018,CX1018:DA1018)-DT1018,0)</f>
        <v/>
      </c>
      <c r="DP1018">
        <f ref="DP1018" t="array">SUM(BW1018*IFERROR(INDEX(CSDA!D$1:D$500,MATCH(BW$2,CSDA!C$1:C$500,0)),0)%,CX1018*IFERROR(INDEX(CSDA!D$1:D$500,MATCH(CX$2,CSDA!C$1:C$500,0)),0)%,DA1018*IFERROR(INDEX(CSDA!D$1:D$500,MATCH(DA$2,CSDA!C$1:C$500,0)),0)%,DB1018*IFERROR(INDEX(CSDA!D$1:D$500,MATCH(DB$2,CSDA!C$1:C$500,0)),0)%,DF1018*IFERROR(INDEX(CSDA!D$1:D$500,MATCH("Phí dịch vụ"&amp;PAYROLL!DF$2,CSDA!A$1:A$500&amp;CSDA!C$1:C$500,0)),0)%,DC1018*IFERROR(INDEX(CSDA!D$1:D$500,MATCH("Phí dịch vụ"&amp;PAYROLL!DC$2,CSDA!A$1:A$500&amp;CSDA!C$1:C$500,0)),0)%,DH1018*IFERROR(INDEX(CSDA!D$1:D$500,MATCH("Phí dịch vụ"&amp;PAYROLL!DH$2,CSDA!A$1:A$500&amp;CSDA!C$1:C$500,0)),0)%,DJ1018*IFERROR(INDEX(CSDA!D$1:D$500,MATCH("Phí dịch vụ"&amp;PAYROLL!DJ$2,CSDA!A$1:A$500&amp;CSDA!C$1:C$500,0)),0)%,BN1018*IFERROR(INDEX(CSDA!D$1:D$500,MATCH(BN$2,CSDA!C$1:C$500,0)),0)%)-BN1018*7%</f>
        <v/>
      </c>
      <c r="DQ1018">
        <f>IFERROR(INDEX(ADJ!$A$1:$BZ$1000,MATCH(PAYROLL!D1018,ADJ!A$1:A$500,0),MATCH(PAYROLL!DQ$2,ADJ!$2:$2,0)),0)</f>
        <v/>
      </c>
      <c r="DR1018">
        <f>IFERROR(INDEX(ADJ!$A$1:$BZ$1000,MATCH(PAYROLL!D1018,ADJ!A$1:A$500,0),MATCH(PAYROLL!DR$2,ADJ!$2:$2,0)),0)</f>
        <v/>
      </c>
      <c r="DS1018">
        <f>SUM(DP1018:DR1018)</f>
        <v/>
      </c>
      <c r="DT1018">
        <f>EK1018</f>
        <v/>
      </c>
      <c r="DU1018">
        <f>SUM(DO1018:DR1018)</f>
        <v/>
      </c>
      <c r="DV1018">
        <f>ROUND(DU1018*0.1,0)</f>
        <v/>
      </c>
      <c r="DW1018">
        <f>DU1018+DV1018</f>
        <v/>
      </c>
      <c r="DZ1018">
        <f>IFERROR(INDEX(ADJ!$A$1:$BZ$1000,MATCH(PAYROLL!$D1018,ADJ!A$1:A$500,0),MATCH(PAYROLL!DZ$2,ADJ!$2:$2,0)),0)</f>
        <v/>
      </c>
      <c r="EA1018">
        <f>IFERROR(INDEX(ADJ!$A$1:$BZ$1000,MATCH(PAYROLL!$D1018,ADJ!A$1:A$500,0),MATCH(PAYROLL!EA$2,ADJ!$2:$2,0)),0)</f>
        <v/>
      </c>
      <c r="EB1018">
        <f>IFERROR(INDEX(ADJ!$A$1:$BZ$1000,MATCH(PAYROLL!$D1018,ADJ!A$1:A$500,0),MATCH(PAYROLL!EB$2,ADJ!$2:$2,0)),0)</f>
        <v/>
      </c>
      <c r="EC1018">
        <f>IFERROR(INDEX(ADJ!$A$1:$BZ$1000,MATCH(PAYROLL!$D1018,ADJ!A$1:A$500,0),MATCH(PAYROLL!EC$2,ADJ!$2:$2,0)),0)</f>
        <v/>
      </c>
      <c r="ED1018">
        <f>IFERROR(INDEX(ADJ!$A$1:$BZ$1000,MATCH(PAYROLL!$D1018,ADJ!A$1:A$500,0),MATCH(PAYROLL!ED$2,ADJ!$2:$2,0)),0)</f>
        <v/>
      </c>
      <c r="EE1018">
        <f>IFERROR(INDEX(ADJ!$A$1:$BZ$1000,MATCH(PAYROLL!$D1018,ADJ!A$1:A$500,0),MATCH(PAYROLL!EE$2,ADJ!$2:$2,0)),0)</f>
        <v/>
      </c>
      <c r="EF1018">
        <f>IFERROR(INDEX(ADJ!$A$1:$BZ$1000,MATCH(PAYROLL!$D1018,ADJ!A$1:A$500,0),MATCH(PAYROLL!EF$2,ADJ!$2:$2,0)),0)</f>
        <v/>
      </c>
      <c r="EG1018">
        <f>IFERROR(INDEX(ADJ!$A$1:$BZ$1000,MATCH(PAYROLL!$D1018,ADJ!A$1:A$500,0),MATCH(PAYROLL!EG$2,ADJ!$2:$2,0)),0)</f>
        <v/>
      </c>
      <c r="EH1018">
        <f>IFERROR(INDEX(ADJ!$A$1:$BZ$1000,MATCH(PAYROLL!$D1018,ADJ!A$1:A$500,0),MATCH(PAYROLL!EH$2,ADJ!$2:$2,0)),0)</f>
        <v/>
      </c>
      <c r="EI1018">
        <f>IFERROR(INDEX(ADJ!$A$1:$BZ$1000,MATCH(PAYROLL!D1018,ADJ!A$1:A$500,0),MATCH(PAYROLL!EI$2,ADJ!$2:$2,0)),0)</f>
        <v/>
      </c>
      <c r="EJ1018">
        <f>IFERROR(INDEX(ADJ!$A$1:$BZ$1000,MATCH(PAYROLL!$D1018,ADJ!A$1:A$500,0),MATCH(PAYROLL!EJ$2,ADJ!$2:$2,0)),0)</f>
        <v/>
      </c>
      <c r="EK1018">
        <f>SUM(DZ1018:EJ1018)</f>
        <v/>
      </c>
    </row>
    <row r="1019">
      <c r="A1019" t="n">
        <v>1017</v>
      </c>
      <c r="B1019" t="inlineStr">
        <is>
          <t>Hoàng Văn Hiếu</t>
        </is>
      </c>
      <c r="D1019" t="inlineStr">
        <is>
          <t>144790-02</t>
        </is>
      </c>
      <c r="S1019">
        <f>IFERROR(INDEX(PIS!$A$1:$BZ$1000,MATCH($D1019,PIS!C$1:C$500,0),MATCH("Lương CB tháng trước",PIS!$1:$1,0)),0)</f>
        <v/>
      </c>
      <c r="T1019">
        <f>IFERROR(INDEX(PIS!$A$1:$BZ$1000,MATCH($D1019,PIS!C$1:C$500,0),MATCH("Lương CB hiện tại",PIS!$1:$1,0)),0)</f>
        <v/>
      </c>
      <c r="U1019">
        <f>IFERROR(INDEX(PIS!$A$1:$BZ$1000,MATCH($D1019,PIS!C$1:C$500,0),MATCH("Lương đóng BHBB",PIS!$1:$1,0)),0)</f>
        <v/>
      </c>
      <c r="V1019">
        <f>IFERROR(INDEX(PIS!$A$1:$BZ$1000,MATCH($D1019,PIS!C$1:C$500,0),MATCH(V$2,PIS!$2:$2,0)),0)</f>
        <v/>
      </c>
      <c r="W1019">
        <f>IFERROR(INDEX(PIS!$A$1:$BZ$1000,MATCH($D1019,PIS!C$1:C$500,0),MATCH(W$2,PIS!$2:$2,0)),0)</f>
        <v/>
      </c>
      <c r="X1019">
        <f>IFERROR(INDEX(PIS!$A$1:$BZ$1000,MATCH($D1019,PIS!C$1:C$500,0),MATCH(X$2,PIS!$2:$2,0)),0)</f>
        <v/>
      </c>
      <c r="Y1019">
        <f>IFERROR(INDEX(PIS!$A$1:$BZ$1000,MATCH($D1019,PIS!C$1:C$500,0),MATCH(Y$2,PIS!$2:$2,0)),0)</f>
        <v/>
      </c>
      <c r="Z1019">
        <f>IFERROR(INDEX(PIS!$A$1:$BZ$1000,MATCH($D1019,PIS!C$1:C$500,0),MATCH(Z$2,PIS!$2:$2,0)),0)</f>
        <v/>
      </c>
      <c r="AA1019">
        <f>IFERROR(INDEX(PIS!$A$1:$BZ$1000,MATCH($D1019,PIS!C$1:C$500,0),MATCH(AA$2,PIS!$2:$2,0)),0)</f>
        <v/>
      </c>
      <c r="AB1019">
        <f>IFERROR(INDEX(PIS!$A$1:$BZ$1000,MATCH($D1019,PIS!C$1:C$500,0),MATCH(AB$2,PIS!$2:$2,0)),0)</f>
        <v/>
      </c>
      <c r="AC1019">
        <f>SUM(V1019:AB1019)</f>
        <v/>
      </c>
      <c r="AD1019">
        <f>IFERROR(INDEX(TIMESHEET!$A$1:$AI$5000,MATCH($D1019,TIMESHEET!A$1:A$500,0),MATCH("T100",TIMESHEET!$2:$2,0))-2,0)</f>
        <v/>
      </c>
      <c r="AE1019">
        <f>IFERROR(INDEX(TIMESHEET!$A$1:$AI$5000,MATCH($D1019,TIMESHEET!A$1:A$500,0),MATCH("T202",TIMESHEET!$2:$2,0)),0)</f>
        <v/>
      </c>
      <c r="AF1019">
        <f>IFERROR(INDEX(TIMESHEET!$A$1:$AI$5000,MATCH($D1019,TIMESHEET!A$1:A$500,0),MATCH("T302",TIMESHEET!$2:$2,0)),0)</f>
        <v/>
      </c>
      <c r="AG1019">
        <f>IFERROR(INDEX(TIMESHEET!$A$1:$AI$5000,MATCH($D1019,TIMESHEET!A$1:A$500,0),MATCH("T406",TIMESHEET!$2:$2,0)),0)</f>
        <v/>
      </c>
      <c r="AH1019">
        <f>AE1019+AG1019</f>
        <v/>
      </c>
      <c r="AI1019">
        <f>IFERROR(INDEX(TIMESHEET!$A$1:$AI$5000,MATCH($D1019,TIMESHEET!A$1:A$500,0),MATCH("T701",TIMESHEET!$2:$2,0)),0)</f>
        <v/>
      </c>
      <c r="AJ1019">
        <f>IFERROR(INDEX(TIMESHEET!$A$1:$AI$5000,MATCH($D1019,TIMESHEET!B$1:B$500,0),MATCH("T320",TIMESHEET!$2:$2,0)),0)</f>
        <v/>
      </c>
      <c r="AK1019">
        <f>IFERROR(IF(LEFT(INDEX(PIS!O$1:O$500,MATCH(D1019,PIS!C$1:C$500)),1)="M",T1019/AD1019*SUM(AE1019:AG1019),T1019*AD1019),0)</f>
        <v/>
      </c>
      <c r="AL1019">
        <f>IFERROR(INDEX(ADJ!$A$1:$BZ$1000,MATCH(PAYROLL!D1019,ADJ!A$1:A$500,0),MATCH(PAYROLL!AL$2,ADJ!$2:$2,0)),0)</f>
        <v/>
      </c>
      <c r="AM1019">
        <f>SUM(AK1019:AL1019)</f>
        <v/>
      </c>
      <c r="AN1019">
        <f>IFERROR(ROUND(V1019/$AD1019*$AH1019,0),0)</f>
        <v/>
      </c>
      <c r="AO1019">
        <f>IFERROR(ROUND(W1019/$AD1019*$AH1019,0),0)</f>
        <v/>
      </c>
      <c r="AP1019">
        <f>IFERROR(ROUND(X1019/$AD1019*$AE1019,0),0)</f>
        <v/>
      </c>
      <c r="AQ1019">
        <f>IFERROR(ROUND(Y1019/$AD1019*$AH1019,0),0)</f>
        <v/>
      </c>
      <c r="AR1019">
        <f>IFERROR(ROUND(Z1019/$AD1019*$AH1019,0),0)</f>
        <v/>
      </c>
      <c r="AS1019">
        <f>IFERROR(ROUND(AA1019/$AD1019*$AH1019,0),0)</f>
        <v/>
      </c>
      <c r="AT1019">
        <f>IFERROR(IF((AE1019+AF1019+AG1019)&gt;13,AB1019,ROUND(AB1019/AD1019*AH1019,0)),0)</f>
        <v/>
      </c>
      <c r="AU1019">
        <f>IFERROR(INDEX(ADJ!$A$1:$BZ$1000,MATCH(PAYROLL!D1019,ADJ!A$1:A$500,0),MATCH(PAYROLL!AU$2,ADJ!$2:$2,0)),0)</f>
        <v/>
      </c>
      <c r="AV1019">
        <f>ROUND(SUM(AN1019:AU1019),0)</f>
        <v/>
      </c>
      <c r="AW1019">
        <f>IFERROR(INDEX(TIMESHEET!$A$1:$AI$5000,MATCH(PAYROLL!D1019,TIMESHEET!A$1:A$500,0),MATCH("T620",TIMESHEET!$2:$2,0)),0)</f>
        <v/>
      </c>
      <c r="AX1019">
        <f>IFERROR(INDEX(TIMESHEET!$A$1:$AI$5000,MATCH(PAYROLL!D1019,TIMESHEET!A$1:A$500,0),MATCH("T601",TIMESHEET!$2:$2,0)),0)</f>
        <v/>
      </c>
      <c r="AY1019">
        <f>IFERROR(INDEX(TIMESHEET!$A$1:$AI$5000,MATCH(PAYROLL!D1019,TIMESHEET!A$1:A$500,0),MATCH("T602",TIMESHEET!$2:$2,0)),0)</f>
        <v/>
      </c>
      <c r="AZ1019">
        <f>IFERROR(INDEX(TIMESHEET!$A$1:$AI$5000,MATCH(PAYROLL!D1019,TIMESHEET!A$1:A$500,0),MATCH("T603",TIMESHEET!$2:$2,0)),0)</f>
        <v/>
      </c>
      <c r="BA1019">
        <f>IFERROR(INDEX(TIMESHEET!$A$1:$AI$5000,MATCH(PAYROLL!D1019,TIMESHEET!A$1:A$500,0),MATCH("T611",TIMESHEET!$2:$2,0)),0)</f>
        <v/>
      </c>
      <c r="BB1019">
        <f>IFERROR(INDEX(TIMESHEET!$A$1:$AI$5000,MATCH(PAYROLL!D1019,TIMESHEET!A$1:A$500,0),MATCH("T612",TIMESHEET!$2:$2,0)),0)</f>
        <v/>
      </c>
      <c r="BC1019">
        <f>IFERROR(INDEX(TIMESHEET!$A$1:$AI$5000,MATCH(PAYROLL!D1019,TIMESHEET!A$1:A$500,0),MATCH("T613",TIMESHEET!$2:$2,0)),0)</f>
        <v/>
      </c>
      <c r="BD1019">
        <f>IFERROR(INDEX(TIMESHEET!$A$1:$AI$5000,MATCH(PAYROLL!D1019,TIMESHEET!A$1:A$500,0),MATCH("T500",TIMESHEET!$2:$2,0)),0)</f>
        <v/>
      </c>
      <c r="BE1019">
        <f>IFERROR(IF(LEFT(INDEX(PIS!O$1:O$500,MATCH(D1019,PIS!C$1:C$500)),1)="M",T1019/AD1019/8*(AW1019+AX1019*1.5+AY1019*2+AZ1019*3+BA1019*2.1+BB1019*2.7+BC1019*3.9+BD1019*0.3),T1019/8*(AW1019+AX1019*1.5+AY1019*2+AZ1019*3+BA1019*2.1+BB1019*2.7+BC1019*3.9+BD1019*0.3)),0)</f>
        <v/>
      </c>
      <c r="BF1019">
        <f>IFERROR(INDEX(ADJ!$A$1:$BZ$1000,MATCH(PAYROLL!$D1019,ADJ!A$1:A$500,0),MATCH(PAYROLL!BF$2,ADJ!$2:$2,0)),0)</f>
        <v/>
      </c>
      <c r="BG1019">
        <f>IFERROR(INDEX(ADJ!$A$1:$BZ$1000,MATCH(PAYROLL!D1019,ADJ!A$1:A$500,0),MATCH(PAYROLL!BG$2,ADJ!$2:$2,0)),0)</f>
        <v/>
      </c>
      <c r="BH1019">
        <f>IFERROR(INDEX(ADJ!$A$1:$BZ$1000,MATCH(PAYROLL!D1019,ADJ!A$1:A$500,0),MATCH(PAYROLL!BH$2,ADJ!$2:$2,0)),0)</f>
        <v/>
      </c>
      <c r="BI1019">
        <f>IFERROR(INDEX(ADJ!$A$1:$BZ$1000,MATCH(PAYROLL!D1019,ADJ!A$1:A$500,0),MATCH(PAYROLL!BI$2,ADJ!$2:$2,0)),0)</f>
        <v/>
      </c>
      <c r="BJ1019">
        <f>IFERROR(INDEX(ADJ!$A$1:$BZ$1000,MATCH(PAYROLL!D1019,ADJ!A$1:A$500,0),MATCH(PAYROLL!BJ$2,ADJ!$2:$2,0)),0)</f>
        <v/>
      </c>
      <c r="BK1019">
        <f>SUM(BF1019:BJ1019)</f>
        <v/>
      </c>
      <c r="BL1019">
        <f>IFERROR(INDEX(ADJ!$A$1:$BZ$1000,MATCH(PAYROLL!D1019,ADJ!A$1:A$500,0),MATCH(PAYROLL!BL$2,ADJ!$2:$2,0)),0)</f>
        <v/>
      </c>
      <c r="BM1019">
        <f>IFERROR(INDEX(ADJ!$A$1:$BZ$1000,MATCH(PAYROLL!D1019,ADJ!A$1:A$500,0),MATCH(PAYROLL!BM$2,ADJ!$2:$2,0)),0)</f>
        <v/>
      </c>
      <c r="BN1019">
        <f>IFERROR(INDEX(ADJ!$A$1:$BZ$1000,MATCH(PAYROLL!D1019,ADJ!A$1:A$500,0),MATCH(PAYROLL!BN$2,ADJ!$2:$2,0)),0)</f>
        <v/>
      </c>
      <c r="BO1019">
        <f>IFERROR(INDEX(ADJ!$A$1:$BZ$1000,MATCH(PAYROLL!D1019,ADJ!A$1:A$500,0),MATCH(PAYROLL!BO$2,ADJ!$2:$2,0)),0)</f>
        <v/>
      </c>
      <c r="BP1019">
        <f>SUM(AM1019,AV1019,BE1019,BK1019,BL1019:BO1019)</f>
        <v/>
      </c>
      <c r="BQ1019">
        <f>BO1019</f>
        <v/>
      </c>
      <c r="BR1019">
        <f>IFERROR(ROUND(IF(LEFT(INDEX(PIS!O$1:O$500,MATCH(D1019,PIS!C$1:C$500)),1)="D",T1019/8*(BD1019*0.3),IF(LEFT(INDEX(PIS!O$1:O$500,MATCH(D1019,PIS!C$1:C$500)),1)="H",T1019*($BD1019*0.3),T1019/$AD1019/8*($BD1019*0.3))),0),0)</f>
        <v/>
      </c>
      <c r="BS1019">
        <f>IF(AP1019&lt;1,0,MIN(AP1019,730000))</f>
        <v/>
      </c>
      <c r="BT1019">
        <f>IFERROR(ROUND((BE1019-SUM(AW1019:BC1019)*T1019/AD1019/8),0)-BR1019,0)</f>
        <v/>
      </c>
      <c r="BU1019">
        <f>AO1019</f>
        <v/>
      </c>
      <c r="BV1019">
        <f>SUM(BQ1019:BU1019)</f>
        <v/>
      </c>
      <c r="BW1019">
        <f>BP1019-BV1019</f>
        <v/>
      </c>
      <c r="BX1019">
        <f>IFERROR(IF(RIGHT(INDEX(PIS!O$1:O$500,MATCH(D1019,PIS!C$1:C$500)),5)="Gross",MIN(U1019+V1019,VLOOKUP("R700",TSC!B:C,2,0)*VLOOKUP("R101",TSC!B:C,2,0))*VLOOKUP("R701",TSC!B:C,2,0)%,0),0)</f>
        <v/>
      </c>
      <c r="BY1019">
        <f>IFERROR(IF(RIGHT(INDEX(PIS!O$1:O$500,MATCH(D1019,PIS!C$1:C$500)),5)="Gross",MIN(U1019+V1019,VLOOKUP("R700",TSC!B:C,2,0)*VLOOKUP("R101",TSC!B:C,2,0))*VLOOKUP("T704",TSC!B:C,2,0)%,0),0)</f>
        <v/>
      </c>
      <c r="BZ1019">
        <f>IFERROR(IF(RIGHT(INDEX(PIS!O$1:O$500,MATCH(D1019,PIS!C$1:C$500)),5)="Gross",MIN(U1019+V1019,VLOOKUP("R700",TSC!B:C,2,0)*VLOOKUP("1",TSC!F:G,2,0))*VLOOKUP("T705",TSC!B:C,2,0)%,0),0)</f>
        <v/>
      </c>
      <c r="CA1019">
        <f>IFERROR(INDEX(ADJ!$A$1:$BZ$1000,MATCH(PAYROLL!D1019,ADJ!A$1:A$500,0),MATCH(PAYROLL!CA$2,ADJ!$2:$2,0)),0)</f>
        <v/>
      </c>
      <c r="CB1019">
        <f>IFERROR(INDEX(ADJ!$A$1:$BZ$1000,MATCH(PAYROLL!D1019,ADJ!A$1:A$500,0),MATCH(PAYROLL!CB$2,ADJ!$2:$2,0)),0)</f>
        <v/>
      </c>
      <c r="CC1019">
        <f>SUM(BX1019:CB1019)</f>
        <v/>
      </c>
      <c r="CD1019">
        <f>IFERROR(INDEX(PIS!$A$1:$BZ$1000,MATCH(PAYROLL!D1019,PIS!C$1:C$500,0),MATCH(PAYROLL!CD$1,PIS!$1:$1,0)),0)</f>
        <v/>
      </c>
      <c r="CE1019">
        <f>IFERROR(IF(OR(INDEX(PIS!P$1:P$500,MATCH(D1019,PIS!C$1:C$500,0))="LT2",INDEX(PIS!P$1:P$500,MATCH(D1019,PIS!C$1:C$500,0))="P10"),0,SUM(CC1019,CD1019*VLOOKUP("R601",TSC!B:C,2,0),VLOOKUP("R602",TSC!B:C,2,0))),0)</f>
        <v/>
      </c>
      <c r="CF1019">
        <f>MAX(BW1019-CE1019,0)</f>
        <v/>
      </c>
      <c r="CG1019">
        <f>IFERROR(IF(OR(RIGHT(INDEX(PIS!P$1:P$500,MATCH(D1019,PIS!C$1:C$500)),5)="P10",RIGHT(INDEX(PIS!P$1:P$500,MATCH(D1019,PIS!C$1:C$500)),5)="CK"),0,IF(CF1019&lt;=5000000,CF1019*5%,IF(CF1019&lt;=10000000,CF1019*10%-250000,IF(CF1019&lt;=18000000,CF1019*15%-750000,IF(CF1019&lt;=32000000,CF1019*20%-1650000,IF(CF1019&lt;=52000000,CF1019*25%-3250000,IF(CF1019&lt;=80000000,BH1019*30%-5850000,CF1019*35%-9850000))))))),0)</f>
        <v/>
      </c>
      <c r="CH1019">
        <f>IFERROR(IF(OR(INDEX(PIS!P$1:P$500,MATCH(D1019,PIS!C$1:C$500))="LT",INDEX(PIS!P$1:P$500,MATCH(D1019,PIS!C$1:C$500))="CK"),0,IF(CF1019&lt;2000000,0,CF1019*10%)),0)</f>
        <v/>
      </c>
      <c r="CI1019">
        <f>IFERROR(INDEX(ADJ!$A$1:$BZ$1000,MATCH(PAYROLL!D1019,ADJ!A$1:A$500,0),MATCH(PAYROLL!CI$2,ADJ!$2:$2,0)),0)</f>
        <v/>
      </c>
      <c r="CJ1019">
        <f>IFERROR(INDEX(ADJ!$A$1:$BZ$1000,MATCH(PAYROLL!D1019,ADJ!A$1:A$500,0),MATCH(PAYROLL!CJ$2,ADJ!$2:$2,0)),0)</f>
        <v/>
      </c>
      <c r="CK1019">
        <f>IFERROR(INDEX(ADJ!$A$1:$BZ$1000,MATCH(PAYROLL!D1019,ADJ!A$1:A$500,0),MATCH(PAYROLL!CK$2,ADJ!$2:$2,0)),0)</f>
        <v/>
      </c>
      <c r="CL1019">
        <f>SUM(CG1019:CK1019)</f>
        <v/>
      </c>
      <c r="CM1019">
        <f>ROUND(SUM(CH1019:CK1019),0)</f>
        <v/>
      </c>
      <c r="CN1019">
        <f>IFERROR(INDEX(CSDA!D$1:D$500,MATCH($CN$2,CSDA!C$1:C$500,0))*INDEX(PIS!V$1:V$500,MATCH(D1019,PIS!C$1:C$500))+INDEX(ADJ!$A$1:$BZ$1000,MATCH(PAYROLL!D1019,ADJ!A$1:A$500,0),MATCH(PAYROLL!CN$2,ADJ!$2:$2,0)),0)</f>
        <v/>
      </c>
      <c r="CO1019">
        <f>IFERROR(INDEX(ADJ!$A$1:$BZ$1000,MATCH(PAYROLL!D1019,ADJ!A$1:A$500,0),MATCH(PAYROLL!CO$2,ADJ!$2:$2,0)),0)</f>
        <v/>
      </c>
      <c r="CP1019">
        <f>IFERROR(INDEX(ADJ!$A$1:$BZ$1000,MATCH(PAYROLL!D1019,ADJ!A$1:A$500,0),MATCH(PAYROLL!CP$2,ADJ!$2:$2,0)),0)</f>
        <v/>
      </c>
      <c r="CQ1019">
        <f>BP1019-CL1019-CI1019-CM1019-CN1019-CO1019-CP1019-CC1019</f>
        <v/>
      </c>
      <c r="CR1019">
        <f>IFERROR(IF(RIGHT(INDEX(PIS!O$1:O$500,MATCH(D1019,PIS!C$1:C$500,0)),5)="Gross",MIN(U1019+V1019,VLOOKUP("R700",TSC!B:C,2,0)*VLOOKUP("R101",TSC!B:C,2,0))*(VLOOKUP("T711",TSC!B:C,2,0)+VLOOKUP("T712",TSC!B:C,2,0))%,MIN(T1019+V1019,VLOOKUP("R700",TSC!B:C,2,0)*VLOOKUP("R101",TSC!B:C,2,0))*(VLOOKUP("T711",TSC!B:C,2,0)+VLOOKUP("T712",TSC!B:C,2,0)+VLOOKUP("R701",TSC!B:C,2,0))%),0)</f>
        <v/>
      </c>
      <c r="CS1019">
        <f>IFERROR(IF(RIGHT(INDEX(PIS!O$1:O$500,MATCH(D1019,PIS!C$1:C$500,0)),5)="Gross",MIN(U1019+V1019,VLOOKUP("R700",TSC!B:C,2,0)*VLOOKUP("R101",TSC!B:C,2,0))*(VLOOKUP("T714",TSC!B:C,2,0))%,MIN(T1019+V1019,VLOOKUP("R700",TSC!B:C,2,0)*VLOOKUP("R101",TSC!B:C,2,0))*(VLOOKUP("T704",TSC!B:C,2,0)+VLOOKUP("T714",TSC!B:C,2,0))%),0)</f>
        <v/>
      </c>
      <c r="CT1019">
        <f>IFERROR(IF(RIGHT(INDEX(PIS!O$1:O$500,MATCH(D1019,PIS!C$1:C$500,0)),5)="Gross",MIN(U1019+V1019,VLOOKUP("R700",TSC!B:C,2,0)*VLOOKUP("R101",TSC!B:C,2,0))*VLOOKUP("T705",TSC!B:C,2,0)%,MIN(T1019+V1019,VLOOKUP("R700",TSC!B:C,2,0)*VLOOKUP("R101",TSC!B:C,2,0))*VLOOKUP("T705",TSC!B:C,2,0)%),0)</f>
        <v/>
      </c>
      <c r="CU1019">
        <f>IFERROR(IF(RIGHT(INDEX(PIS!O$1:O$500,MATCH(D1019,PIS!C$1:C$500,0)),5)="Gross",MIN(U1019+V1019,VLOOKUP("R700",TSC!B:C,2,0)*VLOOKUP("R101",TSC!B:C,2,0))*(VLOOKUP("T713",TSC!B:C,2,0))%,MIN(T1019+V1019,VLOOKUP("R700",TSC!B:C,2,0)*VLOOKUP("R101",TSC!B:C,2,0))*(VLOOKUP("T713",TSC!B:C,2,0))%),0)</f>
        <v/>
      </c>
      <c r="CV1019">
        <f>IFERROR(INDEX(ADJ!$A$1:$BZ$1000,MATCH(PAYROLL!D1019,ADJ!A$1:A$500,0),MATCH(PAYROLL!CV$2,ADJ!$2:$2,0)),0)</f>
        <v/>
      </c>
      <c r="CW1019">
        <f>IFERROR(INDEX(ADJ!$A$1:$BZ$1000,MATCH(PAYROLL!D1019,ADJ!A$1:A$500,0),MATCH(PAYROLL!CW$2,ADJ!$2:$2,0)),0)</f>
        <v/>
      </c>
      <c r="CX1019">
        <f>SUM(CR1019:CW1019)</f>
        <v/>
      </c>
      <c r="CY1019">
        <f>ROUND(IF(CR1019&gt;0,T1019+V1019*VLOOKUP("R202",TSC!$B$1:$C$500,2,0),0),0)</f>
        <v/>
      </c>
      <c r="CZ1019">
        <f>IFERROR(INDEX(CSDA!D$1:D$500,MATCH($CZ$2,CSDA!C$1:C$500,0)),0)</f>
        <v/>
      </c>
      <c r="DA1019">
        <f>ROUND(T1019*0.7%,0)</f>
        <v/>
      </c>
      <c r="DB1019">
        <f>ROUND(T1019/12,0)</f>
        <v/>
      </c>
      <c r="DC1019">
        <f ref="DC1019" t="array">IFERROR(INDEX(CSDA!D$1:D$500,MATCH("Trích giữ"&amp;PAYROLL!DC$2,CSDA!A$1:A$500&amp;CSDA!C$1:C$500,0)),0)</f>
        <v/>
      </c>
      <c r="DD1019">
        <f ref="DD1019" t="array">IFERROR(INDEX(CSDA!D$1:D$500,MATCH("Trích giữ"&amp;PAYROLL!DD$2,CSDA!A$1:A$500&amp;CSDA!C$1:C$500,0)),0)</f>
        <v/>
      </c>
      <c r="DE1019">
        <f ref="DE1019" t="array">IFERROR(INDEX(CSDA!D$1:D$500,MATCH("Trích giữ"&amp;PAYROLL!DE$2,CSDA!A$1:A$500&amp;CSDA!C$1:C$500,0)),0)</f>
        <v/>
      </c>
      <c r="DF1019">
        <f>IFERROR(INDEX(CSDA!D$1:D$500,MATCH(PAYROLL!DF$2,CSDA!C$1:C$500,0)),0)</f>
        <v/>
      </c>
      <c r="DG1019">
        <f ref="DG1019" t="array">IFERROR(INDEX(CSDA!D$1:D$500,MATCH("Trích giữ"&amp;PAYROLL!DG$2,CSDA!A$1:A$500&amp;CSDA!C$1:C$500,0)),0)</f>
        <v/>
      </c>
      <c r="DH1019">
        <f>ROUND(T1019/26,0)</f>
        <v/>
      </c>
      <c r="DI1019">
        <f ref="DI1019" t="array">IFERROR(INDEX(CSDA!D$1:D$500,MATCH("Trích giữ"&amp;PAYROLL!DI$2,CSDA!A$1:A$500&amp;CSDA!C$1:C$500,0)),0)</f>
        <v/>
      </c>
      <c r="DJ1019">
        <f>IF(U1019=0,T1019*21.5%-BL1019,0)</f>
        <v/>
      </c>
      <c r="DK1019">
        <f ref="DK1019" t="array">IFERROR(INDEX(CSDA!D$1:D$500,MATCH("Trích giữ"&amp;PAYROLL!DK$2,CSDA!A$1:A$500&amp;CSDA!C$1:C$500,0)),0)</f>
        <v/>
      </c>
      <c r="DL1019">
        <f>IFERROR(INDEX(CSDA!D$1:D$500,MATCH(PAYROLL!DL$2,CSDA!C$1:C$500,0))/12,0)</f>
        <v/>
      </c>
      <c r="DM1019">
        <f>SUM(DB1019:DL1019)</f>
        <v/>
      </c>
      <c r="DN1019">
        <f>IFERROR(INDEX(ADJ!$A$1:$BZ$1000,MATCH(PAYROLL!D1019,ADJ!A$1:A$500,0),MATCH(PAYROLL!DN$2,ADJ!$2:$2,0)),0)</f>
        <v/>
      </c>
      <c r="DO1019">
        <f>IFERROR(SUM(BP1019,DM1019:DN1019,CX1019:DA1019)-DT1019,0)</f>
        <v/>
      </c>
      <c r="DP1019">
        <f ref="DP1019" t="array">SUM(BW1019*IFERROR(INDEX(CSDA!D$1:D$500,MATCH(BW$2,CSDA!C$1:C$500,0)),0)%,CX1019*IFERROR(INDEX(CSDA!D$1:D$500,MATCH(CX$2,CSDA!C$1:C$500,0)),0)%,DA1019*IFERROR(INDEX(CSDA!D$1:D$500,MATCH(DA$2,CSDA!C$1:C$500,0)),0)%,DB1019*IFERROR(INDEX(CSDA!D$1:D$500,MATCH(DB$2,CSDA!C$1:C$500,0)),0)%,DF1019*IFERROR(INDEX(CSDA!D$1:D$500,MATCH("Phí dịch vụ"&amp;PAYROLL!DF$2,CSDA!A$1:A$500&amp;CSDA!C$1:C$500,0)),0)%,DC1019*IFERROR(INDEX(CSDA!D$1:D$500,MATCH("Phí dịch vụ"&amp;PAYROLL!DC$2,CSDA!A$1:A$500&amp;CSDA!C$1:C$500,0)),0)%,DH1019*IFERROR(INDEX(CSDA!D$1:D$500,MATCH("Phí dịch vụ"&amp;PAYROLL!DH$2,CSDA!A$1:A$500&amp;CSDA!C$1:C$500,0)),0)%,DJ1019*IFERROR(INDEX(CSDA!D$1:D$500,MATCH("Phí dịch vụ"&amp;PAYROLL!DJ$2,CSDA!A$1:A$500&amp;CSDA!C$1:C$500,0)),0)%,BN1019*IFERROR(INDEX(CSDA!D$1:D$500,MATCH(BN$2,CSDA!C$1:C$500,0)),0)%)-BN1019*7%</f>
        <v/>
      </c>
      <c r="DQ1019">
        <f>IFERROR(INDEX(ADJ!$A$1:$BZ$1000,MATCH(PAYROLL!D1019,ADJ!A$1:A$500,0),MATCH(PAYROLL!DQ$2,ADJ!$2:$2,0)),0)</f>
        <v/>
      </c>
      <c r="DR1019">
        <f>IFERROR(INDEX(ADJ!$A$1:$BZ$1000,MATCH(PAYROLL!D1019,ADJ!A$1:A$500,0),MATCH(PAYROLL!DR$2,ADJ!$2:$2,0)),0)</f>
        <v/>
      </c>
      <c r="DS1019">
        <f>SUM(DP1019:DR1019)</f>
        <v/>
      </c>
      <c r="DT1019">
        <f>EK1019</f>
        <v/>
      </c>
      <c r="DU1019">
        <f>SUM(DO1019:DR1019)</f>
        <v/>
      </c>
      <c r="DV1019">
        <f>ROUND(DU1019*0.1,0)</f>
        <v/>
      </c>
      <c r="DW1019">
        <f>DU1019+DV1019</f>
        <v/>
      </c>
      <c r="DZ1019">
        <f>IFERROR(INDEX(ADJ!$A$1:$BZ$1000,MATCH(PAYROLL!$D1019,ADJ!A$1:A$500,0),MATCH(PAYROLL!DZ$2,ADJ!$2:$2,0)),0)</f>
        <v/>
      </c>
      <c r="EA1019">
        <f>IFERROR(INDEX(ADJ!$A$1:$BZ$1000,MATCH(PAYROLL!$D1019,ADJ!A$1:A$500,0),MATCH(PAYROLL!EA$2,ADJ!$2:$2,0)),0)</f>
        <v/>
      </c>
      <c r="EB1019">
        <f>IFERROR(INDEX(ADJ!$A$1:$BZ$1000,MATCH(PAYROLL!$D1019,ADJ!A$1:A$500,0),MATCH(PAYROLL!EB$2,ADJ!$2:$2,0)),0)</f>
        <v/>
      </c>
      <c r="EC1019">
        <f>IFERROR(INDEX(ADJ!$A$1:$BZ$1000,MATCH(PAYROLL!$D1019,ADJ!A$1:A$500,0),MATCH(PAYROLL!EC$2,ADJ!$2:$2,0)),0)</f>
        <v/>
      </c>
      <c r="ED1019">
        <f>IFERROR(INDEX(ADJ!$A$1:$BZ$1000,MATCH(PAYROLL!$D1019,ADJ!A$1:A$500,0),MATCH(PAYROLL!ED$2,ADJ!$2:$2,0)),0)</f>
        <v/>
      </c>
      <c r="EE1019">
        <f>IFERROR(INDEX(ADJ!$A$1:$BZ$1000,MATCH(PAYROLL!$D1019,ADJ!A$1:A$500,0),MATCH(PAYROLL!EE$2,ADJ!$2:$2,0)),0)</f>
        <v/>
      </c>
      <c r="EF1019">
        <f>IFERROR(INDEX(ADJ!$A$1:$BZ$1000,MATCH(PAYROLL!$D1019,ADJ!A$1:A$500,0),MATCH(PAYROLL!EF$2,ADJ!$2:$2,0)),0)</f>
        <v/>
      </c>
      <c r="EG1019">
        <f>IFERROR(INDEX(ADJ!$A$1:$BZ$1000,MATCH(PAYROLL!$D1019,ADJ!A$1:A$500,0),MATCH(PAYROLL!EG$2,ADJ!$2:$2,0)),0)</f>
        <v/>
      </c>
      <c r="EH1019">
        <f>IFERROR(INDEX(ADJ!$A$1:$BZ$1000,MATCH(PAYROLL!$D1019,ADJ!A$1:A$500,0),MATCH(PAYROLL!EH$2,ADJ!$2:$2,0)),0)</f>
        <v/>
      </c>
      <c r="EI1019">
        <f>IFERROR(INDEX(ADJ!$A$1:$BZ$1000,MATCH(PAYROLL!D1019,ADJ!A$1:A$500,0),MATCH(PAYROLL!EI$2,ADJ!$2:$2,0)),0)</f>
        <v/>
      </c>
      <c r="EJ1019">
        <f>IFERROR(INDEX(ADJ!$A$1:$BZ$1000,MATCH(PAYROLL!$D1019,ADJ!A$1:A$500,0),MATCH(PAYROLL!EJ$2,ADJ!$2:$2,0)),0)</f>
        <v/>
      </c>
      <c r="EK1019">
        <f>SUM(DZ1019:EJ1019)</f>
        <v/>
      </c>
    </row>
    <row r="1020">
      <c r="A1020" t="n">
        <v>1018</v>
      </c>
      <c r="B1020" t="inlineStr">
        <is>
          <t>Vi Hải Đoan</t>
        </is>
      </c>
      <c r="D1020" t="inlineStr">
        <is>
          <t>142845-02</t>
        </is>
      </c>
      <c r="S1020">
        <f>IFERROR(INDEX(PIS!$A$1:$BZ$1000,MATCH($D1020,PIS!C$1:C$500,0),MATCH("Lương CB tháng trước",PIS!$1:$1,0)),0)</f>
        <v/>
      </c>
      <c r="T1020">
        <f>IFERROR(INDEX(PIS!$A$1:$BZ$1000,MATCH($D1020,PIS!C$1:C$500,0),MATCH("Lương CB hiện tại",PIS!$1:$1,0)),0)</f>
        <v/>
      </c>
      <c r="U1020">
        <f>IFERROR(INDEX(PIS!$A$1:$BZ$1000,MATCH($D1020,PIS!C$1:C$500,0),MATCH("Lương đóng BHBB",PIS!$1:$1,0)),0)</f>
        <v/>
      </c>
      <c r="V1020">
        <f>IFERROR(INDEX(PIS!$A$1:$BZ$1000,MATCH($D1020,PIS!C$1:C$500,0),MATCH(V$2,PIS!$2:$2,0)),0)</f>
        <v/>
      </c>
      <c r="W1020">
        <f>IFERROR(INDEX(PIS!$A$1:$BZ$1000,MATCH($D1020,PIS!C$1:C$500,0),MATCH(W$2,PIS!$2:$2,0)),0)</f>
        <v/>
      </c>
      <c r="X1020">
        <f>IFERROR(INDEX(PIS!$A$1:$BZ$1000,MATCH($D1020,PIS!C$1:C$500,0),MATCH(X$2,PIS!$2:$2,0)),0)</f>
        <v/>
      </c>
      <c r="Y1020">
        <f>IFERROR(INDEX(PIS!$A$1:$BZ$1000,MATCH($D1020,PIS!C$1:C$500,0),MATCH(Y$2,PIS!$2:$2,0)),0)</f>
        <v/>
      </c>
      <c r="Z1020">
        <f>IFERROR(INDEX(PIS!$A$1:$BZ$1000,MATCH($D1020,PIS!C$1:C$500,0),MATCH(Z$2,PIS!$2:$2,0)),0)</f>
        <v/>
      </c>
      <c r="AA1020">
        <f>IFERROR(INDEX(PIS!$A$1:$BZ$1000,MATCH($D1020,PIS!C$1:C$500,0),MATCH(AA$2,PIS!$2:$2,0)),0)</f>
        <v/>
      </c>
      <c r="AB1020">
        <f>IFERROR(INDEX(PIS!$A$1:$BZ$1000,MATCH($D1020,PIS!C$1:C$500,0),MATCH(AB$2,PIS!$2:$2,0)),0)</f>
        <v/>
      </c>
      <c r="AC1020">
        <f>SUM(V1020:AB1020)</f>
        <v/>
      </c>
      <c r="AD1020">
        <f>IFERROR(INDEX(TIMESHEET!$A$1:$AI$5000,MATCH($D1020,TIMESHEET!A$1:A$500,0),MATCH("T100",TIMESHEET!$2:$2,0))-2,0)</f>
        <v/>
      </c>
      <c r="AE1020">
        <f>IFERROR(INDEX(TIMESHEET!$A$1:$AI$5000,MATCH($D1020,TIMESHEET!A$1:A$500,0),MATCH("T202",TIMESHEET!$2:$2,0)),0)</f>
        <v/>
      </c>
      <c r="AF1020">
        <f>IFERROR(INDEX(TIMESHEET!$A$1:$AI$5000,MATCH($D1020,TIMESHEET!A$1:A$500,0),MATCH("T302",TIMESHEET!$2:$2,0)),0)</f>
        <v/>
      </c>
      <c r="AG1020">
        <f>IFERROR(INDEX(TIMESHEET!$A$1:$AI$5000,MATCH($D1020,TIMESHEET!A$1:A$500,0),MATCH("T406",TIMESHEET!$2:$2,0)),0)</f>
        <v/>
      </c>
      <c r="AH1020">
        <f>AE1020+AG1020</f>
        <v/>
      </c>
      <c r="AI1020">
        <f>IFERROR(INDEX(TIMESHEET!$A$1:$AI$5000,MATCH($D1020,TIMESHEET!A$1:A$500,0),MATCH("T701",TIMESHEET!$2:$2,0)),0)</f>
        <v/>
      </c>
      <c r="AJ1020">
        <f>IFERROR(INDEX(TIMESHEET!$A$1:$AI$5000,MATCH($D1020,TIMESHEET!B$1:B$500,0),MATCH("T320",TIMESHEET!$2:$2,0)),0)</f>
        <v/>
      </c>
      <c r="AK1020">
        <f>IFERROR(IF(LEFT(INDEX(PIS!O$1:O$500,MATCH(D1020,PIS!C$1:C$500)),1)="M",T1020/AD1020*SUM(AE1020:AG1020),T1020*AD1020),0)</f>
        <v/>
      </c>
      <c r="AL1020">
        <f>IFERROR(INDEX(ADJ!$A$1:$BZ$1000,MATCH(PAYROLL!D1020,ADJ!A$1:A$500,0),MATCH(PAYROLL!AL$2,ADJ!$2:$2,0)),0)</f>
        <v/>
      </c>
      <c r="AM1020">
        <f>SUM(AK1020:AL1020)</f>
        <v/>
      </c>
      <c r="AN1020">
        <f>IFERROR(ROUND(V1020/$AD1020*$AH1020,0),0)</f>
        <v/>
      </c>
      <c r="AO1020">
        <f>IFERROR(ROUND(W1020/$AD1020*$AH1020,0),0)</f>
        <v/>
      </c>
      <c r="AP1020">
        <f>IFERROR(ROUND(X1020/$AD1020*$AE1020,0),0)</f>
        <v/>
      </c>
      <c r="AQ1020">
        <f>IFERROR(ROUND(Y1020/$AD1020*$AH1020,0),0)</f>
        <v/>
      </c>
      <c r="AR1020">
        <f>IFERROR(ROUND(Z1020/$AD1020*$AH1020,0),0)</f>
        <v/>
      </c>
      <c r="AS1020">
        <f>IFERROR(ROUND(AA1020/$AD1020*$AH1020,0),0)</f>
        <v/>
      </c>
      <c r="AT1020">
        <f>IFERROR(IF((AE1020+AF1020+AG1020)&gt;13,AB1020,ROUND(AB1020/AD1020*AH1020,0)),0)</f>
        <v/>
      </c>
      <c r="AU1020">
        <f>IFERROR(INDEX(ADJ!$A$1:$BZ$1000,MATCH(PAYROLL!D1020,ADJ!A$1:A$500,0),MATCH(PAYROLL!AU$2,ADJ!$2:$2,0)),0)</f>
        <v/>
      </c>
      <c r="AV1020">
        <f>ROUND(SUM(AN1020:AU1020),0)</f>
        <v/>
      </c>
      <c r="AW1020">
        <f>IFERROR(INDEX(TIMESHEET!$A$1:$AI$5000,MATCH(PAYROLL!D1020,TIMESHEET!A$1:A$500,0),MATCH("T620",TIMESHEET!$2:$2,0)),0)</f>
        <v/>
      </c>
      <c r="AX1020">
        <f>IFERROR(INDEX(TIMESHEET!$A$1:$AI$5000,MATCH(PAYROLL!D1020,TIMESHEET!A$1:A$500,0),MATCH("T601",TIMESHEET!$2:$2,0)),0)</f>
        <v/>
      </c>
      <c r="AY1020">
        <f>IFERROR(INDEX(TIMESHEET!$A$1:$AI$5000,MATCH(PAYROLL!D1020,TIMESHEET!A$1:A$500,0),MATCH("T602",TIMESHEET!$2:$2,0)),0)</f>
        <v/>
      </c>
      <c r="AZ1020">
        <f>IFERROR(INDEX(TIMESHEET!$A$1:$AI$5000,MATCH(PAYROLL!D1020,TIMESHEET!A$1:A$500,0),MATCH("T603",TIMESHEET!$2:$2,0)),0)</f>
        <v/>
      </c>
      <c r="BA1020">
        <f>IFERROR(INDEX(TIMESHEET!$A$1:$AI$5000,MATCH(PAYROLL!D1020,TIMESHEET!A$1:A$500,0),MATCH("T611",TIMESHEET!$2:$2,0)),0)</f>
        <v/>
      </c>
      <c r="BB1020">
        <f>IFERROR(INDEX(TIMESHEET!$A$1:$AI$5000,MATCH(PAYROLL!D1020,TIMESHEET!A$1:A$500,0),MATCH("T612",TIMESHEET!$2:$2,0)),0)</f>
        <v/>
      </c>
      <c r="BC1020">
        <f>IFERROR(INDEX(TIMESHEET!$A$1:$AI$5000,MATCH(PAYROLL!D1020,TIMESHEET!A$1:A$500,0),MATCH("T613",TIMESHEET!$2:$2,0)),0)</f>
        <v/>
      </c>
      <c r="BD1020">
        <f>IFERROR(INDEX(TIMESHEET!$A$1:$AI$5000,MATCH(PAYROLL!D1020,TIMESHEET!A$1:A$500,0),MATCH("T500",TIMESHEET!$2:$2,0)),0)</f>
        <v/>
      </c>
      <c r="BE1020">
        <f>IFERROR(IF(LEFT(INDEX(PIS!O$1:O$500,MATCH(D1020,PIS!C$1:C$500)),1)="M",T1020/AD1020/8*(AW1020+AX1020*1.5+AY1020*2+AZ1020*3+BA1020*2.1+BB1020*2.7+BC1020*3.9+BD1020*0.3),T1020/8*(AW1020+AX1020*1.5+AY1020*2+AZ1020*3+BA1020*2.1+BB1020*2.7+BC1020*3.9+BD1020*0.3)),0)</f>
        <v/>
      </c>
      <c r="BF1020">
        <f>IFERROR(INDEX(ADJ!$A$1:$BZ$1000,MATCH(PAYROLL!$D1020,ADJ!A$1:A$500,0),MATCH(PAYROLL!BF$2,ADJ!$2:$2,0)),0)</f>
        <v/>
      </c>
      <c r="BG1020">
        <f>IFERROR(INDEX(ADJ!$A$1:$BZ$1000,MATCH(PAYROLL!D1020,ADJ!A$1:A$500,0),MATCH(PAYROLL!BG$2,ADJ!$2:$2,0)),0)</f>
        <v/>
      </c>
      <c r="BH1020">
        <f>IFERROR(INDEX(ADJ!$A$1:$BZ$1000,MATCH(PAYROLL!D1020,ADJ!A$1:A$500,0),MATCH(PAYROLL!BH$2,ADJ!$2:$2,0)),0)</f>
        <v/>
      </c>
      <c r="BI1020">
        <f>IFERROR(INDEX(ADJ!$A$1:$BZ$1000,MATCH(PAYROLL!D1020,ADJ!A$1:A$500,0),MATCH(PAYROLL!BI$2,ADJ!$2:$2,0)),0)</f>
        <v/>
      </c>
      <c r="BJ1020">
        <f>IFERROR(INDEX(ADJ!$A$1:$BZ$1000,MATCH(PAYROLL!D1020,ADJ!A$1:A$500,0),MATCH(PAYROLL!BJ$2,ADJ!$2:$2,0)),0)</f>
        <v/>
      </c>
      <c r="BK1020">
        <f>SUM(BF1020:BJ1020)</f>
        <v/>
      </c>
      <c r="BL1020">
        <f>IFERROR(INDEX(ADJ!$A$1:$BZ$1000,MATCH(PAYROLL!D1020,ADJ!A$1:A$500,0),MATCH(PAYROLL!BL$2,ADJ!$2:$2,0)),0)</f>
        <v/>
      </c>
      <c r="BM1020">
        <f>IFERROR(INDEX(ADJ!$A$1:$BZ$1000,MATCH(PAYROLL!D1020,ADJ!A$1:A$500,0),MATCH(PAYROLL!BM$2,ADJ!$2:$2,0)),0)</f>
        <v/>
      </c>
      <c r="BN1020">
        <f>IFERROR(INDEX(ADJ!$A$1:$BZ$1000,MATCH(PAYROLL!D1020,ADJ!A$1:A$500,0),MATCH(PAYROLL!BN$2,ADJ!$2:$2,0)),0)</f>
        <v/>
      </c>
      <c r="BO1020">
        <f>IFERROR(INDEX(ADJ!$A$1:$BZ$1000,MATCH(PAYROLL!D1020,ADJ!A$1:A$500,0),MATCH(PAYROLL!BO$2,ADJ!$2:$2,0)),0)</f>
        <v/>
      </c>
      <c r="BP1020">
        <f>SUM(AM1020,AV1020,BE1020,BK1020,BL1020:BO1020)</f>
        <v/>
      </c>
      <c r="BQ1020">
        <f>BO1020</f>
        <v/>
      </c>
      <c r="BR1020">
        <f>IFERROR(ROUND(IF(LEFT(INDEX(PIS!O$1:O$500,MATCH(D1020,PIS!C$1:C$500)),1)="D",T1020/8*(BD1020*0.3),IF(LEFT(INDEX(PIS!O$1:O$500,MATCH(D1020,PIS!C$1:C$500)),1)="H",T1020*($BD1020*0.3),T1020/$AD1020/8*($BD1020*0.3))),0),0)</f>
        <v/>
      </c>
      <c r="BS1020">
        <f>IF(AP1020&lt;1,0,MIN(AP1020,730000))</f>
        <v/>
      </c>
      <c r="BT1020">
        <f>IFERROR(ROUND((BE1020-SUM(AW1020:BC1020)*T1020/AD1020/8),0)-BR1020,0)</f>
        <v/>
      </c>
      <c r="BU1020">
        <f>AO1020</f>
        <v/>
      </c>
      <c r="BV1020">
        <f>SUM(BQ1020:BU1020)</f>
        <v/>
      </c>
      <c r="BW1020">
        <f>BP1020-BV1020</f>
        <v/>
      </c>
      <c r="BX1020">
        <f>IFERROR(IF(RIGHT(INDEX(PIS!O$1:O$500,MATCH(D1020,PIS!C$1:C$500)),5)="Gross",MIN(U1020+V1020,VLOOKUP("R700",TSC!B:C,2,0)*VLOOKUP("R101",TSC!B:C,2,0))*VLOOKUP("R701",TSC!B:C,2,0)%,0),0)</f>
        <v/>
      </c>
      <c r="BY1020">
        <f>IFERROR(IF(RIGHT(INDEX(PIS!O$1:O$500,MATCH(D1020,PIS!C$1:C$500)),5)="Gross",MIN(U1020+V1020,VLOOKUP("R700",TSC!B:C,2,0)*VLOOKUP("R101",TSC!B:C,2,0))*VLOOKUP("T704",TSC!B:C,2,0)%,0),0)</f>
        <v/>
      </c>
      <c r="BZ1020">
        <f>IFERROR(IF(RIGHT(INDEX(PIS!O$1:O$500,MATCH(D1020,PIS!C$1:C$500)),5)="Gross",MIN(U1020+V1020,VLOOKUP("R700",TSC!B:C,2,0)*VLOOKUP("1",TSC!F:G,2,0))*VLOOKUP("T705",TSC!B:C,2,0)%,0),0)</f>
        <v/>
      </c>
      <c r="CA1020">
        <f>IFERROR(INDEX(ADJ!$A$1:$BZ$1000,MATCH(PAYROLL!D1020,ADJ!A$1:A$500,0),MATCH(PAYROLL!CA$2,ADJ!$2:$2,0)),0)</f>
        <v/>
      </c>
      <c r="CB1020">
        <f>IFERROR(INDEX(ADJ!$A$1:$BZ$1000,MATCH(PAYROLL!D1020,ADJ!A$1:A$500,0),MATCH(PAYROLL!CB$2,ADJ!$2:$2,0)),0)</f>
        <v/>
      </c>
      <c r="CC1020">
        <f>SUM(BX1020:CB1020)</f>
        <v/>
      </c>
      <c r="CD1020">
        <f>IFERROR(INDEX(PIS!$A$1:$BZ$1000,MATCH(PAYROLL!D1020,PIS!C$1:C$500,0),MATCH(PAYROLL!CD$1,PIS!$1:$1,0)),0)</f>
        <v/>
      </c>
      <c r="CE1020">
        <f>IFERROR(IF(OR(INDEX(PIS!P$1:P$500,MATCH(D1020,PIS!C$1:C$500,0))="LT2",INDEX(PIS!P$1:P$500,MATCH(D1020,PIS!C$1:C$500,0))="P10"),0,SUM(CC1020,CD1020*VLOOKUP("R601",TSC!B:C,2,0),VLOOKUP("R602",TSC!B:C,2,0))),0)</f>
        <v/>
      </c>
      <c r="CF1020">
        <f>MAX(BW1020-CE1020,0)</f>
        <v/>
      </c>
      <c r="CG1020">
        <f>IFERROR(IF(OR(RIGHT(INDEX(PIS!P$1:P$500,MATCH(D1020,PIS!C$1:C$500)),5)="P10",RIGHT(INDEX(PIS!P$1:P$500,MATCH(D1020,PIS!C$1:C$500)),5)="CK"),0,IF(CF1020&lt;=5000000,CF1020*5%,IF(CF1020&lt;=10000000,CF1020*10%-250000,IF(CF1020&lt;=18000000,CF1020*15%-750000,IF(CF1020&lt;=32000000,CF1020*20%-1650000,IF(CF1020&lt;=52000000,CF1020*25%-3250000,IF(CF1020&lt;=80000000,BH1020*30%-5850000,CF1020*35%-9850000))))))),0)</f>
        <v/>
      </c>
      <c r="CH1020">
        <f>IFERROR(IF(OR(INDEX(PIS!P$1:P$500,MATCH(D1020,PIS!C$1:C$500))="LT",INDEX(PIS!P$1:P$500,MATCH(D1020,PIS!C$1:C$500))="CK"),0,IF(CF1020&lt;2000000,0,CF1020*10%)),0)</f>
        <v/>
      </c>
      <c r="CI1020">
        <f>IFERROR(INDEX(ADJ!$A$1:$BZ$1000,MATCH(PAYROLL!D1020,ADJ!A$1:A$500,0),MATCH(PAYROLL!CI$2,ADJ!$2:$2,0)),0)</f>
        <v/>
      </c>
      <c r="CJ1020">
        <f>IFERROR(INDEX(ADJ!$A$1:$BZ$1000,MATCH(PAYROLL!D1020,ADJ!A$1:A$500,0),MATCH(PAYROLL!CJ$2,ADJ!$2:$2,0)),0)</f>
        <v/>
      </c>
      <c r="CK1020">
        <f>IFERROR(INDEX(ADJ!$A$1:$BZ$1000,MATCH(PAYROLL!D1020,ADJ!A$1:A$500,0),MATCH(PAYROLL!CK$2,ADJ!$2:$2,0)),0)</f>
        <v/>
      </c>
      <c r="CL1020">
        <f>SUM(CG1020:CK1020)</f>
        <v/>
      </c>
      <c r="CM1020">
        <f>ROUND(SUM(CH1020:CK1020),0)</f>
        <v/>
      </c>
      <c r="CN1020">
        <f>IFERROR(INDEX(CSDA!D$1:D$500,MATCH($CN$2,CSDA!C$1:C$500,0))*INDEX(PIS!V$1:V$500,MATCH(D1020,PIS!C$1:C$500))+INDEX(ADJ!$A$1:$BZ$1000,MATCH(PAYROLL!D1020,ADJ!A$1:A$500,0),MATCH(PAYROLL!CN$2,ADJ!$2:$2,0)),0)</f>
        <v/>
      </c>
      <c r="CO1020">
        <f>IFERROR(INDEX(ADJ!$A$1:$BZ$1000,MATCH(PAYROLL!D1020,ADJ!A$1:A$500,0),MATCH(PAYROLL!CO$2,ADJ!$2:$2,0)),0)</f>
        <v/>
      </c>
      <c r="CP1020">
        <f>IFERROR(INDEX(ADJ!$A$1:$BZ$1000,MATCH(PAYROLL!D1020,ADJ!A$1:A$500,0),MATCH(PAYROLL!CP$2,ADJ!$2:$2,0)),0)</f>
        <v/>
      </c>
      <c r="CQ1020">
        <f>BP1020-CL1020-CI1020-CM1020-CN1020-CO1020-CP1020-CC1020</f>
        <v/>
      </c>
      <c r="CR1020">
        <f>IFERROR(IF(RIGHT(INDEX(PIS!O$1:O$500,MATCH(D1020,PIS!C$1:C$500,0)),5)="Gross",MIN(U1020+V1020,VLOOKUP("R700",TSC!B:C,2,0)*VLOOKUP("R101",TSC!B:C,2,0))*(VLOOKUP("T711",TSC!B:C,2,0)+VLOOKUP("T712",TSC!B:C,2,0))%,MIN(T1020+V1020,VLOOKUP("R700",TSC!B:C,2,0)*VLOOKUP("R101",TSC!B:C,2,0))*(VLOOKUP("T711",TSC!B:C,2,0)+VLOOKUP("T712",TSC!B:C,2,0)+VLOOKUP("R701",TSC!B:C,2,0))%),0)</f>
        <v/>
      </c>
      <c r="CS1020">
        <f>IFERROR(IF(RIGHT(INDEX(PIS!O$1:O$500,MATCH(D1020,PIS!C$1:C$500,0)),5)="Gross",MIN(U1020+V1020,VLOOKUP("R700",TSC!B:C,2,0)*VLOOKUP("R101",TSC!B:C,2,0))*(VLOOKUP("T714",TSC!B:C,2,0))%,MIN(T1020+V1020,VLOOKUP("R700",TSC!B:C,2,0)*VLOOKUP("R101",TSC!B:C,2,0))*(VLOOKUP("T704",TSC!B:C,2,0)+VLOOKUP("T714",TSC!B:C,2,0))%),0)</f>
        <v/>
      </c>
      <c r="CT1020">
        <f>IFERROR(IF(RIGHT(INDEX(PIS!O$1:O$500,MATCH(D1020,PIS!C$1:C$500,0)),5)="Gross",MIN(U1020+V1020,VLOOKUP("R700",TSC!B:C,2,0)*VLOOKUP("R101",TSC!B:C,2,0))*VLOOKUP("T705",TSC!B:C,2,0)%,MIN(T1020+V1020,VLOOKUP("R700",TSC!B:C,2,0)*VLOOKUP("R101",TSC!B:C,2,0))*VLOOKUP("T705",TSC!B:C,2,0)%),0)</f>
        <v/>
      </c>
      <c r="CU1020">
        <f>IFERROR(IF(RIGHT(INDEX(PIS!O$1:O$500,MATCH(D1020,PIS!C$1:C$500,0)),5)="Gross",MIN(U1020+V1020,VLOOKUP("R700",TSC!B:C,2,0)*VLOOKUP("R101",TSC!B:C,2,0))*(VLOOKUP("T713",TSC!B:C,2,0))%,MIN(T1020+V1020,VLOOKUP("R700",TSC!B:C,2,0)*VLOOKUP("R101",TSC!B:C,2,0))*(VLOOKUP("T713",TSC!B:C,2,0))%),0)</f>
        <v/>
      </c>
      <c r="CV1020">
        <f>IFERROR(INDEX(ADJ!$A$1:$BZ$1000,MATCH(PAYROLL!D1020,ADJ!A$1:A$500,0),MATCH(PAYROLL!CV$2,ADJ!$2:$2,0)),0)</f>
        <v/>
      </c>
      <c r="CW1020">
        <f>IFERROR(INDEX(ADJ!$A$1:$BZ$1000,MATCH(PAYROLL!D1020,ADJ!A$1:A$500,0),MATCH(PAYROLL!CW$2,ADJ!$2:$2,0)),0)</f>
        <v/>
      </c>
      <c r="CX1020">
        <f>SUM(CR1020:CW1020)</f>
        <v/>
      </c>
      <c r="CY1020">
        <f>ROUND(IF(CR1020&gt;0,T1020+V1020*VLOOKUP("R202",TSC!$B$1:$C$500,2,0),0),0)</f>
        <v/>
      </c>
      <c r="CZ1020">
        <f>IFERROR(INDEX(CSDA!D$1:D$500,MATCH($CZ$2,CSDA!C$1:C$500,0)),0)</f>
        <v/>
      </c>
      <c r="DA1020">
        <f>ROUND(T1020*0.7%,0)</f>
        <v/>
      </c>
      <c r="DB1020">
        <f>ROUND(T1020/12,0)</f>
        <v/>
      </c>
      <c r="DC1020">
        <f ref="DC1020" t="array">IFERROR(INDEX(CSDA!D$1:D$500,MATCH("Trích giữ"&amp;PAYROLL!DC$2,CSDA!A$1:A$500&amp;CSDA!C$1:C$500,0)),0)</f>
        <v/>
      </c>
      <c r="DD1020">
        <f ref="DD1020" t="array">IFERROR(INDEX(CSDA!D$1:D$500,MATCH("Trích giữ"&amp;PAYROLL!DD$2,CSDA!A$1:A$500&amp;CSDA!C$1:C$500,0)),0)</f>
        <v/>
      </c>
      <c r="DE1020">
        <f ref="DE1020" t="array">IFERROR(INDEX(CSDA!D$1:D$500,MATCH("Trích giữ"&amp;PAYROLL!DE$2,CSDA!A$1:A$500&amp;CSDA!C$1:C$500,0)),0)</f>
        <v/>
      </c>
      <c r="DF1020">
        <f>IFERROR(INDEX(CSDA!D$1:D$500,MATCH(PAYROLL!DF$2,CSDA!C$1:C$500,0)),0)</f>
        <v/>
      </c>
      <c r="DG1020">
        <f ref="DG1020" t="array">IFERROR(INDEX(CSDA!D$1:D$500,MATCH("Trích giữ"&amp;PAYROLL!DG$2,CSDA!A$1:A$500&amp;CSDA!C$1:C$500,0)),0)</f>
        <v/>
      </c>
      <c r="DH1020">
        <f>ROUND(T1020/26,0)</f>
        <v/>
      </c>
      <c r="DI1020">
        <f ref="DI1020" t="array">IFERROR(INDEX(CSDA!D$1:D$500,MATCH("Trích giữ"&amp;PAYROLL!DI$2,CSDA!A$1:A$500&amp;CSDA!C$1:C$500,0)),0)</f>
        <v/>
      </c>
      <c r="DJ1020">
        <f>IF(U1020=0,T1020*21.5%-BL1020,0)</f>
        <v/>
      </c>
      <c r="DK1020">
        <f ref="DK1020" t="array">IFERROR(INDEX(CSDA!D$1:D$500,MATCH("Trích giữ"&amp;PAYROLL!DK$2,CSDA!A$1:A$500&amp;CSDA!C$1:C$500,0)),0)</f>
        <v/>
      </c>
      <c r="DL1020">
        <f>IFERROR(INDEX(CSDA!D$1:D$500,MATCH(PAYROLL!DL$2,CSDA!C$1:C$500,0))/12,0)</f>
        <v/>
      </c>
      <c r="DM1020">
        <f>SUM(DB1020:DL1020)</f>
        <v/>
      </c>
      <c r="DN1020">
        <f>IFERROR(INDEX(ADJ!$A$1:$BZ$1000,MATCH(PAYROLL!D1020,ADJ!A$1:A$500,0),MATCH(PAYROLL!DN$2,ADJ!$2:$2,0)),0)</f>
        <v/>
      </c>
      <c r="DO1020">
        <f>IFERROR(SUM(BP1020,DM1020:DN1020,CX1020:DA1020)-DT1020,0)</f>
        <v/>
      </c>
      <c r="DP1020">
        <f ref="DP1020" t="array">SUM(BW1020*IFERROR(INDEX(CSDA!D$1:D$500,MATCH(BW$2,CSDA!C$1:C$500,0)),0)%,CX1020*IFERROR(INDEX(CSDA!D$1:D$500,MATCH(CX$2,CSDA!C$1:C$500,0)),0)%,DA1020*IFERROR(INDEX(CSDA!D$1:D$500,MATCH(DA$2,CSDA!C$1:C$500,0)),0)%,DB1020*IFERROR(INDEX(CSDA!D$1:D$500,MATCH(DB$2,CSDA!C$1:C$500,0)),0)%,DF1020*IFERROR(INDEX(CSDA!D$1:D$500,MATCH("Phí dịch vụ"&amp;PAYROLL!DF$2,CSDA!A$1:A$500&amp;CSDA!C$1:C$500,0)),0)%,DC1020*IFERROR(INDEX(CSDA!D$1:D$500,MATCH("Phí dịch vụ"&amp;PAYROLL!DC$2,CSDA!A$1:A$500&amp;CSDA!C$1:C$500,0)),0)%,DH1020*IFERROR(INDEX(CSDA!D$1:D$500,MATCH("Phí dịch vụ"&amp;PAYROLL!DH$2,CSDA!A$1:A$500&amp;CSDA!C$1:C$500,0)),0)%,DJ1020*IFERROR(INDEX(CSDA!D$1:D$500,MATCH("Phí dịch vụ"&amp;PAYROLL!DJ$2,CSDA!A$1:A$500&amp;CSDA!C$1:C$500,0)),0)%,BN1020*IFERROR(INDEX(CSDA!D$1:D$500,MATCH(BN$2,CSDA!C$1:C$500,0)),0)%)-BN1020*7%</f>
        <v/>
      </c>
      <c r="DQ1020">
        <f>IFERROR(INDEX(ADJ!$A$1:$BZ$1000,MATCH(PAYROLL!D1020,ADJ!A$1:A$500,0),MATCH(PAYROLL!DQ$2,ADJ!$2:$2,0)),0)</f>
        <v/>
      </c>
      <c r="DR1020">
        <f>IFERROR(INDEX(ADJ!$A$1:$BZ$1000,MATCH(PAYROLL!D1020,ADJ!A$1:A$500,0),MATCH(PAYROLL!DR$2,ADJ!$2:$2,0)),0)</f>
        <v/>
      </c>
      <c r="DS1020">
        <f>SUM(DP1020:DR1020)</f>
        <v/>
      </c>
      <c r="DT1020">
        <f>EK1020</f>
        <v/>
      </c>
      <c r="DU1020">
        <f>SUM(DO1020:DR1020)</f>
        <v/>
      </c>
      <c r="DV1020">
        <f>ROUND(DU1020*0.1,0)</f>
        <v/>
      </c>
      <c r="DW1020">
        <f>DU1020+DV1020</f>
        <v/>
      </c>
      <c r="DZ1020">
        <f>IFERROR(INDEX(ADJ!$A$1:$BZ$1000,MATCH(PAYROLL!$D1020,ADJ!A$1:A$500,0),MATCH(PAYROLL!DZ$2,ADJ!$2:$2,0)),0)</f>
        <v/>
      </c>
      <c r="EA1020">
        <f>IFERROR(INDEX(ADJ!$A$1:$BZ$1000,MATCH(PAYROLL!$D1020,ADJ!A$1:A$500,0),MATCH(PAYROLL!EA$2,ADJ!$2:$2,0)),0)</f>
        <v/>
      </c>
      <c r="EB1020">
        <f>IFERROR(INDEX(ADJ!$A$1:$BZ$1000,MATCH(PAYROLL!$D1020,ADJ!A$1:A$500,0),MATCH(PAYROLL!EB$2,ADJ!$2:$2,0)),0)</f>
        <v/>
      </c>
      <c r="EC1020">
        <f>IFERROR(INDEX(ADJ!$A$1:$BZ$1000,MATCH(PAYROLL!$D1020,ADJ!A$1:A$500,0),MATCH(PAYROLL!EC$2,ADJ!$2:$2,0)),0)</f>
        <v/>
      </c>
      <c r="ED1020">
        <f>IFERROR(INDEX(ADJ!$A$1:$BZ$1000,MATCH(PAYROLL!$D1020,ADJ!A$1:A$500,0),MATCH(PAYROLL!ED$2,ADJ!$2:$2,0)),0)</f>
        <v/>
      </c>
      <c r="EE1020">
        <f>IFERROR(INDEX(ADJ!$A$1:$BZ$1000,MATCH(PAYROLL!$D1020,ADJ!A$1:A$500,0),MATCH(PAYROLL!EE$2,ADJ!$2:$2,0)),0)</f>
        <v/>
      </c>
      <c r="EF1020">
        <f>IFERROR(INDEX(ADJ!$A$1:$BZ$1000,MATCH(PAYROLL!$D1020,ADJ!A$1:A$500,0),MATCH(PAYROLL!EF$2,ADJ!$2:$2,0)),0)</f>
        <v/>
      </c>
      <c r="EG1020">
        <f>IFERROR(INDEX(ADJ!$A$1:$BZ$1000,MATCH(PAYROLL!$D1020,ADJ!A$1:A$500,0),MATCH(PAYROLL!EG$2,ADJ!$2:$2,0)),0)</f>
        <v/>
      </c>
      <c r="EH1020">
        <f>IFERROR(INDEX(ADJ!$A$1:$BZ$1000,MATCH(PAYROLL!$D1020,ADJ!A$1:A$500,0),MATCH(PAYROLL!EH$2,ADJ!$2:$2,0)),0)</f>
        <v/>
      </c>
      <c r="EI1020">
        <f>IFERROR(INDEX(ADJ!$A$1:$BZ$1000,MATCH(PAYROLL!D1020,ADJ!A$1:A$500,0),MATCH(PAYROLL!EI$2,ADJ!$2:$2,0)),0)</f>
        <v/>
      </c>
      <c r="EJ1020">
        <f>IFERROR(INDEX(ADJ!$A$1:$BZ$1000,MATCH(PAYROLL!$D1020,ADJ!A$1:A$500,0),MATCH(PAYROLL!EJ$2,ADJ!$2:$2,0)),0)</f>
        <v/>
      </c>
      <c r="EK1020">
        <f>SUM(DZ1020:EJ1020)</f>
        <v/>
      </c>
    </row>
    <row r="1021">
      <c r="A1021" t="n">
        <v>1019</v>
      </c>
      <c r="B1021" t="inlineStr">
        <is>
          <t>Vi Văn Đình</t>
        </is>
      </c>
      <c r="D1021" t="inlineStr">
        <is>
          <t>140086-02</t>
        </is>
      </c>
      <c r="S1021">
        <f>IFERROR(INDEX(PIS!$A$1:$BZ$1000,MATCH($D1021,PIS!C$1:C$500,0),MATCH("Lương CB tháng trước",PIS!$1:$1,0)),0)</f>
        <v/>
      </c>
      <c r="T1021">
        <f>IFERROR(INDEX(PIS!$A$1:$BZ$1000,MATCH($D1021,PIS!C$1:C$500,0),MATCH("Lương CB hiện tại",PIS!$1:$1,0)),0)</f>
        <v/>
      </c>
      <c r="U1021">
        <f>IFERROR(INDEX(PIS!$A$1:$BZ$1000,MATCH($D1021,PIS!C$1:C$500,0),MATCH("Lương đóng BHBB",PIS!$1:$1,0)),0)</f>
        <v/>
      </c>
      <c r="V1021">
        <f>IFERROR(INDEX(PIS!$A$1:$BZ$1000,MATCH($D1021,PIS!C$1:C$500,0),MATCH(V$2,PIS!$2:$2,0)),0)</f>
        <v/>
      </c>
      <c r="W1021">
        <f>IFERROR(INDEX(PIS!$A$1:$BZ$1000,MATCH($D1021,PIS!C$1:C$500,0),MATCH(W$2,PIS!$2:$2,0)),0)</f>
        <v/>
      </c>
      <c r="X1021">
        <f>IFERROR(INDEX(PIS!$A$1:$BZ$1000,MATCH($D1021,PIS!C$1:C$500,0),MATCH(X$2,PIS!$2:$2,0)),0)</f>
        <v/>
      </c>
      <c r="Y1021">
        <f>IFERROR(INDEX(PIS!$A$1:$BZ$1000,MATCH($D1021,PIS!C$1:C$500,0),MATCH(Y$2,PIS!$2:$2,0)),0)</f>
        <v/>
      </c>
      <c r="Z1021">
        <f>IFERROR(INDEX(PIS!$A$1:$BZ$1000,MATCH($D1021,PIS!C$1:C$500,0),MATCH(Z$2,PIS!$2:$2,0)),0)</f>
        <v/>
      </c>
      <c r="AA1021">
        <f>IFERROR(INDEX(PIS!$A$1:$BZ$1000,MATCH($D1021,PIS!C$1:C$500,0),MATCH(AA$2,PIS!$2:$2,0)),0)</f>
        <v/>
      </c>
      <c r="AB1021">
        <f>IFERROR(INDEX(PIS!$A$1:$BZ$1000,MATCH($D1021,PIS!C$1:C$500,0),MATCH(AB$2,PIS!$2:$2,0)),0)</f>
        <v/>
      </c>
      <c r="AC1021">
        <f>SUM(V1021:AB1021)</f>
        <v/>
      </c>
      <c r="AD1021">
        <f>IFERROR(INDEX(TIMESHEET!$A$1:$AI$5000,MATCH($D1021,TIMESHEET!A$1:A$500,0),MATCH("T100",TIMESHEET!$2:$2,0))-2,0)</f>
        <v/>
      </c>
      <c r="AE1021">
        <f>IFERROR(INDEX(TIMESHEET!$A$1:$AI$5000,MATCH($D1021,TIMESHEET!A$1:A$500,0),MATCH("T202",TIMESHEET!$2:$2,0)),0)</f>
        <v/>
      </c>
      <c r="AF1021">
        <f>IFERROR(INDEX(TIMESHEET!$A$1:$AI$5000,MATCH($D1021,TIMESHEET!A$1:A$500,0),MATCH("T302",TIMESHEET!$2:$2,0)),0)</f>
        <v/>
      </c>
      <c r="AG1021">
        <f>IFERROR(INDEX(TIMESHEET!$A$1:$AI$5000,MATCH($D1021,TIMESHEET!A$1:A$500,0),MATCH("T406",TIMESHEET!$2:$2,0)),0)</f>
        <v/>
      </c>
      <c r="AH1021">
        <f>AE1021+AG1021</f>
        <v/>
      </c>
      <c r="AI1021">
        <f>IFERROR(INDEX(TIMESHEET!$A$1:$AI$5000,MATCH($D1021,TIMESHEET!A$1:A$500,0),MATCH("T701",TIMESHEET!$2:$2,0)),0)</f>
        <v/>
      </c>
      <c r="AJ1021">
        <f>IFERROR(INDEX(TIMESHEET!$A$1:$AI$5000,MATCH($D1021,TIMESHEET!B$1:B$500,0),MATCH("T320",TIMESHEET!$2:$2,0)),0)</f>
        <v/>
      </c>
      <c r="AK1021">
        <f>IFERROR(IF(LEFT(INDEX(PIS!O$1:O$500,MATCH(D1021,PIS!C$1:C$500)),1)="M",T1021/AD1021*SUM(AE1021:AG1021),T1021*AD1021),0)</f>
        <v/>
      </c>
      <c r="AL1021">
        <f>IFERROR(INDEX(ADJ!$A$1:$BZ$1000,MATCH(PAYROLL!D1021,ADJ!A$1:A$500,0),MATCH(PAYROLL!AL$2,ADJ!$2:$2,0)),0)</f>
        <v/>
      </c>
      <c r="AM1021">
        <f>SUM(AK1021:AL1021)</f>
        <v/>
      </c>
      <c r="AN1021">
        <f>IFERROR(ROUND(V1021/$AD1021*$AH1021,0),0)</f>
        <v/>
      </c>
      <c r="AO1021">
        <f>IFERROR(ROUND(W1021/$AD1021*$AH1021,0),0)</f>
        <v/>
      </c>
      <c r="AP1021">
        <f>IFERROR(ROUND(X1021/$AD1021*$AE1021,0),0)</f>
        <v/>
      </c>
      <c r="AQ1021">
        <f>IFERROR(ROUND(Y1021/$AD1021*$AH1021,0),0)</f>
        <v/>
      </c>
      <c r="AR1021">
        <f>IFERROR(ROUND(Z1021/$AD1021*$AH1021,0),0)</f>
        <v/>
      </c>
      <c r="AS1021">
        <f>IFERROR(ROUND(AA1021/$AD1021*$AH1021,0),0)</f>
        <v/>
      </c>
      <c r="AT1021">
        <f>IFERROR(IF((AE1021+AF1021+AG1021)&gt;13,AB1021,ROUND(AB1021/AD1021*AH1021,0)),0)</f>
        <v/>
      </c>
      <c r="AU1021">
        <f>IFERROR(INDEX(ADJ!$A$1:$BZ$1000,MATCH(PAYROLL!D1021,ADJ!A$1:A$500,0),MATCH(PAYROLL!AU$2,ADJ!$2:$2,0)),0)</f>
        <v/>
      </c>
      <c r="AV1021">
        <f>ROUND(SUM(AN1021:AU1021),0)</f>
        <v/>
      </c>
      <c r="AW1021">
        <f>IFERROR(INDEX(TIMESHEET!$A$1:$AI$5000,MATCH(PAYROLL!D1021,TIMESHEET!A$1:A$500,0),MATCH("T620",TIMESHEET!$2:$2,0)),0)</f>
        <v/>
      </c>
      <c r="AX1021">
        <f>IFERROR(INDEX(TIMESHEET!$A$1:$AI$5000,MATCH(PAYROLL!D1021,TIMESHEET!A$1:A$500,0),MATCH("T601",TIMESHEET!$2:$2,0)),0)</f>
        <v/>
      </c>
      <c r="AY1021">
        <f>IFERROR(INDEX(TIMESHEET!$A$1:$AI$5000,MATCH(PAYROLL!D1021,TIMESHEET!A$1:A$500,0),MATCH("T602",TIMESHEET!$2:$2,0)),0)</f>
        <v/>
      </c>
      <c r="AZ1021">
        <f>IFERROR(INDEX(TIMESHEET!$A$1:$AI$5000,MATCH(PAYROLL!D1021,TIMESHEET!A$1:A$500,0),MATCH("T603",TIMESHEET!$2:$2,0)),0)</f>
        <v/>
      </c>
      <c r="BA1021">
        <f>IFERROR(INDEX(TIMESHEET!$A$1:$AI$5000,MATCH(PAYROLL!D1021,TIMESHEET!A$1:A$500,0),MATCH("T611",TIMESHEET!$2:$2,0)),0)</f>
        <v/>
      </c>
      <c r="BB1021">
        <f>IFERROR(INDEX(TIMESHEET!$A$1:$AI$5000,MATCH(PAYROLL!D1021,TIMESHEET!A$1:A$500,0),MATCH("T612",TIMESHEET!$2:$2,0)),0)</f>
        <v/>
      </c>
      <c r="BC1021">
        <f>IFERROR(INDEX(TIMESHEET!$A$1:$AI$5000,MATCH(PAYROLL!D1021,TIMESHEET!A$1:A$500,0),MATCH("T613",TIMESHEET!$2:$2,0)),0)</f>
        <v/>
      </c>
      <c r="BD1021">
        <f>IFERROR(INDEX(TIMESHEET!$A$1:$AI$5000,MATCH(PAYROLL!D1021,TIMESHEET!A$1:A$500,0),MATCH("T500",TIMESHEET!$2:$2,0)),0)</f>
        <v/>
      </c>
      <c r="BE1021">
        <f>IFERROR(IF(LEFT(INDEX(PIS!O$1:O$500,MATCH(D1021,PIS!C$1:C$500)),1)="M",T1021/AD1021/8*(AW1021+AX1021*1.5+AY1021*2+AZ1021*3+BA1021*2.1+BB1021*2.7+BC1021*3.9+BD1021*0.3),T1021/8*(AW1021+AX1021*1.5+AY1021*2+AZ1021*3+BA1021*2.1+BB1021*2.7+BC1021*3.9+BD1021*0.3)),0)</f>
        <v/>
      </c>
      <c r="BF1021">
        <f>IFERROR(INDEX(ADJ!$A$1:$BZ$1000,MATCH(PAYROLL!$D1021,ADJ!A$1:A$500,0),MATCH(PAYROLL!BF$2,ADJ!$2:$2,0)),0)</f>
        <v/>
      </c>
      <c r="BG1021">
        <f>IFERROR(INDEX(ADJ!$A$1:$BZ$1000,MATCH(PAYROLL!D1021,ADJ!A$1:A$500,0),MATCH(PAYROLL!BG$2,ADJ!$2:$2,0)),0)</f>
        <v/>
      </c>
      <c r="BH1021">
        <f>IFERROR(INDEX(ADJ!$A$1:$BZ$1000,MATCH(PAYROLL!D1021,ADJ!A$1:A$500,0),MATCH(PAYROLL!BH$2,ADJ!$2:$2,0)),0)</f>
        <v/>
      </c>
      <c r="BI1021">
        <f>IFERROR(INDEX(ADJ!$A$1:$BZ$1000,MATCH(PAYROLL!D1021,ADJ!A$1:A$500,0),MATCH(PAYROLL!BI$2,ADJ!$2:$2,0)),0)</f>
        <v/>
      </c>
      <c r="BJ1021">
        <f>IFERROR(INDEX(ADJ!$A$1:$BZ$1000,MATCH(PAYROLL!D1021,ADJ!A$1:A$500,0),MATCH(PAYROLL!BJ$2,ADJ!$2:$2,0)),0)</f>
        <v/>
      </c>
      <c r="BK1021">
        <f>SUM(BF1021:BJ1021)</f>
        <v/>
      </c>
      <c r="BL1021">
        <f>IFERROR(INDEX(ADJ!$A$1:$BZ$1000,MATCH(PAYROLL!D1021,ADJ!A$1:A$500,0),MATCH(PAYROLL!BL$2,ADJ!$2:$2,0)),0)</f>
        <v/>
      </c>
      <c r="BM1021">
        <f>IFERROR(INDEX(ADJ!$A$1:$BZ$1000,MATCH(PAYROLL!D1021,ADJ!A$1:A$500,0),MATCH(PAYROLL!BM$2,ADJ!$2:$2,0)),0)</f>
        <v/>
      </c>
      <c r="BN1021">
        <f>IFERROR(INDEX(ADJ!$A$1:$BZ$1000,MATCH(PAYROLL!D1021,ADJ!A$1:A$500,0),MATCH(PAYROLL!BN$2,ADJ!$2:$2,0)),0)</f>
        <v/>
      </c>
      <c r="BO1021">
        <f>IFERROR(INDEX(ADJ!$A$1:$BZ$1000,MATCH(PAYROLL!D1021,ADJ!A$1:A$500,0),MATCH(PAYROLL!BO$2,ADJ!$2:$2,0)),0)</f>
        <v/>
      </c>
      <c r="BP1021">
        <f>SUM(AM1021,AV1021,BE1021,BK1021,BL1021:BO1021)</f>
        <v/>
      </c>
      <c r="BQ1021">
        <f>BO1021</f>
        <v/>
      </c>
      <c r="BR1021">
        <f>IFERROR(ROUND(IF(LEFT(INDEX(PIS!O$1:O$500,MATCH(D1021,PIS!C$1:C$500)),1)="D",T1021/8*(BD1021*0.3),IF(LEFT(INDEX(PIS!O$1:O$500,MATCH(D1021,PIS!C$1:C$500)),1)="H",T1021*($BD1021*0.3),T1021/$AD1021/8*($BD1021*0.3))),0),0)</f>
        <v/>
      </c>
      <c r="BS1021">
        <f>IF(AP1021&lt;1,0,MIN(AP1021,730000))</f>
        <v/>
      </c>
      <c r="BT1021">
        <f>IFERROR(ROUND((BE1021-SUM(AW1021:BC1021)*T1021/AD1021/8),0)-BR1021,0)</f>
        <v/>
      </c>
      <c r="BU1021">
        <f>AO1021</f>
        <v/>
      </c>
      <c r="BV1021">
        <f>SUM(BQ1021:BU1021)</f>
        <v/>
      </c>
      <c r="BW1021">
        <f>BP1021-BV1021</f>
        <v/>
      </c>
      <c r="BX1021">
        <f>IFERROR(IF(RIGHT(INDEX(PIS!O$1:O$500,MATCH(D1021,PIS!C$1:C$500)),5)="Gross",MIN(U1021+V1021,VLOOKUP("R700",TSC!B:C,2,0)*VLOOKUP("R101",TSC!B:C,2,0))*VLOOKUP("R701",TSC!B:C,2,0)%,0),0)</f>
        <v/>
      </c>
      <c r="BY1021">
        <f>IFERROR(IF(RIGHT(INDEX(PIS!O$1:O$500,MATCH(D1021,PIS!C$1:C$500)),5)="Gross",MIN(U1021+V1021,VLOOKUP("R700",TSC!B:C,2,0)*VLOOKUP("R101",TSC!B:C,2,0))*VLOOKUP("T704",TSC!B:C,2,0)%,0),0)</f>
        <v/>
      </c>
      <c r="BZ1021">
        <f>IFERROR(IF(RIGHT(INDEX(PIS!O$1:O$500,MATCH(D1021,PIS!C$1:C$500)),5)="Gross",MIN(U1021+V1021,VLOOKUP("R700",TSC!B:C,2,0)*VLOOKUP("1",TSC!F:G,2,0))*VLOOKUP("T705",TSC!B:C,2,0)%,0),0)</f>
        <v/>
      </c>
      <c r="CA1021">
        <f>IFERROR(INDEX(ADJ!$A$1:$BZ$1000,MATCH(PAYROLL!D1021,ADJ!A$1:A$500,0),MATCH(PAYROLL!CA$2,ADJ!$2:$2,0)),0)</f>
        <v/>
      </c>
      <c r="CB1021">
        <f>IFERROR(INDEX(ADJ!$A$1:$BZ$1000,MATCH(PAYROLL!D1021,ADJ!A$1:A$500,0),MATCH(PAYROLL!CB$2,ADJ!$2:$2,0)),0)</f>
        <v/>
      </c>
      <c r="CC1021">
        <f>SUM(BX1021:CB1021)</f>
        <v/>
      </c>
      <c r="CD1021">
        <f>IFERROR(INDEX(PIS!$A$1:$BZ$1000,MATCH(PAYROLL!D1021,PIS!C$1:C$500,0),MATCH(PAYROLL!CD$1,PIS!$1:$1,0)),0)</f>
        <v/>
      </c>
      <c r="CE1021">
        <f>IFERROR(IF(OR(INDEX(PIS!P$1:P$500,MATCH(D1021,PIS!C$1:C$500,0))="LT2",INDEX(PIS!P$1:P$500,MATCH(D1021,PIS!C$1:C$500,0))="P10"),0,SUM(CC1021,CD1021*VLOOKUP("R601",TSC!B:C,2,0),VLOOKUP("R602",TSC!B:C,2,0))),0)</f>
        <v/>
      </c>
      <c r="CF1021">
        <f>MAX(BW1021-CE1021,0)</f>
        <v/>
      </c>
      <c r="CG1021">
        <f>IFERROR(IF(OR(RIGHT(INDEX(PIS!P$1:P$500,MATCH(D1021,PIS!C$1:C$500)),5)="P10",RIGHT(INDEX(PIS!P$1:P$500,MATCH(D1021,PIS!C$1:C$500)),5)="CK"),0,IF(CF1021&lt;=5000000,CF1021*5%,IF(CF1021&lt;=10000000,CF1021*10%-250000,IF(CF1021&lt;=18000000,CF1021*15%-750000,IF(CF1021&lt;=32000000,CF1021*20%-1650000,IF(CF1021&lt;=52000000,CF1021*25%-3250000,IF(CF1021&lt;=80000000,BH1021*30%-5850000,CF1021*35%-9850000))))))),0)</f>
        <v/>
      </c>
      <c r="CH1021">
        <f>IFERROR(IF(OR(INDEX(PIS!P$1:P$500,MATCH(D1021,PIS!C$1:C$500))="LT",INDEX(PIS!P$1:P$500,MATCH(D1021,PIS!C$1:C$500))="CK"),0,IF(CF1021&lt;2000000,0,CF1021*10%)),0)</f>
        <v/>
      </c>
      <c r="CI1021">
        <f>IFERROR(INDEX(ADJ!$A$1:$BZ$1000,MATCH(PAYROLL!D1021,ADJ!A$1:A$500,0),MATCH(PAYROLL!CI$2,ADJ!$2:$2,0)),0)</f>
        <v/>
      </c>
      <c r="CJ1021">
        <f>IFERROR(INDEX(ADJ!$A$1:$BZ$1000,MATCH(PAYROLL!D1021,ADJ!A$1:A$500,0),MATCH(PAYROLL!CJ$2,ADJ!$2:$2,0)),0)</f>
        <v/>
      </c>
      <c r="CK1021">
        <f>IFERROR(INDEX(ADJ!$A$1:$BZ$1000,MATCH(PAYROLL!D1021,ADJ!A$1:A$500,0),MATCH(PAYROLL!CK$2,ADJ!$2:$2,0)),0)</f>
        <v/>
      </c>
      <c r="CL1021">
        <f>SUM(CG1021:CK1021)</f>
        <v/>
      </c>
      <c r="CM1021">
        <f>ROUND(SUM(CH1021:CK1021),0)</f>
        <v/>
      </c>
      <c r="CN1021">
        <f>IFERROR(INDEX(CSDA!D$1:D$500,MATCH($CN$2,CSDA!C$1:C$500,0))*INDEX(PIS!V$1:V$500,MATCH(D1021,PIS!C$1:C$500))+INDEX(ADJ!$A$1:$BZ$1000,MATCH(PAYROLL!D1021,ADJ!A$1:A$500,0),MATCH(PAYROLL!CN$2,ADJ!$2:$2,0)),0)</f>
        <v/>
      </c>
      <c r="CO1021">
        <f>IFERROR(INDEX(ADJ!$A$1:$BZ$1000,MATCH(PAYROLL!D1021,ADJ!A$1:A$500,0),MATCH(PAYROLL!CO$2,ADJ!$2:$2,0)),0)</f>
        <v/>
      </c>
      <c r="CP1021">
        <f>IFERROR(INDEX(ADJ!$A$1:$BZ$1000,MATCH(PAYROLL!D1021,ADJ!A$1:A$500,0),MATCH(PAYROLL!CP$2,ADJ!$2:$2,0)),0)</f>
        <v/>
      </c>
      <c r="CQ1021">
        <f>BP1021-CL1021-CI1021-CM1021-CN1021-CO1021-CP1021-CC1021</f>
        <v/>
      </c>
      <c r="CR1021">
        <f>IFERROR(IF(RIGHT(INDEX(PIS!O$1:O$500,MATCH(D1021,PIS!C$1:C$500,0)),5)="Gross",MIN(U1021+V1021,VLOOKUP("R700",TSC!B:C,2,0)*VLOOKUP("R101",TSC!B:C,2,0))*(VLOOKUP("T711",TSC!B:C,2,0)+VLOOKUP("T712",TSC!B:C,2,0))%,MIN(T1021+V1021,VLOOKUP("R700",TSC!B:C,2,0)*VLOOKUP("R101",TSC!B:C,2,0))*(VLOOKUP("T711",TSC!B:C,2,0)+VLOOKUP("T712",TSC!B:C,2,0)+VLOOKUP("R701",TSC!B:C,2,0))%),0)</f>
        <v/>
      </c>
      <c r="CS1021">
        <f>IFERROR(IF(RIGHT(INDEX(PIS!O$1:O$500,MATCH(D1021,PIS!C$1:C$500,0)),5)="Gross",MIN(U1021+V1021,VLOOKUP("R700",TSC!B:C,2,0)*VLOOKUP("R101",TSC!B:C,2,0))*(VLOOKUP("T714",TSC!B:C,2,0))%,MIN(T1021+V1021,VLOOKUP("R700",TSC!B:C,2,0)*VLOOKUP("R101",TSC!B:C,2,0))*(VLOOKUP("T704",TSC!B:C,2,0)+VLOOKUP("T714",TSC!B:C,2,0))%),0)</f>
        <v/>
      </c>
      <c r="CT1021">
        <f>IFERROR(IF(RIGHT(INDEX(PIS!O$1:O$500,MATCH(D1021,PIS!C$1:C$500,0)),5)="Gross",MIN(U1021+V1021,VLOOKUP("R700",TSC!B:C,2,0)*VLOOKUP("R101",TSC!B:C,2,0))*VLOOKUP("T705",TSC!B:C,2,0)%,MIN(T1021+V1021,VLOOKUP("R700",TSC!B:C,2,0)*VLOOKUP("R101",TSC!B:C,2,0))*VLOOKUP("T705",TSC!B:C,2,0)%),0)</f>
        <v/>
      </c>
      <c r="CU1021">
        <f>IFERROR(IF(RIGHT(INDEX(PIS!O$1:O$500,MATCH(D1021,PIS!C$1:C$500,0)),5)="Gross",MIN(U1021+V1021,VLOOKUP("R700",TSC!B:C,2,0)*VLOOKUP("R101",TSC!B:C,2,0))*(VLOOKUP("T713",TSC!B:C,2,0))%,MIN(T1021+V1021,VLOOKUP("R700",TSC!B:C,2,0)*VLOOKUP("R101",TSC!B:C,2,0))*(VLOOKUP("T713",TSC!B:C,2,0))%),0)</f>
        <v/>
      </c>
      <c r="CV1021">
        <f>IFERROR(INDEX(ADJ!$A$1:$BZ$1000,MATCH(PAYROLL!D1021,ADJ!A$1:A$500,0),MATCH(PAYROLL!CV$2,ADJ!$2:$2,0)),0)</f>
        <v/>
      </c>
      <c r="CW1021">
        <f>IFERROR(INDEX(ADJ!$A$1:$BZ$1000,MATCH(PAYROLL!D1021,ADJ!A$1:A$500,0),MATCH(PAYROLL!CW$2,ADJ!$2:$2,0)),0)</f>
        <v/>
      </c>
      <c r="CX1021">
        <f>SUM(CR1021:CW1021)</f>
        <v/>
      </c>
      <c r="CY1021">
        <f>ROUND(IF(CR1021&gt;0,T1021+V1021*VLOOKUP("R202",TSC!$B$1:$C$500,2,0),0),0)</f>
        <v/>
      </c>
      <c r="CZ1021">
        <f>IFERROR(INDEX(CSDA!D$1:D$500,MATCH($CZ$2,CSDA!C$1:C$500,0)),0)</f>
        <v/>
      </c>
      <c r="DA1021">
        <f>ROUND(T1021*0.7%,0)</f>
        <v/>
      </c>
      <c r="DB1021">
        <f>ROUND(T1021/12,0)</f>
        <v/>
      </c>
      <c r="DC1021">
        <f ref="DC1021" t="array">IFERROR(INDEX(CSDA!D$1:D$500,MATCH("Trích giữ"&amp;PAYROLL!DC$2,CSDA!A$1:A$500&amp;CSDA!C$1:C$500,0)),0)</f>
        <v/>
      </c>
      <c r="DD1021">
        <f ref="DD1021" t="array">IFERROR(INDEX(CSDA!D$1:D$500,MATCH("Trích giữ"&amp;PAYROLL!DD$2,CSDA!A$1:A$500&amp;CSDA!C$1:C$500,0)),0)</f>
        <v/>
      </c>
      <c r="DE1021">
        <f ref="DE1021" t="array">IFERROR(INDEX(CSDA!D$1:D$500,MATCH("Trích giữ"&amp;PAYROLL!DE$2,CSDA!A$1:A$500&amp;CSDA!C$1:C$500,0)),0)</f>
        <v/>
      </c>
      <c r="DF1021">
        <f>IFERROR(INDEX(CSDA!D$1:D$500,MATCH(PAYROLL!DF$2,CSDA!C$1:C$500,0)),0)</f>
        <v/>
      </c>
      <c r="DG1021">
        <f ref="DG1021" t="array">IFERROR(INDEX(CSDA!D$1:D$500,MATCH("Trích giữ"&amp;PAYROLL!DG$2,CSDA!A$1:A$500&amp;CSDA!C$1:C$500,0)),0)</f>
        <v/>
      </c>
      <c r="DH1021">
        <f>ROUND(T1021/26,0)</f>
        <v/>
      </c>
      <c r="DI1021">
        <f ref="DI1021" t="array">IFERROR(INDEX(CSDA!D$1:D$500,MATCH("Trích giữ"&amp;PAYROLL!DI$2,CSDA!A$1:A$500&amp;CSDA!C$1:C$500,0)),0)</f>
        <v/>
      </c>
      <c r="DJ1021">
        <f>IF(U1021=0,T1021*21.5%-BL1021,0)</f>
        <v/>
      </c>
      <c r="DK1021">
        <f ref="DK1021" t="array">IFERROR(INDEX(CSDA!D$1:D$500,MATCH("Trích giữ"&amp;PAYROLL!DK$2,CSDA!A$1:A$500&amp;CSDA!C$1:C$500,0)),0)</f>
        <v/>
      </c>
      <c r="DL1021">
        <f>IFERROR(INDEX(CSDA!D$1:D$500,MATCH(PAYROLL!DL$2,CSDA!C$1:C$500,0))/12,0)</f>
        <v/>
      </c>
      <c r="DM1021">
        <f>SUM(DB1021:DL1021)</f>
        <v/>
      </c>
      <c r="DN1021">
        <f>IFERROR(INDEX(ADJ!$A$1:$BZ$1000,MATCH(PAYROLL!D1021,ADJ!A$1:A$500,0),MATCH(PAYROLL!DN$2,ADJ!$2:$2,0)),0)</f>
        <v/>
      </c>
      <c r="DO1021">
        <f>IFERROR(SUM(BP1021,DM1021:DN1021,CX1021:DA1021)-DT1021,0)</f>
        <v/>
      </c>
      <c r="DP1021">
        <f ref="DP1021" t="array">SUM(BW1021*IFERROR(INDEX(CSDA!D$1:D$500,MATCH(BW$2,CSDA!C$1:C$500,0)),0)%,CX1021*IFERROR(INDEX(CSDA!D$1:D$500,MATCH(CX$2,CSDA!C$1:C$500,0)),0)%,DA1021*IFERROR(INDEX(CSDA!D$1:D$500,MATCH(DA$2,CSDA!C$1:C$500,0)),0)%,DB1021*IFERROR(INDEX(CSDA!D$1:D$500,MATCH(DB$2,CSDA!C$1:C$500,0)),0)%,DF1021*IFERROR(INDEX(CSDA!D$1:D$500,MATCH("Phí dịch vụ"&amp;PAYROLL!DF$2,CSDA!A$1:A$500&amp;CSDA!C$1:C$500,0)),0)%,DC1021*IFERROR(INDEX(CSDA!D$1:D$500,MATCH("Phí dịch vụ"&amp;PAYROLL!DC$2,CSDA!A$1:A$500&amp;CSDA!C$1:C$500,0)),0)%,DH1021*IFERROR(INDEX(CSDA!D$1:D$500,MATCH("Phí dịch vụ"&amp;PAYROLL!DH$2,CSDA!A$1:A$500&amp;CSDA!C$1:C$500,0)),0)%,DJ1021*IFERROR(INDEX(CSDA!D$1:D$500,MATCH("Phí dịch vụ"&amp;PAYROLL!DJ$2,CSDA!A$1:A$500&amp;CSDA!C$1:C$500,0)),0)%,BN1021*IFERROR(INDEX(CSDA!D$1:D$500,MATCH(BN$2,CSDA!C$1:C$500,0)),0)%)-BN1021*7%</f>
        <v/>
      </c>
      <c r="DQ1021">
        <f>IFERROR(INDEX(ADJ!$A$1:$BZ$1000,MATCH(PAYROLL!D1021,ADJ!A$1:A$500,0),MATCH(PAYROLL!DQ$2,ADJ!$2:$2,0)),0)</f>
        <v/>
      </c>
      <c r="DR1021">
        <f>IFERROR(INDEX(ADJ!$A$1:$BZ$1000,MATCH(PAYROLL!D1021,ADJ!A$1:A$500,0),MATCH(PAYROLL!DR$2,ADJ!$2:$2,0)),0)</f>
        <v/>
      </c>
      <c r="DS1021">
        <f>SUM(DP1021:DR1021)</f>
        <v/>
      </c>
      <c r="DT1021">
        <f>EK1021</f>
        <v/>
      </c>
      <c r="DU1021">
        <f>SUM(DO1021:DR1021)</f>
        <v/>
      </c>
      <c r="DV1021">
        <f>ROUND(DU1021*0.1,0)</f>
        <v/>
      </c>
      <c r="DW1021">
        <f>DU1021+DV1021</f>
        <v/>
      </c>
      <c r="DZ1021">
        <f>IFERROR(INDEX(ADJ!$A$1:$BZ$1000,MATCH(PAYROLL!$D1021,ADJ!A$1:A$500,0),MATCH(PAYROLL!DZ$2,ADJ!$2:$2,0)),0)</f>
        <v/>
      </c>
      <c r="EA1021">
        <f>IFERROR(INDEX(ADJ!$A$1:$BZ$1000,MATCH(PAYROLL!$D1021,ADJ!A$1:A$500,0),MATCH(PAYROLL!EA$2,ADJ!$2:$2,0)),0)</f>
        <v/>
      </c>
      <c r="EB1021">
        <f>IFERROR(INDEX(ADJ!$A$1:$BZ$1000,MATCH(PAYROLL!$D1021,ADJ!A$1:A$500,0),MATCH(PAYROLL!EB$2,ADJ!$2:$2,0)),0)</f>
        <v/>
      </c>
      <c r="EC1021">
        <f>IFERROR(INDEX(ADJ!$A$1:$BZ$1000,MATCH(PAYROLL!$D1021,ADJ!A$1:A$500,0),MATCH(PAYROLL!EC$2,ADJ!$2:$2,0)),0)</f>
        <v/>
      </c>
      <c r="ED1021">
        <f>IFERROR(INDEX(ADJ!$A$1:$BZ$1000,MATCH(PAYROLL!$D1021,ADJ!A$1:A$500,0),MATCH(PAYROLL!ED$2,ADJ!$2:$2,0)),0)</f>
        <v/>
      </c>
      <c r="EE1021">
        <f>IFERROR(INDEX(ADJ!$A$1:$BZ$1000,MATCH(PAYROLL!$D1021,ADJ!A$1:A$500,0),MATCH(PAYROLL!EE$2,ADJ!$2:$2,0)),0)</f>
        <v/>
      </c>
      <c r="EF1021">
        <f>IFERROR(INDEX(ADJ!$A$1:$BZ$1000,MATCH(PAYROLL!$D1021,ADJ!A$1:A$500,0),MATCH(PAYROLL!EF$2,ADJ!$2:$2,0)),0)</f>
        <v/>
      </c>
      <c r="EG1021">
        <f>IFERROR(INDEX(ADJ!$A$1:$BZ$1000,MATCH(PAYROLL!$D1021,ADJ!A$1:A$500,0),MATCH(PAYROLL!EG$2,ADJ!$2:$2,0)),0)</f>
        <v/>
      </c>
      <c r="EH1021">
        <f>IFERROR(INDEX(ADJ!$A$1:$BZ$1000,MATCH(PAYROLL!$D1021,ADJ!A$1:A$500,0),MATCH(PAYROLL!EH$2,ADJ!$2:$2,0)),0)</f>
        <v/>
      </c>
      <c r="EI1021">
        <f>IFERROR(INDEX(ADJ!$A$1:$BZ$1000,MATCH(PAYROLL!D1021,ADJ!A$1:A$500,0),MATCH(PAYROLL!EI$2,ADJ!$2:$2,0)),0)</f>
        <v/>
      </c>
      <c r="EJ1021">
        <f>IFERROR(INDEX(ADJ!$A$1:$BZ$1000,MATCH(PAYROLL!$D1021,ADJ!A$1:A$500,0),MATCH(PAYROLL!EJ$2,ADJ!$2:$2,0)),0)</f>
        <v/>
      </c>
      <c r="EK1021">
        <f>SUM(DZ1021:EJ1021)</f>
        <v/>
      </c>
    </row>
    <row r="1022">
      <c r="A1022" t="n">
        <v>1020</v>
      </c>
      <c r="B1022" t="inlineStr">
        <is>
          <t>Lang Văn Hiếu</t>
        </is>
      </c>
      <c r="D1022" t="inlineStr">
        <is>
          <t>138012-02</t>
        </is>
      </c>
      <c r="S1022">
        <f>IFERROR(INDEX(PIS!$A$1:$BZ$1000,MATCH($D1022,PIS!C$1:C$500,0),MATCH("Lương CB tháng trước",PIS!$1:$1,0)),0)</f>
        <v/>
      </c>
      <c r="T1022">
        <f>IFERROR(INDEX(PIS!$A$1:$BZ$1000,MATCH($D1022,PIS!C$1:C$500,0),MATCH("Lương CB hiện tại",PIS!$1:$1,0)),0)</f>
        <v/>
      </c>
      <c r="U1022">
        <f>IFERROR(INDEX(PIS!$A$1:$BZ$1000,MATCH($D1022,PIS!C$1:C$500,0),MATCH("Lương đóng BHBB",PIS!$1:$1,0)),0)</f>
        <v/>
      </c>
      <c r="V1022">
        <f>IFERROR(INDEX(PIS!$A$1:$BZ$1000,MATCH($D1022,PIS!C$1:C$500,0),MATCH(V$2,PIS!$2:$2,0)),0)</f>
        <v/>
      </c>
      <c r="W1022">
        <f>IFERROR(INDEX(PIS!$A$1:$BZ$1000,MATCH($D1022,PIS!C$1:C$500,0),MATCH(W$2,PIS!$2:$2,0)),0)</f>
        <v/>
      </c>
      <c r="X1022">
        <f>IFERROR(INDEX(PIS!$A$1:$BZ$1000,MATCH($D1022,PIS!C$1:C$500,0),MATCH(X$2,PIS!$2:$2,0)),0)</f>
        <v/>
      </c>
      <c r="Y1022">
        <f>IFERROR(INDEX(PIS!$A$1:$BZ$1000,MATCH($D1022,PIS!C$1:C$500,0),MATCH(Y$2,PIS!$2:$2,0)),0)</f>
        <v/>
      </c>
      <c r="Z1022">
        <f>IFERROR(INDEX(PIS!$A$1:$BZ$1000,MATCH($D1022,PIS!C$1:C$500,0),MATCH(Z$2,PIS!$2:$2,0)),0)</f>
        <v/>
      </c>
      <c r="AA1022">
        <f>IFERROR(INDEX(PIS!$A$1:$BZ$1000,MATCH($D1022,PIS!C$1:C$500,0),MATCH(AA$2,PIS!$2:$2,0)),0)</f>
        <v/>
      </c>
      <c r="AB1022">
        <f>IFERROR(INDEX(PIS!$A$1:$BZ$1000,MATCH($D1022,PIS!C$1:C$500,0),MATCH(AB$2,PIS!$2:$2,0)),0)</f>
        <v/>
      </c>
      <c r="AC1022">
        <f>SUM(V1022:AB1022)</f>
        <v/>
      </c>
      <c r="AD1022">
        <f>IFERROR(INDEX(TIMESHEET!$A$1:$AI$5000,MATCH($D1022,TIMESHEET!A$1:A$500,0),MATCH("T100",TIMESHEET!$2:$2,0))-2,0)</f>
        <v/>
      </c>
      <c r="AE1022">
        <f>IFERROR(INDEX(TIMESHEET!$A$1:$AI$5000,MATCH($D1022,TIMESHEET!A$1:A$500,0),MATCH("T202",TIMESHEET!$2:$2,0)),0)</f>
        <v/>
      </c>
      <c r="AF1022">
        <f>IFERROR(INDEX(TIMESHEET!$A$1:$AI$5000,MATCH($D1022,TIMESHEET!A$1:A$500,0),MATCH("T302",TIMESHEET!$2:$2,0)),0)</f>
        <v/>
      </c>
      <c r="AG1022">
        <f>IFERROR(INDEX(TIMESHEET!$A$1:$AI$5000,MATCH($D1022,TIMESHEET!A$1:A$500,0),MATCH("T406",TIMESHEET!$2:$2,0)),0)</f>
        <v/>
      </c>
      <c r="AH1022">
        <f>AE1022+AG1022</f>
        <v/>
      </c>
      <c r="AI1022">
        <f>IFERROR(INDEX(TIMESHEET!$A$1:$AI$5000,MATCH($D1022,TIMESHEET!A$1:A$500,0),MATCH("T701",TIMESHEET!$2:$2,0)),0)</f>
        <v/>
      </c>
      <c r="AJ1022">
        <f>IFERROR(INDEX(TIMESHEET!$A$1:$AI$5000,MATCH($D1022,TIMESHEET!B$1:B$500,0),MATCH("T320",TIMESHEET!$2:$2,0)),0)</f>
        <v/>
      </c>
      <c r="AK1022">
        <f>IFERROR(IF(LEFT(INDEX(PIS!O$1:O$500,MATCH(D1022,PIS!C$1:C$500)),1)="M",T1022/AD1022*SUM(AE1022:AG1022),T1022*AD1022),0)</f>
        <v/>
      </c>
      <c r="AL1022">
        <f>IFERROR(INDEX(ADJ!$A$1:$BZ$1000,MATCH(PAYROLL!D1022,ADJ!A$1:A$500,0),MATCH(PAYROLL!AL$2,ADJ!$2:$2,0)),0)</f>
        <v/>
      </c>
      <c r="AM1022">
        <f>SUM(AK1022:AL1022)</f>
        <v/>
      </c>
      <c r="AN1022">
        <f>IFERROR(ROUND(V1022/$AD1022*$AH1022,0),0)</f>
        <v/>
      </c>
      <c r="AO1022">
        <f>IFERROR(ROUND(W1022/$AD1022*$AH1022,0),0)</f>
        <v/>
      </c>
      <c r="AP1022">
        <f>IFERROR(ROUND(X1022/$AD1022*$AE1022,0),0)</f>
        <v/>
      </c>
      <c r="AQ1022">
        <f>IFERROR(ROUND(Y1022/$AD1022*$AH1022,0),0)</f>
        <v/>
      </c>
      <c r="AR1022">
        <f>IFERROR(ROUND(Z1022/$AD1022*$AH1022,0),0)</f>
        <v/>
      </c>
      <c r="AS1022">
        <f>IFERROR(ROUND(AA1022/$AD1022*$AH1022,0),0)</f>
        <v/>
      </c>
      <c r="AT1022">
        <f>IFERROR(IF((AE1022+AF1022+AG1022)&gt;13,AB1022,ROUND(AB1022/AD1022*AH1022,0)),0)</f>
        <v/>
      </c>
      <c r="AU1022">
        <f>IFERROR(INDEX(ADJ!$A$1:$BZ$1000,MATCH(PAYROLL!D1022,ADJ!A$1:A$500,0),MATCH(PAYROLL!AU$2,ADJ!$2:$2,0)),0)</f>
        <v/>
      </c>
      <c r="AV1022">
        <f>ROUND(SUM(AN1022:AU1022),0)</f>
        <v/>
      </c>
      <c r="AW1022">
        <f>IFERROR(INDEX(TIMESHEET!$A$1:$AI$5000,MATCH(PAYROLL!D1022,TIMESHEET!A$1:A$500,0),MATCH("T620",TIMESHEET!$2:$2,0)),0)</f>
        <v/>
      </c>
      <c r="AX1022">
        <f>IFERROR(INDEX(TIMESHEET!$A$1:$AI$5000,MATCH(PAYROLL!D1022,TIMESHEET!A$1:A$500,0),MATCH("T601",TIMESHEET!$2:$2,0)),0)</f>
        <v/>
      </c>
      <c r="AY1022">
        <f>IFERROR(INDEX(TIMESHEET!$A$1:$AI$5000,MATCH(PAYROLL!D1022,TIMESHEET!A$1:A$500,0),MATCH("T602",TIMESHEET!$2:$2,0)),0)</f>
        <v/>
      </c>
      <c r="AZ1022">
        <f>IFERROR(INDEX(TIMESHEET!$A$1:$AI$5000,MATCH(PAYROLL!D1022,TIMESHEET!A$1:A$500,0),MATCH("T603",TIMESHEET!$2:$2,0)),0)</f>
        <v/>
      </c>
      <c r="BA1022">
        <f>IFERROR(INDEX(TIMESHEET!$A$1:$AI$5000,MATCH(PAYROLL!D1022,TIMESHEET!A$1:A$500,0),MATCH("T611",TIMESHEET!$2:$2,0)),0)</f>
        <v/>
      </c>
      <c r="BB1022">
        <f>IFERROR(INDEX(TIMESHEET!$A$1:$AI$5000,MATCH(PAYROLL!D1022,TIMESHEET!A$1:A$500,0),MATCH("T612",TIMESHEET!$2:$2,0)),0)</f>
        <v/>
      </c>
      <c r="BC1022">
        <f>IFERROR(INDEX(TIMESHEET!$A$1:$AI$5000,MATCH(PAYROLL!D1022,TIMESHEET!A$1:A$500,0),MATCH("T613",TIMESHEET!$2:$2,0)),0)</f>
        <v/>
      </c>
      <c r="BD1022">
        <f>IFERROR(INDEX(TIMESHEET!$A$1:$AI$5000,MATCH(PAYROLL!D1022,TIMESHEET!A$1:A$500,0),MATCH("T500",TIMESHEET!$2:$2,0)),0)</f>
        <v/>
      </c>
      <c r="BE1022">
        <f>IFERROR(IF(LEFT(INDEX(PIS!O$1:O$500,MATCH(D1022,PIS!C$1:C$500)),1)="M",T1022/AD1022/8*(AW1022+AX1022*1.5+AY1022*2+AZ1022*3+BA1022*2.1+BB1022*2.7+BC1022*3.9+BD1022*0.3),T1022/8*(AW1022+AX1022*1.5+AY1022*2+AZ1022*3+BA1022*2.1+BB1022*2.7+BC1022*3.9+BD1022*0.3)),0)</f>
        <v/>
      </c>
      <c r="BF1022">
        <f>IFERROR(INDEX(ADJ!$A$1:$BZ$1000,MATCH(PAYROLL!$D1022,ADJ!A$1:A$500,0),MATCH(PAYROLL!BF$2,ADJ!$2:$2,0)),0)</f>
        <v/>
      </c>
      <c r="BG1022">
        <f>IFERROR(INDEX(ADJ!$A$1:$BZ$1000,MATCH(PAYROLL!D1022,ADJ!A$1:A$500,0),MATCH(PAYROLL!BG$2,ADJ!$2:$2,0)),0)</f>
        <v/>
      </c>
      <c r="BH1022">
        <f>IFERROR(INDEX(ADJ!$A$1:$BZ$1000,MATCH(PAYROLL!D1022,ADJ!A$1:A$500,0),MATCH(PAYROLL!BH$2,ADJ!$2:$2,0)),0)</f>
        <v/>
      </c>
      <c r="BI1022">
        <f>IFERROR(INDEX(ADJ!$A$1:$BZ$1000,MATCH(PAYROLL!D1022,ADJ!A$1:A$500,0),MATCH(PAYROLL!BI$2,ADJ!$2:$2,0)),0)</f>
        <v/>
      </c>
      <c r="BJ1022">
        <f>IFERROR(INDEX(ADJ!$A$1:$BZ$1000,MATCH(PAYROLL!D1022,ADJ!A$1:A$500,0),MATCH(PAYROLL!BJ$2,ADJ!$2:$2,0)),0)</f>
        <v/>
      </c>
      <c r="BK1022">
        <f>SUM(BF1022:BJ1022)</f>
        <v/>
      </c>
      <c r="BL1022">
        <f>IFERROR(INDEX(ADJ!$A$1:$BZ$1000,MATCH(PAYROLL!D1022,ADJ!A$1:A$500,0),MATCH(PAYROLL!BL$2,ADJ!$2:$2,0)),0)</f>
        <v/>
      </c>
      <c r="BM1022">
        <f>IFERROR(INDEX(ADJ!$A$1:$BZ$1000,MATCH(PAYROLL!D1022,ADJ!A$1:A$500,0),MATCH(PAYROLL!BM$2,ADJ!$2:$2,0)),0)</f>
        <v/>
      </c>
      <c r="BN1022">
        <f>IFERROR(INDEX(ADJ!$A$1:$BZ$1000,MATCH(PAYROLL!D1022,ADJ!A$1:A$500,0),MATCH(PAYROLL!BN$2,ADJ!$2:$2,0)),0)</f>
        <v/>
      </c>
      <c r="BO1022">
        <f>IFERROR(INDEX(ADJ!$A$1:$BZ$1000,MATCH(PAYROLL!D1022,ADJ!A$1:A$500,0),MATCH(PAYROLL!BO$2,ADJ!$2:$2,0)),0)</f>
        <v/>
      </c>
      <c r="BP1022">
        <f>SUM(AM1022,AV1022,BE1022,BK1022,BL1022:BO1022)</f>
        <v/>
      </c>
      <c r="BQ1022">
        <f>BO1022</f>
        <v/>
      </c>
      <c r="BR1022">
        <f>IFERROR(ROUND(IF(LEFT(INDEX(PIS!O$1:O$500,MATCH(D1022,PIS!C$1:C$500)),1)="D",T1022/8*(BD1022*0.3),IF(LEFT(INDEX(PIS!O$1:O$500,MATCH(D1022,PIS!C$1:C$500)),1)="H",T1022*($BD1022*0.3),T1022/$AD1022/8*($BD1022*0.3))),0),0)</f>
        <v/>
      </c>
      <c r="BS1022">
        <f>IF(AP1022&lt;1,0,MIN(AP1022,730000))</f>
        <v/>
      </c>
      <c r="BT1022">
        <f>IFERROR(ROUND((BE1022-SUM(AW1022:BC1022)*T1022/AD1022/8),0)-BR1022,0)</f>
        <v/>
      </c>
      <c r="BU1022">
        <f>AO1022</f>
        <v/>
      </c>
      <c r="BV1022">
        <f>SUM(BQ1022:BU1022)</f>
        <v/>
      </c>
      <c r="BW1022">
        <f>BP1022-BV1022</f>
        <v/>
      </c>
      <c r="BX1022">
        <f>IFERROR(IF(RIGHT(INDEX(PIS!O$1:O$500,MATCH(D1022,PIS!C$1:C$500)),5)="Gross",MIN(U1022+V1022,VLOOKUP("R700",TSC!B:C,2,0)*VLOOKUP("R101",TSC!B:C,2,0))*VLOOKUP("R701",TSC!B:C,2,0)%,0),0)</f>
        <v/>
      </c>
      <c r="BY1022">
        <f>IFERROR(IF(RIGHT(INDEX(PIS!O$1:O$500,MATCH(D1022,PIS!C$1:C$500)),5)="Gross",MIN(U1022+V1022,VLOOKUP("R700",TSC!B:C,2,0)*VLOOKUP("R101",TSC!B:C,2,0))*VLOOKUP("T704",TSC!B:C,2,0)%,0),0)</f>
        <v/>
      </c>
      <c r="BZ1022">
        <f>IFERROR(IF(RIGHT(INDEX(PIS!O$1:O$500,MATCH(D1022,PIS!C$1:C$500)),5)="Gross",MIN(U1022+V1022,VLOOKUP("R700",TSC!B:C,2,0)*VLOOKUP("1",TSC!F:G,2,0))*VLOOKUP("T705",TSC!B:C,2,0)%,0),0)</f>
        <v/>
      </c>
      <c r="CA1022">
        <f>IFERROR(INDEX(ADJ!$A$1:$BZ$1000,MATCH(PAYROLL!D1022,ADJ!A$1:A$500,0),MATCH(PAYROLL!CA$2,ADJ!$2:$2,0)),0)</f>
        <v/>
      </c>
      <c r="CB1022">
        <f>IFERROR(INDEX(ADJ!$A$1:$BZ$1000,MATCH(PAYROLL!D1022,ADJ!A$1:A$500,0),MATCH(PAYROLL!CB$2,ADJ!$2:$2,0)),0)</f>
        <v/>
      </c>
      <c r="CC1022">
        <f>SUM(BX1022:CB1022)</f>
        <v/>
      </c>
      <c r="CD1022">
        <f>IFERROR(INDEX(PIS!$A$1:$BZ$1000,MATCH(PAYROLL!D1022,PIS!C$1:C$500,0),MATCH(PAYROLL!CD$1,PIS!$1:$1,0)),0)</f>
        <v/>
      </c>
      <c r="CE1022">
        <f>IFERROR(IF(OR(INDEX(PIS!P$1:P$500,MATCH(D1022,PIS!C$1:C$500,0))="LT2",INDEX(PIS!P$1:P$500,MATCH(D1022,PIS!C$1:C$500,0))="P10"),0,SUM(CC1022,CD1022*VLOOKUP("R601",TSC!B:C,2,0),VLOOKUP("R602",TSC!B:C,2,0))),0)</f>
        <v/>
      </c>
      <c r="CF1022">
        <f>MAX(BW1022-CE1022,0)</f>
        <v/>
      </c>
      <c r="CG1022">
        <f>IFERROR(IF(OR(RIGHT(INDEX(PIS!P$1:P$500,MATCH(D1022,PIS!C$1:C$500)),5)="P10",RIGHT(INDEX(PIS!P$1:P$500,MATCH(D1022,PIS!C$1:C$500)),5)="CK"),0,IF(CF1022&lt;=5000000,CF1022*5%,IF(CF1022&lt;=10000000,CF1022*10%-250000,IF(CF1022&lt;=18000000,CF1022*15%-750000,IF(CF1022&lt;=32000000,CF1022*20%-1650000,IF(CF1022&lt;=52000000,CF1022*25%-3250000,IF(CF1022&lt;=80000000,BH1022*30%-5850000,CF1022*35%-9850000))))))),0)</f>
        <v/>
      </c>
      <c r="CH1022">
        <f>IFERROR(IF(OR(INDEX(PIS!P$1:P$500,MATCH(D1022,PIS!C$1:C$500))="LT",INDEX(PIS!P$1:P$500,MATCH(D1022,PIS!C$1:C$500))="CK"),0,IF(CF1022&lt;2000000,0,CF1022*10%)),0)</f>
        <v/>
      </c>
      <c r="CI1022">
        <f>IFERROR(INDEX(ADJ!$A$1:$BZ$1000,MATCH(PAYROLL!D1022,ADJ!A$1:A$500,0),MATCH(PAYROLL!CI$2,ADJ!$2:$2,0)),0)</f>
        <v/>
      </c>
      <c r="CJ1022">
        <f>IFERROR(INDEX(ADJ!$A$1:$BZ$1000,MATCH(PAYROLL!D1022,ADJ!A$1:A$500,0),MATCH(PAYROLL!CJ$2,ADJ!$2:$2,0)),0)</f>
        <v/>
      </c>
      <c r="CK1022">
        <f>IFERROR(INDEX(ADJ!$A$1:$BZ$1000,MATCH(PAYROLL!D1022,ADJ!A$1:A$500,0),MATCH(PAYROLL!CK$2,ADJ!$2:$2,0)),0)</f>
        <v/>
      </c>
      <c r="CL1022">
        <f>SUM(CG1022:CK1022)</f>
        <v/>
      </c>
      <c r="CM1022">
        <f>ROUND(SUM(CH1022:CK1022),0)</f>
        <v/>
      </c>
      <c r="CN1022">
        <f>IFERROR(INDEX(CSDA!D$1:D$500,MATCH($CN$2,CSDA!C$1:C$500,0))*INDEX(PIS!V$1:V$500,MATCH(D1022,PIS!C$1:C$500))+INDEX(ADJ!$A$1:$BZ$1000,MATCH(PAYROLL!D1022,ADJ!A$1:A$500,0),MATCH(PAYROLL!CN$2,ADJ!$2:$2,0)),0)</f>
        <v/>
      </c>
      <c r="CO1022">
        <f>IFERROR(INDEX(ADJ!$A$1:$BZ$1000,MATCH(PAYROLL!D1022,ADJ!A$1:A$500,0),MATCH(PAYROLL!CO$2,ADJ!$2:$2,0)),0)</f>
        <v/>
      </c>
      <c r="CP1022">
        <f>IFERROR(INDEX(ADJ!$A$1:$BZ$1000,MATCH(PAYROLL!D1022,ADJ!A$1:A$500,0),MATCH(PAYROLL!CP$2,ADJ!$2:$2,0)),0)</f>
        <v/>
      </c>
      <c r="CQ1022">
        <f>BP1022-CL1022-CI1022-CM1022-CN1022-CO1022-CP1022-CC1022</f>
        <v/>
      </c>
      <c r="CR1022">
        <f>IFERROR(IF(RIGHT(INDEX(PIS!O$1:O$500,MATCH(D1022,PIS!C$1:C$500,0)),5)="Gross",MIN(U1022+V1022,VLOOKUP("R700",TSC!B:C,2,0)*VLOOKUP("R101",TSC!B:C,2,0))*(VLOOKUP("T711",TSC!B:C,2,0)+VLOOKUP("T712",TSC!B:C,2,0))%,MIN(T1022+V1022,VLOOKUP("R700",TSC!B:C,2,0)*VLOOKUP("R101",TSC!B:C,2,0))*(VLOOKUP("T711",TSC!B:C,2,0)+VLOOKUP("T712",TSC!B:C,2,0)+VLOOKUP("R701",TSC!B:C,2,0))%),0)</f>
        <v/>
      </c>
      <c r="CS1022">
        <f>IFERROR(IF(RIGHT(INDEX(PIS!O$1:O$500,MATCH(D1022,PIS!C$1:C$500,0)),5)="Gross",MIN(U1022+V1022,VLOOKUP("R700",TSC!B:C,2,0)*VLOOKUP("R101",TSC!B:C,2,0))*(VLOOKUP("T714",TSC!B:C,2,0))%,MIN(T1022+V1022,VLOOKUP("R700",TSC!B:C,2,0)*VLOOKUP("R101",TSC!B:C,2,0))*(VLOOKUP("T704",TSC!B:C,2,0)+VLOOKUP("T714",TSC!B:C,2,0))%),0)</f>
        <v/>
      </c>
      <c r="CT1022">
        <f>IFERROR(IF(RIGHT(INDEX(PIS!O$1:O$500,MATCH(D1022,PIS!C$1:C$500,0)),5)="Gross",MIN(U1022+V1022,VLOOKUP("R700",TSC!B:C,2,0)*VLOOKUP("R101",TSC!B:C,2,0))*VLOOKUP("T705",TSC!B:C,2,0)%,MIN(T1022+V1022,VLOOKUP("R700",TSC!B:C,2,0)*VLOOKUP("R101",TSC!B:C,2,0))*VLOOKUP("T705",TSC!B:C,2,0)%),0)</f>
        <v/>
      </c>
      <c r="CU1022">
        <f>IFERROR(IF(RIGHT(INDEX(PIS!O$1:O$500,MATCH(D1022,PIS!C$1:C$500,0)),5)="Gross",MIN(U1022+V1022,VLOOKUP("R700",TSC!B:C,2,0)*VLOOKUP("R101",TSC!B:C,2,0))*(VLOOKUP("T713",TSC!B:C,2,0))%,MIN(T1022+V1022,VLOOKUP("R700",TSC!B:C,2,0)*VLOOKUP("R101",TSC!B:C,2,0))*(VLOOKUP("T713",TSC!B:C,2,0))%),0)</f>
        <v/>
      </c>
      <c r="CV1022">
        <f>IFERROR(INDEX(ADJ!$A$1:$BZ$1000,MATCH(PAYROLL!D1022,ADJ!A$1:A$500,0),MATCH(PAYROLL!CV$2,ADJ!$2:$2,0)),0)</f>
        <v/>
      </c>
      <c r="CW1022">
        <f>IFERROR(INDEX(ADJ!$A$1:$BZ$1000,MATCH(PAYROLL!D1022,ADJ!A$1:A$500,0),MATCH(PAYROLL!CW$2,ADJ!$2:$2,0)),0)</f>
        <v/>
      </c>
      <c r="CX1022">
        <f>SUM(CR1022:CW1022)</f>
        <v/>
      </c>
      <c r="CY1022">
        <f>ROUND(IF(CR1022&gt;0,T1022+V1022*VLOOKUP("R202",TSC!$B$1:$C$500,2,0),0),0)</f>
        <v/>
      </c>
      <c r="CZ1022">
        <f>IFERROR(INDEX(CSDA!D$1:D$500,MATCH($CZ$2,CSDA!C$1:C$500,0)),0)</f>
        <v/>
      </c>
      <c r="DA1022">
        <f>ROUND(T1022*0.7%,0)</f>
        <v/>
      </c>
      <c r="DB1022">
        <f>ROUND(T1022/12,0)</f>
        <v/>
      </c>
      <c r="DC1022">
        <f ref="DC1022" t="array">IFERROR(INDEX(CSDA!D$1:D$500,MATCH("Trích giữ"&amp;PAYROLL!DC$2,CSDA!A$1:A$500&amp;CSDA!C$1:C$500,0)),0)</f>
        <v/>
      </c>
      <c r="DD1022">
        <f ref="DD1022" t="array">IFERROR(INDEX(CSDA!D$1:D$500,MATCH("Trích giữ"&amp;PAYROLL!DD$2,CSDA!A$1:A$500&amp;CSDA!C$1:C$500,0)),0)</f>
        <v/>
      </c>
      <c r="DE1022">
        <f ref="DE1022" t="array">IFERROR(INDEX(CSDA!D$1:D$500,MATCH("Trích giữ"&amp;PAYROLL!DE$2,CSDA!A$1:A$500&amp;CSDA!C$1:C$500,0)),0)</f>
        <v/>
      </c>
      <c r="DF1022">
        <f>IFERROR(INDEX(CSDA!D$1:D$500,MATCH(PAYROLL!DF$2,CSDA!C$1:C$500,0)),0)</f>
        <v/>
      </c>
      <c r="DG1022">
        <f ref="DG1022" t="array">IFERROR(INDEX(CSDA!D$1:D$500,MATCH("Trích giữ"&amp;PAYROLL!DG$2,CSDA!A$1:A$500&amp;CSDA!C$1:C$500,0)),0)</f>
        <v/>
      </c>
      <c r="DH1022">
        <f>ROUND(T1022/26,0)</f>
        <v/>
      </c>
      <c r="DI1022">
        <f ref="DI1022" t="array">IFERROR(INDEX(CSDA!D$1:D$500,MATCH("Trích giữ"&amp;PAYROLL!DI$2,CSDA!A$1:A$500&amp;CSDA!C$1:C$500,0)),0)</f>
        <v/>
      </c>
      <c r="DJ1022">
        <f>IF(U1022=0,T1022*21.5%-BL1022,0)</f>
        <v/>
      </c>
      <c r="DK1022">
        <f ref="DK1022" t="array">IFERROR(INDEX(CSDA!D$1:D$500,MATCH("Trích giữ"&amp;PAYROLL!DK$2,CSDA!A$1:A$500&amp;CSDA!C$1:C$500,0)),0)</f>
        <v/>
      </c>
      <c r="DL1022">
        <f>IFERROR(INDEX(CSDA!D$1:D$500,MATCH(PAYROLL!DL$2,CSDA!C$1:C$500,0))/12,0)</f>
        <v/>
      </c>
      <c r="DM1022">
        <f>SUM(DB1022:DL1022)</f>
        <v/>
      </c>
      <c r="DN1022">
        <f>IFERROR(INDEX(ADJ!$A$1:$BZ$1000,MATCH(PAYROLL!D1022,ADJ!A$1:A$500,0),MATCH(PAYROLL!DN$2,ADJ!$2:$2,0)),0)</f>
        <v/>
      </c>
      <c r="DO1022">
        <f>IFERROR(SUM(BP1022,DM1022:DN1022,CX1022:DA1022)-DT1022,0)</f>
        <v/>
      </c>
      <c r="DP1022">
        <f ref="DP1022" t="array">SUM(BW1022*IFERROR(INDEX(CSDA!D$1:D$500,MATCH(BW$2,CSDA!C$1:C$500,0)),0)%,CX1022*IFERROR(INDEX(CSDA!D$1:D$500,MATCH(CX$2,CSDA!C$1:C$500,0)),0)%,DA1022*IFERROR(INDEX(CSDA!D$1:D$500,MATCH(DA$2,CSDA!C$1:C$500,0)),0)%,DB1022*IFERROR(INDEX(CSDA!D$1:D$500,MATCH(DB$2,CSDA!C$1:C$500,0)),0)%,DF1022*IFERROR(INDEX(CSDA!D$1:D$500,MATCH("Phí dịch vụ"&amp;PAYROLL!DF$2,CSDA!A$1:A$500&amp;CSDA!C$1:C$500,0)),0)%,DC1022*IFERROR(INDEX(CSDA!D$1:D$500,MATCH("Phí dịch vụ"&amp;PAYROLL!DC$2,CSDA!A$1:A$500&amp;CSDA!C$1:C$500,0)),0)%,DH1022*IFERROR(INDEX(CSDA!D$1:D$500,MATCH("Phí dịch vụ"&amp;PAYROLL!DH$2,CSDA!A$1:A$500&amp;CSDA!C$1:C$500,0)),0)%,DJ1022*IFERROR(INDEX(CSDA!D$1:D$500,MATCH("Phí dịch vụ"&amp;PAYROLL!DJ$2,CSDA!A$1:A$500&amp;CSDA!C$1:C$500,0)),0)%,BN1022*IFERROR(INDEX(CSDA!D$1:D$500,MATCH(BN$2,CSDA!C$1:C$500,0)),0)%)-BN1022*7%</f>
        <v/>
      </c>
      <c r="DQ1022">
        <f>IFERROR(INDEX(ADJ!$A$1:$BZ$1000,MATCH(PAYROLL!D1022,ADJ!A$1:A$500,0),MATCH(PAYROLL!DQ$2,ADJ!$2:$2,0)),0)</f>
        <v/>
      </c>
      <c r="DR1022">
        <f>IFERROR(INDEX(ADJ!$A$1:$BZ$1000,MATCH(PAYROLL!D1022,ADJ!A$1:A$500,0),MATCH(PAYROLL!DR$2,ADJ!$2:$2,0)),0)</f>
        <v/>
      </c>
      <c r="DS1022">
        <f>SUM(DP1022:DR1022)</f>
        <v/>
      </c>
      <c r="DT1022">
        <f>EK1022</f>
        <v/>
      </c>
      <c r="DU1022">
        <f>SUM(DO1022:DR1022)</f>
        <v/>
      </c>
      <c r="DV1022">
        <f>ROUND(DU1022*0.1,0)</f>
        <v/>
      </c>
      <c r="DW1022">
        <f>DU1022+DV1022</f>
        <v/>
      </c>
      <c r="DZ1022">
        <f>IFERROR(INDEX(ADJ!$A$1:$BZ$1000,MATCH(PAYROLL!$D1022,ADJ!A$1:A$500,0),MATCH(PAYROLL!DZ$2,ADJ!$2:$2,0)),0)</f>
        <v/>
      </c>
      <c r="EA1022">
        <f>IFERROR(INDEX(ADJ!$A$1:$BZ$1000,MATCH(PAYROLL!$D1022,ADJ!A$1:A$500,0),MATCH(PAYROLL!EA$2,ADJ!$2:$2,0)),0)</f>
        <v/>
      </c>
      <c r="EB1022">
        <f>IFERROR(INDEX(ADJ!$A$1:$BZ$1000,MATCH(PAYROLL!$D1022,ADJ!A$1:A$500,0),MATCH(PAYROLL!EB$2,ADJ!$2:$2,0)),0)</f>
        <v/>
      </c>
      <c r="EC1022">
        <f>IFERROR(INDEX(ADJ!$A$1:$BZ$1000,MATCH(PAYROLL!$D1022,ADJ!A$1:A$500,0),MATCH(PAYROLL!EC$2,ADJ!$2:$2,0)),0)</f>
        <v/>
      </c>
      <c r="ED1022">
        <f>IFERROR(INDEX(ADJ!$A$1:$BZ$1000,MATCH(PAYROLL!$D1022,ADJ!A$1:A$500,0),MATCH(PAYROLL!ED$2,ADJ!$2:$2,0)),0)</f>
        <v/>
      </c>
      <c r="EE1022">
        <f>IFERROR(INDEX(ADJ!$A$1:$BZ$1000,MATCH(PAYROLL!$D1022,ADJ!A$1:A$500,0),MATCH(PAYROLL!EE$2,ADJ!$2:$2,0)),0)</f>
        <v/>
      </c>
      <c r="EF1022">
        <f>IFERROR(INDEX(ADJ!$A$1:$BZ$1000,MATCH(PAYROLL!$D1022,ADJ!A$1:A$500,0),MATCH(PAYROLL!EF$2,ADJ!$2:$2,0)),0)</f>
        <v/>
      </c>
      <c r="EG1022">
        <f>IFERROR(INDEX(ADJ!$A$1:$BZ$1000,MATCH(PAYROLL!$D1022,ADJ!A$1:A$500,0),MATCH(PAYROLL!EG$2,ADJ!$2:$2,0)),0)</f>
        <v/>
      </c>
      <c r="EH1022">
        <f>IFERROR(INDEX(ADJ!$A$1:$BZ$1000,MATCH(PAYROLL!$D1022,ADJ!A$1:A$500,0),MATCH(PAYROLL!EH$2,ADJ!$2:$2,0)),0)</f>
        <v/>
      </c>
      <c r="EI1022">
        <f>IFERROR(INDEX(ADJ!$A$1:$BZ$1000,MATCH(PAYROLL!D1022,ADJ!A$1:A$500,0),MATCH(PAYROLL!EI$2,ADJ!$2:$2,0)),0)</f>
        <v/>
      </c>
      <c r="EJ1022">
        <f>IFERROR(INDEX(ADJ!$A$1:$BZ$1000,MATCH(PAYROLL!$D1022,ADJ!A$1:A$500,0),MATCH(PAYROLL!EJ$2,ADJ!$2:$2,0)),0)</f>
        <v/>
      </c>
      <c r="EK1022">
        <f>SUM(DZ1022:EJ1022)</f>
        <v/>
      </c>
    </row>
    <row r="1023">
      <c r="A1023" t="n">
        <v>1021</v>
      </c>
      <c r="B1023" t="inlineStr">
        <is>
          <t>Bùi Văn Quảng</t>
        </is>
      </c>
      <c r="D1023" t="inlineStr">
        <is>
          <t>144831-03</t>
        </is>
      </c>
      <c r="S1023">
        <f>IFERROR(INDEX(PIS!$A$1:$BZ$1000,MATCH($D1023,PIS!C$1:C$500,0),MATCH("Lương CB tháng trước",PIS!$1:$1,0)),0)</f>
        <v/>
      </c>
      <c r="T1023">
        <f>IFERROR(INDEX(PIS!$A$1:$BZ$1000,MATCH($D1023,PIS!C$1:C$500,0),MATCH("Lương CB hiện tại",PIS!$1:$1,0)),0)</f>
        <v/>
      </c>
      <c r="U1023">
        <f>IFERROR(INDEX(PIS!$A$1:$BZ$1000,MATCH($D1023,PIS!C$1:C$500,0),MATCH("Lương đóng BHBB",PIS!$1:$1,0)),0)</f>
        <v/>
      </c>
      <c r="V1023">
        <f>IFERROR(INDEX(PIS!$A$1:$BZ$1000,MATCH($D1023,PIS!C$1:C$500,0),MATCH(V$2,PIS!$2:$2,0)),0)</f>
        <v/>
      </c>
      <c r="W1023">
        <f>IFERROR(INDEX(PIS!$A$1:$BZ$1000,MATCH($D1023,PIS!C$1:C$500,0),MATCH(W$2,PIS!$2:$2,0)),0)</f>
        <v/>
      </c>
      <c r="X1023">
        <f>IFERROR(INDEX(PIS!$A$1:$BZ$1000,MATCH($D1023,PIS!C$1:C$500,0),MATCH(X$2,PIS!$2:$2,0)),0)</f>
        <v/>
      </c>
      <c r="Y1023">
        <f>IFERROR(INDEX(PIS!$A$1:$BZ$1000,MATCH($D1023,PIS!C$1:C$500,0),MATCH(Y$2,PIS!$2:$2,0)),0)</f>
        <v/>
      </c>
      <c r="Z1023">
        <f>IFERROR(INDEX(PIS!$A$1:$BZ$1000,MATCH($D1023,PIS!C$1:C$500,0),MATCH(Z$2,PIS!$2:$2,0)),0)</f>
        <v/>
      </c>
      <c r="AA1023">
        <f>IFERROR(INDEX(PIS!$A$1:$BZ$1000,MATCH($D1023,PIS!C$1:C$500,0),MATCH(AA$2,PIS!$2:$2,0)),0)</f>
        <v/>
      </c>
      <c r="AB1023">
        <f>IFERROR(INDEX(PIS!$A$1:$BZ$1000,MATCH($D1023,PIS!C$1:C$500,0),MATCH(AB$2,PIS!$2:$2,0)),0)</f>
        <v/>
      </c>
      <c r="AC1023">
        <f>SUM(V1023:AB1023)</f>
        <v/>
      </c>
      <c r="AD1023">
        <f>IFERROR(INDEX(TIMESHEET!$A$1:$AI$5000,MATCH($D1023,TIMESHEET!A$1:A$500,0),MATCH("T100",TIMESHEET!$2:$2,0))-2,0)</f>
        <v/>
      </c>
      <c r="AE1023">
        <f>IFERROR(INDEX(TIMESHEET!$A$1:$AI$5000,MATCH($D1023,TIMESHEET!A$1:A$500,0),MATCH("T202",TIMESHEET!$2:$2,0)),0)</f>
        <v/>
      </c>
      <c r="AF1023">
        <f>IFERROR(INDEX(TIMESHEET!$A$1:$AI$5000,MATCH($D1023,TIMESHEET!A$1:A$500,0),MATCH("T302",TIMESHEET!$2:$2,0)),0)</f>
        <v/>
      </c>
      <c r="AG1023">
        <f>IFERROR(INDEX(TIMESHEET!$A$1:$AI$5000,MATCH($D1023,TIMESHEET!A$1:A$500,0),MATCH("T406",TIMESHEET!$2:$2,0)),0)</f>
        <v/>
      </c>
      <c r="AH1023">
        <f>AE1023+AG1023</f>
        <v/>
      </c>
      <c r="AI1023">
        <f>IFERROR(INDEX(TIMESHEET!$A$1:$AI$5000,MATCH($D1023,TIMESHEET!A$1:A$500,0),MATCH("T701",TIMESHEET!$2:$2,0)),0)</f>
        <v/>
      </c>
      <c r="AJ1023">
        <f>IFERROR(INDEX(TIMESHEET!$A$1:$AI$5000,MATCH($D1023,TIMESHEET!B$1:B$500,0),MATCH("T320",TIMESHEET!$2:$2,0)),0)</f>
        <v/>
      </c>
      <c r="AK1023">
        <f>IFERROR(IF(LEFT(INDEX(PIS!O$1:O$500,MATCH(D1023,PIS!C$1:C$500)),1)="M",T1023/AD1023*SUM(AE1023:AG1023),T1023*AD1023),0)</f>
        <v/>
      </c>
      <c r="AL1023">
        <f>IFERROR(INDEX(ADJ!$A$1:$BZ$1000,MATCH(PAYROLL!D1023,ADJ!A$1:A$500,0),MATCH(PAYROLL!AL$2,ADJ!$2:$2,0)),0)</f>
        <v/>
      </c>
      <c r="AM1023">
        <f>SUM(AK1023:AL1023)</f>
        <v/>
      </c>
      <c r="AN1023">
        <f>IFERROR(ROUND(V1023/$AD1023*$AH1023,0),0)</f>
        <v/>
      </c>
      <c r="AO1023">
        <f>IFERROR(ROUND(W1023/$AD1023*$AH1023,0),0)</f>
        <v/>
      </c>
      <c r="AP1023">
        <f>IFERROR(ROUND(X1023/$AD1023*$AE1023,0),0)</f>
        <v/>
      </c>
      <c r="AQ1023">
        <f>IFERROR(ROUND(Y1023/$AD1023*$AH1023,0),0)</f>
        <v/>
      </c>
      <c r="AR1023">
        <f>IFERROR(ROUND(Z1023/$AD1023*$AH1023,0),0)</f>
        <v/>
      </c>
      <c r="AS1023">
        <f>IFERROR(ROUND(AA1023/$AD1023*$AH1023,0),0)</f>
        <v/>
      </c>
      <c r="AT1023">
        <f>IFERROR(IF((AE1023+AF1023+AG1023)&gt;13,AB1023,ROUND(AB1023/AD1023*AH1023,0)),0)</f>
        <v/>
      </c>
      <c r="AU1023">
        <f>IFERROR(INDEX(ADJ!$A$1:$BZ$1000,MATCH(PAYROLL!D1023,ADJ!A$1:A$500,0),MATCH(PAYROLL!AU$2,ADJ!$2:$2,0)),0)</f>
        <v/>
      </c>
      <c r="AV1023">
        <f>ROUND(SUM(AN1023:AU1023),0)</f>
        <v/>
      </c>
      <c r="AW1023">
        <f>IFERROR(INDEX(TIMESHEET!$A$1:$AI$5000,MATCH(PAYROLL!D1023,TIMESHEET!A$1:A$500,0),MATCH("T620",TIMESHEET!$2:$2,0)),0)</f>
        <v/>
      </c>
      <c r="AX1023">
        <f>IFERROR(INDEX(TIMESHEET!$A$1:$AI$5000,MATCH(PAYROLL!D1023,TIMESHEET!A$1:A$500,0),MATCH("T601",TIMESHEET!$2:$2,0)),0)</f>
        <v/>
      </c>
      <c r="AY1023">
        <f>IFERROR(INDEX(TIMESHEET!$A$1:$AI$5000,MATCH(PAYROLL!D1023,TIMESHEET!A$1:A$500,0),MATCH("T602",TIMESHEET!$2:$2,0)),0)</f>
        <v/>
      </c>
      <c r="AZ1023">
        <f>IFERROR(INDEX(TIMESHEET!$A$1:$AI$5000,MATCH(PAYROLL!D1023,TIMESHEET!A$1:A$500,0),MATCH("T603",TIMESHEET!$2:$2,0)),0)</f>
        <v/>
      </c>
      <c r="BA1023">
        <f>IFERROR(INDEX(TIMESHEET!$A$1:$AI$5000,MATCH(PAYROLL!D1023,TIMESHEET!A$1:A$500,0),MATCH("T611",TIMESHEET!$2:$2,0)),0)</f>
        <v/>
      </c>
      <c r="BB1023">
        <f>IFERROR(INDEX(TIMESHEET!$A$1:$AI$5000,MATCH(PAYROLL!D1023,TIMESHEET!A$1:A$500,0),MATCH("T612",TIMESHEET!$2:$2,0)),0)</f>
        <v/>
      </c>
      <c r="BC1023">
        <f>IFERROR(INDEX(TIMESHEET!$A$1:$AI$5000,MATCH(PAYROLL!D1023,TIMESHEET!A$1:A$500,0),MATCH("T613",TIMESHEET!$2:$2,0)),0)</f>
        <v/>
      </c>
      <c r="BD1023">
        <f>IFERROR(INDEX(TIMESHEET!$A$1:$AI$5000,MATCH(PAYROLL!D1023,TIMESHEET!A$1:A$500,0),MATCH("T500",TIMESHEET!$2:$2,0)),0)</f>
        <v/>
      </c>
      <c r="BE1023">
        <f>IFERROR(IF(LEFT(INDEX(PIS!O$1:O$500,MATCH(D1023,PIS!C$1:C$500)),1)="M",T1023/AD1023/8*(AW1023+AX1023*1.5+AY1023*2+AZ1023*3+BA1023*2.1+BB1023*2.7+BC1023*3.9+BD1023*0.3),T1023/8*(AW1023+AX1023*1.5+AY1023*2+AZ1023*3+BA1023*2.1+BB1023*2.7+BC1023*3.9+BD1023*0.3)),0)</f>
        <v/>
      </c>
      <c r="BF1023">
        <f>IFERROR(INDEX(ADJ!$A$1:$BZ$1000,MATCH(PAYROLL!$D1023,ADJ!A$1:A$500,0),MATCH(PAYROLL!BF$2,ADJ!$2:$2,0)),0)</f>
        <v/>
      </c>
      <c r="BG1023">
        <f>IFERROR(INDEX(ADJ!$A$1:$BZ$1000,MATCH(PAYROLL!D1023,ADJ!A$1:A$500,0),MATCH(PAYROLL!BG$2,ADJ!$2:$2,0)),0)</f>
        <v/>
      </c>
      <c r="BH1023">
        <f>IFERROR(INDEX(ADJ!$A$1:$BZ$1000,MATCH(PAYROLL!D1023,ADJ!A$1:A$500,0),MATCH(PAYROLL!BH$2,ADJ!$2:$2,0)),0)</f>
        <v/>
      </c>
      <c r="BI1023">
        <f>IFERROR(INDEX(ADJ!$A$1:$BZ$1000,MATCH(PAYROLL!D1023,ADJ!A$1:A$500,0),MATCH(PAYROLL!BI$2,ADJ!$2:$2,0)),0)</f>
        <v/>
      </c>
      <c r="BJ1023">
        <f>IFERROR(INDEX(ADJ!$A$1:$BZ$1000,MATCH(PAYROLL!D1023,ADJ!A$1:A$500,0),MATCH(PAYROLL!BJ$2,ADJ!$2:$2,0)),0)</f>
        <v/>
      </c>
      <c r="BK1023">
        <f>SUM(BF1023:BJ1023)</f>
        <v/>
      </c>
      <c r="BL1023">
        <f>IFERROR(INDEX(ADJ!$A$1:$BZ$1000,MATCH(PAYROLL!D1023,ADJ!A$1:A$500,0),MATCH(PAYROLL!BL$2,ADJ!$2:$2,0)),0)</f>
        <v/>
      </c>
      <c r="BM1023">
        <f>IFERROR(INDEX(ADJ!$A$1:$BZ$1000,MATCH(PAYROLL!D1023,ADJ!A$1:A$500,0),MATCH(PAYROLL!BM$2,ADJ!$2:$2,0)),0)</f>
        <v/>
      </c>
      <c r="BN1023">
        <f>IFERROR(INDEX(ADJ!$A$1:$BZ$1000,MATCH(PAYROLL!D1023,ADJ!A$1:A$500,0),MATCH(PAYROLL!BN$2,ADJ!$2:$2,0)),0)</f>
        <v/>
      </c>
      <c r="BO1023">
        <f>IFERROR(INDEX(ADJ!$A$1:$BZ$1000,MATCH(PAYROLL!D1023,ADJ!A$1:A$500,0),MATCH(PAYROLL!BO$2,ADJ!$2:$2,0)),0)</f>
        <v/>
      </c>
      <c r="BP1023">
        <f>SUM(AM1023,AV1023,BE1023,BK1023,BL1023:BO1023)</f>
        <v/>
      </c>
      <c r="BQ1023">
        <f>BO1023</f>
        <v/>
      </c>
      <c r="BR1023">
        <f>IFERROR(ROUND(IF(LEFT(INDEX(PIS!O$1:O$500,MATCH(D1023,PIS!C$1:C$500)),1)="D",T1023/8*(BD1023*0.3),IF(LEFT(INDEX(PIS!O$1:O$500,MATCH(D1023,PIS!C$1:C$500)),1)="H",T1023*($BD1023*0.3),T1023/$AD1023/8*($BD1023*0.3))),0),0)</f>
        <v/>
      </c>
      <c r="BS1023">
        <f>IF(AP1023&lt;1,0,MIN(AP1023,730000))</f>
        <v/>
      </c>
      <c r="BT1023">
        <f>IFERROR(ROUND((BE1023-SUM(AW1023:BC1023)*T1023/AD1023/8),0)-BR1023,0)</f>
        <v/>
      </c>
      <c r="BU1023">
        <f>AO1023</f>
        <v/>
      </c>
      <c r="BV1023">
        <f>SUM(BQ1023:BU1023)</f>
        <v/>
      </c>
      <c r="BW1023">
        <f>BP1023-BV1023</f>
        <v/>
      </c>
      <c r="BX1023">
        <f>IFERROR(IF(RIGHT(INDEX(PIS!O$1:O$500,MATCH(D1023,PIS!C$1:C$500)),5)="Gross",MIN(U1023+V1023,VLOOKUP("R700",TSC!B:C,2,0)*VLOOKUP("R101",TSC!B:C,2,0))*VLOOKUP("R701",TSC!B:C,2,0)%,0),0)</f>
        <v/>
      </c>
      <c r="BY1023">
        <f>IFERROR(IF(RIGHT(INDEX(PIS!O$1:O$500,MATCH(D1023,PIS!C$1:C$500)),5)="Gross",MIN(U1023+V1023,VLOOKUP("R700",TSC!B:C,2,0)*VLOOKUP("R101",TSC!B:C,2,0))*VLOOKUP("T704",TSC!B:C,2,0)%,0),0)</f>
        <v/>
      </c>
      <c r="BZ1023">
        <f>IFERROR(IF(RIGHT(INDEX(PIS!O$1:O$500,MATCH(D1023,PIS!C$1:C$500)),5)="Gross",MIN(U1023+V1023,VLOOKUP("R700",TSC!B:C,2,0)*VLOOKUP("1",TSC!F:G,2,0))*VLOOKUP("T705",TSC!B:C,2,0)%,0),0)</f>
        <v/>
      </c>
      <c r="CA1023">
        <f>IFERROR(INDEX(ADJ!$A$1:$BZ$1000,MATCH(PAYROLL!D1023,ADJ!A$1:A$500,0),MATCH(PAYROLL!CA$2,ADJ!$2:$2,0)),0)</f>
        <v/>
      </c>
      <c r="CB1023">
        <f>IFERROR(INDEX(ADJ!$A$1:$BZ$1000,MATCH(PAYROLL!D1023,ADJ!A$1:A$500,0),MATCH(PAYROLL!CB$2,ADJ!$2:$2,0)),0)</f>
        <v/>
      </c>
      <c r="CC1023">
        <f>SUM(BX1023:CB1023)</f>
        <v/>
      </c>
      <c r="CD1023">
        <f>IFERROR(INDEX(PIS!$A$1:$BZ$1000,MATCH(PAYROLL!D1023,PIS!C$1:C$500,0),MATCH(PAYROLL!CD$1,PIS!$1:$1,0)),0)</f>
        <v/>
      </c>
      <c r="CE1023">
        <f>IFERROR(IF(OR(INDEX(PIS!P$1:P$500,MATCH(D1023,PIS!C$1:C$500,0))="LT2",INDEX(PIS!P$1:P$500,MATCH(D1023,PIS!C$1:C$500,0))="P10"),0,SUM(CC1023,CD1023*VLOOKUP("R601",TSC!B:C,2,0),VLOOKUP("R602",TSC!B:C,2,0))),0)</f>
        <v/>
      </c>
      <c r="CF1023">
        <f>MAX(BW1023-CE1023,0)</f>
        <v/>
      </c>
      <c r="CG1023">
        <f>IFERROR(IF(OR(RIGHT(INDEX(PIS!P$1:P$500,MATCH(D1023,PIS!C$1:C$500)),5)="P10",RIGHT(INDEX(PIS!P$1:P$500,MATCH(D1023,PIS!C$1:C$500)),5)="CK"),0,IF(CF1023&lt;=5000000,CF1023*5%,IF(CF1023&lt;=10000000,CF1023*10%-250000,IF(CF1023&lt;=18000000,CF1023*15%-750000,IF(CF1023&lt;=32000000,CF1023*20%-1650000,IF(CF1023&lt;=52000000,CF1023*25%-3250000,IF(CF1023&lt;=80000000,BH1023*30%-5850000,CF1023*35%-9850000))))))),0)</f>
        <v/>
      </c>
      <c r="CH1023">
        <f>IFERROR(IF(OR(INDEX(PIS!P$1:P$500,MATCH(D1023,PIS!C$1:C$500))="LT",INDEX(PIS!P$1:P$500,MATCH(D1023,PIS!C$1:C$500))="CK"),0,IF(CF1023&lt;2000000,0,CF1023*10%)),0)</f>
        <v/>
      </c>
      <c r="CI1023">
        <f>IFERROR(INDEX(ADJ!$A$1:$BZ$1000,MATCH(PAYROLL!D1023,ADJ!A$1:A$500,0),MATCH(PAYROLL!CI$2,ADJ!$2:$2,0)),0)</f>
        <v/>
      </c>
      <c r="CJ1023">
        <f>IFERROR(INDEX(ADJ!$A$1:$BZ$1000,MATCH(PAYROLL!D1023,ADJ!A$1:A$500,0),MATCH(PAYROLL!CJ$2,ADJ!$2:$2,0)),0)</f>
        <v/>
      </c>
      <c r="CK1023">
        <f>IFERROR(INDEX(ADJ!$A$1:$BZ$1000,MATCH(PAYROLL!D1023,ADJ!A$1:A$500,0),MATCH(PAYROLL!CK$2,ADJ!$2:$2,0)),0)</f>
        <v/>
      </c>
      <c r="CL1023">
        <f>SUM(CG1023:CK1023)</f>
        <v/>
      </c>
      <c r="CM1023">
        <f>ROUND(SUM(CH1023:CK1023),0)</f>
        <v/>
      </c>
      <c r="CN1023">
        <f>IFERROR(INDEX(CSDA!D$1:D$500,MATCH($CN$2,CSDA!C$1:C$500,0))*INDEX(PIS!V$1:V$500,MATCH(D1023,PIS!C$1:C$500))+INDEX(ADJ!$A$1:$BZ$1000,MATCH(PAYROLL!D1023,ADJ!A$1:A$500,0),MATCH(PAYROLL!CN$2,ADJ!$2:$2,0)),0)</f>
        <v/>
      </c>
      <c r="CO1023">
        <f>IFERROR(INDEX(ADJ!$A$1:$BZ$1000,MATCH(PAYROLL!D1023,ADJ!A$1:A$500,0),MATCH(PAYROLL!CO$2,ADJ!$2:$2,0)),0)</f>
        <v/>
      </c>
      <c r="CP1023">
        <f>IFERROR(INDEX(ADJ!$A$1:$BZ$1000,MATCH(PAYROLL!D1023,ADJ!A$1:A$500,0),MATCH(PAYROLL!CP$2,ADJ!$2:$2,0)),0)</f>
        <v/>
      </c>
      <c r="CQ1023">
        <f>BP1023-CL1023-CI1023-CM1023-CN1023-CO1023-CP1023-CC1023</f>
        <v/>
      </c>
      <c r="CR1023">
        <f>IFERROR(IF(RIGHT(INDEX(PIS!O$1:O$500,MATCH(D1023,PIS!C$1:C$500,0)),5)="Gross",MIN(U1023+V1023,VLOOKUP("R700",TSC!B:C,2,0)*VLOOKUP("R101",TSC!B:C,2,0))*(VLOOKUP("T711",TSC!B:C,2,0)+VLOOKUP("T712",TSC!B:C,2,0))%,MIN(T1023+V1023,VLOOKUP("R700",TSC!B:C,2,0)*VLOOKUP("R101",TSC!B:C,2,0))*(VLOOKUP("T711",TSC!B:C,2,0)+VLOOKUP("T712",TSC!B:C,2,0)+VLOOKUP("R701",TSC!B:C,2,0))%),0)</f>
        <v/>
      </c>
      <c r="CS1023">
        <f>IFERROR(IF(RIGHT(INDEX(PIS!O$1:O$500,MATCH(D1023,PIS!C$1:C$500,0)),5)="Gross",MIN(U1023+V1023,VLOOKUP("R700",TSC!B:C,2,0)*VLOOKUP("R101",TSC!B:C,2,0))*(VLOOKUP("T714",TSC!B:C,2,0))%,MIN(T1023+V1023,VLOOKUP("R700",TSC!B:C,2,0)*VLOOKUP("R101",TSC!B:C,2,0))*(VLOOKUP("T704",TSC!B:C,2,0)+VLOOKUP("T714",TSC!B:C,2,0))%),0)</f>
        <v/>
      </c>
      <c r="CT1023">
        <f>IFERROR(IF(RIGHT(INDEX(PIS!O$1:O$500,MATCH(D1023,PIS!C$1:C$500,0)),5)="Gross",MIN(U1023+V1023,VLOOKUP("R700",TSC!B:C,2,0)*VLOOKUP("R101",TSC!B:C,2,0))*VLOOKUP("T705",TSC!B:C,2,0)%,MIN(T1023+V1023,VLOOKUP("R700",TSC!B:C,2,0)*VLOOKUP("R101",TSC!B:C,2,0))*VLOOKUP("T705",TSC!B:C,2,0)%),0)</f>
        <v/>
      </c>
      <c r="CU1023">
        <f>IFERROR(IF(RIGHT(INDEX(PIS!O$1:O$500,MATCH(D1023,PIS!C$1:C$500,0)),5)="Gross",MIN(U1023+V1023,VLOOKUP("R700",TSC!B:C,2,0)*VLOOKUP("R101",TSC!B:C,2,0))*(VLOOKUP("T713",TSC!B:C,2,0))%,MIN(T1023+V1023,VLOOKUP("R700",TSC!B:C,2,0)*VLOOKUP("R101",TSC!B:C,2,0))*(VLOOKUP("T713",TSC!B:C,2,0))%),0)</f>
        <v/>
      </c>
      <c r="CV1023">
        <f>IFERROR(INDEX(ADJ!$A$1:$BZ$1000,MATCH(PAYROLL!D1023,ADJ!A$1:A$500,0),MATCH(PAYROLL!CV$2,ADJ!$2:$2,0)),0)</f>
        <v/>
      </c>
      <c r="CW1023">
        <f>IFERROR(INDEX(ADJ!$A$1:$BZ$1000,MATCH(PAYROLL!D1023,ADJ!A$1:A$500,0),MATCH(PAYROLL!CW$2,ADJ!$2:$2,0)),0)</f>
        <v/>
      </c>
      <c r="CX1023">
        <f>SUM(CR1023:CW1023)</f>
        <v/>
      </c>
      <c r="CY1023">
        <f>ROUND(IF(CR1023&gt;0,T1023+V1023*VLOOKUP("R202",TSC!$B$1:$C$500,2,0),0),0)</f>
        <v/>
      </c>
      <c r="CZ1023">
        <f>IFERROR(INDEX(CSDA!D$1:D$500,MATCH($CZ$2,CSDA!C$1:C$500,0)),0)</f>
        <v/>
      </c>
      <c r="DA1023">
        <f>ROUND(T1023*0.7%,0)</f>
        <v/>
      </c>
      <c r="DB1023">
        <f>ROUND(T1023/12,0)</f>
        <v/>
      </c>
      <c r="DC1023">
        <f ref="DC1023" t="array">IFERROR(INDEX(CSDA!D$1:D$500,MATCH("Trích giữ"&amp;PAYROLL!DC$2,CSDA!A$1:A$500&amp;CSDA!C$1:C$500,0)),0)</f>
        <v/>
      </c>
      <c r="DD1023">
        <f ref="DD1023" t="array">IFERROR(INDEX(CSDA!D$1:D$500,MATCH("Trích giữ"&amp;PAYROLL!DD$2,CSDA!A$1:A$500&amp;CSDA!C$1:C$500,0)),0)</f>
        <v/>
      </c>
      <c r="DE1023">
        <f ref="DE1023" t="array">IFERROR(INDEX(CSDA!D$1:D$500,MATCH("Trích giữ"&amp;PAYROLL!DE$2,CSDA!A$1:A$500&amp;CSDA!C$1:C$500,0)),0)</f>
        <v/>
      </c>
      <c r="DF1023">
        <f>IFERROR(INDEX(CSDA!D$1:D$500,MATCH(PAYROLL!DF$2,CSDA!C$1:C$500,0)),0)</f>
        <v/>
      </c>
      <c r="DG1023">
        <f ref="DG1023" t="array">IFERROR(INDEX(CSDA!D$1:D$500,MATCH("Trích giữ"&amp;PAYROLL!DG$2,CSDA!A$1:A$500&amp;CSDA!C$1:C$500,0)),0)</f>
        <v/>
      </c>
      <c r="DH1023">
        <f>ROUND(T1023/26,0)</f>
        <v/>
      </c>
      <c r="DI1023">
        <f ref="DI1023" t="array">IFERROR(INDEX(CSDA!D$1:D$500,MATCH("Trích giữ"&amp;PAYROLL!DI$2,CSDA!A$1:A$500&amp;CSDA!C$1:C$500,0)),0)</f>
        <v/>
      </c>
      <c r="DJ1023">
        <f>IF(U1023=0,T1023*21.5%-BL1023,0)</f>
        <v/>
      </c>
      <c r="DK1023">
        <f ref="DK1023" t="array">IFERROR(INDEX(CSDA!D$1:D$500,MATCH("Trích giữ"&amp;PAYROLL!DK$2,CSDA!A$1:A$500&amp;CSDA!C$1:C$500,0)),0)</f>
        <v/>
      </c>
      <c r="DL1023">
        <f>IFERROR(INDEX(CSDA!D$1:D$500,MATCH(PAYROLL!DL$2,CSDA!C$1:C$500,0))/12,0)</f>
        <v/>
      </c>
      <c r="DM1023">
        <f>SUM(DB1023:DL1023)</f>
        <v/>
      </c>
      <c r="DN1023">
        <f>IFERROR(INDEX(ADJ!$A$1:$BZ$1000,MATCH(PAYROLL!D1023,ADJ!A$1:A$500,0),MATCH(PAYROLL!DN$2,ADJ!$2:$2,0)),0)</f>
        <v/>
      </c>
      <c r="DO1023">
        <f>IFERROR(SUM(BP1023,DM1023:DN1023,CX1023:DA1023)-DT1023,0)</f>
        <v/>
      </c>
      <c r="DP1023">
        <f ref="DP1023" t="array">SUM(BW1023*IFERROR(INDEX(CSDA!D$1:D$500,MATCH(BW$2,CSDA!C$1:C$500,0)),0)%,CX1023*IFERROR(INDEX(CSDA!D$1:D$500,MATCH(CX$2,CSDA!C$1:C$500,0)),0)%,DA1023*IFERROR(INDEX(CSDA!D$1:D$500,MATCH(DA$2,CSDA!C$1:C$500,0)),0)%,DB1023*IFERROR(INDEX(CSDA!D$1:D$500,MATCH(DB$2,CSDA!C$1:C$500,0)),0)%,DF1023*IFERROR(INDEX(CSDA!D$1:D$500,MATCH("Phí dịch vụ"&amp;PAYROLL!DF$2,CSDA!A$1:A$500&amp;CSDA!C$1:C$500,0)),0)%,DC1023*IFERROR(INDEX(CSDA!D$1:D$500,MATCH("Phí dịch vụ"&amp;PAYROLL!DC$2,CSDA!A$1:A$500&amp;CSDA!C$1:C$500,0)),0)%,DH1023*IFERROR(INDEX(CSDA!D$1:D$500,MATCH("Phí dịch vụ"&amp;PAYROLL!DH$2,CSDA!A$1:A$500&amp;CSDA!C$1:C$500,0)),0)%,DJ1023*IFERROR(INDEX(CSDA!D$1:D$500,MATCH("Phí dịch vụ"&amp;PAYROLL!DJ$2,CSDA!A$1:A$500&amp;CSDA!C$1:C$500,0)),0)%,BN1023*IFERROR(INDEX(CSDA!D$1:D$500,MATCH(BN$2,CSDA!C$1:C$500,0)),0)%)-BN1023*7%</f>
        <v/>
      </c>
      <c r="DQ1023">
        <f>IFERROR(INDEX(ADJ!$A$1:$BZ$1000,MATCH(PAYROLL!D1023,ADJ!A$1:A$500,0),MATCH(PAYROLL!DQ$2,ADJ!$2:$2,0)),0)</f>
        <v/>
      </c>
      <c r="DR1023">
        <f>IFERROR(INDEX(ADJ!$A$1:$BZ$1000,MATCH(PAYROLL!D1023,ADJ!A$1:A$500,0),MATCH(PAYROLL!DR$2,ADJ!$2:$2,0)),0)</f>
        <v/>
      </c>
      <c r="DS1023">
        <f>SUM(DP1023:DR1023)</f>
        <v/>
      </c>
      <c r="DT1023">
        <f>EK1023</f>
        <v/>
      </c>
      <c r="DU1023">
        <f>SUM(DO1023:DR1023)</f>
        <v/>
      </c>
      <c r="DV1023">
        <f>ROUND(DU1023*0.1,0)</f>
        <v/>
      </c>
      <c r="DW1023">
        <f>DU1023+DV1023</f>
        <v/>
      </c>
      <c r="DZ1023">
        <f>IFERROR(INDEX(ADJ!$A$1:$BZ$1000,MATCH(PAYROLL!$D1023,ADJ!A$1:A$500,0),MATCH(PAYROLL!DZ$2,ADJ!$2:$2,0)),0)</f>
        <v/>
      </c>
      <c r="EA1023">
        <f>IFERROR(INDEX(ADJ!$A$1:$BZ$1000,MATCH(PAYROLL!$D1023,ADJ!A$1:A$500,0),MATCH(PAYROLL!EA$2,ADJ!$2:$2,0)),0)</f>
        <v/>
      </c>
      <c r="EB1023">
        <f>IFERROR(INDEX(ADJ!$A$1:$BZ$1000,MATCH(PAYROLL!$D1023,ADJ!A$1:A$500,0),MATCH(PAYROLL!EB$2,ADJ!$2:$2,0)),0)</f>
        <v/>
      </c>
      <c r="EC1023">
        <f>IFERROR(INDEX(ADJ!$A$1:$BZ$1000,MATCH(PAYROLL!$D1023,ADJ!A$1:A$500,0),MATCH(PAYROLL!EC$2,ADJ!$2:$2,0)),0)</f>
        <v/>
      </c>
      <c r="ED1023">
        <f>IFERROR(INDEX(ADJ!$A$1:$BZ$1000,MATCH(PAYROLL!$D1023,ADJ!A$1:A$500,0),MATCH(PAYROLL!ED$2,ADJ!$2:$2,0)),0)</f>
        <v/>
      </c>
      <c r="EE1023">
        <f>IFERROR(INDEX(ADJ!$A$1:$BZ$1000,MATCH(PAYROLL!$D1023,ADJ!A$1:A$500,0),MATCH(PAYROLL!EE$2,ADJ!$2:$2,0)),0)</f>
        <v/>
      </c>
      <c r="EF1023">
        <f>IFERROR(INDEX(ADJ!$A$1:$BZ$1000,MATCH(PAYROLL!$D1023,ADJ!A$1:A$500,0),MATCH(PAYROLL!EF$2,ADJ!$2:$2,0)),0)</f>
        <v/>
      </c>
      <c r="EG1023">
        <f>IFERROR(INDEX(ADJ!$A$1:$BZ$1000,MATCH(PAYROLL!$D1023,ADJ!A$1:A$500,0),MATCH(PAYROLL!EG$2,ADJ!$2:$2,0)),0)</f>
        <v/>
      </c>
      <c r="EH1023">
        <f>IFERROR(INDEX(ADJ!$A$1:$BZ$1000,MATCH(PAYROLL!$D1023,ADJ!A$1:A$500,0),MATCH(PAYROLL!EH$2,ADJ!$2:$2,0)),0)</f>
        <v/>
      </c>
      <c r="EI1023">
        <f>IFERROR(INDEX(ADJ!$A$1:$BZ$1000,MATCH(PAYROLL!D1023,ADJ!A$1:A$500,0),MATCH(PAYROLL!EI$2,ADJ!$2:$2,0)),0)</f>
        <v/>
      </c>
      <c r="EJ1023">
        <f>IFERROR(INDEX(ADJ!$A$1:$BZ$1000,MATCH(PAYROLL!$D1023,ADJ!A$1:A$500,0),MATCH(PAYROLL!EJ$2,ADJ!$2:$2,0)),0)</f>
        <v/>
      </c>
      <c r="EK1023">
        <f>SUM(DZ1023:EJ1023)</f>
        <v/>
      </c>
    </row>
    <row r="1024">
      <c r="A1024" t="n">
        <v>1022</v>
      </c>
      <c r="B1024" t="inlineStr">
        <is>
          <t>Bùi Văn Dũng</t>
        </is>
      </c>
      <c r="D1024" t="inlineStr">
        <is>
          <t>137402-02</t>
        </is>
      </c>
      <c r="S1024">
        <f>IFERROR(INDEX(PIS!$A$1:$BZ$1000,MATCH($D1024,PIS!C$1:C$500,0),MATCH("Lương CB tháng trước",PIS!$1:$1,0)),0)</f>
        <v/>
      </c>
      <c r="T1024">
        <f>IFERROR(INDEX(PIS!$A$1:$BZ$1000,MATCH($D1024,PIS!C$1:C$500,0),MATCH("Lương CB hiện tại",PIS!$1:$1,0)),0)</f>
        <v/>
      </c>
      <c r="U1024">
        <f>IFERROR(INDEX(PIS!$A$1:$BZ$1000,MATCH($D1024,PIS!C$1:C$500,0),MATCH("Lương đóng BHBB",PIS!$1:$1,0)),0)</f>
        <v/>
      </c>
      <c r="V1024">
        <f>IFERROR(INDEX(PIS!$A$1:$BZ$1000,MATCH($D1024,PIS!C$1:C$500,0),MATCH(V$2,PIS!$2:$2,0)),0)</f>
        <v/>
      </c>
      <c r="W1024">
        <f>IFERROR(INDEX(PIS!$A$1:$BZ$1000,MATCH($D1024,PIS!C$1:C$500,0),MATCH(W$2,PIS!$2:$2,0)),0)</f>
        <v/>
      </c>
      <c r="X1024">
        <f>IFERROR(INDEX(PIS!$A$1:$BZ$1000,MATCH($D1024,PIS!C$1:C$500,0),MATCH(X$2,PIS!$2:$2,0)),0)</f>
        <v/>
      </c>
      <c r="Y1024">
        <f>IFERROR(INDEX(PIS!$A$1:$BZ$1000,MATCH($D1024,PIS!C$1:C$500,0),MATCH(Y$2,PIS!$2:$2,0)),0)</f>
        <v/>
      </c>
      <c r="Z1024">
        <f>IFERROR(INDEX(PIS!$A$1:$BZ$1000,MATCH($D1024,PIS!C$1:C$500,0),MATCH(Z$2,PIS!$2:$2,0)),0)</f>
        <v/>
      </c>
      <c r="AA1024">
        <f>IFERROR(INDEX(PIS!$A$1:$BZ$1000,MATCH($D1024,PIS!C$1:C$500,0),MATCH(AA$2,PIS!$2:$2,0)),0)</f>
        <v/>
      </c>
      <c r="AB1024">
        <f>IFERROR(INDEX(PIS!$A$1:$BZ$1000,MATCH($D1024,PIS!C$1:C$500,0),MATCH(AB$2,PIS!$2:$2,0)),0)</f>
        <v/>
      </c>
      <c r="AC1024">
        <f>SUM(V1024:AB1024)</f>
        <v/>
      </c>
      <c r="AD1024">
        <f>IFERROR(INDEX(TIMESHEET!$A$1:$AI$5000,MATCH($D1024,TIMESHEET!A$1:A$500,0),MATCH("T100",TIMESHEET!$2:$2,0))-2,0)</f>
        <v/>
      </c>
      <c r="AE1024">
        <f>IFERROR(INDEX(TIMESHEET!$A$1:$AI$5000,MATCH($D1024,TIMESHEET!A$1:A$500,0),MATCH("T202",TIMESHEET!$2:$2,0)),0)</f>
        <v/>
      </c>
      <c r="AF1024">
        <f>IFERROR(INDEX(TIMESHEET!$A$1:$AI$5000,MATCH($D1024,TIMESHEET!A$1:A$500,0),MATCH("T302",TIMESHEET!$2:$2,0)),0)</f>
        <v/>
      </c>
      <c r="AG1024">
        <f>IFERROR(INDEX(TIMESHEET!$A$1:$AI$5000,MATCH($D1024,TIMESHEET!A$1:A$500,0),MATCH("T406",TIMESHEET!$2:$2,0)),0)</f>
        <v/>
      </c>
      <c r="AH1024">
        <f>AE1024+AG1024</f>
        <v/>
      </c>
      <c r="AI1024">
        <f>IFERROR(INDEX(TIMESHEET!$A$1:$AI$5000,MATCH($D1024,TIMESHEET!A$1:A$500,0),MATCH("T701",TIMESHEET!$2:$2,0)),0)</f>
        <v/>
      </c>
      <c r="AJ1024">
        <f>IFERROR(INDEX(TIMESHEET!$A$1:$AI$5000,MATCH($D1024,TIMESHEET!B$1:B$500,0),MATCH("T320",TIMESHEET!$2:$2,0)),0)</f>
        <v/>
      </c>
      <c r="AK1024">
        <f>IFERROR(IF(LEFT(INDEX(PIS!O$1:O$500,MATCH(D1024,PIS!C$1:C$500)),1)="M",T1024/AD1024*SUM(AE1024:AG1024),T1024*AD1024),0)</f>
        <v/>
      </c>
      <c r="AL1024">
        <f>IFERROR(INDEX(ADJ!$A$1:$BZ$1000,MATCH(PAYROLL!D1024,ADJ!A$1:A$500,0),MATCH(PAYROLL!AL$2,ADJ!$2:$2,0)),0)</f>
        <v/>
      </c>
      <c r="AM1024">
        <f>SUM(AK1024:AL1024)</f>
        <v/>
      </c>
      <c r="AN1024">
        <f>IFERROR(ROUND(V1024/$AD1024*$AH1024,0),0)</f>
        <v/>
      </c>
      <c r="AO1024">
        <f>IFERROR(ROUND(W1024/$AD1024*$AH1024,0),0)</f>
        <v/>
      </c>
      <c r="AP1024">
        <f>IFERROR(ROUND(X1024/$AD1024*$AE1024,0),0)</f>
        <v/>
      </c>
      <c r="AQ1024">
        <f>IFERROR(ROUND(Y1024/$AD1024*$AH1024,0),0)</f>
        <v/>
      </c>
      <c r="AR1024">
        <f>IFERROR(ROUND(Z1024/$AD1024*$AH1024,0),0)</f>
        <v/>
      </c>
      <c r="AS1024">
        <f>IFERROR(ROUND(AA1024/$AD1024*$AH1024,0),0)</f>
        <v/>
      </c>
      <c r="AT1024">
        <f>IFERROR(IF((AE1024+AF1024+AG1024)&gt;13,AB1024,ROUND(AB1024/AD1024*AH1024,0)),0)</f>
        <v/>
      </c>
      <c r="AU1024">
        <f>IFERROR(INDEX(ADJ!$A$1:$BZ$1000,MATCH(PAYROLL!D1024,ADJ!A$1:A$500,0),MATCH(PAYROLL!AU$2,ADJ!$2:$2,0)),0)</f>
        <v/>
      </c>
      <c r="AV1024">
        <f>ROUND(SUM(AN1024:AU1024),0)</f>
        <v/>
      </c>
      <c r="AW1024">
        <f>IFERROR(INDEX(TIMESHEET!$A$1:$AI$5000,MATCH(PAYROLL!D1024,TIMESHEET!A$1:A$500,0),MATCH("T620",TIMESHEET!$2:$2,0)),0)</f>
        <v/>
      </c>
      <c r="AX1024">
        <f>IFERROR(INDEX(TIMESHEET!$A$1:$AI$5000,MATCH(PAYROLL!D1024,TIMESHEET!A$1:A$500,0),MATCH("T601",TIMESHEET!$2:$2,0)),0)</f>
        <v/>
      </c>
      <c r="AY1024">
        <f>IFERROR(INDEX(TIMESHEET!$A$1:$AI$5000,MATCH(PAYROLL!D1024,TIMESHEET!A$1:A$500,0),MATCH("T602",TIMESHEET!$2:$2,0)),0)</f>
        <v/>
      </c>
      <c r="AZ1024">
        <f>IFERROR(INDEX(TIMESHEET!$A$1:$AI$5000,MATCH(PAYROLL!D1024,TIMESHEET!A$1:A$500,0),MATCH("T603",TIMESHEET!$2:$2,0)),0)</f>
        <v/>
      </c>
      <c r="BA1024">
        <f>IFERROR(INDEX(TIMESHEET!$A$1:$AI$5000,MATCH(PAYROLL!D1024,TIMESHEET!A$1:A$500,0),MATCH("T611",TIMESHEET!$2:$2,0)),0)</f>
        <v/>
      </c>
      <c r="BB1024">
        <f>IFERROR(INDEX(TIMESHEET!$A$1:$AI$5000,MATCH(PAYROLL!D1024,TIMESHEET!A$1:A$500,0),MATCH("T612",TIMESHEET!$2:$2,0)),0)</f>
        <v/>
      </c>
      <c r="BC1024">
        <f>IFERROR(INDEX(TIMESHEET!$A$1:$AI$5000,MATCH(PAYROLL!D1024,TIMESHEET!A$1:A$500,0),MATCH("T613",TIMESHEET!$2:$2,0)),0)</f>
        <v/>
      </c>
      <c r="BD1024">
        <f>IFERROR(INDEX(TIMESHEET!$A$1:$AI$5000,MATCH(PAYROLL!D1024,TIMESHEET!A$1:A$500,0),MATCH("T500",TIMESHEET!$2:$2,0)),0)</f>
        <v/>
      </c>
      <c r="BE1024">
        <f>IFERROR(IF(LEFT(INDEX(PIS!O$1:O$500,MATCH(D1024,PIS!C$1:C$500)),1)="M",T1024/AD1024/8*(AW1024+AX1024*1.5+AY1024*2+AZ1024*3+BA1024*2.1+BB1024*2.7+BC1024*3.9+BD1024*0.3),T1024/8*(AW1024+AX1024*1.5+AY1024*2+AZ1024*3+BA1024*2.1+BB1024*2.7+BC1024*3.9+BD1024*0.3)),0)</f>
        <v/>
      </c>
      <c r="BF1024">
        <f>IFERROR(INDEX(ADJ!$A$1:$BZ$1000,MATCH(PAYROLL!$D1024,ADJ!A$1:A$500,0),MATCH(PAYROLL!BF$2,ADJ!$2:$2,0)),0)</f>
        <v/>
      </c>
      <c r="BG1024">
        <f>IFERROR(INDEX(ADJ!$A$1:$BZ$1000,MATCH(PAYROLL!D1024,ADJ!A$1:A$500,0),MATCH(PAYROLL!BG$2,ADJ!$2:$2,0)),0)</f>
        <v/>
      </c>
      <c r="BH1024">
        <f>IFERROR(INDEX(ADJ!$A$1:$BZ$1000,MATCH(PAYROLL!D1024,ADJ!A$1:A$500,0),MATCH(PAYROLL!BH$2,ADJ!$2:$2,0)),0)</f>
        <v/>
      </c>
      <c r="BI1024">
        <f>IFERROR(INDEX(ADJ!$A$1:$BZ$1000,MATCH(PAYROLL!D1024,ADJ!A$1:A$500,0),MATCH(PAYROLL!BI$2,ADJ!$2:$2,0)),0)</f>
        <v/>
      </c>
      <c r="BJ1024">
        <f>IFERROR(INDEX(ADJ!$A$1:$BZ$1000,MATCH(PAYROLL!D1024,ADJ!A$1:A$500,0),MATCH(PAYROLL!BJ$2,ADJ!$2:$2,0)),0)</f>
        <v/>
      </c>
      <c r="BK1024">
        <f>SUM(BF1024:BJ1024)</f>
        <v/>
      </c>
      <c r="BL1024">
        <f>IFERROR(INDEX(ADJ!$A$1:$BZ$1000,MATCH(PAYROLL!D1024,ADJ!A$1:A$500,0),MATCH(PAYROLL!BL$2,ADJ!$2:$2,0)),0)</f>
        <v/>
      </c>
      <c r="BM1024">
        <f>IFERROR(INDEX(ADJ!$A$1:$BZ$1000,MATCH(PAYROLL!D1024,ADJ!A$1:A$500,0),MATCH(PAYROLL!BM$2,ADJ!$2:$2,0)),0)</f>
        <v/>
      </c>
      <c r="BN1024">
        <f>IFERROR(INDEX(ADJ!$A$1:$BZ$1000,MATCH(PAYROLL!D1024,ADJ!A$1:A$500,0),MATCH(PAYROLL!BN$2,ADJ!$2:$2,0)),0)</f>
        <v/>
      </c>
      <c r="BO1024">
        <f>IFERROR(INDEX(ADJ!$A$1:$BZ$1000,MATCH(PAYROLL!D1024,ADJ!A$1:A$500,0),MATCH(PAYROLL!BO$2,ADJ!$2:$2,0)),0)</f>
        <v/>
      </c>
      <c r="BP1024">
        <f>SUM(AM1024,AV1024,BE1024,BK1024,BL1024:BO1024)</f>
        <v/>
      </c>
      <c r="BQ1024">
        <f>BO1024</f>
        <v/>
      </c>
      <c r="BR1024">
        <f>IFERROR(ROUND(IF(LEFT(INDEX(PIS!O$1:O$500,MATCH(D1024,PIS!C$1:C$500)),1)="D",T1024/8*(BD1024*0.3),IF(LEFT(INDEX(PIS!O$1:O$500,MATCH(D1024,PIS!C$1:C$500)),1)="H",T1024*($BD1024*0.3),T1024/$AD1024/8*($BD1024*0.3))),0),0)</f>
        <v/>
      </c>
      <c r="BS1024">
        <f>IF(AP1024&lt;1,0,MIN(AP1024,730000))</f>
        <v/>
      </c>
      <c r="BT1024">
        <f>IFERROR(ROUND((BE1024-SUM(AW1024:BC1024)*T1024/AD1024/8),0)-BR1024,0)</f>
        <v/>
      </c>
      <c r="BU1024">
        <f>AO1024</f>
        <v/>
      </c>
      <c r="BV1024">
        <f>SUM(BQ1024:BU1024)</f>
        <v/>
      </c>
      <c r="BW1024">
        <f>BP1024-BV1024</f>
        <v/>
      </c>
      <c r="BX1024">
        <f>IFERROR(IF(RIGHT(INDEX(PIS!O$1:O$500,MATCH(D1024,PIS!C$1:C$500)),5)="Gross",MIN(U1024+V1024,VLOOKUP("R700",TSC!B:C,2,0)*VLOOKUP("R101",TSC!B:C,2,0))*VLOOKUP("R701",TSC!B:C,2,0)%,0),0)</f>
        <v/>
      </c>
      <c r="BY1024">
        <f>IFERROR(IF(RIGHT(INDEX(PIS!O$1:O$500,MATCH(D1024,PIS!C$1:C$500)),5)="Gross",MIN(U1024+V1024,VLOOKUP("R700",TSC!B:C,2,0)*VLOOKUP("R101",TSC!B:C,2,0))*VLOOKUP("T704",TSC!B:C,2,0)%,0),0)</f>
        <v/>
      </c>
      <c r="BZ1024">
        <f>IFERROR(IF(RIGHT(INDEX(PIS!O$1:O$500,MATCH(D1024,PIS!C$1:C$500)),5)="Gross",MIN(U1024+V1024,VLOOKUP("R700",TSC!B:C,2,0)*VLOOKUP("1",TSC!F:G,2,0))*VLOOKUP("T705",TSC!B:C,2,0)%,0),0)</f>
        <v/>
      </c>
      <c r="CA1024">
        <f>IFERROR(INDEX(ADJ!$A$1:$BZ$1000,MATCH(PAYROLL!D1024,ADJ!A$1:A$500,0),MATCH(PAYROLL!CA$2,ADJ!$2:$2,0)),0)</f>
        <v/>
      </c>
      <c r="CB1024">
        <f>IFERROR(INDEX(ADJ!$A$1:$BZ$1000,MATCH(PAYROLL!D1024,ADJ!A$1:A$500,0),MATCH(PAYROLL!CB$2,ADJ!$2:$2,0)),0)</f>
        <v/>
      </c>
      <c r="CC1024">
        <f>SUM(BX1024:CB1024)</f>
        <v/>
      </c>
      <c r="CD1024">
        <f>IFERROR(INDEX(PIS!$A$1:$BZ$1000,MATCH(PAYROLL!D1024,PIS!C$1:C$500,0),MATCH(PAYROLL!CD$1,PIS!$1:$1,0)),0)</f>
        <v/>
      </c>
      <c r="CE1024">
        <f>IFERROR(IF(OR(INDEX(PIS!P$1:P$500,MATCH(D1024,PIS!C$1:C$500,0))="LT2",INDEX(PIS!P$1:P$500,MATCH(D1024,PIS!C$1:C$500,0))="P10"),0,SUM(CC1024,CD1024*VLOOKUP("R601",TSC!B:C,2,0),VLOOKUP("R602",TSC!B:C,2,0))),0)</f>
        <v/>
      </c>
      <c r="CF1024">
        <f>MAX(BW1024-CE1024,0)</f>
        <v/>
      </c>
      <c r="CG1024">
        <f>IFERROR(IF(OR(RIGHT(INDEX(PIS!P$1:P$500,MATCH(D1024,PIS!C$1:C$500)),5)="P10",RIGHT(INDEX(PIS!P$1:P$500,MATCH(D1024,PIS!C$1:C$500)),5)="CK"),0,IF(CF1024&lt;=5000000,CF1024*5%,IF(CF1024&lt;=10000000,CF1024*10%-250000,IF(CF1024&lt;=18000000,CF1024*15%-750000,IF(CF1024&lt;=32000000,CF1024*20%-1650000,IF(CF1024&lt;=52000000,CF1024*25%-3250000,IF(CF1024&lt;=80000000,BH1024*30%-5850000,CF1024*35%-9850000))))))),0)</f>
        <v/>
      </c>
      <c r="CH1024">
        <f>IFERROR(IF(OR(INDEX(PIS!P$1:P$500,MATCH(D1024,PIS!C$1:C$500))="LT",INDEX(PIS!P$1:P$500,MATCH(D1024,PIS!C$1:C$500))="CK"),0,IF(CF1024&lt;2000000,0,CF1024*10%)),0)</f>
        <v/>
      </c>
      <c r="CI1024">
        <f>IFERROR(INDEX(ADJ!$A$1:$BZ$1000,MATCH(PAYROLL!D1024,ADJ!A$1:A$500,0),MATCH(PAYROLL!CI$2,ADJ!$2:$2,0)),0)</f>
        <v/>
      </c>
      <c r="CJ1024">
        <f>IFERROR(INDEX(ADJ!$A$1:$BZ$1000,MATCH(PAYROLL!D1024,ADJ!A$1:A$500,0),MATCH(PAYROLL!CJ$2,ADJ!$2:$2,0)),0)</f>
        <v/>
      </c>
      <c r="CK1024">
        <f>IFERROR(INDEX(ADJ!$A$1:$BZ$1000,MATCH(PAYROLL!D1024,ADJ!A$1:A$500,0),MATCH(PAYROLL!CK$2,ADJ!$2:$2,0)),0)</f>
        <v/>
      </c>
      <c r="CL1024">
        <f>SUM(CG1024:CK1024)</f>
        <v/>
      </c>
      <c r="CM1024">
        <f>ROUND(SUM(CH1024:CK1024),0)</f>
        <v/>
      </c>
      <c r="CN1024">
        <f>IFERROR(INDEX(CSDA!D$1:D$500,MATCH($CN$2,CSDA!C$1:C$500,0))*INDEX(PIS!V$1:V$500,MATCH(D1024,PIS!C$1:C$500))+INDEX(ADJ!$A$1:$BZ$1000,MATCH(PAYROLL!D1024,ADJ!A$1:A$500,0),MATCH(PAYROLL!CN$2,ADJ!$2:$2,0)),0)</f>
        <v/>
      </c>
      <c r="CO1024">
        <f>IFERROR(INDEX(ADJ!$A$1:$BZ$1000,MATCH(PAYROLL!D1024,ADJ!A$1:A$500,0),MATCH(PAYROLL!CO$2,ADJ!$2:$2,0)),0)</f>
        <v/>
      </c>
      <c r="CP1024">
        <f>IFERROR(INDEX(ADJ!$A$1:$BZ$1000,MATCH(PAYROLL!D1024,ADJ!A$1:A$500,0),MATCH(PAYROLL!CP$2,ADJ!$2:$2,0)),0)</f>
        <v/>
      </c>
      <c r="CQ1024">
        <f>BP1024-CL1024-CI1024-CM1024-CN1024-CO1024-CP1024-CC1024</f>
        <v/>
      </c>
      <c r="CR1024">
        <f>IFERROR(IF(RIGHT(INDEX(PIS!O$1:O$500,MATCH(D1024,PIS!C$1:C$500,0)),5)="Gross",MIN(U1024+V1024,VLOOKUP("R700",TSC!B:C,2,0)*VLOOKUP("R101",TSC!B:C,2,0))*(VLOOKUP("T711",TSC!B:C,2,0)+VLOOKUP("T712",TSC!B:C,2,0))%,MIN(T1024+V1024,VLOOKUP("R700",TSC!B:C,2,0)*VLOOKUP("R101",TSC!B:C,2,0))*(VLOOKUP("T711",TSC!B:C,2,0)+VLOOKUP("T712",TSC!B:C,2,0)+VLOOKUP("R701",TSC!B:C,2,0))%),0)</f>
        <v/>
      </c>
      <c r="CS1024">
        <f>IFERROR(IF(RIGHT(INDEX(PIS!O$1:O$500,MATCH(D1024,PIS!C$1:C$500,0)),5)="Gross",MIN(U1024+V1024,VLOOKUP("R700",TSC!B:C,2,0)*VLOOKUP("R101",TSC!B:C,2,0))*(VLOOKUP("T714",TSC!B:C,2,0))%,MIN(T1024+V1024,VLOOKUP("R700",TSC!B:C,2,0)*VLOOKUP("R101",TSC!B:C,2,0))*(VLOOKUP("T704",TSC!B:C,2,0)+VLOOKUP("T714",TSC!B:C,2,0))%),0)</f>
        <v/>
      </c>
      <c r="CT1024">
        <f>IFERROR(IF(RIGHT(INDEX(PIS!O$1:O$500,MATCH(D1024,PIS!C$1:C$500,0)),5)="Gross",MIN(U1024+V1024,VLOOKUP("R700",TSC!B:C,2,0)*VLOOKUP("R101",TSC!B:C,2,0))*VLOOKUP("T705",TSC!B:C,2,0)%,MIN(T1024+V1024,VLOOKUP("R700",TSC!B:C,2,0)*VLOOKUP("R101",TSC!B:C,2,0))*VLOOKUP("T705",TSC!B:C,2,0)%),0)</f>
        <v/>
      </c>
      <c r="CU1024">
        <f>IFERROR(IF(RIGHT(INDEX(PIS!O$1:O$500,MATCH(D1024,PIS!C$1:C$500,0)),5)="Gross",MIN(U1024+V1024,VLOOKUP("R700",TSC!B:C,2,0)*VLOOKUP("R101",TSC!B:C,2,0))*(VLOOKUP("T713",TSC!B:C,2,0))%,MIN(T1024+V1024,VLOOKUP("R700",TSC!B:C,2,0)*VLOOKUP("R101",TSC!B:C,2,0))*(VLOOKUP("T713",TSC!B:C,2,0))%),0)</f>
        <v/>
      </c>
      <c r="CV1024">
        <f>IFERROR(INDEX(ADJ!$A$1:$BZ$1000,MATCH(PAYROLL!D1024,ADJ!A$1:A$500,0),MATCH(PAYROLL!CV$2,ADJ!$2:$2,0)),0)</f>
        <v/>
      </c>
      <c r="CW1024">
        <f>IFERROR(INDEX(ADJ!$A$1:$BZ$1000,MATCH(PAYROLL!D1024,ADJ!A$1:A$500,0),MATCH(PAYROLL!CW$2,ADJ!$2:$2,0)),0)</f>
        <v/>
      </c>
      <c r="CX1024">
        <f>SUM(CR1024:CW1024)</f>
        <v/>
      </c>
      <c r="CY1024">
        <f>ROUND(IF(CR1024&gt;0,T1024+V1024*VLOOKUP("R202",TSC!$B$1:$C$500,2,0),0),0)</f>
        <v/>
      </c>
      <c r="CZ1024">
        <f>IFERROR(INDEX(CSDA!D$1:D$500,MATCH($CZ$2,CSDA!C$1:C$500,0)),0)</f>
        <v/>
      </c>
      <c r="DA1024">
        <f>ROUND(T1024*0.7%,0)</f>
        <v/>
      </c>
      <c r="DB1024">
        <f>ROUND(T1024/12,0)</f>
        <v/>
      </c>
      <c r="DC1024">
        <f ref="DC1024" t="array">IFERROR(INDEX(CSDA!D$1:D$500,MATCH("Trích giữ"&amp;PAYROLL!DC$2,CSDA!A$1:A$500&amp;CSDA!C$1:C$500,0)),0)</f>
        <v/>
      </c>
      <c r="DD1024">
        <f ref="DD1024" t="array">IFERROR(INDEX(CSDA!D$1:D$500,MATCH("Trích giữ"&amp;PAYROLL!DD$2,CSDA!A$1:A$500&amp;CSDA!C$1:C$500,0)),0)</f>
        <v/>
      </c>
      <c r="DE1024">
        <f ref="DE1024" t="array">IFERROR(INDEX(CSDA!D$1:D$500,MATCH("Trích giữ"&amp;PAYROLL!DE$2,CSDA!A$1:A$500&amp;CSDA!C$1:C$500,0)),0)</f>
        <v/>
      </c>
      <c r="DF1024">
        <f>IFERROR(INDEX(CSDA!D$1:D$500,MATCH(PAYROLL!DF$2,CSDA!C$1:C$500,0)),0)</f>
        <v/>
      </c>
      <c r="DG1024">
        <f ref="DG1024" t="array">IFERROR(INDEX(CSDA!D$1:D$500,MATCH("Trích giữ"&amp;PAYROLL!DG$2,CSDA!A$1:A$500&amp;CSDA!C$1:C$500,0)),0)</f>
        <v/>
      </c>
      <c r="DH1024">
        <f>ROUND(T1024/26,0)</f>
        <v/>
      </c>
      <c r="DI1024">
        <f ref="DI1024" t="array">IFERROR(INDEX(CSDA!D$1:D$500,MATCH("Trích giữ"&amp;PAYROLL!DI$2,CSDA!A$1:A$500&amp;CSDA!C$1:C$500,0)),0)</f>
        <v/>
      </c>
      <c r="DJ1024">
        <f>IF(U1024=0,T1024*21.5%-BL1024,0)</f>
        <v/>
      </c>
      <c r="DK1024">
        <f ref="DK1024" t="array">IFERROR(INDEX(CSDA!D$1:D$500,MATCH("Trích giữ"&amp;PAYROLL!DK$2,CSDA!A$1:A$500&amp;CSDA!C$1:C$500,0)),0)</f>
        <v/>
      </c>
      <c r="DL1024">
        <f>IFERROR(INDEX(CSDA!D$1:D$500,MATCH(PAYROLL!DL$2,CSDA!C$1:C$500,0))/12,0)</f>
        <v/>
      </c>
      <c r="DM1024">
        <f>SUM(DB1024:DL1024)</f>
        <v/>
      </c>
      <c r="DN1024">
        <f>IFERROR(INDEX(ADJ!$A$1:$BZ$1000,MATCH(PAYROLL!D1024,ADJ!A$1:A$500,0),MATCH(PAYROLL!DN$2,ADJ!$2:$2,0)),0)</f>
        <v/>
      </c>
      <c r="DO1024">
        <f>IFERROR(SUM(BP1024,DM1024:DN1024,CX1024:DA1024)-DT1024,0)</f>
        <v/>
      </c>
      <c r="DP1024">
        <f ref="DP1024" t="array">SUM(BW1024*IFERROR(INDEX(CSDA!D$1:D$500,MATCH(BW$2,CSDA!C$1:C$500,0)),0)%,CX1024*IFERROR(INDEX(CSDA!D$1:D$500,MATCH(CX$2,CSDA!C$1:C$500,0)),0)%,DA1024*IFERROR(INDEX(CSDA!D$1:D$500,MATCH(DA$2,CSDA!C$1:C$500,0)),0)%,DB1024*IFERROR(INDEX(CSDA!D$1:D$500,MATCH(DB$2,CSDA!C$1:C$500,0)),0)%,DF1024*IFERROR(INDEX(CSDA!D$1:D$500,MATCH("Phí dịch vụ"&amp;PAYROLL!DF$2,CSDA!A$1:A$500&amp;CSDA!C$1:C$500,0)),0)%,DC1024*IFERROR(INDEX(CSDA!D$1:D$500,MATCH("Phí dịch vụ"&amp;PAYROLL!DC$2,CSDA!A$1:A$500&amp;CSDA!C$1:C$500,0)),0)%,DH1024*IFERROR(INDEX(CSDA!D$1:D$500,MATCH("Phí dịch vụ"&amp;PAYROLL!DH$2,CSDA!A$1:A$500&amp;CSDA!C$1:C$500,0)),0)%,DJ1024*IFERROR(INDEX(CSDA!D$1:D$500,MATCH("Phí dịch vụ"&amp;PAYROLL!DJ$2,CSDA!A$1:A$500&amp;CSDA!C$1:C$500,0)),0)%,BN1024*IFERROR(INDEX(CSDA!D$1:D$500,MATCH(BN$2,CSDA!C$1:C$500,0)),0)%)-BN1024*7%</f>
        <v/>
      </c>
      <c r="DQ1024">
        <f>IFERROR(INDEX(ADJ!$A$1:$BZ$1000,MATCH(PAYROLL!D1024,ADJ!A$1:A$500,0),MATCH(PAYROLL!DQ$2,ADJ!$2:$2,0)),0)</f>
        <v/>
      </c>
      <c r="DR1024">
        <f>IFERROR(INDEX(ADJ!$A$1:$BZ$1000,MATCH(PAYROLL!D1024,ADJ!A$1:A$500,0),MATCH(PAYROLL!DR$2,ADJ!$2:$2,0)),0)</f>
        <v/>
      </c>
      <c r="DS1024">
        <f>SUM(DP1024:DR1024)</f>
        <v/>
      </c>
      <c r="DT1024">
        <f>EK1024</f>
        <v/>
      </c>
      <c r="DU1024">
        <f>SUM(DO1024:DR1024)</f>
        <v/>
      </c>
      <c r="DV1024">
        <f>ROUND(DU1024*0.1,0)</f>
        <v/>
      </c>
      <c r="DW1024">
        <f>DU1024+DV1024</f>
        <v/>
      </c>
      <c r="DZ1024">
        <f>IFERROR(INDEX(ADJ!$A$1:$BZ$1000,MATCH(PAYROLL!$D1024,ADJ!A$1:A$500,0),MATCH(PAYROLL!DZ$2,ADJ!$2:$2,0)),0)</f>
        <v/>
      </c>
      <c r="EA1024">
        <f>IFERROR(INDEX(ADJ!$A$1:$BZ$1000,MATCH(PAYROLL!$D1024,ADJ!A$1:A$500,0),MATCH(PAYROLL!EA$2,ADJ!$2:$2,0)),0)</f>
        <v/>
      </c>
      <c r="EB1024">
        <f>IFERROR(INDEX(ADJ!$A$1:$BZ$1000,MATCH(PAYROLL!$D1024,ADJ!A$1:A$500,0),MATCH(PAYROLL!EB$2,ADJ!$2:$2,0)),0)</f>
        <v/>
      </c>
      <c r="EC1024">
        <f>IFERROR(INDEX(ADJ!$A$1:$BZ$1000,MATCH(PAYROLL!$D1024,ADJ!A$1:A$500,0),MATCH(PAYROLL!EC$2,ADJ!$2:$2,0)),0)</f>
        <v/>
      </c>
      <c r="ED1024">
        <f>IFERROR(INDEX(ADJ!$A$1:$BZ$1000,MATCH(PAYROLL!$D1024,ADJ!A$1:A$500,0),MATCH(PAYROLL!ED$2,ADJ!$2:$2,0)),0)</f>
        <v/>
      </c>
      <c r="EE1024">
        <f>IFERROR(INDEX(ADJ!$A$1:$BZ$1000,MATCH(PAYROLL!$D1024,ADJ!A$1:A$500,0),MATCH(PAYROLL!EE$2,ADJ!$2:$2,0)),0)</f>
        <v/>
      </c>
      <c r="EF1024">
        <f>IFERROR(INDEX(ADJ!$A$1:$BZ$1000,MATCH(PAYROLL!$D1024,ADJ!A$1:A$500,0),MATCH(PAYROLL!EF$2,ADJ!$2:$2,0)),0)</f>
        <v/>
      </c>
      <c r="EG1024">
        <f>IFERROR(INDEX(ADJ!$A$1:$BZ$1000,MATCH(PAYROLL!$D1024,ADJ!A$1:A$500,0),MATCH(PAYROLL!EG$2,ADJ!$2:$2,0)),0)</f>
        <v/>
      </c>
      <c r="EH1024">
        <f>IFERROR(INDEX(ADJ!$A$1:$BZ$1000,MATCH(PAYROLL!$D1024,ADJ!A$1:A$500,0),MATCH(PAYROLL!EH$2,ADJ!$2:$2,0)),0)</f>
        <v/>
      </c>
      <c r="EI1024">
        <f>IFERROR(INDEX(ADJ!$A$1:$BZ$1000,MATCH(PAYROLL!D1024,ADJ!A$1:A$500,0),MATCH(PAYROLL!EI$2,ADJ!$2:$2,0)),0)</f>
        <v/>
      </c>
      <c r="EJ1024">
        <f>IFERROR(INDEX(ADJ!$A$1:$BZ$1000,MATCH(PAYROLL!$D1024,ADJ!A$1:A$500,0),MATCH(PAYROLL!EJ$2,ADJ!$2:$2,0)),0)</f>
        <v/>
      </c>
      <c r="EK1024">
        <f>SUM(DZ1024:EJ1024)</f>
        <v/>
      </c>
    </row>
    <row r="1025">
      <c r="A1025" t="n">
        <v>1023</v>
      </c>
      <c r="B1025" t="inlineStr">
        <is>
          <t>Vi Văn Cường</t>
        </is>
      </c>
      <c r="D1025" t="inlineStr">
        <is>
          <t>137197-02</t>
        </is>
      </c>
      <c r="S1025">
        <f>IFERROR(INDEX(PIS!$A$1:$BZ$1000,MATCH($D1025,PIS!C$1:C$500,0),MATCH("Lương CB tháng trước",PIS!$1:$1,0)),0)</f>
        <v/>
      </c>
      <c r="T1025">
        <f>IFERROR(INDEX(PIS!$A$1:$BZ$1000,MATCH($D1025,PIS!C$1:C$500,0),MATCH("Lương CB hiện tại",PIS!$1:$1,0)),0)</f>
        <v/>
      </c>
      <c r="U1025">
        <f>IFERROR(INDEX(PIS!$A$1:$BZ$1000,MATCH($D1025,PIS!C$1:C$500,0),MATCH("Lương đóng BHBB",PIS!$1:$1,0)),0)</f>
        <v/>
      </c>
      <c r="V1025">
        <f>IFERROR(INDEX(PIS!$A$1:$BZ$1000,MATCH($D1025,PIS!C$1:C$500,0),MATCH(V$2,PIS!$2:$2,0)),0)</f>
        <v/>
      </c>
      <c r="W1025">
        <f>IFERROR(INDEX(PIS!$A$1:$BZ$1000,MATCH($D1025,PIS!C$1:C$500,0),MATCH(W$2,PIS!$2:$2,0)),0)</f>
        <v/>
      </c>
      <c r="X1025">
        <f>IFERROR(INDEX(PIS!$A$1:$BZ$1000,MATCH($D1025,PIS!C$1:C$500,0),MATCH(X$2,PIS!$2:$2,0)),0)</f>
        <v/>
      </c>
      <c r="Y1025">
        <f>IFERROR(INDEX(PIS!$A$1:$BZ$1000,MATCH($D1025,PIS!C$1:C$500,0),MATCH(Y$2,PIS!$2:$2,0)),0)</f>
        <v/>
      </c>
      <c r="Z1025">
        <f>IFERROR(INDEX(PIS!$A$1:$BZ$1000,MATCH($D1025,PIS!C$1:C$500,0),MATCH(Z$2,PIS!$2:$2,0)),0)</f>
        <v/>
      </c>
      <c r="AA1025">
        <f>IFERROR(INDEX(PIS!$A$1:$BZ$1000,MATCH($D1025,PIS!C$1:C$500,0),MATCH(AA$2,PIS!$2:$2,0)),0)</f>
        <v/>
      </c>
      <c r="AB1025">
        <f>IFERROR(INDEX(PIS!$A$1:$BZ$1000,MATCH($D1025,PIS!C$1:C$500,0),MATCH(AB$2,PIS!$2:$2,0)),0)</f>
        <v/>
      </c>
      <c r="AC1025">
        <f>SUM(V1025:AB1025)</f>
        <v/>
      </c>
      <c r="AD1025">
        <f>IFERROR(INDEX(TIMESHEET!$A$1:$AI$5000,MATCH($D1025,TIMESHEET!A$1:A$500,0),MATCH("T100",TIMESHEET!$2:$2,0))-2,0)</f>
        <v/>
      </c>
      <c r="AE1025">
        <f>IFERROR(INDEX(TIMESHEET!$A$1:$AI$5000,MATCH($D1025,TIMESHEET!A$1:A$500,0),MATCH("T202",TIMESHEET!$2:$2,0)),0)</f>
        <v/>
      </c>
      <c r="AF1025">
        <f>IFERROR(INDEX(TIMESHEET!$A$1:$AI$5000,MATCH($D1025,TIMESHEET!A$1:A$500,0),MATCH("T302",TIMESHEET!$2:$2,0)),0)</f>
        <v/>
      </c>
      <c r="AG1025">
        <f>IFERROR(INDEX(TIMESHEET!$A$1:$AI$5000,MATCH($D1025,TIMESHEET!A$1:A$500,0),MATCH("T406",TIMESHEET!$2:$2,0)),0)</f>
        <v/>
      </c>
      <c r="AH1025">
        <f>AE1025+AG1025</f>
        <v/>
      </c>
      <c r="AI1025">
        <f>IFERROR(INDEX(TIMESHEET!$A$1:$AI$5000,MATCH($D1025,TIMESHEET!A$1:A$500,0),MATCH("T701",TIMESHEET!$2:$2,0)),0)</f>
        <v/>
      </c>
      <c r="AJ1025">
        <f>IFERROR(INDEX(TIMESHEET!$A$1:$AI$5000,MATCH($D1025,TIMESHEET!B$1:B$500,0),MATCH("T320",TIMESHEET!$2:$2,0)),0)</f>
        <v/>
      </c>
      <c r="AK1025">
        <f>IFERROR(IF(LEFT(INDEX(PIS!O$1:O$500,MATCH(D1025,PIS!C$1:C$500)),1)="M",T1025/AD1025*SUM(AE1025:AG1025),T1025*AD1025),0)</f>
        <v/>
      </c>
      <c r="AL1025">
        <f>IFERROR(INDEX(ADJ!$A$1:$BZ$1000,MATCH(PAYROLL!D1025,ADJ!A$1:A$500,0),MATCH(PAYROLL!AL$2,ADJ!$2:$2,0)),0)</f>
        <v/>
      </c>
      <c r="AM1025">
        <f>SUM(AK1025:AL1025)</f>
        <v/>
      </c>
      <c r="AN1025">
        <f>IFERROR(ROUND(V1025/$AD1025*$AH1025,0),0)</f>
        <v/>
      </c>
      <c r="AO1025">
        <f>IFERROR(ROUND(W1025/$AD1025*$AH1025,0),0)</f>
        <v/>
      </c>
      <c r="AP1025">
        <f>IFERROR(ROUND(X1025/$AD1025*$AE1025,0),0)</f>
        <v/>
      </c>
      <c r="AQ1025">
        <f>IFERROR(ROUND(Y1025/$AD1025*$AH1025,0),0)</f>
        <v/>
      </c>
      <c r="AR1025">
        <f>IFERROR(ROUND(Z1025/$AD1025*$AH1025,0),0)</f>
        <v/>
      </c>
      <c r="AS1025">
        <f>IFERROR(ROUND(AA1025/$AD1025*$AH1025,0),0)</f>
        <v/>
      </c>
      <c r="AT1025">
        <f>IFERROR(IF((AE1025+AF1025+AG1025)&gt;13,AB1025,ROUND(AB1025/AD1025*AH1025,0)),0)</f>
        <v/>
      </c>
      <c r="AU1025">
        <f>IFERROR(INDEX(ADJ!$A$1:$BZ$1000,MATCH(PAYROLL!D1025,ADJ!A$1:A$500,0),MATCH(PAYROLL!AU$2,ADJ!$2:$2,0)),0)</f>
        <v/>
      </c>
      <c r="AV1025">
        <f>ROUND(SUM(AN1025:AU1025),0)</f>
        <v/>
      </c>
      <c r="AW1025">
        <f>IFERROR(INDEX(TIMESHEET!$A$1:$AI$5000,MATCH(PAYROLL!D1025,TIMESHEET!A$1:A$500,0),MATCH("T620",TIMESHEET!$2:$2,0)),0)</f>
        <v/>
      </c>
      <c r="AX1025">
        <f>IFERROR(INDEX(TIMESHEET!$A$1:$AI$5000,MATCH(PAYROLL!D1025,TIMESHEET!A$1:A$500,0),MATCH("T601",TIMESHEET!$2:$2,0)),0)</f>
        <v/>
      </c>
      <c r="AY1025">
        <f>IFERROR(INDEX(TIMESHEET!$A$1:$AI$5000,MATCH(PAYROLL!D1025,TIMESHEET!A$1:A$500,0),MATCH("T602",TIMESHEET!$2:$2,0)),0)</f>
        <v/>
      </c>
      <c r="AZ1025">
        <f>IFERROR(INDEX(TIMESHEET!$A$1:$AI$5000,MATCH(PAYROLL!D1025,TIMESHEET!A$1:A$500,0),MATCH("T603",TIMESHEET!$2:$2,0)),0)</f>
        <v/>
      </c>
      <c r="BA1025">
        <f>IFERROR(INDEX(TIMESHEET!$A$1:$AI$5000,MATCH(PAYROLL!D1025,TIMESHEET!A$1:A$500,0),MATCH("T611",TIMESHEET!$2:$2,0)),0)</f>
        <v/>
      </c>
      <c r="BB1025">
        <f>IFERROR(INDEX(TIMESHEET!$A$1:$AI$5000,MATCH(PAYROLL!D1025,TIMESHEET!A$1:A$500,0),MATCH("T612",TIMESHEET!$2:$2,0)),0)</f>
        <v/>
      </c>
      <c r="BC1025">
        <f>IFERROR(INDEX(TIMESHEET!$A$1:$AI$5000,MATCH(PAYROLL!D1025,TIMESHEET!A$1:A$500,0),MATCH("T613",TIMESHEET!$2:$2,0)),0)</f>
        <v/>
      </c>
      <c r="BD1025">
        <f>IFERROR(INDEX(TIMESHEET!$A$1:$AI$5000,MATCH(PAYROLL!D1025,TIMESHEET!A$1:A$500,0),MATCH("T500",TIMESHEET!$2:$2,0)),0)</f>
        <v/>
      </c>
      <c r="BE1025">
        <f>IFERROR(IF(LEFT(INDEX(PIS!O$1:O$500,MATCH(D1025,PIS!C$1:C$500)),1)="M",T1025/AD1025/8*(AW1025+AX1025*1.5+AY1025*2+AZ1025*3+BA1025*2.1+BB1025*2.7+BC1025*3.9+BD1025*0.3),T1025/8*(AW1025+AX1025*1.5+AY1025*2+AZ1025*3+BA1025*2.1+BB1025*2.7+BC1025*3.9+BD1025*0.3)),0)</f>
        <v/>
      </c>
      <c r="BF1025">
        <f>IFERROR(INDEX(ADJ!$A$1:$BZ$1000,MATCH(PAYROLL!$D1025,ADJ!A$1:A$500,0),MATCH(PAYROLL!BF$2,ADJ!$2:$2,0)),0)</f>
        <v/>
      </c>
      <c r="BG1025">
        <f>IFERROR(INDEX(ADJ!$A$1:$BZ$1000,MATCH(PAYROLL!D1025,ADJ!A$1:A$500,0),MATCH(PAYROLL!BG$2,ADJ!$2:$2,0)),0)</f>
        <v/>
      </c>
      <c r="BH1025">
        <f>IFERROR(INDEX(ADJ!$A$1:$BZ$1000,MATCH(PAYROLL!D1025,ADJ!A$1:A$500,0),MATCH(PAYROLL!BH$2,ADJ!$2:$2,0)),0)</f>
        <v/>
      </c>
      <c r="BI1025">
        <f>IFERROR(INDEX(ADJ!$A$1:$BZ$1000,MATCH(PAYROLL!D1025,ADJ!A$1:A$500,0),MATCH(PAYROLL!BI$2,ADJ!$2:$2,0)),0)</f>
        <v/>
      </c>
      <c r="BJ1025">
        <f>IFERROR(INDEX(ADJ!$A$1:$BZ$1000,MATCH(PAYROLL!D1025,ADJ!A$1:A$500,0),MATCH(PAYROLL!BJ$2,ADJ!$2:$2,0)),0)</f>
        <v/>
      </c>
      <c r="BK1025">
        <f>SUM(BF1025:BJ1025)</f>
        <v/>
      </c>
      <c r="BL1025">
        <f>IFERROR(INDEX(ADJ!$A$1:$BZ$1000,MATCH(PAYROLL!D1025,ADJ!A$1:A$500,0),MATCH(PAYROLL!BL$2,ADJ!$2:$2,0)),0)</f>
        <v/>
      </c>
      <c r="BM1025">
        <f>IFERROR(INDEX(ADJ!$A$1:$BZ$1000,MATCH(PAYROLL!D1025,ADJ!A$1:A$500,0),MATCH(PAYROLL!BM$2,ADJ!$2:$2,0)),0)</f>
        <v/>
      </c>
      <c r="BN1025">
        <f>IFERROR(INDEX(ADJ!$A$1:$BZ$1000,MATCH(PAYROLL!D1025,ADJ!A$1:A$500,0),MATCH(PAYROLL!BN$2,ADJ!$2:$2,0)),0)</f>
        <v/>
      </c>
      <c r="BO1025">
        <f>IFERROR(INDEX(ADJ!$A$1:$BZ$1000,MATCH(PAYROLL!D1025,ADJ!A$1:A$500,0),MATCH(PAYROLL!BO$2,ADJ!$2:$2,0)),0)</f>
        <v/>
      </c>
      <c r="BP1025">
        <f>SUM(AM1025,AV1025,BE1025,BK1025,BL1025:BO1025)</f>
        <v/>
      </c>
      <c r="BQ1025">
        <f>BO1025</f>
        <v/>
      </c>
      <c r="BR1025">
        <f>IFERROR(ROUND(IF(LEFT(INDEX(PIS!O$1:O$500,MATCH(D1025,PIS!C$1:C$500)),1)="D",T1025/8*(BD1025*0.3),IF(LEFT(INDEX(PIS!O$1:O$500,MATCH(D1025,PIS!C$1:C$500)),1)="H",T1025*($BD1025*0.3),T1025/$AD1025/8*($BD1025*0.3))),0),0)</f>
        <v/>
      </c>
      <c r="BS1025">
        <f>IF(AP1025&lt;1,0,MIN(AP1025,730000))</f>
        <v/>
      </c>
      <c r="BT1025">
        <f>IFERROR(ROUND((BE1025-SUM(AW1025:BC1025)*T1025/AD1025/8),0)-BR1025,0)</f>
        <v/>
      </c>
      <c r="BU1025">
        <f>AO1025</f>
        <v/>
      </c>
      <c r="BV1025">
        <f>SUM(BQ1025:BU1025)</f>
        <v/>
      </c>
      <c r="BW1025">
        <f>BP1025-BV1025</f>
        <v/>
      </c>
      <c r="BX1025">
        <f>IFERROR(IF(RIGHT(INDEX(PIS!O$1:O$500,MATCH(D1025,PIS!C$1:C$500)),5)="Gross",MIN(U1025+V1025,VLOOKUP("R700",TSC!B:C,2,0)*VLOOKUP("R101",TSC!B:C,2,0))*VLOOKUP("R701",TSC!B:C,2,0)%,0),0)</f>
        <v/>
      </c>
      <c r="BY1025">
        <f>IFERROR(IF(RIGHT(INDEX(PIS!O$1:O$500,MATCH(D1025,PIS!C$1:C$500)),5)="Gross",MIN(U1025+V1025,VLOOKUP("R700",TSC!B:C,2,0)*VLOOKUP("R101",TSC!B:C,2,0))*VLOOKUP("T704",TSC!B:C,2,0)%,0),0)</f>
        <v/>
      </c>
      <c r="BZ1025">
        <f>IFERROR(IF(RIGHT(INDEX(PIS!O$1:O$500,MATCH(D1025,PIS!C$1:C$500)),5)="Gross",MIN(U1025+V1025,VLOOKUP("R700",TSC!B:C,2,0)*VLOOKUP("1",TSC!F:G,2,0))*VLOOKUP("T705",TSC!B:C,2,0)%,0),0)</f>
        <v/>
      </c>
      <c r="CA1025">
        <f>IFERROR(INDEX(ADJ!$A$1:$BZ$1000,MATCH(PAYROLL!D1025,ADJ!A$1:A$500,0),MATCH(PAYROLL!CA$2,ADJ!$2:$2,0)),0)</f>
        <v/>
      </c>
      <c r="CB1025">
        <f>IFERROR(INDEX(ADJ!$A$1:$BZ$1000,MATCH(PAYROLL!D1025,ADJ!A$1:A$500,0),MATCH(PAYROLL!CB$2,ADJ!$2:$2,0)),0)</f>
        <v/>
      </c>
      <c r="CC1025">
        <f>SUM(BX1025:CB1025)</f>
        <v/>
      </c>
      <c r="CD1025">
        <f>IFERROR(INDEX(PIS!$A$1:$BZ$1000,MATCH(PAYROLL!D1025,PIS!C$1:C$500,0),MATCH(PAYROLL!CD$1,PIS!$1:$1,0)),0)</f>
        <v/>
      </c>
      <c r="CE1025">
        <f>IFERROR(IF(OR(INDEX(PIS!P$1:P$500,MATCH(D1025,PIS!C$1:C$500,0))="LT2",INDEX(PIS!P$1:P$500,MATCH(D1025,PIS!C$1:C$500,0))="P10"),0,SUM(CC1025,CD1025*VLOOKUP("R601",TSC!B:C,2,0),VLOOKUP("R602",TSC!B:C,2,0))),0)</f>
        <v/>
      </c>
      <c r="CF1025">
        <f>MAX(BW1025-CE1025,0)</f>
        <v/>
      </c>
      <c r="CG1025">
        <f>IFERROR(IF(OR(RIGHT(INDEX(PIS!P$1:P$500,MATCH(D1025,PIS!C$1:C$500)),5)="P10",RIGHT(INDEX(PIS!P$1:P$500,MATCH(D1025,PIS!C$1:C$500)),5)="CK"),0,IF(CF1025&lt;=5000000,CF1025*5%,IF(CF1025&lt;=10000000,CF1025*10%-250000,IF(CF1025&lt;=18000000,CF1025*15%-750000,IF(CF1025&lt;=32000000,CF1025*20%-1650000,IF(CF1025&lt;=52000000,CF1025*25%-3250000,IF(CF1025&lt;=80000000,BH1025*30%-5850000,CF1025*35%-9850000))))))),0)</f>
        <v/>
      </c>
      <c r="CH1025">
        <f>IFERROR(IF(OR(INDEX(PIS!P$1:P$500,MATCH(D1025,PIS!C$1:C$500))="LT",INDEX(PIS!P$1:P$500,MATCH(D1025,PIS!C$1:C$500))="CK"),0,IF(CF1025&lt;2000000,0,CF1025*10%)),0)</f>
        <v/>
      </c>
      <c r="CI1025">
        <f>IFERROR(INDEX(ADJ!$A$1:$BZ$1000,MATCH(PAYROLL!D1025,ADJ!A$1:A$500,0),MATCH(PAYROLL!CI$2,ADJ!$2:$2,0)),0)</f>
        <v/>
      </c>
      <c r="CJ1025">
        <f>IFERROR(INDEX(ADJ!$A$1:$BZ$1000,MATCH(PAYROLL!D1025,ADJ!A$1:A$500,0),MATCH(PAYROLL!CJ$2,ADJ!$2:$2,0)),0)</f>
        <v/>
      </c>
      <c r="CK1025">
        <f>IFERROR(INDEX(ADJ!$A$1:$BZ$1000,MATCH(PAYROLL!D1025,ADJ!A$1:A$500,0),MATCH(PAYROLL!CK$2,ADJ!$2:$2,0)),0)</f>
        <v/>
      </c>
      <c r="CL1025">
        <f>SUM(CG1025:CK1025)</f>
        <v/>
      </c>
      <c r="CM1025">
        <f>ROUND(SUM(CH1025:CK1025),0)</f>
        <v/>
      </c>
      <c r="CN1025">
        <f>IFERROR(INDEX(CSDA!D$1:D$500,MATCH($CN$2,CSDA!C$1:C$500,0))*INDEX(PIS!V$1:V$500,MATCH(D1025,PIS!C$1:C$500))+INDEX(ADJ!$A$1:$BZ$1000,MATCH(PAYROLL!D1025,ADJ!A$1:A$500,0),MATCH(PAYROLL!CN$2,ADJ!$2:$2,0)),0)</f>
        <v/>
      </c>
      <c r="CO1025">
        <f>IFERROR(INDEX(ADJ!$A$1:$BZ$1000,MATCH(PAYROLL!D1025,ADJ!A$1:A$500,0),MATCH(PAYROLL!CO$2,ADJ!$2:$2,0)),0)</f>
        <v/>
      </c>
      <c r="CP1025">
        <f>IFERROR(INDEX(ADJ!$A$1:$BZ$1000,MATCH(PAYROLL!D1025,ADJ!A$1:A$500,0),MATCH(PAYROLL!CP$2,ADJ!$2:$2,0)),0)</f>
        <v/>
      </c>
      <c r="CQ1025">
        <f>BP1025-CL1025-CI1025-CM1025-CN1025-CO1025-CP1025-CC1025</f>
        <v/>
      </c>
      <c r="CR1025">
        <f>IFERROR(IF(RIGHT(INDEX(PIS!O$1:O$500,MATCH(D1025,PIS!C$1:C$500,0)),5)="Gross",MIN(U1025+V1025,VLOOKUP("R700",TSC!B:C,2,0)*VLOOKUP("R101",TSC!B:C,2,0))*(VLOOKUP("T711",TSC!B:C,2,0)+VLOOKUP("T712",TSC!B:C,2,0))%,MIN(T1025+V1025,VLOOKUP("R700",TSC!B:C,2,0)*VLOOKUP("R101",TSC!B:C,2,0))*(VLOOKUP("T711",TSC!B:C,2,0)+VLOOKUP("T712",TSC!B:C,2,0)+VLOOKUP("R701",TSC!B:C,2,0))%),0)</f>
        <v/>
      </c>
      <c r="CS1025">
        <f>IFERROR(IF(RIGHT(INDEX(PIS!O$1:O$500,MATCH(D1025,PIS!C$1:C$500,0)),5)="Gross",MIN(U1025+V1025,VLOOKUP("R700",TSC!B:C,2,0)*VLOOKUP("R101",TSC!B:C,2,0))*(VLOOKUP("T714",TSC!B:C,2,0))%,MIN(T1025+V1025,VLOOKUP("R700",TSC!B:C,2,0)*VLOOKUP("R101",TSC!B:C,2,0))*(VLOOKUP("T704",TSC!B:C,2,0)+VLOOKUP("T714",TSC!B:C,2,0))%),0)</f>
        <v/>
      </c>
      <c r="CT1025">
        <f>IFERROR(IF(RIGHT(INDEX(PIS!O$1:O$500,MATCH(D1025,PIS!C$1:C$500,0)),5)="Gross",MIN(U1025+V1025,VLOOKUP("R700",TSC!B:C,2,0)*VLOOKUP("R101",TSC!B:C,2,0))*VLOOKUP("T705",TSC!B:C,2,0)%,MIN(T1025+V1025,VLOOKUP("R700",TSC!B:C,2,0)*VLOOKUP("R101",TSC!B:C,2,0))*VLOOKUP("T705",TSC!B:C,2,0)%),0)</f>
        <v/>
      </c>
      <c r="CU1025">
        <f>IFERROR(IF(RIGHT(INDEX(PIS!O$1:O$500,MATCH(D1025,PIS!C$1:C$500,0)),5)="Gross",MIN(U1025+V1025,VLOOKUP("R700",TSC!B:C,2,0)*VLOOKUP("R101",TSC!B:C,2,0))*(VLOOKUP("T713",TSC!B:C,2,0))%,MIN(T1025+V1025,VLOOKUP("R700",TSC!B:C,2,0)*VLOOKUP("R101",TSC!B:C,2,0))*(VLOOKUP("T713",TSC!B:C,2,0))%),0)</f>
        <v/>
      </c>
      <c r="CV1025">
        <f>IFERROR(INDEX(ADJ!$A$1:$BZ$1000,MATCH(PAYROLL!D1025,ADJ!A$1:A$500,0),MATCH(PAYROLL!CV$2,ADJ!$2:$2,0)),0)</f>
        <v/>
      </c>
      <c r="CW1025">
        <f>IFERROR(INDEX(ADJ!$A$1:$BZ$1000,MATCH(PAYROLL!D1025,ADJ!A$1:A$500,0),MATCH(PAYROLL!CW$2,ADJ!$2:$2,0)),0)</f>
        <v/>
      </c>
      <c r="CX1025">
        <f>SUM(CR1025:CW1025)</f>
        <v/>
      </c>
      <c r="CY1025">
        <f>ROUND(IF(CR1025&gt;0,T1025+V1025*VLOOKUP("R202",TSC!$B$1:$C$500,2,0),0),0)</f>
        <v/>
      </c>
      <c r="CZ1025">
        <f>IFERROR(INDEX(CSDA!D$1:D$500,MATCH($CZ$2,CSDA!C$1:C$500,0)),0)</f>
        <v/>
      </c>
      <c r="DA1025">
        <f>ROUND(T1025*0.7%,0)</f>
        <v/>
      </c>
      <c r="DB1025">
        <f>ROUND(T1025/12,0)</f>
        <v/>
      </c>
      <c r="DC1025">
        <f ref="DC1025" t="array">IFERROR(INDEX(CSDA!D$1:D$500,MATCH("Trích giữ"&amp;PAYROLL!DC$2,CSDA!A$1:A$500&amp;CSDA!C$1:C$500,0)),0)</f>
        <v/>
      </c>
      <c r="DD1025">
        <f ref="DD1025" t="array">IFERROR(INDEX(CSDA!D$1:D$500,MATCH("Trích giữ"&amp;PAYROLL!DD$2,CSDA!A$1:A$500&amp;CSDA!C$1:C$500,0)),0)</f>
        <v/>
      </c>
      <c r="DE1025">
        <f ref="DE1025" t="array">IFERROR(INDEX(CSDA!D$1:D$500,MATCH("Trích giữ"&amp;PAYROLL!DE$2,CSDA!A$1:A$500&amp;CSDA!C$1:C$500,0)),0)</f>
        <v/>
      </c>
      <c r="DF1025">
        <f>IFERROR(INDEX(CSDA!D$1:D$500,MATCH(PAYROLL!DF$2,CSDA!C$1:C$500,0)),0)</f>
        <v/>
      </c>
      <c r="DG1025">
        <f ref="DG1025" t="array">IFERROR(INDEX(CSDA!D$1:D$500,MATCH("Trích giữ"&amp;PAYROLL!DG$2,CSDA!A$1:A$500&amp;CSDA!C$1:C$500,0)),0)</f>
        <v/>
      </c>
      <c r="DH1025">
        <f>ROUND(T1025/26,0)</f>
        <v/>
      </c>
      <c r="DI1025">
        <f ref="DI1025" t="array">IFERROR(INDEX(CSDA!D$1:D$500,MATCH("Trích giữ"&amp;PAYROLL!DI$2,CSDA!A$1:A$500&amp;CSDA!C$1:C$500,0)),0)</f>
        <v/>
      </c>
      <c r="DJ1025">
        <f>IF(U1025=0,T1025*21.5%-BL1025,0)</f>
        <v/>
      </c>
      <c r="DK1025">
        <f ref="DK1025" t="array">IFERROR(INDEX(CSDA!D$1:D$500,MATCH("Trích giữ"&amp;PAYROLL!DK$2,CSDA!A$1:A$500&amp;CSDA!C$1:C$500,0)),0)</f>
        <v/>
      </c>
      <c r="DL1025">
        <f>IFERROR(INDEX(CSDA!D$1:D$500,MATCH(PAYROLL!DL$2,CSDA!C$1:C$500,0))/12,0)</f>
        <v/>
      </c>
      <c r="DM1025">
        <f>SUM(DB1025:DL1025)</f>
        <v/>
      </c>
      <c r="DN1025">
        <f>IFERROR(INDEX(ADJ!$A$1:$BZ$1000,MATCH(PAYROLL!D1025,ADJ!A$1:A$500,0),MATCH(PAYROLL!DN$2,ADJ!$2:$2,0)),0)</f>
        <v/>
      </c>
      <c r="DO1025">
        <f>IFERROR(SUM(BP1025,DM1025:DN1025,CX1025:DA1025)-DT1025,0)</f>
        <v/>
      </c>
      <c r="DP1025">
        <f ref="DP1025" t="array">SUM(BW1025*IFERROR(INDEX(CSDA!D$1:D$500,MATCH(BW$2,CSDA!C$1:C$500,0)),0)%,CX1025*IFERROR(INDEX(CSDA!D$1:D$500,MATCH(CX$2,CSDA!C$1:C$500,0)),0)%,DA1025*IFERROR(INDEX(CSDA!D$1:D$500,MATCH(DA$2,CSDA!C$1:C$500,0)),0)%,DB1025*IFERROR(INDEX(CSDA!D$1:D$500,MATCH(DB$2,CSDA!C$1:C$500,0)),0)%,DF1025*IFERROR(INDEX(CSDA!D$1:D$500,MATCH("Phí dịch vụ"&amp;PAYROLL!DF$2,CSDA!A$1:A$500&amp;CSDA!C$1:C$500,0)),0)%,DC1025*IFERROR(INDEX(CSDA!D$1:D$500,MATCH("Phí dịch vụ"&amp;PAYROLL!DC$2,CSDA!A$1:A$500&amp;CSDA!C$1:C$500,0)),0)%,DH1025*IFERROR(INDEX(CSDA!D$1:D$500,MATCH("Phí dịch vụ"&amp;PAYROLL!DH$2,CSDA!A$1:A$500&amp;CSDA!C$1:C$500,0)),0)%,DJ1025*IFERROR(INDEX(CSDA!D$1:D$500,MATCH("Phí dịch vụ"&amp;PAYROLL!DJ$2,CSDA!A$1:A$500&amp;CSDA!C$1:C$500,0)),0)%,BN1025*IFERROR(INDEX(CSDA!D$1:D$500,MATCH(BN$2,CSDA!C$1:C$500,0)),0)%)-BN1025*7%</f>
        <v/>
      </c>
      <c r="DQ1025">
        <f>IFERROR(INDEX(ADJ!$A$1:$BZ$1000,MATCH(PAYROLL!D1025,ADJ!A$1:A$500,0),MATCH(PAYROLL!DQ$2,ADJ!$2:$2,0)),0)</f>
        <v/>
      </c>
      <c r="DR1025">
        <f>IFERROR(INDEX(ADJ!$A$1:$BZ$1000,MATCH(PAYROLL!D1025,ADJ!A$1:A$500,0),MATCH(PAYROLL!DR$2,ADJ!$2:$2,0)),0)</f>
        <v/>
      </c>
      <c r="DS1025">
        <f>SUM(DP1025:DR1025)</f>
        <v/>
      </c>
      <c r="DT1025">
        <f>EK1025</f>
        <v/>
      </c>
      <c r="DU1025">
        <f>SUM(DO1025:DR1025)</f>
        <v/>
      </c>
      <c r="DV1025">
        <f>ROUND(DU1025*0.1,0)</f>
        <v/>
      </c>
      <c r="DW1025">
        <f>DU1025+DV1025</f>
        <v/>
      </c>
      <c r="DZ1025">
        <f>IFERROR(INDEX(ADJ!$A$1:$BZ$1000,MATCH(PAYROLL!$D1025,ADJ!A$1:A$500,0),MATCH(PAYROLL!DZ$2,ADJ!$2:$2,0)),0)</f>
        <v/>
      </c>
      <c r="EA1025">
        <f>IFERROR(INDEX(ADJ!$A$1:$BZ$1000,MATCH(PAYROLL!$D1025,ADJ!A$1:A$500,0),MATCH(PAYROLL!EA$2,ADJ!$2:$2,0)),0)</f>
        <v/>
      </c>
      <c r="EB1025">
        <f>IFERROR(INDEX(ADJ!$A$1:$BZ$1000,MATCH(PAYROLL!$D1025,ADJ!A$1:A$500,0),MATCH(PAYROLL!EB$2,ADJ!$2:$2,0)),0)</f>
        <v/>
      </c>
      <c r="EC1025">
        <f>IFERROR(INDEX(ADJ!$A$1:$BZ$1000,MATCH(PAYROLL!$D1025,ADJ!A$1:A$500,0),MATCH(PAYROLL!EC$2,ADJ!$2:$2,0)),0)</f>
        <v/>
      </c>
      <c r="ED1025">
        <f>IFERROR(INDEX(ADJ!$A$1:$BZ$1000,MATCH(PAYROLL!$D1025,ADJ!A$1:A$500,0),MATCH(PAYROLL!ED$2,ADJ!$2:$2,0)),0)</f>
        <v/>
      </c>
      <c r="EE1025">
        <f>IFERROR(INDEX(ADJ!$A$1:$BZ$1000,MATCH(PAYROLL!$D1025,ADJ!A$1:A$500,0),MATCH(PAYROLL!EE$2,ADJ!$2:$2,0)),0)</f>
        <v/>
      </c>
      <c r="EF1025">
        <f>IFERROR(INDEX(ADJ!$A$1:$BZ$1000,MATCH(PAYROLL!$D1025,ADJ!A$1:A$500,0),MATCH(PAYROLL!EF$2,ADJ!$2:$2,0)),0)</f>
        <v/>
      </c>
      <c r="EG1025">
        <f>IFERROR(INDEX(ADJ!$A$1:$BZ$1000,MATCH(PAYROLL!$D1025,ADJ!A$1:A$500,0),MATCH(PAYROLL!EG$2,ADJ!$2:$2,0)),0)</f>
        <v/>
      </c>
      <c r="EH1025">
        <f>IFERROR(INDEX(ADJ!$A$1:$BZ$1000,MATCH(PAYROLL!$D1025,ADJ!A$1:A$500,0),MATCH(PAYROLL!EH$2,ADJ!$2:$2,0)),0)</f>
        <v/>
      </c>
      <c r="EI1025">
        <f>IFERROR(INDEX(ADJ!$A$1:$BZ$1000,MATCH(PAYROLL!D1025,ADJ!A$1:A$500,0),MATCH(PAYROLL!EI$2,ADJ!$2:$2,0)),0)</f>
        <v/>
      </c>
      <c r="EJ1025">
        <f>IFERROR(INDEX(ADJ!$A$1:$BZ$1000,MATCH(PAYROLL!$D1025,ADJ!A$1:A$500,0),MATCH(PAYROLL!EJ$2,ADJ!$2:$2,0)),0)</f>
        <v/>
      </c>
      <c r="EK1025">
        <f>SUM(DZ1025:EJ1025)</f>
        <v/>
      </c>
    </row>
    <row r="1026">
      <c r="A1026" t="n">
        <v>1024</v>
      </c>
      <c r="B1026" t="inlineStr">
        <is>
          <t>Vàng Thị Chính</t>
        </is>
      </c>
      <c r="D1026" t="inlineStr">
        <is>
          <t>149015-01</t>
        </is>
      </c>
      <c r="S1026">
        <f>IFERROR(INDEX(PIS!$A$1:$BZ$1000,MATCH($D1026,PIS!C$1:C$500,0),MATCH("Lương CB tháng trước",PIS!$1:$1,0)),0)</f>
        <v/>
      </c>
      <c r="T1026">
        <f>IFERROR(INDEX(PIS!$A$1:$BZ$1000,MATCH($D1026,PIS!C$1:C$500,0),MATCH("Lương CB hiện tại",PIS!$1:$1,0)),0)</f>
        <v/>
      </c>
      <c r="U1026">
        <f>IFERROR(INDEX(PIS!$A$1:$BZ$1000,MATCH($D1026,PIS!C$1:C$500,0),MATCH("Lương đóng BHBB",PIS!$1:$1,0)),0)</f>
        <v/>
      </c>
      <c r="V1026">
        <f>IFERROR(INDEX(PIS!$A$1:$BZ$1000,MATCH($D1026,PIS!C$1:C$500,0),MATCH(V$2,PIS!$2:$2,0)),0)</f>
        <v/>
      </c>
      <c r="W1026">
        <f>IFERROR(INDEX(PIS!$A$1:$BZ$1000,MATCH($D1026,PIS!C$1:C$500,0),MATCH(W$2,PIS!$2:$2,0)),0)</f>
        <v/>
      </c>
      <c r="X1026">
        <f>IFERROR(INDEX(PIS!$A$1:$BZ$1000,MATCH($D1026,PIS!C$1:C$500,0),MATCH(X$2,PIS!$2:$2,0)),0)</f>
        <v/>
      </c>
      <c r="Y1026">
        <f>IFERROR(INDEX(PIS!$A$1:$BZ$1000,MATCH($D1026,PIS!C$1:C$500,0),MATCH(Y$2,PIS!$2:$2,0)),0)</f>
        <v/>
      </c>
      <c r="Z1026">
        <f>IFERROR(INDEX(PIS!$A$1:$BZ$1000,MATCH($D1026,PIS!C$1:C$500,0),MATCH(Z$2,PIS!$2:$2,0)),0)</f>
        <v/>
      </c>
      <c r="AA1026">
        <f>IFERROR(INDEX(PIS!$A$1:$BZ$1000,MATCH($D1026,PIS!C$1:C$500,0),MATCH(AA$2,PIS!$2:$2,0)),0)</f>
        <v/>
      </c>
      <c r="AB1026">
        <f>IFERROR(INDEX(PIS!$A$1:$BZ$1000,MATCH($D1026,PIS!C$1:C$500,0),MATCH(AB$2,PIS!$2:$2,0)),0)</f>
        <v/>
      </c>
      <c r="AC1026">
        <f>SUM(V1026:AB1026)</f>
        <v/>
      </c>
      <c r="AD1026">
        <f>IFERROR(INDEX(TIMESHEET!$A$1:$AI$5000,MATCH($D1026,TIMESHEET!A$1:A$500,0),MATCH("T100",TIMESHEET!$2:$2,0))-2,0)</f>
        <v/>
      </c>
      <c r="AE1026">
        <f>IFERROR(INDEX(TIMESHEET!$A$1:$AI$5000,MATCH($D1026,TIMESHEET!A$1:A$500,0),MATCH("T202",TIMESHEET!$2:$2,0)),0)</f>
        <v/>
      </c>
      <c r="AF1026">
        <f>IFERROR(INDEX(TIMESHEET!$A$1:$AI$5000,MATCH($D1026,TIMESHEET!A$1:A$500,0),MATCH("T302",TIMESHEET!$2:$2,0)),0)</f>
        <v/>
      </c>
      <c r="AG1026">
        <f>IFERROR(INDEX(TIMESHEET!$A$1:$AI$5000,MATCH($D1026,TIMESHEET!A$1:A$500,0),MATCH("T406",TIMESHEET!$2:$2,0)),0)</f>
        <v/>
      </c>
      <c r="AH1026">
        <f>AE1026+AG1026</f>
        <v/>
      </c>
      <c r="AI1026">
        <f>IFERROR(INDEX(TIMESHEET!$A$1:$AI$5000,MATCH($D1026,TIMESHEET!A$1:A$500,0),MATCH("T701",TIMESHEET!$2:$2,0)),0)</f>
        <v/>
      </c>
      <c r="AJ1026">
        <f>IFERROR(INDEX(TIMESHEET!$A$1:$AI$5000,MATCH($D1026,TIMESHEET!B$1:B$500,0),MATCH("T320",TIMESHEET!$2:$2,0)),0)</f>
        <v/>
      </c>
      <c r="AK1026">
        <f>IFERROR(IF(LEFT(INDEX(PIS!O$1:O$500,MATCH(D1026,PIS!C$1:C$500)),1)="M",T1026/AD1026*SUM(AE1026:AG1026),T1026*AD1026),0)</f>
        <v/>
      </c>
      <c r="AL1026">
        <f>IFERROR(INDEX(ADJ!$A$1:$BZ$1000,MATCH(PAYROLL!D1026,ADJ!A$1:A$500,0),MATCH(PAYROLL!AL$2,ADJ!$2:$2,0)),0)</f>
        <v/>
      </c>
      <c r="AM1026">
        <f>SUM(AK1026:AL1026)</f>
        <v/>
      </c>
      <c r="AN1026">
        <f>IFERROR(ROUND(V1026/$AD1026*$AH1026,0),0)</f>
        <v/>
      </c>
      <c r="AO1026">
        <f>IFERROR(ROUND(W1026/$AD1026*$AH1026,0),0)</f>
        <v/>
      </c>
      <c r="AP1026">
        <f>IFERROR(ROUND(X1026/$AD1026*$AE1026,0),0)</f>
        <v/>
      </c>
      <c r="AQ1026">
        <f>IFERROR(ROUND(Y1026/$AD1026*$AH1026,0),0)</f>
        <v/>
      </c>
      <c r="AR1026">
        <f>IFERROR(ROUND(Z1026/$AD1026*$AH1026,0),0)</f>
        <v/>
      </c>
      <c r="AS1026">
        <f>IFERROR(ROUND(AA1026/$AD1026*$AH1026,0),0)</f>
        <v/>
      </c>
      <c r="AT1026">
        <f>IFERROR(IF((AE1026+AF1026+AG1026)&gt;13,AB1026,ROUND(AB1026/AD1026*AH1026,0)),0)</f>
        <v/>
      </c>
      <c r="AU1026">
        <f>IFERROR(INDEX(ADJ!$A$1:$BZ$1000,MATCH(PAYROLL!D1026,ADJ!A$1:A$500,0),MATCH(PAYROLL!AU$2,ADJ!$2:$2,0)),0)</f>
        <v/>
      </c>
      <c r="AV1026">
        <f>ROUND(SUM(AN1026:AU1026),0)</f>
        <v/>
      </c>
      <c r="AW1026">
        <f>IFERROR(INDEX(TIMESHEET!$A$1:$AI$5000,MATCH(PAYROLL!D1026,TIMESHEET!A$1:A$500,0),MATCH("T620",TIMESHEET!$2:$2,0)),0)</f>
        <v/>
      </c>
      <c r="AX1026">
        <f>IFERROR(INDEX(TIMESHEET!$A$1:$AI$5000,MATCH(PAYROLL!D1026,TIMESHEET!A$1:A$500,0),MATCH("T601",TIMESHEET!$2:$2,0)),0)</f>
        <v/>
      </c>
      <c r="AY1026">
        <f>IFERROR(INDEX(TIMESHEET!$A$1:$AI$5000,MATCH(PAYROLL!D1026,TIMESHEET!A$1:A$500,0),MATCH("T602",TIMESHEET!$2:$2,0)),0)</f>
        <v/>
      </c>
      <c r="AZ1026">
        <f>IFERROR(INDEX(TIMESHEET!$A$1:$AI$5000,MATCH(PAYROLL!D1026,TIMESHEET!A$1:A$500,0),MATCH("T603",TIMESHEET!$2:$2,0)),0)</f>
        <v/>
      </c>
      <c r="BA1026">
        <f>IFERROR(INDEX(TIMESHEET!$A$1:$AI$5000,MATCH(PAYROLL!D1026,TIMESHEET!A$1:A$500,0),MATCH("T611",TIMESHEET!$2:$2,0)),0)</f>
        <v/>
      </c>
      <c r="BB1026">
        <f>IFERROR(INDEX(TIMESHEET!$A$1:$AI$5000,MATCH(PAYROLL!D1026,TIMESHEET!A$1:A$500,0),MATCH("T612",TIMESHEET!$2:$2,0)),0)</f>
        <v/>
      </c>
      <c r="BC1026">
        <f>IFERROR(INDEX(TIMESHEET!$A$1:$AI$5000,MATCH(PAYROLL!D1026,TIMESHEET!A$1:A$500,0),MATCH("T613",TIMESHEET!$2:$2,0)),0)</f>
        <v/>
      </c>
      <c r="BD1026">
        <f>IFERROR(INDEX(TIMESHEET!$A$1:$AI$5000,MATCH(PAYROLL!D1026,TIMESHEET!A$1:A$500,0),MATCH("T500",TIMESHEET!$2:$2,0)),0)</f>
        <v/>
      </c>
      <c r="BE1026">
        <f>IFERROR(IF(LEFT(INDEX(PIS!O$1:O$500,MATCH(D1026,PIS!C$1:C$500)),1)="M",T1026/AD1026/8*(AW1026+AX1026*1.5+AY1026*2+AZ1026*3+BA1026*2.1+BB1026*2.7+BC1026*3.9+BD1026*0.3),T1026/8*(AW1026+AX1026*1.5+AY1026*2+AZ1026*3+BA1026*2.1+BB1026*2.7+BC1026*3.9+BD1026*0.3)),0)</f>
        <v/>
      </c>
      <c r="BF1026">
        <f>IFERROR(INDEX(ADJ!$A$1:$BZ$1000,MATCH(PAYROLL!$D1026,ADJ!A$1:A$500,0),MATCH(PAYROLL!BF$2,ADJ!$2:$2,0)),0)</f>
        <v/>
      </c>
      <c r="BG1026">
        <f>IFERROR(INDEX(ADJ!$A$1:$BZ$1000,MATCH(PAYROLL!D1026,ADJ!A$1:A$500,0),MATCH(PAYROLL!BG$2,ADJ!$2:$2,0)),0)</f>
        <v/>
      </c>
      <c r="BH1026">
        <f>IFERROR(INDEX(ADJ!$A$1:$BZ$1000,MATCH(PAYROLL!D1026,ADJ!A$1:A$500,0),MATCH(PAYROLL!BH$2,ADJ!$2:$2,0)),0)</f>
        <v/>
      </c>
      <c r="BI1026">
        <f>IFERROR(INDEX(ADJ!$A$1:$BZ$1000,MATCH(PAYROLL!D1026,ADJ!A$1:A$500,0),MATCH(PAYROLL!BI$2,ADJ!$2:$2,0)),0)</f>
        <v/>
      </c>
      <c r="BJ1026">
        <f>IFERROR(INDEX(ADJ!$A$1:$BZ$1000,MATCH(PAYROLL!D1026,ADJ!A$1:A$500,0),MATCH(PAYROLL!BJ$2,ADJ!$2:$2,0)),0)</f>
        <v/>
      </c>
      <c r="BK1026">
        <f>SUM(BF1026:BJ1026)</f>
        <v/>
      </c>
      <c r="BL1026">
        <f>IFERROR(INDEX(ADJ!$A$1:$BZ$1000,MATCH(PAYROLL!D1026,ADJ!A$1:A$500,0),MATCH(PAYROLL!BL$2,ADJ!$2:$2,0)),0)</f>
        <v/>
      </c>
      <c r="BM1026">
        <f>IFERROR(INDEX(ADJ!$A$1:$BZ$1000,MATCH(PAYROLL!D1026,ADJ!A$1:A$500,0),MATCH(PAYROLL!BM$2,ADJ!$2:$2,0)),0)</f>
        <v/>
      </c>
      <c r="BN1026">
        <f>IFERROR(INDEX(ADJ!$A$1:$BZ$1000,MATCH(PAYROLL!D1026,ADJ!A$1:A$500,0),MATCH(PAYROLL!BN$2,ADJ!$2:$2,0)),0)</f>
        <v/>
      </c>
      <c r="BO1026">
        <f>IFERROR(INDEX(ADJ!$A$1:$BZ$1000,MATCH(PAYROLL!D1026,ADJ!A$1:A$500,0),MATCH(PAYROLL!BO$2,ADJ!$2:$2,0)),0)</f>
        <v/>
      </c>
      <c r="BP1026">
        <f>SUM(AM1026,AV1026,BE1026,BK1026,BL1026:BO1026)</f>
        <v/>
      </c>
      <c r="BQ1026">
        <f>BO1026</f>
        <v/>
      </c>
      <c r="BR1026">
        <f>IFERROR(ROUND(IF(LEFT(INDEX(PIS!O$1:O$500,MATCH(D1026,PIS!C$1:C$500)),1)="D",T1026/8*(BD1026*0.3),IF(LEFT(INDEX(PIS!O$1:O$500,MATCH(D1026,PIS!C$1:C$500)),1)="H",T1026*($BD1026*0.3),T1026/$AD1026/8*($BD1026*0.3))),0),0)</f>
        <v/>
      </c>
      <c r="BS1026">
        <f>IF(AP1026&lt;1,0,MIN(AP1026,730000))</f>
        <v/>
      </c>
      <c r="BT1026">
        <f>IFERROR(ROUND((BE1026-SUM(AW1026:BC1026)*T1026/AD1026/8),0)-BR1026,0)</f>
        <v/>
      </c>
      <c r="BU1026">
        <f>AO1026</f>
        <v/>
      </c>
      <c r="BV1026">
        <f>SUM(BQ1026:BU1026)</f>
        <v/>
      </c>
      <c r="BW1026">
        <f>BP1026-BV1026</f>
        <v/>
      </c>
      <c r="BX1026">
        <f>IFERROR(IF(RIGHT(INDEX(PIS!O$1:O$500,MATCH(D1026,PIS!C$1:C$500)),5)="Gross",MIN(U1026+V1026,VLOOKUP("R700",TSC!B:C,2,0)*VLOOKUP("R101",TSC!B:C,2,0))*VLOOKUP("R701",TSC!B:C,2,0)%,0),0)</f>
        <v/>
      </c>
      <c r="BY1026">
        <f>IFERROR(IF(RIGHT(INDEX(PIS!O$1:O$500,MATCH(D1026,PIS!C$1:C$500)),5)="Gross",MIN(U1026+V1026,VLOOKUP("R700",TSC!B:C,2,0)*VLOOKUP("R101",TSC!B:C,2,0))*VLOOKUP("T704",TSC!B:C,2,0)%,0),0)</f>
        <v/>
      </c>
      <c r="BZ1026">
        <f>IFERROR(IF(RIGHT(INDEX(PIS!O$1:O$500,MATCH(D1026,PIS!C$1:C$500)),5)="Gross",MIN(U1026+V1026,VLOOKUP("R700",TSC!B:C,2,0)*VLOOKUP("1",TSC!F:G,2,0))*VLOOKUP("T705",TSC!B:C,2,0)%,0),0)</f>
        <v/>
      </c>
      <c r="CA1026">
        <f>IFERROR(INDEX(ADJ!$A$1:$BZ$1000,MATCH(PAYROLL!D1026,ADJ!A$1:A$500,0),MATCH(PAYROLL!CA$2,ADJ!$2:$2,0)),0)</f>
        <v/>
      </c>
      <c r="CB1026">
        <f>IFERROR(INDEX(ADJ!$A$1:$BZ$1000,MATCH(PAYROLL!D1026,ADJ!A$1:A$500,0),MATCH(PAYROLL!CB$2,ADJ!$2:$2,0)),0)</f>
        <v/>
      </c>
      <c r="CC1026">
        <f>SUM(BX1026:CB1026)</f>
        <v/>
      </c>
      <c r="CD1026">
        <f>IFERROR(INDEX(PIS!$A$1:$BZ$1000,MATCH(PAYROLL!D1026,PIS!C$1:C$500,0),MATCH(PAYROLL!CD$1,PIS!$1:$1,0)),0)</f>
        <v/>
      </c>
      <c r="CE1026">
        <f>IFERROR(IF(OR(INDEX(PIS!P$1:P$500,MATCH(D1026,PIS!C$1:C$500,0))="LT2",INDEX(PIS!P$1:P$500,MATCH(D1026,PIS!C$1:C$500,0))="P10"),0,SUM(CC1026,CD1026*VLOOKUP("R601",TSC!B:C,2,0),VLOOKUP("R602",TSC!B:C,2,0))),0)</f>
        <v/>
      </c>
      <c r="CF1026">
        <f>MAX(BW1026-CE1026,0)</f>
        <v/>
      </c>
      <c r="CG1026">
        <f>IFERROR(IF(OR(RIGHT(INDEX(PIS!P$1:P$500,MATCH(D1026,PIS!C$1:C$500)),5)="P10",RIGHT(INDEX(PIS!P$1:P$500,MATCH(D1026,PIS!C$1:C$500)),5)="CK"),0,IF(CF1026&lt;=5000000,CF1026*5%,IF(CF1026&lt;=10000000,CF1026*10%-250000,IF(CF1026&lt;=18000000,CF1026*15%-750000,IF(CF1026&lt;=32000000,CF1026*20%-1650000,IF(CF1026&lt;=52000000,CF1026*25%-3250000,IF(CF1026&lt;=80000000,BH1026*30%-5850000,CF1026*35%-9850000))))))),0)</f>
        <v/>
      </c>
      <c r="CH1026">
        <f>IFERROR(IF(OR(INDEX(PIS!P$1:P$500,MATCH(D1026,PIS!C$1:C$500))="LT",INDEX(PIS!P$1:P$500,MATCH(D1026,PIS!C$1:C$500))="CK"),0,IF(CF1026&lt;2000000,0,CF1026*10%)),0)</f>
        <v/>
      </c>
      <c r="CI1026">
        <f>IFERROR(INDEX(ADJ!$A$1:$BZ$1000,MATCH(PAYROLL!D1026,ADJ!A$1:A$500,0),MATCH(PAYROLL!CI$2,ADJ!$2:$2,0)),0)</f>
        <v/>
      </c>
      <c r="CJ1026">
        <f>IFERROR(INDEX(ADJ!$A$1:$BZ$1000,MATCH(PAYROLL!D1026,ADJ!A$1:A$500,0),MATCH(PAYROLL!CJ$2,ADJ!$2:$2,0)),0)</f>
        <v/>
      </c>
      <c r="CK1026">
        <f>IFERROR(INDEX(ADJ!$A$1:$BZ$1000,MATCH(PAYROLL!D1026,ADJ!A$1:A$500,0),MATCH(PAYROLL!CK$2,ADJ!$2:$2,0)),0)</f>
        <v/>
      </c>
      <c r="CL1026">
        <f>SUM(CG1026:CK1026)</f>
        <v/>
      </c>
      <c r="CM1026">
        <f>ROUND(SUM(CH1026:CK1026),0)</f>
        <v/>
      </c>
      <c r="CN1026">
        <f>IFERROR(INDEX(CSDA!D$1:D$500,MATCH($CN$2,CSDA!C$1:C$500,0))*INDEX(PIS!V$1:V$500,MATCH(D1026,PIS!C$1:C$500))+INDEX(ADJ!$A$1:$BZ$1000,MATCH(PAYROLL!D1026,ADJ!A$1:A$500,0),MATCH(PAYROLL!CN$2,ADJ!$2:$2,0)),0)</f>
        <v/>
      </c>
      <c r="CO1026">
        <f>IFERROR(INDEX(ADJ!$A$1:$BZ$1000,MATCH(PAYROLL!D1026,ADJ!A$1:A$500,0),MATCH(PAYROLL!CO$2,ADJ!$2:$2,0)),0)</f>
        <v/>
      </c>
      <c r="CP1026">
        <f>IFERROR(INDEX(ADJ!$A$1:$BZ$1000,MATCH(PAYROLL!D1026,ADJ!A$1:A$500,0),MATCH(PAYROLL!CP$2,ADJ!$2:$2,0)),0)</f>
        <v/>
      </c>
      <c r="CQ1026">
        <f>BP1026-CL1026-CI1026-CM1026-CN1026-CO1026-CP1026-CC1026</f>
        <v/>
      </c>
      <c r="CR1026">
        <f>IFERROR(IF(RIGHT(INDEX(PIS!O$1:O$500,MATCH(D1026,PIS!C$1:C$500,0)),5)="Gross",MIN(U1026+V1026,VLOOKUP("R700",TSC!B:C,2,0)*VLOOKUP("R101",TSC!B:C,2,0))*(VLOOKUP("T711",TSC!B:C,2,0)+VLOOKUP("T712",TSC!B:C,2,0))%,MIN(T1026+V1026,VLOOKUP("R700",TSC!B:C,2,0)*VLOOKUP("R101",TSC!B:C,2,0))*(VLOOKUP("T711",TSC!B:C,2,0)+VLOOKUP("T712",TSC!B:C,2,0)+VLOOKUP("R701",TSC!B:C,2,0))%),0)</f>
        <v/>
      </c>
      <c r="CS1026">
        <f>IFERROR(IF(RIGHT(INDEX(PIS!O$1:O$500,MATCH(D1026,PIS!C$1:C$500,0)),5)="Gross",MIN(U1026+V1026,VLOOKUP("R700",TSC!B:C,2,0)*VLOOKUP("R101",TSC!B:C,2,0))*(VLOOKUP("T714",TSC!B:C,2,0))%,MIN(T1026+V1026,VLOOKUP("R700",TSC!B:C,2,0)*VLOOKUP("R101",TSC!B:C,2,0))*(VLOOKUP("T704",TSC!B:C,2,0)+VLOOKUP("T714",TSC!B:C,2,0))%),0)</f>
        <v/>
      </c>
      <c r="CT1026">
        <f>IFERROR(IF(RIGHT(INDEX(PIS!O$1:O$500,MATCH(D1026,PIS!C$1:C$500,0)),5)="Gross",MIN(U1026+V1026,VLOOKUP("R700",TSC!B:C,2,0)*VLOOKUP("R101",TSC!B:C,2,0))*VLOOKUP("T705",TSC!B:C,2,0)%,MIN(T1026+V1026,VLOOKUP("R700",TSC!B:C,2,0)*VLOOKUP("R101",TSC!B:C,2,0))*VLOOKUP("T705",TSC!B:C,2,0)%),0)</f>
        <v/>
      </c>
      <c r="CU1026">
        <f>IFERROR(IF(RIGHT(INDEX(PIS!O$1:O$500,MATCH(D1026,PIS!C$1:C$500,0)),5)="Gross",MIN(U1026+V1026,VLOOKUP("R700",TSC!B:C,2,0)*VLOOKUP("R101",TSC!B:C,2,0))*(VLOOKUP("T713",TSC!B:C,2,0))%,MIN(T1026+V1026,VLOOKUP("R700",TSC!B:C,2,0)*VLOOKUP("R101",TSC!B:C,2,0))*(VLOOKUP("T713",TSC!B:C,2,0))%),0)</f>
        <v/>
      </c>
      <c r="CV1026">
        <f>IFERROR(INDEX(ADJ!$A$1:$BZ$1000,MATCH(PAYROLL!D1026,ADJ!A$1:A$500,0),MATCH(PAYROLL!CV$2,ADJ!$2:$2,0)),0)</f>
        <v/>
      </c>
      <c r="CW1026">
        <f>IFERROR(INDEX(ADJ!$A$1:$BZ$1000,MATCH(PAYROLL!D1026,ADJ!A$1:A$500,0),MATCH(PAYROLL!CW$2,ADJ!$2:$2,0)),0)</f>
        <v/>
      </c>
      <c r="CX1026">
        <f>SUM(CR1026:CW1026)</f>
        <v/>
      </c>
      <c r="CY1026">
        <f>ROUND(IF(CR1026&gt;0,T1026+V1026*VLOOKUP("R202",TSC!$B$1:$C$500,2,0),0),0)</f>
        <v/>
      </c>
      <c r="CZ1026">
        <f>IFERROR(INDEX(CSDA!D$1:D$500,MATCH($CZ$2,CSDA!C$1:C$500,0)),0)</f>
        <v/>
      </c>
      <c r="DA1026">
        <f>ROUND(T1026*0.7%,0)</f>
        <v/>
      </c>
      <c r="DB1026">
        <f>ROUND(T1026/12,0)</f>
        <v/>
      </c>
      <c r="DC1026">
        <f ref="DC1026" t="array">IFERROR(INDEX(CSDA!D$1:D$500,MATCH("Trích giữ"&amp;PAYROLL!DC$2,CSDA!A$1:A$500&amp;CSDA!C$1:C$500,0)),0)</f>
        <v/>
      </c>
      <c r="DD1026">
        <f ref="DD1026" t="array">IFERROR(INDEX(CSDA!D$1:D$500,MATCH("Trích giữ"&amp;PAYROLL!DD$2,CSDA!A$1:A$500&amp;CSDA!C$1:C$500,0)),0)</f>
        <v/>
      </c>
      <c r="DE1026">
        <f ref="DE1026" t="array">IFERROR(INDEX(CSDA!D$1:D$500,MATCH("Trích giữ"&amp;PAYROLL!DE$2,CSDA!A$1:A$500&amp;CSDA!C$1:C$500,0)),0)</f>
        <v/>
      </c>
      <c r="DF1026">
        <f>IFERROR(INDEX(CSDA!D$1:D$500,MATCH(PAYROLL!DF$2,CSDA!C$1:C$500,0)),0)</f>
        <v/>
      </c>
      <c r="DG1026">
        <f ref="DG1026" t="array">IFERROR(INDEX(CSDA!D$1:D$500,MATCH("Trích giữ"&amp;PAYROLL!DG$2,CSDA!A$1:A$500&amp;CSDA!C$1:C$500,0)),0)</f>
        <v/>
      </c>
      <c r="DH1026">
        <f>ROUND(T1026/26,0)</f>
        <v/>
      </c>
      <c r="DI1026">
        <f ref="DI1026" t="array">IFERROR(INDEX(CSDA!D$1:D$500,MATCH("Trích giữ"&amp;PAYROLL!DI$2,CSDA!A$1:A$500&amp;CSDA!C$1:C$500,0)),0)</f>
        <v/>
      </c>
      <c r="DJ1026">
        <f>IF(U1026=0,T1026*21.5%-BL1026,0)</f>
        <v/>
      </c>
      <c r="DK1026">
        <f ref="DK1026" t="array">IFERROR(INDEX(CSDA!D$1:D$500,MATCH("Trích giữ"&amp;PAYROLL!DK$2,CSDA!A$1:A$500&amp;CSDA!C$1:C$500,0)),0)</f>
        <v/>
      </c>
      <c r="DL1026">
        <f>IFERROR(INDEX(CSDA!D$1:D$500,MATCH(PAYROLL!DL$2,CSDA!C$1:C$500,0))/12,0)</f>
        <v/>
      </c>
      <c r="DM1026">
        <f>SUM(DB1026:DL1026)</f>
        <v/>
      </c>
      <c r="DN1026">
        <f>IFERROR(INDEX(ADJ!$A$1:$BZ$1000,MATCH(PAYROLL!D1026,ADJ!A$1:A$500,0),MATCH(PAYROLL!DN$2,ADJ!$2:$2,0)),0)</f>
        <v/>
      </c>
      <c r="DO1026">
        <f>IFERROR(SUM(BP1026,DM1026:DN1026,CX1026:DA1026)-DT1026,0)</f>
        <v/>
      </c>
      <c r="DP1026">
        <f ref="DP1026" t="array">SUM(BW1026*IFERROR(INDEX(CSDA!D$1:D$500,MATCH(BW$2,CSDA!C$1:C$500,0)),0)%,CX1026*IFERROR(INDEX(CSDA!D$1:D$500,MATCH(CX$2,CSDA!C$1:C$500,0)),0)%,DA1026*IFERROR(INDEX(CSDA!D$1:D$500,MATCH(DA$2,CSDA!C$1:C$500,0)),0)%,DB1026*IFERROR(INDEX(CSDA!D$1:D$500,MATCH(DB$2,CSDA!C$1:C$500,0)),0)%,DF1026*IFERROR(INDEX(CSDA!D$1:D$500,MATCH("Phí dịch vụ"&amp;PAYROLL!DF$2,CSDA!A$1:A$500&amp;CSDA!C$1:C$500,0)),0)%,DC1026*IFERROR(INDEX(CSDA!D$1:D$500,MATCH("Phí dịch vụ"&amp;PAYROLL!DC$2,CSDA!A$1:A$500&amp;CSDA!C$1:C$500,0)),0)%,DH1026*IFERROR(INDEX(CSDA!D$1:D$500,MATCH("Phí dịch vụ"&amp;PAYROLL!DH$2,CSDA!A$1:A$500&amp;CSDA!C$1:C$500,0)),0)%,DJ1026*IFERROR(INDEX(CSDA!D$1:D$500,MATCH("Phí dịch vụ"&amp;PAYROLL!DJ$2,CSDA!A$1:A$500&amp;CSDA!C$1:C$500,0)),0)%,BN1026*IFERROR(INDEX(CSDA!D$1:D$500,MATCH(BN$2,CSDA!C$1:C$500,0)),0)%)-BN1026*7%</f>
        <v/>
      </c>
      <c r="DQ1026">
        <f>IFERROR(INDEX(ADJ!$A$1:$BZ$1000,MATCH(PAYROLL!D1026,ADJ!A$1:A$500,0),MATCH(PAYROLL!DQ$2,ADJ!$2:$2,0)),0)</f>
        <v/>
      </c>
      <c r="DR1026">
        <f>IFERROR(INDEX(ADJ!$A$1:$BZ$1000,MATCH(PAYROLL!D1026,ADJ!A$1:A$500,0),MATCH(PAYROLL!DR$2,ADJ!$2:$2,0)),0)</f>
        <v/>
      </c>
      <c r="DS1026">
        <f>SUM(DP1026:DR1026)</f>
        <v/>
      </c>
      <c r="DT1026">
        <f>EK1026</f>
        <v/>
      </c>
      <c r="DU1026">
        <f>SUM(DO1026:DR1026)</f>
        <v/>
      </c>
      <c r="DV1026">
        <f>ROUND(DU1026*0.1,0)</f>
        <v/>
      </c>
      <c r="DW1026">
        <f>DU1026+DV1026</f>
        <v/>
      </c>
      <c r="DZ1026">
        <f>IFERROR(INDEX(ADJ!$A$1:$BZ$1000,MATCH(PAYROLL!$D1026,ADJ!A$1:A$500,0),MATCH(PAYROLL!DZ$2,ADJ!$2:$2,0)),0)</f>
        <v/>
      </c>
      <c r="EA1026">
        <f>IFERROR(INDEX(ADJ!$A$1:$BZ$1000,MATCH(PAYROLL!$D1026,ADJ!A$1:A$500,0),MATCH(PAYROLL!EA$2,ADJ!$2:$2,0)),0)</f>
        <v/>
      </c>
      <c r="EB1026">
        <f>IFERROR(INDEX(ADJ!$A$1:$BZ$1000,MATCH(PAYROLL!$D1026,ADJ!A$1:A$500,0),MATCH(PAYROLL!EB$2,ADJ!$2:$2,0)),0)</f>
        <v/>
      </c>
      <c r="EC1026">
        <f>IFERROR(INDEX(ADJ!$A$1:$BZ$1000,MATCH(PAYROLL!$D1026,ADJ!A$1:A$500,0),MATCH(PAYROLL!EC$2,ADJ!$2:$2,0)),0)</f>
        <v/>
      </c>
      <c r="ED1026">
        <f>IFERROR(INDEX(ADJ!$A$1:$BZ$1000,MATCH(PAYROLL!$D1026,ADJ!A$1:A$500,0),MATCH(PAYROLL!ED$2,ADJ!$2:$2,0)),0)</f>
        <v/>
      </c>
      <c r="EE1026">
        <f>IFERROR(INDEX(ADJ!$A$1:$BZ$1000,MATCH(PAYROLL!$D1026,ADJ!A$1:A$500,0),MATCH(PAYROLL!EE$2,ADJ!$2:$2,0)),0)</f>
        <v/>
      </c>
      <c r="EF1026">
        <f>IFERROR(INDEX(ADJ!$A$1:$BZ$1000,MATCH(PAYROLL!$D1026,ADJ!A$1:A$500,0),MATCH(PAYROLL!EF$2,ADJ!$2:$2,0)),0)</f>
        <v/>
      </c>
      <c r="EG1026">
        <f>IFERROR(INDEX(ADJ!$A$1:$BZ$1000,MATCH(PAYROLL!$D1026,ADJ!A$1:A$500,0),MATCH(PAYROLL!EG$2,ADJ!$2:$2,0)),0)</f>
        <v/>
      </c>
      <c r="EH1026">
        <f>IFERROR(INDEX(ADJ!$A$1:$BZ$1000,MATCH(PAYROLL!$D1026,ADJ!A$1:A$500,0),MATCH(PAYROLL!EH$2,ADJ!$2:$2,0)),0)</f>
        <v/>
      </c>
      <c r="EI1026">
        <f>IFERROR(INDEX(ADJ!$A$1:$BZ$1000,MATCH(PAYROLL!D1026,ADJ!A$1:A$500,0),MATCH(PAYROLL!EI$2,ADJ!$2:$2,0)),0)</f>
        <v/>
      </c>
      <c r="EJ1026">
        <f>IFERROR(INDEX(ADJ!$A$1:$BZ$1000,MATCH(PAYROLL!$D1026,ADJ!A$1:A$500,0),MATCH(PAYROLL!EJ$2,ADJ!$2:$2,0)),0)</f>
        <v/>
      </c>
      <c r="EK1026">
        <f>SUM(DZ1026:EJ1026)</f>
        <v/>
      </c>
    </row>
    <row r="1027">
      <c r="A1027" t="n">
        <v>1025</v>
      </c>
      <c r="B1027" t="inlineStr">
        <is>
          <t>Quách Văn Nam</t>
        </is>
      </c>
      <c r="D1027" t="inlineStr">
        <is>
          <t>149071-01</t>
        </is>
      </c>
      <c r="S1027">
        <f>IFERROR(INDEX(PIS!$A$1:$BZ$1000,MATCH($D1027,PIS!C$1:C$500,0),MATCH("Lương CB tháng trước",PIS!$1:$1,0)),0)</f>
        <v/>
      </c>
      <c r="T1027">
        <f>IFERROR(INDEX(PIS!$A$1:$BZ$1000,MATCH($D1027,PIS!C$1:C$500,0),MATCH("Lương CB hiện tại",PIS!$1:$1,0)),0)</f>
        <v/>
      </c>
      <c r="U1027">
        <f>IFERROR(INDEX(PIS!$A$1:$BZ$1000,MATCH($D1027,PIS!C$1:C$500,0),MATCH("Lương đóng BHBB",PIS!$1:$1,0)),0)</f>
        <v/>
      </c>
      <c r="V1027">
        <f>IFERROR(INDEX(PIS!$A$1:$BZ$1000,MATCH($D1027,PIS!C$1:C$500,0),MATCH(V$2,PIS!$2:$2,0)),0)</f>
        <v/>
      </c>
      <c r="W1027">
        <f>IFERROR(INDEX(PIS!$A$1:$BZ$1000,MATCH($D1027,PIS!C$1:C$500,0),MATCH(W$2,PIS!$2:$2,0)),0)</f>
        <v/>
      </c>
      <c r="X1027">
        <f>IFERROR(INDEX(PIS!$A$1:$BZ$1000,MATCH($D1027,PIS!C$1:C$500,0),MATCH(X$2,PIS!$2:$2,0)),0)</f>
        <v/>
      </c>
      <c r="Y1027">
        <f>IFERROR(INDEX(PIS!$A$1:$BZ$1000,MATCH($D1027,PIS!C$1:C$500,0),MATCH(Y$2,PIS!$2:$2,0)),0)</f>
        <v/>
      </c>
      <c r="Z1027">
        <f>IFERROR(INDEX(PIS!$A$1:$BZ$1000,MATCH($D1027,PIS!C$1:C$500,0),MATCH(Z$2,PIS!$2:$2,0)),0)</f>
        <v/>
      </c>
      <c r="AA1027">
        <f>IFERROR(INDEX(PIS!$A$1:$BZ$1000,MATCH($D1027,PIS!C$1:C$500,0),MATCH(AA$2,PIS!$2:$2,0)),0)</f>
        <v/>
      </c>
      <c r="AB1027">
        <f>IFERROR(INDEX(PIS!$A$1:$BZ$1000,MATCH($D1027,PIS!C$1:C$500,0),MATCH(AB$2,PIS!$2:$2,0)),0)</f>
        <v/>
      </c>
      <c r="AC1027">
        <f>SUM(V1027:AB1027)</f>
        <v/>
      </c>
      <c r="AD1027">
        <f>IFERROR(INDEX(TIMESHEET!$A$1:$AI$5000,MATCH($D1027,TIMESHEET!A$1:A$500,0),MATCH("T100",TIMESHEET!$2:$2,0))-2,0)</f>
        <v/>
      </c>
      <c r="AE1027">
        <f>IFERROR(INDEX(TIMESHEET!$A$1:$AI$5000,MATCH($D1027,TIMESHEET!A$1:A$500,0),MATCH("T202",TIMESHEET!$2:$2,0)),0)</f>
        <v/>
      </c>
      <c r="AF1027">
        <f>IFERROR(INDEX(TIMESHEET!$A$1:$AI$5000,MATCH($D1027,TIMESHEET!A$1:A$500,0),MATCH("T302",TIMESHEET!$2:$2,0)),0)</f>
        <v/>
      </c>
      <c r="AG1027">
        <f>IFERROR(INDEX(TIMESHEET!$A$1:$AI$5000,MATCH($D1027,TIMESHEET!A$1:A$500,0),MATCH("T406",TIMESHEET!$2:$2,0)),0)</f>
        <v/>
      </c>
      <c r="AH1027">
        <f>AE1027+AG1027</f>
        <v/>
      </c>
      <c r="AI1027">
        <f>IFERROR(INDEX(TIMESHEET!$A$1:$AI$5000,MATCH($D1027,TIMESHEET!A$1:A$500,0),MATCH("T701",TIMESHEET!$2:$2,0)),0)</f>
        <v/>
      </c>
      <c r="AJ1027">
        <f>IFERROR(INDEX(TIMESHEET!$A$1:$AI$5000,MATCH($D1027,TIMESHEET!B$1:B$500,0),MATCH("T320",TIMESHEET!$2:$2,0)),0)</f>
        <v/>
      </c>
      <c r="AK1027">
        <f>IFERROR(IF(LEFT(INDEX(PIS!O$1:O$500,MATCH(D1027,PIS!C$1:C$500)),1)="M",T1027/AD1027*SUM(AE1027:AG1027),T1027*AD1027),0)</f>
        <v/>
      </c>
      <c r="AL1027">
        <f>IFERROR(INDEX(ADJ!$A$1:$BZ$1000,MATCH(PAYROLL!D1027,ADJ!A$1:A$500,0),MATCH(PAYROLL!AL$2,ADJ!$2:$2,0)),0)</f>
        <v/>
      </c>
      <c r="AM1027">
        <f>SUM(AK1027:AL1027)</f>
        <v/>
      </c>
      <c r="AN1027">
        <f>IFERROR(ROUND(V1027/$AD1027*$AH1027,0),0)</f>
        <v/>
      </c>
      <c r="AO1027">
        <f>IFERROR(ROUND(W1027/$AD1027*$AH1027,0),0)</f>
        <v/>
      </c>
      <c r="AP1027">
        <f>IFERROR(ROUND(X1027/$AD1027*$AE1027,0),0)</f>
        <v/>
      </c>
      <c r="AQ1027">
        <f>IFERROR(ROUND(Y1027/$AD1027*$AH1027,0),0)</f>
        <v/>
      </c>
      <c r="AR1027">
        <f>IFERROR(ROUND(Z1027/$AD1027*$AH1027,0),0)</f>
        <v/>
      </c>
      <c r="AS1027">
        <f>IFERROR(ROUND(AA1027/$AD1027*$AH1027,0),0)</f>
        <v/>
      </c>
      <c r="AT1027">
        <f>IFERROR(IF((AE1027+AF1027+AG1027)&gt;13,AB1027,ROUND(AB1027/AD1027*AH1027,0)),0)</f>
        <v/>
      </c>
      <c r="AU1027">
        <f>IFERROR(INDEX(ADJ!$A$1:$BZ$1000,MATCH(PAYROLL!D1027,ADJ!A$1:A$500,0),MATCH(PAYROLL!AU$2,ADJ!$2:$2,0)),0)</f>
        <v/>
      </c>
      <c r="AV1027">
        <f>ROUND(SUM(AN1027:AU1027),0)</f>
        <v/>
      </c>
      <c r="AW1027">
        <f>IFERROR(INDEX(TIMESHEET!$A$1:$AI$5000,MATCH(PAYROLL!D1027,TIMESHEET!A$1:A$500,0),MATCH("T620",TIMESHEET!$2:$2,0)),0)</f>
        <v/>
      </c>
      <c r="AX1027">
        <f>IFERROR(INDEX(TIMESHEET!$A$1:$AI$5000,MATCH(PAYROLL!D1027,TIMESHEET!A$1:A$500,0),MATCH("T601",TIMESHEET!$2:$2,0)),0)</f>
        <v/>
      </c>
      <c r="AY1027">
        <f>IFERROR(INDEX(TIMESHEET!$A$1:$AI$5000,MATCH(PAYROLL!D1027,TIMESHEET!A$1:A$500,0),MATCH("T602",TIMESHEET!$2:$2,0)),0)</f>
        <v/>
      </c>
      <c r="AZ1027">
        <f>IFERROR(INDEX(TIMESHEET!$A$1:$AI$5000,MATCH(PAYROLL!D1027,TIMESHEET!A$1:A$500,0),MATCH("T603",TIMESHEET!$2:$2,0)),0)</f>
        <v/>
      </c>
      <c r="BA1027">
        <f>IFERROR(INDEX(TIMESHEET!$A$1:$AI$5000,MATCH(PAYROLL!D1027,TIMESHEET!A$1:A$500,0),MATCH("T611",TIMESHEET!$2:$2,0)),0)</f>
        <v/>
      </c>
      <c r="BB1027">
        <f>IFERROR(INDEX(TIMESHEET!$A$1:$AI$5000,MATCH(PAYROLL!D1027,TIMESHEET!A$1:A$500,0),MATCH("T612",TIMESHEET!$2:$2,0)),0)</f>
        <v/>
      </c>
      <c r="BC1027">
        <f>IFERROR(INDEX(TIMESHEET!$A$1:$AI$5000,MATCH(PAYROLL!D1027,TIMESHEET!A$1:A$500,0),MATCH("T613",TIMESHEET!$2:$2,0)),0)</f>
        <v/>
      </c>
      <c r="BD1027">
        <f>IFERROR(INDEX(TIMESHEET!$A$1:$AI$5000,MATCH(PAYROLL!D1027,TIMESHEET!A$1:A$500,0),MATCH("T500",TIMESHEET!$2:$2,0)),0)</f>
        <v/>
      </c>
      <c r="BE1027">
        <f>IFERROR(IF(LEFT(INDEX(PIS!O$1:O$500,MATCH(D1027,PIS!C$1:C$500)),1)="M",T1027/AD1027/8*(AW1027+AX1027*1.5+AY1027*2+AZ1027*3+BA1027*2.1+BB1027*2.7+BC1027*3.9+BD1027*0.3),T1027/8*(AW1027+AX1027*1.5+AY1027*2+AZ1027*3+BA1027*2.1+BB1027*2.7+BC1027*3.9+BD1027*0.3)),0)</f>
        <v/>
      </c>
      <c r="BF1027">
        <f>IFERROR(INDEX(ADJ!$A$1:$BZ$1000,MATCH(PAYROLL!$D1027,ADJ!A$1:A$500,0),MATCH(PAYROLL!BF$2,ADJ!$2:$2,0)),0)</f>
        <v/>
      </c>
      <c r="BG1027">
        <f>IFERROR(INDEX(ADJ!$A$1:$BZ$1000,MATCH(PAYROLL!D1027,ADJ!A$1:A$500,0),MATCH(PAYROLL!BG$2,ADJ!$2:$2,0)),0)</f>
        <v/>
      </c>
      <c r="BH1027">
        <f>IFERROR(INDEX(ADJ!$A$1:$BZ$1000,MATCH(PAYROLL!D1027,ADJ!A$1:A$500,0),MATCH(PAYROLL!BH$2,ADJ!$2:$2,0)),0)</f>
        <v/>
      </c>
      <c r="BI1027">
        <f>IFERROR(INDEX(ADJ!$A$1:$BZ$1000,MATCH(PAYROLL!D1027,ADJ!A$1:A$500,0),MATCH(PAYROLL!BI$2,ADJ!$2:$2,0)),0)</f>
        <v/>
      </c>
      <c r="BJ1027">
        <f>IFERROR(INDEX(ADJ!$A$1:$BZ$1000,MATCH(PAYROLL!D1027,ADJ!A$1:A$500,0),MATCH(PAYROLL!BJ$2,ADJ!$2:$2,0)),0)</f>
        <v/>
      </c>
      <c r="BK1027">
        <f>SUM(BF1027:BJ1027)</f>
        <v/>
      </c>
      <c r="BL1027">
        <f>IFERROR(INDEX(ADJ!$A$1:$BZ$1000,MATCH(PAYROLL!D1027,ADJ!A$1:A$500,0),MATCH(PAYROLL!BL$2,ADJ!$2:$2,0)),0)</f>
        <v/>
      </c>
      <c r="BM1027">
        <f>IFERROR(INDEX(ADJ!$A$1:$BZ$1000,MATCH(PAYROLL!D1027,ADJ!A$1:A$500,0),MATCH(PAYROLL!BM$2,ADJ!$2:$2,0)),0)</f>
        <v/>
      </c>
      <c r="BN1027">
        <f>IFERROR(INDEX(ADJ!$A$1:$BZ$1000,MATCH(PAYROLL!D1027,ADJ!A$1:A$500,0),MATCH(PAYROLL!BN$2,ADJ!$2:$2,0)),0)</f>
        <v/>
      </c>
      <c r="BO1027">
        <f>IFERROR(INDEX(ADJ!$A$1:$BZ$1000,MATCH(PAYROLL!D1027,ADJ!A$1:A$500,0),MATCH(PAYROLL!BO$2,ADJ!$2:$2,0)),0)</f>
        <v/>
      </c>
      <c r="BP1027">
        <f>SUM(AM1027,AV1027,BE1027,BK1027,BL1027:BO1027)</f>
        <v/>
      </c>
      <c r="BQ1027">
        <f>BO1027</f>
        <v/>
      </c>
      <c r="BR1027">
        <f>IFERROR(ROUND(IF(LEFT(INDEX(PIS!O$1:O$500,MATCH(D1027,PIS!C$1:C$500)),1)="D",T1027/8*(BD1027*0.3),IF(LEFT(INDEX(PIS!O$1:O$500,MATCH(D1027,PIS!C$1:C$500)),1)="H",T1027*($BD1027*0.3),T1027/$AD1027/8*($BD1027*0.3))),0),0)</f>
        <v/>
      </c>
      <c r="BS1027">
        <f>IF(AP1027&lt;1,0,MIN(AP1027,730000))</f>
        <v/>
      </c>
      <c r="BT1027">
        <f>IFERROR(ROUND((BE1027-SUM(AW1027:BC1027)*T1027/AD1027/8),0)-BR1027,0)</f>
        <v/>
      </c>
      <c r="BU1027">
        <f>AO1027</f>
        <v/>
      </c>
      <c r="BV1027">
        <f>SUM(BQ1027:BU1027)</f>
        <v/>
      </c>
      <c r="BW1027">
        <f>BP1027-BV1027</f>
        <v/>
      </c>
      <c r="BX1027">
        <f>IFERROR(IF(RIGHT(INDEX(PIS!O$1:O$500,MATCH(D1027,PIS!C$1:C$500)),5)="Gross",MIN(U1027+V1027,VLOOKUP("R700",TSC!B:C,2,0)*VLOOKUP("R101",TSC!B:C,2,0))*VLOOKUP("R701",TSC!B:C,2,0)%,0),0)</f>
        <v/>
      </c>
      <c r="BY1027">
        <f>IFERROR(IF(RIGHT(INDEX(PIS!O$1:O$500,MATCH(D1027,PIS!C$1:C$500)),5)="Gross",MIN(U1027+V1027,VLOOKUP("R700",TSC!B:C,2,0)*VLOOKUP("R101",TSC!B:C,2,0))*VLOOKUP("T704",TSC!B:C,2,0)%,0),0)</f>
        <v/>
      </c>
      <c r="BZ1027">
        <f>IFERROR(IF(RIGHT(INDEX(PIS!O$1:O$500,MATCH(D1027,PIS!C$1:C$500)),5)="Gross",MIN(U1027+V1027,VLOOKUP("R700",TSC!B:C,2,0)*VLOOKUP("1",TSC!F:G,2,0))*VLOOKUP("T705",TSC!B:C,2,0)%,0),0)</f>
        <v/>
      </c>
      <c r="CA1027">
        <f>IFERROR(INDEX(ADJ!$A$1:$BZ$1000,MATCH(PAYROLL!D1027,ADJ!A$1:A$500,0),MATCH(PAYROLL!CA$2,ADJ!$2:$2,0)),0)</f>
        <v/>
      </c>
      <c r="CB1027">
        <f>IFERROR(INDEX(ADJ!$A$1:$BZ$1000,MATCH(PAYROLL!D1027,ADJ!A$1:A$500,0),MATCH(PAYROLL!CB$2,ADJ!$2:$2,0)),0)</f>
        <v/>
      </c>
      <c r="CC1027">
        <f>SUM(BX1027:CB1027)</f>
        <v/>
      </c>
      <c r="CD1027">
        <f>IFERROR(INDEX(PIS!$A$1:$BZ$1000,MATCH(PAYROLL!D1027,PIS!C$1:C$500,0),MATCH(PAYROLL!CD$1,PIS!$1:$1,0)),0)</f>
        <v/>
      </c>
      <c r="CE1027">
        <f>IFERROR(IF(OR(INDEX(PIS!P$1:P$500,MATCH(D1027,PIS!C$1:C$500,0))="LT2",INDEX(PIS!P$1:P$500,MATCH(D1027,PIS!C$1:C$500,0))="P10"),0,SUM(CC1027,CD1027*VLOOKUP("R601",TSC!B:C,2,0),VLOOKUP("R602",TSC!B:C,2,0))),0)</f>
        <v/>
      </c>
      <c r="CF1027">
        <f>MAX(BW1027-CE1027,0)</f>
        <v/>
      </c>
      <c r="CG1027">
        <f>IFERROR(IF(OR(RIGHT(INDEX(PIS!P$1:P$500,MATCH(D1027,PIS!C$1:C$500)),5)="P10",RIGHT(INDEX(PIS!P$1:P$500,MATCH(D1027,PIS!C$1:C$500)),5)="CK"),0,IF(CF1027&lt;=5000000,CF1027*5%,IF(CF1027&lt;=10000000,CF1027*10%-250000,IF(CF1027&lt;=18000000,CF1027*15%-750000,IF(CF1027&lt;=32000000,CF1027*20%-1650000,IF(CF1027&lt;=52000000,CF1027*25%-3250000,IF(CF1027&lt;=80000000,BH1027*30%-5850000,CF1027*35%-9850000))))))),0)</f>
        <v/>
      </c>
      <c r="CH1027">
        <f>IFERROR(IF(OR(INDEX(PIS!P$1:P$500,MATCH(D1027,PIS!C$1:C$500))="LT",INDEX(PIS!P$1:P$500,MATCH(D1027,PIS!C$1:C$500))="CK"),0,IF(CF1027&lt;2000000,0,CF1027*10%)),0)</f>
        <v/>
      </c>
      <c r="CI1027">
        <f>IFERROR(INDEX(ADJ!$A$1:$BZ$1000,MATCH(PAYROLL!D1027,ADJ!A$1:A$500,0),MATCH(PAYROLL!CI$2,ADJ!$2:$2,0)),0)</f>
        <v/>
      </c>
      <c r="CJ1027">
        <f>IFERROR(INDEX(ADJ!$A$1:$BZ$1000,MATCH(PAYROLL!D1027,ADJ!A$1:A$500,0),MATCH(PAYROLL!CJ$2,ADJ!$2:$2,0)),0)</f>
        <v/>
      </c>
      <c r="CK1027">
        <f>IFERROR(INDEX(ADJ!$A$1:$BZ$1000,MATCH(PAYROLL!D1027,ADJ!A$1:A$500,0),MATCH(PAYROLL!CK$2,ADJ!$2:$2,0)),0)</f>
        <v/>
      </c>
      <c r="CL1027">
        <f>SUM(CG1027:CK1027)</f>
        <v/>
      </c>
      <c r="CM1027">
        <f>ROUND(SUM(CH1027:CK1027),0)</f>
        <v/>
      </c>
      <c r="CN1027">
        <f>IFERROR(INDEX(CSDA!D$1:D$500,MATCH($CN$2,CSDA!C$1:C$500,0))*INDEX(PIS!V$1:V$500,MATCH(D1027,PIS!C$1:C$500))+INDEX(ADJ!$A$1:$BZ$1000,MATCH(PAYROLL!D1027,ADJ!A$1:A$500,0),MATCH(PAYROLL!CN$2,ADJ!$2:$2,0)),0)</f>
        <v/>
      </c>
      <c r="CO1027">
        <f>IFERROR(INDEX(ADJ!$A$1:$BZ$1000,MATCH(PAYROLL!D1027,ADJ!A$1:A$500,0),MATCH(PAYROLL!CO$2,ADJ!$2:$2,0)),0)</f>
        <v/>
      </c>
      <c r="CP1027">
        <f>IFERROR(INDEX(ADJ!$A$1:$BZ$1000,MATCH(PAYROLL!D1027,ADJ!A$1:A$500,0),MATCH(PAYROLL!CP$2,ADJ!$2:$2,0)),0)</f>
        <v/>
      </c>
      <c r="CQ1027">
        <f>BP1027-CL1027-CI1027-CM1027-CN1027-CO1027-CP1027-CC1027</f>
        <v/>
      </c>
      <c r="CR1027">
        <f>IFERROR(IF(RIGHT(INDEX(PIS!O$1:O$500,MATCH(D1027,PIS!C$1:C$500,0)),5)="Gross",MIN(U1027+V1027,VLOOKUP("R700",TSC!B:C,2,0)*VLOOKUP("R101",TSC!B:C,2,0))*(VLOOKUP("T711",TSC!B:C,2,0)+VLOOKUP("T712",TSC!B:C,2,0))%,MIN(T1027+V1027,VLOOKUP("R700",TSC!B:C,2,0)*VLOOKUP("R101",TSC!B:C,2,0))*(VLOOKUP("T711",TSC!B:C,2,0)+VLOOKUP("T712",TSC!B:C,2,0)+VLOOKUP("R701",TSC!B:C,2,0))%),0)</f>
        <v/>
      </c>
      <c r="CS1027">
        <f>IFERROR(IF(RIGHT(INDEX(PIS!O$1:O$500,MATCH(D1027,PIS!C$1:C$500,0)),5)="Gross",MIN(U1027+V1027,VLOOKUP("R700",TSC!B:C,2,0)*VLOOKUP("R101",TSC!B:C,2,0))*(VLOOKUP("T714",TSC!B:C,2,0))%,MIN(T1027+V1027,VLOOKUP("R700",TSC!B:C,2,0)*VLOOKUP("R101",TSC!B:C,2,0))*(VLOOKUP("T704",TSC!B:C,2,0)+VLOOKUP("T714",TSC!B:C,2,0))%),0)</f>
        <v/>
      </c>
      <c r="CT1027">
        <f>IFERROR(IF(RIGHT(INDEX(PIS!O$1:O$500,MATCH(D1027,PIS!C$1:C$500,0)),5)="Gross",MIN(U1027+V1027,VLOOKUP("R700",TSC!B:C,2,0)*VLOOKUP("R101",TSC!B:C,2,0))*VLOOKUP("T705",TSC!B:C,2,0)%,MIN(T1027+V1027,VLOOKUP("R700",TSC!B:C,2,0)*VLOOKUP("R101",TSC!B:C,2,0))*VLOOKUP("T705",TSC!B:C,2,0)%),0)</f>
        <v/>
      </c>
      <c r="CU1027">
        <f>IFERROR(IF(RIGHT(INDEX(PIS!O$1:O$500,MATCH(D1027,PIS!C$1:C$500,0)),5)="Gross",MIN(U1027+V1027,VLOOKUP("R700",TSC!B:C,2,0)*VLOOKUP("R101",TSC!B:C,2,0))*(VLOOKUP("T713",TSC!B:C,2,0))%,MIN(T1027+V1027,VLOOKUP("R700",TSC!B:C,2,0)*VLOOKUP("R101",TSC!B:C,2,0))*(VLOOKUP("T713",TSC!B:C,2,0))%),0)</f>
        <v/>
      </c>
      <c r="CV1027">
        <f>IFERROR(INDEX(ADJ!$A$1:$BZ$1000,MATCH(PAYROLL!D1027,ADJ!A$1:A$500,0),MATCH(PAYROLL!CV$2,ADJ!$2:$2,0)),0)</f>
        <v/>
      </c>
      <c r="CW1027">
        <f>IFERROR(INDEX(ADJ!$A$1:$BZ$1000,MATCH(PAYROLL!D1027,ADJ!A$1:A$500,0),MATCH(PAYROLL!CW$2,ADJ!$2:$2,0)),0)</f>
        <v/>
      </c>
      <c r="CX1027">
        <f>SUM(CR1027:CW1027)</f>
        <v/>
      </c>
      <c r="CY1027">
        <f>ROUND(IF(CR1027&gt;0,T1027+V1027*VLOOKUP("R202",TSC!$B$1:$C$500,2,0),0),0)</f>
        <v/>
      </c>
      <c r="CZ1027">
        <f>IFERROR(INDEX(CSDA!D$1:D$500,MATCH($CZ$2,CSDA!C$1:C$500,0)),0)</f>
        <v/>
      </c>
      <c r="DA1027">
        <f>ROUND(T1027*0.7%,0)</f>
        <v/>
      </c>
      <c r="DB1027">
        <f>ROUND(T1027/12,0)</f>
        <v/>
      </c>
      <c r="DC1027">
        <f ref="DC1027" t="array">IFERROR(INDEX(CSDA!D$1:D$500,MATCH("Trích giữ"&amp;PAYROLL!DC$2,CSDA!A$1:A$500&amp;CSDA!C$1:C$500,0)),0)</f>
        <v/>
      </c>
      <c r="DD1027">
        <f ref="DD1027" t="array">IFERROR(INDEX(CSDA!D$1:D$500,MATCH("Trích giữ"&amp;PAYROLL!DD$2,CSDA!A$1:A$500&amp;CSDA!C$1:C$500,0)),0)</f>
        <v/>
      </c>
      <c r="DE1027">
        <f ref="DE1027" t="array">IFERROR(INDEX(CSDA!D$1:D$500,MATCH("Trích giữ"&amp;PAYROLL!DE$2,CSDA!A$1:A$500&amp;CSDA!C$1:C$500,0)),0)</f>
        <v/>
      </c>
      <c r="DF1027">
        <f>IFERROR(INDEX(CSDA!D$1:D$500,MATCH(PAYROLL!DF$2,CSDA!C$1:C$500,0)),0)</f>
        <v/>
      </c>
      <c r="DG1027">
        <f ref="DG1027" t="array">IFERROR(INDEX(CSDA!D$1:D$500,MATCH("Trích giữ"&amp;PAYROLL!DG$2,CSDA!A$1:A$500&amp;CSDA!C$1:C$500,0)),0)</f>
        <v/>
      </c>
      <c r="DH1027">
        <f>ROUND(T1027/26,0)</f>
        <v/>
      </c>
      <c r="DI1027">
        <f ref="DI1027" t="array">IFERROR(INDEX(CSDA!D$1:D$500,MATCH("Trích giữ"&amp;PAYROLL!DI$2,CSDA!A$1:A$500&amp;CSDA!C$1:C$500,0)),0)</f>
        <v/>
      </c>
      <c r="DJ1027">
        <f>IF(U1027=0,T1027*21.5%-BL1027,0)</f>
        <v/>
      </c>
      <c r="DK1027">
        <f ref="DK1027" t="array">IFERROR(INDEX(CSDA!D$1:D$500,MATCH("Trích giữ"&amp;PAYROLL!DK$2,CSDA!A$1:A$500&amp;CSDA!C$1:C$500,0)),0)</f>
        <v/>
      </c>
      <c r="DL1027">
        <f>IFERROR(INDEX(CSDA!D$1:D$500,MATCH(PAYROLL!DL$2,CSDA!C$1:C$500,0))/12,0)</f>
        <v/>
      </c>
      <c r="DM1027">
        <f>SUM(DB1027:DL1027)</f>
        <v/>
      </c>
      <c r="DN1027">
        <f>IFERROR(INDEX(ADJ!$A$1:$BZ$1000,MATCH(PAYROLL!D1027,ADJ!A$1:A$500,0),MATCH(PAYROLL!DN$2,ADJ!$2:$2,0)),0)</f>
        <v/>
      </c>
      <c r="DO1027">
        <f>IFERROR(SUM(BP1027,DM1027:DN1027,CX1027:DA1027)-DT1027,0)</f>
        <v/>
      </c>
      <c r="DP1027">
        <f ref="DP1027" t="array">SUM(BW1027*IFERROR(INDEX(CSDA!D$1:D$500,MATCH(BW$2,CSDA!C$1:C$500,0)),0)%,CX1027*IFERROR(INDEX(CSDA!D$1:D$500,MATCH(CX$2,CSDA!C$1:C$500,0)),0)%,DA1027*IFERROR(INDEX(CSDA!D$1:D$500,MATCH(DA$2,CSDA!C$1:C$500,0)),0)%,DB1027*IFERROR(INDEX(CSDA!D$1:D$500,MATCH(DB$2,CSDA!C$1:C$500,0)),0)%,DF1027*IFERROR(INDEX(CSDA!D$1:D$500,MATCH("Phí dịch vụ"&amp;PAYROLL!DF$2,CSDA!A$1:A$500&amp;CSDA!C$1:C$500,0)),0)%,DC1027*IFERROR(INDEX(CSDA!D$1:D$500,MATCH("Phí dịch vụ"&amp;PAYROLL!DC$2,CSDA!A$1:A$500&amp;CSDA!C$1:C$500,0)),0)%,DH1027*IFERROR(INDEX(CSDA!D$1:D$500,MATCH("Phí dịch vụ"&amp;PAYROLL!DH$2,CSDA!A$1:A$500&amp;CSDA!C$1:C$500,0)),0)%,DJ1027*IFERROR(INDEX(CSDA!D$1:D$500,MATCH("Phí dịch vụ"&amp;PAYROLL!DJ$2,CSDA!A$1:A$500&amp;CSDA!C$1:C$500,0)),0)%,BN1027*IFERROR(INDEX(CSDA!D$1:D$500,MATCH(BN$2,CSDA!C$1:C$500,0)),0)%)-BN1027*7%</f>
        <v/>
      </c>
      <c r="DQ1027">
        <f>IFERROR(INDEX(ADJ!$A$1:$BZ$1000,MATCH(PAYROLL!D1027,ADJ!A$1:A$500,0),MATCH(PAYROLL!DQ$2,ADJ!$2:$2,0)),0)</f>
        <v/>
      </c>
      <c r="DR1027">
        <f>IFERROR(INDEX(ADJ!$A$1:$BZ$1000,MATCH(PAYROLL!D1027,ADJ!A$1:A$500,0),MATCH(PAYROLL!DR$2,ADJ!$2:$2,0)),0)</f>
        <v/>
      </c>
      <c r="DS1027">
        <f>SUM(DP1027:DR1027)</f>
        <v/>
      </c>
      <c r="DT1027">
        <f>EK1027</f>
        <v/>
      </c>
      <c r="DU1027">
        <f>SUM(DO1027:DR1027)</f>
        <v/>
      </c>
      <c r="DV1027">
        <f>ROUND(DU1027*0.1,0)</f>
        <v/>
      </c>
      <c r="DW1027">
        <f>DU1027+DV1027</f>
        <v/>
      </c>
      <c r="DZ1027">
        <f>IFERROR(INDEX(ADJ!$A$1:$BZ$1000,MATCH(PAYROLL!$D1027,ADJ!A$1:A$500,0),MATCH(PAYROLL!DZ$2,ADJ!$2:$2,0)),0)</f>
        <v/>
      </c>
      <c r="EA1027">
        <f>IFERROR(INDEX(ADJ!$A$1:$BZ$1000,MATCH(PAYROLL!$D1027,ADJ!A$1:A$500,0),MATCH(PAYROLL!EA$2,ADJ!$2:$2,0)),0)</f>
        <v/>
      </c>
      <c r="EB1027">
        <f>IFERROR(INDEX(ADJ!$A$1:$BZ$1000,MATCH(PAYROLL!$D1027,ADJ!A$1:A$500,0),MATCH(PAYROLL!EB$2,ADJ!$2:$2,0)),0)</f>
        <v/>
      </c>
      <c r="EC1027">
        <f>IFERROR(INDEX(ADJ!$A$1:$BZ$1000,MATCH(PAYROLL!$D1027,ADJ!A$1:A$500,0),MATCH(PAYROLL!EC$2,ADJ!$2:$2,0)),0)</f>
        <v/>
      </c>
      <c r="ED1027">
        <f>IFERROR(INDEX(ADJ!$A$1:$BZ$1000,MATCH(PAYROLL!$D1027,ADJ!A$1:A$500,0),MATCH(PAYROLL!ED$2,ADJ!$2:$2,0)),0)</f>
        <v/>
      </c>
      <c r="EE1027">
        <f>IFERROR(INDEX(ADJ!$A$1:$BZ$1000,MATCH(PAYROLL!$D1027,ADJ!A$1:A$500,0),MATCH(PAYROLL!EE$2,ADJ!$2:$2,0)),0)</f>
        <v/>
      </c>
      <c r="EF1027">
        <f>IFERROR(INDEX(ADJ!$A$1:$BZ$1000,MATCH(PAYROLL!$D1027,ADJ!A$1:A$500,0),MATCH(PAYROLL!EF$2,ADJ!$2:$2,0)),0)</f>
        <v/>
      </c>
      <c r="EG1027">
        <f>IFERROR(INDEX(ADJ!$A$1:$BZ$1000,MATCH(PAYROLL!$D1027,ADJ!A$1:A$500,0),MATCH(PAYROLL!EG$2,ADJ!$2:$2,0)),0)</f>
        <v/>
      </c>
      <c r="EH1027">
        <f>IFERROR(INDEX(ADJ!$A$1:$BZ$1000,MATCH(PAYROLL!$D1027,ADJ!A$1:A$500,0),MATCH(PAYROLL!EH$2,ADJ!$2:$2,0)),0)</f>
        <v/>
      </c>
      <c r="EI1027">
        <f>IFERROR(INDEX(ADJ!$A$1:$BZ$1000,MATCH(PAYROLL!D1027,ADJ!A$1:A$500,0),MATCH(PAYROLL!EI$2,ADJ!$2:$2,0)),0)</f>
        <v/>
      </c>
      <c r="EJ1027">
        <f>IFERROR(INDEX(ADJ!$A$1:$BZ$1000,MATCH(PAYROLL!$D1027,ADJ!A$1:A$500,0),MATCH(PAYROLL!EJ$2,ADJ!$2:$2,0)),0)</f>
        <v/>
      </c>
      <c r="EK1027">
        <f>SUM(DZ1027:EJ1027)</f>
        <v/>
      </c>
    </row>
    <row r="1028">
      <c r="A1028" t="n">
        <v>1026</v>
      </c>
      <c r="B1028" t="inlineStr">
        <is>
          <t>Nguyễn Quang Tú</t>
        </is>
      </c>
      <c r="D1028" t="inlineStr">
        <is>
          <t>148868-01</t>
        </is>
      </c>
      <c r="S1028">
        <f>IFERROR(INDEX(PIS!$A$1:$BZ$1000,MATCH($D1028,PIS!C$1:C$500,0),MATCH("Lương CB tháng trước",PIS!$1:$1,0)),0)</f>
        <v/>
      </c>
      <c r="T1028">
        <f>IFERROR(INDEX(PIS!$A$1:$BZ$1000,MATCH($D1028,PIS!C$1:C$500,0),MATCH("Lương CB hiện tại",PIS!$1:$1,0)),0)</f>
        <v/>
      </c>
      <c r="U1028">
        <f>IFERROR(INDEX(PIS!$A$1:$BZ$1000,MATCH($D1028,PIS!C$1:C$500,0),MATCH("Lương đóng BHBB",PIS!$1:$1,0)),0)</f>
        <v/>
      </c>
      <c r="V1028">
        <f>IFERROR(INDEX(PIS!$A$1:$BZ$1000,MATCH($D1028,PIS!C$1:C$500,0),MATCH(V$2,PIS!$2:$2,0)),0)</f>
        <v/>
      </c>
      <c r="W1028">
        <f>IFERROR(INDEX(PIS!$A$1:$BZ$1000,MATCH($D1028,PIS!C$1:C$500,0),MATCH(W$2,PIS!$2:$2,0)),0)</f>
        <v/>
      </c>
      <c r="X1028">
        <f>IFERROR(INDEX(PIS!$A$1:$BZ$1000,MATCH($D1028,PIS!C$1:C$500,0),MATCH(X$2,PIS!$2:$2,0)),0)</f>
        <v/>
      </c>
      <c r="Y1028">
        <f>IFERROR(INDEX(PIS!$A$1:$BZ$1000,MATCH($D1028,PIS!C$1:C$500,0),MATCH(Y$2,PIS!$2:$2,0)),0)</f>
        <v/>
      </c>
      <c r="Z1028">
        <f>IFERROR(INDEX(PIS!$A$1:$BZ$1000,MATCH($D1028,PIS!C$1:C$500,0),MATCH(Z$2,PIS!$2:$2,0)),0)</f>
        <v/>
      </c>
      <c r="AA1028">
        <f>IFERROR(INDEX(PIS!$A$1:$BZ$1000,MATCH($D1028,PIS!C$1:C$500,0),MATCH(AA$2,PIS!$2:$2,0)),0)</f>
        <v/>
      </c>
      <c r="AB1028">
        <f>IFERROR(INDEX(PIS!$A$1:$BZ$1000,MATCH($D1028,PIS!C$1:C$500,0),MATCH(AB$2,PIS!$2:$2,0)),0)</f>
        <v/>
      </c>
      <c r="AC1028">
        <f>SUM(V1028:AB1028)</f>
        <v/>
      </c>
      <c r="AD1028">
        <f>IFERROR(INDEX(TIMESHEET!$A$1:$AI$5000,MATCH($D1028,TIMESHEET!A$1:A$500,0),MATCH("T100",TIMESHEET!$2:$2,0))-2,0)</f>
        <v/>
      </c>
      <c r="AE1028">
        <f>IFERROR(INDEX(TIMESHEET!$A$1:$AI$5000,MATCH($D1028,TIMESHEET!A$1:A$500,0),MATCH("T202",TIMESHEET!$2:$2,0)),0)</f>
        <v/>
      </c>
      <c r="AF1028">
        <f>IFERROR(INDEX(TIMESHEET!$A$1:$AI$5000,MATCH($D1028,TIMESHEET!A$1:A$500,0),MATCH("T302",TIMESHEET!$2:$2,0)),0)</f>
        <v/>
      </c>
      <c r="AG1028">
        <f>IFERROR(INDEX(TIMESHEET!$A$1:$AI$5000,MATCH($D1028,TIMESHEET!A$1:A$500,0),MATCH("T406",TIMESHEET!$2:$2,0)),0)</f>
        <v/>
      </c>
      <c r="AH1028">
        <f>AE1028+AG1028</f>
        <v/>
      </c>
      <c r="AI1028">
        <f>IFERROR(INDEX(TIMESHEET!$A$1:$AI$5000,MATCH($D1028,TIMESHEET!A$1:A$500,0),MATCH("T701",TIMESHEET!$2:$2,0)),0)</f>
        <v/>
      </c>
      <c r="AJ1028">
        <f>IFERROR(INDEX(TIMESHEET!$A$1:$AI$5000,MATCH($D1028,TIMESHEET!B$1:B$500,0),MATCH("T320",TIMESHEET!$2:$2,0)),0)</f>
        <v/>
      </c>
      <c r="AK1028">
        <f>IFERROR(IF(LEFT(INDEX(PIS!O$1:O$500,MATCH(D1028,PIS!C$1:C$500)),1)="M",T1028/AD1028*SUM(AE1028:AG1028),T1028*AD1028),0)</f>
        <v/>
      </c>
      <c r="AL1028">
        <f>IFERROR(INDEX(ADJ!$A$1:$BZ$1000,MATCH(PAYROLL!D1028,ADJ!A$1:A$500,0),MATCH(PAYROLL!AL$2,ADJ!$2:$2,0)),0)</f>
        <v/>
      </c>
      <c r="AM1028">
        <f>SUM(AK1028:AL1028)</f>
        <v/>
      </c>
      <c r="AN1028">
        <f>IFERROR(ROUND(V1028/$AD1028*$AH1028,0),0)</f>
        <v/>
      </c>
      <c r="AO1028">
        <f>IFERROR(ROUND(W1028/$AD1028*$AH1028,0),0)</f>
        <v/>
      </c>
      <c r="AP1028">
        <f>IFERROR(ROUND(X1028/$AD1028*$AE1028,0),0)</f>
        <v/>
      </c>
      <c r="AQ1028">
        <f>IFERROR(ROUND(Y1028/$AD1028*$AH1028,0),0)</f>
        <v/>
      </c>
      <c r="AR1028">
        <f>IFERROR(ROUND(Z1028/$AD1028*$AH1028,0),0)</f>
        <v/>
      </c>
      <c r="AS1028">
        <f>IFERROR(ROUND(AA1028/$AD1028*$AH1028,0),0)</f>
        <v/>
      </c>
      <c r="AT1028">
        <f>IFERROR(IF((AE1028+AF1028+AG1028)&gt;13,AB1028,ROUND(AB1028/AD1028*AH1028,0)),0)</f>
        <v/>
      </c>
      <c r="AU1028">
        <f>IFERROR(INDEX(ADJ!$A$1:$BZ$1000,MATCH(PAYROLL!D1028,ADJ!A$1:A$500,0),MATCH(PAYROLL!AU$2,ADJ!$2:$2,0)),0)</f>
        <v/>
      </c>
      <c r="AV1028">
        <f>ROUND(SUM(AN1028:AU1028),0)</f>
        <v/>
      </c>
      <c r="AW1028">
        <f>IFERROR(INDEX(TIMESHEET!$A$1:$AI$5000,MATCH(PAYROLL!D1028,TIMESHEET!A$1:A$500,0),MATCH("T620",TIMESHEET!$2:$2,0)),0)</f>
        <v/>
      </c>
      <c r="AX1028">
        <f>IFERROR(INDEX(TIMESHEET!$A$1:$AI$5000,MATCH(PAYROLL!D1028,TIMESHEET!A$1:A$500,0),MATCH("T601",TIMESHEET!$2:$2,0)),0)</f>
        <v/>
      </c>
      <c r="AY1028">
        <f>IFERROR(INDEX(TIMESHEET!$A$1:$AI$5000,MATCH(PAYROLL!D1028,TIMESHEET!A$1:A$500,0),MATCH("T602",TIMESHEET!$2:$2,0)),0)</f>
        <v/>
      </c>
      <c r="AZ1028">
        <f>IFERROR(INDEX(TIMESHEET!$A$1:$AI$5000,MATCH(PAYROLL!D1028,TIMESHEET!A$1:A$500,0),MATCH("T603",TIMESHEET!$2:$2,0)),0)</f>
        <v/>
      </c>
      <c r="BA1028">
        <f>IFERROR(INDEX(TIMESHEET!$A$1:$AI$5000,MATCH(PAYROLL!D1028,TIMESHEET!A$1:A$500,0),MATCH("T611",TIMESHEET!$2:$2,0)),0)</f>
        <v/>
      </c>
      <c r="BB1028">
        <f>IFERROR(INDEX(TIMESHEET!$A$1:$AI$5000,MATCH(PAYROLL!D1028,TIMESHEET!A$1:A$500,0),MATCH("T612",TIMESHEET!$2:$2,0)),0)</f>
        <v/>
      </c>
      <c r="BC1028">
        <f>IFERROR(INDEX(TIMESHEET!$A$1:$AI$5000,MATCH(PAYROLL!D1028,TIMESHEET!A$1:A$500,0),MATCH("T613",TIMESHEET!$2:$2,0)),0)</f>
        <v/>
      </c>
      <c r="BD1028">
        <f>IFERROR(INDEX(TIMESHEET!$A$1:$AI$5000,MATCH(PAYROLL!D1028,TIMESHEET!A$1:A$500,0),MATCH("T500",TIMESHEET!$2:$2,0)),0)</f>
        <v/>
      </c>
      <c r="BE1028">
        <f>IFERROR(IF(LEFT(INDEX(PIS!O$1:O$500,MATCH(D1028,PIS!C$1:C$500)),1)="M",T1028/AD1028/8*(AW1028+AX1028*1.5+AY1028*2+AZ1028*3+BA1028*2.1+BB1028*2.7+BC1028*3.9+BD1028*0.3),T1028/8*(AW1028+AX1028*1.5+AY1028*2+AZ1028*3+BA1028*2.1+BB1028*2.7+BC1028*3.9+BD1028*0.3)),0)</f>
        <v/>
      </c>
      <c r="BF1028">
        <f>IFERROR(INDEX(ADJ!$A$1:$BZ$1000,MATCH(PAYROLL!$D1028,ADJ!A$1:A$500,0),MATCH(PAYROLL!BF$2,ADJ!$2:$2,0)),0)</f>
        <v/>
      </c>
      <c r="BG1028">
        <f>IFERROR(INDEX(ADJ!$A$1:$BZ$1000,MATCH(PAYROLL!D1028,ADJ!A$1:A$500,0),MATCH(PAYROLL!BG$2,ADJ!$2:$2,0)),0)</f>
        <v/>
      </c>
      <c r="BH1028">
        <f>IFERROR(INDEX(ADJ!$A$1:$BZ$1000,MATCH(PAYROLL!D1028,ADJ!A$1:A$500,0),MATCH(PAYROLL!BH$2,ADJ!$2:$2,0)),0)</f>
        <v/>
      </c>
      <c r="BI1028">
        <f>IFERROR(INDEX(ADJ!$A$1:$BZ$1000,MATCH(PAYROLL!D1028,ADJ!A$1:A$500,0),MATCH(PAYROLL!BI$2,ADJ!$2:$2,0)),0)</f>
        <v/>
      </c>
      <c r="BJ1028">
        <f>IFERROR(INDEX(ADJ!$A$1:$BZ$1000,MATCH(PAYROLL!D1028,ADJ!A$1:A$500,0),MATCH(PAYROLL!BJ$2,ADJ!$2:$2,0)),0)</f>
        <v/>
      </c>
      <c r="BK1028">
        <f>SUM(BF1028:BJ1028)</f>
        <v/>
      </c>
      <c r="BL1028">
        <f>IFERROR(INDEX(ADJ!$A$1:$BZ$1000,MATCH(PAYROLL!D1028,ADJ!A$1:A$500,0),MATCH(PAYROLL!BL$2,ADJ!$2:$2,0)),0)</f>
        <v/>
      </c>
      <c r="BM1028">
        <f>IFERROR(INDEX(ADJ!$A$1:$BZ$1000,MATCH(PAYROLL!D1028,ADJ!A$1:A$500,0),MATCH(PAYROLL!BM$2,ADJ!$2:$2,0)),0)</f>
        <v/>
      </c>
      <c r="BN1028">
        <f>IFERROR(INDEX(ADJ!$A$1:$BZ$1000,MATCH(PAYROLL!D1028,ADJ!A$1:A$500,0),MATCH(PAYROLL!BN$2,ADJ!$2:$2,0)),0)</f>
        <v/>
      </c>
      <c r="BO1028">
        <f>IFERROR(INDEX(ADJ!$A$1:$BZ$1000,MATCH(PAYROLL!D1028,ADJ!A$1:A$500,0),MATCH(PAYROLL!BO$2,ADJ!$2:$2,0)),0)</f>
        <v/>
      </c>
      <c r="BP1028">
        <f>SUM(AM1028,AV1028,BE1028,BK1028,BL1028:BO1028)</f>
        <v/>
      </c>
      <c r="BQ1028">
        <f>BO1028</f>
        <v/>
      </c>
      <c r="BR1028">
        <f>IFERROR(ROUND(IF(LEFT(INDEX(PIS!O$1:O$500,MATCH(D1028,PIS!C$1:C$500)),1)="D",T1028/8*(BD1028*0.3),IF(LEFT(INDEX(PIS!O$1:O$500,MATCH(D1028,PIS!C$1:C$500)),1)="H",T1028*($BD1028*0.3),T1028/$AD1028/8*($BD1028*0.3))),0),0)</f>
        <v/>
      </c>
      <c r="BS1028">
        <f>IF(AP1028&lt;1,0,MIN(AP1028,730000))</f>
        <v/>
      </c>
      <c r="BT1028">
        <f>IFERROR(ROUND((BE1028-SUM(AW1028:BC1028)*T1028/AD1028/8),0)-BR1028,0)</f>
        <v/>
      </c>
      <c r="BU1028">
        <f>AO1028</f>
        <v/>
      </c>
      <c r="BV1028">
        <f>SUM(BQ1028:BU1028)</f>
        <v/>
      </c>
      <c r="BW1028">
        <f>BP1028-BV1028</f>
        <v/>
      </c>
      <c r="BX1028">
        <f>IFERROR(IF(RIGHT(INDEX(PIS!O$1:O$500,MATCH(D1028,PIS!C$1:C$500)),5)="Gross",MIN(U1028+V1028,VLOOKUP("R700",TSC!B:C,2,0)*VLOOKUP("R101",TSC!B:C,2,0))*VLOOKUP("R701",TSC!B:C,2,0)%,0),0)</f>
        <v/>
      </c>
      <c r="BY1028">
        <f>IFERROR(IF(RIGHT(INDEX(PIS!O$1:O$500,MATCH(D1028,PIS!C$1:C$500)),5)="Gross",MIN(U1028+V1028,VLOOKUP("R700",TSC!B:C,2,0)*VLOOKUP("R101",TSC!B:C,2,0))*VLOOKUP("T704",TSC!B:C,2,0)%,0),0)</f>
        <v/>
      </c>
      <c r="BZ1028">
        <f>IFERROR(IF(RIGHT(INDEX(PIS!O$1:O$500,MATCH(D1028,PIS!C$1:C$500)),5)="Gross",MIN(U1028+V1028,VLOOKUP("R700",TSC!B:C,2,0)*VLOOKUP("1",TSC!F:G,2,0))*VLOOKUP("T705",TSC!B:C,2,0)%,0),0)</f>
        <v/>
      </c>
      <c r="CA1028">
        <f>IFERROR(INDEX(ADJ!$A$1:$BZ$1000,MATCH(PAYROLL!D1028,ADJ!A$1:A$500,0),MATCH(PAYROLL!CA$2,ADJ!$2:$2,0)),0)</f>
        <v/>
      </c>
      <c r="CB1028">
        <f>IFERROR(INDEX(ADJ!$A$1:$BZ$1000,MATCH(PAYROLL!D1028,ADJ!A$1:A$500,0),MATCH(PAYROLL!CB$2,ADJ!$2:$2,0)),0)</f>
        <v/>
      </c>
      <c r="CC1028">
        <f>SUM(BX1028:CB1028)</f>
        <v/>
      </c>
      <c r="CD1028">
        <f>IFERROR(INDEX(PIS!$A$1:$BZ$1000,MATCH(PAYROLL!D1028,PIS!C$1:C$500,0),MATCH(PAYROLL!CD$1,PIS!$1:$1,0)),0)</f>
        <v/>
      </c>
      <c r="CE1028">
        <f>IFERROR(IF(OR(INDEX(PIS!P$1:P$500,MATCH(D1028,PIS!C$1:C$500,0))="LT2",INDEX(PIS!P$1:P$500,MATCH(D1028,PIS!C$1:C$500,0))="P10"),0,SUM(CC1028,CD1028*VLOOKUP("R601",TSC!B:C,2,0),VLOOKUP("R602",TSC!B:C,2,0))),0)</f>
        <v/>
      </c>
      <c r="CF1028">
        <f>MAX(BW1028-CE1028,0)</f>
        <v/>
      </c>
      <c r="CG1028">
        <f>IFERROR(IF(OR(RIGHT(INDEX(PIS!P$1:P$500,MATCH(D1028,PIS!C$1:C$500)),5)="P10",RIGHT(INDEX(PIS!P$1:P$500,MATCH(D1028,PIS!C$1:C$500)),5)="CK"),0,IF(CF1028&lt;=5000000,CF1028*5%,IF(CF1028&lt;=10000000,CF1028*10%-250000,IF(CF1028&lt;=18000000,CF1028*15%-750000,IF(CF1028&lt;=32000000,CF1028*20%-1650000,IF(CF1028&lt;=52000000,CF1028*25%-3250000,IF(CF1028&lt;=80000000,BH1028*30%-5850000,CF1028*35%-9850000))))))),0)</f>
        <v/>
      </c>
      <c r="CH1028">
        <f>IFERROR(IF(OR(INDEX(PIS!P$1:P$500,MATCH(D1028,PIS!C$1:C$500))="LT",INDEX(PIS!P$1:P$500,MATCH(D1028,PIS!C$1:C$500))="CK"),0,IF(CF1028&lt;2000000,0,CF1028*10%)),0)</f>
        <v/>
      </c>
      <c r="CI1028">
        <f>IFERROR(INDEX(ADJ!$A$1:$BZ$1000,MATCH(PAYROLL!D1028,ADJ!A$1:A$500,0),MATCH(PAYROLL!CI$2,ADJ!$2:$2,0)),0)</f>
        <v/>
      </c>
      <c r="CJ1028">
        <f>IFERROR(INDEX(ADJ!$A$1:$BZ$1000,MATCH(PAYROLL!D1028,ADJ!A$1:A$500,0),MATCH(PAYROLL!CJ$2,ADJ!$2:$2,0)),0)</f>
        <v/>
      </c>
      <c r="CK1028">
        <f>IFERROR(INDEX(ADJ!$A$1:$BZ$1000,MATCH(PAYROLL!D1028,ADJ!A$1:A$500,0),MATCH(PAYROLL!CK$2,ADJ!$2:$2,0)),0)</f>
        <v/>
      </c>
      <c r="CL1028">
        <f>SUM(CG1028:CK1028)</f>
        <v/>
      </c>
      <c r="CM1028">
        <f>ROUND(SUM(CH1028:CK1028),0)</f>
        <v/>
      </c>
      <c r="CN1028">
        <f>IFERROR(INDEX(CSDA!D$1:D$500,MATCH($CN$2,CSDA!C$1:C$500,0))*INDEX(PIS!V$1:V$500,MATCH(D1028,PIS!C$1:C$500))+INDEX(ADJ!$A$1:$BZ$1000,MATCH(PAYROLL!D1028,ADJ!A$1:A$500,0),MATCH(PAYROLL!CN$2,ADJ!$2:$2,0)),0)</f>
        <v/>
      </c>
      <c r="CO1028">
        <f>IFERROR(INDEX(ADJ!$A$1:$BZ$1000,MATCH(PAYROLL!D1028,ADJ!A$1:A$500,0),MATCH(PAYROLL!CO$2,ADJ!$2:$2,0)),0)</f>
        <v/>
      </c>
      <c r="CP1028">
        <f>IFERROR(INDEX(ADJ!$A$1:$BZ$1000,MATCH(PAYROLL!D1028,ADJ!A$1:A$500,0),MATCH(PAYROLL!CP$2,ADJ!$2:$2,0)),0)</f>
        <v/>
      </c>
      <c r="CQ1028">
        <f>BP1028-CL1028-CI1028-CM1028-CN1028-CO1028-CP1028-CC1028</f>
        <v/>
      </c>
      <c r="CR1028">
        <f>IFERROR(IF(RIGHT(INDEX(PIS!O$1:O$500,MATCH(D1028,PIS!C$1:C$500,0)),5)="Gross",MIN(U1028+V1028,VLOOKUP("R700",TSC!B:C,2,0)*VLOOKUP("R101",TSC!B:C,2,0))*(VLOOKUP("T711",TSC!B:C,2,0)+VLOOKUP("T712",TSC!B:C,2,0))%,MIN(T1028+V1028,VLOOKUP("R700",TSC!B:C,2,0)*VLOOKUP("R101",TSC!B:C,2,0))*(VLOOKUP("T711",TSC!B:C,2,0)+VLOOKUP("T712",TSC!B:C,2,0)+VLOOKUP("R701",TSC!B:C,2,0))%),0)</f>
        <v/>
      </c>
      <c r="CS1028">
        <f>IFERROR(IF(RIGHT(INDEX(PIS!O$1:O$500,MATCH(D1028,PIS!C$1:C$500,0)),5)="Gross",MIN(U1028+V1028,VLOOKUP("R700",TSC!B:C,2,0)*VLOOKUP("R101",TSC!B:C,2,0))*(VLOOKUP("T714",TSC!B:C,2,0))%,MIN(T1028+V1028,VLOOKUP("R700",TSC!B:C,2,0)*VLOOKUP("R101",TSC!B:C,2,0))*(VLOOKUP("T704",TSC!B:C,2,0)+VLOOKUP("T714",TSC!B:C,2,0))%),0)</f>
        <v/>
      </c>
      <c r="CT1028">
        <f>IFERROR(IF(RIGHT(INDEX(PIS!O$1:O$500,MATCH(D1028,PIS!C$1:C$500,0)),5)="Gross",MIN(U1028+V1028,VLOOKUP("R700",TSC!B:C,2,0)*VLOOKUP("R101",TSC!B:C,2,0))*VLOOKUP("T705",TSC!B:C,2,0)%,MIN(T1028+V1028,VLOOKUP("R700",TSC!B:C,2,0)*VLOOKUP("R101",TSC!B:C,2,0))*VLOOKUP("T705",TSC!B:C,2,0)%),0)</f>
        <v/>
      </c>
      <c r="CU1028">
        <f>IFERROR(IF(RIGHT(INDEX(PIS!O$1:O$500,MATCH(D1028,PIS!C$1:C$500,0)),5)="Gross",MIN(U1028+V1028,VLOOKUP("R700",TSC!B:C,2,0)*VLOOKUP("R101",TSC!B:C,2,0))*(VLOOKUP("T713",TSC!B:C,2,0))%,MIN(T1028+V1028,VLOOKUP("R700",TSC!B:C,2,0)*VLOOKUP("R101",TSC!B:C,2,0))*(VLOOKUP("T713",TSC!B:C,2,0))%),0)</f>
        <v/>
      </c>
      <c r="CV1028">
        <f>IFERROR(INDEX(ADJ!$A$1:$BZ$1000,MATCH(PAYROLL!D1028,ADJ!A$1:A$500,0),MATCH(PAYROLL!CV$2,ADJ!$2:$2,0)),0)</f>
        <v/>
      </c>
      <c r="CW1028">
        <f>IFERROR(INDEX(ADJ!$A$1:$BZ$1000,MATCH(PAYROLL!D1028,ADJ!A$1:A$500,0),MATCH(PAYROLL!CW$2,ADJ!$2:$2,0)),0)</f>
        <v/>
      </c>
      <c r="CX1028">
        <f>SUM(CR1028:CW1028)</f>
        <v/>
      </c>
      <c r="CY1028">
        <f>ROUND(IF(CR1028&gt;0,T1028+V1028*VLOOKUP("R202",TSC!$B$1:$C$500,2,0),0),0)</f>
        <v/>
      </c>
      <c r="CZ1028">
        <f>IFERROR(INDEX(CSDA!D$1:D$500,MATCH($CZ$2,CSDA!C$1:C$500,0)),0)</f>
        <v/>
      </c>
      <c r="DA1028">
        <f>ROUND(T1028*0.7%,0)</f>
        <v/>
      </c>
      <c r="DB1028">
        <f>ROUND(T1028/12,0)</f>
        <v/>
      </c>
      <c r="DC1028">
        <f ref="DC1028" t="array">IFERROR(INDEX(CSDA!D$1:D$500,MATCH("Trích giữ"&amp;PAYROLL!DC$2,CSDA!A$1:A$500&amp;CSDA!C$1:C$500,0)),0)</f>
        <v/>
      </c>
      <c r="DD1028">
        <f ref="DD1028" t="array">IFERROR(INDEX(CSDA!D$1:D$500,MATCH("Trích giữ"&amp;PAYROLL!DD$2,CSDA!A$1:A$500&amp;CSDA!C$1:C$500,0)),0)</f>
        <v/>
      </c>
      <c r="DE1028">
        <f ref="DE1028" t="array">IFERROR(INDEX(CSDA!D$1:D$500,MATCH("Trích giữ"&amp;PAYROLL!DE$2,CSDA!A$1:A$500&amp;CSDA!C$1:C$500,0)),0)</f>
        <v/>
      </c>
      <c r="DF1028">
        <f>IFERROR(INDEX(CSDA!D$1:D$500,MATCH(PAYROLL!DF$2,CSDA!C$1:C$500,0)),0)</f>
        <v/>
      </c>
      <c r="DG1028">
        <f ref="DG1028" t="array">IFERROR(INDEX(CSDA!D$1:D$500,MATCH("Trích giữ"&amp;PAYROLL!DG$2,CSDA!A$1:A$500&amp;CSDA!C$1:C$500,0)),0)</f>
        <v/>
      </c>
      <c r="DH1028">
        <f>ROUND(T1028/26,0)</f>
        <v/>
      </c>
      <c r="DI1028">
        <f ref="DI1028" t="array">IFERROR(INDEX(CSDA!D$1:D$500,MATCH("Trích giữ"&amp;PAYROLL!DI$2,CSDA!A$1:A$500&amp;CSDA!C$1:C$500,0)),0)</f>
        <v/>
      </c>
      <c r="DJ1028">
        <f>IF(U1028=0,T1028*21.5%-BL1028,0)</f>
        <v/>
      </c>
      <c r="DK1028">
        <f ref="DK1028" t="array">IFERROR(INDEX(CSDA!D$1:D$500,MATCH("Trích giữ"&amp;PAYROLL!DK$2,CSDA!A$1:A$500&amp;CSDA!C$1:C$500,0)),0)</f>
        <v/>
      </c>
      <c r="DL1028">
        <f>IFERROR(INDEX(CSDA!D$1:D$500,MATCH(PAYROLL!DL$2,CSDA!C$1:C$500,0))/12,0)</f>
        <v/>
      </c>
      <c r="DM1028">
        <f>SUM(DB1028:DL1028)</f>
        <v/>
      </c>
      <c r="DN1028">
        <f>IFERROR(INDEX(ADJ!$A$1:$BZ$1000,MATCH(PAYROLL!D1028,ADJ!A$1:A$500,0),MATCH(PAYROLL!DN$2,ADJ!$2:$2,0)),0)</f>
        <v/>
      </c>
      <c r="DO1028">
        <f>IFERROR(SUM(BP1028,DM1028:DN1028,CX1028:DA1028)-DT1028,0)</f>
        <v/>
      </c>
      <c r="DP1028">
        <f ref="DP1028" t="array">SUM(BW1028*IFERROR(INDEX(CSDA!D$1:D$500,MATCH(BW$2,CSDA!C$1:C$500,0)),0)%,CX1028*IFERROR(INDEX(CSDA!D$1:D$500,MATCH(CX$2,CSDA!C$1:C$500,0)),0)%,DA1028*IFERROR(INDEX(CSDA!D$1:D$500,MATCH(DA$2,CSDA!C$1:C$500,0)),0)%,DB1028*IFERROR(INDEX(CSDA!D$1:D$500,MATCH(DB$2,CSDA!C$1:C$500,0)),0)%,DF1028*IFERROR(INDEX(CSDA!D$1:D$500,MATCH("Phí dịch vụ"&amp;PAYROLL!DF$2,CSDA!A$1:A$500&amp;CSDA!C$1:C$500,0)),0)%,DC1028*IFERROR(INDEX(CSDA!D$1:D$500,MATCH("Phí dịch vụ"&amp;PAYROLL!DC$2,CSDA!A$1:A$500&amp;CSDA!C$1:C$500,0)),0)%,DH1028*IFERROR(INDEX(CSDA!D$1:D$500,MATCH("Phí dịch vụ"&amp;PAYROLL!DH$2,CSDA!A$1:A$500&amp;CSDA!C$1:C$500,0)),0)%,DJ1028*IFERROR(INDEX(CSDA!D$1:D$500,MATCH("Phí dịch vụ"&amp;PAYROLL!DJ$2,CSDA!A$1:A$500&amp;CSDA!C$1:C$500,0)),0)%,BN1028*IFERROR(INDEX(CSDA!D$1:D$500,MATCH(BN$2,CSDA!C$1:C$500,0)),0)%)-BN1028*7%</f>
        <v/>
      </c>
      <c r="DQ1028">
        <f>IFERROR(INDEX(ADJ!$A$1:$BZ$1000,MATCH(PAYROLL!D1028,ADJ!A$1:A$500,0),MATCH(PAYROLL!DQ$2,ADJ!$2:$2,0)),0)</f>
        <v/>
      </c>
      <c r="DR1028">
        <f>IFERROR(INDEX(ADJ!$A$1:$BZ$1000,MATCH(PAYROLL!D1028,ADJ!A$1:A$500,0),MATCH(PAYROLL!DR$2,ADJ!$2:$2,0)),0)</f>
        <v/>
      </c>
      <c r="DS1028">
        <f>SUM(DP1028:DR1028)</f>
        <v/>
      </c>
      <c r="DT1028">
        <f>EK1028</f>
        <v/>
      </c>
      <c r="DU1028">
        <f>SUM(DO1028:DR1028)</f>
        <v/>
      </c>
      <c r="DV1028">
        <f>ROUND(DU1028*0.1,0)</f>
        <v/>
      </c>
      <c r="DW1028">
        <f>DU1028+DV1028</f>
        <v/>
      </c>
      <c r="DZ1028">
        <f>IFERROR(INDEX(ADJ!$A$1:$BZ$1000,MATCH(PAYROLL!$D1028,ADJ!A$1:A$500,0),MATCH(PAYROLL!DZ$2,ADJ!$2:$2,0)),0)</f>
        <v/>
      </c>
      <c r="EA1028">
        <f>IFERROR(INDEX(ADJ!$A$1:$BZ$1000,MATCH(PAYROLL!$D1028,ADJ!A$1:A$500,0),MATCH(PAYROLL!EA$2,ADJ!$2:$2,0)),0)</f>
        <v/>
      </c>
      <c r="EB1028">
        <f>IFERROR(INDEX(ADJ!$A$1:$BZ$1000,MATCH(PAYROLL!$D1028,ADJ!A$1:A$500,0),MATCH(PAYROLL!EB$2,ADJ!$2:$2,0)),0)</f>
        <v/>
      </c>
      <c r="EC1028">
        <f>IFERROR(INDEX(ADJ!$A$1:$BZ$1000,MATCH(PAYROLL!$D1028,ADJ!A$1:A$500,0),MATCH(PAYROLL!EC$2,ADJ!$2:$2,0)),0)</f>
        <v/>
      </c>
      <c r="ED1028">
        <f>IFERROR(INDEX(ADJ!$A$1:$BZ$1000,MATCH(PAYROLL!$D1028,ADJ!A$1:A$500,0),MATCH(PAYROLL!ED$2,ADJ!$2:$2,0)),0)</f>
        <v/>
      </c>
      <c r="EE1028">
        <f>IFERROR(INDEX(ADJ!$A$1:$BZ$1000,MATCH(PAYROLL!$D1028,ADJ!A$1:A$500,0),MATCH(PAYROLL!EE$2,ADJ!$2:$2,0)),0)</f>
        <v/>
      </c>
      <c r="EF1028">
        <f>IFERROR(INDEX(ADJ!$A$1:$BZ$1000,MATCH(PAYROLL!$D1028,ADJ!A$1:A$500,0),MATCH(PAYROLL!EF$2,ADJ!$2:$2,0)),0)</f>
        <v/>
      </c>
      <c r="EG1028">
        <f>IFERROR(INDEX(ADJ!$A$1:$BZ$1000,MATCH(PAYROLL!$D1028,ADJ!A$1:A$500,0),MATCH(PAYROLL!EG$2,ADJ!$2:$2,0)),0)</f>
        <v/>
      </c>
      <c r="EH1028">
        <f>IFERROR(INDEX(ADJ!$A$1:$BZ$1000,MATCH(PAYROLL!$D1028,ADJ!A$1:A$500,0),MATCH(PAYROLL!EH$2,ADJ!$2:$2,0)),0)</f>
        <v/>
      </c>
      <c r="EI1028">
        <f>IFERROR(INDEX(ADJ!$A$1:$BZ$1000,MATCH(PAYROLL!D1028,ADJ!A$1:A$500,0),MATCH(PAYROLL!EI$2,ADJ!$2:$2,0)),0)</f>
        <v/>
      </c>
      <c r="EJ1028">
        <f>IFERROR(INDEX(ADJ!$A$1:$BZ$1000,MATCH(PAYROLL!$D1028,ADJ!A$1:A$500,0),MATCH(PAYROLL!EJ$2,ADJ!$2:$2,0)),0)</f>
        <v/>
      </c>
      <c r="EK1028">
        <f>SUM(DZ1028:EJ1028)</f>
        <v/>
      </c>
    </row>
    <row r="1029">
      <c r="A1029" t="n">
        <v>1027</v>
      </c>
      <c r="B1029" t="inlineStr">
        <is>
          <t>Cao Văn Khánh</t>
        </is>
      </c>
      <c r="D1029" t="inlineStr">
        <is>
          <t>148906-01</t>
        </is>
      </c>
      <c r="S1029">
        <f>IFERROR(INDEX(PIS!$A$1:$BZ$1000,MATCH($D1029,PIS!C$1:C$500,0),MATCH("Lương CB tháng trước",PIS!$1:$1,0)),0)</f>
        <v/>
      </c>
      <c r="T1029">
        <f>IFERROR(INDEX(PIS!$A$1:$BZ$1000,MATCH($D1029,PIS!C$1:C$500,0),MATCH("Lương CB hiện tại",PIS!$1:$1,0)),0)</f>
        <v/>
      </c>
      <c r="U1029">
        <f>IFERROR(INDEX(PIS!$A$1:$BZ$1000,MATCH($D1029,PIS!C$1:C$500,0),MATCH("Lương đóng BHBB",PIS!$1:$1,0)),0)</f>
        <v/>
      </c>
      <c r="V1029">
        <f>IFERROR(INDEX(PIS!$A$1:$BZ$1000,MATCH($D1029,PIS!C$1:C$500,0),MATCH(V$2,PIS!$2:$2,0)),0)</f>
        <v/>
      </c>
      <c r="W1029">
        <f>IFERROR(INDEX(PIS!$A$1:$BZ$1000,MATCH($D1029,PIS!C$1:C$500,0),MATCH(W$2,PIS!$2:$2,0)),0)</f>
        <v/>
      </c>
      <c r="X1029">
        <f>IFERROR(INDEX(PIS!$A$1:$BZ$1000,MATCH($D1029,PIS!C$1:C$500,0),MATCH(X$2,PIS!$2:$2,0)),0)</f>
        <v/>
      </c>
      <c r="Y1029">
        <f>IFERROR(INDEX(PIS!$A$1:$BZ$1000,MATCH($D1029,PIS!C$1:C$500,0),MATCH(Y$2,PIS!$2:$2,0)),0)</f>
        <v/>
      </c>
      <c r="Z1029">
        <f>IFERROR(INDEX(PIS!$A$1:$BZ$1000,MATCH($D1029,PIS!C$1:C$500,0),MATCH(Z$2,PIS!$2:$2,0)),0)</f>
        <v/>
      </c>
      <c r="AA1029">
        <f>IFERROR(INDEX(PIS!$A$1:$BZ$1000,MATCH($D1029,PIS!C$1:C$500,0),MATCH(AA$2,PIS!$2:$2,0)),0)</f>
        <v/>
      </c>
      <c r="AB1029">
        <f>IFERROR(INDEX(PIS!$A$1:$BZ$1000,MATCH($D1029,PIS!C$1:C$500,0),MATCH(AB$2,PIS!$2:$2,0)),0)</f>
        <v/>
      </c>
      <c r="AC1029">
        <f>SUM(V1029:AB1029)</f>
        <v/>
      </c>
      <c r="AD1029">
        <f>IFERROR(INDEX(TIMESHEET!$A$1:$AI$5000,MATCH($D1029,TIMESHEET!A$1:A$500,0),MATCH("T100",TIMESHEET!$2:$2,0))-2,0)</f>
        <v/>
      </c>
      <c r="AE1029">
        <f>IFERROR(INDEX(TIMESHEET!$A$1:$AI$5000,MATCH($D1029,TIMESHEET!A$1:A$500,0),MATCH("T202",TIMESHEET!$2:$2,0)),0)</f>
        <v/>
      </c>
      <c r="AF1029">
        <f>IFERROR(INDEX(TIMESHEET!$A$1:$AI$5000,MATCH($D1029,TIMESHEET!A$1:A$500,0),MATCH("T302",TIMESHEET!$2:$2,0)),0)</f>
        <v/>
      </c>
      <c r="AG1029">
        <f>IFERROR(INDEX(TIMESHEET!$A$1:$AI$5000,MATCH($D1029,TIMESHEET!A$1:A$500,0),MATCH("T406",TIMESHEET!$2:$2,0)),0)</f>
        <v/>
      </c>
      <c r="AH1029">
        <f>AE1029+AG1029</f>
        <v/>
      </c>
      <c r="AI1029">
        <f>IFERROR(INDEX(TIMESHEET!$A$1:$AI$5000,MATCH($D1029,TIMESHEET!A$1:A$500,0),MATCH("T701",TIMESHEET!$2:$2,0)),0)</f>
        <v/>
      </c>
      <c r="AJ1029">
        <f>IFERROR(INDEX(TIMESHEET!$A$1:$AI$5000,MATCH($D1029,TIMESHEET!B$1:B$500,0),MATCH("T320",TIMESHEET!$2:$2,0)),0)</f>
        <v/>
      </c>
      <c r="AK1029">
        <f>IFERROR(IF(LEFT(INDEX(PIS!O$1:O$500,MATCH(D1029,PIS!C$1:C$500)),1)="M",T1029/AD1029*SUM(AE1029:AG1029),T1029*AD1029),0)</f>
        <v/>
      </c>
      <c r="AL1029">
        <f>IFERROR(INDEX(ADJ!$A$1:$BZ$1000,MATCH(PAYROLL!D1029,ADJ!A$1:A$500,0),MATCH(PAYROLL!AL$2,ADJ!$2:$2,0)),0)</f>
        <v/>
      </c>
      <c r="AM1029">
        <f>SUM(AK1029:AL1029)</f>
        <v/>
      </c>
      <c r="AN1029">
        <f>IFERROR(ROUND(V1029/$AD1029*$AH1029,0),0)</f>
        <v/>
      </c>
      <c r="AO1029">
        <f>IFERROR(ROUND(W1029/$AD1029*$AH1029,0),0)</f>
        <v/>
      </c>
      <c r="AP1029">
        <f>IFERROR(ROUND(X1029/$AD1029*$AE1029,0),0)</f>
        <v/>
      </c>
      <c r="AQ1029">
        <f>IFERROR(ROUND(Y1029/$AD1029*$AH1029,0),0)</f>
        <v/>
      </c>
      <c r="AR1029">
        <f>IFERROR(ROUND(Z1029/$AD1029*$AH1029,0),0)</f>
        <v/>
      </c>
      <c r="AS1029">
        <f>IFERROR(ROUND(AA1029/$AD1029*$AH1029,0),0)</f>
        <v/>
      </c>
      <c r="AT1029">
        <f>IFERROR(IF((AE1029+AF1029+AG1029)&gt;13,AB1029,ROUND(AB1029/AD1029*AH1029,0)),0)</f>
        <v/>
      </c>
      <c r="AU1029">
        <f>IFERROR(INDEX(ADJ!$A$1:$BZ$1000,MATCH(PAYROLL!D1029,ADJ!A$1:A$500,0),MATCH(PAYROLL!AU$2,ADJ!$2:$2,0)),0)</f>
        <v/>
      </c>
      <c r="AV1029">
        <f>ROUND(SUM(AN1029:AU1029),0)</f>
        <v/>
      </c>
      <c r="AW1029">
        <f>IFERROR(INDEX(TIMESHEET!$A$1:$AI$5000,MATCH(PAYROLL!D1029,TIMESHEET!A$1:A$500,0),MATCH("T620",TIMESHEET!$2:$2,0)),0)</f>
        <v/>
      </c>
      <c r="AX1029">
        <f>IFERROR(INDEX(TIMESHEET!$A$1:$AI$5000,MATCH(PAYROLL!D1029,TIMESHEET!A$1:A$500,0),MATCH("T601",TIMESHEET!$2:$2,0)),0)</f>
        <v/>
      </c>
      <c r="AY1029">
        <f>IFERROR(INDEX(TIMESHEET!$A$1:$AI$5000,MATCH(PAYROLL!D1029,TIMESHEET!A$1:A$500,0),MATCH("T602",TIMESHEET!$2:$2,0)),0)</f>
        <v/>
      </c>
      <c r="AZ1029">
        <f>IFERROR(INDEX(TIMESHEET!$A$1:$AI$5000,MATCH(PAYROLL!D1029,TIMESHEET!A$1:A$500,0),MATCH("T603",TIMESHEET!$2:$2,0)),0)</f>
        <v/>
      </c>
      <c r="BA1029">
        <f>IFERROR(INDEX(TIMESHEET!$A$1:$AI$5000,MATCH(PAYROLL!D1029,TIMESHEET!A$1:A$500,0),MATCH("T611",TIMESHEET!$2:$2,0)),0)</f>
        <v/>
      </c>
      <c r="BB1029">
        <f>IFERROR(INDEX(TIMESHEET!$A$1:$AI$5000,MATCH(PAYROLL!D1029,TIMESHEET!A$1:A$500,0),MATCH("T612",TIMESHEET!$2:$2,0)),0)</f>
        <v/>
      </c>
      <c r="BC1029">
        <f>IFERROR(INDEX(TIMESHEET!$A$1:$AI$5000,MATCH(PAYROLL!D1029,TIMESHEET!A$1:A$500,0),MATCH("T613",TIMESHEET!$2:$2,0)),0)</f>
        <v/>
      </c>
      <c r="BD1029">
        <f>IFERROR(INDEX(TIMESHEET!$A$1:$AI$5000,MATCH(PAYROLL!D1029,TIMESHEET!A$1:A$500,0),MATCH("T500",TIMESHEET!$2:$2,0)),0)</f>
        <v/>
      </c>
      <c r="BE1029">
        <f>IFERROR(IF(LEFT(INDEX(PIS!O$1:O$500,MATCH(D1029,PIS!C$1:C$500)),1)="M",T1029/AD1029/8*(AW1029+AX1029*1.5+AY1029*2+AZ1029*3+BA1029*2.1+BB1029*2.7+BC1029*3.9+BD1029*0.3),T1029/8*(AW1029+AX1029*1.5+AY1029*2+AZ1029*3+BA1029*2.1+BB1029*2.7+BC1029*3.9+BD1029*0.3)),0)</f>
        <v/>
      </c>
      <c r="BF1029">
        <f>IFERROR(INDEX(ADJ!$A$1:$BZ$1000,MATCH(PAYROLL!$D1029,ADJ!A$1:A$500,0),MATCH(PAYROLL!BF$2,ADJ!$2:$2,0)),0)</f>
        <v/>
      </c>
      <c r="BG1029">
        <f>IFERROR(INDEX(ADJ!$A$1:$BZ$1000,MATCH(PAYROLL!D1029,ADJ!A$1:A$500,0),MATCH(PAYROLL!BG$2,ADJ!$2:$2,0)),0)</f>
        <v/>
      </c>
      <c r="BH1029">
        <f>IFERROR(INDEX(ADJ!$A$1:$BZ$1000,MATCH(PAYROLL!D1029,ADJ!A$1:A$500,0),MATCH(PAYROLL!BH$2,ADJ!$2:$2,0)),0)</f>
        <v/>
      </c>
      <c r="BI1029">
        <f>IFERROR(INDEX(ADJ!$A$1:$BZ$1000,MATCH(PAYROLL!D1029,ADJ!A$1:A$500,0),MATCH(PAYROLL!BI$2,ADJ!$2:$2,0)),0)</f>
        <v/>
      </c>
      <c r="BJ1029">
        <f>IFERROR(INDEX(ADJ!$A$1:$BZ$1000,MATCH(PAYROLL!D1029,ADJ!A$1:A$500,0),MATCH(PAYROLL!BJ$2,ADJ!$2:$2,0)),0)</f>
        <v/>
      </c>
      <c r="BK1029">
        <f>SUM(BF1029:BJ1029)</f>
        <v/>
      </c>
      <c r="BL1029">
        <f>IFERROR(INDEX(ADJ!$A$1:$BZ$1000,MATCH(PAYROLL!D1029,ADJ!A$1:A$500,0),MATCH(PAYROLL!BL$2,ADJ!$2:$2,0)),0)</f>
        <v/>
      </c>
      <c r="BM1029">
        <f>IFERROR(INDEX(ADJ!$A$1:$BZ$1000,MATCH(PAYROLL!D1029,ADJ!A$1:A$500,0),MATCH(PAYROLL!BM$2,ADJ!$2:$2,0)),0)</f>
        <v/>
      </c>
      <c r="BN1029">
        <f>IFERROR(INDEX(ADJ!$A$1:$BZ$1000,MATCH(PAYROLL!D1029,ADJ!A$1:A$500,0),MATCH(PAYROLL!BN$2,ADJ!$2:$2,0)),0)</f>
        <v/>
      </c>
      <c r="BO1029">
        <f>IFERROR(INDEX(ADJ!$A$1:$BZ$1000,MATCH(PAYROLL!D1029,ADJ!A$1:A$500,0),MATCH(PAYROLL!BO$2,ADJ!$2:$2,0)),0)</f>
        <v/>
      </c>
      <c r="BP1029">
        <f>SUM(AM1029,AV1029,BE1029,BK1029,BL1029:BO1029)</f>
        <v/>
      </c>
      <c r="BQ1029">
        <f>BO1029</f>
        <v/>
      </c>
      <c r="BR1029">
        <f>IFERROR(ROUND(IF(LEFT(INDEX(PIS!O$1:O$500,MATCH(D1029,PIS!C$1:C$500)),1)="D",T1029/8*(BD1029*0.3),IF(LEFT(INDEX(PIS!O$1:O$500,MATCH(D1029,PIS!C$1:C$500)),1)="H",T1029*($BD1029*0.3),T1029/$AD1029/8*($BD1029*0.3))),0),0)</f>
        <v/>
      </c>
      <c r="BS1029">
        <f>IF(AP1029&lt;1,0,MIN(AP1029,730000))</f>
        <v/>
      </c>
      <c r="BT1029">
        <f>IFERROR(ROUND((BE1029-SUM(AW1029:BC1029)*T1029/AD1029/8),0)-BR1029,0)</f>
        <v/>
      </c>
      <c r="BU1029">
        <f>AO1029</f>
        <v/>
      </c>
      <c r="BV1029">
        <f>SUM(BQ1029:BU1029)</f>
        <v/>
      </c>
      <c r="BW1029">
        <f>BP1029-BV1029</f>
        <v/>
      </c>
      <c r="BX1029">
        <f>IFERROR(IF(RIGHT(INDEX(PIS!O$1:O$500,MATCH(D1029,PIS!C$1:C$500)),5)="Gross",MIN(U1029+V1029,VLOOKUP("R700",TSC!B:C,2,0)*VLOOKUP("R101",TSC!B:C,2,0))*VLOOKUP("R701",TSC!B:C,2,0)%,0),0)</f>
        <v/>
      </c>
      <c r="BY1029">
        <f>IFERROR(IF(RIGHT(INDEX(PIS!O$1:O$500,MATCH(D1029,PIS!C$1:C$500)),5)="Gross",MIN(U1029+V1029,VLOOKUP("R700",TSC!B:C,2,0)*VLOOKUP("R101",TSC!B:C,2,0))*VLOOKUP("T704",TSC!B:C,2,0)%,0),0)</f>
        <v/>
      </c>
      <c r="BZ1029">
        <f>IFERROR(IF(RIGHT(INDEX(PIS!O$1:O$500,MATCH(D1029,PIS!C$1:C$500)),5)="Gross",MIN(U1029+V1029,VLOOKUP("R700",TSC!B:C,2,0)*VLOOKUP("1",TSC!F:G,2,0))*VLOOKUP("T705",TSC!B:C,2,0)%,0),0)</f>
        <v/>
      </c>
      <c r="CA1029">
        <f>IFERROR(INDEX(ADJ!$A$1:$BZ$1000,MATCH(PAYROLL!D1029,ADJ!A$1:A$500,0),MATCH(PAYROLL!CA$2,ADJ!$2:$2,0)),0)</f>
        <v/>
      </c>
      <c r="CB1029">
        <f>IFERROR(INDEX(ADJ!$A$1:$BZ$1000,MATCH(PAYROLL!D1029,ADJ!A$1:A$500,0),MATCH(PAYROLL!CB$2,ADJ!$2:$2,0)),0)</f>
        <v/>
      </c>
      <c r="CC1029">
        <f>SUM(BX1029:CB1029)</f>
        <v/>
      </c>
      <c r="CD1029">
        <f>IFERROR(INDEX(PIS!$A$1:$BZ$1000,MATCH(PAYROLL!D1029,PIS!C$1:C$500,0),MATCH(PAYROLL!CD$1,PIS!$1:$1,0)),0)</f>
        <v/>
      </c>
      <c r="CE1029">
        <f>IFERROR(IF(OR(INDEX(PIS!P$1:P$500,MATCH(D1029,PIS!C$1:C$500,0))="LT2",INDEX(PIS!P$1:P$500,MATCH(D1029,PIS!C$1:C$500,0))="P10"),0,SUM(CC1029,CD1029*VLOOKUP("R601",TSC!B:C,2,0),VLOOKUP("R602",TSC!B:C,2,0))),0)</f>
        <v/>
      </c>
      <c r="CF1029">
        <f>MAX(BW1029-CE1029,0)</f>
        <v/>
      </c>
      <c r="CG1029">
        <f>IFERROR(IF(OR(RIGHT(INDEX(PIS!P$1:P$500,MATCH(D1029,PIS!C$1:C$500)),5)="P10",RIGHT(INDEX(PIS!P$1:P$500,MATCH(D1029,PIS!C$1:C$500)),5)="CK"),0,IF(CF1029&lt;=5000000,CF1029*5%,IF(CF1029&lt;=10000000,CF1029*10%-250000,IF(CF1029&lt;=18000000,CF1029*15%-750000,IF(CF1029&lt;=32000000,CF1029*20%-1650000,IF(CF1029&lt;=52000000,CF1029*25%-3250000,IF(CF1029&lt;=80000000,BH1029*30%-5850000,CF1029*35%-9850000))))))),0)</f>
        <v/>
      </c>
      <c r="CH1029">
        <f>IFERROR(IF(OR(INDEX(PIS!P$1:P$500,MATCH(D1029,PIS!C$1:C$500))="LT",INDEX(PIS!P$1:P$500,MATCH(D1029,PIS!C$1:C$500))="CK"),0,IF(CF1029&lt;2000000,0,CF1029*10%)),0)</f>
        <v/>
      </c>
      <c r="CI1029">
        <f>IFERROR(INDEX(ADJ!$A$1:$BZ$1000,MATCH(PAYROLL!D1029,ADJ!A$1:A$500,0),MATCH(PAYROLL!CI$2,ADJ!$2:$2,0)),0)</f>
        <v/>
      </c>
      <c r="CJ1029">
        <f>IFERROR(INDEX(ADJ!$A$1:$BZ$1000,MATCH(PAYROLL!D1029,ADJ!A$1:A$500,0),MATCH(PAYROLL!CJ$2,ADJ!$2:$2,0)),0)</f>
        <v/>
      </c>
      <c r="CK1029">
        <f>IFERROR(INDEX(ADJ!$A$1:$BZ$1000,MATCH(PAYROLL!D1029,ADJ!A$1:A$500,0),MATCH(PAYROLL!CK$2,ADJ!$2:$2,0)),0)</f>
        <v/>
      </c>
      <c r="CL1029">
        <f>SUM(CG1029:CK1029)</f>
        <v/>
      </c>
      <c r="CM1029">
        <f>ROUND(SUM(CH1029:CK1029),0)</f>
        <v/>
      </c>
      <c r="CN1029">
        <f>IFERROR(INDEX(CSDA!D$1:D$500,MATCH($CN$2,CSDA!C$1:C$500,0))*INDEX(PIS!V$1:V$500,MATCH(D1029,PIS!C$1:C$500))+INDEX(ADJ!$A$1:$BZ$1000,MATCH(PAYROLL!D1029,ADJ!A$1:A$500,0),MATCH(PAYROLL!CN$2,ADJ!$2:$2,0)),0)</f>
        <v/>
      </c>
      <c r="CO1029">
        <f>IFERROR(INDEX(ADJ!$A$1:$BZ$1000,MATCH(PAYROLL!D1029,ADJ!A$1:A$500,0),MATCH(PAYROLL!CO$2,ADJ!$2:$2,0)),0)</f>
        <v/>
      </c>
      <c r="CP1029">
        <f>IFERROR(INDEX(ADJ!$A$1:$BZ$1000,MATCH(PAYROLL!D1029,ADJ!A$1:A$500,0),MATCH(PAYROLL!CP$2,ADJ!$2:$2,0)),0)</f>
        <v/>
      </c>
      <c r="CQ1029">
        <f>BP1029-CL1029-CI1029-CM1029-CN1029-CO1029-CP1029-CC1029</f>
        <v/>
      </c>
      <c r="CR1029">
        <f>IFERROR(IF(RIGHT(INDEX(PIS!O$1:O$500,MATCH(D1029,PIS!C$1:C$500,0)),5)="Gross",MIN(U1029+V1029,VLOOKUP("R700",TSC!B:C,2,0)*VLOOKUP("R101",TSC!B:C,2,0))*(VLOOKUP("T711",TSC!B:C,2,0)+VLOOKUP("T712",TSC!B:C,2,0))%,MIN(T1029+V1029,VLOOKUP("R700",TSC!B:C,2,0)*VLOOKUP("R101",TSC!B:C,2,0))*(VLOOKUP("T711",TSC!B:C,2,0)+VLOOKUP("T712",TSC!B:C,2,0)+VLOOKUP("R701",TSC!B:C,2,0))%),0)</f>
        <v/>
      </c>
      <c r="CS1029">
        <f>IFERROR(IF(RIGHT(INDEX(PIS!O$1:O$500,MATCH(D1029,PIS!C$1:C$500,0)),5)="Gross",MIN(U1029+V1029,VLOOKUP("R700",TSC!B:C,2,0)*VLOOKUP("R101",TSC!B:C,2,0))*(VLOOKUP("T714",TSC!B:C,2,0))%,MIN(T1029+V1029,VLOOKUP("R700",TSC!B:C,2,0)*VLOOKUP("R101",TSC!B:C,2,0))*(VLOOKUP("T704",TSC!B:C,2,0)+VLOOKUP("T714",TSC!B:C,2,0))%),0)</f>
        <v/>
      </c>
      <c r="CT1029">
        <f>IFERROR(IF(RIGHT(INDEX(PIS!O$1:O$500,MATCH(D1029,PIS!C$1:C$500,0)),5)="Gross",MIN(U1029+V1029,VLOOKUP("R700",TSC!B:C,2,0)*VLOOKUP("R101",TSC!B:C,2,0))*VLOOKUP("T705",TSC!B:C,2,0)%,MIN(T1029+V1029,VLOOKUP("R700",TSC!B:C,2,0)*VLOOKUP("R101",TSC!B:C,2,0))*VLOOKUP("T705",TSC!B:C,2,0)%),0)</f>
        <v/>
      </c>
      <c r="CU1029">
        <f>IFERROR(IF(RIGHT(INDEX(PIS!O$1:O$500,MATCH(D1029,PIS!C$1:C$500,0)),5)="Gross",MIN(U1029+V1029,VLOOKUP("R700",TSC!B:C,2,0)*VLOOKUP("R101",TSC!B:C,2,0))*(VLOOKUP("T713",TSC!B:C,2,0))%,MIN(T1029+V1029,VLOOKUP("R700",TSC!B:C,2,0)*VLOOKUP("R101",TSC!B:C,2,0))*(VLOOKUP("T713",TSC!B:C,2,0))%),0)</f>
        <v/>
      </c>
      <c r="CV1029">
        <f>IFERROR(INDEX(ADJ!$A$1:$BZ$1000,MATCH(PAYROLL!D1029,ADJ!A$1:A$500,0),MATCH(PAYROLL!CV$2,ADJ!$2:$2,0)),0)</f>
        <v/>
      </c>
      <c r="CW1029">
        <f>IFERROR(INDEX(ADJ!$A$1:$BZ$1000,MATCH(PAYROLL!D1029,ADJ!A$1:A$500,0),MATCH(PAYROLL!CW$2,ADJ!$2:$2,0)),0)</f>
        <v/>
      </c>
      <c r="CX1029">
        <f>SUM(CR1029:CW1029)</f>
        <v/>
      </c>
      <c r="CY1029">
        <f>ROUND(IF(CR1029&gt;0,T1029+V1029*VLOOKUP("R202",TSC!$B$1:$C$500,2,0),0),0)</f>
        <v/>
      </c>
      <c r="CZ1029">
        <f>IFERROR(INDEX(CSDA!D$1:D$500,MATCH($CZ$2,CSDA!C$1:C$500,0)),0)</f>
        <v/>
      </c>
      <c r="DA1029">
        <f>ROUND(T1029*0.7%,0)</f>
        <v/>
      </c>
      <c r="DB1029">
        <f>ROUND(T1029/12,0)</f>
        <v/>
      </c>
      <c r="DC1029">
        <f ref="DC1029" t="array">IFERROR(INDEX(CSDA!D$1:D$500,MATCH("Trích giữ"&amp;PAYROLL!DC$2,CSDA!A$1:A$500&amp;CSDA!C$1:C$500,0)),0)</f>
        <v/>
      </c>
      <c r="DD1029">
        <f ref="DD1029" t="array">IFERROR(INDEX(CSDA!D$1:D$500,MATCH("Trích giữ"&amp;PAYROLL!DD$2,CSDA!A$1:A$500&amp;CSDA!C$1:C$500,0)),0)</f>
        <v/>
      </c>
      <c r="DE1029">
        <f ref="DE1029" t="array">IFERROR(INDEX(CSDA!D$1:D$500,MATCH("Trích giữ"&amp;PAYROLL!DE$2,CSDA!A$1:A$500&amp;CSDA!C$1:C$500,0)),0)</f>
        <v/>
      </c>
      <c r="DF1029">
        <f>IFERROR(INDEX(CSDA!D$1:D$500,MATCH(PAYROLL!DF$2,CSDA!C$1:C$500,0)),0)</f>
        <v/>
      </c>
      <c r="DG1029">
        <f ref="DG1029" t="array">IFERROR(INDEX(CSDA!D$1:D$500,MATCH("Trích giữ"&amp;PAYROLL!DG$2,CSDA!A$1:A$500&amp;CSDA!C$1:C$500,0)),0)</f>
        <v/>
      </c>
      <c r="DH1029">
        <f>ROUND(T1029/26,0)</f>
        <v/>
      </c>
      <c r="DI1029">
        <f ref="DI1029" t="array">IFERROR(INDEX(CSDA!D$1:D$500,MATCH("Trích giữ"&amp;PAYROLL!DI$2,CSDA!A$1:A$500&amp;CSDA!C$1:C$500,0)),0)</f>
        <v/>
      </c>
      <c r="DJ1029">
        <f>IF(U1029=0,T1029*21.5%-BL1029,0)</f>
        <v/>
      </c>
      <c r="DK1029">
        <f ref="DK1029" t="array">IFERROR(INDEX(CSDA!D$1:D$500,MATCH("Trích giữ"&amp;PAYROLL!DK$2,CSDA!A$1:A$500&amp;CSDA!C$1:C$500,0)),0)</f>
        <v/>
      </c>
      <c r="DL1029">
        <f>IFERROR(INDEX(CSDA!D$1:D$500,MATCH(PAYROLL!DL$2,CSDA!C$1:C$500,0))/12,0)</f>
        <v/>
      </c>
      <c r="DM1029">
        <f>SUM(DB1029:DL1029)</f>
        <v/>
      </c>
      <c r="DN1029">
        <f>IFERROR(INDEX(ADJ!$A$1:$BZ$1000,MATCH(PAYROLL!D1029,ADJ!A$1:A$500,0),MATCH(PAYROLL!DN$2,ADJ!$2:$2,0)),0)</f>
        <v/>
      </c>
      <c r="DO1029">
        <f>IFERROR(SUM(BP1029,DM1029:DN1029,CX1029:DA1029)-DT1029,0)</f>
        <v/>
      </c>
      <c r="DP1029">
        <f ref="DP1029" t="array">SUM(BW1029*IFERROR(INDEX(CSDA!D$1:D$500,MATCH(BW$2,CSDA!C$1:C$500,0)),0)%,CX1029*IFERROR(INDEX(CSDA!D$1:D$500,MATCH(CX$2,CSDA!C$1:C$500,0)),0)%,DA1029*IFERROR(INDEX(CSDA!D$1:D$500,MATCH(DA$2,CSDA!C$1:C$500,0)),0)%,DB1029*IFERROR(INDEX(CSDA!D$1:D$500,MATCH(DB$2,CSDA!C$1:C$500,0)),0)%,DF1029*IFERROR(INDEX(CSDA!D$1:D$500,MATCH("Phí dịch vụ"&amp;PAYROLL!DF$2,CSDA!A$1:A$500&amp;CSDA!C$1:C$500,0)),0)%,DC1029*IFERROR(INDEX(CSDA!D$1:D$500,MATCH("Phí dịch vụ"&amp;PAYROLL!DC$2,CSDA!A$1:A$500&amp;CSDA!C$1:C$500,0)),0)%,DH1029*IFERROR(INDEX(CSDA!D$1:D$500,MATCH("Phí dịch vụ"&amp;PAYROLL!DH$2,CSDA!A$1:A$500&amp;CSDA!C$1:C$500,0)),0)%,DJ1029*IFERROR(INDEX(CSDA!D$1:D$500,MATCH("Phí dịch vụ"&amp;PAYROLL!DJ$2,CSDA!A$1:A$500&amp;CSDA!C$1:C$500,0)),0)%,BN1029*IFERROR(INDEX(CSDA!D$1:D$500,MATCH(BN$2,CSDA!C$1:C$500,0)),0)%)-BN1029*7%</f>
        <v/>
      </c>
      <c r="DQ1029">
        <f>IFERROR(INDEX(ADJ!$A$1:$BZ$1000,MATCH(PAYROLL!D1029,ADJ!A$1:A$500,0),MATCH(PAYROLL!DQ$2,ADJ!$2:$2,0)),0)</f>
        <v/>
      </c>
      <c r="DR1029">
        <f>IFERROR(INDEX(ADJ!$A$1:$BZ$1000,MATCH(PAYROLL!D1029,ADJ!A$1:A$500,0),MATCH(PAYROLL!DR$2,ADJ!$2:$2,0)),0)</f>
        <v/>
      </c>
      <c r="DS1029">
        <f>SUM(DP1029:DR1029)</f>
        <v/>
      </c>
      <c r="DT1029">
        <f>EK1029</f>
        <v/>
      </c>
      <c r="DU1029">
        <f>SUM(DO1029:DR1029)</f>
        <v/>
      </c>
      <c r="DV1029">
        <f>ROUND(DU1029*0.1,0)</f>
        <v/>
      </c>
      <c r="DW1029">
        <f>DU1029+DV1029</f>
        <v/>
      </c>
      <c r="DZ1029">
        <f>IFERROR(INDEX(ADJ!$A$1:$BZ$1000,MATCH(PAYROLL!$D1029,ADJ!A$1:A$500,0),MATCH(PAYROLL!DZ$2,ADJ!$2:$2,0)),0)</f>
        <v/>
      </c>
      <c r="EA1029">
        <f>IFERROR(INDEX(ADJ!$A$1:$BZ$1000,MATCH(PAYROLL!$D1029,ADJ!A$1:A$500,0),MATCH(PAYROLL!EA$2,ADJ!$2:$2,0)),0)</f>
        <v/>
      </c>
      <c r="EB1029">
        <f>IFERROR(INDEX(ADJ!$A$1:$BZ$1000,MATCH(PAYROLL!$D1029,ADJ!A$1:A$500,0),MATCH(PAYROLL!EB$2,ADJ!$2:$2,0)),0)</f>
        <v/>
      </c>
      <c r="EC1029">
        <f>IFERROR(INDEX(ADJ!$A$1:$BZ$1000,MATCH(PAYROLL!$D1029,ADJ!A$1:A$500,0),MATCH(PAYROLL!EC$2,ADJ!$2:$2,0)),0)</f>
        <v/>
      </c>
      <c r="ED1029">
        <f>IFERROR(INDEX(ADJ!$A$1:$BZ$1000,MATCH(PAYROLL!$D1029,ADJ!A$1:A$500,0),MATCH(PAYROLL!ED$2,ADJ!$2:$2,0)),0)</f>
        <v/>
      </c>
      <c r="EE1029">
        <f>IFERROR(INDEX(ADJ!$A$1:$BZ$1000,MATCH(PAYROLL!$D1029,ADJ!A$1:A$500,0),MATCH(PAYROLL!EE$2,ADJ!$2:$2,0)),0)</f>
        <v/>
      </c>
      <c r="EF1029">
        <f>IFERROR(INDEX(ADJ!$A$1:$BZ$1000,MATCH(PAYROLL!$D1029,ADJ!A$1:A$500,0),MATCH(PAYROLL!EF$2,ADJ!$2:$2,0)),0)</f>
        <v/>
      </c>
      <c r="EG1029">
        <f>IFERROR(INDEX(ADJ!$A$1:$BZ$1000,MATCH(PAYROLL!$D1029,ADJ!A$1:A$500,0),MATCH(PAYROLL!EG$2,ADJ!$2:$2,0)),0)</f>
        <v/>
      </c>
      <c r="EH1029">
        <f>IFERROR(INDEX(ADJ!$A$1:$BZ$1000,MATCH(PAYROLL!$D1029,ADJ!A$1:A$500,0),MATCH(PAYROLL!EH$2,ADJ!$2:$2,0)),0)</f>
        <v/>
      </c>
      <c r="EI1029">
        <f>IFERROR(INDEX(ADJ!$A$1:$BZ$1000,MATCH(PAYROLL!D1029,ADJ!A$1:A$500,0),MATCH(PAYROLL!EI$2,ADJ!$2:$2,0)),0)</f>
        <v/>
      </c>
      <c r="EJ1029">
        <f>IFERROR(INDEX(ADJ!$A$1:$BZ$1000,MATCH(PAYROLL!$D1029,ADJ!A$1:A$500,0),MATCH(PAYROLL!EJ$2,ADJ!$2:$2,0)),0)</f>
        <v/>
      </c>
      <c r="EK1029">
        <f>SUM(DZ1029:EJ1029)</f>
        <v/>
      </c>
    </row>
    <row r="1030">
      <c r="A1030" t="n">
        <v>1028</v>
      </c>
      <c r="B1030" t="inlineStr">
        <is>
          <t>Hồ Văn Nghiên</t>
        </is>
      </c>
      <c r="D1030" t="inlineStr">
        <is>
          <t>153611-01</t>
        </is>
      </c>
      <c r="S1030">
        <f>IFERROR(INDEX(PIS!$A$1:$BZ$1000,MATCH($D1030,PIS!C$1:C$500,0),MATCH("Lương CB tháng trước",PIS!$1:$1,0)),0)</f>
        <v/>
      </c>
      <c r="T1030">
        <f>IFERROR(INDEX(PIS!$A$1:$BZ$1000,MATCH($D1030,PIS!C$1:C$500,0),MATCH("Lương CB hiện tại",PIS!$1:$1,0)),0)</f>
        <v/>
      </c>
      <c r="U1030">
        <f>IFERROR(INDEX(PIS!$A$1:$BZ$1000,MATCH($D1030,PIS!C$1:C$500,0),MATCH("Lương đóng BHBB",PIS!$1:$1,0)),0)</f>
        <v/>
      </c>
      <c r="V1030">
        <f>IFERROR(INDEX(PIS!$A$1:$BZ$1000,MATCH($D1030,PIS!C$1:C$500,0),MATCH(V$2,PIS!$2:$2,0)),0)</f>
        <v/>
      </c>
      <c r="W1030">
        <f>IFERROR(INDEX(PIS!$A$1:$BZ$1000,MATCH($D1030,PIS!C$1:C$500,0),MATCH(W$2,PIS!$2:$2,0)),0)</f>
        <v/>
      </c>
      <c r="X1030">
        <f>IFERROR(INDEX(PIS!$A$1:$BZ$1000,MATCH($D1030,PIS!C$1:C$500,0),MATCH(X$2,PIS!$2:$2,0)),0)</f>
        <v/>
      </c>
      <c r="Y1030">
        <f>IFERROR(INDEX(PIS!$A$1:$BZ$1000,MATCH($D1030,PIS!C$1:C$500,0),MATCH(Y$2,PIS!$2:$2,0)),0)</f>
        <v/>
      </c>
      <c r="Z1030">
        <f>IFERROR(INDEX(PIS!$A$1:$BZ$1000,MATCH($D1030,PIS!C$1:C$500,0),MATCH(Z$2,PIS!$2:$2,0)),0)</f>
        <v/>
      </c>
      <c r="AA1030">
        <f>IFERROR(INDEX(PIS!$A$1:$BZ$1000,MATCH($D1030,PIS!C$1:C$500,0),MATCH(AA$2,PIS!$2:$2,0)),0)</f>
        <v/>
      </c>
      <c r="AB1030">
        <f>IFERROR(INDEX(PIS!$A$1:$BZ$1000,MATCH($D1030,PIS!C$1:C$500,0),MATCH(AB$2,PIS!$2:$2,0)),0)</f>
        <v/>
      </c>
      <c r="AC1030">
        <f>SUM(V1030:AB1030)</f>
        <v/>
      </c>
      <c r="AD1030">
        <f>IFERROR(INDEX(TIMESHEET!$A$1:$AI$5000,MATCH($D1030,TIMESHEET!A$1:A$500,0),MATCH("T100",TIMESHEET!$2:$2,0))-2,0)</f>
        <v/>
      </c>
      <c r="AE1030">
        <f>IFERROR(INDEX(TIMESHEET!$A$1:$AI$5000,MATCH($D1030,TIMESHEET!A$1:A$500,0),MATCH("T202",TIMESHEET!$2:$2,0)),0)</f>
        <v/>
      </c>
      <c r="AF1030">
        <f>IFERROR(INDEX(TIMESHEET!$A$1:$AI$5000,MATCH($D1030,TIMESHEET!A$1:A$500,0),MATCH("T302",TIMESHEET!$2:$2,0)),0)</f>
        <v/>
      </c>
      <c r="AG1030">
        <f>IFERROR(INDEX(TIMESHEET!$A$1:$AI$5000,MATCH($D1030,TIMESHEET!A$1:A$500,0),MATCH("T406",TIMESHEET!$2:$2,0)),0)</f>
        <v/>
      </c>
      <c r="AH1030">
        <f>AE1030+AG1030</f>
        <v/>
      </c>
      <c r="AI1030">
        <f>IFERROR(INDEX(TIMESHEET!$A$1:$AI$5000,MATCH($D1030,TIMESHEET!A$1:A$500,0),MATCH("T701",TIMESHEET!$2:$2,0)),0)</f>
        <v/>
      </c>
      <c r="AJ1030">
        <f>IFERROR(INDEX(TIMESHEET!$A$1:$AI$5000,MATCH($D1030,TIMESHEET!B$1:B$500,0),MATCH("T320",TIMESHEET!$2:$2,0)),0)</f>
        <v/>
      </c>
      <c r="AK1030">
        <f>IFERROR(IF(LEFT(INDEX(PIS!O$1:O$500,MATCH(D1030,PIS!C$1:C$500)),1)="M",T1030/AD1030*SUM(AE1030:AG1030),T1030*AD1030),0)</f>
        <v/>
      </c>
      <c r="AL1030">
        <f>IFERROR(INDEX(ADJ!$A$1:$BZ$1000,MATCH(PAYROLL!D1030,ADJ!A$1:A$500,0),MATCH(PAYROLL!AL$2,ADJ!$2:$2,0)),0)</f>
        <v/>
      </c>
      <c r="AM1030">
        <f>SUM(AK1030:AL1030)</f>
        <v/>
      </c>
      <c r="AN1030">
        <f>IFERROR(ROUND(V1030/$AD1030*$AH1030,0),0)</f>
        <v/>
      </c>
      <c r="AO1030">
        <f>IFERROR(ROUND(W1030/$AD1030*$AH1030,0),0)</f>
        <v/>
      </c>
      <c r="AP1030">
        <f>IFERROR(ROUND(X1030/$AD1030*$AE1030,0),0)</f>
        <v/>
      </c>
      <c r="AQ1030">
        <f>IFERROR(ROUND(Y1030/$AD1030*$AH1030,0),0)</f>
        <v/>
      </c>
      <c r="AR1030">
        <f>IFERROR(ROUND(Z1030/$AD1030*$AH1030,0),0)</f>
        <v/>
      </c>
      <c r="AS1030">
        <f>IFERROR(ROUND(AA1030/$AD1030*$AH1030,0),0)</f>
        <v/>
      </c>
      <c r="AT1030">
        <f>IFERROR(IF((AE1030+AF1030+AG1030)&gt;13,AB1030,ROUND(AB1030/AD1030*AH1030,0)),0)</f>
        <v/>
      </c>
      <c r="AU1030">
        <f>IFERROR(INDEX(ADJ!$A$1:$BZ$1000,MATCH(PAYROLL!D1030,ADJ!A$1:A$500,0),MATCH(PAYROLL!AU$2,ADJ!$2:$2,0)),0)</f>
        <v/>
      </c>
      <c r="AV1030">
        <f>ROUND(SUM(AN1030:AU1030),0)</f>
        <v/>
      </c>
      <c r="AW1030">
        <f>IFERROR(INDEX(TIMESHEET!$A$1:$AI$5000,MATCH(PAYROLL!D1030,TIMESHEET!A$1:A$500,0),MATCH("T620",TIMESHEET!$2:$2,0)),0)</f>
        <v/>
      </c>
      <c r="AX1030">
        <f>IFERROR(INDEX(TIMESHEET!$A$1:$AI$5000,MATCH(PAYROLL!D1030,TIMESHEET!A$1:A$500,0),MATCH("T601",TIMESHEET!$2:$2,0)),0)</f>
        <v/>
      </c>
      <c r="AY1030">
        <f>IFERROR(INDEX(TIMESHEET!$A$1:$AI$5000,MATCH(PAYROLL!D1030,TIMESHEET!A$1:A$500,0),MATCH("T602",TIMESHEET!$2:$2,0)),0)</f>
        <v/>
      </c>
      <c r="AZ1030">
        <f>IFERROR(INDEX(TIMESHEET!$A$1:$AI$5000,MATCH(PAYROLL!D1030,TIMESHEET!A$1:A$500,0),MATCH("T603",TIMESHEET!$2:$2,0)),0)</f>
        <v/>
      </c>
      <c r="BA1030">
        <f>IFERROR(INDEX(TIMESHEET!$A$1:$AI$5000,MATCH(PAYROLL!D1030,TIMESHEET!A$1:A$500,0),MATCH("T611",TIMESHEET!$2:$2,0)),0)</f>
        <v/>
      </c>
      <c r="BB1030">
        <f>IFERROR(INDEX(TIMESHEET!$A$1:$AI$5000,MATCH(PAYROLL!D1030,TIMESHEET!A$1:A$500,0),MATCH("T612",TIMESHEET!$2:$2,0)),0)</f>
        <v/>
      </c>
      <c r="BC1030">
        <f>IFERROR(INDEX(TIMESHEET!$A$1:$AI$5000,MATCH(PAYROLL!D1030,TIMESHEET!A$1:A$500,0),MATCH("T613",TIMESHEET!$2:$2,0)),0)</f>
        <v/>
      </c>
      <c r="BD1030">
        <f>IFERROR(INDEX(TIMESHEET!$A$1:$AI$5000,MATCH(PAYROLL!D1030,TIMESHEET!A$1:A$500,0),MATCH("T500",TIMESHEET!$2:$2,0)),0)</f>
        <v/>
      </c>
      <c r="BE1030">
        <f>IFERROR(IF(LEFT(INDEX(PIS!O$1:O$500,MATCH(D1030,PIS!C$1:C$500)),1)="M",T1030/AD1030/8*(AW1030+AX1030*1.5+AY1030*2+AZ1030*3+BA1030*2.1+BB1030*2.7+BC1030*3.9+BD1030*0.3),T1030/8*(AW1030+AX1030*1.5+AY1030*2+AZ1030*3+BA1030*2.1+BB1030*2.7+BC1030*3.9+BD1030*0.3)),0)</f>
        <v/>
      </c>
      <c r="BF1030">
        <f>IFERROR(INDEX(ADJ!$A$1:$BZ$1000,MATCH(PAYROLL!$D1030,ADJ!A$1:A$500,0),MATCH(PAYROLL!BF$2,ADJ!$2:$2,0)),0)</f>
        <v/>
      </c>
      <c r="BG1030">
        <f>IFERROR(INDEX(ADJ!$A$1:$BZ$1000,MATCH(PAYROLL!D1030,ADJ!A$1:A$500,0),MATCH(PAYROLL!BG$2,ADJ!$2:$2,0)),0)</f>
        <v/>
      </c>
      <c r="BH1030">
        <f>IFERROR(INDEX(ADJ!$A$1:$BZ$1000,MATCH(PAYROLL!D1030,ADJ!A$1:A$500,0),MATCH(PAYROLL!BH$2,ADJ!$2:$2,0)),0)</f>
        <v/>
      </c>
      <c r="BI1030">
        <f>IFERROR(INDEX(ADJ!$A$1:$BZ$1000,MATCH(PAYROLL!D1030,ADJ!A$1:A$500,0),MATCH(PAYROLL!BI$2,ADJ!$2:$2,0)),0)</f>
        <v/>
      </c>
      <c r="BJ1030">
        <f>IFERROR(INDEX(ADJ!$A$1:$BZ$1000,MATCH(PAYROLL!D1030,ADJ!A$1:A$500,0),MATCH(PAYROLL!BJ$2,ADJ!$2:$2,0)),0)</f>
        <v/>
      </c>
      <c r="BK1030">
        <f>SUM(BF1030:BJ1030)</f>
        <v/>
      </c>
      <c r="BL1030">
        <f>IFERROR(INDEX(ADJ!$A$1:$BZ$1000,MATCH(PAYROLL!D1030,ADJ!A$1:A$500,0),MATCH(PAYROLL!BL$2,ADJ!$2:$2,0)),0)</f>
        <v/>
      </c>
      <c r="BM1030">
        <f>IFERROR(INDEX(ADJ!$A$1:$BZ$1000,MATCH(PAYROLL!D1030,ADJ!A$1:A$500,0),MATCH(PAYROLL!BM$2,ADJ!$2:$2,0)),0)</f>
        <v/>
      </c>
      <c r="BN1030">
        <f>IFERROR(INDEX(ADJ!$A$1:$BZ$1000,MATCH(PAYROLL!D1030,ADJ!A$1:A$500,0),MATCH(PAYROLL!BN$2,ADJ!$2:$2,0)),0)</f>
        <v/>
      </c>
      <c r="BO1030">
        <f>IFERROR(INDEX(ADJ!$A$1:$BZ$1000,MATCH(PAYROLL!D1030,ADJ!A$1:A$500,0),MATCH(PAYROLL!BO$2,ADJ!$2:$2,0)),0)</f>
        <v/>
      </c>
      <c r="BP1030">
        <f>SUM(AM1030,AV1030,BE1030,BK1030,BL1030:BO1030)</f>
        <v/>
      </c>
      <c r="BQ1030">
        <f>BO1030</f>
        <v/>
      </c>
      <c r="BR1030">
        <f>IFERROR(ROUND(IF(LEFT(INDEX(PIS!O$1:O$500,MATCH(D1030,PIS!C$1:C$500)),1)="D",T1030/8*(BD1030*0.3),IF(LEFT(INDEX(PIS!O$1:O$500,MATCH(D1030,PIS!C$1:C$500)),1)="H",T1030*($BD1030*0.3),T1030/$AD1030/8*($BD1030*0.3))),0),0)</f>
        <v/>
      </c>
      <c r="BS1030">
        <f>IF(AP1030&lt;1,0,MIN(AP1030,730000))</f>
        <v/>
      </c>
      <c r="BT1030">
        <f>IFERROR(ROUND((BE1030-SUM(AW1030:BC1030)*T1030/AD1030/8),0)-BR1030,0)</f>
        <v/>
      </c>
      <c r="BU1030">
        <f>AO1030</f>
        <v/>
      </c>
      <c r="BV1030">
        <f>SUM(BQ1030:BU1030)</f>
        <v/>
      </c>
      <c r="BW1030">
        <f>BP1030-BV1030</f>
        <v/>
      </c>
      <c r="BX1030">
        <f>IFERROR(IF(RIGHT(INDEX(PIS!O$1:O$500,MATCH(D1030,PIS!C$1:C$500)),5)="Gross",MIN(U1030+V1030,VLOOKUP("R700",TSC!B:C,2,0)*VLOOKUP("R101",TSC!B:C,2,0))*VLOOKUP("R701",TSC!B:C,2,0)%,0),0)</f>
        <v/>
      </c>
      <c r="BY1030">
        <f>IFERROR(IF(RIGHT(INDEX(PIS!O$1:O$500,MATCH(D1030,PIS!C$1:C$500)),5)="Gross",MIN(U1030+V1030,VLOOKUP("R700",TSC!B:C,2,0)*VLOOKUP("R101",TSC!B:C,2,0))*VLOOKUP("T704",TSC!B:C,2,0)%,0),0)</f>
        <v/>
      </c>
      <c r="BZ1030">
        <f>IFERROR(IF(RIGHT(INDEX(PIS!O$1:O$500,MATCH(D1030,PIS!C$1:C$500)),5)="Gross",MIN(U1030+V1030,VLOOKUP("R700",TSC!B:C,2,0)*VLOOKUP("1",TSC!F:G,2,0))*VLOOKUP("T705",TSC!B:C,2,0)%,0),0)</f>
        <v/>
      </c>
      <c r="CA1030">
        <f>IFERROR(INDEX(ADJ!$A$1:$BZ$1000,MATCH(PAYROLL!D1030,ADJ!A$1:A$500,0),MATCH(PAYROLL!CA$2,ADJ!$2:$2,0)),0)</f>
        <v/>
      </c>
      <c r="CB1030">
        <f>IFERROR(INDEX(ADJ!$A$1:$BZ$1000,MATCH(PAYROLL!D1030,ADJ!A$1:A$500,0),MATCH(PAYROLL!CB$2,ADJ!$2:$2,0)),0)</f>
        <v/>
      </c>
      <c r="CC1030">
        <f>SUM(BX1030:CB1030)</f>
        <v/>
      </c>
      <c r="CD1030">
        <f>IFERROR(INDEX(PIS!$A$1:$BZ$1000,MATCH(PAYROLL!D1030,PIS!C$1:C$500,0),MATCH(PAYROLL!CD$1,PIS!$1:$1,0)),0)</f>
        <v/>
      </c>
      <c r="CE1030">
        <f>IFERROR(IF(OR(INDEX(PIS!P$1:P$500,MATCH(D1030,PIS!C$1:C$500,0))="LT2",INDEX(PIS!P$1:P$500,MATCH(D1030,PIS!C$1:C$500,0))="P10"),0,SUM(CC1030,CD1030*VLOOKUP("R601",TSC!B:C,2,0),VLOOKUP("R602",TSC!B:C,2,0))),0)</f>
        <v/>
      </c>
      <c r="CF1030">
        <f>MAX(BW1030-CE1030,0)</f>
        <v/>
      </c>
      <c r="CG1030">
        <f>IFERROR(IF(OR(RIGHT(INDEX(PIS!P$1:P$500,MATCH(D1030,PIS!C$1:C$500)),5)="P10",RIGHT(INDEX(PIS!P$1:P$500,MATCH(D1030,PIS!C$1:C$500)),5)="CK"),0,IF(CF1030&lt;=5000000,CF1030*5%,IF(CF1030&lt;=10000000,CF1030*10%-250000,IF(CF1030&lt;=18000000,CF1030*15%-750000,IF(CF1030&lt;=32000000,CF1030*20%-1650000,IF(CF1030&lt;=52000000,CF1030*25%-3250000,IF(CF1030&lt;=80000000,BH1030*30%-5850000,CF1030*35%-9850000))))))),0)</f>
        <v/>
      </c>
      <c r="CH1030">
        <f>IFERROR(IF(OR(INDEX(PIS!P$1:P$500,MATCH(D1030,PIS!C$1:C$500))="LT",INDEX(PIS!P$1:P$500,MATCH(D1030,PIS!C$1:C$500))="CK"),0,IF(CF1030&lt;2000000,0,CF1030*10%)),0)</f>
        <v/>
      </c>
      <c r="CI1030">
        <f>IFERROR(INDEX(ADJ!$A$1:$BZ$1000,MATCH(PAYROLL!D1030,ADJ!A$1:A$500,0),MATCH(PAYROLL!CI$2,ADJ!$2:$2,0)),0)</f>
        <v/>
      </c>
      <c r="CJ1030">
        <f>IFERROR(INDEX(ADJ!$A$1:$BZ$1000,MATCH(PAYROLL!D1030,ADJ!A$1:A$500,0),MATCH(PAYROLL!CJ$2,ADJ!$2:$2,0)),0)</f>
        <v/>
      </c>
      <c r="CK1030">
        <f>IFERROR(INDEX(ADJ!$A$1:$BZ$1000,MATCH(PAYROLL!D1030,ADJ!A$1:A$500,0),MATCH(PAYROLL!CK$2,ADJ!$2:$2,0)),0)</f>
        <v/>
      </c>
      <c r="CL1030">
        <f>SUM(CG1030:CK1030)</f>
        <v/>
      </c>
      <c r="CM1030">
        <f>ROUND(SUM(CH1030:CK1030),0)</f>
        <v/>
      </c>
      <c r="CN1030">
        <f>IFERROR(INDEX(CSDA!D$1:D$500,MATCH($CN$2,CSDA!C$1:C$500,0))*INDEX(PIS!V$1:V$500,MATCH(D1030,PIS!C$1:C$500))+INDEX(ADJ!$A$1:$BZ$1000,MATCH(PAYROLL!D1030,ADJ!A$1:A$500,0),MATCH(PAYROLL!CN$2,ADJ!$2:$2,0)),0)</f>
        <v/>
      </c>
      <c r="CO1030">
        <f>IFERROR(INDEX(ADJ!$A$1:$BZ$1000,MATCH(PAYROLL!D1030,ADJ!A$1:A$500,0),MATCH(PAYROLL!CO$2,ADJ!$2:$2,0)),0)</f>
        <v/>
      </c>
      <c r="CP1030">
        <f>IFERROR(INDEX(ADJ!$A$1:$BZ$1000,MATCH(PAYROLL!D1030,ADJ!A$1:A$500,0),MATCH(PAYROLL!CP$2,ADJ!$2:$2,0)),0)</f>
        <v/>
      </c>
      <c r="CQ1030">
        <f>BP1030-CL1030-CI1030-CM1030-CN1030-CO1030-CP1030-CC1030</f>
        <v/>
      </c>
      <c r="CR1030">
        <f>IFERROR(IF(RIGHT(INDEX(PIS!O$1:O$500,MATCH(D1030,PIS!C$1:C$500,0)),5)="Gross",MIN(U1030+V1030,VLOOKUP("R700",TSC!B:C,2,0)*VLOOKUP("R101",TSC!B:C,2,0))*(VLOOKUP("T711",TSC!B:C,2,0)+VLOOKUP("T712",TSC!B:C,2,0))%,MIN(T1030+V1030,VLOOKUP("R700",TSC!B:C,2,0)*VLOOKUP("R101",TSC!B:C,2,0))*(VLOOKUP("T711",TSC!B:C,2,0)+VLOOKUP("T712",TSC!B:C,2,0)+VLOOKUP("R701",TSC!B:C,2,0))%),0)</f>
        <v/>
      </c>
      <c r="CS1030">
        <f>IFERROR(IF(RIGHT(INDEX(PIS!O$1:O$500,MATCH(D1030,PIS!C$1:C$500,0)),5)="Gross",MIN(U1030+V1030,VLOOKUP("R700",TSC!B:C,2,0)*VLOOKUP("R101",TSC!B:C,2,0))*(VLOOKUP("T714",TSC!B:C,2,0))%,MIN(T1030+V1030,VLOOKUP("R700",TSC!B:C,2,0)*VLOOKUP("R101",TSC!B:C,2,0))*(VLOOKUP("T704",TSC!B:C,2,0)+VLOOKUP("T714",TSC!B:C,2,0))%),0)</f>
        <v/>
      </c>
      <c r="CT1030">
        <f>IFERROR(IF(RIGHT(INDEX(PIS!O$1:O$500,MATCH(D1030,PIS!C$1:C$500,0)),5)="Gross",MIN(U1030+V1030,VLOOKUP("R700",TSC!B:C,2,0)*VLOOKUP("R101",TSC!B:C,2,0))*VLOOKUP("T705",TSC!B:C,2,0)%,MIN(T1030+V1030,VLOOKUP("R700",TSC!B:C,2,0)*VLOOKUP("R101",TSC!B:C,2,0))*VLOOKUP("T705",TSC!B:C,2,0)%),0)</f>
        <v/>
      </c>
      <c r="CU1030">
        <f>IFERROR(IF(RIGHT(INDEX(PIS!O$1:O$500,MATCH(D1030,PIS!C$1:C$500,0)),5)="Gross",MIN(U1030+V1030,VLOOKUP("R700",TSC!B:C,2,0)*VLOOKUP("R101",TSC!B:C,2,0))*(VLOOKUP("T713",TSC!B:C,2,0))%,MIN(T1030+V1030,VLOOKUP("R700",TSC!B:C,2,0)*VLOOKUP("R101",TSC!B:C,2,0))*(VLOOKUP("T713",TSC!B:C,2,0))%),0)</f>
        <v/>
      </c>
      <c r="CV1030">
        <f>IFERROR(INDEX(ADJ!$A$1:$BZ$1000,MATCH(PAYROLL!D1030,ADJ!A$1:A$500,0),MATCH(PAYROLL!CV$2,ADJ!$2:$2,0)),0)</f>
        <v/>
      </c>
      <c r="CW1030">
        <f>IFERROR(INDEX(ADJ!$A$1:$BZ$1000,MATCH(PAYROLL!D1030,ADJ!A$1:A$500,0),MATCH(PAYROLL!CW$2,ADJ!$2:$2,0)),0)</f>
        <v/>
      </c>
      <c r="CX1030">
        <f>SUM(CR1030:CW1030)</f>
        <v/>
      </c>
      <c r="CY1030">
        <f>ROUND(IF(CR1030&gt;0,T1030+V1030*VLOOKUP("R202",TSC!$B$1:$C$500,2,0),0),0)</f>
        <v/>
      </c>
      <c r="CZ1030">
        <f>IFERROR(INDEX(CSDA!D$1:D$500,MATCH($CZ$2,CSDA!C$1:C$500,0)),0)</f>
        <v/>
      </c>
      <c r="DA1030">
        <f>ROUND(T1030*0.7%,0)</f>
        <v/>
      </c>
      <c r="DB1030">
        <f>ROUND(T1030/12,0)</f>
        <v/>
      </c>
      <c r="DC1030">
        <f ref="DC1030" t="array">IFERROR(INDEX(CSDA!D$1:D$500,MATCH("Trích giữ"&amp;PAYROLL!DC$2,CSDA!A$1:A$500&amp;CSDA!C$1:C$500,0)),0)</f>
        <v/>
      </c>
      <c r="DD1030">
        <f ref="DD1030" t="array">IFERROR(INDEX(CSDA!D$1:D$500,MATCH("Trích giữ"&amp;PAYROLL!DD$2,CSDA!A$1:A$500&amp;CSDA!C$1:C$500,0)),0)</f>
        <v/>
      </c>
      <c r="DE1030">
        <f ref="DE1030" t="array">IFERROR(INDEX(CSDA!D$1:D$500,MATCH("Trích giữ"&amp;PAYROLL!DE$2,CSDA!A$1:A$500&amp;CSDA!C$1:C$500,0)),0)</f>
        <v/>
      </c>
      <c r="DF1030">
        <f>IFERROR(INDEX(CSDA!D$1:D$500,MATCH(PAYROLL!DF$2,CSDA!C$1:C$500,0)),0)</f>
        <v/>
      </c>
      <c r="DG1030">
        <f ref="DG1030" t="array">IFERROR(INDEX(CSDA!D$1:D$500,MATCH("Trích giữ"&amp;PAYROLL!DG$2,CSDA!A$1:A$500&amp;CSDA!C$1:C$500,0)),0)</f>
        <v/>
      </c>
      <c r="DH1030">
        <f>ROUND(T1030/26,0)</f>
        <v/>
      </c>
      <c r="DI1030">
        <f ref="DI1030" t="array">IFERROR(INDEX(CSDA!D$1:D$500,MATCH("Trích giữ"&amp;PAYROLL!DI$2,CSDA!A$1:A$500&amp;CSDA!C$1:C$500,0)),0)</f>
        <v/>
      </c>
      <c r="DJ1030">
        <f>IF(U1030=0,T1030*21.5%-BL1030,0)</f>
        <v/>
      </c>
      <c r="DK1030">
        <f ref="DK1030" t="array">IFERROR(INDEX(CSDA!D$1:D$500,MATCH("Trích giữ"&amp;PAYROLL!DK$2,CSDA!A$1:A$500&amp;CSDA!C$1:C$500,0)),0)</f>
        <v/>
      </c>
      <c r="DL1030">
        <f>IFERROR(INDEX(CSDA!D$1:D$500,MATCH(PAYROLL!DL$2,CSDA!C$1:C$500,0))/12,0)</f>
        <v/>
      </c>
      <c r="DM1030">
        <f>SUM(DB1030:DL1030)</f>
        <v/>
      </c>
      <c r="DN1030">
        <f>IFERROR(INDEX(ADJ!$A$1:$BZ$1000,MATCH(PAYROLL!D1030,ADJ!A$1:A$500,0),MATCH(PAYROLL!DN$2,ADJ!$2:$2,0)),0)</f>
        <v/>
      </c>
      <c r="DO1030">
        <f>IFERROR(SUM(BP1030,DM1030:DN1030,CX1030:DA1030)-DT1030,0)</f>
        <v/>
      </c>
      <c r="DP1030">
        <f ref="DP1030" t="array">SUM(BW1030*IFERROR(INDEX(CSDA!D$1:D$500,MATCH(BW$2,CSDA!C$1:C$500,0)),0)%,CX1030*IFERROR(INDEX(CSDA!D$1:D$500,MATCH(CX$2,CSDA!C$1:C$500,0)),0)%,DA1030*IFERROR(INDEX(CSDA!D$1:D$500,MATCH(DA$2,CSDA!C$1:C$500,0)),0)%,DB1030*IFERROR(INDEX(CSDA!D$1:D$500,MATCH(DB$2,CSDA!C$1:C$500,0)),0)%,DF1030*IFERROR(INDEX(CSDA!D$1:D$500,MATCH("Phí dịch vụ"&amp;PAYROLL!DF$2,CSDA!A$1:A$500&amp;CSDA!C$1:C$500,0)),0)%,DC1030*IFERROR(INDEX(CSDA!D$1:D$500,MATCH("Phí dịch vụ"&amp;PAYROLL!DC$2,CSDA!A$1:A$500&amp;CSDA!C$1:C$500,0)),0)%,DH1030*IFERROR(INDEX(CSDA!D$1:D$500,MATCH("Phí dịch vụ"&amp;PAYROLL!DH$2,CSDA!A$1:A$500&amp;CSDA!C$1:C$500,0)),0)%,DJ1030*IFERROR(INDEX(CSDA!D$1:D$500,MATCH("Phí dịch vụ"&amp;PAYROLL!DJ$2,CSDA!A$1:A$500&amp;CSDA!C$1:C$500,0)),0)%,BN1030*IFERROR(INDEX(CSDA!D$1:D$500,MATCH(BN$2,CSDA!C$1:C$500,0)),0)%)-BN1030*7%</f>
        <v/>
      </c>
      <c r="DQ1030">
        <f>IFERROR(INDEX(ADJ!$A$1:$BZ$1000,MATCH(PAYROLL!D1030,ADJ!A$1:A$500,0),MATCH(PAYROLL!DQ$2,ADJ!$2:$2,0)),0)</f>
        <v/>
      </c>
      <c r="DR1030">
        <f>IFERROR(INDEX(ADJ!$A$1:$BZ$1000,MATCH(PAYROLL!D1030,ADJ!A$1:A$500,0),MATCH(PAYROLL!DR$2,ADJ!$2:$2,0)),0)</f>
        <v/>
      </c>
      <c r="DS1030">
        <f>SUM(DP1030:DR1030)</f>
        <v/>
      </c>
      <c r="DT1030">
        <f>EK1030</f>
        <v/>
      </c>
      <c r="DU1030">
        <f>SUM(DO1030:DR1030)</f>
        <v/>
      </c>
      <c r="DV1030">
        <f>ROUND(DU1030*0.1,0)</f>
        <v/>
      </c>
      <c r="DW1030">
        <f>DU1030+DV1030</f>
        <v/>
      </c>
      <c r="DZ1030">
        <f>IFERROR(INDEX(ADJ!$A$1:$BZ$1000,MATCH(PAYROLL!$D1030,ADJ!A$1:A$500,0),MATCH(PAYROLL!DZ$2,ADJ!$2:$2,0)),0)</f>
        <v/>
      </c>
      <c r="EA1030">
        <f>IFERROR(INDEX(ADJ!$A$1:$BZ$1000,MATCH(PAYROLL!$D1030,ADJ!A$1:A$500,0),MATCH(PAYROLL!EA$2,ADJ!$2:$2,0)),0)</f>
        <v/>
      </c>
      <c r="EB1030">
        <f>IFERROR(INDEX(ADJ!$A$1:$BZ$1000,MATCH(PAYROLL!$D1030,ADJ!A$1:A$500,0),MATCH(PAYROLL!EB$2,ADJ!$2:$2,0)),0)</f>
        <v/>
      </c>
      <c r="EC1030">
        <f>IFERROR(INDEX(ADJ!$A$1:$BZ$1000,MATCH(PAYROLL!$D1030,ADJ!A$1:A$500,0),MATCH(PAYROLL!EC$2,ADJ!$2:$2,0)),0)</f>
        <v/>
      </c>
      <c r="ED1030">
        <f>IFERROR(INDEX(ADJ!$A$1:$BZ$1000,MATCH(PAYROLL!$D1030,ADJ!A$1:A$500,0),MATCH(PAYROLL!ED$2,ADJ!$2:$2,0)),0)</f>
        <v/>
      </c>
      <c r="EE1030">
        <f>IFERROR(INDEX(ADJ!$A$1:$BZ$1000,MATCH(PAYROLL!$D1030,ADJ!A$1:A$500,0),MATCH(PAYROLL!EE$2,ADJ!$2:$2,0)),0)</f>
        <v/>
      </c>
      <c r="EF1030">
        <f>IFERROR(INDEX(ADJ!$A$1:$BZ$1000,MATCH(PAYROLL!$D1030,ADJ!A$1:A$500,0),MATCH(PAYROLL!EF$2,ADJ!$2:$2,0)),0)</f>
        <v/>
      </c>
      <c r="EG1030">
        <f>IFERROR(INDEX(ADJ!$A$1:$BZ$1000,MATCH(PAYROLL!$D1030,ADJ!A$1:A$500,0),MATCH(PAYROLL!EG$2,ADJ!$2:$2,0)),0)</f>
        <v/>
      </c>
      <c r="EH1030">
        <f>IFERROR(INDEX(ADJ!$A$1:$BZ$1000,MATCH(PAYROLL!$D1030,ADJ!A$1:A$500,0),MATCH(PAYROLL!EH$2,ADJ!$2:$2,0)),0)</f>
        <v/>
      </c>
      <c r="EI1030">
        <f>IFERROR(INDEX(ADJ!$A$1:$BZ$1000,MATCH(PAYROLL!D1030,ADJ!A$1:A$500,0),MATCH(PAYROLL!EI$2,ADJ!$2:$2,0)),0)</f>
        <v/>
      </c>
      <c r="EJ1030">
        <f>IFERROR(INDEX(ADJ!$A$1:$BZ$1000,MATCH(PAYROLL!$D1030,ADJ!A$1:A$500,0),MATCH(PAYROLL!EJ$2,ADJ!$2:$2,0)),0)</f>
        <v/>
      </c>
      <c r="EK1030">
        <f>SUM(DZ1030:EJ1030)</f>
        <v/>
      </c>
    </row>
    <row r="1031">
      <c r="A1031" t="n">
        <v>1029</v>
      </c>
      <c r="B1031" t="inlineStr">
        <is>
          <t>Lường Văn Tuấn</t>
        </is>
      </c>
      <c r="D1031" t="inlineStr">
        <is>
          <t>153610-01</t>
        </is>
      </c>
      <c r="S1031">
        <f>IFERROR(INDEX(PIS!$A$1:$BZ$1000,MATCH($D1031,PIS!C$1:C$500,0),MATCH("Lương CB tháng trước",PIS!$1:$1,0)),0)</f>
        <v/>
      </c>
      <c r="T1031">
        <f>IFERROR(INDEX(PIS!$A$1:$BZ$1000,MATCH($D1031,PIS!C$1:C$500,0),MATCH("Lương CB hiện tại",PIS!$1:$1,0)),0)</f>
        <v/>
      </c>
      <c r="U1031">
        <f>IFERROR(INDEX(PIS!$A$1:$BZ$1000,MATCH($D1031,PIS!C$1:C$500,0),MATCH("Lương đóng BHBB",PIS!$1:$1,0)),0)</f>
        <v/>
      </c>
      <c r="V1031">
        <f>IFERROR(INDEX(PIS!$A$1:$BZ$1000,MATCH($D1031,PIS!C$1:C$500,0),MATCH(V$2,PIS!$2:$2,0)),0)</f>
        <v/>
      </c>
      <c r="W1031">
        <f>IFERROR(INDEX(PIS!$A$1:$BZ$1000,MATCH($D1031,PIS!C$1:C$500,0),MATCH(W$2,PIS!$2:$2,0)),0)</f>
        <v/>
      </c>
      <c r="X1031">
        <f>IFERROR(INDEX(PIS!$A$1:$BZ$1000,MATCH($D1031,PIS!C$1:C$500,0),MATCH(X$2,PIS!$2:$2,0)),0)</f>
        <v/>
      </c>
      <c r="Y1031">
        <f>IFERROR(INDEX(PIS!$A$1:$BZ$1000,MATCH($D1031,PIS!C$1:C$500,0),MATCH(Y$2,PIS!$2:$2,0)),0)</f>
        <v/>
      </c>
      <c r="Z1031">
        <f>IFERROR(INDEX(PIS!$A$1:$BZ$1000,MATCH($D1031,PIS!C$1:C$500,0),MATCH(Z$2,PIS!$2:$2,0)),0)</f>
        <v/>
      </c>
      <c r="AA1031">
        <f>IFERROR(INDEX(PIS!$A$1:$BZ$1000,MATCH($D1031,PIS!C$1:C$500,0),MATCH(AA$2,PIS!$2:$2,0)),0)</f>
        <v/>
      </c>
      <c r="AB1031">
        <f>IFERROR(INDEX(PIS!$A$1:$BZ$1000,MATCH($D1031,PIS!C$1:C$500,0),MATCH(AB$2,PIS!$2:$2,0)),0)</f>
        <v/>
      </c>
      <c r="AC1031">
        <f>SUM(V1031:AB1031)</f>
        <v/>
      </c>
      <c r="AD1031">
        <f>IFERROR(INDEX(TIMESHEET!$A$1:$AI$5000,MATCH($D1031,TIMESHEET!A$1:A$500,0),MATCH("T100",TIMESHEET!$2:$2,0))-2,0)</f>
        <v/>
      </c>
      <c r="AE1031">
        <f>IFERROR(INDEX(TIMESHEET!$A$1:$AI$5000,MATCH($D1031,TIMESHEET!A$1:A$500,0),MATCH("T202",TIMESHEET!$2:$2,0)),0)</f>
        <v/>
      </c>
      <c r="AF1031">
        <f>IFERROR(INDEX(TIMESHEET!$A$1:$AI$5000,MATCH($D1031,TIMESHEET!A$1:A$500,0),MATCH("T302",TIMESHEET!$2:$2,0)),0)</f>
        <v/>
      </c>
      <c r="AG1031">
        <f>IFERROR(INDEX(TIMESHEET!$A$1:$AI$5000,MATCH($D1031,TIMESHEET!A$1:A$500,0),MATCH("T406",TIMESHEET!$2:$2,0)),0)</f>
        <v/>
      </c>
      <c r="AH1031">
        <f>AE1031+AG1031</f>
        <v/>
      </c>
      <c r="AI1031">
        <f>IFERROR(INDEX(TIMESHEET!$A$1:$AI$5000,MATCH($D1031,TIMESHEET!A$1:A$500,0),MATCH("T701",TIMESHEET!$2:$2,0)),0)</f>
        <v/>
      </c>
      <c r="AJ1031">
        <f>IFERROR(INDEX(TIMESHEET!$A$1:$AI$5000,MATCH($D1031,TIMESHEET!B$1:B$500,0),MATCH("T320",TIMESHEET!$2:$2,0)),0)</f>
        <v/>
      </c>
      <c r="AK1031">
        <f>IFERROR(IF(LEFT(INDEX(PIS!O$1:O$500,MATCH(D1031,PIS!C$1:C$500)),1)="M",T1031/AD1031*SUM(AE1031:AG1031),T1031*AD1031),0)</f>
        <v/>
      </c>
      <c r="AL1031">
        <f>IFERROR(INDEX(ADJ!$A$1:$BZ$1000,MATCH(PAYROLL!D1031,ADJ!A$1:A$500,0),MATCH(PAYROLL!AL$2,ADJ!$2:$2,0)),0)</f>
        <v/>
      </c>
      <c r="AM1031">
        <f>SUM(AK1031:AL1031)</f>
        <v/>
      </c>
      <c r="AN1031">
        <f>IFERROR(ROUND(V1031/$AD1031*$AH1031,0),0)</f>
        <v/>
      </c>
      <c r="AO1031">
        <f>IFERROR(ROUND(W1031/$AD1031*$AH1031,0),0)</f>
        <v/>
      </c>
      <c r="AP1031">
        <f>IFERROR(ROUND(X1031/$AD1031*$AE1031,0),0)</f>
        <v/>
      </c>
      <c r="AQ1031">
        <f>IFERROR(ROUND(Y1031/$AD1031*$AH1031,0),0)</f>
        <v/>
      </c>
      <c r="AR1031">
        <f>IFERROR(ROUND(Z1031/$AD1031*$AH1031,0),0)</f>
        <v/>
      </c>
      <c r="AS1031">
        <f>IFERROR(ROUND(AA1031/$AD1031*$AH1031,0),0)</f>
        <v/>
      </c>
      <c r="AT1031">
        <f>IFERROR(IF((AE1031+AF1031+AG1031)&gt;13,AB1031,ROUND(AB1031/AD1031*AH1031,0)),0)</f>
        <v/>
      </c>
      <c r="AU1031">
        <f>IFERROR(INDEX(ADJ!$A$1:$BZ$1000,MATCH(PAYROLL!D1031,ADJ!A$1:A$500,0),MATCH(PAYROLL!AU$2,ADJ!$2:$2,0)),0)</f>
        <v/>
      </c>
      <c r="AV1031">
        <f>ROUND(SUM(AN1031:AU1031),0)</f>
        <v/>
      </c>
      <c r="AW1031">
        <f>IFERROR(INDEX(TIMESHEET!$A$1:$AI$5000,MATCH(PAYROLL!D1031,TIMESHEET!A$1:A$500,0),MATCH("T620",TIMESHEET!$2:$2,0)),0)</f>
        <v/>
      </c>
      <c r="AX1031">
        <f>IFERROR(INDEX(TIMESHEET!$A$1:$AI$5000,MATCH(PAYROLL!D1031,TIMESHEET!A$1:A$500,0),MATCH("T601",TIMESHEET!$2:$2,0)),0)</f>
        <v/>
      </c>
      <c r="AY1031">
        <f>IFERROR(INDEX(TIMESHEET!$A$1:$AI$5000,MATCH(PAYROLL!D1031,TIMESHEET!A$1:A$500,0),MATCH("T602",TIMESHEET!$2:$2,0)),0)</f>
        <v/>
      </c>
      <c r="AZ1031">
        <f>IFERROR(INDEX(TIMESHEET!$A$1:$AI$5000,MATCH(PAYROLL!D1031,TIMESHEET!A$1:A$500,0),MATCH("T603",TIMESHEET!$2:$2,0)),0)</f>
        <v/>
      </c>
      <c r="BA1031">
        <f>IFERROR(INDEX(TIMESHEET!$A$1:$AI$5000,MATCH(PAYROLL!D1031,TIMESHEET!A$1:A$500,0),MATCH("T611",TIMESHEET!$2:$2,0)),0)</f>
        <v/>
      </c>
      <c r="BB1031">
        <f>IFERROR(INDEX(TIMESHEET!$A$1:$AI$5000,MATCH(PAYROLL!D1031,TIMESHEET!A$1:A$500,0),MATCH("T612",TIMESHEET!$2:$2,0)),0)</f>
        <v/>
      </c>
      <c r="BC1031">
        <f>IFERROR(INDEX(TIMESHEET!$A$1:$AI$5000,MATCH(PAYROLL!D1031,TIMESHEET!A$1:A$500,0),MATCH("T613",TIMESHEET!$2:$2,0)),0)</f>
        <v/>
      </c>
      <c r="BD1031">
        <f>IFERROR(INDEX(TIMESHEET!$A$1:$AI$5000,MATCH(PAYROLL!D1031,TIMESHEET!A$1:A$500,0),MATCH("T500",TIMESHEET!$2:$2,0)),0)</f>
        <v/>
      </c>
      <c r="BE1031">
        <f>IFERROR(IF(LEFT(INDEX(PIS!O$1:O$500,MATCH(D1031,PIS!C$1:C$500)),1)="M",T1031/AD1031/8*(AW1031+AX1031*1.5+AY1031*2+AZ1031*3+BA1031*2.1+BB1031*2.7+BC1031*3.9+BD1031*0.3),T1031/8*(AW1031+AX1031*1.5+AY1031*2+AZ1031*3+BA1031*2.1+BB1031*2.7+BC1031*3.9+BD1031*0.3)),0)</f>
        <v/>
      </c>
      <c r="BF1031">
        <f>IFERROR(INDEX(ADJ!$A$1:$BZ$1000,MATCH(PAYROLL!$D1031,ADJ!A$1:A$500,0),MATCH(PAYROLL!BF$2,ADJ!$2:$2,0)),0)</f>
        <v/>
      </c>
      <c r="BG1031">
        <f>IFERROR(INDEX(ADJ!$A$1:$BZ$1000,MATCH(PAYROLL!D1031,ADJ!A$1:A$500,0),MATCH(PAYROLL!BG$2,ADJ!$2:$2,0)),0)</f>
        <v/>
      </c>
      <c r="BH1031">
        <f>IFERROR(INDEX(ADJ!$A$1:$BZ$1000,MATCH(PAYROLL!D1031,ADJ!A$1:A$500,0),MATCH(PAYROLL!BH$2,ADJ!$2:$2,0)),0)</f>
        <v/>
      </c>
      <c r="BI1031">
        <f>IFERROR(INDEX(ADJ!$A$1:$BZ$1000,MATCH(PAYROLL!D1031,ADJ!A$1:A$500,0),MATCH(PAYROLL!BI$2,ADJ!$2:$2,0)),0)</f>
        <v/>
      </c>
      <c r="BJ1031">
        <f>IFERROR(INDEX(ADJ!$A$1:$BZ$1000,MATCH(PAYROLL!D1031,ADJ!A$1:A$500,0),MATCH(PAYROLL!BJ$2,ADJ!$2:$2,0)),0)</f>
        <v/>
      </c>
      <c r="BK1031">
        <f>SUM(BF1031:BJ1031)</f>
        <v/>
      </c>
      <c r="BL1031">
        <f>IFERROR(INDEX(ADJ!$A$1:$BZ$1000,MATCH(PAYROLL!D1031,ADJ!A$1:A$500,0),MATCH(PAYROLL!BL$2,ADJ!$2:$2,0)),0)</f>
        <v/>
      </c>
      <c r="BM1031">
        <f>IFERROR(INDEX(ADJ!$A$1:$BZ$1000,MATCH(PAYROLL!D1031,ADJ!A$1:A$500,0),MATCH(PAYROLL!BM$2,ADJ!$2:$2,0)),0)</f>
        <v/>
      </c>
      <c r="BN1031">
        <f>IFERROR(INDEX(ADJ!$A$1:$BZ$1000,MATCH(PAYROLL!D1031,ADJ!A$1:A$500,0),MATCH(PAYROLL!BN$2,ADJ!$2:$2,0)),0)</f>
        <v/>
      </c>
      <c r="BO1031">
        <f>IFERROR(INDEX(ADJ!$A$1:$BZ$1000,MATCH(PAYROLL!D1031,ADJ!A$1:A$500,0),MATCH(PAYROLL!BO$2,ADJ!$2:$2,0)),0)</f>
        <v/>
      </c>
      <c r="BP1031">
        <f>SUM(AM1031,AV1031,BE1031,BK1031,BL1031:BO1031)</f>
        <v/>
      </c>
      <c r="BQ1031">
        <f>BO1031</f>
        <v/>
      </c>
      <c r="BR1031">
        <f>IFERROR(ROUND(IF(LEFT(INDEX(PIS!O$1:O$500,MATCH(D1031,PIS!C$1:C$500)),1)="D",T1031/8*(BD1031*0.3),IF(LEFT(INDEX(PIS!O$1:O$500,MATCH(D1031,PIS!C$1:C$500)),1)="H",T1031*($BD1031*0.3),T1031/$AD1031/8*($BD1031*0.3))),0),0)</f>
        <v/>
      </c>
      <c r="BS1031">
        <f>IF(AP1031&lt;1,0,MIN(AP1031,730000))</f>
        <v/>
      </c>
      <c r="BT1031">
        <f>IFERROR(ROUND((BE1031-SUM(AW1031:BC1031)*T1031/AD1031/8),0)-BR1031,0)</f>
        <v/>
      </c>
      <c r="BU1031">
        <f>AO1031</f>
        <v/>
      </c>
      <c r="BV1031">
        <f>SUM(BQ1031:BU1031)</f>
        <v/>
      </c>
      <c r="BW1031">
        <f>BP1031-BV1031</f>
        <v/>
      </c>
      <c r="BX1031">
        <f>IFERROR(IF(RIGHT(INDEX(PIS!O$1:O$500,MATCH(D1031,PIS!C$1:C$500)),5)="Gross",MIN(U1031+V1031,VLOOKUP("R700",TSC!B:C,2,0)*VLOOKUP("R101",TSC!B:C,2,0))*VLOOKUP("R701",TSC!B:C,2,0)%,0),0)</f>
        <v/>
      </c>
      <c r="BY1031">
        <f>IFERROR(IF(RIGHT(INDEX(PIS!O$1:O$500,MATCH(D1031,PIS!C$1:C$500)),5)="Gross",MIN(U1031+V1031,VLOOKUP("R700",TSC!B:C,2,0)*VLOOKUP("R101",TSC!B:C,2,0))*VLOOKUP("T704",TSC!B:C,2,0)%,0),0)</f>
        <v/>
      </c>
      <c r="BZ1031">
        <f>IFERROR(IF(RIGHT(INDEX(PIS!O$1:O$500,MATCH(D1031,PIS!C$1:C$500)),5)="Gross",MIN(U1031+V1031,VLOOKUP("R700",TSC!B:C,2,0)*VLOOKUP("1",TSC!F:G,2,0))*VLOOKUP("T705",TSC!B:C,2,0)%,0),0)</f>
        <v/>
      </c>
      <c r="CA1031">
        <f>IFERROR(INDEX(ADJ!$A$1:$BZ$1000,MATCH(PAYROLL!D1031,ADJ!A$1:A$500,0),MATCH(PAYROLL!CA$2,ADJ!$2:$2,0)),0)</f>
        <v/>
      </c>
      <c r="CB1031">
        <f>IFERROR(INDEX(ADJ!$A$1:$BZ$1000,MATCH(PAYROLL!D1031,ADJ!A$1:A$500,0),MATCH(PAYROLL!CB$2,ADJ!$2:$2,0)),0)</f>
        <v/>
      </c>
      <c r="CC1031">
        <f>SUM(BX1031:CB1031)</f>
        <v/>
      </c>
      <c r="CD1031">
        <f>IFERROR(INDEX(PIS!$A$1:$BZ$1000,MATCH(PAYROLL!D1031,PIS!C$1:C$500,0),MATCH(PAYROLL!CD$1,PIS!$1:$1,0)),0)</f>
        <v/>
      </c>
      <c r="CE1031">
        <f>IFERROR(IF(OR(INDEX(PIS!P$1:P$500,MATCH(D1031,PIS!C$1:C$500,0))="LT2",INDEX(PIS!P$1:P$500,MATCH(D1031,PIS!C$1:C$500,0))="P10"),0,SUM(CC1031,CD1031*VLOOKUP("R601",TSC!B:C,2,0),VLOOKUP("R602",TSC!B:C,2,0))),0)</f>
        <v/>
      </c>
      <c r="CF1031">
        <f>MAX(BW1031-CE1031,0)</f>
        <v/>
      </c>
      <c r="CG1031">
        <f>IFERROR(IF(OR(RIGHT(INDEX(PIS!P$1:P$500,MATCH(D1031,PIS!C$1:C$500)),5)="P10",RIGHT(INDEX(PIS!P$1:P$500,MATCH(D1031,PIS!C$1:C$500)),5)="CK"),0,IF(CF1031&lt;=5000000,CF1031*5%,IF(CF1031&lt;=10000000,CF1031*10%-250000,IF(CF1031&lt;=18000000,CF1031*15%-750000,IF(CF1031&lt;=32000000,CF1031*20%-1650000,IF(CF1031&lt;=52000000,CF1031*25%-3250000,IF(CF1031&lt;=80000000,BH1031*30%-5850000,CF1031*35%-9850000))))))),0)</f>
        <v/>
      </c>
      <c r="CH1031">
        <f>IFERROR(IF(OR(INDEX(PIS!P$1:P$500,MATCH(D1031,PIS!C$1:C$500))="LT",INDEX(PIS!P$1:P$500,MATCH(D1031,PIS!C$1:C$500))="CK"),0,IF(CF1031&lt;2000000,0,CF1031*10%)),0)</f>
        <v/>
      </c>
      <c r="CI1031">
        <f>IFERROR(INDEX(ADJ!$A$1:$BZ$1000,MATCH(PAYROLL!D1031,ADJ!A$1:A$500,0),MATCH(PAYROLL!CI$2,ADJ!$2:$2,0)),0)</f>
        <v/>
      </c>
      <c r="CJ1031">
        <f>IFERROR(INDEX(ADJ!$A$1:$BZ$1000,MATCH(PAYROLL!D1031,ADJ!A$1:A$500,0),MATCH(PAYROLL!CJ$2,ADJ!$2:$2,0)),0)</f>
        <v/>
      </c>
      <c r="CK1031">
        <f>IFERROR(INDEX(ADJ!$A$1:$BZ$1000,MATCH(PAYROLL!D1031,ADJ!A$1:A$500,0),MATCH(PAYROLL!CK$2,ADJ!$2:$2,0)),0)</f>
        <v/>
      </c>
      <c r="CL1031">
        <f>SUM(CG1031:CK1031)</f>
        <v/>
      </c>
      <c r="CM1031">
        <f>ROUND(SUM(CH1031:CK1031),0)</f>
        <v/>
      </c>
      <c r="CN1031">
        <f>IFERROR(INDEX(CSDA!D$1:D$500,MATCH($CN$2,CSDA!C$1:C$500,0))*INDEX(PIS!V$1:V$500,MATCH(D1031,PIS!C$1:C$500))+INDEX(ADJ!$A$1:$BZ$1000,MATCH(PAYROLL!D1031,ADJ!A$1:A$500,0),MATCH(PAYROLL!CN$2,ADJ!$2:$2,0)),0)</f>
        <v/>
      </c>
      <c r="CO1031">
        <f>IFERROR(INDEX(ADJ!$A$1:$BZ$1000,MATCH(PAYROLL!D1031,ADJ!A$1:A$500,0),MATCH(PAYROLL!CO$2,ADJ!$2:$2,0)),0)</f>
        <v/>
      </c>
      <c r="CP1031">
        <f>IFERROR(INDEX(ADJ!$A$1:$BZ$1000,MATCH(PAYROLL!D1031,ADJ!A$1:A$500,0),MATCH(PAYROLL!CP$2,ADJ!$2:$2,0)),0)</f>
        <v/>
      </c>
      <c r="CQ1031">
        <f>BP1031-CL1031-CI1031-CM1031-CN1031-CO1031-CP1031-CC1031</f>
        <v/>
      </c>
      <c r="CR1031">
        <f>IFERROR(IF(RIGHT(INDEX(PIS!O$1:O$500,MATCH(D1031,PIS!C$1:C$500,0)),5)="Gross",MIN(U1031+V1031,VLOOKUP("R700",TSC!B:C,2,0)*VLOOKUP("R101",TSC!B:C,2,0))*(VLOOKUP("T711",TSC!B:C,2,0)+VLOOKUP("T712",TSC!B:C,2,0))%,MIN(T1031+V1031,VLOOKUP("R700",TSC!B:C,2,0)*VLOOKUP("R101",TSC!B:C,2,0))*(VLOOKUP("T711",TSC!B:C,2,0)+VLOOKUP("T712",TSC!B:C,2,0)+VLOOKUP("R701",TSC!B:C,2,0))%),0)</f>
        <v/>
      </c>
      <c r="CS1031">
        <f>IFERROR(IF(RIGHT(INDEX(PIS!O$1:O$500,MATCH(D1031,PIS!C$1:C$500,0)),5)="Gross",MIN(U1031+V1031,VLOOKUP("R700",TSC!B:C,2,0)*VLOOKUP("R101",TSC!B:C,2,0))*(VLOOKUP("T714",TSC!B:C,2,0))%,MIN(T1031+V1031,VLOOKUP("R700",TSC!B:C,2,0)*VLOOKUP("R101",TSC!B:C,2,0))*(VLOOKUP("T704",TSC!B:C,2,0)+VLOOKUP("T714",TSC!B:C,2,0))%),0)</f>
        <v/>
      </c>
      <c r="CT1031">
        <f>IFERROR(IF(RIGHT(INDEX(PIS!O$1:O$500,MATCH(D1031,PIS!C$1:C$500,0)),5)="Gross",MIN(U1031+V1031,VLOOKUP("R700",TSC!B:C,2,0)*VLOOKUP("R101",TSC!B:C,2,0))*VLOOKUP("T705",TSC!B:C,2,0)%,MIN(T1031+V1031,VLOOKUP("R700",TSC!B:C,2,0)*VLOOKUP("R101",TSC!B:C,2,0))*VLOOKUP("T705",TSC!B:C,2,0)%),0)</f>
        <v/>
      </c>
      <c r="CU1031">
        <f>IFERROR(IF(RIGHT(INDEX(PIS!O$1:O$500,MATCH(D1031,PIS!C$1:C$500,0)),5)="Gross",MIN(U1031+V1031,VLOOKUP("R700",TSC!B:C,2,0)*VLOOKUP("R101",TSC!B:C,2,0))*(VLOOKUP("T713",TSC!B:C,2,0))%,MIN(T1031+V1031,VLOOKUP("R700",TSC!B:C,2,0)*VLOOKUP("R101",TSC!B:C,2,0))*(VLOOKUP("T713",TSC!B:C,2,0))%),0)</f>
        <v/>
      </c>
      <c r="CV1031">
        <f>IFERROR(INDEX(ADJ!$A$1:$BZ$1000,MATCH(PAYROLL!D1031,ADJ!A$1:A$500,0),MATCH(PAYROLL!CV$2,ADJ!$2:$2,0)),0)</f>
        <v/>
      </c>
      <c r="CW1031">
        <f>IFERROR(INDEX(ADJ!$A$1:$BZ$1000,MATCH(PAYROLL!D1031,ADJ!A$1:A$500,0),MATCH(PAYROLL!CW$2,ADJ!$2:$2,0)),0)</f>
        <v/>
      </c>
      <c r="CX1031">
        <f>SUM(CR1031:CW1031)</f>
        <v/>
      </c>
      <c r="CY1031">
        <f>ROUND(IF(CR1031&gt;0,T1031+V1031*VLOOKUP("R202",TSC!$B$1:$C$500,2,0),0),0)</f>
        <v/>
      </c>
      <c r="CZ1031">
        <f>IFERROR(INDEX(CSDA!D$1:D$500,MATCH($CZ$2,CSDA!C$1:C$500,0)),0)</f>
        <v/>
      </c>
      <c r="DA1031">
        <f>ROUND(T1031*0.7%,0)</f>
        <v/>
      </c>
      <c r="DB1031">
        <f>ROUND(T1031/12,0)</f>
        <v/>
      </c>
      <c r="DC1031">
        <f ref="DC1031" t="array">IFERROR(INDEX(CSDA!D$1:D$500,MATCH("Trích giữ"&amp;PAYROLL!DC$2,CSDA!A$1:A$500&amp;CSDA!C$1:C$500,0)),0)</f>
        <v/>
      </c>
      <c r="DD1031">
        <f ref="DD1031" t="array">IFERROR(INDEX(CSDA!D$1:D$500,MATCH("Trích giữ"&amp;PAYROLL!DD$2,CSDA!A$1:A$500&amp;CSDA!C$1:C$500,0)),0)</f>
        <v/>
      </c>
      <c r="DE1031">
        <f ref="DE1031" t="array">IFERROR(INDEX(CSDA!D$1:D$500,MATCH("Trích giữ"&amp;PAYROLL!DE$2,CSDA!A$1:A$500&amp;CSDA!C$1:C$500,0)),0)</f>
        <v/>
      </c>
      <c r="DF1031">
        <f>IFERROR(INDEX(CSDA!D$1:D$500,MATCH(PAYROLL!DF$2,CSDA!C$1:C$500,0)),0)</f>
        <v/>
      </c>
      <c r="DG1031">
        <f ref="DG1031" t="array">IFERROR(INDEX(CSDA!D$1:D$500,MATCH("Trích giữ"&amp;PAYROLL!DG$2,CSDA!A$1:A$500&amp;CSDA!C$1:C$500,0)),0)</f>
        <v/>
      </c>
      <c r="DH1031">
        <f>ROUND(T1031/26,0)</f>
        <v/>
      </c>
      <c r="DI1031">
        <f ref="DI1031" t="array">IFERROR(INDEX(CSDA!D$1:D$500,MATCH("Trích giữ"&amp;PAYROLL!DI$2,CSDA!A$1:A$500&amp;CSDA!C$1:C$500,0)),0)</f>
        <v/>
      </c>
      <c r="DJ1031">
        <f>IF(U1031=0,T1031*21.5%-BL1031,0)</f>
        <v/>
      </c>
      <c r="DK1031">
        <f ref="DK1031" t="array">IFERROR(INDEX(CSDA!D$1:D$500,MATCH("Trích giữ"&amp;PAYROLL!DK$2,CSDA!A$1:A$500&amp;CSDA!C$1:C$500,0)),0)</f>
        <v/>
      </c>
      <c r="DL1031">
        <f>IFERROR(INDEX(CSDA!D$1:D$500,MATCH(PAYROLL!DL$2,CSDA!C$1:C$500,0))/12,0)</f>
        <v/>
      </c>
      <c r="DM1031">
        <f>SUM(DB1031:DL1031)</f>
        <v/>
      </c>
      <c r="DN1031">
        <f>IFERROR(INDEX(ADJ!$A$1:$BZ$1000,MATCH(PAYROLL!D1031,ADJ!A$1:A$500,0),MATCH(PAYROLL!DN$2,ADJ!$2:$2,0)),0)</f>
        <v/>
      </c>
      <c r="DO1031">
        <f>IFERROR(SUM(BP1031,DM1031:DN1031,CX1031:DA1031)-DT1031,0)</f>
        <v/>
      </c>
      <c r="DP1031">
        <f ref="DP1031" t="array">SUM(BW1031*IFERROR(INDEX(CSDA!D$1:D$500,MATCH(BW$2,CSDA!C$1:C$500,0)),0)%,CX1031*IFERROR(INDEX(CSDA!D$1:D$500,MATCH(CX$2,CSDA!C$1:C$500,0)),0)%,DA1031*IFERROR(INDEX(CSDA!D$1:D$500,MATCH(DA$2,CSDA!C$1:C$500,0)),0)%,DB1031*IFERROR(INDEX(CSDA!D$1:D$500,MATCH(DB$2,CSDA!C$1:C$500,0)),0)%,DF1031*IFERROR(INDEX(CSDA!D$1:D$500,MATCH("Phí dịch vụ"&amp;PAYROLL!DF$2,CSDA!A$1:A$500&amp;CSDA!C$1:C$500,0)),0)%,DC1031*IFERROR(INDEX(CSDA!D$1:D$500,MATCH("Phí dịch vụ"&amp;PAYROLL!DC$2,CSDA!A$1:A$500&amp;CSDA!C$1:C$500,0)),0)%,DH1031*IFERROR(INDEX(CSDA!D$1:D$500,MATCH("Phí dịch vụ"&amp;PAYROLL!DH$2,CSDA!A$1:A$500&amp;CSDA!C$1:C$500,0)),0)%,DJ1031*IFERROR(INDEX(CSDA!D$1:D$500,MATCH("Phí dịch vụ"&amp;PAYROLL!DJ$2,CSDA!A$1:A$500&amp;CSDA!C$1:C$500,0)),0)%,BN1031*IFERROR(INDEX(CSDA!D$1:D$500,MATCH(BN$2,CSDA!C$1:C$500,0)),0)%)-BN1031*7%</f>
        <v/>
      </c>
      <c r="DQ1031">
        <f>IFERROR(INDEX(ADJ!$A$1:$BZ$1000,MATCH(PAYROLL!D1031,ADJ!A$1:A$500,0),MATCH(PAYROLL!DQ$2,ADJ!$2:$2,0)),0)</f>
        <v/>
      </c>
      <c r="DR1031">
        <f>IFERROR(INDEX(ADJ!$A$1:$BZ$1000,MATCH(PAYROLL!D1031,ADJ!A$1:A$500,0),MATCH(PAYROLL!DR$2,ADJ!$2:$2,0)),0)</f>
        <v/>
      </c>
      <c r="DS1031">
        <f>SUM(DP1031:DR1031)</f>
        <v/>
      </c>
      <c r="DT1031">
        <f>EK1031</f>
        <v/>
      </c>
      <c r="DU1031">
        <f>SUM(DO1031:DR1031)</f>
        <v/>
      </c>
      <c r="DV1031">
        <f>ROUND(DU1031*0.1,0)</f>
        <v/>
      </c>
      <c r="DW1031">
        <f>DU1031+DV1031</f>
        <v/>
      </c>
      <c r="DZ1031">
        <f>IFERROR(INDEX(ADJ!$A$1:$BZ$1000,MATCH(PAYROLL!$D1031,ADJ!A$1:A$500,0),MATCH(PAYROLL!DZ$2,ADJ!$2:$2,0)),0)</f>
        <v/>
      </c>
      <c r="EA1031">
        <f>IFERROR(INDEX(ADJ!$A$1:$BZ$1000,MATCH(PAYROLL!$D1031,ADJ!A$1:A$500,0),MATCH(PAYROLL!EA$2,ADJ!$2:$2,0)),0)</f>
        <v/>
      </c>
      <c r="EB1031">
        <f>IFERROR(INDEX(ADJ!$A$1:$BZ$1000,MATCH(PAYROLL!$D1031,ADJ!A$1:A$500,0),MATCH(PAYROLL!EB$2,ADJ!$2:$2,0)),0)</f>
        <v/>
      </c>
      <c r="EC1031">
        <f>IFERROR(INDEX(ADJ!$A$1:$BZ$1000,MATCH(PAYROLL!$D1031,ADJ!A$1:A$500,0),MATCH(PAYROLL!EC$2,ADJ!$2:$2,0)),0)</f>
        <v/>
      </c>
      <c r="ED1031">
        <f>IFERROR(INDEX(ADJ!$A$1:$BZ$1000,MATCH(PAYROLL!$D1031,ADJ!A$1:A$500,0),MATCH(PAYROLL!ED$2,ADJ!$2:$2,0)),0)</f>
        <v/>
      </c>
      <c r="EE1031">
        <f>IFERROR(INDEX(ADJ!$A$1:$BZ$1000,MATCH(PAYROLL!$D1031,ADJ!A$1:A$500,0),MATCH(PAYROLL!EE$2,ADJ!$2:$2,0)),0)</f>
        <v/>
      </c>
      <c r="EF1031">
        <f>IFERROR(INDEX(ADJ!$A$1:$BZ$1000,MATCH(PAYROLL!$D1031,ADJ!A$1:A$500,0),MATCH(PAYROLL!EF$2,ADJ!$2:$2,0)),0)</f>
        <v/>
      </c>
      <c r="EG1031">
        <f>IFERROR(INDEX(ADJ!$A$1:$BZ$1000,MATCH(PAYROLL!$D1031,ADJ!A$1:A$500,0),MATCH(PAYROLL!EG$2,ADJ!$2:$2,0)),0)</f>
        <v/>
      </c>
      <c r="EH1031">
        <f>IFERROR(INDEX(ADJ!$A$1:$BZ$1000,MATCH(PAYROLL!$D1031,ADJ!A$1:A$500,0),MATCH(PAYROLL!EH$2,ADJ!$2:$2,0)),0)</f>
        <v/>
      </c>
      <c r="EI1031">
        <f>IFERROR(INDEX(ADJ!$A$1:$BZ$1000,MATCH(PAYROLL!D1031,ADJ!A$1:A$500,0),MATCH(PAYROLL!EI$2,ADJ!$2:$2,0)),0)</f>
        <v/>
      </c>
      <c r="EJ1031">
        <f>IFERROR(INDEX(ADJ!$A$1:$BZ$1000,MATCH(PAYROLL!$D1031,ADJ!A$1:A$500,0),MATCH(PAYROLL!EJ$2,ADJ!$2:$2,0)),0)</f>
        <v/>
      </c>
      <c r="EK1031">
        <f>SUM(DZ1031:EJ1031)</f>
        <v/>
      </c>
    </row>
    <row r="1032">
      <c r="A1032" t="n">
        <v>1030</v>
      </c>
      <c r="B1032" t="inlineStr">
        <is>
          <t>Trần Văn Thái</t>
        </is>
      </c>
      <c r="D1032" t="inlineStr">
        <is>
          <t>143380-01</t>
        </is>
      </c>
      <c r="S1032">
        <f>IFERROR(INDEX(PIS!$A$1:$BZ$1000,MATCH($D1032,PIS!C$1:C$500,0),MATCH("Lương CB tháng trước",PIS!$1:$1,0)),0)</f>
        <v/>
      </c>
      <c r="T1032">
        <f>IFERROR(INDEX(PIS!$A$1:$BZ$1000,MATCH($D1032,PIS!C$1:C$500,0),MATCH("Lương CB hiện tại",PIS!$1:$1,0)),0)</f>
        <v/>
      </c>
      <c r="U1032">
        <f>IFERROR(INDEX(PIS!$A$1:$BZ$1000,MATCH($D1032,PIS!C$1:C$500,0),MATCH("Lương đóng BHBB",PIS!$1:$1,0)),0)</f>
        <v/>
      </c>
      <c r="V1032">
        <f>IFERROR(INDEX(PIS!$A$1:$BZ$1000,MATCH($D1032,PIS!C$1:C$500,0),MATCH(V$2,PIS!$2:$2,0)),0)</f>
        <v/>
      </c>
      <c r="W1032">
        <f>IFERROR(INDEX(PIS!$A$1:$BZ$1000,MATCH($D1032,PIS!C$1:C$500,0),MATCH(W$2,PIS!$2:$2,0)),0)</f>
        <v/>
      </c>
      <c r="X1032">
        <f>IFERROR(INDEX(PIS!$A$1:$BZ$1000,MATCH($D1032,PIS!C$1:C$500,0),MATCH(X$2,PIS!$2:$2,0)),0)</f>
        <v/>
      </c>
      <c r="Y1032">
        <f>IFERROR(INDEX(PIS!$A$1:$BZ$1000,MATCH($D1032,PIS!C$1:C$500,0),MATCH(Y$2,PIS!$2:$2,0)),0)</f>
        <v/>
      </c>
      <c r="Z1032">
        <f>IFERROR(INDEX(PIS!$A$1:$BZ$1000,MATCH($D1032,PIS!C$1:C$500,0),MATCH(Z$2,PIS!$2:$2,0)),0)</f>
        <v/>
      </c>
      <c r="AA1032">
        <f>IFERROR(INDEX(PIS!$A$1:$BZ$1000,MATCH($D1032,PIS!C$1:C$500,0),MATCH(AA$2,PIS!$2:$2,0)),0)</f>
        <v/>
      </c>
      <c r="AB1032">
        <f>IFERROR(INDEX(PIS!$A$1:$BZ$1000,MATCH($D1032,PIS!C$1:C$500,0),MATCH(AB$2,PIS!$2:$2,0)),0)</f>
        <v/>
      </c>
      <c r="AC1032">
        <f>SUM(V1032:AB1032)</f>
        <v/>
      </c>
      <c r="AD1032">
        <f>IFERROR(INDEX(TIMESHEET!$A$1:$AI$5000,MATCH($D1032,TIMESHEET!A$1:A$500,0),MATCH("T100",TIMESHEET!$2:$2,0))-2,0)</f>
        <v/>
      </c>
      <c r="AE1032">
        <f>IFERROR(INDEX(TIMESHEET!$A$1:$AI$5000,MATCH($D1032,TIMESHEET!A$1:A$500,0),MATCH("T202",TIMESHEET!$2:$2,0)),0)</f>
        <v/>
      </c>
      <c r="AF1032">
        <f>IFERROR(INDEX(TIMESHEET!$A$1:$AI$5000,MATCH($D1032,TIMESHEET!A$1:A$500,0),MATCH("T302",TIMESHEET!$2:$2,0)),0)</f>
        <v/>
      </c>
      <c r="AG1032">
        <f>IFERROR(INDEX(TIMESHEET!$A$1:$AI$5000,MATCH($D1032,TIMESHEET!A$1:A$500,0),MATCH("T406",TIMESHEET!$2:$2,0)),0)</f>
        <v/>
      </c>
      <c r="AH1032">
        <f>AE1032+AG1032</f>
        <v/>
      </c>
      <c r="AI1032">
        <f>IFERROR(INDEX(TIMESHEET!$A$1:$AI$5000,MATCH($D1032,TIMESHEET!A$1:A$500,0),MATCH("T701",TIMESHEET!$2:$2,0)),0)</f>
        <v/>
      </c>
      <c r="AJ1032">
        <f>IFERROR(INDEX(TIMESHEET!$A$1:$AI$5000,MATCH($D1032,TIMESHEET!B$1:B$500,0),MATCH("T320",TIMESHEET!$2:$2,0)),0)</f>
        <v/>
      </c>
      <c r="AK1032">
        <f>IFERROR(IF(LEFT(INDEX(PIS!O$1:O$500,MATCH(D1032,PIS!C$1:C$500)),1)="M",T1032/AD1032*SUM(AE1032:AG1032),T1032*AD1032),0)</f>
        <v/>
      </c>
      <c r="AL1032">
        <f>IFERROR(INDEX(ADJ!$A$1:$BZ$1000,MATCH(PAYROLL!D1032,ADJ!A$1:A$500,0),MATCH(PAYROLL!AL$2,ADJ!$2:$2,0)),0)</f>
        <v/>
      </c>
      <c r="AM1032">
        <f>SUM(AK1032:AL1032)</f>
        <v/>
      </c>
      <c r="AN1032">
        <f>IFERROR(ROUND(V1032/$AD1032*$AH1032,0),0)</f>
        <v/>
      </c>
      <c r="AO1032">
        <f>IFERROR(ROUND(W1032/$AD1032*$AH1032,0),0)</f>
        <v/>
      </c>
      <c r="AP1032">
        <f>IFERROR(ROUND(X1032/$AD1032*$AE1032,0),0)</f>
        <v/>
      </c>
      <c r="AQ1032">
        <f>IFERROR(ROUND(Y1032/$AD1032*$AH1032,0),0)</f>
        <v/>
      </c>
      <c r="AR1032">
        <f>IFERROR(ROUND(Z1032/$AD1032*$AH1032,0),0)</f>
        <v/>
      </c>
      <c r="AS1032">
        <f>IFERROR(ROUND(AA1032/$AD1032*$AH1032,0),0)</f>
        <v/>
      </c>
      <c r="AT1032">
        <f>IFERROR(IF((AE1032+AF1032+AG1032)&gt;13,AB1032,ROUND(AB1032/AD1032*AH1032,0)),0)</f>
        <v/>
      </c>
      <c r="AU1032">
        <f>IFERROR(INDEX(ADJ!$A$1:$BZ$1000,MATCH(PAYROLL!D1032,ADJ!A$1:A$500,0),MATCH(PAYROLL!AU$2,ADJ!$2:$2,0)),0)</f>
        <v/>
      </c>
      <c r="AV1032">
        <f>ROUND(SUM(AN1032:AU1032),0)</f>
        <v/>
      </c>
      <c r="AW1032">
        <f>IFERROR(INDEX(TIMESHEET!$A$1:$AI$5000,MATCH(PAYROLL!D1032,TIMESHEET!A$1:A$500,0),MATCH("T620",TIMESHEET!$2:$2,0)),0)</f>
        <v/>
      </c>
      <c r="AX1032">
        <f>IFERROR(INDEX(TIMESHEET!$A$1:$AI$5000,MATCH(PAYROLL!D1032,TIMESHEET!A$1:A$500,0),MATCH("T601",TIMESHEET!$2:$2,0)),0)</f>
        <v/>
      </c>
      <c r="AY1032">
        <f>IFERROR(INDEX(TIMESHEET!$A$1:$AI$5000,MATCH(PAYROLL!D1032,TIMESHEET!A$1:A$500,0),MATCH("T602",TIMESHEET!$2:$2,0)),0)</f>
        <v/>
      </c>
      <c r="AZ1032">
        <f>IFERROR(INDEX(TIMESHEET!$A$1:$AI$5000,MATCH(PAYROLL!D1032,TIMESHEET!A$1:A$500,0),MATCH("T603",TIMESHEET!$2:$2,0)),0)</f>
        <v/>
      </c>
      <c r="BA1032">
        <f>IFERROR(INDEX(TIMESHEET!$A$1:$AI$5000,MATCH(PAYROLL!D1032,TIMESHEET!A$1:A$500,0),MATCH("T611",TIMESHEET!$2:$2,0)),0)</f>
        <v/>
      </c>
      <c r="BB1032">
        <f>IFERROR(INDEX(TIMESHEET!$A$1:$AI$5000,MATCH(PAYROLL!D1032,TIMESHEET!A$1:A$500,0),MATCH("T612",TIMESHEET!$2:$2,0)),0)</f>
        <v/>
      </c>
      <c r="BC1032">
        <f>IFERROR(INDEX(TIMESHEET!$A$1:$AI$5000,MATCH(PAYROLL!D1032,TIMESHEET!A$1:A$500,0),MATCH("T613",TIMESHEET!$2:$2,0)),0)</f>
        <v/>
      </c>
      <c r="BD1032">
        <f>IFERROR(INDEX(TIMESHEET!$A$1:$AI$5000,MATCH(PAYROLL!D1032,TIMESHEET!A$1:A$500,0),MATCH("T500",TIMESHEET!$2:$2,0)),0)</f>
        <v/>
      </c>
      <c r="BE1032">
        <f>IFERROR(IF(LEFT(INDEX(PIS!O$1:O$500,MATCH(D1032,PIS!C$1:C$500)),1)="M",T1032/AD1032/8*(AW1032+AX1032*1.5+AY1032*2+AZ1032*3+BA1032*2.1+BB1032*2.7+BC1032*3.9+BD1032*0.3),T1032/8*(AW1032+AX1032*1.5+AY1032*2+AZ1032*3+BA1032*2.1+BB1032*2.7+BC1032*3.9+BD1032*0.3)),0)</f>
        <v/>
      </c>
      <c r="BF1032">
        <f>IFERROR(INDEX(ADJ!$A$1:$BZ$1000,MATCH(PAYROLL!$D1032,ADJ!A$1:A$500,0),MATCH(PAYROLL!BF$2,ADJ!$2:$2,0)),0)</f>
        <v/>
      </c>
      <c r="BG1032">
        <f>IFERROR(INDEX(ADJ!$A$1:$BZ$1000,MATCH(PAYROLL!D1032,ADJ!A$1:A$500,0),MATCH(PAYROLL!BG$2,ADJ!$2:$2,0)),0)</f>
        <v/>
      </c>
      <c r="BH1032">
        <f>IFERROR(INDEX(ADJ!$A$1:$BZ$1000,MATCH(PAYROLL!D1032,ADJ!A$1:A$500,0),MATCH(PAYROLL!BH$2,ADJ!$2:$2,0)),0)</f>
        <v/>
      </c>
      <c r="BI1032">
        <f>IFERROR(INDEX(ADJ!$A$1:$BZ$1000,MATCH(PAYROLL!D1032,ADJ!A$1:A$500,0),MATCH(PAYROLL!BI$2,ADJ!$2:$2,0)),0)</f>
        <v/>
      </c>
      <c r="BJ1032">
        <f>IFERROR(INDEX(ADJ!$A$1:$BZ$1000,MATCH(PAYROLL!D1032,ADJ!A$1:A$500,0),MATCH(PAYROLL!BJ$2,ADJ!$2:$2,0)),0)</f>
        <v/>
      </c>
      <c r="BK1032">
        <f>SUM(BF1032:BJ1032)</f>
        <v/>
      </c>
      <c r="BL1032">
        <f>IFERROR(INDEX(ADJ!$A$1:$BZ$1000,MATCH(PAYROLL!D1032,ADJ!A$1:A$500,0),MATCH(PAYROLL!BL$2,ADJ!$2:$2,0)),0)</f>
        <v/>
      </c>
      <c r="BM1032">
        <f>IFERROR(INDEX(ADJ!$A$1:$BZ$1000,MATCH(PAYROLL!D1032,ADJ!A$1:A$500,0),MATCH(PAYROLL!BM$2,ADJ!$2:$2,0)),0)</f>
        <v/>
      </c>
      <c r="BN1032">
        <f>IFERROR(INDEX(ADJ!$A$1:$BZ$1000,MATCH(PAYROLL!D1032,ADJ!A$1:A$500,0),MATCH(PAYROLL!BN$2,ADJ!$2:$2,0)),0)</f>
        <v/>
      </c>
      <c r="BO1032">
        <f>IFERROR(INDEX(ADJ!$A$1:$BZ$1000,MATCH(PAYROLL!D1032,ADJ!A$1:A$500,0),MATCH(PAYROLL!BO$2,ADJ!$2:$2,0)),0)</f>
        <v/>
      </c>
      <c r="BP1032">
        <f>SUM(AM1032,AV1032,BE1032,BK1032,BL1032:BO1032)</f>
        <v/>
      </c>
      <c r="BQ1032">
        <f>BO1032</f>
        <v/>
      </c>
      <c r="BR1032">
        <f>IFERROR(ROUND(IF(LEFT(INDEX(PIS!O$1:O$500,MATCH(D1032,PIS!C$1:C$500)),1)="D",T1032/8*(BD1032*0.3),IF(LEFT(INDEX(PIS!O$1:O$500,MATCH(D1032,PIS!C$1:C$500)),1)="H",T1032*($BD1032*0.3),T1032/$AD1032/8*($BD1032*0.3))),0),0)</f>
        <v/>
      </c>
      <c r="BS1032">
        <f>IF(AP1032&lt;1,0,MIN(AP1032,730000))</f>
        <v/>
      </c>
      <c r="BT1032">
        <f>IFERROR(ROUND((BE1032-SUM(AW1032:BC1032)*T1032/AD1032/8),0)-BR1032,0)</f>
        <v/>
      </c>
      <c r="BU1032">
        <f>AO1032</f>
        <v/>
      </c>
      <c r="BV1032">
        <f>SUM(BQ1032:BU1032)</f>
        <v/>
      </c>
      <c r="BW1032">
        <f>BP1032-BV1032</f>
        <v/>
      </c>
      <c r="BX1032">
        <f>IFERROR(IF(RIGHT(INDEX(PIS!O$1:O$500,MATCH(D1032,PIS!C$1:C$500)),5)="Gross",MIN(U1032+V1032,VLOOKUP("R700",TSC!B:C,2,0)*VLOOKUP("R101",TSC!B:C,2,0))*VLOOKUP("R701",TSC!B:C,2,0)%,0),0)</f>
        <v/>
      </c>
      <c r="BY1032">
        <f>IFERROR(IF(RIGHT(INDEX(PIS!O$1:O$500,MATCH(D1032,PIS!C$1:C$500)),5)="Gross",MIN(U1032+V1032,VLOOKUP("R700",TSC!B:C,2,0)*VLOOKUP("R101",TSC!B:C,2,0))*VLOOKUP("T704",TSC!B:C,2,0)%,0),0)</f>
        <v/>
      </c>
      <c r="BZ1032">
        <f>IFERROR(IF(RIGHT(INDEX(PIS!O$1:O$500,MATCH(D1032,PIS!C$1:C$500)),5)="Gross",MIN(U1032+V1032,VLOOKUP("R700",TSC!B:C,2,0)*VLOOKUP("1",TSC!F:G,2,0))*VLOOKUP("T705",TSC!B:C,2,0)%,0),0)</f>
        <v/>
      </c>
      <c r="CA1032">
        <f>IFERROR(INDEX(ADJ!$A$1:$BZ$1000,MATCH(PAYROLL!D1032,ADJ!A$1:A$500,0),MATCH(PAYROLL!CA$2,ADJ!$2:$2,0)),0)</f>
        <v/>
      </c>
      <c r="CB1032">
        <f>IFERROR(INDEX(ADJ!$A$1:$BZ$1000,MATCH(PAYROLL!D1032,ADJ!A$1:A$500,0),MATCH(PAYROLL!CB$2,ADJ!$2:$2,0)),0)</f>
        <v/>
      </c>
      <c r="CC1032">
        <f>SUM(BX1032:CB1032)</f>
        <v/>
      </c>
      <c r="CD1032">
        <f>IFERROR(INDEX(PIS!$A$1:$BZ$1000,MATCH(PAYROLL!D1032,PIS!C$1:C$500,0),MATCH(PAYROLL!CD$1,PIS!$1:$1,0)),0)</f>
        <v/>
      </c>
      <c r="CE1032">
        <f>IFERROR(IF(OR(INDEX(PIS!P$1:P$500,MATCH(D1032,PIS!C$1:C$500,0))="LT2",INDEX(PIS!P$1:P$500,MATCH(D1032,PIS!C$1:C$500,0))="P10"),0,SUM(CC1032,CD1032*VLOOKUP("R601",TSC!B:C,2,0),VLOOKUP("R602",TSC!B:C,2,0))),0)</f>
        <v/>
      </c>
      <c r="CF1032">
        <f>MAX(BW1032-CE1032,0)</f>
        <v/>
      </c>
      <c r="CG1032">
        <f>IFERROR(IF(OR(RIGHT(INDEX(PIS!P$1:P$500,MATCH(D1032,PIS!C$1:C$500)),5)="P10",RIGHT(INDEX(PIS!P$1:P$500,MATCH(D1032,PIS!C$1:C$500)),5)="CK"),0,IF(CF1032&lt;=5000000,CF1032*5%,IF(CF1032&lt;=10000000,CF1032*10%-250000,IF(CF1032&lt;=18000000,CF1032*15%-750000,IF(CF1032&lt;=32000000,CF1032*20%-1650000,IF(CF1032&lt;=52000000,CF1032*25%-3250000,IF(CF1032&lt;=80000000,BH1032*30%-5850000,CF1032*35%-9850000))))))),0)</f>
        <v/>
      </c>
      <c r="CH1032">
        <f>IFERROR(IF(OR(INDEX(PIS!P$1:P$500,MATCH(D1032,PIS!C$1:C$500))="LT",INDEX(PIS!P$1:P$500,MATCH(D1032,PIS!C$1:C$500))="CK"),0,IF(CF1032&lt;2000000,0,CF1032*10%)),0)</f>
        <v/>
      </c>
      <c r="CI1032">
        <f>IFERROR(INDEX(ADJ!$A$1:$BZ$1000,MATCH(PAYROLL!D1032,ADJ!A$1:A$500,0),MATCH(PAYROLL!CI$2,ADJ!$2:$2,0)),0)</f>
        <v/>
      </c>
      <c r="CJ1032">
        <f>IFERROR(INDEX(ADJ!$A$1:$BZ$1000,MATCH(PAYROLL!D1032,ADJ!A$1:A$500,0),MATCH(PAYROLL!CJ$2,ADJ!$2:$2,0)),0)</f>
        <v/>
      </c>
      <c r="CK1032">
        <f>IFERROR(INDEX(ADJ!$A$1:$BZ$1000,MATCH(PAYROLL!D1032,ADJ!A$1:A$500,0),MATCH(PAYROLL!CK$2,ADJ!$2:$2,0)),0)</f>
        <v/>
      </c>
      <c r="CL1032">
        <f>SUM(CG1032:CK1032)</f>
        <v/>
      </c>
      <c r="CM1032">
        <f>ROUND(SUM(CH1032:CK1032),0)</f>
        <v/>
      </c>
      <c r="CN1032">
        <f>IFERROR(INDEX(CSDA!D$1:D$500,MATCH($CN$2,CSDA!C$1:C$500,0))*INDEX(PIS!V$1:V$500,MATCH(D1032,PIS!C$1:C$500))+INDEX(ADJ!$A$1:$BZ$1000,MATCH(PAYROLL!D1032,ADJ!A$1:A$500,0),MATCH(PAYROLL!CN$2,ADJ!$2:$2,0)),0)</f>
        <v/>
      </c>
      <c r="CO1032">
        <f>IFERROR(INDEX(ADJ!$A$1:$BZ$1000,MATCH(PAYROLL!D1032,ADJ!A$1:A$500,0),MATCH(PAYROLL!CO$2,ADJ!$2:$2,0)),0)</f>
        <v/>
      </c>
      <c r="CP1032">
        <f>IFERROR(INDEX(ADJ!$A$1:$BZ$1000,MATCH(PAYROLL!D1032,ADJ!A$1:A$500,0),MATCH(PAYROLL!CP$2,ADJ!$2:$2,0)),0)</f>
        <v/>
      </c>
      <c r="CQ1032">
        <f>BP1032-CL1032-CI1032-CM1032-CN1032-CO1032-CP1032-CC1032</f>
        <v/>
      </c>
      <c r="CR1032">
        <f>IFERROR(IF(RIGHT(INDEX(PIS!O$1:O$500,MATCH(D1032,PIS!C$1:C$500,0)),5)="Gross",MIN(U1032+V1032,VLOOKUP("R700",TSC!B:C,2,0)*VLOOKUP("R101",TSC!B:C,2,0))*(VLOOKUP("T711",TSC!B:C,2,0)+VLOOKUP("T712",TSC!B:C,2,0))%,MIN(T1032+V1032,VLOOKUP("R700",TSC!B:C,2,0)*VLOOKUP("R101",TSC!B:C,2,0))*(VLOOKUP("T711",TSC!B:C,2,0)+VLOOKUP("T712",TSC!B:C,2,0)+VLOOKUP("R701",TSC!B:C,2,0))%),0)</f>
        <v/>
      </c>
      <c r="CS1032">
        <f>IFERROR(IF(RIGHT(INDEX(PIS!O$1:O$500,MATCH(D1032,PIS!C$1:C$500,0)),5)="Gross",MIN(U1032+V1032,VLOOKUP("R700",TSC!B:C,2,0)*VLOOKUP("R101",TSC!B:C,2,0))*(VLOOKUP("T714",TSC!B:C,2,0))%,MIN(T1032+V1032,VLOOKUP("R700",TSC!B:C,2,0)*VLOOKUP("R101",TSC!B:C,2,0))*(VLOOKUP("T704",TSC!B:C,2,0)+VLOOKUP("T714",TSC!B:C,2,0))%),0)</f>
        <v/>
      </c>
      <c r="CT1032">
        <f>IFERROR(IF(RIGHT(INDEX(PIS!O$1:O$500,MATCH(D1032,PIS!C$1:C$500,0)),5)="Gross",MIN(U1032+V1032,VLOOKUP("R700",TSC!B:C,2,0)*VLOOKUP("R101",TSC!B:C,2,0))*VLOOKUP("T705",TSC!B:C,2,0)%,MIN(T1032+V1032,VLOOKUP("R700",TSC!B:C,2,0)*VLOOKUP("R101",TSC!B:C,2,0))*VLOOKUP("T705",TSC!B:C,2,0)%),0)</f>
        <v/>
      </c>
      <c r="CU1032">
        <f>IFERROR(IF(RIGHT(INDEX(PIS!O$1:O$500,MATCH(D1032,PIS!C$1:C$500,0)),5)="Gross",MIN(U1032+V1032,VLOOKUP("R700",TSC!B:C,2,0)*VLOOKUP("R101",TSC!B:C,2,0))*(VLOOKUP("T713",TSC!B:C,2,0))%,MIN(T1032+V1032,VLOOKUP("R700",TSC!B:C,2,0)*VLOOKUP("R101",TSC!B:C,2,0))*(VLOOKUP("T713",TSC!B:C,2,0))%),0)</f>
        <v/>
      </c>
      <c r="CV1032">
        <f>IFERROR(INDEX(ADJ!$A$1:$BZ$1000,MATCH(PAYROLL!D1032,ADJ!A$1:A$500,0),MATCH(PAYROLL!CV$2,ADJ!$2:$2,0)),0)</f>
        <v/>
      </c>
      <c r="CW1032">
        <f>IFERROR(INDEX(ADJ!$A$1:$BZ$1000,MATCH(PAYROLL!D1032,ADJ!A$1:A$500,0),MATCH(PAYROLL!CW$2,ADJ!$2:$2,0)),0)</f>
        <v/>
      </c>
      <c r="CX1032">
        <f>SUM(CR1032:CW1032)</f>
        <v/>
      </c>
      <c r="CY1032">
        <f>ROUND(IF(CR1032&gt;0,T1032+V1032*VLOOKUP("R202",TSC!$B$1:$C$500,2,0),0),0)</f>
        <v/>
      </c>
      <c r="CZ1032">
        <f>IFERROR(INDEX(CSDA!D$1:D$500,MATCH($CZ$2,CSDA!C$1:C$500,0)),0)</f>
        <v/>
      </c>
      <c r="DA1032">
        <f>ROUND(T1032*0.7%,0)</f>
        <v/>
      </c>
      <c r="DB1032">
        <f>ROUND(T1032/12,0)</f>
        <v/>
      </c>
      <c r="DC1032">
        <f ref="DC1032" t="array">IFERROR(INDEX(CSDA!D$1:D$500,MATCH("Trích giữ"&amp;PAYROLL!DC$2,CSDA!A$1:A$500&amp;CSDA!C$1:C$500,0)),0)</f>
        <v/>
      </c>
      <c r="DD1032">
        <f ref="DD1032" t="array">IFERROR(INDEX(CSDA!D$1:D$500,MATCH("Trích giữ"&amp;PAYROLL!DD$2,CSDA!A$1:A$500&amp;CSDA!C$1:C$500,0)),0)</f>
        <v/>
      </c>
      <c r="DE1032">
        <f ref="DE1032" t="array">IFERROR(INDEX(CSDA!D$1:D$500,MATCH("Trích giữ"&amp;PAYROLL!DE$2,CSDA!A$1:A$500&amp;CSDA!C$1:C$500,0)),0)</f>
        <v/>
      </c>
      <c r="DF1032">
        <f>IFERROR(INDEX(CSDA!D$1:D$500,MATCH(PAYROLL!DF$2,CSDA!C$1:C$500,0)),0)</f>
        <v/>
      </c>
      <c r="DG1032">
        <f ref="DG1032" t="array">IFERROR(INDEX(CSDA!D$1:D$500,MATCH("Trích giữ"&amp;PAYROLL!DG$2,CSDA!A$1:A$500&amp;CSDA!C$1:C$500,0)),0)</f>
        <v/>
      </c>
      <c r="DH1032">
        <f>ROUND(T1032/26,0)</f>
        <v/>
      </c>
      <c r="DI1032">
        <f ref="DI1032" t="array">IFERROR(INDEX(CSDA!D$1:D$500,MATCH("Trích giữ"&amp;PAYROLL!DI$2,CSDA!A$1:A$500&amp;CSDA!C$1:C$500,0)),0)</f>
        <v/>
      </c>
      <c r="DJ1032">
        <f>IF(U1032=0,T1032*21.5%-BL1032,0)</f>
        <v/>
      </c>
      <c r="DK1032">
        <f ref="DK1032" t="array">IFERROR(INDEX(CSDA!D$1:D$500,MATCH("Trích giữ"&amp;PAYROLL!DK$2,CSDA!A$1:A$500&amp;CSDA!C$1:C$500,0)),0)</f>
        <v/>
      </c>
      <c r="DL1032">
        <f>IFERROR(INDEX(CSDA!D$1:D$500,MATCH(PAYROLL!DL$2,CSDA!C$1:C$500,0))/12,0)</f>
        <v/>
      </c>
      <c r="DM1032">
        <f>SUM(DB1032:DL1032)</f>
        <v/>
      </c>
      <c r="DN1032">
        <f>IFERROR(INDEX(ADJ!$A$1:$BZ$1000,MATCH(PAYROLL!D1032,ADJ!A$1:A$500,0),MATCH(PAYROLL!DN$2,ADJ!$2:$2,0)),0)</f>
        <v/>
      </c>
      <c r="DO1032">
        <f>IFERROR(SUM(BP1032,DM1032:DN1032,CX1032:DA1032)-DT1032,0)</f>
        <v/>
      </c>
      <c r="DP1032">
        <f ref="DP1032" t="array">SUM(BW1032*IFERROR(INDEX(CSDA!D$1:D$500,MATCH(BW$2,CSDA!C$1:C$500,0)),0)%,CX1032*IFERROR(INDEX(CSDA!D$1:D$500,MATCH(CX$2,CSDA!C$1:C$500,0)),0)%,DA1032*IFERROR(INDEX(CSDA!D$1:D$500,MATCH(DA$2,CSDA!C$1:C$500,0)),0)%,DB1032*IFERROR(INDEX(CSDA!D$1:D$500,MATCH(DB$2,CSDA!C$1:C$500,0)),0)%,DF1032*IFERROR(INDEX(CSDA!D$1:D$500,MATCH("Phí dịch vụ"&amp;PAYROLL!DF$2,CSDA!A$1:A$500&amp;CSDA!C$1:C$500,0)),0)%,DC1032*IFERROR(INDEX(CSDA!D$1:D$500,MATCH("Phí dịch vụ"&amp;PAYROLL!DC$2,CSDA!A$1:A$500&amp;CSDA!C$1:C$500,0)),0)%,DH1032*IFERROR(INDEX(CSDA!D$1:D$500,MATCH("Phí dịch vụ"&amp;PAYROLL!DH$2,CSDA!A$1:A$500&amp;CSDA!C$1:C$500,0)),0)%,DJ1032*IFERROR(INDEX(CSDA!D$1:D$500,MATCH("Phí dịch vụ"&amp;PAYROLL!DJ$2,CSDA!A$1:A$500&amp;CSDA!C$1:C$500,0)),0)%,BN1032*IFERROR(INDEX(CSDA!D$1:D$500,MATCH(BN$2,CSDA!C$1:C$500,0)),0)%)-BN1032*7%</f>
        <v/>
      </c>
      <c r="DQ1032">
        <f>IFERROR(INDEX(ADJ!$A$1:$BZ$1000,MATCH(PAYROLL!D1032,ADJ!A$1:A$500,0),MATCH(PAYROLL!DQ$2,ADJ!$2:$2,0)),0)</f>
        <v/>
      </c>
      <c r="DR1032">
        <f>IFERROR(INDEX(ADJ!$A$1:$BZ$1000,MATCH(PAYROLL!D1032,ADJ!A$1:A$500,0),MATCH(PAYROLL!DR$2,ADJ!$2:$2,0)),0)</f>
        <v/>
      </c>
      <c r="DS1032">
        <f>SUM(DP1032:DR1032)</f>
        <v/>
      </c>
      <c r="DT1032">
        <f>EK1032</f>
        <v/>
      </c>
      <c r="DU1032">
        <f>SUM(DO1032:DR1032)</f>
        <v/>
      </c>
      <c r="DV1032">
        <f>ROUND(DU1032*0.1,0)</f>
        <v/>
      </c>
      <c r="DW1032">
        <f>DU1032+DV1032</f>
        <v/>
      </c>
      <c r="DZ1032">
        <f>IFERROR(INDEX(ADJ!$A$1:$BZ$1000,MATCH(PAYROLL!$D1032,ADJ!A$1:A$500,0),MATCH(PAYROLL!DZ$2,ADJ!$2:$2,0)),0)</f>
        <v/>
      </c>
      <c r="EA1032">
        <f>IFERROR(INDEX(ADJ!$A$1:$BZ$1000,MATCH(PAYROLL!$D1032,ADJ!A$1:A$500,0),MATCH(PAYROLL!EA$2,ADJ!$2:$2,0)),0)</f>
        <v/>
      </c>
      <c r="EB1032">
        <f>IFERROR(INDEX(ADJ!$A$1:$BZ$1000,MATCH(PAYROLL!$D1032,ADJ!A$1:A$500,0),MATCH(PAYROLL!EB$2,ADJ!$2:$2,0)),0)</f>
        <v/>
      </c>
      <c r="EC1032">
        <f>IFERROR(INDEX(ADJ!$A$1:$BZ$1000,MATCH(PAYROLL!$D1032,ADJ!A$1:A$500,0),MATCH(PAYROLL!EC$2,ADJ!$2:$2,0)),0)</f>
        <v/>
      </c>
      <c r="ED1032">
        <f>IFERROR(INDEX(ADJ!$A$1:$BZ$1000,MATCH(PAYROLL!$D1032,ADJ!A$1:A$500,0),MATCH(PAYROLL!ED$2,ADJ!$2:$2,0)),0)</f>
        <v/>
      </c>
      <c r="EE1032">
        <f>IFERROR(INDEX(ADJ!$A$1:$BZ$1000,MATCH(PAYROLL!$D1032,ADJ!A$1:A$500,0),MATCH(PAYROLL!EE$2,ADJ!$2:$2,0)),0)</f>
        <v/>
      </c>
      <c r="EF1032">
        <f>IFERROR(INDEX(ADJ!$A$1:$BZ$1000,MATCH(PAYROLL!$D1032,ADJ!A$1:A$500,0),MATCH(PAYROLL!EF$2,ADJ!$2:$2,0)),0)</f>
        <v/>
      </c>
      <c r="EG1032">
        <f>IFERROR(INDEX(ADJ!$A$1:$BZ$1000,MATCH(PAYROLL!$D1032,ADJ!A$1:A$500,0),MATCH(PAYROLL!EG$2,ADJ!$2:$2,0)),0)</f>
        <v/>
      </c>
      <c r="EH1032">
        <f>IFERROR(INDEX(ADJ!$A$1:$BZ$1000,MATCH(PAYROLL!$D1032,ADJ!A$1:A$500,0),MATCH(PAYROLL!EH$2,ADJ!$2:$2,0)),0)</f>
        <v/>
      </c>
      <c r="EI1032">
        <f>IFERROR(INDEX(ADJ!$A$1:$BZ$1000,MATCH(PAYROLL!D1032,ADJ!A$1:A$500,0),MATCH(PAYROLL!EI$2,ADJ!$2:$2,0)),0)</f>
        <v/>
      </c>
      <c r="EJ1032">
        <f>IFERROR(INDEX(ADJ!$A$1:$BZ$1000,MATCH(PAYROLL!$D1032,ADJ!A$1:A$500,0),MATCH(PAYROLL!EJ$2,ADJ!$2:$2,0)),0)</f>
        <v/>
      </c>
      <c r="EK1032">
        <f>SUM(DZ1032:EJ1032)</f>
        <v/>
      </c>
    </row>
  </sheetData>
  <dataValidations count="2">
    <dataValidation allowBlank="1" operator="equal" showErrorMessage="1" showInputMessage="1" sqref="F1:EQ1">
      <formula1>0</formula1>
      <formula2>0</formula2>
    </dataValidation>
    <dataValidation allowBlank="1" operator="equal" showErrorMessage="1" showInputMessage="1" sqref="Q2:Q176" type="list">
      <formula1>#REF!</formula1>
      <formula2>0</formula2>
    </dataValidation>
  </dataValidations>
  <pageMargins bottom="0.7875" footer="0.511811023622047" header="0.511811023622047" left="0.7875" right="0.7875" top="0.7875"/>
  <pageSetup horizontalDpi="300" orientation="portrait" paperSize="9" verticalDpi="300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L924"/>
  <sheetViews>
    <sheetView workbookViewId="0">
      <selection activeCell="A1" sqref="A1"/>
    </sheetView>
  </sheetViews>
  <sheetFormatPr baseColWidth="8" defaultRowHeight="12.5"/>
  <cols>
    <col customWidth="1" max="1" min="1" width="14"/>
    <col customWidth="1" max="2" min="2" width="14"/>
    <col customWidth="1" max="3" min="3" width="16"/>
    <col customWidth="1" max="4" min="4" width="13"/>
    <col customWidth="1" max="5" min="5" width="10"/>
    <col customWidth="1" max="6" min="6" width="14"/>
    <col customWidth="1" max="7" min="7" width="15"/>
    <col customWidth="1" max="8" min="8" width="17"/>
    <col customWidth="1" max="9" min="9" width="19"/>
    <col customWidth="1" max="10" min="10" width="14"/>
    <col customWidth="1" max="11" min="11" width="12"/>
    <col customWidth="1" max="12" min="12" width="14"/>
    <col customWidth="1" max="13" min="13" width="14"/>
    <col customWidth="1" max="14" min="14" width="14"/>
    <col customWidth="1" max="15" min="15" width="15"/>
    <col customWidth="1" max="16" min="16" width="19"/>
    <col customWidth="1" max="17" min="17" width="20"/>
    <col customWidth="1" max="18" min="18" width="25"/>
    <col customWidth="1" max="19" min="19" width="22"/>
    <col customWidth="1" max="20" min="20" width="20"/>
    <col customWidth="1" max="21" min="21" width="20"/>
    <col customWidth="1" max="22" min="22" width="21"/>
    <col customWidth="1" max="23" min="23" width="31"/>
    <col customWidth="1" max="24" min="24" width="23"/>
    <col customWidth="1" max="25" min="25" width="19"/>
    <col customWidth="1" max="26" min="26" width="18"/>
    <col customWidth="1" max="27" min="27" width="23"/>
    <col customWidth="1" max="28" min="28" width="11"/>
    <col customWidth="1" max="29" min="29" width="18"/>
    <col customWidth="1" max="30" min="30" width="14"/>
    <col customWidth="1" max="31" min="31" width="30"/>
    <col customWidth="1" max="32" min="32" width="12"/>
    <col customWidth="1" max="33" min="33" width="22"/>
    <col customWidth="1" max="34" min="34" width="9"/>
    <col customWidth="1" max="35" min="35" width="18"/>
    <col customWidth="1" max="36" min="36" width="13"/>
    <col customWidth="1" max="37" min="37" width="14"/>
    <col customWidth="1" max="38" min="38" width="23"/>
  </cols>
  <sheetData>
    <row customHeight="1" ht="25" r="1">
      <c r="A1" s="17" t="inlineStr">
        <is>
          <t>Mã NV gốc</t>
        </is>
      </c>
      <c r="B1" s="17" t="inlineStr">
        <is>
          <t>Họ tên NV</t>
        </is>
      </c>
      <c r="C1" s="17" t="inlineStr">
        <is>
          <t>Mã NV dự án</t>
        </is>
      </c>
      <c r="D1" s="17" t="inlineStr">
        <is>
          <t>Mã dự án</t>
        </is>
      </c>
      <c r="E1" s="17" t="inlineStr">
        <is>
          <t>Dự án</t>
        </is>
      </c>
      <c r="F1" s="17" t="inlineStr">
        <is>
          <t>Ngày sinh</t>
        </is>
      </c>
      <c r="G1" s="17" t="inlineStr">
        <is>
          <t>Tình trạng</t>
        </is>
      </c>
      <c r="H1" s="17" t="inlineStr">
        <is>
          <t>Ngày vào làm</t>
        </is>
      </c>
      <c r="I1" s="17" t="inlineStr">
        <is>
          <t>Ngày nghỉ việc</t>
        </is>
      </c>
      <c r="J1" s="17" t="inlineStr">
        <is>
          <t>Công việc</t>
        </is>
      </c>
      <c r="K1" s="17" t="inlineStr">
        <is>
          <t>Chức vụ</t>
        </is>
      </c>
      <c r="L1" s="17" t="inlineStr">
        <is>
          <t>Chức danh</t>
        </is>
      </c>
      <c r="M1" s="17" t="inlineStr">
        <is>
          <t>Phòng ban</t>
        </is>
      </c>
      <c r="N1" s="17" t="inlineStr">
        <is>
          <t>Loại HĐLĐ</t>
        </is>
      </c>
      <c r="O1" s="17" t="inlineStr">
        <is>
          <t>Loại lương</t>
        </is>
      </c>
      <c r="P1" s="17" t="inlineStr">
        <is>
          <t>Biểu thuế TNCN</t>
        </is>
      </c>
      <c r="Q1" s="17" t="inlineStr">
        <is>
          <t>Đoàn viên 
 1/0</t>
        </is>
      </c>
      <c r="R1" s="17" t="inlineStr">
        <is>
          <t>Lương CB tháng trước</t>
        </is>
      </c>
      <c r="S1" s="17" t="inlineStr">
        <is>
          <t>Lương CB hiện tại</t>
        </is>
      </c>
      <c r="T1" s="17" t="inlineStr">
        <is>
          <t>Lương đóng BHBB</t>
        </is>
      </c>
      <c r="U1" s="18" t="inlineStr">
        <is>
          <t>Thưởng hiệu quả</t>
        </is>
      </c>
      <c r="V1" s="18" t="inlineStr">
        <is>
          <t>Hỗ trợ ngày phép</t>
        </is>
      </c>
      <c r="W1" s="18" t="inlineStr">
        <is>
          <t>Hỗ trợ ngày  nghỉ  lễ, tết</t>
        </is>
      </c>
      <c r="X1" s="18" t="inlineStr">
        <is>
          <t>Trợ cấp điện thoại</t>
        </is>
      </c>
      <c r="Y1" s="18" t="inlineStr">
        <is>
          <t>Trợ cấp đi lại</t>
        </is>
      </c>
      <c r="Z1" s="18" t="inlineStr">
        <is>
          <t>Trợ cấp nhà ở</t>
        </is>
      </c>
      <c r="AA1" s="18" t="inlineStr">
        <is>
          <t>Phụ cấp chuyên cần</t>
        </is>
      </c>
      <c r="AB1" s="17" t="inlineStr">
        <is>
          <t>Số NPT</t>
        </is>
      </c>
      <c r="AC1" s="17" t="inlineStr">
        <is>
          <t>Chủ tài khoản</t>
        </is>
      </c>
      <c r="AD1" s="17" t="inlineStr">
        <is>
          <t>Tài khoản</t>
        </is>
      </c>
      <c r="AE1" s="17" t="inlineStr">
        <is>
          <t>Tên Ngân hàng &amp; Chi nhánh</t>
        </is>
      </c>
      <c r="AF1" s="17" t="inlineStr">
        <is>
          <t>Ký hiệu</t>
        </is>
      </c>
      <c r="AG1" s="17" t="inlineStr">
        <is>
          <t>Ghi chú chi nhánh</t>
        </is>
      </c>
      <c r="AH1" s="17" t="inlineStr">
        <is>
          <t>CMND</t>
        </is>
      </c>
      <c r="AI1" s="17" t="inlineStr">
        <is>
          <t>Tiến trình HS</t>
        </is>
      </c>
      <c r="AJ1" s="17" t="inlineStr">
        <is>
          <t>Hợp đồng</t>
        </is>
      </c>
      <c r="AK1" s="17" t="inlineStr">
        <is>
          <t>Đối tượng</t>
        </is>
      </c>
      <c r="AL1" s="17" t="inlineStr">
        <is>
          <t>Ngày kết thúc HĐLĐ</t>
        </is>
      </c>
    </row>
    <row r="2">
      <c r="A2" s="19" t="n"/>
      <c r="B2" s="19" t="n"/>
      <c r="C2" s="19" t="n"/>
      <c r="D2" s="19" t="n"/>
      <c r="E2" s="19" t="n"/>
      <c r="F2" s="19" t="n"/>
      <c r="G2" s="19" t="n"/>
      <c r="H2" s="19" t="n"/>
      <c r="I2" s="19" t="n"/>
      <c r="J2" s="19" t="n"/>
      <c r="K2" s="19" t="n"/>
      <c r="L2" s="19" t="n"/>
      <c r="M2" s="19" t="n"/>
      <c r="N2" s="19" t="n"/>
      <c r="O2" s="19" t="n"/>
      <c r="P2" s="19" t="n"/>
      <c r="Q2" s="19" t="n"/>
      <c r="R2" s="19" t="n"/>
      <c r="S2" s="19" t="n"/>
      <c r="T2" s="19" t="n"/>
      <c r="U2" s="20" t="inlineStr">
        <is>
          <t>009</t>
        </is>
      </c>
      <c r="V2" s="20" t="inlineStr">
        <is>
          <t>0010</t>
        </is>
      </c>
      <c r="W2" s="20" t="inlineStr">
        <is>
          <t>0011</t>
        </is>
      </c>
      <c r="X2" s="20" t="inlineStr">
        <is>
          <t>15</t>
        </is>
      </c>
      <c r="Y2" s="20" t="inlineStr">
        <is>
          <t>16</t>
        </is>
      </c>
      <c r="Z2" s="20" t="inlineStr">
        <is>
          <t>18</t>
        </is>
      </c>
      <c r="AA2" s="20" t="inlineStr">
        <is>
          <t>20-39822</t>
        </is>
      </c>
      <c r="AB2" s="19" t="n"/>
      <c r="AC2" s="19" t="n"/>
      <c r="AD2" s="19" t="n"/>
      <c r="AE2" s="19" t="n"/>
      <c r="AF2" s="19" t="n"/>
      <c r="AG2" s="19" t="n"/>
      <c r="AH2" s="19" t="n"/>
      <c r="AI2" s="19" t="n"/>
      <c r="AJ2" s="19" t="n"/>
      <c r="AK2" s="19" t="n"/>
      <c r="AL2" s="19" t="n"/>
    </row>
    <row r="3">
      <c r="A3" s="20" t="inlineStr">
        <is>
          <t>160960</t>
        </is>
      </c>
      <c r="B3" s="20" t="inlineStr">
        <is>
          <t>Hoàng Văn Hân</t>
        </is>
      </c>
      <c r="C3" s="20" t="inlineStr">
        <is>
          <t>160960-01</t>
        </is>
      </c>
      <c r="D3" s="20" t="inlineStr">
        <is>
          <t>1007</t>
        </is>
      </c>
      <c r="E3" s="20" t="inlineStr">
        <is>
          <t>FOXCONN</t>
        </is>
      </c>
      <c r="F3" s="21" t="inlineStr">
        <is>
          <t>1997-09-12</t>
        </is>
      </c>
      <c r="G3" s="20" t="inlineStr">
        <is>
          <t>OFF</t>
        </is>
      </c>
      <c r="H3" s="21" t="inlineStr">
        <is>
          <t>2023-07-29</t>
        </is>
      </c>
      <c r="I3" s="21" t="inlineStr">
        <is>
          <t>2023-07-30</t>
        </is>
      </c>
      <c r="J3" s="20" t="inlineStr"/>
      <c r="K3" s="20" t="inlineStr">
        <is>
          <t>Công nhân</t>
        </is>
      </c>
      <c r="L3" s="20" t="inlineStr">
        <is>
          <t>Công nhân</t>
        </is>
      </c>
      <c r="M3" s="20" t="inlineStr"/>
      <c r="N3" s="20" t="inlineStr">
        <is>
          <t>LC1</t>
        </is>
      </c>
      <c r="O3" s="20" t="inlineStr">
        <is>
          <t>M-GROSS</t>
        </is>
      </c>
      <c r="P3" s="20" t="inlineStr"/>
      <c r="Q3" s="20" t="inlineStr">
        <is>
          <t>1</t>
        </is>
      </c>
      <c r="R3" s="22" t="n">
        <v>0</v>
      </c>
      <c r="S3" s="22" t="n">
        <v>4600000</v>
      </c>
      <c r="T3" s="22" t="n">
        <v>4600000</v>
      </c>
      <c r="U3" s="22" t="n">
        <v>220000</v>
      </c>
      <c r="V3" s="22" t="n">
        <v>173077</v>
      </c>
      <c r="W3" s="22" t="n">
        <v>158654</v>
      </c>
      <c r="X3" s="22" t="n">
        <v>300000</v>
      </c>
      <c r="Y3" s="22" t="n">
        <v>200000</v>
      </c>
      <c r="Z3" s="22" t="n">
        <v>350000</v>
      </c>
      <c r="AA3" s="20" t="n">
        <v>0</v>
      </c>
      <c r="AB3" s="22" t="n">
        <v>0</v>
      </c>
      <c r="AC3" s="20" t="inlineStr"/>
      <c r="AD3" s="20" t="inlineStr"/>
      <c r="AE3" s="20" t="inlineStr"/>
      <c r="AF3" s="20" t="inlineStr"/>
      <c r="AG3" s="20" t="inlineStr"/>
      <c r="AH3" s="20" t="inlineStr">
        <is>
          <t>002097009755</t>
        </is>
      </c>
      <c r="AI3" s="20" t="inlineStr">
        <is>
          <t>0%</t>
        </is>
      </c>
      <c r="AJ3" s="20" t="inlineStr">
        <is>
          <t>160960-01-1007/K1225/290723</t>
        </is>
      </c>
      <c r="AK3" s="20" t="inlineStr">
        <is>
          <t>Hợp đồng lao động Xác định thời hạn</t>
        </is>
      </c>
      <c r="AL3" s="20" t="inlineStr">
        <is>
          <t>2023-10-01</t>
        </is>
      </c>
    </row>
    <row r="4">
      <c r="A4" s="20" t="inlineStr">
        <is>
          <t>160691</t>
        </is>
      </c>
      <c r="B4" s="20" t="inlineStr">
        <is>
          <t>Quách Công Đạt</t>
        </is>
      </c>
      <c r="C4" s="20" t="inlineStr">
        <is>
          <t>160691-01</t>
        </is>
      </c>
      <c r="D4" s="20" t="inlineStr">
        <is>
          <t>1007</t>
        </is>
      </c>
      <c r="E4" s="20" t="inlineStr">
        <is>
          <t>FOXCONN</t>
        </is>
      </c>
      <c r="F4" s="21" t="inlineStr">
        <is>
          <t>1999-10-27</t>
        </is>
      </c>
      <c r="G4" s="20" t="inlineStr">
        <is>
          <t>OFF</t>
        </is>
      </c>
      <c r="H4" s="21" t="inlineStr">
        <is>
          <t>2023-07-24</t>
        </is>
      </c>
      <c r="I4" s="21" t="inlineStr">
        <is>
          <t>2023-07-25</t>
        </is>
      </c>
      <c r="J4" s="20" t="inlineStr"/>
      <c r="K4" s="20" t="inlineStr">
        <is>
          <t>Công nhân</t>
        </is>
      </c>
      <c r="L4" s="20" t="inlineStr">
        <is>
          <t>Công nhân</t>
        </is>
      </c>
      <c r="M4" s="20" t="inlineStr"/>
      <c r="N4" s="20" t="inlineStr">
        <is>
          <t>LC1</t>
        </is>
      </c>
      <c r="O4" s="20" t="inlineStr">
        <is>
          <t>M-GROSS</t>
        </is>
      </c>
      <c r="P4" s="20" t="inlineStr"/>
      <c r="Q4" s="20" t="inlineStr">
        <is>
          <t>1</t>
        </is>
      </c>
      <c r="R4" s="22" t="n">
        <v>0</v>
      </c>
      <c r="S4" s="22" t="n">
        <v>4600000</v>
      </c>
      <c r="T4" s="22" t="n">
        <v>4600000</v>
      </c>
      <c r="U4" s="22" t="n">
        <v>220000</v>
      </c>
      <c r="V4" s="22" t="n">
        <v>173077</v>
      </c>
      <c r="W4" s="22" t="n">
        <v>158654</v>
      </c>
      <c r="X4" s="22" t="n">
        <v>300000</v>
      </c>
      <c r="Y4" s="22" t="n">
        <v>200000</v>
      </c>
      <c r="Z4" s="22" t="n">
        <v>350000</v>
      </c>
      <c r="AA4" s="20" t="n">
        <v>0</v>
      </c>
      <c r="AB4" s="22" t="n">
        <v>0</v>
      </c>
      <c r="AC4" s="20" t="inlineStr"/>
      <c r="AD4" s="20" t="inlineStr"/>
      <c r="AE4" s="20" t="inlineStr"/>
      <c r="AF4" s="20" t="inlineStr"/>
      <c r="AG4" s="20" t="inlineStr"/>
      <c r="AH4" s="20" t="inlineStr">
        <is>
          <t>017099000403</t>
        </is>
      </c>
      <c r="AI4" s="20" t="inlineStr">
        <is>
          <t>0%</t>
        </is>
      </c>
      <c r="AJ4" s="20" t="inlineStr">
        <is>
          <t>160691-01-1007/K1225/240723</t>
        </is>
      </c>
      <c r="AK4" s="20" t="inlineStr">
        <is>
          <t>Hợp đồng lao động Xác định thời hạn</t>
        </is>
      </c>
      <c r="AL4" s="20" t="inlineStr">
        <is>
          <t>2023-10-22</t>
        </is>
      </c>
    </row>
    <row r="5">
      <c r="A5" s="20" t="inlineStr">
        <is>
          <t>160958</t>
        </is>
      </c>
      <c r="B5" s="20" t="inlineStr">
        <is>
          <t>Ma Thị Lan</t>
        </is>
      </c>
      <c r="C5" s="20" t="inlineStr">
        <is>
          <t>160958-01</t>
        </is>
      </c>
      <c r="D5" s="20" t="inlineStr">
        <is>
          <t>1007</t>
        </is>
      </c>
      <c r="E5" s="20" t="inlineStr">
        <is>
          <t>FOXCONN</t>
        </is>
      </c>
      <c r="F5" s="21" t="inlineStr">
        <is>
          <t>1998-02-02</t>
        </is>
      </c>
      <c r="G5" s="20" t="inlineStr">
        <is>
          <t>OFF</t>
        </is>
      </c>
      <c r="H5" s="21" t="inlineStr">
        <is>
          <t>2023-07-29</t>
        </is>
      </c>
      <c r="I5" s="21" t="inlineStr">
        <is>
          <t>2023-07-30</t>
        </is>
      </c>
      <c r="J5" s="20" t="inlineStr"/>
      <c r="K5" s="20" t="inlineStr">
        <is>
          <t>Công nhân</t>
        </is>
      </c>
      <c r="L5" s="20" t="inlineStr">
        <is>
          <t>Công nhân</t>
        </is>
      </c>
      <c r="M5" s="20" t="inlineStr"/>
      <c r="N5" s="20" t="inlineStr">
        <is>
          <t>LC1</t>
        </is>
      </c>
      <c r="O5" s="20" t="inlineStr">
        <is>
          <t>M-GROSS</t>
        </is>
      </c>
      <c r="P5" s="20" t="inlineStr"/>
      <c r="Q5" s="20" t="inlineStr">
        <is>
          <t>1</t>
        </is>
      </c>
      <c r="R5" s="22" t="n">
        <v>0</v>
      </c>
      <c r="S5" s="22" t="n">
        <v>4600000</v>
      </c>
      <c r="T5" s="22" t="n">
        <v>4600000</v>
      </c>
      <c r="U5" s="22" t="n">
        <v>220000</v>
      </c>
      <c r="V5" s="22" t="n">
        <v>173077</v>
      </c>
      <c r="W5" s="22" t="n">
        <v>158654</v>
      </c>
      <c r="X5" s="22" t="n">
        <v>300000</v>
      </c>
      <c r="Y5" s="22" t="n">
        <v>200000</v>
      </c>
      <c r="Z5" s="22" t="n">
        <v>350000</v>
      </c>
      <c r="AA5" s="20" t="n">
        <v>0</v>
      </c>
      <c r="AB5" s="22" t="n">
        <v>0</v>
      </c>
      <c r="AC5" s="20" t="inlineStr"/>
      <c r="AD5" s="20" t="inlineStr"/>
      <c r="AE5" s="20" t="inlineStr"/>
      <c r="AF5" s="20" t="inlineStr"/>
      <c r="AG5" s="20" t="inlineStr"/>
      <c r="AH5" s="20" t="inlineStr">
        <is>
          <t>004198008067</t>
        </is>
      </c>
      <c r="AI5" s="20" t="inlineStr">
        <is>
          <t>0%</t>
        </is>
      </c>
      <c r="AJ5" s="20" t="inlineStr">
        <is>
          <t>160958-01-1007/K1225/290723</t>
        </is>
      </c>
      <c r="AK5" s="20" t="inlineStr">
        <is>
          <t>Hợp đồng lao động Xác định thời hạn</t>
        </is>
      </c>
      <c r="AL5" s="20" t="inlineStr">
        <is>
          <t>2023-10-01</t>
        </is>
      </c>
    </row>
    <row r="6">
      <c r="A6" s="20" t="inlineStr">
        <is>
          <t>160957</t>
        </is>
      </c>
      <c r="B6" s="20" t="inlineStr">
        <is>
          <t>Hoàng Thị Bích</t>
        </is>
      </c>
      <c r="C6" s="20" t="inlineStr">
        <is>
          <t>160957-01</t>
        </is>
      </c>
      <c r="D6" s="20" t="inlineStr">
        <is>
          <t>1007</t>
        </is>
      </c>
      <c r="E6" s="20" t="inlineStr">
        <is>
          <t>FOXCONN</t>
        </is>
      </c>
      <c r="F6" s="21" t="inlineStr">
        <is>
          <t>2000-11-08</t>
        </is>
      </c>
      <c r="G6" s="20" t="inlineStr">
        <is>
          <t>OFF</t>
        </is>
      </c>
      <c r="H6" s="21" t="inlineStr">
        <is>
          <t>2023-07-29</t>
        </is>
      </c>
      <c r="I6" s="21" t="inlineStr">
        <is>
          <t>2023-07-30</t>
        </is>
      </c>
      <c r="J6" s="20" t="inlineStr"/>
      <c r="K6" s="20" t="inlineStr">
        <is>
          <t>Công nhân</t>
        </is>
      </c>
      <c r="L6" s="20" t="inlineStr">
        <is>
          <t>Công nhân</t>
        </is>
      </c>
      <c r="M6" s="20" t="inlineStr"/>
      <c r="N6" s="20" t="inlineStr">
        <is>
          <t>LC1</t>
        </is>
      </c>
      <c r="O6" s="20" t="inlineStr">
        <is>
          <t>M-GROSS</t>
        </is>
      </c>
      <c r="P6" s="20" t="inlineStr"/>
      <c r="Q6" s="20" t="inlineStr">
        <is>
          <t>1</t>
        </is>
      </c>
      <c r="R6" s="22" t="n">
        <v>0</v>
      </c>
      <c r="S6" s="22" t="n">
        <v>4600000</v>
      </c>
      <c r="T6" s="22" t="n">
        <v>4600000</v>
      </c>
      <c r="U6" s="22" t="n">
        <v>220000</v>
      </c>
      <c r="V6" s="22" t="n">
        <v>173077</v>
      </c>
      <c r="W6" s="22" t="n">
        <v>158654</v>
      </c>
      <c r="X6" s="22" t="n">
        <v>300000</v>
      </c>
      <c r="Y6" s="22" t="n">
        <v>200000</v>
      </c>
      <c r="Z6" s="22" t="n">
        <v>350000</v>
      </c>
      <c r="AA6" s="20" t="n">
        <v>0</v>
      </c>
      <c r="AB6" s="22" t="n">
        <v>0</v>
      </c>
      <c r="AC6" s="20" t="inlineStr"/>
      <c r="AD6" s="20" t="inlineStr"/>
      <c r="AE6" s="20" t="inlineStr"/>
      <c r="AF6" s="20" t="inlineStr"/>
      <c r="AG6" s="20" t="inlineStr"/>
      <c r="AH6" s="20" t="inlineStr">
        <is>
          <t>004300004084</t>
        </is>
      </c>
      <c r="AI6" s="20" t="inlineStr">
        <is>
          <t>0%</t>
        </is>
      </c>
      <c r="AJ6" s="20" t="inlineStr">
        <is>
          <t>160957-01-1007/K1225/290723</t>
        </is>
      </c>
      <c r="AK6" s="20" t="inlineStr">
        <is>
          <t>Hợp đồng lao động Xác định thời hạn</t>
        </is>
      </c>
      <c r="AL6" s="20" t="inlineStr">
        <is>
          <t>2023-10-01</t>
        </is>
      </c>
    </row>
    <row r="7">
      <c r="A7" s="20" t="inlineStr">
        <is>
          <t>160965</t>
        </is>
      </c>
      <c r="B7" s="20" t="inlineStr">
        <is>
          <t>Nguyễn Thị Lan Anh</t>
        </is>
      </c>
      <c r="C7" s="20" t="inlineStr">
        <is>
          <t>160965-01</t>
        </is>
      </c>
      <c r="D7" s="20" t="inlineStr">
        <is>
          <t>1007</t>
        </is>
      </c>
      <c r="E7" s="20" t="inlineStr">
        <is>
          <t>FOXCONN</t>
        </is>
      </c>
      <c r="F7" s="21" t="inlineStr">
        <is>
          <t>2003-11-16</t>
        </is>
      </c>
      <c r="G7" s="20" t="inlineStr">
        <is>
          <t>OFF</t>
        </is>
      </c>
      <c r="H7" s="21" t="inlineStr">
        <is>
          <t>2023-07-29</t>
        </is>
      </c>
      <c r="I7" s="21" t="inlineStr">
        <is>
          <t>2023-07-30</t>
        </is>
      </c>
      <c r="J7" s="20" t="inlineStr"/>
      <c r="K7" s="20" t="inlineStr">
        <is>
          <t>Công nhân</t>
        </is>
      </c>
      <c r="L7" s="20" t="inlineStr">
        <is>
          <t>Công nhân</t>
        </is>
      </c>
      <c r="M7" s="20" t="inlineStr"/>
      <c r="N7" s="20" t="inlineStr">
        <is>
          <t>LC1</t>
        </is>
      </c>
      <c r="O7" s="20" t="inlineStr">
        <is>
          <t>M-GROSS</t>
        </is>
      </c>
      <c r="P7" s="20" t="inlineStr"/>
      <c r="Q7" s="20" t="inlineStr">
        <is>
          <t>1</t>
        </is>
      </c>
      <c r="R7" s="22" t="n">
        <v>0</v>
      </c>
      <c r="S7" s="22" t="n">
        <v>4600000</v>
      </c>
      <c r="T7" s="22" t="n">
        <v>4600000</v>
      </c>
      <c r="U7" s="22" t="n">
        <v>220000</v>
      </c>
      <c r="V7" s="22" t="n">
        <v>173077</v>
      </c>
      <c r="W7" s="22" t="n">
        <v>158654</v>
      </c>
      <c r="X7" s="22" t="n">
        <v>300000</v>
      </c>
      <c r="Y7" s="22" t="n">
        <v>200000</v>
      </c>
      <c r="Z7" s="22" t="n">
        <v>350000</v>
      </c>
      <c r="AA7" s="20" t="n">
        <v>0</v>
      </c>
      <c r="AB7" s="22" t="n">
        <v>0</v>
      </c>
      <c r="AC7" s="20" t="inlineStr"/>
      <c r="AD7" s="20" t="inlineStr"/>
      <c r="AE7" s="20" t="inlineStr"/>
      <c r="AF7" s="20" t="inlineStr"/>
      <c r="AG7" s="20" t="inlineStr"/>
      <c r="AH7" s="20" t="inlineStr">
        <is>
          <t>001303052455</t>
        </is>
      </c>
      <c r="AI7" s="20" t="inlineStr">
        <is>
          <t>0%</t>
        </is>
      </c>
      <c r="AJ7" s="20" t="inlineStr">
        <is>
          <t>160965-01-1007/K1225/290723</t>
        </is>
      </c>
      <c r="AK7" s="20" t="inlineStr">
        <is>
          <t>Hợp đồng lao động Xác định thời hạn</t>
        </is>
      </c>
      <c r="AL7" s="20" t="inlineStr">
        <is>
          <t>2023-10-01</t>
        </is>
      </c>
    </row>
    <row r="8">
      <c r="A8" s="20" t="inlineStr">
        <is>
          <t>160849</t>
        </is>
      </c>
      <c r="B8" s="20" t="inlineStr">
        <is>
          <t>Lô Thị Luyến</t>
        </is>
      </c>
      <c r="C8" s="20" t="inlineStr">
        <is>
          <t>160849-01</t>
        </is>
      </c>
      <c r="D8" s="20" t="inlineStr">
        <is>
          <t>1007</t>
        </is>
      </c>
      <c r="E8" s="20" t="inlineStr">
        <is>
          <t>FOXCONN</t>
        </is>
      </c>
      <c r="F8" s="21" t="inlineStr">
        <is>
          <t>2003-01-20</t>
        </is>
      </c>
      <c r="G8" s="20" t="inlineStr">
        <is>
          <t>OFF</t>
        </is>
      </c>
      <c r="H8" s="21" t="inlineStr">
        <is>
          <t>2023-07-26</t>
        </is>
      </c>
      <c r="I8" s="21" t="inlineStr">
        <is>
          <t>2023-07-28</t>
        </is>
      </c>
      <c r="J8" s="20" t="inlineStr"/>
      <c r="K8" s="20" t="inlineStr">
        <is>
          <t>Công nhân</t>
        </is>
      </c>
      <c r="L8" s="20" t="inlineStr">
        <is>
          <t>Công nhân</t>
        </is>
      </c>
      <c r="M8" s="20" t="inlineStr"/>
      <c r="N8" s="20" t="inlineStr">
        <is>
          <t>LC1</t>
        </is>
      </c>
      <c r="O8" s="20" t="inlineStr">
        <is>
          <t>M-GROSS</t>
        </is>
      </c>
      <c r="P8" s="20" t="inlineStr"/>
      <c r="Q8" s="20" t="inlineStr">
        <is>
          <t>1</t>
        </is>
      </c>
      <c r="R8" s="22" t="n">
        <v>0</v>
      </c>
      <c r="S8" s="22" t="n">
        <v>4600000</v>
      </c>
      <c r="T8" s="22" t="n">
        <v>4600000</v>
      </c>
      <c r="U8" s="22" t="n">
        <v>220000</v>
      </c>
      <c r="V8" s="22" t="n">
        <v>173077</v>
      </c>
      <c r="W8" s="22" t="n">
        <v>158654</v>
      </c>
      <c r="X8" s="22" t="n">
        <v>300000</v>
      </c>
      <c r="Y8" s="22" t="n">
        <v>200000</v>
      </c>
      <c r="Z8" s="22" t="n">
        <v>350000</v>
      </c>
      <c r="AA8" s="20" t="n">
        <v>0</v>
      </c>
      <c r="AB8" s="22" t="n">
        <v>0</v>
      </c>
      <c r="AC8" s="20" t="inlineStr"/>
      <c r="AD8" s="20" t="inlineStr"/>
      <c r="AE8" s="20" t="inlineStr"/>
      <c r="AF8" s="20" t="inlineStr"/>
      <c r="AG8" s="20" t="inlineStr"/>
      <c r="AH8" s="20" t="inlineStr">
        <is>
          <t>040303005984</t>
        </is>
      </c>
      <c r="AI8" s="20" t="inlineStr">
        <is>
          <t>0%</t>
        </is>
      </c>
      <c r="AJ8" s="20" t="inlineStr">
        <is>
          <t>160849-01-1007/K1225/260723</t>
        </is>
      </c>
      <c r="AK8" s="20" t="inlineStr">
        <is>
          <t>Hợp đồng lao động Xác định thời hạn</t>
        </is>
      </c>
      <c r="AL8" s="20" t="inlineStr">
        <is>
          <t>2023-10-22</t>
        </is>
      </c>
    </row>
    <row r="9">
      <c r="A9" s="20" t="inlineStr">
        <is>
          <t>150003</t>
        </is>
      </c>
      <c r="B9" s="20" t="inlineStr">
        <is>
          <t>Hà Thị Tiện</t>
        </is>
      </c>
      <c r="C9" s="20" t="inlineStr">
        <is>
          <t>150003-03</t>
        </is>
      </c>
      <c r="D9" s="20" t="inlineStr">
        <is>
          <t>1007</t>
        </is>
      </c>
      <c r="E9" s="20" t="inlineStr">
        <is>
          <t>FOXCONN</t>
        </is>
      </c>
      <c r="F9" s="21" t="inlineStr">
        <is>
          <t>2001-03-28</t>
        </is>
      </c>
      <c r="G9" s="20" t="inlineStr">
        <is>
          <t>OLD</t>
        </is>
      </c>
      <c r="H9" s="21" t="inlineStr">
        <is>
          <t>2023-04-10</t>
        </is>
      </c>
      <c r="I9" s="21" t="inlineStr">
        <is>
          <t>2023-10-08</t>
        </is>
      </c>
      <c r="J9" s="20" t="inlineStr"/>
      <c r="K9" s="20" t="inlineStr">
        <is>
          <t>Công nhân</t>
        </is>
      </c>
      <c r="L9" s="20" t="inlineStr">
        <is>
          <t>Công nhân</t>
        </is>
      </c>
      <c r="M9" s="20" t="inlineStr"/>
      <c r="N9" s="20" t="inlineStr">
        <is>
          <t>LC1</t>
        </is>
      </c>
      <c r="O9" s="20" t="inlineStr">
        <is>
          <t>M-GROSS</t>
        </is>
      </c>
      <c r="P9" s="20" t="inlineStr"/>
      <c r="Q9" s="20" t="inlineStr">
        <is>
          <t>1</t>
        </is>
      </c>
      <c r="R9" s="22" t="n">
        <v>0</v>
      </c>
      <c r="S9" s="22" t="n">
        <v>4600000</v>
      </c>
      <c r="T9" s="22" t="n">
        <v>4600000</v>
      </c>
      <c r="U9" s="22" t="n">
        <v>220000</v>
      </c>
      <c r="V9" s="22" t="n">
        <v>173077</v>
      </c>
      <c r="W9" s="22" t="n">
        <v>158654</v>
      </c>
      <c r="X9" s="22" t="n">
        <v>300000</v>
      </c>
      <c r="Y9" s="22" t="n">
        <v>200000</v>
      </c>
      <c r="Z9" s="22" t="n">
        <v>350000</v>
      </c>
      <c r="AA9" s="20" t="n">
        <v>0</v>
      </c>
      <c r="AB9" s="22" t="n">
        <v>0</v>
      </c>
      <c r="AC9" s="20" t="inlineStr">
        <is>
          <t>HA THI TIEN</t>
        </is>
      </c>
      <c r="AD9" s="20" t="inlineStr">
        <is>
          <t>03401010788585</t>
        </is>
      </c>
      <c r="AE9" s="20" t="inlineStr">
        <is>
          <t>Ngân hàng Thương mại Cổ phần Hàng hải Việt Nam</t>
        </is>
      </c>
      <c r="AF9" s="20" t="inlineStr">
        <is>
          <t>MSB</t>
        </is>
      </c>
      <c r="AG9" s="20" t="inlineStr">
        <is>
          <t>MARITIMEBANK CN NINH HIEP HA NOI</t>
        </is>
      </c>
      <c r="AH9" s="20" t="inlineStr">
        <is>
          <t>038301001299</t>
        </is>
      </c>
      <c r="AI9" s="20" t="inlineStr">
        <is>
          <t>40.0%</t>
        </is>
      </c>
      <c r="AJ9" s="20" t="inlineStr">
        <is>
          <t>150003-02-1007/K1225/100723</t>
        </is>
      </c>
      <c r="AK9" s="20" t="inlineStr">
        <is>
          <t>Hợp đồng lao động Xác định thời hạn</t>
        </is>
      </c>
      <c r="AL9" s="20" t="inlineStr">
        <is>
          <t>2023-10-08</t>
        </is>
      </c>
    </row>
    <row r="10">
      <c r="A10" s="20" t="inlineStr">
        <is>
          <t>160845</t>
        </is>
      </c>
      <c r="B10" s="20" t="inlineStr">
        <is>
          <t>Chúc Văn Dương</t>
        </is>
      </c>
      <c r="C10" s="20" t="inlineStr">
        <is>
          <t>160845-01</t>
        </is>
      </c>
      <c r="D10" s="20" t="inlineStr">
        <is>
          <t>1007</t>
        </is>
      </c>
      <c r="E10" s="20" t="inlineStr">
        <is>
          <t>FOXCONN</t>
        </is>
      </c>
      <c r="F10" s="21" t="inlineStr">
        <is>
          <t>2005-05-19</t>
        </is>
      </c>
      <c r="G10" s="20" t="inlineStr">
        <is>
          <t>OFF</t>
        </is>
      </c>
      <c r="H10" s="21" t="inlineStr">
        <is>
          <t>2023-07-26</t>
        </is>
      </c>
      <c r="I10" s="21" t="inlineStr">
        <is>
          <t>2023-07-29</t>
        </is>
      </c>
      <c r="J10" s="20" t="inlineStr"/>
      <c r="K10" s="20" t="inlineStr">
        <is>
          <t>Công nhân</t>
        </is>
      </c>
      <c r="L10" s="20" t="inlineStr">
        <is>
          <t>Công nhân</t>
        </is>
      </c>
      <c r="M10" s="20" t="inlineStr"/>
      <c r="N10" s="20" t="inlineStr">
        <is>
          <t>LC1</t>
        </is>
      </c>
      <c r="O10" s="20" t="inlineStr">
        <is>
          <t>M-GROSS</t>
        </is>
      </c>
      <c r="P10" s="20" t="inlineStr"/>
      <c r="Q10" s="20" t="inlineStr">
        <is>
          <t>1</t>
        </is>
      </c>
      <c r="R10" s="22" t="n">
        <v>0</v>
      </c>
      <c r="S10" s="22" t="n">
        <v>4600000</v>
      </c>
      <c r="T10" s="22" t="n">
        <v>4600000</v>
      </c>
      <c r="U10" s="22" t="n">
        <v>220000</v>
      </c>
      <c r="V10" s="22" t="n">
        <v>173077</v>
      </c>
      <c r="W10" s="22" t="n">
        <v>158654</v>
      </c>
      <c r="X10" s="22" t="n">
        <v>300000</v>
      </c>
      <c r="Y10" s="22" t="n">
        <v>200000</v>
      </c>
      <c r="Z10" s="22" t="n">
        <v>350000</v>
      </c>
      <c r="AA10" s="20" t="n">
        <v>0</v>
      </c>
      <c r="AB10" s="22" t="n">
        <v>0</v>
      </c>
      <c r="AC10" s="20" t="inlineStr"/>
      <c r="AD10" s="20" t="inlineStr"/>
      <c r="AE10" s="20" t="inlineStr"/>
      <c r="AF10" s="20" t="inlineStr"/>
      <c r="AG10" s="20" t="inlineStr"/>
      <c r="AH10" s="20" t="inlineStr">
        <is>
          <t>008205008471</t>
        </is>
      </c>
      <c r="AI10" s="20" t="inlineStr">
        <is>
          <t>0%</t>
        </is>
      </c>
      <c r="AJ10" s="20" t="inlineStr">
        <is>
          <t>160845-01-1007/K1225/260723</t>
        </is>
      </c>
      <c r="AK10" s="20" t="inlineStr">
        <is>
          <t>Hợp đồng lao động Xác định thời hạn</t>
        </is>
      </c>
      <c r="AL10" s="20" t="inlineStr">
        <is>
          <t>2023-10-22</t>
        </is>
      </c>
    </row>
    <row r="11">
      <c r="A11" s="20" t="inlineStr">
        <is>
          <t>120926</t>
        </is>
      </c>
      <c r="B11" s="20" t="inlineStr">
        <is>
          <t>Vi Văn Trường</t>
        </is>
      </c>
      <c r="C11" s="20" t="inlineStr">
        <is>
          <t>120926-04</t>
        </is>
      </c>
      <c r="D11" s="20" t="inlineStr">
        <is>
          <t>1007</t>
        </is>
      </c>
      <c r="E11" s="20" t="inlineStr">
        <is>
          <t>FOXCONN</t>
        </is>
      </c>
      <c r="F11" s="21" t="inlineStr">
        <is>
          <t>1998-10-16</t>
        </is>
      </c>
      <c r="G11" s="20" t="inlineStr">
        <is>
          <t>OLD</t>
        </is>
      </c>
      <c r="H11" s="21" t="inlineStr">
        <is>
          <t>2023-04-10</t>
        </is>
      </c>
      <c r="I11" s="21" t="inlineStr">
        <is>
          <t>2023-10-08</t>
        </is>
      </c>
      <c r="J11" s="20" t="inlineStr"/>
      <c r="K11" s="20" t="inlineStr">
        <is>
          <t>Công nhân</t>
        </is>
      </c>
      <c r="L11" s="20" t="inlineStr">
        <is>
          <t>Công nhân</t>
        </is>
      </c>
      <c r="M11" s="20" t="inlineStr"/>
      <c r="N11" s="20" t="inlineStr">
        <is>
          <t>LC1</t>
        </is>
      </c>
      <c r="O11" s="20" t="inlineStr">
        <is>
          <t>M-GROSS</t>
        </is>
      </c>
      <c r="P11" s="20" t="inlineStr"/>
      <c r="Q11" s="20" t="inlineStr">
        <is>
          <t>1</t>
        </is>
      </c>
      <c r="R11" s="22" t="n">
        <v>0</v>
      </c>
      <c r="S11" s="22" t="n">
        <v>4600000</v>
      </c>
      <c r="T11" s="22" t="n">
        <v>4600000</v>
      </c>
      <c r="U11" s="22" t="n">
        <v>220000</v>
      </c>
      <c r="V11" s="22" t="n">
        <v>173077</v>
      </c>
      <c r="W11" s="22" t="n">
        <v>158654</v>
      </c>
      <c r="X11" s="22" t="n">
        <v>300000</v>
      </c>
      <c r="Y11" s="22" t="n">
        <v>200000</v>
      </c>
      <c r="Z11" s="22" t="n">
        <v>350000</v>
      </c>
      <c r="AA11" s="20" t="n">
        <v>0</v>
      </c>
      <c r="AB11" s="22" t="n">
        <v>0</v>
      </c>
      <c r="AC11" s="20" t="inlineStr">
        <is>
          <t>VI VAN TRUONG</t>
        </is>
      </c>
      <c r="AD11" s="20" t="inlineStr">
        <is>
          <t>03401010705676</t>
        </is>
      </c>
      <c r="AE11" s="20" t="inlineStr">
        <is>
          <t>Ngân hàng Thương mại Cổ phần Hàng hải Việt Nam</t>
        </is>
      </c>
      <c r="AF11" s="20" t="inlineStr">
        <is>
          <t>MSB</t>
        </is>
      </c>
      <c r="AG11" s="20" t="inlineStr">
        <is>
          <t>MARITIMEBANK CN NINH HIEP HA NOI</t>
        </is>
      </c>
      <c r="AH11" s="20" t="inlineStr">
        <is>
          <t>038098001499</t>
        </is>
      </c>
      <c r="AI11" s="20" t="inlineStr">
        <is>
          <t>43.75%</t>
        </is>
      </c>
      <c r="AJ11" s="20" t="inlineStr">
        <is>
          <t>120926-02-1007/K1225/100723</t>
        </is>
      </c>
      <c r="AK11" s="20" t="inlineStr">
        <is>
          <t>Hợp đồng lao động Xác định thời hạn</t>
        </is>
      </c>
      <c r="AL11" s="20" t="inlineStr">
        <is>
          <t>2023-10-08</t>
        </is>
      </c>
    </row>
    <row r="12">
      <c r="A12" s="20" t="inlineStr">
        <is>
          <t>160841</t>
        </is>
      </c>
      <c r="B12" s="20" t="inlineStr">
        <is>
          <t>Đường Văn Thịnh</t>
        </is>
      </c>
      <c r="C12" s="20" t="inlineStr">
        <is>
          <t>160841-01</t>
        </is>
      </c>
      <c r="D12" s="20" t="inlineStr">
        <is>
          <t>1007</t>
        </is>
      </c>
      <c r="E12" s="20" t="inlineStr">
        <is>
          <t>FOXCONN</t>
        </is>
      </c>
      <c r="F12" s="21" t="inlineStr">
        <is>
          <t>1999-04-09</t>
        </is>
      </c>
      <c r="G12" s="20" t="inlineStr">
        <is>
          <t>OFF</t>
        </is>
      </c>
      <c r="H12" s="21" t="inlineStr">
        <is>
          <t>2023-07-26</t>
        </is>
      </c>
      <c r="I12" s="21" t="inlineStr">
        <is>
          <t>2023-07-27</t>
        </is>
      </c>
      <c r="J12" s="20" t="inlineStr"/>
      <c r="K12" s="20" t="inlineStr">
        <is>
          <t>Công nhân</t>
        </is>
      </c>
      <c r="L12" s="20" t="inlineStr">
        <is>
          <t>Công nhân</t>
        </is>
      </c>
      <c r="M12" s="20" t="inlineStr"/>
      <c r="N12" s="20" t="inlineStr">
        <is>
          <t>LC1</t>
        </is>
      </c>
      <c r="O12" s="20" t="inlineStr">
        <is>
          <t>M-GROSS</t>
        </is>
      </c>
      <c r="P12" s="20" t="inlineStr"/>
      <c r="Q12" s="20" t="inlineStr">
        <is>
          <t>1</t>
        </is>
      </c>
      <c r="R12" s="22" t="n">
        <v>0</v>
      </c>
      <c r="S12" s="22" t="n">
        <v>4600000</v>
      </c>
      <c r="T12" s="22" t="n">
        <v>4600000</v>
      </c>
      <c r="U12" s="22" t="n">
        <v>220000</v>
      </c>
      <c r="V12" s="22" t="n">
        <v>173077</v>
      </c>
      <c r="W12" s="22" t="n">
        <v>158654</v>
      </c>
      <c r="X12" s="22" t="n">
        <v>300000</v>
      </c>
      <c r="Y12" s="22" t="n">
        <v>200000</v>
      </c>
      <c r="Z12" s="22" t="n">
        <v>350000</v>
      </c>
      <c r="AA12" s="20" t="n">
        <v>0</v>
      </c>
      <c r="AB12" s="22" t="n">
        <v>0</v>
      </c>
      <c r="AC12" s="20" t="inlineStr"/>
      <c r="AD12" s="20" t="inlineStr"/>
      <c r="AE12" s="20" t="inlineStr"/>
      <c r="AF12" s="20" t="inlineStr"/>
      <c r="AG12" s="20" t="inlineStr"/>
      <c r="AH12" s="20" t="inlineStr">
        <is>
          <t>040099009523</t>
        </is>
      </c>
      <c r="AI12" s="20" t="inlineStr">
        <is>
          <t>0%</t>
        </is>
      </c>
      <c r="AJ12" s="20" t="inlineStr">
        <is>
          <t>160841-01-1007/K1225/260723</t>
        </is>
      </c>
      <c r="AK12" s="20" t="inlineStr">
        <is>
          <t>Hợp đồng lao động Xác định thời hạn</t>
        </is>
      </c>
      <c r="AL12" s="20" t="inlineStr">
        <is>
          <t>2023-10-22</t>
        </is>
      </c>
    </row>
    <row r="13">
      <c r="A13" s="20" t="inlineStr">
        <is>
          <t>160839</t>
        </is>
      </c>
      <c r="B13" s="20" t="inlineStr">
        <is>
          <t>Triệu Thị Viên</t>
        </is>
      </c>
      <c r="C13" s="20" t="inlineStr">
        <is>
          <t>160839-01</t>
        </is>
      </c>
      <c r="D13" s="20" t="inlineStr">
        <is>
          <t>1007</t>
        </is>
      </c>
      <c r="E13" s="20" t="inlineStr">
        <is>
          <t>FOXCONN</t>
        </is>
      </c>
      <c r="F13" s="21" t="inlineStr">
        <is>
          <t>2005-02-04</t>
        </is>
      </c>
      <c r="G13" s="20" t="inlineStr">
        <is>
          <t>OFF</t>
        </is>
      </c>
      <c r="H13" s="21" t="inlineStr">
        <is>
          <t>2023-07-26</t>
        </is>
      </c>
      <c r="I13" s="21" t="inlineStr">
        <is>
          <t>2023-07-27</t>
        </is>
      </c>
      <c r="J13" s="20" t="inlineStr"/>
      <c r="K13" s="20" t="inlineStr">
        <is>
          <t>Công nhân</t>
        </is>
      </c>
      <c r="L13" s="20" t="inlineStr">
        <is>
          <t>Công nhân</t>
        </is>
      </c>
      <c r="M13" s="20" t="inlineStr"/>
      <c r="N13" s="20" t="inlineStr">
        <is>
          <t>LC1</t>
        </is>
      </c>
      <c r="O13" s="20" t="inlineStr">
        <is>
          <t>M-GROSS</t>
        </is>
      </c>
      <c r="P13" s="20" t="inlineStr"/>
      <c r="Q13" s="20" t="inlineStr">
        <is>
          <t>1</t>
        </is>
      </c>
      <c r="R13" s="22" t="n">
        <v>0</v>
      </c>
      <c r="S13" s="22" t="n">
        <v>4600000</v>
      </c>
      <c r="T13" s="22" t="n">
        <v>4600000</v>
      </c>
      <c r="U13" s="22" t="n">
        <v>220000</v>
      </c>
      <c r="V13" s="22" t="n">
        <v>173077</v>
      </c>
      <c r="W13" s="22" t="n">
        <v>158654</v>
      </c>
      <c r="X13" s="22" t="n">
        <v>300000</v>
      </c>
      <c r="Y13" s="22" t="n">
        <v>200000</v>
      </c>
      <c r="Z13" s="22" t="n">
        <v>350000</v>
      </c>
      <c r="AA13" s="20" t="n">
        <v>0</v>
      </c>
      <c r="AB13" s="22" t="n">
        <v>0</v>
      </c>
      <c r="AC13" s="20" t="inlineStr"/>
      <c r="AD13" s="20" t="inlineStr"/>
      <c r="AE13" s="20" t="inlineStr"/>
      <c r="AF13" s="20" t="inlineStr"/>
      <c r="AG13" s="20" t="inlineStr"/>
      <c r="AH13" s="20" t="inlineStr">
        <is>
          <t>020305001294</t>
        </is>
      </c>
      <c r="AI13" s="20" t="inlineStr">
        <is>
          <t>0%</t>
        </is>
      </c>
      <c r="AJ13" s="20" t="inlineStr">
        <is>
          <t>160839-01-1007/K1225/260723</t>
        </is>
      </c>
      <c r="AK13" s="20" t="inlineStr">
        <is>
          <t>Hợp đồng lao động Xác định thời hạn</t>
        </is>
      </c>
      <c r="AL13" s="20" t="inlineStr">
        <is>
          <t>2023-10-22</t>
        </is>
      </c>
    </row>
    <row r="14">
      <c r="A14" s="20" t="inlineStr">
        <is>
          <t>160848</t>
        </is>
      </c>
      <c r="B14" s="20" t="inlineStr">
        <is>
          <t>Trần Quỳnh Bun</t>
        </is>
      </c>
      <c r="C14" s="20" t="inlineStr">
        <is>
          <t>160848-01</t>
        </is>
      </c>
      <c r="D14" s="20" t="inlineStr">
        <is>
          <t>1007</t>
        </is>
      </c>
      <c r="E14" s="20" t="inlineStr">
        <is>
          <t>FOXCONN</t>
        </is>
      </c>
      <c r="F14" s="21" t="inlineStr">
        <is>
          <t>2004-10-08</t>
        </is>
      </c>
      <c r="G14" s="20" t="inlineStr">
        <is>
          <t>OFF</t>
        </is>
      </c>
      <c r="H14" s="21" t="inlineStr">
        <is>
          <t>2023-07-26</t>
        </is>
      </c>
      <c r="I14" s="21" t="inlineStr">
        <is>
          <t>2023-07-28</t>
        </is>
      </c>
      <c r="J14" s="20" t="inlineStr"/>
      <c r="K14" s="20" t="inlineStr">
        <is>
          <t>Công nhân</t>
        </is>
      </c>
      <c r="L14" s="20" t="inlineStr">
        <is>
          <t>Công nhân</t>
        </is>
      </c>
      <c r="M14" s="20" t="inlineStr"/>
      <c r="N14" s="20" t="inlineStr">
        <is>
          <t>LC1</t>
        </is>
      </c>
      <c r="O14" s="20" t="inlineStr">
        <is>
          <t>M-GROSS</t>
        </is>
      </c>
      <c r="P14" s="20" t="inlineStr"/>
      <c r="Q14" s="20" t="inlineStr">
        <is>
          <t>1</t>
        </is>
      </c>
      <c r="R14" s="22" t="n">
        <v>0</v>
      </c>
      <c r="S14" s="22" t="n">
        <v>4600000</v>
      </c>
      <c r="T14" s="22" t="n">
        <v>4600000</v>
      </c>
      <c r="U14" s="22" t="n">
        <v>220000</v>
      </c>
      <c r="V14" s="22" t="n">
        <v>173077</v>
      </c>
      <c r="W14" s="22" t="n">
        <v>158654</v>
      </c>
      <c r="X14" s="22" t="n">
        <v>300000</v>
      </c>
      <c r="Y14" s="22" t="n">
        <v>200000</v>
      </c>
      <c r="Z14" s="22" t="n">
        <v>350000</v>
      </c>
      <c r="AA14" s="20" t="n">
        <v>0</v>
      </c>
      <c r="AB14" s="22" t="n">
        <v>0</v>
      </c>
      <c r="AC14" s="20" t="inlineStr"/>
      <c r="AD14" s="20" t="inlineStr"/>
      <c r="AE14" s="20" t="inlineStr"/>
      <c r="AF14" s="20" t="inlineStr"/>
      <c r="AG14" s="20" t="inlineStr"/>
      <c r="AH14" s="20" t="inlineStr">
        <is>
          <t>042204014600</t>
        </is>
      </c>
      <c r="AI14" s="20" t="inlineStr">
        <is>
          <t>0%</t>
        </is>
      </c>
      <c r="AJ14" s="20" t="inlineStr">
        <is>
          <t>160848-01-1007/K1225/260723</t>
        </is>
      </c>
      <c r="AK14" s="20" t="inlineStr">
        <is>
          <t>Hợp đồng lao động Xác định thời hạn</t>
        </is>
      </c>
      <c r="AL14" s="20" t="inlineStr">
        <is>
          <t>2023-10-22</t>
        </is>
      </c>
    </row>
    <row r="15">
      <c r="A15" s="20" t="inlineStr">
        <is>
          <t>160832</t>
        </is>
      </c>
      <c r="B15" s="20" t="inlineStr">
        <is>
          <t>Lường Tấn Cường</t>
        </is>
      </c>
      <c r="C15" s="20" t="inlineStr">
        <is>
          <t>160832-01</t>
        </is>
      </c>
      <c r="D15" s="20" t="inlineStr">
        <is>
          <t>1007</t>
        </is>
      </c>
      <c r="E15" s="20" t="inlineStr">
        <is>
          <t>FOXCONN</t>
        </is>
      </c>
      <c r="F15" s="21" t="inlineStr">
        <is>
          <t>2005-06-24</t>
        </is>
      </c>
      <c r="G15" s="20" t="inlineStr">
        <is>
          <t>OFF</t>
        </is>
      </c>
      <c r="H15" s="21" t="inlineStr">
        <is>
          <t>2023-07-26</t>
        </is>
      </c>
      <c r="I15" s="21" t="inlineStr">
        <is>
          <t>2023-07-27</t>
        </is>
      </c>
      <c r="J15" s="20" t="inlineStr"/>
      <c r="K15" s="20" t="inlineStr">
        <is>
          <t>Công nhân</t>
        </is>
      </c>
      <c r="L15" s="20" t="inlineStr">
        <is>
          <t>Công nhân</t>
        </is>
      </c>
      <c r="M15" s="20" t="inlineStr"/>
      <c r="N15" s="20" t="inlineStr">
        <is>
          <t>LC1</t>
        </is>
      </c>
      <c r="O15" s="20" t="inlineStr">
        <is>
          <t>M-GROSS</t>
        </is>
      </c>
      <c r="P15" s="20" t="inlineStr"/>
      <c r="Q15" s="20" t="inlineStr">
        <is>
          <t>1</t>
        </is>
      </c>
      <c r="R15" s="22" t="n">
        <v>0</v>
      </c>
      <c r="S15" s="22" t="n">
        <v>4600000</v>
      </c>
      <c r="T15" s="22" t="n">
        <v>4600000</v>
      </c>
      <c r="U15" s="22" t="n">
        <v>220000</v>
      </c>
      <c r="V15" s="22" t="n">
        <v>173077</v>
      </c>
      <c r="W15" s="22" t="n">
        <v>158654</v>
      </c>
      <c r="X15" s="22" t="n">
        <v>300000</v>
      </c>
      <c r="Y15" s="22" t="n">
        <v>200000</v>
      </c>
      <c r="Z15" s="22" t="n">
        <v>350000</v>
      </c>
      <c r="AA15" s="20" t="n">
        <v>0</v>
      </c>
      <c r="AB15" s="22" t="n">
        <v>0</v>
      </c>
      <c r="AC15" s="20" t="inlineStr"/>
      <c r="AD15" s="20" t="inlineStr"/>
      <c r="AE15" s="20" t="inlineStr"/>
      <c r="AF15" s="20" t="inlineStr"/>
      <c r="AG15" s="20" t="inlineStr"/>
      <c r="AH15" s="20" t="inlineStr">
        <is>
          <t>015205003786</t>
        </is>
      </c>
      <c r="AI15" s="20" t="inlineStr">
        <is>
          <t>0%</t>
        </is>
      </c>
      <c r="AJ15" s="20" t="inlineStr">
        <is>
          <t>160832-01-1007/K1225/260723</t>
        </is>
      </c>
      <c r="AK15" s="20" t="inlineStr">
        <is>
          <t>Hợp đồng lao động Xác định thời hạn</t>
        </is>
      </c>
      <c r="AL15" s="20" t="inlineStr">
        <is>
          <t>2023-10-22</t>
        </is>
      </c>
    </row>
    <row r="16">
      <c r="A16" s="20" t="inlineStr">
        <is>
          <t>160449</t>
        </is>
      </c>
      <c r="B16" s="20" t="inlineStr">
        <is>
          <t>Trương Công Hải</t>
        </is>
      </c>
      <c r="C16" s="20" t="inlineStr">
        <is>
          <t>160449-01</t>
        </is>
      </c>
      <c r="D16" s="20" t="inlineStr">
        <is>
          <t>1007</t>
        </is>
      </c>
      <c r="E16" s="20" t="inlineStr">
        <is>
          <t>FOXCONN</t>
        </is>
      </c>
      <c r="F16" s="21" t="inlineStr">
        <is>
          <t>2004-12-03</t>
        </is>
      </c>
      <c r="G16" s="20" t="inlineStr">
        <is>
          <t>OFF</t>
        </is>
      </c>
      <c r="H16" s="21" t="inlineStr">
        <is>
          <t>2023-07-14</t>
        </is>
      </c>
      <c r="I16" s="21" t="inlineStr">
        <is>
          <t>2023-07-19</t>
        </is>
      </c>
      <c r="J16" s="20" t="inlineStr"/>
      <c r="K16" s="20" t="inlineStr">
        <is>
          <t>Công nhân</t>
        </is>
      </c>
      <c r="L16" s="20" t="inlineStr">
        <is>
          <t>Công nhân</t>
        </is>
      </c>
      <c r="M16" s="20" t="inlineStr"/>
      <c r="N16" s="20" t="inlineStr">
        <is>
          <t>LC1</t>
        </is>
      </c>
      <c r="O16" s="20" t="inlineStr">
        <is>
          <t>M-GROSS</t>
        </is>
      </c>
      <c r="P16" s="20" t="inlineStr"/>
      <c r="Q16" s="20" t="inlineStr">
        <is>
          <t>1</t>
        </is>
      </c>
      <c r="R16" s="22" t="n">
        <v>0</v>
      </c>
      <c r="S16" s="22" t="n">
        <v>4600000</v>
      </c>
      <c r="T16" s="22" t="n">
        <v>4600000</v>
      </c>
      <c r="U16" s="22" t="n">
        <v>220000</v>
      </c>
      <c r="V16" s="22" t="n">
        <v>173077</v>
      </c>
      <c r="W16" s="22" t="n">
        <v>158654</v>
      </c>
      <c r="X16" s="22" t="n">
        <v>300000</v>
      </c>
      <c r="Y16" s="22" t="n">
        <v>200000</v>
      </c>
      <c r="Z16" s="22" t="n">
        <v>350000</v>
      </c>
      <c r="AA16" s="20" t="n">
        <v>0</v>
      </c>
      <c r="AB16" s="22" t="n">
        <v>0</v>
      </c>
      <c r="AC16" s="20" t="inlineStr"/>
      <c r="AD16" s="20" t="inlineStr"/>
      <c r="AE16" s="20" t="inlineStr"/>
      <c r="AF16" s="20" t="inlineStr"/>
      <c r="AG16" s="20" t="inlineStr"/>
      <c r="AH16" s="20" t="inlineStr">
        <is>
          <t>038204019713</t>
        </is>
      </c>
      <c r="AI16" s="20" t="inlineStr">
        <is>
          <t>0%</t>
        </is>
      </c>
      <c r="AJ16" s="20" t="inlineStr">
        <is>
          <t>160449-01-1007/K1225/140723</t>
        </is>
      </c>
      <c r="AK16" s="20" t="inlineStr">
        <is>
          <t>Hợp đồng lao động Xác định thời hạn</t>
        </is>
      </c>
      <c r="AL16" s="20" t="inlineStr">
        <is>
          <t>2023-10-08</t>
        </is>
      </c>
    </row>
    <row r="17">
      <c r="A17" s="20" t="inlineStr">
        <is>
          <t>150455</t>
        </is>
      </c>
      <c r="B17" s="20" t="inlineStr">
        <is>
          <t>Dương Văn Nghĩa</t>
        </is>
      </c>
      <c r="C17" s="20" t="inlineStr">
        <is>
          <t>150455-02</t>
        </is>
      </c>
      <c r="D17" s="20" t="inlineStr">
        <is>
          <t>1007</t>
        </is>
      </c>
      <c r="E17" s="20" t="inlineStr">
        <is>
          <t>FOXCONN</t>
        </is>
      </c>
      <c r="F17" s="21" t="inlineStr">
        <is>
          <t>2003-01-14</t>
        </is>
      </c>
      <c r="G17" s="20" t="inlineStr">
        <is>
          <t>NEW</t>
        </is>
      </c>
      <c r="H17" s="21" t="inlineStr">
        <is>
          <t>2023-07-13</t>
        </is>
      </c>
      <c r="I17" s="21" t="inlineStr"/>
      <c r="J17" s="20" t="inlineStr"/>
      <c r="K17" s="20" t="inlineStr">
        <is>
          <t>Công nhân</t>
        </is>
      </c>
      <c r="L17" s="20" t="inlineStr">
        <is>
          <t>Công nhân</t>
        </is>
      </c>
      <c r="M17" s="20" t="inlineStr"/>
      <c r="N17" s="20" t="inlineStr">
        <is>
          <t>LC1</t>
        </is>
      </c>
      <c r="O17" s="20" t="inlineStr">
        <is>
          <t>M-GROSS</t>
        </is>
      </c>
      <c r="P17" s="20" t="inlineStr"/>
      <c r="Q17" s="20" t="inlineStr">
        <is>
          <t>1</t>
        </is>
      </c>
      <c r="R17" s="22" t="n">
        <v>0</v>
      </c>
      <c r="S17" s="22" t="n">
        <v>4600000</v>
      </c>
      <c r="T17" s="22" t="n">
        <v>4600000</v>
      </c>
      <c r="U17" s="22" t="n">
        <v>220000</v>
      </c>
      <c r="V17" s="22" t="n">
        <v>173077</v>
      </c>
      <c r="W17" s="22" t="n">
        <v>158654</v>
      </c>
      <c r="X17" s="22" t="n">
        <v>300000</v>
      </c>
      <c r="Y17" s="22" t="n">
        <v>200000</v>
      </c>
      <c r="Z17" s="22" t="n">
        <v>350000</v>
      </c>
      <c r="AA17" s="20" t="n">
        <v>0</v>
      </c>
      <c r="AB17" s="22" t="n">
        <v>0</v>
      </c>
      <c r="AC17" s="20" t="inlineStr"/>
      <c r="AD17" s="20" t="inlineStr"/>
      <c r="AE17" s="20" t="inlineStr"/>
      <c r="AF17" s="20" t="inlineStr"/>
      <c r="AG17" s="20" t="inlineStr"/>
      <c r="AH17" s="20" t="inlineStr">
        <is>
          <t>040203002224</t>
        </is>
      </c>
      <c r="AI17" s="20" t="inlineStr">
        <is>
          <t>0%</t>
        </is>
      </c>
      <c r="AJ17" s="20" t="inlineStr">
        <is>
          <t>150455-01-1007/K1225/130723</t>
        </is>
      </c>
      <c r="AK17" s="20" t="inlineStr">
        <is>
          <t>Hợp đồng lao động Xác định thời hạn</t>
        </is>
      </c>
      <c r="AL17" s="20" t="inlineStr">
        <is>
          <t>2023-10-08</t>
        </is>
      </c>
    </row>
    <row r="18">
      <c r="A18" s="20" t="inlineStr">
        <is>
          <t>160447</t>
        </is>
      </c>
      <c r="B18" s="20" t="inlineStr">
        <is>
          <t>Hà Quang Hà</t>
        </is>
      </c>
      <c r="C18" s="20" t="inlineStr">
        <is>
          <t>160447-01</t>
        </is>
      </c>
      <c r="D18" s="20" t="inlineStr">
        <is>
          <t>1007</t>
        </is>
      </c>
      <c r="E18" s="20" t="inlineStr">
        <is>
          <t>FOXCONN</t>
        </is>
      </c>
      <c r="F18" s="21" t="inlineStr">
        <is>
          <t>2000-04-12</t>
        </is>
      </c>
      <c r="G18" s="20" t="inlineStr">
        <is>
          <t>OFF</t>
        </is>
      </c>
      <c r="H18" s="21" t="inlineStr">
        <is>
          <t>2023-07-14</t>
        </is>
      </c>
      <c r="I18" s="21" t="inlineStr">
        <is>
          <t>2023-07-15</t>
        </is>
      </c>
      <c r="J18" s="20" t="inlineStr"/>
      <c r="K18" s="20" t="inlineStr">
        <is>
          <t>Công nhân</t>
        </is>
      </c>
      <c r="L18" s="20" t="inlineStr">
        <is>
          <t>Công nhân</t>
        </is>
      </c>
      <c r="M18" s="20" t="inlineStr"/>
      <c r="N18" s="20" t="inlineStr">
        <is>
          <t>LC1</t>
        </is>
      </c>
      <c r="O18" s="20" t="inlineStr">
        <is>
          <t>M-GROSS</t>
        </is>
      </c>
      <c r="P18" s="20" t="inlineStr"/>
      <c r="Q18" s="20" t="inlineStr">
        <is>
          <t>1</t>
        </is>
      </c>
      <c r="R18" s="22" t="n">
        <v>0</v>
      </c>
      <c r="S18" s="22" t="n">
        <v>4600000</v>
      </c>
      <c r="T18" s="22" t="n">
        <v>4600000</v>
      </c>
      <c r="U18" s="22" t="n">
        <v>220000</v>
      </c>
      <c r="V18" s="22" t="n">
        <v>173077</v>
      </c>
      <c r="W18" s="22" t="n">
        <v>158654</v>
      </c>
      <c r="X18" s="22" t="n">
        <v>300000</v>
      </c>
      <c r="Y18" s="22" t="n">
        <v>200000</v>
      </c>
      <c r="Z18" s="22" t="n">
        <v>350000</v>
      </c>
      <c r="AA18" s="20" t="n">
        <v>0</v>
      </c>
      <c r="AB18" s="22" t="n">
        <v>0</v>
      </c>
      <c r="AC18" s="20" t="inlineStr"/>
      <c r="AD18" s="20" t="inlineStr"/>
      <c r="AE18" s="20" t="inlineStr"/>
      <c r="AF18" s="20" t="inlineStr"/>
      <c r="AG18" s="20" t="inlineStr"/>
      <c r="AH18" s="20" t="inlineStr">
        <is>
          <t>038200009706</t>
        </is>
      </c>
      <c r="AI18" s="20" t="inlineStr">
        <is>
          <t>0%</t>
        </is>
      </c>
      <c r="AJ18" s="20" t="inlineStr">
        <is>
          <t>160447-01-1007/K1225/140723</t>
        </is>
      </c>
      <c r="AK18" s="20" t="inlineStr">
        <is>
          <t>Hợp đồng lao động Xác định thời hạn</t>
        </is>
      </c>
      <c r="AL18" s="20" t="inlineStr">
        <is>
          <t>2023-10-08</t>
        </is>
      </c>
    </row>
    <row r="19">
      <c r="A19" s="20" t="inlineStr">
        <is>
          <t>160434</t>
        </is>
      </c>
      <c r="B19" s="20" t="inlineStr">
        <is>
          <t>Hoàng Thị Tươi</t>
        </is>
      </c>
      <c r="C19" s="20" t="inlineStr">
        <is>
          <t>160434-01</t>
        </is>
      </c>
      <c r="D19" s="20" t="inlineStr">
        <is>
          <t>1007</t>
        </is>
      </c>
      <c r="E19" s="20" t="inlineStr">
        <is>
          <t>FOXCONN</t>
        </is>
      </c>
      <c r="F19" s="21" t="inlineStr">
        <is>
          <t>2000-10-02</t>
        </is>
      </c>
      <c r="G19" s="20" t="inlineStr">
        <is>
          <t>OFF</t>
        </is>
      </c>
      <c r="H19" s="21" t="inlineStr">
        <is>
          <t>2023-07-14</t>
        </is>
      </c>
      <c r="I19" s="21" t="inlineStr">
        <is>
          <t>2023-07-15</t>
        </is>
      </c>
      <c r="J19" s="20" t="inlineStr"/>
      <c r="K19" s="20" t="inlineStr">
        <is>
          <t>Công nhân</t>
        </is>
      </c>
      <c r="L19" s="20" t="inlineStr">
        <is>
          <t>Công nhân</t>
        </is>
      </c>
      <c r="M19" s="20" t="inlineStr"/>
      <c r="N19" s="20" t="inlineStr">
        <is>
          <t>LC1</t>
        </is>
      </c>
      <c r="O19" s="20" t="inlineStr">
        <is>
          <t>M-GROSS</t>
        </is>
      </c>
      <c r="P19" s="20" t="inlineStr"/>
      <c r="Q19" s="20" t="inlineStr">
        <is>
          <t>1</t>
        </is>
      </c>
      <c r="R19" s="22" t="n">
        <v>0</v>
      </c>
      <c r="S19" s="22" t="n">
        <v>4600000</v>
      </c>
      <c r="T19" s="22" t="n">
        <v>4600000</v>
      </c>
      <c r="U19" s="22" t="n">
        <v>220000</v>
      </c>
      <c r="V19" s="22" t="n">
        <v>173077</v>
      </c>
      <c r="W19" s="22" t="n">
        <v>158654</v>
      </c>
      <c r="X19" s="22" t="n">
        <v>300000</v>
      </c>
      <c r="Y19" s="22" t="n">
        <v>200000</v>
      </c>
      <c r="Z19" s="22" t="n">
        <v>350000</v>
      </c>
      <c r="AA19" s="20" t="n">
        <v>0</v>
      </c>
      <c r="AB19" s="22" t="n">
        <v>0</v>
      </c>
      <c r="AC19" s="20" t="inlineStr"/>
      <c r="AD19" s="20" t="inlineStr"/>
      <c r="AE19" s="20" t="inlineStr"/>
      <c r="AF19" s="20" t="inlineStr"/>
      <c r="AG19" s="20" t="inlineStr"/>
      <c r="AH19" s="20" t="inlineStr">
        <is>
          <t>071062811</t>
        </is>
      </c>
      <c r="AI19" s="20" t="inlineStr">
        <is>
          <t>0%</t>
        </is>
      </c>
      <c r="AJ19" s="20" t="inlineStr">
        <is>
          <t>160434-01-1007/K1225/140723</t>
        </is>
      </c>
      <c r="AK19" s="20" t="inlineStr">
        <is>
          <t>Hợp đồng lao động Xác định thời hạn</t>
        </is>
      </c>
      <c r="AL19" s="20" t="inlineStr">
        <is>
          <t>2023-10-08</t>
        </is>
      </c>
    </row>
    <row r="20">
      <c r="A20" s="20" t="inlineStr">
        <is>
          <t>160850</t>
        </is>
      </c>
      <c r="B20" s="20" t="inlineStr">
        <is>
          <t>Cà Văn Việt</t>
        </is>
      </c>
      <c r="C20" s="20" t="inlineStr">
        <is>
          <t>160850-01</t>
        </is>
      </c>
      <c r="D20" s="20" t="inlineStr">
        <is>
          <t>1007</t>
        </is>
      </c>
      <c r="E20" s="20" t="inlineStr">
        <is>
          <t>FOXCONN</t>
        </is>
      </c>
      <c r="F20" s="21" t="inlineStr">
        <is>
          <t>2004-09-01</t>
        </is>
      </c>
      <c r="G20" s="20" t="inlineStr">
        <is>
          <t>OFF</t>
        </is>
      </c>
      <c r="H20" s="21" t="inlineStr">
        <is>
          <t>2023-07-26</t>
        </is>
      </c>
      <c r="I20" s="21" t="inlineStr">
        <is>
          <t>2023-07-28</t>
        </is>
      </c>
      <c r="J20" s="20" t="inlineStr"/>
      <c r="K20" s="20" t="inlineStr">
        <is>
          <t>Công nhân</t>
        </is>
      </c>
      <c r="L20" s="20" t="inlineStr">
        <is>
          <t>Công nhân</t>
        </is>
      </c>
      <c r="M20" s="20" t="inlineStr"/>
      <c r="N20" s="20" t="inlineStr">
        <is>
          <t>LC1</t>
        </is>
      </c>
      <c r="O20" s="20" t="inlineStr">
        <is>
          <t>M-GROSS</t>
        </is>
      </c>
      <c r="P20" s="20" t="inlineStr"/>
      <c r="Q20" s="20" t="inlineStr">
        <is>
          <t>1</t>
        </is>
      </c>
      <c r="R20" s="22" t="n">
        <v>0</v>
      </c>
      <c r="S20" s="22" t="n">
        <v>4600000</v>
      </c>
      <c r="T20" s="22" t="n">
        <v>4600000</v>
      </c>
      <c r="U20" s="22" t="n">
        <v>220000</v>
      </c>
      <c r="V20" s="22" t="n">
        <v>173077</v>
      </c>
      <c r="W20" s="22" t="n">
        <v>158654</v>
      </c>
      <c r="X20" s="22" t="n">
        <v>300000</v>
      </c>
      <c r="Y20" s="22" t="n">
        <v>200000</v>
      </c>
      <c r="Z20" s="22" t="n">
        <v>350000</v>
      </c>
      <c r="AA20" s="20" t="n">
        <v>0</v>
      </c>
      <c r="AB20" s="22" t="n">
        <v>0</v>
      </c>
      <c r="AC20" s="20" t="inlineStr"/>
      <c r="AD20" s="20" t="inlineStr"/>
      <c r="AE20" s="20" t="inlineStr"/>
      <c r="AF20" s="20" t="inlineStr"/>
      <c r="AG20" s="20" t="inlineStr"/>
      <c r="AH20" s="20" t="inlineStr">
        <is>
          <t>014204004074</t>
        </is>
      </c>
      <c r="AI20" s="20" t="inlineStr">
        <is>
          <t>0%</t>
        </is>
      </c>
      <c r="AJ20" s="20" t="inlineStr">
        <is>
          <t>160850-01-1007/K1225/260723</t>
        </is>
      </c>
      <c r="AK20" s="20" t="inlineStr">
        <is>
          <t>Hợp đồng lao động Xác định thời hạn</t>
        </is>
      </c>
      <c r="AL20" s="20" t="inlineStr">
        <is>
          <t>2023-10-22</t>
        </is>
      </c>
    </row>
    <row r="21">
      <c r="A21" s="20" t="inlineStr">
        <is>
          <t>160239</t>
        </is>
      </c>
      <c r="B21" s="20" t="inlineStr">
        <is>
          <t>Sùng Mí Phình</t>
        </is>
      </c>
      <c r="C21" s="20" t="inlineStr">
        <is>
          <t>160239-01</t>
        </is>
      </c>
      <c r="D21" s="20" t="inlineStr">
        <is>
          <t>1007</t>
        </is>
      </c>
      <c r="E21" s="20" t="inlineStr">
        <is>
          <t>FOXCONN</t>
        </is>
      </c>
      <c r="F21" s="21" t="inlineStr">
        <is>
          <t>2004-04-21</t>
        </is>
      </c>
      <c r="G21" s="20" t="inlineStr">
        <is>
          <t>NEW</t>
        </is>
      </c>
      <c r="H21" s="21" t="inlineStr">
        <is>
          <t>2023-07-28</t>
        </is>
      </c>
      <c r="I21" s="21" t="inlineStr"/>
      <c r="J21" s="20" t="inlineStr"/>
      <c r="K21" s="20" t="inlineStr">
        <is>
          <t>Công nhân</t>
        </is>
      </c>
      <c r="L21" s="20" t="inlineStr">
        <is>
          <t>Công nhân</t>
        </is>
      </c>
      <c r="M21" s="20" t="inlineStr"/>
      <c r="N21" s="20" t="inlineStr">
        <is>
          <t>LC1</t>
        </is>
      </c>
      <c r="O21" s="20" t="inlineStr">
        <is>
          <t>M-GROSS</t>
        </is>
      </c>
      <c r="P21" s="20" t="inlineStr"/>
      <c r="Q21" s="20" t="inlineStr">
        <is>
          <t>1</t>
        </is>
      </c>
      <c r="R21" s="22" t="n">
        <v>0</v>
      </c>
      <c r="S21" s="22" t="n">
        <v>4600000</v>
      </c>
      <c r="T21" s="22" t="n">
        <v>4600000</v>
      </c>
      <c r="U21" s="22" t="n">
        <v>220000</v>
      </c>
      <c r="V21" s="22" t="n">
        <v>173077</v>
      </c>
      <c r="W21" s="22" t="n">
        <v>158654</v>
      </c>
      <c r="X21" s="22" t="n">
        <v>300000</v>
      </c>
      <c r="Y21" s="22" t="n">
        <v>200000</v>
      </c>
      <c r="Z21" s="22" t="n">
        <v>350000</v>
      </c>
      <c r="AA21" s="20" t="n">
        <v>0</v>
      </c>
      <c r="AB21" s="22" t="n">
        <v>0</v>
      </c>
      <c r="AC21" s="20" t="inlineStr"/>
      <c r="AD21" s="20" t="inlineStr"/>
      <c r="AE21" s="20" t="inlineStr"/>
      <c r="AF21" s="20" t="inlineStr"/>
      <c r="AG21" s="20" t="inlineStr"/>
      <c r="AH21" s="20" t="inlineStr">
        <is>
          <t>002204011104</t>
        </is>
      </c>
      <c r="AI21" s="20" t="inlineStr">
        <is>
          <t>0%</t>
        </is>
      </c>
      <c r="AJ21" s="20" t="inlineStr">
        <is>
          <t>148244-01-1007/K1225/210723</t>
        </is>
      </c>
      <c r="AK21" s="20" t="inlineStr">
        <is>
          <t>Hợp đồng lao động Xác định thời hạn</t>
        </is>
      </c>
      <c r="AL21" s="20" t="inlineStr">
        <is>
          <t>2023-10-01</t>
        </is>
      </c>
    </row>
    <row r="22">
      <c r="A22" s="20" t="inlineStr">
        <is>
          <t>160949</t>
        </is>
      </c>
      <c r="B22" s="20" t="inlineStr">
        <is>
          <t>Triệu Văn Thành</t>
        </is>
      </c>
      <c r="C22" s="20" t="inlineStr">
        <is>
          <t>160949-01</t>
        </is>
      </c>
      <c r="D22" s="20" t="inlineStr">
        <is>
          <t>1007</t>
        </is>
      </c>
      <c r="E22" s="20" t="inlineStr">
        <is>
          <t>FOXCONN</t>
        </is>
      </c>
      <c r="F22" s="21" t="inlineStr">
        <is>
          <t>2004-06-17</t>
        </is>
      </c>
      <c r="G22" s="20" t="inlineStr">
        <is>
          <t>OFF</t>
        </is>
      </c>
      <c r="H22" s="21" t="inlineStr">
        <is>
          <t>2023-07-28</t>
        </is>
      </c>
      <c r="I22" s="21" t="inlineStr">
        <is>
          <t>2023-07-29</t>
        </is>
      </c>
      <c r="J22" s="20" t="inlineStr"/>
      <c r="K22" s="20" t="inlineStr">
        <is>
          <t>Công nhân</t>
        </is>
      </c>
      <c r="L22" s="20" t="inlineStr">
        <is>
          <t>Công nhân</t>
        </is>
      </c>
      <c r="M22" s="20" t="inlineStr"/>
      <c r="N22" s="20" t="inlineStr">
        <is>
          <t>LC1</t>
        </is>
      </c>
      <c r="O22" s="20" t="inlineStr">
        <is>
          <t>M-GROSS</t>
        </is>
      </c>
      <c r="P22" s="20" t="inlineStr"/>
      <c r="Q22" s="20" t="inlineStr">
        <is>
          <t>1</t>
        </is>
      </c>
      <c r="R22" s="22" t="n">
        <v>0</v>
      </c>
      <c r="S22" s="22" t="n">
        <v>4600000</v>
      </c>
      <c r="T22" s="22" t="n">
        <v>4600000</v>
      </c>
      <c r="U22" s="22" t="n">
        <v>220000</v>
      </c>
      <c r="V22" s="22" t="n">
        <v>173077</v>
      </c>
      <c r="W22" s="22" t="n">
        <v>158654</v>
      </c>
      <c r="X22" s="22" t="n">
        <v>300000</v>
      </c>
      <c r="Y22" s="22" t="n">
        <v>200000</v>
      </c>
      <c r="Z22" s="22" t="n">
        <v>350000</v>
      </c>
      <c r="AA22" s="20" t="n">
        <v>0</v>
      </c>
      <c r="AB22" s="22" t="n">
        <v>0</v>
      </c>
      <c r="AC22" s="20" t="inlineStr"/>
      <c r="AD22" s="20" t="inlineStr"/>
      <c r="AE22" s="20" t="inlineStr"/>
      <c r="AF22" s="20" t="inlineStr"/>
      <c r="AG22" s="20" t="inlineStr"/>
      <c r="AH22" s="20" t="inlineStr">
        <is>
          <t>015204001907</t>
        </is>
      </c>
      <c r="AI22" s="20" t="inlineStr">
        <is>
          <t>0%</t>
        </is>
      </c>
      <c r="AJ22" s="20" t="inlineStr">
        <is>
          <t>160949-01-1007/K1225/280723</t>
        </is>
      </c>
      <c r="AK22" s="20" t="inlineStr">
        <is>
          <t>Hợp đồng lao động Xác định thời hạn</t>
        </is>
      </c>
      <c r="AL22" s="20" t="inlineStr">
        <is>
          <t>2023-10-22</t>
        </is>
      </c>
    </row>
    <row r="23">
      <c r="A23" s="20" t="inlineStr">
        <is>
          <t>150205</t>
        </is>
      </c>
      <c r="B23" s="20" t="inlineStr">
        <is>
          <t>Phan Văn Thắng</t>
        </is>
      </c>
      <c r="C23" s="20" t="inlineStr">
        <is>
          <t>150205-03</t>
        </is>
      </c>
      <c r="D23" s="20" t="inlineStr">
        <is>
          <t>1007</t>
        </is>
      </c>
      <c r="E23" s="20" t="inlineStr">
        <is>
          <t>FOXCONN</t>
        </is>
      </c>
      <c r="F23" s="21" t="inlineStr">
        <is>
          <t>1997-01-10</t>
        </is>
      </c>
      <c r="G23" s="20" t="inlineStr">
        <is>
          <t>OLD</t>
        </is>
      </c>
      <c r="H23" s="21" t="inlineStr">
        <is>
          <t>2022-04-18</t>
        </is>
      </c>
      <c r="I23" s="21" t="inlineStr">
        <is>
          <t>2023-10-15</t>
        </is>
      </c>
      <c r="J23" s="20" t="inlineStr"/>
      <c r="K23" s="20" t="inlineStr">
        <is>
          <t>Công nhân</t>
        </is>
      </c>
      <c r="L23" s="20" t="inlineStr">
        <is>
          <t>Công nhân</t>
        </is>
      </c>
      <c r="M23" s="20" t="inlineStr"/>
      <c r="N23" s="20" t="inlineStr">
        <is>
          <t>LC1</t>
        </is>
      </c>
      <c r="O23" s="20" t="inlineStr">
        <is>
          <t>M-GROSS</t>
        </is>
      </c>
      <c r="P23" s="20" t="inlineStr"/>
      <c r="Q23" s="20" t="inlineStr">
        <is>
          <t>1</t>
        </is>
      </c>
      <c r="R23" s="22" t="n">
        <v>0</v>
      </c>
      <c r="S23" s="22" t="n">
        <v>4600000</v>
      </c>
      <c r="T23" s="22" t="n">
        <v>4600000</v>
      </c>
      <c r="U23" s="22" t="n">
        <v>220000</v>
      </c>
      <c r="V23" s="22" t="n">
        <v>173077</v>
      </c>
      <c r="W23" s="22" t="n">
        <v>158654</v>
      </c>
      <c r="X23" s="22" t="n">
        <v>300000</v>
      </c>
      <c r="Y23" s="22" t="n">
        <v>200000</v>
      </c>
      <c r="Z23" s="22" t="n">
        <v>350000</v>
      </c>
      <c r="AA23" s="20" t="n">
        <v>0</v>
      </c>
      <c r="AB23" s="22" t="n">
        <v>0</v>
      </c>
      <c r="AC23" s="20" t="inlineStr">
        <is>
          <t>PHAN VAN THANG</t>
        </is>
      </c>
      <c r="AD23" s="20" t="inlineStr">
        <is>
          <t>03401010789658</t>
        </is>
      </c>
      <c r="AE23" s="20" t="inlineStr">
        <is>
          <t>Ngân hàng Thương mại Cổ phần Hàng hải Việt Nam</t>
        </is>
      </c>
      <c r="AF23" s="20" t="inlineStr">
        <is>
          <t>MSB</t>
        </is>
      </c>
      <c r="AG23" s="20" t="inlineStr">
        <is>
          <t>MARITIMEBANK CN NINH HIEP HA NOI</t>
        </is>
      </c>
      <c r="AH23" s="20" t="inlineStr">
        <is>
          <t>006097002456</t>
        </is>
      </c>
      <c r="AI23" s="20" t="inlineStr">
        <is>
          <t>43.75%</t>
        </is>
      </c>
      <c r="AJ23" s="20" t="inlineStr">
        <is>
          <t>150205-02-1007/K1225/170723</t>
        </is>
      </c>
      <c r="AK23" s="20" t="inlineStr">
        <is>
          <t>Hợp đồng lao động Xác định thời hạn</t>
        </is>
      </c>
      <c r="AL23" s="20" t="inlineStr">
        <is>
          <t>2023-10-15</t>
        </is>
      </c>
    </row>
    <row r="24">
      <c r="A24" s="20" t="inlineStr">
        <is>
          <t>160445</t>
        </is>
      </c>
      <c r="B24" s="20" t="inlineStr">
        <is>
          <t>Lê Quang Tú</t>
        </is>
      </c>
      <c r="C24" s="20" t="inlineStr">
        <is>
          <t>160445-01</t>
        </is>
      </c>
      <c r="D24" s="20" t="inlineStr">
        <is>
          <t>1007</t>
        </is>
      </c>
      <c r="E24" s="20" t="inlineStr">
        <is>
          <t>FOXCONN</t>
        </is>
      </c>
      <c r="F24" s="21" t="inlineStr">
        <is>
          <t>2005-02-19</t>
        </is>
      </c>
      <c r="G24" s="20" t="inlineStr">
        <is>
          <t>OFF</t>
        </is>
      </c>
      <c r="H24" s="21" t="inlineStr">
        <is>
          <t>2023-07-15</t>
        </is>
      </c>
      <c r="I24" s="21" t="inlineStr">
        <is>
          <t>2023-07-16</t>
        </is>
      </c>
      <c r="J24" s="20" t="inlineStr"/>
      <c r="K24" s="20" t="inlineStr">
        <is>
          <t>Công nhân</t>
        </is>
      </c>
      <c r="L24" s="20" t="inlineStr">
        <is>
          <t>Công nhân</t>
        </is>
      </c>
      <c r="M24" s="20" t="inlineStr"/>
      <c r="N24" s="20" t="inlineStr">
        <is>
          <t>LC1</t>
        </is>
      </c>
      <c r="O24" s="20" t="inlineStr">
        <is>
          <t>M-GROSS</t>
        </is>
      </c>
      <c r="P24" s="20" t="inlineStr"/>
      <c r="Q24" s="20" t="inlineStr">
        <is>
          <t>1</t>
        </is>
      </c>
      <c r="R24" s="22" t="n">
        <v>0</v>
      </c>
      <c r="S24" s="22" t="n">
        <v>4600000</v>
      </c>
      <c r="T24" s="22" t="n">
        <v>4600000</v>
      </c>
      <c r="U24" s="22" t="n">
        <v>220000</v>
      </c>
      <c r="V24" s="22" t="n">
        <v>173077</v>
      </c>
      <c r="W24" s="22" t="n">
        <v>158654</v>
      </c>
      <c r="X24" s="22" t="n">
        <v>300000</v>
      </c>
      <c r="Y24" s="22" t="n">
        <v>200000</v>
      </c>
      <c r="Z24" s="22" t="n">
        <v>350000</v>
      </c>
      <c r="AA24" s="20" t="n">
        <v>0</v>
      </c>
      <c r="AB24" s="22" t="n">
        <v>0</v>
      </c>
      <c r="AC24" s="20" t="inlineStr"/>
      <c r="AD24" s="20" t="inlineStr"/>
      <c r="AE24" s="20" t="inlineStr"/>
      <c r="AF24" s="20" t="inlineStr"/>
      <c r="AG24" s="20" t="inlineStr"/>
      <c r="AH24" s="20" t="inlineStr">
        <is>
          <t>040205021451</t>
        </is>
      </c>
      <c r="AI24" s="20" t="inlineStr">
        <is>
          <t>0%</t>
        </is>
      </c>
      <c r="AJ24" s="20" t="inlineStr">
        <is>
          <t>160445-01-1007/K1225/150723</t>
        </is>
      </c>
      <c r="AK24" s="20" t="inlineStr">
        <is>
          <t>Hợp đồng lao động Xác định thời hạn</t>
        </is>
      </c>
      <c r="AL24" s="20" t="inlineStr">
        <is>
          <t>2023-10-08</t>
        </is>
      </c>
    </row>
    <row r="25">
      <c r="A25" s="20" t="inlineStr">
        <is>
          <t>160271</t>
        </is>
      </c>
      <c r="B25" s="20" t="inlineStr">
        <is>
          <t>Bàn Văn Tuyến</t>
        </is>
      </c>
      <c r="C25" s="20" t="inlineStr">
        <is>
          <t>160271-01</t>
        </is>
      </c>
      <c r="D25" s="20" t="inlineStr">
        <is>
          <t>1007</t>
        </is>
      </c>
      <c r="E25" s="20" t="inlineStr">
        <is>
          <t>FOXCONN</t>
        </is>
      </c>
      <c r="F25" s="21" t="inlineStr">
        <is>
          <t>2004-05-01</t>
        </is>
      </c>
      <c r="G25" s="20" t="inlineStr">
        <is>
          <t>OFF</t>
        </is>
      </c>
      <c r="H25" s="21" t="inlineStr">
        <is>
          <t>2023-07-08</t>
        </is>
      </c>
      <c r="I25" s="21" t="inlineStr">
        <is>
          <t>2023-07-11</t>
        </is>
      </c>
      <c r="J25" s="20" t="inlineStr"/>
      <c r="K25" s="20" t="inlineStr">
        <is>
          <t>Công nhân</t>
        </is>
      </c>
      <c r="L25" s="20" t="inlineStr">
        <is>
          <t>Công nhân</t>
        </is>
      </c>
      <c r="M25" s="20" t="inlineStr"/>
      <c r="N25" s="20" t="inlineStr">
        <is>
          <t>LC1</t>
        </is>
      </c>
      <c r="O25" s="20" t="inlineStr">
        <is>
          <t>M-GROSS</t>
        </is>
      </c>
      <c r="P25" s="20" t="inlineStr"/>
      <c r="Q25" s="20" t="inlineStr">
        <is>
          <t>0</t>
        </is>
      </c>
      <c r="R25" s="22" t="n">
        <v>0</v>
      </c>
      <c r="S25" s="22" t="n">
        <v>4600000</v>
      </c>
      <c r="T25" s="22" t="n">
        <v>4600000</v>
      </c>
      <c r="U25" s="22" t="n">
        <v>220000</v>
      </c>
      <c r="V25" s="22" t="n">
        <v>173077</v>
      </c>
      <c r="W25" s="22" t="n">
        <v>158654</v>
      </c>
      <c r="X25" s="22" t="n">
        <v>300000</v>
      </c>
      <c r="Y25" s="22" t="n">
        <v>200000</v>
      </c>
      <c r="Z25" s="22" t="n">
        <v>350000</v>
      </c>
      <c r="AA25" s="20" t="n">
        <v>0</v>
      </c>
      <c r="AB25" s="22" t="n">
        <v>0</v>
      </c>
      <c r="AC25" s="20" t="inlineStr"/>
      <c r="AD25" s="20" t="inlineStr"/>
      <c r="AE25" s="20" t="inlineStr"/>
      <c r="AF25" s="20" t="inlineStr"/>
      <c r="AG25" s="20" t="inlineStr"/>
      <c r="AH25" s="20" t="inlineStr">
        <is>
          <t>006204000582</t>
        </is>
      </c>
      <c r="AI25" s="20" t="inlineStr">
        <is>
          <t>0%</t>
        </is>
      </c>
      <c r="AJ25" s="20" t="inlineStr">
        <is>
          <t>160271-01-1007/K1225/080723</t>
        </is>
      </c>
      <c r="AK25" s="20" t="inlineStr">
        <is>
          <t>Hợp đồng lao động Xác định thời hạn</t>
        </is>
      </c>
      <c r="AL25" s="20" t="inlineStr">
        <is>
          <t>2023-10-08</t>
        </is>
      </c>
    </row>
    <row r="26">
      <c r="A26" s="20" t="inlineStr">
        <is>
          <t>160487</t>
        </is>
      </c>
      <c r="B26" s="20" t="inlineStr">
        <is>
          <t>Nguyễn Văn Ba</t>
        </is>
      </c>
      <c r="C26" s="20" t="inlineStr">
        <is>
          <t>160487-01</t>
        </is>
      </c>
      <c r="D26" s="20" t="inlineStr">
        <is>
          <t>1007</t>
        </is>
      </c>
      <c r="E26" s="20" t="inlineStr">
        <is>
          <t>FOXCONN</t>
        </is>
      </c>
      <c r="F26" s="21" t="inlineStr">
        <is>
          <t>2005-06-22</t>
        </is>
      </c>
      <c r="G26" s="20" t="inlineStr">
        <is>
          <t>OFF</t>
        </is>
      </c>
      <c r="H26" s="21" t="inlineStr">
        <is>
          <t>2023-07-15</t>
        </is>
      </c>
      <c r="I26" s="21" t="inlineStr">
        <is>
          <t>2023-07-18</t>
        </is>
      </c>
      <c r="J26" s="20" t="inlineStr"/>
      <c r="K26" s="20" t="inlineStr">
        <is>
          <t>Công nhân</t>
        </is>
      </c>
      <c r="L26" s="20" t="inlineStr">
        <is>
          <t>Công nhân</t>
        </is>
      </c>
      <c r="M26" s="20" t="inlineStr"/>
      <c r="N26" s="20" t="inlineStr">
        <is>
          <t>LC1</t>
        </is>
      </c>
      <c r="O26" s="20" t="inlineStr">
        <is>
          <t>M-GROSS</t>
        </is>
      </c>
      <c r="P26" s="20" t="inlineStr"/>
      <c r="Q26" s="20" t="inlineStr">
        <is>
          <t>1</t>
        </is>
      </c>
      <c r="R26" s="22" t="n">
        <v>0</v>
      </c>
      <c r="S26" s="22" t="n">
        <v>4600000</v>
      </c>
      <c r="T26" s="22" t="n">
        <v>4600000</v>
      </c>
      <c r="U26" s="22" t="n">
        <v>220000</v>
      </c>
      <c r="V26" s="22" t="n">
        <v>173077</v>
      </c>
      <c r="W26" s="22" t="n">
        <v>158654</v>
      </c>
      <c r="X26" s="22" t="n">
        <v>300000</v>
      </c>
      <c r="Y26" s="22" t="n">
        <v>200000</v>
      </c>
      <c r="Z26" s="22" t="n">
        <v>350000</v>
      </c>
      <c r="AA26" s="20" t="n">
        <v>0</v>
      </c>
      <c r="AB26" s="22" t="n">
        <v>0</v>
      </c>
      <c r="AC26" s="20" t="inlineStr"/>
      <c r="AD26" s="20" t="inlineStr"/>
      <c r="AE26" s="20" t="inlineStr"/>
      <c r="AF26" s="20" t="inlineStr"/>
      <c r="AG26" s="20" t="inlineStr"/>
      <c r="AH26" s="20" t="inlineStr">
        <is>
          <t>040205016452</t>
        </is>
      </c>
      <c r="AI26" s="20" t="inlineStr">
        <is>
          <t>0%</t>
        </is>
      </c>
      <c r="AJ26" s="20" t="inlineStr">
        <is>
          <t>160487-01-1007/K1225/150723</t>
        </is>
      </c>
      <c r="AK26" s="20" t="inlineStr">
        <is>
          <t>Hợp đồng lao động Xác định thời hạn</t>
        </is>
      </c>
      <c r="AL26" s="20" t="inlineStr">
        <is>
          <t>2023-10-08</t>
        </is>
      </c>
    </row>
    <row r="27">
      <c r="A27" s="20" t="inlineStr">
        <is>
          <t>160273</t>
        </is>
      </c>
      <c r="B27" s="20" t="inlineStr">
        <is>
          <t>Nguyễn Danh Khánh</t>
        </is>
      </c>
      <c r="C27" s="20" t="inlineStr">
        <is>
          <t>160273-01</t>
        </is>
      </c>
      <c r="D27" s="20" t="inlineStr">
        <is>
          <t>1007</t>
        </is>
      </c>
      <c r="E27" s="20" t="inlineStr">
        <is>
          <t>FOXCONN</t>
        </is>
      </c>
      <c r="F27" s="21" t="inlineStr">
        <is>
          <t>2002-09-02</t>
        </is>
      </c>
      <c r="G27" s="20" t="inlineStr">
        <is>
          <t>OFF</t>
        </is>
      </c>
      <c r="H27" s="21" t="inlineStr">
        <is>
          <t>2023-07-08</t>
        </is>
      </c>
      <c r="I27" s="21" t="inlineStr">
        <is>
          <t>2023-07-09</t>
        </is>
      </c>
      <c r="J27" s="20" t="inlineStr"/>
      <c r="K27" s="20" t="inlineStr">
        <is>
          <t>Công nhân</t>
        </is>
      </c>
      <c r="L27" s="20" t="inlineStr">
        <is>
          <t>Công nhân</t>
        </is>
      </c>
      <c r="M27" s="20" t="inlineStr"/>
      <c r="N27" s="20" t="inlineStr">
        <is>
          <t>LC1</t>
        </is>
      </c>
      <c r="O27" s="20" t="inlineStr">
        <is>
          <t>M-GROSS</t>
        </is>
      </c>
      <c r="P27" s="20" t="inlineStr"/>
      <c r="Q27" s="20" t="inlineStr">
        <is>
          <t>0</t>
        </is>
      </c>
      <c r="R27" s="22" t="n">
        <v>0</v>
      </c>
      <c r="S27" s="22" t="n">
        <v>4600000</v>
      </c>
      <c r="T27" s="22" t="n">
        <v>4600000</v>
      </c>
      <c r="U27" s="22" t="n">
        <v>220000</v>
      </c>
      <c r="V27" s="22" t="n">
        <v>173077</v>
      </c>
      <c r="W27" s="22" t="n">
        <v>158654</v>
      </c>
      <c r="X27" s="22" t="n">
        <v>300000</v>
      </c>
      <c r="Y27" s="22" t="n">
        <v>200000</v>
      </c>
      <c r="Z27" s="22" t="n">
        <v>350000</v>
      </c>
      <c r="AA27" s="20" t="n">
        <v>0</v>
      </c>
      <c r="AB27" s="22" t="n">
        <v>0</v>
      </c>
      <c r="AC27" s="20" t="inlineStr"/>
      <c r="AD27" s="20" t="inlineStr"/>
      <c r="AE27" s="20" t="inlineStr"/>
      <c r="AF27" s="20" t="inlineStr"/>
      <c r="AG27" s="20" t="inlineStr"/>
      <c r="AH27" s="20" t="inlineStr">
        <is>
          <t>027202001170</t>
        </is>
      </c>
      <c r="AI27" s="20" t="inlineStr">
        <is>
          <t>0%</t>
        </is>
      </c>
      <c r="AJ27" s="20" t="inlineStr">
        <is>
          <t>160273-01-1007/K1225/080723</t>
        </is>
      </c>
      <c r="AK27" s="20" t="inlineStr">
        <is>
          <t>Hợp đồng lao động Xác định thời hạn</t>
        </is>
      </c>
      <c r="AL27" s="20" t="inlineStr">
        <is>
          <t>2023-10-08</t>
        </is>
      </c>
    </row>
    <row r="28">
      <c r="A28" s="20" t="inlineStr">
        <is>
          <t>160486</t>
        </is>
      </c>
      <c r="B28" s="20" t="inlineStr">
        <is>
          <t>Lang Thị Mai</t>
        </is>
      </c>
      <c r="C28" s="20" t="inlineStr">
        <is>
          <t>160486-01</t>
        </is>
      </c>
      <c r="D28" s="20" t="inlineStr">
        <is>
          <t>1007</t>
        </is>
      </c>
      <c r="E28" s="20" t="inlineStr">
        <is>
          <t>FOXCONN</t>
        </is>
      </c>
      <c r="F28" s="21" t="inlineStr">
        <is>
          <t>2000-09-10</t>
        </is>
      </c>
      <c r="G28" s="20" t="inlineStr">
        <is>
          <t>OFF</t>
        </is>
      </c>
      <c r="H28" s="21" t="inlineStr">
        <is>
          <t>2023-07-15</t>
        </is>
      </c>
      <c r="I28" s="21" t="inlineStr">
        <is>
          <t>2023-07-21</t>
        </is>
      </c>
      <c r="J28" s="20" t="inlineStr"/>
      <c r="K28" s="20" t="inlineStr">
        <is>
          <t>Công nhân</t>
        </is>
      </c>
      <c r="L28" s="20" t="inlineStr">
        <is>
          <t>Công nhân</t>
        </is>
      </c>
      <c r="M28" s="20" t="inlineStr"/>
      <c r="N28" s="20" t="inlineStr">
        <is>
          <t>LC1</t>
        </is>
      </c>
      <c r="O28" s="20" t="inlineStr">
        <is>
          <t>M-GROSS</t>
        </is>
      </c>
      <c r="P28" s="20" t="inlineStr"/>
      <c r="Q28" s="20" t="inlineStr">
        <is>
          <t>1</t>
        </is>
      </c>
      <c r="R28" s="22" t="n">
        <v>0</v>
      </c>
      <c r="S28" s="22" t="n">
        <v>4600000</v>
      </c>
      <c r="T28" s="22" t="n">
        <v>4600000</v>
      </c>
      <c r="U28" s="22" t="n">
        <v>220000</v>
      </c>
      <c r="V28" s="22" t="n">
        <v>173077</v>
      </c>
      <c r="W28" s="22" t="n">
        <v>158654</v>
      </c>
      <c r="X28" s="22" t="n">
        <v>300000</v>
      </c>
      <c r="Y28" s="22" t="n">
        <v>200000</v>
      </c>
      <c r="Z28" s="22" t="n">
        <v>350000</v>
      </c>
      <c r="AA28" s="20" t="n">
        <v>0</v>
      </c>
      <c r="AB28" s="22" t="n">
        <v>0</v>
      </c>
      <c r="AC28" s="20" t="inlineStr"/>
      <c r="AD28" s="20" t="inlineStr"/>
      <c r="AE28" s="20" t="inlineStr"/>
      <c r="AF28" s="20" t="inlineStr"/>
      <c r="AG28" s="20" t="inlineStr"/>
      <c r="AH28" s="20" t="inlineStr">
        <is>
          <t>040300008382</t>
        </is>
      </c>
      <c r="AI28" s="20" t="inlineStr">
        <is>
          <t>0%</t>
        </is>
      </c>
      <c r="AJ28" s="20" t="inlineStr">
        <is>
          <t>160486-01-1007/K1225/150723</t>
        </is>
      </c>
      <c r="AK28" s="20" t="inlineStr">
        <is>
          <t>Hợp đồng lao động Xác định thời hạn</t>
        </is>
      </c>
      <c r="AL28" s="20" t="inlineStr">
        <is>
          <t>2023-10-08</t>
        </is>
      </c>
    </row>
    <row r="29">
      <c r="A29" s="20" t="inlineStr">
        <is>
          <t>160318</t>
        </is>
      </c>
      <c r="B29" s="20" t="inlineStr">
        <is>
          <t>Nguyễn Anh Đức</t>
        </is>
      </c>
      <c r="C29" s="20" t="inlineStr">
        <is>
          <t>160318-02</t>
        </is>
      </c>
      <c r="D29" s="20" t="inlineStr">
        <is>
          <t>1007</t>
        </is>
      </c>
      <c r="E29" s="20" t="inlineStr">
        <is>
          <t>FOXCONN</t>
        </is>
      </c>
      <c r="F29" s="21" t="inlineStr">
        <is>
          <t>2001-01-18</t>
        </is>
      </c>
      <c r="G29" s="20" t="inlineStr">
        <is>
          <t>OFF</t>
        </is>
      </c>
      <c r="H29" s="21" t="inlineStr">
        <is>
          <t>2023-07-15</t>
        </is>
      </c>
      <c r="I29" s="21" t="inlineStr">
        <is>
          <t>2023-07-16</t>
        </is>
      </c>
      <c r="J29" s="20" t="inlineStr"/>
      <c r="K29" s="20" t="inlineStr">
        <is>
          <t>Công nhân</t>
        </is>
      </c>
      <c r="L29" s="20" t="inlineStr">
        <is>
          <t>Công nhân</t>
        </is>
      </c>
      <c r="M29" s="20" t="inlineStr"/>
      <c r="N29" s="20" t="inlineStr">
        <is>
          <t>LC1</t>
        </is>
      </c>
      <c r="O29" s="20" t="inlineStr">
        <is>
          <t>M-GROSS</t>
        </is>
      </c>
      <c r="P29" s="20" t="inlineStr"/>
      <c r="Q29" s="20" t="inlineStr">
        <is>
          <t>1</t>
        </is>
      </c>
      <c r="R29" s="22" t="n">
        <v>0</v>
      </c>
      <c r="S29" s="22" t="n">
        <v>4600000</v>
      </c>
      <c r="T29" s="22" t="n">
        <v>4600000</v>
      </c>
      <c r="U29" s="22" t="n">
        <v>220000</v>
      </c>
      <c r="V29" s="22" t="n">
        <v>173077</v>
      </c>
      <c r="W29" s="22" t="n">
        <v>158654</v>
      </c>
      <c r="X29" s="22" t="n">
        <v>300000</v>
      </c>
      <c r="Y29" s="22" t="n">
        <v>200000</v>
      </c>
      <c r="Z29" s="22" t="n">
        <v>350000</v>
      </c>
      <c r="AA29" s="20" t="n">
        <v>0</v>
      </c>
      <c r="AB29" s="22" t="n">
        <v>0</v>
      </c>
      <c r="AC29" s="20" t="inlineStr"/>
      <c r="AD29" s="20" t="inlineStr"/>
      <c r="AE29" s="20" t="inlineStr"/>
      <c r="AF29" s="20" t="inlineStr"/>
      <c r="AG29" s="20" t="inlineStr"/>
      <c r="AH29" s="20" t="inlineStr">
        <is>
          <t>040201002447</t>
        </is>
      </c>
      <c r="AI29" s="20" t="inlineStr">
        <is>
          <t>0%</t>
        </is>
      </c>
      <c r="AJ29" s="20" t="inlineStr">
        <is>
          <t>160318-01-1007/K1225/150723</t>
        </is>
      </c>
      <c r="AK29" s="20" t="inlineStr">
        <is>
          <t>Hợp đồng lao động Xác định thời hạn</t>
        </is>
      </c>
      <c r="AL29" s="20" t="inlineStr">
        <is>
          <t>2023-10-08</t>
        </is>
      </c>
    </row>
    <row r="30">
      <c r="A30" s="20" t="inlineStr">
        <is>
          <t>160279</t>
        </is>
      </c>
      <c r="B30" s="20" t="inlineStr">
        <is>
          <t>Quách Văn Hùng</t>
        </is>
      </c>
      <c r="C30" s="20" t="inlineStr">
        <is>
          <t>160279-01</t>
        </is>
      </c>
      <c r="D30" s="20" t="inlineStr">
        <is>
          <t>1007</t>
        </is>
      </c>
      <c r="E30" s="20" t="inlineStr">
        <is>
          <t>FOXCONN</t>
        </is>
      </c>
      <c r="F30" s="21" t="inlineStr">
        <is>
          <t>1999-10-10</t>
        </is>
      </c>
      <c r="G30" s="20" t="inlineStr">
        <is>
          <t>OFF</t>
        </is>
      </c>
      <c r="H30" s="21" t="inlineStr">
        <is>
          <t>2023-07-08</t>
        </is>
      </c>
      <c r="I30" s="21" t="inlineStr">
        <is>
          <t>2023-07-09</t>
        </is>
      </c>
      <c r="J30" s="20" t="inlineStr"/>
      <c r="K30" s="20" t="inlineStr">
        <is>
          <t>Công nhân</t>
        </is>
      </c>
      <c r="L30" s="20" t="inlineStr">
        <is>
          <t>Công nhân</t>
        </is>
      </c>
      <c r="M30" s="20" t="inlineStr"/>
      <c r="N30" s="20" t="inlineStr">
        <is>
          <t>LC1</t>
        </is>
      </c>
      <c r="O30" s="20" t="inlineStr">
        <is>
          <t>M-GROSS</t>
        </is>
      </c>
      <c r="P30" s="20" t="inlineStr"/>
      <c r="Q30" s="20" t="inlineStr">
        <is>
          <t>0</t>
        </is>
      </c>
      <c r="R30" s="22" t="n">
        <v>0</v>
      </c>
      <c r="S30" s="22" t="n">
        <v>4600000</v>
      </c>
      <c r="T30" s="22" t="n">
        <v>4600000</v>
      </c>
      <c r="U30" s="22" t="n">
        <v>220000</v>
      </c>
      <c r="V30" s="22" t="n">
        <v>173077</v>
      </c>
      <c r="W30" s="22" t="n">
        <v>158654</v>
      </c>
      <c r="X30" s="22" t="n">
        <v>300000</v>
      </c>
      <c r="Y30" s="22" t="n">
        <v>200000</v>
      </c>
      <c r="Z30" s="22" t="n">
        <v>350000</v>
      </c>
      <c r="AA30" s="20" t="n">
        <v>0</v>
      </c>
      <c r="AB30" s="22" t="n">
        <v>0</v>
      </c>
      <c r="AC30" s="20" t="inlineStr"/>
      <c r="AD30" s="20" t="inlineStr"/>
      <c r="AE30" s="20" t="inlineStr"/>
      <c r="AF30" s="20" t="inlineStr"/>
      <c r="AG30" s="20" t="inlineStr"/>
      <c r="AH30" s="20" t="inlineStr">
        <is>
          <t>038099010568</t>
        </is>
      </c>
      <c r="AI30" s="20" t="inlineStr">
        <is>
          <t>0%</t>
        </is>
      </c>
      <c r="AJ30" s="20" t="inlineStr">
        <is>
          <t>160279-01-1007/K1225/080723</t>
        </is>
      </c>
      <c r="AK30" s="20" t="inlineStr">
        <is>
          <t>Hợp đồng lao động Xác định thời hạn</t>
        </is>
      </c>
      <c r="AL30" s="20" t="inlineStr">
        <is>
          <t>2023-10-08</t>
        </is>
      </c>
    </row>
    <row r="31">
      <c r="A31" s="20" t="inlineStr">
        <is>
          <t>160316</t>
        </is>
      </c>
      <c r="B31" s="20" t="inlineStr">
        <is>
          <t>Hà Thu Vân</t>
        </is>
      </c>
      <c r="C31" s="20" t="inlineStr">
        <is>
          <t>160316-01</t>
        </is>
      </c>
      <c r="D31" s="20" t="inlineStr">
        <is>
          <t>1007</t>
        </is>
      </c>
      <c r="E31" s="20" t="inlineStr">
        <is>
          <t>FOXCONN</t>
        </is>
      </c>
      <c r="F31" s="21" t="inlineStr">
        <is>
          <t>2005-02-11</t>
        </is>
      </c>
      <c r="G31" s="20" t="inlineStr">
        <is>
          <t>OFF</t>
        </is>
      </c>
      <c r="H31" s="21" t="inlineStr">
        <is>
          <t>2023-07-11</t>
        </is>
      </c>
      <c r="I31" s="21" t="inlineStr">
        <is>
          <t>2023-07-12</t>
        </is>
      </c>
      <c r="J31" s="20" t="inlineStr"/>
      <c r="K31" s="20" t="inlineStr">
        <is>
          <t>Công nhân</t>
        </is>
      </c>
      <c r="L31" s="20" t="inlineStr">
        <is>
          <t>Công nhân</t>
        </is>
      </c>
      <c r="M31" s="20" t="inlineStr"/>
      <c r="N31" s="20" t="inlineStr">
        <is>
          <t>LC1</t>
        </is>
      </c>
      <c r="O31" s="20" t="inlineStr">
        <is>
          <t>M-GROSS</t>
        </is>
      </c>
      <c r="P31" s="20" t="inlineStr"/>
      <c r="Q31" s="20" t="inlineStr">
        <is>
          <t>1</t>
        </is>
      </c>
      <c r="R31" s="22" t="n">
        <v>0</v>
      </c>
      <c r="S31" s="22" t="n">
        <v>4600000</v>
      </c>
      <c r="T31" s="22" t="n">
        <v>4600000</v>
      </c>
      <c r="U31" s="22" t="n">
        <v>220000</v>
      </c>
      <c r="V31" s="22" t="n">
        <v>173077</v>
      </c>
      <c r="W31" s="22" t="n">
        <v>158654</v>
      </c>
      <c r="X31" s="22" t="n">
        <v>300000</v>
      </c>
      <c r="Y31" s="22" t="n">
        <v>200000</v>
      </c>
      <c r="Z31" s="22" t="n">
        <v>350000</v>
      </c>
      <c r="AA31" s="20" t="n">
        <v>0</v>
      </c>
      <c r="AB31" s="22" t="n">
        <v>0</v>
      </c>
      <c r="AC31" s="20" t="inlineStr"/>
      <c r="AD31" s="20" t="inlineStr"/>
      <c r="AE31" s="20" t="inlineStr"/>
      <c r="AF31" s="20" t="inlineStr"/>
      <c r="AG31" s="20" t="inlineStr"/>
      <c r="AH31" s="20" t="inlineStr">
        <is>
          <t>038305018656</t>
        </is>
      </c>
      <c r="AI31" s="20" t="inlineStr">
        <is>
          <t>0%</t>
        </is>
      </c>
      <c r="AJ31" s="20" t="inlineStr">
        <is>
          <t>160316-01-1007/K1225/110723</t>
        </is>
      </c>
      <c r="AK31" s="20" t="inlineStr">
        <is>
          <t>Hợp đồng lao động Xác định thời hạn</t>
        </is>
      </c>
      <c r="AL31" s="20" t="inlineStr">
        <is>
          <t>2023-10-08</t>
        </is>
      </c>
    </row>
    <row r="32">
      <c r="A32" s="20" t="inlineStr">
        <is>
          <t>160315</t>
        </is>
      </c>
      <c r="B32" s="20" t="inlineStr">
        <is>
          <t>Hà Thị Thúy Hồng</t>
        </is>
      </c>
      <c r="C32" s="20" t="inlineStr">
        <is>
          <t>160315-01</t>
        </is>
      </c>
      <c r="D32" s="20" t="inlineStr">
        <is>
          <t>1007</t>
        </is>
      </c>
      <c r="E32" s="20" t="inlineStr">
        <is>
          <t>FOXCONN</t>
        </is>
      </c>
      <c r="F32" s="21" t="inlineStr">
        <is>
          <t>2004-12-16</t>
        </is>
      </c>
      <c r="G32" s="20" t="inlineStr">
        <is>
          <t>OFF</t>
        </is>
      </c>
      <c r="H32" s="21" t="inlineStr">
        <is>
          <t>2023-07-11</t>
        </is>
      </c>
      <c r="I32" s="21" t="inlineStr">
        <is>
          <t>2023-07-12</t>
        </is>
      </c>
      <c r="J32" s="20" t="inlineStr"/>
      <c r="K32" s="20" t="inlineStr">
        <is>
          <t>Công nhân</t>
        </is>
      </c>
      <c r="L32" s="20" t="inlineStr">
        <is>
          <t>Công nhân</t>
        </is>
      </c>
      <c r="M32" s="20" t="inlineStr"/>
      <c r="N32" s="20" t="inlineStr">
        <is>
          <t>LC1</t>
        </is>
      </c>
      <c r="O32" s="20" t="inlineStr">
        <is>
          <t>M-GROSS</t>
        </is>
      </c>
      <c r="P32" s="20" t="inlineStr"/>
      <c r="Q32" s="20" t="inlineStr">
        <is>
          <t>1</t>
        </is>
      </c>
      <c r="R32" s="22" t="n">
        <v>0</v>
      </c>
      <c r="S32" s="22" t="n">
        <v>4600000</v>
      </c>
      <c r="T32" s="22" t="n">
        <v>4600000</v>
      </c>
      <c r="U32" s="22" t="n">
        <v>220000</v>
      </c>
      <c r="V32" s="22" t="n">
        <v>173077</v>
      </c>
      <c r="W32" s="22" t="n">
        <v>158654</v>
      </c>
      <c r="X32" s="22" t="n">
        <v>300000</v>
      </c>
      <c r="Y32" s="22" t="n">
        <v>200000</v>
      </c>
      <c r="Z32" s="22" t="n">
        <v>350000</v>
      </c>
      <c r="AA32" s="20" t="n">
        <v>0</v>
      </c>
      <c r="AB32" s="22" t="n">
        <v>0</v>
      </c>
      <c r="AC32" s="20" t="inlineStr"/>
      <c r="AD32" s="20" t="inlineStr"/>
      <c r="AE32" s="20" t="inlineStr"/>
      <c r="AF32" s="20" t="inlineStr"/>
      <c r="AG32" s="20" t="inlineStr"/>
      <c r="AH32" s="20" t="inlineStr">
        <is>
          <t>038304015509</t>
        </is>
      </c>
      <c r="AI32" s="20" t="inlineStr">
        <is>
          <t>0%</t>
        </is>
      </c>
      <c r="AJ32" s="20" t="inlineStr">
        <is>
          <t>160315-01-1007/K1225/110723</t>
        </is>
      </c>
      <c r="AK32" s="20" t="inlineStr">
        <is>
          <t>Hợp đồng lao động Xác định thời hạn</t>
        </is>
      </c>
      <c r="AL32" s="20" t="inlineStr">
        <is>
          <t>2023-10-08</t>
        </is>
      </c>
    </row>
    <row r="33">
      <c r="A33" s="20" t="inlineStr">
        <is>
          <t>159722</t>
        </is>
      </c>
      <c r="B33" s="20" t="inlineStr">
        <is>
          <t>Bùi Thị Quý</t>
        </is>
      </c>
      <c r="C33" s="20" t="inlineStr">
        <is>
          <t>159722-01</t>
        </is>
      </c>
      <c r="D33" s="20" t="inlineStr">
        <is>
          <t>1007</t>
        </is>
      </c>
      <c r="E33" s="20" t="inlineStr">
        <is>
          <t>FOXCONN</t>
        </is>
      </c>
      <c r="F33" s="21" t="inlineStr">
        <is>
          <t>2003-08-20</t>
        </is>
      </c>
      <c r="G33" s="20" t="inlineStr">
        <is>
          <t>OLD</t>
        </is>
      </c>
      <c r="H33" s="21" t="inlineStr">
        <is>
          <t>2023-06-09</t>
        </is>
      </c>
      <c r="I33" s="21" t="inlineStr"/>
      <c r="J33" s="20" t="inlineStr"/>
      <c r="K33" s="20" t="inlineStr">
        <is>
          <t>Công nhân</t>
        </is>
      </c>
      <c r="L33" s="20" t="inlineStr">
        <is>
          <t>Công nhân</t>
        </is>
      </c>
      <c r="M33" s="20" t="inlineStr"/>
      <c r="N33" s="20" t="inlineStr">
        <is>
          <t>LC1</t>
        </is>
      </c>
      <c r="O33" s="20" t="inlineStr">
        <is>
          <t>M-GROSS</t>
        </is>
      </c>
      <c r="P33" s="20" t="inlineStr"/>
      <c r="Q33" s="20" t="inlineStr">
        <is>
          <t>0</t>
        </is>
      </c>
      <c r="R33" s="22" t="n">
        <v>0</v>
      </c>
      <c r="S33" s="22" t="n">
        <v>4600000</v>
      </c>
      <c r="T33" s="22" t="n">
        <v>4600000</v>
      </c>
      <c r="U33" s="22" t="n">
        <v>220000</v>
      </c>
      <c r="V33" s="22" t="n">
        <v>173077</v>
      </c>
      <c r="W33" s="22" t="n">
        <v>158654</v>
      </c>
      <c r="X33" s="22" t="n">
        <v>300000</v>
      </c>
      <c r="Y33" s="22" t="n">
        <v>200000</v>
      </c>
      <c r="Z33" s="22" t="n">
        <v>350000</v>
      </c>
      <c r="AA33" s="20" t="n">
        <v>0</v>
      </c>
      <c r="AB33" s="22" t="n">
        <v>0</v>
      </c>
      <c r="AC33" s="20" t="inlineStr"/>
      <c r="AD33" s="20" t="inlineStr"/>
      <c r="AE33" s="20" t="inlineStr"/>
      <c r="AF33" s="20" t="inlineStr"/>
      <c r="AG33" s="20" t="inlineStr"/>
      <c r="AH33" s="20" t="inlineStr">
        <is>
          <t>038303022968</t>
        </is>
      </c>
      <c r="AI33" s="20" t="inlineStr">
        <is>
          <t>80.0%</t>
        </is>
      </c>
      <c r="AJ33" s="20" t="inlineStr">
        <is>
          <t>159722-01-1007/K1225/090623</t>
        </is>
      </c>
      <c r="AK33" s="20" t="inlineStr">
        <is>
          <t>Hợp đồng lao động Xác định thời hạn</t>
        </is>
      </c>
      <c r="AL33" s="20" t="inlineStr">
        <is>
          <t>2023-09-10</t>
        </is>
      </c>
    </row>
    <row r="34">
      <c r="A34" s="20" t="inlineStr">
        <is>
          <t>159723</t>
        </is>
      </c>
      <c r="B34" s="20" t="inlineStr">
        <is>
          <t>Bùi Xuân Nam</t>
        </is>
      </c>
      <c r="C34" s="20" t="inlineStr">
        <is>
          <t>159723-01</t>
        </is>
      </c>
      <c r="D34" s="20" t="inlineStr">
        <is>
          <t>1007</t>
        </is>
      </c>
      <c r="E34" s="20" t="inlineStr">
        <is>
          <t>FOXCONN</t>
        </is>
      </c>
      <c r="F34" s="21" t="inlineStr">
        <is>
          <t>2003-02-23</t>
        </is>
      </c>
      <c r="G34" s="20" t="inlineStr">
        <is>
          <t>OFF</t>
        </is>
      </c>
      <c r="H34" s="21" t="inlineStr">
        <is>
          <t>2023-06-09</t>
        </is>
      </c>
      <c r="I34" s="21" t="inlineStr">
        <is>
          <t>2023-06-10</t>
        </is>
      </c>
      <c r="J34" s="20" t="inlineStr"/>
      <c r="K34" s="20" t="inlineStr">
        <is>
          <t>Công nhân</t>
        </is>
      </c>
      <c r="L34" s="20" t="inlineStr">
        <is>
          <t>Công nhân</t>
        </is>
      </c>
      <c r="M34" s="20" t="inlineStr"/>
      <c r="N34" s="20" t="inlineStr">
        <is>
          <t>LC1</t>
        </is>
      </c>
      <c r="O34" s="20" t="inlineStr">
        <is>
          <t>M-GROSS</t>
        </is>
      </c>
      <c r="P34" s="20" t="inlineStr"/>
      <c r="Q34" s="20" t="inlineStr">
        <is>
          <t>0</t>
        </is>
      </c>
      <c r="R34" s="22" t="n">
        <v>0</v>
      </c>
      <c r="S34" s="22" t="n">
        <v>4600000</v>
      </c>
      <c r="T34" s="22" t="n">
        <v>4600000</v>
      </c>
      <c r="U34" s="22" t="n">
        <v>220000</v>
      </c>
      <c r="V34" s="22" t="n">
        <v>173077</v>
      </c>
      <c r="W34" s="22" t="n">
        <v>158654</v>
      </c>
      <c r="X34" s="22" t="n">
        <v>300000</v>
      </c>
      <c r="Y34" s="22" t="n">
        <v>200000</v>
      </c>
      <c r="Z34" s="22" t="n">
        <v>350000</v>
      </c>
      <c r="AA34" s="20" t="n">
        <v>0</v>
      </c>
      <c r="AB34" s="22" t="n">
        <v>0</v>
      </c>
      <c r="AC34" s="20" t="inlineStr"/>
      <c r="AD34" s="20" t="inlineStr"/>
      <c r="AE34" s="20" t="inlineStr"/>
      <c r="AF34" s="20" t="inlineStr"/>
      <c r="AG34" s="20" t="inlineStr"/>
      <c r="AH34" s="20" t="inlineStr">
        <is>
          <t>038203009695</t>
        </is>
      </c>
      <c r="AI34" s="20" t="inlineStr">
        <is>
          <t>70.0%</t>
        </is>
      </c>
      <c r="AJ34" s="20" t="inlineStr">
        <is>
          <t>159723-01-1007/K1225/090623</t>
        </is>
      </c>
      <c r="AK34" s="20" t="inlineStr">
        <is>
          <t>Hợp đồng lao động Xác định thời hạn</t>
        </is>
      </c>
      <c r="AL34" s="20" t="inlineStr">
        <is>
          <t>2023-09-10</t>
        </is>
      </c>
    </row>
    <row r="35">
      <c r="A35" s="20" t="inlineStr">
        <is>
          <t>160643</t>
        </is>
      </c>
      <c r="B35" s="20" t="inlineStr">
        <is>
          <t>Nguyễn Trọng Hoàng</t>
        </is>
      </c>
      <c r="C35" s="20" t="inlineStr">
        <is>
          <t>160643-01</t>
        </is>
      </c>
      <c r="D35" s="20" t="inlineStr">
        <is>
          <t>1007</t>
        </is>
      </c>
      <c r="E35" s="20" t="inlineStr">
        <is>
          <t>FOXCONN</t>
        </is>
      </c>
      <c r="F35" s="21" t="inlineStr">
        <is>
          <t>2005-04-04</t>
        </is>
      </c>
      <c r="G35" s="20" t="inlineStr">
        <is>
          <t>NEW</t>
        </is>
      </c>
      <c r="H35" s="21" t="inlineStr">
        <is>
          <t>2023-07-27</t>
        </is>
      </c>
      <c r="I35" s="21" t="inlineStr"/>
      <c r="J35" s="20" t="inlineStr"/>
      <c r="K35" s="20" t="inlineStr">
        <is>
          <t>Công nhân</t>
        </is>
      </c>
      <c r="L35" s="20" t="inlineStr">
        <is>
          <t>Công nhân</t>
        </is>
      </c>
      <c r="M35" s="20" t="inlineStr"/>
      <c r="N35" s="20" t="inlineStr">
        <is>
          <t>LC1</t>
        </is>
      </c>
      <c r="O35" s="20" t="inlineStr">
        <is>
          <t>M-GROSS</t>
        </is>
      </c>
      <c r="P35" s="20" t="inlineStr"/>
      <c r="Q35" s="20" t="inlineStr">
        <is>
          <t>1</t>
        </is>
      </c>
      <c r="R35" s="22" t="n">
        <v>0</v>
      </c>
      <c r="S35" s="22" t="n">
        <v>4600000</v>
      </c>
      <c r="T35" s="22" t="n">
        <v>4600000</v>
      </c>
      <c r="U35" s="22" t="n">
        <v>220000</v>
      </c>
      <c r="V35" s="22" t="n">
        <v>173077</v>
      </c>
      <c r="W35" s="22" t="n">
        <v>158654</v>
      </c>
      <c r="X35" s="22" t="n">
        <v>300000</v>
      </c>
      <c r="Y35" s="22" t="n">
        <v>200000</v>
      </c>
      <c r="Z35" s="22" t="n">
        <v>350000</v>
      </c>
      <c r="AA35" s="20" t="n">
        <v>0</v>
      </c>
      <c r="AB35" s="22" t="n">
        <v>0</v>
      </c>
      <c r="AC35" s="20" t="inlineStr"/>
      <c r="AD35" s="20" t="inlineStr"/>
      <c r="AE35" s="20" t="inlineStr"/>
      <c r="AF35" s="20" t="inlineStr"/>
      <c r="AG35" s="20" t="inlineStr"/>
      <c r="AH35" s="20" t="inlineStr">
        <is>
          <t>040205020186</t>
        </is>
      </c>
      <c r="AI35" s="20" t="inlineStr">
        <is>
          <t>0%</t>
        </is>
      </c>
      <c r="AJ35" s="20" t="inlineStr">
        <is>
          <t>160643-01-1007/K1225/270723</t>
        </is>
      </c>
      <c r="AK35" s="20" t="inlineStr">
        <is>
          <t>Hợp đồng lao động Xác định thời hạn</t>
        </is>
      </c>
      <c r="AL35" s="20" t="inlineStr">
        <is>
          <t>2023-10-22</t>
        </is>
      </c>
    </row>
    <row r="36">
      <c r="A36" s="20" t="inlineStr">
        <is>
          <t>160252</t>
        </is>
      </c>
      <c r="B36" s="20" t="inlineStr">
        <is>
          <t>Hồ Quang Trường</t>
        </is>
      </c>
      <c r="C36" s="20" t="inlineStr">
        <is>
          <t>160252-01</t>
        </is>
      </c>
      <c r="D36" s="20" t="inlineStr">
        <is>
          <t>1007</t>
        </is>
      </c>
      <c r="E36" s="20" t="inlineStr">
        <is>
          <t>FOXCONN</t>
        </is>
      </c>
      <c r="F36" s="21" t="inlineStr">
        <is>
          <t>2005-01-10</t>
        </is>
      </c>
      <c r="G36" s="20" t="inlineStr">
        <is>
          <t>OFF</t>
        </is>
      </c>
      <c r="H36" s="21" t="inlineStr">
        <is>
          <t>2023-07-08</t>
        </is>
      </c>
      <c r="I36" s="21" t="inlineStr">
        <is>
          <t>2023-07-15</t>
        </is>
      </c>
      <c r="J36" s="20" t="inlineStr"/>
      <c r="K36" s="20" t="inlineStr">
        <is>
          <t>Công nhân</t>
        </is>
      </c>
      <c r="L36" s="20" t="inlineStr">
        <is>
          <t>Công nhân</t>
        </is>
      </c>
      <c r="M36" s="20" t="inlineStr"/>
      <c r="N36" s="20" t="inlineStr">
        <is>
          <t>LC1</t>
        </is>
      </c>
      <c r="O36" s="20" t="inlineStr">
        <is>
          <t>M-GROSS</t>
        </is>
      </c>
      <c r="P36" s="20" t="inlineStr"/>
      <c r="Q36" s="20" t="inlineStr">
        <is>
          <t>0</t>
        </is>
      </c>
      <c r="R36" s="22" t="n">
        <v>0</v>
      </c>
      <c r="S36" s="22" t="n">
        <v>4600000</v>
      </c>
      <c r="T36" s="22" t="n">
        <v>4600000</v>
      </c>
      <c r="U36" s="22" t="n">
        <v>220000</v>
      </c>
      <c r="V36" s="22" t="n">
        <v>173077</v>
      </c>
      <c r="W36" s="22" t="n">
        <v>158654</v>
      </c>
      <c r="X36" s="22" t="n">
        <v>300000</v>
      </c>
      <c r="Y36" s="22" t="n">
        <v>200000</v>
      </c>
      <c r="Z36" s="22" t="n">
        <v>350000</v>
      </c>
      <c r="AA36" s="20" t="n">
        <v>0</v>
      </c>
      <c r="AB36" s="22" t="n">
        <v>0</v>
      </c>
      <c r="AC36" s="20" t="inlineStr"/>
      <c r="AD36" s="20" t="inlineStr"/>
      <c r="AE36" s="20" t="inlineStr"/>
      <c r="AF36" s="20" t="inlineStr"/>
      <c r="AG36" s="20" t="inlineStr"/>
      <c r="AH36" s="20" t="inlineStr">
        <is>
          <t>001205006952</t>
        </is>
      </c>
      <c r="AI36" s="20" t="inlineStr">
        <is>
          <t>0%</t>
        </is>
      </c>
      <c r="AJ36" s="20" t="inlineStr">
        <is>
          <t>160252-01-1007/K1225/080723</t>
        </is>
      </c>
      <c r="AK36" s="20" t="inlineStr">
        <is>
          <t>Hợp đồng lao động Xác định thời hạn</t>
        </is>
      </c>
      <c r="AL36" s="20" t="inlineStr">
        <is>
          <t>2023-10-08</t>
        </is>
      </c>
    </row>
    <row r="37">
      <c r="A37" s="20" t="inlineStr">
        <is>
          <t>160235</t>
        </is>
      </c>
      <c r="B37" s="20" t="inlineStr">
        <is>
          <t>Cao Xuân Phương</t>
        </is>
      </c>
      <c r="C37" s="20" t="inlineStr">
        <is>
          <t>160235-01</t>
        </is>
      </c>
      <c r="D37" s="20" t="inlineStr">
        <is>
          <t>1007</t>
        </is>
      </c>
      <c r="E37" s="20" t="inlineStr">
        <is>
          <t>FOXCONN</t>
        </is>
      </c>
      <c r="F37" s="21" t="inlineStr">
        <is>
          <t>1991-12-06</t>
        </is>
      </c>
      <c r="G37" s="20" t="inlineStr">
        <is>
          <t>OFF</t>
        </is>
      </c>
      <c r="H37" s="21" t="inlineStr">
        <is>
          <t>2023-07-07</t>
        </is>
      </c>
      <c r="I37" s="21" t="inlineStr">
        <is>
          <t>2023-07-09</t>
        </is>
      </c>
      <c r="J37" s="20" t="inlineStr"/>
      <c r="K37" s="20" t="inlineStr">
        <is>
          <t>Công nhân</t>
        </is>
      </c>
      <c r="L37" s="20" t="inlineStr">
        <is>
          <t>Công nhân</t>
        </is>
      </c>
      <c r="M37" s="20" t="inlineStr"/>
      <c r="N37" s="20" t="inlineStr">
        <is>
          <t>LC1</t>
        </is>
      </c>
      <c r="O37" s="20" t="inlineStr">
        <is>
          <t>M-GROSS</t>
        </is>
      </c>
      <c r="P37" s="20" t="inlineStr"/>
      <c r="Q37" s="20" t="inlineStr">
        <is>
          <t>1</t>
        </is>
      </c>
      <c r="R37" s="22" t="n">
        <v>0</v>
      </c>
      <c r="S37" s="22" t="n">
        <v>4600000</v>
      </c>
      <c r="T37" s="22" t="n">
        <v>4600000</v>
      </c>
      <c r="U37" s="22" t="n">
        <v>220000</v>
      </c>
      <c r="V37" s="22" t="n">
        <v>173077</v>
      </c>
      <c r="W37" s="22" t="n">
        <v>158654</v>
      </c>
      <c r="X37" s="22" t="n">
        <v>300000</v>
      </c>
      <c r="Y37" s="22" t="n">
        <v>200000</v>
      </c>
      <c r="Z37" s="22" t="n">
        <v>350000</v>
      </c>
      <c r="AA37" s="20" t="n">
        <v>0</v>
      </c>
      <c r="AB37" s="22" t="n">
        <v>0</v>
      </c>
      <c r="AC37" s="20" t="inlineStr"/>
      <c r="AD37" s="20" t="inlineStr"/>
      <c r="AE37" s="20" t="inlineStr"/>
      <c r="AF37" s="20" t="inlineStr"/>
      <c r="AG37" s="20" t="inlineStr"/>
      <c r="AH37" s="20" t="inlineStr">
        <is>
          <t>027091001796</t>
        </is>
      </c>
      <c r="AI37" s="20" t="inlineStr">
        <is>
          <t>0%</t>
        </is>
      </c>
      <c r="AJ37" s="20" t="inlineStr">
        <is>
          <t>160235-01-1007/K1225/070723</t>
        </is>
      </c>
      <c r="AK37" s="20" t="inlineStr">
        <is>
          <t>Hợp đồng lao động Xác định thời hạn</t>
        </is>
      </c>
      <c r="AL37" s="20" t="inlineStr">
        <is>
          <t>2023-10-01</t>
        </is>
      </c>
    </row>
    <row r="38">
      <c r="A38" s="20" t="inlineStr">
        <is>
          <t>152790</t>
        </is>
      </c>
      <c r="B38" s="20" t="inlineStr">
        <is>
          <t>Hà Văn Khang</t>
        </is>
      </c>
      <c r="C38" s="20" t="inlineStr">
        <is>
          <t>152790-02</t>
        </is>
      </c>
      <c r="D38" s="20" t="inlineStr">
        <is>
          <t>1007</t>
        </is>
      </c>
      <c r="E38" s="20" t="inlineStr">
        <is>
          <t>FOXCONN</t>
        </is>
      </c>
      <c r="F38" s="21" t="inlineStr">
        <is>
          <t>2004-07-05</t>
        </is>
      </c>
      <c r="G38" s="20" t="inlineStr">
        <is>
          <t>OLD</t>
        </is>
      </c>
      <c r="H38" s="21" t="inlineStr">
        <is>
          <t>2023-07-08</t>
        </is>
      </c>
      <c r="I38" s="21" t="inlineStr">
        <is>
          <t>2023-09-01</t>
        </is>
      </c>
      <c r="J38" s="20" t="inlineStr"/>
      <c r="K38" s="20" t="inlineStr">
        <is>
          <t>Công nhân</t>
        </is>
      </c>
      <c r="L38" s="20" t="inlineStr">
        <is>
          <t>Công nhân</t>
        </is>
      </c>
      <c r="M38" s="20" t="inlineStr"/>
      <c r="N38" s="20" t="inlineStr">
        <is>
          <t>LC1</t>
        </is>
      </c>
      <c r="O38" s="20" t="inlineStr">
        <is>
          <t>M-GROSS</t>
        </is>
      </c>
      <c r="P38" s="20" t="inlineStr"/>
      <c r="Q38" s="20" t="inlineStr">
        <is>
          <t>1</t>
        </is>
      </c>
      <c r="R38" s="22" t="n">
        <v>0</v>
      </c>
      <c r="S38" s="22" t="n">
        <v>4600000</v>
      </c>
      <c r="T38" s="22" t="n">
        <v>4600000</v>
      </c>
      <c r="U38" s="22" t="n">
        <v>220000</v>
      </c>
      <c r="V38" s="22" t="n">
        <v>173077</v>
      </c>
      <c r="W38" s="22" t="n">
        <v>158654</v>
      </c>
      <c r="X38" s="22" t="n">
        <v>300000</v>
      </c>
      <c r="Y38" s="22" t="n">
        <v>200000</v>
      </c>
      <c r="Z38" s="22" t="n">
        <v>350000</v>
      </c>
      <c r="AA38" s="20" t="n">
        <v>0</v>
      </c>
      <c r="AB38" s="22" t="n">
        <v>0</v>
      </c>
      <c r="AC38" s="20" t="inlineStr">
        <is>
          <t>HA VAN KHANG</t>
        </is>
      </c>
      <c r="AD38" s="20" t="inlineStr">
        <is>
          <t>03401010804421</t>
        </is>
      </c>
      <c r="AE38" s="20" t="inlineStr">
        <is>
          <t>Ngân hàng Thương mại Cổ phần Hàng hải Việt Nam</t>
        </is>
      </c>
      <c r="AF38" s="20" t="inlineStr">
        <is>
          <t>MSB</t>
        </is>
      </c>
      <c r="AG38" s="20" t="inlineStr"/>
      <c r="AH38" s="20" t="inlineStr">
        <is>
          <t>038204017700</t>
        </is>
      </c>
      <c r="AI38" s="20" t="inlineStr">
        <is>
          <t>20.0%</t>
        </is>
      </c>
      <c r="AJ38" s="20" t="inlineStr">
        <is>
          <t>152790-01-1007/K1225/080723</t>
        </is>
      </c>
      <c r="AK38" s="20" t="inlineStr">
        <is>
          <t>Hợp đồng lao động Xác định thời hạn</t>
        </is>
      </c>
      <c r="AL38" s="20" t="inlineStr">
        <is>
          <t>2023-10-08</t>
        </is>
      </c>
    </row>
    <row r="39">
      <c r="A39" s="20" t="inlineStr">
        <is>
          <t>160208</t>
        </is>
      </c>
      <c r="B39" s="20" t="inlineStr">
        <is>
          <t>Nguyễn Văn Thành</t>
        </is>
      </c>
      <c r="C39" s="20" t="inlineStr">
        <is>
          <t>160208-01</t>
        </is>
      </c>
      <c r="D39" s="20" t="inlineStr">
        <is>
          <t>1007</t>
        </is>
      </c>
      <c r="E39" s="20" t="inlineStr">
        <is>
          <t>FOXCONN</t>
        </is>
      </c>
      <c r="F39" s="21" t="inlineStr">
        <is>
          <t>1998-10-18</t>
        </is>
      </c>
      <c r="G39" s="20" t="inlineStr">
        <is>
          <t>OFF</t>
        </is>
      </c>
      <c r="H39" s="21" t="inlineStr">
        <is>
          <t>2023-07-06</t>
        </is>
      </c>
      <c r="I39" s="21" t="inlineStr">
        <is>
          <t>2023-07-08</t>
        </is>
      </c>
      <c r="J39" s="20" t="inlineStr"/>
      <c r="K39" s="20" t="inlineStr">
        <is>
          <t>Công nhân</t>
        </is>
      </c>
      <c r="L39" s="20" t="inlineStr">
        <is>
          <t>Công nhân</t>
        </is>
      </c>
      <c r="M39" s="20" t="inlineStr"/>
      <c r="N39" s="20" t="inlineStr">
        <is>
          <t>LC1</t>
        </is>
      </c>
      <c r="O39" s="20" t="inlineStr">
        <is>
          <t>M-GROSS</t>
        </is>
      </c>
      <c r="P39" s="20" t="inlineStr"/>
      <c r="Q39" s="20" t="inlineStr">
        <is>
          <t>1</t>
        </is>
      </c>
      <c r="R39" s="22" t="n">
        <v>0</v>
      </c>
      <c r="S39" s="22" t="n">
        <v>4600000</v>
      </c>
      <c r="T39" s="22" t="n">
        <v>4600000</v>
      </c>
      <c r="U39" s="22" t="n">
        <v>220000</v>
      </c>
      <c r="V39" s="22" t="n">
        <v>173077</v>
      </c>
      <c r="W39" s="22" t="n">
        <v>158654</v>
      </c>
      <c r="X39" s="22" t="n">
        <v>300000</v>
      </c>
      <c r="Y39" s="22" t="n">
        <v>200000</v>
      </c>
      <c r="Z39" s="22" t="n">
        <v>350000</v>
      </c>
      <c r="AA39" s="20" t="n">
        <v>0</v>
      </c>
      <c r="AB39" s="22" t="n">
        <v>0</v>
      </c>
      <c r="AC39" s="20" t="inlineStr"/>
      <c r="AD39" s="20" t="inlineStr"/>
      <c r="AE39" s="20" t="inlineStr"/>
      <c r="AF39" s="20" t="inlineStr"/>
      <c r="AG39" s="20" t="inlineStr"/>
      <c r="AH39" s="20" t="inlineStr">
        <is>
          <t>027098000809</t>
        </is>
      </c>
      <c r="AI39" s="20" t="inlineStr">
        <is>
          <t>0%</t>
        </is>
      </c>
      <c r="AJ39" s="20" t="inlineStr">
        <is>
          <t>160208-01-1007/K1225/060723</t>
        </is>
      </c>
      <c r="AK39" s="20" t="inlineStr">
        <is>
          <t>Hợp đồng lao động Xác định thời hạn</t>
        </is>
      </c>
      <c r="AL39" s="20" t="inlineStr">
        <is>
          <t>2023-10-01</t>
        </is>
      </c>
    </row>
    <row r="40">
      <c r="A40" s="20" t="inlineStr">
        <is>
          <t>160692</t>
        </is>
      </c>
      <c r="B40" s="20" t="inlineStr">
        <is>
          <t>Bùi Văn Điệp</t>
        </is>
      </c>
      <c r="C40" s="20" t="inlineStr">
        <is>
          <t>160692-01</t>
        </is>
      </c>
      <c r="D40" s="20" t="inlineStr">
        <is>
          <t>1007</t>
        </is>
      </c>
      <c r="E40" s="20" t="inlineStr">
        <is>
          <t>FOXCONN</t>
        </is>
      </c>
      <c r="F40" s="21" t="inlineStr">
        <is>
          <t>1997-07-07</t>
        </is>
      </c>
      <c r="G40" s="20" t="inlineStr">
        <is>
          <t>OFF</t>
        </is>
      </c>
      <c r="H40" s="21" t="inlineStr">
        <is>
          <t>2023-07-24</t>
        </is>
      </c>
      <c r="I40" s="21" t="inlineStr">
        <is>
          <t>2023-07-30</t>
        </is>
      </c>
      <c r="J40" s="20" t="inlineStr"/>
      <c r="K40" s="20" t="inlineStr">
        <is>
          <t>Công nhân</t>
        </is>
      </c>
      <c r="L40" s="20" t="inlineStr">
        <is>
          <t>Công nhân</t>
        </is>
      </c>
      <c r="M40" s="20" t="inlineStr"/>
      <c r="N40" s="20" t="inlineStr">
        <is>
          <t>LC1</t>
        </is>
      </c>
      <c r="O40" s="20" t="inlineStr">
        <is>
          <t>M-GROSS</t>
        </is>
      </c>
      <c r="P40" s="20" t="inlineStr"/>
      <c r="Q40" s="20" t="inlineStr">
        <is>
          <t>1</t>
        </is>
      </c>
      <c r="R40" s="22" t="n">
        <v>0</v>
      </c>
      <c r="S40" s="22" t="n">
        <v>4600000</v>
      </c>
      <c r="T40" s="22" t="n">
        <v>4600000</v>
      </c>
      <c r="U40" s="22" t="n">
        <v>220000</v>
      </c>
      <c r="V40" s="22" t="n">
        <v>173077</v>
      </c>
      <c r="W40" s="22" t="n">
        <v>158654</v>
      </c>
      <c r="X40" s="22" t="n">
        <v>300000</v>
      </c>
      <c r="Y40" s="22" t="n">
        <v>200000</v>
      </c>
      <c r="Z40" s="22" t="n">
        <v>350000</v>
      </c>
      <c r="AA40" s="20" t="n">
        <v>0</v>
      </c>
      <c r="AB40" s="22" t="n">
        <v>0</v>
      </c>
      <c r="AC40" s="20" t="inlineStr"/>
      <c r="AD40" s="20" t="inlineStr"/>
      <c r="AE40" s="20" t="inlineStr"/>
      <c r="AF40" s="20" t="inlineStr"/>
      <c r="AG40" s="20" t="inlineStr"/>
      <c r="AH40" s="20" t="inlineStr">
        <is>
          <t>038097015569</t>
        </is>
      </c>
      <c r="AI40" s="20" t="inlineStr">
        <is>
          <t>0%</t>
        </is>
      </c>
      <c r="AJ40" s="20" t="inlineStr">
        <is>
          <t>160692-01-1007/K1225/240723</t>
        </is>
      </c>
      <c r="AK40" s="20" t="inlineStr">
        <is>
          <t>Hợp đồng lao động Xác định thời hạn</t>
        </is>
      </c>
      <c r="AL40" s="20" t="inlineStr">
        <is>
          <t>2023-10-22</t>
        </is>
      </c>
    </row>
    <row r="41">
      <c r="A41" s="20" t="inlineStr">
        <is>
          <t>154190</t>
        </is>
      </c>
      <c r="B41" s="20" t="inlineStr">
        <is>
          <t>Tống Thị Phước Ngọc</t>
        </is>
      </c>
      <c r="C41" s="20" t="inlineStr">
        <is>
          <t>154190-01</t>
        </is>
      </c>
      <c r="D41" s="20" t="inlineStr">
        <is>
          <t>1007</t>
        </is>
      </c>
      <c r="E41" s="20" t="inlineStr">
        <is>
          <t>FOXCONN</t>
        </is>
      </c>
      <c r="F41" s="21" t="inlineStr">
        <is>
          <t>2001-05-02</t>
        </is>
      </c>
      <c r="G41" s="20" t="inlineStr">
        <is>
          <t>OLD</t>
        </is>
      </c>
      <c r="H41" s="21" t="inlineStr">
        <is>
          <t>2023-10-01</t>
        </is>
      </c>
      <c r="I41" s="21" t="inlineStr"/>
      <c r="J41" s="20" t="inlineStr">
        <is>
          <t>Tiếp thị thương mại</t>
        </is>
      </c>
      <c r="K41" s="20" t="inlineStr">
        <is>
          <t>Nhân viên</t>
        </is>
      </c>
      <c r="L41" s="20" t="inlineStr">
        <is>
          <t>Nhân viên</t>
        </is>
      </c>
      <c r="M41" s="20" t="inlineStr"/>
      <c r="N41" s="20" t="inlineStr">
        <is>
          <t>LC1</t>
        </is>
      </c>
      <c r="O41" s="20" t="inlineStr">
        <is>
          <t>M-GROSS</t>
        </is>
      </c>
      <c r="P41" s="20" t="inlineStr"/>
      <c r="Q41" s="20" t="inlineStr">
        <is>
          <t>0</t>
        </is>
      </c>
      <c r="R41" s="22" t="n">
        <v>0</v>
      </c>
      <c r="S41" s="22" t="n">
        <v>0</v>
      </c>
      <c r="T41" s="22" t="n">
        <v>0</v>
      </c>
      <c r="U41" s="22" t="n">
        <v>220000</v>
      </c>
      <c r="V41" s="22" t="n">
        <v>173077</v>
      </c>
      <c r="W41" s="22" t="n">
        <v>158654</v>
      </c>
      <c r="X41" s="22" t="n">
        <v>300000</v>
      </c>
      <c r="Y41" s="22" t="n">
        <v>200000</v>
      </c>
      <c r="Z41" s="22" t="n">
        <v>350000</v>
      </c>
      <c r="AA41" s="20" t="n">
        <v>0</v>
      </c>
      <c r="AB41" s="22" t="n">
        <v>0</v>
      </c>
      <c r="AC41" s="20" t="inlineStr">
        <is>
          <t>TONG THI PHUOC NGOC</t>
        </is>
      </c>
      <c r="AD41" s="20" t="inlineStr">
        <is>
          <t>1015291150</t>
        </is>
      </c>
      <c r="AE41" s="20" t="inlineStr">
        <is>
          <t>Ngân hàng Thương mại Cổ phần Ngoại thương Việt Nam</t>
        </is>
      </c>
      <c r="AF41" s="20" t="inlineStr">
        <is>
          <t>VCB</t>
        </is>
      </c>
      <c r="AG41" s="20" t="inlineStr"/>
      <c r="AH41" s="20" t="inlineStr">
        <is>
          <t>079301002605</t>
        </is>
      </c>
      <c r="AI41" s="20" t="inlineStr">
        <is>
          <t>0%</t>
        </is>
      </c>
      <c r="AJ41" s="20" t="inlineStr"/>
      <c r="AK41" s="20" t="inlineStr">
        <is>
          <t>Hợp đồng lao động Xác định thời hạn</t>
        </is>
      </c>
      <c r="AL41" s="20" t="inlineStr">
        <is>
          <t>2024-04-30</t>
        </is>
      </c>
    </row>
    <row r="42">
      <c r="A42" s="20" t="inlineStr">
        <is>
          <t>160609</t>
        </is>
      </c>
      <c r="B42" s="20" t="inlineStr">
        <is>
          <t>Bùi Thị Thanh Loan</t>
        </is>
      </c>
      <c r="C42" s="20" t="inlineStr">
        <is>
          <t>160609-01</t>
        </is>
      </c>
      <c r="D42" s="20" t="inlineStr">
        <is>
          <t>1007</t>
        </is>
      </c>
      <c r="E42" s="20" t="inlineStr">
        <is>
          <t>FOXCONN</t>
        </is>
      </c>
      <c r="F42" s="21" t="inlineStr">
        <is>
          <t>2005-06-01</t>
        </is>
      </c>
      <c r="G42" s="20" t="inlineStr">
        <is>
          <t>NEW</t>
        </is>
      </c>
      <c r="H42" s="21" t="inlineStr">
        <is>
          <t>2023-07-21</t>
        </is>
      </c>
      <c r="I42" s="21" t="inlineStr"/>
      <c r="J42" s="20" t="inlineStr"/>
      <c r="K42" s="20" t="inlineStr">
        <is>
          <t>Công nhân</t>
        </is>
      </c>
      <c r="L42" s="20" t="inlineStr">
        <is>
          <t>Công nhân</t>
        </is>
      </c>
      <c r="M42" s="20" t="inlineStr"/>
      <c r="N42" s="20" t="inlineStr">
        <is>
          <t>LC1</t>
        </is>
      </c>
      <c r="O42" s="20" t="inlineStr">
        <is>
          <t>M-GROSS</t>
        </is>
      </c>
      <c r="P42" s="20" t="inlineStr"/>
      <c r="Q42" s="20" t="inlineStr">
        <is>
          <t>1</t>
        </is>
      </c>
      <c r="R42" s="22" t="n">
        <v>0</v>
      </c>
      <c r="S42" s="22" t="n">
        <v>4600000</v>
      </c>
      <c r="T42" s="22" t="n">
        <v>4600000</v>
      </c>
      <c r="U42" s="22" t="n">
        <v>220000</v>
      </c>
      <c r="V42" s="22" t="n">
        <v>173077</v>
      </c>
      <c r="W42" s="22" t="n">
        <v>158654</v>
      </c>
      <c r="X42" s="22" t="n">
        <v>300000</v>
      </c>
      <c r="Y42" s="22" t="n">
        <v>200000</v>
      </c>
      <c r="Z42" s="22" t="n">
        <v>350000</v>
      </c>
      <c r="AA42" s="20" t="n">
        <v>0</v>
      </c>
      <c r="AB42" s="22" t="n">
        <v>0</v>
      </c>
      <c r="AC42" s="20" t="inlineStr"/>
      <c r="AD42" s="20" t="inlineStr"/>
      <c r="AE42" s="20" t="inlineStr"/>
      <c r="AF42" s="20" t="inlineStr"/>
      <c r="AG42" s="20" t="inlineStr"/>
      <c r="AH42" s="20" t="inlineStr">
        <is>
          <t>017305005813</t>
        </is>
      </c>
      <c r="AI42" s="20" t="inlineStr">
        <is>
          <t>0%</t>
        </is>
      </c>
      <c r="AJ42" s="20" t="inlineStr">
        <is>
          <t>160609-01-1007/K1225/210723</t>
        </is>
      </c>
      <c r="AK42" s="20" t="inlineStr">
        <is>
          <t>Hợp đồng lao động Xác định thời hạn</t>
        </is>
      </c>
      <c r="AL42" s="20" t="inlineStr">
        <is>
          <t>2023-10-15</t>
        </is>
      </c>
    </row>
    <row r="43">
      <c r="A43" s="20" t="inlineStr">
        <is>
          <t>144558</t>
        </is>
      </c>
      <c r="B43" s="20" t="inlineStr">
        <is>
          <t>Lý A Từ</t>
        </is>
      </c>
      <c r="C43" s="20" t="inlineStr">
        <is>
          <t>144558-05</t>
        </is>
      </c>
      <c r="D43" s="20" t="inlineStr">
        <is>
          <t>1007</t>
        </is>
      </c>
      <c r="E43" s="20" t="inlineStr">
        <is>
          <t>FOXCONN</t>
        </is>
      </c>
      <c r="F43" s="21" t="inlineStr">
        <is>
          <t>1999-07-15</t>
        </is>
      </c>
      <c r="G43" s="20" t="inlineStr">
        <is>
          <t>OLD</t>
        </is>
      </c>
      <c r="H43" s="21" t="inlineStr">
        <is>
          <t>2022-04-18</t>
        </is>
      </c>
      <c r="I43" s="21" t="inlineStr">
        <is>
          <t>2023-10-15</t>
        </is>
      </c>
      <c r="J43" s="20" t="inlineStr"/>
      <c r="K43" s="20" t="inlineStr">
        <is>
          <t>Công nhân</t>
        </is>
      </c>
      <c r="L43" s="20" t="inlineStr">
        <is>
          <t>Công nhân</t>
        </is>
      </c>
      <c r="M43" s="20" t="inlineStr"/>
      <c r="N43" s="20" t="inlineStr">
        <is>
          <t>LC1</t>
        </is>
      </c>
      <c r="O43" s="20" t="inlineStr">
        <is>
          <t>M-GROSS</t>
        </is>
      </c>
      <c r="P43" s="20" t="inlineStr"/>
      <c r="Q43" s="20" t="inlineStr">
        <is>
          <t>1</t>
        </is>
      </c>
      <c r="R43" s="22" t="n">
        <v>0</v>
      </c>
      <c r="S43" s="22" t="n">
        <v>4600000</v>
      </c>
      <c r="T43" s="22" t="n">
        <v>4600000</v>
      </c>
      <c r="U43" s="22" t="n">
        <v>220000</v>
      </c>
      <c r="V43" s="22" t="n">
        <v>173077</v>
      </c>
      <c r="W43" s="22" t="n">
        <v>158654</v>
      </c>
      <c r="X43" s="22" t="n">
        <v>300000</v>
      </c>
      <c r="Y43" s="22" t="n">
        <v>200000</v>
      </c>
      <c r="Z43" s="22" t="n">
        <v>350000</v>
      </c>
      <c r="AA43" s="20" t="n">
        <v>0</v>
      </c>
      <c r="AB43" s="22" t="n">
        <v>0</v>
      </c>
      <c r="AC43" s="20" t="inlineStr">
        <is>
          <t>LY A TU</t>
        </is>
      </c>
      <c r="AD43" s="20" t="inlineStr">
        <is>
          <t>03401010760880</t>
        </is>
      </c>
      <c r="AE43" s="20" t="inlineStr">
        <is>
          <t>Ngân hàng Thương mại Cổ phần Hàng hải Việt Nam</t>
        </is>
      </c>
      <c r="AF43" s="20" t="inlineStr">
        <is>
          <t>MSB</t>
        </is>
      </c>
      <c r="AG43" s="20" t="inlineStr">
        <is>
          <t>MARITIMEBANK CN NINH HIEP HA NOI</t>
        </is>
      </c>
      <c r="AH43" s="20" t="inlineStr">
        <is>
          <t>025099001135</t>
        </is>
      </c>
      <c r="AI43" s="20" t="inlineStr">
        <is>
          <t>18.181818181818183%</t>
        </is>
      </c>
      <c r="AJ43" s="20" t="inlineStr">
        <is>
          <t>144558-02-1007/K1225/170723</t>
        </is>
      </c>
      <c r="AK43" s="20" t="inlineStr">
        <is>
          <t>Hợp đồng lao động Xác định thời hạn</t>
        </is>
      </c>
      <c r="AL43" s="20" t="inlineStr">
        <is>
          <t>2023-10-15</t>
        </is>
      </c>
    </row>
    <row r="44">
      <c r="A44" s="20" t="inlineStr">
        <is>
          <t>160200</t>
        </is>
      </c>
      <c r="B44" s="20" t="inlineStr">
        <is>
          <t>Lang Văn Phùng</t>
        </is>
      </c>
      <c r="C44" s="20" t="inlineStr">
        <is>
          <t>160200-01</t>
        </is>
      </c>
      <c r="D44" s="20" t="inlineStr">
        <is>
          <t>1007</t>
        </is>
      </c>
      <c r="E44" s="20" t="inlineStr">
        <is>
          <t>FOXCONN</t>
        </is>
      </c>
      <c r="F44" s="21" t="inlineStr">
        <is>
          <t>2001-10-22</t>
        </is>
      </c>
      <c r="G44" s="20" t="inlineStr">
        <is>
          <t>OFF</t>
        </is>
      </c>
      <c r="H44" s="21" t="inlineStr">
        <is>
          <t>2023-07-06</t>
        </is>
      </c>
      <c r="I44" s="21" t="inlineStr">
        <is>
          <t>2023-07-12</t>
        </is>
      </c>
      <c r="J44" s="20" t="inlineStr"/>
      <c r="K44" s="20" t="inlineStr">
        <is>
          <t>Công nhân</t>
        </is>
      </c>
      <c r="L44" s="20" t="inlineStr">
        <is>
          <t>Công nhân</t>
        </is>
      </c>
      <c r="M44" s="20" t="inlineStr"/>
      <c r="N44" s="20" t="inlineStr">
        <is>
          <t>LC1</t>
        </is>
      </c>
      <c r="O44" s="20" t="inlineStr">
        <is>
          <t>M-GROSS</t>
        </is>
      </c>
      <c r="P44" s="20" t="inlineStr"/>
      <c r="Q44" s="20" t="inlineStr">
        <is>
          <t>1</t>
        </is>
      </c>
      <c r="R44" s="22" t="n">
        <v>0</v>
      </c>
      <c r="S44" s="22" t="n">
        <v>4600000</v>
      </c>
      <c r="T44" s="22" t="n">
        <v>4600000</v>
      </c>
      <c r="U44" s="22" t="n">
        <v>220000</v>
      </c>
      <c r="V44" s="22" t="n">
        <v>173077</v>
      </c>
      <c r="W44" s="22" t="n">
        <v>158654</v>
      </c>
      <c r="X44" s="22" t="n">
        <v>300000</v>
      </c>
      <c r="Y44" s="22" t="n">
        <v>200000</v>
      </c>
      <c r="Z44" s="22" t="n">
        <v>350000</v>
      </c>
      <c r="AA44" s="20" t="n">
        <v>0</v>
      </c>
      <c r="AB44" s="22" t="n">
        <v>0</v>
      </c>
      <c r="AC44" s="20" t="inlineStr"/>
      <c r="AD44" s="20" t="inlineStr"/>
      <c r="AE44" s="20" t="inlineStr"/>
      <c r="AF44" s="20" t="inlineStr"/>
      <c r="AG44" s="20" t="inlineStr"/>
      <c r="AH44" s="20" t="inlineStr">
        <is>
          <t>040201005260</t>
        </is>
      </c>
      <c r="AI44" s="20" t="inlineStr">
        <is>
          <t>0%</t>
        </is>
      </c>
      <c r="AJ44" s="20" t="inlineStr">
        <is>
          <t>160200-01-1007/K1225/060723</t>
        </is>
      </c>
      <c r="AK44" s="20" t="inlineStr">
        <is>
          <t>Hợp đồng lao động Xác định thời hạn</t>
        </is>
      </c>
      <c r="AL44" s="20" t="inlineStr">
        <is>
          <t>2023-10-01</t>
        </is>
      </c>
    </row>
    <row r="45">
      <c r="A45" s="20" t="inlineStr">
        <is>
          <t>160201</t>
        </is>
      </c>
      <c r="B45" s="20" t="inlineStr">
        <is>
          <t>Vi Văn Tâm</t>
        </is>
      </c>
      <c r="C45" s="20" t="inlineStr">
        <is>
          <t>160201-01</t>
        </is>
      </c>
      <c r="D45" s="20" t="inlineStr">
        <is>
          <t>1007</t>
        </is>
      </c>
      <c r="E45" s="20" t="inlineStr">
        <is>
          <t>FOXCONN</t>
        </is>
      </c>
      <c r="F45" s="21" t="inlineStr">
        <is>
          <t>2004-01-02</t>
        </is>
      </c>
      <c r="G45" s="20" t="inlineStr">
        <is>
          <t>OFF</t>
        </is>
      </c>
      <c r="H45" s="21" t="inlineStr">
        <is>
          <t>2023-07-06</t>
        </is>
      </c>
      <c r="I45" s="21" t="inlineStr">
        <is>
          <t>2023-07-12</t>
        </is>
      </c>
      <c r="J45" s="20" t="inlineStr"/>
      <c r="K45" s="20" t="inlineStr">
        <is>
          <t>Công nhân</t>
        </is>
      </c>
      <c r="L45" s="20" t="inlineStr">
        <is>
          <t>Công nhân</t>
        </is>
      </c>
      <c r="M45" s="20" t="inlineStr"/>
      <c r="N45" s="20" t="inlineStr">
        <is>
          <t>LC1</t>
        </is>
      </c>
      <c r="O45" s="20" t="inlineStr">
        <is>
          <t>M-GROSS</t>
        </is>
      </c>
      <c r="P45" s="20" t="inlineStr"/>
      <c r="Q45" s="20" t="inlineStr">
        <is>
          <t>1</t>
        </is>
      </c>
      <c r="R45" s="22" t="n">
        <v>0</v>
      </c>
      <c r="S45" s="22" t="n">
        <v>4600000</v>
      </c>
      <c r="T45" s="22" t="n">
        <v>4600000</v>
      </c>
      <c r="U45" s="22" t="n">
        <v>220000</v>
      </c>
      <c r="V45" s="22" t="n">
        <v>173077</v>
      </c>
      <c r="W45" s="22" t="n">
        <v>158654</v>
      </c>
      <c r="X45" s="22" t="n">
        <v>300000</v>
      </c>
      <c r="Y45" s="22" t="n">
        <v>200000</v>
      </c>
      <c r="Z45" s="22" t="n">
        <v>350000</v>
      </c>
      <c r="AA45" s="20" t="n">
        <v>0</v>
      </c>
      <c r="AB45" s="22" t="n">
        <v>0</v>
      </c>
      <c r="AC45" s="20" t="inlineStr"/>
      <c r="AD45" s="20" t="inlineStr"/>
      <c r="AE45" s="20" t="inlineStr"/>
      <c r="AF45" s="20" t="inlineStr"/>
      <c r="AG45" s="20" t="inlineStr"/>
      <c r="AH45" s="20" t="inlineStr">
        <is>
          <t>040204023345</t>
        </is>
      </c>
      <c r="AI45" s="20" t="inlineStr">
        <is>
          <t>0%</t>
        </is>
      </c>
      <c r="AJ45" s="20" t="inlineStr">
        <is>
          <t>160201-01-1007/K1225/060723</t>
        </is>
      </c>
      <c r="AK45" s="20" t="inlineStr">
        <is>
          <t>Hợp đồng lao động Xác định thời hạn</t>
        </is>
      </c>
      <c r="AL45" s="20" t="inlineStr">
        <is>
          <t>2023-10-01</t>
        </is>
      </c>
    </row>
    <row r="46">
      <c r="A46" s="20" t="inlineStr">
        <is>
          <t>160236</t>
        </is>
      </c>
      <c r="B46" s="20" t="inlineStr">
        <is>
          <t>Trần Thế Sơn</t>
        </is>
      </c>
      <c r="C46" s="20" t="inlineStr">
        <is>
          <t>160236-01</t>
        </is>
      </c>
      <c r="D46" s="20" t="inlineStr">
        <is>
          <t>1007</t>
        </is>
      </c>
      <c r="E46" s="20" t="inlineStr">
        <is>
          <t>FOXCONN</t>
        </is>
      </c>
      <c r="F46" s="21" t="inlineStr">
        <is>
          <t>2000-02-19</t>
        </is>
      </c>
      <c r="G46" s="20" t="inlineStr">
        <is>
          <t>OFF</t>
        </is>
      </c>
      <c r="H46" s="21" t="inlineStr">
        <is>
          <t>2023-07-07</t>
        </is>
      </c>
      <c r="I46" s="21" t="inlineStr">
        <is>
          <t>2023-07-11</t>
        </is>
      </c>
      <c r="J46" s="20" t="inlineStr"/>
      <c r="K46" s="20" t="inlineStr">
        <is>
          <t>Công nhân</t>
        </is>
      </c>
      <c r="L46" s="20" t="inlineStr">
        <is>
          <t>Công nhân</t>
        </is>
      </c>
      <c r="M46" s="20" t="inlineStr"/>
      <c r="N46" s="20" t="inlineStr">
        <is>
          <t>LC1</t>
        </is>
      </c>
      <c r="O46" s="20" t="inlineStr">
        <is>
          <t>M-GROSS</t>
        </is>
      </c>
      <c r="P46" s="20" t="inlineStr"/>
      <c r="Q46" s="20" t="inlineStr">
        <is>
          <t>1</t>
        </is>
      </c>
      <c r="R46" s="22" t="n">
        <v>0</v>
      </c>
      <c r="S46" s="22" t="n">
        <v>4600000</v>
      </c>
      <c r="T46" s="22" t="n">
        <v>4600000</v>
      </c>
      <c r="U46" s="22" t="n">
        <v>220000</v>
      </c>
      <c r="V46" s="22" t="n">
        <v>173077</v>
      </c>
      <c r="W46" s="22" t="n">
        <v>158654</v>
      </c>
      <c r="X46" s="22" t="n">
        <v>300000</v>
      </c>
      <c r="Y46" s="22" t="n">
        <v>200000</v>
      </c>
      <c r="Z46" s="22" t="n">
        <v>350000</v>
      </c>
      <c r="AA46" s="20" t="n">
        <v>0</v>
      </c>
      <c r="AB46" s="22" t="n">
        <v>0</v>
      </c>
      <c r="AC46" s="20" t="inlineStr"/>
      <c r="AD46" s="20" t="inlineStr"/>
      <c r="AE46" s="20" t="inlineStr"/>
      <c r="AF46" s="20" t="inlineStr"/>
      <c r="AG46" s="20" t="inlineStr"/>
      <c r="AH46" s="20" t="inlineStr">
        <is>
          <t>019200006780</t>
        </is>
      </c>
      <c r="AI46" s="20" t="inlineStr">
        <is>
          <t>0%</t>
        </is>
      </c>
      <c r="AJ46" s="20" t="inlineStr">
        <is>
          <t>160236-01-1007/K1225/070723</t>
        </is>
      </c>
      <c r="AK46" s="20" t="inlineStr">
        <is>
          <t>Hợp đồng lao động Xác định thời hạn</t>
        </is>
      </c>
      <c r="AL46" s="20" t="inlineStr">
        <is>
          <t>2023-10-01</t>
        </is>
      </c>
    </row>
    <row r="47">
      <c r="A47" s="20" t="inlineStr">
        <is>
          <t>150204</t>
        </is>
      </c>
      <c r="B47" s="20" t="inlineStr">
        <is>
          <t>Nông Thị Kim Hường</t>
        </is>
      </c>
      <c r="C47" s="20" t="inlineStr">
        <is>
          <t>150204-03</t>
        </is>
      </c>
      <c r="D47" s="20" t="inlineStr">
        <is>
          <t>1007</t>
        </is>
      </c>
      <c r="E47" s="20" t="inlineStr">
        <is>
          <t>FOXCONN</t>
        </is>
      </c>
      <c r="F47" s="21" t="inlineStr">
        <is>
          <t>1999-02-22</t>
        </is>
      </c>
      <c r="G47" s="20" t="inlineStr">
        <is>
          <t>OLD</t>
        </is>
      </c>
      <c r="H47" s="21" t="inlineStr">
        <is>
          <t>2022-04-18</t>
        </is>
      </c>
      <c r="I47" s="21" t="inlineStr">
        <is>
          <t>2023-09-01</t>
        </is>
      </c>
      <c r="J47" s="20" t="inlineStr"/>
      <c r="K47" s="20" t="inlineStr">
        <is>
          <t>Công nhân</t>
        </is>
      </c>
      <c r="L47" s="20" t="inlineStr">
        <is>
          <t>Công nhân</t>
        </is>
      </c>
      <c r="M47" s="20" t="inlineStr"/>
      <c r="N47" s="20" t="inlineStr">
        <is>
          <t>LC1</t>
        </is>
      </c>
      <c r="O47" s="20" t="inlineStr">
        <is>
          <t>M-GROSS</t>
        </is>
      </c>
      <c r="P47" s="20" t="inlineStr"/>
      <c r="Q47" s="20" t="inlineStr">
        <is>
          <t>1</t>
        </is>
      </c>
      <c r="R47" s="22" t="n">
        <v>0</v>
      </c>
      <c r="S47" s="22" t="n">
        <v>4600000</v>
      </c>
      <c r="T47" s="22" t="n">
        <v>4600000</v>
      </c>
      <c r="U47" s="22" t="n">
        <v>220000</v>
      </c>
      <c r="V47" s="22" t="n">
        <v>173077</v>
      </c>
      <c r="W47" s="22" t="n">
        <v>158654</v>
      </c>
      <c r="X47" s="22" t="n">
        <v>300000</v>
      </c>
      <c r="Y47" s="22" t="n">
        <v>200000</v>
      </c>
      <c r="Z47" s="22" t="n">
        <v>350000</v>
      </c>
      <c r="AA47" s="20" t="n">
        <v>0</v>
      </c>
      <c r="AB47" s="22" t="n">
        <v>0</v>
      </c>
      <c r="AC47" s="20" t="inlineStr">
        <is>
          <t>NONG THI KIM HUONG</t>
        </is>
      </c>
      <c r="AD47" s="20" t="inlineStr">
        <is>
          <t>03401010789649</t>
        </is>
      </c>
      <c r="AE47" s="20" t="inlineStr">
        <is>
          <t>Ngân hàng Thương mại Cổ phần Hàng hải Việt Nam</t>
        </is>
      </c>
      <c r="AF47" s="20" t="inlineStr">
        <is>
          <t>MSB</t>
        </is>
      </c>
      <c r="AG47" s="20" t="inlineStr">
        <is>
          <t>MARITIMEBANK CN NINH HIEP HA NOI</t>
        </is>
      </c>
      <c r="AH47" s="20" t="inlineStr">
        <is>
          <t>006199003478</t>
        </is>
      </c>
      <c r="AI47" s="20" t="inlineStr">
        <is>
          <t>43.75%</t>
        </is>
      </c>
      <c r="AJ47" s="20" t="inlineStr">
        <is>
          <t>150204-02-1007/K1225/170723</t>
        </is>
      </c>
      <c r="AK47" s="20" t="inlineStr">
        <is>
          <t>Hợp đồng lao động Xác định thời hạn</t>
        </is>
      </c>
      <c r="AL47" s="20" t="inlineStr">
        <is>
          <t>2023-10-15</t>
        </is>
      </c>
    </row>
    <row r="48">
      <c r="A48" s="20" t="inlineStr">
        <is>
          <t>159046</t>
        </is>
      </c>
      <c r="B48" s="20" t="inlineStr">
        <is>
          <t>Phan Thị Nam</t>
        </is>
      </c>
      <c r="C48" s="20" t="inlineStr">
        <is>
          <t>159046-01</t>
        </is>
      </c>
      <c r="D48" s="20" t="inlineStr">
        <is>
          <t>1007</t>
        </is>
      </c>
      <c r="E48" s="20" t="inlineStr">
        <is>
          <t>FOXCONN</t>
        </is>
      </c>
      <c r="F48" s="21" t="inlineStr">
        <is>
          <t>2004-08-07</t>
        </is>
      </c>
      <c r="G48" s="20" t="inlineStr">
        <is>
          <t>OFF</t>
        </is>
      </c>
      <c r="H48" s="21" t="inlineStr">
        <is>
          <t>2023-05-29</t>
        </is>
      </c>
      <c r="I48" s="21" t="inlineStr">
        <is>
          <t>2023-07-10</t>
        </is>
      </c>
      <c r="J48" s="20" t="inlineStr"/>
      <c r="K48" s="20" t="inlineStr">
        <is>
          <t>Công nhân</t>
        </is>
      </c>
      <c r="L48" s="20" t="inlineStr">
        <is>
          <t>Công nhân</t>
        </is>
      </c>
      <c r="M48" s="20" t="inlineStr"/>
      <c r="N48" s="20" t="inlineStr">
        <is>
          <t>LC1</t>
        </is>
      </c>
      <c r="O48" s="20" t="inlineStr">
        <is>
          <t>M-GROSS</t>
        </is>
      </c>
      <c r="P48" s="20" t="inlineStr"/>
      <c r="Q48" s="20" t="inlineStr">
        <is>
          <t>1</t>
        </is>
      </c>
      <c r="R48" s="22" t="n">
        <v>0</v>
      </c>
      <c r="S48" s="22" t="n">
        <v>4600000</v>
      </c>
      <c r="T48" s="22" t="n">
        <v>4600000</v>
      </c>
      <c r="U48" s="20" t="n">
        <v>0</v>
      </c>
      <c r="V48" s="20" t="n">
        <v>0</v>
      </c>
      <c r="W48" s="20" t="n">
        <v>0</v>
      </c>
      <c r="X48" s="22" t="n">
        <v>300000</v>
      </c>
      <c r="Y48" s="22" t="n">
        <v>200000</v>
      </c>
      <c r="Z48" s="22" t="n">
        <v>350000</v>
      </c>
      <c r="AA48" s="22" t="n">
        <v>220000</v>
      </c>
      <c r="AB48" s="22" t="n">
        <v>0</v>
      </c>
      <c r="AC48" s="20" t="inlineStr"/>
      <c r="AD48" s="20" t="inlineStr"/>
      <c r="AE48" s="20" t="inlineStr"/>
      <c r="AF48" s="20" t="inlineStr"/>
      <c r="AG48" s="20" t="inlineStr"/>
      <c r="AH48" s="20" t="inlineStr">
        <is>
          <t>027304008659</t>
        </is>
      </c>
      <c r="AI48" s="20" t="inlineStr">
        <is>
          <t>0%</t>
        </is>
      </c>
      <c r="AJ48" s="20" t="inlineStr">
        <is>
          <t>159046-01-1007/K1225/290523</t>
        </is>
      </c>
      <c r="AK48" s="20" t="inlineStr">
        <is>
          <t>Hợp đồng lao động Xác định thời hạn</t>
        </is>
      </c>
      <c r="AL48" s="20" t="inlineStr">
        <is>
          <t>2023-08-20</t>
        </is>
      </c>
    </row>
    <row r="49">
      <c r="A49" s="20" t="inlineStr">
        <is>
          <t>160187</t>
        </is>
      </c>
      <c r="B49" s="20" t="inlineStr">
        <is>
          <t>Nguyễn Như Toàn</t>
        </is>
      </c>
      <c r="C49" s="20" t="inlineStr">
        <is>
          <t>160187-01</t>
        </is>
      </c>
      <c r="D49" s="20" t="inlineStr">
        <is>
          <t>1007</t>
        </is>
      </c>
      <c r="E49" s="20" t="inlineStr">
        <is>
          <t>FOXCONN</t>
        </is>
      </c>
      <c r="F49" s="21" t="inlineStr">
        <is>
          <t>1983-06-28</t>
        </is>
      </c>
      <c r="G49" s="20" t="inlineStr">
        <is>
          <t>OFF</t>
        </is>
      </c>
      <c r="H49" s="21" t="inlineStr">
        <is>
          <t>2023-07-06</t>
        </is>
      </c>
      <c r="I49" s="21" t="inlineStr">
        <is>
          <t>2023-07-09</t>
        </is>
      </c>
      <c r="J49" s="20" t="inlineStr"/>
      <c r="K49" s="20" t="inlineStr">
        <is>
          <t>Công nhân</t>
        </is>
      </c>
      <c r="L49" s="20" t="inlineStr">
        <is>
          <t>Công nhân</t>
        </is>
      </c>
      <c r="M49" s="20" t="inlineStr"/>
      <c r="N49" s="20" t="inlineStr">
        <is>
          <t>LC1</t>
        </is>
      </c>
      <c r="O49" s="20" t="inlineStr">
        <is>
          <t>M-GROSS</t>
        </is>
      </c>
      <c r="P49" s="20" t="inlineStr"/>
      <c r="Q49" s="20" t="inlineStr">
        <is>
          <t>1</t>
        </is>
      </c>
      <c r="R49" s="22" t="n">
        <v>0</v>
      </c>
      <c r="S49" s="22" t="n">
        <v>4600000</v>
      </c>
      <c r="T49" s="22" t="n">
        <v>4600000</v>
      </c>
      <c r="U49" s="22" t="n">
        <v>220000</v>
      </c>
      <c r="V49" s="22" t="n">
        <v>173077</v>
      </c>
      <c r="W49" s="22" t="n">
        <v>158654</v>
      </c>
      <c r="X49" s="22" t="n">
        <v>300000</v>
      </c>
      <c r="Y49" s="22" t="n">
        <v>200000</v>
      </c>
      <c r="Z49" s="22" t="n">
        <v>350000</v>
      </c>
      <c r="AA49" s="20" t="n">
        <v>0</v>
      </c>
      <c r="AB49" s="22" t="n">
        <v>0</v>
      </c>
      <c r="AC49" s="20" t="inlineStr"/>
      <c r="AD49" s="20" t="inlineStr"/>
      <c r="AE49" s="20" t="inlineStr"/>
      <c r="AF49" s="20" t="inlineStr"/>
      <c r="AG49" s="20" t="inlineStr"/>
      <c r="AH49" s="20" t="inlineStr">
        <is>
          <t>027083004284</t>
        </is>
      </c>
      <c r="AI49" s="20" t="inlineStr">
        <is>
          <t>0%</t>
        </is>
      </c>
      <c r="AJ49" s="20" t="inlineStr">
        <is>
          <t>160187-01-1007/K1225/060723</t>
        </is>
      </c>
      <c r="AK49" s="20" t="inlineStr">
        <is>
          <t>Hợp đồng lao động Xác định thời hạn</t>
        </is>
      </c>
      <c r="AL49" s="20" t="inlineStr">
        <is>
          <t>2023-10-01</t>
        </is>
      </c>
    </row>
    <row r="50">
      <c r="A50" s="20" t="inlineStr">
        <is>
          <t>159894</t>
        </is>
      </c>
      <c r="B50" s="20" t="inlineStr">
        <is>
          <t>Nguyễn Văn Tình</t>
        </is>
      </c>
      <c r="C50" s="20" t="inlineStr">
        <is>
          <t>159894-02</t>
        </is>
      </c>
      <c r="D50" s="20" t="inlineStr">
        <is>
          <t>1007</t>
        </is>
      </c>
      <c r="E50" s="20" t="inlineStr">
        <is>
          <t>FOXCONN</t>
        </is>
      </c>
      <c r="F50" s="21" t="inlineStr">
        <is>
          <t>1987-10-19</t>
        </is>
      </c>
      <c r="G50" s="20" t="inlineStr">
        <is>
          <t>OFF</t>
        </is>
      </c>
      <c r="H50" s="21" t="inlineStr">
        <is>
          <t>2023-07-05</t>
        </is>
      </c>
      <c r="I50" s="21" t="inlineStr">
        <is>
          <t>2023-07-11</t>
        </is>
      </c>
      <c r="J50" s="20" t="inlineStr"/>
      <c r="K50" s="20" t="inlineStr">
        <is>
          <t>Công nhân</t>
        </is>
      </c>
      <c r="L50" s="20" t="inlineStr">
        <is>
          <t>Công nhân</t>
        </is>
      </c>
      <c r="M50" s="20" t="inlineStr"/>
      <c r="N50" s="20" t="inlineStr">
        <is>
          <t>LC1</t>
        </is>
      </c>
      <c r="O50" s="20" t="inlineStr">
        <is>
          <t>M-GROSS</t>
        </is>
      </c>
      <c r="P50" s="20" t="inlineStr"/>
      <c r="Q50" s="20" t="inlineStr">
        <is>
          <t>1</t>
        </is>
      </c>
      <c r="R50" s="22" t="n">
        <v>0</v>
      </c>
      <c r="S50" s="22" t="n">
        <v>4600000</v>
      </c>
      <c r="T50" s="22" t="n">
        <v>4600000</v>
      </c>
      <c r="U50" s="22" t="n">
        <v>220000</v>
      </c>
      <c r="V50" s="22" t="n">
        <v>173077</v>
      </c>
      <c r="W50" s="22" t="n">
        <v>158654</v>
      </c>
      <c r="X50" s="22" t="n">
        <v>300000</v>
      </c>
      <c r="Y50" s="22" t="n">
        <v>200000</v>
      </c>
      <c r="Z50" s="22" t="n">
        <v>350000</v>
      </c>
      <c r="AA50" s="20" t="n">
        <v>0</v>
      </c>
      <c r="AB50" s="22" t="n">
        <v>0</v>
      </c>
      <c r="AC50" s="20" t="inlineStr"/>
      <c r="AD50" s="20" t="inlineStr"/>
      <c r="AE50" s="20" t="inlineStr"/>
      <c r="AF50" s="20" t="inlineStr"/>
      <c r="AG50" s="20" t="inlineStr"/>
      <c r="AH50" s="20" t="inlineStr">
        <is>
          <t>027087017506</t>
        </is>
      </c>
      <c r="AI50" s="20" t="inlineStr">
        <is>
          <t>0%</t>
        </is>
      </c>
      <c r="AJ50" s="20" t="inlineStr">
        <is>
          <t>159894-01-1007/K1225/050723</t>
        </is>
      </c>
      <c r="AK50" s="20" t="inlineStr">
        <is>
          <t>Hợp đồng lao động Xác định thời hạn</t>
        </is>
      </c>
      <c r="AL50" s="20" t="inlineStr">
        <is>
          <t>2023-10-01</t>
        </is>
      </c>
    </row>
    <row r="51">
      <c r="A51" s="20" t="inlineStr">
        <is>
          <t>160174</t>
        </is>
      </c>
      <c r="B51" s="20" t="inlineStr">
        <is>
          <t>Vi Văn Hùng</t>
        </is>
      </c>
      <c r="C51" s="20" t="inlineStr">
        <is>
          <t>160174-01</t>
        </is>
      </c>
      <c r="D51" s="20" t="inlineStr">
        <is>
          <t>1007</t>
        </is>
      </c>
      <c r="E51" s="20" t="inlineStr">
        <is>
          <t>FOXCONN</t>
        </is>
      </c>
      <c r="F51" s="21" t="inlineStr">
        <is>
          <t>2001-09-17</t>
        </is>
      </c>
      <c r="G51" s="20" t="inlineStr">
        <is>
          <t>OFF</t>
        </is>
      </c>
      <c r="H51" s="21" t="inlineStr">
        <is>
          <t>2023-07-05</t>
        </is>
      </c>
      <c r="I51" s="21" t="inlineStr">
        <is>
          <t>2023-07-06</t>
        </is>
      </c>
      <c r="J51" s="20" t="inlineStr"/>
      <c r="K51" s="20" t="inlineStr">
        <is>
          <t>Công nhân</t>
        </is>
      </c>
      <c r="L51" s="20" t="inlineStr">
        <is>
          <t>Công nhân</t>
        </is>
      </c>
      <c r="M51" s="20" t="inlineStr"/>
      <c r="N51" s="20" t="inlineStr">
        <is>
          <t>LC1</t>
        </is>
      </c>
      <c r="O51" s="20" t="inlineStr">
        <is>
          <t>M-GROSS</t>
        </is>
      </c>
      <c r="P51" s="20" t="inlineStr"/>
      <c r="Q51" s="20" t="inlineStr">
        <is>
          <t>1</t>
        </is>
      </c>
      <c r="R51" s="22" t="n">
        <v>0</v>
      </c>
      <c r="S51" s="22" t="n">
        <v>4600000</v>
      </c>
      <c r="T51" s="22" t="n">
        <v>4600000</v>
      </c>
      <c r="U51" s="22" t="n">
        <v>220000</v>
      </c>
      <c r="V51" s="22" t="n">
        <v>173077</v>
      </c>
      <c r="W51" s="22" t="n">
        <v>158654</v>
      </c>
      <c r="X51" s="22" t="n">
        <v>300000</v>
      </c>
      <c r="Y51" s="22" t="n">
        <v>200000</v>
      </c>
      <c r="Z51" s="22" t="n">
        <v>350000</v>
      </c>
      <c r="AA51" s="20" t="n">
        <v>0</v>
      </c>
      <c r="AB51" s="22" t="n">
        <v>0</v>
      </c>
      <c r="AC51" s="20" t="inlineStr"/>
      <c r="AD51" s="20" t="inlineStr"/>
      <c r="AE51" s="20" t="inlineStr"/>
      <c r="AF51" s="20" t="inlineStr"/>
      <c r="AG51" s="20" t="inlineStr"/>
      <c r="AH51" s="20" t="inlineStr">
        <is>
          <t>040201008547</t>
        </is>
      </c>
      <c r="AI51" s="20" t="inlineStr">
        <is>
          <t>0%</t>
        </is>
      </c>
      <c r="AJ51" s="20" t="inlineStr">
        <is>
          <t>160174-01-1007/K1225/050723</t>
        </is>
      </c>
      <c r="AK51" s="20" t="inlineStr">
        <is>
          <t>Hợp đồng lao động Xác định thời hạn</t>
        </is>
      </c>
      <c r="AL51" s="20" t="inlineStr">
        <is>
          <t>2023-10-01</t>
        </is>
      </c>
    </row>
    <row r="52">
      <c r="A52" s="20" t="inlineStr">
        <is>
          <t>160493</t>
        </is>
      </c>
      <c r="B52" s="20" t="inlineStr">
        <is>
          <t>Nguyễn Ngọc Minh</t>
        </is>
      </c>
      <c r="C52" s="20" t="inlineStr">
        <is>
          <t>160493-01</t>
        </is>
      </c>
      <c r="D52" s="20" t="inlineStr">
        <is>
          <t>1007</t>
        </is>
      </c>
      <c r="E52" s="20" t="inlineStr">
        <is>
          <t>FOXCONN</t>
        </is>
      </c>
      <c r="F52" s="21" t="inlineStr">
        <is>
          <t>1998-07-11</t>
        </is>
      </c>
      <c r="G52" s="20" t="inlineStr">
        <is>
          <t>OFF</t>
        </is>
      </c>
      <c r="H52" s="21" t="inlineStr">
        <is>
          <t>2023-07-15</t>
        </is>
      </c>
      <c r="I52" s="21" t="inlineStr">
        <is>
          <t>2023-07-16</t>
        </is>
      </c>
      <c r="J52" s="20" t="inlineStr"/>
      <c r="K52" s="20" t="inlineStr">
        <is>
          <t>Công nhân</t>
        </is>
      </c>
      <c r="L52" s="20" t="inlineStr">
        <is>
          <t>Công nhân</t>
        </is>
      </c>
      <c r="M52" s="20" t="inlineStr"/>
      <c r="N52" s="20" t="inlineStr">
        <is>
          <t>LC1</t>
        </is>
      </c>
      <c r="O52" s="20" t="inlineStr">
        <is>
          <t>M-GROSS</t>
        </is>
      </c>
      <c r="P52" s="20" t="inlineStr"/>
      <c r="Q52" s="20" t="inlineStr">
        <is>
          <t>1</t>
        </is>
      </c>
      <c r="R52" s="22" t="n">
        <v>0</v>
      </c>
      <c r="S52" s="22" t="n">
        <v>4600000</v>
      </c>
      <c r="T52" s="22" t="n">
        <v>4600000</v>
      </c>
      <c r="U52" s="22" t="n">
        <v>220000</v>
      </c>
      <c r="V52" s="22" t="n">
        <v>173077</v>
      </c>
      <c r="W52" s="22" t="n">
        <v>158654</v>
      </c>
      <c r="X52" s="22" t="n">
        <v>300000</v>
      </c>
      <c r="Y52" s="22" t="n">
        <v>200000</v>
      </c>
      <c r="Z52" s="22" t="n">
        <v>350000</v>
      </c>
      <c r="AA52" s="20" t="n">
        <v>0</v>
      </c>
      <c r="AB52" s="22" t="n">
        <v>0</v>
      </c>
      <c r="AC52" s="20" t="inlineStr"/>
      <c r="AD52" s="20" t="inlineStr"/>
      <c r="AE52" s="20" t="inlineStr"/>
      <c r="AF52" s="20" t="inlineStr"/>
      <c r="AG52" s="20" t="inlineStr"/>
      <c r="AH52" s="20" t="inlineStr">
        <is>
          <t>015098002643</t>
        </is>
      </c>
      <c r="AI52" s="20" t="inlineStr">
        <is>
          <t>0%</t>
        </is>
      </c>
      <c r="AJ52" s="20" t="inlineStr">
        <is>
          <t>160493-01-1007/K1225/150723</t>
        </is>
      </c>
      <c r="AK52" s="20" t="inlineStr">
        <is>
          <t>Hợp đồng lao động Xác định thời hạn</t>
        </is>
      </c>
      <c r="AL52" s="20" t="inlineStr">
        <is>
          <t>2023-10-08</t>
        </is>
      </c>
    </row>
    <row r="53">
      <c r="A53" s="20" t="inlineStr">
        <is>
          <t>160480</t>
        </is>
      </c>
      <c r="B53" s="20" t="inlineStr">
        <is>
          <t>Vũ Quang Đông</t>
        </is>
      </c>
      <c r="C53" s="20" t="inlineStr">
        <is>
          <t>160480-01</t>
        </is>
      </c>
      <c r="D53" s="20" t="inlineStr">
        <is>
          <t>1007</t>
        </is>
      </c>
      <c r="E53" s="20" t="inlineStr">
        <is>
          <t>FOXCONN</t>
        </is>
      </c>
      <c r="F53" s="21" t="inlineStr">
        <is>
          <t>2005-06-11</t>
        </is>
      </c>
      <c r="G53" s="20" t="inlineStr">
        <is>
          <t>OFF</t>
        </is>
      </c>
      <c r="H53" s="21" t="inlineStr">
        <is>
          <t>2023-07-15</t>
        </is>
      </c>
      <c r="I53" s="21" t="inlineStr">
        <is>
          <t>2023-07-16</t>
        </is>
      </c>
      <c r="J53" s="20" t="inlineStr"/>
      <c r="K53" s="20" t="inlineStr">
        <is>
          <t>Công nhân</t>
        </is>
      </c>
      <c r="L53" s="20" t="inlineStr">
        <is>
          <t>Công nhân</t>
        </is>
      </c>
      <c r="M53" s="20" t="inlineStr"/>
      <c r="N53" s="20" t="inlineStr">
        <is>
          <t>LC1</t>
        </is>
      </c>
      <c r="O53" s="20" t="inlineStr">
        <is>
          <t>M-GROSS</t>
        </is>
      </c>
      <c r="P53" s="20" t="inlineStr"/>
      <c r="Q53" s="20" t="inlineStr">
        <is>
          <t>1</t>
        </is>
      </c>
      <c r="R53" s="22" t="n">
        <v>0</v>
      </c>
      <c r="S53" s="22" t="n">
        <v>4600000</v>
      </c>
      <c r="T53" s="22" t="n">
        <v>4600000</v>
      </c>
      <c r="U53" s="22" t="n">
        <v>220000</v>
      </c>
      <c r="V53" s="22" t="n">
        <v>173077</v>
      </c>
      <c r="W53" s="22" t="n">
        <v>158654</v>
      </c>
      <c r="X53" s="22" t="n">
        <v>300000</v>
      </c>
      <c r="Y53" s="22" t="n">
        <v>200000</v>
      </c>
      <c r="Z53" s="22" t="n">
        <v>350000</v>
      </c>
      <c r="AA53" s="20" t="n">
        <v>0</v>
      </c>
      <c r="AB53" s="22" t="n">
        <v>0</v>
      </c>
      <c r="AC53" s="20" t="inlineStr"/>
      <c r="AD53" s="20" t="inlineStr"/>
      <c r="AE53" s="20" t="inlineStr"/>
      <c r="AF53" s="20" t="inlineStr"/>
      <c r="AG53" s="20" t="inlineStr"/>
      <c r="AH53" s="20" t="inlineStr">
        <is>
          <t>001205006939</t>
        </is>
      </c>
      <c r="AI53" s="20" t="inlineStr">
        <is>
          <t>0%</t>
        </is>
      </c>
      <c r="AJ53" s="20" t="inlineStr">
        <is>
          <t>160480-01-1007/K1225/150723</t>
        </is>
      </c>
      <c r="AK53" s="20" t="inlineStr">
        <is>
          <t>Hợp đồng lao động Xác định thời hạn</t>
        </is>
      </c>
      <c r="AL53" s="20" t="inlineStr">
        <is>
          <t>2023-10-08</t>
        </is>
      </c>
    </row>
    <row r="54">
      <c r="A54" s="20" t="inlineStr">
        <is>
          <t>160479</t>
        </is>
      </c>
      <c r="B54" s="20" t="inlineStr">
        <is>
          <t>Nguyễn Đức Duy</t>
        </is>
      </c>
      <c r="C54" s="20" t="inlineStr">
        <is>
          <t>160479-01</t>
        </is>
      </c>
      <c r="D54" s="20" t="inlineStr">
        <is>
          <t>1007</t>
        </is>
      </c>
      <c r="E54" s="20" t="inlineStr">
        <is>
          <t>FOXCONN</t>
        </is>
      </c>
      <c r="F54" s="21" t="inlineStr">
        <is>
          <t>2005-06-25</t>
        </is>
      </c>
      <c r="G54" s="20" t="inlineStr">
        <is>
          <t>OFF</t>
        </is>
      </c>
      <c r="H54" s="21" t="inlineStr">
        <is>
          <t>2023-07-15</t>
        </is>
      </c>
      <c r="I54" s="21" t="inlineStr">
        <is>
          <t>2023-07-16</t>
        </is>
      </c>
      <c r="J54" s="20" t="inlineStr"/>
      <c r="K54" s="20" t="inlineStr">
        <is>
          <t>Công nhân</t>
        </is>
      </c>
      <c r="L54" s="20" t="inlineStr">
        <is>
          <t>Công nhân</t>
        </is>
      </c>
      <c r="M54" s="20" t="inlineStr"/>
      <c r="N54" s="20" t="inlineStr">
        <is>
          <t>LC1</t>
        </is>
      </c>
      <c r="O54" s="20" t="inlineStr">
        <is>
          <t>M-GROSS</t>
        </is>
      </c>
      <c r="P54" s="20" t="inlineStr"/>
      <c r="Q54" s="20" t="inlineStr">
        <is>
          <t>1</t>
        </is>
      </c>
      <c r="R54" s="22" t="n">
        <v>0</v>
      </c>
      <c r="S54" s="22" t="n">
        <v>4600000</v>
      </c>
      <c r="T54" s="22" t="n">
        <v>4600000</v>
      </c>
      <c r="U54" s="22" t="n">
        <v>220000</v>
      </c>
      <c r="V54" s="22" t="n">
        <v>173077</v>
      </c>
      <c r="W54" s="22" t="n">
        <v>158654</v>
      </c>
      <c r="X54" s="22" t="n">
        <v>300000</v>
      </c>
      <c r="Y54" s="22" t="n">
        <v>200000</v>
      </c>
      <c r="Z54" s="22" t="n">
        <v>350000</v>
      </c>
      <c r="AA54" s="20" t="n">
        <v>0</v>
      </c>
      <c r="AB54" s="22" t="n">
        <v>0</v>
      </c>
      <c r="AC54" s="20" t="inlineStr"/>
      <c r="AD54" s="20" t="inlineStr"/>
      <c r="AE54" s="20" t="inlineStr"/>
      <c r="AF54" s="20" t="inlineStr"/>
      <c r="AG54" s="20" t="inlineStr"/>
      <c r="AH54" s="20" t="inlineStr">
        <is>
          <t>001205006987</t>
        </is>
      </c>
      <c r="AI54" s="20" t="inlineStr">
        <is>
          <t>0%</t>
        </is>
      </c>
      <c r="AJ54" s="20" t="inlineStr">
        <is>
          <t>160479-01-1007/K1225/150723</t>
        </is>
      </c>
      <c r="AK54" s="20" t="inlineStr">
        <is>
          <t>Hợp đồng lao động Xác định thời hạn</t>
        </is>
      </c>
      <c r="AL54" s="20" t="inlineStr">
        <is>
          <t>2023-10-08</t>
        </is>
      </c>
    </row>
    <row r="55">
      <c r="A55" s="20" t="inlineStr">
        <is>
          <t>160498</t>
        </is>
      </c>
      <c r="B55" s="20" t="inlineStr">
        <is>
          <t>Hà Quang Tuấn</t>
        </is>
      </c>
      <c r="C55" s="20" t="inlineStr">
        <is>
          <t>160498-01</t>
        </is>
      </c>
      <c r="D55" s="20" t="inlineStr">
        <is>
          <t>1007</t>
        </is>
      </c>
      <c r="E55" s="20" t="inlineStr">
        <is>
          <t>FOXCONN</t>
        </is>
      </c>
      <c r="F55" s="21" t="inlineStr">
        <is>
          <t>2005-01-23</t>
        </is>
      </c>
      <c r="G55" s="20" t="inlineStr">
        <is>
          <t>OFF</t>
        </is>
      </c>
      <c r="H55" s="21" t="inlineStr">
        <is>
          <t>2023-07-15</t>
        </is>
      </c>
      <c r="I55" s="21" t="inlineStr">
        <is>
          <t>2023-07-16</t>
        </is>
      </c>
      <c r="J55" s="20" t="inlineStr"/>
      <c r="K55" s="20" t="inlineStr">
        <is>
          <t>Công nhân</t>
        </is>
      </c>
      <c r="L55" s="20" t="inlineStr">
        <is>
          <t>Công nhân</t>
        </is>
      </c>
      <c r="M55" s="20" t="inlineStr"/>
      <c r="N55" s="20" t="inlineStr">
        <is>
          <t>LC1</t>
        </is>
      </c>
      <c r="O55" s="20" t="inlineStr">
        <is>
          <t>M-GROSS</t>
        </is>
      </c>
      <c r="P55" s="20" t="inlineStr"/>
      <c r="Q55" s="20" t="inlineStr">
        <is>
          <t>1</t>
        </is>
      </c>
      <c r="R55" s="22" t="n">
        <v>0</v>
      </c>
      <c r="S55" s="22" t="n">
        <v>4600000</v>
      </c>
      <c r="T55" s="22" t="n">
        <v>4600000</v>
      </c>
      <c r="U55" s="22" t="n">
        <v>220000</v>
      </c>
      <c r="V55" s="22" t="n">
        <v>173077</v>
      </c>
      <c r="W55" s="22" t="n">
        <v>158654</v>
      </c>
      <c r="X55" s="22" t="n">
        <v>300000</v>
      </c>
      <c r="Y55" s="22" t="n">
        <v>200000</v>
      </c>
      <c r="Z55" s="22" t="n">
        <v>350000</v>
      </c>
      <c r="AA55" s="20" t="n">
        <v>0</v>
      </c>
      <c r="AB55" s="22" t="n">
        <v>0</v>
      </c>
      <c r="AC55" s="20" t="inlineStr"/>
      <c r="AD55" s="20" t="inlineStr"/>
      <c r="AE55" s="20" t="inlineStr"/>
      <c r="AF55" s="20" t="inlineStr"/>
      <c r="AG55" s="20" t="inlineStr"/>
      <c r="AH55" s="20" t="inlineStr">
        <is>
          <t>015205007727</t>
        </is>
      </c>
      <c r="AI55" s="20" t="inlineStr">
        <is>
          <t>0%</t>
        </is>
      </c>
      <c r="AJ55" s="20" t="inlineStr">
        <is>
          <t>160498-01-1007/K1225/150723</t>
        </is>
      </c>
      <c r="AK55" s="20" t="inlineStr">
        <is>
          <t>Hợp đồng lao động Xác định thời hạn</t>
        </is>
      </c>
      <c r="AL55" s="20" t="inlineStr">
        <is>
          <t>2023-10-08</t>
        </is>
      </c>
    </row>
    <row r="56">
      <c r="A56" s="20" t="inlineStr">
        <is>
          <t>160492</t>
        </is>
      </c>
      <c r="B56" s="20" t="inlineStr">
        <is>
          <t>Mai Thanh Hằng</t>
        </is>
      </c>
      <c r="C56" s="20" t="inlineStr">
        <is>
          <t>160492-01</t>
        </is>
      </c>
      <c r="D56" s="20" t="inlineStr">
        <is>
          <t>1007</t>
        </is>
      </c>
      <c r="E56" s="20" t="inlineStr">
        <is>
          <t>FOXCONN</t>
        </is>
      </c>
      <c r="F56" s="21" t="inlineStr">
        <is>
          <t>2002-09-24</t>
        </is>
      </c>
      <c r="G56" s="20" t="inlineStr">
        <is>
          <t>OFF</t>
        </is>
      </c>
      <c r="H56" s="21" t="inlineStr">
        <is>
          <t>2023-07-15</t>
        </is>
      </c>
      <c r="I56" s="21" t="inlineStr">
        <is>
          <t>2023-07-16</t>
        </is>
      </c>
      <c r="J56" s="20" t="inlineStr"/>
      <c r="K56" s="20" t="inlineStr">
        <is>
          <t>Công nhân</t>
        </is>
      </c>
      <c r="L56" s="20" t="inlineStr">
        <is>
          <t>Công nhân</t>
        </is>
      </c>
      <c r="M56" s="20" t="inlineStr"/>
      <c r="N56" s="20" t="inlineStr">
        <is>
          <t>LC1</t>
        </is>
      </c>
      <c r="O56" s="20" t="inlineStr">
        <is>
          <t>M-GROSS</t>
        </is>
      </c>
      <c r="P56" s="20" t="inlineStr"/>
      <c r="Q56" s="20" t="inlineStr">
        <is>
          <t>1</t>
        </is>
      </c>
      <c r="R56" s="22" t="n">
        <v>0</v>
      </c>
      <c r="S56" s="22" t="n">
        <v>4600000</v>
      </c>
      <c r="T56" s="22" t="n">
        <v>4600000</v>
      </c>
      <c r="U56" s="22" t="n">
        <v>220000</v>
      </c>
      <c r="V56" s="22" t="n">
        <v>173077</v>
      </c>
      <c r="W56" s="22" t="n">
        <v>158654</v>
      </c>
      <c r="X56" s="22" t="n">
        <v>300000</v>
      </c>
      <c r="Y56" s="22" t="n">
        <v>200000</v>
      </c>
      <c r="Z56" s="22" t="n">
        <v>350000</v>
      </c>
      <c r="AA56" s="20" t="n">
        <v>0</v>
      </c>
      <c r="AB56" s="22" t="n">
        <v>0</v>
      </c>
      <c r="AC56" s="20" t="inlineStr"/>
      <c r="AD56" s="20" t="inlineStr"/>
      <c r="AE56" s="20" t="inlineStr"/>
      <c r="AF56" s="20" t="inlineStr"/>
      <c r="AG56" s="20" t="inlineStr"/>
      <c r="AH56" s="20" t="inlineStr">
        <is>
          <t>025302002373</t>
        </is>
      </c>
      <c r="AI56" s="20" t="inlineStr">
        <is>
          <t>0%</t>
        </is>
      </c>
      <c r="AJ56" s="20" t="inlineStr">
        <is>
          <t>160492-01-1007/K1225/150723</t>
        </is>
      </c>
      <c r="AK56" s="20" t="inlineStr">
        <is>
          <t>Hợp đồng lao động Xác định thời hạn</t>
        </is>
      </c>
      <c r="AL56" s="20" t="inlineStr">
        <is>
          <t>2023-10-08</t>
        </is>
      </c>
    </row>
    <row r="57">
      <c r="A57" s="20" t="inlineStr">
        <is>
          <t>160484</t>
        </is>
      </c>
      <c r="B57" s="20" t="inlineStr">
        <is>
          <t>Nguyễn Thị Luyện</t>
        </is>
      </c>
      <c r="C57" s="20" t="inlineStr">
        <is>
          <t>160484-01</t>
        </is>
      </c>
      <c r="D57" s="20" t="inlineStr">
        <is>
          <t>1007</t>
        </is>
      </c>
      <c r="E57" s="20" t="inlineStr">
        <is>
          <t>FOXCONN</t>
        </is>
      </c>
      <c r="F57" s="21" t="inlineStr">
        <is>
          <t>1986-11-01</t>
        </is>
      </c>
      <c r="G57" s="20" t="inlineStr">
        <is>
          <t>OFF</t>
        </is>
      </c>
      <c r="H57" s="21" t="inlineStr">
        <is>
          <t>2023-07-15</t>
        </is>
      </c>
      <c r="I57" s="21" t="inlineStr">
        <is>
          <t>2023-07-16</t>
        </is>
      </c>
      <c r="J57" s="20" t="inlineStr"/>
      <c r="K57" s="20" t="inlineStr">
        <is>
          <t>Công nhân</t>
        </is>
      </c>
      <c r="L57" s="20" t="inlineStr">
        <is>
          <t>Công nhân</t>
        </is>
      </c>
      <c r="M57" s="20" t="inlineStr"/>
      <c r="N57" s="20" t="inlineStr">
        <is>
          <t>LC1</t>
        </is>
      </c>
      <c r="O57" s="20" t="inlineStr">
        <is>
          <t>M-GROSS</t>
        </is>
      </c>
      <c r="P57" s="20" t="inlineStr"/>
      <c r="Q57" s="20" t="inlineStr">
        <is>
          <t>1</t>
        </is>
      </c>
      <c r="R57" s="22" t="n">
        <v>0</v>
      </c>
      <c r="S57" s="22" t="n">
        <v>4600000</v>
      </c>
      <c r="T57" s="22" t="n">
        <v>4600000</v>
      </c>
      <c r="U57" s="22" t="n">
        <v>220000</v>
      </c>
      <c r="V57" s="22" t="n">
        <v>173077</v>
      </c>
      <c r="W57" s="22" t="n">
        <v>158654</v>
      </c>
      <c r="X57" s="22" t="n">
        <v>300000</v>
      </c>
      <c r="Y57" s="22" t="n">
        <v>200000</v>
      </c>
      <c r="Z57" s="22" t="n">
        <v>350000</v>
      </c>
      <c r="AA57" s="20" t="n">
        <v>0</v>
      </c>
      <c r="AB57" s="22" t="n">
        <v>0</v>
      </c>
      <c r="AC57" s="20" t="inlineStr"/>
      <c r="AD57" s="20" t="inlineStr"/>
      <c r="AE57" s="20" t="inlineStr"/>
      <c r="AF57" s="20" t="inlineStr"/>
      <c r="AG57" s="20" t="inlineStr"/>
      <c r="AH57" s="20" t="inlineStr">
        <is>
          <t>027186003803</t>
        </is>
      </c>
      <c r="AI57" s="20" t="inlineStr">
        <is>
          <t>0%</t>
        </is>
      </c>
      <c r="AJ57" s="20" t="inlineStr">
        <is>
          <t>160484-01-1007/K1225/150723</t>
        </is>
      </c>
      <c r="AK57" s="20" t="inlineStr">
        <is>
          <t>Hợp đồng lao động Xác định thời hạn</t>
        </is>
      </c>
      <c r="AL57" s="20" t="inlineStr">
        <is>
          <t>2023-10-08</t>
        </is>
      </c>
    </row>
    <row r="58">
      <c r="A58" s="20" t="inlineStr">
        <is>
          <t>160478</t>
        </is>
      </c>
      <c r="B58" s="20" t="inlineStr">
        <is>
          <t>Hoàng Đức Mạnh</t>
        </is>
      </c>
      <c r="C58" s="20" t="inlineStr">
        <is>
          <t>160478-01</t>
        </is>
      </c>
      <c r="D58" s="20" t="inlineStr">
        <is>
          <t>1007</t>
        </is>
      </c>
      <c r="E58" s="20" t="inlineStr">
        <is>
          <t>FOXCONN</t>
        </is>
      </c>
      <c r="F58" s="21" t="inlineStr">
        <is>
          <t>2000-08-12</t>
        </is>
      </c>
      <c r="G58" s="20" t="inlineStr">
        <is>
          <t>OFF</t>
        </is>
      </c>
      <c r="H58" s="21" t="inlineStr">
        <is>
          <t>2023-07-15</t>
        </is>
      </c>
      <c r="I58" s="21" t="inlineStr">
        <is>
          <t>2023-07-16</t>
        </is>
      </c>
      <c r="J58" s="20" t="inlineStr"/>
      <c r="K58" s="20" t="inlineStr">
        <is>
          <t>Công nhân</t>
        </is>
      </c>
      <c r="L58" s="20" t="inlineStr">
        <is>
          <t>Công nhân</t>
        </is>
      </c>
      <c r="M58" s="20" t="inlineStr"/>
      <c r="N58" s="20" t="inlineStr">
        <is>
          <t>LC1</t>
        </is>
      </c>
      <c r="O58" s="20" t="inlineStr">
        <is>
          <t>M-GROSS</t>
        </is>
      </c>
      <c r="P58" s="20" t="inlineStr"/>
      <c r="Q58" s="20" t="inlineStr">
        <is>
          <t>1</t>
        </is>
      </c>
      <c r="R58" s="22" t="n">
        <v>0</v>
      </c>
      <c r="S58" s="22" t="n">
        <v>4600000</v>
      </c>
      <c r="T58" s="22" t="n">
        <v>4600000</v>
      </c>
      <c r="U58" s="22" t="n">
        <v>220000</v>
      </c>
      <c r="V58" s="22" t="n">
        <v>173077</v>
      </c>
      <c r="W58" s="22" t="n">
        <v>158654</v>
      </c>
      <c r="X58" s="22" t="n">
        <v>300000</v>
      </c>
      <c r="Y58" s="22" t="n">
        <v>200000</v>
      </c>
      <c r="Z58" s="22" t="n">
        <v>350000</v>
      </c>
      <c r="AA58" s="20" t="n">
        <v>0</v>
      </c>
      <c r="AB58" s="22" t="n">
        <v>0</v>
      </c>
      <c r="AC58" s="20" t="inlineStr"/>
      <c r="AD58" s="20" t="inlineStr"/>
      <c r="AE58" s="20" t="inlineStr"/>
      <c r="AF58" s="20" t="inlineStr"/>
      <c r="AG58" s="20" t="inlineStr"/>
      <c r="AH58" s="20" t="inlineStr">
        <is>
          <t>015200007860</t>
        </is>
      </c>
      <c r="AI58" s="20" t="inlineStr">
        <is>
          <t>0%</t>
        </is>
      </c>
      <c r="AJ58" s="20" t="inlineStr">
        <is>
          <t>160478-01-1007/K1225/150723</t>
        </is>
      </c>
      <c r="AK58" s="20" t="inlineStr">
        <is>
          <t>Hợp đồng lao động Xác định thời hạn</t>
        </is>
      </c>
      <c r="AL58" s="20" t="inlineStr">
        <is>
          <t>2023-10-08</t>
        </is>
      </c>
    </row>
    <row r="59">
      <c r="A59" s="20" t="inlineStr">
        <is>
          <t>160495</t>
        </is>
      </c>
      <c r="B59" s="20" t="inlineStr">
        <is>
          <t>Trần Quốc Khánh</t>
        </is>
      </c>
      <c r="C59" s="20" t="inlineStr">
        <is>
          <t>160495-01</t>
        </is>
      </c>
      <c r="D59" s="20" t="inlineStr">
        <is>
          <t>1007</t>
        </is>
      </c>
      <c r="E59" s="20" t="inlineStr">
        <is>
          <t>FOXCONN</t>
        </is>
      </c>
      <c r="F59" s="21" t="inlineStr">
        <is>
          <t>2005-03-05</t>
        </is>
      </c>
      <c r="G59" s="20" t="inlineStr">
        <is>
          <t>OFF</t>
        </is>
      </c>
      <c r="H59" s="21" t="inlineStr">
        <is>
          <t>2023-07-15</t>
        </is>
      </c>
      <c r="I59" s="21" t="inlineStr">
        <is>
          <t>2023-07-16</t>
        </is>
      </c>
      <c r="J59" s="20" t="inlineStr"/>
      <c r="K59" s="20" t="inlineStr">
        <is>
          <t>Công nhân</t>
        </is>
      </c>
      <c r="L59" s="20" t="inlineStr">
        <is>
          <t>Công nhân</t>
        </is>
      </c>
      <c r="M59" s="20" t="inlineStr"/>
      <c r="N59" s="20" t="inlineStr">
        <is>
          <t>LC1</t>
        </is>
      </c>
      <c r="O59" s="20" t="inlineStr">
        <is>
          <t>M-GROSS</t>
        </is>
      </c>
      <c r="P59" s="20" t="inlineStr"/>
      <c r="Q59" s="20" t="inlineStr">
        <is>
          <t>1</t>
        </is>
      </c>
      <c r="R59" s="22" t="n">
        <v>0</v>
      </c>
      <c r="S59" s="22" t="n">
        <v>4600000</v>
      </c>
      <c r="T59" s="22" t="n">
        <v>4600000</v>
      </c>
      <c r="U59" s="22" t="n">
        <v>220000</v>
      </c>
      <c r="V59" s="22" t="n">
        <v>173077</v>
      </c>
      <c r="W59" s="22" t="n">
        <v>158654</v>
      </c>
      <c r="X59" s="22" t="n">
        <v>300000</v>
      </c>
      <c r="Y59" s="22" t="n">
        <v>200000</v>
      </c>
      <c r="Z59" s="22" t="n">
        <v>350000</v>
      </c>
      <c r="AA59" s="20" t="n">
        <v>0</v>
      </c>
      <c r="AB59" s="22" t="n">
        <v>0</v>
      </c>
      <c r="AC59" s="20" t="inlineStr"/>
      <c r="AD59" s="20" t="inlineStr"/>
      <c r="AE59" s="20" t="inlineStr"/>
      <c r="AF59" s="20" t="inlineStr"/>
      <c r="AG59" s="20" t="inlineStr"/>
      <c r="AH59" s="20" t="inlineStr">
        <is>
          <t>040205006694</t>
        </is>
      </c>
      <c r="AI59" s="20" t="inlineStr">
        <is>
          <t>0%</t>
        </is>
      </c>
      <c r="AJ59" s="20" t="inlineStr">
        <is>
          <t>160495-01-1007/K1225/180723</t>
        </is>
      </c>
      <c r="AK59" s="20" t="inlineStr">
        <is>
          <t>Hợp đồng lao động Xác định thời hạn</t>
        </is>
      </c>
      <c r="AL59" s="20" t="inlineStr">
        <is>
          <t>2023-10-08</t>
        </is>
      </c>
    </row>
    <row r="60">
      <c r="A60" s="20" t="inlineStr">
        <is>
          <t>160497</t>
        </is>
      </c>
      <c r="B60" s="20" t="inlineStr">
        <is>
          <t>Hà Xuân Hiệp</t>
        </is>
      </c>
      <c r="C60" s="20" t="inlineStr">
        <is>
          <t>160497-01</t>
        </is>
      </c>
      <c r="D60" s="20" t="inlineStr">
        <is>
          <t>1007</t>
        </is>
      </c>
      <c r="E60" s="20" t="inlineStr">
        <is>
          <t>FOXCONN</t>
        </is>
      </c>
      <c r="F60" s="21" t="inlineStr">
        <is>
          <t>2002-05-27</t>
        </is>
      </c>
      <c r="G60" s="20" t="inlineStr">
        <is>
          <t>OFF</t>
        </is>
      </c>
      <c r="H60" s="21" t="inlineStr">
        <is>
          <t>2023-07-15</t>
        </is>
      </c>
      <c r="I60" s="21" t="inlineStr">
        <is>
          <t>2023-07-16</t>
        </is>
      </c>
      <c r="J60" s="20" t="inlineStr"/>
      <c r="K60" s="20" t="inlineStr">
        <is>
          <t>Công nhân</t>
        </is>
      </c>
      <c r="L60" s="20" t="inlineStr">
        <is>
          <t>Công nhân</t>
        </is>
      </c>
      <c r="M60" s="20" t="inlineStr"/>
      <c r="N60" s="20" t="inlineStr">
        <is>
          <t>LC1</t>
        </is>
      </c>
      <c r="O60" s="20" t="inlineStr">
        <is>
          <t>M-GROSS</t>
        </is>
      </c>
      <c r="P60" s="20" t="inlineStr"/>
      <c r="Q60" s="20" t="inlineStr">
        <is>
          <t>1</t>
        </is>
      </c>
      <c r="R60" s="22" t="n">
        <v>0</v>
      </c>
      <c r="S60" s="22" t="n">
        <v>4600000</v>
      </c>
      <c r="T60" s="22" t="n">
        <v>4600000</v>
      </c>
      <c r="U60" s="22" t="n">
        <v>220000</v>
      </c>
      <c r="V60" s="22" t="n">
        <v>173077</v>
      </c>
      <c r="W60" s="22" t="n">
        <v>158654</v>
      </c>
      <c r="X60" s="22" t="n">
        <v>300000</v>
      </c>
      <c r="Y60" s="22" t="n">
        <v>200000</v>
      </c>
      <c r="Z60" s="22" t="n">
        <v>350000</v>
      </c>
      <c r="AA60" s="20" t="n">
        <v>0</v>
      </c>
      <c r="AB60" s="22" t="n">
        <v>0</v>
      </c>
      <c r="AC60" s="20" t="inlineStr"/>
      <c r="AD60" s="20" t="inlineStr"/>
      <c r="AE60" s="20" t="inlineStr"/>
      <c r="AF60" s="20" t="inlineStr"/>
      <c r="AG60" s="20" t="inlineStr"/>
      <c r="AH60" s="20" t="inlineStr">
        <is>
          <t>015202005473</t>
        </is>
      </c>
      <c r="AI60" s="20" t="inlineStr">
        <is>
          <t>0%</t>
        </is>
      </c>
      <c r="AJ60" s="20" t="inlineStr">
        <is>
          <t>160497-01-1007/K1225/150723</t>
        </is>
      </c>
      <c r="AK60" s="20" t="inlineStr">
        <is>
          <t>Hợp đồng lao động Xác định thời hạn</t>
        </is>
      </c>
      <c r="AL60" s="20" t="inlineStr">
        <is>
          <t>2023-10-08</t>
        </is>
      </c>
    </row>
    <row r="61">
      <c r="A61" s="20" t="inlineStr">
        <is>
          <t>108801</t>
        </is>
      </c>
      <c r="B61" s="20" t="inlineStr">
        <is>
          <t>Lữ Thị Bình</t>
        </is>
      </c>
      <c r="C61" s="20" t="inlineStr">
        <is>
          <t>108801-03</t>
        </is>
      </c>
      <c r="D61" s="20" t="inlineStr">
        <is>
          <t>1007</t>
        </is>
      </c>
      <c r="E61" s="20" t="inlineStr">
        <is>
          <t>FOXCONN</t>
        </is>
      </c>
      <c r="F61" s="21" t="inlineStr">
        <is>
          <t>1984-03-17</t>
        </is>
      </c>
      <c r="G61" s="20" t="inlineStr">
        <is>
          <t>OLD</t>
        </is>
      </c>
      <c r="H61" s="21" t="inlineStr">
        <is>
          <t>2023-02-27</t>
        </is>
      </c>
      <c r="I61" s="21" t="inlineStr">
        <is>
          <t>2023-08-18</t>
        </is>
      </c>
      <c r="J61" s="20" t="inlineStr"/>
      <c r="K61" s="20" t="inlineStr">
        <is>
          <t>Công nhân</t>
        </is>
      </c>
      <c r="L61" s="20" t="inlineStr">
        <is>
          <t>Công nhân</t>
        </is>
      </c>
      <c r="M61" s="20" t="inlineStr"/>
      <c r="N61" s="20" t="inlineStr">
        <is>
          <t>LC1</t>
        </is>
      </c>
      <c r="O61" s="20" t="inlineStr">
        <is>
          <t>M-GROSS</t>
        </is>
      </c>
      <c r="P61" s="20" t="inlineStr"/>
      <c r="Q61" s="20" t="inlineStr">
        <is>
          <t>1</t>
        </is>
      </c>
      <c r="R61" s="22" t="n">
        <v>0</v>
      </c>
      <c r="S61" s="22" t="n">
        <v>4600000</v>
      </c>
      <c r="T61" s="22" t="n">
        <v>4600000</v>
      </c>
      <c r="U61" s="20" t="n">
        <v>0</v>
      </c>
      <c r="V61" s="20" t="n">
        <v>0</v>
      </c>
      <c r="W61" s="20" t="n">
        <v>0</v>
      </c>
      <c r="X61" s="22" t="n">
        <v>300000</v>
      </c>
      <c r="Y61" s="22" t="n">
        <v>200000</v>
      </c>
      <c r="Z61" s="22" t="n">
        <v>350000</v>
      </c>
      <c r="AA61" s="22" t="n">
        <v>220000</v>
      </c>
      <c r="AB61" s="22" t="n">
        <v>0</v>
      </c>
      <c r="AC61" s="20" t="inlineStr">
        <is>
          <t>LU THI BINH</t>
        </is>
      </c>
      <c r="AD61" s="20" t="inlineStr">
        <is>
          <t>19025439558028</t>
        </is>
      </c>
      <c r="AE61" s="20" t="inlineStr">
        <is>
          <t>Ngân hàng Thương mại Cổ phần Kỹ thương Việt Nam</t>
        </is>
      </c>
      <c r="AF61" s="20" t="inlineStr">
        <is>
          <t>TCB</t>
        </is>
      </c>
      <c r="AG61" s="20" t="inlineStr">
        <is>
          <t>TECHCOMBANK CN TU SON BAC NINH</t>
        </is>
      </c>
      <c r="AH61" s="20" t="inlineStr">
        <is>
          <t>040184031375</t>
        </is>
      </c>
      <c r="AI61" s="20" t="inlineStr">
        <is>
          <t>33.333333333333336%</t>
        </is>
      </c>
      <c r="AJ61" s="20" t="inlineStr">
        <is>
          <t>108801-02-1007/K1225/290523</t>
        </is>
      </c>
      <c r="AK61" s="20" t="inlineStr">
        <is>
          <t>Hợp đồng lao động Xác định thời hạn</t>
        </is>
      </c>
      <c r="AL61" s="20" t="inlineStr">
        <is>
          <t>2023-08-27</t>
        </is>
      </c>
    </row>
    <row r="62">
      <c r="A62" s="20" t="inlineStr">
        <is>
          <t>159029</t>
        </is>
      </c>
      <c r="B62" s="20" t="inlineStr">
        <is>
          <t>Phùng Văn Thiết</t>
        </is>
      </c>
      <c r="C62" s="20" t="inlineStr">
        <is>
          <t>159029-01</t>
        </is>
      </c>
      <c r="D62" s="20" t="inlineStr">
        <is>
          <t>1007</t>
        </is>
      </c>
      <c r="E62" s="20" t="inlineStr">
        <is>
          <t>FOXCONN</t>
        </is>
      </c>
      <c r="F62" s="21" t="inlineStr">
        <is>
          <t>2005-01-18</t>
        </is>
      </c>
      <c r="G62" s="20" t="inlineStr">
        <is>
          <t>OFF</t>
        </is>
      </c>
      <c r="H62" s="21" t="inlineStr">
        <is>
          <t>2023-05-27</t>
        </is>
      </c>
      <c r="I62" s="21" t="inlineStr">
        <is>
          <t>2023-06-13</t>
        </is>
      </c>
      <c r="J62" s="20" t="inlineStr"/>
      <c r="K62" s="20" t="inlineStr">
        <is>
          <t>Công nhân</t>
        </is>
      </c>
      <c r="L62" s="20" t="inlineStr">
        <is>
          <t>Công nhân</t>
        </is>
      </c>
      <c r="M62" s="20" t="inlineStr"/>
      <c r="N62" s="20" t="inlineStr">
        <is>
          <t>LC1</t>
        </is>
      </c>
      <c r="O62" s="20" t="inlineStr">
        <is>
          <t>M-GROSS</t>
        </is>
      </c>
      <c r="P62" s="20" t="inlineStr"/>
      <c r="Q62" s="20" t="inlineStr">
        <is>
          <t>1</t>
        </is>
      </c>
      <c r="R62" s="22" t="n">
        <v>0</v>
      </c>
      <c r="S62" s="22" t="n">
        <v>4600000</v>
      </c>
      <c r="T62" s="22" t="n">
        <v>4600000</v>
      </c>
      <c r="U62" s="20" t="n">
        <v>0</v>
      </c>
      <c r="V62" s="20" t="n">
        <v>0</v>
      </c>
      <c r="W62" s="20" t="n">
        <v>0</v>
      </c>
      <c r="X62" s="22" t="n">
        <v>300000</v>
      </c>
      <c r="Y62" s="22" t="n">
        <v>200000</v>
      </c>
      <c r="Z62" s="22" t="n">
        <v>350000</v>
      </c>
      <c r="AA62" s="22" t="n">
        <v>220000</v>
      </c>
      <c r="AB62" s="22" t="n">
        <v>0</v>
      </c>
      <c r="AC62" s="20" t="inlineStr">
        <is>
          <t>PHUNG VAN THIET</t>
        </is>
      </c>
      <c r="AD62" s="20" t="inlineStr">
        <is>
          <t>51110001131509</t>
        </is>
      </c>
      <c r="AE62" s="20" t="inlineStr">
        <is>
          <t>Ngân hàng Thương mại Cổ phần Đầu tư và Phát triển Việt Nam</t>
        </is>
      </c>
      <c r="AF62" s="20" t="inlineStr">
        <is>
          <t>BIDV</t>
        </is>
      </c>
      <c r="AG62" s="20" t="inlineStr"/>
      <c r="AH62" s="20" t="inlineStr">
        <is>
          <t>040205004910</t>
        </is>
      </c>
      <c r="AI62" s="20" t="inlineStr">
        <is>
          <t>0%</t>
        </is>
      </c>
      <c r="AJ62" s="20" t="inlineStr">
        <is>
          <t>159029-01-1007/K1225/270523</t>
        </is>
      </c>
      <c r="AK62" s="20" t="inlineStr">
        <is>
          <t>Hợp đồng lao động Xác định thời hạn</t>
        </is>
      </c>
      <c r="AL62" s="20" t="inlineStr">
        <is>
          <t>2023-08-20</t>
        </is>
      </c>
    </row>
    <row r="63">
      <c r="A63" s="20" t="inlineStr">
        <is>
          <t>160318</t>
        </is>
      </c>
      <c r="B63" s="20" t="inlineStr">
        <is>
          <t>Nguyễn Anh Đức</t>
        </is>
      </c>
      <c r="C63" s="20" t="inlineStr">
        <is>
          <t>160318-01</t>
        </is>
      </c>
      <c r="D63" s="20" t="inlineStr">
        <is>
          <t>1007</t>
        </is>
      </c>
      <c r="E63" s="20" t="inlineStr">
        <is>
          <t>FOXCONN</t>
        </is>
      </c>
      <c r="F63" s="21" t="inlineStr">
        <is>
          <t>2001-01-18</t>
        </is>
      </c>
      <c r="G63" s="20" t="inlineStr">
        <is>
          <t>OFF</t>
        </is>
      </c>
      <c r="H63" s="21" t="inlineStr">
        <is>
          <t>2023-07-11</t>
        </is>
      </c>
      <c r="I63" s="21" t="inlineStr">
        <is>
          <t>2023-07-12</t>
        </is>
      </c>
      <c r="J63" s="20" t="inlineStr"/>
      <c r="K63" s="20" t="inlineStr">
        <is>
          <t>Công nhân</t>
        </is>
      </c>
      <c r="L63" s="20" t="inlineStr">
        <is>
          <t>Công nhân</t>
        </is>
      </c>
      <c r="M63" s="20" t="inlineStr"/>
      <c r="N63" s="20" t="inlineStr">
        <is>
          <t>LC1</t>
        </is>
      </c>
      <c r="O63" s="20" t="inlineStr">
        <is>
          <t>M-GROSS</t>
        </is>
      </c>
      <c r="P63" s="20" t="inlineStr"/>
      <c r="Q63" s="20" t="inlineStr">
        <is>
          <t>1</t>
        </is>
      </c>
      <c r="R63" s="22" t="n">
        <v>0</v>
      </c>
      <c r="S63" s="22" t="n">
        <v>4600000</v>
      </c>
      <c r="T63" s="22" t="n">
        <v>4600000</v>
      </c>
      <c r="U63" s="22" t="n">
        <v>220000</v>
      </c>
      <c r="V63" s="22" t="n">
        <v>173077</v>
      </c>
      <c r="W63" s="22" t="n">
        <v>158654</v>
      </c>
      <c r="X63" s="22" t="n">
        <v>300000</v>
      </c>
      <c r="Y63" s="22" t="n">
        <v>200000</v>
      </c>
      <c r="Z63" s="22" t="n">
        <v>350000</v>
      </c>
      <c r="AA63" s="20" t="n">
        <v>0</v>
      </c>
      <c r="AB63" s="22" t="n">
        <v>0</v>
      </c>
      <c r="AC63" s="20" t="inlineStr"/>
      <c r="AD63" s="20" t="inlineStr"/>
      <c r="AE63" s="20" t="inlineStr"/>
      <c r="AF63" s="20" t="inlineStr"/>
      <c r="AG63" s="20" t="inlineStr"/>
      <c r="AH63" s="20" t="inlineStr">
        <is>
          <t>040201002447</t>
        </is>
      </c>
      <c r="AI63" s="20" t="inlineStr">
        <is>
          <t>0%</t>
        </is>
      </c>
      <c r="AJ63" s="20" t="inlineStr">
        <is>
          <t>160318-01-1007/K1225/150723</t>
        </is>
      </c>
      <c r="AK63" s="20" t="inlineStr">
        <is>
          <t>Hợp đồng lao động Xác định thời hạn</t>
        </is>
      </c>
      <c r="AL63" s="20" t="inlineStr">
        <is>
          <t>2023-10-08</t>
        </is>
      </c>
    </row>
    <row r="64">
      <c r="A64" s="20" t="inlineStr">
        <is>
          <t>160051</t>
        </is>
      </c>
      <c r="B64" s="20" t="inlineStr">
        <is>
          <t>Nguyễn Thị Yến</t>
        </is>
      </c>
      <c r="C64" s="20" t="inlineStr">
        <is>
          <t>160051-01</t>
        </is>
      </c>
      <c r="D64" s="20" t="inlineStr">
        <is>
          <t>1007</t>
        </is>
      </c>
      <c r="E64" s="20" t="inlineStr">
        <is>
          <t>FOXCONN</t>
        </is>
      </c>
      <c r="F64" s="21" t="inlineStr">
        <is>
          <t>1998-12-13</t>
        </is>
      </c>
      <c r="G64" s="20" t="inlineStr">
        <is>
          <t>OFF</t>
        </is>
      </c>
      <c r="H64" s="21" t="inlineStr">
        <is>
          <t>2023-06-30</t>
        </is>
      </c>
      <c r="I64" s="21" t="inlineStr">
        <is>
          <t>2023-07-02</t>
        </is>
      </c>
      <c r="J64" s="20" t="inlineStr"/>
      <c r="K64" s="20" t="inlineStr">
        <is>
          <t>Công nhân</t>
        </is>
      </c>
      <c r="L64" s="20" t="inlineStr">
        <is>
          <t>Công nhân</t>
        </is>
      </c>
      <c r="M64" s="20" t="inlineStr"/>
      <c r="N64" s="20" t="inlineStr">
        <is>
          <t>LC1</t>
        </is>
      </c>
      <c r="O64" s="20" t="inlineStr">
        <is>
          <t>M-GROSS</t>
        </is>
      </c>
      <c r="P64" s="20" t="inlineStr"/>
      <c r="Q64" s="20" t="inlineStr">
        <is>
          <t>1</t>
        </is>
      </c>
      <c r="R64" s="22" t="n">
        <v>0</v>
      </c>
      <c r="S64" s="22" t="n">
        <v>4600000</v>
      </c>
      <c r="T64" s="22" t="n">
        <v>4600000</v>
      </c>
      <c r="U64" s="22" t="n">
        <v>220000</v>
      </c>
      <c r="V64" s="22" t="n">
        <v>173077</v>
      </c>
      <c r="W64" s="22" t="n">
        <v>158654</v>
      </c>
      <c r="X64" s="22" t="n">
        <v>300000</v>
      </c>
      <c r="Y64" s="22" t="n">
        <v>200000</v>
      </c>
      <c r="Z64" s="22" t="n">
        <v>350000</v>
      </c>
      <c r="AA64" s="20" t="n">
        <v>0</v>
      </c>
      <c r="AB64" s="22" t="n">
        <v>0</v>
      </c>
      <c r="AC64" s="20" t="inlineStr">
        <is>
          <t>NGUYEN THI YEN</t>
        </is>
      </c>
      <c r="AD64" s="20" t="inlineStr">
        <is>
          <t>03401010847567</t>
        </is>
      </c>
      <c r="AE64" s="20" t="inlineStr">
        <is>
          <t>Ngân hàng Thương mại Cổ phần Hàng hải Việt Nam</t>
        </is>
      </c>
      <c r="AF64" s="20" t="inlineStr">
        <is>
          <t>MSB</t>
        </is>
      </c>
      <c r="AG64" s="20" t="inlineStr"/>
      <c r="AH64" s="20" t="inlineStr">
        <is>
          <t>038198019131</t>
        </is>
      </c>
      <c r="AI64" s="20" t="inlineStr">
        <is>
          <t>0%</t>
        </is>
      </c>
      <c r="AJ64" s="20" t="inlineStr">
        <is>
          <t>160051-01-1007/K1225/300623</t>
        </is>
      </c>
      <c r="AK64" s="20" t="inlineStr">
        <is>
          <t>Hợp đồng lao động Xác định thời hạn</t>
        </is>
      </c>
      <c r="AL64" s="20" t="inlineStr">
        <is>
          <t>2023-09-24</t>
        </is>
      </c>
    </row>
    <row r="65">
      <c r="A65" s="20" t="inlineStr">
        <is>
          <t>159825</t>
        </is>
      </c>
      <c r="B65" s="20" t="inlineStr">
        <is>
          <t>Lăng Thị Vân</t>
        </is>
      </c>
      <c r="C65" s="20" t="inlineStr">
        <is>
          <t>159825-01</t>
        </is>
      </c>
      <c r="D65" s="20" t="inlineStr">
        <is>
          <t>1007</t>
        </is>
      </c>
      <c r="E65" s="20" t="inlineStr">
        <is>
          <t>FOXCONN</t>
        </is>
      </c>
      <c r="F65" s="21" t="inlineStr">
        <is>
          <t>2002-11-07</t>
        </is>
      </c>
      <c r="G65" s="20" t="inlineStr">
        <is>
          <t>OFF</t>
        </is>
      </c>
      <c r="H65" s="21" t="inlineStr">
        <is>
          <t>2023-06-20</t>
        </is>
      </c>
      <c r="I65" s="21" t="inlineStr">
        <is>
          <t>2023-07-01</t>
        </is>
      </c>
      <c r="J65" s="20" t="inlineStr"/>
      <c r="K65" s="20" t="inlineStr">
        <is>
          <t>Công nhân</t>
        </is>
      </c>
      <c r="L65" s="20" t="inlineStr">
        <is>
          <t>Công nhân</t>
        </is>
      </c>
      <c r="M65" s="20" t="inlineStr"/>
      <c r="N65" s="20" t="inlineStr">
        <is>
          <t>LC1</t>
        </is>
      </c>
      <c r="O65" s="20" t="inlineStr">
        <is>
          <t>M-GROSS</t>
        </is>
      </c>
      <c r="P65" s="20" t="inlineStr"/>
      <c r="Q65" s="20" t="inlineStr">
        <is>
          <t>1</t>
        </is>
      </c>
      <c r="R65" s="22" t="n">
        <v>0</v>
      </c>
      <c r="S65" s="22" t="n">
        <v>4600000</v>
      </c>
      <c r="T65" s="22" t="n">
        <v>4600000</v>
      </c>
      <c r="U65" s="20" t="n">
        <v>0</v>
      </c>
      <c r="V65" s="20" t="n">
        <v>0</v>
      </c>
      <c r="W65" s="20" t="n">
        <v>0</v>
      </c>
      <c r="X65" s="22" t="n">
        <v>300000</v>
      </c>
      <c r="Y65" s="22" t="n">
        <v>200000</v>
      </c>
      <c r="Z65" s="22" t="n">
        <v>350000</v>
      </c>
      <c r="AA65" s="22" t="n">
        <v>220000</v>
      </c>
      <c r="AB65" s="22" t="n">
        <v>0</v>
      </c>
      <c r="AC65" s="20" t="inlineStr">
        <is>
          <t>LANG THI VAN</t>
        </is>
      </c>
      <c r="AD65" s="20" t="inlineStr">
        <is>
          <t xml:space="preserve">21410001315769 </t>
        </is>
      </c>
      <c r="AE65" s="20" t="inlineStr">
        <is>
          <t>Ngân hàng Thương mại Cổ phần Hàng hải Việt Nam</t>
        </is>
      </c>
      <c r="AF65" s="20" t="inlineStr">
        <is>
          <t>MSB</t>
        </is>
      </c>
      <c r="AG65" s="20" t="inlineStr">
        <is>
          <t xml:space="preserve">BIDV CN DAI DONG BAC NINH
</t>
        </is>
      </c>
      <c r="AH65" s="20" t="inlineStr">
        <is>
          <t>002302006669</t>
        </is>
      </c>
      <c r="AI65" s="20" t="inlineStr">
        <is>
          <t>10.0%</t>
        </is>
      </c>
      <c r="AJ65" s="20" t="inlineStr">
        <is>
          <t>159825-01-1007/K1225/200623</t>
        </is>
      </c>
      <c r="AK65" s="20" t="inlineStr">
        <is>
          <t>Hợp đồng lao động Xác định thời hạn</t>
        </is>
      </c>
      <c r="AL65" s="20" t="inlineStr">
        <is>
          <t>2023-09-17</t>
        </is>
      </c>
    </row>
    <row r="66">
      <c r="A66" s="20" t="inlineStr">
        <is>
          <t>159784</t>
        </is>
      </c>
      <c r="B66" s="20" t="inlineStr">
        <is>
          <t>Lô Giang Hào</t>
        </is>
      </c>
      <c r="C66" s="20" t="inlineStr">
        <is>
          <t>159784-01</t>
        </is>
      </c>
      <c r="D66" s="20" t="inlineStr">
        <is>
          <t>1007</t>
        </is>
      </c>
      <c r="E66" s="20" t="inlineStr">
        <is>
          <t>FOXCONN</t>
        </is>
      </c>
      <c r="F66" s="21" t="inlineStr">
        <is>
          <t>2000-09-25</t>
        </is>
      </c>
      <c r="G66" s="20" t="inlineStr">
        <is>
          <t>OFF</t>
        </is>
      </c>
      <c r="H66" s="21" t="inlineStr">
        <is>
          <t>2023-06-15</t>
        </is>
      </c>
      <c r="I66" s="21" t="inlineStr">
        <is>
          <t>2023-06-28</t>
        </is>
      </c>
      <c r="J66" s="20" t="inlineStr"/>
      <c r="K66" s="20" t="inlineStr">
        <is>
          <t>Công nhân</t>
        </is>
      </c>
      <c r="L66" s="20" t="inlineStr">
        <is>
          <t>Công nhân</t>
        </is>
      </c>
      <c r="M66" s="20" t="inlineStr"/>
      <c r="N66" s="20" t="inlineStr">
        <is>
          <t>LC1</t>
        </is>
      </c>
      <c r="O66" s="20" t="inlineStr">
        <is>
          <t>M-GROSS</t>
        </is>
      </c>
      <c r="P66" s="20" t="inlineStr"/>
      <c r="Q66" s="20" t="inlineStr">
        <is>
          <t>1</t>
        </is>
      </c>
      <c r="R66" s="22" t="n">
        <v>0</v>
      </c>
      <c r="S66" s="22" t="n">
        <v>4600000</v>
      </c>
      <c r="T66" s="22" t="n">
        <v>4600000</v>
      </c>
      <c r="U66" s="20" t="n">
        <v>0</v>
      </c>
      <c r="V66" s="20" t="n">
        <v>0</v>
      </c>
      <c r="W66" s="20" t="n">
        <v>0</v>
      </c>
      <c r="X66" s="22" t="n">
        <v>300000</v>
      </c>
      <c r="Y66" s="22" t="n">
        <v>200000</v>
      </c>
      <c r="Z66" s="22" t="n">
        <v>350000</v>
      </c>
      <c r="AA66" s="22" t="n">
        <v>220000</v>
      </c>
      <c r="AB66" s="22" t="n">
        <v>0</v>
      </c>
      <c r="AC66" s="20" t="inlineStr">
        <is>
          <t>LO GIANG HAO</t>
        </is>
      </c>
      <c r="AD66" s="20" t="inlineStr">
        <is>
          <t>0351001171717</t>
        </is>
      </c>
      <c r="AE66" s="20" t="inlineStr">
        <is>
          <t>Ngân hàng Thương mại Cổ phần Ngoại thương Việt Nam</t>
        </is>
      </c>
      <c r="AF66" s="20" t="inlineStr">
        <is>
          <t>VCB</t>
        </is>
      </c>
      <c r="AG66" s="20" t="inlineStr">
        <is>
          <t>VIETCOMBANK PGD VSIP  BAC NINH</t>
        </is>
      </c>
      <c r="AH66" s="20" t="inlineStr">
        <is>
          <t>040200021808</t>
        </is>
      </c>
      <c r="AI66" s="20" t="inlineStr">
        <is>
          <t>80.0%</t>
        </is>
      </c>
      <c r="AJ66" s="20" t="inlineStr">
        <is>
          <t>159784-01-1007/K1225/150623</t>
        </is>
      </c>
      <c r="AK66" s="20" t="inlineStr">
        <is>
          <t>Hợp đồng lao động Xác định thời hạn</t>
        </is>
      </c>
      <c r="AL66" s="20" t="inlineStr">
        <is>
          <t>2023-09-10</t>
        </is>
      </c>
    </row>
    <row r="67">
      <c r="A67" s="20" t="inlineStr">
        <is>
          <t>160050</t>
        </is>
      </c>
      <c r="B67" s="20" t="inlineStr">
        <is>
          <t>Trần Thị Mai</t>
        </is>
      </c>
      <c r="C67" s="20" t="inlineStr">
        <is>
          <t>160050-01</t>
        </is>
      </c>
      <c r="D67" s="20" t="inlineStr">
        <is>
          <t>1007</t>
        </is>
      </c>
      <c r="E67" s="20" t="inlineStr">
        <is>
          <t>FOXCONN</t>
        </is>
      </c>
      <c r="F67" s="21" t="inlineStr">
        <is>
          <t>1995-03-02</t>
        </is>
      </c>
      <c r="G67" s="20" t="inlineStr">
        <is>
          <t>OFF</t>
        </is>
      </c>
      <c r="H67" s="21" t="inlineStr">
        <is>
          <t>2023-06-30</t>
        </is>
      </c>
      <c r="I67" s="21" t="inlineStr">
        <is>
          <t>2023-07-02</t>
        </is>
      </c>
      <c r="J67" s="20" t="inlineStr"/>
      <c r="K67" s="20" t="inlineStr">
        <is>
          <t>Công nhân</t>
        </is>
      </c>
      <c r="L67" s="20" t="inlineStr">
        <is>
          <t>Công nhân</t>
        </is>
      </c>
      <c r="M67" s="20" t="inlineStr"/>
      <c r="N67" s="20" t="inlineStr">
        <is>
          <t>LC1</t>
        </is>
      </c>
      <c r="O67" s="20" t="inlineStr">
        <is>
          <t>M-GROSS</t>
        </is>
      </c>
      <c r="P67" s="20" t="inlineStr"/>
      <c r="Q67" s="20" t="inlineStr">
        <is>
          <t>1</t>
        </is>
      </c>
      <c r="R67" s="22" t="n">
        <v>0</v>
      </c>
      <c r="S67" s="22" t="n">
        <v>4600000</v>
      </c>
      <c r="T67" s="22" t="n">
        <v>4600000</v>
      </c>
      <c r="U67" s="22" t="n">
        <v>220000</v>
      </c>
      <c r="V67" s="22" t="n">
        <v>173077</v>
      </c>
      <c r="W67" s="22" t="n">
        <v>158654</v>
      </c>
      <c r="X67" s="22" t="n">
        <v>300000</v>
      </c>
      <c r="Y67" s="22" t="n">
        <v>200000</v>
      </c>
      <c r="Z67" s="22" t="n">
        <v>350000</v>
      </c>
      <c r="AA67" s="20" t="n">
        <v>0</v>
      </c>
      <c r="AB67" s="22" t="n">
        <v>0</v>
      </c>
      <c r="AC67" s="20" t="inlineStr">
        <is>
          <t>TRAN THI MAI</t>
        </is>
      </c>
      <c r="AD67" s="20" t="inlineStr">
        <is>
          <t>03401010847549</t>
        </is>
      </c>
      <c r="AE67" s="20" t="inlineStr">
        <is>
          <t>Ngân hàng Thương mại Cổ phần Hàng hải Việt Nam</t>
        </is>
      </c>
      <c r="AF67" s="20" t="inlineStr">
        <is>
          <t>MSB</t>
        </is>
      </c>
      <c r="AG67" s="20" t="inlineStr"/>
      <c r="AH67" s="20" t="inlineStr">
        <is>
          <t>038199009026</t>
        </is>
      </c>
      <c r="AI67" s="20" t="inlineStr">
        <is>
          <t>0%</t>
        </is>
      </c>
      <c r="AJ67" s="20" t="inlineStr">
        <is>
          <t>160050-01-1007/K1225/300623</t>
        </is>
      </c>
      <c r="AK67" s="20" t="inlineStr">
        <is>
          <t>Hợp đồng lao động Xác định thời hạn</t>
        </is>
      </c>
      <c r="AL67" s="20" t="inlineStr">
        <is>
          <t>2023-09-24</t>
        </is>
      </c>
    </row>
    <row r="68">
      <c r="A68" s="20" t="inlineStr">
        <is>
          <t>159821</t>
        </is>
      </c>
      <c r="B68" s="20" t="inlineStr">
        <is>
          <t>Lục Đức Thắng</t>
        </is>
      </c>
      <c r="C68" s="20" t="inlineStr">
        <is>
          <t>159821-01</t>
        </is>
      </c>
      <c r="D68" s="20" t="inlineStr">
        <is>
          <t>1007</t>
        </is>
      </c>
      <c r="E68" s="20" t="inlineStr">
        <is>
          <t>FOXCONN</t>
        </is>
      </c>
      <c r="F68" s="21" t="inlineStr">
        <is>
          <t>2004-09-16</t>
        </is>
      </c>
      <c r="G68" s="20" t="inlineStr">
        <is>
          <t>OFF</t>
        </is>
      </c>
      <c r="H68" s="21" t="inlineStr">
        <is>
          <t>2023-06-20</t>
        </is>
      </c>
      <c r="I68" s="21" t="inlineStr">
        <is>
          <t>2023-07-10</t>
        </is>
      </c>
      <c r="J68" s="20" t="inlineStr"/>
      <c r="K68" s="20" t="inlineStr">
        <is>
          <t>Công nhân</t>
        </is>
      </c>
      <c r="L68" s="20" t="inlineStr">
        <is>
          <t>Công nhân</t>
        </is>
      </c>
      <c r="M68" s="20" t="inlineStr"/>
      <c r="N68" s="20" t="inlineStr">
        <is>
          <t>LC1</t>
        </is>
      </c>
      <c r="O68" s="20" t="inlineStr">
        <is>
          <t>M-GROSS</t>
        </is>
      </c>
      <c r="P68" s="20" t="inlineStr"/>
      <c r="Q68" s="20" t="inlineStr">
        <is>
          <t>1</t>
        </is>
      </c>
      <c r="R68" s="22" t="n">
        <v>0</v>
      </c>
      <c r="S68" s="22" t="n">
        <v>4600000</v>
      </c>
      <c r="T68" s="22" t="n">
        <v>4600000</v>
      </c>
      <c r="U68" s="20" t="n">
        <v>0</v>
      </c>
      <c r="V68" s="20" t="n">
        <v>0</v>
      </c>
      <c r="W68" s="20" t="n">
        <v>0</v>
      </c>
      <c r="X68" s="22" t="n">
        <v>300000</v>
      </c>
      <c r="Y68" s="22" t="n">
        <v>200000</v>
      </c>
      <c r="Z68" s="22" t="n">
        <v>350000</v>
      </c>
      <c r="AA68" s="22" t="n">
        <v>220000</v>
      </c>
      <c r="AB68" s="22" t="n">
        <v>0</v>
      </c>
      <c r="AC68" s="20" t="inlineStr">
        <is>
          <t>LUC DUC THANG</t>
        </is>
      </c>
      <c r="AD68" s="20" t="inlineStr">
        <is>
          <t>0868925909</t>
        </is>
      </c>
      <c r="AE68" s="20" t="inlineStr">
        <is>
          <t>Ngân hàng Thương mại Cổ phần Hàng hải Việt Nam</t>
        </is>
      </c>
      <c r="AF68" s="20" t="inlineStr">
        <is>
          <t>MSB</t>
        </is>
      </c>
      <c r="AG68" s="20" t="inlineStr">
        <is>
          <t xml:space="preserve">
</t>
        </is>
      </c>
      <c r="AH68" s="20" t="inlineStr">
        <is>
          <t>024204006555</t>
        </is>
      </c>
      <c r="AI68" s="20" t="inlineStr">
        <is>
          <t>10.0%</t>
        </is>
      </c>
      <c r="AJ68" s="20" t="inlineStr">
        <is>
          <t>159821-01-1007/K1225/200623</t>
        </is>
      </c>
      <c r="AK68" s="20" t="inlineStr">
        <is>
          <t>Hợp đồng lao động Xác định thời hạn</t>
        </is>
      </c>
      <c r="AL68" s="20" t="inlineStr">
        <is>
          <t>2023-09-17</t>
        </is>
      </c>
    </row>
    <row r="69">
      <c r="A69" s="20" t="inlineStr">
        <is>
          <t>160046</t>
        </is>
      </c>
      <c r="B69" s="20" t="inlineStr">
        <is>
          <t>Sùng Seo Chúng</t>
        </is>
      </c>
      <c r="C69" s="20" t="inlineStr">
        <is>
          <t>160046-01</t>
        </is>
      </c>
      <c r="D69" s="20" t="inlineStr">
        <is>
          <t>1007</t>
        </is>
      </c>
      <c r="E69" s="20" t="inlineStr">
        <is>
          <t>FOXCONN</t>
        </is>
      </c>
      <c r="F69" s="21" t="inlineStr">
        <is>
          <t>2003-09-15</t>
        </is>
      </c>
      <c r="G69" s="20" t="inlineStr">
        <is>
          <t>OLD</t>
        </is>
      </c>
      <c r="H69" s="21" t="inlineStr">
        <is>
          <t>2023-06-30</t>
        </is>
      </c>
      <c r="I69" s="21" t="inlineStr">
        <is>
          <t>2023-10-02</t>
        </is>
      </c>
      <c r="J69" s="20" t="inlineStr"/>
      <c r="K69" s="20" t="inlineStr">
        <is>
          <t>Công nhân</t>
        </is>
      </c>
      <c r="L69" s="20" t="inlineStr">
        <is>
          <t>Công nhân</t>
        </is>
      </c>
      <c r="M69" s="20" t="inlineStr"/>
      <c r="N69" s="20" t="inlineStr">
        <is>
          <t>LC1</t>
        </is>
      </c>
      <c r="O69" s="20" t="inlineStr">
        <is>
          <t>M-GROSS</t>
        </is>
      </c>
      <c r="P69" s="20" t="inlineStr"/>
      <c r="Q69" s="20" t="inlineStr">
        <is>
          <t>1</t>
        </is>
      </c>
      <c r="R69" s="22" t="n">
        <v>0</v>
      </c>
      <c r="S69" s="22" t="n">
        <v>4600000</v>
      </c>
      <c r="T69" s="22" t="n">
        <v>4600000</v>
      </c>
      <c r="U69" s="22" t="n">
        <v>220000</v>
      </c>
      <c r="V69" s="22" t="n">
        <v>173077</v>
      </c>
      <c r="W69" s="22" t="n">
        <v>158654</v>
      </c>
      <c r="X69" s="22" t="n">
        <v>300000</v>
      </c>
      <c r="Y69" s="22" t="n">
        <v>200000</v>
      </c>
      <c r="Z69" s="22" t="n">
        <v>350000</v>
      </c>
      <c r="AA69" s="20" t="n">
        <v>0</v>
      </c>
      <c r="AB69" s="22" t="n">
        <v>0</v>
      </c>
      <c r="AC69" s="20" t="inlineStr">
        <is>
          <t>SUNG SEO CHUNG</t>
        </is>
      </c>
      <c r="AD69" s="20" t="inlineStr">
        <is>
          <t>19001011741522</t>
        </is>
      </c>
      <c r="AE69" s="20" t="inlineStr">
        <is>
          <t>Ngân hàng Thương mại Cổ phần Hàng hải Việt Nam</t>
        </is>
      </c>
      <c r="AF69" s="20" t="inlineStr">
        <is>
          <t>MSB</t>
        </is>
      </c>
      <c r="AG69" s="20" t="inlineStr">
        <is>
          <t xml:space="preserve">MSB CN YEN PHONG BAC NINH
</t>
        </is>
      </c>
      <c r="AH69" s="20" t="inlineStr">
        <is>
          <t>063612467</t>
        </is>
      </c>
      <c r="AI69" s="20" t="inlineStr">
        <is>
          <t>0%</t>
        </is>
      </c>
      <c r="AJ69" s="20" t="inlineStr">
        <is>
          <t>160046-01-1007/K1225/300623</t>
        </is>
      </c>
      <c r="AK69" s="20" t="inlineStr">
        <is>
          <t>Hợp đồng lao động Xác định thời hạn</t>
        </is>
      </c>
      <c r="AL69" s="20" t="inlineStr">
        <is>
          <t>2023-09-24</t>
        </is>
      </c>
    </row>
    <row r="70">
      <c r="A70" s="20" t="inlineStr">
        <is>
          <t>160044</t>
        </is>
      </c>
      <c r="B70" s="20" t="inlineStr">
        <is>
          <t>Trần Văn Mật</t>
        </is>
      </c>
      <c r="C70" s="20" t="inlineStr">
        <is>
          <t>160044-01</t>
        </is>
      </c>
      <c r="D70" s="20" t="inlineStr">
        <is>
          <t>1007</t>
        </is>
      </c>
      <c r="E70" s="20" t="inlineStr">
        <is>
          <t>FOXCONN</t>
        </is>
      </c>
      <c r="F70" s="21" t="inlineStr">
        <is>
          <t>1994-02-07</t>
        </is>
      </c>
      <c r="G70" s="20" t="inlineStr">
        <is>
          <t>OFF</t>
        </is>
      </c>
      <c r="H70" s="21" t="inlineStr">
        <is>
          <t>2023-06-30</t>
        </is>
      </c>
      <c r="I70" s="21" t="inlineStr">
        <is>
          <t>2023-07-02</t>
        </is>
      </c>
      <c r="J70" s="20" t="inlineStr"/>
      <c r="K70" s="20" t="inlineStr">
        <is>
          <t>Công nhân</t>
        </is>
      </c>
      <c r="L70" s="20" t="inlineStr">
        <is>
          <t>Công nhân</t>
        </is>
      </c>
      <c r="M70" s="20" t="inlineStr"/>
      <c r="N70" s="20" t="inlineStr">
        <is>
          <t>LC1</t>
        </is>
      </c>
      <c r="O70" s="20" t="inlineStr">
        <is>
          <t>M-GROSS</t>
        </is>
      </c>
      <c r="P70" s="20" t="inlineStr"/>
      <c r="Q70" s="20" t="inlineStr">
        <is>
          <t>1</t>
        </is>
      </c>
      <c r="R70" s="22" t="n">
        <v>0</v>
      </c>
      <c r="S70" s="22" t="n">
        <v>4600000</v>
      </c>
      <c r="T70" s="22" t="n">
        <v>4600000</v>
      </c>
      <c r="U70" s="22" t="n">
        <v>220000</v>
      </c>
      <c r="V70" s="22" t="n">
        <v>173077</v>
      </c>
      <c r="W70" s="22" t="n">
        <v>158654</v>
      </c>
      <c r="X70" s="22" t="n">
        <v>300000</v>
      </c>
      <c r="Y70" s="22" t="n">
        <v>200000</v>
      </c>
      <c r="Z70" s="22" t="n">
        <v>350000</v>
      </c>
      <c r="AA70" s="20" t="n">
        <v>0</v>
      </c>
      <c r="AB70" s="22" t="n">
        <v>0</v>
      </c>
      <c r="AC70" s="20" t="inlineStr">
        <is>
          <t>TRAN VAN MAT</t>
        </is>
      </c>
      <c r="AD70" s="20" t="inlineStr">
        <is>
          <t>03401010847482</t>
        </is>
      </c>
      <c r="AE70" s="20" t="inlineStr">
        <is>
          <t>Ngân hàng Thương mại Cổ phần Hàng hải Việt Nam</t>
        </is>
      </c>
      <c r="AF70" s="20" t="inlineStr">
        <is>
          <t>MSB</t>
        </is>
      </c>
      <c r="AG70" s="20" t="inlineStr"/>
      <c r="AH70" s="20" t="inlineStr">
        <is>
          <t>040094034766</t>
        </is>
      </c>
      <c r="AI70" s="20" t="inlineStr">
        <is>
          <t>0%</t>
        </is>
      </c>
      <c r="AJ70" s="20" t="inlineStr">
        <is>
          <t>160044-01-1007/K1225/300623</t>
        </is>
      </c>
      <c r="AK70" s="20" t="inlineStr">
        <is>
          <t>Hợp đồng lao động Xác định thời hạn</t>
        </is>
      </c>
      <c r="AL70" s="20" t="inlineStr">
        <is>
          <t>2023-09-24</t>
        </is>
      </c>
    </row>
    <row r="71">
      <c r="A71" s="20" t="inlineStr">
        <is>
          <t>150142</t>
        </is>
      </c>
      <c r="B71" s="20" t="inlineStr">
        <is>
          <t>Vũ Thị Hiên</t>
        </is>
      </c>
      <c r="C71" s="20" t="inlineStr">
        <is>
          <t>150142-03</t>
        </is>
      </c>
      <c r="D71" s="20" t="inlineStr">
        <is>
          <t>1007</t>
        </is>
      </c>
      <c r="E71" s="20" t="inlineStr">
        <is>
          <t>FOXCONN</t>
        </is>
      </c>
      <c r="F71" s="21" t="inlineStr">
        <is>
          <t>1989-08-04</t>
        </is>
      </c>
      <c r="G71" s="20" t="inlineStr">
        <is>
          <t>OLD</t>
        </is>
      </c>
      <c r="H71" s="21" t="inlineStr">
        <is>
          <t>2023-06-09</t>
        </is>
      </c>
      <c r="I71" s="21" t="inlineStr">
        <is>
          <t>2023-09-01</t>
        </is>
      </c>
      <c r="J71" s="20" t="inlineStr"/>
      <c r="K71" s="20" t="inlineStr">
        <is>
          <t>Công nhân</t>
        </is>
      </c>
      <c r="L71" s="20" t="inlineStr">
        <is>
          <t>Công nhân</t>
        </is>
      </c>
      <c r="M71" s="20" t="inlineStr"/>
      <c r="N71" s="20" t="inlineStr">
        <is>
          <t>LC1</t>
        </is>
      </c>
      <c r="O71" s="20" t="inlineStr">
        <is>
          <t>M-GROSS</t>
        </is>
      </c>
      <c r="P71" s="20" t="inlineStr"/>
      <c r="Q71" s="20" t="inlineStr">
        <is>
          <t>1</t>
        </is>
      </c>
      <c r="R71" s="22" t="n">
        <v>0</v>
      </c>
      <c r="S71" s="22" t="n">
        <v>4600000</v>
      </c>
      <c r="T71" s="22" t="n">
        <v>4600000</v>
      </c>
      <c r="U71" s="20" t="n">
        <v>0</v>
      </c>
      <c r="V71" s="20" t="n">
        <v>0</v>
      </c>
      <c r="W71" s="20" t="n">
        <v>0</v>
      </c>
      <c r="X71" s="22" t="n">
        <v>300000</v>
      </c>
      <c r="Y71" s="22" t="n">
        <v>200000</v>
      </c>
      <c r="Z71" s="22" t="n">
        <v>350000</v>
      </c>
      <c r="AA71" s="22" t="n">
        <v>220000</v>
      </c>
      <c r="AB71" s="22" t="n">
        <v>0</v>
      </c>
      <c r="AC71" s="20" t="inlineStr">
        <is>
          <t>VU THI HIEN</t>
        </is>
      </c>
      <c r="AD71" s="20" t="inlineStr">
        <is>
          <t>46510000844118</t>
        </is>
      </c>
      <c r="AE71" s="20" t="inlineStr">
        <is>
          <t>Ngân hàng Thương mại Cổ phần Đầu tư và Phát triển Việt Nam</t>
        </is>
      </c>
      <c r="AF71" s="20" t="inlineStr">
        <is>
          <t>BIDV</t>
        </is>
      </c>
      <c r="AG71" s="20" t="inlineStr">
        <is>
          <t xml:space="preserve">BIDV CN KIM DONG HUNG YEN
</t>
        </is>
      </c>
      <c r="AH71" s="20" t="inlineStr">
        <is>
          <t>033189001047</t>
        </is>
      </c>
      <c r="AI71" s="20" t="inlineStr">
        <is>
          <t>60.0%</t>
        </is>
      </c>
      <c r="AJ71" s="20" t="inlineStr">
        <is>
          <t>150142-01-1007/K1225/090623</t>
        </is>
      </c>
      <c r="AK71" s="20" t="inlineStr">
        <is>
          <t>Hợp đồng lao động Xác định thời hạn</t>
        </is>
      </c>
      <c r="AL71" s="20" t="inlineStr">
        <is>
          <t>2023-09-10</t>
        </is>
      </c>
    </row>
    <row r="72">
      <c r="A72" s="20" t="inlineStr">
        <is>
          <t>149917</t>
        </is>
      </c>
      <c r="B72" s="20" t="inlineStr">
        <is>
          <t>Dương Văn Đường</t>
        </is>
      </c>
      <c r="C72" s="20" t="inlineStr">
        <is>
          <t>149917-03</t>
        </is>
      </c>
      <c r="D72" s="20" t="inlineStr">
        <is>
          <t>1007</t>
        </is>
      </c>
      <c r="E72" s="20" t="inlineStr">
        <is>
          <t>FOXCONN</t>
        </is>
      </c>
      <c r="F72" s="21" t="inlineStr">
        <is>
          <t>1984-03-15</t>
        </is>
      </c>
      <c r="G72" s="20" t="inlineStr">
        <is>
          <t>OLD</t>
        </is>
      </c>
      <c r="H72" s="21" t="inlineStr">
        <is>
          <t>2023-04-03</t>
        </is>
      </c>
      <c r="I72" s="21" t="inlineStr">
        <is>
          <t>2023-08-18</t>
        </is>
      </c>
      <c r="J72" s="20" t="inlineStr"/>
      <c r="K72" s="20" t="inlineStr">
        <is>
          <t>Công nhân</t>
        </is>
      </c>
      <c r="L72" s="20" t="inlineStr">
        <is>
          <t>Công nhân</t>
        </is>
      </c>
      <c r="M72" s="20" t="inlineStr"/>
      <c r="N72" s="20" t="inlineStr">
        <is>
          <t>LC1</t>
        </is>
      </c>
      <c r="O72" s="20" t="inlineStr">
        <is>
          <t>M-GROSS</t>
        </is>
      </c>
      <c r="P72" s="20" t="inlineStr"/>
      <c r="Q72" s="20" t="inlineStr">
        <is>
          <t>1</t>
        </is>
      </c>
      <c r="R72" s="22" t="n">
        <v>0</v>
      </c>
      <c r="S72" s="22" t="n">
        <v>4600000</v>
      </c>
      <c r="T72" s="22" t="n">
        <v>4600000</v>
      </c>
      <c r="U72" s="22" t="n">
        <v>220000</v>
      </c>
      <c r="V72" s="22" t="n">
        <v>173077</v>
      </c>
      <c r="W72" s="22" t="n">
        <v>158654</v>
      </c>
      <c r="X72" s="22" t="n">
        <v>300000</v>
      </c>
      <c r="Y72" s="22" t="n">
        <v>200000</v>
      </c>
      <c r="Z72" s="22" t="n">
        <v>350000</v>
      </c>
      <c r="AA72" s="20" t="n">
        <v>0</v>
      </c>
      <c r="AB72" s="22" t="n">
        <v>0</v>
      </c>
      <c r="AC72" s="20" t="inlineStr">
        <is>
          <t>DUONG VAN DUONG</t>
        </is>
      </c>
      <c r="AD72" s="20" t="inlineStr">
        <is>
          <t>03401010788110</t>
        </is>
      </c>
      <c r="AE72" s="20" t="inlineStr">
        <is>
          <t>Ngân hàng Thương mại Cổ phần Hàng hải Việt Nam</t>
        </is>
      </c>
      <c r="AF72" s="20" t="inlineStr">
        <is>
          <t>MSB</t>
        </is>
      </c>
      <c r="AG72" s="20" t="inlineStr">
        <is>
          <t>MARITIMEBANK CN NINH HIEP HA NOI</t>
        </is>
      </c>
      <c r="AH72" s="20" t="inlineStr">
        <is>
          <t>002084001117</t>
        </is>
      </c>
      <c r="AI72" s="20" t="inlineStr">
        <is>
          <t>25.0%</t>
        </is>
      </c>
      <c r="AJ72" s="20" t="inlineStr">
        <is>
          <t>149917-02-1007/K1225/030723</t>
        </is>
      </c>
      <c r="AK72" s="20" t="inlineStr">
        <is>
          <t>Hợp đồng lao động Xác định thời hạn</t>
        </is>
      </c>
      <c r="AL72" s="20" t="inlineStr">
        <is>
          <t>2023-10-02</t>
        </is>
      </c>
    </row>
    <row r="73">
      <c r="A73" s="20" t="inlineStr">
        <is>
          <t>160071</t>
        </is>
      </c>
      <c r="B73" s="20" t="inlineStr">
        <is>
          <t>Hoàng Văn Nguyên</t>
        </is>
      </c>
      <c r="C73" s="20" t="inlineStr">
        <is>
          <t>160071-01</t>
        </is>
      </c>
      <c r="D73" s="20" t="inlineStr">
        <is>
          <t>1007</t>
        </is>
      </c>
      <c r="E73" s="20" t="inlineStr">
        <is>
          <t>FOXCONN</t>
        </is>
      </c>
      <c r="F73" s="21" t="inlineStr">
        <is>
          <t>1992-11-12</t>
        </is>
      </c>
      <c r="G73" s="20" t="inlineStr">
        <is>
          <t>OFF</t>
        </is>
      </c>
      <c r="H73" s="21" t="inlineStr">
        <is>
          <t>2023-07-01</t>
        </is>
      </c>
      <c r="I73" s="21" t="inlineStr">
        <is>
          <t>2023-07-16</t>
        </is>
      </c>
      <c r="J73" s="20" t="inlineStr"/>
      <c r="K73" s="20" t="inlineStr">
        <is>
          <t>Công nhân</t>
        </is>
      </c>
      <c r="L73" s="20" t="inlineStr">
        <is>
          <t>Công nhân</t>
        </is>
      </c>
      <c r="M73" s="20" t="inlineStr"/>
      <c r="N73" s="20" t="inlineStr">
        <is>
          <t>LC1</t>
        </is>
      </c>
      <c r="O73" s="20" t="inlineStr">
        <is>
          <t>M-GROSS</t>
        </is>
      </c>
      <c r="P73" s="20" t="inlineStr"/>
      <c r="Q73" s="20" t="inlineStr">
        <is>
          <t>1</t>
        </is>
      </c>
      <c r="R73" s="22" t="n">
        <v>0</v>
      </c>
      <c r="S73" s="22" t="n">
        <v>4600000</v>
      </c>
      <c r="T73" s="22" t="n">
        <v>4600000</v>
      </c>
      <c r="U73" s="22" t="n">
        <v>220000</v>
      </c>
      <c r="V73" s="22" t="n">
        <v>173077</v>
      </c>
      <c r="W73" s="22" t="n">
        <v>158654</v>
      </c>
      <c r="X73" s="22" t="n">
        <v>300000</v>
      </c>
      <c r="Y73" s="22" t="n">
        <v>200000</v>
      </c>
      <c r="Z73" s="22" t="n">
        <v>350000</v>
      </c>
      <c r="AA73" s="20" t="n">
        <v>0</v>
      </c>
      <c r="AB73" s="22" t="n">
        <v>0</v>
      </c>
      <c r="AC73" s="20" t="inlineStr"/>
      <c r="AD73" s="20" t="inlineStr"/>
      <c r="AE73" s="20" t="inlineStr"/>
      <c r="AF73" s="20" t="inlineStr"/>
      <c r="AG73" s="20" t="inlineStr"/>
      <c r="AH73" s="20" t="inlineStr">
        <is>
          <t>038092004609</t>
        </is>
      </c>
      <c r="AI73" s="20" t="inlineStr">
        <is>
          <t>0%</t>
        </is>
      </c>
      <c r="AJ73" s="20" t="inlineStr">
        <is>
          <t>160071-01-1007/K1225/010723</t>
        </is>
      </c>
      <c r="AK73" s="20" t="inlineStr">
        <is>
          <t>Hợp đồng lao động Xác định thời hạn</t>
        </is>
      </c>
      <c r="AL73" s="20" t="inlineStr">
        <is>
          <t>2023-10-01</t>
        </is>
      </c>
    </row>
    <row r="74">
      <c r="A74" s="20" t="inlineStr">
        <is>
          <t>160007</t>
        </is>
      </c>
      <c r="B74" s="20" t="inlineStr">
        <is>
          <t>Bùi Văn Thảo</t>
        </is>
      </c>
      <c r="C74" s="20" t="inlineStr">
        <is>
          <t>160007-01</t>
        </is>
      </c>
      <c r="D74" s="20" t="inlineStr">
        <is>
          <t>1007</t>
        </is>
      </c>
      <c r="E74" s="20" t="inlineStr">
        <is>
          <t>FOXCONN</t>
        </is>
      </c>
      <c r="F74" s="21" t="inlineStr">
        <is>
          <t>1999-03-02</t>
        </is>
      </c>
      <c r="G74" s="20" t="inlineStr">
        <is>
          <t>OFF</t>
        </is>
      </c>
      <c r="H74" s="21" t="inlineStr">
        <is>
          <t>2023-06-29</t>
        </is>
      </c>
      <c r="I74" s="21" t="inlineStr">
        <is>
          <t>2023-06-30</t>
        </is>
      </c>
      <c r="J74" s="20" t="inlineStr"/>
      <c r="K74" s="20" t="inlineStr">
        <is>
          <t>Công nhân</t>
        </is>
      </c>
      <c r="L74" s="20" t="inlineStr">
        <is>
          <t>Công nhân</t>
        </is>
      </c>
      <c r="M74" s="20" t="inlineStr"/>
      <c r="N74" s="20" t="inlineStr">
        <is>
          <t>LC1</t>
        </is>
      </c>
      <c r="O74" s="20" t="inlineStr">
        <is>
          <t>M-GROSS</t>
        </is>
      </c>
      <c r="P74" s="20" t="inlineStr"/>
      <c r="Q74" s="20" t="inlineStr">
        <is>
          <t>1</t>
        </is>
      </c>
      <c r="R74" s="22" t="n">
        <v>0</v>
      </c>
      <c r="S74" s="22" t="n">
        <v>4600000</v>
      </c>
      <c r="T74" s="22" t="n">
        <v>4600000</v>
      </c>
      <c r="U74" s="20" t="n">
        <v>0</v>
      </c>
      <c r="V74" s="20" t="n">
        <v>0</v>
      </c>
      <c r="W74" s="20" t="n">
        <v>0</v>
      </c>
      <c r="X74" s="22" t="n">
        <v>300000</v>
      </c>
      <c r="Y74" s="22" t="n">
        <v>200000</v>
      </c>
      <c r="Z74" s="22" t="n">
        <v>350000</v>
      </c>
      <c r="AA74" s="22" t="n">
        <v>220000</v>
      </c>
      <c r="AB74" s="22" t="n">
        <v>0</v>
      </c>
      <c r="AC74" s="20" t="inlineStr"/>
      <c r="AD74" s="20" t="inlineStr"/>
      <c r="AE74" s="20" t="inlineStr"/>
      <c r="AF74" s="20" t="inlineStr"/>
      <c r="AG74" s="20" t="inlineStr"/>
      <c r="AH74" s="20" t="inlineStr">
        <is>
          <t>017099006230</t>
        </is>
      </c>
      <c r="AI74" s="20" t="inlineStr">
        <is>
          <t>0%</t>
        </is>
      </c>
      <c r="AJ74" s="20" t="inlineStr">
        <is>
          <t>160007-01-1007/K1225/290623</t>
        </is>
      </c>
      <c r="AK74" s="20" t="inlineStr">
        <is>
          <t>Hợp đồng lao động Xác định thời hạn</t>
        </is>
      </c>
      <c r="AL74" s="20" t="inlineStr">
        <is>
          <t>2023-09-24</t>
        </is>
      </c>
    </row>
    <row r="75">
      <c r="A75" s="20" t="inlineStr">
        <is>
          <t>160004</t>
        </is>
      </c>
      <c r="B75" s="20" t="inlineStr">
        <is>
          <t>Nguyễn Văn Tuấn</t>
        </is>
      </c>
      <c r="C75" s="20" t="inlineStr">
        <is>
          <t>160004-01</t>
        </is>
      </c>
      <c r="D75" s="20" t="inlineStr">
        <is>
          <t>1007</t>
        </is>
      </c>
      <c r="E75" s="20" t="inlineStr">
        <is>
          <t>FOXCONN</t>
        </is>
      </c>
      <c r="F75" s="21" t="inlineStr">
        <is>
          <t>1991-07-30</t>
        </is>
      </c>
      <c r="G75" s="20" t="inlineStr">
        <is>
          <t>OLD</t>
        </is>
      </c>
      <c r="H75" s="21" t="inlineStr">
        <is>
          <t>2023-06-29</t>
        </is>
      </c>
      <c r="I75" s="21" t="inlineStr">
        <is>
          <t>2023-08-15</t>
        </is>
      </c>
      <c r="J75" s="20" t="inlineStr"/>
      <c r="K75" s="20" t="inlineStr">
        <is>
          <t>Công nhân</t>
        </is>
      </c>
      <c r="L75" s="20" t="inlineStr">
        <is>
          <t>Công nhân</t>
        </is>
      </c>
      <c r="M75" s="20" t="inlineStr"/>
      <c r="N75" s="20" t="inlineStr">
        <is>
          <t>LC1</t>
        </is>
      </c>
      <c r="O75" s="20" t="inlineStr">
        <is>
          <t>M-GROSS</t>
        </is>
      </c>
      <c r="P75" s="20" t="inlineStr"/>
      <c r="Q75" s="20" t="inlineStr">
        <is>
          <t>1</t>
        </is>
      </c>
      <c r="R75" s="22" t="n">
        <v>0</v>
      </c>
      <c r="S75" s="22" t="n">
        <v>4600000</v>
      </c>
      <c r="T75" s="22" t="n">
        <v>4600000</v>
      </c>
      <c r="U75" s="20" t="n">
        <v>0</v>
      </c>
      <c r="V75" s="20" t="n">
        <v>0</v>
      </c>
      <c r="W75" s="20" t="n">
        <v>0</v>
      </c>
      <c r="X75" s="22" t="n">
        <v>300000</v>
      </c>
      <c r="Y75" s="22" t="n">
        <v>200000</v>
      </c>
      <c r="Z75" s="22" t="n">
        <v>350000</v>
      </c>
      <c r="AA75" s="22" t="n">
        <v>220000</v>
      </c>
      <c r="AB75" s="22" t="n">
        <v>0</v>
      </c>
      <c r="AC75" s="20" t="inlineStr"/>
      <c r="AD75" s="20" t="inlineStr"/>
      <c r="AE75" s="20" t="inlineStr"/>
      <c r="AF75" s="20" t="inlineStr"/>
      <c r="AG75" s="20" t="inlineStr"/>
      <c r="AH75" s="20" t="inlineStr">
        <is>
          <t>040091014070</t>
        </is>
      </c>
      <c r="AI75" s="20" t="inlineStr">
        <is>
          <t>0%</t>
        </is>
      </c>
      <c r="AJ75" s="20" t="inlineStr">
        <is>
          <t>160004-01-1007/K1225/290623</t>
        </is>
      </c>
      <c r="AK75" s="20" t="inlineStr">
        <is>
          <t>Hợp đồng lao động Xác định thời hạn</t>
        </is>
      </c>
      <c r="AL75" s="20" t="inlineStr">
        <is>
          <t>2023-09-24</t>
        </is>
      </c>
    </row>
    <row r="76">
      <c r="A76" s="20" t="inlineStr">
        <is>
          <t>160084</t>
        </is>
      </c>
      <c r="B76" s="20" t="inlineStr">
        <is>
          <t>Sèn Thị Tráng</t>
        </is>
      </c>
      <c r="C76" s="20" t="inlineStr">
        <is>
          <t>160084-01</t>
        </is>
      </c>
      <c r="D76" s="20" t="inlineStr">
        <is>
          <t>1007</t>
        </is>
      </c>
      <c r="E76" s="20" t="inlineStr">
        <is>
          <t>FOXCONN</t>
        </is>
      </c>
      <c r="F76" s="21" t="inlineStr">
        <is>
          <t>2002-01-04</t>
        </is>
      </c>
      <c r="G76" s="20" t="inlineStr">
        <is>
          <t>OFF</t>
        </is>
      </c>
      <c r="H76" s="21" t="inlineStr">
        <is>
          <t>2023-07-03</t>
        </is>
      </c>
      <c r="I76" s="21" t="inlineStr">
        <is>
          <t>2023-07-04</t>
        </is>
      </c>
      <c r="J76" s="20" t="inlineStr"/>
      <c r="K76" s="20" t="inlineStr">
        <is>
          <t>Công nhân</t>
        </is>
      </c>
      <c r="L76" s="20" t="inlineStr">
        <is>
          <t>Công nhân</t>
        </is>
      </c>
      <c r="M76" s="20" t="inlineStr"/>
      <c r="N76" s="20" t="inlineStr">
        <is>
          <t>LC1</t>
        </is>
      </c>
      <c r="O76" s="20" t="inlineStr">
        <is>
          <t>M-GROSS</t>
        </is>
      </c>
      <c r="P76" s="20" t="inlineStr"/>
      <c r="Q76" s="20" t="inlineStr">
        <is>
          <t>1</t>
        </is>
      </c>
      <c r="R76" s="22" t="n">
        <v>0</v>
      </c>
      <c r="S76" s="22" t="n">
        <v>4600000</v>
      </c>
      <c r="T76" s="22" t="n">
        <v>4600000</v>
      </c>
      <c r="U76" s="22" t="n">
        <v>220000</v>
      </c>
      <c r="V76" s="22" t="n">
        <v>173077</v>
      </c>
      <c r="W76" s="22" t="n">
        <v>158654</v>
      </c>
      <c r="X76" s="22" t="n">
        <v>300000</v>
      </c>
      <c r="Y76" s="22" t="n">
        <v>200000</v>
      </c>
      <c r="Z76" s="22" t="n">
        <v>350000</v>
      </c>
      <c r="AA76" s="20" t="n">
        <v>0</v>
      </c>
      <c r="AB76" s="22" t="n">
        <v>0</v>
      </c>
      <c r="AC76" s="20" t="inlineStr"/>
      <c r="AD76" s="20" t="inlineStr"/>
      <c r="AE76" s="20" t="inlineStr"/>
      <c r="AF76" s="20" t="inlineStr"/>
      <c r="AG76" s="20" t="inlineStr"/>
      <c r="AH76" s="20" t="inlineStr">
        <is>
          <t>010302008006</t>
        </is>
      </c>
      <c r="AI76" s="20" t="inlineStr">
        <is>
          <t>0%</t>
        </is>
      </c>
      <c r="AJ76" s="20" t="inlineStr">
        <is>
          <t>160084-01-1007/K1225/030723</t>
        </is>
      </c>
      <c r="AK76" s="20" t="inlineStr">
        <is>
          <t>Hợp đồng lao động Xác định thời hạn</t>
        </is>
      </c>
      <c r="AL76" s="20" t="inlineStr">
        <is>
          <t>2023-10-01</t>
        </is>
      </c>
    </row>
    <row r="77">
      <c r="A77" s="20" t="inlineStr">
        <is>
          <t>160045</t>
        </is>
      </c>
      <c r="B77" s="20" t="inlineStr">
        <is>
          <t>Cư Thị Giáo</t>
        </is>
      </c>
      <c r="C77" s="20" t="inlineStr">
        <is>
          <t>160045-01</t>
        </is>
      </c>
      <c r="D77" s="20" t="inlineStr">
        <is>
          <t>1007</t>
        </is>
      </c>
      <c r="E77" s="20" t="inlineStr">
        <is>
          <t>FOXCONN</t>
        </is>
      </c>
      <c r="F77" s="21" t="inlineStr">
        <is>
          <t>2001-10-09</t>
        </is>
      </c>
      <c r="G77" s="20" t="inlineStr">
        <is>
          <t>OLD</t>
        </is>
      </c>
      <c r="H77" s="21" t="inlineStr">
        <is>
          <t>2023-06-30</t>
        </is>
      </c>
      <c r="I77" s="21" t="inlineStr">
        <is>
          <t>2023-10-08</t>
        </is>
      </c>
      <c r="J77" s="20" t="inlineStr"/>
      <c r="K77" s="20" t="inlineStr">
        <is>
          <t>Công nhân</t>
        </is>
      </c>
      <c r="L77" s="20" t="inlineStr">
        <is>
          <t>Công nhân</t>
        </is>
      </c>
      <c r="M77" s="20" t="inlineStr"/>
      <c r="N77" s="20" t="inlineStr">
        <is>
          <t>LC1</t>
        </is>
      </c>
      <c r="O77" s="20" t="inlineStr">
        <is>
          <t>M-GROSS</t>
        </is>
      </c>
      <c r="P77" s="20" t="inlineStr"/>
      <c r="Q77" s="20" t="inlineStr">
        <is>
          <t>1</t>
        </is>
      </c>
      <c r="R77" s="22" t="n">
        <v>0</v>
      </c>
      <c r="S77" s="22" t="n">
        <v>4600000</v>
      </c>
      <c r="T77" s="22" t="n">
        <v>4600000</v>
      </c>
      <c r="U77" s="22" t="n">
        <v>220000</v>
      </c>
      <c r="V77" s="22" t="n">
        <v>173077</v>
      </c>
      <c r="W77" s="22" t="n">
        <v>158654</v>
      </c>
      <c r="X77" s="22" t="n">
        <v>300000</v>
      </c>
      <c r="Y77" s="22" t="n">
        <v>200000</v>
      </c>
      <c r="Z77" s="22" t="n">
        <v>350000</v>
      </c>
      <c r="AA77" s="20" t="n">
        <v>0</v>
      </c>
      <c r="AB77" s="22" t="n">
        <v>0</v>
      </c>
      <c r="AC77" s="20" t="inlineStr"/>
      <c r="AD77" s="20" t="inlineStr"/>
      <c r="AE77" s="20" t="inlineStr"/>
      <c r="AF77" s="20" t="inlineStr"/>
      <c r="AG77" s="20" t="inlineStr"/>
      <c r="AH77" s="20" t="inlineStr">
        <is>
          <t>010301008672</t>
        </is>
      </c>
      <c r="AI77" s="20" t="inlineStr">
        <is>
          <t>0%</t>
        </is>
      </c>
      <c r="AJ77" s="20" t="inlineStr">
        <is>
          <t>160045-01-1007/K1225/300623</t>
        </is>
      </c>
      <c r="AK77" s="20" t="inlineStr">
        <is>
          <t>Hợp đồng lao động Xác định thời hạn</t>
        </is>
      </c>
      <c r="AL77" s="20" t="inlineStr">
        <is>
          <t>2023-09-24</t>
        </is>
      </c>
    </row>
    <row r="78">
      <c r="A78" s="20" t="inlineStr">
        <is>
          <t>160068</t>
        </is>
      </c>
      <c r="B78" s="20" t="inlineStr">
        <is>
          <t>Trương Văn Tình</t>
        </is>
      </c>
      <c r="C78" s="20" t="inlineStr">
        <is>
          <t>160068-01</t>
        </is>
      </c>
      <c r="D78" s="20" t="inlineStr">
        <is>
          <t>1007</t>
        </is>
      </c>
      <c r="E78" s="20" t="inlineStr">
        <is>
          <t>FOXCONN</t>
        </is>
      </c>
      <c r="F78" s="21" t="inlineStr">
        <is>
          <t>2001-05-27</t>
        </is>
      </c>
      <c r="G78" s="20" t="inlineStr">
        <is>
          <t>OFF</t>
        </is>
      </c>
      <c r="H78" s="21" t="inlineStr">
        <is>
          <t>2023-07-01</t>
        </is>
      </c>
      <c r="I78" s="21" t="inlineStr">
        <is>
          <t>2023-07-02</t>
        </is>
      </c>
      <c r="J78" s="20" t="inlineStr"/>
      <c r="K78" s="20" t="inlineStr">
        <is>
          <t>Công nhân</t>
        </is>
      </c>
      <c r="L78" s="20" t="inlineStr">
        <is>
          <t>Công nhân</t>
        </is>
      </c>
      <c r="M78" s="20" t="inlineStr"/>
      <c r="N78" s="20" t="inlineStr">
        <is>
          <t>LC1</t>
        </is>
      </c>
      <c r="O78" s="20" t="inlineStr">
        <is>
          <t>M-GROSS</t>
        </is>
      </c>
      <c r="P78" s="20" t="inlineStr"/>
      <c r="Q78" s="20" t="inlineStr">
        <is>
          <t>1</t>
        </is>
      </c>
      <c r="R78" s="22" t="n">
        <v>0</v>
      </c>
      <c r="S78" s="22" t="n">
        <v>4600000</v>
      </c>
      <c r="T78" s="22" t="n">
        <v>4600000</v>
      </c>
      <c r="U78" s="22" t="n">
        <v>220000</v>
      </c>
      <c r="V78" s="22" t="n">
        <v>173077</v>
      </c>
      <c r="W78" s="22" t="n">
        <v>158654</v>
      </c>
      <c r="X78" s="22" t="n">
        <v>300000</v>
      </c>
      <c r="Y78" s="22" t="n">
        <v>200000</v>
      </c>
      <c r="Z78" s="22" t="n">
        <v>350000</v>
      </c>
      <c r="AA78" s="20" t="n">
        <v>0</v>
      </c>
      <c r="AB78" s="22" t="n">
        <v>0</v>
      </c>
      <c r="AC78" s="20" t="inlineStr"/>
      <c r="AD78" s="20" t="inlineStr"/>
      <c r="AE78" s="20" t="inlineStr"/>
      <c r="AF78" s="20" t="inlineStr"/>
      <c r="AG78" s="20" t="inlineStr"/>
      <c r="AH78" s="20" t="inlineStr">
        <is>
          <t>040201020659</t>
        </is>
      </c>
      <c r="AI78" s="20" t="inlineStr">
        <is>
          <t>0%</t>
        </is>
      </c>
      <c r="AJ78" s="20" t="inlineStr">
        <is>
          <t>160068-01-1007/K1225/010723</t>
        </is>
      </c>
      <c r="AK78" s="20" t="inlineStr">
        <is>
          <t>Hợp đồng lao động Xác định thời hạn</t>
        </is>
      </c>
      <c r="AL78" s="20" t="inlineStr">
        <is>
          <t>2023-10-01</t>
        </is>
      </c>
    </row>
    <row r="79">
      <c r="A79" s="20" t="inlineStr">
        <is>
          <t>160005</t>
        </is>
      </c>
      <c r="B79" s="20" t="inlineStr">
        <is>
          <t>Nguyễn Quang Vũ</t>
        </is>
      </c>
      <c r="C79" s="20" t="inlineStr">
        <is>
          <t>160005-01</t>
        </is>
      </c>
      <c r="D79" s="20" t="inlineStr">
        <is>
          <t>1007</t>
        </is>
      </c>
      <c r="E79" s="20" t="inlineStr">
        <is>
          <t>FOXCONN</t>
        </is>
      </c>
      <c r="F79" s="21" t="inlineStr">
        <is>
          <t>2004-09-09</t>
        </is>
      </c>
      <c r="G79" s="20" t="inlineStr">
        <is>
          <t>OFF</t>
        </is>
      </c>
      <c r="H79" s="21" t="inlineStr">
        <is>
          <t>2023-06-29</t>
        </is>
      </c>
      <c r="I79" s="21" t="inlineStr">
        <is>
          <t>2023-06-30</t>
        </is>
      </c>
      <c r="J79" s="20" t="inlineStr"/>
      <c r="K79" s="20" t="inlineStr">
        <is>
          <t>Công nhân</t>
        </is>
      </c>
      <c r="L79" s="20" t="inlineStr">
        <is>
          <t>Công nhân</t>
        </is>
      </c>
      <c r="M79" s="20" t="inlineStr"/>
      <c r="N79" s="20" t="inlineStr">
        <is>
          <t>LC1</t>
        </is>
      </c>
      <c r="O79" s="20" t="inlineStr">
        <is>
          <t>M-GROSS</t>
        </is>
      </c>
      <c r="P79" s="20" t="inlineStr"/>
      <c r="Q79" s="20" t="inlineStr">
        <is>
          <t>1</t>
        </is>
      </c>
      <c r="R79" s="22" t="n">
        <v>0</v>
      </c>
      <c r="S79" s="22" t="n">
        <v>4600000</v>
      </c>
      <c r="T79" s="22" t="n">
        <v>4600000</v>
      </c>
      <c r="U79" s="20" t="n">
        <v>0</v>
      </c>
      <c r="V79" s="20" t="n">
        <v>0</v>
      </c>
      <c r="W79" s="20" t="n">
        <v>0</v>
      </c>
      <c r="X79" s="22" t="n">
        <v>300000</v>
      </c>
      <c r="Y79" s="22" t="n">
        <v>200000</v>
      </c>
      <c r="Z79" s="22" t="n">
        <v>350000</v>
      </c>
      <c r="AA79" s="22" t="n">
        <v>220000</v>
      </c>
      <c r="AB79" s="22" t="n">
        <v>0</v>
      </c>
      <c r="AC79" s="20" t="inlineStr"/>
      <c r="AD79" s="20" t="inlineStr"/>
      <c r="AE79" s="20" t="inlineStr"/>
      <c r="AF79" s="20" t="inlineStr"/>
      <c r="AG79" s="20" t="inlineStr"/>
      <c r="AH79" s="20" t="inlineStr">
        <is>
          <t>002204000437</t>
        </is>
      </c>
      <c r="AI79" s="20" t="inlineStr">
        <is>
          <t>0%</t>
        </is>
      </c>
      <c r="AJ79" s="20" t="inlineStr">
        <is>
          <t>160005-01-1007/K1225/290623</t>
        </is>
      </c>
      <c r="AK79" s="20" t="inlineStr">
        <is>
          <t>Hợp đồng lao động Xác định thời hạn</t>
        </is>
      </c>
      <c r="AL79" s="20" t="inlineStr">
        <is>
          <t>2023-09-24</t>
        </is>
      </c>
    </row>
    <row r="80">
      <c r="A80" s="20" t="inlineStr">
        <is>
          <t>160047</t>
        </is>
      </c>
      <c r="B80" s="20" t="inlineStr">
        <is>
          <t>Trần Văn Tuấn</t>
        </is>
      </c>
      <c r="C80" s="20" t="inlineStr">
        <is>
          <t>160047-01</t>
        </is>
      </c>
      <c r="D80" s="20" t="inlineStr">
        <is>
          <t>1007</t>
        </is>
      </c>
      <c r="E80" s="20" t="inlineStr">
        <is>
          <t>FOXCONN</t>
        </is>
      </c>
      <c r="F80" s="21" t="inlineStr">
        <is>
          <t>1996-08-03</t>
        </is>
      </c>
      <c r="G80" s="20" t="inlineStr">
        <is>
          <t>OFF</t>
        </is>
      </c>
      <c r="H80" s="21" t="inlineStr">
        <is>
          <t>2023-06-30</t>
        </is>
      </c>
      <c r="I80" s="21" t="inlineStr">
        <is>
          <t>2023-07-18</t>
        </is>
      </c>
      <c r="J80" s="20" t="inlineStr"/>
      <c r="K80" s="20" t="inlineStr">
        <is>
          <t>Công nhân</t>
        </is>
      </c>
      <c r="L80" s="20" t="inlineStr">
        <is>
          <t>Công nhân</t>
        </is>
      </c>
      <c r="M80" s="20" t="inlineStr"/>
      <c r="N80" s="20" t="inlineStr">
        <is>
          <t>LC1</t>
        </is>
      </c>
      <c r="O80" s="20" t="inlineStr">
        <is>
          <t>M-GROSS</t>
        </is>
      </c>
      <c r="P80" s="20" t="inlineStr"/>
      <c r="Q80" s="20" t="inlineStr">
        <is>
          <t>1</t>
        </is>
      </c>
      <c r="R80" s="22" t="n">
        <v>0</v>
      </c>
      <c r="S80" s="22" t="n">
        <v>4600000</v>
      </c>
      <c r="T80" s="22" t="n">
        <v>4600000</v>
      </c>
      <c r="U80" s="22" t="n">
        <v>220000</v>
      </c>
      <c r="V80" s="22" t="n">
        <v>173077</v>
      </c>
      <c r="W80" s="22" t="n">
        <v>158654</v>
      </c>
      <c r="X80" s="22" t="n">
        <v>300000</v>
      </c>
      <c r="Y80" s="22" t="n">
        <v>200000</v>
      </c>
      <c r="Z80" s="22" t="n">
        <v>350000</v>
      </c>
      <c r="AA80" s="20" t="n">
        <v>0</v>
      </c>
      <c r="AB80" s="22" t="n">
        <v>0</v>
      </c>
      <c r="AC80" s="20" t="inlineStr"/>
      <c r="AD80" s="20" t="inlineStr"/>
      <c r="AE80" s="20" t="inlineStr"/>
      <c r="AF80" s="20" t="inlineStr"/>
      <c r="AG80" s="20" t="inlineStr"/>
      <c r="AH80" s="20" t="inlineStr">
        <is>
          <t>070997066</t>
        </is>
      </c>
      <c r="AI80" s="20" t="inlineStr">
        <is>
          <t>0%</t>
        </is>
      </c>
      <c r="AJ80" s="20" t="inlineStr">
        <is>
          <t>160047-01-1007/K1225/300623</t>
        </is>
      </c>
      <c r="AK80" s="20" t="inlineStr">
        <is>
          <t>Hợp đồng lao động Xác định thời hạn</t>
        </is>
      </c>
      <c r="AL80" s="20" t="inlineStr">
        <is>
          <t>2023-09-24</t>
        </is>
      </c>
    </row>
    <row r="81">
      <c r="A81" s="20" t="inlineStr">
        <is>
          <t>160008</t>
        </is>
      </c>
      <c r="B81" s="20" t="inlineStr">
        <is>
          <t>Dương Quốc Huy</t>
        </is>
      </c>
      <c r="C81" s="20" t="inlineStr">
        <is>
          <t>160008-01</t>
        </is>
      </c>
      <c r="D81" s="20" t="inlineStr">
        <is>
          <t>1007</t>
        </is>
      </c>
      <c r="E81" s="20" t="inlineStr">
        <is>
          <t>FOXCONN</t>
        </is>
      </c>
      <c r="F81" s="21" t="inlineStr">
        <is>
          <t>2000-05-02</t>
        </is>
      </c>
      <c r="G81" s="20" t="inlineStr">
        <is>
          <t>OFF</t>
        </is>
      </c>
      <c r="H81" s="21" t="inlineStr">
        <is>
          <t>2023-06-29</t>
        </is>
      </c>
      <c r="I81" s="21" t="inlineStr">
        <is>
          <t>2023-06-30</t>
        </is>
      </c>
      <c r="J81" s="20" t="inlineStr"/>
      <c r="K81" s="20" t="inlineStr">
        <is>
          <t>Công nhân</t>
        </is>
      </c>
      <c r="L81" s="20" t="inlineStr">
        <is>
          <t>Công nhân</t>
        </is>
      </c>
      <c r="M81" s="20" t="inlineStr"/>
      <c r="N81" s="20" t="inlineStr">
        <is>
          <t>LC1</t>
        </is>
      </c>
      <c r="O81" s="20" t="inlineStr">
        <is>
          <t>M-GROSS</t>
        </is>
      </c>
      <c r="P81" s="20" t="inlineStr"/>
      <c r="Q81" s="20" t="inlineStr">
        <is>
          <t>1</t>
        </is>
      </c>
      <c r="R81" s="22" t="n">
        <v>0</v>
      </c>
      <c r="S81" s="22" t="n">
        <v>4600000</v>
      </c>
      <c r="T81" s="22" t="n">
        <v>4600000</v>
      </c>
      <c r="U81" s="20" t="n">
        <v>0</v>
      </c>
      <c r="V81" s="20" t="n">
        <v>0</v>
      </c>
      <c r="W81" s="20" t="n">
        <v>0</v>
      </c>
      <c r="X81" s="22" t="n">
        <v>300000</v>
      </c>
      <c r="Y81" s="22" t="n">
        <v>200000</v>
      </c>
      <c r="Z81" s="22" t="n">
        <v>350000</v>
      </c>
      <c r="AA81" s="22" t="n">
        <v>220000</v>
      </c>
      <c r="AB81" s="22" t="n">
        <v>0</v>
      </c>
      <c r="AC81" s="20" t="inlineStr"/>
      <c r="AD81" s="20" t="inlineStr"/>
      <c r="AE81" s="20" t="inlineStr"/>
      <c r="AF81" s="20" t="inlineStr"/>
      <c r="AG81" s="20" t="inlineStr"/>
      <c r="AH81" s="20" t="inlineStr">
        <is>
          <t>040200020612</t>
        </is>
      </c>
      <c r="AI81" s="20" t="inlineStr">
        <is>
          <t>0%</t>
        </is>
      </c>
      <c r="AJ81" s="20" t="inlineStr">
        <is>
          <t>160008-01-1007/K1225/290623</t>
        </is>
      </c>
      <c r="AK81" s="20" t="inlineStr">
        <is>
          <t>Hợp đồng lao động Xác định thời hạn</t>
        </is>
      </c>
      <c r="AL81" s="20" t="inlineStr">
        <is>
          <t>2023-09-24</t>
        </is>
      </c>
    </row>
    <row r="82">
      <c r="A82" s="20" t="inlineStr">
        <is>
          <t>160049</t>
        </is>
      </c>
      <c r="B82" s="20" t="inlineStr">
        <is>
          <t>Nguyễn Như Cương</t>
        </is>
      </c>
      <c r="C82" s="20" t="inlineStr">
        <is>
          <t>160049-01</t>
        </is>
      </c>
      <c r="D82" s="20" t="inlineStr">
        <is>
          <t>1007</t>
        </is>
      </c>
      <c r="E82" s="20" t="inlineStr">
        <is>
          <t>FOXCONN</t>
        </is>
      </c>
      <c r="F82" s="21" t="inlineStr">
        <is>
          <t>1984-12-08</t>
        </is>
      </c>
      <c r="G82" s="20" t="inlineStr">
        <is>
          <t>OFF</t>
        </is>
      </c>
      <c r="H82" s="21" t="inlineStr">
        <is>
          <t>2023-06-30</t>
        </is>
      </c>
      <c r="I82" s="21" t="inlineStr">
        <is>
          <t>2023-07-18</t>
        </is>
      </c>
      <c r="J82" s="20" t="inlineStr"/>
      <c r="K82" s="20" t="inlineStr">
        <is>
          <t>Công nhân</t>
        </is>
      </c>
      <c r="L82" s="20" t="inlineStr">
        <is>
          <t>Công nhân</t>
        </is>
      </c>
      <c r="M82" s="20" t="inlineStr"/>
      <c r="N82" s="20" t="inlineStr">
        <is>
          <t>LC1</t>
        </is>
      </c>
      <c r="O82" s="20" t="inlineStr">
        <is>
          <t>M-GROSS</t>
        </is>
      </c>
      <c r="P82" s="20" t="inlineStr"/>
      <c r="Q82" s="20" t="inlineStr">
        <is>
          <t>1</t>
        </is>
      </c>
      <c r="R82" s="22" t="n">
        <v>0</v>
      </c>
      <c r="S82" s="22" t="n">
        <v>4600000</v>
      </c>
      <c r="T82" s="22" t="n">
        <v>4600000</v>
      </c>
      <c r="U82" s="22" t="n">
        <v>220000</v>
      </c>
      <c r="V82" s="22" t="n">
        <v>173077</v>
      </c>
      <c r="W82" s="22" t="n">
        <v>158654</v>
      </c>
      <c r="X82" s="22" t="n">
        <v>300000</v>
      </c>
      <c r="Y82" s="22" t="n">
        <v>200000</v>
      </c>
      <c r="Z82" s="22" t="n">
        <v>350000</v>
      </c>
      <c r="AA82" s="20" t="n">
        <v>0</v>
      </c>
      <c r="AB82" s="22" t="n">
        <v>0</v>
      </c>
      <c r="AC82" s="20" t="inlineStr"/>
      <c r="AD82" s="20" t="inlineStr"/>
      <c r="AE82" s="20" t="inlineStr"/>
      <c r="AF82" s="20" t="inlineStr"/>
      <c r="AG82" s="20" t="inlineStr"/>
      <c r="AH82" s="20" t="inlineStr">
        <is>
          <t>125117603</t>
        </is>
      </c>
      <c r="AI82" s="20" t="inlineStr">
        <is>
          <t>0%</t>
        </is>
      </c>
      <c r="AJ82" s="20" t="inlineStr">
        <is>
          <t>160049-01-1007/K1225/300623</t>
        </is>
      </c>
      <c r="AK82" s="20" t="inlineStr">
        <is>
          <t>Hợp đồng lao động Xác định thời hạn</t>
        </is>
      </c>
      <c r="AL82" s="20" t="inlineStr">
        <is>
          <t>2023-09-24</t>
        </is>
      </c>
    </row>
    <row r="83">
      <c r="A83" s="20" t="inlineStr">
        <is>
          <t>160052</t>
        </is>
      </c>
      <c r="B83" s="20" t="inlineStr">
        <is>
          <t>Phạm Hồng Trường</t>
        </is>
      </c>
      <c r="C83" s="20" t="inlineStr">
        <is>
          <t>160052-01</t>
        </is>
      </c>
      <c r="D83" s="20" t="inlineStr">
        <is>
          <t>1007</t>
        </is>
      </c>
      <c r="E83" s="20" t="inlineStr">
        <is>
          <t>FOXCONN</t>
        </is>
      </c>
      <c r="F83" s="21" t="inlineStr">
        <is>
          <t>2004-04-11</t>
        </is>
      </c>
      <c r="G83" s="20" t="inlineStr">
        <is>
          <t>OLD</t>
        </is>
      </c>
      <c r="H83" s="21" t="inlineStr">
        <is>
          <t>2023-06-30</t>
        </is>
      </c>
      <c r="I83" s="21" t="inlineStr"/>
      <c r="J83" s="20" t="inlineStr"/>
      <c r="K83" s="20" t="inlineStr">
        <is>
          <t>Công nhân</t>
        </is>
      </c>
      <c r="L83" s="20" t="inlineStr">
        <is>
          <t>Công nhân</t>
        </is>
      </c>
      <c r="M83" s="20" t="inlineStr"/>
      <c r="N83" s="20" t="inlineStr">
        <is>
          <t>LC1</t>
        </is>
      </c>
      <c r="O83" s="20" t="inlineStr">
        <is>
          <t>M-GROSS</t>
        </is>
      </c>
      <c r="P83" s="20" t="inlineStr"/>
      <c r="Q83" s="20" t="inlineStr">
        <is>
          <t>1</t>
        </is>
      </c>
      <c r="R83" s="22" t="n">
        <v>0</v>
      </c>
      <c r="S83" s="22" t="n">
        <v>4600000</v>
      </c>
      <c r="T83" s="22" t="n">
        <v>4600000</v>
      </c>
      <c r="U83" s="22" t="n">
        <v>220000</v>
      </c>
      <c r="V83" s="22" t="n">
        <v>173077</v>
      </c>
      <c r="W83" s="22" t="n">
        <v>158654</v>
      </c>
      <c r="X83" s="22" t="n">
        <v>300000</v>
      </c>
      <c r="Y83" s="22" t="n">
        <v>200000</v>
      </c>
      <c r="Z83" s="22" t="n">
        <v>350000</v>
      </c>
      <c r="AA83" s="20" t="n">
        <v>0</v>
      </c>
      <c r="AB83" s="22" t="n">
        <v>0</v>
      </c>
      <c r="AC83" s="20" t="inlineStr"/>
      <c r="AD83" s="20" t="inlineStr"/>
      <c r="AE83" s="20" t="inlineStr"/>
      <c r="AF83" s="20" t="inlineStr"/>
      <c r="AG83" s="20" t="inlineStr"/>
      <c r="AH83" s="20" t="inlineStr">
        <is>
          <t>008204000022</t>
        </is>
      </c>
      <c r="AI83" s="20" t="inlineStr">
        <is>
          <t>0%</t>
        </is>
      </c>
      <c r="AJ83" s="20" t="inlineStr">
        <is>
          <t>160052-01-1007/K1225/300623</t>
        </is>
      </c>
      <c r="AK83" s="20" t="inlineStr">
        <is>
          <t>Hợp đồng lao động Xác định thời hạn</t>
        </is>
      </c>
      <c r="AL83" s="20" t="inlineStr">
        <is>
          <t>2023-09-24</t>
        </is>
      </c>
    </row>
    <row r="84">
      <c r="A84" s="20" t="inlineStr">
        <is>
          <t>160012</t>
        </is>
      </c>
      <c r="B84" s="20" t="inlineStr">
        <is>
          <t>Nguyễn Đình Thành</t>
        </is>
      </c>
      <c r="C84" s="20" t="inlineStr">
        <is>
          <t>160012-01</t>
        </is>
      </c>
      <c r="D84" s="20" t="inlineStr">
        <is>
          <t>1007</t>
        </is>
      </c>
      <c r="E84" s="20" t="inlineStr">
        <is>
          <t>FOXCONN</t>
        </is>
      </c>
      <c r="F84" s="21" t="inlineStr">
        <is>
          <t>2003-05-13</t>
        </is>
      </c>
      <c r="G84" s="20" t="inlineStr">
        <is>
          <t>OLD</t>
        </is>
      </c>
      <c r="H84" s="21" t="inlineStr">
        <is>
          <t>2023-06-29</t>
        </is>
      </c>
      <c r="I84" s="21" t="inlineStr"/>
      <c r="J84" s="20" t="inlineStr"/>
      <c r="K84" s="20" t="inlineStr">
        <is>
          <t>Công nhân</t>
        </is>
      </c>
      <c r="L84" s="20" t="inlineStr">
        <is>
          <t>Công nhân</t>
        </is>
      </c>
      <c r="M84" s="20" t="inlineStr"/>
      <c r="N84" s="20" t="inlineStr">
        <is>
          <t>LC1</t>
        </is>
      </c>
      <c r="O84" s="20" t="inlineStr">
        <is>
          <t>M-GROSS</t>
        </is>
      </c>
      <c r="P84" s="20" t="inlineStr"/>
      <c r="Q84" s="20" t="inlineStr">
        <is>
          <t>1</t>
        </is>
      </c>
      <c r="R84" s="22" t="n">
        <v>0</v>
      </c>
      <c r="S84" s="22" t="n">
        <v>4600000</v>
      </c>
      <c r="T84" s="22" t="n">
        <v>4600000</v>
      </c>
      <c r="U84" s="20" t="n">
        <v>0</v>
      </c>
      <c r="V84" s="20" t="n">
        <v>0</v>
      </c>
      <c r="W84" s="20" t="n">
        <v>0</v>
      </c>
      <c r="X84" s="22" t="n">
        <v>300000</v>
      </c>
      <c r="Y84" s="22" t="n">
        <v>200000</v>
      </c>
      <c r="Z84" s="22" t="n">
        <v>350000</v>
      </c>
      <c r="AA84" s="22" t="n">
        <v>220000</v>
      </c>
      <c r="AB84" s="22" t="n">
        <v>0</v>
      </c>
      <c r="AC84" s="20" t="inlineStr"/>
      <c r="AD84" s="20" t="inlineStr"/>
      <c r="AE84" s="20" t="inlineStr"/>
      <c r="AF84" s="20" t="inlineStr"/>
      <c r="AG84" s="20" t="inlineStr"/>
      <c r="AH84" s="20" t="inlineStr">
        <is>
          <t>027203004657</t>
        </is>
      </c>
      <c r="AI84" s="20" t="inlineStr">
        <is>
          <t>0%</t>
        </is>
      </c>
      <c r="AJ84" s="20" t="inlineStr">
        <is>
          <t>160012-01-1007/K1225/290623</t>
        </is>
      </c>
      <c r="AK84" s="20" t="inlineStr">
        <is>
          <t>Hợp đồng lao động Xác định thời hạn</t>
        </is>
      </c>
      <c r="AL84" s="20" t="inlineStr">
        <is>
          <t>2023-09-24</t>
        </is>
      </c>
    </row>
    <row r="85">
      <c r="A85" s="20" t="inlineStr">
        <is>
          <t>160054</t>
        </is>
      </c>
      <c r="B85" s="20" t="inlineStr">
        <is>
          <t>Vàng Thị Đớ</t>
        </is>
      </c>
      <c r="C85" s="20" t="inlineStr">
        <is>
          <t>160054-01</t>
        </is>
      </c>
      <c r="D85" s="20" t="inlineStr">
        <is>
          <t>1007</t>
        </is>
      </c>
      <c r="E85" s="20" t="inlineStr">
        <is>
          <t>FOXCONN</t>
        </is>
      </c>
      <c r="F85" s="21" t="inlineStr">
        <is>
          <t>1994-11-07</t>
        </is>
      </c>
      <c r="G85" s="20" t="inlineStr">
        <is>
          <t>OLD</t>
        </is>
      </c>
      <c r="H85" s="21" t="inlineStr">
        <is>
          <t>2023-06-30</t>
        </is>
      </c>
      <c r="I85" s="21" t="inlineStr">
        <is>
          <t>2023-10-22</t>
        </is>
      </c>
      <c r="J85" s="20" t="inlineStr"/>
      <c r="K85" s="20" t="inlineStr">
        <is>
          <t>Công nhân</t>
        </is>
      </c>
      <c r="L85" s="20" t="inlineStr">
        <is>
          <t>Công nhân</t>
        </is>
      </c>
      <c r="M85" s="20" t="inlineStr"/>
      <c r="N85" s="20" t="inlineStr">
        <is>
          <t>LC1</t>
        </is>
      </c>
      <c r="O85" s="20" t="inlineStr">
        <is>
          <t>M-GROSS</t>
        </is>
      </c>
      <c r="P85" s="20" t="inlineStr"/>
      <c r="Q85" s="20" t="inlineStr">
        <is>
          <t>1</t>
        </is>
      </c>
      <c r="R85" s="22" t="n">
        <v>0</v>
      </c>
      <c r="S85" s="22" t="n">
        <v>4600000</v>
      </c>
      <c r="T85" s="22" t="n">
        <v>4600000</v>
      </c>
      <c r="U85" s="22" t="n">
        <v>220000</v>
      </c>
      <c r="V85" s="22" t="n">
        <v>173077</v>
      </c>
      <c r="W85" s="22" t="n">
        <v>158654</v>
      </c>
      <c r="X85" s="22" t="n">
        <v>300000</v>
      </c>
      <c r="Y85" s="22" t="n">
        <v>200000</v>
      </c>
      <c r="Z85" s="22" t="n">
        <v>350000</v>
      </c>
      <c r="AA85" s="20" t="n">
        <v>0</v>
      </c>
      <c r="AB85" s="22" t="n">
        <v>0</v>
      </c>
      <c r="AC85" s="20" t="inlineStr"/>
      <c r="AD85" s="20" t="inlineStr"/>
      <c r="AE85" s="20" t="inlineStr"/>
      <c r="AF85" s="20" t="inlineStr"/>
      <c r="AG85" s="20" t="inlineStr"/>
      <c r="AH85" s="20" t="inlineStr">
        <is>
          <t>002194004173</t>
        </is>
      </c>
      <c r="AI85" s="20" t="inlineStr">
        <is>
          <t>0%</t>
        </is>
      </c>
      <c r="AJ85" s="20" t="inlineStr">
        <is>
          <t>160054-01-1007/K1225/300623</t>
        </is>
      </c>
      <c r="AK85" s="20" t="inlineStr">
        <is>
          <t>Hợp đồng lao động Xác định thời hạn</t>
        </is>
      </c>
      <c r="AL85" s="20" t="inlineStr">
        <is>
          <t>2023-09-24</t>
        </is>
      </c>
    </row>
    <row r="86">
      <c r="A86" s="20" t="inlineStr">
        <is>
          <t>160055</t>
        </is>
      </c>
      <c r="B86" s="20" t="inlineStr">
        <is>
          <t>Lò Văn Triển</t>
        </is>
      </c>
      <c r="C86" s="20" t="inlineStr">
        <is>
          <t>160055-01</t>
        </is>
      </c>
      <c r="D86" s="20" t="inlineStr">
        <is>
          <t>1007</t>
        </is>
      </c>
      <c r="E86" s="20" t="inlineStr">
        <is>
          <t>FOXCONN</t>
        </is>
      </c>
      <c r="F86" s="21" t="inlineStr">
        <is>
          <t>1999-08-10</t>
        </is>
      </c>
      <c r="G86" s="20" t="inlineStr">
        <is>
          <t>OLD</t>
        </is>
      </c>
      <c r="H86" s="21" t="inlineStr">
        <is>
          <t>2023-06-30</t>
        </is>
      </c>
      <c r="I86" s="21" t="inlineStr">
        <is>
          <t>2023-08-09</t>
        </is>
      </c>
      <c r="J86" s="20" t="inlineStr"/>
      <c r="K86" s="20" t="inlineStr">
        <is>
          <t>Công nhân</t>
        </is>
      </c>
      <c r="L86" s="20" t="inlineStr">
        <is>
          <t>Công nhân</t>
        </is>
      </c>
      <c r="M86" s="20" t="inlineStr"/>
      <c r="N86" s="20" t="inlineStr">
        <is>
          <t>LC1</t>
        </is>
      </c>
      <c r="O86" s="20" t="inlineStr">
        <is>
          <t>M-GROSS</t>
        </is>
      </c>
      <c r="P86" s="20" t="inlineStr"/>
      <c r="Q86" s="20" t="inlineStr">
        <is>
          <t>1</t>
        </is>
      </c>
      <c r="R86" s="22" t="n">
        <v>0</v>
      </c>
      <c r="S86" s="22" t="n">
        <v>4600000</v>
      </c>
      <c r="T86" s="22" t="n">
        <v>4600000</v>
      </c>
      <c r="U86" s="22" t="n">
        <v>220000</v>
      </c>
      <c r="V86" s="22" t="n">
        <v>173077</v>
      </c>
      <c r="W86" s="22" t="n">
        <v>158654</v>
      </c>
      <c r="X86" s="22" t="n">
        <v>300000</v>
      </c>
      <c r="Y86" s="22" t="n">
        <v>200000</v>
      </c>
      <c r="Z86" s="22" t="n">
        <v>350000</v>
      </c>
      <c r="AA86" s="20" t="n">
        <v>0</v>
      </c>
      <c r="AB86" s="22" t="n">
        <v>0</v>
      </c>
      <c r="AC86" s="20" t="inlineStr"/>
      <c r="AD86" s="20" t="inlineStr"/>
      <c r="AE86" s="20" t="inlineStr"/>
      <c r="AF86" s="20" t="inlineStr"/>
      <c r="AG86" s="20" t="inlineStr"/>
      <c r="AH86" s="20" t="inlineStr">
        <is>
          <t>014099006674</t>
        </is>
      </c>
      <c r="AI86" s="20" t="inlineStr">
        <is>
          <t>0%</t>
        </is>
      </c>
      <c r="AJ86" s="20" t="inlineStr">
        <is>
          <t>160055-01-1007/K1225/300623</t>
        </is>
      </c>
      <c r="AK86" s="20" t="inlineStr">
        <is>
          <t>Hợp đồng lao động Xác định thời hạn</t>
        </is>
      </c>
      <c r="AL86" s="20" t="inlineStr">
        <is>
          <t>2023-09-24</t>
        </is>
      </c>
    </row>
    <row r="87">
      <c r="A87" s="20" t="inlineStr">
        <is>
          <t>160056</t>
        </is>
      </c>
      <c r="B87" s="20" t="inlineStr">
        <is>
          <t>Hoàng A Năm</t>
        </is>
      </c>
      <c r="C87" s="20" t="inlineStr">
        <is>
          <t>160056-01</t>
        </is>
      </c>
      <c r="D87" s="20" t="inlineStr">
        <is>
          <t>1007</t>
        </is>
      </c>
      <c r="E87" s="20" t="inlineStr">
        <is>
          <t>FOXCONN</t>
        </is>
      </c>
      <c r="F87" s="21" t="inlineStr">
        <is>
          <t>2000-07-12</t>
        </is>
      </c>
      <c r="G87" s="20" t="inlineStr">
        <is>
          <t>OLD</t>
        </is>
      </c>
      <c r="H87" s="21" t="inlineStr">
        <is>
          <t>2023-06-30</t>
        </is>
      </c>
      <c r="I87" s="21" t="inlineStr"/>
      <c r="J87" s="20" t="inlineStr"/>
      <c r="K87" s="20" t="inlineStr">
        <is>
          <t>Công nhân</t>
        </is>
      </c>
      <c r="L87" s="20" t="inlineStr">
        <is>
          <t>Công nhân</t>
        </is>
      </c>
      <c r="M87" s="20" t="inlineStr"/>
      <c r="N87" s="20" t="inlineStr">
        <is>
          <t>LC1</t>
        </is>
      </c>
      <c r="O87" s="20" t="inlineStr">
        <is>
          <t>M-GROSS</t>
        </is>
      </c>
      <c r="P87" s="20" t="inlineStr"/>
      <c r="Q87" s="20" t="inlineStr">
        <is>
          <t>1</t>
        </is>
      </c>
      <c r="R87" s="22" t="n">
        <v>0</v>
      </c>
      <c r="S87" s="22" t="n">
        <v>4600000</v>
      </c>
      <c r="T87" s="22" t="n">
        <v>4600000</v>
      </c>
      <c r="U87" s="22" t="n">
        <v>220000</v>
      </c>
      <c r="V87" s="22" t="n">
        <v>173077</v>
      </c>
      <c r="W87" s="22" t="n">
        <v>158654</v>
      </c>
      <c r="X87" s="22" t="n">
        <v>300000</v>
      </c>
      <c r="Y87" s="22" t="n">
        <v>200000</v>
      </c>
      <c r="Z87" s="22" t="n">
        <v>350000</v>
      </c>
      <c r="AA87" s="20" t="n">
        <v>0</v>
      </c>
      <c r="AB87" s="22" t="n">
        <v>0</v>
      </c>
      <c r="AC87" s="20" t="inlineStr"/>
      <c r="AD87" s="20" t="inlineStr"/>
      <c r="AE87" s="20" t="inlineStr"/>
      <c r="AF87" s="20" t="inlineStr"/>
      <c r="AG87" s="20" t="inlineStr"/>
      <c r="AH87" s="20" t="inlineStr">
        <is>
          <t>010200005665</t>
        </is>
      </c>
      <c r="AI87" s="20" t="inlineStr">
        <is>
          <t>0%</t>
        </is>
      </c>
      <c r="AJ87" s="20" t="inlineStr">
        <is>
          <t>160056-01-1007/K1225/300623</t>
        </is>
      </c>
      <c r="AK87" s="20" t="inlineStr">
        <is>
          <t>Hợp đồng lao động Xác định thời hạn</t>
        </is>
      </c>
      <c r="AL87" s="20" t="inlineStr">
        <is>
          <t>2023-09-24</t>
        </is>
      </c>
    </row>
    <row r="88">
      <c r="A88" s="20" t="inlineStr">
        <is>
          <t>160057</t>
        </is>
      </c>
      <c r="B88" s="20" t="inlineStr">
        <is>
          <t>Nguyễn Văn Thìn</t>
        </is>
      </c>
      <c r="C88" s="20" t="inlineStr">
        <is>
          <t>160057-01</t>
        </is>
      </c>
      <c r="D88" s="20" t="inlineStr">
        <is>
          <t>1007</t>
        </is>
      </c>
      <c r="E88" s="20" t="inlineStr">
        <is>
          <t>FOXCONN</t>
        </is>
      </c>
      <c r="F88" s="21" t="inlineStr">
        <is>
          <t>1988-07-16</t>
        </is>
      </c>
      <c r="G88" s="20" t="inlineStr">
        <is>
          <t>OLD</t>
        </is>
      </c>
      <c r="H88" s="21" t="inlineStr">
        <is>
          <t>2023-06-29</t>
        </is>
      </c>
      <c r="I88" s="21" t="inlineStr">
        <is>
          <t>2023-08-19</t>
        </is>
      </c>
      <c r="J88" s="20" t="inlineStr"/>
      <c r="K88" s="20" t="inlineStr">
        <is>
          <t>Công nhân</t>
        </is>
      </c>
      <c r="L88" s="20" t="inlineStr">
        <is>
          <t>Công nhân</t>
        </is>
      </c>
      <c r="M88" s="20" t="inlineStr"/>
      <c r="N88" s="20" t="inlineStr">
        <is>
          <t>LC1</t>
        </is>
      </c>
      <c r="O88" s="20" t="inlineStr">
        <is>
          <t>M-GROSS</t>
        </is>
      </c>
      <c r="P88" s="20" t="inlineStr"/>
      <c r="Q88" s="20" t="inlineStr">
        <is>
          <t>1</t>
        </is>
      </c>
      <c r="R88" s="22" t="n">
        <v>0</v>
      </c>
      <c r="S88" s="22" t="n">
        <v>4600000</v>
      </c>
      <c r="T88" s="22" t="n">
        <v>4600000</v>
      </c>
      <c r="U88" s="22" t="n">
        <v>220000</v>
      </c>
      <c r="V88" s="22" t="n">
        <v>173077</v>
      </c>
      <c r="W88" s="22" t="n">
        <v>158654</v>
      </c>
      <c r="X88" s="22" t="n">
        <v>300000</v>
      </c>
      <c r="Y88" s="22" t="n">
        <v>200000</v>
      </c>
      <c r="Z88" s="22" t="n">
        <v>350000</v>
      </c>
      <c r="AA88" s="20" t="n">
        <v>0</v>
      </c>
      <c r="AB88" s="22" t="n">
        <v>0</v>
      </c>
      <c r="AC88" s="20" t="inlineStr"/>
      <c r="AD88" s="20" t="inlineStr"/>
      <c r="AE88" s="20" t="inlineStr"/>
      <c r="AF88" s="20" t="inlineStr"/>
      <c r="AG88" s="20" t="inlineStr"/>
      <c r="AH88" s="20" t="inlineStr">
        <is>
          <t>033088002172</t>
        </is>
      </c>
      <c r="AI88" s="20" t="inlineStr">
        <is>
          <t>0%</t>
        </is>
      </c>
      <c r="AJ88" s="20" t="inlineStr">
        <is>
          <t>160057-01-1007/K1225/290623</t>
        </is>
      </c>
      <c r="AK88" s="20" t="inlineStr">
        <is>
          <t>Hợp đồng lao động Xác định thời hạn</t>
        </is>
      </c>
      <c r="AL88" s="20" t="inlineStr">
        <is>
          <t>2023-09-24</t>
        </is>
      </c>
    </row>
    <row r="89">
      <c r="A89" s="20" t="inlineStr">
        <is>
          <t>160087</t>
        </is>
      </c>
      <c r="B89" s="20" t="inlineStr">
        <is>
          <t>Nguyễn Trọng Diện</t>
        </is>
      </c>
      <c r="C89" s="20" t="inlineStr">
        <is>
          <t>160087-01</t>
        </is>
      </c>
      <c r="D89" s="20" t="inlineStr">
        <is>
          <t>1007</t>
        </is>
      </c>
      <c r="E89" s="20" t="inlineStr">
        <is>
          <t>FOXCONN</t>
        </is>
      </c>
      <c r="F89" s="21" t="inlineStr">
        <is>
          <t>2001-11-09</t>
        </is>
      </c>
      <c r="G89" s="20" t="inlineStr">
        <is>
          <t>OFF</t>
        </is>
      </c>
      <c r="H89" s="21" t="inlineStr">
        <is>
          <t>2023-07-03</t>
        </is>
      </c>
      <c r="I89" s="21" t="inlineStr">
        <is>
          <t>2023-07-04</t>
        </is>
      </c>
      <c r="J89" s="20" t="inlineStr"/>
      <c r="K89" s="20" t="inlineStr">
        <is>
          <t>Công nhân</t>
        </is>
      </c>
      <c r="L89" s="20" t="inlineStr">
        <is>
          <t>Công nhân</t>
        </is>
      </c>
      <c r="M89" s="20" t="inlineStr"/>
      <c r="N89" s="20" t="inlineStr">
        <is>
          <t>LC1</t>
        </is>
      </c>
      <c r="O89" s="20" t="inlineStr">
        <is>
          <t>M-GROSS</t>
        </is>
      </c>
      <c r="P89" s="20" t="inlineStr"/>
      <c r="Q89" s="20" t="inlineStr">
        <is>
          <t>1</t>
        </is>
      </c>
      <c r="R89" s="22" t="n">
        <v>0</v>
      </c>
      <c r="S89" s="22" t="n">
        <v>4600000</v>
      </c>
      <c r="T89" s="22" t="n">
        <v>4600000</v>
      </c>
      <c r="U89" s="22" t="n">
        <v>220000</v>
      </c>
      <c r="V89" s="22" t="n">
        <v>173077</v>
      </c>
      <c r="W89" s="22" t="n">
        <v>158654</v>
      </c>
      <c r="X89" s="22" t="n">
        <v>300000</v>
      </c>
      <c r="Y89" s="22" t="n">
        <v>200000</v>
      </c>
      <c r="Z89" s="22" t="n">
        <v>350000</v>
      </c>
      <c r="AA89" s="20" t="n">
        <v>0</v>
      </c>
      <c r="AB89" s="22" t="n">
        <v>0</v>
      </c>
      <c r="AC89" s="20" t="inlineStr"/>
      <c r="AD89" s="20" t="inlineStr"/>
      <c r="AE89" s="20" t="inlineStr"/>
      <c r="AF89" s="20" t="inlineStr"/>
      <c r="AG89" s="20" t="inlineStr"/>
      <c r="AH89" s="20" t="inlineStr">
        <is>
          <t>027201004998</t>
        </is>
      </c>
      <c r="AI89" s="20" t="inlineStr">
        <is>
          <t>0%</t>
        </is>
      </c>
      <c r="AJ89" s="20" t="inlineStr">
        <is>
          <t>160087-01-1007/K1225/030723</t>
        </is>
      </c>
      <c r="AK89" s="20" t="inlineStr">
        <is>
          <t>Hợp đồng lao động Xác định thời hạn</t>
        </is>
      </c>
      <c r="AL89" s="20" t="inlineStr">
        <is>
          <t>2023-10-01</t>
        </is>
      </c>
    </row>
    <row r="90">
      <c r="A90" s="20" t="inlineStr">
        <is>
          <t>160013</t>
        </is>
      </c>
      <c r="B90" s="20" t="inlineStr">
        <is>
          <t>Nguyễn Đình Sơn</t>
        </is>
      </c>
      <c r="C90" s="20" t="inlineStr">
        <is>
          <t>160013-01</t>
        </is>
      </c>
      <c r="D90" s="20" t="inlineStr">
        <is>
          <t>1007</t>
        </is>
      </c>
      <c r="E90" s="20" t="inlineStr">
        <is>
          <t>FOXCONN</t>
        </is>
      </c>
      <c r="F90" s="21" t="inlineStr">
        <is>
          <t>1996-10-09</t>
        </is>
      </c>
      <c r="G90" s="20" t="inlineStr">
        <is>
          <t>OFF</t>
        </is>
      </c>
      <c r="H90" s="21" t="inlineStr">
        <is>
          <t>2023-06-29</t>
        </is>
      </c>
      <c r="I90" s="21" t="inlineStr">
        <is>
          <t>2023-07-11</t>
        </is>
      </c>
      <c r="J90" s="20" t="inlineStr"/>
      <c r="K90" s="20" t="inlineStr">
        <is>
          <t>Công nhân</t>
        </is>
      </c>
      <c r="L90" s="20" t="inlineStr">
        <is>
          <t>Công nhân</t>
        </is>
      </c>
      <c r="M90" s="20" t="inlineStr"/>
      <c r="N90" s="20" t="inlineStr">
        <is>
          <t>LC1</t>
        </is>
      </c>
      <c r="O90" s="20" t="inlineStr">
        <is>
          <t>M-GROSS</t>
        </is>
      </c>
      <c r="P90" s="20" t="inlineStr"/>
      <c r="Q90" s="20" t="inlineStr">
        <is>
          <t>1</t>
        </is>
      </c>
      <c r="R90" s="22" t="n">
        <v>0</v>
      </c>
      <c r="S90" s="22" t="n">
        <v>4600000</v>
      </c>
      <c r="T90" s="22" t="n">
        <v>4600000</v>
      </c>
      <c r="U90" s="20" t="n">
        <v>0</v>
      </c>
      <c r="V90" s="20" t="n">
        <v>0</v>
      </c>
      <c r="W90" s="20" t="n">
        <v>0</v>
      </c>
      <c r="X90" s="22" t="n">
        <v>300000</v>
      </c>
      <c r="Y90" s="22" t="n">
        <v>200000</v>
      </c>
      <c r="Z90" s="22" t="n">
        <v>350000</v>
      </c>
      <c r="AA90" s="22" t="n">
        <v>220000</v>
      </c>
      <c r="AB90" s="22" t="n">
        <v>0</v>
      </c>
      <c r="AC90" s="20" t="inlineStr"/>
      <c r="AD90" s="20" t="inlineStr"/>
      <c r="AE90" s="20" t="inlineStr"/>
      <c r="AF90" s="20" t="inlineStr"/>
      <c r="AG90" s="20" t="inlineStr"/>
      <c r="AH90" s="20" t="inlineStr">
        <is>
          <t>038096002975</t>
        </is>
      </c>
      <c r="AI90" s="20" t="inlineStr">
        <is>
          <t>0%</t>
        </is>
      </c>
      <c r="AJ90" s="20" t="inlineStr">
        <is>
          <t>160013-01-1007/K1225/290623</t>
        </is>
      </c>
      <c r="AK90" s="20" t="inlineStr">
        <is>
          <t>Hợp đồng lao động Xác định thời hạn</t>
        </is>
      </c>
      <c r="AL90" s="20" t="inlineStr">
        <is>
          <t>2023-09-24</t>
        </is>
      </c>
    </row>
    <row r="91">
      <c r="A91" s="20" t="inlineStr">
        <is>
          <t>142845</t>
        </is>
      </c>
      <c r="B91" s="20" t="inlineStr">
        <is>
          <t>Vi Hải Đoan</t>
        </is>
      </c>
      <c r="C91" s="20" t="inlineStr">
        <is>
          <t>142845-04</t>
        </is>
      </c>
      <c r="D91" s="20" t="inlineStr">
        <is>
          <t>1007</t>
        </is>
      </c>
      <c r="E91" s="20" t="inlineStr">
        <is>
          <t>FOXCONN</t>
        </is>
      </c>
      <c r="F91" s="21" t="inlineStr">
        <is>
          <t>2003-04-16</t>
        </is>
      </c>
      <c r="G91" s="20" t="inlineStr">
        <is>
          <t>OLD</t>
        </is>
      </c>
      <c r="H91" s="21" t="inlineStr">
        <is>
          <t>2023-05-01</t>
        </is>
      </c>
      <c r="I91" s="21" t="inlineStr">
        <is>
          <t>2023-08-18</t>
        </is>
      </c>
      <c r="J91" s="20" t="inlineStr"/>
      <c r="K91" s="20" t="inlineStr">
        <is>
          <t>Công nhân</t>
        </is>
      </c>
      <c r="L91" s="20" t="inlineStr">
        <is>
          <t>Công nhân</t>
        </is>
      </c>
      <c r="M91" s="20" t="inlineStr"/>
      <c r="N91" s="20" t="inlineStr">
        <is>
          <t>LC1</t>
        </is>
      </c>
      <c r="O91" s="20" t="inlineStr">
        <is>
          <t>M-GROSS</t>
        </is>
      </c>
      <c r="P91" s="20" t="inlineStr"/>
      <c r="Q91" s="20" t="inlineStr">
        <is>
          <t>1</t>
        </is>
      </c>
      <c r="R91" s="22" t="n">
        <v>0</v>
      </c>
      <c r="S91" s="22" t="n">
        <v>4600000</v>
      </c>
      <c r="T91" s="22" t="n">
        <v>4600000</v>
      </c>
      <c r="U91" s="20" t="n">
        <v>0</v>
      </c>
      <c r="V91" s="20" t="n">
        <v>0</v>
      </c>
      <c r="W91" s="20" t="n">
        <v>0</v>
      </c>
      <c r="X91" s="22" t="n">
        <v>300000</v>
      </c>
      <c r="Y91" s="22" t="n">
        <v>200000</v>
      </c>
      <c r="Z91" s="22" t="n">
        <v>350000</v>
      </c>
      <c r="AA91" s="22" t="n">
        <v>220000</v>
      </c>
      <c r="AB91" s="22" t="n">
        <v>0</v>
      </c>
      <c r="AC91" s="20" t="inlineStr">
        <is>
          <t>VI HAI DOAN</t>
        </is>
      </c>
      <c r="AD91" s="20" t="inlineStr">
        <is>
          <t>03401010747153</t>
        </is>
      </c>
      <c r="AE91" s="20" t="inlineStr">
        <is>
          <t>Ngân hàng Thương mại Cổ phần Hàng hải Việt Nam</t>
        </is>
      </c>
      <c r="AF91" s="20" t="inlineStr">
        <is>
          <t>MSB</t>
        </is>
      </c>
      <c r="AG91" s="20" t="inlineStr">
        <is>
          <t>MARITIMEBANK CN NINH HIEP HA NOI</t>
        </is>
      </c>
      <c r="AH91" s="20" t="inlineStr">
        <is>
          <t>187953896</t>
        </is>
      </c>
      <c r="AI91" s="20" t="inlineStr">
        <is>
          <t>22.22222222222222%</t>
        </is>
      </c>
      <c r="AJ91" s="20" t="inlineStr">
        <is>
          <t>142845-02-1007/K1225/010623</t>
        </is>
      </c>
      <c r="AK91" s="20" t="inlineStr">
        <is>
          <t>Hợp đồng lao động Xác định thời hạn</t>
        </is>
      </c>
      <c r="AL91" s="20" t="inlineStr">
        <is>
          <t>2023-08-27</t>
        </is>
      </c>
    </row>
    <row r="92">
      <c r="A92" s="20" t="inlineStr">
        <is>
          <t>119256</t>
        </is>
      </c>
      <c r="B92" s="20" t="inlineStr">
        <is>
          <t>Nông Văn Hỉ</t>
        </is>
      </c>
      <c r="C92" s="20" t="inlineStr">
        <is>
          <t>119256-04</t>
        </is>
      </c>
      <c r="D92" s="20" t="inlineStr">
        <is>
          <t>1007</t>
        </is>
      </c>
      <c r="E92" s="20" t="inlineStr">
        <is>
          <t>FOXCONN</t>
        </is>
      </c>
      <c r="F92" s="21" t="inlineStr">
        <is>
          <t>1998-12-16</t>
        </is>
      </c>
      <c r="G92" s="20" t="inlineStr">
        <is>
          <t>OLD</t>
        </is>
      </c>
      <c r="H92" s="21" t="inlineStr">
        <is>
          <t>2023-05-22</t>
        </is>
      </c>
      <c r="I92" s="21" t="inlineStr">
        <is>
          <t>2023-11-19</t>
        </is>
      </c>
      <c r="J92" s="20" t="inlineStr"/>
      <c r="K92" s="20" t="inlineStr">
        <is>
          <t>Công nhân</t>
        </is>
      </c>
      <c r="L92" s="20" t="inlineStr">
        <is>
          <t>Công nhân</t>
        </is>
      </c>
      <c r="M92" s="20" t="inlineStr"/>
      <c r="N92" s="20" t="inlineStr">
        <is>
          <t>LC1</t>
        </is>
      </c>
      <c r="O92" s="20" t="inlineStr">
        <is>
          <t>M-GROSS</t>
        </is>
      </c>
      <c r="P92" s="20" t="inlineStr"/>
      <c r="Q92" s="20" t="inlineStr">
        <is>
          <t>1</t>
        </is>
      </c>
      <c r="R92" s="22" t="n">
        <v>0</v>
      </c>
      <c r="S92" s="22" t="n">
        <v>4600000</v>
      </c>
      <c r="T92" s="22" t="n">
        <v>4600000</v>
      </c>
      <c r="U92" s="20" t="n">
        <v>0</v>
      </c>
      <c r="V92" s="20" t="n">
        <v>0</v>
      </c>
      <c r="W92" s="20" t="n">
        <v>0</v>
      </c>
      <c r="X92" s="22" t="n">
        <v>300000</v>
      </c>
      <c r="Y92" s="22" t="n">
        <v>200000</v>
      </c>
      <c r="Z92" s="22" t="n">
        <v>350000</v>
      </c>
      <c r="AA92" s="22" t="n">
        <v>220000</v>
      </c>
      <c r="AB92" s="22" t="n">
        <v>0</v>
      </c>
      <c r="AC92" s="20" t="inlineStr">
        <is>
          <t>NONG VAN HI</t>
        </is>
      </c>
      <c r="AD92" s="20" t="inlineStr">
        <is>
          <t>19035728995016</t>
        </is>
      </c>
      <c r="AE92" s="20" t="inlineStr">
        <is>
          <t>Ngân hàng Thương mại Cổ phần Kỹ thương Việt Nam</t>
        </is>
      </c>
      <c r="AF92" s="20" t="inlineStr">
        <is>
          <t>TCB</t>
        </is>
      </c>
      <c r="AG92" s="20" t="inlineStr">
        <is>
          <t>TECHCOMBANK CN DINH BANG BAC NINH</t>
        </is>
      </c>
      <c r="AH92" s="20" t="inlineStr">
        <is>
          <t>085501365</t>
        </is>
      </c>
      <c r="AI92" s="20" t="inlineStr">
        <is>
          <t>11.11111111111111%</t>
        </is>
      </c>
      <c r="AJ92" s="20" t="inlineStr">
        <is>
          <t>119256-01-1007/K1225/220523</t>
        </is>
      </c>
      <c r="AK92" s="20" t="inlineStr">
        <is>
          <t>Hợp đồng lao động Xác định thời hạn</t>
        </is>
      </c>
      <c r="AL92" s="20" t="inlineStr">
        <is>
          <t>2023-08-20</t>
        </is>
      </c>
    </row>
    <row r="93">
      <c r="A93" s="20" t="inlineStr">
        <is>
          <t>119257</t>
        </is>
      </c>
      <c r="B93" s="20" t="inlineStr">
        <is>
          <t>Nông Thị Vân</t>
        </is>
      </c>
      <c r="C93" s="20" t="inlineStr">
        <is>
          <t>119257-04</t>
        </is>
      </c>
      <c r="D93" s="20" t="inlineStr">
        <is>
          <t>1007</t>
        </is>
      </c>
      <c r="E93" s="20" t="inlineStr">
        <is>
          <t>FOXCONN</t>
        </is>
      </c>
      <c r="F93" s="21" t="inlineStr">
        <is>
          <t>1998-09-15</t>
        </is>
      </c>
      <c r="G93" s="20" t="inlineStr">
        <is>
          <t>OLD</t>
        </is>
      </c>
      <c r="H93" s="21" t="inlineStr">
        <is>
          <t>2023-05-22</t>
        </is>
      </c>
      <c r="I93" s="21" t="inlineStr">
        <is>
          <t>2023-11-19</t>
        </is>
      </c>
      <c r="J93" s="20" t="inlineStr"/>
      <c r="K93" s="20" t="inlineStr">
        <is>
          <t>Công nhân</t>
        </is>
      </c>
      <c r="L93" s="20" t="inlineStr">
        <is>
          <t>Công nhân</t>
        </is>
      </c>
      <c r="M93" s="20" t="inlineStr"/>
      <c r="N93" s="20" t="inlineStr">
        <is>
          <t>LC1</t>
        </is>
      </c>
      <c r="O93" s="20" t="inlineStr">
        <is>
          <t>M-GROSS</t>
        </is>
      </c>
      <c r="P93" s="20" t="inlineStr"/>
      <c r="Q93" s="20" t="inlineStr">
        <is>
          <t>1</t>
        </is>
      </c>
      <c r="R93" s="22" t="n">
        <v>0</v>
      </c>
      <c r="S93" s="22" t="n">
        <v>4600000</v>
      </c>
      <c r="T93" s="22" t="n">
        <v>4600000</v>
      </c>
      <c r="U93" s="20" t="n">
        <v>0</v>
      </c>
      <c r="V93" s="20" t="n">
        <v>0</v>
      </c>
      <c r="W93" s="20" t="n">
        <v>0</v>
      </c>
      <c r="X93" s="22" t="n">
        <v>300000</v>
      </c>
      <c r="Y93" s="22" t="n">
        <v>200000</v>
      </c>
      <c r="Z93" s="22" t="n">
        <v>350000</v>
      </c>
      <c r="AA93" s="22" t="n">
        <v>220000</v>
      </c>
      <c r="AB93" s="22" t="n">
        <v>0</v>
      </c>
      <c r="AC93" s="20" t="inlineStr">
        <is>
          <t>NONG THI VAN</t>
        </is>
      </c>
      <c r="AD93" s="20" t="inlineStr">
        <is>
          <t>19035729000018</t>
        </is>
      </c>
      <c r="AE93" s="20" t="inlineStr">
        <is>
          <t>Ngân hàng Thương mại Cổ phần Kỹ thương Việt Nam</t>
        </is>
      </c>
      <c r="AF93" s="20" t="inlineStr">
        <is>
          <t>TCB</t>
        </is>
      </c>
      <c r="AG93" s="20" t="inlineStr">
        <is>
          <t>TECHCOMBANK CN DINH BANG BAC NINH</t>
        </is>
      </c>
      <c r="AH93" s="20" t="inlineStr">
        <is>
          <t>085500361</t>
        </is>
      </c>
      <c r="AI93" s="20" t="inlineStr">
        <is>
          <t>11.11111111111111%</t>
        </is>
      </c>
      <c r="AJ93" s="20" t="inlineStr">
        <is>
          <t>119257-01-1007/K1225/220523</t>
        </is>
      </c>
      <c r="AK93" s="20" t="inlineStr">
        <is>
          <t>Hợp đồng lao động Xác định thời hạn</t>
        </is>
      </c>
      <c r="AL93" s="20" t="inlineStr">
        <is>
          <t>2023-08-20</t>
        </is>
      </c>
    </row>
    <row r="94">
      <c r="A94" s="20" t="inlineStr">
        <is>
          <t>122559</t>
        </is>
      </c>
      <c r="B94" s="20" t="inlineStr">
        <is>
          <t>Hoàng Văn Diện</t>
        </is>
      </c>
      <c r="C94" s="20" t="inlineStr">
        <is>
          <t>122559-04</t>
        </is>
      </c>
      <c r="D94" s="20" t="inlineStr">
        <is>
          <t>1007</t>
        </is>
      </c>
      <c r="E94" s="20" t="inlineStr">
        <is>
          <t>FOXCONN</t>
        </is>
      </c>
      <c r="F94" s="21" t="inlineStr">
        <is>
          <t>1998-01-02</t>
        </is>
      </c>
      <c r="G94" s="20" t="inlineStr">
        <is>
          <t>OLD</t>
        </is>
      </c>
      <c r="H94" s="21" t="inlineStr">
        <is>
          <t>2023-06-01</t>
        </is>
      </c>
      <c r="I94" s="21" t="inlineStr">
        <is>
          <t>2023-08-18</t>
        </is>
      </c>
      <c r="J94" s="20" t="inlineStr"/>
      <c r="K94" s="20" t="inlineStr">
        <is>
          <t>Công nhân</t>
        </is>
      </c>
      <c r="L94" s="20" t="inlineStr">
        <is>
          <t>Công nhân</t>
        </is>
      </c>
      <c r="M94" s="20" t="inlineStr"/>
      <c r="N94" s="20" t="inlineStr">
        <is>
          <t>LC1</t>
        </is>
      </c>
      <c r="O94" s="20" t="inlineStr">
        <is>
          <t>M-GROSS</t>
        </is>
      </c>
      <c r="P94" s="20" t="inlineStr"/>
      <c r="Q94" s="20" t="inlineStr">
        <is>
          <t>1</t>
        </is>
      </c>
      <c r="R94" s="22" t="n">
        <v>0</v>
      </c>
      <c r="S94" s="22" t="n">
        <v>4600000</v>
      </c>
      <c r="T94" s="22" t="n">
        <v>4600000</v>
      </c>
      <c r="U94" s="20" t="n">
        <v>0</v>
      </c>
      <c r="V94" s="20" t="n">
        <v>0</v>
      </c>
      <c r="W94" s="20" t="n">
        <v>0</v>
      </c>
      <c r="X94" s="22" t="n">
        <v>300000</v>
      </c>
      <c r="Y94" s="22" t="n">
        <v>200000</v>
      </c>
      <c r="Z94" s="22" t="n">
        <v>350000</v>
      </c>
      <c r="AA94" s="22" t="n">
        <v>220000</v>
      </c>
      <c r="AB94" s="22" t="n">
        <v>0</v>
      </c>
      <c r="AC94" s="20" t="inlineStr">
        <is>
          <t>HOANG VAN DIEN</t>
        </is>
      </c>
      <c r="AD94" s="20" t="inlineStr">
        <is>
          <t>03401010706785</t>
        </is>
      </c>
      <c r="AE94" s="20" t="inlineStr">
        <is>
          <t>Ngân hàng Thương mại Cổ phần Hàng hải Việt Nam</t>
        </is>
      </c>
      <c r="AF94" s="20" t="inlineStr">
        <is>
          <t>MSB</t>
        </is>
      </c>
      <c r="AG94" s="20" t="inlineStr">
        <is>
          <t>MARITIMEBANK CN NINH HIEP HA NOI</t>
        </is>
      </c>
      <c r="AH94" s="20" t="inlineStr">
        <is>
          <t>061036874</t>
        </is>
      </c>
      <c r="AI94" s="20" t="inlineStr">
        <is>
          <t>33.333333333333336%</t>
        </is>
      </c>
      <c r="AJ94" s="20" t="inlineStr">
        <is>
          <t>122559-01-1007/K1225/010623</t>
        </is>
      </c>
      <c r="AK94" s="20" t="inlineStr">
        <is>
          <t>Hợp đồng lao động Xác định thời hạn</t>
        </is>
      </c>
      <c r="AL94" s="20" t="inlineStr">
        <is>
          <t>2023-08-27</t>
        </is>
      </c>
    </row>
    <row r="95">
      <c r="A95" s="20" t="inlineStr">
        <is>
          <t>148930</t>
        </is>
      </c>
      <c r="B95" s="20" t="inlineStr">
        <is>
          <t>Vy Văn Huy</t>
        </is>
      </c>
      <c r="C95" s="20" t="inlineStr">
        <is>
          <t>148930-03</t>
        </is>
      </c>
      <c r="D95" s="20" t="inlineStr">
        <is>
          <t>1007</t>
        </is>
      </c>
      <c r="E95" s="20" t="inlineStr">
        <is>
          <t>FOXCONN</t>
        </is>
      </c>
      <c r="F95" s="21" t="inlineStr">
        <is>
          <t>2003-01-06</t>
        </is>
      </c>
      <c r="G95" s="20" t="inlineStr">
        <is>
          <t>OFF</t>
        </is>
      </c>
      <c r="H95" s="21" t="inlineStr">
        <is>
          <t>2023-05-27</t>
        </is>
      </c>
      <c r="I95" s="21" t="inlineStr">
        <is>
          <t>2023-06-08</t>
        </is>
      </c>
      <c r="J95" s="20" t="inlineStr"/>
      <c r="K95" s="20" t="inlineStr">
        <is>
          <t>Công nhân</t>
        </is>
      </c>
      <c r="L95" s="20" t="inlineStr">
        <is>
          <t>Công nhân</t>
        </is>
      </c>
      <c r="M95" s="20" t="inlineStr"/>
      <c r="N95" s="20" t="inlineStr">
        <is>
          <t>LC1</t>
        </is>
      </c>
      <c r="O95" s="20" t="inlineStr">
        <is>
          <t>M-GROSS</t>
        </is>
      </c>
      <c r="P95" s="20" t="inlineStr"/>
      <c r="Q95" s="20" t="inlineStr">
        <is>
          <t>1</t>
        </is>
      </c>
      <c r="R95" s="22" t="n">
        <v>0</v>
      </c>
      <c r="S95" s="22" t="n">
        <v>4600000</v>
      </c>
      <c r="T95" s="22" t="n">
        <v>4600000</v>
      </c>
      <c r="U95" s="20" t="n">
        <v>0</v>
      </c>
      <c r="V95" s="20" t="n">
        <v>0</v>
      </c>
      <c r="W95" s="20" t="n">
        <v>0</v>
      </c>
      <c r="X95" s="22" t="n">
        <v>300000</v>
      </c>
      <c r="Y95" s="22" t="n">
        <v>200000</v>
      </c>
      <c r="Z95" s="22" t="n">
        <v>350000</v>
      </c>
      <c r="AA95" s="22" t="n">
        <v>220000</v>
      </c>
      <c r="AB95" s="22" t="n">
        <v>0</v>
      </c>
      <c r="AC95" s="20" t="inlineStr">
        <is>
          <t>VY VAN HUY</t>
        </is>
      </c>
      <c r="AD95" s="20" t="inlineStr">
        <is>
          <t>43310000886418</t>
        </is>
      </c>
      <c r="AE95" s="20" t="inlineStr">
        <is>
          <t>Ngân hàng Thương mại Cổ phần Đầu tư và Phát triển Việt Nam</t>
        </is>
      </c>
      <c r="AF95" s="20" t="inlineStr">
        <is>
          <t>BIDV</t>
        </is>
      </c>
      <c r="AG95" s="20" t="inlineStr"/>
      <c r="AH95" s="20" t="inlineStr">
        <is>
          <t>040203011344</t>
        </is>
      </c>
      <c r="AI95" s="20" t="inlineStr">
        <is>
          <t>60.0%</t>
        </is>
      </c>
      <c r="AJ95" s="20" t="inlineStr">
        <is>
          <t>148930-01-1007/K1225/270523</t>
        </is>
      </c>
      <c r="AK95" s="20" t="inlineStr">
        <is>
          <t>Hợp đồng lao động Xác định thời hạn</t>
        </is>
      </c>
      <c r="AL95" s="20" t="inlineStr">
        <is>
          <t>2023-08-20</t>
        </is>
      </c>
    </row>
    <row r="96">
      <c r="A96" s="20" t="inlineStr">
        <is>
          <t>140391</t>
        </is>
      </c>
      <c r="B96" s="20" t="inlineStr">
        <is>
          <t>Cao Văn Thủy</t>
        </is>
      </c>
      <c r="C96" s="20" t="inlineStr">
        <is>
          <t>140391-03</t>
        </is>
      </c>
      <c r="D96" s="20" t="inlineStr">
        <is>
          <t>1007</t>
        </is>
      </c>
      <c r="E96" s="20" t="inlineStr">
        <is>
          <t>FOXCONN</t>
        </is>
      </c>
      <c r="F96" s="21" t="inlineStr">
        <is>
          <t>2002-05-10</t>
        </is>
      </c>
      <c r="G96" s="20" t="inlineStr">
        <is>
          <t>OLD</t>
        </is>
      </c>
      <c r="H96" s="21" t="inlineStr">
        <is>
          <t>2023-05-26</t>
        </is>
      </c>
      <c r="I96" s="21" t="inlineStr">
        <is>
          <t>2023-08-18</t>
        </is>
      </c>
      <c r="J96" s="20" t="inlineStr"/>
      <c r="K96" s="20" t="inlineStr">
        <is>
          <t>Công nhân</t>
        </is>
      </c>
      <c r="L96" s="20" t="inlineStr">
        <is>
          <t>Công nhân</t>
        </is>
      </c>
      <c r="M96" s="20" t="inlineStr"/>
      <c r="N96" s="20" t="inlineStr">
        <is>
          <t>LC1</t>
        </is>
      </c>
      <c r="O96" s="20" t="inlineStr">
        <is>
          <t>M-GROSS</t>
        </is>
      </c>
      <c r="P96" s="20" t="inlineStr"/>
      <c r="Q96" s="20" t="inlineStr">
        <is>
          <t>1</t>
        </is>
      </c>
      <c r="R96" s="22" t="n">
        <v>0</v>
      </c>
      <c r="S96" s="22" t="n">
        <v>4600000</v>
      </c>
      <c r="T96" s="22" t="n">
        <v>4600000</v>
      </c>
      <c r="U96" s="20" t="n">
        <v>0</v>
      </c>
      <c r="V96" s="20" t="n">
        <v>0</v>
      </c>
      <c r="W96" s="20" t="n">
        <v>0</v>
      </c>
      <c r="X96" s="22" t="n">
        <v>300000</v>
      </c>
      <c r="Y96" s="22" t="n">
        <v>200000</v>
      </c>
      <c r="Z96" s="22" t="n">
        <v>350000</v>
      </c>
      <c r="AA96" s="22" t="n">
        <v>220000</v>
      </c>
      <c r="AB96" s="22" t="n">
        <v>0</v>
      </c>
      <c r="AC96" s="20" t="inlineStr">
        <is>
          <t>CAO VAN THUY</t>
        </is>
      </c>
      <c r="AD96" s="20" t="inlineStr">
        <is>
          <t>03401010715059</t>
        </is>
      </c>
      <c r="AE96" s="20" t="inlineStr">
        <is>
          <t>Ngân hàng Thương mại Cổ phần Hàng hải Việt Nam</t>
        </is>
      </c>
      <c r="AF96" s="20" t="inlineStr">
        <is>
          <t>MSB</t>
        </is>
      </c>
      <c r="AG96" s="20" t="inlineStr"/>
      <c r="AH96" s="20" t="inlineStr">
        <is>
          <t>038202011355</t>
        </is>
      </c>
      <c r="AI96" s="20" t="inlineStr">
        <is>
          <t>20.0%</t>
        </is>
      </c>
      <c r="AJ96" s="20" t="inlineStr">
        <is>
          <t>140391-01-1007/K1225/260523</t>
        </is>
      </c>
      <c r="AK96" s="20" t="inlineStr">
        <is>
          <t>Hợp đồng lao động Xác định thời hạn</t>
        </is>
      </c>
      <c r="AL96" s="20" t="inlineStr">
        <is>
          <t>2023-08-20</t>
        </is>
      </c>
    </row>
    <row r="97">
      <c r="A97" s="20" t="inlineStr">
        <is>
          <t>155491</t>
        </is>
      </c>
      <c r="B97" s="20" t="inlineStr">
        <is>
          <t>Lê Thị Hồng Nhung</t>
        </is>
      </c>
      <c r="C97" s="20" t="inlineStr">
        <is>
          <t>155491-02</t>
        </is>
      </c>
      <c r="D97" s="20" t="inlineStr">
        <is>
          <t>1007</t>
        </is>
      </c>
      <c r="E97" s="20" t="inlineStr">
        <is>
          <t>FOXCONN</t>
        </is>
      </c>
      <c r="F97" s="21" t="inlineStr">
        <is>
          <t>2004-09-12</t>
        </is>
      </c>
      <c r="G97" s="20" t="inlineStr">
        <is>
          <t>OLD</t>
        </is>
      </c>
      <c r="H97" s="21" t="inlineStr">
        <is>
          <t>2023-05-29</t>
        </is>
      </c>
      <c r="I97" s="21" t="inlineStr">
        <is>
          <t>2023-08-18</t>
        </is>
      </c>
      <c r="J97" s="20" t="inlineStr"/>
      <c r="K97" s="20" t="inlineStr">
        <is>
          <t>Công nhân</t>
        </is>
      </c>
      <c r="L97" s="20" t="inlineStr">
        <is>
          <t>Công nhân</t>
        </is>
      </c>
      <c r="M97" s="20" t="inlineStr"/>
      <c r="N97" s="20" t="inlineStr">
        <is>
          <t>LC1</t>
        </is>
      </c>
      <c r="O97" s="20" t="inlineStr">
        <is>
          <t>M-GROSS</t>
        </is>
      </c>
      <c r="P97" s="20" t="inlineStr"/>
      <c r="Q97" s="20" t="inlineStr">
        <is>
          <t>1</t>
        </is>
      </c>
      <c r="R97" s="22" t="n">
        <v>0</v>
      </c>
      <c r="S97" s="22" t="n">
        <v>4600000</v>
      </c>
      <c r="T97" s="22" t="n">
        <v>4600000</v>
      </c>
      <c r="U97" s="20" t="n">
        <v>0</v>
      </c>
      <c r="V97" s="20" t="n">
        <v>0</v>
      </c>
      <c r="W97" s="20" t="n">
        <v>0</v>
      </c>
      <c r="X97" s="22" t="n">
        <v>300000</v>
      </c>
      <c r="Y97" s="22" t="n">
        <v>200000</v>
      </c>
      <c r="Z97" s="22" t="n">
        <v>350000</v>
      </c>
      <c r="AA97" s="22" t="n">
        <v>220000</v>
      </c>
      <c r="AB97" s="22" t="n">
        <v>0</v>
      </c>
      <c r="AC97" s="20" t="inlineStr">
        <is>
          <t>LE THI HONG NHUNG</t>
        </is>
      </c>
      <c r="AD97" s="20" t="inlineStr">
        <is>
          <t>19086015438386</t>
        </is>
      </c>
      <c r="AE97" s="20" t="inlineStr">
        <is>
          <t>Ngân hàng Thương mại Cổ phần Hàng hải Việt Nam</t>
        </is>
      </c>
      <c r="AF97" s="20" t="inlineStr">
        <is>
          <t>MSB</t>
        </is>
      </c>
      <c r="AG97" s="20" t="inlineStr"/>
      <c r="AH97" s="20" t="inlineStr">
        <is>
          <t>038304015305</t>
        </is>
      </c>
      <c r="AI97" s="20" t="inlineStr">
        <is>
          <t>20.0%</t>
        </is>
      </c>
      <c r="AJ97" s="20" t="inlineStr">
        <is>
          <t>155491-01-1007/K1225/290523</t>
        </is>
      </c>
      <c r="AK97" s="20" t="inlineStr">
        <is>
          <t>Hợp đồng lao động Xác định thời hạn</t>
        </is>
      </c>
      <c r="AL97" s="20" t="inlineStr">
        <is>
          <t>2023-08-20</t>
        </is>
      </c>
    </row>
    <row r="98">
      <c r="A98" s="20" t="inlineStr">
        <is>
          <t>149001</t>
        </is>
      </c>
      <c r="B98" s="20" t="inlineStr">
        <is>
          <t>Võ Hồng Thắng</t>
        </is>
      </c>
      <c r="C98" s="20" t="inlineStr">
        <is>
          <t>149001-02</t>
        </is>
      </c>
      <c r="D98" s="20" t="inlineStr">
        <is>
          <t>1007</t>
        </is>
      </c>
      <c r="E98" s="20" t="inlineStr">
        <is>
          <t>FOXCONN</t>
        </is>
      </c>
      <c r="F98" s="21" t="inlineStr">
        <is>
          <t>2000-11-15</t>
        </is>
      </c>
      <c r="G98" s="20" t="inlineStr">
        <is>
          <t>OFF</t>
        </is>
      </c>
      <c r="H98" s="21" t="inlineStr">
        <is>
          <t>2023-06-24</t>
        </is>
      </c>
      <c r="I98" s="21" t="inlineStr">
        <is>
          <t>2023-07-23</t>
        </is>
      </c>
      <c r="J98" s="20" t="inlineStr"/>
      <c r="K98" s="20" t="inlineStr">
        <is>
          <t>Công nhân</t>
        </is>
      </c>
      <c r="L98" s="20" t="inlineStr">
        <is>
          <t>Công nhân</t>
        </is>
      </c>
      <c r="M98" s="20" t="inlineStr"/>
      <c r="N98" s="20" t="inlineStr">
        <is>
          <t>LC1</t>
        </is>
      </c>
      <c r="O98" s="20" t="inlineStr">
        <is>
          <t>M-GROSS</t>
        </is>
      </c>
      <c r="P98" s="20" t="inlineStr"/>
      <c r="Q98" s="20" t="inlineStr">
        <is>
          <t>1</t>
        </is>
      </c>
      <c r="R98" s="22" t="n">
        <v>0</v>
      </c>
      <c r="S98" s="22" t="n">
        <v>4600000</v>
      </c>
      <c r="T98" s="22" t="n">
        <v>4600000</v>
      </c>
      <c r="U98" s="20" t="n">
        <v>0</v>
      </c>
      <c r="V98" s="20" t="n">
        <v>0</v>
      </c>
      <c r="W98" s="20" t="n">
        <v>0</v>
      </c>
      <c r="X98" s="22" t="n">
        <v>300000</v>
      </c>
      <c r="Y98" s="22" t="n">
        <v>200000</v>
      </c>
      <c r="Z98" s="22" t="n">
        <v>350000</v>
      </c>
      <c r="AA98" s="22" t="n">
        <v>220000</v>
      </c>
      <c r="AB98" s="22" t="n">
        <v>0</v>
      </c>
      <c r="AC98" s="20" t="inlineStr">
        <is>
          <t>VO HONG THANG</t>
        </is>
      </c>
      <c r="AD98" s="20" t="inlineStr">
        <is>
          <t>03401019070144</t>
        </is>
      </c>
      <c r="AE98" s="20" t="inlineStr">
        <is>
          <t>Ngân hàng Thương mại Cổ phần Hàng hải Việt Nam</t>
        </is>
      </c>
      <c r="AF98" s="20" t="inlineStr">
        <is>
          <t>MSB</t>
        </is>
      </c>
      <c r="AG98" s="20" t="inlineStr"/>
      <c r="AH98" s="20" t="inlineStr">
        <is>
          <t>187863072</t>
        </is>
      </c>
      <c r="AI98" s="20" t="inlineStr">
        <is>
          <t>50.0%</t>
        </is>
      </c>
      <c r="AJ98" s="20" t="inlineStr">
        <is>
          <t>149001-01-1007/K1225/240623</t>
        </is>
      </c>
      <c r="AK98" s="20" t="inlineStr">
        <is>
          <t>Hợp đồng lao động Xác định thời hạn</t>
        </is>
      </c>
      <c r="AL98" s="20" t="inlineStr">
        <is>
          <t>2023-09-17</t>
        </is>
      </c>
    </row>
    <row r="99">
      <c r="A99" s="20" t="inlineStr">
        <is>
          <t>153628</t>
        </is>
      </c>
      <c r="B99" s="20" t="inlineStr">
        <is>
          <t>Nguyễn Văn Dũng</t>
        </is>
      </c>
      <c r="C99" s="20" t="inlineStr">
        <is>
          <t>153628-03</t>
        </is>
      </c>
      <c r="D99" s="20" t="inlineStr">
        <is>
          <t>1007</t>
        </is>
      </c>
      <c r="E99" s="20" t="inlineStr">
        <is>
          <t>FOXCONN</t>
        </is>
      </c>
      <c r="F99" s="21" t="inlineStr">
        <is>
          <t>2000-01-01</t>
        </is>
      </c>
      <c r="G99" s="20" t="inlineStr">
        <is>
          <t>OFF</t>
        </is>
      </c>
      <c r="H99" s="21" t="inlineStr">
        <is>
          <t>2023-06-09</t>
        </is>
      </c>
      <c r="I99" s="21" t="inlineStr">
        <is>
          <t>2023-06-18</t>
        </is>
      </c>
      <c r="J99" s="20" t="inlineStr"/>
      <c r="K99" s="20" t="inlineStr">
        <is>
          <t>Công nhân</t>
        </is>
      </c>
      <c r="L99" s="20" t="inlineStr">
        <is>
          <t>Công nhân</t>
        </is>
      </c>
      <c r="M99" s="20" t="inlineStr"/>
      <c r="N99" s="20" t="inlineStr">
        <is>
          <t>LC1</t>
        </is>
      </c>
      <c r="O99" s="20" t="inlineStr">
        <is>
          <t>M-GROSS</t>
        </is>
      </c>
      <c r="P99" s="20" t="inlineStr"/>
      <c r="Q99" s="20" t="inlineStr">
        <is>
          <t>1</t>
        </is>
      </c>
      <c r="R99" s="22" t="n">
        <v>0</v>
      </c>
      <c r="S99" s="22" t="n">
        <v>4600000</v>
      </c>
      <c r="T99" s="22" t="n">
        <v>4600000</v>
      </c>
      <c r="U99" s="20" t="n">
        <v>0</v>
      </c>
      <c r="V99" s="20" t="n">
        <v>0</v>
      </c>
      <c r="W99" s="20" t="n">
        <v>0</v>
      </c>
      <c r="X99" s="22" t="n">
        <v>300000</v>
      </c>
      <c r="Y99" s="22" t="n">
        <v>200000</v>
      </c>
      <c r="Z99" s="22" t="n">
        <v>350000</v>
      </c>
      <c r="AA99" s="22" t="n">
        <v>220000</v>
      </c>
      <c r="AB99" s="22" t="n">
        <v>0</v>
      </c>
      <c r="AC99" s="20" t="inlineStr">
        <is>
          <t>NGUYEN VAN DUNG</t>
        </is>
      </c>
      <c r="AD99" s="20" t="inlineStr">
        <is>
          <t>03401010814064</t>
        </is>
      </c>
      <c r="AE99" s="20" t="inlineStr">
        <is>
          <t>Ngân hàng Thương mại Cổ phần Hàng hải Việt Nam</t>
        </is>
      </c>
      <c r="AF99" s="20" t="inlineStr">
        <is>
          <t>MSB</t>
        </is>
      </c>
      <c r="AG99" s="20" t="inlineStr">
        <is>
          <t>MARITIMEBANK CN NINH HIEP HA NOI</t>
        </is>
      </c>
      <c r="AH99" s="20" t="inlineStr">
        <is>
          <t>027200001592</t>
        </is>
      </c>
      <c r="AI99" s="20" t="inlineStr">
        <is>
          <t>50.0%</t>
        </is>
      </c>
      <c r="AJ99" s="20" t="inlineStr">
        <is>
          <t>153628-01-1007/K1225/090623</t>
        </is>
      </c>
      <c r="AK99" s="20" t="inlineStr">
        <is>
          <t>Hợp đồng lao động Xác định thời hạn</t>
        </is>
      </c>
      <c r="AL99" s="20" t="inlineStr">
        <is>
          <t>2023-09-10</t>
        </is>
      </c>
    </row>
    <row r="100">
      <c r="A100" s="20" t="inlineStr">
        <is>
          <t>157095</t>
        </is>
      </c>
      <c r="B100" s="20" t="inlineStr">
        <is>
          <t>Tạ Bá Sơn</t>
        </is>
      </c>
      <c r="C100" s="20" t="inlineStr">
        <is>
          <t>157095-02</t>
        </is>
      </c>
      <c r="D100" s="20" t="inlineStr">
        <is>
          <t>1007</t>
        </is>
      </c>
      <c r="E100" s="20" t="inlineStr">
        <is>
          <t>FOXCONN</t>
        </is>
      </c>
      <c r="F100" s="21" t="inlineStr">
        <is>
          <t>2000-08-14</t>
        </is>
      </c>
      <c r="G100" s="20" t="inlineStr">
        <is>
          <t>OLD</t>
        </is>
      </c>
      <c r="H100" s="21" t="inlineStr">
        <is>
          <t>2023-06-29</t>
        </is>
      </c>
      <c r="I100" s="21" t="inlineStr">
        <is>
          <t>2023-08-18</t>
        </is>
      </c>
      <c r="J100" s="20" t="inlineStr"/>
      <c r="K100" s="20" t="inlineStr">
        <is>
          <t>Công nhân</t>
        </is>
      </c>
      <c r="L100" s="20" t="inlineStr">
        <is>
          <t>Công nhân</t>
        </is>
      </c>
      <c r="M100" s="20" t="inlineStr"/>
      <c r="N100" s="20" t="inlineStr">
        <is>
          <t>LC1</t>
        </is>
      </c>
      <c r="O100" s="20" t="inlineStr">
        <is>
          <t>M-GROSS</t>
        </is>
      </c>
      <c r="P100" s="20" t="inlineStr"/>
      <c r="Q100" s="20" t="inlineStr">
        <is>
          <t>1</t>
        </is>
      </c>
      <c r="R100" s="22" t="n">
        <v>0</v>
      </c>
      <c r="S100" s="22" t="n">
        <v>4600000</v>
      </c>
      <c r="T100" s="22" t="n">
        <v>4600000</v>
      </c>
      <c r="U100" s="20" t="n">
        <v>0</v>
      </c>
      <c r="V100" s="20" t="n">
        <v>0</v>
      </c>
      <c r="W100" s="20" t="n">
        <v>0</v>
      </c>
      <c r="X100" s="22" t="n">
        <v>300000</v>
      </c>
      <c r="Y100" s="22" t="n">
        <v>200000</v>
      </c>
      <c r="Z100" s="22" t="n">
        <v>350000</v>
      </c>
      <c r="AA100" s="22" t="n">
        <v>220000</v>
      </c>
      <c r="AB100" s="22" t="n">
        <v>0</v>
      </c>
      <c r="AC100" s="20" t="inlineStr">
        <is>
          <t>TA BA SON</t>
        </is>
      </c>
      <c r="AD100" s="20" t="inlineStr">
        <is>
          <t>03401010847437</t>
        </is>
      </c>
      <c r="AE100" s="20" t="inlineStr">
        <is>
          <t>Ngân hàng Thương mại Cổ phần Hàng hải Việt Nam</t>
        </is>
      </c>
      <c r="AF100" s="20" t="inlineStr">
        <is>
          <t>MSB</t>
        </is>
      </c>
      <c r="AG100" s="20" t="inlineStr"/>
      <c r="AH100" s="20" t="inlineStr">
        <is>
          <t>001200014246</t>
        </is>
      </c>
      <c r="AI100" s="20" t="inlineStr">
        <is>
          <t>0%</t>
        </is>
      </c>
      <c r="AJ100" s="20" t="inlineStr">
        <is>
          <t>157095-01-1007/K1225/290623</t>
        </is>
      </c>
      <c r="AK100" s="20" t="inlineStr">
        <is>
          <t>Hợp đồng lao động Xác định thời hạn</t>
        </is>
      </c>
      <c r="AL100" s="20" t="inlineStr">
        <is>
          <t>2023-09-24</t>
        </is>
      </c>
    </row>
    <row r="101">
      <c r="A101" s="20" t="inlineStr">
        <is>
          <t>160083</t>
        </is>
      </c>
      <c r="B101" s="20" t="inlineStr">
        <is>
          <t>Vàng Thị Mai</t>
        </is>
      </c>
      <c r="C101" s="20" t="inlineStr">
        <is>
          <t>160083-01</t>
        </is>
      </c>
      <c r="D101" s="20" t="inlineStr">
        <is>
          <t>1007</t>
        </is>
      </c>
      <c r="E101" s="20" t="inlineStr">
        <is>
          <t>FOXCONN</t>
        </is>
      </c>
      <c r="F101" s="21" t="inlineStr">
        <is>
          <t>2002-01-25</t>
        </is>
      </c>
      <c r="G101" s="20" t="inlineStr">
        <is>
          <t>OFF</t>
        </is>
      </c>
      <c r="H101" s="21" t="inlineStr">
        <is>
          <t>2023-07-03</t>
        </is>
      </c>
      <c r="I101" s="21" t="inlineStr">
        <is>
          <t>2023-07-04</t>
        </is>
      </c>
      <c r="J101" s="20" t="inlineStr"/>
      <c r="K101" s="20" t="inlineStr">
        <is>
          <t>Công nhân</t>
        </is>
      </c>
      <c r="L101" s="20" t="inlineStr">
        <is>
          <t>Công nhân</t>
        </is>
      </c>
      <c r="M101" s="20" t="inlineStr"/>
      <c r="N101" s="20" t="inlineStr">
        <is>
          <t>LC1</t>
        </is>
      </c>
      <c r="O101" s="20" t="inlineStr">
        <is>
          <t>M-GROSS</t>
        </is>
      </c>
      <c r="P101" s="20" t="inlineStr"/>
      <c r="Q101" s="20" t="inlineStr">
        <is>
          <t>1</t>
        </is>
      </c>
      <c r="R101" s="22" t="n">
        <v>0</v>
      </c>
      <c r="S101" s="22" t="n">
        <v>4600000</v>
      </c>
      <c r="T101" s="22" t="n">
        <v>4600000</v>
      </c>
      <c r="U101" s="22" t="n">
        <v>220000</v>
      </c>
      <c r="V101" s="22" t="n">
        <v>173077</v>
      </c>
      <c r="W101" s="22" t="n">
        <v>158654</v>
      </c>
      <c r="X101" s="22" t="n">
        <v>300000</v>
      </c>
      <c r="Y101" s="22" t="n">
        <v>200000</v>
      </c>
      <c r="Z101" s="22" t="n">
        <v>350000</v>
      </c>
      <c r="AA101" s="20" t="n">
        <v>0</v>
      </c>
      <c r="AB101" s="22" t="n">
        <v>0</v>
      </c>
      <c r="AC101" s="20" t="inlineStr"/>
      <c r="AD101" s="20" t="inlineStr"/>
      <c r="AE101" s="20" t="inlineStr"/>
      <c r="AF101" s="20" t="inlineStr"/>
      <c r="AG101" s="20" t="inlineStr"/>
      <c r="AH101" s="20" t="inlineStr">
        <is>
          <t>010302003914</t>
        </is>
      </c>
      <c r="AI101" s="20" t="inlineStr">
        <is>
          <t>0%</t>
        </is>
      </c>
      <c r="AJ101" s="20" t="inlineStr">
        <is>
          <t>160083-01-1007/K1225/030723</t>
        </is>
      </c>
      <c r="AK101" s="20" t="inlineStr">
        <is>
          <t>Hợp đồng lao động Xác định thời hạn</t>
        </is>
      </c>
      <c r="AL101" s="20" t="inlineStr">
        <is>
          <t>2023-10-01</t>
        </is>
      </c>
    </row>
    <row r="102">
      <c r="A102" s="20" t="inlineStr">
        <is>
          <t>160010</t>
        </is>
      </c>
      <c r="B102" s="20" t="inlineStr">
        <is>
          <t>Lò Văn Đương</t>
        </is>
      </c>
      <c r="C102" s="20" t="inlineStr">
        <is>
          <t>160010-01</t>
        </is>
      </c>
      <c r="D102" s="20" t="inlineStr">
        <is>
          <t>1007</t>
        </is>
      </c>
      <c r="E102" s="20" t="inlineStr">
        <is>
          <t>FOXCONN</t>
        </is>
      </c>
      <c r="F102" s="21" t="inlineStr">
        <is>
          <t>2003-12-20</t>
        </is>
      </c>
      <c r="G102" s="20" t="inlineStr">
        <is>
          <t>OLD</t>
        </is>
      </c>
      <c r="H102" s="21" t="inlineStr">
        <is>
          <t>2023-06-29</t>
        </is>
      </c>
      <c r="I102" s="21" t="inlineStr">
        <is>
          <t>2023-08-18</t>
        </is>
      </c>
      <c r="J102" s="20" t="inlineStr"/>
      <c r="K102" s="20" t="inlineStr">
        <is>
          <t>Công nhân</t>
        </is>
      </c>
      <c r="L102" s="20" t="inlineStr">
        <is>
          <t>Công nhân</t>
        </is>
      </c>
      <c r="M102" s="20" t="inlineStr"/>
      <c r="N102" s="20" t="inlineStr">
        <is>
          <t>LC1</t>
        </is>
      </c>
      <c r="O102" s="20" t="inlineStr">
        <is>
          <t>M-GROSS</t>
        </is>
      </c>
      <c r="P102" s="20" t="inlineStr"/>
      <c r="Q102" s="20" t="inlineStr">
        <is>
          <t>1</t>
        </is>
      </c>
      <c r="R102" s="22" t="n">
        <v>0</v>
      </c>
      <c r="S102" s="22" t="n">
        <v>4600000</v>
      </c>
      <c r="T102" s="22" t="n">
        <v>4600000</v>
      </c>
      <c r="U102" s="20" t="n">
        <v>0</v>
      </c>
      <c r="V102" s="20" t="n">
        <v>0</v>
      </c>
      <c r="W102" s="20" t="n">
        <v>0</v>
      </c>
      <c r="X102" s="22" t="n">
        <v>300000</v>
      </c>
      <c r="Y102" s="22" t="n">
        <v>200000</v>
      </c>
      <c r="Z102" s="22" t="n">
        <v>350000</v>
      </c>
      <c r="AA102" s="22" t="n">
        <v>220000</v>
      </c>
      <c r="AB102" s="22" t="n">
        <v>0</v>
      </c>
      <c r="AC102" s="20" t="inlineStr"/>
      <c r="AD102" s="20" t="inlineStr"/>
      <c r="AE102" s="20" t="inlineStr"/>
      <c r="AF102" s="20" t="inlineStr"/>
      <c r="AG102" s="20" t="inlineStr"/>
      <c r="AH102" s="20" t="inlineStr">
        <is>
          <t>045316686</t>
        </is>
      </c>
      <c r="AI102" s="20" t="inlineStr">
        <is>
          <t>0%</t>
        </is>
      </c>
      <c r="AJ102" s="20" t="inlineStr">
        <is>
          <t>160010-01-1007/K1225/290623</t>
        </is>
      </c>
      <c r="AK102" s="20" t="inlineStr">
        <is>
          <t>Hợp đồng lao động Xác định thời hạn</t>
        </is>
      </c>
      <c r="AL102" s="20" t="inlineStr">
        <is>
          <t>2023-09-24</t>
        </is>
      </c>
    </row>
    <row r="103">
      <c r="A103" s="20" t="inlineStr">
        <is>
          <t>160009</t>
        </is>
      </c>
      <c r="B103" s="20" t="inlineStr">
        <is>
          <t>Dương Văn Anh</t>
        </is>
      </c>
      <c r="C103" s="20" t="inlineStr">
        <is>
          <t>160009-01</t>
        </is>
      </c>
      <c r="D103" s="20" t="inlineStr">
        <is>
          <t>1007</t>
        </is>
      </c>
      <c r="E103" s="20" t="inlineStr">
        <is>
          <t>FOXCONN</t>
        </is>
      </c>
      <c r="F103" s="21" t="inlineStr">
        <is>
          <t>1989-04-08</t>
        </is>
      </c>
      <c r="G103" s="20" t="inlineStr">
        <is>
          <t>OFF</t>
        </is>
      </c>
      <c r="H103" s="21" t="inlineStr">
        <is>
          <t>2023-06-29</t>
        </is>
      </c>
      <c r="I103" s="21" t="inlineStr">
        <is>
          <t>2023-06-30</t>
        </is>
      </c>
      <c r="J103" s="20" t="inlineStr"/>
      <c r="K103" s="20" t="inlineStr">
        <is>
          <t>Công nhân</t>
        </is>
      </c>
      <c r="L103" s="20" t="inlineStr">
        <is>
          <t>Công nhân</t>
        </is>
      </c>
      <c r="M103" s="20" t="inlineStr"/>
      <c r="N103" s="20" t="inlineStr">
        <is>
          <t>LC1</t>
        </is>
      </c>
      <c r="O103" s="20" t="inlineStr">
        <is>
          <t>M-GROSS</t>
        </is>
      </c>
      <c r="P103" s="20" t="inlineStr"/>
      <c r="Q103" s="20" t="inlineStr">
        <is>
          <t>1</t>
        </is>
      </c>
      <c r="R103" s="22" t="n">
        <v>0</v>
      </c>
      <c r="S103" s="22" t="n">
        <v>4600000</v>
      </c>
      <c r="T103" s="22" t="n">
        <v>4600000</v>
      </c>
      <c r="U103" s="20" t="n">
        <v>0</v>
      </c>
      <c r="V103" s="20" t="n">
        <v>0</v>
      </c>
      <c r="W103" s="20" t="n">
        <v>0</v>
      </c>
      <c r="X103" s="22" t="n">
        <v>300000</v>
      </c>
      <c r="Y103" s="22" t="n">
        <v>200000</v>
      </c>
      <c r="Z103" s="22" t="n">
        <v>350000</v>
      </c>
      <c r="AA103" s="22" t="n">
        <v>220000</v>
      </c>
      <c r="AB103" s="22" t="n">
        <v>0</v>
      </c>
      <c r="AC103" s="20" t="inlineStr"/>
      <c r="AD103" s="20" t="inlineStr"/>
      <c r="AE103" s="20" t="inlineStr"/>
      <c r="AF103" s="20" t="inlineStr"/>
      <c r="AG103" s="20" t="inlineStr"/>
      <c r="AH103" s="20" t="inlineStr">
        <is>
          <t>040089005273</t>
        </is>
      </c>
      <c r="AI103" s="20" t="inlineStr">
        <is>
          <t>0%</t>
        </is>
      </c>
      <c r="AJ103" s="20" t="inlineStr">
        <is>
          <t>160009-01-1007/K1225/290623</t>
        </is>
      </c>
      <c r="AK103" s="20" t="inlineStr">
        <is>
          <t>Hợp đồng lao động Xác định thời hạn</t>
        </is>
      </c>
      <c r="AL103" s="20" t="inlineStr">
        <is>
          <t>2023-09-24</t>
        </is>
      </c>
    </row>
    <row r="104">
      <c r="A104" s="20" t="inlineStr">
        <is>
          <t>160003</t>
        </is>
      </c>
      <c r="B104" s="20" t="inlineStr">
        <is>
          <t>Nguyễn Văn Quỳnh</t>
        </is>
      </c>
      <c r="C104" s="20" t="inlineStr">
        <is>
          <t>160003-01</t>
        </is>
      </c>
      <c r="D104" s="20" t="inlineStr">
        <is>
          <t>1007</t>
        </is>
      </c>
      <c r="E104" s="20" t="inlineStr">
        <is>
          <t>FOXCONN</t>
        </is>
      </c>
      <c r="F104" s="21" t="inlineStr">
        <is>
          <t>1993-03-22</t>
        </is>
      </c>
      <c r="G104" s="20" t="inlineStr">
        <is>
          <t>OLD</t>
        </is>
      </c>
      <c r="H104" s="21" t="inlineStr">
        <is>
          <t>2023-06-29</t>
        </is>
      </c>
      <c r="I104" s="21" t="inlineStr">
        <is>
          <t>2023-08-18</t>
        </is>
      </c>
      <c r="J104" s="20" t="inlineStr"/>
      <c r="K104" s="20" t="inlineStr">
        <is>
          <t>Công nhân</t>
        </is>
      </c>
      <c r="L104" s="20" t="inlineStr">
        <is>
          <t>Công nhân</t>
        </is>
      </c>
      <c r="M104" s="20" t="inlineStr"/>
      <c r="N104" s="20" t="inlineStr">
        <is>
          <t>LC1</t>
        </is>
      </c>
      <c r="O104" s="20" t="inlineStr">
        <is>
          <t>M-GROSS</t>
        </is>
      </c>
      <c r="P104" s="20" t="inlineStr"/>
      <c r="Q104" s="20" t="inlineStr">
        <is>
          <t>1</t>
        </is>
      </c>
      <c r="R104" s="22" t="n">
        <v>0</v>
      </c>
      <c r="S104" s="22" t="n">
        <v>4600000</v>
      </c>
      <c r="T104" s="22" t="n">
        <v>4600000</v>
      </c>
      <c r="U104" s="20" t="n">
        <v>0</v>
      </c>
      <c r="V104" s="20" t="n">
        <v>0</v>
      </c>
      <c r="W104" s="20" t="n">
        <v>0</v>
      </c>
      <c r="X104" s="22" t="n">
        <v>300000</v>
      </c>
      <c r="Y104" s="22" t="n">
        <v>200000</v>
      </c>
      <c r="Z104" s="22" t="n">
        <v>350000</v>
      </c>
      <c r="AA104" s="22" t="n">
        <v>220000</v>
      </c>
      <c r="AB104" s="22" t="n">
        <v>0</v>
      </c>
      <c r="AC104" s="20" t="inlineStr"/>
      <c r="AD104" s="20" t="inlineStr"/>
      <c r="AE104" s="20" t="inlineStr"/>
      <c r="AF104" s="20" t="inlineStr"/>
      <c r="AG104" s="20" t="inlineStr"/>
      <c r="AH104" s="20" t="inlineStr">
        <is>
          <t>040093024015</t>
        </is>
      </c>
      <c r="AI104" s="20" t="inlineStr">
        <is>
          <t>0%</t>
        </is>
      </c>
      <c r="AJ104" s="20" t="inlineStr">
        <is>
          <t>160003-01-1007/K1225/290623</t>
        </is>
      </c>
      <c r="AK104" s="20" t="inlineStr">
        <is>
          <t>Hợp đồng lao động Xác định thời hạn</t>
        </is>
      </c>
      <c r="AL104" s="20" t="inlineStr">
        <is>
          <t>2023-09-24</t>
        </is>
      </c>
    </row>
    <row r="105">
      <c r="A105" s="20" t="inlineStr">
        <is>
          <t>160002</t>
        </is>
      </c>
      <c r="B105" s="20" t="inlineStr">
        <is>
          <t>Moong Văn Hương</t>
        </is>
      </c>
      <c r="C105" s="20" t="inlineStr">
        <is>
          <t>160002-01</t>
        </is>
      </c>
      <c r="D105" s="20" t="inlineStr">
        <is>
          <t>1007</t>
        </is>
      </c>
      <c r="E105" s="20" t="inlineStr">
        <is>
          <t>FOXCONN</t>
        </is>
      </c>
      <c r="F105" s="21" t="inlineStr">
        <is>
          <t>1998-06-06</t>
        </is>
      </c>
      <c r="G105" s="20" t="inlineStr">
        <is>
          <t>OFF</t>
        </is>
      </c>
      <c r="H105" s="21" t="inlineStr">
        <is>
          <t>2023-06-29</t>
        </is>
      </c>
      <c r="I105" s="21" t="inlineStr">
        <is>
          <t>2023-06-30</t>
        </is>
      </c>
      <c r="J105" s="20" t="inlineStr"/>
      <c r="K105" s="20" t="inlineStr">
        <is>
          <t>Công nhân</t>
        </is>
      </c>
      <c r="L105" s="20" t="inlineStr">
        <is>
          <t>Công nhân</t>
        </is>
      </c>
      <c r="M105" s="20" t="inlineStr"/>
      <c r="N105" s="20" t="inlineStr">
        <is>
          <t>LC1</t>
        </is>
      </c>
      <c r="O105" s="20" t="inlineStr">
        <is>
          <t>M-GROSS</t>
        </is>
      </c>
      <c r="P105" s="20" t="inlineStr"/>
      <c r="Q105" s="20" t="inlineStr">
        <is>
          <t>1</t>
        </is>
      </c>
      <c r="R105" s="22" t="n">
        <v>0</v>
      </c>
      <c r="S105" s="22" t="n">
        <v>4600000</v>
      </c>
      <c r="T105" s="22" t="n">
        <v>4600000</v>
      </c>
      <c r="U105" s="20" t="n">
        <v>0</v>
      </c>
      <c r="V105" s="20" t="n">
        <v>0</v>
      </c>
      <c r="W105" s="20" t="n">
        <v>0</v>
      </c>
      <c r="X105" s="22" t="n">
        <v>300000</v>
      </c>
      <c r="Y105" s="22" t="n">
        <v>200000</v>
      </c>
      <c r="Z105" s="22" t="n">
        <v>350000</v>
      </c>
      <c r="AA105" s="22" t="n">
        <v>220000</v>
      </c>
      <c r="AB105" s="22" t="n">
        <v>0</v>
      </c>
      <c r="AC105" s="20" t="inlineStr"/>
      <c r="AD105" s="20" t="inlineStr"/>
      <c r="AE105" s="20" t="inlineStr"/>
      <c r="AF105" s="20" t="inlineStr"/>
      <c r="AG105" s="20" t="inlineStr"/>
      <c r="AH105" s="20" t="inlineStr">
        <is>
          <t>040098005056</t>
        </is>
      </c>
      <c r="AI105" s="20" t="inlineStr">
        <is>
          <t>0%</t>
        </is>
      </c>
      <c r="AJ105" s="20" t="inlineStr">
        <is>
          <t>160002-01-1007/K1225/290623</t>
        </is>
      </c>
      <c r="AK105" s="20" t="inlineStr">
        <is>
          <t>Hợp đồng lao động Xác định thời hạn</t>
        </is>
      </c>
      <c r="AL105" s="20" t="inlineStr">
        <is>
          <t>2023-09-24</t>
        </is>
      </c>
    </row>
    <row r="106">
      <c r="A106" s="20" t="inlineStr">
        <is>
          <t>159999</t>
        </is>
      </c>
      <c r="B106" s="20" t="inlineStr">
        <is>
          <t>Lê Minh Hoàng</t>
        </is>
      </c>
      <c r="C106" s="20" t="inlineStr">
        <is>
          <t>159999-01</t>
        </is>
      </c>
      <c r="D106" s="20" t="inlineStr">
        <is>
          <t>1007</t>
        </is>
      </c>
      <c r="E106" s="20" t="inlineStr">
        <is>
          <t>FOXCONN</t>
        </is>
      </c>
      <c r="F106" s="21" t="inlineStr">
        <is>
          <t>2004-04-28</t>
        </is>
      </c>
      <c r="G106" s="20" t="inlineStr">
        <is>
          <t>OLD</t>
        </is>
      </c>
      <c r="H106" s="21" t="inlineStr">
        <is>
          <t>2023-06-29</t>
        </is>
      </c>
      <c r="I106" s="21" t="inlineStr">
        <is>
          <t>2023-09-17</t>
        </is>
      </c>
      <c r="J106" s="20" t="inlineStr"/>
      <c r="K106" s="20" t="inlineStr">
        <is>
          <t>Công nhân</t>
        </is>
      </c>
      <c r="L106" s="20" t="inlineStr">
        <is>
          <t>Công nhân</t>
        </is>
      </c>
      <c r="M106" s="20" t="inlineStr"/>
      <c r="N106" s="20" t="inlineStr">
        <is>
          <t>LC1</t>
        </is>
      </c>
      <c r="O106" s="20" t="inlineStr">
        <is>
          <t>M-GROSS</t>
        </is>
      </c>
      <c r="P106" s="20" t="inlineStr"/>
      <c r="Q106" s="20" t="inlineStr">
        <is>
          <t>1</t>
        </is>
      </c>
      <c r="R106" s="22" t="n">
        <v>0</v>
      </c>
      <c r="S106" s="22" t="n">
        <v>4600000</v>
      </c>
      <c r="T106" s="22" t="n">
        <v>4600000</v>
      </c>
      <c r="U106" s="20" t="n">
        <v>0</v>
      </c>
      <c r="V106" s="20" t="n">
        <v>0</v>
      </c>
      <c r="W106" s="20" t="n">
        <v>0</v>
      </c>
      <c r="X106" s="22" t="n">
        <v>300000</v>
      </c>
      <c r="Y106" s="22" t="n">
        <v>200000</v>
      </c>
      <c r="Z106" s="22" t="n">
        <v>350000</v>
      </c>
      <c r="AA106" s="22" t="n">
        <v>220000</v>
      </c>
      <c r="AB106" s="22" t="n">
        <v>0</v>
      </c>
      <c r="AC106" s="20" t="inlineStr"/>
      <c r="AD106" s="20" t="inlineStr"/>
      <c r="AE106" s="20" t="inlineStr"/>
      <c r="AF106" s="20" t="inlineStr"/>
      <c r="AG106" s="20" t="inlineStr"/>
      <c r="AH106" s="20" t="inlineStr">
        <is>
          <t>008204008261</t>
        </is>
      </c>
      <c r="AI106" s="20" t="inlineStr">
        <is>
          <t>0%</t>
        </is>
      </c>
      <c r="AJ106" s="20" t="inlineStr">
        <is>
          <t>159999-01-1007/K1225/290623</t>
        </is>
      </c>
      <c r="AK106" s="20" t="inlineStr">
        <is>
          <t>Hợp đồng lao động Xác định thời hạn</t>
        </is>
      </c>
      <c r="AL106" s="20" t="inlineStr">
        <is>
          <t>2023-09-24</t>
        </is>
      </c>
    </row>
    <row r="107">
      <c r="A107" s="20" t="inlineStr">
        <is>
          <t>159998</t>
        </is>
      </c>
      <c r="B107" s="20" t="inlineStr">
        <is>
          <t>Nguyễn Văn Hiếu</t>
        </is>
      </c>
      <c r="C107" s="20" t="inlineStr">
        <is>
          <t>159998-01</t>
        </is>
      </c>
      <c r="D107" s="20" t="inlineStr">
        <is>
          <t>1007</t>
        </is>
      </c>
      <c r="E107" s="20" t="inlineStr">
        <is>
          <t>FOXCONN</t>
        </is>
      </c>
      <c r="F107" s="21" t="inlineStr">
        <is>
          <t>2002-12-22</t>
        </is>
      </c>
      <c r="G107" s="20" t="inlineStr">
        <is>
          <t>OLD</t>
        </is>
      </c>
      <c r="H107" s="21" t="inlineStr">
        <is>
          <t>2023-06-29</t>
        </is>
      </c>
      <c r="I107" s="21" t="inlineStr">
        <is>
          <t>2023-08-04</t>
        </is>
      </c>
      <c r="J107" s="20" t="inlineStr"/>
      <c r="K107" s="20" t="inlineStr">
        <is>
          <t>Công nhân</t>
        </is>
      </c>
      <c r="L107" s="20" t="inlineStr">
        <is>
          <t>Công nhân</t>
        </is>
      </c>
      <c r="M107" s="20" t="inlineStr"/>
      <c r="N107" s="20" t="inlineStr">
        <is>
          <t>LC1</t>
        </is>
      </c>
      <c r="O107" s="20" t="inlineStr">
        <is>
          <t>M-GROSS</t>
        </is>
      </c>
      <c r="P107" s="20" t="inlineStr"/>
      <c r="Q107" s="20" t="inlineStr">
        <is>
          <t>1</t>
        </is>
      </c>
      <c r="R107" s="22" t="n">
        <v>0</v>
      </c>
      <c r="S107" s="22" t="n">
        <v>4600000</v>
      </c>
      <c r="T107" s="22" t="n">
        <v>4600000</v>
      </c>
      <c r="U107" s="20" t="n">
        <v>0</v>
      </c>
      <c r="V107" s="20" t="n">
        <v>0</v>
      </c>
      <c r="W107" s="20" t="n">
        <v>0</v>
      </c>
      <c r="X107" s="22" t="n">
        <v>300000</v>
      </c>
      <c r="Y107" s="22" t="n">
        <v>200000</v>
      </c>
      <c r="Z107" s="22" t="n">
        <v>350000</v>
      </c>
      <c r="AA107" s="22" t="n">
        <v>220000</v>
      </c>
      <c r="AB107" s="22" t="n">
        <v>0</v>
      </c>
      <c r="AC107" s="20" t="inlineStr"/>
      <c r="AD107" s="20" t="inlineStr"/>
      <c r="AE107" s="20" t="inlineStr"/>
      <c r="AF107" s="20" t="inlineStr"/>
      <c r="AG107" s="20" t="inlineStr"/>
      <c r="AH107" s="20" t="inlineStr">
        <is>
          <t>027202008508</t>
        </is>
      </c>
      <c r="AI107" s="20" t="inlineStr">
        <is>
          <t>0%</t>
        </is>
      </c>
      <c r="AJ107" s="20" t="inlineStr">
        <is>
          <t>159998-01-1007/K1225/290623</t>
        </is>
      </c>
      <c r="AK107" s="20" t="inlineStr">
        <is>
          <t>Hợp đồng lao động Xác định thời hạn</t>
        </is>
      </c>
      <c r="AL107" s="20" t="inlineStr">
        <is>
          <t>2023-09-24</t>
        </is>
      </c>
    </row>
    <row r="108">
      <c r="A108" s="20" t="inlineStr">
        <is>
          <t>159997</t>
        </is>
      </c>
      <c r="B108" s="20" t="inlineStr">
        <is>
          <t>Nguyễn Phương Chinh</t>
        </is>
      </c>
      <c r="C108" s="20" t="inlineStr">
        <is>
          <t>159997-01</t>
        </is>
      </c>
      <c r="D108" s="20" t="inlineStr">
        <is>
          <t>1007</t>
        </is>
      </c>
      <c r="E108" s="20" t="inlineStr">
        <is>
          <t>FOXCONN</t>
        </is>
      </c>
      <c r="F108" s="21" t="inlineStr">
        <is>
          <t>1996-08-07</t>
        </is>
      </c>
      <c r="G108" s="20" t="inlineStr">
        <is>
          <t>OFF</t>
        </is>
      </c>
      <c r="H108" s="21" t="inlineStr">
        <is>
          <t>2023-06-29</t>
        </is>
      </c>
      <c r="I108" s="21" t="inlineStr">
        <is>
          <t>2023-07-21</t>
        </is>
      </c>
      <c r="J108" s="20" t="inlineStr"/>
      <c r="K108" s="20" t="inlineStr">
        <is>
          <t>Công nhân</t>
        </is>
      </c>
      <c r="L108" s="20" t="inlineStr">
        <is>
          <t>Công nhân</t>
        </is>
      </c>
      <c r="M108" s="20" t="inlineStr"/>
      <c r="N108" s="20" t="inlineStr">
        <is>
          <t>LC1</t>
        </is>
      </c>
      <c r="O108" s="20" t="inlineStr">
        <is>
          <t>M-GROSS</t>
        </is>
      </c>
      <c r="P108" s="20" t="inlineStr"/>
      <c r="Q108" s="20" t="inlineStr">
        <is>
          <t>1</t>
        </is>
      </c>
      <c r="R108" s="22" t="n">
        <v>0</v>
      </c>
      <c r="S108" s="22" t="n">
        <v>4600000</v>
      </c>
      <c r="T108" s="22" t="n">
        <v>4600000</v>
      </c>
      <c r="U108" s="20" t="n">
        <v>0</v>
      </c>
      <c r="V108" s="20" t="n">
        <v>0</v>
      </c>
      <c r="W108" s="20" t="n">
        <v>0</v>
      </c>
      <c r="X108" s="22" t="n">
        <v>300000</v>
      </c>
      <c r="Y108" s="22" t="n">
        <v>200000</v>
      </c>
      <c r="Z108" s="22" t="n">
        <v>350000</v>
      </c>
      <c r="AA108" s="22" t="n">
        <v>220000</v>
      </c>
      <c r="AB108" s="22" t="n">
        <v>0</v>
      </c>
      <c r="AC108" s="20" t="inlineStr"/>
      <c r="AD108" s="20" t="inlineStr"/>
      <c r="AE108" s="20" t="inlineStr"/>
      <c r="AF108" s="20" t="inlineStr"/>
      <c r="AG108" s="20" t="inlineStr"/>
      <c r="AH108" s="20" t="inlineStr">
        <is>
          <t>027096006801</t>
        </is>
      </c>
      <c r="AI108" s="20" t="inlineStr">
        <is>
          <t>0%</t>
        </is>
      </c>
      <c r="AJ108" s="20" t="inlineStr">
        <is>
          <t>159997-01-1007/K1225/290623</t>
        </is>
      </c>
      <c r="AK108" s="20" t="inlineStr">
        <is>
          <t>Hợp đồng lao động Xác định thời hạn</t>
        </is>
      </c>
      <c r="AL108" s="20" t="inlineStr">
        <is>
          <t>2023-09-24</t>
        </is>
      </c>
    </row>
    <row r="109">
      <c r="A109" s="20" t="inlineStr">
        <is>
          <t>159889</t>
        </is>
      </c>
      <c r="B109" s="20" t="inlineStr">
        <is>
          <t>Cao Xuân Cường</t>
        </is>
      </c>
      <c r="C109" s="20" t="inlineStr">
        <is>
          <t>159889-02</t>
        </is>
      </c>
      <c r="D109" s="20" t="inlineStr">
        <is>
          <t>1007</t>
        </is>
      </c>
      <c r="E109" s="20" t="inlineStr">
        <is>
          <t>FOXCONN</t>
        </is>
      </c>
      <c r="F109" s="21" t="inlineStr">
        <is>
          <t>1996-04-16</t>
        </is>
      </c>
      <c r="G109" s="20" t="inlineStr">
        <is>
          <t>OFF</t>
        </is>
      </c>
      <c r="H109" s="21" t="inlineStr">
        <is>
          <t>2023-06-29</t>
        </is>
      </c>
      <c r="I109" s="21" t="inlineStr">
        <is>
          <t>2023-06-30</t>
        </is>
      </c>
      <c r="J109" s="20" t="inlineStr"/>
      <c r="K109" s="20" t="inlineStr">
        <is>
          <t>Công nhân</t>
        </is>
      </c>
      <c r="L109" s="20" t="inlineStr">
        <is>
          <t>Công nhân</t>
        </is>
      </c>
      <c r="M109" s="20" t="inlineStr"/>
      <c r="N109" s="20" t="inlineStr">
        <is>
          <t>LC1</t>
        </is>
      </c>
      <c r="O109" s="20" t="inlineStr">
        <is>
          <t>M-GROSS</t>
        </is>
      </c>
      <c r="P109" s="20" t="inlineStr"/>
      <c r="Q109" s="20" t="inlineStr">
        <is>
          <t>1</t>
        </is>
      </c>
      <c r="R109" s="22" t="n">
        <v>0</v>
      </c>
      <c r="S109" s="22" t="n">
        <v>4600000</v>
      </c>
      <c r="T109" s="22" t="n">
        <v>4600000</v>
      </c>
      <c r="U109" s="20" t="n">
        <v>0</v>
      </c>
      <c r="V109" s="20" t="n">
        <v>0</v>
      </c>
      <c r="W109" s="20" t="n">
        <v>0</v>
      </c>
      <c r="X109" s="22" t="n">
        <v>300000</v>
      </c>
      <c r="Y109" s="22" t="n">
        <v>200000</v>
      </c>
      <c r="Z109" s="22" t="n">
        <v>350000</v>
      </c>
      <c r="AA109" s="22" t="n">
        <v>220000</v>
      </c>
      <c r="AB109" s="22" t="n">
        <v>0</v>
      </c>
      <c r="AC109" s="20" t="inlineStr"/>
      <c r="AD109" s="20" t="inlineStr"/>
      <c r="AE109" s="20" t="inlineStr"/>
      <c r="AF109" s="20" t="inlineStr"/>
      <c r="AG109" s="20" t="inlineStr"/>
      <c r="AH109" s="20" t="inlineStr">
        <is>
          <t>040096021202</t>
        </is>
      </c>
      <c r="AI109" s="20" t="inlineStr">
        <is>
          <t>0%</t>
        </is>
      </c>
      <c r="AJ109" s="20" t="inlineStr">
        <is>
          <t>159889-01-1007/K1225/290623</t>
        </is>
      </c>
      <c r="AK109" s="20" t="inlineStr">
        <is>
          <t>Hợp đồng lao động Xác định thời hạn</t>
        </is>
      </c>
      <c r="AL109" s="20" t="inlineStr">
        <is>
          <t>2023-09-24</t>
        </is>
      </c>
    </row>
    <row r="110">
      <c r="A110" s="20" t="inlineStr">
        <is>
          <t>160001</t>
        </is>
      </c>
      <c r="B110" s="20" t="inlineStr">
        <is>
          <t>Lương Văn Cáng</t>
        </is>
      </c>
      <c r="C110" s="20" t="inlineStr">
        <is>
          <t>160001-01</t>
        </is>
      </c>
      <c r="D110" s="20" t="inlineStr">
        <is>
          <t>1007</t>
        </is>
      </c>
      <c r="E110" s="20" t="inlineStr">
        <is>
          <t>FOXCONN</t>
        </is>
      </c>
      <c r="F110" s="21" t="inlineStr">
        <is>
          <t>2004-01-12</t>
        </is>
      </c>
      <c r="G110" s="20" t="inlineStr">
        <is>
          <t>OFF</t>
        </is>
      </c>
      <c r="H110" s="21" t="inlineStr">
        <is>
          <t>2023-06-29</t>
        </is>
      </c>
      <c r="I110" s="21" t="inlineStr">
        <is>
          <t>2023-06-30</t>
        </is>
      </c>
      <c r="J110" s="20" t="inlineStr"/>
      <c r="K110" s="20" t="inlineStr">
        <is>
          <t>Công nhân</t>
        </is>
      </c>
      <c r="L110" s="20" t="inlineStr">
        <is>
          <t>Công nhân</t>
        </is>
      </c>
      <c r="M110" s="20" t="inlineStr"/>
      <c r="N110" s="20" t="inlineStr">
        <is>
          <t>LC1</t>
        </is>
      </c>
      <c r="O110" s="20" t="inlineStr">
        <is>
          <t>M-GROSS</t>
        </is>
      </c>
      <c r="P110" s="20" t="inlineStr"/>
      <c r="Q110" s="20" t="inlineStr">
        <is>
          <t>1</t>
        </is>
      </c>
      <c r="R110" s="22" t="n">
        <v>0</v>
      </c>
      <c r="S110" s="22" t="n">
        <v>4600000</v>
      </c>
      <c r="T110" s="22" t="n">
        <v>4600000</v>
      </c>
      <c r="U110" s="20" t="n">
        <v>0</v>
      </c>
      <c r="V110" s="20" t="n">
        <v>0</v>
      </c>
      <c r="W110" s="20" t="n">
        <v>0</v>
      </c>
      <c r="X110" s="22" t="n">
        <v>300000</v>
      </c>
      <c r="Y110" s="22" t="n">
        <v>200000</v>
      </c>
      <c r="Z110" s="22" t="n">
        <v>350000</v>
      </c>
      <c r="AA110" s="22" t="n">
        <v>220000</v>
      </c>
      <c r="AB110" s="22" t="n">
        <v>0</v>
      </c>
      <c r="AC110" s="20" t="inlineStr"/>
      <c r="AD110" s="20" t="inlineStr"/>
      <c r="AE110" s="20" t="inlineStr"/>
      <c r="AF110" s="20" t="inlineStr"/>
      <c r="AG110" s="20" t="inlineStr"/>
      <c r="AH110" s="20" t="inlineStr">
        <is>
          <t>040204018104</t>
        </is>
      </c>
      <c r="AI110" s="20" t="inlineStr">
        <is>
          <t>0%</t>
        </is>
      </c>
      <c r="AJ110" s="20" t="inlineStr">
        <is>
          <t>160001-01-1007/K1225/290623</t>
        </is>
      </c>
      <c r="AK110" s="20" t="inlineStr">
        <is>
          <t>Hợp đồng lao động Xác định thời hạn</t>
        </is>
      </c>
      <c r="AL110" s="20" t="inlineStr">
        <is>
          <t>2023-09-24</t>
        </is>
      </c>
    </row>
    <row r="111">
      <c r="A111" s="20" t="inlineStr">
        <is>
          <t>160000</t>
        </is>
      </c>
      <c r="B111" s="20" t="inlineStr">
        <is>
          <t>Võ Thị Thúy</t>
        </is>
      </c>
      <c r="C111" s="20" t="inlineStr">
        <is>
          <t>160000-01</t>
        </is>
      </c>
      <c r="D111" s="20" t="inlineStr">
        <is>
          <t>1007</t>
        </is>
      </c>
      <c r="E111" s="20" t="inlineStr">
        <is>
          <t>FOXCONN</t>
        </is>
      </c>
      <c r="F111" s="21" t="inlineStr">
        <is>
          <t>2003-01-19</t>
        </is>
      </c>
      <c r="G111" s="20" t="inlineStr">
        <is>
          <t>OLD</t>
        </is>
      </c>
      <c r="H111" s="21" t="inlineStr">
        <is>
          <t>2023-06-29</t>
        </is>
      </c>
      <c r="I111" s="21" t="inlineStr">
        <is>
          <t>2023-08-27</t>
        </is>
      </c>
      <c r="J111" s="20" t="inlineStr"/>
      <c r="K111" s="20" t="inlineStr">
        <is>
          <t>Công nhân</t>
        </is>
      </c>
      <c r="L111" s="20" t="inlineStr">
        <is>
          <t>Công nhân</t>
        </is>
      </c>
      <c r="M111" s="20" t="inlineStr"/>
      <c r="N111" s="20" t="inlineStr">
        <is>
          <t>LC1</t>
        </is>
      </c>
      <c r="O111" s="20" t="inlineStr">
        <is>
          <t>M-GROSS</t>
        </is>
      </c>
      <c r="P111" s="20" t="inlineStr"/>
      <c r="Q111" s="20" t="inlineStr">
        <is>
          <t>1</t>
        </is>
      </c>
      <c r="R111" s="22" t="n">
        <v>0</v>
      </c>
      <c r="S111" s="22" t="n">
        <v>4600000</v>
      </c>
      <c r="T111" s="22" t="n">
        <v>4600000</v>
      </c>
      <c r="U111" s="20" t="n">
        <v>0</v>
      </c>
      <c r="V111" s="20" t="n">
        <v>0</v>
      </c>
      <c r="W111" s="20" t="n">
        <v>0</v>
      </c>
      <c r="X111" s="22" t="n">
        <v>300000</v>
      </c>
      <c r="Y111" s="22" t="n">
        <v>200000</v>
      </c>
      <c r="Z111" s="22" t="n">
        <v>350000</v>
      </c>
      <c r="AA111" s="22" t="n">
        <v>220000</v>
      </c>
      <c r="AB111" s="22" t="n">
        <v>0</v>
      </c>
      <c r="AC111" s="20" t="inlineStr"/>
      <c r="AD111" s="20" t="inlineStr"/>
      <c r="AE111" s="20" t="inlineStr"/>
      <c r="AF111" s="20" t="inlineStr"/>
      <c r="AG111" s="20" t="inlineStr"/>
      <c r="AH111" s="20" t="inlineStr">
        <is>
          <t>040303017240</t>
        </is>
      </c>
      <c r="AI111" s="20" t="inlineStr">
        <is>
          <t>0%</t>
        </is>
      </c>
      <c r="AJ111" s="20" t="inlineStr">
        <is>
          <t>160000-01-1007/K1225/290623</t>
        </is>
      </c>
      <c r="AK111" s="20" t="inlineStr">
        <is>
          <t>Hợp đồng lao động Xác định thời hạn</t>
        </is>
      </c>
      <c r="AL111" s="20" t="inlineStr">
        <is>
          <t>2023-09-24</t>
        </is>
      </c>
    </row>
    <row r="112">
      <c r="A112" s="20" t="inlineStr">
        <is>
          <t>160011</t>
        </is>
      </c>
      <c r="B112" s="20" t="inlineStr">
        <is>
          <t>Đỗ Tiến Hưng</t>
        </is>
      </c>
      <c r="C112" s="20" t="inlineStr">
        <is>
          <t>160011-01</t>
        </is>
      </c>
      <c r="D112" s="20" t="inlineStr">
        <is>
          <t>1007</t>
        </is>
      </c>
      <c r="E112" s="20" t="inlineStr">
        <is>
          <t>FOXCONN</t>
        </is>
      </c>
      <c r="F112" s="21" t="inlineStr">
        <is>
          <t>1995-10-04</t>
        </is>
      </c>
      <c r="G112" s="20" t="inlineStr">
        <is>
          <t>OLD</t>
        </is>
      </c>
      <c r="H112" s="21" t="inlineStr">
        <is>
          <t>2023-06-29</t>
        </is>
      </c>
      <c r="I112" s="21" t="inlineStr">
        <is>
          <t>2023-09-24</t>
        </is>
      </c>
      <c r="J112" s="20" t="inlineStr"/>
      <c r="K112" s="20" t="inlineStr">
        <is>
          <t>Công nhân</t>
        </is>
      </c>
      <c r="L112" s="20" t="inlineStr">
        <is>
          <t>Công nhân</t>
        </is>
      </c>
      <c r="M112" s="20" t="inlineStr"/>
      <c r="N112" s="20" t="inlineStr">
        <is>
          <t>LC1</t>
        </is>
      </c>
      <c r="O112" s="20" t="inlineStr">
        <is>
          <t>M-GROSS</t>
        </is>
      </c>
      <c r="P112" s="20" t="inlineStr"/>
      <c r="Q112" s="20" t="inlineStr">
        <is>
          <t>1</t>
        </is>
      </c>
      <c r="R112" s="22" t="n">
        <v>0</v>
      </c>
      <c r="S112" s="22" t="n">
        <v>4600000</v>
      </c>
      <c r="T112" s="22" t="n">
        <v>4600000</v>
      </c>
      <c r="U112" s="20" t="n">
        <v>0</v>
      </c>
      <c r="V112" s="20" t="n">
        <v>0</v>
      </c>
      <c r="W112" s="20" t="n">
        <v>0</v>
      </c>
      <c r="X112" s="22" t="n">
        <v>300000</v>
      </c>
      <c r="Y112" s="22" t="n">
        <v>200000</v>
      </c>
      <c r="Z112" s="22" t="n">
        <v>350000</v>
      </c>
      <c r="AA112" s="22" t="n">
        <v>220000</v>
      </c>
      <c r="AB112" s="22" t="n">
        <v>0</v>
      </c>
      <c r="AC112" s="20" t="inlineStr"/>
      <c r="AD112" s="20" t="inlineStr"/>
      <c r="AE112" s="20" t="inlineStr"/>
      <c r="AF112" s="20" t="inlineStr"/>
      <c r="AG112" s="20" t="inlineStr"/>
      <c r="AH112" s="20" t="inlineStr">
        <is>
          <t>025095005215</t>
        </is>
      </c>
      <c r="AI112" s="20" t="inlineStr">
        <is>
          <t>0%</t>
        </is>
      </c>
      <c r="AJ112" s="20" t="inlineStr">
        <is>
          <t>160011-01-1007/K1225/290623</t>
        </is>
      </c>
      <c r="AK112" s="20" t="inlineStr">
        <is>
          <t>Hợp đồng lao động Xác định thời hạn</t>
        </is>
      </c>
      <c r="AL112" s="20" t="inlineStr">
        <is>
          <t>2023-09-24</t>
        </is>
      </c>
    </row>
    <row r="113">
      <c r="A113" s="20" t="inlineStr">
        <is>
          <t>160014</t>
        </is>
      </c>
      <c r="B113" s="20" t="inlineStr">
        <is>
          <t>Nông Văn Hưng</t>
        </is>
      </c>
      <c r="C113" s="20" t="inlineStr">
        <is>
          <t>160014-01</t>
        </is>
      </c>
      <c r="D113" s="20" t="inlineStr">
        <is>
          <t>1007</t>
        </is>
      </c>
      <c r="E113" s="20" t="inlineStr">
        <is>
          <t>FOXCONN</t>
        </is>
      </c>
      <c r="F113" s="21" t="inlineStr">
        <is>
          <t>1991-08-16</t>
        </is>
      </c>
      <c r="G113" s="20" t="inlineStr">
        <is>
          <t>OFF</t>
        </is>
      </c>
      <c r="H113" s="21" t="inlineStr">
        <is>
          <t>2023-06-29</t>
        </is>
      </c>
      <c r="I113" s="21" t="inlineStr">
        <is>
          <t>2023-06-30</t>
        </is>
      </c>
      <c r="J113" s="20" t="inlineStr"/>
      <c r="K113" s="20" t="inlineStr">
        <is>
          <t>Công nhân</t>
        </is>
      </c>
      <c r="L113" s="20" t="inlineStr">
        <is>
          <t>Công nhân</t>
        </is>
      </c>
      <c r="M113" s="20" t="inlineStr"/>
      <c r="N113" s="20" t="inlineStr">
        <is>
          <t>LC1</t>
        </is>
      </c>
      <c r="O113" s="20" t="inlineStr">
        <is>
          <t>M-GROSS</t>
        </is>
      </c>
      <c r="P113" s="20" t="inlineStr"/>
      <c r="Q113" s="20" t="inlineStr">
        <is>
          <t>1</t>
        </is>
      </c>
      <c r="R113" s="22" t="n">
        <v>0</v>
      </c>
      <c r="S113" s="22" t="n">
        <v>4600000</v>
      </c>
      <c r="T113" s="22" t="n">
        <v>4600000</v>
      </c>
      <c r="U113" s="20" t="n">
        <v>0</v>
      </c>
      <c r="V113" s="20" t="n">
        <v>0</v>
      </c>
      <c r="W113" s="20" t="n">
        <v>0</v>
      </c>
      <c r="X113" s="22" t="n">
        <v>300000</v>
      </c>
      <c r="Y113" s="22" t="n">
        <v>200000</v>
      </c>
      <c r="Z113" s="22" t="n">
        <v>350000</v>
      </c>
      <c r="AA113" s="22" t="n">
        <v>220000</v>
      </c>
      <c r="AB113" s="22" t="n">
        <v>0</v>
      </c>
      <c r="AC113" s="20" t="inlineStr"/>
      <c r="AD113" s="20" t="inlineStr"/>
      <c r="AE113" s="20" t="inlineStr"/>
      <c r="AF113" s="20" t="inlineStr"/>
      <c r="AG113" s="20" t="inlineStr"/>
      <c r="AH113" s="20" t="inlineStr">
        <is>
          <t>020091010764</t>
        </is>
      </c>
      <c r="AI113" s="20" t="inlineStr">
        <is>
          <t>0%</t>
        </is>
      </c>
      <c r="AJ113" s="20" t="inlineStr">
        <is>
          <t>160014-01-1007/K1225/290623</t>
        </is>
      </c>
      <c r="AK113" s="20" t="inlineStr">
        <is>
          <t>Hợp đồng lao động Xác định thời hạn</t>
        </is>
      </c>
      <c r="AL113" s="20" t="inlineStr">
        <is>
          <t>2023-09-24</t>
        </is>
      </c>
    </row>
    <row r="114">
      <c r="A114" s="20" t="inlineStr">
        <is>
          <t>160006</t>
        </is>
      </c>
      <c r="B114" s="20" t="inlineStr">
        <is>
          <t>Cụt Thị Lan</t>
        </is>
      </c>
      <c r="C114" s="20" t="inlineStr">
        <is>
          <t>160006-01</t>
        </is>
      </c>
      <c r="D114" s="20" t="inlineStr">
        <is>
          <t>1007</t>
        </is>
      </c>
      <c r="E114" s="20" t="inlineStr">
        <is>
          <t>FOXCONN</t>
        </is>
      </c>
      <c r="F114" s="21" t="inlineStr">
        <is>
          <t>2005-06-15</t>
        </is>
      </c>
      <c r="G114" s="20" t="inlineStr">
        <is>
          <t>OLD</t>
        </is>
      </c>
      <c r="H114" s="21" t="inlineStr">
        <is>
          <t>2023-06-29</t>
        </is>
      </c>
      <c r="I114" s="21" t="inlineStr"/>
      <c r="J114" s="20" t="inlineStr"/>
      <c r="K114" s="20" t="inlineStr">
        <is>
          <t>Công nhân</t>
        </is>
      </c>
      <c r="L114" s="20" t="inlineStr">
        <is>
          <t>Công nhân</t>
        </is>
      </c>
      <c r="M114" s="20" t="inlineStr"/>
      <c r="N114" s="20" t="inlineStr">
        <is>
          <t>LC1</t>
        </is>
      </c>
      <c r="O114" s="20" t="inlineStr">
        <is>
          <t>M-GROSS</t>
        </is>
      </c>
      <c r="P114" s="20" t="inlineStr"/>
      <c r="Q114" s="20" t="inlineStr">
        <is>
          <t>1</t>
        </is>
      </c>
      <c r="R114" s="22" t="n">
        <v>0</v>
      </c>
      <c r="S114" s="22" t="n">
        <v>4600000</v>
      </c>
      <c r="T114" s="22" t="n">
        <v>4600000</v>
      </c>
      <c r="U114" s="20" t="n">
        <v>0</v>
      </c>
      <c r="V114" s="20" t="n">
        <v>0</v>
      </c>
      <c r="W114" s="20" t="n">
        <v>0</v>
      </c>
      <c r="X114" s="22" t="n">
        <v>300000</v>
      </c>
      <c r="Y114" s="22" t="n">
        <v>200000</v>
      </c>
      <c r="Z114" s="22" t="n">
        <v>350000</v>
      </c>
      <c r="AA114" s="22" t="n">
        <v>220000</v>
      </c>
      <c r="AB114" s="22" t="n">
        <v>0</v>
      </c>
      <c r="AC114" s="20" t="inlineStr"/>
      <c r="AD114" s="20" t="inlineStr"/>
      <c r="AE114" s="20" t="inlineStr"/>
      <c r="AF114" s="20" t="inlineStr"/>
      <c r="AG114" s="20" t="inlineStr"/>
      <c r="AH114" s="20" t="inlineStr">
        <is>
          <t>040305025171</t>
        </is>
      </c>
      <c r="AI114" s="20" t="inlineStr">
        <is>
          <t>0%</t>
        </is>
      </c>
      <c r="AJ114" s="20" t="inlineStr">
        <is>
          <t>160006-01-1007/K1225/290623</t>
        </is>
      </c>
      <c r="AK114" s="20" t="inlineStr">
        <is>
          <t>Hợp đồng lao động Xác định thời hạn</t>
        </is>
      </c>
      <c r="AL114" s="20" t="inlineStr">
        <is>
          <t>2023-09-24</t>
        </is>
      </c>
    </row>
    <row r="115">
      <c r="A115" s="20" t="inlineStr">
        <is>
          <t>159906</t>
        </is>
      </c>
      <c r="B115" s="20" t="inlineStr">
        <is>
          <t>Quách Văn Cuốc</t>
        </is>
      </c>
      <c r="C115" s="20" t="inlineStr">
        <is>
          <t>159906-01</t>
        </is>
      </c>
      <c r="D115" s="20" t="inlineStr">
        <is>
          <t>1007</t>
        </is>
      </c>
      <c r="E115" s="20" t="inlineStr">
        <is>
          <t>FOXCONN</t>
        </is>
      </c>
      <c r="F115" s="21" t="inlineStr">
        <is>
          <t>1993-05-29</t>
        </is>
      </c>
      <c r="G115" s="20" t="inlineStr">
        <is>
          <t>OLD</t>
        </is>
      </c>
      <c r="H115" s="21" t="inlineStr">
        <is>
          <t>2023-06-24</t>
        </is>
      </c>
      <c r="I115" s="21" t="inlineStr">
        <is>
          <t>2023-09-24</t>
        </is>
      </c>
      <c r="J115" s="20" t="inlineStr"/>
      <c r="K115" s="20" t="inlineStr">
        <is>
          <t>Công nhân</t>
        </is>
      </c>
      <c r="L115" s="20" t="inlineStr">
        <is>
          <t>Công nhân</t>
        </is>
      </c>
      <c r="M115" s="20" t="inlineStr"/>
      <c r="N115" s="20" t="inlineStr">
        <is>
          <t>LC1</t>
        </is>
      </c>
      <c r="O115" s="20" t="inlineStr">
        <is>
          <t>M-GROSS</t>
        </is>
      </c>
      <c r="P115" s="20" t="inlineStr"/>
      <c r="Q115" s="20" t="inlineStr">
        <is>
          <t>1</t>
        </is>
      </c>
      <c r="R115" s="22" t="n">
        <v>0</v>
      </c>
      <c r="S115" s="22" t="n">
        <v>4600000</v>
      </c>
      <c r="T115" s="22" t="n">
        <v>4600000</v>
      </c>
      <c r="U115" s="20" t="n">
        <v>0</v>
      </c>
      <c r="V115" s="20" t="n">
        <v>0</v>
      </c>
      <c r="W115" s="20" t="n">
        <v>0</v>
      </c>
      <c r="X115" s="22" t="n">
        <v>300000</v>
      </c>
      <c r="Y115" s="22" t="n">
        <v>200000</v>
      </c>
      <c r="Z115" s="22" t="n">
        <v>350000</v>
      </c>
      <c r="AA115" s="22" t="n">
        <v>220000</v>
      </c>
      <c r="AB115" s="22" t="n">
        <v>0</v>
      </c>
      <c r="AC115" s="20" t="inlineStr"/>
      <c r="AD115" s="20" t="inlineStr"/>
      <c r="AE115" s="20" t="inlineStr"/>
      <c r="AF115" s="20" t="inlineStr"/>
      <c r="AG115" s="20" t="inlineStr"/>
      <c r="AH115" s="20" t="inlineStr">
        <is>
          <t>038093013891</t>
        </is>
      </c>
      <c r="AI115" s="20" t="inlineStr">
        <is>
          <t>0%</t>
        </is>
      </c>
      <c r="AJ115" s="20" t="inlineStr">
        <is>
          <t>159906-01-1007/K1225/240623</t>
        </is>
      </c>
      <c r="AK115" s="20" t="inlineStr">
        <is>
          <t>Hợp đồng lao động Xác định thời hạn</t>
        </is>
      </c>
      <c r="AL115" s="20" t="inlineStr">
        <is>
          <t>2023-09-17</t>
        </is>
      </c>
    </row>
    <row r="116">
      <c r="A116" s="20" t="inlineStr">
        <is>
          <t>108947</t>
        </is>
      </c>
      <c r="B116" s="20" t="inlineStr">
        <is>
          <t>Đinh Công Minh</t>
        </is>
      </c>
      <c r="C116" s="20" t="inlineStr">
        <is>
          <t>108947-03</t>
        </is>
      </c>
      <c r="D116" s="20" t="inlineStr">
        <is>
          <t>1007</t>
        </is>
      </c>
      <c r="E116" s="20" t="inlineStr">
        <is>
          <t>FOXCONN</t>
        </is>
      </c>
      <c r="F116" s="21" t="inlineStr">
        <is>
          <t>2000-04-04</t>
        </is>
      </c>
      <c r="G116" s="20" t="inlineStr">
        <is>
          <t>OLD</t>
        </is>
      </c>
      <c r="H116" s="21" t="inlineStr">
        <is>
          <t>2023-02-27</t>
        </is>
      </c>
      <c r="I116" s="21" t="inlineStr">
        <is>
          <t>2023-08-27</t>
        </is>
      </c>
      <c r="J116" s="20" t="inlineStr"/>
      <c r="K116" s="20" t="inlineStr">
        <is>
          <t>Công nhân</t>
        </is>
      </c>
      <c r="L116" s="20" t="inlineStr">
        <is>
          <t>Công nhân</t>
        </is>
      </c>
      <c r="M116" s="20" t="inlineStr"/>
      <c r="N116" s="20" t="inlineStr">
        <is>
          <t>LC1</t>
        </is>
      </c>
      <c r="O116" s="20" t="inlineStr">
        <is>
          <t>M-GROSS</t>
        </is>
      </c>
      <c r="P116" s="20" t="inlineStr"/>
      <c r="Q116" s="20" t="inlineStr">
        <is>
          <t>1</t>
        </is>
      </c>
      <c r="R116" s="22" t="n">
        <v>0</v>
      </c>
      <c r="S116" s="22" t="n">
        <v>4600000</v>
      </c>
      <c r="T116" s="22" t="n">
        <v>4600000</v>
      </c>
      <c r="U116" s="20" t="n">
        <v>0</v>
      </c>
      <c r="V116" s="20" t="n">
        <v>0</v>
      </c>
      <c r="W116" s="20" t="n">
        <v>0</v>
      </c>
      <c r="X116" s="22" t="n">
        <v>300000</v>
      </c>
      <c r="Y116" s="22" t="n">
        <v>200000</v>
      </c>
      <c r="Z116" s="22" t="n">
        <v>350000</v>
      </c>
      <c r="AA116" s="22" t="n">
        <v>220000</v>
      </c>
      <c r="AB116" s="22" t="n">
        <v>0</v>
      </c>
      <c r="AC116" s="20" t="inlineStr">
        <is>
          <t>DINH CONG MINH</t>
        </is>
      </c>
      <c r="AD116" s="20" t="inlineStr">
        <is>
          <t>19033345199019</t>
        </is>
      </c>
      <c r="AE116" s="20" t="inlineStr">
        <is>
          <t>Ngân hàng Thương mại Cổ phần Kỹ thương Việt Nam</t>
        </is>
      </c>
      <c r="AF116" s="20" t="inlineStr">
        <is>
          <t>TCB</t>
        </is>
      </c>
      <c r="AG116" s="20" t="inlineStr">
        <is>
          <t>TECHCOMBANK CN TU SON BAC NINH</t>
        </is>
      </c>
      <c r="AH116" s="20" t="inlineStr">
        <is>
          <t>113712614</t>
        </is>
      </c>
      <c r="AI116" s="20" t="inlineStr">
        <is>
          <t>55.55555555555556%</t>
        </is>
      </c>
      <c r="AJ116" s="20" t="inlineStr">
        <is>
          <t>108947-02-1007/K1225/290523</t>
        </is>
      </c>
      <c r="AK116" s="20" t="inlineStr">
        <is>
          <t>Hợp đồng lao động Xác định thời hạn</t>
        </is>
      </c>
      <c r="AL116" s="20" t="inlineStr">
        <is>
          <t>2023-08-27</t>
        </is>
      </c>
    </row>
    <row r="117">
      <c r="A117" s="20" t="inlineStr">
        <is>
          <t>158915</t>
        </is>
      </c>
      <c r="B117" s="20" t="inlineStr">
        <is>
          <t>Đinh Công Hượng</t>
        </is>
      </c>
      <c r="C117" s="20" t="inlineStr">
        <is>
          <t>158915-01</t>
        </is>
      </c>
      <c r="D117" s="20" t="inlineStr">
        <is>
          <t>1007</t>
        </is>
      </c>
      <c r="E117" s="20" t="inlineStr">
        <is>
          <t>FOXCONN</t>
        </is>
      </c>
      <c r="F117" s="21" t="inlineStr">
        <is>
          <t>2000-03-23</t>
        </is>
      </c>
      <c r="G117" s="20" t="inlineStr">
        <is>
          <t>OLD</t>
        </is>
      </c>
      <c r="H117" s="21" t="inlineStr">
        <is>
          <t>2023-05-25</t>
        </is>
      </c>
      <c r="I117" s="21" t="inlineStr">
        <is>
          <t>2023-08-18</t>
        </is>
      </c>
      <c r="J117" s="20" t="inlineStr"/>
      <c r="K117" s="20" t="inlineStr">
        <is>
          <t>Công nhân</t>
        </is>
      </c>
      <c r="L117" s="20" t="inlineStr">
        <is>
          <t>Công nhân</t>
        </is>
      </c>
      <c r="M117" s="20" t="inlineStr"/>
      <c r="N117" s="20" t="inlineStr">
        <is>
          <t>LC1</t>
        </is>
      </c>
      <c r="O117" s="20" t="inlineStr">
        <is>
          <t>M-GROSS</t>
        </is>
      </c>
      <c r="P117" s="20" t="inlineStr"/>
      <c r="Q117" s="20" t="inlineStr">
        <is>
          <t>1</t>
        </is>
      </c>
      <c r="R117" s="22" t="n">
        <v>0</v>
      </c>
      <c r="S117" s="22" t="n">
        <v>4600000</v>
      </c>
      <c r="T117" s="22" t="n">
        <v>4600000</v>
      </c>
      <c r="U117" s="20" t="n">
        <v>0</v>
      </c>
      <c r="V117" s="20" t="n">
        <v>0</v>
      </c>
      <c r="W117" s="20" t="n">
        <v>0</v>
      </c>
      <c r="X117" s="22" t="n">
        <v>300000</v>
      </c>
      <c r="Y117" s="22" t="n">
        <v>200000</v>
      </c>
      <c r="Z117" s="22" t="n">
        <v>350000</v>
      </c>
      <c r="AA117" s="22" t="n">
        <v>220000</v>
      </c>
      <c r="AB117" s="22" t="n">
        <v>0</v>
      </c>
      <c r="AC117" s="20" t="inlineStr"/>
      <c r="AD117" s="20" t="inlineStr"/>
      <c r="AE117" s="20" t="inlineStr"/>
      <c r="AF117" s="20" t="inlineStr"/>
      <c r="AG117" s="20" t="inlineStr"/>
      <c r="AH117" s="20" t="inlineStr">
        <is>
          <t>017200006208</t>
        </is>
      </c>
      <c r="AI117" s="20" t="inlineStr">
        <is>
          <t>0%</t>
        </is>
      </c>
      <c r="AJ117" s="20" t="inlineStr">
        <is>
          <t>158915-01-1007/K1225/250523</t>
        </is>
      </c>
      <c r="AK117" s="20" t="inlineStr">
        <is>
          <t>Hợp đồng lao động Xác định thời hạn</t>
        </is>
      </c>
      <c r="AL117" s="20" t="inlineStr">
        <is>
          <t>2023-08-20</t>
        </is>
      </c>
    </row>
    <row r="118">
      <c r="A118" s="20" t="inlineStr">
        <is>
          <t>158878</t>
        </is>
      </c>
      <c r="B118" s="20" t="inlineStr">
        <is>
          <t>Đinh Công Hải</t>
        </is>
      </c>
      <c r="C118" s="20" t="inlineStr">
        <is>
          <t>158878-01</t>
        </is>
      </c>
      <c r="D118" s="20" t="inlineStr">
        <is>
          <t>1007</t>
        </is>
      </c>
      <c r="E118" s="20" t="inlineStr">
        <is>
          <t>FOXCONN</t>
        </is>
      </c>
      <c r="F118" s="21" t="inlineStr">
        <is>
          <t>1997-01-02</t>
        </is>
      </c>
      <c r="G118" s="20" t="inlineStr">
        <is>
          <t>OLD</t>
        </is>
      </c>
      <c r="H118" s="21" t="inlineStr">
        <is>
          <t>2023-05-24</t>
        </is>
      </c>
      <c r="I118" s="21" t="inlineStr">
        <is>
          <t>2023-08-01</t>
        </is>
      </c>
      <c r="J118" s="20" t="inlineStr"/>
      <c r="K118" s="20" t="inlineStr">
        <is>
          <t>Công nhân</t>
        </is>
      </c>
      <c r="L118" s="20" t="inlineStr">
        <is>
          <t>Công nhân</t>
        </is>
      </c>
      <c r="M118" s="20" t="inlineStr"/>
      <c r="N118" s="20" t="inlineStr">
        <is>
          <t>LC1</t>
        </is>
      </c>
      <c r="O118" s="20" t="inlineStr">
        <is>
          <t>M-GROSS</t>
        </is>
      </c>
      <c r="P118" s="20" t="inlineStr"/>
      <c r="Q118" s="20" t="inlineStr">
        <is>
          <t>1</t>
        </is>
      </c>
      <c r="R118" s="22" t="n">
        <v>0</v>
      </c>
      <c r="S118" s="22" t="n">
        <v>4600000</v>
      </c>
      <c r="T118" s="22" t="n">
        <v>4600000</v>
      </c>
      <c r="U118" s="20" t="n">
        <v>0</v>
      </c>
      <c r="V118" s="20" t="n">
        <v>0</v>
      </c>
      <c r="W118" s="20" t="n">
        <v>0</v>
      </c>
      <c r="X118" s="22" t="n">
        <v>300000</v>
      </c>
      <c r="Y118" s="22" t="n">
        <v>200000</v>
      </c>
      <c r="Z118" s="22" t="n">
        <v>350000</v>
      </c>
      <c r="AA118" s="22" t="n">
        <v>220000</v>
      </c>
      <c r="AB118" s="22" t="n">
        <v>0</v>
      </c>
      <c r="AC118" s="20" t="inlineStr"/>
      <c r="AD118" s="20" t="inlineStr"/>
      <c r="AE118" s="20" t="inlineStr"/>
      <c r="AF118" s="20" t="inlineStr"/>
      <c r="AG118" s="20" t="inlineStr"/>
      <c r="AH118" s="20" t="inlineStr">
        <is>
          <t>017097007368</t>
        </is>
      </c>
      <c r="AI118" s="20" t="inlineStr">
        <is>
          <t>0%</t>
        </is>
      </c>
      <c r="AJ118" s="20" t="inlineStr">
        <is>
          <t>158878-01-1007/K1225/240523</t>
        </is>
      </c>
      <c r="AK118" s="20" t="inlineStr">
        <is>
          <t>Hợp đồng lao động Xác định thời hạn</t>
        </is>
      </c>
      <c r="AL118" s="20" t="inlineStr">
        <is>
          <t>2023-08-20</t>
        </is>
      </c>
    </row>
    <row r="119">
      <c r="A119" s="20" t="inlineStr">
        <is>
          <t>158912</t>
        </is>
      </c>
      <c r="B119" s="20" t="inlineStr">
        <is>
          <t>Đinh Công Bảo</t>
        </is>
      </c>
      <c r="C119" s="20" t="inlineStr">
        <is>
          <t>158912-01</t>
        </is>
      </c>
      <c r="D119" s="20" t="inlineStr">
        <is>
          <t>1007</t>
        </is>
      </c>
      <c r="E119" s="20" t="inlineStr">
        <is>
          <t>FOXCONN</t>
        </is>
      </c>
      <c r="F119" s="21" t="inlineStr">
        <is>
          <t>1994-06-25</t>
        </is>
      </c>
      <c r="G119" s="20" t="inlineStr">
        <is>
          <t>OLD</t>
        </is>
      </c>
      <c r="H119" s="21" t="inlineStr">
        <is>
          <t>2023-05-25</t>
        </is>
      </c>
      <c r="I119" s="21" t="inlineStr">
        <is>
          <t>2023-11-19</t>
        </is>
      </c>
      <c r="J119" s="20" t="inlineStr"/>
      <c r="K119" s="20" t="inlineStr">
        <is>
          <t>Công nhân</t>
        </is>
      </c>
      <c r="L119" s="20" t="inlineStr">
        <is>
          <t>Công nhân</t>
        </is>
      </c>
      <c r="M119" s="20" t="inlineStr"/>
      <c r="N119" s="20" t="inlineStr">
        <is>
          <t>LC1</t>
        </is>
      </c>
      <c r="O119" s="20" t="inlineStr">
        <is>
          <t>M-GROSS</t>
        </is>
      </c>
      <c r="P119" s="20" t="inlineStr"/>
      <c r="Q119" s="20" t="inlineStr">
        <is>
          <t>1</t>
        </is>
      </c>
      <c r="R119" s="22" t="n">
        <v>0</v>
      </c>
      <c r="S119" s="22" t="n">
        <v>4600000</v>
      </c>
      <c r="T119" s="22" t="n">
        <v>4600000</v>
      </c>
      <c r="U119" s="20" t="n">
        <v>0</v>
      </c>
      <c r="V119" s="20" t="n">
        <v>0</v>
      </c>
      <c r="W119" s="20" t="n">
        <v>0</v>
      </c>
      <c r="X119" s="22" t="n">
        <v>300000</v>
      </c>
      <c r="Y119" s="22" t="n">
        <v>200000</v>
      </c>
      <c r="Z119" s="22" t="n">
        <v>350000</v>
      </c>
      <c r="AA119" s="22" t="n">
        <v>220000</v>
      </c>
      <c r="AB119" s="22" t="n">
        <v>0</v>
      </c>
      <c r="AC119" s="20" t="inlineStr"/>
      <c r="AD119" s="20" t="inlineStr"/>
      <c r="AE119" s="20" t="inlineStr"/>
      <c r="AF119" s="20" t="inlineStr"/>
      <c r="AG119" s="20" t="inlineStr"/>
      <c r="AH119" s="20" t="inlineStr">
        <is>
          <t>017094005873</t>
        </is>
      </c>
      <c r="AI119" s="20" t="inlineStr">
        <is>
          <t>0%</t>
        </is>
      </c>
      <c r="AJ119" s="20" t="inlineStr">
        <is>
          <t>158912-01-1007/K1225/250523</t>
        </is>
      </c>
      <c r="AK119" s="20" t="inlineStr">
        <is>
          <t>Hợp đồng lao động Xác định thời hạn</t>
        </is>
      </c>
      <c r="AL119" s="20" t="inlineStr">
        <is>
          <t>2023-08-20</t>
        </is>
      </c>
    </row>
    <row r="120">
      <c r="A120" s="20" t="inlineStr">
        <is>
          <t>158891</t>
        </is>
      </c>
      <c r="B120" s="20" t="inlineStr">
        <is>
          <t>Đào Bá Bằng</t>
        </is>
      </c>
      <c r="C120" s="20" t="inlineStr">
        <is>
          <t>158891-01</t>
        </is>
      </c>
      <c r="D120" s="20" t="inlineStr">
        <is>
          <t>1007</t>
        </is>
      </c>
      <c r="E120" s="20" t="inlineStr">
        <is>
          <t>FOXCONN</t>
        </is>
      </c>
      <c r="F120" s="21" t="inlineStr">
        <is>
          <t>1989-01-15</t>
        </is>
      </c>
      <c r="G120" s="20" t="inlineStr">
        <is>
          <t>OFF</t>
        </is>
      </c>
      <c r="H120" s="21" t="inlineStr">
        <is>
          <t>2023-05-24</t>
        </is>
      </c>
      <c r="I120" s="21" t="inlineStr">
        <is>
          <t>2023-06-25</t>
        </is>
      </c>
      <c r="J120" s="20" t="inlineStr"/>
      <c r="K120" s="20" t="inlineStr">
        <is>
          <t>Công nhân</t>
        </is>
      </c>
      <c r="L120" s="20" t="inlineStr">
        <is>
          <t>Công nhân</t>
        </is>
      </c>
      <c r="M120" s="20" t="inlineStr"/>
      <c r="N120" s="20" t="inlineStr">
        <is>
          <t>LC1</t>
        </is>
      </c>
      <c r="O120" s="20" t="inlineStr">
        <is>
          <t>M-GROSS</t>
        </is>
      </c>
      <c r="P120" s="20" t="inlineStr"/>
      <c r="Q120" s="20" t="inlineStr">
        <is>
          <t>1</t>
        </is>
      </c>
      <c r="R120" s="22" t="n">
        <v>0</v>
      </c>
      <c r="S120" s="22" t="n">
        <v>4600000</v>
      </c>
      <c r="T120" s="22" t="n">
        <v>4600000</v>
      </c>
      <c r="U120" s="20" t="n">
        <v>0</v>
      </c>
      <c r="V120" s="20" t="n">
        <v>0</v>
      </c>
      <c r="W120" s="20" t="n">
        <v>0</v>
      </c>
      <c r="X120" s="22" t="n">
        <v>300000</v>
      </c>
      <c r="Y120" s="22" t="n">
        <v>200000</v>
      </c>
      <c r="Z120" s="22" t="n">
        <v>350000</v>
      </c>
      <c r="AA120" s="22" t="n">
        <v>220000</v>
      </c>
      <c r="AB120" s="22" t="n">
        <v>0</v>
      </c>
      <c r="AC120" s="20" t="inlineStr"/>
      <c r="AD120" s="20" t="inlineStr"/>
      <c r="AE120" s="20" t="inlineStr"/>
      <c r="AF120" s="20" t="inlineStr"/>
      <c r="AG120" s="20" t="inlineStr"/>
      <c r="AH120" s="20" t="inlineStr">
        <is>
          <t>001089041026</t>
        </is>
      </c>
      <c r="AI120" s="20" t="inlineStr">
        <is>
          <t>0%</t>
        </is>
      </c>
      <c r="AJ120" s="20" t="inlineStr">
        <is>
          <t>158891-01-1007/K1225/240523</t>
        </is>
      </c>
      <c r="AK120" s="20" t="inlineStr">
        <is>
          <t>Hợp đồng lao động Xác định thời hạn</t>
        </is>
      </c>
      <c r="AL120" s="20" t="inlineStr">
        <is>
          <t>2023-08-20</t>
        </is>
      </c>
    </row>
    <row r="121">
      <c r="A121" s="20" t="inlineStr">
        <is>
          <t>158920</t>
        </is>
      </c>
      <c r="B121" s="20" t="inlineStr">
        <is>
          <t>Đặng Thị Thủy</t>
        </is>
      </c>
      <c r="C121" s="20" t="inlineStr">
        <is>
          <t>158920-01</t>
        </is>
      </c>
      <c r="D121" s="20" t="inlineStr">
        <is>
          <t>1007</t>
        </is>
      </c>
      <c r="E121" s="20" t="inlineStr">
        <is>
          <t>FOXCONN</t>
        </is>
      </c>
      <c r="F121" s="21" t="inlineStr">
        <is>
          <t>1989-06-15</t>
        </is>
      </c>
      <c r="G121" s="20" t="inlineStr">
        <is>
          <t>OLD</t>
        </is>
      </c>
      <c r="H121" s="21" t="inlineStr">
        <is>
          <t>2023-05-25</t>
        </is>
      </c>
      <c r="I121" s="21" t="inlineStr">
        <is>
          <t>2023-08-18</t>
        </is>
      </c>
      <c r="J121" s="20" t="inlineStr"/>
      <c r="K121" s="20" t="inlineStr">
        <is>
          <t>Công nhân</t>
        </is>
      </c>
      <c r="L121" s="20" t="inlineStr">
        <is>
          <t>Công nhân</t>
        </is>
      </c>
      <c r="M121" s="20" t="inlineStr"/>
      <c r="N121" s="20" t="inlineStr">
        <is>
          <t>LC1</t>
        </is>
      </c>
      <c r="O121" s="20" t="inlineStr">
        <is>
          <t>M-GROSS</t>
        </is>
      </c>
      <c r="P121" s="20" t="inlineStr"/>
      <c r="Q121" s="20" t="inlineStr">
        <is>
          <t>1</t>
        </is>
      </c>
      <c r="R121" s="22" t="n">
        <v>0</v>
      </c>
      <c r="S121" s="22" t="n">
        <v>4600000</v>
      </c>
      <c r="T121" s="22" t="n">
        <v>4600000</v>
      </c>
      <c r="U121" s="20" t="n">
        <v>0</v>
      </c>
      <c r="V121" s="20" t="n">
        <v>0</v>
      </c>
      <c r="W121" s="20" t="n">
        <v>0</v>
      </c>
      <c r="X121" s="22" t="n">
        <v>300000</v>
      </c>
      <c r="Y121" s="22" t="n">
        <v>200000</v>
      </c>
      <c r="Z121" s="22" t="n">
        <v>350000</v>
      </c>
      <c r="AA121" s="22" t="n">
        <v>220000</v>
      </c>
      <c r="AB121" s="22" t="n">
        <v>0</v>
      </c>
      <c r="AC121" s="20" t="inlineStr"/>
      <c r="AD121" s="20" t="inlineStr"/>
      <c r="AE121" s="20" t="inlineStr"/>
      <c r="AF121" s="20" t="inlineStr"/>
      <c r="AG121" s="20" t="inlineStr"/>
      <c r="AH121" s="20" t="inlineStr">
        <is>
          <t>038189008994</t>
        </is>
      </c>
      <c r="AI121" s="20" t="inlineStr">
        <is>
          <t>0%</t>
        </is>
      </c>
      <c r="AJ121" s="20" t="inlineStr">
        <is>
          <t>158920-01-1007/K1225/250523</t>
        </is>
      </c>
      <c r="AK121" s="20" t="inlineStr">
        <is>
          <t>Hợp đồng lao động Xác định thời hạn</t>
        </is>
      </c>
      <c r="AL121" s="20" t="inlineStr">
        <is>
          <t>2023-08-20</t>
        </is>
      </c>
    </row>
    <row r="122">
      <c r="A122" s="20" t="inlineStr">
        <is>
          <t>159054</t>
        </is>
      </c>
      <c r="B122" s="20" t="inlineStr">
        <is>
          <t>Đặng Thị Quỳnh</t>
        </is>
      </c>
      <c r="C122" s="20" t="inlineStr">
        <is>
          <t>159054-01</t>
        </is>
      </c>
      <c r="D122" s="20" t="inlineStr">
        <is>
          <t>1007</t>
        </is>
      </c>
      <c r="E122" s="20" t="inlineStr">
        <is>
          <t>FOXCONN</t>
        </is>
      </c>
      <c r="F122" s="21" t="inlineStr">
        <is>
          <t>2002-10-11</t>
        </is>
      </c>
      <c r="G122" s="20" t="inlineStr">
        <is>
          <t>OLD</t>
        </is>
      </c>
      <c r="H122" s="21" t="inlineStr">
        <is>
          <t>2023-05-29</t>
        </is>
      </c>
      <c r="I122" s="21" t="inlineStr"/>
      <c r="J122" s="20" t="inlineStr"/>
      <c r="K122" s="20" t="inlineStr">
        <is>
          <t>Công nhân</t>
        </is>
      </c>
      <c r="L122" s="20" t="inlineStr">
        <is>
          <t>Công nhân</t>
        </is>
      </c>
      <c r="M122" s="20" t="inlineStr"/>
      <c r="N122" s="20" t="inlineStr">
        <is>
          <t>LC1</t>
        </is>
      </c>
      <c r="O122" s="20" t="inlineStr">
        <is>
          <t>M-GROSS</t>
        </is>
      </c>
      <c r="P122" s="20" t="inlineStr"/>
      <c r="Q122" s="20" t="inlineStr">
        <is>
          <t>1</t>
        </is>
      </c>
      <c r="R122" s="22" t="n">
        <v>0</v>
      </c>
      <c r="S122" s="22" t="n">
        <v>4600000</v>
      </c>
      <c r="T122" s="22" t="n">
        <v>4600000</v>
      </c>
      <c r="U122" s="20" t="n">
        <v>0</v>
      </c>
      <c r="V122" s="20" t="n">
        <v>0</v>
      </c>
      <c r="W122" s="20" t="n">
        <v>0</v>
      </c>
      <c r="X122" s="22" t="n">
        <v>300000</v>
      </c>
      <c r="Y122" s="22" t="n">
        <v>200000</v>
      </c>
      <c r="Z122" s="22" t="n">
        <v>350000</v>
      </c>
      <c r="AA122" s="22" t="n">
        <v>220000</v>
      </c>
      <c r="AB122" s="22" t="n">
        <v>0</v>
      </c>
      <c r="AC122" s="20" t="inlineStr"/>
      <c r="AD122" s="20" t="inlineStr"/>
      <c r="AE122" s="20" t="inlineStr"/>
      <c r="AF122" s="20" t="inlineStr"/>
      <c r="AG122" s="20" t="inlineStr"/>
      <c r="AH122" s="20" t="inlineStr">
        <is>
          <t>040302007152</t>
        </is>
      </c>
      <c r="AI122" s="20" t="inlineStr">
        <is>
          <t>0%</t>
        </is>
      </c>
      <c r="AJ122" s="20" t="inlineStr">
        <is>
          <t>159054-01-1007/K1225/290523</t>
        </is>
      </c>
      <c r="AK122" s="20" t="inlineStr">
        <is>
          <t>Hợp đồng lao động Xác định thời hạn</t>
        </is>
      </c>
      <c r="AL122" s="20" t="inlineStr">
        <is>
          <t>2023-08-20</t>
        </is>
      </c>
    </row>
    <row r="123">
      <c r="A123" s="20" t="inlineStr">
        <is>
          <t>156812</t>
        </is>
      </c>
      <c r="B123" s="20" t="inlineStr">
        <is>
          <t>Đàm Thị Vân</t>
        </is>
      </c>
      <c r="C123" s="20" t="inlineStr">
        <is>
          <t>156812-01</t>
        </is>
      </c>
      <c r="D123" s="20" t="inlineStr">
        <is>
          <t>1007</t>
        </is>
      </c>
      <c r="E123" s="20" t="inlineStr">
        <is>
          <t>FOXCONN</t>
        </is>
      </c>
      <c r="F123" s="21" t="inlineStr">
        <is>
          <t>1987-07-05</t>
        </is>
      </c>
      <c r="G123" s="20" t="inlineStr">
        <is>
          <t>OFF</t>
        </is>
      </c>
      <c r="H123" s="21" t="inlineStr">
        <is>
          <t>2023-02-11</t>
        </is>
      </c>
      <c r="I123" s="21" t="inlineStr">
        <is>
          <t>2023-06-04</t>
        </is>
      </c>
      <c r="J123" s="20" t="inlineStr"/>
      <c r="K123" s="20" t="inlineStr">
        <is>
          <t>Công nhân</t>
        </is>
      </c>
      <c r="L123" s="20" t="inlineStr">
        <is>
          <t>Công nhân</t>
        </is>
      </c>
      <c r="M123" s="20" t="inlineStr"/>
      <c r="N123" s="20" t="inlineStr">
        <is>
          <t>LC1</t>
        </is>
      </c>
      <c r="O123" s="20" t="inlineStr">
        <is>
          <t>M-GROSS</t>
        </is>
      </c>
      <c r="P123" s="20" t="inlineStr"/>
      <c r="Q123" s="20" t="inlineStr">
        <is>
          <t>1</t>
        </is>
      </c>
      <c r="R123" s="22" t="n">
        <v>0</v>
      </c>
      <c r="S123" s="22" t="n">
        <v>4600000</v>
      </c>
      <c r="T123" s="22" t="n">
        <v>4600000</v>
      </c>
      <c r="U123" s="20" t="n">
        <v>0</v>
      </c>
      <c r="V123" s="20" t="n">
        <v>0</v>
      </c>
      <c r="W123" s="20" t="n">
        <v>0</v>
      </c>
      <c r="X123" s="22" t="n">
        <v>300000</v>
      </c>
      <c r="Y123" s="22" t="n">
        <v>200000</v>
      </c>
      <c r="Z123" s="22" t="n">
        <v>350000</v>
      </c>
      <c r="AA123" s="22" t="n">
        <v>220000</v>
      </c>
      <c r="AB123" s="22" t="n">
        <v>0</v>
      </c>
      <c r="AC123" s="20" t="inlineStr">
        <is>
          <t>DAM THI VAN</t>
        </is>
      </c>
      <c r="AD123" s="20" t="inlineStr">
        <is>
          <t>03401010660597</t>
        </is>
      </c>
      <c r="AE123" s="20" t="inlineStr">
        <is>
          <t>Ngân hàng Thương mại Cổ phần Hàng hải Việt Nam</t>
        </is>
      </c>
      <c r="AF123" s="20" t="inlineStr">
        <is>
          <t>MSB</t>
        </is>
      </c>
      <c r="AG123" s="20" t="inlineStr">
        <is>
          <t>MARITIMEBANK CN NINH HIEP HA NOI</t>
        </is>
      </c>
      <c r="AH123" s="20" t="inlineStr">
        <is>
          <t>020187001725</t>
        </is>
      </c>
      <c r="AI123" s="20" t="inlineStr">
        <is>
          <t>66.66666666666667%</t>
        </is>
      </c>
      <c r="AJ123" s="20" t="inlineStr">
        <is>
          <t>156812-02-1007/K1225/150523</t>
        </is>
      </c>
      <c r="AK123" s="20" t="inlineStr">
        <is>
          <t>Hợp đồng lao động Xác định thời hạn</t>
        </is>
      </c>
      <c r="AL123" s="20" t="inlineStr">
        <is>
          <t>2023-08-13</t>
        </is>
      </c>
    </row>
    <row r="124">
      <c r="A124" s="20" t="inlineStr">
        <is>
          <t>153015</t>
        </is>
      </c>
      <c r="B124" s="20" t="inlineStr">
        <is>
          <t>Đàm Quốc Thắng</t>
        </is>
      </c>
      <c r="C124" s="20" t="inlineStr">
        <is>
          <t>153015-03</t>
        </is>
      </c>
      <c r="D124" s="20" t="inlineStr">
        <is>
          <t>1007</t>
        </is>
      </c>
      <c r="E124" s="20" t="inlineStr">
        <is>
          <t>FOXCONN</t>
        </is>
      </c>
      <c r="F124" s="21" t="inlineStr">
        <is>
          <t>1999-09-14</t>
        </is>
      </c>
      <c r="G124" s="20" t="inlineStr">
        <is>
          <t>OFF</t>
        </is>
      </c>
      <c r="H124" s="21" t="inlineStr">
        <is>
          <t>2023-05-23</t>
        </is>
      </c>
      <c r="I124" s="21" t="inlineStr">
        <is>
          <t>2023-07-19</t>
        </is>
      </c>
      <c r="J124" s="20" t="inlineStr"/>
      <c r="K124" s="20" t="inlineStr">
        <is>
          <t>Công nhân</t>
        </is>
      </c>
      <c r="L124" s="20" t="inlineStr">
        <is>
          <t>Công nhân</t>
        </is>
      </c>
      <c r="M124" s="20" t="inlineStr"/>
      <c r="N124" s="20" t="inlineStr">
        <is>
          <t>LC1</t>
        </is>
      </c>
      <c r="O124" s="20" t="inlineStr">
        <is>
          <t>M-GROSS</t>
        </is>
      </c>
      <c r="P124" s="20" t="inlineStr"/>
      <c r="Q124" s="20" t="inlineStr">
        <is>
          <t>1</t>
        </is>
      </c>
      <c r="R124" s="22" t="n">
        <v>0</v>
      </c>
      <c r="S124" s="22" t="n">
        <v>4600000</v>
      </c>
      <c r="T124" s="22" t="n">
        <v>4600000</v>
      </c>
      <c r="U124" s="20" t="n">
        <v>0</v>
      </c>
      <c r="V124" s="20" t="n">
        <v>0</v>
      </c>
      <c r="W124" s="20" t="n">
        <v>0</v>
      </c>
      <c r="X124" s="22" t="n">
        <v>300000</v>
      </c>
      <c r="Y124" s="22" t="n">
        <v>200000</v>
      </c>
      <c r="Z124" s="22" t="n">
        <v>350000</v>
      </c>
      <c r="AA124" s="22" t="n">
        <v>220000</v>
      </c>
      <c r="AB124" s="22" t="n">
        <v>0</v>
      </c>
      <c r="AC124" s="20" t="inlineStr"/>
      <c r="AD124" s="20" t="inlineStr"/>
      <c r="AE124" s="20" t="inlineStr"/>
      <c r="AF124" s="20" t="inlineStr"/>
      <c r="AG124" s="20" t="inlineStr"/>
      <c r="AH124" s="20" t="inlineStr">
        <is>
          <t>020099003157</t>
        </is>
      </c>
      <c r="AI124" s="20" t="inlineStr">
        <is>
          <t>66.66666666666667%</t>
        </is>
      </c>
      <c r="AJ124" s="20" t="inlineStr">
        <is>
          <t>153015-01-1007/K1225/230523</t>
        </is>
      </c>
      <c r="AK124" s="20" t="inlineStr">
        <is>
          <t>Hợp đồng lao động Xác định thời hạn</t>
        </is>
      </c>
      <c r="AL124" s="20" t="inlineStr">
        <is>
          <t>2023-08-20</t>
        </is>
      </c>
    </row>
    <row r="125">
      <c r="A125" s="20" t="inlineStr">
        <is>
          <t>159881</t>
        </is>
      </c>
      <c r="B125" s="20" t="inlineStr">
        <is>
          <t>Chung Văn Tuấn</t>
        </is>
      </c>
      <c r="C125" s="20" t="inlineStr">
        <is>
          <t>159881-01</t>
        </is>
      </c>
      <c r="D125" s="20" t="inlineStr">
        <is>
          <t>1007</t>
        </is>
      </c>
      <c r="E125" s="20" t="inlineStr">
        <is>
          <t>FOXCONN</t>
        </is>
      </c>
      <c r="F125" s="21" t="inlineStr">
        <is>
          <t>2002-03-06</t>
        </is>
      </c>
      <c r="G125" s="20" t="inlineStr">
        <is>
          <t>OLD</t>
        </is>
      </c>
      <c r="H125" s="21" t="inlineStr">
        <is>
          <t>2023-06-23</t>
        </is>
      </c>
      <c r="I125" s="21" t="inlineStr"/>
      <c r="J125" s="20" t="inlineStr"/>
      <c r="K125" s="20" t="inlineStr">
        <is>
          <t>Công nhân</t>
        </is>
      </c>
      <c r="L125" s="20" t="inlineStr">
        <is>
          <t>Công nhân</t>
        </is>
      </c>
      <c r="M125" s="20" t="inlineStr"/>
      <c r="N125" s="20" t="inlineStr">
        <is>
          <t>LC1</t>
        </is>
      </c>
      <c r="O125" s="20" t="inlineStr">
        <is>
          <t>M-GROSS</t>
        </is>
      </c>
      <c r="P125" s="20" t="inlineStr"/>
      <c r="Q125" s="20" t="inlineStr">
        <is>
          <t>1</t>
        </is>
      </c>
      <c r="R125" s="22" t="n">
        <v>0</v>
      </c>
      <c r="S125" s="22" t="n">
        <v>4600000</v>
      </c>
      <c r="T125" s="22" t="n">
        <v>4600000</v>
      </c>
      <c r="U125" s="20" t="n">
        <v>0</v>
      </c>
      <c r="V125" s="20" t="n">
        <v>0</v>
      </c>
      <c r="W125" s="20" t="n">
        <v>0</v>
      </c>
      <c r="X125" s="22" t="n">
        <v>300000</v>
      </c>
      <c r="Y125" s="22" t="n">
        <v>200000</v>
      </c>
      <c r="Z125" s="22" t="n">
        <v>350000</v>
      </c>
      <c r="AA125" s="22" t="n">
        <v>220000</v>
      </c>
      <c r="AB125" s="22" t="n">
        <v>0</v>
      </c>
      <c r="AC125" s="20" t="inlineStr"/>
      <c r="AD125" s="20" t="inlineStr"/>
      <c r="AE125" s="20" t="inlineStr"/>
      <c r="AF125" s="20" t="inlineStr"/>
      <c r="AG125" s="20" t="inlineStr"/>
      <c r="AH125" s="20" t="inlineStr">
        <is>
          <t>004202005301</t>
        </is>
      </c>
      <c r="AI125" s="20" t="inlineStr">
        <is>
          <t>0%</t>
        </is>
      </c>
      <c r="AJ125" s="20" t="inlineStr">
        <is>
          <t>159881-01-1007/K1225/230623</t>
        </is>
      </c>
      <c r="AK125" s="20" t="inlineStr">
        <is>
          <t>Hợp đồng lao động Xác định thời hạn</t>
        </is>
      </c>
      <c r="AL125" s="20" t="inlineStr">
        <is>
          <t>2023-09-17</t>
        </is>
      </c>
    </row>
    <row r="126">
      <c r="A126" s="20" t="inlineStr">
        <is>
          <t>156807</t>
        </is>
      </c>
      <c r="B126" s="20" t="inlineStr">
        <is>
          <t>Cà Thị Dinh</t>
        </is>
      </c>
      <c r="C126" s="20" t="inlineStr">
        <is>
          <t>156807-02</t>
        </is>
      </c>
      <c r="D126" s="20" t="inlineStr">
        <is>
          <t>1007</t>
        </is>
      </c>
      <c r="E126" s="20" t="inlineStr">
        <is>
          <t>FOXCONN</t>
        </is>
      </c>
      <c r="F126" s="21" t="inlineStr">
        <is>
          <t>2003-01-27</t>
        </is>
      </c>
      <c r="G126" s="20" t="inlineStr">
        <is>
          <t>OFF</t>
        </is>
      </c>
      <c r="H126" s="21" t="inlineStr">
        <is>
          <t>2023-06-09</t>
        </is>
      </c>
      <c r="I126" s="21" t="inlineStr">
        <is>
          <t>2023-06-25</t>
        </is>
      </c>
      <c r="J126" s="20" t="inlineStr"/>
      <c r="K126" s="20" t="inlineStr">
        <is>
          <t>Công nhân</t>
        </is>
      </c>
      <c r="L126" s="20" t="inlineStr">
        <is>
          <t>Công nhân</t>
        </is>
      </c>
      <c r="M126" s="20" t="inlineStr"/>
      <c r="N126" s="20" t="inlineStr">
        <is>
          <t>LC1</t>
        </is>
      </c>
      <c r="O126" s="20" t="inlineStr">
        <is>
          <t>M-GROSS</t>
        </is>
      </c>
      <c r="P126" s="20" t="inlineStr"/>
      <c r="Q126" s="20" t="inlineStr">
        <is>
          <t>1</t>
        </is>
      </c>
      <c r="R126" s="22" t="n">
        <v>0</v>
      </c>
      <c r="S126" s="22" t="n">
        <v>4600000</v>
      </c>
      <c r="T126" s="22" t="n">
        <v>4600000</v>
      </c>
      <c r="U126" s="20" t="n">
        <v>0</v>
      </c>
      <c r="V126" s="20" t="n">
        <v>0</v>
      </c>
      <c r="W126" s="20" t="n">
        <v>0</v>
      </c>
      <c r="X126" s="22" t="n">
        <v>300000</v>
      </c>
      <c r="Y126" s="22" t="n">
        <v>200000</v>
      </c>
      <c r="Z126" s="22" t="n">
        <v>350000</v>
      </c>
      <c r="AA126" s="22" t="n">
        <v>220000</v>
      </c>
      <c r="AB126" s="22" t="n">
        <v>0</v>
      </c>
      <c r="AC126" s="20" t="inlineStr"/>
      <c r="AD126" s="20" t="inlineStr"/>
      <c r="AE126" s="20" t="inlineStr"/>
      <c r="AF126" s="20" t="inlineStr"/>
      <c r="AG126" s="20" t="inlineStr"/>
      <c r="AH126" s="20" t="inlineStr">
        <is>
          <t>014303002699</t>
        </is>
      </c>
      <c r="AI126" s="20" t="inlineStr">
        <is>
          <t>50.0%</t>
        </is>
      </c>
      <c r="AJ126" s="20" t="inlineStr">
        <is>
          <t>156807-01-1007/K1225/090623</t>
        </is>
      </c>
      <c r="AK126" s="20" t="inlineStr">
        <is>
          <t>Hợp đồng lao động Xác định thời hạn</t>
        </is>
      </c>
      <c r="AL126" s="20" t="inlineStr">
        <is>
          <t>2023-09-10</t>
        </is>
      </c>
    </row>
    <row r="127">
      <c r="A127" s="20" t="inlineStr">
        <is>
          <t>108798</t>
        </is>
      </c>
      <c r="B127" s="20" t="inlineStr">
        <is>
          <t>Cao Văn Thiên</t>
        </is>
      </c>
      <c r="C127" s="20" t="inlineStr">
        <is>
          <t>108798-03</t>
        </is>
      </c>
      <c r="D127" s="20" t="inlineStr">
        <is>
          <t>1007</t>
        </is>
      </c>
      <c r="E127" s="20" t="inlineStr">
        <is>
          <t>FOXCONN</t>
        </is>
      </c>
      <c r="F127" s="21" t="inlineStr">
        <is>
          <t>1990-07-12</t>
        </is>
      </c>
      <c r="G127" s="20" t="inlineStr">
        <is>
          <t>OLD</t>
        </is>
      </c>
      <c r="H127" s="21" t="inlineStr">
        <is>
          <t>2023-02-27</t>
        </is>
      </c>
      <c r="I127" s="21" t="inlineStr">
        <is>
          <t>2023-08-27</t>
        </is>
      </c>
      <c r="J127" s="20" t="inlineStr"/>
      <c r="K127" s="20" t="inlineStr">
        <is>
          <t>Công nhân</t>
        </is>
      </c>
      <c r="L127" s="20" t="inlineStr">
        <is>
          <t>Công nhân</t>
        </is>
      </c>
      <c r="M127" s="20" t="inlineStr"/>
      <c r="N127" s="20" t="inlineStr">
        <is>
          <t>LC1</t>
        </is>
      </c>
      <c r="O127" s="20" t="inlineStr">
        <is>
          <t>M-GROSS</t>
        </is>
      </c>
      <c r="P127" s="20" t="inlineStr"/>
      <c r="Q127" s="20" t="inlineStr">
        <is>
          <t>1</t>
        </is>
      </c>
      <c r="R127" s="22" t="n">
        <v>0</v>
      </c>
      <c r="S127" s="22" t="n">
        <v>4600000</v>
      </c>
      <c r="T127" s="22" t="n">
        <v>4600000</v>
      </c>
      <c r="U127" s="20" t="n">
        <v>0</v>
      </c>
      <c r="V127" s="20" t="n">
        <v>0</v>
      </c>
      <c r="W127" s="20" t="n">
        <v>0</v>
      </c>
      <c r="X127" s="22" t="n">
        <v>300000</v>
      </c>
      <c r="Y127" s="22" t="n">
        <v>200000</v>
      </c>
      <c r="Z127" s="22" t="n">
        <v>350000</v>
      </c>
      <c r="AA127" s="22" t="n">
        <v>220000</v>
      </c>
      <c r="AB127" s="22" t="n">
        <v>0</v>
      </c>
      <c r="AC127" s="20" t="inlineStr">
        <is>
          <t>CAO VAN THIEN</t>
        </is>
      </c>
      <c r="AD127" s="20" t="inlineStr">
        <is>
          <t>19032338166011</t>
        </is>
      </c>
      <c r="AE127" s="20" t="inlineStr">
        <is>
          <t>Ngân hàng Thương mại Cổ phần Kỹ thương Việt Nam</t>
        </is>
      </c>
      <c r="AF127" s="20" t="inlineStr">
        <is>
          <t>TCB</t>
        </is>
      </c>
      <c r="AG127" s="20" t="inlineStr">
        <is>
          <t>TECHCOMBANK CN TU SON BAC NINH</t>
        </is>
      </c>
      <c r="AH127" s="20" t="inlineStr">
        <is>
          <t>173121349</t>
        </is>
      </c>
      <c r="AI127" s="20" t="inlineStr">
        <is>
          <t>44.44444444444444%</t>
        </is>
      </c>
      <c r="AJ127" s="20" t="inlineStr">
        <is>
          <t>108798-02-1007/K1225/290523</t>
        </is>
      </c>
      <c r="AK127" s="20" t="inlineStr">
        <is>
          <t>Hợp đồng lao động Xác định thời hạn</t>
        </is>
      </c>
      <c r="AL127" s="20" t="inlineStr">
        <is>
          <t>2023-08-27</t>
        </is>
      </c>
    </row>
    <row r="128">
      <c r="A128" s="20" t="inlineStr">
        <is>
          <t>148906</t>
        </is>
      </c>
      <c r="B128" s="20" t="inlineStr">
        <is>
          <t>Cao Văn Khánh</t>
        </is>
      </c>
      <c r="C128" s="20" t="inlineStr">
        <is>
          <t>148906-03</t>
        </is>
      </c>
      <c r="D128" s="20" t="inlineStr">
        <is>
          <t>1007</t>
        </is>
      </c>
      <c r="E128" s="20" t="inlineStr">
        <is>
          <t>FOXCONN</t>
        </is>
      </c>
      <c r="F128" s="21" t="inlineStr">
        <is>
          <t>2003-09-02</t>
        </is>
      </c>
      <c r="G128" s="20" t="inlineStr">
        <is>
          <t>OLD</t>
        </is>
      </c>
      <c r="H128" s="21" t="inlineStr">
        <is>
          <t>2022-03-08</t>
        </is>
      </c>
      <c r="I128" s="21" t="inlineStr">
        <is>
          <t>2023-09-03</t>
        </is>
      </c>
      <c r="J128" s="20" t="inlineStr"/>
      <c r="K128" s="20" t="inlineStr">
        <is>
          <t>Công nhân</t>
        </is>
      </c>
      <c r="L128" s="20" t="inlineStr">
        <is>
          <t>Công nhân</t>
        </is>
      </c>
      <c r="M128" s="20" t="inlineStr"/>
      <c r="N128" s="20" t="inlineStr">
        <is>
          <t>LC1</t>
        </is>
      </c>
      <c r="O128" s="20" t="inlineStr">
        <is>
          <t>M-GROSS</t>
        </is>
      </c>
      <c r="P128" s="20" t="inlineStr"/>
      <c r="Q128" s="20" t="inlineStr">
        <is>
          <t>1</t>
        </is>
      </c>
      <c r="R128" s="22" t="n">
        <v>0</v>
      </c>
      <c r="S128" s="22" t="n">
        <v>4600000</v>
      </c>
      <c r="T128" s="22" t="n">
        <v>4600000</v>
      </c>
      <c r="U128" s="20" t="n">
        <v>0</v>
      </c>
      <c r="V128" s="20" t="n">
        <v>0</v>
      </c>
      <c r="W128" s="20" t="n">
        <v>0</v>
      </c>
      <c r="X128" s="22" t="n">
        <v>300000</v>
      </c>
      <c r="Y128" s="22" t="n">
        <v>200000</v>
      </c>
      <c r="Z128" s="22" t="n">
        <v>350000</v>
      </c>
      <c r="AA128" s="22" t="n">
        <v>220000</v>
      </c>
      <c r="AB128" s="22" t="n">
        <v>0</v>
      </c>
      <c r="AC128" s="20" t="inlineStr">
        <is>
          <t>CAO VAN KHANH</t>
        </is>
      </c>
      <c r="AD128" s="20" t="inlineStr">
        <is>
          <t>03401019069915</t>
        </is>
      </c>
      <c r="AE128" s="20" t="inlineStr">
        <is>
          <t>Ngân hàng Thương mại Cổ phần Hàng hải Việt Nam</t>
        </is>
      </c>
      <c r="AF128" s="20" t="inlineStr">
        <is>
          <t>MSB</t>
        </is>
      </c>
      <c r="AG128" s="20" t="inlineStr">
        <is>
          <t>MARITIMEBANK CN NINH HIEP HA NOI</t>
        </is>
      </c>
      <c r="AH128" s="20" t="inlineStr">
        <is>
          <t>038203009657</t>
        </is>
      </c>
      <c r="AI128" s="20" t="inlineStr">
        <is>
          <t>100.0%</t>
        </is>
      </c>
      <c r="AJ128" s="20" t="inlineStr">
        <is>
          <t>148906-02-1007/K1225/050623</t>
        </is>
      </c>
      <c r="AK128" s="20" t="inlineStr">
        <is>
          <t>Hợp đồng lao động Xác định thời hạn</t>
        </is>
      </c>
      <c r="AL128" s="20" t="inlineStr">
        <is>
          <t>2023-09-03</t>
        </is>
      </c>
    </row>
    <row r="129">
      <c r="A129" s="20" t="inlineStr">
        <is>
          <t>159895</t>
        </is>
      </c>
      <c r="B129" s="20" t="inlineStr">
        <is>
          <t>Cao Thị Yến</t>
        </is>
      </c>
      <c r="C129" s="20" t="inlineStr">
        <is>
          <t>159895-01</t>
        </is>
      </c>
      <c r="D129" s="20" t="inlineStr">
        <is>
          <t>1007</t>
        </is>
      </c>
      <c r="E129" s="20" t="inlineStr">
        <is>
          <t>FOXCONN</t>
        </is>
      </c>
      <c r="F129" s="21" t="inlineStr">
        <is>
          <t>2004-02-03</t>
        </is>
      </c>
      <c r="G129" s="20" t="inlineStr">
        <is>
          <t>OLD</t>
        </is>
      </c>
      <c r="H129" s="21" t="inlineStr">
        <is>
          <t>2023-06-23</t>
        </is>
      </c>
      <c r="I129" s="21" t="inlineStr"/>
      <c r="J129" s="20" t="inlineStr"/>
      <c r="K129" s="20" t="inlineStr">
        <is>
          <t>Công nhân</t>
        </is>
      </c>
      <c r="L129" s="20" t="inlineStr">
        <is>
          <t>Công nhân</t>
        </is>
      </c>
      <c r="M129" s="20" t="inlineStr"/>
      <c r="N129" s="20" t="inlineStr">
        <is>
          <t>LC1</t>
        </is>
      </c>
      <c r="O129" s="20" t="inlineStr">
        <is>
          <t>M-GROSS</t>
        </is>
      </c>
      <c r="P129" s="20" t="inlineStr"/>
      <c r="Q129" s="20" t="inlineStr">
        <is>
          <t>1</t>
        </is>
      </c>
      <c r="R129" s="22" t="n">
        <v>0</v>
      </c>
      <c r="S129" s="22" t="n">
        <v>4600000</v>
      </c>
      <c r="T129" s="22" t="n">
        <v>4600000</v>
      </c>
      <c r="U129" s="20" t="n">
        <v>0</v>
      </c>
      <c r="V129" s="20" t="n">
        <v>0</v>
      </c>
      <c r="W129" s="20" t="n">
        <v>0</v>
      </c>
      <c r="X129" s="22" t="n">
        <v>300000</v>
      </c>
      <c r="Y129" s="22" t="n">
        <v>200000</v>
      </c>
      <c r="Z129" s="22" t="n">
        <v>350000</v>
      </c>
      <c r="AA129" s="22" t="n">
        <v>220000</v>
      </c>
      <c r="AB129" s="22" t="n">
        <v>0</v>
      </c>
      <c r="AC129" s="20" t="inlineStr"/>
      <c r="AD129" s="20" t="inlineStr"/>
      <c r="AE129" s="20" t="inlineStr"/>
      <c r="AF129" s="20" t="inlineStr"/>
      <c r="AG129" s="20" t="inlineStr"/>
      <c r="AH129" s="20" t="inlineStr">
        <is>
          <t>038304001112</t>
        </is>
      </c>
      <c r="AI129" s="20" t="inlineStr">
        <is>
          <t>0%</t>
        </is>
      </c>
      <c r="AJ129" s="20" t="inlineStr">
        <is>
          <t>159895-01-1007/K1225/230623</t>
        </is>
      </c>
      <c r="AK129" s="20" t="inlineStr">
        <is>
          <t>Hợp đồng lao động Xác định thời hạn</t>
        </is>
      </c>
      <c r="AL129" s="20" t="inlineStr">
        <is>
          <t>2023-09-17</t>
        </is>
      </c>
    </row>
    <row r="130">
      <c r="A130" s="20" t="inlineStr">
        <is>
          <t>126159</t>
        </is>
      </c>
      <c r="B130" s="20" t="inlineStr">
        <is>
          <t>Cao Thị Phương</t>
        </is>
      </c>
      <c r="C130" s="20" t="inlineStr">
        <is>
          <t>126159-04</t>
        </is>
      </c>
      <c r="D130" s="20" t="inlineStr">
        <is>
          <t>1007</t>
        </is>
      </c>
      <c r="E130" s="20" t="inlineStr">
        <is>
          <t>FOXCONN</t>
        </is>
      </c>
      <c r="F130" s="21" t="inlineStr">
        <is>
          <t>2000-06-27</t>
        </is>
      </c>
      <c r="G130" s="20" t="inlineStr">
        <is>
          <t>OLD</t>
        </is>
      </c>
      <c r="H130" s="21" t="inlineStr">
        <is>
          <t>2023-05-01</t>
        </is>
      </c>
      <c r="I130" s="21" t="inlineStr">
        <is>
          <t>2023-08-27</t>
        </is>
      </c>
      <c r="J130" s="20" t="inlineStr"/>
      <c r="K130" s="20" t="inlineStr">
        <is>
          <t>Công nhân</t>
        </is>
      </c>
      <c r="L130" s="20" t="inlineStr">
        <is>
          <t>Công nhân</t>
        </is>
      </c>
      <c r="M130" s="20" t="inlineStr"/>
      <c r="N130" s="20" t="inlineStr">
        <is>
          <t>LC1</t>
        </is>
      </c>
      <c r="O130" s="20" t="inlineStr">
        <is>
          <t>M-GROSS</t>
        </is>
      </c>
      <c r="P130" s="20" t="inlineStr"/>
      <c r="Q130" s="20" t="inlineStr">
        <is>
          <t>1</t>
        </is>
      </c>
      <c r="R130" s="22" t="n">
        <v>0</v>
      </c>
      <c r="S130" s="22" t="n">
        <v>4600000</v>
      </c>
      <c r="T130" s="22" t="n">
        <v>4600000</v>
      </c>
      <c r="U130" s="20" t="n">
        <v>0</v>
      </c>
      <c r="V130" s="20" t="n">
        <v>0</v>
      </c>
      <c r="W130" s="20" t="n">
        <v>0</v>
      </c>
      <c r="X130" s="22" t="n">
        <v>300000</v>
      </c>
      <c r="Y130" s="22" t="n">
        <v>200000</v>
      </c>
      <c r="Z130" s="22" t="n">
        <v>350000</v>
      </c>
      <c r="AA130" s="22" t="n">
        <v>220000</v>
      </c>
      <c r="AB130" s="22" t="n">
        <v>0</v>
      </c>
      <c r="AC130" s="20" t="inlineStr"/>
      <c r="AD130" s="20" t="inlineStr"/>
      <c r="AE130" s="20" t="inlineStr"/>
      <c r="AF130" s="20" t="inlineStr"/>
      <c r="AG130" s="20" t="inlineStr"/>
      <c r="AH130" s="20" t="inlineStr">
        <is>
          <t>038300018413</t>
        </is>
      </c>
      <c r="AI130" s="20" t="inlineStr">
        <is>
          <t>11.11111111111111%</t>
        </is>
      </c>
      <c r="AJ130" s="20" t="inlineStr">
        <is>
          <t>126159-02-1007/K1225/010623</t>
        </is>
      </c>
      <c r="AK130" s="20" t="inlineStr">
        <is>
          <t>Hợp đồng lao động Xác định thời hạn</t>
        </is>
      </c>
      <c r="AL130" s="20" t="inlineStr">
        <is>
          <t>2023-08-27</t>
        </is>
      </c>
    </row>
    <row r="131">
      <c r="A131" s="20" t="inlineStr">
        <is>
          <t>148789</t>
        </is>
      </c>
      <c r="B131" s="20" t="inlineStr">
        <is>
          <t>Cầm Văn Hoàng</t>
        </is>
      </c>
      <c r="C131" s="20" t="inlineStr">
        <is>
          <t>148789-03</t>
        </is>
      </c>
      <c r="D131" s="20" t="inlineStr">
        <is>
          <t>1007</t>
        </is>
      </c>
      <c r="E131" s="20" t="inlineStr">
        <is>
          <t>FOXCONN</t>
        </is>
      </c>
      <c r="F131" s="21" t="inlineStr">
        <is>
          <t>2003-12-01</t>
        </is>
      </c>
      <c r="G131" s="20" t="inlineStr">
        <is>
          <t>OLD</t>
        </is>
      </c>
      <c r="H131" s="21" t="inlineStr">
        <is>
          <t>2022-03-04</t>
        </is>
      </c>
      <c r="I131" s="21" t="inlineStr">
        <is>
          <t>2023-08-18</t>
        </is>
      </c>
      <c r="J131" s="20" t="inlineStr"/>
      <c r="K131" s="20" t="inlineStr">
        <is>
          <t>Công nhân</t>
        </is>
      </c>
      <c r="L131" s="20" t="inlineStr">
        <is>
          <t>Công nhân</t>
        </is>
      </c>
      <c r="M131" s="20" t="inlineStr"/>
      <c r="N131" s="20" t="inlineStr">
        <is>
          <t>LC1</t>
        </is>
      </c>
      <c r="O131" s="20" t="inlineStr">
        <is>
          <t>M-GROSS</t>
        </is>
      </c>
      <c r="P131" s="20" t="inlineStr"/>
      <c r="Q131" s="20" t="inlineStr">
        <is>
          <t>1</t>
        </is>
      </c>
      <c r="R131" s="22" t="n">
        <v>0</v>
      </c>
      <c r="S131" s="22" t="n">
        <v>4600000</v>
      </c>
      <c r="T131" s="22" t="n">
        <v>4600000</v>
      </c>
      <c r="U131" s="20" t="n">
        <v>0</v>
      </c>
      <c r="V131" s="20" t="n">
        <v>0</v>
      </c>
      <c r="W131" s="20" t="n">
        <v>0</v>
      </c>
      <c r="X131" s="22" t="n">
        <v>300000</v>
      </c>
      <c r="Y131" s="22" t="n">
        <v>200000</v>
      </c>
      <c r="Z131" s="22" t="n">
        <v>350000</v>
      </c>
      <c r="AA131" s="22" t="n">
        <v>220000</v>
      </c>
      <c r="AB131" s="22" t="n">
        <v>0</v>
      </c>
      <c r="AC131" s="20" t="inlineStr">
        <is>
          <t>CAM VAN HOANG</t>
        </is>
      </c>
      <c r="AD131" s="20" t="inlineStr">
        <is>
          <t>03401019069335</t>
        </is>
      </c>
      <c r="AE131" s="20" t="inlineStr">
        <is>
          <t>Ngân hàng Thương mại Cổ phần Hàng hải Việt Nam</t>
        </is>
      </c>
      <c r="AF131" s="20" t="inlineStr">
        <is>
          <t>MSB</t>
        </is>
      </c>
      <c r="AG131" s="20" t="inlineStr">
        <is>
          <t>MARITIMEBANK CN NINH HIEP HA NOI</t>
        </is>
      </c>
      <c r="AH131" s="20" t="inlineStr">
        <is>
          <t>015203007605</t>
        </is>
      </c>
      <c r="AI131" s="20" t="inlineStr">
        <is>
          <t>77.77777777777777%</t>
        </is>
      </c>
      <c r="AJ131" s="20" t="inlineStr">
        <is>
          <t>148789-02-1007/K1225/050623</t>
        </is>
      </c>
      <c r="AK131" s="20" t="inlineStr">
        <is>
          <t>Hợp đồng lao động Xác định thời hạn</t>
        </is>
      </c>
      <c r="AL131" s="20" t="inlineStr">
        <is>
          <t>2023-09-03</t>
        </is>
      </c>
    </row>
    <row r="132">
      <c r="A132" s="20" t="inlineStr">
        <is>
          <t>158907</t>
        </is>
      </c>
      <c r="B132" s="20" t="inlineStr">
        <is>
          <t>Cầm Thị Liêm</t>
        </is>
      </c>
      <c r="C132" s="20" t="inlineStr">
        <is>
          <t>158907-01</t>
        </is>
      </c>
      <c r="D132" s="20" t="inlineStr">
        <is>
          <t>1007</t>
        </is>
      </c>
      <c r="E132" s="20" t="inlineStr">
        <is>
          <t>FOXCONN</t>
        </is>
      </c>
      <c r="F132" s="21" t="inlineStr">
        <is>
          <t>2004-02-26</t>
        </is>
      </c>
      <c r="G132" s="20" t="inlineStr">
        <is>
          <t>OLD</t>
        </is>
      </c>
      <c r="H132" s="21" t="inlineStr">
        <is>
          <t>2023-05-25</t>
        </is>
      </c>
      <c r="I132" s="21" t="inlineStr">
        <is>
          <t>2023-08-19</t>
        </is>
      </c>
      <c r="J132" s="20" t="inlineStr"/>
      <c r="K132" s="20" t="inlineStr">
        <is>
          <t>Công nhân</t>
        </is>
      </c>
      <c r="L132" s="20" t="inlineStr">
        <is>
          <t>Công nhân</t>
        </is>
      </c>
      <c r="M132" s="20" t="inlineStr"/>
      <c r="N132" s="20" t="inlineStr">
        <is>
          <t>LC1</t>
        </is>
      </c>
      <c r="O132" s="20" t="inlineStr">
        <is>
          <t>M-GROSS</t>
        </is>
      </c>
      <c r="P132" s="20" t="inlineStr"/>
      <c r="Q132" s="20" t="inlineStr">
        <is>
          <t>1</t>
        </is>
      </c>
      <c r="R132" s="22" t="n">
        <v>0</v>
      </c>
      <c r="S132" s="22" t="n">
        <v>4600000</v>
      </c>
      <c r="T132" s="22" t="n">
        <v>4600000</v>
      </c>
      <c r="U132" s="20" t="n">
        <v>0</v>
      </c>
      <c r="V132" s="20" t="n">
        <v>0</v>
      </c>
      <c r="W132" s="20" t="n">
        <v>0</v>
      </c>
      <c r="X132" s="22" t="n">
        <v>300000</v>
      </c>
      <c r="Y132" s="22" t="n">
        <v>200000</v>
      </c>
      <c r="Z132" s="22" t="n">
        <v>350000</v>
      </c>
      <c r="AA132" s="22" t="n">
        <v>220000</v>
      </c>
      <c r="AB132" s="22" t="n">
        <v>0</v>
      </c>
      <c r="AC132" s="20" t="inlineStr"/>
      <c r="AD132" s="20" t="inlineStr"/>
      <c r="AE132" s="20" t="inlineStr"/>
      <c r="AF132" s="20" t="inlineStr"/>
      <c r="AG132" s="20" t="inlineStr"/>
      <c r="AH132" s="20" t="inlineStr">
        <is>
          <t>038304018933</t>
        </is>
      </c>
      <c r="AI132" s="20" t="inlineStr">
        <is>
          <t>0%</t>
        </is>
      </c>
      <c r="AJ132" s="20" t="inlineStr">
        <is>
          <t>158907-01-1007/K1225/250523</t>
        </is>
      </c>
      <c r="AK132" s="20" t="inlineStr">
        <is>
          <t>Hợp đồng lao động Xác định thời hạn</t>
        </is>
      </c>
      <c r="AL132" s="20" t="inlineStr">
        <is>
          <t>2023-08-20</t>
        </is>
      </c>
    </row>
    <row r="133">
      <c r="A133" s="20" t="inlineStr">
        <is>
          <t>158985</t>
        </is>
      </c>
      <c r="B133" s="20" t="inlineStr">
        <is>
          <t>Bùi Văn Tuyên</t>
        </is>
      </c>
      <c r="C133" s="20" t="inlineStr">
        <is>
          <t>158985-01</t>
        </is>
      </c>
      <c r="D133" s="20" t="inlineStr">
        <is>
          <t>1007</t>
        </is>
      </c>
      <c r="E133" s="20" t="inlineStr">
        <is>
          <t>FOXCONN</t>
        </is>
      </c>
      <c r="F133" s="21" t="inlineStr">
        <is>
          <t>1993-03-08</t>
        </is>
      </c>
      <c r="G133" s="20" t="inlineStr">
        <is>
          <t>OLD</t>
        </is>
      </c>
      <c r="H133" s="21" t="inlineStr">
        <is>
          <t>2023-05-26</t>
        </is>
      </c>
      <c r="I133" s="21" t="inlineStr">
        <is>
          <t>2023-08-18</t>
        </is>
      </c>
      <c r="J133" s="20" t="inlineStr"/>
      <c r="K133" s="20" t="inlineStr">
        <is>
          <t>Công nhân</t>
        </is>
      </c>
      <c r="L133" s="20" t="inlineStr">
        <is>
          <t>Công nhân</t>
        </is>
      </c>
      <c r="M133" s="20" t="inlineStr"/>
      <c r="N133" s="20" t="inlineStr">
        <is>
          <t>LC1</t>
        </is>
      </c>
      <c r="O133" s="20" t="inlineStr">
        <is>
          <t>M-GROSS</t>
        </is>
      </c>
      <c r="P133" s="20" t="inlineStr"/>
      <c r="Q133" s="20" t="inlineStr">
        <is>
          <t>1</t>
        </is>
      </c>
      <c r="R133" s="22" t="n">
        <v>0</v>
      </c>
      <c r="S133" s="22" t="n">
        <v>4600000</v>
      </c>
      <c r="T133" s="22" t="n">
        <v>4600000</v>
      </c>
      <c r="U133" s="20" t="n">
        <v>0</v>
      </c>
      <c r="V133" s="20" t="n">
        <v>0</v>
      </c>
      <c r="W133" s="20" t="n">
        <v>0</v>
      </c>
      <c r="X133" s="22" t="n">
        <v>300000</v>
      </c>
      <c r="Y133" s="22" t="n">
        <v>200000</v>
      </c>
      <c r="Z133" s="22" t="n">
        <v>350000</v>
      </c>
      <c r="AA133" s="22" t="n">
        <v>220000</v>
      </c>
      <c r="AB133" s="22" t="n">
        <v>0</v>
      </c>
      <c r="AC133" s="20" t="inlineStr"/>
      <c r="AD133" s="20" t="inlineStr"/>
      <c r="AE133" s="20" t="inlineStr"/>
      <c r="AF133" s="20" t="inlineStr"/>
      <c r="AG133" s="20" t="inlineStr"/>
      <c r="AH133" s="20" t="inlineStr">
        <is>
          <t>017093011369</t>
        </is>
      </c>
      <c r="AI133" s="20" t="inlineStr">
        <is>
          <t>0%</t>
        </is>
      </c>
      <c r="AJ133" s="20" t="inlineStr">
        <is>
          <t>158985-01-1007/K1225/260523</t>
        </is>
      </c>
      <c r="AK133" s="20" t="inlineStr">
        <is>
          <t>Hợp đồng lao động Xác định thời hạn</t>
        </is>
      </c>
      <c r="AL133" s="20" t="inlineStr">
        <is>
          <t>2023-08-20</t>
        </is>
      </c>
    </row>
    <row r="134">
      <c r="A134" s="20" t="inlineStr">
        <is>
          <t>159925</t>
        </is>
      </c>
      <c r="B134" s="20" t="inlineStr">
        <is>
          <t>Bùi Văn Tự</t>
        </is>
      </c>
      <c r="C134" s="20" t="inlineStr">
        <is>
          <t>159925-01</t>
        </is>
      </c>
      <c r="D134" s="20" t="inlineStr">
        <is>
          <t>1007</t>
        </is>
      </c>
      <c r="E134" s="20" t="inlineStr">
        <is>
          <t>FOXCONN</t>
        </is>
      </c>
      <c r="F134" s="21" t="inlineStr">
        <is>
          <t>1987-10-10</t>
        </is>
      </c>
      <c r="G134" s="20" t="inlineStr">
        <is>
          <t>OLD</t>
        </is>
      </c>
      <c r="H134" s="21" t="inlineStr">
        <is>
          <t>2023-06-27</t>
        </is>
      </c>
      <c r="I134" s="21" t="inlineStr">
        <is>
          <t>2023-08-18</t>
        </is>
      </c>
      <c r="J134" s="20" t="inlineStr"/>
      <c r="K134" s="20" t="inlineStr">
        <is>
          <t>Công nhân</t>
        </is>
      </c>
      <c r="L134" s="20" t="inlineStr">
        <is>
          <t>Công nhân</t>
        </is>
      </c>
      <c r="M134" s="20" t="inlineStr"/>
      <c r="N134" s="20" t="inlineStr">
        <is>
          <t>LC1</t>
        </is>
      </c>
      <c r="O134" s="20" t="inlineStr">
        <is>
          <t>M-GROSS</t>
        </is>
      </c>
      <c r="P134" s="20" t="inlineStr"/>
      <c r="Q134" s="20" t="inlineStr">
        <is>
          <t>1</t>
        </is>
      </c>
      <c r="R134" s="22" t="n">
        <v>0</v>
      </c>
      <c r="S134" s="22" t="n">
        <v>4600000</v>
      </c>
      <c r="T134" s="22" t="n">
        <v>4600000</v>
      </c>
      <c r="U134" s="20" t="n">
        <v>0</v>
      </c>
      <c r="V134" s="20" t="n">
        <v>0</v>
      </c>
      <c r="W134" s="20" t="n">
        <v>0</v>
      </c>
      <c r="X134" s="22" t="n">
        <v>300000</v>
      </c>
      <c r="Y134" s="22" t="n">
        <v>200000</v>
      </c>
      <c r="Z134" s="22" t="n">
        <v>350000</v>
      </c>
      <c r="AA134" s="22" t="n">
        <v>220000</v>
      </c>
      <c r="AB134" s="22" t="n">
        <v>0</v>
      </c>
      <c r="AC134" s="20" t="inlineStr"/>
      <c r="AD134" s="20" t="inlineStr"/>
      <c r="AE134" s="20" t="inlineStr"/>
      <c r="AF134" s="20" t="inlineStr"/>
      <c r="AG134" s="20" t="inlineStr"/>
      <c r="AH134" s="20" t="inlineStr">
        <is>
          <t>173410873</t>
        </is>
      </c>
      <c r="AI134" s="20" t="inlineStr">
        <is>
          <t>0%</t>
        </is>
      </c>
      <c r="AJ134" s="20" t="inlineStr">
        <is>
          <t>159925-01-1007/K1225/270623</t>
        </is>
      </c>
      <c r="AK134" s="20" t="inlineStr">
        <is>
          <t>Hợp đồng lao động Xác định thời hạn</t>
        </is>
      </c>
      <c r="AL134" s="20" t="inlineStr">
        <is>
          <t>2023-09-24</t>
        </is>
      </c>
    </row>
    <row r="135">
      <c r="A135" s="20" t="inlineStr">
        <is>
          <t>157648</t>
        </is>
      </c>
      <c r="B135" s="20" t="inlineStr">
        <is>
          <t>Bùi Văn Tứ</t>
        </is>
      </c>
      <c r="C135" s="20" t="inlineStr">
        <is>
          <t>157648-01</t>
        </is>
      </c>
      <c r="D135" s="20" t="inlineStr">
        <is>
          <t>1007</t>
        </is>
      </c>
      <c r="E135" s="20" t="inlineStr">
        <is>
          <t>FOXCONN</t>
        </is>
      </c>
      <c r="F135" s="21" t="inlineStr">
        <is>
          <t>1998-02-05</t>
        </is>
      </c>
      <c r="G135" s="20" t="inlineStr">
        <is>
          <t>OFF</t>
        </is>
      </c>
      <c r="H135" s="21" t="inlineStr">
        <is>
          <t>2023-03-14</t>
        </is>
      </c>
      <c r="I135" s="21" t="inlineStr">
        <is>
          <t>2023-03-15</t>
        </is>
      </c>
      <c r="J135" s="20" t="inlineStr"/>
      <c r="K135" s="20" t="inlineStr">
        <is>
          <t>Công nhân</t>
        </is>
      </c>
      <c r="L135" s="20" t="inlineStr">
        <is>
          <t>Công nhân</t>
        </is>
      </c>
      <c r="M135" s="20" t="inlineStr"/>
      <c r="N135" s="20" t="inlineStr">
        <is>
          <t>LC1</t>
        </is>
      </c>
      <c r="O135" s="20" t="inlineStr">
        <is>
          <t>M-GROSS</t>
        </is>
      </c>
      <c r="P135" s="20" t="inlineStr"/>
      <c r="Q135" s="20" t="inlineStr">
        <is>
          <t>1</t>
        </is>
      </c>
      <c r="R135" s="22" t="n">
        <v>0</v>
      </c>
      <c r="S135" s="22" t="n">
        <v>4500000</v>
      </c>
      <c r="T135" s="22" t="n">
        <v>4500000</v>
      </c>
      <c r="U135" s="20" t="n">
        <v>0</v>
      </c>
      <c r="V135" s="20" t="n">
        <v>0</v>
      </c>
      <c r="W135" s="20" t="n">
        <v>0</v>
      </c>
      <c r="X135" s="22" t="n">
        <v>300000</v>
      </c>
      <c r="Y135" s="22" t="n">
        <v>200000</v>
      </c>
      <c r="Z135" s="22" t="n">
        <v>350000</v>
      </c>
      <c r="AA135" s="22" t="n">
        <v>220000</v>
      </c>
      <c r="AB135" s="22" t="n">
        <v>0</v>
      </c>
      <c r="AC135" s="20" t="inlineStr">
        <is>
          <t>BUI VAN TU</t>
        </is>
      </c>
      <c r="AD135" s="20" t="inlineStr">
        <is>
          <t>19001010723923</t>
        </is>
      </c>
      <c r="AE135" s="20" t="inlineStr"/>
      <c r="AF135" s="20" t="inlineStr"/>
      <c r="AG135" s="20" t="inlineStr">
        <is>
          <t>MARITIMEBANK CN QUE VO BAC NINH</t>
        </is>
      </c>
      <c r="AH135" s="20" t="inlineStr">
        <is>
          <t>017098005818</t>
        </is>
      </c>
      <c r="AI135" s="20" t="inlineStr">
        <is>
          <t>11.11111111111111%</t>
        </is>
      </c>
      <c r="AJ135" s="20" t="inlineStr">
        <is>
          <t>157648-01-1007/K1225/140323</t>
        </is>
      </c>
      <c r="AK135" s="20" t="inlineStr">
        <is>
          <t>Hợp đồng lao động Xác định thời hạn</t>
        </is>
      </c>
      <c r="AL135" s="20" t="inlineStr">
        <is>
          <t>2023-06-12</t>
        </is>
      </c>
    </row>
    <row r="136">
      <c r="A136" s="20" t="inlineStr">
        <is>
          <t>159780</t>
        </is>
      </c>
      <c r="B136" s="20" t="inlineStr">
        <is>
          <t>Bùi Văn Toan</t>
        </is>
      </c>
      <c r="C136" s="20" t="inlineStr">
        <is>
          <t>159780-01</t>
        </is>
      </c>
      <c r="D136" s="20" t="inlineStr">
        <is>
          <t>1007</t>
        </is>
      </c>
      <c r="E136" s="20" t="inlineStr">
        <is>
          <t>FOXCONN</t>
        </is>
      </c>
      <c r="F136" s="21" t="inlineStr">
        <is>
          <t>2002-08-19</t>
        </is>
      </c>
      <c r="G136" s="20" t="inlineStr">
        <is>
          <t>OLD</t>
        </is>
      </c>
      <c r="H136" s="21" t="inlineStr">
        <is>
          <t>2023-06-15</t>
        </is>
      </c>
      <c r="I136" s="21" t="inlineStr">
        <is>
          <t>2023-09-09</t>
        </is>
      </c>
      <c r="J136" s="20" t="inlineStr"/>
      <c r="K136" s="20" t="inlineStr">
        <is>
          <t>Công nhân</t>
        </is>
      </c>
      <c r="L136" s="20" t="inlineStr">
        <is>
          <t>Công nhân</t>
        </is>
      </c>
      <c r="M136" s="20" t="inlineStr"/>
      <c r="N136" s="20" t="inlineStr">
        <is>
          <t>LC1</t>
        </is>
      </c>
      <c r="O136" s="20" t="inlineStr">
        <is>
          <t>M-GROSS</t>
        </is>
      </c>
      <c r="P136" s="20" t="inlineStr"/>
      <c r="Q136" s="20" t="inlineStr">
        <is>
          <t>1</t>
        </is>
      </c>
      <c r="R136" s="22" t="n">
        <v>0</v>
      </c>
      <c r="S136" s="22" t="n">
        <v>4600000</v>
      </c>
      <c r="T136" s="22" t="n">
        <v>4600000</v>
      </c>
      <c r="U136" s="20" t="n">
        <v>0</v>
      </c>
      <c r="V136" s="20" t="n">
        <v>0</v>
      </c>
      <c r="W136" s="20" t="n">
        <v>0</v>
      </c>
      <c r="X136" s="22" t="n">
        <v>300000</v>
      </c>
      <c r="Y136" s="22" t="n">
        <v>200000</v>
      </c>
      <c r="Z136" s="22" t="n">
        <v>350000</v>
      </c>
      <c r="AA136" s="22" t="n">
        <v>220000</v>
      </c>
      <c r="AB136" s="22" t="n">
        <v>0</v>
      </c>
      <c r="AC136" s="20" t="inlineStr"/>
      <c r="AD136" s="20" t="inlineStr"/>
      <c r="AE136" s="20" t="inlineStr"/>
      <c r="AF136" s="20" t="inlineStr"/>
      <c r="AG136" s="20" t="inlineStr"/>
      <c r="AH136" s="20" t="inlineStr">
        <is>
          <t>038202022272</t>
        </is>
      </c>
      <c r="AI136" s="20" t="inlineStr">
        <is>
          <t>80.0%</t>
        </is>
      </c>
      <c r="AJ136" s="20" t="inlineStr">
        <is>
          <t>159780-01-1007/K1225/150623</t>
        </is>
      </c>
      <c r="AK136" s="20" t="inlineStr">
        <is>
          <t>Hợp đồng lao động Xác định thời hạn</t>
        </is>
      </c>
      <c r="AL136" s="20" t="inlineStr">
        <is>
          <t>2023-09-10</t>
        </is>
      </c>
    </row>
    <row r="137">
      <c r="A137" s="20" t="inlineStr">
        <is>
          <t>159779</t>
        </is>
      </c>
      <c r="B137" s="20" t="inlineStr">
        <is>
          <t>Bùi Văn Thuấn</t>
        </is>
      </c>
      <c r="C137" s="20" t="inlineStr">
        <is>
          <t>159779-01</t>
        </is>
      </c>
      <c r="D137" s="20" t="inlineStr">
        <is>
          <t>1007</t>
        </is>
      </c>
      <c r="E137" s="20" t="inlineStr">
        <is>
          <t>FOXCONN</t>
        </is>
      </c>
      <c r="F137" s="21" t="inlineStr">
        <is>
          <t>2004-07-14</t>
        </is>
      </c>
      <c r="G137" s="20" t="inlineStr">
        <is>
          <t>OLD</t>
        </is>
      </c>
      <c r="H137" s="21" t="inlineStr">
        <is>
          <t>2023-06-15</t>
        </is>
      </c>
      <c r="I137" s="21" t="inlineStr">
        <is>
          <t>2023-10-15</t>
        </is>
      </c>
      <c r="J137" s="20" t="inlineStr"/>
      <c r="K137" s="20" t="inlineStr">
        <is>
          <t>Công nhân</t>
        </is>
      </c>
      <c r="L137" s="20" t="inlineStr">
        <is>
          <t>Công nhân</t>
        </is>
      </c>
      <c r="M137" s="20" t="inlineStr"/>
      <c r="N137" s="20" t="inlineStr">
        <is>
          <t>LC1</t>
        </is>
      </c>
      <c r="O137" s="20" t="inlineStr">
        <is>
          <t>M-GROSS</t>
        </is>
      </c>
      <c r="P137" s="20" t="inlineStr"/>
      <c r="Q137" s="20" t="inlineStr">
        <is>
          <t>1</t>
        </is>
      </c>
      <c r="R137" s="22" t="n">
        <v>0</v>
      </c>
      <c r="S137" s="22" t="n">
        <v>4600000</v>
      </c>
      <c r="T137" s="22" t="n">
        <v>4600000</v>
      </c>
      <c r="U137" s="20" t="n">
        <v>0</v>
      </c>
      <c r="V137" s="20" t="n">
        <v>0</v>
      </c>
      <c r="W137" s="20" t="n">
        <v>0</v>
      </c>
      <c r="X137" s="22" t="n">
        <v>300000</v>
      </c>
      <c r="Y137" s="22" t="n">
        <v>200000</v>
      </c>
      <c r="Z137" s="22" t="n">
        <v>350000</v>
      </c>
      <c r="AA137" s="22" t="n">
        <v>220000</v>
      </c>
      <c r="AB137" s="22" t="n">
        <v>0</v>
      </c>
      <c r="AC137" s="20" t="inlineStr"/>
      <c r="AD137" s="20" t="inlineStr"/>
      <c r="AE137" s="20" t="inlineStr"/>
      <c r="AF137" s="20" t="inlineStr"/>
      <c r="AG137" s="20" t="inlineStr"/>
      <c r="AH137" s="20" t="inlineStr">
        <is>
          <t>038204007884</t>
        </is>
      </c>
      <c r="AI137" s="20" t="inlineStr">
        <is>
          <t>70.0%</t>
        </is>
      </c>
      <c r="AJ137" s="20" t="inlineStr">
        <is>
          <t>159779-01-1007/K1225/150623</t>
        </is>
      </c>
      <c r="AK137" s="20" t="inlineStr">
        <is>
          <t>Hợp đồng lao động Xác định thời hạn</t>
        </is>
      </c>
      <c r="AL137" s="20" t="inlineStr">
        <is>
          <t>2023-09-10</t>
        </is>
      </c>
    </row>
    <row r="138">
      <c r="A138" s="20" t="inlineStr">
        <is>
          <t>148245</t>
        </is>
      </c>
      <c r="B138" s="20" t="inlineStr">
        <is>
          <t>Bùi Văn Thiều</t>
        </is>
      </c>
      <c r="C138" s="20" t="inlineStr">
        <is>
          <t>148245-03</t>
        </is>
      </c>
      <c r="D138" s="20" t="inlineStr">
        <is>
          <t>1007</t>
        </is>
      </c>
      <c r="E138" s="20" t="inlineStr">
        <is>
          <t>FOXCONN</t>
        </is>
      </c>
      <c r="F138" s="21" t="inlineStr">
        <is>
          <t>2003-04-10</t>
        </is>
      </c>
      <c r="G138" s="20" t="inlineStr">
        <is>
          <t>OLD</t>
        </is>
      </c>
      <c r="H138" s="21" t="inlineStr">
        <is>
          <t>2023-02-20</t>
        </is>
      </c>
      <c r="I138" s="21" t="inlineStr">
        <is>
          <t>2023-08-20</t>
        </is>
      </c>
      <c r="J138" s="20" t="inlineStr"/>
      <c r="K138" s="20" t="inlineStr">
        <is>
          <t>Công nhân</t>
        </is>
      </c>
      <c r="L138" s="20" t="inlineStr">
        <is>
          <t>Công nhân</t>
        </is>
      </c>
      <c r="M138" s="20" t="inlineStr"/>
      <c r="N138" s="20" t="inlineStr">
        <is>
          <t>LC1</t>
        </is>
      </c>
      <c r="O138" s="20" t="inlineStr">
        <is>
          <t>M-GROSS</t>
        </is>
      </c>
      <c r="P138" s="20" t="inlineStr"/>
      <c r="Q138" s="20" t="inlineStr">
        <is>
          <t>1</t>
        </is>
      </c>
      <c r="R138" s="22" t="n">
        <v>0</v>
      </c>
      <c r="S138" s="22" t="n">
        <v>4600000</v>
      </c>
      <c r="T138" s="22" t="n">
        <v>4600000</v>
      </c>
      <c r="U138" s="20" t="n">
        <v>0</v>
      </c>
      <c r="V138" s="20" t="n">
        <v>0</v>
      </c>
      <c r="W138" s="20" t="n">
        <v>0</v>
      </c>
      <c r="X138" s="22" t="n">
        <v>300000</v>
      </c>
      <c r="Y138" s="22" t="n">
        <v>200000</v>
      </c>
      <c r="Z138" s="22" t="n">
        <v>350000</v>
      </c>
      <c r="AA138" s="22" t="n">
        <v>220000</v>
      </c>
      <c r="AB138" s="22" t="n">
        <v>0</v>
      </c>
      <c r="AC138" s="20" t="inlineStr">
        <is>
          <t>BUI VAN THIEU</t>
        </is>
      </c>
      <c r="AD138" s="20" t="inlineStr">
        <is>
          <t>03401010775259</t>
        </is>
      </c>
      <c r="AE138" s="20" t="inlineStr">
        <is>
          <t>Ngân hàng Thương mại Cổ phần Hàng hải Việt Nam</t>
        </is>
      </c>
      <c r="AF138" s="20" t="inlineStr">
        <is>
          <t>MSB</t>
        </is>
      </c>
      <c r="AG138" s="20" t="inlineStr">
        <is>
          <t>MARITIMEBANK CN NINH HIEP HA NOI</t>
        </is>
      </c>
      <c r="AH138" s="20" t="inlineStr">
        <is>
          <t>017203007657</t>
        </is>
      </c>
      <c r="AI138" s="20" t="inlineStr">
        <is>
          <t>66.66666666666667%</t>
        </is>
      </c>
      <c r="AJ138" s="20" t="inlineStr">
        <is>
          <t>148245-02-1007/K1225/220523</t>
        </is>
      </c>
      <c r="AK138" s="20" t="inlineStr">
        <is>
          <t>Hợp đồng lao động Xác định thời hạn</t>
        </is>
      </c>
      <c r="AL138" s="20" t="inlineStr">
        <is>
          <t>2023-08-20</t>
        </is>
      </c>
    </row>
    <row r="139">
      <c r="A139" s="20" t="inlineStr">
        <is>
          <t>112800</t>
        </is>
      </c>
      <c r="B139" s="20" t="inlineStr">
        <is>
          <t>Bùi Văn Siền</t>
        </is>
      </c>
      <c r="C139" s="20" t="inlineStr">
        <is>
          <t>112800-04</t>
        </is>
      </c>
      <c r="D139" s="20" t="inlineStr">
        <is>
          <t>1007</t>
        </is>
      </c>
      <c r="E139" s="20" t="inlineStr">
        <is>
          <t>FOXCONN</t>
        </is>
      </c>
      <c r="F139" s="21" t="inlineStr">
        <is>
          <t>1994-08-24</t>
        </is>
      </c>
      <c r="G139" s="20" t="inlineStr">
        <is>
          <t>OFF</t>
        </is>
      </c>
      <c r="H139" s="21" t="inlineStr">
        <is>
          <t>2023-06-19</t>
        </is>
      </c>
      <c r="I139" s="21" t="inlineStr">
        <is>
          <t>2023-06-25</t>
        </is>
      </c>
      <c r="J139" s="20" t="inlineStr"/>
      <c r="K139" s="20" t="inlineStr">
        <is>
          <t>Công nhân</t>
        </is>
      </c>
      <c r="L139" s="20" t="inlineStr">
        <is>
          <t>Công nhân</t>
        </is>
      </c>
      <c r="M139" s="20" t="inlineStr"/>
      <c r="N139" s="20" t="inlineStr">
        <is>
          <t>LC1</t>
        </is>
      </c>
      <c r="O139" s="20" t="inlineStr">
        <is>
          <t>M-GROSS</t>
        </is>
      </c>
      <c r="P139" s="20" t="inlineStr"/>
      <c r="Q139" s="20" t="inlineStr">
        <is>
          <t>1</t>
        </is>
      </c>
      <c r="R139" s="22" t="n">
        <v>0</v>
      </c>
      <c r="S139" s="22" t="n">
        <v>4600000</v>
      </c>
      <c r="T139" s="22" t="n">
        <v>4600000</v>
      </c>
      <c r="U139" s="20" t="n">
        <v>0</v>
      </c>
      <c r="V139" s="20" t="n">
        <v>0</v>
      </c>
      <c r="W139" s="20" t="n">
        <v>0</v>
      </c>
      <c r="X139" s="22" t="n">
        <v>300000</v>
      </c>
      <c r="Y139" s="22" t="n">
        <v>200000</v>
      </c>
      <c r="Z139" s="22" t="n">
        <v>350000</v>
      </c>
      <c r="AA139" s="22" t="n">
        <v>220000</v>
      </c>
      <c r="AB139" s="22" t="n">
        <v>0</v>
      </c>
      <c r="AC139" s="20" t="inlineStr">
        <is>
          <t>BUI VAN SIEN</t>
        </is>
      </c>
      <c r="AD139" s="20" t="inlineStr">
        <is>
          <t>03401010803415</t>
        </is>
      </c>
      <c r="AE139" s="20" t="inlineStr">
        <is>
          <t>Ngân hàng Thương mại Cổ phần Hàng hải Việt Nam</t>
        </is>
      </c>
      <c r="AF139" s="20" t="inlineStr">
        <is>
          <t>MSB</t>
        </is>
      </c>
      <c r="AG139" s="20" t="inlineStr">
        <is>
          <t>MARITIMEBANK CN NINH HIEP HA NOI</t>
        </is>
      </c>
      <c r="AH139" s="20" t="inlineStr">
        <is>
          <t>113675356</t>
        </is>
      </c>
      <c r="AI139" s="20" t="inlineStr">
        <is>
          <t>66.66666666666667%</t>
        </is>
      </c>
      <c r="AJ139" s="20" t="inlineStr">
        <is>
          <t>112800-01-1007/K1225/190623</t>
        </is>
      </c>
      <c r="AK139" s="20" t="inlineStr">
        <is>
          <t>Hợp đồng lao động Xác định thời hạn</t>
        </is>
      </c>
      <c r="AL139" s="20" t="inlineStr">
        <is>
          <t>2023-09-17</t>
        </is>
      </c>
    </row>
    <row r="140">
      <c r="A140" s="20" t="inlineStr">
        <is>
          <t>158879</t>
        </is>
      </c>
      <c r="B140" s="20" t="inlineStr">
        <is>
          <t>Bùi Văn Hải</t>
        </is>
      </c>
      <c r="C140" s="20" t="inlineStr">
        <is>
          <t>158879-01</t>
        </is>
      </c>
      <c r="D140" s="20" t="inlineStr">
        <is>
          <t>1007</t>
        </is>
      </c>
      <c r="E140" s="20" t="inlineStr">
        <is>
          <t>FOXCONN</t>
        </is>
      </c>
      <c r="F140" s="21" t="inlineStr">
        <is>
          <t>2001-10-27</t>
        </is>
      </c>
      <c r="G140" s="20" t="inlineStr">
        <is>
          <t>OFF</t>
        </is>
      </c>
      <c r="H140" s="21" t="inlineStr">
        <is>
          <t>2023-05-24</t>
        </is>
      </c>
      <c r="I140" s="21" t="inlineStr">
        <is>
          <t>2023-06-21</t>
        </is>
      </c>
      <c r="J140" s="20" t="inlineStr"/>
      <c r="K140" s="20" t="inlineStr">
        <is>
          <t>Công nhân</t>
        </is>
      </c>
      <c r="L140" s="20" t="inlineStr">
        <is>
          <t>Công nhân</t>
        </is>
      </c>
      <c r="M140" s="20" t="inlineStr"/>
      <c r="N140" s="20" t="inlineStr">
        <is>
          <t>LC1</t>
        </is>
      </c>
      <c r="O140" s="20" t="inlineStr">
        <is>
          <t>M-GROSS</t>
        </is>
      </c>
      <c r="P140" s="20" t="inlineStr"/>
      <c r="Q140" s="20" t="inlineStr">
        <is>
          <t>1</t>
        </is>
      </c>
      <c r="R140" s="22" t="n">
        <v>0</v>
      </c>
      <c r="S140" s="22" t="n">
        <v>4600000</v>
      </c>
      <c r="T140" s="22" t="n">
        <v>4600000</v>
      </c>
      <c r="U140" s="20" t="n">
        <v>0</v>
      </c>
      <c r="V140" s="20" t="n">
        <v>0</v>
      </c>
      <c r="W140" s="20" t="n">
        <v>0</v>
      </c>
      <c r="X140" s="22" t="n">
        <v>300000</v>
      </c>
      <c r="Y140" s="22" t="n">
        <v>200000</v>
      </c>
      <c r="Z140" s="22" t="n">
        <v>350000</v>
      </c>
      <c r="AA140" s="22" t="n">
        <v>220000</v>
      </c>
      <c r="AB140" s="22" t="n">
        <v>0</v>
      </c>
      <c r="AC140" s="20" t="inlineStr"/>
      <c r="AD140" s="20" t="inlineStr"/>
      <c r="AE140" s="20" t="inlineStr"/>
      <c r="AF140" s="20" t="inlineStr"/>
      <c r="AG140" s="20" t="inlineStr"/>
      <c r="AH140" s="20" t="inlineStr">
        <is>
          <t>017201002591</t>
        </is>
      </c>
      <c r="AI140" s="20" t="inlineStr">
        <is>
          <t>0%</t>
        </is>
      </c>
      <c r="AJ140" s="20" t="inlineStr">
        <is>
          <t>158879-01-1007/K1225/240523</t>
        </is>
      </c>
      <c r="AK140" s="20" t="inlineStr">
        <is>
          <t>Hợp đồng lao động Xác định thời hạn</t>
        </is>
      </c>
      <c r="AL140" s="20" t="inlineStr">
        <is>
          <t>2023-08-20</t>
        </is>
      </c>
    </row>
    <row r="141">
      <c r="A141" s="20" t="inlineStr">
        <is>
          <t>159782</t>
        </is>
      </c>
      <c r="B141" s="20" t="inlineStr">
        <is>
          <t>Bàn Tuấn Giang</t>
        </is>
      </c>
      <c r="C141" s="20" t="inlineStr">
        <is>
          <t>159782-01</t>
        </is>
      </c>
      <c r="D141" s="20" t="inlineStr">
        <is>
          <t>1007</t>
        </is>
      </c>
      <c r="E141" s="20" t="inlineStr">
        <is>
          <t>FOXCONN</t>
        </is>
      </c>
      <c r="F141" s="21" t="inlineStr">
        <is>
          <t>1994-09-27</t>
        </is>
      </c>
      <c r="G141" s="20" t="inlineStr">
        <is>
          <t>OLD</t>
        </is>
      </c>
      <c r="H141" s="21" t="inlineStr">
        <is>
          <t>2023-06-15</t>
        </is>
      </c>
      <c r="I141" s="21" t="inlineStr"/>
      <c r="J141" s="20" t="inlineStr"/>
      <c r="K141" s="20" t="inlineStr">
        <is>
          <t>Công nhân</t>
        </is>
      </c>
      <c r="L141" s="20" t="inlineStr">
        <is>
          <t>Công nhân</t>
        </is>
      </c>
      <c r="M141" s="20" t="inlineStr"/>
      <c r="N141" s="20" t="inlineStr">
        <is>
          <t>LC1</t>
        </is>
      </c>
      <c r="O141" s="20" t="inlineStr">
        <is>
          <t>M-GROSS</t>
        </is>
      </c>
      <c r="P141" s="20" t="inlineStr"/>
      <c r="Q141" s="20" t="inlineStr">
        <is>
          <t>1</t>
        </is>
      </c>
      <c r="R141" s="22" t="n">
        <v>0</v>
      </c>
      <c r="S141" s="22" t="n">
        <v>4600000</v>
      </c>
      <c r="T141" s="22" t="n">
        <v>4600000</v>
      </c>
      <c r="U141" s="20" t="n">
        <v>0</v>
      </c>
      <c r="V141" s="20" t="n">
        <v>0</v>
      </c>
      <c r="W141" s="20" t="n">
        <v>0</v>
      </c>
      <c r="X141" s="22" t="n">
        <v>300000</v>
      </c>
      <c r="Y141" s="22" t="n">
        <v>200000</v>
      </c>
      <c r="Z141" s="22" t="n">
        <v>350000</v>
      </c>
      <c r="AA141" s="22" t="n">
        <v>220000</v>
      </c>
      <c r="AB141" s="22" t="n">
        <v>0</v>
      </c>
      <c r="AC141" s="20" t="inlineStr"/>
      <c r="AD141" s="20" t="inlineStr"/>
      <c r="AE141" s="20" t="inlineStr"/>
      <c r="AF141" s="20" t="inlineStr"/>
      <c r="AG141" s="20" t="inlineStr"/>
      <c r="AH141" s="20" t="inlineStr">
        <is>
          <t>004094007149</t>
        </is>
      </c>
      <c r="AI141" s="20" t="inlineStr">
        <is>
          <t>50.0%</t>
        </is>
      </c>
      <c r="AJ141" s="20" t="inlineStr">
        <is>
          <t>159782-01-1007/K1225/150623</t>
        </is>
      </c>
      <c r="AK141" s="20" t="inlineStr">
        <is>
          <t>Hợp đồng lao động Xác định thời hạn</t>
        </is>
      </c>
      <c r="AL141" s="20" t="inlineStr">
        <is>
          <t>2023-09-10</t>
        </is>
      </c>
    </row>
    <row r="142">
      <c r="A142" s="20" t="inlineStr">
        <is>
          <t>159721</t>
        </is>
      </c>
      <c r="B142" s="20" t="inlineStr">
        <is>
          <t>Lương Thị Chúc</t>
        </is>
      </c>
      <c r="C142" s="20" t="inlineStr">
        <is>
          <t>159721-01</t>
        </is>
      </c>
      <c r="D142" s="20" t="inlineStr">
        <is>
          <t>1007</t>
        </is>
      </c>
      <c r="E142" s="20" t="inlineStr">
        <is>
          <t>FOXCONN</t>
        </is>
      </c>
      <c r="F142" s="21" t="inlineStr">
        <is>
          <t>2001-09-10</t>
        </is>
      </c>
      <c r="G142" s="20" t="inlineStr">
        <is>
          <t>OLD</t>
        </is>
      </c>
      <c r="H142" s="21" t="inlineStr">
        <is>
          <t>2023-06-09</t>
        </is>
      </c>
      <c r="I142" s="21" t="inlineStr">
        <is>
          <t>2023-09-14</t>
        </is>
      </c>
      <c r="J142" s="20" t="inlineStr"/>
      <c r="K142" s="20" t="inlineStr">
        <is>
          <t>Công nhân</t>
        </is>
      </c>
      <c r="L142" s="20" t="inlineStr">
        <is>
          <t>Công nhân</t>
        </is>
      </c>
      <c r="M142" s="20" t="inlineStr"/>
      <c r="N142" s="20" t="inlineStr">
        <is>
          <t>LC1</t>
        </is>
      </c>
      <c r="O142" s="20" t="inlineStr">
        <is>
          <t>M-GROSS</t>
        </is>
      </c>
      <c r="P142" s="20" t="inlineStr"/>
      <c r="Q142" s="20" t="inlineStr">
        <is>
          <t>1</t>
        </is>
      </c>
      <c r="R142" s="22" t="n">
        <v>0</v>
      </c>
      <c r="S142" s="22" t="n">
        <v>4600000</v>
      </c>
      <c r="T142" s="22" t="n">
        <v>4600000</v>
      </c>
      <c r="U142" s="20" t="n">
        <v>0</v>
      </c>
      <c r="V142" s="20" t="n">
        <v>0</v>
      </c>
      <c r="W142" s="20" t="n">
        <v>0</v>
      </c>
      <c r="X142" s="22" t="n">
        <v>300000</v>
      </c>
      <c r="Y142" s="22" t="n">
        <v>200000</v>
      </c>
      <c r="Z142" s="22" t="n">
        <v>350000</v>
      </c>
      <c r="AA142" s="22" t="n">
        <v>220000</v>
      </c>
      <c r="AB142" s="22" t="n">
        <v>0</v>
      </c>
      <c r="AC142" s="20" t="inlineStr"/>
      <c r="AD142" s="20" t="inlineStr"/>
      <c r="AE142" s="20" t="inlineStr"/>
      <c r="AF142" s="20" t="inlineStr"/>
      <c r="AG142" s="20" t="inlineStr"/>
      <c r="AH142" s="20" t="inlineStr">
        <is>
          <t>038301009087</t>
        </is>
      </c>
      <c r="AI142" s="20" t="inlineStr">
        <is>
          <t>80.0%</t>
        </is>
      </c>
      <c r="AJ142" s="20" t="inlineStr">
        <is>
          <t>159721-01-1007/K1225/090623</t>
        </is>
      </c>
      <c r="AK142" s="20" t="inlineStr">
        <is>
          <t>Hợp đồng lao động Xác định thời hạn</t>
        </is>
      </c>
      <c r="AL142" s="20" t="inlineStr">
        <is>
          <t>2023-09-10</t>
        </is>
      </c>
    </row>
    <row r="143">
      <c r="A143" s="20" t="inlineStr">
        <is>
          <t>159826</t>
        </is>
      </c>
      <c r="B143" s="20" t="inlineStr">
        <is>
          <t>Lương Thị Bích Ngợi</t>
        </is>
      </c>
      <c r="C143" s="20" t="inlineStr">
        <is>
          <t>159826-01</t>
        </is>
      </c>
      <c r="D143" s="20" t="inlineStr">
        <is>
          <t>1007</t>
        </is>
      </c>
      <c r="E143" s="20" t="inlineStr">
        <is>
          <t>FOXCONN</t>
        </is>
      </c>
      <c r="F143" s="21" t="inlineStr">
        <is>
          <t>1987-05-25</t>
        </is>
      </c>
      <c r="G143" s="20" t="inlineStr">
        <is>
          <t>OLD</t>
        </is>
      </c>
      <c r="H143" s="21" t="inlineStr">
        <is>
          <t>2023-06-20</t>
        </is>
      </c>
      <c r="I143" s="21" t="inlineStr">
        <is>
          <t>2023-09-17</t>
        </is>
      </c>
      <c r="J143" s="20" t="inlineStr"/>
      <c r="K143" s="20" t="inlineStr">
        <is>
          <t>Công nhân</t>
        </is>
      </c>
      <c r="L143" s="20" t="inlineStr">
        <is>
          <t>Công nhân</t>
        </is>
      </c>
      <c r="M143" s="20" t="inlineStr"/>
      <c r="N143" s="20" t="inlineStr">
        <is>
          <t>LC1</t>
        </is>
      </c>
      <c r="O143" s="20" t="inlineStr">
        <is>
          <t>M-GROSS</t>
        </is>
      </c>
      <c r="P143" s="20" t="inlineStr"/>
      <c r="Q143" s="20" t="inlineStr">
        <is>
          <t>1</t>
        </is>
      </c>
      <c r="R143" s="22" t="n">
        <v>0</v>
      </c>
      <c r="S143" s="22" t="n">
        <v>4600000</v>
      </c>
      <c r="T143" s="22" t="n">
        <v>4600000</v>
      </c>
      <c r="U143" s="20" t="n">
        <v>0</v>
      </c>
      <c r="V143" s="20" t="n">
        <v>0</v>
      </c>
      <c r="W143" s="20" t="n">
        <v>0</v>
      </c>
      <c r="X143" s="22" t="n">
        <v>300000</v>
      </c>
      <c r="Y143" s="22" t="n">
        <v>200000</v>
      </c>
      <c r="Z143" s="22" t="n">
        <v>350000</v>
      </c>
      <c r="AA143" s="22" t="n">
        <v>220000</v>
      </c>
      <c r="AB143" s="22" t="n">
        <v>0</v>
      </c>
      <c r="AC143" s="20" t="inlineStr"/>
      <c r="AD143" s="20" t="inlineStr"/>
      <c r="AE143" s="20" t="inlineStr"/>
      <c r="AF143" s="20" t="inlineStr"/>
      <c r="AG143" s="20" t="inlineStr"/>
      <c r="AH143" s="20" t="inlineStr">
        <is>
          <t>008187010913</t>
        </is>
      </c>
      <c r="AI143" s="20" t="inlineStr">
        <is>
          <t>70.0%</t>
        </is>
      </c>
      <c r="AJ143" s="20" t="inlineStr">
        <is>
          <t>159826-01-1007/K1225/200623</t>
        </is>
      </c>
      <c r="AK143" s="20" t="inlineStr">
        <is>
          <t>Hợp đồng lao động Xác định thời hạn</t>
        </is>
      </c>
      <c r="AL143" s="20" t="inlineStr">
        <is>
          <t>2023-09-17</t>
        </is>
      </c>
    </row>
    <row r="144">
      <c r="A144" s="20" t="inlineStr">
        <is>
          <t>158873</t>
        </is>
      </c>
      <c r="B144" s="20" t="inlineStr">
        <is>
          <t>Lù Duy Quý</t>
        </is>
      </c>
      <c r="C144" s="20" t="inlineStr">
        <is>
          <t>158873-01</t>
        </is>
      </c>
      <c r="D144" s="20" t="inlineStr">
        <is>
          <t>1007</t>
        </is>
      </c>
      <c r="E144" s="20" t="inlineStr">
        <is>
          <t>FOXCONN</t>
        </is>
      </c>
      <c r="F144" s="21" t="inlineStr">
        <is>
          <t>2002-04-16</t>
        </is>
      </c>
      <c r="G144" s="20" t="inlineStr">
        <is>
          <t>OLD</t>
        </is>
      </c>
      <c r="H144" s="21" t="inlineStr">
        <is>
          <t>2023-05-24</t>
        </is>
      </c>
      <c r="I144" s="21" t="inlineStr">
        <is>
          <t>2023-11-01</t>
        </is>
      </c>
      <c r="J144" s="20" t="inlineStr"/>
      <c r="K144" s="20" t="inlineStr">
        <is>
          <t>Công nhân</t>
        </is>
      </c>
      <c r="L144" s="20" t="inlineStr">
        <is>
          <t>Công nhân</t>
        </is>
      </c>
      <c r="M144" s="20" t="inlineStr"/>
      <c r="N144" s="20" t="inlineStr">
        <is>
          <t>LC1</t>
        </is>
      </c>
      <c r="O144" s="20" t="inlineStr">
        <is>
          <t>M-GROSS</t>
        </is>
      </c>
      <c r="P144" s="20" t="inlineStr"/>
      <c r="Q144" s="20" t="inlineStr">
        <is>
          <t>1</t>
        </is>
      </c>
      <c r="R144" s="22" t="n">
        <v>0</v>
      </c>
      <c r="S144" s="22" t="n">
        <v>4600000</v>
      </c>
      <c r="T144" s="22" t="n">
        <v>4600000</v>
      </c>
      <c r="U144" s="20" t="n">
        <v>0</v>
      </c>
      <c r="V144" s="20" t="n">
        <v>0</v>
      </c>
      <c r="W144" s="20" t="n">
        <v>0</v>
      </c>
      <c r="X144" s="22" t="n">
        <v>300000</v>
      </c>
      <c r="Y144" s="22" t="n">
        <v>200000</v>
      </c>
      <c r="Z144" s="22" t="n">
        <v>350000</v>
      </c>
      <c r="AA144" s="22" t="n">
        <v>220000</v>
      </c>
      <c r="AB144" s="22" t="n">
        <v>0</v>
      </c>
      <c r="AC144" s="20" t="inlineStr"/>
      <c r="AD144" s="20" t="inlineStr"/>
      <c r="AE144" s="20" t="inlineStr"/>
      <c r="AF144" s="20" t="inlineStr"/>
      <c r="AG144" s="20" t="inlineStr"/>
      <c r="AH144" s="20" t="inlineStr">
        <is>
          <t>002202004977</t>
        </is>
      </c>
      <c r="AI144" s="20" t="inlineStr">
        <is>
          <t>0%</t>
        </is>
      </c>
      <c r="AJ144" s="20" t="inlineStr">
        <is>
          <t>158873-01-1007/K1225/240523</t>
        </is>
      </c>
      <c r="AK144" s="20" t="inlineStr">
        <is>
          <t>Hợp đồng lao động Xác định thời hạn</t>
        </is>
      </c>
      <c r="AL144" s="20" t="inlineStr">
        <is>
          <t>2023-08-20</t>
        </is>
      </c>
    </row>
    <row r="145">
      <c r="A145" s="20" t="inlineStr">
        <is>
          <t>158932</t>
        </is>
      </c>
      <c r="B145" s="20" t="inlineStr">
        <is>
          <t>Lục Văn Thành Đủ</t>
        </is>
      </c>
      <c r="C145" s="20" t="inlineStr">
        <is>
          <t>158932-01</t>
        </is>
      </c>
      <c r="D145" s="20" t="inlineStr">
        <is>
          <t>1007</t>
        </is>
      </c>
      <c r="E145" s="20" t="inlineStr">
        <is>
          <t>FOXCONN</t>
        </is>
      </c>
      <c r="F145" s="21" t="inlineStr">
        <is>
          <t>2004-12-13</t>
        </is>
      </c>
      <c r="G145" s="20" t="inlineStr">
        <is>
          <t>OLD</t>
        </is>
      </c>
      <c r="H145" s="21" t="inlineStr">
        <is>
          <t>2023-05-25</t>
        </is>
      </c>
      <c r="I145" s="21" t="inlineStr">
        <is>
          <t>2023-11-19</t>
        </is>
      </c>
      <c r="J145" s="20" t="inlineStr"/>
      <c r="K145" s="20" t="inlineStr">
        <is>
          <t>Công nhân</t>
        </is>
      </c>
      <c r="L145" s="20" t="inlineStr">
        <is>
          <t>Công nhân</t>
        </is>
      </c>
      <c r="M145" s="20" t="inlineStr"/>
      <c r="N145" s="20" t="inlineStr">
        <is>
          <t>LC1</t>
        </is>
      </c>
      <c r="O145" s="20" t="inlineStr">
        <is>
          <t>M-GROSS</t>
        </is>
      </c>
      <c r="P145" s="20" t="inlineStr"/>
      <c r="Q145" s="20" t="inlineStr">
        <is>
          <t>1</t>
        </is>
      </c>
      <c r="R145" s="22" t="n">
        <v>0</v>
      </c>
      <c r="S145" s="22" t="n">
        <v>4600000</v>
      </c>
      <c r="T145" s="22" t="n">
        <v>4600000</v>
      </c>
      <c r="U145" s="20" t="n">
        <v>0</v>
      </c>
      <c r="V145" s="20" t="n">
        <v>0</v>
      </c>
      <c r="W145" s="20" t="n">
        <v>0</v>
      </c>
      <c r="X145" s="22" t="n">
        <v>300000</v>
      </c>
      <c r="Y145" s="22" t="n">
        <v>200000</v>
      </c>
      <c r="Z145" s="22" t="n">
        <v>350000</v>
      </c>
      <c r="AA145" s="22" t="n">
        <v>220000</v>
      </c>
      <c r="AB145" s="22" t="n">
        <v>0</v>
      </c>
      <c r="AC145" s="20" t="inlineStr"/>
      <c r="AD145" s="20" t="inlineStr"/>
      <c r="AE145" s="20" t="inlineStr"/>
      <c r="AF145" s="20" t="inlineStr"/>
      <c r="AG145" s="20" t="inlineStr"/>
      <c r="AH145" s="20" t="inlineStr">
        <is>
          <t>002204001599</t>
        </is>
      </c>
      <c r="AI145" s="20" t="inlineStr">
        <is>
          <t>0%</t>
        </is>
      </c>
      <c r="AJ145" s="20" t="inlineStr">
        <is>
          <t>158932-01-1007/K1225/250523</t>
        </is>
      </c>
      <c r="AK145" s="20" t="inlineStr">
        <is>
          <t>Hợp đồng lao động Xác định thời hạn</t>
        </is>
      </c>
      <c r="AL145" s="20" t="inlineStr">
        <is>
          <t>2023-08-20</t>
        </is>
      </c>
    </row>
    <row r="146">
      <c r="A146" s="20" t="inlineStr">
        <is>
          <t>158933</t>
        </is>
      </c>
      <c r="B146" s="20" t="inlineStr">
        <is>
          <t>Lục Văn Nghiềm</t>
        </is>
      </c>
      <c r="C146" s="20" t="inlineStr">
        <is>
          <t>158933-01</t>
        </is>
      </c>
      <c r="D146" s="20" t="inlineStr">
        <is>
          <t>1007</t>
        </is>
      </c>
      <c r="E146" s="20" t="inlineStr">
        <is>
          <t>FOXCONN</t>
        </is>
      </c>
      <c r="F146" s="21" t="inlineStr">
        <is>
          <t>2004-10-24</t>
        </is>
      </c>
      <c r="G146" s="20" t="inlineStr">
        <is>
          <t>OLD</t>
        </is>
      </c>
      <c r="H146" s="21" t="inlineStr">
        <is>
          <t>2023-05-25</t>
        </is>
      </c>
      <c r="I146" s="21" t="inlineStr">
        <is>
          <t>2023-08-20</t>
        </is>
      </c>
      <c r="J146" s="20" t="inlineStr"/>
      <c r="K146" s="20" t="inlineStr">
        <is>
          <t>Công nhân</t>
        </is>
      </c>
      <c r="L146" s="20" t="inlineStr">
        <is>
          <t>Công nhân</t>
        </is>
      </c>
      <c r="M146" s="20" t="inlineStr"/>
      <c r="N146" s="20" t="inlineStr">
        <is>
          <t>LC1</t>
        </is>
      </c>
      <c r="O146" s="20" t="inlineStr">
        <is>
          <t>M-GROSS</t>
        </is>
      </c>
      <c r="P146" s="20" t="inlineStr"/>
      <c r="Q146" s="20" t="inlineStr">
        <is>
          <t>1</t>
        </is>
      </c>
      <c r="R146" s="22" t="n">
        <v>0</v>
      </c>
      <c r="S146" s="22" t="n">
        <v>4600000</v>
      </c>
      <c r="T146" s="22" t="n">
        <v>4600000</v>
      </c>
      <c r="U146" s="20" t="n">
        <v>0</v>
      </c>
      <c r="V146" s="20" t="n">
        <v>0</v>
      </c>
      <c r="W146" s="20" t="n">
        <v>0</v>
      </c>
      <c r="X146" s="22" t="n">
        <v>300000</v>
      </c>
      <c r="Y146" s="22" t="n">
        <v>200000</v>
      </c>
      <c r="Z146" s="22" t="n">
        <v>350000</v>
      </c>
      <c r="AA146" s="22" t="n">
        <v>220000</v>
      </c>
      <c r="AB146" s="22" t="n">
        <v>0</v>
      </c>
      <c r="AC146" s="20" t="inlineStr"/>
      <c r="AD146" s="20" t="inlineStr"/>
      <c r="AE146" s="20" t="inlineStr"/>
      <c r="AF146" s="20" t="inlineStr"/>
      <c r="AG146" s="20" t="inlineStr"/>
      <c r="AH146" s="20" t="inlineStr">
        <is>
          <t>002204001676</t>
        </is>
      </c>
      <c r="AI146" s="20" t="inlineStr">
        <is>
          <t>0%</t>
        </is>
      </c>
      <c r="AJ146" s="20" t="inlineStr">
        <is>
          <t>158933-01-1007/K1225/250523</t>
        </is>
      </c>
      <c r="AK146" s="20" t="inlineStr">
        <is>
          <t>Hợp đồng lao động Xác định thời hạn</t>
        </is>
      </c>
      <c r="AL146" s="20" t="inlineStr">
        <is>
          <t>2023-08-20</t>
        </is>
      </c>
    </row>
    <row r="147">
      <c r="A147" s="20" t="inlineStr">
        <is>
          <t>158848</t>
        </is>
      </c>
      <c r="B147" s="20" t="inlineStr">
        <is>
          <t>Lữ Bình Minh</t>
        </is>
      </c>
      <c r="C147" s="20" t="inlineStr">
        <is>
          <t>158848-01</t>
        </is>
      </c>
      <c r="D147" s="20" t="inlineStr">
        <is>
          <t>1007</t>
        </is>
      </c>
      <c r="E147" s="20" t="inlineStr">
        <is>
          <t>FOXCONN</t>
        </is>
      </c>
      <c r="F147" s="21" t="inlineStr">
        <is>
          <t>2000-08-03</t>
        </is>
      </c>
      <c r="G147" s="20" t="inlineStr">
        <is>
          <t>OLD</t>
        </is>
      </c>
      <c r="H147" s="21" t="inlineStr">
        <is>
          <t>2023-05-23</t>
        </is>
      </c>
      <c r="I147" s="21" t="inlineStr">
        <is>
          <t>2023-08-12</t>
        </is>
      </c>
      <c r="J147" s="20" t="inlineStr"/>
      <c r="K147" s="20" t="inlineStr">
        <is>
          <t>Công nhân</t>
        </is>
      </c>
      <c r="L147" s="20" t="inlineStr">
        <is>
          <t>Công nhân</t>
        </is>
      </c>
      <c r="M147" s="20" t="inlineStr"/>
      <c r="N147" s="20" t="inlineStr">
        <is>
          <t>LC1</t>
        </is>
      </c>
      <c r="O147" s="20" t="inlineStr">
        <is>
          <t>M-GROSS</t>
        </is>
      </c>
      <c r="P147" s="20" t="inlineStr"/>
      <c r="Q147" s="20" t="inlineStr">
        <is>
          <t>1</t>
        </is>
      </c>
      <c r="R147" s="22" t="n">
        <v>0</v>
      </c>
      <c r="S147" s="22" t="n">
        <v>4600000</v>
      </c>
      <c r="T147" s="22" t="n">
        <v>4600000</v>
      </c>
      <c r="U147" s="20" t="n">
        <v>0</v>
      </c>
      <c r="V147" s="20" t="n">
        <v>0</v>
      </c>
      <c r="W147" s="20" t="n">
        <v>0</v>
      </c>
      <c r="X147" s="22" t="n">
        <v>300000</v>
      </c>
      <c r="Y147" s="22" t="n">
        <v>200000</v>
      </c>
      <c r="Z147" s="22" t="n">
        <v>350000</v>
      </c>
      <c r="AA147" s="22" t="n">
        <v>220000</v>
      </c>
      <c r="AB147" s="22" t="n">
        <v>0</v>
      </c>
      <c r="AC147" s="20" t="inlineStr"/>
      <c r="AD147" s="20" t="inlineStr"/>
      <c r="AE147" s="20" t="inlineStr"/>
      <c r="AF147" s="20" t="inlineStr"/>
      <c r="AG147" s="20" t="inlineStr"/>
      <c r="AH147" s="20" t="inlineStr">
        <is>
          <t>040200011252</t>
        </is>
      </c>
      <c r="AI147" s="20" t="inlineStr">
        <is>
          <t>0%</t>
        </is>
      </c>
      <c r="AJ147" s="20" t="inlineStr">
        <is>
          <t>158848-01-1007/K1225/230523</t>
        </is>
      </c>
      <c r="AK147" s="20" t="inlineStr">
        <is>
          <t>Hợp đồng lao động Xác định thời hạn</t>
        </is>
      </c>
      <c r="AL147" s="20" t="inlineStr">
        <is>
          <t>2023-08-20</t>
        </is>
      </c>
    </row>
    <row r="148">
      <c r="A148" s="20" t="inlineStr">
        <is>
          <t>159038</t>
        </is>
      </c>
      <c r="B148" s="20" t="inlineStr">
        <is>
          <t>Luân Thị Kim Tuyến</t>
        </is>
      </c>
      <c r="C148" s="20" t="inlineStr">
        <is>
          <t>159038-01</t>
        </is>
      </c>
      <c r="D148" s="20" t="inlineStr">
        <is>
          <t>1007</t>
        </is>
      </c>
      <c r="E148" s="20" t="inlineStr">
        <is>
          <t>FOXCONN</t>
        </is>
      </c>
      <c r="F148" s="21" t="inlineStr">
        <is>
          <t>2001-11-14</t>
        </is>
      </c>
      <c r="G148" s="20" t="inlineStr">
        <is>
          <t>OLD</t>
        </is>
      </c>
      <c r="H148" s="21" t="inlineStr">
        <is>
          <t>2023-05-27</t>
        </is>
      </c>
      <c r="I148" s="21" t="inlineStr">
        <is>
          <t>2023-08-18</t>
        </is>
      </c>
      <c r="J148" s="20" t="inlineStr"/>
      <c r="K148" s="20" t="inlineStr">
        <is>
          <t>Công nhân</t>
        </is>
      </c>
      <c r="L148" s="20" t="inlineStr">
        <is>
          <t>Công nhân</t>
        </is>
      </c>
      <c r="M148" s="20" t="inlineStr"/>
      <c r="N148" s="20" t="inlineStr">
        <is>
          <t>LC1</t>
        </is>
      </c>
      <c r="O148" s="20" t="inlineStr">
        <is>
          <t>M-GROSS</t>
        </is>
      </c>
      <c r="P148" s="20" t="inlineStr"/>
      <c r="Q148" s="20" t="inlineStr">
        <is>
          <t>1</t>
        </is>
      </c>
      <c r="R148" s="22" t="n">
        <v>0</v>
      </c>
      <c r="S148" s="22" t="n">
        <v>4600000</v>
      </c>
      <c r="T148" s="22" t="n">
        <v>4600000</v>
      </c>
      <c r="U148" s="20" t="n">
        <v>0</v>
      </c>
      <c r="V148" s="20" t="n">
        <v>0</v>
      </c>
      <c r="W148" s="20" t="n">
        <v>0</v>
      </c>
      <c r="X148" s="22" t="n">
        <v>300000</v>
      </c>
      <c r="Y148" s="22" t="n">
        <v>200000</v>
      </c>
      <c r="Z148" s="22" t="n">
        <v>350000</v>
      </c>
      <c r="AA148" s="22" t="n">
        <v>220000</v>
      </c>
      <c r="AB148" s="22" t="n">
        <v>0</v>
      </c>
      <c r="AC148" s="20" t="inlineStr"/>
      <c r="AD148" s="20" t="inlineStr"/>
      <c r="AE148" s="20" t="inlineStr"/>
      <c r="AF148" s="20" t="inlineStr"/>
      <c r="AG148" s="20" t="inlineStr"/>
      <c r="AH148" s="20" t="inlineStr">
        <is>
          <t>085902852</t>
        </is>
      </c>
      <c r="AI148" s="20" t="inlineStr">
        <is>
          <t>0%</t>
        </is>
      </c>
      <c r="AJ148" s="20" t="inlineStr">
        <is>
          <t>159038-01-1007/K1225/270523</t>
        </is>
      </c>
      <c r="AK148" s="20" t="inlineStr">
        <is>
          <t>Hợp đồng lao động Xác định thời hạn</t>
        </is>
      </c>
      <c r="AL148" s="20" t="inlineStr">
        <is>
          <t>2023-08-20</t>
        </is>
      </c>
    </row>
    <row r="149">
      <c r="A149" s="20" t="inlineStr">
        <is>
          <t>156808</t>
        </is>
      </c>
      <c r="B149" s="20" t="inlineStr">
        <is>
          <t>Lò Văn Phong</t>
        </is>
      </c>
      <c r="C149" s="20" t="inlineStr">
        <is>
          <t>156808-02</t>
        </is>
      </c>
      <c r="D149" s="20" t="inlineStr">
        <is>
          <t>1007</t>
        </is>
      </c>
      <c r="E149" s="20" t="inlineStr">
        <is>
          <t>FOXCONN</t>
        </is>
      </c>
      <c r="F149" s="21" t="inlineStr">
        <is>
          <t>2003-09-17</t>
        </is>
      </c>
      <c r="G149" s="20" t="inlineStr">
        <is>
          <t>OFF</t>
        </is>
      </c>
      <c r="H149" s="21" t="inlineStr">
        <is>
          <t>2023-06-09</t>
        </is>
      </c>
      <c r="I149" s="21" t="inlineStr">
        <is>
          <t>2023-06-25</t>
        </is>
      </c>
      <c r="J149" s="20" t="inlineStr"/>
      <c r="K149" s="20" t="inlineStr">
        <is>
          <t>Công nhân</t>
        </is>
      </c>
      <c r="L149" s="20" t="inlineStr">
        <is>
          <t>Công nhân</t>
        </is>
      </c>
      <c r="M149" s="20" t="inlineStr"/>
      <c r="N149" s="20" t="inlineStr">
        <is>
          <t>LC1</t>
        </is>
      </c>
      <c r="O149" s="20" t="inlineStr">
        <is>
          <t>M-GROSS</t>
        </is>
      </c>
      <c r="P149" s="20" t="inlineStr"/>
      <c r="Q149" s="20" t="inlineStr">
        <is>
          <t>1</t>
        </is>
      </c>
      <c r="R149" s="22" t="n">
        <v>0</v>
      </c>
      <c r="S149" s="22" t="n">
        <v>4600000</v>
      </c>
      <c r="T149" s="22" t="n">
        <v>4600000</v>
      </c>
      <c r="U149" s="20" t="n">
        <v>0</v>
      </c>
      <c r="V149" s="20" t="n">
        <v>0</v>
      </c>
      <c r="W149" s="20" t="n">
        <v>0</v>
      </c>
      <c r="X149" s="22" t="n">
        <v>300000</v>
      </c>
      <c r="Y149" s="22" t="n">
        <v>200000</v>
      </c>
      <c r="Z149" s="22" t="n">
        <v>350000</v>
      </c>
      <c r="AA149" s="22" t="n">
        <v>220000</v>
      </c>
      <c r="AB149" s="22" t="n">
        <v>0</v>
      </c>
      <c r="AC149" s="20" t="inlineStr"/>
      <c r="AD149" s="20" t="inlineStr"/>
      <c r="AE149" s="20" t="inlineStr"/>
      <c r="AF149" s="20" t="inlineStr"/>
      <c r="AG149" s="20" t="inlineStr"/>
      <c r="AH149" s="20" t="inlineStr">
        <is>
          <t>014203012867</t>
        </is>
      </c>
      <c r="AI149" s="20" t="inlineStr">
        <is>
          <t>50.0%</t>
        </is>
      </c>
      <c r="AJ149" s="20" t="inlineStr">
        <is>
          <t>156808-01-1007/K1225/090623</t>
        </is>
      </c>
      <c r="AK149" s="20" t="inlineStr">
        <is>
          <t>Hợp đồng lao động Xác định thời hạn</t>
        </is>
      </c>
      <c r="AL149" s="20" t="inlineStr">
        <is>
          <t>2023-09-10</t>
        </is>
      </c>
    </row>
    <row r="150">
      <c r="A150" s="20" t="inlineStr">
        <is>
          <t>158890</t>
        </is>
      </c>
      <c r="B150" s="20" t="inlineStr">
        <is>
          <t>Lô Văn Kiều</t>
        </is>
      </c>
      <c r="C150" s="20" t="inlineStr">
        <is>
          <t>158890-01</t>
        </is>
      </c>
      <c r="D150" s="20" t="inlineStr">
        <is>
          <t>1007</t>
        </is>
      </c>
      <c r="E150" s="20" t="inlineStr">
        <is>
          <t>FOXCONN</t>
        </is>
      </c>
      <c r="F150" s="21" t="inlineStr">
        <is>
          <t>1998-12-28</t>
        </is>
      </c>
      <c r="G150" s="20" t="inlineStr">
        <is>
          <t>OLD</t>
        </is>
      </c>
      <c r="H150" s="21" t="inlineStr">
        <is>
          <t>2023-05-24</t>
        </is>
      </c>
      <c r="I150" s="21" t="inlineStr">
        <is>
          <t>2023-08-15</t>
        </is>
      </c>
      <c r="J150" s="20" t="inlineStr"/>
      <c r="K150" s="20" t="inlineStr">
        <is>
          <t>Công nhân</t>
        </is>
      </c>
      <c r="L150" s="20" t="inlineStr">
        <is>
          <t>Công nhân</t>
        </is>
      </c>
      <c r="M150" s="20" t="inlineStr"/>
      <c r="N150" s="20" t="inlineStr">
        <is>
          <t>LC1</t>
        </is>
      </c>
      <c r="O150" s="20" t="inlineStr">
        <is>
          <t>M-GROSS</t>
        </is>
      </c>
      <c r="P150" s="20" t="inlineStr"/>
      <c r="Q150" s="20" t="inlineStr">
        <is>
          <t>1</t>
        </is>
      </c>
      <c r="R150" s="22" t="n">
        <v>0</v>
      </c>
      <c r="S150" s="22" t="n">
        <v>4600000</v>
      </c>
      <c r="T150" s="22" t="n">
        <v>4600000</v>
      </c>
      <c r="U150" s="20" t="n">
        <v>0</v>
      </c>
      <c r="V150" s="20" t="n">
        <v>0</v>
      </c>
      <c r="W150" s="20" t="n">
        <v>0</v>
      </c>
      <c r="X150" s="22" t="n">
        <v>300000</v>
      </c>
      <c r="Y150" s="22" t="n">
        <v>200000</v>
      </c>
      <c r="Z150" s="22" t="n">
        <v>350000</v>
      </c>
      <c r="AA150" s="22" t="n">
        <v>220000</v>
      </c>
      <c r="AB150" s="22" t="n">
        <v>0</v>
      </c>
      <c r="AC150" s="20" t="inlineStr"/>
      <c r="AD150" s="20" t="inlineStr"/>
      <c r="AE150" s="20" t="inlineStr"/>
      <c r="AF150" s="20" t="inlineStr"/>
      <c r="AG150" s="20" t="inlineStr"/>
      <c r="AH150" s="20" t="inlineStr">
        <is>
          <t>040098004622</t>
        </is>
      </c>
      <c r="AI150" s="20" t="inlineStr">
        <is>
          <t>0%</t>
        </is>
      </c>
      <c r="AJ150" s="20" t="inlineStr">
        <is>
          <t>158890-01-1007/K1225/240523</t>
        </is>
      </c>
      <c r="AK150" s="20" t="inlineStr">
        <is>
          <t>Hợp đồng lao động Xác định thời hạn</t>
        </is>
      </c>
      <c r="AL150" s="20" t="inlineStr">
        <is>
          <t>2023-08-20</t>
        </is>
      </c>
    </row>
    <row r="151">
      <c r="A151" s="20" t="inlineStr">
        <is>
          <t>108911</t>
        </is>
      </c>
      <c r="B151" s="20" t="inlineStr">
        <is>
          <t>Lò Văn Đạt</t>
        </is>
      </c>
      <c r="C151" s="20" t="inlineStr">
        <is>
          <t>108911-03</t>
        </is>
      </c>
      <c r="D151" s="20" t="inlineStr">
        <is>
          <t>1007</t>
        </is>
      </c>
      <c r="E151" s="20" t="inlineStr">
        <is>
          <t>FOXCONN</t>
        </is>
      </c>
      <c r="F151" s="21" t="inlineStr">
        <is>
          <t>1998-11-01</t>
        </is>
      </c>
      <c r="G151" s="20" t="inlineStr">
        <is>
          <t>OLD</t>
        </is>
      </c>
      <c r="H151" s="21" t="inlineStr">
        <is>
          <t>2023-02-27</t>
        </is>
      </c>
      <c r="I151" s="21" t="inlineStr">
        <is>
          <t>2023-08-27</t>
        </is>
      </c>
      <c r="J151" s="20" t="inlineStr"/>
      <c r="K151" s="20" t="inlineStr">
        <is>
          <t>Công nhân</t>
        </is>
      </c>
      <c r="L151" s="20" t="inlineStr">
        <is>
          <t>Công nhân</t>
        </is>
      </c>
      <c r="M151" s="20" t="inlineStr"/>
      <c r="N151" s="20" t="inlineStr">
        <is>
          <t>LC1</t>
        </is>
      </c>
      <c r="O151" s="20" t="inlineStr">
        <is>
          <t>M-GROSS</t>
        </is>
      </c>
      <c r="P151" s="20" t="inlineStr"/>
      <c r="Q151" s="20" t="inlineStr">
        <is>
          <t>1</t>
        </is>
      </c>
      <c r="R151" s="22" t="n">
        <v>0</v>
      </c>
      <c r="S151" s="22" t="n">
        <v>4600000</v>
      </c>
      <c r="T151" s="22" t="n">
        <v>4600000</v>
      </c>
      <c r="U151" s="20" t="n">
        <v>0</v>
      </c>
      <c r="V151" s="20" t="n">
        <v>0</v>
      </c>
      <c r="W151" s="20" t="n">
        <v>0</v>
      </c>
      <c r="X151" s="22" t="n">
        <v>300000</v>
      </c>
      <c r="Y151" s="22" t="n">
        <v>200000</v>
      </c>
      <c r="Z151" s="22" t="n">
        <v>350000</v>
      </c>
      <c r="AA151" s="22" t="n">
        <v>220000</v>
      </c>
      <c r="AB151" s="22" t="n">
        <v>0</v>
      </c>
      <c r="AC151" s="20" t="inlineStr">
        <is>
          <t>LO VAN DAT</t>
        </is>
      </c>
      <c r="AD151" s="20" t="inlineStr">
        <is>
          <t>19031685469018</t>
        </is>
      </c>
      <c r="AE151" s="20" t="inlineStr">
        <is>
          <t>Ngân hàng Thương mại Cổ phần Kỹ thương Việt Nam</t>
        </is>
      </c>
      <c r="AF151" s="20" t="inlineStr">
        <is>
          <t>TCB</t>
        </is>
      </c>
      <c r="AG151" s="20" t="inlineStr">
        <is>
          <t>TECHCOMBANK CN TU SON BAC NINH</t>
        </is>
      </c>
      <c r="AH151" s="20" t="inlineStr">
        <is>
          <t>038098004214</t>
        </is>
      </c>
      <c r="AI151" s="20" t="inlineStr">
        <is>
          <t>55.55555555555556%</t>
        </is>
      </c>
      <c r="AJ151" s="20" t="inlineStr">
        <is>
          <t>108911-02-1007/K1225/290523</t>
        </is>
      </c>
      <c r="AK151" s="20" t="inlineStr">
        <is>
          <t>Hợp đồng lao động Xác định thời hạn</t>
        </is>
      </c>
      <c r="AL151" s="20" t="inlineStr">
        <is>
          <t>2023-08-27</t>
        </is>
      </c>
    </row>
    <row r="152">
      <c r="A152" s="20" t="inlineStr">
        <is>
          <t>157098</t>
        </is>
      </c>
      <c r="B152" s="20" t="inlineStr">
        <is>
          <t>Lò Thị Tưởng</t>
        </is>
      </c>
      <c r="C152" s="20" t="inlineStr">
        <is>
          <t>157098-01</t>
        </is>
      </c>
      <c r="D152" s="20" t="inlineStr">
        <is>
          <t>1007</t>
        </is>
      </c>
      <c r="E152" s="20" t="inlineStr">
        <is>
          <t>FOXCONN</t>
        </is>
      </c>
      <c r="F152" s="21" t="inlineStr">
        <is>
          <t>2002-06-25</t>
        </is>
      </c>
      <c r="G152" s="20" t="inlineStr">
        <is>
          <t>OLD</t>
        </is>
      </c>
      <c r="H152" s="21" t="inlineStr">
        <is>
          <t>2023-02-21</t>
        </is>
      </c>
      <c r="I152" s="21" t="inlineStr">
        <is>
          <t>2023-08-20</t>
        </is>
      </c>
      <c r="J152" s="20" t="inlineStr"/>
      <c r="K152" s="20" t="inlineStr">
        <is>
          <t>Công nhân</t>
        </is>
      </c>
      <c r="L152" s="20" t="inlineStr">
        <is>
          <t>Công nhân</t>
        </is>
      </c>
      <c r="M152" s="20" t="inlineStr"/>
      <c r="N152" s="20" t="inlineStr">
        <is>
          <t>LC1</t>
        </is>
      </c>
      <c r="O152" s="20" t="inlineStr">
        <is>
          <t>M-GROSS</t>
        </is>
      </c>
      <c r="P152" s="20" t="inlineStr"/>
      <c r="Q152" s="20" t="inlineStr">
        <is>
          <t>1</t>
        </is>
      </c>
      <c r="R152" s="22" t="n">
        <v>0</v>
      </c>
      <c r="S152" s="22" t="n">
        <v>4600000</v>
      </c>
      <c r="T152" s="22" t="n">
        <v>4600000</v>
      </c>
      <c r="U152" s="20" t="n">
        <v>0</v>
      </c>
      <c r="V152" s="20" t="n">
        <v>0</v>
      </c>
      <c r="W152" s="20" t="n">
        <v>0</v>
      </c>
      <c r="X152" s="22" t="n">
        <v>300000</v>
      </c>
      <c r="Y152" s="22" t="n">
        <v>200000</v>
      </c>
      <c r="Z152" s="22" t="n">
        <v>350000</v>
      </c>
      <c r="AA152" s="22" t="n">
        <v>220000</v>
      </c>
      <c r="AB152" s="22" t="n">
        <v>0</v>
      </c>
      <c r="AC152" s="20" t="inlineStr">
        <is>
          <t>LO THI TUONG</t>
        </is>
      </c>
      <c r="AD152" s="20" t="inlineStr">
        <is>
          <t>03401010661455</t>
        </is>
      </c>
      <c r="AE152" s="20" t="inlineStr">
        <is>
          <t>Ngân hàng Thương mại Cổ phần Hàng hải Việt Nam</t>
        </is>
      </c>
      <c r="AF152" s="20" t="inlineStr">
        <is>
          <t>MSB</t>
        </is>
      </c>
      <c r="AG152" s="20" t="inlineStr">
        <is>
          <t>MARITIMEBANK CN NINH HIEP HA NOI</t>
        </is>
      </c>
      <c r="AH152" s="20" t="inlineStr">
        <is>
          <t>012302004410</t>
        </is>
      </c>
      <c r="AI152" s="20" t="inlineStr">
        <is>
          <t>66.66666666666667%</t>
        </is>
      </c>
      <c r="AJ152" s="20" t="inlineStr">
        <is>
          <t>157098-02-1007/K1225/220523</t>
        </is>
      </c>
      <c r="AK152" s="20" t="inlineStr">
        <is>
          <t>Hợp đồng lao động Xác định thời hạn</t>
        </is>
      </c>
      <c r="AL152" s="20" t="inlineStr">
        <is>
          <t>2023-08-20</t>
        </is>
      </c>
    </row>
    <row r="153">
      <c r="A153" s="20" t="inlineStr">
        <is>
          <t>148240</t>
        </is>
      </c>
      <c r="B153" s="20" t="inlineStr">
        <is>
          <t>Lò Thị Thủy</t>
        </is>
      </c>
      <c r="C153" s="20" t="inlineStr">
        <is>
          <t>148240-03</t>
        </is>
      </c>
      <c r="D153" s="20" t="inlineStr">
        <is>
          <t>1007</t>
        </is>
      </c>
      <c r="E153" s="20" t="inlineStr">
        <is>
          <t>FOXCONN</t>
        </is>
      </c>
      <c r="F153" s="21" t="inlineStr">
        <is>
          <t>1997-03-28</t>
        </is>
      </c>
      <c r="G153" s="20" t="inlineStr">
        <is>
          <t>OLD</t>
        </is>
      </c>
      <c r="H153" s="21" t="inlineStr">
        <is>
          <t>2023-02-20</t>
        </is>
      </c>
      <c r="I153" s="21" t="inlineStr">
        <is>
          <t>2023-08-20</t>
        </is>
      </c>
      <c r="J153" s="20" t="inlineStr"/>
      <c r="K153" s="20" t="inlineStr">
        <is>
          <t>Công nhân</t>
        </is>
      </c>
      <c r="L153" s="20" t="inlineStr">
        <is>
          <t>Công nhân</t>
        </is>
      </c>
      <c r="M153" s="20" t="inlineStr"/>
      <c r="N153" s="20" t="inlineStr">
        <is>
          <t>LC1</t>
        </is>
      </c>
      <c r="O153" s="20" t="inlineStr">
        <is>
          <t>M-GROSS</t>
        </is>
      </c>
      <c r="P153" s="20" t="inlineStr"/>
      <c r="Q153" s="20" t="inlineStr">
        <is>
          <t>1</t>
        </is>
      </c>
      <c r="R153" s="22" t="n">
        <v>0</v>
      </c>
      <c r="S153" s="22" t="n">
        <v>4600000</v>
      </c>
      <c r="T153" s="22" t="n">
        <v>4600000</v>
      </c>
      <c r="U153" s="20" t="n">
        <v>0</v>
      </c>
      <c r="V153" s="20" t="n">
        <v>0</v>
      </c>
      <c r="W153" s="20" t="n">
        <v>0</v>
      </c>
      <c r="X153" s="22" t="n">
        <v>300000</v>
      </c>
      <c r="Y153" s="22" t="n">
        <v>200000</v>
      </c>
      <c r="Z153" s="22" t="n">
        <v>350000</v>
      </c>
      <c r="AA153" s="22" t="n">
        <v>220000</v>
      </c>
      <c r="AB153" s="22" t="n">
        <v>0</v>
      </c>
      <c r="AC153" s="20" t="inlineStr">
        <is>
          <t>LO THI THUY</t>
        </is>
      </c>
      <c r="AD153" s="20" t="inlineStr">
        <is>
          <t>03401010775204</t>
        </is>
      </c>
      <c r="AE153" s="20" t="inlineStr">
        <is>
          <t>Ngân hàng Thương mại Cổ phần Hàng hải Việt Nam</t>
        </is>
      </c>
      <c r="AF153" s="20" t="inlineStr">
        <is>
          <t>MSB</t>
        </is>
      </c>
      <c r="AG153" s="20" t="inlineStr">
        <is>
          <t>MARITIMEBANK CN NINH HIEP HA NOI</t>
        </is>
      </c>
      <c r="AH153" s="20" t="inlineStr">
        <is>
          <t>015197003721</t>
        </is>
      </c>
      <c r="AI153" s="20" t="inlineStr">
        <is>
          <t>77.77777777777777%</t>
        </is>
      </c>
      <c r="AJ153" s="20" t="inlineStr">
        <is>
          <t>148240-02-1007/K1225/220523</t>
        </is>
      </c>
      <c r="AK153" s="20" t="inlineStr">
        <is>
          <t>Hợp đồng lao động Xác định thời hạn</t>
        </is>
      </c>
      <c r="AL153" s="20" t="inlineStr">
        <is>
          <t>2023-08-20</t>
        </is>
      </c>
    </row>
    <row r="154">
      <c r="A154" s="20" t="inlineStr">
        <is>
          <t>159907</t>
        </is>
      </c>
      <c r="B154" s="20" t="inlineStr">
        <is>
          <t>Lò Thị Nga</t>
        </is>
      </c>
      <c r="C154" s="20" t="inlineStr">
        <is>
          <t>159907-01</t>
        </is>
      </c>
      <c r="D154" s="20" t="inlineStr">
        <is>
          <t>1007</t>
        </is>
      </c>
      <c r="E154" s="20" t="inlineStr">
        <is>
          <t>FOXCONN</t>
        </is>
      </c>
      <c r="F154" s="21" t="inlineStr">
        <is>
          <t>2003-02-12</t>
        </is>
      </c>
      <c r="G154" s="20" t="inlineStr">
        <is>
          <t>OLD</t>
        </is>
      </c>
      <c r="H154" s="21" t="inlineStr">
        <is>
          <t>2023-06-24</t>
        </is>
      </c>
      <c r="I154" s="21" t="inlineStr">
        <is>
          <t>2023-08-18</t>
        </is>
      </c>
      <c r="J154" s="20" t="inlineStr"/>
      <c r="K154" s="20" t="inlineStr">
        <is>
          <t>Công nhân</t>
        </is>
      </c>
      <c r="L154" s="20" t="inlineStr">
        <is>
          <t>Công nhân</t>
        </is>
      </c>
      <c r="M154" s="20" t="inlineStr"/>
      <c r="N154" s="20" t="inlineStr">
        <is>
          <t>LC1</t>
        </is>
      </c>
      <c r="O154" s="20" t="inlineStr">
        <is>
          <t>M-GROSS</t>
        </is>
      </c>
      <c r="P154" s="20" t="inlineStr"/>
      <c r="Q154" s="20" t="inlineStr">
        <is>
          <t>1</t>
        </is>
      </c>
      <c r="R154" s="22" t="n">
        <v>0</v>
      </c>
      <c r="S154" s="22" t="n">
        <v>4600000</v>
      </c>
      <c r="T154" s="22" t="n">
        <v>4600000</v>
      </c>
      <c r="U154" s="20" t="n">
        <v>0</v>
      </c>
      <c r="V154" s="20" t="n">
        <v>0</v>
      </c>
      <c r="W154" s="20" t="n">
        <v>0</v>
      </c>
      <c r="X154" s="22" t="n">
        <v>300000</v>
      </c>
      <c r="Y154" s="22" t="n">
        <v>200000</v>
      </c>
      <c r="Z154" s="22" t="n">
        <v>350000</v>
      </c>
      <c r="AA154" s="22" t="n">
        <v>220000</v>
      </c>
      <c r="AB154" s="22" t="n">
        <v>0</v>
      </c>
      <c r="AC154" s="20" t="inlineStr"/>
      <c r="AD154" s="20" t="inlineStr"/>
      <c r="AE154" s="20" t="inlineStr"/>
      <c r="AF154" s="20" t="inlineStr"/>
      <c r="AG154" s="20" t="inlineStr"/>
      <c r="AH154" s="20" t="inlineStr">
        <is>
          <t>011303000974</t>
        </is>
      </c>
      <c r="AI154" s="20" t="inlineStr">
        <is>
          <t>0%</t>
        </is>
      </c>
      <c r="AJ154" s="20" t="inlineStr">
        <is>
          <t>159907-01-1007/K1225/240623</t>
        </is>
      </c>
      <c r="AK154" s="20" t="inlineStr">
        <is>
          <t>Hợp đồng lao động Xác định thời hạn</t>
        </is>
      </c>
      <c r="AL154" s="20" t="inlineStr">
        <is>
          <t>2023-09-17</t>
        </is>
      </c>
    </row>
    <row r="155">
      <c r="A155" s="20" t="inlineStr">
        <is>
          <t>158849</t>
        </is>
      </c>
      <c r="B155" s="20" t="inlineStr">
        <is>
          <t>Lô Thị Hòa</t>
        </is>
      </c>
      <c r="C155" s="20" t="inlineStr">
        <is>
          <t>158849-01</t>
        </is>
      </c>
      <c r="D155" s="20" t="inlineStr">
        <is>
          <t>1007</t>
        </is>
      </c>
      <c r="E155" s="20" t="inlineStr">
        <is>
          <t>FOXCONN</t>
        </is>
      </c>
      <c r="F155" s="21" t="inlineStr">
        <is>
          <t>2001-11-05</t>
        </is>
      </c>
      <c r="G155" s="20" t="inlineStr">
        <is>
          <t>OLD</t>
        </is>
      </c>
      <c r="H155" s="21" t="inlineStr">
        <is>
          <t>2023-05-23</t>
        </is>
      </c>
      <c r="I155" s="21" t="inlineStr">
        <is>
          <t>2023-08-12</t>
        </is>
      </c>
      <c r="J155" s="20" t="inlineStr"/>
      <c r="K155" s="20" t="inlineStr">
        <is>
          <t>Công nhân</t>
        </is>
      </c>
      <c r="L155" s="20" t="inlineStr">
        <is>
          <t>Công nhân</t>
        </is>
      </c>
      <c r="M155" s="20" t="inlineStr"/>
      <c r="N155" s="20" t="inlineStr">
        <is>
          <t>LC1</t>
        </is>
      </c>
      <c r="O155" s="20" t="inlineStr">
        <is>
          <t>M-GROSS</t>
        </is>
      </c>
      <c r="P155" s="20" t="inlineStr"/>
      <c r="Q155" s="20" t="inlineStr">
        <is>
          <t>1</t>
        </is>
      </c>
      <c r="R155" s="22" t="n">
        <v>0</v>
      </c>
      <c r="S155" s="22" t="n">
        <v>4600000</v>
      </c>
      <c r="T155" s="22" t="n">
        <v>4600000</v>
      </c>
      <c r="U155" s="20" t="n">
        <v>0</v>
      </c>
      <c r="V155" s="20" t="n">
        <v>0</v>
      </c>
      <c r="W155" s="20" t="n">
        <v>0</v>
      </c>
      <c r="X155" s="22" t="n">
        <v>300000</v>
      </c>
      <c r="Y155" s="22" t="n">
        <v>200000</v>
      </c>
      <c r="Z155" s="22" t="n">
        <v>350000</v>
      </c>
      <c r="AA155" s="22" t="n">
        <v>220000</v>
      </c>
      <c r="AB155" s="22" t="n">
        <v>0</v>
      </c>
      <c r="AC155" s="20" t="inlineStr"/>
      <c r="AD155" s="20" t="inlineStr"/>
      <c r="AE155" s="20" t="inlineStr"/>
      <c r="AF155" s="20" t="inlineStr"/>
      <c r="AG155" s="20" t="inlineStr"/>
      <c r="AH155" s="20" t="inlineStr">
        <is>
          <t>040301020618</t>
        </is>
      </c>
      <c r="AI155" s="20" t="inlineStr">
        <is>
          <t>0%</t>
        </is>
      </c>
      <c r="AJ155" s="20" t="inlineStr">
        <is>
          <t>158849-01-1007/K1225/230523</t>
        </is>
      </c>
      <c r="AK155" s="20" t="inlineStr">
        <is>
          <t>Hợp đồng lao động Xác định thời hạn</t>
        </is>
      </c>
      <c r="AL155" s="20" t="inlineStr">
        <is>
          <t>2023-08-20</t>
        </is>
      </c>
    </row>
    <row r="156">
      <c r="A156" s="20" t="inlineStr">
        <is>
          <t>159824</t>
        </is>
      </c>
      <c r="B156" s="20" t="inlineStr">
        <is>
          <t>Lò Thị Hảo</t>
        </is>
      </c>
      <c r="C156" s="20" t="inlineStr">
        <is>
          <t>159824-01</t>
        </is>
      </c>
      <c r="D156" s="20" t="inlineStr">
        <is>
          <t>1007</t>
        </is>
      </c>
      <c r="E156" s="20" t="inlineStr">
        <is>
          <t>FOXCONN</t>
        </is>
      </c>
      <c r="F156" s="21" t="inlineStr">
        <is>
          <t>2004-09-06</t>
        </is>
      </c>
      <c r="G156" s="20" t="inlineStr">
        <is>
          <t>OLD</t>
        </is>
      </c>
      <c r="H156" s="21" t="inlineStr">
        <is>
          <t>2023-06-20</t>
        </is>
      </c>
      <c r="I156" s="21" t="inlineStr"/>
      <c r="J156" s="20" t="inlineStr"/>
      <c r="K156" s="20" t="inlineStr">
        <is>
          <t>Công nhân</t>
        </is>
      </c>
      <c r="L156" s="20" t="inlineStr">
        <is>
          <t>Công nhân</t>
        </is>
      </c>
      <c r="M156" s="20" t="inlineStr"/>
      <c r="N156" s="20" t="inlineStr">
        <is>
          <t>LC1</t>
        </is>
      </c>
      <c r="O156" s="20" t="inlineStr">
        <is>
          <t>M-GROSS</t>
        </is>
      </c>
      <c r="P156" s="20" t="inlineStr"/>
      <c r="Q156" s="20" t="inlineStr">
        <is>
          <t>1</t>
        </is>
      </c>
      <c r="R156" s="22" t="n">
        <v>0</v>
      </c>
      <c r="S156" s="22" t="n">
        <v>4600000</v>
      </c>
      <c r="T156" s="22" t="n">
        <v>4600000</v>
      </c>
      <c r="U156" s="20" t="n">
        <v>0</v>
      </c>
      <c r="V156" s="20" t="n">
        <v>0</v>
      </c>
      <c r="W156" s="20" t="n">
        <v>0</v>
      </c>
      <c r="X156" s="22" t="n">
        <v>300000</v>
      </c>
      <c r="Y156" s="22" t="n">
        <v>200000</v>
      </c>
      <c r="Z156" s="22" t="n">
        <v>350000</v>
      </c>
      <c r="AA156" s="22" t="n">
        <v>220000</v>
      </c>
      <c r="AB156" s="22" t="n">
        <v>0</v>
      </c>
      <c r="AC156" s="20" t="inlineStr"/>
      <c r="AD156" s="20" t="inlineStr"/>
      <c r="AE156" s="20" t="inlineStr"/>
      <c r="AF156" s="20" t="inlineStr"/>
      <c r="AG156" s="20" t="inlineStr"/>
      <c r="AH156" s="20" t="inlineStr">
        <is>
          <t>014304007251</t>
        </is>
      </c>
      <c r="AI156" s="20" t="inlineStr">
        <is>
          <t>80.0%</t>
        </is>
      </c>
      <c r="AJ156" s="20" t="inlineStr">
        <is>
          <t>159824-01-1007/K1225/200623</t>
        </is>
      </c>
      <c r="AK156" s="20" t="inlineStr">
        <is>
          <t>Hợp đồng lao động Xác định thời hạn</t>
        </is>
      </c>
      <c r="AL156" s="20" t="inlineStr">
        <is>
          <t>2023-09-17</t>
        </is>
      </c>
    </row>
    <row r="157">
      <c r="A157" s="20" t="inlineStr">
        <is>
          <t>158975</t>
        </is>
      </c>
      <c r="B157" s="20" t="inlineStr">
        <is>
          <t>Lô Quốc Tuấn</t>
        </is>
      </c>
      <c r="C157" s="20" t="inlineStr">
        <is>
          <t>158975-01</t>
        </is>
      </c>
      <c r="D157" s="20" t="inlineStr">
        <is>
          <t>1007</t>
        </is>
      </c>
      <c r="E157" s="20" t="inlineStr">
        <is>
          <t>FOXCONN</t>
        </is>
      </c>
      <c r="F157" s="21" t="inlineStr">
        <is>
          <t>1995-03-24</t>
        </is>
      </c>
      <c r="G157" s="20" t="inlineStr">
        <is>
          <t>OLD</t>
        </is>
      </c>
      <c r="H157" s="21" t="inlineStr">
        <is>
          <t>2023-05-26</t>
        </is>
      </c>
      <c r="I157" s="21" t="inlineStr">
        <is>
          <t>2023-11-19</t>
        </is>
      </c>
      <c r="J157" s="20" t="inlineStr"/>
      <c r="K157" s="20" t="inlineStr">
        <is>
          <t>Công nhân</t>
        </is>
      </c>
      <c r="L157" s="20" t="inlineStr">
        <is>
          <t>Công nhân</t>
        </is>
      </c>
      <c r="M157" s="20" t="inlineStr"/>
      <c r="N157" s="20" t="inlineStr">
        <is>
          <t>LC1</t>
        </is>
      </c>
      <c r="O157" s="20" t="inlineStr">
        <is>
          <t>M-GROSS</t>
        </is>
      </c>
      <c r="P157" s="20" t="inlineStr"/>
      <c r="Q157" s="20" t="inlineStr">
        <is>
          <t>1</t>
        </is>
      </c>
      <c r="R157" s="22" t="n">
        <v>0</v>
      </c>
      <c r="S157" s="22" t="n">
        <v>4600000</v>
      </c>
      <c r="T157" s="22" t="n">
        <v>4600000</v>
      </c>
      <c r="U157" s="20" t="n">
        <v>0</v>
      </c>
      <c r="V157" s="20" t="n">
        <v>0</v>
      </c>
      <c r="W157" s="20" t="n">
        <v>0</v>
      </c>
      <c r="X157" s="22" t="n">
        <v>300000</v>
      </c>
      <c r="Y157" s="22" t="n">
        <v>200000</v>
      </c>
      <c r="Z157" s="22" t="n">
        <v>350000</v>
      </c>
      <c r="AA157" s="22" t="n">
        <v>220000</v>
      </c>
      <c r="AB157" s="22" t="n">
        <v>0</v>
      </c>
      <c r="AC157" s="20" t="inlineStr"/>
      <c r="AD157" s="20" t="inlineStr"/>
      <c r="AE157" s="20" t="inlineStr"/>
      <c r="AF157" s="20" t="inlineStr"/>
      <c r="AG157" s="20" t="inlineStr"/>
      <c r="AH157" s="20" t="inlineStr">
        <is>
          <t>040095009699</t>
        </is>
      </c>
      <c r="AI157" s="20" t="inlineStr">
        <is>
          <t>0%</t>
        </is>
      </c>
      <c r="AJ157" s="20" t="inlineStr">
        <is>
          <t>158975-01-1007/K1225/260523</t>
        </is>
      </c>
      <c r="AK157" s="20" t="inlineStr">
        <is>
          <t>Hợp đồng lao động Xác định thời hạn</t>
        </is>
      </c>
      <c r="AL157" s="20" t="inlineStr">
        <is>
          <t>2023-08-20</t>
        </is>
      </c>
    </row>
    <row r="158">
      <c r="A158" s="20" t="inlineStr">
        <is>
          <t>159043</t>
        </is>
      </c>
      <c r="B158" s="20" t="inlineStr">
        <is>
          <t>Lô Nhật Duy</t>
        </is>
      </c>
      <c r="C158" s="20" t="inlineStr">
        <is>
          <t>159043-01</t>
        </is>
      </c>
      <c r="D158" s="20" t="inlineStr">
        <is>
          <t>1007</t>
        </is>
      </c>
      <c r="E158" s="20" t="inlineStr">
        <is>
          <t>FOXCONN</t>
        </is>
      </c>
      <c r="F158" s="21" t="inlineStr">
        <is>
          <t>2001-09-27</t>
        </is>
      </c>
      <c r="G158" s="20" t="inlineStr">
        <is>
          <t>OLD</t>
        </is>
      </c>
      <c r="H158" s="21" t="inlineStr">
        <is>
          <t>2023-05-29</t>
        </is>
      </c>
      <c r="I158" s="21" t="inlineStr">
        <is>
          <t>2023-08-18</t>
        </is>
      </c>
      <c r="J158" s="20" t="inlineStr"/>
      <c r="K158" s="20" t="inlineStr">
        <is>
          <t>Công nhân</t>
        </is>
      </c>
      <c r="L158" s="20" t="inlineStr">
        <is>
          <t>Công nhân</t>
        </is>
      </c>
      <c r="M158" s="20" t="inlineStr"/>
      <c r="N158" s="20" t="inlineStr">
        <is>
          <t>LC1</t>
        </is>
      </c>
      <c r="O158" s="20" t="inlineStr">
        <is>
          <t>M-GROSS</t>
        </is>
      </c>
      <c r="P158" s="20" t="inlineStr"/>
      <c r="Q158" s="20" t="inlineStr">
        <is>
          <t>1</t>
        </is>
      </c>
      <c r="R158" s="22" t="n">
        <v>0</v>
      </c>
      <c r="S158" s="22" t="n">
        <v>4600000</v>
      </c>
      <c r="T158" s="22" t="n">
        <v>4600000</v>
      </c>
      <c r="U158" s="20" t="n">
        <v>0</v>
      </c>
      <c r="V158" s="20" t="n">
        <v>0</v>
      </c>
      <c r="W158" s="20" t="n">
        <v>0</v>
      </c>
      <c r="X158" s="22" t="n">
        <v>300000</v>
      </c>
      <c r="Y158" s="22" t="n">
        <v>200000</v>
      </c>
      <c r="Z158" s="22" t="n">
        <v>350000</v>
      </c>
      <c r="AA158" s="22" t="n">
        <v>220000</v>
      </c>
      <c r="AB158" s="22" t="n">
        <v>0</v>
      </c>
      <c r="AC158" s="20" t="inlineStr"/>
      <c r="AD158" s="20" t="inlineStr"/>
      <c r="AE158" s="20" t="inlineStr"/>
      <c r="AF158" s="20" t="inlineStr"/>
      <c r="AG158" s="20" t="inlineStr"/>
      <c r="AH158" s="20" t="inlineStr">
        <is>
          <t>187836481</t>
        </is>
      </c>
      <c r="AI158" s="20" t="inlineStr">
        <is>
          <t>0%</t>
        </is>
      </c>
      <c r="AJ158" s="20" t="inlineStr">
        <is>
          <t>159043-01-1007/K1225/290523</t>
        </is>
      </c>
      <c r="AK158" s="20" t="inlineStr">
        <is>
          <t>Hợp đồng lao động Xác định thời hạn</t>
        </is>
      </c>
      <c r="AL158" s="20" t="inlineStr">
        <is>
          <t>2023-08-20</t>
        </is>
      </c>
    </row>
    <row r="159">
      <c r="A159" s="20" t="inlineStr">
        <is>
          <t>158845</t>
        </is>
      </c>
      <c r="B159" s="20" t="inlineStr">
        <is>
          <t>Lô Minh Họa</t>
        </is>
      </c>
      <c r="C159" s="20" t="inlineStr">
        <is>
          <t>158845-01</t>
        </is>
      </c>
      <c r="D159" s="20" t="inlineStr">
        <is>
          <t>1007</t>
        </is>
      </c>
      <c r="E159" s="20" t="inlineStr">
        <is>
          <t>FOXCONN</t>
        </is>
      </c>
      <c r="F159" s="21" t="inlineStr">
        <is>
          <t>1999-03-13</t>
        </is>
      </c>
      <c r="G159" s="20" t="inlineStr">
        <is>
          <t>OLD</t>
        </is>
      </c>
      <c r="H159" s="21" t="inlineStr">
        <is>
          <t>2023-05-23</t>
        </is>
      </c>
      <c r="I159" s="21" t="inlineStr">
        <is>
          <t>2023-11-19</t>
        </is>
      </c>
      <c r="J159" s="20" t="inlineStr"/>
      <c r="K159" s="20" t="inlineStr">
        <is>
          <t>Công nhân</t>
        </is>
      </c>
      <c r="L159" s="20" t="inlineStr">
        <is>
          <t>Công nhân</t>
        </is>
      </c>
      <c r="M159" s="20" t="inlineStr"/>
      <c r="N159" s="20" t="inlineStr">
        <is>
          <t>LC1</t>
        </is>
      </c>
      <c r="O159" s="20" t="inlineStr">
        <is>
          <t>M-GROSS</t>
        </is>
      </c>
      <c r="P159" s="20" t="inlineStr"/>
      <c r="Q159" s="20" t="inlineStr">
        <is>
          <t>1</t>
        </is>
      </c>
      <c r="R159" s="22" t="n">
        <v>0</v>
      </c>
      <c r="S159" s="22" t="n">
        <v>4600000</v>
      </c>
      <c r="T159" s="22" t="n">
        <v>4600000</v>
      </c>
      <c r="U159" s="20" t="n">
        <v>0</v>
      </c>
      <c r="V159" s="20" t="n">
        <v>0</v>
      </c>
      <c r="W159" s="20" t="n">
        <v>0</v>
      </c>
      <c r="X159" s="22" t="n">
        <v>300000</v>
      </c>
      <c r="Y159" s="22" t="n">
        <v>200000</v>
      </c>
      <c r="Z159" s="22" t="n">
        <v>350000</v>
      </c>
      <c r="AA159" s="22" t="n">
        <v>220000</v>
      </c>
      <c r="AB159" s="22" t="n">
        <v>0</v>
      </c>
      <c r="AC159" s="20" t="inlineStr"/>
      <c r="AD159" s="20" t="inlineStr"/>
      <c r="AE159" s="20" t="inlineStr"/>
      <c r="AF159" s="20" t="inlineStr"/>
      <c r="AG159" s="20" t="inlineStr"/>
      <c r="AH159" s="20" t="inlineStr">
        <is>
          <t>040099001578</t>
        </is>
      </c>
      <c r="AI159" s="20" t="inlineStr">
        <is>
          <t>11.11111111111111%</t>
        </is>
      </c>
      <c r="AJ159" s="20" t="inlineStr">
        <is>
          <t>158845-01-1007/K1225/230523</t>
        </is>
      </c>
      <c r="AK159" s="20" t="inlineStr">
        <is>
          <t>Hợp đồng lao động Xác định thời hạn</t>
        </is>
      </c>
      <c r="AL159" s="20" t="inlineStr">
        <is>
          <t>2023-08-20</t>
        </is>
      </c>
    </row>
    <row r="160">
      <c r="A160" s="20" t="inlineStr">
        <is>
          <t>158887</t>
        </is>
      </c>
      <c r="B160" s="20" t="inlineStr">
        <is>
          <t>Lô Đức Thuận</t>
        </is>
      </c>
      <c r="C160" s="20" t="inlineStr">
        <is>
          <t>158887-01</t>
        </is>
      </c>
      <c r="D160" s="20" t="inlineStr">
        <is>
          <t>1007</t>
        </is>
      </c>
      <c r="E160" s="20" t="inlineStr">
        <is>
          <t>FOXCONN</t>
        </is>
      </c>
      <c r="F160" s="21" t="inlineStr">
        <is>
          <t>2002-11-11</t>
        </is>
      </c>
      <c r="G160" s="20" t="inlineStr">
        <is>
          <t>OFF</t>
        </is>
      </c>
      <c r="H160" s="21" t="inlineStr">
        <is>
          <t>2023-05-24</t>
        </is>
      </c>
      <c r="I160" s="21" t="inlineStr">
        <is>
          <t>2023-05-25</t>
        </is>
      </c>
      <c r="J160" s="20" t="inlineStr"/>
      <c r="K160" s="20" t="inlineStr">
        <is>
          <t>Công nhân</t>
        </is>
      </c>
      <c r="L160" s="20" t="inlineStr">
        <is>
          <t>Công nhân</t>
        </is>
      </c>
      <c r="M160" s="20" t="inlineStr"/>
      <c r="N160" s="20" t="inlineStr">
        <is>
          <t>LC1</t>
        </is>
      </c>
      <c r="O160" s="20" t="inlineStr">
        <is>
          <t>M-GROSS</t>
        </is>
      </c>
      <c r="P160" s="20" t="inlineStr"/>
      <c r="Q160" s="20" t="inlineStr">
        <is>
          <t>1</t>
        </is>
      </c>
      <c r="R160" s="22" t="n">
        <v>0</v>
      </c>
      <c r="S160" s="22" t="n">
        <v>4600000</v>
      </c>
      <c r="T160" s="22" t="n">
        <v>4600000</v>
      </c>
      <c r="U160" s="20" t="n">
        <v>0</v>
      </c>
      <c r="V160" s="20" t="n">
        <v>0</v>
      </c>
      <c r="W160" s="20" t="n">
        <v>0</v>
      </c>
      <c r="X160" s="22" t="n">
        <v>300000</v>
      </c>
      <c r="Y160" s="22" t="n">
        <v>200000</v>
      </c>
      <c r="Z160" s="22" t="n">
        <v>350000</v>
      </c>
      <c r="AA160" s="22" t="n">
        <v>220000</v>
      </c>
      <c r="AB160" s="22" t="n">
        <v>0</v>
      </c>
      <c r="AC160" s="20" t="inlineStr"/>
      <c r="AD160" s="20" t="inlineStr"/>
      <c r="AE160" s="20" t="inlineStr"/>
      <c r="AF160" s="20" t="inlineStr"/>
      <c r="AG160" s="20" t="inlineStr"/>
      <c r="AH160" s="20" t="inlineStr">
        <is>
          <t>400216014842</t>
        </is>
      </c>
      <c r="AI160" s="20" t="inlineStr">
        <is>
          <t>0%</t>
        </is>
      </c>
      <c r="AJ160" s="20" t="inlineStr">
        <is>
          <t>158887-01-1007/K1225/240523</t>
        </is>
      </c>
      <c r="AK160" s="20" t="inlineStr">
        <is>
          <t>Hợp đồng lao động Xác định thời hạn</t>
        </is>
      </c>
      <c r="AL160" s="20" t="inlineStr">
        <is>
          <t>2023-08-20</t>
        </is>
      </c>
    </row>
    <row r="161">
      <c r="A161" s="20" t="inlineStr">
        <is>
          <t>159042</t>
        </is>
      </c>
      <c r="B161" s="20" t="inlineStr">
        <is>
          <t>Lô Đức Anh</t>
        </is>
      </c>
      <c r="C161" s="20" t="inlineStr">
        <is>
          <t>159042-01</t>
        </is>
      </c>
      <c r="D161" s="20" t="inlineStr">
        <is>
          <t>1007</t>
        </is>
      </c>
      <c r="E161" s="20" t="inlineStr">
        <is>
          <t>FOXCONN</t>
        </is>
      </c>
      <c r="F161" s="21" t="inlineStr">
        <is>
          <t>2002-10-02</t>
        </is>
      </c>
      <c r="G161" s="20" t="inlineStr">
        <is>
          <t>OLD</t>
        </is>
      </c>
      <c r="H161" s="21" t="inlineStr">
        <is>
          <t>2023-05-29</t>
        </is>
      </c>
      <c r="I161" s="21" t="inlineStr">
        <is>
          <t>2023-08-18</t>
        </is>
      </c>
      <c r="J161" s="20" t="inlineStr"/>
      <c r="K161" s="20" t="inlineStr">
        <is>
          <t>Công nhân</t>
        </is>
      </c>
      <c r="L161" s="20" t="inlineStr">
        <is>
          <t>Công nhân</t>
        </is>
      </c>
      <c r="M161" s="20" t="inlineStr"/>
      <c r="N161" s="20" t="inlineStr">
        <is>
          <t>LC1</t>
        </is>
      </c>
      <c r="O161" s="20" t="inlineStr">
        <is>
          <t>M-GROSS</t>
        </is>
      </c>
      <c r="P161" s="20" t="inlineStr"/>
      <c r="Q161" s="20" t="inlineStr">
        <is>
          <t>1</t>
        </is>
      </c>
      <c r="R161" s="22" t="n">
        <v>0</v>
      </c>
      <c r="S161" s="22" t="n">
        <v>4600000</v>
      </c>
      <c r="T161" s="22" t="n">
        <v>4600000</v>
      </c>
      <c r="U161" s="20" t="n">
        <v>0</v>
      </c>
      <c r="V161" s="20" t="n">
        <v>0</v>
      </c>
      <c r="W161" s="20" t="n">
        <v>0</v>
      </c>
      <c r="X161" s="22" t="n">
        <v>300000</v>
      </c>
      <c r="Y161" s="22" t="n">
        <v>200000</v>
      </c>
      <c r="Z161" s="22" t="n">
        <v>350000</v>
      </c>
      <c r="AA161" s="22" t="n">
        <v>220000</v>
      </c>
      <c r="AB161" s="22" t="n">
        <v>0</v>
      </c>
      <c r="AC161" s="20" t="inlineStr"/>
      <c r="AD161" s="20" t="inlineStr"/>
      <c r="AE161" s="20" t="inlineStr"/>
      <c r="AF161" s="20" t="inlineStr"/>
      <c r="AG161" s="20" t="inlineStr"/>
      <c r="AH161" s="20" t="inlineStr">
        <is>
          <t>040202009988</t>
        </is>
      </c>
      <c r="AI161" s="20" t="inlineStr">
        <is>
          <t>0%</t>
        </is>
      </c>
      <c r="AJ161" s="20" t="inlineStr">
        <is>
          <t>159042-01-1007/K1225/290523</t>
        </is>
      </c>
      <c r="AK161" s="20" t="inlineStr">
        <is>
          <t>Hợp đồng lao động Xác định thời hạn</t>
        </is>
      </c>
      <c r="AL161" s="20" t="inlineStr">
        <is>
          <t>2023-08-20</t>
        </is>
      </c>
    </row>
    <row r="162">
      <c r="A162" s="20" t="inlineStr">
        <is>
          <t>158924</t>
        </is>
      </c>
      <c r="B162" s="20" t="inlineStr">
        <is>
          <t>Lộc Kim Hùng</t>
        </is>
      </c>
      <c r="C162" s="20" t="inlineStr">
        <is>
          <t>158924-01</t>
        </is>
      </c>
      <c r="D162" s="20" t="inlineStr">
        <is>
          <t>1007</t>
        </is>
      </c>
      <c r="E162" s="20" t="inlineStr">
        <is>
          <t>FOXCONN</t>
        </is>
      </c>
      <c r="F162" s="21" t="inlineStr">
        <is>
          <t>2003-10-13</t>
        </is>
      </c>
      <c r="G162" s="20" t="inlineStr">
        <is>
          <t>OLD</t>
        </is>
      </c>
      <c r="H162" s="21" t="inlineStr">
        <is>
          <t>2023-05-25</t>
        </is>
      </c>
      <c r="I162" s="21" t="inlineStr">
        <is>
          <t>2023-08-18</t>
        </is>
      </c>
      <c r="J162" s="20" t="inlineStr"/>
      <c r="K162" s="20" t="inlineStr">
        <is>
          <t>Công nhân</t>
        </is>
      </c>
      <c r="L162" s="20" t="inlineStr">
        <is>
          <t>Công nhân</t>
        </is>
      </c>
      <c r="M162" s="20" t="inlineStr"/>
      <c r="N162" s="20" t="inlineStr">
        <is>
          <t>LC1</t>
        </is>
      </c>
      <c r="O162" s="20" t="inlineStr">
        <is>
          <t>M-GROSS</t>
        </is>
      </c>
      <c r="P162" s="20" t="inlineStr"/>
      <c r="Q162" s="20" t="inlineStr">
        <is>
          <t>1</t>
        </is>
      </c>
      <c r="R162" s="22" t="n">
        <v>0</v>
      </c>
      <c r="S162" s="22" t="n">
        <v>4600000</v>
      </c>
      <c r="T162" s="22" t="n">
        <v>4600000</v>
      </c>
      <c r="U162" s="20" t="n">
        <v>0</v>
      </c>
      <c r="V162" s="20" t="n">
        <v>0</v>
      </c>
      <c r="W162" s="20" t="n">
        <v>0</v>
      </c>
      <c r="X162" s="22" t="n">
        <v>300000</v>
      </c>
      <c r="Y162" s="22" t="n">
        <v>200000</v>
      </c>
      <c r="Z162" s="22" t="n">
        <v>350000</v>
      </c>
      <c r="AA162" s="22" t="n">
        <v>220000</v>
      </c>
      <c r="AB162" s="22" t="n">
        <v>0</v>
      </c>
      <c r="AC162" s="20" t="inlineStr"/>
      <c r="AD162" s="20" t="inlineStr"/>
      <c r="AE162" s="20" t="inlineStr"/>
      <c r="AF162" s="20" t="inlineStr"/>
      <c r="AG162" s="20" t="inlineStr"/>
      <c r="AH162" s="20" t="inlineStr">
        <is>
          <t>020303003601</t>
        </is>
      </c>
      <c r="AI162" s="20" t="inlineStr">
        <is>
          <t>0%</t>
        </is>
      </c>
      <c r="AJ162" s="20" t="inlineStr">
        <is>
          <t>158924-01-1007/K1225/250523</t>
        </is>
      </c>
      <c r="AK162" s="20" t="inlineStr">
        <is>
          <t>Hợp đồng lao động Xác định thời hạn</t>
        </is>
      </c>
      <c r="AL162" s="20" t="inlineStr">
        <is>
          <t>2023-08-20</t>
        </is>
      </c>
    </row>
    <row r="163">
      <c r="A163" s="20" t="inlineStr">
        <is>
          <t>159000</t>
        </is>
      </c>
      <c r="B163" s="20" t="inlineStr">
        <is>
          <t>Linh Quốc Trung</t>
        </is>
      </c>
      <c r="C163" s="20" t="inlineStr">
        <is>
          <t>159000-01</t>
        </is>
      </c>
      <c r="D163" s="20" t="inlineStr">
        <is>
          <t>1007</t>
        </is>
      </c>
      <c r="E163" s="20" t="inlineStr">
        <is>
          <t>FOXCONN</t>
        </is>
      </c>
      <c r="F163" s="21" t="inlineStr">
        <is>
          <t>2001-04-25</t>
        </is>
      </c>
      <c r="G163" s="20" t="inlineStr">
        <is>
          <t>OLD</t>
        </is>
      </c>
      <c r="H163" s="21" t="inlineStr">
        <is>
          <t>2023-05-26</t>
        </is>
      </c>
      <c r="I163" s="21" t="inlineStr">
        <is>
          <t>2023-08-19</t>
        </is>
      </c>
      <c r="J163" s="20" t="inlineStr"/>
      <c r="K163" s="20" t="inlineStr">
        <is>
          <t>Công nhân</t>
        </is>
      </c>
      <c r="L163" s="20" t="inlineStr">
        <is>
          <t>Công nhân</t>
        </is>
      </c>
      <c r="M163" s="20" t="inlineStr"/>
      <c r="N163" s="20" t="inlineStr">
        <is>
          <t>LC1</t>
        </is>
      </c>
      <c r="O163" s="20" t="inlineStr">
        <is>
          <t>M-GROSS</t>
        </is>
      </c>
      <c r="P163" s="20" t="inlineStr"/>
      <c r="Q163" s="20" t="inlineStr">
        <is>
          <t>1</t>
        </is>
      </c>
      <c r="R163" s="22" t="n">
        <v>0</v>
      </c>
      <c r="S163" s="22" t="n">
        <v>4600000</v>
      </c>
      <c r="T163" s="22" t="n">
        <v>4600000</v>
      </c>
      <c r="U163" s="20" t="n">
        <v>0</v>
      </c>
      <c r="V163" s="20" t="n">
        <v>0</v>
      </c>
      <c r="W163" s="20" t="n">
        <v>0</v>
      </c>
      <c r="X163" s="22" t="n">
        <v>300000</v>
      </c>
      <c r="Y163" s="22" t="n">
        <v>200000</v>
      </c>
      <c r="Z163" s="22" t="n">
        <v>350000</v>
      </c>
      <c r="AA163" s="22" t="n">
        <v>220000</v>
      </c>
      <c r="AB163" s="22" t="n">
        <v>0</v>
      </c>
      <c r="AC163" s="20" t="inlineStr"/>
      <c r="AD163" s="20" t="inlineStr"/>
      <c r="AE163" s="20" t="inlineStr"/>
      <c r="AF163" s="20" t="inlineStr"/>
      <c r="AG163" s="20" t="inlineStr"/>
      <c r="AH163" s="20" t="inlineStr">
        <is>
          <t>040201023502</t>
        </is>
      </c>
      <c r="AI163" s="20" t="inlineStr">
        <is>
          <t>0%</t>
        </is>
      </c>
      <c r="AJ163" s="20" t="inlineStr">
        <is>
          <t>159000-01-1007/K1225/260523</t>
        </is>
      </c>
      <c r="AK163" s="20" t="inlineStr">
        <is>
          <t>Hợp đồng lao động Xác định thời hạn</t>
        </is>
      </c>
      <c r="AL163" s="20" t="inlineStr">
        <is>
          <t>2023-08-20</t>
        </is>
      </c>
    </row>
    <row r="164">
      <c r="A164" s="20" t="inlineStr">
        <is>
          <t>158832</t>
        </is>
      </c>
      <c r="B164" s="20" t="inlineStr">
        <is>
          <t>Liễu Văn Huy</t>
        </is>
      </c>
      <c r="C164" s="20" t="inlineStr">
        <is>
          <t>158832-01</t>
        </is>
      </c>
      <c r="D164" s="20" t="inlineStr">
        <is>
          <t>1007</t>
        </is>
      </c>
      <c r="E164" s="20" t="inlineStr">
        <is>
          <t>FOXCONN</t>
        </is>
      </c>
      <c r="F164" s="21" t="inlineStr">
        <is>
          <t>2004-11-24</t>
        </is>
      </c>
      <c r="G164" s="20" t="inlineStr">
        <is>
          <t>OFF</t>
        </is>
      </c>
      <c r="H164" s="21" t="inlineStr">
        <is>
          <t>2023-05-23</t>
        </is>
      </c>
      <c r="I164" s="21" t="inlineStr">
        <is>
          <t>2023-07-06</t>
        </is>
      </c>
      <c r="J164" s="20" t="inlineStr"/>
      <c r="K164" s="20" t="inlineStr">
        <is>
          <t>Công nhân</t>
        </is>
      </c>
      <c r="L164" s="20" t="inlineStr">
        <is>
          <t>Công nhân</t>
        </is>
      </c>
      <c r="M164" s="20" t="inlineStr"/>
      <c r="N164" s="20" t="inlineStr">
        <is>
          <t>LC1</t>
        </is>
      </c>
      <c r="O164" s="20" t="inlineStr">
        <is>
          <t>M-GROSS</t>
        </is>
      </c>
      <c r="P164" s="20" t="inlineStr"/>
      <c r="Q164" s="20" t="inlineStr">
        <is>
          <t>1</t>
        </is>
      </c>
      <c r="R164" s="22" t="n">
        <v>0</v>
      </c>
      <c r="S164" s="22" t="n">
        <v>4600000</v>
      </c>
      <c r="T164" s="22" t="n">
        <v>4600000</v>
      </c>
      <c r="U164" s="20" t="n">
        <v>0</v>
      </c>
      <c r="V164" s="20" t="n">
        <v>0</v>
      </c>
      <c r="W164" s="20" t="n">
        <v>0</v>
      </c>
      <c r="X164" s="22" t="n">
        <v>300000</v>
      </c>
      <c r="Y164" s="22" t="n">
        <v>200000</v>
      </c>
      <c r="Z164" s="22" t="n">
        <v>350000</v>
      </c>
      <c r="AA164" s="22" t="n">
        <v>220000</v>
      </c>
      <c r="AB164" s="22" t="n">
        <v>0</v>
      </c>
      <c r="AC164" s="20" t="inlineStr"/>
      <c r="AD164" s="20" t="inlineStr"/>
      <c r="AE164" s="20" t="inlineStr"/>
      <c r="AF164" s="20" t="inlineStr"/>
      <c r="AG164" s="20" t="inlineStr"/>
      <c r="AH164" s="20" t="inlineStr">
        <is>
          <t>020204000077</t>
        </is>
      </c>
      <c r="AI164" s="20" t="inlineStr">
        <is>
          <t>0%</t>
        </is>
      </c>
      <c r="AJ164" s="20" t="inlineStr">
        <is>
          <t>158832-01-1007/K1225/230523</t>
        </is>
      </c>
      <c r="AK164" s="20" t="inlineStr">
        <is>
          <t>Hợp đồng lao động Xác định thời hạn</t>
        </is>
      </c>
      <c r="AL164" s="20" t="inlineStr">
        <is>
          <t>2023-08-20</t>
        </is>
      </c>
    </row>
    <row r="165">
      <c r="A165" s="20" t="inlineStr">
        <is>
          <t>156953</t>
        </is>
      </c>
      <c r="B165" s="20" t="inlineStr">
        <is>
          <t>Lê Văn Tuấn</t>
        </is>
      </c>
      <c r="C165" s="20" t="inlineStr">
        <is>
          <t>156953-02</t>
        </is>
      </c>
      <c r="D165" s="20" t="inlineStr">
        <is>
          <t>1007</t>
        </is>
      </c>
      <c r="E165" s="20" t="inlineStr">
        <is>
          <t>FOXCONN</t>
        </is>
      </c>
      <c r="F165" s="21" t="inlineStr">
        <is>
          <t>1992-01-19</t>
        </is>
      </c>
      <c r="G165" s="20" t="inlineStr">
        <is>
          <t>OLD</t>
        </is>
      </c>
      <c r="H165" s="21" t="inlineStr">
        <is>
          <t>2023-05-15</t>
        </is>
      </c>
      <c r="I165" s="21" t="inlineStr">
        <is>
          <t>2023-08-18</t>
        </is>
      </c>
      <c r="J165" s="20" t="inlineStr"/>
      <c r="K165" s="20" t="inlineStr">
        <is>
          <t>Công nhân</t>
        </is>
      </c>
      <c r="L165" s="20" t="inlineStr">
        <is>
          <t>Công nhân</t>
        </is>
      </c>
      <c r="M165" s="20" t="inlineStr"/>
      <c r="N165" s="20" t="inlineStr">
        <is>
          <t>LC1</t>
        </is>
      </c>
      <c r="O165" s="20" t="inlineStr">
        <is>
          <t>M-GROSS</t>
        </is>
      </c>
      <c r="P165" s="20" t="inlineStr"/>
      <c r="Q165" s="20" t="inlineStr">
        <is>
          <t>1</t>
        </is>
      </c>
      <c r="R165" s="22" t="n">
        <v>0</v>
      </c>
      <c r="S165" s="22" t="n">
        <v>4600000</v>
      </c>
      <c r="T165" s="22" t="n">
        <v>4600000</v>
      </c>
      <c r="U165" s="20" t="n">
        <v>0</v>
      </c>
      <c r="V165" s="20" t="n">
        <v>0</v>
      </c>
      <c r="W165" s="20" t="n">
        <v>0</v>
      </c>
      <c r="X165" s="22" t="n">
        <v>300000</v>
      </c>
      <c r="Y165" s="22" t="n">
        <v>200000</v>
      </c>
      <c r="Z165" s="22" t="n">
        <v>350000</v>
      </c>
      <c r="AA165" s="22" t="n">
        <v>220000</v>
      </c>
      <c r="AB165" s="22" t="n">
        <v>0</v>
      </c>
      <c r="AC165" s="20" t="inlineStr"/>
      <c r="AD165" s="20" t="inlineStr"/>
      <c r="AE165" s="20" t="inlineStr"/>
      <c r="AF165" s="20" t="inlineStr"/>
      <c r="AG165" s="20" t="inlineStr"/>
      <c r="AH165" s="20" t="inlineStr">
        <is>
          <t>038092041065</t>
        </is>
      </c>
      <c r="AI165" s="20" t="inlineStr">
        <is>
          <t>11.11111111111111%</t>
        </is>
      </c>
      <c r="AJ165" s="20" t="inlineStr">
        <is>
          <t>156953-01-1007/K1225/150523</t>
        </is>
      </c>
      <c r="AK165" s="20" t="inlineStr">
        <is>
          <t>Hợp đồng lao động Xác định thời hạn</t>
        </is>
      </c>
      <c r="AL165" s="20" t="inlineStr">
        <is>
          <t>2023-08-13</t>
        </is>
      </c>
    </row>
    <row r="166">
      <c r="A166" s="20" t="inlineStr">
        <is>
          <t>158981</t>
        </is>
      </c>
      <c r="B166" s="20" t="inlineStr">
        <is>
          <t>Lê Văn Trường</t>
        </is>
      </c>
      <c r="C166" s="20" t="inlineStr">
        <is>
          <t>158981-01</t>
        </is>
      </c>
      <c r="D166" s="20" t="inlineStr">
        <is>
          <t>1007</t>
        </is>
      </c>
      <c r="E166" s="20" t="inlineStr">
        <is>
          <t>FOXCONN</t>
        </is>
      </c>
      <c r="F166" s="21" t="inlineStr">
        <is>
          <t>2004-06-08</t>
        </is>
      </c>
      <c r="G166" s="20" t="inlineStr">
        <is>
          <t>OFF</t>
        </is>
      </c>
      <c r="H166" s="21" t="inlineStr">
        <is>
          <t>2023-05-26</t>
        </is>
      </c>
      <c r="I166" s="21" t="inlineStr">
        <is>
          <t>2023-07-18</t>
        </is>
      </c>
      <c r="J166" s="20" t="inlineStr"/>
      <c r="K166" s="20" t="inlineStr">
        <is>
          <t>Công nhân</t>
        </is>
      </c>
      <c r="L166" s="20" t="inlineStr">
        <is>
          <t>Công nhân</t>
        </is>
      </c>
      <c r="M166" s="20" t="inlineStr"/>
      <c r="N166" s="20" t="inlineStr">
        <is>
          <t>LC1</t>
        </is>
      </c>
      <c r="O166" s="20" t="inlineStr">
        <is>
          <t>M-GROSS</t>
        </is>
      </c>
      <c r="P166" s="20" t="inlineStr"/>
      <c r="Q166" s="20" t="inlineStr">
        <is>
          <t>1</t>
        </is>
      </c>
      <c r="R166" s="22" t="n">
        <v>0</v>
      </c>
      <c r="S166" s="22" t="n">
        <v>4600000</v>
      </c>
      <c r="T166" s="22" t="n">
        <v>4600000</v>
      </c>
      <c r="U166" s="20" t="n">
        <v>0</v>
      </c>
      <c r="V166" s="20" t="n">
        <v>0</v>
      </c>
      <c r="W166" s="20" t="n">
        <v>0</v>
      </c>
      <c r="X166" s="22" t="n">
        <v>300000</v>
      </c>
      <c r="Y166" s="22" t="n">
        <v>200000</v>
      </c>
      <c r="Z166" s="22" t="n">
        <v>350000</v>
      </c>
      <c r="AA166" s="22" t="n">
        <v>220000</v>
      </c>
      <c r="AB166" s="22" t="n">
        <v>0</v>
      </c>
      <c r="AC166" s="20" t="inlineStr"/>
      <c r="AD166" s="20" t="inlineStr"/>
      <c r="AE166" s="20" t="inlineStr"/>
      <c r="AF166" s="20" t="inlineStr"/>
      <c r="AG166" s="20" t="inlineStr"/>
      <c r="AH166" s="20" t="inlineStr">
        <is>
          <t>038204007358</t>
        </is>
      </c>
      <c r="AI166" s="20" t="inlineStr">
        <is>
          <t>0%</t>
        </is>
      </c>
      <c r="AJ166" s="20" t="inlineStr">
        <is>
          <t>158981-01-1007/K1225/260523</t>
        </is>
      </c>
      <c r="AK166" s="20" t="inlineStr">
        <is>
          <t>Hợp đồng lao động Xác định thời hạn</t>
        </is>
      </c>
      <c r="AL166" s="20" t="inlineStr">
        <is>
          <t>2023-08-20</t>
        </is>
      </c>
    </row>
    <row r="167">
      <c r="A167" s="20" t="inlineStr">
        <is>
          <t>159788</t>
        </is>
      </c>
      <c r="B167" s="20" t="inlineStr">
        <is>
          <t>Lê Văn Dương</t>
        </is>
      </c>
      <c r="C167" s="20" t="inlineStr">
        <is>
          <t>159788-01</t>
        </is>
      </c>
      <c r="D167" s="20" t="inlineStr">
        <is>
          <t>1007</t>
        </is>
      </c>
      <c r="E167" s="20" t="inlineStr">
        <is>
          <t>FOXCONN</t>
        </is>
      </c>
      <c r="F167" s="21" t="inlineStr">
        <is>
          <t>1987-01-15</t>
        </is>
      </c>
      <c r="G167" s="20" t="inlineStr">
        <is>
          <t>OFF</t>
        </is>
      </c>
      <c r="H167" s="21" t="inlineStr">
        <is>
          <t>2023-06-15</t>
        </is>
      </c>
      <c r="I167" s="21" t="inlineStr">
        <is>
          <t>2023-07-14</t>
        </is>
      </c>
      <c r="J167" s="20" t="inlineStr"/>
      <c r="K167" s="20" t="inlineStr">
        <is>
          <t>Công nhân</t>
        </is>
      </c>
      <c r="L167" s="20" t="inlineStr">
        <is>
          <t>Công nhân</t>
        </is>
      </c>
      <c r="M167" s="20" t="inlineStr"/>
      <c r="N167" s="20" t="inlineStr">
        <is>
          <t>LC1</t>
        </is>
      </c>
      <c r="O167" s="20" t="inlineStr">
        <is>
          <t>M-GROSS</t>
        </is>
      </c>
      <c r="P167" s="20" t="inlineStr"/>
      <c r="Q167" s="20" t="inlineStr">
        <is>
          <t>1</t>
        </is>
      </c>
      <c r="R167" s="22" t="n">
        <v>0</v>
      </c>
      <c r="S167" s="22" t="n">
        <v>4600000</v>
      </c>
      <c r="T167" s="22" t="n">
        <v>4600000</v>
      </c>
      <c r="U167" s="20" t="n">
        <v>0</v>
      </c>
      <c r="V167" s="20" t="n">
        <v>0</v>
      </c>
      <c r="W167" s="20" t="n">
        <v>0</v>
      </c>
      <c r="X167" s="22" t="n">
        <v>300000</v>
      </c>
      <c r="Y167" s="22" t="n">
        <v>200000</v>
      </c>
      <c r="Z167" s="22" t="n">
        <v>350000</v>
      </c>
      <c r="AA167" s="22" t="n">
        <v>220000</v>
      </c>
      <c r="AB167" s="22" t="n">
        <v>0</v>
      </c>
      <c r="AC167" s="20" t="inlineStr"/>
      <c r="AD167" s="20" t="inlineStr"/>
      <c r="AE167" s="20" t="inlineStr"/>
      <c r="AF167" s="20" t="inlineStr"/>
      <c r="AG167" s="20" t="inlineStr"/>
      <c r="AH167" s="20" t="inlineStr">
        <is>
          <t>030087012141</t>
        </is>
      </c>
      <c r="AI167" s="20" t="inlineStr">
        <is>
          <t>60.0%</t>
        </is>
      </c>
      <c r="AJ167" s="20" t="inlineStr">
        <is>
          <t>159788-01-1007/K1225/150623</t>
        </is>
      </c>
      <c r="AK167" s="20" t="inlineStr">
        <is>
          <t>Hợp đồng lao động Xác định thời hạn</t>
        </is>
      </c>
      <c r="AL167" s="20" t="inlineStr">
        <is>
          <t>2023-09-10</t>
        </is>
      </c>
    </row>
    <row r="168">
      <c r="A168" s="20" t="inlineStr">
        <is>
          <t>159719</t>
        </is>
      </c>
      <c r="B168" s="20" t="inlineStr">
        <is>
          <t>Lê Thị Thương</t>
        </is>
      </c>
      <c r="C168" s="20" t="inlineStr">
        <is>
          <t>159719-01</t>
        </is>
      </c>
      <c r="D168" s="20" t="inlineStr">
        <is>
          <t>1007</t>
        </is>
      </c>
      <c r="E168" s="20" t="inlineStr">
        <is>
          <t>FOXCONN</t>
        </is>
      </c>
      <c r="F168" s="21" t="inlineStr">
        <is>
          <t>2003-08-25</t>
        </is>
      </c>
      <c r="G168" s="20" t="inlineStr">
        <is>
          <t>OLD</t>
        </is>
      </c>
      <c r="H168" s="21" t="inlineStr">
        <is>
          <t>2023-06-09</t>
        </is>
      </c>
      <c r="I168" s="21" t="inlineStr">
        <is>
          <t>2023-10-22</t>
        </is>
      </c>
      <c r="J168" s="20" t="inlineStr"/>
      <c r="K168" s="20" t="inlineStr">
        <is>
          <t>Công nhân</t>
        </is>
      </c>
      <c r="L168" s="20" t="inlineStr">
        <is>
          <t>Công nhân</t>
        </is>
      </c>
      <c r="M168" s="20" t="inlineStr"/>
      <c r="N168" s="20" t="inlineStr">
        <is>
          <t>LC1</t>
        </is>
      </c>
      <c r="O168" s="20" t="inlineStr">
        <is>
          <t>M-GROSS</t>
        </is>
      </c>
      <c r="P168" s="20" t="inlineStr"/>
      <c r="Q168" s="20" t="inlineStr">
        <is>
          <t>1</t>
        </is>
      </c>
      <c r="R168" s="22" t="n">
        <v>0</v>
      </c>
      <c r="S168" s="22" t="n">
        <v>4600000</v>
      </c>
      <c r="T168" s="22" t="n">
        <v>4600000</v>
      </c>
      <c r="U168" s="20" t="n">
        <v>0</v>
      </c>
      <c r="V168" s="20" t="n">
        <v>0</v>
      </c>
      <c r="W168" s="20" t="n">
        <v>0</v>
      </c>
      <c r="X168" s="22" t="n">
        <v>300000</v>
      </c>
      <c r="Y168" s="22" t="n">
        <v>200000</v>
      </c>
      <c r="Z168" s="22" t="n">
        <v>350000</v>
      </c>
      <c r="AA168" s="22" t="n">
        <v>220000</v>
      </c>
      <c r="AB168" s="22" t="n">
        <v>0</v>
      </c>
      <c r="AC168" s="20" t="inlineStr"/>
      <c r="AD168" s="20" t="inlineStr"/>
      <c r="AE168" s="20" t="inlineStr"/>
      <c r="AF168" s="20" t="inlineStr"/>
      <c r="AG168" s="20" t="inlineStr"/>
      <c r="AH168" s="20" t="inlineStr">
        <is>
          <t>038303014735</t>
        </is>
      </c>
      <c r="AI168" s="20" t="inlineStr">
        <is>
          <t>90.0%</t>
        </is>
      </c>
      <c r="AJ168" s="20" t="inlineStr">
        <is>
          <t>159719-01-1007/K1225/090623</t>
        </is>
      </c>
      <c r="AK168" s="20" t="inlineStr">
        <is>
          <t>Hợp đồng lao động Xác định thời hạn</t>
        </is>
      </c>
      <c r="AL168" s="20" t="inlineStr">
        <is>
          <t>2023-09-10</t>
        </is>
      </c>
    </row>
    <row r="169">
      <c r="A169" s="20" t="inlineStr">
        <is>
          <t>159908</t>
        </is>
      </c>
      <c r="B169" s="20" t="inlineStr">
        <is>
          <t>Lê Thị Thoa</t>
        </is>
      </c>
      <c r="C169" s="20" t="inlineStr">
        <is>
          <t>159908-01</t>
        </is>
      </c>
      <c r="D169" s="20" t="inlineStr">
        <is>
          <t>1007</t>
        </is>
      </c>
      <c r="E169" s="20" t="inlineStr">
        <is>
          <t>FOXCONN</t>
        </is>
      </c>
      <c r="F169" s="21" t="inlineStr">
        <is>
          <t>2004-07-26</t>
        </is>
      </c>
      <c r="G169" s="20" t="inlineStr">
        <is>
          <t>OLD</t>
        </is>
      </c>
      <c r="H169" s="21" t="inlineStr">
        <is>
          <t>2023-06-24</t>
        </is>
      </c>
      <c r="I169" s="21" t="inlineStr">
        <is>
          <t>2023-09-15</t>
        </is>
      </c>
      <c r="J169" s="20" t="inlineStr"/>
      <c r="K169" s="20" t="inlineStr">
        <is>
          <t>Công nhân</t>
        </is>
      </c>
      <c r="L169" s="20" t="inlineStr">
        <is>
          <t>Công nhân</t>
        </is>
      </c>
      <c r="M169" s="20" t="inlineStr"/>
      <c r="N169" s="20" t="inlineStr">
        <is>
          <t>LC1</t>
        </is>
      </c>
      <c r="O169" s="20" t="inlineStr">
        <is>
          <t>M-GROSS</t>
        </is>
      </c>
      <c r="P169" s="20" t="inlineStr"/>
      <c r="Q169" s="20" t="inlineStr">
        <is>
          <t>1</t>
        </is>
      </c>
      <c r="R169" s="22" t="n">
        <v>0</v>
      </c>
      <c r="S169" s="22" t="n">
        <v>4600000</v>
      </c>
      <c r="T169" s="22" t="n">
        <v>4600000</v>
      </c>
      <c r="U169" s="20" t="n">
        <v>0</v>
      </c>
      <c r="V169" s="20" t="n">
        <v>0</v>
      </c>
      <c r="W169" s="20" t="n">
        <v>0</v>
      </c>
      <c r="X169" s="22" t="n">
        <v>300000</v>
      </c>
      <c r="Y169" s="22" t="n">
        <v>200000</v>
      </c>
      <c r="Z169" s="22" t="n">
        <v>350000</v>
      </c>
      <c r="AA169" s="22" t="n">
        <v>220000</v>
      </c>
      <c r="AB169" s="22" t="n">
        <v>0</v>
      </c>
      <c r="AC169" s="20" t="inlineStr"/>
      <c r="AD169" s="20" t="inlineStr"/>
      <c r="AE169" s="20" t="inlineStr"/>
      <c r="AF169" s="20" t="inlineStr"/>
      <c r="AG169" s="20" t="inlineStr"/>
      <c r="AH169" s="20" t="inlineStr">
        <is>
          <t>038304027843</t>
        </is>
      </c>
      <c r="AI169" s="20" t="inlineStr">
        <is>
          <t>0%</t>
        </is>
      </c>
      <c r="AJ169" s="20" t="inlineStr">
        <is>
          <t>159908-01-1007/K1225/240623</t>
        </is>
      </c>
      <c r="AK169" s="20" t="inlineStr">
        <is>
          <t>Hợp đồng lao động Xác định thời hạn</t>
        </is>
      </c>
      <c r="AL169" s="20" t="inlineStr">
        <is>
          <t>2023-09-17</t>
        </is>
      </c>
    </row>
    <row r="170">
      <c r="A170" s="20" t="inlineStr">
        <is>
          <t>158870</t>
        </is>
      </c>
      <c r="B170" s="20" t="inlineStr">
        <is>
          <t>Lê Thị Như</t>
        </is>
      </c>
      <c r="C170" s="20" t="inlineStr">
        <is>
          <t>158870-01</t>
        </is>
      </c>
      <c r="D170" s="20" t="inlineStr">
        <is>
          <t>1007</t>
        </is>
      </c>
      <c r="E170" s="20" t="inlineStr">
        <is>
          <t>FOXCONN</t>
        </is>
      </c>
      <c r="F170" s="21" t="inlineStr">
        <is>
          <t>1996-08-20</t>
        </is>
      </c>
      <c r="G170" s="20" t="inlineStr">
        <is>
          <t>OLD</t>
        </is>
      </c>
      <c r="H170" s="21" t="inlineStr">
        <is>
          <t>2023-05-24</t>
        </is>
      </c>
      <c r="I170" s="21" t="inlineStr">
        <is>
          <t>2023-08-18</t>
        </is>
      </c>
      <c r="J170" s="20" t="inlineStr"/>
      <c r="K170" s="20" t="inlineStr">
        <is>
          <t>Công nhân</t>
        </is>
      </c>
      <c r="L170" s="20" t="inlineStr">
        <is>
          <t>Công nhân</t>
        </is>
      </c>
      <c r="M170" s="20" t="inlineStr"/>
      <c r="N170" s="20" t="inlineStr">
        <is>
          <t>LC1</t>
        </is>
      </c>
      <c r="O170" s="20" t="inlineStr">
        <is>
          <t>M-GROSS</t>
        </is>
      </c>
      <c r="P170" s="20" t="inlineStr"/>
      <c r="Q170" s="20" t="inlineStr">
        <is>
          <t>1</t>
        </is>
      </c>
      <c r="R170" s="22" t="n">
        <v>0</v>
      </c>
      <c r="S170" s="22" t="n">
        <v>4600000</v>
      </c>
      <c r="T170" s="22" t="n">
        <v>4600000</v>
      </c>
      <c r="U170" s="20" t="n">
        <v>0</v>
      </c>
      <c r="V170" s="20" t="n">
        <v>0</v>
      </c>
      <c r="W170" s="20" t="n">
        <v>0</v>
      </c>
      <c r="X170" s="22" t="n">
        <v>300000</v>
      </c>
      <c r="Y170" s="22" t="n">
        <v>200000</v>
      </c>
      <c r="Z170" s="22" t="n">
        <v>350000</v>
      </c>
      <c r="AA170" s="22" t="n">
        <v>220000</v>
      </c>
      <c r="AB170" s="22" t="n">
        <v>0</v>
      </c>
      <c r="AC170" s="20" t="inlineStr"/>
      <c r="AD170" s="20" t="inlineStr"/>
      <c r="AE170" s="20" t="inlineStr"/>
      <c r="AF170" s="20" t="inlineStr"/>
      <c r="AG170" s="20" t="inlineStr"/>
      <c r="AH170" s="20" t="inlineStr">
        <is>
          <t>038196022169</t>
        </is>
      </c>
      <c r="AI170" s="20" t="inlineStr">
        <is>
          <t>0%</t>
        </is>
      </c>
      <c r="AJ170" s="20" t="inlineStr">
        <is>
          <t>158870-01-1007/K1225/240523</t>
        </is>
      </c>
      <c r="AK170" s="20" t="inlineStr">
        <is>
          <t>Hợp đồng lao động Xác định thời hạn</t>
        </is>
      </c>
      <c r="AL170" s="20" t="inlineStr">
        <is>
          <t>2023-08-20</t>
        </is>
      </c>
    </row>
    <row r="171">
      <c r="A171" s="20" t="inlineStr">
        <is>
          <t>158998</t>
        </is>
      </c>
      <c r="B171" s="20" t="inlineStr">
        <is>
          <t>Lê Thị Ngọc</t>
        </is>
      </c>
      <c r="C171" s="20" t="inlineStr">
        <is>
          <t>158998-01</t>
        </is>
      </c>
      <c r="D171" s="20" t="inlineStr">
        <is>
          <t>1007</t>
        </is>
      </c>
      <c r="E171" s="20" t="inlineStr">
        <is>
          <t>FOXCONN</t>
        </is>
      </c>
      <c r="F171" s="21" t="inlineStr">
        <is>
          <t>2003-10-29</t>
        </is>
      </c>
      <c r="G171" s="20" t="inlineStr">
        <is>
          <t>OFF</t>
        </is>
      </c>
      <c r="H171" s="21" t="inlineStr">
        <is>
          <t>2023-05-26</t>
        </is>
      </c>
      <c r="I171" s="21" t="inlineStr">
        <is>
          <t>2023-06-17</t>
        </is>
      </c>
      <c r="J171" s="20" t="inlineStr"/>
      <c r="K171" s="20" t="inlineStr">
        <is>
          <t>Công nhân</t>
        </is>
      </c>
      <c r="L171" s="20" t="inlineStr">
        <is>
          <t>Công nhân</t>
        </is>
      </c>
      <c r="M171" s="20" t="inlineStr"/>
      <c r="N171" s="20" t="inlineStr">
        <is>
          <t>LC1</t>
        </is>
      </c>
      <c r="O171" s="20" t="inlineStr">
        <is>
          <t>M-GROSS</t>
        </is>
      </c>
      <c r="P171" s="20" t="inlineStr"/>
      <c r="Q171" s="20" t="inlineStr">
        <is>
          <t>1</t>
        </is>
      </c>
      <c r="R171" s="22" t="n">
        <v>0</v>
      </c>
      <c r="S171" s="22" t="n">
        <v>4600000</v>
      </c>
      <c r="T171" s="22" t="n">
        <v>4600000</v>
      </c>
      <c r="U171" s="20" t="n">
        <v>0</v>
      </c>
      <c r="V171" s="20" t="n">
        <v>0</v>
      </c>
      <c r="W171" s="20" t="n">
        <v>0</v>
      </c>
      <c r="X171" s="22" t="n">
        <v>300000</v>
      </c>
      <c r="Y171" s="22" t="n">
        <v>200000</v>
      </c>
      <c r="Z171" s="22" t="n">
        <v>350000</v>
      </c>
      <c r="AA171" s="22" t="n">
        <v>220000</v>
      </c>
      <c r="AB171" s="22" t="n">
        <v>0</v>
      </c>
      <c r="AC171" s="20" t="inlineStr"/>
      <c r="AD171" s="20" t="inlineStr"/>
      <c r="AE171" s="20" t="inlineStr"/>
      <c r="AF171" s="20" t="inlineStr"/>
      <c r="AG171" s="20" t="inlineStr"/>
      <c r="AH171" s="20" t="inlineStr">
        <is>
          <t>038303018451</t>
        </is>
      </c>
      <c r="AI171" s="20" t="inlineStr">
        <is>
          <t>0%</t>
        </is>
      </c>
      <c r="AJ171" s="20" t="inlineStr">
        <is>
          <t>158998-01-1007/K1225/260523</t>
        </is>
      </c>
      <c r="AK171" s="20" t="inlineStr">
        <is>
          <t>Hợp đồng lao động Xác định thời hạn</t>
        </is>
      </c>
      <c r="AL171" s="20" t="inlineStr">
        <is>
          <t>2023-08-20</t>
        </is>
      </c>
    </row>
    <row r="172">
      <c r="A172" s="20" t="inlineStr">
        <is>
          <t>159909</t>
        </is>
      </c>
      <c r="B172" s="20" t="inlineStr">
        <is>
          <t>Lê Thị Linh</t>
        </is>
      </c>
      <c r="C172" s="20" t="inlineStr">
        <is>
          <t>159909-01</t>
        </is>
      </c>
      <c r="D172" s="20" t="inlineStr">
        <is>
          <t>1007</t>
        </is>
      </c>
      <c r="E172" s="20" t="inlineStr">
        <is>
          <t>FOXCONN</t>
        </is>
      </c>
      <c r="F172" s="21" t="inlineStr">
        <is>
          <t>2001-02-11</t>
        </is>
      </c>
      <c r="G172" s="20" t="inlineStr">
        <is>
          <t>OLD</t>
        </is>
      </c>
      <c r="H172" s="21" t="inlineStr">
        <is>
          <t>2023-06-24</t>
        </is>
      </c>
      <c r="I172" s="21" t="inlineStr"/>
      <c r="J172" s="20" t="inlineStr"/>
      <c r="K172" s="20" t="inlineStr">
        <is>
          <t>Công nhân</t>
        </is>
      </c>
      <c r="L172" s="20" t="inlineStr">
        <is>
          <t>Công nhân</t>
        </is>
      </c>
      <c r="M172" s="20" t="inlineStr"/>
      <c r="N172" s="20" t="inlineStr">
        <is>
          <t>LC1</t>
        </is>
      </c>
      <c r="O172" s="20" t="inlineStr">
        <is>
          <t>M-GROSS</t>
        </is>
      </c>
      <c r="P172" s="20" t="inlineStr"/>
      <c r="Q172" s="20" t="inlineStr">
        <is>
          <t>1</t>
        </is>
      </c>
      <c r="R172" s="22" t="n">
        <v>0</v>
      </c>
      <c r="S172" s="22" t="n">
        <v>4600000</v>
      </c>
      <c r="T172" s="22" t="n">
        <v>4600000</v>
      </c>
      <c r="U172" s="20" t="n">
        <v>0</v>
      </c>
      <c r="V172" s="20" t="n">
        <v>0</v>
      </c>
      <c r="W172" s="20" t="n">
        <v>0</v>
      </c>
      <c r="X172" s="22" t="n">
        <v>300000</v>
      </c>
      <c r="Y172" s="22" t="n">
        <v>200000</v>
      </c>
      <c r="Z172" s="22" t="n">
        <v>350000</v>
      </c>
      <c r="AA172" s="22" t="n">
        <v>220000</v>
      </c>
      <c r="AB172" s="22" t="n">
        <v>0</v>
      </c>
      <c r="AC172" s="20" t="inlineStr"/>
      <c r="AD172" s="20" t="inlineStr"/>
      <c r="AE172" s="20" t="inlineStr"/>
      <c r="AF172" s="20" t="inlineStr"/>
      <c r="AG172" s="20" t="inlineStr"/>
      <c r="AH172" s="20" t="inlineStr">
        <is>
          <t>038301029841</t>
        </is>
      </c>
      <c r="AI172" s="20" t="inlineStr">
        <is>
          <t>0%</t>
        </is>
      </c>
      <c r="AJ172" s="20" t="inlineStr">
        <is>
          <t>159909-01-1007/K1225/240623</t>
        </is>
      </c>
      <c r="AK172" s="20" t="inlineStr">
        <is>
          <t>Hợp đồng lao động Xác định thời hạn</t>
        </is>
      </c>
      <c r="AL172" s="20" t="inlineStr">
        <is>
          <t>2023-09-17</t>
        </is>
      </c>
    </row>
    <row r="173">
      <c r="A173" s="20" t="inlineStr">
        <is>
          <t>159905</t>
        </is>
      </c>
      <c r="B173" s="20" t="inlineStr">
        <is>
          <t>Lê Thị Lân</t>
        </is>
      </c>
      <c r="C173" s="20" t="inlineStr">
        <is>
          <t>159905-01</t>
        </is>
      </c>
      <c r="D173" s="20" t="inlineStr">
        <is>
          <t>1007</t>
        </is>
      </c>
      <c r="E173" s="20" t="inlineStr">
        <is>
          <t>FOXCONN</t>
        </is>
      </c>
      <c r="F173" s="21" t="inlineStr">
        <is>
          <t>1995-09-20</t>
        </is>
      </c>
      <c r="G173" s="20" t="inlineStr">
        <is>
          <t>OFF</t>
        </is>
      </c>
      <c r="H173" s="21" t="inlineStr">
        <is>
          <t>2023-06-24</t>
        </is>
      </c>
      <c r="I173" s="21" t="inlineStr">
        <is>
          <t>2023-06-29</t>
        </is>
      </c>
      <c r="J173" s="20" t="inlineStr"/>
      <c r="K173" s="20" t="inlineStr">
        <is>
          <t>Công nhân</t>
        </is>
      </c>
      <c r="L173" s="20" t="inlineStr">
        <is>
          <t>Công nhân</t>
        </is>
      </c>
      <c r="M173" s="20" t="inlineStr"/>
      <c r="N173" s="20" t="inlineStr">
        <is>
          <t>LC1</t>
        </is>
      </c>
      <c r="O173" s="20" t="inlineStr">
        <is>
          <t>M-GROSS</t>
        </is>
      </c>
      <c r="P173" s="20" t="inlineStr"/>
      <c r="Q173" s="20" t="inlineStr">
        <is>
          <t>1</t>
        </is>
      </c>
      <c r="R173" s="22" t="n">
        <v>0</v>
      </c>
      <c r="S173" s="22" t="n">
        <v>4600000</v>
      </c>
      <c r="T173" s="22" t="n">
        <v>4600000</v>
      </c>
      <c r="U173" s="20" t="n">
        <v>0</v>
      </c>
      <c r="V173" s="20" t="n">
        <v>0</v>
      </c>
      <c r="W173" s="20" t="n">
        <v>0</v>
      </c>
      <c r="X173" s="22" t="n">
        <v>300000</v>
      </c>
      <c r="Y173" s="22" t="n">
        <v>200000</v>
      </c>
      <c r="Z173" s="22" t="n">
        <v>350000</v>
      </c>
      <c r="AA173" s="22" t="n">
        <v>220000</v>
      </c>
      <c r="AB173" s="22" t="n">
        <v>0</v>
      </c>
      <c r="AC173" s="20" t="inlineStr"/>
      <c r="AD173" s="20" t="inlineStr"/>
      <c r="AE173" s="20" t="inlineStr"/>
      <c r="AF173" s="20" t="inlineStr"/>
      <c r="AG173" s="20" t="inlineStr"/>
      <c r="AH173" s="20" t="inlineStr">
        <is>
          <t>040195025760</t>
        </is>
      </c>
      <c r="AI173" s="20" t="inlineStr">
        <is>
          <t>0%</t>
        </is>
      </c>
      <c r="AJ173" s="20" t="inlineStr">
        <is>
          <t>159905-01-1007/K1225/240623</t>
        </is>
      </c>
      <c r="AK173" s="20" t="inlineStr">
        <is>
          <t>Hợp đồng lao động Xác định thời hạn</t>
        </is>
      </c>
      <c r="AL173" s="20" t="inlineStr">
        <is>
          <t>2023-09-17</t>
        </is>
      </c>
    </row>
    <row r="174">
      <c r="A174" s="20" t="inlineStr">
        <is>
          <t>159005</t>
        </is>
      </c>
      <c r="B174" s="20" t="inlineStr">
        <is>
          <t>Lê Thị Huyền</t>
        </is>
      </c>
      <c r="C174" s="20" t="inlineStr">
        <is>
          <t>159005-01</t>
        </is>
      </c>
      <c r="D174" s="20" t="inlineStr">
        <is>
          <t>1007</t>
        </is>
      </c>
      <c r="E174" s="20" t="inlineStr">
        <is>
          <t>FOXCONN</t>
        </is>
      </c>
      <c r="F174" s="21" t="inlineStr">
        <is>
          <t>2001-06-26</t>
        </is>
      </c>
      <c r="G174" s="20" t="inlineStr">
        <is>
          <t>OLD</t>
        </is>
      </c>
      <c r="H174" s="21" t="inlineStr">
        <is>
          <t>2023-05-26</t>
        </is>
      </c>
      <c r="I174" s="21" t="inlineStr"/>
      <c r="J174" s="20" t="inlineStr"/>
      <c r="K174" s="20" t="inlineStr">
        <is>
          <t>Công nhân</t>
        </is>
      </c>
      <c r="L174" s="20" t="inlineStr">
        <is>
          <t>Công nhân</t>
        </is>
      </c>
      <c r="M174" s="20" t="inlineStr"/>
      <c r="N174" s="20" t="inlineStr">
        <is>
          <t>LC1</t>
        </is>
      </c>
      <c r="O174" s="20" t="inlineStr">
        <is>
          <t>M-GROSS</t>
        </is>
      </c>
      <c r="P174" s="20" t="inlineStr"/>
      <c r="Q174" s="20" t="inlineStr">
        <is>
          <t>1</t>
        </is>
      </c>
      <c r="R174" s="22" t="n">
        <v>0</v>
      </c>
      <c r="S174" s="22" t="n">
        <v>4600000</v>
      </c>
      <c r="T174" s="22" t="n">
        <v>4600000</v>
      </c>
      <c r="U174" s="20" t="n">
        <v>0</v>
      </c>
      <c r="V174" s="20" t="n">
        <v>0</v>
      </c>
      <c r="W174" s="20" t="n">
        <v>0</v>
      </c>
      <c r="X174" s="22" t="n">
        <v>300000</v>
      </c>
      <c r="Y174" s="22" t="n">
        <v>200000</v>
      </c>
      <c r="Z174" s="22" t="n">
        <v>350000</v>
      </c>
      <c r="AA174" s="22" t="n">
        <v>220000</v>
      </c>
      <c r="AB174" s="22" t="n">
        <v>0</v>
      </c>
      <c r="AC174" s="20" t="inlineStr"/>
      <c r="AD174" s="20" t="inlineStr"/>
      <c r="AE174" s="20" t="inlineStr"/>
      <c r="AF174" s="20" t="inlineStr"/>
      <c r="AG174" s="20" t="inlineStr"/>
      <c r="AH174" s="20" t="inlineStr">
        <is>
          <t>019301006812</t>
        </is>
      </c>
      <c r="AI174" s="20" t="inlineStr">
        <is>
          <t>0%</t>
        </is>
      </c>
      <c r="AJ174" s="20" t="inlineStr">
        <is>
          <t>159005-01-1007/K1225/260523</t>
        </is>
      </c>
      <c r="AK174" s="20" t="inlineStr">
        <is>
          <t>Hợp đồng lao động Xác định thời hạn</t>
        </is>
      </c>
      <c r="AL174" s="20" t="inlineStr">
        <is>
          <t>2023-08-20</t>
        </is>
      </c>
    </row>
    <row r="175">
      <c r="A175" s="20" t="inlineStr">
        <is>
          <t>158875</t>
        </is>
      </c>
      <c r="B175" s="20" t="inlineStr">
        <is>
          <t>La Văn Chương</t>
        </is>
      </c>
      <c r="C175" s="20" t="inlineStr">
        <is>
          <t>158875-01</t>
        </is>
      </c>
      <c r="D175" s="20" t="inlineStr">
        <is>
          <t>1007</t>
        </is>
      </c>
      <c r="E175" s="20" t="inlineStr">
        <is>
          <t>FOXCONN</t>
        </is>
      </c>
      <c r="F175" s="21" t="inlineStr">
        <is>
          <t>1986-07-07</t>
        </is>
      </c>
      <c r="G175" s="20" t="inlineStr">
        <is>
          <t>OLD</t>
        </is>
      </c>
      <c r="H175" s="21" t="inlineStr">
        <is>
          <t>2023-05-24</t>
        </is>
      </c>
      <c r="I175" s="21" t="inlineStr">
        <is>
          <t>2023-08-18</t>
        </is>
      </c>
      <c r="J175" s="20" t="inlineStr"/>
      <c r="K175" s="20" t="inlineStr">
        <is>
          <t>Công nhân</t>
        </is>
      </c>
      <c r="L175" s="20" t="inlineStr">
        <is>
          <t>Công nhân</t>
        </is>
      </c>
      <c r="M175" s="20" t="inlineStr"/>
      <c r="N175" s="20" t="inlineStr">
        <is>
          <t>LC1</t>
        </is>
      </c>
      <c r="O175" s="20" t="inlineStr">
        <is>
          <t>M-GROSS</t>
        </is>
      </c>
      <c r="P175" s="20" t="inlineStr"/>
      <c r="Q175" s="20" t="inlineStr">
        <is>
          <t>1</t>
        </is>
      </c>
      <c r="R175" s="22" t="n">
        <v>0</v>
      </c>
      <c r="S175" s="22" t="n">
        <v>4600000</v>
      </c>
      <c r="T175" s="22" t="n">
        <v>4600000</v>
      </c>
      <c r="U175" s="20" t="n">
        <v>0</v>
      </c>
      <c r="V175" s="20" t="n">
        <v>0</v>
      </c>
      <c r="W175" s="20" t="n">
        <v>0</v>
      </c>
      <c r="X175" s="22" t="n">
        <v>300000</v>
      </c>
      <c r="Y175" s="22" t="n">
        <v>200000</v>
      </c>
      <c r="Z175" s="22" t="n">
        <v>350000</v>
      </c>
      <c r="AA175" s="22" t="n">
        <v>220000</v>
      </c>
      <c r="AB175" s="22" t="n">
        <v>0</v>
      </c>
      <c r="AC175" s="20" t="inlineStr"/>
      <c r="AD175" s="20" t="inlineStr"/>
      <c r="AE175" s="20" t="inlineStr"/>
      <c r="AF175" s="20" t="inlineStr"/>
      <c r="AG175" s="20" t="inlineStr"/>
      <c r="AH175" s="20" t="inlineStr">
        <is>
          <t>004086003930</t>
        </is>
      </c>
      <c r="AI175" s="20" t="inlineStr">
        <is>
          <t>0%</t>
        </is>
      </c>
      <c r="AJ175" s="20" t="inlineStr">
        <is>
          <t>158875-01-1007/K1225/240523</t>
        </is>
      </c>
      <c r="AK175" s="20" t="inlineStr">
        <is>
          <t>Hợp đồng lao động Xác định thời hạn</t>
        </is>
      </c>
      <c r="AL175" s="20" t="inlineStr">
        <is>
          <t>2023-08-20</t>
        </is>
      </c>
    </row>
    <row r="176">
      <c r="A176" s="20" t="inlineStr">
        <is>
          <t>158980</t>
        </is>
      </c>
      <c r="B176" s="20" t="inlineStr">
        <is>
          <t>La Thị Thương</t>
        </is>
      </c>
      <c r="C176" s="20" t="inlineStr">
        <is>
          <t>158980-01</t>
        </is>
      </c>
      <c r="D176" s="20" t="inlineStr">
        <is>
          <t>1007</t>
        </is>
      </c>
      <c r="E176" s="20" t="inlineStr">
        <is>
          <t>FOXCONN</t>
        </is>
      </c>
      <c r="F176" s="21" t="inlineStr">
        <is>
          <t>2002-07-09</t>
        </is>
      </c>
      <c r="G176" s="20" t="inlineStr">
        <is>
          <t>OLD</t>
        </is>
      </c>
      <c r="H176" s="21" t="inlineStr">
        <is>
          <t>2023-05-26</t>
        </is>
      </c>
      <c r="I176" s="21" t="inlineStr">
        <is>
          <t>2023-08-11</t>
        </is>
      </c>
      <c r="J176" s="20" t="inlineStr"/>
      <c r="K176" s="20" t="inlineStr">
        <is>
          <t>Công nhân</t>
        </is>
      </c>
      <c r="L176" s="20" t="inlineStr">
        <is>
          <t>Công nhân</t>
        </is>
      </c>
      <c r="M176" s="20" t="inlineStr"/>
      <c r="N176" s="20" t="inlineStr">
        <is>
          <t>LC1</t>
        </is>
      </c>
      <c r="O176" s="20" t="inlineStr">
        <is>
          <t>M-GROSS</t>
        </is>
      </c>
      <c r="P176" s="20" t="inlineStr"/>
      <c r="Q176" s="20" t="inlineStr">
        <is>
          <t>1</t>
        </is>
      </c>
      <c r="R176" s="22" t="n">
        <v>0</v>
      </c>
      <c r="S176" s="22" t="n">
        <v>4600000</v>
      </c>
      <c r="T176" s="22" t="n">
        <v>4600000</v>
      </c>
      <c r="U176" s="20" t="n">
        <v>0</v>
      </c>
      <c r="V176" s="20" t="n">
        <v>0</v>
      </c>
      <c r="W176" s="20" t="n">
        <v>0</v>
      </c>
      <c r="X176" s="22" t="n">
        <v>300000</v>
      </c>
      <c r="Y176" s="22" t="n">
        <v>200000</v>
      </c>
      <c r="Z176" s="22" t="n">
        <v>350000</v>
      </c>
      <c r="AA176" s="22" t="n">
        <v>220000</v>
      </c>
      <c r="AB176" s="22" t="n">
        <v>0</v>
      </c>
      <c r="AC176" s="20" t="inlineStr"/>
      <c r="AD176" s="20" t="inlineStr"/>
      <c r="AE176" s="20" t="inlineStr"/>
      <c r="AF176" s="20" t="inlineStr"/>
      <c r="AG176" s="20" t="inlineStr"/>
      <c r="AH176" s="20" t="inlineStr">
        <is>
          <t>010302006783</t>
        </is>
      </c>
      <c r="AI176" s="20" t="inlineStr">
        <is>
          <t>0%</t>
        </is>
      </c>
      <c r="AJ176" s="20" t="inlineStr">
        <is>
          <t>158980-01-1007/K1225/260523</t>
        </is>
      </c>
      <c r="AK176" s="20" t="inlineStr">
        <is>
          <t>Hợp đồng lao động Xác định thời hạn</t>
        </is>
      </c>
      <c r="AL176" s="20" t="inlineStr">
        <is>
          <t>2023-08-20</t>
        </is>
      </c>
    </row>
    <row r="177">
      <c r="A177" s="20" t="inlineStr">
        <is>
          <t>158839</t>
        </is>
      </c>
      <c r="B177" s="20" t="inlineStr">
        <is>
          <t>Lang Văn Trường</t>
        </is>
      </c>
      <c r="C177" s="20" t="inlineStr">
        <is>
          <t>158839-01</t>
        </is>
      </c>
      <c r="D177" s="20" t="inlineStr">
        <is>
          <t>1007</t>
        </is>
      </c>
      <c r="E177" s="20" t="inlineStr">
        <is>
          <t>FOXCONN</t>
        </is>
      </c>
      <c r="F177" s="21" t="inlineStr">
        <is>
          <t>2000-11-24</t>
        </is>
      </c>
      <c r="G177" s="20" t="inlineStr">
        <is>
          <t>OLD</t>
        </is>
      </c>
      <c r="H177" s="21" t="inlineStr">
        <is>
          <t>2023-05-23</t>
        </is>
      </c>
      <c r="I177" s="21" t="inlineStr">
        <is>
          <t>2023-08-13</t>
        </is>
      </c>
      <c r="J177" s="20" t="inlineStr"/>
      <c r="K177" s="20" t="inlineStr">
        <is>
          <t>Công nhân</t>
        </is>
      </c>
      <c r="L177" s="20" t="inlineStr">
        <is>
          <t>Công nhân</t>
        </is>
      </c>
      <c r="M177" s="20" t="inlineStr"/>
      <c r="N177" s="20" t="inlineStr">
        <is>
          <t>LC1</t>
        </is>
      </c>
      <c r="O177" s="20" t="inlineStr">
        <is>
          <t>M-GROSS</t>
        </is>
      </c>
      <c r="P177" s="20" t="inlineStr"/>
      <c r="Q177" s="20" t="inlineStr">
        <is>
          <t>1</t>
        </is>
      </c>
      <c r="R177" s="22" t="n">
        <v>0</v>
      </c>
      <c r="S177" s="22" t="n">
        <v>4600000</v>
      </c>
      <c r="T177" s="22" t="n">
        <v>4600000</v>
      </c>
      <c r="U177" s="20" t="n">
        <v>0</v>
      </c>
      <c r="V177" s="20" t="n">
        <v>0</v>
      </c>
      <c r="W177" s="20" t="n">
        <v>0</v>
      </c>
      <c r="X177" s="22" t="n">
        <v>300000</v>
      </c>
      <c r="Y177" s="22" t="n">
        <v>200000</v>
      </c>
      <c r="Z177" s="22" t="n">
        <v>350000</v>
      </c>
      <c r="AA177" s="22" t="n">
        <v>220000</v>
      </c>
      <c r="AB177" s="22" t="n">
        <v>0</v>
      </c>
      <c r="AC177" s="20" t="inlineStr"/>
      <c r="AD177" s="20" t="inlineStr"/>
      <c r="AE177" s="20" t="inlineStr"/>
      <c r="AF177" s="20" t="inlineStr"/>
      <c r="AG177" s="20" t="inlineStr"/>
      <c r="AH177" s="20" t="inlineStr">
        <is>
          <t>038200030481</t>
        </is>
      </c>
      <c r="AI177" s="20" t="inlineStr">
        <is>
          <t>0%</t>
        </is>
      </c>
      <c r="AJ177" s="20" t="inlineStr">
        <is>
          <t>158839-01-1007/K1225/230523</t>
        </is>
      </c>
      <c r="AK177" s="20" t="inlineStr">
        <is>
          <t>Hợp đồng lao động Xác định thời hạn</t>
        </is>
      </c>
      <c r="AL177" s="20" t="inlineStr">
        <is>
          <t>2023-08-20</t>
        </is>
      </c>
    </row>
    <row r="178">
      <c r="A178" s="20" t="inlineStr">
        <is>
          <t>159885</t>
        </is>
      </c>
      <c r="B178" s="20" t="inlineStr">
        <is>
          <t>Lang Văn Chính</t>
        </is>
      </c>
      <c r="C178" s="20" t="inlineStr">
        <is>
          <t>159885-01</t>
        </is>
      </c>
      <c r="D178" s="20" t="inlineStr">
        <is>
          <t>1007</t>
        </is>
      </c>
      <c r="E178" s="20" t="inlineStr">
        <is>
          <t>FOXCONN</t>
        </is>
      </c>
      <c r="F178" s="21" t="inlineStr">
        <is>
          <t>1997-09-12</t>
        </is>
      </c>
      <c r="G178" s="20" t="inlineStr">
        <is>
          <t>OLD</t>
        </is>
      </c>
      <c r="H178" s="21" t="inlineStr">
        <is>
          <t>2023-06-23</t>
        </is>
      </c>
      <c r="I178" s="21" t="inlineStr">
        <is>
          <t>2023-10-22</t>
        </is>
      </c>
      <c r="J178" s="20" t="inlineStr"/>
      <c r="K178" s="20" t="inlineStr">
        <is>
          <t>Công nhân</t>
        </is>
      </c>
      <c r="L178" s="20" t="inlineStr">
        <is>
          <t>Công nhân</t>
        </is>
      </c>
      <c r="M178" s="20" t="inlineStr"/>
      <c r="N178" s="20" t="inlineStr">
        <is>
          <t>LC1</t>
        </is>
      </c>
      <c r="O178" s="20" t="inlineStr">
        <is>
          <t>M-GROSS</t>
        </is>
      </c>
      <c r="P178" s="20" t="inlineStr"/>
      <c r="Q178" s="20" t="inlineStr">
        <is>
          <t>1</t>
        </is>
      </c>
      <c r="R178" s="22" t="n">
        <v>0</v>
      </c>
      <c r="S178" s="22" t="n">
        <v>4600000</v>
      </c>
      <c r="T178" s="22" t="n">
        <v>4600000</v>
      </c>
      <c r="U178" s="20" t="n">
        <v>0</v>
      </c>
      <c r="V178" s="20" t="n">
        <v>0</v>
      </c>
      <c r="W178" s="20" t="n">
        <v>0</v>
      </c>
      <c r="X178" s="22" t="n">
        <v>300000</v>
      </c>
      <c r="Y178" s="22" t="n">
        <v>200000</v>
      </c>
      <c r="Z178" s="22" t="n">
        <v>350000</v>
      </c>
      <c r="AA178" s="22" t="n">
        <v>220000</v>
      </c>
      <c r="AB178" s="22" t="n">
        <v>0</v>
      </c>
      <c r="AC178" s="20" t="inlineStr"/>
      <c r="AD178" s="20" t="inlineStr"/>
      <c r="AE178" s="20" t="inlineStr"/>
      <c r="AF178" s="20" t="inlineStr"/>
      <c r="AG178" s="20" t="inlineStr"/>
      <c r="AH178" s="20" t="inlineStr">
        <is>
          <t>040097020021</t>
        </is>
      </c>
      <c r="AI178" s="20" t="inlineStr">
        <is>
          <t>0%</t>
        </is>
      </c>
      <c r="AJ178" s="20" t="inlineStr">
        <is>
          <t>159885-01-1007/K1225/230623</t>
        </is>
      </c>
      <c r="AK178" s="20" t="inlineStr">
        <is>
          <t>Hợp đồng lao động Xác định thời hạn</t>
        </is>
      </c>
      <c r="AL178" s="20" t="inlineStr">
        <is>
          <t>2023-09-17</t>
        </is>
      </c>
    </row>
    <row r="179">
      <c r="A179" s="20" t="inlineStr">
        <is>
          <t>159057</t>
        </is>
      </c>
      <c r="B179" s="20" t="inlineStr">
        <is>
          <t>Hứa Quốc Thành</t>
        </is>
      </c>
      <c r="C179" s="20" t="inlineStr">
        <is>
          <t>159057-01</t>
        </is>
      </c>
      <c r="D179" s="20" t="inlineStr">
        <is>
          <t>1007</t>
        </is>
      </c>
      <c r="E179" s="20" t="inlineStr">
        <is>
          <t>FOXCONN</t>
        </is>
      </c>
      <c r="F179" s="21" t="inlineStr">
        <is>
          <t>2000-06-19</t>
        </is>
      </c>
      <c r="G179" s="20" t="inlineStr">
        <is>
          <t>OLD</t>
        </is>
      </c>
      <c r="H179" s="21" t="inlineStr">
        <is>
          <t>2023-05-29</t>
        </is>
      </c>
      <c r="I179" s="21" t="inlineStr">
        <is>
          <t>2023-08-19</t>
        </is>
      </c>
      <c r="J179" s="20" t="inlineStr"/>
      <c r="K179" s="20" t="inlineStr">
        <is>
          <t>Công nhân</t>
        </is>
      </c>
      <c r="L179" s="20" t="inlineStr">
        <is>
          <t>Công nhân</t>
        </is>
      </c>
      <c r="M179" s="20" t="inlineStr"/>
      <c r="N179" s="20" t="inlineStr">
        <is>
          <t>LC1</t>
        </is>
      </c>
      <c r="O179" s="20" t="inlineStr">
        <is>
          <t>M-GROSS</t>
        </is>
      </c>
      <c r="P179" s="20" t="inlineStr"/>
      <c r="Q179" s="20" t="inlineStr">
        <is>
          <t>1</t>
        </is>
      </c>
      <c r="R179" s="22" t="n">
        <v>0</v>
      </c>
      <c r="S179" s="22" t="n">
        <v>4600000</v>
      </c>
      <c r="T179" s="22" t="n">
        <v>4600000</v>
      </c>
      <c r="U179" s="20" t="n">
        <v>0</v>
      </c>
      <c r="V179" s="20" t="n">
        <v>0</v>
      </c>
      <c r="W179" s="20" t="n">
        <v>0</v>
      </c>
      <c r="X179" s="22" t="n">
        <v>300000</v>
      </c>
      <c r="Y179" s="22" t="n">
        <v>200000</v>
      </c>
      <c r="Z179" s="22" t="n">
        <v>350000</v>
      </c>
      <c r="AA179" s="22" t="n">
        <v>220000</v>
      </c>
      <c r="AB179" s="22" t="n">
        <v>0</v>
      </c>
      <c r="AC179" s="20" t="inlineStr"/>
      <c r="AD179" s="20" t="inlineStr"/>
      <c r="AE179" s="20" t="inlineStr"/>
      <c r="AF179" s="20" t="inlineStr"/>
      <c r="AG179" s="20" t="inlineStr"/>
      <c r="AH179" s="20" t="inlineStr">
        <is>
          <t>020200006272</t>
        </is>
      </c>
      <c r="AI179" s="20" t="inlineStr">
        <is>
          <t>0%</t>
        </is>
      </c>
      <c r="AJ179" s="20" t="inlineStr">
        <is>
          <t>159057-01-1007/K1225/290523</t>
        </is>
      </c>
      <c r="AK179" s="20" t="inlineStr">
        <is>
          <t>Hợp đồng lao động Xác định thời hạn</t>
        </is>
      </c>
      <c r="AL179" s="20" t="inlineStr">
        <is>
          <t>2023-08-20</t>
        </is>
      </c>
    </row>
    <row r="180">
      <c r="A180" s="20" t="inlineStr">
        <is>
          <t>159789</t>
        </is>
      </c>
      <c r="B180" s="20" t="inlineStr">
        <is>
          <t>Hò Xuân Lính</t>
        </is>
      </c>
      <c r="C180" s="20" t="inlineStr">
        <is>
          <t>159789-01</t>
        </is>
      </c>
      <c r="D180" s="20" t="inlineStr">
        <is>
          <t>1007</t>
        </is>
      </c>
      <c r="E180" s="20" t="inlineStr">
        <is>
          <t>FOXCONN</t>
        </is>
      </c>
      <c r="F180" s="21" t="inlineStr">
        <is>
          <t>2002-09-08</t>
        </is>
      </c>
      <c r="G180" s="20" t="inlineStr">
        <is>
          <t>OLD</t>
        </is>
      </c>
      <c r="H180" s="21" t="inlineStr">
        <is>
          <t>2023-06-15</t>
        </is>
      </c>
      <c r="I180" s="21" t="inlineStr">
        <is>
          <t>2023-10-26</t>
        </is>
      </c>
      <c r="J180" s="20" t="inlineStr"/>
      <c r="K180" s="20" t="inlineStr">
        <is>
          <t>Công nhân</t>
        </is>
      </c>
      <c r="L180" s="20" t="inlineStr">
        <is>
          <t>Công nhân</t>
        </is>
      </c>
      <c r="M180" s="20" t="inlineStr"/>
      <c r="N180" s="20" t="inlineStr">
        <is>
          <t>LC1</t>
        </is>
      </c>
      <c r="O180" s="20" t="inlineStr">
        <is>
          <t>M-GROSS</t>
        </is>
      </c>
      <c r="P180" s="20" t="inlineStr"/>
      <c r="Q180" s="20" t="inlineStr">
        <is>
          <t>1</t>
        </is>
      </c>
      <c r="R180" s="22" t="n">
        <v>0</v>
      </c>
      <c r="S180" s="22" t="n">
        <v>4600000</v>
      </c>
      <c r="T180" s="22" t="n">
        <v>4600000</v>
      </c>
      <c r="U180" s="20" t="n">
        <v>0</v>
      </c>
      <c r="V180" s="20" t="n">
        <v>0</v>
      </c>
      <c r="W180" s="20" t="n">
        <v>0</v>
      </c>
      <c r="X180" s="22" t="n">
        <v>300000</v>
      </c>
      <c r="Y180" s="22" t="n">
        <v>200000</v>
      </c>
      <c r="Z180" s="22" t="n">
        <v>350000</v>
      </c>
      <c r="AA180" s="22" t="n">
        <v>220000</v>
      </c>
      <c r="AB180" s="22" t="n">
        <v>0</v>
      </c>
      <c r="AC180" s="20" t="inlineStr"/>
      <c r="AD180" s="20" t="inlineStr"/>
      <c r="AE180" s="20" t="inlineStr"/>
      <c r="AF180" s="20" t="inlineStr"/>
      <c r="AG180" s="20" t="inlineStr"/>
      <c r="AH180" s="20" t="inlineStr">
        <is>
          <t>002202010435</t>
        </is>
      </c>
      <c r="AI180" s="20" t="inlineStr">
        <is>
          <t>10.0%</t>
        </is>
      </c>
      <c r="AJ180" s="20" t="inlineStr">
        <is>
          <t>159789-01-1007/K1225/150623</t>
        </is>
      </c>
      <c r="AK180" s="20" t="inlineStr">
        <is>
          <t>Hợp đồng lao động Xác định thời hạn</t>
        </is>
      </c>
      <c r="AL180" s="20" t="inlineStr">
        <is>
          <t>2023-09-10</t>
        </is>
      </c>
    </row>
    <row r="181">
      <c r="A181" s="20" t="inlineStr">
        <is>
          <t>159904</t>
        </is>
      </c>
      <c r="B181" s="20" t="inlineStr">
        <is>
          <t>Hoàng Văn Triệu</t>
        </is>
      </c>
      <c r="C181" s="20" t="inlineStr">
        <is>
          <t>159904-01</t>
        </is>
      </c>
      <c r="D181" s="20" t="inlineStr">
        <is>
          <t>1007</t>
        </is>
      </c>
      <c r="E181" s="20" t="inlineStr">
        <is>
          <t>FOXCONN</t>
        </is>
      </c>
      <c r="F181" s="21" t="inlineStr">
        <is>
          <t>2000-02-01</t>
        </is>
      </c>
      <c r="G181" s="20" t="inlineStr">
        <is>
          <t>OFF</t>
        </is>
      </c>
      <c r="H181" s="21" t="inlineStr">
        <is>
          <t>2023-06-24</t>
        </is>
      </c>
      <c r="I181" s="21" t="inlineStr">
        <is>
          <t>2023-06-25</t>
        </is>
      </c>
      <c r="J181" s="20" t="inlineStr"/>
      <c r="K181" s="20" t="inlineStr">
        <is>
          <t>Công nhân</t>
        </is>
      </c>
      <c r="L181" s="20" t="inlineStr">
        <is>
          <t>Công nhân</t>
        </is>
      </c>
      <c r="M181" s="20" t="inlineStr"/>
      <c r="N181" s="20" t="inlineStr">
        <is>
          <t>LC1</t>
        </is>
      </c>
      <c r="O181" s="20" t="inlineStr">
        <is>
          <t>M-GROSS</t>
        </is>
      </c>
      <c r="P181" s="20" t="inlineStr"/>
      <c r="Q181" s="20" t="inlineStr">
        <is>
          <t>1</t>
        </is>
      </c>
      <c r="R181" s="22" t="n">
        <v>0</v>
      </c>
      <c r="S181" s="22" t="n">
        <v>4600000</v>
      </c>
      <c r="T181" s="22" t="n">
        <v>4600000</v>
      </c>
      <c r="U181" s="20" t="n">
        <v>0</v>
      </c>
      <c r="V181" s="20" t="n">
        <v>0</v>
      </c>
      <c r="W181" s="20" t="n">
        <v>0</v>
      </c>
      <c r="X181" s="22" t="n">
        <v>300000</v>
      </c>
      <c r="Y181" s="22" t="n">
        <v>200000</v>
      </c>
      <c r="Z181" s="22" t="n">
        <v>350000</v>
      </c>
      <c r="AA181" s="22" t="n">
        <v>220000</v>
      </c>
      <c r="AB181" s="22" t="n">
        <v>0</v>
      </c>
      <c r="AC181" s="20" t="inlineStr"/>
      <c r="AD181" s="20" t="inlineStr"/>
      <c r="AE181" s="20" t="inlineStr"/>
      <c r="AF181" s="20" t="inlineStr"/>
      <c r="AG181" s="20" t="inlineStr"/>
      <c r="AH181" s="20" t="inlineStr">
        <is>
          <t>073557373</t>
        </is>
      </c>
      <c r="AI181" s="20" t="inlineStr">
        <is>
          <t>0%</t>
        </is>
      </c>
      <c r="AJ181" s="20" t="inlineStr">
        <is>
          <t>159904-01-1007/K1225/240623</t>
        </is>
      </c>
      <c r="AK181" s="20" t="inlineStr">
        <is>
          <t>Hợp đồng lao động Xác định thời hạn</t>
        </is>
      </c>
      <c r="AL181" s="20" t="inlineStr">
        <is>
          <t>2023-09-17</t>
        </is>
      </c>
    </row>
    <row r="182">
      <c r="A182" s="20" t="inlineStr">
        <is>
          <t>158991</t>
        </is>
      </c>
      <c r="B182" s="20" t="inlineStr">
        <is>
          <t>Hoàng Văn Thành</t>
        </is>
      </c>
      <c r="C182" s="20" t="inlineStr">
        <is>
          <t>158991-01</t>
        </is>
      </c>
      <c r="D182" s="20" t="inlineStr">
        <is>
          <t>1007</t>
        </is>
      </c>
      <c r="E182" s="20" t="inlineStr">
        <is>
          <t>FOXCONN</t>
        </is>
      </c>
      <c r="F182" s="21" t="inlineStr">
        <is>
          <t>1994-04-22</t>
        </is>
      </c>
      <c r="G182" s="20" t="inlineStr">
        <is>
          <t>OLD</t>
        </is>
      </c>
      <c r="H182" s="21" t="inlineStr">
        <is>
          <t>2023-05-26</t>
        </is>
      </c>
      <c r="I182" s="21" t="inlineStr">
        <is>
          <t>2023-08-18</t>
        </is>
      </c>
      <c r="J182" s="20" t="inlineStr"/>
      <c r="K182" s="20" t="inlineStr">
        <is>
          <t>Công nhân</t>
        </is>
      </c>
      <c r="L182" s="20" t="inlineStr">
        <is>
          <t>Công nhân</t>
        </is>
      </c>
      <c r="M182" s="20" t="inlineStr"/>
      <c r="N182" s="20" t="inlineStr">
        <is>
          <t>LC1</t>
        </is>
      </c>
      <c r="O182" s="20" t="inlineStr">
        <is>
          <t>M-GROSS</t>
        </is>
      </c>
      <c r="P182" s="20" t="inlineStr"/>
      <c r="Q182" s="20" t="inlineStr">
        <is>
          <t>1</t>
        </is>
      </c>
      <c r="R182" s="22" t="n">
        <v>0</v>
      </c>
      <c r="S182" s="22" t="n">
        <v>4600000</v>
      </c>
      <c r="T182" s="22" t="n">
        <v>4600000</v>
      </c>
      <c r="U182" s="20" t="n">
        <v>0</v>
      </c>
      <c r="V182" s="20" t="n">
        <v>0</v>
      </c>
      <c r="W182" s="20" t="n">
        <v>0</v>
      </c>
      <c r="X182" s="22" t="n">
        <v>300000</v>
      </c>
      <c r="Y182" s="22" t="n">
        <v>200000</v>
      </c>
      <c r="Z182" s="22" t="n">
        <v>350000</v>
      </c>
      <c r="AA182" s="22" t="n">
        <v>220000</v>
      </c>
      <c r="AB182" s="22" t="n">
        <v>0</v>
      </c>
      <c r="AC182" s="20" t="inlineStr"/>
      <c r="AD182" s="20" t="inlineStr"/>
      <c r="AE182" s="20" t="inlineStr"/>
      <c r="AF182" s="20" t="inlineStr"/>
      <c r="AG182" s="20" t="inlineStr"/>
      <c r="AH182" s="20" t="inlineStr">
        <is>
          <t>008094005479</t>
        </is>
      </c>
      <c r="AI182" s="20" t="inlineStr">
        <is>
          <t>0%</t>
        </is>
      </c>
      <c r="AJ182" s="20" t="inlineStr">
        <is>
          <t>158991-01-1007/K1225/260523</t>
        </is>
      </c>
      <c r="AK182" s="20" t="inlineStr">
        <is>
          <t>Hợp đồng lao động Xác định thời hạn</t>
        </is>
      </c>
      <c r="AL182" s="20" t="inlineStr">
        <is>
          <t>2023-08-20</t>
        </is>
      </c>
    </row>
    <row r="183">
      <c r="A183" s="20" t="inlineStr">
        <is>
          <t>159892</t>
        </is>
      </c>
      <c r="B183" s="20" t="inlineStr">
        <is>
          <t>Hoàng Văn Huýnh</t>
        </is>
      </c>
      <c r="C183" s="20" t="inlineStr">
        <is>
          <t>159892-01</t>
        </is>
      </c>
      <c r="D183" s="20" t="inlineStr">
        <is>
          <t>1007</t>
        </is>
      </c>
      <c r="E183" s="20" t="inlineStr">
        <is>
          <t>FOXCONN</t>
        </is>
      </c>
      <c r="F183" s="21" t="inlineStr">
        <is>
          <t>1999-06-29</t>
        </is>
      </c>
      <c r="G183" s="20" t="inlineStr">
        <is>
          <t>OFF</t>
        </is>
      </c>
      <c r="H183" s="21" t="inlineStr">
        <is>
          <t>2023-06-23</t>
        </is>
      </c>
      <c r="I183" s="21" t="inlineStr">
        <is>
          <t>2023-07-28</t>
        </is>
      </c>
      <c r="J183" s="20" t="inlineStr"/>
      <c r="K183" s="20" t="inlineStr">
        <is>
          <t>Công nhân</t>
        </is>
      </c>
      <c r="L183" s="20" t="inlineStr">
        <is>
          <t>Công nhân</t>
        </is>
      </c>
      <c r="M183" s="20" t="inlineStr"/>
      <c r="N183" s="20" t="inlineStr">
        <is>
          <t>LC1</t>
        </is>
      </c>
      <c r="O183" s="20" t="inlineStr">
        <is>
          <t>M-GROSS</t>
        </is>
      </c>
      <c r="P183" s="20" t="inlineStr"/>
      <c r="Q183" s="20" t="inlineStr">
        <is>
          <t>1</t>
        </is>
      </c>
      <c r="R183" s="22" t="n">
        <v>0</v>
      </c>
      <c r="S183" s="22" t="n">
        <v>4600000</v>
      </c>
      <c r="T183" s="22" t="n">
        <v>4600000</v>
      </c>
      <c r="U183" s="20" t="n">
        <v>0</v>
      </c>
      <c r="V183" s="20" t="n">
        <v>0</v>
      </c>
      <c r="W183" s="20" t="n">
        <v>0</v>
      </c>
      <c r="X183" s="22" t="n">
        <v>300000</v>
      </c>
      <c r="Y183" s="22" t="n">
        <v>200000</v>
      </c>
      <c r="Z183" s="22" t="n">
        <v>350000</v>
      </c>
      <c r="AA183" s="22" t="n">
        <v>220000</v>
      </c>
      <c r="AB183" s="22" t="n">
        <v>0</v>
      </c>
      <c r="AC183" s="20" t="inlineStr"/>
      <c r="AD183" s="20" t="inlineStr"/>
      <c r="AE183" s="20" t="inlineStr"/>
      <c r="AF183" s="20" t="inlineStr"/>
      <c r="AG183" s="20" t="inlineStr"/>
      <c r="AH183" s="20" t="inlineStr">
        <is>
          <t>006099000117</t>
        </is>
      </c>
      <c r="AI183" s="20" t="inlineStr">
        <is>
          <t>0%</t>
        </is>
      </c>
      <c r="AJ183" s="20" t="inlineStr">
        <is>
          <t>159892-01-1007/K1225/230623</t>
        </is>
      </c>
      <c r="AK183" s="20" t="inlineStr">
        <is>
          <t>Hợp đồng lao động Xác định thời hạn</t>
        </is>
      </c>
      <c r="AL183" s="20" t="inlineStr">
        <is>
          <t>2023-09-17</t>
        </is>
      </c>
    </row>
    <row r="184">
      <c r="A184" s="20" t="inlineStr">
        <is>
          <t>159896</t>
        </is>
      </c>
      <c r="B184" s="20" t="inlineStr">
        <is>
          <t>Hoàng Văn Hùng</t>
        </is>
      </c>
      <c r="C184" s="20" t="inlineStr">
        <is>
          <t>159896-01</t>
        </is>
      </c>
      <c r="D184" s="20" t="inlineStr">
        <is>
          <t>1007</t>
        </is>
      </c>
      <c r="E184" s="20" t="inlineStr">
        <is>
          <t>FOXCONN</t>
        </is>
      </c>
      <c r="F184" s="21" t="inlineStr">
        <is>
          <t>2000-09-02</t>
        </is>
      </c>
      <c r="G184" s="20" t="inlineStr">
        <is>
          <t>OLD</t>
        </is>
      </c>
      <c r="H184" s="21" t="inlineStr">
        <is>
          <t>2023-06-23</t>
        </is>
      </c>
      <c r="I184" s="21" t="inlineStr"/>
      <c r="J184" s="20" t="inlineStr"/>
      <c r="K184" s="20" t="inlineStr">
        <is>
          <t>Công nhân</t>
        </is>
      </c>
      <c r="L184" s="20" t="inlineStr">
        <is>
          <t>Công nhân</t>
        </is>
      </c>
      <c r="M184" s="20" t="inlineStr"/>
      <c r="N184" s="20" t="inlineStr">
        <is>
          <t>LC1</t>
        </is>
      </c>
      <c r="O184" s="20" t="inlineStr">
        <is>
          <t>M-GROSS</t>
        </is>
      </c>
      <c r="P184" s="20" t="inlineStr"/>
      <c r="Q184" s="20" t="inlineStr">
        <is>
          <t>1</t>
        </is>
      </c>
      <c r="R184" s="22" t="n">
        <v>0</v>
      </c>
      <c r="S184" s="22" t="n">
        <v>4600000</v>
      </c>
      <c r="T184" s="22" t="n">
        <v>4600000</v>
      </c>
      <c r="U184" s="20" t="n">
        <v>0</v>
      </c>
      <c r="V184" s="20" t="n">
        <v>0</v>
      </c>
      <c r="W184" s="20" t="n">
        <v>0</v>
      </c>
      <c r="X184" s="22" t="n">
        <v>300000</v>
      </c>
      <c r="Y184" s="22" t="n">
        <v>200000</v>
      </c>
      <c r="Z184" s="22" t="n">
        <v>350000</v>
      </c>
      <c r="AA184" s="22" t="n">
        <v>220000</v>
      </c>
      <c r="AB184" s="22" t="n">
        <v>0</v>
      </c>
      <c r="AC184" s="20" t="inlineStr"/>
      <c r="AD184" s="20" t="inlineStr"/>
      <c r="AE184" s="20" t="inlineStr"/>
      <c r="AF184" s="20" t="inlineStr"/>
      <c r="AG184" s="20" t="inlineStr"/>
      <c r="AH184" s="20" t="inlineStr">
        <is>
          <t>008200006933</t>
        </is>
      </c>
      <c r="AI184" s="20" t="inlineStr">
        <is>
          <t>0%</t>
        </is>
      </c>
      <c r="AJ184" s="20" t="inlineStr">
        <is>
          <t>159896-01-1007/K1225/230623</t>
        </is>
      </c>
      <c r="AK184" s="20" t="inlineStr">
        <is>
          <t>Hợp đồng lao động Xác định thời hạn</t>
        </is>
      </c>
      <c r="AL184" s="20" t="inlineStr">
        <is>
          <t>2023-09-17</t>
        </is>
      </c>
    </row>
    <row r="185">
      <c r="A185" s="20" t="inlineStr">
        <is>
          <t>158918</t>
        </is>
      </c>
      <c r="B185" s="20" t="inlineStr">
        <is>
          <t>Hoàng Văn Hiệp</t>
        </is>
      </c>
      <c r="C185" s="20" t="inlineStr">
        <is>
          <t>158918-01</t>
        </is>
      </c>
      <c r="D185" s="20" t="inlineStr">
        <is>
          <t>1007</t>
        </is>
      </c>
      <c r="E185" s="20" t="inlineStr">
        <is>
          <t>FOXCONN</t>
        </is>
      </c>
      <c r="F185" s="21" t="inlineStr">
        <is>
          <t>1985-01-11</t>
        </is>
      </c>
      <c r="G185" s="20" t="inlineStr">
        <is>
          <t>OLD</t>
        </is>
      </c>
      <c r="H185" s="21" t="inlineStr">
        <is>
          <t>2023-05-25</t>
        </is>
      </c>
      <c r="I185" s="21" t="inlineStr">
        <is>
          <t>2023-08-18</t>
        </is>
      </c>
      <c r="J185" s="20" t="inlineStr"/>
      <c r="K185" s="20" t="inlineStr">
        <is>
          <t>Công nhân</t>
        </is>
      </c>
      <c r="L185" s="20" t="inlineStr">
        <is>
          <t>Công nhân</t>
        </is>
      </c>
      <c r="M185" s="20" t="inlineStr"/>
      <c r="N185" s="20" t="inlineStr">
        <is>
          <t>LC1</t>
        </is>
      </c>
      <c r="O185" s="20" t="inlineStr">
        <is>
          <t>M-GROSS</t>
        </is>
      </c>
      <c r="P185" s="20" t="inlineStr"/>
      <c r="Q185" s="20" t="inlineStr">
        <is>
          <t>1</t>
        </is>
      </c>
      <c r="R185" s="22" t="n">
        <v>0</v>
      </c>
      <c r="S185" s="22" t="n">
        <v>4600000</v>
      </c>
      <c r="T185" s="22" t="n">
        <v>4600000</v>
      </c>
      <c r="U185" s="20" t="n">
        <v>0</v>
      </c>
      <c r="V185" s="20" t="n">
        <v>0</v>
      </c>
      <c r="W185" s="20" t="n">
        <v>0</v>
      </c>
      <c r="X185" s="22" t="n">
        <v>300000</v>
      </c>
      <c r="Y185" s="22" t="n">
        <v>200000</v>
      </c>
      <c r="Z185" s="22" t="n">
        <v>350000</v>
      </c>
      <c r="AA185" s="22" t="n">
        <v>220000</v>
      </c>
      <c r="AB185" s="22" t="n">
        <v>0</v>
      </c>
      <c r="AC185" s="20" t="inlineStr"/>
      <c r="AD185" s="20" t="inlineStr"/>
      <c r="AE185" s="20" t="inlineStr"/>
      <c r="AF185" s="20" t="inlineStr"/>
      <c r="AG185" s="20" t="inlineStr"/>
      <c r="AH185" s="20" t="inlineStr">
        <is>
          <t>020085011154</t>
        </is>
      </c>
      <c r="AI185" s="20" t="inlineStr">
        <is>
          <t>0%</t>
        </is>
      </c>
      <c r="AJ185" s="20" t="inlineStr">
        <is>
          <t>158918-01-1007/K1225/250523</t>
        </is>
      </c>
      <c r="AK185" s="20" t="inlineStr">
        <is>
          <t>Hợp đồng lao động Xác định thời hạn</t>
        </is>
      </c>
      <c r="AL185" s="20" t="inlineStr">
        <is>
          <t>2023-08-20</t>
        </is>
      </c>
    </row>
    <row r="186">
      <c r="A186" s="20" t="inlineStr">
        <is>
          <t>159003</t>
        </is>
      </c>
      <c r="B186" s="20" t="inlineStr">
        <is>
          <t>Hoàng Văn Đức</t>
        </is>
      </c>
      <c r="C186" s="20" t="inlineStr">
        <is>
          <t>159003-01</t>
        </is>
      </c>
      <c r="D186" s="20" t="inlineStr">
        <is>
          <t>1007</t>
        </is>
      </c>
      <c r="E186" s="20" t="inlineStr">
        <is>
          <t>FOXCONN</t>
        </is>
      </c>
      <c r="F186" s="21" t="inlineStr">
        <is>
          <t>2002-11-22</t>
        </is>
      </c>
      <c r="G186" s="20" t="inlineStr">
        <is>
          <t>OLD</t>
        </is>
      </c>
      <c r="H186" s="21" t="inlineStr">
        <is>
          <t>2023-05-26</t>
        </is>
      </c>
      <c r="I186" s="21" t="inlineStr">
        <is>
          <t>2023-08-27</t>
        </is>
      </c>
      <c r="J186" s="20" t="inlineStr"/>
      <c r="K186" s="20" t="inlineStr">
        <is>
          <t>Công nhân</t>
        </is>
      </c>
      <c r="L186" s="20" t="inlineStr">
        <is>
          <t>Công nhân</t>
        </is>
      </c>
      <c r="M186" s="20" t="inlineStr"/>
      <c r="N186" s="20" t="inlineStr">
        <is>
          <t>LC1</t>
        </is>
      </c>
      <c r="O186" s="20" t="inlineStr">
        <is>
          <t>M-GROSS</t>
        </is>
      </c>
      <c r="P186" s="20" t="inlineStr"/>
      <c r="Q186" s="20" t="inlineStr">
        <is>
          <t>1</t>
        </is>
      </c>
      <c r="R186" s="22" t="n">
        <v>0</v>
      </c>
      <c r="S186" s="22" t="n">
        <v>4600000</v>
      </c>
      <c r="T186" s="22" t="n">
        <v>4600000</v>
      </c>
      <c r="U186" s="20" t="n">
        <v>0</v>
      </c>
      <c r="V186" s="20" t="n">
        <v>0</v>
      </c>
      <c r="W186" s="20" t="n">
        <v>0</v>
      </c>
      <c r="X186" s="22" t="n">
        <v>300000</v>
      </c>
      <c r="Y186" s="22" t="n">
        <v>200000</v>
      </c>
      <c r="Z186" s="22" t="n">
        <v>350000</v>
      </c>
      <c r="AA186" s="22" t="n">
        <v>220000</v>
      </c>
      <c r="AB186" s="22" t="n">
        <v>0</v>
      </c>
      <c r="AC186" s="20" t="inlineStr"/>
      <c r="AD186" s="20" t="inlineStr"/>
      <c r="AE186" s="20" t="inlineStr"/>
      <c r="AF186" s="20" t="inlineStr"/>
      <c r="AG186" s="20" t="inlineStr"/>
      <c r="AH186" s="20" t="inlineStr">
        <is>
          <t>002202004128</t>
        </is>
      </c>
      <c r="AI186" s="20" t="inlineStr">
        <is>
          <t>0%</t>
        </is>
      </c>
      <c r="AJ186" s="20" t="inlineStr">
        <is>
          <t>159003-01-1007/K1225/260523</t>
        </is>
      </c>
      <c r="AK186" s="20" t="inlineStr">
        <is>
          <t>Hợp đồng lao động Xác định thời hạn</t>
        </is>
      </c>
      <c r="AL186" s="20" t="inlineStr">
        <is>
          <t>2023-08-20</t>
        </is>
      </c>
    </row>
    <row r="187">
      <c r="A187" s="20" t="inlineStr">
        <is>
          <t>158982</t>
        </is>
      </c>
      <c r="B187" s="20" t="inlineStr">
        <is>
          <t>Hoàng Văn Cường</t>
        </is>
      </c>
      <c r="C187" s="20" t="inlineStr">
        <is>
          <t>158982-01</t>
        </is>
      </c>
      <c r="D187" s="20" t="inlineStr">
        <is>
          <t>1007</t>
        </is>
      </c>
      <c r="E187" s="20" t="inlineStr">
        <is>
          <t>FOXCONN</t>
        </is>
      </c>
      <c r="F187" s="21" t="inlineStr">
        <is>
          <t>1997-04-07</t>
        </is>
      </c>
      <c r="G187" s="20" t="inlineStr">
        <is>
          <t>OLD</t>
        </is>
      </c>
      <c r="H187" s="21" t="inlineStr">
        <is>
          <t>2023-05-26</t>
        </is>
      </c>
      <c r="I187" s="21" t="inlineStr">
        <is>
          <t>2023-09-10</t>
        </is>
      </c>
      <c r="J187" s="20" t="inlineStr"/>
      <c r="K187" s="20" t="inlineStr">
        <is>
          <t>Công nhân</t>
        </is>
      </c>
      <c r="L187" s="20" t="inlineStr">
        <is>
          <t>Công nhân</t>
        </is>
      </c>
      <c r="M187" s="20" t="inlineStr"/>
      <c r="N187" s="20" t="inlineStr">
        <is>
          <t>LC1</t>
        </is>
      </c>
      <c r="O187" s="20" t="inlineStr">
        <is>
          <t>M-GROSS</t>
        </is>
      </c>
      <c r="P187" s="20" t="inlineStr"/>
      <c r="Q187" s="20" t="inlineStr">
        <is>
          <t>1</t>
        </is>
      </c>
      <c r="R187" s="22" t="n">
        <v>0</v>
      </c>
      <c r="S187" s="22" t="n">
        <v>4600000</v>
      </c>
      <c r="T187" s="22" t="n">
        <v>4600000</v>
      </c>
      <c r="U187" s="20" t="n">
        <v>0</v>
      </c>
      <c r="V187" s="20" t="n">
        <v>0</v>
      </c>
      <c r="W187" s="20" t="n">
        <v>0</v>
      </c>
      <c r="X187" s="22" t="n">
        <v>300000</v>
      </c>
      <c r="Y187" s="22" t="n">
        <v>200000</v>
      </c>
      <c r="Z187" s="22" t="n">
        <v>350000</v>
      </c>
      <c r="AA187" s="22" t="n">
        <v>220000</v>
      </c>
      <c r="AB187" s="22" t="n">
        <v>0</v>
      </c>
      <c r="AC187" s="20" t="inlineStr"/>
      <c r="AD187" s="20" t="inlineStr"/>
      <c r="AE187" s="20" t="inlineStr"/>
      <c r="AF187" s="20" t="inlineStr"/>
      <c r="AG187" s="20" t="inlineStr"/>
      <c r="AH187" s="20" t="inlineStr">
        <is>
          <t>008097004795</t>
        </is>
      </c>
      <c r="AI187" s="20" t="inlineStr">
        <is>
          <t>0%</t>
        </is>
      </c>
      <c r="AJ187" s="20" t="inlineStr">
        <is>
          <t>158982-01-1007/K1225/260523</t>
        </is>
      </c>
      <c r="AK187" s="20" t="inlineStr">
        <is>
          <t>Hợp đồng lao động Xác định thời hạn</t>
        </is>
      </c>
      <c r="AL187" s="20" t="inlineStr">
        <is>
          <t>2023-08-20</t>
        </is>
      </c>
    </row>
    <row r="188">
      <c r="A188" s="20" t="inlineStr">
        <is>
          <t>158992</t>
        </is>
      </c>
      <c r="B188" s="20" t="inlineStr">
        <is>
          <t>Hoàng Văn Cương</t>
        </is>
      </c>
      <c r="C188" s="20" t="inlineStr">
        <is>
          <t>158992-01</t>
        </is>
      </c>
      <c r="D188" s="20" t="inlineStr">
        <is>
          <t>1007</t>
        </is>
      </c>
      <c r="E188" s="20" t="inlineStr">
        <is>
          <t>FOXCONN</t>
        </is>
      </c>
      <c r="F188" s="21" t="inlineStr">
        <is>
          <t>1997-11-18</t>
        </is>
      </c>
      <c r="G188" s="20" t="inlineStr">
        <is>
          <t>OFF</t>
        </is>
      </c>
      <c r="H188" s="21" t="inlineStr">
        <is>
          <t>2023-05-26</t>
        </is>
      </c>
      <c r="I188" s="21" t="inlineStr">
        <is>
          <t>2023-07-10</t>
        </is>
      </c>
      <c r="J188" s="20" t="inlineStr"/>
      <c r="K188" s="20" t="inlineStr">
        <is>
          <t>Công nhân</t>
        </is>
      </c>
      <c r="L188" s="20" t="inlineStr">
        <is>
          <t>Công nhân</t>
        </is>
      </c>
      <c r="M188" s="20" t="inlineStr"/>
      <c r="N188" s="20" t="inlineStr">
        <is>
          <t>LC1</t>
        </is>
      </c>
      <c r="O188" s="20" t="inlineStr">
        <is>
          <t>M-GROSS</t>
        </is>
      </c>
      <c r="P188" s="20" t="inlineStr"/>
      <c r="Q188" s="20" t="inlineStr">
        <is>
          <t>1</t>
        </is>
      </c>
      <c r="R188" s="22" t="n">
        <v>0</v>
      </c>
      <c r="S188" s="22" t="n">
        <v>4600000</v>
      </c>
      <c r="T188" s="22" t="n">
        <v>4600000</v>
      </c>
      <c r="U188" s="20" t="n">
        <v>0</v>
      </c>
      <c r="V188" s="20" t="n">
        <v>0</v>
      </c>
      <c r="W188" s="20" t="n">
        <v>0</v>
      </c>
      <c r="X188" s="22" t="n">
        <v>300000</v>
      </c>
      <c r="Y188" s="22" t="n">
        <v>200000</v>
      </c>
      <c r="Z188" s="22" t="n">
        <v>350000</v>
      </c>
      <c r="AA188" s="22" t="n">
        <v>220000</v>
      </c>
      <c r="AB188" s="22" t="n">
        <v>0</v>
      </c>
      <c r="AC188" s="20" t="inlineStr"/>
      <c r="AD188" s="20" t="inlineStr"/>
      <c r="AE188" s="20" t="inlineStr"/>
      <c r="AF188" s="20" t="inlineStr"/>
      <c r="AG188" s="20" t="inlineStr"/>
      <c r="AH188" s="20" t="inlineStr">
        <is>
          <t>008097003750</t>
        </is>
      </c>
      <c r="AI188" s="20" t="inlineStr">
        <is>
          <t>0%</t>
        </is>
      </c>
      <c r="AJ188" s="20" t="inlineStr">
        <is>
          <t>158992-01-1007/K1225/260523</t>
        </is>
      </c>
      <c r="AK188" s="20" t="inlineStr">
        <is>
          <t>Hợp đồng lao động Xác định thời hạn</t>
        </is>
      </c>
      <c r="AL188" s="20" t="inlineStr">
        <is>
          <t>2023-08-20</t>
        </is>
      </c>
    </row>
    <row r="189">
      <c r="A189" s="20" t="inlineStr">
        <is>
          <t>153942</t>
        </is>
      </c>
      <c r="B189" s="20" t="inlineStr">
        <is>
          <t>Hoàng Thúy Hồng</t>
        </is>
      </c>
      <c r="C189" s="20" t="inlineStr">
        <is>
          <t>153942-02</t>
        </is>
      </c>
      <c r="D189" s="20" t="inlineStr">
        <is>
          <t>1007</t>
        </is>
      </c>
      <c r="E189" s="20" t="inlineStr">
        <is>
          <t>FOXCONN</t>
        </is>
      </c>
      <c r="F189" s="21" t="inlineStr">
        <is>
          <t>1996-07-15</t>
        </is>
      </c>
      <c r="G189" s="20" t="inlineStr">
        <is>
          <t>OLD</t>
        </is>
      </c>
      <c r="H189" s="21" t="inlineStr">
        <is>
          <t>2023-02-20</t>
        </is>
      </c>
      <c r="I189" s="21" t="inlineStr">
        <is>
          <t>2023-08-20</t>
        </is>
      </c>
      <c r="J189" s="20" t="inlineStr"/>
      <c r="K189" s="20" t="inlineStr">
        <is>
          <t>Công nhân</t>
        </is>
      </c>
      <c r="L189" s="20" t="inlineStr">
        <is>
          <t>Công nhân</t>
        </is>
      </c>
      <c r="M189" s="20" t="inlineStr"/>
      <c r="N189" s="20" t="inlineStr">
        <is>
          <t>LC1</t>
        </is>
      </c>
      <c r="O189" s="20" t="inlineStr">
        <is>
          <t>M-GROSS</t>
        </is>
      </c>
      <c r="P189" s="20" t="inlineStr"/>
      <c r="Q189" s="20" t="inlineStr">
        <is>
          <t>1</t>
        </is>
      </c>
      <c r="R189" s="22" t="n">
        <v>0</v>
      </c>
      <c r="S189" s="22" t="n">
        <v>4600000</v>
      </c>
      <c r="T189" s="22" t="n">
        <v>4600000</v>
      </c>
      <c r="U189" s="20" t="n">
        <v>0</v>
      </c>
      <c r="V189" s="20" t="n">
        <v>0</v>
      </c>
      <c r="W189" s="20" t="n">
        <v>0</v>
      </c>
      <c r="X189" s="22" t="n">
        <v>300000</v>
      </c>
      <c r="Y189" s="22" t="n">
        <v>200000</v>
      </c>
      <c r="Z189" s="22" t="n">
        <v>350000</v>
      </c>
      <c r="AA189" s="22" t="n">
        <v>220000</v>
      </c>
      <c r="AB189" s="22" t="n">
        <v>0</v>
      </c>
      <c r="AC189" s="20" t="inlineStr">
        <is>
          <t>HOANG THUY HONG</t>
        </is>
      </c>
      <c r="AD189" s="20" t="inlineStr">
        <is>
          <t>03401010814822</t>
        </is>
      </c>
      <c r="AE189" s="20" t="inlineStr">
        <is>
          <t>Ngân hàng Thương mại Cổ phần Hàng hải Việt Nam</t>
        </is>
      </c>
      <c r="AF189" s="20" t="inlineStr">
        <is>
          <t>MSB</t>
        </is>
      </c>
      <c r="AG189" s="20" t="inlineStr">
        <is>
          <t>MARITIMEBANK CN NINH HIEP HA NOI</t>
        </is>
      </c>
      <c r="AH189" s="20" t="inlineStr">
        <is>
          <t>015196008000</t>
        </is>
      </c>
      <c r="AI189" s="20" t="inlineStr">
        <is>
          <t>88.88888888888889%</t>
        </is>
      </c>
      <c r="AJ189" s="20" t="inlineStr">
        <is>
          <t>153942-02-1007/K1225/220523</t>
        </is>
      </c>
      <c r="AK189" s="20" t="inlineStr">
        <is>
          <t>Hợp đồng lao động Xác định thời hạn</t>
        </is>
      </c>
      <c r="AL189" s="20" t="inlineStr">
        <is>
          <t>2023-08-20</t>
        </is>
      </c>
    </row>
    <row r="190">
      <c r="A190" s="20" t="inlineStr">
        <is>
          <t>158931</t>
        </is>
      </c>
      <c r="B190" s="20" t="inlineStr">
        <is>
          <t>Hoàng Thị Xuân</t>
        </is>
      </c>
      <c r="C190" s="20" t="inlineStr">
        <is>
          <t>158931-01</t>
        </is>
      </c>
      <c r="D190" s="20" t="inlineStr">
        <is>
          <t>1007</t>
        </is>
      </c>
      <c r="E190" s="20" t="inlineStr">
        <is>
          <t>FOXCONN</t>
        </is>
      </c>
      <c r="F190" s="21" t="inlineStr">
        <is>
          <t>2004-11-06</t>
        </is>
      </c>
      <c r="G190" s="20" t="inlineStr">
        <is>
          <t>OLD</t>
        </is>
      </c>
      <c r="H190" s="21" t="inlineStr">
        <is>
          <t>2023-05-25</t>
        </is>
      </c>
      <c r="I190" s="21" t="inlineStr">
        <is>
          <t>2023-11-19</t>
        </is>
      </c>
      <c r="J190" s="20" t="inlineStr"/>
      <c r="K190" s="20" t="inlineStr">
        <is>
          <t>Công nhân</t>
        </is>
      </c>
      <c r="L190" s="20" t="inlineStr">
        <is>
          <t>Công nhân</t>
        </is>
      </c>
      <c r="M190" s="20" t="inlineStr"/>
      <c r="N190" s="20" t="inlineStr">
        <is>
          <t>LC1</t>
        </is>
      </c>
      <c r="O190" s="20" t="inlineStr">
        <is>
          <t>M-GROSS</t>
        </is>
      </c>
      <c r="P190" s="20" t="inlineStr"/>
      <c r="Q190" s="20" t="inlineStr">
        <is>
          <t>1</t>
        </is>
      </c>
      <c r="R190" s="22" t="n">
        <v>0</v>
      </c>
      <c r="S190" s="22" t="n">
        <v>4600000</v>
      </c>
      <c r="T190" s="22" t="n">
        <v>4600000</v>
      </c>
      <c r="U190" s="20" t="n">
        <v>0</v>
      </c>
      <c r="V190" s="20" t="n">
        <v>0</v>
      </c>
      <c r="W190" s="20" t="n">
        <v>0</v>
      </c>
      <c r="X190" s="22" t="n">
        <v>300000</v>
      </c>
      <c r="Y190" s="22" t="n">
        <v>200000</v>
      </c>
      <c r="Z190" s="22" t="n">
        <v>350000</v>
      </c>
      <c r="AA190" s="22" t="n">
        <v>220000</v>
      </c>
      <c r="AB190" s="22" t="n">
        <v>0</v>
      </c>
      <c r="AC190" s="20" t="inlineStr"/>
      <c r="AD190" s="20" t="inlineStr"/>
      <c r="AE190" s="20" t="inlineStr"/>
      <c r="AF190" s="20" t="inlineStr"/>
      <c r="AG190" s="20" t="inlineStr"/>
      <c r="AH190" s="20" t="inlineStr">
        <is>
          <t>015304000434</t>
        </is>
      </c>
      <c r="AI190" s="20" t="inlineStr">
        <is>
          <t>0%</t>
        </is>
      </c>
      <c r="AJ190" s="20" t="inlineStr">
        <is>
          <t>158931-01-1007/K1225/250523</t>
        </is>
      </c>
      <c r="AK190" s="20" t="inlineStr">
        <is>
          <t>Hợp đồng lao động Xác định thời hạn</t>
        </is>
      </c>
      <c r="AL190" s="20" t="inlineStr">
        <is>
          <t>2023-08-20</t>
        </is>
      </c>
    </row>
    <row r="191">
      <c r="A191" s="20" t="inlineStr">
        <is>
          <t>158979</t>
        </is>
      </c>
      <c r="B191" s="20" t="inlineStr">
        <is>
          <t>Hoàng Thị Vân</t>
        </is>
      </c>
      <c r="C191" s="20" t="inlineStr">
        <is>
          <t>158979-01</t>
        </is>
      </c>
      <c r="D191" s="20" t="inlineStr">
        <is>
          <t>1007</t>
        </is>
      </c>
      <c r="E191" s="20" t="inlineStr">
        <is>
          <t>FOXCONN</t>
        </is>
      </c>
      <c r="F191" s="21" t="inlineStr">
        <is>
          <t>2002-07-06</t>
        </is>
      </c>
      <c r="G191" s="20" t="inlineStr">
        <is>
          <t>OLD</t>
        </is>
      </c>
      <c r="H191" s="21" t="inlineStr">
        <is>
          <t>2023-05-26</t>
        </is>
      </c>
      <c r="I191" s="21" t="inlineStr">
        <is>
          <t>2023-08-11</t>
        </is>
      </c>
      <c r="J191" s="20" t="inlineStr"/>
      <c r="K191" s="20" t="inlineStr">
        <is>
          <t>Công nhân</t>
        </is>
      </c>
      <c r="L191" s="20" t="inlineStr">
        <is>
          <t>Công nhân</t>
        </is>
      </c>
      <c r="M191" s="20" t="inlineStr"/>
      <c r="N191" s="20" t="inlineStr">
        <is>
          <t>LC1</t>
        </is>
      </c>
      <c r="O191" s="20" t="inlineStr">
        <is>
          <t>M-GROSS</t>
        </is>
      </c>
      <c r="P191" s="20" t="inlineStr"/>
      <c r="Q191" s="20" t="inlineStr">
        <is>
          <t>1</t>
        </is>
      </c>
      <c r="R191" s="22" t="n">
        <v>0</v>
      </c>
      <c r="S191" s="22" t="n">
        <v>4600000</v>
      </c>
      <c r="T191" s="22" t="n">
        <v>4600000</v>
      </c>
      <c r="U191" s="20" t="n">
        <v>0</v>
      </c>
      <c r="V191" s="20" t="n">
        <v>0</v>
      </c>
      <c r="W191" s="20" t="n">
        <v>0</v>
      </c>
      <c r="X191" s="22" t="n">
        <v>300000</v>
      </c>
      <c r="Y191" s="22" t="n">
        <v>200000</v>
      </c>
      <c r="Z191" s="22" t="n">
        <v>350000</v>
      </c>
      <c r="AA191" s="22" t="n">
        <v>220000</v>
      </c>
      <c r="AB191" s="22" t="n">
        <v>0</v>
      </c>
      <c r="AC191" s="20" t="inlineStr"/>
      <c r="AD191" s="20" t="inlineStr"/>
      <c r="AE191" s="20" t="inlineStr"/>
      <c r="AF191" s="20" t="inlineStr"/>
      <c r="AG191" s="20" t="inlineStr"/>
      <c r="AH191" s="20" t="inlineStr">
        <is>
          <t>010302003622</t>
        </is>
      </c>
      <c r="AI191" s="20" t="inlineStr">
        <is>
          <t>0%</t>
        </is>
      </c>
      <c r="AJ191" s="20" t="inlineStr">
        <is>
          <t>158979-01-1007/K1225/260523</t>
        </is>
      </c>
      <c r="AK191" s="20" t="inlineStr">
        <is>
          <t>Hợp đồng lao động Xác định thời hạn</t>
        </is>
      </c>
      <c r="AL191" s="20" t="inlineStr">
        <is>
          <t>2023-08-20</t>
        </is>
      </c>
    </row>
    <row r="192">
      <c r="A192" s="20" t="inlineStr">
        <is>
          <t>148794</t>
        </is>
      </c>
      <c r="B192" s="20" t="inlineStr">
        <is>
          <t>Hoàng Thị Quỳnh</t>
        </is>
      </c>
      <c r="C192" s="20" t="inlineStr">
        <is>
          <t>148794-03</t>
        </is>
      </c>
      <c r="D192" s="20" t="inlineStr">
        <is>
          <t>1007</t>
        </is>
      </c>
      <c r="E192" s="20" t="inlineStr">
        <is>
          <t>FOXCONN</t>
        </is>
      </c>
      <c r="F192" s="21" t="inlineStr">
        <is>
          <t>2001-08-04</t>
        </is>
      </c>
      <c r="G192" s="20" t="inlineStr">
        <is>
          <t>OLD</t>
        </is>
      </c>
      <c r="H192" s="21" t="inlineStr">
        <is>
          <t>2022-03-04</t>
        </is>
      </c>
      <c r="I192" s="21" t="inlineStr">
        <is>
          <t>2023-09-03</t>
        </is>
      </c>
      <c r="J192" s="20" t="inlineStr"/>
      <c r="K192" s="20" t="inlineStr">
        <is>
          <t>Công nhân</t>
        </is>
      </c>
      <c r="L192" s="20" t="inlineStr">
        <is>
          <t>Công nhân</t>
        </is>
      </c>
      <c r="M192" s="20" t="inlineStr"/>
      <c r="N192" s="20" t="inlineStr">
        <is>
          <t>LC1</t>
        </is>
      </c>
      <c r="O192" s="20" t="inlineStr">
        <is>
          <t>M-GROSS</t>
        </is>
      </c>
      <c r="P192" s="20" t="inlineStr"/>
      <c r="Q192" s="20" t="inlineStr">
        <is>
          <t>1</t>
        </is>
      </c>
      <c r="R192" s="22" t="n">
        <v>0</v>
      </c>
      <c r="S192" s="22" t="n">
        <v>4600000</v>
      </c>
      <c r="T192" s="22" t="n">
        <v>4600000</v>
      </c>
      <c r="U192" s="20" t="n">
        <v>0</v>
      </c>
      <c r="V192" s="20" t="n">
        <v>0</v>
      </c>
      <c r="W192" s="20" t="n">
        <v>0</v>
      </c>
      <c r="X192" s="22" t="n">
        <v>300000</v>
      </c>
      <c r="Y192" s="22" t="n">
        <v>200000</v>
      </c>
      <c r="Z192" s="22" t="n">
        <v>350000</v>
      </c>
      <c r="AA192" s="22" t="n">
        <v>220000</v>
      </c>
      <c r="AB192" s="22" t="n">
        <v>0</v>
      </c>
      <c r="AC192" s="20" t="inlineStr">
        <is>
          <t>HOANG THI QUYNH</t>
        </is>
      </c>
      <c r="AD192" s="20" t="inlineStr">
        <is>
          <t>03401019069362</t>
        </is>
      </c>
      <c r="AE192" s="20" t="inlineStr">
        <is>
          <t>Ngân hàng Thương mại Cổ phần Hàng hải Việt Nam</t>
        </is>
      </c>
      <c r="AF192" s="20" t="inlineStr">
        <is>
          <t>MSB</t>
        </is>
      </c>
      <c r="AG192" s="20" t="inlineStr">
        <is>
          <t>MARITIMEBANK CN NINH HIEP HA NOI</t>
        </is>
      </c>
      <c r="AH192" s="20" t="inlineStr">
        <is>
          <t>010301002320</t>
        </is>
      </c>
      <c r="AI192" s="20" t="inlineStr">
        <is>
          <t>77.77777777777777%</t>
        </is>
      </c>
      <c r="AJ192" s="20" t="inlineStr">
        <is>
          <t>148794-02-1007/K1225/050623</t>
        </is>
      </c>
      <c r="AK192" s="20" t="inlineStr">
        <is>
          <t>Hợp đồng lao động Xác định thời hạn</t>
        </is>
      </c>
      <c r="AL192" s="20" t="inlineStr">
        <is>
          <t>2023-09-03</t>
        </is>
      </c>
    </row>
    <row r="193">
      <c r="A193" s="20" t="inlineStr">
        <is>
          <t>158922</t>
        </is>
      </c>
      <c r="B193" s="20" t="inlineStr">
        <is>
          <t>Hoàng Thị Mai</t>
        </is>
      </c>
      <c r="C193" s="20" t="inlineStr">
        <is>
          <t>158922-01</t>
        </is>
      </c>
      <c r="D193" s="20" t="inlineStr">
        <is>
          <t>1007</t>
        </is>
      </c>
      <c r="E193" s="20" t="inlineStr">
        <is>
          <t>FOXCONN</t>
        </is>
      </c>
      <c r="F193" s="21" t="inlineStr">
        <is>
          <t>2004-11-06</t>
        </is>
      </c>
      <c r="G193" s="20" t="inlineStr">
        <is>
          <t>OLD</t>
        </is>
      </c>
      <c r="H193" s="21" t="inlineStr">
        <is>
          <t>2023-05-25</t>
        </is>
      </c>
      <c r="I193" s="21" t="inlineStr">
        <is>
          <t>2023-11-19</t>
        </is>
      </c>
      <c r="J193" s="20" t="inlineStr"/>
      <c r="K193" s="20" t="inlineStr">
        <is>
          <t>Công nhân</t>
        </is>
      </c>
      <c r="L193" s="20" t="inlineStr">
        <is>
          <t>Công nhân</t>
        </is>
      </c>
      <c r="M193" s="20" t="inlineStr"/>
      <c r="N193" s="20" t="inlineStr">
        <is>
          <t>LC1</t>
        </is>
      </c>
      <c r="O193" s="20" t="inlineStr">
        <is>
          <t>M-GROSS</t>
        </is>
      </c>
      <c r="P193" s="20" t="inlineStr"/>
      <c r="Q193" s="20" t="inlineStr">
        <is>
          <t>1</t>
        </is>
      </c>
      <c r="R193" s="22" t="n">
        <v>0</v>
      </c>
      <c r="S193" s="22" t="n">
        <v>4600000</v>
      </c>
      <c r="T193" s="22" t="n">
        <v>4600000</v>
      </c>
      <c r="U193" s="20" t="n">
        <v>0</v>
      </c>
      <c r="V193" s="20" t="n">
        <v>0</v>
      </c>
      <c r="W193" s="20" t="n">
        <v>0</v>
      </c>
      <c r="X193" s="22" t="n">
        <v>300000</v>
      </c>
      <c r="Y193" s="22" t="n">
        <v>200000</v>
      </c>
      <c r="Z193" s="22" t="n">
        <v>350000</v>
      </c>
      <c r="AA193" s="22" t="n">
        <v>220000</v>
      </c>
      <c r="AB193" s="22" t="n">
        <v>0</v>
      </c>
      <c r="AC193" s="20" t="inlineStr"/>
      <c r="AD193" s="20" t="inlineStr"/>
      <c r="AE193" s="20" t="inlineStr"/>
      <c r="AF193" s="20" t="inlineStr"/>
      <c r="AG193" s="20" t="inlineStr"/>
      <c r="AH193" s="20" t="inlineStr">
        <is>
          <t>015304000412</t>
        </is>
      </c>
      <c r="AI193" s="20" t="inlineStr">
        <is>
          <t>0%</t>
        </is>
      </c>
      <c r="AJ193" s="20" t="inlineStr">
        <is>
          <t>158922-01-1007/K1225/250523</t>
        </is>
      </c>
      <c r="AK193" s="20" t="inlineStr">
        <is>
          <t>Hợp đồng lao động Xác định thời hạn</t>
        </is>
      </c>
      <c r="AL193" s="20" t="inlineStr">
        <is>
          <t>2023-08-20</t>
        </is>
      </c>
    </row>
    <row r="194">
      <c r="A194" s="20" t="inlineStr">
        <is>
          <t>158886</t>
        </is>
      </c>
      <c r="B194" s="20" t="inlineStr">
        <is>
          <t>Hoàng Thị Huyền</t>
        </is>
      </c>
      <c r="C194" s="20" t="inlineStr">
        <is>
          <t>158886-01</t>
        </is>
      </c>
      <c r="D194" s="20" t="inlineStr">
        <is>
          <t>1007</t>
        </is>
      </c>
      <c r="E194" s="20" t="inlineStr">
        <is>
          <t>FOXCONN</t>
        </is>
      </c>
      <c r="F194" s="21" t="inlineStr">
        <is>
          <t>1998-02-03</t>
        </is>
      </c>
      <c r="G194" s="20" t="inlineStr">
        <is>
          <t>OLD</t>
        </is>
      </c>
      <c r="H194" s="21" t="inlineStr">
        <is>
          <t>2023-05-24</t>
        </is>
      </c>
      <c r="I194" s="21" t="inlineStr">
        <is>
          <t>2023-08-18</t>
        </is>
      </c>
      <c r="J194" s="20" t="inlineStr"/>
      <c r="K194" s="20" t="inlineStr">
        <is>
          <t>Công nhân</t>
        </is>
      </c>
      <c r="L194" s="20" t="inlineStr">
        <is>
          <t>Công nhân</t>
        </is>
      </c>
      <c r="M194" s="20" t="inlineStr"/>
      <c r="N194" s="20" t="inlineStr">
        <is>
          <t>LC1</t>
        </is>
      </c>
      <c r="O194" s="20" t="inlineStr">
        <is>
          <t>M-GROSS</t>
        </is>
      </c>
      <c r="P194" s="20" t="inlineStr"/>
      <c r="Q194" s="20" t="inlineStr">
        <is>
          <t>1</t>
        </is>
      </c>
      <c r="R194" s="22" t="n">
        <v>0</v>
      </c>
      <c r="S194" s="22" t="n">
        <v>4600000</v>
      </c>
      <c r="T194" s="22" t="n">
        <v>4600000</v>
      </c>
      <c r="U194" s="20" t="n">
        <v>0</v>
      </c>
      <c r="V194" s="20" t="n">
        <v>0</v>
      </c>
      <c r="W194" s="20" t="n">
        <v>0</v>
      </c>
      <c r="X194" s="22" t="n">
        <v>300000</v>
      </c>
      <c r="Y194" s="22" t="n">
        <v>200000</v>
      </c>
      <c r="Z194" s="22" t="n">
        <v>350000</v>
      </c>
      <c r="AA194" s="22" t="n">
        <v>220000</v>
      </c>
      <c r="AB194" s="22" t="n">
        <v>0</v>
      </c>
      <c r="AC194" s="20" t="inlineStr"/>
      <c r="AD194" s="20" t="inlineStr"/>
      <c r="AE194" s="20" t="inlineStr"/>
      <c r="AF194" s="20" t="inlineStr"/>
      <c r="AG194" s="20" t="inlineStr"/>
      <c r="AH194" s="20" t="inlineStr">
        <is>
          <t>027198005486</t>
        </is>
      </c>
      <c r="AI194" s="20" t="inlineStr">
        <is>
          <t>0%</t>
        </is>
      </c>
      <c r="AJ194" s="20" t="inlineStr">
        <is>
          <t>158886-01-1007/K1225/240523</t>
        </is>
      </c>
      <c r="AK194" s="20" t="inlineStr">
        <is>
          <t>Hợp đồng lao động Xác định thời hạn</t>
        </is>
      </c>
      <c r="AL194" s="20" t="inlineStr">
        <is>
          <t>2023-08-20</t>
        </is>
      </c>
    </row>
    <row r="195">
      <c r="A195" s="20" t="inlineStr">
        <is>
          <t>122563</t>
        </is>
      </c>
      <c r="B195" s="20" t="inlineStr">
        <is>
          <t>Hoàng Thị Hoan</t>
        </is>
      </c>
      <c r="C195" s="20" t="inlineStr">
        <is>
          <t>122563-03</t>
        </is>
      </c>
      <c r="D195" s="20" t="inlineStr">
        <is>
          <t>1007</t>
        </is>
      </c>
      <c r="E195" s="20" t="inlineStr">
        <is>
          <t>FOXCONN</t>
        </is>
      </c>
      <c r="F195" s="21" t="inlineStr">
        <is>
          <t>1992-02-06</t>
        </is>
      </c>
      <c r="G195" s="20" t="inlineStr">
        <is>
          <t>OFF</t>
        </is>
      </c>
      <c r="H195" s="21" t="inlineStr">
        <is>
          <t>2023-06-01</t>
        </is>
      </c>
      <c r="I195" s="21" t="inlineStr">
        <is>
          <t>2023-06-25</t>
        </is>
      </c>
      <c r="J195" s="20" t="inlineStr"/>
      <c r="K195" s="20" t="inlineStr">
        <is>
          <t>Công nhân</t>
        </is>
      </c>
      <c r="L195" s="20" t="inlineStr">
        <is>
          <t>Công nhân</t>
        </is>
      </c>
      <c r="M195" s="20" t="inlineStr"/>
      <c r="N195" s="20" t="inlineStr">
        <is>
          <t>LC1</t>
        </is>
      </c>
      <c r="O195" s="20" t="inlineStr">
        <is>
          <t>M-GROSS</t>
        </is>
      </c>
      <c r="P195" s="20" t="inlineStr"/>
      <c r="Q195" s="20" t="inlineStr">
        <is>
          <t>1</t>
        </is>
      </c>
      <c r="R195" s="22" t="n">
        <v>0</v>
      </c>
      <c r="S195" s="22" t="n">
        <v>4600000</v>
      </c>
      <c r="T195" s="22" t="n">
        <v>4600000</v>
      </c>
      <c r="U195" s="20" t="n">
        <v>0</v>
      </c>
      <c r="V195" s="20" t="n">
        <v>0</v>
      </c>
      <c r="W195" s="20" t="n">
        <v>0</v>
      </c>
      <c r="X195" s="22" t="n">
        <v>300000</v>
      </c>
      <c r="Y195" s="22" t="n">
        <v>200000</v>
      </c>
      <c r="Z195" s="22" t="n">
        <v>350000</v>
      </c>
      <c r="AA195" s="22" t="n">
        <v>220000</v>
      </c>
      <c r="AB195" s="22" t="n">
        <v>0</v>
      </c>
      <c r="AC195" s="20" t="inlineStr"/>
      <c r="AD195" s="20" t="inlineStr"/>
      <c r="AE195" s="20" t="inlineStr"/>
      <c r="AF195" s="20" t="inlineStr"/>
      <c r="AG195" s="20" t="inlineStr"/>
      <c r="AH195" s="20" t="inlineStr">
        <is>
          <t>085032812</t>
        </is>
      </c>
      <c r="AI195" s="20" t="inlineStr">
        <is>
          <t>77.77777777777777%</t>
        </is>
      </c>
      <c r="AJ195" s="20" t="inlineStr">
        <is>
          <t>122563-01-1007/K1225/010623</t>
        </is>
      </c>
      <c r="AK195" s="20" t="inlineStr">
        <is>
          <t>Hợp đồng lao động Xác định thời hạn</t>
        </is>
      </c>
      <c r="AL195" s="20" t="inlineStr">
        <is>
          <t>2023-08-27</t>
        </is>
      </c>
    </row>
    <row r="196">
      <c r="A196" s="20" t="inlineStr">
        <is>
          <t>158908</t>
        </is>
      </c>
      <c r="B196" s="20" t="inlineStr">
        <is>
          <t>Hoàng Thị Hạnh</t>
        </is>
      </c>
      <c r="C196" s="20" t="inlineStr">
        <is>
          <t>158908-01</t>
        </is>
      </c>
      <c r="D196" s="20" t="inlineStr">
        <is>
          <t>1007</t>
        </is>
      </c>
      <c r="E196" s="20" t="inlineStr">
        <is>
          <t>FOXCONN</t>
        </is>
      </c>
      <c r="F196" s="21" t="inlineStr">
        <is>
          <t>2001-06-06</t>
        </is>
      </c>
      <c r="G196" s="20" t="inlineStr">
        <is>
          <t>OFF</t>
        </is>
      </c>
      <c r="H196" s="21" t="inlineStr">
        <is>
          <t>2023-05-25</t>
        </is>
      </c>
      <c r="I196" s="21" t="inlineStr">
        <is>
          <t>2023-07-21</t>
        </is>
      </c>
      <c r="J196" s="20" t="inlineStr"/>
      <c r="K196" s="20" t="inlineStr">
        <is>
          <t>Công nhân</t>
        </is>
      </c>
      <c r="L196" s="20" t="inlineStr">
        <is>
          <t>Công nhân</t>
        </is>
      </c>
      <c r="M196" s="20" t="inlineStr"/>
      <c r="N196" s="20" t="inlineStr">
        <is>
          <t>LC1</t>
        </is>
      </c>
      <c r="O196" s="20" t="inlineStr">
        <is>
          <t>M-GROSS</t>
        </is>
      </c>
      <c r="P196" s="20" t="inlineStr"/>
      <c r="Q196" s="20" t="inlineStr">
        <is>
          <t>1</t>
        </is>
      </c>
      <c r="R196" s="22" t="n">
        <v>0</v>
      </c>
      <c r="S196" s="22" t="n">
        <v>4600000</v>
      </c>
      <c r="T196" s="22" t="n">
        <v>4600000</v>
      </c>
      <c r="U196" s="20" t="n">
        <v>0</v>
      </c>
      <c r="V196" s="20" t="n">
        <v>0</v>
      </c>
      <c r="W196" s="20" t="n">
        <v>0</v>
      </c>
      <c r="X196" s="22" t="n">
        <v>300000</v>
      </c>
      <c r="Y196" s="22" t="n">
        <v>200000</v>
      </c>
      <c r="Z196" s="22" t="n">
        <v>350000</v>
      </c>
      <c r="AA196" s="22" t="n">
        <v>220000</v>
      </c>
      <c r="AB196" s="22" t="n">
        <v>0</v>
      </c>
      <c r="AC196" s="20" t="inlineStr"/>
      <c r="AD196" s="20" t="inlineStr"/>
      <c r="AE196" s="20" t="inlineStr"/>
      <c r="AF196" s="20" t="inlineStr"/>
      <c r="AG196" s="20" t="inlineStr"/>
      <c r="AH196" s="20" t="inlineStr">
        <is>
          <t>020301005656</t>
        </is>
      </c>
      <c r="AI196" s="20" t="inlineStr">
        <is>
          <t>0%</t>
        </is>
      </c>
      <c r="AJ196" s="20" t="inlineStr">
        <is>
          <t>158908-01-1007/K1225/250523</t>
        </is>
      </c>
      <c r="AK196" s="20" t="inlineStr">
        <is>
          <t>Hợp đồng lao động Xác định thời hạn</t>
        </is>
      </c>
      <c r="AL196" s="20" t="inlineStr">
        <is>
          <t>2023-08-20</t>
        </is>
      </c>
    </row>
    <row r="197">
      <c r="A197" s="20" t="inlineStr">
        <is>
          <t>159056</t>
        </is>
      </c>
      <c r="B197" s="20" t="inlineStr">
        <is>
          <t>Hoàng Như Quỳnh</t>
        </is>
      </c>
      <c r="C197" s="20" t="inlineStr">
        <is>
          <t>159056-01</t>
        </is>
      </c>
      <c r="D197" s="20" t="inlineStr">
        <is>
          <t>1007</t>
        </is>
      </c>
      <c r="E197" s="20" t="inlineStr">
        <is>
          <t>FOXCONN</t>
        </is>
      </c>
      <c r="F197" s="21" t="inlineStr">
        <is>
          <t>1999-09-09</t>
        </is>
      </c>
      <c r="G197" s="20" t="inlineStr">
        <is>
          <t>OLD</t>
        </is>
      </c>
      <c r="H197" s="21" t="inlineStr">
        <is>
          <t>2023-05-29</t>
        </is>
      </c>
      <c r="I197" s="21" t="inlineStr">
        <is>
          <t>2023-08-19</t>
        </is>
      </c>
      <c r="J197" s="20" t="inlineStr"/>
      <c r="K197" s="20" t="inlineStr">
        <is>
          <t>Công nhân</t>
        </is>
      </c>
      <c r="L197" s="20" t="inlineStr">
        <is>
          <t>Công nhân</t>
        </is>
      </c>
      <c r="M197" s="20" t="inlineStr"/>
      <c r="N197" s="20" t="inlineStr">
        <is>
          <t>LC1</t>
        </is>
      </c>
      <c r="O197" s="20" t="inlineStr">
        <is>
          <t>M-GROSS</t>
        </is>
      </c>
      <c r="P197" s="20" t="inlineStr"/>
      <c r="Q197" s="20" t="inlineStr">
        <is>
          <t>1</t>
        </is>
      </c>
      <c r="R197" s="22" t="n">
        <v>0</v>
      </c>
      <c r="S197" s="22" t="n">
        <v>4600000</v>
      </c>
      <c r="T197" s="22" t="n">
        <v>4600000</v>
      </c>
      <c r="U197" s="20" t="n">
        <v>0</v>
      </c>
      <c r="V197" s="20" t="n">
        <v>0</v>
      </c>
      <c r="W197" s="20" t="n">
        <v>0</v>
      </c>
      <c r="X197" s="22" t="n">
        <v>300000</v>
      </c>
      <c r="Y197" s="22" t="n">
        <v>200000</v>
      </c>
      <c r="Z197" s="22" t="n">
        <v>350000</v>
      </c>
      <c r="AA197" s="22" t="n">
        <v>220000</v>
      </c>
      <c r="AB197" s="22" t="n">
        <v>0</v>
      </c>
      <c r="AC197" s="20" t="inlineStr"/>
      <c r="AD197" s="20" t="inlineStr"/>
      <c r="AE197" s="20" t="inlineStr"/>
      <c r="AF197" s="20" t="inlineStr"/>
      <c r="AG197" s="20" t="inlineStr"/>
      <c r="AH197" s="20" t="inlineStr">
        <is>
          <t>020099006859</t>
        </is>
      </c>
      <c r="AI197" s="20" t="inlineStr">
        <is>
          <t>0%</t>
        </is>
      </c>
      <c r="AJ197" s="20" t="inlineStr">
        <is>
          <t>159056-01-1007/K1225/290523</t>
        </is>
      </c>
      <c r="AK197" s="20" t="inlineStr">
        <is>
          <t>Hợp đồng lao động Xác định thời hạn</t>
        </is>
      </c>
      <c r="AL197" s="20" t="inlineStr">
        <is>
          <t>2023-08-20</t>
        </is>
      </c>
    </row>
    <row r="198">
      <c r="A198" s="20" t="inlineStr">
        <is>
          <t>144083</t>
        </is>
      </c>
      <c r="B198" s="20" t="inlineStr">
        <is>
          <t>Hoàng Bá Vũ</t>
        </is>
      </c>
      <c r="C198" s="20" t="inlineStr">
        <is>
          <t>144083-04</t>
        </is>
      </c>
      <c r="D198" s="20" t="inlineStr">
        <is>
          <t>1007</t>
        </is>
      </c>
      <c r="E198" s="20" t="inlineStr">
        <is>
          <t>FOXCONN</t>
        </is>
      </c>
      <c r="F198" s="21" t="inlineStr">
        <is>
          <t>2003-05-09</t>
        </is>
      </c>
      <c r="G198" s="20" t="inlineStr">
        <is>
          <t>OFF</t>
        </is>
      </c>
      <c r="H198" s="21" t="inlineStr">
        <is>
          <t>2023-05-07</t>
        </is>
      </c>
      <c r="I198" s="21" t="inlineStr">
        <is>
          <t>2023-06-18</t>
        </is>
      </c>
      <c r="J198" s="20" t="inlineStr"/>
      <c r="K198" s="20" t="inlineStr">
        <is>
          <t>Công nhân</t>
        </is>
      </c>
      <c r="L198" s="20" t="inlineStr">
        <is>
          <t>Công nhân</t>
        </is>
      </c>
      <c r="M198" s="20" t="inlineStr"/>
      <c r="N198" s="20" t="inlineStr">
        <is>
          <t>LC1</t>
        </is>
      </c>
      <c r="O198" s="20" t="inlineStr">
        <is>
          <t>M-GROSS</t>
        </is>
      </c>
      <c r="P198" s="20" t="inlineStr"/>
      <c r="Q198" s="20" t="inlineStr">
        <is>
          <t>1</t>
        </is>
      </c>
      <c r="R198" s="22" t="n">
        <v>0</v>
      </c>
      <c r="S198" s="22" t="n">
        <v>4600000</v>
      </c>
      <c r="T198" s="22" t="n">
        <v>4600000</v>
      </c>
      <c r="U198" s="20" t="n">
        <v>0</v>
      </c>
      <c r="V198" s="20" t="n">
        <v>0</v>
      </c>
      <c r="W198" s="20" t="n">
        <v>0</v>
      </c>
      <c r="X198" s="22" t="n">
        <v>300000</v>
      </c>
      <c r="Y198" s="22" t="n">
        <v>200000</v>
      </c>
      <c r="Z198" s="22" t="n">
        <v>350000</v>
      </c>
      <c r="AA198" s="22" t="n">
        <v>220000</v>
      </c>
      <c r="AB198" s="22" t="n">
        <v>0</v>
      </c>
      <c r="AC198" s="20" t="inlineStr"/>
      <c r="AD198" s="20" t="inlineStr"/>
      <c r="AE198" s="20" t="inlineStr"/>
      <c r="AF198" s="20" t="inlineStr"/>
      <c r="AG198" s="20" t="inlineStr"/>
      <c r="AH198" s="20" t="inlineStr">
        <is>
          <t>184472803</t>
        </is>
      </c>
      <c r="AI198" s="20" t="inlineStr">
        <is>
          <t>11.11111111111111%</t>
        </is>
      </c>
      <c r="AJ198" s="20" t="inlineStr">
        <is>
          <t>144083-02-1007/K1225/090623</t>
        </is>
      </c>
      <c r="AK198" s="20" t="inlineStr">
        <is>
          <t>Hợp đồng lao động Xác định thời hạn</t>
        </is>
      </c>
      <c r="AL198" s="20" t="inlineStr">
        <is>
          <t>2023-09-03</t>
        </is>
      </c>
    </row>
    <row r="199">
      <c r="A199" s="20" t="inlineStr">
        <is>
          <t>158984</t>
        </is>
      </c>
      <c r="B199" s="20" t="inlineStr">
        <is>
          <t>Hiến Minh Hiếu</t>
        </is>
      </c>
      <c r="C199" s="20" t="inlineStr">
        <is>
          <t>158984-01</t>
        </is>
      </c>
      <c r="D199" s="20" t="inlineStr">
        <is>
          <t>1007</t>
        </is>
      </c>
      <c r="E199" s="20" t="inlineStr">
        <is>
          <t>FOXCONN</t>
        </is>
      </c>
      <c r="F199" s="21" t="inlineStr">
        <is>
          <t>1990-05-15</t>
        </is>
      </c>
      <c r="G199" s="20" t="inlineStr">
        <is>
          <t>OLD</t>
        </is>
      </c>
      <c r="H199" s="21" t="inlineStr">
        <is>
          <t>2023-05-26</t>
        </is>
      </c>
      <c r="I199" s="21" t="inlineStr">
        <is>
          <t>2023-08-18</t>
        </is>
      </c>
      <c r="J199" s="20" t="inlineStr"/>
      <c r="K199" s="20" t="inlineStr">
        <is>
          <t>Công nhân</t>
        </is>
      </c>
      <c r="L199" s="20" t="inlineStr">
        <is>
          <t>Công nhân</t>
        </is>
      </c>
      <c r="M199" s="20" t="inlineStr"/>
      <c r="N199" s="20" t="inlineStr">
        <is>
          <t>LC1</t>
        </is>
      </c>
      <c r="O199" s="20" t="inlineStr">
        <is>
          <t>M-GROSS</t>
        </is>
      </c>
      <c r="P199" s="20" t="inlineStr"/>
      <c r="Q199" s="20" t="inlineStr">
        <is>
          <t>1</t>
        </is>
      </c>
      <c r="R199" s="22" t="n">
        <v>0</v>
      </c>
      <c r="S199" s="22" t="n">
        <v>4600000</v>
      </c>
      <c r="T199" s="22" t="n">
        <v>4600000</v>
      </c>
      <c r="U199" s="20" t="n">
        <v>0</v>
      </c>
      <c r="V199" s="20" t="n">
        <v>0</v>
      </c>
      <c r="W199" s="20" t="n">
        <v>0</v>
      </c>
      <c r="X199" s="22" t="n">
        <v>300000</v>
      </c>
      <c r="Y199" s="22" t="n">
        <v>200000</v>
      </c>
      <c r="Z199" s="22" t="n">
        <v>350000</v>
      </c>
      <c r="AA199" s="22" t="n">
        <v>220000</v>
      </c>
      <c r="AB199" s="22" t="n">
        <v>0</v>
      </c>
      <c r="AC199" s="20" t="inlineStr"/>
      <c r="AD199" s="20" t="inlineStr"/>
      <c r="AE199" s="20" t="inlineStr"/>
      <c r="AF199" s="20" t="inlineStr"/>
      <c r="AG199" s="20" t="inlineStr"/>
      <c r="AH199" s="20" t="inlineStr">
        <is>
          <t>006090006094</t>
        </is>
      </c>
      <c r="AI199" s="20" t="inlineStr">
        <is>
          <t>0%</t>
        </is>
      </c>
      <c r="AJ199" s="20" t="inlineStr">
        <is>
          <t>158984-01-1007/K1225/260523</t>
        </is>
      </c>
      <c r="AK199" s="20" t="inlineStr">
        <is>
          <t>Hợp đồng lao động Xác định thời hạn</t>
        </is>
      </c>
      <c r="AL199" s="20" t="inlineStr">
        <is>
          <t>2023-08-20</t>
        </is>
      </c>
    </row>
    <row r="200">
      <c r="A200" s="20" t="inlineStr">
        <is>
          <t>159818</t>
        </is>
      </c>
      <c r="B200" s="20" t="inlineStr">
        <is>
          <t>Hà Văn Tuấn</t>
        </is>
      </c>
      <c r="C200" s="20" t="inlineStr">
        <is>
          <t>159818-01</t>
        </is>
      </c>
      <c r="D200" s="20" t="inlineStr">
        <is>
          <t>1007</t>
        </is>
      </c>
      <c r="E200" s="20" t="inlineStr">
        <is>
          <t>FOXCONN</t>
        </is>
      </c>
      <c r="F200" s="21" t="inlineStr">
        <is>
          <t>2001-11-17</t>
        </is>
      </c>
      <c r="G200" s="20" t="inlineStr">
        <is>
          <t>OLD</t>
        </is>
      </c>
      <c r="H200" s="21" t="inlineStr">
        <is>
          <t>2023-06-20</t>
        </is>
      </c>
      <c r="I200" s="21" t="inlineStr"/>
      <c r="J200" s="20" t="inlineStr"/>
      <c r="K200" s="20" t="inlineStr">
        <is>
          <t>Công nhân</t>
        </is>
      </c>
      <c r="L200" s="20" t="inlineStr">
        <is>
          <t>Công nhân</t>
        </is>
      </c>
      <c r="M200" s="20" t="inlineStr"/>
      <c r="N200" s="20" t="inlineStr">
        <is>
          <t>LC1</t>
        </is>
      </c>
      <c r="O200" s="20" t="inlineStr">
        <is>
          <t>M-GROSS</t>
        </is>
      </c>
      <c r="P200" s="20" t="inlineStr"/>
      <c r="Q200" s="20" t="inlineStr">
        <is>
          <t>1</t>
        </is>
      </c>
      <c r="R200" s="22" t="n">
        <v>0</v>
      </c>
      <c r="S200" s="22" t="n">
        <v>4600000</v>
      </c>
      <c r="T200" s="22" t="n">
        <v>4600000</v>
      </c>
      <c r="U200" s="20" t="n">
        <v>0</v>
      </c>
      <c r="V200" s="20" t="n">
        <v>0</v>
      </c>
      <c r="W200" s="20" t="n">
        <v>0</v>
      </c>
      <c r="X200" s="22" t="n">
        <v>300000</v>
      </c>
      <c r="Y200" s="22" t="n">
        <v>200000</v>
      </c>
      <c r="Z200" s="22" t="n">
        <v>350000</v>
      </c>
      <c r="AA200" s="22" t="n">
        <v>220000</v>
      </c>
      <c r="AB200" s="22" t="n">
        <v>0</v>
      </c>
      <c r="AC200" s="20" t="inlineStr"/>
      <c r="AD200" s="20" t="inlineStr"/>
      <c r="AE200" s="20" t="inlineStr"/>
      <c r="AF200" s="20" t="inlineStr"/>
      <c r="AG200" s="20" t="inlineStr"/>
      <c r="AH200" s="20" t="inlineStr">
        <is>
          <t>014201005910</t>
        </is>
      </c>
      <c r="AI200" s="20" t="inlineStr">
        <is>
          <t>70.0%</t>
        </is>
      </c>
      <c r="AJ200" s="20" t="inlineStr">
        <is>
          <t>159818-01-1007/K1225/200623</t>
        </is>
      </c>
      <c r="AK200" s="20" t="inlineStr">
        <is>
          <t>Hợp đồng lao động Xác định thời hạn</t>
        </is>
      </c>
      <c r="AL200" s="20" t="inlineStr">
        <is>
          <t>2023-09-17</t>
        </is>
      </c>
    </row>
    <row r="201">
      <c r="A201" s="20" t="inlineStr">
        <is>
          <t>159926</t>
        </is>
      </c>
      <c r="B201" s="20" t="inlineStr">
        <is>
          <t>Hà Văn Khánh</t>
        </is>
      </c>
      <c r="C201" s="20" t="inlineStr">
        <is>
          <t>159926-01</t>
        </is>
      </c>
      <c r="D201" s="20" t="inlineStr">
        <is>
          <t>1007</t>
        </is>
      </c>
      <c r="E201" s="20" t="inlineStr">
        <is>
          <t>FOXCONN</t>
        </is>
      </c>
      <c r="F201" s="21" t="inlineStr">
        <is>
          <t>2000-01-26</t>
        </is>
      </c>
      <c r="G201" s="20" t="inlineStr">
        <is>
          <t>OLD</t>
        </is>
      </c>
      <c r="H201" s="21" t="inlineStr">
        <is>
          <t>2023-06-27</t>
        </is>
      </c>
      <c r="I201" s="21" t="inlineStr">
        <is>
          <t>2023-09-01</t>
        </is>
      </c>
      <c r="J201" s="20" t="inlineStr"/>
      <c r="K201" s="20" t="inlineStr">
        <is>
          <t>Công nhân</t>
        </is>
      </c>
      <c r="L201" s="20" t="inlineStr">
        <is>
          <t>Công nhân</t>
        </is>
      </c>
      <c r="M201" s="20" t="inlineStr"/>
      <c r="N201" s="20" t="inlineStr">
        <is>
          <t>LC1</t>
        </is>
      </c>
      <c r="O201" s="20" t="inlineStr">
        <is>
          <t>M-GROSS</t>
        </is>
      </c>
      <c r="P201" s="20" t="inlineStr"/>
      <c r="Q201" s="20" t="inlineStr">
        <is>
          <t>1</t>
        </is>
      </c>
      <c r="R201" s="22" t="n">
        <v>0</v>
      </c>
      <c r="S201" s="22" t="n">
        <v>4600000</v>
      </c>
      <c r="T201" s="22" t="n">
        <v>4600000</v>
      </c>
      <c r="U201" s="20" t="n">
        <v>0</v>
      </c>
      <c r="V201" s="20" t="n">
        <v>0</v>
      </c>
      <c r="W201" s="20" t="n">
        <v>0</v>
      </c>
      <c r="X201" s="22" t="n">
        <v>300000</v>
      </c>
      <c r="Y201" s="22" t="n">
        <v>200000</v>
      </c>
      <c r="Z201" s="22" t="n">
        <v>350000</v>
      </c>
      <c r="AA201" s="22" t="n">
        <v>220000</v>
      </c>
      <c r="AB201" s="22" t="n">
        <v>0</v>
      </c>
      <c r="AC201" s="20" t="inlineStr"/>
      <c r="AD201" s="20" t="inlineStr"/>
      <c r="AE201" s="20" t="inlineStr"/>
      <c r="AF201" s="20" t="inlineStr"/>
      <c r="AG201" s="20" t="inlineStr"/>
      <c r="AH201" s="20" t="inlineStr">
        <is>
          <t>038200003291</t>
        </is>
      </c>
      <c r="AI201" s="20" t="inlineStr">
        <is>
          <t>0%</t>
        </is>
      </c>
      <c r="AJ201" s="20" t="inlineStr">
        <is>
          <t>159926-01-1007/K1225/270623</t>
        </is>
      </c>
      <c r="AK201" s="20" t="inlineStr">
        <is>
          <t>Hợp đồng lao động Xác định thời hạn</t>
        </is>
      </c>
      <c r="AL201" s="20" t="inlineStr">
        <is>
          <t>2023-09-24</t>
        </is>
      </c>
    </row>
    <row r="202">
      <c r="A202" s="20" t="inlineStr">
        <is>
          <t>159822</t>
        </is>
      </c>
      <c r="B202" s="20" t="inlineStr">
        <is>
          <t>Hà Văn Đức</t>
        </is>
      </c>
      <c r="C202" s="20" t="inlineStr">
        <is>
          <t>159822-01</t>
        </is>
      </c>
      <c r="D202" s="20" t="inlineStr">
        <is>
          <t>1007</t>
        </is>
      </c>
      <c r="E202" s="20" t="inlineStr">
        <is>
          <t>FOXCONN</t>
        </is>
      </c>
      <c r="F202" s="21" t="inlineStr">
        <is>
          <t>2004-06-12</t>
        </is>
      </c>
      <c r="G202" s="20" t="inlineStr">
        <is>
          <t>OFF</t>
        </is>
      </c>
      <c r="H202" s="21" t="inlineStr">
        <is>
          <t>2023-06-20</t>
        </is>
      </c>
      <c r="I202" s="21" t="inlineStr">
        <is>
          <t>2023-07-01</t>
        </is>
      </c>
      <c r="J202" s="20" t="inlineStr"/>
      <c r="K202" s="20" t="inlineStr">
        <is>
          <t>Công nhân</t>
        </is>
      </c>
      <c r="L202" s="20" t="inlineStr">
        <is>
          <t>Công nhân</t>
        </is>
      </c>
      <c r="M202" s="20" t="inlineStr"/>
      <c r="N202" s="20" t="inlineStr">
        <is>
          <t>LC1</t>
        </is>
      </c>
      <c r="O202" s="20" t="inlineStr">
        <is>
          <t>M-GROSS</t>
        </is>
      </c>
      <c r="P202" s="20" t="inlineStr"/>
      <c r="Q202" s="20" t="inlineStr">
        <is>
          <t>1</t>
        </is>
      </c>
      <c r="R202" s="22" t="n">
        <v>0</v>
      </c>
      <c r="S202" s="22" t="n">
        <v>4600000</v>
      </c>
      <c r="T202" s="22" t="n">
        <v>4600000</v>
      </c>
      <c r="U202" s="20" t="n">
        <v>0</v>
      </c>
      <c r="V202" s="20" t="n">
        <v>0</v>
      </c>
      <c r="W202" s="20" t="n">
        <v>0</v>
      </c>
      <c r="X202" s="22" t="n">
        <v>300000</v>
      </c>
      <c r="Y202" s="22" t="n">
        <v>200000</v>
      </c>
      <c r="Z202" s="22" t="n">
        <v>350000</v>
      </c>
      <c r="AA202" s="22" t="n">
        <v>220000</v>
      </c>
      <c r="AB202" s="22" t="n">
        <v>0</v>
      </c>
      <c r="AC202" s="20" t="inlineStr"/>
      <c r="AD202" s="20" t="inlineStr"/>
      <c r="AE202" s="20" t="inlineStr"/>
      <c r="AF202" s="20" t="inlineStr"/>
      <c r="AG202" s="20" t="inlineStr"/>
      <c r="AH202" s="20" t="inlineStr">
        <is>
          <t>038204005228</t>
        </is>
      </c>
      <c r="AI202" s="20" t="inlineStr">
        <is>
          <t>10.0%</t>
        </is>
      </c>
      <c r="AJ202" s="20" t="inlineStr">
        <is>
          <t>159822-01-1007/K1225/200623</t>
        </is>
      </c>
      <c r="AK202" s="20" t="inlineStr">
        <is>
          <t>Hợp đồng lao động Xác định thời hạn</t>
        </is>
      </c>
      <c r="AL202" s="20" t="inlineStr">
        <is>
          <t>2023-09-17</t>
        </is>
      </c>
    </row>
    <row r="203">
      <c r="A203" s="20" t="inlineStr">
        <is>
          <t>159876</t>
        </is>
      </c>
      <c r="B203" s="20" t="inlineStr">
        <is>
          <t>Hà Văn Định</t>
        </is>
      </c>
      <c r="C203" s="20" t="inlineStr">
        <is>
          <t>159876-01</t>
        </is>
      </c>
      <c r="D203" s="20" t="inlineStr">
        <is>
          <t>1007</t>
        </is>
      </c>
      <c r="E203" s="20" t="inlineStr">
        <is>
          <t>FOXCONN</t>
        </is>
      </c>
      <c r="F203" s="21" t="inlineStr">
        <is>
          <t>1999-12-26</t>
        </is>
      </c>
      <c r="G203" s="20" t="inlineStr">
        <is>
          <t>OLD</t>
        </is>
      </c>
      <c r="H203" s="21" t="inlineStr">
        <is>
          <t>2023-06-23</t>
        </is>
      </c>
      <c r="I203" s="21" t="inlineStr">
        <is>
          <t>2023-08-10</t>
        </is>
      </c>
      <c r="J203" s="20" t="inlineStr"/>
      <c r="K203" s="20" t="inlineStr">
        <is>
          <t>Công nhân</t>
        </is>
      </c>
      <c r="L203" s="20" t="inlineStr">
        <is>
          <t>Công nhân</t>
        </is>
      </c>
      <c r="M203" s="20" t="inlineStr"/>
      <c r="N203" s="20" t="inlineStr">
        <is>
          <t>LC1</t>
        </is>
      </c>
      <c r="O203" s="20" t="inlineStr">
        <is>
          <t>M-GROSS</t>
        </is>
      </c>
      <c r="P203" s="20" t="inlineStr"/>
      <c r="Q203" s="20" t="inlineStr">
        <is>
          <t>1</t>
        </is>
      </c>
      <c r="R203" s="22" t="n">
        <v>0</v>
      </c>
      <c r="S203" s="22" t="n">
        <v>4600000</v>
      </c>
      <c r="T203" s="22" t="n">
        <v>4600000</v>
      </c>
      <c r="U203" s="20" t="n">
        <v>0</v>
      </c>
      <c r="V203" s="20" t="n">
        <v>0</v>
      </c>
      <c r="W203" s="20" t="n">
        <v>0</v>
      </c>
      <c r="X203" s="22" t="n">
        <v>300000</v>
      </c>
      <c r="Y203" s="22" t="n">
        <v>200000</v>
      </c>
      <c r="Z203" s="22" t="n">
        <v>350000</v>
      </c>
      <c r="AA203" s="22" t="n">
        <v>220000</v>
      </c>
      <c r="AB203" s="22" t="n">
        <v>0</v>
      </c>
      <c r="AC203" s="20" t="inlineStr"/>
      <c r="AD203" s="20" t="inlineStr"/>
      <c r="AE203" s="20" t="inlineStr"/>
      <c r="AF203" s="20" t="inlineStr"/>
      <c r="AG203" s="20" t="inlineStr"/>
      <c r="AH203" s="20" t="inlineStr">
        <is>
          <t>038099028306</t>
        </is>
      </c>
      <c r="AI203" s="20" t="inlineStr">
        <is>
          <t>0%</t>
        </is>
      </c>
      <c r="AJ203" s="20" t="inlineStr">
        <is>
          <t>159876-01-1007/K1225/230623</t>
        </is>
      </c>
      <c r="AK203" s="20" t="inlineStr">
        <is>
          <t>Hợp đồng lao động Xác định thời hạn</t>
        </is>
      </c>
      <c r="AL203" s="20" t="inlineStr">
        <is>
          <t>2023-09-17</t>
        </is>
      </c>
    </row>
    <row r="204">
      <c r="A204" s="20" t="inlineStr">
        <is>
          <t>152319</t>
        </is>
      </c>
      <c r="B204" s="20" t="inlineStr">
        <is>
          <t>Hà Văn Đặng</t>
        </is>
      </c>
      <c r="C204" s="20" t="inlineStr">
        <is>
          <t>152319-03</t>
        </is>
      </c>
      <c r="D204" s="20" t="inlineStr">
        <is>
          <t>1007</t>
        </is>
      </c>
      <c r="E204" s="20" t="inlineStr">
        <is>
          <t>FOXCONN</t>
        </is>
      </c>
      <c r="F204" s="21" t="inlineStr">
        <is>
          <t>2001-10-13</t>
        </is>
      </c>
      <c r="G204" s="20" t="inlineStr">
        <is>
          <t>OLD</t>
        </is>
      </c>
      <c r="H204" s="21" t="inlineStr">
        <is>
          <t>2023-06-09</t>
        </is>
      </c>
      <c r="I204" s="21" t="inlineStr"/>
      <c r="J204" s="20" t="inlineStr"/>
      <c r="K204" s="20" t="inlineStr">
        <is>
          <t>Công nhân</t>
        </is>
      </c>
      <c r="L204" s="20" t="inlineStr">
        <is>
          <t>Công nhân</t>
        </is>
      </c>
      <c r="M204" s="20" t="inlineStr"/>
      <c r="N204" s="20" t="inlineStr">
        <is>
          <t>LC1</t>
        </is>
      </c>
      <c r="O204" s="20" t="inlineStr">
        <is>
          <t>M-GROSS</t>
        </is>
      </c>
      <c r="P204" s="20" t="inlineStr"/>
      <c r="Q204" s="20" t="inlineStr">
        <is>
          <t>1</t>
        </is>
      </c>
      <c r="R204" s="22" t="n">
        <v>0</v>
      </c>
      <c r="S204" s="22" t="n">
        <v>4600000</v>
      </c>
      <c r="T204" s="22" t="n">
        <v>4600000</v>
      </c>
      <c r="U204" s="20" t="n">
        <v>0</v>
      </c>
      <c r="V204" s="20" t="n">
        <v>0</v>
      </c>
      <c r="W204" s="20" t="n">
        <v>0</v>
      </c>
      <c r="X204" s="22" t="n">
        <v>300000</v>
      </c>
      <c r="Y204" s="22" t="n">
        <v>200000</v>
      </c>
      <c r="Z204" s="22" t="n">
        <v>350000</v>
      </c>
      <c r="AA204" s="22" t="n">
        <v>220000</v>
      </c>
      <c r="AB204" s="22" t="n">
        <v>0</v>
      </c>
      <c r="AC204" s="20" t="inlineStr"/>
      <c r="AD204" s="20" t="inlineStr"/>
      <c r="AE204" s="20" t="inlineStr"/>
      <c r="AF204" s="20" t="inlineStr"/>
      <c r="AG204" s="20" t="inlineStr"/>
      <c r="AH204" s="20" t="inlineStr">
        <is>
          <t>038201021908</t>
        </is>
      </c>
      <c r="AI204" s="20" t="inlineStr">
        <is>
          <t>80.0%</t>
        </is>
      </c>
      <c r="AJ204" s="20" t="inlineStr">
        <is>
          <t>152319-01-1007/K1225/090623</t>
        </is>
      </c>
      <c r="AK204" s="20" t="inlineStr">
        <is>
          <t>Hợp đồng lao động Xác định thời hạn</t>
        </is>
      </c>
      <c r="AL204" s="20" t="inlineStr">
        <is>
          <t>2023-09-10</t>
        </is>
      </c>
    </row>
    <row r="205">
      <c r="A205" s="20" t="inlineStr">
        <is>
          <t>159882</t>
        </is>
      </c>
      <c r="B205" s="20" t="inlineStr">
        <is>
          <t>Hà Thị Thắm</t>
        </is>
      </c>
      <c r="C205" s="20" t="inlineStr">
        <is>
          <t>159882-01</t>
        </is>
      </c>
      <c r="D205" s="20" t="inlineStr">
        <is>
          <t>1007</t>
        </is>
      </c>
      <c r="E205" s="20" t="inlineStr">
        <is>
          <t>FOXCONN</t>
        </is>
      </c>
      <c r="F205" s="21" t="inlineStr">
        <is>
          <t>2000-01-07</t>
        </is>
      </c>
      <c r="G205" s="20" t="inlineStr">
        <is>
          <t>OLD</t>
        </is>
      </c>
      <c r="H205" s="21" t="inlineStr">
        <is>
          <t>2023-06-23</t>
        </is>
      </c>
      <c r="I205" s="21" t="inlineStr"/>
      <c r="J205" s="20" t="inlineStr"/>
      <c r="K205" s="20" t="inlineStr">
        <is>
          <t>Công nhân</t>
        </is>
      </c>
      <c r="L205" s="20" t="inlineStr">
        <is>
          <t>Công nhân</t>
        </is>
      </c>
      <c r="M205" s="20" t="inlineStr"/>
      <c r="N205" s="20" t="inlineStr">
        <is>
          <t>LC1</t>
        </is>
      </c>
      <c r="O205" s="20" t="inlineStr">
        <is>
          <t>M-GROSS</t>
        </is>
      </c>
      <c r="P205" s="20" t="inlineStr"/>
      <c r="Q205" s="20" t="inlineStr">
        <is>
          <t>1</t>
        </is>
      </c>
      <c r="R205" s="22" t="n">
        <v>0</v>
      </c>
      <c r="S205" s="22" t="n">
        <v>4600000</v>
      </c>
      <c r="T205" s="22" t="n">
        <v>4600000</v>
      </c>
      <c r="U205" s="20" t="n">
        <v>0</v>
      </c>
      <c r="V205" s="20" t="n">
        <v>0</v>
      </c>
      <c r="W205" s="20" t="n">
        <v>0</v>
      </c>
      <c r="X205" s="22" t="n">
        <v>300000</v>
      </c>
      <c r="Y205" s="22" t="n">
        <v>200000</v>
      </c>
      <c r="Z205" s="22" t="n">
        <v>350000</v>
      </c>
      <c r="AA205" s="22" t="n">
        <v>220000</v>
      </c>
      <c r="AB205" s="22" t="n">
        <v>0</v>
      </c>
      <c r="AC205" s="20" t="inlineStr"/>
      <c r="AD205" s="20" t="inlineStr"/>
      <c r="AE205" s="20" t="inlineStr"/>
      <c r="AF205" s="20" t="inlineStr"/>
      <c r="AG205" s="20" t="inlineStr"/>
      <c r="AH205" s="20" t="inlineStr">
        <is>
          <t>038300018628</t>
        </is>
      </c>
      <c r="AI205" s="20" t="inlineStr">
        <is>
          <t>0%</t>
        </is>
      </c>
      <c r="AJ205" s="20" t="inlineStr">
        <is>
          <t>159882-01-1007/K1225/230623</t>
        </is>
      </c>
      <c r="AK205" s="20" t="inlineStr">
        <is>
          <t>Hợp đồng lao động Xác định thời hạn</t>
        </is>
      </c>
      <c r="AL205" s="20" t="inlineStr">
        <is>
          <t>2023-09-17</t>
        </is>
      </c>
    </row>
    <row r="206">
      <c r="A206" s="20" t="inlineStr">
        <is>
          <t>158889</t>
        </is>
      </c>
      <c r="B206" s="20" t="inlineStr">
        <is>
          <t>Hà Thị Quỳnh Mai</t>
        </is>
      </c>
      <c r="C206" s="20" t="inlineStr">
        <is>
          <t>158889-01</t>
        </is>
      </c>
      <c r="D206" s="20" t="inlineStr">
        <is>
          <t>1007</t>
        </is>
      </c>
      <c r="E206" s="20" t="inlineStr">
        <is>
          <t>FOXCONN</t>
        </is>
      </c>
      <c r="F206" s="21" t="inlineStr">
        <is>
          <t>2003-08-13</t>
        </is>
      </c>
      <c r="G206" s="20" t="inlineStr">
        <is>
          <t>OLD</t>
        </is>
      </c>
      <c r="H206" s="21" t="inlineStr">
        <is>
          <t>2023-05-24</t>
        </is>
      </c>
      <c r="I206" s="21" t="inlineStr">
        <is>
          <t>2023-09-16</t>
        </is>
      </c>
      <c r="J206" s="20" t="inlineStr"/>
      <c r="K206" s="20" t="inlineStr">
        <is>
          <t>Công nhân</t>
        </is>
      </c>
      <c r="L206" s="20" t="inlineStr">
        <is>
          <t>Công nhân</t>
        </is>
      </c>
      <c r="M206" s="20" t="inlineStr"/>
      <c r="N206" s="20" t="inlineStr">
        <is>
          <t>LC1</t>
        </is>
      </c>
      <c r="O206" s="20" t="inlineStr">
        <is>
          <t>M-GROSS</t>
        </is>
      </c>
      <c r="P206" s="20" t="inlineStr"/>
      <c r="Q206" s="20" t="inlineStr">
        <is>
          <t>1</t>
        </is>
      </c>
      <c r="R206" s="22" t="n">
        <v>0</v>
      </c>
      <c r="S206" s="22" t="n">
        <v>4600000</v>
      </c>
      <c r="T206" s="22" t="n">
        <v>4600000</v>
      </c>
      <c r="U206" s="20" t="n">
        <v>0</v>
      </c>
      <c r="V206" s="20" t="n">
        <v>0</v>
      </c>
      <c r="W206" s="20" t="n">
        <v>0</v>
      </c>
      <c r="X206" s="22" t="n">
        <v>300000</v>
      </c>
      <c r="Y206" s="22" t="n">
        <v>200000</v>
      </c>
      <c r="Z206" s="22" t="n">
        <v>350000</v>
      </c>
      <c r="AA206" s="22" t="n">
        <v>220000</v>
      </c>
      <c r="AB206" s="22" t="n">
        <v>0</v>
      </c>
      <c r="AC206" s="20" t="inlineStr"/>
      <c r="AD206" s="20" t="inlineStr"/>
      <c r="AE206" s="20" t="inlineStr"/>
      <c r="AF206" s="20" t="inlineStr"/>
      <c r="AG206" s="20" t="inlineStr"/>
      <c r="AH206" s="20" t="inlineStr">
        <is>
          <t>008303002071</t>
        </is>
      </c>
      <c r="AI206" s="20" t="inlineStr">
        <is>
          <t>0%</t>
        </is>
      </c>
      <c r="AJ206" s="20" t="inlineStr">
        <is>
          <t>158889-01-1007/K1225/240523</t>
        </is>
      </c>
      <c r="AK206" s="20" t="inlineStr">
        <is>
          <t>Hợp đồng lao động Xác định thời hạn</t>
        </is>
      </c>
      <c r="AL206" s="20" t="inlineStr">
        <is>
          <t>2023-08-20</t>
        </is>
      </c>
    </row>
    <row r="207">
      <c r="A207" s="20" t="inlineStr">
        <is>
          <t>159718</t>
        </is>
      </c>
      <c r="B207" s="20" t="inlineStr">
        <is>
          <t>Hà Thị Hải</t>
        </is>
      </c>
      <c r="C207" s="20" t="inlineStr">
        <is>
          <t>159718-01</t>
        </is>
      </c>
      <c r="D207" s="20" t="inlineStr">
        <is>
          <t>1007</t>
        </is>
      </c>
      <c r="E207" s="20" t="inlineStr">
        <is>
          <t>FOXCONN</t>
        </is>
      </c>
      <c r="F207" s="21" t="inlineStr">
        <is>
          <t>2003-05-10</t>
        </is>
      </c>
      <c r="G207" s="20" t="inlineStr">
        <is>
          <t>OLD</t>
        </is>
      </c>
      <c r="H207" s="21" t="inlineStr">
        <is>
          <t>2023-06-09</t>
        </is>
      </c>
      <c r="I207" s="21" t="inlineStr"/>
      <c r="J207" s="20" t="inlineStr"/>
      <c r="K207" s="20" t="inlineStr">
        <is>
          <t>Công nhân</t>
        </is>
      </c>
      <c r="L207" s="20" t="inlineStr">
        <is>
          <t>Công nhân</t>
        </is>
      </c>
      <c r="M207" s="20" t="inlineStr"/>
      <c r="N207" s="20" t="inlineStr">
        <is>
          <t>LC1</t>
        </is>
      </c>
      <c r="O207" s="20" t="inlineStr">
        <is>
          <t>M-GROSS</t>
        </is>
      </c>
      <c r="P207" s="20" t="inlineStr"/>
      <c r="Q207" s="20" t="inlineStr">
        <is>
          <t>1</t>
        </is>
      </c>
      <c r="R207" s="22" t="n">
        <v>0</v>
      </c>
      <c r="S207" s="22" t="n">
        <v>4600000</v>
      </c>
      <c r="T207" s="22" t="n">
        <v>4600000</v>
      </c>
      <c r="U207" s="20" t="n">
        <v>0</v>
      </c>
      <c r="V207" s="20" t="n">
        <v>0</v>
      </c>
      <c r="W207" s="20" t="n">
        <v>0</v>
      </c>
      <c r="X207" s="22" t="n">
        <v>300000</v>
      </c>
      <c r="Y207" s="22" t="n">
        <v>200000</v>
      </c>
      <c r="Z207" s="22" t="n">
        <v>350000</v>
      </c>
      <c r="AA207" s="22" t="n">
        <v>220000</v>
      </c>
      <c r="AB207" s="22" t="n">
        <v>0</v>
      </c>
      <c r="AC207" s="20" t="inlineStr"/>
      <c r="AD207" s="20" t="inlineStr"/>
      <c r="AE207" s="20" t="inlineStr"/>
      <c r="AF207" s="20" t="inlineStr"/>
      <c r="AG207" s="20" t="inlineStr"/>
      <c r="AH207" s="20" t="inlineStr">
        <is>
          <t>040303022424</t>
        </is>
      </c>
      <c r="AI207" s="20" t="inlineStr">
        <is>
          <t>10.0%</t>
        </is>
      </c>
      <c r="AJ207" s="20" t="inlineStr">
        <is>
          <t>159718-01-1007/K1225/090623</t>
        </is>
      </c>
      <c r="AK207" s="20" t="inlineStr">
        <is>
          <t>Hợp đồng lao động Xác định thời hạn</t>
        </is>
      </c>
      <c r="AL207" s="20" t="inlineStr">
        <is>
          <t>2023-09-10</t>
        </is>
      </c>
    </row>
    <row r="208">
      <c r="A208" s="20" t="inlineStr">
        <is>
          <t>158923</t>
        </is>
      </c>
      <c r="B208" s="20" t="inlineStr">
        <is>
          <t>Hà Nhật Phi</t>
        </is>
      </c>
      <c r="C208" s="20" t="inlineStr">
        <is>
          <t>158923-01</t>
        </is>
      </c>
      <c r="D208" s="20" t="inlineStr">
        <is>
          <t>1007</t>
        </is>
      </c>
      <c r="E208" s="20" t="inlineStr">
        <is>
          <t>FOXCONN</t>
        </is>
      </c>
      <c r="F208" s="21" t="inlineStr">
        <is>
          <t>2004-07-13</t>
        </is>
      </c>
      <c r="G208" s="20" t="inlineStr">
        <is>
          <t>OFF</t>
        </is>
      </c>
      <c r="H208" s="21" t="inlineStr">
        <is>
          <t>2023-05-25</t>
        </is>
      </c>
      <c r="I208" s="21" t="inlineStr">
        <is>
          <t>2023-07-11</t>
        </is>
      </c>
      <c r="J208" s="20" t="inlineStr"/>
      <c r="K208" s="20" t="inlineStr">
        <is>
          <t>Công nhân</t>
        </is>
      </c>
      <c r="L208" s="20" t="inlineStr">
        <is>
          <t>Công nhân</t>
        </is>
      </c>
      <c r="M208" s="20" t="inlineStr"/>
      <c r="N208" s="20" t="inlineStr">
        <is>
          <t>LC1</t>
        </is>
      </c>
      <c r="O208" s="20" t="inlineStr">
        <is>
          <t>M-GROSS</t>
        </is>
      </c>
      <c r="P208" s="20" t="inlineStr"/>
      <c r="Q208" s="20" t="inlineStr">
        <is>
          <t>1</t>
        </is>
      </c>
      <c r="R208" s="22" t="n">
        <v>0</v>
      </c>
      <c r="S208" s="22" t="n">
        <v>4600000</v>
      </c>
      <c r="T208" s="22" t="n">
        <v>4600000</v>
      </c>
      <c r="U208" s="20" t="n">
        <v>0</v>
      </c>
      <c r="V208" s="20" t="n">
        <v>0</v>
      </c>
      <c r="W208" s="20" t="n">
        <v>0</v>
      </c>
      <c r="X208" s="22" t="n">
        <v>300000</v>
      </c>
      <c r="Y208" s="22" t="n">
        <v>200000</v>
      </c>
      <c r="Z208" s="22" t="n">
        <v>350000</v>
      </c>
      <c r="AA208" s="22" t="n">
        <v>220000</v>
      </c>
      <c r="AB208" s="22" t="n">
        <v>0</v>
      </c>
      <c r="AC208" s="20" t="inlineStr"/>
      <c r="AD208" s="20" t="inlineStr"/>
      <c r="AE208" s="20" t="inlineStr"/>
      <c r="AF208" s="20" t="inlineStr"/>
      <c r="AG208" s="20" t="inlineStr"/>
      <c r="AH208" s="20" t="inlineStr">
        <is>
          <t>020204008360</t>
        </is>
      </c>
      <c r="AI208" s="20" t="inlineStr">
        <is>
          <t>0%</t>
        </is>
      </c>
      <c r="AJ208" s="20" t="inlineStr">
        <is>
          <t>158923-01-1007/K1225/250523</t>
        </is>
      </c>
      <c r="AK208" s="20" t="inlineStr">
        <is>
          <t>Hợp đồng lao động Xác định thời hạn</t>
        </is>
      </c>
      <c r="AL208" s="20" t="inlineStr">
        <is>
          <t>2023-08-20</t>
        </is>
      </c>
    </row>
    <row r="209">
      <c r="A209" s="20" t="inlineStr">
        <is>
          <t>144468</t>
        </is>
      </c>
      <c r="B209" s="20" t="inlineStr">
        <is>
          <t>Hà Hữu Son</t>
        </is>
      </c>
      <c r="C209" s="20" t="inlineStr">
        <is>
          <t>144468-04</t>
        </is>
      </c>
      <c r="D209" s="20" t="inlineStr">
        <is>
          <t>1007</t>
        </is>
      </c>
      <c r="E209" s="20" t="inlineStr">
        <is>
          <t>FOXCONN</t>
        </is>
      </c>
      <c r="F209" s="21" t="inlineStr">
        <is>
          <t>2002-10-20</t>
        </is>
      </c>
      <c r="G209" s="20" t="inlineStr">
        <is>
          <t>OFF</t>
        </is>
      </c>
      <c r="H209" s="21" t="inlineStr">
        <is>
          <t>2023-05-15</t>
        </is>
      </c>
      <c r="I209" s="21" t="inlineStr">
        <is>
          <t>2023-06-28</t>
        </is>
      </c>
      <c r="J209" s="20" t="inlineStr"/>
      <c r="K209" s="20" t="inlineStr">
        <is>
          <t>Công nhân</t>
        </is>
      </c>
      <c r="L209" s="20" t="inlineStr">
        <is>
          <t>Công nhân</t>
        </is>
      </c>
      <c r="M209" s="20" t="inlineStr"/>
      <c r="N209" s="20" t="inlineStr">
        <is>
          <t>LC1</t>
        </is>
      </c>
      <c r="O209" s="20" t="inlineStr">
        <is>
          <t>M-GROSS</t>
        </is>
      </c>
      <c r="P209" s="20" t="inlineStr"/>
      <c r="Q209" s="20" t="inlineStr">
        <is>
          <t>1</t>
        </is>
      </c>
      <c r="R209" s="22" t="n">
        <v>0</v>
      </c>
      <c r="S209" s="22" t="n">
        <v>4600000</v>
      </c>
      <c r="T209" s="22" t="n">
        <v>4600000</v>
      </c>
      <c r="U209" s="20" t="n">
        <v>0</v>
      </c>
      <c r="V209" s="20" t="n">
        <v>0</v>
      </c>
      <c r="W209" s="20" t="n">
        <v>0</v>
      </c>
      <c r="X209" s="22" t="n">
        <v>300000</v>
      </c>
      <c r="Y209" s="22" t="n">
        <v>200000</v>
      </c>
      <c r="Z209" s="22" t="n">
        <v>350000</v>
      </c>
      <c r="AA209" s="22" t="n">
        <v>220000</v>
      </c>
      <c r="AB209" s="22" t="n">
        <v>0</v>
      </c>
      <c r="AC209" s="20" t="inlineStr"/>
      <c r="AD209" s="20" t="inlineStr"/>
      <c r="AE209" s="20" t="inlineStr"/>
      <c r="AF209" s="20" t="inlineStr"/>
      <c r="AG209" s="20" t="inlineStr"/>
      <c r="AH209" s="20" t="inlineStr">
        <is>
          <t>008202000471</t>
        </is>
      </c>
      <c r="AI209" s="20" t="inlineStr">
        <is>
          <t>11.11111111111111%</t>
        </is>
      </c>
      <c r="AJ209" s="20" t="inlineStr">
        <is>
          <t>144468-01-1007/K1225/150523</t>
        </is>
      </c>
      <c r="AK209" s="20" t="inlineStr">
        <is>
          <t>Hợp đồng lao động Xác định thời hạn</t>
        </is>
      </c>
      <c r="AL209" s="20" t="inlineStr">
        <is>
          <t>2023-08-12</t>
        </is>
      </c>
    </row>
    <row r="210">
      <c r="A210" s="20" t="inlineStr">
        <is>
          <t>115775</t>
        </is>
      </c>
      <c r="B210" s="20" t="inlineStr">
        <is>
          <t>Hà Hữu Chiến</t>
        </is>
      </c>
      <c r="C210" s="20" t="inlineStr">
        <is>
          <t>115775-03</t>
        </is>
      </c>
      <c r="D210" s="20" t="inlineStr">
        <is>
          <t>1007</t>
        </is>
      </c>
      <c r="E210" s="20" t="inlineStr">
        <is>
          <t>FOXCONN</t>
        </is>
      </c>
      <c r="F210" s="21" t="inlineStr">
        <is>
          <t>1991-04-10</t>
        </is>
      </c>
      <c r="G210" s="20" t="inlineStr">
        <is>
          <t>OFF</t>
        </is>
      </c>
      <c r="H210" s="21" t="inlineStr">
        <is>
          <t>2023-02-27</t>
        </is>
      </c>
      <c r="I210" s="21" t="inlineStr">
        <is>
          <t>2023-06-25</t>
        </is>
      </c>
      <c r="J210" s="20" t="inlineStr"/>
      <c r="K210" s="20" t="inlineStr">
        <is>
          <t>Công nhân</t>
        </is>
      </c>
      <c r="L210" s="20" t="inlineStr">
        <is>
          <t>Công nhân</t>
        </is>
      </c>
      <c r="M210" s="20" t="inlineStr"/>
      <c r="N210" s="20" t="inlineStr">
        <is>
          <t>LC1</t>
        </is>
      </c>
      <c r="O210" s="20" t="inlineStr">
        <is>
          <t>M-GROSS</t>
        </is>
      </c>
      <c r="P210" s="20" t="inlineStr"/>
      <c r="Q210" s="20" t="inlineStr">
        <is>
          <t>1</t>
        </is>
      </c>
      <c r="R210" s="22" t="n">
        <v>0</v>
      </c>
      <c r="S210" s="22" t="n">
        <v>4600000</v>
      </c>
      <c r="T210" s="22" t="n">
        <v>4600000</v>
      </c>
      <c r="U210" s="20" t="n">
        <v>0</v>
      </c>
      <c r="V210" s="20" t="n">
        <v>0</v>
      </c>
      <c r="W210" s="20" t="n">
        <v>0</v>
      </c>
      <c r="X210" s="22" t="n">
        <v>300000</v>
      </c>
      <c r="Y210" s="22" t="n">
        <v>200000</v>
      </c>
      <c r="Z210" s="22" t="n">
        <v>350000</v>
      </c>
      <c r="AA210" s="22" t="n">
        <v>220000</v>
      </c>
      <c r="AB210" s="22" t="n">
        <v>0</v>
      </c>
      <c r="AC210" s="20" t="inlineStr">
        <is>
          <t>HA HUU CHIEN</t>
        </is>
      </c>
      <c r="AD210" s="20" t="inlineStr">
        <is>
          <t>19034934355019</t>
        </is>
      </c>
      <c r="AE210" s="20" t="inlineStr">
        <is>
          <t>Ngân hàng Thương mại Cổ phần Kỹ thương Việt Nam</t>
        </is>
      </c>
      <c r="AF210" s="20" t="inlineStr">
        <is>
          <t>TCB</t>
        </is>
      </c>
      <c r="AG210" s="20" t="inlineStr">
        <is>
          <t>TECHCOMBANK CN TU SON BAC NINH</t>
        </is>
      </c>
      <c r="AH210" s="20" t="inlineStr">
        <is>
          <t>070871511</t>
        </is>
      </c>
      <c r="AI210" s="20" t="inlineStr">
        <is>
          <t>44.44444444444444%</t>
        </is>
      </c>
      <c r="AJ210" s="20" t="inlineStr">
        <is>
          <t>115775-02-1007/K1225/290523</t>
        </is>
      </c>
      <c r="AK210" s="20" t="inlineStr">
        <is>
          <t>Hợp đồng lao động Xác định thời hạn</t>
        </is>
      </c>
      <c r="AL210" s="20" t="inlineStr">
        <is>
          <t>2023-08-27</t>
        </is>
      </c>
    </row>
    <row r="211">
      <c r="A211" s="20" t="inlineStr">
        <is>
          <t>159883</t>
        </is>
      </c>
      <c r="B211" s="20" t="inlineStr">
        <is>
          <t>Hà Đức Thịnh</t>
        </is>
      </c>
      <c r="C211" s="20" t="inlineStr">
        <is>
          <t>159883-01</t>
        </is>
      </c>
      <c r="D211" s="20" t="inlineStr">
        <is>
          <t>1007</t>
        </is>
      </c>
      <c r="E211" s="20" t="inlineStr">
        <is>
          <t>FOXCONN</t>
        </is>
      </c>
      <c r="F211" s="21" t="inlineStr">
        <is>
          <t>2000-08-18</t>
        </is>
      </c>
      <c r="G211" s="20" t="inlineStr">
        <is>
          <t>OLD</t>
        </is>
      </c>
      <c r="H211" s="21" t="inlineStr">
        <is>
          <t>2023-06-23</t>
        </is>
      </c>
      <c r="I211" s="21" t="inlineStr">
        <is>
          <t>2023-08-27</t>
        </is>
      </c>
      <c r="J211" s="20" t="inlineStr"/>
      <c r="K211" s="20" t="inlineStr">
        <is>
          <t>Công nhân</t>
        </is>
      </c>
      <c r="L211" s="20" t="inlineStr">
        <is>
          <t>Công nhân</t>
        </is>
      </c>
      <c r="M211" s="20" t="inlineStr"/>
      <c r="N211" s="20" t="inlineStr">
        <is>
          <t>LC1</t>
        </is>
      </c>
      <c r="O211" s="20" t="inlineStr">
        <is>
          <t>M-GROSS</t>
        </is>
      </c>
      <c r="P211" s="20" t="inlineStr"/>
      <c r="Q211" s="20" t="inlineStr">
        <is>
          <t>1</t>
        </is>
      </c>
      <c r="R211" s="22" t="n">
        <v>0</v>
      </c>
      <c r="S211" s="22" t="n">
        <v>4600000</v>
      </c>
      <c r="T211" s="22" t="n">
        <v>4600000</v>
      </c>
      <c r="U211" s="20" t="n">
        <v>0</v>
      </c>
      <c r="V211" s="20" t="n">
        <v>0</v>
      </c>
      <c r="W211" s="20" t="n">
        <v>0</v>
      </c>
      <c r="X211" s="22" t="n">
        <v>300000</v>
      </c>
      <c r="Y211" s="22" t="n">
        <v>200000</v>
      </c>
      <c r="Z211" s="22" t="n">
        <v>350000</v>
      </c>
      <c r="AA211" s="22" t="n">
        <v>220000</v>
      </c>
      <c r="AB211" s="22" t="n">
        <v>0</v>
      </c>
      <c r="AC211" s="20" t="inlineStr"/>
      <c r="AD211" s="20" t="inlineStr"/>
      <c r="AE211" s="20" t="inlineStr"/>
      <c r="AF211" s="20" t="inlineStr"/>
      <c r="AG211" s="20" t="inlineStr"/>
      <c r="AH211" s="20" t="inlineStr">
        <is>
          <t>038200006083</t>
        </is>
      </c>
      <c r="AI211" s="20" t="inlineStr">
        <is>
          <t>0%</t>
        </is>
      </c>
      <c r="AJ211" s="20" t="inlineStr">
        <is>
          <t>159883-01-1007/K1225/230623</t>
        </is>
      </c>
      <c r="AK211" s="20" t="inlineStr">
        <is>
          <t>Hợp đồng lao động Xác định thời hạn</t>
        </is>
      </c>
      <c r="AL211" s="20" t="inlineStr">
        <is>
          <t>2023-09-17</t>
        </is>
      </c>
    </row>
    <row r="212">
      <c r="A212" s="20" t="inlineStr">
        <is>
          <t>159887</t>
        </is>
      </c>
      <c r="B212" s="20" t="inlineStr">
        <is>
          <t>Hà Công Quân</t>
        </is>
      </c>
      <c r="C212" s="20" t="inlineStr">
        <is>
          <t>159887-01</t>
        </is>
      </c>
      <c r="D212" s="20" t="inlineStr">
        <is>
          <t>1007</t>
        </is>
      </c>
      <c r="E212" s="20" t="inlineStr">
        <is>
          <t>FOXCONN</t>
        </is>
      </c>
      <c r="F212" s="21" t="inlineStr">
        <is>
          <t>1994-11-12</t>
        </is>
      </c>
      <c r="G212" s="20" t="inlineStr">
        <is>
          <t>OLD</t>
        </is>
      </c>
      <c r="H212" s="21" t="inlineStr">
        <is>
          <t>2023-06-23</t>
        </is>
      </c>
      <c r="I212" s="21" t="inlineStr"/>
      <c r="J212" s="20" t="inlineStr"/>
      <c r="K212" s="20" t="inlineStr">
        <is>
          <t>Công nhân</t>
        </is>
      </c>
      <c r="L212" s="20" t="inlineStr">
        <is>
          <t>Công nhân</t>
        </is>
      </c>
      <c r="M212" s="20" t="inlineStr"/>
      <c r="N212" s="20" t="inlineStr">
        <is>
          <t>LC1</t>
        </is>
      </c>
      <c r="O212" s="20" t="inlineStr">
        <is>
          <t>M-GROSS</t>
        </is>
      </c>
      <c r="P212" s="20" t="inlineStr"/>
      <c r="Q212" s="20" t="inlineStr">
        <is>
          <t>1</t>
        </is>
      </c>
      <c r="R212" s="22" t="n">
        <v>0</v>
      </c>
      <c r="S212" s="22" t="n">
        <v>4600000</v>
      </c>
      <c r="T212" s="22" t="n">
        <v>4600000</v>
      </c>
      <c r="U212" s="20" t="n">
        <v>0</v>
      </c>
      <c r="V212" s="20" t="n">
        <v>0</v>
      </c>
      <c r="W212" s="20" t="n">
        <v>0</v>
      </c>
      <c r="X212" s="22" t="n">
        <v>300000</v>
      </c>
      <c r="Y212" s="22" t="n">
        <v>200000</v>
      </c>
      <c r="Z212" s="22" t="n">
        <v>350000</v>
      </c>
      <c r="AA212" s="22" t="n">
        <v>220000</v>
      </c>
      <c r="AB212" s="22" t="n">
        <v>0</v>
      </c>
      <c r="AC212" s="20" t="inlineStr"/>
      <c r="AD212" s="20" t="inlineStr"/>
      <c r="AE212" s="20" t="inlineStr"/>
      <c r="AF212" s="20" t="inlineStr"/>
      <c r="AG212" s="20" t="inlineStr"/>
      <c r="AH212" s="20" t="inlineStr">
        <is>
          <t>017094003045</t>
        </is>
      </c>
      <c r="AI212" s="20" t="inlineStr">
        <is>
          <t>0%</t>
        </is>
      </c>
      <c r="AJ212" s="20" t="inlineStr">
        <is>
          <t>159887-01-1007/K1225/230623</t>
        </is>
      </c>
      <c r="AK212" s="20" t="inlineStr">
        <is>
          <t>Hợp đồng lao động Xác định thời hạn</t>
        </is>
      </c>
      <c r="AL212" s="20" t="inlineStr">
        <is>
          <t>2023-09-17</t>
        </is>
      </c>
    </row>
    <row r="213">
      <c r="A213" s="20" t="inlineStr">
        <is>
          <t>150119</t>
        </is>
      </c>
      <c r="B213" s="20" t="inlineStr">
        <is>
          <t>Giàng Quáng Lìn</t>
        </is>
      </c>
      <c r="C213" s="20" t="inlineStr">
        <is>
          <t>150119-03</t>
        </is>
      </c>
      <c r="D213" s="20" t="inlineStr">
        <is>
          <t>1007</t>
        </is>
      </c>
      <c r="E213" s="20" t="inlineStr">
        <is>
          <t>FOXCONN</t>
        </is>
      </c>
      <c r="F213" s="21" t="inlineStr">
        <is>
          <t>2003-06-25</t>
        </is>
      </c>
      <c r="G213" s="20" t="inlineStr">
        <is>
          <t>OFF</t>
        </is>
      </c>
      <c r="H213" s="21" t="inlineStr">
        <is>
          <t>2023-02-14</t>
        </is>
      </c>
      <c r="I213" s="21" t="inlineStr">
        <is>
          <t>2023-06-18</t>
        </is>
      </c>
      <c r="J213" s="20" t="inlineStr"/>
      <c r="K213" s="20" t="inlineStr">
        <is>
          <t>Công nhân</t>
        </is>
      </c>
      <c r="L213" s="20" t="inlineStr">
        <is>
          <t>Công nhân</t>
        </is>
      </c>
      <c r="M213" s="20" t="inlineStr"/>
      <c r="N213" s="20" t="inlineStr">
        <is>
          <t>LC1</t>
        </is>
      </c>
      <c r="O213" s="20" t="inlineStr">
        <is>
          <t>M-GROSS</t>
        </is>
      </c>
      <c r="P213" s="20" t="inlineStr"/>
      <c r="Q213" s="20" t="inlineStr">
        <is>
          <t>1</t>
        </is>
      </c>
      <c r="R213" s="22" t="n">
        <v>0</v>
      </c>
      <c r="S213" s="22" t="n">
        <v>4600000</v>
      </c>
      <c r="T213" s="22" t="n">
        <v>4600000</v>
      </c>
      <c r="U213" s="20" t="n">
        <v>0</v>
      </c>
      <c r="V213" s="20" t="n">
        <v>0</v>
      </c>
      <c r="W213" s="20" t="n">
        <v>0</v>
      </c>
      <c r="X213" s="22" t="n">
        <v>300000</v>
      </c>
      <c r="Y213" s="22" t="n">
        <v>200000</v>
      </c>
      <c r="Z213" s="22" t="n">
        <v>350000</v>
      </c>
      <c r="AA213" s="22" t="n">
        <v>220000</v>
      </c>
      <c r="AB213" s="22" t="n">
        <v>0</v>
      </c>
      <c r="AC213" s="20" t="inlineStr">
        <is>
          <t>GIANG QUANG LIN</t>
        </is>
      </c>
      <c r="AD213" s="20" t="inlineStr">
        <is>
          <t>03401010787926</t>
        </is>
      </c>
      <c r="AE213" s="20" t="inlineStr">
        <is>
          <t>Ngân hàng Thương mại Cổ phần Hàng hải Việt Nam</t>
        </is>
      </c>
      <c r="AF213" s="20" t="inlineStr">
        <is>
          <t>MSB</t>
        </is>
      </c>
      <c r="AG213" s="20" t="inlineStr">
        <is>
          <t>MARITIMEBANK CN NINH HIEP HA NOI</t>
        </is>
      </c>
      <c r="AH213" s="20" t="inlineStr">
        <is>
          <t>002203004087</t>
        </is>
      </c>
      <c r="AI213" s="20" t="inlineStr">
        <is>
          <t>77.77777777777777%</t>
        </is>
      </c>
      <c r="AJ213" s="20" t="inlineStr">
        <is>
          <t>150119-02-1007/K1225/150523</t>
        </is>
      </c>
      <c r="AK213" s="20" t="inlineStr">
        <is>
          <t>Hợp đồng lao động Xác định thời hạn</t>
        </is>
      </c>
      <c r="AL213" s="20" t="inlineStr">
        <is>
          <t>2023-08-13</t>
        </is>
      </c>
    </row>
    <row r="214">
      <c r="A214" s="20" t="inlineStr">
        <is>
          <t>158926</t>
        </is>
      </c>
      <c r="B214" s="20" t="inlineStr">
        <is>
          <t>Đường Văn An</t>
        </is>
      </c>
      <c r="C214" s="20" t="inlineStr">
        <is>
          <t>158926-01</t>
        </is>
      </c>
      <c r="D214" s="20" t="inlineStr">
        <is>
          <t>1007</t>
        </is>
      </c>
      <c r="E214" s="20" t="inlineStr">
        <is>
          <t>FOXCONN</t>
        </is>
      </c>
      <c r="F214" s="21" t="inlineStr">
        <is>
          <t>2003-07-02</t>
        </is>
      </c>
      <c r="G214" s="20" t="inlineStr">
        <is>
          <t>OLD</t>
        </is>
      </c>
      <c r="H214" s="21" t="inlineStr">
        <is>
          <t>2023-05-25</t>
        </is>
      </c>
      <c r="I214" s="21" t="inlineStr">
        <is>
          <t>2023-11-19</t>
        </is>
      </c>
      <c r="J214" s="20" t="inlineStr"/>
      <c r="K214" s="20" t="inlineStr">
        <is>
          <t>Công nhân</t>
        </is>
      </c>
      <c r="L214" s="20" t="inlineStr">
        <is>
          <t>Công nhân</t>
        </is>
      </c>
      <c r="M214" s="20" t="inlineStr"/>
      <c r="N214" s="20" t="inlineStr">
        <is>
          <t>LC1</t>
        </is>
      </c>
      <c r="O214" s="20" t="inlineStr">
        <is>
          <t>M-GROSS</t>
        </is>
      </c>
      <c r="P214" s="20" t="inlineStr"/>
      <c r="Q214" s="20" t="inlineStr">
        <is>
          <t>1</t>
        </is>
      </c>
      <c r="R214" s="22" t="n">
        <v>0</v>
      </c>
      <c r="S214" s="22" t="n">
        <v>4600000</v>
      </c>
      <c r="T214" s="22" t="n">
        <v>4600000</v>
      </c>
      <c r="U214" s="20" t="n">
        <v>0</v>
      </c>
      <c r="V214" s="20" t="n">
        <v>0</v>
      </c>
      <c r="W214" s="20" t="n">
        <v>0</v>
      </c>
      <c r="X214" s="22" t="n">
        <v>300000</v>
      </c>
      <c r="Y214" s="22" t="n">
        <v>200000</v>
      </c>
      <c r="Z214" s="22" t="n">
        <v>350000</v>
      </c>
      <c r="AA214" s="22" t="n">
        <v>220000</v>
      </c>
      <c r="AB214" s="22" t="n">
        <v>0</v>
      </c>
      <c r="AC214" s="20" t="inlineStr"/>
      <c r="AD214" s="20" t="inlineStr"/>
      <c r="AE214" s="20" t="inlineStr"/>
      <c r="AF214" s="20" t="inlineStr"/>
      <c r="AG214" s="20" t="inlineStr"/>
      <c r="AH214" s="20" t="inlineStr">
        <is>
          <t>020203002420</t>
        </is>
      </c>
      <c r="AI214" s="20" t="inlineStr">
        <is>
          <t>0%</t>
        </is>
      </c>
      <c r="AJ214" s="20" t="inlineStr">
        <is>
          <t>158926-01-1007/K1225/250523</t>
        </is>
      </c>
      <c r="AK214" s="20" t="inlineStr">
        <is>
          <t>Hợp đồng lao động Xác định thời hạn</t>
        </is>
      </c>
      <c r="AL214" s="20" t="inlineStr">
        <is>
          <t>2023-08-20</t>
        </is>
      </c>
    </row>
    <row r="215">
      <c r="A215" s="20" t="inlineStr">
        <is>
          <t>156957</t>
        </is>
      </c>
      <c r="B215" s="20" t="inlineStr">
        <is>
          <t>Dương Thị Tú Anh</t>
        </is>
      </c>
      <c r="C215" s="20" t="inlineStr">
        <is>
          <t>156957-01</t>
        </is>
      </c>
      <c r="D215" s="20" t="inlineStr">
        <is>
          <t>1007</t>
        </is>
      </c>
      <c r="E215" s="20" t="inlineStr">
        <is>
          <t>FOXCONN</t>
        </is>
      </c>
      <c r="F215" s="21" t="inlineStr">
        <is>
          <t>2001-03-23</t>
        </is>
      </c>
      <c r="G215" s="20" t="inlineStr">
        <is>
          <t>OLD</t>
        </is>
      </c>
      <c r="H215" s="21" t="inlineStr">
        <is>
          <t>2023-02-14</t>
        </is>
      </c>
      <c r="I215" s="21" t="inlineStr">
        <is>
          <t>2023-08-14</t>
        </is>
      </c>
      <c r="J215" s="20" t="inlineStr"/>
      <c r="K215" s="20" t="inlineStr">
        <is>
          <t>Công nhân</t>
        </is>
      </c>
      <c r="L215" s="20" t="inlineStr">
        <is>
          <t>Công nhân</t>
        </is>
      </c>
      <c r="M215" s="20" t="inlineStr"/>
      <c r="N215" s="20" t="inlineStr">
        <is>
          <t>LC1</t>
        </is>
      </c>
      <c r="O215" s="20" t="inlineStr">
        <is>
          <t>M-GROSS</t>
        </is>
      </c>
      <c r="P215" s="20" t="inlineStr"/>
      <c r="Q215" s="20" t="inlineStr">
        <is>
          <t>1</t>
        </is>
      </c>
      <c r="R215" s="22" t="n">
        <v>0</v>
      </c>
      <c r="S215" s="22" t="n">
        <v>4600000</v>
      </c>
      <c r="T215" s="22" t="n">
        <v>4600000</v>
      </c>
      <c r="U215" s="20" t="n">
        <v>0</v>
      </c>
      <c r="V215" s="20" t="n">
        <v>0</v>
      </c>
      <c r="W215" s="20" t="n">
        <v>0</v>
      </c>
      <c r="X215" s="22" t="n">
        <v>300000</v>
      </c>
      <c r="Y215" s="22" t="n">
        <v>200000</v>
      </c>
      <c r="Z215" s="22" t="n">
        <v>350000</v>
      </c>
      <c r="AA215" s="22" t="n">
        <v>220000</v>
      </c>
      <c r="AB215" s="22" t="n">
        <v>0</v>
      </c>
      <c r="AC215" s="20" t="inlineStr">
        <is>
          <t>DUONG THI TU ANH</t>
        </is>
      </c>
      <c r="AD215" s="20" t="inlineStr">
        <is>
          <t>03401010660627</t>
        </is>
      </c>
      <c r="AE215" s="20" t="inlineStr">
        <is>
          <t>Ngân hàng Thương mại Cổ phần Hàng hải Việt Nam</t>
        </is>
      </c>
      <c r="AF215" s="20" t="inlineStr">
        <is>
          <t>MSB</t>
        </is>
      </c>
      <c r="AG215" s="20" t="inlineStr">
        <is>
          <t>MARITIMEBANK CN NINH HIEP HA NOI</t>
        </is>
      </c>
      <c r="AH215" s="20" t="inlineStr">
        <is>
          <t>040301004892</t>
        </is>
      </c>
      <c r="AI215" s="20" t="inlineStr">
        <is>
          <t>66.66666666666667%</t>
        </is>
      </c>
      <c r="AJ215" s="20" t="inlineStr">
        <is>
          <t>156957-02-1007/K1225/150523</t>
        </is>
      </c>
      <c r="AK215" s="20" t="inlineStr">
        <is>
          <t>Hợp đồng lao động Xác định thời hạn</t>
        </is>
      </c>
      <c r="AL215" s="20" t="inlineStr">
        <is>
          <t>2023-08-13</t>
        </is>
      </c>
    </row>
    <row r="216">
      <c r="A216" s="20" t="inlineStr">
        <is>
          <t>140249</t>
        </is>
      </c>
      <c r="B216" s="20" t="inlineStr">
        <is>
          <t>Dương Thị Thu Hương</t>
        </is>
      </c>
      <c r="C216" s="20" t="inlineStr">
        <is>
          <t>140249-04</t>
        </is>
      </c>
      <c r="D216" s="20" t="inlineStr">
        <is>
          <t>1007</t>
        </is>
      </c>
      <c r="E216" s="20" t="inlineStr">
        <is>
          <t>FOXCONN</t>
        </is>
      </c>
      <c r="F216" s="21" t="inlineStr">
        <is>
          <t>2002-03-12</t>
        </is>
      </c>
      <c r="G216" s="20" t="inlineStr">
        <is>
          <t>OFF</t>
        </is>
      </c>
      <c r="H216" s="21" t="inlineStr">
        <is>
          <t>2023-02-27</t>
        </is>
      </c>
      <c r="I216" s="21" t="inlineStr">
        <is>
          <t>2023-06-18</t>
        </is>
      </c>
      <c r="J216" s="20" t="inlineStr"/>
      <c r="K216" s="20" t="inlineStr">
        <is>
          <t>Công nhân</t>
        </is>
      </c>
      <c r="L216" s="20" t="inlineStr">
        <is>
          <t>Công nhân</t>
        </is>
      </c>
      <c r="M216" s="20" t="inlineStr"/>
      <c r="N216" s="20" t="inlineStr">
        <is>
          <t>LC1</t>
        </is>
      </c>
      <c r="O216" s="20" t="inlineStr">
        <is>
          <t>M-GROSS</t>
        </is>
      </c>
      <c r="P216" s="20" t="inlineStr"/>
      <c r="Q216" s="20" t="inlineStr">
        <is>
          <t>1</t>
        </is>
      </c>
      <c r="R216" s="22" t="n">
        <v>0</v>
      </c>
      <c r="S216" s="22" t="n">
        <v>4600000</v>
      </c>
      <c r="T216" s="22" t="n">
        <v>4600000</v>
      </c>
      <c r="U216" s="20" t="n">
        <v>0</v>
      </c>
      <c r="V216" s="20" t="n">
        <v>0</v>
      </c>
      <c r="W216" s="20" t="n">
        <v>0</v>
      </c>
      <c r="X216" s="22" t="n">
        <v>300000</v>
      </c>
      <c r="Y216" s="22" t="n">
        <v>200000</v>
      </c>
      <c r="Z216" s="22" t="n">
        <v>350000</v>
      </c>
      <c r="AA216" s="22" t="n">
        <v>220000</v>
      </c>
      <c r="AB216" s="22" t="n">
        <v>0</v>
      </c>
      <c r="AC216" s="20" t="inlineStr">
        <is>
          <t>DUONG THI THU HUONG</t>
        </is>
      </c>
      <c r="AD216" s="20" t="inlineStr">
        <is>
          <t>03401010736876</t>
        </is>
      </c>
      <c r="AE216" s="20" t="inlineStr">
        <is>
          <t>Ngân hàng Thương mại Cổ phần Hàng hải Việt Nam</t>
        </is>
      </c>
      <c r="AF216" s="20" t="inlineStr">
        <is>
          <t>MSB</t>
        </is>
      </c>
      <c r="AG216" s="20" t="inlineStr">
        <is>
          <t>MARITIMEBANK CN NINH HIEP HA NOI</t>
        </is>
      </c>
      <c r="AH216" s="20" t="inlineStr">
        <is>
          <t>122326723</t>
        </is>
      </c>
      <c r="AI216" s="20" t="inlineStr">
        <is>
          <t>44.44444444444444%</t>
        </is>
      </c>
      <c r="AJ216" s="20" t="inlineStr">
        <is>
          <t>140249-02-1007/K1225/290523</t>
        </is>
      </c>
      <c r="AK216" s="20" t="inlineStr">
        <is>
          <t>Hợp đồng lao động Xác định thời hạn</t>
        </is>
      </c>
      <c r="AL216" s="20" t="inlineStr">
        <is>
          <t>2023-08-27</t>
        </is>
      </c>
    </row>
    <row r="217">
      <c r="A217" s="20" t="inlineStr">
        <is>
          <t>158840</t>
        </is>
      </c>
      <c r="B217" s="20" t="inlineStr">
        <is>
          <t>Đường Thị Hương</t>
        </is>
      </c>
      <c r="C217" s="20" t="inlineStr">
        <is>
          <t>158840-01</t>
        </is>
      </c>
      <c r="D217" s="20" t="inlineStr">
        <is>
          <t>1007</t>
        </is>
      </c>
      <c r="E217" s="20" t="inlineStr">
        <is>
          <t>FOXCONN</t>
        </is>
      </c>
      <c r="F217" s="21" t="inlineStr">
        <is>
          <t>1999-05-24</t>
        </is>
      </c>
      <c r="G217" s="20" t="inlineStr">
        <is>
          <t>OLD</t>
        </is>
      </c>
      <c r="H217" s="21" t="inlineStr">
        <is>
          <t>2023-05-23</t>
        </is>
      </c>
      <c r="I217" s="21" t="inlineStr">
        <is>
          <t>2023-11-19</t>
        </is>
      </c>
      <c r="J217" s="20" t="inlineStr"/>
      <c r="K217" s="20" t="inlineStr">
        <is>
          <t>Công nhân</t>
        </is>
      </c>
      <c r="L217" s="20" t="inlineStr">
        <is>
          <t>Công nhân</t>
        </is>
      </c>
      <c r="M217" s="20" t="inlineStr"/>
      <c r="N217" s="20" t="inlineStr">
        <is>
          <t>LC1</t>
        </is>
      </c>
      <c r="O217" s="20" t="inlineStr">
        <is>
          <t>M-GROSS</t>
        </is>
      </c>
      <c r="P217" s="20" t="inlineStr"/>
      <c r="Q217" s="20" t="inlineStr">
        <is>
          <t>1</t>
        </is>
      </c>
      <c r="R217" s="22" t="n">
        <v>0</v>
      </c>
      <c r="S217" s="22" t="n">
        <v>4600000</v>
      </c>
      <c r="T217" s="22" t="n">
        <v>4600000</v>
      </c>
      <c r="U217" s="20" t="n">
        <v>0</v>
      </c>
      <c r="V217" s="20" t="n">
        <v>0</v>
      </c>
      <c r="W217" s="20" t="n">
        <v>0</v>
      </c>
      <c r="X217" s="22" t="n">
        <v>300000</v>
      </c>
      <c r="Y217" s="22" t="n">
        <v>200000</v>
      </c>
      <c r="Z217" s="22" t="n">
        <v>350000</v>
      </c>
      <c r="AA217" s="22" t="n">
        <v>220000</v>
      </c>
      <c r="AB217" s="22" t="n">
        <v>0</v>
      </c>
      <c r="AC217" s="20" t="inlineStr"/>
      <c r="AD217" s="20" t="inlineStr"/>
      <c r="AE217" s="20" t="inlineStr"/>
      <c r="AF217" s="20" t="inlineStr"/>
      <c r="AG217" s="20" t="inlineStr"/>
      <c r="AH217" s="20" t="inlineStr">
        <is>
          <t>019199008224</t>
        </is>
      </c>
      <c r="AI217" s="20" t="inlineStr">
        <is>
          <t>0%</t>
        </is>
      </c>
      <c r="AJ217" s="20" t="inlineStr">
        <is>
          <t>158840-01-1007/K1225/230523</t>
        </is>
      </c>
      <c r="AK217" s="20" t="inlineStr">
        <is>
          <t>Hợp đồng lao động Xác định thời hạn</t>
        </is>
      </c>
      <c r="AL217" s="20" t="inlineStr">
        <is>
          <t>2023-08-20</t>
        </is>
      </c>
    </row>
    <row r="218">
      <c r="A218" s="20" t="inlineStr">
        <is>
          <t>158884</t>
        </is>
      </c>
      <c r="B218" s="20" t="inlineStr">
        <is>
          <t>Dương Thị Hồng</t>
        </is>
      </c>
      <c r="C218" s="20" t="inlineStr">
        <is>
          <t>158884-01</t>
        </is>
      </c>
      <c r="D218" s="20" t="inlineStr">
        <is>
          <t>1007</t>
        </is>
      </c>
      <c r="E218" s="20" t="inlineStr">
        <is>
          <t>FOXCONN</t>
        </is>
      </c>
      <c r="F218" s="21" t="inlineStr">
        <is>
          <t>1998-04-28</t>
        </is>
      </c>
      <c r="G218" s="20" t="inlineStr">
        <is>
          <t>OLD</t>
        </is>
      </c>
      <c r="H218" s="21" t="inlineStr">
        <is>
          <t>2023-05-24</t>
        </is>
      </c>
      <c r="I218" s="21" t="inlineStr">
        <is>
          <t>2023-09-19</t>
        </is>
      </c>
      <c r="J218" s="20" t="inlineStr"/>
      <c r="K218" s="20" t="inlineStr">
        <is>
          <t>Công nhân</t>
        </is>
      </c>
      <c r="L218" s="20" t="inlineStr">
        <is>
          <t>Công nhân</t>
        </is>
      </c>
      <c r="M218" s="20" t="inlineStr"/>
      <c r="N218" s="20" t="inlineStr">
        <is>
          <t>LC1</t>
        </is>
      </c>
      <c r="O218" s="20" t="inlineStr">
        <is>
          <t>M-GROSS</t>
        </is>
      </c>
      <c r="P218" s="20" t="inlineStr"/>
      <c r="Q218" s="20" t="inlineStr">
        <is>
          <t>1</t>
        </is>
      </c>
      <c r="R218" s="22" t="n">
        <v>0</v>
      </c>
      <c r="S218" s="22" t="n">
        <v>4600000</v>
      </c>
      <c r="T218" s="22" t="n">
        <v>4600000</v>
      </c>
      <c r="U218" s="20" t="n">
        <v>0</v>
      </c>
      <c r="V218" s="20" t="n">
        <v>0</v>
      </c>
      <c r="W218" s="20" t="n">
        <v>0</v>
      </c>
      <c r="X218" s="22" t="n">
        <v>300000</v>
      </c>
      <c r="Y218" s="22" t="n">
        <v>200000</v>
      </c>
      <c r="Z218" s="22" t="n">
        <v>350000</v>
      </c>
      <c r="AA218" s="22" t="n">
        <v>220000</v>
      </c>
      <c r="AB218" s="22" t="n">
        <v>0</v>
      </c>
      <c r="AC218" s="20" t="inlineStr"/>
      <c r="AD218" s="20" t="inlineStr"/>
      <c r="AE218" s="20" t="inlineStr"/>
      <c r="AF218" s="20" t="inlineStr"/>
      <c r="AG218" s="20" t="inlineStr"/>
      <c r="AH218" s="20" t="inlineStr">
        <is>
          <t>027198009475</t>
        </is>
      </c>
      <c r="AI218" s="20" t="inlineStr">
        <is>
          <t>0%</t>
        </is>
      </c>
      <c r="AJ218" s="20" t="inlineStr">
        <is>
          <t>158884-01-1007/K1225/240523</t>
        </is>
      </c>
      <c r="AK218" s="20" t="inlineStr">
        <is>
          <t>Hợp đồng lao động Xác định thời hạn</t>
        </is>
      </c>
      <c r="AL218" s="20" t="inlineStr">
        <is>
          <t>2023-08-20</t>
        </is>
      </c>
    </row>
    <row r="219">
      <c r="A219" s="20" t="inlineStr">
        <is>
          <t>144463</t>
        </is>
      </c>
      <c r="B219" s="20" t="inlineStr">
        <is>
          <t>Dương Thị Giỏi</t>
        </is>
      </c>
      <c r="C219" s="20" t="inlineStr">
        <is>
          <t>144463-04</t>
        </is>
      </c>
      <c r="D219" s="20" t="inlineStr">
        <is>
          <t>1007</t>
        </is>
      </c>
      <c r="E219" s="20" t="inlineStr">
        <is>
          <t>FOXCONN</t>
        </is>
      </c>
      <c r="F219" s="21" t="inlineStr">
        <is>
          <t>1999-08-08</t>
        </is>
      </c>
      <c r="G219" s="20" t="inlineStr">
        <is>
          <t>OLD</t>
        </is>
      </c>
      <c r="H219" s="21" t="inlineStr">
        <is>
          <t>2023-02-20</t>
        </is>
      </c>
      <c r="I219" s="21" t="inlineStr">
        <is>
          <t>2023-08-20</t>
        </is>
      </c>
      <c r="J219" s="20" t="inlineStr"/>
      <c r="K219" s="20" t="inlineStr">
        <is>
          <t>Công nhân</t>
        </is>
      </c>
      <c r="L219" s="20" t="inlineStr">
        <is>
          <t>Công nhân</t>
        </is>
      </c>
      <c r="M219" s="20" t="inlineStr"/>
      <c r="N219" s="20" t="inlineStr">
        <is>
          <t>LC1</t>
        </is>
      </c>
      <c r="O219" s="20" t="inlineStr">
        <is>
          <t>M-GROSS</t>
        </is>
      </c>
      <c r="P219" s="20" t="inlineStr"/>
      <c r="Q219" s="20" t="inlineStr">
        <is>
          <t>1</t>
        </is>
      </c>
      <c r="R219" s="22" t="n">
        <v>0</v>
      </c>
      <c r="S219" s="22" t="n">
        <v>4600000</v>
      </c>
      <c r="T219" s="22" t="n">
        <v>4600000</v>
      </c>
      <c r="U219" s="20" t="n">
        <v>0</v>
      </c>
      <c r="V219" s="20" t="n">
        <v>0</v>
      </c>
      <c r="W219" s="20" t="n">
        <v>0</v>
      </c>
      <c r="X219" s="22" t="n">
        <v>300000</v>
      </c>
      <c r="Y219" s="22" t="n">
        <v>200000</v>
      </c>
      <c r="Z219" s="22" t="n">
        <v>350000</v>
      </c>
      <c r="AA219" s="22" t="n">
        <v>220000</v>
      </c>
      <c r="AB219" s="22" t="n">
        <v>0</v>
      </c>
      <c r="AC219" s="20" t="inlineStr">
        <is>
          <t>DUONG THI GIOI</t>
        </is>
      </c>
      <c r="AD219" s="20" t="inlineStr">
        <is>
          <t>03401010757974</t>
        </is>
      </c>
      <c r="AE219" s="20" t="inlineStr">
        <is>
          <t>Ngân hàng Thương mại Cổ phần Hàng hải Việt Nam</t>
        </is>
      </c>
      <c r="AF219" s="20" t="inlineStr">
        <is>
          <t>MSB</t>
        </is>
      </c>
      <c r="AG219" s="20" t="inlineStr">
        <is>
          <t>MARITIMEBANK CN NINH HIEP HA NOI</t>
        </is>
      </c>
      <c r="AH219" s="20" t="inlineStr">
        <is>
          <t>015199002883</t>
        </is>
      </c>
      <c r="AI219" s="20" t="inlineStr">
        <is>
          <t>22.22222222222222%</t>
        </is>
      </c>
      <c r="AJ219" s="20" t="inlineStr">
        <is>
          <t>144463-02-1007/K1225/220523</t>
        </is>
      </c>
      <c r="AK219" s="20" t="inlineStr">
        <is>
          <t>Hợp đồng lao động Xác định thời hạn</t>
        </is>
      </c>
      <c r="AL219" s="20" t="inlineStr">
        <is>
          <t>2023-08-20</t>
        </is>
      </c>
    </row>
    <row r="220">
      <c r="A220" s="20" t="inlineStr">
        <is>
          <t>159783</t>
        </is>
      </c>
      <c r="B220" s="20" t="inlineStr">
        <is>
          <t>Dương Quang Dũng</t>
        </is>
      </c>
      <c r="C220" s="20" t="inlineStr">
        <is>
          <t>159783-01</t>
        </is>
      </c>
      <c r="D220" s="20" t="inlineStr">
        <is>
          <t>1007</t>
        </is>
      </c>
      <c r="E220" s="20" t="inlineStr">
        <is>
          <t>FOXCONN</t>
        </is>
      </c>
      <c r="F220" s="21" t="inlineStr">
        <is>
          <t>2000-11-23</t>
        </is>
      </c>
      <c r="G220" s="20" t="inlineStr">
        <is>
          <t>OFF</t>
        </is>
      </c>
      <c r="H220" s="21" t="inlineStr">
        <is>
          <t>2023-06-15</t>
        </is>
      </c>
      <c r="I220" s="21" t="inlineStr">
        <is>
          <t>2023-07-27</t>
        </is>
      </c>
      <c r="J220" s="20" t="inlineStr"/>
      <c r="K220" s="20" t="inlineStr">
        <is>
          <t>Công nhân</t>
        </is>
      </c>
      <c r="L220" s="20" t="inlineStr">
        <is>
          <t>Công nhân</t>
        </is>
      </c>
      <c r="M220" s="20" t="inlineStr"/>
      <c r="N220" s="20" t="inlineStr">
        <is>
          <t>LC1</t>
        </is>
      </c>
      <c r="O220" s="20" t="inlineStr">
        <is>
          <t>M-GROSS</t>
        </is>
      </c>
      <c r="P220" s="20" t="inlineStr"/>
      <c r="Q220" s="20" t="inlineStr">
        <is>
          <t>1</t>
        </is>
      </c>
      <c r="R220" s="22" t="n">
        <v>0</v>
      </c>
      <c r="S220" s="22" t="n">
        <v>4600000</v>
      </c>
      <c r="T220" s="22" t="n">
        <v>4600000</v>
      </c>
      <c r="U220" s="20" t="n">
        <v>0</v>
      </c>
      <c r="V220" s="20" t="n">
        <v>0</v>
      </c>
      <c r="W220" s="20" t="n">
        <v>0</v>
      </c>
      <c r="X220" s="22" t="n">
        <v>300000</v>
      </c>
      <c r="Y220" s="22" t="n">
        <v>200000</v>
      </c>
      <c r="Z220" s="22" t="n">
        <v>350000</v>
      </c>
      <c r="AA220" s="22" t="n">
        <v>220000</v>
      </c>
      <c r="AB220" s="22" t="n">
        <v>0</v>
      </c>
      <c r="AC220" s="20" t="inlineStr"/>
      <c r="AD220" s="20" t="inlineStr"/>
      <c r="AE220" s="20" t="inlineStr"/>
      <c r="AF220" s="20" t="inlineStr"/>
      <c r="AG220" s="20" t="inlineStr"/>
      <c r="AH220" s="20" t="inlineStr">
        <is>
          <t>001200014230</t>
        </is>
      </c>
      <c r="AI220" s="20" t="inlineStr">
        <is>
          <t>10.0%</t>
        </is>
      </c>
      <c r="AJ220" s="20" t="inlineStr">
        <is>
          <t>159783-01-1007/K1225/150623</t>
        </is>
      </c>
      <c r="AK220" s="20" t="inlineStr">
        <is>
          <t>Hợp đồng lao động Xác định thời hạn</t>
        </is>
      </c>
      <c r="AL220" s="20" t="inlineStr">
        <is>
          <t>2023-09-10</t>
        </is>
      </c>
    </row>
    <row r="221">
      <c r="A221" s="20" t="inlineStr">
        <is>
          <t>144713</t>
        </is>
      </c>
      <c r="B221" s="20" t="inlineStr">
        <is>
          <t>Dương Công Hiển</t>
        </is>
      </c>
      <c r="C221" s="20" t="inlineStr">
        <is>
          <t>144713-05</t>
        </is>
      </c>
      <c r="D221" s="20" t="inlineStr">
        <is>
          <t>1007</t>
        </is>
      </c>
      <c r="E221" s="20" t="inlineStr">
        <is>
          <t>FOXCONN</t>
        </is>
      </c>
      <c r="F221" s="21" t="inlineStr">
        <is>
          <t>1990-07-05</t>
        </is>
      </c>
      <c r="G221" s="20" t="inlineStr">
        <is>
          <t>OLD</t>
        </is>
      </c>
      <c r="H221" s="21" t="inlineStr">
        <is>
          <t>2023-06-26</t>
        </is>
      </c>
      <c r="I221" s="21" t="inlineStr"/>
      <c r="J221" s="20" t="inlineStr"/>
      <c r="K221" s="20" t="inlineStr">
        <is>
          <t>Công nhân</t>
        </is>
      </c>
      <c r="L221" s="20" t="inlineStr">
        <is>
          <t>Công nhân</t>
        </is>
      </c>
      <c r="M221" s="20" t="inlineStr"/>
      <c r="N221" s="20" t="inlineStr">
        <is>
          <t>LC1</t>
        </is>
      </c>
      <c r="O221" s="20" t="inlineStr">
        <is>
          <t>M-GROSS</t>
        </is>
      </c>
      <c r="P221" s="20" t="inlineStr"/>
      <c r="Q221" s="20" t="inlineStr">
        <is>
          <t>1</t>
        </is>
      </c>
      <c r="R221" s="22" t="n">
        <v>0</v>
      </c>
      <c r="S221" s="22" t="n">
        <v>4600000</v>
      </c>
      <c r="T221" s="22" t="n">
        <v>4600000</v>
      </c>
      <c r="U221" s="20" t="n">
        <v>0</v>
      </c>
      <c r="V221" s="20" t="n">
        <v>0</v>
      </c>
      <c r="W221" s="20" t="n">
        <v>0</v>
      </c>
      <c r="X221" s="22" t="n">
        <v>300000</v>
      </c>
      <c r="Y221" s="22" t="n">
        <v>200000</v>
      </c>
      <c r="Z221" s="22" t="n">
        <v>350000</v>
      </c>
      <c r="AA221" s="22" t="n">
        <v>220000</v>
      </c>
      <c r="AB221" s="22" t="n">
        <v>0</v>
      </c>
      <c r="AC221" s="20" t="inlineStr">
        <is>
          <t>DUONG CONG HIEN</t>
        </is>
      </c>
      <c r="AD221" s="20" t="inlineStr">
        <is>
          <t>03401010704110</t>
        </is>
      </c>
      <c r="AE221" s="20" t="inlineStr">
        <is>
          <t>Ngân hàng Thương mại Cổ phần Hàng hải Việt Nam</t>
        </is>
      </c>
      <c r="AF221" s="20" t="inlineStr">
        <is>
          <t>MSB</t>
        </is>
      </c>
      <c r="AG221" s="20" t="inlineStr">
        <is>
          <t>MARITIMEBANK CN NINH HIEP HA NOI</t>
        </is>
      </c>
      <c r="AH221" s="20" t="inlineStr">
        <is>
          <t>020090005482</t>
        </is>
      </c>
      <c r="AI221" s="20" t="inlineStr">
        <is>
          <t>10.0%</t>
        </is>
      </c>
      <c r="AJ221" s="20" t="inlineStr">
        <is>
          <t>144713-01-1007/K1225/260623</t>
        </is>
      </c>
      <c r="AK221" s="20" t="inlineStr">
        <is>
          <t>Hợp đồng lao động Xác định thời hạn</t>
        </is>
      </c>
      <c r="AL221" s="20" t="inlineStr">
        <is>
          <t>2023-09-24</t>
        </is>
      </c>
    </row>
    <row r="222">
      <c r="A222" s="20" t="inlineStr">
        <is>
          <t>159888</t>
        </is>
      </c>
      <c r="B222" s="20" t="inlineStr">
        <is>
          <t>Đỗ Trung Đức</t>
        </is>
      </c>
      <c r="C222" s="20" t="inlineStr">
        <is>
          <t>159888-01</t>
        </is>
      </c>
      <c r="D222" s="20" t="inlineStr">
        <is>
          <t>1007</t>
        </is>
      </c>
      <c r="E222" s="20" t="inlineStr">
        <is>
          <t>FOXCONN</t>
        </is>
      </c>
      <c r="F222" s="21" t="inlineStr">
        <is>
          <t>1999-11-07</t>
        </is>
      </c>
      <c r="G222" s="20" t="inlineStr">
        <is>
          <t>OFF</t>
        </is>
      </c>
      <c r="H222" s="21" t="inlineStr">
        <is>
          <t>2023-06-23</t>
        </is>
      </c>
      <c r="I222" s="21" t="inlineStr">
        <is>
          <t>2023-07-28</t>
        </is>
      </c>
      <c r="J222" s="20" t="inlineStr"/>
      <c r="K222" s="20" t="inlineStr">
        <is>
          <t>Công nhân</t>
        </is>
      </c>
      <c r="L222" s="20" t="inlineStr">
        <is>
          <t>Công nhân</t>
        </is>
      </c>
      <c r="M222" s="20" t="inlineStr"/>
      <c r="N222" s="20" t="inlineStr">
        <is>
          <t>LC1</t>
        </is>
      </c>
      <c r="O222" s="20" t="inlineStr">
        <is>
          <t>M-GROSS</t>
        </is>
      </c>
      <c r="P222" s="20" t="inlineStr"/>
      <c r="Q222" s="20" t="inlineStr">
        <is>
          <t>1</t>
        </is>
      </c>
      <c r="R222" s="22" t="n">
        <v>0</v>
      </c>
      <c r="S222" s="22" t="n">
        <v>4600000</v>
      </c>
      <c r="T222" s="22" t="n">
        <v>4600000</v>
      </c>
      <c r="U222" s="20" t="n">
        <v>0</v>
      </c>
      <c r="V222" s="20" t="n">
        <v>0</v>
      </c>
      <c r="W222" s="20" t="n">
        <v>0</v>
      </c>
      <c r="X222" s="22" t="n">
        <v>300000</v>
      </c>
      <c r="Y222" s="22" t="n">
        <v>200000</v>
      </c>
      <c r="Z222" s="22" t="n">
        <v>350000</v>
      </c>
      <c r="AA222" s="22" t="n">
        <v>220000</v>
      </c>
      <c r="AB222" s="22" t="n">
        <v>0</v>
      </c>
      <c r="AC222" s="20" t="inlineStr"/>
      <c r="AD222" s="20" t="inlineStr"/>
      <c r="AE222" s="20" t="inlineStr"/>
      <c r="AF222" s="20" t="inlineStr"/>
      <c r="AG222" s="20" t="inlineStr"/>
      <c r="AH222" s="20" t="inlineStr">
        <is>
          <t>001099009306</t>
        </is>
      </c>
      <c r="AI222" s="20" t="inlineStr">
        <is>
          <t>0%</t>
        </is>
      </c>
      <c r="AJ222" s="20" t="inlineStr">
        <is>
          <t>159888-01-1007/K1225/230623</t>
        </is>
      </c>
      <c r="AK222" s="20" t="inlineStr">
        <is>
          <t>Hợp đồng lao động Xác định thời hạn</t>
        </is>
      </c>
      <c r="AL222" s="20" t="inlineStr">
        <is>
          <t>2023-09-17</t>
        </is>
      </c>
    </row>
    <row r="223">
      <c r="A223" s="20" t="inlineStr">
        <is>
          <t>148250</t>
        </is>
      </c>
      <c r="B223" s="20" t="inlineStr">
        <is>
          <t>Đỗ Thị Hậu</t>
        </is>
      </c>
      <c r="C223" s="20" t="inlineStr">
        <is>
          <t>148250-03</t>
        </is>
      </c>
      <c r="D223" s="20" t="inlineStr">
        <is>
          <t>1007</t>
        </is>
      </c>
      <c r="E223" s="20" t="inlineStr">
        <is>
          <t>FOXCONN</t>
        </is>
      </c>
      <c r="F223" s="21" t="inlineStr">
        <is>
          <t>2001-06-28</t>
        </is>
      </c>
      <c r="G223" s="20" t="inlineStr">
        <is>
          <t>OLD</t>
        </is>
      </c>
      <c r="H223" s="21" t="inlineStr">
        <is>
          <t>2023-02-20</t>
        </is>
      </c>
      <c r="I223" s="21" t="inlineStr">
        <is>
          <t>2023-08-20</t>
        </is>
      </c>
      <c r="J223" s="20" t="inlineStr"/>
      <c r="K223" s="20" t="inlineStr">
        <is>
          <t>Công nhân</t>
        </is>
      </c>
      <c r="L223" s="20" t="inlineStr">
        <is>
          <t>Công nhân</t>
        </is>
      </c>
      <c r="M223" s="20" t="inlineStr"/>
      <c r="N223" s="20" t="inlineStr">
        <is>
          <t>LC1</t>
        </is>
      </c>
      <c r="O223" s="20" t="inlineStr">
        <is>
          <t>M-GROSS</t>
        </is>
      </c>
      <c r="P223" s="20" t="inlineStr"/>
      <c r="Q223" s="20" t="inlineStr">
        <is>
          <t>1</t>
        </is>
      </c>
      <c r="R223" s="22" t="n">
        <v>0</v>
      </c>
      <c r="S223" s="22" t="n">
        <v>4600000</v>
      </c>
      <c r="T223" s="22" t="n">
        <v>4600000</v>
      </c>
      <c r="U223" s="20" t="n">
        <v>0</v>
      </c>
      <c r="V223" s="20" t="n">
        <v>0</v>
      </c>
      <c r="W223" s="20" t="n">
        <v>0</v>
      </c>
      <c r="X223" s="22" t="n">
        <v>300000</v>
      </c>
      <c r="Y223" s="22" t="n">
        <v>200000</v>
      </c>
      <c r="Z223" s="22" t="n">
        <v>350000</v>
      </c>
      <c r="AA223" s="22" t="n">
        <v>220000</v>
      </c>
      <c r="AB223" s="22" t="n">
        <v>0</v>
      </c>
      <c r="AC223" s="20" t="inlineStr">
        <is>
          <t>DO THI HAU</t>
        </is>
      </c>
      <c r="AD223" s="20" t="inlineStr">
        <is>
          <t>03401010775295</t>
        </is>
      </c>
      <c r="AE223" s="20" t="inlineStr">
        <is>
          <t>Ngân hàng Thương mại Cổ phần Hàng hải Việt Nam</t>
        </is>
      </c>
      <c r="AF223" s="20" t="inlineStr">
        <is>
          <t>MSB</t>
        </is>
      </c>
      <c r="AG223" s="20" t="inlineStr">
        <is>
          <t>MARITIMEBANK CN NINH HIEP HA NOI</t>
        </is>
      </c>
      <c r="AH223" s="20" t="inlineStr">
        <is>
          <t>010301000692</t>
        </is>
      </c>
      <c r="AI223" s="20" t="inlineStr">
        <is>
          <t>77.77777777777777%</t>
        </is>
      </c>
      <c r="AJ223" s="20" t="inlineStr">
        <is>
          <t>148250-02-1007/K1225/220523</t>
        </is>
      </c>
      <c r="AK223" s="20" t="inlineStr">
        <is>
          <t>Hợp đồng lao động Xác định thời hạn</t>
        </is>
      </c>
      <c r="AL223" s="20" t="inlineStr">
        <is>
          <t>2023-08-20</t>
        </is>
      </c>
    </row>
    <row r="224">
      <c r="A224" s="20" t="inlineStr">
        <is>
          <t>159879</t>
        </is>
      </c>
      <c r="B224" s="20" t="inlineStr">
        <is>
          <t>Đoàn Văn Cảnh</t>
        </is>
      </c>
      <c r="C224" s="20" t="inlineStr">
        <is>
          <t>159879-01</t>
        </is>
      </c>
      <c r="D224" s="20" t="inlineStr">
        <is>
          <t>1007</t>
        </is>
      </c>
      <c r="E224" s="20" t="inlineStr">
        <is>
          <t>FOXCONN</t>
        </is>
      </c>
      <c r="F224" s="21" t="inlineStr">
        <is>
          <t>2004-07-14</t>
        </is>
      </c>
      <c r="G224" s="20" t="inlineStr">
        <is>
          <t>OLD</t>
        </is>
      </c>
      <c r="H224" s="21" t="inlineStr">
        <is>
          <t>2023-06-23</t>
        </is>
      </c>
      <c r="I224" s="21" t="inlineStr"/>
      <c r="J224" s="20" t="inlineStr"/>
      <c r="K224" s="20" t="inlineStr">
        <is>
          <t>Công nhân</t>
        </is>
      </c>
      <c r="L224" s="20" t="inlineStr">
        <is>
          <t>Công nhân</t>
        </is>
      </c>
      <c r="M224" s="20" t="inlineStr"/>
      <c r="N224" s="20" t="inlineStr">
        <is>
          <t>LC1</t>
        </is>
      </c>
      <c r="O224" s="20" t="inlineStr">
        <is>
          <t>M-GROSS</t>
        </is>
      </c>
      <c r="P224" s="20" t="inlineStr"/>
      <c r="Q224" s="20" t="inlineStr">
        <is>
          <t>1</t>
        </is>
      </c>
      <c r="R224" s="22" t="n">
        <v>0</v>
      </c>
      <c r="S224" s="22" t="n">
        <v>4600000</v>
      </c>
      <c r="T224" s="22" t="n">
        <v>4600000</v>
      </c>
      <c r="U224" s="20" t="n">
        <v>0</v>
      </c>
      <c r="V224" s="20" t="n">
        <v>0</v>
      </c>
      <c r="W224" s="20" t="n">
        <v>0</v>
      </c>
      <c r="X224" s="22" t="n">
        <v>300000</v>
      </c>
      <c r="Y224" s="22" t="n">
        <v>200000</v>
      </c>
      <c r="Z224" s="22" t="n">
        <v>350000</v>
      </c>
      <c r="AA224" s="22" t="n">
        <v>220000</v>
      </c>
      <c r="AB224" s="22" t="n">
        <v>0</v>
      </c>
      <c r="AC224" s="20" t="inlineStr"/>
      <c r="AD224" s="20" t="inlineStr"/>
      <c r="AE224" s="20" t="inlineStr"/>
      <c r="AF224" s="20" t="inlineStr"/>
      <c r="AG224" s="20" t="inlineStr"/>
      <c r="AH224" s="20" t="inlineStr">
        <is>
          <t>002204001671</t>
        </is>
      </c>
      <c r="AI224" s="20" t="inlineStr">
        <is>
          <t>0%</t>
        </is>
      </c>
      <c r="AJ224" s="20" t="inlineStr">
        <is>
          <t>159879-01-1007/K1225/230623</t>
        </is>
      </c>
      <c r="AK224" s="20" t="inlineStr">
        <is>
          <t>Hợp đồng lao động Xác định thời hạn</t>
        </is>
      </c>
      <c r="AL224" s="20" t="inlineStr">
        <is>
          <t>2023-09-17</t>
        </is>
      </c>
    </row>
    <row r="225">
      <c r="A225" s="20" t="inlineStr">
        <is>
          <t>159019</t>
        </is>
      </c>
      <c r="B225" s="20" t="inlineStr">
        <is>
          <t>Đinh Văn Chiên</t>
        </is>
      </c>
      <c r="C225" s="20" t="inlineStr">
        <is>
          <t>159019-01</t>
        </is>
      </c>
      <c r="D225" s="20" t="inlineStr">
        <is>
          <t>1007</t>
        </is>
      </c>
      <c r="E225" s="20" t="inlineStr">
        <is>
          <t>FOXCONN</t>
        </is>
      </c>
      <c r="F225" s="21" t="inlineStr">
        <is>
          <t>1991-02-19</t>
        </is>
      </c>
      <c r="G225" s="20" t="inlineStr">
        <is>
          <t>OLD</t>
        </is>
      </c>
      <c r="H225" s="21" t="inlineStr">
        <is>
          <t>2023-05-27</t>
        </is>
      </c>
      <c r="I225" s="21" t="inlineStr">
        <is>
          <t>2023-08-18</t>
        </is>
      </c>
      <c r="J225" s="20" t="inlineStr"/>
      <c r="K225" s="20" t="inlineStr">
        <is>
          <t>Công nhân</t>
        </is>
      </c>
      <c r="L225" s="20" t="inlineStr">
        <is>
          <t>Công nhân</t>
        </is>
      </c>
      <c r="M225" s="20" t="inlineStr"/>
      <c r="N225" s="20" t="inlineStr">
        <is>
          <t>LC1</t>
        </is>
      </c>
      <c r="O225" s="20" t="inlineStr">
        <is>
          <t>M-GROSS</t>
        </is>
      </c>
      <c r="P225" s="20" t="inlineStr"/>
      <c r="Q225" s="20" t="inlineStr">
        <is>
          <t>1</t>
        </is>
      </c>
      <c r="R225" s="22" t="n">
        <v>0</v>
      </c>
      <c r="S225" s="22" t="n">
        <v>4600000</v>
      </c>
      <c r="T225" s="22" t="n">
        <v>4600000</v>
      </c>
      <c r="U225" s="20" t="n">
        <v>0</v>
      </c>
      <c r="V225" s="20" t="n">
        <v>0</v>
      </c>
      <c r="W225" s="20" t="n">
        <v>0</v>
      </c>
      <c r="X225" s="22" t="n">
        <v>300000</v>
      </c>
      <c r="Y225" s="22" t="n">
        <v>200000</v>
      </c>
      <c r="Z225" s="22" t="n">
        <v>350000</v>
      </c>
      <c r="AA225" s="22" t="n">
        <v>220000</v>
      </c>
      <c r="AB225" s="22" t="n">
        <v>0</v>
      </c>
      <c r="AC225" s="20" t="inlineStr"/>
      <c r="AD225" s="20" t="inlineStr"/>
      <c r="AE225" s="20" t="inlineStr"/>
      <c r="AF225" s="20" t="inlineStr"/>
      <c r="AG225" s="20" t="inlineStr"/>
      <c r="AH225" s="20" t="inlineStr">
        <is>
          <t>014091008609</t>
        </is>
      </c>
      <c r="AI225" s="20" t="inlineStr">
        <is>
          <t>0%</t>
        </is>
      </c>
      <c r="AJ225" s="20" t="inlineStr">
        <is>
          <t>159019-01-1007/K1225/270523</t>
        </is>
      </c>
      <c r="AK225" s="20" t="inlineStr">
        <is>
          <t>Hợp đồng lao động Xác định thời hạn</t>
        </is>
      </c>
      <c r="AL225" s="20" t="inlineStr">
        <is>
          <t>2023-08-20</t>
        </is>
      </c>
    </row>
    <row r="226">
      <c r="A226" s="20" t="inlineStr">
        <is>
          <t>159047</t>
        </is>
      </c>
      <c r="B226" s="20" t="inlineStr">
        <is>
          <t>Đinh Thị Huyền</t>
        </is>
      </c>
      <c r="C226" s="20" t="inlineStr">
        <is>
          <t>159047-01</t>
        </is>
      </c>
      <c r="D226" s="20" t="inlineStr">
        <is>
          <t>1007</t>
        </is>
      </c>
      <c r="E226" s="20" t="inlineStr">
        <is>
          <t>FOXCONN</t>
        </is>
      </c>
      <c r="F226" s="21" t="inlineStr">
        <is>
          <t>2004-10-15</t>
        </is>
      </c>
      <c r="G226" s="20" t="inlineStr">
        <is>
          <t>OFF</t>
        </is>
      </c>
      <c r="H226" s="21" t="inlineStr">
        <is>
          <t>2023-05-29</t>
        </is>
      </c>
      <c r="I226" s="21" t="inlineStr">
        <is>
          <t>2023-07-20</t>
        </is>
      </c>
      <c r="J226" s="20" t="inlineStr"/>
      <c r="K226" s="20" t="inlineStr">
        <is>
          <t>Công nhân</t>
        </is>
      </c>
      <c r="L226" s="20" t="inlineStr">
        <is>
          <t>Công nhân</t>
        </is>
      </c>
      <c r="M226" s="20" t="inlineStr"/>
      <c r="N226" s="20" t="inlineStr">
        <is>
          <t>LC1</t>
        </is>
      </c>
      <c r="O226" s="20" t="inlineStr">
        <is>
          <t>M-GROSS</t>
        </is>
      </c>
      <c r="P226" s="20" t="inlineStr"/>
      <c r="Q226" s="20" t="inlineStr">
        <is>
          <t>1</t>
        </is>
      </c>
      <c r="R226" s="22" t="n">
        <v>0</v>
      </c>
      <c r="S226" s="22" t="n">
        <v>4600000</v>
      </c>
      <c r="T226" s="22" t="n">
        <v>4600000</v>
      </c>
      <c r="U226" s="20" t="n">
        <v>0</v>
      </c>
      <c r="V226" s="20" t="n">
        <v>0</v>
      </c>
      <c r="W226" s="20" t="n">
        <v>0</v>
      </c>
      <c r="X226" s="22" t="n">
        <v>300000</v>
      </c>
      <c r="Y226" s="22" t="n">
        <v>200000</v>
      </c>
      <c r="Z226" s="22" t="n">
        <v>350000</v>
      </c>
      <c r="AA226" s="22" t="n">
        <v>220000</v>
      </c>
      <c r="AB226" s="22" t="n">
        <v>0</v>
      </c>
      <c r="AC226" s="20" t="inlineStr"/>
      <c r="AD226" s="20" t="inlineStr"/>
      <c r="AE226" s="20" t="inlineStr"/>
      <c r="AF226" s="20" t="inlineStr"/>
      <c r="AG226" s="20" t="inlineStr"/>
      <c r="AH226" s="20" t="inlineStr">
        <is>
          <t>027304000334</t>
        </is>
      </c>
      <c r="AI226" s="20" t="inlineStr">
        <is>
          <t>0%</t>
        </is>
      </c>
      <c r="AJ226" s="20" t="inlineStr">
        <is>
          <t>159047-01-1007/K1225/290523</t>
        </is>
      </c>
      <c r="AK226" s="20" t="inlineStr">
        <is>
          <t>Hợp đồng lao động Xác định thời hạn</t>
        </is>
      </c>
      <c r="AL226" s="20" t="inlineStr">
        <is>
          <t>2023-08-20</t>
        </is>
      </c>
    </row>
    <row r="227">
      <c r="A227" s="20" t="inlineStr">
        <is>
          <t>108706</t>
        </is>
      </c>
      <c r="B227" s="20" t="inlineStr">
        <is>
          <t>Đinh Thị Hồng</t>
        </is>
      </c>
      <c r="C227" s="20" t="inlineStr">
        <is>
          <t>108706-04</t>
        </is>
      </c>
      <c r="D227" s="20" t="inlineStr">
        <is>
          <t>1007</t>
        </is>
      </c>
      <c r="E227" s="20" t="inlineStr">
        <is>
          <t>FOXCONN</t>
        </is>
      </c>
      <c r="F227" s="21" t="inlineStr">
        <is>
          <t>1992-12-26</t>
        </is>
      </c>
      <c r="G227" s="20" t="inlineStr">
        <is>
          <t>OLD</t>
        </is>
      </c>
      <c r="H227" s="21" t="inlineStr">
        <is>
          <t>2023-02-27</t>
        </is>
      </c>
      <c r="I227" s="21" t="inlineStr">
        <is>
          <t>2023-08-27</t>
        </is>
      </c>
      <c r="J227" s="20" t="inlineStr"/>
      <c r="K227" s="20" t="inlineStr">
        <is>
          <t>Công nhân</t>
        </is>
      </c>
      <c r="L227" s="20" t="inlineStr">
        <is>
          <t>Công nhân</t>
        </is>
      </c>
      <c r="M227" s="20" t="inlineStr"/>
      <c r="N227" s="20" t="inlineStr">
        <is>
          <t>LC1</t>
        </is>
      </c>
      <c r="O227" s="20" t="inlineStr">
        <is>
          <t>M-GROSS</t>
        </is>
      </c>
      <c r="P227" s="20" t="inlineStr"/>
      <c r="Q227" s="20" t="inlineStr">
        <is>
          <t>1</t>
        </is>
      </c>
      <c r="R227" s="22" t="n">
        <v>0</v>
      </c>
      <c r="S227" s="22" t="n">
        <v>4600000</v>
      </c>
      <c r="T227" s="22" t="n">
        <v>4600000</v>
      </c>
      <c r="U227" s="20" t="n">
        <v>0</v>
      </c>
      <c r="V227" s="20" t="n">
        <v>0</v>
      </c>
      <c r="W227" s="20" t="n">
        <v>0</v>
      </c>
      <c r="X227" s="22" t="n">
        <v>300000</v>
      </c>
      <c r="Y227" s="22" t="n">
        <v>200000</v>
      </c>
      <c r="Z227" s="22" t="n">
        <v>350000</v>
      </c>
      <c r="AA227" s="22" t="n">
        <v>220000</v>
      </c>
      <c r="AB227" s="22" t="n">
        <v>0</v>
      </c>
      <c r="AC227" s="20" t="inlineStr">
        <is>
          <t>DINH THI HONG</t>
        </is>
      </c>
      <c r="AD227" s="20" t="inlineStr">
        <is>
          <t>19031575371012</t>
        </is>
      </c>
      <c r="AE227" s="20" t="inlineStr">
        <is>
          <t>Ngân hàng Thương mại Cổ phần Kỹ thương Việt Nam</t>
        </is>
      </c>
      <c r="AF227" s="20" t="inlineStr">
        <is>
          <t>TCB</t>
        </is>
      </c>
      <c r="AG227" s="20" t="inlineStr">
        <is>
          <t>TECHCOMBANK CN TU SON BAC NINH</t>
        </is>
      </c>
      <c r="AH227" s="20" t="inlineStr">
        <is>
          <t>113510384</t>
        </is>
      </c>
      <c r="AI227" s="20" t="inlineStr">
        <is>
          <t>55.55555555555556%</t>
        </is>
      </c>
      <c r="AJ227" s="20" t="inlineStr">
        <is>
          <t>108706-02-1007/K1225/290523</t>
        </is>
      </c>
      <c r="AK227" s="20" t="inlineStr">
        <is>
          <t>Hợp đồng lao động Xác định thời hạn</t>
        </is>
      </c>
      <c r="AL227" s="20" t="inlineStr">
        <is>
          <t>2023-08-27</t>
        </is>
      </c>
    </row>
    <row r="228">
      <c r="A228" s="20" t="inlineStr">
        <is>
          <t>158997</t>
        </is>
      </c>
      <c r="B228" s="20" t="inlineStr">
        <is>
          <t>Xa Thị Ngọc</t>
        </is>
      </c>
      <c r="C228" s="20" t="inlineStr">
        <is>
          <t>158997-01</t>
        </is>
      </c>
      <c r="D228" s="20" t="inlineStr">
        <is>
          <t>1007</t>
        </is>
      </c>
      <c r="E228" s="20" t="inlineStr">
        <is>
          <t>FOXCONN</t>
        </is>
      </c>
      <c r="F228" s="21" t="inlineStr">
        <is>
          <t>1996-01-16</t>
        </is>
      </c>
      <c r="G228" s="20" t="inlineStr">
        <is>
          <t>OLD</t>
        </is>
      </c>
      <c r="H228" s="21" t="inlineStr">
        <is>
          <t>2023-05-26</t>
        </is>
      </c>
      <c r="I228" s="21" t="inlineStr">
        <is>
          <t>2023-08-16</t>
        </is>
      </c>
      <c r="J228" s="20" t="inlineStr"/>
      <c r="K228" s="20" t="inlineStr">
        <is>
          <t>Công nhân</t>
        </is>
      </c>
      <c r="L228" s="20" t="inlineStr">
        <is>
          <t>Công nhân</t>
        </is>
      </c>
      <c r="M228" s="20" t="inlineStr"/>
      <c r="N228" s="20" t="inlineStr">
        <is>
          <t>LC1</t>
        </is>
      </c>
      <c r="O228" s="20" t="inlineStr">
        <is>
          <t>M-GROSS</t>
        </is>
      </c>
      <c r="P228" s="20" t="inlineStr"/>
      <c r="Q228" s="20" t="inlineStr">
        <is>
          <t>1</t>
        </is>
      </c>
      <c r="R228" s="22" t="n">
        <v>0</v>
      </c>
      <c r="S228" s="22" t="n">
        <v>4600000</v>
      </c>
      <c r="T228" s="22" t="n">
        <v>4600000</v>
      </c>
      <c r="U228" s="20" t="n">
        <v>0</v>
      </c>
      <c r="V228" s="20" t="n">
        <v>0</v>
      </c>
      <c r="W228" s="20" t="n">
        <v>0</v>
      </c>
      <c r="X228" s="22" t="n">
        <v>300000</v>
      </c>
      <c r="Y228" s="22" t="n">
        <v>200000</v>
      </c>
      <c r="Z228" s="22" t="n">
        <v>350000</v>
      </c>
      <c r="AA228" s="22" t="n">
        <v>220000</v>
      </c>
      <c r="AB228" s="22" t="n">
        <v>0</v>
      </c>
      <c r="AC228" s="20" t="inlineStr"/>
      <c r="AD228" s="20" t="inlineStr"/>
      <c r="AE228" s="20" t="inlineStr"/>
      <c r="AF228" s="20" t="inlineStr"/>
      <c r="AG228" s="20" t="inlineStr"/>
      <c r="AH228" s="20" t="inlineStr">
        <is>
          <t>025196009629</t>
        </is>
      </c>
      <c r="AI228" s="20" t="inlineStr">
        <is>
          <t>0%</t>
        </is>
      </c>
      <c r="AJ228" s="20" t="inlineStr">
        <is>
          <t>158997-01-1007/K1225/260523</t>
        </is>
      </c>
      <c r="AK228" s="20" t="inlineStr">
        <is>
          <t>Hợp đồng lao động Xác định thời hạn</t>
        </is>
      </c>
      <c r="AL228" s="20" t="inlineStr">
        <is>
          <t>2023-08-20</t>
        </is>
      </c>
    </row>
    <row r="229">
      <c r="A229" s="20" t="inlineStr">
        <is>
          <t>158986</t>
        </is>
      </c>
      <c r="B229" s="20" t="inlineStr">
        <is>
          <t>Vy Đức Tý</t>
        </is>
      </c>
      <c r="C229" s="20" t="inlineStr">
        <is>
          <t>158986-01</t>
        </is>
      </c>
      <c r="D229" s="20" t="inlineStr">
        <is>
          <t>1007</t>
        </is>
      </c>
      <c r="E229" s="20" t="inlineStr">
        <is>
          <t>FOXCONN</t>
        </is>
      </c>
      <c r="F229" s="21" t="inlineStr">
        <is>
          <t>1996-03-08</t>
        </is>
      </c>
      <c r="G229" s="20" t="inlineStr">
        <is>
          <t>OLD</t>
        </is>
      </c>
      <c r="H229" s="21" t="inlineStr">
        <is>
          <t>2023-05-26</t>
        </is>
      </c>
      <c r="I229" s="21" t="inlineStr">
        <is>
          <t>2023-08-20</t>
        </is>
      </c>
      <c r="J229" s="20" t="inlineStr"/>
      <c r="K229" s="20" t="inlineStr">
        <is>
          <t>Công nhân</t>
        </is>
      </c>
      <c r="L229" s="20" t="inlineStr">
        <is>
          <t>Công nhân</t>
        </is>
      </c>
      <c r="M229" s="20" t="inlineStr"/>
      <c r="N229" s="20" t="inlineStr">
        <is>
          <t>LC1</t>
        </is>
      </c>
      <c r="O229" s="20" t="inlineStr">
        <is>
          <t>M-GROSS</t>
        </is>
      </c>
      <c r="P229" s="20" t="inlineStr"/>
      <c r="Q229" s="20" t="inlineStr">
        <is>
          <t>1</t>
        </is>
      </c>
      <c r="R229" s="22" t="n">
        <v>0</v>
      </c>
      <c r="S229" s="22" t="n">
        <v>4600000</v>
      </c>
      <c r="T229" s="22" t="n">
        <v>4600000</v>
      </c>
      <c r="U229" s="20" t="n">
        <v>0</v>
      </c>
      <c r="V229" s="20" t="n">
        <v>0</v>
      </c>
      <c r="W229" s="20" t="n">
        <v>0</v>
      </c>
      <c r="X229" s="22" t="n">
        <v>300000</v>
      </c>
      <c r="Y229" s="22" t="n">
        <v>200000</v>
      </c>
      <c r="Z229" s="22" t="n">
        <v>350000</v>
      </c>
      <c r="AA229" s="22" t="n">
        <v>220000</v>
      </c>
      <c r="AB229" s="22" t="n">
        <v>0</v>
      </c>
      <c r="AC229" s="20" t="inlineStr"/>
      <c r="AD229" s="20" t="inlineStr"/>
      <c r="AE229" s="20" t="inlineStr"/>
      <c r="AF229" s="20" t="inlineStr"/>
      <c r="AG229" s="20" t="inlineStr"/>
      <c r="AH229" s="20" t="inlineStr">
        <is>
          <t>040096010921</t>
        </is>
      </c>
      <c r="AI229" s="20" t="inlineStr">
        <is>
          <t>0%</t>
        </is>
      </c>
      <c r="AJ229" s="20" t="inlineStr">
        <is>
          <t>158986-01-1007/K1225/260523</t>
        </is>
      </c>
      <c r="AK229" s="20" t="inlineStr">
        <is>
          <t>Hợp đồng lao động Xác định thời hạn</t>
        </is>
      </c>
      <c r="AL229" s="20" t="inlineStr">
        <is>
          <t>2023-08-20</t>
        </is>
      </c>
    </row>
    <row r="230">
      <c r="A230" s="20" t="inlineStr">
        <is>
          <t>159878</t>
        </is>
      </c>
      <c r="B230" s="20" t="inlineStr">
        <is>
          <t>Vũ Quốc Đạt</t>
        </is>
      </c>
      <c r="C230" s="20" t="inlineStr">
        <is>
          <t>159878-01</t>
        </is>
      </c>
      <c r="D230" s="20" t="inlineStr">
        <is>
          <t>1007</t>
        </is>
      </c>
      <c r="E230" s="20" t="inlineStr">
        <is>
          <t>FOXCONN</t>
        </is>
      </c>
      <c r="F230" s="21" t="inlineStr">
        <is>
          <t>2000-08-13</t>
        </is>
      </c>
      <c r="G230" s="20" t="inlineStr">
        <is>
          <t>OFF</t>
        </is>
      </c>
      <c r="H230" s="21" t="inlineStr">
        <is>
          <t>2023-06-23</t>
        </is>
      </c>
      <c r="I230" s="21" t="inlineStr">
        <is>
          <t>2023-06-24</t>
        </is>
      </c>
      <c r="J230" s="20" t="inlineStr"/>
      <c r="K230" s="20" t="inlineStr">
        <is>
          <t>Công nhân</t>
        </is>
      </c>
      <c r="L230" s="20" t="inlineStr">
        <is>
          <t>Công nhân</t>
        </is>
      </c>
      <c r="M230" s="20" t="inlineStr"/>
      <c r="N230" s="20" t="inlineStr">
        <is>
          <t>LC1</t>
        </is>
      </c>
      <c r="O230" s="20" t="inlineStr">
        <is>
          <t>M-GROSS</t>
        </is>
      </c>
      <c r="P230" s="20" t="inlineStr"/>
      <c r="Q230" s="20" t="inlineStr">
        <is>
          <t>1</t>
        </is>
      </c>
      <c r="R230" s="22" t="n">
        <v>0</v>
      </c>
      <c r="S230" s="22" t="n">
        <v>4600000</v>
      </c>
      <c r="T230" s="22" t="n">
        <v>4600000</v>
      </c>
      <c r="U230" s="20" t="n">
        <v>0</v>
      </c>
      <c r="V230" s="20" t="n">
        <v>0</v>
      </c>
      <c r="W230" s="20" t="n">
        <v>0</v>
      </c>
      <c r="X230" s="22" t="n">
        <v>300000</v>
      </c>
      <c r="Y230" s="22" t="n">
        <v>200000</v>
      </c>
      <c r="Z230" s="22" t="n">
        <v>350000</v>
      </c>
      <c r="AA230" s="22" t="n">
        <v>220000</v>
      </c>
      <c r="AB230" s="22" t="n">
        <v>0</v>
      </c>
      <c r="AC230" s="20" t="inlineStr"/>
      <c r="AD230" s="20" t="inlineStr"/>
      <c r="AE230" s="20" t="inlineStr"/>
      <c r="AF230" s="20" t="inlineStr"/>
      <c r="AG230" s="20" t="inlineStr"/>
      <c r="AH230" s="20" t="inlineStr">
        <is>
          <t>002200005228</t>
        </is>
      </c>
      <c r="AI230" s="20" t="inlineStr">
        <is>
          <t>0%</t>
        </is>
      </c>
      <c r="AJ230" s="20" t="inlineStr">
        <is>
          <t>159878-01-1007/K1225/230623</t>
        </is>
      </c>
      <c r="AK230" s="20" t="inlineStr">
        <is>
          <t>Hợp đồng lao động Xác định thời hạn</t>
        </is>
      </c>
      <c r="AL230" s="20" t="inlineStr">
        <is>
          <t>2023-09-17</t>
        </is>
      </c>
    </row>
    <row r="231">
      <c r="A231" s="20" t="inlineStr">
        <is>
          <t>158930</t>
        </is>
      </c>
      <c r="B231" s="20" t="inlineStr">
        <is>
          <t>Vũ Quang Tùng</t>
        </is>
      </c>
      <c r="C231" s="20" t="inlineStr">
        <is>
          <t>158930-01</t>
        </is>
      </c>
      <c r="D231" s="20" t="inlineStr">
        <is>
          <t>1007</t>
        </is>
      </c>
      <c r="E231" s="20" t="inlineStr">
        <is>
          <t>FOXCONN</t>
        </is>
      </c>
      <c r="F231" s="21" t="inlineStr">
        <is>
          <t>2005-03-01</t>
        </is>
      </c>
      <c r="G231" s="20" t="inlineStr">
        <is>
          <t>OFF</t>
        </is>
      </c>
      <c r="H231" s="21" t="inlineStr">
        <is>
          <t>2023-05-25</t>
        </is>
      </c>
      <c r="I231" s="21" t="inlineStr">
        <is>
          <t>2023-06-23</t>
        </is>
      </c>
      <c r="J231" s="20" t="inlineStr"/>
      <c r="K231" s="20" t="inlineStr">
        <is>
          <t>Công nhân</t>
        </is>
      </c>
      <c r="L231" s="20" t="inlineStr">
        <is>
          <t>Công nhân</t>
        </is>
      </c>
      <c r="M231" s="20" t="inlineStr"/>
      <c r="N231" s="20" t="inlineStr">
        <is>
          <t>LC1</t>
        </is>
      </c>
      <c r="O231" s="20" t="inlineStr">
        <is>
          <t>M-GROSS</t>
        </is>
      </c>
      <c r="P231" s="20" t="inlineStr"/>
      <c r="Q231" s="20" t="inlineStr">
        <is>
          <t>1</t>
        </is>
      </c>
      <c r="R231" s="22" t="n">
        <v>0</v>
      </c>
      <c r="S231" s="22" t="n">
        <v>4600000</v>
      </c>
      <c r="T231" s="22" t="n">
        <v>4600000</v>
      </c>
      <c r="U231" s="20" t="n">
        <v>0</v>
      </c>
      <c r="V231" s="20" t="n">
        <v>0</v>
      </c>
      <c r="W231" s="20" t="n">
        <v>0</v>
      </c>
      <c r="X231" s="22" t="n">
        <v>300000</v>
      </c>
      <c r="Y231" s="22" t="n">
        <v>200000</v>
      </c>
      <c r="Z231" s="22" t="n">
        <v>350000</v>
      </c>
      <c r="AA231" s="22" t="n">
        <v>220000</v>
      </c>
      <c r="AB231" s="22" t="n">
        <v>0</v>
      </c>
      <c r="AC231" s="20" t="inlineStr"/>
      <c r="AD231" s="20" t="inlineStr"/>
      <c r="AE231" s="20" t="inlineStr"/>
      <c r="AF231" s="20" t="inlineStr"/>
      <c r="AG231" s="20" t="inlineStr"/>
      <c r="AH231" s="20" t="inlineStr">
        <is>
          <t>001205006946</t>
        </is>
      </c>
      <c r="AI231" s="20" t="inlineStr">
        <is>
          <t>0%</t>
        </is>
      </c>
      <c r="AJ231" s="20" t="inlineStr">
        <is>
          <t>158930-01-1007/K1225/250523</t>
        </is>
      </c>
      <c r="AK231" s="20" t="inlineStr">
        <is>
          <t>Hợp đồng lao động Xác định thời hạn</t>
        </is>
      </c>
      <c r="AL231" s="20" t="inlineStr">
        <is>
          <t>2023-08-20</t>
        </is>
      </c>
    </row>
    <row r="232">
      <c r="A232" s="20" t="inlineStr">
        <is>
          <t>158917</t>
        </is>
      </c>
      <c r="B232" s="20" t="inlineStr">
        <is>
          <t>Vũ Ngọc Tuấn</t>
        </is>
      </c>
      <c r="C232" s="20" t="inlineStr">
        <is>
          <t>158917-01</t>
        </is>
      </c>
      <c r="D232" s="20" t="inlineStr">
        <is>
          <t>1007</t>
        </is>
      </c>
      <c r="E232" s="20" t="inlineStr">
        <is>
          <t>FOXCONN</t>
        </is>
      </c>
      <c r="F232" s="21" t="inlineStr">
        <is>
          <t>1995-01-14</t>
        </is>
      </c>
      <c r="G232" s="20" t="inlineStr">
        <is>
          <t>OLD</t>
        </is>
      </c>
      <c r="H232" s="21" t="inlineStr">
        <is>
          <t>2023-05-25</t>
        </is>
      </c>
      <c r="I232" s="21" t="inlineStr">
        <is>
          <t>2023-08-19</t>
        </is>
      </c>
      <c r="J232" s="20" t="inlineStr"/>
      <c r="K232" s="20" t="inlineStr">
        <is>
          <t>Công nhân</t>
        </is>
      </c>
      <c r="L232" s="20" t="inlineStr">
        <is>
          <t>Công nhân</t>
        </is>
      </c>
      <c r="M232" s="20" t="inlineStr"/>
      <c r="N232" s="20" t="inlineStr">
        <is>
          <t>LC1</t>
        </is>
      </c>
      <c r="O232" s="20" t="inlineStr">
        <is>
          <t>M-GROSS</t>
        </is>
      </c>
      <c r="P232" s="20" t="inlineStr"/>
      <c r="Q232" s="20" t="inlineStr">
        <is>
          <t>1</t>
        </is>
      </c>
      <c r="R232" s="22" t="n">
        <v>0</v>
      </c>
      <c r="S232" s="22" t="n">
        <v>4600000</v>
      </c>
      <c r="T232" s="22" t="n">
        <v>4600000</v>
      </c>
      <c r="U232" s="20" t="n">
        <v>0</v>
      </c>
      <c r="V232" s="20" t="n">
        <v>0</v>
      </c>
      <c r="W232" s="20" t="n">
        <v>0</v>
      </c>
      <c r="X232" s="22" t="n">
        <v>300000</v>
      </c>
      <c r="Y232" s="22" t="n">
        <v>200000</v>
      </c>
      <c r="Z232" s="22" t="n">
        <v>350000</v>
      </c>
      <c r="AA232" s="22" t="n">
        <v>220000</v>
      </c>
      <c r="AB232" s="22" t="n">
        <v>0</v>
      </c>
      <c r="AC232" s="20" t="inlineStr"/>
      <c r="AD232" s="20" t="inlineStr"/>
      <c r="AE232" s="20" t="inlineStr"/>
      <c r="AF232" s="20" t="inlineStr"/>
      <c r="AG232" s="20" t="inlineStr"/>
      <c r="AH232" s="20" t="inlineStr">
        <is>
          <t>019095001383</t>
        </is>
      </c>
      <c r="AI232" s="20" t="inlineStr">
        <is>
          <t>0%</t>
        </is>
      </c>
      <c r="AJ232" s="20" t="inlineStr">
        <is>
          <t>158917-01-1007/K1225/250523</t>
        </is>
      </c>
      <c r="AK232" s="20" t="inlineStr">
        <is>
          <t>Hợp đồng lao động Xác định thời hạn</t>
        </is>
      </c>
      <c r="AL232" s="20" t="inlineStr">
        <is>
          <t>2023-08-20</t>
        </is>
      </c>
    </row>
    <row r="233">
      <c r="A233" s="20" t="inlineStr">
        <is>
          <t>159884</t>
        </is>
      </c>
      <c r="B233" s="20" t="inlineStr">
        <is>
          <t>Võ Văn Hân</t>
        </is>
      </c>
      <c r="C233" s="20" t="inlineStr">
        <is>
          <t>159884-01</t>
        </is>
      </c>
      <c r="D233" s="20" t="inlineStr">
        <is>
          <t>1007</t>
        </is>
      </c>
      <c r="E233" s="20" t="inlineStr">
        <is>
          <t>FOXCONN</t>
        </is>
      </c>
      <c r="F233" s="21" t="inlineStr">
        <is>
          <t>2000-06-03</t>
        </is>
      </c>
      <c r="G233" s="20" t="inlineStr">
        <is>
          <t>OLD</t>
        </is>
      </c>
      <c r="H233" s="21" t="inlineStr">
        <is>
          <t>2023-06-23</t>
        </is>
      </c>
      <c r="I233" s="21" t="inlineStr">
        <is>
          <t>2023-10-13</t>
        </is>
      </c>
      <c r="J233" s="20" t="inlineStr"/>
      <c r="K233" s="20" t="inlineStr">
        <is>
          <t>Công nhân</t>
        </is>
      </c>
      <c r="L233" s="20" t="inlineStr">
        <is>
          <t>Công nhân</t>
        </is>
      </c>
      <c r="M233" s="20" t="inlineStr"/>
      <c r="N233" s="20" t="inlineStr">
        <is>
          <t>LC1</t>
        </is>
      </c>
      <c r="O233" s="20" t="inlineStr">
        <is>
          <t>M-GROSS</t>
        </is>
      </c>
      <c r="P233" s="20" t="inlineStr"/>
      <c r="Q233" s="20" t="inlineStr">
        <is>
          <t>1</t>
        </is>
      </c>
      <c r="R233" s="22" t="n">
        <v>0</v>
      </c>
      <c r="S233" s="22" t="n">
        <v>4600000</v>
      </c>
      <c r="T233" s="22" t="n">
        <v>4600000</v>
      </c>
      <c r="U233" s="20" t="n">
        <v>0</v>
      </c>
      <c r="V233" s="20" t="n">
        <v>0</v>
      </c>
      <c r="W233" s="20" t="n">
        <v>0</v>
      </c>
      <c r="X233" s="22" t="n">
        <v>300000</v>
      </c>
      <c r="Y233" s="22" t="n">
        <v>200000</v>
      </c>
      <c r="Z233" s="22" t="n">
        <v>350000</v>
      </c>
      <c r="AA233" s="22" t="n">
        <v>220000</v>
      </c>
      <c r="AB233" s="22" t="n">
        <v>0</v>
      </c>
      <c r="AC233" s="20" t="inlineStr"/>
      <c r="AD233" s="20" t="inlineStr"/>
      <c r="AE233" s="20" t="inlineStr"/>
      <c r="AF233" s="20" t="inlineStr"/>
      <c r="AG233" s="20" t="inlineStr"/>
      <c r="AH233" s="20" t="inlineStr">
        <is>
          <t>187768850</t>
        </is>
      </c>
      <c r="AI233" s="20" t="inlineStr">
        <is>
          <t>0%</t>
        </is>
      </c>
      <c r="AJ233" s="20" t="inlineStr">
        <is>
          <t>159884-01-1007/K1225/230623</t>
        </is>
      </c>
      <c r="AK233" s="20" t="inlineStr">
        <is>
          <t>Hợp đồng lao động Xác định thời hạn</t>
        </is>
      </c>
      <c r="AL233" s="20" t="inlineStr">
        <is>
          <t>2023-09-17</t>
        </is>
      </c>
    </row>
    <row r="234">
      <c r="A234" s="20" t="inlineStr">
        <is>
          <t>158914</t>
        </is>
      </c>
      <c r="B234" s="20" t="inlineStr">
        <is>
          <t>Vi Văn Tuấn</t>
        </is>
      </c>
      <c r="C234" s="20" t="inlineStr">
        <is>
          <t>158914-01</t>
        </is>
      </c>
      <c r="D234" s="20" t="inlineStr">
        <is>
          <t>1007</t>
        </is>
      </c>
      <c r="E234" s="20" t="inlineStr">
        <is>
          <t>FOXCONN</t>
        </is>
      </c>
      <c r="F234" s="21" t="inlineStr">
        <is>
          <t>2002-01-12</t>
        </is>
      </c>
      <c r="G234" s="20" t="inlineStr">
        <is>
          <t>OFF</t>
        </is>
      </c>
      <c r="H234" s="21" t="inlineStr">
        <is>
          <t>2023-05-25</t>
        </is>
      </c>
      <c r="I234" s="21" t="inlineStr">
        <is>
          <t>2023-07-15</t>
        </is>
      </c>
      <c r="J234" s="20" t="inlineStr"/>
      <c r="K234" s="20" t="inlineStr">
        <is>
          <t>Công nhân</t>
        </is>
      </c>
      <c r="L234" s="20" t="inlineStr">
        <is>
          <t>Công nhân</t>
        </is>
      </c>
      <c r="M234" s="20" t="inlineStr"/>
      <c r="N234" s="20" t="inlineStr">
        <is>
          <t>LC1</t>
        </is>
      </c>
      <c r="O234" s="20" t="inlineStr">
        <is>
          <t>M-GROSS</t>
        </is>
      </c>
      <c r="P234" s="20" t="inlineStr"/>
      <c r="Q234" s="20" t="inlineStr">
        <is>
          <t>1</t>
        </is>
      </c>
      <c r="R234" s="22" t="n">
        <v>0</v>
      </c>
      <c r="S234" s="22" t="n">
        <v>4600000</v>
      </c>
      <c r="T234" s="22" t="n">
        <v>4600000</v>
      </c>
      <c r="U234" s="20" t="n">
        <v>0</v>
      </c>
      <c r="V234" s="20" t="n">
        <v>0</v>
      </c>
      <c r="W234" s="20" t="n">
        <v>0</v>
      </c>
      <c r="X234" s="22" t="n">
        <v>300000</v>
      </c>
      <c r="Y234" s="22" t="n">
        <v>200000</v>
      </c>
      <c r="Z234" s="22" t="n">
        <v>350000</v>
      </c>
      <c r="AA234" s="22" t="n">
        <v>220000</v>
      </c>
      <c r="AB234" s="22" t="n">
        <v>0</v>
      </c>
      <c r="AC234" s="20" t="inlineStr"/>
      <c r="AD234" s="20" t="inlineStr"/>
      <c r="AE234" s="20" t="inlineStr"/>
      <c r="AF234" s="20" t="inlineStr"/>
      <c r="AG234" s="20" t="inlineStr"/>
      <c r="AH234" s="20" t="inlineStr">
        <is>
          <t>008202006921</t>
        </is>
      </c>
      <c r="AI234" s="20" t="inlineStr">
        <is>
          <t>0%</t>
        </is>
      </c>
      <c r="AJ234" s="20" t="inlineStr">
        <is>
          <t>158914-01-1007/K1225/250523</t>
        </is>
      </c>
      <c r="AK234" s="20" t="inlineStr">
        <is>
          <t>Hợp đồng lao động Xác định thời hạn</t>
        </is>
      </c>
      <c r="AL234" s="20" t="inlineStr">
        <is>
          <t>2023-08-20</t>
        </is>
      </c>
    </row>
    <row r="235">
      <c r="A235" s="20" t="inlineStr">
        <is>
          <t>152798</t>
        </is>
      </c>
      <c r="B235" s="20" t="inlineStr">
        <is>
          <t>Vi Văn Thực</t>
        </is>
      </c>
      <c r="C235" s="20" t="inlineStr">
        <is>
          <t>152798-02</t>
        </is>
      </c>
      <c r="D235" s="20" t="inlineStr">
        <is>
          <t>1007</t>
        </is>
      </c>
      <c r="E235" s="20" t="inlineStr">
        <is>
          <t>FOXCONN</t>
        </is>
      </c>
      <c r="F235" s="21" t="inlineStr">
        <is>
          <t>1993-06-30</t>
        </is>
      </c>
      <c r="G235" s="20" t="inlineStr">
        <is>
          <t>OFF</t>
        </is>
      </c>
      <c r="H235" s="21" t="inlineStr">
        <is>
          <t>2023-01-09</t>
        </is>
      </c>
      <c r="I235" s="21" t="inlineStr">
        <is>
          <t>2023-07-09</t>
        </is>
      </c>
      <c r="J235" s="20" t="inlineStr"/>
      <c r="K235" s="20" t="inlineStr">
        <is>
          <t>Công nhân</t>
        </is>
      </c>
      <c r="L235" s="20" t="inlineStr">
        <is>
          <t>Công nhân</t>
        </is>
      </c>
      <c r="M235" s="20" t="inlineStr"/>
      <c r="N235" s="20" t="inlineStr">
        <is>
          <t>LC1</t>
        </is>
      </c>
      <c r="O235" s="20" t="inlineStr">
        <is>
          <t>M-GROSS</t>
        </is>
      </c>
      <c r="P235" s="20" t="inlineStr"/>
      <c r="Q235" s="20" t="inlineStr">
        <is>
          <t>1</t>
        </is>
      </c>
      <c r="R235" s="22" t="n">
        <v>0</v>
      </c>
      <c r="S235" s="22" t="n">
        <v>4600000</v>
      </c>
      <c r="T235" s="22" t="n">
        <v>4600000</v>
      </c>
      <c r="U235" s="20" t="n">
        <v>0</v>
      </c>
      <c r="V235" s="20" t="n">
        <v>0</v>
      </c>
      <c r="W235" s="20" t="n">
        <v>0</v>
      </c>
      <c r="X235" s="22" t="n">
        <v>300000</v>
      </c>
      <c r="Y235" s="22" t="n">
        <v>200000</v>
      </c>
      <c r="Z235" s="22" t="n">
        <v>350000</v>
      </c>
      <c r="AA235" s="22" t="n">
        <v>220000</v>
      </c>
      <c r="AB235" s="22" t="n">
        <v>0</v>
      </c>
      <c r="AC235" s="20" t="inlineStr">
        <is>
          <t>VI VAN THUC</t>
        </is>
      </c>
      <c r="AD235" s="20" t="inlineStr">
        <is>
          <t>03401010804506</t>
        </is>
      </c>
      <c r="AE235" s="20" t="inlineStr">
        <is>
          <t>Ngân hàng Thương mại Cổ phần Hàng hải Việt Nam</t>
        </is>
      </c>
      <c r="AF235" s="20" t="inlineStr">
        <is>
          <t>MSB</t>
        </is>
      </c>
      <c r="AG235" s="20" t="inlineStr">
        <is>
          <t>MARITIMEBANK CN NINH HIEP HA NOI</t>
        </is>
      </c>
      <c r="AH235" s="20" t="inlineStr">
        <is>
          <t>038093025842</t>
        </is>
      </c>
      <c r="AI235" s="20" t="inlineStr">
        <is>
          <t>0%</t>
        </is>
      </c>
      <c r="AJ235" s="20" t="inlineStr">
        <is>
          <t>152798-02-1007/K1225/090423</t>
        </is>
      </c>
      <c r="AK235" s="20" t="inlineStr">
        <is>
          <t>Hợp đồng lao động Xác định thời hạn</t>
        </is>
      </c>
      <c r="AL235" s="20" t="inlineStr">
        <is>
          <t>2023-07-09</t>
        </is>
      </c>
    </row>
    <row r="236">
      <c r="A236" s="20" t="inlineStr">
        <is>
          <t>153220</t>
        </is>
      </c>
      <c r="B236" s="20" t="inlineStr">
        <is>
          <t>Vì Văn Tâm</t>
        </is>
      </c>
      <c r="C236" s="20" t="inlineStr">
        <is>
          <t>153220-02</t>
        </is>
      </c>
      <c r="D236" s="20" t="inlineStr">
        <is>
          <t>1007</t>
        </is>
      </c>
      <c r="E236" s="20" t="inlineStr">
        <is>
          <t>FOXCONN</t>
        </is>
      </c>
      <c r="F236" s="21" t="inlineStr">
        <is>
          <t>2002-06-16</t>
        </is>
      </c>
      <c r="G236" s="20" t="inlineStr">
        <is>
          <t>OLD</t>
        </is>
      </c>
      <c r="H236" s="21" t="inlineStr">
        <is>
          <t>2023-05-25</t>
        </is>
      </c>
      <c r="I236" s="21" t="inlineStr">
        <is>
          <t>2023-11-19</t>
        </is>
      </c>
      <c r="J236" s="20" t="inlineStr"/>
      <c r="K236" s="20" t="inlineStr">
        <is>
          <t>Công nhân</t>
        </is>
      </c>
      <c r="L236" s="20" t="inlineStr">
        <is>
          <t>Công nhân</t>
        </is>
      </c>
      <c r="M236" s="20" t="inlineStr"/>
      <c r="N236" s="20" t="inlineStr">
        <is>
          <t>LC1</t>
        </is>
      </c>
      <c r="O236" s="20" t="inlineStr">
        <is>
          <t>M-GROSS</t>
        </is>
      </c>
      <c r="P236" s="20" t="inlineStr"/>
      <c r="Q236" s="20" t="inlineStr">
        <is>
          <t>1</t>
        </is>
      </c>
      <c r="R236" s="22" t="n">
        <v>0</v>
      </c>
      <c r="S236" s="22" t="n">
        <v>4600000</v>
      </c>
      <c r="T236" s="22" t="n">
        <v>4600000</v>
      </c>
      <c r="U236" s="20" t="n">
        <v>0</v>
      </c>
      <c r="V236" s="20" t="n">
        <v>0</v>
      </c>
      <c r="W236" s="20" t="n">
        <v>0</v>
      </c>
      <c r="X236" s="22" t="n">
        <v>300000</v>
      </c>
      <c r="Y236" s="22" t="n">
        <v>200000</v>
      </c>
      <c r="Z236" s="22" t="n">
        <v>350000</v>
      </c>
      <c r="AA236" s="22" t="n">
        <v>220000</v>
      </c>
      <c r="AB236" s="22" t="n">
        <v>0</v>
      </c>
      <c r="AC236" s="20" t="inlineStr"/>
      <c r="AD236" s="20" t="inlineStr"/>
      <c r="AE236" s="20" t="inlineStr"/>
      <c r="AF236" s="20" t="inlineStr"/>
      <c r="AG236" s="20" t="inlineStr"/>
      <c r="AH236" s="20" t="inlineStr">
        <is>
          <t>014202010235</t>
        </is>
      </c>
      <c r="AI236" s="20" t="inlineStr">
        <is>
          <t>22.22222222222222%</t>
        </is>
      </c>
      <c r="AJ236" s="20" t="inlineStr">
        <is>
          <t>153220-01-1007/K1225/250523</t>
        </is>
      </c>
      <c r="AK236" s="20" t="inlineStr">
        <is>
          <t>Hợp đồng lao động Xác định thời hạn</t>
        </is>
      </c>
      <c r="AL236" s="20" t="inlineStr">
        <is>
          <t>2023-08-20</t>
        </is>
      </c>
    </row>
    <row r="237">
      <c r="A237" s="20" t="inlineStr">
        <is>
          <t>108806</t>
        </is>
      </c>
      <c r="B237" s="20" t="inlineStr">
        <is>
          <t>Vi Văn Huân</t>
        </is>
      </c>
      <c r="C237" s="20" t="inlineStr">
        <is>
          <t>108806-05</t>
        </is>
      </c>
      <c r="D237" s="20" t="inlineStr">
        <is>
          <t>1007</t>
        </is>
      </c>
      <c r="E237" s="20" t="inlineStr">
        <is>
          <t>FOXCONN</t>
        </is>
      </c>
      <c r="F237" s="21" t="inlineStr">
        <is>
          <t>1995-06-06</t>
        </is>
      </c>
      <c r="G237" s="20" t="inlineStr">
        <is>
          <t>OLD</t>
        </is>
      </c>
      <c r="H237" s="21" t="inlineStr">
        <is>
          <t>2023-06-01</t>
        </is>
      </c>
      <c r="I237" s="21" t="inlineStr">
        <is>
          <t>2023-08-18</t>
        </is>
      </c>
      <c r="J237" s="20" t="inlineStr"/>
      <c r="K237" s="20" t="inlineStr">
        <is>
          <t>Công nhân</t>
        </is>
      </c>
      <c r="L237" s="20" t="inlineStr">
        <is>
          <t>Công nhân</t>
        </is>
      </c>
      <c r="M237" s="20" t="inlineStr"/>
      <c r="N237" s="20" t="inlineStr">
        <is>
          <t>LC1</t>
        </is>
      </c>
      <c r="O237" s="20" t="inlineStr">
        <is>
          <t>M-GROSS</t>
        </is>
      </c>
      <c r="P237" s="20" t="inlineStr"/>
      <c r="Q237" s="20" t="inlineStr">
        <is>
          <t>1</t>
        </is>
      </c>
      <c r="R237" s="22" t="n">
        <v>0</v>
      </c>
      <c r="S237" s="22" t="n">
        <v>4600000</v>
      </c>
      <c r="T237" s="22" t="n">
        <v>4600000</v>
      </c>
      <c r="U237" s="20" t="n">
        <v>0</v>
      </c>
      <c r="V237" s="20" t="n">
        <v>0</v>
      </c>
      <c r="W237" s="20" t="n">
        <v>0</v>
      </c>
      <c r="X237" s="22" t="n">
        <v>300000</v>
      </c>
      <c r="Y237" s="22" t="n">
        <v>200000</v>
      </c>
      <c r="Z237" s="22" t="n">
        <v>350000</v>
      </c>
      <c r="AA237" s="22" t="n">
        <v>220000</v>
      </c>
      <c r="AB237" s="22" t="n">
        <v>0</v>
      </c>
      <c r="AC237" s="20" t="inlineStr"/>
      <c r="AD237" s="20" t="inlineStr"/>
      <c r="AE237" s="20" t="inlineStr"/>
      <c r="AF237" s="20" t="inlineStr"/>
      <c r="AG237" s="20" t="inlineStr"/>
      <c r="AH237" s="20" t="inlineStr">
        <is>
          <t>174753689</t>
        </is>
      </c>
      <c r="AI237" s="20" t="inlineStr">
        <is>
          <t>66.66666666666667%</t>
        </is>
      </c>
      <c r="AJ237" s="20" t="inlineStr">
        <is>
          <t>108806-01-1007/K1225/010623</t>
        </is>
      </c>
      <c r="AK237" s="20" t="inlineStr">
        <is>
          <t>Hợp đồng lao động Xác định thời hạn</t>
        </is>
      </c>
      <c r="AL237" s="20" t="inlineStr">
        <is>
          <t>2023-08-27</t>
        </is>
      </c>
    </row>
    <row r="238">
      <c r="A238" s="20" t="inlineStr">
        <is>
          <t>157023</t>
        </is>
      </c>
      <c r="B238" s="20" t="inlineStr">
        <is>
          <t>Vi Văn Chín</t>
        </is>
      </c>
      <c r="C238" s="20" t="inlineStr">
        <is>
          <t>157023-02</t>
        </is>
      </c>
      <c r="D238" s="20" t="inlineStr">
        <is>
          <t>1007</t>
        </is>
      </c>
      <c r="E238" s="20" t="inlineStr">
        <is>
          <t>FOXCONN</t>
        </is>
      </c>
      <c r="F238" s="21" t="inlineStr">
        <is>
          <t>2002-04-29</t>
        </is>
      </c>
      <c r="G238" s="20" t="inlineStr">
        <is>
          <t>OLD</t>
        </is>
      </c>
      <c r="H238" s="21" t="inlineStr">
        <is>
          <t>2023-05-24</t>
        </is>
      </c>
      <c r="I238" s="21" t="inlineStr">
        <is>
          <t>2023-08-20</t>
        </is>
      </c>
      <c r="J238" s="20" t="inlineStr"/>
      <c r="K238" s="20" t="inlineStr">
        <is>
          <t>Công nhân</t>
        </is>
      </c>
      <c r="L238" s="20" t="inlineStr">
        <is>
          <t>Công nhân</t>
        </is>
      </c>
      <c r="M238" s="20" t="inlineStr"/>
      <c r="N238" s="20" t="inlineStr">
        <is>
          <t>LC1</t>
        </is>
      </c>
      <c r="O238" s="20" t="inlineStr">
        <is>
          <t>M-GROSS</t>
        </is>
      </c>
      <c r="P238" s="20" t="inlineStr"/>
      <c r="Q238" s="20" t="inlineStr">
        <is>
          <t>1</t>
        </is>
      </c>
      <c r="R238" s="22" t="n">
        <v>0</v>
      </c>
      <c r="S238" s="22" t="n">
        <v>4600000</v>
      </c>
      <c r="T238" s="22" t="n">
        <v>4600000</v>
      </c>
      <c r="U238" s="20" t="n">
        <v>0</v>
      </c>
      <c r="V238" s="20" t="n">
        <v>0</v>
      </c>
      <c r="W238" s="20" t="n">
        <v>0</v>
      </c>
      <c r="X238" s="22" t="n">
        <v>300000</v>
      </c>
      <c r="Y238" s="22" t="n">
        <v>200000</v>
      </c>
      <c r="Z238" s="22" t="n">
        <v>350000</v>
      </c>
      <c r="AA238" s="22" t="n">
        <v>220000</v>
      </c>
      <c r="AB238" s="22" t="n">
        <v>0</v>
      </c>
      <c r="AC238" s="20" t="inlineStr"/>
      <c r="AD238" s="20" t="inlineStr"/>
      <c r="AE238" s="20" t="inlineStr"/>
      <c r="AF238" s="20" t="inlineStr"/>
      <c r="AG238" s="20" t="inlineStr"/>
      <c r="AH238" s="20" t="inlineStr">
        <is>
          <t>188001389</t>
        </is>
      </c>
      <c r="AI238" s="20" t="inlineStr">
        <is>
          <t>40.0%</t>
        </is>
      </c>
      <c r="AJ238" s="20" t="inlineStr">
        <is>
          <t>157023-01-1007/K1225/240523</t>
        </is>
      </c>
      <c r="AK238" s="20" t="inlineStr">
        <is>
          <t>Hợp đồng lao động Xác định thời hạn</t>
        </is>
      </c>
      <c r="AL238" s="20" t="inlineStr">
        <is>
          <t>2023-08-20</t>
        </is>
      </c>
    </row>
    <row r="239">
      <c r="A239" s="20" t="inlineStr">
        <is>
          <t>158872</t>
        </is>
      </c>
      <c r="B239" s="20" t="inlineStr">
        <is>
          <t>Vi Thị Thén Thảo</t>
        </is>
      </c>
      <c r="C239" s="20" t="inlineStr">
        <is>
          <t>158872-01</t>
        </is>
      </c>
      <c r="D239" s="20" t="inlineStr">
        <is>
          <t>1007</t>
        </is>
      </c>
      <c r="E239" s="20" t="inlineStr">
        <is>
          <t>FOXCONN</t>
        </is>
      </c>
      <c r="F239" s="21" t="inlineStr">
        <is>
          <t>2000-05-10</t>
        </is>
      </c>
      <c r="G239" s="20" t="inlineStr">
        <is>
          <t>OLD</t>
        </is>
      </c>
      <c r="H239" s="21" t="inlineStr">
        <is>
          <t>2023-05-24</t>
        </is>
      </c>
      <c r="I239" s="21" t="inlineStr">
        <is>
          <t>2023-08-15</t>
        </is>
      </c>
      <c r="J239" s="20" t="inlineStr"/>
      <c r="K239" s="20" t="inlineStr">
        <is>
          <t>Công nhân</t>
        </is>
      </c>
      <c r="L239" s="20" t="inlineStr">
        <is>
          <t>Công nhân</t>
        </is>
      </c>
      <c r="M239" s="20" t="inlineStr"/>
      <c r="N239" s="20" t="inlineStr">
        <is>
          <t>LC1</t>
        </is>
      </c>
      <c r="O239" s="20" t="inlineStr">
        <is>
          <t>M-GROSS</t>
        </is>
      </c>
      <c r="P239" s="20" t="inlineStr"/>
      <c r="Q239" s="20" t="inlineStr">
        <is>
          <t>1</t>
        </is>
      </c>
      <c r="R239" s="22" t="n">
        <v>0</v>
      </c>
      <c r="S239" s="22" t="n">
        <v>4600000</v>
      </c>
      <c r="T239" s="22" t="n">
        <v>4600000</v>
      </c>
      <c r="U239" s="20" t="n">
        <v>0</v>
      </c>
      <c r="V239" s="20" t="n">
        <v>0</v>
      </c>
      <c r="W239" s="20" t="n">
        <v>0</v>
      </c>
      <c r="X239" s="22" t="n">
        <v>300000</v>
      </c>
      <c r="Y239" s="22" t="n">
        <v>200000</v>
      </c>
      <c r="Z239" s="22" t="n">
        <v>350000</v>
      </c>
      <c r="AA239" s="22" t="n">
        <v>220000</v>
      </c>
      <c r="AB239" s="22" t="n">
        <v>0</v>
      </c>
      <c r="AC239" s="20" t="inlineStr"/>
      <c r="AD239" s="20" t="inlineStr"/>
      <c r="AE239" s="20" t="inlineStr"/>
      <c r="AF239" s="20" t="inlineStr"/>
      <c r="AG239" s="20" t="inlineStr"/>
      <c r="AH239" s="20" t="inlineStr">
        <is>
          <t>040300022944</t>
        </is>
      </c>
      <c r="AI239" s="20" t="inlineStr">
        <is>
          <t>0%</t>
        </is>
      </c>
      <c r="AJ239" s="20" t="inlineStr">
        <is>
          <t>158872-01-1007/K1225/240523</t>
        </is>
      </c>
      <c r="AK239" s="20" t="inlineStr">
        <is>
          <t>Hợp đồng lao động Xác định thời hạn</t>
        </is>
      </c>
      <c r="AL239" s="20" t="inlineStr">
        <is>
          <t>2023-08-20</t>
        </is>
      </c>
    </row>
    <row r="240">
      <c r="A240" s="20" t="inlineStr">
        <is>
          <t>159880</t>
        </is>
      </c>
      <c r="B240" s="20" t="inlineStr">
        <is>
          <t>Vi Thị Thanh Thủy</t>
        </is>
      </c>
      <c r="C240" s="20" t="inlineStr">
        <is>
          <t>159880-01</t>
        </is>
      </c>
      <c r="D240" s="20" t="inlineStr">
        <is>
          <t>1007</t>
        </is>
      </c>
      <c r="E240" s="20" t="inlineStr">
        <is>
          <t>FOXCONN</t>
        </is>
      </c>
      <c r="F240" s="21" t="inlineStr">
        <is>
          <t>2002-04-14</t>
        </is>
      </c>
      <c r="G240" s="20" t="inlineStr">
        <is>
          <t>OFF</t>
        </is>
      </c>
      <c r="H240" s="21" t="inlineStr">
        <is>
          <t>2023-06-23</t>
        </is>
      </c>
      <c r="I240" s="21" t="inlineStr">
        <is>
          <t>2023-07-05</t>
        </is>
      </c>
      <c r="J240" s="20" t="inlineStr"/>
      <c r="K240" s="20" t="inlineStr">
        <is>
          <t>Công nhân</t>
        </is>
      </c>
      <c r="L240" s="20" t="inlineStr">
        <is>
          <t>Công nhân</t>
        </is>
      </c>
      <c r="M240" s="20" t="inlineStr"/>
      <c r="N240" s="20" t="inlineStr">
        <is>
          <t>LC1</t>
        </is>
      </c>
      <c r="O240" s="20" t="inlineStr">
        <is>
          <t>M-GROSS</t>
        </is>
      </c>
      <c r="P240" s="20" t="inlineStr"/>
      <c r="Q240" s="20" t="inlineStr">
        <is>
          <t>1</t>
        </is>
      </c>
      <c r="R240" s="22" t="n">
        <v>0</v>
      </c>
      <c r="S240" s="22" t="n">
        <v>4600000</v>
      </c>
      <c r="T240" s="22" t="n">
        <v>4600000</v>
      </c>
      <c r="U240" s="20" t="n">
        <v>0</v>
      </c>
      <c r="V240" s="20" t="n">
        <v>0</v>
      </c>
      <c r="W240" s="20" t="n">
        <v>0</v>
      </c>
      <c r="X240" s="22" t="n">
        <v>300000</v>
      </c>
      <c r="Y240" s="22" t="n">
        <v>200000</v>
      </c>
      <c r="Z240" s="22" t="n">
        <v>350000</v>
      </c>
      <c r="AA240" s="22" t="n">
        <v>220000</v>
      </c>
      <c r="AB240" s="22" t="n">
        <v>0</v>
      </c>
      <c r="AC240" s="20" t="inlineStr"/>
      <c r="AD240" s="20" t="inlineStr"/>
      <c r="AE240" s="20" t="inlineStr"/>
      <c r="AF240" s="20" t="inlineStr"/>
      <c r="AG240" s="20" t="inlineStr"/>
      <c r="AH240" s="20" t="inlineStr">
        <is>
          <t>040302009634</t>
        </is>
      </c>
      <c r="AI240" s="20" t="inlineStr">
        <is>
          <t>0%</t>
        </is>
      </c>
      <c r="AJ240" s="20" t="inlineStr">
        <is>
          <t>159880-01-1007/K1225/230623</t>
        </is>
      </c>
      <c r="AK240" s="20" t="inlineStr">
        <is>
          <t>Hợp đồng lao động Xác định thời hạn</t>
        </is>
      </c>
      <c r="AL240" s="20" t="inlineStr">
        <is>
          <t>2023-09-17</t>
        </is>
      </c>
    </row>
    <row r="241">
      <c r="A241" s="20" t="inlineStr">
        <is>
          <t>159720</t>
        </is>
      </c>
      <c r="B241" s="20" t="inlineStr">
        <is>
          <t>Vi Thị Lan Anh</t>
        </is>
      </c>
      <c r="C241" s="20" t="inlineStr">
        <is>
          <t>159720-01</t>
        </is>
      </c>
      <c r="D241" s="20" t="inlineStr">
        <is>
          <t>1007</t>
        </is>
      </c>
      <c r="E241" s="20" t="inlineStr">
        <is>
          <t>FOXCONN</t>
        </is>
      </c>
      <c r="F241" s="21" t="inlineStr">
        <is>
          <t>2003-09-29</t>
        </is>
      </c>
      <c r="G241" s="20" t="inlineStr">
        <is>
          <t>OLD</t>
        </is>
      </c>
      <c r="H241" s="21" t="inlineStr">
        <is>
          <t>2023-06-09</t>
        </is>
      </c>
      <c r="I241" s="21" t="inlineStr">
        <is>
          <t>2023-10-25</t>
        </is>
      </c>
      <c r="J241" s="20" t="inlineStr"/>
      <c r="K241" s="20" t="inlineStr">
        <is>
          <t>Công nhân</t>
        </is>
      </c>
      <c r="L241" s="20" t="inlineStr">
        <is>
          <t>Công nhân</t>
        </is>
      </c>
      <c r="M241" s="20" t="inlineStr"/>
      <c r="N241" s="20" t="inlineStr">
        <is>
          <t>LC1</t>
        </is>
      </c>
      <c r="O241" s="20" t="inlineStr">
        <is>
          <t>M-GROSS</t>
        </is>
      </c>
      <c r="P241" s="20" t="inlineStr"/>
      <c r="Q241" s="20" t="inlineStr">
        <is>
          <t>1</t>
        </is>
      </c>
      <c r="R241" s="22" t="n">
        <v>0</v>
      </c>
      <c r="S241" s="22" t="n">
        <v>4600000</v>
      </c>
      <c r="T241" s="22" t="n">
        <v>4600000</v>
      </c>
      <c r="U241" s="20" t="n">
        <v>0</v>
      </c>
      <c r="V241" s="20" t="n">
        <v>0</v>
      </c>
      <c r="W241" s="20" t="n">
        <v>0</v>
      </c>
      <c r="X241" s="22" t="n">
        <v>300000</v>
      </c>
      <c r="Y241" s="22" t="n">
        <v>200000</v>
      </c>
      <c r="Z241" s="22" t="n">
        <v>350000</v>
      </c>
      <c r="AA241" s="22" t="n">
        <v>220000</v>
      </c>
      <c r="AB241" s="22" t="n">
        <v>0</v>
      </c>
      <c r="AC241" s="20" t="inlineStr"/>
      <c r="AD241" s="20" t="inlineStr"/>
      <c r="AE241" s="20" t="inlineStr"/>
      <c r="AF241" s="20" t="inlineStr"/>
      <c r="AG241" s="20" t="inlineStr"/>
      <c r="AH241" s="20" t="inlineStr">
        <is>
          <t>038303005041</t>
        </is>
      </c>
      <c r="AI241" s="20" t="inlineStr">
        <is>
          <t>10.0%</t>
        </is>
      </c>
      <c r="AJ241" s="20" t="inlineStr">
        <is>
          <t>159720-01-1007/K1225/090623</t>
        </is>
      </c>
      <c r="AK241" s="20" t="inlineStr">
        <is>
          <t>Hợp đồng lao động Xác định thời hạn</t>
        </is>
      </c>
      <c r="AL241" s="20" t="inlineStr">
        <is>
          <t>2023-09-10</t>
        </is>
      </c>
    </row>
    <row r="242">
      <c r="A242" s="20" t="inlineStr">
        <is>
          <t>157068</t>
        </is>
      </c>
      <c r="B242" s="20" t="inlineStr">
        <is>
          <t>Vi Thị Huệ</t>
        </is>
      </c>
      <c r="C242" s="20" t="inlineStr">
        <is>
          <t>157068-02</t>
        </is>
      </c>
      <c r="D242" s="20" t="inlineStr">
        <is>
          <t>1007</t>
        </is>
      </c>
      <c r="E242" s="20" t="inlineStr">
        <is>
          <t>FOXCONN</t>
        </is>
      </c>
      <c r="F242" s="21" t="inlineStr">
        <is>
          <t>2002-04-20</t>
        </is>
      </c>
      <c r="G242" s="20" t="inlineStr">
        <is>
          <t>OLD</t>
        </is>
      </c>
      <c r="H242" s="21" t="inlineStr">
        <is>
          <t>2023-02-21</t>
        </is>
      </c>
      <c r="I242" s="21" t="inlineStr">
        <is>
          <t>2023-08-20</t>
        </is>
      </c>
      <c r="J242" s="20" t="inlineStr"/>
      <c r="K242" s="20" t="inlineStr">
        <is>
          <t>Công nhân</t>
        </is>
      </c>
      <c r="L242" s="20" t="inlineStr">
        <is>
          <t>Công nhân</t>
        </is>
      </c>
      <c r="M242" s="20" t="inlineStr"/>
      <c r="N242" s="20" t="inlineStr">
        <is>
          <t>LC1</t>
        </is>
      </c>
      <c r="O242" s="20" t="inlineStr">
        <is>
          <t>M-GROSS</t>
        </is>
      </c>
      <c r="P242" s="20" t="inlineStr"/>
      <c r="Q242" s="20" t="inlineStr">
        <is>
          <t>1</t>
        </is>
      </c>
      <c r="R242" s="22" t="n">
        <v>0</v>
      </c>
      <c r="S242" s="22" t="n">
        <v>4600000</v>
      </c>
      <c r="T242" s="22" t="n">
        <v>4600000</v>
      </c>
      <c r="U242" s="20" t="n">
        <v>0</v>
      </c>
      <c r="V242" s="20" t="n">
        <v>0</v>
      </c>
      <c r="W242" s="20" t="n">
        <v>0</v>
      </c>
      <c r="X242" s="22" t="n">
        <v>300000</v>
      </c>
      <c r="Y242" s="22" t="n">
        <v>200000</v>
      </c>
      <c r="Z242" s="22" t="n">
        <v>350000</v>
      </c>
      <c r="AA242" s="22" t="n">
        <v>220000</v>
      </c>
      <c r="AB242" s="22" t="n">
        <v>0</v>
      </c>
      <c r="AC242" s="20" t="inlineStr">
        <is>
          <t>VI THI HUE</t>
        </is>
      </c>
      <c r="AD242" s="20" t="inlineStr">
        <is>
          <t>700021051340</t>
        </is>
      </c>
      <c r="AE242" s="20" t="inlineStr">
        <is>
          <t>Ngân hàng Trách nhiệm hữu hạn Một thành viên Shinhan Việt Nam</t>
        </is>
      </c>
      <c r="AF242" s="20" t="inlineStr">
        <is>
          <t>SHINHAN BANK</t>
        </is>
      </c>
      <c r="AG242" s="20" t="inlineStr">
        <is>
          <t>SHINHANBANK CN QUE VO BAC NINH</t>
        </is>
      </c>
      <c r="AH242" s="20" t="inlineStr">
        <is>
          <t>038302007710</t>
        </is>
      </c>
      <c r="AI242" s="20" t="inlineStr">
        <is>
          <t>66.66666666666667%</t>
        </is>
      </c>
      <c r="AJ242" s="20" t="inlineStr">
        <is>
          <t>157068-02-1007/K1225/220523</t>
        </is>
      </c>
      <c r="AK242" s="20" t="inlineStr">
        <is>
          <t>Hợp đồng lao động Xác định thời hạn</t>
        </is>
      </c>
      <c r="AL242" s="20" t="inlineStr">
        <is>
          <t>2023-08-20</t>
        </is>
      </c>
    </row>
    <row r="243">
      <c r="A243" s="20" t="inlineStr">
        <is>
          <t>158874</t>
        </is>
      </c>
      <c r="B243" s="20" t="inlineStr">
        <is>
          <t>Vi Thanh Tùng</t>
        </is>
      </c>
      <c r="C243" s="20" t="inlineStr">
        <is>
          <t>158874-01</t>
        </is>
      </c>
      <c r="D243" s="20" t="inlineStr">
        <is>
          <t>1007</t>
        </is>
      </c>
      <c r="E243" s="20" t="inlineStr">
        <is>
          <t>FOXCONN</t>
        </is>
      </c>
      <c r="F243" s="21" t="inlineStr">
        <is>
          <t>2004-05-03</t>
        </is>
      </c>
      <c r="G243" s="20" t="inlineStr">
        <is>
          <t>OLD</t>
        </is>
      </c>
      <c r="H243" s="21" t="inlineStr">
        <is>
          <t>2023-05-24</t>
        </is>
      </c>
      <c r="I243" s="21" t="inlineStr">
        <is>
          <t>2023-08-20</t>
        </is>
      </c>
      <c r="J243" s="20" t="inlineStr"/>
      <c r="K243" s="20" t="inlineStr">
        <is>
          <t>Công nhân</t>
        </is>
      </c>
      <c r="L243" s="20" t="inlineStr">
        <is>
          <t>Công nhân</t>
        </is>
      </c>
      <c r="M243" s="20" t="inlineStr"/>
      <c r="N243" s="20" t="inlineStr">
        <is>
          <t>LC1</t>
        </is>
      </c>
      <c r="O243" s="20" t="inlineStr">
        <is>
          <t>M-GROSS</t>
        </is>
      </c>
      <c r="P243" s="20" t="inlineStr"/>
      <c r="Q243" s="20" t="inlineStr">
        <is>
          <t>1</t>
        </is>
      </c>
      <c r="R243" s="22" t="n">
        <v>0</v>
      </c>
      <c r="S243" s="22" t="n">
        <v>4600000</v>
      </c>
      <c r="T243" s="22" t="n">
        <v>4600000</v>
      </c>
      <c r="U243" s="20" t="n">
        <v>0</v>
      </c>
      <c r="V243" s="20" t="n">
        <v>0</v>
      </c>
      <c r="W243" s="20" t="n">
        <v>0</v>
      </c>
      <c r="X243" s="22" t="n">
        <v>300000</v>
      </c>
      <c r="Y243" s="22" t="n">
        <v>200000</v>
      </c>
      <c r="Z243" s="22" t="n">
        <v>350000</v>
      </c>
      <c r="AA243" s="22" t="n">
        <v>220000</v>
      </c>
      <c r="AB243" s="22" t="n">
        <v>0</v>
      </c>
      <c r="AC243" s="20" t="inlineStr"/>
      <c r="AD243" s="20" t="inlineStr"/>
      <c r="AE243" s="20" t="inlineStr"/>
      <c r="AF243" s="20" t="inlineStr"/>
      <c r="AG243" s="20" t="inlineStr"/>
      <c r="AH243" s="20" t="inlineStr">
        <is>
          <t>038204014253</t>
        </is>
      </c>
      <c r="AI243" s="20" t="inlineStr">
        <is>
          <t>0%</t>
        </is>
      </c>
      <c r="AJ243" s="20" t="inlineStr">
        <is>
          <t>158874-01-1007/K1225/240523</t>
        </is>
      </c>
      <c r="AK243" s="20" t="inlineStr">
        <is>
          <t>Hợp đồng lao động Xác định thời hạn</t>
        </is>
      </c>
      <c r="AL243" s="20" t="inlineStr">
        <is>
          <t>2023-08-20</t>
        </is>
      </c>
    </row>
    <row r="244">
      <c r="A244" s="20" t="inlineStr">
        <is>
          <t>158885</t>
        </is>
      </c>
      <c r="B244" s="20" t="inlineStr">
        <is>
          <t>Vi Thành Tâm</t>
        </is>
      </c>
      <c r="C244" s="20" t="inlineStr">
        <is>
          <t>158885-01</t>
        </is>
      </c>
      <c r="D244" s="20" t="inlineStr">
        <is>
          <t>1007</t>
        </is>
      </c>
      <c r="E244" s="20" t="inlineStr">
        <is>
          <t>FOXCONN</t>
        </is>
      </c>
      <c r="F244" s="21" t="inlineStr">
        <is>
          <t>2002-11-27</t>
        </is>
      </c>
      <c r="G244" s="20" t="inlineStr">
        <is>
          <t>OFF</t>
        </is>
      </c>
      <c r="H244" s="21" t="inlineStr">
        <is>
          <t>2023-05-24</t>
        </is>
      </c>
      <c r="I244" s="21" t="inlineStr">
        <is>
          <t>2023-06-22</t>
        </is>
      </c>
      <c r="J244" s="20" t="inlineStr"/>
      <c r="K244" s="20" t="inlineStr">
        <is>
          <t>Công nhân</t>
        </is>
      </c>
      <c r="L244" s="20" t="inlineStr">
        <is>
          <t>Công nhân</t>
        </is>
      </c>
      <c r="M244" s="20" t="inlineStr"/>
      <c r="N244" s="20" t="inlineStr">
        <is>
          <t>LC1</t>
        </is>
      </c>
      <c r="O244" s="20" t="inlineStr">
        <is>
          <t>M-GROSS</t>
        </is>
      </c>
      <c r="P244" s="20" t="inlineStr"/>
      <c r="Q244" s="20" t="inlineStr">
        <is>
          <t>1</t>
        </is>
      </c>
      <c r="R244" s="22" t="n">
        <v>0</v>
      </c>
      <c r="S244" s="22" t="n">
        <v>4600000</v>
      </c>
      <c r="T244" s="22" t="n">
        <v>4600000</v>
      </c>
      <c r="U244" s="20" t="n">
        <v>0</v>
      </c>
      <c r="V244" s="20" t="n">
        <v>0</v>
      </c>
      <c r="W244" s="20" t="n">
        <v>0</v>
      </c>
      <c r="X244" s="22" t="n">
        <v>300000</v>
      </c>
      <c r="Y244" s="22" t="n">
        <v>200000</v>
      </c>
      <c r="Z244" s="22" t="n">
        <v>350000</v>
      </c>
      <c r="AA244" s="22" t="n">
        <v>220000</v>
      </c>
      <c r="AB244" s="22" t="n">
        <v>0</v>
      </c>
      <c r="AC244" s="20" t="inlineStr"/>
      <c r="AD244" s="20" t="inlineStr"/>
      <c r="AE244" s="20" t="inlineStr"/>
      <c r="AF244" s="20" t="inlineStr"/>
      <c r="AG244" s="20" t="inlineStr"/>
      <c r="AH244" s="20" t="inlineStr">
        <is>
          <t>040202004672</t>
        </is>
      </c>
      <c r="AI244" s="20" t="inlineStr">
        <is>
          <t>0%</t>
        </is>
      </c>
      <c r="AJ244" s="20" t="inlineStr">
        <is>
          <t>158885-01-1007/K1225/240523</t>
        </is>
      </c>
      <c r="AK244" s="20" t="inlineStr">
        <is>
          <t>Hợp đồng lao động Xác định thời hạn</t>
        </is>
      </c>
      <c r="AL244" s="20" t="inlineStr">
        <is>
          <t>2023-08-20</t>
        </is>
      </c>
    </row>
    <row r="245">
      <c r="A245" s="20" t="inlineStr">
        <is>
          <t>154000</t>
        </is>
      </c>
      <c r="B245" s="20" t="inlineStr">
        <is>
          <t>Vy Quế Phúc</t>
        </is>
      </c>
      <c r="C245" s="20" t="inlineStr">
        <is>
          <t>154000-02</t>
        </is>
      </c>
      <c r="D245" s="20" t="inlineStr">
        <is>
          <t>1007</t>
        </is>
      </c>
      <c r="E245" s="20" t="inlineStr">
        <is>
          <t>FOXCONN</t>
        </is>
      </c>
      <c r="F245" s="21" t="inlineStr">
        <is>
          <t>2004-02-03</t>
        </is>
      </c>
      <c r="G245" s="20" t="inlineStr">
        <is>
          <t>OLD</t>
        </is>
      </c>
      <c r="H245" s="21" t="inlineStr">
        <is>
          <t>2023-06-15</t>
        </is>
      </c>
      <c r="I245" s="21" t="inlineStr"/>
      <c r="J245" s="20" t="inlineStr"/>
      <c r="K245" s="20" t="inlineStr">
        <is>
          <t>Công nhân</t>
        </is>
      </c>
      <c r="L245" s="20" t="inlineStr">
        <is>
          <t>Công nhân</t>
        </is>
      </c>
      <c r="M245" s="20" t="inlineStr"/>
      <c r="N245" s="20" t="inlineStr">
        <is>
          <t>LC1</t>
        </is>
      </c>
      <c r="O245" s="20" t="inlineStr">
        <is>
          <t>M-GROSS</t>
        </is>
      </c>
      <c r="P245" s="20" t="inlineStr"/>
      <c r="Q245" s="20" t="inlineStr">
        <is>
          <t>1</t>
        </is>
      </c>
      <c r="R245" s="22" t="n">
        <v>0</v>
      </c>
      <c r="S245" s="22" t="n">
        <v>4600000</v>
      </c>
      <c r="T245" s="22" t="n">
        <v>4600000</v>
      </c>
      <c r="U245" s="20" t="n">
        <v>0</v>
      </c>
      <c r="V245" s="20" t="n">
        <v>0</v>
      </c>
      <c r="W245" s="20" t="n">
        <v>0</v>
      </c>
      <c r="X245" s="22" t="n">
        <v>300000</v>
      </c>
      <c r="Y245" s="22" t="n">
        <v>200000</v>
      </c>
      <c r="Z245" s="22" t="n">
        <v>350000</v>
      </c>
      <c r="AA245" s="22" t="n">
        <v>220000</v>
      </c>
      <c r="AB245" s="22" t="n">
        <v>0</v>
      </c>
      <c r="AC245" s="20" t="inlineStr"/>
      <c r="AD245" s="20" t="inlineStr"/>
      <c r="AE245" s="20" t="inlineStr"/>
      <c r="AF245" s="20" t="inlineStr"/>
      <c r="AG245" s="20" t="inlineStr"/>
      <c r="AH245" s="20" t="inlineStr">
        <is>
          <t>040204015218</t>
        </is>
      </c>
      <c r="AI245" s="20" t="inlineStr">
        <is>
          <t>30.0%</t>
        </is>
      </c>
      <c r="AJ245" s="20" t="inlineStr">
        <is>
          <t>154000-01-1007/K1225/150623</t>
        </is>
      </c>
      <c r="AK245" s="20" t="inlineStr">
        <is>
          <t>Hợp đồng lao động Xác định thời hạn</t>
        </is>
      </c>
      <c r="AL245" s="20" t="inlineStr">
        <is>
          <t>2023-09-10</t>
        </is>
      </c>
    </row>
    <row r="246">
      <c r="A246" s="20" t="inlineStr">
        <is>
          <t>159823</t>
        </is>
      </c>
      <c r="B246" s="20" t="inlineStr">
        <is>
          <t>Vi Mạnh Hùng</t>
        </is>
      </c>
      <c r="C246" s="20" t="inlineStr">
        <is>
          <t>159823-01</t>
        </is>
      </c>
      <c r="D246" s="20" t="inlineStr">
        <is>
          <t>1007</t>
        </is>
      </c>
      <c r="E246" s="20" t="inlineStr">
        <is>
          <t>FOXCONN</t>
        </is>
      </c>
      <c r="F246" s="21" t="inlineStr">
        <is>
          <t>2003-12-01</t>
        </is>
      </c>
      <c r="G246" s="20" t="inlineStr">
        <is>
          <t>OFF</t>
        </is>
      </c>
      <c r="H246" s="21" t="inlineStr">
        <is>
          <t>2023-06-20</t>
        </is>
      </c>
      <c r="I246" s="21" t="inlineStr">
        <is>
          <t>2023-06-25</t>
        </is>
      </c>
      <c r="J246" s="20" t="inlineStr"/>
      <c r="K246" s="20" t="inlineStr">
        <is>
          <t>Công nhân</t>
        </is>
      </c>
      <c r="L246" s="20" t="inlineStr">
        <is>
          <t>Công nhân</t>
        </is>
      </c>
      <c r="M246" s="20" t="inlineStr"/>
      <c r="N246" s="20" t="inlineStr">
        <is>
          <t>LC1</t>
        </is>
      </c>
      <c r="O246" s="20" t="inlineStr">
        <is>
          <t>M-GROSS</t>
        </is>
      </c>
      <c r="P246" s="20" t="inlineStr"/>
      <c r="Q246" s="20" t="inlineStr">
        <is>
          <t>1</t>
        </is>
      </c>
      <c r="R246" s="22" t="n">
        <v>0</v>
      </c>
      <c r="S246" s="22" t="n">
        <v>4600000</v>
      </c>
      <c r="T246" s="22" t="n">
        <v>4600000</v>
      </c>
      <c r="U246" s="20" t="n">
        <v>0</v>
      </c>
      <c r="V246" s="20" t="n">
        <v>0</v>
      </c>
      <c r="W246" s="20" t="n">
        <v>0</v>
      </c>
      <c r="X246" s="22" t="n">
        <v>300000</v>
      </c>
      <c r="Y246" s="22" t="n">
        <v>200000</v>
      </c>
      <c r="Z246" s="22" t="n">
        <v>350000</v>
      </c>
      <c r="AA246" s="22" t="n">
        <v>220000</v>
      </c>
      <c r="AB246" s="22" t="n">
        <v>0</v>
      </c>
      <c r="AC246" s="20" t="inlineStr"/>
      <c r="AD246" s="20" t="inlineStr"/>
      <c r="AE246" s="20" t="inlineStr"/>
      <c r="AF246" s="20" t="inlineStr"/>
      <c r="AG246" s="20" t="inlineStr"/>
      <c r="AH246" s="20" t="inlineStr">
        <is>
          <t>040203001027</t>
        </is>
      </c>
      <c r="AI246" s="20" t="inlineStr">
        <is>
          <t>10.0%</t>
        </is>
      </c>
      <c r="AJ246" s="20" t="inlineStr">
        <is>
          <t>159823-01-1007/K1225/200623</t>
        </is>
      </c>
      <c r="AK246" s="20" t="inlineStr">
        <is>
          <t>Hợp đồng lao động Xác định thời hạn</t>
        </is>
      </c>
      <c r="AL246" s="20" t="inlineStr">
        <is>
          <t>2023-09-17</t>
        </is>
      </c>
    </row>
    <row r="247">
      <c r="A247" s="20" t="inlineStr">
        <is>
          <t>159817</t>
        </is>
      </c>
      <c r="B247" s="20" t="inlineStr">
        <is>
          <t>Vi Cao Thường</t>
        </is>
      </c>
      <c r="C247" s="20" t="inlineStr">
        <is>
          <t>159817-01</t>
        </is>
      </c>
      <c r="D247" s="20" t="inlineStr">
        <is>
          <t>1007</t>
        </is>
      </c>
      <c r="E247" s="20" t="inlineStr">
        <is>
          <t>FOXCONN</t>
        </is>
      </c>
      <c r="F247" s="21" t="inlineStr">
        <is>
          <t>2001-10-26</t>
        </is>
      </c>
      <c r="G247" s="20" t="inlineStr">
        <is>
          <t>OLD</t>
        </is>
      </c>
      <c r="H247" s="21" t="inlineStr">
        <is>
          <t>2023-06-20</t>
        </is>
      </c>
      <c r="I247" s="21" t="inlineStr">
        <is>
          <t>2023-09-24</t>
        </is>
      </c>
      <c r="J247" s="20" t="inlineStr"/>
      <c r="K247" s="20" t="inlineStr">
        <is>
          <t>Công nhân</t>
        </is>
      </c>
      <c r="L247" s="20" t="inlineStr">
        <is>
          <t>Công nhân</t>
        </is>
      </c>
      <c r="M247" s="20" t="inlineStr"/>
      <c r="N247" s="20" t="inlineStr">
        <is>
          <t>LC1</t>
        </is>
      </c>
      <c r="O247" s="20" t="inlineStr">
        <is>
          <t>M-GROSS</t>
        </is>
      </c>
      <c r="P247" s="20" t="inlineStr"/>
      <c r="Q247" s="20" t="inlineStr">
        <is>
          <t>1</t>
        </is>
      </c>
      <c r="R247" s="22" t="n">
        <v>0</v>
      </c>
      <c r="S247" s="22" t="n">
        <v>4600000</v>
      </c>
      <c r="T247" s="22" t="n">
        <v>4600000</v>
      </c>
      <c r="U247" s="20" t="n">
        <v>0</v>
      </c>
      <c r="V247" s="20" t="n">
        <v>0</v>
      </c>
      <c r="W247" s="20" t="n">
        <v>0</v>
      </c>
      <c r="X247" s="22" t="n">
        <v>300000</v>
      </c>
      <c r="Y247" s="22" t="n">
        <v>200000</v>
      </c>
      <c r="Z247" s="22" t="n">
        <v>350000</v>
      </c>
      <c r="AA247" s="22" t="n">
        <v>220000</v>
      </c>
      <c r="AB247" s="22" t="n">
        <v>0</v>
      </c>
      <c r="AC247" s="20" t="inlineStr"/>
      <c r="AD247" s="20" t="inlineStr"/>
      <c r="AE247" s="20" t="inlineStr"/>
      <c r="AF247" s="20" t="inlineStr"/>
      <c r="AG247" s="20" t="inlineStr"/>
      <c r="AH247" s="20" t="inlineStr">
        <is>
          <t>020201002882</t>
        </is>
      </c>
      <c r="AI247" s="20" t="inlineStr">
        <is>
          <t>70.0%</t>
        </is>
      </c>
      <c r="AJ247" s="20" t="inlineStr">
        <is>
          <t>159817-01-1007/K1225/200623</t>
        </is>
      </c>
      <c r="AK247" s="20" t="inlineStr">
        <is>
          <t>Hợp đồng lao động Xác định thời hạn</t>
        </is>
      </c>
      <c r="AL247" s="20" t="inlineStr">
        <is>
          <t>2023-09-17</t>
        </is>
      </c>
    </row>
    <row r="248">
      <c r="A248" s="20" t="inlineStr">
        <is>
          <t>159820</t>
        </is>
      </c>
      <c r="B248" s="20" t="inlineStr">
        <is>
          <t>Vi Anh Vũ</t>
        </is>
      </c>
      <c r="C248" s="20" t="inlineStr">
        <is>
          <t>159820-01</t>
        </is>
      </c>
      <c r="D248" s="20" t="inlineStr">
        <is>
          <t>1007</t>
        </is>
      </c>
      <c r="E248" s="20" t="inlineStr">
        <is>
          <t>FOXCONN</t>
        </is>
      </c>
      <c r="F248" s="21" t="inlineStr">
        <is>
          <t>2004-01-07</t>
        </is>
      </c>
      <c r="G248" s="20" t="inlineStr">
        <is>
          <t>OFF</t>
        </is>
      </c>
      <c r="H248" s="21" t="inlineStr">
        <is>
          <t>2023-06-20</t>
        </is>
      </c>
      <c r="I248" s="21" t="inlineStr">
        <is>
          <t>2023-07-10</t>
        </is>
      </c>
      <c r="J248" s="20" t="inlineStr"/>
      <c r="K248" s="20" t="inlineStr">
        <is>
          <t>Công nhân</t>
        </is>
      </c>
      <c r="L248" s="20" t="inlineStr">
        <is>
          <t>Công nhân</t>
        </is>
      </c>
      <c r="M248" s="20" t="inlineStr"/>
      <c r="N248" s="20" t="inlineStr">
        <is>
          <t>LC1</t>
        </is>
      </c>
      <c r="O248" s="20" t="inlineStr">
        <is>
          <t>M-GROSS</t>
        </is>
      </c>
      <c r="P248" s="20" t="inlineStr"/>
      <c r="Q248" s="20" t="inlineStr">
        <is>
          <t>1</t>
        </is>
      </c>
      <c r="R248" s="22" t="n">
        <v>0</v>
      </c>
      <c r="S248" s="22" t="n">
        <v>4600000</v>
      </c>
      <c r="T248" s="22" t="n">
        <v>4600000</v>
      </c>
      <c r="U248" s="20" t="n">
        <v>0</v>
      </c>
      <c r="V248" s="20" t="n">
        <v>0</v>
      </c>
      <c r="W248" s="20" t="n">
        <v>0</v>
      </c>
      <c r="X248" s="22" t="n">
        <v>300000</v>
      </c>
      <c r="Y248" s="22" t="n">
        <v>200000</v>
      </c>
      <c r="Z248" s="22" t="n">
        <v>350000</v>
      </c>
      <c r="AA248" s="22" t="n">
        <v>220000</v>
      </c>
      <c r="AB248" s="22" t="n">
        <v>0</v>
      </c>
      <c r="AC248" s="20" t="inlineStr"/>
      <c r="AD248" s="20" t="inlineStr"/>
      <c r="AE248" s="20" t="inlineStr"/>
      <c r="AF248" s="20" t="inlineStr"/>
      <c r="AG248" s="20" t="inlineStr"/>
      <c r="AH248" s="20" t="inlineStr">
        <is>
          <t>024204009992</t>
        </is>
      </c>
      <c r="AI248" s="20" t="inlineStr">
        <is>
          <t>10.0%</t>
        </is>
      </c>
      <c r="AJ248" s="20" t="inlineStr">
        <is>
          <t>159820-01-1007/K1225/200623</t>
        </is>
      </c>
      <c r="AK248" s="20" t="inlineStr">
        <is>
          <t>Hợp đồng lao động Xác định thời hạn</t>
        </is>
      </c>
      <c r="AL248" s="20" t="inlineStr">
        <is>
          <t>2023-09-17</t>
        </is>
      </c>
    </row>
    <row r="249">
      <c r="A249" s="20" t="inlineStr">
        <is>
          <t>159027</t>
        </is>
      </c>
      <c r="B249" s="20" t="inlineStr">
        <is>
          <t>Vi Anh Đức</t>
        </is>
      </c>
      <c r="C249" s="20" t="inlineStr">
        <is>
          <t>159027-01</t>
        </is>
      </c>
      <c r="D249" s="20" t="inlineStr">
        <is>
          <t>1007</t>
        </is>
      </c>
      <c r="E249" s="20" t="inlineStr">
        <is>
          <t>FOXCONN</t>
        </is>
      </c>
      <c r="F249" s="21" t="inlineStr">
        <is>
          <t>2004-11-18</t>
        </is>
      </c>
      <c r="G249" s="20" t="inlineStr">
        <is>
          <t>OLD</t>
        </is>
      </c>
      <c r="H249" s="21" t="inlineStr">
        <is>
          <t>2023-05-27</t>
        </is>
      </c>
      <c r="I249" s="21" t="inlineStr">
        <is>
          <t>2023-10-29</t>
        </is>
      </c>
      <c r="J249" s="20" t="inlineStr"/>
      <c r="K249" s="20" t="inlineStr">
        <is>
          <t>Công nhân</t>
        </is>
      </c>
      <c r="L249" s="20" t="inlineStr">
        <is>
          <t>Công nhân</t>
        </is>
      </c>
      <c r="M249" s="20" t="inlineStr"/>
      <c r="N249" s="20" t="inlineStr">
        <is>
          <t>LC1</t>
        </is>
      </c>
      <c r="O249" s="20" t="inlineStr">
        <is>
          <t>M-GROSS</t>
        </is>
      </c>
      <c r="P249" s="20" t="inlineStr"/>
      <c r="Q249" s="20" t="inlineStr">
        <is>
          <t>1</t>
        </is>
      </c>
      <c r="R249" s="22" t="n">
        <v>0</v>
      </c>
      <c r="S249" s="22" t="n">
        <v>4600000</v>
      </c>
      <c r="T249" s="22" t="n">
        <v>4600000</v>
      </c>
      <c r="U249" s="20" t="n">
        <v>0</v>
      </c>
      <c r="V249" s="20" t="n">
        <v>0</v>
      </c>
      <c r="W249" s="20" t="n">
        <v>0</v>
      </c>
      <c r="X249" s="22" t="n">
        <v>300000</v>
      </c>
      <c r="Y249" s="22" t="n">
        <v>200000</v>
      </c>
      <c r="Z249" s="22" t="n">
        <v>350000</v>
      </c>
      <c r="AA249" s="22" t="n">
        <v>220000</v>
      </c>
      <c r="AB249" s="22" t="n">
        <v>0</v>
      </c>
      <c r="AC249" s="20" t="inlineStr"/>
      <c r="AD249" s="20" t="inlineStr"/>
      <c r="AE249" s="20" t="inlineStr"/>
      <c r="AF249" s="20" t="inlineStr"/>
      <c r="AG249" s="20" t="inlineStr"/>
      <c r="AH249" s="20" t="inlineStr">
        <is>
          <t>040204027042</t>
        </is>
      </c>
      <c r="AI249" s="20" t="inlineStr">
        <is>
          <t>0%</t>
        </is>
      </c>
      <c r="AJ249" s="20" t="inlineStr">
        <is>
          <t>159027-01-1007/K1225/270523</t>
        </is>
      </c>
      <c r="AK249" s="20" t="inlineStr">
        <is>
          <t>Hợp đồng lao động Xác định thời hạn</t>
        </is>
      </c>
      <c r="AL249" s="20" t="inlineStr">
        <is>
          <t>2023-08-20</t>
        </is>
      </c>
    </row>
    <row r="250">
      <c r="A250" s="20" t="inlineStr">
        <is>
          <t>157099</t>
        </is>
      </c>
      <c r="B250" s="20" t="inlineStr">
        <is>
          <t>Vàng Văn Thuật</t>
        </is>
      </c>
      <c r="C250" s="20" t="inlineStr">
        <is>
          <t>157099-01</t>
        </is>
      </c>
      <c r="D250" s="20" t="inlineStr">
        <is>
          <t>1007</t>
        </is>
      </c>
      <c r="E250" s="20" t="inlineStr">
        <is>
          <t>FOXCONN</t>
        </is>
      </c>
      <c r="F250" s="21" t="inlineStr">
        <is>
          <t>2000-01-01</t>
        </is>
      </c>
      <c r="G250" s="20" t="inlineStr">
        <is>
          <t>OLD</t>
        </is>
      </c>
      <c r="H250" s="21" t="inlineStr">
        <is>
          <t>2023-02-21</t>
        </is>
      </c>
      <c r="I250" s="21" t="inlineStr">
        <is>
          <t>2023-08-20</t>
        </is>
      </c>
      <c r="J250" s="20" t="inlineStr"/>
      <c r="K250" s="20" t="inlineStr">
        <is>
          <t>Công nhân</t>
        </is>
      </c>
      <c r="L250" s="20" t="inlineStr">
        <is>
          <t>Công nhân</t>
        </is>
      </c>
      <c r="M250" s="20" t="inlineStr"/>
      <c r="N250" s="20" t="inlineStr">
        <is>
          <t>LC1</t>
        </is>
      </c>
      <c r="O250" s="20" t="inlineStr">
        <is>
          <t>M-GROSS</t>
        </is>
      </c>
      <c r="P250" s="20" t="inlineStr"/>
      <c r="Q250" s="20" t="inlineStr">
        <is>
          <t>1</t>
        </is>
      </c>
      <c r="R250" s="22" t="n">
        <v>0</v>
      </c>
      <c r="S250" s="22" t="n">
        <v>4600000</v>
      </c>
      <c r="T250" s="22" t="n">
        <v>4600000</v>
      </c>
      <c r="U250" s="20" t="n">
        <v>0</v>
      </c>
      <c r="V250" s="20" t="n">
        <v>0</v>
      </c>
      <c r="W250" s="20" t="n">
        <v>0</v>
      </c>
      <c r="X250" s="22" t="n">
        <v>300000</v>
      </c>
      <c r="Y250" s="22" t="n">
        <v>200000</v>
      </c>
      <c r="Z250" s="22" t="n">
        <v>350000</v>
      </c>
      <c r="AA250" s="22" t="n">
        <v>220000</v>
      </c>
      <c r="AB250" s="22" t="n">
        <v>0</v>
      </c>
      <c r="AC250" s="20" t="inlineStr">
        <is>
          <t>VANG VAN THUAT</t>
        </is>
      </c>
      <c r="AD250" s="20" t="inlineStr">
        <is>
          <t>03401010661464</t>
        </is>
      </c>
      <c r="AE250" s="20" t="inlineStr">
        <is>
          <t>Ngân hàng Thương mại Cổ phần Hàng hải Việt Nam</t>
        </is>
      </c>
      <c r="AF250" s="20" t="inlineStr">
        <is>
          <t>MSB</t>
        </is>
      </c>
      <c r="AG250" s="20" t="inlineStr">
        <is>
          <t>MARITIMEBANK CN NINH HIEP HA NOI</t>
        </is>
      </c>
      <c r="AH250" s="20" t="inlineStr">
        <is>
          <t>012200006257</t>
        </is>
      </c>
      <c r="AI250" s="20" t="inlineStr">
        <is>
          <t>66.66666666666667%</t>
        </is>
      </c>
      <c r="AJ250" s="20" t="inlineStr">
        <is>
          <t>157099-02-1007/K1225/220523</t>
        </is>
      </c>
      <c r="AK250" s="20" t="inlineStr">
        <is>
          <t>Hợp đồng lao động Xác định thời hạn</t>
        </is>
      </c>
      <c r="AL250" s="20" t="inlineStr">
        <is>
          <t>2023-08-20</t>
        </is>
      </c>
    </row>
    <row r="251">
      <c r="A251" s="20" t="inlineStr">
        <is>
          <t>157015</t>
        </is>
      </c>
      <c r="B251" s="20" t="inlineStr">
        <is>
          <t>Trương Xuân Trường</t>
        </is>
      </c>
      <c r="C251" s="20" t="inlineStr">
        <is>
          <t>157015-01</t>
        </is>
      </c>
      <c r="D251" s="20" t="inlineStr">
        <is>
          <t>1007</t>
        </is>
      </c>
      <c r="E251" s="20" t="inlineStr">
        <is>
          <t>FOXCONN</t>
        </is>
      </c>
      <c r="F251" s="21" t="inlineStr">
        <is>
          <t>2000-06-18</t>
        </is>
      </c>
      <c r="G251" s="20" t="inlineStr">
        <is>
          <t>OFF</t>
        </is>
      </c>
      <c r="H251" s="21" t="inlineStr">
        <is>
          <t>2023-02-18</t>
        </is>
      </c>
      <c r="I251" s="21" t="inlineStr">
        <is>
          <t>2023-06-17</t>
        </is>
      </c>
      <c r="J251" s="20" t="inlineStr"/>
      <c r="K251" s="20" t="inlineStr">
        <is>
          <t>Công nhân</t>
        </is>
      </c>
      <c r="L251" s="20" t="inlineStr">
        <is>
          <t>Công nhân</t>
        </is>
      </c>
      <c r="M251" s="20" t="inlineStr"/>
      <c r="N251" s="20" t="inlineStr">
        <is>
          <t>LC1</t>
        </is>
      </c>
      <c r="O251" s="20" t="inlineStr">
        <is>
          <t>M-GROSS</t>
        </is>
      </c>
      <c r="P251" s="20" t="inlineStr"/>
      <c r="Q251" s="20" t="inlineStr">
        <is>
          <t>1</t>
        </is>
      </c>
      <c r="R251" s="22" t="n">
        <v>0</v>
      </c>
      <c r="S251" s="22" t="n">
        <v>4600000</v>
      </c>
      <c r="T251" s="22" t="n">
        <v>4600000</v>
      </c>
      <c r="U251" s="20" t="n">
        <v>0</v>
      </c>
      <c r="V251" s="20" t="n">
        <v>0</v>
      </c>
      <c r="W251" s="20" t="n">
        <v>0</v>
      </c>
      <c r="X251" s="22" t="n">
        <v>300000</v>
      </c>
      <c r="Y251" s="22" t="n">
        <v>200000</v>
      </c>
      <c r="Z251" s="22" t="n">
        <v>350000</v>
      </c>
      <c r="AA251" s="22" t="n">
        <v>220000</v>
      </c>
      <c r="AB251" s="22" t="n">
        <v>0</v>
      </c>
      <c r="AC251" s="20" t="inlineStr">
        <is>
          <t>TRUONG XUAN TRUONG</t>
        </is>
      </c>
      <c r="AD251" s="20" t="inlineStr">
        <is>
          <t>03401010661026</t>
        </is>
      </c>
      <c r="AE251" s="20" t="inlineStr">
        <is>
          <t>Ngân hàng Thương mại Cổ phần Hàng hải Việt Nam</t>
        </is>
      </c>
      <c r="AF251" s="20" t="inlineStr">
        <is>
          <t>MSB</t>
        </is>
      </c>
      <c r="AG251" s="20" t="inlineStr">
        <is>
          <t>MARITIMEBANK CN NINH HIEP HA NOI</t>
        </is>
      </c>
      <c r="AH251" s="20" t="inlineStr">
        <is>
          <t>042200007206</t>
        </is>
      </c>
      <c r="AI251" s="20" t="inlineStr">
        <is>
          <t>66.66666666666667%</t>
        </is>
      </c>
      <c r="AJ251" s="20" t="inlineStr">
        <is>
          <t>157015-02-1007/K1225/150523</t>
        </is>
      </c>
      <c r="AK251" s="20" t="inlineStr">
        <is>
          <t>Hợp đồng lao động Xác định thời hạn</t>
        </is>
      </c>
      <c r="AL251" s="20" t="inlineStr">
        <is>
          <t>2023-08-13</t>
        </is>
      </c>
    </row>
    <row r="252">
      <c r="A252" s="20" t="inlineStr">
        <is>
          <t>158976</t>
        </is>
      </c>
      <c r="B252" s="20" t="inlineStr">
        <is>
          <t>Trương Văn Diễn</t>
        </is>
      </c>
      <c r="C252" s="20" t="inlineStr">
        <is>
          <t>158976-01</t>
        </is>
      </c>
      <c r="D252" s="20" t="inlineStr">
        <is>
          <t>1007</t>
        </is>
      </c>
      <c r="E252" s="20" t="inlineStr">
        <is>
          <t>FOXCONN</t>
        </is>
      </c>
      <c r="F252" s="21" t="inlineStr">
        <is>
          <t>1995-08-12</t>
        </is>
      </c>
      <c r="G252" s="20" t="inlineStr">
        <is>
          <t>OLD</t>
        </is>
      </c>
      <c r="H252" s="21" t="inlineStr">
        <is>
          <t>2023-05-26</t>
        </is>
      </c>
      <c r="I252" s="21" t="inlineStr">
        <is>
          <t>2023-08-08</t>
        </is>
      </c>
      <c r="J252" s="20" t="inlineStr"/>
      <c r="K252" s="20" t="inlineStr">
        <is>
          <t>Công nhân</t>
        </is>
      </c>
      <c r="L252" s="20" t="inlineStr">
        <is>
          <t>Công nhân</t>
        </is>
      </c>
      <c r="M252" s="20" t="inlineStr"/>
      <c r="N252" s="20" t="inlineStr">
        <is>
          <t>LC1</t>
        </is>
      </c>
      <c r="O252" s="20" t="inlineStr">
        <is>
          <t>M-GROSS</t>
        </is>
      </c>
      <c r="P252" s="20" t="inlineStr"/>
      <c r="Q252" s="20" t="inlineStr">
        <is>
          <t>1</t>
        </is>
      </c>
      <c r="R252" s="22" t="n">
        <v>0</v>
      </c>
      <c r="S252" s="22" t="n">
        <v>4600000</v>
      </c>
      <c r="T252" s="22" t="n">
        <v>4600000</v>
      </c>
      <c r="U252" s="20" t="n">
        <v>0</v>
      </c>
      <c r="V252" s="20" t="n">
        <v>0</v>
      </c>
      <c r="W252" s="20" t="n">
        <v>0</v>
      </c>
      <c r="X252" s="22" t="n">
        <v>300000</v>
      </c>
      <c r="Y252" s="22" t="n">
        <v>200000</v>
      </c>
      <c r="Z252" s="22" t="n">
        <v>350000</v>
      </c>
      <c r="AA252" s="22" t="n">
        <v>220000</v>
      </c>
      <c r="AB252" s="22" t="n">
        <v>0</v>
      </c>
      <c r="AC252" s="20" t="inlineStr"/>
      <c r="AD252" s="20" t="inlineStr"/>
      <c r="AE252" s="20" t="inlineStr"/>
      <c r="AF252" s="20" t="inlineStr"/>
      <c r="AG252" s="20" t="inlineStr"/>
      <c r="AH252" s="20" t="inlineStr">
        <is>
          <t>038095005974</t>
        </is>
      </c>
      <c r="AI252" s="20" t="inlineStr">
        <is>
          <t>0%</t>
        </is>
      </c>
      <c r="AJ252" s="20" t="inlineStr">
        <is>
          <t>158976-01-1007/K1225/260523</t>
        </is>
      </c>
      <c r="AK252" s="20" t="inlineStr">
        <is>
          <t>Hợp đồng lao động Xác định thời hạn</t>
        </is>
      </c>
      <c r="AL252" s="20" t="inlineStr">
        <is>
          <t>2023-08-20</t>
        </is>
      </c>
    </row>
    <row r="253">
      <c r="A253" s="20" t="inlineStr">
        <is>
          <t>158871</t>
        </is>
      </c>
      <c r="B253" s="20" t="inlineStr">
        <is>
          <t>Trương Văn Công</t>
        </is>
      </c>
      <c r="C253" s="20" t="inlineStr">
        <is>
          <t>158871-01</t>
        </is>
      </c>
      <c r="D253" s="20" t="inlineStr">
        <is>
          <t>1007</t>
        </is>
      </c>
      <c r="E253" s="20" t="inlineStr">
        <is>
          <t>FOXCONN</t>
        </is>
      </c>
      <c r="F253" s="21" t="inlineStr">
        <is>
          <t>1993-01-22</t>
        </is>
      </c>
      <c r="G253" s="20" t="inlineStr">
        <is>
          <t>OFF</t>
        </is>
      </c>
      <c r="H253" s="21" t="inlineStr">
        <is>
          <t>2023-05-24</t>
        </is>
      </c>
      <c r="I253" s="21" t="inlineStr">
        <is>
          <t>2023-06-04</t>
        </is>
      </c>
      <c r="J253" s="20" t="inlineStr"/>
      <c r="K253" s="20" t="inlineStr">
        <is>
          <t>Công nhân</t>
        </is>
      </c>
      <c r="L253" s="20" t="inlineStr">
        <is>
          <t>Công nhân</t>
        </is>
      </c>
      <c r="M253" s="20" t="inlineStr"/>
      <c r="N253" s="20" t="inlineStr">
        <is>
          <t>LC1</t>
        </is>
      </c>
      <c r="O253" s="20" t="inlineStr">
        <is>
          <t>M-GROSS</t>
        </is>
      </c>
      <c r="P253" s="20" t="inlineStr"/>
      <c r="Q253" s="20" t="inlineStr">
        <is>
          <t>1</t>
        </is>
      </c>
      <c r="R253" s="22" t="n">
        <v>0</v>
      </c>
      <c r="S253" s="22" t="n">
        <v>4600000</v>
      </c>
      <c r="T253" s="22" t="n">
        <v>4600000</v>
      </c>
      <c r="U253" s="20" t="n">
        <v>0</v>
      </c>
      <c r="V253" s="20" t="n">
        <v>0</v>
      </c>
      <c r="W253" s="20" t="n">
        <v>0</v>
      </c>
      <c r="X253" s="22" t="n">
        <v>300000</v>
      </c>
      <c r="Y253" s="22" t="n">
        <v>200000</v>
      </c>
      <c r="Z253" s="22" t="n">
        <v>350000</v>
      </c>
      <c r="AA253" s="22" t="n">
        <v>220000</v>
      </c>
      <c r="AB253" s="22" t="n">
        <v>0</v>
      </c>
      <c r="AC253" s="20" t="inlineStr"/>
      <c r="AD253" s="20" t="inlineStr"/>
      <c r="AE253" s="20" t="inlineStr"/>
      <c r="AF253" s="20" t="inlineStr"/>
      <c r="AG253" s="20" t="inlineStr"/>
      <c r="AH253" s="20" t="inlineStr">
        <is>
          <t>015093009842</t>
        </is>
      </c>
      <c r="AI253" s="20" t="inlineStr">
        <is>
          <t>0%</t>
        </is>
      </c>
      <c r="AJ253" s="20" t="inlineStr">
        <is>
          <t>158871-01-1007/K1225/240523</t>
        </is>
      </c>
      <c r="AK253" s="20" t="inlineStr">
        <is>
          <t>Hợp đồng lao động Xác định thời hạn</t>
        </is>
      </c>
      <c r="AL253" s="20" t="inlineStr">
        <is>
          <t>2023-08-20</t>
        </is>
      </c>
    </row>
    <row r="254">
      <c r="A254" s="20" t="inlineStr">
        <is>
          <t>159023</t>
        </is>
      </c>
      <c r="B254" s="20" t="inlineStr">
        <is>
          <t>Trương Thị Thu Hà</t>
        </is>
      </c>
      <c r="C254" s="20" t="inlineStr">
        <is>
          <t>159023-01</t>
        </is>
      </c>
      <c r="D254" s="20" t="inlineStr">
        <is>
          <t>1007</t>
        </is>
      </c>
      <c r="E254" s="20" t="inlineStr">
        <is>
          <t>FOXCONN</t>
        </is>
      </c>
      <c r="F254" s="21" t="inlineStr">
        <is>
          <t>2003-10-12</t>
        </is>
      </c>
      <c r="G254" s="20" t="inlineStr">
        <is>
          <t>OLD</t>
        </is>
      </c>
      <c r="H254" s="21" t="inlineStr">
        <is>
          <t>2023-05-27</t>
        </is>
      </c>
      <c r="I254" s="21" t="inlineStr">
        <is>
          <t>2023-08-18</t>
        </is>
      </c>
      <c r="J254" s="20" t="inlineStr"/>
      <c r="K254" s="20" t="inlineStr">
        <is>
          <t>Công nhân</t>
        </is>
      </c>
      <c r="L254" s="20" t="inlineStr">
        <is>
          <t>Công nhân</t>
        </is>
      </c>
      <c r="M254" s="20" t="inlineStr"/>
      <c r="N254" s="20" t="inlineStr">
        <is>
          <t>LC1</t>
        </is>
      </c>
      <c r="O254" s="20" t="inlineStr">
        <is>
          <t>M-GROSS</t>
        </is>
      </c>
      <c r="P254" s="20" t="inlineStr"/>
      <c r="Q254" s="20" t="inlineStr">
        <is>
          <t>1</t>
        </is>
      </c>
      <c r="R254" s="22" t="n">
        <v>0</v>
      </c>
      <c r="S254" s="22" t="n">
        <v>4600000</v>
      </c>
      <c r="T254" s="22" t="n">
        <v>4600000</v>
      </c>
      <c r="U254" s="20" t="n">
        <v>0</v>
      </c>
      <c r="V254" s="20" t="n">
        <v>0</v>
      </c>
      <c r="W254" s="20" t="n">
        <v>0</v>
      </c>
      <c r="X254" s="22" t="n">
        <v>300000</v>
      </c>
      <c r="Y254" s="22" t="n">
        <v>200000</v>
      </c>
      <c r="Z254" s="22" t="n">
        <v>350000</v>
      </c>
      <c r="AA254" s="22" t="n">
        <v>220000</v>
      </c>
      <c r="AB254" s="22" t="n">
        <v>0</v>
      </c>
      <c r="AC254" s="20" t="inlineStr"/>
      <c r="AD254" s="20" t="inlineStr"/>
      <c r="AE254" s="20" t="inlineStr"/>
      <c r="AF254" s="20" t="inlineStr"/>
      <c r="AG254" s="20" t="inlineStr"/>
      <c r="AH254" s="20" t="inlineStr">
        <is>
          <t>040303000266</t>
        </is>
      </c>
      <c r="AI254" s="20" t="inlineStr">
        <is>
          <t>0%</t>
        </is>
      </c>
      <c r="AJ254" s="20" t="inlineStr">
        <is>
          <t>159023-01-1007/K1225/270523</t>
        </is>
      </c>
      <c r="AK254" s="20" t="inlineStr">
        <is>
          <t>Hợp đồng lao động Xác định thời hạn</t>
        </is>
      </c>
      <c r="AL254" s="20" t="inlineStr">
        <is>
          <t>2023-08-20</t>
        </is>
      </c>
    </row>
    <row r="255">
      <c r="A255" s="20" t="inlineStr">
        <is>
          <t>158925</t>
        </is>
      </c>
      <c r="B255" s="20" t="inlineStr">
        <is>
          <t>Trương Thị Thư</t>
        </is>
      </c>
      <c r="C255" s="20" t="inlineStr">
        <is>
          <t>158925-01</t>
        </is>
      </c>
      <c r="D255" s="20" t="inlineStr">
        <is>
          <t>1007</t>
        </is>
      </c>
      <c r="E255" s="20" t="inlineStr">
        <is>
          <t>FOXCONN</t>
        </is>
      </c>
      <c r="F255" s="21" t="inlineStr">
        <is>
          <t>1996-02-01</t>
        </is>
      </c>
      <c r="G255" s="20" t="inlineStr">
        <is>
          <t>OLD</t>
        </is>
      </c>
      <c r="H255" s="21" t="inlineStr">
        <is>
          <t>2023-05-25</t>
        </is>
      </c>
      <c r="I255" s="21" t="inlineStr">
        <is>
          <t>2023-11-19</t>
        </is>
      </c>
      <c r="J255" s="20" t="inlineStr"/>
      <c r="K255" s="20" t="inlineStr">
        <is>
          <t>Công nhân</t>
        </is>
      </c>
      <c r="L255" s="20" t="inlineStr">
        <is>
          <t>Công nhân</t>
        </is>
      </c>
      <c r="M255" s="20" t="inlineStr"/>
      <c r="N255" s="20" t="inlineStr">
        <is>
          <t>LC1</t>
        </is>
      </c>
      <c r="O255" s="20" t="inlineStr">
        <is>
          <t>M-GROSS</t>
        </is>
      </c>
      <c r="P255" s="20" t="inlineStr"/>
      <c r="Q255" s="20" t="inlineStr">
        <is>
          <t>1</t>
        </is>
      </c>
      <c r="R255" s="22" t="n">
        <v>0</v>
      </c>
      <c r="S255" s="22" t="n">
        <v>4600000</v>
      </c>
      <c r="T255" s="22" t="n">
        <v>4600000</v>
      </c>
      <c r="U255" s="20" t="n">
        <v>0</v>
      </c>
      <c r="V255" s="20" t="n">
        <v>0</v>
      </c>
      <c r="W255" s="20" t="n">
        <v>0</v>
      </c>
      <c r="X255" s="22" t="n">
        <v>300000</v>
      </c>
      <c r="Y255" s="22" t="n">
        <v>200000</v>
      </c>
      <c r="Z255" s="22" t="n">
        <v>350000</v>
      </c>
      <c r="AA255" s="22" t="n">
        <v>220000</v>
      </c>
      <c r="AB255" s="22" t="n">
        <v>0</v>
      </c>
      <c r="AC255" s="20" t="inlineStr"/>
      <c r="AD255" s="20" t="inlineStr"/>
      <c r="AE255" s="20" t="inlineStr"/>
      <c r="AF255" s="20" t="inlineStr"/>
      <c r="AG255" s="20" t="inlineStr"/>
      <c r="AH255" s="20" t="inlineStr">
        <is>
          <t>038196021046</t>
        </is>
      </c>
      <c r="AI255" s="20" t="inlineStr">
        <is>
          <t>0%</t>
        </is>
      </c>
      <c r="AJ255" s="20" t="inlineStr">
        <is>
          <t>158925-01-1007/K1225/250523</t>
        </is>
      </c>
      <c r="AK255" s="20" t="inlineStr">
        <is>
          <t>Hợp đồng lao động Xác định thời hạn</t>
        </is>
      </c>
      <c r="AL255" s="20" t="inlineStr">
        <is>
          <t>2023-08-20</t>
        </is>
      </c>
    </row>
    <row r="256">
      <c r="A256" s="20" t="inlineStr">
        <is>
          <t>159036</t>
        </is>
      </c>
      <c r="B256" s="20" t="inlineStr">
        <is>
          <t>Trương Thị Thu</t>
        </is>
      </c>
      <c r="C256" s="20" t="inlineStr">
        <is>
          <t>159036-01</t>
        </is>
      </c>
      <c r="D256" s="20" t="inlineStr">
        <is>
          <t>1007</t>
        </is>
      </c>
      <c r="E256" s="20" t="inlineStr">
        <is>
          <t>FOXCONN</t>
        </is>
      </c>
      <c r="F256" s="21" t="inlineStr">
        <is>
          <t>1997-06-20</t>
        </is>
      </c>
      <c r="G256" s="20" t="inlineStr">
        <is>
          <t>OFF</t>
        </is>
      </c>
      <c r="H256" s="21" t="inlineStr">
        <is>
          <t>2023-05-27</t>
        </is>
      </c>
      <c r="I256" s="21" t="inlineStr">
        <is>
          <t>2023-07-18</t>
        </is>
      </c>
      <c r="J256" s="20" t="inlineStr"/>
      <c r="K256" s="20" t="inlineStr">
        <is>
          <t>Công nhân</t>
        </is>
      </c>
      <c r="L256" s="20" t="inlineStr">
        <is>
          <t>Công nhân</t>
        </is>
      </c>
      <c r="M256" s="20" t="inlineStr"/>
      <c r="N256" s="20" t="inlineStr">
        <is>
          <t>LC1</t>
        </is>
      </c>
      <c r="O256" s="20" t="inlineStr">
        <is>
          <t>M-GROSS</t>
        </is>
      </c>
      <c r="P256" s="20" t="inlineStr"/>
      <c r="Q256" s="20" t="inlineStr">
        <is>
          <t>1</t>
        </is>
      </c>
      <c r="R256" s="22" t="n">
        <v>0</v>
      </c>
      <c r="S256" s="22" t="n">
        <v>4600000</v>
      </c>
      <c r="T256" s="22" t="n">
        <v>4600000</v>
      </c>
      <c r="U256" s="20" t="n">
        <v>0</v>
      </c>
      <c r="V256" s="20" t="n">
        <v>0</v>
      </c>
      <c r="W256" s="20" t="n">
        <v>0</v>
      </c>
      <c r="X256" s="22" t="n">
        <v>300000</v>
      </c>
      <c r="Y256" s="22" t="n">
        <v>200000</v>
      </c>
      <c r="Z256" s="22" t="n">
        <v>350000</v>
      </c>
      <c r="AA256" s="22" t="n">
        <v>220000</v>
      </c>
      <c r="AB256" s="22" t="n">
        <v>0</v>
      </c>
      <c r="AC256" s="20" t="inlineStr"/>
      <c r="AD256" s="20" t="inlineStr"/>
      <c r="AE256" s="20" t="inlineStr"/>
      <c r="AF256" s="20" t="inlineStr"/>
      <c r="AG256" s="20" t="inlineStr"/>
      <c r="AH256" s="20" t="inlineStr">
        <is>
          <t>174930578</t>
        </is>
      </c>
      <c r="AI256" s="20" t="inlineStr">
        <is>
          <t>0%</t>
        </is>
      </c>
      <c r="AJ256" s="20" t="inlineStr">
        <is>
          <t>159036-01-1007/K1225/270523</t>
        </is>
      </c>
      <c r="AK256" s="20" t="inlineStr">
        <is>
          <t>Hợp đồng lao động Xác định thời hạn</t>
        </is>
      </c>
      <c r="AL256" s="20" t="inlineStr">
        <is>
          <t>2023-08-20</t>
        </is>
      </c>
    </row>
    <row r="257">
      <c r="A257" s="20" t="inlineStr">
        <is>
          <t>159032</t>
        </is>
      </c>
      <c r="B257" s="20" t="inlineStr">
        <is>
          <t>Trương Thị Hiệp</t>
        </is>
      </c>
      <c r="C257" s="20" t="inlineStr">
        <is>
          <t>159032-01</t>
        </is>
      </c>
      <c r="D257" s="20" t="inlineStr">
        <is>
          <t>1007</t>
        </is>
      </c>
      <c r="E257" s="20" t="inlineStr">
        <is>
          <t>FOXCONN</t>
        </is>
      </c>
      <c r="F257" s="21" t="inlineStr">
        <is>
          <t>2004-12-25</t>
        </is>
      </c>
      <c r="G257" s="20" t="inlineStr">
        <is>
          <t>OFF</t>
        </is>
      </c>
      <c r="H257" s="21" t="inlineStr">
        <is>
          <t>2023-05-27</t>
        </is>
      </c>
      <c r="I257" s="21" t="inlineStr">
        <is>
          <t>2023-06-08</t>
        </is>
      </c>
      <c r="J257" s="20" t="inlineStr"/>
      <c r="K257" s="20" t="inlineStr">
        <is>
          <t>Công nhân</t>
        </is>
      </c>
      <c r="L257" s="20" t="inlineStr">
        <is>
          <t>Công nhân</t>
        </is>
      </c>
      <c r="M257" s="20" t="inlineStr"/>
      <c r="N257" s="20" t="inlineStr">
        <is>
          <t>LC1</t>
        </is>
      </c>
      <c r="O257" s="20" t="inlineStr">
        <is>
          <t>M-GROSS</t>
        </is>
      </c>
      <c r="P257" s="20" t="inlineStr"/>
      <c r="Q257" s="20" t="inlineStr">
        <is>
          <t>1</t>
        </is>
      </c>
      <c r="R257" s="22" t="n">
        <v>0</v>
      </c>
      <c r="S257" s="22" t="n">
        <v>4600000</v>
      </c>
      <c r="T257" s="22" t="n">
        <v>4600000</v>
      </c>
      <c r="U257" s="20" t="n">
        <v>0</v>
      </c>
      <c r="V257" s="20" t="n">
        <v>0</v>
      </c>
      <c r="W257" s="20" t="n">
        <v>0</v>
      </c>
      <c r="X257" s="22" t="n">
        <v>300000</v>
      </c>
      <c r="Y257" s="22" t="n">
        <v>200000</v>
      </c>
      <c r="Z257" s="22" t="n">
        <v>350000</v>
      </c>
      <c r="AA257" s="22" t="n">
        <v>220000</v>
      </c>
      <c r="AB257" s="22" t="n">
        <v>0</v>
      </c>
      <c r="AC257" s="20" t="inlineStr"/>
      <c r="AD257" s="20" t="inlineStr"/>
      <c r="AE257" s="20" t="inlineStr"/>
      <c r="AF257" s="20" t="inlineStr"/>
      <c r="AG257" s="20" t="inlineStr"/>
      <c r="AH257" s="20" t="inlineStr">
        <is>
          <t>187990463</t>
        </is>
      </c>
      <c r="AI257" s="20" t="inlineStr">
        <is>
          <t>0%</t>
        </is>
      </c>
      <c r="AJ257" s="20" t="inlineStr">
        <is>
          <t>159032-01-1007/K1225/270523</t>
        </is>
      </c>
      <c r="AK257" s="20" t="inlineStr">
        <is>
          <t>Hợp đồng lao động Xác định thời hạn</t>
        </is>
      </c>
      <c r="AL257" s="20" t="inlineStr">
        <is>
          <t>2023-08-20</t>
        </is>
      </c>
    </row>
    <row r="258">
      <c r="A258" s="20" t="inlineStr">
        <is>
          <t>159008</t>
        </is>
      </c>
      <c r="B258" s="20" t="inlineStr">
        <is>
          <t>Trịnh Văn Mạnh</t>
        </is>
      </c>
      <c r="C258" s="20" t="inlineStr">
        <is>
          <t>159008-01</t>
        </is>
      </c>
      <c r="D258" s="20" t="inlineStr">
        <is>
          <t>1007</t>
        </is>
      </c>
      <c r="E258" s="20" t="inlineStr">
        <is>
          <t>FOXCONN</t>
        </is>
      </c>
      <c r="F258" s="21" t="inlineStr">
        <is>
          <t>2004-12-15</t>
        </is>
      </c>
      <c r="G258" s="20" t="inlineStr">
        <is>
          <t>OLD</t>
        </is>
      </c>
      <c r="H258" s="21" t="inlineStr">
        <is>
          <t>2023-05-26</t>
        </is>
      </c>
      <c r="I258" s="21" t="inlineStr"/>
      <c r="J258" s="20" t="inlineStr"/>
      <c r="K258" s="20" t="inlineStr">
        <is>
          <t>Công nhân</t>
        </is>
      </c>
      <c r="L258" s="20" t="inlineStr">
        <is>
          <t>Công nhân</t>
        </is>
      </c>
      <c r="M258" s="20" t="inlineStr"/>
      <c r="N258" s="20" t="inlineStr">
        <is>
          <t>LC1</t>
        </is>
      </c>
      <c r="O258" s="20" t="inlineStr">
        <is>
          <t>M-GROSS</t>
        </is>
      </c>
      <c r="P258" s="20" t="inlineStr"/>
      <c r="Q258" s="20" t="inlineStr">
        <is>
          <t>1</t>
        </is>
      </c>
      <c r="R258" s="22" t="n">
        <v>0</v>
      </c>
      <c r="S258" s="22" t="n">
        <v>4600000</v>
      </c>
      <c r="T258" s="22" t="n">
        <v>4600000</v>
      </c>
      <c r="U258" s="20" t="n">
        <v>0</v>
      </c>
      <c r="V258" s="20" t="n">
        <v>0</v>
      </c>
      <c r="W258" s="20" t="n">
        <v>0</v>
      </c>
      <c r="X258" s="22" t="n">
        <v>300000</v>
      </c>
      <c r="Y258" s="22" t="n">
        <v>200000</v>
      </c>
      <c r="Z258" s="22" t="n">
        <v>350000</v>
      </c>
      <c r="AA258" s="22" t="n">
        <v>220000</v>
      </c>
      <c r="AB258" s="22" t="n">
        <v>0</v>
      </c>
      <c r="AC258" s="20" t="inlineStr"/>
      <c r="AD258" s="20" t="inlineStr"/>
      <c r="AE258" s="20" t="inlineStr"/>
      <c r="AF258" s="20" t="inlineStr"/>
      <c r="AG258" s="20" t="inlineStr"/>
      <c r="AH258" s="20" t="inlineStr">
        <is>
          <t>038204008178</t>
        </is>
      </c>
      <c r="AI258" s="20" t="inlineStr">
        <is>
          <t>0%</t>
        </is>
      </c>
      <c r="AJ258" s="20" t="inlineStr">
        <is>
          <t>159008-01-1007/K1225/260523</t>
        </is>
      </c>
      <c r="AK258" s="20" t="inlineStr">
        <is>
          <t>Hợp đồng lao động Xác định thời hạn</t>
        </is>
      </c>
      <c r="AL258" s="20" t="inlineStr">
        <is>
          <t>2023-08-20</t>
        </is>
      </c>
    </row>
    <row r="259">
      <c r="A259" s="20" t="inlineStr">
        <is>
          <t>158883</t>
        </is>
      </c>
      <c r="B259" s="20" t="inlineStr">
        <is>
          <t>Triệu Việt Nam</t>
        </is>
      </c>
      <c r="C259" s="20" t="inlineStr">
        <is>
          <t>158883-01</t>
        </is>
      </c>
      <c r="D259" s="20" t="inlineStr">
        <is>
          <t>1007</t>
        </is>
      </c>
      <c r="E259" s="20" t="inlineStr">
        <is>
          <t>FOXCONN</t>
        </is>
      </c>
      <c r="F259" s="21" t="inlineStr">
        <is>
          <t>1998-09-19</t>
        </is>
      </c>
      <c r="G259" s="20" t="inlineStr">
        <is>
          <t>OLD</t>
        </is>
      </c>
      <c r="H259" s="21" t="inlineStr">
        <is>
          <t>2023-05-24</t>
        </is>
      </c>
      <c r="I259" s="21" t="inlineStr">
        <is>
          <t>2023-09-13</t>
        </is>
      </c>
      <c r="J259" s="20" t="inlineStr"/>
      <c r="K259" s="20" t="inlineStr">
        <is>
          <t>Công nhân</t>
        </is>
      </c>
      <c r="L259" s="20" t="inlineStr">
        <is>
          <t>Công nhân</t>
        </is>
      </c>
      <c r="M259" s="20" t="inlineStr"/>
      <c r="N259" s="20" t="inlineStr">
        <is>
          <t>LC1</t>
        </is>
      </c>
      <c r="O259" s="20" t="inlineStr">
        <is>
          <t>M-GROSS</t>
        </is>
      </c>
      <c r="P259" s="20" t="inlineStr"/>
      <c r="Q259" s="20" t="inlineStr">
        <is>
          <t>1</t>
        </is>
      </c>
      <c r="R259" s="22" t="n">
        <v>0</v>
      </c>
      <c r="S259" s="22" t="n">
        <v>4600000</v>
      </c>
      <c r="T259" s="22" t="n">
        <v>4600000</v>
      </c>
      <c r="U259" s="20" t="n">
        <v>0</v>
      </c>
      <c r="V259" s="20" t="n">
        <v>0</v>
      </c>
      <c r="W259" s="20" t="n">
        <v>0</v>
      </c>
      <c r="X259" s="22" t="n">
        <v>300000</v>
      </c>
      <c r="Y259" s="22" t="n">
        <v>200000</v>
      </c>
      <c r="Z259" s="22" t="n">
        <v>350000</v>
      </c>
      <c r="AA259" s="22" t="n">
        <v>220000</v>
      </c>
      <c r="AB259" s="22" t="n">
        <v>0</v>
      </c>
      <c r="AC259" s="20" t="inlineStr"/>
      <c r="AD259" s="20" t="inlineStr"/>
      <c r="AE259" s="20" t="inlineStr"/>
      <c r="AF259" s="20" t="inlineStr"/>
      <c r="AG259" s="20" t="inlineStr"/>
      <c r="AH259" s="20" t="inlineStr">
        <is>
          <t>008098004668</t>
        </is>
      </c>
      <c r="AI259" s="20" t="inlineStr">
        <is>
          <t>0%</t>
        </is>
      </c>
      <c r="AJ259" s="20" t="inlineStr">
        <is>
          <t>158883-01-1007/K1225/240523</t>
        </is>
      </c>
      <c r="AK259" s="20" t="inlineStr">
        <is>
          <t>Hợp đồng lao động Xác định thời hạn</t>
        </is>
      </c>
      <c r="AL259" s="20" t="inlineStr">
        <is>
          <t>2023-08-20</t>
        </is>
      </c>
    </row>
    <row r="260">
      <c r="A260" s="20" t="inlineStr">
        <is>
          <t>158838</t>
        </is>
      </c>
      <c r="B260" s="20" t="inlineStr">
        <is>
          <t>Triệu Văn Long</t>
        </is>
      </c>
      <c r="C260" s="20" t="inlineStr">
        <is>
          <t>158838-01</t>
        </is>
      </c>
      <c r="D260" s="20" t="inlineStr">
        <is>
          <t>1007</t>
        </is>
      </c>
      <c r="E260" s="20" t="inlineStr">
        <is>
          <t>FOXCONN</t>
        </is>
      </c>
      <c r="F260" s="21" t="inlineStr">
        <is>
          <t>2001-03-23</t>
        </is>
      </c>
      <c r="G260" s="20" t="inlineStr">
        <is>
          <t>OLD</t>
        </is>
      </c>
      <c r="H260" s="21" t="inlineStr">
        <is>
          <t>2023-05-23</t>
        </is>
      </c>
      <c r="I260" s="21" t="inlineStr">
        <is>
          <t>2023-08-06</t>
        </is>
      </c>
      <c r="J260" s="20" t="inlineStr"/>
      <c r="K260" s="20" t="inlineStr">
        <is>
          <t>Công nhân</t>
        </is>
      </c>
      <c r="L260" s="20" t="inlineStr">
        <is>
          <t>Công nhân</t>
        </is>
      </c>
      <c r="M260" s="20" t="inlineStr"/>
      <c r="N260" s="20" t="inlineStr">
        <is>
          <t>LC1</t>
        </is>
      </c>
      <c r="O260" s="20" t="inlineStr">
        <is>
          <t>M-GROSS</t>
        </is>
      </c>
      <c r="P260" s="20" t="inlineStr"/>
      <c r="Q260" s="20" t="inlineStr">
        <is>
          <t>1</t>
        </is>
      </c>
      <c r="R260" s="22" t="n">
        <v>0</v>
      </c>
      <c r="S260" s="22" t="n">
        <v>4600000</v>
      </c>
      <c r="T260" s="22" t="n">
        <v>4600000</v>
      </c>
      <c r="U260" s="20" t="n">
        <v>0</v>
      </c>
      <c r="V260" s="20" t="n">
        <v>0</v>
      </c>
      <c r="W260" s="20" t="n">
        <v>0</v>
      </c>
      <c r="X260" s="22" t="n">
        <v>300000</v>
      </c>
      <c r="Y260" s="22" t="n">
        <v>200000</v>
      </c>
      <c r="Z260" s="22" t="n">
        <v>350000</v>
      </c>
      <c r="AA260" s="22" t="n">
        <v>220000</v>
      </c>
      <c r="AB260" s="22" t="n">
        <v>0</v>
      </c>
      <c r="AC260" s="20" t="inlineStr"/>
      <c r="AD260" s="20" t="inlineStr"/>
      <c r="AE260" s="20" t="inlineStr"/>
      <c r="AF260" s="20" t="inlineStr"/>
      <c r="AG260" s="20" t="inlineStr"/>
      <c r="AH260" s="20" t="inlineStr">
        <is>
          <t>015201006775</t>
        </is>
      </c>
      <c r="AI260" s="20" t="inlineStr">
        <is>
          <t>0%</t>
        </is>
      </c>
      <c r="AJ260" s="20" t="inlineStr">
        <is>
          <t>158838-01-1007/K1225/230523</t>
        </is>
      </c>
      <c r="AK260" s="20" t="inlineStr">
        <is>
          <t>Hợp đồng lao động Xác định thời hạn</t>
        </is>
      </c>
      <c r="AL260" s="20" t="inlineStr">
        <is>
          <t>2023-08-20</t>
        </is>
      </c>
    </row>
    <row r="261">
      <c r="A261" s="20" t="inlineStr">
        <is>
          <t>158877</t>
        </is>
      </c>
      <c r="B261" s="20" t="inlineStr">
        <is>
          <t>Triệu Tòn Phẩy</t>
        </is>
      </c>
      <c r="C261" s="20" t="inlineStr">
        <is>
          <t>158877-01</t>
        </is>
      </c>
      <c r="D261" s="20" t="inlineStr">
        <is>
          <t>1007</t>
        </is>
      </c>
      <c r="E261" s="20" t="inlineStr">
        <is>
          <t>FOXCONN</t>
        </is>
      </c>
      <c r="F261" s="21" t="inlineStr">
        <is>
          <t>1992-06-21</t>
        </is>
      </c>
      <c r="G261" s="20" t="inlineStr">
        <is>
          <t>OLD</t>
        </is>
      </c>
      <c r="H261" s="21" t="inlineStr">
        <is>
          <t>2023-05-24</t>
        </is>
      </c>
      <c r="I261" s="21" t="inlineStr">
        <is>
          <t>2023-08-18</t>
        </is>
      </c>
      <c r="J261" s="20" t="inlineStr"/>
      <c r="K261" s="20" t="inlineStr">
        <is>
          <t>Công nhân</t>
        </is>
      </c>
      <c r="L261" s="20" t="inlineStr">
        <is>
          <t>Công nhân</t>
        </is>
      </c>
      <c r="M261" s="20" t="inlineStr"/>
      <c r="N261" s="20" t="inlineStr">
        <is>
          <t>LC1</t>
        </is>
      </c>
      <c r="O261" s="20" t="inlineStr">
        <is>
          <t>M-GROSS</t>
        </is>
      </c>
      <c r="P261" s="20" t="inlineStr"/>
      <c r="Q261" s="20" t="inlineStr">
        <is>
          <t>1</t>
        </is>
      </c>
      <c r="R261" s="22" t="n">
        <v>0</v>
      </c>
      <c r="S261" s="22" t="n">
        <v>4600000</v>
      </c>
      <c r="T261" s="22" t="n">
        <v>4600000</v>
      </c>
      <c r="U261" s="20" t="n">
        <v>0</v>
      </c>
      <c r="V261" s="20" t="n">
        <v>0</v>
      </c>
      <c r="W261" s="20" t="n">
        <v>0</v>
      </c>
      <c r="X261" s="22" t="n">
        <v>300000</v>
      </c>
      <c r="Y261" s="22" t="n">
        <v>200000</v>
      </c>
      <c r="Z261" s="22" t="n">
        <v>350000</v>
      </c>
      <c r="AA261" s="22" t="n">
        <v>220000</v>
      </c>
      <c r="AB261" s="22" t="n">
        <v>0</v>
      </c>
      <c r="AC261" s="20" t="inlineStr"/>
      <c r="AD261" s="20" t="inlineStr"/>
      <c r="AE261" s="20" t="inlineStr"/>
      <c r="AF261" s="20" t="inlineStr"/>
      <c r="AG261" s="20" t="inlineStr"/>
      <c r="AH261" s="20" t="inlineStr">
        <is>
          <t>004092000405</t>
        </is>
      </c>
      <c r="AI261" s="20" t="inlineStr">
        <is>
          <t>0%</t>
        </is>
      </c>
      <c r="AJ261" s="20" t="inlineStr">
        <is>
          <t>158877-01-1007/K1225/240523</t>
        </is>
      </c>
      <c r="AK261" s="20" t="inlineStr">
        <is>
          <t>Hợp đồng lao động Xác định thời hạn</t>
        </is>
      </c>
      <c r="AL261" s="20" t="inlineStr">
        <is>
          <t>2023-08-20</t>
        </is>
      </c>
    </row>
    <row r="262">
      <c r="A262" s="20" t="inlineStr">
        <is>
          <t>150042</t>
        </is>
      </c>
      <c r="B262" s="20" t="inlineStr">
        <is>
          <t>Triệu Thị Hiên</t>
        </is>
      </c>
      <c r="C262" s="20" t="inlineStr">
        <is>
          <t>150042-02</t>
        </is>
      </c>
      <c r="D262" s="20" t="inlineStr">
        <is>
          <t>1007</t>
        </is>
      </c>
      <c r="E262" s="20" t="inlineStr">
        <is>
          <t>FOXCONN</t>
        </is>
      </c>
      <c r="F262" s="21" t="inlineStr">
        <is>
          <t>2002-11-22</t>
        </is>
      </c>
      <c r="G262" s="20" t="inlineStr">
        <is>
          <t>OFF</t>
        </is>
      </c>
      <c r="H262" s="21" t="inlineStr">
        <is>
          <t>2022-10-09</t>
        </is>
      </c>
      <c r="I262" s="21" t="inlineStr">
        <is>
          <t>2023-04-10</t>
        </is>
      </c>
      <c r="J262" s="20" t="inlineStr"/>
      <c r="K262" s="20" t="inlineStr">
        <is>
          <t>Công nhân</t>
        </is>
      </c>
      <c r="L262" s="20" t="inlineStr">
        <is>
          <t>Công nhân</t>
        </is>
      </c>
      <c r="M262" s="20" t="inlineStr"/>
      <c r="N262" s="20" t="inlineStr">
        <is>
          <t>LC1</t>
        </is>
      </c>
      <c r="O262" s="20" t="inlineStr">
        <is>
          <t>M-GROSS</t>
        </is>
      </c>
      <c r="P262" s="20" t="inlineStr"/>
      <c r="Q262" s="20" t="inlineStr">
        <is>
          <t>1</t>
        </is>
      </c>
      <c r="R262" s="22" t="n">
        <v>0</v>
      </c>
      <c r="S262" s="22" t="n">
        <v>4500000</v>
      </c>
      <c r="T262" s="22" t="n">
        <v>4500000</v>
      </c>
      <c r="U262" s="20" t="n">
        <v>0</v>
      </c>
      <c r="V262" s="20" t="n">
        <v>0</v>
      </c>
      <c r="W262" s="20" t="n">
        <v>0</v>
      </c>
      <c r="X262" s="22" t="n">
        <v>0</v>
      </c>
      <c r="Y262" s="22" t="n">
        <v>0</v>
      </c>
      <c r="Z262" s="22" t="n">
        <v>550000</v>
      </c>
      <c r="AA262" s="22" t="n">
        <v>0</v>
      </c>
      <c r="AB262" s="22" t="n">
        <v>0</v>
      </c>
      <c r="AC262" s="20" t="inlineStr">
        <is>
          <t>TRIEU THI HIEN</t>
        </is>
      </c>
      <c r="AD262" s="20" t="inlineStr">
        <is>
          <t>03401010788866</t>
        </is>
      </c>
      <c r="AE262" s="20" t="inlineStr">
        <is>
          <t>Ngân hàng Thương mại Cổ phần Hàng hải Việt Nam</t>
        </is>
      </c>
      <c r="AF262" s="20" t="inlineStr">
        <is>
          <t>MSB</t>
        </is>
      </c>
      <c r="AG262" s="20" t="inlineStr">
        <is>
          <t>MARITIMEBANK CN NINH HIEP HA NOI</t>
        </is>
      </c>
      <c r="AH262" s="20" t="inlineStr">
        <is>
          <t>004302004329</t>
        </is>
      </c>
      <c r="AI262" s="20" t="inlineStr">
        <is>
          <t>80.0%</t>
        </is>
      </c>
      <c r="AJ262" s="20" t="inlineStr">
        <is>
          <t>150042-01-1007/K1225/091022</t>
        </is>
      </c>
      <c r="AK262" s="20" t="inlineStr">
        <is>
          <t>Hợp đồng lao động Xác định thời hạn</t>
        </is>
      </c>
      <c r="AL262" s="20" t="inlineStr">
        <is>
          <t>2023-01-08</t>
        </is>
      </c>
    </row>
    <row r="263">
      <c r="A263" s="20" t="inlineStr">
        <is>
          <t>157713</t>
        </is>
      </c>
      <c r="B263" s="20" t="inlineStr">
        <is>
          <t>Triệu Thế Anh</t>
        </is>
      </c>
      <c r="C263" s="20" t="inlineStr">
        <is>
          <t>157713-01</t>
        </is>
      </c>
      <c r="D263" s="20" t="inlineStr">
        <is>
          <t>1007</t>
        </is>
      </c>
      <c r="E263" s="20" t="inlineStr">
        <is>
          <t>FOXCONN</t>
        </is>
      </c>
      <c r="F263" s="21" t="inlineStr">
        <is>
          <t>1992-06-25</t>
        </is>
      </c>
      <c r="G263" s="20" t="inlineStr">
        <is>
          <t>OLD</t>
        </is>
      </c>
      <c r="H263" s="21" t="inlineStr">
        <is>
          <t>2023-03-17</t>
        </is>
      </c>
      <c r="I263" s="21" t="inlineStr">
        <is>
          <t>2023-09-17</t>
        </is>
      </c>
      <c r="J263" s="20" t="inlineStr"/>
      <c r="K263" s="20" t="inlineStr">
        <is>
          <t>Công nhân</t>
        </is>
      </c>
      <c r="L263" s="20" t="inlineStr">
        <is>
          <t>Công nhân</t>
        </is>
      </c>
      <c r="M263" s="20" t="inlineStr"/>
      <c r="N263" s="20" t="inlineStr">
        <is>
          <t>LC1</t>
        </is>
      </c>
      <c r="O263" s="20" t="inlineStr">
        <is>
          <t>M-GROSS</t>
        </is>
      </c>
      <c r="P263" s="20" t="inlineStr"/>
      <c r="Q263" s="20" t="inlineStr">
        <is>
          <t>1</t>
        </is>
      </c>
      <c r="R263" s="22" t="n">
        <v>0</v>
      </c>
      <c r="S263" s="22" t="n">
        <v>4600000</v>
      </c>
      <c r="T263" s="22" t="n">
        <v>4600000</v>
      </c>
      <c r="U263" s="20" t="n">
        <v>0</v>
      </c>
      <c r="V263" s="20" t="n">
        <v>0</v>
      </c>
      <c r="W263" s="20" t="n">
        <v>0</v>
      </c>
      <c r="X263" s="22" t="n">
        <v>300000</v>
      </c>
      <c r="Y263" s="22" t="n">
        <v>200000</v>
      </c>
      <c r="Z263" s="22" t="n">
        <v>350000</v>
      </c>
      <c r="AA263" s="22" t="n">
        <v>220000</v>
      </c>
      <c r="AB263" s="22" t="n">
        <v>0</v>
      </c>
      <c r="AC263" s="20" t="inlineStr">
        <is>
          <t>TRIEU THE ANH</t>
        </is>
      </c>
      <c r="AD263" s="20" t="inlineStr">
        <is>
          <t>03401010518027</t>
        </is>
      </c>
      <c r="AE263" s="20" t="inlineStr">
        <is>
          <t>Ngân hàng Thương mại Cổ phần Hàng hải Việt Nam</t>
        </is>
      </c>
      <c r="AF263" s="20" t="inlineStr">
        <is>
          <t>MSB</t>
        </is>
      </c>
      <c r="AG263" s="20" t="inlineStr">
        <is>
          <t>MARITIMEBANK CN NINH HIEP HA NOI</t>
        </is>
      </c>
      <c r="AH263" s="20" t="inlineStr">
        <is>
          <t>020092009060</t>
        </is>
      </c>
      <c r="AI263" s="20" t="inlineStr">
        <is>
          <t>60.0%</t>
        </is>
      </c>
      <c r="AJ263" s="20" t="inlineStr">
        <is>
          <t>157713-02-1007/K1225/190623</t>
        </is>
      </c>
      <c r="AK263" s="20" t="inlineStr">
        <is>
          <t>Hợp đồng lao động Xác định thời hạn</t>
        </is>
      </c>
      <c r="AL263" s="20" t="inlineStr">
        <is>
          <t>2023-09-17</t>
        </is>
      </c>
    </row>
    <row r="264">
      <c r="A264" s="20" t="inlineStr">
        <is>
          <t>158837</t>
        </is>
      </c>
      <c r="B264" s="20" t="inlineStr">
        <is>
          <t>Triệu Chiều Thiện</t>
        </is>
      </c>
      <c r="C264" s="20" t="inlineStr">
        <is>
          <t>158837-01</t>
        </is>
      </c>
      <c r="D264" s="20" t="inlineStr">
        <is>
          <t>1007</t>
        </is>
      </c>
      <c r="E264" s="20" t="inlineStr">
        <is>
          <t>FOXCONN</t>
        </is>
      </c>
      <c r="F264" s="21" t="inlineStr">
        <is>
          <t>2001-08-09</t>
        </is>
      </c>
      <c r="G264" s="20" t="inlineStr">
        <is>
          <t>OLD</t>
        </is>
      </c>
      <c r="H264" s="21" t="inlineStr">
        <is>
          <t>2023-05-23</t>
        </is>
      </c>
      <c r="I264" s="21" t="inlineStr">
        <is>
          <t>2023-08-08</t>
        </is>
      </c>
      <c r="J264" s="20" t="inlineStr"/>
      <c r="K264" s="20" t="inlineStr">
        <is>
          <t>Công nhân</t>
        </is>
      </c>
      <c r="L264" s="20" t="inlineStr">
        <is>
          <t>Công nhân</t>
        </is>
      </c>
      <c r="M264" s="20" t="inlineStr"/>
      <c r="N264" s="20" t="inlineStr">
        <is>
          <t>LC1</t>
        </is>
      </c>
      <c r="O264" s="20" t="inlineStr">
        <is>
          <t>M-GROSS</t>
        </is>
      </c>
      <c r="P264" s="20" t="inlineStr"/>
      <c r="Q264" s="20" t="inlineStr">
        <is>
          <t>1</t>
        </is>
      </c>
      <c r="R264" s="22" t="n">
        <v>0</v>
      </c>
      <c r="S264" s="22" t="n">
        <v>4600000</v>
      </c>
      <c r="T264" s="22" t="n">
        <v>4600000</v>
      </c>
      <c r="U264" s="20" t="n">
        <v>0</v>
      </c>
      <c r="V264" s="20" t="n">
        <v>0</v>
      </c>
      <c r="W264" s="20" t="n">
        <v>0</v>
      </c>
      <c r="X264" s="22" t="n">
        <v>300000</v>
      </c>
      <c r="Y264" s="22" t="n">
        <v>200000</v>
      </c>
      <c r="Z264" s="22" t="n">
        <v>350000</v>
      </c>
      <c r="AA264" s="22" t="n">
        <v>220000</v>
      </c>
      <c r="AB264" s="22" t="n">
        <v>0</v>
      </c>
      <c r="AC264" s="20" t="inlineStr"/>
      <c r="AD264" s="20" t="inlineStr"/>
      <c r="AE264" s="20" t="inlineStr"/>
      <c r="AF264" s="20" t="inlineStr"/>
      <c r="AG264" s="20" t="inlineStr"/>
      <c r="AH264" s="20" t="inlineStr">
        <is>
          <t>015201003821</t>
        </is>
      </c>
      <c r="AI264" s="20" t="inlineStr">
        <is>
          <t>0%</t>
        </is>
      </c>
      <c r="AJ264" s="20" t="inlineStr">
        <is>
          <t>158837-01-1007/K1225/230523</t>
        </is>
      </c>
      <c r="AK264" s="20" t="inlineStr">
        <is>
          <t>Hợp đồng lao động Xác định thời hạn</t>
        </is>
      </c>
      <c r="AL264" s="20" t="inlineStr">
        <is>
          <t>2023-08-20</t>
        </is>
      </c>
    </row>
    <row r="265">
      <c r="A265" s="20" t="inlineStr">
        <is>
          <t>143380</t>
        </is>
      </c>
      <c r="B265" s="20" t="inlineStr">
        <is>
          <t>Trần Văn Thái</t>
        </is>
      </c>
      <c r="C265" s="20" t="inlineStr">
        <is>
          <t>143380-02</t>
        </is>
      </c>
      <c r="D265" s="20" t="inlineStr">
        <is>
          <t>1007</t>
        </is>
      </c>
      <c r="E265" s="20" t="inlineStr">
        <is>
          <t>FOXCONN</t>
        </is>
      </c>
      <c r="F265" s="21" t="inlineStr">
        <is>
          <t>1995-07-01</t>
        </is>
      </c>
      <c r="G265" s="20" t="inlineStr">
        <is>
          <t>OLD</t>
        </is>
      </c>
      <c r="H265" s="21" t="inlineStr">
        <is>
          <t>2023-02-13</t>
        </is>
      </c>
      <c r="I265" s="21" t="inlineStr">
        <is>
          <t>2023-08-13</t>
        </is>
      </c>
      <c r="J265" s="20" t="inlineStr"/>
      <c r="K265" s="20" t="inlineStr">
        <is>
          <t>Công nhân</t>
        </is>
      </c>
      <c r="L265" s="20" t="inlineStr">
        <is>
          <t>Công nhân</t>
        </is>
      </c>
      <c r="M265" s="20" t="inlineStr"/>
      <c r="N265" s="20" t="inlineStr">
        <is>
          <t>LC1</t>
        </is>
      </c>
      <c r="O265" s="20" t="inlineStr">
        <is>
          <t>M-GROSS</t>
        </is>
      </c>
      <c r="P265" s="20" t="inlineStr"/>
      <c r="Q265" s="20" t="inlineStr">
        <is>
          <t>1</t>
        </is>
      </c>
      <c r="R265" s="22" t="n">
        <v>0</v>
      </c>
      <c r="S265" s="22" t="n">
        <v>4600000</v>
      </c>
      <c r="T265" s="22" t="n">
        <v>4600000</v>
      </c>
      <c r="U265" s="20" t="n">
        <v>0</v>
      </c>
      <c r="V265" s="20" t="n">
        <v>0</v>
      </c>
      <c r="W265" s="20" t="n">
        <v>0</v>
      </c>
      <c r="X265" s="22" t="n">
        <v>300000</v>
      </c>
      <c r="Y265" s="22" t="n">
        <v>200000</v>
      </c>
      <c r="Z265" s="22" t="n">
        <v>350000</v>
      </c>
      <c r="AA265" s="22" t="n">
        <v>220000</v>
      </c>
      <c r="AB265" s="22" t="n">
        <v>0</v>
      </c>
      <c r="AC265" s="20" t="inlineStr">
        <is>
          <t>TRAN VAN THAI</t>
        </is>
      </c>
      <c r="AD265" s="20" t="inlineStr">
        <is>
          <t>03401010749184</t>
        </is>
      </c>
      <c r="AE265" s="20" t="inlineStr">
        <is>
          <t>Ngân hàng Thương mại Cổ phần Hàng hải Việt Nam</t>
        </is>
      </c>
      <c r="AF265" s="20" t="inlineStr">
        <is>
          <t>MSB</t>
        </is>
      </c>
      <c r="AG265" s="20" t="inlineStr">
        <is>
          <t>MARITIMEBANK CN NINH HIEP HA NOI</t>
        </is>
      </c>
      <c r="AH265" s="20" t="inlineStr">
        <is>
          <t>125602203</t>
        </is>
      </c>
      <c r="AI265" s="20" t="inlineStr">
        <is>
          <t>55.55555555555556%</t>
        </is>
      </c>
      <c r="AJ265" s="20" t="inlineStr">
        <is>
          <t>143380-02-1007/K1225/150523</t>
        </is>
      </c>
      <c r="AK265" s="20" t="inlineStr">
        <is>
          <t>Hợp đồng lao động Xác định thời hạn</t>
        </is>
      </c>
      <c r="AL265" s="20" t="inlineStr">
        <is>
          <t>2023-08-13</t>
        </is>
      </c>
    </row>
    <row r="266">
      <c r="A266" s="20" t="inlineStr">
        <is>
          <t>158881</t>
        </is>
      </c>
      <c r="B266" s="20" t="inlineStr">
        <is>
          <t>Trần Văn Chiến</t>
        </is>
      </c>
      <c r="C266" s="20" t="inlineStr">
        <is>
          <t>158881-01</t>
        </is>
      </c>
      <c r="D266" s="20" t="inlineStr">
        <is>
          <t>1007</t>
        </is>
      </c>
      <c r="E266" s="20" t="inlineStr">
        <is>
          <t>FOXCONN</t>
        </is>
      </c>
      <c r="F266" s="21" t="inlineStr">
        <is>
          <t>1996-02-28</t>
        </is>
      </c>
      <c r="G266" s="20" t="inlineStr">
        <is>
          <t>OFF</t>
        </is>
      </c>
      <c r="H266" s="21" t="inlineStr">
        <is>
          <t>2023-05-24</t>
        </is>
      </c>
      <c r="I266" s="21" t="inlineStr">
        <is>
          <t>2023-06-23</t>
        </is>
      </c>
      <c r="J266" s="20" t="inlineStr"/>
      <c r="K266" s="20" t="inlineStr">
        <is>
          <t>Công nhân</t>
        </is>
      </c>
      <c r="L266" s="20" t="inlineStr">
        <is>
          <t>Công nhân</t>
        </is>
      </c>
      <c r="M266" s="20" t="inlineStr"/>
      <c r="N266" s="20" t="inlineStr">
        <is>
          <t>LC1</t>
        </is>
      </c>
      <c r="O266" s="20" t="inlineStr">
        <is>
          <t>M-GROSS</t>
        </is>
      </c>
      <c r="P266" s="20" t="inlineStr"/>
      <c r="Q266" s="20" t="inlineStr">
        <is>
          <t>1</t>
        </is>
      </c>
      <c r="R266" s="22" t="n">
        <v>0</v>
      </c>
      <c r="S266" s="22" t="n">
        <v>4600000</v>
      </c>
      <c r="T266" s="22" t="n">
        <v>4600000</v>
      </c>
      <c r="U266" s="20" t="n">
        <v>0</v>
      </c>
      <c r="V266" s="20" t="n">
        <v>0</v>
      </c>
      <c r="W266" s="20" t="n">
        <v>0</v>
      </c>
      <c r="X266" s="22" t="n">
        <v>300000</v>
      </c>
      <c r="Y266" s="22" t="n">
        <v>200000</v>
      </c>
      <c r="Z266" s="22" t="n">
        <v>350000</v>
      </c>
      <c r="AA266" s="22" t="n">
        <v>220000</v>
      </c>
      <c r="AB266" s="22" t="n">
        <v>0</v>
      </c>
      <c r="AC266" s="20" t="inlineStr"/>
      <c r="AD266" s="20" t="inlineStr"/>
      <c r="AE266" s="20" t="inlineStr"/>
      <c r="AF266" s="20" t="inlineStr"/>
      <c r="AG266" s="20" t="inlineStr"/>
      <c r="AH266" s="20" t="inlineStr">
        <is>
          <t>024096005216</t>
        </is>
      </c>
      <c r="AI266" s="20" t="inlineStr">
        <is>
          <t>0%</t>
        </is>
      </c>
      <c r="AJ266" s="20" t="inlineStr">
        <is>
          <t>158881-01-1007/K1225/240523</t>
        </is>
      </c>
      <c r="AK266" s="20" t="inlineStr">
        <is>
          <t>Hợp đồng lao động Xác định thời hạn</t>
        </is>
      </c>
      <c r="AL266" s="20" t="inlineStr">
        <is>
          <t>2023-08-20</t>
        </is>
      </c>
    </row>
    <row r="267">
      <c r="A267" s="20" t="inlineStr">
        <is>
          <t>157696</t>
        </is>
      </c>
      <c r="B267" s="20" t="inlineStr">
        <is>
          <t>Trần Thúy Viễn</t>
        </is>
      </c>
      <c r="C267" s="20" t="inlineStr">
        <is>
          <t>157696-01</t>
        </is>
      </c>
      <c r="D267" s="20" t="inlineStr">
        <is>
          <t>1007</t>
        </is>
      </c>
      <c r="E267" s="20" t="inlineStr">
        <is>
          <t>FOXCONN</t>
        </is>
      </c>
      <c r="F267" s="21" t="inlineStr">
        <is>
          <t>1992-11-19</t>
        </is>
      </c>
      <c r="G267" s="20" t="inlineStr">
        <is>
          <t>OFF</t>
        </is>
      </c>
      <c r="H267" s="21" t="inlineStr">
        <is>
          <t>2023-03-17</t>
        </is>
      </c>
      <c r="I267" s="21" t="inlineStr">
        <is>
          <t>2023-03-18</t>
        </is>
      </c>
      <c r="J267" s="20" t="inlineStr"/>
      <c r="K267" s="20" t="inlineStr">
        <is>
          <t>Công nhân</t>
        </is>
      </c>
      <c r="L267" s="20" t="inlineStr">
        <is>
          <t>Công nhân</t>
        </is>
      </c>
      <c r="M267" s="20" t="inlineStr"/>
      <c r="N267" s="20" t="inlineStr">
        <is>
          <t>LC1</t>
        </is>
      </c>
      <c r="O267" s="20" t="inlineStr">
        <is>
          <t>M-GROSS</t>
        </is>
      </c>
      <c r="P267" s="20" t="inlineStr"/>
      <c r="Q267" s="20" t="inlineStr">
        <is>
          <t>1</t>
        </is>
      </c>
      <c r="R267" s="22" t="n">
        <v>0</v>
      </c>
      <c r="S267" s="22" t="n">
        <v>4500000</v>
      </c>
      <c r="T267" s="22" t="n">
        <v>4500000</v>
      </c>
      <c r="U267" s="20" t="n">
        <v>0</v>
      </c>
      <c r="V267" s="20" t="n">
        <v>0</v>
      </c>
      <c r="W267" s="20" t="n">
        <v>0</v>
      </c>
      <c r="X267" s="22" t="n">
        <v>300000</v>
      </c>
      <c r="Y267" s="22" t="n">
        <v>200000</v>
      </c>
      <c r="Z267" s="22" t="n">
        <v>350000</v>
      </c>
      <c r="AA267" s="22" t="n">
        <v>220000</v>
      </c>
      <c r="AB267" s="22" t="n">
        <v>0</v>
      </c>
      <c r="AC267" s="20" t="inlineStr">
        <is>
          <t>TRAN THUY VIEN</t>
        </is>
      </c>
      <c r="AD267" s="20" t="inlineStr">
        <is>
          <t>03401010517927</t>
        </is>
      </c>
      <c r="AE267" s="20" t="inlineStr"/>
      <c r="AF267" s="20" t="inlineStr"/>
      <c r="AG267" s="20" t="inlineStr">
        <is>
          <t>MARITIMEBANK CN NINH HIEP HA NOI</t>
        </is>
      </c>
      <c r="AH267" s="20" t="inlineStr">
        <is>
          <t>038192014718</t>
        </is>
      </c>
      <c r="AI267" s="20" t="inlineStr">
        <is>
          <t>11.11111111111111%</t>
        </is>
      </c>
      <c r="AJ267" s="20" t="inlineStr">
        <is>
          <t>157696-01-1007/K1225/170323</t>
        </is>
      </c>
      <c r="AK267" s="20" t="inlineStr">
        <is>
          <t>Hợp đồng lao động Xác định thời hạn</t>
        </is>
      </c>
      <c r="AL267" s="20" t="inlineStr">
        <is>
          <t>2023-06-18</t>
        </is>
      </c>
    </row>
    <row r="268">
      <c r="A268" s="20" t="inlineStr">
        <is>
          <t>153651</t>
        </is>
      </c>
      <c r="B268" s="20" t="inlineStr">
        <is>
          <t>Trần Thị Uyên</t>
        </is>
      </c>
      <c r="C268" s="20" t="inlineStr">
        <is>
          <t>153651-03</t>
        </is>
      </c>
      <c r="D268" s="20" t="inlineStr">
        <is>
          <t>1007</t>
        </is>
      </c>
      <c r="E268" s="20" t="inlineStr">
        <is>
          <t>FOXCONN</t>
        </is>
      </c>
      <c r="F268" s="21" t="inlineStr">
        <is>
          <t>2000-07-15</t>
        </is>
      </c>
      <c r="G268" s="20" t="inlineStr">
        <is>
          <t>OFF</t>
        </is>
      </c>
      <c r="H268" s="21" t="inlineStr">
        <is>
          <t>2023-06-09</t>
        </is>
      </c>
      <c r="I268" s="21" t="inlineStr">
        <is>
          <t>2023-07-05</t>
        </is>
      </c>
      <c r="J268" s="20" t="inlineStr"/>
      <c r="K268" s="20" t="inlineStr">
        <is>
          <t>Công nhân</t>
        </is>
      </c>
      <c r="L268" s="20" t="inlineStr">
        <is>
          <t>Công nhân</t>
        </is>
      </c>
      <c r="M268" s="20" t="inlineStr"/>
      <c r="N268" s="20" t="inlineStr">
        <is>
          <t>LC1</t>
        </is>
      </c>
      <c r="O268" s="20" t="inlineStr">
        <is>
          <t>M-GROSS</t>
        </is>
      </c>
      <c r="P268" s="20" t="inlineStr"/>
      <c r="Q268" s="20" t="inlineStr">
        <is>
          <t>1</t>
        </is>
      </c>
      <c r="R268" s="22" t="n">
        <v>0</v>
      </c>
      <c r="S268" s="22" t="n">
        <v>4600000</v>
      </c>
      <c r="T268" s="22" t="n">
        <v>4600000</v>
      </c>
      <c r="U268" s="20" t="n">
        <v>0</v>
      </c>
      <c r="V268" s="20" t="n">
        <v>0</v>
      </c>
      <c r="W268" s="20" t="n">
        <v>0</v>
      </c>
      <c r="X268" s="22" t="n">
        <v>300000</v>
      </c>
      <c r="Y268" s="22" t="n">
        <v>200000</v>
      </c>
      <c r="Z268" s="22" t="n">
        <v>350000</v>
      </c>
      <c r="AA268" s="22" t="n">
        <v>220000</v>
      </c>
      <c r="AB268" s="22" t="n">
        <v>0</v>
      </c>
      <c r="AC268" s="20" t="inlineStr">
        <is>
          <t>TRAN THI UYEN</t>
        </is>
      </c>
      <c r="AD268" s="20" t="inlineStr">
        <is>
          <t>03401010814260</t>
        </is>
      </c>
      <c r="AE268" s="20" t="inlineStr">
        <is>
          <t>Ngân hàng Thương mại Cổ phần Hàng hải Việt Nam</t>
        </is>
      </c>
      <c r="AF268" s="20" t="inlineStr">
        <is>
          <t>MSB</t>
        </is>
      </c>
      <c r="AG268" s="20" t="inlineStr">
        <is>
          <t>MARITIMEBANK CN NINH HIEP HA NOI</t>
        </is>
      </c>
      <c r="AH268" s="20" t="inlineStr">
        <is>
          <t>187718047</t>
        </is>
      </c>
      <c r="AI268" s="20" t="inlineStr">
        <is>
          <t>70.0%</t>
        </is>
      </c>
      <c r="AJ268" s="20" t="inlineStr">
        <is>
          <t>153651-01-1007/K1225/090623</t>
        </is>
      </c>
      <c r="AK268" s="20" t="inlineStr">
        <is>
          <t>Hợp đồng lao động Xác định thời hạn</t>
        </is>
      </c>
      <c r="AL268" s="20" t="inlineStr">
        <is>
          <t>2023-09-10</t>
        </is>
      </c>
    </row>
    <row r="269">
      <c r="A269" s="20" t="inlineStr">
        <is>
          <t>159927</t>
        </is>
      </c>
      <c r="B269" s="20" t="inlineStr">
        <is>
          <t>Trần Ngọc Đăng</t>
        </is>
      </c>
      <c r="C269" s="20" t="inlineStr">
        <is>
          <t>159927-01</t>
        </is>
      </c>
      <c r="D269" s="20" t="inlineStr">
        <is>
          <t>1007</t>
        </is>
      </c>
      <c r="E269" s="20" t="inlineStr">
        <is>
          <t>FOXCONN</t>
        </is>
      </c>
      <c r="F269" s="21" t="inlineStr">
        <is>
          <t>1997-11-16</t>
        </is>
      </c>
      <c r="G269" s="20" t="inlineStr">
        <is>
          <t>OLD</t>
        </is>
      </c>
      <c r="H269" s="21" t="inlineStr">
        <is>
          <t>2023-06-27</t>
        </is>
      </c>
      <c r="I269" s="21" t="inlineStr">
        <is>
          <t>2023-10-04</t>
        </is>
      </c>
      <c r="J269" s="20" t="inlineStr"/>
      <c r="K269" s="20" t="inlineStr">
        <is>
          <t>Công nhân</t>
        </is>
      </c>
      <c r="L269" s="20" t="inlineStr">
        <is>
          <t>Công nhân</t>
        </is>
      </c>
      <c r="M269" s="20" t="inlineStr"/>
      <c r="N269" s="20" t="inlineStr">
        <is>
          <t>LC1</t>
        </is>
      </c>
      <c r="O269" s="20" t="inlineStr">
        <is>
          <t>M-GROSS</t>
        </is>
      </c>
      <c r="P269" s="20" t="inlineStr"/>
      <c r="Q269" s="20" t="inlineStr">
        <is>
          <t>1</t>
        </is>
      </c>
      <c r="R269" s="22" t="n">
        <v>0</v>
      </c>
      <c r="S269" s="22" t="n">
        <v>4600000</v>
      </c>
      <c r="T269" s="22" t="n">
        <v>4600000</v>
      </c>
      <c r="U269" s="20" t="n">
        <v>0</v>
      </c>
      <c r="V269" s="20" t="n">
        <v>0</v>
      </c>
      <c r="W269" s="20" t="n">
        <v>0</v>
      </c>
      <c r="X269" s="22" t="n">
        <v>300000</v>
      </c>
      <c r="Y269" s="22" t="n">
        <v>200000</v>
      </c>
      <c r="Z269" s="22" t="n">
        <v>350000</v>
      </c>
      <c r="AA269" s="22" t="n">
        <v>220000</v>
      </c>
      <c r="AB269" s="22" t="n">
        <v>0</v>
      </c>
      <c r="AC269" s="20" t="inlineStr"/>
      <c r="AD269" s="20" t="inlineStr"/>
      <c r="AE269" s="20" t="inlineStr"/>
      <c r="AF269" s="20" t="inlineStr"/>
      <c r="AG269" s="20" t="inlineStr"/>
      <c r="AH269" s="20" t="inlineStr">
        <is>
          <t>040097024743</t>
        </is>
      </c>
      <c r="AI269" s="20" t="inlineStr">
        <is>
          <t>0%</t>
        </is>
      </c>
      <c r="AJ269" s="20" t="inlineStr">
        <is>
          <t>159927-01-1007/K1225/270623</t>
        </is>
      </c>
      <c r="AK269" s="20" t="inlineStr">
        <is>
          <t>Hợp đồng lao động Xác định thời hạn</t>
        </is>
      </c>
      <c r="AL269" s="20" t="inlineStr">
        <is>
          <t>2023-09-24</t>
        </is>
      </c>
    </row>
    <row r="270">
      <c r="A270" s="20" t="inlineStr">
        <is>
          <t>148808</t>
        </is>
      </c>
      <c r="B270" s="20" t="inlineStr">
        <is>
          <t>Trần Đình Tàu</t>
        </is>
      </c>
      <c r="C270" s="20" t="inlineStr">
        <is>
          <t>148808-03</t>
        </is>
      </c>
      <c r="D270" s="20" t="inlineStr">
        <is>
          <t>1007</t>
        </is>
      </c>
      <c r="E270" s="20" t="inlineStr">
        <is>
          <t>FOXCONN</t>
        </is>
      </c>
      <c r="F270" s="21" t="inlineStr">
        <is>
          <t>1999-03-22</t>
        </is>
      </c>
      <c r="G270" s="20" t="inlineStr">
        <is>
          <t>OFF</t>
        </is>
      </c>
      <c r="H270" s="21" t="inlineStr">
        <is>
          <t>2022-03-05</t>
        </is>
      </c>
      <c r="I270" s="21" t="inlineStr">
        <is>
          <t>2023-06-18</t>
        </is>
      </c>
      <c r="J270" s="20" t="inlineStr"/>
      <c r="K270" s="20" t="inlineStr">
        <is>
          <t>Công nhân</t>
        </is>
      </c>
      <c r="L270" s="20" t="inlineStr">
        <is>
          <t>Công nhân</t>
        </is>
      </c>
      <c r="M270" s="20" t="inlineStr"/>
      <c r="N270" s="20" t="inlineStr">
        <is>
          <t>LC1</t>
        </is>
      </c>
      <c r="O270" s="20" t="inlineStr">
        <is>
          <t>M-GROSS</t>
        </is>
      </c>
      <c r="P270" s="20" t="inlineStr"/>
      <c r="Q270" s="20" t="inlineStr">
        <is>
          <t>1</t>
        </is>
      </c>
      <c r="R270" s="22" t="n">
        <v>0</v>
      </c>
      <c r="S270" s="22" t="n">
        <v>4600000</v>
      </c>
      <c r="T270" s="22" t="n">
        <v>4600000</v>
      </c>
      <c r="U270" s="20" t="n">
        <v>0</v>
      </c>
      <c r="V270" s="20" t="n">
        <v>0</v>
      </c>
      <c r="W270" s="20" t="n">
        <v>0</v>
      </c>
      <c r="X270" s="22" t="n">
        <v>300000</v>
      </c>
      <c r="Y270" s="22" t="n">
        <v>200000</v>
      </c>
      <c r="Z270" s="22" t="n">
        <v>350000</v>
      </c>
      <c r="AA270" s="22" t="n">
        <v>220000</v>
      </c>
      <c r="AB270" s="22" t="n">
        <v>0</v>
      </c>
      <c r="AC270" s="20" t="inlineStr">
        <is>
          <t>TRAN DINH TAU</t>
        </is>
      </c>
      <c r="AD270" s="20" t="inlineStr">
        <is>
          <t>03401019069465</t>
        </is>
      </c>
      <c r="AE270" s="20" t="inlineStr">
        <is>
          <t>Ngân hàng Thương mại Cổ phần Hàng hải Việt Nam</t>
        </is>
      </c>
      <c r="AF270" s="20" t="inlineStr">
        <is>
          <t>MSB</t>
        </is>
      </c>
      <c r="AG270" s="20" t="inlineStr">
        <is>
          <t>MARITIMEBANK CN NINH HIEP HA NOI</t>
        </is>
      </c>
      <c r="AH270" s="20" t="inlineStr">
        <is>
          <t>187799084</t>
        </is>
      </c>
      <c r="AI270" s="20" t="inlineStr">
        <is>
          <t>55.55555555555556%</t>
        </is>
      </c>
      <c r="AJ270" s="20" t="inlineStr">
        <is>
          <t>148808-02-1007/K1225/050623</t>
        </is>
      </c>
      <c r="AK270" s="20" t="inlineStr">
        <is>
          <t>Hợp đồng lao động Xác định thời hạn</t>
        </is>
      </c>
      <c r="AL270" s="20" t="inlineStr">
        <is>
          <t>2023-09-03</t>
        </is>
      </c>
    </row>
    <row r="271">
      <c r="A271" s="20" t="inlineStr">
        <is>
          <t>159004</t>
        </is>
      </c>
      <c r="B271" s="20" t="inlineStr">
        <is>
          <t>Tô Thị Hương</t>
        </is>
      </c>
      <c r="C271" s="20" t="inlineStr">
        <is>
          <t>159004-01</t>
        </is>
      </c>
      <c r="D271" s="20" t="inlineStr">
        <is>
          <t>1007</t>
        </is>
      </c>
      <c r="E271" s="20" t="inlineStr">
        <is>
          <t>FOXCONN</t>
        </is>
      </c>
      <c r="F271" s="21" t="inlineStr">
        <is>
          <t>2001-07-15</t>
        </is>
      </c>
      <c r="G271" s="20" t="inlineStr">
        <is>
          <t>OLD</t>
        </is>
      </c>
      <c r="H271" s="21" t="inlineStr">
        <is>
          <t>2023-05-26</t>
        </is>
      </c>
      <c r="I271" s="21" t="inlineStr"/>
      <c r="J271" s="20" t="inlineStr"/>
      <c r="K271" s="20" t="inlineStr">
        <is>
          <t>Công nhân</t>
        </is>
      </c>
      <c r="L271" s="20" t="inlineStr">
        <is>
          <t>Công nhân</t>
        </is>
      </c>
      <c r="M271" s="20" t="inlineStr"/>
      <c r="N271" s="20" t="inlineStr">
        <is>
          <t>LC1</t>
        </is>
      </c>
      <c r="O271" s="20" t="inlineStr">
        <is>
          <t>M-GROSS</t>
        </is>
      </c>
      <c r="P271" s="20" t="inlineStr"/>
      <c r="Q271" s="20" t="inlineStr">
        <is>
          <t>1</t>
        </is>
      </c>
      <c r="R271" s="22" t="n">
        <v>0</v>
      </c>
      <c r="S271" s="22" t="n">
        <v>4600000</v>
      </c>
      <c r="T271" s="22" t="n">
        <v>4600000</v>
      </c>
      <c r="U271" s="20" t="n">
        <v>0</v>
      </c>
      <c r="V271" s="20" t="n">
        <v>0</v>
      </c>
      <c r="W271" s="20" t="n">
        <v>0</v>
      </c>
      <c r="X271" s="22" t="n">
        <v>300000</v>
      </c>
      <c r="Y271" s="22" t="n">
        <v>200000</v>
      </c>
      <c r="Z271" s="22" t="n">
        <v>350000</v>
      </c>
      <c r="AA271" s="22" t="n">
        <v>220000</v>
      </c>
      <c r="AB271" s="22" t="n">
        <v>0</v>
      </c>
      <c r="AC271" s="20" t="inlineStr"/>
      <c r="AD271" s="20" t="inlineStr"/>
      <c r="AE271" s="20" t="inlineStr"/>
      <c r="AF271" s="20" t="inlineStr"/>
      <c r="AG271" s="20" t="inlineStr"/>
      <c r="AH271" s="20" t="inlineStr">
        <is>
          <t>020301005856</t>
        </is>
      </c>
      <c r="AI271" s="20" t="inlineStr">
        <is>
          <t>0%</t>
        </is>
      </c>
      <c r="AJ271" s="20" t="inlineStr">
        <is>
          <t>159004-01-1007/K1225/260523</t>
        </is>
      </c>
      <c r="AK271" s="20" t="inlineStr">
        <is>
          <t>Hợp đồng lao động Xác định thời hạn</t>
        </is>
      </c>
      <c r="AL271" s="20" t="inlineStr">
        <is>
          <t>2023-08-20</t>
        </is>
      </c>
    </row>
    <row r="272">
      <c r="A272" s="20" t="inlineStr">
        <is>
          <t>148252</t>
        </is>
      </c>
      <c r="B272" s="20" t="inlineStr">
        <is>
          <t>Tống Thị San</t>
        </is>
      </c>
      <c r="C272" s="20" t="inlineStr">
        <is>
          <t>148252-03</t>
        </is>
      </c>
      <c r="D272" s="20" t="inlineStr">
        <is>
          <t>1007</t>
        </is>
      </c>
      <c r="E272" s="20" t="inlineStr">
        <is>
          <t>FOXCONN</t>
        </is>
      </c>
      <c r="F272" s="21" t="inlineStr">
        <is>
          <t>2002-08-25</t>
        </is>
      </c>
      <c r="G272" s="20" t="inlineStr">
        <is>
          <t>OFF</t>
        </is>
      </c>
      <c r="H272" s="21" t="inlineStr">
        <is>
          <t>2023-02-20</t>
        </is>
      </c>
      <c r="I272" s="21" t="inlineStr">
        <is>
          <t>2023-06-29</t>
        </is>
      </c>
      <c r="J272" s="20" t="inlineStr"/>
      <c r="K272" s="20" t="inlineStr">
        <is>
          <t>Công nhân</t>
        </is>
      </c>
      <c r="L272" s="20" t="inlineStr">
        <is>
          <t>Công nhân</t>
        </is>
      </c>
      <c r="M272" s="20" t="inlineStr"/>
      <c r="N272" s="20" t="inlineStr">
        <is>
          <t>LC1</t>
        </is>
      </c>
      <c r="O272" s="20" t="inlineStr">
        <is>
          <t>M-GROSS</t>
        </is>
      </c>
      <c r="P272" s="20" t="inlineStr"/>
      <c r="Q272" s="20" t="inlineStr">
        <is>
          <t>1</t>
        </is>
      </c>
      <c r="R272" s="22" t="n">
        <v>0</v>
      </c>
      <c r="S272" s="22" t="n">
        <v>4600000</v>
      </c>
      <c r="T272" s="22" t="n">
        <v>4600000</v>
      </c>
      <c r="U272" s="20" t="n">
        <v>0</v>
      </c>
      <c r="V272" s="20" t="n">
        <v>0</v>
      </c>
      <c r="W272" s="20" t="n">
        <v>0</v>
      </c>
      <c r="X272" s="22" t="n">
        <v>300000</v>
      </c>
      <c r="Y272" s="22" t="n">
        <v>200000</v>
      </c>
      <c r="Z272" s="22" t="n">
        <v>350000</v>
      </c>
      <c r="AA272" s="22" t="n">
        <v>220000</v>
      </c>
      <c r="AB272" s="22" t="n">
        <v>0</v>
      </c>
      <c r="AC272" s="20" t="inlineStr">
        <is>
          <t>TONG THI SAN</t>
        </is>
      </c>
      <c r="AD272" s="20" t="inlineStr">
        <is>
          <t>03401010775286</t>
        </is>
      </c>
      <c r="AE272" s="20" t="inlineStr">
        <is>
          <t>Ngân hàng Thương mại Cổ phần Hàng hải Việt Nam</t>
        </is>
      </c>
      <c r="AF272" s="20" t="inlineStr">
        <is>
          <t>MSB</t>
        </is>
      </c>
      <c r="AG272" s="20" t="inlineStr">
        <is>
          <t>MARITIMEBANK CN NINH HIEP HA NOI</t>
        </is>
      </c>
      <c r="AH272" s="20" t="inlineStr">
        <is>
          <t>038302002858</t>
        </is>
      </c>
      <c r="AI272" s="20" t="inlineStr">
        <is>
          <t>66.66666666666667%</t>
        </is>
      </c>
      <c r="AJ272" s="20" t="inlineStr">
        <is>
          <t>148252-02-1007/K1225/220523</t>
        </is>
      </c>
      <c r="AK272" s="20" t="inlineStr">
        <is>
          <t>Hợp đồng lao động Xác định thời hạn</t>
        </is>
      </c>
      <c r="AL272" s="20" t="inlineStr">
        <is>
          <t>2023-08-20</t>
        </is>
      </c>
    </row>
    <row r="273">
      <c r="A273" s="20" t="inlineStr">
        <is>
          <t>153223</t>
        </is>
      </c>
      <c r="B273" s="20" t="inlineStr">
        <is>
          <t>Tòng Thị Ngọc</t>
        </is>
      </c>
      <c r="C273" s="20" t="inlineStr">
        <is>
          <t>153223-03</t>
        </is>
      </c>
      <c r="D273" s="20" t="inlineStr">
        <is>
          <t>1007</t>
        </is>
      </c>
      <c r="E273" s="20" t="inlineStr">
        <is>
          <t>FOXCONN</t>
        </is>
      </c>
      <c r="F273" s="21" t="inlineStr">
        <is>
          <t>2003-06-08</t>
        </is>
      </c>
      <c r="G273" s="20" t="inlineStr">
        <is>
          <t>OLD</t>
        </is>
      </c>
      <c r="H273" s="21" t="inlineStr">
        <is>
          <t>2023-06-01</t>
        </is>
      </c>
      <c r="I273" s="21" t="inlineStr"/>
      <c r="J273" s="20" t="inlineStr"/>
      <c r="K273" s="20" t="inlineStr">
        <is>
          <t>Công nhân</t>
        </is>
      </c>
      <c r="L273" s="20" t="inlineStr">
        <is>
          <t>Công nhân</t>
        </is>
      </c>
      <c r="M273" s="20" t="inlineStr"/>
      <c r="N273" s="20" t="inlineStr">
        <is>
          <t>LC1</t>
        </is>
      </c>
      <c r="O273" s="20" t="inlineStr">
        <is>
          <t>M-GROSS</t>
        </is>
      </c>
      <c r="P273" s="20" t="inlineStr"/>
      <c r="Q273" s="20" t="inlineStr">
        <is>
          <t>1</t>
        </is>
      </c>
      <c r="R273" s="22" t="n">
        <v>0</v>
      </c>
      <c r="S273" s="22" t="n">
        <v>4600000</v>
      </c>
      <c r="T273" s="22" t="n">
        <v>4600000</v>
      </c>
      <c r="U273" s="20" t="n">
        <v>0</v>
      </c>
      <c r="V273" s="20" t="n">
        <v>0</v>
      </c>
      <c r="W273" s="20" t="n">
        <v>0</v>
      </c>
      <c r="X273" s="22" t="n">
        <v>300000</v>
      </c>
      <c r="Y273" s="22" t="n">
        <v>200000</v>
      </c>
      <c r="Z273" s="22" t="n">
        <v>350000</v>
      </c>
      <c r="AA273" s="22" t="n">
        <v>220000</v>
      </c>
      <c r="AB273" s="22" t="n">
        <v>0</v>
      </c>
      <c r="AC273" s="20" t="inlineStr"/>
      <c r="AD273" s="20" t="inlineStr"/>
      <c r="AE273" s="20" t="inlineStr"/>
      <c r="AF273" s="20" t="inlineStr"/>
      <c r="AG273" s="20" t="inlineStr"/>
      <c r="AH273" s="20" t="inlineStr">
        <is>
          <t>014303003005</t>
        </is>
      </c>
      <c r="AI273" s="20" t="inlineStr">
        <is>
          <t>66.66666666666667%</t>
        </is>
      </c>
      <c r="AJ273" s="20" t="inlineStr">
        <is>
          <t>153223-01-1007/K1225/010623</t>
        </is>
      </c>
      <c r="AK273" s="20" t="inlineStr">
        <is>
          <t>Hợp đồng lao động Xác định thời hạn</t>
        </is>
      </c>
      <c r="AL273" s="20" t="inlineStr">
        <is>
          <t>2023-08-27</t>
        </is>
      </c>
    </row>
    <row r="274">
      <c r="A274" s="20" t="inlineStr">
        <is>
          <t>159060</t>
        </is>
      </c>
      <c r="B274" s="20" t="inlineStr">
        <is>
          <t>Thò Mí Dình</t>
        </is>
      </c>
      <c r="C274" s="20" t="inlineStr">
        <is>
          <t>159060-01</t>
        </is>
      </c>
      <c r="D274" s="20" t="inlineStr">
        <is>
          <t>1007</t>
        </is>
      </c>
      <c r="E274" s="20" t="inlineStr">
        <is>
          <t>FOXCONN</t>
        </is>
      </c>
      <c r="F274" s="21" t="inlineStr">
        <is>
          <t>1997-09-04</t>
        </is>
      </c>
      <c r="G274" s="20" t="inlineStr">
        <is>
          <t>OLD</t>
        </is>
      </c>
      <c r="H274" s="21" t="inlineStr">
        <is>
          <t>2023-05-29</t>
        </is>
      </c>
      <c r="I274" s="21" t="inlineStr">
        <is>
          <t>2023-08-01</t>
        </is>
      </c>
      <c r="J274" s="20" t="inlineStr"/>
      <c r="K274" s="20" t="inlineStr">
        <is>
          <t>Công nhân</t>
        </is>
      </c>
      <c r="L274" s="20" t="inlineStr">
        <is>
          <t>Công nhân</t>
        </is>
      </c>
      <c r="M274" s="20" t="inlineStr"/>
      <c r="N274" s="20" t="inlineStr">
        <is>
          <t>LC1</t>
        </is>
      </c>
      <c r="O274" s="20" t="inlineStr">
        <is>
          <t>M-GROSS</t>
        </is>
      </c>
      <c r="P274" s="20" t="inlineStr"/>
      <c r="Q274" s="20" t="inlineStr">
        <is>
          <t>1</t>
        </is>
      </c>
      <c r="R274" s="22" t="n">
        <v>0</v>
      </c>
      <c r="S274" s="22" t="n">
        <v>4600000</v>
      </c>
      <c r="T274" s="22" t="n">
        <v>4600000</v>
      </c>
      <c r="U274" s="20" t="n">
        <v>0</v>
      </c>
      <c r="V274" s="20" t="n">
        <v>0</v>
      </c>
      <c r="W274" s="20" t="n">
        <v>0</v>
      </c>
      <c r="X274" s="22" t="n">
        <v>300000</v>
      </c>
      <c r="Y274" s="22" t="n">
        <v>200000</v>
      </c>
      <c r="Z274" s="22" t="n">
        <v>350000</v>
      </c>
      <c r="AA274" s="22" t="n">
        <v>220000</v>
      </c>
      <c r="AB274" s="22" t="n">
        <v>0</v>
      </c>
      <c r="AC274" s="20" t="inlineStr"/>
      <c r="AD274" s="20" t="inlineStr"/>
      <c r="AE274" s="20" t="inlineStr"/>
      <c r="AF274" s="20" t="inlineStr"/>
      <c r="AG274" s="20" t="inlineStr"/>
      <c r="AH274" s="20" t="inlineStr">
        <is>
          <t>002097006465</t>
        </is>
      </c>
      <c r="AI274" s="20" t="inlineStr">
        <is>
          <t>0%</t>
        </is>
      </c>
      <c r="AJ274" s="20" t="inlineStr">
        <is>
          <t>159060-01-1007/K1225/290523</t>
        </is>
      </c>
      <c r="AK274" s="20" t="inlineStr">
        <is>
          <t>Hợp đồng lao động Xác định thời hạn</t>
        </is>
      </c>
      <c r="AL274" s="20" t="inlineStr">
        <is>
          <t>2023-08-20</t>
        </is>
      </c>
    </row>
    <row r="275">
      <c r="A275" s="20" t="inlineStr">
        <is>
          <t>148712</t>
        </is>
      </c>
      <c r="B275" s="20" t="inlineStr">
        <is>
          <t>Thèn Seo Đại</t>
        </is>
      </c>
      <c r="C275" s="20" t="inlineStr">
        <is>
          <t>148712-04</t>
        </is>
      </c>
      <c r="D275" s="20" t="inlineStr">
        <is>
          <t>1007</t>
        </is>
      </c>
      <c r="E275" s="20" t="inlineStr">
        <is>
          <t>FOXCONN</t>
        </is>
      </c>
      <c r="F275" s="21" t="inlineStr">
        <is>
          <t>2003-02-13</t>
        </is>
      </c>
      <c r="G275" s="20" t="inlineStr">
        <is>
          <t>OLD</t>
        </is>
      </c>
      <c r="H275" s="21" t="inlineStr">
        <is>
          <t>2023-06-15</t>
        </is>
      </c>
      <c r="I275" s="21" t="inlineStr"/>
      <c r="J275" s="20" t="inlineStr"/>
      <c r="K275" s="20" t="inlineStr">
        <is>
          <t>Công nhân</t>
        </is>
      </c>
      <c r="L275" s="20" t="inlineStr">
        <is>
          <t>Công nhân</t>
        </is>
      </c>
      <c r="M275" s="20" t="inlineStr"/>
      <c r="N275" s="20" t="inlineStr">
        <is>
          <t>LC1</t>
        </is>
      </c>
      <c r="O275" s="20" t="inlineStr">
        <is>
          <t>M-GROSS</t>
        </is>
      </c>
      <c r="P275" s="20" t="inlineStr"/>
      <c r="Q275" s="20" t="inlineStr">
        <is>
          <t>1</t>
        </is>
      </c>
      <c r="R275" s="22" t="n">
        <v>0</v>
      </c>
      <c r="S275" s="22" t="n">
        <v>4600000</v>
      </c>
      <c r="T275" s="22" t="n">
        <v>4600000</v>
      </c>
      <c r="U275" s="20" t="n">
        <v>0</v>
      </c>
      <c r="V275" s="20" t="n">
        <v>0</v>
      </c>
      <c r="W275" s="20" t="n">
        <v>0</v>
      </c>
      <c r="X275" s="22" t="n">
        <v>300000</v>
      </c>
      <c r="Y275" s="22" t="n">
        <v>200000</v>
      </c>
      <c r="Z275" s="22" t="n">
        <v>350000</v>
      </c>
      <c r="AA275" s="22" t="n">
        <v>220000</v>
      </c>
      <c r="AB275" s="22" t="n">
        <v>0</v>
      </c>
      <c r="AC275" s="20" t="inlineStr"/>
      <c r="AD275" s="20" t="inlineStr"/>
      <c r="AE275" s="20" t="inlineStr"/>
      <c r="AF275" s="20" t="inlineStr"/>
      <c r="AG275" s="20" t="inlineStr"/>
      <c r="AH275" s="20" t="inlineStr">
        <is>
          <t>002203004098</t>
        </is>
      </c>
      <c r="AI275" s="20" t="inlineStr">
        <is>
          <t>10.0%</t>
        </is>
      </c>
      <c r="AJ275" s="20" t="inlineStr">
        <is>
          <t>148712-01-1007/K1225/150623</t>
        </is>
      </c>
      <c r="AK275" s="20" t="inlineStr">
        <is>
          <t>Hợp đồng lao động Xác định thời hạn</t>
        </is>
      </c>
      <c r="AL275" s="20" t="inlineStr">
        <is>
          <t>2023-09-10</t>
        </is>
      </c>
    </row>
    <row r="276">
      <c r="A276" s="20" t="inlineStr">
        <is>
          <t>158973</t>
        </is>
      </c>
      <c r="B276" s="20" t="inlineStr">
        <is>
          <t>Tạ Trí Cao</t>
        </is>
      </c>
      <c r="C276" s="20" t="inlineStr">
        <is>
          <t>158973-01</t>
        </is>
      </c>
      <c r="D276" s="20" t="inlineStr">
        <is>
          <t>1007</t>
        </is>
      </c>
      <c r="E276" s="20" t="inlineStr">
        <is>
          <t>FOXCONN</t>
        </is>
      </c>
      <c r="F276" s="21" t="inlineStr">
        <is>
          <t>2002-09-18</t>
        </is>
      </c>
      <c r="G276" s="20" t="inlineStr">
        <is>
          <t>OLD</t>
        </is>
      </c>
      <c r="H276" s="21" t="inlineStr">
        <is>
          <t>2023-05-26</t>
        </is>
      </c>
      <c r="I276" s="21" t="inlineStr">
        <is>
          <t>2023-08-13</t>
        </is>
      </c>
      <c r="J276" s="20" t="inlineStr"/>
      <c r="K276" s="20" t="inlineStr">
        <is>
          <t>Công nhân</t>
        </is>
      </c>
      <c r="L276" s="20" t="inlineStr">
        <is>
          <t>Công nhân</t>
        </is>
      </c>
      <c r="M276" s="20" t="inlineStr"/>
      <c r="N276" s="20" t="inlineStr">
        <is>
          <t>LC1</t>
        </is>
      </c>
      <c r="O276" s="20" t="inlineStr">
        <is>
          <t>M-GROSS</t>
        </is>
      </c>
      <c r="P276" s="20" t="inlineStr"/>
      <c r="Q276" s="20" t="inlineStr">
        <is>
          <t>1</t>
        </is>
      </c>
      <c r="R276" s="22" t="n">
        <v>0</v>
      </c>
      <c r="S276" s="22" t="n">
        <v>4600000</v>
      </c>
      <c r="T276" s="22" t="n">
        <v>4600000</v>
      </c>
      <c r="U276" s="20" t="n">
        <v>0</v>
      </c>
      <c r="V276" s="20" t="n">
        <v>0</v>
      </c>
      <c r="W276" s="20" t="n">
        <v>0</v>
      </c>
      <c r="X276" s="22" t="n">
        <v>300000</v>
      </c>
      <c r="Y276" s="22" t="n">
        <v>200000</v>
      </c>
      <c r="Z276" s="22" t="n">
        <v>350000</v>
      </c>
      <c r="AA276" s="22" t="n">
        <v>220000</v>
      </c>
      <c r="AB276" s="22" t="n">
        <v>0</v>
      </c>
      <c r="AC276" s="20" t="inlineStr"/>
      <c r="AD276" s="20" t="inlineStr"/>
      <c r="AE276" s="20" t="inlineStr"/>
      <c r="AF276" s="20" t="inlineStr"/>
      <c r="AG276" s="20" t="inlineStr"/>
      <c r="AH276" s="20" t="inlineStr">
        <is>
          <t>036202000808</t>
        </is>
      </c>
      <c r="AI276" s="20" t="inlineStr">
        <is>
          <t>0%</t>
        </is>
      </c>
      <c r="AJ276" s="20" t="inlineStr">
        <is>
          <t>158973-01-1007/K1225/260523</t>
        </is>
      </c>
      <c r="AK276" s="20" t="inlineStr">
        <is>
          <t>Hợp đồng lao động Xác định thời hạn</t>
        </is>
      </c>
      <c r="AL276" s="20" t="inlineStr">
        <is>
          <t>2023-08-20</t>
        </is>
      </c>
    </row>
    <row r="277">
      <c r="A277" s="20" t="inlineStr">
        <is>
          <t>159785</t>
        </is>
      </c>
      <c r="B277" s="20" t="inlineStr">
        <is>
          <t>Sùng Thị Sông</t>
        </is>
      </c>
      <c r="C277" s="20" t="inlineStr">
        <is>
          <t>159785-01</t>
        </is>
      </c>
      <c r="D277" s="20" t="inlineStr">
        <is>
          <t>1007</t>
        </is>
      </c>
      <c r="E277" s="20" t="inlineStr">
        <is>
          <t>FOXCONN</t>
        </is>
      </c>
      <c r="F277" s="21" t="inlineStr">
        <is>
          <t>2000-11-30</t>
        </is>
      </c>
      <c r="G277" s="20" t="inlineStr">
        <is>
          <t>OFF</t>
        </is>
      </c>
      <c r="H277" s="21" t="inlineStr">
        <is>
          <t>2023-06-15</t>
        </is>
      </c>
      <c r="I277" s="21" t="inlineStr">
        <is>
          <t>2023-07-04</t>
        </is>
      </c>
      <c r="J277" s="20" t="inlineStr"/>
      <c r="K277" s="20" t="inlineStr">
        <is>
          <t>Công nhân</t>
        </is>
      </c>
      <c r="L277" s="20" t="inlineStr">
        <is>
          <t>Công nhân</t>
        </is>
      </c>
      <c r="M277" s="20" t="inlineStr"/>
      <c r="N277" s="20" t="inlineStr">
        <is>
          <t>LC1</t>
        </is>
      </c>
      <c r="O277" s="20" t="inlineStr">
        <is>
          <t>M-GROSS</t>
        </is>
      </c>
      <c r="P277" s="20" t="inlineStr"/>
      <c r="Q277" s="20" t="inlineStr">
        <is>
          <t>1</t>
        </is>
      </c>
      <c r="R277" s="22" t="n">
        <v>0</v>
      </c>
      <c r="S277" s="22" t="n">
        <v>4600000</v>
      </c>
      <c r="T277" s="22" t="n">
        <v>4600000</v>
      </c>
      <c r="U277" s="20" t="n">
        <v>0</v>
      </c>
      <c r="V277" s="20" t="n">
        <v>0</v>
      </c>
      <c r="W277" s="20" t="n">
        <v>0</v>
      </c>
      <c r="X277" s="22" t="n">
        <v>300000</v>
      </c>
      <c r="Y277" s="22" t="n">
        <v>200000</v>
      </c>
      <c r="Z277" s="22" t="n">
        <v>350000</v>
      </c>
      <c r="AA277" s="22" t="n">
        <v>220000</v>
      </c>
      <c r="AB277" s="22" t="n">
        <v>0</v>
      </c>
      <c r="AC277" s="20" t="inlineStr"/>
      <c r="AD277" s="20" t="inlineStr"/>
      <c r="AE277" s="20" t="inlineStr"/>
      <c r="AF277" s="20" t="inlineStr"/>
      <c r="AG277" s="20" t="inlineStr"/>
      <c r="AH277" s="20" t="inlineStr">
        <is>
          <t>015300006254</t>
        </is>
      </c>
      <c r="AI277" s="20" t="inlineStr">
        <is>
          <t>70.0%</t>
        </is>
      </c>
      <c r="AJ277" s="20" t="inlineStr">
        <is>
          <t>159785-01-1007/K1225/150623</t>
        </is>
      </c>
      <c r="AK277" s="20" t="inlineStr">
        <is>
          <t>Hợp đồng lao động Xác định thời hạn</t>
        </is>
      </c>
      <c r="AL277" s="20" t="inlineStr">
        <is>
          <t>2023-09-10</t>
        </is>
      </c>
    </row>
    <row r="278">
      <c r="A278" s="20" t="inlineStr">
        <is>
          <t>159778</t>
        </is>
      </c>
      <c r="B278" s="20" t="inlineStr">
        <is>
          <t>Quàng Văn Tiên</t>
        </is>
      </c>
      <c r="C278" s="20" t="inlineStr">
        <is>
          <t>159778-01</t>
        </is>
      </c>
      <c r="D278" s="20" t="inlineStr">
        <is>
          <t>1007</t>
        </is>
      </c>
      <c r="E278" s="20" t="inlineStr">
        <is>
          <t>FOXCONN</t>
        </is>
      </c>
      <c r="F278" s="21" t="inlineStr">
        <is>
          <t>1998-05-16</t>
        </is>
      </c>
      <c r="G278" s="20" t="inlineStr">
        <is>
          <t>OLD</t>
        </is>
      </c>
      <c r="H278" s="21" t="inlineStr">
        <is>
          <t>2023-06-15</t>
        </is>
      </c>
      <c r="I278" s="21" t="inlineStr"/>
      <c r="J278" s="20" t="inlineStr"/>
      <c r="K278" s="20" t="inlineStr">
        <is>
          <t>Công nhân</t>
        </is>
      </c>
      <c r="L278" s="20" t="inlineStr">
        <is>
          <t>Công nhân</t>
        </is>
      </c>
      <c r="M278" s="20" t="inlineStr"/>
      <c r="N278" s="20" t="inlineStr">
        <is>
          <t>LC1</t>
        </is>
      </c>
      <c r="O278" s="20" t="inlineStr">
        <is>
          <t>M-GROSS</t>
        </is>
      </c>
      <c r="P278" s="20" t="inlineStr"/>
      <c r="Q278" s="20" t="inlineStr">
        <is>
          <t>1</t>
        </is>
      </c>
      <c r="R278" s="22" t="n">
        <v>0</v>
      </c>
      <c r="S278" s="22" t="n">
        <v>4600000</v>
      </c>
      <c r="T278" s="22" t="n">
        <v>4600000</v>
      </c>
      <c r="U278" s="20" t="n">
        <v>0</v>
      </c>
      <c r="V278" s="20" t="n">
        <v>0</v>
      </c>
      <c r="W278" s="20" t="n">
        <v>0</v>
      </c>
      <c r="X278" s="22" t="n">
        <v>300000</v>
      </c>
      <c r="Y278" s="22" t="n">
        <v>200000</v>
      </c>
      <c r="Z278" s="22" t="n">
        <v>350000</v>
      </c>
      <c r="AA278" s="22" t="n">
        <v>220000</v>
      </c>
      <c r="AB278" s="22" t="n">
        <v>0</v>
      </c>
      <c r="AC278" s="20" t="inlineStr"/>
      <c r="AD278" s="20" t="inlineStr"/>
      <c r="AE278" s="20" t="inlineStr"/>
      <c r="AF278" s="20" t="inlineStr"/>
      <c r="AG278" s="20" t="inlineStr"/>
      <c r="AH278" s="20" t="inlineStr">
        <is>
          <t>011098006036</t>
        </is>
      </c>
      <c r="AI278" s="20" t="inlineStr">
        <is>
          <t>70.0%</t>
        </is>
      </c>
      <c r="AJ278" s="20" t="inlineStr">
        <is>
          <t>159778-01-1007/K1225/150623</t>
        </is>
      </c>
      <c r="AK278" s="20" t="inlineStr">
        <is>
          <t>Hợp đồng lao động Xác định thời hạn</t>
        </is>
      </c>
      <c r="AL278" s="20" t="inlineStr">
        <is>
          <t>2023-09-10</t>
        </is>
      </c>
    </row>
    <row r="279">
      <c r="A279" s="20" t="inlineStr">
        <is>
          <t>158927</t>
        </is>
      </c>
      <c r="B279" s="20" t="inlineStr">
        <is>
          <t>Quang Văn Mằn</t>
        </is>
      </c>
      <c r="C279" s="20" t="inlineStr">
        <is>
          <t>158927-01</t>
        </is>
      </c>
      <c r="D279" s="20" t="inlineStr">
        <is>
          <t>1007</t>
        </is>
      </c>
      <c r="E279" s="20" t="inlineStr">
        <is>
          <t>FOXCONN</t>
        </is>
      </c>
      <c r="F279" s="21" t="inlineStr">
        <is>
          <t>2002-10-28</t>
        </is>
      </c>
      <c r="G279" s="20" t="inlineStr">
        <is>
          <t>OLD</t>
        </is>
      </c>
      <c r="H279" s="21" t="inlineStr">
        <is>
          <t>2023-05-25</t>
        </is>
      </c>
      <c r="I279" s="21" t="inlineStr">
        <is>
          <t>2023-08-18</t>
        </is>
      </c>
      <c r="J279" s="20" t="inlineStr"/>
      <c r="K279" s="20" t="inlineStr">
        <is>
          <t>Công nhân</t>
        </is>
      </c>
      <c r="L279" s="20" t="inlineStr">
        <is>
          <t>Công nhân</t>
        </is>
      </c>
      <c r="M279" s="20" t="inlineStr"/>
      <c r="N279" s="20" t="inlineStr">
        <is>
          <t>LC1</t>
        </is>
      </c>
      <c r="O279" s="20" t="inlineStr">
        <is>
          <t>M-GROSS</t>
        </is>
      </c>
      <c r="P279" s="20" t="inlineStr"/>
      <c r="Q279" s="20" t="inlineStr">
        <is>
          <t>1</t>
        </is>
      </c>
      <c r="R279" s="22" t="n">
        <v>0</v>
      </c>
      <c r="S279" s="22" t="n">
        <v>4600000</v>
      </c>
      <c r="T279" s="22" t="n">
        <v>4600000</v>
      </c>
      <c r="U279" s="20" t="n">
        <v>0</v>
      </c>
      <c r="V279" s="20" t="n">
        <v>0</v>
      </c>
      <c r="W279" s="20" t="n">
        <v>0</v>
      </c>
      <c r="X279" s="22" t="n">
        <v>300000</v>
      </c>
      <c r="Y279" s="22" t="n">
        <v>200000</v>
      </c>
      <c r="Z279" s="22" t="n">
        <v>350000</v>
      </c>
      <c r="AA279" s="22" t="n">
        <v>220000</v>
      </c>
      <c r="AB279" s="22" t="n">
        <v>0</v>
      </c>
      <c r="AC279" s="20" t="inlineStr"/>
      <c r="AD279" s="20" t="inlineStr"/>
      <c r="AE279" s="20" t="inlineStr"/>
      <c r="AF279" s="20" t="inlineStr"/>
      <c r="AG279" s="20" t="inlineStr"/>
      <c r="AH279" s="20" t="inlineStr">
        <is>
          <t>040202010266</t>
        </is>
      </c>
      <c r="AI279" s="20" t="inlineStr">
        <is>
          <t>0%</t>
        </is>
      </c>
      <c r="AJ279" s="20" t="inlineStr">
        <is>
          <t>158927-01-1007/K1225/250523</t>
        </is>
      </c>
      <c r="AK279" s="20" t="inlineStr">
        <is>
          <t>Hợp đồng lao động Xác định thời hạn</t>
        </is>
      </c>
      <c r="AL279" s="20" t="inlineStr">
        <is>
          <t>2023-08-20</t>
        </is>
      </c>
    </row>
    <row r="280">
      <c r="A280" s="20" t="inlineStr">
        <is>
          <t>159777</t>
        </is>
      </c>
      <c r="B280" s="20" t="inlineStr">
        <is>
          <t>Quàng Văn Inh</t>
        </is>
      </c>
      <c r="C280" s="20" t="inlineStr">
        <is>
          <t>159777-01</t>
        </is>
      </c>
      <c r="D280" s="20" t="inlineStr">
        <is>
          <t>1007</t>
        </is>
      </c>
      <c r="E280" s="20" t="inlineStr">
        <is>
          <t>FOXCONN</t>
        </is>
      </c>
      <c r="F280" s="21" t="inlineStr">
        <is>
          <t>1994-04-10</t>
        </is>
      </c>
      <c r="G280" s="20" t="inlineStr">
        <is>
          <t>OLD</t>
        </is>
      </c>
      <c r="H280" s="21" t="inlineStr">
        <is>
          <t>2023-06-15</t>
        </is>
      </c>
      <c r="I280" s="21" t="inlineStr"/>
      <c r="J280" s="20" t="inlineStr"/>
      <c r="K280" s="20" t="inlineStr">
        <is>
          <t>Công nhân</t>
        </is>
      </c>
      <c r="L280" s="20" t="inlineStr">
        <is>
          <t>Công nhân</t>
        </is>
      </c>
      <c r="M280" s="20" t="inlineStr"/>
      <c r="N280" s="20" t="inlineStr">
        <is>
          <t>LC1</t>
        </is>
      </c>
      <c r="O280" s="20" t="inlineStr">
        <is>
          <t>M-GROSS</t>
        </is>
      </c>
      <c r="P280" s="20" t="inlineStr"/>
      <c r="Q280" s="20" t="inlineStr">
        <is>
          <t>1</t>
        </is>
      </c>
      <c r="R280" s="22" t="n">
        <v>0</v>
      </c>
      <c r="S280" s="22" t="n">
        <v>4600000</v>
      </c>
      <c r="T280" s="22" t="n">
        <v>4600000</v>
      </c>
      <c r="U280" s="20" t="n">
        <v>0</v>
      </c>
      <c r="V280" s="20" t="n">
        <v>0</v>
      </c>
      <c r="W280" s="20" t="n">
        <v>0</v>
      </c>
      <c r="X280" s="22" t="n">
        <v>300000</v>
      </c>
      <c r="Y280" s="22" t="n">
        <v>200000</v>
      </c>
      <c r="Z280" s="22" t="n">
        <v>350000</v>
      </c>
      <c r="AA280" s="22" t="n">
        <v>220000</v>
      </c>
      <c r="AB280" s="22" t="n">
        <v>0</v>
      </c>
      <c r="AC280" s="20" t="inlineStr"/>
      <c r="AD280" s="20" t="inlineStr"/>
      <c r="AE280" s="20" t="inlineStr"/>
      <c r="AF280" s="20" t="inlineStr"/>
      <c r="AG280" s="20" t="inlineStr"/>
      <c r="AH280" s="20" t="inlineStr">
        <is>
          <t>011094000430</t>
        </is>
      </c>
      <c r="AI280" s="20" t="inlineStr">
        <is>
          <t>70.0%</t>
        </is>
      </c>
      <c r="AJ280" s="20" t="inlineStr">
        <is>
          <t>159777-01-1007/K1225/150623</t>
        </is>
      </c>
      <c r="AK280" s="20" t="inlineStr">
        <is>
          <t>Hợp đồng lao động Xác định thời hạn</t>
        </is>
      </c>
      <c r="AL280" s="20" t="inlineStr">
        <is>
          <t>2023-09-10</t>
        </is>
      </c>
    </row>
    <row r="281">
      <c r="A281" s="20" t="inlineStr">
        <is>
          <t>158987</t>
        </is>
      </c>
      <c r="B281" s="20" t="inlineStr">
        <is>
          <t>Quàng Trung Kiên</t>
        </is>
      </c>
      <c r="C281" s="20" t="inlineStr">
        <is>
          <t>158987-01</t>
        </is>
      </c>
      <c r="D281" s="20" t="inlineStr">
        <is>
          <t>1007</t>
        </is>
      </c>
      <c r="E281" s="20" t="inlineStr">
        <is>
          <t>FOXCONN</t>
        </is>
      </c>
      <c r="F281" s="21" t="inlineStr">
        <is>
          <t>1998-10-12</t>
        </is>
      </c>
      <c r="G281" s="20" t="inlineStr">
        <is>
          <t>OLD</t>
        </is>
      </c>
      <c r="H281" s="21" t="inlineStr">
        <is>
          <t>2023-05-26</t>
        </is>
      </c>
      <c r="I281" s="21" t="inlineStr"/>
      <c r="J281" s="20" t="inlineStr"/>
      <c r="K281" s="20" t="inlineStr">
        <is>
          <t>Công nhân</t>
        </is>
      </c>
      <c r="L281" s="20" t="inlineStr">
        <is>
          <t>Công nhân</t>
        </is>
      </c>
      <c r="M281" s="20" t="inlineStr"/>
      <c r="N281" s="20" t="inlineStr">
        <is>
          <t>LC1</t>
        </is>
      </c>
      <c r="O281" s="20" t="inlineStr">
        <is>
          <t>M-GROSS</t>
        </is>
      </c>
      <c r="P281" s="20" t="inlineStr"/>
      <c r="Q281" s="20" t="inlineStr">
        <is>
          <t>1</t>
        </is>
      </c>
      <c r="R281" s="22" t="n">
        <v>0</v>
      </c>
      <c r="S281" s="22" t="n">
        <v>4600000</v>
      </c>
      <c r="T281" s="22" t="n">
        <v>4600000</v>
      </c>
      <c r="U281" s="20" t="n">
        <v>0</v>
      </c>
      <c r="V281" s="20" t="n">
        <v>0</v>
      </c>
      <c r="W281" s="20" t="n">
        <v>0</v>
      </c>
      <c r="X281" s="22" t="n">
        <v>300000</v>
      </c>
      <c r="Y281" s="22" t="n">
        <v>200000</v>
      </c>
      <c r="Z281" s="22" t="n">
        <v>350000</v>
      </c>
      <c r="AA281" s="22" t="n">
        <v>220000</v>
      </c>
      <c r="AB281" s="22" t="n">
        <v>0</v>
      </c>
      <c r="AC281" s="20" t="inlineStr"/>
      <c r="AD281" s="20" t="inlineStr"/>
      <c r="AE281" s="20" t="inlineStr"/>
      <c r="AF281" s="20" t="inlineStr"/>
      <c r="AG281" s="20" t="inlineStr"/>
      <c r="AH281" s="20" t="inlineStr">
        <is>
          <t>014098006244</t>
        </is>
      </c>
      <c r="AI281" s="20" t="inlineStr">
        <is>
          <t>0%</t>
        </is>
      </c>
      <c r="AJ281" s="20" t="inlineStr">
        <is>
          <t>158987-01-1007/K1225/260523</t>
        </is>
      </c>
      <c r="AK281" s="20" t="inlineStr">
        <is>
          <t>Hợp đồng lao động Xác định thời hạn</t>
        </is>
      </c>
      <c r="AL281" s="20" t="inlineStr">
        <is>
          <t>2023-08-20</t>
        </is>
      </c>
    </row>
    <row r="282">
      <c r="A282" s="20" t="inlineStr">
        <is>
          <t>159024</t>
        </is>
      </c>
      <c r="B282" s="20" t="inlineStr">
        <is>
          <t>Quách Văn Chương</t>
        </is>
      </c>
      <c r="C282" s="20" t="inlineStr">
        <is>
          <t>159024-01</t>
        </is>
      </c>
      <c r="D282" s="20" t="inlineStr">
        <is>
          <t>1007</t>
        </is>
      </c>
      <c r="E282" s="20" t="inlineStr">
        <is>
          <t>FOXCONN</t>
        </is>
      </c>
      <c r="F282" s="21" t="inlineStr">
        <is>
          <t>1993-09-14</t>
        </is>
      </c>
      <c r="G282" s="20" t="inlineStr">
        <is>
          <t>OLD</t>
        </is>
      </c>
      <c r="H282" s="21" t="inlineStr">
        <is>
          <t>2023-05-27</t>
        </is>
      </c>
      <c r="I282" s="21" t="inlineStr">
        <is>
          <t>2023-08-18</t>
        </is>
      </c>
      <c r="J282" s="20" t="inlineStr"/>
      <c r="K282" s="20" t="inlineStr">
        <is>
          <t>Công nhân</t>
        </is>
      </c>
      <c r="L282" s="20" t="inlineStr">
        <is>
          <t>Công nhân</t>
        </is>
      </c>
      <c r="M282" s="20" t="inlineStr"/>
      <c r="N282" s="20" t="inlineStr">
        <is>
          <t>LC1</t>
        </is>
      </c>
      <c r="O282" s="20" t="inlineStr">
        <is>
          <t>M-GROSS</t>
        </is>
      </c>
      <c r="P282" s="20" t="inlineStr"/>
      <c r="Q282" s="20" t="inlineStr">
        <is>
          <t>1</t>
        </is>
      </c>
      <c r="R282" s="22" t="n">
        <v>0</v>
      </c>
      <c r="S282" s="22" t="n">
        <v>4600000</v>
      </c>
      <c r="T282" s="22" t="n">
        <v>4600000</v>
      </c>
      <c r="U282" s="20" t="n">
        <v>0</v>
      </c>
      <c r="V282" s="20" t="n">
        <v>0</v>
      </c>
      <c r="W282" s="20" t="n">
        <v>0</v>
      </c>
      <c r="X282" s="22" t="n">
        <v>300000</v>
      </c>
      <c r="Y282" s="22" t="n">
        <v>200000</v>
      </c>
      <c r="Z282" s="22" t="n">
        <v>350000</v>
      </c>
      <c r="AA282" s="22" t="n">
        <v>220000</v>
      </c>
      <c r="AB282" s="22" t="n">
        <v>0</v>
      </c>
      <c r="AC282" s="20" t="inlineStr"/>
      <c r="AD282" s="20" t="inlineStr"/>
      <c r="AE282" s="20" t="inlineStr"/>
      <c r="AF282" s="20" t="inlineStr"/>
      <c r="AG282" s="20" t="inlineStr"/>
      <c r="AH282" s="20" t="inlineStr">
        <is>
          <t>038093007871</t>
        </is>
      </c>
      <c r="AI282" s="20" t="inlineStr">
        <is>
          <t>0%</t>
        </is>
      </c>
      <c r="AJ282" s="20" t="inlineStr">
        <is>
          <t>159024-01-1007/K1225/270523</t>
        </is>
      </c>
      <c r="AK282" s="20" t="inlineStr">
        <is>
          <t>Hợp đồng lao động Xác định thời hạn</t>
        </is>
      </c>
      <c r="AL282" s="20" t="inlineStr">
        <is>
          <t>2023-08-20</t>
        </is>
      </c>
    </row>
    <row r="283">
      <c r="A283" s="20" t="inlineStr">
        <is>
          <t>159781</t>
        </is>
      </c>
      <c r="B283" s="20" t="inlineStr">
        <is>
          <t>Quách Thị Vinh</t>
        </is>
      </c>
      <c r="C283" s="20" t="inlineStr">
        <is>
          <t>159781-01</t>
        </is>
      </c>
      <c r="D283" s="20" t="inlineStr">
        <is>
          <t>1007</t>
        </is>
      </c>
      <c r="E283" s="20" t="inlineStr">
        <is>
          <t>FOXCONN</t>
        </is>
      </c>
      <c r="F283" s="21" t="inlineStr">
        <is>
          <t>1992-04-18</t>
        </is>
      </c>
      <c r="G283" s="20" t="inlineStr">
        <is>
          <t>OLD</t>
        </is>
      </c>
      <c r="H283" s="21" t="inlineStr">
        <is>
          <t>2023-06-15</t>
        </is>
      </c>
      <c r="I283" s="21" t="inlineStr">
        <is>
          <t>2023-09-10</t>
        </is>
      </c>
      <c r="J283" s="20" t="inlineStr"/>
      <c r="K283" s="20" t="inlineStr">
        <is>
          <t>Công nhân</t>
        </is>
      </c>
      <c r="L283" s="20" t="inlineStr">
        <is>
          <t>Công nhân</t>
        </is>
      </c>
      <c r="M283" s="20" t="inlineStr"/>
      <c r="N283" s="20" t="inlineStr">
        <is>
          <t>LC1</t>
        </is>
      </c>
      <c r="O283" s="20" t="inlineStr">
        <is>
          <t>M-GROSS</t>
        </is>
      </c>
      <c r="P283" s="20" t="inlineStr"/>
      <c r="Q283" s="20" t="inlineStr">
        <is>
          <t>1</t>
        </is>
      </c>
      <c r="R283" s="22" t="n">
        <v>0</v>
      </c>
      <c r="S283" s="22" t="n">
        <v>4600000</v>
      </c>
      <c r="T283" s="22" t="n">
        <v>4600000</v>
      </c>
      <c r="U283" s="20" t="n">
        <v>0</v>
      </c>
      <c r="V283" s="20" t="n">
        <v>0</v>
      </c>
      <c r="W283" s="20" t="n">
        <v>0</v>
      </c>
      <c r="X283" s="22" t="n">
        <v>300000</v>
      </c>
      <c r="Y283" s="22" t="n">
        <v>200000</v>
      </c>
      <c r="Z283" s="22" t="n">
        <v>350000</v>
      </c>
      <c r="AA283" s="22" t="n">
        <v>220000</v>
      </c>
      <c r="AB283" s="22" t="n">
        <v>0</v>
      </c>
      <c r="AC283" s="20" t="inlineStr"/>
      <c r="AD283" s="20" t="inlineStr"/>
      <c r="AE283" s="20" t="inlineStr"/>
      <c r="AF283" s="20" t="inlineStr"/>
      <c r="AG283" s="20" t="inlineStr"/>
      <c r="AH283" s="20" t="inlineStr">
        <is>
          <t>038192041475</t>
        </is>
      </c>
      <c r="AI283" s="20" t="inlineStr">
        <is>
          <t>80.0%</t>
        </is>
      </c>
      <c r="AJ283" s="20" t="inlineStr">
        <is>
          <t>159781-01-1007/K1225/150623</t>
        </is>
      </c>
      <c r="AK283" s="20" t="inlineStr">
        <is>
          <t>Hợp đồng lao động Xác định thời hạn</t>
        </is>
      </c>
      <c r="AL283" s="20" t="inlineStr">
        <is>
          <t>2023-09-10</t>
        </is>
      </c>
    </row>
    <row r="284">
      <c r="A284" s="20" t="inlineStr">
        <is>
          <t>158994</t>
        </is>
      </c>
      <c r="B284" s="20" t="inlineStr">
        <is>
          <t>Phùng Văn Khánh</t>
        </is>
      </c>
      <c r="C284" s="20" t="inlineStr">
        <is>
          <t>158994-01</t>
        </is>
      </c>
      <c r="D284" s="20" t="inlineStr">
        <is>
          <t>1007</t>
        </is>
      </c>
      <c r="E284" s="20" t="inlineStr">
        <is>
          <t>FOXCONN</t>
        </is>
      </c>
      <c r="F284" s="21" t="inlineStr">
        <is>
          <t>1992-05-02</t>
        </is>
      </c>
      <c r="G284" s="20" t="inlineStr">
        <is>
          <t>OLD</t>
        </is>
      </c>
      <c r="H284" s="21" t="inlineStr">
        <is>
          <t>2023-05-26</t>
        </is>
      </c>
      <c r="I284" s="21" t="inlineStr">
        <is>
          <t>2023-09-01</t>
        </is>
      </c>
      <c r="J284" s="20" t="inlineStr"/>
      <c r="K284" s="20" t="inlineStr">
        <is>
          <t>Công nhân</t>
        </is>
      </c>
      <c r="L284" s="20" t="inlineStr">
        <is>
          <t>Công nhân</t>
        </is>
      </c>
      <c r="M284" s="20" t="inlineStr"/>
      <c r="N284" s="20" t="inlineStr">
        <is>
          <t>LC1</t>
        </is>
      </c>
      <c r="O284" s="20" t="inlineStr">
        <is>
          <t>M-GROSS</t>
        </is>
      </c>
      <c r="P284" s="20" t="inlineStr"/>
      <c r="Q284" s="20" t="inlineStr">
        <is>
          <t>1</t>
        </is>
      </c>
      <c r="R284" s="22" t="n">
        <v>0</v>
      </c>
      <c r="S284" s="22" t="n">
        <v>4600000</v>
      </c>
      <c r="T284" s="22" t="n">
        <v>4600000</v>
      </c>
      <c r="U284" s="20" t="n">
        <v>0</v>
      </c>
      <c r="V284" s="20" t="n">
        <v>0</v>
      </c>
      <c r="W284" s="20" t="n">
        <v>0</v>
      </c>
      <c r="X284" s="22" t="n">
        <v>300000</v>
      </c>
      <c r="Y284" s="22" t="n">
        <v>200000</v>
      </c>
      <c r="Z284" s="22" t="n">
        <v>350000</v>
      </c>
      <c r="AA284" s="22" t="n">
        <v>220000</v>
      </c>
      <c r="AB284" s="22" t="n">
        <v>0</v>
      </c>
      <c r="AC284" s="20" t="inlineStr"/>
      <c r="AD284" s="20" t="inlineStr"/>
      <c r="AE284" s="20" t="inlineStr"/>
      <c r="AF284" s="20" t="inlineStr"/>
      <c r="AG284" s="20" t="inlineStr"/>
      <c r="AH284" s="20" t="inlineStr">
        <is>
          <t>015092008696</t>
        </is>
      </c>
      <c r="AI284" s="20" t="inlineStr">
        <is>
          <t>0%</t>
        </is>
      </c>
      <c r="AJ284" s="20" t="inlineStr">
        <is>
          <t>158994-01-1007/K1225/260523</t>
        </is>
      </c>
      <c r="AK284" s="20" t="inlineStr">
        <is>
          <t>Hợp đồng lao động Xác định thời hạn</t>
        </is>
      </c>
      <c r="AL284" s="20" t="inlineStr">
        <is>
          <t>2023-08-20</t>
        </is>
      </c>
    </row>
    <row r="285">
      <c r="A285" s="20" t="inlineStr">
        <is>
          <t>159031</t>
        </is>
      </c>
      <c r="B285" s="20" t="inlineStr">
        <is>
          <t>Phùng Văn Bằng</t>
        </is>
      </c>
      <c r="C285" s="20" t="inlineStr">
        <is>
          <t>159031-01</t>
        </is>
      </c>
      <c r="D285" s="20" t="inlineStr">
        <is>
          <t>1007</t>
        </is>
      </c>
      <c r="E285" s="20" t="inlineStr">
        <is>
          <t>FOXCONN</t>
        </is>
      </c>
      <c r="F285" s="21" t="inlineStr">
        <is>
          <t>2005-04-26</t>
        </is>
      </c>
      <c r="G285" s="20" t="inlineStr">
        <is>
          <t>OFF</t>
        </is>
      </c>
      <c r="H285" s="21" t="inlineStr">
        <is>
          <t>2023-05-27</t>
        </is>
      </c>
      <c r="I285" s="21" t="inlineStr">
        <is>
          <t>2023-06-13</t>
        </is>
      </c>
      <c r="J285" s="20" t="inlineStr"/>
      <c r="K285" s="20" t="inlineStr">
        <is>
          <t>Công nhân</t>
        </is>
      </c>
      <c r="L285" s="20" t="inlineStr">
        <is>
          <t>Công nhân</t>
        </is>
      </c>
      <c r="M285" s="20" t="inlineStr"/>
      <c r="N285" s="20" t="inlineStr">
        <is>
          <t>LC1</t>
        </is>
      </c>
      <c r="O285" s="20" t="inlineStr">
        <is>
          <t>M-GROSS</t>
        </is>
      </c>
      <c r="P285" s="20" t="inlineStr"/>
      <c r="Q285" s="20" t="inlineStr">
        <is>
          <t>1</t>
        </is>
      </c>
      <c r="R285" s="22" t="n">
        <v>0</v>
      </c>
      <c r="S285" s="22" t="n">
        <v>4600000</v>
      </c>
      <c r="T285" s="22" t="n">
        <v>4600000</v>
      </c>
      <c r="U285" s="20" t="n">
        <v>0</v>
      </c>
      <c r="V285" s="20" t="n">
        <v>0</v>
      </c>
      <c r="W285" s="20" t="n">
        <v>0</v>
      </c>
      <c r="X285" s="22" t="n">
        <v>300000</v>
      </c>
      <c r="Y285" s="22" t="n">
        <v>200000</v>
      </c>
      <c r="Z285" s="22" t="n">
        <v>350000</v>
      </c>
      <c r="AA285" s="22" t="n">
        <v>220000</v>
      </c>
      <c r="AB285" s="22" t="n">
        <v>0</v>
      </c>
      <c r="AC285" s="20" t="inlineStr"/>
      <c r="AD285" s="20" t="inlineStr"/>
      <c r="AE285" s="20" t="inlineStr"/>
      <c r="AF285" s="20" t="inlineStr"/>
      <c r="AG285" s="20" t="inlineStr"/>
      <c r="AH285" s="20" t="inlineStr">
        <is>
          <t>040205004948</t>
        </is>
      </c>
      <c r="AI285" s="20" t="inlineStr">
        <is>
          <t>0%</t>
        </is>
      </c>
      <c r="AJ285" s="20" t="inlineStr">
        <is>
          <t>159031-01-1007/K1225/270523</t>
        </is>
      </c>
      <c r="AK285" s="20" t="inlineStr">
        <is>
          <t>Hợp đồng lao động Xác định thời hạn</t>
        </is>
      </c>
      <c r="AL285" s="20" t="inlineStr">
        <is>
          <t>2023-08-20</t>
        </is>
      </c>
    </row>
    <row r="286">
      <c r="A286" s="20" t="inlineStr">
        <is>
          <t>158995</t>
        </is>
      </c>
      <c r="B286" s="20" t="inlineStr">
        <is>
          <t>Phùng Trương Đăng</t>
        </is>
      </c>
      <c r="C286" s="20" t="inlineStr">
        <is>
          <t>158995-01</t>
        </is>
      </c>
      <c r="D286" s="20" t="inlineStr">
        <is>
          <t>1007</t>
        </is>
      </c>
      <c r="E286" s="20" t="inlineStr">
        <is>
          <t>FOXCONN</t>
        </is>
      </c>
      <c r="F286" s="21" t="inlineStr">
        <is>
          <t>2004-04-19</t>
        </is>
      </c>
      <c r="G286" s="20" t="inlineStr">
        <is>
          <t>OLD</t>
        </is>
      </c>
      <c r="H286" s="21" t="inlineStr">
        <is>
          <t>2023-05-26</t>
        </is>
      </c>
      <c r="I286" s="21" t="inlineStr">
        <is>
          <t>2023-08-18</t>
        </is>
      </c>
      <c r="J286" s="20" t="inlineStr"/>
      <c r="K286" s="20" t="inlineStr">
        <is>
          <t>Công nhân</t>
        </is>
      </c>
      <c r="L286" s="20" t="inlineStr">
        <is>
          <t>Công nhân</t>
        </is>
      </c>
      <c r="M286" s="20" t="inlineStr"/>
      <c r="N286" s="20" t="inlineStr">
        <is>
          <t>LC1</t>
        </is>
      </c>
      <c r="O286" s="20" t="inlineStr">
        <is>
          <t>M-GROSS</t>
        </is>
      </c>
      <c r="P286" s="20" t="inlineStr"/>
      <c r="Q286" s="20" t="inlineStr">
        <is>
          <t>1</t>
        </is>
      </c>
      <c r="R286" s="22" t="n">
        <v>0</v>
      </c>
      <c r="S286" s="22" t="n">
        <v>4600000</v>
      </c>
      <c r="T286" s="22" t="n">
        <v>4600000</v>
      </c>
      <c r="U286" s="20" t="n">
        <v>0</v>
      </c>
      <c r="V286" s="20" t="n">
        <v>0</v>
      </c>
      <c r="W286" s="20" t="n">
        <v>0</v>
      </c>
      <c r="X286" s="22" t="n">
        <v>300000</v>
      </c>
      <c r="Y286" s="22" t="n">
        <v>200000</v>
      </c>
      <c r="Z286" s="22" t="n">
        <v>350000</v>
      </c>
      <c r="AA286" s="22" t="n">
        <v>220000</v>
      </c>
      <c r="AB286" s="22" t="n">
        <v>0</v>
      </c>
      <c r="AC286" s="20" t="inlineStr"/>
      <c r="AD286" s="20" t="inlineStr"/>
      <c r="AE286" s="20" t="inlineStr"/>
      <c r="AF286" s="20" t="inlineStr"/>
      <c r="AG286" s="20" t="inlineStr"/>
      <c r="AH286" s="20" t="inlineStr">
        <is>
          <t>015204002896</t>
        </is>
      </c>
      <c r="AI286" s="20" t="inlineStr">
        <is>
          <t>0%</t>
        </is>
      </c>
      <c r="AJ286" s="20" t="inlineStr">
        <is>
          <t>158995-01-1007/K1225/260523</t>
        </is>
      </c>
      <c r="AK286" s="20" t="inlineStr">
        <is>
          <t>Hợp đồng lao động Xác định thời hạn</t>
        </is>
      </c>
      <c r="AL286" s="20" t="inlineStr">
        <is>
          <t>2023-08-20</t>
        </is>
      </c>
    </row>
    <row r="287">
      <c r="A287" s="20" t="inlineStr">
        <is>
          <t>158888</t>
        </is>
      </c>
      <c r="B287" s="20" t="inlineStr">
        <is>
          <t>Quang Thị Thu Nguyệt</t>
        </is>
      </c>
      <c r="C287" s="20" t="inlineStr">
        <is>
          <t>158888-01</t>
        </is>
      </c>
      <c r="D287" s="20" t="inlineStr">
        <is>
          <t>1007</t>
        </is>
      </c>
      <c r="E287" s="20" t="inlineStr">
        <is>
          <t>FOXCONN</t>
        </is>
      </c>
      <c r="F287" s="21" t="inlineStr">
        <is>
          <t>2004-06-05</t>
        </is>
      </c>
      <c r="G287" s="20" t="inlineStr">
        <is>
          <t>OFF</t>
        </is>
      </c>
      <c r="H287" s="21" t="inlineStr">
        <is>
          <t>2023-05-24</t>
        </is>
      </c>
      <c r="I287" s="21" t="inlineStr">
        <is>
          <t>2023-05-25</t>
        </is>
      </c>
      <c r="J287" s="20" t="inlineStr"/>
      <c r="K287" s="20" t="inlineStr">
        <is>
          <t>Công nhân</t>
        </is>
      </c>
      <c r="L287" s="20" t="inlineStr">
        <is>
          <t>Công nhân</t>
        </is>
      </c>
      <c r="M287" s="20" t="inlineStr"/>
      <c r="N287" s="20" t="inlineStr">
        <is>
          <t>LC1</t>
        </is>
      </c>
      <c r="O287" s="20" t="inlineStr">
        <is>
          <t>M-GROSS</t>
        </is>
      </c>
      <c r="P287" s="20" t="inlineStr"/>
      <c r="Q287" s="20" t="inlineStr">
        <is>
          <t>1</t>
        </is>
      </c>
      <c r="R287" s="22" t="n">
        <v>0</v>
      </c>
      <c r="S287" s="22" t="n">
        <v>4600000</v>
      </c>
      <c r="T287" s="22" t="n">
        <v>4600000</v>
      </c>
      <c r="U287" s="20" t="n">
        <v>0</v>
      </c>
      <c r="V287" s="20" t="n">
        <v>0</v>
      </c>
      <c r="W287" s="20" t="n">
        <v>0</v>
      </c>
      <c r="X287" s="22" t="n">
        <v>300000</v>
      </c>
      <c r="Y287" s="22" t="n">
        <v>200000</v>
      </c>
      <c r="Z287" s="22" t="n">
        <v>350000</v>
      </c>
      <c r="AA287" s="22" t="n">
        <v>220000</v>
      </c>
      <c r="AB287" s="22" t="n">
        <v>0</v>
      </c>
      <c r="AC287" s="20" t="inlineStr"/>
      <c r="AD287" s="20" t="inlineStr"/>
      <c r="AE287" s="20" t="inlineStr"/>
      <c r="AF287" s="20" t="inlineStr"/>
      <c r="AG287" s="20" t="inlineStr"/>
      <c r="AH287" s="20" t="inlineStr">
        <is>
          <t>401224023037</t>
        </is>
      </c>
      <c r="AI287" s="20" t="inlineStr">
        <is>
          <t>0%</t>
        </is>
      </c>
      <c r="AJ287" s="20" t="inlineStr">
        <is>
          <t>158888-01-1007/K1225/240523</t>
        </is>
      </c>
      <c r="AK287" s="20" t="inlineStr">
        <is>
          <t>Hợp đồng lao động Xác định thời hạn</t>
        </is>
      </c>
      <c r="AL287" s="20" t="inlineStr">
        <is>
          <t>2023-08-20</t>
        </is>
      </c>
    </row>
    <row r="288">
      <c r="A288" s="20" t="inlineStr">
        <is>
          <t>157037</t>
        </is>
      </c>
      <c r="B288" s="20" t="inlineStr">
        <is>
          <t>Phan Thị Lụa</t>
        </is>
      </c>
      <c r="C288" s="20" t="inlineStr">
        <is>
          <t>157037-01</t>
        </is>
      </c>
      <c r="D288" s="20" t="inlineStr">
        <is>
          <t>1007</t>
        </is>
      </c>
      <c r="E288" s="20" t="inlineStr">
        <is>
          <t>FOXCONN</t>
        </is>
      </c>
      <c r="F288" s="21" t="inlineStr">
        <is>
          <t>1989-02-14</t>
        </is>
      </c>
      <c r="G288" s="20" t="inlineStr">
        <is>
          <t>OFF</t>
        </is>
      </c>
      <c r="H288" s="21" t="inlineStr">
        <is>
          <t>2023-02-18</t>
        </is>
      </c>
      <c r="I288" s="21" t="inlineStr">
        <is>
          <t>2023-07-14</t>
        </is>
      </c>
      <c r="J288" s="20" t="inlineStr"/>
      <c r="K288" s="20" t="inlineStr">
        <is>
          <t>Công nhân</t>
        </is>
      </c>
      <c r="L288" s="20" t="inlineStr">
        <is>
          <t>Công nhân</t>
        </is>
      </c>
      <c r="M288" s="20" t="inlineStr"/>
      <c r="N288" s="20" t="inlineStr">
        <is>
          <t>LC1</t>
        </is>
      </c>
      <c r="O288" s="20" t="inlineStr">
        <is>
          <t>M-GROSS</t>
        </is>
      </c>
      <c r="P288" s="20" t="inlineStr"/>
      <c r="Q288" s="20" t="inlineStr">
        <is>
          <t>1</t>
        </is>
      </c>
      <c r="R288" s="22" t="n">
        <v>0</v>
      </c>
      <c r="S288" s="22" t="n">
        <v>4600000</v>
      </c>
      <c r="T288" s="22" t="n">
        <v>4600000</v>
      </c>
      <c r="U288" s="20" t="n">
        <v>0</v>
      </c>
      <c r="V288" s="20" t="n">
        <v>0</v>
      </c>
      <c r="W288" s="20" t="n">
        <v>0</v>
      </c>
      <c r="X288" s="22" t="n">
        <v>300000</v>
      </c>
      <c r="Y288" s="22" t="n">
        <v>200000</v>
      </c>
      <c r="Z288" s="22" t="n">
        <v>350000</v>
      </c>
      <c r="AA288" s="22" t="n">
        <v>220000</v>
      </c>
      <c r="AB288" s="22" t="n">
        <v>0</v>
      </c>
      <c r="AC288" s="20" t="inlineStr">
        <is>
          <t>PHAN THI LUA</t>
        </is>
      </c>
      <c r="AD288" s="20" t="inlineStr">
        <is>
          <t>03401010661165</t>
        </is>
      </c>
      <c r="AE288" s="20" t="inlineStr">
        <is>
          <t>Ngân hàng Thương mại Cổ phần Hàng hải Việt Nam</t>
        </is>
      </c>
      <c r="AF288" s="20" t="inlineStr">
        <is>
          <t>MSB</t>
        </is>
      </c>
      <c r="AG288" s="20" t="inlineStr">
        <is>
          <t>MARITIMEBANK CN NINH HIEP HA NOI</t>
        </is>
      </c>
      <c r="AH288" s="20" t="inlineStr">
        <is>
          <t>015189010765</t>
        </is>
      </c>
      <c r="AI288" s="20" t="inlineStr">
        <is>
          <t>44.44444444444444%</t>
        </is>
      </c>
      <c r="AJ288" s="20" t="inlineStr">
        <is>
          <t>157037-02-1007/K1225/150523</t>
        </is>
      </c>
      <c r="AK288" s="20" t="inlineStr">
        <is>
          <t>Hợp đồng lao động Xác định thời hạn</t>
        </is>
      </c>
      <c r="AL288" s="20" t="inlineStr">
        <is>
          <t>2023-08-13</t>
        </is>
      </c>
    </row>
    <row r="289">
      <c r="A289" s="20" t="inlineStr">
        <is>
          <t>159877</t>
        </is>
      </c>
      <c r="B289" s="20" t="inlineStr">
        <is>
          <t>Phàn Sun Hoa</t>
        </is>
      </c>
      <c r="C289" s="20" t="inlineStr">
        <is>
          <t>159877-01</t>
        </is>
      </c>
      <c r="D289" s="20" t="inlineStr">
        <is>
          <t>1007</t>
        </is>
      </c>
      <c r="E289" s="20" t="inlineStr">
        <is>
          <t>FOXCONN</t>
        </is>
      </c>
      <c r="F289" s="21" t="inlineStr">
        <is>
          <t>2002-01-10</t>
        </is>
      </c>
      <c r="G289" s="20" t="inlineStr">
        <is>
          <t>OFF</t>
        </is>
      </c>
      <c r="H289" s="21" t="inlineStr">
        <is>
          <t>2023-06-23</t>
        </is>
      </c>
      <c r="I289" s="21" t="inlineStr">
        <is>
          <t>2023-06-24</t>
        </is>
      </c>
      <c r="J289" s="20" t="inlineStr"/>
      <c r="K289" s="20" t="inlineStr">
        <is>
          <t>Công nhân</t>
        </is>
      </c>
      <c r="L289" s="20" t="inlineStr">
        <is>
          <t>Công nhân</t>
        </is>
      </c>
      <c r="M289" s="20" t="inlineStr"/>
      <c r="N289" s="20" t="inlineStr">
        <is>
          <t>LC1</t>
        </is>
      </c>
      <c r="O289" s="20" t="inlineStr">
        <is>
          <t>M-GROSS</t>
        </is>
      </c>
      <c r="P289" s="20" t="inlineStr"/>
      <c r="Q289" s="20" t="inlineStr">
        <is>
          <t>1</t>
        </is>
      </c>
      <c r="R289" s="22" t="n">
        <v>0</v>
      </c>
      <c r="S289" s="22" t="n">
        <v>4600000</v>
      </c>
      <c r="T289" s="22" t="n">
        <v>4600000</v>
      </c>
      <c r="U289" s="20" t="n">
        <v>0</v>
      </c>
      <c r="V289" s="20" t="n">
        <v>0</v>
      </c>
      <c r="W289" s="20" t="n">
        <v>0</v>
      </c>
      <c r="X289" s="22" t="n">
        <v>300000</v>
      </c>
      <c r="Y289" s="22" t="n">
        <v>200000</v>
      </c>
      <c r="Z289" s="22" t="n">
        <v>350000</v>
      </c>
      <c r="AA289" s="22" t="n">
        <v>220000</v>
      </c>
      <c r="AB289" s="22" t="n">
        <v>0</v>
      </c>
      <c r="AC289" s="20" t="inlineStr"/>
      <c r="AD289" s="20" t="inlineStr"/>
      <c r="AE289" s="20" t="inlineStr"/>
      <c r="AF289" s="20" t="inlineStr"/>
      <c r="AG289" s="20" t="inlineStr"/>
      <c r="AH289" s="20" t="inlineStr">
        <is>
          <t>002302004741</t>
        </is>
      </c>
      <c r="AI289" s="20" t="inlineStr">
        <is>
          <t>0%</t>
        </is>
      </c>
      <c r="AJ289" s="20" t="inlineStr">
        <is>
          <t>159877-01-1007/K1225/230623</t>
        </is>
      </c>
      <c r="AK289" s="20" t="inlineStr">
        <is>
          <t>Hợp đồng lao động Xác định thời hạn</t>
        </is>
      </c>
      <c r="AL289" s="20" t="inlineStr">
        <is>
          <t>2023-09-17</t>
        </is>
      </c>
    </row>
    <row r="290">
      <c r="A290" s="20" t="inlineStr">
        <is>
          <t>158978</t>
        </is>
      </c>
      <c r="B290" s="20" t="inlineStr">
        <is>
          <t>Phạm Văn Vũ</t>
        </is>
      </c>
      <c r="C290" s="20" t="inlineStr">
        <is>
          <t>158978-01</t>
        </is>
      </c>
      <c r="D290" s="20" t="inlineStr">
        <is>
          <t>1007</t>
        </is>
      </c>
      <c r="E290" s="20" t="inlineStr">
        <is>
          <t>FOXCONN</t>
        </is>
      </c>
      <c r="F290" s="21" t="inlineStr">
        <is>
          <t>1996-06-10</t>
        </is>
      </c>
      <c r="G290" s="20" t="inlineStr">
        <is>
          <t>OLD</t>
        </is>
      </c>
      <c r="H290" s="21" t="inlineStr">
        <is>
          <t>2023-05-26</t>
        </is>
      </c>
      <c r="I290" s="21" t="inlineStr">
        <is>
          <t>2023-08-18</t>
        </is>
      </c>
      <c r="J290" s="20" t="inlineStr"/>
      <c r="K290" s="20" t="inlineStr">
        <is>
          <t>Công nhân</t>
        </is>
      </c>
      <c r="L290" s="20" t="inlineStr">
        <is>
          <t>Công nhân</t>
        </is>
      </c>
      <c r="M290" s="20" t="inlineStr"/>
      <c r="N290" s="20" t="inlineStr">
        <is>
          <t>LC1</t>
        </is>
      </c>
      <c r="O290" s="20" t="inlineStr">
        <is>
          <t>M-GROSS</t>
        </is>
      </c>
      <c r="P290" s="20" t="inlineStr"/>
      <c r="Q290" s="20" t="inlineStr">
        <is>
          <t>1</t>
        </is>
      </c>
      <c r="R290" s="22" t="n">
        <v>0</v>
      </c>
      <c r="S290" s="22" t="n">
        <v>4600000</v>
      </c>
      <c r="T290" s="22" t="n">
        <v>4600000</v>
      </c>
      <c r="U290" s="20" t="n">
        <v>0</v>
      </c>
      <c r="V290" s="20" t="n">
        <v>0</v>
      </c>
      <c r="W290" s="20" t="n">
        <v>0</v>
      </c>
      <c r="X290" s="22" t="n">
        <v>300000</v>
      </c>
      <c r="Y290" s="22" t="n">
        <v>200000</v>
      </c>
      <c r="Z290" s="22" t="n">
        <v>350000</v>
      </c>
      <c r="AA290" s="22" t="n">
        <v>220000</v>
      </c>
      <c r="AB290" s="22" t="n">
        <v>0</v>
      </c>
      <c r="AC290" s="20" t="inlineStr"/>
      <c r="AD290" s="20" t="inlineStr"/>
      <c r="AE290" s="20" t="inlineStr"/>
      <c r="AF290" s="20" t="inlineStr"/>
      <c r="AG290" s="20" t="inlineStr"/>
      <c r="AH290" s="20" t="inlineStr">
        <is>
          <t>038096017417</t>
        </is>
      </c>
      <c r="AI290" s="20" t="inlineStr">
        <is>
          <t>0%</t>
        </is>
      </c>
      <c r="AJ290" s="20" t="inlineStr">
        <is>
          <t>158978-01-1007/K1225/260523</t>
        </is>
      </c>
      <c r="AK290" s="20" t="inlineStr">
        <is>
          <t>Hợp đồng lao động Xác định thời hạn</t>
        </is>
      </c>
      <c r="AL290" s="20" t="inlineStr">
        <is>
          <t>2023-08-20</t>
        </is>
      </c>
    </row>
    <row r="291">
      <c r="A291" s="20" t="inlineStr">
        <is>
          <t>159893</t>
        </is>
      </c>
      <c r="B291" s="20" t="inlineStr">
        <is>
          <t>Phạm Văn Trung</t>
        </is>
      </c>
      <c r="C291" s="20" t="inlineStr">
        <is>
          <t>159893-01</t>
        </is>
      </c>
      <c r="D291" s="20" t="inlineStr">
        <is>
          <t>1007</t>
        </is>
      </c>
      <c r="E291" s="20" t="inlineStr">
        <is>
          <t>FOXCONN</t>
        </is>
      </c>
      <c r="F291" s="21" t="inlineStr">
        <is>
          <t>1996-10-10</t>
        </is>
      </c>
      <c r="G291" s="20" t="inlineStr">
        <is>
          <t>OLD</t>
        </is>
      </c>
      <c r="H291" s="21" t="inlineStr">
        <is>
          <t>2023-06-23</t>
        </is>
      </c>
      <c r="I291" s="21" t="inlineStr"/>
      <c r="J291" s="20" t="inlineStr"/>
      <c r="K291" s="20" t="inlineStr">
        <is>
          <t>Công nhân</t>
        </is>
      </c>
      <c r="L291" s="20" t="inlineStr">
        <is>
          <t>Công nhân</t>
        </is>
      </c>
      <c r="M291" s="20" t="inlineStr"/>
      <c r="N291" s="20" t="inlineStr">
        <is>
          <t>LC1</t>
        </is>
      </c>
      <c r="O291" s="20" t="inlineStr">
        <is>
          <t>M-GROSS</t>
        </is>
      </c>
      <c r="P291" s="20" t="inlineStr"/>
      <c r="Q291" s="20" t="inlineStr">
        <is>
          <t>1</t>
        </is>
      </c>
      <c r="R291" s="22" t="n">
        <v>0</v>
      </c>
      <c r="S291" s="22" t="n">
        <v>4600000</v>
      </c>
      <c r="T291" s="22" t="n">
        <v>4600000</v>
      </c>
      <c r="U291" s="20" t="n">
        <v>0</v>
      </c>
      <c r="V291" s="20" t="n">
        <v>0</v>
      </c>
      <c r="W291" s="20" t="n">
        <v>0</v>
      </c>
      <c r="X291" s="22" t="n">
        <v>300000</v>
      </c>
      <c r="Y291" s="22" t="n">
        <v>200000</v>
      </c>
      <c r="Z291" s="22" t="n">
        <v>350000</v>
      </c>
      <c r="AA291" s="22" t="n">
        <v>220000</v>
      </c>
      <c r="AB291" s="22" t="n">
        <v>0</v>
      </c>
      <c r="AC291" s="20" t="inlineStr"/>
      <c r="AD291" s="20" t="inlineStr"/>
      <c r="AE291" s="20" t="inlineStr"/>
      <c r="AF291" s="20" t="inlineStr"/>
      <c r="AG291" s="20" t="inlineStr"/>
      <c r="AH291" s="20" t="inlineStr">
        <is>
          <t>040096015455</t>
        </is>
      </c>
      <c r="AI291" s="20" t="inlineStr">
        <is>
          <t>0%</t>
        </is>
      </c>
      <c r="AJ291" s="20" t="inlineStr">
        <is>
          <t>159893-01-1007/K1225/230623</t>
        </is>
      </c>
      <c r="AK291" s="20" t="inlineStr">
        <is>
          <t>Hợp đồng lao động Xác định thời hạn</t>
        </is>
      </c>
      <c r="AL291" s="20" t="inlineStr">
        <is>
          <t>2023-09-17</t>
        </is>
      </c>
    </row>
    <row r="292">
      <c r="A292" s="20" t="inlineStr">
        <is>
          <t>159928</t>
        </is>
      </c>
      <c r="B292" s="20" t="inlineStr">
        <is>
          <t>Phạm Văn Cường</t>
        </is>
      </c>
      <c r="C292" s="20" t="inlineStr">
        <is>
          <t>159928-01</t>
        </is>
      </c>
      <c r="D292" s="20" t="inlineStr">
        <is>
          <t>1007</t>
        </is>
      </c>
      <c r="E292" s="20" t="inlineStr">
        <is>
          <t>FOXCONN</t>
        </is>
      </c>
      <c r="F292" s="21" t="inlineStr">
        <is>
          <t>1997-06-01</t>
        </is>
      </c>
      <c r="G292" s="20" t="inlineStr">
        <is>
          <t>OLD</t>
        </is>
      </c>
      <c r="H292" s="21" t="inlineStr">
        <is>
          <t>2023-06-27</t>
        </is>
      </c>
      <c r="I292" s="21" t="inlineStr">
        <is>
          <t>2023-08-19</t>
        </is>
      </c>
      <c r="J292" s="20" t="inlineStr"/>
      <c r="K292" s="20" t="inlineStr">
        <is>
          <t>Công nhân</t>
        </is>
      </c>
      <c r="L292" s="20" t="inlineStr">
        <is>
          <t>Công nhân</t>
        </is>
      </c>
      <c r="M292" s="20" t="inlineStr"/>
      <c r="N292" s="20" t="inlineStr">
        <is>
          <t>LC1</t>
        </is>
      </c>
      <c r="O292" s="20" t="inlineStr">
        <is>
          <t>M-GROSS</t>
        </is>
      </c>
      <c r="P292" s="20" t="inlineStr"/>
      <c r="Q292" s="20" t="inlineStr">
        <is>
          <t>1</t>
        </is>
      </c>
      <c r="R292" s="22" t="n">
        <v>0</v>
      </c>
      <c r="S292" s="22" t="n">
        <v>4600000</v>
      </c>
      <c r="T292" s="22" t="n">
        <v>4600000</v>
      </c>
      <c r="U292" s="20" t="n">
        <v>0</v>
      </c>
      <c r="V292" s="20" t="n">
        <v>0</v>
      </c>
      <c r="W292" s="20" t="n">
        <v>0</v>
      </c>
      <c r="X292" s="22" t="n">
        <v>300000</v>
      </c>
      <c r="Y292" s="22" t="n">
        <v>200000</v>
      </c>
      <c r="Z292" s="22" t="n">
        <v>350000</v>
      </c>
      <c r="AA292" s="22" t="n">
        <v>220000</v>
      </c>
      <c r="AB292" s="22" t="n">
        <v>0</v>
      </c>
      <c r="AC292" s="20" t="inlineStr"/>
      <c r="AD292" s="20" t="inlineStr"/>
      <c r="AE292" s="20" t="inlineStr"/>
      <c r="AF292" s="20" t="inlineStr"/>
      <c r="AG292" s="20" t="inlineStr"/>
      <c r="AH292" s="20" t="inlineStr">
        <is>
          <t>027097005015</t>
        </is>
      </c>
      <c r="AI292" s="20" t="inlineStr">
        <is>
          <t>0%</t>
        </is>
      </c>
      <c r="AJ292" s="20" t="inlineStr">
        <is>
          <t>159928-01-1007/K1225/270623</t>
        </is>
      </c>
      <c r="AK292" s="20" t="inlineStr">
        <is>
          <t>Hợp đồng lao động Xác định thời hạn</t>
        </is>
      </c>
      <c r="AL292" s="20" t="inlineStr">
        <is>
          <t>2023-09-24</t>
        </is>
      </c>
    </row>
    <row r="293">
      <c r="A293" s="20" t="inlineStr">
        <is>
          <t>159923</t>
        </is>
      </c>
      <c r="B293" s="20" t="inlineStr">
        <is>
          <t>Phạm Thu Thủy</t>
        </is>
      </c>
      <c r="C293" s="20" t="inlineStr">
        <is>
          <t>159923-01</t>
        </is>
      </c>
      <c r="D293" s="20" t="inlineStr">
        <is>
          <t>1007</t>
        </is>
      </c>
      <c r="E293" s="20" t="inlineStr">
        <is>
          <t>FOXCONN</t>
        </is>
      </c>
      <c r="F293" s="21" t="inlineStr">
        <is>
          <t>1985-05-30</t>
        </is>
      </c>
      <c r="G293" s="20" t="inlineStr">
        <is>
          <t>OLD</t>
        </is>
      </c>
      <c r="H293" s="21" t="inlineStr">
        <is>
          <t>2023-06-27</t>
        </is>
      </c>
      <c r="I293" s="21" t="inlineStr">
        <is>
          <t>2023-08-18</t>
        </is>
      </c>
      <c r="J293" s="20" t="inlineStr"/>
      <c r="K293" s="20" t="inlineStr">
        <is>
          <t>Công nhân</t>
        </is>
      </c>
      <c r="L293" s="20" t="inlineStr">
        <is>
          <t>Công nhân</t>
        </is>
      </c>
      <c r="M293" s="20" t="inlineStr"/>
      <c r="N293" s="20" t="inlineStr">
        <is>
          <t>LC1</t>
        </is>
      </c>
      <c r="O293" s="20" t="inlineStr">
        <is>
          <t>M-GROSS</t>
        </is>
      </c>
      <c r="P293" s="20" t="inlineStr"/>
      <c r="Q293" s="20" t="inlineStr">
        <is>
          <t>1</t>
        </is>
      </c>
      <c r="R293" s="22" t="n">
        <v>0</v>
      </c>
      <c r="S293" s="22" t="n">
        <v>4600000</v>
      </c>
      <c r="T293" s="22" t="n">
        <v>4600000</v>
      </c>
      <c r="U293" s="20" t="n">
        <v>0</v>
      </c>
      <c r="V293" s="20" t="n">
        <v>0</v>
      </c>
      <c r="W293" s="20" t="n">
        <v>0</v>
      </c>
      <c r="X293" s="22" t="n">
        <v>300000</v>
      </c>
      <c r="Y293" s="22" t="n">
        <v>200000</v>
      </c>
      <c r="Z293" s="22" t="n">
        <v>350000</v>
      </c>
      <c r="AA293" s="22" t="n">
        <v>220000</v>
      </c>
      <c r="AB293" s="22" t="n">
        <v>0</v>
      </c>
      <c r="AC293" s="20" t="inlineStr"/>
      <c r="AD293" s="20" t="inlineStr"/>
      <c r="AE293" s="20" t="inlineStr"/>
      <c r="AF293" s="20" t="inlineStr"/>
      <c r="AG293" s="20" t="inlineStr"/>
      <c r="AH293" s="20" t="inlineStr">
        <is>
          <t>038185008316</t>
        </is>
      </c>
      <c r="AI293" s="20" t="inlineStr">
        <is>
          <t>0%</t>
        </is>
      </c>
      <c r="AJ293" s="20" t="inlineStr">
        <is>
          <t>159923-01-1007/K1225/270623</t>
        </is>
      </c>
      <c r="AK293" s="20" t="inlineStr">
        <is>
          <t>Hợp đồng lao động Xác định thời hạn</t>
        </is>
      </c>
      <c r="AL293" s="20" t="inlineStr">
        <is>
          <t>2023-09-24</t>
        </is>
      </c>
    </row>
    <row r="294">
      <c r="A294" s="20" t="inlineStr">
        <is>
          <t>152745</t>
        </is>
      </c>
      <c r="B294" s="20" t="inlineStr">
        <is>
          <t>Phạm Minh Kiên</t>
        </is>
      </c>
      <c r="C294" s="20" t="inlineStr">
        <is>
          <t>152745-02</t>
        </is>
      </c>
      <c r="D294" s="20" t="inlineStr">
        <is>
          <t>1007</t>
        </is>
      </c>
      <c r="E294" s="20" t="inlineStr">
        <is>
          <t>FOXCONN</t>
        </is>
      </c>
      <c r="F294" s="21" t="inlineStr">
        <is>
          <t>2004-06-27</t>
        </is>
      </c>
      <c r="G294" s="20" t="inlineStr">
        <is>
          <t>OFF</t>
        </is>
      </c>
      <c r="H294" s="21" t="inlineStr">
        <is>
          <t>2023-05-24</t>
        </is>
      </c>
      <c r="I294" s="21" t="inlineStr">
        <is>
          <t>2023-07-24</t>
        </is>
      </c>
      <c r="J294" s="20" t="inlineStr"/>
      <c r="K294" s="20" t="inlineStr">
        <is>
          <t>Công nhân</t>
        </is>
      </c>
      <c r="L294" s="20" t="inlineStr">
        <is>
          <t>Công nhân</t>
        </is>
      </c>
      <c r="M294" s="20" t="inlineStr"/>
      <c r="N294" s="20" t="inlineStr">
        <is>
          <t>LC1</t>
        </is>
      </c>
      <c r="O294" s="20" t="inlineStr">
        <is>
          <t>M-GROSS</t>
        </is>
      </c>
      <c r="P294" s="20" t="inlineStr"/>
      <c r="Q294" s="20" t="inlineStr">
        <is>
          <t>1</t>
        </is>
      </c>
      <c r="R294" s="22" t="n">
        <v>0</v>
      </c>
      <c r="S294" s="22" t="n">
        <v>4600000</v>
      </c>
      <c r="T294" s="22" t="n">
        <v>4600000</v>
      </c>
      <c r="U294" s="20" t="n">
        <v>0</v>
      </c>
      <c r="V294" s="20" t="n">
        <v>0</v>
      </c>
      <c r="W294" s="20" t="n">
        <v>0</v>
      </c>
      <c r="X294" s="22" t="n">
        <v>300000</v>
      </c>
      <c r="Y294" s="22" t="n">
        <v>200000</v>
      </c>
      <c r="Z294" s="22" t="n">
        <v>350000</v>
      </c>
      <c r="AA294" s="22" t="n">
        <v>220000</v>
      </c>
      <c r="AB294" s="22" t="n">
        <v>0</v>
      </c>
      <c r="AC294" s="20" t="inlineStr"/>
      <c r="AD294" s="20" t="inlineStr"/>
      <c r="AE294" s="20" t="inlineStr"/>
      <c r="AF294" s="20" t="inlineStr"/>
      <c r="AG294" s="20" t="inlineStr"/>
      <c r="AH294" s="20" t="inlineStr">
        <is>
          <t>038204018665</t>
        </is>
      </c>
      <c r="AI294" s="20" t="inlineStr">
        <is>
          <t>22.22222222222222%</t>
        </is>
      </c>
      <c r="AJ294" s="20" t="inlineStr">
        <is>
          <t>152745-01-1007/K1225/240523</t>
        </is>
      </c>
      <c r="AK294" s="20" t="inlineStr">
        <is>
          <t>Hợp đồng lao động Xác định thời hạn</t>
        </is>
      </c>
      <c r="AL294" s="20" t="inlineStr">
        <is>
          <t>2023-08-20</t>
        </is>
      </c>
    </row>
    <row r="295">
      <c r="A295" s="20" t="inlineStr">
        <is>
          <t>148805</t>
        </is>
      </c>
      <c r="B295" s="20" t="inlineStr">
        <is>
          <t>Phạm Đình Cường</t>
        </is>
      </c>
      <c r="C295" s="20" t="inlineStr">
        <is>
          <t>148805-03</t>
        </is>
      </c>
      <c r="D295" s="20" t="inlineStr">
        <is>
          <t>1007</t>
        </is>
      </c>
      <c r="E295" s="20" t="inlineStr">
        <is>
          <t>FOXCONN</t>
        </is>
      </c>
      <c r="F295" s="21" t="inlineStr">
        <is>
          <t>1993-12-17</t>
        </is>
      </c>
      <c r="G295" s="20" t="inlineStr">
        <is>
          <t>OFF</t>
        </is>
      </c>
      <c r="H295" s="21" t="inlineStr">
        <is>
          <t>2022-03-05</t>
        </is>
      </c>
      <c r="I295" s="21" t="inlineStr">
        <is>
          <t>2023-06-18</t>
        </is>
      </c>
      <c r="J295" s="20" t="inlineStr"/>
      <c r="K295" s="20" t="inlineStr">
        <is>
          <t>Công nhân</t>
        </is>
      </c>
      <c r="L295" s="20" t="inlineStr">
        <is>
          <t>Công nhân</t>
        </is>
      </c>
      <c r="M295" s="20" t="inlineStr"/>
      <c r="N295" s="20" t="inlineStr">
        <is>
          <t>LC1</t>
        </is>
      </c>
      <c r="O295" s="20" t="inlineStr">
        <is>
          <t>M-GROSS</t>
        </is>
      </c>
      <c r="P295" s="20" t="inlineStr"/>
      <c r="Q295" s="20" t="inlineStr">
        <is>
          <t>1</t>
        </is>
      </c>
      <c r="R295" s="22" t="n">
        <v>0</v>
      </c>
      <c r="S295" s="22" t="n">
        <v>4600000</v>
      </c>
      <c r="T295" s="22" t="n">
        <v>4600000</v>
      </c>
      <c r="U295" s="20" t="n">
        <v>0</v>
      </c>
      <c r="V295" s="20" t="n">
        <v>0</v>
      </c>
      <c r="W295" s="20" t="n">
        <v>0</v>
      </c>
      <c r="X295" s="22" t="n">
        <v>300000</v>
      </c>
      <c r="Y295" s="22" t="n">
        <v>200000</v>
      </c>
      <c r="Z295" s="22" t="n">
        <v>350000</v>
      </c>
      <c r="AA295" s="22" t="n">
        <v>220000</v>
      </c>
      <c r="AB295" s="22" t="n">
        <v>0</v>
      </c>
      <c r="AC295" s="20" t="inlineStr">
        <is>
          <t>PHAM DINH CUONG</t>
        </is>
      </c>
      <c r="AD295" s="20" t="inlineStr">
        <is>
          <t>03401019069456</t>
        </is>
      </c>
      <c r="AE295" s="20" t="inlineStr">
        <is>
          <t>Ngân hàng Thương mại Cổ phần Hàng hải Việt Nam</t>
        </is>
      </c>
      <c r="AF295" s="20" t="inlineStr">
        <is>
          <t>MSB</t>
        </is>
      </c>
      <c r="AG295" s="20" t="inlineStr">
        <is>
          <t>MARITIMEBANK CN NINH HIEP HA NOI</t>
        </is>
      </c>
      <c r="AH295" s="20" t="inlineStr">
        <is>
          <t>038093018374</t>
        </is>
      </c>
      <c r="AI295" s="20" t="inlineStr">
        <is>
          <t>66.66666666666667%</t>
        </is>
      </c>
      <c r="AJ295" s="20" t="inlineStr">
        <is>
          <t>148805-02-1007/K1225/050623</t>
        </is>
      </c>
      <c r="AK295" s="20" t="inlineStr">
        <is>
          <t>Hợp đồng lao động Xác định thời hạn</t>
        </is>
      </c>
      <c r="AL295" s="20" t="inlineStr">
        <is>
          <t>2023-09-03</t>
        </is>
      </c>
    </row>
    <row r="296">
      <c r="A296" s="20" t="inlineStr">
        <is>
          <t>159035</t>
        </is>
      </c>
      <c r="B296" s="20" t="inlineStr">
        <is>
          <t>Nông Văn Quý</t>
        </is>
      </c>
      <c r="C296" s="20" t="inlineStr">
        <is>
          <t>159035-01</t>
        </is>
      </c>
      <c r="D296" s="20" t="inlineStr">
        <is>
          <t>1007</t>
        </is>
      </c>
      <c r="E296" s="20" t="inlineStr">
        <is>
          <t>FOXCONN</t>
        </is>
      </c>
      <c r="F296" s="21" t="inlineStr">
        <is>
          <t>2002-10-08</t>
        </is>
      </c>
      <c r="G296" s="20" t="inlineStr">
        <is>
          <t>OLD</t>
        </is>
      </c>
      <c r="H296" s="21" t="inlineStr">
        <is>
          <t>2023-05-27</t>
        </is>
      </c>
      <c r="I296" s="21" t="inlineStr"/>
      <c r="J296" s="20" t="inlineStr"/>
      <c r="K296" s="20" t="inlineStr">
        <is>
          <t>Công nhân</t>
        </is>
      </c>
      <c r="L296" s="20" t="inlineStr">
        <is>
          <t>Công nhân</t>
        </is>
      </c>
      <c r="M296" s="20" t="inlineStr"/>
      <c r="N296" s="20" t="inlineStr">
        <is>
          <t>LC1</t>
        </is>
      </c>
      <c r="O296" s="20" t="inlineStr">
        <is>
          <t>M-GROSS</t>
        </is>
      </c>
      <c r="P296" s="20" t="inlineStr"/>
      <c r="Q296" s="20" t="inlineStr">
        <is>
          <t>1</t>
        </is>
      </c>
      <c r="R296" s="22" t="n">
        <v>0</v>
      </c>
      <c r="S296" s="22" t="n">
        <v>4600000</v>
      </c>
      <c r="T296" s="22" t="n">
        <v>4600000</v>
      </c>
      <c r="U296" s="20" t="n">
        <v>0</v>
      </c>
      <c r="V296" s="20" t="n">
        <v>0</v>
      </c>
      <c r="W296" s="20" t="n">
        <v>0</v>
      </c>
      <c r="X296" s="22" t="n">
        <v>300000</v>
      </c>
      <c r="Y296" s="22" t="n">
        <v>200000</v>
      </c>
      <c r="Z296" s="22" t="n">
        <v>350000</v>
      </c>
      <c r="AA296" s="22" t="n">
        <v>220000</v>
      </c>
      <c r="AB296" s="22" t="n">
        <v>0</v>
      </c>
      <c r="AC296" s="20" t="inlineStr"/>
      <c r="AD296" s="20" t="inlineStr"/>
      <c r="AE296" s="20" t="inlineStr"/>
      <c r="AF296" s="20" t="inlineStr"/>
      <c r="AG296" s="20" t="inlineStr"/>
      <c r="AH296" s="20" t="inlineStr">
        <is>
          <t>008202007066</t>
        </is>
      </c>
      <c r="AI296" s="20" t="inlineStr">
        <is>
          <t>0%</t>
        </is>
      </c>
      <c r="AJ296" s="20" t="inlineStr">
        <is>
          <t>159035-01-1007/K1225/270523</t>
        </is>
      </c>
      <c r="AK296" s="20" t="inlineStr">
        <is>
          <t>Hợp đồng lao động Xác định thời hạn</t>
        </is>
      </c>
      <c r="AL296" s="20" t="inlineStr">
        <is>
          <t>2023-08-20</t>
        </is>
      </c>
    </row>
    <row r="297">
      <c r="A297" s="20" t="inlineStr">
        <is>
          <t>159002</t>
        </is>
      </c>
      <c r="B297" s="20" t="inlineStr">
        <is>
          <t>Nông Văn Nam</t>
        </is>
      </c>
      <c r="C297" s="20" t="inlineStr">
        <is>
          <t>159002-01</t>
        </is>
      </c>
      <c r="D297" s="20" t="inlineStr">
        <is>
          <t>1007</t>
        </is>
      </c>
      <c r="E297" s="20" t="inlineStr">
        <is>
          <t>FOXCONN</t>
        </is>
      </c>
      <c r="F297" s="21" t="inlineStr">
        <is>
          <t>2002-07-22</t>
        </is>
      </c>
      <c r="G297" s="20" t="inlineStr">
        <is>
          <t>OLD</t>
        </is>
      </c>
      <c r="H297" s="21" t="inlineStr">
        <is>
          <t>2023-05-26</t>
        </is>
      </c>
      <c r="I297" s="21" t="inlineStr">
        <is>
          <t>2023-08-27</t>
        </is>
      </c>
      <c r="J297" s="20" t="inlineStr"/>
      <c r="K297" s="20" t="inlineStr">
        <is>
          <t>Công nhân</t>
        </is>
      </c>
      <c r="L297" s="20" t="inlineStr">
        <is>
          <t>Công nhân</t>
        </is>
      </c>
      <c r="M297" s="20" t="inlineStr"/>
      <c r="N297" s="20" t="inlineStr">
        <is>
          <t>LC1</t>
        </is>
      </c>
      <c r="O297" s="20" t="inlineStr">
        <is>
          <t>M-GROSS</t>
        </is>
      </c>
      <c r="P297" s="20" t="inlineStr"/>
      <c r="Q297" s="20" t="inlineStr">
        <is>
          <t>1</t>
        </is>
      </c>
      <c r="R297" s="22" t="n">
        <v>0</v>
      </c>
      <c r="S297" s="22" t="n">
        <v>4600000</v>
      </c>
      <c r="T297" s="22" t="n">
        <v>4600000</v>
      </c>
      <c r="U297" s="20" t="n">
        <v>0</v>
      </c>
      <c r="V297" s="20" t="n">
        <v>0</v>
      </c>
      <c r="W297" s="20" t="n">
        <v>0</v>
      </c>
      <c r="X297" s="22" t="n">
        <v>300000</v>
      </c>
      <c r="Y297" s="22" t="n">
        <v>200000</v>
      </c>
      <c r="Z297" s="22" t="n">
        <v>350000</v>
      </c>
      <c r="AA297" s="22" t="n">
        <v>220000</v>
      </c>
      <c r="AB297" s="22" t="n">
        <v>0</v>
      </c>
      <c r="AC297" s="20" t="inlineStr"/>
      <c r="AD297" s="20" t="inlineStr"/>
      <c r="AE297" s="20" t="inlineStr"/>
      <c r="AF297" s="20" t="inlineStr"/>
      <c r="AG297" s="20" t="inlineStr"/>
      <c r="AH297" s="20" t="inlineStr">
        <is>
          <t>002202000939</t>
        </is>
      </c>
      <c r="AI297" s="20" t="inlineStr">
        <is>
          <t>0%</t>
        </is>
      </c>
      <c r="AJ297" s="20" t="inlineStr">
        <is>
          <t>159002-01-1007/K1225/260523</t>
        </is>
      </c>
      <c r="AK297" s="20" t="inlineStr">
        <is>
          <t>Hợp đồng lao động Xác định thời hạn</t>
        </is>
      </c>
      <c r="AL297" s="20" t="inlineStr">
        <is>
          <t>2023-08-20</t>
        </is>
      </c>
    </row>
    <row r="298">
      <c r="A298" s="20" t="inlineStr">
        <is>
          <t>158977</t>
        </is>
      </c>
      <c r="B298" s="20" t="inlineStr">
        <is>
          <t>Nông Văn Cầu</t>
        </is>
      </c>
      <c r="C298" s="20" t="inlineStr">
        <is>
          <t>158977-01</t>
        </is>
      </c>
      <c r="D298" s="20" t="inlineStr">
        <is>
          <t>1007</t>
        </is>
      </c>
      <c r="E298" s="20" t="inlineStr">
        <is>
          <t>FOXCONN</t>
        </is>
      </c>
      <c r="F298" s="21" t="inlineStr">
        <is>
          <t>1997-09-18</t>
        </is>
      </c>
      <c r="G298" s="20" t="inlineStr">
        <is>
          <t>OLD</t>
        </is>
      </c>
      <c r="H298" s="21" t="inlineStr">
        <is>
          <t>2023-05-26</t>
        </is>
      </c>
      <c r="I298" s="21" t="inlineStr">
        <is>
          <t>2023-08-18</t>
        </is>
      </c>
      <c r="J298" s="20" t="inlineStr"/>
      <c r="K298" s="20" t="inlineStr">
        <is>
          <t>Công nhân</t>
        </is>
      </c>
      <c r="L298" s="20" t="inlineStr">
        <is>
          <t>Công nhân</t>
        </is>
      </c>
      <c r="M298" s="20" t="inlineStr"/>
      <c r="N298" s="20" t="inlineStr">
        <is>
          <t>LC1</t>
        </is>
      </c>
      <c r="O298" s="20" t="inlineStr">
        <is>
          <t>M-GROSS</t>
        </is>
      </c>
      <c r="P298" s="20" t="inlineStr"/>
      <c r="Q298" s="20" t="inlineStr">
        <is>
          <t>1</t>
        </is>
      </c>
      <c r="R298" s="22" t="n">
        <v>0</v>
      </c>
      <c r="S298" s="22" t="n">
        <v>4600000</v>
      </c>
      <c r="T298" s="22" t="n">
        <v>4600000</v>
      </c>
      <c r="U298" s="20" t="n">
        <v>0</v>
      </c>
      <c r="V298" s="20" t="n">
        <v>0</v>
      </c>
      <c r="W298" s="20" t="n">
        <v>0</v>
      </c>
      <c r="X298" s="22" t="n">
        <v>300000</v>
      </c>
      <c r="Y298" s="22" t="n">
        <v>200000</v>
      </c>
      <c r="Z298" s="22" t="n">
        <v>350000</v>
      </c>
      <c r="AA298" s="22" t="n">
        <v>220000</v>
      </c>
      <c r="AB298" s="22" t="n">
        <v>0</v>
      </c>
      <c r="AC298" s="20" t="inlineStr"/>
      <c r="AD298" s="20" t="inlineStr"/>
      <c r="AE298" s="20" t="inlineStr"/>
      <c r="AF298" s="20" t="inlineStr"/>
      <c r="AG298" s="20" t="inlineStr"/>
      <c r="AH298" s="20" t="inlineStr">
        <is>
          <t>020097005168</t>
        </is>
      </c>
      <c r="AI298" s="20" t="inlineStr">
        <is>
          <t>0%</t>
        </is>
      </c>
      <c r="AJ298" s="20" t="inlineStr">
        <is>
          <t>158977-01-1007/K1225/260523</t>
        </is>
      </c>
      <c r="AK298" s="20" t="inlineStr">
        <is>
          <t>Hợp đồng lao động Xác định thời hạn</t>
        </is>
      </c>
      <c r="AL298" s="20" t="inlineStr">
        <is>
          <t>2023-08-20</t>
        </is>
      </c>
    </row>
    <row r="299">
      <c r="A299" s="20" t="inlineStr">
        <is>
          <t>153235</t>
        </is>
      </c>
      <c r="B299" s="20" t="inlineStr">
        <is>
          <t>Nông Thị Lý</t>
        </is>
      </c>
      <c r="C299" s="20" t="inlineStr">
        <is>
          <t>153235-03</t>
        </is>
      </c>
      <c r="D299" s="20" t="inlineStr">
        <is>
          <t>1007</t>
        </is>
      </c>
      <c r="E299" s="20" t="inlineStr">
        <is>
          <t>FOXCONN</t>
        </is>
      </c>
      <c r="F299" s="21" t="inlineStr">
        <is>
          <t>2004-05-26</t>
        </is>
      </c>
      <c r="G299" s="20" t="inlineStr">
        <is>
          <t>OFF</t>
        </is>
      </c>
      <c r="H299" s="21" t="inlineStr">
        <is>
          <t>2023-06-01</t>
        </is>
      </c>
      <c r="I299" s="21" t="inlineStr">
        <is>
          <t>2023-06-18</t>
        </is>
      </c>
      <c r="J299" s="20" t="inlineStr"/>
      <c r="K299" s="20" t="inlineStr">
        <is>
          <t>Công nhân</t>
        </is>
      </c>
      <c r="L299" s="20" t="inlineStr">
        <is>
          <t>Công nhân</t>
        </is>
      </c>
      <c r="M299" s="20" t="inlineStr"/>
      <c r="N299" s="20" t="inlineStr">
        <is>
          <t>LC1</t>
        </is>
      </c>
      <c r="O299" s="20" t="inlineStr">
        <is>
          <t>M-GROSS</t>
        </is>
      </c>
      <c r="P299" s="20" t="inlineStr"/>
      <c r="Q299" s="20" t="inlineStr">
        <is>
          <t>1</t>
        </is>
      </c>
      <c r="R299" s="22" t="n">
        <v>0</v>
      </c>
      <c r="S299" s="22" t="n">
        <v>4600000</v>
      </c>
      <c r="T299" s="22" t="n">
        <v>4600000</v>
      </c>
      <c r="U299" s="20" t="n">
        <v>0</v>
      </c>
      <c r="V299" s="20" t="n">
        <v>0</v>
      </c>
      <c r="W299" s="20" t="n">
        <v>0</v>
      </c>
      <c r="X299" s="22" t="n">
        <v>300000</v>
      </c>
      <c r="Y299" s="22" t="n">
        <v>200000</v>
      </c>
      <c r="Z299" s="22" t="n">
        <v>350000</v>
      </c>
      <c r="AA299" s="22" t="n">
        <v>220000</v>
      </c>
      <c r="AB299" s="22" t="n">
        <v>0</v>
      </c>
      <c r="AC299" s="20" t="inlineStr"/>
      <c r="AD299" s="20" t="inlineStr"/>
      <c r="AE299" s="20" t="inlineStr"/>
      <c r="AF299" s="20" t="inlineStr"/>
      <c r="AG299" s="20" t="inlineStr"/>
      <c r="AH299" s="20" t="inlineStr">
        <is>
          <t>008304001764</t>
        </is>
      </c>
      <c r="AI299" s="20" t="inlineStr">
        <is>
          <t>55.55555555555556%</t>
        </is>
      </c>
      <c r="AJ299" s="20" t="inlineStr">
        <is>
          <t>153235-01-1007/K1225/010623</t>
        </is>
      </c>
      <c r="AK299" s="20" t="inlineStr">
        <is>
          <t>Hợp đồng lao động Xác định thời hạn</t>
        </is>
      </c>
      <c r="AL299" s="20" t="inlineStr">
        <is>
          <t>2023-07-27</t>
        </is>
      </c>
    </row>
    <row r="300">
      <c r="A300" s="20" t="inlineStr">
        <is>
          <t>159062</t>
        </is>
      </c>
      <c r="B300" s="20" t="inlineStr">
        <is>
          <t>Nông Thị Duyên</t>
        </is>
      </c>
      <c r="C300" s="20" t="inlineStr">
        <is>
          <t>159062-01</t>
        </is>
      </c>
      <c r="D300" s="20" t="inlineStr">
        <is>
          <t>1007</t>
        </is>
      </c>
      <c r="E300" s="20" t="inlineStr">
        <is>
          <t>FOXCONN</t>
        </is>
      </c>
      <c r="F300" s="21" t="inlineStr">
        <is>
          <t>2002-04-30</t>
        </is>
      </c>
      <c r="G300" s="20" t="inlineStr">
        <is>
          <t>OFF</t>
        </is>
      </c>
      <c r="H300" s="21" t="inlineStr">
        <is>
          <t>2023-05-29</t>
        </is>
      </c>
      <c r="I300" s="21" t="inlineStr">
        <is>
          <t>2023-06-30</t>
        </is>
      </c>
      <c r="J300" s="20" t="inlineStr"/>
      <c r="K300" s="20" t="inlineStr">
        <is>
          <t>Công nhân</t>
        </is>
      </c>
      <c r="L300" s="20" t="inlineStr">
        <is>
          <t>Công nhân</t>
        </is>
      </c>
      <c r="M300" s="20" t="inlineStr"/>
      <c r="N300" s="20" t="inlineStr">
        <is>
          <t>LC1</t>
        </is>
      </c>
      <c r="O300" s="20" t="inlineStr">
        <is>
          <t>M-GROSS</t>
        </is>
      </c>
      <c r="P300" s="20" t="inlineStr"/>
      <c r="Q300" s="20" t="inlineStr">
        <is>
          <t>1</t>
        </is>
      </c>
      <c r="R300" s="22" t="n">
        <v>0</v>
      </c>
      <c r="S300" s="22" t="n">
        <v>4600000</v>
      </c>
      <c r="T300" s="22" t="n">
        <v>4600000</v>
      </c>
      <c r="U300" s="20" t="n">
        <v>0</v>
      </c>
      <c r="V300" s="20" t="n">
        <v>0</v>
      </c>
      <c r="W300" s="20" t="n">
        <v>0</v>
      </c>
      <c r="X300" s="22" t="n">
        <v>300000</v>
      </c>
      <c r="Y300" s="22" t="n">
        <v>200000</v>
      </c>
      <c r="Z300" s="22" t="n">
        <v>350000</v>
      </c>
      <c r="AA300" s="22" t="n">
        <v>220000</v>
      </c>
      <c r="AB300" s="22" t="n">
        <v>0</v>
      </c>
      <c r="AC300" s="20" t="inlineStr"/>
      <c r="AD300" s="20" t="inlineStr"/>
      <c r="AE300" s="20" t="inlineStr"/>
      <c r="AF300" s="20" t="inlineStr"/>
      <c r="AG300" s="20" t="inlineStr"/>
      <c r="AH300" s="20" t="inlineStr">
        <is>
          <t>008302002382</t>
        </is>
      </c>
      <c r="AI300" s="20" t="inlineStr">
        <is>
          <t>0%</t>
        </is>
      </c>
      <c r="AJ300" s="20" t="inlineStr">
        <is>
          <t>159062-01-1007/K1225/290523</t>
        </is>
      </c>
      <c r="AK300" s="20" t="inlineStr">
        <is>
          <t>Hợp đồng lao động Xác định thời hạn</t>
        </is>
      </c>
      <c r="AL300" s="20" t="inlineStr">
        <is>
          <t>2023-08-20</t>
        </is>
      </c>
    </row>
    <row r="301">
      <c r="A301" s="20" t="inlineStr">
        <is>
          <t>158916</t>
        </is>
      </c>
      <c r="B301" s="20" t="inlineStr">
        <is>
          <t>Nguyễn Văn Tùng</t>
        </is>
      </c>
      <c r="C301" s="20" t="inlineStr">
        <is>
          <t>158916-01</t>
        </is>
      </c>
      <c r="D301" s="20" t="inlineStr">
        <is>
          <t>1007</t>
        </is>
      </c>
      <c r="E301" s="20" t="inlineStr">
        <is>
          <t>FOXCONN</t>
        </is>
      </c>
      <c r="F301" s="21" t="inlineStr">
        <is>
          <t>2001-09-11</t>
        </is>
      </c>
      <c r="G301" s="20" t="inlineStr">
        <is>
          <t>OLD</t>
        </is>
      </c>
      <c r="H301" s="21" t="inlineStr">
        <is>
          <t>2023-05-25</t>
        </is>
      </c>
      <c r="I301" s="21" t="inlineStr">
        <is>
          <t>2023-08-10</t>
        </is>
      </c>
      <c r="J301" s="20" t="inlineStr"/>
      <c r="K301" s="20" t="inlineStr">
        <is>
          <t>Công nhân</t>
        </is>
      </c>
      <c r="L301" s="20" t="inlineStr">
        <is>
          <t>Công nhân</t>
        </is>
      </c>
      <c r="M301" s="20" t="inlineStr"/>
      <c r="N301" s="20" t="inlineStr">
        <is>
          <t>LC1</t>
        </is>
      </c>
      <c r="O301" s="20" t="inlineStr">
        <is>
          <t>M-GROSS</t>
        </is>
      </c>
      <c r="P301" s="20" t="inlineStr"/>
      <c r="Q301" s="20" t="inlineStr">
        <is>
          <t>1</t>
        </is>
      </c>
      <c r="R301" s="22" t="n">
        <v>0</v>
      </c>
      <c r="S301" s="22" t="n">
        <v>4600000</v>
      </c>
      <c r="T301" s="22" t="n">
        <v>4600000</v>
      </c>
      <c r="U301" s="20" t="n">
        <v>0</v>
      </c>
      <c r="V301" s="20" t="n">
        <v>0</v>
      </c>
      <c r="W301" s="20" t="n">
        <v>0</v>
      </c>
      <c r="X301" s="22" t="n">
        <v>300000</v>
      </c>
      <c r="Y301" s="22" t="n">
        <v>200000</v>
      </c>
      <c r="Z301" s="22" t="n">
        <v>350000</v>
      </c>
      <c r="AA301" s="22" t="n">
        <v>220000</v>
      </c>
      <c r="AB301" s="22" t="n">
        <v>0</v>
      </c>
      <c r="AC301" s="20" t="inlineStr"/>
      <c r="AD301" s="20" t="inlineStr"/>
      <c r="AE301" s="20" t="inlineStr"/>
      <c r="AF301" s="20" t="inlineStr"/>
      <c r="AG301" s="20" t="inlineStr"/>
      <c r="AH301" s="20" t="inlineStr">
        <is>
          <t>027201001764</t>
        </is>
      </c>
      <c r="AI301" s="20" t="inlineStr">
        <is>
          <t>0%</t>
        </is>
      </c>
      <c r="AJ301" s="20" t="inlineStr">
        <is>
          <t>158916-01-1007/K1225/250523</t>
        </is>
      </c>
      <c r="AK301" s="20" t="inlineStr">
        <is>
          <t>Hợp đồng lao động Xác định thời hạn</t>
        </is>
      </c>
      <c r="AL301" s="20" t="inlineStr">
        <is>
          <t>2023-08-20</t>
        </is>
      </c>
    </row>
    <row r="302">
      <c r="A302" s="20" t="inlineStr">
        <is>
          <t>148285</t>
        </is>
      </c>
      <c r="B302" s="20" t="inlineStr">
        <is>
          <t>Nguyễn Văn Thắng</t>
        </is>
      </c>
      <c r="C302" s="20" t="inlineStr">
        <is>
          <t>148285-02</t>
        </is>
      </c>
      <c r="D302" s="20" t="inlineStr">
        <is>
          <t>1007</t>
        </is>
      </c>
      <c r="E302" s="20" t="inlineStr">
        <is>
          <t>FOXCONN</t>
        </is>
      </c>
      <c r="F302" s="21" t="inlineStr">
        <is>
          <t>2001-08-20</t>
        </is>
      </c>
      <c r="G302" s="20" t="inlineStr">
        <is>
          <t>OLD</t>
        </is>
      </c>
      <c r="H302" s="21" t="inlineStr">
        <is>
          <t>2023-02-20</t>
        </is>
      </c>
      <c r="I302" s="21" t="inlineStr">
        <is>
          <t>2023-08-20</t>
        </is>
      </c>
      <c r="J302" s="20" t="inlineStr"/>
      <c r="K302" s="20" t="inlineStr">
        <is>
          <t>Công nhân</t>
        </is>
      </c>
      <c r="L302" s="20" t="inlineStr">
        <is>
          <t>Công nhân</t>
        </is>
      </c>
      <c r="M302" s="20" t="inlineStr"/>
      <c r="N302" s="20" t="inlineStr">
        <is>
          <t>LC1</t>
        </is>
      </c>
      <c r="O302" s="20" t="inlineStr">
        <is>
          <t>M-GROSS</t>
        </is>
      </c>
      <c r="P302" s="20" t="inlineStr"/>
      <c r="Q302" s="20" t="inlineStr">
        <is>
          <t>1</t>
        </is>
      </c>
      <c r="R302" s="22" t="n">
        <v>0</v>
      </c>
      <c r="S302" s="22" t="n">
        <v>4600000</v>
      </c>
      <c r="T302" s="22" t="n">
        <v>4600000</v>
      </c>
      <c r="U302" s="20" t="n">
        <v>0</v>
      </c>
      <c r="V302" s="20" t="n">
        <v>0</v>
      </c>
      <c r="W302" s="20" t="n">
        <v>0</v>
      </c>
      <c r="X302" s="22" t="n">
        <v>300000</v>
      </c>
      <c r="Y302" s="22" t="n">
        <v>200000</v>
      </c>
      <c r="Z302" s="22" t="n">
        <v>350000</v>
      </c>
      <c r="AA302" s="22" t="n">
        <v>220000</v>
      </c>
      <c r="AB302" s="22" t="n">
        <v>0</v>
      </c>
      <c r="AC302" s="20" t="inlineStr">
        <is>
          <t>NGUYEN VAN THANG</t>
        </is>
      </c>
      <c r="AD302" s="20" t="inlineStr">
        <is>
          <t>03401010775352</t>
        </is>
      </c>
      <c r="AE302" s="20" t="inlineStr">
        <is>
          <t>Ngân hàng Thương mại Cổ phần Hàng hải Việt Nam</t>
        </is>
      </c>
      <c r="AF302" s="20" t="inlineStr">
        <is>
          <t>MSB</t>
        </is>
      </c>
      <c r="AG302" s="20" t="inlineStr">
        <is>
          <t>MARITIMEBANK CN NINH HIEP HA NOI</t>
        </is>
      </c>
      <c r="AH302" s="20" t="inlineStr">
        <is>
          <t>010201008097</t>
        </is>
      </c>
      <c r="AI302" s="20" t="inlineStr">
        <is>
          <t>77.77777777777777%</t>
        </is>
      </c>
      <c r="AJ302" s="20" t="inlineStr">
        <is>
          <t>148285-02-1007/K1225/220523</t>
        </is>
      </c>
      <c r="AK302" s="20" t="inlineStr">
        <is>
          <t>Hợp đồng lao động Xác định thời hạn</t>
        </is>
      </c>
      <c r="AL302" s="20" t="inlineStr">
        <is>
          <t>2023-08-20</t>
        </is>
      </c>
    </row>
    <row r="303">
      <c r="A303" s="20" t="inlineStr">
        <is>
          <t>148851</t>
        </is>
      </c>
      <c r="B303" s="20" t="inlineStr">
        <is>
          <t>Nguyễn Văn Dũng</t>
        </is>
      </c>
      <c r="C303" s="20" t="inlineStr">
        <is>
          <t>148851-03</t>
        </is>
      </c>
      <c r="D303" s="20" t="inlineStr">
        <is>
          <t>1007</t>
        </is>
      </c>
      <c r="E303" s="20" t="inlineStr">
        <is>
          <t>FOXCONN</t>
        </is>
      </c>
      <c r="F303" s="21" t="inlineStr">
        <is>
          <t>1997-11-16</t>
        </is>
      </c>
      <c r="G303" s="20" t="inlineStr">
        <is>
          <t>OFF</t>
        </is>
      </c>
      <c r="H303" s="21" t="inlineStr">
        <is>
          <t>2022-03-05</t>
        </is>
      </c>
      <c r="I303" s="21" t="inlineStr">
        <is>
          <t>2023-06-25</t>
        </is>
      </c>
      <c r="J303" s="20" t="inlineStr"/>
      <c r="K303" s="20" t="inlineStr">
        <is>
          <t>Công nhân</t>
        </is>
      </c>
      <c r="L303" s="20" t="inlineStr">
        <is>
          <t>Công nhân</t>
        </is>
      </c>
      <c r="M303" s="20" t="inlineStr"/>
      <c r="N303" s="20" t="inlineStr">
        <is>
          <t>LC1</t>
        </is>
      </c>
      <c r="O303" s="20" t="inlineStr">
        <is>
          <t>M-GROSS</t>
        </is>
      </c>
      <c r="P303" s="20" t="inlineStr"/>
      <c r="Q303" s="20" t="inlineStr">
        <is>
          <t>1</t>
        </is>
      </c>
      <c r="R303" s="22" t="n">
        <v>0</v>
      </c>
      <c r="S303" s="22" t="n">
        <v>4600000</v>
      </c>
      <c r="T303" s="22" t="n">
        <v>4600000</v>
      </c>
      <c r="U303" s="20" t="n">
        <v>0</v>
      </c>
      <c r="V303" s="20" t="n">
        <v>0</v>
      </c>
      <c r="W303" s="20" t="n">
        <v>0</v>
      </c>
      <c r="X303" s="22" t="n">
        <v>300000</v>
      </c>
      <c r="Y303" s="22" t="n">
        <v>200000</v>
      </c>
      <c r="Z303" s="22" t="n">
        <v>350000</v>
      </c>
      <c r="AA303" s="22" t="n">
        <v>220000</v>
      </c>
      <c r="AB303" s="22" t="n">
        <v>0</v>
      </c>
      <c r="AC303" s="20" t="inlineStr">
        <is>
          <t>NGUYEN VAN DUNG</t>
        </is>
      </c>
      <c r="AD303" s="20" t="inlineStr">
        <is>
          <t>03401019069474</t>
        </is>
      </c>
      <c r="AE303" s="20" t="inlineStr">
        <is>
          <t>Ngân hàng Thương mại Cổ phần Hàng hải Việt Nam</t>
        </is>
      </c>
      <c r="AF303" s="20" t="inlineStr">
        <is>
          <t>MSB</t>
        </is>
      </c>
      <c r="AG303" s="20" t="inlineStr">
        <is>
          <t>MARITIMEBANK CN NINH HIEP HA NOI</t>
        </is>
      </c>
      <c r="AH303" s="20" t="inlineStr">
        <is>
          <t>027097007398</t>
        </is>
      </c>
      <c r="AI303" s="20" t="inlineStr">
        <is>
          <t>55.55555555555556%</t>
        </is>
      </c>
      <c r="AJ303" s="20" t="inlineStr">
        <is>
          <t>148851-02-1007/K1225/050623</t>
        </is>
      </c>
      <c r="AK303" s="20" t="inlineStr">
        <is>
          <t>Hợp đồng lao động Xác định thời hạn</t>
        </is>
      </c>
      <c r="AL303" s="20" t="inlineStr">
        <is>
          <t>2023-09-03</t>
        </is>
      </c>
    </row>
    <row r="304">
      <c r="A304" s="20" t="inlineStr">
        <is>
          <t>138405</t>
        </is>
      </c>
      <c r="B304" s="20" t="inlineStr">
        <is>
          <t>Nguyễn Văn Đức</t>
        </is>
      </c>
      <c r="C304" s="20" t="inlineStr">
        <is>
          <t>138405-05</t>
        </is>
      </c>
      <c r="D304" s="20" t="inlineStr">
        <is>
          <t>1007</t>
        </is>
      </c>
      <c r="E304" s="20" t="inlineStr">
        <is>
          <t>FOXCONN</t>
        </is>
      </c>
      <c r="F304" s="21" t="inlineStr">
        <is>
          <t>1997-11-12</t>
        </is>
      </c>
      <c r="G304" s="20" t="inlineStr">
        <is>
          <t>OLD</t>
        </is>
      </c>
      <c r="H304" s="21" t="inlineStr">
        <is>
          <t>2023-03-06</t>
        </is>
      </c>
      <c r="I304" s="21" t="inlineStr">
        <is>
          <t>2023-08-18</t>
        </is>
      </c>
      <c r="J304" s="20" t="inlineStr"/>
      <c r="K304" s="20" t="inlineStr">
        <is>
          <t>Công nhân</t>
        </is>
      </c>
      <c r="L304" s="20" t="inlineStr">
        <is>
          <t>Công nhân</t>
        </is>
      </c>
      <c r="M304" s="20" t="inlineStr"/>
      <c r="N304" s="20" t="inlineStr">
        <is>
          <t>LC1</t>
        </is>
      </c>
      <c r="O304" s="20" t="inlineStr">
        <is>
          <t>M-GROSS</t>
        </is>
      </c>
      <c r="P304" s="20" t="inlineStr"/>
      <c r="Q304" s="20" t="inlineStr">
        <is>
          <t>1</t>
        </is>
      </c>
      <c r="R304" s="22" t="n">
        <v>0</v>
      </c>
      <c r="S304" s="22" t="n">
        <v>4600000</v>
      </c>
      <c r="T304" s="22" t="n">
        <v>4600000</v>
      </c>
      <c r="U304" s="20" t="n">
        <v>0</v>
      </c>
      <c r="V304" s="20" t="n">
        <v>0</v>
      </c>
      <c r="W304" s="20" t="n">
        <v>0</v>
      </c>
      <c r="X304" s="22" t="n">
        <v>300000</v>
      </c>
      <c r="Y304" s="22" t="n">
        <v>200000</v>
      </c>
      <c r="Z304" s="22" t="n">
        <v>350000</v>
      </c>
      <c r="AA304" s="22" t="n">
        <v>220000</v>
      </c>
      <c r="AB304" s="22" t="n">
        <v>0</v>
      </c>
      <c r="AC304" s="20" t="inlineStr"/>
      <c r="AD304" s="20" t="inlineStr"/>
      <c r="AE304" s="20" t="inlineStr"/>
      <c r="AF304" s="20" t="inlineStr"/>
      <c r="AG304" s="20" t="inlineStr"/>
      <c r="AH304" s="20" t="inlineStr">
        <is>
          <t>187513512</t>
        </is>
      </c>
      <c r="AI304" s="20" t="inlineStr">
        <is>
          <t>20.0%</t>
        </is>
      </c>
      <c r="AJ304" s="20" t="inlineStr">
        <is>
          <t>138405-02-1007/K1225/050623</t>
        </is>
      </c>
      <c r="AK304" s="20" t="inlineStr">
        <is>
          <t>Hợp đồng lao động Xác định thời hạn</t>
        </is>
      </c>
      <c r="AL304" s="20" t="inlineStr">
        <is>
          <t>2023-09-03</t>
        </is>
      </c>
    </row>
    <row r="305">
      <c r="A305" s="20" t="inlineStr">
        <is>
          <t>159787</t>
        </is>
      </c>
      <c r="B305" s="20" t="inlineStr">
        <is>
          <t>Nguyễn Văn Đông</t>
        </is>
      </c>
      <c r="C305" s="20" t="inlineStr">
        <is>
          <t>159787-01</t>
        </is>
      </c>
      <c r="D305" s="20" t="inlineStr">
        <is>
          <t>1007</t>
        </is>
      </c>
      <c r="E305" s="20" t="inlineStr">
        <is>
          <t>FOXCONN</t>
        </is>
      </c>
      <c r="F305" s="21" t="inlineStr">
        <is>
          <t>2001-03-21</t>
        </is>
      </c>
      <c r="G305" s="20" t="inlineStr">
        <is>
          <t>OLD</t>
        </is>
      </c>
      <c r="H305" s="21" t="inlineStr">
        <is>
          <t>2023-06-15</t>
        </is>
      </c>
      <c r="I305" s="21" t="inlineStr">
        <is>
          <t>2023-08-18</t>
        </is>
      </c>
      <c r="J305" s="20" t="inlineStr"/>
      <c r="K305" s="20" t="inlineStr">
        <is>
          <t>Công nhân</t>
        </is>
      </c>
      <c r="L305" s="20" t="inlineStr">
        <is>
          <t>Công nhân</t>
        </is>
      </c>
      <c r="M305" s="20" t="inlineStr"/>
      <c r="N305" s="20" t="inlineStr">
        <is>
          <t>LC1</t>
        </is>
      </c>
      <c r="O305" s="20" t="inlineStr">
        <is>
          <t>M-GROSS</t>
        </is>
      </c>
      <c r="P305" s="20" t="inlineStr"/>
      <c r="Q305" s="20" t="inlineStr">
        <is>
          <t>1</t>
        </is>
      </c>
      <c r="R305" s="22" t="n">
        <v>0</v>
      </c>
      <c r="S305" s="22" t="n">
        <v>4600000</v>
      </c>
      <c r="T305" s="22" t="n">
        <v>4600000</v>
      </c>
      <c r="U305" s="20" t="n">
        <v>0</v>
      </c>
      <c r="V305" s="20" t="n">
        <v>0</v>
      </c>
      <c r="W305" s="20" t="n">
        <v>0</v>
      </c>
      <c r="X305" s="22" t="n">
        <v>300000</v>
      </c>
      <c r="Y305" s="22" t="n">
        <v>200000</v>
      </c>
      <c r="Z305" s="22" t="n">
        <v>350000</v>
      </c>
      <c r="AA305" s="22" t="n">
        <v>220000</v>
      </c>
      <c r="AB305" s="22" t="n">
        <v>0</v>
      </c>
      <c r="AC305" s="20" t="inlineStr"/>
      <c r="AD305" s="20" t="inlineStr"/>
      <c r="AE305" s="20" t="inlineStr"/>
      <c r="AF305" s="20" t="inlineStr"/>
      <c r="AG305" s="20" t="inlineStr"/>
      <c r="AH305" s="20" t="inlineStr">
        <is>
          <t>040201008075</t>
        </is>
      </c>
      <c r="AI305" s="20" t="inlineStr">
        <is>
          <t>70.0%</t>
        </is>
      </c>
      <c r="AJ305" s="20" t="inlineStr">
        <is>
          <t>159787-01-1007/K1225/150623</t>
        </is>
      </c>
      <c r="AK305" s="20" t="inlineStr">
        <is>
          <t>Hợp đồng lao động Xác định thời hạn</t>
        </is>
      </c>
      <c r="AL305" s="20" t="inlineStr">
        <is>
          <t>2023-09-10</t>
        </is>
      </c>
    </row>
    <row r="306">
      <c r="A306" s="20" t="inlineStr">
        <is>
          <t>159028</t>
        </is>
      </c>
      <c r="B306" s="20" t="inlineStr">
        <is>
          <t>Nguyễn Trọng Thắng</t>
        </is>
      </c>
      <c r="C306" s="20" t="inlineStr">
        <is>
          <t>159028-01</t>
        </is>
      </c>
      <c r="D306" s="20" t="inlineStr">
        <is>
          <t>1007</t>
        </is>
      </c>
      <c r="E306" s="20" t="inlineStr">
        <is>
          <t>FOXCONN</t>
        </is>
      </c>
      <c r="F306" s="21" t="inlineStr">
        <is>
          <t>1999-11-27</t>
        </is>
      </c>
      <c r="G306" s="20" t="inlineStr">
        <is>
          <t>OFF</t>
        </is>
      </c>
      <c r="H306" s="21" t="inlineStr">
        <is>
          <t>2023-05-27</t>
        </is>
      </c>
      <c r="I306" s="21" t="inlineStr">
        <is>
          <t>2023-07-13</t>
        </is>
      </c>
      <c r="J306" s="20" t="inlineStr"/>
      <c r="K306" s="20" t="inlineStr">
        <is>
          <t>Công nhân</t>
        </is>
      </c>
      <c r="L306" s="20" t="inlineStr">
        <is>
          <t>Công nhân</t>
        </is>
      </c>
      <c r="M306" s="20" t="inlineStr"/>
      <c r="N306" s="20" t="inlineStr">
        <is>
          <t>LC1</t>
        </is>
      </c>
      <c r="O306" s="20" t="inlineStr">
        <is>
          <t>M-GROSS</t>
        </is>
      </c>
      <c r="P306" s="20" t="inlineStr"/>
      <c r="Q306" s="20" t="inlineStr">
        <is>
          <t>1</t>
        </is>
      </c>
      <c r="R306" s="22" t="n">
        <v>0</v>
      </c>
      <c r="S306" s="22" t="n">
        <v>4600000</v>
      </c>
      <c r="T306" s="22" t="n">
        <v>4600000</v>
      </c>
      <c r="U306" s="20" t="n">
        <v>0</v>
      </c>
      <c r="V306" s="20" t="n">
        <v>0</v>
      </c>
      <c r="W306" s="20" t="n">
        <v>0</v>
      </c>
      <c r="X306" s="22" t="n">
        <v>300000</v>
      </c>
      <c r="Y306" s="22" t="n">
        <v>200000</v>
      </c>
      <c r="Z306" s="22" t="n">
        <v>350000</v>
      </c>
      <c r="AA306" s="22" t="n">
        <v>220000</v>
      </c>
      <c r="AB306" s="22" t="n">
        <v>0</v>
      </c>
      <c r="AC306" s="20" t="inlineStr"/>
      <c r="AD306" s="20" t="inlineStr"/>
      <c r="AE306" s="20" t="inlineStr"/>
      <c r="AF306" s="20" t="inlineStr"/>
      <c r="AG306" s="20" t="inlineStr"/>
      <c r="AH306" s="20" t="inlineStr">
        <is>
          <t>015099005250</t>
        </is>
      </c>
      <c r="AI306" s="20" t="inlineStr">
        <is>
          <t>0%</t>
        </is>
      </c>
      <c r="AJ306" s="20" t="inlineStr">
        <is>
          <t>159028-01-1007/K1225/270523</t>
        </is>
      </c>
      <c r="AK306" s="20" t="inlineStr">
        <is>
          <t>Hợp đồng lao động Xác định thời hạn</t>
        </is>
      </c>
      <c r="AL306" s="20" t="inlineStr">
        <is>
          <t>2023-08-20</t>
        </is>
      </c>
    </row>
    <row r="307">
      <c r="A307" s="20" t="inlineStr">
        <is>
          <t>159890</t>
        </is>
      </c>
      <c r="B307" s="20" t="inlineStr">
        <is>
          <t>Nguyễn Trọng Đức</t>
        </is>
      </c>
      <c r="C307" s="20" t="inlineStr">
        <is>
          <t>159890-01</t>
        </is>
      </c>
      <c r="D307" s="20" t="inlineStr">
        <is>
          <t>1007</t>
        </is>
      </c>
      <c r="E307" s="20" t="inlineStr">
        <is>
          <t>FOXCONN</t>
        </is>
      </c>
      <c r="F307" s="21" t="inlineStr">
        <is>
          <t>1994-07-24</t>
        </is>
      </c>
      <c r="G307" s="20" t="inlineStr">
        <is>
          <t>OFF</t>
        </is>
      </c>
      <c r="H307" s="21" t="inlineStr">
        <is>
          <t>2023-06-23</t>
        </is>
      </c>
      <c r="I307" s="21" t="inlineStr">
        <is>
          <t>2023-06-29</t>
        </is>
      </c>
      <c r="J307" s="20" t="inlineStr"/>
      <c r="K307" s="20" t="inlineStr">
        <is>
          <t>Công nhân</t>
        </is>
      </c>
      <c r="L307" s="20" t="inlineStr">
        <is>
          <t>Công nhân</t>
        </is>
      </c>
      <c r="M307" s="20" t="inlineStr"/>
      <c r="N307" s="20" t="inlineStr">
        <is>
          <t>LC1</t>
        </is>
      </c>
      <c r="O307" s="20" t="inlineStr">
        <is>
          <t>M-GROSS</t>
        </is>
      </c>
      <c r="P307" s="20" t="inlineStr"/>
      <c r="Q307" s="20" t="inlineStr">
        <is>
          <t>1</t>
        </is>
      </c>
      <c r="R307" s="22" t="n">
        <v>0</v>
      </c>
      <c r="S307" s="22" t="n">
        <v>4600000</v>
      </c>
      <c r="T307" s="22" t="n">
        <v>4600000</v>
      </c>
      <c r="U307" s="20" t="n">
        <v>0</v>
      </c>
      <c r="V307" s="20" t="n">
        <v>0</v>
      </c>
      <c r="W307" s="20" t="n">
        <v>0</v>
      </c>
      <c r="X307" s="22" t="n">
        <v>300000</v>
      </c>
      <c r="Y307" s="22" t="n">
        <v>200000</v>
      </c>
      <c r="Z307" s="22" t="n">
        <v>350000</v>
      </c>
      <c r="AA307" s="22" t="n">
        <v>220000</v>
      </c>
      <c r="AB307" s="22" t="n">
        <v>0</v>
      </c>
      <c r="AC307" s="20" t="inlineStr"/>
      <c r="AD307" s="20" t="inlineStr"/>
      <c r="AE307" s="20" t="inlineStr"/>
      <c r="AF307" s="20" t="inlineStr"/>
      <c r="AG307" s="20" t="inlineStr"/>
      <c r="AH307" s="20" t="inlineStr">
        <is>
          <t>040094022885</t>
        </is>
      </c>
      <c r="AI307" s="20" t="inlineStr">
        <is>
          <t>0%</t>
        </is>
      </c>
      <c r="AJ307" s="20" t="inlineStr">
        <is>
          <t>159890-01-1007/K1225/230623</t>
        </is>
      </c>
      <c r="AK307" s="20" t="inlineStr">
        <is>
          <t>Hợp đồng lao động Xác định thời hạn</t>
        </is>
      </c>
      <c r="AL307" s="20" t="inlineStr">
        <is>
          <t>2023-09-17</t>
        </is>
      </c>
    </row>
    <row r="308">
      <c r="A308" s="20" t="inlineStr">
        <is>
          <t>159903</t>
        </is>
      </c>
      <c r="B308" s="20" t="inlineStr">
        <is>
          <t>Nông Quang Tú</t>
        </is>
      </c>
      <c r="C308" s="20" t="inlineStr">
        <is>
          <t>159903-01</t>
        </is>
      </c>
      <c r="D308" s="20" t="inlineStr">
        <is>
          <t>1007</t>
        </is>
      </c>
      <c r="E308" s="20" t="inlineStr">
        <is>
          <t>FOXCONN</t>
        </is>
      </c>
      <c r="F308" s="21" t="inlineStr">
        <is>
          <t>2001-08-23</t>
        </is>
      </c>
      <c r="G308" s="20" t="inlineStr">
        <is>
          <t>OLD</t>
        </is>
      </c>
      <c r="H308" s="21" t="inlineStr">
        <is>
          <t>2023-06-24</t>
        </is>
      </c>
      <c r="I308" s="21" t="inlineStr">
        <is>
          <t>2023-09-23</t>
        </is>
      </c>
      <c r="J308" s="20" t="inlineStr"/>
      <c r="K308" s="20" t="inlineStr">
        <is>
          <t>Công nhân</t>
        </is>
      </c>
      <c r="L308" s="20" t="inlineStr">
        <is>
          <t>Công nhân</t>
        </is>
      </c>
      <c r="M308" s="20" t="inlineStr"/>
      <c r="N308" s="20" t="inlineStr">
        <is>
          <t>LC1</t>
        </is>
      </c>
      <c r="O308" s="20" t="inlineStr">
        <is>
          <t>M-GROSS</t>
        </is>
      </c>
      <c r="P308" s="20" t="inlineStr"/>
      <c r="Q308" s="20" t="inlineStr">
        <is>
          <t>1</t>
        </is>
      </c>
      <c r="R308" s="22" t="n">
        <v>0</v>
      </c>
      <c r="S308" s="22" t="n">
        <v>4600000</v>
      </c>
      <c r="T308" s="22" t="n">
        <v>4600000</v>
      </c>
      <c r="U308" s="20" t="n">
        <v>0</v>
      </c>
      <c r="V308" s="20" t="n">
        <v>0</v>
      </c>
      <c r="W308" s="20" t="n">
        <v>0</v>
      </c>
      <c r="X308" s="22" t="n">
        <v>300000</v>
      </c>
      <c r="Y308" s="22" t="n">
        <v>200000</v>
      </c>
      <c r="Z308" s="22" t="n">
        <v>350000</v>
      </c>
      <c r="AA308" s="22" t="n">
        <v>220000</v>
      </c>
      <c r="AB308" s="22" t="n">
        <v>0</v>
      </c>
      <c r="AC308" s="20" t="inlineStr"/>
      <c r="AD308" s="20" t="inlineStr"/>
      <c r="AE308" s="20" t="inlineStr"/>
      <c r="AF308" s="20" t="inlineStr"/>
      <c r="AG308" s="20" t="inlineStr"/>
      <c r="AH308" s="20" t="inlineStr">
        <is>
          <t>020201002526</t>
        </is>
      </c>
      <c r="AI308" s="20" t="inlineStr">
        <is>
          <t>0%</t>
        </is>
      </c>
      <c r="AJ308" s="20" t="inlineStr">
        <is>
          <t>159903-01-1007/K1225/240623</t>
        </is>
      </c>
      <c r="AK308" s="20" t="inlineStr">
        <is>
          <t>Hợp đồng lao động Xác định thời hạn</t>
        </is>
      </c>
      <c r="AL308" s="20" t="inlineStr">
        <is>
          <t>2023-09-17</t>
        </is>
      </c>
    </row>
    <row r="309">
      <c r="A309" s="20" t="inlineStr">
        <is>
          <t>150349</t>
        </is>
      </c>
      <c r="B309" s="20" t="inlineStr">
        <is>
          <t>Nguyễn Thụy Ngọc Lan</t>
        </is>
      </c>
      <c r="C309" s="20" t="inlineStr">
        <is>
          <t>150349-03</t>
        </is>
      </c>
      <c r="D309" s="20" t="inlineStr">
        <is>
          <t>1007</t>
        </is>
      </c>
      <c r="E309" s="20" t="inlineStr">
        <is>
          <t>FOXCONN</t>
        </is>
      </c>
      <c r="F309" s="21" t="inlineStr">
        <is>
          <t>1987-06-27</t>
        </is>
      </c>
      <c r="G309" s="20" t="inlineStr">
        <is>
          <t>OLD</t>
        </is>
      </c>
      <c r="H309" s="21" t="inlineStr">
        <is>
          <t>2022-04-22</t>
        </is>
      </c>
      <c r="I309" s="21" t="inlineStr">
        <is>
          <t>2023-10-15</t>
        </is>
      </c>
      <c r="J309" s="20" t="inlineStr"/>
      <c r="K309" s="20" t="inlineStr">
        <is>
          <t>Công nhân</t>
        </is>
      </c>
      <c r="L309" s="20" t="inlineStr">
        <is>
          <t>Công nhân</t>
        </is>
      </c>
      <c r="M309" s="20" t="inlineStr"/>
      <c r="N309" s="20" t="inlineStr">
        <is>
          <t>LC1</t>
        </is>
      </c>
      <c r="O309" s="20" t="inlineStr">
        <is>
          <t>M-GROSS</t>
        </is>
      </c>
      <c r="P309" s="20" t="inlineStr"/>
      <c r="Q309" s="20" t="inlineStr">
        <is>
          <t>1</t>
        </is>
      </c>
      <c r="R309" s="22" t="n">
        <v>0</v>
      </c>
      <c r="S309" s="22" t="n">
        <v>4600000</v>
      </c>
      <c r="T309" s="22" t="n">
        <v>4600000</v>
      </c>
      <c r="U309" s="20" t="n">
        <v>0</v>
      </c>
      <c r="V309" s="20" t="n">
        <v>0</v>
      </c>
      <c r="W309" s="20" t="n">
        <v>0</v>
      </c>
      <c r="X309" s="22" t="n">
        <v>300000</v>
      </c>
      <c r="Y309" s="22" t="n">
        <v>200000</v>
      </c>
      <c r="Z309" s="22" t="n">
        <v>350000</v>
      </c>
      <c r="AA309" s="22" t="n">
        <v>220000</v>
      </c>
      <c r="AB309" s="22" t="n">
        <v>0</v>
      </c>
      <c r="AC309" s="20" t="inlineStr">
        <is>
          <t>NGUYEN THUY NGOC LAN</t>
        </is>
      </c>
      <c r="AD309" s="20" t="inlineStr">
        <is>
          <t>03401019072223</t>
        </is>
      </c>
      <c r="AE309" s="20" t="inlineStr">
        <is>
          <t>Ngân hàng Thương mại Cổ phần Hàng hải Việt Nam</t>
        </is>
      </c>
      <c r="AF309" s="20" t="inlineStr">
        <is>
          <t>MSB</t>
        </is>
      </c>
      <c r="AG309" s="20" t="inlineStr">
        <is>
          <t>MARITIMEBANK CN NINH HIEP HA NOI</t>
        </is>
      </c>
      <c r="AH309" s="20" t="inlineStr">
        <is>
          <t>271905919</t>
        </is>
      </c>
      <c r="AI309" s="20" t="inlineStr">
        <is>
          <t>35.714285714285715%</t>
        </is>
      </c>
      <c r="AJ309" s="20" t="inlineStr">
        <is>
          <t>150349-01-1007/K1225/170423</t>
        </is>
      </c>
      <c r="AK309" s="20" t="inlineStr">
        <is>
          <t>Hợp đồng lao động Xác định thời hạn</t>
        </is>
      </c>
      <c r="AL309" s="20" t="inlineStr">
        <is>
          <t>2023-07-16</t>
        </is>
      </c>
    </row>
    <row r="310">
      <c r="A310" s="20" t="inlineStr">
        <is>
          <t>158910</t>
        </is>
      </c>
      <c r="B310" s="20" t="inlineStr">
        <is>
          <t>Nguyễn Thị Quý</t>
        </is>
      </c>
      <c r="C310" s="20" t="inlineStr">
        <is>
          <t>158910-01</t>
        </is>
      </c>
      <c r="D310" s="20" t="inlineStr">
        <is>
          <t>1007</t>
        </is>
      </c>
      <c r="E310" s="20" t="inlineStr">
        <is>
          <t>FOXCONN</t>
        </is>
      </c>
      <c r="F310" s="21" t="inlineStr">
        <is>
          <t>2004-10-10</t>
        </is>
      </c>
      <c r="G310" s="20" t="inlineStr">
        <is>
          <t>OLD</t>
        </is>
      </c>
      <c r="H310" s="21" t="inlineStr">
        <is>
          <t>2023-05-25</t>
        </is>
      </c>
      <c r="I310" s="21" t="inlineStr">
        <is>
          <t>2023-08-18</t>
        </is>
      </c>
      <c r="J310" s="20" t="inlineStr"/>
      <c r="K310" s="20" t="inlineStr">
        <is>
          <t>Công nhân</t>
        </is>
      </c>
      <c r="L310" s="20" t="inlineStr">
        <is>
          <t>Công nhân</t>
        </is>
      </c>
      <c r="M310" s="20" t="inlineStr"/>
      <c r="N310" s="20" t="inlineStr">
        <is>
          <t>LC1</t>
        </is>
      </c>
      <c r="O310" s="20" t="inlineStr">
        <is>
          <t>M-GROSS</t>
        </is>
      </c>
      <c r="P310" s="20" t="inlineStr"/>
      <c r="Q310" s="20" t="inlineStr">
        <is>
          <t>1</t>
        </is>
      </c>
      <c r="R310" s="22" t="n">
        <v>0</v>
      </c>
      <c r="S310" s="22" t="n">
        <v>4600000</v>
      </c>
      <c r="T310" s="22" t="n">
        <v>4600000</v>
      </c>
      <c r="U310" s="20" t="n">
        <v>0</v>
      </c>
      <c r="V310" s="20" t="n">
        <v>0</v>
      </c>
      <c r="W310" s="20" t="n">
        <v>0</v>
      </c>
      <c r="X310" s="22" t="n">
        <v>300000</v>
      </c>
      <c r="Y310" s="22" t="n">
        <v>200000</v>
      </c>
      <c r="Z310" s="22" t="n">
        <v>350000</v>
      </c>
      <c r="AA310" s="22" t="n">
        <v>220000</v>
      </c>
      <c r="AB310" s="22" t="n">
        <v>0</v>
      </c>
      <c r="AC310" s="20" t="inlineStr"/>
      <c r="AD310" s="20" t="inlineStr"/>
      <c r="AE310" s="20" t="inlineStr"/>
      <c r="AF310" s="20" t="inlineStr"/>
      <c r="AG310" s="20" t="inlineStr"/>
      <c r="AH310" s="20" t="inlineStr">
        <is>
          <t>008304002514</t>
        </is>
      </c>
      <c r="AI310" s="20" t="inlineStr">
        <is>
          <t>0%</t>
        </is>
      </c>
      <c r="AJ310" s="20" t="inlineStr">
        <is>
          <t>158910-01-1007/K1225/250523</t>
        </is>
      </c>
      <c r="AK310" s="20" t="inlineStr">
        <is>
          <t>Hợp đồng lao động Xác định thời hạn</t>
        </is>
      </c>
      <c r="AL310" s="20" t="inlineStr">
        <is>
          <t>2023-08-20</t>
        </is>
      </c>
    </row>
    <row r="311">
      <c r="A311" s="20" t="inlineStr">
        <is>
          <t>158999</t>
        </is>
      </c>
      <c r="B311" s="20" t="inlineStr">
        <is>
          <t>Nguyễn Thị Ngọc</t>
        </is>
      </c>
      <c r="C311" s="20" t="inlineStr">
        <is>
          <t>158999-01</t>
        </is>
      </c>
      <c r="D311" s="20" t="inlineStr">
        <is>
          <t>1007</t>
        </is>
      </c>
      <c r="E311" s="20" t="inlineStr">
        <is>
          <t>FOXCONN</t>
        </is>
      </c>
      <c r="F311" s="21" t="inlineStr">
        <is>
          <t>2002-12-01</t>
        </is>
      </c>
      <c r="G311" s="20" t="inlineStr">
        <is>
          <t>OLD</t>
        </is>
      </c>
      <c r="H311" s="21" t="inlineStr">
        <is>
          <t>2023-05-26</t>
        </is>
      </c>
      <c r="I311" s="21" t="inlineStr">
        <is>
          <t>2023-11-19</t>
        </is>
      </c>
      <c r="J311" s="20" t="inlineStr"/>
      <c r="K311" s="20" t="inlineStr">
        <is>
          <t>Công nhân</t>
        </is>
      </c>
      <c r="L311" s="20" t="inlineStr">
        <is>
          <t>Công nhân</t>
        </is>
      </c>
      <c r="M311" s="20" t="inlineStr"/>
      <c r="N311" s="20" t="inlineStr">
        <is>
          <t>LC1</t>
        </is>
      </c>
      <c r="O311" s="20" t="inlineStr">
        <is>
          <t>M-GROSS</t>
        </is>
      </c>
      <c r="P311" s="20" t="inlineStr"/>
      <c r="Q311" s="20" t="inlineStr">
        <is>
          <t>1</t>
        </is>
      </c>
      <c r="R311" s="22" t="n">
        <v>0</v>
      </c>
      <c r="S311" s="22" t="n">
        <v>4600000</v>
      </c>
      <c r="T311" s="22" t="n">
        <v>4600000</v>
      </c>
      <c r="U311" s="20" t="n">
        <v>0</v>
      </c>
      <c r="V311" s="20" t="n">
        <v>0</v>
      </c>
      <c r="W311" s="20" t="n">
        <v>0</v>
      </c>
      <c r="X311" s="22" t="n">
        <v>300000</v>
      </c>
      <c r="Y311" s="22" t="n">
        <v>200000</v>
      </c>
      <c r="Z311" s="22" t="n">
        <v>350000</v>
      </c>
      <c r="AA311" s="22" t="n">
        <v>220000</v>
      </c>
      <c r="AB311" s="22" t="n">
        <v>0</v>
      </c>
      <c r="AC311" s="20" t="inlineStr"/>
      <c r="AD311" s="20" t="inlineStr"/>
      <c r="AE311" s="20" t="inlineStr"/>
      <c r="AF311" s="20" t="inlineStr"/>
      <c r="AG311" s="20" t="inlineStr"/>
      <c r="AH311" s="20" t="inlineStr">
        <is>
          <t>038302013865</t>
        </is>
      </c>
      <c r="AI311" s="20" t="inlineStr">
        <is>
          <t>0%</t>
        </is>
      </c>
      <c r="AJ311" s="20" t="inlineStr">
        <is>
          <t>158999-01-1007/K1225/260523</t>
        </is>
      </c>
      <c r="AK311" s="20" t="inlineStr">
        <is>
          <t>Hợp đồng lao động Xác định thời hạn</t>
        </is>
      </c>
      <c r="AL311" s="20" t="inlineStr">
        <is>
          <t>2023-08-20</t>
        </is>
      </c>
    </row>
    <row r="312">
      <c r="A312" s="20" t="inlineStr">
        <is>
          <t>138749</t>
        </is>
      </c>
      <c r="B312" s="20" t="inlineStr">
        <is>
          <t>Nguyễn Thị Kim Cúc</t>
        </is>
      </c>
      <c r="C312" s="20" t="inlineStr">
        <is>
          <t>138749-04</t>
        </is>
      </c>
      <c r="D312" s="20" t="inlineStr">
        <is>
          <t>1007</t>
        </is>
      </c>
      <c r="E312" s="20" t="inlineStr">
        <is>
          <t>FOXCONN</t>
        </is>
      </c>
      <c r="F312" s="21" t="inlineStr">
        <is>
          <t>2002-08-06</t>
        </is>
      </c>
      <c r="G312" s="20" t="inlineStr">
        <is>
          <t>OLD</t>
        </is>
      </c>
      <c r="H312" s="21" t="inlineStr">
        <is>
          <t>2023-06-26</t>
        </is>
      </c>
      <c r="I312" s="21" t="inlineStr"/>
      <c r="J312" s="20" t="inlineStr"/>
      <c r="K312" s="20" t="inlineStr">
        <is>
          <t>Công nhân</t>
        </is>
      </c>
      <c r="L312" s="20" t="inlineStr">
        <is>
          <t>Công nhân</t>
        </is>
      </c>
      <c r="M312" s="20" t="inlineStr"/>
      <c r="N312" s="20" t="inlineStr">
        <is>
          <t>LC1</t>
        </is>
      </c>
      <c r="O312" s="20" t="inlineStr">
        <is>
          <t>M-GROSS</t>
        </is>
      </c>
      <c r="P312" s="20" t="inlineStr"/>
      <c r="Q312" s="20" t="inlineStr">
        <is>
          <t>1</t>
        </is>
      </c>
      <c r="R312" s="22" t="n">
        <v>0</v>
      </c>
      <c r="S312" s="22" t="n">
        <v>4600000</v>
      </c>
      <c r="T312" s="22" t="n">
        <v>4600000</v>
      </c>
      <c r="U312" s="20" t="n">
        <v>0</v>
      </c>
      <c r="V312" s="20" t="n">
        <v>0</v>
      </c>
      <c r="W312" s="20" t="n">
        <v>0</v>
      </c>
      <c r="X312" s="22" t="n">
        <v>300000</v>
      </c>
      <c r="Y312" s="22" t="n">
        <v>200000</v>
      </c>
      <c r="Z312" s="22" t="n">
        <v>350000</v>
      </c>
      <c r="AA312" s="22" t="n">
        <v>220000</v>
      </c>
      <c r="AB312" s="22" t="n">
        <v>0</v>
      </c>
      <c r="AC312" s="20" t="inlineStr">
        <is>
          <t>NGUYEN THI KIM CUC</t>
        </is>
      </c>
      <c r="AD312" s="20" t="inlineStr">
        <is>
          <t>03401010735208</t>
        </is>
      </c>
      <c r="AE312" s="20" t="inlineStr">
        <is>
          <t>Ngân hàng Thương mại Cổ phần Hàng hải Việt Nam</t>
        </is>
      </c>
      <c r="AF312" s="20" t="inlineStr">
        <is>
          <t>MSB</t>
        </is>
      </c>
      <c r="AG312" s="20" t="inlineStr">
        <is>
          <t>MARITIMEBANK CN NINH HIEP HA NOI</t>
        </is>
      </c>
      <c r="AH312" s="20" t="inlineStr">
        <is>
          <t>188009073</t>
        </is>
      </c>
      <c r="AI312" s="20" t="inlineStr">
        <is>
          <t>60.0%</t>
        </is>
      </c>
      <c r="AJ312" s="20" t="inlineStr">
        <is>
          <t>138749-01-1007/K1225/260623</t>
        </is>
      </c>
      <c r="AK312" s="20" t="inlineStr">
        <is>
          <t>Hợp đồng lao động Xác định thời hạn</t>
        </is>
      </c>
      <c r="AL312" s="20" t="inlineStr">
        <is>
          <t>2023-09-24</t>
        </is>
      </c>
    </row>
    <row r="313">
      <c r="A313" s="20" t="inlineStr">
        <is>
          <t>156956</t>
        </is>
      </c>
      <c r="B313" s="20" t="inlineStr">
        <is>
          <t>Nguyễn Thị Huyền Thương</t>
        </is>
      </c>
      <c r="C313" s="20" t="inlineStr">
        <is>
          <t>156956-01</t>
        </is>
      </c>
      <c r="D313" s="20" t="inlineStr">
        <is>
          <t>1007</t>
        </is>
      </c>
      <c r="E313" s="20" t="inlineStr">
        <is>
          <t>FOXCONN</t>
        </is>
      </c>
      <c r="F313" s="21" t="inlineStr">
        <is>
          <t>2001-08-20</t>
        </is>
      </c>
      <c r="G313" s="20" t="inlineStr">
        <is>
          <t>OFF</t>
        </is>
      </c>
      <c r="H313" s="21" t="inlineStr">
        <is>
          <t>2023-02-14</t>
        </is>
      </c>
      <c r="I313" s="21" t="inlineStr">
        <is>
          <t>2023-06-11</t>
        </is>
      </c>
      <c r="J313" s="20" t="inlineStr"/>
      <c r="K313" s="20" t="inlineStr">
        <is>
          <t>Công nhân</t>
        </is>
      </c>
      <c r="L313" s="20" t="inlineStr">
        <is>
          <t>Công nhân</t>
        </is>
      </c>
      <c r="M313" s="20" t="inlineStr"/>
      <c r="N313" s="20" t="inlineStr">
        <is>
          <t>LC1</t>
        </is>
      </c>
      <c r="O313" s="20" t="inlineStr">
        <is>
          <t>M-GROSS</t>
        </is>
      </c>
      <c r="P313" s="20" t="inlineStr"/>
      <c r="Q313" s="20" t="inlineStr">
        <is>
          <t>1</t>
        </is>
      </c>
      <c r="R313" s="22" t="n">
        <v>0</v>
      </c>
      <c r="S313" s="22" t="n">
        <v>4600000</v>
      </c>
      <c r="T313" s="22" t="n">
        <v>4600000</v>
      </c>
      <c r="U313" s="20" t="n">
        <v>0</v>
      </c>
      <c r="V313" s="20" t="n">
        <v>0</v>
      </c>
      <c r="W313" s="20" t="n">
        <v>0</v>
      </c>
      <c r="X313" s="22" t="n">
        <v>300000</v>
      </c>
      <c r="Y313" s="22" t="n">
        <v>200000</v>
      </c>
      <c r="Z313" s="22" t="n">
        <v>350000</v>
      </c>
      <c r="AA313" s="22" t="n">
        <v>220000</v>
      </c>
      <c r="AB313" s="22" t="n">
        <v>0</v>
      </c>
      <c r="AC313" s="20" t="inlineStr">
        <is>
          <t>NGUYEN THI HUYEN THUONG</t>
        </is>
      </c>
      <c r="AD313" s="20" t="inlineStr">
        <is>
          <t>03401010660645</t>
        </is>
      </c>
      <c r="AE313" s="20" t="inlineStr">
        <is>
          <t>Ngân hàng Thương mại Cổ phần Hàng hải Việt Nam</t>
        </is>
      </c>
      <c r="AF313" s="20" t="inlineStr">
        <is>
          <t>MSB</t>
        </is>
      </c>
      <c r="AG313" s="20" t="inlineStr">
        <is>
          <t>MARITIMEBANK CN NINH HIEP HA NOI</t>
        </is>
      </c>
      <c r="AH313" s="20" t="inlineStr">
        <is>
          <t>040301007939</t>
        </is>
      </c>
      <c r="AI313" s="20" t="inlineStr">
        <is>
          <t>77.77777777777777%</t>
        </is>
      </c>
      <c r="AJ313" s="20" t="inlineStr">
        <is>
          <t>156956-02-1007/K1225/150523</t>
        </is>
      </c>
      <c r="AK313" s="20" t="inlineStr">
        <is>
          <t>Hợp đồng lao động Xác định thời hạn</t>
        </is>
      </c>
      <c r="AL313" s="20" t="inlineStr">
        <is>
          <t>2023-08-13</t>
        </is>
      </c>
    </row>
    <row r="314">
      <c r="A314" s="20" t="inlineStr">
        <is>
          <t>159886</t>
        </is>
      </c>
      <c r="B314" s="20" t="inlineStr">
        <is>
          <t>Nguyễn Thị Huyền</t>
        </is>
      </c>
      <c r="C314" s="20" t="inlineStr">
        <is>
          <t>159886-01</t>
        </is>
      </c>
      <c r="D314" s="20" t="inlineStr">
        <is>
          <t>1007</t>
        </is>
      </c>
      <c r="E314" s="20" t="inlineStr">
        <is>
          <t>FOXCONN</t>
        </is>
      </c>
      <c r="F314" s="21" t="inlineStr">
        <is>
          <t>1988-11-22</t>
        </is>
      </c>
      <c r="G314" s="20" t="inlineStr">
        <is>
          <t>OLD</t>
        </is>
      </c>
      <c r="H314" s="21" t="inlineStr">
        <is>
          <t>2023-06-23</t>
        </is>
      </c>
      <c r="I314" s="21" t="inlineStr">
        <is>
          <t>2023-09-17</t>
        </is>
      </c>
      <c r="J314" s="20" t="inlineStr"/>
      <c r="K314" s="20" t="inlineStr">
        <is>
          <t>Công nhân</t>
        </is>
      </c>
      <c r="L314" s="20" t="inlineStr">
        <is>
          <t>Công nhân</t>
        </is>
      </c>
      <c r="M314" s="20" t="inlineStr"/>
      <c r="N314" s="20" t="inlineStr">
        <is>
          <t>LC1</t>
        </is>
      </c>
      <c r="O314" s="20" t="inlineStr">
        <is>
          <t>M-GROSS</t>
        </is>
      </c>
      <c r="P314" s="20" t="inlineStr"/>
      <c r="Q314" s="20" t="inlineStr">
        <is>
          <t>1</t>
        </is>
      </c>
      <c r="R314" s="22" t="n">
        <v>0</v>
      </c>
      <c r="S314" s="22" t="n">
        <v>4600000</v>
      </c>
      <c r="T314" s="22" t="n">
        <v>4600000</v>
      </c>
      <c r="U314" s="20" t="n">
        <v>0</v>
      </c>
      <c r="V314" s="20" t="n">
        <v>0</v>
      </c>
      <c r="W314" s="20" t="n">
        <v>0</v>
      </c>
      <c r="X314" s="22" t="n">
        <v>300000</v>
      </c>
      <c r="Y314" s="22" t="n">
        <v>200000</v>
      </c>
      <c r="Z314" s="22" t="n">
        <v>350000</v>
      </c>
      <c r="AA314" s="22" t="n">
        <v>220000</v>
      </c>
      <c r="AB314" s="22" t="n">
        <v>0</v>
      </c>
      <c r="AC314" s="20" t="inlineStr"/>
      <c r="AD314" s="20" t="inlineStr"/>
      <c r="AE314" s="20" t="inlineStr"/>
      <c r="AF314" s="20" t="inlineStr"/>
      <c r="AG314" s="20" t="inlineStr"/>
      <c r="AH314" s="20" t="inlineStr">
        <is>
          <t>027188003738</t>
        </is>
      </c>
      <c r="AI314" s="20" t="inlineStr">
        <is>
          <t>0%</t>
        </is>
      </c>
      <c r="AJ314" s="20" t="inlineStr">
        <is>
          <t>159886-01-1007/K1225/230623</t>
        </is>
      </c>
      <c r="AK314" s="20" t="inlineStr">
        <is>
          <t>Hợp đồng lao động Xác định thời hạn</t>
        </is>
      </c>
      <c r="AL314" s="20" t="inlineStr">
        <is>
          <t>2023-09-17</t>
        </is>
      </c>
    </row>
    <row r="315">
      <c r="A315" s="20" t="inlineStr">
        <is>
          <t>143505</t>
        </is>
      </c>
      <c r="B315" s="20" t="inlineStr">
        <is>
          <t>Nguyễn Thị Huyền</t>
        </is>
      </c>
      <c r="C315" s="20" t="inlineStr">
        <is>
          <t>143505-03</t>
        </is>
      </c>
      <c r="D315" s="20" t="inlineStr">
        <is>
          <t>1007</t>
        </is>
      </c>
      <c r="E315" s="20" t="inlineStr">
        <is>
          <t>FOXCONN</t>
        </is>
      </c>
      <c r="F315" s="21" t="inlineStr">
        <is>
          <t>1983-06-16</t>
        </is>
      </c>
      <c r="G315" s="20" t="inlineStr">
        <is>
          <t>OLD</t>
        </is>
      </c>
      <c r="H315" s="21" t="inlineStr">
        <is>
          <t>2023-02-20</t>
        </is>
      </c>
      <c r="I315" s="21" t="inlineStr">
        <is>
          <t>2023-08-20</t>
        </is>
      </c>
      <c r="J315" s="20" t="inlineStr"/>
      <c r="K315" s="20" t="inlineStr">
        <is>
          <t>Công nhân</t>
        </is>
      </c>
      <c r="L315" s="20" t="inlineStr">
        <is>
          <t>Công nhân</t>
        </is>
      </c>
      <c r="M315" s="20" t="inlineStr"/>
      <c r="N315" s="20" t="inlineStr">
        <is>
          <t>LC1</t>
        </is>
      </c>
      <c r="O315" s="20" t="inlineStr">
        <is>
          <t>M-GROSS</t>
        </is>
      </c>
      <c r="P315" s="20" t="inlineStr"/>
      <c r="Q315" s="20" t="inlineStr">
        <is>
          <t>1</t>
        </is>
      </c>
      <c r="R315" s="22" t="n">
        <v>0</v>
      </c>
      <c r="S315" s="22" t="n">
        <v>4600000</v>
      </c>
      <c r="T315" s="22" t="n">
        <v>4600000</v>
      </c>
      <c r="U315" s="20" t="n">
        <v>0</v>
      </c>
      <c r="V315" s="20" t="n">
        <v>0</v>
      </c>
      <c r="W315" s="20" t="n">
        <v>0</v>
      </c>
      <c r="X315" s="22" t="n">
        <v>300000</v>
      </c>
      <c r="Y315" s="22" t="n">
        <v>200000</v>
      </c>
      <c r="Z315" s="22" t="n">
        <v>350000</v>
      </c>
      <c r="AA315" s="22" t="n">
        <v>220000</v>
      </c>
      <c r="AB315" s="22" t="n">
        <v>0</v>
      </c>
      <c r="AC315" s="20" t="inlineStr">
        <is>
          <t>NGUYEN THI HUYEN</t>
        </is>
      </c>
      <c r="AD315" s="20" t="inlineStr">
        <is>
          <t>0351000956555</t>
        </is>
      </c>
      <c r="AE315" s="20" t="inlineStr">
        <is>
          <t>Ngân hàng Thương mại Cổ phần Ngoại thương Việt Nam</t>
        </is>
      </c>
      <c r="AF315" s="20" t="inlineStr">
        <is>
          <t>VCB</t>
        </is>
      </c>
      <c r="AG315" s="20" t="inlineStr">
        <is>
          <t>VCB CN TU SON BAC NINH</t>
        </is>
      </c>
      <c r="AH315" s="20" t="inlineStr">
        <is>
          <t>125048863</t>
        </is>
      </c>
      <c r="AI315" s="20" t="inlineStr">
        <is>
          <t>55.55555555555556%</t>
        </is>
      </c>
      <c r="AJ315" s="20" t="inlineStr">
        <is>
          <t>143505-02-1007/K1225/220523</t>
        </is>
      </c>
      <c r="AK315" s="20" t="inlineStr">
        <is>
          <t>Hợp đồng lao động Xác định thời hạn</t>
        </is>
      </c>
      <c r="AL315" s="20" t="inlineStr">
        <is>
          <t>2023-08-20</t>
        </is>
      </c>
    </row>
    <row r="316">
      <c r="A316" s="20" t="inlineStr">
        <is>
          <t>157047</t>
        </is>
      </c>
      <c r="B316" s="20" t="inlineStr">
        <is>
          <t>Nguyễn Thị Hòa</t>
        </is>
      </c>
      <c r="C316" s="20" t="inlineStr">
        <is>
          <t>157047-02</t>
        </is>
      </c>
      <c r="D316" s="20" t="inlineStr">
        <is>
          <t>1007</t>
        </is>
      </c>
      <c r="E316" s="20" t="inlineStr">
        <is>
          <t>FOXCONN</t>
        </is>
      </c>
      <c r="F316" s="21" t="inlineStr">
        <is>
          <t>2002-07-21</t>
        </is>
      </c>
      <c r="G316" s="20" t="inlineStr">
        <is>
          <t>OLD</t>
        </is>
      </c>
      <c r="H316" s="21" t="inlineStr">
        <is>
          <t>2023-05-23</t>
        </is>
      </c>
      <c r="I316" s="21" t="inlineStr">
        <is>
          <t>2023-08-18</t>
        </is>
      </c>
      <c r="J316" s="20" t="inlineStr"/>
      <c r="K316" s="20" t="inlineStr">
        <is>
          <t>Công nhân</t>
        </is>
      </c>
      <c r="L316" s="20" t="inlineStr">
        <is>
          <t>Công nhân</t>
        </is>
      </c>
      <c r="M316" s="20" t="inlineStr"/>
      <c r="N316" s="20" t="inlineStr">
        <is>
          <t>LC1</t>
        </is>
      </c>
      <c r="O316" s="20" t="inlineStr">
        <is>
          <t>M-GROSS</t>
        </is>
      </c>
      <c r="P316" s="20" t="inlineStr"/>
      <c r="Q316" s="20" t="inlineStr">
        <is>
          <t>1</t>
        </is>
      </c>
      <c r="R316" s="22" t="n">
        <v>0</v>
      </c>
      <c r="S316" s="22" t="n">
        <v>4600000</v>
      </c>
      <c r="T316" s="22" t="n">
        <v>4600000</v>
      </c>
      <c r="U316" s="20" t="n">
        <v>0</v>
      </c>
      <c r="V316" s="20" t="n">
        <v>0</v>
      </c>
      <c r="W316" s="20" t="n">
        <v>0</v>
      </c>
      <c r="X316" s="22" t="n">
        <v>300000</v>
      </c>
      <c r="Y316" s="22" t="n">
        <v>200000</v>
      </c>
      <c r="Z316" s="22" t="n">
        <v>350000</v>
      </c>
      <c r="AA316" s="22" t="n">
        <v>220000</v>
      </c>
      <c r="AB316" s="22" t="n">
        <v>0</v>
      </c>
      <c r="AC316" s="20" t="inlineStr"/>
      <c r="AD316" s="20" t="inlineStr"/>
      <c r="AE316" s="20" t="inlineStr"/>
      <c r="AF316" s="20" t="inlineStr"/>
      <c r="AG316" s="20" t="inlineStr"/>
      <c r="AH316" s="20" t="inlineStr">
        <is>
          <t>020302006637</t>
        </is>
      </c>
      <c r="AI316" s="20" t="inlineStr">
        <is>
          <t>60.0%</t>
        </is>
      </c>
      <c r="AJ316" s="20" t="inlineStr">
        <is>
          <t>157047-01-1007/K1225/230523</t>
        </is>
      </c>
      <c r="AK316" s="20" t="inlineStr">
        <is>
          <t>Hợp đồng lao động Xác định thời hạn</t>
        </is>
      </c>
      <c r="AL316" s="20" t="inlineStr">
        <is>
          <t>2023-08-20</t>
        </is>
      </c>
    </row>
    <row r="317">
      <c r="A317" s="20" t="inlineStr">
        <is>
          <t>153785</t>
        </is>
      </c>
      <c r="B317" s="20" t="inlineStr">
        <is>
          <t>Nguyễn Thế Mạnh</t>
        </is>
      </c>
      <c r="C317" s="20" t="inlineStr">
        <is>
          <t>153785-02</t>
        </is>
      </c>
      <c r="D317" s="20" t="inlineStr">
        <is>
          <t>1007</t>
        </is>
      </c>
      <c r="E317" s="20" t="inlineStr">
        <is>
          <t>FOXCONN</t>
        </is>
      </c>
      <c r="F317" s="21" t="inlineStr">
        <is>
          <t>1997-12-26</t>
        </is>
      </c>
      <c r="G317" s="20" t="inlineStr">
        <is>
          <t>OLD</t>
        </is>
      </c>
      <c r="H317" s="21" t="inlineStr">
        <is>
          <t>2022-08-13</t>
        </is>
      </c>
      <c r="I317" s="21" t="inlineStr">
        <is>
          <t>2023-08-10</t>
        </is>
      </c>
      <c r="J317" s="20" t="inlineStr"/>
      <c r="K317" s="20" t="inlineStr">
        <is>
          <t>Công nhân</t>
        </is>
      </c>
      <c r="L317" s="20" t="inlineStr">
        <is>
          <t>Công nhân</t>
        </is>
      </c>
      <c r="M317" s="20" t="inlineStr"/>
      <c r="N317" s="20" t="inlineStr">
        <is>
          <t>LC1</t>
        </is>
      </c>
      <c r="O317" s="20" t="inlineStr">
        <is>
          <t>M-GROSS</t>
        </is>
      </c>
      <c r="P317" s="20" t="inlineStr"/>
      <c r="Q317" s="20" t="inlineStr">
        <is>
          <t>1</t>
        </is>
      </c>
      <c r="R317" s="22" t="n">
        <v>0</v>
      </c>
      <c r="S317" s="22" t="n">
        <v>4600000</v>
      </c>
      <c r="T317" s="22" t="n">
        <v>4600000</v>
      </c>
      <c r="U317" s="20" t="n">
        <v>0</v>
      </c>
      <c r="V317" s="20" t="n">
        <v>0</v>
      </c>
      <c r="W317" s="20" t="n">
        <v>0</v>
      </c>
      <c r="X317" s="22" t="n">
        <v>300000</v>
      </c>
      <c r="Y317" s="22" t="n">
        <v>200000</v>
      </c>
      <c r="Z317" s="22" t="n">
        <v>350000</v>
      </c>
      <c r="AA317" s="22" t="n">
        <v>220000</v>
      </c>
      <c r="AB317" s="22" t="n">
        <v>0</v>
      </c>
      <c r="AC317" s="20" t="inlineStr">
        <is>
          <t>NGUYEN THE MANH</t>
        </is>
      </c>
      <c r="AD317" s="20" t="inlineStr">
        <is>
          <t>03401010814578</t>
        </is>
      </c>
      <c r="AE317" s="20" t="inlineStr">
        <is>
          <t>Ngân hàng Thương mại Cổ phần Hàng hải Việt Nam</t>
        </is>
      </c>
      <c r="AF317" s="20" t="inlineStr">
        <is>
          <t>MSB</t>
        </is>
      </c>
      <c r="AG317" s="20" t="inlineStr">
        <is>
          <t>MARITIMEBANK CN NINH HIEP HA NOI</t>
        </is>
      </c>
      <c r="AH317" s="20" t="inlineStr">
        <is>
          <t>187638878</t>
        </is>
      </c>
      <c r="AI317" s="20" t="inlineStr">
        <is>
          <t>77.77777777777777%</t>
        </is>
      </c>
      <c r="AJ317" s="20" t="inlineStr">
        <is>
          <t>153785-02-1007/K1225/150523</t>
        </is>
      </c>
      <c r="AK317" s="20" t="inlineStr">
        <is>
          <t>Hợp đồng lao động Xác định thời hạn</t>
        </is>
      </c>
      <c r="AL317" s="20" t="inlineStr">
        <is>
          <t>2023-08-13</t>
        </is>
      </c>
    </row>
    <row r="318">
      <c r="A318" s="20" t="inlineStr">
        <is>
          <t>159044</t>
        </is>
      </c>
      <c r="B318" s="20" t="inlineStr">
        <is>
          <t>Nguyễn Thị Lan Phương</t>
        </is>
      </c>
      <c r="C318" s="20" t="inlineStr">
        <is>
          <t>159044-01</t>
        </is>
      </c>
      <c r="D318" s="20" t="inlineStr">
        <is>
          <t>1007</t>
        </is>
      </c>
      <c r="E318" s="20" t="inlineStr">
        <is>
          <t>FOXCONN</t>
        </is>
      </c>
      <c r="F318" s="21" t="inlineStr">
        <is>
          <t>1994-12-14</t>
        </is>
      </c>
      <c r="G318" s="20" t="inlineStr">
        <is>
          <t>OFF</t>
        </is>
      </c>
      <c r="H318" s="21" t="inlineStr">
        <is>
          <t>2023-05-29</t>
        </is>
      </c>
      <c r="I318" s="21" t="inlineStr">
        <is>
          <t>2023-06-17</t>
        </is>
      </c>
      <c r="J318" s="20" t="inlineStr"/>
      <c r="K318" s="20" t="inlineStr">
        <is>
          <t>Công nhân</t>
        </is>
      </c>
      <c r="L318" s="20" t="inlineStr">
        <is>
          <t>Công nhân</t>
        </is>
      </c>
      <c r="M318" s="20" t="inlineStr"/>
      <c r="N318" s="20" t="inlineStr">
        <is>
          <t>LC1</t>
        </is>
      </c>
      <c r="O318" s="20" t="inlineStr">
        <is>
          <t>M-GROSS</t>
        </is>
      </c>
      <c r="P318" s="20" t="inlineStr"/>
      <c r="Q318" s="20" t="inlineStr">
        <is>
          <t>1</t>
        </is>
      </c>
      <c r="R318" s="22" t="n">
        <v>0</v>
      </c>
      <c r="S318" s="22" t="n">
        <v>4600000</v>
      </c>
      <c r="T318" s="22" t="n">
        <v>4600000</v>
      </c>
      <c r="U318" s="20" t="n">
        <v>0</v>
      </c>
      <c r="V318" s="20" t="n">
        <v>0</v>
      </c>
      <c r="W318" s="20" t="n">
        <v>0</v>
      </c>
      <c r="X318" s="22" t="n">
        <v>300000</v>
      </c>
      <c r="Y318" s="22" t="n">
        <v>200000</v>
      </c>
      <c r="Z318" s="22" t="n">
        <v>350000</v>
      </c>
      <c r="AA318" s="22" t="n">
        <v>220000</v>
      </c>
      <c r="AB318" s="22" t="n">
        <v>0</v>
      </c>
      <c r="AC318" s="20" t="inlineStr"/>
      <c r="AD318" s="20" t="inlineStr"/>
      <c r="AE318" s="20" t="inlineStr"/>
      <c r="AF318" s="20" t="inlineStr"/>
      <c r="AG318" s="20" t="inlineStr"/>
      <c r="AH318" s="20" t="inlineStr">
        <is>
          <t>068194006079</t>
        </is>
      </c>
      <c r="AI318" s="20" t="inlineStr">
        <is>
          <t>0%</t>
        </is>
      </c>
      <c r="AJ318" s="20" t="inlineStr">
        <is>
          <t>159044-01-1007/K1225/290523</t>
        </is>
      </c>
      <c r="AK318" s="20" t="inlineStr">
        <is>
          <t>Hợp đồng lao động Xác định thời hạn</t>
        </is>
      </c>
      <c r="AL318" s="20" t="inlineStr">
        <is>
          <t>2023-08-20</t>
        </is>
      </c>
    </row>
    <row r="319">
      <c r="A319" s="20" t="inlineStr">
        <is>
          <t>158882</t>
        </is>
      </c>
      <c r="B319" s="20" t="inlineStr">
        <is>
          <t>Nguyễn Thế Đức</t>
        </is>
      </c>
      <c r="C319" s="20" t="inlineStr">
        <is>
          <t>158882-01</t>
        </is>
      </c>
      <c r="D319" s="20" t="inlineStr">
        <is>
          <t>1007</t>
        </is>
      </c>
      <c r="E319" s="20" t="inlineStr">
        <is>
          <t>FOXCONN</t>
        </is>
      </c>
      <c r="F319" s="21" t="inlineStr">
        <is>
          <t>2005-05-06</t>
        </is>
      </c>
      <c r="G319" s="20" t="inlineStr">
        <is>
          <t>OLD</t>
        </is>
      </c>
      <c r="H319" s="21" t="inlineStr">
        <is>
          <t>2023-05-24</t>
        </is>
      </c>
      <c r="I319" s="21" t="inlineStr">
        <is>
          <t>2023-08-18</t>
        </is>
      </c>
      <c r="J319" s="20" t="inlineStr"/>
      <c r="K319" s="20" t="inlineStr">
        <is>
          <t>Công nhân</t>
        </is>
      </c>
      <c r="L319" s="20" t="inlineStr">
        <is>
          <t>Công nhân</t>
        </is>
      </c>
      <c r="M319" s="20" t="inlineStr"/>
      <c r="N319" s="20" t="inlineStr">
        <is>
          <t>LC1</t>
        </is>
      </c>
      <c r="O319" s="20" t="inlineStr">
        <is>
          <t>M-GROSS</t>
        </is>
      </c>
      <c r="P319" s="20" t="inlineStr"/>
      <c r="Q319" s="20" t="inlineStr">
        <is>
          <t>1</t>
        </is>
      </c>
      <c r="R319" s="22" t="n">
        <v>0</v>
      </c>
      <c r="S319" s="22" t="n">
        <v>4600000</v>
      </c>
      <c r="T319" s="22" t="n">
        <v>4600000</v>
      </c>
      <c r="U319" s="20" t="n">
        <v>0</v>
      </c>
      <c r="V319" s="20" t="n">
        <v>0</v>
      </c>
      <c r="W319" s="20" t="n">
        <v>0</v>
      </c>
      <c r="X319" s="22" t="n">
        <v>300000</v>
      </c>
      <c r="Y319" s="22" t="n">
        <v>200000</v>
      </c>
      <c r="Z319" s="22" t="n">
        <v>350000</v>
      </c>
      <c r="AA319" s="22" t="n">
        <v>220000</v>
      </c>
      <c r="AB319" s="22" t="n">
        <v>0</v>
      </c>
      <c r="AC319" s="20" t="inlineStr"/>
      <c r="AD319" s="20" t="inlineStr"/>
      <c r="AE319" s="20" t="inlineStr"/>
      <c r="AF319" s="20" t="inlineStr"/>
      <c r="AG319" s="20" t="inlineStr"/>
      <c r="AH319" s="20" t="inlineStr">
        <is>
          <t>008205008626</t>
        </is>
      </c>
      <c r="AI319" s="20" t="inlineStr">
        <is>
          <t>0%</t>
        </is>
      </c>
      <c r="AJ319" s="20" t="inlineStr">
        <is>
          <t>158882-01-1007/K1225/240523</t>
        </is>
      </c>
      <c r="AK319" s="20" t="inlineStr">
        <is>
          <t>Hợp đồng lao động Xác định thời hạn</t>
        </is>
      </c>
      <c r="AL319" s="20" t="inlineStr">
        <is>
          <t>2023-08-20</t>
        </is>
      </c>
    </row>
    <row r="320">
      <c r="A320" s="20" t="inlineStr">
        <is>
          <t>159020</t>
        </is>
      </c>
      <c r="B320" s="20" t="inlineStr">
        <is>
          <t>Nguyễn Sinh Sắc</t>
        </is>
      </c>
      <c r="C320" s="20" t="inlineStr">
        <is>
          <t>159020-01</t>
        </is>
      </c>
      <c r="D320" s="20" t="inlineStr">
        <is>
          <t>1007</t>
        </is>
      </c>
      <c r="E320" s="20" t="inlineStr">
        <is>
          <t>FOXCONN</t>
        </is>
      </c>
      <c r="F320" s="21" t="inlineStr">
        <is>
          <t>2001-04-18</t>
        </is>
      </c>
      <c r="G320" s="20" t="inlineStr">
        <is>
          <t>OFF</t>
        </is>
      </c>
      <c r="H320" s="21" t="inlineStr">
        <is>
          <t>2023-05-27</t>
        </is>
      </c>
      <c r="I320" s="21" t="inlineStr">
        <is>
          <t>2023-07-07</t>
        </is>
      </c>
      <c r="J320" s="20" t="inlineStr"/>
      <c r="K320" s="20" t="inlineStr">
        <is>
          <t>Công nhân</t>
        </is>
      </c>
      <c r="L320" s="20" t="inlineStr">
        <is>
          <t>Công nhân</t>
        </is>
      </c>
      <c r="M320" s="20" t="inlineStr"/>
      <c r="N320" s="20" t="inlineStr">
        <is>
          <t>LC1</t>
        </is>
      </c>
      <c r="O320" s="20" t="inlineStr">
        <is>
          <t>M-GROSS</t>
        </is>
      </c>
      <c r="P320" s="20" t="inlineStr"/>
      <c r="Q320" s="20" t="inlineStr">
        <is>
          <t>1</t>
        </is>
      </c>
      <c r="R320" s="22" t="n">
        <v>0</v>
      </c>
      <c r="S320" s="22" t="n">
        <v>4600000</v>
      </c>
      <c r="T320" s="22" t="n">
        <v>4600000</v>
      </c>
      <c r="U320" s="20" t="n">
        <v>0</v>
      </c>
      <c r="V320" s="20" t="n">
        <v>0</v>
      </c>
      <c r="W320" s="20" t="n">
        <v>0</v>
      </c>
      <c r="X320" s="22" t="n">
        <v>300000</v>
      </c>
      <c r="Y320" s="22" t="n">
        <v>200000</v>
      </c>
      <c r="Z320" s="22" t="n">
        <v>350000</v>
      </c>
      <c r="AA320" s="22" t="n">
        <v>220000</v>
      </c>
      <c r="AB320" s="22" t="n">
        <v>0</v>
      </c>
      <c r="AC320" s="20" t="inlineStr"/>
      <c r="AD320" s="20" t="inlineStr"/>
      <c r="AE320" s="20" t="inlineStr"/>
      <c r="AF320" s="20" t="inlineStr"/>
      <c r="AG320" s="20" t="inlineStr"/>
      <c r="AH320" s="20" t="inlineStr">
        <is>
          <t>015201000119</t>
        </is>
      </c>
      <c r="AI320" s="20" t="inlineStr">
        <is>
          <t>0%</t>
        </is>
      </c>
      <c r="AJ320" s="20" t="inlineStr">
        <is>
          <t>159020-01-1007/K1225/270523</t>
        </is>
      </c>
      <c r="AK320" s="20" t="inlineStr">
        <is>
          <t>Hợp đồng lao động Xác định thời hạn</t>
        </is>
      </c>
      <c r="AL320" s="20" t="inlineStr">
        <is>
          <t>2023-08-20</t>
        </is>
      </c>
    </row>
    <row r="321">
      <c r="A321" s="20" t="inlineStr">
        <is>
          <t>150503</t>
        </is>
      </c>
      <c r="B321" s="20" t="inlineStr">
        <is>
          <t>Nguyễn Minh Trí</t>
        </is>
      </c>
      <c r="C321" s="20" t="inlineStr">
        <is>
          <t>150503-02</t>
        </is>
      </c>
      <c r="D321" s="20" t="inlineStr">
        <is>
          <t>1007</t>
        </is>
      </c>
      <c r="E321" s="20" t="inlineStr">
        <is>
          <t>FOXCONN</t>
        </is>
      </c>
      <c r="F321" s="21" t="inlineStr">
        <is>
          <t>1994-04-18</t>
        </is>
      </c>
      <c r="G321" s="20" t="inlineStr">
        <is>
          <t>OLD</t>
        </is>
      </c>
      <c r="H321" s="21" t="inlineStr">
        <is>
          <t>2023-05-26</t>
        </is>
      </c>
      <c r="I321" s="21" t="inlineStr">
        <is>
          <t>2023-08-18</t>
        </is>
      </c>
      <c r="J321" s="20" t="inlineStr"/>
      <c r="K321" s="20" t="inlineStr">
        <is>
          <t>Công nhân</t>
        </is>
      </c>
      <c r="L321" s="20" t="inlineStr">
        <is>
          <t>Công nhân</t>
        </is>
      </c>
      <c r="M321" s="20" t="inlineStr"/>
      <c r="N321" s="20" t="inlineStr">
        <is>
          <t>LC1</t>
        </is>
      </c>
      <c r="O321" s="20" t="inlineStr">
        <is>
          <t>M-GROSS</t>
        </is>
      </c>
      <c r="P321" s="20" t="inlineStr"/>
      <c r="Q321" s="20" t="inlineStr">
        <is>
          <t>1</t>
        </is>
      </c>
      <c r="R321" s="22" t="n">
        <v>0</v>
      </c>
      <c r="S321" s="22" t="n">
        <v>4600000</v>
      </c>
      <c r="T321" s="22" t="n">
        <v>4600000</v>
      </c>
      <c r="U321" s="20" t="n">
        <v>0</v>
      </c>
      <c r="V321" s="20" t="n">
        <v>0</v>
      </c>
      <c r="W321" s="20" t="n">
        <v>0</v>
      </c>
      <c r="X321" s="22" t="n">
        <v>300000</v>
      </c>
      <c r="Y321" s="22" t="n">
        <v>200000</v>
      </c>
      <c r="Z321" s="22" t="n">
        <v>350000</v>
      </c>
      <c r="AA321" s="22" t="n">
        <v>220000</v>
      </c>
      <c r="AB321" s="22" t="n">
        <v>0</v>
      </c>
      <c r="AC321" s="20" t="inlineStr"/>
      <c r="AD321" s="20" t="inlineStr"/>
      <c r="AE321" s="20" t="inlineStr"/>
      <c r="AF321" s="20" t="inlineStr"/>
      <c r="AG321" s="20" t="inlineStr"/>
      <c r="AH321" s="20" t="inlineStr">
        <is>
          <t>001094029893</t>
        </is>
      </c>
      <c r="AI321" s="20" t="inlineStr">
        <is>
          <t>20.0%</t>
        </is>
      </c>
      <c r="AJ321" s="20" t="inlineStr">
        <is>
          <t>150503-01-1007/K1225/260523</t>
        </is>
      </c>
      <c r="AK321" s="20" t="inlineStr">
        <is>
          <t>Hợp đồng lao động Xác định thời hạn</t>
        </is>
      </c>
      <c r="AL321" s="20" t="inlineStr">
        <is>
          <t>2023-08-20</t>
        </is>
      </c>
    </row>
    <row r="322">
      <c r="A322" s="20" t="inlineStr">
        <is>
          <t>148929</t>
        </is>
      </c>
      <c r="B322" s="20" t="inlineStr">
        <is>
          <t>Nguyễn Mạnh An</t>
        </is>
      </c>
      <c r="C322" s="20" t="inlineStr">
        <is>
          <t>148929-03</t>
        </is>
      </c>
      <c r="D322" s="20" t="inlineStr">
        <is>
          <t>1007</t>
        </is>
      </c>
      <c r="E322" s="20" t="inlineStr">
        <is>
          <t>FOXCONN</t>
        </is>
      </c>
      <c r="F322" s="21" t="inlineStr">
        <is>
          <t>2000-01-09</t>
        </is>
      </c>
      <c r="G322" s="20" t="inlineStr">
        <is>
          <t>OFF</t>
        </is>
      </c>
      <c r="H322" s="21" t="inlineStr">
        <is>
          <t>2022-03-08</t>
        </is>
      </c>
      <c r="I322" s="21" t="inlineStr">
        <is>
          <t>2023-06-18</t>
        </is>
      </c>
      <c r="J322" s="20" t="inlineStr"/>
      <c r="K322" s="20" t="inlineStr">
        <is>
          <t>Công nhân</t>
        </is>
      </c>
      <c r="L322" s="20" t="inlineStr">
        <is>
          <t>Công nhân</t>
        </is>
      </c>
      <c r="M322" s="20" t="inlineStr"/>
      <c r="N322" s="20" t="inlineStr">
        <is>
          <t>LC1</t>
        </is>
      </c>
      <c r="O322" s="20" t="inlineStr">
        <is>
          <t>M-GROSS</t>
        </is>
      </c>
      <c r="P322" s="20" t="inlineStr"/>
      <c r="Q322" s="20" t="inlineStr">
        <is>
          <t>1</t>
        </is>
      </c>
      <c r="R322" s="22" t="n">
        <v>0</v>
      </c>
      <c r="S322" s="22" t="n">
        <v>4600000</v>
      </c>
      <c r="T322" s="22" t="n">
        <v>4600000</v>
      </c>
      <c r="U322" s="20" t="n">
        <v>0</v>
      </c>
      <c r="V322" s="20" t="n">
        <v>0</v>
      </c>
      <c r="W322" s="20" t="n">
        <v>0</v>
      </c>
      <c r="X322" s="22" t="n">
        <v>300000</v>
      </c>
      <c r="Y322" s="22" t="n">
        <v>200000</v>
      </c>
      <c r="Z322" s="22" t="n">
        <v>350000</v>
      </c>
      <c r="AA322" s="22" t="n">
        <v>220000</v>
      </c>
      <c r="AB322" s="22" t="n">
        <v>0</v>
      </c>
      <c r="AC322" s="20" t="inlineStr">
        <is>
          <t>NGUYEN MANH AN</t>
        </is>
      </c>
      <c r="AD322" s="20" t="inlineStr">
        <is>
          <t>03401019070014</t>
        </is>
      </c>
      <c r="AE322" s="20" t="inlineStr">
        <is>
          <t>Ngân hàng Thương mại Cổ phần Hàng hải Việt Nam</t>
        </is>
      </c>
      <c r="AF322" s="20" t="inlineStr">
        <is>
          <t>MSB</t>
        </is>
      </c>
      <c r="AG322" s="20" t="inlineStr">
        <is>
          <t>MARITIMEBANK CN NINH HIEP HA NOI</t>
        </is>
      </c>
      <c r="AH322" s="20" t="inlineStr">
        <is>
          <t>015200004198</t>
        </is>
      </c>
      <c r="AI322" s="20" t="inlineStr">
        <is>
          <t>77.77777777777777%</t>
        </is>
      </c>
      <c r="AJ322" s="20" t="inlineStr">
        <is>
          <t>148929-02-1007/K1225/050623</t>
        </is>
      </c>
      <c r="AK322" s="20" t="inlineStr">
        <is>
          <t>Hợp đồng lao động Xác định thời hạn</t>
        </is>
      </c>
      <c r="AL322" s="20" t="inlineStr">
        <is>
          <t>2023-09-03</t>
        </is>
      </c>
    </row>
    <row r="323">
      <c r="A323" s="20" t="inlineStr">
        <is>
          <t>148051</t>
        </is>
      </c>
      <c r="B323" s="20" t="inlineStr">
        <is>
          <t>Nguyễn Khắc Tỉnh</t>
        </is>
      </c>
      <c r="C323" s="20" t="inlineStr">
        <is>
          <t>148051-03</t>
        </is>
      </c>
      <c r="D323" s="20" t="inlineStr">
        <is>
          <t>1007</t>
        </is>
      </c>
      <c r="E323" s="20" t="inlineStr">
        <is>
          <t>FOXCONN</t>
        </is>
      </c>
      <c r="F323" s="21" t="inlineStr">
        <is>
          <t>1992-11-30</t>
        </is>
      </c>
      <c r="G323" s="20" t="inlineStr">
        <is>
          <t>OLD</t>
        </is>
      </c>
      <c r="H323" s="21" t="inlineStr">
        <is>
          <t>2023-05-08</t>
        </is>
      </c>
      <c r="I323" s="21" t="inlineStr">
        <is>
          <t>2023-09-03</t>
        </is>
      </c>
      <c r="J323" s="20" t="inlineStr"/>
      <c r="K323" s="20" t="inlineStr">
        <is>
          <t>Công nhân</t>
        </is>
      </c>
      <c r="L323" s="20" t="inlineStr">
        <is>
          <t>Công nhân</t>
        </is>
      </c>
      <c r="M323" s="20" t="inlineStr"/>
      <c r="N323" s="20" t="inlineStr">
        <is>
          <t>LC1</t>
        </is>
      </c>
      <c r="O323" s="20" t="inlineStr">
        <is>
          <t>M-GROSS</t>
        </is>
      </c>
      <c r="P323" s="20" t="inlineStr"/>
      <c r="Q323" s="20" t="inlineStr">
        <is>
          <t>1</t>
        </is>
      </c>
      <c r="R323" s="22" t="n">
        <v>0</v>
      </c>
      <c r="S323" s="22" t="n">
        <v>4600000</v>
      </c>
      <c r="T323" s="22" t="n">
        <v>4600000</v>
      </c>
      <c r="U323" s="20" t="n">
        <v>0</v>
      </c>
      <c r="V323" s="20" t="n">
        <v>0</v>
      </c>
      <c r="W323" s="20" t="n">
        <v>0</v>
      </c>
      <c r="X323" s="22" t="n">
        <v>300000</v>
      </c>
      <c r="Y323" s="22" t="n">
        <v>200000</v>
      </c>
      <c r="Z323" s="22" t="n">
        <v>350000</v>
      </c>
      <c r="AA323" s="22" t="n">
        <v>220000</v>
      </c>
      <c r="AB323" s="22" t="n">
        <v>0</v>
      </c>
      <c r="AC323" s="20" t="inlineStr"/>
      <c r="AD323" s="20" t="inlineStr"/>
      <c r="AE323" s="20" t="inlineStr"/>
      <c r="AF323" s="20" t="inlineStr"/>
      <c r="AG323" s="20" t="inlineStr"/>
      <c r="AH323" s="20" t="inlineStr">
        <is>
          <t>187128285</t>
        </is>
      </c>
      <c r="AI323" s="20" t="inlineStr">
        <is>
          <t>11.11111111111111%</t>
        </is>
      </c>
      <c r="AJ323" s="20" t="inlineStr">
        <is>
          <t>148051-02-1007/K1225/090623</t>
        </is>
      </c>
      <c r="AK323" s="20" t="inlineStr">
        <is>
          <t>Hợp đồng lao động Xác định thời hạn</t>
        </is>
      </c>
      <c r="AL323" s="20" t="inlineStr">
        <is>
          <t>2023-09-03</t>
        </is>
      </c>
    </row>
    <row r="324">
      <c r="A324" s="20" t="inlineStr">
        <is>
          <t>143608</t>
        </is>
      </c>
      <c r="B324" s="20" t="inlineStr">
        <is>
          <t>Nguyễn Hồng Quyên</t>
        </is>
      </c>
      <c r="C324" s="20" t="inlineStr">
        <is>
          <t>143608-04</t>
        </is>
      </c>
      <c r="D324" s="20" t="inlineStr">
        <is>
          <t>1007</t>
        </is>
      </c>
      <c r="E324" s="20" t="inlineStr">
        <is>
          <t>FOXCONN</t>
        </is>
      </c>
      <c r="F324" s="21" t="inlineStr">
        <is>
          <t>2003-03-04</t>
        </is>
      </c>
      <c r="G324" s="20" t="inlineStr">
        <is>
          <t>OLD</t>
        </is>
      </c>
      <c r="H324" s="21" t="inlineStr">
        <is>
          <t>2023-06-26</t>
        </is>
      </c>
      <c r="I324" s="21" t="inlineStr"/>
      <c r="J324" s="20" t="inlineStr"/>
      <c r="K324" s="20" t="inlineStr">
        <is>
          <t>Công nhân</t>
        </is>
      </c>
      <c r="L324" s="20" t="inlineStr">
        <is>
          <t>Công nhân</t>
        </is>
      </c>
      <c r="M324" s="20" t="inlineStr"/>
      <c r="N324" s="20" t="inlineStr">
        <is>
          <t>LC1</t>
        </is>
      </c>
      <c r="O324" s="20" t="inlineStr">
        <is>
          <t>M-GROSS</t>
        </is>
      </c>
      <c r="P324" s="20" t="inlineStr"/>
      <c r="Q324" s="20" t="inlineStr">
        <is>
          <t>1</t>
        </is>
      </c>
      <c r="R324" s="22" t="n">
        <v>0</v>
      </c>
      <c r="S324" s="22" t="n">
        <v>4600000</v>
      </c>
      <c r="T324" s="22" t="n">
        <v>4600000</v>
      </c>
      <c r="U324" s="20" t="n">
        <v>0</v>
      </c>
      <c r="V324" s="20" t="n">
        <v>0</v>
      </c>
      <c r="W324" s="20" t="n">
        <v>0</v>
      </c>
      <c r="X324" s="22" t="n">
        <v>300000</v>
      </c>
      <c r="Y324" s="22" t="n">
        <v>200000</v>
      </c>
      <c r="Z324" s="22" t="n">
        <v>350000</v>
      </c>
      <c r="AA324" s="22" t="n">
        <v>220000</v>
      </c>
      <c r="AB324" s="22" t="n">
        <v>0</v>
      </c>
      <c r="AC324" s="20" t="inlineStr">
        <is>
          <t>NGUYEN HONG QUYEN</t>
        </is>
      </c>
      <c r="AD324" s="20" t="inlineStr">
        <is>
          <t>222223832222</t>
        </is>
      </c>
      <c r="AE324" s="20" t="inlineStr">
        <is>
          <t>Ngân hàng Thương mại Cổ phần Quân đội</t>
        </is>
      </c>
      <c r="AF324" s="20" t="inlineStr">
        <is>
          <t>MB BANK</t>
        </is>
      </c>
      <c r="AG324" s="20" t="inlineStr">
        <is>
          <t>MBBANK CN TU SON BAC NINH</t>
        </is>
      </c>
      <c r="AH324" s="20" t="inlineStr">
        <is>
          <t>027303004454</t>
        </is>
      </c>
      <c r="AI324" s="20" t="inlineStr">
        <is>
          <t>10.0%</t>
        </is>
      </c>
      <c r="AJ324" s="20" t="inlineStr">
        <is>
          <t>143608-01-1007/K1225/260623</t>
        </is>
      </c>
      <c r="AK324" s="20" t="inlineStr">
        <is>
          <t>Hợp đồng lao động Xác định thời hạn</t>
        </is>
      </c>
      <c r="AL324" s="20" t="inlineStr">
        <is>
          <t>2023-09-24</t>
        </is>
      </c>
    </row>
    <row r="325">
      <c r="A325" s="20" t="inlineStr">
        <is>
          <t>148241</t>
        </is>
      </c>
      <c r="B325" s="20" t="inlineStr">
        <is>
          <t>Nguyễn Hồng Đăng</t>
        </is>
      </c>
      <c r="C325" s="20" t="inlineStr">
        <is>
          <t>148241-03</t>
        </is>
      </c>
      <c r="D325" s="20" t="inlineStr">
        <is>
          <t>1007</t>
        </is>
      </c>
      <c r="E325" s="20" t="inlineStr">
        <is>
          <t>FOXCONN</t>
        </is>
      </c>
      <c r="F325" s="21" t="inlineStr">
        <is>
          <t>1997-01-04</t>
        </is>
      </c>
      <c r="G325" s="20" t="inlineStr">
        <is>
          <t>OFF</t>
        </is>
      </c>
      <c r="H325" s="21" t="inlineStr">
        <is>
          <t>2023-02-20</t>
        </is>
      </c>
      <c r="I325" s="21" t="inlineStr">
        <is>
          <t>2023-06-25</t>
        </is>
      </c>
      <c r="J325" s="20" t="inlineStr"/>
      <c r="K325" s="20" t="inlineStr">
        <is>
          <t>Công nhân</t>
        </is>
      </c>
      <c r="L325" s="20" t="inlineStr">
        <is>
          <t>Công nhân</t>
        </is>
      </c>
      <c r="M325" s="20" t="inlineStr"/>
      <c r="N325" s="20" t="inlineStr">
        <is>
          <t>LC1</t>
        </is>
      </c>
      <c r="O325" s="20" t="inlineStr">
        <is>
          <t>M-GROSS</t>
        </is>
      </c>
      <c r="P325" s="20" t="inlineStr"/>
      <c r="Q325" s="20" t="inlineStr">
        <is>
          <t>1</t>
        </is>
      </c>
      <c r="R325" s="22" t="n">
        <v>0</v>
      </c>
      <c r="S325" s="22" t="n">
        <v>4600000</v>
      </c>
      <c r="T325" s="22" t="n">
        <v>4600000</v>
      </c>
      <c r="U325" s="20" t="n">
        <v>0</v>
      </c>
      <c r="V325" s="20" t="n">
        <v>0</v>
      </c>
      <c r="W325" s="20" t="n">
        <v>0</v>
      </c>
      <c r="X325" s="22" t="n">
        <v>300000</v>
      </c>
      <c r="Y325" s="22" t="n">
        <v>200000</v>
      </c>
      <c r="Z325" s="22" t="n">
        <v>350000</v>
      </c>
      <c r="AA325" s="22" t="n">
        <v>220000</v>
      </c>
      <c r="AB325" s="22" t="n">
        <v>0</v>
      </c>
      <c r="AC325" s="20" t="inlineStr">
        <is>
          <t>NGUYEN HONG DANG</t>
        </is>
      </c>
      <c r="AD325" s="20" t="inlineStr">
        <is>
          <t>03401010775213</t>
        </is>
      </c>
      <c r="AE325" s="20" t="inlineStr">
        <is>
          <t>Ngân hàng Thương mại Cổ phần Hàng hải Việt Nam</t>
        </is>
      </c>
      <c r="AF325" s="20" t="inlineStr">
        <is>
          <t>MSB</t>
        </is>
      </c>
      <c r="AG325" s="20" t="inlineStr">
        <is>
          <t>MARITIMEBANK CN NINH HIEP HA NOI</t>
        </is>
      </c>
      <c r="AH325" s="20" t="inlineStr">
        <is>
          <t>024097009176</t>
        </is>
      </c>
      <c r="AI325" s="20" t="inlineStr">
        <is>
          <t>100.0%</t>
        </is>
      </c>
      <c r="AJ325" s="20" t="inlineStr">
        <is>
          <t>148241-02-1007/K1225/220523</t>
        </is>
      </c>
      <c r="AK325" s="20" t="inlineStr">
        <is>
          <t>Hợp đồng lao động Xác định thời hạn</t>
        </is>
      </c>
      <c r="AL325" s="20" t="inlineStr">
        <is>
          <t>2023-08-20</t>
        </is>
      </c>
    </row>
    <row r="326">
      <c r="A326" s="20" t="inlineStr">
        <is>
          <t>158844</t>
        </is>
      </c>
      <c r="B326" s="20" t="inlineStr">
        <is>
          <t>Nguyễn Đăng Ngọc Anh</t>
        </is>
      </c>
      <c r="C326" s="20" t="inlineStr">
        <is>
          <t>158844-01</t>
        </is>
      </c>
      <c r="D326" s="20" t="inlineStr">
        <is>
          <t>1007</t>
        </is>
      </c>
      <c r="E326" s="20" t="inlineStr">
        <is>
          <t>FOXCONN</t>
        </is>
      </c>
      <c r="F326" s="21" t="inlineStr">
        <is>
          <t>1998-11-22</t>
        </is>
      </c>
      <c r="G326" s="20" t="inlineStr">
        <is>
          <t>OLD</t>
        </is>
      </c>
      <c r="H326" s="21" t="inlineStr">
        <is>
          <t>2023-05-23</t>
        </is>
      </c>
      <c r="I326" s="21" t="inlineStr">
        <is>
          <t>2023-08-06</t>
        </is>
      </c>
      <c r="J326" s="20" t="inlineStr"/>
      <c r="K326" s="20" t="inlineStr">
        <is>
          <t>Công nhân</t>
        </is>
      </c>
      <c r="L326" s="20" t="inlineStr">
        <is>
          <t>Công nhân</t>
        </is>
      </c>
      <c r="M326" s="20" t="inlineStr"/>
      <c r="N326" s="20" t="inlineStr">
        <is>
          <t>LC1</t>
        </is>
      </c>
      <c r="O326" s="20" t="inlineStr">
        <is>
          <t>M-GROSS</t>
        </is>
      </c>
      <c r="P326" s="20" t="inlineStr"/>
      <c r="Q326" s="20" t="inlineStr">
        <is>
          <t>1</t>
        </is>
      </c>
      <c r="R326" s="22" t="n">
        <v>0</v>
      </c>
      <c r="S326" s="22" t="n">
        <v>4600000</v>
      </c>
      <c r="T326" s="22" t="n">
        <v>4600000</v>
      </c>
      <c r="U326" s="20" t="n">
        <v>0</v>
      </c>
      <c r="V326" s="20" t="n">
        <v>0</v>
      </c>
      <c r="W326" s="20" t="n">
        <v>0</v>
      </c>
      <c r="X326" s="22" t="n">
        <v>300000</v>
      </c>
      <c r="Y326" s="22" t="n">
        <v>200000</v>
      </c>
      <c r="Z326" s="22" t="n">
        <v>350000</v>
      </c>
      <c r="AA326" s="22" t="n">
        <v>220000</v>
      </c>
      <c r="AB326" s="22" t="n">
        <v>0</v>
      </c>
      <c r="AC326" s="20" t="inlineStr"/>
      <c r="AD326" s="20" t="inlineStr"/>
      <c r="AE326" s="20" t="inlineStr"/>
      <c r="AF326" s="20" t="inlineStr"/>
      <c r="AG326" s="20" t="inlineStr"/>
      <c r="AH326" s="20" t="inlineStr">
        <is>
          <t>001098007003</t>
        </is>
      </c>
      <c r="AI326" s="20" t="inlineStr">
        <is>
          <t>0%</t>
        </is>
      </c>
      <c r="AJ326" s="20" t="inlineStr">
        <is>
          <t>158844-01-1007/K1225/230523</t>
        </is>
      </c>
      <c r="AK326" s="20" t="inlineStr">
        <is>
          <t>Hợp đồng lao động Xác định thời hạn</t>
        </is>
      </c>
      <c r="AL326" s="20" t="inlineStr">
        <is>
          <t>2023-08-20</t>
        </is>
      </c>
    </row>
    <row r="327">
      <c r="A327" s="20" t="inlineStr">
        <is>
          <t>159819</t>
        </is>
      </c>
      <c r="B327" s="20" t="inlineStr">
        <is>
          <t>Nguyễn Anh Tứ</t>
        </is>
      </c>
      <c r="C327" s="20" t="inlineStr">
        <is>
          <t>159819-01</t>
        </is>
      </c>
      <c r="D327" s="20" t="inlineStr">
        <is>
          <t>1007</t>
        </is>
      </c>
      <c r="E327" s="20" t="inlineStr">
        <is>
          <t>FOXCONN</t>
        </is>
      </c>
      <c r="F327" s="21" t="inlineStr">
        <is>
          <t>2002-11-23</t>
        </is>
      </c>
      <c r="G327" s="20" t="inlineStr">
        <is>
          <t>OLD</t>
        </is>
      </c>
      <c r="H327" s="21" t="inlineStr">
        <is>
          <t>2023-06-20</t>
        </is>
      </c>
      <c r="I327" s="21" t="inlineStr">
        <is>
          <t>2023-10-01</t>
        </is>
      </c>
      <c r="J327" s="20" t="inlineStr"/>
      <c r="K327" s="20" t="inlineStr">
        <is>
          <t>Công nhân</t>
        </is>
      </c>
      <c r="L327" s="20" t="inlineStr">
        <is>
          <t>Công nhân</t>
        </is>
      </c>
      <c r="M327" s="20" t="inlineStr"/>
      <c r="N327" s="20" t="inlineStr">
        <is>
          <t>LC1</t>
        </is>
      </c>
      <c r="O327" s="20" t="inlineStr">
        <is>
          <t>M-GROSS</t>
        </is>
      </c>
      <c r="P327" s="20" t="inlineStr"/>
      <c r="Q327" s="20" t="inlineStr">
        <is>
          <t>1</t>
        </is>
      </c>
      <c r="R327" s="22" t="n">
        <v>0</v>
      </c>
      <c r="S327" s="22" t="n">
        <v>4600000</v>
      </c>
      <c r="T327" s="22" t="n">
        <v>4600000</v>
      </c>
      <c r="U327" s="20" t="n">
        <v>0</v>
      </c>
      <c r="V327" s="20" t="n">
        <v>0</v>
      </c>
      <c r="W327" s="20" t="n">
        <v>0</v>
      </c>
      <c r="X327" s="22" t="n">
        <v>300000</v>
      </c>
      <c r="Y327" s="22" t="n">
        <v>200000</v>
      </c>
      <c r="Z327" s="22" t="n">
        <v>350000</v>
      </c>
      <c r="AA327" s="22" t="n">
        <v>220000</v>
      </c>
      <c r="AB327" s="22" t="n">
        <v>0</v>
      </c>
      <c r="AC327" s="20" t="inlineStr"/>
      <c r="AD327" s="20" t="inlineStr"/>
      <c r="AE327" s="20" t="inlineStr"/>
      <c r="AF327" s="20" t="inlineStr"/>
      <c r="AG327" s="20" t="inlineStr"/>
      <c r="AH327" s="20" t="inlineStr">
        <is>
          <t>001202022028</t>
        </is>
      </c>
      <c r="AI327" s="20" t="inlineStr">
        <is>
          <t>80.0%</t>
        </is>
      </c>
      <c r="AJ327" s="20" t="inlineStr">
        <is>
          <t>159819-01-1007/K1225/200623</t>
        </is>
      </c>
      <c r="AK327" s="20" t="inlineStr">
        <is>
          <t>Hợp đồng lao động Xác định thời hạn</t>
        </is>
      </c>
      <c r="AL327" s="20" t="inlineStr">
        <is>
          <t>2023-09-17</t>
        </is>
      </c>
    </row>
    <row r="328">
      <c r="A328" s="20" t="inlineStr">
        <is>
          <t>158876</t>
        </is>
      </c>
      <c r="B328" s="20" t="inlineStr">
        <is>
          <t>Ngô Đức Huyên</t>
        </is>
      </c>
      <c r="C328" s="20" t="inlineStr">
        <is>
          <t>158876-01</t>
        </is>
      </c>
      <c r="D328" s="20" t="inlineStr">
        <is>
          <t>1007</t>
        </is>
      </c>
      <c r="E328" s="20" t="inlineStr">
        <is>
          <t>FOXCONN</t>
        </is>
      </c>
      <c r="F328" s="21" t="inlineStr">
        <is>
          <t>1986-12-28</t>
        </is>
      </c>
      <c r="G328" s="20" t="inlineStr">
        <is>
          <t>OLD</t>
        </is>
      </c>
      <c r="H328" s="21" t="inlineStr">
        <is>
          <t>2023-05-24</t>
        </is>
      </c>
      <c r="I328" s="21" t="inlineStr">
        <is>
          <t>2023-08-18</t>
        </is>
      </c>
      <c r="J328" s="20" t="inlineStr"/>
      <c r="K328" s="20" t="inlineStr">
        <is>
          <t>Công nhân</t>
        </is>
      </c>
      <c r="L328" s="20" t="inlineStr">
        <is>
          <t>Công nhân</t>
        </is>
      </c>
      <c r="M328" s="20" t="inlineStr"/>
      <c r="N328" s="20" t="inlineStr">
        <is>
          <t>LC1</t>
        </is>
      </c>
      <c r="O328" s="20" t="inlineStr">
        <is>
          <t>M-GROSS</t>
        </is>
      </c>
      <c r="P328" s="20" t="inlineStr"/>
      <c r="Q328" s="20" t="inlineStr">
        <is>
          <t>1</t>
        </is>
      </c>
      <c r="R328" s="22" t="n">
        <v>0</v>
      </c>
      <c r="S328" s="22" t="n">
        <v>4600000</v>
      </c>
      <c r="T328" s="22" t="n">
        <v>4600000</v>
      </c>
      <c r="U328" s="20" t="n">
        <v>0</v>
      </c>
      <c r="V328" s="20" t="n">
        <v>0</v>
      </c>
      <c r="W328" s="20" t="n">
        <v>0</v>
      </c>
      <c r="X328" s="22" t="n">
        <v>300000</v>
      </c>
      <c r="Y328" s="22" t="n">
        <v>200000</v>
      </c>
      <c r="Z328" s="22" t="n">
        <v>350000</v>
      </c>
      <c r="AA328" s="22" t="n">
        <v>220000</v>
      </c>
      <c r="AB328" s="22" t="n">
        <v>0</v>
      </c>
      <c r="AC328" s="20" t="inlineStr"/>
      <c r="AD328" s="20" t="inlineStr"/>
      <c r="AE328" s="20" t="inlineStr"/>
      <c r="AF328" s="20" t="inlineStr"/>
      <c r="AG328" s="20" t="inlineStr"/>
      <c r="AH328" s="20" t="inlineStr">
        <is>
          <t>002086006730</t>
        </is>
      </c>
      <c r="AI328" s="20" t="inlineStr">
        <is>
          <t>0%</t>
        </is>
      </c>
      <c r="AJ328" s="20" t="inlineStr">
        <is>
          <t>158876-01-1007/K1225/240523</t>
        </is>
      </c>
      <c r="AK328" s="20" t="inlineStr">
        <is>
          <t>Hợp đồng lao động Xác định thời hạn</t>
        </is>
      </c>
      <c r="AL328" s="20" t="inlineStr">
        <is>
          <t>2023-08-20</t>
        </is>
      </c>
    </row>
    <row r="329">
      <c r="A329" s="20" t="inlineStr">
        <is>
          <t>158836</t>
        </is>
      </c>
      <c r="B329" s="20" t="inlineStr">
        <is>
          <t>Ngọc Thị Loan</t>
        </is>
      </c>
      <c r="C329" s="20" t="inlineStr">
        <is>
          <t>158836-01</t>
        </is>
      </c>
      <c r="D329" s="20" t="inlineStr">
        <is>
          <t>1007</t>
        </is>
      </c>
      <c r="E329" s="20" t="inlineStr">
        <is>
          <t>FOXCONN</t>
        </is>
      </c>
      <c r="F329" s="21" t="inlineStr">
        <is>
          <t>2004-02-21</t>
        </is>
      </c>
      <c r="G329" s="20" t="inlineStr">
        <is>
          <t>OLD</t>
        </is>
      </c>
      <c r="H329" s="21" t="inlineStr">
        <is>
          <t>2023-05-23</t>
        </is>
      </c>
      <c r="I329" s="21" t="inlineStr">
        <is>
          <t>2023-11-19</t>
        </is>
      </c>
      <c r="J329" s="20" t="inlineStr"/>
      <c r="K329" s="20" t="inlineStr">
        <is>
          <t>Công nhân</t>
        </is>
      </c>
      <c r="L329" s="20" t="inlineStr">
        <is>
          <t>Công nhân</t>
        </is>
      </c>
      <c r="M329" s="20" t="inlineStr"/>
      <c r="N329" s="20" t="inlineStr">
        <is>
          <t>LC1</t>
        </is>
      </c>
      <c r="O329" s="20" t="inlineStr">
        <is>
          <t>M-GROSS</t>
        </is>
      </c>
      <c r="P329" s="20" t="inlineStr"/>
      <c r="Q329" s="20" t="inlineStr">
        <is>
          <t>1</t>
        </is>
      </c>
      <c r="R329" s="22" t="n">
        <v>0</v>
      </c>
      <c r="S329" s="22" t="n">
        <v>4600000</v>
      </c>
      <c r="T329" s="22" t="n">
        <v>4600000</v>
      </c>
      <c r="U329" s="20" t="n">
        <v>0</v>
      </c>
      <c r="V329" s="20" t="n">
        <v>0</v>
      </c>
      <c r="W329" s="20" t="n">
        <v>0</v>
      </c>
      <c r="X329" s="22" t="n">
        <v>300000</v>
      </c>
      <c r="Y329" s="22" t="n">
        <v>200000</v>
      </c>
      <c r="Z329" s="22" t="n">
        <v>350000</v>
      </c>
      <c r="AA329" s="22" t="n">
        <v>220000</v>
      </c>
      <c r="AB329" s="22" t="n">
        <v>0</v>
      </c>
      <c r="AC329" s="20" t="inlineStr"/>
      <c r="AD329" s="20" t="inlineStr"/>
      <c r="AE329" s="20" t="inlineStr"/>
      <c r="AF329" s="20" t="inlineStr"/>
      <c r="AG329" s="20" t="inlineStr"/>
      <c r="AH329" s="20" t="inlineStr">
        <is>
          <t>082407708</t>
        </is>
      </c>
      <c r="AI329" s="20" t="inlineStr">
        <is>
          <t>0%</t>
        </is>
      </c>
      <c r="AJ329" s="20" t="inlineStr">
        <is>
          <t>158836-01-1007/K1225/230523</t>
        </is>
      </c>
      <c r="AK329" s="20" t="inlineStr">
        <is>
          <t>Hợp đồng lao động Xác định thời hạn</t>
        </is>
      </c>
      <c r="AL329" s="20" t="inlineStr">
        <is>
          <t>2023-08-20</t>
        </is>
      </c>
    </row>
    <row r="330">
      <c r="A330" s="20" t="inlineStr">
        <is>
          <t>152886</t>
        </is>
      </c>
      <c r="B330" s="20" t="inlineStr">
        <is>
          <t>Nghiêm Văn Vinh</t>
        </is>
      </c>
      <c r="C330" s="20" t="inlineStr">
        <is>
          <t>152886-02</t>
        </is>
      </c>
      <c r="D330" s="20" t="inlineStr">
        <is>
          <t>1007</t>
        </is>
      </c>
      <c r="E330" s="20" t="inlineStr">
        <is>
          <t>FOXCONN</t>
        </is>
      </c>
      <c r="F330" s="21" t="inlineStr">
        <is>
          <t>2004-02-08</t>
        </is>
      </c>
      <c r="G330" s="20" t="inlineStr">
        <is>
          <t>OLD</t>
        </is>
      </c>
      <c r="H330" s="21" t="inlineStr">
        <is>
          <t>2023-06-27</t>
        </is>
      </c>
      <c r="I330" s="21" t="inlineStr">
        <is>
          <t>2023-08-03</t>
        </is>
      </c>
      <c r="J330" s="20" t="inlineStr"/>
      <c r="K330" s="20" t="inlineStr">
        <is>
          <t>Công nhân</t>
        </is>
      </c>
      <c r="L330" s="20" t="inlineStr">
        <is>
          <t>Công nhân</t>
        </is>
      </c>
      <c r="M330" s="20" t="inlineStr"/>
      <c r="N330" s="20" t="inlineStr">
        <is>
          <t>LC1</t>
        </is>
      </c>
      <c r="O330" s="20" t="inlineStr">
        <is>
          <t>M-GROSS</t>
        </is>
      </c>
      <c r="P330" s="20" t="inlineStr"/>
      <c r="Q330" s="20" t="inlineStr">
        <is>
          <t>1</t>
        </is>
      </c>
      <c r="R330" s="22" t="n">
        <v>0</v>
      </c>
      <c r="S330" s="22" t="n">
        <v>4600000</v>
      </c>
      <c r="T330" s="22" t="n">
        <v>4600000</v>
      </c>
      <c r="U330" s="20" t="n">
        <v>0</v>
      </c>
      <c r="V330" s="20" t="n">
        <v>0</v>
      </c>
      <c r="W330" s="20" t="n">
        <v>0</v>
      </c>
      <c r="X330" s="22" t="n">
        <v>300000</v>
      </c>
      <c r="Y330" s="22" t="n">
        <v>200000</v>
      </c>
      <c r="Z330" s="22" t="n">
        <v>350000</v>
      </c>
      <c r="AA330" s="22" t="n">
        <v>220000</v>
      </c>
      <c r="AB330" s="22" t="n">
        <v>0</v>
      </c>
      <c r="AC330" s="20" t="inlineStr"/>
      <c r="AD330" s="20" t="inlineStr"/>
      <c r="AE330" s="20" t="inlineStr"/>
      <c r="AF330" s="20" t="inlineStr"/>
      <c r="AG330" s="20" t="inlineStr"/>
      <c r="AH330" s="20" t="inlineStr">
        <is>
          <t>027204004459</t>
        </is>
      </c>
      <c r="AI330" s="20" t="inlineStr">
        <is>
          <t>20.0%</t>
        </is>
      </c>
      <c r="AJ330" s="20" t="inlineStr">
        <is>
          <t>152886-01-1007/K1225/270623</t>
        </is>
      </c>
      <c r="AK330" s="20" t="inlineStr">
        <is>
          <t>Hợp đồng lao động Xác định thời hạn</t>
        </is>
      </c>
      <c r="AL330" s="20" t="inlineStr">
        <is>
          <t>2023-09-24</t>
        </is>
      </c>
    </row>
    <row r="331">
      <c r="A331" s="20" t="inlineStr">
        <is>
          <t>158993</t>
        </is>
      </c>
      <c r="B331" s="20" t="inlineStr">
        <is>
          <t>Nga Văn Tùng</t>
        </is>
      </c>
      <c r="C331" s="20" t="inlineStr">
        <is>
          <t>158993-01</t>
        </is>
      </c>
      <c r="D331" s="20" t="inlineStr">
        <is>
          <t>1007</t>
        </is>
      </c>
      <c r="E331" s="20" t="inlineStr">
        <is>
          <t>FOXCONN</t>
        </is>
      </c>
      <c r="F331" s="21" t="inlineStr">
        <is>
          <t>1998-06-17</t>
        </is>
      </c>
      <c r="G331" s="20" t="inlineStr">
        <is>
          <t>OLD</t>
        </is>
      </c>
      <c r="H331" s="21" t="inlineStr">
        <is>
          <t>2023-05-26</t>
        </is>
      </c>
      <c r="I331" s="21" t="inlineStr">
        <is>
          <t>2023-11-19</t>
        </is>
      </c>
      <c r="J331" s="20" t="inlineStr"/>
      <c r="K331" s="20" t="inlineStr">
        <is>
          <t>Công nhân</t>
        </is>
      </c>
      <c r="L331" s="20" t="inlineStr">
        <is>
          <t>Công nhân</t>
        </is>
      </c>
      <c r="M331" s="20" t="inlineStr"/>
      <c r="N331" s="20" t="inlineStr">
        <is>
          <t>LC1</t>
        </is>
      </c>
      <c r="O331" s="20" t="inlineStr">
        <is>
          <t>M-GROSS</t>
        </is>
      </c>
      <c r="P331" s="20" t="inlineStr"/>
      <c r="Q331" s="20" t="inlineStr">
        <is>
          <t>1</t>
        </is>
      </c>
      <c r="R331" s="22" t="n">
        <v>0</v>
      </c>
      <c r="S331" s="22" t="n">
        <v>4600000</v>
      </c>
      <c r="T331" s="22" t="n">
        <v>4600000</v>
      </c>
      <c r="U331" s="20" t="n">
        <v>0</v>
      </c>
      <c r="V331" s="20" t="n">
        <v>0</v>
      </c>
      <c r="W331" s="20" t="n">
        <v>0</v>
      </c>
      <c r="X331" s="22" t="n">
        <v>300000</v>
      </c>
      <c r="Y331" s="22" t="n">
        <v>200000</v>
      </c>
      <c r="Z331" s="22" t="n">
        <v>350000</v>
      </c>
      <c r="AA331" s="22" t="n">
        <v>220000</v>
      </c>
      <c r="AB331" s="22" t="n">
        <v>0</v>
      </c>
      <c r="AC331" s="20" t="inlineStr"/>
      <c r="AD331" s="20" t="inlineStr"/>
      <c r="AE331" s="20" t="inlineStr"/>
      <c r="AF331" s="20" t="inlineStr"/>
      <c r="AG331" s="20" t="inlineStr"/>
      <c r="AH331" s="20" t="inlineStr">
        <is>
          <t>008098008494</t>
        </is>
      </c>
      <c r="AI331" s="20" t="inlineStr">
        <is>
          <t>0%</t>
        </is>
      </c>
      <c r="AJ331" s="20" t="inlineStr">
        <is>
          <t>158993-01-1007/K1225/260523</t>
        </is>
      </c>
      <c r="AK331" s="20" t="inlineStr">
        <is>
          <t>Hợp đồng lao động Xác định thời hạn</t>
        </is>
      </c>
      <c r="AL331" s="20" t="inlineStr">
        <is>
          <t>2023-08-20</t>
        </is>
      </c>
    </row>
    <row r="332">
      <c r="A332" s="20" t="inlineStr">
        <is>
          <t>159021</t>
        </is>
      </c>
      <c r="B332" s="20" t="inlineStr">
        <is>
          <t>Ma Việt An</t>
        </is>
      </c>
      <c r="C332" s="20" t="inlineStr">
        <is>
          <t>159021-01</t>
        </is>
      </c>
      <c r="D332" s="20" t="inlineStr">
        <is>
          <t>1007</t>
        </is>
      </c>
      <c r="E332" s="20" t="inlineStr">
        <is>
          <t>FOXCONN</t>
        </is>
      </c>
      <c r="F332" s="21" t="inlineStr">
        <is>
          <t>2002-07-17</t>
        </is>
      </c>
      <c r="G332" s="20" t="inlineStr">
        <is>
          <t>OLD</t>
        </is>
      </c>
      <c r="H332" s="21" t="inlineStr">
        <is>
          <t>2023-05-27</t>
        </is>
      </c>
      <c r="I332" s="21" t="inlineStr">
        <is>
          <t>2023-09-09</t>
        </is>
      </c>
      <c r="J332" s="20" t="inlineStr"/>
      <c r="K332" s="20" t="inlineStr">
        <is>
          <t>Công nhân</t>
        </is>
      </c>
      <c r="L332" s="20" t="inlineStr">
        <is>
          <t>Công nhân</t>
        </is>
      </c>
      <c r="M332" s="20" t="inlineStr"/>
      <c r="N332" s="20" t="inlineStr">
        <is>
          <t>LC1</t>
        </is>
      </c>
      <c r="O332" s="20" t="inlineStr">
        <is>
          <t>M-GROSS</t>
        </is>
      </c>
      <c r="P332" s="20" t="inlineStr"/>
      <c r="Q332" s="20" t="inlineStr">
        <is>
          <t>1</t>
        </is>
      </c>
      <c r="R332" s="22" t="n">
        <v>0</v>
      </c>
      <c r="S332" s="22" t="n">
        <v>4600000</v>
      </c>
      <c r="T332" s="22" t="n">
        <v>4600000</v>
      </c>
      <c r="U332" s="20" t="n">
        <v>0</v>
      </c>
      <c r="V332" s="20" t="n">
        <v>0</v>
      </c>
      <c r="W332" s="20" t="n">
        <v>0</v>
      </c>
      <c r="X332" s="22" t="n">
        <v>300000</v>
      </c>
      <c r="Y332" s="22" t="n">
        <v>200000</v>
      </c>
      <c r="Z332" s="22" t="n">
        <v>350000</v>
      </c>
      <c r="AA332" s="22" t="n">
        <v>220000</v>
      </c>
      <c r="AB332" s="22" t="n">
        <v>0</v>
      </c>
      <c r="AC332" s="20" t="inlineStr"/>
      <c r="AD332" s="20" t="inlineStr"/>
      <c r="AE332" s="20" t="inlineStr"/>
      <c r="AF332" s="20" t="inlineStr"/>
      <c r="AG332" s="20" t="inlineStr"/>
      <c r="AH332" s="20" t="inlineStr">
        <is>
          <t>008202008875</t>
        </is>
      </c>
      <c r="AI332" s="20" t="inlineStr">
        <is>
          <t>0%</t>
        </is>
      </c>
      <c r="AJ332" s="20" t="inlineStr">
        <is>
          <t>159021-01-1007/K1225/270523</t>
        </is>
      </c>
      <c r="AK332" s="20" t="inlineStr">
        <is>
          <t>Hợp đồng lao động Xác định thời hạn</t>
        </is>
      </c>
      <c r="AL332" s="20" t="inlineStr">
        <is>
          <t>2023-08-20</t>
        </is>
      </c>
    </row>
    <row r="333">
      <c r="A333" s="20" t="inlineStr">
        <is>
          <t>158913</t>
        </is>
      </c>
      <c r="B333" s="20" t="inlineStr">
        <is>
          <t>Ma Văn Duy</t>
        </is>
      </c>
      <c r="C333" s="20" t="inlineStr">
        <is>
          <t>158913-01</t>
        </is>
      </c>
      <c r="D333" s="20" t="inlineStr">
        <is>
          <t>1007</t>
        </is>
      </c>
      <c r="E333" s="20" t="inlineStr">
        <is>
          <t>FOXCONN</t>
        </is>
      </c>
      <c r="F333" s="21" t="inlineStr">
        <is>
          <t>1995-01-29</t>
        </is>
      </c>
      <c r="G333" s="20" t="inlineStr">
        <is>
          <t>OLD</t>
        </is>
      </c>
      <c r="H333" s="21" t="inlineStr">
        <is>
          <t>2023-05-25</t>
        </is>
      </c>
      <c r="I333" s="21" t="inlineStr">
        <is>
          <t>2023-08-18</t>
        </is>
      </c>
      <c r="J333" s="20" t="inlineStr"/>
      <c r="K333" s="20" t="inlineStr">
        <is>
          <t>Công nhân</t>
        </is>
      </c>
      <c r="L333" s="20" t="inlineStr">
        <is>
          <t>Công nhân</t>
        </is>
      </c>
      <c r="M333" s="20" t="inlineStr"/>
      <c r="N333" s="20" t="inlineStr">
        <is>
          <t>LC1</t>
        </is>
      </c>
      <c r="O333" s="20" t="inlineStr">
        <is>
          <t>M-GROSS</t>
        </is>
      </c>
      <c r="P333" s="20" t="inlineStr"/>
      <c r="Q333" s="20" t="inlineStr">
        <is>
          <t>1</t>
        </is>
      </c>
      <c r="R333" s="22" t="n">
        <v>0</v>
      </c>
      <c r="S333" s="22" t="n">
        <v>4600000</v>
      </c>
      <c r="T333" s="22" t="n">
        <v>4600000</v>
      </c>
      <c r="U333" s="20" t="n">
        <v>0</v>
      </c>
      <c r="V333" s="20" t="n">
        <v>0</v>
      </c>
      <c r="W333" s="20" t="n">
        <v>0</v>
      </c>
      <c r="X333" s="22" t="n">
        <v>300000</v>
      </c>
      <c r="Y333" s="22" t="n">
        <v>200000</v>
      </c>
      <c r="Z333" s="22" t="n">
        <v>350000</v>
      </c>
      <c r="AA333" s="22" t="n">
        <v>220000</v>
      </c>
      <c r="AB333" s="22" t="n">
        <v>0</v>
      </c>
      <c r="AC333" s="20" t="inlineStr"/>
      <c r="AD333" s="20" t="inlineStr"/>
      <c r="AE333" s="20" t="inlineStr"/>
      <c r="AF333" s="20" t="inlineStr"/>
      <c r="AG333" s="20" t="inlineStr"/>
      <c r="AH333" s="20" t="inlineStr">
        <is>
          <t>008095004845</t>
        </is>
      </c>
      <c r="AI333" s="20" t="inlineStr">
        <is>
          <t>0%</t>
        </is>
      </c>
      <c r="AJ333" s="20" t="inlineStr">
        <is>
          <t>158913-01-1007/K1225/250523</t>
        </is>
      </c>
      <c r="AK333" s="20" t="inlineStr">
        <is>
          <t>Hợp đồng lao động Xác định thời hạn</t>
        </is>
      </c>
      <c r="AL333" s="20" t="inlineStr">
        <is>
          <t>2023-08-20</t>
        </is>
      </c>
    </row>
    <row r="334">
      <c r="A334" s="20" t="inlineStr">
        <is>
          <t>154158</t>
        </is>
      </c>
      <c r="B334" s="20" t="inlineStr">
        <is>
          <t>Mạc Tuấn Phương</t>
        </is>
      </c>
      <c r="C334" s="20" t="inlineStr">
        <is>
          <t>154158-02</t>
        </is>
      </c>
      <c r="D334" s="20" t="inlineStr">
        <is>
          <t>1007</t>
        </is>
      </c>
      <c r="E334" s="20" t="inlineStr">
        <is>
          <t>FOXCONN</t>
        </is>
      </c>
      <c r="F334" s="21" t="inlineStr">
        <is>
          <t>1995-11-04</t>
        </is>
      </c>
      <c r="G334" s="20" t="inlineStr">
        <is>
          <t>OFF</t>
        </is>
      </c>
      <c r="H334" s="21" t="inlineStr">
        <is>
          <t>2023-02-27</t>
        </is>
      </c>
      <c r="I334" s="21" t="inlineStr">
        <is>
          <t>2023-06-25</t>
        </is>
      </c>
      <c r="J334" s="20" t="inlineStr"/>
      <c r="K334" s="20" t="inlineStr">
        <is>
          <t>Công nhân</t>
        </is>
      </c>
      <c r="L334" s="20" t="inlineStr">
        <is>
          <t>Công nhân</t>
        </is>
      </c>
      <c r="M334" s="20" t="inlineStr"/>
      <c r="N334" s="20" t="inlineStr">
        <is>
          <t>LC1</t>
        </is>
      </c>
      <c r="O334" s="20" t="inlineStr">
        <is>
          <t>M-GROSS</t>
        </is>
      </c>
      <c r="P334" s="20" t="inlineStr"/>
      <c r="Q334" s="20" t="inlineStr">
        <is>
          <t>1</t>
        </is>
      </c>
      <c r="R334" s="22" t="n">
        <v>0</v>
      </c>
      <c r="S334" s="22" t="n">
        <v>4600000</v>
      </c>
      <c r="T334" s="22" t="n">
        <v>4600000</v>
      </c>
      <c r="U334" s="20" t="n">
        <v>0</v>
      </c>
      <c r="V334" s="20" t="n">
        <v>0</v>
      </c>
      <c r="W334" s="20" t="n">
        <v>0</v>
      </c>
      <c r="X334" s="22" t="n">
        <v>300000</v>
      </c>
      <c r="Y334" s="22" t="n">
        <v>200000</v>
      </c>
      <c r="Z334" s="22" t="n">
        <v>350000</v>
      </c>
      <c r="AA334" s="22" t="n">
        <v>220000</v>
      </c>
      <c r="AB334" s="22" t="n">
        <v>0</v>
      </c>
      <c r="AC334" s="20" t="inlineStr">
        <is>
          <t>MAC TUAN PHUONG</t>
        </is>
      </c>
      <c r="AD334" s="20" t="inlineStr">
        <is>
          <t>03401010815445</t>
        </is>
      </c>
      <c r="AE334" s="20" t="inlineStr">
        <is>
          <t>Ngân hàng Thương mại Cổ phần Hàng hải Việt Nam</t>
        </is>
      </c>
      <c r="AF334" s="20" t="inlineStr">
        <is>
          <t>MSB</t>
        </is>
      </c>
      <c r="AG334" s="20" t="inlineStr">
        <is>
          <t>MARITIMEBANK CN NINH HIEP HA NOI</t>
        </is>
      </c>
      <c r="AH334" s="20" t="inlineStr">
        <is>
          <t>004095003979</t>
        </is>
      </c>
      <c r="AI334" s="20" t="inlineStr">
        <is>
          <t>44.44444444444444%</t>
        </is>
      </c>
      <c r="AJ334" s="20" t="inlineStr">
        <is>
          <t>154158-02-1007/K1225/290523</t>
        </is>
      </c>
      <c r="AK334" s="20" t="inlineStr">
        <is>
          <t>Hợp đồng lao động Xác định thời hạn</t>
        </is>
      </c>
      <c r="AL334" s="20" t="inlineStr">
        <is>
          <t>2023-08-27</t>
        </is>
      </c>
    </row>
    <row r="335">
      <c r="A335" s="20" t="inlineStr">
        <is>
          <t>158911</t>
        </is>
      </c>
      <c r="B335" s="20" t="inlineStr">
        <is>
          <t>Ma Công Vệ</t>
        </is>
      </c>
      <c r="C335" s="20" t="inlineStr">
        <is>
          <t>158911-01</t>
        </is>
      </c>
      <c r="D335" s="20" t="inlineStr">
        <is>
          <t>1007</t>
        </is>
      </c>
      <c r="E335" s="20" t="inlineStr">
        <is>
          <t>FOXCONN</t>
        </is>
      </c>
      <c r="F335" s="21" t="inlineStr">
        <is>
          <t>2002-08-01</t>
        </is>
      </c>
      <c r="G335" s="20" t="inlineStr">
        <is>
          <t>OLD</t>
        </is>
      </c>
      <c r="H335" s="21" t="inlineStr">
        <is>
          <t>2023-05-25</t>
        </is>
      </c>
      <c r="I335" s="21" t="inlineStr">
        <is>
          <t>2023-08-18</t>
        </is>
      </c>
      <c r="J335" s="20" t="inlineStr"/>
      <c r="K335" s="20" t="inlineStr">
        <is>
          <t>Công nhân</t>
        </is>
      </c>
      <c r="L335" s="20" t="inlineStr">
        <is>
          <t>Công nhân</t>
        </is>
      </c>
      <c r="M335" s="20" t="inlineStr"/>
      <c r="N335" s="20" t="inlineStr">
        <is>
          <t>LC1</t>
        </is>
      </c>
      <c r="O335" s="20" t="inlineStr">
        <is>
          <t>M-GROSS</t>
        </is>
      </c>
      <c r="P335" s="20" t="inlineStr"/>
      <c r="Q335" s="20" t="inlineStr">
        <is>
          <t>1</t>
        </is>
      </c>
      <c r="R335" s="22" t="n">
        <v>0</v>
      </c>
      <c r="S335" s="22" t="n">
        <v>4600000</v>
      </c>
      <c r="T335" s="22" t="n">
        <v>4600000</v>
      </c>
      <c r="U335" s="20" t="n">
        <v>0</v>
      </c>
      <c r="V335" s="20" t="n">
        <v>0</v>
      </c>
      <c r="W335" s="20" t="n">
        <v>0</v>
      </c>
      <c r="X335" s="22" t="n">
        <v>300000</v>
      </c>
      <c r="Y335" s="22" t="n">
        <v>200000</v>
      </c>
      <c r="Z335" s="22" t="n">
        <v>350000</v>
      </c>
      <c r="AA335" s="22" t="n">
        <v>220000</v>
      </c>
      <c r="AB335" s="22" t="n">
        <v>0</v>
      </c>
      <c r="AC335" s="20" t="inlineStr"/>
      <c r="AD335" s="20" t="inlineStr"/>
      <c r="AE335" s="20" t="inlineStr"/>
      <c r="AF335" s="20" t="inlineStr"/>
      <c r="AG335" s="20" t="inlineStr"/>
      <c r="AH335" s="20" t="inlineStr">
        <is>
          <t>008202001197</t>
        </is>
      </c>
      <c r="AI335" s="20" t="inlineStr">
        <is>
          <t>0%</t>
        </is>
      </c>
      <c r="AJ335" s="20" t="inlineStr">
        <is>
          <t>158911-01-1007/K1225/250523</t>
        </is>
      </c>
      <c r="AK335" s="20" t="inlineStr">
        <is>
          <t>Hợp đồng lao động Xác định thời hạn</t>
        </is>
      </c>
      <c r="AL335" s="20" t="inlineStr">
        <is>
          <t>2023-08-20</t>
        </is>
      </c>
    </row>
    <row r="336">
      <c r="A336" s="20" t="inlineStr">
        <is>
          <t>155507</t>
        </is>
      </c>
      <c r="B336" s="20" t="inlineStr">
        <is>
          <t>Lý Tiến Quỳnh</t>
        </is>
      </c>
      <c r="C336" s="20" t="inlineStr">
        <is>
          <t>155507-02</t>
        </is>
      </c>
      <c r="D336" s="20" t="inlineStr">
        <is>
          <t>1007</t>
        </is>
      </c>
      <c r="E336" s="20" t="inlineStr">
        <is>
          <t>FOXCONN</t>
        </is>
      </c>
      <c r="F336" s="21" t="inlineStr">
        <is>
          <t>1987-03-03</t>
        </is>
      </c>
      <c r="G336" s="20" t="inlineStr">
        <is>
          <t>OLD</t>
        </is>
      </c>
      <c r="H336" s="21" t="inlineStr">
        <is>
          <t>2023-05-01</t>
        </is>
      </c>
      <c r="I336" s="21" t="inlineStr">
        <is>
          <t>2023-08-27</t>
        </is>
      </c>
      <c r="J336" s="20" t="inlineStr"/>
      <c r="K336" s="20" t="inlineStr">
        <is>
          <t>Công nhân</t>
        </is>
      </c>
      <c r="L336" s="20" t="inlineStr">
        <is>
          <t>Công nhân</t>
        </is>
      </c>
      <c r="M336" s="20" t="inlineStr"/>
      <c r="N336" s="20" t="inlineStr">
        <is>
          <t>LC1</t>
        </is>
      </c>
      <c r="O336" s="20" t="inlineStr">
        <is>
          <t>M-GROSS</t>
        </is>
      </c>
      <c r="P336" s="20" t="inlineStr"/>
      <c r="Q336" s="20" t="inlineStr">
        <is>
          <t>1</t>
        </is>
      </c>
      <c r="R336" s="22" t="n">
        <v>0</v>
      </c>
      <c r="S336" s="22" t="n">
        <v>4600000</v>
      </c>
      <c r="T336" s="22" t="n">
        <v>4600000</v>
      </c>
      <c r="U336" s="20" t="n">
        <v>0</v>
      </c>
      <c r="V336" s="20" t="n">
        <v>0</v>
      </c>
      <c r="W336" s="20" t="n">
        <v>0</v>
      </c>
      <c r="X336" s="22" t="n">
        <v>300000</v>
      </c>
      <c r="Y336" s="22" t="n">
        <v>200000</v>
      </c>
      <c r="Z336" s="22" t="n">
        <v>350000</v>
      </c>
      <c r="AA336" s="22" t="n">
        <v>220000</v>
      </c>
      <c r="AB336" s="22" t="n">
        <v>0</v>
      </c>
      <c r="AC336" s="20" t="inlineStr"/>
      <c r="AD336" s="20" t="inlineStr"/>
      <c r="AE336" s="20" t="inlineStr"/>
      <c r="AF336" s="20" t="inlineStr"/>
      <c r="AG336" s="20" t="inlineStr"/>
      <c r="AH336" s="20" t="inlineStr">
        <is>
          <t>020087013157</t>
        </is>
      </c>
      <c r="AI336" s="20" t="inlineStr">
        <is>
          <t>11.11111111111111%</t>
        </is>
      </c>
      <c r="AJ336" s="20" t="inlineStr">
        <is>
          <t>155507-02-1007/K1225/010623</t>
        </is>
      </c>
      <c r="AK336" s="20" t="inlineStr">
        <is>
          <t>Hợp đồng lao động Xác định thời hạn</t>
        </is>
      </c>
      <c r="AL336" s="20" t="inlineStr">
        <is>
          <t>2023-08-27</t>
        </is>
      </c>
    </row>
    <row r="337">
      <c r="A337" s="20" t="inlineStr">
        <is>
          <t>149684</t>
        </is>
      </c>
      <c r="B337" s="20" t="inlineStr">
        <is>
          <t>Lưu Ngọc Thanh</t>
        </is>
      </c>
      <c r="C337" s="20" t="inlineStr">
        <is>
          <t>149684-03</t>
        </is>
      </c>
      <c r="D337" s="20" t="inlineStr">
        <is>
          <t>1007</t>
        </is>
      </c>
      <c r="E337" s="20" t="inlineStr">
        <is>
          <t>FOXCONN</t>
        </is>
      </c>
      <c r="F337" s="21" t="inlineStr">
        <is>
          <t>2000-08-09</t>
        </is>
      </c>
      <c r="G337" s="20" t="inlineStr">
        <is>
          <t>OFF</t>
        </is>
      </c>
      <c r="H337" s="21" t="inlineStr">
        <is>
          <t>2023-04-03</t>
        </is>
      </c>
      <c r="I337" s="21" t="inlineStr">
        <is>
          <t>2023-06-18</t>
        </is>
      </c>
      <c r="J337" s="20" t="inlineStr"/>
      <c r="K337" s="20" t="inlineStr">
        <is>
          <t>Công nhân</t>
        </is>
      </c>
      <c r="L337" s="20" t="inlineStr">
        <is>
          <t>Công nhân</t>
        </is>
      </c>
      <c r="M337" s="20" t="inlineStr"/>
      <c r="N337" s="20" t="inlineStr">
        <is>
          <t>LC1</t>
        </is>
      </c>
      <c r="O337" s="20" t="inlineStr">
        <is>
          <t>M-GROSS</t>
        </is>
      </c>
      <c r="P337" s="20" t="inlineStr"/>
      <c r="Q337" s="20" t="inlineStr">
        <is>
          <t>1</t>
        </is>
      </c>
      <c r="R337" s="22" t="n">
        <v>0</v>
      </c>
      <c r="S337" s="22" t="n">
        <v>4600000</v>
      </c>
      <c r="T337" s="22" t="n">
        <v>4600000</v>
      </c>
      <c r="U337" s="20" t="n">
        <v>0</v>
      </c>
      <c r="V337" s="20" t="n">
        <v>0</v>
      </c>
      <c r="W337" s="20" t="n">
        <v>0</v>
      </c>
      <c r="X337" s="22" t="n">
        <v>300000</v>
      </c>
      <c r="Y337" s="22" t="n">
        <v>200000</v>
      </c>
      <c r="Z337" s="22" t="n">
        <v>350000</v>
      </c>
      <c r="AA337" s="22" t="n">
        <v>220000</v>
      </c>
      <c r="AB337" s="22" t="n">
        <v>0</v>
      </c>
      <c r="AC337" s="20" t="inlineStr">
        <is>
          <t>LUU NGOC THANH</t>
        </is>
      </c>
      <c r="AD337" s="20" t="inlineStr">
        <is>
          <t>03401010787645</t>
        </is>
      </c>
      <c r="AE337" s="20" t="inlineStr">
        <is>
          <t>Ngân hàng Thương mại Cổ phần Hàng hải Việt Nam</t>
        </is>
      </c>
      <c r="AF337" s="20" t="inlineStr">
        <is>
          <t>MSB</t>
        </is>
      </c>
      <c r="AG337" s="20" t="inlineStr">
        <is>
          <t>MARITIMEBANK CN NINH HIEP HA NOI</t>
        </is>
      </c>
      <c r="AH337" s="20" t="inlineStr">
        <is>
          <t>020200005196</t>
        </is>
      </c>
      <c r="AI337" s="20" t="inlineStr">
        <is>
          <t>0%</t>
        </is>
      </c>
      <c r="AJ337" s="20" t="inlineStr">
        <is>
          <t>149684-01-1007/K1225/030423</t>
        </is>
      </c>
      <c r="AK337" s="20" t="inlineStr">
        <is>
          <t>Hợp đồng lao động Xác định thời hạn</t>
        </is>
      </c>
      <c r="AL337" s="20" t="inlineStr">
        <is>
          <t>2023-07-02</t>
        </is>
      </c>
    </row>
    <row r="338">
      <c r="A338" s="20" t="inlineStr">
        <is>
          <t>148040</t>
        </is>
      </c>
      <c r="B338" s="20" t="inlineStr">
        <is>
          <t>Ly Văn Thơi</t>
        </is>
      </c>
      <c r="C338" s="20" t="inlineStr">
        <is>
          <t>148040-03</t>
        </is>
      </c>
      <c r="D338" s="20" t="inlineStr">
        <is>
          <t>1007</t>
        </is>
      </c>
      <c r="E338" s="20" t="inlineStr">
        <is>
          <t>FOXCONN</t>
        </is>
      </c>
      <c r="F338" s="21" t="inlineStr">
        <is>
          <t>2001-02-14</t>
        </is>
      </c>
      <c r="G338" s="20" t="inlineStr">
        <is>
          <t>OLD</t>
        </is>
      </c>
      <c r="H338" s="21" t="inlineStr">
        <is>
          <t>2022-05-08</t>
        </is>
      </c>
      <c r="I338" s="21" t="inlineStr">
        <is>
          <t>2023-09-03</t>
        </is>
      </c>
      <c r="J338" s="20" t="inlineStr"/>
      <c r="K338" s="20" t="inlineStr">
        <is>
          <t>Công nhân</t>
        </is>
      </c>
      <c r="L338" s="20" t="inlineStr">
        <is>
          <t>Công nhân</t>
        </is>
      </c>
      <c r="M338" s="20" t="inlineStr"/>
      <c r="N338" s="20" t="inlineStr">
        <is>
          <t>LC1</t>
        </is>
      </c>
      <c r="O338" s="20" t="inlineStr">
        <is>
          <t>M-GROSS</t>
        </is>
      </c>
      <c r="P338" s="20" t="inlineStr"/>
      <c r="Q338" s="20" t="inlineStr">
        <is>
          <t>1</t>
        </is>
      </c>
      <c r="R338" s="22" t="n">
        <v>0</v>
      </c>
      <c r="S338" s="22" t="n">
        <v>4600000</v>
      </c>
      <c r="T338" s="22" t="n">
        <v>4600000</v>
      </c>
      <c r="U338" s="20" t="n">
        <v>0</v>
      </c>
      <c r="V338" s="20" t="n">
        <v>0</v>
      </c>
      <c r="W338" s="20" t="n">
        <v>0</v>
      </c>
      <c r="X338" s="22" t="n">
        <v>300000</v>
      </c>
      <c r="Y338" s="22" t="n">
        <v>200000</v>
      </c>
      <c r="Z338" s="22" t="n">
        <v>350000</v>
      </c>
      <c r="AA338" s="22" t="n">
        <v>220000</v>
      </c>
      <c r="AB338" s="22" t="n">
        <v>0</v>
      </c>
      <c r="AC338" s="20" t="inlineStr"/>
      <c r="AD338" s="20" t="inlineStr"/>
      <c r="AE338" s="20" t="inlineStr"/>
      <c r="AF338" s="20" t="inlineStr"/>
      <c r="AG338" s="20" t="inlineStr"/>
      <c r="AH338" s="20" t="inlineStr">
        <is>
          <t>063587605</t>
        </is>
      </c>
      <c r="AI338" s="20" t="inlineStr">
        <is>
          <t>11.11111111111111%</t>
        </is>
      </c>
      <c r="AJ338" s="20" t="inlineStr">
        <is>
          <t>148040-02-1007/K1225/090623</t>
        </is>
      </c>
      <c r="AK338" s="20" t="inlineStr">
        <is>
          <t>Hợp đồng lao động Xác định thời hạn</t>
        </is>
      </c>
      <c r="AL338" s="20" t="inlineStr">
        <is>
          <t>2023-09-03</t>
        </is>
      </c>
    </row>
    <row r="339">
      <c r="A339" s="20" t="inlineStr">
        <is>
          <t>152802</t>
        </is>
      </c>
      <c r="B339" s="20" t="inlineStr">
        <is>
          <t>Lương Văn Thành</t>
        </is>
      </c>
      <c r="C339" s="20" t="inlineStr">
        <is>
          <t>152802-02</t>
        </is>
      </c>
      <c r="D339" s="20" t="inlineStr">
        <is>
          <t>1007</t>
        </is>
      </c>
      <c r="E339" s="20" t="inlineStr">
        <is>
          <t>FOXCONN</t>
        </is>
      </c>
      <c r="F339" s="21" t="inlineStr">
        <is>
          <t>1985-08-24</t>
        </is>
      </c>
      <c r="G339" s="20" t="inlineStr">
        <is>
          <t>OLD</t>
        </is>
      </c>
      <c r="H339" s="21" t="inlineStr">
        <is>
          <t>2023-05-26</t>
        </is>
      </c>
      <c r="I339" s="21" t="inlineStr">
        <is>
          <t>2023-08-18</t>
        </is>
      </c>
      <c r="J339" s="20" t="inlineStr"/>
      <c r="K339" s="20" t="inlineStr">
        <is>
          <t>Công nhân</t>
        </is>
      </c>
      <c r="L339" s="20" t="inlineStr">
        <is>
          <t>Công nhân</t>
        </is>
      </c>
      <c r="M339" s="20" t="inlineStr"/>
      <c r="N339" s="20" t="inlineStr">
        <is>
          <t>LC1</t>
        </is>
      </c>
      <c r="O339" s="20" t="inlineStr">
        <is>
          <t>M-GROSS</t>
        </is>
      </c>
      <c r="P339" s="20" t="inlineStr"/>
      <c r="Q339" s="20" t="inlineStr">
        <is>
          <t>1</t>
        </is>
      </c>
      <c r="R339" s="22" t="n">
        <v>0</v>
      </c>
      <c r="S339" s="22" t="n">
        <v>4600000</v>
      </c>
      <c r="T339" s="22" t="n">
        <v>4600000</v>
      </c>
      <c r="U339" s="20" t="n">
        <v>0</v>
      </c>
      <c r="V339" s="20" t="n">
        <v>0</v>
      </c>
      <c r="W339" s="20" t="n">
        <v>0</v>
      </c>
      <c r="X339" s="22" t="n">
        <v>300000</v>
      </c>
      <c r="Y339" s="22" t="n">
        <v>200000</v>
      </c>
      <c r="Z339" s="22" t="n">
        <v>350000</v>
      </c>
      <c r="AA339" s="22" t="n">
        <v>220000</v>
      </c>
      <c r="AB339" s="22" t="n">
        <v>0</v>
      </c>
      <c r="AC339" s="20" t="inlineStr"/>
      <c r="AD339" s="20" t="inlineStr"/>
      <c r="AE339" s="20" t="inlineStr"/>
      <c r="AF339" s="20" t="inlineStr"/>
      <c r="AG339" s="20" t="inlineStr"/>
      <c r="AH339" s="20" t="inlineStr">
        <is>
          <t>002085003837</t>
        </is>
      </c>
      <c r="AI339" s="20" t="inlineStr">
        <is>
          <t>20.0%</t>
        </is>
      </c>
      <c r="AJ339" s="20" t="inlineStr">
        <is>
          <t>152802-01-1007/K1225/260523</t>
        </is>
      </c>
      <c r="AK339" s="20" t="inlineStr">
        <is>
          <t>Hợp đồng lao động Xác định thời hạn</t>
        </is>
      </c>
      <c r="AL339" s="20" t="inlineStr">
        <is>
          <t>2023-08-20</t>
        </is>
      </c>
    </row>
    <row r="340">
      <c r="A340" s="20" t="inlineStr">
        <is>
          <t>157058</t>
        </is>
      </c>
      <c r="B340" s="20" t="inlineStr">
        <is>
          <t>Lương Văn Thanh</t>
        </is>
      </c>
      <c r="C340" s="20" t="inlineStr">
        <is>
          <t>157058-01</t>
        </is>
      </c>
      <c r="D340" s="20" t="inlineStr">
        <is>
          <t>1007</t>
        </is>
      </c>
      <c r="E340" s="20" t="inlineStr">
        <is>
          <t>FOXCONN</t>
        </is>
      </c>
      <c r="F340" s="21" t="inlineStr">
        <is>
          <t>2003-03-28</t>
        </is>
      </c>
      <c r="G340" s="20" t="inlineStr">
        <is>
          <t>OLD</t>
        </is>
      </c>
      <c r="H340" s="21" t="inlineStr">
        <is>
          <t>2023-02-20</t>
        </is>
      </c>
      <c r="I340" s="21" t="inlineStr">
        <is>
          <t>2023-08-18</t>
        </is>
      </c>
      <c r="J340" s="20" t="inlineStr"/>
      <c r="K340" s="20" t="inlineStr">
        <is>
          <t>Công nhân</t>
        </is>
      </c>
      <c r="L340" s="20" t="inlineStr">
        <is>
          <t>Công nhân</t>
        </is>
      </c>
      <c r="M340" s="20" t="inlineStr"/>
      <c r="N340" s="20" t="inlineStr">
        <is>
          <t>LC1</t>
        </is>
      </c>
      <c r="O340" s="20" t="inlineStr">
        <is>
          <t>M-GROSS</t>
        </is>
      </c>
      <c r="P340" s="20" t="inlineStr"/>
      <c r="Q340" s="20" t="inlineStr">
        <is>
          <t>1</t>
        </is>
      </c>
      <c r="R340" s="22" t="n">
        <v>0</v>
      </c>
      <c r="S340" s="22" t="n">
        <v>4600000</v>
      </c>
      <c r="T340" s="22" t="n">
        <v>4600000</v>
      </c>
      <c r="U340" s="20" t="n">
        <v>0</v>
      </c>
      <c r="V340" s="20" t="n">
        <v>0</v>
      </c>
      <c r="W340" s="20" t="n">
        <v>0</v>
      </c>
      <c r="X340" s="22" t="n">
        <v>300000</v>
      </c>
      <c r="Y340" s="22" t="n">
        <v>200000</v>
      </c>
      <c r="Z340" s="22" t="n">
        <v>350000</v>
      </c>
      <c r="AA340" s="22" t="n">
        <v>220000</v>
      </c>
      <c r="AB340" s="22" t="n">
        <v>0</v>
      </c>
      <c r="AC340" s="20" t="inlineStr">
        <is>
          <t>LUONG VAN THANH</t>
        </is>
      </c>
      <c r="AD340" s="20" t="inlineStr">
        <is>
          <t>03401010661295</t>
        </is>
      </c>
      <c r="AE340" s="20" t="inlineStr">
        <is>
          <t>Ngân hàng Thương mại Cổ phần Hàng hải Việt Nam</t>
        </is>
      </c>
      <c r="AF340" s="20" t="inlineStr">
        <is>
          <t>MSB</t>
        </is>
      </c>
      <c r="AG340" s="20" t="inlineStr">
        <is>
          <t>MARITIMEBANK CN NINH HIEP HA NOI</t>
        </is>
      </c>
      <c r="AH340" s="20" t="inlineStr">
        <is>
          <t>040203010863</t>
        </is>
      </c>
      <c r="AI340" s="20" t="inlineStr">
        <is>
          <t>66.66666666666667%</t>
        </is>
      </c>
      <c r="AJ340" s="20" t="inlineStr">
        <is>
          <t>157058-02-1007/K1225/220523</t>
        </is>
      </c>
      <c r="AK340" s="20" t="inlineStr">
        <is>
          <t>Hợp đồng lao động Xác định thời hạn</t>
        </is>
      </c>
      <c r="AL340" s="20" t="inlineStr">
        <is>
          <t>2023-08-20</t>
        </is>
      </c>
    </row>
    <row r="341">
      <c r="A341" s="20" t="inlineStr">
        <is>
          <t>144845</t>
        </is>
      </c>
      <c r="B341" s="20" t="inlineStr">
        <is>
          <t>Lương Văn Sơn</t>
        </is>
      </c>
      <c r="C341" s="20" t="inlineStr">
        <is>
          <t>144845-02</t>
        </is>
      </c>
      <c r="D341" s="20" t="inlineStr">
        <is>
          <t>1007</t>
        </is>
      </c>
      <c r="E341" s="20" t="inlineStr">
        <is>
          <t>FOXCONN</t>
        </is>
      </c>
      <c r="F341" s="21" t="inlineStr">
        <is>
          <t>2003-10-15</t>
        </is>
      </c>
      <c r="G341" s="20" t="inlineStr">
        <is>
          <t>OLD</t>
        </is>
      </c>
      <c r="H341" s="21" t="inlineStr">
        <is>
          <t>2023-05-26</t>
        </is>
      </c>
      <c r="I341" s="21" t="inlineStr">
        <is>
          <t>2023-08-18</t>
        </is>
      </c>
      <c r="J341" s="20" t="inlineStr"/>
      <c r="K341" s="20" t="inlineStr">
        <is>
          <t>Công nhân</t>
        </is>
      </c>
      <c r="L341" s="20" t="inlineStr">
        <is>
          <t>Công nhân</t>
        </is>
      </c>
      <c r="M341" s="20" t="inlineStr"/>
      <c r="N341" s="20" t="inlineStr">
        <is>
          <t>LC1</t>
        </is>
      </c>
      <c r="O341" s="20" t="inlineStr">
        <is>
          <t>M-GROSS</t>
        </is>
      </c>
      <c r="P341" s="20" t="inlineStr"/>
      <c r="Q341" s="20" t="inlineStr">
        <is>
          <t>1</t>
        </is>
      </c>
      <c r="R341" s="22" t="n">
        <v>0</v>
      </c>
      <c r="S341" s="22" t="n">
        <v>4600000</v>
      </c>
      <c r="T341" s="22" t="n">
        <v>4600000</v>
      </c>
      <c r="U341" s="20" t="n">
        <v>0</v>
      </c>
      <c r="V341" s="20" t="n">
        <v>0</v>
      </c>
      <c r="W341" s="20" t="n">
        <v>0</v>
      </c>
      <c r="X341" s="22" t="n">
        <v>300000</v>
      </c>
      <c r="Y341" s="22" t="n">
        <v>200000</v>
      </c>
      <c r="Z341" s="22" t="n">
        <v>350000</v>
      </c>
      <c r="AA341" s="22" t="n">
        <v>220000</v>
      </c>
      <c r="AB341" s="22" t="n">
        <v>0</v>
      </c>
      <c r="AC341" s="20" t="inlineStr"/>
      <c r="AD341" s="20" t="inlineStr"/>
      <c r="AE341" s="20" t="inlineStr"/>
      <c r="AF341" s="20" t="inlineStr"/>
      <c r="AG341" s="20" t="inlineStr"/>
      <c r="AH341" s="20" t="inlineStr">
        <is>
          <t>038203022854</t>
        </is>
      </c>
      <c r="AI341" s="20" t="inlineStr">
        <is>
          <t>18.181818181818183%</t>
        </is>
      </c>
      <c r="AJ341" s="20" t="inlineStr">
        <is>
          <t>144845-01-1007/K1225/260523</t>
        </is>
      </c>
      <c r="AK341" s="20" t="inlineStr">
        <is>
          <t>Hợp đồng lao động Xác định thời hạn</t>
        </is>
      </c>
      <c r="AL341" s="20" t="inlineStr">
        <is>
          <t>2023-08-20</t>
        </is>
      </c>
    </row>
    <row r="342">
      <c r="A342" s="20" t="inlineStr">
        <is>
          <t>158928</t>
        </is>
      </c>
      <c r="B342" s="20" t="inlineStr">
        <is>
          <t>Lương Văn Kỳ</t>
        </is>
      </c>
      <c r="C342" s="20" t="inlineStr">
        <is>
          <t>158928-01</t>
        </is>
      </c>
      <c r="D342" s="20" t="inlineStr">
        <is>
          <t>1007</t>
        </is>
      </c>
      <c r="E342" s="20" t="inlineStr">
        <is>
          <t>FOXCONN</t>
        </is>
      </c>
      <c r="F342" s="21" t="inlineStr">
        <is>
          <t>2001-08-15</t>
        </is>
      </c>
      <c r="G342" s="20" t="inlineStr">
        <is>
          <t>OLD</t>
        </is>
      </c>
      <c r="H342" s="21" t="inlineStr">
        <is>
          <t>2023-05-25</t>
        </is>
      </c>
      <c r="I342" s="21" t="inlineStr">
        <is>
          <t>2023-08-18</t>
        </is>
      </c>
      <c r="J342" s="20" t="inlineStr"/>
      <c r="K342" s="20" t="inlineStr">
        <is>
          <t>Công nhân</t>
        </is>
      </c>
      <c r="L342" s="20" t="inlineStr">
        <is>
          <t>Công nhân</t>
        </is>
      </c>
      <c r="M342" s="20" t="inlineStr"/>
      <c r="N342" s="20" t="inlineStr">
        <is>
          <t>LC1</t>
        </is>
      </c>
      <c r="O342" s="20" t="inlineStr">
        <is>
          <t>M-GROSS</t>
        </is>
      </c>
      <c r="P342" s="20" t="inlineStr"/>
      <c r="Q342" s="20" t="inlineStr">
        <is>
          <t>1</t>
        </is>
      </c>
      <c r="R342" s="22" t="n">
        <v>0</v>
      </c>
      <c r="S342" s="22" t="n">
        <v>4600000</v>
      </c>
      <c r="T342" s="22" t="n">
        <v>4600000</v>
      </c>
      <c r="U342" s="20" t="n">
        <v>0</v>
      </c>
      <c r="V342" s="20" t="n">
        <v>0</v>
      </c>
      <c r="W342" s="20" t="n">
        <v>0</v>
      </c>
      <c r="X342" s="22" t="n">
        <v>300000</v>
      </c>
      <c r="Y342" s="22" t="n">
        <v>200000</v>
      </c>
      <c r="Z342" s="22" t="n">
        <v>350000</v>
      </c>
      <c r="AA342" s="22" t="n">
        <v>220000</v>
      </c>
      <c r="AB342" s="22" t="n">
        <v>0</v>
      </c>
      <c r="AC342" s="20" t="inlineStr"/>
      <c r="AD342" s="20" t="inlineStr"/>
      <c r="AE342" s="20" t="inlineStr"/>
      <c r="AF342" s="20" t="inlineStr"/>
      <c r="AG342" s="20" t="inlineStr"/>
      <c r="AH342" s="20" t="inlineStr">
        <is>
          <t>040201016607</t>
        </is>
      </c>
      <c r="AI342" s="20" t="inlineStr">
        <is>
          <t>0%</t>
        </is>
      </c>
      <c r="AJ342" s="20" t="inlineStr">
        <is>
          <t>158928-01-1007/K1225/250523</t>
        </is>
      </c>
      <c r="AK342" s="20" t="inlineStr">
        <is>
          <t>Hợp đồng lao động Xác định thời hạn</t>
        </is>
      </c>
      <c r="AL342" s="20" t="inlineStr">
        <is>
          <t>2023-08-20</t>
        </is>
      </c>
    </row>
    <row r="343">
      <c r="A343" s="20" t="inlineStr">
        <is>
          <t>158846</t>
        </is>
      </c>
      <c r="B343" s="20" t="inlineStr">
        <is>
          <t>Lương Văn Đạt</t>
        </is>
      </c>
      <c r="C343" s="20" t="inlineStr">
        <is>
          <t>158846-01</t>
        </is>
      </c>
      <c r="D343" s="20" t="inlineStr">
        <is>
          <t>1007</t>
        </is>
      </c>
      <c r="E343" s="20" t="inlineStr">
        <is>
          <t>FOXCONN</t>
        </is>
      </c>
      <c r="F343" s="21" t="inlineStr">
        <is>
          <t>1999-05-26</t>
        </is>
      </c>
      <c r="G343" s="20" t="inlineStr">
        <is>
          <t>OLD</t>
        </is>
      </c>
      <c r="H343" s="21" t="inlineStr">
        <is>
          <t>2023-05-23</t>
        </is>
      </c>
      <c r="I343" s="21" t="inlineStr">
        <is>
          <t>2023-08-11</t>
        </is>
      </c>
      <c r="J343" s="20" t="inlineStr"/>
      <c r="K343" s="20" t="inlineStr">
        <is>
          <t>Công nhân</t>
        </is>
      </c>
      <c r="L343" s="20" t="inlineStr">
        <is>
          <t>Công nhân</t>
        </is>
      </c>
      <c r="M343" s="20" t="inlineStr"/>
      <c r="N343" s="20" t="inlineStr">
        <is>
          <t>LC1</t>
        </is>
      </c>
      <c r="O343" s="20" t="inlineStr">
        <is>
          <t>M-GROSS</t>
        </is>
      </c>
      <c r="P343" s="20" t="inlineStr"/>
      <c r="Q343" s="20" t="inlineStr">
        <is>
          <t>1</t>
        </is>
      </c>
      <c r="R343" s="22" t="n">
        <v>0</v>
      </c>
      <c r="S343" s="22" t="n">
        <v>4600000</v>
      </c>
      <c r="T343" s="22" t="n">
        <v>4600000</v>
      </c>
      <c r="U343" s="20" t="n">
        <v>0</v>
      </c>
      <c r="V343" s="20" t="n">
        <v>0</v>
      </c>
      <c r="W343" s="20" t="n">
        <v>0</v>
      </c>
      <c r="X343" s="22" t="n">
        <v>300000</v>
      </c>
      <c r="Y343" s="22" t="n">
        <v>200000</v>
      </c>
      <c r="Z343" s="22" t="n">
        <v>350000</v>
      </c>
      <c r="AA343" s="22" t="n">
        <v>220000</v>
      </c>
      <c r="AB343" s="22" t="n">
        <v>0</v>
      </c>
      <c r="AC343" s="20" t="inlineStr"/>
      <c r="AD343" s="20" t="inlineStr"/>
      <c r="AE343" s="20" t="inlineStr"/>
      <c r="AF343" s="20" t="inlineStr"/>
      <c r="AG343" s="20" t="inlineStr"/>
      <c r="AH343" s="20" t="inlineStr">
        <is>
          <t>040099024418</t>
        </is>
      </c>
      <c r="AI343" s="20" t="inlineStr">
        <is>
          <t>0%</t>
        </is>
      </c>
      <c r="AJ343" s="20" t="inlineStr">
        <is>
          <t>158846-01-1007/K1225/230523</t>
        </is>
      </c>
      <c r="AK343" s="20" t="inlineStr">
        <is>
          <t>Hợp đồng lao động Xác định thời hạn</t>
        </is>
      </c>
      <c r="AL343" s="20" t="inlineStr">
        <is>
          <t>2023-08-20</t>
        </is>
      </c>
    </row>
    <row r="344">
      <c r="A344" s="20" t="inlineStr">
        <is>
          <t>158919</t>
        </is>
      </c>
      <c r="B344" s="20" t="inlineStr">
        <is>
          <t>Lương Thị Tiện</t>
        </is>
      </c>
      <c r="C344" s="20" t="inlineStr">
        <is>
          <t>158919-01</t>
        </is>
      </c>
      <c r="D344" s="20" t="inlineStr">
        <is>
          <t>1007</t>
        </is>
      </c>
      <c r="E344" s="20" t="inlineStr">
        <is>
          <t>FOXCONN</t>
        </is>
      </c>
      <c r="F344" s="21" t="inlineStr">
        <is>
          <t>1989-01-03</t>
        </is>
      </c>
      <c r="G344" s="20" t="inlineStr">
        <is>
          <t>OLD</t>
        </is>
      </c>
      <c r="H344" s="21" t="inlineStr">
        <is>
          <t>2023-05-25</t>
        </is>
      </c>
      <c r="I344" s="21" t="inlineStr">
        <is>
          <t>2023-08-17</t>
        </is>
      </c>
      <c r="J344" s="20" t="inlineStr"/>
      <c r="K344" s="20" t="inlineStr">
        <is>
          <t>Công nhân</t>
        </is>
      </c>
      <c r="L344" s="20" t="inlineStr">
        <is>
          <t>Công nhân</t>
        </is>
      </c>
      <c r="M344" s="20" t="inlineStr"/>
      <c r="N344" s="20" t="inlineStr">
        <is>
          <t>LC1</t>
        </is>
      </c>
      <c r="O344" s="20" t="inlineStr">
        <is>
          <t>M-GROSS</t>
        </is>
      </c>
      <c r="P344" s="20" t="inlineStr"/>
      <c r="Q344" s="20" t="inlineStr">
        <is>
          <t>1</t>
        </is>
      </c>
      <c r="R344" s="22" t="n">
        <v>0</v>
      </c>
      <c r="S344" s="22" t="n">
        <v>4600000</v>
      </c>
      <c r="T344" s="22" t="n">
        <v>4600000</v>
      </c>
      <c r="U344" s="20" t="n">
        <v>0</v>
      </c>
      <c r="V344" s="20" t="n">
        <v>0</v>
      </c>
      <c r="W344" s="20" t="n">
        <v>0</v>
      </c>
      <c r="X344" s="22" t="n">
        <v>300000</v>
      </c>
      <c r="Y344" s="22" t="n">
        <v>200000</v>
      </c>
      <c r="Z344" s="22" t="n">
        <v>350000</v>
      </c>
      <c r="AA344" s="22" t="n">
        <v>220000</v>
      </c>
      <c r="AB344" s="22" t="n">
        <v>0</v>
      </c>
      <c r="AC344" s="20" t="inlineStr"/>
      <c r="AD344" s="20" t="inlineStr"/>
      <c r="AE344" s="20" t="inlineStr"/>
      <c r="AF344" s="20" t="inlineStr"/>
      <c r="AG344" s="20" t="inlineStr"/>
      <c r="AH344" s="20" t="inlineStr">
        <is>
          <t>038189050417</t>
        </is>
      </c>
      <c r="AI344" s="20" t="inlineStr">
        <is>
          <t>0%</t>
        </is>
      </c>
      <c r="AJ344" s="20" t="inlineStr">
        <is>
          <t>158919-01-1007/K1225/250523</t>
        </is>
      </c>
      <c r="AK344" s="20" t="inlineStr">
        <is>
          <t>Hợp đồng lao động Xác định thời hạn</t>
        </is>
      </c>
      <c r="AL344" s="20" t="inlineStr">
        <is>
          <t>2023-08-20</t>
        </is>
      </c>
    </row>
    <row r="345">
      <c r="A345" s="20" t="inlineStr">
        <is>
          <t>126162</t>
        </is>
      </c>
      <c r="B345" s="20" t="inlineStr">
        <is>
          <t>Lương Thị Rớm</t>
        </is>
      </c>
      <c r="C345" s="20" t="inlineStr">
        <is>
          <t>126162-03</t>
        </is>
      </c>
      <c r="D345" s="20" t="inlineStr">
        <is>
          <t>1007</t>
        </is>
      </c>
      <c r="E345" s="20" t="inlineStr">
        <is>
          <t>FOXCONN</t>
        </is>
      </c>
      <c r="F345" s="21" t="inlineStr">
        <is>
          <t>2002-09-03</t>
        </is>
      </c>
      <c r="G345" s="20" t="inlineStr">
        <is>
          <t>OFF</t>
        </is>
      </c>
      <c r="H345" s="21" t="inlineStr">
        <is>
          <t>2023-04-03</t>
        </is>
      </c>
      <c r="I345" s="21" t="inlineStr">
        <is>
          <t>2023-06-18</t>
        </is>
      </c>
      <c r="J345" s="20" t="inlineStr"/>
      <c r="K345" s="20" t="inlineStr">
        <is>
          <t>Công nhân</t>
        </is>
      </c>
      <c r="L345" s="20" t="inlineStr">
        <is>
          <t>Công nhân</t>
        </is>
      </c>
      <c r="M345" s="20" t="inlineStr"/>
      <c r="N345" s="20" t="inlineStr">
        <is>
          <t>LC1</t>
        </is>
      </c>
      <c r="O345" s="20" t="inlineStr">
        <is>
          <t>M-GROSS</t>
        </is>
      </c>
      <c r="P345" s="20" t="inlineStr"/>
      <c r="Q345" s="20" t="inlineStr">
        <is>
          <t>1</t>
        </is>
      </c>
      <c r="R345" s="22" t="n">
        <v>0</v>
      </c>
      <c r="S345" s="22" t="n">
        <v>4600000</v>
      </c>
      <c r="T345" s="22" t="n">
        <v>4600000</v>
      </c>
      <c r="U345" s="20" t="n">
        <v>0</v>
      </c>
      <c r="V345" s="20" t="n">
        <v>0</v>
      </c>
      <c r="W345" s="20" t="n">
        <v>0</v>
      </c>
      <c r="X345" s="22" t="n">
        <v>300000</v>
      </c>
      <c r="Y345" s="22" t="n">
        <v>200000</v>
      </c>
      <c r="Z345" s="22" t="n">
        <v>350000</v>
      </c>
      <c r="AA345" s="22" t="n">
        <v>220000</v>
      </c>
      <c r="AB345" s="22" t="n">
        <v>0</v>
      </c>
      <c r="AC345" s="20" t="inlineStr">
        <is>
          <t>LUONG THI ROM</t>
        </is>
      </c>
      <c r="AD345" s="20" t="inlineStr">
        <is>
          <t>03401010715808</t>
        </is>
      </c>
      <c r="AE345" s="20" t="inlineStr">
        <is>
          <t>Ngân hàng Thương mại Cổ phần Hàng hải Việt Nam</t>
        </is>
      </c>
      <c r="AF345" s="20" t="inlineStr">
        <is>
          <t>MSB</t>
        </is>
      </c>
      <c r="AG345" s="20" t="inlineStr">
        <is>
          <t>MARITIMEBANK CN NINH HIEP HA NOI</t>
        </is>
      </c>
      <c r="AH345" s="20" t="inlineStr">
        <is>
          <t>085504636</t>
        </is>
      </c>
      <c r="AI345" s="20" t="inlineStr">
        <is>
          <t>0%</t>
        </is>
      </c>
      <c r="AJ345" s="20" t="inlineStr">
        <is>
          <t>126162-01-1007/K1225/030423</t>
        </is>
      </c>
      <c r="AK345" s="20" t="inlineStr">
        <is>
          <t>Hợp đồng lao động Xác định thời hạn</t>
        </is>
      </c>
      <c r="AL345" s="20" t="inlineStr">
        <is>
          <t>2023-07-02</t>
        </is>
      </c>
    </row>
    <row r="346">
      <c r="A346" s="20" t="inlineStr">
        <is>
          <t>159001</t>
        </is>
      </c>
      <c r="B346" s="20" t="inlineStr">
        <is>
          <t>Lương Thị Pắn</t>
        </is>
      </c>
      <c r="C346" s="20" t="inlineStr">
        <is>
          <t>159001-01</t>
        </is>
      </c>
      <c r="D346" s="20" t="inlineStr">
        <is>
          <t>1007</t>
        </is>
      </c>
      <c r="E346" s="20" t="inlineStr">
        <is>
          <t>FOXCONN</t>
        </is>
      </c>
      <c r="F346" s="21" t="inlineStr">
        <is>
          <t>1993-01-01</t>
        </is>
      </c>
      <c r="G346" s="20" t="inlineStr">
        <is>
          <t>OFF</t>
        </is>
      </c>
      <c r="H346" s="21" t="inlineStr">
        <is>
          <t>2023-05-26</t>
        </is>
      </c>
      <c r="I346" s="21" t="inlineStr">
        <is>
          <t>2023-06-14</t>
        </is>
      </c>
      <c r="J346" s="20" t="inlineStr"/>
      <c r="K346" s="20" t="inlineStr">
        <is>
          <t>Công nhân</t>
        </is>
      </c>
      <c r="L346" s="20" t="inlineStr">
        <is>
          <t>Công nhân</t>
        </is>
      </c>
      <c r="M346" s="20" t="inlineStr"/>
      <c r="N346" s="20" t="inlineStr">
        <is>
          <t>LC1</t>
        </is>
      </c>
      <c r="O346" s="20" t="inlineStr">
        <is>
          <t>M-GROSS</t>
        </is>
      </c>
      <c r="P346" s="20" t="inlineStr"/>
      <c r="Q346" s="20" t="inlineStr">
        <is>
          <t>1</t>
        </is>
      </c>
      <c r="R346" s="22" t="n">
        <v>0</v>
      </c>
      <c r="S346" s="22" t="n">
        <v>4600000</v>
      </c>
      <c r="T346" s="22" t="n">
        <v>4600000</v>
      </c>
      <c r="U346" s="20" t="n">
        <v>0</v>
      </c>
      <c r="V346" s="20" t="n">
        <v>0</v>
      </c>
      <c r="W346" s="20" t="n">
        <v>0</v>
      </c>
      <c r="X346" s="22" t="n">
        <v>300000</v>
      </c>
      <c r="Y346" s="22" t="n">
        <v>200000</v>
      </c>
      <c r="Z346" s="22" t="n">
        <v>350000</v>
      </c>
      <c r="AA346" s="22" t="n">
        <v>220000</v>
      </c>
      <c r="AB346" s="22" t="n">
        <v>0</v>
      </c>
      <c r="AC346" s="20" t="inlineStr"/>
      <c r="AD346" s="20" t="inlineStr"/>
      <c r="AE346" s="20" t="inlineStr"/>
      <c r="AF346" s="20" t="inlineStr"/>
      <c r="AG346" s="20" t="inlineStr"/>
      <c r="AH346" s="20" t="inlineStr">
        <is>
          <t>040193031271</t>
        </is>
      </c>
      <c r="AI346" s="20" t="inlineStr">
        <is>
          <t>0%</t>
        </is>
      </c>
      <c r="AJ346" s="20" t="inlineStr">
        <is>
          <t>159001-01-1007/K1225/260523</t>
        </is>
      </c>
      <c r="AK346" s="20" t="inlineStr">
        <is>
          <t>Hợp đồng lao động Xác định thời hạn</t>
        </is>
      </c>
      <c r="AL346" s="20" t="inlineStr">
        <is>
          <t>2023-08-20</t>
        </is>
      </c>
    </row>
    <row r="347">
      <c r="A347" s="20" t="inlineStr">
        <is>
          <t>158983</t>
        </is>
      </c>
      <c r="B347" s="20" t="inlineStr">
        <is>
          <t>Lương Thị Nga</t>
        </is>
      </c>
      <c r="C347" s="20" t="inlineStr">
        <is>
          <t>158983-01</t>
        </is>
      </c>
      <c r="D347" s="20" t="inlineStr">
        <is>
          <t>1007</t>
        </is>
      </c>
      <c r="E347" s="20" t="inlineStr">
        <is>
          <t>FOXCONN</t>
        </is>
      </c>
      <c r="F347" s="21" t="inlineStr">
        <is>
          <t>2002-12-30</t>
        </is>
      </c>
      <c r="G347" s="20" t="inlineStr">
        <is>
          <t>OLD</t>
        </is>
      </c>
      <c r="H347" s="21" t="inlineStr">
        <is>
          <t>2023-05-26</t>
        </is>
      </c>
      <c r="I347" s="21" t="inlineStr"/>
      <c r="J347" s="20" t="inlineStr"/>
      <c r="K347" s="20" t="inlineStr">
        <is>
          <t>Công nhân</t>
        </is>
      </c>
      <c r="L347" s="20" t="inlineStr">
        <is>
          <t>Công nhân</t>
        </is>
      </c>
      <c r="M347" s="20" t="inlineStr"/>
      <c r="N347" s="20" t="inlineStr">
        <is>
          <t>LC1</t>
        </is>
      </c>
      <c r="O347" s="20" t="inlineStr">
        <is>
          <t>M-GROSS</t>
        </is>
      </c>
      <c r="P347" s="20" t="inlineStr"/>
      <c r="Q347" s="20" t="inlineStr">
        <is>
          <t>1</t>
        </is>
      </c>
      <c r="R347" s="22" t="n">
        <v>0</v>
      </c>
      <c r="S347" s="22" t="n">
        <v>4600000</v>
      </c>
      <c r="T347" s="22" t="n">
        <v>4600000</v>
      </c>
      <c r="U347" s="20" t="n">
        <v>0</v>
      </c>
      <c r="V347" s="20" t="n">
        <v>0</v>
      </c>
      <c r="W347" s="20" t="n">
        <v>0</v>
      </c>
      <c r="X347" s="22" t="n">
        <v>300000</v>
      </c>
      <c r="Y347" s="22" t="n">
        <v>200000</v>
      </c>
      <c r="Z347" s="22" t="n">
        <v>350000</v>
      </c>
      <c r="AA347" s="22" t="n">
        <v>220000</v>
      </c>
      <c r="AB347" s="22" t="n">
        <v>0</v>
      </c>
      <c r="AC347" s="20" t="inlineStr"/>
      <c r="AD347" s="20" t="inlineStr"/>
      <c r="AE347" s="20" t="inlineStr"/>
      <c r="AF347" s="20" t="inlineStr"/>
      <c r="AG347" s="20" t="inlineStr"/>
      <c r="AH347" s="20" t="inlineStr">
        <is>
          <t>038302002058</t>
        </is>
      </c>
      <c r="AI347" s="20" t="inlineStr">
        <is>
          <t>0%</t>
        </is>
      </c>
      <c r="AJ347" s="20" t="inlineStr">
        <is>
          <t>158983-01-1007/K1225/260523</t>
        </is>
      </c>
      <c r="AK347" s="20" t="inlineStr">
        <is>
          <t>Hợp đồng lao động Xác định thời hạn</t>
        </is>
      </c>
      <c r="AL347" s="20" t="inlineStr">
        <is>
          <t>2023-08-20</t>
        </is>
      </c>
    </row>
    <row r="348">
      <c r="A348" s="20" t="inlineStr">
        <is>
          <t>159910</t>
        </is>
      </c>
      <c r="B348" s="20" t="inlineStr">
        <is>
          <t>Lương Thị Diệp</t>
        </is>
      </c>
      <c r="C348" s="20" t="inlineStr">
        <is>
          <t>159910-01</t>
        </is>
      </c>
      <c r="D348" s="20" t="inlineStr">
        <is>
          <t>1007</t>
        </is>
      </c>
      <c r="E348" s="20" t="inlineStr">
        <is>
          <t>FOXCONN</t>
        </is>
      </c>
      <c r="F348" s="21" t="inlineStr">
        <is>
          <t>1991-03-04</t>
        </is>
      </c>
      <c r="G348" s="20" t="inlineStr">
        <is>
          <t>OFF</t>
        </is>
      </c>
      <c r="H348" s="21" t="inlineStr">
        <is>
          <t>2023-06-24</t>
        </is>
      </c>
      <c r="I348" s="21" t="inlineStr">
        <is>
          <t>2023-06-25</t>
        </is>
      </c>
      <c r="J348" s="20" t="inlineStr"/>
      <c r="K348" s="20" t="inlineStr">
        <is>
          <t>Công nhân</t>
        </is>
      </c>
      <c r="L348" s="20" t="inlineStr">
        <is>
          <t>Công nhân</t>
        </is>
      </c>
      <c r="M348" s="20" t="inlineStr"/>
      <c r="N348" s="20" t="inlineStr">
        <is>
          <t>LC1</t>
        </is>
      </c>
      <c r="O348" s="20" t="inlineStr">
        <is>
          <t>M-GROSS</t>
        </is>
      </c>
      <c r="P348" s="20" t="inlineStr"/>
      <c r="Q348" s="20" t="inlineStr">
        <is>
          <t>1</t>
        </is>
      </c>
      <c r="R348" s="22" t="n">
        <v>0</v>
      </c>
      <c r="S348" s="22" t="n">
        <v>4600000</v>
      </c>
      <c r="T348" s="22" t="n">
        <v>4600000</v>
      </c>
      <c r="U348" s="20" t="n">
        <v>0</v>
      </c>
      <c r="V348" s="20" t="n">
        <v>0</v>
      </c>
      <c r="W348" s="20" t="n">
        <v>0</v>
      </c>
      <c r="X348" s="22" t="n">
        <v>300000</v>
      </c>
      <c r="Y348" s="22" t="n">
        <v>200000</v>
      </c>
      <c r="Z348" s="22" t="n">
        <v>350000</v>
      </c>
      <c r="AA348" s="22" t="n">
        <v>220000</v>
      </c>
      <c r="AB348" s="22" t="n">
        <v>0</v>
      </c>
      <c r="AC348" s="20" t="inlineStr"/>
      <c r="AD348" s="20" t="inlineStr"/>
      <c r="AE348" s="20" t="inlineStr"/>
      <c r="AF348" s="20" t="inlineStr"/>
      <c r="AG348" s="20" t="inlineStr"/>
      <c r="AH348" s="20" t="inlineStr">
        <is>
          <t>038191014793</t>
        </is>
      </c>
      <c r="AI348" s="20" t="inlineStr">
        <is>
          <t>0%</t>
        </is>
      </c>
      <c r="AJ348" s="20" t="inlineStr">
        <is>
          <t>159910-01-1007/K1225/240623</t>
        </is>
      </c>
      <c r="AK348" s="20" t="inlineStr">
        <is>
          <t>Hợp đồng lao động Xác định thời hạn</t>
        </is>
      </c>
      <c r="AL348" s="20" t="inlineStr">
        <is>
          <t>2023-09-17</t>
        </is>
      </c>
    </row>
    <row r="349">
      <c r="A349" s="20" t="inlineStr">
        <is>
          <t>159815</t>
        </is>
      </c>
      <c r="B349" s="20" t="inlineStr">
        <is>
          <t>Lý Thị Khách</t>
        </is>
      </c>
      <c r="C349" s="20" t="inlineStr">
        <is>
          <t>159815-02</t>
        </is>
      </c>
      <c r="D349" s="20" t="inlineStr">
        <is>
          <t>1007</t>
        </is>
      </c>
      <c r="E349" s="20" t="inlineStr">
        <is>
          <t>FOXCONN</t>
        </is>
      </c>
      <c r="F349" s="21" t="inlineStr">
        <is>
          <t>2000-04-26</t>
        </is>
      </c>
      <c r="G349" s="20" t="inlineStr">
        <is>
          <t>OFF</t>
        </is>
      </c>
      <c r="H349" s="21" t="inlineStr">
        <is>
          <t>2023-06-20</t>
        </is>
      </c>
      <c r="I349" s="21" t="inlineStr">
        <is>
          <t>2023-06-21</t>
        </is>
      </c>
      <c r="J349" s="20" t="inlineStr"/>
      <c r="K349" s="20" t="inlineStr">
        <is>
          <t>Công nhân</t>
        </is>
      </c>
      <c r="L349" s="20" t="inlineStr">
        <is>
          <t>Công nhân</t>
        </is>
      </c>
      <c r="M349" s="20" t="inlineStr"/>
      <c r="N349" s="20" t="inlineStr">
        <is>
          <t>LC1</t>
        </is>
      </c>
      <c r="O349" s="20" t="inlineStr">
        <is>
          <t>M-GROSS</t>
        </is>
      </c>
      <c r="P349" s="20" t="inlineStr"/>
      <c r="Q349" s="20" t="inlineStr">
        <is>
          <t>1</t>
        </is>
      </c>
      <c r="R349" s="22" t="n">
        <v>0</v>
      </c>
      <c r="S349" s="22" t="n">
        <v>4600000</v>
      </c>
      <c r="T349" s="22" t="n">
        <v>4600000</v>
      </c>
      <c r="U349" s="20" t="n">
        <v>0</v>
      </c>
      <c r="V349" s="20" t="n">
        <v>0</v>
      </c>
      <c r="W349" s="20" t="n">
        <v>0</v>
      </c>
      <c r="X349" s="22" t="n">
        <v>300000</v>
      </c>
      <c r="Y349" s="22" t="n">
        <v>200000</v>
      </c>
      <c r="Z349" s="22" t="n">
        <v>350000</v>
      </c>
      <c r="AA349" s="22" t="n">
        <v>220000</v>
      </c>
      <c r="AB349" s="22" t="n">
        <v>0</v>
      </c>
      <c r="AC349" s="20" t="inlineStr"/>
      <c r="AD349" s="20" t="inlineStr"/>
      <c r="AE349" s="20" t="inlineStr"/>
      <c r="AF349" s="20" t="inlineStr"/>
      <c r="AG349" s="20" t="inlineStr"/>
      <c r="AH349" s="20" t="inlineStr">
        <is>
          <t>010300008318</t>
        </is>
      </c>
      <c r="AI349" s="20" t="inlineStr">
        <is>
          <t>0%</t>
        </is>
      </c>
      <c r="AJ349" s="20" t="inlineStr">
        <is>
          <t>159815-01-1007/K1225/200623</t>
        </is>
      </c>
      <c r="AK349" s="20" t="inlineStr">
        <is>
          <t>Hợp đồng lao động Xác định thời hạn</t>
        </is>
      </c>
      <c r="AL349" s="20" t="inlineStr">
        <is>
          <t>2023-09-17</t>
        </is>
      </c>
    </row>
    <row r="350">
      <c r="A350" s="20" t="inlineStr">
        <is>
          <t>159816</t>
        </is>
      </c>
      <c r="B350" s="20" t="inlineStr">
        <is>
          <t>Phạm Thị Lan Anh</t>
        </is>
      </c>
      <c r="C350" s="20" t="inlineStr">
        <is>
          <t>159816-02</t>
        </is>
      </c>
      <c r="D350" s="20" t="inlineStr">
        <is>
          <t>1007</t>
        </is>
      </c>
      <c r="E350" s="20" t="inlineStr">
        <is>
          <t>FOXCONN</t>
        </is>
      </c>
      <c r="F350" s="21" t="inlineStr">
        <is>
          <t>2001-07-18</t>
        </is>
      </c>
      <c r="G350" s="20" t="inlineStr">
        <is>
          <t>OFF</t>
        </is>
      </c>
      <c r="H350" s="21" t="inlineStr">
        <is>
          <t>2023-06-20</t>
        </is>
      </c>
      <c r="I350" s="21" t="inlineStr">
        <is>
          <t>2023-06-21</t>
        </is>
      </c>
      <c r="J350" s="20" t="inlineStr"/>
      <c r="K350" s="20" t="inlineStr">
        <is>
          <t>Công nhân</t>
        </is>
      </c>
      <c r="L350" s="20" t="inlineStr">
        <is>
          <t>Công nhân</t>
        </is>
      </c>
      <c r="M350" s="20" t="inlineStr"/>
      <c r="N350" s="20" t="inlineStr">
        <is>
          <t>LC1</t>
        </is>
      </c>
      <c r="O350" s="20" t="inlineStr">
        <is>
          <t>M-GROSS</t>
        </is>
      </c>
      <c r="P350" s="20" t="inlineStr"/>
      <c r="Q350" s="20" t="inlineStr">
        <is>
          <t>1</t>
        </is>
      </c>
      <c r="R350" s="22" t="n">
        <v>0</v>
      </c>
      <c r="S350" s="22" t="n">
        <v>4600000</v>
      </c>
      <c r="T350" s="22" t="n">
        <v>4600000</v>
      </c>
      <c r="U350" s="20" t="n">
        <v>0</v>
      </c>
      <c r="V350" s="20" t="n">
        <v>0</v>
      </c>
      <c r="W350" s="20" t="n">
        <v>0</v>
      </c>
      <c r="X350" s="22" t="n">
        <v>300000</v>
      </c>
      <c r="Y350" s="22" t="n">
        <v>200000</v>
      </c>
      <c r="Z350" s="22" t="n">
        <v>350000</v>
      </c>
      <c r="AA350" s="22" t="n">
        <v>220000</v>
      </c>
      <c r="AB350" s="22" t="n">
        <v>0</v>
      </c>
      <c r="AC350" s="20" t="inlineStr"/>
      <c r="AD350" s="20" t="inlineStr"/>
      <c r="AE350" s="20" t="inlineStr"/>
      <c r="AF350" s="20" t="inlineStr"/>
      <c r="AG350" s="20" t="inlineStr"/>
      <c r="AH350" s="20" t="inlineStr">
        <is>
          <t>038301000270</t>
        </is>
      </c>
      <c r="AI350" s="20" t="inlineStr">
        <is>
          <t>0%</t>
        </is>
      </c>
      <c r="AJ350" s="20" t="inlineStr">
        <is>
          <t>159816-01-1007/K1225/200623</t>
        </is>
      </c>
      <c r="AK350" s="20" t="inlineStr">
        <is>
          <t>Hợp đồng lao động Xác định thời hạn</t>
        </is>
      </c>
      <c r="AL350" s="20" t="inlineStr">
        <is>
          <t>2023-09-17</t>
        </is>
      </c>
    </row>
    <row r="351">
      <c r="A351" s="20" t="inlineStr">
        <is>
          <t>159814</t>
        </is>
      </c>
      <c r="B351" s="20" t="inlineStr">
        <is>
          <t>Vàng Thị Mai Phương</t>
        </is>
      </c>
      <c r="C351" s="20" t="inlineStr">
        <is>
          <t>159814-02</t>
        </is>
      </c>
      <c r="D351" s="20" t="inlineStr">
        <is>
          <t>1007</t>
        </is>
      </c>
      <c r="E351" s="20" t="inlineStr">
        <is>
          <t>FOXCONN</t>
        </is>
      </c>
      <c r="F351" s="21" t="inlineStr">
        <is>
          <t>2003-03-03</t>
        </is>
      </c>
      <c r="G351" s="20" t="inlineStr">
        <is>
          <t>OFF</t>
        </is>
      </c>
      <c r="H351" s="21" t="inlineStr">
        <is>
          <t>2023-06-20</t>
        </is>
      </c>
      <c r="I351" s="21" t="inlineStr">
        <is>
          <t>2023-06-21</t>
        </is>
      </c>
      <c r="J351" s="20" t="inlineStr"/>
      <c r="K351" s="20" t="inlineStr">
        <is>
          <t>Công nhân</t>
        </is>
      </c>
      <c r="L351" s="20" t="inlineStr">
        <is>
          <t>Công nhân</t>
        </is>
      </c>
      <c r="M351" s="20" t="inlineStr"/>
      <c r="N351" s="20" t="inlineStr">
        <is>
          <t>LC1</t>
        </is>
      </c>
      <c r="O351" s="20" t="inlineStr">
        <is>
          <t>M-GROSS</t>
        </is>
      </c>
      <c r="P351" s="20" t="inlineStr"/>
      <c r="Q351" s="20" t="inlineStr">
        <is>
          <t>1</t>
        </is>
      </c>
      <c r="R351" s="22" t="n">
        <v>0</v>
      </c>
      <c r="S351" s="22" t="n">
        <v>4600000</v>
      </c>
      <c r="T351" s="22" t="n">
        <v>4600000</v>
      </c>
      <c r="U351" s="20" t="n">
        <v>0</v>
      </c>
      <c r="V351" s="20" t="n">
        <v>0</v>
      </c>
      <c r="W351" s="20" t="n">
        <v>0</v>
      </c>
      <c r="X351" s="22" t="n">
        <v>300000</v>
      </c>
      <c r="Y351" s="22" t="n">
        <v>200000</v>
      </c>
      <c r="Z351" s="22" t="n">
        <v>350000</v>
      </c>
      <c r="AA351" s="22" t="n">
        <v>220000</v>
      </c>
      <c r="AB351" s="22" t="n">
        <v>0</v>
      </c>
      <c r="AC351" s="20" t="inlineStr"/>
      <c r="AD351" s="20" t="inlineStr"/>
      <c r="AE351" s="20" t="inlineStr"/>
      <c r="AF351" s="20" t="inlineStr"/>
      <c r="AG351" s="20" t="inlineStr"/>
      <c r="AH351" s="20" t="inlineStr">
        <is>
          <t>002303006314</t>
        </is>
      </c>
      <c r="AI351" s="20" t="inlineStr">
        <is>
          <t>0%</t>
        </is>
      </c>
      <c r="AJ351" s="20" t="inlineStr">
        <is>
          <t>159814-01-1007/K1225/200623</t>
        </is>
      </c>
      <c r="AK351" s="20" t="inlineStr">
        <is>
          <t>Hợp đồng lao động Xác định thời hạn</t>
        </is>
      </c>
      <c r="AL351" s="20" t="inlineStr">
        <is>
          <t>2023-09-17</t>
        </is>
      </c>
    </row>
    <row r="352">
      <c r="A352" s="20" t="inlineStr">
        <is>
          <t>159889</t>
        </is>
      </c>
      <c r="B352" s="20" t="inlineStr">
        <is>
          <t>Cao Xuân Cường</t>
        </is>
      </c>
      <c r="C352" s="20" t="inlineStr">
        <is>
          <t>159889-01</t>
        </is>
      </c>
      <c r="D352" s="20" t="inlineStr">
        <is>
          <t>1007</t>
        </is>
      </c>
      <c r="E352" s="20" t="inlineStr">
        <is>
          <t>FOXCONN</t>
        </is>
      </c>
      <c r="F352" s="21" t="inlineStr">
        <is>
          <t>1996-04-16</t>
        </is>
      </c>
      <c r="G352" s="20" t="inlineStr">
        <is>
          <t>OFF</t>
        </is>
      </c>
      <c r="H352" s="21" t="inlineStr">
        <is>
          <t>2023-06-23</t>
        </is>
      </c>
      <c r="I352" s="21" t="inlineStr">
        <is>
          <t>2023-06-24</t>
        </is>
      </c>
      <c r="J352" s="20" t="inlineStr"/>
      <c r="K352" s="20" t="inlineStr">
        <is>
          <t>Công nhân</t>
        </is>
      </c>
      <c r="L352" s="20" t="inlineStr">
        <is>
          <t>Công nhân</t>
        </is>
      </c>
      <c r="M352" s="20" t="inlineStr"/>
      <c r="N352" s="20" t="inlineStr">
        <is>
          <t>LC1</t>
        </is>
      </c>
      <c r="O352" s="20" t="inlineStr">
        <is>
          <t>M-GROSS</t>
        </is>
      </c>
      <c r="P352" s="20" t="inlineStr"/>
      <c r="Q352" s="20" t="inlineStr">
        <is>
          <t>0</t>
        </is>
      </c>
      <c r="R352" s="22" t="n">
        <v>0</v>
      </c>
      <c r="S352" s="22" t="n">
        <v>4600000</v>
      </c>
      <c r="T352" s="22" t="n">
        <v>4600000</v>
      </c>
      <c r="U352" s="20" t="n">
        <v>0</v>
      </c>
      <c r="V352" s="20" t="n">
        <v>0</v>
      </c>
      <c r="W352" s="20" t="n">
        <v>0</v>
      </c>
      <c r="X352" s="22" t="n">
        <v>300000</v>
      </c>
      <c r="Y352" s="22" t="n">
        <v>200000</v>
      </c>
      <c r="Z352" s="22" t="n">
        <v>350000</v>
      </c>
      <c r="AA352" s="22" t="n">
        <v>220000</v>
      </c>
      <c r="AB352" s="22" t="n">
        <v>0</v>
      </c>
      <c r="AC352" s="20" t="inlineStr"/>
      <c r="AD352" s="20" t="inlineStr"/>
      <c r="AE352" s="20" t="inlineStr"/>
      <c r="AF352" s="20" t="inlineStr"/>
      <c r="AG352" s="20" t="inlineStr"/>
      <c r="AH352" s="20" t="inlineStr">
        <is>
          <t>040096021202</t>
        </is>
      </c>
      <c r="AI352" s="20" t="inlineStr">
        <is>
          <t>0%</t>
        </is>
      </c>
      <c r="AJ352" s="20" t="inlineStr">
        <is>
          <t>159889-01-1007/K1225/230623</t>
        </is>
      </c>
      <c r="AK352" s="20" t="inlineStr">
        <is>
          <t>Hợp đồng lao động Xác định thời hạn</t>
        </is>
      </c>
      <c r="AL352" s="20" t="inlineStr">
        <is>
          <t>2023-09-17</t>
        </is>
      </c>
    </row>
    <row r="353">
      <c r="A353" s="20" t="inlineStr">
        <is>
          <t>157694</t>
        </is>
      </c>
      <c r="B353" s="20" t="inlineStr">
        <is>
          <t>Nguyễn Ngọc Bảo Trâm</t>
        </is>
      </c>
      <c r="C353" s="20" t="inlineStr">
        <is>
          <t>157694-01</t>
        </is>
      </c>
      <c r="D353" s="20" t="inlineStr">
        <is>
          <t>1007</t>
        </is>
      </c>
      <c r="E353" s="20" t="inlineStr">
        <is>
          <t>FOXCONN</t>
        </is>
      </c>
      <c r="F353" s="21" t="inlineStr">
        <is>
          <t>2003-10-19</t>
        </is>
      </c>
      <c r="G353" s="20" t="inlineStr">
        <is>
          <t>OLD</t>
        </is>
      </c>
      <c r="H353" s="21" t="inlineStr">
        <is>
          <t>2023-03-17</t>
        </is>
      </c>
      <c r="I353" s="21" t="inlineStr">
        <is>
          <t>2023-08-26</t>
        </is>
      </c>
      <c r="J353" s="20" t="inlineStr"/>
      <c r="K353" s="20" t="inlineStr">
        <is>
          <t>Công nhân</t>
        </is>
      </c>
      <c r="L353" s="20" t="inlineStr">
        <is>
          <t>Công nhân</t>
        </is>
      </c>
      <c r="M353" s="20" t="inlineStr"/>
      <c r="N353" s="20" t="inlineStr">
        <is>
          <t>LC1</t>
        </is>
      </c>
      <c r="O353" s="20" t="inlineStr">
        <is>
          <t>M-GROSS</t>
        </is>
      </c>
      <c r="P353" s="20" t="inlineStr"/>
      <c r="Q353" s="20" t="inlineStr">
        <is>
          <t>1</t>
        </is>
      </c>
      <c r="R353" s="22" t="n">
        <v>0</v>
      </c>
      <c r="S353" s="22" t="n">
        <v>4600000</v>
      </c>
      <c r="T353" s="22" t="n">
        <v>4600000</v>
      </c>
      <c r="U353" s="20" t="n">
        <v>0</v>
      </c>
      <c r="V353" s="20" t="n">
        <v>0</v>
      </c>
      <c r="W353" s="20" t="n">
        <v>0</v>
      </c>
      <c r="X353" s="22" t="n">
        <v>300000</v>
      </c>
      <c r="Y353" s="22" t="n">
        <v>200000</v>
      </c>
      <c r="Z353" s="22" t="n">
        <v>350000</v>
      </c>
      <c r="AA353" s="22" t="n">
        <v>220000</v>
      </c>
      <c r="AB353" s="22" t="n">
        <v>0</v>
      </c>
      <c r="AC353" s="20" t="inlineStr">
        <is>
          <t>NGUYEN NGOC BAO TRAM</t>
        </is>
      </c>
      <c r="AD353" s="20" t="inlineStr">
        <is>
          <t>03401010517909</t>
        </is>
      </c>
      <c r="AE353" s="20" t="inlineStr">
        <is>
          <t>Ngân hàng Thương mại Cổ phần Hàng hải Việt Nam</t>
        </is>
      </c>
      <c r="AF353" s="20" t="inlineStr">
        <is>
          <t>MSB</t>
        </is>
      </c>
      <c r="AG353" s="20" t="inlineStr">
        <is>
          <t>MARITIMEBANK CN NINH HIEP HA NOI</t>
        </is>
      </c>
      <c r="AH353" s="20" t="inlineStr">
        <is>
          <t>042303011424</t>
        </is>
      </c>
      <c r="AI353" s="20" t="inlineStr">
        <is>
          <t>60.0%</t>
        </is>
      </c>
      <c r="AJ353" s="20" t="inlineStr">
        <is>
          <t>157694-02-1007/K1225/190623</t>
        </is>
      </c>
      <c r="AK353" s="20" t="inlineStr">
        <is>
          <t>Hợp đồng lao động Xác định thời hạn</t>
        </is>
      </c>
      <c r="AL353" s="20" t="inlineStr">
        <is>
          <t>2023-09-17</t>
        </is>
      </c>
    </row>
    <row r="354">
      <c r="A354" s="20" t="inlineStr">
        <is>
          <t>157746</t>
        </is>
      </c>
      <c r="B354" s="20" t="inlineStr">
        <is>
          <t>Lê Văn Ánh</t>
        </is>
      </c>
      <c r="C354" s="20" t="inlineStr">
        <is>
          <t>157746-01</t>
        </is>
      </c>
      <c r="D354" s="20" t="inlineStr">
        <is>
          <t>1007</t>
        </is>
      </c>
      <c r="E354" s="20" t="inlineStr">
        <is>
          <t>FOXCONN</t>
        </is>
      </c>
      <c r="F354" s="21" t="inlineStr">
        <is>
          <t>1990-09-18</t>
        </is>
      </c>
      <c r="G354" s="20" t="inlineStr">
        <is>
          <t>OFF</t>
        </is>
      </c>
      <c r="H354" s="21" t="inlineStr">
        <is>
          <t>2023-03-20</t>
        </is>
      </c>
      <c r="I354" s="21" t="inlineStr">
        <is>
          <t>2023-07-01</t>
        </is>
      </c>
      <c r="J354" s="20" t="inlineStr"/>
      <c r="K354" s="20" t="inlineStr">
        <is>
          <t>Công nhân</t>
        </is>
      </c>
      <c r="L354" s="20" t="inlineStr">
        <is>
          <t>Công nhân</t>
        </is>
      </c>
      <c r="M354" s="20" t="inlineStr"/>
      <c r="N354" s="20" t="inlineStr">
        <is>
          <t>LC1</t>
        </is>
      </c>
      <c r="O354" s="20" t="inlineStr">
        <is>
          <t>M-GROSS</t>
        </is>
      </c>
      <c r="P354" s="20" t="inlineStr"/>
      <c r="Q354" s="20" t="inlineStr">
        <is>
          <t>1</t>
        </is>
      </c>
      <c r="R354" s="22" t="n">
        <v>0</v>
      </c>
      <c r="S354" s="22" t="n">
        <v>4600000</v>
      </c>
      <c r="T354" s="22" t="n">
        <v>4600000</v>
      </c>
      <c r="U354" s="20" t="n">
        <v>0</v>
      </c>
      <c r="V354" s="20" t="n">
        <v>0</v>
      </c>
      <c r="W354" s="20" t="n">
        <v>0</v>
      </c>
      <c r="X354" s="22" t="n">
        <v>300000</v>
      </c>
      <c r="Y354" s="22" t="n">
        <v>200000</v>
      </c>
      <c r="Z354" s="22" t="n">
        <v>350000</v>
      </c>
      <c r="AA354" s="22" t="n">
        <v>220000</v>
      </c>
      <c r="AB354" s="22" t="n">
        <v>0</v>
      </c>
      <c r="AC354" s="20" t="inlineStr">
        <is>
          <t>LE VAN ANH</t>
        </is>
      </c>
      <c r="AD354" s="20" t="inlineStr">
        <is>
          <t>105002397723</t>
        </is>
      </c>
      <c r="AE354" s="20" t="inlineStr">
        <is>
          <t>Ngân hàng Thương mại Cổ phần Công thương Việt Nam</t>
        </is>
      </c>
      <c r="AF354" s="20" t="inlineStr">
        <is>
          <t>VIETINBANK</t>
        </is>
      </c>
      <c r="AG354" s="20" t="inlineStr">
        <is>
          <t>VIETINBANK CN CAM XUYEN HA TINH</t>
        </is>
      </c>
      <c r="AH354" s="20" t="inlineStr">
        <is>
          <t>040090020476</t>
        </is>
      </c>
      <c r="AI354" s="20" t="inlineStr">
        <is>
          <t>70.0%</t>
        </is>
      </c>
      <c r="AJ354" s="20" t="inlineStr">
        <is>
          <t>157746-02-1007/K1225/190623</t>
        </is>
      </c>
      <c r="AK354" s="20" t="inlineStr">
        <is>
          <t>Hợp đồng lao động Xác định thời hạn</t>
        </is>
      </c>
      <c r="AL354" s="20" t="inlineStr">
        <is>
          <t>2023-09-17</t>
        </is>
      </c>
    </row>
    <row r="355">
      <c r="A355" s="20" t="inlineStr">
        <is>
          <t>157702</t>
        </is>
      </c>
      <c r="B355" s="20" t="inlineStr">
        <is>
          <t>Phạm Văn Mạnh</t>
        </is>
      </c>
      <c r="C355" s="20" t="inlineStr">
        <is>
          <t>157702-01</t>
        </is>
      </c>
      <c r="D355" s="20" t="inlineStr">
        <is>
          <t>1007</t>
        </is>
      </c>
      <c r="E355" s="20" t="inlineStr">
        <is>
          <t>FOXCONN</t>
        </is>
      </c>
      <c r="F355" s="21" t="inlineStr">
        <is>
          <t>1996-07-14</t>
        </is>
      </c>
      <c r="G355" s="20" t="inlineStr">
        <is>
          <t>OLD</t>
        </is>
      </c>
      <c r="H355" s="21" t="inlineStr">
        <is>
          <t>2023-03-17</t>
        </is>
      </c>
      <c r="I355" s="21" t="inlineStr">
        <is>
          <t>2023-09-17</t>
        </is>
      </c>
      <c r="J355" s="20" t="inlineStr"/>
      <c r="K355" s="20" t="inlineStr">
        <is>
          <t>Công nhân</t>
        </is>
      </c>
      <c r="L355" s="20" t="inlineStr">
        <is>
          <t>Công nhân</t>
        </is>
      </c>
      <c r="M355" s="20" t="inlineStr"/>
      <c r="N355" s="20" t="inlineStr">
        <is>
          <t>LC1</t>
        </is>
      </c>
      <c r="O355" s="20" t="inlineStr">
        <is>
          <t>M-GROSS</t>
        </is>
      </c>
      <c r="P355" s="20" t="inlineStr"/>
      <c r="Q355" s="20" t="inlineStr">
        <is>
          <t>1</t>
        </is>
      </c>
      <c r="R355" s="22" t="n">
        <v>0</v>
      </c>
      <c r="S355" s="22" t="n">
        <v>4600000</v>
      </c>
      <c r="T355" s="22" t="n">
        <v>4600000</v>
      </c>
      <c r="U355" s="20" t="n">
        <v>0</v>
      </c>
      <c r="V355" s="20" t="n">
        <v>0</v>
      </c>
      <c r="W355" s="20" t="n">
        <v>0</v>
      </c>
      <c r="X355" s="22" t="n">
        <v>300000</v>
      </c>
      <c r="Y355" s="22" t="n">
        <v>200000</v>
      </c>
      <c r="Z355" s="22" t="n">
        <v>350000</v>
      </c>
      <c r="AA355" s="22" t="n">
        <v>220000</v>
      </c>
      <c r="AB355" s="22" t="n">
        <v>0</v>
      </c>
      <c r="AC355" s="20" t="inlineStr">
        <is>
          <t>PHAM VAN MANH</t>
        </is>
      </c>
      <c r="AD355" s="20" t="inlineStr">
        <is>
          <t>03401010517954</t>
        </is>
      </c>
      <c r="AE355" s="20" t="inlineStr">
        <is>
          <t>Ngân hàng Thương mại Cổ phần Hàng hải Việt Nam</t>
        </is>
      </c>
      <c r="AF355" s="20" t="inlineStr">
        <is>
          <t>MSB</t>
        </is>
      </c>
      <c r="AG355" s="20" t="inlineStr">
        <is>
          <t>MARITIMEBANK CN NINH HIEP HA NOI</t>
        </is>
      </c>
      <c r="AH355" s="20" t="inlineStr">
        <is>
          <t>010096001121</t>
        </is>
      </c>
      <c r="AI355" s="20" t="inlineStr">
        <is>
          <t>80.0%</t>
        </is>
      </c>
      <c r="AJ355" s="20" t="inlineStr">
        <is>
          <t>157702-02-1007/K1225/190623</t>
        </is>
      </c>
      <c r="AK355" s="20" t="inlineStr">
        <is>
          <t>Hợp đồng lao động Xác định thời hạn</t>
        </is>
      </c>
      <c r="AL355" s="20" t="inlineStr">
        <is>
          <t>2023-09-17</t>
        </is>
      </c>
    </row>
    <row r="356">
      <c r="A356" s="20" t="inlineStr">
        <is>
          <t>159010</t>
        </is>
      </c>
      <c r="B356" s="20" t="inlineStr">
        <is>
          <t>Lang Văn Ngọ</t>
        </is>
      </c>
      <c r="C356" s="20" t="inlineStr">
        <is>
          <t>159010-01</t>
        </is>
      </c>
      <c r="D356" s="20" t="inlineStr">
        <is>
          <t>1007</t>
        </is>
      </c>
      <c r="E356" s="20" t="inlineStr">
        <is>
          <t>FOXCONN</t>
        </is>
      </c>
      <c r="F356" s="21" t="inlineStr">
        <is>
          <t>1990-02-07</t>
        </is>
      </c>
      <c r="G356" s="20" t="inlineStr">
        <is>
          <t>OFF</t>
        </is>
      </c>
      <c r="H356" s="21" t="inlineStr">
        <is>
          <t>2023-05-26</t>
        </is>
      </c>
      <c r="I356" s="21" t="inlineStr">
        <is>
          <t>2023-05-30</t>
        </is>
      </c>
      <c r="J356" s="20" t="inlineStr"/>
      <c r="K356" s="20" t="inlineStr">
        <is>
          <t>Công nhân</t>
        </is>
      </c>
      <c r="L356" s="20" t="inlineStr">
        <is>
          <t>Công nhân</t>
        </is>
      </c>
      <c r="M356" s="20" t="inlineStr"/>
      <c r="N356" s="20" t="inlineStr">
        <is>
          <t>LC1</t>
        </is>
      </c>
      <c r="O356" s="20" t="inlineStr">
        <is>
          <t>M-GROSS</t>
        </is>
      </c>
      <c r="P356" s="20" t="inlineStr"/>
      <c r="Q356" s="20" t="inlineStr">
        <is>
          <t>1</t>
        </is>
      </c>
      <c r="R356" s="22" t="n">
        <v>0</v>
      </c>
      <c r="S356" s="22" t="n">
        <v>4600000</v>
      </c>
      <c r="T356" s="22" t="n">
        <v>4600000</v>
      </c>
      <c r="U356" s="20" t="n">
        <v>0</v>
      </c>
      <c r="V356" s="20" t="n">
        <v>0</v>
      </c>
      <c r="W356" s="20" t="n">
        <v>0</v>
      </c>
      <c r="X356" s="22" t="n">
        <v>300000</v>
      </c>
      <c r="Y356" s="22" t="n">
        <v>200000</v>
      </c>
      <c r="Z356" s="22" t="n">
        <v>350000</v>
      </c>
      <c r="AA356" s="22" t="n">
        <v>220000</v>
      </c>
      <c r="AB356" s="22" t="n">
        <v>0</v>
      </c>
      <c r="AC356" s="20" t="inlineStr"/>
      <c r="AD356" s="20" t="inlineStr"/>
      <c r="AE356" s="20" t="inlineStr"/>
      <c r="AF356" s="20" t="inlineStr"/>
      <c r="AG356" s="20" t="inlineStr"/>
      <c r="AH356" s="20" t="inlineStr">
        <is>
          <t>040090031791</t>
        </is>
      </c>
      <c r="AI356" s="20" t="inlineStr">
        <is>
          <t>22.22222222222222%</t>
        </is>
      </c>
      <c r="AJ356" s="20" t="inlineStr">
        <is>
          <t>159010-01-1007/K1225/260523</t>
        </is>
      </c>
      <c r="AK356" s="20" t="inlineStr">
        <is>
          <t>Hợp đồng lao động Xác định thời hạn</t>
        </is>
      </c>
      <c r="AL356" s="20" t="inlineStr">
        <is>
          <t>2023-08-20</t>
        </is>
      </c>
    </row>
    <row r="357">
      <c r="A357" s="20" t="inlineStr">
        <is>
          <t>157579</t>
        </is>
      </c>
      <c r="B357" s="20" t="inlineStr">
        <is>
          <t>Đàm Thị Thu</t>
        </is>
      </c>
      <c r="C357" s="20" t="inlineStr">
        <is>
          <t>157579-01</t>
        </is>
      </c>
      <c r="D357" s="20" t="inlineStr">
        <is>
          <t>1007</t>
        </is>
      </c>
      <c r="E357" s="20" t="inlineStr">
        <is>
          <t>FOXCONN</t>
        </is>
      </c>
      <c r="F357" s="21" t="inlineStr">
        <is>
          <t>1994-08-24</t>
        </is>
      </c>
      <c r="G357" s="20" t="inlineStr">
        <is>
          <t>OLD</t>
        </is>
      </c>
      <c r="H357" s="21" t="inlineStr">
        <is>
          <t>2023-03-13</t>
        </is>
      </c>
      <c r="I357" s="21" t="inlineStr">
        <is>
          <t>2023-09-10</t>
        </is>
      </c>
      <c r="J357" s="20" t="inlineStr"/>
      <c r="K357" s="20" t="inlineStr">
        <is>
          <t>Công nhân</t>
        </is>
      </c>
      <c r="L357" s="20" t="inlineStr">
        <is>
          <t>Công nhân</t>
        </is>
      </c>
      <c r="M357" s="20" t="inlineStr"/>
      <c r="N357" s="20" t="inlineStr">
        <is>
          <t>LC1</t>
        </is>
      </c>
      <c r="O357" s="20" t="inlineStr">
        <is>
          <t>M-GROSS</t>
        </is>
      </c>
      <c r="P357" s="20" t="inlineStr"/>
      <c r="Q357" s="20" t="inlineStr">
        <is>
          <t>1</t>
        </is>
      </c>
      <c r="R357" s="22" t="n">
        <v>0</v>
      </c>
      <c r="S357" s="22" t="n">
        <v>4600000</v>
      </c>
      <c r="T357" s="22" t="n">
        <v>4600000</v>
      </c>
      <c r="U357" s="20" t="n">
        <v>0</v>
      </c>
      <c r="V357" s="22" t="n">
        <v>176923</v>
      </c>
      <c r="W357" s="22" t="n">
        <v>162179</v>
      </c>
      <c r="X357" s="22" t="n">
        <v>300000</v>
      </c>
      <c r="Y357" s="22" t="n">
        <v>200000</v>
      </c>
      <c r="Z357" s="22" t="n">
        <v>350000</v>
      </c>
      <c r="AA357" s="22" t="n">
        <v>220000</v>
      </c>
      <c r="AB357" s="22" t="n">
        <v>0</v>
      </c>
      <c r="AC357" s="20" t="inlineStr">
        <is>
          <t>DAM THI THU</t>
        </is>
      </c>
      <c r="AD357" s="20" t="inlineStr">
        <is>
          <t>03401010719655</t>
        </is>
      </c>
      <c r="AE357" s="20" t="inlineStr">
        <is>
          <t>Ngân hàng Thương mại Cổ phần Hàng hải Việt Nam</t>
        </is>
      </c>
      <c r="AF357" s="20" t="inlineStr">
        <is>
          <t>MSB</t>
        </is>
      </c>
      <c r="AG357" s="20" t="inlineStr"/>
      <c r="AH357" s="20" t="inlineStr">
        <is>
          <t>024194008058</t>
        </is>
      </c>
      <c r="AI357" s="20" t="inlineStr">
        <is>
          <t>80.0%</t>
        </is>
      </c>
      <c r="AJ357" s="20" t="inlineStr">
        <is>
          <t>157579-02-1007/K1225/110623</t>
        </is>
      </c>
      <c r="AK357" s="20" t="inlineStr">
        <is>
          <t>Hợp đồng lao động Xác định thời hạn</t>
        </is>
      </c>
      <c r="AL357" s="20" t="inlineStr">
        <is>
          <t>2023-09-10</t>
        </is>
      </c>
    </row>
    <row r="358">
      <c r="A358" s="20" t="inlineStr">
        <is>
          <t>122524</t>
        </is>
      </c>
      <c r="B358" s="20" t="inlineStr">
        <is>
          <t>Nguyễn Thị Hiền</t>
        </is>
      </c>
      <c r="C358" s="20" t="inlineStr">
        <is>
          <t>122524-02</t>
        </is>
      </c>
      <c r="D358" s="20" t="inlineStr">
        <is>
          <t>1007</t>
        </is>
      </c>
      <c r="E358" s="20" t="inlineStr">
        <is>
          <t>FOXCONN</t>
        </is>
      </c>
      <c r="F358" s="21" t="inlineStr">
        <is>
          <t>1996-03-08</t>
        </is>
      </c>
      <c r="G358" s="20" t="inlineStr">
        <is>
          <t>OLD</t>
        </is>
      </c>
      <c r="H358" s="21" t="inlineStr">
        <is>
          <t>2023-03-14</t>
        </is>
      </c>
      <c r="I358" s="21" t="inlineStr">
        <is>
          <t>2023-09-10</t>
        </is>
      </c>
      <c r="J358" s="20" t="inlineStr"/>
      <c r="K358" s="20" t="inlineStr">
        <is>
          <t>Công nhân</t>
        </is>
      </c>
      <c r="L358" s="20" t="inlineStr">
        <is>
          <t>Công nhân</t>
        </is>
      </c>
      <c r="M358" s="20" t="inlineStr"/>
      <c r="N358" s="20" t="inlineStr">
        <is>
          <t>LC1</t>
        </is>
      </c>
      <c r="O358" s="20" t="inlineStr">
        <is>
          <t>M-GROSS</t>
        </is>
      </c>
      <c r="P358" s="20" t="inlineStr"/>
      <c r="Q358" s="20" t="inlineStr">
        <is>
          <t>1</t>
        </is>
      </c>
      <c r="R358" s="22" t="n">
        <v>0</v>
      </c>
      <c r="S358" s="22" t="n">
        <v>4600000</v>
      </c>
      <c r="T358" s="22" t="n">
        <v>4600000</v>
      </c>
      <c r="U358" s="20" t="n">
        <v>0</v>
      </c>
      <c r="V358" s="22" t="n">
        <v>176923</v>
      </c>
      <c r="W358" s="22" t="n">
        <v>162179</v>
      </c>
      <c r="X358" s="22" t="n">
        <v>300000</v>
      </c>
      <c r="Y358" s="22" t="n">
        <v>200000</v>
      </c>
      <c r="Z358" s="22" t="n">
        <v>350000</v>
      </c>
      <c r="AA358" s="22" t="n">
        <v>220000</v>
      </c>
      <c r="AB358" s="22" t="n">
        <v>0</v>
      </c>
      <c r="AC358" s="20" t="inlineStr">
        <is>
          <t>NGUYEN THI HIEN</t>
        </is>
      </c>
      <c r="AD358" s="20" t="inlineStr">
        <is>
          <t>1031167527</t>
        </is>
      </c>
      <c r="AE358" s="20" t="inlineStr">
        <is>
          <t>Ngân hàng Thương mại Cổ phần Ngoại thương Việt Nam</t>
        </is>
      </c>
      <c r="AF358" s="20" t="inlineStr">
        <is>
          <t>VCB</t>
        </is>
      </c>
      <c r="AG358" s="20" t="inlineStr">
        <is>
          <t>VIETCOMBANK CN TP THANH HOA</t>
        </is>
      </c>
      <c r="AH358" s="20" t="inlineStr">
        <is>
          <t>038196001716</t>
        </is>
      </c>
      <c r="AI358" s="20" t="inlineStr">
        <is>
          <t>60.0%</t>
        </is>
      </c>
      <c r="AJ358" s="20" t="inlineStr">
        <is>
          <t>122524-02-1007/K1225/110623</t>
        </is>
      </c>
      <c r="AK358" s="20" t="inlineStr">
        <is>
          <t>Hợp đồng lao động Xác định thời hạn</t>
        </is>
      </c>
      <c r="AL358" s="20" t="inlineStr">
        <is>
          <t>2023-09-10</t>
        </is>
      </c>
    </row>
    <row r="359">
      <c r="A359" s="20" t="inlineStr">
        <is>
          <t>152956</t>
        </is>
      </c>
      <c r="B359" s="20" t="inlineStr">
        <is>
          <t>Lữ Thị Ánh Xuân</t>
        </is>
      </c>
      <c r="C359" s="20" t="inlineStr">
        <is>
          <t>152956-02</t>
        </is>
      </c>
      <c r="D359" s="20" t="inlineStr">
        <is>
          <t>1007</t>
        </is>
      </c>
      <c r="E359" s="20" t="inlineStr">
        <is>
          <t>FOXCONN</t>
        </is>
      </c>
      <c r="F359" s="21" t="inlineStr">
        <is>
          <t>2004-02-10</t>
        </is>
      </c>
      <c r="G359" s="20" t="inlineStr">
        <is>
          <t>OLD</t>
        </is>
      </c>
      <c r="H359" s="21" t="inlineStr">
        <is>
          <t>2023-03-14</t>
        </is>
      </c>
      <c r="I359" s="21" t="inlineStr">
        <is>
          <t>2023-09-10</t>
        </is>
      </c>
      <c r="J359" s="20" t="inlineStr"/>
      <c r="K359" s="20" t="inlineStr">
        <is>
          <t>Công nhân</t>
        </is>
      </c>
      <c r="L359" s="20" t="inlineStr">
        <is>
          <t>Công nhân</t>
        </is>
      </c>
      <c r="M359" s="20" t="inlineStr"/>
      <c r="N359" s="20" t="inlineStr">
        <is>
          <t>LC1</t>
        </is>
      </c>
      <c r="O359" s="20" t="inlineStr">
        <is>
          <t>M-GROSS</t>
        </is>
      </c>
      <c r="P359" s="20" t="inlineStr"/>
      <c r="Q359" s="20" t="inlineStr">
        <is>
          <t>1</t>
        </is>
      </c>
      <c r="R359" s="22" t="n">
        <v>0</v>
      </c>
      <c r="S359" s="22" t="n">
        <v>4600000</v>
      </c>
      <c r="T359" s="22" t="n">
        <v>4600000</v>
      </c>
      <c r="U359" s="20" t="n">
        <v>0</v>
      </c>
      <c r="V359" s="22" t="n">
        <v>176923</v>
      </c>
      <c r="W359" s="22" t="n">
        <v>162179</v>
      </c>
      <c r="X359" s="22" t="n">
        <v>300000</v>
      </c>
      <c r="Y359" s="22" t="n">
        <v>200000</v>
      </c>
      <c r="Z359" s="22" t="n">
        <v>350000</v>
      </c>
      <c r="AA359" s="22" t="n">
        <v>220000</v>
      </c>
      <c r="AB359" s="22" t="n">
        <v>0</v>
      </c>
      <c r="AC359" s="20" t="inlineStr">
        <is>
          <t>LU THI ANH XUAN</t>
        </is>
      </c>
      <c r="AD359" s="20" t="inlineStr">
        <is>
          <t>03401010809293</t>
        </is>
      </c>
      <c r="AE359" s="20" t="inlineStr">
        <is>
          <t>Ngân hàng Thương mại Cổ phần Hàng hải Việt Nam</t>
        </is>
      </c>
      <c r="AF359" s="20" t="inlineStr">
        <is>
          <t>MSB</t>
        </is>
      </c>
      <c r="AG359" s="20" t="inlineStr">
        <is>
          <t>MARITIMEBANK CN NINH HIEP HA NOI</t>
        </is>
      </c>
      <c r="AH359" s="20" t="inlineStr">
        <is>
          <t>038304019093</t>
        </is>
      </c>
      <c r="AI359" s="20" t="inlineStr">
        <is>
          <t>70.0%</t>
        </is>
      </c>
      <c r="AJ359" s="20" t="inlineStr">
        <is>
          <t>152956-02-1007/K1225/110623</t>
        </is>
      </c>
      <c r="AK359" s="20" t="inlineStr">
        <is>
          <t>Hợp đồng lao động Xác định thời hạn</t>
        </is>
      </c>
      <c r="AL359" s="20" t="inlineStr">
        <is>
          <t>2023-09-10</t>
        </is>
      </c>
    </row>
    <row r="360">
      <c r="A360" s="20" t="inlineStr">
        <is>
          <t>157654</t>
        </is>
      </c>
      <c r="B360" s="20" t="inlineStr">
        <is>
          <t>Nguyễn Phương Huy</t>
        </is>
      </c>
      <c r="C360" s="20" t="inlineStr">
        <is>
          <t>157654-01</t>
        </is>
      </c>
      <c r="D360" s="20" t="inlineStr">
        <is>
          <t>1007</t>
        </is>
      </c>
      <c r="E360" s="20" t="inlineStr">
        <is>
          <t>FOXCONN</t>
        </is>
      </c>
      <c r="F360" s="21" t="inlineStr">
        <is>
          <t>2004-04-29</t>
        </is>
      </c>
      <c r="G360" s="20" t="inlineStr">
        <is>
          <t>OLD</t>
        </is>
      </c>
      <c r="H360" s="21" t="inlineStr">
        <is>
          <t>2023-03-14</t>
        </is>
      </c>
      <c r="I360" s="21" t="inlineStr">
        <is>
          <t>2023-08-25</t>
        </is>
      </c>
      <c r="J360" s="20" t="inlineStr"/>
      <c r="K360" s="20" t="inlineStr">
        <is>
          <t>Công nhân</t>
        </is>
      </c>
      <c r="L360" s="20" t="inlineStr">
        <is>
          <t>Công nhân</t>
        </is>
      </c>
      <c r="M360" s="20" t="inlineStr"/>
      <c r="N360" s="20" t="inlineStr">
        <is>
          <t>LC1</t>
        </is>
      </c>
      <c r="O360" s="20" t="inlineStr">
        <is>
          <t>M-GROSS</t>
        </is>
      </c>
      <c r="P360" s="20" t="inlineStr"/>
      <c r="Q360" s="20" t="inlineStr">
        <is>
          <t>1</t>
        </is>
      </c>
      <c r="R360" s="22" t="n">
        <v>0</v>
      </c>
      <c r="S360" s="22" t="n">
        <v>4600000</v>
      </c>
      <c r="T360" s="22" t="n">
        <v>4600000</v>
      </c>
      <c r="U360" s="20" t="n">
        <v>0</v>
      </c>
      <c r="V360" s="22" t="n">
        <v>176923</v>
      </c>
      <c r="W360" s="22" t="n">
        <v>162179</v>
      </c>
      <c r="X360" s="22" t="n">
        <v>300000</v>
      </c>
      <c r="Y360" s="22" t="n">
        <v>200000</v>
      </c>
      <c r="Z360" s="22" t="n">
        <v>350000</v>
      </c>
      <c r="AA360" s="22" t="n">
        <v>220000</v>
      </c>
      <c r="AB360" s="22" t="n">
        <v>0</v>
      </c>
      <c r="AC360" s="20" t="inlineStr">
        <is>
          <t>NGUYEN PHUONG HUY</t>
        </is>
      </c>
      <c r="AD360" s="20" t="inlineStr">
        <is>
          <t>03401010517806</t>
        </is>
      </c>
      <c r="AE360" s="20" t="inlineStr">
        <is>
          <t>Ngân hàng Thương mại Cổ phần Hàng hải Việt Nam</t>
        </is>
      </c>
      <c r="AF360" s="20" t="inlineStr">
        <is>
          <t>MSB</t>
        </is>
      </c>
      <c r="AG360" s="20" t="inlineStr">
        <is>
          <t>MARITIMEBANK CN NINH HIEP HA NOI</t>
        </is>
      </c>
      <c r="AH360" s="20" t="inlineStr">
        <is>
          <t>008304004860</t>
        </is>
      </c>
      <c r="AI360" s="20" t="inlineStr">
        <is>
          <t>40.0%</t>
        </is>
      </c>
      <c r="AJ360" s="20" t="inlineStr">
        <is>
          <t>157654-02-1007/K1225/110623</t>
        </is>
      </c>
      <c r="AK360" s="20" t="inlineStr">
        <is>
          <t>Hợp đồng lao động Xác định thời hạn</t>
        </is>
      </c>
      <c r="AL360" s="20" t="inlineStr">
        <is>
          <t>2023-09-10</t>
        </is>
      </c>
    </row>
    <row r="361">
      <c r="A361" s="20" t="inlineStr">
        <is>
          <t>157585</t>
        </is>
      </c>
      <c r="B361" s="20" t="inlineStr">
        <is>
          <t>Hà Thị Yến</t>
        </is>
      </c>
      <c r="C361" s="20" t="inlineStr">
        <is>
          <t>157585-01</t>
        </is>
      </c>
      <c r="D361" s="20" t="inlineStr">
        <is>
          <t>1007</t>
        </is>
      </c>
      <c r="E361" s="20" t="inlineStr">
        <is>
          <t>FOXCONN</t>
        </is>
      </c>
      <c r="F361" s="21" t="inlineStr">
        <is>
          <t>2004-02-20</t>
        </is>
      </c>
      <c r="G361" s="20" t="inlineStr">
        <is>
          <t>OLD</t>
        </is>
      </c>
      <c r="H361" s="21" t="inlineStr">
        <is>
          <t>2023-03-13</t>
        </is>
      </c>
      <c r="I361" s="21" t="inlineStr">
        <is>
          <t>2023-09-10</t>
        </is>
      </c>
      <c r="J361" s="20" t="inlineStr"/>
      <c r="K361" s="20" t="inlineStr">
        <is>
          <t>Công nhân</t>
        </is>
      </c>
      <c r="L361" s="20" t="inlineStr">
        <is>
          <t>Công nhân</t>
        </is>
      </c>
      <c r="M361" s="20" t="inlineStr"/>
      <c r="N361" s="20" t="inlineStr">
        <is>
          <t>LC1</t>
        </is>
      </c>
      <c r="O361" s="20" t="inlineStr">
        <is>
          <t>M-GROSS</t>
        </is>
      </c>
      <c r="P361" s="20" t="inlineStr"/>
      <c r="Q361" s="20" t="inlineStr">
        <is>
          <t>1</t>
        </is>
      </c>
      <c r="R361" s="22" t="n">
        <v>0</v>
      </c>
      <c r="S361" s="22" t="n">
        <v>4600000</v>
      </c>
      <c r="T361" s="22" t="n">
        <v>4600000</v>
      </c>
      <c r="U361" s="20" t="n">
        <v>0</v>
      </c>
      <c r="V361" s="22" t="n">
        <v>176923</v>
      </c>
      <c r="W361" s="22" t="n">
        <v>162179</v>
      </c>
      <c r="X361" s="22" t="n">
        <v>300000</v>
      </c>
      <c r="Y361" s="22" t="n">
        <v>200000</v>
      </c>
      <c r="Z361" s="22" t="n">
        <v>350000</v>
      </c>
      <c r="AA361" s="22" t="n">
        <v>220000</v>
      </c>
      <c r="AB361" s="22" t="n">
        <v>0</v>
      </c>
      <c r="AC361" s="20" t="inlineStr">
        <is>
          <t>HA THI YEN</t>
        </is>
      </c>
      <c r="AD361" s="20" t="inlineStr">
        <is>
          <t>03401010517600</t>
        </is>
      </c>
      <c r="AE361" s="20" t="inlineStr">
        <is>
          <t>Ngân hàng Thương mại Cổ phần Hàng hải Việt Nam</t>
        </is>
      </c>
      <c r="AF361" s="20" t="inlineStr">
        <is>
          <t>MSB</t>
        </is>
      </c>
      <c r="AG361" s="20" t="inlineStr">
        <is>
          <t>MARITIMEBANK CN NINH HIEP HA NOI</t>
        </is>
      </c>
      <c r="AH361" s="20" t="inlineStr">
        <is>
          <t>038304029733</t>
        </is>
      </c>
      <c r="AI361" s="20" t="inlineStr">
        <is>
          <t>60.0%</t>
        </is>
      </c>
      <c r="AJ361" s="20" t="inlineStr">
        <is>
          <t>157585-02-1007/K1225/110623</t>
        </is>
      </c>
      <c r="AK361" s="20" t="inlineStr">
        <is>
          <t>Hợp đồng lao động Xác định thời hạn</t>
        </is>
      </c>
      <c r="AL361" s="20" t="inlineStr">
        <is>
          <t>2023-09-10</t>
        </is>
      </c>
    </row>
    <row r="362">
      <c r="A362" s="20" t="inlineStr">
        <is>
          <t>157568</t>
        </is>
      </c>
      <c r="B362" s="20" t="inlineStr">
        <is>
          <t>Bùi Quang Vinh</t>
        </is>
      </c>
      <c r="C362" s="20" t="inlineStr">
        <is>
          <t>157568-01</t>
        </is>
      </c>
      <c r="D362" s="20" t="inlineStr">
        <is>
          <t>1007</t>
        </is>
      </c>
      <c r="E362" s="20" t="inlineStr">
        <is>
          <t>FOXCONN</t>
        </is>
      </c>
      <c r="F362" s="21" t="inlineStr">
        <is>
          <t>2003-02-28</t>
        </is>
      </c>
      <c r="G362" s="20" t="inlineStr">
        <is>
          <t>OLD</t>
        </is>
      </c>
      <c r="H362" s="21" t="inlineStr">
        <is>
          <t>2023-03-13</t>
        </is>
      </c>
      <c r="I362" s="21" t="inlineStr">
        <is>
          <t>2023-08-18</t>
        </is>
      </c>
      <c r="J362" s="20" t="inlineStr"/>
      <c r="K362" s="20" t="inlineStr">
        <is>
          <t>Công nhân</t>
        </is>
      </c>
      <c r="L362" s="20" t="inlineStr">
        <is>
          <t>Công nhân</t>
        </is>
      </c>
      <c r="M362" s="20" t="inlineStr"/>
      <c r="N362" s="20" t="inlineStr">
        <is>
          <t>LC1</t>
        </is>
      </c>
      <c r="O362" s="20" t="inlineStr">
        <is>
          <t>M-GROSS</t>
        </is>
      </c>
      <c r="P362" s="20" t="inlineStr"/>
      <c r="Q362" s="20" t="inlineStr">
        <is>
          <t>1</t>
        </is>
      </c>
      <c r="R362" s="22" t="n">
        <v>0</v>
      </c>
      <c r="S362" s="22" t="n">
        <v>4600000</v>
      </c>
      <c r="T362" s="22" t="n">
        <v>4600000</v>
      </c>
      <c r="U362" s="20" t="n">
        <v>0</v>
      </c>
      <c r="V362" s="22" t="n">
        <v>176923</v>
      </c>
      <c r="W362" s="22" t="n">
        <v>162179</v>
      </c>
      <c r="X362" s="22" t="n">
        <v>300000</v>
      </c>
      <c r="Y362" s="22" t="n">
        <v>200000</v>
      </c>
      <c r="Z362" s="22" t="n">
        <v>350000</v>
      </c>
      <c r="AA362" s="22" t="n">
        <v>220000</v>
      </c>
      <c r="AB362" s="22" t="n">
        <v>0</v>
      </c>
      <c r="AC362" s="20" t="inlineStr">
        <is>
          <t>BUI QUANG VINH</t>
        </is>
      </c>
      <c r="AD362" s="20" t="inlineStr">
        <is>
          <t>03401010517468</t>
        </is>
      </c>
      <c r="AE362" s="20" t="inlineStr">
        <is>
          <t>Ngân hàng Thương mại Cổ phần Hàng hải Việt Nam</t>
        </is>
      </c>
      <c r="AF362" s="20" t="inlineStr">
        <is>
          <t>MSB</t>
        </is>
      </c>
      <c r="AG362" s="20" t="inlineStr">
        <is>
          <t>MARITIMEBANK CN NINH HIEP HA NOI</t>
        </is>
      </c>
      <c r="AH362" s="20" t="inlineStr">
        <is>
          <t>017203000252</t>
        </is>
      </c>
      <c r="AI362" s="20" t="inlineStr">
        <is>
          <t>70.0%</t>
        </is>
      </c>
      <c r="AJ362" s="20" t="inlineStr">
        <is>
          <t>157568-02-1007/K1225/110623</t>
        </is>
      </c>
      <c r="AK362" s="20" t="inlineStr">
        <is>
          <t>Hợp đồng lao động Xác định thời hạn</t>
        </is>
      </c>
      <c r="AL362" s="20" t="inlineStr">
        <is>
          <t>2023-09-10</t>
        </is>
      </c>
    </row>
    <row r="363">
      <c r="A363" s="20" t="inlineStr">
        <is>
          <t>150337</t>
        </is>
      </c>
      <c r="B363" s="20" t="inlineStr">
        <is>
          <t>Hà Văn Dộng</t>
        </is>
      </c>
      <c r="C363" s="20" t="inlineStr">
        <is>
          <t>150337-03</t>
        </is>
      </c>
      <c r="D363" s="20" t="inlineStr">
        <is>
          <t>1007</t>
        </is>
      </c>
      <c r="E363" s="20" t="inlineStr">
        <is>
          <t>FOXCONN</t>
        </is>
      </c>
      <c r="F363" s="21" t="inlineStr">
        <is>
          <t>1999-08-14</t>
        </is>
      </c>
      <c r="G363" s="20" t="inlineStr">
        <is>
          <t>OLD</t>
        </is>
      </c>
      <c r="H363" s="21" t="inlineStr">
        <is>
          <t>2023-03-14</t>
        </is>
      </c>
      <c r="I363" s="21" t="inlineStr">
        <is>
          <t>2023-08-18</t>
        </is>
      </c>
      <c r="J363" s="20" t="inlineStr"/>
      <c r="K363" s="20" t="inlineStr">
        <is>
          <t>Công nhân</t>
        </is>
      </c>
      <c r="L363" s="20" t="inlineStr">
        <is>
          <t>Công nhân</t>
        </is>
      </c>
      <c r="M363" s="20" t="inlineStr"/>
      <c r="N363" s="20" t="inlineStr">
        <is>
          <t>LC1</t>
        </is>
      </c>
      <c r="O363" s="20" t="inlineStr">
        <is>
          <t>M-GROSS</t>
        </is>
      </c>
      <c r="P363" s="20" t="inlineStr"/>
      <c r="Q363" s="20" t="inlineStr">
        <is>
          <t>1</t>
        </is>
      </c>
      <c r="R363" s="22" t="n">
        <v>0</v>
      </c>
      <c r="S363" s="22" t="n">
        <v>4600000</v>
      </c>
      <c r="T363" s="22" t="n">
        <v>4600000</v>
      </c>
      <c r="U363" s="20" t="n">
        <v>0</v>
      </c>
      <c r="V363" s="22" t="n">
        <v>176923</v>
      </c>
      <c r="W363" s="22" t="n">
        <v>162179</v>
      </c>
      <c r="X363" s="22" t="n">
        <v>300000</v>
      </c>
      <c r="Y363" s="22" t="n">
        <v>200000</v>
      </c>
      <c r="Z363" s="22" t="n">
        <v>350000</v>
      </c>
      <c r="AA363" s="22" t="n">
        <v>220000</v>
      </c>
      <c r="AB363" s="22" t="n">
        <v>0</v>
      </c>
      <c r="AC363" s="20" t="inlineStr">
        <is>
          <t>HA VAN DONG</t>
        </is>
      </c>
      <c r="AD363" s="20" t="inlineStr">
        <is>
          <t>03401019072175</t>
        </is>
      </c>
      <c r="AE363" s="20" t="inlineStr">
        <is>
          <t>Ngân hàng Thương mại Cổ phần Hàng hải Việt Nam</t>
        </is>
      </c>
      <c r="AF363" s="20" t="inlineStr">
        <is>
          <t>MSB</t>
        </is>
      </c>
      <c r="AG363" s="20" t="inlineStr">
        <is>
          <t>MARITIMEBANK CN NINH HIEP HA NOI</t>
        </is>
      </c>
      <c r="AH363" s="20" t="inlineStr">
        <is>
          <t>113757645</t>
        </is>
      </c>
      <c r="AI363" s="20" t="inlineStr">
        <is>
          <t>55.55555555555556%</t>
        </is>
      </c>
      <c r="AJ363" s="20" t="inlineStr">
        <is>
          <t>150337-02-1007/K1225/110623</t>
        </is>
      </c>
      <c r="AK363" s="20" t="inlineStr">
        <is>
          <t>Hợp đồng lao động Xác định thời hạn</t>
        </is>
      </c>
      <c r="AL363" s="20" t="inlineStr">
        <is>
          <t>2023-09-10</t>
        </is>
      </c>
    </row>
    <row r="364">
      <c r="A364" s="20" t="inlineStr">
        <is>
          <t>138749</t>
        </is>
      </c>
      <c r="B364" s="20" t="inlineStr">
        <is>
          <t>Nguyễn Thị Kim Cúc</t>
        </is>
      </c>
      <c r="C364" s="20" t="inlineStr">
        <is>
          <t>138749-03</t>
        </is>
      </c>
      <c r="D364" s="20" t="inlineStr">
        <is>
          <t>1007</t>
        </is>
      </c>
      <c r="E364" s="20" t="inlineStr">
        <is>
          <t>FOXCONN</t>
        </is>
      </c>
      <c r="F364" s="21" t="inlineStr">
        <is>
          <t>2002-08-06</t>
        </is>
      </c>
      <c r="G364" s="20" t="inlineStr">
        <is>
          <t>OFF</t>
        </is>
      </c>
      <c r="H364" s="21" t="inlineStr">
        <is>
          <t>2022-12-26</t>
        </is>
      </c>
      <c r="I364" s="21" t="inlineStr">
        <is>
          <t>2023-06-26</t>
        </is>
      </c>
      <c r="J364" s="20" t="inlineStr"/>
      <c r="K364" s="20" t="inlineStr">
        <is>
          <t>Công nhân</t>
        </is>
      </c>
      <c r="L364" s="20" t="inlineStr">
        <is>
          <t>Công nhân</t>
        </is>
      </c>
      <c r="M364" s="20" t="inlineStr"/>
      <c r="N364" s="20" t="inlineStr">
        <is>
          <t>LC1</t>
        </is>
      </c>
      <c r="O364" s="20" t="inlineStr">
        <is>
          <t>M-GROSS</t>
        </is>
      </c>
      <c r="P364" s="20" t="inlineStr"/>
      <c r="Q364" s="20" t="inlineStr">
        <is>
          <t>1</t>
        </is>
      </c>
      <c r="R364" s="22" t="n">
        <v>0</v>
      </c>
      <c r="S364" s="22" t="n">
        <v>4500000</v>
      </c>
      <c r="T364" s="22" t="n">
        <v>4500000</v>
      </c>
      <c r="U364" s="20" t="n">
        <v>0</v>
      </c>
      <c r="V364" s="20" t="n">
        <v>0</v>
      </c>
      <c r="W364" s="20" t="n">
        <v>0</v>
      </c>
      <c r="X364" s="22" t="n">
        <v>300000</v>
      </c>
      <c r="Y364" s="22" t="n">
        <v>200000</v>
      </c>
      <c r="Z364" s="22" t="n">
        <v>350000</v>
      </c>
      <c r="AA364" s="22" t="n">
        <v>220000</v>
      </c>
      <c r="AB364" s="22" t="n">
        <v>0</v>
      </c>
      <c r="AC364" s="20" t="inlineStr">
        <is>
          <t>NGUYEN THI KIM CUC</t>
        </is>
      </c>
      <c r="AD364" s="20" t="inlineStr">
        <is>
          <t>03401010735208</t>
        </is>
      </c>
      <c r="AE364" s="20" t="inlineStr">
        <is>
          <t>Ngân hàng Thương mại Cổ phần Hàng hải Việt Nam</t>
        </is>
      </c>
      <c r="AF364" s="20" t="inlineStr">
        <is>
          <t>MSB</t>
        </is>
      </c>
      <c r="AG364" s="20" t="inlineStr">
        <is>
          <t>MARITIMEBANK CN NINH HIEP HA NOI</t>
        </is>
      </c>
      <c r="AH364" s="20" t="inlineStr">
        <is>
          <t>188009073</t>
        </is>
      </c>
      <c r="AI364" s="20" t="inlineStr">
        <is>
          <t>40.0%</t>
        </is>
      </c>
      <c r="AJ364" s="20" t="inlineStr">
        <is>
          <t>138749-02-1007/K1225/260323</t>
        </is>
      </c>
      <c r="AK364" s="20" t="inlineStr">
        <is>
          <t>Hợp đồng lao động Xác định thời hạn</t>
        </is>
      </c>
      <c r="AL364" s="20" t="inlineStr">
        <is>
          <t>2023-06-25</t>
        </is>
      </c>
    </row>
    <row r="365">
      <c r="A365" s="20" t="inlineStr">
        <is>
          <t>143608</t>
        </is>
      </c>
      <c r="B365" s="20" t="inlineStr">
        <is>
          <t>Nguyễn Hồng Quyên</t>
        </is>
      </c>
      <c r="C365" s="20" t="inlineStr">
        <is>
          <t>143608-03</t>
        </is>
      </c>
      <c r="D365" s="20" t="inlineStr">
        <is>
          <t>1007</t>
        </is>
      </c>
      <c r="E365" s="20" t="inlineStr">
        <is>
          <t>FOXCONN</t>
        </is>
      </c>
      <c r="F365" s="21" t="inlineStr">
        <is>
          <t>2003-03-04</t>
        </is>
      </c>
      <c r="G365" s="20" t="inlineStr">
        <is>
          <t>OFF</t>
        </is>
      </c>
      <c r="H365" s="21" t="inlineStr">
        <is>
          <t>2022-12-26</t>
        </is>
      </c>
      <c r="I365" s="21" t="inlineStr">
        <is>
          <t>2023-06-25</t>
        </is>
      </c>
      <c r="J365" s="20" t="inlineStr"/>
      <c r="K365" s="20" t="inlineStr">
        <is>
          <t>Công nhân</t>
        </is>
      </c>
      <c r="L365" s="20" t="inlineStr">
        <is>
          <t>Công nhân</t>
        </is>
      </c>
      <c r="M365" s="20" t="inlineStr"/>
      <c r="N365" s="20" t="inlineStr">
        <is>
          <t>LC1</t>
        </is>
      </c>
      <c r="O365" s="20" t="inlineStr">
        <is>
          <t>M-GROSS</t>
        </is>
      </c>
      <c r="P365" s="20" t="inlineStr"/>
      <c r="Q365" s="20" t="inlineStr">
        <is>
          <t>1</t>
        </is>
      </c>
      <c r="R365" s="22" t="n">
        <v>0</v>
      </c>
      <c r="S365" s="22" t="n">
        <v>4500000</v>
      </c>
      <c r="T365" s="22" t="n">
        <v>4500000</v>
      </c>
      <c r="U365" s="20" t="n">
        <v>0</v>
      </c>
      <c r="V365" s="20" t="n">
        <v>0</v>
      </c>
      <c r="W365" s="20" t="n">
        <v>0</v>
      </c>
      <c r="X365" s="22" t="n">
        <v>300000</v>
      </c>
      <c r="Y365" s="22" t="n">
        <v>200000</v>
      </c>
      <c r="Z365" s="22" t="n">
        <v>350000</v>
      </c>
      <c r="AA365" s="22" t="n">
        <v>220000</v>
      </c>
      <c r="AB365" s="22" t="n">
        <v>0</v>
      </c>
      <c r="AC365" s="20" t="inlineStr">
        <is>
          <t>NGUYEN HONG QUYEN</t>
        </is>
      </c>
      <c r="AD365" s="20" t="inlineStr">
        <is>
          <t>222223832222</t>
        </is>
      </c>
      <c r="AE365" s="20" t="inlineStr">
        <is>
          <t>Ngân hàng Thương mại Cổ phần Quân đội</t>
        </is>
      </c>
      <c r="AF365" s="20" t="inlineStr">
        <is>
          <t>MB BANK</t>
        </is>
      </c>
      <c r="AG365" s="20" t="inlineStr">
        <is>
          <t>MBBANK CN TU SON BAC NINH</t>
        </is>
      </c>
      <c r="AH365" s="20" t="inlineStr">
        <is>
          <t>027303004454</t>
        </is>
      </c>
      <c r="AI365" s="20" t="inlineStr">
        <is>
          <t>10.0%</t>
        </is>
      </c>
      <c r="AJ365" s="20" t="inlineStr">
        <is>
          <t>143608-02-1007/K1225/260323</t>
        </is>
      </c>
      <c r="AK365" s="20" t="inlineStr">
        <is>
          <t>Hợp đồng lao động Xác định thời hạn</t>
        </is>
      </c>
      <c r="AL365" s="20" t="inlineStr">
        <is>
          <t>2023-06-25</t>
        </is>
      </c>
    </row>
    <row r="366">
      <c r="A366" s="20" t="inlineStr">
        <is>
          <t>154230</t>
        </is>
      </c>
      <c r="B366" s="20" t="inlineStr">
        <is>
          <t>Nguyễn Đức Trọng</t>
        </is>
      </c>
      <c r="C366" s="20" t="inlineStr">
        <is>
          <t>154230-02</t>
        </is>
      </c>
      <c r="D366" s="20" t="inlineStr">
        <is>
          <t>1007</t>
        </is>
      </c>
      <c r="E366" s="20" t="inlineStr">
        <is>
          <t>FOXCONN</t>
        </is>
      </c>
      <c r="F366" s="21" t="inlineStr">
        <is>
          <t>1992-04-24</t>
        </is>
      </c>
      <c r="G366" s="20" t="inlineStr">
        <is>
          <t>OFF</t>
        </is>
      </c>
      <c r="H366" s="21" t="inlineStr">
        <is>
          <t>2023-02-27</t>
        </is>
      </c>
      <c r="I366" s="21" t="inlineStr">
        <is>
          <t>2023-05-19</t>
        </is>
      </c>
      <c r="J366" s="20" t="inlineStr"/>
      <c r="K366" s="20" t="inlineStr">
        <is>
          <t>Công nhân</t>
        </is>
      </c>
      <c r="L366" s="20" t="inlineStr">
        <is>
          <t>Công nhân</t>
        </is>
      </c>
      <c r="M366" s="20" t="inlineStr"/>
      <c r="N366" s="20" t="inlineStr">
        <is>
          <t>LC1</t>
        </is>
      </c>
      <c r="O366" s="20" t="inlineStr">
        <is>
          <t>M-GROSS</t>
        </is>
      </c>
      <c r="P366" s="20" t="inlineStr"/>
      <c r="Q366" s="20" t="inlineStr">
        <is>
          <t>1</t>
        </is>
      </c>
      <c r="R366" s="22" t="n">
        <v>0</v>
      </c>
      <c r="S366" s="22" t="n">
        <v>4600000</v>
      </c>
      <c r="T366" s="22" t="n">
        <v>4500000</v>
      </c>
      <c r="U366" s="20" t="n">
        <v>0</v>
      </c>
      <c r="V366" s="20" t="n">
        <v>0</v>
      </c>
      <c r="W366" s="20" t="n">
        <v>0</v>
      </c>
      <c r="X366" s="22" t="n">
        <v>300000</v>
      </c>
      <c r="Y366" s="22" t="n">
        <v>200000</v>
      </c>
      <c r="Z366" s="22" t="n">
        <v>350000</v>
      </c>
      <c r="AA366" s="22" t="n">
        <v>220000</v>
      </c>
      <c r="AB366" s="22" t="n">
        <v>0</v>
      </c>
      <c r="AC366" s="20" t="inlineStr">
        <is>
          <t>NGUYEN DUC TRONG</t>
        </is>
      </c>
      <c r="AD366" s="20" t="inlineStr">
        <is>
          <t>03401010815539</t>
        </is>
      </c>
      <c r="AE366" s="20" t="inlineStr">
        <is>
          <t>Ngân hàng Thương mại Cổ phần Hàng hải Việt Nam</t>
        </is>
      </c>
      <c r="AF366" s="20" t="inlineStr">
        <is>
          <t>MSB</t>
        </is>
      </c>
      <c r="AG366" s="20" t="inlineStr">
        <is>
          <t>MARITIMEBANK CN NINH HIEP HA NOI</t>
        </is>
      </c>
      <c r="AH366" s="20" t="inlineStr">
        <is>
          <t>025092001926</t>
        </is>
      </c>
      <c r="AI366" s="20" t="inlineStr">
        <is>
          <t>55.55555555555556%</t>
        </is>
      </c>
      <c r="AJ366" s="20" t="inlineStr">
        <is>
          <t>154230-02-1007/K1225/290523</t>
        </is>
      </c>
      <c r="AK366" s="20" t="inlineStr">
        <is>
          <t>Hợp đồng lao động Xác định thời hạn</t>
        </is>
      </c>
      <c r="AL366" s="20" t="inlineStr">
        <is>
          <t>2023-06-01</t>
        </is>
      </c>
    </row>
    <row r="367">
      <c r="A367" s="20" t="inlineStr">
        <is>
          <t>157719</t>
        </is>
      </c>
      <c r="B367" s="20" t="inlineStr">
        <is>
          <t>Bùi Thị Chung</t>
        </is>
      </c>
      <c r="C367" s="20" t="inlineStr">
        <is>
          <t>157719-01</t>
        </is>
      </c>
      <c r="D367" s="20" t="inlineStr">
        <is>
          <t>1007</t>
        </is>
      </c>
      <c r="E367" s="20" t="inlineStr">
        <is>
          <t>FOXCONN</t>
        </is>
      </c>
      <c r="F367" s="21" t="inlineStr">
        <is>
          <t>2000-03-22</t>
        </is>
      </c>
      <c r="G367" s="20" t="inlineStr">
        <is>
          <t>OFF</t>
        </is>
      </c>
      <c r="H367" s="21" t="inlineStr">
        <is>
          <t>2023-03-17</t>
        </is>
      </c>
      <c r="I367" s="21" t="inlineStr">
        <is>
          <t>2023-05-10</t>
        </is>
      </c>
      <c r="J367" s="20" t="inlineStr"/>
      <c r="K367" s="20" t="inlineStr">
        <is>
          <t>Công nhân</t>
        </is>
      </c>
      <c r="L367" s="20" t="inlineStr">
        <is>
          <t>Công nhân</t>
        </is>
      </c>
      <c r="M367" s="20" t="inlineStr"/>
      <c r="N367" s="20" t="inlineStr">
        <is>
          <t>LC1</t>
        </is>
      </c>
      <c r="O367" s="20" t="inlineStr">
        <is>
          <t>M-GROSS</t>
        </is>
      </c>
      <c r="P367" s="20" t="inlineStr"/>
      <c r="Q367" s="20" t="inlineStr">
        <is>
          <t>1</t>
        </is>
      </c>
      <c r="R367" s="22" t="n">
        <v>0</v>
      </c>
      <c r="S367" s="22" t="n">
        <v>4500000</v>
      </c>
      <c r="T367" s="22" t="n">
        <v>4500000</v>
      </c>
      <c r="U367" s="20" t="n">
        <v>0</v>
      </c>
      <c r="V367" s="20" t="n">
        <v>0</v>
      </c>
      <c r="W367" s="20" t="n">
        <v>0</v>
      </c>
      <c r="X367" s="22" t="n">
        <v>300000</v>
      </c>
      <c r="Y367" s="22" t="n">
        <v>200000</v>
      </c>
      <c r="Z367" s="22" t="n">
        <v>350000</v>
      </c>
      <c r="AA367" s="22" t="n">
        <v>220000</v>
      </c>
      <c r="AB367" s="22" t="n">
        <v>0</v>
      </c>
      <c r="AC367" s="20" t="inlineStr">
        <is>
          <t>BUI THI CHUNG</t>
        </is>
      </c>
      <c r="AD367" s="20" t="inlineStr">
        <is>
          <t>03401010518072</t>
        </is>
      </c>
      <c r="AE367" s="20" t="inlineStr">
        <is>
          <t>Ngân hàng Thương mại Cổ phần Hàng hải Việt Nam</t>
        </is>
      </c>
      <c r="AF367" s="20" t="inlineStr">
        <is>
          <t>MSB</t>
        </is>
      </c>
      <c r="AG367" s="20" t="inlineStr">
        <is>
          <t>MARITIMEBANK CN NINH HIEP HA NOI</t>
        </is>
      </c>
      <c r="AH367" s="20" t="inlineStr">
        <is>
          <t>017300001179</t>
        </is>
      </c>
      <c r="AI367" s="20" t="inlineStr">
        <is>
          <t>55.55555555555556%</t>
        </is>
      </c>
      <c r="AJ367" s="20" t="inlineStr">
        <is>
          <t>157719-01-1007/K1225/170323</t>
        </is>
      </c>
      <c r="AK367" s="20" t="inlineStr">
        <is>
          <t>Hợp đồng lao động Xác định thời hạn</t>
        </is>
      </c>
      <c r="AL367" s="20" t="inlineStr">
        <is>
          <t>2023-06-18</t>
        </is>
      </c>
    </row>
    <row r="368">
      <c r="A368" s="20" t="inlineStr">
        <is>
          <t>157718</t>
        </is>
      </c>
      <c r="B368" s="20" t="inlineStr">
        <is>
          <t>Lý Tuấn Anh</t>
        </is>
      </c>
      <c r="C368" s="20" t="inlineStr">
        <is>
          <t>157718-01</t>
        </is>
      </c>
      <c r="D368" s="20" t="inlineStr">
        <is>
          <t>1007</t>
        </is>
      </c>
      <c r="E368" s="20" t="inlineStr">
        <is>
          <t>FOXCONN</t>
        </is>
      </c>
      <c r="F368" s="21" t="inlineStr">
        <is>
          <t>1998-03-13</t>
        </is>
      </c>
      <c r="G368" s="20" t="inlineStr">
        <is>
          <t>OFF</t>
        </is>
      </c>
      <c r="H368" s="21" t="inlineStr">
        <is>
          <t>2023-03-17</t>
        </is>
      </c>
      <c r="I368" s="21" t="inlineStr">
        <is>
          <t>2023-05-14</t>
        </is>
      </c>
      <c r="J368" s="20" t="inlineStr"/>
      <c r="K368" s="20" t="inlineStr">
        <is>
          <t>Công nhân</t>
        </is>
      </c>
      <c r="L368" s="20" t="inlineStr">
        <is>
          <t>Công nhân</t>
        </is>
      </c>
      <c r="M368" s="20" t="inlineStr"/>
      <c r="N368" s="20" t="inlineStr">
        <is>
          <t>LC1</t>
        </is>
      </c>
      <c r="O368" s="20" t="inlineStr">
        <is>
          <t>M-GROSS</t>
        </is>
      </c>
      <c r="P368" s="20" t="inlineStr"/>
      <c r="Q368" s="20" t="inlineStr">
        <is>
          <t>1</t>
        </is>
      </c>
      <c r="R368" s="22" t="n">
        <v>0</v>
      </c>
      <c r="S368" s="22" t="n">
        <v>4500000</v>
      </c>
      <c r="T368" s="22" t="n">
        <v>4500000</v>
      </c>
      <c r="U368" s="20" t="n">
        <v>0</v>
      </c>
      <c r="V368" s="20" t="n">
        <v>0</v>
      </c>
      <c r="W368" s="20" t="n">
        <v>0</v>
      </c>
      <c r="X368" s="22" t="n">
        <v>300000</v>
      </c>
      <c r="Y368" s="22" t="n">
        <v>200000</v>
      </c>
      <c r="Z368" s="22" t="n">
        <v>350000</v>
      </c>
      <c r="AA368" s="22" t="n">
        <v>220000</v>
      </c>
      <c r="AB368" s="22" t="n">
        <v>0</v>
      </c>
      <c r="AC368" s="20" t="inlineStr">
        <is>
          <t>LY TUAN ANH</t>
        </is>
      </c>
      <c r="AD368" s="20" t="inlineStr">
        <is>
          <t>03401010518063</t>
        </is>
      </c>
      <c r="AE368" s="20" t="inlineStr">
        <is>
          <t>Ngân hàng Thương mại Cổ phần Hàng hải Việt Nam</t>
        </is>
      </c>
      <c r="AF368" s="20" t="inlineStr">
        <is>
          <t>MSB</t>
        </is>
      </c>
      <c r="AG368" s="20" t="inlineStr">
        <is>
          <t>MARITIMEBANK CN NINH HIEP HA NOI</t>
        </is>
      </c>
      <c r="AH368" s="20" t="inlineStr">
        <is>
          <t>002098004858</t>
        </is>
      </c>
      <c r="AI368" s="20" t="inlineStr">
        <is>
          <t>55.55555555555556%</t>
        </is>
      </c>
      <c r="AJ368" s="20" t="inlineStr">
        <is>
          <t>157718-01-1007/K1225/170323</t>
        </is>
      </c>
      <c r="AK368" s="20" t="inlineStr">
        <is>
          <t>Hợp đồng lao động Xác định thời hạn</t>
        </is>
      </c>
      <c r="AL368" s="20" t="inlineStr">
        <is>
          <t>2023-06-18</t>
        </is>
      </c>
    </row>
    <row r="369">
      <c r="A369" s="20" t="inlineStr">
        <is>
          <t>154118</t>
        </is>
      </c>
      <c r="B369" s="20" t="inlineStr">
        <is>
          <t>Triệu Tiến Tường</t>
        </is>
      </c>
      <c r="C369" s="20" t="inlineStr">
        <is>
          <t>154118-03</t>
        </is>
      </c>
      <c r="D369" s="20" t="inlineStr">
        <is>
          <t>1007</t>
        </is>
      </c>
      <c r="E369" s="20" t="inlineStr">
        <is>
          <t>FOXCONN</t>
        </is>
      </c>
      <c r="F369" s="21" t="inlineStr">
        <is>
          <t>1998-01-01</t>
        </is>
      </c>
      <c r="G369" s="20" t="inlineStr">
        <is>
          <t>OFF</t>
        </is>
      </c>
      <c r="H369" s="21" t="inlineStr">
        <is>
          <t>2023-02-20</t>
        </is>
      </c>
      <c r="I369" s="21" t="inlineStr">
        <is>
          <t>2023-05-21</t>
        </is>
      </c>
      <c r="J369" s="20" t="inlineStr"/>
      <c r="K369" s="20" t="inlineStr">
        <is>
          <t>Công nhân</t>
        </is>
      </c>
      <c r="L369" s="20" t="inlineStr">
        <is>
          <t>Công nhân</t>
        </is>
      </c>
      <c r="M369" s="20" t="inlineStr"/>
      <c r="N369" s="20" t="inlineStr">
        <is>
          <t>LC1</t>
        </is>
      </c>
      <c r="O369" s="20" t="inlineStr">
        <is>
          <t>M-GROSS</t>
        </is>
      </c>
      <c r="P369" s="20" t="inlineStr"/>
      <c r="Q369" s="20" t="inlineStr">
        <is>
          <t>0</t>
        </is>
      </c>
      <c r="R369" s="22" t="n">
        <v>0</v>
      </c>
      <c r="S369" s="22" t="n">
        <v>4500000</v>
      </c>
      <c r="T369" s="22" t="n">
        <v>4500000</v>
      </c>
      <c r="U369" s="20" t="n">
        <v>0</v>
      </c>
      <c r="V369" s="20" t="n">
        <v>0</v>
      </c>
      <c r="W369" s="20" t="n">
        <v>0</v>
      </c>
      <c r="X369" s="22" t="n">
        <v>300000</v>
      </c>
      <c r="Y369" s="22" t="n">
        <v>200000</v>
      </c>
      <c r="Z369" s="22" t="n">
        <v>350000</v>
      </c>
      <c r="AA369" s="22" t="n">
        <v>220000</v>
      </c>
      <c r="AB369" s="22" t="n">
        <v>0</v>
      </c>
      <c r="AC369" s="20" t="inlineStr">
        <is>
          <t>TRIEU TIEN TUONG</t>
        </is>
      </c>
      <c r="AD369" s="20" t="inlineStr">
        <is>
          <t>03401010815397</t>
        </is>
      </c>
      <c r="AE369" s="20" t="inlineStr">
        <is>
          <t>Ngân hàng Thương mại Cổ phần Hàng hải Việt Nam</t>
        </is>
      </c>
      <c r="AF369" s="20" t="inlineStr">
        <is>
          <t>MSB</t>
        </is>
      </c>
      <c r="AG369" s="20" t="inlineStr">
        <is>
          <t>MARITIMEBANK CN NINH HIEP HA NOI</t>
        </is>
      </c>
      <c r="AH369" s="20" t="inlineStr">
        <is>
          <t>006098001862</t>
        </is>
      </c>
      <c r="AI369" s="20" t="inlineStr">
        <is>
          <t>40.0%</t>
        </is>
      </c>
      <c r="AJ369" s="20" t="inlineStr">
        <is>
          <t>154118-01-1007/K1225/200223</t>
        </is>
      </c>
      <c r="AK369" s="20" t="inlineStr">
        <is>
          <t>Hợp đồng lao động Xác định thời hạn</t>
        </is>
      </c>
      <c r="AL369" s="20" t="inlineStr">
        <is>
          <t>2023-05-21</t>
        </is>
      </c>
    </row>
    <row r="370">
      <c r="A370" s="20" t="inlineStr">
        <is>
          <t>157717</t>
        </is>
      </c>
      <c r="B370" s="20" t="inlineStr">
        <is>
          <t>Phàn Thị Hạnh</t>
        </is>
      </c>
      <c r="C370" s="20" t="inlineStr">
        <is>
          <t>157717-01</t>
        </is>
      </c>
      <c r="D370" s="20" t="inlineStr">
        <is>
          <t>1007</t>
        </is>
      </c>
      <c r="E370" s="20" t="inlineStr">
        <is>
          <t>FOXCONN</t>
        </is>
      </c>
      <c r="F370" s="21" t="inlineStr">
        <is>
          <t>2005-01-18</t>
        </is>
      </c>
      <c r="G370" s="20" t="inlineStr">
        <is>
          <t>OFF</t>
        </is>
      </c>
      <c r="H370" s="21" t="inlineStr">
        <is>
          <t>2023-03-17</t>
        </is>
      </c>
      <c r="I370" s="21" t="inlineStr">
        <is>
          <t>2023-05-14</t>
        </is>
      </c>
      <c r="J370" s="20" t="inlineStr"/>
      <c r="K370" s="20" t="inlineStr">
        <is>
          <t>Công nhân</t>
        </is>
      </c>
      <c r="L370" s="20" t="inlineStr">
        <is>
          <t>Công nhân</t>
        </is>
      </c>
      <c r="M370" s="20" t="inlineStr"/>
      <c r="N370" s="20" t="inlineStr">
        <is>
          <t>LC1</t>
        </is>
      </c>
      <c r="O370" s="20" t="inlineStr">
        <is>
          <t>M-GROSS</t>
        </is>
      </c>
      <c r="P370" s="20" t="inlineStr"/>
      <c r="Q370" s="20" t="inlineStr">
        <is>
          <t>0</t>
        </is>
      </c>
      <c r="R370" s="22" t="n">
        <v>0</v>
      </c>
      <c r="S370" s="22" t="n">
        <v>4500000</v>
      </c>
      <c r="T370" s="22" t="n">
        <v>4500000</v>
      </c>
      <c r="U370" s="20" t="n">
        <v>0</v>
      </c>
      <c r="V370" s="20" t="n">
        <v>0</v>
      </c>
      <c r="W370" s="20" t="n">
        <v>0</v>
      </c>
      <c r="X370" s="22" t="n">
        <v>300000</v>
      </c>
      <c r="Y370" s="22" t="n">
        <v>200000</v>
      </c>
      <c r="Z370" s="22" t="n">
        <v>350000</v>
      </c>
      <c r="AA370" s="22" t="n">
        <v>220000</v>
      </c>
      <c r="AB370" s="22" t="n">
        <v>0</v>
      </c>
      <c r="AC370" s="20" t="inlineStr">
        <is>
          <t>PHAN THI HANH</t>
        </is>
      </c>
      <c r="AD370" s="20" t="inlineStr">
        <is>
          <t>03401010518054</t>
        </is>
      </c>
      <c r="AE370" s="20" t="inlineStr">
        <is>
          <t>Ngân hàng Thương mại Cổ phần Hàng hải Việt Nam</t>
        </is>
      </c>
      <c r="AF370" s="20" t="inlineStr">
        <is>
          <t>MSB</t>
        </is>
      </c>
      <c r="AG370" s="20" t="inlineStr">
        <is>
          <t>MARITIMEBANK CN NINH HIEP HA NOI</t>
        </is>
      </c>
      <c r="AH370" s="20" t="inlineStr">
        <is>
          <t>002305006715</t>
        </is>
      </c>
      <c r="AI370" s="20" t="inlineStr">
        <is>
          <t>55.55555555555556%</t>
        </is>
      </c>
      <c r="AJ370" s="20" t="inlineStr">
        <is>
          <t>157717-01-1007/K1225/170323</t>
        </is>
      </c>
      <c r="AK370" s="20" t="inlineStr">
        <is>
          <t>Hợp đồng lao động Xác định thời hạn</t>
        </is>
      </c>
      <c r="AL370" s="20" t="inlineStr">
        <is>
          <t>2023-06-18</t>
        </is>
      </c>
    </row>
    <row r="371">
      <c r="A371" s="20" t="inlineStr">
        <is>
          <t>158880</t>
        </is>
      </c>
      <c r="B371" s="20" t="inlineStr">
        <is>
          <t>Dương Văn Nhất</t>
        </is>
      </c>
      <c r="C371" s="20" t="inlineStr">
        <is>
          <t>158880-01</t>
        </is>
      </c>
      <c r="D371" s="20" t="inlineStr">
        <is>
          <t>1007</t>
        </is>
      </c>
      <c r="E371" s="20" t="inlineStr">
        <is>
          <t>FOXCONN</t>
        </is>
      </c>
      <c r="F371" s="21" t="inlineStr">
        <is>
          <t>1995-11-28</t>
        </is>
      </c>
      <c r="G371" s="20" t="inlineStr">
        <is>
          <t>OFF</t>
        </is>
      </c>
      <c r="H371" s="21" t="inlineStr">
        <is>
          <t>2023-05-24</t>
        </is>
      </c>
      <c r="I371" s="21" t="inlineStr">
        <is>
          <t>2023-05-25</t>
        </is>
      </c>
      <c r="J371" s="20" t="inlineStr"/>
      <c r="K371" s="20" t="inlineStr">
        <is>
          <t>Công nhân</t>
        </is>
      </c>
      <c r="L371" s="20" t="inlineStr">
        <is>
          <t>Công nhân</t>
        </is>
      </c>
      <c r="M371" s="20" t="inlineStr"/>
      <c r="N371" s="20" t="inlineStr">
        <is>
          <t>LC1</t>
        </is>
      </c>
      <c r="O371" s="20" t="inlineStr">
        <is>
          <t>M-GROSS</t>
        </is>
      </c>
      <c r="P371" s="20" t="inlineStr"/>
      <c r="Q371" s="20" t="inlineStr">
        <is>
          <t>0</t>
        </is>
      </c>
      <c r="R371" s="22" t="n">
        <v>0</v>
      </c>
      <c r="S371" s="22" t="n">
        <v>4600000</v>
      </c>
      <c r="T371" s="22" t="n">
        <v>4600000</v>
      </c>
      <c r="U371" s="20" t="n">
        <v>0</v>
      </c>
      <c r="V371" s="20" t="n">
        <v>0</v>
      </c>
      <c r="W371" s="20" t="n">
        <v>0</v>
      </c>
      <c r="X371" s="22" t="n">
        <v>300000</v>
      </c>
      <c r="Y371" s="22" t="n">
        <v>200000</v>
      </c>
      <c r="Z371" s="22" t="n">
        <v>350000</v>
      </c>
      <c r="AA371" s="22" t="n">
        <v>220000</v>
      </c>
      <c r="AB371" s="22" t="n">
        <v>0</v>
      </c>
      <c r="AC371" s="20" t="inlineStr"/>
      <c r="AD371" s="20" t="inlineStr"/>
      <c r="AE371" s="20" t="inlineStr"/>
      <c r="AF371" s="20" t="inlineStr"/>
      <c r="AG371" s="20" t="inlineStr"/>
      <c r="AH371" s="20" t="inlineStr">
        <is>
          <t>020095002294</t>
        </is>
      </c>
      <c r="AI371" s="20" t="inlineStr">
        <is>
          <t>0%</t>
        </is>
      </c>
      <c r="AJ371" s="20" t="inlineStr">
        <is>
          <t>158880-01-1007/K1225/240523</t>
        </is>
      </c>
      <c r="AK371" s="20" t="inlineStr">
        <is>
          <t>Hợp đồng lao động Xác định thời hạn</t>
        </is>
      </c>
      <c r="AL371" s="20" t="inlineStr">
        <is>
          <t>2023-08-20</t>
        </is>
      </c>
    </row>
    <row r="372">
      <c r="A372" s="20" t="inlineStr">
        <is>
          <t>159040</t>
        </is>
      </c>
      <c r="B372" s="20" t="inlineStr">
        <is>
          <t>Đinh Công Thành</t>
        </is>
      </c>
      <c r="C372" s="20" t="inlineStr">
        <is>
          <t>159040-01</t>
        </is>
      </c>
      <c r="D372" s="20" t="inlineStr">
        <is>
          <t>1007</t>
        </is>
      </c>
      <c r="E372" s="20" t="inlineStr">
        <is>
          <t>FOXCONN</t>
        </is>
      </c>
      <c r="F372" s="21" t="inlineStr">
        <is>
          <t>1992-09-15</t>
        </is>
      </c>
      <c r="G372" s="20" t="inlineStr">
        <is>
          <t>OFF</t>
        </is>
      </c>
      <c r="H372" s="21" t="inlineStr">
        <is>
          <t>2023-05-27</t>
        </is>
      </c>
      <c r="I372" s="21" t="inlineStr">
        <is>
          <t>2023-05-30</t>
        </is>
      </c>
      <c r="J372" s="20" t="inlineStr"/>
      <c r="K372" s="20" t="inlineStr">
        <is>
          <t>Công nhân</t>
        </is>
      </c>
      <c r="L372" s="20" t="inlineStr">
        <is>
          <t>Công nhân</t>
        </is>
      </c>
      <c r="M372" s="20" t="inlineStr"/>
      <c r="N372" s="20" t="inlineStr">
        <is>
          <t>LC1</t>
        </is>
      </c>
      <c r="O372" s="20" t="inlineStr">
        <is>
          <t>M-GROSS</t>
        </is>
      </c>
      <c r="P372" s="20" t="inlineStr"/>
      <c r="Q372" s="20" t="inlineStr">
        <is>
          <t>0</t>
        </is>
      </c>
      <c r="R372" s="22" t="n">
        <v>0</v>
      </c>
      <c r="S372" s="22" t="n">
        <v>4600000</v>
      </c>
      <c r="T372" s="22" t="n">
        <v>4600000</v>
      </c>
      <c r="U372" s="20" t="n">
        <v>0</v>
      </c>
      <c r="V372" s="20" t="n">
        <v>0</v>
      </c>
      <c r="W372" s="20" t="n">
        <v>0</v>
      </c>
      <c r="X372" s="22" t="n">
        <v>300000</v>
      </c>
      <c r="Y372" s="22" t="n">
        <v>200000</v>
      </c>
      <c r="Z372" s="22" t="n">
        <v>350000</v>
      </c>
      <c r="AA372" s="22" t="n">
        <v>220000</v>
      </c>
      <c r="AB372" s="22" t="n">
        <v>0</v>
      </c>
      <c r="AC372" s="20" t="inlineStr"/>
      <c r="AD372" s="20" t="inlineStr"/>
      <c r="AE372" s="20" t="inlineStr"/>
      <c r="AF372" s="20" t="inlineStr"/>
      <c r="AG372" s="20" t="inlineStr"/>
      <c r="AH372" s="20" t="inlineStr">
        <is>
          <t>027092003086</t>
        </is>
      </c>
      <c r="AI372" s="20" t="inlineStr">
        <is>
          <t>0%</t>
        </is>
      </c>
      <c r="AJ372" s="20" t="inlineStr">
        <is>
          <t>159040-01-1007/K1225/270523</t>
        </is>
      </c>
      <c r="AK372" s="20" t="inlineStr">
        <is>
          <t>Hợp đồng lao động Xác định thời hạn</t>
        </is>
      </c>
      <c r="AL372" s="20" t="inlineStr">
        <is>
          <t>2023-08-20</t>
        </is>
      </c>
    </row>
    <row r="373">
      <c r="A373" s="20" t="inlineStr">
        <is>
          <t>159039</t>
        </is>
      </c>
      <c r="B373" s="20" t="inlineStr">
        <is>
          <t>Trương Thị Dung</t>
        </is>
      </c>
      <c r="C373" s="20" t="inlineStr">
        <is>
          <t>159039-01</t>
        </is>
      </c>
      <c r="D373" s="20" t="inlineStr">
        <is>
          <t>1007</t>
        </is>
      </c>
      <c r="E373" s="20" t="inlineStr">
        <is>
          <t>FOXCONN</t>
        </is>
      </c>
      <c r="F373" s="21" t="inlineStr">
        <is>
          <t>2021-09-25</t>
        </is>
      </c>
      <c r="G373" s="20" t="inlineStr">
        <is>
          <t>OFF</t>
        </is>
      </c>
      <c r="H373" s="21" t="inlineStr">
        <is>
          <t>2023-05-27</t>
        </is>
      </c>
      <c r="I373" s="21" t="inlineStr">
        <is>
          <t>2023-05-28</t>
        </is>
      </c>
      <c r="J373" s="20" t="inlineStr"/>
      <c r="K373" s="20" t="inlineStr">
        <is>
          <t>Công nhân</t>
        </is>
      </c>
      <c r="L373" s="20" t="inlineStr">
        <is>
          <t>Công nhân</t>
        </is>
      </c>
      <c r="M373" s="20" t="inlineStr"/>
      <c r="N373" s="20" t="inlineStr">
        <is>
          <t>LC1</t>
        </is>
      </c>
      <c r="O373" s="20" t="inlineStr">
        <is>
          <t>M-GROSS</t>
        </is>
      </c>
      <c r="P373" s="20" t="inlineStr"/>
      <c r="Q373" s="20" t="inlineStr">
        <is>
          <t>0</t>
        </is>
      </c>
      <c r="R373" s="22" t="n">
        <v>0</v>
      </c>
      <c r="S373" s="22" t="n">
        <v>4600000</v>
      </c>
      <c r="T373" s="22" t="n">
        <v>4600000</v>
      </c>
      <c r="U373" s="20" t="n">
        <v>0</v>
      </c>
      <c r="V373" s="20" t="n">
        <v>0</v>
      </c>
      <c r="W373" s="20" t="n">
        <v>0</v>
      </c>
      <c r="X373" s="22" t="n">
        <v>300000</v>
      </c>
      <c r="Y373" s="22" t="n">
        <v>200000</v>
      </c>
      <c r="Z373" s="22" t="n">
        <v>350000</v>
      </c>
      <c r="AA373" s="22" t="n">
        <v>220000</v>
      </c>
      <c r="AB373" s="22" t="n">
        <v>0</v>
      </c>
      <c r="AC373" s="20" t="inlineStr"/>
      <c r="AD373" s="20" t="inlineStr"/>
      <c r="AE373" s="20" t="inlineStr"/>
      <c r="AF373" s="20" t="inlineStr"/>
      <c r="AG373" s="20" t="inlineStr"/>
      <c r="AH373" s="20" t="inlineStr">
        <is>
          <t>038195009267</t>
        </is>
      </c>
      <c r="AI373" s="20" t="inlineStr">
        <is>
          <t>0%</t>
        </is>
      </c>
      <c r="AJ373" s="20" t="inlineStr">
        <is>
          <t>159039-01-1007/K1225/270523</t>
        </is>
      </c>
      <c r="AK373" s="20" t="inlineStr">
        <is>
          <t>Hợp đồng lao động Xác định thời hạn</t>
        </is>
      </c>
      <c r="AL373" s="20" t="inlineStr">
        <is>
          <t>2023-08-20</t>
        </is>
      </c>
    </row>
    <row r="374">
      <c r="A374" s="20" t="inlineStr">
        <is>
          <t>159037</t>
        </is>
      </c>
      <c r="B374" s="20" t="inlineStr">
        <is>
          <t>Lò Thị Thắm</t>
        </is>
      </c>
      <c r="C374" s="20" t="inlineStr">
        <is>
          <t>159037-01</t>
        </is>
      </c>
      <c r="D374" s="20" t="inlineStr">
        <is>
          <t>1007</t>
        </is>
      </c>
      <c r="E374" s="20" t="inlineStr">
        <is>
          <t>FOXCONN</t>
        </is>
      </c>
      <c r="F374" s="21" t="inlineStr">
        <is>
          <t>2021-08-27</t>
        </is>
      </c>
      <c r="G374" s="20" t="inlineStr">
        <is>
          <t>OFF</t>
        </is>
      </c>
      <c r="H374" s="21" t="inlineStr">
        <is>
          <t>2023-05-27</t>
        </is>
      </c>
      <c r="I374" s="21" t="inlineStr">
        <is>
          <t>2023-05-28</t>
        </is>
      </c>
      <c r="J374" s="20" t="inlineStr"/>
      <c r="K374" s="20" t="inlineStr">
        <is>
          <t>Công nhân</t>
        </is>
      </c>
      <c r="L374" s="20" t="inlineStr">
        <is>
          <t>Công nhân</t>
        </is>
      </c>
      <c r="M374" s="20" t="inlineStr"/>
      <c r="N374" s="20" t="inlineStr">
        <is>
          <t>LC1</t>
        </is>
      </c>
      <c r="O374" s="20" t="inlineStr">
        <is>
          <t>M-GROSS</t>
        </is>
      </c>
      <c r="P374" s="20" t="inlineStr"/>
      <c r="Q374" s="20" t="inlineStr">
        <is>
          <t>0</t>
        </is>
      </c>
      <c r="R374" s="22" t="n">
        <v>0</v>
      </c>
      <c r="S374" s="22" t="n">
        <v>4600000</v>
      </c>
      <c r="T374" s="22" t="n">
        <v>4600000</v>
      </c>
      <c r="U374" s="20" t="n">
        <v>0</v>
      </c>
      <c r="V374" s="20" t="n">
        <v>0</v>
      </c>
      <c r="W374" s="20" t="n">
        <v>0</v>
      </c>
      <c r="X374" s="22" t="n">
        <v>300000</v>
      </c>
      <c r="Y374" s="22" t="n">
        <v>200000</v>
      </c>
      <c r="Z374" s="22" t="n">
        <v>350000</v>
      </c>
      <c r="AA374" s="22" t="n">
        <v>220000</v>
      </c>
      <c r="AB374" s="22" t="n">
        <v>0</v>
      </c>
      <c r="AC374" s="20" t="inlineStr"/>
      <c r="AD374" s="20" t="inlineStr"/>
      <c r="AE374" s="20" t="inlineStr"/>
      <c r="AF374" s="20" t="inlineStr"/>
      <c r="AG374" s="20" t="inlineStr"/>
      <c r="AH374" s="20" t="inlineStr">
        <is>
          <t>038194044541</t>
        </is>
      </c>
      <c r="AI374" s="20" t="inlineStr">
        <is>
          <t>0%</t>
        </is>
      </c>
      <c r="AJ374" s="20" t="inlineStr">
        <is>
          <t>159037-01-1007/K1225/270523</t>
        </is>
      </c>
      <c r="AK374" s="20" t="inlineStr">
        <is>
          <t>Hợp đồng lao động Xác định thời hạn</t>
        </is>
      </c>
      <c r="AL374" s="20" t="inlineStr">
        <is>
          <t>2023-08-20</t>
        </is>
      </c>
    </row>
    <row r="375">
      <c r="A375" s="20" t="inlineStr">
        <is>
          <t>159034</t>
        </is>
      </c>
      <c r="B375" s="20" t="inlineStr">
        <is>
          <t>Vàng Văn Giám</t>
        </is>
      </c>
      <c r="C375" s="20" t="inlineStr">
        <is>
          <t>159034-01</t>
        </is>
      </c>
      <c r="D375" s="20" t="inlineStr">
        <is>
          <t>1007</t>
        </is>
      </c>
      <c r="E375" s="20" t="inlineStr">
        <is>
          <t>FOXCONN</t>
        </is>
      </c>
      <c r="F375" s="21" t="inlineStr">
        <is>
          <t>2021-04-13</t>
        </is>
      </c>
      <c r="G375" s="20" t="inlineStr">
        <is>
          <t>OFF</t>
        </is>
      </c>
      <c r="H375" s="21" t="inlineStr">
        <is>
          <t>2023-05-27</t>
        </is>
      </c>
      <c r="I375" s="21" t="inlineStr">
        <is>
          <t>2023-05-28</t>
        </is>
      </c>
      <c r="J375" s="20" t="inlineStr"/>
      <c r="K375" s="20" t="inlineStr">
        <is>
          <t>Công nhân</t>
        </is>
      </c>
      <c r="L375" s="20" t="inlineStr">
        <is>
          <t>Công nhân</t>
        </is>
      </c>
      <c r="M375" s="20" t="inlineStr"/>
      <c r="N375" s="20" t="inlineStr">
        <is>
          <t>LC1</t>
        </is>
      </c>
      <c r="O375" s="20" t="inlineStr">
        <is>
          <t>M-GROSS</t>
        </is>
      </c>
      <c r="P375" s="20" t="inlineStr"/>
      <c r="Q375" s="20" t="inlineStr">
        <is>
          <t>0</t>
        </is>
      </c>
      <c r="R375" s="22" t="n">
        <v>0</v>
      </c>
      <c r="S375" s="22" t="n">
        <v>4600000</v>
      </c>
      <c r="T375" s="22" t="n">
        <v>4600000</v>
      </c>
      <c r="U375" s="20" t="n">
        <v>0</v>
      </c>
      <c r="V375" s="20" t="n">
        <v>0</v>
      </c>
      <c r="W375" s="20" t="n">
        <v>0</v>
      </c>
      <c r="X375" s="22" t="n">
        <v>300000</v>
      </c>
      <c r="Y375" s="22" t="n">
        <v>200000</v>
      </c>
      <c r="Z375" s="22" t="n">
        <v>350000</v>
      </c>
      <c r="AA375" s="22" t="n">
        <v>220000</v>
      </c>
      <c r="AB375" s="22" t="n">
        <v>0</v>
      </c>
      <c r="AC375" s="20" t="inlineStr"/>
      <c r="AD375" s="20" t="inlineStr"/>
      <c r="AE375" s="20" t="inlineStr"/>
      <c r="AF375" s="20" t="inlineStr"/>
      <c r="AG375" s="20" t="inlineStr"/>
      <c r="AH375" s="20" t="inlineStr">
        <is>
          <t>015202000539</t>
        </is>
      </c>
      <c r="AI375" s="20" t="inlineStr">
        <is>
          <t>0%</t>
        </is>
      </c>
      <c r="AJ375" s="20" t="inlineStr">
        <is>
          <t>159034-01-1007/K1225/270523</t>
        </is>
      </c>
      <c r="AK375" s="20" t="inlineStr">
        <is>
          <t>Hợp đồng lao động Xác định thời hạn</t>
        </is>
      </c>
      <c r="AL375" s="20" t="inlineStr">
        <is>
          <t>2023-08-20</t>
        </is>
      </c>
    </row>
    <row r="376">
      <c r="A376" s="20" t="inlineStr">
        <is>
          <t>159033</t>
        </is>
      </c>
      <c r="B376" s="20" t="inlineStr">
        <is>
          <t>Triệu Văn Đường</t>
        </is>
      </c>
      <c r="C376" s="20" t="inlineStr">
        <is>
          <t>159033-01</t>
        </is>
      </c>
      <c r="D376" s="20" t="inlineStr">
        <is>
          <t>1007</t>
        </is>
      </c>
      <c r="E376" s="20" t="inlineStr">
        <is>
          <t>FOXCONN</t>
        </is>
      </c>
      <c r="F376" s="21" t="inlineStr">
        <is>
          <t>2017-02-28</t>
        </is>
      </c>
      <c r="G376" s="20" t="inlineStr">
        <is>
          <t>OFF</t>
        </is>
      </c>
      <c r="H376" s="21" t="inlineStr">
        <is>
          <t>2023-05-27</t>
        </is>
      </c>
      <c r="I376" s="21" t="inlineStr">
        <is>
          <t>2023-05-28</t>
        </is>
      </c>
      <c r="J376" s="20" t="inlineStr"/>
      <c r="K376" s="20" t="inlineStr">
        <is>
          <t>Công nhân</t>
        </is>
      </c>
      <c r="L376" s="20" t="inlineStr">
        <is>
          <t>Công nhân</t>
        </is>
      </c>
      <c r="M376" s="20" t="inlineStr"/>
      <c r="N376" s="20" t="inlineStr">
        <is>
          <t>LC1</t>
        </is>
      </c>
      <c r="O376" s="20" t="inlineStr">
        <is>
          <t>M-GROSS</t>
        </is>
      </c>
      <c r="P376" s="20" t="inlineStr"/>
      <c r="Q376" s="20" t="inlineStr">
        <is>
          <t>0</t>
        </is>
      </c>
      <c r="R376" s="22" t="n">
        <v>0</v>
      </c>
      <c r="S376" s="22" t="n">
        <v>4600000</v>
      </c>
      <c r="T376" s="22" t="n">
        <v>4600000</v>
      </c>
      <c r="U376" s="20" t="n">
        <v>0</v>
      </c>
      <c r="V376" s="20" t="n">
        <v>0</v>
      </c>
      <c r="W376" s="20" t="n">
        <v>0</v>
      </c>
      <c r="X376" s="22" t="n">
        <v>300000</v>
      </c>
      <c r="Y376" s="22" t="n">
        <v>200000</v>
      </c>
      <c r="Z376" s="22" t="n">
        <v>350000</v>
      </c>
      <c r="AA376" s="22" t="n">
        <v>220000</v>
      </c>
      <c r="AB376" s="22" t="n">
        <v>0</v>
      </c>
      <c r="AC376" s="20" t="inlineStr"/>
      <c r="AD376" s="20" t="inlineStr"/>
      <c r="AE376" s="20" t="inlineStr"/>
      <c r="AF376" s="20" t="inlineStr"/>
      <c r="AG376" s="20" t="inlineStr"/>
      <c r="AH376" s="20" t="inlineStr">
        <is>
          <t>061046622</t>
        </is>
      </c>
      <c r="AI376" s="20" t="inlineStr">
        <is>
          <t>0%</t>
        </is>
      </c>
      <c r="AJ376" s="20" t="inlineStr">
        <is>
          <t>159033-01-1007/K1225/270523</t>
        </is>
      </c>
      <c r="AK376" s="20" t="inlineStr">
        <is>
          <t>Hợp đồng lao động Xác định thời hạn</t>
        </is>
      </c>
      <c r="AL376" s="20" t="inlineStr">
        <is>
          <t>2023-08-20</t>
        </is>
      </c>
    </row>
    <row r="377">
      <c r="A377" s="20" t="inlineStr">
        <is>
          <t>158869</t>
        </is>
      </c>
      <c r="B377" s="20" t="inlineStr">
        <is>
          <t>Bùi Thị Chinh</t>
        </is>
      </c>
      <c r="C377" s="20" t="inlineStr">
        <is>
          <t>158869-01</t>
        </is>
      </c>
      <c r="D377" s="20" t="inlineStr">
        <is>
          <t>1007</t>
        </is>
      </c>
      <c r="E377" s="20" t="inlineStr">
        <is>
          <t>FOXCONN</t>
        </is>
      </c>
      <c r="F377" s="21" t="inlineStr">
        <is>
          <t>2001-09-02</t>
        </is>
      </c>
      <c r="G377" s="20" t="inlineStr">
        <is>
          <t>OFF</t>
        </is>
      </c>
      <c r="H377" s="21" t="inlineStr">
        <is>
          <t>2023-05-24</t>
        </is>
      </c>
      <c r="I377" s="21" t="inlineStr">
        <is>
          <t>2023-05-25</t>
        </is>
      </c>
      <c r="J377" s="20" t="inlineStr"/>
      <c r="K377" s="20" t="inlineStr">
        <is>
          <t>Công nhân</t>
        </is>
      </c>
      <c r="L377" s="20" t="inlineStr">
        <is>
          <t>Công nhân</t>
        </is>
      </c>
      <c r="M377" s="20" t="inlineStr"/>
      <c r="N377" s="20" t="inlineStr">
        <is>
          <t>LC1</t>
        </is>
      </c>
      <c r="O377" s="20" t="inlineStr">
        <is>
          <t>M-GROSS</t>
        </is>
      </c>
      <c r="P377" s="20" t="inlineStr"/>
      <c r="Q377" s="20" t="inlineStr">
        <is>
          <t>0</t>
        </is>
      </c>
      <c r="R377" s="22" t="n">
        <v>0</v>
      </c>
      <c r="S377" s="22" t="n">
        <v>4600000</v>
      </c>
      <c r="T377" s="22" t="n">
        <v>4600000</v>
      </c>
      <c r="U377" s="20" t="n">
        <v>0</v>
      </c>
      <c r="V377" s="20" t="n">
        <v>0</v>
      </c>
      <c r="W377" s="20" t="n">
        <v>0</v>
      </c>
      <c r="X377" s="22" t="n">
        <v>300000</v>
      </c>
      <c r="Y377" s="22" t="n">
        <v>200000</v>
      </c>
      <c r="Z377" s="22" t="n">
        <v>350000</v>
      </c>
      <c r="AA377" s="22" t="n">
        <v>220000</v>
      </c>
      <c r="AB377" s="22" t="n">
        <v>0</v>
      </c>
      <c r="AC377" s="20" t="inlineStr"/>
      <c r="AD377" s="20" t="inlineStr"/>
      <c r="AE377" s="20" t="inlineStr"/>
      <c r="AF377" s="20" t="inlineStr"/>
      <c r="AG377" s="20" t="inlineStr"/>
      <c r="AH377" s="20" t="inlineStr">
        <is>
          <t>038301019415</t>
        </is>
      </c>
      <c r="AI377" s="20" t="inlineStr">
        <is>
          <t>0%</t>
        </is>
      </c>
      <c r="AJ377" s="20" t="inlineStr">
        <is>
          <t>158869-01-1007/K1225/240523</t>
        </is>
      </c>
      <c r="AK377" s="20" t="inlineStr">
        <is>
          <t>Hợp đồng lao động Xác định thời hạn</t>
        </is>
      </c>
      <c r="AL377" s="20" t="inlineStr">
        <is>
          <t>2023-08-20</t>
        </is>
      </c>
    </row>
    <row r="378">
      <c r="A378" s="20" t="inlineStr">
        <is>
          <t>158843</t>
        </is>
      </c>
      <c r="B378" s="20" t="inlineStr">
        <is>
          <t>Hà Thị Dung</t>
        </is>
      </c>
      <c r="C378" s="20" t="inlineStr">
        <is>
          <t>158843-01</t>
        </is>
      </c>
      <c r="D378" s="20" t="inlineStr">
        <is>
          <t>1007</t>
        </is>
      </c>
      <c r="E378" s="20" t="inlineStr">
        <is>
          <t>FOXCONN</t>
        </is>
      </c>
      <c r="F378" s="21" t="inlineStr">
        <is>
          <t>1996-02-26</t>
        </is>
      </c>
      <c r="G378" s="20" t="inlineStr">
        <is>
          <t>OFF</t>
        </is>
      </c>
      <c r="H378" s="21" t="inlineStr">
        <is>
          <t>2023-05-23</t>
        </is>
      </c>
      <c r="I378" s="21" t="inlineStr">
        <is>
          <t>2023-05-24</t>
        </is>
      </c>
      <c r="J378" s="20" t="inlineStr"/>
      <c r="K378" s="20" t="inlineStr">
        <is>
          <t>Công nhân</t>
        </is>
      </c>
      <c r="L378" s="20" t="inlineStr">
        <is>
          <t>Công nhân</t>
        </is>
      </c>
      <c r="M378" s="20" t="inlineStr"/>
      <c r="N378" s="20" t="inlineStr">
        <is>
          <t>LC1</t>
        </is>
      </c>
      <c r="O378" s="20" t="inlineStr">
        <is>
          <t>M-GROSS</t>
        </is>
      </c>
      <c r="P378" s="20" t="inlineStr"/>
      <c r="Q378" s="20" t="inlineStr">
        <is>
          <t>0</t>
        </is>
      </c>
      <c r="R378" s="22" t="n">
        <v>0</v>
      </c>
      <c r="S378" s="22" t="n">
        <v>4600000</v>
      </c>
      <c r="T378" s="22" t="n">
        <v>4600000</v>
      </c>
      <c r="U378" s="20" t="n">
        <v>0</v>
      </c>
      <c r="V378" s="20" t="n">
        <v>0</v>
      </c>
      <c r="W378" s="20" t="n">
        <v>0</v>
      </c>
      <c r="X378" s="22" t="n">
        <v>300000</v>
      </c>
      <c r="Y378" s="22" t="n">
        <v>200000</v>
      </c>
      <c r="Z378" s="22" t="n">
        <v>350000</v>
      </c>
      <c r="AA378" s="22" t="n">
        <v>220000</v>
      </c>
      <c r="AB378" s="22" t="n">
        <v>0</v>
      </c>
      <c r="AC378" s="20" t="inlineStr"/>
      <c r="AD378" s="20" t="inlineStr"/>
      <c r="AE378" s="20" t="inlineStr"/>
      <c r="AF378" s="20" t="inlineStr"/>
      <c r="AG378" s="20" t="inlineStr"/>
      <c r="AH378" s="20" t="inlineStr">
        <is>
          <t>038196016946</t>
        </is>
      </c>
      <c r="AI378" s="20" t="inlineStr">
        <is>
          <t>0%</t>
        </is>
      </c>
      <c r="AJ378" s="20" t="inlineStr">
        <is>
          <t>158843-01-1007/K1225/230523</t>
        </is>
      </c>
      <c r="AK378" s="20" t="inlineStr">
        <is>
          <t>Hợp đồng lao động Xác định thời hạn</t>
        </is>
      </c>
      <c r="AL378" s="20" t="inlineStr">
        <is>
          <t>2023-08-20</t>
        </is>
      </c>
    </row>
    <row r="379">
      <c r="A379" s="20" t="inlineStr">
        <is>
          <t>158833</t>
        </is>
      </c>
      <c r="B379" s="20" t="inlineStr">
        <is>
          <t>Lê Tuấn Anh</t>
        </is>
      </c>
      <c r="C379" s="20" t="inlineStr">
        <is>
          <t>158833-01</t>
        </is>
      </c>
      <c r="D379" s="20" t="inlineStr">
        <is>
          <t>1007</t>
        </is>
      </c>
      <c r="E379" s="20" t="inlineStr">
        <is>
          <t>FOXCONN</t>
        </is>
      </c>
      <c r="F379" s="21" t="inlineStr">
        <is>
          <t>1997-05-06</t>
        </is>
      </c>
      <c r="G379" s="20" t="inlineStr">
        <is>
          <t>OFF</t>
        </is>
      </c>
      <c r="H379" s="21" t="inlineStr">
        <is>
          <t>2023-05-23</t>
        </is>
      </c>
      <c r="I379" s="21" t="inlineStr">
        <is>
          <t>2023-05-30</t>
        </is>
      </c>
      <c r="J379" s="20" t="inlineStr"/>
      <c r="K379" s="20" t="inlineStr">
        <is>
          <t>Công nhân</t>
        </is>
      </c>
      <c r="L379" s="20" t="inlineStr">
        <is>
          <t>Công nhân</t>
        </is>
      </c>
      <c r="M379" s="20" t="inlineStr"/>
      <c r="N379" s="20" t="inlineStr">
        <is>
          <t>LC1</t>
        </is>
      </c>
      <c r="O379" s="20" t="inlineStr">
        <is>
          <t>M-GROSS</t>
        </is>
      </c>
      <c r="P379" s="20" t="inlineStr"/>
      <c r="Q379" s="20" t="inlineStr">
        <is>
          <t>0</t>
        </is>
      </c>
      <c r="R379" s="22" t="n">
        <v>0</v>
      </c>
      <c r="S379" s="22" t="n">
        <v>4600000</v>
      </c>
      <c r="T379" s="22" t="n">
        <v>4600000</v>
      </c>
      <c r="U379" s="20" t="n">
        <v>0</v>
      </c>
      <c r="V379" s="20" t="n">
        <v>0</v>
      </c>
      <c r="W379" s="20" t="n">
        <v>0</v>
      </c>
      <c r="X379" s="22" t="n">
        <v>300000</v>
      </c>
      <c r="Y379" s="22" t="n">
        <v>200000</v>
      </c>
      <c r="Z379" s="22" t="n">
        <v>350000</v>
      </c>
      <c r="AA379" s="22" t="n">
        <v>220000</v>
      </c>
      <c r="AB379" s="22" t="n">
        <v>0</v>
      </c>
      <c r="AC379" s="20" t="inlineStr"/>
      <c r="AD379" s="20" t="inlineStr"/>
      <c r="AE379" s="20" t="inlineStr"/>
      <c r="AF379" s="20" t="inlineStr"/>
      <c r="AG379" s="20" t="inlineStr"/>
      <c r="AH379" s="20" t="inlineStr">
        <is>
          <t>001097017945</t>
        </is>
      </c>
      <c r="AI379" s="20" t="inlineStr">
        <is>
          <t>0%</t>
        </is>
      </c>
      <c r="AJ379" s="20" t="inlineStr">
        <is>
          <t>158833-01-1007/K1225/230523</t>
        </is>
      </c>
      <c r="AK379" s="20" t="inlineStr">
        <is>
          <t>Hợp đồng lao động Xác định thời hạn</t>
        </is>
      </c>
      <c r="AL379" s="20" t="inlineStr">
        <is>
          <t>2023-08-20</t>
        </is>
      </c>
    </row>
    <row r="380">
      <c r="A380" s="20" t="inlineStr">
        <is>
          <t>158929</t>
        </is>
      </c>
      <c r="B380" s="20" t="inlineStr">
        <is>
          <t>Hà Văn Kỳ</t>
        </is>
      </c>
      <c r="C380" s="20" t="inlineStr">
        <is>
          <t>158929-01</t>
        </is>
      </c>
      <c r="D380" s="20" t="inlineStr">
        <is>
          <t>1007</t>
        </is>
      </c>
      <c r="E380" s="20" t="inlineStr">
        <is>
          <t>FOXCONN</t>
        </is>
      </c>
      <c r="F380" s="21" t="inlineStr">
        <is>
          <t>2002-12-24</t>
        </is>
      </c>
      <c r="G380" s="20" t="inlineStr">
        <is>
          <t>OFF</t>
        </is>
      </c>
      <c r="H380" s="21" t="inlineStr">
        <is>
          <t>2023-05-25</t>
        </is>
      </c>
      <c r="I380" s="21" t="inlineStr">
        <is>
          <t>2023-05-26</t>
        </is>
      </c>
      <c r="J380" s="20" t="inlineStr"/>
      <c r="K380" s="20" t="inlineStr">
        <is>
          <t>Công nhân</t>
        </is>
      </c>
      <c r="L380" s="20" t="inlineStr">
        <is>
          <t>Công nhân</t>
        </is>
      </c>
      <c r="M380" s="20" t="inlineStr"/>
      <c r="N380" s="20" t="inlineStr">
        <is>
          <t>LC1</t>
        </is>
      </c>
      <c r="O380" s="20" t="inlineStr">
        <is>
          <t>M-GROSS</t>
        </is>
      </c>
      <c r="P380" s="20" t="inlineStr"/>
      <c r="Q380" s="20" t="inlineStr">
        <is>
          <t>0</t>
        </is>
      </c>
      <c r="R380" s="22" t="n">
        <v>0</v>
      </c>
      <c r="S380" s="22" t="n">
        <v>4600000</v>
      </c>
      <c r="T380" s="22" t="n">
        <v>4600000</v>
      </c>
      <c r="U380" s="20" t="n">
        <v>0</v>
      </c>
      <c r="V380" s="20" t="n">
        <v>0</v>
      </c>
      <c r="W380" s="20" t="n">
        <v>0</v>
      </c>
      <c r="X380" s="22" t="n">
        <v>300000</v>
      </c>
      <c r="Y380" s="22" t="n">
        <v>200000</v>
      </c>
      <c r="Z380" s="22" t="n">
        <v>350000</v>
      </c>
      <c r="AA380" s="22" t="n">
        <v>220000</v>
      </c>
      <c r="AB380" s="22" t="n">
        <v>0</v>
      </c>
      <c r="AC380" s="20" t="inlineStr"/>
      <c r="AD380" s="20" t="inlineStr"/>
      <c r="AE380" s="20" t="inlineStr"/>
      <c r="AF380" s="20" t="inlineStr"/>
      <c r="AG380" s="20" t="inlineStr"/>
      <c r="AH380" s="20" t="inlineStr">
        <is>
          <t>082396989</t>
        </is>
      </c>
      <c r="AI380" s="20" t="inlineStr">
        <is>
          <t>0%</t>
        </is>
      </c>
      <c r="AJ380" s="20" t="inlineStr">
        <is>
          <t>158929-01-1007/K1225/250523</t>
        </is>
      </c>
      <c r="AK380" s="20" t="inlineStr">
        <is>
          <t>Hợp đồng lao động Xác định thời hạn</t>
        </is>
      </c>
      <c r="AL380" s="20" t="inlineStr">
        <is>
          <t>2023-08-20</t>
        </is>
      </c>
    </row>
    <row r="381">
      <c r="A381" s="20" t="inlineStr">
        <is>
          <t>159007</t>
        </is>
      </c>
      <c r="B381" s="20" t="inlineStr">
        <is>
          <t>Lương Thị Hiền</t>
        </is>
      </c>
      <c r="C381" s="20" t="inlineStr">
        <is>
          <t>159007-01</t>
        </is>
      </c>
      <c r="D381" s="20" t="inlineStr">
        <is>
          <t>1007</t>
        </is>
      </c>
      <c r="E381" s="20" t="inlineStr">
        <is>
          <t>FOXCONN</t>
        </is>
      </c>
      <c r="F381" s="21" t="inlineStr">
        <is>
          <t>1995-10-10</t>
        </is>
      </c>
      <c r="G381" s="20" t="inlineStr">
        <is>
          <t>OFF</t>
        </is>
      </c>
      <c r="H381" s="21" t="inlineStr">
        <is>
          <t>2023-05-26</t>
        </is>
      </c>
      <c r="I381" s="21" t="inlineStr">
        <is>
          <t>2023-05-27</t>
        </is>
      </c>
      <c r="J381" s="20" t="inlineStr"/>
      <c r="K381" s="20" t="inlineStr">
        <is>
          <t>Công nhân</t>
        </is>
      </c>
      <c r="L381" s="20" t="inlineStr">
        <is>
          <t>Công nhân</t>
        </is>
      </c>
      <c r="M381" s="20" t="inlineStr"/>
      <c r="N381" s="20" t="inlineStr">
        <is>
          <t>LC1</t>
        </is>
      </c>
      <c r="O381" s="20" t="inlineStr">
        <is>
          <t>M-GROSS</t>
        </is>
      </c>
      <c r="P381" s="20" t="inlineStr"/>
      <c r="Q381" s="20" t="inlineStr">
        <is>
          <t>0</t>
        </is>
      </c>
      <c r="R381" s="22" t="n">
        <v>0</v>
      </c>
      <c r="S381" s="22" t="n">
        <v>4600000</v>
      </c>
      <c r="T381" s="22" t="n">
        <v>4600000</v>
      </c>
      <c r="U381" s="20" t="n">
        <v>0</v>
      </c>
      <c r="V381" s="20" t="n">
        <v>0</v>
      </c>
      <c r="W381" s="20" t="n">
        <v>0</v>
      </c>
      <c r="X381" s="22" t="n">
        <v>300000</v>
      </c>
      <c r="Y381" s="22" t="n">
        <v>200000</v>
      </c>
      <c r="Z381" s="22" t="n">
        <v>350000</v>
      </c>
      <c r="AA381" s="22" t="n">
        <v>220000</v>
      </c>
      <c r="AB381" s="22" t="n">
        <v>0</v>
      </c>
      <c r="AC381" s="20" t="inlineStr"/>
      <c r="AD381" s="20" t="inlineStr"/>
      <c r="AE381" s="20" t="inlineStr"/>
      <c r="AF381" s="20" t="inlineStr"/>
      <c r="AG381" s="20" t="inlineStr"/>
      <c r="AH381" s="20" t="inlineStr">
        <is>
          <t>040195026760</t>
        </is>
      </c>
      <c r="AI381" s="20" t="inlineStr">
        <is>
          <t>0%</t>
        </is>
      </c>
      <c r="AJ381" s="20" t="inlineStr">
        <is>
          <t>159007-01-1007/K1225/260523</t>
        </is>
      </c>
      <c r="AK381" s="20" t="inlineStr">
        <is>
          <t>Hợp đồng lao động Xác định thời hạn</t>
        </is>
      </c>
      <c r="AL381" s="20" t="inlineStr">
        <is>
          <t>2023-08-20</t>
        </is>
      </c>
    </row>
    <row r="382">
      <c r="A382" s="20" t="inlineStr">
        <is>
          <t>158847</t>
        </is>
      </c>
      <c r="B382" s="20" t="inlineStr">
        <is>
          <t>Đinh Công Lâm</t>
        </is>
      </c>
      <c r="C382" s="20" t="inlineStr">
        <is>
          <t>158847-01</t>
        </is>
      </c>
      <c r="D382" s="20" t="inlineStr">
        <is>
          <t>1007</t>
        </is>
      </c>
      <c r="E382" s="20" t="inlineStr">
        <is>
          <t>FOXCONN</t>
        </is>
      </c>
      <c r="F382" s="21" t="inlineStr">
        <is>
          <t>1993-03-05</t>
        </is>
      </c>
      <c r="G382" s="20" t="inlineStr">
        <is>
          <t>OFF</t>
        </is>
      </c>
      <c r="H382" s="21" t="inlineStr">
        <is>
          <t>2023-05-23</t>
        </is>
      </c>
      <c r="I382" s="21" t="inlineStr">
        <is>
          <t>2023-05-24</t>
        </is>
      </c>
      <c r="J382" s="20" t="inlineStr"/>
      <c r="K382" s="20" t="inlineStr">
        <is>
          <t>Công nhân</t>
        </is>
      </c>
      <c r="L382" s="20" t="inlineStr">
        <is>
          <t>Công nhân</t>
        </is>
      </c>
      <c r="M382" s="20" t="inlineStr"/>
      <c r="N382" s="20" t="inlineStr">
        <is>
          <t>LC1</t>
        </is>
      </c>
      <c r="O382" s="20" t="inlineStr">
        <is>
          <t>M-GROSS</t>
        </is>
      </c>
      <c r="P382" s="20" t="inlineStr"/>
      <c r="Q382" s="20" t="inlineStr">
        <is>
          <t>0</t>
        </is>
      </c>
      <c r="R382" s="22" t="n">
        <v>0</v>
      </c>
      <c r="S382" s="22" t="n">
        <v>4600000</v>
      </c>
      <c r="T382" s="22" t="n">
        <v>4600000</v>
      </c>
      <c r="U382" s="20" t="n">
        <v>0</v>
      </c>
      <c r="V382" s="20" t="n">
        <v>0</v>
      </c>
      <c r="W382" s="20" t="n">
        <v>0</v>
      </c>
      <c r="X382" s="22" t="n">
        <v>300000</v>
      </c>
      <c r="Y382" s="22" t="n">
        <v>200000</v>
      </c>
      <c r="Z382" s="22" t="n">
        <v>350000</v>
      </c>
      <c r="AA382" s="22" t="n">
        <v>220000</v>
      </c>
      <c r="AB382" s="22" t="n">
        <v>0</v>
      </c>
      <c r="AC382" s="20" t="inlineStr"/>
      <c r="AD382" s="20" t="inlineStr"/>
      <c r="AE382" s="20" t="inlineStr"/>
      <c r="AF382" s="20" t="inlineStr"/>
      <c r="AG382" s="20" t="inlineStr"/>
      <c r="AH382" s="20" t="inlineStr">
        <is>
          <t>113680015</t>
        </is>
      </c>
      <c r="AI382" s="20" t="inlineStr">
        <is>
          <t>0%</t>
        </is>
      </c>
      <c r="AJ382" s="20" t="inlineStr">
        <is>
          <t>158847-01-1007/K1225/230523</t>
        </is>
      </c>
      <c r="AK382" s="20" t="inlineStr">
        <is>
          <t>Hợp đồng lao động Xác định thời hạn</t>
        </is>
      </c>
      <c r="AL382" s="20" t="inlineStr">
        <is>
          <t>2023-08-20</t>
        </is>
      </c>
    </row>
    <row r="383">
      <c r="A383" s="20" t="inlineStr">
        <is>
          <t>158842</t>
        </is>
      </c>
      <c r="B383" s="20" t="inlineStr">
        <is>
          <t>Hà Thị Mai</t>
        </is>
      </c>
      <c r="C383" s="20" t="inlineStr">
        <is>
          <t>158842-01</t>
        </is>
      </c>
      <c r="D383" s="20" t="inlineStr">
        <is>
          <t>1007</t>
        </is>
      </c>
      <c r="E383" s="20" t="inlineStr">
        <is>
          <t>FOXCONN</t>
        </is>
      </c>
      <c r="F383" s="21" t="inlineStr">
        <is>
          <t>1984-02-10</t>
        </is>
      </c>
      <c r="G383" s="20" t="inlineStr">
        <is>
          <t>OFF</t>
        </is>
      </c>
      <c r="H383" s="21" t="inlineStr">
        <is>
          <t>2023-05-23</t>
        </is>
      </c>
      <c r="I383" s="21" t="inlineStr">
        <is>
          <t>2023-05-24</t>
        </is>
      </c>
      <c r="J383" s="20" t="inlineStr"/>
      <c r="K383" s="20" t="inlineStr">
        <is>
          <t>Công nhân</t>
        </is>
      </c>
      <c r="L383" s="20" t="inlineStr">
        <is>
          <t>Công nhân</t>
        </is>
      </c>
      <c r="M383" s="20" t="inlineStr"/>
      <c r="N383" s="20" t="inlineStr">
        <is>
          <t>LC1</t>
        </is>
      </c>
      <c r="O383" s="20" t="inlineStr">
        <is>
          <t>M-GROSS</t>
        </is>
      </c>
      <c r="P383" s="20" t="inlineStr"/>
      <c r="Q383" s="20" t="inlineStr">
        <is>
          <t>0</t>
        </is>
      </c>
      <c r="R383" s="22" t="n">
        <v>0</v>
      </c>
      <c r="S383" s="22" t="n">
        <v>4600000</v>
      </c>
      <c r="T383" s="22" t="n">
        <v>4600000</v>
      </c>
      <c r="U383" s="20" t="n">
        <v>0</v>
      </c>
      <c r="V383" s="20" t="n">
        <v>0</v>
      </c>
      <c r="W383" s="20" t="n">
        <v>0</v>
      </c>
      <c r="X383" s="22" t="n">
        <v>300000</v>
      </c>
      <c r="Y383" s="22" t="n">
        <v>200000</v>
      </c>
      <c r="Z383" s="22" t="n">
        <v>350000</v>
      </c>
      <c r="AA383" s="22" t="n">
        <v>220000</v>
      </c>
      <c r="AB383" s="22" t="n">
        <v>0</v>
      </c>
      <c r="AC383" s="20" t="inlineStr"/>
      <c r="AD383" s="20" t="inlineStr"/>
      <c r="AE383" s="20" t="inlineStr"/>
      <c r="AF383" s="20" t="inlineStr"/>
      <c r="AG383" s="20" t="inlineStr"/>
      <c r="AH383" s="20" t="inlineStr">
        <is>
          <t>038184029093</t>
        </is>
      </c>
      <c r="AI383" s="20" t="inlineStr">
        <is>
          <t>0%</t>
        </is>
      </c>
      <c r="AJ383" s="20" t="inlineStr">
        <is>
          <t>158842-01-1007/K1225/230523</t>
        </is>
      </c>
      <c r="AK383" s="20" t="inlineStr">
        <is>
          <t>Hợp đồng lao động Xác định thời hạn</t>
        </is>
      </c>
      <c r="AL383" s="20" t="inlineStr">
        <is>
          <t>2023-08-20</t>
        </is>
      </c>
    </row>
    <row r="384">
      <c r="A384" s="20" t="inlineStr">
        <is>
          <t>159030</t>
        </is>
      </c>
      <c r="B384" s="20" t="inlineStr">
        <is>
          <t>Trần Văn Tá</t>
        </is>
      </c>
      <c r="C384" s="20" t="inlineStr">
        <is>
          <t>159030-01</t>
        </is>
      </c>
      <c r="D384" s="20" t="inlineStr">
        <is>
          <t>1007</t>
        </is>
      </c>
      <c r="E384" s="20" t="inlineStr">
        <is>
          <t>FOXCONN</t>
        </is>
      </c>
      <c r="F384" s="21" t="inlineStr">
        <is>
          <t>2021-04-22</t>
        </is>
      </c>
      <c r="G384" s="20" t="inlineStr">
        <is>
          <t>OFF</t>
        </is>
      </c>
      <c r="H384" s="21" t="inlineStr">
        <is>
          <t>2023-05-27</t>
        </is>
      </c>
      <c r="I384" s="21" t="inlineStr">
        <is>
          <t>2023-05-28</t>
        </is>
      </c>
      <c r="J384" s="20" t="inlineStr"/>
      <c r="K384" s="20" t="inlineStr">
        <is>
          <t>Công nhân</t>
        </is>
      </c>
      <c r="L384" s="20" t="inlineStr">
        <is>
          <t>Công nhân</t>
        </is>
      </c>
      <c r="M384" s="20" t="inlineStr"/>
      <c r="N384" s="20" t="inlineStr">
        <is>
          <t>LC1</t>
        </is>
      </c>
      <c r="O384" s="20" t="inlineStr">
        <is>
          <t>M-GROSS</t>
        </is>
      </c>
      <c r="P384" s="20" t="inlineStr"/>
      <c r="Q384" s="20" t="inlineStr">
        <is>
          <t>0</t>
        </is>
      </c>
      <c r="R384" s="22" t="n">
        <v>0</v>
      </c>
      <c r="S384" s="22" t="n">
        <v>4600000</v>
      </c>
      <c r="T384" s="22" t="n">
        <v>4600000</v>
      </c>
      <c r="U384" s="20" t="n">
        <v>0</v>
      </c>
      <c r="V384" s="20" t="n">
        <v>0</v>
      </c>
      <c r="W384" s="20" t="n">
        <v>0</v>
      </c>
      <c r="X384" s="22" t="n">
        <v>300000</v>
      </c>
      <c r="Y384" s="22" t="n">
        <v>200000</v>
      </c>
      <c r="Z384" s="22" t="n">
        <v>350000</v>
      </c>
      <c r="AA384" s="22" t="n">
        <v>220000</v>
      </c>
      <c r="AB384" s="22" t="n">
        <v>0</v>
      </c>
      <c r="AC384" s="20" t="inlineStr"/>
      <c r="AD384" s="20" t="inlineStr"/>
      <c r="AE384" s="20" t="inlineStr"/>
      <c r="AF384" s="20" t="inlineStr"/>
      <c r="AG384" s="20" t="inlineStr"/>
      <c r="AH384" s="20" t="inlineStr">
        <is>
          <t>040204005827</t>
        </is>
      </c>
      <c r="AI384" s="20" t="inlineStr">
        <is>
          <t>0%</t>
        </is>
      </c>
      <c r="AJ384" s="20" t="inlineStr">
        <is>
          <t>159030-01-1007/K1225/270523</t>
        </is>
      </c>
      <c r="AK384" s="20" t="inlineStr">
        <is>
          <t>Hợp đồng lao động Xác định thời hạn</t>
        </is>
      </c>
      <c r="AL384" s="20" t="inlineStr">
        <is>
          <t>2023-08-20</t>
        </is>
      </c>
    </row>
    <row r="385">
      <c r="A385" s="20" t="inlineStr">
        <is>
          <t>158841</t>
        </is>
      </c>
      <c r="B385" s="20" t="inlineStr">
        <is>
          <t>Phạm Văn Lợi</t>
        </is>
      </c>
      <c r="C385" s="20" t="inlineStr">
        <is>
          <t>158841-01</t>
        </is>
      </c>
      <c r="D385" s="20" t="inlineStr">
        <is>
          <t>1007</t>
        </is>
      </c>
      <c r="E385" s="20" t="inlineStr">
        <is>
          <t>FOXCONN</t>
        </is>
      </c>
      <c r="F385" s="21" t="inlineStr">
        <is>
          <t>1993-04-12</t>
        </is>
      </c>
      <c r="G385" s="20" t="inlineStr">
        <is>
          <t>OFF</t>
        </is>
      </c>
      <c r="H385" s="21" t="inlineStr">
        <is>
          <t>2023-05-23</t>
        </is>
      </c>
      <c r="I385" s="21" t="inlineStr">
        <is>
          <t>2023-05-24</t>
        </is>
      </c>
      <c r="J385" s="20" t="inlineStr"/>
      <c r="K385" s="20" t="inlineStr">
        <is>
          <t>Công nhân</t>
        </is>
      </c>
      <c r="L385" s="20" t="inlineStr">
        <is>
          <t>Công nhân</t>
        </is>
      </c>
      <c r="M385" s="20" t="inlineStr"/>
      <c r="N385" s="20" t="inlineStr">
        <is>
          <t>LC1</t>
        </is>
      </c>
      <c r="O385" s="20" t="inlineStr">
        <is>
          <t>M-GROSS</t>
        </is>
      </c>
      <c r="P385" s="20" t="inlineStr"/>
      <c r="Q385" s="20" t="inlineStr">
        <is>
          <t>0</t>
        </is>
      </c>
      <c r="R385" s="22" t="n">
        <v>0</v>
      </c>
      <c r="S385" s="22" t="n">
        <v>4600000</v>
      </c>
      <c r="T385" s="22" t="n">
        <v>4600000</v>
      </c>
      <c r="U385" s="20" t="n">
        <v>0</v>
      </c>
      <c r="V385" s="20" t="n">
        <v>0</v>
      </c>
      <c r="W385" s="20" t="n">
        <v>0</v>
      </c>
      <c r="X385" s="22" t="n">
        <v>300000</v>
      </c>
      <c r="Y385" s="22" t="n">
        <v>200000</v>
      </c>
      <c r="Z385" s="22" t="n">
        <v>350000</v>
      </c>
      <c r="AA385" s="22" t="n">
        <v>220000</v>
      </c>
      <c r="AB385" s="22" t="n">
        <v>0</v>
      </c>
      <c r="AC385" s="20" t="inlineStr"/>
      <c r="AD385" s="20" t="inlineStr"/>
      <c r="AE385" s="20" t="inlineStr"/>
      <c r="AF385" s="20" t="inlineStr"/>
      <c r="AG385" s="20" t="inlineStr"/>
      <c r="AH385" s="20" t="inlineStr">
        <is>
          <t>038093043790</t>
        </is>
      </c>
      <c r="AI385" s="20" t="inlineStr">
        <is>
          <t>0%</t>
        </is>
      </c>
      <c r="AJ385" s="20" t="inlineStr">
        <is>
          <t>158841-01-1007/K1225/230523</t>
        </is>
      </c>
      <c r="AK385" s="20" t="inlineStr">
        <is>
          <t>Hợp đồng lao động Xác định thời hạn</t>
        </is>
      </c>
      <c r="AL385" s="20" t="inlineStr">
        <is>
          <t>2023-08-20</t>
        </is>
      </c>
    </row>
    <row r="386">
      <c r="A386" s="20" t="inlineStr">
        <is>
          <t>159006</t>
        </is>
      </c>
      <c r="B386" s="20" t="inlineStr">
        <is>
          <t>Vi Văn Nha</t>
        </is>
      </c>
      <c r="C386" s="20" t="inlineStr">
        <is>
          <t>159006-01</t>
        </is>
      </c>
      <c r="D386" s="20" t="inlineStr">
        <is>
          <t>1007</t>
        </is>
      </c>
      <c r="E386" s="20" t="inlineStr">
        <is>
          <t>FOXCONN</t>
        </is>
      </c>
      <c r="F386" s="21" t="inlineStr">
        <is>
          <t>1995-07-06</t>
        </is>
      </c>
      <c r="G386" s="20" t="inlineStr">
        <is>
          <t>OFF</t>
        </is>
      </c>
      <c r="H386" s="21" t="inlineStr">
        <is>
          <t>2023-05-26</t>
        </is>
      </c>
      <c r="I386" s="21" t="inlineStr">
        <is>
          <t>2023-05-27</t>
        </is>
      </c>
      <c r="J386" s="20" t="inlineStr"/>
      <c r="K386" s="20" t="inlineStr">
        <is>
          <t>Công nhân</t>
        </is>
      </c>
      <c r="L386" s="20" t="inlineStr">
        <is>
          <t>Công nhân</t>
        </is>
      </c>
      <c r="M386" s="20" t="inlineStr"/>
      <c r="N386" s="20" t="inlineStr">
        <is>
          <t>LC1</t>
        </is>
      </c>
      <c r="O386" s="20" t="inlineStr">
        <is>
          <t>M-GROSS</t>
        </is>
      </c>
      <c r="P386" s="20" t="inlineStr"/>
      <c r="Q386" s="20" t="inlineStr">
        <is>
          <t>0</t>
        </is>
      </c>
      <c r="R386" s="22" t="n">
        <v>0</v>
      </c>
      <c r="S386" s="22" t="n">
        <v>4600000</v>
      </c>
      <c r="T386" s="22" t="n">
        <v>4600000</v>
      </c>
      <c r="U386" s="20" t="n">
        <v>0</v>
      </c>
      <c r="V386" s="20" t="n">
        <v>0</v>
      </c>
      <c r="W386" s="20" t="n">
        <v>0</v>
      </c>
      <c r="X386" s="22" t="n">
        <v>300000</v>
      </c>
      <c r="Y386" s="22" t="n">
        <v>200000</v>
      </c>
      <c r="Z386" s="22" t="n">
        <v>350000</v>
      </c>
      <c r="AA386" s="22" t="n">
        <v>220000</v>
      </c>
      <c r="AB386" s="22" t="n">
        <v>0</v>
      </c>
      <c r="AC386" s="20" t="inlineStr"/>
      <c r="AD386" s="20" t="inlineStr"/>
      <c r="AE386" s="20" t="inlineStr"/>
      <c r="AF386" s="20" t="inlineStr"/>
      <c r="AG386" s="20" t="inlineStr"/>
      <c r="AH386" s="20" t="inlineStr">
        <is>
          <t>040095016530</t>
        </is>
      </c>
      <c r="AI386" s="20" t="inlineStr">
        <is>
          <t>0%</t>
        </is>
      </c>
      <c r="AJ386" s="20" t="inlineStr">
        <is>
          <t>159006-01-1007/K1225/260523</t>
        </is>
      </c>
      <c r="AK386" s="20" t="inlineStr">
        <is>
          <t>Hợp đồng lao động Xác định thời hạn</t>
        </is>
      </c>
      <c r="AL386" s="20" t="inlineStr">
        <is>
          <t>2023-08-20</t>
        </is>
      </c>
    </row>
    <row r="387">
      <c r="A387" s="20" t="inlineStr">
        <is>
          <t>158835</t>
        </is>
      </c>
      <c r="B387" s="20" t="inlineStr">
        <is>
          <t>Hoàng Minh Chí</t>
        </is>
      </c>
      <c r="C387" s="20" t="inlineStr">
        <is>
          <t>158835-01</t>
        </is>
      </c>
      <c r="D387" s="20" t="inlineStr">
        <is>
          <t>1007</t>
        </is>
      </c>
      <c r="E387" s="20" t="inlineStr">
        <is>
          <t>FOXCONN</t>
        </is>
      </c>
      <c r="F387" s="21" t="inlineStr">
        <is>
          <t>2004-06-22</t>
        </is>
      </c>
      <c r="G387" s="20" t="inlineStr">
        <is>
          <t>OFF</t>
        </is>
      </c>
      <c r="H387" s="21" t="inlineStr">
        <is>
          <t>2023-05-23</t>
        </is>
      </c>
      <c r="I387" s="21" t="inlineStr">
        <is>
          <t>2023-05-25</t>
        </is>
      </c>
      <c r="J387" s="20" t="inlineStr"/>
      <c r="K387" s="20" t="inlineStr">
        <is>
          <t>Công nhân</t>
        </is>
      </c>
      <c r="L387" s="20" t="inlineStr">
        <is>
          <t>Công nhân</t>
        </is>
      </c>
      <c r="M387" s="20" t="inlineStr"/>
      <c r="N387" s="20" t="inlineStr">
        <is>
          <t>LC1</t>
        </is>
      </c>
      <c r="O387" s="20" t="inlineStr">
        <is>
          <t>M-GROSS</t>
        </is>
      </c>
      <c r="P387" s="20" t="inlineStr"/>
      <c r="Q387" s="20" t="inlineStr">
        <is>
          <t>0</t>
        </is>
      </c>
      <c r="R387" s="22" t="n">
        <v>0</v>
      </c>
      <c r="S387" s="22" t="n">
        <v>4600000</v>
      </c>
      <c r="T387" s="22" t="n">
        <v>4600000</v>
      </c>
      <c r="U387" s="20" t="n">
        <v>0</v>
      </c>
      <c r="V387" s="20" t="n">
        <v>0</v>
      </c>
      <c r="W387" s="20" t="n">
        <v>0</v>
      </c>
      <c r="X387" s="22" t="n">
        <v>300000</v>
      </c>
      <c r="Y387" s="22" t="n">
        <v>200000</v>
      </c>
      <c r="Z387" s="22" t="n">
        <v>350000</v>
      </c>
      <c r="AA387" s="22" t="n">
        <v>220000</v>
      </c>
      <c r="AB387" s="22" t="n">
        <v>0</v>
      </c>
      <c r="AC387" s="20" t="inlineStr"/>
      <c r="AD387" s="20" t="inlineStr"/>
      <c r="AE387" s="20" t="inlineStr"/>
      <c r="AF387" s="20" t="inlineStr"/>
      <c r="AG387" s="20" t="inlineStr"/>
      <c r="AH387" s="20" t="inlineStr">
        <is>
          <t>002204002064</t>
        </is>
      </c>
      <c r="AI387" s="20" t="inlineStr">
        <is>
          <t>0%</t>
        </is>
      </c>
      <c r="AJ387" s="20" t="inlineStr">
        <is>
          <t>158835-01-1007/K1225/230523</t>
        </is>
      </c>
      <c r="AK387" s="20" t="inlineStr">
        <is>
          <t>Hợp đồng lao động Xác định thời hạn</t>
        </is>
      </c>
      <c r="AL387" s="20" t="inlineStr">
        <is>
          <t>2023-08-20</t>
        </is>
      </c>
    </row>
    <row r="388">
      <c r="A388" s="20" t="inlineStr">
        <is>
          <t>158834</t>
        </is>
      </c>
      <c r="B388" s="20" t="inlineStr">
        <is>
          <t>Hoàng Văn Vượt</t>
        </is>
      </c>
      <c r="C388" s="20" t="inlineStr">
        <is>
          <t>158834-01</t>
        </is>
      </c>
      <c r="D388" s="20" t="inlineStr">
        <is>
          <t>1007</t>
        </is>
      </c>
      <c r="E388" s="20" t="inlineStr">
        <is>
          <t>FOXCONN</t>
        </is>
      </c>
      <c r="F388" s="21" t="inlineStr">
        <is>
          <t>2004-12-23</t>
        </is>
      </c>
      <c r="G388" s="20" t="inlineStr">
        <is>
          <t>OFF</t>
        </is>
      </c>
      <c r="H388" s="21" t="inlineStr">
        <is>
          <t>2023-05-23</t>
        </is>
      </c>
      <c r="I388" s="21" t="inlineStr">
        <is>
          <t>2023-05-25</t>
        </is>
      </c>
      <c r="J388" s="20" t="inlineStr"/>
      <c r="K388" s="20" t="inlineStr">
        <is>
          <t>Công nhân</t>
        </is>
      </c>
      <c r="L388" s="20" t="inlineStr">
        <is>
          <t>Công nhân</t>
        </is>
      </c>
      <c r="M388" s="20" t="inlineStr"/>
      <c r="N388" s="20" t="inlineStr">
        <is>
          <t>LC1</t>
        </is>
      </c>
      <c r="O388" s="20" t="inlineStr">
        <is>
          <t>M-GROSS</t>
        </is>
      </c>
      <c r="P388" s="20" t="inlineStr"/>
      <c r="Q388" s="20" t="inlineStr">
        <is>
          <t>0</t>
        </is>
      </c>
      <c r="R388" s="22" t="n">
        <v>0</v>
      </c>
      <c r="S388" s="22" t="n">
        <v>4600000</v>
      </c>
      <c r="T388" s="22" t="n">
        <v>4600000</v>
      </c>
      <c r="U388" s="20" t="n">
        <v>0</v>
      </c>
      <c r="V388" s="20" t="n">
        <v>0</v>
      </c>
      <c r="W388" s="20" t="n">
        <v>0</v>
      </c>
      <c r="X388" s="22" t="n">
        <v>300000</v>
      </c>
      <c r="Y388" s="22" t="n">
        <v>200000</v>
      </c>
      <c r="Z388" s="22" t="n">
        <v>350000</v>
      </c>
      <c r="AA388" s="22" t="n">
        <v>220000</v>
      </c>
      <c r="AB388" s="22" t="n">
        <v>0</v>
      </c>
      <c r="AC388" s="20" t="inlineStr"/>
      <c r="AD388" s="20" t="inlineStr"/>
      <c r="AE388" s="20" t="inlineStr"/>
      <c r="AF388" s="20" t="inlineStr"/>
      <c r="AG388" s="20" t="inlineStr"/>
      <c r="AH388" s="20" t="inlineStr">
        <is>
          <t>002204011897</t>
        </is>
      </c>
      <c r="AI388" s="20" t="inlineStr">
        <is>
          <t>0%</t>
        </is>
      </c>
      <c r="AJ388" s="20" t="inlineStr">
        <is>
          <t>158834-01-1007/K1225/230523</t>
        </is>
      </c>
      <c r="AK388" s="20" t="inlineStr">
        <is>
          <t>Hợp đồng lao động Xác định thời hạn</t>
        </is>
      </c>
      <c r="AL388" s="20" t="inlineStr">
        <is>
          <t>2023-08-20</t>
        </is>
      </c>
    </row>
    <row r="389">
      <c r="A389" s="20" t="inlineStr">
        <is>
          <t>158996</t>
        </is>
      </c>
      <c r="B389" s="20" t="inlineStr">
        <is>
          <t>Lù Văn Lê</t>
        </is>
      </c>
      <c r="C389" s="20" t="inlineStr">
        <is>
          <t>158996-01</t>
        </is>
      </c>
      <c r="D389" s="20" t="inlineStr">
        <is>
          <t>1007</t>
        </is>
      </c>
      <c r="E389" s="20" t="inlineStr">
        <is>
          <t>FOXCONN</t>
        </is>
      </c>
      <c r="F389" s="21" t="inlineStr">
        <is>
          <t>2000-09-04</t>
        </is>
      </c>
      <c r="G389" s="20" t="inlineStr">
        <is>
          <t>OFF</t>
        </is>
      </c>
      <c r="H389" s="21" t="inlineStr">
        <is>
          <t>2023-05-26</t>
        </is>
      </c>
      <c r="I389" s="21" t="inlineStr">
        <is>
          <t>2023-05-27</t>
        </is>
      </c>
      <c r="J389" s="20" t="inlineStr"/>
      <c r="K389" s="20" t="inlineStr">
        <is>
          <t>Công nhân</t>
        </is>
      </c>
      <c r="L389" s="20" t="inlineStr">
        <is>
          <t>Công nhân</t>
        </is>
      </c>
      <c r="M389" s="20" t="inlineStr"/>
      <c r="N389" s="20" t="inlineStr">
        <is>
          <t>LC1</t>
        </is>
      </c>
      <c r="O389" s="20" t="inlineStr">
        <is>
          <t>M-GROSS</t>
        </is>
      </c>
      <c r="P389" s="20" t="inlineStr"/>
      <c r="Q389" s="20" t="inlineStr">
        <is>
          <t>0</t>
        </is>
      </c>
      <c r="R389" s="22" t="n">
        <v>0</v>
      </c>
      <c r="S389" s="22" t="n">
        <v>4600000</v>
      </c>
      <c r="T389" s="22" t="n">
        <v>4600000</v>
      </c>
      <c r="U389" s="20" t="n">
        <v>0</v>
      </c>
      <c r="V389" s="20" t="n">
        <v>0</v>
      </c>
      <c r="W389" s="20" t="n">
        <v>0</v>
      </c>
      <c r="X389" s="22" t="n">
        <v>300000</v>
      </c>
      <c r="Y389" s="22" t="n">
        <v>200000</v>
      </c>
      <c r="Z389" s="22" t="n">
        <v>350000</v>
      </c>
      <c r="AA389" s="22" t="n">
        <v>220000</v>
      </c>
      <c r="AB389" s="22" t="n">
        <v>0</v>
      </c>
      <c r="AC389" s="20" t="inlineStr"/>
      <c r="AD389" s="20" t="inlineStr"/>
      <c r="AE389" s="20" t="inlineStr"/>
      <c r="AF389" s="20" t="inlineStr"/>
      <c r="AG389" s="20" t="inlineStr"/>
      <c r="AH389" s="20" t="inlineStr">
        <is>
          <t>010200002785</t>
        </is>
      </c>
      <c r="AI389" s="20" t="inlineStr">
        <is>
          <t>0%</t>
        </is>
      </c>
      <c r="AJ389" s="20" t="inlineStr">
        <is>
          <t>158996-01-1007/K1225/260523</t>
        </is>
      </c>
      <c r="AK389" s="20" t="inlineStr">
        <is>
          <t>Hợp đồng lao động Xác định thời hạn</t>
        </is>
      </c>
      <c r="AL389" s="20" t="inlineStr">
        <is>
          <t>2023-08-20</t>
        </is>
      </c>
    </row>
    <row r="390">
      <c r="A390" s="20" t="inlineStr">
        <is>
          <t>158990</t>
        </is>
      </c>
      <c r="B390" s="20" t="inlineStr">
        <is>
          <t>Chang Thị Dê</t>
        </is>
      </c>
      <c r="C390" s="20" t="inlineStr">
        <is>
          <t>158990-01</t>
        </is>
      </c>
      <c r="D390" s="20" t="inlineStr">
        <is>
          <t>1007</t>
        </is>
      </c>
      <c r="E390" s="20" t="inlineStr">
        <is>
          <t>FOXCONN</t>
        </is>
      </c>
      <c r="F390" s="21" t="inlineStr">
        <is>
          <t>1993-01-01</t>
        </is>
      </c>
      <c r="G390" s="20" t="inlineStr">
        <is>
          <t>OFF</t>
        </is>
      </c>
      <c r="H390" s="21" t="inlineStr">
        <is>
          <t>2023-05-26</t>
        </is>
      </c>
      <c r="I390" s="21" t="inlineStr">
        <is>
          <t>2023-05-27</t>
        </is>
      </c>
      <c r="J390" s="20" t="inlineStr"/>
      <c r="K390" s="20" t="inlineStr">
        <is>
          <t>Công nhân</t>
        </is>
      </c>
      <c r="L390" s="20" t="inlineStr">
        <is>
          <t>Công nhân</t>
        </is>
      </c>
      <c r="M390" s="20" t="inlineStr"/>
      <c r="N390" s="20" t="inlineStr">
        <is>
          <t>LC1</t>
        </is>
      </c>
      <c r="O390" s="20" t="inlineStr">
        <is>
          <t>M-GROSS</t>
        </is>
      </c>
      <c r="P390" s="20" t="inlineStr"/>
      <c r="Q390" s="20" t="inlineStr">
        <is>
          <t>0</t>
        </is>
      </c>
      <c r="R390" s="22" t="n">
        <v>0</v>
      </c>
      <c r="S390" s="22" t="n">
        <v>4600000</v>
      </c>
      <c r="T390" s="22" t="n">
        <v>4600000</v>
      </c>
      <c r="U390" s="20" t="n">
        <v>0</v>
      </c>
      <c r="V390" s="20" t="n">
        <v>0</v>
      </c>
      <c r="W390" s="20" t="n">
        <v>0</v>
      </c>
      <c r="X390" s="22" t="n">
        <v>300000</v>
      </c>
      <c r="Y390" s="22" t="n">
        <v>200000</v>
      </c>
      <c r="Z390" s="22" t="n">
        <v>350000</v>
      </c>
      <c r="AA390" s="22" t="n">
        <v>220000</v>
      </c>
      <c r="AB390" s="22" t="n">
        <v>0</v>
      </c>
      <c r="AC390" s="20" t="inlineStr"/>
      <c r="AD390" s="20" t="inlineStr"/>
      <c r="AE390" s="20" t="inlineStr"/>
      <c r="AF390" s="20" t="inlineStr"/>
      <c r="AG390" s="20" t="inlineStr"/>
      <c r="AH390" s="20" t="inlineStr">
        <is>
          <t>012193000798</t>
        </is>
      </c>
      <c r="AI390" s="20" t="inlineStr">
        <is>
          <t>0%</t>
        </is>
      </c>
      <c r="AJ390" s="20" t="inlineStr">
        <is>
          <t>158990-01-1007/K1225/260523</t>
        </is>
      </c>
      <c r="AK390" s="20" t="inlineStr">
        <is>
          <t>Hợp đồng lao động Xác định thời hạn</t>
        </is>
      </c>
      <c r="AL390" s="20" t="inlineStr">
        <is>
          <t>2023-08-20</t>
        </is>
      </c>
    </row>
    <row r="391">
      <c r="A391" s="20" t="inlineStr">
        <is>
          <t>158989</t>
        </is>
      </c>
      <c r="B391" s="20" t="inlineStr">
        <is>
          <t>Gì A Thắng</t>
        </is>
      </c>
      <c r="C391" s="20" t="inlineStr">
        <is>
          <t>158989-01</t>
        </is>
      </c>
      <c r="D391" s="20" t="inlineStr">
        <is>
          <t>1007</t>
        </is>
      </c>
      <c r="E391" s="20" t="inlineStr">
        <is>
          <t>FOXCONN</t>
        </is>
      </c>
      <c r="F391" s="21" t="inlineStr">
        <is>
          <t>1990-03-04</t>
        </is>
      </c>
      <c r="G391" s="20" t="inlineStr">
        <is>
          <t>OFF</t>
        </is>
      </c>
      <c r="H391" s="21" t="inlineStr">
        <is>
          <t>2023-05-26</t>
        </is>
      </c>
      <c r="I391" s="21" t="inlineStr">
        <is>
          <t>2023-05-27</t>
        </is>
      </c>
      <c r="J391" s="20" t="inlineStr"/>
      <c r="K391" s="20" t="inlineStr">
        <is>
          <t>Công nhân</t>
        </is>
      </c>
      <c r="L391" s="20" t="inlineStr">
        <is>
          <t>Công nhân</t>
        </is>
      </c>
      <c r="M391" s="20" t="inlineStr"/>
      <c r="N391" s="20" t="inlineStr">
        <is>
          <t>LC1</t>
        </is>
      </c>
      <c r="O391" s="20" t="inlineStr">
        <is>
          <t>M-GROSS</t>
        </is>
      </c>
      <c r="P391" s="20" t="inlineStr"/>
      <c r="Q391" s="20" t="inlineStr">
        <is>
          <t>0</t>
        </is>
      </c>
      <c r="R391" s="22" t="n">
        <v>0</v>
      </c>
      <c r="S391" s="22" t="n">
        <v>4600000</v>
      </c>
      <c r="T391" s="22" t="n">
        <v>4600000</v>
      </c>
      <c r="U391" s="20" t="n">
        <v>0</v>
      </c>
      <c r="V391" s="20" t="n">
        <v>0</v>
      </c>
      <c r="W391" s="20" t="n">
        <v>0</v>
      </c>
      <c r="X391" s="22" t="n">
        <v>300000</v>
      </c>
      <c r="Y391" s="22" t="n">
        <v>200000</v>
      </c>
      <c r="Z391" s="22" t="n">
        <v>350000</v>
      </c>
      <c r="AA391" s="22" t="n">
        <v>220000</v>
      </c>
      <c r="AB391" s="22" t="n">
        <v>0</v>
      </c>
      <c r="AC391" s="20" t="inlineStr"/>
      <c r="AD391" s="20" t="inlineStr"/>
      <c r="AE391" s="20" t="inlineStr"/>
      <c r="AF391" s="20" t="inlineStr"/>
      <c r="AG391" s="20" t="inlineStr"/>
      <c r="AH391" s="20" t="inlineStr">
        <is>
          <t>012090006881</t>
        </is>
      </c>
      <c r="AI391" s="20" t="inlineStr">
        <is>
          <t>0%</t>
        </is>
      </c>
      <c r="AJ391" s="20" t="inlineStr">
        <is>
          <t>158989-01-1007/K1225/260523</t>
        </is>
      </c>
      <c r="AK391" s="20" t="inlineStr">
        <is>
          <t>Hợp đồng lao động Xác định thời hạn</t>
        </is>
      </c>
      <c r="AL391" s="20" t="inlineStr">
        <is>
          <t>2023-08-20</t>
        </is>
      </c>
    </row>
    <row r="392">
      <c r="A392" s="20" t="inlineStr">
        <is>
          <t>159026</t>
        </is>
      </c>
      <c r="B392" s="20" t="inlineStr">
        <is>
          <t>Nguyễn Văn Hào</t>
        </is>
      </c>
      <c r="C392" s="20" t="inlineStr">
        <is>
          <t>159026-01</t>
        </is>
      </c>
      <c r="D392" s="20" t="inlineStr">
        <is>
          <t>1007</t>
        </is>
      </c>
      <c r="E392" s="20" t="inlineStr">
        <is>
          <t>FOXCONN</t>
        </is>
      </c>
      <c r="F392" s="21" t="inlineStr">
        <is>
          <t>2021-12-20</t>
        </is>
      </c>
      <c r="G392" s="20" t="inlineStr">
        <is>
          <t>OFF</t>
        </is>
      </c>
      <c r="H392" s="21" t="inlineStr">
        <is>
          <t>2023-05-27</t>
        </is>
      </c>
      <c r="I392" s="21" t="inlineStr">
        <is>
          <t>2023-05-28</t>
        </is>
      </c>
      <c r="J392" s="20" t="inlineStr"/>
      <c r="K392" s="20" t="inlineStr">
        <is>
          <t>Công nhân</t>
        </is>
      </c>
      <c r="L392" s="20" t="inlineStr">
        <is>
          <t>Công nhân</t>
        </is>
      </c>
      <c r="M392" s="20" t="inlineStr"/>
      <c r="N392" s="20" t="inlineStr">
        <is>
          <t>LC1</t>
        </is>
      </c>
      <c r="O392" s="20" t="inlineStr">
        <is>
          <t>M-GROSS</t>
        </is>
      </c>
      <c r="P392" s="20" t="inlineStr"/>
      <c r="Q392" s="20" t="inlineStr">
        <is>
          <t>0</t>
        </is>
      </c>
      <c r="R392" s="22" t="n">
        <v>0</v>
      </c>
      <c r="S392" s="22" t="n">
        <v>4600000</v>
      </c>
      <c r="T392" s="22" t="n">
        <v>4600000</v>
      </c>
      <c r="U392" s="20" t="n">
        <v>0</v>
      </c>
      <c r="V392" s="20" t="n">
        <v>0</v>
      </c>
      <c r="W392" s="20" t="n">
        <v>0</v>
      </c>
      <c r="X392" s="22" t="n">
        <v>300000</v>
      </c>
      <c r="Y392" s="22" t="n">
        <v>200000</v>
      </c>
      <c r="Z392" s="22" t="n">
        <v>350000</v>
      </c>
      <c r="AA392" s="22" t="n">
        <v>220000</v>
      </c>
      <c r="AB392" s="22" t="n">
        <v>0</v>
      </c>
      <c r="AC392" s="20" t="inlineStr"/>
      <c r="AD392" s="20" t="inlineStr"/>
      <c r="AE392" s="20" t="inlineStr"/>
      <c r="AF392" s="20" t="inlineStr"/>
      <c r="AG392" s="20" t="inlineStr"/>
      <c r="AH392" s="20" t="inlineStr">
        <is>
          <t>040204024639</t>
        </is>
      </c>
      <c r="AI392" s="20" t="inlineStr">
        <is>
          <t>0%</t>
        </is>
      </c>
      <c r="AJ392" s="20" t="inlineStr">
        <is>
          <t>159026-01-1007/K1225/270523</t>
        </is>
      </c>
      <c r="AK392" s="20" t="inlineStr">
        <is>
          <t>Hợp đồng lao động Xác định thời hạn</t>
        </is>
      </c>
      <c r="AL392" s="20" t="inlineStr">
        <is>
          <t>2023-08-20</t>
        </is>
      </c>
    </row>
    <row r="393">
      <c r="A393" s="20" t="inlineStr">
        <is>
          <t>158988</t>
        </is>
      </c>
      <c r="B393" s="20" t="inlineStr">
        <is>
          <t>Lô Thị Hoa</t>
        </is>
      </c>
      <c r="C393" s="20" t="inlineStr">
        <is>
          <t>158988-01</t>
        </is>
      </c>
      <c r="D393" s="20" t="inlineStr">
        <is>
          <t>1007</t>
        </is>
      </c>
      <c r="E393" s="20" t="inlineStr">
        <is>
          <t>FOXCONN</t>
        </is>
      </c>
      <c r="F393" s="21" t="inlineStr">
        <is>
          <t>1991-02-21</t>
        </is>
      </c>
      <c r="G393" s="20" t="inlineStr">
        <is>
          <t>OFF</t>
        </is>
      </c>
      <c r="H393" s="21" t="inlineStr">
        <is>
          <t>2023-05-26</t>
        </is>
      </c>
      <c r="I393" s="21" t="inlineStr">
        <is>
          <t>2023-05-28</t>
        </is>
      </c>
      <c r="J393" s="20" t="inlineStr"/>
      <c r="K393" s="20" t="inlineStr">
        <is>
          <t>Công nhân</t>
        </is>
      </c>
      <c r="L393" s="20" t="inlineStr">
        <is>
          <t>Công nhân</t>
        </is>
      </c>
      <c r="M393" s="20" t="inlineStr"/>
      <c r="N393" s="20" t="inlineStr">
        <is>
          <t>LC1</t>
        </is>
      </c>
      <c r="O393" s="20" t="inlineStr">
        <is>
          <t>M-GROSS</t>
        </is>
      </c>
      <c r="P393" s="20" t="inlineStr"/>
      <c r="Q393" s="20" t="inlineStr">
        <is>
          <t>0</t>
        </is>
      </c>
      <c r="R393" s="22" t="n">
        <v>0</v>
      </c>
      <c r="S393" s="22" t="n">
        <v>4600000</v>
      </c>
      <c r="T393" s="22" t="n">
        <v>4600000</v>
      </c>
      <c r="U393" s="20" t="n">
        <v>0</v>
      </c>
      <c r="V393" s="20" t="n">
        <v>0</v>
      </c>
      <c r="W393" s="20" t="n">
        <v>0</v>
      </c>
      <c r="X393" s="22" t="n">
        <v>300000</v>
      </c>
      <c r="Y393" s="22" t="n">
        <v>200000</v>
      </c>
      <c r="Z393" s="22" t="n">
        <v>350000</v>
      </c>
      <c r="AA393" s="22" t="n">
        <v>220000</v>
      </c>
      <c r="AB393" s="22" t="n">
        <v>0</v>
      </c>
      <c r="AC393" s="20" t="inlineStr"/>
      <c r="AD393" s="20" t="inlineStr"/>
      <c r="AE393" s="20" t="inlineStr"/>
      <c r="AF393" s="20" t="inlineStr"/>
      <c r="AG393" s="20" t="inlineStr"/>
      <c r="AH393" s="20" t="inlineStr">
        <is>
          <t>040191019364</t>
        </is>
      </c>
      <c r="AI393" s="20" t="inlineStr">
        <is>
          <t>0%</t>
        </is>
      </c>
      <c r="AJ393" s="20" t="inlineStr">
        <is>
          <t>158988-01-1007/K1225/260523</t>
        </is>
      </c>
      <c r="AK393" s="20" t="inlineStr">
        <is>
          <t>Hợp đồng lao động Xác định thời hạn</t>
        </is>
      </c>
      <c r="AL393" s="20" t="inlineStr">
        <is>
          <t>2023-08-20</t>
        </is>
      </c>
    </row>
    <row r="394">
      <c r="A394" s="20" t="inlineStr">
        <is>
          <t>159049</t>
        </is>
      </c>
      <c r="B394" s="20" t="inlineStr">
        <is>
          <t>Phạm Văn Hoàn</t>
        </is>
      </c>
      <c r="C394" s="20" t="inlineStr">
        <is>
          <t>159049-01</t>
        </is>
      </c>
      <c r="D394" s="20" t="inlineStr">
        <is>
          <t>1007</t>
        </is>
      </c>
      <c r="E394" s="20" t="inlineStr">
        <is>
          <t>FOXCONN</t>
        </is>
      </c>
      <c r="F394" s="21" t="inlineStr">
        <is>
          <t>1993-01-12</t>
        </is>
      </c>
      <c r="G394" s="20" t="inlineStr">
        <is>
          <t>OFF</t>
        </is>
      </c>
      <c r="H394" s="21" t="inlineStr">
        <is>
          <t>2023-05-29</t>
        </is>
      </c>
      <c r="I394" s="21" t="inlineStr">
        <is>
          <t>2023-05-30</t>
        </is>
      </c>
      <c r="J394" s="20" t="inlineStr"/>
      <c r="K394" s="20" t="inlineStr">
        <is>
          <t>Công nhân</t>
        </is>
      </c>
      <c r="L394" s="20" t="inlineStr">
        <is>
          <t>Công nhân</t>
        </is>
      </c>
      <c r="M394" s="20" t="inlineStr"/>
      <c r="N394" s="20" t="inlineStr">
        <is>
          <t>LC1</t>
        </is>
      </c>
      <c r="O394" s="20" t="inlineStr">
        <is>
          <t>M-GROSS</t>
        </is>
      </c>
      <c r="P394" s="20" t="inlineStr"/>
      <c r="Q394" s="20" t="inlineStr">
        <is>
          <t>0</t>
        </is>
      </c>
      <c r="R394" s="22" t="n">
        <v>0</v>
      </c>
      <c r="S394" s="22" t="n">
        <v>4600000</v>
      </c>
      <c r="T394" s="22" t="n">
        <v>4600000</v>
      </c>
      <c r="U394" s="20" t="n">
        <v>0</v>
      </c>
      <c r="V394" s="20" t="n">
        <v>0</v>
      </c>
      <c r="W394" s="20" t="n">
        <v>0</v>
      </c>
      <c r="X394" s="22" t="n">
        <v>300000</v>
      </c>
      <c r="Y394" s="22" t="n">
        <v>200000</v>
      </c>
      <c r="Z394" s="22" t="n">
        <v>350000</v>
      </c>
      <c r="AA394" s="22" t="n">
        <v>220000</v>
      </c>
      <c r="AB394" s="22" t="n">
        <v>0</v>
      </c>
      <c r="AC394" s="20" t="inlineStr"/>
      <c r="AD394" s="20" t="inlineStr"/>
      <c r="AE394" s="20" t="inlineStr"/>
      <c r="AF394" s="20" t="inlineStr"/>
      <c r="AG394" s="20" t="inlineStr"/>
      <c r="AH394" s="20" t="inlineStr">
        <is>
          <t>038093033130</t>
        </is>
      </c>
      <c r="AI394" s="20" t="inlineStr">
        <is>
          <t>0%</t>
        </is>
      </c>
      <c r="AJ394" s="20" t="inlineStr">
        <is>
          <t>159049-01-1007/K1225/290523</t>
        </is>
      </c>
      <c r="AK394" s="20" t="inlineStr">
        <is>
          <t>Hợp đồng lao động Xác định thời hạn</t>
        </is>
      </c>
      <c r="AL394" s="20" t="inlineStr">
        <is>
          <t>2023-08-20</t>
        </is>
      </c>
    </row>
    <row r="395">
      <c r="A395" s="20" t="inlineStr">
        <is>
          <t>159048</t>
        </is>
      </c>
      <c r="B395" s="20" t="inlineStr">
        <is>
          <t>Phạm Thị Lệ</t>
        </is>
      </c>
      <c r="C395" s="20" t="inlineStr">
        <is>
          <t>159048-01</t>
        </is>
      </c>
      <c r="D395" s="20" t="inlineStr">
        <is>
          <t>1007</t>
        </is>
      </c>
      <c r="E395" s="20" t="inlineStr">
        <is>
          <t>FOXCONN</t>
        </is>
      </c>
      <c r="F395" s="21" t="inlineStr">
        <is>
          <t>1993-06-25</t>
        </is>
      </c>
      <c r="G395" s="20" t="inlineStr">
        <is>
          <t>OFF</t>
        </is>
      </c>
      <c r="H395" s="21" t="inlineStr">
        <is>
          <t>2023-05-29</t>
        </is>
      </c>
      <c r="I395" s="21" t="inlineStr">
        <is>
          <t>2023-05-30</t>
        </is>
      </c>
      <c r="J395" s="20" t="inlineStr"/>
      <c r="K395" s="20" t="inlineStr">
        <is>
          <t>Công nhân</t>
        </is>
      </c>
      <c r="L395" s="20" t="inlineStr">
        <is>
          <t>Công nhân</t>
        </is>
      </c>
      <c r="M395" s="20" t="inlineStr"/>
      <c r="N395" s="20" t="inlineStr">
        <is>
          <t>LC1</t>
        </is>
      </c>
      <c r="O395" s="20" t="inlineStr">
        <is>
          <t>M-GROSS</t>
        </is>
      </c>
      <c r="P395" s="20" t="inlineStr"/>
      <c r="Q395" s="20" t="inlineStr">
        <is>
          <t>0</t>
        </is>
      </c>
      <c r="R395" s="22" t="n">
        <v>0</v>
      </c>
      <c r="S395" s="22" t="n">
        <v>4600000</v>
      </c>
      <c r="T395" s="22" t="n">
        <v>4600000</v>
      </c>
      <c r="U395" s="20" t="n">
        <v>0</v>
      </c>
      <c r="V395" s="20" t="n">
        <v>0</v>
      </c>
      <c r="W395" s="20" t="n">
        <v>0</v>
      </c>
      <c r="X395" s="22" t="n">
        <v>300000</v>
      </c>
      <c r="Y395" s="22" t="n">
        <v>200000</v>
      </c>
      <c r="Z395" s="22" t="n">
        <v>350000</v>
      </c>
      <c r="AA395" s="22" t="n">
        <v>220000</v>
      </c>
      <c r="AB395" s="22" t="n">
        <v>0</v>
      </c>
      <c r="AC395" s="20" t="inlineStr"/>
      <c r="AD395" s="20" t="inlineStr"/>
      <c r="AE395" s="20" t="inlineStr"/>
      <c r="AF395" s="20" t="inlineStr"/>
      <c r="AG395" s="20" t="inlineStr"/>
      <c r="AH395" s="20" t="inlineStr">
        <is>
          <t>038193006131</t>
        </is>
      </c>
      <c r="AI395" s="20" t="inlineStr">
        <is>
          <t>0%</t>
        </is>
      </c>
      <c r="AJ395" s="20" t="inlineStr">
        <is>
          <t>159048-01-1007/K1225/290523</t>
        </is>
      </c>
      <c r="AK395" s="20" t="inlineStr">
        <is>
          <t>Hợp đồng lao động Xác định thời hạn</t>
        </is>
      </c>
      <c r="AL395" s="20" t="inlineStr">
        <is>
          <t>2023-08-20</t>
        </is>
      </c>
    </row>
    <row r="396">
      <c r="A396" s="20" t="inlineStr">
        <is>
          <t>158974</t>
        </is>
      </c>
      <c r="B396" s="20" t="inlineStr">
        <is>
          <t>Trương Văn Lợi</t>
        </is>
      </c>
      <c r="C396" s="20" t="inlineStr">
        <is>
          <t>158974-01</t>
        </is>
      </c>
      <c r="D396" s="20" t="inlineStr">
        <is>
          <t>1007</t>
        </is>
      </c>
      <c r="E396" s="20" t="inlineStr">
        <is>
          <t>FOXCONN</t>
        </is>
      </c>
      <c r="F396" s="21" t="inlineStr">
        <is>
          <t>2004-03-27</t>
        </is>
      </c>
      <c r="G396" s="20" t="inlineStr">
        <is>
          <t>OFF</t>
        </is>
      </c>
      <c r="H396" s="21" t="inlineStr">
        <is>
          <t>2023-05-26</t>
        </is>
      </c>
      <c r="I396" s="21" t="inlineStr">
        <is>
          <t>2023-05-28</t>
        </is>
      </c>
      <c r="J396" s="20" t="inlineStr"/>
      <c r="K396" s="20" t="inlineStr">
        <is>
          <t>Công nhân</t>
        </is>
      </c>
      <c r="L396" s="20" t="inlineStr">
        <is>
          <t>Công nhân</t>
        </is>
      </c>
      <c r="M396" s="20" t="inlineStr"/>
      <c r="N396" s="20" t="inlineStr">
        <is>
          <t>LC1</t>
        </is>
      </c>
      <c r="O396" s="20" t="inlineStr">
        <is>
          <t>M-GROSS</t>
        </is>
      </c>
      <c r="P396" s="20" t="inlineStr"/>
      <c r="Q396" s="20" t="inlineStr">
        <is>
          <t>0</t>
        </is>
      </c>
      <c r="R396" s="22" t="n">
        <v>0</v>
      </c>
      <c r="S396" s="22" t="n">
        <v>4600000</v>
      </c>
      <c r="T396" s="22" t="n">
        <v>4600000</v>
      </c>
      <c r="U396" s="20" t="n">
        <v>0</v>
      </c>
      <c r="V396" s="20" t="n">
        <v>0</v>
      </c>
      <c r="W396" s="20" t="n">
        <v>0</v>
      </c>
      <c r="X396" s="22" t="n">
        <v>300000</v>
      </c>
      <c r="Y396" s="22" t="n">
        <v>200000</v>
      </c>
      <c r="Z396" s="22" t="n">
        <v>350000</v>
      </c>
      <c r="AA396" s="22" t="n">
        <v>220000</v>
      </c>
      <c r="AB396" s="22" t="n">
        <v>0</v>
      </c>
      <c r="AC396" s="20" t="inlineStr"/>
      <c r="AD396" s="20" t="inlineStr"/>
      <c r="AE396" s="20" t="inlineStr"/>
      <c r="AF396" s="20" t="inlineStr"/>
      <c r="AG396" s="20" t="inlineStr"/>
      <c r="AH396" s="20" t="inlineStr">
        <is>
          <t>038204001331</t>
        </is>
      </c>
      <c r="AI396" s="20" t="inlineStr">
        <is>
          <t>0%</t>
        </is>
      </c>
      <c r="AJ396" s="20" t="inlineStr">
        <is>
          <t>158974-01-1007/K1225/260523</t>
        </is>
      </c>
      <c r="AK396" s="20" t="inlineStr">
        <is>
          <t>Hợp đồng lao động Xác định thời hạn</t>
        </is>
      </c>
      <c r="AL396" s="20" t="inlineStr">
        <is>
          <t>2023-08-20</t>
        </is>
      </c>
    </row>
    <row r="397">
      <c r="A397" s="20" t="inlineStr">
        <is>
          <t>159025</t>
        </is>
      </c>
      <c r="B397" s="20" t="inlineStr">
        <is>
          <t>Hoàng Hữu Lợi</t>
        </is>
      </c>
      <c r="C397" s="20" t="inlineStr">
        <is>
          <t>159025-01</t>
        </is>
      </c>
      <c r="D397" s="20" t="inlineStr">
        <is>
          <t>1007</t>
        </is>
      </c>
      <c r="E397" s="20" t="inlineStr">
        <is>
          <t>FOXCONN</t>
        </is>
      </c>
      <c r="F397" s="21" t="inlineStr">
        <is>
          <t>2021-09-03</t>
        </is>
      </c>
      <c r="G397" s="20" t="inlineStr">
        <is>
          <t>OFF</t>
        </is>
      </c>
      <c r="H397" s="21" t="inlineStr">
        <is>
          <t>2023-05-27</t>
        </is>
      </c>
      <c r="I397" s="21" t="inlineStr">
        <is>
          <t>2023-05-28</t>
        </is>
      </c>
      <c r="J397" s="20" t="inlineStr"/>
      <c r="K397" s="20" t="inlineStr">
        <is>
          <t>Công nhân</t>
        </is>
      </c>
      <c r="L397" s="20" t="inlineStr">
        <is>
          <t>Công nhân</t>
        </is>
      </c>
      <c r="M397" s="20" t="inlineStr"/>
      <c r="N397" s="20" t="inlineStr">
        <is>
          <t>LC1</t>
        </is>
      </c>
      <c r="O397" s="20" t="inlineStr">
        <is>
          <t>M-GROSS</t>
        </is>
      </c>
      <c r="P397" s="20" t="inlineStr"/>
      <c r="Q397" s="20" t="inlineStr">
        <is>
          <t>0</t>
        </is>
      </c>
      <c r="R397" s="22" t="n">
        <v>0</v>
      </c>
      <c r="S397" s="22" t="n">
        <v>4600000</v>
      </c>
      <c r="T397" s="22" t="n">
        <v>4600000</v>
      </c>
      <c r="U397" s="20" t="n">
        <v>0</v>
      </c>
      <c r="V397" s="20" t="n">
        <v>0</v>
      </c>
      <c r="W397" s="20" t="n">
        <v>0</v>
      </c>
      <c r="X397" s="22" t="n">
        <v>300000</v>
      </c>
      <c r="Y397" s="22" t="n">
        <v>200000</v>
      </c>
      <c r="Z397" s="22" t="n">
        <v>350000</v>
      </c>
      <c r="AA397" s="22" t="n">
        <v>220000</v>
      </c>
      <c r="AB397" s="22" t="n">
        <v>0</v>
      </c>
      <c r="AC397" s="20" t="inlineStr"/>
      <c r="AD397" s="20" t="inlineStr"/>
      <c r="AE397" s="20" t="inlineStr"/>
      <c r="AF397" s="20" t="inlineStr"/>
      <c r="AG397" s="20" t="inlineStr"/>
      <c r="AH397" s="20" t="inlineStr">
        <is>
          <t>038092020600</t>
        </is>
      </c>
      <c r="AI397" s="20" t="inlineStr">
        <is>
          <t>0%</t>
        </is>
      </c>
      <c r="AJ397" s="20" t="inlineStr">
        <is>
          <t>159025-01-1007/K1225/270523</t>
        </is>
      </c>
      <c r="AK397" s="20" t="inlineStr">
        <is>
          <t>Hợp đồng lao động Xác định thời hạn</t>
        </is>
      </c>
      <c r="AL397" s="20" t="inlineStr">
        <is>
          <t>2023-08-20</t>
        </is>
      </c>
    </row>
    <row r="398">
      <c r="A398" s="20" t="inlineStr">
        <is>
          <t>158909</t>
        </is>
      </c>
      <c r="B398" s="20" t="inlineStr">
        <is>
          <t>Thái Thị Hải</t>
        </is>
      </c>
      <c r="C398" s="20" t="inlineStr">
        <is>
          <t>158909-01</t>
        </is>
      </c>
      <c r="D398" s="20" t="inlineStr">
        <is>
          <t>1007</t>
        </is>
      </c>
      <c r="E398" s="20" t="inlineStr">
        <is>
          <t>FOXCONN</t>
        </is>
      </c>
      <c r="F398" s="21" t="inlineStr">
        <is>
          <t>1997-12-02</t>
        </is>
      </c>
      <c r="G398" s="20" t="inlineStr">
        <is>
          <t>OFF</t>
        </is>
      </c>
      <c r="H398" s="21" t="inlineStr">
        <is>
          <t>2023-05-25</t>
        </is>
      </c>
      <c r="I398" s="21" t="inlineStr">
        <is>
          <t>2023-05-26</t>
        </is>
      </c>
      <c r="J398" s="20" t="inlineStr"/>
      <c r="K398" s="20" t="inlineStr">
        <is>
          <t>Công nhân</t>
        </is>
      </c>
      <c r="L398" s="20" t="inlineStr">
        <is>
          <t>Công nhân</t>
        </is>
      </c>
      <c r="M398" s="20" t="inlineStr"/>
      <c r="N398" s="20" t="inlineStr">
        <is>
          <t>LC1</t>
        </is>
      </c>
      <c r="O398" s="20" t="inlineStr">
        <is>
          <t>M-GROSS</t>
        </is>
      </c>
      <c r="P398" s="20" t="inlineStr"/>
      <c r="Q398" s="20" t="inlineStr">
        <is>
          <t>0</t>
        </is>
      </c>
      <c r="R398" s="22" t="n">
        <v>0</v>
      </c>
      <c r="S398" s="22" t="n">
        <v>4600000</v>
      </c>
      <c r="T398" s="22" t="n">
        <v>4600000</v>
      </c>
      <c r="U398" s="20" t="n">
        <v>0</v>
      </c>
      <c r="V398" s="20" t="n">
        <v>0</v>
      </c>
      <c r="W398" s="20" t="n">
        <v>0</v>
      </c>
      <c r="X398" s="22" t="n">
        <v>300000</v>
      </c>
      <c r="Y398" s="22" t="n">
        <v>200000</v>
      </c>
      <c r="Z398" s="22" t="n">
        <v>350000</v>
      </c>
      <c r="AA398" s="22" t="n">
        <v>220000</v>
      </c>
      <c r="AB398" s="22" t="n">
        <v>0</v>
      </c>
      <c r="AC398" s="20" t="inlineStr"/>
      <c r="AD398" s="20" t="inlineStr"/>
      <c r="AE398" s="20" t="inlineStr"/>
      <c r="AF398" s="20" t="inlineStr"/>
      <c r="AG398" s="20" t="inlineStr"/>
      <c r="AH398" s="20" t="inlineStr">
        <is>
          <t>040197020683</t>
        </is>
      </c>
      <c r="AI398" s="20" t="inlineStr">
        <is>
          <t>0%</t>
        </is>
      </c>
      <c r="AJ398" s="20" t="inlineStr">
        <is>
          <t>158909-01-1007/K1225/250523</t>
        </is>
      </c>
      <c r="AK398" s="20" t="inlineStr">
        <is>
          <t>Hợp đồng lao động Xác định thời hạn</t>
        </is>
      </c>
      <c r="AL398" s="20" t="inlineStr">
        <is>
          <t>2023-08-20</t>
        </is>
      </c>
    </row>
    <row r="399">
      <c r="A399" s="20" t="inlineStr">
        <is>
          <t>159018</t>
        </is>
      </c>
      <c r="B399" s="20" t="inlineStr">
        <is>
          <t>Đặng Thế Toán</t>
        </is>
      </c>
      <c r="C399" s="20" t="inlineStr">
        <is>
          <t>159018-01</t>
        </is>
      </c>
      <c r="D399" s="20" t="inlineStr">
        <is>
          <t>1007</t>
        </is>
      </c>
      <c r="E399" s="20" t="inlineStr">
        <is>
          <t>FOXCONN</t>
        </is>
      </c>
      <c r="F399" s="21" t="inlineStr">
        <is>
          <t>2018-06-13</t>
        </is>
      </c>
      <c r="G399" s="20" t="inlineStr">
        <is>
          <t>OFF</t>
        </is>
      </c>
      <c r="H399" s="21" t="inlineStr">
        <is>
          <t>2023-05-27</t>
        </is>
      </c>
      <c r="I399" s="21" t="inlineStr">
        <is>
          <t>2023-05-28</t>
        </is>
      </c>
      <c r="J399" s="20" t="inlineStr"/>
      <c r="K399" s="20" t="inlineStr">
        <is>
          <t>Công nhân</t>
        </is>
      </c>
      <c r="L399" s="20" t="inlineStr">
        <is>
          <t>Công nhân</t>
        </is>
      </c>
      <c r="M399" s="20" t="inlineStr"/>
      <c r="N399" s="20" t="inlineStr">
        <is>
          <t>LC1</t>
        </is>
      </c>
      <c r="O399" s="20" t="inlineStr">
        <is>
          <t>M-GROSS</t>
        </is>
      </c>
      <c r="P399" s="20" t="inlineStr"/>
      <c r="Q399" s="20" t="inlineStr">
        <is>
          <t>0</t>
        </is>
      </c>
      <c r="R399" s="22" t="n">
        <v>0</v>
      </c>
      <c r="S399" s="22" t="n">
        <v>4600000</v>
      </c>
      <c r="T399" s="22" t="n">
        <v>4600000</v>
      </c>
      <c r="U399" s="20" t="n">
        <v>0</v>
      </c>
      <c r="V399" s="20" t="n">
        <v>0</v>
      </c>
      <c r="W399" s="20" t="n">
        <v>0</v>
      </c>
      <c r="X399" s="22" t="n">
        <v>300000</v>
      </c>
      <c r="Y399" s="22" t="n">
        <v>200000</v>
      </c>
      <c r="Z399" s="22" t="n">
        <v>350000</v>
      </c>
      <c r="AA399" s="22" t="n">
        <v>220000</v>
      </c>
      <c r="AB399" s="22" t="n">
        <v>0</v>
      </c>
      <c r="AC399" s="20" t="inlineStr"/>
      <c r="AD399" s="20" t="inlineStr"/>
      <c r="AE399" s="20" t="inlineStr"/>
      <c r="AF399" s="20" t="inlineStr"/>
      <c r="AG399" s="20" t="inlineStr"/>
      <c r="AH399" s="20" t="inlineStr">
        <is>
          <t>001201031919</t>
        </is>
      </c>
      <c r="AI399" s="20" t="inlineStr">
        <is>
          <t>0%</t>
        </is>
      </c>
      <c r="AJ399" s="20" t="inlineStr">
        <is>
          <t>159018-01-1007/K1225/270523</t>
        </is>
      </c>
      <c r="AK399" s="20" t="inlineStr">
        <is>
          <t>Hợp đồng lao động Xác định thời hạn</t>
        </is>
      </c>
      <c r="AL399" s="20" t="inlineStr">
        <is>
          <t>2023-08-20</t>
        </is>
      </c>
    </row>
    <row r="400">
      <c r="A400" s="20" t="inlineStr">
        <is>
          <t>158892</t>
        </is>
      </c>
      <c r="B400" s="20" t="inlineStr">
        <is>
          <t>Tẩn A Nam</t>
        </is>
      </c>
      <c r="C400" s="20" t="inlineStr">
        <is>
          <t>158892-01</t>
        </is>
      </c>
      <c r="D400" s="20" t="inlineStr">
        <is>
          <t>1007</t>
        </is>
      </c>
      <c r="E400" s="20" t="inlineStr">
        <is>
          <t>FOXCONN</t>
        </is>
      </c>
      <c r="F400" s="21" t="inlineStr">
        <is>
          <t>2000-10-19</t>
        </is>
      </c>
      <c r="G400" s="20" t="inlineStr">
        <is>
          <t>OFF</t>
        </is>
      </c>
      <c r="H400" s="21" t="inlineStr">
        <is>
          <t>2023-05-24</t>
        </is>
      </c>
      <c r="I400" s="21" t="inlineStr">
        <is>
          <t>2023-05-27</t>
        </is>
      </c>
      <c r="J400" s="20" t="inlineStr"/>
      <c r="K400" s="20" t="inlineStr">
        <is>
          <t>Công nhân</t>
        </is>
      </c>
      <c r="L400" s="20" t="inlineStr">
        <is>
          <t>Công nhân</t>
        </is>
      </c>
      <c r="M400" s="20" t="inlineStr"/>
      <c r="N400" s="20" t="inlineStr">
        <is>
          <t>LC1</t>
        </is>
      </c>
      <c r="O400" s="20" t="inlineStr">
        <is>
          <t>M-GROSS</t>
        </is>
      </c>
      <c r="P400" s="20" t="inlineStr"/>
      <c r="Q400" s="20" t="inlineStr">
        <is>
          <t>0</t>
        </is>
      </c>
      <c r="R400" s="22" t="n">
        <v>0</v>
      </c>
      <c r="S400" s="22" t="n">
        <v>4600000</v>
      </c>
      <c r="T400" s="22" t="n">
        <v>4600000</v>
      </c>
      <c r="U400" s="20" t="n">
        <v>0</v>
      </c>
      <c r="V400" s="20" t="n">
        <v>0</v>
      </c>
      <c r="W400" s="20" t="n">
        <v>0</v>
      </c>
      <c r="X400" s="22" t="n">
        <v>300000</v>
      </c>
      <c r="Y400" s="22" t="n">
        <v>200000</v>
      </c>
      <c r="Z400" s="22" t="n">
        <v>350000</v>
      </c>
      <c r="AA400" s="22" t="n">
        <v>220000</v>
      </c>
      <c r="AB400" s="22" t="n">
        <v>0</v>
      </c>
      <c r="AC400" s="20" t="inlineStr"/>
      <c r="AD400" s="20" t="inlineStr"/>
      <c r="AE400" s="20" t="inlineStr"/>
      <c r="AF400" s="20" t="inlineStr"/>
      <c r="AG400" s="20" t="inlineStr"/>
      <c r="AH400" s="20" t="inlineStr">
        <is>
          <t>002200007077</t>
        </is>
      </c>
      <c r="AI400" s="20" t="inlineStr">
        <is>
          <t>0%</t>
        </is>
      </c>
      <c r="AJ400" s="20" t="inlineStr">
        <is>
          <t>158892-01-1007/K1225/240523</t>
        </is>
      </c>
      <c r="AK400" s="20" t="inlineStr">
        <is>
          <t>Hợp đồng lao động Xác định thời hạn</t>
        </is>
      </c>
      <c r="AL400" s="20" t="inlineStr">
        <is>
          <t>2023-08-20</t>
        </is>
      </c>
    </row>
    <row r="401">
      <c r="A401" s="20" t="inlineStr">
        <is>
          <t>159045</t>
        </is>
      </c>
      <c r="B401" s="20" t="inlineStr">
        <is>
          <t>Hoàng Xuân Trường</t>
        </is>
      </c>
      <c r="C401" s="20" t="inlineStr">
        <is>
          <t>159045-01</t>
        </is>
      </c>
      <c r="D401" s="20" t="inlineStr">
        <is>
          <t>1007</t>
        </is>
      </c>
      <c r="E401" s="20" t="inlineStr">
        <is>
          <t>FOXCONN</t>
        </is>
      </c>
      <c r="F401" s="21" t="inlineStr">
        <is>
          <t>2003-03-13</t>
        </is>
      </c>
      <c r="G401" s="20" t="inlineStr">
        <is>
          <t>OFF</t>
        </is>
      </c>
      <c r="H401" s="21" t="inlineStr">
        <is>
          <t>2023-05-29</t>
        </is>
      </c>
      <c r="I401" s="21" t="inlineStr">
        <is>
          <t>2023-05-30</t>
        </is>
      </c>
      <c r="J401" s="20" t="inlineStr"/>
      <c r="K401" s="20" t="inlineStr">
        <is>
          <t>Công nhân</t>
        </is>
      </c>
      <c r="L401" s="20" t="inlineStr">
        <is>
          <t>Công nhân</t>
        </is>
      </c>
      <c r="M401" s="20" t="inlineStr"/>
      <c r="N401" s="20" t="inlineStr">
        <is>
          <t>LC1</t>
        </is>
      </c>
      <c r="O401" s="20" t="inlineStr">
        <is>
          <t>M-GROSS</t>
        </is>
      </c>
      <c r="P401" s="20" t="inlineStr"/>
      <c r="Q401" s="20" t="inlineStr">
        <is>
          <t>0</t>
        </is>
      </c>
      <c r="R401" s="22" t="n">
        <v>0</v>
      </c>
      <c r="S401" s="22" t="n">
        <v>4600000</v>
      </c>
      <c r="T401" s="22" t="n">
        <v>4600000</v>
      </c>
      <c r="U401" s="20" t="n">
        <v>0</v>
      </c>
      <c r="V401" s="20" t="n">
        <v>0</v>
      </c>
      <c r="W401" s="20" t="n">
        <v>0</v>
      </c>
      <c r="X401" s="22" t="n">
        <v>300000</v>
      </c>
      <c r="Y401" s="22" t="n">
        <v>200000</v>
      </c>
      <c r="Z401" s="22" t="n">
        <v>350000</v>
      </c>
      <c r="AA401" s="22" t="n">
        <v>220000</v>
      </c>
      <c r="AB401" s="22" t="n">
        <v>0</v>
      </c>
      <c r="AC401" s="20" t="inlineStr"/>
      <c r="AD401" s="20" t="inlineStr"/>
      <c r="AE401" s="20" t="inlineStr"/>
      <c r="AF401" s="20" t="inlineStr"/>
      <c r="AG401" s="20" t="inlineStr"/>
      <c r="AH401" s="20" t="inlineStr">
        <is>
          <t>017203008467</t>
        </is>
      </c>
      <c r="AI401" s="20" t="inlineStr">
        <is>
          <t>0%</t>
        </is>
      </c>
      <c r="AJ401" s="20" t="inlineStr">
        <is>
          <t>159045-01-1007/K1225/290523</t>
        </is>
      </c>
      <c r="AK401" s="20" t="inlineStr">
        <is>
          <t>Hợp đồng lao động Xác định thời hạn</t>
        </is>
      </c>
      <c r="AL401" s="20" t="inlineStr">
        <is>
          <t>2023-08-20</t>
        </is>
      </c>
    </row>
    <row r="402">
      <c r="A402" s="20" t="inlineStr">
        <is>
          <t>159041</t>
        </is>
      </c>
      <c r="B402" s="20" t="inlineStr">
        <is>
          <t>Lương Thái Trường</t>
        </is>
      </c>
      <c r="C402" s="20" t="inlineStr">
        <is>
          <t>159041-01</t>
        </is>
      </c>
      <c r="D402" s="20" t="inlineStr">
        <is>
          <t>1007</t>
        </is>
      </c>
      <c r="E402" s="20" t="inlineStr">
        <is>
          <t>FOXCONN</t>
        </is>
      </c>
      <c r="F402" s="21" t="inlineStr">
        <is>
          <t>2002-09-25</t>
        </is>
      </c>
      <c r="G402" s="20" t="inlineStr">
        <is>
          <t>OFF</t>
        </is>
      </c>
      <c r="H402" s="21" t="inlineStr">
        <is>
          <t>2023-05-29</t>
        </is>
      </c>
      <c r="I402" s="21" t="inlineStr">
        <is>
          <t>2023-05-30</t>
        </is>
      </c>
      <c r="J402" s="20" t="inlineStr"/>
      <c r="K402" s="20" t="inlineStr">
        <is>
          <t>Công nhân</t>
        </is>
      </c>
      <c r="L402" s="20" t="inlineStr">
        <is>
          <t>Công nhân</t>
        </is>
      </c>
      <c r="M402" s="20" t="inlineStr"/>
      <c r="N402" s="20" t="inlineStr">
        <is>
          <t>LC1</t>
        </is>
      </c>
      <c r="O402" s="20" t="inlineStr">
        <is>
          <t>M-GROSS</t>
        </is>
      </c>
      <c r="P402" s="20" t="inlineStr"/>
      <c r="Q402" s="20" t="inlineStr">
        <is>
          <t>0</t>
        </is>
      </c>
      <c r="R402" s="22" t="n">
        <v>0</v>
      </c>
      <c r="S402" s="22" t="n">
        <v>4600000</v>
      </c>
      <c r="T402" s="22" t="n">
        <v>4600000</v>
      </c>
      <c r="U402" s="20" t="n">
        <v>0</v>
      </c>
      <c r="V402" s="20" t="n">
        <v>0</v>
      </c>
      <c r="W402" s="20" t="n">
        <v>0</v>
      </c>
      <c r="X402" s="22" t="n">
        <v>300000</v>
      </c>
      <c r="Y402" s="22" t="n">
        <v>200000</v>
      </c>
      <c r="Z402" s="22" t="n">
        <v>350000</v>
      </c>
      <c r="AA402" s="22" t="n">
        <v>220000</v>
      </c>
      <c r="AB402" s="22" t="n">
        <v>0</v>
      </c>
      <c r="AC402" s="20" t="inlineStr"/>
      <c r="AD402" s="20" t="inlineStr"/>
      <c r="AE402" s="20" t="inlineStr"/>
      <c r="AF402" s="20" t="inlineStr"/>
      <c r="AG402" s="20" t="inlineStr"/>
      <c r="AH402" s="20" t="inlineStr">
        <is>
          <t>040202008947</t>
        </is>
      </c>
      <c r="AI402" s="20" t="inlineStr">
        <is>
          <t>0%</t>
        </is>
      </c>
      <c r="AJ402" s="20" t="inlineStr">
        <is>
          <t>159041-01-1007/K1225/290523</t>
        </is>
      </c>
      <c r="AK402" s="20" t="inlineStr">
        <is>
          <t>Hợp đồng lao động Xác định thời hạn</t>
        </is>
      </c>
      <c r="AL402" s="20" t="inlineStr">
        <is>
          <t>2023-08-20</t>
        </is>
      </c>
    </row>
    <row r="403">
      <c r="A403" s="20" t="inlineStr">
        <is>
          <t>122559</t>
        </is>
      </c>
      <c r="B403" s="20" t="inlineStr">
        <is>
          <t>Hoàng Văn Diện</t>
        </is>
      </c>
      <c r="C403" s="20" t="inlineStr">
        <is>
          <t>122559-03</t>
        </is>
      </c>
      <c r="D403" s="20" t="inlineStr">
        <is>
          <t>1007</t>
        </is>
      </c>
      <c r="E403" s="20" t="inlineStr">
        <is>
          <t>FOXCONN</t>
        </is>
      </c>
      <c r="F403" s="21" t="inlineStr">
        <is>
          <t>1998-01-02</t>
        </is>
      </c>
      <c r="G403" s="20" t="inlineStr">
        <is>
          <t>OFF</t>
        </is>
      </c>
      <c r="H403" s="21" t="inlineStr">
        <is>
          <t>2023-01-30</t>
        </is>
      </c>
      <c r="I403" s="21" t="inlineStr">
        <is>
          <t>2023-05-31</t>
        </is>
      </c>
      <c r="J403" s="20" t="inlineStr"/>
      <c r="K403" s="20" t="inlineStr">
        <is>
          <t>Công nhân</t>
        </is>
      </c>
      <c r="L403" s="20" t="inlineStr">
        <is>
          <t>Công nhân</t>
        </is>
      </c>
      <c r="M403" s="20" t="inlineStr"/>
      <c r="N403" s="20" t="inlineStr">
        <is>
          <t>LC1</t>
        </is>
      </c>
      <c r="O403" s="20" t="inlineStr">
        <is>
          <t>M-GROSS</t>
        </is>
      </c>
      <c r="P403" s="20" t="inlineStr"/>
      <c r="Q403" s="20" t="inlineStr">
        <is>
          <t>1</t>
        </is>
      </c>
      <c r="R403" s="22" t="n">
        <v>0</v>
      </c>
      <c r="S403" s="22" t="n">
        <v>4600000</v>
      </c>
      <c r="T403" s="22" t="n">
        <v>4600000</v>
      </c>
      <c r="U403" s="20" t="n">
        <v>0</v>
      </c>
      <c r="V403" s="20" t="n">
        <v>0</v>
      </c>
      <c r="W403" s="20" t="n">
        <v>0</v>
      </c>
      <c r="X403" s="22" t="n">
        <v>300000</v>
      </c>
      <c r="Y403" s="22" t="n">
        <v>200000</v>
      </c>
      <c r="Z403" s="22" t="n">
        <v>350000</v>
      </c>
      <c r="AA403" s="22" t="n">
        <v>220000</v>
      </c>
      <c r="AB403" s="22" t="n">
        <v>0</v>
      </c>
      <c r="AC403" s="20" t="inlineStr">
        <is>
          <t>HOANG VAN DIEN</t>
        </is>
      </c>
      <c r="AD403" s="20" t="inlineStr">
        <is>
          <t>03401010706785</t>
        </is>
      </c>
      <c r="AE403" s="20" t="inlineStr">
        <is>
          <t>Ngân hàng Thương mại Cổ phần Hàng hải Việt Nam</t>
        </is>
      </c>
      <c r="AF403" s="20" t="inlineStr">
        <is>
          <t>MSB</t>
        </is>
      </c>
      <c r="AG403" s="20" t="inlineStr">
        <is>
          <t>MARITIMEBANK CN NINH HIEP HA NOI</t>
        </is>
      </c>
      <c r="AH403" s="20" t="inlineStr">
        <is>
          <t>061036874</t>
        </is>
      </c>
      <c r="AI403" s="20" t="inlineStr">
        <is>
          <t>33.333333333333336%</t>
        </is>
      </c>
      <c r="AJ403" s="20" t="inlineStr">
        <is>
          <t>122559-02-1007/K1225/010523</t>
        </is>
      </c>
      <c r="AK403" s="20" t="inlineStr">
        <is>
          <t>Hợp đồng lao động Xác định thời hạn</t>
        </is>
      </c>
      <c r="AL403" s="20" t="inlineStr">
        <is>
          <t>2023-05-31</t>
        </is>
      </c>
    </row>
    <row r="404">
      <c r="A404" s="20" t="inlineStr">
        <is>
          <t>159058</t>
        </is>
      </c>
      <c r="B404" s="20" t="inlineStr">
        <is>
          <t>Nông Quang Thành</t>
        </is>
      </c>
      <c r="C404" s="20" t="inlineStr">
        <is>
          <t>159058-01</t>
        </is>
      </c>
      <c r="D404" s="20" t="inlineStr">
        <is>
          <t>1007</t>
        </is>
      </c>
      <c r="E404" s="20" t="inlineStr">
        <is>
          <t>FOXCONN</t>
        </is>
      </c>
      <c r="F404" s="21" t="inlineStr">
        <is>
          <t>2002-10-09</t>
        </is>
      </c>
      <c r="G404" s="20" t="inlineStr">
        <is>
          <t>OFF</t>
        </is>
      </c>
      <c r="H404" s="21" t="inlineStr">
        <is>
          <t>2023-05-29</t>
        </is>
      </c>
      <c r="I404" s="21" t="inlineStr">
        <is>
          <t>2023-05-30</t>
        </is>
      </c>
      <c r="J404" s="20" t="inlineStr"/>
      <c r="K404" s="20" t="inlineStr">
        <is>
          <t>Công nhân</t>
        </is>
      </c>
      <c r="L404" s="20" t="inlineStr">
        <is>
          <t>Công nhân</t>
        </is>
      </c>
      <c r="M404" s="20" t="inlineStr"/>
      <c r="N404" s="20" t="inlineStr">
        <is>
          <t>LC1</t>
        </is>
      </c>
      <c r="O404" s="20" t="inlineStr">
        <is>
          <t>M-GROSS</t>
        </is>
      </c>
      <c r="P404" s="20" t="inlineStr"/>
      <c r="Q404" s="20" t="inlineStr">
        <is>
          <t>0</t>
        </is>
      </c>
      <c r="R404" s="22" t="n">
        <v>0</v>
      </c>
      <c r="S404" s="22" t="n">
        <v>4600000</v>
      </c>
      <c r="T404" s="22" t="n">
        <v>4600000</v>
      </c>
      <c r="U404" s="20" t="n">
        <v>0</v>
      </c>
      <c r="V404" s="20" t="n">
        <v>0</v>
      </c>
      <c r="W404" s="20" t="n">
        <v>0</v>
      </c>
      <c r="X404" s="22" t="n">
        <v>300000</v>
      </c>
      <c r="Y404" s="22" t="n">
        <v>200000</v>
      </c>
      <c r="Z404" s="22" t="n">
        <v>350000</v>
      </c>
      <c r="AA404" s="22" t="n">
        <v>220000</v>
      </c>
      <c r="AB404" s="22" t="n">
        <v>0</v>
      </c>
      <c r="AC404" s="20" t="inlineStr"/>
      <c r="AD404" s="20" t="inlineStr"/>
      <c r="AE404" s="20" t="inlineStr"/>
      <c r="AF404" s="20" t="inlineStr"/>
      <c r="AG404" s="20" t="inlineStr"/>
      <c r="AH404" s="20" t="inlineStr">
        <is>
          <t>002202004555</t>
        </is>
      </c>
      <c r="AI404" s="20" t="inlineStr">
        <is>
          <t>0%</t>
        </is>
      </c>
      <c r="AJ404" s="20" t="inlineStr">
        <is>
          <t>159058-01-1007/K1225/290523</t>
        </is>
      </c>
      <c r="AK404" s="20" t="inlineStr">
        <is>
          <t>Hợp đồng lao động Xác định thời hạn</t>
        </is>
      </c>
      <c r="AL404" s="20" t="inlineStr">
        <is>
          <t>2023-08-20</t>
        </is>
      </c>
    </row>
    <row r="405">
      <c r="A405" s="20" t="inlineStr">
        <is>
          <t>159050</t>
        </is>
      </c>
      <c r="B405" s="20" t="inlineStr">
        <is>
          <t>Bùi Văn Trọng</t>
        </is>
      </c>
      <c r="C405" s="20" t="inlineStr">
        <is>
          <t>159050-01</t>
        </is>
      </c>
      <c r="D405" s="20" t="inlineStr">
        <is>
          <t>1007</t>
        </is>
      </c>
      <c r="E405" s="20" t="inlineStr">
        <is>
          <t>FOXCONN</t>
        </is>
      </c>
      <c r="F405" s="21" t="inlineStr">
        <is>
          <t>1999-06-03</t>
        </is>
      </c>
      <c r="G405" s="20" t="inlineStr">
        <is>
          <t>OFF</t>
        </is>
      </c>
      <c r="H405" s="21" t="inlineStr">
        <is>
          <t>2023-05-29</t>
        </is>
      </c>
      <c r="I405" s="21" t="inlineStr">
        <is>
          <t>2023-05-30</t>
        </is>
      </c>
      <c r="J405" s="20" t="inlineStr"/>
      <c r="K405" s="20" t="inlineStr">
        <is>
          <t>Công nhân</t>
        </is>
      </c>
      <c r="L405" s="20" t="inlineStr">
        <is>
          <t>Công nhân</t>
        </is>
      </c>
      <c r="M405" s="20" t="inlineStr"/>
      <c r="N405" s="20" t="inlineStr">
        <is>
          <t>LC1</t>
        </is>
      </c>
      <c r="O405" s="20" t="inlineStr">
        <is>
          <t>M-GROSS</t>
        </is>
      </c>
      <c r="P405" s="20" t="inlineStr"/>
      <c r="Q405" s="20" t="inlineStr">
        <is>
          <t>0</t>
        </is>
      </c>
      <c r="R405" s="22" t="n">
        <v>0</v>
      </c>
      <c r="S405" s="22" t="n">
        <v>4600000</v>
      </c>
      <c r="T405" s="22" t="n">
        <v>4600000</v>
      </c>
      <c r="U405" s="20" t="n">
        <v>0</v>
      </c>
      <c r="V405" s="20" t="n">
        <v>0</v>
      </c>
      <c r="W405" s="20" t="n">
        <v>0</v>
      </c>
      <c r="X405" s="22" t="n">
        <v>300000</v>
      </c>
      <c r="Y405" s="22" t="n">
        <v>200000</v>
      </c>
      <c r="Z405" s="22" t="n">
        <v>350000</v>
      </c>
      <c r="AA405" s="22" t="n">
        <v>220000</v>
      </c>
      <c r="AB405" s="22" t="n">
        <v>0</v>
      </c>
      <c r="AC405" s="20" t="inlineStr"/>
      <c r="AD405" s="20" t="inlineStr"/>
      <c r="AE405" s="20" t="inlineStr"/>
      <c r="AF405" s="20" t="inlineStr"/>
      <c r="AG405" s="20" t="inlineStr"/>
      <c r="AH405" s="20" t="inlineStr">
        <is>
          <t>017099008466</t>
        </is>
      </c>
      <c r="AI405" s="20" t="inlineStr">
        <is>
          <t>0%</t>
        </is>
      </c>
      <c r="AJ405" s="20" t="inlineStr">
        <is>
          <t>159050-01-1007/K1225/290523</t>
        </is>
      </c>
      <c r="AK405" s="20" t="inlineStr">
        <is>
          <t>Hợp đồng lao động Xác định thời hạn</t>
        </is>
      </c>
      <c r="AL405" s="20" t="inlineStr">
        <is>
          <t>2023-08-20</t>
        </is>
      </c>
    </row>
    <row r="406">
      <c r="A406" s="20" t="inlineStr">
        <is>
          <t>159051</t>
        </is>
      </c>
      <c r="B406" s="20" t="inlineStr">
        <is>
          <t>Lò Thị Diệp</t>
        </is>
      </c>
      <c r="C406" s="20" t="inlineStr">
        <is>
          <t>159051-01</t>
        </is>
      </c>
      <c r="D406" s="20" t="inlineStr">
        <is>
          <t>1007</t>
        </is>
      </c>
      <c r="E406" s="20" t="inlineStr">
        <is>
          <t>FOXCONN</t>
        </is>
      </c>
      <c r="F406" s="21" t="inlineStr">
        <is>
          <t>2001-01-09</t>
        </is>
      </c>
      <c r="G406" s="20" t="inlineStr">
        <is>
          <t>OFF</t>
        </is>
      </c>
      <c r="H406" s="21" t="inlineStr">
        <is>
          <t>2023-05-29</t>
        </is>
      </c>
      <c r="I406" s="21" t="inlineStr">
        <is>
          <t>2023-05-30</t>
        </is>
      </c>
      <c r="J406" s="20" t="inlineStr"/>
      <c r="K406" s="20" t="inlineStr">
        <is>
          <t>Công nhân</t>
        </is>
      </c>
      <c r="L406" s="20" t="inlineStr">
        <is>
          <t>Công nhân</t>
        </is>
      </c>
      <c r="M406" s="20" t="inlineStr"/>
      <c r="N406" s="20" t="inlineStr">
        <is>
          <t>LC1</t>
        </is>
      </c>
      <c r="O406" s="20" t="inlineStr">
        <is>
          <t>M-GROSS</t>
        </is>
      </c>
      <c r="P406" s="20" t="inlineStr"/>
      <c r="Q406" s="20" t="inlineStr">
        <is>
          <t>0</t>
        </is>
      </c>
      <c r="R406" s="22" t="n">
        <v>0</v>
      </c>
      <c r="S406" s="22" t="n">
        <v>4600000</v>
      </c>
      <c r="T406" s="22" t="n">
        <v>4600000</v>
      </c>
      <c r="U406" s="20" t="n">
        <v>0</v>
      </c>
      <c r="V406" s="20" t="n">
        <v>0</v>
      </c>
      <c r="W406" s="20" t="n">
        <v>0</v>
      </c>
      <c r="X406" s="22" t="n">
        <v>300000</v>
      </c>
      <c r="Y406" s="22" t="n">
        <v>200000</v>
      </c>
      <c r="Z406" s="22" t="n">
        <v>350000</v>
      </c>
      <c r="AA406" s="22" t="n">
        <v>220000</v>
      </c>
      <c r="AB406" s="22" t="n">
        <v>0</v>
      </c>
      <c r="AC406" s="20" t="inlineStr"/>
      <c r="AD406" s="20" t="inlineStr"/>
      <c r="AE406" s="20" t="inlineStr"/>
      <c r="AF406" s="20" t="inlineStr"/>
      <c r="AG406" s="20" t="inlineStr"/>
      <c r="AH406" s="20" t="inlineStr">
        <is>
          <t>017301006071</t>
        </is>
      </c>
      <c r="AI406" s="20" t="inlineStr">
        <is>
          <t>0%</t>
        </is>
      </c>
      <c r="AJ406" s="20" t="inlineStr">
        <is>
          <t>159051-01-1007/K1225/290523</t>
        </is>
      </c>
      <c r="AK406" s="20" t="inlineStr">
        <is>
          <t>Hợp đồng lao động Xác định thời hạn</t>
        </is>
      </c>
      <c r="AL406" s="20" t="inlineStr">
        <is>
          <t>2023-08-20</t>
        </is>
      </c>
    </row>
    <row r="407">
      <c r="A407" s="20" t="inlineStr">
        <is>
          <t>159061</t>
        </is>
      </c>
      <c r="B407" s="20" t="inlineStr">
        <is>
          <t>Lương Văn Đức</t>
        </is>
      </c>
      <c r="C407" s="20" t="inlineStr">
        <is>
          <t>159061-01</t>
        </is>
      </c>
      <c r="D407" s="20" t="inlineStr">
        <is>
          <t>1007</t>
        </is>
      </c>
      <c r="E407" s="20" t="inlineStr">
        <is>
          <t>FOXCONN</t>
        </is>
      </c>
      <c r="F407" s="21" t="inlineStr">
        <is>
          <t>1998-02-22</t>
        </is>
      </c>
      <c r="G407" s="20" t="inlineStr">
        <is>
          <t>OFF</t>
        </is>
      </c>
      <c r="H407" s="21" t="inlineStr">
        <is>
          <t>2023-05-29</t>
        </is>
      </c>
      <c r="I407" s="21" t="inlineStr">
        <is>
          <t>2023-05-30</t>
        </is>
      </c>
      <c r="J407" s="20" t="inlineStr"/>
      <c r="K407" s="20" t="inlineStr">
        <is>
          <t>Công nhân</t>
        </is>
      </c>
      <c r="L407" s="20" t="inlineStr">
        <is>
          <t>Công nhân</t>
        </is>
      </c>
      <c r="M407" s="20" t="inlineStr"/>
      <c r="N407" s="20" t="inlineStr">
        <is>
          <t>LC1</t>
        </is>
      </c>
      <c r="O407" s="20" t="inlineStr">
        <is>
          <t>M-GROSS</t>
        </is>
      </c>
      <c r="P407" s="20" t="inlineStr"/>
      <c r="Q407" s="20" t="inlineStr">
        <is>
          <t>0</t>
        </is>
      </c>
      <c r="R407" s="22" t="n">
        <v>0</v>
      </c>
      <c r="S407" s="22" t="n">
        <v>4600000</v>
      </c>
      <c r="T407" s="22" t="n">
        <v>4600000</v>
      </c>
      <c r="U407" s="20" t="n">
        <v>0</v>
      </c>
      <c r="V407" s="20" t="n">
        <v>0</v>
      </c>
      <c r="W407" s="20" t="n">
        <v>0</v>
      </c>
      <c r="X407" s="22" t="n">
        <v>300000</v>
      </c>
      <c r="Y407" s="22" t="n">
        <v>200000</v>
      </c>
      <c r="Z407" s="22" t="n">
        <v>350000</v>
      </c>
      <c r="AA407" s="22" t="n">
        <v>220000</v>
      </c>
      <c r="AB407" s="22" t="n">
        <v>0</v>
      </c>
      <c r="AC407" s="20" t="inlineStr"/>
      <c r="AD407" s="20" t="inlineStr"/>
      <c r="AE407" s="20" t="inlineStr"/>
      <c r="AF407" s="20" t="inlineStr"/>
      <c r="AG407" s="20" t="inlineStr"/>
      <c r="AH407" s="20" t="inlineStr">
        <is>
          <t>038098012477</t>
        </is>
      </c>
      <c r="AI407" s="20" t="inlineStr">
        <is>
          <t>0%</t>
        </is>
      </c>
      <c r="AJ407" s="20" t="inlineStr">
        <is>
          <t>159061-01-1007/K1225/290523</t>
        </is>
      </c>
      <c r="AK407" s="20" t="inlineStr">
        <is>
          <t>Hợp đồng lao động Xác định thời hạn</t>
        </is>
      </c>
      <c r="AL407" s="20" t="inlineStr">
        <is>
          <t>2023-08-20</t>
        </is>
      </c>
    </row>
    <row r="408">
      <c r="A408" s="20" t="inlineStr">
        <is>
          <t>159052</t>
        </is>
      </c>
      <c r="B408" s="20" t="inlineStr">
        <is>
          <t>Quách Quang Trường</t>
        </is>
      </c>
      <c r="C408" s="20" t="inlineStr">
        <is>
          <t>159052-01</t>
        </is>
      </c>
      <c r="D408" s="20" t="inlineStr">
        <is>
          <t>1007</t>
        </is>
      </c>
      <c r="E408" s="20" t="inlineStr">
        <is>
          <t>FOXCONN</t>
        </is>
      </c>
      <c r="F408" s="21" t="inlineStr">
        <is>
          <t>1996-10-26</t>
        </is>
      </c>
      <c r="G408" s="20" t="inlineStr">
        <is>
          <t>OFF</t>
        </is>
      </c>
      <c r="H408" s="21" t="inlineStr">
        <is>
          <t>2023-05-29</t>
        </is>
      </c>
      <c r="I408" s="21" t="inlineStr">
        <is>
          <t>2023-05-30</t>
        </is>
      </c>
      <c r="J408" s="20" t="inlineStr"/>
      <c r="K408" s="20" t="inlineStr">
        <is>
          <t>Công nhân</t>
        </is>
      </c>
      <c r="L408" s="20" t="inlineStr">
        <is>
          <t>Công nhân</t>
        </is>
      </c>
      <c r="M408" s="20" t="inlineStr"/>
      <c r="N408" s="20" t="inlineStr">
        <is>
          <t>LC1</t>
        </is>
      </c>
      <c r="O408" s="20" t="inlineStr">
        <is>
          <t>M-GROSS</t>
        </is>
      </c>
      <c r="P408" s="20" t="inlineStr"/>
      <c r="Q408" s="20" t="inlineStr">
        <is>
          <t>0</t>
        </is>
      </c>
      <c r="R408" s="22" t="n">
        <v>0</v>
      </c>
      <c r="S408" s="22" t="n">
        <v>4600000</v>
      </c>
      <c r="T408" s="22" t="n">
        <v>4600000</v>
      </c>
      <c r="U408" s="20" t="n">
        <v>0</v>
      </c>
      <c r="V408" s="20" t="n">
        <v>0</v>
      </c>
      <c r="W408" s="20" t="n">
        <v>0</v>
      </c>
      <c r="X408" s="22" t="n">
        <v>300000</v>
      </c>
      <c r="Y408" s="22" t="n">
        <v>200000</v>
      </c>
      <c r="Z408" s="22" t="n">
        <v>350000</v>
      </c>
      <c r="AA408" s="22" t="n">
        <v>220000</v>
      </c>
      <c r="AB408" s="22" t="n">
        <v>0</v>
      </c>
      <c r="AC408" s="20" t="inlineStr"/>
      <c r="AD408" s="20" t="inlineStr"/>
      <c r="AE408" s="20" t="inlineStr"/>
      <c r="AF408" s="20" t="inlineStr"/>
      <c r="AG408" s="20" t="inlineStr"/>
      <c r="AH408" s="20" t="inlineStr">
        <is>
          <t>017096004342</t>
        </is>
      </c>
      <c r="AI408" s="20" t="inlineStr">
        <is>
          <t>0%</t>
        </is>
      </c>
      <c r="AJ408" s="20" t="inlineStr">
        <is>
          <t>159052-01-1007/K1225/290523</t>
        </is>
      </c>
      <c r="AK408" s="20" t="inlineStr">
        <is>
          <t>Hợp đồng lao động Xác định thời hạn</t>
        </is>
      </c>
      <c r="AL408" s="20" t="inlineStr">
        <is>
          <t>2023-08-20</t>
        </is>
      </c>
    </row>
    <row r="409">
      <c r="A409" s="20" t="inlineStr">
        <is>
          <t>159055</t>
        </is>
      </c>
      <c r="B409" s="20" t="inlineStr">
        <is>
          <t>Cao Văn Tân</t>
        </is>
      </c>
      <c r="C409" s="20" t="inlineStr">
        <is>
          <t>159055-01</t>
        </is>
      </c>
      <c r="D409" s="20" t="inlineStr">
        <is>
          <t>1007</t>
        </is>
      </c>
      <c r="E409" s="20" t="inlineStr">
        <is>
          <t>FOXCONN</t>
        </is>
      </c>
      <c r="F409" s="21" t="inlineStr">
        <is>
          <t>2004-06-14</t>
        </is>
      </c>
      <c r="G409" s="20" t="inlineStr">
        <is>
          <t>OFF</t>
        </is>
      </c>
      <c r="H409" s="21" t="inlineStr">
        <is>
          <t>2023-05-29</t>
        </is>
      </c>
      <c r="I409" s="21" t="inlineStr">
        <is>
          <t>2023-05-30</t>
        </is>
      </c>
      <c r="J409" s="20" t="inlineStr"/>
      <c r="K409" s="20" t="inlineStr">
        <is>
          <t>Công nhân</t>
        </is>
      </c>
      <c r="L409" s="20" t="inlineStr">
        <is>
          <t>Công nhân</t>
        </is>
      </c>
      <c r="M409" s="20" t="inlineStr"/>
      <c r="N409" s="20" t="inlineStr">
        <is>
          <t>LC1</t>
        </is>
      </c>
      <c r="O409" s="20" t="inlineStr">
        <is>
          <t>M-GROSS</t>
        </is>
      </c>
      <c r="P409" s="20" t="inlineStr"/>
      <c r="Q409" s="20" t="inlineStr">
        <is>
          <t>0</t>
        </is>
      </c>
      <c r="R409" s="22" t="n">
        <v>0</v>
      </c>
      <c r="S409" s="22" t="n">
        <v>4600000</v>
      </c>
      <c r="T409" s="22" t="n">
        <v>4600000</v>
      </c>
      <c r="U409" s="20" t="n">
        <v>0</v>
      </c>
      <c r="V409" s="20" t="n">
        <v>0</v>
      </c>
      <c r="W409" s="20" t="n">
        <v>0</v>
      </c>
      <c r="X409" s="22" t="n">
        <v>300000</v>
      </c>
      <c r="Y409" s="22" t="n">
        <v>200000</v>
      </c>
      <c r="Z409" s="22" t="n">
        <v>350000</v>
      </c>
      <c r="AA409" s="22" t="n">
        <v>220000</v>
      </c>
      <c r="AB409" s="22" t="n">
        <v>0</v>
      </c>
      <c r="AC409" s="20" t="inlineStr"/>
      <c r="AD409" s="20" t="inlineStr"/>
      <c r="AE409" s="20" t="inlineStr"/>
      <c r="AF409" s="20" t="inlineStr"/>
      <c r="AG409" s="20" t="inlineStr"/>
      <c r="AH409" s="20" t="inlineStr">
        <is>
          <t>038204031316</t>
        </is>
      </c>
      <c r="AI409" s="20" t="inlineStr">
        <is>
          <t>0%</t>
        </is>
      </c>
      <c r="AJ409" s="20" t="inlineStr">
        <is>
          <t>159055-01-1007/K1225/290523</t>
        </is>
      </c>
      <c r="AK409" s="20" t="inlineStr">
        <is>
          <t>Hợp đồng lao động Xác định thời hạn</t>
        </is>
      </c>
      <c r="AL409" s="20" t="inlineStr">
        <is>
          <t>2023-08-20</t>
        </is>
      </c>
    </row>
    <row r="410">
      <c r="A410" s="20" t="inlineStr">
        <is>
          <t>159059</t>
        </is>
      </c>
      <c r="B410" s="20" t="inlineStr">
        <is>
          <t>Thao Thị Dính</t>
        </is>
      </c>
      <c r="C410" s="20" t="inlineStr">
        <is>
          <t>159059-01</t>
        </is>
      </c>
      <c r="D410" s="20" t="inlineStr">
        <is>
          <t>1007</t>
        </is>
      </c>
      <c r="E410" s="20" t="inlineStr">
        <is>
          <t>FOXCONN</t>
        </is>
      </c>
      <c r="F410" s="21" t="inlineStr">
        <is>
          <t>1996-01-04</t>
        </is>
      </c>
      <c r="G410" s="20" t="inlineStr">
        <is>
          <t>OFF</t>
        </is>
      </c>
      <c r="H410" s="21" t="inlineStr">
        <is>
          <t>2023-05-29</t>
        </is>
      </c>
      <c r="I410" s="21" t="inlineStr">
        <is>
          <t>2023-05-30</t>
        </is>
      </c>
      <c r="J410" s="20" t="inlineStr"/>
      <c r="K410" s="20" t="inlineStr">
        <is>
          <t>Công nhân</t>
        </is>
      </c>
      <c r="L410" s="20" t="inlineStr">
        <is>
          <t>Công nhân</t>
        </is>
      </c>
      <c r="M410" s="20" t="inlineStr"/>
      <c r="N410" s="20" t="inlineStr">
        <is>
          <t>LC1</t>
        </is>
      </c>
      <c r="O410" s="20" t="inlineStr">
        <is>
          <t>M-GROSS</t>
        </is>
      </c>
      <c r="P410" s="20" t="inlineStr"/>
      <c r="Q410" s="20" t="inlineStr">
        <is>
          <t>0</t>
        </is>
      </c>
      <c r="R410" s="22" t="n">
        <v>0</v>
      </c>
      <c r="S410" s="22" t="n">
        <v>4600000</v>
      </c>
      <c r="T410" s="22" t="n">
        <v>4600000</v>
      </c>
      <c r="U410" s="20" t="n">
        <v>0</v>
      </c>
      <c r="V410" s="20" t="n">
        <v>0</v>
      </c>
      <c r="W410" s="20" t="n">
        <v>0</v>
      </c>
      <c r="X410" s="22" t="n">
        <v>300000</v>
      </c>
      <c r="Y410" s="22" t="n">
        <v>200000</v>
      </c>
      <c r="Z410" s="22" t="n">
        <v>350000</v>
      </c>
      <c r="AA410" s="22" t="n">
        <v>220000</v>
      </c>
      <c r="AB410" s="22" t="n">
        <v>0</v>
      </c>
      <c r="AC410" s="20" t="inlineStr"/>
      <c r="AD410" s="20" t="inlineStr"/>
      <c r="AE410" s="20" t="inlineStr"/>
      <c r="AF410" s="20" t="inlineStr"/>
      <c r="AG410" s="20" t="inlineStr"/>
      <c r="AH410" s="20" t="inlineStr">
        <is>
          <t>038196001550</t>
        </is>
      </c>
      <c r="AI410" s="20" t="inlineStr">
        <is>
          <t>0%</t>
        </is>
      </c>
      <c r="AJ410" s="20" t="inlineStr">
        <is>
          <t>159059-01-1007/K1225/290523</t>
        </is>
      </c>
      <c r="AK410" s="20" t="inlineStr">
        <is>
          <t>Hợp đồng lao động Xác định thời hạn</t>
        </is>
      </c>
      <c r="AL410" s="20" t="inlineStr">
        <is>
          <t>2023-08-20</t>
        </is>
      </c>
    </row>
    <row r="411">
      <c r="A411" s="20" t="inlineStr">
        <is>
          <t>159053</t>
        </is>
      </c>
      <c r="B411" s="20" t="inlineStr">
        <is>
          <t>Bùi Thị Thủy</t>
        </is>
      </c>
      <c r="C411" s="20" t="inlineStr">
        <is>
          <t>159053-01</t>
        </is>
      </c>
      <c r="D411" s="20" t="inlineStr">
        <is>
          <t>1007</t>
        </is>
      </c>
      <c r="E411" s="20" t="inlineStr">
        <is>
          <t>FOXCONN</t>
        </is>
      </c>
      <c r="F411" s="21" t="inlineStr">
        <is>
          <t>1995-09-25</t>
        </is>
      </c>
      <c r="G411" s="20" t="inlineStr">
        <is>
          <t>OFF</t>
        </is>
      </c>
      <c r="H411" s="21" t="inlineStr">
        <is>
          <t>2023-05-29</t>
        </is>
      </c>
      <c r="I411" s="21" t="inlineStr">
        <is>
          <t>2023-05-30</t>
        </is>
      </c>
      <c r="J411" s="20" t="inlineStr"/>
      <c r="K411" s="20" t="inlineStr">
        <is>
          <t>Công nhân</t>
        </is>
      </c>
      <c r="L411" s="20" t="inlineStr">
        <is>
          <t>Công nhân</t>
        </is>
      </c>
      <c r="M411" s="20" t="inlineStr"/>
      <c r="N411" s="20" t="inlineStr">
        <is>
          <t>LC1</t>
        </is>
      </c>
      <c r="O411" s="20" t="inlineStr">
        <is>
          <t>M-GROSS</t>
        </is>
      </c>
      <c r="P411" s="20" t="inlineStr"/>
      <c r="Q411" s="20" t="inlineStr">
        <is>
          <t>0</t>
        </is>
      </c>
      <c r="R411" s="22" t="n">
        <v>0</v>
      </c>
      <c r="S411" s="22" t="n">
        <v>4600000</v>
      </c>
      <c r="T411" s="22" t="n">
        <v>4600000</v>
      </c>
      <c r="U411" s="20" t="n">
        <v>0</v>
      </c>
      <c r="V411" s="20" t="n">
        <v>0</v>
      </c>
      <c r="W411" s="20" t="n">
        <v>0</v>
      </c>
      <c r="X411" s="22" t="n">
        <v>300000</v>
      </c>
      <c r="Y411" s="22" t="n">
        <v>200000</v>
      </c>
      <c r="Z411" s="22" t="n">
        <v>350000</v>
      </c>
      <c r="AA411" s="22" t="n">
        <v>220000</v>
      </c>
      <c r="AB411" s="22" t="n">
        <v>0</v>
      </c>
      <c r="AC411" s="20" t="inlineStr"/>
      <c r="AD411" s="20" t="inlineStr"/>
      <c r="AE411" s="20" t="inlineStr"/>
      <c r="AF411" s="20" t="inlineStr"/>
      <c r="AG411" s="20" t="inlineStr"/>
      <c r="AH411" s="20" t="inlineStr">
        <is>
          <t>017195001459</t>
        </is>
      </c>
      <c r="AI411" s="20" t="inlineStr">
        <is>
          <t>0%</t>
        </is>
      </c>
      <c r="AJ411" s="20" t="inlineStr">
        <is>
          <t>159053-01-1007/K1225/290523</t>
        </is>
      </c>
      <c r="AK411" s="20" t="inlineStr">
        <is>
          <t>Hợp đồng lao động Xác định thời hạn</t>
        </is>
      </c>
      <c r="AL411" s="20" t="inlineStr">
        <is>
          <t>2023-08-20</t>
        </is>
      </c>
    </row>
    <row r="412">
      <c r="A412" s="20" t="inlineStr">
        <is>
          <t>144713</t>
        </is>
      </c>
      <c r="B412" s="20" t="inlineStr">
        <is>
          <t>Dương Công Hiển</t>
        </is>
      </c>
      <c r="C412" s="20" t="inlineStr">
        <is>
          <t>144713-04</t>
        </is>
      </c>
      <c r="D412" s="20" t="inlineStr">
        <is>
          <t>1007</t>
        </is>
      </c>
      <c r="E412" s="20" t="inlineStr">
        <is>
          <t>FOXCONN</t>
        </is>
      </c>
      <c r="F412" s="21" t="inlineStr">
        <is>
          <t>1990-07-05</t>
        </is>
      </c>
      <c r="G412" s="20" t="inlineStr">
        <is>
          <t>OFF</t>
        </is>
      </c>
      <c r="H412" s="21" t="inlineStr">
        <is>
          <t>2022-12-26</t>
        </is>
      </c>
      <c r="I412" s="21" t="inlineStr">
        <is>
          <t>2023-06-25</t>
        </is>
      </c>
      <c r="J412" s="20" t="inlineStr"/>
      <c r="K412" s="20" t="inlineStr">
        <is>
          <t>Công nhân</t>
        </is>
      </c>
      <c r="L412" s="20" t="inlineStr">
        <is>
          <t>Công nhân</t>
        </is>
      </c>
      <c r="M412" s="20" t="inlineStr"/>
      <c r="N412" s="20" t="inlineStr">
        <is>
          <t>LC1</t>
        </is>
      </c>
      <c r="O412" s="20" t="inlineStr">
        <is>
          <t>M-GROSS</t>
        </is>
      </c>
      <c r="P412" s="20" t="inlineStr"/>
      <c r="Q412" s="20" t="inlineStr">
        <is>
          <t>1</t>
        </is>
      </c>
      <c r="R412" s="22" t="n">
        <v>0</v>
      </c>
      <c r="S412" s="22" t="n">
        <v>4500000</v>
      </c>
      <c r="T412" s="22" t="n">
        <v>4500000</v>
      </c>
      <c r="U412" s="20" t="n">
        <v>0</v>
      </c>
      <c r="V412" s="20" t="n">
        <v>0</v>
      </c>
      <c r="W412" s="20" t="n">
        <v>0</v>
      </c>
      <c r="X412" s="22" t="n">
        <v>300000</v>
      </c>
      <c r="Y412" s="22" t="n">
        <v>200000</v>
      </c>
      <c r="Z412" s="22" t="n">
        <v>350000</v>
      </c>
      <c r="AA412" s="22" t="n">
        <v>220000</v>
      </c>
      <c r="AB412" s="22" t="n">
        <v>0</v>
      </c>
      <c r="AC412" s="20" t="inlineStr">
        <is>
          <t>DUONG CONG HIEN</t>
        </is>
      </c>
      <c r="AD412" s="20" t="inlineStr">
        <is>
          <t>03401010704110</t>
        </is>
      </c>
      <c r="AE412" s="20" t="inlineStr">
        <is>
          <t>Ngân hàng Thương mại Cổ phần Hàng hải Việt Nam</t>
        </is>
      </c>
      <c r="AF412" s="20" t="inlineStr">
        <is>
          <t>MSB</t>
        </is>
      </c>
      <c r="AG412" s="20" t="inlineStr">
        <is>
          <t>MARITIMEBANK CN NINH HIEP HA NOI</t>
        </is>
      </c>
      <c r="AH412" s="20" t="inlineStr">
        <is>
          <t>020090005482</t>
        </is>
      </c>
      <c r="AI412" s="20" t="inlineStr">
        <is>
          <t>10.0%</t>
        </is>
      </c>
      <c r="AJ412" s="20" t="inlineStr">
        <is>
          <t>144713-02-1007/K1225/260323</t>
        </is>
      </c>
      <c r="AK412" s="20" t="inlineStr">
        <is>
          <t>Hợp đồng lao động Xác định thời hạn</t>
        </is>
      </c>
      <c r="AL412" s="20" t="inlineStr">
        <is>
          <t>2023-06-25</t>
        </is>
      </c>
    </row>
    <row r="413">
      <c r="A413" s="20" t="inlineStr">
        <is>
          <t>158921</t>
        </is>
      </c>
      <c r="B413" s="20" t="inlineStr">
        <is>
          <t>Cao Thị Anh</t>
        </is>
      </c>
      <c r="C413" s="20" t="inlineStr">
        <is>
          <t>158921-01</t>
        </is>
      </c>
      <c r="D413" s="20" t="inlineStr">
        <is>
          <t>1007</t>
        </is>
      </c>
      <c r="E413" s="20" t="inlineStr">
        <is>
          <t>FOXCONN</t>
        </is>
      </c>
      <c r="F413" s="21" t="inlineStr">
        <is>
          <t>1984-01-05</t>
        </is>
      </c>
      <c r="G413" s="20" t="inlineStr">
        <is>
          <t>OFF</t>
        </is>
      </c>
      <c r="H413" s="21" t="inlineStr">
        <is>
          <t>2023-05-25</t>
        </is>
      </c>
      <c r="I413" s="21" t="inlineStr">
        <is>
          <t>2023-05-26</t>
        </is>
      </c>
      <c r="J413" s="20" t="inlineStr"/>
      <c r="K413" s="20" t="inlineStr">
        <is>
          <t>Công nhân</t>
        </is>
      </c>
      <c r="L413" s="20" t="inlineStr">
        <is>
          <t>Công nhân</t>
        </is>
      </c>
      <c r="M413" s="20" t="inlineStr"/>
      <c r="N413" s="20" t="inlineStr">
        <is>
          <t>LC1</t>
        </is>
      </c>
      <c r="O413" s="20" t="inlineStr">
        <is>
          <t>M-GROSS</t>
        </is>
      </c>
      <c r="P413" s="20" t="inlineStr"/>
      <c r="Q413" s="20" t="inlineStr">
        <is>
          <t>0</t>
        </is>
      </c>
      <c r="R413" s="22" t="n">
        <v>0</v>
      </c>
      <c r="S413" s="22" t="n">
        <v>4600000</v>
      </c>
      <c r="T413" s="22" t="n">
        <v>4600000</v>
      </c>
      <c r="U413" s="20" t="n">
        <v>0</v>
      </c>
      <c r="V413" s="20" t="n">
        <v>0</v>
      </c>
      <c r="W413" s="20" t="n">
        <v>0</v>
      </c>
      <c r="X413" s="22" t="n">
        <v>300000</v>
      </c>
      <c r="Y413" s="22" t="n">
        <v>200000</v>
      </c>
      <c r="Z413" s="22" t="n">
        <v>350000</v>
      </c>
      <c r="AA413" s="22" t="n">
        <v>220000</v>
      </c>
      <c r="AB413" s="22" t="n">
        <v>0</v>
      </c>
      <c r="AC413" s="20" t="inlineStr"/>
      <c r="AD413" s="20" t="inlineStr"/>
      <c r="AE413" s="20" t="inlineStr"/>
      <c r="AF413" s="20" t="inlineStr"/>
      <c r="AG413" s="20" t="inlineStr"/>
      <c r="AH413" s="20" t="inlineStr">
        <is>
          <t>038184015168</t>
        </is>
      </c>
      <c r="AI413" s="20" t="inlineStr">
        <is>
          <t>0%</t>
        </is>
      </c>
      <c r="AJ413" s="20" t="inlineStr">
        <is>
          <t>158921-01-1007/K1225/250523</t>
        </is>
      </c>
      <c r="AK413" s="20" t="inlineStr">
        <is>
          <t>Hợp đồng lao động Xác định thời hạn</t>
        </is>
      </c>
      <c r="AL413" s="20" t="inlineStr">
        <is>
          <t>2023-08-20</t>
        </is>
      </c>
    </row>
    <row r="414">
      <c r="A414" s="20" t="inlineStr">
        <is>
          <t>142928</t>
        </is>
      </c>
      <c r="B414" s="20" t="inlineStr">
        <is>
          <t>Hoàng Văn Đôn</t>
        </is>
      </c>
      <c r="C414" s="20" t="inlineStr">
        <is>
          <t>142928-04</t>
        </is>
      </c>
      <c r="D414" s="20" t="inlineStr">
        <is>
          <t>1007</t>
        </is>
      </c>
      <c r="E414" s="20" t="inlineStr">
        <is>
          <t>FOXCONN</t>
        </is>
      </c>
      <c r="F414" s="21" t="inlineStr">
        <is>
          <t>2002-03-30</t>
        </is>
      </c>
      <c r="G414" s="20" t="inlineStr">
        <is>
          <t>OFF</t>
        </is>
      </c>
      <c r="H414" s="21" t="inlineStr">
        <is>
          <t>2022-04-18</t>
        </is>
      </c>
      <c r="I414" s="21" t="inlineStr">
        <is>
          <t>2023-05-07</t>
        </is>
      </c>
      <c r="J414" s="20" t="inlineStr"/>
      <c r="K414" s="20" t="inlineStr">
        <is>
          <t>Công nhân</t>
        </is>
      </c>
      <c r="L414" s="20" t="inlineStr">
        <is>
          <t>Công nhân</t>
        </is>
      </c>
      <c r="M414" s="20" t="inlineStr"/>
      <c r="N414" s="20" t="inlineStr">
        <is>
          <t>LC1</t>
        </is>
      </c>
      <c r="O414" s="20" t="inlineStr">
        <is>
          <t>M-GROSS</t>
        </is>
      </c>
      <c r="P414" s="20" t="inlineStr"/>
      <c r="Q414" s="20" t="inlineStr">
        <is>
          <t>1</t>
        </is>
      </c>
      <c r="R414" s="22" t="n">
        <v>0</v>
      </c>
      <c r="S414" s="22" t="n">
        <v>4600000</v>
      </c>
      <c r="T414" s="22" t="n">
        <v>4600000</v>
      </c>
      <c r="U414" s="20" t="n">
        <v>0</v>
      </c>
      <c r="V414" s="20" t="n">
        <v>0</v>
      </c>
      <c r="W414" s="20" t="n">
        <v>0</v>
      </c>
      <c r="X414" s="22" t="n">
        <v>300000</v>
      </c>
      <c r="Y414" s="22" t="n">
        <v>200000</v>
      </c>
      <c r="Z414" s="22" t="n">
        <v>350000</v>
      </c>
      <c r="AA414" s="22" t="n">
        <v>220000</v>
      </c>
      <c r="AB414" s="22" t="n">
        <v>0</v>
      </c>
      <c r="AC414" s="20" t="inlineStr">
        <is>
          <t>HOANG VAN DON</t>
        </is>
      </c>
      <c r="AD414" s="20" t="inlineStr">
        <is>
          <t>1017479292.0</t>
        </is>
      </c>
      <c r="AE414" s="20" t="inlineStr">
        <is>
          <t>Ngân hàng Thương mại Cổ phần Ngoại thương Việt Nam</t>
        </is>
      </c>
      <c r="AF414" s="20" t="inlineStr">
        <is>
          <t>VCB</t>
        </is>
      </c>
      <c r="AG414" s="20" t="inlineStr">
        <is>
          <t>VCB CN TU SON BAC NINH</t>
        </is>
      </c>
      <c r="AH414" s="20" t="inlineStr">
        <is>
          <t>004202004610</t>
        </is>
      </c>
      <c r="AI414" s="20" t="inlineStr">
        <is>
          <t>35.714285714285715%</t>
        </is>
      </c>
      <c r="AJ414" s="20" t="inlineStr">
        <is>
          <t>142928-01-1007/K1225/170423</t>
        </is>
      </c>
      <c r="AK414" s="20" t="inlineStr">
        <is>
          <t>Hợp đồng lao động Xác định thời hạn</t>
        </is>
      </c>
      <c r="AL414" s="20" t="inlineStr">
        <is>
          <t>2023-07-16</t>
        </is>
      </c>
    </row>
    <row r="415">
      <c r="A415" s="20" t="inlineStr">
        <is>
          <t>157041</t>
        </is>
      </c>
      <c r="B415" s="20" t="inlineStr">
        <is>
          <t>Bùi Văn Hùng</t>
        </is>
      </c>
      <c r="C415" s="20" t="inlineStr">
        <is>
          <t>157041-02</t>
        </is>
      </c>
      <c r="D415" s="20" t="inlineStr">
        <is>
          <t>1007</t>
        </is>
      </c>
      <c r="E415" s="20" t="inlineStr">
        <is>
          <t>FOXCONN</t>
        </is>
      </c>
      <c r="F415" s="21" t="inlineStr">
        <is>
          <t>1991-09-24</t>
        </is>
      </c>
      <c r="G415" s="20" t="inlineStr">
        <is>
          <t>OFF</t>
        </is>
      </c>
      <c r="H415" s="21" t="inlineStr">
        <is>
          <t>2023-02-21</t>
        </is>
      </c>
      <c r="I415" s="21" t="inlineStr">
        <is>
          <t>2023-05-21</t>
        </is>
      </c>
      <c r="J415" s="20" t="inlineStr"/>
      <c r="K415" s="20" t="inlineStr">
        <is>
          <t>Công nhân</t>
        </is>
      </c>
      <c r="L415" s="20" t="inlineStr">
        <is>
          <t>Công nhân</t>
        </is>
      </c>
      <c r="M415" s="20" t="inlineStr"/>
      <c r="N415" s="20" t="inlineStr">
        <is>
          <t>LC1</t>
        </is>
      </c>
      <c r="O415" s="20" t="inlineStr">
        <is>
          <t>M-GROSS</t>
        </is>
      </c>
      <c r="P415" s="20" t="inlineStr"/>
      <c r="Q415" s="20" t="inlineStr">
        <is>
          <t>1</t>
        </is>
      </c>
      <c r="R415" s="22" t="n">
        <v>0</v>
      </c>
      <c r="S415" s="22" t="n">
        <v>4600000</v>
      </c>
      <c r="T415" s="22" t="n">
        <v>4600000</v>
      </c>
      <c r="U415" s="20" t="n">
        <v>0</v>
      </c>
      <c r="V415" s="20" t="n">
        <v>0</v>
      </c>
      <c r="W415" s="20" t="n">
        <v>0</v>
      </c>
      <c r="X415" s="22" t="n">
        <v>300000</v>
      </c>
      <c r="Y415" s="22" t="n">
        <v>200000</v>
      </c>
      <c r="Z415" s="22" t="n">
        <v>350000</v>
      </c>
      <c r="AA415" s="22" t="n">
        <v>220000</v>
      </c>
      <c r="AB415" s="22" t="n">
        <v>0</v>
      </c>
      <c r="AC415" s="20" t="inlineStr">
        <is>
          <t>BUI VAN HUNG</t>
        </is>
      </c>
      <c r="AD415" s="20" t="inlineStr">
        <is>
          <t>03401010661419</t>
        </is>
      </c>
      <c r="AE415" s="20" t="inlineStr">
        <is>
          <t>Ngân hàng Thương mại Cổ phần Hàng hải Việt Nam</t>
        </is>
      </c>
      <c r="AF415" s="20" t="inlineStr">
        <is>
          <t>MSB</t>
        </is>
      </c>
      <c r="AG415" s="20" t="inlineStr">
        <is>
          <t>MARITIMEBANK CN NINH HIEP HA NOI</t>
        </is>
      </c>
      <c r="AH415" s="20" t="inlineStr">
        <is>
          <t>017091006081</t>
        </is>
      </c>
      <c r="AI415" s="20" t="inlineStr">
        <is>
          <t>55.55555555555556%</t>
        </is>
      </c>
      <c r="AJ415" s="20" t="inlineStr">
        <is>
          <t>157041-02-1007/K1225/220523</t>
        </is>
      </c>
      <c r="AK415" s="20" t="inlineStr">
        <is>
          <t>Hợp đồng lao động Xác định thời hạn</t>
        </is>
      </c>
      <c r="AL415" s="20" t="inlineStr">
        <is>
          <t>2023-08-20</t>
        </is>
      </c>
    </row>
    <row r="416">
      <c r="A416" s="20" t="inlineStr">
        <is>
          <t>157021</t>
        </is>
      </c>
      <c r="B416" s="20" t="inlineStr">
        <is>
          <t>Triệu Kim Đức</t>
        </is>
      </c>
      <c r="C416" s="20" t="inlineStr">
        <is>
          <t>157021-02</t>
        </is>
      </c>
      <c r="D416" s="20" t="inlineStr">
        <is>
          <t>1007</t>
        </is>
      </c>
      <c r="E416" s="20" t="inlineStr">
        <is>
          <t>FOXCONN</t>
        </is>
      </c>
      <c r="F416" s="21" t="inlineStr">
        <is>
          <t>2004-11-25</t>
        </is>
      </c>
      <c r="G416" s="20" t="inlineStr">
        <is>
          <t>OFF</t>
        </is>
      </c>
      <c r="H416" s="21" t="inlineStr">
        <is>
          <t>2023-02-24</t>
        </is>
      </c>
      <c r="I416" s="21" t="inlineStr">
        <is>
          <t>2023-06-18</t>
        </is>
      </c>
      <c r="J416" s="20" t="inlineStr"/>
      <c r="K416" s="20" t="inlineStr">
        <is>
          <t>Công nhân</t>
        </is>
      </c>
      <c r="L416" s="20" t="inlineStr">
        <is>
          <t>Công nhân</t>
        </is>
      </c>
      <c r="M416" s="20" t="inlineStr"/>
      <c r="N416" s="20" t="inlineStr">
        <is>
          <t>LC1</t>
        </is>
      </c>
      <c r="O416" s="20" t="inlineStr">
        <is>
          <t>M-GROSS</t>
        </is>
      </c>
      <c r="P416" s="20" t="inlineStr"/>
      <c r="Q416" s="20" t="inlineStr">
        <is>
          <t>1</t>
        </is>
      </c>
      <c r="R416" s="22" t="n">
        <v>0</v>
      </c>
      <c r="S416" s="22" t="n">
        <v>4600000</v>
      </c>
      <c r="T416" s="22" t="n">
        <v>4600000</v>
      </c>
      <c r="U416" s="22" t="n">
        <v>220000</v>
      </c>
      <c r="V416" s="22" t="n">
        <v>173077</v>
      </c>
      <c r="W416" s="22" t="n">
        <v>158654</v>
      </c>
      <c r="X416" s="22" t="n">
        <v>300000</v>
      </c>
      <c r="Y416" s="22" t="n">
        <v>200000</v>
      </c>
      <c r="Z416" s="22" t="n">
        <v>350000</v>
      </c>
      <c r="AA416" s="20" t="n">
        <v>0</v>
      </c>
      <c r="AB416" s="22" t="n">
        <v>0</v>
      </c>
      <c r="AC416" s="20" t="inlineStr">
        <is>
          <t>TRIEU KIM DUC</t>
        </is>
      </c>
      <c r="AD416" s="20" t="inlineStr">
        <is>
          <t>03401010661549</t>
        </is>
      </c>
      <c r="AE416" s="20" t="inlineStr">
        <is>
          <t>Ngân hàng Thương mại Cổ phần Hàng hải Việt Nam</t>
        </is>
      </c>
      <c r="AF416" s="20" t="inlineStr">
        <is>
          <t>MSB</t>
        </is>
      </c>
      <c r="AG416" s="20" t="inlineStr">
        <is>
          <t>MARITIMEBANK CN NINH HIEP HA NOI</t>
        </is>
      </c>
      <c r="AH416" s="20" t="inlineStr">
        <is>
          <t>015204001477</t>
        </is>
      </c>
      <c r="AI416" s="20" t="inlineStr">
        <is>
          <t>60.0%</t>
        </is>
      </c>
      <c r="AJ416" s="20" t="inlineStr">
        <is>
          <t>157021-02-1007/K1225/210523</t>
        </is>
      </c>
      <c r="AK416" s="20" t="inlineStr">
        <is>
          <t>Hợp đồng lao động Xác định thời hạn</t>
        </is>
      </c>
      <c r="AL416" s="20" t="inlineStr">
        <is>
          <t>2023-08-20</t>
        </is>
      </c>
    </row>
    <row r="417">
      <c r="A417" s="20" t="inlineStr">
        <is>
          <t>156808</t>
        </is>
      </c>
      <c r="B417" s="20" t="inlineStr">
        <is>
          <t>Lò Văn Phong</t>
        </is>
      </c>
      <c r="C417" s="20" t="inlineStr">
        <is>
          <t>156808-01</t>
        </is>
      </c>
      <c r="D417" s="20" t="inlineStr">
        <is>
          <t>1007</t>
        </is>
      </c>
      <c r="E417" s="20" t="inlineStr">
        <is>
          <t>FOXCONN</t>
        </is>
      </c>
      <c r="F417" s="21" t="inlineStr">
        <is>
          <t>2003-09-17</t>
        </is>
      </c>
      <c r="G417" s="20" t="inlineStr">
        <is>
          <t>OFF</t>
        </is>
      </c>
      <c r="H417" s="21" t="inlineStr">
        <is>
          <t>2023-02-11</t>
        </is>
      </c>
      <c r="I417" s="21" t="inlineStr">
        <is>
          <t>2023-06-08</t>
        </is>
      </c>
      <c r="J417" s="20" t="inlineStr"/>
      <c r="K417" s="20" t="inlineStr">
        <is>
          <t>Công nhân</t>
        </is>
      </c>
      <c r="L417" s="20" t="inlineStr">
        <is>
          <t>Công nhân</t>
        </is>
      </c>
      <c r="M417" s="20" t="inlineStr"/>
      <c r="N417" s="20" t="inlineStr">
        <is>
          <t>LC1</t>
        </is>
      </c>
      <c r="O417" s="20" t="inlineStr">
        <is>
          <t>M-GROSS</t>
        </is>
      </c>
      <c r="P417" s="20" t="inlineStr"/>
      <c r="Q417" s="20" t="inlineStr">
        <is>
          <t>1</t>
        </is>
      </c>
      <c r="R417" s="22" t="n">
        <v>0</v>
      </c>
      <c r="S417" s="22" t="n">
        <v>4600000</v>
      </c>
      <c r="T417" s="22" t="n">
        <v>4600000</v>
      </c>
      <c r="U417" s="20" t="n">
        <v>0</v>
      </c>
      <c r="V417" s="20" t="n">
        <v>0</v>
      </c>
      <c r="W417" s="20" t="n">
        <v>0</v>
      </c>
      <c r="X417" s="22" t="n">
        <v>300000</v>
      </c>
      <c r="Y417" s="22" t="n">
        <v>200000</v>
      </c>
      <c r="Z417" s="22" t="n">
        <v>350000</v>
      </c>
      <c r="AA417" s="22" t="n">
        <v>220000</v>
      </c>
      <c r="AB417" s="22" t="n">
        <v>0</v>
      </c>
      <c r="AC417" s="20" t="inlineStr">
        <is>
          <t>LO VAN PHONG</t>
        </is>
      </c>
      <c r="AD417" s="20" t="inlineStr">
        <is>
          <t>03401010660467</t>
        </is>
      </c>
      <c r="AE417" s="20" t="inlineStr">
        <is>
          <t>Ngân hàng Thương mại Cổ phần Hàng hải Việt Nam</t>
        </is>
      </c>
      <c r="AF417" s="20" t="inlineStr">
        <is>
          <t>MSB</t>
        </is>
      </c>
      <c r="AG417" s="20" t="inlineStr">
        <is>
          <t>MARITIMEBANK CN NINH HIEP HA NOI</t>
        </is>
      </c>
      <c r="AH417" s="20" t="inlineStr">
        <is>
          <t>014203012867</t>
        </is>
      </c>
      <c r="AI417" s="20" t="inlineStr">
        <is>
          <t>55.55555555555556%</t>
        </is>
      </c>
      <c r="AJ417" s="20" t="inlineStr">
        <is>
          <t>156808-02-1007/K1225/080523</t>
        </is>
      </c>
      <c r="AK417" s="20" t="inlineStr">
        <is>
          <t>Hợp đồng lao động Xác định thời hạn</t>
        </is>
      </c>
      <c r="AL417" s="20" t="inlineStr">
        <is>
          <t>2023-06-08</t>
        </is>
      </c>
    </row>
    <row r="418">
      <c r="A418" s="20" t="inlineStr">
        <is>
          <t>153235</t>
        </is>
      </c>
      <c r="B418" s="20" t="inlineStr">
        <is>
          <t>Nông Thị Lý</t>
        </is>
      </c>
      <c r="C418" s="20" t="inlineStr">
        <is>
          <t>153235-02</t>
        </is>
      </c>
      <c r="D418" s="20" t="inlineStr">
        <is>
          <t>1007</t>
        </is>
      </c>
      <c r="E418" s="20" t="inlineStr">
        <is>
          <t>FOXCONN</t>
        </is>
      </c>
      <c r="F418" s="21" t="inlineStr">
        <is>
          <t>2004-05-26</t>
        </is>
      </c>
      <c r="G418" s="20" t="inlineStr">
        <is>
          <t>OFF</t>
        </is>
      </c>
      <c r="H418" s="21" t="inlineStr">
        <is>
          <t>2023-01-30</t>
        </is>
      </c>
      <c r="I418" s="21" t="inlineStr">
        <is>
          <t>2023-05-31</t>
        </is>
      </c>
      <c r="J418" s="20" t="inlineStr"/>
      <c r="K418" s="20" t="inlineStr">
        <is>
          <t>Công nhân</t>
        </is>
      </c>
      <c r="L418" s="20" t="inlineStr">
        <is>
          <t>Công nhân</t>
        </is>
      </c>
      <c r="M418" s="20" t="inlineStr"/>
      <c r="N418" s="20" t="inlineStr">
        <is>
          <t>LC1</t>
        </is>
      </c>
      <c r="O418" s="20" t="inlineStr">
        <is>
          <t>M-GROSS</t>
        </is>
      </c>
      <c r="P418" s="20" t="inlineStr"/>
      <c r="Q418" s="20" t="inlineStr">
        <is>
          <t>1</t>
        </is>
      </c>
      <c r="R418" s="22" t="n">
        <v>0</v>
      </c>
      <c r="S418" s="22" t="n">
        <v>4600000</v>
      </c>
      <c r="T418" s="22" t="n">
        <v>4600000</v>
      </c>
      <c r="U418" s="20" t="n">
        <v>0</v>
      </c>
      <c r="V418" s="20" t="n">
        <v>0</v>
      </c>
      <c r="W418" s="20" t="n">
        <v>0</v>
      </c>
      <c r="X418" s="22" t="n">
        <v>300000</v>
      </c>
      <c r="Y418" s="22" t="n">
        <v>200000</v>
      </c>
      <c r="Z418" s="22" t="n">
        <v>350000</v>
      </c>
      <c r="AA418" s="22" t="n">
        <v>220000</v>
      </c>
      <c r="AB418" s="22" t="n">
        <v>0</v>
      </c>
      <c r="AC418" s="20" t="inlineStr">
        <is>
          <t>NONG THI LY</t>
        </is>
      </c>
      <c r="AD418" s="20" t="inlineStr">
        <is>
          <t>03401010810169</t>
        </is>
      </c>
      <c r="AE418" s="20" t="inlineStr">
        <is>
          <t>Ngân hàng Thương mại Cổ phần Hàng hải Việt Nam</t>
        </is>
      </c>
      <c r="AF418" s="20" t="inlineStr">
        <is>
          <t>MSB</t>
        </is>
      </c>
      <c r="AG418" s="20" t="inlineStr">
        <is>
          <t>MARITIMEBANK CN NINH HIEP HA NOI</t>
        </is>
      </c>
      <c r="AH418" s="20" t="inlineStr">
        <is>
          <t>008304001764</t>
        </is>
      </c>
      <c r="AI418" s="20" t="inlineStr">
        <is>
          <t>55.55555555555556%</t>
        </is>
      </c>
      <c r="AJ418" s="20" t="inlineStr">
        <is>
          <t>153235-02-1007/K1225/010523</t>
        </is>
      </c>
      <c r="AK418" s="20" t="inlineStr">
        <is>
          <t>Hợp đồng lao động Xác định thời hạn</t>
        </is>
      </c>
      <c r="AL418" s="20" t="inlineStr">
        <is>
          <t>2023-05-31</t>
        </is>
      </c>
    </row>
    <row r="419">
      <c r="A419" s="20" t="inlineStr">
        <is>
          <t>153223</t>
        </is>
      </c>
      <c r="B419" s="20" t="inlineStr">
        <is>
          <t>Tòng Thị Ngọc</t>
        </is>
      </c>
      <c r="C419" s="20" t="inlineStr">
        <is>
          <t>153223-02</t>
        </is>
      </c>
      <c r="D419" s="20" t="inlineStr">
        <is>
          <t>1007</t>
        </is>
      </c>
      <c r="E419" s="20" t="inlineStr">
        <is>
          <t>FOXCONN</t>
        </is>
      </c>
      <c r="F419" s="21" t="inlineStr">
        <is>
          <t>2003-06-08</t>
        </is>
      </c>
      <c r="G419" s="20" t="inlineStr">
        <is>
          <t>OFF</t>
        </is>
      </c>
      <c r="H419" s="21" t="inlineStr">
        <is>
          <t>2023-01-30</t>
        </is>
      </c>
      <c r="I419" s="21" t="inlineStr">
        <is>
          <t>2023-05-31</t>
        </is>
      </c>
      <c r="J419" s="20" t="inlineStr"/>
      <c r="K419" s="20" t="inlineStr">
        <is>
          <t>Công nhân</t>
        </is>
      </c>
      <c r="L419" s="20" t="inlineStr">
        <is>
          <t>Công nhân</t>
        </is>
      </c>
      <c r="M419" s="20" t="inlineStr"/>
      <c r="N419" s="20" t="inlineStr">
        <is>
          <t>LC1</t>
        </is>
      </c>
      <c r="O419" s="20" t="inlineStr">
        <is>
          <t>M-GROSS</t>
        </is>
      </c>
      <c r="P419" s="20" t="inlineStr"/>
      <c r="Q419" s="20" t="inlineStr">
        <is>
          <t>0</t>
        </is>
      </c>
      <c r="R419" s="22" t="n">
        <v>0</v>
      </c>
      <c r="S419" s="22" t="n">
        <v>4600000</v>
      </c>
      <c r="T419" s="22" t="n">
        <v>4600000</v>
      </c>
      <c r="U419" s="20" t="n">
        <v>0</v>
      </c>
      <c r="V419" s="20" t="n">
        <v>0</v>
      </c>
      <c r="W419" s="20" t="n">
        <v>0</v>
      </c>
      <c r="X419" s="22" t="n">
        <v>300000</v>
      </c>
      <c r="Y419" s="22" t="n">
        <v>200000</v>
      </c>
      <c r="Z419" s="22" t="n">
        <v>350000</v>
      </c>
      <c r="AA419" s="22" t="n">
        <v>220000</v>
      </c>
      <c r="AB419" s="22" t="n">
        <v>0</v>
      </c>
      <c r="AC419" s="20" t="inlineStr">
        <is>
          <t>TONG THI NGOC</t>
        </is>
      </c>
      <c r="AD419" s="20" t="inlineStr">
        <is>
          <t>03401010810039</t>
        </is>
      </c>
      <c r="AE419" s="20" t="inlineStr">
        <is>
          <t>Ngân hàng Thương mại Cổ phần Hàng hải Việt Nam</t>
        </is>
      </c>
      <c r="AF419" s="20" t="inlineStr">
        <is>
          <t>MSB</t>
        </is>
      </c>
      <c r="AG419" s="20" t="inlineStr">
        <is>
          <t>MARITIMEBANK CN NINH HIEP HA NOI</t>
        </is>
      </c>
      <c r="AH419" s="20" t="inlineStr">
        <is>
          <t>014303003005</t>
        </is>
      </c>
      <c r="AI419" s="20" t="inlineStr">
        <is>
          <t>66.66666666666667%</t>
        </is>
      </c>
      <c r="AJ419" s="20" t="inlineStr">
        <is>
          <t>153223-02-1007/K1225/010523</t>
        </is>
      </c>
      <c r="AK419" s="20" t="inlineStr">
        <is>
          <t>Hợp đồng lao động Xác định thời hạn</t>
        </is>
      </c>
      <c r="AL419" s="20" t="inlineStr">
        <is>
          <t>2023-05-31</t>
        </is>
      </c>
    </row>
    <row r="420">
      <c r="A420" s="20" t="inlineStr">
        <is>
          <t>153628</t>
        </is>
      </c>
      <c r="B420" s="20" t="inlineStr">
        <is>
          <t>Nguyễn Văn Dũng</t>
        </is>
      </c>
      <c r="C420" s="20" t="inlineStr">
        <is>
          <t>153628-02</t>
        </is>
      </c>
      <c r="D420" s="20" t="inlineStr">
        <is>
          <t>1007</t>
        </is>
      </c>
      <c r="E420" s="20" t="inlineStr">
        <is>
          <t>FOXCONN</t>
        </is>
      </c>
      <c r="F420" s="21" t="inlineStr">
        <is>
          <t>2000-01-01</t>
        </is>
      </c>
      <c r="G420" s="20" t="inlineStr">
        <is>
          <t>OFF</t>
        </is>
      </c>
      <c r="H420" s="21" t="inlineStr">
        <is>
          <t>2023-02-06</t>
        </is>
      </c>
      <c r="I420" s="21" t="inlineStr">
        <is>
          <t>2023-06-08</t>
        </is>
      </c>
      <c r="J420" s="20" t="inlineStr"/>
      <c r="K420" s="20" t="inlineStr">
        <is>
          <t>Công nhân</t>
        </is>
      </c>
      <c r="L420" s="20" t="inlineStr">
        <is>
          <t>Công nhân</t>
        </is>
      </c>
      <c r="M420" s="20" t="inlineStr"/>
      <c r="N420" s="20" t="inlineStr">
        <is>
          <t>LC1</t>
        </is>
      </c>
      <c r="O420" s="20" t="inlineStr">
        <is>
          <t>M-GROSS</t>
        </is>
      </c>
      <c r="P420" s="20" t="inlineStr"/>
      <c r="Q420" s="20" t="inlineStr">
        <is>
          <t>1</t>
        </is>
      </c>
      <c r="R420" s="22" t="n">
        <v>0</v>
      </c>
      <c r="S420" s="22" t="n">
        <v>4600000</v>
      </c>
      <c r="T420" s="22" t="n">
        <v>4600000</v>
      </c>
      <c r="U420" s="20" t="n">
        <v>0</v>
      </c>
      <c r="V420" s="20" t="n">
        <v>0</v>
      </c>
      <c r="W420" s="20" t="n">
        <v>0</v>
      </c>
      <c r="X420" s="22" t="n">
        <v>300000</v>
      </c>
      <c r="Y420" s="22" t="n">
        <v>200000</v>
      </c>
      <c r="Z420" s="22" t="n">
        <v>350000</v>
      </c>
      <c r="AA420" s="22" t="n">
        <v>220000</v>
      </c>
      <c r="AB420" s="22" t="n">
        <v>0</v>
      </c>
      <c r="AC420" s="20" t="inlineStr">
        <is>
          <t>NGUYEN VAN DUNG</t>
        </is>
      </c>
      <c r="AD420" s="20" t="inlineStr">
        <is>
          <t>03401010814064</t>
        </is>
      </c>
      <c r="AE420" s="20" t="inlineStr">
        <is>
          <t>Ngân hàng Thương mại Cổ phần Hàng hải Việt Nam</t>
        </is>
      </c>
      <c r="AF420" s="20" t="inlineStr">
        <is>
          <t>MSB</t>
        </is>
      </c>
      <c r="AG420" s="20" t="inlineStr">
        <is>
          <t>MARITIMEBANK CN NINH HIEP HA NOI</t>
        </is>
      </c>
      <c r="AH420" s="20" t="inlineStr">
        <is>
          <t>027200001592</t>
        </is>
      </c>
      <c r="AI420" s="20" t="inlineStr">
        <is>
          <t>55.55555555555556%</t>
        </is>
      </c>
      <c r="AJ420" s="20" t="inlineStr">
        <is>
          <t>153628-02-1007/K1225/080523</t>
        </is>
      </c>
      <c r="AK420" s="20" t="inlineStr">
        <is>
          <t>Hợp đồng lao động Xác định thời hạn</t>
        </is>
      </c>
      <c r="AL420" s="20" t="inlineStr">
        <is>
          <t>2023-06-08</t>
        </is>
      </c>
    </row>
    <row r="421">
      <c r="A421" s="20" t="inlineStr">
        <is>
          <t>153629</t>
        </is>
      </c>
      <c r="B421" s="20" t="inlineStr">
        <is>
          <t>Bùi Huyền Trang</t>
        </is>
      </c>
      <c r="C421" s="20" t="inlineStr">
        <is>
          <t>153629-02</t>
        </is>
      </c>
      <c r="D421" s="20" t="inlineStr">
        <is>
          <t>1007</t>
        </is>
      </c>
      <c r="E421" s="20" t="inlineStr">
        <is>
          <t>FOXCONN</t>
        </is>
      </c>
      <c r="F421" s="21" t="inlineStr">
        <is>
          <t>2004-07-30</t>
        </is>
      </c>
      <c r="G421" s="20" t="inlineStr">
        <is>
          <t>OFF</t>
        </is>
      </c>
      <c r="H421" s="21" t="inlineStr">
        <is>
          <t>2023-02-06</t>
        </is>
      </c>
      <c r="I421" s="21" t="inlineStr">
        <is>
          <t>2023-05-21</t>
        </is>
      </c>
      <c r="J421" s="20" t="inlineStr"/>
      <c r="K421" s="20" t="inlineStr">
        <is>
          <t>Công nhân</t>
        </is>
      </c>
      <c r="L421" s="20" t="inlineStr">
        <is>
          <t>Công nhân</t>
        </is>
      </c>
      <c r="M421" s="20" t="inlineStr"/>
      <c r="N421" s="20" t="inlineStr">
        <is>
          <t>LC1</t>
        </is>
      </c>
      <c r="O421" s="20" t="inlineStr">
        <is>
          <t>M-GROSS</t>
        </is>
      </c>
      <c r="P421" s="20" t="inlineStr"/>
      <c r="Q421" s="20" t="inlineStr">
        <is>
          <t>1</t>
        </is>
      </c>
      <c r="R421" s="22" t="n">
        <v>0</v>
      </c>
      <c r="S421" s="22" t="n">
        <v>4600000</v>
      </c>
      <c r="T421" s="22" t="n">
        <v>4600000</v>
      </c>
      <c r="U421" s="20" t="n">
        <v>0</v>
      </c>
      <c r="V421" s="20" t="n">
        <v>0</v>
      </c>
      <c r="W421" s="20" t="n">
        <v>0</v>
      </c>
      <c r="X421" s="22" t="n">
        <v>300000</v>
      </c>
      <c r="Y421" s="22" t="n">
        <v>200000</v>
      </c>
      <c r="Z421" s="22" t="n">
        <v>350000</v>
      </c>
      <c r="AA421" s="22" t="n">
        <v>220000</v>
      </c>
      <c r="AB421" s="22" t="n">
        <v>0</v>
      </c>
      <c r="AC421" s="20" t="inlineStr">
        <is>
          <t>BUI HUYEN TRANG</t>
        </is>
      </c>
      <c r="AD421" s="20" t="inlineStr">
        <is>
          <t>03401010814073</t>
        </is>
      </c>
      <c r="AE421" s="20" t="inlineStr">
        <is>
          <t>Ngân hàng Thương mại Cổ phần Hàng hải Việt Nam</t>
        </is>
      </c>
      <c r="AF421" s="20" t="inlineStr">
        <is>
          <t>MSB</t>
        </is>
      </c>
      <c r="AG421" s="20" t="inlineStr">
        <is>
          <t>MARITIMEBANK CN NINH HIEP HA NOI</t>
        </is>
      </c>
      <c r="AH421" s="20" t="inlineStr">
        <is>
          <t>038304013643</t>
        </is>
      </c>
      <c r="AI421" s="20" t="inlineStr">
        <is>
          <t>77.77777777777777%</t>
        </is>
      </c>
      <c r="AJ421" s="20" t="inlineStr">
        <is>
          <t>153629-02-1007/K1225/080523</t>
        </is>
      </c>
      <c r="AK421" s="20" t="inlineStr">
        <is>
          <t>Hợp đồng lao động Xác định thời hạn</t>
        </is>
      </c>
      <c r="AL421" s="20" t="inlineStr">
        <is>
          <t>2023-06-08</t>
        </is>
      </c>
    </row>
    <row r="422">
      <c r="A422" s="20" t="inlineStr">
        <is>
          <t>122563</t>
        </is>
      </c>
      <c r="B422" s="20" t="inlineStr">
        <is>
          <t>Hoàng Thị Hoan</t>
        </is>
      </c>
      <c r="C422" s="20" t="inlineStr">
        <is>
          <t>122563-02</t>
        </is>
      </c>
      <c r="D422" s="20" t="inlineStr">
        <is>
          <t>1007</t>
        </is>
      </c>
      <c r="E422" s="20" t="inlineStr">
        <is>
          <t>FOXCONN</t>
        </is>
      </c>
      <c r="F422" s="21" t="inlineStr">
        <is>
          <t>1992-02-06</t>
        </is>
      </c>
      <c r="G422" s="20" t="inlineStr">
        <is>
          <t>OFF</t>
        </is>
      </c>
      <c r="H422" s="21" t="inlineStr">
        <is>
          <t>2023-01-30</t>
        </is>
      </c>
      <c r="I422" s="21" t="inlineStr">
        <is>
          <t>2023-05-31</t>
        </is>
      </c>
      <c r="J422" s="20" t="inlineStr"/>
      <c r="K422" s="20" t="inlineStr">
        <is>
          <t>Công nhân</t>
        </is>
      </c>
      <c r="L422" s="20" t="inlineStr">
        <is>
          <t>Công nhân</t>
        </is>
      </c>
      <c r="M422" s="20" t="inlineStr"/>
      <c r="N422" s="20" t="inlineStr">
        <is>
          <t>LC1</t>
        </is>
      </c>
      <c r="O422" s="20" t="inlineStr">
        <is>
          <t>M-GROSS</t>
        </is>
      </c>
      <c r="P422" s="20" t="inlineStr"/>
      <c r="Q422" s="20" t="inlineStr">
        <is>
          <t>1</t>
        </is>
      </c>
      <c r="R422" s="22" t="n">
        <v>0</v>
      </c>
      <c r="S422" s="22" t="n">
        <v>4600000</v>
      </c>
      <c r="T422" s="22" t="n">
        <v>4600000</v>
      </c>
      <c r="U422" s="20" t="n">
        <v>0</v>
      </c>
      <c r="V422" s="20" t="n">
        <v>0</v>
      </c>
      <c r="W422" s="20" t="n">
        <v>0</v>
      </c>
      <c r="X422" s="22" t="n">
        <v>300000</v>
      </c>
      <c r="Y422" s="22" t="n">
        <v>200000</v>
      </c>
      <c r="Z422" s="22" t="n">
        <v>350000</v>
      </c>
      <c r="AA422" s="22" t="n">
        <v>220000</v>
      </c>
      <c r="AB422" s="22" t="n">
        <v>0</v>
      </c>
      <c r="AC422" s="20" t="inlineStr">
        <is>
          <t>HOANG THI HOAN</t>
        </is>
      </c>
      <c r="AD422" s="20" t="inlineStr">
        <is>
          <t>03401010706824</t>
        </is>
      </c>
      <c r="AE422" s="20" t="inlineStr">
        <is>
          <t>Ngân hàng Thương mại Cổ phần Hàng hải Việt Nam</t>
        </is>
      </c>
      <c r="AF422" s="20" t="inlineStr">
        <is>
          <t>MSB</t>
        </is>
      </c>
      <c r="AG422" s="20" t="inlineStr">
        <is>
          <t>MARITIMEBANK CN NINH HIEP HA NOI</t>
        </is>
      </c>
      <c r="AH422" s="20" t="inlineStr">
        <is>
          <t>085032812</t>
        </is>
      </c>
      <c r="AI422" s="20" t="inlineStr">
        <is>
          <t>77.77777777777777%</t>
        </is>
      </c>
      <c r="AJ422" s="20" t="inlineStr">
        <is>
          <t>122563-02-1007/K1225/010523</t>
        </is>
      </c>
      <c r="AK422" s="20" t="inlineStr">
        <is>
          <t>Hợp đồng lao động Xác định thời hạn</t>
        </is>
      </c>
      <c r="AL422" s="20" t="inlineStr">
        <is>
          <t>2023-05-31</t>
        </is>
      </c>
    </row>
    <row r="423">
      <c r="A423" s="20" t="inlineStr">
        <is>
          <t>156826</t>
        </is>
      </c>
      <c r="B423" s="20" t="inlineStr">
        <is>
          <t>Trần Văn Đô</t>
        </is>
      </c>
      <c r="C423" s="20" t="inlineStr">
        <is>
          <t>156826-01</t>
        </is>
      </c>
      <c r="D423" s="20" t="inlineStr">
        <is>
          <t>1007</t>
        </is>
      </c>
      <c r="E423" s="20" t="inlineStr">
        <is>
          <t>FOXCONN</t>
        </is>
      </c>
      <c r="F423" s="21" t="inlineStr">
        <is>
          <t>1998-02-21</t>
        </is>
      </c>
      <c r="G423" s="20" t="inlineStr">
        <is>
          <t>OFF</t>
        </is>
      </c>
      <c r="H423" s="21" t="inlineStr">
        <is>
          <t>2023-02-11</t>
        </is>
      </c>
      <c r="I423" s="21" t="inlineStr">
        <is>
          <t>2023-05-19</t>
        </is>
      </c>
      <c r="J423" s="20" t="inlineStr"/>
      <c r="K423" s="20" t="inlineStr">
        <is>
          <t>Công nhân</t>
        </is>
      </c>
      <c r="L423" s="20" t="inlineStr">
        <is>
          <t>Công nhân</t>
        </is>
      </c>
      <c r="M423" s="20" t="inlineStr"/>
      <c r="N423" s="20" t="inlineStr">
        <is>
          <t>LC1</t>
        </is>
      </c>
      <c r="O423" s="20" t="inlineStr">
        <is>
          <t>M-GROSS</t>
        </is>
      </c>
      <c r="P423" s="20" t="inlineStr"/>
      <c r="Q423" s="20" t="inlineStr">
        <is>
          <t>0</t>
        </is>
      </c>
      <c r="R423" s="22" t="n">
        <v>0</v>
      </c>
      <c r="S423" s="22" t="n">
        <v>4600000</v>
      </c>
      <c r="T423" s="22" t="n">
        <v>4600000</v>
      </c>
      <c r="U423" s="20" t="n">
        <v>0</v>
      </c>
      <c r="V423" s="20" t="n">
        <v>0</v>
      </c>
      <c r="W423" s="20" t="n">
        <v>0</v>
      </c>
      <c r="X423" s="22" t="n">
        <v>300000</v>
      </c>
      <c r="Y423" s="22" t="n">
        <v>200000</v>
      </c>
      <c r="Z423" s="22" t="n">
        <v>350000</v>
      </c>
      <c r="AA423" s="22" t="n">
        <v>220000</v>
      </c>
      <c r="AB423" s="22" t="n">
        <v>0</v>
      </c>
      <c r="AC423" s="20" t="inlineStr">
        <is>
          <t>TRAN VAN DO</t>
        </is>
      </c>
      <c r="AD423" s="20" t="inlineStr">
        <is>
          <t>03401010660588</t>
        </is>
      </c>
      <c r="AE423" s="20" t="inlineStr">
        <is>
          <t>Ngân hàng Thương mại Cổ phần Hàng hải Việt Nam</t>
        </is>
      </c>
      <c r="AF423" s="20" t="inlineStr">
        <is>
          <t>MSB</t>
        </is>
      </c>
      <c r="AG423" s="20" t="inlineStr">
        <is>
          <t>MARITIMEBANK CN NINH HIEP HA NOI</t>
        </is>
      </c>
      <c r="AH423" s="20" t="inlineStr">
        <is>
          <t>015098005039</t>
        </is>
      </c>
      <c r="AI423" s="20" t="inlineStr">
        <is>
          <t>66.66666666666667%</t>
        </is>
      </c>
      <c r="AJ423" s="20" t="inlineStr">
        <is>
          <t>156826-02-1007/K1225/080523</t>
        </is>
      </c>
      <c r="AK423" s="20" t="inlineStr">
        <is>
          <t>Hợp đồng lao động Xác định thời hạn</t>
        </is>
      </c>
      <c r="AL423" s="20" t="inlineStr">
        <is>
          <t>2023-06-08</t>
        </is>
      </c>
    </row>
    <row r="424">
      <c r="A424" s="20" t="inlineStr">
        <is>
          <t>156807</t>
        </is>
      </c>
      <c r="B424" s="20" t="inlineStr">
        <is>
          <t>Cà Thị Dinh</t>
        </is>
      </c>
      <c r="C424" s="20" t="inlineStr">
        <is>
          <t>156807-01</t>
        </is>
      </c>
      <c r="D424" s="20" t="inlineStr">
        <is>
          <t>1007</t>
        </is>
      </c>
      <c r="E424" s="20" t="inlineStr">
        <is>
          <t>FOXCONN</t>
        </is>
      </c>
      <c r="F424" s="21" t="inlineStr">
        <is>
          <t>2003-01-27</t>
        </is>
      </c>
      <c r="G424" s="20" t="inlineStr">
        <is>
          <t>OFF</t>
        </is>
      </c>
      <c r="H424" s="21" t="inlineStr">
        <is>
          <t>2023-02-11</t>
        </is>
      </c>
      <c r="I424" s="21" t="inlineStr">
        <is>
          <t>2023-06-08</t>
        </is>
      </c>
      <c r="J424" s="20" t="inlineStr"/>
      <c r="K424" s="20" t="inlineStr">
        <is>
          <t>Công nhân</t>
        </is>
      </c>
      <c r="L424" s="20" t="inlineStr">
        <is>
          <t>Công nhân</t>
        </is>
      </c>
      <c r="M424" s="20" t="inlineStr"/>
      <c r="N424" s="20" t="inlineStr">
        <is>
          <t>LC1</t>
        </is>
      </c>
      <c r="O424" s="20" t="inlineStr">
        <is>
          <t>M-GROSS</t>
        </is>
      </c>
      <c r="P424" s="20" t="inlineStr"/>
      <c r="Q424" s="20" t="inlineStr">
        <is>
          <t>1</t>
        </is>
      </c>
      <c r="R424" s="22" t="n">
        <v>0</v>
      </c>
      <c r="S424" s="22" t="n">
        <v>4600000</v>
      </c>
      <c r="T424" s="22" t="n">
        <v>4600000</v>
      </c>
      <c r="U424" s="20" t="n">
        <v>0</v>
      </c>
      <c r="V424" s="20" t="n">
        <v>0</v>
      </c>
      <c r="W424" s="20" t="n">
        <v>0</v>
      </c>
      <c r="X424" s="22" t="n">
        <v>300000</v>
      </c>
      <c r="Y424" s="22" t="n">
        <v>200000</v>
      </c>
      <c r="Z424" s="22" t="n">
        <v>350000</v>
      </c>
      <c r="AA424" s="22" t="n">
        <v>220000</v>
      </c>
      <c r="AB424" s="22" t="n">
        <v>0</v>
      </c>
      <c r="AC424" s="20" t="inlineStr">
        <is>
          <t>CA THI DINH</t>
        </is>
      </c>
      <c r="AD424" s="20" t="inlineStr">
        <is>
          <t>03401010660449</t>
        </is>
      </c>
      <c r="AE424" s="20" t="inlineStr">
        <is>
          <t>Ngân hàng Thương mại Cổ phần Hàng hải Việt Nam</t>
        </is>
      </c>
      <c r="AF424" s="20" t="inlineStr">
        <is>
          <t>MSB</t>
        </is>
      </c>
      <c r="AG424" s="20" t="inlineStr">
        <is>
          <t>MARITIMEBANK CN NINH HIEP HA NOI</t>
        </is>
      </c>
      <c r="AH424" s="20" t="inlineStr">
        <is>
          <t>014303002699</t>
        </is>
      </c>
      <c r="AI424" s="20" t="inlineStr">
        <is>
          <t>55.55555555555556%</t>
        </is>
      </c>
      <c r="AJ424" s="20" t="inlineStr">
        <is>
          <t>156807-02-1007/K1225/080523</t>
        </is>
      </c>
      <c r="AK424" s="20" t="inlineStr">
        <is>
          <t>Hợp đồng lao động Xác định thời hạn</t>
        </is>
      </c>
      <c r="AL424" s="20" t="inlineStr">
        <is>
          <t>2023-06-08</t>
        </is>
      </c>
    </row>
    <row r="425">
      <c r="A425" s="20" t="inlineStr">
        <is>
          <t>108806</t>
        </is>
      </c>
      <c r="B425" s="20" t="inlineStr">
        <is>
          <t>Vi Văn Huân</t>
        </is>
      </c>
      <c r="C425" s="20" t="inlineStr">
        <is>
          <t>108806-04</t>
        </is>
      </c>
      <c r="D425" s="20" t="inlineStr">
        <is>
          <t>1007</t>
        </is>
      </c>
      <c r="E425" s="20" t="inlineStr">
        <is>
          <t>FOXCONN</t>
        </is>
      </c>
      <c r="F425" s="21" t="inlineStr">
        <is>
          <t>1995-06-06</t>
        </is>
      </c>
      <c r="G425" s="20" t="inlineStr">
        <is>
          <t>OFF</t>
        </is>
      </c>
      <c r="H425" s="21" t="inlineStr">
        <is>
          <t>2023-01-30</t>
        </is>
      </c>
      <c r="I425" s="21" t="inlineStr">
        <is>
          <t>2023-05-31</t>
        </is>
      </c>
      <c r="J425" s="20" t="inlineStr"/>
      <c r="K425" s="20" t="inlineStr">
        <is>
          <t>Công nhân</t>
        </is>
      </c>
      <c r="L425" s="20" t="inlineStr">
        <is>
          <t>Công nhân</t>
        </is>
      </c>
      <c r="M425" s="20" t="inlineStr"/>
      <c r="N425" s="20" t="inlineStr">
        <is>
          <t>LC1</t>
        </is>
      </c>
      <c r="O425" s="20" t="inlineStr">
        <is>
          <t>M-GROSS</t>
        </is>
      </c>
      <c r="P425" s="20" t="inlineStr"/>
      <c r="Q425" s="20" t="inlineStr">
        <is>
          <t>0</t>
        </is>
      </c>
      <c r="R425" s="22" t="n">
        <v>0</v>
      </c>
      <c r="S425" s="22" t="n">
        <v>4600000</v>
      </c>
      <c r="T425" s="22" t="n">
        <v>4600000</v>
      </c>
      <c r="U425" s="20" t="n">
        <v>0</v>
      </c>
      <c r="V425" s="20" t="n">
        <v>0</v>
      </c>
      <c r="W425" s="20" t="n">
        <v>0</v>
      </c>
      <c r="X425" s="22" t="n">
        <v>300000</v>
      </c>
      <c r="Y425" s="22" t="n">
        <v>200000</v>
      </c>
      <c r="Z425" s="22" t="n">
        <v>350000</v>
      </c>
      <c r="AA425" s="22" t="n">
        <v>220000</v>
      </c>
      <c r="AB425" s="22" t="n">
        <v>0</v>
      </c>
      <c r="AC425" s="20" t="inlineStr">
        <is>
          <t>VI VAN HUAN</t>
        </is>
      </c>
      <c r="AD425" s="20" t="inlineStr">
        <is>
          <t>03401010809734</t>
        </is>
      </c>
      <c r="AE425" s="20" t="inlineStr">
        <is>
          <t>Ngân hàng Thương mại Cổ phần Kỹ thương Việt Nam</t>
        </is>
      </c>
      <c r="AF425" s="20" t="inlineStr">
        <is>
          <t>TCB</t>
        </is>
      </c>
      <c r="AG425" s="20" t="inlineStr"/>
      <c r="AH425" s="20" t="inlineStr">
        <is>
          <t>174753689</t>
        </is>
      </c>
      <c r="AI425" s="20" t="inlineStr">
        <is>
          <t>66.66666666666667%</t>
        </is>
      </c>
      <c r="AJ425" s="20" t="inlineStr">
        <is>
          <t>108806-02-1007/K1225/010523</t>
        </is>
      </c>
      <c r="AK425" s="20" t="inlineStr">
        <is>
          <t>Hợp đồng lao động Xác định thời hạn</t>
        </is>
      </c>
      <c r="AL425" s="20" t="inlineStr">
        <is>
          <t>2023-05-31</t>
        </is>
      </c>
    </row>
    <row r="426">
      <c r="A426" s="20" t="inlineStr">
        <is>
          <t>153651</t>
        </is>
      </c>
      <c r="B426" s="20" t="inlineStr">
        <is>
          <t>Trần Thị Uyên</t>
        </is>
      </c>
      <c r="C426" s="20" t="inlineStr">
        <is>
          <t>153651-02</t>
        </is>
      </c>
      <c r="D426" s="20" t="inlineStr">
        <is>
          <t>1007</t>
        </is>
      </c>
      <c r="E426" s="20" t="inlineStr">
        <is>
          <t>FOXCONN</t>
        </is>
      </c>
      <c r="F426" s="21" t="inlineStr">
        <is>
          <t>2000-07-15</t>
        </is>
      </c>
      <c r="G426" s="20" t="inlineStr">
        <is>
          <t>OFF</t>
        </is>
      </c>
      <c r="H426" s="21" t="inlineStr">
        <is>
          <t>2023-02-06</t>
        </is>
      </c>
      <c r="I426" s="21" t="inlineStr">
        <is>
          <t>2023-06-08</t>
        </is>
      </c>
      <c r="J426" s="20" t="inlineStr"/>
      <c r="K426" s="20" t="inlineStr">
        <is>
          <t>Công nhân</t>
        </is>
      </c>
      <c r="L426" s="20" t="inlineStr">
        <is>
          <t>Công nhân</t>
        </is>
      </c>
      <c r="M426" s="20" t="inlineStr"/>
      <c r="N426" s="20" t="inlineStr">
        <is>
          <t>LC1</t>
        </is>
      </c>
      <c r="O426" s="20" t="inlineStr">
        <is>
          <t>M-GROSS</t>
        </is>
      </c>
      <c r="P426" s="20" t="inlineStr"/>
      <c r="Q426" s="20" t="inlineStr">
        <is>
          <t>0</t>
        </is>
      </c>
      <c r="R426" s="22" t="n">
        <v>0</v>
      </c>
      <c r="S426" s="22" t="n">
        <v>4600000</v>
      </c>
      <c r="T426" s="22" t="n">
        <v>4600000</v>
      </c>
      <c r="U426" s="20" t="n">
        <v>0</v>
      </c>
      <c r="V426" s="20" t="n">
        <v>0</v>
      </c>
      <c r="W426" s="20" t="n">
        <v>0</v>
      </c>
      <c r="X426" s="22" t="n">
        <v>300000</v>
      </c>
      <c r="Y426" s="22" t="n">
        <v>200000</v>
      </c>
      <c r="Z426" s="22" t="n">
        <v>350000</v>
      </c>
      <c r="AA426" s="22" t="n">
        <v>220000</v>
      </c>
      <c r="AB426" s="22" t="n">
        <v>0</v>
      </c>
      <c r="AC426" s="20" t="inlineStr">
        <is>
          <t>TRAN THI UYEN</t>
        </is>
      </c>
      <c r="AD426" s="20" t="inlineStr">
        <is>
          <t>03401010814260</t>
        </is>
      </c>
      <c r="AE426" s="20" t="inlineStr">
        <is>
          <t>Ngân hàng Thương mại Cổ phần Hàng hải Việt Nam</t>
        </is>
      </c>
      <c r="AF426" s="20" t="inlineStr">
        <is>
          <t>MSB</t>
        </is>
      </c>
      <c r="AG426" s="20" t="inlineStr">
        <is>
          <t>MARITIMEBANK CN NINH HIEP HA NOI</t>
        </is>
      </c>
      <c r="AH426" s="20" t="inlineStr">
        <is>
          <t>187718047</t>
        </is>
      </c>
      <c r="AI426" s="20" t="inlineStr">
        <is>
          <t>77.77777777777777%</t>
        </is>
      </c>
      <c r="AJ426" s="20" t="inlineStr">
        <is>
          <t>153651-02-1007/K1225/080523</t>
        </is>
      </c>
      <c r="AK426" s="20" t="inlineStr">
        <is>
          <t>Hợp đồng lao động Xác định thời hạn</t>
        </is>
      </c>
      <c r="AL426" s="20" t="inlineStr">
        <is>
          <t>2023-06-08</t>
        </is>
      </c>
    </row>
    <row r="427">
      <c r="A427" s="20" t="inlineStr">
        <is>
          <t>152319</t>
        </is>
      </c>
      <c r="B427" s="20" t="inlineStr">
        <is>
          <t>Hà Văn Đặng</t>
        </is>
      </c>
      <c r="C427" s="20" t="inlineStr">
        <is>
          <t>152319-02</t>
        </is>
      </c>
      <c r="D427" s="20" t="inlineStr">
        <is>
          <t>1007</t>
        </is>
      </c>
      <c r="E427" s="20" t="inlineStr">
        <is>
          <t>FOXCONN</t>
        </is>
      </c>
      <c r="F427" s="21" t="inlineStr">
        <is>
          <t>2001-10-13</t>
        </is>
      </c>
      <c r="G427" s="20" t="inlineStr">
        <is>
          <t>OFF</t>
        </is>
      </c>
      <c r="H427" s="21" t="inlineStr">
        <is>
          <t>2023-02-11</t>
        </is>
      </c>
      <c r="I427" s="21" t="inlineStr">
        <is>
          <t>2023-06-08</t>
        </is>
      </c>
      <c r="J427" s="20" t="inlineStr"/>
      <c r="K427" s="20" t="inlineStr">
        <is>
          <t>Công nhân</t>
        </is>
      </c>
      <c r="L427" s="20" t="inlineStr">
        <is>
          <t>Công nhân</t>
        </is>
      </c>
      <c r="M427" s="20" t="inlineStr"/>
      <c r="N427" s="20" t="inlineStr">
        <is>
          <t>LC1</t>
        </is>
      </c>
      <c r="O427" s="20" t="inlineStr">
        <is>
          <t>M-GROSS</t>
        </is>
      </c>
      <c r="P427" s="20" t="inlineStr"/>
      <c r="Q427" s="20" t="inlineStr">
        <is>
          <t>1</t>
        </is>
      </c>
      <c r="R427" s="22" t="n">
        <v>0</v>
      </c>
      <c r="S427" s="22" t="n">
        <v>4600000</v>
      </c>
      <c r="T427" s="22" t="n">
        <v>4600000</v>
      </c>
      <c r="U427" s="20" t="n">
        <v>0</v>
      </c>
      <c r="V427" s="20" t="n">
        <v>0</v>
      </c>
      <c r="W427" s="20" t="n">
        <v>0</v>
      </c>
      <c r="X427" s="22" t="n">
        <v>300000</v>
      </c>
      <c r="Y427" s="22" t="n">
        <v>200000</v>
      </c>
      <c r="Z427" s="22" t="n">
        <v>350000</v>
      </c>
      <c r="AA427" s="22" t="n">
        <v>220000</v>
      </c>
      <c r="AB427" s="22" t="n">
        <v>0</v>
      </c>
      <c r="AC427" s="20" t="inlineStr">
        <is>
          <t>HA VAN DANG</t>
        </is>
      </c>
      <c r="AD427" s="20" t="inlineStr">
        <is>
          <t>03401010803330</t>
        </is>
      </c>
      <c r="AE427" s="20" t="inlineStr">
        <is>
          <t>Ngân hàng Thương mại Cổ phần Hàng hải Việt Nam</t>
        </is>
      </c>
      <c r="AF427" s="20" t="inlineStr">
        <is>
          <t>MSB</t>
        </is>
      </c>
      <c r="AG427" s="20" t="inlineStr">
        <is>
          <t>MARITIMEBANK CN NINH HIEP HA NOI</t>
        </is>
      </c>
      <c r="AH427" s="20" t="inlineStr">
        <is>
          <t>038201021908</t>
        </is>
      </c>
      <c r="AI427" s="20" t="inlineStr">
        <is>
          <t>88.88888888888889%</t>
        </is>
      </c>
      <c r="AJ427" s="20" t="inlineStr">
        <is>
          <t>152319-02-1007/K1225/080523</t>
        </is>
      </c>
      <c r="AK427" s="20" t="inlineStr">
        <is>
          <t>Hợp đồng lao động Xác định thời hạn</t>
        </is>
      </c>
      <c r="AL427" s="20" t="inlineStr">
        <is>
          <t>2023-06-08</t>
        </is>
      </c>
    </row>
    <row r="428">
      <c r="A428" s="20" t="inlineStr">
        <is>
          <t>156811</t>
        </is>
      </c>
      <c r="B428" s="20" t="inlineStr">
        <is>
          <t>Hoàng Thị Lương</t>
        </is>
      </c>
      <c r="C428" s="20" t="inlineStr">
        <is>
          <t>156811-01</t>
        </is>
      </c>
      <c r="D428" s="20" t="inlineStr">
        <is>
          <t>1007</t>
        </is>
      </c>
      <c r="E428" s="20" t="inlineStr">
        <is>
          <t>FOXCONN</t>
        </is>
      </c>
      <c r="F428" s="21" t="inlineStr">
        <is>
          <t>1985-08-19</t>
        </is>
      </c>
      <c r="G428" s="20" t="inlineStr">
        <is>
          <t>OFF</t>
        </is>
      </c>
      <c r="H428" s="21" t="inlineStr">
        <is>
          <t>2023-02-11</t>
        </is>
      </c>
      <c r="I428" s="21" t="inlineStr">
        <is>
          <t>2023-05-16</t>
        </is>
      </c>
      <c r="J428" s="20" t="inlineStr"/>
      <c r="K428" s="20" t="inlineStr">
        <is>
          <t>Công nhân</t>
        </is>
      </c>
      <c r="L428" s="20" t="inlineStr">
        <is>
          <t>Công nhân</t>
        </is>
      </c>
      <c r="M428" s="20" t="inlineStr"/>
      <c r="N428" s="20" t="inlineStr">
        <is>
          <t>LC1</t>
        </is>
      </c>
      <c r="O428" s="20" t="inlineStr">
        <is>
          <t>M-GROSS</t>
        </is>
      </c>
      <c r="P428" s="20" t="inlineStr"/>
      <c r="Q428" s="20" t="inlineStr">
        <is>
          <t>1</t>
        </is>
      </c>
      <c r="R428" s="22" t="n">
        <v>0</v>
      </c>
      <c r="S428" s="22" t="n">
        <v>4600000</v>
      </c>
      <c r="T428" s="22" t="n">
        <v>4600000</v>
      </c>
      <c r="U428" s="20" t="n">
        <v>0</v>
      </c>
      <c r="V428" s="20" t="n">
        <v>0</v>
      </c>
      <c r="W428" s="20" t="n">
        <v>0</v>
      </c>
      <c r="X428" s="22" t="n">
        <v>300000</v>
      </c>
      <c r="Y428" s="22" t="n">
        <v>200000</v>
      </c>
      <c r="Z428" s="22" t="n">
        <v>350000</v>
      </c>
      <c r="AA428" s="22" t="n">
        <v>220000</v>
      </c>
      <c r="AB428" s="22" t="n">
        <v>0</v>
      </c>
      <c r="AC428" s="20" t="inlineStr">
        <is>
          <t>HOANG THI LUONG</t>
        </is>
      </c>
      <c r="AD428" s="20" t="inlineStr">
        <is>
          <t>03401010660485</t>
        </is>
      </c>
      <c r="AE428" s="20" t="inlineStr">
        <is>
          <t>Ngân hàng Thương mại Cổ phần Hàng hải Việt Nam</t>
        </is>
      </c>
      <c r="AF428" s="20" t="inlineStr">
        <is>
          <t>MSB</t>
        </is>
      </c>
      <c r="AG428" s="20" t="inlineStr">
        <is>
          <t>MARITIMEBANK CN NINH HIEP HA NOI</t>
        </is>
      </c>
      <c r="AH428" s="20" t="inlineStr">
        <is>
          <t>020185009902</t>
        </is>
      </c>
      <c r="AI428" s="20" t="inlineStr">
        <is>
          <t>55.55555555555556%</t>
        </is>
      </c>
      <c r="AJ428" s="20" t="inlineStr">
        <is>
          <t>156811-02-1007/K1225/080523</t>
        </is>
      </c>
      <c r="AK428" s="20" t="inlineStr">
        <is>
          <t>Hợp đồng lao động Xác định thời hạn</t>
        </is>
      </c>
      <c r="AL428" s="20" t="inlineStr">
        <is>
          <t>2023-06-08</t>
        </is>
      </c>
    </row>
    <row r="429">
      <c r="A429" s="20" t="inlineStr">
        <is>
          <t>153221</t>
        </is>
      </c>
      <c r="B429" s="20" t="inlineStr">
        <is>
          <t>Tòng Thị Hoa</t>
        </is>
      </c>
      <c r="C429" s="20" t="inlineStr">
        <is>
          <t>153221-02</t>
        </is>
      </c>
      <c r="D429" s="20" t="inlineStr">
        <is>
          <t>1007</t>
        </is>
      </c>
      <c r="E429" s="20" t="inlineStr">
        <is>
          <t>FOXCONN</t>
        </is>
      </c>
      <c r="F429" s="21" t="inlineStr">
        <is>
          <t>2002-10-29</t>
        </is>
      </c>
      <c r="G429" s="20" t="inlineStr">
        <is>
          <t>OFF</t>
        </is>
      </c>
      <c r="H429" s="21" t="inlineStr">
        <is>
          <t>2022-07-29</t>
        </is>
      </c>
      <c r="I429" s="21" t="inlineStr">
        <is>
          <t>2023-05-20</t>
        </is>
      </c>
      <c r="J429" s="20" t="inlineStr"/>
      <c r="K429" s="20" t="inlineStr">
        <is>
          <t>Công nhân</t>
        </is>
      </c>
      <c r="L429" s="20" t="inlineStr">
        <is>
          <t>Công nhân</t>
        </is>
      </c>
      <c r="M429" s="20" t="inlineStr"/>
      <c r="N429" s="20" t="inlineStr">
        <is>
          <t>LC1</t>
        </is>
      </c>
      <c r="O429" s="20" t="inlineStr">
        <is>
          <t>M-GROSS</t>
        </is>
      </c>
      <c r="P429" s="20" t="inlineStr"/>
      <c r="Q429" s="20" t="inlineStr">
        <is>
          <t>0</t>
        </is>
      </c>
      <c r="R429" s="22" t="n">
        <v>0</v>
      </c>
      <c r="S429" s="22" t="n">
        <v>4600000</v>
      </c>
      <c r="T429" s="22" t="n">
        <v>4600000</v>
      </c>
      <c r="U429" s="20" t="n">
        <v>0</v>
      </c>
      <c r="V429" s="20" t="n">
        <v>0</v>
      </c>
      <c r="W429" s="20" t="n">
        <v>0</v>
      </c>
      <c r="X429" s="22" t="n">
        <v>300000</v>
      </c>
      <c r="Y429" s="22" t="n">
        <v>200000</v>
      </c>
      <c r="Z429" s="22" t="n">
        <v>350000</v>
      </c>
      <c r="AA429" s="22" t="n">
        <v>220000</v>
      </c>
      <c r="AB429" s="22" t="n">
        <v>0</v>
      </c>
      <c r="AC429" s="20" t="inlineStr">
        <is>
          <t>TONG THI HOA</t>
        </is>
      </c>
      <c r="AD429" s="20" t="inlineStr">
        <is>
          <t>03401010810020</t>
        </is>
      </c>
      <c r="AE429" s="20" t="inlineStr">
        <is>
          <t>Ngân hàng Thương mại Cổ phần Hàng hải Việt Nam</t>
        </is>
      </c>
      <c r="AF429" s="20" t="inlineStr">
        <is>
          <t>MSB</t>
        </is>
      </c>
      <c r="AG429" s="20" t="inlineStr">
        <is>
          <t>MARITIMEBANK CN NINH HIEP HA NOI</t>
        </is>
      </c>
      <c r="AH429" s="20" t="inlineStr">
        <is>
          <t>014302004406</t>
        </is>
      </c>
      <c r="AI429" s="20" t="inlineStr">
        <is>
          <t>66.66666666666667%</t>
        </is>
      </c>
      <c r="AJ429" s="20" t="inlineStr">
        <is>
          <t>153221-02-1007/K1225/010523</t>
        </is>
      </c>
      <c r="AK429" s="20" t="inlineStr">
        <is>
          <t>Hợp đồng lao động Xác định thời hạn</t>
        </is>
      </c>
      <c r="AL429" s="20" t="inlineStr">
        <is>
          <t>2023-05-31</t>
        </is>
      </c>
    </row>
    <row r="430">
      <c r="A430" s="20" t="inlineStr">
        <is>
          <t>157222</t>
        </is>
      </c>
      <c r="B430" s="20" t="inlineStr">
        <is>
          <t>Bùi Chí Tường</t>
        </is>
      </c>
      <c r="C430" s="20" t="inlineStr">
        <is>
          <t>157222-01</t>
        </is>
      </c>
      <c r="D430" s="20" t="inlineStr">
        <is>
          <t>1007</t>
        </is>
      </c>
      <c r="E430" s="20" t="inlineStr">
        <is>
          <t>FOXCONN</t>
        </is>
      </c>
      <c r="F430" s="21" t="inlineStr">
        <is>
          <t>2003-12-01</t>
        </is>
      </c>
      <c r="G430" s="20" t="inlineStr">
        <is>
          <t>OFF</t>
        </is>
      </c>
      <c r="H430" s="21" t="inlineStr">
        <is>
          <t>2023-02-24</t>
        </is>
      </c>
      <c r="I430" s="21" t="inlineStr">
        <is>
          <t>2023-04-15</t>
        </is>
      </c>
      <c r="J430" s="20" t="inlineStr"/>
      <c r="K430" s="20" t="inlineStr">
        <is>
          <t>Công nhân</t>
        </is>
      </c>
      <c r="L430" s="20" t="inlineStr">
        <is>
          <t>Công nhân</t>
        </is>
      </c>
      <c r="M430" s="20" t="inlineStr"/>
      <c r="N430" s="20" t="inlineStr">
        <is>
          <t>LC1</t>
        </is>
      </c>
      <c r="O430" s="20" t="inlineStr">
        <is>
          <t>M-GROSS</t>
        </is>
      </c>
      <c r="P430" s="20" t="inlineStr"/>
      <c r="Q430" s="20" t="inlineStr">
        <is>
          <t>1</t>
        </is>
      </c>
      <c r="R430" s="22" t="n">
        <v>0</v>
      </c>
      <c r="S430" s="22" t="n">
        <v>4500000</v>
      </c>
      <c r="T430" s="22" t="n">
        <v>4500000</v>
      </c>
      <c r="U430" s="20" t="n">
        <v>0</v>
      </c>
      <c r="V430" s="20" t="n">
        <v>0</v>
      </c>
      <c r="W430" s="20" t="n">
        <v>0</v>
      </c>
      <c r="X430" s="22" t="n">
        <v>300000</v>
      </c>
      <c r="Y430" s="22" t="n">
        <v>200000</v>
      </c>
      <c r="Z430" s="22" t="n">
        <v>350000</v>
      </c>
      <c r="AA430" s="22" t="n">
        <v>220000</v>
      </c>
      <c r="AB430" s="22" t="n">
        <v>0</v>
      </c>
      <c r="AC430" s="20" t="inlineStr">
        <is>
          <t>BUI CHI TUONG</t>
        </is>
      </c>
      <c r="AD430" s="20" t="inlineStr">
        <is>
          <t>03401010661503</t>
        </is>
      </c>
      <c r="AE430" s="20" t="inlineStr"/>
      <c r="AF430" s="20" t="inlineStr"/>
      <c r="AG430" s="20" t="inlineStr">
        <is>
          <t>MARITIMEBANK CN NINH HIEP HA NOI</t>
        </is>
      </c>
      <c r="AH430" s="20" t="inlineStr">
        <is>
          <t>017203000557</t>
        </is>
      </c>
      <c r="AI430" s="20" t="inlineStr">
        <is>
          <t>0%</t>
        </is>
      </c>
      <c r="AJ430" s="20" t="inlineStr">
        <is>
          <t>157222-01-1007/K1225/240223</t>
        </is>
      </c>
      <c r="AK430" s="20" t="inlineStr">
        <is>
          <t>Hợp đồng lao động Xác định thời hạn</t>
        </is>
      </c>
      <c r="AL430" s="20" t="inlineStr">
        <is>
          <t>2023-05-21</t>
        </is>
      </c>
    </row>
    <row r="431">
      <c r="A431" s="20" t="inlineStr">
        <is>
          <t>157049</t>
        </is>
      </c>
      <c r="B431" s="20" t="inlineStr">
        <is>
          <t>Bùi Thị Diệu</t>
        </is>
      </c>
      <c r="C431" s="20" t="inlineStr">
        <is>
          <t>157049-01</t>
        </is>
      </c>
      <c r="D431" s="20" t="inlineStr">
        <is>
          <t>1007</t>
        </is>
      </c>
      <c r="E431" s="20" t="inlineStr">
        <is>
          <t>FOXCONN</t>
        </is>
      </c>
      <c r="F431" s="21" t="inlineStr">
        <is>
          <t>2001-02-10</t>
        </is>
      </c>
      <c r="G431" s="20" t="inlineStr">
        <is>
          <t>OFF</t>
        </is>
      </c>
      <c r="H431" s="21" t="inlineStr">
        <is>
          <t>2023-02-18</t>
        </is>
      </c>
      <c r="I431" s="21" t="inlineStr">
        <is>
          <t>2023-05-14</t>
        </is>
      </c>
      <c r="J431" s="20" t="inlineStr"/>
      <c r="K431" s="20" t="inlineStr">
        <is>
          <t>Công nhân</t>
        </is>
      </c>
      <c r="L431" s="20" t="inlineStr">
        <is>
          <t>Công nhân</t>
        </is>
      </c>
      <c r="M431" s="20" t="inlineStr"/>
      <c r="N431" s="20" t="inlineStr">
        <is>
          <t>LC1</t>
        </is>
      </c>
      <c r="O431" s="20" t="inlineStr">
        <is>
          <t>M-GROSS</t>
        </is>
      </c>
      <c r="P431" s="20" t="inlineStr"/>
      <c r="Q431" s="20" t="inlineStr">
        <is>
          <t>1</t>
        </is>
      </c>
      <c r="R431" s="22" t="n">
        <v>0</v>
      </c>
      <c r="S431" s="22" t="n">
        <v>4500000</v>
      </c>
      <c r="T431" s="22" t="n">
        <v>4500000</v>
      </c>
      <c r="U431" s="20" t="n">
        <v>0</v>
      </c>
      <c r="V431" s="20" t="n">
        <v>0</v>
      </c>
      <c r="W431" s="20" t="n">
        <v>0</v>
      </c>
      <c r="X431" s="22" t="n">
        <v>300000</v>
      </c>
      <c r="Y431" s="22" t="n">
        <v>200000</v>
      </c>
      <c r="Z431" s="22" t="n">
        <v>350000</v>
      </c>
      <c r="AA431" s="22" t="n">
        <v>220000</v>
      </c>
      <c r="AB431" s="22" t="n">
        <v>0</v>
      </c>
      <c r="AC431" s="20" t="inlineStr">
        <is>
          <t>BUI THI DIEU</t>
        </is>
      </c>
      <c r="AD431" s="20" t="inlineStr">
        <is>
          <t>03401010661222</t>
        </is>
      </c>
      <c r="AE431" s="20" t="inlineStr"/>
      <c r="AF431" s="20" t="inlineStr"/>
      <c r="AG431" s="20" t="inlineStr">
        <is>
          <t>MARITIMEBANK CN NINH HIEP HA NOI</t>
        </is>
      </c>
      <c r="AH431" s="20" t="inlineStr">
        <is>
          <t>038301010717</t>
        </is>
      </c>
      <c r="AI431" s="20" t="inlineStr">
        <is>
          <t>11.11111111111111%</t>
        </is>
      </c>
      <c r="AJ431" s="20" t="inlineStr">
        <is>
          <t>157049-01-1007/K1225/180223</t>
        </is>
      </c>
      <c r="AK431" s="20" t="inlineStr">
        <is>
          <t>Hợp đồng lao động Xác định thời hạn</t>
        </is>
      </c>
      <c r="AL431" s="20" t="inlineStr">
        <is>
          <t>2023-05-14</t>
        </is>
      </c>
    </row>
    <row r="432">
      <c r="A432" s="20" t="inlineStr">
        <is>
          <t>152633</t>
        </is>
      </c>
      <c r="B432" s="20" t="inlineStr">
        <is>
          <t>Bùi Thị Huệ</t>
        </is>
      </c>
      <c r="C432" s="20" t="inlineStr">
        <is>
          <t>152633-02</t>
        </is>
      </c>
      <c r="D432" s="20" t="inlineStr">
        <is>
          <t>1007</t>
        </is>
      </c>
      <c r="E432" s="20" t="inlineStr">
        <is>
          <t>FOXCONN</t>
        </is>
      </c>
      <c r="F432" s="21" t="inlineStr">
        <is>
          <t>2000-11-25</t>
        </is>
      </c>
      <c r="G432" s="20" t="inlineStr">
        <is>
          <t>OFF</t>
        </is>
      </c>
      <c r="H432" s="21" t="inlineStr">
        <is>
          <t>2023-01-09</t>
        </is>
      </c>
      <c r="I432" s="21" t="inlineStr">
        <is>
          <t>2023-05-21</t>
        </is>
      </c>
      <c r="J432" s="20" t="inlineStr"/>
      <c r="K432" s="20" t="inlineStr">
        <is>
          <t>Công nhân</t>
        </is>
      </c>
      <c r="L432" s="20" t="inlineStr">
        <is>
          <t>Công nhân</t>
        </is>
      </c>
      <c r="M432" s="20" t="inlineStr"/>
      <c r="N432" s="20" t="inlineStr">
        <is>
          <t>LC1</t>
        </is>
      </c>
      <c r="O432" s="20" t="inlineStr">
        <is>
          <t>M-GROSS</t>
        </is>
      </c>
      <c r="P432" s="20" t="inlineStr"/>
      <c r="Q432" s="20" t="inlineStr">
        <is>
          <t>1</t>
        </is>
      </c>
      <c r="R432" s="22" t="n">
        <v>0</v>
      </c>
      <c r="S432" s="22" t="n">
        <v>4500000</v>
      </c>
      <c r="T432" s="22" t="n">
        <v>4500000</v>
      </c>
      <c r="U432" s="20" t="n">
        <v>0</v>
      </c>
      <c r="V432" s="20" t="n">
        <v>0</v>
      </c>
      <c r="W432" s="20" t="n">
        <v>0</v>
      </c>
      <c r="X432" s="22" t="n">
        <v>300000</v>
      </c>
      <c r="Y432" s="22" t="n">
        <v>200000</v>
      </c>
      <c r="Z432" s="22" t="n">
        <v>350000</v>
      </c>
      <c r="AA432" s="22" t="n">
        <v>220000</v>
      </c>
      <c r="AB432" s="22" t="n">
        <v>0</v>
      </c>
      <c r="AC432" s="20" t="inlineStr">
        <is>
          <t>BUI THI HUE</t>
        </is>
      </c>
      <c r="AD432" s="20" t="inlineStr">
        <is>
          <t>03401010804131</t>
        </is>
      </c>
      <c r="AE432" s="20" t="inlineStr">
        <is>
          <t>Ngân hàng Thương mại Cổ phần Hàng hải Việt Nam</t>
        </is>
      </c>
      <c r="AF432" s="20" t="inlineStr">
        <is>
          <t>MSB</t>
        </is>
      </c>
      <c r="AG432" s="20" t="inlineStr">
        <is>
          <t>MARITIMEBANK CN NINH HIEP HA NOI</t>
        </is>
      </c>
      <c r="AH432" s="20" t="inlineStr">
        <is>
          <t>017300004710</t>
        </is>
      </c>
      <c r="AI432" s="20" t="inlineStr">
        <is>
          <t>0%</t>
        </is>
      </c>
      <c r="AJ432" s="20" t="inlineStr">
        <is>
          <t>152633-02-1007/K1225/260223</t>
        </is>
      </c>
      <c r="AK432" s="20" t="inlineStr">
        <is>
          <t>Hợp đồng lao động Xác định thời hạn</t>
        </is>
      </c>
      <c r="AL432" s="20" t="inlineStr">
        <is>
          <t>2023-05-21</t>
        </is>
      </c>
    </row>
    <row r="433">
      <c r="A433" s="20" t="inlineStr">
        <is>
          <t>157566</t>
        </is>
      </c>
      <c r="B433" s="20" t="inlineStr">
        <is>
          <t>Bùi Trí Thức</t>
        </is>
      </c>
      <c r="C433" s="20" t="inlineStr">
        <is>
          <t>157566-01</t>
        </is>
      </c>
      <c r="D433" s="20" t="inlineStr">
        <is>
          <t>1007</t>
        </is>
      </c>
      <c r="E433" s="20" t="inlineStr">
        <is>
          <t>FOXCONN</t>
        </is>
      </c>
      <c r="F433" s="21" t="inlineStr">
        <is>
          <t>2004-02-02</t>
        </is>
      </c>
      <c r="G433" s="20" t="inlineStr">
        <is>
          <t>OFF</t>
        </is>
      </c>
      <c r="H433" s="21" t="inlineStr">
        <is>
          <t>2023-03-14</t>
        </is>
      </c>
      <c r="I433" s="21" t="inlineStr">
        <is>
          <t>2023-04-04</t>
        </is>
      </c>
      <c r="J433" s="20" t="inlineStr"/>
      <c r="K433" s="20" t="inlineStr">
        <is>
          <t>Công nhân</t>
        </is>
      </c>
      <c r="L433" s="20" t="inlineStr">
        <is>
          <t>Công nhân</t>
        </is>
      </c>
      <c r="M433" s="20" t="inlineStr"/>
      <c r="N433" s="20" t="inlineStr">
        <is>
          <t>LC1</t>
        </is>
      </c>
      <c r="O433" s="20" t="inlineStr">
        <is>
          <t>M-GROSS</t>
        </is>
      </c>
      <c r="P433" s="20" t="inlineStr"/>
      <c r="Q433" s="20" t="inlineStr">
        <is>
          <t>1</t>
        </is>
      </c>
      <c r="R433" s="22" t="n">
        <v>0</v>
      </c>
      <c r="S433" s="22" t="n">
        <v>4500000</v>
      </c>
      <c r="T433" s="22" t="n">
        <v>4500000</v>
      </c>
      <c r="U433" s="20" t="n">
        <v>0</v>
      </c>
      <c r="V433" s="20" t="n">
        <v>0</v>
      </c>
      <c r="W433" s="20" t="n">
        <v>0</v>
      </c>
      <c r="X433" s="22" t="n">
        <v>300000</v>
      </c>
      <c r="Y433" s="22" t="n">
        <v>200000</v>
      </c>
      <c r="Z433" s="22" t="n">
        <v>350000</v>
      </c>
      <c r="AA433" s="22" t="n">
        <v>220000</v>
      </c>
      <c r="AB433" s="22" t="n">
        <v>0</v>
      </c>
      <c r="AC433" s="20" t="inlineStr">
        <is>
          <t>BUI TRI THUC</t>
        </is>
      </c>
      <c r="AD433" s="20" t="inlineStr">
        <is>
          <t>03401010517730</t>
        </is>
      </c>
      <c r="AE433" s="20" t="inlineStr"/>
      <c r="AF433" s="20" t="inlineStr"/>
      <c r="AG433" s="20" t="inlineStr">
        <is>
          <t>MARITIMEBANK CN NINH HIEP HA NOI</t>
        </is>
      </c>
      <c r="AH433" s="20" t="inlineStr">
        <is>
          <t>017204008969</t>
        </is>
      </c>
      <c r="AI433" s="20" t="inlineStr">
        <is>
          <t>11.11111111111111%</t>
        </is>
      </c>
      <c r="AJ433" s="20" t="inlineStr">
        <is>
          <t>157566-01-1007/K1225/140323</t>
        </is>
      </c>
      <c r="AK433" s="20" t="inlineStr">
        <is>
          <t>Hợp đồng lao động Xác định thời hạn</t>
        </is>
      </c>
      <c r="AL433" s="20" t="inlineStr">
        <is>
          <t>2023-06-12</t>
        </is>
      </c>
    </row>
    <row r="434">
      <c r="A434" s="20" t="inlineStr">
        <is>
          <t>157569</t>
        </is>
      </c>
      <c r="B434" s="20" t="inlineStr">
        <is>
          <t>Bùi Văn Điệp</t>
        </is>
      </c>
      <c r="C434" s="20" t="inlineStr">
        <is>
          <t>157569-01</t>
        </is>
      </c>
      <c r="D434" s="20" t="inlineStr">
        <is>
          <t>1007</t>
        </is>
      </c>
      <c r="E434" s="20" t="inlineStr">
        <is>
          <t>FOXCONN</t>
        </is>
      </c>
      <c r="F434" s="21" t="inlineStr">
        <is>
          <t>2004-09-10</t>
        </is>
      </c>
      <c r="G434" s="20" t="inlineStr">
        <is>
          <t>OFF</t>
        </is>
      </c>
      <c r="H434" s="21" t="inlineStr">
        <is>
          <t>2023-03-13</t>
        </is>
      </c>
      <c r="I434" s="21" t="inlineStr">
        <is>
          <t>2023-04-04</t>
        </is>
      </c>
      <c r="J434" s="20" t="inlineStr"/>
      <c r="K434" s="20" t="inlineStr">
        <is>
          <t>Công nhân</t>
        </is>
      </c>
      <c r="L434" s="20" t="inlineStr">
        <is>
          <t>Công nhân</t>
        </is>
      </c>
      <c r="M434" s="20" t="inlineStr"/>
      <c r="N434" s="20" t="inlineStr">
        <is>
          <t>LC1</t>
        </is>
      </c>
      <c r="O434" s="20" t="inlineStr">
        <is>
          <t>M-GROSS</t>
        </is>
      </c>
      <c r="P434" s="20" t="inlineStr"/>
      <c r="Q434" s="20" t="inlineStr">
        <is>
          <t>1</t>
        </is>
      </c>
      <c r="R434" s="22" t="n">
        <v>0</v>
      </c>
      <c r="S434" s="22" t="n">
        <v>4500000</v>
      </c>
      <c r="T434" s="22" t="n">
        <v>4500000</v>
      </c>
      <c r="U434" s="20" t="n">
        <v>0</v>
      </c>
      <c r="V434" s="20" t="n">
        <v>0</v>
      </c>
      <c r="W434" s="20" t="n">
        <v>0</v>
      </c>
      <c r="X434" s="22" t="n">
        <v>300000</v>
      </c>
      <c r="Y434" s="22" t="n">
        <v>200000</v>
      </c>
      <c r="Z434" s="22" t="n">
        <v>350000</v>
      </c>
      <c r="AA434" s="22" t="n">
        <v>220000</v>
      </c>
      <c r="AB434" s="22" t="n">
        <v>0</v>
      </c>
      <c r="AC434" s="20" t="inlineStr">
        <is>
          <t>BUI VAN DIEP</t>
        </is>
      </c>
      <c r="AD434" s="20" t="inlineStr">
        <is>
          <t>03401010517477</t>
        </is>
      </c>
      <c r="AE434" s="20" t="inlineStr"/>
      <c r="AF434" s="20" t="inlineStr"/>
      <c r="AG434" s="20" t="inlineStr">
        <is>
          <t>MARITIMEBANK CN NINH HIEP HA NOI</t>
        </is>
      </c>
      <c r="AH434" s="20" t="inlineStr">
        <is>
          <t>017204006224</t>
        </is>
      </c>
      <c r="AI434" s="20" t="inlineStr">
        <is>
          <t>11.11111111111111%</t>
        </is>
      </c>
      <c r="AJ434" s="20" t="inlineStr">
        <is>
          <t>157569-01-1007/K1225/130323</t>
        </is>
      </c>
      <c r="AK434" s="20" t="inlineStr">
        <is>
          <t>Hợp đồng lao động Xác định thời hạn</t>
        </is>
      </c>
      <c r="AL434" s="20" t="inlineStr">
        <is>
          <t>2023-06-11</t>
        </is>
      </c>
    </row>
    <row r="435">
      <c r="A435" s="20" t="inlineStr">
        <is>
          <t>112800</t>
        </is>
      </c>
      <c r="B435" s="20" t="inlineStr">
        <is>
          <t>Bùi Văn Siền</t>
        </is>
      </c>
      <c r="C435" s="20" t="inlineStr">
        <is>
          <t>112800-03</t>
        </is>
      </c>
      <c r="D435" s="20" t="inlineStr">
        <is>
          <t>1007</t>
        </is>
      </c>
      <c r="E435" s="20" t="inlineStr">
        <is>
          <t>FOXCONN</t>
        </is>
      </c>
      <c r="F435" s="21" t="inlineStr">
        <is>
          <t>1994-08-24</t>
        </is>
      </c>
      <c r="G435" s="20" t="inlineStr">
        <is>
          <t>OFF</t>
        </is>
      </c>
      <c r="H435" s="21" t="inlineStr">
        <is>
          <t>2020-07-16</t>
        </is>
      </c>
      <c r="I435" s="21" t="inlineStr">
        <is>
          <t>2023-06-18</t>
        </is>
      </c>
      <c r="J435" s="20" t="inlineStr"/>
      <c r="K435" s="20" t="inlineStr">
        <is>
          <t>Công nhân</t>
        </is>
      </c>
      <c r="L435" s="20" t="inlineStr">
        <is>
          <t>Công nhân</t>
        </is>
      </c>
      <c r="M435" s="20" t="inlineStr"/>
      <c r="N435" s="20" t="inlineStr">
        <is>
          <t>LC1</t>
        </is>
      </c>
      <c r="O435" s="20" t="inlineStr">
        <is>
          <t>M-GROSS</t>
        </is>
      </c>
      <c r="P435" s="20" t="inlineStr"/>
      <c r="Q435" s="20" t="inlineStr">
        <is>
          <t>1</t>
        </is>
      </c>
      <c r="R435" s="22" t="n">
        <v>0</v>
      </c>
      <c r="S435" s="22" t="n">
        <v>4500000</v>
      </c>
      <c r="T435" s="22" t="n">
        <v>4500000</v>
      </c>
      <c r="U435" s="20" t="n">
        <v>0</v>
      </c>
      <c r="V435" s="20" t="n">
        <v>0</v>
      </c>
      <c r="W435" s="20" t="n">
        <v>0</v>
      </c>
      <c r="X435" s="22" t="n">
        <v>300000</v>
      </c>
      <c r="Y435" s="22" t="n">
        <v>200000</v>
      </c>
      <c r="Z435" s="22" t="n">
        <v>350000</v>
      </c>
      <c r="AA435" s="22" t="n">
        <v>220000</v>
      </c>
      <c r="AB435" s="22" t="n">
        <v>0</v>
      </c>
      <c r="AC435" s="20" t="inlineStr">
        <is>
          <t>BUI VAN SIEN</t>
        </is>
      </c>
      <c r="AD435" s="20" t="inlineStr">
        <is>
          <t>03401010803415</t>
        </is>
      </c>
      <c r="AE435" s="20" t="inlineStr">
        <is>
          <t>Ngân hàng Thương mại Cổ phần Hàng hải Việt Nam</t>
        </is>
      </c>
      <c r="AF435" s="20" t="inlineStr">
        <is>
          <t>MSB</t>
        </is>
      </c>
      <c r="AG435" s="20" t="inlineStr">
        <is>
          <t>MARITIMEBANK CN NINH HIEP HA NOI</t>
        </is>
      </c>
      <c r="AH435" s="20" t="inlineStr">
        <is>
          <t>113675356</t>
        </is>
      </c>
      <c r="AI435" s="20" t="inlineStr">
        <is>
          <t>88.88888888888889%</t>
        </is>
      </c>
      <c r="AJ435" s="20" t="inlineStr">
        <is>
          <t>112800-02-1007/K1225/190323</t>
        </is>
      </c>
      <c r="AK435" s="20" t="inlineStr">
        <is>
          <t>Hợp đồng lao động Xác định thời hạn</t>
        </is>
      </c>
      <c r="AL435" s="20" t="inlineStr">
        <is>
          <t>2023-06-18</t>
        </is>
      </c>
    </row>
    <row r="436">
      <c r="A436" s="20" t="inlineStr">
        <is>
          <t>157225</t>
        </is>
      </c>
      <c r="B436" s="20" t="inlineStr">
        <is>
          <t>Bùi Văn Thái</t>
        </is>
      </c>
      <c r="C436" s="20" t="inlineStr">
        <is>
          <t>157225-01</t>
        </is>
      </c>
      <c r="D436" s="20" t="inlineStr">
        <is>
          <t>1007</t>
        </is>
      </c>
      <c r="E436" s="20" t="inlineStr">
        <is>
          <t>FOXCONN</t>
        </is>
      </c>
      <c r="F436" s="21" t="inlineStr">
        <is>
          <t>2000-11-20</t>
        </is>
      </c>
      <c r="G436" s="20" t="inlineStr">
        <is>
          <t>OFF</t>
        </is>
      </c>
      <c r="H436" s="21" t="inlineStr">
        <is>
          <t>2023-02-24</t>
        </is>
      </c>
      <c r="I436" s="21" t="inlineStr">
        <is>
          <t>2023-04-02</t>
        </is>
      </c>
      <c r="J436" s="20" t="inlineStr"/>
      <c r="K436" s="20" t="inlineStr">
        <is>
          <t>Công nhân</t>
        </is>
      </c>
      <c r="L436" s="20" t="inlineStr">
        <is>
          <t>Công nhân</t>
        </is>
      </c>
      <c r="M436" s="20" t="inlineStr"/>
      <c r="N436" s="20" t="inlineStr">
        <is>
          <t>LC1</t>
        </is>
      </c>
      <c r="O436" s="20" t="inlineStr">
        <is>
          <t>M-GROSS</t>
        </is>
      </c>
      <c r="P436" s="20" t="inlineStr"/>
      <c r="Q436" s="20" t="inlineStr">
        <is>
          <t>1</t>
        </is>
      </c>
      <c r="R436" s="22" t="n">
        <v>0</v>
      </c>
      <c r="S436" s="22" t="n">
        <v>4500000</v>
      </c>
      <c r="T436" s="22" t="n">
        <v>4500000</v>
      </c>
      <c r="U436" s="20" t="n">
        <v>0</v>
      </c>
      <c r="V436" s="20" t="n">
        <v>0</v>
      </c>
      <c r="W436" s="20" t="n">
        <v>0</v>
      </c>
      <c r="X436" s="22" t="n">
        <v>300000</v>
      </c>
      <c r="Y436" s="22" t="n">
        <v>200000</v>
      </c>
      <c r="Z436" s="22" t="n">
        <v>350000</v>
      </c>
      <c r="AA436" s="22" t="n">
        <v>220000</v>
      </c>
      <c r="AB436" s="22" t="n">
        <v>0</v>
      </c>
      <c r="AC436" s="20" t="inlineStr">
        <is>
          <t>BUI VAN THAI</t>
        </is>
      </c>
      <c r="AD436" s="20" t="inlineStr">
        <is>
          <t>03401010661512</t>
        </is>
      </c>
      <c r="AE436" s="20" t="inlineStr"/>
      <c r="AF436" s="20" t="inlineStr"/>
      <c r="AG436" s="20" t="inlineStr">
        <is>
          <t>MARITIMEBANK CN NINH HIEP HA NOI</t>
        </is>
      </c>
      <c r="AH436" s="20" t="inlineStr">
        <is>
          <t>113779898</t>
        </is>
      </c>
      <c r="AI436" s="20" t="inlineStr">
        <is>
          <t>0%</t>
        </is>
      </c>
      <c r="AJ436" s="20" t="inlineStr">
        <is>
          <t>157225-01-1007/K1225/240223</t>
        </is>
      </c>
      <c r="AK436" s="20" t="inlineStr">
        <is>
          <t>Hợp đồng lao động Xác định thời hạn</t>
        </is>
      </c>
      <c r="AL436" s="20" t="inlineStr">
        <is>
          <t>2023-05-21</t>
        </is>
      </c>
    </row>
    <row r="437">
      <c r="A437" s="20" t="inlineStr">
        <is>
          <t>157646</t>
        </is>
      </c>
      <c r="B437" s="20" t="inlineStr">
        <is>
          <t>Cam Văn Hữu</t>
        </is>
      </c>
      <c r="C437" s="20" t="inlineStr">
        <is>
          <t>157646-01</t>
        </is>
      </c>
      <c r="D437" s="20" t="inlineStr">
        <is>
          <t>1007</t>
        </is>
      </c>
      <c r="E437" s="20" t="inlineStr">
        <is>
          <t>FOXCONN</t>
        </is>
      </c>
      <c r="F437" s="21" t="inlineStr">
        <is>
          <t>2002-01-19</t>
        </is>
      </c>
      <c r="G437" s="20" t="inlineStr">
        <is>
          <t>OFF</t>
        </is>
      </c>
      <c r="H437" s="21" t="inlineStr">
        <is>
          <t>2023-03-14</t>
        </is>
      </c>
      <c r="I437" s="21" t="inlineStr">
        <is>
          <t>2023-04-02</t>
        </is>
      </c>
      <c r="J437" s="20" t="inlineStr"/>
      <c r="K437" s="20" t="inlineStr">
        <is>
          <t>Công nhân</t>
        </is>
      </c>
      <c r="L437" s="20" t="inlineStr">
        <is>
          <t>Công nhân</t>
        </is>
      </c>
      <c r="M437" s="20" t="inlineStr"/>
      <c r="N437" s="20" t="inlineStr">
        <is>
          <t>LC1</t>
        </is>
      </c>
      <c r="O437" s="20" t="inlineStr">
        <is>
          <t>M-GROSS</t>
        </is>
      </c>
      <c r="P437" s="20" t="inlineStr"/>
      <c r="Q437" s="20" t="inlineStr">
        <is>
          <t>1</t>
        </is>
      </c>
      <c r="R437" s="22" t="n">
        <v>0</v>
      </c>
      <c r="S437" s="22" t="n">
        <v>4500000</v>
      </c>
      <c r="T437" s="22" t="n">
        <v>4500000</v>
      </c>
      <c r="U437" s="20" t="n">
        <v>0</v>
      </c>
      <c r="V437" s="20" t="n">
        <v>0</v>
      </c>
      <c r="W437" s="20" t="n">
        <v>0</v>
      </c>
      <c r="X437" s="22" t="n">
        <v>300000</v>
      </c>
      <c r="Y437" s="22" t="n">
        <v>200000</v>
      </c>
      <c r="Z437" s="22" t="n">
        <v>350000</v>
      </c>
      <c r="AA437" s="22" t="n">
        <v>220000</v>
      </c>
      <c r="AB437" s="22" t="n">
        <v>0</v>
      </c>
      <c r="AC437" s="20" t="inlineStr"/>
      <c r="AD437" s="20" t="inlineStr"/>
      <c r="AE437" s="20" t="inlineStr"/>
      <c r="AF437" s="20" t="inlineStr"/>
      <c r="AG437" s="20" t="inlineStr"/>
      <c r="AH437" s="20" t="inlineStr">
        <is>
          <t>085504095</t>
        </is>
      </c>
      <c r="AI437" s="20" t="inlineStr">
        <is>
          <t>11.11111111111111%</t>
        </is>
      </c>
      <c r="AJ437" s="20" t="inlineStr">
        <is>
          <t>157646-01-1007/K1225/140323</t>
        </is>
      </c>
      <c r="AK437" s="20" t="inlineStr">
        <is>
          <t>Hợp đồng lao động Xác định thời hạn</t>
        </is>
      </c>
      <c r="AL437" s="20" t="inlineStr">
        <is>
          <t>2023-06-12</t>
        </is>
      </c>
    </row>
    <row r="438">
      <c r="A438" s="20" t="inlineStr">
        <is>
          <t>152663</t>
        </is>
      </c>
      <c r="B438" s="20" t="inlineStr">
        <is>
          <t>Cao Đức Huê</t>
        </is>
      </c>
      <c r="C438" s="20" t="inlineStr">
        <is>
          <t>152663-02</t>
        </is>
      </c>
      <c r="D438" s="20" t="inlineStr">
        <is>
          <t>1007</t>
        </is>
      </c>
      <c r="E438" s="20" t="inlineStr">
        <is>
          <t>FOXCONN</t>
        </is>
      </c>
      <c r="F438" s="21" t="inlineStr">
        <is>
          <t>1993-02-13</t>
        </is>
      </c>
      <c r="G438" s="20" t="inlineStr">
        <is>
          <t>OLD</t>
        </is>
      </c>
      <c r="H438" s="21" t="inlineStr">
        <is>
          <t>2023-03-13</t>
        </is>
      </c>
      <c r="I438" s="21" t="inlineStr"/>
      <c r="J438" s="20" t="inlineStr"/>
      <c r="K438" s="20" t="inlineStr">
        <is>
          <t>Công nhân</t>
        </is>
      </c>
      <c r="L438" s="20" t="inlineStr">
        <is>
          <t>Công nhân</t>
        </is>
      </c>
      <c r="M438" s="20" t="inlineStr"/>
      <c r="N438" s="20" t="inlineStr">
        <is>
          <t>LC1</t>
        </is>
      </c>
      <c r="O438" s="20" t="inlineStr">
        <is>
          <t>M-GROSS</t>
        </is>
      </c>
      <c r="P438" s="20" t="inlineStr"/>
      <c r="Q438" s="20" t="inlineStr">
        <is>
          <t>1</t>
        </is>
      </c>
      <c r="R438" s="22" t="n">
        <v>0</v>
      </c>
      <c r="S438" s="22" t="n">
        <v>4500000</v>
      </c>
      <c r="T438" s="22" t="n">
        <v>4500000</v>
      </c>
      <c r="U438" s="20" t="n">
        <v>0</v>
      </c>
      <c r="V438" s="20" t="n">
        <v>0</v>
      </c>
      <c r="W438" s="20" t="n">
        <v>0</v>
      </c>
      <c r="X438" s="22" t="n">
        <v>300000</v>
      </c>
      <c r="Y438" s="22" t="n">
        <v>200000</v>
      </c>
      <c r="Z438" s="22" t="n">
        <v>350000</v>
      </c>
      <c r="AA438" s="22" t="n">
        <v>220000</v>
      </c>
      <c r="AB438" s="22" t="n">
        <v>0</v>
      </c>
      <c r="AC438" s="20" t="inlineStr"/>
      <c r="AD438" s="20" t="inlineStr"/>
      <c r="AE438" s="20" t="inlineStr"/>
      <c r="AF438" s="20" t="inlineStr"/>
      <c r="AG438" s="20" t="inlineStr"/>
      <c r="AH438" s="20" t="inlineStr">
        <is>
          <t>038093001789</t>
        </is>
      </c>
      <c r="AI438" s="20" t="inlineStr">
        <is>
          <t>55.55555555555556%</t>
        </is>
      </c>
      <c r="AJ438" s="20" t="inlineStr">
        <is>
          <t>152663-01-1007/K1225/130323</t>
        </is>
      </c>
      <c r="AK438" s="20" t="inlineStr">
        <is>
          <t>Hợp đồng lao động Xác định thời hạn</t>
        </is>
      </c>
      <c r="AL438" s="20" t="inlineStr">
        <is>
          <t>2023-06-11</t>
        </is>
      </c>
    </row>
    <row r="439">
      <c r="A439" s="20" t="inlineStr">
        <is>
          <t>126159</t>
        </is>
      </c>
      <c r="B439" s="20" t="inlineStr">
        <is>
          <t>Cao Thị Phương</t>
        </is>
      </c>
      <c r="C439" s="20" t="inlineStr">
        <is>
          <t>126159-03</t>
        </is>
      </c>
      <c r="D439" s="20" t="inlineStr">
        <is>
          <t>1007</t>
        </is>
      </c>
      <c r="E439" s="20" t="inlineStr">
        <is>
          <t>FOXCONN</t>
        </is>
      </c>
      <c r="F439" s="21" t="inlineStr">
        <is>
          <t>2000-06-27</t>
        </is>
      </c>
      <c r="G439" s="20" t="inlineStr">
        <is>
          <t>OFF</t>
        </is>
      </c>
      <c r="H439" s="21" t="inlineStr">
        <is>
          <t>2022-11-07</t>
        </is>
      </c>
      <c r="I439" s="21" t="inlineStr">
        <is>
          <t>2023-05-01</t>
        </is>
      </c>
      <c r="J439" s="20" t="inlineStr"/>
      <c r="K439" s="20" t="inlineStr">
        <is>
          <t>Công nhân</t>
        </is>
      </c>
      <c r="L439" s="20" t="inlineStr">
        <is>
          <t>Công nhân</t>
        </is>
      </c>
      <c r="M439" s="20" t="inlineStr"/>
      <c r="N439" s="20" t="inlineStr">
        <is>
          <t>LC1</t>
        </is>
      </c>
      <c r="O439" s="20" t="inlineStr">
        <is>
          <t>M-GROSS</t>
        </is>
      </c>
      <c r="P439" s="20" t="inlineStr"/>
      <c r="Q439" s="20" t="inlineStr">
        <is>
          <t>1</t>
        </is>
      </c>
      <c r="R439" s="22" t="n">
        <v>0</v>
      </c>
      <c r="S439" s="22" t="n">
        <v>4500000</v>
      </c>
      <c r="T439" s="22" t="n">
        <v>4500000</v>
      </c>
      <c r="U439" s="20" t="n">
        <v>0</v>
      </c>
      <c r="V439" s="20" t="n">
        <v>0</v>
      </c>
      <c r="W439" s="20" t="n">
        <v>0</v>
      </c>
      <c r="X439" s="22" t="n">
        <v>300000</v>
      </c>
      <c r="Y439" s="22" t="n">
        <v>200000</v>
      </c>
      <c r="Z439" s="22" t="n">
        <v>350000</v>
      </c>
      <c r="AA439" s="22" t="n">
        <v>220000</v>
      </c>
      <c r="AB439" s="22" t="n">
        <v>0</v>
      </c>
      <c r="AC439" s="20" t="inlineStr">
        <is>
          <t>CAO THI PHUONG</t>
        </is>
      </c>
      <c r="AD439" s="20" t="inlineStr">
        <is>
          <t>03401010715817</t>
        </is>
      </c>
      <c r="AE439" s="20" t="inlineStr">
        <is>
          <t>Ngân hàng Thương mại Cổ phần Hàng hải Việt Nam</t>
        </is>
      </c>
      <c r="AF439" s="20" t="inlineStr">
        <is>
          <t>MSB</t>
        </is>
      </c>
      <c r="AG439" s="20" t="inlineStr">
        <is>
          <t>MARITIMEBANK CN NINH HIEP HA NOI</t>
        </is>
      </c>
      <c r="AH439" s="20" t="inlineStr">
        <is>
          <t>038300018413</t>
        </is>
      </c>
      <c r="AI439" s="20" t="inlineStr">
        <is>
          <t>100.0%</t>
        </is>
      </c>
      <c r="AJ439" s="20" t="inlineStr">
        <is>
          <t>126159-02-1007/K1225/060223</t>
        </is>
      </c>
      <c r="AK439" s="20" t="inlineStr">
        <is>
          <t>Hợp đồng lao động Xác định thời hạn</t>
        </is>
      </c>
      <c r="AL439" s="20" t="inlineStr">
        <is>
          <t>2023-04-30</t>
        </is>
      </c>
    </row>
    <row r="440">
      <c r="A440" s="20" t="inlineStr">
        <is>
          <t>156963</t>
        </is>
      </c>
      <c r="B440" s="20" t="inlineStr">
        <is>
          <t>Cao Xuân Tình</t>
        </is>
      </c>
      <c r="C440" s="20" t="inlineStr">
        <is>
          <t>156963-01</t>
        </is>
      </c>
      <c r="D440" s="20" t="inlineStr">
        <is>
          <t>1007</t>
        </is>
      </c>
      <c r="E440" s="20" t="inlineStr">
        <is>
          <t>FOXCONN</t>
        </is>
      </c>
      <c r="F440" s="21" t="inlineStr">
        <is>
          <t>2003-03-31</t>
        </is>
      </c>
      <c r="G440" s="20" t="inlineStr">
        <is>
          <t>OLD</t>
        </is>
      </c>
      <c r="H440" s="21" t="inlineStr">
        <is>
          <t>2023-02-14</t>
        </is>
      </c>
      <c r="I440" s="21" t="inlineStr"/>
      <c r="J440" s="20" t="inlineStr"/>
      <c r="K440" s="20" t="inlineStr">
        <is>
          <t>Công nhân</t>
        </is>
      </c>
      <c r="L440" s="20" t="inlineStr">
        <is>
          <t>Công nhân</t>
        </is>
      </c>
      <c r="M440" s="20" t="inlineStr"/>
      <c r="N440" s="20" t="inlineStr">
        <is>
          <t>LC1</t>
        </is>
      </c>
      <c r="O440" s="20" t="inlineStr">
        <is>
          <t>M-GROSS</t>
        </is>
      </c>
      <c r="P440" s="20" t="inlineStr"/>
      <c r="Q440" s="20" t="inlineStr">
        <is>
          <t>1</t>
        </is>
      </c>
      <c r="R440" s="22" t="n">
        <v>0</v>
      </c>
      <c r="S440" s="22" t="n">
        <v>4500000</v>
      </c>
      <c r="T440" s="22" t="n">
        <v>4500000</v>
      </c>
      <c r="U440" s="20" t="n">
        <v>0</v>
      </c>
      <c r="V440" s="20" t="n">
        <v>0</v>
      </c>
      <c r="W440" s="20" t="n">
        <v>0</v>
      </c>
      <c r="X440" s="22" t="n">
        <v>300000</v>
      </c>
      <c r="Y440" s="22" t="n">
        <v>200000</v>
      </c>
      <c r="Z440" s="22" t="n">
        <v>350000</v>
      </c>
      <c r="AA440" s="22" t="n">
        <v>220000</v>
      </c>
      <c r="AB440" s="22" t="n">
        <v>0</v>
      </c>
      <c r="AC440" s="20" t="inlineStr"/>
      <c r="AD440" s="20" t="inlineStr"/>
      <c r="AE440" s="20" t="inlineStr"/>
      <c r="AF440" s="20" t="inlineStr"/>
      <c r="AG440" s="20" t="inlineStr"/>
      <c r="AH440" s="20" t="inlineStr">
        <is>
          <t>038203021919</t>
        </is>
      </c>
      <c r="AI440" s="20" t="inlineStr">
        <is>
          <t>55.55555555555556%</t>
        </is>
      </c>
      <c r="AJ440" s="20" t="inlineStr">
        <is>
          <t>156963-01-1007/K1225/140223</t>
        </is>
      </c>
      <c r="AK440" s="20" t="inlineStr">
        <is>
          <t>Hợp đồng lao động Xác định thời hạn</t>
        </is>
      </c>
      <c r="AL440" s="20" t="inlineStr">
        <is>
          <t>2023-05-14</t>
        </is>
      </c>
    </row>
    <row r="441">
      <c r="A441" s="20" t="inlineStr">
        <is>
          <t>157588</t>
        </is>
      </c>
      <c r="B441" s="20" t="inlineStr">
        <is>
          <t>Cà Thị Chi</t>
        </is>
      </c>
      <c r="C441" s="20" t="inlineStr">
        <is>
          <t>157588-01</t>
        </is>
      </c>
      <c r="D441" s="20" t="inlineStr">
        <is>
          <t>1007</t>
        </is>
      </c>
      <c r="E441" s="20" t="inlineStr">
        <is>
          <t>FOXCONN</t>
        </is>
      </c>
      <c r="F441" s="21" t="inlineStr">
        <is>
          <t>2004-10-14</t>
        </is>
      </c>
      <c r="G441" s="20" t="inlineStr">
        <is>
          <t>OFF</t>
        </is>
      </c>
      <c r="H441" s="21" t="inlineStr">
        <is>
          <t>2023-03-13</t>
        </is>
      </c>
      <c r="I441" s="21" t="inlineStr">
        <is>
          <t>2023-04-04</t>
        </is>
      </c>
      <c r="J441" s="20" t="inlineStr"/>
      <c r="K441" s="20" t="inlineStr">
        <is>
          <t>Công nhân</t>
        </is>
      </c>
      <c r="L441" s="20" t="inlineStr">
        <is>
          <t>Công nhân</t>
        </is>
      </c>
      <c r="M441" s="20" t="inlineStr"/>
      <c r="N441" s="20" t="inlineStr">
        <is>
          <t>LC1</t>
        </is>
      </c>
      <c r="O441" s="20" t="inlineStr">
        <is>
          <t>M-GROSS</t>
        </is>
      </c>
      <c r="P441" s="20" t="inlineStr"/>
      <c r="Q441" s="20" t="inlineStr">
        <is>
          <t>1</t>
        </is>
      </c>
      <c r="R441" s="22" t="n">
        <v>0</v>
      </c>
      <c r="S441" s="22" t="n">
        <v>4500000</v>
      </c>
      <c r="T441" s="22" t="n">
        <v>4500000</v>
      </c>
      <c r="U441" s="20" t="n">
        <v>0</v>
      </c>
      <c r="V441" s="20" t="n">
        <v>0</v>
      </c>
      <c r="W441" s="20" t="n">
        <v>0</v>
      </c>
      <c r="X441" s="22" t="n">
        <v>300000</v>
      </c>
      <c r="Y441" s="22" t="n">
        <v>200000</v>
      </c>
      <c r="Z441" s="22" t="n">
        <v>350000</v>
      </c>
      <c r="AA441" s="22" t="n">
        <v>220000</v>
      </c>
      <c r="AB441" s="22" t="n">
        <v>0</v>
      </c>
      <c r="AC441" s="20" t="inlineStr">
        <is>
          <t>CA THI CHI</t>
        </is>
      </c>
      <c r="AD441" s="20" t="inlineStr">
        <is>
          <t>03401010517637</t>
        </is>
      </c>
      <c r="AE441" s="20" t="inlineStr"/>
      <c r="AF441" s="20" t="inlineStr"/>
      <c r="AG441" s="20" t="inlineStr">
        <is>
          <t>MARITIMEBANK CN NINH HIEP HA NOI</t>
        </is>
      </c>
      <c r="AH441" s="20" t="inlineStr">
        <is>
          <t>014304008224</t>
        </is>
      </c>
      <c r="AI441" s="20" t="inlineStr">
        <is>
          <t>11.11111111111111%</t>
        </is>
      </c>
      <c r="AJ441" s="20" t="inlineStr">
        <is>
          <t>157588-01-1007/K1225/130323</t>
        </is>
      </c>
      <c r="AK441" s="20" t="inlineStr">
        <is>
          <t>Hợp đồng lao động Xác định thời hạn</t>
        </is>
      </c>
      <c r="AL441" s="20" t="inlineStr">
        <is>
          <t>2023-06-11</t>
        </is>
      </c>
    </row>
    <row r="442">
      <c r="A442" s="20" t="inlineStr">
        <is>
          <t>152872</t>
        </is>
      </c>
      <c r="B442" s="20" t="inlineStr">
        <is>
          <t>Cháng A Thần</t>
        </is>
      </c>
      <c r="C442" s="20" t="inlineStr">
        <is>
          <t>152872-02</t>
        </is>
      </c>
      <c r="D442" s="20" t="inlineStr">
        <is>
          <t>1007</t>
        </is>
      </c>
      <c r="E442" s="20" t="inlineStr">
        <is>
          <t>FOXCONN</t>
        </is>
      </c>
      <c r="F442" s="21" t="inlineStr">
        <is>
          <t>2001-06-08</t>
        </is>
      </c>
      <c r="G442" s="20" t="inlineStr">
        <is>
          <t>OFF</t>
        </is>
      </c>
      <c r="H442" s="21" t="inlineStr">
        <is>
          <t>2023-02-14</t>
        </is>
      </c>
      <c r="I442" s="21" t="inlineStr">
        <is>
          <t>2023-05-14</t>
        </is>
      </c>
      <c r="J442" s="20" t="inlineStr"/>
      <c r="K442" s="20" t="inlineStr">
        <is>
          <t>Công nhân</t>
        </is>
      </c>
      <c r="L442" s="20" t="inlineStr">
        <is>
          <t>Công nhân</t>
        </is>
      </c>
      <c r="M442" s="20" t="inlineStr"/>
      <c r="N442" s="20" t="inlineStr">
        <is>
          <t>LC1</t>
        </is>
      </c>
      <c r="O442" s="20" t="inlineStr">
        <is>
          <t>M-GROSS</t>
        </is>
      </c>
      <c r="P442" s="20" t="inlineStr"/>
      <c r="Q442" s="20" t="inlineStr">
        <is>
          <t>1</t>
        </is>
      </c>
      <c r="R442" s="22" t="n">
        <v>0</v>
      </c>
      <c r="S442" s="22" t="n">
        <v>4500000</v>
      </c>
      <c r="T442" s="22" t="n">
        <v>4500000</v>
      </c>
      <c r="U442" s="20" t="n">
        <v>0</v>
      </c>
      <c r="V442" s="20" t="n">
        <v>0</v>
      </c>
      <c r="W442" s="20" t="n">
        <v>0</v>
      </c>
      <c r="X442" s="22" t="n">
        <v>300000</v>
      </c>
      <c r="Y442" s="22" t="n">
        <v>200000</v>
      </c>
      <c r="Z442" s="22" t="n">
        <v>350000</v>
      </c>
      <c r="AA442" s="22" t="n">
        <v>220000</v>
      </c>
      <c r="AB442" s="22" t="n">
        <v>0</v>
      </c>
      <c r="AC442" s="20" t="inlineStr">
        <is>
          <t>CHANG A THAN</t>
        </is>
      </c>
      <c r="AD442" s="20" t="inlineStr">
        <is>
          <t>03401010809154</t>
        </is>
      </c>
      <c r="AE442" s="20" t="inlineStr">
        <is>
          <t>Ngân hàng Thương mại Cổ phần Hàng hải Việt Nam</t>
        </is>
      </c>
      <c r="AF442" s="20" t="inlineStr">
        <is>
          <t>MSB</t>
        </is>
      </c>
      <c r="AG442" s="20" t="inlineStr">
        <is>
          <t>MARITIMEBANK CN NINH HIEP HA NOI</t>
        </is>
      </c>
      <c r="AH442" s="20" t="inlineStr">
        <is>
          <t>008201000141</t>
        </is>
      </c>
      <c r="AI442" s="20" t="inlineStr">
        <is>
          <t>22.22222222222222%</t>
        </is>
      </c>
      <c r="AJ442" s="20" t="inlineStr">
        <is>
          <t>152872-01-1007/K1225/140223</t>
        </is>
      </c>
      <c r="AK442" s="20" t="inlineStr">
        <is>
          <t>Hợp đồng lao động Xác định thời hạn</t>
        </is>
      </c>
      <c r="AL442" s="20" t="inlineStr">
        <is>
          <t>2023-05-14</t>
        </is>
      </c>
    </row>
    <row r="443">
      <c r="A443" s="20" t="inlineStr">
        <is>
          <t>153015</t>
        </is>
      </c>
      <c r="B443" s="20" t="inlineStr">
        <is>
          <t>Đàm Quốc Thắng</t>
        </is>
      </c>
      <c r="C443" s="20" t="inlineStr">
        <is>
          <t>153015-02</t>
        </is>
      </c>
      <c r="D443" s="20" t="inlineStr">
        <is>
          <t>1007</t>
        </is>
      </c>
      <c r="E443" s="20" t="inlineStr">
        <is>
          <t>FOXCONN</t>
        </is>
      </c>
      <c r="F443" s="21" t="inlineStr">
        <is>
          <t>1999-09-14</t>
        </is>
      </c>
      <c r="G443" s="20" t="inlineStr">
        <is>
          <t>OFF</t>
        </is>
      </c>
      <c r="H443" s="21" t="inlineStr">
        <is>
          <t>2023-01-23</t>
        </is>
      </c>
      <c r="I443" s="21" t="inlineStr">
        <is>
          <t>2023-04-23</t>
        </is>
      </c>
      <c r="J443" s="20" t="inlineStr"/>
      <c r="K443" s="20" t="inlineStr">
        <is>
          <t>Công nhân</t>
        </is>
      </c>
      <c r="L443" s="20" t="inlineStr">
        <is>
          <t>Công nhân</t>
        </is>
      </c>
      <c r="M443" s="20" t="inlineStr"/>
      <c r="N443" s="20" t="inlineStr">
        <is>
          <t>LC1</t>
        </is>
      </c>
      <c r="O443" s="20" t="inlineStr">
        <is>
          <t>M-GROSS</t>
        </is>
      </c>
      <c r="P443" s="20" t="inlineStr"/>
      <c r="Q443" s="20" t="inlineStr">
        <is>
          <t>1</t>
        </is>
      </c>
      <c r="R443" s="22" t="n">
        <v>0</v>
      </c>
      <c r="S443" s="22" t="n">
        <v>4500000</v>
      </c>
      <c r="T443" s="22" t="n">
        <v>4500000</v>
      </c>
      <c r="U443" s="20" t="n">
        <v>0</v>
      </c>
      <c r="V443" s="20" t="n">
        <v>0</v>
      </c>
      <c r="W443" s="20" t="n">
        <v>0</v>
      </c>
      <c r="X443" s="22" t="n">
        <v>300000</v>
      </c>
      <c r="Y443" s="22" t="n">
        <v>200000</v>
      </c>
      <c r="Z443" s="22" t="n">
        <v>350000</v>
      </c>
      <c r="AA443" s="22" t="n">
        <v>220000</v>
      </c>
      <c r="AB443" s="22" t="n">
        <v>0</v>
      </c>
      <c r="AC443" s="20" t="inlineStr">
        <is>
          <t>DAM QUOC THANG</t>
        </is>
      </c>
      <c r="AD443" s="20" t="inlineStr">
        <is>
          <t>03401010809547</t>
        </is>
      </c>
      <c r="AE443" s="20" t="inlineStr">
        <is>
          <t>Ngân hàng Thương mại Cổ phần Hàng hải Việt Nam</t>
        </is>
      </c>
      <c r="AF443" s="20" t="inlineStr">
        <is>
          <t>MSB</t>
        </is>
      </c>
      <c r="AG443" s="20" t="inlineStr">
        <is>
          <t>MARITIMEBANK CN NINH HIEP HA NOI</t>
        </is>
      </c>
      <c r="AH443" s="20" t="inlineStr">
        <is>
          <t>020099003157</t>
        </is>
      </c>
      <c r="AI443" s="20" t="inlineStr">
        <is>
          <t>88.88888888888889%</t>
        </is>
      </c>
      <c r="AJ443" s="20" t="inlineStr">
        <is>
          <t>153015-01-1007/K1225/230123</t>
        </is>
      </c>
      <c r="AK443" s="20" t="inlineStr">
        <is>
          <t>Hợp đồng lao động Xác định thời hạn</t>
        </is>
      </c>
      <c r="AL443" s="20" t="inlineStr">
        <is>
          <t>2023-04-23</t>
        </is>
      </c>
    </row>
    <row r="444">
      <c r="A444" s="20" t="inlineStr">
        <is>
          <t>157022</t>
        </is>
      </c>
      <c r="B444" s="20" t="inlineStr">
        <is>
          <t>Đàm Thị Thoa</t>
        </is>
      </c>
      <c r="C444" s="20" t="inlineStr">
        <is>
          <t>157022-01</t>
        </is>
      </c>
      <c r="D444" s="20" t="inlineStr">
        <is>
          <t>1007</t>
        </is>
      </c>
      <c r="E444" s="20" t="inlineStr">
        <is>
          <t>FOXCONN</t>
        </is>
      </c>
      <c r="F444" s="21" t="inlineStr">
        <is>
          <t>1987-05-01</t>
        </is>
      </c>
      <c r="G444" s="20" t="inlineStr">
        <is>
          <t>OFF</t>
        </is>
      </c>
      <c r="H444" s="21" t="inlineStr">
        <is>
          <t>2023-02-18</t>
        </is>
      </c>
      <c r="I444" s="21" t="inlineStr">
        <is>
          <t>2023-04-16</t>
        </is>
      </c>
      <c r="J444" s="20" t="inlineStr"/>
      <c r="K444" s="20" t="inlineStr">
        <is>
          <t>Công nhân</t>
        </is>
      </c>
      <c r="L444" s="20" t="inlineStr">
        <is>
          <t>Công nhân</t>
        </is>
      </c>
      <c r="M444" s="20" t="inlineStr"/>
      <c r="N444" s="20" t="inlineStr">
        <is>
          <t>LC1</t>
        </is>
      </c>
      <c r="O444" s="20" t="inlineStr">
        <is>
          <t>M-GROSS</t>
        </is>
      </c>
      <c r="P444" s="20" t="inlineStr"/>
      <c r="Q444" s="20" t="inlineStr">
        <is>
          <t>1</t>
        </is>
      </c>
      <c r="R444" s="22" t="n">
        <v>0</v>
      </c>
      <c r="S444" s="22" t="n">
        <v>4500000</v>
      </c>
      <c r="T444" s="22" t="n">
        <v>4500000</v>
      </c>
      <c r="U444" s="20" t="n">
        <v>0</v>
      </c>
      <c r="V444" s="20" t="n">
        <v>0</v>
      </c>
      <c r="W444" s="20" t="n">
        <v>0</v>
      </c>
      <c r="X444" s="22" t="n">
        <v>300000</v>
      </c>
      <c r="Y444" s="22" t="n">
        <v>200000</v>
      </c>
      <c r="Z444" s="22" t="n">
        <v>350000</v>
      </c>
      <c r="AA444" s="22" t="n">
        <v>220000</v>
      </c>
      <c r="AB444" s="22" t="n">
        <v>0</v>
      </c>
      <c r="AC444" s="20" t="inlineStr">
        <is>
          <t>DAM THI THOA</t>
        </is>
      </c>
      <c r="AD444" s="20" t="inlineStr">
        <is>
          <t>03401010661071</t>
        </is>
      </c>
      <c r="AE444" s="20" t="inlineStr"/>
      <c r="AF444" s="20" t="inlineStr"/>
      <c r="AG444" s="20" t="inlineStr">
        <is>
          <t>MARITIMEBANK CN NINH HIEP HA NOI</t>
        </is>
      </c>
      <c r="AH444" s="20" t="inlineStr">
        <is>
          <t>020187008047</t>
        </is>
      </c>
      <c r="AI444" s="20" t="inlineStr">
        <is>
          <t>11.11111111111111%</t>
        </is>
      </c>
      <c r="AJ444" s="20" t="inlineStr">
        <is>
          <t>157022-01-1007/K1225/180223</t>
        </is>
      </c>
      <c r="AK444" s="20" t="inlineStr">
        <is>
          <t>Hợp đồng lao động Xác định thời hạn</t>
        </is>
      </c>
      <c r="AL444" s="20" t="inlineStr">
        <is>
          <t>2023-05-14</t>
        </is>
      </c>
    </row>
    <row r="445">
      <c r="A445" s="20" t="inlineStr">
        <is>
          <t>157042</t>
        </is>
      </c>
      <c r="B445" s="20" t="inlineStr">
        <is>
          <t>Đặng Mùi Chuổng</t>
        </is>
      </c>
      <c r="C445" s="20" t="inlineStr">
        <is>
          <t>157042-01</t>
        </is>
      </c>
      <c r="D445" s="20" t="inlineStr">
        <is>
          <t>1007</t>
        </is>
      </c>
      <c r="E445" s="20" t="inlineStr">
        <is>
          <t>FOXCONN</t>
        </is>
      </c>
      <c r="F445" s="21" t="inlineStr">
        <is>
          <t>1999-06-07</t>
        </is>
      </c>
      <c r="G445" s="20" t="inlineStr">
        <is>
          <t>OFF</t>
        </is>
      </c>
      <c r="H445" s="21" t="inlineStr">
        <is>
          <t>2023-02-18</t>
        </is>
      </c>
      <c r="I445" s="21" t="inlineStr">
        <is>
          <t>2023-04-14</t>
        </is>
      </c>
      <c r="J445" s="20" t="inlineStr"/>
      <c r="K445" s="20" t="inlineStr">
        <is>
          <t>Công nhân</t>
        </is>
      </c>
      <c r="L445" s="20" t="inlineStr">
        <is>
          <t>Công nhân</t>
        </is>
      </c>
      <c r="M445" s="20" t="inlineStr"/>
      <c r="N445" s="20" t="inlineStr">
        <is>
          <t>LC1</t>
        </is>
      </c>
      <c r="O445" s="20" t="inlineStr">
        <is>
          <t>M-GROSS</t>
        </is>
      </c>
      <c r="P445" s="20" t="inlineStr"/>
      <c r="Q445" s="20" t="inlineStr">
        <is>
          <t>1</t>
        </is>
      </c>
      <c r="R445" s="22" t="n">
        <v>0</v>
      </c>
      <c r="S445" s="22" t="n">
        <v>4500000</v>
      </c>
      <c r="T445" s="22" t="n">
        <v>4500000</v>
      </c>
      <c r="U445" s="20" t="n">
        <v>0</v>
      </c>
      <c r="V445" s="20" t="n">
        <v>0</v>
      </c>
      <c r="W445" s="20" t="n">
        <v>0</v>
      </c>
      <c r="X445" s="22" t="n">
        <v>300000</v>
      </c>
      <c r="Y445" s="22" t="n">
        <v>200000</v>
      </c>
      <c r="Z445" s="22" t="n">
        <v>350000</v>
      </c>
      <c r="AA445" s="22" t="n">
        <v>220000</v>
      </c>
      <c r="AB445" s="22" t="n">
        <v>0</v>
      </c>
      <c r="AC445" s="20" t="inlineStr">
        <is>
          <t>DANG MUI CHUONG</t>
        </is>
      </c>
      <c r="AD445" s="20" t="inlineStr">
        <is>
          <t>03401010661183</t>
        </is>
      </c>
      <c r="AE445" s="20" t="inlineStr"/>
      <c r="AF445" s="20" t="inlineStr"/>
      <c r="AG445" s="20" t="inlineStr">
        <is>
          <t>MARITIMEBANK CN NINH HIEP HA NOI</t>
        </is>
      </c>
      <c r="AH445" s="20" t="inlineStr">
        <is>
          <t>004199007594</t>
        </is>
      </c>
      <c r="AI445" s="20" t="inlineStr">
        <is>
          <t>11.11111111111111%</t>
        </is>
      </c>
      <c r="AJ445" s="20" t="inlineStr">
        <is>
          <t>157042-01-1007/K1225/180223</t>
        </is>
      </c>
      <c r="AK445" s="20" t="inlineStr">
        <is>
          <t>Hợp đồng lao động Xác định thời hạn</t>
        </is>
      </c>
      <c r="AL445" s="20" t="inlineStr">
        <is>
          <t>2023-05-14</t>
        </is>
      </c>
    </row>
    <row r="446">
      <c r="A446" s="20" t="inlineStr">
        <is>
          <t>142880</t>
        </is>
      </c>
      <c r="B446" s="20" t="inlineStr">
        <is>
          <t>Đặng Thị Huyền</t>
        </is>
      </c>
      <c r="C446" s="20" t="inlineStr">
        <is>
          <t>142880-03</t>
        </is>
      </c>
      <c r="D446" s="20" t="inlineStr">
        <is>
          <t>1007</t>
        </is>
      </c>
      <c r="E446" s="20" t="inlineStr">
        <is>
          <t>FOXCONN</t>
        </is>
      </c>
      <c r="F446" s="21" t="inlineStr">
        <is>
          <t>1992-03-05</t>
        </is>
      </c>
      <c r="G446" s="20" t="inlineStr">
        <is>
          <t>OLD</t>
        </is>
      </c>
      <c r="H446" s="21" t="inlineStr">
        <is>
          <t>2023-01-23</t>
        </is>
      </c>
      <c r="I446" s="21" t="inlineStr"/>
      <c r="J446" s="20" t="inlineStr"/>
      <c r="K446" s="20" t="inlineStr">
        <is>
          <t>Công nhân</t>
        </is>
      </c>
      <c r="L446" s="20" t="inlineStr">
        <is>
          <t>Công nhân</t>
        </is>
      </c>
      <c r="M446" s="20" t="inlineStr"/>
      <c r="N446" s="20" t="inlineStr">
        <is>
          <t>LC1</t>
        </is>
      </c>
      <c r="O446" s="20" t="inlineStr">
        <is>
          <t>M-GROSS</t>
        </is>
      </c>
      <c r="P446" s="20" t="inlineStr"/>
      <c r="Q446" s="20" t="inlineStr">
        <is>
          <t>1</t>
        </is>
      </c>
      <c r="R446" s="22" t="n">
        <v>0</v>
      </c>
      <c r="S446" s="22" t="n">
        <v>4500000</v>
      </c>
      <c r="T446" s="22" t="n">
        <v>4500000</v>
      </c>
      <c r="U446" s="20" t="n">
        <v>0</v>
      </c>
      <c r="V446" s="20" t="n">
        <v>0</v>
      </c>
      <c r="W446" s="20" t="n">
        <v>0</v>
      </c>
      <c r="X446" s="22" t="n">
        <v>300000</v>
      </c>
      <c r="Y446" s="22" t="n">
        <v>200000</v>
      </c>
      <c r="Z446" s="22" t="n">
        <v>350000</v>
      </c>
      <c r="AA446" s="22" t="n">
        <v>220000</v>
      </c>
      <c r="AB446" s="22" t="n">
        <v>0</v>
      </c>
      <c r="AC446" s="20" t="inlineStr"/>
      <c r="AD446" s="20" t="inlineStr"/>
      <c r="AE446" s="20" t="inlineStr"/>
      <c r="AF446" s="20" t="inlineStr"/>
      <c r="AG446" s="20" t="inlineStr"/>
      <c r="AH446" s="20" t="inlineStr">
        <is>
          <t>183970423</t>
        </is>
      </c>
      <c r="AI446" s="20" t="inlineStr">
        <is>
          <t>33.333333333333336%</t>
        </is>
      </c>
      <c r="AJ446" s="20" t="inlineStr">
        <is>
          <t>142880-01-1007/K1225/230123</t>
        </is>
      </c>
      <c r="AK446" s="20" t="inlineStr">
        <is>
          <t>Hợp đồng lao động Xác định thời hạn</t>
        </is>
      </c>
      <c r="AL446" s="20" t="inlineStr">
        <is>
          <t>2023-04-23</t>
        </is>
      </c>
    </row>
    <row r="447">
      <c r="A447" s="20" t="inlineStr">
        <is>
          <t>157574</t>
        </is>
      </c>
      <c r="B447" s="20" t="inlineStr">
        <is>
          <t>Đặng Tuấn Điệp</t>
        </is>
      </c>
      <c r="C447" s="20" t="inlineStr">
        <is>
          <t>157574-01</t>
        </is>
      </c>
      <c r="D447" s="20" t="inlineStr">
        <is>
          <t>1007</t>
        </is>
      </c>
      <c r="E447" s="20" t="inlineStr">
        <is>
          <t>FOXCONN</t>
        </is>
      </c>
      <c r="F447" s="21" t="inlineStr">
        <is>
          <t>1999-09-05</t>
        </is>
      </c>
      <c r="G447" s="20" t="inlineStr">
        <is>
          <t>OFF</t>
        </is>
      </c>
      <c r="H447" s="21" t="inlineStr">
        <is>
          <t>2023-03-13</t>
        </is>
      </c>
      <c r="I447" s="21" t="inlineStr">
        <is>
          <t>2023-04-14</t>
        </is>
      </c>
      <c r="J447" s="20" t="inlineStr"/>
      <c r="K447" s="20" t="inlineStr">
        <is>
          <t>Công nhân</t>
        </is>
      </c>
      <c r="L447" s="20" t="inlineStr">
        <is>
          <t>Công nhân</t>
        </is>
      </c>
      <c r="M447" s="20" t="inlineStr"/>
      <c r="N447" s="20" t="inlineStr">
        <is>
          <t>LC1</t>
        </is>
      </c>
      <c r="O447" s="20" t="inlineStr">
        <is>
          <t>M-GROSS</t>
        </is>
      </c>
      <c r="P447" s="20" t="inlineStr"/>
      <c r="Q447" s="20" t="inlineStr">
        <is>
          <t>1</t>
        </is>
      </c>
      <c r="R447" s="22" t="n">
        <v>0</v>
      </c>
      <c r="S447" s="22" t="n">
        <v>4500000</v>
      </c>
      <c r="T447" s="22" t="n">
        <v>4500000</v>
      </c>
      <c r="U447" s="20" t="n">
        <v>0</v>
      </c>
      <c r="V447" s="20" t="n">
        <v>0</v>
      </c>
      <c r="W447" s="20" t="n">
        <v>0</v>
      </c>
      <c r="X447" s="22" t="n">
        <v>300000</v>
      </c>
      <c r="Y447" s="22" t="n">
        <v>200000</v>
      </c>
      <c r="Z447" s="22" t="n">
        <v>350000</v>
      </c>
      <c r="AA447" s="22" t="n">
        <v>220000</v>
      </c>
      <c r="AB447" s="22" t="n">
        <v>0</v>
      </c>
      <c r="AC447" s="20" t="inlineStr">
        <is>
          <t>DANG TUAN DIEP</t>
        </is>
      </c>
      <c r="AD447" s="20" t="inlineStr">
        <is>
          <t>03401010517507</t>
        </is>
      </c>
      <c r="AE447" s="20" t="inlineStr"/>
      <c r="AF447" s="20" t="inlineStr"/>
      <c r="AG447" s="20" t="inlineStr">
        <is>
          <t>MARITIMEBANK CN NINH HIEP HA NOI</t>
        </is>
      </c>
      <c r="AH447" s="20" t="inlineStr">
        <is>
          <t>004099000530</t>
        </is>
      </c>
      <c r="AI447" s="20" t="inlineStr">
        <is>
          <t>11.11111111111111%</t>
        </is>
      </c>
      <c r="AJ447" s="20" t="inlineStr">
        <is>
          <t>157574-01-1007/K1225/130323</t>
        </is>
      </c>
      <c r="AK447" s="20" t="inlineStr">
        <is>
          <t>Hợp đồng lao động Xác định thời hạn</t>
        </is>
      </c>
      <c r="AL447" s="20" t="inlineStr">
        <is>
          <t>2023-06-11</t>
        </is>
      </c>
    </row>
    <row r="448">
      <c r="A448" s="20" t="inlineStr">
        <is>
          <t>157056</t>
        </is>
      </c>
      <c r="B448" s="20" t="inlineStr">
        <is>
          <t>Đặng Văn Cui</t>
        </is>
      </c>
      <c r="C448" s="20" t="inlineStr">
        <is>
          <t>157056-01</t>
        </is>
      </c>
      <c r="D448" s="20" t="inlineStr">
        <is>
          <t>1007</t>
        </is>
      </c>
      <c r="E448" s="20" t="inlineStr">
        <is>
          <t>FOXCONN</t>
        </is>
      </c>
      <c r="F448" s="21" t="inlineStr">
        <is>
          <t>1997-01-01</t>
        </is>
      </c>
      <c r="G448" s="20" t="inlineStr">
        <is>
          <t>OLD</t>
        </is>
      </c>
      <c r="H448" s="21" t="inlineStr">
        <is>
          <t>2023-02-20</t>
        </is>
      </c>
      <c r="I448" s="21" t="inlineStr"/>
      <c r="J448" s="20" t="inlineStr"/>
      <c r="K448" s="20" t="inlineStr">
        <is>
          <t>Công nhân</t>
        </is>
      </c>
      <c r="L448" s="20" t="inlineStr">
        <is>
          <t>Công nhân</t>
        </is>
      </c>
      <c r="M448" s="20" t="inlineStr"/>
      <c r="N448" s="20" t="inlineStr">
        <is>
          <t>LC1</t>
        </is>
      </c>
      <c r="O448" s="20" t="inlineStr">
        <is>
          <t>M-GROSS</t>
        </is>
      </c>
      <c r="P448" s="20" t="inlineStr"/>
      <c r="Q448" s="20" t="inlineStr">
        <is>
          <t>1</t>
        </is>
      </c>
      <c r="R448" s="22" t="n">
        <v>0</v>
      </c>
      <c r="S448" s="22" t="n">
        <v>4500000</v>
      </c>
      <c r="T448" s="22" t="n">
        <v>4500000</v>
      </c>
      <c r="U448" s="20" t="n">
        <v>0</v>
      </c>
      <c r="V448" s="20" t="n">
        <v>0</v>
      </c>
      <c r="W448" s="20" t="n">
        <v>0</v>
      </c>
      <c r="X448" s="22" t="n">
        <v>300000</v>
      </c>
      <c r="Y448" s="22" t="n">
        <v>200000</v>
      </c>
      <c r="Z448" s="22" t="n">
        <v>350000</v>
      </c>
      <c r="AA448" s="22" t="n">
        <v>220000</v>
      </c>
      <c r="AB448" s="22" t="n">
        <v>0</v>
      </c>
      <c r="AC448" s="20" t="inlineStr"/>
      <c r="AD448" s="20" t="inlineStr"/>
      <c r="AE448" s="20" t="inlineStr"/>
      <c r="AF448" s="20" t="inlineStr"/>
      <c r="AG448" s="20" t="inlineStr"/>
      <c r="AH448" s="20" t="inlineStr">
        <is>
          <t>002097006933</t>
        </is>
      </c>
      <c r="AI448" s="20" t="inlineStr">
        <is>
          <t>0%</t>
        </is>
      </c>
      <c r="AJ448" s="20" t="inlineStr">
        <is>
          <t>157056-01-1007/K1225/200223</t>
        </is>
      </c>
      <c r="AK448" s="20" t="inlineStr">
        <is>
          <t>Hợp đồng lao động Xác định thời hạn</t>
        </is>
      </c>
      <c r="AL448" s="20" t="inlineStr">
        <is>
          <t>2023-05-21</t>
        </is>
      </c>
    </row>
    <row r="449">
      <c r="A449" s="20" t="inlineStr">
        <is>
          <t>152994</t>
        </is>
      </c>
      <c r="B449" s="20" t="inlineStr">
        <is>
          <t>Đặng Văn Tẳng</t>
        </is>
      </c>
      <c r="C449" s="20" t="inlineStr">
        <is>
          <t>152994-01</t>
        </is>
      </c>
      <c r="D449" s="20" t="inlineStr">
        <is>
          <t>1007</t>
        </is>
      </c>
      <c r="E449" s="20" t="inlineStr">
        <is>
          <t>FOXCONN</t>
        </is>
      </c>
      <c r="F449" s="21" t="inlineStr">
        <is>
          <t>2002-09-22</t>
        </is>
      </c>
      <c r="G449" s="20" t="inlineStr">
        <is>
          <t>OLD</t>
        </is>
      </c>
      <c r="H449" s="21" t="inlineStr">
        <is>
          <t>2022-07-20</t>
        </is>
      </c>
      <c r="I449" s="21" t="inlineStr"/>
      <c r="J449" s="20" t="inlineStr"/>
      <c r="K449" s="20" t="inlineStr">
        <is>
          <t>Công nhân</t>
        </is>
      </c>
      <c r="L449" s="20" t="inlineStr">
        <is>
          <t>Công nhân</t>
        </is>
      </c>
      <c r="M449" s="20" t="inlineStr"/>
      <c r="N449" s="20" t="inlineStr">
        <is>
          <t>LC1</t>
        </is>
      </c>
      <c r="O449" s="20" t="inlineStr">
        <is>
          <t>M-GROSS</t>
        </is>
      </c>
      <c r="P449" s="20" t="inlineStr"/>
      <c r="Q449" s="20" t="inlineStr">
        <is>
          <t>1</t>
        </is>
      </c>
      <c r="R449" s="22" t="n">
        <v>0</v>
      </c>
      <c r="S449" s="22" t="n">
        <v>4500000</v>
      </c>
      <c r="T449" s="22" t="n">
        <v>4500000</v>
      </c>
      <c r="U449" s="20" t="n">
        <v>0</v>
      </c>
      <c r="V449" s="20" t="n">
        <v>0</v>
      </c>
      <c r="W449" s="20" t="n">
        <v>0</v>
      </c>
      <c r="X449" s="22" t="n">
        <v>0</v>
      </c>
      <c r="Y449" s="22" t="n">
        <v>0</v>
      </c>
      <c r="Z449" s="22" t="n">
        <v>550000</v>
      </c>
      <c r="AA449" s="22" t="n">
        <v>0</v>
      </c>
      <c r="AB449" s="22" t="n">
        <v>0</v>
      </c>
      <c r="AC449" s="20" t="inlineStr">
        <is>
          <t>DANG VAN TANG</t>
        </is>
      </c>
      <c r="AD449" s="20" t="inlineStr">
        <is>
          <t>03401010809444</t>
        </is>
      </c>
      <c r="AE449" s="20" t="inlineStr">
        <is>
          <t>Ngân hàng Thương mại Cổ phần Hàng hải Việt Nam</t>
        </is>
      </c>
      <c r="AF449" s="20" t="inlineStr">
        <is>
          <t>MSB</t>
        </is>
      </c>
      <c r="AG449" s="20" t="inlineStr"/>
      <c r="AH449" s="20" t="inlineStr">
        <is>
          <t>002202006286</t>
        </is>
      </c>
      <c r="AI449" s="20" t="inlineStr">
        <is>
          <t>71.42857142857143%</t>
        </is>
      </c>
      <c r="AJ449" s="20" t="inlineStr">
        <is>
          <t>152994-02-1007/K1225/171022</t>
        </is>
      </c>
      <c r="AK449" s="20" t="inlineStr">
        <is>
          <t>Hợp đồng lao động Xác định thời hạn</t>
        </is>
      </c>
      <c r="AL449" s="20" t="inlineStr">
        <is>
          <t>2023-01-15</t>
        </is>
      </c>
    </row>
    <row r="450">
      <c r="A450" s="20" t="inlineStr">
        <is>
          <t>157697</t>
        </is>
      </c>
      <c r="B450" s="20" t="inlineStr">
        <is>
          <t>Đào Thị Thương</t>
        </is>
      </c>
      <c r="C450" s="20" t="inlineStr">
        <is>
          <t>157697-01</t>
        </is>
      </c>
      <c r="D450" s="20" t="inlineStr">
        <is>
          <t>1007</t>
        </is>
      </c>
      <c r="E450" s="20" t="inlineStr">
        <is>
          <t>FOXCONN</t>
        </is>
      </c>
      <c r="F450" s="21" t="inlineStr">
        <is>
          <t>2000-08-14</t>
        </is>
      </c>
      <c r="G450" s="20" t="inlineStr">
        <is>
          <t>OFF</t>
        </is>
      </c>
      <c r="H450" s="21" t="inlineStr">
        <is>
          <t>2023-03-17</t>
        </is>
      </c>
      <c r="I450" s="21" t="inlineStr">
        <is>
          <t>2023-05-20</t>
        </is>
      </c>
      <c r="J450" s="20" t="inlineStr"/>
      <c r="K450" s="20" t="inlineStr">
        <is>
          <t>Công nhân</t>
        </is>
      </c>
      <c r="L450" s="20" t="inlineStr">
        <is>
          <t>Công nhân</t>
        </is>
      </c>
      <c r="M450" s="20" t="inlineStr"/>
      <c r="N450" s="20" t="inlineStr">
        <is>
          <t>LC1</t>
        </is>
      </c>
      <c r="O450" s="20" t="inlineStr">
        <is>
          <t>M-GROSS</t>
        </is>
      </c>
      <c r="P450" s="20" t="inlineStr"/>
      <c r="Q450" s="20" t="inlineStr">
        <is>
          <t>1</t>
        </is>
      </c>
      <c r="R450" s="22" t="n">
        <v>0</v>
      </c>
      <c r="S450" s="22" t="n">
        <v>4500000</v>
      </c>
      <c r="T450" s="22" t="n">
        <v>4500000</v>
      </c>
      <c r="U450" s="20" t="n">
        <v>0</v>
      </c>
      <c r="V450" s="20" t="n">
        <v>0</v>
      </c>
      <c r="W450" s="20" t="n">
        <v>0</v>
      </c>
      <c r="X450" s="22" t="n">
        <v>300000</v>
      </c>
      <c r="Y450" s="22" t="n">
        <v>200000</v>
      </c>
      <c r="Z450" s="22" t="n">
        <v>350000</v>
      </c>
      <c r="AA450" s="22" t="n">
        <v>220000</v>
      </c>
      <c r="AB450" s="22" t="n">
        <v>0</v>
      </c>
      <c r="AC450" s="20" t="inlineStr">
        <is>
          <t>DAO THI THUONG</t>
        </is>
      </c>
      <c r="AD450" s="20" t="inlineStr">
        <is>
          <t>03401010517936</t>
        </is>
      </c>
      <c r="AE450" s="20" t="inlineStr"/>
      <c r="AF450" s="20" t="inlineStr"/>
      <c r="AG450" s="20" t="inlineStr">
        <is>
          <t>MARITIMEBANK CN NINH HIEP HA NOI</t>
        </is>
      </c>
      <c r="AH450" s="20" t="inlineStr">
        <is>
          <t>038300018745</t>
        </is>
      </c>
      <c r="AI450" s="20" t="inlineStr">
        <is>
          <t>11.11111111111111%</t>
        </is>
      </c>
      <c r="AJ450" s="20" t="inlineStr">
        <is>
          <t>157697-01-1007/K1225/170323</t>
        </is>
      </c>
      <c r="AK450" s="20" t="inlineStr">
        <is>
          <t>Hợp đồng lao động Xác định thời hạn</t>
        </is>
      </c>
      <c r="AL450" s="20" t="inlineStr">
        <is>
          <t>2023-06-18</t>
        </is>
      </c>
    </row>
    <row r="451">
      <c r="A451" s="20" t="inlineStr">
        <is>
          <t>157034</t>
        </is>
      </c>
      <c r="B451" s="20" t="inlineStr">
        <is>
          <t>Đậu Thị Son</t>
        </is>
      </c>
      <c r="C451" s="20" t="inlineStr">
        <is>
          <t>157034-01</t>
        </is>
      </c>
      <c r="D451" s="20" t="inlineStr">
        <is>
          <t>1007</t>
        </is>
      </c>
      <c r="E451" s="20" t="inlineStr">
        <is>
          <t>FOXCONN</t>
        </is>
      </c>
      <c r="F451" s="21" t="inlineStr">
        <is>
          <t>2003-12-30</t>
        </is>
      </c>
      <c r="G451" s="20" t="inlineStr">
        <is>
          <t>OFF</t>
        </is>
      </c>
      <c r="H451" s="21" t="inlineStr">
        <is>
          <t>2023-02-18</t>
        </is>
      </c>
      <c r="I451" s="21" t="inlineStr">
        <is>
          <t>2023-02-19</t>
        </is>
      </c>
      <c r="J451" s="20" t="inlineStr"/>
      <c r="K451" s="20" t="inlineStr">
        <is>
          <t>Công nhân</t>
        </is>
      </c>
      <c r="L451" s="20" t="inlineStr">
        <is>
          <t>Công nhân</t>
        </is>
      </c>
      <c r="M451" s="20" t="inlineStr"/>
      <c r="N451" s="20" t="inlineStr">
        <is>
          <t>LC1</t>
        </is>
      </c>
      <c r="O451" s="20" t="inlineStr">
        <is>
          <t>M-GROSS</t>
        </is>
      </c>
      <c r="P451" s="20" t="inlineStr"/>
      <c r="Q451" s="20" t="inlineStr">
        <is>
          <t>1</t>
        </is>
      </c>
      <c r="R451" s="22" t="n">
        <v>0</v>
      </c>
      <c r="S451" s="22" t="n">
        <v>4500000</v>
      </c>
      <c r="T451" s="22" t="n">
        <v>4500000</v>
      </c>
      <c r="U451" s="20" t="n">
        <v>0</v>
      </c>
      <c r="V451" s="20" t="n">
        <v>0</v>
      </c>
      <c r="W451" s="20" t="n">
        <v>0</v>
      </c>
      <c r="X451" s="22" t="n">
        <v>300000</v>
      </c>
      <c r="Y451" s="22" t="n">
        <v>200000</v>
      </c>
      <c r="Z451" s="22" t="n">
        <v>350000</v>
      </c>
      <c r="AA451" s="22" t="n">
        <v>220000</v>
      </c>
      <c r="AB451" s="22" t="n">
        <v>0</v>
      </c>
      <c r="AC451" s="20" t="inlineStr">
        <is>
          <t>DAU THI SON</t>
        </is>
      </c>
      <c r="AD451" s="20" t="inlineStr">
        <is>
          <t>03401010661147</t>
        </is>
      </c>
      <c r="AE451" s="20" t="inlineStr"/>
      <c r="AF451" s="20" t="inlineStr"/>
      <c r="AG451" s="20" t="inlineStr">
        <is>
          <t>MARITIMEBANK CN NINH HIEP HA NOI</t>
        </is>
      </c>
      <c r="AH451" s="20" t="inlineStr">
        <is>
          <t>040303008059</t>
        </is>
      </c>
      <c r="AI451" s="20" t="inlineStr">
        <is>
          <t>11.11111111111111%</t>
        </is>
      </c>
      <c r="AJ451" s="20" t="inlineStr">
        <is>
          <t>157034-01-1007/K1225/180223</t>
        </is>
      </c>
      <c r="AK451" s="20" t="inlineStr">
        <is>
          <t>Hợp đồng lao động Xác định thời hạn</t>
        </is>
      </c>
      <c r="AL451" s="20" t="inlineStr">
        <is>
          <t>2023-05-14</t>
        </is>
      </c>
    </row>
    <row r="452">
      <c r="A452" s="20" t="inlineStr">
        <is>
          <t>157226</t>
        </is>
      </c>
      <c r="B452" s="20" t="inlineStr">
        <is>
          <t>Đinh Công Thắng</t>
        </is>
      </c>
      <c r="C452" s="20" t="inlineStr">
        <is>
          <t>157226-01</t>
        </is>
      </c>
      <c r="D452" s="20" t="inlineStr">
        <is>
          <t>1007</t>
        </is>
      </c>
      <c r="E452" s="20" t="inlineStr">
        <is>
          <t>FOXCONN</t>
        </is>
      </c>
      <c r="F452" s="21" t="inlineStr">
        <is>
          <t>1991-09-27</t>
        </is>
      </c>
      <c r="G452" s="20" t="inlineStr">
        <is>
          <t>OFF</t>
        </is>
      </c>
      <c r="H452" s="21" t="inlineStr">
        <is>
          <t>2023-02-24</t>
        </is>
      </c>
      <c r="I452" s="21" t="inlineStr">
        <is>
          <t>2023-04-16</t>
        </is>
      </c>
      <c r="J452" s="20" t="inlineStr"/>
      <c r="K452" s="20" t="inlineStr">
        <is>
          <t>Công nhân</t>
        </is>
      </c>
      <c r="L452" s="20" t="inlineStr">
        <is>
          <t>Công nhân</t>
        </is>
      </c>
      <c r="M452" s="20" t="inlineStr"/>
      <c r="N452" s="20" t="inlineStr">
        <is>
          <t>LC1</t>
        </is>
      </c>
      <c r="O452" s="20" t="inlineStr">
        <is>
          <t>M-GROSS</t>
        </is>
      </c>
      <c r="P452" s="20" t="inlineStr"/>
      <c r="Q452" s="20" t="inlineStr">
        <is>
          <t>1</t>
        </is>
      </c>
      <c r="R452" s="22" t="n">
        <v>0</v>
      </c>
      <c r="S452" s="22" t="n">
        <v>4500000</v>
      </c>
      <c r="T452" s="22" t="n">
        <v>4500000</v>
      </c>
      <c r="U452" s="20" t="n">
        <v>0</v>
      </c>
      <c r="V452" s="20" t="n">
        <v>0</v>
      </c>
      <c r="W452" s="20" t="n">
        <v>0</v>
      </c>
      <c r="X452" s="22" t="n">
        <v>300000</v>
      </c>
      <c r="Y452" s="22" t="n">
        <v>200000</v>
      </c>
      <c r="Z452" s="22" t="n">
        <v>350000</v>
      </c>
      <c r="AA452" s="22" t="n">
        <v>220000</v>
      </c>
      <c r="AB452" s="22" t="n">
        <v>0</v>
      </c>
      <c r="AC452" s="20" t="inlineStr">
        <is>
          <t>DINH CONG THANG</t>
        </is>
      </c>
      <c r="AD452" s="20" t="inlineStr">
        <is>
          <t>03401010661558</t>
        </is>
      </c>
      <c r="AE452" s="20" t="inlineStr"/>
      <c r="AF452" s="20" t="inlineStr"/>
      <c r="AG452" s="20" t="inlineStr">
        <is>
          <t>MARITIMEBANK CN NINH HIEP HA NOI</t>
        </is>
      </c>
      <c r="AH452" s="20" t="inlineStr">
        <is>
          <t>014091001210</t>
        </is>
      </c>
      <c r="AI452" s="20" t="inlineStr">
        <is>
          <t>0%</t>
        </is>
      </c>
      <c r="AJ452" s="20" t="inlineStr">
        <is>
          <t>157226-01-1007/K1225/240223</t>
        </is>
      </c>
      <c r="AK452" s="20" t="inlineStr">
        <is>
          <t>Hợp đồng lao động Xác định thời hạn</t>
        </is>
      </c>
      <c r="AL452" s="20" t="inlineStr">
        <is>
          <t>2023-05-21</t>
        </is>
      </c>
    </row>
    <row r="453">
      <c r="A453" s="20" t="inlineStr">
        <is>
          <t>157602</t>
        </is>
      </c>
      <c r="B453" s="20" t="inlineStr">
        <is>
          <t>Đinh Phú Hậu</t>
        </is>
      </c>
      <c r="C453" s="20" t="inlineStr">
        <is>
          <t>157602-01</t>
        </is>
      </c>
      <c r="D453" s="20" t="inlineStr">
        <is>
          <t>1007</t>
        </is>
      </c>
      <c r="E453" s="20" t="inlineStr">
        <is>
          <t>FOXCONN</t>
        </is>
      </c>
      <c r="F453" s="21" t="inlineStr">
        <is>
          <t>1988-02-07</t>
        </is>
      </c>
      <c r="G453" s="20" t="inlineStr">
        <is>
          <t>OFF</t>
        </is>
      </c>
      <c r="H453" s="21" t="inlineStr">
        <is>
          <t>2023-03-14</t>
        </is>
      </c>
      <c r="I453" s="21" t="inlineStr">
        <is>
          <t>2023-04-02</t>
        </is>
      </c>
      <c r="J453" s="20" t="inlineStr"/>
      <c r="K453" s="20" t="inlineStr">
        <is>
          <t>Công nhân</t>
        </is>
      </c>
      <c r="L453" s="20" t="inlineStr">
        <is>
          <t>Công nhân</t>
        </is>
      </c>
      <c r="M453" s="20" t="inlineStr"/>
      <c r="N453" s="20" t="inlineStr">
        <is>
          <t>LC1</t>
        </is>
      </c>
      <c r="O453" s="20" t="inlineStr">
        <is>
          <t>M-GROSS</t>
        </is>
      </c>
      <c r="P453" s="20" t="inlineStr"/>
      <c r="Q453" s="20" t="inlineStr">
        <is>
          <t>1</t>
        </is>
      </c>
      <c r="R453" s="22" t="n">
        <v>0</v>
      </c>
      <c r="S453" s="22" t="n">
        <v>4500000</v>
      </c>
      <c r="T453" s="22" t="n">
        <v>4500000</v>
      </c>
      <c r="U453" s="20" t="n">
        <v>0</v>
      </c>
      <c r="V453" s="20" t="n">
        <v>0</v>
      </c>
      <c r="W453" s="20" t="n">
        <v>0</v>
      </c>
      <c r="X453" s="22" t="n">
        <v>300000</v>
      </c>
      <c r="Y453" s="22" t="n">
        <v>200000</v>
      </c>
      <c r="Z453" s="22" t="n">
        <v>350000</v>
      </c>
      <c r="AA453" s="22" t="n">
        <v>220000</v>
      </c>
      <c r="AB453" s="22" t="n">
        <v>0</v>
      </c>
      <c r="AC453" s="20" t="inlineStr">
        <is>
          <t>DINH PHU HAU</t>
        </is>
      </c>
      <c r="AD453" s="20" t="inlineStr">
        <is>
          <t>03401010517767</t>
        </is>
      </c>
      <c r="AE453" s="20" t="inlineStr"/>
      <c r="AF453" s="20" t="inlineStr"/>
      <c r="AG453" s="20" t="inlineStr">
        <is>
          <t>MARITIMEBANK CN NINH HIEP HA NOI</t>
        </is>
      </c>
      <c r="AH453" s="20" t="inlineStr">
        <is>
          <t>027088003283</t>
        </is>
      </c>
      <c r="AI453" s="20" t="inlineStr">
        <is>
          <t>11.11111111111111%</t>
        </is>
      </c>
      <c r="AJ453" s="20" t="inlineStr">
        <is>
          <t>157602-01-1007/K1225/140323</t>
        </is>
      </c>
      <c r="AK453" s="20" t="inlineStr">
        <is>
          <t>Hợp đồng lao động Xác định thời hạn</t>
        </is>
      </c>
      <c r="AL453" s="20" t="inlineStr">
        <is>
          <t>2023-06-12</t>
        </is>
      </c>
    </row>
    <row r="454">
      <c r="A454" s="20" t="inlineStr">
        <is>
          <t>157016</t>
        </is>
      </c>
      <c r="B454" s="20" t="inlineStr">
        <is>
          <t>Lê Văn Cương</t>
        </is>
      </c>
      <c r="C454" s="20" t="inlineStr">
        <is>
          <t>157016-01</t>
        </is>
      </c>
      <c r="D454" s="20" t="inlineStr">
        <is>
          <t>1007</t>
        </is>
      </c>
      <c r="E454" s="20" t="inlineStr">
        <is>
          <t>FOXCONN</t>
        </is>
      </c>
      <c r="F454" s="21" t="inlineStr">
        <is>
          <t>2001-05-28</t>
        </is>
      </c>
      <c r="G454" s="20" t="inlineStr">
        <is>
          <t>OFF</t>
        </is>
      </c>
      <c r="H454" s="21" t="inlineStr">
        <is>
          <t>2023-02-18</t>
        </is>
      </c>
      <c r="I454" s="21" t="inlineStr">
        <is>
          <t>2023-05-14</t>
        </is>
      </c>
      <c r="J454" s="20" t="inlineStr"/>
      <c r="K454" s="20" t="inlineStr">
        <is>
          <t>Công nhân</t>
        </is>
      </c>
      <c r="L454" s="20" t="inlineStr">
        <is>
          <t>Công nhân</t>
        </is>
      </c>
      <c r="M454" s="20" t="inlineStr"/>
      <c r="N454" s="20" t="inlineStr">
        <is>
          <t>LC1</t>
        </is>
      </c>
      <c r="O454" s="20" t="inlineStr">
        <is>
          <t>M-GROSS</t>
        </is>
      </c>
      <c r="P454" s="20" t="inlineStr"/>
      <c r="Q454" s="20" t="inlineStr">
        <is>
          <t>1</t>
        </is>
      </c>
      <c r="R454" s="22" t="n">
        <v>0</v>
      </c>
      <c r="S454" s="22" t="n">
        <v>4500000</v>
      </c>
      <c r="T454" s="22" t="n">
        <v>4500000</v>
      </c>
      <c r="U454" s="20" t="n">
        <v>0</v>
      </c>
      <c r="V454" s="20" t="n">
        <v>0</v>
      </c>
      <c r="W454" s="20" t="n">
        <v>0</v>
      </c>
      <c r="X454" s="22" t="n">
        <v>300000</v>
      </c>
      <c r="Y454" s="22" t="n">
        <v>200000</v>
      </c>
      <c r="Z454" s="22" t="n">
        <v>350000</v>
      </c>
      <c r="AA454" s="22" t="n">
        <v>220000</v>
      </c>
      <c r="AB454" s="22" t="n">
        <v>0</v>
      </c>
      <c r="AC454" s="20" t="inlineStr">
        <is>
          <t>LE VAN CUONG</t>
        </is>
      </c>
      <c r="AD454" s="20" t="inlineStr">
        <is>
          <t>03401010661035</t>
        </is>
      </c>
      <c r="AE454" s="20" t="inlineStr"/>
      <c r="AF454" s="20" t="inlineStr"/>
      <c r="AG454" s="20" t="inlineStr">
        <is>
          <t>MARITIMEBANK CN NINH HIEP HA NOI</t>
        </is>
      </c>
      <c r="AH454" s="20" t="inlineStr">
        <is>
          <t>038201017995</t>
        </is>
      </c>
      <c r="AI454" s="20" t="inlineStr">
        <is>
          <t>11.11111111111111%</t>
        </is>
      </c>
      <c r="AJ454" s="20" t="inlineStr">
        <is>
          <t>157016-01-1007/K1225/180223</t>
        </is>
      </c>
      <c r="AK454" s="20" t="inlineStr">
        <is>
          <t>Hợp đồng lao động Xác định thời hạn</t>
        </is>
      </c>
      <c r="AL454" s="20" t="inlineStr">
        <is>
          <t>2023-05-14</t>
        </is>
      </c>
    </row>
    <row r="455">
      <c r="A455" s="20" t="inlineStr">
        <is>
          <t>157060</t>
        </is>
      </c>
      <c r="B455" s="20" t="inlineStr">
        <is>
          <t>Đinh Văn Quang</t>
        </is>
      </c>
      <c r="C455" s="20" t="inlineStr">
        <is>
          <t>157060-01</t>
        </is>
      </c>
      <c r="D455" s="20" t="inlineStr">
        <is>
          <t>1007</t>
        </is>
      </c>
      <c r="E455" s="20" t="inlineStr">
        <is>
          <t>FOXCONN</t>
        </is>
      </c>
      <c r="F455" s="21" t="inlineStr">
        <is>
          <t>2003-05-03</t>
        </is>
      </c>
      <c r="G455" s="20" t="inlineStr">
        <is>
          <t>OFF</t>
        </is>
      </c>
      <c r="H455" s="21" t="inlineStr">
        <is>
          <t>2023-02-20</t>
        </is>
      </c>
      <c r="I455" s="21" t="inlineStr">
        <is>
          <t>2023-05-09</t>
        </is>
      </c>
      <c r="J455" s="20" t="inlineStr"/>
      <c r="K455" s="20" t="inlineStr">
        <is>
          <t>Công nhân</t>
        </is>
      </c>
      <c r="L455" s="20" t="inlineStr">
        <is>
          <t>Công nhân</t>
        </is>
      </c>
      <c r="M455" s="20" t="inlineStr"/>
      <c r="N455" s="20" t="inlineStr">
        <is>
          <t>LC1</t>
        </is>
      </c>
      <c r="O455" s="20" t="inlineStr">
        <is>
          <t>M-GROSS</t>
        </is>
      </c>
      <c r="P455" s="20" t="inlineStr"/>
      <c r="Q455" s="20" t="inlineStr">
        <is>
          <t>1</t>
        </is>
      </c>
      <c r="R455" s="22" t="n">
        <v>0</v>
      </c>
      <c r="S455" s="22" t="n">
        <v>4500000</v>
      </c>
      <c r="T455" s="22" t="n">
        <v>4500000</v>
      </c>
      <c r="U455" s="20" t="n">
        <v>0</v>
      </c>
      <c r="V455" s="20" t="n">
        <v>0</v>
      </c>
      <c r="W455" s="20" t="n">
        <v>0</v>
      </c>
      <c r="X455" s="22" t="n">
        <v>300000</v>
      </c>
      <c r="Y455" s="22" t="n">
        <v>200000</v>
      </c>
      <c r="Z455" s="22" t="n">
        <v>350000</v>
      </c>
      <c r="AA455" s="22" t="n">
        <v>220000</v>
      </c>
      <c r="AB455" s="22" t="n">
        <v>0</v>
      </c>
      <c r="AC455" s="20" t="inlineStr">
        <is>
          <t>DINH VAN QUANG</t>
        </is>
      </c>
      <c r="AD455" s="20" t="inlineStr">
        <is>
          <t>03401010661316</t>
        </is>
      </c>
      <c r="AE455" s="20" t="inlineStr"/>
      <c r="AF455" s="20" t="inlineStr"/>
      <c r="AG455" s="20" t="inlineStr">
        <is>
          <t>MARITIMEBANK CN NINH HIEP HA NOI</t>
        </is>
      </c>
      <c r="AH455" s="20" t="inlineStr">
        <is>
          <t>040203018859</t>
        </is>
      </c>
      <c r="AI455" s="20" t="inlineStr">
        <is>
          <t>11.11111111111111%</t>
        </is>
      </c>
      <c r="AJ455" s="20" t="inlineStr">
        <is>
          <t>157060-01-1007/K1225/200223</t>
        </is>
      </c>
      <c r="AK455" s="20" t="inlineStr">
        <is>
          <t>Hợp đồng lao động Xác định thời hạn</t>
        </is>
      </c>
      <c r="AL455" s="20" t="inlineStr">
        <is>
          <t>2023-05-21</t>
        </is>
      </c>
    </row>
    <row r="456">
      <c r="A456" s="20" t="inlineStr">
        <is>
          <t>157228</t>
        </is>
      </c>
      <c r="B456" s="20" t="inlineStr">
        <is>
          <t>Đinh Văn Thanh</t>
        </is>
      </c>
      <c r="C456" s="20" t="inlineStr">
        <is>
          <t>157228-01</t>
        </is>
      </c>
      <c r="D456" s="20" t="inlineStr">
        <is>
          <t>1007</t>
        </is>
      </c>
      <c r="E456" s="20" t="inlineStr">
        <is>
          <t>FOXCONN</t>
        </is>
      </c>
      <c r="F456" s="21" t="inlineStr">
        <is>
          <t>1993-06-19</t>
        </is>
      </c>
      <c r="G456" s="20" t="inlineStr">
        <is>
          <t>OFF</t>
        </is>
      </c>
      <c r="H456" s="21" t="inlineStr">
        <is>
          <t>2023-02-24</t>
        </is>
      </c>
      <c r="I456" s="21" t="inlineStr">
        <is>
          <t>2023-04-16</t>
        </is>
      </c>
      <c r="J456" s="20" t="inlineStr"/>
      <c r="K456" s="20" t="inlineStr">
        <is>
          <t>Công nhân</t>
        </is>
      </c>
      <c r="L456" s="20" t="inlineStr">
        <is>
          <t>Công nhân</t>
        </is>
      </c>
      <c r="M456" s="20" t="inlineStr"/>
      <c r="N456" s="20" t="inlineStr">
        <is>
          <t>LC1</t>
        </is>
      </c>
      <c r="O456" s="20" t="inlineStr">
        <is>
          <t>M-GROSS</t>
        </is>
      </c>
      <c r="P456" s="20" t="inlineStr"/>
      <c r="Q456" s="20" t="inlineStr">
        <is>
          <t>1</t>
        </is>
      </c>
      <c r="R456" s="22" t="n">
        <v>0</v>
      </c>
      <c r="S456" s="22" t="n">
        <v>4500000</v>
      </c>
      <c r="T456" s="22" t="n">
        <v>4500000</v>
      </c>
      <c r="U456" s="20" t="n">
        <v>0</v>
      </c>
      <c r="V456" s="20" t="n">
        <v>0</v>
      </c>
      <c r="W456" s="20" t="n">
        <v>0</v>
      </c>
      <c r="X456" s="22" t="n">
        <v>300000</v>
      </c>
      <c r="Y456" s="22" t="n">
        <v>200000</v>
      </c>
      <c r="Z456" s="22" t="n">
        <v>350000</v>
      </c>
      <c r="AA456" s="22" t="n">
        <v>220000</v>
      </c>
      <c r="AB456" s="22" t="n">
        <v>0</v>
      </c>
      <c r="AC456" s="20" t="inlineStr">
        <is>
          <t>DINH VAN THANH</t>
        </is>
      </c>
      <c r="AD456" s="20" t="inlineStr">
        <is>
          <t>03401010661576</t>
        </is>
      </c>
      <c r="AE456" s="20" t="inlineStr"/>
      <c r="AF456" s="20" t="inlineStr"/>
      <c r="AG456" s="20" t="inlineStr">
        <is>
          <t>MARITIMEBANK CN NINH HIEP HA NOI</t>
        </is>
      </c>
      <c r="AH456" s="20" t="inlineStr">
        <is>
          <t>014093006948</t>
        </is>
      </c>
      <c r="AI456" s="20" t="inlineStr">
        <is>
          <t>0%</t>
        </is>
      </c>
      <c r="AJ456" s="20" t="inlineStr">
        <is>
          <t>157228-01-1007/K1225/240223</t>
        </is>
      </c>
      <c r="AK456" s="20" t="inlineStr">
        <is>
          <t>Hợp đồng lao động Xác định thời hạn</t>
        </is>
      </c>
      <c r="AL456" s="20" t="inlineStr">
        <is>
          <t>2023-05-21</t>
        </is>
      </c>
    </row>
    <row r="457">
      <c r="A457" s="20" t="inlineStr">
        <is>
          <t>157069</t>
        </is>
      </c>
      <c r="B457" s="20" t="inlineStr">
        <is>
          <t>Hàn Thị Lan</t>
        </is>
      </c>
      <c r="C457" s="20" t="inlineStr">
        <is>
          <t>157069-01</t>
        </is>
      </c>
      <c r="D457" s="20" t="inlineStr">
        <is>
          <t>1007</t>
        </is>
      </c>
      <c r="E457" s="20" t="inlineStr">
        <is>
          <t>FOXCONN</t>
        </is>
      </c>
      <c r="F457" s="21" t="inlineStr">
        <is>
          <t>2002-12-03</t>
        </is>
      </c>
      <c r="G457" s="20" t="inlineStr">
        <is>
          <t>OFF</t>
        </is>
      </c>
      <c r="H457" s="21" t="inlineStr">
        <is>
          <t>2023-02-20</t>
        </is>
      </c>
      <c r="I457" s="21" t="inlineStr">
        <is>
          <t>2023-04-22</t>
        </is>
      </c>
      <c r="J457" s="20" t="inlineStr"/>
      <c r="K457" s="20" t="inlineStr">
        <is>
          <t>Công nhân</t>
        </is>
      </c>
      <c r="L457" s="20" t="inlineStr">
        <is>
          <t>Công nhân</t>
        </is>
      </c>
      <c r="M457" s="20" t="inlineStr"/>
      <c r="N457" s="20" t="inlineStr">
        <is>
          <t>LC1</t>
        </is>
      </c>
      <c r="O457" s="20" t="inlineStr">
        <is>
          <t>M-GROSS</t>
        </is>
      </c>
      <c r="P457" s="20" t="inlineStr"/>
      <c r="Q457" s="20" t="inlineStr">
        <is>
          <t>1</t>
        </is>
      </c>
      <c r="R457" s="22" t="n">
        <v>0</v>
      </c>
      <c r="S457" s="22" t="n">
        <v>4500000</v>
      </c>
      <c r="T457" s="22" t="n">
        <v>4500000</v>
      </c>
      <c r="U457" s="20" t="n">
        <v>0</v>
      </c>
      <c r="V457" s="20" t="n">
        <v>0</v>
      </c>
      <c r="W457" s="20" t="n">
        <v>0</v>
      </c>
      <c r="X457" s="22" t="n">
        <v>300000</v>
      </c>
      <c r="Y457" s="22" t="n">
        <v>200000</v>
      </c>
      <c r="Z457" s="22" t="n">
        <v>350000</v>
      </c>
      <c r="AA457" s="22" t="n">
        <v>220000</v>
      </c>
      <c r="AB457" s="22" t="n">
        <v>0</v>
      </c>
      <c r="AC457" s="20" t="inlineStr">
        <is>
          <t>HAN THI LAN</t>
        </is>
      </c>
      <c r="AD457" s="20" t="inlineStr">
        <is>
          <t>03401010661389</t>
        </is>
      </c>
      <c r="AE457" s="20" t="inlineStr"/>
      <c r="AF457" s="20" t="inlineStr"/>
      <c r="AG457" s="20" t="inlineStr">
        <is>
          <t>MARITIMEBANK CN NINH HIEP HA NOI</t>
        </is>
      </c>
      <c r="AH457" s="20" t="inlineStr">
        <is>
          <t>038302003219</t>
        </is>
      </c>
      <c r="AI457" s="20" t="inlineStr">
        <is>
          <t>0%</t>
        </is>
      </c>
      <c r="AJ457" s="20" t="inlineStr">
        <is>
          <t>157069-01-1007/K1225/200223</t>
        </is>
      </c>
      <c r="AK457" s="20" t="inlineStr">
        <is>
          <t>Hợp đồng lao động Xác định thời hạn</t>
        </is>
      </c>
      <c r="AL457" s="20" t="inlineStr">
        <is>
          <t>2023-05-21</t>
        </is>
      </c>
    </row>
    <row r="458">
      <c r="A458" s="20" t="inlineStr">
        <is>
          <t>152444</t>
        </is>
      </c>
      <c r="B458" s="20" t="inlineStr">
        <is>
          <t>Hà Thị Khuyến</t>
        </is>
      </c>
      <c r="C458" s="20" t="inlineStr">
        <is>
          <t>152444-02</t>
        </is>
      </c>
      <c r="D458" s="20" t="inlineStr">
        <is>
          <t>1007</t>
        </is>
      </c>
      <c r="E458" s="20" t="inlineStr">
        <is>
          <t>FOXCONN</t>
        </is>
      </c>
      <c r="F458" s="21" t="inlineStr">
        <is>
          <t>1999-09-04</t>
        </is>
      </c>
      <c r="G458" s="20" t="inlineStr">
        <is>
          <t>OFF</t>
        </is>
      </c>
      <c r="H458" s="21" t="inlineStr">
        <is>
          <t>2022-06-23</t>
        </is>
      </c>
      <c r="I458" s="21" t="inlineStr">
        <is>
          <t>2023-05-30</t>
        </is>
      </c>
      <c r="J458" s="20" t="inlineStr"/>
      <c r="K458" s="20" t="inlineStr">
        <is>
          <t>Công nhân</t>
        </is>
      </c>
      <c r="L458" s="20" t="inlineStr">
        <is>
          <t>Công nhân</t>
        </is>
      </c>
      <c r="M458" s="20" t="inlineStr"/>
      <c r="N458" s="20" t="inlineStr">
        <is>
          <t>LC1</t>
        </is>
      </c>
      <c r="O458" s="20" t="inlineStr">
        <is>
          <t>M-GROSS</t>
        </is>
      </c>
      <c r="P458" s="20" t="inlineStr"/>
      <c r="Q458" s="20" t="inlineStr">
        <is>
          <t>1</t>
        </is>
      </c>
      <c r="R458" s="22" t="n">
        <v>0</v>
      </c>
      <c r="S458" s="22" t="n">
        <v>4500000</v>
      </c>
      <c r="T458" s="22" t="n">
        <v>4500000</v>
      </c>
      <c r="U458" s="20" t="n">
        <v>0</v>
      </c>
      <c r="V458" s="20" t="n">
        <v>0</v>
      </c>
      <c r="W458" s="20" t="n">
        <v>0</v>
      </c>
      <c r="X458" s="22" t="n">
        <v>300000</v>
      </c>
      <c r="Y458" s="22" t="n">
        <v>200000</v>
      </c>
      <c r="Z458" s="22" t="n">
        <v>350000</v>
      </c>
      <c r="AA458" s="22" t="n">
        <v>220000</v>
      </c>
      <c r="AB458" s="22" t="n">
        <v>0</v>
      </c>
      <c r="AC458" s="20" t="inlineStr">
        <is>
          <t>HA THI KHUYEN</t>
        </is>
      </c>
      <c r="AD458" s="20" t="inlineStr">
        <is>
          <t>03401010803563</t>
        </is>
      </c>
      <c r="AE458" s="20" t="inlineStr">
        <is>
          <t>Ngân hàng Thương mại Cổ phần Hàng hải Việt Nam</t>
        </is>
      </c>
      <c r="AF458" s="20" t="inlineStr">
        <is>
          <t>MSB</t>
        </is>
      </c>
      <c r="AG458" s="20" t="inlineStr">
        <is>
          <t>MARITIMEBANK CN NINH HIEP HA NOI</t>
        </is>
      </c>
      <c r="AH458" s="20" t="inlineStr">
        <is>
          <t>038199012085</t>
        </is>
      </c>
      <c r="AI458" s="20" t="inlineStr">
        <is>
          <t>88.88888888888889%</t>
        </is>
      </c>
      <c r="AJ458" s="20" t="inlineStr">
        <is>
          <t>152444-02-1007/K1225/190323</t>
        </is>
      </c>
      <c r="AK458" s="20" t="inlineStr">
        <is>
          <t>Hợp đồng lao động Xác định thời hạn</t>
        </is>
      </c>
      <c r="AL458" s="20" t="inlineStr">
        <is>
          <t>2023-06-18</t>
        </is>
      </c>
    </row>
    <row r="459">
      <c r="A459" s="20" t="inlineStr">
        <is>
          <t>144468</t>
        </is>
      </c>
      <c r="B459" s="20" t="inlineStr">
        <is>
          <t>Hà Hữu Son</t>
        </is>
      </c>
      <c r="C459" s="20" t="inlineStr">
        <is>
          <t>144468-03</t>
        </is>
      </c>
      <c r="D459" s="20" t="inlineStr">
        <is>
          <t>1007</t>
        </is>
      </c>
      <c r="E459" s="20" t="inlineStr">
        <is>
          <t>FOXCONN</t>
        </is>
      </c>
      <c r="F459" s="21" t="inlineStr">
        <is>
          <t>2002-10-20</t>
        </is>
      </c>
      <c r="G459" s="20" t="inlineStr">
        <is>
          <t>OFF</t>
        </is>
      </c>
      <c r="H459" s="21" t="inlineStr">
        <is>
          <t>2022-02-14</t>
        </is>
      </c>
      <c r="I459" s="21" t="inlineStr">
        <is>
          <t>2023-05-15</t>
        </is>
      </c>
      <c r="J459" s="20" t="inlineStr"/>
      <c r="K459" s="20" t="inlineStr">
        <is>
          <t>Công nhân</t>
        </is>
      </c>
      <c r="L459" s="20" t="inlineStr">
        <is>
          <t>Công nhân</t>
        </is>
      </c>
      <c r="M459" s="20" t="inlineStr"/>
      <c r="N459" s="20" t="inlineStr">
        <is>
          <t>LC1</t>
        </is>
      </c>
      <c r="O459" s="20" t="inlineStr">
        <is>
          <t>M-GROSS</t>
        </is>
      </c>
      <c r="P459" s="20" t="inlineStr"/>
      <c r="Q459" s="20" t="inlineStr">
        <is>
          <t>1</t>
        </is>
      </c>
      <c r="R459" s="22" t="n">
        <v>0</v>
      </c>
      <c r="S459" s="22" t="n">
        <v>4500000</v>
      </c>
      <c r="T459" s="22" t="n">
        <v>4500000</v>
      </c>
      <c r="U459" s="20" t="n">
        <v>0</v>
      </c>
      <c r="V459" s="20" t="n">
        <v>0</v>
      </c>
      <c r="W459" s="20" t="n">
        <v>0</v>
      </c>
      <c r="X459" s="22" t="n">
        <v>300000</v>
      </c>
      <c r="Y459" s="22" t="n">
        <v>200000</v>
      </c>
      <c r="Z459" s="22" t="n">
        <v>350000</v>
      </c>
      <c r="AA459" s="22" t="n">
        <v>220000</v>
      </c>
      <c r="AB459" s="22" t="n">
        <v>0</v>
      </c>
      <c r="AC459" s="20" t="inlineStr">
        <is>
          <t>HA HUU SON</t>
        </is>
      </c>
      <c r="AD459" s="20" t="inlineStr">
        <is>
          <t>03401010758159</t>
        </is>
      </c>
      <c r="AE459" s="20" t="inlineStr"/>
      <c r="AF459" s="20" t="inlineStr"/>
      <c r="AG459" s="20" t="inlineStr">
        <is>
          <t>MARITIMEBANK CN NINH HIEP HA NOI</t>
        </is>
      </c>
      <c r="AH459" s="20" t="inlineStr">
        <is>
          <t>008202000471</t>
        </is>
      </c>
      <c r="AI459" s="20" t="inlineStr">
        <is>
          <t>11.11111111111111%</t>
        </is>
      </c>
      <c r="AJ459" s="20" t="inlineStr">
        <is>
          <t>144468-01-1007/K1225/140223</t>
        </is>
      </c>
      <c r="AK459" s="20" t="inlineStr">
        <is>
          <t>Hợp đồng lao động Xác định thời hạn</t>
        </is>
      </c>
      <c r="AL459" s="20" t="inlineStr">
        <is>
          <t>2023-05-14</t>
        </is>
      </c>
    </row>
    <row r="460">
      <c r="A460" s="20" t="inlineStr">
        <is>
          <t>156813</t>
        </is>
      </c>
      <c r="B460" s="20" t="inlineStr">
        <is>
          <t>Giàng Seo Dế</t>
        </is>
      </c>
      <c r="C460" s="20" t="inlineStr">
        <is>
          <t>156813-01</t>
        </is>
      </c>
      <c r="D460" s="20" t="inlineStr">
        <is>
          <t>1007</t>
        </is>
      </c>
      <c r="E460" s="20" t="inlineStr">
        <is>
          <t>FOXCONN</t>
        </is>
      </c>
      <c r="F460" s="21" t="inlineStr">
        <is>
          <t>2002-05-12</t>
        </is>
      </c>
      <c r="G460" s="20" t="inlineStr">
        <is>
          <t>OFF</t>
        </is>
      </c>
      <c r="H460" s="21" t="inlineStr">
        <is>
          <t>2023-02-11</t>
        </is>
      </c>
      <c r="I460" s="21" t="inlineStr">
        <is>
          <t>2023-04-25</t>
        </is>
      </c>
      <c r="J460" s="20" t="inlineStr"/>
      <c r="K460" s="20" t="inlineStr">
        <is>
          <t>Công nhân</t>
        </is>
      </c>
      <c r="L460" s="20" t="inlineStr">
        <is>
          <t>Công nhân</t>
        </is>
      </c>
      <c r="M460" s="20" t="inlineStr"/>
      <c r="N460" s="20" t="inlineStr">
        <is>
          <t>LC1</t>
        </is>
      </c>
      <c r="O460" s="20" t="inlineStr">
        <is>
          <t>M-GROSS</t>
        </is>
      </c>
      <c r="P460" s="20" t="inlineStr"/>
      <c r="Q460" s="20" t="inlineStr">
        <is>
          <t>1</t>
        </is>
      </c>
      <c r="R460" s="22" t="n">
        <v>0</v>
      </c>
      <c r="S460" s="22" t="n">
        <v>4500000</v>
      </c>
      <c r="T460" s="22" t="n">
        <v>4500000</v>
      </c>
      <c r="U460" s="20" t="n">
        <v>0</v>
      </c>
      <c r="V460" s="20" t="n">
        <v>0</v>
      </c>
      <c r="W460" s="20" t="n">
        <v>0</v>
      </c>
      <c r="X460" s="22" t="n">
        <v>300000</v>
      </c>
      <c r="Y460" s="22" t="n">
        <v>200000</v>
      </c>
      <c r="Z460" s="22" t="n">
        <v>350000</v>
      </c>
      <c r="AA460" s="22" t="n">
        <v>220000</v>
      </c>
      <c r="AB460" s="22" t="n">
        <v>0</v>
      </c>
      <c r="AC460" s="20" t="inlineStr">
        <is>
          <t>GIANG SEO DE</t>
        </is>
      </c>
      <c r="AD460" s="20" t="inlineStr">
        <is>
          <t>03401010660494</t>
        </is>
      </c>
      <c r="AE460" s="20" t="inlineStr"/>
      <c r="AF460" s="20" t="inlineStr"/>
      <c r="AG460" s="20" t="inlineStr">
        <is>
          <t>MARITIMEBANK CN NINH HIEP HA NOI</t>
        </is>
      </c>
      <c r="AH460" s="20" t="inlineStr">
        <is>
          <t>010202002616</t>
        </is>
      </c>
      <c r="AI460" s="20" t="inlineStr">
        <is>
          <t>11.11111111111111%</t>
        </is>
      </c>
      <c r="AJ460" s="20" t="inlineStr">
        <is>
          <t>156813-01-1007/K1225/110223</t>
        </is>
      </c>
      <c r="AK460" s="20" t="inlineStr">
        <is>
          <t>Hợp đồng lao động Xác định thời hạn</t>
        </is>
      </c>
      <c r="AL460" s="20" t="inlineStr">
        <is>
          <t>2023-05-07</t>
        </is>
      </c>
    </row>
    <row r="461">
      <c r="A461" s="20" t="inlineStr">
        <is>
          <t>157066</t>
        </is>
      </c>
      <c r="B461" s="20" t="inlineStr">
        <is>
          <t>Hà Hoài Anh</t>
        </is>
      </c>
      <c r="C461" s="20" t="inlineStr">
        <is>
          <t>157066-01</t>
        </is>
      </c>
      <c r="D461" s="20" t="inlineStr">
        <is>
          <t>1007</t>
        </is>
      </c>
      <c r="E461" s="20" t="inlineStr">
        <is>
          <t>FOXCONN</t>
        </is>
      </c>
      <c r="F461" s="21" t="inlineStr">
        <is>
          <t>2003-02-04</t>
        </is>
      </c>
      <c r="G461" s="20" t="inlineStr">
        <is>
          <t>OFF</t>
        </is>
      </c>
      <c r="H461" s="21" t="inlineStr">
        <is>
          <t>2023-02-20</t>
        </is>
      </c>
      <c r="I461" s="21" t="inlineStr">
        <is>
          <t>2023-04-22</t>
        </is>
      </c>
      <c r="J461" s="20" t="inlineStr"/>
      <c r="K461" s="20" t="inlineStr">
        <is>
          <t>Công nhân</t>
        </is>
      </c>
      <c r="L461" s="20" t="inlineStr">
        <is>
          <t>Công nhân</t>
        </is>
      </c>
      <c r="M461" s="20" t="inlineStr"/>
      <c r="N461" s="20" t="inlineStr">
        <is>
          <t>LC1</t>
        </is>
      </c>
      <c r="O461" s="20" t="inlineStr">
        <is>
          <t>M-GROSS</t>
        </is>
      </c>
      <c r="P461" s="20" t="inlineStr"/>
      <c r="Q461" s="20" t="inlineStr">
        <is>
          <t>1</t>
        </is>
      </c>
      <c r="R461" s="22" t="n">
        <v>0</v>
      </c>
      <c r="S461" s="22" t="n">
        <v>4500000</v>
      </c>
      <c r="T461" s="22" t="n">
        <v>4500000</v>
      </c>
      <c r="U461" s="20" t="n">
        <v>0</v>
      </c>
      <c r="V461" s="20" t="n">
        <v>0</v>
      </c>
      <c r="W461" s="20" t="n">
        <v>0</v>
      </c>
      <c r="X461" s="22" t="n">
        <v>300000</v>
      </c>
      <c r="Y461" s="22" t="n">
        <v>200000</v>
      </c>
      <c r="Z461" s="22" t="n">
        <v>350000</v>
      </c>
      <c r="AA461" s="22" t="n">
        <v>220000</v>
      </c>
      <c r="AB461" s="22" t="n">
        <v>0</v>
      </c>
      <c r="AC461" s="20" t="inlineStr">
        <is>
          <t>HA HOAI ANH</t>
        </is>
      </c>
      <c r="AD461" s="20" t="inlineStr">
        <is>
          <t>03401010661361</t>
        </is>
      </c>
      <c r="AE461" s="20" t="inlineStr"/>
      <c r="AF461" s="20" t="inlineStr"/>
      <c r="AG461" s="20" t="inlineStr">
        <is>
          <t>MARITIMEBANK CN NINH HIEP HA NOI</t>
        </is>
      </c>
      <c r="AH461" s="20" t="inlineStr">
        <is>
          <t>008203000375</t>
        </is>
      </c>
      <c r="AI461" s="20" t="inlineStr">
        <is>
          <t>11.11111111111111%</t>
        </is>
      </c>
      <c r="AJ461" s="20" t="inlineStr">
        <is>
          <t>157066-01-1007/K1225/200223</t>
        </is>
      </c>
      <c r="AK461" s="20" t="inlineStr">
        <is>
          <t>Hợp đồng lao động Xác định thời hạn</t>
        </is>
      </c>
      <c r="AL461" s="20" t="inlineStr">
        <is>
          <t>2023-05-21</t>
        </is>
      </c>
    </row>
    <row r="462">
      <c r="A462" s="20" t="inlineStr">
        <is>
          <t>125909</t>
        </is>
      </c>
      <c r="B462" s="20" t="inlineStr">
        <is>
          <t>Hà Thị Phương</t>
        </is>
      </c>
      <c r="C462" s="20" t="inlineStr">
        <is>
          <t>125909-05</t>
        </is>
      </c>
      <c r="D462" s="20" t="inlineStr">
        <is>
          <t>1007</t>
        </is>
      </c>
      <c r="E462" s="20" t="inlineStr">
        <is>
          <t>FOXCONN</t>
        </is>
      </c>
      <c r="F462" s="21" t="inlineStr">
        <is>
          <t>2002-04-01</t>
        </is>
      </c>
      <c r="G462" s="20" t="inlineStr">
        <is>
          <t>OFF</t>
        </is>
      </c>
      <c r="H462" s="21" t="inlineStr">
        <is>
          <t>2022-03-10</t>
        </is>
      </c>
      <c r="I462" s="21" t="inlineStr">
        <is>
          <t>2023-05-07</t>
        </is>
      </c>
      <c r="J462" s="20" t="inlineStr"/>
      <c r="K462" s="20" t="inlineStr">
        <is>
          <t>Công nhân</t>
        </is>
      </c>
      <c r="L462" s="20" t="inlineStr">
        <is>
          <t>Công nhân</t>
        </is>
      </c>
      <c r="M462" s="20" t="inlineStr"/>
      <c r="N462" s="20" t="inlineStr">
        <is>
          <t>LC1</t>
        </is>
      </c>
      <c r="O462" s="20" t="inlineStr">
        <is>
          <t>M-GROSS</t>
        </is>
      </c>
      <c r="P462" s="20" t="inlineStr"/>
      <c r="Q462" s="20" t="inlineStr">
        <is>
          <t>1</t>
        </is>
      </c>
      <c r="R462" s="22" t="n">
        <v>0</v>
      </c>
      <c r="S462" s="22" t="n">
        <v>4500000</v>
      </c>
      <c r="T462" s="22" t="n">
        <v>4500000</v>
      </c>
      <c r="U462" s="20" t="n">
        <v>0</v>
      </c>
      <c r="V462" s="20" t="n">
        <v>0</v>
      </c>
      <c r="W462" s="20" t="n">
        <v>0</v>
      </c>
      <c r="X462" s="22" t="n">
        <v>300000</v>
      </c>
      <c r="Y462" s="22" t="n">
        <v>200000</v>
      </c>
      <c r="Z462" s="22" t="n">
        <v>350000</v>
      </c>
      <c r="AA462" s="22" t="n">
        <v>220000</v>
      </c>
      <c r="AB462" s="22" t="n">
        <v>0</v>
      </c>
      <c r="AC462" s="20" t="inlineStr">
        <is>
          <t>HA THI PHUONG</t>
        </is>
      </c>
      <c r="AD462" s="20" t="inlineStr">
        <is>
          <t>03401010714968</t>
        </is>
      </c>
      <c r="AE462" s="20" t="inlineStr">
        <is>
          <t>Ngân hàng Thương mại Cổ phần Hàng hải Việt Nam</t>
        </is>
      </c>
      <c r="AF462" s="20" t="inlineStr">
        <is>
          <t>MSB</t>
        </is>
      </c>
      <c r="AG462" s="20" t="inlineStr">
        <is>
          <t>MARITIMEBANK CN NINH HIEP HA NOI</t>
        </is>
      </c>
      <c r="AH462" s="20" t="inlineStr">
        <is>
          <t>038302009331</t>
        </is>
      </c>
      <c r="AI462" s="20" t="inlineStr">
        <is>
          <t>77.77777777777777%</t>
        </is>
      </c>
      <c r="AJ462" s="20" t="inlineStr">
        <is>
          <t>125909-01-1007/K1225/130323</t>
        </is>
      </c>
      <c r="AK462" s="20" t="inlineStr">
        <is>
          <t>Hợp đồng lao động Xác định thời hạn</t>
        </is>
      </c>
      <c r="AL462" s="20" t="inlineStr">
        <is>
          <t>2023-06-11</t>
        </is>
      </c>
    </row>
    <row r="463">
      <c r="A463" s="20" t="inlineStr">
        <is>
          <t>154117</t>
        </is>
      </c>
      <c r="B463" s="20" t="inlineStr">
        <is>
          <t>Hà Văn Đông</t>
        </is>
      </c>
      <c r="C463" s="20" t="inlineStr">
        <is>
          <t>154117-03</t>
        </is>
      </c>
      <c r="D463" s="20" t="inlineStr">
        <is>
          <t>1007</t>
        </is>
      </c>
      <c r="E463" s="20" t="inlineStr">
        <is>
          <t>FOXCONN</t>
        </is>
      </c>
      <c r="F463" s="21" t="inlineStr">
        <is>
          <t>1985-05-05</t>
        </is>
      </c>
      <c r="G463" s="20" t="inlineStr">
        <is>
          <t>OLD</t>
        </is>
      </c>
      <c r="H463" s="21" t="inlineStr">
        <is>
          <t>2023-02-27</t>
        </is>
      </c>
      <c r="I463" s="21" t="inlineStr"/>
      <c r="J463" s="20" t="inlineStr"/>
      <c r="K463" s="20" t="inlineStr">
        <is>
          <t>Công nhân</t>
        </is>
      </c>
      <c r="L463" s="20" t="inlineStr">
        <is>
          <t>Công nhân</t>
        </is>
      </c>
      <c r="M463" s="20" t="inlineStr"/>
      <c r="N463" s="20" t="inlineStr">
        <is>
          <t>LC1</t>
        </is>
      </c>
      <c r="O463" s="20" t="inlineStr">
        <is>
          <t>M-GROSS</t>
        </is>
      </c>
      <c r="P463" s="20" t="inlineStr"/>
      <c r="Q463" s="20" t="inlineStr">
        <is>
          <t>1</t>
        </is>
      </c>
      <c r="R463" s="22" t="n">
        <v>0</v>
      </c>
      <c r="S463" s="22" t="n">
        <v>4500000</v>
      </c>
      <c r="T463" s="22" t="n">
        <v>4500000</v>
      </c>
      <c r="U463" s="20" t="n">
        <v>0</v>
      </c>
      <c r="V463" s="20" t="n">
        <v>0</v>
      </c>
      <c r="W463" s="20" t="n">
        <v>0</v>
      </c>
      <c r="X463" s="22" t="n">
        <v>300000</v>
      </c>
      <c r="Y463" s="22" t="n">
        <v>200000</v>
      </c>
      <c r="Z463" s="22" t="n">
        <v>350000</v>
      </c>
      <c r="AA463" s="22" t="n">
        <v>220000</v>
      </c>
      <c r="AB463" s="22" t="n">
        <v>0</v>
      </c>
      <c r="AC463" s="20" t="inlineStr"/>
      <c r="AD463" s="20" t="inlineStr"/>
      <c r="AE463" s="20" t="inlineStr"/>
      <c r="AF463" s="20" t="inlineStr"/>
      <c r="AG463" s="20" t="inlineStr"/>
      <c r="AH463" s="20" t="inlineStr">
        <is>
          <t>040085024186</t>
        </is>
      </c>
      <c r="AI463" s="20" t="inlineStr">
        <is>
          <t>0%</t>
        </is>
      </c>
      <c r="AJ463" s="20" t="inlineStr">
        <is>
          <t>154117-01-1007/K1225/270223</t>
        </is>
      </c>
      <c r="AK463" s="20" t="inlineStr">
        <is>
          <t>Hợp đồng lao động Xác định thời hạn</t>
        </is>
      </c>
      <c r="AL463" s="20" t="inlineStr">
        <is>
          <t>2023-05-28</t>
        </is>
      </c>
    </row>
    <row r="464">
      <c r="A464" s="20" t="inlineStr">
        <is>
          <t>157062</t>
        </is>
      </c>
      <c r="B464" s="20" t="inlineStr">
        <is>
          <t>Hà Văn Lâm</t>
        </is>
      </c>
      <c r="C464" s="20" t="inlineStr">
        <is>
          <t>157062-01</t>
        </is>
      </c>
      <c r="D464" s="20" t="inlineStr">
        <is>
          <t>1007</t>
        </is>
      </c>
      <c r="E464" s="20" t="inlineStr">
        <is>
          <t>FOXCONN</t>
        </is>
      </c>
      <c r="F464" s="21" t="inlineStr">
        <is>
          <t>2004-10-16</t>
        </is>
      </c>
      <c r="G464" s="20" t="inlineStr">
        <is>
          <t>OFF</t>
        </is>
      </c>
      <c r="H464" s="21" t="inlineStr">
        <is>
          <t>2023-02-20</t>
        </is>
      </c>
      <c r="I464" s="21" t="inlineStr">
        <is>
          <t>2023-05-21</t>
        </is>
      </c>
      <c r="J464" s="20" t="inlineStr"/>
      <c r="K464" s="20" t="inlineStr">
        <is>
          <t>Công nhân</t>
        </is>
      </c>
      <c r="L464" s="20" t="inlineStr">
        <is>
          <t>Công nhân</t>
        </is>
      </c>
      <c r="M464" s="20" t="inlineStr"/>
      <c r="N464" s="20" t="inlineStr">
        <is>
          <t>LC1</t>
        </is>
      </c>
      <c r="O464" s="20" t="inlineStr">
        <is>
          <t>M-GROSS</t>
        </is>
      </c>
      <c r="P464" s="20" t="inlineStr"/>
      <c r="Q464" s="20" t="inlineStr">
        <is>
          <t>1</t>
        </is>
      </c>
      <c r="R464" s="22" t="n">
        <v>0</v>
      </c>
      <c r="S464" s="22" t="n">
        <v>4500000</v>
      </c>
      <c r="T464" s="22" t="n">
        <v>4500000</v>
      </c>
      <c r="U464" s="20" t="n">
        <v>0</v>
      </c>
      <c r="V464" s="20" t="n">
        <v>0</v>
      </c>
      <c r="W464" s="20" t="n">
        <v>0</v>
      </c>
      <c r="X464" s="22" t="n">
        <v>300000</v>
      </c>
      <c r="Y464" s="22" t="n">
        <v>200000</v>
      </c>
      <c r="Z464" s="22" t="n">
        <v>350000</v>
      </c>
      <c r="AA464" s="22" t="n">
        <v>220000</v>
      </c>
      <c r="AB464" s="22" t="n">
        <v>0</v>
      </c>
      <c r="AC464" s="20" t="inlineStr">
        <is>
          <t>HA VAN LAM</t>
        </is>
      </c>
      <c r="AD464" s="20" t="inlineStr">
        <is>
          <t>03401010661325</t>
        </is>
      </c>
      <c r="AE464" s="20" t="inlineStr"/>
      <c r="AF464" s="20" t="inlineStr"/>
      <c r="AG464" s="20" t="inlineStr">
        <is>
          <t>MARITIMEBANK CN NINH HIEP HA NOI</t>
        </is>
      </c>
      <c r="AH464" s="20" t="inlineStr">
        <is>
          <t>008204007350</t>
        </is>
      </c>
      <c r="AI464" s="20" t="inlineStr">
        <is>
          <t>11.11111111111111%</t>
        </is>
      </c>
      <c r="AJ464" s="20" t="inlineStr">
        <is>
          <t>157062-01-1007/K1225/200223</t>
        </is>
      </c>
      <c r="AK464" s="20" t="inlineStr">
        <is>
          <t>Hợp đồng lao động Xác định thời hạn</t>
        </is>
      </c>
      <c r="AL464" s="20" t="inlineStr">
        <is>
          <t>2023-05-21</t>
        </is>
      </c>
    </row>
    <row r="465">
      <c r="A465" s="20" t="inlineStr">
        <is>
          <t>144083</t>
        </is>
      </c>
      <c r="B465" s="20" t="inlineStr">
        <is>
          <t>Hoàng Bá Vũ</t>
        </is>
      </c>
      <c r="C465" s="20" t="inlineStr">
        <is>
          <t>144083-03</t>
        </is>
      </c>
      <c r="D465" s="20" t="inlineStr">
        <is>
          <t>1007</t>
        </is>
      </c>
      <c r="E465" s="20" t="inlineStr">
        <is>
          <t>FOXCONN</t>
        </is>
      </c>
      <c r="F465" s="21" t="inlineStr">
        <is>
          <t>2003-05-09</t>
        </is>
      </c>
      <c r="G465" s="20" t="inlineStr">
        <is>
          <t>OFF</t>
        </is>
      </c>
      <c r="H465" s="21" t="inlineStr">
        <is>
          <t>2022-05-13</t>
        </is>
      </c>
      <c r="I465" s="21" t="inlineStr">
        <is>
          <t>2023-05-08</t>
        </is>
      </c>
      <c r="J465" s="20" t="inlineStr"/>
      <c r="K465" s="20" t="inlineStr">
        <is>
          <t>Công nhân</t>
        </is>
      </c>
      <c r="L465" s="20" t="inlineStr">
        <is>
          <t>Công nhân</t>
        </is>
      </c>
      <c r="M465" s="20" t="inlineStr"/>
      <c r="N465" s="20" t="inlineStr">
        <is>
          <t>LC1</t>
        </is>
      </c>
      <c r="O465" s="20" t="inlineStr">
        <is>
          <t>M-GROSS</t>
        </is>
      </c>
      <c r="P465" s="20" t="inlineStr"/>
      <c r="Q465" s="20" t="inlineStr">
        <is>
          <t>1</t>
        </is>
      </c>
      <c r="R465" s="22" t="n">
        <v>0</v>
      </c>
      <c r="S465" s="22" t="n">
        <v>4500000</v>
      </c>
      <c r="T465" s="22" t="n">
        <v>4500000</v>
      </c>
      <c r="U465" s="20" t="n">
        <v>0</v>
      </c>
      <c r="V465" s="20" t="n">
        <v>0</v>
      </c>
      <c r="W465" s="20" t="n">
        <v>0</v>
      </c>
      <c r="X465" s="22" t="n">
        <v>300000</v>
      </c>
      <c r="Y465" s="22" t="n">
        <v>200000</v>
      </c>
      <c r="Z465" s="22" t="n">
        <v>350000</v>
      </c>
      <c r="AA465" s="22" t="n">
        <v>220000</v>
      </c>
      <c r="AB465" s="22" t="n">
        <v>0</v>
      </c>
      <c r="AC465" s="20" t="inlineStr">
        <is>
          <t>HOANG BA VU</t>
        </is>
      </c>
      <c r="AD465" s="20" t="inlineStr">
        <is>
          <t>9904789003</t>
        </is>
      </c>
      <c r="AE465" s="20" t="inlineStr">
        <is>
          <t>Ngân hàng Thương mại Cổ phần Ngoại thương Việt Nam</t>
        </is>
      </c>
      <c r="AF465" s="20" t="inlineStr">
        <is>
          <t>VCB</t>
        </is>
      </c>
      <c r="AG465" s="20" t="inlineStr">
        <is>
          <t>VIETCOMBANK CN TU SON BAC NINH</t>
        </is>
      </c>
      <c r="AH465" s="20" t="inlineStr">
        <is>
          <t>184472803</t>
        </is>
      </c>
      <c r="AI465" s="20" t="inlineStr">
        <is>
          <t>88.88888888888889%</t>
        </is>
      </c>
      <c r="AJ465" s="20" t="inlineStr">
        <is>
          <t>144083-02-1007/K1225/130223</t>
        </is>
      </c>
      <c r="AK465" s="20" t="inlineStr">
        <is>
          <t>Hợp đồng lao động Xác định thời hạn</t>
        </is>
      </c>
      <c r="AL465" s="20" t="inlineStr">
        <is>
          <t>2023-05-07</t>
        </is>
      </c>
    </row>
    <row r="466">
      <c r="A466" s="20" t="inlineStr">
        <is>
          <t>157584</t>
        </is>
      </c>
      <c r="B466" s="20" t="inlineStr">
        <is>
          <t>Hoàng Chung Thái</t>
        </is>
      </c>
      <c r="C466" s="20" t="inlineStr">
        <is>
          <t>157584-01</t>
        </is>
      </c>
      <c r="D466" s="20" t="inlineStr">
        <is>
          <t>1007</t>
        </is>
      </c>
      <c r="E466" s="20" t="inlineStr">
        <is>
          <t>FOXCONN</t>
        </is>
      </c>
      <c r="F466" s="21" t="inlineStr">
        <is>
          <t>2003-01-18</t>
        </is>
      </c>
      <c r="G466" s="20" t="inlineStr">
        <is>
          <t>OFF</t>
        </is>
      </c>
      <c r="H466" s="21" t="inlineStr">
        <is>
          <t>2023-03-13</t>
        </is>
      </c>
      <c r="I466" s="21" t="inlineStr">
        <is>
          <t>2023-04-16</t>
        </is>
      </c>
      <c r="J466" s="20" t="inlineStr"/>
      <c r="K466" s="20" t="inlineStr">
        <is>
          <t>Công nhân</t>
        </is>
      </c>
      <c r="L466" s="20" t="inlineStr">
        <is>
          <t>Công nhân</t>
        </is>
      </c>
      <c r="M466" s="20" t="inlineStr"/>
      <c r="N466" s="20" t="inlineStr">
        <is>
          <t>LC1</t>
        </is>
      </c>
      <c r="O466" s="20" t="inlineStr">
        <is>
          <t>M-GROSS</t>
        </is>
      </c>
      <c r="P466" s="20" t="inlineStr"/>
      <c r="Q466" s="20" t="inlineStr">
        <is>
          <t>1</t>
        </is>
      </c>
      <c r="R466" s="22" t="n">
        <v>0</v>
      </c>
      <c r="S466" s="22" t="n">
        <v>4500000</v>
      </c>
      <c r="T466" s="22" t="n">
        <v>4500000</v>
      </c>
      <c r="U466" s="20" t="n">
        <v>0</v>
      </c>
      <c r="V466" s="20" t="n">
        <v>0</v>
      </c>
      <c r="W466" s="20" t="n">
        <v>0</v>
      </c>
      <c r="X466" s="22" t="n">
        <v>300000</v>
      </c>
      <c r="Y466" s="22" t="n">
        <v>200000</v>
      </c>
      <c r="Z466" s="22" t="n">
        <v>350000</v>
      </c>
      <c r="AA466" s="22" t="n">
        <v>220000</v>
      </c>
      <c r="AB466" s="22" t="n">
        <v>0</v>
      </c>
      <c r="AC466" s="20" t="inlineStr">
        <is>
          <t>HOANG CHUNG THAI</t>
        </is>
      </c>
      <c r="AD466" s="20" t="inlineStr">
        <is>
          <t>03401010517598</t>
        </is>
      </c>
      <c r="AE466" s="20" t="inlineStr"/>
      <c r="AF466" s="20" t="inlineStr"/>
      <c r="AG466" s="20" t="inlineStr">
        <is>
          <t>MARITIMEBANK CN NINH HIEP HA NOI</t>
        </is>
      </c>
      <c r="AH466" s="20" t="inlineStr">
        <is>
          <t>024203003665</t>
        </is>
      </c>
      <c r="AI466" s="20" t="inlineStr">
        <is>
          <t>11.11111111111111%</t>
        </is>
      </c>
      <c r="AJ466" s="20" t="inlineStr">
        <is>
          <t>157584-01-1007/K1225/130323</t>
        </is>
      </c>
      <c r="AK466" s="20" t="inlineStr">
        <is>
          <t>Hợp đồng lao động Xác định thời hạn</t>
        </is>
      </c>
      <c r="AL466" s="20" t="inlineStr">
        <is>
          <t>2023-06-11</t>
        </is>
      </c>
    </row>
    <row r="467">
      <c r="A467" s="20" t="inlineStr">
        <is>
          <t>157575</t>
        </is>
      </c>
      <c r="B467" s="20" t="inlineStr">
        <is>
          <t>Hoàng Thanh Thuận</t>
        </is>
      </c>
      <c r="C467" s="20" t="inlineStr">
        <is>
          <t>157575-01</t>
        </is>
      </c>
      <c r="D467" s="20" t="inlineStr">
        <is>
          <t>1007</t>
        </is>
      </c>
      <c r="E467" s="20" t="inlineStr">
        <is>
          <t>FOXCONN</t>
        </is>
      </c>
      <c r="F467" s="21" t="inlineStr">
        <is>
          <t>2001-12-13</t>
        </is>
      </c>
      <c r="G467" s="20" t="inlineStr">
        <is>
          <t>OFF</t>
        </is>
      </c>
      <c r="H467" s="21" t="inlineStr">
        <is>
          <t>2023-03-13</t>
        </is>
      </c>
      <c r="I467" s="21" t="inlineStr">
        <is>
          <t>2023-04-14</t>
        </is>
      </c>
      <c r="J467" s="20" t="inlineStr"/>
      <c r="K467" s="20" t="inlineStr">
        <is>
          <t>Công nhân</t>
        </is>
      </c>
      <c r="L467" s="20" t="inlineStr">
        <is>
          <t>Công nhân</t>
        </is>
      </c>
      <c r="M467" s="20" t="inlineStr"/>
      <c r="N467" s="20" t="inlineStr">
        <is>
          <t>LC1</t>
        </is>
      </c>
      <c r="O467" s="20" t="inlineStr">
        <is>
          <t>M-GROSS</t>
        </is>
      </c>
      <c r="P467" s="20" t="inlineStr"/>
      <c r="Q467" s="20" t="inlineStr">
        <is>
          <t>1</t>
        </is>
      </c>
      <c r="R467" s="22" t="n">
        <v>0</v>
      </c>
      <c r="S467" s="22" t="n">
        <v>4500000</v>
      </c>
      <c r="T467" s="22" t="n">
        <v>4500000</v>
      </c>
      <c r="U467" s="20" t="n">
        <v>0</v>
      </c>
      <c r="V467" s="20" t="n">
        <v>0</v>
      </c>
      <c r="W467" s="20" t="n">
        <v>0</v>
      </c>
      <c r="X467" s="22" t="n">
        <v>300000</v>
      </c>
      <c r="Y467" s="22" t="n">
        <v>200000</v>
      </c>
      <c r="Z467" s="22" t="n">
        <v>350000</v>
      </c>
      <c r="AA467" s="22" t="n">
        <v>220000</v>
      </c>
      <c r="AB467" s="22" t="n">
        <v>0</v>
      </c>
      <c r="AC467" s="20" t="inlineStr">
        <is>
          <t>HOANG THANH THUAN</t>
        </is>
      </c>
      <c r="AD467" s="20" t="inlineStr">
        <is>
          <t>03401010517516</t>
        </is>
      </c>
      <c r="AE467" s="20" t="inlineStr"/>
      <c r="AF467" s="20" t="inlineStr"/>
      <c r="AG467" s="20" t="inlineStr">
        <is>
          <t>MARITIMEBANK CN NINH HIEP HA NOI</t>
        </is>
      </c>
      <c r="AH467" s="20" t="inlineStr">
        <is>
          <t>004201005025</t>
        </is>
      </c>
      <c r="AI467" s="20" t="inlineStr">
        <is>
          <t>11.11111111111111%</t>
        </is>
      </c>
      <c r="AJ467" s="20" t="inlineStr">
        <is>
          <t>157575-01-1007/K1225/130323</t>
        </is>
      </c>
      <c r="AK467" s="20" t="inlineStr">
        <is>
          <t>Hợp đồng lao động Xác định thời hạn</t>
        </is>
      </c>
      <c r="AL467" s="20" t="inlineStr">
        <is>
          <t>2023-06-11</t>
        </is>
      </c>
    </row>
    <row r="468">
      <c r="A468" s="20" t="inlineStr">
        <is>
          <t>157036</t>
        </is>
      </c>
      <c r="B468" s="20" t="inlineStr">
        <is>
          <t>Hoàng Thị Hoàn</t>
        </is>
      </c>
      <c r="C468" s="20" t="inlineStr">
        <is>
          <t>157036-01</t>
        </is>
      </c>
      <c r="D468" s="20" t="inlineStr">
        <is>
          <t>1007</t>
        </is>
      </c>
      <c r="E468" s="20" t="inlineStr">
        <is>
          <t>FOXCONN</t>
        </is>
      </c>
      <c r="F468" s="21" t="inlineStr">
        <is>
          <t>1984-10-26</t>
        </is>
      </c>
      <c r="G468" s="20" t="inlineStr">
        <is>
          <t>OFF</t>
        </is>
      </c>
      <c r="H468" s="21" t="inlineStr">
        <is>
          <t>2023-02-18</t>
        </is>
      </c>
      <c r="I468" s="21" t="inlineStr">
        <is>
          <t>2023-05-14</t>
        </is>
      </c>
      <c r="J468" s="20" t="inlineStr"/>
      <c r="K468" s="20" t="inlineStr">
        <is>
          <t>Công nhân</t>
        </is>
      </c>
      <c r="L468" s="20" t="inlineStr">
        <is>
          <t>Công nhân</t>
        </is>
      </c>
      <c r="M468" s="20" t="inlineStr"/>
      <c r="N468" s="20" t="inlineStr">
        <is>
          <t>LC1</t>
        </is>
      </c>
      <c r="O468" s="20" t="inlineStr">
        <is>
          <t>M-GROSS</t>
        </is>
      </c>
      <c r="P468" s="20" t="inlineStr"/>
      <c r="Q468" s="20" t="inlineStr">
        <is>
          <t>1</t>
        </is>
      </c>
      <c r="R468" s="22" t="n">
        <v>0</v>
      </c>
      <c r="S468" s="22" t="n">
        <v>4500000</v>
      </c>
      <c r="T468" s="22" t="n">
        <v>4500000</v>
      </c>
      <c r="U468" s="20" t="n">
        <v>0</v>
      </c>
      <c r="V468" s="20" t="n">
        <v>0</v>
      </c>
      <c r="W468" s="20" t="n">
        <v>0</v>
      </c>
      <c r="X468" s="22" t="n">
        <v>300000</v>
      </c>
      <c r="Y468" s="22" t="n">
        <v>200000</v>
      </c>
      <c r="Z468" s="22" t="n">
        <v>350000</v>
      </c>
      <c r="AA468" s="22" t="n">
        <v>220000</v>
      </c>
      <c r="AB468" s="22" t="n">
        <v>0</v>
      </c>
      <c r="AC468" s="20" t="inlineStr">
        <is>
          <t>HOANG THI HOAN</t>
        </is>
      </c>
      <c r="AD468" s="20" t="inlineStr">
        <is>
          <t>03401010661110</t>
        </is>
      </c>
      <c r="AE468" s="20" t="inlineStr"/>
      <c r="AF468" s="20" t="inlineStr"/>
      <c r="AG468" s="20" t="inlineStr">
        <is>
          <t>MARITIMEBANK CN NINH HIEP HA NOI</t>
        </is>
      </c>
      <c r="AH468" s="20" t="inlineStr">
        <is>
          <t>020184003423</t>
        </is>
      </c>
      <c r="AI468" s="20" t="inlineStr">
        <is>
          <t>11.11111111111111%</t>
        </is>
      </c>
      <c r="AJ468" s="20" t="inlineStr">
        <is>
          <t>157036-01-1007/K1225/180223</t>
        </is>
      </c>
      <c r="AK468" s="20" t="inlineStr">
        <is>
          <t>Hợp đồng lao động Xác định thời hạn</t>
        </is>
      </c>
      <c r="AL468" s="20" t="inlineStr">
        <is>
          <t>2023-05-14</t>
        </is>
      </c>
    </row>
    <row r="469">
      <c r="A469" s="20" t="inlineStr">
        <is>
          <t>137081</t>
        </is>
      </c>
      <c r="B469" s="20" t="inlineStr">
        <is>
          <t>Hoàng Thị Hoàng</t>
        </is>
      </c>
      <c r="C469" s="20" t="inlineStr">
        <is>
          <t>137081-02</t>
        </is>
      </c>
      <c r="D469" s="20" t="inlineStr">
        <is>
          <t>1007</t>
        </is>
      </c>
      <c r="E469" s="20" t="inlineStr">
        <is>
          <t>FOXCONN</t>
        </is>
      </c>
      <c r="F469" s="21" t="inlineStr">
        <is>
          <t>1999-11-11</t>
        </is>
      </c>
      <c r="G469" s="20" t="inlineStr">
        <is>
          <t>OFF</t>
        </is>
      </c>
      <c r="H469" s="21" t="inlineStr">
        <is>
          <t>2022-11-28</t>
        </is>
      </c>
      <c r="I469" s="21" t="inlineStr">
        <is>
          <t>2023-04-09</t>
        </is>
      </c>
      <c r="J469" s="20" t="inlineStr"/>
      <c r="K469" s="20" t="inlineStr">
        <is>
          <t>Công nhân</t>
        </is>
      </c>
      <c r="L469" s="20" t="inlineStr">
        <is>
          <t>Công nhân</t>
        </is>
      </c>
      <c r="M469" s="20" t="inlineStr"/>
      <c r="N469" s="20" t="inlineStr">
        <is>
          <t>LC1</t>
        </is>
      </c>
      <c r="O469" s="20" t="inlineStr">
        <is>
          <t>M-GROSS</t>
        </is>
      </c>
      <c r="P469" s="20" t="inlineStr"/>
      <c r="Q469" s="20" t="inlineStr">
        <is>
          <t>1</t>
        </is>
      </c>
      <c r="R469" s="22" t="n">
        <v>0</v>
      </c>
      <c r="S469" s="22" t="n">
        <v>4500000</v>
      </c>
      <c r="T469" s="22" t="n">
        <v>4500000</v>
      </c>
      <c r="U469" s="20" t="n">
        <v>0</v>
      </c>
      <c r="V469" s="20" t="n">
        <v>0</v>
      </c>
      <c r="W469" s="20" t="n">
        <v>0</v>
      </c>
      <c r="X469" s="22" t="n">
        <v>300000</v>
      </c>
      <c r="Y469" s="22" t="n">
        <v>200000</v>
      </c>
      <c r="Z469" s="22" t="n">
        <v>350000</v>
      </c>
      <c r="AA469" s="22" t="n">
        <v>220000</v>
      </c>
      <c r="AB469" s="22" t="n">
        <v>0</v>
      </c>
      <c r="AC469" s="20" t="inlineStr">
        <is>
          <t>HOANG THI HOANG</t>
        </is>
      </c>
      <c r="AD469" s="20" t="inlineStr">
        <is>
          <t>03401010732458</t>
        </is>
      </c>
      <c r="AE469" s="20" t="inlineStr">
        <is>
          <t>Ngân hàng Thương mại Cổ phần Hàng hải Việt Nam</t>
        </is>
      </c>
      <c r="AF469" s="20" t="inlineStr">
        <is>
          <t>MSB</t>
        </is>
      </c>
      <c r="AG469" s="20" t="inlineStr">
        <is>
          <t>MARITIMEBANK CN NINH HIEP HA NOI</t>
        </is>
      </c>
      <c r="AH469" s="20" t="inlineStr">
        <is>
          <t>073546169</t>
        </is>
      </c>
      <c r="AI469" s="20" t="inlineStr">
        <is>
          <t>66.66666666666667%</t>
        </is>
      </c>
      <c r="AJ469" s="20" t="inlineStr">
        <is>
          <t>137081-02-1007/K1225/260223</t>
        </is>
      </c>
      <c r="AK469" s="20" t="inlineStr">
        <is>
          <t>Hợp đồng lao động Xác định thời hạn</t>
        </is>
      </c>
      <c r="AL469" s="20" t="inlineStr">
        <is>
          <t>2023-05-21</t>
        </is>
      </c>
    </row>
    <row r="470">
      <c r="A470" s="20" t="inlineStr">
        <is>
          <t>156953</t>
        </is>
      </c>
      <c r="B470" s="20" t="inlineStr">
        <is>
          <t>Lê Văn Tuấn</t>
        </is>
      </c>
      <c r="C470" s="20" t="inlineStr">
        <is>
          <t>156953-01</t>
        </is>
      </c>
      <c r="D470" s="20" t="inlineStr">
        <is>
          <t>1007</t>
        </is>
      </c>
      <c r="E470" s="20" t="inlineStr">
        <is>
          <t>FOXCONN</t>
        </is>
      </c>
      <c r="F470" s="21" t="inlineStr">
        <is>
          <t>1992-01-19</t>
        </is>
      </c>
      <c r="G470" s="20" t="inlineStr">
        <is>
          <t>OFF</t>
        </is>
      </c>
      <c r="H470" s="21" t="inlineStr">
        <is>
          <t>2023-02-14</t>
        </is>
      </c>
      <c r="I470" s="21" t="inlineStr">
        <is>
          <t>2023-05-08</t>
        </is>
      </c>
      <c r="J470" s="20" t="inlineStr"/>
      <c r="K470" s="20" t="inlineStr">
        <is>
          <t>Công nhân</t>
        </is>
      </c>
      <c r="L470" s="20" t="inlineStr">
        <is>
          <t>Công nhân</t>
        </is>
      </c>
      <c r="M470" s="20" t="inlineStr"/>
      <c r="N470" s="20" t="inlineStr">
        <is>
          <t>LC1</t>
        </is>
      </c>
      <c r="O470" s="20" t="inlineStr">
        <is>
          <t>M-GROSS</t>
        </is>
      </c>
      <c r="P470" s="20" t="inlineStr"/>
      <c r="Q470" s="20" t="inlineStr">
        <is>
          <t>1</t>
        </is>
      </c>
      <c r="R470" s="22" t="n">
        <v>0</v>
      </c>
      <c r="S470" s="22" t="n">
        <v>4500000</v>
      </c>
      <c r="T470" s="22" t="n">
        <v>4500000</v>
      </c>
      <c r="U470" s="20" t="n">
        <v>0</v>
      </c>
      <c r="V470" s="20" t="n">
        <v>0</v>
      </c>
      <c r="W470" s="20" t="n">
        <v>0</v>
      </c>
      <c r="X470" s="22" t="n">
        <v>300000</v>
      </c>
      <c r="Y470" s="22" t="n">
        <v>200000</v>
      </c>
      <c r="Z470" s="22" t="n">
        <v>350000</v>
      </c>
      <c r="AA470" s="22" t="n">
        <v>220000</v>
      </c>
      <c r="AB470" s="22" t="n">
        <v>0</v>
      </c>
      <c r="AC470" s="20" t="inlineStr">
        <is>
          <t>LE VAN TUAN</t>
        </is>
      </c>
      <c r="AD470" s="20" t="inlineStr">
        <is>
          <t>03401010660609</t>
        </is>
      </c>
      <c r="AE470" s="20" t="inlineStr"/>
      <c r="AF470" s="20" t="inlineStr"/>
      <c r="AG470" s="20" t="inlineStr">
        <is>
          <t>MARITIMEBANK CN NINH HIEP HA NOI</t>
        </is>
      </c>
      <c r="AH470" s="20" t="inlineStr">
        <is>
          <t>038092041065</t>
        </is>
      </c>
      <c r="AI470" s="20" t="inlineStr">
        <is>
          <t>11.11111111111111%</t>
        </is>
      </c>
      <c r="AJ470" s="20" t="inlineStr">
        <is>
          <t>156953-01-1007/K1225/140223</t>
        </is>
      </c>
      <c r="AK470" s="20" t="inlineStr">
        <is>
          <t>Hợp đồng lao động Xác định thời hạn</t>
        </is>
      </c>
      <c r="AL470" s="20" t="inlineStr">
        <is>
          <t>2023-05-14</t>
        </is>
      </c>
    </row>
    <row r="471">
      <c r="A471" s="20" t="inlineStr">
        <is>
          <t>154157</t>
        </is>
      </c>
      <c r="B471" s="20" t="inlineStr">
        <is>
          <t>Hoàng Thị Hương</t>
        </is>
      </c>
      <c r="C471" s="20" t="inlineStr">
        <is>
          <t>154157-02</t>
        </is>
      </c>
      <c r="D471" s="20" t="inlineStr">
        <is>
          <t>1007</t>
        </is>
      </c>
      <c r="E471" s="20" t="inlineStr">
        <is>
          <t>FOXCONN</t>
        </is>
      </c>
      <c r="F471" s="21" t="inlineStr">
        <is>
          <t>1998-12-07</t>
        </is>
      </c>
      <c r="G471" s="20" t="inlineStr">
        <is>
          <t>OLD</t>
        </is>
      </c>
      <c r="H471" s="21" t="inlineStr">
        <is>
          <t>2023-02-27</t>
        </is>
      </c>
      <c r="I471" s="21" t="inlineStr"/>
      <c r="J471" s="20" t="inlineStr"/>
      <c r="K471" s="20" t="inlineStr">
        <is>
          <t>Công nhân</t>
        </is>
      </c>
      <c r="L471" s="20" t="inlineStr">
        <is>
          <t>Công nhân</t>
        </is>
      </c>
      <c r="M471" s="20" t="inlineStr"/>
      <c r="N471" s="20" t="inlineStr">
        <is>
          <t>LC1</t>
        </is>
      </c>
      <c r="O471" s="20" t="inlineStr">
        <is>
          <t>M-GROSS</t>
        </is>
      </c>
      <c r="P471" s="20" t="inlineStr"/>
      <c r="Q471" s="20" t="inlineStr">
        <is>
          <t>1</t>
        </is>
      </c>
      <c r="R471" s="22" t="n">
        <v>0</v>
      </c>
      <c r="S471" s="22" t="n">
        <v>4500000</v>
      </c>
      <c r="T471" s="22" t="n">
        <v>4500000</v>
      </c>
      <c r="U471" s="20" t="n">
        <v>0</v>
      </c>
      <c r="V471" s="20" t="n">
        <v>0</v>
      </c>
      <c r="W471" s="20" t="n">
        <v>0</v>
      </c>
      <c r="X471" s="22" t="n">
        <v>300000</v>
      </c>
      <c r="Y471" s="22" t="n">
        <v>200000</v>
      </c>
      <c r="Z471" s="22" t="n">
        <v>350000</v>
      </c>
      <c r="AA471" s="22" t="n">
        <v>220000</v>
      </c>
      <c r="AB471" s="22" t="n">
        <v>0</v>
      </c>
      <c r="AC471" s="20" t="inlineStr"/>
      <c r="AD471" s="20" t="inlineStr"/>
      <c r="AE471" s="20" t="inlineStr"/>
      <c r="AF471" s="20" t="inlineStr"/>
      <c r="AG471" s="20" t="inlineStr"/>
      <c r="AH471" s="20" t="inlineStr">
        <is>
          <t>004198004254</t>
        </is>
      </c>
      <c r="AI471" s="20" t="inlineStr">
        <is>
          <t>0%</t>
        </is>
      </c>
      <c r="AJ471" s="20" t="inlineStr">
        <is>
          <t>154157-01-1007/K1225/270223</t>
        </is>
      </c>
      <c r="AK471" s="20" t="inlineStr">
        <is>
          <t>Hợp đồng lao động Xác định thời hạn</t>
        </is>
      </c>
      <c r="AL471" s="20" t="inlineStr">
        <is>
          <t>2023-05-28</t>
        </is>
      </c>
    </row>
    <row r="472">
      <c r="A472" s="20" t="inlineStr">
        <is>
          <t>157589</t>
        </is>
      </c>
      <c r="B472" s="20" t="inlineStr">
        <is>
          <t>Hoàng Thị Ly</t>
        </is>
      </c>
      <c r="C472" s="20" t="inlineStr">
        <is>
          <t>157589-01</t>
        </is>
      </c>
      <c r="D472" s="20" t="inlineStr">
        <is>
          <t>1007</t>
        </is>
      </c>
      <c r="E472" s="20" t="inlineStr">
        <is>
          <t>FOXCONN</t>
        </is>
      </c>
      <c r="F472" s="21" t="inlineStr">
        <is>
          <t>2000-10-24</t>
        </is>
      </c>
      <c r="G472" s="20" t="inlineStr">
        <is>
          <t>OFF</t>
        </is>
      </c>
      <c r="H472" s="21" t="inlineStr">
        <is>
          <t>2023-03-13</t>
        </is>
      </c>
      <c r="I472" s="21" t="inlineStr">
        <is>
          <t>2023-04-04</t>
        </is>
      </c>
      <c r="J472" s="20" t="inlineStr"/>
      <c r="K472" s="20" t="inlineStr">
        <is>
          <t>Công nhân</t>
        </is>
      </c>
      <c r="L472" s="20" t="inlineStr">
        <is>
          <t>Công nhân</t>
        </is>
      </c>
      <c r="M472" s="20" t="inlineStr"/>
      <c r="N472" s="20" t="inlineStr">
        <is>
          <t>LC1</t>
        </is>
      </c>
      <c r="O472" s="20" t="inlineStr">
        <is>
          <t>M-GROSS</t>
        </is>
      </c>
      <c r="P472" s="20" t="inlineStr"/>
      <c r="Q472" s="20" t="inlineStr">
        <is>
          <t>1</t>
        </is>
      </c>
      <c r="R472" s="22" t="n">
        <v>0</v>
      </c>
      <c r="S472" s="22" t="n">
        <v>4500000</v>
      </c>
      <c r="T472" s="22" t="n">
        <v>4500000</v>
      </c>
      <c r="U472" s="20" t="n">
        <v>0</v>
      </c>
      <c r="V472" s="20" t="n">
        <v>0</v>
      </c>
      <c r="W472" s="20" t="n">
        <v>0</v>
      </c>
      <c r="X472" s="22" t="n">
        <v>300000</v>
      </c>
      <c r="Y472" s="22" t="n">
        <v>200000</v>
      </c>
      <c r="Z472" s="22" t="n">
        <v>350000</v>
      </c>
      <c r="AA472" s="22" t="n">
        <v>220000</v>
      </c>
      <c r="AB472" s="22" t="n">
        <v>0</v>
      </c>
      <c r="AC472" s="20" t="inlineStr">
        <is>
          <t>HOANG THI LY</t>
        </is>
      </c>
      <c r="AD472" s="20" t="inlineStr">
        <is>
          <t>03401010517646</t>
        </is>
      </c>
      <c r="AE472" s="20" t="inlineStr"/>
      <c r="AF472" s="20" t="inlineStr"/>
      <c r="AG472" s="20" t="inlineStr">
        <is>
          <t>MARITIMEBANK CN NINH HIEP HA NOI</t>
        </is>
      </c>
      <c r="AH472" s="20" t="inlineStr">
        <is>
          <t>014300001731</t>
        </is>
      </c>
      <c r="AI472" s="20" t="inlineStr">
        <is>
          <t>11.11111111111111%</t>
        </is>
      </c>
      <c r="AJ472" s="20" t="inlineStr">
        <is>
          <t>157589-01-1007/K1225/130323</t>
        </is>
      </c>
      <c r="AK472" s="20" t="inlineStr">
        <is>
          <t>Hợp đồng lao động Xác định thời hạn</t>
        </is>
      </c>
      <c r="AL472" s="20" t="inlineStr">
        <is>
          <t>2023-06-11</t>
        </is>
      </c>
    </row>
    <row r="473">
      <c r="A473" s="20" t="inlineStr">
        <is>
          <t>157645</t>
        </is>
      </c>
      <c r="B473" s="20" t="inlineStr">
        <is>
          <t>Lô Đức Thuận</t>
        </is>
      </c>
      <c r="C473" s="20" t="inlineStr">
        <is>
          <t>157645-01</t>
        </is>
      </c>
      <c r="D473" s="20" t="inlineStr">
        <is>
          <t>1007</t>
        </is>
      </c>
      <c r="E473" s="20" t="inlineStr">
        <is>
          <t>FOXCONN</t>
        </is>
      </c>
      <c r="F473" s="21" t="inlineStr">
        <is>
          <t>2002-11-11</t>
        </is>
      </c>
      <c r="G473" s="20" t="inlineStr">
        <is>
          <t>OFF</t>
        </is>
      </c>
      <c r="H473" s="21" t="inlineStr">
        <is>
          <t>2023-03-14</t>
        </is>
      </c>
      <c r="I473" s="21" t="inlineStr">
        <is>
          <t>2023-04-28</t>
        </is>
      </c>
      <c r="J473" s="20" t="inlineStr"/>
      <c r="K473" s="20" t="inlineStr">
        <is>
          <t>Công nhân</t>
        </is>
      </c>
      <c r="L473" s="20" t="inlineStr">
        <is>
          <t>Công nhân</t>
        </is>
      </c>
      <c r="M473" s="20" t="inlineStr"/>
      <c r="N473" s="20" t="inlineStr">
        <is>
          <t>LC1</t>
        </is>
      </c>
      <c r="O473" s="20" t="inlineStr">
        <is>
          <t>M-GROSS</t>
        </is>
      </c>
      <c r="P473" s="20" t="inlineStr"/>
      <c r="Q473" s="20" t="inlineStr">
        <is>
          <t>1</t>
        </is>
      </c>
      <c r="R473" s="22" t="n">
        <v>0</v>
      </c>
      <c r="S473" s="22" t="n">
        <v>4500000</v>
      </c>
      <c r="T473" s="22" t="n">
        <v>4500000</v>
      </c>
      <c r="U473" s="20" t="n">
        <v>0</v>
      </c>
      <c r="V473" s="20" t="n">
        <v>0</v>
      </c>
      <c r="W473" s="20" t="n">
        <v>0</v>
      </c>
      <c r="X473" s="22" t="n">
        <v>300000</v>
      </c>
      <c r="Y473" s="22" t="n">
        <v>200000</v>
      </c>
      <c r="Z473" s="22" t="n">
        <v>350000</v>
      </c>
      <c r="AA473" s="22" t="n">
        <v>220000</v>
      </c>
      <c r="AB473" s="22" t="n">
        <v>0</v>
      </c>
      <c r="AC473" s="20" t="inlineStr"/>
      <c r="AD473" s="20" t="inlineStr"/>
      <c r="AE473" s="20" t="inlineStr"/>
      <c r="AF473" s="20" t="inlineStr"/>
      <c r="AG473" s="20" t="inlineStr"/>
      <c r="AH473" s="20" t="inlineStr">
        <is>
          <t>040202011324</t>
        </is>
      </c>
      <c r="AI473" s="20" t="inlineStr">
        <is>
          <t>11.11111111111111%</t>
        </is>
      </c>
      <c r="AJ473" s="20" t="inlineStr">
        <is>
          <t>157645-01-1007/K1225/140323</t>
        </is>
      </c>
      <c r="AK473" s="20" t="inlineStr">
        <is>
          <t>Hợp đồng lao động Xác định thời hạn</t>
        </is>
      </c>
      <c r="AL473" s="20" t="inlineStr">
        <is>
          <t>2023-06-12</t>
        </is>
      </c>
    </row>
    <row r="474">
      <c r="A474" s="20" t="inlineStr">
        <is>
          <t>157744</t>
        </is>
      </c>
      <c r="B474" s="20" t="inlineStr">
        <is>
          <t>Ngọ Văn Mạnh</t>
        </is>
      </c>
      <c r="C474" s="20" t="inlineStr">
        <is>
          <t>157744-01</t>
        </is>
      </c>
      <c r="D474" s="20" t="inlineStr">
        <is>
          <t>1007</t>
        </is>
      </c>
      <c r="E474" s="20" t="inlineStr">
        <is>
          <t>FOXCONN</t>
        </is>
      </c>
      <c r="F474" s="21" t="inlineStr">
        <is>
          <t>2001-04-30</t>
        </is>
      </c>
      <c r="G474" s="20" t="inlineStr">
        <is>
          <t>OFF</t>
        </is>
      </c>
      <c r="H474" s="21" t="inlineStr">
        <is>
          <t>2023-03-20</t>
        </is>
      </c>
      <c r="I474" s="21" t="inlineStr">
        <is>
          <t>2023-04-08</t>
        </is>
      </c>
      <c r="J474" s="20" t="inlineStr"/>
      <c r="K474" s="20" t="inlineStr">
        <is>
          <t>Công nhân</t>
        </is>
      </c>
      <c r="L474" s="20" t="inlineStr">
        <is>
          <t>Công nhân</t>
        </is>
      </c>
      <c r="M474" s="20" t="inlineStr"/>
      <c r="N474" s="20" t="inlineStr">
        <is>
          <t>LC1</t>
        </is>
      </c>
      <c r="O474" s="20" t="inlineStr">
        <is>
          <t>M-GROSS</t>
        </is>
      </c>
      <c r="P474" s="20" t="inlineStr"/>
      <c r="Q474" s="20" t="inlineStr">
        <is>
          <t>1</t>
        </is>
      </c>
      <c r="R474" s="22" t="n">
        <v>0</v>
      </c>
      <c r="S474" s="22" t="n">
        <v>4500000</v>
      </c>
      <c r="T474" s="22" t="n">
        <v>4500000</v>
      </c>
      <c r="U474" s="20" t="n">
        <v>0</v>
      </c>
      <c r="V474" s="20" t="n">
        <v>0</v>
      </c>
      <c r="W474" s="20" t="n">
        <v>0</v>
      </c>
      <c r="X474" s="22" t="n">
        <v>300000</v>
      </c>
      <c r="Y474" s="22" t="n">
        <v>200000</v>
      </c>
      <c r="Z474" s="22" t="n">
        <v>350000</v>
      </c>
      <c r="AA474" s="22" t="n">
        <v>220000</v>
      </c>
      <c r="AB474" s="22" t="n">
        <v>0</v>
      </c>
      <c r="AC474" s="20" t="inlineStr">
        <is>
          <t>NGO VAN MANH</t>
        </is>
      </c>
      <c r="AD474" s="20" t="inlineStr">
        <is>
          <t>3514281014828</t>
        </is>
      </c>
      <c r="AE474" s="20" t="inlineStr">
        <is>
          <t>Ngân hàng Nông nghiệp và Phát triển Nông thôn Việt Nam</t>
        </is>
      </c>
      <c r="AF474" s="20" t="inlineStr">
        <is>
          <t>AGRIBANK</t>
        </is>
      </c>
      <c r="AG474" s="20" t="inlineStr">
        <is>
          <t>AGRIBANK CN HAU LOC THANH HOA</t>
        </is>
      </c>
      <c r="AH474" s="20" t="inlineStr">
        <is>
          <t>038201005792</t>
        </is>
      </c>
      <c r="AI474" s="20" t="inlineStr">
        <is>
          <t>11.11111111111111%</t>
        </is>
      </c>
      <c r="AJ474" s="20" t="inlineStr">
        <is>
          <t>157744-01-1007/K1225/200323</t>
        </is>
      </c>
      <c r="AK474" s="20" t="inlineStr">
        <is>
          <t>Hợp đồng lao động Xác định thời hạn</t>
        </is>
      </c>
      <c r="AL474" s="20" t="inlineStr">
        <is>
          <t>2023-06-18</t>
        </is>
      </c>
    </row>
    <row r="475">
      <c r="A475" s="20" t="inlineStr">
        <is>
          <t>148867</t>
        </is>
      </c>
      <c r="B475" s="20" t="inlineStr">
        <is>
          <t>Hoàng Thị Thùy Ninh</t>
        </is>
      </c>
      <c r="C475" s="20" t="inlineStr">
        <is>
          <t>148867-03</t>
        </is>
      </c>
      <c r="D475" s="20" t="inlineStr">
        <is>
          <t>1007</t>
        </is>
      </c>
      <c r="E475" s="20" t="inlineStr">
        <is>
          <t>FOXCONN</t>
        </is>
      </c>
      <c r="F475" s="21" t="inlineStr">
        <is>
          <t>1997-09-10</t>
        </is>
      </c>
      <c r="G475" s="20" t="inlineStr">
        <is>
          <t>OFF</t>
        </is>
      </c>
      <c r="H475" s="21" t="inlineStr">
        <is>
          <t>2022-03-06</t>
        </is>
      </c>
      <c r="I475" s="21" t="inlineStr">
        <is>
          <t>2023-05-11</t>
        </is>
      </c>
      <c r="J475" s="20" t="inlineStr"/>
      <c r="K475" s="20" t="inlineStr">
        <is>
          <t>Công nhân</t>
        </is>
      </c>
      <c r="L475" s="20" t="inlineStr">
        <is>
          <t>Công nhân</t>
        </is>
      </c>
      <c r="M475" s="20" t="inlineStr"/>
      <c r="N475" s="20" t="inlineStr">
        <is>
          <t>LC1</t>
        </is>
      </c>
      <c r="O475" s="20" t="inlineStr">
        <is>
          <t>M-GROSS</t>
        </is>
      </c>
      <c r="P475" s="20" t="inlineStr"/>
      <c r="Q475" s="20" t="inlineStr">
        <is>
          <t>1</t>
        </is>
      </c>
      <c r="R475" s="22" t="n">
        <v>0</v>
      </c>
      <c r="S475" s="22" t="n">
        <v>4500000</v>
      </c>
      <c r="T475" s="22" t="n">
        <v>4500000</v>
      </c>
      <c r="U475" s="20" t="n">
        <v>0</v>
      </c>
      <c r="V475" s="20" t="n">
        <v>0</v>
      </c>
      <c r="W475" s="20" t="n">
        <v>0</v>
      </c>
      <c r="X475" s="22" t="n">
        <v>300000</v>
      </c>
      <c r="Y475" s="22" t="n">
        <v>200000</v>
      </c>
      <c r="Z475" s="22" t="n">
        <v>350000</v>
      </c>
      <c r="AA475" s="22" t="n">
        <v>220000</v>
      </c>
      <c r="AB475" s="22" t="n">
        <v>0</v>
      </c>
      <c r="AC475" s="20" t="inlineStr">
        <is>
          <t>HOANG THI THUY NINH</t>
        </is>
      </c>
      <c r="AD475" s="20" t="inlineStr">
        <is>
          <t>03401019069803</t>
        </is>
      </c>
      <c r="AE475" s="20" t="inlineStr">
        <is>
          <t>Ngân hàng Thương mại Cổ phần Hàng hải Việt Nam</t>
        </is>
      </c>
      <c r="AF475" s="20" t="inlineStr">
        <is>
          <t>MSB</t>
        </is>
      </c>
      <c r="AG475" s="20" t="inlineStr">
        <is>
          <t>MARITIMEBANK CN NINH HIEP HA NOI</t>
        </is>
      </c>
      <c r="AH475" s="20" t="inlineStr">
        <is>
          <t>008197005503</t>
        </is>
      </c>
      <c r="AI475" s="20" t="inlineStr">
        <is>
          <t>0%</t>
        </is>
      </c>
      <c r="AJ475" s="20" t="inlineStr">
        <is>
          <t>148867-01-1007/K1225/060323</t>
        </is>
      </c>
      <c r="AK475" s="20" t="inlineStr">
        <is>
          <t>Hợp đồng lao động Xác định thời hạn</t>
        </is>
      </c>
      <c r="AL475" s="20" t="inlineStr">
        <is>
          <t>2023-06-04</t>
        </is>
      </c>
    </row>
    <row r="476">
      <c r="A476" s="20" t="inlineStr">
        <is>
          <t>154116</t>
        </is>
      </c>
      <c r="B476" s="20" t="inlineStr">
        <is>
          <t>Hoàng Văn An</t>
        </is>
      </c>
      <c r="C476" s="20" t="inlineStr">
        <is>
          <t>154116-02</t>
        </is>
      </c>
      <c r="D476" s="20" t="inlineStr">
        <is>
          <t>1007</t>
        </is>
      </c>
      <c r="E476" s="20" t="inlineStr">
        <is>
          <t>FOXCONN</t>
        </is>
      </c>
      <c r="F476" s="21" t="inlineStr">
        <is>
          <t>1991-01-14</t>
        </is>
      </c>
      <c r="G476" s="20" t="inlineStr">
        <is>
          <t>OLD</t>
        </is>
      </c>
      <c r="H476" s="21" t="inlineStr">
        <is>
          <t>2023-02-20</t>
        </is>
      </c>
      <c r="I476" s="21" t="inlineStr"/>
      <c r="J476" s="20" t="inlineStr"/>
      <c r="K476" s="20" t="inlineStr">
        <is>
          <t>Công nhân</t>
        </is>
      </c>
      <c r="L476" s="20" t="inlineStr">
        <is>
          <t>Công nhân</t>
        </is>
      </c>
      <c r="M476" s="20" t="inlineStr"/>
      <c r="N476" s="20" t="inlineStr">
        <is>
          <t>LC1</t>
        </is>
      </c>
      <c r="O476" s="20" t="inlineStr">
        <is>
          <t>M-GROSS</t>
        </is>
      </c>
      <c r="P476" s="20" t="inlineStr"/>
      <c r="Q476" s="20" t="inlineStr">
        <is>
          <t>1</t>
        </is>
      </c>
      <c r="R476" s="22" t="n">
        <v>0</v>
      </c>
      <c r="S476" s="22" t="n">
        <v>4500000</v>
      </c>
      <c r="T476" s="22" t="n">
        <v>4500000</v>
      </c>
      <c r="U476" s="20" t="n">
        <v>0</v>
      </c>
      <c r="V476" s="20" t="n">
        <v>0</v>
      </c>
      <c r="W476" s="20" t="n">
        <v>0</v>
      </c>
      <c r="X476" s="22" t="n">
        <v>300000</v>
      </c>
      <c r="Y476" s="22" t="n">
        <v>200000</v>
      </c>
      <c r="Z476" s="22" t="n">
        <v>350000</v>
      </c>
      <c r="AA476" s="22" t="n">
        <v>220000</v>
      </c>
      <c r="AB476" s="22" t="n">
        <v>0</v>
      </c>
      <c r="AC476" s="20" t="inlineStr"/>
      <c r="AD476" s="20" t="inlineStr"/>
      <c r="AE476" s="20" t="inlineStr"/>
      <c r="AF476" s="20" t="inlineStr"/>
      <c r="AG476" s="20" t="inlineStr"/>
      <c r="AH476" s="20" t="inlineStr">
        <is>
          <t>080575058</t>
        </is>
      </c>
      <c r="AI476" s="20" t="inlineStr">
        <is>
          <t>66.66666666666667%</t>
        </is>
      </c>
      <c r="AJ476" s="20" t="inlineStr">
        <is>
          <t>154116-01-1007/K1225/200223</t>
        </is>
      </c>
      <c r="AK476" s="20" t="inlineStr">
        <is>
          <t>Hợp đồng lao động Xác định thời hạn</t>
        </is>
      </c>
      <c r="AL476" s="20" t="inlineStr">
        <is>
          <t>2023-05-21</t>
        </is>
      </c>
    </row>
    <row r="477">
      <c r="A477" s="20" t="inlineStr">
        <is>
          <t>157591</t>
        </is>
      </c>
      <c r="B477" s="20" t="inlineStr">
        <is>
          <t>Hoàng Văn Hà</t>
        </is>
      </c>
      <c r="C477" s="20" t="inlineStr">
        <is>
          <t>157591-01</t>
        </is>
      </c>
      <c r="D477" s="20" t="inlineStr">
        <is>
          <t>1007</t>
        </is>
      </c>
      <c r="E477" s="20" t="inlineStr">
        <is>
          <t>FOXCONN</t>
        </is>
      </c>
      <c r="F477" s="21" t="inlineStr">
        <is>
          <t>2000-03-21</t>
        </is>
      </c>
      <c r="G477" s="20" t="inlineStr">
        <is>
          <t>OFF</t>
        </is>
      </c>
      <c r="H477" s="21" t="inlineStr">
        <is>
          <t>2023-03-13</t>
        </is>
      </c>
      <c r="I477" s="21" t="inlineStr">
        <is>
          <t>2023-04-04</t>
        </is>
      </c>
      <c r="J477" s="20" t="inlineStr"/>
      <c r="K477" s="20" t="inlineStr">
        <is>
          <t>Công nhân</t>
        </is>
      </c>
      <c r="L477" s="20" t="inlineStr">
        <is>
          <t>Công nhân</t>
        </is>
      </c>
      <c r="M477" s="20" t="inlineStr"/>
      <c r="N477" s="20" t="inlineStr">
        <is>
          <t>LC1</t>
        </is>
      </c>
      <c r="O477" s="20" t="inlineStr">
        <is>
          <t>M-GROSS</t>
        </is>
      </c>
      <c r="P477" s="20" t="inlineStr"/>
      <c r="Q477" s="20" t="inlineStr">
        <is>
          <t>1</t>
        </is>
      </c>
      <c r="R477" s="22" t="n">
        <v>0</v>
      </c>
      <c r="S477" s="22" t="n">
        <v>4500000</v>
      </c>
      <c r="T477" s="22" t="n">
        <v>4500000</v>
      </c>
      <c r="U477" s="20" t="n">
        <v>0</v>
      </c>
      <c r="V477" s="20" t="n">
        <v>0</v>
      </c>
      <c r="W477" s="20" t="n">
        <v>0</v>
      </c>
      <c r="X477" s="22" t="n">
        <v>300000</v>
      </c>
      <c r="Y477" s="22" t="n">
        <v>200000</v>
      </c>
      <c r="Z477" s="22" t="n">
        <v>350000</v>
      </c>
      <c r="AA477" s="22" t="n">
        <v>220000</v>
      </c>
      <c r="AB477" s="22" t="n">
        <v>0</v>
      </c>
      <c r="AC477" s="20" t="inlineStr">
        <is>
          <t>HOANG VAN HA</t>
        </is>
      </c>
      <c r="AD477" s="20" t="inlineStr">
        <is>
          <t>03401010517664</t>
        </is>
      </c>
      <c r="AE477" s="20" t="inlineStr"/>
      <c r="AF477" s="20" t="inlineStr"/>
      <c r="AG477" s="20" t="inlineStr">
        <is>
          <t>MARITIMEBANK CN NINH HIEP HA NOI</t>
        </is>
      </c>
      <c r="AH477" s="20" t="inlineStr">
        <is>
          <t>014200008882</t>
        </is>
      </c>
      <c r="AI477" s="20" t="inlineStr">
        <is>
          <t>11.11111111111111%</t>
        </is>
      </c>
      <c r="AJ477" s="20" t="inlineStr">
        <is>
          <t>157591-01-1007/K1225/130323</t>
        </is>
      </c>
      <c r="AK477" s="20" t="inlineStr">
        <is>
          <t>Hợp đồng lao động Xác định thời hạn</t>
        </is>
      </c>
      <c r="AL477" s="20" t="inlineStr">
        <is>
          <t>2023-06-11</t>
        </is>
      </c>
    </row>
    <row r="478">
      <c r="A478" s="20" t="inlineStr">
        <is>
          <t>144790</t>
        </is>
      </c>
      <c r="B478" s="20" t="inlineStr">
        <is>
          <t>Hoàng Văn Hiếu</t>
        </is>
      </c>
      <c r="C478" s="20" t="inlineStr">
        <is>
          <t>144790-03</t>
        </is>
      </c>
      <c r="D478" s="20" t="inlineStr">
        <is>
          <t>1007</t>
        </is>
      </c>
      <c r="E478" s="20" t="inlineStr">
        <is>
          <t>FOXCONN</t>
        </is>
      </c>
      <c r="F478" s="21" t="inlineStr">
        <is>
          <t>1997-01-08</t>
        </is>
      </c>
      <c r="G478" s="20" t="inlineStr">
        <is>
          <t>OFF</t>
        </is>
      </c>
      <c r="H478" s="21" t="inlineStr">
        <is>
          <t>2022-02-09</t>
        </is>
      </c>
      <c r="I478" s="21" t="inlineStr">
        <is>
          <t>2023-04-26</t>
        </is>
      </c>
      <c r="J478" s="20" t="inlineStr"/>
      <c r="K478" s="20" t="inlineStr">
        <is>
          <t>Công nhân</t>
        </is>
      </c>
      <c r="L478" s="20" t="inlineStr">
        <is>
          <t>Công nhân</t>
        </is>
      </c>
      <c r="M478" s="20" t="inlineStr"/>
      <c r="N478" s="20" t="inlineStr">
        <is>
          <t>LC1</t>
        </is>
      </c>
      <c r="O478" s="20" t="inlineStr">
        <is>
          <t>M-GROSS</t>
        </is>
      </c>
      <c r="P478" s="20" t="inlineStr"/>
      <c r="Q478" s="20" t="inlineStr">
        <is>
          <t>1</t>
        </is>
      </c>
      <c r="R478" s="22" t="n">
        <v>0</v>
      </c>
      <c r="S478" s="22" t="n">
        <v>4500000</v>
      </c>
      <c r="T478" s="22" t="n">
        <v>4500000</v>
      </c>
      <c r="U478" s="20" t="n">
        <v>0</v>
      </c>
      <c r="V478" s="20" t="n">
        <v>0</v>
      </c>
      <c r="W478" s="20" t="n">
        <v>0</v>
      </c>
      <c r="X478" s="22" t="n">
        <v>300000</v>
      </c>
      <c r="Y478" s="22" t="n">
        <v>200000</v>
      </c>
      <c r="Z478" s="22" t="n">
        <v>350000</v>
      </c>
      <c r="AA478" s="22" t="n">
        <v>220000</v>
      </c>
      <c r="AB478" s="22" t="n">
        <v>0</v>
      </c>
      <c r="AC478" s="20" t="inlineStr">
        <is>
          <t>HOANG VAN HIEU</t>
        </is>
      </c>
      <c r="AD478" s="20" t="inlineStr">
        <is>
          <t>03401010761971</t>
        </is>
      </c>
      <c r="AE478" s="20" t="inlineStr">
        <is>
          <t>Ngân hàng Thương mại Cổ phần Hàng hải Việt Nam</t>
        </is>
      </c>
      <c r="AF478" s="20" t="inlineStr">
        <is>
          <t>MSB</t>
        </is>
      </c>
      <c r="AG478" s="20" t="inlineStr">
        <is>
          <t>MARITIMEBANK CN NINH HIEP HA NOI</t>
        </is>
      </c>
      <c r="AH478" s="20" t="inlineStr">
        <is>
          <t>014097001454</t>
        </is>
      </c>
      <c r="AI478" s="20" t="inlineStr">
        <is>
          <t>77.77777777777777%</t>
        </is>
      </c>
      <c r="AJ478" s="20" t="inlineStr">
        <is>
          <t>144790-02-1007/K1225/060223</t>
        </is>
      </c>
      <c r="AK478" s="20" t="inlineStr">
        <is>
          <t>Hợp đồng lao động Xác định thời hạn</t>
        </is>
      </c>
      <c r="AL478" s="20" t="inlineStr">
        <is>
          <t>2023-04-30</t>
        </is>
      </c>
    </row>
    <row r="479">
      <c r="A479" s="20" t="inlineStr">
        <is>
          <t>156954</t>
        </is>
      </c>
      <c r="B479" s="20" t="inlineStr">
        <is>
          <t>Hoàng Văn Thức</t>
        </is>
      </c>
      <c r="C479" s="20" t="inlineStr">
        <is>
          <t>156954-01</t>
        </is>
      </c>
      <c r="D479" s="20" t="inlineStr">
        <is>
          <t>1007</t>
        </is>
      </c>
      <c r="E479" s="20" t="inlineStr">
        <is>
          <t>FOXCONN</t>
        </is>
      </c>
      <c r="F479" s="21" t="inlineStr">
        <is>
          <t>1990-11-24</t>
        </is>
      </c>
      <c r="G479" s="20" t="inlineStr">
        <is>
          <t>OFF</t>
        </is>
      </c>
      <c r="H479" s="21" t="inlineStr">
        <is>
          <t>2023-02-14</t>
        </is>
      </c>
      <c r="I479" s="21" t="inlineStr">
        <is>
          <t>2023-04-10</t>
        </is>
      </c>
      <c r="J479" s="20" t="inlineStr"/>
      <c r="K479" s="20" t="inlineStr">
        <is>
          <t>Công nhân</t>
        </is>
      </c>
      <c r="L479" s="20" t="inlineStr">
        <is>
          <t>Công nhân</t>
        </is>
      </c>
      <c r="M479" s="20" t="inlineStr"/>
      <c r="N479" s="20" t="inlineStr">
        <is>
          <t>LC1</t>
        </is>
      </c>
      <c r="O479" s="20" t="inlineStr">
        <is>
          <t>M-GROSS</t>
        </is>
      </c>
      <c r="P479" s="20" t="inlineStr"/>
      <c r="Q479" s="20" t="inlineStr">
        <is>
          <t>1</t>
        </is>
      </c>
      <c r="R479" s="22" t="n">
        <v>0</v>
      </c>
      <c r="S479" s="22" t="n">
        <v>4500000</v>
      </c>
      <c r="T479" s="22" t="n">
        <v>4500000</v>
      </c>
      <c r="U479" s="20" t="n">
        <v>0</v>
      </c>
      <c r="V479" s="20" t="n">
        <v>0</v>
      </c>
      <c r="W479" s="20" t="n">
        <v>0</v>
      </c>
      <c r="X479" s="22" t="n">
        <v>300000</v>
      </c>
      <c r="Y479" s="22" t="n">
        <v>200000</v>
      </c>
      <c r="Z479" s="22" t="n">
        <v>350000</v>
      </c>
      <c r="AA479" s="22" t="n">
        <v>220000</v>
      </c>
      <c r="AB479" s="22" t="n">
        <v>0</v>
      </c>
      <c r="AC479" s="20" t="inlineStr">
        <is>
          <t>HOANG VAN THUC</t>
        </is>
      </c>
      <c r="AD479" s="20" t="inlineStr">
        <is>
          <t>03401010660636</t>
        </is>
      </c>
      <c r="AE479" s="20" t="inlineStr"/>
      <c r="AF479" s="20" t="inlineStr"/>
      <c r="AG479" s="20" t="inlineStr">
        <is>
          <t>MARITIMEBANK CN NINH HIEP HA NOI</t>
        </is>
      </c>
      <c r="AH479" s="20" t="inlineStr">
        <is>
          <t>008090011834</t>
        </is>
      </c>
      <c r="AI479" s="20" t="inlineStr">
        <is>
          <t>11.11111111111111%</t>
        </is>
      </c>
      <c r="AJ479" s="20" t="inlineStr">
        <is>
          <t>156954-01-1007/K1225/140223</t>
        </is>
      </c>
      <c r="AK479" s="20" t="inlineStr">
        <is>
          <t>Hợp đồng lao động Xác định thời hạn</t>
        </is>
      </c>
      <c r="AL479" s="20" t="inlineStr">
        <is>
          <t>2023-05-14</t>
        </is>
      </c>
    </row>
    <row r="480">
      <c r="A480" s="20" t="inlineStr">
        <is>
          <t>153026</t>
        </is>
      </c>
      <c r="B480" s="20" t="inlineStr">
        <is>
          <t>Ka Thị Lợi</t>
        </is>
      </c>
      <c r="C480" s="20" t="inlineStr">
        <is>
          <t>153026-02</t>
        </is>
      </c>
      <c r="D480" s="20" t="inlineStr">
        <is>
          <t>1007</t>
        </is>
      </c>
      <c r="E480" s="20" t="inlineStr">
        <is>
          <t>FOXCONN</t>
        </is>
      </c>
      <c r="F480" s="21" t="inlineStr">
        <is>
          <t>1999-10-28</t>
        </is>
      </c>
      <c r="G480" s="20" t="inlineStr">
        <is>
          <t>OFF</t>
        </is>
      </c>
      <c r="H480" s="21" t="inlineStr">
        <is>
          <t>2023-01-23</t>
        </is>
      </c>
      <c r="I480" s="21" t="inlineStr">
        <is>
          <t>2023-04-23</t>
        </is>
      </c>
      <c r="J480" s="20" t="inlineStr"/>
      <c r="K480" s="20" t="inlineStr">
        <is>
          <t>Công nhân</t>
        </is>
      </c>
      <c r="L480" s="20" t="inlineStr">
        <is>
          <t>Công nhân</t>
        </is>
      </c>
      <c r="M480" s="20" t="inlineStr"/>
      <c r="N480" s="20" t="inlineStr">
        <is>
          <t>LC1</t>
        </is>
      </c>
      <c r="O480" s="20" t="inlineStr">
        <is>
          <t>M-GROSS</t>
        </is>
      </c>
      <c r="P480" s="20" t="inlineStr"/>
      <c r="Q480" s="20" t="inlineStr">
        <is>
          <t>1</t>
        </is>
      </c>
      <c r="R480" s="22" t="n">
        <v>0</v>
      </c>
      <c r="S480" s="22" t="n">
        <v>4500000</v>
      </c>
      <c r="T480" s="22" t="n">
        <v>4500000</v>
      </c>
      <c r="U480" s="20" t="n">
        <v>0</v>
      </c>
      <c r="V480" s="20" t="n">
        <v>0</v>
      </c>
      <c r="W480" s="20" t="n">
        <v>0</v>
      </c>
      <c r="X480" s="22" t="n">
        <v>300000</v>
      </c>
      <c r="Y480" s="22" t="n">
        <v>200000</v>
      </c>
      <c r="Z480" s="22" t="n">
        <v>350000</v>
      </c>
      <c r="AA480" s="22" t="n">
        <v>220000</v>
      </c>
      <c r="AB480" s="22" t="n">
        <v>0</v>
      </c>
      <c r="AC480" s="20" t="inlineStr">
        <is>
          <t>KA THI LOI</t>
        </is>
      </c>
      <c r="AD480" s="20" t="inlineStr">
        <is>
          <t>03401010809622</t>
        </is>
      </c>
      <c r="AE480" s="20" t="inlineStr">
        <is>
          <t>Ngân hàng Thương mại Cổ phần Hàng hải Việt Nam</t>
        </is>
      </c>
      <c r="AF480" s="20" t="inlineStr">
        <is>
          <t>MSB</t>
        </is>
      </c>
      <c r="AG480" s="20" t="inlineStr">
        <is>
          <t>MARITIMEBANK CN NINH HIEP HA NOI</t>
        </is>
      </c>
      <c r="AH480" s="20" t="inlineStr">
        <is>
          <t>040199023522</t>
        </is>
      </c>
      <c r="AI480" s="20" t="inlineStr">
        <is>
          <t>88.88888888888889%</t>
        </is>
      </c>
      <c r="AJ480" s="20" t="inlineStr">
        <is>
          <t>153026-01-1007/K1225/230123</t>
        </is>
      </c>
      <c r="AK480" s="20" t="inlineStr">
        <is>
          <t>Hợp đồng lao động Xác định thời hạn</t>
        </is>
      </c>
      <c r="AL480" s="20" t="inlineStr">
        <is>
          <t>2023-04-23</t>
        </is>
      </c>
    </row>
    <row r="481">
      <c r="A481" s="20" t="inlineStr">
        <is>
          <t>156958</t>
        </is>
      </c>
      <c r="B481" s="20" t="inlineStr">
        <is>
          <t>Khà Văn Sơn</t>
        </is>
      </c>
      <c r="C481" s="20" t="inlineStr">
        <is>
          <t>156958-01</t>
        </is>
      </c>
      <c r="D481" s="20" t="inlineStr">
        <is>
          <t>1007</t>
        </is>
      </c>
      <c r="E481" s="20" t="inlineStr">
        <is>
          <t>FOXCONN</t>
        </is>
      </c>
      <c r="F481" s="21" t="inlineStr">
        <is>
          <t>1996-06-17</t>
        </is>
      </c>
      <c r="G481" s="20" t="inlineStr">
        <is>
          <t>OFF</t>
        </is>
      </c>
      <c r="H481" s="21" t="inlineStr">
        <is>
          <t>2023-02-14</t>
        </is>
      </c>
      <c r="I481" s="21" t="inlineStr">
        <is>
          <t>2023-05-14</t>
        </is>
      </c>
      <c r="J481" s="20" t="inlineStr"/>
      <c r="K481" s="20" t="inlineStr">
        <is>
          <t>Công nhân</t>
        </is>
      </c>
      <c r="L481" s="20" t="inlineStr">
        <is>
          <t>Công nhân</t>
        </is>
      </c>
      <c r="M481" s="20" t="inlineStr"/>
      <c r="N481" s="20" t="inlineStr">
        <is>
          <t>LC1</t>
        </is>
      </c>
      <c r="O481" s="20" t="inlineStr">
        <is>
          <t>M-GROSS</t>
        </is>
      </c>
      <c r="P481" s="20" t="inlineStr"/>
      <c r="Q481" s="20" t="inlineStr">
        <is>
          <t>1</t>
        </is>
      </c>
      <c r="R481" s="22" t="n">
        <v>0</v>
      </c>
      <c r="S481" s="22" t="n">
        <v>4500000</v>
      </c>
      <c r="T481" s="22" t="n">
        <v>4500000</v>
      </c>
      <c r="U481" s="20" t="n">
        <v>0</v>
      </c>
      <c r="V481" s="20" t="n">
        <v>0</v>
      </c>
      <c r="W481" s="20" t="n">
        <v>0</v>
      </c>
      <c r="X481" s="22" t="n">
        <v>300000</v>
      </c>
      <c r="Y481" s="22" t="n">
        <v>200000</v>
      </c>
      <c r="Z481" s="22" t="n">
        <v>350000</v>
      </c>
      <c r="AA481" s="22" t="n">
        <v>220000</v>
      </c>
      <c r="AB481" s="22" t="n">
        <v>0</v>
      </c>
      <c r="AC481" s="20" t="inlineStr">
        <is>
          <t>KHA VAN SON</t>
        </is>
      </c>
      <c r="AD481" s="20" t="inlineStr">
        <is>
          <t>03401010660654</t>
        </is>
      </c>
      <c r="AE481" s="20" t="inlineStr"/>
      <c r="AF481" s="20" t="inlineStr"/>
      <c r="AG481" s="20" t="inlineStr">
        <is>
          <t>MARITIMEBANK CN NINH HIEP HA NOI</t>
        </is>
      </c>
      <c r="AH481" s="20" t="inlineStr">
        <is>
          <t>017096007333</t>
        </is>
      </c>
      <c r="AI481" s="20" t="inlineStr">
        <is>
          <t>11.11111111111111%</t>
        </is>
      </c>
      <c r="AJ481" s="20" t="inlineStr">
        <is>
          <t>156958-01-1007/K1225/140223</t>
        </is>
      </c>
      <c r="AK481" s="20" t="inlineStr">
        <is>
          <t>Hợp đồng lao động Xác định thời hạn</t>
        </is>
      </c>
      <c r="AL481" s="20" t="inlineStr">
        <is>
          <t>2023-05-14</t>
        </is>
      </c>
    </row>
    <row r="482">
      <c r="A482" s="20" t="inlineStr">
        <is>
          <t>157048</t>
        </is>
      </c>
      <c r="B482" s="20" t="inlineStr">
        <is>
          <t>Lê Đình Minh</t>
        </is>
      </c>
      <c r="C482" s="20" t="inlineStr">
        <is>
          <t>157048-01</t>
        </is>
      </c>
      <c r="D482" s="20" t="inlineStr">
        <is>
          <t>1007</t>
        </is>
      </c>
      <c r="E482" s="20" t="inlineStr">
        <is>
          <t>FOXCONN</t>
        </is>
      </c>
      <c r="F482" s="21" t="inlineStr">
        <is>
          <t>2000-04-25</t>
        </is>
      </c>
      <c r="G482" s="20" t="inlineStr">
        <is>
          <t>OFF</t>
        </is>
      </c>
      <c r="H482" s="21" t="inlineStr">
        <is>
          <t>2023-02-18</t>
        </is>
      </c>
      <c r="I482" s="21" t="inlineStr">
        <is>
          <t>2023-05-14</t>
        </is>
      </c>
      <c r="J482" s="20" t="inlineStr"/>
      <c r="K482" s="20" t="inlineStr">
        <is>
          <t>Công nhân</t>
        </is>
      </c>
      <c r="L482" s="20" t="inlineStr">
        <is>
          <t>Công nhân</t>
        </is>
      </c>
      <c r="M482" s="20" t="inlineStr"/>
      <c r="N482" s="20" t="inlineStr">
        <is>
          <t>LC1</t>
        </is>
      </c>
      <c r="O482" s="20" t="inlineStr">
        <is>
          <t>M-GROSS</t>
        </is>
      </c>
      <c r="P482" s="20" t="inlineStr"/>
      <c r="Q482" s="20" t="inlineStr">
        <is>
          <t>1</t>
        </is>
      </c>
      <c r="R482" s="22" t="n">
        <v>0</v>
      </c>
      <c r="S482" s="22" t="n">
        <v>4500000</v>
      </c>
      <c r="T482" s="22" t="n">
        <v>4500000</v>
      </c>
      <c r="U482" s="20" t="n">
        <v>0</v>
      </c>
      <c r="V482" s="20" t="n">
        <v>0</v>
      </c>
      <c r="W482" s="20" t="n">
        <v>0</v>
      </c>
      <c r="X482" s="22" t="n">
        <v>300000</v>
      </c>
      <c r="Y482" s="22" t="n">
        <v>200000</v>
      </c>
      <c r="Z482" s="22" t="n">
        <v>350000</v>
      </c>
      <c r="AA482" s="22" t="n">
        <v>220000</v>
      </c>
      <c r="AB482" s="22" t="n">
        <v>0</v>
      </c>
      <c r="AC482" s="20" t="inlineStr">
        <is>
          <t>LE DINH MINH</t>
        </is>
      </c>
      <c r="AD482" s="20" t="inlineStr">
        <is>
          <t>03401010661240</t>
        </is>
      </c>
      <c r="AE482" s="20" t="inlineStr"/>
      <c r="AF482" s="20" t="inlineStr"/>
      <c r="AG482" s="20" t="inlineStr">
        <is>
          <t>MARITIMEBANK CN NINH HIEP HA NOI</t>
        </is>
      </c>
      <c r="AH482" s="20" t="inlineStr">
        <is>
          <t>038200013697</t>
        </is>
      </c>
      <c r="AI482" s="20" t="inlineStr">
        <is>
          <t>11.11111111111111%</t>
        </is>
      </c>
      <c r="AJ482" s="20" t="inlineStr">
        <is>
          <t>157048-01-1007/K1225/180223</t>
        </is>
      </c>
      <c r="AK482" s="20" t="inlineStr">
        <is>
          <t>Hợp đồng lao động Xác định thời hạn</t>
        </is>
      </c>
      <c r="AL482" s="20" t="inlineStr">
        <is>
          <t>2023-05-14</t>
        </is>
      </c>
    </row>
    <row r="483">
      <c r="A483" s="20" t="inlineStr">
        <is>
          <t>157017</t>
        </is>
      </c>
      <c r="B483" s="20" t="inlineStr">
        <is>
          <t>Lê Huy Cương</t>
        </is>
      </c>
      <c r="C483" s="20" t="inlineStr">
        <is>
          <t>157017-01</t>
        </is>
      </c>
      <c r="D483" s="20" t="inlineStr">
        <is>
          <t>1007</t>
        </is>
      </c>
      <c r="E483" s="20" t="inlineStr">
        <is>
          <t>FOXCONN</t>
        </is>
      </c>
      <c r="F483" s="21" t="inlineStr">
        <is>
          <t>2001-08-28</t>
        </is>
      </c>
      <c r="G483" s="20" t="inlineStr">
        <is>
          <t>OFF</t>
        </is>
      </c>
      <c r="H483" s="21" t="inlineStr">
        <is>
          <t>2023-02-18</t>
        </is>
      </c>
      <c r="I483" s="21" t="inlineStr">
        <is>
          <t>2023-05-14</t>
        </is>
      </c>
      <c r="J483" s="20" t="inlineStr"/>
      <c r="K483" s="20" t="inlineStr">
        <is>
          <t>Công nhân</t>
        </is>
      </c>
      <c r="L483" s="20" t="inlineStr">
        <is>
          <t>Công nhân</t>
        </is>
      </c>
      <c r="M483" s="20" t="inlineStr"/>
      <c r="N483" s="20" t="inlineStr">
        <is>
          <t>LC1</t>
        </is>
      </c>
      <c r="O483" s="20" t="inlineStr">
        <is>
          <t>M-GROSS</t>
        </is>
      </c>
      <c r="P483" s="20" t="inlineStr"/>
      <c r="Q483" s="20" t="inlineStr">
        <is>
          <t>1</t>
        </is>
      </c>
      <c r="R483" s="22" t="n">
        <v>0</v>
      </c>
      <c r="S483" s="22" t="n">
        <v>4500000</v>
      </c>
      <c r="T483" s="22" t="n">
        <v>4500000</v>
      </c>
      <c r="U483" s="20" t="n">
        <v>0</v>
      </c>
      <c r="V483" s="20" t="n">
        <v>0</v>
      </c>
      <c r="W483" s="20" t="n">
        <v>0</v>
      </c>
      <c r="X483" s="22" t="n">
        <v>300000</v>
      </c>
      <c r="Y483" s="22" t="n">
        <v>200000</v>
      </c>
      <c r="Z483" s="22" t="n">
        <v>350000</v>
      </c>
      <c r="AA483" s="22" t="n">
        <v>220000</v>
      </c>
      <c r="AB483" s="22" t="n">
        <v>0</v>
      </c>
      <c r="AC483" s="20" t="inlineStr">
        <is>
          <t>LE HUY CUONG</t>
        </is>
      </c>
      <c r="AD483" s="20" t="inlineStr">
        <is>
          <t>03401010661044</t>
        </is>
      </c>
      <c r="AE483" s="20" t="inlineStr"/>
      <c r="AF483" s="20" t="inlineStr"/>
      <c r="AG483" s="20" t="inlineStr">
        <is>
          <t>MARITIMEBANK CN NINH HIEP HA NOI</t>
        </is>
      </c>
      <c r="AH483" s="20" t="inlineStr">
        <is>
          <t>038201021389</t>
        </is>
      </c>
      <c r="AI483" s="20" t="inlineStr">
        <is>
          <t>11.11111111111111%</t>
        </is>
      </c>
      <c r="AJ483" s="20" t="inlineStr">
        <is>
          <t>157017-01-1007/K1225/180223</t>
        </is>
      </c>
      <c r="AK483" s="20" t="inlineStr">
        <is>
          <t>Hợp đồng lao động Xác định thời hạn</t>
        </is>
      </c>
      <c r="AL483" s="20" t="inlineStr">
        <is>
          <t>2023-05-14</t>
        </is>
      </c>
    </row>
    <row r="484">
      <c r="A484" s="20" t="inlineStr">
        <is>
          <t>152843</t>
        </is>
      </c>
      <c r="B484" s="20" t="inlineStr">
        <is>
          <t>Lê Văn Kiên</t>
        </is>
      </c>
      <c r="C484" s="20" t="inlineStr">
        <is>
          <t>152843-01</t>
        </is>
      </c>
      <c r="D484" s="20" t="inlineStr">
        <is>
          <t>1007</t>
        </is>
      </c>
      <c r="E484" s="20" t="inlineStr">
        <is>
          <t>FOXCONN</t>
        </is>
      </c>
      <c r="F484" s="21" t="inlineStr">
        <is>
          <t>1997-08-25</t>
        </is>
      </c>
      <c r="G484" s="20" t="inlineStr">
        <is>
          <t>OLD</t>
        </is>
      </c>
      <c r="H484" s="21" t="inlineStr">
        <is>
          <t>2022-07-15</t>
        </is>
      </c>
      <c r="I484" s="21" t="inlineStr"/>
      <c r="J484" s="20" t="inlineStr"/>
      <c r="K484" s="20" t="inlineStr">
        <is>
          <t>Công nhân</t>
        </is>
      </c>
      <c r="L484" s="20" t="inlineStr">
        <is>
          <t>Công nhân</t>
        </is>
      </c>
      <c r="M484" s="20" t="inlineStr"/>
      <c r="N484" s="20" t="inlineStr">
        <is>
          <t>LC1</t>
        </is>
      </c>
      <c r="O484" s="20" t="inlineStr">
        <is>
          <t>M-GROSS</t>
        </is>
      </c>
      <c r="P484" s="20" t="inlineStr"/>
      <c r="Q484" s="20" t="inlineStr">
        <is>
          <t>1</t>
        </is>
      </c>
      <c r="R484" s="22" t="n">
        <v>0</v>
      </c>
      <c r="S484" s="22" t="n">
        <v>4500000</v>
      </c>
      <c r="T484" s="22" t="n">
        <v>4500000</v>
      </c>
      <c r="U484" s="20" t="n">
        <v>0</v>
      </c>
      <c r="V484" s="20" t="n">
        <v>0</v>
      </c>
      <c r="W484" s="20" t="n">
        <v>0</v>
      </c>
      <c r="X484" s="22" t="n">
        <v>0</v>
      </c>
      <c r="Y484" s="22" t="n">
        <v>0</v>
      </c>
      <c r="Z484" s="22" t="n">
        <v>550000</v>
      </c>
      <c r="AA484" s="22" t="n">
        <v>0</v>
      </c>
      <c r="AB484" s="22" t="n">
        <v>0</v>
      </c>
      <c r="AC484" s="20" t="inlineStr">
        <is>
          <t>LE VAN KIEN</t>
        </is>
      </c>
      <c r="AD484" s="20" t="inlineStr">
        <is>
          <t>03401010804720</t>
        </is>
      </c>
      <c r="AE484" s="20" t="inlineStr">
        <is>
          <t>Ngân hàng Thương mại Cổ phần Hàng hải Việt Nam</t>
        </is>
      </c>
      <c r="AF484" s="20" t="inlineStr">
        <is>
          <t>MSB</t>
        </is>
      </c>
      <c r="AG484" s="20" t="inlineStr"/>
      <c r="AH484" s="20" t="inlineStr">
        <is>
          <t>038097028160</t>
        </is>
      </c>
      <c r="AI484" s="20" t="inlineStr">
        <is>
          <t>100.0%</t>
        </is>
      </c>
      <c r="AJ484" s="20" t="inlineStr">
        <is>
          <t>152843-02-1007/K1225/171022</t>
        </is>
      </c>
      <c r="AK484" s="20" t="inlineStr">
        <is>
          <t>Hợp đồng lao động Xác định thời hạn</t>
        </is>
      </c>
      <c r="AL484" s="20" t="inlineStr">
        <is>
          <t>2023-01-15</t>
        </is>
      </c>
    </row>
    <row r="485">
      <c r="A485" s="20" t="inlineStr">
        <is>
          <t>157606</t>
        </is>
      </c>
      <c r="B485" s="20" t="inlineStr">
        <is>
          <t>Lê Văn Quang</t>
        </is>
      </c>
      <c r="C485" s="20" t="inlineStr">
        <is>
          <t>157606-01</t>
        </is>
      </c>
      <c r="D485" s="20" t="inlineStr">
        <is>
          <t>1007</t>
        </is>
      </c>
      <c r="E485" s="20" t="inlineStr">
        <is>
          <t>FOXCONN</t>
        </is>
      </c>
      <c r="F485" s="21" t="inlineStr">
        <is>
          <t>2000-10-16</t>
        </is>
      </c>
      <c r="G485" s="20" t="inlineStr">
        <is>
          <t>OFF</t>
        </is>
      </c>
      <c r="H485" s="21" t="inlineStr">
        <is>
          <t>2023-03-13</t>
        </is>
      </c>
      <c r="I485" s="21" t="inlineStr">
        <is>
          <t>2023-05-12</t>
        </is>
      </c>
      <c r="J485" s="20" t="inlineStr"/>
      <c r="K485" s="20" t="inlineStr">
        <is>
          <t>Công nhân</t>
        </is>
      </c>
      <c r="L485" s="20" t="inlineStr">
        <is>
          <t>Công nhân</t>
        </is>
      </c>
      <c r="M485" s="20" t="inlineStr"/>
      <c r="N485" s="20" t="inlineStr">
        <is>
          <t>LC1</t>
        </is>
      </c>
      <c r="O485" s="20" t="inlineStr">
        <is>
          <t>M-GROSS</t>
        </is>
      </c>
      <c r="P485" s="20" t="inlineStr"/>
      <c r="Q485" s="20" t="inlineStr">
        <is>
          <t>1</t>
        </is>
      </c>
      <c r="R485" s="22" t="n">
        <v>0</v>
      </c>
      <c r="S485" s="22" t="n">
        <v>4500000</v>
      </c>
      <c r="T485" s="22" t="n">
        <v>4500000</v>
      </c>
      <c r="U485" s="20" t="n">
        <v>0</v>
      </c>
      <c r="V485" s="20" t="n">
        <v>0</v>
      </c>
      <c r="W485" s="20" t="n">
        <v>0</v>
      </c>
      <c r="X485" s="22" t="n">
        <v>300000</v>
      </c>
      <c r="Y485" s="22" t="n">
        <v>200000</v>
      </c>
      <c r="Z485" s="22" t="n">
        <v>350000</v>
      </c>
      <c r="AA485" s="22" t="n">
        <v>220000</v>
      </c>
      <c r="AB485" s="22" t="n">
        <v>0</v>
      </c>
      <c r="AC485" s="20" t="inlineStr">
        <is>
          <t>LE VAN QUANG</t>
        </is>
      </c>
      <c r="AD485" s="20" t="inlineStr">
        <is>
          <t>03401010517721</t>
        </is>
      </c>
      <c r="AE485" s="20" t="inlineStr"/>
      <c r="AF485" s="20" t="inlineStr"/>
      <c r="AG485" s="20" t="inlineStr">
        <is>
          <t>MARITIMEBANK CN NINH HIEP HA NOI</t>
        </is>
      </c>
      <c r="AH485" s="20" t="inlineStr">
        <is>
          <t>038200006640</t>
        </is>
      </c>
      <c r="AI485" s="20" t="inlineStr">
        <is>
          <t>11.11111111111111%</t>
        </is>
      </c>
      <c r="AJ485" s="20" t="inlineStr">
        <is>
          <t>157606-01-1007/K1225/130323</t>
        </is>
      </c>
      <c r="AK485" s="20" t="inlineStr">
        <is>
          <t>Hợp đồng lao động Xác định thời hạn</t>
        </is>
      </c>
      <c r="AL485" s="20" t="inlineStr">
        <is>
          <t>2023-06-11</t>
        </is>
      </c>
    </row>
    <row r="486">
      <c r="A486" s="20" t="inlineStr">
        <is>
          <t>157656</t>
        </is>
      </c>
      <c r="B486" s="20" t="inlineStr">
        <is>
          <t>Lô Văn Cường</t>
        </is>
      </c>
      <c r="C486" s="20" t="inlineStr">
        <is>
          <t>157656-01</t>
        </is>
      </c>
      <c r="D486" s="20" t="inlineStr">
        <is>
          <t>1007</t>
        </is>
      </c>
      <c r="E486" s="20" t="inlineStr">
        <is>
          <t>FOXCONN</t>
        </is>
      </c>
      <c r="F486" s="21" t="inlineStr">
        <is>
          <t>1998-02-16</t>
        </is>
      </c>
      <c r="G486" s="20" t="inlineStr">
        <is>
          <t>OFF</t>
        </is>
      </c>
      <c r="H486" s="21" t="inlineStr">
        <is>
          <t>2023-03-14</t>
        </is>
      </c>
      <c r="I486" s="21" t="inlineStr">
        <is>
          <t>2023-04-05</t>
        </is>
      </c>
      <c r="J486" s="20" t="inlineStr"/>
      <c r="K486" s="20" t="inlineStr">
        <is>
          <t>Công nhân</t>
        </is>
      </c>
      <c r="L486" s="20" t="inlineStr">
        <is>
          <t>Công nhân</t>
        </is>
      </c>
      <c r="M486" s="20" t="inlineStr"/>
      <c r="N486" s="20" t="inlineStr">
        <is>
          <t>LC1</t>
        </is>
      </c>
      <c r="O486" s="20" t="inlineStr">
        <is>
          <t>M-GROSS</t>
        </is>
      </c>
      <c r="P486" s="20" t="inlineStr"/>
      <c r="Q486" s="20" t="inlineStr">
        <is>
          <t>1</t>
        </is>
      </c>
      <c r="R486" s="22" t="n">
        <v>0</v>
      </c>
      <c r="S486" s="22" t="n">
        <v>4500000</v>
      </c>
      <c r="T486" s="22" t="n">
        <v>4500000</v>
      </c>
      <c r="U486" s="20" t="n">
        <v>0</v>
      </c>
      <c r="V486" s="20" t="n">
        <v>0</v>
      </c>
      <c r="W486" s="20" t="n">
        <v>0</v>
      </c>
      <c r="X486" s="22" t="n">
        <v>300000</v>
      </c>
      <c r="Y486" s="22" t="n">
        <v>200000</v>
      </c>
      <c r="Z486" s="22" t="n">
        <v>350000</v>
      </c>
      <c r="AA486" s="22" t="n">
        <v>220000</v>
      </c>
      <c r="AB486" s="22" t="n">
        <v>0</v>
      </c>
      <c r="AC486" s="20" t="inlineStr">
        <is>
          <t>LO VAN CUONG</t>
        </is>
      </c>
      <c r="AD486" s="20" t="inlineStr">
        <is>
          <t>03401010517824</t>
        </is>
      </c>
      <c r="AE486" s="20" t="inlineStr"/>
      <c r="AF486" s="20" t="inlineStr"/>
      <c r="AG486" s="20" t="inlineStr">
        <is>
          <t>MARITIMEBANK CN NINH HIEP HA NOI</t>
        </is>
      </c>
      <c r="AH486" s="20" t="inlineStr">
        <is>
          <t>040098008975</t>
        </is>
      </c>
      <c r="AI486" s="20" t="inlineStr">
        <is>
          <t>11.11111111111111%</t>
        </is>
      </c>
      <c r="AJ486" s="20" t="inlineStr">
        <is>
          <t>157656-01-1007/K1225/140323</t>
        </is>
      </c>
      <c r="AK486" s="20" t="inlineStr">
        <is>
          <t>Hợp đồng lao động Xác định thời hạn</t>
        </is>
      </c>
      <c r="AL486" s="20" t="inlineStr">
        <is>
          <t>2023-06-12</t>
        </is>
      </c>
    </row>
    <row r="487">
      <c r="A487" s="20" t="inlineStr">
        <is>
          <t>157070</t>
        </is>
      </c>
      <c r="B487" s="20" t="inlineStr">
        <is>
          <t>Lò Văn Khánh</t>
        </is>
      </c>
      <c r="C487" s="20" t="inlineStr">
        <is>
          <t>157070-01</t>
        </is>
      </c>
      <c r="D487" s="20" t="inlineStr">
        <is>
          <t>1007</t>
        </is>
      </c>
      <c r="E487" s="20" t="inlineStr">
        <is>
          <t>FOXCONN</t>
        </is>
      </c>
      <c r="F487" s="21" t="inlineStr">
        <is>
          <t>2000-07-08</t>
        </is>
      </c>
      <c r="G487" s="20" t="inlineStr">
        <is>
          <t>OFF</t>
        </is>
      </c>
      <c r="H487" s="21" t="inlineStr">
        <is>
          <t>2023-02-20</t>
        </is>
      </c>
      <c r="I487" s="21" t="inlineStr">
        <is>
          <t>2023-04-21</t>
        </is>
      </c>
      <c r="J487" s="20" t="inlineStr"/>
      <c r="K487" s="20" t="inlineStr">
        <is>
          <t>Công nhân</t>
        </is>
      </c>
      <c r="L487" s="20" t="inlineStr">
        <is>
          <t>Công nhân</t>
        </is>
      </c>
      <c r="M487" s="20" t="inlineStr"/>
      <c r="N487" s="20" t="inlineStr">
        <is>
          <t>LC1</t>
        </is>
      </c>
      <c r="O487" s="20" t="inlineStr">
        <is>
          <t>M-GROSS</t>
        </is>
      </c>
      <c r="P487" s="20" t="inlineStr"/>
      <c r="Q487" s="20" t="inlineStr">
        <is>
          <t>1</t>
        </is>
      </c>
      <c r="R487" s="22" t="n">
        <v>0</v>
      </c>
      <c r="S487" s="22" t="n">
        <v>4500000</v>
      </c>
      <c r="T487" s="22" t="n">
        <v>4500000</v>
      </c>
      <c r="U487" s="20" t="n">
        <v>0</v>
      </c>
      <c r="V487" s="20" t="n">
        <v>0</v>
      </c>
      <c r="W487" s="20" t="n">
        <v>0</v>
      </c>
      <c r="X487" s="22" t="n">
        <v>300000</v>
      </c>
      <c r="Y487" s="22" t="n">
        <v>200000</v>
      </c>
      <c r="Z487" s="22" t="n">
        <v>350000</v>
      </c>
      <c r="AA487" s="22" t="n">
        <v>220000</v>
      </c>
      <c r="AB487" s="22" t="n">
        <v>0</v>
      </c>
      <c r="AC487" s="20" t="inlineStr">
        <is>
          <t>LO VAN KHANH</t>
        </is>
      </c>
      <c r="AD487" s="20" t="inlineStr">
        <is>
          <t>03401010661400</t>
        </is>
      </c>
      <c r="AE487" s="20" t="inlineStr"/>
      <c r="AF487" s="20" t="inlineStr"/>
      <c r="AG487" s="20" t="inlineStr">
        <is>
          <t>MARITIMEBANK CN NINH HIEP HA NOI</t>
        </is>
      </c>
      <c r="AH487" s="20" t="inlineStr">
        <is>
          <t>038200021610</t>
        </is>
      </c>
      <c r="AI487" s="20" t="inlineStr">
        <is>
          <t>11.11111111111111%</t>
        </is>
      </c>
      <c r="AJ487" s="20" t="inlineStr">
        <is>
          <t>157070-01-1007/K1225/200223</t>
        </is>
      </c>
      <c r="AK487" s="20" t="inlineStr">
        <is>
          <t>Hợp đồng lao động Xác định thời hạn</t>
        </is>
      </c>
      <c r="AL487" s="20" t="inlineStr">
        <is>
          <t>2023-05-21</t>
        </is>
      </c>
    </row>
    <row r="488">
      <c r="A488" s="20" t="inlineStr">
        <is>
          <t>153226</t>
        </is>
      </c>
      <c r="B488" s="20" t="inlineStr">
        <is>
          <t>Lý Tuấn Khanh</t>
        </is>
      </c>
      <c r="C488" s="20" t="inlineStr">
        <is>
          <t>153226-02</t>
        </is>
      </c>
      <c r="D488" s="20" t="inlineStr">
        <is>
          <t>1007</t>
        </is>
      </c>
      <c r="E488" s="20" t="inlineStr">
        <is>
          <t>FOXCONN</t>
        </is>
      </c>
      <c r="F488" s="21" t="inlineStr">
        <is>
          <t>2004-01-14</t>
        </is>
      </c>
      <c r="G488" s="20" t="inlineStr">
        <is>
          <t>OLD</t>
        </is>
      </c>
      <c r="H488" s="21" t="inlineStr">
        <is>
          <t>2023-01-30</t>
        </is>
      </c>
      <c r="I488" s="21" t="inlineStr"/>
      <c r="J488" s="20" t="inlineStr"/>
      <c r="K488" s="20" t="inlineStr">
        <is>
          <t>Công nhân</t>
        </is>
      </c>
      <c r="L488" s="20" t="inlineStr">
        <is>
          <t>Công nhân</t>
        </is>
      </c>
      <c r="M488" s="20" t="inlineStr"/>
      <c r="N488" s="20" t="inlineStr">
        <is>
          <t>LC1</t>
        </is>
      </c>
      <c r="O488" s="20" t="inlineStr">
        <is>
          <t>M-GROSS</t>
        </is>
      </c>
      <c r="P488" s="20" t="inlineStr"/>
      <c r="Q488" s="20" t="inlineStr">
        <is>
          <t>1</t>
        </is>
      </c>
      <c r="R488" s="22" t="n">
        <v>0</v>
      </c>
      <c r="S488" s="22" t="n">
        <v>4500000</v>
      </c>
      <c r="T488" s="22" t="n">
        <v>4500000</v>
      </c>
      <c r="U488" s="20" t="n">
        <v>0</v>
      </c>
      <c r="V488" s="20" t="n">
        <v>0</v>
      </c>
      <c r="W488" s="20" t="n">
        <v>0</v>
      </c>
      <c r="X488" s="22" t="n">
        <v>300000</v>
      </c>
      <c r="Y488" s="22" t="n">
        <v>200000</v>
      </c>
      <c r="Z488" s="22" t="n">
        <v>350000</v>
      </c>
      <c r="AA488" s="22" t="n">
        <v>220000</v>
      </c>
      <c r="AB488" s="22" t="n">
        <v>0</v>
      </c>
      <c r="AC488" s="20" t="inlineStr"/>
      <c r="AD488" s="20" t="inlineStr"/>
      <c r="AE488" s="20" t="inlineStr"/>
      <c r="AF488" s="20" t="inlineStr"/>
      <c r="AG488" s="20" t="inlineStr"/>
      <c r="AH488" s="20" t="inlineStr">
        <is>
          <t>020204004565</t>
        </is>
      </c>
      <c r="AI488" s="20" t="inlineStr">
        <is>
          <t>33.333333333333336%</t>
        </is>
      </c>
      <c r="AJ488" s="20" t="inlineStr">
        <is>
          <t>153226-01-1007/K1225/300123</t>
        </is>
      </c>
      <c r="AK488" s="20" t="inlineStr">
        <is>
          <t>Hợp đồng lao động Xác định thời hạn</t>
        </is>
      </c>
      <c r="AL488" s="20" t="inlineStr">
        <is>
          <t>2023-04-30</t>
        </is>
      </c>
    </row>
    <row r="489">
      <c r="A489" s="20" t="inlineStr">
        <is>
          <t>157590</t>
        </is>
      </c>
      <c r="B489" s="20" t="inlineStr">
        <is>
          <t>Lò Văn Thủy</t>
        </is>
      </c>
      <c r="C489" s="20" t="inlineStr">
        <is>
          <t>157590-01</t>
        </is>
      </c>
      <c r="D489" s="20" t="inlineStr">
        <is>
          <t>1007</t>
        </is>
      </c>
      <c r="E489" s="20" t="inlineStr">
        <is>
          <t>FOXCONN</t>
        </is>
      </c>
      <c r="F489" s="21" t="inlineStr">
        <is>
          <t>1998-03-11</t>
        </is>
      </c>
      <c r="G489" s="20" t="inlineStr">
        <is>
          <t>OFF</t>
        </is>
      </c>
      <c r="H489" s="21" t="inlineStr">
        <is>
          <t>2023-03-13</t>
        </is>
      </c>
      <c r="I489" s="21" t="inlineStr">
        <is>
          <t>2023-04-04</t>
        </is>
      </c>
      <c r="J489" s="20" t="inlineStr"/>
      <c r="K489" s="20" t="inlineStr">
        <is>
          <t>Công nhân</t>
        </is>
      </c>
      <c r="L489" s="20" t="inlineStr">
        <is>
          <t>Công nhân</t>
        </is>
      </c>
      <c r="M489" s="20" t="inlineStr"/>
      <c r="N489" s="20" t="inlineStr">
        <is>
          <t>LC1</t>
        </is>
      </c>
      <c r="O489" s="20" t="inlineStr">
        <is>
          <t>M-GROSS</t>
        </is>
      </c>
      <c r="P489" s="20" t="inlineStr"/>
      <c r="Q489" s="20" t="inlineStr">
        <is>
          <t>1</t>
        </is>
      </c>
      <c r="R489" s="22" t="n">
        <v>0</v>
      </c>
      <c r="S489" s="22" t="n">
        <v>4500000</v>
      </c>
      <c r="T489" s="22" t="n">
        <v>4500000</v>
      </c>
      <c r="U489" s="20" t="n">
        <v>0</v>
      </c>
      <c r="V489" s="20" t="n">
        <v>0</v>
      </c>
      <c r="W489" s="20" t="n">
        <v>0</v>
      </c>
      <c r="X489" s="22" t="n">
        <v>300000</v>
      </c>
      <c r="Y489" s="22" t="n">
        <v>200000</v>
      </c>
      <c r="Z489" s="22" t="n">
        <v>350000</v>
      </c>
      <c r="AA489" s="22" t="n">
        <v>220000</v>
      </c>
      <c r="AB489" s="22" t="n">
        <v>0</v>
      </c>
      <c r="AC489" s="20" t="inlineStr">
        <is>
          <t>LO VAN THUY</t>
        </is>
      </c>
      <c r="AD489" s="20" t="inlineStr">
        <is>
          <t>03401010517655</t>
        </is>
      </c>
      <c r="AE489" s="20" t="inlineStr"/>
      <c r="AF489" s="20" t="inlineStr"/>
      <c r="AG489" s="20" t="inlineStr">
        <is>
          <t>MARITIMEBANK CN NINH HIEP HA NOI</t>
        </is>
      </c>
      <c r="AH489" s="20" t="inlineStr">
        <is>
          <t>014098001652</t>
        </is>
      </c>
      <c r="AI489" s="20" t="inlineStr">
        <is>
          <t>11.11111111111111%</t>
        </is>
      </c>
      <c r="AJ489" s="20" t="inlineStr">
        <is>
          <t>157590-01-1007/K1225/130323</t>
        </is>
      </c>
      <c r="AK489" s="20" t="inlineStr">
        <is>
          <t>Hợp đồng lao động Xác định thời hạn</t>
        </is>
      </c>
      <c r="AL489" s="20" t="inlineStr">
        <is>
          <t>2023-06-11</t>
        </is>
      </c>
    </row>
    <row r="490">
      <c r="A490" s="20" t="inlineStr">
        <is>
          <t>157657</t>
        </is>
      </c>
      <c r="B490" s="20" t="inlineStr">
        <is>
          <t>Lô Văn Thuyết</t>
        </is>
      </c>
      <c r="C490" s="20" t="inlineStr">
        <is>
          <t>157657-01</t>
        </is>
      </c>
      <c r="D490" s="20" t="inlineStr">
        <is>
          <t>1007</t>
        </is>
      </c>
      <c r="E490" s="20" t="inlineStr">
        <is>
          <t>FOXCONN</t>
        </is>
      </c>
      <c r="F490" s="21" t="inlineStr">
        <is>
          <t>1998-03-03</t>
        </is>
      </c>
      <c r="G490" s="20" t="inlineStr">
        <is>
          <t>OFF</t>
        </is>
      </c>
      <c r="H490" s="21" t="inlineStr">
        <is>
          <t>2023-03-14</t>
        </is>
      </c>
      <c r="I490" s="21" t="inlineStr">
        <is>
          <t>2023-04-08</t>
        </is>
      </c>
      <c r="J490" s="20" t="inlineStr"/>
      <c r="K490" s="20" t="inlineStr">
        <is>
          <t>Công nhân</t>
        </is>
      </c>
      <c r="L490" s="20" t="inlineStr">
        <is>
          <t>Công nhân</t>
        </is>
      </c>
      <c r="M490" s="20" t="inlineStr"/>
      <c r="N490" s="20" t="inlineStr">
        <is>
          <t>LC1</t>
        </is>
      </c>
      <c r="O490" s="20" t="inlineStr">
        <is>
          <t>M-GROSS</t>
        </is>
      </c>
      <c r="P490" s="20" t="inlineStr"/>
      <c r="Q490" s="20" t="inlineStr">
        <is>
          <t>1</t>
        </is>
      </c>
      <c r="R490" s="22" t="n">
        <v>0</v>
      </c>
      <c r="S490" s="22" t="n">
        <v>4500000</v>
      </c>
      <c r="T490" s="22" t="n">
        <v>4500000</v>
      </c>
      <c r="U490" s="20" t="n">
        <v>0</v>
      </c>
      <c r="V490" s="20" t="n">
        <v>0</v>
      </c>
      <c r="W490" s="20" t="n">
        <v>0</v>
      </c>
      <c r="X490" s="22" t="n">
        <v>300000</v>
      </c>
      <c r="Y490" s="22" t="n">
        <v>200000</v>
      </c>
      <c r="Z490" s="22" t="n">
        <v>350000</v>
      </c>
      <c r="AA490" s="22" t="n">
        <v>220000</v>
      </c>
      <c r="AB490" s="22" t="n">
        <v>0</v>
      </c>
      <c r="AC490" s="20" t="inlineStr">
        <is>
          <t>LO VAN THUYET</t>
        </is>
      </c>
      <c r="AD490" s="20" t="inlineStr">
        <is>
          <t>03401010517833</t>
        </is>
      </c>
      <c r="AE490" s="20" t="inlineStr"/>
      <c r="AF490" s="20" t="inlineStr"/>
      <c r="AG490" s="20" t="inlineStr">
        <is>
          <t>MARITIMEBANK CN NINH HIEP HA NOI</t>
        </is>
      </c>
      <c r="AH490" s="20" t="inlineStr">
        <is>
          <t>040098004844</t>
        </is>
      </c>
      <c r="AI490" s="20" t="inlineStr">
        <is>
          <t>11.11111111111111%</t>
        </is>
      </c>
      <c r="AJ490" s="20" t="inlineStr">
        <is>
          <t>157657-01-1007/K1225/140323</t>
        </is>
      </c>
      <c r="AK490" s="20" t="inlineStr">
        <is>
          <t>Hợp đồng lao động Xác định thời hạn</t>
        </is>
      </c>
      <c r="AL490" s="20" t="inlineStr">
        <is>
          <t>2023-06-12</t>
        </is>
      </c>
    </row>
    <row r="491">
      <c r="A491" s="20" t="inlineStr">
        <is>
          <t>156952</t>
        </is>
      </c>
      <c r="B491" s="20" t="inlineStr">
        <is>
          <t>Lương Thị Lợi</t>
        </is>
      </c>
      <c r="C491" s="20" t="inlineStr">
        <is>
          <t>156952-01</t>
        </is>
      </c>
      <c r="D491" s="20" t="inlineStr">
        <is>
          <t>1007</t>
        </is>
      </c>
      <c r="E491" s="20" t="inlineStr">
        <is>
          <t>FOXCONN</t>
        </is>
      </c>
      <c r="F491" s="21" t="inlineStr">
        <is>
          <t>2003-05-10</t>
        </is>
      </c>
      <c r="G491" s="20" t="inlineStr">
        <is>
          <t>OFF</t>
        </is>
      </c>
      <c r="H491" s="21" t="inlineStr">
        <is>
          <t>2023-02-14</t>
        </is>
      </c>
      <c r="I491" s="21" t="inlineStr">
        <is>
          <t>2023-04-21</t>
        </is>
      </c>
      <c r="J491" s="20" t="inlineStr"/>
      <c r="K491" s="20" t="inlineStr">
        <is>
          <t>Công nhân</t>
        </is>
      </c>
      <c r="L491" s="20" t="inlineStr">
        <is>
          <t>Công nhân</t>
        </is>
      </c>
      <c r="M491" s="20" t="inlineStr"/>
      <c r="N491" s="20" t="inlineStr">
        <is>
          <t>LC1</t>
        </is>
      </c>
      <c r="O491" s="20" t="inlineStr">
        <is>
          <t>M-GROSS</t>
        </is>
      </c>
      <c r="P491" s="20" t="inlineStr"/>
      <c r="Q491" s="20" t="inlineStr">
        <is>
          <t>1</t>
        </is>
      </c>
      <c r="R491" s="22" t="n">
        <v>0</v>
      </c>
      <c r="S491" s="22" t="n">
        <v>4500000</v>
      </c>
      <c r="T491" s="22" t="n">
        <v>4500000</v>
      </c>
      <c r="U491" s="20" t="n">
        <v>0</v>
      </c>
      <c r="V491" s="20" t="n">
        <v>0</v>
      </c>
      <c r="W491" s="20" t="n">
        <v>0</v>
      </c>
      <c r="X491" s="22" t="n">
        <v>300000</v>
      </c>
      <c r="Y491" s="22" t="n">
        <v>200000</v>
      </c>
      <c r="Z491" s="22" t="n">
        <v>350000</v>
      </c>
      <c r="AA491" s="22" t="n">
        <v>220000</v>
      </c>
      <c r="AB491" s="22" t="n">
        <v>0</v>
      </c>
      <c r="AC491" s="20" t="inlineStr">
        <is>
          <t>LUONG THI LOI</t>
        </is>
      </c>
      <c r="AD491" s="20" t="inlineStr">
        <is>
          <t>03401010660618</t>
        </is>
      </c>
      <c r="AE491" s="20" t="inlineStr"/>
      <c r="AF491" s="20" t="inlineStr"/>
      <c r="AG491" s="20" t="inlineStr">
        <is>
          <t>MARITIMEBANK CN NINH HIEP HA NOI</t>
        </is>
      </c>
      <c r="AH491" s="20" t="inlineStr">
        <is>
          <t>038303010485</t>
        </is>
      </c>
      <c r="AI491" s="20" t="inlineStr">
        <is>
          <t>11.11111111111111%</t>
        </is>
      </c>
      <c r="AJ491" s="20" t="inlineStr">
        <is>
          <t>156952-01-1007/K1225/140223</t>
        </is>
      </c>
      <c r="AK491" s="20" t="inlineStr">
        <is>
          <t>Hợp đồng lao động Xác định thời hạn</t>
        </is>
      </c>
      <c r="AL491" s="20" t="inlineStr">
        <is>
          <t>2023-05-14</t>
        </is>
      </c>
    </row>
    <row r="492">
      <c r="A492" s="20" t="inlineStr">
        <is>
          <t>157059</t>
        </is>
      </c>
      <c r="B492" s="20" t="inlineStr">
        <is>
          <t>Lương Văn Quân</t>
        </is>
      </c>
      <c r="C492" s="20" t="inlineStr">
        <is>
          <t>157059-01</t>
        </is>
      </c>
      <c r="D492" s="20" t="inlineStr">
        <is>
          <t>1007</t>
        </is>
      </c>
      <c r="E492" s="20" t="inlineStr">
        <is>
          <t>FOXCONN</t>
        </is>
      </c>
      <c r="F492" s="21" t="inlineStr">
        <is>
          <t>2005-01-04</t>
        </is>
      </c>
      <c r="G492" s="20" t="inlineStr">
        <is>
          <t>OFF</t>
        </is>
      </c>
      <c r="H492" s="21" t="inlineStr">
        <is>
          <t>2023-02-20</t>
        </is>
      </c>
      <c r="I492" s="21" t="inlineStr">
        <is>
          <t>2023-04-21</t>
        </is>
      </c>
      <c r="J492" s="20" t="inlineStr"/>
      <c r="K492" s="20" t="inlineStr">
        <is>
          <t>Công nhân</t>
        </is>
      </c>
      <c r="L492" s="20" t="inlineStr">
        <is>
          <t>Công nhân</t>
        </is>
      </c>
      <c r="M492" s="20" t="inlineStr"/>
      <c r="N492" s="20" t="inlineStr">
        <is>
          <t>LC1</t>
        </is>
      </c>
      <c r="O492" s="20" t="inlineStr">
        <is>
          <t>M-GROSS</t>
        </is>
      </c>
      <c r="P492" s="20" t="inlineStr"/>
      <c r="Q492" s="20" t="inlineStr">
        <is>
          <t>1</t>
        </is>
      </c>
      <c r="R492" s="22" t="n">
        <v>0</v>
      </c>
      <c r="S492" s="22" t="n">
        <v>4500000</v>
      </c>
      <c r="T492" s="22" t="n">
        <v>4500000</v>
      </c>
      <c r="U492" s="20" t="n">
        <v>0</v>
      </c>
      <c r="V492" s="20" t="n">
        <v>0</v>
      </c>
      <c r="W492" s="20" t="n">
        <v>0</v>
      </c>
      <c r="X492" s="22" t="n">
        <v>300000</v>
      </c>
      <c r="Y492" s="22" t="n">
        <v>200000</v>
      </c>
      <c r="Z492" s="22" t="n">
        <v>350000</v>
      </c>
      <c r="AA492" s="22" t="n">
        <v>220000</v>
      </c>
      <c r="AB492" s="22" t="n">
        <v>0</v>
      </c>
      <c r="AC492" s="20" t="inlineStr">
        <is>
          <t>LUONG VAN QUAN</t>
        </is>
      </c>
      <c r="AD492" s="20" t="inlineStr">
        <is>
          <t>03401010661307</t>
        </is>
      </c>
      <c r="AE492" s="20" t="inlineStr"/>
      <c r="AF492" s="20" t="inlineStr"/>
      <c r="AG492" s="20" t="inlineStr">
        <is>
          <t>MARITIMEBANK CN NINH HIEP HA NOI</t>
        </is>
      </c>
      <c r="AH492" s="20" t="inlineStr">
        <is>
          <t>040205024428</t>
        </is>
      </c>
      <c r="AI492" s="20" t="inlineStr">
        <is>
          <t>11.11111111111111%</t>
        </is>
      </c>
      <c r="AJ492" s="20" t="inlineStr">
        <is>
          <t>157059-01-1007/K1225/200223</t>
        </is>
      </c>
      <c r="AK492" s="20" t="inlineStr">
        <is>
          <t>Hợp đồng lao động Xác định thời hạn</t>
        </is>
      </c>
      <c r="AL492" s="20" t="inlineStr">
        <is>
          <t>2023-05-21</t>
        </is>
      </c>
    </row>
    <row r="493">
      <c r="A493" s="20" t="inlineStr">
        <is>
          <t>157227</t>
        </is>
      </c>
      <c r="B493" s="20" t="inlineStr">
        <is>
          <t>Lường Văn Sơn</t>
        </is>
      </c>
      <c r="C493" s="20" t="inlineStr">
        <is>
          <t>157227-01</t>
        </is>
      </c>
      <c r="D493" s="20" t="inlineStr">
        <is>
          <t>1007</t>
        </is>
      </c>
      <c r="E493" s="20" t="inlineStr">
        <is>
          <t>FOXCONN</t>
        </is>
      </c>
      <c r="F493" s="21" t="inlineStr">
        <is>
          <t>1992-08-16</t>
        </is>
      </c>
      <c r="G493" s="20" t="inlineStr">
        <is>
          <t>OFF</t>
        </is>
      </c>
      <c r="H493" s="21" t="inlineStr">
        <is>
          <t>2023-02-24</t>
        </is>
      </c>
      <c r="I493" s="21" t="inlineStr">
        <is>
          <t>2023-05-10</t>
        </is>
      </c>
      <c r="J493" s="20" t="inlineStr"/>
      <c r="K493" s="20" t="inlineStr">
        <is>
          <t>Công nhân</t>
        </is>
      </c>
      <c r="L493" s="20" t="inlineStr">
        <is>
          <t>Công nhân</t>
        </is>
      </c>
      <c r="M493" s="20" t="inlineStr"/>
      <c r="N493" s="20" t="inlineStr">
        <is>
          <t>LC1</t>
        </is>
      </c>
      <c r="O493" s="20" t="inlineStr">
        <is>
          <t>M-GROSS</t>
        </is>
      </c>
      <c r="P493" s="20" t="inlineStr"/>
      <c r="Q493" s="20" t="inlineStr">
        <is>
          <t>1</t>
        </is>
      </c>
      <c r="R493" s="22" t="n">
        <v>0</v>
      </c>
      <c r="S493" s="22" t="n">
        <v>4500000</v>
      </c>
      <c r="T493" s="22" t="n">
        <v>4500000</v>
      </c>
      <c r="U493" s="20" t="n">
        <v>0</v>
      </c>
      <c r="V493" s="20" t="n">
        <v>0</v>
      </c>
      <c r="W493" s="20" t="n">
        <v>0</v>
      </c>
      <c r="X493" s="22" t="n">
        <v>300000</v>
      </c>
      <c r="Y493" s="22" t="n">
        <v>200000</v>
      </c>
      <c r="Z493" s="22" t="n">
        <v>350000</v>
      </c>
      <c r="AA493" s="22" t="n">
        <v>220000</v>
      </c>
      <c r="AB493" s="22" t="n">
        <v>0</v>
      </c>
      <c r="AC493" s="20" t="inlineStr">
        <is>
          <t>LUONG VAN SON</t>
        </is>
      </c>
      <c r="AD493" s="20" t="inlineStr">
        <is>
          <t>03401010661567</t>
        </is>
      </c>
      <c r="AE493" s="20" t="inlineStr"/>
      <c r="AF493" s="20" t="inlineStr"/>
      <c r="AG493" s="20" t="inlineStr">
        <is>
          <t>MARITIMEBANK CN NINH HIEP HA NOI</t>
        </is>
      </c>
      <c r="AH493" s="20" t="inlineStr">
        <is>
          <t>014092015214</t>
        </is>
      </c>
      <c r="AI493" s="20" t="inlineStr">
        <is>
          <t>0%</t>
        </is>
      </c>
      <c r="AJ493" s="20" t="inlineStr">
        <is>
          <t>157227-01-1007/K1225/240223</t>
        </is>
      </c>
      <c r="AK493" s="20" t="inlineStr">
        <is>
          <t>Hợp đồng lao động Xác định thời hạn</t>
        </is>
      </c>
      <c r="AL493" s="20" t="inlineStr">
        <is>
          <t>2023-05-21</t>
        </is>
      </c>
    </row>
    <row r="494">
      <c r="A494" s="20" t="inlineStr">
        <is>
          <t>108987</t>
        </is>
      </c>
      <c r="B494" s="20" t="inlineStr">
        <is>
          <t>Lự Sung Phong</t>
        </is>
      </c>
      <c r="C494" s="20" t="inlineStr">
        <is>
          <t>108987-02</t>
        </is>
      </c>
      <c r="D494" s="20" t="inlineStr">
        <is>
          <t>1007</t>
        </is>
      </c>
      <c r="E494" s="20" t="inlineStr">
        <is>
          <t>FOXCONN</t>
        </is>
      </c>
      <c r="F494" s="21" t="inlineStr">
        <is>
          <t>1995-09-16</t>
        </is>
      </c>
      <c r="G494" s="20" t="inlineStr">
        <is>
          <t>OFF</t>
        </is>
      </c>
      <c r="H494" s="21" t="inlineStr">
        <is>
          <t>2022-10-24</t>
        </is>
      </c>
      <c r="I494" s="21" t="inlineStr">
        <is>
          <t>2023-04-23</t>
        </is>
      </c>
      <c r="J494" s="20" t="inlineStr"/>
      <c r="K494" s="20" t="inlineStr">
        <is>
          <t>Công nhân</t>
        </is>
      </c>
      <c r="L494" s="20" t="inlineStr">
        <is>
          <t>Công nhân</t>
        </is>
      </c>
      <c r="M494" s="20" t="inlineStr"/>
      <c r="N494" s="20" t="inlineStr">
        <is>
          <t>LC1</t>
        </is>
      </c>
      <c r="O494" s="20" t="inlineStr">
        <is>
          <t>M-GROSS</t>
        </is>
      </c>
      <c r="P494" s="20" t="inlineStr"/>
      <c r="Q494" s="20" t="inlineStr">
        <is>
          <t>1</t>
        </is>
      </c>
      <c r="R494" s="22" t="n">
        <v>0</v>
      </c>
      <c r="S494" s="22" t="n">
        <v>4500000</v>
      </c>
      <c r="T494" s="22" t="n">
        <v>4500000</v>
      </c>
      <c r="U494" s="20" t="n">
        <v>0</v>
      </c>
      <c r="V494" s="20" t="n">
        <v>0</v>
      </c>
      <c r="W494" s="20" t="n">
        <v>0</v>
      </c>
      <c r="X494" s="22" t="n">
        <v>300000</v>
      </c>
      <c r="Y494" s="22" t="n">
        <v>200000</v>
      </c>
      <c r="Z494" s="22" t="n">
        <v>350000</v>
      </c>
      <c r="AA494" s="22" t="n">
        <v>220000</v>
      </c>
      <c r="AB494" s="22" t="n">
        <v>0</v>
      </c>
      <c r="AC494" s="20" t="inlineStr">
        <is>
          <t>LU SUNG PHONG</t>
        </is>
      </c>
      <c r="AD494" s="20" t="inlineStr">
        <is>
          <t>19033356100014</t>
        </is>
      </c>
      <c r="AE494" s="20" t="inlineStr">
        <is>
          <t>Ngân hàng Thương mại Cổ phần Kỹ thương Việt Nam</t>
        </is>
      </c>
      <c r="AF494" s="20" t="inlineStr">
        <is>
          <t>TCB</t>
        </is>
      </c>
      <c r="AG494" s="20" t="inlineStr">
        <is>
          <t>TECHCOMBANK CN TIEN SON BAC NINH</t>
        </is>
      </c>
      <c r="AH494" s="20" t="inlineStr">
        <is>
          <t>063442772</t>
        </is>
      </c>
      <c r="AI494" s="20" t="inlineStr">
        <is>
          <t>33.333333333333336%</t>
        </is>
      </c>
      <c r="AJ494" s="20" t="inlineStr">
        <is>
          <t>108987-02-1007/K1225/230123</t>
        </is>
      </c>
      <c r="AK494" s="20" t="inlineStr">
        <is>
          <t>Hợp đồng lao động Xác định thời hạn</t>
        </is>
      </c>
      <c r="AL494" s="20" t="inlineStr">
        <is>
          <t>2023-04-23</t>
        </is>
      </c>
    </row>
    <row r="495">
      <c r="A495" s="20" t="inlineStr">
        <is>
          <t>149678</t>
        </is>
      </c>
      <c r="B495" s="20" t="inlineStr">
        <is>
          <t>Lý Quốc Khánh</t>
        </is>
      </c>
      <c r="C495" s="20" t="inlineStr">
        <is>
          <t>149678-03</t>
        </is>
      </c>
      <c r="D495" s="20" t="inlineStr">
        <is>
          <t>1007</t>
        </is>
      </c>
      <c r="E495" s="20" t="inlineStr">
        <is>
          <t>FOXCONN</t>
        </is>
      </c>
      <c r="F495" s="21" t="inlineStr">
        <is>
          <t>2000-07-22</t>
        </is>
      </c>
      <c r="G495" s="20" t="inlineStr">
        <is>
          <t>OFF</t>
        </is>
      </c>
      <c r="H495" s="21" t="inlineStr">
        <is>
          <t>2023-02-18</t>
        </is>
      </c>
      <c r="I495" s="21" t="inlineStr">
        <is>
          <t>2023-05-14</t>
        </is>
      </c>
      <c r="J495" s="20" t="inlineStr"/>
      <c r="K495" s="20" t="inlineStr">
        <is>
          <t>Công nhân</t>
        </is>
      </c>
      <c r="L495" s="20" t="inlineStr">
        <is>
          <t>Công nhân</t>
        </is>
      </c>
      <c r="M495" s="20" t="inlineStr"/>
      <c r="N495" s="20" t="inlineStr">
        <is>
          <t>LC1</t>
        </is>
      </c>
      <c r="O495" s="20" t="inlineStr">
        <is>
          <t>M-GROSS</t>
        </is>
      </c>
      <c r="P495" s="20" t="inlineStr"/>
      <c r="Q495" s="20" t="inlineStr">
        <is>
          <t>1</t>
        </is>
      </c>
      <c r="R495" s="22" t="n">
        <v>0</v>
      </c>
      <c r="S495" s="22" t="n">
        <v>4500000</v>
      </c>
      <c r="T495" s="22" t="n">
        <v>4500000</v>
      </c>
      <c r="U495" s="20" t="n">
        <v>0</v>
      </c>
      <c r="V495" s="20" t="n">
        <v>0</v>
      </c>
      <c r="W495" s="20" t="n">
        <v>0</v>
      </c>
      <c r="X495" s="22" t="n">
        <v>300000</v>
      </c>
      <c r="Y495" s="22" t="n">
        <v>200000</v>
      </c>
      <c r="Z495" s="22" t="n">
        <v>350000</v>
      </c>
      <c r="AA495" s="22" t="n">
        <v>220000</v>
      </c>
      <c r="AB495" s="22" t="n">
        <v>0</v>
      </c>
      <c r="AC495" s="20" t="inlineStr">
        <is>
          <t>LY QUOC KHANH</t>
        </is>
      </c>
      <c r="AD495" s="20" t="inlineStr">
        <is>
          <t>03401010787597</t>
        </is>
      </c>
      <c r="AE495" s="20" t="inlineStr">
        <is>
          <t>Ngân hàng Thương mại Cổ phần Hàng hải Việt Nam</t>
        </is>
      </c>
      <c r="AF495" s="20" t="inlineStr">
        <is>
          <t>MSB</t>
        </is>
      </c>
      <c r="AG495" s="20" t="inlineStr">
        <is>
          <t>MARITIMEBANK CN NINH HIEP HA NOI</t>
        </is>
      </c>
      <c r="AH495" s="20" t="inlineStr">
        <is>
          <t>082385423</t>
        </is>
      </c>
      <c r="AI495" s="20" t="inlineStr">
        <is>
          <t>33.333333333333336%</t>
        </is>
      </c>
      <c r="AJ495" s="20" t="inlineStr">
        <is>
          <t>149678-01-1007/K1225/180223</t>
        </is>
      </c>
      <c r="AK495" s="20" t="inlineStr">
        <is>
          <t>Hợp đồng lao động Xác định thời hạn</t>
        </is>
      </c>
      <c r="AL495" s="20" t="inlineStr">
        <is>
          <t>2023-05-14</t>
        </is>
      </c>
    </row>
    <row r="496">
      <c r="A496" s="20" t="inlineStr">
        <is>
          <t>155507</t>
        </is>
      </c>
      <c r="B496" s="20" t="inlineStr">
        <is>
          <t>Lý Tiến Quỳnh</t>
        </is>
      </c>
      <c r="C496" s="20" t="inlineStr">
        <is>
          <t>155507-01</t>
        </is>
      </c>
      <c r="D496" s="20" t="inlineStr">
        <is>
          <t>1007</t>
        </is>
      </c>
      <c r="E496" s="20" t="inlineStr">
        <is>
          <t>FOXCONN</t>
        </is>
      </c>
      <c r="F496" s="21" t="inlineStr">
        <is>
          <t>1987-03-03</t>
        </is>
      </c>
      <c r="G496" s="20" t="inlineStr">
        <is>
          <t>OFF</t>
        </is>
      </c>
      <c r="H496" s="21" t="inlineStr">
        <is>
          <t>2022-11-08</t>
        </is>
      </c>
      <c r="I496" s="21" t="inlineStr">
        <is>
          <t>2023-05-01</t>
        </is>
      </c>
      <c r="J496" s="20" t="inlineStr"/>
      <c r="K496" s="20" t="inlineStr">
        <is>
          <t>Công nhân</t>
        </is>
      </c>
      <c r="L496" s="20" t="inlineStr">
        <is>
          <t>Công nhân</t>
        </is>
      </c>
      <c r="M496" s="20" t="inlineStr"/>
      <c r="N496" s="20" t="inlineStr">
        <is>
          <t>LC1</t>
        </is>
      </c>
      <c r="O496" s="20" t="inlineStr">
        <is>
          <t>M-GROSS</t>
        </is>
      </c>
      <c r="P496" s="20" t="inlineStr"/>
      <c r="Q496" s="20" t="inlineStr">
        <is>
          <t>1</t>
        </is>
      </c>
      <c r="R496" s="22" t="n">
        <v>0</v>
      </c>
      <c r="S496" s="22" t="n">
        <v>4500000</v>
      </c>
      <c r="T496" s="22" t="n">
        <v>4500000</v>
      </c>
      <c r="U496" s="20" t="n">
        <v>0</v>
      </c>
      <c r="V496" s="20" t="n">
        <v>0</v>
      </c>
      <c r="W496" s="20" t="n">
        <v>0</v>
      </c>
      <c r="X496" s="22" t="n">
        <v>300000</v>
      </c>
      <c r="Y496" s="22" t="n">
        <v>200000</v>
      </c>
      <c r="Z496" s="22" t="n">
        <v>350000</v>
      </c>
      <c r="AA496" s="22" t="n">
        <v>220000</v>
      </c>
      <c r="AB496" s="22" t="n">
        <v>0</v>
      </c>
      <c r="AC496" s="20" t="inlineStr">
        <is>
          <t>LY TIEN QUYNH</t>
        </is>
      </c>
      <c r="AD496" s="20" t="inlineStr">
        <is>
          <t>03401010640209</t>
        </is>
      </c>
      <c r="AE496" s="20" t="inlineStr"/>
      <c r="AF496" s="20" t="inlineStr"/>
      <c r="AG496" s="20" t="inlineStr">
        <is>
          <t>MARITIMEBANK CN NINH HIEP HA NOI</t>
        </is>
      </c>
      <c r="AH496" s="20" t="inlineStr">
        <is>
          <t>020087013157</t>
        </is>
      </c>
      <c r="AI496" s="20" t="inlineStr">
        <is>
          <t>33.333333333333336%</t>
        </is>
      </c>
      <c r="AJ496" s="20" t="inlineStr">
        <is>
          <t>155507-02-1007/K1225/060223</t>
        </is>
      </c>
      <c r="AK496" s="20" t="inlineStr">
        <is>
          <t>Hợp đồng lao động Xác định thời hạn</t>
        </is>
      </c>
      <c r="AL496" s="20" t="inlineStr">
        <is>
          <t>2023-04-30</t>
        </is>
      </c>
    </row>
    <row r="497">
      <c r="A497" s="20" t="inlineStr">
        <is>
          <t>148040</t>
        </is>
      </c>
      <c r="B497" s="20" t="inlineStr">
        <is>
          <t>Ly Văn Thơi</t>
        </is>
      </c>
      <c r="C497" s="20" t="inlineStr">
        <is>
          <t>148040-02</t>
        </is>
      </c>
      <c r="D497" s="20" t="inlineStr">
        <is>
          <t>1007</t>
        </is>
      </c>
      <c r="E497" s="20" t="inlineStr">
        <is>
          <t>FOXCONN</t>
        </is>
      </c>
      <c r="F497" s="21" t="inlineStr">
        <is>
          <t>2001-02-14</t>
        </is>
      </c>
      <c r="G497" s="20" t="inlineStr">
        <is>
          <t>OFF</t>
        </is>
      </c>
      <c r="H497" s="21" t="inlineStr">
        <is>
          <t>2022-02-11</t>
        </is>
      </c>
      <c r="I497" s="21" t="inlineStr">
        <is>
          <t>2023-05-08</t>
        </is>
      </c>
      <c r="J497" s="20" t="inlineStr"/>
      <c r="K497" s="20" t="inlineStr">
        <is>
          <t>Công nhân</t>
        </is>
      </c>
      <c r="L497" s="20" t="inlineStr">
        <is>
          <t>Công nhân</t>
        </is>
      </c>
      <c r="M497" s="20" t="inlineStr"/>
      <c r="N497" s="20" t="inlineStr">
        <is>
          <t>LC1</t>
        </is>
      </c>
      <c r="O497" s="20" t="inlineStr">
        <is>
          <t>M-GROSS</t>
        </is>
      </c>
      <c r="P497" s="20" t="inlineStr"/>
      <c r="Q497" s="20" t="inlineStr">
        <is>
          <t>1</t>
        </is>
      </c>
      <c r="R497" s="22" t="n">
        <v>0</v>
      </c>
      <c r="S497" s="22" t="n">
        <v>4500000</v>
      </c>
      <c r="T497" s="22" t="n">
        <v>4500000</v>
      </c>
      <c r="U497" s="20" t="n">
        <v>0</v>
      </c>
      <c r="V497" s="20" t="n">
        <v>0</v>
      </c>
      <c r="W497" s="20" t="n">
        <v>0</v>
      </c>
      <c r="X497" s="22" t="n">
        <v>300000</v>
      </c>
      <c r="Y497" s="22" t="n">
        <v>200000</v>
      </c>
      <c r="Z497" s="22" t="n">
        <v>350000</v>
      </c>
      <c r="AA497" s="22" t="n">
        <v>220000</v>
      </c>
      <c r="AB497" s="22" t="n">
        <v>0</v>
      </c>
      <c r="AC497" s="20" t="inlineStr">
        <is>
          <t>LY VAN THOI</t>
        </is>
      </c>
      <c r="AD497" s="20" t="inlineStr">
        <is>
          <t>03401010774092</t>
        </is>
      </c>
      <c r="AE497" s="20" t="inlineStr">
        <is>
          <t>Ngân hàng Thương mại Cổ phần Hàng hải Việt Nam</t>
        </is>
      </c>
      <c r="AF497" s="20" t="inlineStr">
        <is>
          <t>MSB</t>
        </is>
      </c>
      <c r="AG497" s="20" t="inlineStr">
        <is>
          <t>MARITIMEBANK CN NINH HIEP HA NOI</t>
        </is>
      </c>
      <c r="AH497" s="20" t="inlineStr">
        <is>
          <t>063587605</t>
        </is>
      </c>
      <c r="AI497" s="20" t="inlineStr">
        <is>
          <t>44.44444444444444%</t>
        </is>
      </c>
      <c r="AJ497" s="20" t="inlineStr">
        <is>
          <t>148040-02-1007/K1225/130223</t>
        </is>
      </c>
      <c r="AK497" s="20" t="inlineStr">
        <is>
          <t>Hợp đồng lao động Xác định thời hạn</t>
        </is>
      </c>
      <c r="AL497" s="20" t="inlineStr">
        <is>
          <t>2023-05-07</t>
        </is>
      </c>
    </row>
    <row r="498">
      <c r="A498" s="20" t="inlineStr">
        <is>
          <t>153715</t>
        </is>
      </c>
      <c r="B498" s="20" t="inlineStr">
        <is>
          <t>Mạc Thị Dung</t>
        </is>
      </c>
      <c r="C498" s="20" t="inlineStr">
        <is>
          <t>153715-02</t>
        </is>
      </c>
      <c r="D498" s="20" t="inlineStr">
        <is>
          <t>1007</t>
        </is>
      </c>
      <c r="E498" s="20" t="inlineStr">
        <is>
          <t>FOXCONN</t>
        </is>
      </c>
      <c r="F498" s="21" t="inlineStr">
        <is>
          <t>2002-03-21</t>
        </is>
      </c>
      <c r="G498" s="20" t="inlineStr">
        <is>
          <t>OFF</t>
        </is>
      </c>
      <c r="H498" s="21" t="inlineStr">
        <is>
          <t>2023-02-06</t>
        </is>
      </c>
      <c r="I498" s="21" t="inlineStr">
        <is>
          <t>2023-04-19</t>
        </is>
      </c>
      <c r="J498" s="20" t="inlineStr"/>
      <c r="K498" s="20" t="inlineStr">
        <is>
          <t>Công nhân</t>
        </is>
      </c>
      <c r="L498" s="20" t="inlineStr">
        <is>
          <t>Công nhân</t>
        </is>
      </c>
      <c r="M498" s="20" t="inlineStr"/>
      <c r="N498" s="20" t="inlineStr">
        <is>
          <t>LC1</t>
        </is>
      </c>
      <c r="O498" s="20" t="inlineStr">
        <is>
          <t>M-GROSS</t>
        </is>
      </c>
      <c r="P498" s="20" t="inlineStr"/>
      <c r="Q498" s="20" t="inlineStr">
        <is>
          <t>1</t>
        </is>
      </c>
      <c r="R498" s="22" t="n">
        <v>0</v>
      </c>
      <c r="S498" s="22" t="n">
        <v>4500000</v>
      </c>
      <c r="T498" s="22" t="n">
        <v>4500000</v>
      </c>
      <c r="U498" s="20" t="n">
        <v>0</v>
      </c>
      <c r="V498" s="20" t="n">
        <v>0</v>
      </c>
      <c r="W498" s="20" t="n">
        <v>0</v>
      </c>
      <c r="X498" s="22" t="n">
        <v>300000</v>
      </c>
      <c r="Y498" s="22" t="n">
        <v>200000</v>
      </c>
      <c r="Z498" s="22" t="n">
        <v>350000</v>
      </c>
      <c r="AA498" s="22" t="n">
        <v>220000</v>
      </c>
      <c r="AB498" s="22" t="n">
        <v>0</v>
      </c>
      <c r="AC498" s="20" t="inlineStr">
        <is>
          <t>MAC THI DUNG</t>
        </is>
      </c>
      <c r="AD498" s="20" t="inlineStr">
        <is>
          <t>03401010814354</t>
        </is>
      </c>
      <c r="AE498" s="20" t="inlineStr"/>
      <c r="AF498" s="20" t="inlineStr"/>
      <c r="AG498" s="20" t="inlineStr">
        <is>
          <t>MARITIMEBANK CN NINH HIEP HA NOI</t>
        </is>
      </c>
      <c r="AH498" s="20" t="inlineStr">
        <is>
          <t>038302001376</t>
        </is>
      </c>
      <c r="AI498" s="20" t="inlineStr">
        <is>
          <t>33.333333333333336%</t>
        </is>
      </c>
      <c r="AJ498" s="20" t="inlineStr">
        <is>
          <t>153715-01-1007/K1225/060223</t>
        </is>
      </c>
      <c r="AK498" s="20" t="inlineStr">
        <is>
          <t>Hợp đồng lao động Xác định thời hạn</t>
        </is>
      </c>
      <c r="AL498" s="20" t="inlineStr">
        <is>
          <t>2023-05-07</t>
        </is>
      </c>
    </row>
    <row r="499">
      <c r="A499" s="20" t="inlineStr">
        <is>
          <t>156962</t>
        </is>
      </c>
      <c r="B499" s="20" t="inlineStr">
        <is>
          <t>Mã Văn Hường</t>
        </is>
      </c>
      <c r="C499" s="20" t="inlineStr">
        <is>
          <t>156962-01</t>
        </is>
      </c>
      <c r="D499" s="20" t="inlineStr">
        <is>
          <t>1007</t>
        </is>
      </c>
      <c r="E499" s="20" t="inlineStr">
        <is>
          <t>FOXCONN</t>
        </is>
      </c>
      <c r="F499" s="21" t="inlineStr">
        <is>
          <t>2001-01-19</t>
        </is>
      </c>
      <c r="G499" s="20" t="inlineStr">
        <is>
          <t>OFF</t>
        </is>
      </c>
      <c r="H499" s="21" t="inlineStr">
        <is>
          <t>2023-02-14</t>
        </is>
      </c>
      <c r="I499" s="21" t="inlineStr">
        <is>
          <t>2023-04-02</t>
        </is>
      </c>
      <c r="J499" s="20" t="inlineStr"/>
      <c r="K499" s="20" t="inlineStr">
        <is>
          <t>Công nhân</t>
        </is>
      </c>
      <c r="L499" s="20" t="inlineStr">
        <is>
          <t>Công nhân</t>
        </is>
      </c>
      <c r="M499" s="20" t="inlineStr"/>
      <c r="N499" s="20" t="inlineStr">
        <is>
          <t>LC1</t>
        </is>
      </c>
      <c r="O499" s="20" t="inlineStr">
        <is>
          <t>M-GROSS</t>
        </is>
      </c>
      <c r="P499" s="20" t="inlineStr"/>
      <c r="Q499" s="20" t="inlineStr">
        <is>
          <t>1</t>
        </is>
      </c>
      <c r="R499" s="22" t="n">
        <v>0</v>
      </c>
      <c r="S499" s="22" t="n">
        <v>4500000</v>
      </c>
      <c r="T499" s="22" t="n">
        <v>4500000</v>
      </c>
      <c r="U499" s="20" t="n">
        <v>0</v>
      </c>
      <c r="V499" s="20" t="n">
        <v>0</v>
      </c>
      <c r="W499" s="20" t="n">
        <v>0</v>
      </c>
      <c r="X499" s="22" t="n">
        <v>300000</v>
      </c>
      <c r="Y499" s="22" t="n">
        <v>200000</v>
      </c>
      <c r="Z499" s="22" t="n">
        <v>350000</v>
      </c>
      <c r="AA499" s="22" t="n">
        <v>220000</v>
      </c>
      <c r="AB499" s="22" t="n">
        <v>0</v>
      </c>
      <c r="AC499" s="20" t="inlineStr">
        <is>
          <t>MA VAN HUONG</t>
        </is>
      </c>
      <c r="AD499" s="20" t="inlineStr">
        <is>
          <t>03401010660690</t>
        </is>
      </c>
      <c r="AE499" s="20" t="inlineStr"/>
      <c r="AF499" s="20" t="inlineStr"/>
      <c r="AG499" s="20" t="inlineStr">
        <is>
          <t>MARITIMEBANK CN NINH HIEP HA NOI</t>
        </is>
      </c>
      <c r="AH499" s="20" t="inlineStr">
        <is>
          <t>071074231</t>
        </is>
      </c>
      <c r="AI499" s="20" t="inlineStr">
        <is>
          <t>11.11111111111111%</t>
        </is>
      </c>
      <c r="AJ499" s="20" t="inlineStr">
        <is>
          <t>156962-01-1007/K1225/140223</t>
        </is>
      </c>
      <c r="AK499" s="20" t="inlineStr">
        <is>
          <t>Hợp đồng lao động Xác định thời hạn</t>
        </is>
      </c>
      <c r="AL499" s="20" t="inlineStr">
        <is>
          <t>2023-05-14</t>
        </is>
      </c>
    </row>
    <row r="500">
      <c r="A500" s="20" t="inlineStr">
        <is>
          <t>156964</t>
        </is>
      </c>
      <c r="B500" s="20" t="inlineStr">
        <is>
          <t>Moong Văn Bún</t>
        </is>
      </c>
      <c r="C500" s="20" t="inlineStr">
        <is>
          <t>156964-01</t>
        </is>
      </c>
      <c r="D500" s="20" t="inlineStr">
        <is>
          <t>1007</t>
        </is>
      </c>
      <c r="E500" s="20" t="inlineStr">
        <is>
          <t>FOXCONN</t>
        </is>
      </c>
      <c r="F500" s="21" t="inlineStr">
        <is>
          <t>2003-09-11</t>
        </is>
      </c>
      <c r="G500" s="20" t="inlineStr">
        <is>
          <t>OFF</t>
        </is>
      </c>
      <c r="H500" s="21" t="inlineStr">
        <is>
          <t>2023-02-14</t>
        </is>
      </c>
      <c r="I500" s="21" t="inlineStr">
        <is>
          <t>2023-05-14</t>
        </is>
      </c>
      <c r="J500" s="20" t="inlineStr"/>
      <c r="K500" s="20" t="inlineStr">
        <is>
          <t>Công nhân</t>
        </is>
      </c>
      <c r="L500" s="20" t="inlineStr">
        <is>
          <t>Công nhân</t>
        </is>
      </c>
      <c r="M500" s="20" t="inlineStr"/>
      <c r="N500" s="20" t="inlineStr">
        <is>
          <t>LC1</t>
        </is>
      </c>
      <c r="O500" s="20" t="inlineStr">
        <is>
          <t>M-GROSS</t>
        </is>
      </c>
      <c r="P500" s="20" t="inlineStr"/>
      <c r="Q500" s="20" t="inlineStr">
        <is>
          <t>1</t>
        </is>
      </c>
      <c r="R500" s="22" t="n">
        <v>0</v>
      </c>
      <c r="S500" s="22" t="n">
        <v>4500000</v>
      </c>
      <c r="T500" s="22" t="n">
        <v>4500000</v>
      </c>
      <c r="U500" s="20" t="n">
        <v>0</v>
      </c>
      <c r="V500" s="20" t="n">
        <v>0</v>
      </c>
      <c r="W500" s="20" t="n">
        <v>0</v>
      </c>
      <c r="X500" s="22" t="n">
        <v>300000</v>
      </c>
      <c r="Y500" s="22" t="n">
        <v>200000</v>
      </c>
      <c r="Z500" s="22" t="n">
        <v>350000</v>
      </c>
      <c r="AA500" s="22" t="n">
        <v>220000</v>
      </c>
      <c r="AB500" s="22" t="n">
        <v>0</v>
      </c>
      <c r="AC500" s="20" t="inlineStr">
        <is>
          <t>MOONG VAN BUN</t>
        </is>
      </c>
      <c r="AD500" s="20" t="inlineStr">
        <is>
          <t>03401010660720</t>
        </is>
      </c>
      <c r="AE500" s="20" t="inlineStr"/>
      <c r="AF500" s="20" t="inlineStr"/>
      <c r="AG500" s="20" t="inlineStr">
        <is>
          <t>MARITIMEBANK CN NINH HIEP HA NOI</t>
        </is>
      </c>
      <c r="AH500" s="20" t="inlineStr">
        <is>
          <t>040203026744</t>
        </is>
      </c>
      <c r="AI500" s="20" t="inlineStr">
        <is>
          <t>11.11111111111111%</t>
        </is>
      </c>
      <c r="AJ500" s="20" t="inlineStr">
        <is>
          <t>156964-01-1007/K1225/140223</t>
        </is>
      </c>
      <c r="AK500" s="20" t="inlineStr">
        <is>
          <t>Hợp đồng lao động Xác định thời hạn</t>
        </is>
      </c>
      <c r="AL500" s="20" t="inlineStr">
        <is>
          <t>2023-05-14</t>
        </is>
      </c>
    </row>
    <row r="501">
      <c r="A501" s="20" t="inlineStr">
        <is>
          <t>157025</t>
        </is>
      </c>
      <c r="B501" s="20" t="inlineStr">
        <is>
          <t>Mua Mí Hầu</t>
        </is>
      </c>
      <c r="C501" s="20" t="inlineStr">
        <is>
          <t>157025-01</t>
        </is>
      </c>
      <c r="D501" s="20" t="inlineStr">
        <is>
          <t>1007</t>
        </is>
      </c>
      <c r="E501" s="20" t="inlineStr">
        <is>
          <t>FOXCONN</t>
        </is>
      </c>
      <c r="F501" s="21" t="inlineStr">
        <is>
          <t>1999-05-18</t>
        </is>
      </c>
      <c r="G501" s="20" t="inlineStr">
        <is>
          <t>OFF</t>
        </is>
      </c>
      <c r="H501" s="21" t="inlineStr">
        <is>
          <t>2023-02-18</t>
        </is>
      </c>
      <c r="I501" s="21" t="inlineStr">
        <is>
          <t>2023-05-14</t>
        </is>
      </c>
      <c r="J501" s="20" t="inlineStr"/>
      <c r="K501" s="20" t="inlineStr">
        <is>
          <t>Công nhân</t>
        </is>
      </c>
      <c r="L501" s="20" t="inlineStr">
        <is>
          <t>Công nhân</t>
        </is>
      </c>
      <c r="M501" s="20" t="inlineStr"/>
      <c r="N501" s="20" t="inlineStr">
        <is>
          <t>LC1</t>
        </is>
      </c>
      <c r="O501" s="20" t="inlineStr">
        <is>
          <t>M-GROSS</t>
        </is>
      </c>
      <c r="P501" s="20" t="inlineStr"/>
      <c r="Q501" s="20" t="inlineStr">
        <is>
          <t>1</t>
        </is>
      </c>
      <c r="R501" s="22" t="n">
        <v>0</v>
      </c>
      <c r="S501" s="22" t="n">
        <v>4500000</v>
      </c>
      <c r="T501" s="22" t="n">
        <v>4500000</v>
      </c>
      <c r="U501" s="20" t="n">
        <v>0</v>
      </c>
      <c r="V501" s="20" t="n">
        <v>0</v>
      </c>
      <c r="W501" s="20" t="n">
        <v>0</v>
      </c>
      <c r="X501" s="22" t="n">
        <v>300000</v>
      </c>
      <c r="Y501" s="22" t="n">
        <v>200000</v>
      </c>
      <c r="Z501" s="22" t="n">
        <v>350000</v>
      </c>
      <c r="AA501" s="22" t="n">
        <v>220000</v>
      </c>
      <c r="AB501" s="22" t="n">
        <v>0</v>
      </c>
      <c r="AC501" s="20" t="inlineStr">
        <is>
          <t>MUA MI HAU</t>
        </is>
      </c>
      <c r="AD501" s="20" t="inlineStr">
        <is>
          <t>03401010661099</t>
        </is>
      </c>
      <c r="AE501" s="20" t="inlineStr"/>
      <c r="AF501" s="20" t="inlineStr"/>
      <c r="AG501" s="20" t="inlineStr">
        <is>
          <t>MARITIMEBANK CN NINH HIEP HA NOI</t>
        </is>
      </c>
      <c r="AH501" s="20" t="inlineStr">
        <is>
          <t>002099005080</t>
        </is>
      </c>
      <c r="AI501" s="20" t="inlineStr">
        <is>
          <t>11.11111111111111%</t>
        </is>
      </c>
      <c r="AJ501" s="20" t="inlineStr">
        <is>
          <t>157025-01-1007/K1225/180223</t>
        </is>
      </c>
      <c r="AK501" s="20" t="inlineStr">
        <is>
          <t>Hợp đồng lao động Xác định thời hạn</t>
        </is>
      </c>
      <c r="AL501" s="20" t="inlineStr">
        <is>
          <t>2023-05-14</t>
        </is>
      </c>
    </row>
    <row r="502">
      <c r="A502" s="20" t="inlineStr">
        <is>
          <t>156824</t>
        </is>
      </c>
      <c r="B502" s="20" t="inlineStr">
        <is>
          <t>Ngân Văn Hạnh</t>
        </is>
      </c>
      <c r="C502" s="20" t="inlineStr">
        <is>
          <t>156824-01</t>
        </is>
      </c>
      <c r="D502" s="20" t="inlineStr">
        <is>
          <t>1007</t>
        </is>
      </c>
      <c r="E502" s="20" t="inlineStr">
        <is>
          <t>FOXCONN</t>
        </is>
      </c>
      <c r="F502" s="21" t="inlineStr">
        <is>
          <t>1995-10-04</t>
        </is>
      </c>
      <c r="G502" s="20" t="inlineStr">
        <is>
          <t>OFF</t>
        </is>
      </c>
      <c r="H502" s="21" t="inlineStr">
        <is>
          <t>2023-02-11</t>
        </is>
      </c>
      <c r="I502" s="21" t="inlineStr">
        <is>
          <t>2023-05-07</t>
        </is>
      </c>
      <c r="J502" s="20" t="inlineStr"/>
      <c r="K502" s="20" t="inlineStr">
        <is>
          <t>Công nhân</t>
        </is>
      </c>
      <c r="L502" s="20" t="inlineStr">
        <is>
          <t>Công nhân</t>
        </is>
      </c>
      <c r="M502" s="20" t="inlineStr"/>
      <c r="N502" s="20" t="inlineStr">
        <is>
          <t>LC1</t>
        </is>
      </c>
      <c r="O502" s="20" t="inlineStr">
        <is>
          <t>M-GROSS</t>
        </is>
      </c>
      <c r="P502" s="20" t="inlineStr"/>
      <c r="Q502" s="20" t="inlineStr">
        <is>
          <t>1</t>
        </is>
      </c>
      <c r="R502" s="22" t="n">
        <v>0</v>
      </c>
      <c r="S502" s="22" t="n">
        <v>4500000</v>
      </c>
      <c r="T502" s="22" t="n">
        <v>4500000</v>
      </c>
      <c r="U502" s="20" t="n">
        <v>0</v>
      </c>
      <c r="V502" s="20" t="n">
        <v>0</v>
      </c>
      <c r="W502" s="20" t="n">
        <v>0</v>
      </c>
      <c r="X502" s="22" t="n">
        <v>300000</v>
      </c>
      <c r="Y502" s="22" t="n">
        <v>200000</v>
      </c>
      <c r="Z502" s="22" t="n">
        <v>350000</v>
      </c>
      <c r="AA502" s="22" t="n">
        <v>220000</v>
      </c>
      <c r="AB502" s="22" t="n">
        <v>0</v>
      </c>
      <c r="AC502" s="20" t="inlineStr">
        <is>
          <t>NGAN VAN HANH</t>
        </is>
      </c>
      <c r="AD502" s="20" t="inlineStr">
        <is>
          <t>03401010660560</t>
        </is>
      </c>
      <c r="AE502" s="20" t="inlineStr"/>
      <c r="AF502" s="20" t="inlineStr"/>
      <c r="AG502" s="20" t="inlineStr">
        <is>
          <t>MARITIMEBANK CN NINH HIEP HA NOI</t>
        </is>
      </c>
      <c r="AH502" s="20" t="inlineStr">
        <is>
          <t>038095033224</t>
        </is>
      </c>
      <c r="AI502" s="20" t="inlineStr">
        <is>
          <t>11.11111111111111%</t>
        </is>
      </c>
      <c r="AJ502" s="20" t="inlineStr">
        <is>
          <t>156824-01-1007/K1225/110223</t>
        </is>
      </c>
      <c r="AK502" s="20" t="inlineStr">
        <is>
          <t>Hợp đồng lao động Xác định thời hạn</t>
        </is>
      </c>
      <c r="AL502" s="20" t="inlineStr">
        <is>
          <t>2023-05-07</t>
        </is>
      </c>
    </row>
    <row r="503">
      <c r="A503" s="20" t="inlineStr">
        <is>
          <t>157071</t>
        </is>
      </c>
      <c r="B503" s="20" t="inlineStr">
        <is>
          <t>Ngân Văn Thực</t>
        </is>
      </c>
      <c r="C503" s="20" t="inlineStr">
        <is>
          <t>157071-02</t>
        </is>
      </c>
      <c r="D503" s="20" t="inlineStr">
        <is>
          <t>1007</t>
        </is>
      </c>
      <c r="E503" s="20" t="inlineStr">
        <is>
          <t>FOXCONN</t>
        </is>
      </c>
      <c r="F503" s="21" t="inlineStr">
        <is>
          <t>2001-08-09</t>
        </is>
      </c>
      <c r="G503" s="20" t="inlineStr">
        <is>
          <t>OFF</t>
        </is>
      </c>
      <c r="H503" s="21" t="inlineStr">
        <is>
          <t>2023-02-21</t>
        </is>
      </c>
      <c r="I503" s="21" t="inlineStr">
        <is>
          <t>2023-04-21</t>
        </is>
      </c>
      <c r="J503" s="20" t="inlineStr"/>
      <c r="K503" s="20" t="inlineStr">
        <is>
          <t>Công nhân</t>
        </is>
      </c>
      <c r="L503" s="20" t="inlineStr">
        <is>
          <t>Công nhân</t>
        </is>
      </c>
      <c r="M503" s="20" t="inlineStr"/>
      <c r="N503" s="20" t="inlineStr">
        <is>
          <t>LC1</t>
        </is>
      </c>
      <c r="O503" s="20" t="inlineStr">
        <is>
          <t>M-GROSS</t>
        </is>
      </c>
      <c r="P503" s="20" t="inlineStr"/>
      <c r="Q503" s="20" t="inlineStr">
        <is>
          <t>1</t>
        </is>
      </c>
      <c r="R503" s="22" t="n">
        <v>0</v>
      </c>
      <c r="S503" s="22" t="n">
        <v>4500000</v>
      </c>
      <c r="T503" s="22" t="n">
        <v>4500000</v>
      </c>
      <c r="U503" s="20" t="n">
        <v>0</v>
      </c>
      <c r="V503" s="20" t="n">
        <v>0</v>
      </c>
      <c r="W503" s="20" t="n">
        <v>0</v>
      </c>
      <c r="X503" s="22" t="n">
        <v>300000</v>
      </c>
      <c r="Y503" s="22" t="n">
        <v>200000</v>
      </c>
      <c r="Z503" s="22" t="n">
        <v>350000</v>
      </c>
      <c r="AA503" s="22" t="n">
        <v>220000</v>
      </c>
      <c r="AB503" s="22" t="n">
        <v>0</v>
      </c>
      <c r="AC503" s="20" t="inlineStr">
        <is>
          <t>NGAN VAN THUC</t>
        </is>
      </c>
      <c r="AD503" s="20" t="inlineStr">
        <is>
          <t>03401010661428</t>
        </is>
      </c>
      <c r="AE503" s="20" t="inlineStr"/>
      <c r="AF503" s="20" t="inlineStr"/>
      <c r="AG503" s="20" t="inlineStr">
        <is>
          <t>MARITIMEBANK CN NINH HIEP HA NOI</t>
        </is>
      </c>
      <c r="AH503" s="20" t="inlineStr">
        <is>
          <t>038201024054</t>
        </is>
      </c>
      <c r="AI503" s="20" t="inlineStr">
        <is>
          <t>11.11111111111111%</t>
        </is>
      </c>
      <c r="AJ503" s="20" t="inlineStr">
        <is>
          <t>157071-01-1007/K1225/210223</t>
        </is>
      </c>
      <c r="AK503" s="20" t="inlineStr">
        <is>
          <t>Hợp đồng lao động Xác định thời hạn</t>
        </is>
      </c>
      <c r="AL503" s="20" t="inlineStr">
        <is>
          <t>2023-05-21</t>
        </is>
      </c>
    </row>
    <row r="504">
      <c r="A504" s="20" t="inlineStr">
        <is>
          <t>153995</t>
        </is>
      </c>
      <c r="B504" s="20" t="inlineStr">
        <is>
          <t>Ngân Văn Tùng</t>
        </is>
      </c>
      <c r="C504" s="20" t="inlineStr">
        <is>
          <t>153995-02</t>
        </is>
      </c>
      <c r="D504" s="20" t="inlineStr">
        <is>
          <t>1007</t>
        </is>
      </c>
      <c r="E504" s="20" t="inlineStr">
        <is>
          <t>FOXCONN</t>
        </is>
      </c>
      <c r="F504" s="21" t="inlineStr">
        <is>
          <t>1999-09-04</t>
        </is>
      </c>
      <c r="G504" s="20" t="inlineStr">
        <is>
          <t>OFF</t>
        </is>
      </c>
      <c r="H504" s="21" t="inlineStr">
        <is>
          <t>2023-02-20</t>
        </is>
      </c>
      <c r="I504" s="21" t="inlineStr">
        <is>
          <t>2023-05-17</t>
        </is>
      </c>
      <c r="J504" s="20" t="inlineStr"/>
      <c r="K504" s="20" t="inlineStr">
        <is>
          <t>Công nhân</t>
        </is>
      </c>
      <c r="L504" s="20" t="inlineStr">
        <is>
          <t>Công nhân</t>
        </is>
      </c>
      <c r="M504" s="20" t="inlineStr"/>
      <c r="N504" s="20" t="inlineStr">
        <is>
          <t>LC1</t>
        </is>
      </c>
      <c r="O504" s="20" t="inlineStr">
        <is>
          <t>M-GROSS</t>
        </is>
      </c>
      <c r="P504" s="20" t="inlineStr"/>
      <c r="Q504" s="20" t="inlineStr">
        <is>
          <t>1</t>
        </is>
      </c>
      <c r="R504" s="22" t="n">
        <v>0</v>
      </c>
      <c r="S504" s="22" t="n">
        <v>4500000</v>
      </c>
      <c r="T504" s="22" t="n">
        <v>4500000</v>
      </c>
      <c r="U504" s="20" t="n">
        <v>0</v>
      </c>
      <c r="V504" s="20" t="n">
        <v>0</v>
      </c>
      <c r="W504" s="20" t="n">
        <v>0</v>
      </c>
      <c r="X504" s="22" t="n">
        <v>300000</v>
      </c>
      <c r="Y504" s="22" t="n">
        <v>200000</v>
      </c>
      <c r="Z504" s="22" t="n">
        <v>350000</v>
      </c>
      <c r="AA504" s="22" t="n">
        <v>220000</v>
      </c>
      <c r="AB504" s="22" t="n">
        <v>0</v>
      </c>
      <c r="AC504" s="20" t="inlineStr">
        <is>
          <t>NGAN VAN TUNG</t>
        </is>
      </c>
      <c r="AD504" s="20" t="inlineStr">
        <is>
          <t>03401010814934</t>
        </is>
      </c>
      <c r="AE504" s="20" t="inlineStr"/>
      <c r="AF504" s="20" t="inlineStr"/>
      <c r="AG504" s="20" t="inlineStr">
        <is>
          <t>MARITIMEBANK CN NINH HIEP HA NOI</t>
        </is>
      </c>
      <c r="AH504" s="20" t="inlineStr">
        <is>
          <t>038099007841</t>
        </is>
      </c>
      <c r="AI504" s="20" t="inlineStr">
        <is>
          <t>100.0%</t>
        </is>
      </c>
      <c r="AJ504" s="20" t="inlineStr">
        <is>
          <t>153995-01-1007/K1225/200223</t>
        </is>
      </c>
      <c r="AK504" s="20" t="inlineStr">
        <is>
          <t>Hợp đồng lao động Xác định thời hạn</t>
        </is>
      </c>
      <c r="AL504" s="20" t="inlineStr">
        <is>
          <t>2023-05-21</t>
        </is>
      </c>
    </row>
    <row r="505">
      <c r="A505" s="20" t="inlineStr">
        <is>
          <t>157593</t>
        </is>
      </c>
      <c r="B505" s="20" t="inlineStr">
        <is>
          <t>Nguyễn Công Thà</t>
        </is>
      </c>
      <c r="C505" s="20" t="inlineStr">
        <is>
          <t>157593-01</t>
        </is>
      </c>
      <c r="D505" s="20" t="inlineStr">
        <is>
          <t>1007</t>
        </is>
      </c>
      <c r="E505" s="20" t="inlineStr">
        <is>
          <t>FOXCONN</t>
        </is>
      </c>
      <c r="F505" s="21" t="inlineStr">
        <is>
          <t>1989-03-07</t>
        </is>
      </c>
      <c r="G505" s="20" t="inlineStr">
        <is>
          <t>OFF</t>
        </is>
      </c>
      <c r="H505" s="21" t="inlineStr">
        <is>
          <t>2023-03-13</t>
        </is>
      </c>
      <c r="I505" s="21" t="inlineStr">
        <is>
          <t>2023-05-28</t>
        </is>
      </c>
      <c r="J505" s="20" t="inlineStr"/>
      <c r="K505" s="20" t="inlineStr">
        <is>
          <t>Công nhân</t>
        </is>
      </c>
      <c r="L505" s="20" t="inlineStr">
        <is>
          <t>Công nhân</t>
        </is>
      </c>
      <c r="M505" s="20" t="inlineStr"/>
      <c r="N505" s="20" t="inlineStr">
        <is>
          <t>LC1</t>
        </is>
      </c>
      <c r="O505" s="20" t="inlineStr">
        <is>
          <t>M-GROSS</t>
        </is>
      </c>
      <c r="P505" s="20" t="inlineStr"/>
      <c r="Q505" s="20" t="inlineStr">
        <is>
          <t>1</t>
        </is>
      </c>
      <c r="R505" s="22" t="n">
        <v>0</v>
      </c>
      <c r="S505" s="22" t="n">
        <v>4500000</v>
      </c>
      <c r="T505" s="22" t="n">
        <v>4500000</v>
      </c>
      <c r="U505" s="20" t="n">
        <v>0</v>
      </c>
      <c r="V505" s="20" t="n">
        <v>0</v>
      </c>
      <c r="W505" s="20" t="n">
        <v>0</v>
      </c>
      <c r="X505" s="22" t="n">
        <v>300000</v>
      </c>
      <c r="Y505" s="22" t="n">
        <v>200000</v>
      </c>
      <c r="Z505" s="22" t="n">
        <v>350000</v>
      </c>
      <c r="AA505" s="22" t="n">
        <v>220000</v>
      </c>
      <c r="AB505" s="22" t="n">
        <v>0</v>
      </c>
      <c r="AC505" s="20" t="inlineStr">
        <is>
          <t>NGUYEN CONG THA</t>
        </is>
      </c>
      <c r="AD505" s="20" t="inlineStr">
        <is>
          <t>03401010517682</t>
        </is>
      </c>
      <c r="AE505" s="20" t="inlineStr"/>
      <c r="AF505" s="20" t="inlineStr"/>
      <c r="AG505" s="20" t="inlineStr">
        <is>
          <t>MARITIMEBANK CN NINH HIEP HA NOI</t>
        </is>
      </c>
      <c r="AH505" s="20" t="inlineStr">
        <is>
          <t>027089013658</t>
        </is>
      </c>
      <c r="AI505" s="20" t="inlineStr">
        <is>
          <t>11.11111111111111%</t>
        </is>
      </c>
      <c r="AJ505" s="20" t="inlineStr">
        <is>
          <t>157593-01-1007/K1225/130323</t>
        </is>
      </c>
      <c r="AK505" s="20" t="inlineStr">
        <is>
          <t>Hợp đồng lao động Xác định thời hạn</t>
        </is>
      </c>
      <c r="AL505" s="20" t="inlineStr">
        <is>
          <t>2023-06-11</t>
        </is>
      </c>
    </row>
    <row r="506">
      <c r="A506" s="20" t="inlineStr">
        <is>
          <t>157019</t>
        </is>
      </c>
      <c r="B506" s="20" t="inlineStr">
        <is>
          <t>Nguyễn Hữu Nghị</t>
        </is>
      </c>
      <c r="C506" s="20" t="inlineStr">
        <is>
          <t>157019-01</t>
        </is>
      </c>
      <c r="D506" s="20" t="inlineStr">
        <is>
          <t>1007</t>
        </is>
      </c>
      <c r="E506" s="20" t="inlineStr">
        <is>
          <t>FOXCONN</t>
        </is>
      </c>
      <c r="F506" s="21" t="inlineStr">
        <is>
          <t>2002-09-23</t>
        </is>
      </c>
      <c r="G506" s="20" t="inlineStr">
        <is>
          <t>OFF</t>
        </is>
      </c>
      <c r="H506" s="21" t="inlineStr">
        <is>
          <t>2023-02-18</t>
        </is>
      </c>
      <c r="I506" s="21" t="inlineStr">
        <is>
          <t>2023-05-14</t>
        </is>
      </c>
      <c r="J506" s="20" t="inlineStr"/>
      <c r="K506" s="20" t="inlineStr">
        <is>
          <t>Công nhân</t>
        </is>
      </c>
      <c r="L506" s="20" t="inlineStr">
        <is>
          <t>Công nhân</t>
        </is>
      </c>
      <c r="M506" s="20" t="inlineStr"/>
      <c r="N506" s="20" t="inlineStr">
        <is>
          <t>LC1</t>
        </is>
      </c>
      <c r="O506" s="20" t="inlineStr">
        <is>
          <t>M-GROSS</t>
        </is>
      </c>
      <c r="P506" s="20" t="inlineStr"/>
      <c r="Q506" s="20" t="inlineStr">
        <is>
          <t>1</t>
        </is>
      </c>
      <c r="R506" s="22" t="n">
        <v>0</v>
      </c>
      <c r="S506" s="22" t="n">
        <v>4500000</v>
      </c>
      <c r="T506" s="22" t="n">
        <v>4500000</v>
      </c>
      <c r="U506" s="20" t="n">
        <v>0</v>
      </c>
      <c r="V506" s="20" t="n">
        <v>0</v>
      </c>
      <c r="W506" s="20" t="n">
        <v>0</v>
      </c>
      <c r="X506" s="22" t="n">
        <v>300000</v>
      </c>
      <c r="Y506" s="22" t="n">
        <v>200000</v>
      </c>
      <c r="Z506" s="22" t="n">
        <v>350000</v>
      </c>
      <c r="AA506" s="22" t="n">
        <v>220000</v>
      </c>
      <c r="AB506" s="22" t="n">
        <v>0</v>
      </c>
      <c r="AC506" s="20" t="inlineStr">
        <is>
          <t>NGUYEN HUU NGHI</t>
        </is>
      </c>
      <c r="AD506" s="20" t="inlineStr">
        <is>
          <t>03401010661053</t>
        </is>
      </c>
      <c r="AE506" s="20" t="inlineStr"/>
      <c r="AF506" s="20" t="inlineStr"/>
      <c r="AG506" s="20" t="inlineStr">
        <is>
          <t>MARITIMEBANK CN NINH HIEP HA NOI</t>
        </is>
      </c>
      <c r="AH506" s="20" t="inlineStr">
        <is>
          <t>015202000654</t>
        </is>
      </c>
      <c r="AI506" s="20" t="inlineStr">
        <is>
          <t>0%</t>
        </is>
      </c>
      <c r="AJ506" s="20" t="inlineStr">
        <is>
          <t>157019-01-1007/K1225/180223</t>
        </is>
      </c>
      <c r="AK506" s="20" t="inlineStr">
        <is>
          <t>Hợp đồng lao động Xác định thời hạn</t>
        </is>
      </c>
      <c r="AL506" s="20" t="inlineStr">
        <is>
          <t>2023-05-14</t>
        </is>
      </c>
    </row>
    <row r="507">
      <c r="A507" s="20" t="inlineStr">
        <is>
          <t>143329</t>
        </is>
      </c>
      <c r="B507" s="20" t="inlineStr">
        <is>
          <t>Nguyễn Hữu Quang</t>
        </is>
      </c>
      <c r="C507" s="20" t="inlineStr">
        <is>
          <t>143329-02</t>
        </is>
      </c>
      <c r="D507" s="20" t="inlineStr">
        <is>
          <t>1007</t>
        </is>
      </c>
      <c r="E507" s="20" t="inlineStr">
        <is>
          <t>FOXCONN</t>
        </is>
      </c>
      <c r="F507" s="21" t="inlineStr">
        <is>
          <t>2003-01-03</t>
        </is>
      </c>
      <c r="G507" s="20" t="inlineStr">
        <is>
          <t>OLD</t>
        </is>
      </c>
      <c r="H507" s="21" t="inlineStr">
        <is>
          <t>2023-02-11</t>
        </is>
      </c>
      <c r="I507" s="21" t="inlineStr"/>
      <c r="J507" s="20" t="inlineStr"/>
      <c r="K507" s="20" t="inlineStr">
        <is>
          <t>Công nhân</t>
        </is>
      </c>
      <c r="L507" s="20" t="inlineStr">
        <is>
          <t>Công nhân</t>
        </is>
      </c>
      <c r="M507" s="20" t="inlineStr"/>
      <c r="N507" s="20" t="inlineStr">
        <is>
          <t>LC1</t>
        </is>
      </c>
      <c r="O507" s="20" t="inlineStr">
        <is>
          <t>M-GROSS</t>
        </is>
      </c>
      <c r="P507" s="20" t="inlineStr"/>
      <c r="Q507" s="20" t="inlineStr">
        <is>
          <t>1</t>
        </is>
      </c>
      <c r="R507" s="22" t="n">
        <v>0</v>
      </c>
      <c r="S507" s="22" t="n">
        <v>4500000</v>
      </c>
      <c r="T507" s="22" t="n">
        <v>4500000</v>
      </c>
      <c r="U507" s="20" t="n">
        <v>0</v>
      </c>
      <c r="V507" s="20" t="n">
        <v>0</v>
      </c>
      <c r="W507" s="20" t="n">
        <v>0</v>
      </c>
      <c r="X507" s="22" t="n">
        <v>300000</v>
      </c>
      <c r="Y507" s="22" t="n">
        <v>200000</v>
      </c>
      <c r="Z507" s="22" t="n">
        <v>350000</v>
      </c>
      <c r="AA507" s="22" t="n">
        <v>220000</v>
      </c>
      <c r="AB507" s="22" t="n">
        <v>0</v>
      </c>
      <c r="AC507" s="20" t="inlineStr"/>
      <c r="AD507" s="20" t="inlineStr"/>
      <c r="AE507" s="20" t="inlineStr"/>
      <c r="AF507" s="20" t="inlineStr"/>
      <c r="AG507" s="20" t="inlineStr"/>
      <c r="AH507" s="20" t="inlineStr">
        <is>
          <t>027203001792</t>
        </is>
      </c>
      <c r="AI507" s="20" t="inlineStr">
        <is>
          <t>11.11111111111111%</t>
        </is>
      </c>
      <c r="AJ507" s="20" t="inlineStr">
        <is>
          <t>143329-01-1007/K1225/110223</t>
        </is>
      </c>
      <c r="AK507" s="20" t="inlineStr">
        <is>
          <t>Hợp đồng lao động Xác định thời hạn</t>
        </is>
      </c>
      <c r="AL507" s="20" t="inlineStr">
        <is>
          <t>2023-05-07</t>
        </is>
      </c>
    </row>
    <row r="508">
      <c r="A508" s="20" t="inlineStr">
        <is>
          <t>148051</t>
        </is>
      </c>
      <c r="B508" s="20" t="inlineStr">
        <is>
          <t>Nguyễn Khắc Tỉnh</t>
        </is>
      </c>
      <c r="C508" s="20" t="inlineStr">
        <is>
          <t>148051-02</t>
        </is>
      </c>
      <c r="D508" s="20" t="inlineStr">
        <is>
          <t>1007</t>
        </is>
      </c>
      <c r="E508" s="20" t="inlineStr">
        <is>
          <t>FOXCONN</t>
        </is>
      </c>
      <c r="F508" s="21" t="inlineStr">
        <is>
          <t>1992-11-30</t>
        </is>
      </c>
      <c r="G508" s="20" t="inlineStr">
        <is>
          <t>OFF</t>
        </is>
      </c>
      <c r="H508" s="21" t="inlineStr">
        <is>
          <t>2022-02-11</t>
        </is>
      </c>
      <c r="I508" s="21" t="inlineStr">
        <is>
          <t>2023-05-08</t>
        </is>
      </c>
      <c r="J508" s="20" t="inlineStr"/>
      <c r="K508" s="20" t="inlineStr">
        <is>
          <t>Công nhân</t>
        </is>
      </c>
      <c r="L508" s="20" t="inlineStr">
        <is>
          <t>Công nhân</t>
        </is>
      </c>
      <c r="M508" s="20" t="inlineStr"/>
      <c r="N508" s="20" t="inlineStr">
        <is>
          <t>LC1</t>
        </is>
      </c>
      <c r="O508" s="20" t="inlineStr">
        <is>
          <t>M-GROSS</t>
        </is>
      </c>
      <c r="P508" s="20" t="inlineStr"/>
      <c r="Q508" s="20" t="inlineStr">
        <is>
          <t>1</t>
        </is>
      </c>
      <c r="R508" s="22" t="n">
        <v>0</v>
      </c>
      <c r="S508" s="22" t="n">
        <v>4500000</v>
      </c>
      <c r="T508" s="22" t="n">
        <v>4500000</v>
      </c>
      <c r="U508" s="20" t="n">
        <v>0</v>
      </c>
      <c r="V508" s="20" t="n">
        <v>0</v>
      </c>
      <c r="W508" s="20" t="n">
        <v>0</v>
      </c>
      <c r="X508" s="22" t="n">
        <v>300000</v>
      </c>
      <c r="Y508" s="22" t="n">
        <v>200000</v>
      </c>
      <c r="Z508" s="22" t="n">
        <v>350000</v>
      </c>
      <c r="AA508" s="22" t="n">
        <v>220000</v>
      </c>
      <c r="AB508" s="22" t="n">
        <v>0</v>
      </c>
      <c r="AC508" s="20" t="inlineStr">
        <is>
          <t>NGUYEN KHAC TINH</t>
        </is>
      </c>
      <c r="AD508" s="20" t="inlineStr">
        <is>
          <t>03401010774113</t>
        </is>
      </c>
      <c r="AE508" s="20" t="inlineStr">
        <is>
          <t>Ngân hàng Thương mại Cổ phần Hàng hải Việt Nam</t>
        </is>
      </c>
      <c r="AF508" s="20" t="inlineStr">
        <is>
          <t>MSB</t>
        </is>
      </c>
      <c r="AG508" s="20" t="inlineStr">
        <is>
          <t>MARITIMEBANK CN NINH HIEP HA NOI</t>
        </is>
      </c>
      <c r="AH508" s="20" t="inlineStr">
        <is>
          <t>187128285</t>
        </is>
      </c>
      <c r="AI508" s="20" t="inlineStr">
        <is>
          <t>77.77777777777777%</t>
        </is>
      </c>
      <c r="AJ508" s="20" t="inlineStr">
        <is>
          <t>148051-02-1007/K1225/130223</t>
        </is>
      </c>
      <c r="AK508" s="20" t="inlineStr">
        <is>
          <t>Hợp đồng lao động Xác định thời hạn</t>
        </is>
      </c>
      <c r="AL508" s="20" t="inlineStr">
        <is>
          <t>2023-05-07</t>
        </is>
      </c>
    </row>
    <row r="509">
      <c r="A509" s="20" t="inlineStr">
        <is>
          <t>157747</t>
        </is>
      </c>
      <c r="B509" s="20" t="inlineStr">
        <is>
          <t>Nguyễn Thành Hậu</t>
        </is>
      </c>
      <c r="C509" s="20" t="inlineStr">
        <is>
          <t>157747-01</t>
        </is>
      </c>
      <c r="D509" s="20" t="inlineStr">
        <is>
          <t>1007</t>
        </is>
      </c>
      <c r="E509" s="20" t="inlineStr">
        <is>
          <t>FOXCONN</t>
        </is>
      </c>
      <c r="F509" s="21" t="inlineStr">
        <is>
          <t>1998-03-09</t>
        </is>
      </c>
      <c r="G509" s="20" t="inlineStr">
        <is>
          <t>OFF</t>
        </is>
      </c>
      <c r="H509" s="21" t="inlineStr">
        <is>
          <t>2023-03-20</t>
        </is>
      </c>
      <c r="I509" s="21" t="inlineStr">
        <is>
          <t>2023-04-25</t>
        </is>
      </c>
      <c r="J509" s="20" t="inlineStr"/>
      <c r="K509" s="20" t="inlineStr">
        <is>
          <t>Công nhân</t>
        </is>
      </c>
      <c r="L509" s="20" t="inlineStr">
        <is>
          <t>Công nhân</t>
        </is>
      </c>
      <c r="M509" s="20" t="inlineStr"/>
      <c r="N509" s="20" t="inlineStr">
        <is>
          <t>LC1</t>
        </is>
      </c>
      <c r="O509" s="20" t="inlineStr">
        <is>
          <t>M-GROSS</t>
        </is>
      </c>
      <c r="P509" s="20" t="inlineStr"/>
      <c r="Q509" s="20" t="inlineStr">
        <is>
          <t>1</t>
        </is>
      </c>
      <c r="R509" s="22" t="n">
        <v>0</v>
      </c>
      <c r="S509" s="22" t="n">
        <v>4500000</v>
      </c>
      <c r="T509" s="22" t="n">
        <v>4500000</v>
      </c>
      <c r="U509" s="20" t="n">
        <v>0</v>
      </c>
      <c r="V509" s="20" t="n">
        <v>0</v>
      </c>
      <c r="W509" s="20" t="n">
        <v>0</v>
      </c>
      <c r="X509" s="22" t="n">
        <v>300000</v>
      </c>
      <c r="Y509" s="22" t="n">
        <v>200000</v>
      </c>
      <c r="Z509" s="22" t="n">
        <v>350000</v>
      </c>
      <c r="AA509" s="22" t="n">
        <v>220000</v>
      </c>
      <c r="AB509" s="22" t="n">
        <v>0</v>
      </c>
      <c r="AC509" s="20" t="inlineStr">
        <is>
          <t>NGUYEN THANH HAU</t>
        </is>
      </c>
      <c r="AD509" s="20" t="inlineStr">
        <is>
          <t>1018388662.0</t>
        </is>
      </c>
      <c r="AE509" s="20" t="inlineStr"/>
      <c r="AF509" s="20" t="inlineStr"/>
      <c r="AG509" s="20" t="inlineStr">
        <is>
          <t>VIETCOMBANK HUNG NGUYEN NGHE AN</t>
        </is>
      </c>
      <c r="AH509" s="20" t="inlineStr">
        <is>
          <t>040098016360</t>
        </is>
      </c>
      <c r="AI509" s="20" t="inlineStr">
        <is>
          <t>11.11111111111111%</t>
        </is>
      </c>
      <c r="AJ509" s="20" t="inlineStr">
        <is>
          <t>157747-01-1007/K1225/200323</t>
        </is>
      </c>
      <c r="AK509" s="20" t="inlineStr">
        <is>
          <t>Hợp đồng lao động Xác định thời hạn</t>
        </is>
      </c>
      <c r="AL509" s="20" t="inlineStr">
        <is>
          <t>2023-06-18</t>
        </is>
      </c>
    </row>
    <row r="510">
      <c r="A510" s="20" t="inlineStr">
        <is>
          <t>143503</t>
        </is>
      </c>
      <c r="B510" s="20" t="inlineStr">
        <is>
          <t>Nguyễn Thế Sơn</t>
        </is>
      </c>
      <c r="C510" s="20" t="inlineStr">
        <is>
          <t>143503-04</t>
        </is>
      </c>
      <c r="D510" s="20" t="inlineStr">
        <is>
          <t>1007</t>
        </is>
      </c>
      <c r="E510" s="20" t="inlineStr">
        <is>
          <t>FOXCONN</t>
        </is>
      </c>
      <c r="F510" s="21" t="inlineStr">
        <is>
          <t>2003-01-09</t>
        </is>
      </c>
      <c r="G510" s="20" t="inlineStr">
        <is>
          <t>OFF</t>
        </is>
      </c>
      <c r="H510" s="21" t="inlineStr">
        <is>
          <t>2023-02-20</t>
        </is>
      </c>
      <c r="I510" s="21" t="inlineStr">
        <is>
          <t>2023-05-21</t>
        </is>
      </c>
      <c r="J510" s="20" t="inlineStr"/>
      <c r="K510" s="20" t="inlineStr">
        <is>
          <t>Công nhân</t>
        </is>
      </c>
      <c r="L510" s="20" t="inlineStr">
        <is>
          <t>Công nhân</t>
        </is>
      </c>
      <c r="M510" s="20" t="inlineStr"/>
      <c r="N510" s="20" t="inlineStr">
        <is>
          <t>LC1</t>
        </is>
      </c>
      <c r="O510" s="20" t="inlineStr">
        <is>
          <t>M-GROSS</t>
        </is>
      </c>
      <c r="P510" s="20" t="inlineStr"/>
      <c r="Q510" s="20" t="inlineStr">
        <is>
          <t>1</t>
        </is>
      </c>
      <c r="R510" s="22" t="n">
        <v>0</v>
      </c>
      <c r="S510" s="22" t="n">
        <v>4500000</v>
      </c>
      <c r="T510" s="22" t="n">
        <v>4500000</v>
      </c>
      <c r="U510" s="20" t="n">
        <v>0</v>
      </c>
      <c r="V510" s="20" t="n">
        <v>0</v>
      </c>
      <c r="W510" s="20" t="n">
        <v>0</v>
      </c>
      <c r="X510" s="22" t="n">
        <v>300000</v>
      </c>
      <c r="Y510" s="22" t="n">
        <v>200000</v>
      </c>
      <c r="Z510" s="22" t="n">
        <v>350000</v>
      </c>
      <c r="AA510" s="22" t="n">
        <v>220000</v>
      </c>
      <c r="AB510" s="22" t="n">
        <v>0</v>
      </c>
      <c r="AC510" s="20" t="inlineStr">
        <is>
          <t>NGUYEN THE SON</t>
        </is>
      </c>
      <c r="AD510" s="20" t="inlineStr">
        <is>
          <t>03401010750395</t>
        </is>
      </c>
      <c r="AE510" s="20" t="inlineStr">
        <is>
          <t>Ngân hàng Thương mại Cổ phần Hàng hải Việt Nam</t>
        </is>
      </c>
      <c r="AF510" s="20" t="inlineStr">
        <is>
          <t>MSB</t>
        </is>
      </c>
      <c r="AG510" s="20" t="inlineStr">
        <is>
          <t>MARITIMEBANK CN NINH HIEP HA NOI</t>
        </is>
      </c>
      <c r="AH510" s="20" t="inlineStr">
        <is>
          <t>187917426</t>
        </is>
      </c>
      <c r="AI510" s="20" t="inlineStr">
        <is>
          <t>11.11111111111111%</t>
        </is>
      </c>
      <c r="AJ510" s="20" t="inlineStr">
        <is>
          <t>143503-01-1007/K1225/200223</t>
        </is>
      </c>
      <c r="AK510" s="20" t="inlineStr">
        <is>
          <t>Hợp đồng lao động Xác định thời hạn</t>
        </is>
      </c>
      <c r="AL510" s="20" t="inlineStr">
        <is>
          <t>2023-05-21</t>
        </is>
      </c>
    </row>
    <row r="511">
      <c r="A511" s="20" t="inlineStr">
        <is>
          <t>157047</t>
        </is>
      </c>
      <c r="B511" s="20" t="inlineStr">
        <is>
          <t>Nguyễn Thị Hòa</t>
        </is>
      </c>
      <c r="C511" s="20" t="inlineStr">
        <is>
          <t>157047-01</t>
        </is>
      </c>
      <c r="D511" s="20" t="inlineStr">
        <is>
          <t>1007</t>
        </is>
      </c>
      <c r="E511" s="20" t="inlineStr">
        <is>
          <t>FOXCONN</t>
        </is>
      </c>
      <c r="F511" s="21" t="inlineStr">
        <is>
          <t>2002-07-21</t>
        </is>
      </c>
      <c r="G511" s="20" t="inlineStr">
        <is>
          <t>OFF</t>
        </is>
      </c>
      <c r="H511" s="21" t="inlineStr">
        <is>
          <t>2023-02-18</t>
        </is>
      </c>
      <c r="I511" s="21" t="inlineStr">
        <is>
          <t>2023-05-22</t>
        </is>
      </c>
      <c r="J511" s="20" t="inlineStr"/>
      <c r="K511" s="20" t="inlineStr">
        <is>
          <t>Công nhân</t>
        </is>
      </c>
      <c r="L511" s="20" t="inlineStr">
        <is>
          <t>Công nhân</t>
        </is>
      </c>
      <c r="M511" s="20" t="inlineStr"/>
      <c r="N511" s="20" t="inlineStr">
        <is>
          <t>LC1</t>
        </is>
      </c>
      <c r="O511" s="20" t="inlineStr">
        <is>
          <t>M-GROSS</t>
        </is>
      </c>
      <c r="P511" s="20" t="inlineStr"/>
      <c r="Q511" s="20" t="inlineStr">
        <is>
          <t>1</t>
        </is>
      </c>
      <c r="R511" s="22" t="n">
        <v>0</v>
      </c>
      <c r="S511" s="22" t="n">
        <v>4500000</v>
      </c>
      <c r="T511" s="22" t="n">
        <v>4500000</v>
      </c>
      <c r="U511" s="20" t="n">
        <v>0</v>
      </c>
      <c r="V511" s="20" t="n">
        <v>0</v>
      </c>
      <c r="W511" s="20" t="n">
        <v>0</v>
      </c>
      <c r="X511" s="22" t="n">
        <v>300000</v>
      </c>
      <c r="Y511" s="22" t="n">
        <v>200000</v>
      </c>
      <c r="Z511" s="22" t="n">
        <v>350000</v>
      </c>
      <c r="AA511" s="22" t="n">
        <v>220000</v>
      </c>
      <c r="AB511" s="22" t="n">
        <v>0</v>
      </c>
      <c r="AC511" s="20" t="inlineStr">
        <is>
          <t>NGUYEN THI HOA</t>
        </is>
      </c>
      <c r="AD511" s="20" t="inlineStr">
        <is>
          <t>03401010661231</t>
        </is>
      </c>
      <c r="AE511" s="20" t="inlineStr"/>
      <c r="AF511" s="20" t="inlineStr"/>
      <c r="AG511" s="20" t="inlineStr">
        <is>
          <t>MARITIMEBANK CN NINH HIEP HA NOI</t>
        </is>
      </c>
      <c r="AH511" s="20" t="inlineStr">
        <is>
          <t>020302006637</t>
        </is>
      </c>
      <c r="AI511" s="20" t="inlineStr">
        <is>
          <t>11.11111111111111%</t>
        </is>
      </c>
      <c r="AJ511" s="20" t="inlineStr">
        <is>
          <t>157047-01-1007/K1225/180223</t>
        </is>
      </c>
      <c r="AK511" s="20" t="inlineStr">
        <is>
          <t>Hợp đồng lao động Xác định thời hạn</t>
        </is>
      </c>
      <c r="AL511" s="20" t="inlineStr">
        <is>
          <t>2023-05-14</t>
        </is>
      </c>
    </row>
    <row r="512">
      <c r="A512" s="20" t="inlineStr">
        <is>
          <t>157035</t>
        </is>
      </c>
      <c r="B512" s="20" t="inlineStr">
        <is>
          <t>Nguyễn Thị Hiền</t>
        </is>
      </c>
      <c r="C512" s="20" t="inlineStr">
        <is>
          <t>157035-01</t>
        </is>
      </c>
      <c r="D512" s="20" t="inlineStr">
        <is>
          <t>1007</t>
        </is>
      </c>
      <c r="E512" s="20" t="inlineStr">
        <is>
          <t>FOXCONN</t>
        </is>
      </c>
      <c r="F512" s="21" t="inlineStr">
        <is>
          <t>2003-04-15</t>
        </is>
      </c>
      <c r="G512" s="20" t="inlineStr">
        <is>
          <t>OFF</t>
        </is>
      </c>
      <c r="H512" s="21" t="inlineStr">
        <is>
          <t>2023-02-18</t>
        </is>
      </c>
      <c r="I512" s="21" t="inlineStr">
        <is>
          <t>2023-02-19</t>
        </is>
      </c>
      <c r="J512" s="20" t="inlineStr"/>
      <c r="K512" s="20" t="inlineStr">
        <is>
          <t>Công nhân</t>
        </is>
      </c>
      <c r="L512" s="20" t="inlineStr">
        <is>
          <t>Công nhân</t>
        </is>
      </c>
      <c r="M512" s="20" t="inlineStr"/>
      <c r="N512" s="20" t="inlineStr">
        <is>
          <t>LC1</t>
        </is>
      </c>
      <c r="O512" s="20" t="inlineStr">
        <is>
          <t>M-GROSS</t>
        </is>
      </c>
      <c r="P512" s="20" t="inlineStr"/>
      <c r="Q512" s="20" t="inlineStr">
        <is>
          <t>1</t>
        </is>
      </c>
      <c r="R512" s="22" t="n">
        <v>0</v>
      </c>
      <c r="S512" s="22" t="n">
        <v>4500000</v>
      </c>
      <c r="T512" s="22" t="n">
        <v>4500000</v>
      </c>
      <c r="U512" s="20" t="n">
        <v>0</v>
      </c>
      <c r="V512" s="20" t="n">
        <v>0</v>
      </c>
      <c r="W512" s="20" t="n">
        <v>0</v>
      </c>
      <c r="X512" s="22" t="n">
        <v>300000</v>
      </c>
      <c r="Y512" s="22" t="n">
        <v>200000</v>
      </c>
      <c r="Z512" s="22" t="n">
        <v>350000</v>
      </c>
      <c r="AA512" s="22" t="n">
        <v>220000</v>
      </c>
      <c r="AB512" s="22" t="n">
        <v>0</v>
      </c>
      <c r="AC512" s="20" t="inlineStr">
        <is>
          <t>NGUYEN THI HIEN</t>
        </is>
      </c>
      <c r="AD512" s="20" t="inlineStr">
        <is>
          <t>03401010661156</t>
        </is>
      </c>
      <c r="AE512" s="20" t="inlineStr"/>
      <c r="AF512" s="20" t="inlineStr"/>
      <c r="AG512" s="20" t="inlineStr">
        <is>
          <t>MARITIMEBANK CN NINH HIEP HA NOI</t>
        </is>
      </c>
      <c r="AH512" s="20" t="inlineStr">
        <is>
          <t>040303008125</t>
        </is>
      </c>
      <c r="AI512" s="20" t="inlineStr">
        <is>
          <t>11.11111111111111%</t>
        </is>
      </c>
      <c r="AJ512" s="20" t="inlineStr">
        <is>
          <t>157035-01-1007/K1225/180223</t>
        </is>
      </c>
      <c r="AK512" s="20" t="inlineStr">
        <is>
          <t>Hợp đồng lao động Xác định thời hạn</t>
        </is>
      </c>
      <c r="AL512" s="20" t="inlineStr">
        <is>
          <t>2023-05-14</t>
        </is>
      </c>
    </row>
    <row r="513">
      <c r="A513" s="20" t="inlineStr">
        <is>
          <t>157018</t>
        </is>
      </c>
      <c r="B513" s="20" t="inlineStr">
        <is>
          <t>Nguyễn Thị Nữ</t>
        </is>
      </c>
      <c r="C513" s="20" t="inlineStr">
        <is>
          <t>157018-01</t>
        </is>
      </c>
      <c r="D513" s="20" t="inlineStr">
        <is>
          <t>1007</t>
        </is>
      </c>
      <c r="E513" s="20" t="inlineStr">
        <is>
          <t>FOXCONN</t>
        </is>
      </c>
      <c r="F513" s="21" t="inlineStr">
        <is>
          <t>1992-07-29</t>
        </is>
      </c>
      <c r="G513" s="20" t="inlineStr">
        <is>
          <t>OLD</t>
        </is>
      </c>
      <c r="H513" s="21" t="inlineStr">
        <is>
          <t>2023-02-18</t>
        </is>
      </c>
      <c r="I513" s="21" t="inlineStr"/>
      <c r="J513" s="20" t="inlineStr"/>
      <c r="K513" s="20" t="inlineStr">
        <is>
          <t>Công nhân</t>
        </is>
      </c>
      <c r="L513" s="20" t="inlineStr">
        <is>
          <t>Công nhân</t>
        </is>
      </c>
      <c r="M513" s="20" t="inlineStr"/>
      <c r="N513" s="20" t="inlineStr">
        <is>
          <t>LC1</t>
        </is>
      </c>
      <c r="O513" s="20" t="inlineStr">
        <is>
          <t>M-GROSS</t>
        </is>
      </c>
      <c r="P513" s="20" t="inlineStr"/>
      <c r="Q513" s="20" t="inlineStr">
        <is>
          <t>1</t>
        </is>
      </c>
      <c r="R513" s="22" t="n">
        <v>0</v>
      </c>
      <c r="S513" s="22" t="n">
        <v>4500000</v>
      </c>
      <c r="T513" s="22" t="n">
        <v>4500000</v>
      </c>
      <c r="U513" s="20" t="n">
        <v>0</v>
      </c>
      <c r="V513" s="20" t="n">
        <v>0</v>
      </c>
      <c r="W513" s="20" t="n">
        <v>0</v>
      </c>
      <c r="X513" s="22" t="n">
        <v>300000</v>
      </c>
      <c r="Y513" s="22" t="n">
        <v>200000</v>
      </c>
      <c r="Z513" s="22" t="n">
        <v>350000</v>
      </c>
      <c r="AA513" s="22" t="n">
        <v>220000</v>
      </c>
      <c r="AB513" s="22" t="n">
        <v>0</v>
      </c>
      <c r="AC513" s="20" t="inlineStr"/>
      <c r="AD513" s="20" t="inlineStr"/>
      <c r="AE513" s="20" t="inlineStr"/>
      <c r="AF513" s="20" t="inlineStr"/>
      <c r="AG513" s="20" t="inlineStr"/>
      <c r="AH513" s="20" t="inlineStr">
        <is>
          <t>040192033351</t>
        </is>
      </c>
      <c r="AI513" s="20" t="inlineStr">
        <is>
          <t>11.11111111111111%</t>
        </is>
      </c>
      <c r="AJ513" s="20" t="inlineStr">
        <is>
          <t>157018-01-1007/K1225/180223</t>
        </is>
      </c>
      <c r="AK513" s="20" t="inlineStr">
        <is>
          <t>Hợp đồng lao động Xác định thời hạn</t>
        </is>
      </c>
      <c r="AL513" s="20" t="inlineStr">
        <is>
          <t>2023-05-14</t>
        </is>
      </c>
    </row>
    <row r="514">
      <c r="A514" s="20" t="inlineStr">
        <is>
          <t>157570</t>
        </is>
      </c>
      <c r="B514" s="20" t="inlineStr">
        <is>
          <t>Nguyễn Tòng Hiếu</t>
        </is>
      </c>
      <c r="C514" s="20" t="inlineStr">
        <is>
          <t>157570-01</t>
        </is>
      </c>
      <c r="D514" s="20" t="inlineStr">
        <is>
          <t>1007</t>
        </is>
      </c>
      <c r="E514" s="20" t="inlineStr">
        <is>
          <t>FOXCONN</t>
        </is>
      </c>
      <c r="F514" s="21" t="inlineStr">
        <is>
          <t>1998-05-17</t>
        </is>
      </c>
      <c r="G514" s="20" t="inlineStr">
        <is>
          <t>OFF</t>
        </is>
      </c>
      <c r="H514" s="21" t="inlineStr">
        <is>
          <t>2023-03-13</t>
        </is>
      </c>
      <c r="I514" s="21" t="inlineStr">
        <is>
          <t>2023-04-14</t>
        </is>
      </c>
      <c r="J514" s="20" t="inlineStr"/>
      <c r="K514" s="20" t="inlineStr">
        <is>
          <t>Công nhân</t>
        </is>
      </c>
      <c r="L514" s="20" t="inlineStr">
        <is>
          <t>Công nhân</t>
        </is>
      </c>
      <c r="M514" s="20" t="inlineStr"/>
      <c r="N514" s="20" t="inlineStr">
        <is>
          <t>LC1</t>
        </is>
      </c>
      <c r="O514" s="20" t="inlineStr">
        <is>
          <t>M-GROSS</t>
        </is>
      </c>
      <c r="P514" s="20" t="inlineStr"/>
      <c r="Q514" s="20" t="inlineStr">
        <is>
          <t>1</t>
        </is>
      </c>
      <c r="R514" s="22" t="n">
        <v>0</v>
      </c>
      <c r="S514" s="22" t="n">
        <v>4500000</v>
      </c>
      <c r="T514" s="22" t="n">
        <v>4500000</v>
      </c>
      <c r="U514" s="20" t="n">
        <v>0</v>
      </c>
      <c r="V514" s="20" t="n">
        <v>0</v>
      </c>
      <c r="W514" s="20" t="n">
        <v>0</v>
      </c>
      <c r="X514" s="22" t="n">
        <v>300000</v>
      </c>
      <c r="Y514" s="22" t="n">
        <v>200000</v>
      </c>
      <c r="Z514" s="22" t="n">
        <v>350000</v>
      </c>
      <c r="AA514" s="22" t="n">
        <v>220000</v>
      </c>
      <c r="AB514" s="22" t="n">
        <v>0</v>
      </c>
      <c r="AC514" s="20" t="inlineStr">
        <is>
          <t>NGUYEN TONG HIEU</t>
        </is>
      </c>
      <c r="AD514" s="20" t="inlineStr">
        <is>
          <t>03401010517486</t>
        </is>
      </c>
      <c r="AE514" s="20" t="inlineStr"/>
      <c r="AF514" s="20" t="inlineStr"/>
      <c r="AG514" s="20" t="inlineStr">
        <is>
          <t>MARITIMEBANK CN NINH HIEP HA NOI</t>
        </is>
      </c>
      <c r="AH514" s="20" t="inlineStr">
        <is>
          <t>037098007772</t>
        </is>
      </c>
      <c r="AI514" s="20" t="inlineStr">
        <is>
          <t>11.11111111111111%</t>
        </is>
      </c>
      <c r="AJ514" s="20" t="inlineStr">
        <is>
          <t>157570-01-1007/K1225/130323</t>
        </is>
      </c>
      <c r="AK514" s="20" t="inlineStr">
        <is>
          <t>Hợp đồng lao động Xác định thời hạn</t>
        </is>
      </c>
      <c r="AL514" s="20" t="inlineStr">
        <is>
          <t>2023-06-11</t>
        </is>
      </c>
    </row>
    <row r="515">
      <c r="A515" s="20" t="inlineStr">
        <is>
          <t>148869</t>
        </is>
      </c>
      <c r="B515" s="20" t="inlineStr">
        <is>
          <t>Nguyễn Tuấn Anh</t>
        </is>
      </c>
      <c r="C515" s="20" t="inlineStr">
        <is>
          <t>148869-03</t>
        </is>
      </c>
      <c r="D515" s="20" t="inlineStr">
        <is>
          <t>1007</t>
        </is>
      </c>
      <c r="E515" s="20" t="inlineStr">
        <is>
          <t>FOXCONN</t>
        </is>
      </c>
      <c r="F515" s="21" t="inlineStr">
        <is>
          <t>1996-11-15</t>
        </is>
      </c>
      <c r="G515" s="20" t="inlineStr">
        <is>
          <t>OFF</t>
        </is>
      </c>
      <c r="H515" s="21" t="inlineStr">
        <is>
          <t>2022-03-06</t>
        </is>
      </c>
      <c r="I515" s="21" t="inlineStr">
        <is>
          <t>2023-05-11</t>
        </is>
      </c>
      <c r="J515" s="20" t="inlineStr"/>
      <c r="K515" s="20" t="inlineStr">
        <is>
          <t>Công nhân</t>
        </is>
      </c>
      <c r="L515" s="20" t="inlineStr">
        <is>
          <t>Công nhân</t>
        </is>
      </c>
      <c r="M515" s="20" t="inlineStr"/>
      <c r="N515" s="20" t="inlineStr">
        <is>
          <t>LC1</t>
        </is>
      </c>
      <c r="O515" s="20" t="inlineStr">
        <is>
          <t>M-GROSS</t>
        </is>
      </c>
      <c r="P515" s="20" t="inlineStr"/>
      <c r="Q515" s="20" t="inlineStr">
        <is>
          <t>1</t>
        </is>
      </c>
      <c r="R515" s="22" t="n">
        <v>0</v>
      </c>
      <c r="S515" s="22" t="n">
        <v>4500000</v>
      </c>
      <c r="T515" s="22" t="n">
        <v>4500000</v>
      </c>
      <c r="U515" s="20" t="n">
        <v>0</v>
      </c>
      <c r="V515" s="20" t="n">
        <v>0</v>
      </c>
      <c r="W515" s="20" t="n">
        <v>0</v>
      </c>
      <c r="X515" s="22" t="n">
        <v>300000</v>
      </c>
      <c r="Y515" s="22" t="n">
        <v>200000</v>
      </c>
      <c r="Z515" s="22" t="n">
        <v>350000</v>
      </c>
      <c r="AA515" s="22" t="n">
        <v>220000</v>
      </c>
      <c r="AB515" s="22" t="n">
        <v>0</v>
      </c>
      <c r="AC515" s="20" t="inlineStr">
        <is>
          <t>NGUYEN TUAN ANH</t>
        </is>
      </c>
      <c r="AD515" s="20" t="inlineStr">
        <is>
          <t>03401019069830</t>
        </is>
      </c>
      <c r="AE515" s="20" t="inlineStr">
        <is>
          <t>Ngân hàng Thương mại Cổ phần Hàng hải Việt Nam</t>
        </is>
      </c>
      <c r="AF515" s="20" t="inlineStr">
        <is>
          <t>MSB</t>
        </is>
      </c>
      <c r="AG515" s="20" t="inlineStr">
        <is>
          <t>MARITIMEBANK CN NINH HIEP HA NOI</t>
        </is>
      </c>
      <c r="AH515" s="20" t="inlineStr">
        <is>
          <t>070979502</t>
        </is>
      </c>
      <c r="AI515" s="20" t="inlineStr">
        <is>
          <t>11.11111111111111%</t>
        </is>
      </c>
      <c r="AJ515" s="20" t="inlineStr">
        <is>
          <t>148869-01-1007/K1225/060323</t>
        </is>
      </c>
      <c r="AK515" s="20" t="inlineStr">
        <is>
          <t>Hợp đồng lao động Xác định thời hạn</t>
        </is>
      </c>
      <c r="AL515" s="20" t="inlineStr">
        <is>
          <t>2023-06-04</t>
        </is>
      </c>
    </row>
    <row r="516">
      <c r="A516" s="20" t="inlineStr">
        <is>
          <t>157587</t>
        </is>
      </c>
      <c r="B516" s="20" t="inlineStr">
        <is>
          <t>Nguyễn Văn Ninh</t>
        </is>
      </c>
      <c r="C516" s="20" t="inlineStr">
        <is>
          <t>157587-01</t>
        </is>
      </c>
      <c r="D516" s="20" t="inlineStr">
        <is>
          <t>1007</t>
        </is>
      </c>
      <c r="E516" s="20" t="inlineStr">
        <is>
          <t>FOXCONN</t>
        </is>
      </c>
      <c r="F516" s="21" t="inlineStr">
        <is>
          <t>2004-09-03</t>
        </is>
      </c>
      <c r="G516" s="20" t="inlineStr">
        <is>
          <t>OFF</t>
        </is>
      </c>
      <c r="H516" s="21" t="inlineStr">
        <is>
          <t>2023-03-13</t>
        </is>
      </c>
      <c r="I516" s="21" t="inlineStr">
        <is>
          <t>2023-04-23</t>
        </is>
      </c>
      <c r="J516" s="20" t="inlineStr"/>
      <c r="K516" s="20" t="inlineStr">
        <is>
          <t>Công nhân</t>
        </is>
      </c>
      <c r="L516" s="20" t="inlineStr">
        <is>
          <t>Công nhân</t>
        </is>
      </c>
      <c r="M516" s="20" t="inlineStr"/>
      <c r="N516" s="20" t="inlineStr">
        <is>
          <t>LC1</t>
        </is>
      </c>
      <c r="O516" s="20" t="inlineStr">
        <is>
          <t>M-GROSS</t>
        </is>
      </c>
      <c r="P516" s="20" t="inlineStr"/>
      <c r="Q516" s="20" t="inlineStr">
        <is>
          <t>1</t>
        </is>
      </c>
      <c r="R516" s="22" t="n">
        <v>0</v>
      </c>
      <c r="S516" s="22" t="n">
        <v>4500000</v>
      </c>
      <c r="T516" s="22" t="n">
        <v>4500000</v>
      </c>
      <c r="U516" s="20" t="n">
        <v>0</v>
      </c>
      <c r="V516" s="20" t="n">
        <v>0</v>
      </c>
      <c r="W516" s="20" t="n">
        <v>0</v>
      </c>
      <c r="X516" s="22" t="n">
        <v>300000</v>
      </c>
      <c r="Y516" s="22" t="n">
        <v>200000</v>
      </c>
      <c r="Z516" s="22" t="n">
        <v>350000</v>
      </c>
      <c r="AA516" s="22" t="n">
        <v>220000</v>
      </c>
      <c r="AB516" s="22" t="n">
        <v>0</v>
      </c>
      <c r="AC516" s="20" t="inlineStr">
        <is>
          <t>NGUYEN VAN NINH</t>
        </is>
      </c>
      <c r="AD516" s="20" t="inlineStr">
        <is>
          <t>03401010517628</t>
        </is>
      </c>
      <c r="AE516" s="20" t="inlineStr"/>
      <c r="AF516" s="20" t="inlineStr"/>
      <c r="AG516" s="20" t="inlineStr">
        <is>
          <t>MARITIMEBANK CN NINH HIEP HA NOI</t>
        </is>
      </c>
      <c r="AH516" s="20" t="inlineStr">
        <is>
          <t>027204001145</t>
        </is>
      </c>
      <c r="AI516" s="20" t="inlineStr">
        <is>
          <t>11.11111111111111%</t>
        </is>
      </c>
      <c r="AJ516" s="20" t="inlineStr">
        <is>
          <t>157587-01-1007/K1225/130323</t>
        </is>
      </c>
      <c r="AK516" s="20" t="inlineStr">
        <is>
          <t>Hợp đồng lao động Xác định thời hạn</t>
        </is>
      </c>
      <c r="AL516" s="20" t="inlineStr">
        <is>
          <t>2023-06-11</t>
        </is>
      </c>
    </row>
    <row r="517">
      <c r="A517" s="20" t="inlineStr">
        <is>
          <t>157020</t>
        </is>
      </c>
      <c r="B517" s="20" t="inlineStr">
        <is>
          <t>Nguyễn Văn Quảng</t>
        </is>
      </c>
      <c r="C517" s="20" t="inlineStr">
        <is>
          <t>157020-01</t>
        </is>
      </c>
      <c r="D517" s="20" t="inlineStr">
        <is>
          <t>1007</t>
        </is>
      </c>
      <c r="E517" s="20" t="inlineStr">
        <is>
          <t>FOXCONN</t>
        </is>
      </c>
      <c r="F517" s="21" t="inlineStr">
        <is>
          <t>2003-12-29</t>
        </is>
      </c>
      <c r="G517" s="20" t="inlineStr">
        <is>
          <t>OFF</t>
        </is>
      </c>
      <c r="H517" s="21" t="inlineStr">
        <is>
          <t>2023-02-18</t>
        </is>
      </c>
      <c r="I517" s="21" t="inlineStr">
        <is>
          <t>2023-05-06</t>
        </is>
      </c>
      <c r="J517" s="20" t="inlineStr"/>
      <c r="K517" s="20" t="inlineStr">
        <is>
          <t>Công nhân</t>
        </is>
      </c>
      <c r="L517" s="20" t="inlineStr">
        <is>
          <t>Công nhân</t>
        </is>
      </c>
      <c r="M517" s="20" t="inlineStr"/>
      <c r="N517" s="20" t="inlineStr">
        <is>
          <t>LC1</t>
        </is>
      </c>
      <c r="O517" s="20" t="inlineStr">
        <is>
          <t>M-GROSS</t>
        </is>
      </c>
      <c r="P517" s="20" t="inlineStr"/>
      <c r="Q517" s="20" t="inlineStr">
        <is>
          <t>1</t>
        </is>
      </c>
      <c r="R517" s="22" t="n">
        <v>0</v>
      </c>
      <c r="S517" s="22" t="n">
        <v>4500000</v>
      </c>
      <c r="T517" s="22" t="n">
        <v>4500000</v>
      </c>
      <c r="U517" s="20" t="n">
        <v>0</v>
      </c>
      <c r="V517" s="20" t="n">
        <v>0</v>
      </c>
      <c r="W517" s="20" t="n">
        <v>0</v>
      </c>
      <c r="X517" s="22" t="n">
        <v>300000</v>
      </c>
      <c r="Y517" s="22" t="n">
        <v>200000</v>
      </c>
      <c r="Z517" s="22" t="n">
        <v>350000</v>
      </c>
      <c r="AA517" s="22" t="n">
        <v>220000</v>
      </c>
      <c r="AB517" s="22" t="n">
        <v>0</v>
      </c>
      <c r="AC517" s="20" t="inlineStr">
        <is>
          <t>NGUYEN VAN QUANG</t>
        </is>
      </c>
      <c r="AD517" s="20" t="inlineStr">
        <is>
          <t>03401010661062</t>
        </is>
      </c>
      <c r="AE517" s="20" t="inlineStr"/>
      <c r="AF517" s="20" t="inlineStr"/>
      <c r="AG517" s="20" t="inlineStr">
        <is>
          <t>MARITIMEBANK CN NINH HIEP HA NOI</t>
        </is>
      </c>
      <c r="AH517" s="20" t="inlineStr">
        <is>
          <t>015203008515</t>
        </is>
      </c>
      <c r="AI517" s="20" t="inlineStr">
        <is>
          <t>11.11111111111111%</t>
        </is>
      </c>
      <c r="AJ517" s="20" t="inlineStr">
        <is>
          <t>157020-01-1007/K1225/180223</t>
        </is>
      </c>
      <c r="AK517" s="20" t="inlineStr">
        <is>
          <t>Hợp đồng lao động Xác định thời hạn</t>
        </is>
      </c>
      <c r="AL517" s="20" t="inlineStr">
        <is>
          <t>2023-05-14</t>
        </is>
      </c>
    </row>
    <row r="518">
      <c r="A518" s="20" t="inlineStr">
        <is>
          <t>157101</t>
        </is>
      </c>
      <c r="B518" s="20" t="inlineStr">
        <is>
          <t>Nông Thị Diệu</t>
        </is>
      </c>
      <c r="C518" s="20" t="inlineStr">
        <is>
          <t>157101-01</t>
        </is>
      </c>
      <c r="D518" s="20" t="inlineStr">
        <is>
          <t>1007</t>
        </is>
      </c>
      <c r="E518" s="20" t="inlineStr">
        <is>
          <t>FOXCONN</t>
        </is>
      </c>
      <c r="F518" s="21" t="inlineStr">
        <is>
          <t>2003-12-25</t>
        </is>
      </c>
      <c r="G518" s="20" t="inlineStr">
        <is>
          <t>OFF</t>
        </is>
      </c>
      <c r="H518" s="21" t="inlineStr">
        <is>
          <t>2023-02-21</t>
        </is>
      </c>
      <c r="I518" s="21" t="inlineStr">
        <is>
          <t>2023-05-14</t>
        </is>
      </c>
      <c r="J518" s="20" t="inlineStr"/>
      <c r="K518" s="20" t="inlineStr">
        <is>
          <t>Công nhân</t>
        </is>
      </c>
      <c r="L518" s="20" t="inlineStr">
        <is>
          <t>Công nhân</t>
        </is>
      </c>
      <c r="M518" s="20" t="inlineStr"/>
      <c r="N518" s="20" t="inlineStr">
        <is>
          <t>LC1</t>
        </is>
      </c>
      <c r="O518" s="20" t="inlineStr">
        <is>
          <t>M-GROSS</t>
        </is>
      </c>
      <c r="P518" s="20" t="inlineStr"/>
      <c r="Q518" s="20" t="inlineStr">
        <is>
          <t>1</t>
        </is>
      </c>
      <c r="R518" s="22" t="n">
        <v>0</v>
      </c>
      <c r="S518" s="22" t="n">
        <v>4500000</v>
      </c>
      <c r="T518" s="22" t="n">
        <v>4500000</v>
      </c>
      <c r="U518" s="20" t="n">
        <v>0</v>
      </c>
      <c r="V518" s="20" t="n">
        <v>0</v>
      </c>
      <c r="W518" s="20" t="n">
        <v>0</v>
      </c>
      <c r="X518" s="22" t="n">
        <v>300000</v>
      </c>
      <c r="Y518" s="22" t="n">
        <v>200000</v>
      </c>
      <c r="Z518" s="22" t="n">
        <v>350000</v>
      </c>
      <c r="AA518" s="22" t="n">
        <v>220000</v>
      </c>
      <c r="AB518" s="22" t="n">
        <v>0</v>
      </c>
      <c r="AC518" s="20" t="inlineStr">
        <is>
          <t>NONG THI DIEU</t>
        </is>
      </c>
      <c r="AD518" s="20" t="inlineStr">
        <is>
          <t>03401010661473</t>
        </is>
      </c>
      <c r="AE518" s="20" t="inlineStr"/>
      <c r="AF518" s="20" t="inlineStr"/>
      <c r="AG518" s="20" t="inlineStr">
        <is>
          <t>MARITIMEBANK CN NINH HIEP HA NOI</t>
        </is>
      </c>
      <c r="AH518" s="20" t="inlineStr">
        <is>
          <t>004303006605</t>
        </is>
      </c>
      <c r="AI518" s="20" t="inlineStr">
        <is>
          <t>11.11111111111111%</t>
        </is>
      </c>
      <c r="AJ518" s="20" t="inlineStr">
        <is>
          <t>157101-01-1007/K1225/210223</t>
        </is>
      </c>
      <c r="AK518" s="20" t="inlineStr">
        <is>
          <t>Hợp đồng lao động Xác định thời hạn</t>
        </is>
      </c>
      <c r="AL518" s="20" t="inlineStr">
        <is>
          <t>2023-05-21</t>
        </is>
      </c>
    </row>
    <row r="519">
      <c r="A519" s="20" t="inlineStr">
        <is>
          <t>119257</t>
        </is>
      </c>
      <c r="B519" s="20" t="inlineStr">
        <is>
          <t>Nông Thị Vân</t>
        </is>
      </c>
      <c r="C519" s="20" t="inlineStr">
        <is>
          <t>119257-03</t>
        </is>
      </c>
      <c r="D519" s="20" t="inlineStr">
        <is>
          <t>1007</t>
        </is>
      </c>
      <c r="E519" s="20" t="inlineStr">
        <is>
          <t>FOXCONN</t>
        </is>
      </c>
      <c r="F519" s="21" t="inlineStr">
        <is>
          <t>1998-09-15</t>
        </is>
      </c>
      <c r="G519" s="20" t="inlineStr">
        <is>
          <t>OFF</t>
        </is>
      </c>
      <c r="H519" s="21" t="inlineStr">
        <is>
          <t>2022-11-28</t>
        </is>
      </c>
      <c r="I519" s="21" t="inlineStr">
        <is>
          <t>2023-05-22</t>
        </is>
      </c>
      <c r="J519" s="20" t="inlineStr"/>
      <c r="K519" s="20" t="inlineStr">
        <is>
          <t>Công nhân</t>
        </is>
      </c>
      <c r="L519" s="20" t="inlineStr">
        <is>
          <t>Công nhân</t>
        </is>
      </c>
      <c r="M519" s="20" t="inlineStr"/>
      <c r="N519" s="20" t="inlineStr">
        <is>
          <t>LC1</t>
        </is>
      </c>
      <c r="O519" s="20" t="inlineStr">
        <is>
          <t>M-GROSS</t>
        </is>
      </c>
      <c r="P519" s="20" t="inlineStr"/>
      <c r="Q519" s="20" t="inlineStr">
        <is>
          <t>1</t>
        </is>
      </c>
      <c r="R519" s="22" t="n">
        <v>0</v>
      </c>
      <c r="S519" s="22" t="n">
        <v>4500000</v>
      </c>
      <c r="T519" s="22" t="n">
        <v>4500000</v>
      </c>
      <c r="U519" s="20" t="n">
        <v>0</v>
      </c>
      <c r="V519" s="20" t="n">
        <v>0</v>
      </c>
      <c r="W519" s="20" t="n">
        <v>0</v>
      </c>
      <c r="X519" s="22" t="n">
        <v>300000</v>
      </c>
      <c r="Y519" s="22" t="n">
        <v>200000</v>
      </c>
      <c r="Z519" s="22" t="n">
        <v>350000</v>
      </c>
      <c r="AA519" s="22" t="n">
        <v>220000</v>
      </c>
      <c r="AB519" s="22" t="n">
        <v>0</v>
      </c>
      <c r="AC519" s="20" t="inlineStr">
        <is>
          <t>NONG THI VAN</t>
        </is>
      </c>
      <c r="AD519" s="20" t="inlineStr">
        <is>
          <t>19035729000018</t>
        </is>
      </c>
      <c r="AE519" s="20" t="inlineStr">
        <is>
          <t>Ngân hàng Thương mại Cổ phần Kỹ thương Việt Nam</t>
        </is>
      </c>
      <c r="AF519" s="20" t="inlineStr">
        <is>
          <t>TCB</t>
        </is>
      </c>
      <c r="AG519" s="20" t="inlineStr">
        <is>
          <t>TECHCOMBANK CN DINH BANG BAC NINH</t>
        </is>
      </c>
      <c r="AH519" s="20" t="inlineStr">
        <is>
          <t>085500361</t>
        </is>
      </c>
      <c r="AI519" s="20" t="inlineStr">
        <is>
          <t>11.11111111111111%</t>
        </is>
      </c>
      <c r="AJ519" s="20" t="inlineStr">
        <is>
          <t>119257-02-1007/K1225/260223</t>
        </is>
      </c>
      <c r="AK519" s="20" t="inlineStr">
        <is>
          <t>Hợp đồng lao động Xác định thời hạn</t>
        </is>
      </c>
      <c r="AL519" s="20" t="inlineStr">
        <is>
          <t>2023-05-21</t>
        </is>
      </c>
    </row>
    <row r="520">
      <c r="A520" s="20" t="inlineStr">
        <is>
          <t>119256</t>
        </is>
      </c>
      <c r="B520" s="20" t="inlineStr">
        <is>
          <t>Nông Văn Hỉ</t>
        </is>
      </c>
      <c r="C520" s="20" t="inlineStr">
        <is>
          <t>119256-03</t>
        </is>
      </c>
      <c r="D520" s="20" t="inlineStr">
        <is>
          <t>1007</t>
        </is>
      </c>
      <c r="E520" s="20" t="inlineStr">
        <is>
          <t>FOXCONN</t>
        </is>
      </c>
      <c r="F520" s="21" t="inlineStr">
        <is>
          <t>1998-12-16</t>
        </is>
      </c>
      <c r="G520" s="20" t="inlineStr">
        <is>
          <t>OFF</t>
        </is>
      </c>
      <c r="H520" s="21" t="inlineStr">
        <is>
          <t>2022-11-28</t>
        </is>
      </c>
      <c r="I520" s="21" t="inlineStr">
        <is>
          <t>2023-05-22</t>
        </is>
      </c>
      <c r="J520" s="20" t="inlineStr"/>
      <c r="K520" s="20" t="inlineStr">
        <is>
          <t>Công nhân</t>
        </is>
      </c>
      <c r="L520" s="20" t="inlineStr">
        <is>
          <t>Công nhân</t>
        </is>
      </c>
      <c r="M520" s="20" t="inlineStr"/>
      <c r="N520" s="20" t="inlineStr">
        <is>
          <t>LC1</t>
        </is>
      </c>
      <c r="O520" s="20" t="inlineStr">
        <is>
          <t>M-GROSS</t>
        </is>
      </c>
      <c r="P520" s="20" t="inlineStr"/>
      <c r="Q520" s="20" t="inlineStr">
        <is>
          <t>1</t>
        </is>
      </c>
      <c r="R520" s="22" t="n">
        <v>0</v>
      </c>
      <c r="S520" s="22" t="n">
        <v>4500000</v>
      </c>
      <c r="T520" s="22" t="n">
        <v>4500000</v>
      </c>
      <c r="U520" s="20" t="n">
        <v>0</v>
      </c>
      <c r="V520" s="20" t="n">
        <v>0</v>
      </c>
      <c r="W520" s="20" t="n">
        <v>0</v>
      </c>
      <c r="X520" s="22" t="n">
        <v>300000</v>
      </c>
      <c r="Y520" s="22" t="n">
        <v>200000</v>
      </c>
      <c r="Z520" s="22" t="n">
        <v>350000</v>
      </c>
      <c r="AA520" s="22" t="n">
        <v>220000</v>
      </c>
      <c r="AB520" s="22" t="n">
        <v>0</v>
      </c>
      <c r="AC520" s="20" t="inlineStr">
        <is>
          <t>NONG VAN HI</t>
        </is>
      </c>
      <c r="AD520" s="20" t="inlineStr">
        <is>
          <t>19035728995016</t>
        </is>
      </c>
      <c r="AE520" s="20" t="inlineStr">
        <is>
          <t>Ngân hàng Thương mại Cổ phần Kỹ thương Việt Nam</t>
        </is>
      </c>
      <c r="AF520" s="20" t="inlineStr">
        <is>
          <t>TCB</t>
        </is>
      </c>
      <c r="AG520" s="20" t="inlineStr">
        <is>
          <t>TECHCOMBANK CN DINH BANG BAC NINH</t>
        </is>
      </c>
      <c r="AH520" s="20" t="inlineStr">
        <is>
          <t>085501365</t>
        </is>
      </c>
      <c r="AI520" s="20" t="inlineStr">
        <is>
          <t>11.11111111111111%</t>
        </is>
      </c>
      <c r="AJ520" s="20" t="inlineStr">
        <is>
          <t>119256-02-1007/K1225/260223</t>
        </is>
      </c>
      <c r="AK520" s="20" t="inlineStr">
        <is>
          <t>Hợp đồng lao động Xác định thời hạn</t>
        </is>
      </c>
      <c r="AL520" s="20" t="inlineStr">
        <is>
          <t>2023-05-21</t>
        </is>
      </c>
    </row>
    <row r="521">
      <c r="A521" s="20" t="inlineStr">
        <is>
          <t>157100</t>
        </is>
      </c>
      <c r="B521" s="20" t="inlineStr">
        <is>
          <t>Nông Văn Kiểm</t>
        </is>
      </c>
      <c r="C521" s="20" t="inlineStr">
        <is>
          <t>157100-01</t>
        </is>
      </c>
      <c r="D521" s="20" t="inlineStr">
        <is>
          <t>1007</t>
        </is>
      </c>
      <c r="E521" s="20" t="inlineStr">
        <is>
          <t>FOXCONN</t>
        </is>
      </c>
      <c r="F521" s="21" t="inlineStr">
        <is>
          <t>1998-09-14</t>
        </is>
      </c>
      <c r="G521" s="20" t="inlineStr">
        <is>
          <t>OFF</t>
        </is>
      </c>
      <c r="H521" s="21" t="inlineStr">
        <is>
          <t>2023-02-21</t>
        </is>
      </c>
      <c r="I521" s="21" t="inlineStr">
        <is>
          <t>2023-05-14</t>
        </is>
      </c>
      <c r="J521" s="20" t="inlineStr"/>
      <c r="K521" s="20" t="inlineStr">
        <is>
          <t>Công nhân</t>
        </is>
      </c>
      <c r="L521" s="20" t="inlineStr">
        <is>
          <t>Công nhân</t>
        </is>
      </c>
      <c r="M521" s="20" t="inlineStr"/>
      <c r="N521" s="20" t="inlineStr">
        <is>
          <t>LC1</t>
        </is>
      </c>
      <c r="O521" s="20" t="inlineStr">
        <is>
          <t>M-GROSS</t>
        </is>
      </c>
      <c r="P521" s="20" t="inlineStr"/>
      <c r="Q521" s="20" t="inlineStr">
        <is>
          <t>1</t>
        </is>
      </c>
      <c r="R521" s="22" t="n">
        <v>0</v>
      </c>
      <c r="S521" s="22" t="n">
        <v>4500000</v>
      </c>
      <c r="T521" s="22" t="n">
        <v>4500000</v>
      </c>
      <c r="U521" s="20" t="n">
        <v>0</v>
      </c>
      <c r="V521" s="20" t="n">
        <v>0</v>
      </c>
      <c r="W521" s="20" t="n">
        <v>0</v>
      </c>
      <c r="X521" s="22" t="n">
        <v>300000</v>
      </c>
      <c r="Y521" s="22" t="n">
        <v>200000</v>
      </c>
      <c r="Z521" s="22" t="n">
        <v>350000</v>
      </c>
      <c r="AA521" s="22" t="n">
        <v>220000</v>
      </c>
      <c r="AB521" s="22" t="n">
        <v>0</v>
      </c>
      <c r="AC521" s="20" t="inlineStr">
        <is>
          <t>NONG VAN KIEM</t>
        </is>
      </c>
      <c r="AD521" s="20" t="inlineStr">
        <is>
          <t>03401010661482</t>
        </is>
      </c>
      <c r="AE521" s="20" t="inlineStr"/>
      <c r="AF521" s="20" t="inlineStr"/>
      <c r="AG521" s="20" t="inlineStr">
        <is>
          <t>MARITIMEBANK CN NINH HIEP HA NOI</t>
        </is>
      </c>
      <c r="AH521" s="20" t="inlineStr">
        <is>
          <t>004098003648</t>
        </is>
      </c>
      <c r="AI521" s="20" t="inlineStr">
        <is>
          <t>11.11111111111111%</t>
        </is>
      </c>
      <c r="AJ521" s="20" t="inlineStr">
        <is>
          <t>157100-01-1007/K1225/210223</t>
        </is>
      </c>
      <c r="AK521" s="20" t="inlineStr">
        <is>
          <t>Hợp đồng lao động Xác định thời hạn</t>
        </is>
      </c>
      <c r="AL521" s="20" t="inlineStr">
        <is>
          <t>2023-05-21</t>
        </is>
      </c>
    </row>
    <row r="522">
      <c r="A522" s="20" t="inlineStr">
        <is>
          <t>156955</t>
        </is>
      </c>
      <c r="B522" s="20" t="inlineStr">
        <is>
          <t>Vy Văn Sơn</t>
        </is>
      </c>
      <c r="C522" s="20" t="inlineStr">
        <is>
          <t>156955-03</t>
        </is>
      </c>
      <c r="D522" s="20" t="inlineStr">
        <is>
          <t>1007</t>
        </is>
      </c>
      <c r="E522" s="20" t="inlineStr">
        <is>
          <t>FOXCONN</t>
        </is>
      </c>
      <c r="F522" s="21" t="inlineStr">
        <is>
          <t>2001-06-22</t>
        </is>
      </c>
      <c r="G522" s="20" t="inlineStr">
        <is>
          <t>OFF</t>
        </is>
      </c>
      <c r="H522" s="21" t="inlineStr">
        <is>
          <t>2023-02-24</t>
        </is>
      </c>
      <c r="I522" s="21" t="inlineStr">
        <is>
          <t>2023-05-17</t>
        </is>
      </c>
      <c r="J522" s="20" t="inlineStr"/>
      <c r="K522" s="20" t="inlineStr">
        <is>
          <t>Công nhân</t>
        </is>
      </c>
      <c r="L522" s="20" t="inlineStr">
        <is>
          <t>Công nhân</t>
        </is>
      </c>
      <c r="M522" s="20" t="inlineStr"/>
      <c r="N522" s="20" t="inlineStr">
        <is>
          <t>LC1</t>
        </is>
      </c>
      <c r="O522" s="20" t="inlineStr">
        <is>
          <t>M-GROSS</t>
        </is>
      </c>
      <c r="P522" s="20" t="inlineStr"/>
      <c r="Q522" s="20" t="inlineStr">
        <is>
          <t>1</t>
        </is>
      </c>
      <c r="R522" s="22" t="n">
        <v>0</v>
      </c>
      <c r="S522" s="22" t="n">
        <v>4600000</v>
      </c>
      <c r="T522" s="22" t="n">
        <v>4600000</v>
      </c>
      <c r="U522" s="20" t="n">
        <v>0</v>
      </c>
      <c r="V522" s="20" t="n">
        <v>0</v>
      </c>
      <c r="W522" s="20" t="n">
        <v>0</v>
      </c>
      <c r="X522" s="22" t="n">
        <v>300000</v>
      </c>
      <c r="Y522" s="22" t="n">
        <v>200000</v>
      </c>
      <c r="Z522" s="22" t="n">
        <v>350000</v>
      </c>
      <c r="AA522" s="22" t="n">
        <v>220000</v>
      </c>
      <c r="AB522" s="22" t="n">
        <v>0</v>
      </c>
      <c r="AC522" s="20" t="inlineStr"/>
      <c r="AD522" s="20" t="inlineStr"/>
      <c r="AE522" s="20" t="inlineStr"/>
      <c r="AF522" s="20" t="inlineStr"/>
      <c r="AG522" s="20" t="inlineStr"/>
      <c r="AH522" s="20" t="inlineStr">
        <is>
          <t>020201005888</t>
        </is>
      </c>
      <c r="AI522" s="20" t="inlineStr">
        <is>
          <t>0%</t>
        </is>
      </c>
      <c r="AJ522" s="20" t="inlineStr">
        <is>
          <t>156955-01-1007/K1225/240223</t>
        </is>
      </c>
      <c r="AK522" s="20" t="inlineStr">
        <is>
          <t>Hợp đồng lao động Xác định thời hạn</t>
        </is>
      </c>
      <c r="AL522" s="20" t="inlineStr">
        <is>
          <t>2023-05-21</t>
        </is>
      </c>
    </row>
    <row r="523">
      <c r="A523" s="20" t="inlineStr">
        <is>
          <t>157065</t>
        </is>
      </c>
      <c r="B523" s="20" t="inlineStr">
        <is>
          <t>Sằm Quốc Duy</t>
        </is>
      </c>
      <c r="C523" s="20" t="inlineStr">
        <is>
          <t>157065-01</t>
        </is>
      </c>
      <c r="D523" s="20" t="inlineStr">
        <is>
          <t>1007</t>
        </is>
      </c>
      <c r="E523" s="20" t="inlineStr">
        <is>
          <t>FOXCONN</t>
        </is>
      </c>
      <c r="F523" s="21" t="inlineStr">
        <is>
          <t>2004-12-19</t>
        </is>
      </c>
      <c r="G523" s="20" t="inlineStr">
        <is>
          <t>OFF</t>
        </is>
      </c>
      <c r="H523" s="21" t="inlineStr">
        <is>
          <t>2023-02-20</t>
        </is>
      </c>
      <c r="I523" s="21" t="inlineStr">
        <is>
          <t>2023-04-09</t>
        </is>
      </c>
      <c r="J523" s="20" t="inlineStr"/>
      <c r="K523" s="20" t="inlineStr">
        <is>
          <t>Công nhân</t>
        </is>
      </c>
      <c r="L523" s="20" t="inlineStr">
        <is>
          <t>Công nhân</t>
        </is>
      </c>
      <c r="M523" s="20" t="inlineStr"/>
      <c r="N523" s="20" t="inlineStr">
        <is>
          <t>LC1</t>
        </is>
      </c>
      <c r="O523" s="20" t="inlineStr">
        <is>
          <t>M-GROSS</t>
        </is>
      </c>
      <c r="P523" s="20" t="inlineStr"/>
      <c r="Q523" s="20" t="inlineStr">
        <is>
          <t>0</t>
        </is>
      </c>
      <c r="R523" s="22" t="n">
        <v>0</v>
      </c>
      <c r="S523" s="22" t="n">
        <v>4500000</v>
      </c>
      <c r="T523" s="22" t="n">
        <v>4500000</v>
      </c>
      <c r="U523" s="20" t="n">
        <v>0</v>
      </c>
      <c r="V523" s="20" t="n">
        <v>0</v>
      </c>
      <c r="W523" s="20" t="n">
        <v>0</v>
      </c>
      <c r="X523" s="22" t="n">
        <v>300000</v>
      </c>
      <c r="Y523" s="22" t="n">
        <v>200000</v>
      </c>
      <c r="Z523" s="22" t="n">
        <v>350000</v>
      </c>
      <c r="AA523" s="22" t="n">
        <v>220000</v>
      </c>
      <c r="AB523" s="22" t="n">
        <v>0</v>
      </c>
      <c r="AC523" s="20" t="inlineStr">
        <is>
          <t>SAM QUOC DUY</t>
        </is>
      </c>
      <c r="AD523" s="20" t="inlineStr">
        <is>
          <t>03401010661352</t>
        </is>
      </c>
      <c r="AE523" s="20" t="inlineStr"/>
      <c r="AF523" s="20" t="inlineStr"/>
      <c r="AG523" s="20" t="inlineStr">
        <is>
          <t>MARITIMEBANK CN NINH HIEP HA NOI</t>
        </is>
      </c>
      <c r="AH523" s="20" t="inlineStr">
        <is>
          <t>008204005805</t>
        </is>
      </c>
      <c r="AI523" s="20" t="inlineStr">
        <is>
          <t>0%</t>
        </is>
      </c>
      <c r="AJ523" s="20" t="inlineStr">
        <is>
          <t>157065-01-1007/K1225/200223</t>
        </is>
      </c>
      <c r="AK523" s="20" t="inlineStr">
        <is>
          <t>Hợp đồng lao động Xác định thời hạn</t>
        </is>
      </c>
      <c r="AL523" s="20" t="inlineStr">
        <is>
          <t>2023-05-21</t>
        </is>
      </c>
    </row>
    <row r="524">
      <c r="A524" s="20" t="inlineStr">
        <is>
          <t>157097</t>
        </is>
      </c>
      <c r="B524" s="20" t="inlineStr">
        <is>
          <t>Nguyễn Văn Đức</t>
        </is>
      </c>
      <c r="C524" s="20" t="inlineStr">
        <is>
          <t>157097-01</t>
        </is>
      </c>
      <c r="D524" s="20" t="inlineStr">
        <is>
          <t>1007</t>
        </is>
      </c>
      <c r="E524" s="20" t="inlineStr">
        <is>
          <t>FOXCONN</t>
        </is>
      </c>
      <c r="F524" s="21" t="inlineStr">
        <is>
          <t>1994-04-09</t>
        </is>
      </c>
      <c r="G524" s="20" t="inlineStr">
        <is>
          <t>OFF</t>
        </is>
      </c>
      <c r="H524" s="21" t="inlineStr">
        <is>
          <t>2023-02-21</t>
        </is>
      </c>
      <c r="I524" s="21" t="inlineStr">
        <is>
          <t>2023-03-18</t>
        </is>
      </c>
      <c r="J524" s="20" t="inlineStr"/>
      <c r="K524" s="20" t="inlineStr">
        <is>
          <t>Công nhân</t>
        </is>
      </c>
      <c r="L524" s="20" t="inlineStr">
        <is>
          <t>Công nhân</t>
        </is>
      </c>
      <c r="M524" s="20" t="inlineStr"/>
      <c r="N524" s="20" t="inlineStr">
        <is>
          <t>LC1</t>
        </is>
      </c>
      <c r="O524" s="20" t="inlineStr">
        <is>
          <t>M-GROSS</t>
        </is>
      </c>
      <c r="P524" s="20" t="inlineStr"/>
      <c r="Q524" s="20" t="inlineStr">
        <is>
          <t>0</t>
        </is>
      </c>
      <c r="R524" s="22" t="n">
        <v>0</v>
      </c>
      <c r="S524" s="22" t="n">
        <v>4500000</v>
      </c>
      <c r="T524" s="22" t="n">
        <v>4500000</v>
      </c>
      <c r="U524" s="20" t="n">
        <v>0</v>
      </c>
      <c r="V524" s="20" t="n">
        <v>0</v>
      </c>
      <c r="W524" s="20" t="n">
        <v>0</v>
      </c>
      <c r="X524" s="22" t="n">
        <v>300000</v>
      </c>
      <c r="Y524" s="22" t="n">
        <v>200000</v>
      </c>
      <c r="Z524" s="22" t="n">
        <v>350000</v>
      </c>
      <c r="AA524" s="22" t="n">
        <v>220000</v>
      </c>
      <c r="AB524" s="22" t="n">
        <v>0</v>
      </c>
      <c r="AC524" s="20" t="inlineStr">
        <is>
          <t>NGUYEN VAN DUC</t>
        </is>
      </c>
      <c r="AD524" s="20" t="inlineStr">
        <is>
          <t>03401010661446</t>
        </is>
      </c>
      <c r="AE524" s="20" t="inlineStr"/>
      <c r="AF524" s="20" t="inlineStr"/>
      <c r="AG524" s="20" t="inlineStr">
        <is>
          <t>MARITIMEBANK CN NINH HIEP HA NOI</t>
        </is>
      </c>
      <c r="AH524" s="20" t="inlineStr">
        <is>
          <t>024094013942</t>
        </is>
      </c>
      <c r="AI524" s="20" t="inlineStr">
        <is>
          <t>11.11111111111111%</t>
        </is>
      </c>
      <c r="AJ524" s="20" t="inlineStr">
        <is>
          <t>157097-01-1007/K1225/210223</t>
        </is>
      </c>
      <c r="AK524" s="20" t="inlineStr">
        <is>
          <t>Hợp đồng lao động Xác định thời hạn</t>
        </is>
      </c>
      <c r="AL524" s="20" t="inlineStr">
        <is>
          <t>2023-05-21</t>
        </is>
      </c>
    </row>
    <row r="525">
      <c r="A525" s="20" t="inlineStr">
        <is>
          <t>157701</t>
        </is>
      </c>
      <c r="B525" s="20" t="inlineStr">
        <is>
          <t>Phạm Thùy Linh</t>
        </is>
      </c>
      <c r="C525" s="20" t="inlineStr">
        <is>
          <t>157701-01</t>
        </is>
      </c>
      <c r="D525" s="20" t="inlineStr">
        <is>
          <t>1007</t>
        </is>
      </c>
      <c r="E525" s="20" t="inlineStr">
        <is>
          <t>FOXCONN</t>
        </is>
      </c>
      <c r="F525" s="21" t="inlineStr">
        <is>
          <t>2003-10-27</t>
        </is>
      </c>
      <c r="G525" s="20" t="inlineStr">
        <is>
          <t>OFF</t>
        </is>
      </c>
      <c r="H525" s="21" t="inlineStr">
        <is>
          <t>2023-03-17</t>
        </is>
      </c>
      <c r="I525" s="21" t="inlineStr">
        <is>
          <t>2023-04-28</t>
        </is>
      </c>
      <c r="J525" s="20" t="inlineStr"/>
      <c r="K525" s="20" t="inlineStr">
        <is>
          <t>Công nhân</t>
        </is>
      </c>
      <c r="L525" s="20" t="inlineStr">
        <is>
          <t>Công nhân</t>
        </is>
      </c>
      <c r="M525" s="20" t="inlineStr"/>
      <c r="N525" s="20" t="inlineStr">
        <is>
          <t>LC1</t>
        </is>
      </c>
      <c r="O525" s="20" t="inlineStr">
        <is>
          <t>M-GROSS</t>
        </is>
      </c>
      <c r="P525" s="20" t="inlineStr"/>
      <c r="Q525" s="20" t="inlineStr">
        <is>
          <t>0</t>
        </is>
      </c>
      <c r="R525" s="22" t="n">
        <v>0</v>
      </c>
      <c r="S525" s="22" t="n">
        <v>4500000</v>
      </c>
      <c r="T525" s="22" t="n">
        <v>4500000</v>
      </c>
      <c r="U525" s="20" t="n">
        <v>0</v>
      </c>
      <c r="V525" s="20" t="n">
        <v>0</v>
      </c>
      <c r="W525" s="20" t="n">
        <v>0</v>
      </c>
      <c r="X525" s="22" t="n">
        <v>300000</v>
      </c>
      <c r="Y525" s="22" t="n">
        <v>200000</v>
      </c>
      <c r="Z525" s="22" t="n">
        <v>350000</v>
      </c>
      <c r="AA525" s="22" t="n">
        <v>220000</v>
      </c>
      <c r="AB525" s="22" t="n">
        <v>0</v>
      </c>
      <c r="AC525" s="20" t="inlineStr">
        <is>
          <t>PHAM THUY LINH</t>
        </is>
      </c>
      <c r="AD525" s="20" t="inlineStr">
        <is>
          <t>19001010842404</t>
        </is>
      </c>
      <c r="AE525" s="20" t="inlineStr"/>
      <c r="AF525" s="20" t="inlineStr"/>
      <c r="AG525" s="20" t="inlineStr">
        <is>
          <t>MARITIMEBANK CN QUE VO BAC NINH</t>
        </is>
      </c>
      <c r="AH525" s="20" t="inlineStr">
        <is>
          <t>038303006409</t>
        </is>
      </c>
      <c r="AI525" s="20" t="inlineStr">
        <is>
          <t>11.11111111111111%</t>
        </is>
      </c>
      <c r="AJ525" s="20" t="inlineStr">
        <is>
          <t>157701-01-1007/K1225/170323</t>
        </is>
      </c>
      <c r="AK525" s="20" t="inlineStr">
        <is>
          <t>Hợp đồng lao động Xác định thời hạn</t>
        </is>
      </c>
      <c r="AL525" s="20" t="inlineStr">
        <is>
          <t>2023-06-18</t>
        </is>
      </c>
    </row>
    <row r="526">
      <c r="A526" s="20" t="inlineStr">
        <is>
          <t>156806</t>
        </is>
      </c>
      <c r="B526" s="20" t="inlineStr">
        <is>
          <t>Trần Văn Hoạt</t>
        </is>
      </c>
      <c r="C526" s="20" t="inlineStr">
        <is>
          <t>156806-01</t>
        </is>
      </c>
      <c r="D526" s="20" t="inlineStr">
        <is>
          <t>1007</t>
        </is>
      </c>
      <c r="E526" s="20" t="inlineStr">
        <is>
          <t>FOXCONN</t>
        </is>
      </c>
      <c r="F526" s="21" t="inlineStr">
        <is>
          <t>2003-06-01</t>
        </is>
      </c>
      <c r="G526" s="20" t="inlineStr">
        <is>
          <t>OFF</t>
        </is>
      </c>
      <c r="H526" s="21" t="inlineStr">
        <is>
          <t>2023-02-11</t>
        </is>
      </c>
      <c r="I526" s="21" t="inlineStr">
        <is>
          <t>2023-04-28</t>
        </is>
      </c>
      <c r="J526" s="20" t="inlineStr"/>
      <c r="K526" s="20" t="inlineStr">
        <is>
          <t>Công nhân</t>
        </is>
      </c>
      <c r="L526" s="20" t="inlineStr">
        <is>
          <t>Công nhân</t>
        </is>
      </c>
      <c r="M526" s="20" t="inlineStr"/>
      <c r="N526" s="20" t="inlineStr">
        <is>
          <t>LC1</t>
        </is>
      </c>
      <c r="O526" s="20" t="inlineStr">
        <is>
          <t>M-GROSS</t>
        </is>
      </c>
      <c r="P526" s="20" t="inlineStr"/>
      <c r="Q526" s="20" t="inlineStr">
        <is>
          <t>0</t>
        </is>
      </c>
      <c r="R526" s="22" t="n">
        <v>0</v>
      </c>
      <c r="S526" s="22" t="n">
        <v>4500000</v>
      </c>
      <c r="T526" s="22" t="n">
        <v>4500000</v>
      </c>
      <c r="U526" s="20" t="n">
        <v>0</v>
      </c>
      <c r="V526" s="20" t="n">
        <v>0</v>
      </c>
      <c r="W526" s="20" t="n">
        <v>0</v>
      </c>
      <c r="X526" s="22" t="n">
        <v>300000</v>
      </c>
      <c r="Y526" s="22" t="n">
        <v>200000</v>
      </c>
      <c r="Z526" s="22" t="n">
        <v>350000</v>
      </c>
      <c r="AA526" s="22" t="n">
        <v>220000</v>
      </c>
      <c r="AB526" s="22" t="n">
        <v>0</v>
      </c>
      <c r="AC526" s="20" t="inlineStr">
        <is>
          <t>TRAN VAN HOAT</t>
        </is>
      </c>
      <c r="AD526" s="20" t="inlineStr">
        <is>
          <t>03401010660412</t>
        </is>
      </c>
      <c r="AE526" s="20" t="inlineStr"/>
      <c r="AF526" s="20" t="inlineStr"/>
      <c r="AG526" s="20" t="inlineStr">
        <is>
          <t>MARITIMEBANK CN NINH HIEP HA NOI</t>
        </is>
      </c>
      <c r="AH526" s="20" t="inlineStr">
        <is>
          <t>040203011360</t>
        </is>
      </c>
      <c r="AI526" s="20" t="inlineStr">
        <is>
          <t>55.55555555555556%</t>
        </is>
      </c>
      <c r="AJ526" s="20" t="inlineStr">
        <is>
          <t>156806-01-1007/K1225/110223</t>
        </is>
      </c>
      <c r="AK526" s="20" t="inlineStr">
        <is>
          <t>Hợp đồng lao động Xác định thời hạn</t>
        </is>
      </c>
      <c r="AL526" s="20" t="inlineStr">
        <is>
          <t>2023-05-07</t>
        </is>
      </c>
    </row>
    <row r="527">
      <c r="A527" s="20" t="inlineStr">
        <is>
          <t>156809</t>
        </is>
      </c>
      <c r="B527" s="20" t="inlineStr">
        <is>
          <t>Trần Văn Linh</t>
        </is>
      </c>
      <c r="C527" s="20" t="inlineStr">
        <is>
          <t>156809-01</t>
        </is>
      </c>
      <c r="D527" s="20" t="inlineStr">
        <is>
          <t>1007</t>
        </is>
      </c>
      <c r="E527" s="20" t="inlineStr">
        <is>
          <t>FOXCONN</t>
        </is>
      </c>
      <c r="F527" s="21" t="inlineStr">
        <is>
          <t>2000-08-14</t>
        </is>
      </c>
      <c r="G527" s="20" t="inlineStr">
        <is>
          <t>OFF</t>
        </is>
      </c>
      <c r="H527" s="21" t="inlineStr">
        <is>
          <t>2023-02-11</t>
        </is>
      </c>
      <c r="I527" s="21" t="inlineStr">
        <is>
          <t>2023-04-28</t>
        </is>
      </c>
      <c r="J527" s="20" t="inlineStr"/>
      <c r="K527" s="20" t="inlineStr">
        <is>
          <t>Công nhân</t>
        </is>
      </c>
      <c r="L527" s="20" t="inlineStr">
        <is>
          <t>Công nhân</t>
        </is>
      </c>
      <c r="M527" s="20" t="inlineStr"/>
      <c r="N527" s="20" t="inlineStr">
        <is>
          <t>LC1</t>
        </is>
      </c>
      <c r="O527" s="20" t="inlineStr">
        <is>
          <t>M-GROSS</t>
        </is>
      </c>
      <c r="P527" s="20" t="inlineStr"/>
      <c r="Q527" s="20" t="inlineStr">
        <is>
          <t>0</t>
        </is>
      </c>
      <c r="R527" s="22" t="n">
        <v>0</v>
      </c>
      <c r="S527" s="22" t="n">
        <v>4500000</v>
      </c>
      <c r="T527" s="22" t="n">
        <v>4500000</v>
      </c>
      <c r="U527" s="20" t="n">
        <v>0</v>
      </c>
      <c r="V527" s="20" t="n">
        <v>0</v>
      </c>
      <c r="W527" s="20" t="n">
        <v>0</v>
      </c>
      <c r="X527" s="22" t="n">
        <v>300000</v>
      </c>
      <c r="Y527" s="22" t="n">
        <v>200000</v>
      </c>
      <c r="Z527" s="22" t="n">
        <v>350000</v>
      </c>
      <c r="AA527" s="22" t="n">
        <v>220000</v>
      </c>
      <c r="AB527" s="22" t="n">
        <v>0</v>
      </c>
      <c r="AC527" s="20" t="inlineStr">
        <is>
          <t>TRAN VAN LINH</t>
        </is>
      </c>
      <c r="AD527" s="20" t="inlineStr">
        <is>
          <t>03401010660476</t>
        </is>
      </c>
      <c r="AE527" s="20" t="inlineStr"/>
      <c r="AF527" s="20" t="inlineStr"/>
      <c r="AG527" s="20" t="inlineStr">
        <is>
          <t>MARITIMEBANK CN NINH HIEP HA NOI</t>
        </is>
      </c>
      <c r="AH527" s="20" t="inlineStr">
        <is>
          <t>040200012452</t>
        </is>
      </c>
      <c r="AI527" s="20" t="inlineStr">
        <is>
          <t>55.55555555555556%</t>
        </is>
      </c>
      <c r="AJ527" s="20" t="inlineStr">
        <is>
          <t>156809-01-1007/K1225/110223</t>
        </is>
      </c>
      <c r="AK527" s="20" t="inlineStr">
        <is>
          <t>Hợp đồng lao động Xác định thời hạn</t>
        </is>
      </c>
      <c r="AL527" s="20" t="inlineStr">
        <is>
          <t>2023-05-07</t>
        </is>
      </c>
    </row>
    <row r="528">
      <c r="A528" s="20" t="inlineStr">
        <is>
          <t>156815</t>
        </is>
      </c>
      <c r="B528" s="20" t="inlineStr">
        <is>
          <t>Quách Thái Sơn</t>
        </is>
      </c>
      <c r="C528" s="20" t="inlineStr">
        <is>
          <t>156815-01</t>
        </is>
      </c>
      <c r="D528" s="20" t="inlineStr">
        <is>
          <t>1007</t>
        </is>
      </c>
      <c r="E528" s="20" t="inlineStr">
        <is>
          <t>FOXCONN</t>
        </is>
      </c>
      <c r="F528" s="21" t="inlineStr">
        <is>
          <t>2002-05-12</t>
        </is>
      </c>
      <c r="G528" s="20" t="inlineStr">
        <is>
          <t>OFF</t>
        </is>
      </c>
      <c r="H528" s="21" t="inlineStr">
        <is>
          <t>2023-02-11</t>
        </is>
      </c>
      <c r="I528" s="21" t="inlineStr">
        <is>
          <t>2023-04-11</t>
        </is>
      </c>
      <c r="J528" s="20" t="inlineStr"/>
      <c r="K528" s="20" t="inlineStr">
        <is>
          <t>Công nhân</t>
        </is>
      </c>
      <c r="L528" s="20" t="inlineStr">
        <is>
          <t>Công nhân</t>
        </is>
      </c>
      <c r="M528" s="20" t="inlineStr"/>
      <c r="N528" s="20" t="inlineStr">
        <is>
          <t>LC1</t>
        </is>
      </c>
      <c r="O528" s="20" t="inlineStr">
        <is>
          <t>M-GROSS</t>
        </is>
      </c>
      <c r="P528" s="20" t="inlineStr"/>
      <c r="Q528" s="20" t="inlineStr">
        <is>
          <t>0</t>
        </is>
      </c>
      <c r="R528" s="22" t="n">
        <v>0</v>
      </c>
      <c r="S528" s="22" t="n">
        <v>4500000</v>
      </c>
      <c r="T528" s="22" t="n">
        <v>4500000</v>
      </c>
      <c r="U528" s="20" t="n">
        <v>0</v>
      </c>
      <c r="V528" s="20" t="n">
        <v>0</v>
      </c>
      <c r="W528" s="20" t="n">
        <v>0</v>
      </c>
      <c r="X528" s="22" t="n">
        <v>300000</v>
      </c>
      <c r="Y528" s="22" t="n">
        <v>200000</v>
      </c>
      <c r="Z528" s="22" t="n">
        <v>350000</v>
      </c>
      <c r="AA528" s="22" t="n">
        <v>220000</v>
      </c>
      <c r="AB528" s="22" t="n">
        <v>0</v>
      </c>
      <c r="AC528" s="20" t="inlineStr">
        <is>
          <t>QUACH THAI SON</t>
        </is>
      </c>
      <c r="AD528" s="20" t="inlineStr">
        <is>
          <t>03401010660506</t>
        </is>
      </c>
      <c r="AE528" s="20" t="inlineStr"/>
      <c r="AF528" s="20" t="inlineStr"/>
      <c r="AG528" s="20" t="inlineStr">
        <is>
          <t>MARITIMEBANK CN NINH HIEP HA NOI</t>
        </is>
      </c>
      <c r="AH528" s="20" t="inlineStr">
        <is>
          <t>038202012309</t>
        </is>
      </c>
      <c r="AI528" s="20" t="inlineStr">
        <is>
          <t>11.11111111111111%</t>
        </is>
      </c>
      <c r="AJ528" s="20" t="inlineStr">
        <is>
          <t>156815-01-1007/K1225/110223</t>
        </is>
      </c>
      <c r="AK528" s="20" t="inlineStr">
        <is>
          <t>Hợp đồng lao động Xác định thời hạn</t>
        </is>
      </c>
      <c r="AL528" s="20" t="inlineStr">
        <is>
          <t>2023-05-07</t>
        </is>
      </c>
    </row>
    <row r="529">
      <c r="A529" s="20" t="inlineStr">
        <is>
          <t>156959</t>
        </is>
      </c>
      <c r="B529" s="20" t="inlineStr">
        <is>
          <t>Vì Thị Hiền</t>
        </is>
      </c>
      <c r="C529" s="20" t="inlineStr">
        <is>
          <t>156959-01</t>
        </is>
      </c>
      <c r="D529" s="20" t="inlineStr">
        <is>
          <t>1007</t>
        </is>
      </c>
      <c r="E529" s="20" t="inlineStr">
        <is>
          <t>FOXCONN</t>
        </is>
      </c>
      <c r="F529" s="21" t="inlineStr">
        <is>
          <t>2000-02-19</t>
        </is>
      </c>
      <c r="G529" s="20" t="inlineStr">
        <is>
          <t>OFF</t>
        </is>
      </c>
      <c r="H529" s="21" t="inlineStr">
        <is>
          <t>2023-02-14</t>
        </is>
      </c>
      <c r="I529" s="21" t="inlineStr">
        <is>
          <t>2023-05-14</t>
        </is>
      </c>
      <c r="J529" s="20" t="inlineStr"/>
      <c r="K529" s="20" t="inlineStr">
        <is>
          <t>Công nhân</t>
        </is>
      </c>
      <c r="L529" s="20" t="inlineStr">
        <is>
          <t>Công nhân</t>
        </is>
      </c>
      <c r="M529" s="20" t="inlineStr"/>
      <c r="N529" s="20" t="inlineStr">
        <is>
          <t>LC1</t>
        </is>
      </c>
      <c r="O529" s="20" t="inlineStr">
        <is>
          <t>M-GROSS</t>
        </is>
      </c>
      <c r="P529" s="20" t="inlineStr"/>
      <c r="Q529" s="20" t="inlineStr">
        <is>
          <t>0</t>
        </is>
      </c>
      <c r="R529" s="22" t="n">
        <v>0</v>
      </c>
      <c r="S529" s="22" t="n">
        <v>4500000</v>
      </c>
      <c r="T529" s="22" t="n">
        <v>4500000</v>
      </c>
      <c r="U529" s="20" t="n">
        <v>0</v>
      </c>
      <c r="V529" s="20" t="n">
        <v>0</v>
      </c>
      <c r="W529" s="20" t="n">
        <v>0</v>
      </c>
      <c r="X529" s="22" t="n">
        <v>300000</v>
      </c>
      <c r="Y529" s="22" t="n">
        <v>200000</v>
      </c>
      <c r="Z529" s="22" t="n">
        <v>350000</v>
      </c>
      <c r="AA529" s="22" t="n">
        <v>220000</v>
      </c>
      <c r="AB529" s="22" t="n">
        <v>0</v>
      </c>
      <c r="AC529" s="20" t="inlineStr">
        <is>
          <t>VI THI HIEN</t>
        </is>
      </c>
      <c r="AD529" s="20" t="inlineStr">
        <is>
          <t>03401010660775</t>
        </is>
      </c>
      <c r="AE529" s="20" t="inlineStr"/>
      <c r="AF529" s="20" t="inlineStr"/>
      <c r="AG529" s="20" t="inlineStr">
        <is>
          <t>MARITIMEBANK CN NINH HIEP HA NOI</t>
        </is>
      </c>
      <c r="AH529" s="20" t="inlineStr">
        <is>
          <t>017300002535</t>
        </is>
      </c>
      <c r="AI529" s="20" t="inlineStr">
        <is>
          <t>11.11111111111111%</t>
        </is>
      </c>
      <c r="AJ529" s="20" t="inlineStr">
        <is>
          <t>156959-01-1007/K1225/140223</t>
        </is>
      </c>
      <c r="AK529" s="20" t="inlineStr">
        <is>
          <t>Hợp đồng lao động Xác định thời hạn</t>
        </is>
      </c>
      <c r="AL529" s="20" t="inlineStr">
        <is>
          <t>2023-05-14</t>
        </is>
      </c>
    </row>
    <row r="530">
      <c r="A530" s="20" t="inlineStr">
        <is>
          <t>156965</t>
        </is>
      </c>
      <c r="B530" s="20" t="inlineStr">
        <is>
          <t>Xeo Văn Quy</t>
        </is>
      </c>
      <c r="C530" s="20" t="inlineStr">
        <is>
          <t>156965-01</t>
        </is>
      </c>
      <c r="D530" s="20" t="inlineStr">
        <is>
          <t>1007</t>
        </is>
      </c>
      <c r="E530" s="20" t="inlineStr">
        <is>
          <t>FOXCONN</t>
        </is>
      </c>
      <c r="F530" s="21" t="inlineStr">
        <is>
          <t>2003-01-03</t>
        </is>
      </c>
      <c r="G530" s="20" t="inlineStr">
        <is>
          <t>OFF</t>
        </is>
      </c>
      <c r="H530" s="21" t="inlineStr">
        <is>
          <t>2023-02-14</t>
        </is>
      </c>
      <c r="I530" s="21" t="inlineStr">
        <is>
          <t>2023-05-14</t>
        </is>
      </c>
      <c r="J530" s="20" t="inlineStr"/>
      <c r="K530" s="20" t="inlineStr">
        <is>
          <t>Công nhân</t>
        </is>
      </c>
      <c r="L530" s="20" t="inlineStr">
        <is>
          <t>Công nhân</t>
        </is>
      </c>
      <c r="M530" s="20" t="inlineStr"/>
      <c r="N530" s="20" t="inlineStr">
        <is>
          <t>LC1</t>
        </is>
      </c>
      <c r="O530" s="20" t="inlineStr">
        <is>
          <t>M-GROSS</t>
        </is>
      </c>
      <c r="P530" s="20" t="inlineStr"/>
      <c r="Q530" s="20" t="inlineStr">
        <is>
          <t>0</t>
        </is>
      </c>
      <c r="R530" s="22" t="n">
        <v>0</v>
      </c>
      <c r="S530" s="22" t="n">
        <v>4500000</v>
      </c>
      <c r="T530" s="22" t="n">
        <v>4500000</v>
      </c>
      <c r="U530" s="20" t="n">
        <v>0</v>
      </c>
      <c r="V530" s="20" t="n">
        <v>0</v>
      </c>
      <c r="W530" s="20" t="n">
        <v>0</v>
      </c>
      <c r="X530" s="22" t="n">
        <v>300000</v>
      </c>
      <c r="Y530" s="22" t="n">
        <v>200000</v>
      </c>
      <c r="Z530" s="22" t="n">
        <v>350000</v>
      </c>
      <c r="AA530" s="22" t="n">
        <v>220000</v>
      </c>
      <c r="AB530" s="22" t="n">
        <v>0</v>
      </c>
      <c r="AC530" s="20" t="inlineStr">
        <is>
          <t>XEO VAN QUY</t>
        </is>
      </c>
      <c r="AD530" s="20" t="inlineStr">
        <is>
          <t>03401010660711</t>
        </is>
      </c>
      <c r="AE530" s="20" t="inlineStr"/>
      <c r="AF530" s="20" t="inlineStr"/>
      <c r="AG530" s="20" t="inlineStr">
        <is>
          <t>MARITIMEBANK CN NINH HIEP HA NOI</t>
        </is>
      </c>
      <c r="AH530" s="20" t="inlineStr">
        <is>
          <t>040203026828</t>
        </is>
      </c>
      <c r="AI530" s="20" t="inlineStr">
        <is>
          <t>11.11111111111111%</t>
        </is>
      </c>
      <c r="AJ530" s="20" t="inlineStr">
        <is>
          <t>156965-01-1007/K1225/140223</t>
        </is>
      </c>
      <c r="AK530" s="20" t="inlineStr">
        <is>
          <t>Hợp đồng lao động Xác định thời hạn</t>
        </is>
      </c>
      <c r="AL530" s="20" t="inlineStr">
        <is>
          <t>2023-05-14</t>
        </is>
      </c>
    </row>
    <row r="531">
      <c r="A531" s="20" t="inlineStr">
        <is>
          <t>157023</t>
        </is>
      </c>
      <c r="B531" s="20" t="inlineStr">
        <is>
          <t>Vi Văn Chín</t>
        </is>
      </c>
      <c r="C531" s="20" t="inlineStr">
        <is>
          <t>157023-01</t>
        </is>
      </c>
      <c r="D531" s="20" t="inlineStr">
        <is>
          <t>1007</t>
        </is>
      </c>
      <c r="E531" s="20" t="inlineStr">
        <is>
          <t>FOXCONN</t>
        </is>
      </c>
      <c r="F531" s="21" t="inlineStr">
        <is>
          <t>2002-04-29</t>
        </is>
      </c>
      <c r="G531" s="20" t="inlineStr">
        <is>
          <t>OFF</t>
        </is>
      </c>
      <c r="H531" s="21" t="inlineStr">
        <is>
          <t>2023-02-18</t>
        </is>
      </c>
      <c r="I531" s="21" t="inlineStr">
        <is>
          <t>2023-05-23</t>
        </is>
      </c>
      <c r="J531" s="20" t="inlineStr"/>
      <c r="K531" s="20" t="inlineStr">
        <is>
          <t>Công nhân</t>
        </is>
      </c>
      <c r="L531" s="20" t="inlineStr">
        <is>
          <t>Công nhân</t>
        </is>
      </c>
      <c r="M531" s="20" t="inlineStr"/>
      <c r="N531" s="20" t="inlineStr">
        <is>
          <t>LC1</t>
        </is>
      </c>
      <c r="O531" s="20" t="inlineStr">
        <is>
          <t>M-GROSS</t>
        </is>
      </c>
      <c r="P531" s="20" t="inlineStr"/>
      <c r="Q531" s="20" t="inlineStr">
        <is>
          <t>0</t>
        </is>
      </c>
      <c r="R531" s="22" t="n">
        <v>0</v>
      </c>
      <c r="S531" s="22" t="n">
        <v>4500000</v>
      </c>
      <c r="T531" s="22" t="n">
        <v>4500000</v>
      </c>
      <c r="U531" s="20" t="n">
        <v>0</v>
      </c>
      <c r="V531" s="20" t="n">
        <v>0</v>
      </c>
      <c r="W531" s="20" t="n">
        <v>0</v>
      </c>
      <c r="X531" s="22" t="n">
        <v>300000</v>
      </c>
      <c r="Y531" s="22" t="n">
        <v>200000</v>
      </c>
      <c r="Z531" s="22" t="n">
        <v>350000</v>
      </c>
      <c r="AA531" s="22" t="n">
        <v>220000</v>
      </c>
      <c r="AB531" s="22" t="n">
        <v>0</v>
      </c>
      <c r="AC531" s="20" t="inlineStr">
        <is>
          <t>VI VAN CHIN</t>
        </is>
      </c>
      <c r="AD531" s="20" t="inlineStr">
        <is>
          <t>03401010661080</t>
        </is>
      </c>
      <c r="AE531" s="20" t="inlineStr"/>
      <c r="AF531" s="20" t="inlineStr"/>
      <c r="AG531" s="20" t="inlineStr">
        <is>
          <t>MARITIMEBANK CN NINH HIEP HA NOI</t>
        </is>
      </c>
      <c r="AH531" s="20" t="inlineStr">
        <is>
          <t>188001389</t>
        </is>
      </c>
      <c r="AI531" s="20" t="inlineStr">
        <is>
          <t>11.11111111111111%</t>
        </is>
      </c>
      <c r="AJ531" s="20" t="inlineStr">
        <is>
          <t>157023-01-1007/K1225/180223</t>
        </is>
      </c>
      <c r="AK531" s="20" t="inlineStr">
        <is>
          <t>Hợp đồng lao động Xác định thời hạn</t>
        </is>
      </c>
      <c r="AL531" s="20" t="inlineStr">
        <is>
          <t>2023-05-14</t>
        </is>
      </c>
    </row>
    <row r="532">
      <c r="A532" s="20" t="inlineStr">
        <is>
          <t>157044</t>
        </is>
      </c>
      <c r="B532" s="20" t="inlineStr">
        <is>
          <t>Vi Thị Long</t>
        </is>
      </c>
      <c r="C532" s="20" t="inlineStr">
        <is>
          <t>157044-01</t>
        </is>
      </c>
      <c r="D532" s="20" t="inlineStr">
        <is>
          <t>1007</t>
        </is>
      </c>
      <c r="E532" s="20" t="inlineStr">
        <is>
          <t>FOXCONN</t>
        </is>
      </c>
      <c r="F532" s="21" t="inlineStr">
        <is>
          <t>1996-11-20</t>
        </is>
      </c>
      <c r="G532" s="20" t="inlineStr">
        <is>
          <t>OFF</t>
        </is>
      </c>
      <c r="H532" s="21" t="inlineStr">
        <is>
          <t>2023-02-18</t>
        </is>
      </c>
      <c r="I532" s="21" t="inlineStr">
        <is>
          <t>2023-05-14</t>
        </is>
      </c>
      <c r="J532" s="20" t="inlineStr"/>
      <c r="K532" s="20" t="inlineStr">
        <is>
          <t>Công nhân</t>
        </is>
      </c>
      <c r="L532" s="20" t="inlineStr">
        <is>
          <t>Công nhân</t>
        </is>
      </c>
      <c r="M532" s="20" t="inlineStr"/>
      <c r="N532" s="20" t="inlineStr">
        <is>
          <t>LC1</t>
        </is>
      </c>
      <c r="O532" s="20" t="inlineStr">
        <is>
          <t>M-GROSS</t>
        </is>
      </c>
      <c r="P532" s="20" t="inlineStr"/>
      <c r="Q532" s="20" t="inlineStr">
        <is>
          <t>0</t>
        </is>
      </c>
      <c r="R532" s="22" t="n">
        <v>0</v>
      </c>
      <c r="S532" s="22" t="n">
        <v>4500000</v>
      </c>
      <c r="T532" s="22" t="n">
        <v>4500000</v>
      </c>
      <c r="U532" s="20" t="n">
        <v>0</v>
      </c>
      <c r="V532" s="20" t="n">
        <v>0</v>
      </c>
      <c r="W532" s="20" t="n">
        <v>0</v>
      </c>
      <c r="X532" s="22" t="n">
        <v>300000</v>
      </c>
      <c r="Y532" s="22" t="n">
        <v>200000</v>
      </c>
      <c r="Z532" s="22" t="n">
        <v>350000</v>
      </c>
      <c r="AA532" s="22" t="n">
        <v>220000</v>
      </c>
      <c r="AB532" s="22" t="n">
        <v>0</v>
      </c>
      <c r="AC532" s="20" t="inlineStr">
        <is>
          <t>VI THI LONG</t>
        </is>
      </c>
      <c r="AD532" s="20" t="inlineStr">
        <is>
          <t>03401010661213</t>
        </is>
      </c>
      <c r="AE532" s="20" t="inlineStr"/>
      <c r="AF532" s="20" t="inlineStr"/>
      <c r="AG532" s="20" t="inlineStr">
        <is>
          <t>MARITIMEBANK CN NINH HIEP HA NOI</t>
        </is>
      </c>
      <c r="AH532" s="20" t="inlineStr">
        <is>
          <t>038196030024</t>
        </is>
      </c>
      <c r="AI532" s="20" t="inlineStr">
        <is>
          <t>11.11111111111111%</t>
        </is>
      </c>
      <c r="AJ532" s="20" t="inlineStr">
        <is>
          <t>157044-01-1007/K1225/180223</t>
        </is>
      </c>
      <c r="AK532" s="20" t="inlineStr">
        <is>
          <t>Hợp đồng lao động Xác định thời hạn</t>
        </is>
      </c>
      <c r="AL532" s="20" t="inlineStr">
        <is>
          <t>2023-05-14</t>
        </is>
      </c>
    </row>
    <row r="533">
      <c r="A533" s="20" t="inlineStr">
        <is>
          <t>157045</t>
        </is>
      </c>
      <c r="B533" s="20" t="inlineStr">
        <is>
          <t>Vũ Thị Hồng</t>
        </is>
      </c>
      <c r="C533" s="20" t="inlineStr">
        <is>
          <t>157045-01</t>
        </is>
      </c>
      <c r="D533" s="20" t="inlineStr">
        <is>
          <t>1007</t>
        </is>
      </c>
      <c r="E533" s="20" t="inlineStr">
        <is>
          <t>FOXCONN</t>
        </is>
      </c>
      <c r="F533" s="21" t="inlineStr">
        <is>
          <t>1995-09-07</t>
        </is>
      </c>
      <c r="G533" s="20" t="inlineStr">
        <is>
          <t>OFF</t>
        </is>
      </c>
      <c r="H533" s="21" t="inlineStr">
        <is>
          <t>2023-02-18</t>
        </is>
      </c>
      <c r="I533" s="21" t="inlineStr">
        <is>
          <t>2023-05-14</t>
        </is>
      </c>
      <c r="J533" s="20" t="inlineStr"/>
      <c r="K533" s="20" t="inlineStr">
        <is>
          <t>Công nhân</t>
        </is>
      </c>
      <c r="L533" s="20" t="inlineStr">
        <is>
          <t>Công nhân</t>
        </is>
      </c>
      <c r="M533" s="20" t="inlineStr"/>
      <c r="N533" s="20" t="inlineStr">
        <is>
          <t>LC1</t>
        </is>
      </c>
      <c r="O533" s="20" t="inlineStr">
        <is>
          <t>M-GROSS</t>
        </is>
      </c>
      <c r="P533" s="20" t="inlineStr"/>
      <c r="Q533" s="20" t="inlineStr">
        <is>
          <t>0</t>
        </is>
      </c>
      <c r="R533" s="22" t="n">
        <v>0</v>
      </c>
      <c r="S533" s="22" t="n">
        <v>4500000</v>
      </c>
      <c r="T533" s="22" t="n">
        <v>4500000</v>
      </c>
      <c r="U533" s="20" t="n">
        <v>0</v>
      </c>
      <c r="V533" s="20" t="n">
        <v>0</v>
      </c>
      <c r="W533" s="20" t="n">
        <v>0</v>
      </c>
      <c r="X533" s="22" t="n">
        <v>300000</v>
      </c>
      <c r="Y533" s="22" t="n">
        <v>200000</v>
      </c>
      <c r="Z533" s="22" t="n">
        <v>350000</v>
      </c>
      <c r="AA533" s="22" t="n">
        <v>220000</v>
      </c>
      <c r="AB533" s="22" t="n">
        <v>0</v>
      </c>
      <c r="AC533" s="20" t="inlineStr">
        <is>
          <t>VU THI HONG</t>
        </is>
      </c>
      <c r="AD533" s="20" t="inlineStr">
        <is>
          <t>03401010661204</t>
        </is>
      </c>
      <c r="AE533" s="20" t="inlineStr"/>
      <c r="AF533" s="20" t="inlineStr"/>
      <c r="AG533" s="20" t="inlineStr">
        <is>
          <t>MARITIMEBANK CN NINH HIEP HA NOI</t>
        </is>
      </c>
      <c r="AH533" s="20" t="inlineStr">
        <is>
          <t>024195015738</t>
        </is>
      </c>
      <c r="AI533" s="20" t="inlineStr">
        <is>
          <t>11.11111111111111%</t>
        </is>
      </c>
      <c r="AJ533" s="20" t="inlineStr">
        <is>
          <t>157045-01-1007/K1225/180223</t>
        </is>
      </c>
      <c r="AK533" s="20" t="inlineStr">
        <is>
          <t>Hợp đồng lao động Xác định thời hạn</t>
        </is>
      </c>
      <c r="AL533" s="20" t="inlineStr">
        <is>
          <t>2023-05-14</t>
        </is>
      </c>
    </row>
    <row r="534">
      <c r="A534" s="20" t="inlineStr">
        <is>
          <t>157064</t>
        </is>
      </c>
      <c r="B534" s="20" t="inlineStr">
        <is>
          <t>Triệu Văn Ngụy</t>
        </is>
      </c>
      <c r="C534" s="20" t="inlineStr">
        <is>
          <t>157064-01</t>
        </is>
      </c>
      <c r="D534" s="20" t="inlineStr">
        <is>
          <t>1007</t>
        </is>
      </c>
      <c r="E534" s="20" t="inlineStr">
        <is>
          <t>FOXCONN</t>
        </is>
      </c>
      <c r="F534" s="21" t="inlineStr">
        <is>
          <t>2004-10-11</t>
        </is>
      </c>
      <c r="G534" s="20" t="inlineStr">
        <is>
          <t>OFF</t>
        </is>
      </c>
      <c r="H534" s="21" t="inlineStr">
        <is>
          <t>2023-02-20</t>
        </is>
      </c>
      <c r="I534" s="21" t="inlineStr">
        <is>
          <t>2023-05-21</t>
        </is>
      </c>
      <c r="J534" s="20" t="inlineStr"/>
      <c r="K534" s="20" t="inlineStr">
        <is>
          <t>Công nhân</t>
        </is>
      </c>
      <c r="L534" s="20" t="inlineStr">
        <is>
          <t>Công nhân</t>
        </is>
      </c>
      <c r="M534" s="20" t="inlineStr"/>
      <c r="N534" s="20" t="inlineStr">
        <is>
          <t>LC1</t>
        </is>
      </c>
      <c r="O534" s="20" t="inlineStr">
        <is>
          <t>M-GROSS</t>
        </is>
      </c>
      <c r="P534" s="20" t="inlineStr"/>
      <c r="Q534" s="20" t="inlineStr">
        <is>
          <t>0</t>
        </is>
      </c>
      <c r="R534" s="22" t="n">
        <v>0</v>
      </c>
      <c r="S534" s="22" t="n">
        <v>4500000</v>
      </c>
      <c r="T534" s="22" t="n">
        <v>4500000</v>
      </c>
      <c r="U534" s="20" t="n">
        <v>0</v>
      </c>
      <c r="V534" s="20" t="n">
        <v>0</v>
      </c>
      <c r="W534" s="20" t="n">
        <v>0</v>
      </c>
      <c r="X534" s="22" t="n">
        <v>300000</v>
      </c>
      <c r="Y534" s="22" t="n">
        <v>200000</v>
      </c>
      <c r="Z534" s="22" t="n">
        <v>350000</v>
      </c>
      <c r="AA534" s="22" t="n">
        <v>220000</v>
      </c>
      <c r="AB534" s="22" t="n">
        <v>0</v>
      </c>
      <c r="AC534" s="20" t="inlineStr">
        <is>
          <t>TRIEU VAN NGUY</t>
        </is>
      </c>
      <c r="AD534" s="20" t="inlineStr">
        <is>
          <t>03401010661343</t>
        </is>
      </c>
      <c r="AE534" s="20" t="inlineStr"/>
      <c r="AF534" s="20" t="inlineStr"/>
      <c r="AG534" s="20" t="inlineStr">
        <is>
          <t>MARITIMEBANK CN NINH HIEP HA NOI</t>
        </is>
      </c>
      <c r="AH534" s="20" t="inlineStr">
        <is>
          <t>008204002769</t>
        </is>
      </c>
      <c r="AI534" s="20" t="inlineStr">
        <is>
          <t>11.11111111111111%</t>
        </is>
      </c>
      <c r="AJ534" s="20" t="inlineStr">
        <is>
          <t>157064-01-1007/K1225/200223</t>
        </is>
      </c>
      <c r="AK534" s="20" t="inlineStr">
        <is>
          <t>Hợp đồng lao động Xác định thời hạn</t>
        </is>
      </c>
      <c r="AL534" s="20" t="inlineStr">
        <is>
          <t>2023-05-21</t>
        </is>
      </c>
    </row>
    <row r="535">
      <c r="A535" s="20" t="inlineStr">
        <is>
          <t>157592</t>
        </is>
      </c>
      <c r="B535" s="20" t="inlineStr">
        <is>
          <t>Triệu Việt Hoàng</t>
        </is>
      </c>
      <c r="C535" s="20" t="inlineStr">
        <is>
          <t>157592-01</t>
        </is>
      </c>
      <c r="D535" s="20" t="inlineStr">
        <is>
          <t>1007</t>
        </is>
      </c>
      <c r="E535" s="20" t="inlineStr">
        <is>
          <t>FOXCONN</t>
        </is>
      </c>
      <c r="F535" s="21" t="inlineStr">
        <is>
          <t>2002-02-05</t>
        </is>
      </c>
      <c r="G535" s="20" t="inlineStr">
        <is>
          <t>OFF</t>
        </is>
      </c>
      <c r="H535" s="21" t="inlineStr">
        <is>
          <t>2023-03-13</t>
        </is>
      </c>
      <c r="I535" s="21" t="inlineStr">
        <is>
          <t>2023-04-10</t>
        </is>
      </c>
      <c r="J535" s="20" t="inlineStr"/>
      <c r="K535" s="20" t="inlineStr">
        <is>
          <t>Công nhân</t>
        </is>
      </c>
      <c r="L535" s="20" t="inlineStr">
        <is>
          <t>Công nhân</t>
        </is>
      </c>
      <c r="M535" s="20" t="inlineStr"/>
      <c r="N535" s="20" t="inlineStr">
        <is>
          <t>LC1</t>
        </is>
      </c>
      <c r="O535" s="20" t="inlineStr">
        <is>
          <t>M-GROSS</t>
        </is>
      </c>
      <c r="P535" s="20" t="inlineStr"/>
      <c r="Q535" s="20" t="inlineStr">
        <is>
          <t>0</t>
        </is>
      </c>
      <c r="R535" s="22" t="n">
        <v>0</v>
      </c>
      <c r="S535" s="22" t="n">
        <v>4500000</v>
      </c>
      <c r="T535" s="22" t="n">
        <v>4500000</v>
      </c>
      <c r="U535" s="20" t="n">
        <v>0</v>
      </c>
      <c r="V535" s="20" t="n">
        <v>0</v>
      </c>
      <c r="W535" s="20" t="n">
        <v>0</v>
      </c>
      <c r="X535" s="22" t="n">
        <v>300000</v>
      </c>
      <c r="Y535" s="22" t="n">
        <v>200000</v>
      </c>
      <c r="Z535" s="22" t="n">
        <v>350000</v>
      </c>
      <c r="AA535" s="22" t="n">
        <v>220000</v>
      </c>
      <c r="AB535" s="22" t="n">
        <v>0</v>
      </c>
      <c r="AC535" s="20" t="inlineStr">
        <is>
          <t>TRIEU VIET HOANG</t>
        </is>
      </c>
      <c r="AD535" s="20" t="inlineStr">
        <is>
          <t>03401010517673</t>
        </is>
      </c>
      <c r="AE535" s="20" t="inlineStr"/>
      <c r="AF535" s="20" t="inlineStr"/>
      <c r="AG535" s="20" t="inlineStr">
        <is>
          <t>MARITIMEBANK CN NINH HIEP HA NOI</t>
        </is>
      </c>
      <c r="AH535" s="20" t="inlineStr">
        <is>
          <t>020202003860</t>
        </is>
      </c>
      <c r="AI535" s="20" t="inlineStr">
        <is>
          <t>11.11111111111111%</t>
        </is>
      </c>
      <c r="AJ535" s="20" t="inlineStr">
        <is>
          <t>157592-01-1007/K1225/130323</t>
        </is>
      </c>
      <c r="AK535" s="20" t="inlineStr">
        <is>
          <t>Hợp đồng lao động Xác định thời hạn</t>
        </is>
      </c>
      <c r="AL535" s="20" t="inlineStr">
        <is>
          <t>2023-06-11</t>
        </is>
      </c>
    </row>
    <row r="536">
      <c r="A536" s="20" t="inlineStr">
        <is>
          <t>157644</t>
        </is>
      </c>
      <c r="B536" s="20" t="inlineStr">
        <is>
          <t>Quang Thị Thu Nguyệt</t>
        </is>
      </c>
      <c r="C536" s="20" t="inlineStr">
        <is>
          <t>157644-01</t>
        </is>
      </c>
      <c r="D536" s="20" t="inlineStr">
        <is>
          <t>1007</t>
        </is>
      </c>
      <c r="E536" s="20" t="inlineStr">
        <is>
          <t>FOXCONN</t>
        </is>
      </c>
      <c r="F536" s="21" t="inlineStr">
        <is>
          <t>2004-06-05</t>
        </is>
      </c>
      <c r="G536" s="20" t="inlineStr">
        <is>
          <t>OFF</t>
        </is>
      </c>
      <c r="H536" s="21" t="inlineStr">
        <is>
          <t>2023-03-14</t>
        </is>
      </c>
      <c r="I536" s="21" t="inlineStr">
        <is>
          <t>2023-04-28</t>
        </is>
      </c>
      <c r="J536" s="20" t="inlineStr"/>
      <c r="K536" s="20" t="inlineStr">
        <is>
          <t>Công nhân</t>
        </is>
      </c>
      <c r="L536" s="20" t="inlineStr">
        <is>
          <t>Công nhân</t>
        </is>
      </c>
      <c r="M536" s="20" t="inlineStr"/>
      <c r="N536" s="20" t="inlineStr">
        <is>
          <t>LC1</t>
        </is>
      </c>
      <c r="O536" s="20" t="inlineStr">
        <is>
          <t>M-GROSS</t>
        </is>
      </c>
      <c r="P536" s="20" t="inlineStr"/>
      <c r="Q536" s="20" t="inlineStr">
        <is>
          <t>0</t>
        </is>
      </c>
      <c r="R536" s="22" t="n">
        <v>0</v>
      </c>
      <c r="S536" s="22" t="n">
        <v>4500000</v>
      </c>
      <c r="T536" s="22" t="n">
        <v>4500000</v>
      </c>
      <c r="U536" s="20" t="n">
        <v>0</v>
      </c>
      <c r="V536" s="20" t="n">
        <v>0</v>
      </c>
      <c r="W536" s="20" t="n">
        <v>0</v>
      </c>
      <c r="X536" s="22" t="n">
        <v>300000</v>
      </c>
      <c r="Y536" s="22" t="n">
        <v>200000</v>
      </c>
      <c r="Z536" s="22" t="n">
        <v>350000</v>
      </c>
      <c r="AA536" s="22" t="n">
        <v>220000</v>
      </c>
      <c r="AB536" s="22" t="n">
        <v>0</v>
      </c>
      <c r="AC536" s="20" t="inlineStr">
        <is>
          <t>QUANG THI THU NGUYET</t>
        </is>
      </c>
      <c r="AD536" s="20" t="inlineStr">
        <is>
          <t>03401010517749</t>
        </is>
      </c>
      <c r="AE536" s="20" t="inlineStr"/>
      <c r="AF536" s="20" t="inlineStr"/>
      <c r="AG536" s="20" t="inlineStr">
        <is>
          <t>MARITIMEBANK CN NINH HIEP HA NOI</t>
        </is>
      </c>
      <c r="AH536" s="20" t="inlineStr">
        <is>
          <t>040304029404</t>
        </is>
      </c>
      <c r="AI536" s="20" t="inlineStr">
        <is>
          <t>11.11111111111111%</t>
        </is>
      </c>
      <c r="AJ536" s="20" t="inlineStr">
        <is>
          <t>157644-01-1007/K1225/140323</t>
        </is>
      </c>
      <c r="AK536" s="20" t="inlineStr">
        <is>
          <t>Hợp đồng lao động Xác định thời hạn</t>
        </is>
      </c>
      <c r="AL536" s="20" t="inlineStr">
        <is>
          <t>2023-06-12</t>
        </is>
      </c>
    </row>
    <row r="537">
      <c r="A537" s="20" t="inlineStr">
        <is>
          <t>157659</t>
        </is>
      </c>
      <c r="B537" s="20" t="inlineStr">
        <is>
          <t>Vi Văn Dũng</t>
        </is>
      </c>
      <c r="C537" s="20" t="inlineStr">
        <is>
          <t>157659-01</t>
        </is>
      </c>
      <c r="D537" s="20" t="inlineStr">
        <is>
          <t>1007</t>
        </is>
      </c>
      <c r="E537" s="20" t="inlineStr">
        <is>
          <t>FOXCONN</t>
        </is>
      </c>
      <c r="F537" s="21" t="inlineStr">
        <is>
          <t>2002-11-02</t>
        </is>
      </c>
      <c r="G537" s="20" t="inlineStr">
        <is>
          <t>OFF</t>
        </is>
      </c>
      <c r="H537" s="21" t="inlineStr">
        <is>
          <t>2023-03-14</t>
        </is>
      </c>
      <c r="I537" s="21" t="inlineStr">
        <is>
          <t>2023-04-04</t>
        </is>
      </c>
      <c r="J537" s="20" t="inlineStr"/>
      <c r="K537" s="20" t="inlineStr">
        <is>
          <t>Công nhân</t>
        </is>
      </c>
      <c r="L537" s="20" t="inlineStr">
        <is>
          <t>Công nhân</t>
        </is>
      </c>
      <c r="M537" s="20" t="inlineStr"/>
      <c r="N537" s="20" t="inlineStr">
        <is>
          <t>LC1</t>
        </is>
      </c>
      <c r="O537" s="20" t="inlineStr">
        <is>
          <t>M-GROSS</t>
        </is>
      </c>
      <c r="P537" s="20" t="inlineStr"/>
      <c r="Q537" s="20" t="inlineStr">
        <is>
          <t>0</t>
        </is>
      </c>
      <c r="R537" s="22" t="n">
        <v>0</v>
      </c>
      <c r="S537" s="22" t="n">
        <v>4500000</v>
      </c>
      <c r="T537" s="22" t="n">
        <v>4500000</v>
      </c>
      <c r="U537" s="20" t="n">
        <v>0</v>
      </c>
      <c r="V537" s="20" t="n">
        <v>0</v>
      </c>
      <c r="W537" s="20" t="n">
        <v>0</v>
      </c>
      <c r="X537" s="22" t="n">
        <v>300000</v>
      </c>
      <c r="Y537" s="22" t="n">
        <v>200000</v>
      </c>
      <c r="Z537" s="22" t="n">
        <v>350000</v>
      </c>
      <c r="AA537" s="22" t="n">
        <v>220000</v>
      </c>
      <c r="AB537" s="22" t="n">
        <v>0</v>
      </c>
      <c r="AC537" s="20" t="inlineStr">
        <is>
          <t>VI VAN DUNG</t>
        </is>
      </c>
      <c r="AD537" s="20" t="inlineStr">
        <is>
          <t>03401010517851</t>
        </is>
      </c>
      <c r="AE537" s="20" t="inlineStr"/>
      <c r="AF537" s="20" t="inlineStr"/>
      <c r="AG537" s="20" t="inlineStr">
        <is>
          <t>MARITIMEBANK CN NINH HIEP HA NOI</t>
        </is>
      </c>
      <c r="AH537" s="20" t="inlineStr">
        <is>
          <t>038202001563</t>
        </is>
      </c>
      <c r="AI537" s="20" t="inlineStr">
        <is>
          <t>11.11111111111111%</t>
        </is>
      </c>
      <c r="AJ537" s="20" t="inlineStr">
        <is>
          <t>157659-01-1007/K1225/140323</t>
        </is>
      </c>
      <c r="AK537" s="20" t="inlineStr">
        <is>
          <t>Hợp đồng lao động Xác định thời hạn</t>
        </is>
      </c>
      <c r="AL537" s="20" t="inlineStr">
        <is>
          <t>2023-06-12</t>
        </is>
      </c>
    </row>
    <row r="538">
      <c r="A538" s="20" t="inlineStr">
        <is>
          <t>157223</t>
        </is>
      </c>
      <c r="B538" s="20" t="inlineStr">
        <is>
          <t>Trần Việt Trung</t>
        </is>
      </c>
      <c r="C538" s="20" t="inlineStr">
        <is>
          <t>157223-01</t>
        </is>
      </c>
      <c r="D538" s="20" t="inlineStr">
        <is>
          <t>1007</t>
        </is>
      </c>
      <c r="E538" s="20" t="inlineStr">
        <is>
          <t>FOXCONN</t>
        </is>
      </c>
      <c r="F538" s="21" t="inlineStr">
        <is>
          <t>2000-08-27</t>
        </is>
      </c>
      <c r="G538" s="20" t="inlineStr">
        <is>
          <t>OFF</t>
        </is>
      </c>
      <c r="H538" s="21" t="inlineStr">
        <is>
          <t>2023-02-24</t>
        </is>
      </c>
      <c r="I538" s="21" t="inlineStr">
        <is>
          <t>2023-04-02</t>
        </is>
      </c>
      <c r="J538" s="20" t="inlineStr"/>
      <c r="K538" s="20" t="inlineStr">
        <is>
          <t>Công nhân</t>
        </is>
      </c>
      <c r="L538" s="20" t="inlineStr">
        <is>
          <t>Công nhân</t>
        </is>
      </c>
      <c r="M538" s="20" t="inlineStr"/>
      <c r="N538" s="20" t="inlineStr">
        <is>
          <t>LC1</t>
        </is>
      </c>
      <c r="O538" s="20" t="inlineStr">
        <is>
          <t>M-GROSS</t>
        </is>
      </c>
      <c r="P538" s="20" t="inlineStr"/>
      <c r="Q538" s="20" t="inlineStr">
        <is>
          <t>0</t>
        </is>
      </c>
      <c r="R538" s="22" t="n">
        <v>0</v>
      </c>
      <c r="S538" s="22" t="n">
        <v>4500000</v>
      </c>
      <c r="T538" s="22" t="n">
        <v>4500000</v>
      </c>
      <c r="U538" s="20" t="n">
        <v>0</v>
      </c>
      <c r="V538" s="20" t="n">
        <v>0</v>
      </c>
      <c r="W538" s="20" t="n">
        <v>0</v>
      </c>
      <c r="X538" s="22" t="n">
        <v>300000</v>
      </c>
      <c r="Y538" s="22" t="n">
        <v>200000</v>
      </c>
      <c r="Z538" s="22" t="n">
        <v>350000</v>
      </c>
      <c r="AA538" s="22" t="n">
        <v>220000</v>
      </c>
      <c r="AB538" s="22" t="n">
        <v>0</v>
      </c>
      <c r="AC538" s="20" t="inlineStr">
        <is>
          <t>TRAN VIET TRUNG</t>
        </is>
      </c>
      <c r="AD538" s="20" t="inlineStr">
        <is>
          <t>03401010661521</t>
        </is>
      </c>
      <c r="AE538" s="20" t="inlineStr"/>
      <c r="AF538" s="20" t="inlineStr"/>
      <c r="AG538" s="20" t="inlineStr">
        <is>
          <t>MARITIMEBANK CN NINH HIEP HA NOI</t>
        </is>
      </c>
      <c r="AH538" s="20" t="inlineStr">
        <is>
          <t>017200003426</t>
        </is>
      </c>
      <c r="AI538" s="20" t="inlineStr">
        <is>
          <t>0%</t>
        </is>
      </c>
      <c r="AJ538" s="20" t="inlineStr">
        <is>
          <t>157223-01-1007/K1225/240223</t>
        </is>
      </c>
      <c r="AK538" s="20" t="inlineStr">
        <is>
          <t>Hợp đồng lao động Xác định thời hạn</t>
        </is>
      </c>
      <c r="AL538" s="20" t="inlineStr">
        <is>
          <t>2023-05-21</t>
        </is>
      </c>
    </row>
    <row r="539">
      <c r="A539" s="20" t="inlineStr">
        <is>
          <t>157703</t>
        </is>
      </c>
      <c r="B539" s="20" t="inlineStr">
        <is>
          <t>Trương Hùng Phi</t>
        </is>
      </c>
      <c r="C539" s="20" t="inlineStr">
        <is>
          <t>157703-01</t>
        </is>
      </c>
      <c r="D539" s="20" t="inlineStr">
        <is>
          <t>1007</t>
        </is>
      </c>
      <c r="E539" s="20" t="inlineStr">
        <is>
          <t>FOXCONN</t>
        </is>
      </c>
      <c r="F539" s="21" t="inlineStr">
        <is>
          <t>1988-09-15</t>
        </is>
      </c>
      <c r="G539" s="20" t="inlineStr">
        <is>
          <t>OFF</t>
        </is>
      </c>
      <c r="H539" s="21" t="inlineStr">
        <is>
          <t>2023-03-17</t>
        </is>
      </c>
      <c r="I539" s="21" t="inlineStr">
        <is>
          <t>2023-05-26</t>
        </is>
      </c>
      <c r="J539" s="20" t="inlineStr"/>
      <c r="K539" s="20" t="inlineStr">
        <is>
          <t>Công nhân</t>
        </is>
      </c>
      <c r="L539" s="20" t="inlineStr">
        <is>
          <t>Công nhân</t>
        </is>
      </c>
      <c r="M539" s="20" t="inlineStr"/>
      <c r="N539" s="20" t="inlineStr">
        <is>
          <t>LC1</t>
        </is>
      </c>
      <c r="O539" s="20" t="inlineStr">
        <is>
          <t>M-GROSS</t>
        </is>
      </c>
      <c r="P539" s="20" t="inlineStr"/>
      <c r="Q539" s="20" t="inlineStr">
        <is>
          <t>0</t>
        </is>
      </c>
      <c r="R539" s="22" t="n">
        <v>0</v>
      </c>
      <c r="S539" s="22" t="n">
        <v>4500000</v>
      </c>
      <c r="T539" s="22" t="n">
        <v>4500000</v>
      </c>
      <c r="U539" s="20" t="n">
        <v>0</v>
      </c>
      <c r="V539" s="20" t="n">
        <v>0</v>
      </c>
      <c r="W539" s="20" t="n">
        <v>0</v>
      </c>
      <c r="X539" s="22" t="n">
        <v>300000</v>
      </c>
      <c r="Y539" s="22" t="n">
        <v>200000</v>
      </c>
      <c r="Z539" s="22" t="n">
        <v>350000</v>
      </c>
      <c r="AA539" s="22" t="n">
        <v>220000</v>
      </c>
      <c r="AB539" s="22" t="n">
        <v>0</v>
      </c>
      <c r="AC539" s="20" t="inlineStr">
        <is>
          <t>TRUONG HUNG PHI</t>
        </is>
      </c>
      <c r="AD539" s="20" t="inlineStr">
        <is>
          <t>03401010517879</t>
        </is>
      </c>
      <c r="AE539" s="20" t="inlineStr"/>
      <c r="AF539" s="20" t="inlineStr"/>
      <c r="AG539" s="20" t="inlineStr">
        <is>
          <t>MARITIMEBANK CN NINH HIEP HA NOI</t>
        </is>
      </c>
      <c r="AH539" s="20" t="inlineStr">
        <is>
          <t>038088005594</t>
        </is>
      </c>
      <c r="AI539" s="20" t="inlineStr">
        <is>
          <t>11.11111111111111%</t>
        </is>
      </c>
      <c r="AJ539" s="20" t="inlineStr">
        <is>
          <t>157703-01-1007/K1225/170323</t>
        </is>
      </c>
      <c r="AK539" s="20" t="inlineStr">
        <is>
          <t>Hợp đồng lao động Xác định thời hạn</t>
        </is>
      </c>
      <c r="AL539" s="20" t="inlineStr">
        <is>
          <t>2023-06-18</t>
        </is>
      </c>
    </row>
    <row r="540">
      <c r="A540" s="20" t="inlineStr">
        <is>
          <t>137260</t>
        </is>
      </c>
      <c r="B540" s="20" t="inlineStr">
        <is>
          <t>Phan Thị Yến</t>
        </is>
      </c>
      <c r="C540" s="20" t="inlineStr">
        <is>
          <t>137260-03</t>
        </is>
      </c>
      <c r="D540" s="20" t="inlineStr">
        <is>
          <t>1007</t>
        </is>
      </c>
      <c r="E540" s="20" t="inlineStr">
        <is>
          <t>FOXCONN</t>
        </is>
      </c>
      <c r="F540" s="21" t="inlineStr">
        <is>
          <t>1990-03-03</t>
        </is>
      </c>
      <c r="G540" s="20" t="inlineStr">
        <is>
          <t>OFF</t>
        </is>
      </c>
      <c r="H540" s="21" t="inlineStr">
        <is>
          <t>2022-12-26</t>
        </is>
      </c>
      <c r="I540" s="21" t="inlineStr">
        <is>
          <t>2023-05-21</t>
        </is>
      </c>
      <c r="J540" s="20" t="inlineStr"/>
      <c r="K540" s="20" t="inlineStr">
        <is>
          <t>Công nhân</t>
        </is>
      </c>
      <c r="L540" s="20" t="inlineStr">
        <is>
          <t>Công nhân</t>
        </is>
      </c>
      <c r="M540" s="20" t="inlineStr"/>
      <c r="N540" s="20" t="inlineStr">
        <is>
          <t>LC1</t>
        </is>
      </c>
      <c r="O540" s="20" t="inlineStr">
        <is>
          <t>M-GROSS</t>
        </is>
      </c>
      <c r="P540" s="20" t="inlineStr"/>
      <c r="Q540" s="20" t="inlineStr">
        <is>
          <t>0</t>
        </is>
      </c>
      <c r="R540" s="22" t="n">
        <v>0</v>
      </c>
      <c r="S540" s="22" t="n">
        <v>4500000</v>
      </c>
      <c r="T540" s="22" t="n">
        <v>4500000</v>
      </c>
      <c r="U540" s="20" t="n">
        <v>0</v>
      </c>
      <c r="V540" s="20" t="n">
        <v>0</v>
      </c>
      <c r="W540" s="20" t="n">
        <v>0</v>
      </c>
      <c r="X540" s="22" t="n">
        <v>300000</v>
      </c>
      <c r="Y540" s="22" t="n">
        <v>200000</v>
      </c>
      <c r="Z540" s="22" t="n">
        <v>350000</v>
      </c>
      <c r="AA540" s="22" t="n">
        <v>220000</v>
      </c>
      <c r="AB540" s="22" t="n">
        <v>0</v>
      </c>
      <c r="AC540" s="20" t="inlineStr">
        <is>
          <t>PHAN THI YEN</t>
        </is>
      </c>
      <c r="AD540" s="20" t="inlineStr">
        <is>
          <t>03401010732805</t>
        </is>
      </c>
      <c r="AE540" s="20" t="inlineStr">
        <is>
          <t>Ngân hàng Thương mại Cổ phần Hàng hải Việt Nam</t>
        </is>
      </c>
      <c r="AF540" s="20" t="inlineStr">
        <is>
          <t>MSB</t>
        </is>
      </c>
      <c r="AG540" s="20" t="inlineStr">
        <is>
          <t>MARITIMEBANK CN NINH HIEP HA NOI</t>
        </is>
      </c>
      <c r="AH540" s="20" t="inlineStr">
        <is>
          <t>186760968</t>
        </is>
      </c>
      <c r="AI540" s="20" t="inlineStr">
        <is>
          <t>33.333333333333336%</t>
        </is>
      </c>
      <c r="AJ540" s="20" t="inlineStr">
        <is>
          <t>137260-02-1007/K1225/260323</t>
        </is>
      </c>
      <c r="AK540" s="20" t="inlineStr">
        <is>
          <t>Hợp đồng lao động Xác định thời hạn</t>
        </is>
      </c>
      <c r="AL540" s="20" t="inlineStr">
        <is>
          <t>2023-06-25</t>
        </is>
      </c>
    </row>
    <row r="541">
      <c r="A541" s="20" t="inlineStr">
        <is>
          <t>142845</t>
        </is>
      </c>
      <c r="B541" s="20" t="inlineStr">
        <is>
          <t>Vi Hải Đoan</t>
        </is>
      </c>
      <c r="C541" s="20" t="inlineStr">
        <is>
          <t>142845-03</t>
        </is>
      </c>
      <c r="D541" s="20" t="inlineStr">
        <is>
          <t>1007</t>
        </is>
      </c>
      <c r="E541" s="20" t="inlineStr">
        <is>
          <t>FOXCONN</t>
        </is>
      </c>
      <c r="F541" s="21" t="inlineStr">
        <is>
          <t>2003-04-16</t>
        </is>
      </c>
      <c r="G541" s="20" t="inlineStr">
        <is>
          <t>OFF</t>
        </is>
      </c>
      <c r="H541" s="21" t="inlineStr">
        <is>
          <t>2022-11-07</t>
        </is>
      </c>
      <c r="I541" s="21" t="inlineStr">
        <is>
          <t>2023-05-01</t>
        </is>
      </c>
      <c r="J541" s="20" t="inlineStr"/>
      <c r="K541" s="20" t="inlineStr">
        <is>
          <t>Công nhân</t>
        </is>
      </c>
      <c r="L541" s="20" t="inlineStr">
        <is>
          <t>Công nhân</t>
        </is>
      </c>
      <c r="M541" s="20" t="inlineStr"/>
      <c r="N541" s="20" t="inlineStr">
        <is>
          <t>LC1</t>
        </is>
      </c>
      <c r="O541" s="20" t="inlineStr">
        <is>
          <t>M-GROSS</t>
        </is>
      </c>
      <c r="P541" s="20" t="inlineStr"/>
      <c r="Q541" s="20" t="inlineStr">
        <is>
          <t>0</t>
        </is>
      </c>
      <c r="R541" s="22" t="n">
        <v>0</v>
      </c>
      <c r="S541" s="22" t="n">
        <v>4500000</v>
      </c>
      <c r="T541" s="22" t="n">
        <v>4500000</v>
      </c>
      <c r="U541" s="20" t="n">
        <v>0</v>
      </c>
      <c r="V541" s="20" t="n">
        <v>0</v>
      </c>
      <c r="W541" s="20" t="n">
        <v>0</v>
      </c>
      <c r="X541" s="22" t="n">
        <v>300000</v>
      </c>
      <c r="Y541" s="22" t="n">
        <v>200000</v>
      </c>
      <c r="Z541" s="22" t="n">
        <v>350000</v>
      </c>
      <c r="AA541" s="22" t="n">
        <v>220000</v>
      </c>
      <c r="AB541" s="22" t="n">
        <v>0</v>
      </c>
      <c r="AC541" s="20" t="inlineStr">
        <is>
          <t>VI HAI DOAN</t>
        </is>
      </c>
      <c r="AD541" s="20" t="inlineStr">
        <is>
          <t>03401010747153</t>
        </is>
      </c>
      <c r="AE541" s="20" t="inlineStr">
        <is>
          <t>Ngân hàng Thương mại Cổ phần Hàng hải Việt Nam</t>
        </is>
      </c>
      <c r="AF541" s="20" t="inlineStr">
        <is>
          <t>MSB</t>
        </is>
      </c>
      <c r="AG541" s="20" t="inlineStr">
        <is>
          <t>MARITIMEBANK CN NINH HIEP HA NOI</t>
        </is>
      </c>
      <c r="AH541" s="20" t="inlineStr">
        <is>
          <t>187953896</t>
        </is>
      </c>
      <c r="AI541" s="20" t="inlineStr">
        <is>
          <t>0%</t>
        </is>
      </c>
      <c r="AJ541" s="20" t="inlineStr">
        <is>
          <t>142845-02-1007/K1225/060223</t>
        </is>
      </c>
      <c r="AK541" s="20" t="inlineStr">
        <is>
          <t>Hợp đồng lao động Xác định thời hạn</t>
        </is>
      </c>
      <c r="AL541" s="20" t="inlineStr">
        <is>
          <t>2023-04-30</t>
        </is>
      </c>
    </row>
    <row r="542">
      <c r="A542" s="20" t="inlineStr">
        <is>
          <t>157745</t>
        </is>
      </c>
      <c r="B542" s="20" t="inlineStr">
        <is>
          <t>Trịnh Văn Đạt</t>
        </is>
      </c>
      <c r="C542" s="20" t="inlineStr">
        <is>
          <t>157745-01</t>
        </is>
      </c>
      <c r="D542" s="20" t="inlineStr">
        <is>
          <t>1007</t>
        </is>
      </c>
      <c r="E542" s="20" t="inlineStr">
        <is>
          <t>FOXCONN</t>
        </is>
      </c>
      <c r="F542" s="21" t="inlineStr">
        <is>
          <t>2002-01-05</t>
        </is>
      </c>
      <c r="G542" s="20" t="inlineStr">
        <is>
          <t>OFF</t>
        </is>
      </c>
      <c r="H542" s="21" t="inlineStr">
        <is>
          <t>2023-03-20</t>
        </is>
      </c>
      <c r="I542" s="21" t="inlineStr">
        <is>
          <t>2023-04-08</t>
        </is>
      </c>
      <c r="J542" s="20" t="inlineStr"/>
      <c r="K542" s="20" t="inlineStr">
        <is>
          <t>Công nhân</t>
        </is>
      </c>
      <c r="L542" s="20" t="inlineStr">
        <is>
          <t>Công nhân</t>
        </is>
      </c>
      <c r="M542" s="20" t="inlineStr"/>
      <c r="N542" s="20" t="inlineStr">
        <is>
          <t>LC1</t>
        </is>
      </c>
      <c r="O542" s="20" t="inlineStr">
        <is>
          <t>M-GROSS</t>
        </is>
      </c>
      <c r="P542" s="20" t="inlineStr"/>
      <c r="Q542" s="20" t="inlineStr">
        <is>
          <t>0</t>
        </is>
      </c>
      <c r="R542" s="22" t="n">
        <v>0</v>
      </c>
      <c r="S542" s="22" t="n">
        <v>4500000</v>
      </c>
      <c r="T542" s="22" t="n">
        <v>4500000</v>
      </c>
      <c r="U542" s="20" t="n">
        <v>0</v>
      </c>
      <c r="V542" s="20" t="n">
        <v>0</v>
      </c>
      <c r="W542" s="20" t="n">
        <v>0</v>
      </c>
      <c r="X542" s="22" t="n">
        <v>300000</v>
      </c>
      <c r="Y542" s="22" t="n">
        <v>200000</v>
      </c>
      <c r="Z542" s="22" t="n">
        <v>350000</v>
      </c>
      <c r="AA542" s="22" t="n">
        <v>220000</v>
      </c>
      <c r="AB542" s="22" t="n">
        <v>0</v>
      </c>
      <c r="AC542" s="20" t="inlineStr">
        <is>
          <t>TRINH VAN DAT</t>
        </is>
      </c>
      <c r="AD542" s="20" t="inlineStr">
        <is>
          <t>1036396309.0</t>
        </is>
      </c>
      <c r="AE542" s="20" t="inlineStr"/>
      <c r="AF542" s="20" t="inlineStr"/>
      <c r="AG542" s="20" t="inlineStr">
        <is>
          <t>VIETCOMBANK CN VSIP BAC NINH</t>
        </is>
      </c>
      <c r="AH542" s="20" t="inlineStr">
        <is>
          <t>038202003067</t>
        </is>
      </c>
      <c r="AI542" s="20" t="inlineStr">
        <is>
          <t>11.11111111111111%</t>
        </is>
      </c>
      <c r="AJ542" s="20" t="inlineStr">
        <is>
          <t>157745-01-1007/K1225/200323</t>
        </is>
      </c>
      <c r="AK542" s="20" t="inlineStr">
        <is>
          <t>Hợp đồng lao động Xác định thời hạn</t>
        </is>
      </c>
      <c r="AL542" s="20" t="inlineStr">
        <is>
          <t>2023-06-18</t>
        </is>
      </c>
    </row>
    <row r="543">
      <c r="A543" s="20" t="inlineStr">
        <is>
          <t>144616</t>
        </is>
      </c>
      <c r="B543" s="20" t="inlineStr">
        <is>
          <t>Trần Thị Thu Hằng</t>
        </is>
      </c>
      <c r="C543" s="20" t="inlineStr">
        <is>
          <t>144616-04</t>
        </is>
      </c>
      <c r="D543" s="20" t="inlineStr">
        <is>
          <t>1007</t>
        </is>
      </c>
      <c r="E543" s="20" t="inlineStr">
        <is>
          <t>FOXCONN</t>
        </is>
      </c>
      <c r="F543" s="21" t="inlineStr">
        <is>
          <t>2003-08-02</t>
        </is>
      </c>
      <c r="G543" s="20" t="inlineStr">
        <is>
          <t>OFF</t>
        </is>
      </c>
      <c r="H543" s="21" t="inlineStr">
        <is>
          <t>2022-05-13</t>
        </is>
      </c>
      <c r="I543" s="21" t="inlineStr">
        <is>
          <t>2023-05-07</t>
        </is>
      </c>
      <c r="J543" s="20" t="inlineStr"/>
      <c r="K543" s="20" t="inlineStr">
        <is>
          <t>Công nhân</t>
        </is>
      </c>
      <c r="L543" s="20" t="inlineStr">
        <is>
          <t>Công nhân</t>
        </is>
      </c>
      <c r="M543" s="20" t="inlineStr"/>
      <c r="N543" s="20" t="inlineStr">
        <is>
          <t>LC1</t>
        </is>
      </c>
      <c r="O543" s="20" t="inlineStr">
        <is>
          <t>M-GROSS</t>
        </is>
      </c>
      <c r="P543" s="20" t="inlineStr"/>
      <c r="Q543" s="20" t="inlineStr">
        <is>
          <t>0</t>
        </is>
      </c>
      <c r="R543" s="22" t="n">
        <v>0</v>
      </c>
      <c r="S543" s="22" t="n">
        <v>4500000</v>
      </c>
      <c r="T543" s="22" t="n">
        <v>4500000</v>
      </c>
      <c r="U543" s="20" t="n">
        <v>0</v>
      </c>
      <c r="V543" s="20" t="n">
        <v>0</v>
      </c>
      <c r="W543" s="20" t="n">
        <v>0</v>
      </c>
      <c r="X543" s="22" t="n">
        <v>300000</v>
      </c>
      <c r="Y543" s="22" t="n">
        <v>200000</v>
      </c>
      <c r="Z543" s="22" t="n">
        <v>350000</v>
      </c>
      <c r="AA543" s="22" t="n">
        <v>220000</v>
      </c>
      <c r="AB543" s="22" t="n">
        <v>0</v>
      </c>
      <c r="AC543" s="20" t="inlineStr">
        <is>
          <t>TRAN THI THU HANG</t>
        </is>
      </c>
      <c r="AD543" s="20" t="inlineStr">
        <is>
          <t>03401010761122</t>
        </is>
      </c>
      <c r="AE543" s="20" t="inlineStr">
        <is>
          <t>Ngân hàng Thương mại Cổ phần Hàng hải Việt Nam</t>
        </is>
      </c>
      <c r="AF543" s="20" t="inlineStr">
        <is>
          <t>MSB</t>
        </is>
      </c>
      <c r="AG543" s="20" t="inlineStr">
        <is>
          <t>MARITIMEBANK CN NINH HIEP HA NOI</t>
        </is>
      </c>
      <c r="AH543" s="20" t="inlineStr">
        <is>
          <t>008303003848</t>
        </is>
      </c>
      <c r="AI543" s="20" t="inlineStr">
        <is>
          <t>0%</t>
        </is>
      </c>
      <c r="AJ543" s="20" t="inlineStr">
        <is>
          <t>144616-02-1007/K1225/130223</t>
        </is>
      </c>
      <c r="AK543" s="20" t="inlineStr">
        <is>
          <t>Hợp đồng lao động Xác định thời hạn</t>
        </is>
      </c>
      <c r="AL543" s="20" t="inlineStr">
        <is>
          <t>2023-05-07</t>
        </is>
      </c>
    </row>
    <row r="544">
      <c r="A544" s="20" t="inlineStr">
        <is>
          <t>157573</t>
        </is>
      </c>
      <c r="B544" s="20" t="inlineStr">
        <is>
          <t>Trương Văn Biển</t>
        </is>
      </c>
      <c r="C544" s="20" t="inlineStr">
        <is>
          <t>157573-01</t>
        </is>
      </c>
      <c r="D544" s="20" t="inlineStr">
        <is>
          <t>1007</t>
        </is>
      </c>
      <c r="E544" s="20" t="inlineStr">
        <is>
          <t>FOXCONN</t>
        </is>
      </c>
      <c r="F544" s="21" t="inlineStr">
        <is>
          <t>2000-02-19</t>
        </is>
      </c>
      <c r="G544" s="20" t="inlineStr">
        <is>
          <t>OFF</t>
        </is>
      </c>
      <c r="H544" s="21" t="inlineStr">
        <is>
          <t>2023-03-13</t>
        </is>
      </c>
      <c r="I544" s="21" t="inlineStr">
        <is>
          <t>2023-05-14</t>
        </is>
      </c>
      <c r="J544" s="20" t="inlineStr"/>
      <c r="K544" s="20" t="inlineStr">
        <is>
          <t>Công nhân</t>
        </is>
      </c>
      <c r="L544" s="20" t="inlineStr">
        <is>
          <t>Công nhân</t>
        </is>
      </c>
      <c r="M544" s="20" t="inlineStr"/>
      <c r="N544" s="20" t="inlineStr">
        <is>
          <t>LC1</t>
        </is>
      </c>
      <c r="O544" s="20" t="inlineStr">
        <is>
          <t>M-GROSS</t>
        </is>
      </c>
      <c r="P544" s="20" t="inlineStr"/>
      <c r="Q544" s="20" t="inlineStr">
        <is>
          <t>0</t>
        </is>
      </c>
      <c r="R544" s="22" t="n">
        <v>0</v>
      </c>
      <c r="S544" s="22" t="n">
        <v>4500000</v>
      </c>
      <c r="T544" s="22" t="n">
        <v>4500000</v>
      </c>
      <c r="U544" s="20" t="n">
        <v>0</v>
      </c>
      <c r="V544" s="20" t="n">
        <v>0</v>
      </c>
      <c r="W544" s="20" t="n">
        <v>0</v>
      </c>
      <c r="X544" s="22" t="n">
        <v>300000</v>
      </c>
      <c r="Y544" s="22" t="n">
        <v>200000</v>
      </c>
      <c r="Z544" s="22" t="n">
        <v>350000</v>
      </c>
      <c r="AA544" s="22" t="n">
        <v>220000</v>
      </c>
      <c r="AB544" s="22" t="n">
        <v>0</v>
      </c>
      <c r="AC544" s="20" t="inlineStr">
        <is>
          <t>TRUONG VAN BIEN</t>
        </is>
      </c>
      <c r="AD544" s="20" t="inlineStr">
        <is>
          <t>03401010517495</t>
        </is>
      </c>
      <c r="AE544" s="20" t="inlineStr"/>
      <c r="AF544" s="20" t="inlineStr"/>
      <c r="AG544" s="20" t="inlineStr">
        <is>
          <t>MARITIMEBANK CN NINH HIEP HA NOI</t>
        </is>
      </c>
      <c r="AH544" s="20" t="inlineStr">
        <is>
          <t>004200003645</t>
        </is>
      </c>
      <c r="AI544" s="20" t="inlineStr">
        <is>
          <t>11.11111111111111%</t>
        </is>
      </c>
      <c r="AJ544" s="20" t="inlineStr">
        <is>
          <t>157573-01-1007/K1225/130323</t>
        </is>
      </c>
      <c r="AK544" s="20" t="inlineStr">
        <is>
          <t>Hợp đồng lao động Xác định thời hạn</t>
        </is>
      </c>
      <c r="AL544" s="20" t="inlineStr">
        <is>
          <t>2023-06-11</t>
        </is>
      </c>
    </row>
    <row r="545">
      <c r="A545" s="20" t="inlineStr">
        <is>
          <t>153025</t>
        </is>
      </c>
      <c r="B545" s="20" t="inlineStr">
        <is>
          <t>Vy Văn Ất</t>
        </is>
      </c>
      <c r="C545" s="20" t="inlineStr">
        <is>
          <t>153025-02</t>
        </is>
      </c>
      <c r="D545" s="20" t="inlineStr">
        <is>
          <t>1007</t>
        </is>
      </c>
      <c r="E545" s="20" t="inlineStr">
        <is>
          <t>FOXCONN</t>
        </is>
      </c>
      <c r="F545" s="21" t="inlineStr">
        <is>
          <t>1995-07-03</t>
        </is>
      </c>
      <c r="G545" s="20" t="inlineStr">
        <is>
          <t>OFF</t>
        </is>
      </c>
      <c r="H545" s="21" t="inlineStr">
        <is>
          <t>2023-01-23</t>
        </is>
      </c>
      <c r="I545" s="21" t="inlineStr">
        <is>
          <t>2023-04-23</t>
        </is>
      </c>
      <c r="J545" s="20" t="inlineStr"/>
      <c r="K545" s="20" t="inlineStr">
        <is>
          <t>Công nhân</t>
        </is>
      </c>
      <c r="L545" s="20" t="inlineStr">
        <is>
          <t>Công nhân</t>
        </is>
      </c>
      <c r="M545" s="20" t="inlineStr"/>
      <c r="N545" s="20" t="inlineStr">
        <is>
          <t>LC1</t>
        </is>
      </c>
      <c r="O545" s="20" t="inlineStr">
        <is>
          <t>M-GROSS</t>
        </is>
      </c>
      <c r="P545" s="20" t="inlineStr"/>
      <c r="Q545" s="20" t="inlineStr">
        <is>
          <t>0</t>
        </is>
      </c>
      <c r="R545" s="22" t="n">
        <v>0</v>
      </c>
      <c r="S545" s="22" t="n">
        <v>4500000</v>
      </c>
      <c r="T545" s="22" t="n">
        <v>4500000</v>
      </c>
      <c r="U545" s="20" t="n">
        <v>0</v>
      </c>
      <c r="V545" s="20" t="n">
        <v>0</v>
      </c>
      <c r="W545" s="20" t="n">
        <v>0</v>
      </c>
      <c r="X545" s="22" t="n">
        <v>300000</v>
      </c>
      <c r="Y545" s="22" t="n">
        <v>200000</v>
      </c>
      <c r="Z545" s="22" t="n">
        <v>350000</v>
      </c>
      <c r="AA545" s="22" t="n">
        <v>220000</v>
      </c>
      <c r="AB545" s="22" t="n">
        <v>0</v>
      </c>
      <c r="AC545" s="20" t="inlineStr">
        <is>
          <t>VY VAN AT</t>
        </is>
      </c>
      <c r="AD545" s="20" t="inlineStr">
        <is>
          <t>03401010809592</t>
        </is>
      </c>
      <c r="AE545" s="20" t="inlineStr">
        <is>
          <t>Ngân hàng Thương mại Cổ phần Hàng hải Việt Nam</t>
        </is>
      </c>
      <c r="AF545" s="20" t="inlineStr">
        <is>
          <t>MSB</t>
        </is>
      </c>
      <c r="AG545" s="20" t="inlineStr">
        <is>
          <t>MARITIMEBANK CN NINH HIEP HA NOI</t>
        </is>
      </c>
      <c r="AH545" s="20" t="inlineStr">
        <is>
          <t>040095022919</t>
        </is>
      </c>
      <c r="AI545" s="20" t="inlineStr">
        <is>
          <t>0%</t>
        </is>
      </c>
      <c r="AJ545" s="20" t="inlineStr">
        <is>
          <t>153025-01-1007/K1225/230123</t>
        </is>
      </c>
      <c r="AK545" s="20" t="inlineStr">
        <is>
          <t>Hợp đồng lao động Xác định thời hạn</t>
        </is>
      </c>
      <c r="AL545" s="20" t="inlineStr">
        <is>
          <t>2023-04-23</t>
        </is>
      </c>
    </row>
    <row r="546">
      <c r="A546" s="20" t="inlineStr">
        <is>
          <t>153861</t>
        </is>
      </c>
      <c r="B546" s="20" t="inlineStr">
        <is>
          <t>Vy Hoàng Phúc</t>
        </is>
      </c>
      <c r="C546" s="20" t="inlineStr">
        <is>
          <t>153861-02</t>
        </is>
      </c>
      <c r="D546" s="20" t="inlineStr">
        <is>
          <t>1007</t>
        </is>
      </c>
      <c r="E546" s="20" t="inlineStr">
        <is>
          <t>FOXCONN</t>
        </is>
      </c>
      <c r="F546" s="21" t="inlineStr">
        <is>
          <t>2003-12-20</t>
        </is>
      </c>
      <c r="G546" s="20" t="inlineStr">
        <is>
          <t>OFF</t>
        </is>
      </c>
      <c r="H546" s="21" t="inlineStr">
        <is>
          <t>2023-02-13</t>
        </is>
      </c>
      <c r="I546" s="21" t="inlineStr">
        <is>
          <t>2023-05-14</t>
        </is>
      </c>
      <c r="J546" s="20" t="inlineStr"/>
      <c r="K546" s="20" t="inlineStr">
        <is>
          <t>Công nhân</t>
        </is>
      </c>
      <c r="L546" s="20" t="inlineStr">
        <is>
          <t>Công nhân</t>
        </is>
      </c>
      <c r="M546" s="20" t="inlineStr"/>
      <c r="N546" s="20" t="inlineStr">
        <is>
          <t>LC1</t>
        </is>
      </c>
      <c r="O546" s="20" t="inlineStr">
        <is>
          <t>M-GROSS</t>
        </is>
      </c>
      <c r="P546" s="20" t="inlineStr"/>
      <c r="Q546" s="20" t="inlineStr">
        <is>
          <t>0</t>
        </is>
      </c>
      <c r="R546" s="22" t="n">
        <v>0</v>
      </c>
      <c r="S546" s="22" t="n">
        <v>4500000</v>
      </c>
      <c r="T546" s="22" t="n">
        <v>4500000</v>
      </c>
      <c r="U546" s="20" t="n">
        <v>0</v>
      </c>
      <c r="V546" s="20" t="n">
        <v>0</v>
      </c>
      <c r="W546" s="20" t="n">
        <v>0</v>
      </c>
      <c r="X546" s="22" t="n">
        <v>300000</v>
      </c>
      <c r="Y546" s="22" t="n">
        <v>200000</v>
      </c>
      <c r="Z546" s="22" t="n">
        <v>350000</v>
      </c>
      <c r="AA546" s="22" t="n">
        <v>220000</v>
      </c>
      <c r="AB546" s="22" t="n">
        <v>0</v>
      </c>
      <c r="AC546" s="20" t="inlineStr">
        <is>
          <t>VY HOANG PHUC</t>
        </is>
      </c>
      <c r="AD546" s="20" t="inlineStr">
        <is>
          <t>03401010814662</t>
        </is>
      </c>
      <c r="AE546" s="20" t="inlineStr"/>
      <c r="AF546" s="20" t="inlineStr"/>
      <c r="AG546" s="20" t="inlineStr">
        <is>
          <t>MARITIMEBANK CN NINH HIEP HA NOI</t>
        </is>
      </c>
      <c r="AH546" s="20" t="inlineStr">
        <is>
          <t>020203005331</t>
        </is>
      </c>
      <c r="AI546" s="20" t="inlineStr">
        <is>
          <t>0%</t>
        </is>
      </c>
      <c r="AJ546" s="20" t="inlineStr">
        <is>
          <t>153861-01-1007/K1225/130223</t>
        </is>
      </c>
      <c r="AK546" s="20" t="inlineStr">
        <is>
          <t>Hợp đồng lao động Xác định thời hạn</t>
        </is>
      </c>
      <c r="AL546" s="20" t="inlineStr">
        <is>
          <t>2023-05-14</t>
        </is>
      </c>
    </row>
    <row r="547">
      <c r="A547" s="20" t="inlineStr">
        <is>
          <t>157695</t>
        </is>
      </c>
      <c r="B547" s="20" t="inlineStr">
        <is>
          <t>Triệu Kim Chiêu</t>
        </is>
      </c>
      <c r="C547" s="20" t="inlineStr">
        <is>
          <t>157695-01</t>
        </is>
      </c>
      <c r="D547" s="20" t="inlineStr">
        <is>
          <t>1007</t>
        </is>
      </c>
      <c r="E547" s="20" t="inlineStr">
        <is>
          <t>FOXCONN</t>
        </is>
      </c>
      <c r="F547" s="21" t="inlineStr">
        <is>
          <t>1999-02-02</t>
        </is>
      </c>
      <c r="G547" s="20" t="inlineStr">
        <is>
          <t>OFF</t>
        </is>
      </c>
      <c r="H547" s="21" t="inlineStr">
        <is>
          <t>2023-03-17</t>
        </is>
      </c>
      <c r="I547" s="21" t="inlineStr">
        <is>
          <t>2023-04-23</t>
        </is>
      </c>
      <c r="J547" s="20" t="inlineStr"/>
      <c r="K547" s="20" t="inlineStr">
        <is>
          <t>Công nhân</t>
        </is>
      </c>
      <c r="L547" s="20" t="inlineStr">
        <is>
          <t>Công nhân</t>
        </is>
      </c>
      <c r="M547" s="20" t="inlineStr"/>
      <c r="N547" s="20" t="inlineStr">
        <is>
          <t>LC1</t>
        </is>
      </c>
      <c r="O547" s="20" t="inlineStr">
        <is>
          <t>M-GROSS</t>
        </is>
      </c>
      <c r="P547" s="20" t="inlineStr"/>
      <c r="Q547" s="20" t="inlineStr">
        <is>
          <t>0</t>
        </is>
      </c>
      <c r="R547" s="22" t="n">
        <v>0</v>
      </c>
      <c r="S547" s="22" t="n">
        <v>4500000</v>
      </c>
      <c r="T547" s="22" t="n">
        <v>4500000</v>
      </c>
      <c r="U547" s="20" t="n">
        <v>0</v>
      </c>
      <c r="V547" s="20" t="n">
        <v>0</v>
      </c>
      <c r="W547" s="20" t="n">
        <v>0</v>
      </c>
      <c r="X547" s="22" t="n">
        <v>300000</v>
      </c>
      <c r="Y547" s="22" t="n">
        <v>200000</v>
      </c>
      <c r="Z547" s="22" t="n">
        <v>350000</v>
      </c>
      <c r="AA547" s="22" t="n">
        <v>220000</v>
      </c>
      <c r="AB547" s="22" t="n">
        <v>0</v>
      </c>
      <c r="AC547" s="20" t="inlineStr">
        <is>
          <t>TRIEU KIM CHIEU</t>
        </is>
      </c>
      <c r="AD547" s="20" t="inlineStr">
        <is>
          <t>03401010517918</t>
        </is>
      </c>
      <c r="AE547" s="20" t="inlineStr"/>
      <c r="AF547" s="20" t="inlineStr"/>
      <c r="AG547" s="20" t="inlineStr">
        <is>
          <t>MARITIMEBANK CN NINH HIEP HA NOI</t>
        </is>
      </c>
      <c r="AH547" s="20" t="inlineStr">
        <is>
          <t>004099002797</t>
        </is>
      </c>
      <c r="AI547" s="20" t="inlineStr">
        <is>
          <t>11.11111111111111%</t>
        </is>
      </c>
      <c r="AJ547" s="20" t="inlineStr">
        <is>
          <t>157695-01-1007/K1225/170323</t>
        </is>
      </c>
      <c r="AK547" s="20" t="inlineStr">
        <is>
          <t>Hợp đồng lao động Xác định thời hạn</t>
        </is>
      </c>
      <c r="AL547" s="20" t="inlineStr">
        <is>
          <t>2023-06-18</t>
        </is>
      </c>
    </row>
    <row r="548">
      <c r="A548" s="20" t="inlineStr">
        <is>
          <t>156804</t>
        </is>
      </c>
      <c r="B548" s="20" t="inlineStr">
        <is>
          <t>Vi Văn Linh</t>
        </is>
      </c>
      <c r="C548" s="20" t="inlineStr">
        <is>
          <t>156804-01</t>
        </is>
      </c>
      <c r="D548" s="20" t="inlineStr">
        <is>
          <t>1007</t>
        </is>
      </c>
      <c r="E548" s="20" t="inlineStr">
        <is>
          <t>FOXCONN</t>
        </is>
      </c>
      <c r="F548" s="21" t="inlineStr">
        <is>
          <t>2003-05-08</t>
        </is>
      </c>
      <c r="G548" s="20" t="inlineStr">
        <is>
          <t>OFF</t>
        </is>
      </c>
      <c r="H548" s="21" t="inlineStr">
        <is>
          <t>2023-02-11</t>
        </is>
      </c>
      <c r="I548" s="21" t="inlineStr">
        <is>
          <t>2023-05-07</t>
        </is>
      </c>
      <c r="J548" s="20" t="inlineStr"/>
      <c r="K548" s="20" t="inlineStr">
        <is>
          <t>Công nhân</t>
        </is>
      </c>
      <c r="L548" s="20" t="inlineStr">
        <is>
          <t>Công nhân</t>
        </is>
      </c>
      <c r="M548" s="20" t="inlineStr"/>
      <c r="N548" s="20" t="inlineStr">
        <is>
          <t>LC1</t>
        </is>
      </c>
      <c r="O548" s="20" t="inlineStr">
        <is>
          <t>M-GROSS</t>
        </is>
      </c>
      <c r="P548" s="20" t="inlineStr"/>
      <c r="Q548" s="20" t="inlineStr">
        <is>
          <t>0</t>
        </is>
      </c>
      <c r="R548" s="22" t="n">
        <v>0</v>
      </c>
      <c r="S548" s="22" t="n">
        <v>4500000</v>
      </c>
      <c r="T548" s="22" t="n">
        <v>4500000</v>
      </c>
      <c r="U548" s="20" t="n">
        <v>0</v>
      </c>
      <c r="V548" s="20" t="n">
        <v>0</v>
      </c>
      <c r="W548" s="20" t="n">
        <v>0</v>
      </c>
      <c r="X548" s="22" t="n">
        <v>300000</v>
      </c>
      <c r="Y548" s="22" t="n">
        <v>200000</v>
      </c>
      <c r="Z548" s="22" t="n">
        <v>350000</v>
      </c>
      <c r="AA548" s="22" t="n">
        <v>220000</v>
      </c>
      <c r="AB548" s="22" t="n">
        <v>0</v>
      </c>
      <c r="AC548" s="20" t="inlineStr">
        <is>
          <t>VI VAN LINH</t>
        </is>
      </c>
      <c r="AD548" s="20" t="inlineStr">
        <is>
          <t>03401010660421</t>
        </is>
      </c>
      <c r="AE548" s="20" t="inlineStr"/>
      <c r="AF548" s="20" t="inlineStr"/>
      <c r="AG548" s="20" t="inlineStr">
        <is>
          <t>MARITIMEBANK CN NINH HIEP HA NOI</t>
        </is>
      </c>
      <c r="AH548" s="20" t="inlineStr">
        <is>
          <t>038203035308</t>
        </is>
      </c>
      <c r="AI548" s="20" t="inlineStr">
        <is>
          <t>66.66666666666667%</t>
        </is>
      </c>
      <c r="AJ548" s="20" t="inlineStr">
        <is>
          <t>156804-01-1007/K1225/110223</t>
        </is>
      </c>
      <c r="AK548" s="20" t="inlineStr">
        <is>
          <t>Hợp đồng lao động Xác định thời hạn</t>
        </is>
      </c>
      <c r="AL548" s="20" t="inlineStr">
        <is>
          <t>2023-05-07</t>
        </is>
      </c>
    </row>
    <row r="549">
      <c r="A549" s="20" t="inlineStr">
        <is>
          <t>156810</t>
        </is>
      </c>
      <c r="B549" s="20" t="inlineStr">
        <is>
          <t>Phan Như Ý</t>
        </is>
      </c>
      <c r="C549" s="20" t="inlineStr">
        <is>
          <t>156810-01</t>
        </is>
      </c>
      <c r="D549" s="20" t="inlineStr">
        <is>
          <t>1007</t>
        </is>
      </c>
      <c r="E549" s="20" t="inlineStr">
        <is>
          <t>FOXCONN</t>
        </is>
      </c>
      <c r="F549" s="21" t="inlineStr">
        <is>
          <t>2004-01-10</t>
        </is>
      </c>
      <c r="G549" s="20" t="inlineStr">
        <is>
          <t>OFF</t>
        </is>
      </c>
      <c r="H549" s="21" t="inlineStr">
        <is>
          <t>2023-02-11</t>
        </is>
      </c>
      <c r="I549" s="21" t="inlineStr">
        <is>
          <t>2023-03-14</t>
        </is>
      </c>
      <c r="J549" s="20" t="inlineStr"/>
      <c r="K549" s="20" t="inlineStr">
        <is>
          <t>Công nhân</t>
        </is>
      </c>
      <c r="L549" s="20" t="inlineStr">
        <is>
          <t>Công nhân</t>
        </is>
      </c>
      <c r="M549" s="20" t="inlineStr"/>
      <c r="N549" s="20" t="inlineStr">
        <is>
          <t>LC1</t>
        </is>
      </c>
      <c r="O549" s="20" t="inlineStr">
        <is>
          <t>M-GROSS</t>
        </is>
      </c>
      <c r="P549" s="20" t="inlineStr"/>
      <c r="Q549" s="20" t="inlineStr">
        <is>
          <t>0</t>
        </is>
      </c>
      <c r="R549" s="22" t="n">
        <v>0</v>
      </c>
      <c r="S549" s="22" t="n">
        <v>4500000</v>
      </c>
      <c r="T549" s="22" t="n">
        <v>4500000</v>
      </c>
      <c r="U549" s="20" t="n">
        <v>0</v>
      </c>
      <c r="V549" s="20" t="n">
        <v>0</v>
      </c>
      <c r="W549" s="20" t="n">
        <v>0</v>
      </c>
      <c r="X549" s="22" t="n">
        <v>300000</v>
      </c>
      <c r="Y549" s="22" t="n">
        <v>200000</v>
      </c>
      <c r="Z549" s="22" t="n">
        <v>350000</v>
      </c>
      <c r="AA549" s="22" t="n">
        <v>220000</v>
      </c>
      <c r="AB549" s="22" t="n">
        <v>0</v>
      </c>
      <c r="AC549" s="20" t="inlineStr">
        <is>
          <t>PHAN NHU Y</t>
        </is>
      </c>
      <c r="AD549" s="20" t="inlineStr">
        <is>
          <t>03401010660458</t>
        </is>
      </c>
      <c r="AE549" s="20" t="inlineStr">
        <is>
          <t>Ngân hàng Thương mại Cổ phần Hàng hải Việt Nam</t>
        </is>
      </c>
      <c r="AF549" s="20" t="inlineStr">
        <is>
          <t>MSB</t>
        </is>
      </c>
      <c r="AG549" s="20" t="inlineStr">
        <is>
          <t xml:space="preserve">MARITIMEBANK CN NINH HIEP HA NOI
</t>
        </is>
      </c>
      <c r="AH549" s="20" t="inlineStr">
        <is>
          <t>042204011890</t>
        </is>
      </c>
      <c r="AI549" s="20" t="inlineStr">
        <is>
          <t>44.44444444444444%</t>
        </is>
      </c>
      <c r="AJ549" s="20" t="inlineStr">
        <is>
          <t>156810-01-1007/K1225/110223</t>
        </is>
      </c>
      <c r="AK549" s="20" t="inlineStr">
        <is>
          <t>Hợp đồng lao động Xác định thời hạn</t>
        </is>
      </c>
      <c r="AL549" s="20" t="inlineStr">
        <is>
          <t>2023-05-07</t>
        </is>
      </c>
    </row>
    <row r="550">
      <c r="A550" s="20" t="inlineStr">
        <is>
          <t>156805</t>
        </is>
      </c>
      <c r="B550" s="20" t="inlineStr">
        <is>
          <t>Lê Văn Sỹ</t>
        </is>
      </c>
      <c r="C550" s="20" t="inlineStr">
        <is>
          <t>156805-01</t>
        </is>
      </c>
      <c r="D550" s="20" t="inlineStr">
        <is>
          <t>1007</t>
        </is>
      </c>
      <c r="E550" s="20" t="inlineStr">
        <is>
          <t>FOXCONN</t>
        </is>
      </c>
      <c r="F550" s="21" t="inlineStr">
        <is>
          <t>2003-11-17</t>
        </is>
      </c>
      <c r="G550" s="20" t="inlineStr">
        <is>
          <t>OFF</t>
        </is>
      </c>
      <c r="H550" s="21" t="inlineStr">
        <is>
          <t>2023-02-11</t>
        </is>
      </c>
      <c r="I550" s="21" t="inlineStr">
        <is>
          <t>2023-03-16</t>
        </is>
      </c>
      <c r="J550" s="20" t="inlineStr"/>
      <c r="K550" s="20" t="inlineStr">
        <is>
          <t>Công nhân</t>
        </is>
      </c>
      <c r="L550" s="20" t="inlineStr">
        <is>
          <t>Công nhân</t>
        </is>
      </c>
      <c r="M550" s="20" t="inlineStr"/>
      <c r="N550" s="20" t="inlineStr">
        <is>
          <t>LC1</t>
        </is>
      </c>
      <c r="O550" s="20" t="inlineStr">
        <is>
          <t>M-GROSS</t>
        </is>
      </c>
      <c r="P550" s="20" t="inlineStr"/>
      <c r="Q550" s="20" t="inlineStr">
        <is>
          <t>0</t>
        </is>
      </c>
      <c r="R550" s="22" t="n">
        <v>0</v>
      </c>
      <c r="S550" s="22" t="n">
        <v>4500000</v>
      </c>
      <c r="T550" s="22" t="n">
        <v>4500000</v>
      </c>
      <c r="U550" s="20" t="n">
        <v>0</v>
      </c>
      <c r="V550" s="20" t="n">
        <v>0</v>
      </c>
      <c r="W550" s="20" t="n">
        <v>0</v>
      </c>
      <c r="X550" s="22" t="n">
        <v>300000</v>
      </c>
      <c r="Y550" s="22" t="n">
        <v>200000</v>
      </c>
      <c r="Z550" s="22" t="n">
        <v>350000</v>
      </c>
      <c r="AA550" s="22" t="n">
        <v>220000</v>
      </c>
      <c r="AB550" s="22" t="n">
        <v>0</v>
      </c>
      <c r="AC550" s="20" t="inlineStr">
        <is>
          <t>LE VAN SY</t>
        </is>
      </c>
      <c r="AD550" s="20" t="inlineStr">
        <is>
          <t>03401010660430</t>
        </is>
      </c>
      <c r="AE550" s="20" t="inlineStr">
        <is>
          <t>Ngân hàng Thương mại Cổ phần Hàng hải Việt Nam</t>
        </is>
      </c>
      <c r="AF550" s="20" t="inlineStr">
        <is>
          <t>MSB</t>
        </is>
      </c>
      <c r="AG550" s="20" t="inlineStr">
        <is>
          <t xml:space="preserve">MARITIMEBANK CN NINH HIEP HA NOI
</t>
        </is>
      </c>
      <c r="AH550" s="20" t="inlineStr">
        <is>
          <t>038203017623</t>
        </is>
      </c>
      <c r="AI550" s="20" t="inlineStr">
        <is>
          <t>66.66666666666667%</t>
        </is>
      </c>
      <c r="AJ550" s="20" t="inlineStr">
        <is>
          <t>156805-01-1007/K1225/110223</t>
        </is>
      </c>
      <c r="AK550" s="20" t="inlineStr">
        <is>
          <t>Hợp đồng lao động Xác định thời hạn</t>
        </is>
      </c>
      <c r="AL550" s="20" t="inlineStr">
        <is>
          <t>2023-05-07</t>
        </is>
      </c>
    </row>
    <row r="551">
      <c r="A551" s="20" t="inlineStr">
        <is>
          <t>153764</t>
        </is>
      </c>
      <c r="B551" s="20" t="inlineStr">
        <is>
          <t>Lương Văn Quy</t>
        </is>
      </c>
      <c r="C551" s="20" t="inlineStr">
        <is>
          <t>153764-02</t>
        </is>
      </c>
      <c r="D551" s="20" t="inlineStr">
        <is>
          <t>1007</t>
        </is>
      </c>
      <c r="E551" s="20" t="inlineStr">
        <is>
          <t>FOXCONN</t>
        </is>
      </c>
      <c r="F551" s="21" t="inlineStr">
        <is>
          <t>1998-08-16</t>
        </is>
      </c>
      <c r="G551" s="20" t="inlineStr">
        <is>
          <t>OFF</t>
        </is>
      </c>
      <c r="H551" s="21" t="inlineStr">
        <is>
          <t>2022-08-12</t>
        </is>
      </c>
      <c r="I551" s="21" t="inlineStr">
        <is>
          <t>2023-03-04</t>
        </is>
      </c>
      <c r="J551" s="20" t="inlineStr"/>
      <c r="K551" s="20" t="inlineStr">
        <is>
          <t>Công nhân</t>
        </is>
      </c>
      <c r="L551" s="20" t="inlineStr">
        <is>
          <t>Công nhân</t>
        </is>
      </c>
      <c r="M551" s="20" t="inlineStr"/>
      <c r="N551" s="20" t="inlineStr">
        <is>
          <t>LC1</t>
        </is>
      </c>
      <c r="O551" s="20" t="inlineStr">
        <is>
          <t>M-GROSS</t>
        </is>
      </c>
      <c r="P551" s="20" t="inlineStr"/>
      <c r="Q551" s="20" t="inlineStr">
        <is>
          <t>0</t>
        </is>
      </c>
      <c r="R551" s="22" t="n">
        <v>0</v>
      </c>
      <c r="S551" s="22" t="n">
        <v>4500000</v>
      </c>
      <c r="T551" s="22" t="n">
        <v>4500000</v>
      </c>
      <c r="U551" s="20" t="n">
        <v>0</v>
      </c>
      <c r="V551" s="20" t="n">
        <v>0</v>
      </c>
      <c r="W551" s="20" t="n">
        <v>0</v>
      </c>
      <c r="X551" s="22" t="n">
        <v>300000</v>
      </c>
      <c r="Y551" s="22" t="n">
        <v>200000</v>
      </c>
      <c r="Z551" s="22" t="n">
        <v>350000</v>
      </c>
      <c r="AA551" s="22" t="n">
        <v>220000</v>
      </c>
      <c r="AB551" s="22" t="n">
        <v>0</v>
      </c>
      <c r="AC551" s="20" t="inlineStr">
        <is>
          <t>LUONG VAN QUY</t>
        </is>
      </c>
      <c r="AD551" s="20" t="inlineStr">
        <is>
          <t>03401010716449</t>
        </is>
      </c>
      <c r="AE551" s="20" t="inlineStr">
        <is>
          <t>Ngân hàng Thương mại Cổ phần Hàng hải Việt Nam</t>
        </is>
      </c>
      <c r="AF551" s="20" t="inlineStr">
        <is>
          <t>MSB</t>
        </is>
      </c>
      <c r="AG551" s="20" t="inlineStr">
        <is>
          <t xml:space="preserve">MARITIMEBANK CN NINH HIEP HA NOI
</t>
        </is>
      </c>
      <c r="AH551" s="20" t="inlineStr">
        <is>
          <t>040098017809</t>
        </is>
      </c>
      <c r="AI551" s="20" t="inlineStr">
        <is>
          <t>66.66666666666667%</t>
        </is>
      </c>
      <c r="AJ551" s="20" t="inlineStr">
        <is>
          <t>153764-01-1007/K1225/130223</t>
        </is>
      </c>
      <c r="AK551" s="20" t="inlineStr">
        <is>
          <t>Hợp đồng lao động Xác định thời hạn</t>
        </is>
      </c>
      <c r="AL551" s="20" t="inlineStr">
        <is>
          <t>2023-05-14</t>
        </is>
      </c>
    </row>
    <row r="552">
      <c r="A552" s="20" t="inlineStr">
        <is>
          <t>150390</t>
        </is>
      </c>
      <c r="B552" s="20" t="inlineStr">
        <is>
          <t>Hà Thị Phú</t>
        </is>
      </c>
      <c r="C552" s="20" t="inlineStr">
        <is>
          <t>150390-02</t>
        </is>
      </c>
      <c r="D552" s="20" t="inlineStr">
        <is>
          <t>1007</t>
        </is>
      </c>
      <c r="E552" s="20" t="inlineStr">
        <is>
          <t>FOXCONN</t>
        </is>
      </c>
      <c r="F552" s="21" t="inlineStr">
        <is>
          <t>2002-02-28</t>
        </is>
      </c>
      <c r="G552" s="20" t="inlineStr">
        <is>
          <t>OFF</t>
        </is>
      </c>
      <c r="H552" s="21" t="inlineStr">
        <is>
          <t>2022-04-23</t>
        </is>
      </c>
      <c r="I552" s="21" t="inlineStr">
        <is>
          <t>2023-03-16</t>
        </is>
      </c>
      <c r="J552" s="20" t="inlineStr"/>
      <c r="K552" s="20" t="inlineStr">
        <is>
          <t>Công nhân</t>
        </is>
      </c>
      <c r="L552" s="20" t="inlineStr">
        <is>
          <t>Công nhân</t>
        </is>
      </c>
      <c r="M552" s="20" t="inlineStr"/>
      <c r="N552" s="20" t="inlineStr">
        <is>
          <t>LC1</t>
        </is>
      </c>
      <c r="O552" s="20" t="inlineStr">
        <is>
          <t>M-GROSS</t>
        </is>
      </c>
      <c r="P552" s="20" t="inlineStr"/>
      <c r="Q552" s="20" t="inlineStr">
        <is>
          <t>0</t>
        </is>
      </c>
      <c r="R552" s="22" t="n">
        <v>0</v>
      </c>
      <c r="S552" s="22" t="n">
        <v>4500000</v>
      </c>
      <c r="T552" s="22" t="n">
        <v>4500000</v>
      </c>
      <c r="U552" s="20" t="n">
        <v>0</v>
      </c>
      <c r="V552" s="20" t="n">
        <v>0</v>
      </c>
      <c r="W552" s="20" t="n">
        <v>0</v>
      </c>
      <c r="X552" s="22" t="n">
        <v>0</v>
      </c>
      <c r="Y552" s="22" t="n">
        <v>0</v>
      </c>
      <c r="Z552" s="22" t="n">
        <v>550000</v>
      </c>
      <c r="AA552" s="22" t="n">
        <v>0</v>
      </c>
      <c r="AB552" s="22" t="n">
        <v>0</v>
      </c>
      <c r="AC552" s="20" t="inlineStr">
        <is>
          <t>HA THI PHU</t>
        </is>
      </c>
      <c r="AD552" s="20" t="inlineStr">
        <is>
          <t>03401019072483</t>
        </is>
      </c>
      <c r="AE552" s="20" t="inlineStr">
        <is>
          <t>Ngân hàng Thương mại Cổ phần Hàng hải Việt Nam</t>
        </is>
      </c>
      <c r="AF552" s="20" t="inlineStr">
        <is>
          <t>MSB</t>
        </is>
      </c>
      <c r="AG552" s="20" t="inlineStr"/>
      <c r="AH552" s="20" t="inlineStr">
        <is>
          <t>038302028922</t>
        </is>
      </c>
      <c r="AI552" s="20" t="inlineStr">
        <is>
          <t>44.44444444444444%</t>
        </is>
      </c>
      <c r="AJ552" s="20" t="inlineStr">
        <is>
          <t>150390-02-1007/K1225/010123</t>
        </is>
      </c>
      <c r="AK552" s="20" t="inlineStr">
        <is>
          <t>Hợp đồng lao động Xác định thời hạn</t>
        </is>
      </c>
      <c r="AL552" s="20" t="inlineStr">
        <is>
          <t>2023-04-16</t>
        </is>
      </c>
    </row>
    <row r="553">
      <c r="A553" s="20" t="inlineStr">
        <is>
          <t>124423</t>
        </is>
      </c>
      <c r="B553" s="20" t="inlineStr">
        <is>
          <t>Hà Thị Ngà</t>
        </is>
      </c>
      <c r="C553" s="20" t="inlineStr">
        <is>
          <t>124423-05</t>
        </is>
      </c>
      <c r="D553" s="20" t="inlineStr">
        <is>
          <t>1007</t>
        </is>
      </c>
      <c r="E553" s="20" t="inlineStr">
        <is>
          <t>FOXCONN</t>
        </is>
      </c>
      <c r="F553" s="21" t="inlineStr">
        <is>
          <t>2002-07-13</t>
        </is>
      </c>
      <c r="G553" s="20" t="inlineStr">
        <is>
          <t>OFF</t>
        </is>
      </c>
      <c r="H553" s="21" t="inlineStr">
        <is>
          <t>2022-03-05</t>
        </is>
      </c>
      <c r="I553" s="21" t="inlineStr">
        <is>
          <t>2023-03-25</t>
        </is>
      </c>
      <c r="J553" s="20" t="inlineStr"/>
      <c r="K553" s="20" t="inlineStr">
        <is>
          <t>Công nhân</t>
        </is>
      </c>
      <c r="L553" s="20" t="inlineStr">
        <is>
          <t>Công nhân</t>
        </is>
      </c>
      <c r="M553" s="20" t="inlineStr"/>
      <c r="N553" s="20" t="inlineStr">
        <is>
          <t>LC1</t>
        </is>
      </c>
      <c r="O553" s="20" t="inlineStr">
        <is>
          <t>M-GROSS</t>
        </is>
      </c>
      <c r="P553" s="20" t="inlineStr"/>
      <c r="Q553" s="20" t="inlineStr">
        <is>
          <t>0</t>
        </is>
      </c>
      <c r="R553" s="22" t="n">
        <v>0</v>
      </c>
      <c r="S553" s="22" t="n">
        <v>4500000</v>
      </c>
      <c r="T553" s="22" t="n">
        <v>4500000</v>
      </c>
      <c r="U553" s="20" t="n">
        <v>0</v>
      </c>
      <c r="V553" s="20" t="n">
        <v>0</v>
      </c>
      <c r="W553" s="20" t="n">
        <v>0</v>
      </c>
      <c r="X553" s="22" t="n">
        <v>300000</v>
      </c>
      <c r="Y553" s="22" t="n">
        <v>200000</v>
      </c>
      <c r="Z553" s="22" t="n">
        <v>350000</v>
      </c>
      <c r="AA553" s="22" t="n">
        <v>220000</v>
      </c>
      <c r="AB553" s="22" t="n">
        <v>0</v>
      </c>
      <c r="AC553" s="20" t="inlineStr">
        <is>
          <t>HA THI NGA</t>
        </is>
      </c>
      <c r="AD553" s="20" t="inlineStr">
        <is>
          <t>03401010712272</t>
        </is>
      </c>
      <c r="AE553" s="20" t="inlineStr">
        <is>
          <t>Ngân hàng Thương mại Cổ phần Hàng hải Việt Nam</t>
        </is>
      </c>
      <c r="AF553" s="20" t="inlineStr">
        <is>
          <t>MSB</t>
        </is>
      </c>
      <c r="AG553" s="20" t="inlineStr"/>
      <c r="AH553" s="20" t="inlineStr">
        <is>
          <t>038302014646</t>
        </is>
      </c>
      <c r="AI553" s="20" t="inlineStr">
        <is>
          <t>88.88888888888889%</t>
        </is>
      </c>
      <c r="AJ553" s="20" t="inlineStr">
        <is>
          <t>124423-01-1007/K1225/060323</t>
        </is>
      </c>
      <c r="AK553" s="20" t="inlineStr">
        <is>
          <t>Hợp đồng lao động Xác định thời hạn</t>
        </is>
      </c>
      <c r="AL553" s="20" t="inlineStr">
        <is>
          <t>2023-06-04</t>
        </is>
      </c>
    </row>
    <row r="554">
      <c r="A554" s="20" t="inlineStr">
        <is>
          <t>137382</t>
        </is>
      </c>
      <c r="B554" s="20" t="inlineStr">
        <is>
          <t>Thào A Công</t>
        </is>
      </c>
      <c r="C554" s="20" t="inlineStr">
        <is>
          <t>137382-02</t>
        </is>
      </c>
      <c r="D554" s="20" t="inlineStr">
        <is>
          <t>1007</t>
        </is>
      </c>
      <c r="E554" s="20" t="inlineStr">
        <is>
          <t>FOXCONN</t>
        </is>
      </c>
      <c r="F554" s="21" t="inlineStr">
        <is>
          <t>2002-10-17</t>
        </is>
      </c>
      <c r="G554" s="20" t="inlineStr">
        <is>
          <t>OFF</t>
        </is>
      </c>
      <c r="H554" s="21" t="inlineStr">
        <is>
          <t>2021-02-26</t>
        </is>
      </c>
      <c r="I554" s="21" t="inlineStr">
        <is>
          <t>2023-03-26</t>
        </is>
      </c>
      <c r="J554" s="20" t="inlineStr"/>
      <c r="K554" s="20" t="inlineStr">
        <is>
          <t>Công nhân</t>
        </is>
      </c>
      <c r="L554" s="20" t="inlineStr">
        <is>
          <t>Công nhân</t>
        </is>
      </c>
      <c r="M554" s="20" t="inlineStr"/>
      <c r="N554" s="20" t="inlineStr">
        <is>
          <t>LC1</t>
        </is>
      </c>
      <c r="O554" s="20" t="inlineStr">
        <is>
          <t>M-GROSS</t>
        </is>
      </c>
      <c r="P554" s="20" t="inlineStr"/>
      <c r="Q554" s="20" t="inlineStr">
        <is>
          <t>0</t>
        </is>
      </c>
      <c r="R554" s="22" t="n">
        <v>0</v>
      </c>
      <c r="S554" s="22" t="n">
        <v>4500000</v>
      </c>
      <c r="T554" s="22" t="n">
        <v>4500000</v>
      </c>
      <c r="U554" s="20" t="n">
        <v>0</v>
      </c>
      <c r="V554" s="20" t="n">
        <v>0</v>
      </c>
      <c r="W554" s="20" t="n">
        <v>0</v>
      </c>
      <c r="X554" s="22" t="n">
        <v>0</v>
      </c>
      <c r="Y554" s="22" t="n">
        <v>0</v>
      </c>
      <c r="Z554" s="22" t="n">
        <v>550000</v>
      </c>
      <c r="AA554" s="22" t="n">
        <v>0</v>
      </c>
      <c r="AB554" s="22" t="n">
        <v>0</v>
      </c>
      <c r="AC554" s="20" t="inlineStr">
        <is>
          <t>THAO A CONG</t>
        </is>
      </c>
      <c r="AD554" s="20" t="inlineStr">
        <is>
          <t>03401010732926</t>
        </is>
      </c>
      <c r="AE554" s="20" t="inlineStr">
        <is>
          <t>Ngân hàng Thương mại Cổ phần Hàng hải Việt Nam</t>
        </is>
      </c>
      <c r="AF554" s="20" t="inlineStr">
        <is>
          <t>MSB</t>
        </is>
      </c>
      <c r="AG554" s="20" t="inlineStr"/>
      <c r="AH554" s="20" t="inlineStr">
        <is>
          <t>045287100</t>
        </is>
      </c>
      <c r="AI554" s="20" t="inlineStr">
        <is>
          <t>33.333333333333336%</t>
        </is>
      </c>
      <c r="AJ554" s="20" t="inlineStr">
        <is>
          <t>137382-02-1007/K1225/260922</t>
        </is>
      </c>
      <c r="AK554" s="20" t="inlineStr">
        <is>
          <t>Hợp đồng lao động Xác định thời hạn</t>
        </is>
      </c>
      <c r="AL554" s="20" t="inlineStr">
        <is>
          <t>2022-12-25</t>
        </is>
      </c>
    </row>
    <row r="555">
      <c r="A555" s="20" t="inlineStr">
        <is>
          <t>156825</t>
        </is>
      </c>
      <c r="B555" s="20" t="inlineStr">
        <is>
          <t>Lê Tố Uyên</t>
        </is>
      </c>
      <c r="C555" s="20" t="inlineStr">
        <is>
          <t>156825-01</t>
        </is>
      </c>
      <c r="D555" s="20" t="inlineStr">
        <is>
          <t>1007</t>
        </is>
      </c>
      <c r="E555" s="20" t="inlineStr">
        <is>
          <t>FOXCONN</t>
        </is>
      </c>
      <c r="F555" s="21" t="inlineStr">
        <is>
          <t>1999-02-02</t>
        </is>
      </c>
      <c r="G555" s="20" t="inlineStr">
        <is>
          <t>OFF</t>
        </is>
      </c>
      <c r="H555" s="21" t="inlineStr">
        <is>
          <t>2023-02-11</t>
        </is>
      </c>
      <c r="I555" s="21" t="inlineStr">
        <is>
          <t>2023-03-03</t>
        </is>
      </c>
      <c r="J555" s="20" t="inlineStr"/>
      <c r="K555" s="20" t="inlineStr">
        <is>
          <t>Công nhân</t>
        </is>
      </c>
      <c r="L555" s="20" t="inlineStr">
        <is>
          <t>Công nhân</t>
        </is>
      </c>
      <c r="M555" s="20" t="inlineStr"/>
      <c r="N555" s="20" t="inlineStr">
        <is>
          <t>LC1</t>
        </is>
      </c>
      <c r="O555" s="20" t="inlineStr">
        <is>
          <t>M-GROSS</t>
        </is>
      </c>
      <c r="P555" s="20" t="inlineStr"/>
      <c r="Q555" s="20" t="inlineStr">
        <is>
          <t>0</t>
        </is>
      </c>
      <c r="R555" s="22" t="n">
        <v>0</v>
      </c>
      <c r="S555" s="22" t="n">
        <v>4500000</v>
      </c>
      <c r="T555" s="22" t="n">
        <v>4500000</v>
      </c>
      <c r="U555" s="20" t="n">
        <v>0</v>
      </c>
      <c r="V555" s="20" t="n">
        <v>0</v>
      </c>
      <c r="W555" s="20" t="n">
        <v>0</v>
      </c>
      <c r="X555" s="22" t="n">
        <v>300000</v>
      </c>
      <c r="Y555" s="22" t="n">
        <v>200000</v>
      </c>
      <c r="Z555" s="22" t="n">
        <v>350000</v>
      </c>
      <c r="AA555" s="22" t="n">
        <v>220000</v>
      </c>
      <c r="AB555" s="22" t="n">
        <v>0</v>
      </c>
      <c r="AC555" s="20" t="inlineStr">
        <is>
          <t>LE TO UYEN</t>
        </is>
      </c>
      <c r="AD555" s="20" t="inlineStr">
        <is>
          <t>03401010660579</t>
        </is>
      </c>
      <c r="AE555" s="20" t="inlineStr">
        <is>
          <t>Ngân hàng Thương mại Cổ phần Hàng hải Việt Nam</t>
        </is>
      </c>
      <c r="AF555" s="20" t="inlineStr">
        <is>
          <t>MSB</t>
        </is>
      </c>
      <c r="AG555" s="20" t="inlineStr">
        <is>
          <t xml:space="preserve">MARITIMEBANK CN NINH HIEP HA NOI
</t>
        </is>
      </c>
      <c r="AH555" s="20" t="inlineStr">
        <is>
          <t>038199005072</t>
        </is>
      </c>
      <c r="AI555" s="20" t="inlineStr">
        <is>
          <t>11.11111111111111%</t>
        </is>
      </c>
      <c r="AJ555" s="20" t="inlineStr">
        <is>
          <t>156825-01-1007/K1225/110223</t>
        </is>
      </c>
      <c r="AK555" s="20" t="inlineStr">
        <is>
          <t>Hợp đồng lao động Xác định thời hạn</t>
        </is>
      </c>
      <c r="AL555" s="20" t="inlineStr">
        <is>
          <t>2023-05-07</t>
        </is>
      </c>
    </row>
    <row r="556">
      <c r="A556" s="20" t="inlineStr">
        <is>
          <t>151538</t>
        </is>
      </c>
      <c r="B556" s="20" t="inlineStr">
        <is>
          <t>Cao Quốc Trung</t>
        </is>
      </c>
      <c r="C556" s="20" t="inlineStr">
        <is>
          <t>151538-02</t>
        </is>
      </c>
      <c r="D556" s="20" t="inlineStr">
        <is>
          <t>1007</t>
        </is>
      </c>
      <c r="E556" s="20" t="inlineStr">
        <is>
          <t>FOXCONN</t>
        </is>
      </c>
      <c r="F556" s="21" t="inlineStr">
        <is>
          <t>2003-03-06</t>
        </is>
      </c>
      <c r="G556" s="20" t="inlineStr">
        <is>
          <t>OFF</t>
        </is>
      </c>
      <c r="H556" s="21" t="inlineStr">
        <is>
          <t>2022-05-14</t>
        </is>
      </c>
      <c r="I556" s="21" t="inlineStr">
        <is>
          <t>2023-03-10</t>
        </is>
      </c>
      <c r="J556" s="20" t="inlineStr"/>
      <c r="K556" s="20" t="inlineStr">
        <is>
          <t>Công nhân</t>
        </is>
      </c>
      <c r="L556" s="20" t="inlineStr">
        <is>
          <t>Công nhân</t>
        </is>
      </c>
      <c r="M556" s="20" t="inlineStr"/>
      <c r="N556" s="20" t="inlineStr">
        <is>
          <t>LC1</t>
        </is>
      </c>
      <c r="O556" s="20" t="inlineStr">
        <is>
          <t>M-GROSS</t>
        </is>
      </c>
      <c r="P556" s="20" t="inlineStr"/>
      <c r="Q556" s="20" t="inlineStr">
        <is>
          <t>0</t>
        </is>
      </c>
      <c r="R556" s="22" t="n">
        <v>0</v>
      </c>
      <c r="S556" s="22" t="n">
        <v>4500000</v>
      </c>
      <c r="T556" s="22" t="n">
        <v>4500000</v>
      </c>
      <c r="U556" s="20" t="n">
        <v>0</v>
      </c>
      <c r="V556" s="20" t="n">
        <v>0</v>
      </c>
      <c r="W556" s="20" t="n">
        <v>0</v>
      </c>
      <c r="X556" s="22" t="n">
        <v>300000</v>
      </c>
      <c r="Y556" s="22" t="n">
        <v>200000</v>
      </c>
      <c r="Z556" s="22" t="n">
        <v>350000</v>
      </c>
      <c r="AA556" s="22" t="n">
        <v>220000</v>
      </c>
      <c r="AB556" s="22" t="n">
        <v>0</v>
      </c>
      <c r="AC556" s="20" t="inlineStr">
        <is>
          <t>CAO QUOC TRUNG</t>
        </is>
      </c>
      <c r="AD556" s="20" t="inlineStr">
        <is>
          <t>03401010796049</t>
        </is>
      </c>
      <c r="AE556" s="20" t="inlineStr">
        <is>
          <t>Ngân hàng Thương mại Cổ phần Hàng hải Việt Nam</t>
        </is>
      </c>
      <c r="AF556" s="20" t="inlineStr">
        <is>
          <t>MSB</t>
        </is>
      </c>
      <c r="AG556" s="20" t="inlineStr"/>
      <c r="AH556" s="20" t="inlineStr">
        <is>
          <t>038203012304</t>
        </is>
      </c>
      <c r="AI556" s="20" t="inlineStr">
        <is>
          <t>100.0%</t>
        </is>
      </c>
      <c r="AJ556" s="20" t="inlineStr">
        <is>
          <t>151538-02-1007/K1225/130223</t>
        </is>
      </c>
      <c r="AK556" s="20" t="inlineStr">
        <is>
          <t>Hợp đồng lao động Xác định thời hạn</t>
        </is>
      </c>
      <c r="AL556" s="20" t="inlineStr">
        <is>
          <t>2023-05-07</t>
        </is>
      </c>
    </row>
    <row r="557">
      <c r="A557" s="20" t="inlineStr">
        <is>
          <t>137385</t>
        </is>
      </c>
      <c r="B557" s="20" t="inlineStr">
        <is>
          <t>Lý A Hạ</t>
        </is>
      </c>
      <c r="C557" s="20" t="inlineStr">
        <is>
          <t>137385-02</t>
        </is>
      </c>
      <c r="D557" s="20" t="inlineStr">
        <is>
          <t>1007</t>
        </is>
      </c>
      <c r="E557" s="20" t="inlineStr">
        <is>
          <t>FOXCONN</t>
        </is>
      </c>
      <c r="F557" s="21" t="inlineStr">
        <is>
          <t>2001-01-08</t>
        </is>
      </c>
      <c r="G557" s="20" t="inlineStr">
        <is>
          <t>OFF</t>
        </is>
      </c>
      <c r="H557" s="21" t="inlineStr">
        <is>
          <t>2022-06-27</t>
        </is>
      </c>
      <c r="I557" s="21" t="inlineStr">
        <is>
          <t>2023-03-26</t>
        </is>
      </c>
      <c r="J557" s="20" t="inlineStr"/>
      <c r="K557" s="20" t="inlineStr">
        <is>
          <t>Công nhân</t>
        </is>
      </c>
      <c r="L557" s="20" t="inlineStr">
        <is>
          <t>Công nhân</t>
        </is>
      </c>
      <c r="M557" s="20" t="inlineStr"/>
      <c r="N557" s="20" t="inlineStr">
        <is>
          <t>LC1</t>
        </is>
      </c>
      <c r="O557" s="20" t="inlineStr">
        <is>
          <t>M-GROSS</t>
        </is>
      </c>
      <c r="P557" s="20" t="inlineStr"/>
      <c r="Q557" s="20" t="inlineStr">
        <is>
          <t>0</t>
        </is>
      </c>
      <c r="R557" s="22" t="n">
        <v>0</v>
      </c>
      <c r="S557" s="22" t="n">
        <v>4500000</v>
      </c>
      <c r="T557" s="22" t="n">
        <v>4500000</v>
      </c>
      <c r="U557" s="20" t="n">
        <v>0</v>
      </c>
      <c r="V557" s="20" t="n">
        <v>0</v>
      </c>
      <c r="W557" s="20" t="n">
        <v>0</v>
      </c>
      <c r="X557" s="22" t="n">
        <v>0</v>
      </c>
      <c r="Y557" s="22" t="n">
        <v>0</v>
      </c>
      <c r="Z557" s="22" t="n">
        <v>550000</v>
      </c>
      <c r="AA557" s="22" t="n">
        <v>0</v>
      </c>
      <c r="AB557" s="22" t="n">
        <v>0</v>
      </c>
      <c r="AC557" s="20" t="inlineStr">
        <is>
          <t>LY A HA</t>
        </is>
      </c>
      <c r="AD557" s="20" t="inlineStr">
        <is>
          <t>03401010732953</t>
        </is>
      </c>
      <c r="AE557" s="20" t="inlineStr">
        <is>
          <t>Ngân hàng Thương mại Cổ phần Hàng hải Việt Nam</t>
        </is>
      </c>
      <c r="AF557" s="20" t="inlineStr">
        <is>
          <t>MSB</t>
        </is>
      </c>
      <c r="AG557" s="20" t="inlineStr"/>
      <c r="AH557" s="20" t="inlineStr">
        <is>
          <t>045273425</t>
        </is>
      </c>
      <c r="AI557" s="20" t="inlineStr">
        <is>
          <t>33.333333333333336%</t>
        </is>
      </c>
      <c r="AJ557" s="20" t="inlineStr">
        <is>
          <t>137385-02-1007/K1225/260922</t>
        </is>
      </c>
      <c r="AK557" s="20" t="inlineStr">
        <is>
          <t>Hợp đồng lao động Xác định thời hạn</t>
        </is>
      </c>
      <c r="AL557" s="20" t="inlineStr">
        <is>
          <t>2022-12-25</t>
        </is>
      </c>
    </row>
    <row r="558">
      <c r="A558" s="20" t="inlineStr">
        <is>
          <t>156823</t>
        </is>
      </c>
      <c r="B558" s="20" t="inlineStr">
        <is>
          <t>Lương Văn Cao</t>
        </is>
      </c>
      <c r="C558" s="20" t="inlineStr">
        <is>
          <t>156823-01</t>
        </is>
      </c>
      <c r="D558" s="20" t="inlineStr">
        <is>
          <t>1007</t>
        </is>
      </c>
      <c r="E558" s="20" t="inlineStr">
        <is>
          <t>FOXCONN</t>
        </is>
      </c>
      <c r="F558" s="21" t="inlineStr">
        <is>
          <t>2003-06-13</t>
        </is>
      </c>
      <c r="G558" s="20" t="inlineStr">
        <is>
          <t>OFF</t>
        </is>
      </c>
      <c r="H558" s="21" t="inlineStr">
        <is>
          <t>2023-02-11</t>
        </is>
      </c>
      <c r="I558" s="21" t="inlineStr">
        <is>
          <t>2023-03-24</t>
        </is>
      </c>
      <c r="J558" s="20" t="inlineStr"/>
      <c r="K558" s="20" t="inlineStr">
        <is>
          <t>Công nhân</t>
        </is>
      </c>
      <c r="L558" s="20" t="inlineStr">
        <is>
          <t>Công nhân</t>
        </is>
      </c>
      <c r="M558" s="20" t="inlineStr"/>
      <c r="N558" s="20" t="inlineStr">
        <is>
          <t>LC1</t>
        </is>
      </c>
      <c r="O558" s="20" t="inlineStr">
        <is>
          <t>M-GROSS</t>
        </is>
      </c>
      <c r="P558" s="20" t="inlineStr"/>
      <c r="Q558" s="20" t="inlineStr">
        <is>
          <t>0</t>
        </is>
      </c>
      <c r="R558" s="22" t="n">
        <v>0</v>
      </c>
      <c r="S558" s="22" t="n">
        <v>4500000</v>
      </c>
      <c r="T558" s="22" t="n">
        <v>4500000</v>
      </c>
      <c r="U558" s="20" t="n">
        <v>0</v>
      </c>
      <c r="V558" s="20" t="n">
        <v>0</v>
      </c>
      <c r="W558" s="20" t="n">
        <v>0</v>
      </c>
      <c r="X558" s="22" t="n">
        <v>300000</v>
      </c>
      <c r="Y558" s="22" t="n">
        <v>200000</v>
      </c>
      <c r="Z558" s="22" t="n">
        <v>350000</v>
      </c>
      <c r="AA558" s="22" t="n">
        <v>220000</v>
      </c>
      <c r="AB558" s="22" t="n">
        <v>0</v>
      </c>
      <c r="AC558" s="20" t="inlineStr">
        <is>
          <t>LUONG VAN CAO</t>
        </is>
      </c>
      <c r="AD558" s="20" t="inlineStr">
        <is>
          <t>1035829283</t>
        </is>
      </c>
      <c r="AE558" s="20" t="inlineStr">
        <is>
          <t>Ngân hàng Thương mại Cổ phần Ngoại thương Việt Nam</t>
        </is>
      </c>
      <c r="AF558" s="20" t="inlineStr">
        <is>
          <t>VCB</t>
        </is>
      </c>
      <c r="AG558" s="20" t="inlineStr">
        <is>
          <t xml:space="preserve">VIETCOMBANK CN TU SON BAC NINH
</t>
        </is>
      </c>
      <c r="AH558" s="20" t="inlineStr">
        <is>
          <t>038203006301</t>
        </is>
      </c>
      <c r="AI558" s="20" t="inlineStr">
        <is>
          <t>11.11111111111111%</t>
        </is>
      </c>
      <c r="AJ558" s="20" t="inlineStr">
        <is>
          <t>156823-01-1007/K1225/110223</t>
        </is>
      </c>
      <c r="AK558" s="20" t="inlineStr">
        <is>
          <t>Hợp đồng lao động Xác định thời hạn</t>
        </is>
      </c>
      <c r="AL558" s="20" t="inlineStr">
        <is>
          <t>2023-05-07</t>
        </is>
      </c>
    </row>
    <row r="559">
      <c r="A559" s="20" t="inlineStr">
        <is>
          <t>148795</t>
        </is>
      </c>
      <c r="B559" s="20" t="inlineStr">
        <is>
          <t>Lương Quang Linh</t>
        </is>
      </c>
      <c r="C559" s="20" t="inlineStr">
        <is>
          <t>148795-03</t>
        </is>
      </c>
      <c r="D559" s="20" t="inlineStr">
        <is>
          <t>1007</t>
        </is>
      </c>
      <c r="E559" s="20" t="inlineStr">
        <is>
          <t>FOXCONN</t>
        </is>
      </c>
      <c r="F559" s="21" t="inlineStr">
        <is>
          <t>1997-09-29</t>
        </is>
      </c>
      <c r="G559" s="20" t="inlineStr">
        <is>
          <t>OFF</t>
        </is>
      </c>
      <c r="H559" s="21" t="inlineStr">
        <is>
          <t>2022-03-04</t>
        </is>
      </c>
      <c r="I559" s="21" t="inlineStr">
        <is>
          <t>2023-03-19</t>
        </is>
      </c>
      <c r="J559" s="20" t="inlineStr"/>
      <c r="K559" s="20" t="inlineStr">
        <is>
          <t>Công nhân</t>
        </is>
      </c>
      <c r="L559" s="20" t="inlineStr">
        <is>
          <t>Công nhân</t>
        </is>
      </c>
      <c r="M559" s="20" t="inlineStr"/>
      <c r="N559" s="20" t="inlineStr">
        <is>
          <t>LC1</t>
        </is>
      </c>
      <c r="O559" s="20" t="inlineStr">
        <is>
          <t>M-GROSS</t>
        </is>
      </c>
      <c r="P559" s="20" t="inlineStr"/>
      <c r="Q559" s="20" t="inlineStr">
        <is>
          <t>0</t>
        </is>
      </c>
      <c r="R559" s="22" t="n">
        <v>0</v>
      </c>
      <c r="S559" s="22" t="n">
        <v>4500000</v>
      </c>
      <c r="T559" s="22" t="n">
        <v>4500000</v>
      </c>
      <c r="U559" s="20" t="n">
        <v>0</v>
      </c>
      <c r="V559" s="20" t="n">
        <v>0</v>
      </c>
      <c r="W559" s="20" t="n">
        <v>0</v>
      </c>
      <c r="X559" s="22" t="n">
        <v>300000</v>
      </c>
      <c r="Y559" s="22" t="n">
        <v>200000</v>
      </c>
      <c r="Z559" s="22" t="n">
        <v>350000</v>
      </c>
      <c r="AA559" s="22" t="n">
        <v>220000</v>
      </c>
      <c r="AB559" s="22" t="n">
        <v>0</v>
      </c>
      <c r="AC559" s="20" t="inlineStr">
        <is>
          <t>LUONG QUANG LINH</t>
        </is>
      </c>
      <c r="AD559" s="20" t="inlineStr">
        <is>
          <t>03401019069380</t>
        </is>
      </c>
      <c r="AE559" s="20" t="inlineStr">
        <is>
          <t>Ngân hàng Thương mại Cổ phần Hàng hải Việt Nam</t>
        </is>
      </c>
      <c r="AF559" s="20" t="inlineStr">
        <is>
          <t>MSB</t>
        </is>
      </c>
      <c r="AG559" s="20" t="inlineStr"/>
      <c r="AH559" s="20" t="inlineStr">
        <is>
          <t>010097001144</t>
        </is>
      </c>
      <c r="AI559" s="20" t="inlineStr">
        <is>
          <t>88.88888888888889%</t>
        </is>
      </c>
      <c r="AJ559" s="20" t="inlineStr">
        <is>
          <t>148795-01-1007/K1225/060323</t>
        </is>
      </c>
      <c r="AK559" s="20" t="inlineStr">
        <is>
          <t>Hợp đồng lao động Xác định thời hạn</t>
        </is>
      </c>
      <c r="AL559" s="20" t="inlineStr">
        <is>
          <t>2023-06-04</t>
        </is>
      </c>
    </row>
    <row r="560">
      <c r="A560" s="20" t="inlineStr">
        <is>
          <t>156822</t>
        </is>
      </c>
      <c r="B560" s="20" t="inlineStr">
        <is>
          <t>Cao Văn Việt</t>
        </is>
      </c>
      <c r="C560" s="20" t="inlineStr">
        <is>
          <t>156822-01</t>
        </is>
      </c>
      <c r="D560" s="20" t="inlineStr">
        <is>
          <t>1007</t>
        </is>
      </c>
      <c r="E560" s="20" t="inlineStr">
        <is>
          <t>FOXCONN</t>
        </is>
      </c>
      <c r="F560" s="21" t="inlineStr">
        <is>
          <t>2003-04-03</t>
        </is>
      </c>
      <c r="G560" s="20" t="inlineStr">
        <is>
          <t>OFF</t>
        </is>
      </c>
      <c r="H560" s="21" t="inlineStr">
        <is>
          <t>2023-02-11</t>
        </is>
      </c>
      <c r="I560" s="21" t="inlineStr">
        <is>
          <t>2023-03-14</t>
        </is>
      </c>
      <c r="J560" s="20" t="inlineStr"/>
      <c r="K560" s="20" t="inlineStr">
        <is>
          <t>Công nhân</t>
        </is>
      </c>
      <c r="L560" s="20" t="inlineStr">
        <is>
          <t>Công nhân</t>
        </is>
      </c>
      <c r="M560" s="20" t="inlineStr"/>
      <c r="N560" s="20" t="inlineStr">
        <is>
          <t>LC1</t>
        </is>
      </c>
      <c r="O560" s="20" t="inlineStr">
        <is>
          <t>M-GROSS</t>
        </is>
      </c>
      <c r="P560" s="20" t="inlineStr"/>
      <c r="Q560" s="20" t="inlineStr">
        <is>
          <t>0</t>
        </is>
      </c>
      <c r="R560" s="22" t="n">
        <v>0</v>
      </c>
      <c r="S560" s="22" t="n">
        <v>4500000</v>
      </c>
      <c r="T560" s="22" t="n">
        <v>4500000</v>
      </c>
      <c r="U560" s="20" t="n">
        <v>0</v>
      </c>
      <c r="V560" s="20" t="n">
        <v>0</v>
      </c>
      <c r="W560" s="20" t="n">
        <v>0</v>
      </c>
      <c r="X560" s="22" t="n">
        <v>300000</v>
      </c>
      <c r="Y560" s="22" t="n">
        <v>200000</v>
      </c>
      <c r="Z560" s="22" t="n">
        <v>350000</v>
      </c>
      <c r="AA560" s="22" t="n">
        <v>220000</v>
      </c>
      <c r="AB560" s="22" t="n">
        <v>0</v>
      </c>
      <c r="AC560" s="20" t="inlineStr">
        <is>
          <t>CAO VAN VIET</t>
        </is>
      </c>
      <c r="AD560" s="20" t="inlineStr">
        <is>
          <t>03401010660542</t>
        </is>
      </c>
      <c r="AE560" s="20" t="inlineStr">
        <is>
          <t>Ngân hàng Thương mại Cổ phần Hàng hải Việt Nam</t>
        </is>
      </c>
      <c r="AF560" s="20" t="inlineStr">
        <is>
          <t>MSB</t>
        </is>
      </c>
      <c r="AG560" s="20" t="inlineStr">
        <is>
          <t xml:space="preserve">MARITIMEBANK CN NINH HIEP HA NOI
</t>
        </is>
      </c>
      <c r="AH560" s="20" t="inlineStr">
        <is>
          <t>038203020291</t>
        </is>
      </c>
      <c r="AI560" s="20" t="inlineStr">
        <is>
          <t>11.11111111111111%</t>
        </is>
      </c>
      <c r="AJ560" s="20" t="inlineStr">
        <is>
          <t>156822-01-1007/K1225/110223</t>
        </is>
      </c>
      <c r="AK560" s="20" t="inlineStr">
        <is>
          <t>Hợp đồng lao động Xác định thời hạn</t>
        </is>
      </c>
      <c r="AL560" s="20" t="inlineStr">
        <is>
          <t>2023-05-07</t>
        </is>
      </c>
    </row>
    <row r="561">
      <c r="A561" s="20" t="inlineStr">
        <is>
          <t>125643</t>
        </is>
      </c>
      <c r="B561" s="20" t="inlineStr">
        <is>
          <t>Lang Thị Thùy Anh</t>
        </is>
      </c>
      <c r="C561" s="20" t="inlineStr">
        <is>
          <t>125643-04</t>
        </is>
      </c>
      <c r="D561" s="20" t="inlineStr">
        <is>
          <t>1007</t>
        </is>
      </c>
      <c r="E561" s="20" t="inlineStr">
        <is>
          <t>FOXCONN</t>
        </is>
      </c>
      <c r="F561" s="21" t="inlineStr">
        <is>
          <t>2001-08-25</t>
        </is>
      </c>
      <c r="G561" s="20" t="inlineStr">
        <is>
          <t>OFF</t>
        </is>
      </c>
      <c r="H561" s="21" t="inlineStr">
        <is>
          <t>2023-04-10</t>
        </is>
      </c>
      <c r="I561" s="21" t="inlineStr">
        <is>
          <t>2023-05-29</t>
        </is>
      </c>
      <c r="J561" s="20" t="inlineStr"/>
      <c r="K561" s="20" t="inlineStr">
        <is>
          <t>Công nhân</t>
        </is>
      </c>
      <c r="L561" s="20" t="inlineStr">
        <is>
          <t>Công nhân</t>
        </is>
      </c>
      <c r="M561" s="20" t="inlineStr"/>
      <c r="N561" s="20" t="inlineStr">
        <is>
          <t>LC1</t>
        </is>
      </c>
      <c r="O561" s="20" t="inlineStr">
        <is>
          <t>M-GROSS</t>
        </is>
      </c>
      <c r="P561" s="20" t="inlineStr"/>
      <c r="Q561" s="20" t="inlineStr">
        <is>
          <t>1</t>
        </is>
      </c>
      <c r="R561" s="22" t="n">
        <v>0</v>
      </c>
      <c r="S561" s="22" t="n">
        <v>4600000</v>
      </c>
      <c r="T561" s="22" t="n">
        <v>4600000</v>
      </c>
      <c r="U561" s="20" t="n">
        <v>0</v>
      </c>
      <c r="V561" s="20" t="n">
        <v>0</v>
      </c>
      <c r="W561" s="20" t="n">
        <v>0</v>
      </c>
      <c r="X561" s="22" t="n">
        <v>300000</v>
      </c>
      <c r="Y561" s="22" t="n">
        <v>200000</v>
      </c>
      <c r="Z561" s="22" t="n">
        <v>350000</v>
      </c>
      <c r="AA561" s="22" t="n">
        <v>220000</v>
      </c>
      <c r="AB561" s="22" t="n">
        <v>0</v>
      </c>
      <c r="AC561" s="20" t="inlineStr">
        <is>
          <t>LANG THI THUY ANH</t>
        </is>
      </c>
      <c r="AD561" s="20" t="inlineStr">
        <is>
          <t>03401010714119</t>
        </is>
      </c>
      <c r="AE561" s="20" t="inlineStr">
        <is>
          <t>Ngân hàng Thương mại Cổ phần Hàng hải Việt Nam</t>
        </is>
      </c>
      <c r="AF561" s="20" t="inlineStr">
        <is>
          <t>MSB</t>
        </is>
      </c>
      <c r="AG561" s="20" t="inlineStr">
        <is>
          <t>MARITIMEBANK CN NINH HIEP HA NOI</t>
        </is>
      </c>
      <c r="AH561" s="20" t="inlineStr">
        <is>
          <t>187880149</t>
        </is>
      </c>
      <c r="AI561" s="20" t="inlineStr">
        <is>
          <t>0%</t>
        </is>
      </c>
      <c r="AJ561" s="20" t="inlineStr">
        <is>
          <t>125643-01-1007/K1225/100423</t>
        </is>
      </c>
      <c r="AK561" s="20" t="inlineStr">
        <is>
          <t>Hợp đồng lao động Xác định thời hạn</t>
        </is>
      </c>
      <c r="AL561" s="20" t="inlineStr">
        <is>
          <t>2023-07-09</t>
        </is>
      </c>
    </row>
    <row r="562">
      <c r="A562" s="20" t="inlineStr">
        <is>
          <t>148797</t>
        </is>
      </c>
      <c r="B562" s="20" t="inlineStr">
        <is>
          <t>Nông Văn Hiếu</t>
        </is>
      </c>
      <c r="C562" s="20" t="inlineStr">
        <is>
          <t>148797-03</t>
        </is>
      </c>
      <c r="D562" s="20" t="inlineStr">
        <is>
          <t>1007</t>
        </is>
      </c>
      <c r="E562" s="20" t="inlineStr">
        <is>
          <t>FOXCONN</t>
        </is>
      </c>
      <c r="F562" s="21" t="inlineStr">
        <is>
          <t>2002-06-25</t>
        </is>
      </c>
      <c r="G562" s="20" t="inlineStr">
        <is>
          <t>OFF</t>
        </is>
      </c>
      <c r="H562" s="21" t="inlineStr">
        <is>
          <t>2022-03-04</t>
        </is>
      </c>
      <c r="I562" s="21" t="inlineStr">
        <is>
          <t>2023-06-04</t>
        </is>
      </c>
      <c r="J562" s="20" t="inlineStr"/>
      <c r="K562" s="20" t="inlineStr">
        <is>
          <t>Công nhân</t>
        </is>
      </c>
      <c r="L562" s="20" t="inlineStr">
        <is>
          <t>Công nhân</t>
        </is>
      </c>
      <c r="M562" s="20" t="inlineStr"/>
      <c r="N562" s="20" t="inlineStr">
        <is>
          <t>LC1</t>
        </is>
      </c>
      <c r="O562" s="20" t="inlineStr">
        <is>
          <t>M-GROSS</t>
        </is>
      </c>
      <c r="P562" s="20" t="inlineStr"/>
      <c r="Q562" s="20" t="inlineStr">
        <is>
          <t>1</t>
        </is>
      </c>
      <c r="R562" s="22" t="n">
        <v>0</v>
      </c>
      <c r="S562" s="22" t="n">
        <v>4600000</v>
      </c>
      <c r="T562" s="22" t="n">
        <v>4500000</v>
      </c>
      <c r="U562" s="20" t="n">
        <v>0</v>
      </c>
      <c r="V562" s="20" t="n">
        <v>0</v>
      </c>
      <c r="W562" s="20" t="n">
        <v>0</v>
      </c>
      <c r="X562" s="22" t="n">
        <v>300000</v>
      </c>
      <c r="Y562" s="22" t="n">
        <v>200000</v>
      </c>
      <c r="Z562" s="22" t="n">
        <v>350000</v>
      </c>
      <c r="AA562" s="22" t="n">
        <v>220000</v>
      </c>
      <c r="AB562" s="22" t="n">
        <v>0</v>
      </c>
      <c r="AC562" s="20" t="inlineStr">
        <is>
          <t>NONG VAN HIEU</t>
        </is>
      </c>
      <c r="AD562" s="20" t="inlineStr">
        <is>
          <t>03401010717978</t>
        </is>
      </c>
      <c r="AE562" s="20" t="inlineStr">
        <is>
          <t>Ngân hàng Thương mại Cổ phần Hàng hải Việt Nam</t>
        </is>
      </c>
      <c r="AF562" s="20" t="inlineStr">
        <is>
          <t>MSB</t>
        </is>
      </c>
      <c r="AG562" s="20" t="inlineStr">
        <is>
          <t>MARITIMEBANK CN NINH HIEP HA NOI</t>
        </is>
      </c>
      <c r="AH562" s="20" t="inlineStr">
        <is>
          <t>004202006877</t>
        </is>
      </c>
      <c r="AI562" s="20" t="inlineStr">
        <is>
          <t>0%</t>
        </is>
      </c>
      <c r="AJ562" s="20" t="inlineStr">
        <is>
          <t>148797-01-1007/K1225/060323</t>
        </is>
      </c>
      <c r="AK562" s="20" t="inlineStr">
        <is>
          <t>Hợp đồng lao động Xác định thời hạn</t>
        </is>
      </c>
      <c r="AL562" s="20" t="inlineStr">
        <is>
          <t>2023-06-04</t>
        </is>
      </c>
    </row>
    <row r="563">
      <c r="A563" s="20" t="inlineStr">
        <is>
          <t>157649</t>
        </is>
      </c>
      <c r="B563" s="20" t="inlineStr">
        <is>
          <t>Hoàng Ngọc Thương</t>
        </is>
      </c>
      <c r="C563" s="20" t="inlineStr">
        <is>
          <t>157649-01</t>
        </is>
      </c>
      <c r="D563" s="20" t="inlineStr">
        <is>
          <t>1007</t>
        </is>
      </c>
      <c r="E563" s="20" t="inlineStr">
        <is>
          <t>FOXCONN</t>
        </is>
      </c>
      <c r="F563" s="21" t="inlineStr">
        <is>
          <t>2004-10-03</t>
        </is>
      </c>
      <c r="G563" s="20" t="inlineStr">
        <is>
          <t>OFF</t>
        </is>
      </c>
      <c r="H563" s="21" t="inlineStr">
        <is>
          <t>2023-03-14</t>
        </is>
      </c>
      <c r="I563" s="21" t="inlineStr">
        <is>
          <t>2023-07-23</t>
        </is>
      </c>
      <c r="J563" s="20" t="inlineStr"/>
      <c r="K563" s="20" t="inlineStr">
        <is>
          <t>Công nhân</t>
        </is>
      </c>
      <c r="L563" s="20" t="inlineStr">
        <is>
          <t>Công nhân</t>
        </is>
      </c>
      <c r="M563" s="20" t="inlineStr"/>
      <c r="N563" s="20" t="inlineStr">
        <is>
          <t>LC1</t>
        </is>
      </c>
      <c r="O563" s="20" t="inlineStr">
        <is>
          <t>M-GROSS</t>
        </is>
      </c>
      <c r="P563" s="20" t="inlineStr"/>
      <c r="Q563" s="20" t="inlineStr">
        <is>
          <t>1</t>
        </is>
      </c>
      <c r="R563" s="22" t="n">
        <v>0</v>
      </c>
      <c r="S563" s="22" t="n">
        <v>4600000</v>
      </c>
      <c r="T563" s="22" t="n">
        <v>4600000</v>
      </c>
      <c r="U563" s="20" t="n">
        <v>0</v>
      </c>
      <c r="V563" s="20" t="n">
        <v>0</v>
      </c>
      <c r="W563" s="20" t="n">
        <v>0</v>
      </c>
      <c r="X563" s="22" t="n">
        <v>300000</v>
      </c>
      <c r="Y563" s="22" t="n">
        <v>200000</v>
      </c>
      <c r="Z563" s="22" t="n">
        <v>350000</v>
      </c>
      <c r="AA563" s="22" t="n">
        <v>220000</v>
      </c>
      <c r="AB563" s="22" t="n">
        <v>0</v>
      </c>
      <c r="AC563" s="20" t="inlineStr">
        <is>
          <t>HOANG NGOC THUONG</t>
        </is>
      </c>
      <c r="AD563" s="20" t="inlineStr">
        <is>
          <t>03401010517776</t>
        </is>
      </c>
      <c r="AE563" s="20" t="inlineStr"/>
      <c r="AF563" s="20" t="inlineStr"/>
      <c r="AG563" s="20" t="inlineStr">
        <is>
          <t>MARITIMEBANK CN NINH HIEP HA NOI</t>
        </is>
      </c>
      <c r="AH563" s="20" t="inlineStr">
        <is>
          <t>014204014714</t>
        </is>
      </c>
      <c r="AI563" s="20" t="inlineStr">
        <is>
          <t>11.11111111111111%</t>
        </is>
      </c>
      <c r="AJ563" s="20" t="inlineStr">
        <is>
          <t>157649-01-1007/K1225/140323</t>
        </is>
      </c>
      <c r="AK563" s="20" t="inlineStr">
        <is>
          <t>Hợp đồng lao động Xác định thời hạn</t>
        </is>
      </c>
      <c r="AL563" s="20" t="inlineStr">
        <is>
          <t>2023-06-12</t>
        </is>
      </c>
    </row>
    <row r="564">
      <c r="A564" s="20" t="inlineStr">
        <is>
          <t>157652</t>
        </is>
      </c>
      <c r="B564" s="20" t="inlineStr">
        <is>
          <t>Lý Khải Hùng</t>
        </is>
      </c>
      <c r="C564" s="20" t="inlineStr">
        <is>
          <t>157652-01</t>
        </is>
      </c>
      <c r="D564" s="20" t="inlineStr">
        <is>
          <t>1007</t>
        </is>
      </c>
      <c r="E564" s="20" t="inlineStr">
        <is>
          <t>FOXCONN</t>
        </is>
      </c>
      <c r="F564" s="21" t="inlineStr">
        <is>
          <t>2004-07-07</t>
        </is>
      </c>
      <c r="G564" s="20" t="inlineStr">
        <is>
          <t>OFF</t>
        </is>
      </c>
      <c r="H564" s="21" t="inlineStr">
        <is>
          <t>2023-03-14</t>
        </is>
      </c>
      <c r="I564" s="21" t="inlineStr">
        <is>
          <t>2023-06-16</t>
        </is>
      </c>
      <c r="J564" s="20" t="inlineStr"/>
      <c r="K564" s="20" t="inlineStr">
        <is>
          <t>Công nhân</t>
        </is>
      </c>
      <c r="L564" s="20" t="inlineStr">
        <is>
          <t>Công nhân</t>
        </is>
      </c>
      <c r="M564" s="20" t="inlineStr"/>
      <c r="N564" s="20" t="inlineStr">
        <is>
          <t>LC1</t>
        </is>
      </c>
      <c r="O564" s="20" t="inlineStr">
        <is>
          <t>M-GROSS</t>
        </is>
      </c>
      <c r="P564" s="20" t="inlineStr"/>
      <c r="Q564" s="20" t="inlineStr">
        <is>
          <t>1</t>
        </is>
      </c>
      <c r="R564" s="22" t="n">
        <v>0</v>
      </c>
      <c r="S564" s="22" t="n">
        <v>4600000</v>
      </c>
      <c r="T564" s="22" t="n">
        <v>4600000</v>
      </c>
      <c r="U564" s="20" t="n">
        <v>0</v>
      </c>
      <c r="V564" s="20" t="n">
        <v>0</v>
      </c>
      <c r="W564" s="20" t="n">
        <v>0</v>
      </c>
      <c r="X564" s="22" t="n">
        <v>300000</v>
      </c>
      <c r="Y564" s="22" t="n">
        <v>200000</v>
      </c>
      <c r="Z564" s="22" t="n">
        <v>350000</v>
      </c>
      <c r="AA564" s="22" t="n">
        <v>220000</v>
      </c>
      <c r="AB564" s="22" t="n">
        <v>0</v>
      </c>
      <c r="AC564" s="20" t="inlineStr">
        <is>
          <t>LY KHAI HUNG</t>
        </is>
      </c>
      <c r="AD564" s="20" t="inlineStr">
        <is>
          <t>03401010517794</t>
        </is>
      </c>
      <c r="AE564" s="20" t="inlineStr"/>
      <c r="AF564" s="20" t="inlineStr"/>
      <c r="AG564" s="20" t="inlineStr">
        <is>
          <t>MARITIMEBANK CN NINH HIEP HA NOI</t>
        </is>
      </c>
      <c r="AH564" s="20" t="inlineStr">
        <is>
          <t>006204004847</t>
        </is>
      </c>
      <c r="AI564" s="20" t="inlineStr">
        <is>
          <t>11.11111111111111%</t>
        </is>
      </c>
      <c r="AJ564" s="20" t="inlineStr">
        <is>
          <t>157652-01-1007/K1225/140323</t>
        </is>
      </c>
      <c r="AK564" s="20" t="inlineStr">
        <is>
          <t>Hợp đồng lao động Xác định thời hạn</t>
        </is>
      </c>
      <c r="AL564" s="20" t="inlineStr">
        <is>
          <t>2023-06-12</t>
        </is>
      </c>
    </row>
    <row r="565">
      <c r="A565" s="20" t="inlineStr">
        <is>
          <t>146850</t>
        </is>
      </c>
      <c r="B565" s="20" t="inlineStr">
        <is>
          <t>Lương Thị Huyền</t>
        </is>
      </c>
      <c r="C565" s="20" t="inlineStr">
        <is>
          <t>146850-02</t>
        </is>
      </c>
      <c r="D565" s="20" t="inlineStr">
        <is>
          <t>1007</t>
        </is>
      </c>
      <c r="E565" s="20" t="inlineStr">
        <is>
          <t>FOXCONN</t>
        </is>
      </c>
      <c r="F565" s="21" t="inlineStr">
        <is>
          <t>2003-08-14</t>
        </is>
      </c>
      <c r="G565" s="20" t="inlineStr">
        <is>
          <t>OFF</t>
        </is>
      </c>
      <c r="H565" s="21" t="inlineStr">
        <is>
          <t>2021-12-23</t>
        </is>
      </c>
      <c r="I565" s="21" t="inlineStr">
        <is>
          <t>2023-06-18</t>
        </is>
      </c>
      <c r="J565" s="20" t="inlineStr"/>
      <c r="K565" s="20" t="inlineStr">
        <is>
          <t>Công nhân</t>
        </is>
      </c>
      <c r="L565" s="20" t="inlineStr">
        <is>
          <t>Công nhân</t>
        </is>
      </c>
      <c r="M565" s="20" t="inlineStr"/>
      <c r="N565" s="20" t="inlineStr">
        <is>
          <t>LC1</t>
        </is>
      </c>
      <c r="O565" s="20" t="inlineStr">
        <is>
          <t>M-GROSS</t>
        </is>
      </c>
      <c r="P565" s="20" t="inlineStr"/>
      <c r="Q565" s="20" t="inlineStr">
        <is>
          <t>1</t>
        </is>
      </c>
      <c r="R565" s="22" t="n">
        <v>0</v>
      </c>
      <c r="S565" s="22" t="n">
        <v>4600000</v>
      </c>
      <c r="T565" s="22" t="n">
        <v>4500000</v>
      </c>
      <c r="U565" s="20" t="n">
        <v>0</v>
      </c>
      <c r="V565" s="20" t="n">
        <v>0</v>
      </c>
      <c r="W565" s="20" t="n">
        <v>0</v>
      </c>
      <c r="X565" s="22" t="n">
        <v>300000</v>
      </c>
      <c r="Y565" s="22" t="n">
        <v>200000</v>
      </c>
      <c r="Z565" s="22" t="n">
        <v>350000</v>
      </c>
      <c r="AA565" s="22" t="n">
        <v>220000</v>
      </c>
      <c r="AB565" s="22" t="n">
        <v>0</v>
      </c>
      <c r="AC565" s="20" t="inlineStr">
        <is>
          <t>LUONG THI HUYEN</t>
        </is>
      </c>
      <c r="AD565" s="20" t="inlineStr">
        <is>
          <t>34110001239617</t>
        </is>
      </c>
      <c r="AE565" s="20" t="inlineStr">
        <is>
          <t>Ngân hàng Thương mại Cổ phần Đầu tư và Phát triển Việt Nam</t>
        </is>
      </c>
      <c r="AF565" s="20" t="inlineStr">
        <is>
          <t>BIDV</t>
        </is>
      </c>
      <c r="AG565" s="20" t="inlineStr">
        <is>
          <t>BIDV CN TUYEN QUANG</t>
        </is>
      </c>
      <c r="AH565" s="20" t="inlineStr">
        <is>
          <t>008303006633</t>
        </is>
      </c>
      <c r="AI565" s="20" t="inlineStr">
        <is>
          <t>66.66666666666667%</t>
        </is>
      </c>
      <c r="AJ565" s="20" t="inlineStr">
        <is>
          <t>146850-02-1007/K1225/190323</t>
        </is>
      </c>
      <c r="AK565" s="20" t="inlineStr">
        <is>
          <t>Hợp đồng lao động Xác định thời hạn</t>
        </is>
      </c>
      <c r="AL565" s="20" t="inlineStr">
        <is>
          <t>2023-06-18</t>
        </is>
      </c>
    </row>
    <row r="566">
      <c r="A566" s="20" t="inlineStr">
        <is>
          <t>149063</t>
        </is>
      </c>
      <c r="B566" s="20" t="inlineStr">
        <is>
          <t>Dương Hồng Quân</t>
        </is>
      </c>
      <c r="C566" s="20" t="inlineStr">
        <is>
          <t>149063-03</t>
        </is>
      </c>
      <c r="D566" s="20" t="inlineStr">
        <is>
          <t>1007</t>
        </is>
      </c>
      <c r="E566" s="20" t="inlineStr">
        <is>
          <t>FOXCONN</t>
        </is>
      </c>
      <c r="F566" s="21" t="inlineStr">
        <is>
          <t>1994-12-15</t>
        </is>
      </c>
      <c r="G566" s="20" t="inlineStr">
        <is>
          <t>OFF</t>
        </is>
      </c>
      <c r="H566" s="21" t="inlineStr">
        <is>
          <t>2022-12-11</t>
        </is>
      </c>
      <c r="I566" s="21" t="inlineStr">
        <is>
          <t>2023-06-25</t>
        </is>
      </c>
      <c r="J566" s="20" t="inlineStr"/>
      <c r="K566" s="20" t="inlineStr">
        <is>
          <t>Công nhân</t>
        </is>
      </c>
      <c r="L566" s="20" t="inlineStr">
        <is>
          <t>Công nhân</t>
        </is>
      </c>
      <c r="M566" s="20" t="inlineStr"/>
      <c r="N566" s="20" t="inlineStr">
        <is>
          <t>LC1</t>
        </is>
      </c>
      <c r="O566" s="20" t="inlineStr">
        <is>
          <t>M-GROSS</t>
        </is>
      </c>
      <c r="P566" s="20" t="inlineStr"/>
      <c r="Q566" s="20" t="inlineStr">
        <is>
          <t>1</t>
        </is>
      </c>
      <c r="R566" s="22" t="n">
        <v>0</v>
      </c>
      <c r="S566" s="22" t="n">
        <v>4600000</v>
      </c>
      <c r="T566" s="22" t="n">
        <v>4600000</v>
      </c>
      <c r="U566" s="20" t="n">
        <v>0</v>
      </c>
      <c r="V566" s="20" t="n">
        <v>0</v>
      </c>
      <c r="W566" s="20" t="n">
        <v>0</v>
      </c>
      <c r="X566" s="22" t="n">
        <v>300000</v>
      </c>
      <c r="Y566" s="22" t="n">
        <v>200000</v>
      </c>
      <c r="Z566" s="22" t="n">
        <v>350000</v>
      </c>
      <c r="AA566" s="22" t="n">
        <v>220000</v>
      </c>
      <c r="AB566" s="22" t="n">
        <v>0</v>
      </c>
      <c r="AC566" s="20" t="inlineStr">
        <is>
          <t>DUONG HONG QUAN</t>
        </is>
      </c>
      <c r="AD566" s="20" t="inlineStr">
        <is>
          <t>03401019069812</t>
        </is>
      </c>
      <c r="AE566" s="20" t="inlineStr">
        <is>
          <t>Ngân hàng Thương mại Cổ phần Hàng hải Việt Nam</t>
        </is>
      </c>
      <c r="AF566" s="20" t="inlineStr">
        <is>
          <t>MSB</t>
        </is>
      </c>
      <c r="AG566" s="20" t="inlineStr">
        <is>
          <t>MARITIMEBANK CN NINH HIEP HA NOI</t>
        </is>
      </c>
      <c r="AH566" s="20" t="inlineStr">
        <is>
          <t>020094009902</t>
        </is>
      </c>
      <c r="AI566" s="20" t="inlineStr">
        <is>
          <t>100.0%</t>
        </is>
      </c>
      <c r="AJ566" s="20" t="inlineStr">
        <is>
          <t>149063-01-1007/K1225/130323</t>
        </is>
      </c>
      <c r="AK566" s="20" t="inlineStr">
        <is>
          <t>Hợp đồng lao động Xác định thời hạn</t>
        </is>
      </c>
      <c r="AL566" s="20" t="inlineStr">
        <is>
          <t>2023-06-11</t>
        </is>
      </c>
    </row>
    <row r="567">
      <c r="A567" s="20" t="inlineStr">
        <is>
          <t>144847</t>
        </is>
      </c>
      <c r="B567" s="20" t="inlineStr">
        <is>
          <t>Đinh Thị Sim</t>
        </is>
      </c>
      <c r="C567" s="20" t="inlineStr">
        <is>
          <t>144847-03</t>
        </is>
      </c>
      <c r="D567" s="20" t="inlineStr">
        <is>
          <t>1007</t>
        </is>
      </c>
      <c r="E567" s="20" t="inlineStr">
        <is>
          <t>FOXCONN</t>
        </is>
      </c>
      <c r="F567" s="21" t="inlineStr">
        <is>
          <t>1995-03-10</t>
        </is>
      </c>
      <c r="G567" s="20" t="inlineStr">
        <is>
          <t>OFF</t>
        </is>
      </c>
      <c r="H567" s="21" t="inlineStr">
        <is>
          <t>2021-10-29</t>
        </is>
      </c>
      <c r="I567" s="21" t="inlineStr">
        <is>
          <t>2023-06-18</t>
        </is>
      </c>
      <c r="J567" s="20" t="inlineStr"/>
      <c r="K567" s="20" t="inlineStr">
        <is>
          <t>Công nhân</t>
        </is>
      </c>
      <c r="L567" s="20" t="inlineStr">
        <is>
          <t>Công nhân</t>
        </is>
      </c>
      <c r="M567" s="20" t="inlineStr"/>
      <c r="N567" s="20" t="inlineStr">
        <is>
          <t>LC1</t>
        </is>
      </c>
      <c r="O567" s="20" t="inlineStr">
        <is>
          <t>M-GROSS</t>
        </is>
      </c>
      <c r="P567" s="20" t="inlineStr"/>
      <c r="Q567" s="20" t="inlineStr">
        <is>
          <t>1</t>
        </is>
      </c>
      <c r="R567" s="22" t="n">
        <v>0</v>
      </c>
      <c r="S567" s="22" t="n">
        <v>4600000</v>
      </c>
      <c r="T567" s="22" t="n">
        <v>4600000</v>
      </c>
      <c r="U567" s="20" t="n">
        <v>0</v>
      </c>
      <c r="V567" s="20" t="n">
        <v>0</v>
      </c>
      <c r="W567" s="20" t="n">
        <v>0</v>
      </c>
      <c r="X567" s="22" t="n">
        <v>300000</v>
      </c>
      <c r="Y567" s="22" t="n">
        <v>200000</v>
      </c>
      <c r="Z567" s="22" t="n">
        <v>350000</v>
      </c>
      <c r="AA567" s="22" t="n">
        <v>220000</v>
      </c>
      <c r="AB567" s="22" t="n">
        <v>0</v>
      </c>
      <c r="AC567" s="20" t="inlineStr">
        <is>
          <t>DINH THI SIM</t>
        </is>
      </c>
      <c r="AD567" s="20" t="inlineStr">
        <is>
          <t>03401010762277</t>
        </is>
      </c>
      <c r="AE567" s="20" t="inlineStr">
        <is>
          <t>Ngân hàng Thương mại Cổ phần Hàng hải Việt Nam</t>
        </is>
      </c>
      <c r="AF567" s="20" t="inlineStr">
        <is>
          <t>MSB</t>
        </is>
      </c>
      <c r="AG567" s="20" t="inlineStr">
        <is>
          <t>MARITIMEBANK CN NINH HIEP HA NOI</t>
        </is>
      </c>
      <c r="AH567" s="20" t="inlineStr">
        <is>
          <t>017195000642</t>
        </is>
      </c>
      <c r="AI567" s="20" t="inlineStr">
        <is>
          <t>88.88888888888889%</t>
        </is>
      </c>
      <c r="AJ567" s="20" t="inlineStr">
        <is>
          <t>144847-02-1007/K1225/190323</t>
        </is>
      </c>
      <c r="AK567" s="20" t="inlineStr">
        <is>
          <t>Hợp đồng lao động Xác định thời hạn</t>
        </is>
      </c>
      <c r="AL567" s="20" t="inlineStr">
        <is>
          <t>2023-06-18</t>
        </is>
      </c>
    </row>
    <row r="568">
      <c r="A568" s="20" t="inlineStr">
        <is>
          <t>148908</t>
        </is>
      </c>
      <c r="B568" s="20" t="inlineStr">
        <is>
          <t>Phạm Thị Luyến</t>
        </is>
      </c>
      <c r="C568" s="20" t="inlineStr">
        <is>
          <t>148908-02</t>
        </is>
      </c>
      <c r="D568" s="20" t="inlineStr">
        <is>
          <t>1007</t>
        </is>
      </c>
      <c r="E568" s="20" t="inlineStr">
        <is>
          <t>FOXCONN</t>
        </is>
      </c>
      <c r="F568" s="21" t="inlineStr">
        <is>
          <t>2001-07-20</t>
        </is>
      </c>
      <c r="G568" s="20" t="inlineStr">
        <is>
          <t>OFF</t>
        </is>
      </c>
      <c r="H568" s="21" t="inlineStr">
        <is>
          <t>2023-03-17</t>
        </is>
      </c>
      <c r="I568" s="21" t="inlineStr">
        <is>
          <t>2023-06-16</t>
        </is>
      </c>
      <c r="J568" s="20" t="inlineStr"/>
      <c r="K568" s="20" t="inlineStr">
        <is>
          <t>Công nhân</t>
        </is>
      </c>
      <c r="L568" s="20" t="inlineStr">
        <is>
          <t>Công nhân</t>
        </is>
      </c>
      <c r="M568" s="20" t="inlineStr"/>
      <c r="N568" s="20" t="inlineStr">
        <is>
          <t>LC1</t>
        </is>
      </c>
      <c r="O568" s="20" t="inlineStr">
        <is>
          <t>M-GROSS</t>
        </is>
      </c>
      <c r="P568" s="20" t="inlineStr"/>
      <c r="Q568" s="20" t="inlineStr">
        <is>
          <t>1</t>
        </is>
      </c>
      <c r="R568" s="22" t="n">
        <v>0</v>
      </c>
      <c r="S568" s="22" t="n">
        <v>4600000</v>
      </c>
      <c r="T568" s="22" t="n">
        <v>4600000</v>
      </c>
      <c r="U568" s="20" t="n">
        <v>0</v>
      </c>
      <c r="V568" s="20" t="n">
        <v>0</v>
      </c>
      <c r="W568" s="20" t="n">
        <v>0</v>
      </c>
      <c r="X568" s="22" t="n">
        <v>300000</v>
      </c>
      <c r="Y568" s="22" t="n">
        <v>200000</v>
      </c>
      <c r="Z568" s="22" t="n">
        <v>350000</v>
      </c>
      <c r="AA568" s="22" t="n">
        <v>220000</v>
      </c>
      <c r="AB568" s="22" t="n">
        <v>0</v>
      </c>
      <c r="AC568" s="20" t="inlineStr">
        <is>
          <t>PHAM THI LUYEN</t>
        </is>
      </c>
      <c r="AD568" s="20" t="inlineStr">
        <is>
          <t>3513205256512</t>
        </is>
      </c>
      <c r="AE568" s="20" t="inlineStr">
        <is>
          <t>Ngân hàng Nông nghiệp và Phát triển Nông thôn Việt Nam</t>
        </is>
      </c>
      <c r="AF568" s="20" t="inlineStr">
        <is>
          <t>AGRIBANK</t>
        </is>
      </c>
      <c r="AG568" s="20" t="inlineStr">
        <is>
          <t>AGRIBANK CN LAM SON THANH HOA</t>
        </is>
      </c>
      <c r="AH568" s="20" t="inlineStr">
        <is>
          <t>038301008289</t>
        </is>
      </c>
      <c r="AI568" s="20" t="inlineStr">
        <is>
          <t>66.66666666666667%</t>
        </is>
      </c>
      <c r="AJ568" s="20" t="inlineStr">
        <is>
          <t>148908-01-1007/K1225/170323</t>
        </is>
      </c>
      <c r="AK568" s="20" t="inlineStr">
        <is>
          <t>Hợp đồng lao động Xác định thời hạn</t>
        </is>
      </c>
      <c r="AL568" s="20" t="inlineStr">
        <is>
          <t>2023-06-18</t>
        </is>
      </c>
    </row>
    <row r="569">
      <c r="A569" s="20" t="inlineStr">
        <is>
          <t>157712</t>
        </is>
      </c>
      <c r="B569" s="20" t="inlineStr">
        <is>
          <t>Hoàng Văn Nam</t>
        </is>
      </c>
      <c r="C569" s="20" t="inlineStr">
        <is>
          <t>157712-01</t>
        </is>
      </c>
      <c r="D569" s="20" t="inlineStr">
        <is>
          <t>1007</t>
        </is>
      </c>
      <c r="E569" s="20" t="inlineStr">
        <is>
          <t>FOXCONN</t>
        </is>
      </c>
      <c r="F569" s="21" t="inlineStr">
        <is>
          <t>1999-07-17</t>
        </is>
      </c>
      <c r="G569" s="20" t="inlineStr">
        <is>
          <t>OFF</t>
        </is>
      </c>
      <c r="H569" s="21" t="inlineStr">
        <is>
          <t>2023-03-17</t>
        </is>
      </c>
      <c r="I569" s="21" t="inlineStr">
        <is>
          <t>2023-06-18</t>
        </is>
      </c>
      <c r="J569" s="20" t="inlineStr"/>
      <c r="K569" s="20" t="inlineStr">
        <is>
          <t>Công nhân</t>
        </is>
      </c>
      <c r="L569" s="20" t="inlineStr">
        <is>
          <t>Công nhân</t>
        </is>
      </c>
      <c r="M569" s="20" t="inlineStr"/>
      <c r="N569" s="20" t="inlineStr">
        <is>
          <t>LC1</t>
        </is>
      </c>
      <c r="O569" s="20" t="inlineStr">
        <is>
          <t>M-GROSS</t>
        </is>
      </c>
      <c r="P569" s="20" t="inlineStr"/>
      <c r="Q569" s="20" t="inlineStr">
        <is>
          <t>1</t>
        </is>
      </c>
      <c r="R569" s="22" t="n">
        <v>0</v>
      </c>
      <c r="S569" s="22" t="n">
        <v>4600000</v>
      </c>
      <c r="T569" s="22" t="n">
        <v>4600000</v>
      </c>
      <c r="U569" s="20" t="n">
        <v>0</v>
      </c>
      <c r="V569" s="20" t="n">
        <v>0</v>
      </c>
      <c r="W569" s="20" t="n">
        <v>0</v>
      </c>
      <c r="X569" s="22" t="n">
        <v>300000</v>
      </c>
      <c r="Y569" s="22" t="n">
        <v>200000</v>
      </c>
      <c r="Z569" s="22" t="n">
        <v>350000</v>
      </c>
      <c r="AA569" s="22" t="n">
        <v>220000</v>
      </c>
      <c r="AB569" s="22" t="n">
        <v>0</v>
      </c>
      <c r="AC569" s="20" t="inlineStr">
        <is>
          <t>HOANG VAN NAM</t>
        </is>
      </c>
      <c r="AD569" s="20" t="inlineStr">
        <is>
          <t>03401010518009</t>
        </is>
      </c>
      <c r="AE569" s="20" t="inlineStr">
        <is>
          <t>Ngân hàng Thương mại Cổ phần Hàng hải Việt Nam</t>
        </is>
      </c>
      <c r="AF569" s="20" t="inlineStr">
        <is>
          <t>MSB</t>
        </is>
      </c>
      <c r="AG569" s="20" t="inlineStr">
        <is>
          <t>MARITIMEBANK CN NINH HIEP HA NOI</t>
        </is>
      </c>
      <c r="AH569" s="20" t="inlineStr">
        <is>
          <t>038099021296</t>
        </is>
      </c>
      <c r="AI569" s="20" t="inlineStr">
        <is>
          <t>66.66666666666667%</t>
        </is>
      </c>
      <c r="AJ569" s="20" t="inlineStr">
        <is>
          <t>157712-01-1007/K1225/170323</t>
        </is>
      </c>
      <c r="AK569" s="20" t="inlineStr">
        <is>
          <t>Hợp đồng lao động Xác định thời hạn</t>
        </is>
      </c>
      <c r="AL569" s="20" t="inlineStr">
        <is>
          <t>2023-06-18</t>
        </is>
      </c>
    </row>
    <row r="570">
      <c r="A570" s="20" t="inlineStr">
        <is>
          <t>157578</t>
        </is>
      </c>
      <c r="B570" s="20" t="inlineStr">
        <is>
          <t>Lường Văn May</t>
        </is>
      </c>
      <c r="C570" s="20" t="inlineStr">
        <is>
          <t>157578-01</t>
        </is>
      </c>
      <c r="D570" s="20" t="inlineStr">
        <is>
          <t>1007</t>
        </is>
      </c>
      <c r="E570" s="20" t="inlineStr">
        <is>
          <t>FOXCONN</t>
        </is>
      </c>
      <c r="F570" s="21" t="inlineStr">
        <is>
          <t>2000-09-25</t>
        </is>
      </c>
      <c r="G570" s="20" t="inlineStr">
        <is>
          <t>OLD</t>
        </is>
      </c>
      <c r="H570" s="21" t="inlineStr">
        <is>
          <t>2023-03-13</t>
        </is>
      </c>
      <c r="I570" s="21" t="inlineStr">
        <is>
          <t>2023-09-10</t>
        </is>
      </c>
      <c r="J570" s="20" t="inlineStr"/>
      <c r="K570" s="20" t="inlineStr">
        <is>
          <t>Công nhân</t>
        </is>
      </c>
      <c r="L570" s="20" t="inlineStr">
        <is>
          <t>Công nhân</t>
        </is>
      </c>
      <c r="M570" s="20" t="inlineStr"/>
      <c r="N570" s="20" t="inlineStr">
        <is>
          <t>LC1</t>
        </is>
      </c>
      <c r="O570" s="20" t="inlineStr">
        <is>
          <t>M-GROSS</t>
        </is>
      </c>
      <c r="P570" s="20" t="inlineStr"/>
      <c r="Q570" s="20" t="inlineStr">
        <is>
          <t>1</t>
        </is>
      </c>
      <c r="R570" s="22" t="n">
        <v>0</v>
      </c>
      <c r="S570" s="22" t="n">
        <v>4600000</v>
      </c>
      <c r="T570" s="22" t="n">
        <v>4600000</v>
      </c>
      <c r="U570" s="20" t="n">
        <v>0</v>
      </c>
      <c r="V570" s="20" t="n">
        <v>0</v>
      </c>
      <c r="W570" s="20" t="n">
        <v>0</v>
      </c>
      <c r="X570" s="22" t="n">
        <v>300000</v>
      </c>
      <c r="Y570" s="22" t="n">
        <v>200000</v>
      </c>
      <c r="Z570" s="22" t="n">
        <v>350000</v>
      </c>
      <c r="AA570" s="22" t="n">
        <v>220000</v>
      </c>
      <c r="AB570" s="22" t="n">
        <v>0</v>
      </c>
      <c r="AC570" s="20" t="inlineStr"/>
      <c r="AD570" s="20" t="inlineStr"/>
      <c r="AE570" s="20" t="inlineStr"/>
      <c r="AF570" s="20" t="inlineStr"/>
      <c r="AG570" s="20" t="inlineStr"/>
      <c r="AH570" s="20" t="inlineStr">
        <is>
          <t>015200005063</t>
        </is>
      </c>
      <c r="AI570" s="20" t="inlineStr">
        <is>
          <t>11.11111111111111%</t>
        </is>
      </c>
      <c r="AJ570" s="20" t="inlineStr">
        <is>
          <t>157578-01-1007/K1225/130323</t>
        </is>
      </c>
      <c r="AK570" s="20" t="inlineStr">
        <is>
          <t>Hợp đồng lao động Xác định thời hạn</t>
        </is>
      </c>
      <c r="AL570" s="20" t="inlineStr">
        <is>
          <t>2023-06-11</t>
        </is>
      </c>
    </row>
    <row r="571">
      <c r="A571" s="20" t="inlineStr">
        <is>
          <t>157715</t>
        </is>
      </c>
      <c r="B571" s="20" t="inlineStr">
        <is>
          <t>Lý Thị Phượng</t>
        </is>
      </c>
      <c r="C571" s="20" t="inlineStr">
        <is>
          <t>157715-01</t>
        </is>
      </c>
      <c r="D571" s="20" t="inlineStr">
        <is>
          <t>1007</t>
        </is>
      </c>
      <c r="E571" s="20" t="inlineStr">
        <is>
          <t>FOXCONN</t>
        </is>
      </c>
      <c r="F571" s="21" t="inlineStr">
        <is>
          <t>1997-04-08</t>
        </is>
      </c>
      <c r="G571" s="20" t="inlineStr">
        <is>
          <t>OFF</t>
        </is>
      </c>
      <c r="H571" s="21" t="inlineStr">
        <is>
          <t>2023-03-17</t>
        </is>
      </c>
      <c r="I571" s="21" t="inlineStr">
        <is>
          <t>2023-05-14</t>
        </is>
      </c>
      <c r="J571" s="20" t="inlineStr"/>
      <c r="K571" s="20" t="inlineStr">
        <is>
          <t>Công nhân</t>
        </is>
      </c>
      <c r="L571" s="20" t="inlineStr">
        <is>
          <t>Công nhân</t>
        </is>
      </c>
      <c r="M571" s="20" t="inlineStr"/>
      <c r="N571" s="20" t="inlineStr">
        <is>
          <t>LC1</t>
        </is>
      </c>
      <c r="O571" s="20" t="inlineStr">
        <is>
          <t>M-GROSS</t>
        </is>
      </c>
      <c r="P571" s="20" t="inlineStr"/>
      <c r="Q571" s="20" t="inlineStr">
        <is>
          <t>1</t>
        </is>
      </c>
      <c r="R571" s="22" t="n">
        <v>0</v>
      </c>
      <c r="S571" s="22" t="n">
        <v>4600000</v>
      </c>
      <c r="T571" s="22" t="n">
        <v>4600000</v>
      </c>
      <c r="U571" s="20" t="n">
        <v>0</v>
      </c>
      <c r="V571" s="20" t="n">
        <v>0</v>
      </c>
      <c r="W571" s="20" t="n">
        <v>0</v>
      </c>
      <c r="X571" s="22" t="n">
        <v>300000</v>
      </c>
      <c r="Y571" s="22" t="n">
        <v>200000</v>
      </c>
      <c r="Z571" s="22" t="n">
        <v>350000</v>
      </c>
      <c r="AA571" s="22" t="n">
        <v>220000</v>
      </c>
      <c r="AB571" s="22" t="n">
        <v>0</v>
      </c>
      <c r="AC571" s="20" t="inlineStr">
        <is>
          <t>LY THI PHUONG</t>
        </is>
      </c>
      <c r="AD571" s="20" t="inlineStr">
        <is>
          <t>00002587246</t>
        </is>
      </c>
      <c r="AE571" s="20" t="inlineStr">
        <is>
          <t>Ngân hàng Thương mại Cổ phần Tiên Phong</t>
        </is>
      </c>
      <c r="AF571" s="20" t="inlineStr">
        <is>
          <t>TP BANK</t>
        </is>
      </c>
      <c r="AG571" s="20" t="inlineStr"/>
      <c r="AH571" s="20" t="inlineStr">
        <is>
          <t>002197006331</t>
        </is>
      </c>
      <c r="AI571" s="20" t="inlineStr">
        <is>
          <t>55.55555555555556%</t>
        </is>
      </c>
      <c r="AJ571" s="20" t="inlineStr">
        <is>
          <t>157715-01-1007/K1225/170323</t>
        </is>
      </c>
      <c r="AK571" s="20" t="inlineStr">
        <is>
          <t>Hợp đồng lao động Xác định thời hạn</t>
        </is>
      </c>
      <c r="AL571" s="20" t="inlineStr">
        <is>
          <t>2023-06-18</t>
        </is>
      </c>
    </row>
    <row r="572">
      <c r="A572" s="20" t="inlineStr">
        <is>
          <t>157658</t>
        </is>
      </c>
      <c r="B572" s="20" t="inlineStr">
        <is>
          <t>Nguyễn Văn Trưởng</t>
        </is>
      </c>
      <c r="C572" s="20" t="inlineStr">
        <is>
          <t>157658-01</t>
        </is>
      </c>
      <c r="D572" s="20" t="inlineStr">
        <is>
          <t>1007</t>
        </is>
      </c>
      <c r="E572" s="20" t="inlineStr">
        <is>
          <t>FOXCONN</t>
        </is>
      </c>
      <c r="F572" s="21" t="inlineStr">
        <is>
          <t>2001-07-07</t>
        </is>
      </c>
      <c r="G572" s="20" t="inlineStr">
        <is>
          <t>OFF</t>
        </is>
      </c>
      <c r="H572" s="21" t="inlineStr">
        <is>
          <t>2023-03-14</t>
        </is>
      </c>
      <c r="I572" s="21" t="inlineStr">
        <is>
          <t>2023-06-11</t>
        </is>
      </c>
      <c r="J572" s="20" t="inlineStr"/>
      <c r="K572" s="20" t="inlineStr">
        <is>
          <t>Công nhân</t>
        </is>
      </c>
      <c r="L572" s="20" t="inlineStr">
        <is>
          <t>Công nhân</t>
        </is>
      </c>
      <c r="M572" s="20" t="inlineStr"/>
      <c r="N572" s="20" t="inlineStr">
        <is>
          <t>LC1</t>
        </is>
      </c>
      <c r="O572" s="20" t="inlineStr">
        <is>
          <t>M-GROSS</t>
        </is>
      </c>
      <c r="P572" s="20" t="inlineStr"/>
      <c r="Q572" s="20" t="inlineStr">
        <is>
          <t>1</t>
        </is>
      </c>
      <c r="R572" s="22" t="n">
        <v>0</v>
      </c>
      <c r="S572" s="22" t="n">
        <v>4600000</v>
      </c>
      <c r="T572" s="22" t="n">
        <v>4600000</v>
      </c>
      <c r="U572" s="20" t="n">
        <v>0</v>
      </c>
      <c r="V572" s="20" t="n">
        <v>0</v>
      </c>
      <c r="W572" s="20" t="n">
        <v>0</v>
      </c>
      <c r="X572" s="22" t="n">
        <v>300000</v>
      </c>
      <c r="Y572" s="22" t="n">
        <v>200000</v>
      </c>
      <c r="Z572" s="22" t="n">
        <v>350000</v>
      </c>
      <c r="AA572" s="22" t="n">
        <v>220000</v>
      </c>
      <c r="AB572" s="22" t="n">
        <v>0</v>
      </c>
      <c r="AC572" s="20" t="inlineStr">
        <is>
          <t>NGUYEN VAN TRUONG</t>
        </is>
      </c>
      <c r="AD572" s="20" t="inlineStr">
        <is>
          <t>03401010517842</t>
        </is>
      </c>
      <c r="AE572" s="20" t="inlineStr"/>
      <c r="AF572" s="20" t="inlineStr"/>
      <c r="AG572" s="20" t="inlineStr">
        <is>
          <t>MARITIMEBANK CN NINH HIEP HA NOI</t>
        </is>
      </c>
      <c r="AH572" s="20" t="inlineStr">
        <is>
          <t>122367389</t>
        </is>
      </c>
      <c r="AI572" s="20" t="inlineStr">
        <is>
          <t>11.11111111111111%</t>
        </is>
      </c>
      <c r="AJ572" s="20" t="inlineStr">
        <is>
          <t>157658-01-1007/K1225/140323</t>
        </is>
      </c>
      <c r="AK572" s="20" t="inlineStr">
        <is>
          <t>Hợp đồng lao động Xác định thời hạn</t>
        </is>
      </c>
      <c r="AL572" s="20" t="inlineStr">
        <is>
          <t>2023-06-12</t>
        </is>
      </c>
    </row>
    <row r="573">
      <c r="A573" s="20" t="inlineStr">
        <is>
          <t>157692</t>
        </is>
      </c>
      <c r="B573" s="20" t="inlineStr">
        <is>
          <t>Cao Thị Hà</t>
        </is>
      </c>
      <c r="C573" s="20" t="inlineStr">
        <is>
          <t>157692-01</t>
        </is>
      </c>
      <c r="D573" s="20" t="inlineStr">
        <is>
          <t>1007</t>
        </is>
      </c>
      <c r="E573" s="20" t="inlineStr">
        <is>
          <t>FOXCONN</t>
        </is>
      </c>
      <c r="F573" s="21" t="inlineStr">
        <is>
          <t>2005-01-08</t>
        </is>
      </c>
      <c r="G573" s="20" t="inlineStr">
        <is>
          <t>OFF</t>
        </is>
      </c>
      <c r="H573" s="21" t="inlineStr">
        <is>
          <t>2023-03-17</t>
        </is>
      </c>
      <c r="I573" s="21" t="inlineStr">
        <is>
          <t>2023-06-18</t>
        </is>
      </c>
      <c r="J573" s="20" t="inlineStr"/>
      <c r="K573" s="20" t="inlineStr">
        <is>
          <t>Công nhân</t>
        </is>
      </c>
      <c r="L573" s="20" t="inlineStr">
        <is>
          <t>Công nhân</t>
        </is>
      </c>
      <c r="M573" s="20" t="inlineStr"/>
      <c r="N573" s="20" t="inlineStr">
        <is>
          <t>LC1</t>
        </is>
      </c>
      <c r="O573" s="20" t="inlineStr">
        <is>
          <t>M-GROSS</t>
        </is>
      </c>
      <c r="P573" s="20" t="inlineStr"/>
      <c r="Q573" s="20" t="inlineStr">
        <is>
          <t>1</t>
        </is>
      </c>
      <c r="R573" s="22" t="n">
        <v>0</v>
      </c>
      <c r="S573" s="22" t="n">
        <v>4600000</v>
      </c>
      <c r="T573" s="22" t="n">
        <v>4600000</v>
      </c>
      <c r="U573" s="20" t="n">
        <v>0</v>
      </c>
      <c r="V573" s="20" t="n">
        <v>0</v>
      </c>
      <c r="W573" s="20" t="n">
        <v>0</v>
      </c>
      <c r="X573" s="22" t="n">
        <v>300000</v>
      </c>
      <c r="Y573" s="22" t="n">
        <v>200000</v>
      </c>
      <c r="Z573" s="22" t="n">
        <v>350000</v>
      </c>
      <c r="AA573" s="22" t="n">
        <v>220000</v>
      </c>
      <c r="AB573" s="22" t="n">
        <v>0</v>
      </c>
      <c r="AC573" s="20" t="inlineStr">
        <is>
          <t>CAO THI HA</t>
        </is>
      </c>
      <c r="AD573" s="20" t="inlineStr">
        <is>
          <t>03401010517888</t>
        </is>
      </c>
      <c r="AE573" s="20" t="inlineStr"/>
      <c r="AF573" s="20" t="inlineStr"/>
      <c r="AG573" s="20" t="inlineStr">
        <is>
          <t>MARITIMEBANK CN NINH HIEP HA NOI</t>
        </is>
      </c>
      <c r="AH573" s="20" t="inlineStr">
        <is>
          <t>038305021079</t>
        </is>
      </c>
      <c r="AI573" s="20" t="inlineStr">
        <is>
          <t>11.11111111111111%</t>
        </is>
      </c>
      <c r="AJ573" s="20" t="inlineStr">
        <is>
          <t>157692-01-1007/K1225/170323</t>
        </is>
      </c>
      <c r="AK573" s="20" t="inlineStr">
        <is>
          <t>Hợp đồng lao động Xác định thời hạn</t>
        </is>
      </c>
      <c r="AL573" s="20" t="inlineStr">
        <is>
          <t>2023-06-18</t>
        </is>
      </c>
    </row>
    <row r="574">
      <c r="A574" s="20" t="inlineStr">
        <is>
          <t>157693</t>
        </is>
      </c>
      <c r="B574" s="20" t="inlineStr">
        <is>
          <t>Nguyễn Văn Sơn</t>
        </is>
      </c>
      <c r="C574" s="20" t="inlineStr">
        <is>
          <t>157693-01</t>
        </is>
      </c>
      <c r="D574" s="20" t="inlineStr">
        <is>
          <t>1007</t>
        </is>
      </c>
      <c r="E574" s="20" t="inlineStr">
        <is>
          <t>FOXCONN</t>
        </is>
      </c>
      <c r="F574" s="21" t="inlineStr">
        <is>
          <t>1999-08-07</t>
        </is>
      </c>
      <c r="G574" s="20" t="inlineStr">
        <is>
          <t>OFF</t>
        </is>
      </c>
      <c r="H574" s="21" t="inlineStr">
        <is>
          <t>2023-03-17</t>
        </is>
      </c>
      <c r="I574" s="21" t="inlineStr">
        <is>
          <t>2023-06-18</t>
        </is>
      </c>
      <c r="J574" s="20" t="inlineStr"/>
      <c r="K574" s="20" t="inlineStr">
        <is>
          <t>Công nhân</t>
        </is>
      </c>
      <c r="L574" s="20" t="inlineStr">
        <is>
          <t>Công nhân</t>
        </is>
      </c>
      <c r="M574" s="20" t="inlineStr"/>
      <c r="N574" s="20" t="inlineStr">
        <is>
          <t>LC1</t>
        </is>
      </c>
      <c r="O574" s="20" t="inlineStr">
        <is>
          <t>M-GROSS</t>
        </is>
      </c>
      <c r="P574" s="20" t="inlineStr"/>
      <c r="Q574" s="20" t="inlineStr">
        <is>
          <t>1</t>
        </is>
      </c>
      <c r="R574" s="22" t="n">
        <v>0</v>
      </c>
      <c r="S574" s="22" t="n">
        <v>4600000</v>
      </c>
      <c r="T574" s="22" t="n">
        <v>4600000</v>
      </c>
      <c r="U574" s="20" t="n">
        <v>0</v>
      </c>
      <c r="V574" s="20" t="n">
        <v>0</v>
      </c>
      <c r="W574" s="20" t="n">
        <v>0</v>
      </c>
      <c r="X574" s="22" t="n">
        <v>300000</v>
      </c>
      <c r="Y574" s="22" t="n">
        <v>200000</v>
      </c>
      <c r="Z574" s="22" t="n">
        <v>350000</v>
      </c>
      <c r="AA574" s="22" t="n">
        <v>220000</v>
      </c>
      <c r="AB574" s="22" t="n">
        <v>0</v>
      </c>
      <c r="AC574" s="20" t="inlineStr">
        <is>
          <t>NGUYEN VAN SON</t>
        </is>
      </c>
      <c r="AD574" s="20" t="inlineStr">
        <is>
          <t>03401010517897</t>
        </is>
      </c>
      <c r="AE574" s="20" t="inlineStr"/>
      <c r="AF574" s="20" t="inlineStr"/>
      <c r="AG574" s="20" t="inlineStr">
        <is>
          <t>MARITIMEBANK CN NINH HIEP HA NOI</t>
        </is>
      </c>
      <c r="AH574" s="20" t="inlineStr">
        <is>
          <t>042099005549</t>
        </is>
      </c>
      <c r="AI574" s="20" t="inlineStr">
        <is>
          <t>11.11111111111111%</t>
        </is>
      </c>
      <c r="AJ574" s="20" t="inlineStr">
        <is>
          <t>157693-01-1007/K1225/170323</t>
        </is>
      </c>
      <c r="AK574" s="20" t="inlineStr">
        <is>
          <t>Hợp đồng lao động Xác định thời hạn</t>
        </is>
      </c>
      <c r="AL574" s="20" t="inlineStr">
        <is>
          <t>2023-06-18</t>
        </is>
      </c>
    </row>
    <row r="575">
      <c r="A575" s="20" t="inlineStr">
        <is>
          <t>157700</t>
        </is>
      </c>
      <c r="B575" s="20" t="inlineStr">
        <is>
          <t>Vũ Thị Hường</t>
        </is>
      </c>
      <c r="C575" s="20" t="inlineStr">
        <is>
          <t>157700-01</t>
        </is>
      </c>
      <c r="D575" s="20" t="inlineStr">
        <is>
          <t>1007</t>
        </is>
      </c>
      <c r="E575" s="20" t="inlineStr">
        <is>
          <t>FOXCONN</t>
        </is>
      </c>
      <c r="F575" s="21" t="inlineStr">
        <is>
          <t>2001-07-17</t>
        </is>
      </c>
      <c r="G575" s="20" t="inlineStr">
        <is>
          <t>OFF</t>
        </is>
      </c>
      <c r="H575" s="21" t="inlineStr">
        <is>
          <t>2023-03-17</t>
        </is>
      </c>
      <c r="I575" s="21" t="inlineStr">
        <is>
          <t>2023-06-04</t>
        </is>
      </c>
      <c r="J575" s="20" t="inlineStr"/>
      <c r="K575" s="20" t="inlineStr">
        <is>
          <t>Công nhân</t>
        </is>
      </c>
      <c r="L575" s="20" t="inlineStr">
        <is>
          <t>Công nhân</t>
        </is>
      </c>
      <c r="M575" s="20" t="inlineStr"/>
      <c r="N575" s="20" t="inlineStr">
        <is>
          <t>LC1</t>
        </is>
      </c>
      <c r="O575" s="20" t="inlineStr">
        <is>
          <t>M-GROSS</t>
        </is>
      </c>
      <c r="P575" s="20" t="inlineStr"/>
      <c r="Q575" s="20" t="inlineStr">
        <is>
          <t>1</t>
        </is>
      </c>
      <c r="R575" s="22" t="n">
        <v>0</v>
      </c>
      <c r="S575" s="22" t="n">
        <v>4600000</v>
      </c>
      <c r="T575" s="22" t="n">
        <v>4600000</v>
      </c>
      <c r="U575" s="20" t="n">
        <v>0</v>
      </c>
      <c r="V575" s="20" t="n">
        <v>0</v>
      </c>
      <c r="W575" s="20" t="n">
        <v>0</v>
      </c>
      <c r="X575" s="22" t="n">
        <v>300000</v>
      </c>
      <c r="Y575" s="22" t="n">
        <v>200000</v>
      </c>
      <c r="Z575" s="22" t="n">
        <v>350000</v>
      </c>
      <c r="AA575" s="22" t="n">
        <v>220000</v>
      </c>
      <c r="AB575" s="22" t="n">
        <v>0</v>
      </c>
      <c r="AC575" s="20" t="inlineStr">
        <is>
          <t>VU THI HUONG</t>
        </is>
      </c>
      <c r="AD575" s="20" t="inlineStr">
        <is>
          <t>03401010517945</t>
        </is>
      </c>
      <c r="AE575" s="20" t="inlineStr"/>
      <c r="AF575" s="20" t="inlineStr"/>
      <c r="AG575" s="20" t="inlineStr">
        <is>
          <t>MARITIMEBANK CN NINH HIEP HA NOI</t>
        </is>
      </c>
      <c r="AH575" s="20" t="inlineStr">
        <is>
          <t>038301010538</t>
        </is>
      </c>
      <c r="AI575" s="20" t="inlineStr">
        <is>
          <t>11.11111111111111%</t>
        </is>
      </c>
      <c r="AJ575" s="20" t="inlineStr">
        <is>
          <t>157700-01-1007/K1225/170323</t>
        </is>
      </c>
      <c r="AK575" s="20" t="inlineStr">
        <is>
          <t>Hợp đồng lao động Xác định thời hạn</t>
        </is>
      </c>
      <c r="AL575" s="20" t="inlineStr">
        <is>
          <t>2023-06-18</t>
        </is>
      </c>
    </row>
    <row r="576">
      <c r="A576" s="20" t="inlineStr">
        <is>
          <t>157711</t>
        </is>
      </c>
      <c r="B576" s="20" t="inlineStr">
        <is>
          <t>Hoàng Thị Trang</t>
        </is>
      </c>
      <c r="C576" s="20" t="inlineStr">
        <is>
          <t>157711-01</t>
        </is>
      </c>
      <c r="D576" s="20" t="inlineStr">
        <is>
          <t>1007</t>
        </is>
      </c>
      <c r="E576" s="20" t="inlineStr">
        <is>
          <t>FOXCONN</t>
        </is>
      </c>
      <c r="F576" s="21" t="inlineStr">
        <is>
          <t>2003-04-26</t>
        </is>
      </c>
      <c r="G576" s="20" t="inlineStr">
        <is>
          <t>OFF</t>
        </is>
      </c>
      <c r="H576" s="21" t="inlineStr">
        <is>
          <t>2023-03-17</t>
        </is>
      </c>
      <c r="I576" s="21" t="inlineStr">
        <is>
          <t>2023-06-18</t>
        </is>
      </c>
      <c r="J576" s="20" t="inlineStr"/>
      <c r="K576" s="20" t="inlineStr">
        <is>
          <t>Công nhân</t>
        </is>
      </c>
      <c r="L576" s="20" t="inlineStr">
        <is>
          <t>Công nhân</t>
        </is>
      </c>
      <c r="M576" s="20" t="inlineStr"/>
      <c r="N576" s="20" t="inlineStr">
        <is>
          <t>LC1</t>
        </is>
      </c>
      <c r="O576" s="20" t="inlineStr">
        <is>
          <t>M-GROSS</t>
        </is>
      </c>
      <c r="P576" s="20" t="inlineStr"/>
      <c r="Q576" s="20" t="inlineStr">
        <is>
          <t>1</t>
        </is>
      </c>
      <c r="R576" s="22" t="n">
        <v>0</v>
      </c>
      <c r="S576" s="22" t="n">
        <v>4600000</v>
      </c>
      <c r="T576" s="22" t="n">
        <v>4600000</v>
      </c>
      <c r="U576" s="20" t="n">
        <v>0</v>
      </c>
      <c r="V576" s="20" t="n">
        <v>0</v>
      </c>
      <c r="W576" s="20" t="n">
        <v>0</v>
      </c>
      <c r="X576" s="22" t="n">
        <v>300000</v>
      </c>
      <c r="Y576" s="22" t="n">
        <v>200000</v>
      </c>
      <c r="Z576" s="22" t="n">
        <v>350000</v>
      </c>
      <c r="AA576" s="22" t="n">
        <v>220000</v>
      </c>
      <c r="AB576" s="22" t="n">
        <v>0</v>
      </c>
      <c r="AC576" s="20" t="inlineStr">
        <is>
          <t>HOANG THI TRANG</t>
        </is>
      </c>
      <c r="AD576" s="20" t="inlineStr">
        <is>
          <t>03401010517972</t>
        </is>
      </c>
      <c r="AE576" s="20" t="inlineStr">
        <is>
          <t>Ngân hàng Thương mại Cổ phần Hàng hải Việt Nam</t>
        </is>
      </c>
      <c r="AF576" s="20" t="inlineStr">
        <is>
          <t>MSB</t>
        </is>
      </c>
      <c r="AG576" s="20" t="inlineStr">
        <is>
          <t>MARITIMEBANK CN NINH HIEP HA NOI</t>
        </is>
      </c>
      <c r="AH576" s="20" t="inlineStr">
        <is>
          <t>038303017919</t>
        </is>
      </c>
      <c r="AI576" s="20" t="inlineStr">
        <is>
          <t>66.66666666666667%</t>
        </is>
      </c>
      <c r="AJ576" s="20" t="inlineStr">
        <is>
          <t>157711-01-1007/K1225/170323</t>
        </is>
      </c>
      <c r="AK576" s="20" t="inlineStr">
        <is>
          <t>Hợp đồng lao động Xác định thời hạn</t>
        </is>
      </c>
      <c r="AL576" s="20" t="inlineStr">
        <is>
          <t>2023-06-18</t>
        </is>
      </c>
    </row>
    <row r="577">
      <c r="A577" s="20" t="inlineStr">
        <is>
          <t>157655</t>
        </is>
      </c>
      <c r="B577" s="20" t="inlineStr">
        <is>
          <t>Nguyễn Ngọc Tính</t>
        </is>
      </c>
      <c r="C577" s="20" t="inlineStr">
        <is>
          <t>157655-01</t>
        </is>
      </c>
      <c r="D577" s="20" t="inlineStr">
        <is>
          <t>1007</t>
        </is>
      </c>
      <c r="E577" s="20" t="inlineStr">
        <is>
          <t>FOXCONN</t>
        </is>
      </c>
      <c r="F577" s="21" t="inlineStr">
        <is>
          <t>1998-10-30</t>
        </is>
      </c>
      <c r="G577" s="20" t="inlineStr">
        <is>
          <t>OFF</t>
        </is>
      </c>
      <c r="H577" s="21" t="inlineStr">
        <is>
          <t>2023-03-14</t>
        </is>
      </c>
      <c r="I577" s="21" t="inlineStr">
        <is>
          <t>2023-06-28</t>
        </is>
      </c>
      <c r="J577" s="20" t="inlineStr"/>
      <c r="K577" s="20" t="inlineStr">
        <is>
          <t>Công nhân</t>
        </is>
      </c>
      <c r="L577" s="20" t="inlineStr">
        <is>
          <t>Công nhân</t>
        </is>
      </c>
      <c r="M577" s="20" t="inlineStr"/>
      <c r="N577" s="20" t="inlineStr">
        <is>
          <t>LC1</t>
        </is>
      </c>
      <c r="O577" s="20" t="inlineStr">
        <is>
          <t>M-GROSS</t>
        </is>
      </c>
      <c r="P577" s="20" t="inlineStr"/>
      <c r="Q577" s="20" t="inlineStr">
        <is>
          <t>1</t>
        </is>
      </c>
      <c r="R577" s="22" t="n">
        <v>0</v>
      </c>
      <c r="S577" s="22" t="n">
        <v>4600000</v>
      </c>
      <c r="T577" s="22" t="n">
        <v>4600000</v>
      </c>
      <c r="U577" s="20" t="n">
        <v>0</v>
      </c>
      <c r="V577" s="20" t="n">
        <v>0</v>
      </c>
      <c r="W577" s="20" t="n">
        <v>0</v>
      </c>
      <c r="X577" s="22" t="n">
        <v>300000</v>
      </c>
      <c r="Y577" s="22" t="n">
        <v>200000</v>
      </c>
      <c r="Z577" s="22" t="n">
        <v>350000</v>
      </c>
      <c r="AA577" s="22" t="n">
        <v>220000</v>
      </c>
      <c r="AB577" s="22" t="n">
        <v>0</v>
      </c>
      <c r="AC577" s="20" t="inlineStr">
        <is>
          <t>NGUYEN NGOC TINH</t>
        </is>
      </c>
      <c r="AD577" s="20" t="inlineStr">
        <is>
          <t>03401010517815</t>
        </is>
      </c>
      <c r="AE577" s="20" t="inlineStr"/>
      <c r="AF577" s="20" t="inlineStr"/>
      <c r="AG577" s="20" t="inlineStr">
        <is>
          <t>MARITIMEBANK CN NINH HIEP HA NOI</t>
        </is>
      </c>
      <c r="AH577" s="20" t="inlineStr">
        <is>
          <t>038098011998</t>
        </is>
      </c>
      <c r="AI577" s="20" t="inlineStr">
        <is>
          <t>0%</t>
        </is>
      </c>
      <c r="AJ577" s="20" t="inlineStr">
        <is>
          <t>157655-01-1007/K1225/140323</t>
        </is>
      </c>
      <c r="AK577" s="20" t="inlineStr">
        <is>
          <t>Hợp đồng lao động Xác định thời hạn</t>
        </is>
      </c>
      <c r="AL577" s="20" t="inlineStr">
        <is>
          <t>2023-06-12</t>
        </is>
      </c>
    </row>
    <row r="578">
      <c r="A578" s="20" t="inlineStr">
        <is>
          <t>154091</t>
        </is>
      </c>
      <c r="B578" s="20" t="inlineStr">
        <is>
          <t>Hà Thị Tâm</t>
        </is>
      </c>
      <c r="C578" s="20" t="inlineStr">
        <is>
          <t>154091-02</t>
        </is>
      </c>
      <c r="D578" s="20" t="inlineStr">
        <is>
          <t>1007</t>
        </is>
      </c>
      <c r="E578" s="20" t="inlineStr">
        <is>
          <t>FOXCONN</t>
        </is>
      </c>
      <c r="F578" s="21" t="inlineStr">
        <is>
          <t>1998-08-08</t>
        </is>
      </c>
      <c r="G578" s="20" t="inlineStr">
        <is>
          <t>OFF</t>
        </is>
      </c>
      <c r="H578" s="21" t="inlineStr">
        <is>
          <t>2023-03-14</t>
        </is>
      </c>
      <c r="I578" s="21" t="inlineStr">
        <is>
          <t>2023-06-11</t>
        </is>
      </c>
      <c r="J578" s="20" t="inlineStr"/>
      <c r="K578" s="20" t="inlineStr">
        <is>
          <t>Công nhân</t>
        </is>
      </c>
      <c r="L578" s="20" t="inlineStr">
        <is>
          <t>Công nhân</t>
        </is>
      </c>
      <c r="M578" s="20" t="inlineStr"/>
      <c r="N578" s="20" t="inlineStr">
        <is>
          <t>LC1</t>
        </is>
      </c>
      <c r="O578" s="20" t="inlineStr">
        <is>
          <t>M-GROSS</t>
        </is>
      </c>
      <c r="P578" s="20" t="inlineStr"/>
      <c r="Q578" s="20" t="inlineStr">
        <is>
          <t>1</t>
        </is>
      </c>
      <c r="R578" s="22" t="n">
        <v>0</v>
      </c>
      <c r="S578" s="22" t="n">
        <v>4600000</v>
      </c>
      <c r="T578" s="22" t="n">
        <v>4600000</v>
      </c>
      <c r="U578" s="20" t="n">
        <v>0</v>
      </c>
      <c r="V578" s="20" t="n">
        <v>0</v>
      </c>
      <c r="W578" s="20" t="n">
        <v>0</v>
      </c>
      <c r="X578" s="22" t="n">
        <v>300000</v>
      </c>
      <c r="Y578" s="22" t="n">
        <v>200000</v>
      </c>
      <c r="Z578" s="22" t="n">
        <v>350000</v>
      </c>
      <c r="AA578" s="22" t="n">
        <v>220000</v>
      </c>
      <c r="AB578" s="22" t="n">
        <v>0</v>
      </c>
      <c r="AC578" s="20" t="inlineStr">
        <is>
          <t>HA THI TAM</t>
        </is>
      </c>
      <c r="AD578" s="20" t="inlineStr">
        <is>
          <t>03401010815230</t>
        </is>
      </c>
      <c r="AE578" s="20" t="inlineStr"/>
      <c r="AF578" s="20" t="inlineStr"/>
      <c r="AG578" s="20" t="inlineStr">
        <is>
          <t>MARITIMEBANK CN NINH HIEP HA NOI</t>
        </is>
      </c>
      <c r="AH578" s="20" t="inlineStr">
        <is>
          <t>017198003213</t>
        </is>
      </c>
      <c r="AI578" s="20" t="inlineStr">
        <is>
          <t>11.11111111111111%</t>
        </is>
      </c>
      <c r="AJ578" s="20" t="inlineStr">
        <is>
          <t>154091-01-1007/K1225/140323</t>
        </is>
      </c>
      <c r="AK578" s="20" t="inlineStr">
        <is>
          <t>Hợp đồng lao động Xác định thời hạn</t>
        </is>
      </c>
      <c r="AL578" s="20" t="inlineStr">
        <is>
          <t>2023-06-12</t>
        </is>
      </c>
    </row>
    <row r="579">
      <c r="A579" s="20" t="inlineStr">
        <is>
          <t>149052</t>
        </is>
      </c>
      <c r="B579" s="20" t="inlineStr">
        <is>
          <t>Vi Thị Mai Hương</t>
        </is>
      </c>
      <c r="C579" s="20" t="inlineStr">
        <is>
          <t>149052-03</t>
        </is>
      </c>
      <c r="D579" s="20" t="inlineStr">
        <is>
          <t>1007</t>
        </is>
      </c>
      <c r="E579" s="20" t="inlineStr">
        <is>
          <t>FOXCONN</t>
        </is>
      </c>
      <c r="F579" s="21" t="inlineStr">
        <is>
          <t>2001-05-14</t>
        </is>
      </c>
      <c r="G579" s="20" t="inlineStr">
        <is>
          <t>OFF</t>
        </is>
      </c>
      <c r="H579" s="21" t="inlineStr">
        <is>
          <t>2022-03-10</t>
        </is>
      </c>
      <c r="I579" s="21" t="inlineStr">
        <is>
          <t>2023-06-18</t>
        </is>
      </c>
      <c r="J579" s="20" t="inlineStr"/>
      <c r="K579" s="20" t="inlineStr">
        <is>
          <t>Công nhân</t>
        </is>
      </c>
      <c r="L579" s="20" t="inlineStr">
        <is>
          <t>Công nhân</t>
        </is>
      </c>
      <c r="M579" s="20" t="inlineStr"/>
      <c r="N579" s="20" t="inlineStr">
        <is>
          <t>LC1</t>
        </is>
      </c>
      <c r="O579" s="20" t="inlineStr">
        <is>
          <t>M-GROSS</t>
        </is>
      </c>
      <c r="P579" s="20" t="inlineStr"/>
      <c r="Q579" s="20" t="inlineStr">
        <is>
          <t>1</t>
        </is>
      </c>
      <c r="R579" s="22" t="n">
        <v>0</v>
      </c>
      <c r="S579" s="22" t="n">
        <v>4600000</v>
      </c>
      <c r="T579" s="22" t="n">
        <v>4600000</v>
      </c>
      <c r="U579" s="20" t="n">
        <v>0</v>
      </c>
      <c r="V579" s="20" t="n">
        <v>0</v>
      </c>
      <c r="W579" s="20" t="n">
        <v>0</v>
      </c>
      <c r="X579" s="22" t="n">
        <v>300000</v>
      </c>
      <c r="Y579" s="22" t="n">
        <v>200000</v>
      </c>
      <c r="Z579" s="22" t="n">
        <v>350000</v>
      </c>
      <c r="AA579" s="22" t="n">
        <v>220000</v>
      </c>
      <c r="AB579" s="22" t="n">
        <v>0</v>
      </c>
      <c r="AC579" s="20" t="inlineStr">
        <is>
          <t>VI THI MAI HUONG</t>
        </is>
      </c>
      <c r="AD579" s="20" t="inlineStr">
        <is>
          <t>03401010704642</t>
        </is>
      </c>
      <c r="AE579" s="20" t="inlineStr">
        <is>
          <t>Ngân hàng Thương mại Cổ phần Hàng hải Việt Nam</t>
        </is>
      </c>
      <c r="AF579" s="20" t="inlineStr">
        <is>
          <t>MSB</t>
        </is>
      </c>
      <c r="AG579" s="20" t="inlineStr">
        <is>
          <t>MARITIMEBANK CN NINH HIEP HA NOI</t>
        </is>
      </c>
      <c r="AH579" s="20" t="inlineStr">
        <is>
          <t>020301003703</t>
        </is>
      </c>
      <c r="AI579" s="20" t="inlineStr">
        <is>
          <t>11.11111111111111%</t>
        </is>
      </c>
      <c r="AJ579" s="20" t="inlineStr">
        <is>
          <t>149052-01-1007/K1225/130323</t>
        </is>
      </c>
      <c r="AK579" s="20" t="inlineStr">
        <is>
          <t>Hợp đồng lao động Xác định thời hạn</t>
        </is>
      </c>
      <c r="AL579" s="20" t="inlineStr">
        <is>
          <t>2023-06-11</t>
        </is>
      </c>
    </row>
    <row r="580">
      <c r="A580" s="20" t="inlineStr">
        <is>
          <t>157586</t>
        </is>
      </c>
      <c r="B580" s="20" t="inlineStr">
        <is>
          <t>Phùng Văn Chiến</t>
        </is>
      </c>
      <c r="C580" s="20" t="inlineStr">
        <is>
          <t>157586-01</t>
        </is>
      </c>
      <c r="D580" s="20" t="inlineStr">
        <is>
          <t>1007</t>
        </is>
      </c>
      <c r="E580" s="20" t="inlineStr">
        <is>
          <t>FOXCONN</t>
        </is>
      </c>
      <c r="F580" s="21" t="inlineStr">
        <is>
          <t>1996-12-05</t>
        </is>
      </c>
      <c r="G580" s="20" t="inlineStr">
        <is>
          <t>OFF</t>
        </is>
      </c>
      <c r="H580" s="21" t="inlineStr">
        <is>
          <t>2023-03-13</t>
        </is>
      </c>
      <c r="I580" s="21" t="inlineStr">
        <is>
          <t>2023-06-18</t>
        </is>
      </c>
      <c r="J580" s="20" t="inlineStr"/>
      <c r="K580" s="20" t="inlineStr">
        <is>
          <t>Công nhân</t>
        </is>
      </c>
      <c r="L580" s="20" t="inlineStr">
        <is>
          <t>Công nhân</t>
        </is>
      </c>
      <c r="M580" s="20" t="inlineStr"/>
      <c r="N580" s="20" t="inlineStr">
        <is>
          <t>LC1</t>
        </is>
      </c>
      <c r="O580" s="20" t="inlineStr">
        <is>
          <t>M-GROSS</t>
        </is>
      </c>
      <c r="P580" s="20" t="inlineStr"/>
      <c r="Q580" s="20" t="inlineStr">
        <is>
          <t>1</t>
        </is>
      </c>
      <c r="R580" s="22" t="n">
        <v>0</v>
      </c>
      <c r="S580" s="22" t="n">
        <v>4600000</v>
      </c>
      <c r="T580" s="22" t="n">
        <v>4600000</v>
      </c>
      <c r="U580" s="20" t="n">
        <v>0</v>
      </c>
      <c r="V580" s="20" t="n">
        <v>0</v>
      </c>
      <c r="W580" s="20" t="n">
        <v>0</v>
      </c>
      <c r="X580" s="22" t="n">
        <v>300000</v>
      </c>
      <c r="Y580" s="22" t="n">
        <v>200000</v>
      </c>
      <c r="Z580" s="22" t="n">
        <v>350000</v>
      </c>
      <c r="AA580" s="22" t="n">
        <v>220000</v>
      </c>
      <c r="AB580" s="22" t="n">
        <v>0</v>
      </c>
      <c r="AC580" s="20" t="inlineStr">
        <is>
          <t>PHUNG VAN CHIEN</t>
        </is>
      </c>
      <c r="AD580" s="20" t="inlineStr">
        <is>
          <t>03401010517619</t>
        </is>
      </c>
      <c r="AE580" s="20" t="inlineStr"/>
      <c r="AF580" s="20" t="inlineStr"/>
      <c r="AG580" s="20" t="inlineStr">
        <is>
          <t>MARITIMEBANK CN NINH HIEP HA NOI</t>
        </is>
      </c>
      <c r="AH580" s="20" t="inlineStr">
        <is>
          <t>038096002321</t>
        </is>
      </c>
      <c r="AI580" s="20" t="inlineStr">
        <is>
          <t>11.11111111111111%</t>
        </is>
      </c>
      <c r="AJ580" s="20" t="inlineStr">
        <is>
          <t>157586-01-1007/K1225/130323</t>
        </is>
      </c>
      <c r="AK580" s="20" t="inlineStr">
        <is>
          <t>Hợp đồng lao động Xác định thời hạn</t>
        </is>
      </c>
      <c r="AL580" s="20" t="inlineStr">
        <is>
          <t>2023-06-11</t>
        </is>
      </c>
    </row>
    <row r="581">
      <c r="A581" s="20" t="inlineStr">
        <is>
          <t>157597</t>
        </is>
      </c>
      <c r="B581" s="20" t="inlineStr">
        <is>
          <t>Phạm Thị Ngọc Trang</t>
        </is>
      </c>
      <c r="C581" s="20" t="inlineStr">
        <is>
          <t>157597-01</t>
        </is>
      </c>
      <c r="D581" s="20" t="inlineStr">
        <is>
          <t>1007</t>
        </is>
      </c>
      <c r="E581" s="20" t="inlineStr">
        <is>
          <t>FOXCONN</t>
        </is>
      </c>
      <c r="F581" s="21" t="inlineStr">
        <is>
          <t>1999-10-31</t>
        </is>
      </c>
      <c r="G581" s="20" t="inlineStr">
        <is>
          <t>OFF</t>
        </is>
      </c>
      <c r="H581" s="21" t="inlineStr">
        <is>
          <t>2023-03-13</t>
        </is>
      </c>
      <c r="I581" s="21" t="inlineStr">
        <is>
          <t>2023-06-11</t>
        </is>
      </c>
      <c r="J581" s="20" t="inlineStr"/>
      <c r="K581" s="20" t="inlineStr">
        <is>
          <t>Công nhân</t>
        </is>
      </c>
      <c r="L581" s="20" t="inlineStr">
        <is>
          <t>Công nhân</t>
        </is>
      </c>
      <c r="M581" s="20" t="inlineStr"/>
      <c r="N581" s="20" t="inlineStr">
        <is>
          <t>LC1</t>
        </is>
      </c>
      <c r="O581" s="20" t="inlineStr">
        <is>
          <t>M-GROSS</t>
        </is>
      </c>
      <c r="P581" s="20" t="inlineStr"/>
      <c r="Q581" s="20" t="inlineStr">
        <is>
          <t>1</t>
        </is>
      </c>
      <c r="R581" s="22" t="n">
        <v>0</v>
      </c>
      <c r="S581" s="22" t="n">
        <v>4600000</v>
      </c>
      <c r="T581" s="22" t="n">
        <v>4600000</v>
      </c>
      <c r="U581" s="20" t="n">
        <v>0</v>
      </c>
      <c r="V581" s="20" t="n">
        <v>0</v>
      </c>
      <c r="W581" s="20" t="n">
        <v>0</v>
      </c>
      <c r="X581" s="22" t="n">
        <v>300000</v>
      </c>
      <c r="Y581" s="22" t="n">
        <v>200000</v>
      </c>
      <c r="Z581" s="22" t="n">
        <v>350000</v>
      </c>
      <c r="AA581" s="22" t="n">
        <v>220000</v>
      </c>
      <c r="AB581" s="22" t="n">
        <v>0</v>
      </c>
      <c r="AC581" s="20" t="inlineStr">
        <is>
          <t>PHAM THI NGOC TRANG</t>
        </is>
      </c>
      <c r="AD581" s="20" t="inlineStr">
        <is>
          <t>03401010517691</t>
        </is>
      </c>
      <c r="AE581" s="20" t="inlineStr"/>
      <c r="AF581" s="20" t="inlineStr"/>
      <c r="AG581" s="20" t="inlineStr">
        <is>
          <t>MARITIMEBANK CN NINH HIEP HA NOI</t>
        </is>
      </c>
      <c r="AH581" s="20" t="inlineStr">
        <is>
          <t>038199014720</t>
        </is>
      </c>
      <c r="AI581" s="20" t="inlineStr">
        <is>
          <t>11.11111111111111%</t>
        </is>
      </c>
      <c r="AJ581" s="20" t="inlineStr">
        <is>
          <t>157597-01-1007/K1225/130323</t>
        </is>
      </c>
      <c r="AK581" s="20" t="inlineStr">
        <is>
          <t>Hợp đồng lao động Xác định thời hạn</t>
        </is>
      </c>
      <c r="AL581" s="20" t="inlineStr">
        <is>
          <t>2023-06-11</t>
        </is>
      </c>
    </row>
    <row r="582">
      <c r="A582" s="20" t="inlineStr">
        <is>
          <t>145731</t>
        </is>
      </c>
      <c r="B582" s="20" t="inlineStr">
        <is>
          <t>Nguyễn Trọng Oai</t>
        </is>
      </c>
      <c r="C582" s="20" t="inlineStr">
        <is>
          <t>145731-04</t>
        </is>
      </c>
      <c r="D582" s="20" t="inlineStr">
        <is>
          <t>1007</t>
        </is>
      </c>
      <c r="E582" s="20" t="inlineStr">
        <is>
          <t>FOXCONN</t>
        </is>
      </c>
      <c r="F582" s="21" t="inlineStr">
        <is>
          <t>1995-07-15</t>
        </is>
      </c>
      <c r="G582" s="20" t="inlineStr">
        <is>
          <t>OFF</t>
        </is>
      </c>
      <c r="H582" s="21" t="inlineStr">
        <is>
          <t>2022-03-09</t>
        </is>
      </c>
      <c r="I582" s="21" t="inlineStr">
        <is>
          <t>2023-06-18</t>
        </is>
      </c>
      <c r="J582" s="20" t="inlineStr"/>
      <c r="K582" s="20" t="inlineStr">
        <is>
          <t>Công nhân</t>
        </is>
      </c>
      <c r="L582" s="20" t="inlineStr">
        <is>
          <t>Công nhân</t>
        </is>
      </c>
      <c r="M582" s="20" t="inlineStr"/>
      <c r="N582" s="20" t="inlineStr">
        <is>
          <t>LC1</t>
        </is>
      </c>
      <c r="O582" s="20" t="inlineStr">
        <is>
          <t>M-GROSS</t>
        </is>
      </c>
      <c r="P582" s="20" t="inlineStr"/>
      <c r="Q582" s="20" t="inlineStr">
        <is>
          <t>1</t>
        </is>
      </c>
      <c r="R582" s="22" t="n">
        <v>0</v>
      </c>
      <c r="S582" s="22" t="n">
        <v>4600000</v>
      </c>
      <c r="T582" s="22" t="n">
        <v>4600000</v>
      </c>
      <c r="U582" s="20" t="n">
        <v>0</v>
      </c>
      <c r="V582" s="20" t="n">
        <v>0</v>
      </c>
      <c r="W582" s="20" t="n">
        <v>0</v>
      </c>
      <c r="X582" s="22" t="n">
        <v>300000</v>
      </c>
      <c r="Y582" s="22" t="n">
        <v>200000</v>
      </c>
      <c r="Z582" s="22" t="n">
        <v>350000</v>
      </c>
      <c r="AA582" s="22" t="n">
        <v>220000</v>
      </c>
      <c r="AB582" s="22" t="n">
        <v>0</v>
      </c>
      <c r="AC582" s="20" t="inlineStr">
        <is>
          <t>NGUYEN TRONG OAI</t>
        </is>
      </c>
      <c r="AD582" s="20" t="inlineStr">
        <is>
          <t>03401010766640</t>
        </is>
      </c>
      <c r="AE582" s="20" t="inlineStr">
        <is>
          <t>Ngân hàng Thương mại Cổ phần Hàng hải Việt Nam</t>
        </is>
      </c>
      <c r="AF582" s="20" t="inlineStr">
        <is>
          <t>MSB</t>
        </is>
      </c>
      <c r="AG582" s="20" t="inlineStr">
        <is>
          <t>MARITIMEBANK CN NINH HIEP HA NOI</t>
        </is>
      </c>
      <c r="AH582" s="20" t="inlineStr">
        <is>
          <t>040095027968</t>
        </is>
      </c>
      <c r="AI582" s="20" t="inlineStr">
        <is>
          <t>0%</t>
        </is>
      </c>
      <c r="AJ582" s="20" t="inlineStr">
        <is>
          <t>145731-01-1007/K1225/130323</t>
        </is>
      </c>
      <c r="AK582" s="20" t="inlineStr">
        <is>
          <t>Hợp đồng lao động Xác định thời hạn</t>
        </is>
      </c>
      <c r="AL582" s="20" t="inlineStr">
        <is>
          <t>2023-06-11</t>
        </is>
      </c>
    </row>
    <row r="583">
      <c r="A583" s="20" t="inlineStr">
        <is>
          <t>157567</t>
        </is>
      </c>
      <c r="B583" s="20" t="inlineStr">
        <is>
          <t>Lại Văn Vĩ</t>
        </is>
      </c>
      <c r="C583" s="20" t="inlineStr">
        <is>
          <t>157567-01</t>
        </is>
      </c>
      <c r="D583" s="20" t="inlineStr">
        <is>
          <t>1007</t>
        </is>
      </c>
      <c r="E583" s="20" t="inlineStr">
        <is>
          <t>FOXCONN</t>
        </is>
      </c>
      <c r="F583" s="21" t="inlineStr">
        <is>
          <t>2003-10-28</t>
        </is>
      </c>
      <c r="G583" s="20" t="inlineStr">
        <is>
          <t>OFF</t>
        </is>
      </c>
      <c r="H583" s="21" t="inlineStr">
        <is>
          <t>2023-03-13</t>
        </is>
      </c>
      <c r="I583" s="21" t="inlineStr">
        <is>
          <t>2023-06-11</t>
        </is>
      </c>
      <c r="J583" s="20" t="inlineStr"/>
      <c r="K583" s="20" t="inlineStr">
        <is>
          <t>Công nhân</t>
        </is>
      </c>
      <c r="L583" s="20" t="inlineStr">
        <is>
          <t>Công nhân</t>
        </is>
      </c>
      <c r="M583" s="20" t="inlineStr"/>
      <c r="N583" s="20" t="inlineStr">
        <is>
          <t>LC1</t>
        </is>
      </c>
      <c r="O583" s="20" t="inlineStr">
        <is>
          <t>M-GROSS</t>
        </is>
      </c>
      <c r="P583" s="20" t="inlineStr"/>
      <c r="Q583" s="20" t="inlineStr">
        <is>
          <t>1</t>
        </is>
      </c>
      <c r="R583" s="22" t="n">
        <v>0</v>
      </c>
      <c r="S583" s="22" t="n">
        <v>4600000</v>
      </c>
      <c r="T583" s="22" t="n">
        <v>4600000</v>
      </c>
      <c r="U583" s="20" t="n">
        <v>0</v>
      </c>
      <c r="V583" s="20" t="n">
        <v>0</v>
      </c>
      <c r="W583" s="20" t="n">
        <v>0</v>
      </c>
      <c r="X583" s="22" t="n">
        <v>300000</v>
      </c>
      <c r="Y583" s="22" t="n">
        <v>200000</v>
      </c>
      <c r="Z583" s="22" t="n">
        <v>350000</v>
      </c>
      <c r="AA583" s="22" t="n">
        <v>220000</v>
      </c>
      <c r="AB583" s="22" t="n">
        <v>0</v>
      </c>
      <c r="AC583" s="20" t="inlineStr">
        <is>
          <t>LAI VAN VI</t>
        </is>
      </c>
      <c r="AD583" s="20" t="inlineStr">
        <is>
          <t>03401010517459</t>
        </is>
      </c>
      <c r="AE583" s="20" t="inlineStr"/>
      <c r="AF583" s="20" t="inlineStr"/>
      <c r="AG583" s="20" t="inlineStr">
        <is>
          <t>MARITIMEBANK CN NINH HIEP HA NOI</t>
        </is>
      </c>
      <c r="AH583" s="20" t="inlineStr">
        <is>
          <t>024203003663</t>
        </is>
      </c>
      <c r="AI583" s="20" t="inlineStr">
        <is>
          <t>11.11111111111111%</t>
        </is>
      </c>
      <c r="AJ583" s="20" t="inlineStr">
        <is>
          <t>157567-01-1007/K1225/130323</t>
        </is>
      </c>
      <c r="AK583" s="20" t="inlineStr">
        <is>
          <t>Hợp đồng lao động Xác định thời hạn</t>
        </is>
      </c>
      <c r="AL583" s="20" t="inlineStr">
        <is>
          <t>2023-06-11</t>
        </is>
      </c>
    </row>
    <row r="584">
      <c r="A584" s="20" t="inlineStr">
        <is>
          <t>157707</t>
        </is>
      </c>
      <c r="B584" s="20" t="inlineStr">
        <is>
          <t>Hà Thị Liên</t>
        </is>
      </c>
      <c r="C584" s="20" t="inlineStr">
        <is>
          <t>157707-01</t>
        </is>
      </c>
      <c r="D584" s="20" t="inlineStr">
        <is>
          <t>1007</t>
        </is>
      </c>
      <c r="E584" s="20" t="inlineStr">
        <is>
          <t>FOXCONN</t>
        </is>
      </c>
      <c r="F584" s="21" t="inlineStr">
        <is>
          <t>2001-02-12</t>
        </is>
      </c>
      <c r="G584" s="20" t="inlineStr">
        <is>
          <t>OFF</t>
        </is>
      </c>
      <c r="H584" s="21" t="inlineStr">
        <is>
          <t>2023-03-17</t>
        </is>
      </c>
      <c r="I584" s="21" t="inlineStr">
        <is>
          <t>2023-03-18</t>
        </is>
      </c>
      <c r="J584" s="20" t="inlineStr"/>
      <c r="K584" s="20" t="inlineStr">
        <is>
          <t>Công nhân</t>
        </is>
      </c>
      <c r="L584" s="20" t="inlineStr">
        <is>
          <t>Công nhân</t>
        </is>
      </c>
      <c r="M584" s="20" t="inlineStr"/>
      <c r="N584" s="20" t="inlineStr">
        <is>
          <t>LC1</t>
        </is>
      </c>
      <c r="O584" s="20" t="inlineStr">
        <is>
          <t>M-GROSS</t>
        </is>
      </c>
      <c r="P584" s="20" t="inlineStr"/>
      <c r="Q584" s="20" t="inlineStr">
        <is>
          <t>0</t>
        </is>
      </c>
      <c r="R584" s="22" t="n">
        <v>0</v>
      </c>
      <c r="S584" s="22" t="n">
        <v>4500000</v>
      </c>
      <c r="T584" s="22" t="n">
        <v>4500000</v>
      </c>
      <c r="U584" s="20" t="n">
        <v>0</v>
      </c>
      <c r="V584" s="20" t="n">
        <v>0</v>
      </c>
      <c r="W584" s="20" t="n">
        <v>0</v>
      </c>
      <c r="X584" s="22" t="n">
        <v>300000</v>
      </c>
      <c r="Y584" s="22" t="n">
        <v>200000</v>
      </c>
      <c r="Z584" s="22" t="n">
        <v>350000</v>
      </c>
      <c r="AA584" s="22" t="n">
        <v>220000</v>
      </c>
      <c r="AB584" s="22" t="n">
        <v>0</v>
      </c>
      <c r="AC584" s="20" t="inlineStr"/>
      <c r="AD584" s="20" t="inlineStr"/>
      <c r="AE584" s="20" t="inlineStr"/>
      <c r="AF584" s="20" t="inlineStr"/>
      <c r="AG584" s="20" t="inlineStr"/>
      <c r="AH584" s="20" t="inlineStr">
        <is>
          <t>038301022109</t>
        </is>
      </c>
      <c r="AI584" s="20" t="inlineStr">
        <is>
          <t>0%</t>
        </is>
      </c>
      <c r="AJ584" s="20" t="inlineStr">
        <is>
          <t>157707-01-1007/K1225/170323</t>
        </is>
      </c>
      <c r="AK584" s="20" t="inlineStr">
        <is>
          <t>Hợp đồng lao động Xác định thời hạn</t>
        </is>
      </c>
      <c r="AL584" s="20" t="inlineStr">
        <is>
          <t>2023-06-18</t>
        </is>
      </c>
    </row>
    <row r="585">
      <c r="A585" s="20" t="inlineStr">
        <is>
          <t>157699</t>
        </is>
      </c>
      <c r="B585" s="20" t="inlineStr">
        <is>
          <t>Vi Văn Tiêng</t>
        </is>
      </c>
      <c r="C585" s="20" t="inlineStr">
        <is>
          <t>157699-01</t>
        </is>
      </c>
      <c r="D585" s="20" t="inlineStr">
        <is>
          <t>1007</t>
        </is>
      </c>
      <c r="E585" s="20" t="inlineStr">
        <is>
          <t>FOXCONN</t>
        </is>
      </c>
      <c r="F585" s="21" t="inlineStr">
        <is>
          <t>1995-01-04</t>
        </is>
      </c>
      <c r="G585" s="20" t="inlineStr">
        <is>
          <t>OFF</t>
        </is>
      </c>
      <c r="H585" s="21" t="inlineStr">
        <is>
          <t>2023-03-17</t>
        </is>
      </c>
      <c r="I585" s="21" t="inlineStr">
        <is>
          <t>2023-03-18</t>
        </is>
      </c>
      <c r="J585" s="20" t="inlineStr"/>
      <c r="K585" s="20" t="inlineStr">
        <is>
          <t>Công nhân</t>
        </is>
      </c>
      <c r="L585" s="20" t="inlineStr">
        <is>
          <t>Công nhân</t>
        </is>
      </c>
      <c r="M585" s="20" t="inlineStr"/>
      <c r="N585" s="20" t="inlineStr">
        <is>
          <t>LC1</t>
        </is>
      </c>
      <c r="O585" s="20" t="inlineStr">
        <is>
          <t>M-GROSS</t>
        </is>
      </c>
      <c r="P585" s="20" t="inlineStr"/>
      <c r="Q585" s="20" t="inlineStr">
        <is>
          <t>0</t>
        </is>
      </c>
      <c r="R585" s="22" t="n">
        <v>0</v>
      </c>
      <c r="S585" s="22" t="n">
        <v>4500000</v>
      </c>
      <c r="T585" s="22" t="n">
        <v>4500000</v>
      </c>
      <c r="U585" s="20" t="n">
        <v>0</v>
      </c>
      <c r="V585" s="20" t="n">
        <v>0</v>
      </c>
      <c r="W585" s="20" t="n">
        <v>0</v>
      </c>
      <c r="X585" s="22" t="n">
        <v>300000</v>
      </c>
      <c r="Y585" s="22" t="n">
        <v>200000</v>
      </c>
      <c r="Z585" s="22" t="n">
        <v>350000</v>
      </c>
      <c r="AA585" s="22" t="n">
        <v>220000</v>
      </c>
      <c r="AB585" s="22" t="n">
        <v>0</v>
      </c>
      <c r="AC585" s="20" t="inlineStr"/>
      <c r="AD585" s="20" t="inlineStr"/>
      <c r="AE585" s="20" t="inlineStr"/>
      <c r="AF585" s="20" t="inlineStr"/>
      <c r="AG585" s="20" t="inlineStr"/>
      <c r="AH585" s="20" t="inlineStr">
        <is>
          <t>040095011150</t>
        </is>
      </c>
      <c r="AI585" s="20" t="inlineStr">
        <is>
          <t>0%</t>
        </is>
      </c>
      <c r="AJ585" s="20" t="inlineStr">
        <is>
          <t>157699-01-1007/K1225/170323</t>
        </is>
      </c>
      <c r="AK585" s="20" t="inlineStr">
        <is>
          <t>Hợp đồng lao động Xác định thời hạn</t>
        </is>
      </c>
      <c r="AL585" s="20" t="inlineStr">
        <is>
          <t>2023-06-18</t>
        </is>
      </c>
    </row>
    <row r="586">
      <c r="A586" s="20" t="inlineStr">
        <is>
          <t>157704</t>
        </is>
      </c>
      <c r="B586" s="20" t="inlineStr">
        <is>
          <t>Trịnh Thành Binh</t>
        </is>
      </c>
      <c r="C586" s="20" t="inlineStr">
        <is>
          <t>157704-01</t>
        </is>
      </c>
      <c r="D586" s="20" t="inlineStr">
        <is>
          <t>1007</t>
        </is>
      </c>
      <c r="E586" s="20" t="inlineStr">
        <is>
          <t>FOXCONN</t>
        </is>
      </c>
      <c r="F586" s="21" t="inlineStr">
        <is>
          <t>2004-10-22</t>
        </is>
      </c>
      <c r="G586" s="20" t="inlineStr">
        <is>
          <t>OFF</t>
        </is>
      </c>
      <c r="H586" s="21" t="inlineStr">
        <is>
          <t>2023-03-17</t>
        </is>
      </c>
      <c r="I586" s="21" t="inlineStr">
        <is>
          <t>2023-03-23</t>
        </is>
      </c>
      <c r="J586" s="20" t="inlineStr"/>
      <c r="K586" s="20" t="inlineStr">
        <is>
          <t>Công nhân</t>
        </is>
      </c>
      <c r="L586" s="20" t="inlineStr">
        <is>
          <t>Công nhân</t>
        </is>
      </c>
      <c r="M586" s="20" t="inlineStr"/>
      <c r="N586" s="20" t="inlineStr">
        <is>
          <t>LC1</t>
        </is>
      </c>
      <c r="O586" s="20" t="inlineStr">
        <is>
          <t>M-GROSS</t>
        </is>
      </c>
      <c r="P586" s="20" t="inlineStr"/>
      <c r="Q586" s="20" t="inlineStr">
        <is>
          <t>0</t>
        </is>
      </c>
      <c r="R586" s="22" t="n">
        <v>0</v>
      </c>
      <c r="S586" s="22" t="n">
        <v>4500000</v>
      </c>
      <c r="T586" s="22" t="n">
        <v>4500000</v>
      </c>
      <c r="U586" s="20" t="n">
        <v>0</v>
      </c>
      <c r="V586" s="20" t="n">
        <v>0</v>
      </c>
      <c r="W586" s="20" t="n">
        <v>0</v>
      </c>
      <c r="X586" s="22" t="n">
        <v>300000</v>
      </c>
      <c r="Y586" s="22" t="n">
        <v>200000</v>
      </c>
      <c r="Z586" s="22" t="n">
        <v>350000</v>
      </c>
      <c r="AA586" s="22" t="n">
        <v>220000</v>
      </c>
      <c r="AB586" s="22" t="n">
        <v>0</v>
      </c>
      <c r="AC586" s="20" t="inlineStr"/>
      <c r="AD586" s="20" t="inlineStr"/>
      <c r="AE586" s="20" t="inlineStr"/>
      <c r="AF586" s="20" t="inlineStr"/>
      <c r="AG586" s="20" t="inlineStr"/>
      <c r="AH586" s="20" t="inlineStr">
        <is>
          <t>038204007182</t>
        </is>
      </c>
      <c r="AI586" s="20" t="inlineStr">
        <is>
          <t>11.11111111111111%</t>
        </is>
      </c>
      <c r="AJ586" s="20" t="inlineStr">
        <is>
          <t>157704-01-1007/K1225/170323</t>
        </is>
      </c>
      <c r="AK586" s="20" t="inlineStr">
        <is>
          <t>Hợp đồng lao động Xác định thời hạn</t>
        </is>
      </c>
      <c r="AL586" s="20" t="inlineStr">
        <is>
          <t>2023-06-18</t>
        </is>
      </c>
    </row>
    <row r="587">
      <c r="A587" s="20" t="inlineStr">
        <is>
          <t>157706</t>
        </is>
      </c>
      <c r="B587" s="20" t="inlineStr">
        <is>
          <t>Nông Đức Hạnh</t>
        </is>
      </c>
      <c r="C587" s="20" t="inlineStr">
        <is>
          <t>157706-01</t>
        </is>
      </c>
      <c r="D587" s="20" t="inlineStr">
        <is>
          <t>1007</t>
        </is>
      </c>
      <c r="E587" s="20" t="inlineStr">
        <is>
          <t>FOXCONN</t>
        </is>
      </c>
      <c r="F587" s="21" t="inlineStr">
        <is>
          <t>2000-03-14</t>
        </is>
      </c>
      <c r="G587" s="20" t="inlineStr">
        <is>
          <t>OFF</t>
        </is>
      </c>
      <c r="H587" s="21" t="inlineStr">
        <is>
          <t>2023-03-17</t>
        </is>
      </c>
      <c r="I587" s="21" t="inlineStr">
        <is>
          <t>2023-03-23</t>
        </is>
      </c>
      <c r="J587" s="20" t="inlineStr"/>
      <c r="K587" s="20" t="inlineStr">
        <is>
          <t>Công nhân</t>
        </is>
      </c>
      <c r="L587" s="20" t="inlineStr">
        <is>
          <t>Công nhân</t>
        </is>
      </c>
      <c r="M587" s="20" t="inlineStr"/>
      <c r="N587" s="20" t="inlineStr">
        <is>
          <t>LC1</t>
        </is>
      </c>
      <c r="O587" s="20" t="inlineStr">
        <is>
          <t>M-GROSS</t>
        </is>
      </c>
      <c r="P587" s="20" t="inlineStr"/>
      <c r="Q587" s="20" t="inlineStr">
        <is>
          <t>0</t>
        </is>
      </c>
      <c r="R587" s="22" t="n">
        <v>0</v>
      </c>
      <c r="S587" s="22" t="n">
        <v>4500000</v>
      </c>
      <c r="T587" s="22" t="n">
        <v>4500000</v>
      </c>
      <c r="U587" s="20" t="n">
        <v>0</v>
      </c>
      <c r="V587" s="20" t="n">
        <v>0</v>
      </c>
      <c r="W587" s="20" t="n">
        <v>0</v>
      </c>
      <c r="X587" s="22" t="n">
        <v>300000</v>
      </c>
      <c r="Y587" s="22" t="n">
        <v>200000</v>
      </c>
      <c r="Z587" s="22" t="n">
        <v>350000</v>
      </c>
      <c r="AA587" s="22" t="n">
        <v>220000</v>
      </c>
      <c r="AB587" s="22" t="n">
        <v>0</v>
      </c>
      <c r="AC587" s="20" t="inlineStr"/>
      <c r="AD587" s="20" t="inlineStr"/>
      <c r="AE587" s="20" t="inlineStr"/>
      <c r="AF587" s="20" t="inlineStr"/>
      <c r="AG587" s="20" t="inlineStr"/>
      <c r="AH587" s="20" t="inlineStr">
        <is>
          <t>008200007627</t>
        </is>
      </c>
      <c r="AI587" s="20" t="inlineStr">
        <is>
          <t>11.11111111111111%</t>
        </is>
      </c>
      <c r="AJ587" s="20" t="inlineStr">
        <is>
          <t>157706-01-1007/K1225/170323</t>
        </is>
      </c>
      <c r="AK587" s="20" t="inlineStr">
        <is>
          <t>Hợp đồng lao động Xác định thời hạn</t>
        </is>
      </c>
      <c r="AL587" s="20" t="inlineStr">
        <is>
          <t>2023-06-18</t>
        </is>
      </c>
    </row>
    <row r="588">
      <c r="A588" s="20" t="inlineStr">
        <is>
          <t>157705</t>
        </is>
      </c>
      <c r="B588" s="20" t="inlineStr">
        <is>
          <t>Phùng Thanh Hào</t>
        </is>
      </c>
      <c r="C588" s="20" t="inlineStr">
        <is>
          <t>157705-01</t>
        </is>
      </c>
      <c r="D588" s="20" t="inlineStr">
        <is>
          <t>1007</t>
        </is>
      </c>
      <c r="E588" s="20" t="inlineStr">
        <is>
          <t>FOXCONN</t>
        </is>
      </c>
      <c r="F588" s="21" t="inlineStr">
        <is>
          <t>2000-06-06</t>
        </is>
      </c>
      <c r="G588" s="20" t="inlineStr">
        <is>
          <t>OFF</t>
        </is>
      </c>
      <c r="H588" s="21" t="inlineStr">
        <is>
          <t>2023-03-17</t>
        </is>
      </c>
      <c r="I588" s="21" t="inlineStr">
        <is>
          <t>2023-03-22</t>
        </is>
      </c>
      <c r="J588" s="20" t="inlineStr"/>
      <c r="K588" s="20" t="inlineStr">
        <is>
          <t>Công nhân</t>
        </is>
      </c>
      <c r="L588" s="20" t="inlineStr">
        <is>
          <t>Công nhân</t>
        </is>
      </c>
      <c r="M588" s="20" t="inlineStr"/>
      <c r="N588" s="20" t="inlineStr">
        <is>
          <t>LC1</t>
        </is>
      </c>
      <c r="O588" s="20" t="inlineStr">
        <is>
          <t>M-GROSS</t>
        </is>
      </c>
      <c r="P588" s="20" t="inlineStr"/>
      <c r="Q588" s="20" t="inlineStr">
        <is>
          <t>0</t>
        </is>
      </c>
      <c r="R588" s="22" t="n">
        <v>0</v>
      </c>
      <c r="S588" s="22" t="n">
        <v>4500000</v>
      </c>
      <c r="T588" s="22" t="n">
        <v>4500000</v>
      </c>
      <c r="U588" s="20" t="n">
        <v>0</v>
      </c>
      <c r="V588" s="20" t="n">
        <v>0</v>
      </c>
      <c r="W588" s="20" t="n">
        <v>0</v>
      </c>
      <c r="X588" s="22" t="n">
        <v>300000</v>
      </c>
      <c r="Y588" s="22" t="n">
        <v>200000</v>
      </c>
      <c r="Z588" s="22" t="n">
        <v>350000</v>
      </c>
      <c r="AA588" s="22" t="n">
        <v>220000</v>
      </c>
      <c r="AB588" s="22" t="n">
        <v>0</v>
      </c>
      <c r="AC588" s="20" t="inlineStr"/>
      <c r="AD588" s="20" t="inlineStr"/>
      <c r="AE588" s="20" t="inlineStr"/>
      <c r="AF588" s="20" t="inlineStr"/>
      <c r="AG588" s="20" t="inlineStr"/>
      <c r="AH588" s="20" t="inlineStr">
        <is>
          <t>024200013905</t>
        </is>
      </c>
      <c r="AI588" s="20" t="inlineStr">
        <is>
          <t>11.11111111111111%</t>
        </is>
      </c>
      <c r="AJ588" s="20" t="inlineStr">
        <is>
          <t>157705-01-1007/K1225/170323</t>
        </is>
      </c>
      <c r="AK588" s="20" t="inlineStr">
        <is>
          <t>Hợp đồng lao động Xác định thời hạn</t>
        </is>
      </c>
      <c r="AL588" s="20" t="inlineStr">
        <is>
          <t>2023-06-18</t>
        </is>
      </c>
    </row>
    <row r="589">
      <c r="A589" s="20" t="inlineStr">
        <is>
          <t>157708</t>
        </is>
      </c>
      <c r="B589" s="20" t="inlineStr">
        <is>
          <t>Vi Thị Hiền</t>
        </is>
      </c>
      <c r="C589" s="20" t="inlineStr">
        <is>
          <t>157708-01</t>
        </is>
      </c>
      <c r="D589" s="20" t="inlineStr">
        <is>
          <t>1007</t>
        </is>
      </c>
      <c r="E589" s="20" t="inlineStr">
        <is>
          <t>FOXCONN</t>
        </is>
      </c>
      <c r="F589" s="21" t="inlineStr">
        <is>
          <t>2001-11-26</t>
        </is>
      </c>
      <c r="G589" s="20" t="inlineStr">
        <is>
          <t>OFF</t>
        </is>
      </c>
      <c r="H589" s="21" t="inlineStr">
        <is>
          <t>2023-03-17</t>
        </is>
      </c>
      <c r="I589" s="21" t="inlineStr">
        <is>
          <t>2023-03-18</t>
        </is>
      </c>
      <c r="J589" s="20" t="inlineStr"/>
      <c r="K589" s="20" t="inlineStr">
        <is>
          <t>Công nhân</t>
        </is>
      </c>
      <c r="L589" s="20" t="inlineStr">
        <is>
          <t>Công nhân</t>
        </is>
      </c>
      <c r="M589" s="20" t="inlineStr"/>
      <c r="N589" s="20" t="inlineStr">
        <is>
          <t>LC1</t>
        </is>
      </c>
      <c r="O589" s="20" t="inlineStr">
        <is>
          <t>M-GROSS</t>
        </is>
      </c>
      <c r="P589" s="20" t="inlineStr"/>
      <c r="Q589" s="20" t="inlineStr">
        <is>
          <t>0</t>
        </is>
      </c>
      <c r="R589" s="22" t="n">
        <v>0</v>
      </c>
      <c r="S589" s="22" t="n">
        <v>4500000</v>
      </c>
      <c r="T589" s="22" t="n">
        <v>4500000</v>
      </c>
      <c r="U589" s="20" t="n">
        <v>0</v>
      </c>
      <c r="V589" s="20" t="n">
        <v>0</v>
      </c>
      <c r="W589" s="20" t="n">
        <v>0</v>
      </c>
      <c r="X589" s="22" t="n">
        <v>300000</v>
      </c>
      <c r="Y589" s="22" t="n">
        <v>200000</v>
      </c>
      <c r="Z589" s="22" t="n">
        <v>350000</v>
      </c>
      <c r="AA589" s="22" t="n">
        <v>220000</v>
      </c>
      <c r="AB589" s="22" t="n">
        <v>0</v>
      </c>
      <c r="AC589" s="20" t="inlineStr"/>
      <c r="AD589" s="20" t="inlineStr"/>
      <c r="AE589" s="20" t="inlineStr"/>
      <c r="AF589" s="20" t="inlineStr"/>
      <c r="AG589" s="20" t="inlineStr"/>
      <c r="AH589" s="20" t="inlineStr">
        <is>
          <t>038301025772</t>
        </is>
      </c>
      <c r="AI589" s="20" t="inlineStr">
        <is>
          <t>0%</t>
        </is>
      </c>
      <c r="AJ589" s="20" t="inlineStr">
        <is>
          <t>157708-01-1007/K1225/170323</t>
        </is>
      </c>
      <c r="AK589" s="20" t="inlineStr">
        <is>
          <t>Hợp đồng lao động Xác định thời hạn</t>
        </is>
      </c>
      <c r="AL589" s="20" t="inlineStr">
        <is>
          <t>2023-06-18</t>
        </is>
      </c>
    </row>
    <row r="590">
      <c r="A590" s="20" t="inlineStr">
        <is>
          <t>157709</t>
        </is>
      </c>
      <c r="B590" s="20" t="inlineStr">
        <is>
          <t>Hồ Thị Uyên</t>
        </is>
      </c>
      <c r="C590" s="20" t="inlineStr">
        <is>
          <t>157709-01</t>
        </is>
      </c>
      <c r="D590" s="20" t="inlineStr">
        <is>
          <t>1007</t>
        </is>
      </c>
      <c r="E590" s="20" t="inlineStr">
        <is>
          <t>FOXCONN</t>
        </is>
      </c>
      <c r="F590" s="21" t="inlineStr">
        <is>
          <t>1999-05-29</t>
        </is>
      </c>
      <c r="G590" s="20" t="inlineStr">
        <is>
          <t>OFF</t>
        </is>
      </c>
      <c r="H590" s="21" t="inlineStr">
        <is>
          <t>2023-03-17</t>
        </is>
      </c>
      <c r="I590" s="21" t="inlineStr">
        <is>
          <t>2023-03-19</t>
        </is>
      </c>
      <c r="J590" s="20" t="inlineStr"/>
      <c r="K590" s="20" t="inlineStr">
        <is>
          <t>Công nhân</t>
        </is>
      </c>
      <c r="L590" s="20" t="inlineStr">
        <is>
          <t>Công nhân</t>
        </is>
      </c>
      <c r="M590" s="20" t="inlineStr"/>
      <c r="N590" s="20" t="inlineStr">
        <is>
          <t>LC1</t>
        </is>
      </c>
      <c r="O590" s="20" t="inlineStr">
        <is>
          <t>M-GROSS</t>
        </is>
      </c>
      <c r="P590" s="20" t="inlineStr"/>
      <c r="Q590" s="20" t="inlineStr">
        <is>
          <t>0</t>
        </is>
      </c>
      <c r="R590" s="22" t="n">
        <v>0</v>
      </c>
      <c r="S590" s="22" t="n">
        <v>4500000</v>
      </c>
      <c r="T590" s="22" t="n">
        <v>4500000</v>
      </c>
      <c r="U590" s="20" t="n">
        <v>0</v>
      </c>
      <c r="V590" s="20" t="n">
        <v>0</v>
      </c>
      <c r="W590" s="20" t="n">
        <v>0</v>
      </c>
      <c r="X590" s="22" t="n">
        <v>300000</v>
      </c>
      <c r="Y590" s="22" t="n">
        <v>200000</v>
      </c>
      <c r="Z590" s="22" t="n">
        <v>350000</v>
      </c>
      <c r="AA590" s="22" t="n">
        <v>220000</v>
      </c>
      <c r="AB590" s="22" t="n">
        <v>0</v>
      </c>
      <c r="AC590" s="20" t="inlineStr"/>
      <c r="AD590" s="20" t="inlineStr"/>
      <c r="AE590" s="20" t="inlineStr"/>
      <c r="AF590" s="20" t="inlineStr"/>
      <c r="AG590" s="20" t="inlineStr"/>
      <c r="AH590" s="20" t="inlineStr">
        <is>
          <t>040199022481</t>
        </is>
      </c>
      <c r="AI590" s="20" t="inlineStr">
        <is>
          <t>0%</t>
        </is>
      </c>
      <c r="AJ590" s="20" t="inlineStr">
        <is>
          <t>157709-01-1007/K1225/170323</t>
        </is>
      </c>
      <c r="AK590" s="20" t="inlineStr">
        <is>
          <t>Hợp đồng lao động Xác định thời hạn</t>
        </is>
      </c>
      <c r="AL590" s="20" t="inlineStr">
        <is>
          <t>2023-06-18</t>
        </is>
      </c>
    </row>
    <row r="591">
      <c r="A591" s="20" t="inlineStr">
        <is>
          <t>157698</t>
        </is>
      </c>
      <c r="B591" s="20" t="inlineStr">
        <is>
          <t>Lô Thị Thái</t>
        </is>
      </c>
      <c r="C591" s="20" t="inlineStr">
        <is>
          <t>157698-01</t>
        </is>
      </c>
      <c r="D591" s="20" t="inlineStr">
        <is>
          <t>1007</t>
        </is>
      </c>
      <c r="E591" s="20" t="inlineStr">
        <is>
          <t>FOXCONN</t>
        </is>
      </c>
      <c r="F591" s="21" t="inlineStr">
        <is>
          <t>1999-09-11</t>
        </is>
      </c>
      <c r="G591" s="20" t="inlineStr">
        <is>
          <t>OFF</t>
        </is>
      </c>
      <c r="H591" s="21" t="inlineStr">
        <is>
          <t>2023-03-17</t>
        </is>
      </c>
      <c r="I591" s="21" t="inlineStr">
        <is>
          <t>2023-03-18</t>
        </is>
      </c>
      <c r="J591" s="20" t="inlineStr"/>
      <c r="K591" s="20" t="inlineStr">
        <is>
          <t>Công nhân</t>
        </is>
      </c>
      <c r="L591" s="20" t="inlineStr">
        <is>
          <t>Công nhân</t>
        </is>
      </c>
      <c r="M591" s="20" t="inlineStr"/>
      <c r="N591" s="20" t="inlineStr">
        <is>
          <t>LC1</t>
        </is>
      </c>
      <c r="O591" s="20" t="inlineStr">
        <is>
          <t>M-GROSS</t>
        </is>
      </c>
      <c r="P591" s="20" t="inlineStr"/>
      <c r="Q591" s="20" t="inlineStr">
        <is>
          <t>0</t>
        </is>
      </c>
      <c r="R591" s="22" t="n">
        <v>0</v>
      </c>
      <c r="S591" s="22" t="n">
        <v>4500000</v>
      </c>
      <c r="T591" s="22" t="n">
        <v>4500000</v>
      </c>
      <c r="U591" s="20" t="n">
        <v>0</v>
      </c>
      <c r="V591" s="20" t="n">
        <v>0</v>
      </c>
      <c r="W591" s="20" t="n">
        <v>0</v>
      </c>
      <c r="X591" s="22" t="n">
        <v>300000</v>
      </c>
      <c r="Y591" s="22" t="n">
        <v>200000</v>
      </c>
      <c r="Z591" s="22" t="n">
        <v>350000</v>
      </c>
      <c r="AA591" s="22" t="n">
        <v>220000</v>
      </c>
      <c r="AB591" s="22" t="n">
        <v>0</v>
      </c>
      <c r="AC591" s="20" t="inlineStr"/>
      <c r="AD591" s="20" t="inlineStr"/>
      <c r="AE591" s="20" t="inlineStr"/>
      <c r="AF591" s="20" t="inlineStr"/>
      <c r="AG591" s="20" t="inlineStr"/>
      <c r="AH591" s="20" t="inlineStr">
        <is>
          <t>040199011437</t>
        </is>
      </c>
      <c r="AI591" s="20" t="inlineStr">
        <is>
          <t>0%</t>
        </is>
      </c>
      <c r="AJ591" s="20" t="inlineStr">
        <is>
          <t>157698-01-1007/K1225/170323</t>
        </is>
      </c>
      <c r="AK591" s="20" t="inlineStr">
        <is>
          <t>Hợp đồng lao động Xác định thời hạn</t>
        </is>
      </c>
      <c r="AL591" s="20" t="inlineStr">
        <is>
          <t>2023-06-18</t>
        </is>
      </c>
    </row>
    <row r="592">
      <c r="A592" s="20" t="inlineStr">
        <is>
          <t>157647</t>
        </is>
      </c>
      <c r="B592" s="20" t="inlineStr">
        <is>
          <t>Vàng Văn Thêm</t>
        </is>
      </c>
      <c r="C592" s="20" t="inlineStr">
        <is>
          <t>157647-01</t>
        </is>
      </c>
      <c r="D592" s="20" t="inlineStr">
        <is>
          <t>1007</t>
        </is>
      </c>
      <c r="E592" s="20" t="inlineStr">
        <is>
          <t>FOXCONN</t>
        </is>
      </c>
      <c r="F592" s="21" t="inlineStr">
        <is>
          <t>2003-10-22</t>
        </is>
      </c>
      <c r="G592" s="20" t="inlineStr">
        <is>
          <t>OFF</t>
        </is>
      </c>
      <c r="H592" s="21" t="inlineStr">
        <is>
          <t>2023-03-14</t>
        </is>
      </c>
      <c r="I592" s="21" t="inlineStr">
        <is>
          <t>2023-03-15</t>
        </is>
      </c>
      <c r="J592" s="20" t="inlineStr"/>
      <c r="K592" s="20" t="inlineStr">
        <is>
          <t>Công nhân</t>
        </is>
      </c>
      <c r="L592" s="20" t="inlineStr">
        <is>
          <t>Công nhân</t>
        </is>
      </c>
      <c r="M592" s="20" t="inlineStr"/>
      <c r="N592" s="20" t="inlineStr">
        <is>
          <t>LC1</t>
        </is>
      </c>
      <c r="O592" s="20" t="inlineStr">
        <is>
          <t>M-GROSS</t>
        </is>
      </c>
      <c r="P592" s="20" t="inlineStr"/>
      <c r="Q592" s="20" t="inlineStr">
        <is>
          <t>0</t>
        </is>
      </c>
      <c r="R592" s="22" t="n">
        <v>0</v>
      </c>
      <c r="S592" s="22" t="n">
        <v>4500000</v>
      </c>
      <c r="T592" s="22" t="n">
        <v>4500000</v>
      </c>
      <c r="U592" s="20" t="n">
        <v>0</v>
      </c>
      <c r="V592" s="20" t="n">
        <v>0</v>
      </c>
      <c r="W592" s="20" t="n">
        <v>0</v>
      </c>
      <c r="X592" s="22" t="n">
        <v>300000</v>
      </c>
      <c r="Y592" s="22" t="n">
        <v>200000</v>
      </c>
      <c r="Z592" s="22" t="n">
        <v>350000</v>
      </c>
      <c r="AA592" s="22" t="n">
        <v>220000</v>
      </c>
      <c r="AB592" s="22" t="n">
        <v>0</v>
      </c>
      <c r="AC592" s="20" t="inlineStr"/>
      <c r="AD592" s="20" t="inlineStr"/>
      <c r="AE592" s="20" t="inlineStr"/>
      <c r="AF592" s="20" t="inlineStr"/>
      <c r="AG592" s="20" t="inlineStr"/>
      <c r="AH592" s="20" t="inlineStr">
        <is>
          <t>010203008045</t>
        </is>
      </c>
      <c r="AI592" s="20" t="inlineStr">
        <is>
          <t>0%</t>
        </is>
      </c>
      <c r="AJ592" s="20" t="inlineStr">
        <is>
          <t>157647-01-1007/K1225/140323</t>
        </is>
      </c>
      <c r="AK592" s="20" t="inlineStr">
        <is>
          <t>Hợp đồng lao động Xác định thời hạn</t>
        </is>
      </c>
      <c r="AL592" s="20" t="inlineStr">
        <is>
          <t>2023-06-12</t>
        </is>
      </c>
    </row>
    <row r="593">
      <c r="A593" s="20" t="inlineStr">
        <is>
          <t>157651</t>
        </is>
      </c>
      <c r="B593" s="20" t="inlineStr">
        <is>
          <t>Triệu Hữu Phượng</t>
        </is>
      </c>
      <c r="C593" s="20" t="inlineStr">
        <is>
          <t>157651-01</t>
        </is>
      </c>
      <c r="D593" s="20" t="inlineStr">
        <is>
          <t>1007</t>
        </is>
      </c>
      <c r="E593" s="20" t="inlineStr">
        <is>
          <t>FOXCONN</t>
        </is>
      </c>
      <c r="F593" s="21" t="inlineStr">
        <is>
          <t>1999-01-16</t>
        </is>
      </c>
      <c r="G593" s="20" t="inlineStr">
        <is>
          <t>OFF</t>
        </is>
      </c>
      <c r="H593" s="21" t="inlineStr">
        <is>
          <t>2023-03-14</t>
        </is>
      </c>
      <c r="I593" s="21" t="inlineStr">
        <is>
          <t>2023-04-01</t>
        </is>
      </c>
      <c r="J593" s="20" t="inlineStr"/>
      <c r="K593" s="20" t="inlineStr">
        <is>
          <t>Công nhân</t>
        </is>
      </c>
      <c r="L593" s="20" t="inlineStr">
        <is>
          <t>Công nhân</t>
        </is>
      </c>
      <c r="M593" s="20" t="inlineStr"/>
      <c r="N593" s="20" t="inlineStr">
        <is>
          <t>LC1</t>
        </is>
      </c>
      <c r="O593" s="20" t="inlineStr">
        <is>
          <t>M-GROSS</t>
        </is>
      </c>
      <c r="P593" s="20" t="inlineStr"/>
      <c r="Q593" s="20" t="inlineStr">
        <is>
          <t>0</t>
        </is>
      </c>
      <c r="R593" s="22" t="n">
        <v>0</v>
      </c>
      <c r="S593" s="22" t="n">
        <v>4500000</v>
      </c>
      <c r="T593" s="22" t="n">
        <v>4500000</v>
      </c>
      <c r="U593" s="20" t="n">
        <v>0</v>
      </c>
      <c r="V593" s="20" t="n">
        <v>0</v>
      </c>
      <c r="W593" s="20" t="n">
        <v>0</v>
      </c>
      <c r="X593" s="22" t="n">
        <v>300000</v>
      </c>
      <c r="Y593" s="22" t="n">
        <v>200000</v>
      </c>
      <c r="Z593" s="22" t="n">
        <v>350000</v>
      </c>
      <c r="AA593" s="22" t="n">
        <v>220000</v>
      </c>
      <c r="AB593" s="22" t="n">
        <v>0</v>
      </c>
      <c r="AC593" s="20" t="inlineStr"/>
      <c r="AD593" s="20" t="inlineStr"/>
      <c r="AE593" s="20" t="inlineStr"/>
      <c r="AF593" s="20" t="inlineStr"/>
      <c r="AG593" s="20" t="inlineStr"/>
      <c r="AH593" s="20" t="inlineStr">
        <is>
          <t>006099003641</t>
        </is>
      </c>
      <c r="AI593" s="20" t="inlineStr">
        <is>
          <t>11.11111111111111%</t>
        </is>
      </c>
      <c r="AJ593" s="20" t="inlineStr">
        <is>
          <t>157651-01-1007/K1225/140323</t>
        </is>
      </c>
      <c r="AK593" s="20" t="inlineStr">
        <is>
          <t>Hợp đồng lao động Xác định thời hạn</t>
        </is>
      </c>
      <c r="AL593" s="20" t="inlineStr">
        <is>
          <t>2023-06-12</t>
        </is>
      </c>
    </row>
    <row r="594">
      <c r="A594" s="20" t="inlineStr">
        <is>
          <t>157650</t>
        </is>
      </c>
      <c r="B594" s="20" t="inlineStr">
        <is>
          <t>Nguyễn Xuân Tùng</t>
        </is>
      </c>
      <c r="C594" s="20" t="inlineStr">
        <is>
          <t>157650-01</t>
        </is>
      </c>
      <c r="D594" s="20" t="inlineStr">
        <is>
          <t>1007</t>
        </is>
      </c>
      <c r="E594" s="20" t="inlineStr">
        <is>
          <t>FOXCONN</t>
        </is>
      </c>
      <c r="F594" s="21" t="inlineStr">
        <is>
          <t>1990-06-12</t>
        </is>
      </c>
      <c r="G594" s="20" t="inlineStr">
        <is>
          <t>OFF</t>
        </is>
      </c>
      <c r="H594" s="21" t="inlineStr">
        <is>
          <t>2023-03-14</t>
        </is>
      </c>
      <c r="I594" s="21" t="inlineStr">
        <is>
          <t>2023-03-15</t>
        </is>
      </c>
      <c r="J594" s="20" t="inlineStr"/>
      <c r="K594" s="20" t="inlineStr">
        <is>
          <t>Công nhân</t>
        </is>
      </c>
      <c r="L594" s="20" t="inlineStr">
        <is>
          <t>Công nhân</t>
        </is>
      </c>
      <c r="M594" s="20" t="inlineStr"/>
      <c r="N594" s="20" t="inlineStr">
        <is>
          <t>LC1</t>
        </is>
      </c>
      <c r="O594" s="20" t="inlineStr">
        <is>
          <t>M-GROSS</t>
        </is>
      </c>
      <c r="P594" s="20" t="inlineStr"/>
      <c r="Q594" s="20" t="inlineStr">
        <is>
          <t>0</t>
        </is>
      </c>
      <c r="R594" s="22" t="n">
        <v>0</v>
      </c>
      <c r="S594" s="22" t="n">
        <v>4500000</v>
      </c>
      <c r="T594" s="22" t="n">
        <v>4500000</v>
      </c>
      <c r="U594" s="20" t="n">
        <v>0</v>
      </c>
      <c r="V594" s="20" t="n">
        <v>0</v>
      </c>
      <c r="W594" s="20" t="n">
        <v>0</v>
      </c>
      <c r="X594" s="22" t="n">
        <v>300000</v>
      </c>
      <c r="Y594" s="22" t="n">
        <v>200000</v>
      </c>
      <c r="Z594" s="22" t="n">
        <v>350000</v>
      </c>
      <c r="AA594" s="22" t="n">
        <v>220000</v>
      </c>
      <c r="AB594" s="22" t="n">
        <v>0</v>
      </c>
      <c r="AC594" s="20" t="inlineStr"/>
      <c r="AD594" s="20" t="inlineStr"/>
      <c r="AE594" s="20" t="inlineStr"/>
      <c r="AF594" s="20" t="inlineStr"/>
      <c r="AG594" s="20" t="inlineStr"/>
      <c r="AH594" s="20" t="inlineStr">
        <is>
          <t>040090020364</t>
        </is>
      </c>
      <c r="AI594" s="20" t="inlineStr">
        <is>
          <t>0%</t>
        </is>
      </c>
      <c r="AJ594" s="20" t="inlineStr">
        <is>
          <t>157650-01-1007/K1225/140323</t>
        </is>
      </c>
      <c r="AK594" s="20" t="inlineStr">
        <is>
          <t>Hợp đồng lao động Xác định thời hạn</t>
        </is>
      </c>
      <c r="AL594" s="20" t="inlineStr">
        <is>
          <t>2023-06-12</t>
        </is>
      </c>
    </row>
    <row r="595">
      <c r="A595" s="20" t="inlineStr">
        <is>
          <t>157653</t>
        </is>
      </c>
      <c r="B595" s="20" t="inlineStr">
        <is>
          <t>Nguyễn Xuân Hào</t>
        </is>
      </c>
      <c r="C595" s="20" t="inlineStr">
        <is>
          <t>157653-01</t>
        </is>
      </c>
      <c r="D595" s="20" t="inlineStr">
        <is>
          <t>1007</t>
        </is>
      </c>
      <c r="E595" s="20" t="inlineStr">
        <is>
          <t>FOXCONN</t>
        </is>
      </c>
      <c r="F595" s="21" t="inlineStr">
        <is>
          <t>1993-03-13</t>
        </is>
      </c>
      <c r="G595" s="20" t="inlineStr">
        <is>
          <t>OFF</t>
        </is>
      </c>
      <c r="H595" s="21" t="inlineStr">
        <is>
          <t>2023-03-14</t>
        </is>
      </c>
      <c r="I595" s="21" t="inlineStr">
        <is>
          <t>2023-03-15</t>
        </is>
      </c>
      <c r="J595" s="20" t="inlineStr"/>
      <c r="K595" s="20" t="inlineStr">
        <is>
          <t>Công nhân</t>
        </is>
      </c>
      <c r="L595" s="20" t="inlineStr">
        <is>
          <t>Công nhân</t>
        </is>
      </c>
      <c r="M595" s="20" t="inlineStr"/>
      <c r="N595" s="20" t="inlineStr">
        <is>
          <t>LC1</t>
        </is>
      </c>
      <c r="O595" s="20" t="inlineStr">
        <is>
          <t>M-GROSS</t>
        </is>
      </c>
      <c r="P595" s="20" t="inlineStr"/>
      <c r="Q595" s="20" t="inlineStr">
        <is>
          <t>0</t>
        </is>
      </c>
      <c r="R595" s="22" t="n">
        <v>0</v>
      </c>
      <c r="S595" s="22" t="n">
        <v>4500000</v>
      </c>
      <c r="T595" s="22" t="n">
        <v>4500000</v>
      </c>
      <c r="U595" s="20" t="n">
        <v>0</v>
      </c>
      <c r="V595" s="20" t="n">
        <v>0</v>
      </c>
      <c r="W595" s="20" t="n">
        <v>0</v>
      </c>
      <c r="X595" s="22" t="n">
        <v>300000</v>
      </c>
      <c r="Y595" s="22" t="n">
        <v>200000</v>
      </c>
      <c r="Z595" s="22" t="n">
        <v>350000</v>
      </c>
      <c r="AA595" s="22" t="n">
        <v>220000</v>
      </c>
      <c r="AB595" s="22" t="n">
        <v>0</v>
      </c>
      <c r="AC595" s="20" t="inlineStr"/>
      <c r="AD595" s="20" t="inlineStr"/>
      <c r="AE595" s="20" t="inlineStr"/>
      <c r="AF595" s="20" t="inlineStr"/>
      <c r="AG595" s="20" t="inlineStr"/>
      <c r="AH595" s="20" t="inlineStr">
        <is>
          <t>040093023183</t>
        </is>
      </c>
      <c r="AI595" s="20" t="inlineStr">
        <is>
          <t>0%</t>
        </is>
      </c>
      <c r="AJ595" s="20" t="inlineStr">
        <is>
          <t>157653-01-1007/K1225/140323</t>
        </is>
      </c>
      <c r="AK595" s="20" t="inlineStr">
        <is>
          <t>Hợp đồng lao động Xác định thời hạn</t>
        </is>
      </c>
      <c r="AL595" s="20" t="inlineStr">
        <is>
          <t>2023-06-12</t>
        </is>
      </c>
    </row>
    <row r="596">
      <c r="A596" s="20" t="inlineStr">
        <is>
          <t>157660</t>
        </is>
      </c>
      <c r="B596" s="20" t="inlineStr">
        <is>
          <t>Vi Xuân Quý</t>
        </is>
      </c>
      <c r="C596" s="20" t="inlineStr">
        <is>
          <t>157660-01</t>
        </is>
      </c>
      <c r="D596" s="20" t="inlineStr">
        <is>
          <t>1007</t>
        </is>
      </c>
      <c r="E596" s="20" t="inlineStr">
        <is>
          <t>FOXCONN</t>
        </is>
      </c>
      <c r="F596" s="21" t="inlineStr">
        <is>
          <t>2002-07-10</t>
        </is>
      </c>
      <c r="G596" s="20" t="inlineStr">
        <is>
          <t>OFF</t>
        </is>
      </c>
      <c r="H596" s="21" t="inlineStr">
        <is>
          <t>2023-03-14</t>
        </is>
      </c>
      <c r="I596" s="21" t="inlineStr">
        <is>
          <t>2023-03-31</t>
        </is>
      </c>
      <c r="J596" s="20" t="inlineStr"/>
      <c r="K596" s="20" t="inlineStr">
        <is>
          <t>Công nhân</t>
        </is>
      </c>
      <c r="L596" s="20" t="inlineStr">
        <is>
          <t>Công nhân</t>
        </is>
      </c>
      <c r="M596" s="20" t="inlineStr"/>
      <c r="N596" s="20" t="inlineStr">
        <is>
          <t>LC1</t>
        </is>
      </c>
      <c r="O596" s="20" t="inlineStr">
        <is>
          <t>M-GROSS</t>
        </is>
      </c>
      <c r="P596" s="20" t="inlineStr"/>
      <c r="Q596" s="20" t="inlineStr">
        <is>
          <t>0</t>
        </is>
      </c>
      <c r="R596" s="22" t="n">
        <v>0</v>
      </c>
      <c r="S596" s="22" t="n">
        <v>4500000</v>
      </c>
      <c r="T596" s="22" t="n">
        <v>4500000</v>
      </c>
      <c r="U596" s="20" t="n">
        <v>0</v>
      </c>
      <c r="V596" s="20" t="n">
        <v>0</v>
      </c>
      <c r="W596" s="20" t="n">
        <v>0</v>
      </c>
      <c r="X596" s="22" t="n">
        <v>300000</v>
      </c>
      <c r="Y596" s="22" t="n">
        <v>200000</v>
      </c>
      <c r="Z596" s="22" t="n">
        <v>350000</v>
      </c>
      <c r="AA596" s="22" t="n">
        <v>220000</v>
      </c>
      <c r="AB596" s="22" t="n">
        <v>0</v>
      </c>
      <c r="AC596" s="20" t="inlineStr"/>
      <c r="AD596" s="20" t="inlineStr"/>
      <c r="AE596" s="20" t="inlineStr"/>
      <c r="AF596" s="20" t="inlineStr"/>
      <c r="AG596" s="20" t="inlineStr"/>
      <c r="AH596" s="20" t="inlineStr">
        <is>
          <t>038202004935</t>
        </is>
      </c>
      <c r="AI596" s="20" t="inlineStr">
        <is>
          <t>11.11111111111111%</t>
        </is>
      </c>
      <c r="AJ596" s="20" t="inlineStr">
        <is>
          <t>157660-01-1007/K1225/140323</t>
        </is>
      </c>
      <c r="AK596" s="20" t="inlineStr">
        <is>
          <t>Hợp đồng lao động Xác định thời hạn</t>
        </is>
      </c>
      <c r="AL596" s="20" t="inlineStr">
        <is>
          <t>2023-06-12</t>
        </is>
      </c>
    </row>
    <row r="597">
      <c r="A597" s="20" t="inlineStr">
        <is>
          <t>157580</t>
        </is>
      </c>
      <c r="B597" s="20" t="inlineStr">
        <is>
          <t>Hồ Đình Trình</t>
        </is>
      </c>
      <c r="C597" s="20" t="inlineStr">
        <is>
          <t>157580-01</t>
        </is>
      </c>
      <c r="D597" s="20" t="inlineStr">
        <is>
          <t>1007</t>
        </is>
      </c>
      <c r="E597" s="20" t="inlineStr">
        <is>
          <t>FOXCONN</t>
        </is>
      </c>
      <c r="F597" s="21" t="inlineStr">
        <is>
          <t>1993-10-23</t>
        </is>
      </c>
      <c r="G597" s="20" t="inlineStr">
        <is>
          <t>OFF</t>
        </is>
      </c>
      <c r="H597" s="21" t="inlineStr">
        <is>
          <t>2023-03-13</t>
        </is>
      </c>
      <c r="I597" s="21" t="inlineStr">
        <is>
          <t>2023-03-26</t>
        </is>
      </c>
      <c r="J597" s="20" t="inlineStr"/>
      <c r="K597" s="20" t="inlineStr">
        <is>
          <t>Công nhân</t>
        </is>
      </c>
      <c r="L597" s="20" t="inlineStr">
        <is>
          <t>Công nhân</t>
        </is>
      </c>
      <c r="M597" s="20" t="inlineStr"/>
      <c r="N597" s="20" t="inlineStr">
        <is>
          <t>LC1</t>
        </is>
      </c>
      <c r="O597" s="20" t="inlineStr">
        <is>
          <t>M-GROSS</t>
        </is>
      </c>
      <c r="P597" s="20" t="inlineStr"/>
      <c r="Q597" s="20" t="inlineStr">
        <is>
          <t>0</t>
        </is>
      </c>
      <c r="R597" s="22" t="n">
        <v>0</v>
      </c>
      <c r="S597" s="22" t="n">
        <v>4500000</v>
      </c>
      <c r="T597" s="22" t="n">
        <v>4500000</v>
      </c>
      <c r="U597" s="20" t="n">
        <v>0</v>
      </c>
      <c r="V597" s="20" t="n">
        <v>0</v>
      </c>
      <c r="W597" s="20" t="n">
        <v>0</v>
      </c>
      <c r="X597" s="22" t="n">
        <v>300000</v>
      </c>
      <c r="Y597" s="22" t="n">
        <v>200000</v>
      </c>
      <c r="Z597" s="22" t="n">
        <v>350000</v>
      </c>
      <c r="AA597" s="22" t="n">
        <v>220000</v>
      </c>
      <c r="AB597" s="22" t="n">
        <v>0</v>
      </c>
      <c r="AC597" s="20" t="inlineStr"/>
      <c r="AD597" s="20" t="inlineStr"/>
      <c r="AE597" s="20" t="inlineStr"/>
      <c r="AF597" s="20" t="inlineStr"/>
      <c r="AG597" s="20" t="inlineStr"/>
      <c r="AH597" s="20" t="inlineStr">
        <is>
          <t>040093010938</t>
        </is>
      </c>
      <c r="AI597" s="20" t="inlineStr">
        <is>
          <t>11.11111111111111%</t>
        </is>
      </c>
      <c r="AJ597" s="20" t="inlineStr">
        <is>
          <t>157580-01-1007/K1225/130323</t>
        </is>
      </c>
      <c r="AK597" s="20" t="inlineStr">
        <is>
          <t>Hợp đồng lao động Xác định thời hạn</t>
        </is>
      </c>
      <c r="AL597" s="20" t="inlineStr">
        <is>
          <t>2023-06-11</t>
        </is>
      </c>
    </row>
    <row r="598">
      <c r="A598" s="20" t="inlineStr">
        <is>
          <t>157600</t>
        </is>
      </c>
      <c r="B598" s="20" t="inlineStr">
        <is>
          <t>Bùi Thị Phiền</t>
        </is>
      </c>
      <c r="C598" s="20" t="inlineStr">
        <is>
          <t>157600-01</t>
        </is>
      </c>
      <c r="D598" s="20" t="inlineStr">
        <is>
          <t>1007</t>
        </is>
      </c>
      <c r="E598" s="20" t="inlineStr">
        <is>
          <t>FOXCONN</t>
        </is>
      </c>
      <c r="F598" s="21" t="inlineStr">
        <is>
          <t>1996-02-02</t>
        </is>
      </c>
      <c r="G598" s="20" t="inlineStr">
        <is>
          <t>OFF</t>
        </is>
      </c>
      <c r="H598" s="21" t="inlineStr">
        <is>
          <t>2023-03-13</t>
        </is>
      </c>
      <c r="I598" s="21" t="inlineStr">
        <is>
          <t>2023-03-29</t>
        </is>
      </c>
      <c r="J598" s="20" t="inlineStr"/>
      <c r="K598" s="20" t="inlineStr">
        <is>
          <t>Công nhân</t>
        </is>
      </c>
      <c r="L598" s="20" t="inlineStr">
        <is>
          <t>Công nhân</t>
        </is>
      </c>
      <c r="M598" s="20" t="inlineStr"/>
      <c r="N598" s="20" t="inlineStr">
        <is>
          <t>LC1</t>
        </is>
      </c>
      <c r="O598" s="20" t="inlineStr">
        <is>
          <t>M-GROSS</t>
        </is>
      </c>
      <c r="P598" s="20" t="inlineStr"/>
      <c r="Q598" s="20" t="inlineStr">
        <is>
          <t>0</t>
        </is>
      </c>
      <c r="R598" s="22" t="n">
        <v>0</v>
      </c>
      <c r="S598" s="22" t="n">
        <v>4500000</v>
      </c>
      <c r="T598" s="22" t="n">
        <v>4500000</v>
      </c>
      <c r="U598" s="20" t="n">
        <v>0</v>
      </c>
      <c r="V598" s="20" t="n">
        <v>0</v>
      </c>
      <c r="W598" s="20" t="n">
        <v>0</v>
      </c>
      <c r="X598" s="22" t="n">
        <v>300000</v>
      </c>
      <c r="Y598" s="22" t="n">
        <v>200000</v>
      </c>
      <c r="Z598" s="22" t="n">
        <v>350000</v>
      </c>
      <c r="AA598" s="22" t="n">
        <v>220000</v>
      </c>
      <c r="AB598" s="22" t="n">
        <v>0</v>
      </c>
      <c r="AC598" s="20" t="inlineStr"/>
      <c r="AD598" s="20" t="inlineStr"/>
      <c r="AE598" s="20" t="inlineStr"/>
      <c r="AF598" s="20" t="inlineStr"/>
      <c r="AG598" s="20" t="inlineStr"/>
      <c r="AH598" s="20" t="inlineStr">
        <is>
          <t>017196008379</t>
        </is>
      </c>
      <c r="AI598" s="20" t="inlineStr">
        <is>
          <t>11.11111111111111%</t>
        </is>
      </c>
      <c r="AJ598" s="20" t="inlineStr">
        <is>
          <t>157600-01-1007/K1225/130323</t>
        </is>
      </c>
      <c r="AK598" s="20" t="inlineStr">
        <is>
          <t>Hợp đồng lao động Xác định thời hạn</t>
        </is>
      </c>
      <c r="AL598" s="20" t="inlineStr">
        <is>
          <t>2023-06-11</t>
        </is>
      </c>
    </row>
    <row r="599">
      <c r="A599" s="20" t="inlineStr">
        <is>
          <t>157581</t>
        </is>
      </c>
      <c r="B599" s="20" t="inlineStr">
        <is>
          <t>Đậu Đức Dũng</t>
        </is>
      </c>
      <c r="C599" s="20" t="inlineStr">
        <is>
          <t>157581-01</t>
        </is>
      </c>
      <c r="D599" s="20" t="inlineStr">
        <is>
          <t>1007</t>
        </is>
      </c>
      <c r="E599" s="20" t="inlineStr">
        <is>
          <t>FOXCONN</t>
        </is>
      </c>
      <c r="F599" s="21" t="inlineStr">
        <is>
          <t>2001-02-02</t>
        </is>
      </c>
      <c r="G599" s="20" t="inlineStr">
        <is>
          <t>OFF</t>
        </is>
      </c>
      <c r="H599" s="21" t="inlineStr">
        <is>
          <t>2023-03-13</t>
        </is>
      </c>
      <c r="I599" s="21" t="inlineStr">
        <is>
          <t>2023-03-25</t>
        </is>
      </c>
      <c r="J599" s="20" t="inlineStr"/>
      <c r="K599" s="20" t="inlineStr">
        <is>
          <t>Công nhân</t>
        </is>
      </c>
      <c r="L599" s="20" t="inlineStr">
        <is>
          <t>Công nhân</t>
        </is>
      </c>
      <c r="M599" s="20" t="inlineStr"/>
      <c r="N599" s="20" t="inlineStr">
        <is>
          <t>LC1</t>
        </is>
      </c>
      <c r="O599" s="20" t="inlineStr">
        <is>
          <t>M-GROSS</t>
        </is>
      </c>
      <c r="P599" s="20" t="inlineStr"/>
      <c r="Q599" s="20" t="inlineStr">
        <is>
          <t>0</t>
        </is>
      </c>
      <c r="R599" s="22" t="n">
        <v>0</v>
      </c>
      <c r="S599" s="22" t="n">
        <v>4500000</v>
      </c>
      <c r="T599" s="22" t="n">
        <v>4500000</v>
      </c>
      <c r="U599" s="20" t="n">
        <v>0</v>
      </c>
      <c r="V599" s="20" t="n">
        <v>0</v>
      </c>
      <c r="W599" s="20" t="n">
        <v>0</v>
      </c>
      <c r="X599" s="22" t="n">
        <v>300000</v>
      </c>
      <c r="Y599" s="22" t="n">
        <v>200000</v>
      </c>
      <c r="Z599" s="22" t="n">
        <v>350000</v>
      </c>
      <c r="AA599" s="22" t="n">
        <v>220000</v>
      </c>
      <c r="AB599" s="22" t="n">
        <v>0</v>
      </c>
      <c r="AC599" s="20" t="inlineStr"/>
      <c r="AD599" s="20" t="inlineStr"/>
      <c r="AE599" s="20" t="inlineStr"/>
      <c r="AF599" s="20" t="inlineStr"/>
      <c r="AG599" s="20" t="inlineStr"/>
      <c r="AH599" s="20" t="inlineStr">
        <is>
          <t>040201009291</t>
        </is>
      </c>
      <c r="AI599" s="20" t="inlineStr">
        <is>
          <t>11.11111111111111%</t>
        </is>
      </c>
      <c r="AJ599" s="20" t="inlineStr">
        <is>
          <t>157581-01-1007/K1225/130323</t>
        </is>
      </c>
      <c r="AK599" s="20" t="inlineStr">
        <is>
          <t>Hợp đồng lao động Xác định thời hạn</t>
        </is>
      </c>
      <c r="AL599" s="20" t="inlineStr">
        <is>
          <t>2023-06-11</t>
        </is>
      </c>
    </row>
    <row r="600">
      <c r="A600" s="20" t="inlineStr">
        <is>
          <t>157576</t>
        </is>
      </c>
      <c r="B600" s="20" t="inlineStr">
        <is>
          <t>Đồng Văn Chiều</t>
        </is>
      </c>
      <c r="C600" s="20" t="inlineStr">
        <is>
          <t>157576-01</t>
        </is>
      </c>
      <c r="D600" s="20" t="inlineStr">
        <is>
          <t>1007</t>
        </is>
      </c>
      <c r="E600" s="20" t="inlineStr">
        <is>
          <t>FOXCONN</t>
        </is>
      </c>
      <c r="F600" s="21" t="inlineStr">
        <is>
          <t>2001-11-02</t>
        </is>
      </c>
      <c r="G600" s="20" t="inlineStr">
        <is>
          <t>OFF</t>
        </is>
      </c>
      <c r="H600" s="21" t="inlineStr">
        <is>
          <t>2023-03-13</t>
        </is>
      </c>
      <c r="I600" s="21" t="inlineStr">
        <is>
          <t>2023-04-01</t>
        </is>
      </c>
      <c r="J600" s="20" t="inlineStr"/>
      <c r="K600" s="20" t="inlineStr">
        <is>
          <t>Công nhân</t>
        </is>
      </c>
      <c r="L600" s="20" t="inlineStr">
        <is>
          <t>Công nhân</t>
        </is>
      </c>
      <c r="M600" s="20" t="inlineStr"/>
      <c r="N600" s="20" t="inlineStr">
        <is>
          <t>LC1</t>
        </is>
      </c>
      <c r="O600" s="20" t="inlineStr">
        <is>
          <t>M-GROSS</t>
        </is>
      </c>
      <c r="P600" s="20" t="inlineStr"/>
      <c r="Q600" s="20" t="inlineStr">
        <is>
          <t>0</t>
        </is>
      </c>
      <c r="R600" s="22" t="n">
        <v>0</v>
      </c>
      <c r="S600" s="22" t="n">
        <v>4500000</v>
      </c>
      <c r="T600" s="22" t="n">
        <v>4500000</v>
      </c>
      <c r="U600" s="20" t="n">
        <v>0</v>
      </c>
      <c r="V600" s="20" t="n">
        <v>0</v>
      </c>
      <c r="W600" s="20" t="n">
        <v>0</v>
      </c>
      <c r="X600" s="22" t="n">
        <v>300000</v>
      </c>
      <c r="Y600" s="22" t="n">
        <v>200000</v>
      </c>
      <c r="Z600" s="22" t="n">
        <v>350000</v>
      </c>
      <c r="AA600" s="22" t="n">
        <v>220000</v>
      </c>
      <c r="AB600" s="22" t="n">
        <v>0</v>
      </c>
      <c r="AC600" s="20" t="inlineStr"/>
      <c r="AD600" s="20" t="inlineStr"/>
      <c r="AE600" s="20" t="inlineStr"/>
      <c r="AF600" s="20" t="inlineStr"/>
      <c r="AG600" s="20" t="inlineStr"/>
      <c r="AH600" s="20" t="inlineStr">
        <is>
          <t>015201003459</t>
        </is>
      </c>
      <c r="AI600" s="20" t="inlineStr">
        <is>
          <t>11.11111111111111%</t>
        </is>
      </c>
      <c r="AJ600" s="20" t="inlineStr">
        <is>
          <t>157576-01-1007/K1225/130323</t>
        </is>
      </c>
      <c r="AK600" s="20" t="inlineStr">
        <is>
          <t>Hợp đồng lao động Xác định thời hạn</t>
        </is>
      </c>
      <c r="AL600" s="20" t="inlineStr">
        <is>
          <t>2023-06-11</t>
        </is>
      </c>
    </row>
    <row r="601">
      <c r="A601" s="20" t="inlineStr">
        <is>
          <t>157572</t>
        </is>
      </c>
      <c r="B601" s="20" t="inlineStr">
        <is>
          <t>Nguyễn An Hà</t>
        </is>
      </c>
      <c r="C601" s="20" t="inlineStr">
        <is>
          <t>157572-01</t>
        </is>
      </c>
      <c r="D601" s="20" t="inlineStr">
        <is>
          <t>1007</t>
        </is>
      </c>
      <c r="E601" s="20" t="inlineStr">
        <is>
          <t>FOXCONN</t>
        </is>
      </c>
      <c r="F601" s="21" t="inlineStr">
        <is>
          <t>1998-06-06</t>
        </is>
      </c>
      <c r="G601" s="20" t="inlineStr">
        <is>
          <t>OFF</t>
        </is>
      </c>
      <c r="H601" s="21" t="inlineStr">
        <is>
          <t>2023-03-13</t>
        </is>
      </c>
      <c r="I601" s="21" t="inlineStr">
        <is>
          <t>2023-03-15</t>
        </is>
      </c>
      <c r="J601" s="20" t="inlineStr"/>
      <c r="K601" s="20" t="inlineStr">
        <is>
          <t>Công nhân</t>
        </is>
      </c>
      <c r="L601" s="20" t="inlineStr">
        <is>
          <t>Công nhân</t>
        </is>
      </c>
      <c r="M601" s="20" t="inlineStr"/>
      <c r="N601" s="20" t="inlineStr">
        <is>
          <t>LC1</t>
        </is>
      </c>
      <c r="O601" s="20" t="inlineStr">
        <is>
          <t>M-GROSS</t>
        </is>
      </c>
      <c r="P601" s="20" t="inlineStr"/>
      <c r="Q601" s="20" t="inlineStr">
        <is>
          <t>0</t>
        </is>
      </c>
      <c r="R601" s="22" t="n">
        <v>0</v>
      </c>
      <c r="S601" s="22" t="n">
        <v>4500000</v>
      </c>
      <c r="T601" s="22" t="n">
        <v>4500000</v>
      </c>
      <c r="U601" s="20" t="n">
        <v>0</v>
      </c>
      <c r="V601" s="20" t="n">
        <v>0</v>
      </c>
      <c r="W601" s="20" t="n">
        <v>0</v>
      </c>
      <c r="X601" s="22" t="n">
        <v>300000</v>
      </c>
      <c r="Y601" s="22" t="n">
        <v>200000</v>
      </c>
      <c r="Z601" s="22" t="n">
        <v>350000</v>
      </c>
      <c r="AA601" s="22" t="n">
        <v>220000</v>
      </c>
      <c r="AB601" s="22" t="n">
        <v>0</v>
      </c>
      <c r="AC601" s="20" t="inlineStr"/>
      <c r="AD601" s="20" t="inlineStr"/>
      <c r="AE601" s="20" t="inlineStr"/>
      <c r="AF601" s="20" t="inlineStr"/>
      <c r="AG601" s="20" t="inlineStr"/>
      <c r="AH601" s="20" t="inlineStr">
        <is>
          <t>019098004589</t>
        </is>
      </c>
      <c r="AI601" s="20" t="inlineStr">
        <is>
          <t>0%</t>
        </is>
      </c>
      <c r="AJ601" s="20" t="inlineStr">
        <is>
          <t>157572-01-1007/K1225/130323</t>
        </is>
      </c>
      <c r="AK601" s="20" t="inlineStr">
        <is>
          <t>Hợp đồng lao động Xác định thời hạn</t>
        </is>
      </c>
      <c r="AL601" s="20" t="inlineStr">
        <is>
          <t>2023-06-11</t>
        </is>
      </c>
    </row>
    <row r="602">
      <c r="A602" s="20" t="inlineStr">
        <is>
          <t>157571</t>
        </is>
      </c>
      <c r="B602" s="20" t="inlineStr">
        <is>
          <t>Nguyễn An Thưởng</t>
        </is>
      </c>
      <c r="C602" s="20" t="inlineStr">
        <is>
          <t>157571-01</t>
        </is>
      </c>
      <c r="D602" s="20" t="inlineStr">
        <is>
          <t>1007</t>
        </is>
      </c>
      <c r="E602" s="20" t="inlineStr">
        <is>
          <t>FOXCONN</t>
        </is>
      </c>
      <c r="F602" s="21" t="inlineStr">
        <is>
          <t>2000-01-22</t>
        </is>
      </c>
      <c r="G602" s="20" t="inlineStr">
        <is>
          <t>OFF</t>
        </is>
      </c>
      <c r="H602" s="21" t="inlineStr">
        <is>
          <t>2023-03-13</t>
        </is>
      </c>
      <c r="I602" s="21" t="inlineStr">
        <is>
          <t>2023-03-17</t>
        </is>
      </c>
      <c r="J602" s="20" t="inlineStr"/>
      <c r="K602" s="20" t="inlineStr">
        <is>
          <t>Công nhân</t>
        </is>
      </c>
      <c r="L602" s="20" t="inlineStr">
        <is>
          <t>Công nhân</t>
        </is>
      </c>
      <c r="M602" s="20" t="inlineStr"/>
      <c r="N602" s="20" t="inlineStr">
        <is>
          <t>LC1</t>
        </is>
      </c>
      <c r="O602" s="20" t="inlineStr">
        <is>
          <t>M-GROSS</t>
        </is>
      </c>
      <c r="P602" s="20" t="inlineStr"/>
      <c r="Q602" s="20" t="inlineStr">
        <is>
          <t>0</t>
        </is>
      </c>
      <c r="R602" s="22" t="n">
        <v>0</v>
      </c>
      <c r="S602" s="22" t="n">
        <v>4500000</v>
      </c>
      <c r="T602" s="22" t="n">
        <v>4500000</v>
      </c>
      <c r="U602" s="20" t="n">
        <v>0</v>
      </c>
      <c r="V602" s="20" t="n">
        <v>0</v>
      </c>
      <c r="W602" s="20" t="n">
        <v>0</v>
      </c>
      <c r="X602" s="22" t="n">
        <v>300000</v>
      </c>
      <c r="Y602" s="22" t="n">
        <v>200000</v>
      </c>
      <c r="Z602" s="22" t="n">
        <v>350000</v>
      </c>
      <c r="AA602" s="22" t="n">
        <v>220000</v>
      </c>
      <c r="AB602" s="22" t="n">
        <v>0</v>
      </c>
      <c r="AC602" s="20" t="inlineStr"/>
      <c r="AD602" s="20" t="inlineStr"/>
      <c r="AE602" s="20" t="inlineStr"/>
      <c r="AF602" s="20" t="inlineStr"/>
      <c r="AG602" s="20" t="inlineStr"/>
      <c r="AH602" s="20" t="inlineStr">
        <is>
          <t>019200010504</t>
        </is>
      </c>
      <c r="AI602" s="20" t="inlineStr">
        <is>
          <t>11.11111111111111%</t>
        </is>
      </c>
      <c r="AJ602" s="20" t="inlineStr">
        <is>
          <t>157571-01-1007/K1225/130323</t>
        </is>
      </c>
      <c r="AK602" s="20" t="inlineStr">
        <is>
          <t>Hợp đồng lao động Xác định thời hạn</t>
        </is>
      </c>
      <c r="AL602" s="20" t="inlineStr">
        <is>
          <t>2023-06-11</t>
        </is>
      </c>
    </row>
    <row r="603">
      <c r="A603" s="20" t="inlineStr">
        <is>
          <t>157596</t>
        </is>
      </c>
      <c r="B603" s="20" t="inlineStr">
        <is>
          <t>Trương Văn Hiệp</t>
        </is>
      </c>
      <c r="C603" s="20" t="inlineStr">
        <is>
          <t>157596-01</t>
        </is>
      </c>
      <c r="D603" s="20" t="inlineStr">
        <is>
          <t>1007</t>
        </is>
      </c>
      <c r="E603" s="20" t="inlineStr">
        <is>
          <t>FOXCONN</t>
        </is>
      </c>
      <c r="F603" s="21" t="inlineStr">
        <is>
          <t>1999-11-14</t>
        </is>
      </c>
      <c r="G603" s="20" t="inlineStr">
        <is>
          <t>OFF</t>
        </is>
      </c>
      <c r="H603" s="21" t="inlineStr">
        <is>
          <t>2023-03-13</t>
        </is>
      </c>
      <c r="I603" s="21" t="inlineStr">
        <is>
          <t>2023-03-16</t>
        </is>
      </c>
      <c r="J603" s="20" t="inlineStr"/>
      <c r="K603" s="20" t="inlineStr">
        <is>
          <t>Công nhân</t>
        </is>
      </c>
      <c r="L603" s="20" t="inlineStr">
        <is>
          <t>Công nhân</t>
        </is>
      </c>
      <c r="M603" s="20" t="inlineStr"/>
      <c r="N603" s="20" t="inlineStr">
        <is>
          <t>LC1</t>
        </is>
      </c>
      <c r="O603" s="20" t="inlineStr">
        <is>
          <t>M-GROSS</t>
        </is>
      </c>
      <c r="P603" s="20" t="inlineStr"/>
      <c r="Q603" s="20" t="inlineStr">
        <is>
          <t>0</t>
        </is>
      </c>
      <c r="R603" s="22" t="n">
        <v>0</v>
      </c>
      <c r="S603" s="22" t="n">
        <v>4500000</v>
      </c>
      <c r="T603" s="22" t="n">
        <v>4500000</v>
      </c>
      <c r="U603" s="20" t="n">
        <v>0</v>
      </c>
      <c r="V603" s="20" t="n">
        <v>0</v>
      </c>
      <c r="W603" s="20" t="n">
        <v>0</v>
      </c>
      <c r="X603" s="22" t="n">
        <v>300000</v>
      </c>
      <c r="Y603" s="22" t="n">
        <v>200000</v>
      </c>
      <c r="Z603" s="22" t="n">
        <v>350000</v>
      </c>
      <c r="AA603" s="22" t="n">
        <v>220000</v>
      </c>
      <c r="AB603" s="22" t="n">
        <v>0</v>
      </c>
      <c r="AC603" s="20" t="inlineStr"/>
      <c r="AD603" s="20" t="inlineStr"/>
      <c r="AE603" s="20" t="inlineStr"/>
      <c r="AF603" s="20" t="inlineStr"/>
      <c r="AG603" s="20" t="inlineStr"/>
      <c r="AH603" s="20" t="inlineStr">
        <is>
          <t>038099025117</t>
        </is>
      </c>
      <c r="AI603" s="20" t="inlineStr">
        <is>
          <t>0%</t>
        </is>
      </c>
      <c r="AJ603" s="20" t="inlineStr">
        <is>
          <t>157596-01-1007/K1225/130323</t>
        </is>
      </c>
      <c r="AK603" s="20" t="inlineStr">
        <is>
          <t>Hợp đồng lao động Xác định thời hạn</t>
        </is>
      </c>
      <c r="AL603" s="20" t="inlineStr">
        <is>
          <t>2023-06-11</t>
        </is>
      </c>
    </row>
    <row r="604">
      <c r="A604" s="20" t="inlineStr">
        <is>
          <t>157599</t>
        </is>
      </c>
      <c r="B604" s="20" t="inlineStr">
        <is>
          <t>Trương Văn An</t>
        </is>
      </c>
      <c r="C604" s="20" t="inlineStr">
        <is>
          <t>157599-01</t>
        </is>
      </c>
      <c r="D604" s="20" t="inlineStr">
        <is>
          <t>1007</t>
        </is>
      </c>
      <c r="E604" s="20" t="inlineStr">
        <is>
          <t>FOXCONN</t>
        </is>
      </c>
      <c r="F604" s="21" t="inlineStr">
        <is>
          <t>1999-07-05</t>
        </is>
      </c>
      <c r="G604" s="20" t="inlineStr">
        <is>
          <t>OFF</t>
        </is>
      </c>
      <c r="H604" s="21" t="inlineStr">
        <is>
          <t>2023-03-13</t>
        </is>
      </c>
      <c r="I604" s="21" t="inlineStr">
        <is>
          <t>2023-03-16</t>
        </is>
      </c>
      <c r="J604" s="20" t="inlineStr"/>
      <c r="K604" s="20" t="inlineStr">
        <is>
          <t>Công nhân</t>
        </is>
      </c>
      <c r="L604" s="20" t="inlineStr">
        <is>
          <t>Công nhân</t>
        </is>
      </c>
      <c r="M604" s="20" t="inlineStr"/>
      <c r="N604" s="20" t="inlineStr">
        <is>
          <t>LC1</t>
        </is>
      </c>
      <c r="O604" s="20" t="inlineStr">
        <is>
          <t>M-GROSS</t>
        </is>
      </c>
      <c r="P604" s="20" t="inlineStr"/>
      <c r="Q604" s="20" t="inlineStr">
        <is>
          <t>0</t>
        </is>
      </c>
      <c r="R604" s="22" t="n">
        <v>0</v>
      </c>
      <c r="S604" s="22" t="n">
        <v>4500000</v>
      </c>
      <c r="T604" s="22" t="n">
        <v>4500000</v>
      </c>
      <c r="U604" s="20" t="n">
        <v>0</v>
      </c>
      <c r="V604" s="20" t="n">
        <v>0</v>
      </c>
      <c r="W604" s="20" t="n">
        <v>0</v>
      </c>
      <c r="X604" s="22" t="n">
        <v>300000</v>
      </c>
      <c r="Y604" s="22" t="n">
        <v>200000</v>
      </c>
      <c r="Z604" s="22" t="n">
        <v>350000</v>
      </c>
      <c r="AA604" s="22" t="n">
        <v>220000</v>
      </c>
      <c r="AB604" s="22" t="n">
        <v>0</v>
      </c>
      <c r="AC604" s="20" t="inlineStr"/>
      <c r="AD604" s="20" t="inlineStr"/>
      <c r="AE604" s="20" t="inlineStr"/>
      <c r="AF604" s="20" t="inlineStr"/>
      <c r="AG604" s="20" t="inlineStr"/>
      <c r="AH604" s="20" t="inlineStr">
        <is>
          <t>038099017353</t>
        </is>
      </c>
      <c r="AI604" s="20" t="inlineStr">
        <is>
          <t>0%</t>
        </is>
      </c>
      <c r="AJ604" s="20" t="inlineStr">
        <is>
          <t>157599-01-1007/K1225/130323</t>
        </is>
      </c>
      <c r="AK604" s="20" t="inlineStr">
        <is>
          <t>Hợp đồng lao động Xác định thời hạn</t>
        </is>
      </c>
      <c r="AL604" s="20" t="inlineStr">
        <is>
          <t>2023-06-11</t>
        </is>
      </c>
    </row>
    <row r="605">
      <c r="A605" s="20" t="inlineStr">
        <is>
          <t>152990</t>
        </is>
      </c>
      <c r="B605" s="20" t="inlineStr">
        <is>
          <t>Cao Thị Hạnh</t>
        </is>
      </c>
      <c r="C605" s="20" t="inlineStr">
        <is>
          <t>152990-02</t>
        </is>
      </c>
      <c r="D605" s="20" t="inlineStr">
        <is>
          <t>1007</t>
        </is>
      </c>
      <c r="E605" s="20" t="inlineStr">
        <is>
          <t>FOXCONN</t>
        </is>
      </c>
      <c r="F605" s="21" t="inlineStr">
        <is>
          <t>2002-02-21</t>
        </is>
      </c>
      <c r="G605" s="20" t="inlineStr">
        <is>
          <t>OFF</t>
        </is>
      </c>
      <c r="H605" s="21" t="inlineStr">
        <is>
          <t>2023-03-13</t>
        </is>
      </c>
      <c r="I605" s="21" t="inlineStr">
        <is>
          <t>2023-03-15</t>
        </is>
      </c>
      <c r="J605" s="20" t="inlineStr"/>
      <c r="K605" s="20" t="inlineStr">
        <is>
          <t>Công nhân</t>
        </is>
      </c>
      <c r="L605" s="20" t="inlineStr">
        <is>
          <t>Công nhân</t>
        </is>
      </c>
      <c r="M605" s="20" t="inlineStr"/>
      <c r="N605" s="20" t="inlineStr">
        <is>
          <t>LC1</t>
        </is>
      </c>
      <c r="O605" s="20" t="inlineStr">
        <is>
          <t>M-GROSS</t>
        </is>
      </c>
      <c r="P605" s="20" t="inlineStr"/>
      <c r="Q605" s="20" t="inlineStr">
        <is>
          <t>0</t>
        </is>
      </c>
      <c r="R605" s="22" t="n">
        <v>0</v>
      </c>
      <c r="S605" s="22" t="n">
        <v>4500000</v>
      </c>
      <c r="T605" s="22" t="n">
        <v>4500000</v>
      </c>
      <c r="U605" s="20" t="n">
        <v>0</v>
      </c>
      <c r="V605" s="20" t="n">
        <v>0</v>
      </c>
      <c r="W605" s="20" t="n">
        <v>0</v>
      </c>
      <c r="X605" s="22" t="n">
        <v>300000</v>
      </c>
      <c r="Y605" s="22" t="n">
        <v>200000</v>
      </c>
      <c r="Z605" s="22" t="n">
        <v>350000</v>
      </c>
      <c r="AA605" s="22" t="n">
        <v>220000</v>
      </c>
      <c r="AB605" s="22" t="n">
        <v>0</v>
      </c>
      <c r="AC605" s="20" t="inlineStr"/>
      <c r="AD605" s="20" t="inlineStr"/>
      <c r="AE605" s="20" t="inlineStr"/>
      <c r="AF605" s="20" t="inlineStr"/>
      <c r="AG605" s="20" t="inlineStr"/>
      <c r="AH605" s="20" t="inlineStr">
        <is>
          <t>038302005745</t>
        </is>
      </c>
      <c r="AI605" s="20" t="inlineStr">
        <is>
          <t>0%</t>
        </is>
      </c>
      <c r="AJ605" s="20" t="inlineStr">
        <is>
          <t>152990-01-1007/K1225/130323</t>
        </is>
      </c>
      <c r="AK605" s="20" t="inlineStr">
        <is>
          <t>Hợp đồng lao động Xác định thời hạn</t>
        </is>
      </c>
      <c r="AL605" s="20" t="inlineStr">
        <is>
          <t>2023-06-11</t>
        </is>
      </c>
    </row>
    <row r="606">
      <c r="A606" s="20" t="inlineStr">
        <is>
          <t>157595</t>
        </is>
      </c>
      <c r="B606" s="20" t="inlineStr">
        <is>
          <t>Vi Văn Chiến</t>
        </is>
      </c>
      <c r="C606" s="20" t="inlineStr">
        <is>
          <t>157595-01</t>
        </is>
      </c>
      <c r="D606" s="20" t="inlineStr">
        <is>
          <t>1007</t>
        </is>
      </c>
      <c r="E606" s="20" t="inlineStr">
        <is>
          <t>FOXCONN</t>
        </is>
      </c>
      <c r="F606" s="21" t="inlineStr">
        <is>
          <t>2001-07-05</t>
        </is>
      </c>
      <c r="G606" s="20" t="inlineStr">
        <is>
          <t>OFF</t>
        </is>
      </c>
      <c r="H606" s="21" t="inlineStr">
        <is>
          <t>2023-03-13</t>
        </is>
      </c>
      <c r="I606" s="21" t="inlineStr">
        <is>
          <t>2023-03-16</t>
        </is>
      </c>
      <c r="J606" s="20" t="inlineStr"/>
      <c r="K606" s="20" t="inlineStr">
        <is>
          <t>Công nhân</t>
        </is>
      </c>
      <c r="L606" s="20" t="inlineStr">
        <is>
          <t>Công nhân</t>
        </is>
      </c>
      <c r="M606" s="20" t="inlineStr"/>
      <c r="N606" s="20" t="inlineStr">
        <is>
          <t>LC1</t>
        </is>
      </c>
      <c r="O606" s="20" t="inlineStr">
        <is>
          <t>M-GROSS</t>
        </is>
      </c>
      <c r="P606" s="20" t="inlineStr"/>
      <c r="Q606" s="20" t="inlineStr">
        <is>
          <t>0</t>
        </is>
      </c>
      <c r="R606" s="22" t="n">
        <v>0</v>
      </c>
      <c r="S606" s="22" t="n">
        <v>4500000</v>
      </c>
      <c r="T606" s="22" t="n">
        <v>4500000</v>
      </c>
      <c r="U606" s="20" t="n">
        <v>0</v>
      </c>
      <c r="V606" s="20" t="n">
        <v>0</v>
      </c>
      <c r="W606" s="20" t="n">
        <v>0</v>
      </c>
      <c r="X606" s="22" t="n">
        <v>300000</v>
      </c>
      <c r="Y606" s="22" t="n">
        <v>200000</v>
      </c>
      <c r="Z606" s="22" t="n">
        <v>350000</v>
      </c>
      <c r="AA606" s="22" t="n">
        <v>220000</v>
      </c>
      <c r="AB606" s="22" t="n">
        <v>0</v>
      </c>
      <c r="AC606" s="20" t="inlineStr"/>
      <c r="AD606" s="20" t="inlineStr"/>
      <c r="AE606" s="20" t="inlineStr"/>
      <c r="AF606" s="20" t="inlineStr"/>
      <c r="AG606" s="20" t="inlineStr"/>
      <c r="AH606" s="20" t="inlineStr">
        <is>
          <t>040201021596</t>
        </is>
      </c>
      <c r="AI606" s="20" t="inlineStr">
        <is>
          <t>0%</t>
        </is>
      </c>
      <c r="AJ606" s="20" t="inlineStr">
        <is>
          <t>157595-01-1007/K1225/130323</t>
        </is>
      </c>
      <c r="AK606" s="20" t="inlineStr">
        <is>
          <t>Hợp đồng lao động Xác định thời hạn</t>
        </is>
      </c>
      <c r="AL606" s="20" t="inlineStr">
        <is>
          <t>2023-06-11</t>
        </is>
      </c>
    </row>
    <row r="607">
      <c r="A607" s="20" t="inlineStr">
        <is>
          <t>157583</t>
        </is>
      </c>
      <c r="B607" s="20" t="inlineStr">
        <is>
          <t>Vi Văn Hải</t>
        </is>
      </c>
      <c r="C607" s="20" t="inlineStr">
        <is>
          <t>157583-01</t>
        </is>
      </c>
      <c r="D607" s="20" t="inlineStr">
        <is>
          <t>1007</t>
        </is>
      </c>
      <c r="E607" s="20" t="inlineStr">
        <is>
          <t>FOXCONN</t>
        </is>
      </c>
      <c r="F607" s="21" t="inlineStr">
        <is>
          <t>1997-09-15</t>
        </is>
      </c>
      <c r="G607" s="20" t="inlineStr">
        <is>
          <t>OFF</t>
        </is>
      </c>
      <c r="H607" s="21" t="inlineStr">
        <is>
          <t>2023-03-13</t>
        </is>
      </c>
      <c r="I607" s="21" t="inlineStr">
        <is>
          <t>2023-03-16</t>
        </is>
      </c>
      <c r="J607" s="20" t="inlineStr"/>
      <c r="K607" s="20" t="inlineStr">
        <is>
          <t>Công nhân</t>
        </is>
      </c>
      <c r="L607" s="20" t="inlineStr">
        <is>
          <t>Công nhân</t>
        </is>
      </c>
      <c r="M607" s="20" t="inlineStr"/>
      <c r="N607" s="20" t="inlineStr">
        <is>
          <t>LC1</t>
        </is>
      </c>
      <c r="O607" s="20" t="inlineStr">
        <is>
          <t>M-GROSS</t>
        </is>
      </c>
      <c r="P607" s="20" t="inlineStr"/>
      <c r="Q607" s="20" t="inlineStr">
        <is>
          <t>0</t>
        </is>
      </c>
      <c r="R607" s="22" t="n">
        <v>0</v>
      </c>
      <c r="S607" s="22" t="n">
        <v>4500000</v>
      </c>
      <c r="T607" s="22" t="n">
        <v>4500000</v>
      </c>
      <c r="U607" s="20" t="n">
        <v>0</v>
      </c>
      <c r="V607" s="20" t="n">
        <v>0</v>
      </c>
      <c r="W607" s="20" t="n">
        <v>0</v>
      </c>
      <c r="X607" s="22" t="n">
        <v>300000</v>
      </c>
      <c r="Y607" s="22" t="n">
        <v>200000</v>
      </c>
      <c r="Z607" s="22" t="n">
        <v>350000</v>
      </c>
      <c r="AA607" s="22" t="n">
        <v>220000</v>
      </c>
      <c r="AB607" s="22" t="n">
        <v>0</v>
      </c>
      <c r="AC607" s="20" t="inlineStr"/>
      <c r="AD607" s="20" t="inlineStr"/>
      <c r="AE607" s="20" t="inlineStr"/>
      <c r="AF607" s="20" t="inlineStr"/>
      <c r="AG607" s="20" t="inlineStr"/>
      <c r="AH607" s="20" t="inlineStr">
        <is>
          <t>040097030397</t>
        </is>
      </c>
      <c r="AI607" s="20" t="inlineStr">
        <is>
          <t>0%</t>
        </is>
      </c>
      <c r="AJ607" s="20" t="inlineStr">
        <is>
          <t>157583-01-1007/K1225/130323</t>
        </is>
      </c>
      <c r="AK607" s="20" t="inlineStr">
        <is>
          <t>Hợp đồng lao động Xác định thời hạn</t>
        </is>
      </c>
      <c r="AL607" s="20" t="inlineStr">
        <is>
          <t>2023-06-11</t>
        </is>
      </c>
    </row>
    <row r="608">
      <c r="A608" s="20" t="inlineStr">
        <is>
          <t>157594</t>
        </is>
      </c>
      <c r="B608" s="20" t="inlineStr">
        <is>
          <t>Phạm Ngọc Linh</t>
        </is>
      </c>
      <c r="C608" s="20" t="inlineStr">
        <is>
          <t>157594-01</t>
        </is>
      </c>
      <c r="D608" s="20" t="inlineStr">
        <is>
          <t>1007</t>
        </is>
      </c>
      <c r="E608" s="20" t="inlineStr">
        <is>
          <t>FOXCONN</t>
        </is>
      </c>
      <c r="F608" s="21" t="inlineStr">
        <is>
          <t>2000-01-02</t>
        </is>
      </c>
      <c r="G608" s="20" t="inlineStr">
        <is>
          <t>OFF</t>
        </is>
      </c>
      <c r="H608" s="21" t="inlineStr">
        <is>
          <t>2023-03-13</t>
        </is>
      </c>
      <c r="I608" s="21" t="inlineStr">
        <is>
          <t>2023-03-14</t>
        </is>
      </c>
      <c r="J608" s="20" t="inlineStr"/>
      <c r="K608" s="20" t="inlineStr">
        <is>
          <t>Công nhân</t>
        </is>
      </c>
      <c r="L608" s="20" t="inlineStr">
        <is>
          <t>Công nhân</t>
        </is>
      </c>
      <c r="M608" s="20" t="inlineStr"/>
      <c r="N608" s="20" t="inlineStr">
        <is>
          <t>LC1</t>
        </is>
      </c>
      <c r="O608" s="20" t="inlineStr">
        <is>
          <t>M-GROSS</t>
        </is>
      </c>
      <c r="P608" s="20" t="inlineStr"/>
      <c r="Q608" s="20" t="inlineStr">
        <is>
          <t>0</t>
        </is>
      </c>
      <c r="R608" s="22" t="n">
        <v>0</v>
      </c>
      <c r="S608" s="22" t="n">
        <v>4500000</v>
      </c>
      <c r="T608" s="22" t="n">
        <v>4500000</v>
      </c>
      <c r="U608" s="20" t="n">
        <v>0</v>
      </c>
      <c r="V608" s="20" t="n">
        <v>0</v>
      </c>
      <c r="W608" s="20" t="n">
        <v>0</v>
      </c>
      <c r="X608" s="22" t="n">
        <v>300000</v>
      </c>
      <c r="Y608" s="22" t="n">
        <v>200000</v>
      </c>
      <c r="Z608" s="22" t="n">
        <v>350000</v>
      </c>
      <c r="AA608" s="22" t="n">
        <v>220000</v>
      </c>
      <c r="AB608" s="22" t="n">
        <v>0</v>
      </c>
      <c r="AC608" s="20" t="inlineStr"/>
      <c r="AD608" s="20" t="inlineStr"/>
      <c r="AE608" s="20" t="inlineStr"/>
      <c r="AF608" s="20" t="inlineStr"/>
      <c r="AG608" s="20" t="inlineStr"/>
      <c r="AH608" s="20" t="inlineStr">
        <is>
          <t>038200005423</t>
        </is>
      </c>
      <c r="AI608" s="20" t="inlineStr">
        <is>
          <t>0%</t>
        </is>
      </c>
      <c r="AJ608" s="20" t="inlineStr">
        <is>
          <t>157594-01-1007/K1225/130323</t>
        </is>
      </c>
      <c r="AK608" s="20" t="inlineStr">
        <is>
          <t>Hợp đồng lao động Xác định thời hạn</t>
        </is>
      </c>
      <c r="AL608" s="20" t="inlineStr">
        <is>
          <t>2023-06-11</t>
        </is>
      </c>
    </row>
    <row r="609">
      <c r="A609" s="20" t="inlineStr">
        <is>
          <t>157598</t>
        </is>
      </c>
      <c r="B609" s="20" t="inlineStr">
        <is>
          <t>Phạm Văn Ngọc</t>
        </is>
      </c>
      <c r="C609" s="20" t="inlineStr">
        <is>
          <t>157598-01</t>
        </is>
      </c>
      <c r="D609" s="20" t="inlineStr">
        <is>
          <t>1007</t>
        </is>
      </c>
      <c r="E609" s="20" t="inlineStr">
        <is>
          <t>FOXCONN</t>
        </is>
      </c>
      <c r="F609" s="21" t="inlineStr">
        <is>
          <t>1990-06-19</t>
        </is>
      </c>
      <c r="G609" s="20" t="inlineStr">
        <is>
          <t>OFF</t>
        </is>
      </c>
      <c r="H609" s="21" t="inlineStr">
        <is>
          <t>2023-03-13</t>
        </is>
      </c>
      <c r="I609" s="21" t="inlineStr">
        <is>
          <t>2023-03-16</t>
        </is>
      </c>
      <c r="J609" s="20" t="inlineStr"/>
      <c r="K609" s="20" t="inlineStr">
        <is>
          <t>Công nhân</t>
        </is>
      </c>
      <c r="L609" s="20" t="inlineStr">
        <is>
          <t>Công nhân</t>
        </is>
      </c>
      <c r="M609" s="20" t="inlineStr"/>
      <c r="N609" s="20" t="inlineStr">
        <is>
          <t>LC1</t>
        </is>
      </c>
      <c r="O609" s="20" t="inlineStr">
        <is>
          <t>M-GROSS</t>
        </is>
      </c>
      <c r="P609" s="20" t="inlineStr"/>
      <c r="Q609" s="20" t="inlineStr">
        <is>
          <t>0</t>
        </is>
      </c>
      <c r="R609" s="22" t="n">
        <v>0</v>
      </c>
      <c r="S609" s="22" t="n">
        <v>4500000</v>
      </c>
      <c r="T609" s="22" t="n">
        <v>4500000</v>
      </c>
      <c r="U609" s="20" t="n">
        <v>0</v>
      </c>
      <c r="V609" s="20" t="n">
        <v>0</v>
      </c>
      <c r="W609" s="20" t="n">
        <v>0</v>
      </c>
      <c r="X609" s="22" t="n">
        <v>300000</v>
      </c>
      <c r="Y609" s="22" t="n">
        <v>200000</v>
      </c>
      <c r="Z609" s="22" t="n">
        <v>350000</v>
      </c>
      <c r="AA609" s="22" t="n">
        <v>220000</v>
      </c>
      <c r="AB609" s="22" t="n">
        <v>0</v>
      </c>
      <c r="AC609" s="20" t="inlineStr"/>
      <c r="AD609" s="20" t="inlineStr"/>
      <c r="AE609" s="20" t="inlineStr"/>
      <c r="AF609" s="20" t="inlineStr"/>
      <c r="AG609" s="20" t="inlineStr"/>
      <c r="AH609" s="20" t="inlineStr">
        <is>
          <t>038090052463</t>
        </is>
      </c>
      <c r="AI609" s="20" t="inlineStr">
        <is>
          <t>0%</t>
        </is>
      </c>
      <c r="AJ609" s="20" t="inlineStr">
        <is>
          <t>157598-01-1007/K1225/130323</t>
        </is>
      </c>
      <c r="AK609" s="20" t="inlineStr">
        <is>
          <t>Hợp đồng lao động Xác định thời hạn</t>
        </is>
      </c>
      <c r="AL609" s="20" t="inlineStr">
        <is>
          <t>2023-06-11</t>
        </is>
      </c>
    </row>
    <row r="610">
      <c r="A610" s="20" t="inlineStr">
        <is>
          <t>157577</t>
        </is>
      </c>
      <c r="B610" s="20" t="inlineStr">
        <is>
          <t>Phùng Văn Đạt</t>
        </is>
      </c>
      <c r="C610" s="20" t="inlineStr">
        <is>
          <t>157577-01</t>
        </is>
      </c>
      <c r="D610" s="20" t="inlineStr">
        <is>
          <t>1007</t>
        </is>
      </c>
      <c r="E610" s="20" t="inlineStr">
        <is>
          <t>FOXCONN</t>
        </is>
      </c>
      <c r="F610" s="21" t="inlineStr">
        <is>
          <t>2001-09-22</t>
        </is>
      </c>
      <c r="G610" s="20" t="inlineStr">
        <is>
          <t>OFF</t>
        </is>
      </c>
      <c r="H610" s="21" t="inlineStr">
        <is>
          <t>2023-03-13</t>
        </is>
      </c>
      <c r="I610" s="21" t="inlineStr">
        <is>
          <t>2023-04-01</t>
        </is>
      </c>
      <c r="J610" s="20" t="inlineStr"/>
      <c r="K610" s="20" t="inlineStr">
        <is>
          <t>Công nhân</t>
        </is>
      </c>
      <c r="L610" s="20" t="inlineStr">
        <is>
          <t>Công nhân</t>
        </is>
      </c>
      <c r="M610" s="20" t="inlineStr"/>
      <c r="N610" s="20" t="inlineStr">
        <is>
          <t>LC1</t>
        </is>
      </c>
      <c r="O610" s="20" t="inlineStr">
        <is>
          <t>M-GROSS</t>
        </is>
      </c>
      <c r="P610" s="20" t="inlineStr"/>
      <c r="Q610" s="20" t="inlineStr">
        <is>
          <t>0</t>
        </is>
      </c>
      <c r="R610" s="22" t="n">
        <v>0</v>
      </c>
      <c r="S610" s="22" t="n">
        <v>4500000</v>
      </c>
      <c r="T610" s="22" t="n">
        <v>4500000</v>
      </c>
      <c r="U610" s="20" t="n">
        <v>0</v>
      </c>
      <c r="V610" s="20" t="n">
        <v>0</v>
      </c>
      <c r="W610" s="20" t="n">
        <v>0</v>
      </c>
      <c r="X610" s="22" t="n">
        <v>300000</v>
      </c>
      <c r="Y610" s="22" t="n">
        <v>200000</v>
      </c>
      <c r="Z610" s="22" t="n">
        <v>350000</v>
      </c>
      <c r="AA610" s="22" t="n">
        <v>220000</v>
      </c>
      <c r="AB610" s="22" t="n">
        <v>0</v>
      </c>
      <c r="AC610" s="20" t="inlineStr"/>
      <c r="AD610" s="20" t="inlineStr"/>
      <c r="AE610" s="20" t="inlineStr"/>
      <c r="AF610" s="20" t="inlineStr"/>
      <c r="AG610" s="20" t="inlineStr"/>
      <c r="AH610" s="20" t="inlineStr">
        <is>
          <t>015201000821</t>
        </is>
      </c>
      <c r="AI610" s="20" t="inlineStr">
        <is>
          <t>11.11111111111111%</t>
        </is>
      </c>
      <c r="AJ610" s="20" t="inlineStr">
        <is>
          <t>157577-01-1007/K1225/130323</t>
        </is>
      </c>
      <c r="AK610" s="20" t="inlineStr">
        <is>
          <t>Hợp đồng lao động Xác định thời hạn</t>
        </is>
      </c>
      <c r="AL610" s="20" t="inlineStr">
        <is>
          <t>2023-06-11</t>
        </is>
      </c>
    </row>
    <row r="611">
      <c r="A611" s="20" t="inlineStr">
        <is>
          <t>157605</t>
        </is>
      </c>
      <c r="B611" s="20" t="inlineStr">
        <is>
          <t>Bùi Văn Thực</t>
        </is>
      </c>
      <c r="C611" s="20" t="inlineStr">
        <is>
          <t>157605-01</t>
        </is>
      </c>
      <c r="D611" s="20" t="inlineStr">
        <is>
          <t>1007</t>
        </is>
      </c>
      <c r="E611" s="20" t="inlineStr">
        <is>
          <t>FOXCONN</t>
        </is>
      </c>
      <c r="F611" s="21" t="inlineStr">
        <is>
          <t>1998-01-27</t>
        </is>
      </c>
      <c r="G611" s="20" t="inlineStr">
        <is>
          <t>OFF</t>
        </is>
      </c>
      <c r="H611" s="21" t="inlineStr">
        <is>
          <t>2023-03-13</t>
        </is>
      </c>
      <c r="I611" s="21" t="inlineStr">
        <is>
          <t>2023-03-16</t>
        </is>
      </c>
      <c r="J611" s="20" t="inlineStr"/>
      <c r="K611" s="20" t="inlineStr">
        <is>
          <t>Công nhân</t>
        </is>
      </c>
      <c r="L611" s="20" t="inlineStr">
        <is>
          <t>Công nhân</t>
        </is>
      </c>
      <c r="M611" s="20" t="inlineStr"/>
      <c r="N611" s="20" t="inlineStr">
        <is>
          <t>LC1</t>
        </is>
      </c>
      <c r="O611" s="20" t="inlineStr">
        <is>
          <t>M-GROSS</t>
        </is>
      </c>
      <c r="P611" s="20" t="inlineStr"/>
      <c r="Q611" s="20" t="inlineStr">
        <is>
          <t>0</t>
        </is>
      </c>
      <c r="R611" s="22" t="n">
        <v>0</v>
      </c>
      <c r="S611" s="22" t="n">
        <v>4500000</v>
      </c>
      <c r="T611" s="22" t="n">
        <v>4500000</v>
      </c>
      <c r="U611" s="20" t="n">
        <v>0</v>
      </c>
      <c r="V611" s="20" t="n">
        <v>0</v>
      </c>
      <c r="W611" s="20" t="n">
        <v>0</v>
      </c>
      <c r="X611" s="22" t="n">
        <v>300000</v>
      </c>
      <c r="Y611" s="22" t="n">
        <v>200000</v>
      </c>
      <c r="Z611" s="22" t="n">
        <v>350000</v>
      </c>
      <c r="AA611" s="22" t="n">
        <v>220000</v>
      </c>
      <c r="AB611" s="22" t="n">
        <v>0</v>
      </c>
      <c r="AC611" s="20" t="inlineStr"/>
      <c r="AD611" s="20" t="inlineStr"/>
      <c r="AE611" s="20" t="inlineStr"/>
      <c r="AF611" s="20" t="inlineStr"/>
      <c r="AG611" s="20" t="inlineStr"/>
      <c r="AH611" s="20" t="inlineStr">
        <is>
          <t>038098002015</t>
        </is>
      </c>
      <c r="AI611" s="20" t="inlineStr">
        <is>
          <t>0%</t>
        </is>
      </c>
      <c r="AJ611" s="20" t="inlineStr">
        <is>
          <t>157605-01-1007/K1225/130323</t>
        </is>
      </c>
      <c r="AK611" s="20" t="inlineStr">
        <is>
          <t>Hợp đồng lao động Xác định thời hạn</t>
        </is>
      </c>
      <c r="AL611" s="20" t="inlineStr">
        <is>
          <t>2023-06-11</t>
        </is>
      </c>
    </row>
    <row r="612">
      <c r="A612" s="20" t="inlineStr">
        <is>
          <t>157604</t>
        </is>
      </c>
      <c r="B612" s="20" t="inlineStr">
        <is>
          <t>Lê Trung Kiên</t>
        </is>
      </c>
      <c r="C612" s="20" t="inlineStr">
        <is>
          <t>157604-01</t>
        </is>
      </c>
      <c r="D612" s="20" t="inlineStr">
        <is>
          <t>1007</t>
        </is>
      </c>
      <c r="E612" s="20" t="inlineStr">
        <is>
          <t>FOXCONN</t>
        </is>
      </c>
      <c r="F612" s="21" t="inlineStr">
        <is>
          <t>2004-10-04</t>
        </is>
      </c>
      <c r="G612" s="20" t="inlineStr">
        <is>
          <t>OFF</t>
        </is>
      </c>
      <c r="H612" s="21" t="inlineStr">
        <is>
          <t>2023-03-13</t>
        </is>
      </c>
      <c r="I612" s="21" t="inlineStr">
        <is>
          <t>2023-03-17</t>
        </is>
      </c>
      <c r="J612" s="20" t="inlineStr"/>
      <c r="K612" s="20" t="inlineStr">
        <is>
          <t>Công nhân</t>
        </is>
      </c>
      <c r="L612" s="20" t="inlineStr">
        <is>
          <t>Công nhân</t>
        </is>
      </c>
      <c r="M612" s="20" t="inlineStr"/>
      <c r="N612" s="20" t="inlineStr">
        <is>
          <t>LC1</t>
        </is>
      </c>
      <c r="O612" s="20" t="inlineStr">
        <is>
          <t>M-GROSS</t>
        </is>
      </c>
      <c r="P612" s="20" t="inlineStr"/>
      <c r="Q612" s="20" t="inlineStr">
        <is>
          <t>0</t>
        </is>
      </c>
      <c r="R612" s="22" t="n">
        <v>0</v>
      </c>
      <c r="S612" s="22" t="n">
        <v>4500000</v>
      </c>
      <c r="T612" s="22" t="n">
        <v>4500000</v>
      </c>
      <c r="U612" s="20" t="n">
        <v>0</v>
      </c>
      <c r="V612" s="20" t="n">
        <v>0</v>
      </c>
      <c r="W612" s="20" t="n">
        <v>0</v>
      </c>
      <c r="X612" s="22" t="n">
        <v>300000</v>
      </c>
      <c r="Y612" s="22" t="n">
        <v>200000</v>
      </c>
      <c r="Z612" s="22" t="n">
        <v>350000</v>
      </c>
      <c r="AA612" s="22" t="n">
        <v>220000</v>
      </c>
      <c r="AB612" s="22" t="n">
        <v>0</v>
      </c>
      <c r="AC612" s="20" t="inlineStr"/>
      <c r="AD612" s="20" t="inlineStr"/>
      <c r="AE612" s="20" t="inlineStr"/>
      <c r="AF612" s="20" t="inlineStr"/>
      <c r="AG612" s="20" t="inlineStr"/>
      <c r="AH612" s="20" t="inlineStr">
        <is>
          <t>038204005057</t>
        </is>
      </c>
      <c r="AI612" s="20" t="inlineStr">
        <is>
          <t>11.11111111111111%</t>
        </is>
      </c>
      <c r="AJ612" s="20" t="inlineStr">
        <is>
          <t>157604-01-1007/K1225/130323</t>
        </is>
      </c>
      <c r="AK612" s="20" t="inlineStr">
        <is>
          <t>Hợp đồng lao động Xác định thời hạn</t>
        </is>
      </c>
      <c r="AL612" s="20" t="inlineStr">
        <is>
          <t>2023-06-11</t>
        </is>
      </c>
    </row>
    <row r="613">
      <c r="A613" s="20" t="inlineStr">
        <is>
          <t>157603</t>
        </is>
      </c>
      <c r="B613" s="20" t="inlineStr">
        <is>
          <t>Đỗ Văn Thành</t>
        </is>
      </c>
      <c r="C613" s="20" t="inlineStr">
        <is>
          <t>157603-01</t>
        </is>
      </c>
      <c r="D613" s="20" t="inlineStr">
        <is>
          <t>1007</t>
        </is>
      </c>
      <c r="E613" s="20" t="inlineStr">
        <is>
          <t>FOXCONN</t>
        </is>
      </c>
      <c r="F613" s="21" t="inlineStr">
        <is>
          <t>1996-04-19</t>
        </is>
      </c>
      <c r="G613" s="20" t="inlineStr">
        <is>
          <t>OFF</t>
        </is>
      </c>
      <c r="H613" s="21" t="inlineStr">
        <is>
          <t>2023-03-13</t>
        </is>
      </c>
      <c r="I613" s="21" t="inlineStr">
        <is>
          <t>2023-04-01</t>
        </is>
      </c>
      <c r="J613" s="20" t="inlineStr"/>
      <c r="K613" s="20" t="inlineStr">
        <is>
          <t>Công nhân</t>
        </is>
      </c>
      <c r="L613" s="20" t="inlineStr">
        <is>
          <t>Công nhân</t>
        </is>
      </c>
      <c r="M613" s="20" t="inlineStr"/>
      <c r="N613" s="20" t="inlineStr">
        <is>
          <t>LC1</t>
        </is>
      </c>
      <c r="O613" s="20" t="inlineStr">
        <is>
          <t>M-GROSS</t>
        </is>
      </c>
      <c r="P613" s="20" t="inlineStr"/>
      <c r="Q613" s="20" t="inlineStr">
        <is>
          <t>0</t>
        </is>
      </c>
      <c r="R613" s="22" t="n">
        <v>0</v>
      </c>
      <c r="S613" s="22" t="n">
        <v>4500000</v>
      </c>
      <c r="T613" s="22" t="n">
        <v>4500000</v>
      </c>
      <c r="U613" s="20" t="n">
        <v>0</v>
      </c>
      <c r="V613" s="20" t="n">
        <v>0</v>
      </c>
      <c r="W613" s="20" t="n">
        <v>0</v>
      </c>
      <c r="X613" s="22" t="n">
        <v>300000</v>
      </c>
      <c r="Y613" s="22" t="n">
        <v>200000</v>
      </c>
      <c r="Z613" s="22" t="n">
        <v>350000</v>
      </c>
      <c r="AA613" s="22" t="n">
        <v>220000</v>
      </c>
      <c r="AB613" s="22" t="n">
        <v>0</v>
      </c>
      <c r="AC613" s="20" t="inlineStr"/>
      <c r="AD613" s="20" t="inlineStr"/>
      <c r="AE613" s="20" t="inlineStr"/>
      <c r="AF613" s="20" t="inlineStr"/>
      <c r="AG613" s="20" t="inlineStr"/>
      <c r="AH613" s="20" t="inlineStr">
        <is>
          <t>036096001949</t>
        </is>
      </c>
      <c r="AI613" s="20" t="inlineStr">
        <is>
          <t>11.11111111111111%</t>
        </is>
      </c>
      <c r="AJ613" s="20" t="inlineStr">
        <is>
          <t>157603-01-1007/K1225/130323</t>
        </is>
      </c>
      <c r="AK613" s="20" t="inlineStr">
        <is>
          <t>Hợp đồng lao động Xác định thời hạn</t>
        </is>
      </c>
      <c r="AL613" s="20" t="inlineStr">
        <is>
          <t>2023-06-11</t>
        </is>
      </c>
    </row>
    <row r="614">
      <c r="A614" s="20" t="inlineStr">
        <is>
          <t>157601</t>
        </is>
      </c>
      <c r="B614" s="20" t="inlineStr">
        <is>
          <t>Bùi Thị Lành</t>
        </is>
      </c>
      <c r="C614" s="20" t="inlineStr">
        <is>
          <t>157601-01</t>
        </is>
      </c>
      <c r="D614" s="20" t="inlineStr">
        <is>
          <t>1007</t>
        </is>
      </c>
      <c r="E614" s="20" t="inlineStr">
        <is>
          <t>FOXCONN</t>
        </is>
      </c>
      <c r="F614" s="21" t="inlineStr">
        <is>
          <t>1995-06-05</t>
        </is>
      </c>
      <c r="G614" s="20" t="inlineStr">
        <is>
          <t>OFF</t>
        </is>
      </c>
      <c r="H614" s="21" t="inlineStr">
        <is>
          <t>2023-03-13</t>
        </is>
      </c>
      <c r="I614" s="21" t="inlineStr">
        <is>
          <t>2023-03-16</t>
        </is>
      </c>
      <c r="J614" s="20" t="inlineStr"/>
      <c r="K614" s="20" t="inlineStr">
        <is>
          <t>Công nhân</t>
        </is>
      </c>
      <c r="L614" s="20" t="inlineStr">
        <is>
          <t>Công nhân</t>
        </is>
      </c>
      <c r="M614" s="20" t="inlineStr"/>
      <c r="N614" s="20" t="inlineStr">
        <is>
          <t>LC1</t>
        </is>
      </c>
      <c r="O614" s="20" t="inlineStr">
        <is>
          <t>M-GROSS</t>
        </is>
      </c>
      <c r="P614" s="20" t="inlineStr"/>
      <c r="Q614" s="20" t="inlineStr">
        <is>
          <t>0</t>
        </is>
      </c>
      <c r="R614" s="22" t="n">
        <v>0</v>
      </c>
      <c r="S614" s="22" t="n">
        <v>4500000</v>
      </c>
      <c r="T614" s="22" t="n">
        <v>4500000</v>
      </c>
      <c r="U614" s="20" t="n">
        <v>0</v>
      </c>
      <c r="V614" s="20" t="n">
        <v>0</v>
      </c>
      <c r="W614" s="20" t="n">
        <v>0</v>
      </c>
      <c r="X614" s="22" t="n">
        <v>300000</v>
      </c>
      <c r="Y614" s="22" t="n">
        <v>200000</v>
      </c>
      <c r="Z614" s="22" t="n">
        <v>350000</v>
      </c>
      <c r="AA614" s="22" t="n">
        <v>220000</v>
      </c>
      <c r="AB614" s="22" t="n">
        <v>0</v>
      </c>
      <c r="AC614" s="20" t="inlineStr"/>
      <c r="AD614" s="20" t="inlineStr"/>
      <c r="AE614" s="20" t="inlineStr"/>
      <c r="AF614" s="20" t="inlineStr"/>
      <c r="AG614" s="20" t="inlineStr"/>
      <c r="AH614" s="20" t="inlineStr">
        <is>
          <t>017195003790</t>
        </is>
      </c>
      <c r="AI614" s="20" t="inlineStr">
        <is>
          <t>0%</t>
        </is>
      </c>
      <c r="AJ614" s="20" t="inlineStr">
        <is>
          <t>157601-01-1007/K1225/130323</t>
        </is>
      </c>
      <c r="AK614" s="20" t="inlineStr">
        <is>
          <t>Hợp đồng lao động Xác định thời hạn</t>
        </is>
      </c>
      <c r="AL614" s="20" t="inlineStr">
        <is>
          <t>2023-06-11</t>
        </is>
      </c>
    </row>
    <row r="615">
      <c r="A615" s="20" t="inlineStr">
        <is>
          <t>152873</t>
        </is>
      </c>
      <c r="B615" s="20" t="inlineStr">
        <is>
          <t>Đinh Công Trúc</t>
        </is>
      </c>
      <c r="C615" s="20" t="inlineStr">
        <is>
          <t>152873-02</t>
        </is>
      </c>
      <c r="D615" s="20" t="inlineStr">
        <is>
          <t>1007</t>
        </is>
      </c>
      <c r="E615" s="20" t="inlineStr">
        <is>
          <t>FOXCONN</t>
        </is>
      </c>
      <c r="F615" s="21" t="inlineStr">
        <is>
          <t>2003-11-29</t>
        </is>
      </c>
      <c r="G615" s="20" t="inlineStr">
        <is>
          <t>OFF</t>
        </is>
      </c>
      <c r="H615" s="21" t="inlineStr">
        <is>
          <t>2023-03-13</t>
        </is>
      </c>
      <c r="I615" s="21" t="inlineStr">
        <is>
          <t>2023-03-23</t>
        </is>
      </c>
      <c r="J615" s="20" t="inlineStr"/>
      <c r="K615" s="20" t="inlineStr">
        <is>
          <t>Công nhân</t>
        </is>
      </c>
      <c r="L615" s="20" t="inlineStr">
        <is>
          <t>Công nhân</t>
        </is>
      </c>
      <c r="M615" s="20" t="inlineStr"/>
      <c r="N615" s="20" t="inlineStr">
        <is>
          <t>LC1</t>
        </is>
      </c>
      <c r="O615" s="20" t="inlineStr">
        <is>
          <t>M-GROSS</t>
        </is>
      </c>
      <c r="P615" s="20" t="inlineStr"/>
      <c r="Q615" s="20" t="inlineStr">
        <is>
          <t>0</t>
        </is>
      </c>
      <c r="R615" s="22" t="n">
        <v>0</v>
      </c>
      <c r="S615" s="22" t="n">
        <v>4500000</v>
      </c>
      <c r="T615" s="22" t="n">
        <v>4500000</v>
      </c>
      <c r="U615" s="20" t="n">
        <v>0</v>
      </c>
      <c r="V615" s="20" t="n">
        <v>0</v>
      </c>
      <c r="W615" s="20" t="n">
        <v>0</v>
      </c>
      <c r="X615" s="22" t="n">
        <v>300000</v>
      </c>
      <c r="Y615" s="22" t="n">
        <v>200000</v>
      </c>
      <c r="Z615" s="22" t="n">
        <v>350000</v>
      </c>
      <c r="AA615" s="22" t="n">
        <v>220000</v>
      </c>
      <c r="AB615" s="22" t="n">
        <v>0</v>
      </c>
      <c r="AC615" s="20" t="inlineStr"/>
      <c r="AD615" s="20" t="inlineStr"/>
      <c r="AE615" s="20" t="inlineStr"/>
      <c r="AF615" s="20" t="inlineStr"/>
      <c r="AG615" s="20" t="inlineStr"/>
      <c r="AH615" s="20" t="inlineStr">
        <is>
          <t>015203002375</t>
        </is>
      </c>
      <c r="AI615" s="20" t="inlineStr">
        <is>
          <t>11.11111111111111%</t>
        </is>
      </c>
      <c r="AJ615" s="20" t="inlineStr">
        <is>
          <t>152873-01-1007/K1225/130323</t>
        </is>
      </c>
      <c r="AK615" s="20" t="inlineStr">
        <is>
          <t>Hợp đồng lao động Xác định thời hạn</t>
        </is>
      </c>
      <c r="AL615" s="20" t="inlineStr">
        <is>
          <t>2023-06-11</t>
        </is>
      </c>
    </row>
    <row r="616">
      <c r="A616" s="20" t="inlineStr">
        <is>
          <t>157582</t>
        </is>
      </c>
      <c r="B616" s="20" t="inlineStr">
        <is>
          <t>Triệu Văn Hà</t>
        </is>
      </c>
      <c r="C616" s="20" t="inlineStr">
        <is>
          <t>157582-01</t>
        </is>
      </c>
      <c r="D616" s="20" t="inlineStr">
        <is>
          <t>1007</t>
        </is>
      </c>
      <c r="E616" s="20" t="inlineStr">
        <is>
          <t>FOXCONN</t>
        </is>
      </c>
      <c r="F616" s="21" t="inlineStr">
        <is>
          <t>2000-04-05</t>
        </is>
      </c>
      <c r="G616" s="20" t="inlineStr">
        <is>
          <t>OLD</t>
        </is>
      </c>
      <c r="H616" s="21" t="inlineStr">
        <is>
          <t>2023-03-13</t>
        </is>
      </c>
      <c r="I616" s="21" t="inlineStr"/>
      <c r="J616" s="20" t="inlineStr"/>
      <c r="K616" s="20" t="inlineStr">
        <is>
          <t>Công nhân</t>
        </is>
      </c>
      <c r="L616" s="20" t="inlineStr">
        <is>
          <t>Công nhân</t>
        </is>
      </c>
      <c r="M616" s="20" t="inlineStr"/>
      <c r="N616" s="20" t="inlineStr">
        <is>
          <t>LC1</t>
        </is>
      </c>
      <c r="O616" s="20" t="inlineStr">
        <is>
          <t>M-GROSS</t>
        </is>
      </c>
      <c r="P616" s="20" t="inlineStr"/>
      <c r="Q616" s="20" t="inlineStr">
        <is>
          <t>0</t>
        </is>
      </c>
      <c r="R616" s="22" t="n">
        <v>0</v>
      </c>
      <c r="S616" s="22" t="n">
        <v>4500000</v>
      </c>
      <c r="T616" s="22" t="n">
        <v>4500000</v>
      </c>
      <c r="U616" s="20" t="n">
        <v>0</v>
      </c>
      <c r="V616" s="20" t="n">
        <v>0</v>
      </c>
      <c r="W616" s="20" t="n">
        <v>0</v>
      </c>
      <c r="X616" s="22" t="n">
        <v>300000</v>
      </c>
      <c r="Y616" s="22" t="n">
        <v>200000</v>
      </c>
      <c r="Z616" s="22" t="n">
        <v>350000</v>
      </c>
      <c r="AA616" s="22" t="n">
        <v>220000</v>
      </c>
      <c r="AB616" s="22" t="n">
        <v>0</v>
      </c>
      <c r="AC616" s="20" t="inlineStr"/>
      <c r="AD616" s="20" t="inlineStr"/>
      <c r="AE616" s="20" t="inlineStr"/>
      <c r="AF616" s="20" t="inlineStr"/>
      <c r="AG616" s="20" t="inlineStr"/>
      <c r="AH616" s="20" t="inlineStr">
        <is>
          <t>015200008204</t>
        </is>
      </c>
      <c r="AI616" s="20" t="inlineStr">
        <is>
          <t>11.11111111111111%</t>
        </is>
      </c>
      <c r="AJ616" s="20" t="inlineStr">
        <is>
          <t>157582-01-1007/K1225/130323</t>
        </is>
      </c>
      <c r="AK616" s="20" t="inlineStr">
        <is>
          <t>Hợp đồng lao động Xác định thời hạn</t>
        </is>
      </c>
      <c r="AL616" s="20" t="inlineStr">
        <is>
          <t>2023-06-11</t>
        </is>
      </c>
    </row>
    <row r="617">
      <c r="A617" s="20" t="inlineStr">
        <is>
          <t>157224</t>
        </is>
      </c>
      <c r="B617" s="20" t="inlineStr">
        <is>
          <t>Bùi Duy Khánh</t>
        </is>
      </c>
      <c r="C617" s="20" t="inlineStr">
        <is>
          <t>157224-01</t>
        </is>
      </c>
      <c r="D617" s="20" t="inlineStr">
        <is>
          <t>1007</t>
        </is>
      </c>
      <c r="E617" s="20" t="inlineStr">
        <is>
          <t>FOXCONN</t>
        </is>
      </c>
      <c r="F617" s="21" t="inlineStr">
        <is>
          <t>2000-11-21</t>
        </is>
      </c>
      <c r="G617" s="20" t="inlineStr">
        <is>
          <t>OFF</t>
        </is>
      </c>
      <c r="H617" s="21" t="inlineStr">
        <is>
          <t>2023-02-24</t>
        </is>
      </c>
      <c r="I617" s="21" t="inlineStr">
        <is>
          <t>2023-03-23</t>
        </is>
      </c>
      <c r="J617" s="20" t="inlineStr"/>
      <c r="K617" s="20" t="inlineStr">
        <is>
          <t>Công nhân</t>
        </is>
      </c>
      <c r="L617" s="20" t="inlineStr">
        <is>
          <t>Công nhân</t>
        </is>
      </c>
      <c r="M617" s="20" t="inlineStr"/>
      <c r="N617" s="20" t="inlineStr">
        <is>
          <t>LC1</t>
        </is>
      </c>
      <c r="O617" s="20" t="inlineStr">
        <is>
          <t>M-GROSS</t>
        </is>
      </c>
      <c r="P617" s="20" t="inlineStr"/>
      <c r="Q617" s="20" t="inlineStr">
        <is>
          <t>0</t>
        </is>
      </c>
      <c r="R617" s="22" t="n">
        <v>0</v>
      </c>
      <c r="S617" s="22" t="n">
        <v>4500000</v>
      </c>
      <c r="T617" s="22" t="n">
        <v>4500000</v>
      </c>
      <c r="U617" s="20" t="n">
        <v>0</v>
      </c>
      <c r="V617" s="20" t="n">
        <v>0</v>
      </c>
      <c r="W617" s="20" t="n">
        <v>0</v>
      </c>
      <c r="X617" s="22" t="n">
        <v>300000</v>
      </c>
      <c r="Y617" s="22" t="n">
        <v>200000</v>
      </c>
      <c r="Z617" s="22" t="n">
        <v>350000</v>
      </c>
      <c r="AA617" s="22" t="n">
        <v>220000</v>
      </c>
      <c r="AB617" s="22" t="n">
        <v>0</v>
      </c>
      <c r="AC617" s="20" t="inlineStr"/>
      <c r="AD617" s="20" t="inlineStr"/>
      <c r="AE617" s="20" t="inlineStr"/>
      <c r="AF617" s="20" t="inlineStr"/>
      <c r="AG617" s="20" t="inlineStr"/>
      <c r="AH617" s="20" t="inlineStr">
        <is>
          <t>017200000479</t>
        </is>
      </c>
      <c r="AI617" s="20" t="inlineStr">
        <is>
          <t>0%</t>
        </is>
      </c>
      <c r="AJ617" s="20" t="inlineStr">
        <is>
          <t>157224-01-1007/K1225/240223</t>
        </is>
      </c>
      <c r="AK617" s="20" t="inlineStr">
        <is>
          <t>Hợp đồng lao động Xác định thời hạn</t>
        </is>
      </c>
      <c r="AL617" s="20" t="inlineStr">
        <is>
          <t>2023-05-21</t>
        </is>
      </c>
    </row>
    <row r="618">
      <c r="A618" s="20" t="inlineStr">
        <is>
          <t>157231</t>
        </is>
      </c>
      <c r="B618" s="20" t="inlineStr">
        <is>
          <t>Hoàng Thanh Hoa</t>
        </is>
      </c>
      <c r="C618" s="20" t="inlineStr">
        <is>
          <t>157231-01</t>
        </is>
      </c>
      <c r="D618" s="20" t="inlineStr">
        <is>
          <t>1007</t>
        </is>
      </c>
      <c r="E618" s="20" t="inlineStr">
        <is>
          <t>FOXCONN</t>
        </is>
      </c>
      <c r="F618" s="21" t="inlineStr">
        <is>
          <t>1995-05-21</t>
        </is>
      </c>
      <c r="G618" s="20" t="inlineStr">
        <is>
          <t>OFF</t>
        </is>
      </c>
      <c r="H618" s="21" t="inlineStr">
        <is>
          <t>2023-02-24</t>
        </is>
      </c>
      <c r="I618" s="21" t="inlineStr">
        <is>
          <t>2023-02-25</t>
        </is>
      </c>
      <c r="J618" s="20" t="inlineStr"/>
      <c r="K618" s="20" t="inlineStr">
        <is>
          <t>Công nhân</t>
        </is>
      </c>
      <c r="L618" s="20" t="inlineStr">
        <is>
          <t>Công nhân</t>
        </is>
      </c>
      <c r="M618" s="20" t="inlineStr"/>
      <c r="N618" s="20" t="inlineStr">
        <is>
          <t>LC1</t>
        </is>
      </c>
      <c r="O618" s="20" t="inlineStr">
        <is>
          <t>M-GROSS</t>
        </is>
      </c>
      <c r="P618" s="20" t="inlineStr"/>
      <c r="Q618" s="20" t="inlineStr">
        <is>
          <t>0</t>
        </is>
      </c>
      <c r="R618" s="22" t="n">
        <v>0</v>
      </c>
      <c r="S618" s="22" t="n">
        <v>4500000</v>
      </c>
      <c r="T618" s="22" t="n">
        <v>4500000</v>
      </c>
      <c r="U618" s="20" t="n">
        <v>0</v>
      </c>
      <c r="V618" s="20" t="n">
        <v>0</v>
      </c>
      <c r="W618" s="20" t="n">
        <v>0</v>
      </c>
      <c r="X618" s="22" t="n">
        <v>300000</v>
      </c>
      <c r="Y618" s="22" t="n">
        <v>200000</v>
      </c>
      <c r="Z618" s="22" t="n">
        <v>350000</v>
      </c>
      <c r="AA618" s="22" t="n">
        <v>220000</v>
      </c>
      <c r="AB618" s="22" t="n">
        <v>0</v>
      </c>
      <c r="AC618" s="20" t="inlineStr"/>
      <c r="AD618" s="20" t="inlineStr"/>
      <c r="AE618" s="20" t="inlineStr"/>
      <c r="AF618" s="20" t="inlineStr"/>
      <c r="AG618" s="20" t="inlineStr"/>
      <c r="AH618" s="20" t="inlineStr">
        <is>
          <t>004195000938</t>
        </is>
      </c>
      <c r="AI618" s="20" t="inlineStr">
        <is>
          <t>0%</t>
        </is>
      </c>
      <c r="AJ618" s="20" t="inlineStr">
        <is>
          <t>157231-01-1007/K1225/240223</t>
        </is>
      </c>
      <c r="AK618" s="20" t="inlineStr">
        <is>
          <t>Hợp đồng lao động Xác định thời hạn</t>
        </is>
      </c>
      <c r="AL618" s="20" t="inlineStr">
        <is>
          <t>2023-05-21</t>
        </is>
      </c>
    </row>
    <row r="619">
      <c r="A619" s="20" t="inlineStr">
        <is>
          <t>157230</t>
        </is>
      </c>
      <c r="B619" s="20" t="inlineStr">
        <is>
          <t>Hướng Minh Hiếu</t>
        </is>
      </c>
      <c r="C619" s="20" t="inlineStr">
        <is>
          <t>157230-01</t>
        </is>
      </c>
      <c r="D619" s="20" t="inlineStr">
        <is>
          <t>1007</t>
        </is>
      </c>
      <c r="E619" s="20" t="inlineStr">
        <is>
          <t>FOXCONN</t>
        </is>
      </c>
      <c r="F619" s="21" t="inlineStr">
        <is>
          <t>2002-11-20</t>
        </is>
      </c>
      <c r="G619" s="20" t="inlineStr">
        <is>
          <t>OFF</t>
        </is>
      </c>
      <c r="H619" s="21" t="inlineStr">
        <is>
          <t>2023-02-24</t>
        </is>
      </c>
      <c r="I619" s="21" t="inlineStr">
        <is>
          <t>2023-02-25</t>
        </is>
      </c>
      <c r="J619" s="20" t="inlineStr"/>
      <c r="K619" s="20" t="inlineStr">
        <is>
          <t>Công nhân</t>
        </is>
      </c>
      <c r="L619" s="20" t="inlineStr">
        <is>
          <t>Công nhân</t>
        </is>
      </c>
      <c r="M619" s="20" t="inlineStr"/>
      <c r="N619" s="20" t="inlineStr">
        <is>
          <t>LC1</t>
        </is>
      </c>
      <c r="O619" s="20" t="inlineStr">
        <is>
          <t>M-GROSS</t>
        </is>
      </c>
      <c r="P619" s="20" t="inlineStr"/>
      <c r="Q619" s="20" t="inlineStr">
        <is>
          <t>0</t>
        </is>
      </c>
      <c r="R619" s="22" t="n">
        <v>0</v>
      </c>
      <c r="S619" s="22" t="n">
        <v>4500000</v>
      </c>
      <c r="T619" s="22" t="n">
        <v>4500000</v>
      </c>
      <c r="U619" s="20" t="n">
        <v>0</v>
      </c>
      <c r="V619" s="20" t="n">
        <v>0</v>
      </c>
      <c r="W619" s="20" t="n">
        <v>0</v>
      </c>
      <c r="X619" s="22" t="n">
        <v>300000</v>
      </c>
      <c r="Y619" s="22" t="n">
        <v>200000</v>
      </c>
      <c r="Z619" s="22" t="n">
        <v>350000</v>
      </c>
      <c r="AA619" s="22" t="n">
        <v>220000</v>
      </c>
      <c r="AB619" s="22" t="n">
        <v>0</v>
      </c>
      <c r="AC619" s="20" t="inlineStr"/>
      <c r="AD619" s="20" t="inlineStr"/>
      <c r="AE619" s="20" t="inlineStr"/>
      <c r="AF619" s="20" t="inlineStr"/>
      <c r="AG619" s="20" t="inlineStr"/>
      <c r="AH619" s="20" t="inlineStr">
        <is>
          <t>020202004432</t>
        </is>
      </c>
      <c r="AI619" s="20" t="inlineStr">
        <is>
          <t>0%</t>
        </is>
      </c>
      <c r="AJ619" s="20" t="inlineStr">
        <is>
          <t>157230-01-1007/K1225/240223</t>
        </is>
      </c>
      <c r="AK619" s="20" t="inlineStr">
        <is>
          <t>Hợp đồng lao động Xác định thời hạn</t>
        </is>
      </c>
      <c r="AL619" s="20" t="inlineStr">
        <is>
          <t>2023-05-21</t>
        </is>
      </c>
    </row>
    <row r="620">
      <c r="A620" s="20" t="inlineStr">
        <is>
          <t>157229</t>
        </is>
      </c>
      <c r="B620" s="20" t="inlineStr">
        <is>
          <t>Vi Mạnh Tùng</t>
        </is>
      </c>
      <c r="C620" s="20" t="inlineStr">
        <is>
          <t>157229-01</t>
        </is>
      </c>
      <c r="D620" s="20" t="inlineStr">
        <is>
          <t>1007</t>
        </is>
      </c>
      <c r="E620" s="20" t="inlineStr">
        <is>
          <t>FOXCONN</t>
        </is>
      </c>
      <c r="F620" s="21" t="inlineStr">
        <is>
          <t>2002-08-11</t>
        </is>
      </c>
      <c r="G620" s="20" t="inlineStr">
        <is>
          <t>OLD</t>
        </is>
      </c>
      <c r="H620" s="21" t="inlineStr">
        <is>
          <t>2023-02-24</t>
        </is>
      </c>
      <c r="I620" s="21" t="inlineStr"/>
      <c r="J620" s="20" t="inlineStr"/>
      <c r="K620" s="20" t="inlineStr">
        <is>
          <t>Công nhân</t>
        </is>
      </c>
      <c r="L620" s="20" t="inlineStr">
        <is>
          <t>Công nhân</t>
        </is>
      </c>
      <c r="M620" s="20" t="inlineStr"/>
      <c r="N620" s="20" t="inlineStr">
        <is>
          <t>LC1</t>
        </is>
      </c>
      <c r="O620" s="20" t="inlineStr">
        <is>
          <t>M-GROSS</t>
        </is>
      </c>
      <c r="P620" s="20" t="inlineStr"/>
      <c r="Q620" s="20" t="inlineStr">
        <is>
          <t>0</t>
        </is>
      </c>
      <c r="R620" s="22" t="n">
        <v>0</v>
      </c>
      <c r="S620" s="22" t="n">
        <v>4500000</v>
      </c>
      <c r="T620" s="22" t="n">
        <v>4500000</v>
      </c>
      <c r="U620" s="20" t="n">
        <v>0</v>
      </c>
      <c r="V620" s="20" t="n">
        <v>0</v>
      </c>
      <c r="W620" s="20" t="n">
        <v>0</v>
      </c>
      <c r="X620" s="22" t="n">
        <v>300000</v>
      </c>
      <c r="Y620" s="22" t="n">
        <v>200000</v>
      </c>
      <c r="Z620" s="22" t="n">
        <v>350000</v>
      </c>
      <c r="AA620" s="22" t="n">
        <v>220000</v>
      </c>
      <c r="AB620" s="22" t="n">
        <v>0</v>
      </c>
      <c r="AC620" s="20" t="inlineStr"/>
      <c r="AD620" s="20" t="inlineStr"/>
      <c r="AE620" s="20" t="inlineStr"/>
      <c r="AF620" s="20" t="inlineStr"/>
      <c r="AG620" s="20" t="inlineStr"/>
      <c r="AH620" s="20" t="inlineStr">
        <is>
          <t>020202003878</t>
        </is>
      </c>
      <c r="AI620" s="20" t="inlineStr">
        <is>
          <t>0%</t>
        </is>
      </c>
      <c r="AJ620" s="20" t="inlineStr">
        <is>
          <t>157229-01-1007/K1225/240223</t>
        </is>
      </c>
      <c r="AK620" s="20" t="inlineStr">
        <is>
          <t>Hợp đồng lao động Xác định thời hạn</t>
        </is>
      </c>
      <c r="AL620" s="20" t="inlineStr">
        <is>
          <t>2023-05-21</t>
        </is>
      </c>
    </row>
    <row r="621">
      <c r="A621" s="20" t="inlineStr">
        <is>
          <t>157232</t>
        </is>
      </c>
      <c r="B621" s="20" t="inlineStr">
        <is>
          <t>Bùi Văn Hùng</t>
        </is>
      </c>
      <c r="C621" s="20" t="inlineStr">
        <is>
          <t>157232-01</t>
        </is>
      </c>
      <c r="D621" s="20" t="inlineStr">
        <is>
          <t>1007</t>
        </is>
      </c>
      <c r="E621" s="20" t="inlineStr">
        <is>
          <t>FOXCONN</t>
        </is>
      </c>
      <c r="F621" s="21" t="inlineStr">
        <is>
          <t>1997-01-29</t>
        </is>
      </c>
      <c r="G621" s="20" t="inlineStr">
        <is>
          <t>OFF</t>
        </is>
      </c>
      <c r="H621" s="21" t="inlineStr">
        <is>
          <t>2023-02-24</t>
        </is>
      </c>
      <c r="I621" s="21" t="inlineStr">
        <is>
          <t>2023-02-25</t>
        </is>
      </c>
      <c r="J621" s="20" t="inlineStr"/>
      <c r="K621" s="20" t="inlineStr">
        <is>
          <t>Công nhân</t>
        </is>
      </c>
      <c r="L621" s="20" t="inlineStr">
        <is>
          <t>Công nhân</t>
        </is>
      </c>
      <c r="M621" s="20" t="inlineStr"/>
      <c r="N621" s="20" t="inlineStr">
        <is>
          <t>LC1</t>
        </is>
      </c>
      <c r="O621" s="20" t="inlineStr">
        <is>
          <t>M-GROSS</t>
        </is>
      </c>
      <c r="P621" s="20" t="inlineStr"/>
      <c r="Q621" s="20" t="inlineStr">
        <is>
          <t>0</t>
        </is>
      </c>
      <c r="R621" s="22" t="n">
        <v>0</v>
      </c>
      <c r="S621" s="22" t="n">
        <v>4500000</v>
      </c>
      <c r="T621" s="22" t="n">
        <v>4500000</v>
      </c>
      <c r="U621" s="20" t="n">
        <v>0</v>
      </c>
      <c r="V621" s="20" t="n">
        <v>0</v>
      </c>
      <c r="W621" s="20" t="n">
        <v>0</v>
      </c>
      <c r="X621" s="22" t="n">
        <v>300000</v>
      </c>
      <c r="Y621" s="22" t="n">
        <v>200000</v>
      </c>
      <c r="Z621" s="22" t="n">
        <v>350000</v>
      </c>
      <c r="AA621" s="22" t="n">
        <v>220000</v>
      </c>
      <c r="AB621" s="22" t="n">
        <v>0</v>
      </c>
      <c r="AC621" s="20" t="inlineStr"/>
      <c r="AD621" s="20" t="inlineStr"/>
      <c r="AE621" s="20" t="inlineStr"/>
      <c r="AF621" s="20" t="inlineStr"/>
      <c r="AG621" s="20" t="inlineStr"/>
      <c r="AH621" s="20" t="inlineStr">
        <is>
          <t>038097012790</t>
        </is>
      </c>
      <c r="AI621" s="20" t="inlineStr">
        <is>
          <t>0%</t>
        </is>
      </c>
      <c r="AJ621" s="20" t="inlineStr">
        <is>
          <t>157232-01-1007/K1225/240223</t>
        </is>
      </c>
      <c r="AK621" s="20" t="inlineStr">
        <is>
          <t>Hợp đồng lao động Xác định thời hạn</t>
        </is>
      </c>
      <c r="AL621" s="20" t="inlineStr">
        <is>
          <t>2023-05-21</t>
        </is>
      </c>
    </row>
    <row r="622">
      <c r="A622" s="20" t="inlineStr">
        <is>
          <t>157095</t>
        </is>
      </c>
      <c r="B622" s="20" t="inlineStr">
        <is>
          <t>Tạ Bá Sơn</t>
        </is>
      </c>
      <c r="C622" s="20" t="inlineStr">
        <is>
          <t>157095-01</t>
        </is>
      </c>
      <c r="D622" s="20" t="inlineStr">
        <is>
          <t>1007</t>
        </is>
      </c>
      <c r="E622" s="20" t="inlineStr">
        <is>
          <t>FOXCONN</t>
        </is>
      </c>
      <c r="F622" s="21" t="inlineStr">
        <is>
          <t>2000-08-14</t>
        </is>
      </c>
      <c r="G622" s="20" t="inlineStr">
        <is>
          <t>OFF</t>
        </is>
      </c>
      <c r="H622" s="21" t="inlineStr">
        <is>
          <t>2023-02-21</t>
        </is>
      </c>
      <c r="I622" s="21" t="inlineStr">
        <is>
          <t>2023-02-22</t>
        </is>
      </c>
      <c r="J622" s="20" t="inlineStr"/>
      <c r="K622" s="20" t="inlineStr">
        <is>
          <t>Công nhân</t>
        </is>
      </c>
      <c r="L622" s="20" t="inlineStr">
        <is>
          <t>Công nhân</t>
        </is>
      </c>
      <c r="M622" s="20" t="inlineStr"/>
      <c r="N622" s="20" t="inlineStr">
        <is>
          <t>LC1</t>
        </is>
      </c>
      <c r="O622" s="20" t="inlineStr">
        <is>
          <t>M-GROSS</t>
        </is>
      </c>
      <c r="P622" s="20" t="inlineStr"/>
      <c r="Q622" s="20" t="inlineStr">
        <is>
          <t>0</t>
        </is>
      </c>
      <c r="R622" s="22" t="n">
        <v>0</v>
      </c>
      <c r="S622" s="22" t="n">
        <v>4500000</v>
      </c>
      <c r="T622" s="22" t="n">
        <v>4500000</v>
      </c>
      <c r="U622" s="20" t="n">
        <v>0</v>
      </c>
      <c r="V622" s="20" t="n">
        <v>0</v>
      </c>
      <c r="W622" s="20" t="n">
        <v>0</v>
      </c>
      <c r="X622" s="22" t="n">
        <v>300000</v>
      </c>
      <c r="Y622" s="22" t="n">
        <v>200000</v>
      </c>
      <c r="Z622" s="22" t="n">
        <v>350000</v>
      </c>
      <c r="AA622" s="22" t="n">
        <v>220000</v>
      </c>
      <c r="AB622" s="22" t="n">
        <v>0</v>
      </c>
      <c r="AC622" s="20" t="inlineStr"/>
      <c r="AD622" s="20" t="inlineStr"/>
      <c r="AE622" s="20" t="inlineStr"/>
      <c r="AF622" s="20" t="inlineStr"/>
      <c r="AG622" s="20" t="inlineStr"/>
      <c r="AH622" s="20" t="inlineStr">
        <is>
          <t>001200014246</t>
        </is>
      </c>
      <c r="AI622" s="20" t="inlineStr">
        <is>
          <t>0%</t>
        </is>
      </c>
      <c r="AJ622" s="20" t="inlineStr">
        <is>
          <t>157095-01-1007/K1225/210223</t>
        </is>
      </c>
      <c r="AK622" s="20" t="inlineStr">
        <is>
          <t>Hợp đồng lao động Xác định thời hạn</t>
        </is>
      </c>
      <c r="AL622" s="20" t="inlineStr">
        <is>
          <t>2023-05-21</t>
        </is>
      </c>
    </row>
    <row r="623">
      <c r="A623" s="20" t="inlineStr">
        <is>
          <t>157061</t>
        </is>
      </c>
      <c r="B623" s="20" t="inlineStr">
        <is>
          <t>Triệu Thị Khé</t>
        </is>
      </c>
      <c r="C623" s="20" t="inlineStr">
        <is>
          <t>157061-02</t>
        </is>
      </c>
      <c r="D623" s="20" t="inlineStr">
        <is>
          <t>1007</t>
        </is>
      </c>
      <c r="E623" s="20" t="inlineStr">
        <is>
          <t>FOXCONN</t>
        </is>
      </c>
      <c r="F623" s="21" t="inlineStr">
        <is>
          <t>2004-08-12</t>
        </is>
      </c>
      <c r="G623" s="20" t="inlineStr">
        <is>
          <t>OFF</t>
        </is>
      </c>
      <c r="H623" s="21" t="inlineStr">
        <is>
          <t>2023-02-21</t>
        </is>
      </c>
      <c r="I623" s="21" t="inlineStr">
        <is>
          <t>2023-03-18</t>
        </is>
      </c>
      <c r="J623" s="20" t="inlineStr"/>
      <c r="K623" s="20" t="inlineStr">
        <is>
          <t>Công nhân</t>
        </is>
      </c>
      <c r="L623" s="20" t="inlineStr">
        <is>
          <t>Công nhân</t>
        </is>
      </c>
      <c r="M623" s="20" t="inlineStr"/>
      <c r="N623" s="20" t="inlineStr">
        <is>
          <t>LC1</t>
        </is>
      </c>
      <c r="O623" s="20" t="inlineStr">
        <is>
          <t>M-GROSS</t>
        </is>
      </c>
      <c r="P623" s="20" t="inlineStr"/>
      <c r="Q623" s="20" t="inlineStr">
        <is>
          <t>0</t>
        </is>
      </c>
      <c r="R623" s="22" t="n">
        <v>0</v>
      </c>
      <c r="S623" s="22" t="n">
        <v>4500000</v>
      </c>
      <c r="T623" s="22" t="n">
        <v>4500000</v>
      </c>
      <c r="U623" s="20" t="n">
        <v>0</v>
      </c>
      <c r="V623" s="20" t="n">
        <v>0</v>
      </c>
      <c r="W623" s="20" t="n">
        <v>0</v>
      </c>
      <c r="X623" s="22" t="n">
        <v>300000</v>
      </c>
      <c r="Y623" s="22" t="n">
        <v>200000</v>
      </c>
      <c r="Z623" s="22" t="n">
        <v>350000</v>
      </c>
      <c r="AA623" s="22" t="n">
        <v>220000</v>
      </c>
      <c r="AB623" s="22" t="n">
        <v>0</v>
      </c>
      <c r="AC623" s="20" t="inlineStr"/>
      <c r="AD623" s="20" t="inlineStr"/>
      <c r="AE623" s="20" t="inlineStr"/>
      <c r="AF623" s="20" t="inlineStr"/>
      <c r="AG623" s="20" t="inlineStr"/>
      <c r="AH623" s="20" t="inlineStr">
        <is>
          <t>008304006890</t>
        </is>
      </c>
      <c r="AI623" s="20" t="inlineStr">
        <is>
          <t>11.11111111111111%</t>
        </is>
      </c>
      <c r="AJ623" s="20" t="inlineStr">
        <is>
          <t>157061-01-1007/K1225/210223</t>
        </is>
      </c>
      <c r="AK623" s="20" t="inlineStr">
        <is>
          <t>Hợp đồng lao động Xác định thời hạn</t>
        </is>
      </c>
      <c r="AL623" s="20" t="inlineStr">
        <is>
          <t>2023-05-21</t>
        </is>
      </c>
    </row>
    <row r="624">
      <c r="A624" s="20" t="inlineStr">
        <is>
          <t>157096</t>
        </is>
      </c>
      <c r="B624" s="20" t="inlineStr">
        <is>
          <t>Nguyễn Văn Hùng</t>
        </is>
      </c>
      <c r="C624" s="20" t="inlineStr">
        <is>
          <t>157096-01</t>
        </is>
      </c>
      <c r="D624" s="20" t="inlineStr">
        <is>
          <t>1007</t>
        </is>
      </c>
      <c r="E624" s="20" t="inlineStr">
        <is>
          <t>FOXCONN</t>
        </is>
      </c>
      <c r="F624" s="21" t="inlineStr">
        <is>
          <t>1996-04-08</t>
        </is>
      </c>
      <c r="G624" s="20" t="inlineStr">
        <is>
          <t>OFF</t>
        </is>
      </c>
      <c r="H624" s="21" t="inlineStr">
        <is>
          <t>2023-02-21</t>
        </is>
      </c>
      <c r="I624" s="21" t="inlineStr">
        <is>
          <t>2023-03-18</t>
        </is>
      </c>
      <c r="J624" s="20" t="inlineStr"/>
      <c r="K624" s="20" t="inlineStr">
        <is>
          <t>Công nhân</t>
        </is>
      </c>
      <c r="L624" s="20" t="inlineStr">
        <is>
          <t>Công nhân</t>
        </is>
      </c>
      <c r="M624" s="20" t="inlineStr"/>
      <c r="N624" s="20" t="inlineStr">
        <is>
          <t>LC1</t>
        </is>
      </c>
      <c r="O624" s="20" t="inlineStr">
        <is>
          <t>M-GROSS</t>
        </is>
      </c>
      <c r="P624" s="20" t="inlineStr"/>
      <c r="Q624" s="20" t="inlineStr">
        <is>
          <t>0</t>
        </is>
      </c>
      <c r="R624" s="22" t="n">
        <v>0</v>
      </c>
      <c r="S624" s="22" t="n">
        <v>4500000</v>
      </c>
      <c r="T624" s="22" t="n">
        <v>4500000</v>
      </c>
      <c r="U624" s="20" t="n">
        <v>0</v>
      </c>
      <c r="V624" s="20" t="n">
        <v>0</v>
      </c>
      <c r="W624" s="20" t="n">
        <v>0</v>
      </c>
      <c r="X624" s="22" t="n">
        <v>300000</v>
      </c>
      <c r="Y624" s="22" t="n">
        <v>200000</v>
      </c>
      <c r="Z624" s="22" t="n">
        <v>350000</v>
      </c>
      <c r="AA624" s="22" t="n">
        <v>220000</v>
      </c>
      <c r="AB624" s="22" t="n">
        <v>0</v>
      </c>
      <c r="AC624" s="20" t="inlineStr"/>
      <c r="AD624" s="20" t="inlineStr"/>
      <c r="AE624" s="20" t="inlineStr"/>
      <c r="AF624" s="20" t="inlineStr"/>
      <c r="AG624" s="20" t="inlineStr"/>
      <c r="AH624" s="20" t="inlineStr">
        <is>
          <t>024096010473</t>
        </is>
      </c>
      <c r="AI624" s="20" t="inlineStr">
        <is>
          <t>11.11111111111111%</t>
        </is>
      </c>
      <c r="AJ624" s="20" t="inlineStr">
        <is>
          <t>157096-01-1007/K1225/210223</t>
        </is>
      </c>
      <c r="AK624" s="20" t="inlineStr">
        <is>
          <t>Hợp đồng lao động Xác định thời hạn</t>
        </is>
      </c>
      <c r="AL624" s="20" t="inlineStr">
        <is>
          <t>2023-05-21</t>
        </is>
      </c>
    </row>
    <row r="625">
      <c r="A625" s="20" t="inlineStr">
        <is>
          <t>154113</t>
        </is>
      </c>
      <c r="B625" s="20" t="inlineStr">
        <is>
          <t>Hà Xuân Hưng</t>
        </is>
      </c>
      <c r="C625" s="20" t="inlineStr">
        <is>
          <t>154113-02</t>
        </is>
      </c>
      <c r="D625" s="20" t="inlineStr">
        <is>
          <t>1007</t>
        </is>
      </c>
      <c r="E625" s="20" t="inlineStr">
        <is>
          <t>FOXCONN</t>
        </is>
      </c>
      <c r="F625" s="21" t="inlineStr">
        <is>
          <t>2003-06-09</t>
        </is>
      </c>
      <c r="G625" s="20" t="inlineStr">
        <is>
          <t>OFF</t>
        </is>
      </c>
      <c r="H625" s="21" t="inlineStr">
        <is>
          <t>2023-02-20</t>
        </is>
      </c>
      <c r="I625" s="21" t="inlineStr">
        <is>
          <t>2023-03-14</t>
        </is>
      </c>
      <c r="J625" s="20" t="inlineStr"/>
      <c r="K625" s="20" t="inlineStr">
        <is>
          <t>Công nhân</t>
        </is>
      </c>
      <c r="L625" s="20" t="inlineStr">
        <is>
          <t>Công nhân</t>
        </is>
      </c>
      <c r="M625" s="20" t="inlineStr"/>
      <c r="N625" s="20" t="inlineStr">
        <is>
          <t>LC1</t>
        </is>
      </c>
      <c r="O625" s="20" t="inlineStr">
        <is>
          <t>M-GROSS</t>
        </is>
      </c>
      <c r="P625" s="20" t="inlineStr"/>
      <c r="Q625" s="20" t="inlineStr">
        <is>
          <t>0</t>
        </is>
      </c>
      <c r="R625" s="22" t="n">
        <v>0</v>
      </c>
      <c r="S625" s="22" t="n">
        <v>4500000</v>
      </c>
      <c r="T625" s="22" t="n">
        <v>4500000</v>
      </c>
      <c r="U625" s="20" t="n">
        <v>0</v>
      </c>
      <c r="V625" s="20" t="n">
        <v>0</v>
      </c>
      <c r="W625" s="20" t="n">
        <v>0</v>
      </c>
      <c r="X625" s="22" t="n">
        <v>300000</v>
      </c>
      <c r="Y625" s="22" t="n">
        <v>200000</v>
      </c>
      <c r="Z625" s="22" t="n">
        <v>350000</v>
      </c>
      <c r="AA625" s="22" t="n">
        <v>220000</v>
      </c>
      <c r="AB625" s="22" t="n">
        <v>0</v>
      </c>
      <c r="AC625" s="20" t="inlineStr"/>
      <c r="AD625" s="20" t="inlineStr"/>
      <c r="AE625" s="20" t="inlineStr"/>
      <c r="AF625" s="20" t="inlineStr"/>
      <c r="AG625" s="20" t="inlineStr"/>
      <c r="AH625" s="20" t="inlineStr">
        <is>
          <t>188050293</t>
        </is>
      </c>
      <c r="AI625" s="20" t="inlineStr">
        <is>
          <t>11.11111111111111%</t>
        </is>
      </c>
      <c r="AJ625" s="20" t="inlineStr">
        <is>
          <t>154113-01-1007/K1225/200223</t>
        </is>
      </c>
      <c r="AK625" s="20" t="inlineStr">
        <is>
          <t>Hợp đồng lao động Xác định thời hạn</t>
        </is>
      </c>
      <c r="AL625" s="20" t="inlineStr">
        <is>
          <t>2023-05-21</t>
        </is>
      </c>
    </row>
    <row r="626">
      <c r="A626" s="20" t="inlineStr">
        <is>
          <t>157067</t>
        </is>
      </c>
      <c r="B626" s="20" t="inlineStr">
        <is>
          <t>Triệu Văn Hà</t>
        </is>
      </c>
      <c r="C626" s="20" t="inlineStr">
        <is>
          <t>157067-01</t>
        </is>
      </c>
      <c r="D626" s="20" t="inlineStr">
        <is>
          <t>1007</t>
        </is>
      </c>
      <c r="E626" s="20" t="inlineStr">
        <is>
          <t>FOXCONN</t>
        </is>
      </c>
      <c r="F626" s="21" t="inlineStr">
        <is>
          <t>2004-01-05</t>
        </is>
      </c>
      <c r="G626" s="20" t="inlineStr">
        <is>
          <t>OFF</t>
        </is>
      </c>
      <c r="H626" s="21" t="inlineStr">
        <is>
          <t>2023-02-20</t>
        </is>
      </c>
      <c r="I626" s="21" t="inlineStr">
        <is>
          <t>2023-03-17</t>
        </is>
      </c>
      <c r="J626" s="20" t="inlineStr"/>
      <c r="K626" s="20" t="inlineStr">
        <is>
          <t>Công nhân</t>
        </is>
      </c>
      <c r="L626" s="20" t="inlineStr">
        <is>
          <t>Công nhân</t>
        </is>
      </c>
      <c r="M626" s="20" t="inlineStr"/>
      <c r="N626" s="20" t="inlineStr">
        <is>
          <t>LC1</t>
        </is>
      </c>
      <c r="O626" s="20" t="inlineStr">
        <is>
          <t>M-GROSS</t>
        </is>
      </c>
      <c r="P626" s="20" t="inlineStr"/>
      <c r="Q626" s="20" t="inlineStr">
        <is>
          <t>0</t>
        </is>
      </c>
      <c r="R626" s="22" t="n">
        <v>0</v>
      </c>
      <c r="S626" s="22" t="n">
        <v>4500000</v>
      </c>
      <c r="T626" s="22" t="n">
        <v>4500000</v>
      </c>
      <c r="U626" s="20" t="n">
        <v>0</v>
      </c>
      <c r="V626" s="20" t="n">
        <v>0</v>
      </c>
      <c r="W626" s="20" t="n">
        <v>0</v>
      </c>
      <c r="X626" s="22" t="n">
        <v>300000</v>
      </c>
      <c r="Y626" s="22" t="n">
        <v>200000</v>
      </c>
      <c r="Z626" s="22" t="n">
        <v>350000</v>
      </c>
      <c r="AA626" s="22" t="n">
        <v>220000</v>
      </c>
      <c r="AB626" s="22" t="n">
        <v>0</v>
      </c>
      <c r="AC626" s="20" t="inlineStr"/>
      <c r="AD626" s="20" t="inlineStr"/>
      <c r="AE626" s="20" t="inlineStr"/>
      <c r="AF626" s="20" t="inlineStr"/>
      <c r="AG626" s="20" t="inlineStr"/>
      <c r="AH626" s="20" t="inlineStr">
        <is>
          <t>008204008362</t>
        </is>
      </c>
      <c r="AI626" s="20" t="inlineStr">
        <is>
          <t>11.11111111111111%</t>
        </is>
      </c>
      <c r="AJ626" s="20" t="inlineStr">
        <is>
          <t>157067-01-1007/K1225/200223</t>
        </is>
      </c>
      <c r="AK626" s="20" t="inlineStr">
        <is>
          <t>Hợp đồng lao động Xác định thời hạn</t>
        </is>
      </c>
      <c r="AL626" s="20" t="inlineStr">
        <is>
          <t>2023-05-21</t>
        </is>
      </c>
    </row>
    <row r="627">
      <c r="A627" s="20" t="inlineStr">
        <is>
          <t>157063</t>
        </is>
      </c>
      <c r="B627" s="20" t="inlineStr">
        <is>
          <t>Nguyễn Văn Quyến</t>
        </is>
      </c>
      <c r="C627" s="20" t="inlineStr">
        <is>
          <t>157063-01</t>
        </is>
      </c>
      <c r="D627" s="20" t="inlineStr">
        <is>
          <t>1007</t>
        </is>
      </c>
      <c r="E627" s="20" t="inlineStr">
        <is>
          <t>FOXCONN</t>
        </is>
      </c>
      <c r="F627" s="21" t="inlineStr">
        <is>
          <t>2004-11-07</t>
        </is>
      </c>
      <c r="G627" s="20" t="inlineStr">
        <is>
          <t>OFF</t>
        </is>
      </c>
      <c r="H627" s="21" t="inlineStr">
        <is>
          <t>2023-02-20</t>
        </is>
      </c>
      <c r="I627" s="21" t="inlineStr">
        <is>
          <t>2023-03-12</t>
        </is>
      </c>
      <c r="J627" s="20" t="inlineStr"/>
      <c r="K627" s="20" t="inlineStr">
        <is>
          <t>Công nhân</t>
        </is>
      </c>
      <c r="L627" s="20" t="inlineStr">
        <is>
          <t>Công nhân</t>
        </is>
      </c>
      <c r="M627" s="20" t="inlineStr"/>
      <c r="N627" s="20" t="inlineStr">
        <is>
          <t>LC1</t>
        </is>
      </c>
      <c r="O627" s="20" t="inlineStr">
        <is>
          <t>M-GROSS</t>
        </is>
      </c>
      <c r="P627" s="20" t="inlineStr"/>
      <c r="Q627" s="20" t="inlineStr">
        <is>
          <t>0</t>
        </is>
      </c>
      <c r="R627" s="22" t="n">
        <v>0</v>
      </c>
      <c r="S627" s="22" t="n">
        <v>4500000</v>
      </c>
      <c r="T627" s="22" t="n">
        <v>4500000</v>
      </c>
      <c r="U627" s="20" t="n">
        <v>0</v>
      </c>
      <c r="V627" s="20" t="n">
        <v>0</v>
      </c>
      <c r="W627" s="20" t="n">
        <v>0</v>
      </c>
      <c r="X627" s="22" t="n">
        <v>300000</v>
      </c>
      <c r="Y627" s="22" t="n">
        <v>200000</v>
      </c>
      <c r="Z627" s="22" t="n">
        <v>350000</v>
      </c>
      <c r="AA627" s="22" t="n">
        <v>220000</v>
      </c>
      <c r="AB627" s="22" t="n">
        <v>0</v>
      </c>
      <c r="AC627" s="20" t="inlineStr"/>
      <c r="AD627" s="20" t="inlineStr"/>
      <c r="AE627" s="20" t="inlineStr"/>
      <c r="AF627" s="20" t="inlineStr"/>
      <c r="AG627" s="20" t="inlineStr"/>
      <c r="AH627" s="20" t="inlineStr">
        <is>
          <t>006204004901</t>
        </is>
      </c>
      <c r="AI627" s="20" t="inlineStr">
        <is>
          <t>11.11111111111111%</t>
        </is>
      </c>
      <c r="AJ627" s="20" t="inlineStr">
        <is>
          <t>157063-01-1007/K1225/200223</t>
        </is>
      </c>
      <c r="AK627" s="20" t="inlineStr">
        <is>
          <t>Hợp đồng lao động Xác định thời hạn</t>
        </is>
      </c>
      <c r="AL627" s="20" t="inlineStr">
        <is>
          <t>2023-05-21</t>
        </is>
      </c>
    </row>
    <row r="628">
      <c r="A628" s="20" t="inlineStr">
        <is>
          <t>157057</t>
        </is>
      </c>
      <c r="B628" s="20" t="inlineStr">
        <is>
          <t>Hoàng Văn Tú</t>
        </is>
      </c>
      <c r="C628" s="20" t="inlineStr">
        <is>
          <t>157057-01</t>
        </is>
      </c>
      <c r="D628" s="20" t="inlineStr">
        <is>
          <t>1007</t>
        </is>
      </c>
      <c r="E628" s="20" t="inlineStr">
        <is>
          <t>FOXCONN</t>
        </is>
      </c>
      <c r="F628" s="21" t="inlineStr">
        <is>
          <t>1994-09-25</t>
        </is>
      </c>
      <c r="G628" s="20" t="inlineStr">
        <is>
          <t>OFF</t>
        </is>
      </c>
      <c r="H628" s="21" t="inlineStr">
        <is>
          <t>2023-02-20</t>
        </is>
      </c>
      <c r="I628" s="21" t="inlineStr">
        <is>
          <t>2023-03-10</t>
        </is>
      </c>
      <c r="J628" s="20" t="inlineStr"/>
      <c r="K628" s="20" t="inlineStr">
        <is>
          <t>Công nhân</t>
        </is>
      </c>
      <c r="L628" s="20" t="inlineStr">
        <is>
          <t>Công nhân</t>
        </is>
      </c>
      <c r="M628" s="20" t="inlineStr"/>
      <c r="N628" s="20" t="inlineStr">
        <is>
          <t>LC1</t>
        </is>
      </c>
      <c r="O628" s="20" t="inlineStr">
        <is>
          <t>M-GROSS</t>
        </is>
      </c>
      <c r="P628" s="20" t="inlineStr"/>
      <c r="Q628" s="20" t="inlineStr">
        <is>
          <t>0</t>
        </is>
      </c>
      <c r="R628" s="22" t="n">
        <v>0</v>
      </c>
      <c r="S628" s="22" t="n">
        <v>4500000</v>
      </c>
      <c r="T628" s="22" t="n">
        <v>4500000</v>
      </c>
      <c r="U628" s="20" t="n">
        <v>0</v>
      </c>
      <c r="V628" s="20" t="n">
        <v>0</v>
      </c>
      <c r="W628" s="20" t="n">
        <v>0</v>
      </c>
      <c r="X628" s="22" t="n">
        <v>300000</v>
      </c>
      <c r="Y628" s="22" t="n">
        <v>200000</v>
      </c>
      <c r="Z628" s="22" t="n">
        <v>350000</v>
      </c>
      <c r="AA628" s="22" t="n">
        <v>220000</v>
      </c>
      <c r="AB628" s="22" t="n">
        <v>0</v>
      </c>
      <c r="AC628" s="20" t="inlineStr"/>
      <c r="AD628" s="20" t="inlineStr"/>
      <c r="AE628" s="20" t="inlineStr"/>
      <c r="AF628" s="20" t="inlineStr"/>
      <c r="AG628" s="20" t="inlineStr"/>
      <c r="AH628" s="20" t="inlineStr">
        <is>
          <t>019094011384</t>
        </is>
      </c>
      <c r="AI628" s="20" t="inlineStr">
        <is>
          <t>11.11111111111111%</t>
        </is>
      </c>
      <c r="AJ628" s="20" t="inlineStr">
        <is>
          <t>157057-01-1007/K1225/200223</t>
        </is>
      </c>
      <c r="AK628" s="20" t="inlineStr">
        <is>
          <t>Hợp đồng lao động Xác định thời hạn</t>
        </is>
      </c>
      <c r="AL628" s="20" t="inlineStr">
        <is>
          <t>2023-05-21</t>
        </is>
      </c>
    </row>
    <row r="629">
      <c r="A629" s="20" t="inlineStr">
        <is>
          <t>157054</t>
        </is>
      </c>
      <c r="B629" s="20" t="inlineStr">
        <is>
          <t>Lý Quang Tiến</t>
        </is>
      </c>
      <c r="C629" s="20" t="inlineStr">
        <is>
          <t>157054-01</t>
        </is>
      </c>
      <c r="D629" s="20" t="inlineStr">
        <is>
          <t>1007</t>
        </is>
      </c>
      <c r="E629" s="20" t="inlineStr">
        <is>
          <t>FOXCONN</t>
        </is>
      </c>
      <c r="F629" s="21" t="inlineStr">
        <is>
          <t>1999-10-12</t>
        </is>
      </c>
      <c r="G629" s="20" t="inlineStr">
        <is>
          <t>OFF</t>
        </is>
      </c>
      <c r="H629" s="21" t="inlineStr">
        <is>
          <t>2023-02-20</t>
        </is>
      </c>
      <c r="I629" s="21" t="inlineStr">
        <is>
          <t>2023-03-07</t>
        </is>
      </c>
      <c r="J629" s="20" t="inlineStr"/>
      <c r="K629" s="20" t="inlineStr">
        <is>
          <t>Công nhân</t>
        </is>
      </c>
      <c r="L629" s="20" t="inlineStr">
        <is>
          <t>Công nhân</t>
        </is>
      </c>
      <c r="M629" s="20" t="inlineStr"/>
      <c r="N629" s="20" t="inlineStr">
        <is>
          <t>LC1</t>
        </is>
      </c>
      <c r="O629" s="20" t="inlineStr">
        <is>
          <t>M-GROSS</t>
        </is>
      </c>
      <c r="P629" s="20" t="inlineStr"/>
      <c r="Q629" s="20" t="inlineStr">
        <is>
          <t>0</t>
        </is>
      </c>
      <c r="R629" s="22" t="n">
        <v>0</v>
      </c>
      <c r="S629" s="22" t="n">
        <v>4500000</v>
      </c>
      <c r="T629" s="22" t="n">
        <v>4500000</v>
      </c>
      <c r="U629" s="20" t="n">
        <v>0</v>
      </c>
      <c r="V629" s="20" t="n">
        <v>0</v>
      </c>
      <c r="W629" s="20" t="n">
        <v>0</v>
      </c>
      <c r="X629" s="22" t="n">
        <v>300000</v>
      </c>
      <c r="Y629" s="22" t="n">
        <v>200000</v>
      </c>
      <c r="Z629" s="22" t="n">
        <v>350000</v>
      </c>
      <c r="AA629" s="22" t="n">
        <v>220000</v>
      </c>
      <c r="AB629" s="22" t="n">
        <v>0</v>
      </c>
      <c r="AC629" s="20" t="inlineStr"/>
      <c r="AD629" s="20" t="inlineStr"/>
      <c r="AE629" s="20" t="inlineStr"/>
      <c r="AF629" s="20" t="inlineStr"/>
      <c r="AG629" s="20" t="inlineStr"/>
      <c r="AH629" s="20" t="inlineStr">
        <is>
          <t>008099000229</t>
        </is>
      </c>
      <c r="AI629" s="20" t="inlineStr">
        <is>
          <t>11.11111111111111%</t>
        </is>
      </c>
      <c r="AJ629" s="20" t="inlineStr">
        <is>
          <t>157054-01-1007/K1225/200223</t>
        </is>
      </c>
      <c r="AK629" s="20" t="inlineStr">
        <is>
          <t>Hợp đồng lao động Xác định thời hạn</t>
        </is>
      </c>
      <c r="AL629" s="20" t="inlineStr">
        <is>
          <t>2023-05-21</t>
        </is>
      </c>
    </row>
    <row r="630">
      <c r="A630" s="20" t="inlineStr">
        <is>
          <t>157053</t>
        </is>
      </c>
      <c r="B630" s="20" t="inlineStr">
        <is>
          <t>Lý Quang Thanh</t>
        </is>
      </c>
      <c r="C630" s="20" t="inlineStr">
        <is>
          <t>157053-01</t>
        </is>
      </c>
      <c r="D630" s="20" t="inlineStr">
        <is>
          <t>1007</t>
        </is>
      </c>
      <c r="E630" s="20" t="inlineStr">
        <is>
          <t>FOXCONN</t>
        </is>
      </c>
      <c r="F630" s="21" t="inlineStr">
        <is>
          <t>2001-04-28</t>
        </is>
      </c>
      <c r="G630" s="20" t="inlineStr">
        <is>
          <t>OFF</t>
        </is>
      </c>
      <c r="H630" s="21" t="inlineStr">
        <is>
          <t>2023-02-20</t>
        </is>
      </c>
      <c r="I630" s="21" t="inlineStr">
        <is>
          <t>2023-03-08</t>
        </is>
      </c>
      <c r="J630" s="20" t="inlineStr"/>
      <c r="K630" s="20" t="inlineStr">
        <is>
          <t>Công nhân</t>
        </is>
      </c>
      <c r="L630" s="20" t="inlineStr">
        <is>
          <t>Công nhân</t>
        </is>
      </c>
      <c r="M630" s="20" t="inlineStr"/>
      <c r="N630" s="20" t="inlineStr">
        <is>
          <t>LC1</t>
        </is>
      </c>
      <c r="O630" s="20" t="inlineStr">
        <is>
          <t>M-GROSS</t>
        </is>
      </c>
      <c r="P630" s="20" t="inlineStr"/>
      <c r="Q630" s="20" t="inlineStr">
        <is>
          <t>0</t>
        </is>
      </c>
      <c r="R630" s="22" t="n">
        <v>0</v>
      </c>
      <c r="S630" s="22" t="n">
        <v>4500000</v>
      </c>
      <c r="T630" s="22" t="n">
        <v>4500000</v>
      </c>
      <c r="U630" s="20" t="n">
        <v>0</v>
      </c>
      <c r="V630" s="20" t="n">
        <v>0</v>
      </c>
      <c r="W630" s="20" t="n">
        <v>0</v>
      </c>
      <c r="X630" s="22" t="n">
        <v>300000</v>
      </c>
      <c r="Y630" s="22" t="n">
        <v>200000</v>
      </c>
      <c r="Z630" s="22" t="n">
        <v>350000</v>
      </c>
      <c r="AA630" s="22" t="n">
        <v>220000</v>
      </c>
      <c r="AB630" s="22" t="n">
        <v>0</v>
      </c>
      <c r="AC630" s="20" t="inlineStr"/>
      <c r="AD630" s="20" t="inlineStr"/>
      <c r="AE630" s="20" t="inlineStr"/>
      <c r="AF630" s="20" t="inlineStr"/>
      <c r="AG630" s="20" t="inlineStr"/>
      <c r="AH630" s="20" t="inlineStr">
        <is>
          <t>008201000087</t>
        </is>
      </c>
      <c r="AI630" s="20" t="inlineStr">
        <is>
          <t>11.11111111111111%</t>
        </is>
      </c>
      <c r="AJ630" s="20" t="inlineStr">
        <is>
          <t>157053-01-1007/K1225/200223</t>
        </is>
      </c>
      <c r="AK630" s="20" t="inlineStr">
        <is>
          <t>Hợp đồng lao động Xác định thời hạn</t>
        </is>
      </c>
      <c r="AL630" s="20" t="inlineStr">
        <is>
          <t>2023-05-21</t>
        </is>
      </c>
    </row>
    <row r="631">
      <c r="A631" s="20" t="inlineStr">
        <is>
          <t>157055</t>
        </is>
      </c>
      <c r="B631" s="20" t="inlineStr">
        <is>
          <t>Hoàng Văn Đạo</t>
        </is>
      </c>
      <c r="C631" s="20" t="inlineStr">
        <is>
          <t>157055-01</t>
        </is>
      </c>
      <c r="D631" s="20" t="inlineStr">
        <is>
          <t>1007</t>
        </is>
      </c>
      <c r="E631" s="20" t="inlineStr">
        <is>
          <t>FOXCONN</t>
        </is>
      </c>
      <c r="F631" s="21" t="inlineStr">
        <is>
          <t>1995-09-23</t>
        </is>
      </c>
      <c r="G631" s="20" t="inlineStr">
        <is>
          <t>OFF</t>
        </is>
      </c>
      <c r="H631" s="21" t="inlineStr">
        <is>
          <t>2023-02-20</t>
        </is>
      </c>
      <c r="I631" s="21" t="inlineStr">
        <is>
          <t>2023-03-02</t>
        </is>
      </c>
      <c r="J631" s="20" t="inlineStr"/>
      <c r="K631" s="20" t="inlineStr">
        <is>
          <t>Công nhân</t>
        </is>
      </c>
      <c r="L631" s="20" t="inlineStr">
        <is>
          <t>Công nhân</t>
        </is>
      </c>
      <c r="M631" s="20" t="inlineStr"/>
      <c r="N631" s="20" t="inlineStr">
        <is>
          <t>LC1</t>
        </is>
      </c>
      <c r="O631" s="20" t="inlineStr">
        <is>
          <t>M-GROSS</t>
        </is>
      </c>
      <c r="P631" s="20" t="inlineStr"/>
      <c r="Q631" s="20" t="inlineStr">
        <is>
          <t>0</t>
        </is>
      </c>
      <c r="R631" s="22" t="n">
        <v>0</v>
      </c>
      <c r="S631" s="22" t="n">
        <v>4500000</v>
      </c>
      <c r="T631" s="22" t="n">
        <v>4500000</v>
      </c>
      <c r="U631" s="20" t="n">
        <v>0</v>
      </c>
      <c r="V631" s="20" t="n">
        <v>0</v>
      </c>
      <c r="W631" s="20" t="n">
        <v>0</v>
      </c>
      <c r="X631" s="22" t="n">
        <v>300000</v>
      </c>
      <c r="Y631" s="22" t="n">
        <v>200000</v>
      </c>
      <c r="Z631" s="22" t="n">
        <v>350000</v>
      </c>
      <c r="AA631" s="22" t="n">
        <v>220000</v>
      </c>
      <c r="AB631" s="22" t="n">
        <v>0</v>
      </c>
      <c r="AC631" s="20" t="inlineStr"/>
      <c r="AD631" s="20" t="inlineStr"/>
      <c r="AE631" s="20" t="inlineStr"/>
      <c r="AF631" s="20" t="inlineStr"/>
      <c r="AG631" s="20" t="inlineStr"/>
      <c r="AH631" s="20" t="inlineStr">
        <is>
          <t>020095009691</t>
        </is>
      </c>
      <c r="AI631" s="20" t="inlineStr">
        <is>
          <t>11.11111111111111%</t>
        </is>
      </c>
      <c r="AJ631" s="20" t="inlineStr">
        <is>
          <t>157055-01-1007/K1225/200223</t>
        </is>
      </c>
      <c r="AK631" s="20" t="inlineStr">
        <is>
          <t>Hợp đồng lao động Xác định thời hạn</t>
        </is>
      </c>
      <c r="AL631" s="20" t="inlineStr">
        <is>
          <t>2023-05-21</t>
        </is>
      </c>
    </row>
    <row r="632">
      <c r="A632" s="20" t="inlineStr">
        <is>
          <t>157030</t>
        </is>
      </c>
      <c r="B632" s="20" t="inlineStr">
        <is>
          <t>Lê Quốc Đạt</t>
        </is>
      </c>
      <c r="C632" s="20" t="inlineStr">
        <is>
          <t>157030-01</t>
        </is>
      </c>
      <c r="D632" s="20" t="inlineStr">
        <is>
          <t>1007</t>
        </is>
      </c>
      <c r="E632" s="20" t="inlineStr">
        <is>
          <t>FOXCONN</t>
        </is>
      </c>
      <c r="F632" s="21" t="inlineStr">
        <is>
          <t>1996-10-25</t>
        </is>
      </c>
      <c r="G632" s="20" t="inlineStr">
        <is>
          <t>OFF</t>
        </is>
      </c>
      <c r="H632" s="21" t="inlineStr">
        <is>
          <t>2023-02-18</t>
        </is>
      </c>
      <c r="I632" s="21" t="inlineStr">
        <is>
          <t>2023-03-07</t>
        </is>
      </c>
      <c r="J632" s="20" t="inlineStr"/>
      <c r="K632" s="20" t="inlineStr">
        <is>
          <t>Công nhân</t>
        </is>
      </c>
      <c r="L632" s="20" t="inlineStr">
        <is>
          <t>Công nhân</t>
        </is>
      </c>
      <c r="M632" s="20" t="inlineStr"/>
      <c r="N632" s="20" t="inlineStr">
        <is>
          <t>LC1</t>
        </is>
      </c>
      <c r="O632" s="20" t="inlineStr">
        <is>
          <t>M-GROSS</t>
        </is>
      </c>
      <c r="P632" s="20" t="inlineStr"/>
      <c r="Q632" s="20" t="inlineStr">
        <is>
          <t>0</t>
        </is>
      </c>
      <c r="R632" s="22" t="n">
        <v>0</v>
      </c>
      <c r="S632" s="22" t="n">
        <v>4500000</v>
      </c>
      <c r="T632" s="22" t="n">
        <v>4500000</v>
      </c>
      <c r="U632" s="20" t="n">
        <v>0</v>
      </c>
      <c r="V632" s="20" t="n">
        <v>0</v>
      </c>
      <c r="W632" s="20" t="n">
        <v>0</v>
      </c>
      <c r="X632" s="22" t="n">
        <v>300000</v>
      </c>
      <c r="Y632" s="22" t="n">
        <v>200000</v>
      </c>
      <c r="Z632" s="22" t="n">
        <v>350000</v>
      </c>
      <c r="AA632" s="22" t="n">
        <v>220000</v>
      </c>
      <c r="AB632" s="22" t="n">
        <v>0</v>
      </c>
      <c r="AC632" s="20" t="inlineStr"/>
      <c r="AD632" s="20" t="inlineStr"/>
      <c r="AE632" s="20" t="inlineStr"/>
      <c r="AF632" s="20" t="inlineStr"/>
      <c r="AG632" s="20" t="inlineStr"/>
      <c r="AH632" s="20" t="inlineStr">
        <is>
          <t>038096012912</t>
        </is>
      </c>
      <c r="AI632" s="20" t="inlineStr">
        <is>
          <t>11.11111111111111%</t>
        </is>
      </c>
      <c r="AJ632" s="20" t="inlineStr">
        <is>
          <t>157030-01-1007/K1225/180223</t>
        </is>
      </c>
      <c r="AK632" s="20" t="inlineStr">
        <is>
          <t>Hợp đồng lao động Xác định thời hạn</t>
        </is>
      </c>
      <c r="AL632" s="20" t="inlineStr">
        <is>
          <t>2023-05-14</t>
        </is>
      </c>
    </row>
    <row r="633">
      <c r="A633" s="20" t="inlineStr">
        <is>
          <t>157029</t>
        </is>
      </c>
      <c r="B633" s="20" t="inlineStr">
        <is>
          <t>Lý Phà Chín</t>
        </is>
      </c>
      <c r="C633" s="20" t="inlineStr">
        <is>
          <t>157029-01</t>
        </is>
      </c>
      <c r="D633" s="20" t="inlineStr">
        <is>
          <t>1007</t>
        </is>
      </c>
      <c r="E633" s="20" t="inlineStr">
        <is>
          <t>FOXCONN</t>
        </is>
      </c>
      <c r="F633" s="21" t="inlineStr">
        <is>
          <t>1994-05-11</t>
        </is>
      </c>
      <c r="G633" s="20" t="inlineStr">
        <is>
          <t>OFF</t>
        </is>
      </c>
      <c r="H633" s="21" t="inlineStr">
        <is>
          <t>2023-02-18</t>
        </is>
      </c>
      <c r="I633" s="21" t="inlineStr">
        <is>
          <t>2023-02-19</t>
        </is>
      </c>
      <c r="J633" s="20" t="inlineStr"/>
      <c r="K633" s="20" t="inlineStr">
        <is>
          <t>Công nhân</t>
        </is>
      </c>
      <c r="L633" s="20" t="inlineStr">
        <is>
          <t>Công nhân</t>
        </is>
      </c>
      <c r="M633" s="20" t="inlineStr"/>
      <c r="N633" s="20" t="inlineStr">
        <is>
          <t>LC1</t>
        </is>
      </c>
      <c r="O633" s="20" t="inlineStr">
        <is>
          <t>M-GROSS</t>
        </is>
      </c>
      <c r="P633" s="20" t="inlineStr"/>
      <c r="Q633" s="20" t="inlineStr">
        <is>
          <t>0</t>
        </is>
      </c>
      <c r="R633" s="22" t="n">
        <v>0</v>
      </c>
      <c r="S633" s="22" t="n">
        <v>4500000</v>
      </c>
      <c r="T633" s="22" t="n">
        <v>4500000</v>
      </c>
      <c r="U633" s="20" t="n">
        <v>0</v>
      </c>
      <c r="V633" s="20" t="n">
        <v>0</v>
      </c>
      <c r="W633" s="20" t="n">
        <v>0</v>
      </c>
      <c r="X633" s="22" t="n">
        <v>300000</v>
      </c>
      <c r="Y633" s="22" t="n">
        <v>200000</v>
      </c>
      <c r="Z633" s="22" t="n">
        <v>350000</v>
      </c>
      <c r="AA633" s="22" t="n">
        <v>220000</v>
      </c>
      <c r="AB633" s="22" t="n">
        <v>0</v>
      </c>
      <c r="AC633" s="20" t="inlineStr"/>
      <c r="AD633" s="20" t="inlineStr"/>
      <c r="AE633" s="20" t="inlineStr"/>
      <c r="AF633" s="20" t="inlineStr"/>
      <c r="AG633" s="20" t="inlineStr"/>
      <c r="AH633" s="20" t="inlineStr">
        <is>
          <t>002094004934</t>
        </is>
      </c>
      <c r="AI633" s="20" t="inlineStr">
        <is>
          <t>0%</t>
        </is>
      </c>
      <c r="AJ633" s="20" t="inlineStr">
        <is>
          <t>157029-01-1007/K1225/180223</t>
        </is>
      </c>
      <c r="AK633" s="20" t="inlineStr">
        <is>
          <t>Hợp đồng lao động Xác định thời hạn</t>
        </is>
      </c>
      <c r="AL633" s="20" t="inlineStr">
        <is>
          <t>2023-05-14</t>
        </is>
      </c>
    </row>
    <row r="634">
      <c r="A634" s="20" t="inlineStr">
        <is>
          <t>157028</t>
        </is>
      </c>
      <c r="B634" s="20" t="inlineStr">
        <is>
          <t>Chảo Xuân Công</t>
        </is>
      </c>
      <c r="C634" s="20" t="inlineStr">
        <is>
          <t>157028-01</t>
        </is>
      </c>
      <c r="D634" s="20" t="inlineStr">
        <is>
          <t>1007</t>
        </is>
      </c>
      <c r="E634" s="20" t="inlineStr">
        <is>
          <t>FOXCONN</t>
        </is>
      </c>
      <c r="F634" s="21" t="inlineStr">
        <is>
          <t>1999-07-15</t>
        </is>
      </c>
      <c r="G634" s="20" t="inlineStr">
        <is>
          <t>OFF</t>
        </is>
      </c>
      <c r="H634" s="21" t="inlineStr">
        <is>
          <t>2023-02-18</t>
        </is>
      </c>
      <c r="I634" s="21" t="inlineStr">
        <is>
          <t>2023-02-19</t>
        </is>
      </c>
      <c r="J634" s="20" t="inlineStr"/>
      <c r="K634" s="20" t="inlineStr">
        <is>
          <t>Công nhân</t>
        </is>
      </c>
      <c r="L634" s="20" t="inlineStr">
        <is>
          <t>Công nhân</t>
        </is>
      </c>
      <c r="M634" s="20" t="inlineStr"/>
      <c r="N634" s="20" t="inlineStr">
        <is>
          <t>LC1</t>
        </is>
      </c>
      <c r="O634" s="20" t="inlineStr">
        <is>
          <t>M-GROSS</t>
        </is>
      </c>
      <c r="P634" s="20" t="inlineStr"/>
      <c r="Q634" s="20" t="inlineStr">
        <is>
          <t>0</t>
        </is>
      </c>
      <c r="R634" s="22" t="n">
        <v>0</v>
      </c>
      <c r="S634" s="22" t="n">
        <v>4500000</v>
      </c>
      <c r="T634" s="22" t="n">
        <v>4500000</v>
      </c>
      <c r="U634" s="20" t="n">
        <v>0</v>
      </c>
      <c r="V634" s="20" t="n">
        <v>0</v>
      </c>
      <c r="W634" s="20" t="n">
        <v>0</v>
      </c>
      <c r="X634" s="22" t="n">
        <v>300000</v>
      </c>
      <c r="Y634" s="22" t="n">
        <v>200000</v>
      </c>
      <c r="Z634" s="22" t="n">
        <v>350000</v>
      </c>
      <c r="AA634" s="22" t="n">
        <v>220000</v>
      </c>
      <c r="AB634" s="22" t="n">
        <v>0</v>
      </c>
      <c r="AC634" s="20" t="inlineStr"/>
      <c r="AD634" s="20" t="inlineStr"/>
      <c r="AE634" s="20" t="inlineStr"/>
      <c r="AF634" s="20" t="inlineStr"/>
      <c r="AG634" s="20" t="inlineStr"/>
      <c r="AH634" s="20" t="inlineStr">
        <is>
          <t>002099006824</t>
        </is>
      </c>
      <c r="AI634" s="20" t="inlineStr">
        <is>
          <t>0%</t>
        </is>
      </c>
      <c r="AJ634" s="20" t="inlineStr">
        <is>
          <t>157028-01-1007/K1225/180223</t>
        </is>
      </c>
      <c r="AK634" s="20" t="inlineStr">
        <is>
          <t>Hợp đồng lao động Xác định thời hạn</t>
        </is>
      </c>
      <c r="AL634" s="20" t="inlineStr">
        <is>
          <t>2023-05-14</t>
        </is>
      </c>
    </row>
    <row r="635">
      <c r="A635" s="20" t="inlineStr">
        <is>
          <t>157027</t>
        </is>
      </c>
      <c r="B635" s="20" t="inlineStr">
        <is>
          <t>Quang Bách</t>
        </is>
      </c>
      <c r="C635" s="20" t="inlineStr">
        <is>
          <t>157027-01</t>
        </is>
      </c>
      <c r="D635" s="20" t="inlineStr">
        <is>
          <t>1007</t>
        </is>
      </c>
      <c r="E635" s="20" t="inlineStr">
        <is>
          <t>FOXCONN</t>
        </is>
      </c>
      <c r="F635" s="21" t="inlineStr">
        <is>
          <t>2001-02-24</t>
        </is>
      </c>
      <c r="G635" s="20" t="inlineStr">
        <is>
          <t>OFF</t>
        </is>
      </c>
      <c r="H635" s="21" t="inlineStr">
        <is>
          <t>2023-02-18</t>
        </is>
      </c>
      <c r="I635" s="21" t="inlineStr">
        <is>
          <t>2023-03-25</t>
        </is>
      </c>
      <c r="J635" s="20" t="inlineStr"/>
      <c r="K635" s="20" t="inlineStr">
        <is>
          <t>Công nhân</t>
        </is>
      </c>
      <c r="L635" s="20" t="inlineStr">
        <is>
          <t>Công nhân</t>
        </is>
      </c>
      <c r="M635" s="20" t="inlineStr"/>
      <c r="N635" s="20" t="inlineStr">
        <is>
          <t>LC1</t>
        </is>
      </c>
      <c r="O635" s="20" t="inlineStr">
        <is>
          <t>M-GROSS</t>
        </is>
      </c>
      <c r="P635" s="20" t="inlineStr"/>
      <c r="Q635" s="20" t="inlineStr">
        <is>
          <t>0</t>
        </is>
      </c>
      <c r="R635" s="22" t="n">
        <v>0</v>
      </c>
      <c r="S635" s="22" t="n">
        <v>4500000</v>
      </c>
      <c r="T635" s="22" t="n">
        <v>4500000</v>
      </c>
      <c r="U635" s="20" t="n">
        <v>0</v>
      </c>
      <c r="V635" s="20" t="n">
        <v>0</v>
      </c>
      <c r="W635" s="20" t="n">
        <v>0</v>
      </c>
      <c r="X635" s="22" t="n">
        <v>300000</v>
      </c>
      <c r="Y635" s="22" t="n">
        <v>200000</v>
      </c>
      <c r="Z635" s="22" t="n">
        <v>350000</v>
      </c>
      <c r="AA635" s="22" t="n">
        <v>220000</v>
      </c>
      <c r="AB635" s="22" t="n">
        <v>0</v>
      </c>
      <c r="AC635" s="20" t="inlineStr"/>
      <c r="AD635" s="20" t="inlineStr"/>
      <c r="AE635" s="20" t="inlineStr"/>
      <c r="AF635" s="20" t="inlineStr"/>
      <c r="AG635" s="20" t="inlineStr"/>
      <c r="AH635" s="20" t="inlineStr">
        <is>
          <t>040201012206</t>
        </is>
      </c>
      <c r="AI635" s="20" t="inlineStr">
        <is>
          <t>11.11111111111111%</t>
        </is>
      </c>
      <c r="AJ635" s="20" t="inlineStr">
        <is>
          <t>157027-01-1007/K1225/180223</t>
        </is>
      </c>
      <c r="AK635" s="20" t="inlineStr">
        <is>
          <t>Hợp đồng lao động Xác định thời hạn</t>
        </is>
      </c>
      <c r="AL635" s="20" t="inlineStr">
        <is>
          <t>2023-05-14</t>
        </is>
      </c>
    </row>
    <row r="636">
      <c r="A636" s="20" t="inlineStr">
        <is>
          <t>157026</t>
        </is>
      </c>
      <c r="B636" s="20" t="inlineStr">
        <is>
          <t>Sầm Thị Tỉnh</t>
        </is>
      </c>
      <c r="C636" s="20" t="inlineStr">
        <is>
          <t>157026-01</t>
        </is>
      </c>
      <c r="D636" s="20" t="inlineStr">
        <is>
          <t>1007</t>
        </is>
      </c>
      <c r="E636" s="20" t="inlineStr">
        <is>
          <t>FOXCONN</t>
        </is>
      </c>
      <c r="F636" s="21" t="inlineStr">
        <is>
          <t>2002-06-15</t>
        </is>
      </c>
      <c r="G636" s="20" t="inlineStr">
        <is>
          <t>OLD</t>
        </is>
      </c>
      <c r="H636" s="21" t="inlineStr">
        <is>
          <t>2023-02-18</t>
        </is>
      </c>
      <c r="I636" s="21" t="inlineStr"/>
      <c r="J636" s="20" t="inlineStr"/>
      <c r="K636" s="20" t="inlineStr">
        <is>
          <t>Công nhân</t>
        </is>
      </c>
      <c r="L636" s="20" t="inlineStr">
        <is>
          <t>Công nhân</t>
        </is>
      </c>
      <c r="M636" s="20" t="inlineStr"/>
      <c r="N636" s="20" t="inlineStr">
        <is>
          <t>LC1</t>
        </is>
      </c>
      <c r="O636" s="20" t="inlineStr">
        <is>
          <t>M-GROSS</t>
        </is>
      </c>
      <c r="P636" s="20" t="inlineStr"/>
      <c r="Q636" s="20" t="inlineStr">
        <is>
          <t>0</t>
        </is>
      </c>
      <c r="R636" s="22" t="n">
        <v>0</v>
      </c>
      <c r="S636" s="22" t="n">
        <v>4500000</v>
      </c>
      <c r="T636" s="22" t="n">
        <v>4500000</v>
      </c>
      <c r="U636" s="20" t="n">
        <v>0</v>
      </c>
      <c r="V636" s="20" t="n">
        <v>0</v>
      </c>
      <c r="W636" s="20" t="n">
        <v>0</v>
      </c>
      <c r="X636" s="22" t="n">
        <v>300000</v>
      </c>
      <c r="Y636" s="22" t="n">
        <v>200000</v>
      </c>
      <c r="Z636" s="22" t="n">
        <v>350000</v>
      </c>
      <c r="AA636" s="22" t="n">
        <v>220000</v>
      </c>
      <c r="AB636" s="22" t="n">
        <v>0</v>
      </c>
      <c r="AC636" s="20" t="inlineStr"/>
      <c r="AD636" s="20" t="inlineStr"/>
      <c r="AE636" s="20" t="inlineStr"/>
      <c r="AF636" s="20" t="inlineStr"/>
      <c r="AG636" s="20" t="inlineStr"/>
      <c r="AH636" s="20" t="inlineStr">
        <is>
          <t>040302001325</t>
        </is>
      </c>
      <c r="AI636" s="20" t="inlineStr">
        <is>
          <t>11.11111111111111%</t>
        </is>
      </c>
      <c r="AJ636" s="20" t="inlineStr">
        <is>
          <t>157026-01-1007/K1225/180223</t>
        </is>
      </c>
      <c r="AK636" s="20" t="inlineStr">
        <is>
          <t>Hợp đồng lao động Xác định thời hạn</t>
        </is>
      </c>
      <c r="AL636" s="20" t="inlineStr">
        <is>
          <t>2023-05-14</t>
        </is>
      </c>
    </row>
    <row r="637">
      <c r="A637" s="20" t="inlineStr">
        <is>
          <t>157024</t>
        </is>
      </c>
      <c r="B637" s="20" t="inlineStr">
        <is>
          <t>Lương Văn Bảy</t>
        </is>
      </c>
      <c r="C637" s="20" t="inlineStr">
        <is>
          <t>157024-01</t>
        </is>
      </c>
      <c r="D637" s="20" t="inlineStr">
        <is>
          <t>1007</t>
        </is>
      </c>
      <c r="E637" s="20" t="inlineStr">
        <is>
          <t>FOXCONN</t>
        </is>
      </c>
      <c r="F637" s="21" t="inlineStr">
        <is>
          <t>1996-01-04</t>
        </is>
      </c>
      <c r="G637" s="20" t="inlineStr">
        <is>
          <t>OFF</t>
        </is>
      </c>
      <c r="H637" s="21" t="inlineStr">
        <is>
          <t>2023-02-18</t>
        </is>
      </c>
      <c r="I637" s="21" t="inlineStr">
        <is>
          <t>2023-02-19</t>
        </is>
      </c>
      <c r="J637" s="20" t="inlineStr"/>
      <c r="K637" s="20" t="inlineStr">
        <is>
          <t>Công nhân</t>
        </is>
      </c>
      <c r="L637" s="20" t="inlineStr">
        <is>
          <t>Công nhân</t>
        </is>
      </c>
      <c r="M637" s="20" t="inlineStr"/>
      <c r="N637" s="20" t="inlineStr">
        <is>
          <t>LC1</t>
        </is>
      </c>
      <c r="O637" s="20" t="inlineStr">
        <is>
          <t>M-GROSS</t>
        </is>
      </c>
      <c r="P637" s="20" t="inlineStr"/>
      <c r="Q637" s="20" t="inlineStr">
        <is>
          <t>0</t>
        </is>
      </c>
      <c r="R637" s="22" t="n">
        <v>0</v>
      </c>
      <c r="S637" s="22" t="n">
        <v>4500000</v>
      </c>
      <c r="T637" s="22" t="n">
        <v>4500000</v>
      </c>
      <c r="U637" s="20" t="n">
        <v>0</v>
      </c>
      <c r="V637" s="20" t="n">
        <v>0</v>
      </c>
      <c r="W637" s="20" t="n">
        <v>0</v>
      </c>
      <c r="X637" s="22" t="n">
        <v>300000</v>
      </c>
      <c r="Y637" s="22" t="n">
        <v>200000</v>
      </c>
      <c r="Z637" s="22" t="n">
        <v>350000</v>
      </c>
      <c r="AA637" s="22" t="n">
        <v>220000</v>
      </c>
      <c r="AB637" s="22" t="n">
        <v>0</v>
      </c>
      <c r="AC637" s="20" t="inlineStr"/>
      <c r="AD637" s="20" t="inlineStr"/>
      <c r="AE637" s="20" t="inlineStr"/>
      <c r="AF637" s="20" t="inlineStr"/>
      <c r="AG637" s="20" t="inlineStr"/>
      <c r="AH637" s="20" t="inlineStr">
        <is>
          <t>040096030062</t>
        </is>
      </c>
      <c r="AI637" s="20" t="inlineStr">
        <is>
          <t>0%</t>
        </is>
      </c>
      <c r="AJ637" s="20" t="inlineStr">
        <is>
          <t>157024-01-1007/K1225/180223</t>
        </is>
      </c>
      <c r="AK637" s="20" t="inlineStr">
        <is>
          <t>Hợp đồng lao động Xác định thời hạn</t>
        </is>
      </c>
      <c r="AL637" s="20" t="inlineStr">
        <is>
          <t>2023-05-14</t>
        </is>
      </c>
    </row>
    <row r="638">
      <c r="A638" s="20" t="inlineStr">
        <is>
          <t>157051</t>
        </is>
      </c>
      <c r="B638" s="20" t="inlineStr">
        <is>
          <t>Lù Thị Viện</t>
        </is>
      </c>
      <c r="C638" s="20" t="inlineStr">
        <is>
          <t>157051-01</t>
        </is>
      </c>
      <c r="D638" s="20" t="inlineStr">
        <is>
          <t>1007</t>
        </is>
      </c>
      <c r="E638" s="20" t="inlineStr">
        <is>
          <t>FOXCONN</t>
        </is>
      </c>
      <c r="F638" s="21" t="inlineStr">
        <is>
          <t>2003-01-05</t>
        </is>
      </c>
      <c r="G638" s="20" t="inlineStr">
        <is>
          <t>OFF</t>
        </is>
      </c>
      <c r="H638" s="21" t="inlineStr">
        <is>
          <t>2023-02-18</t>
        </is>
      </c>
      <c r="I638" s="21" t="inlineStr">
        <is>
          <t>2023-02-19</t>
        </is>
      </c>
      <c r="J638" s="20" t="inlineStr"/>
      <c r="K638" s="20" t="inlineStr">
        <is>
          <t>Công nhân</t>
        </is>
      </c>
      <c r="L638" s="20" t="inlineStr">
        <is>
          <t>Công nhân</t>
        </is>
      </c>
      <c r="M638" s="20" t="inlineStr"/>
      <c r="N638" s="20" t="inlineStr">
        <is>
          <t>LC1</t>
        </is>
      </c>
      <c r="O638" s="20" t="inlineStr">
        <is>
          <t>M-GROSS</t>
        </is>
      </c>
      <c r="P638" s="20" t="inlineStr"/>
      <c r="Q638" s="20" t="inlineStr">
        <is>
          <t>0</t>
        </is>
      </c>
      <c r="R638" s="22" t="n">
        <v>0</v>
      </c>
      <c r="S638" s="22" t="n">
        <v>4500000</v>
      </c>
      <c r="T638" s="22" t="n">
        <v>4500000</v>
      </c>
      <c r="U638" s="20" t="n">
        <v>0</v>
      </c>
      <c r="V638" s="20" t="n">
        <v>0</v>
      </c>
      <c r="W638" s="20" t="n">
        <v>0</v>
      </c>
      <c r="X638" s="22" t="n">
        <v>300000</v>
      </c>
      <c r="Y638" s="22" t="n">
        <v>200000</v>
      </c>
      <c r="Z638" s="22" t="n">
        <v>350000</v>
      </c>
      <c r="AA638" s="22" t="n">
        <v>220000</v>
      </c>
      <c r="AB638" s="22" t="n">
        <v>0</v>
      </c>
      <c r="AC638" s="20" t="inlineStr"/>
      <c r="AD638" s="20" t="inlineStr"/>
      <c r="AE638" s="20" t="inlineStr"/>
      <c r="AF638" s="20" t="inlineStr"/>
      <c r="AG638" s="20" t="inlineStr"/>
      <c r="AH638" s="20" t="inlineStr">
        <is>
          <t>002303003459</t>
        </is>
      </c>
      <c r="AI638" s="20" t="inlineStr">
        <is>
          <t>0%</t>
        </is>
      </c>
      <c r="AJ638" s="20" t="inlineStr">
        <is>
          <t>157051-01-1007/K1225/180223</t>
        </is>
      </c>
      <c r="AK638" s="20" t="inlineStr">
        <is>
          <t>Hợp đồng lao động Xác định thời hạn</t>
        </is>
      </c>
      <c r="AL638" s="20" t="inlineStr">
        <is>
          <t>2023-05-14</t>
        </is>
      </c>
    </row>
    <row r="639">
      <c r="A639" s="20" t="inlineStr">
        <is>
          <t>157050</t>
        </is>
      </c>
      <c r="B639" s="20" t="inlineStr">
        <is>
          <t>Thèn Thị Phượng</t>
        </is>
      </c>
      <c r="C639" s="20" t="inlineStr">
        <is>
          <t>157050-01</t>
        </is>
      </c>
      <c r="D639" s="20" t="inlineStr">
        <is>
          <t>1007</t>
        </is>
      </c>
      <c r="E639" s="20" t="inlineStr">
        <is>
          <t>FOXCONN</t>
        </is>
      </c>
      <c r="F639" s="21" t="inlineStr">
        <is>
          <t>2000-11-28</t>
        </is>
      </c>
      <c r="G639" s="20" t="inlineStr">
        <is>
          <t>OFF</t>
        </is>
      </c>
      <c r="H639" s="21" t="inlineStr">
        <is>
          <t>2023-02-18</t>
        </is>
      </c>
      <c r="I639" s="21" t="inlineStr">
        <is>
          <t>2023-02-19</t>
        </is>
      </c>
      <c r="J639" s="20" t="inlineStr"/>
      <c r="K639" s="20" t="inlineStr">
        <is>
          <t>Công nhân</t>
        </is>
      </c>
      <c r="L639" s="20" t="inlineStr">
        <is>
          <t>Công nhân</t>
        </is>
      </c>
      <c r="M639" s="20" t="inlineStr"/>
      <c r="N639" s="20" t="inlineStr">
        <is>
          <t>LC1</t>
        </is>
      </c>
      <c r="O639" s="20" t="inlineStr">
        <is>
          <t>M-GROSS</t>
        </is>
      </c>
      <c r="P639" s="20" t="inlineStr"/>
      <c r="Q639" s="20" t="inlineStr">
        <is>
          <t>0</t>
        </is>
      </c>
      <c r="R639" s="22" t="n">
        <v>0</v>
      </c>
      <c r="S639" s="22" t="n">
        <v>4500000</v>
      </c>
      <c r="T639" s="22" t="n">
        <v>4500000</v>
      </c>
      <c r="U639" s="20" t="n">
        <v>0</v>
      </c>
      <c r="V639" s="20" t="n">
        <v>0</v>
      </c>
      <c r="W639" s="20" t="n">
        <v>0</v>
      </c>
      <c r="X639" s="22" t="n">
        <v>300000</v>
      </c>
      <c r="Y639" s="22" t="n">
        <v>200000</v>
      </c>
      <c r="Z639" s="22" t="n">
        <v>350000</v>
      </c>
      <c r="AA639" s="22" t="n">
        <v>220000</v>
      </c>
      <c r="AB639" s="22" t="n">
        <v>0</v>
      </c>
      <c r="AC639" s="20" t="inlineStr"/>
      <c r="AD639" s="20" t="inlineStr"/>
      <c r="AE639" s="20" t="inlineStr"/>
      <c r="AF639" s="20" t="inlineStr"/>
      <c r="AG639" s="20" t="inlineStr"/>
      <c r="AH639" s="20" t="inlineStr">
        <is>
          <t>002300004496</t>
        </is>
      </c>
      <c r="AI639" s="20" t="inlineStr">
        <is>
          <t>0%</t>
        </is>
      </c>
      <c r="AJ639" s="20" t="inlineStr">
        <is>
          <t>157050-01-1007/K1225/180223</t>
        </is>
      </c>
      <c r="AK639" s="20" t="inlineStr">
        <is>
          <t>Hợp đồng lao động Xác định thời hạn</t>
        </is>
      </c>
      <c r="AL639" s="20" t="inlineStr">
        <is>
          <t>2023-05-14</t>
        </is>
      </c>
    </row>
    <row r="640">
      <c r="A640" s="20" t="inlineStr">
        <is>
          <t>157040</t>
        </is>
      </c>
      <c r="B640" s="20" t="inlineStr">
        <is>
          <t>Nguyễn Thị Son</t>
        </is>
      </c>
      <c r="C640" s="20" t="inlineStr">
        <is>
          <t>157040-01</t>
        </is>
      </c>
      <c r="D640" s="20" t="inlineStr">
        <is>
          <t>1007</t>
        </is>
      </c>
      <c r="E640" s="20" t="inlineStr">
        <is>
          <t>FOXCONN</t>
        </is>
      </c>
      <c r="F640" s="21" t="inlineStr">
        <is>
          <t>2000-02-08</t>
        </is>
      </c>
      <c r="G640" s="20" t="inlineStr">
        <is>
          <t>OFF</t>
        </is>
      </c>
      <c r="H640" s="21" t="inlineStr">
        <is>
          <t>2023-02-18</t>
        </is>
      </c>
      <c r="I640" s="21" t="inlineStr">
        <is>
          <t>2023-02-23</t>
        </is>
      </c>
      <c r="J640" s="20" t="inlineStr"/>
      <c r="K640" s="20" t="inlineStr">
        <is>
          <t>Công nhân</t>
        </is>
      </c>
      <c r="L640" s="20" t="inlineStr">
        <is>
          <t>Công nhân</t>
        </is>
      </c>
      <c r="M640" s="20" t="inlineStr"/>
      <c r="N640" s="20" t="inlineStr">
        <is>
          <t>LC1</t>
        </is>
      </c>
      <c r="O640" s="20" t="inlineStr">
        <is>
          <t>M-GROSS</t>
        </is>
      </c>
      <c r="P640" s="20" t="inlineStr"/>
      <c r="Q640" s="20" t="inlineStr">
        <is>
          <t>0</t>
        </is>
      </c>
      <c r="R640" s="22" t="n">
        <v>0</v>
      </c>
      <c r="S640" s="22" t="n">
        <v>4500000</v>
      </c>
      <c r="T640" s="22" t="n">
        <v>4500000</v>
      </c>
      <c r="U640" s="20" t="n">
        <v>0</v>
      </c>
      <c r="V640" s="20" t="n">
        <v>0</v>
      </c>
      <c r="W640" s="20" t="n">
        <v>0</v>
      </c>
      <c r="X640" s="22" t="n">
        <v>300000</v>
      </c>
      <c r="Y640" s="22" t="n">
        <v>200000</v>
      </c>
      <c r="Z640" s="22" t="n">
        <v>350000</v>
      </c>
      <c r="AA640" s="22" t="n">
        <v>220000</v>
      </c>
      <c r="AB640" s="22" t="n">
        <v>0</v>
      </c>
      <c r="AC640" s="20" t="inlineStr"/>
      <c r="AD640" s="20" t="inlineStr"/>
      <c r="AE640" s="20" t="inlineStr"/>
      <c r="AF640" s="20" t="inlineStr"/>
      <c r="AG640" s="20" t="inlineStr"/>
      <c r="AH640" s="20" t="inlineStr">
        <is>
          <t>038300024534</t>
        </is>
      </c>
      <c r="AI640" s="20" t="inlineStr">
        <is>
          <t>11.11111111111111%</t>
        </is>
      </c>
      <c r="AJ640" s="20" t="inlineStr">
        <is>
          <t>157040-01-1007/K1225/180223</t>
        </is>
      </c>
      <c r="AK640" s="20" t="inlineStr">
        <is>
          <t>Hợp đồng lao động Xác định thời hạn</t>
        </is>
      </c>
      <c r="AL640" s="20" t="inlineStr">
        <is>
          <t>2023-05-14</t>
        </is>
      </c>
    </row>
    <row r="641">
      <c r="A641" s="20" t="inlineStr">
        <is>
          <t>157043</t>
        </is>
      </c>
      <c r="B641" s="20" t="inlineStr">
        <is>
          <t>Cao Văn Toàn</t>
        </is>
      </c>
      <c r="C641" s="20" t="inlineStr">
        <is>
          <t>157043-01</t>
        </is>
      </c>
      <c r="D641" s="20" t="inlineStr">
        <is>
          <t>1007</t>
        </is>
      </c>
      <c r="E641" s="20" t="inlineStr">
        <is>
          <t>FOXCONN</t>
        </is>
      </c>
      <c r="F641" s="21" t="inlineStr">
        <is>
          <t>1998-09-02</t>
        </is>
      </c>
      <c r="G641" s="20" t="inlineStr">
        <is>
          <t>OFF</t>
        </is>
      </c>
      <c r="H641" s="21" t="inlineStr">
        <is>
          <t>2023-02-18</t>
        </is>
      </c>
      <c r="I641" s="21" t="inlineStr">
        <is>
          <t>2023-03-15</t>
        </is>
      </c>
      <c r="J641" s="20" t="inlineStr"/>
      <c r="K641" s="20" t="inlineStr">
        <is>
          <t>Công nhân</t>
        </is>
      </c>
      <c r="L641" s="20" t="inlineStr">
        <is>
          <t>Công nhân</t>
        </is>
      </c>
      <c r="M641" s="20" t="inlineStr"/>
      <c r="N641" s="20" t="inlineStr">
        <is>
          <t>LC1</t>
        </is>
      </c>
      <c r="O641" s="20" t="inlineStr">
        <is>
          <t>M-GROSS</t>
        </is>
      </c>
      <c r="P641" s="20" t="inlineStr"/>
      <c r="Q641" s="20" t="inlineStr">
        <is>
          <t>0</t>
        </is>
      </c>
      <c r="R641" s="22" t="n">
        <v>0</v>
      </c>
      <c r="S641" s="22" t="n">
        <v>4500000</v>
      </c>
      <c r="T641" s="22" t="n">
        <v>4500000</v>
      </c>
      <c r="U641" s="20" t="n">
        <v>0</v>
      </c>
      <c r="V641" s="20" t="n">
        <v>0</v>
      </c>
      <c r="W641" s="20" t="n">
        <v>0</v>
      </c>
      <c r="X641" s="22" t="n">
        <v>300000</v>
      </c>
      <c r="Y641" s="22" t="n">
        <v>200000</v>
      </c>
      <c r="Z641" s="22" t="n">
        <v>350000</v>
      </c>
      <c r="AA641" s="22" t="n">
        <v>220000</v>
      </c>
      <c r="AB641" s="22" t="n">
        <v>0</v>
      </c>
      <c r="AC641" s="20" t="inlineStr"/>
      <c r="AD641" s="20" t="inlineStr"/>
      <c r="AE641" s="20" t="inlineStr"/>
      <c r="AF641" s="20" t="inlineStr"/>
      <c r="AG641" s="20" t="inlineStr"/>
      <c r="AH641" s="20" t="inlineStr">
        <is>
          <t>040098001533</t>
        </is>
      </c>
      <c r="AI641" s="20" t="inlineStr">
        <is>
          <t>11.11111111111111%</t>
        </is>
      </c>
      <c r="AJ641" s="20" t="inlineStr">
        <is>
          <t>157043-01-1007/K1225/180223</t>
        </is>
      </c>
      <c r="AK641" s="20" t="inlineStr">
        <is>
          <t>Hợp đồng lao động Xác định thời hạn</t>
        </is>
      </c>
      <c r="AL641" s="20" t="inlineStr">
        <is>
          <t>2023-05-14</t>
        </is>
      </c>
    </row>
    <row r="642">
      <c r="A642" s="20" t="inlineStr">
        <is>
          <t>157039</t>
        </is>
      </c>
      <c r="B642" s="20" t="inlineStr">
        <is>
          <t>Nguyễn Thị Loan</t>
        </is>
      </c>
      <c r="C642" s="20" t="inlineStr">
        <is>
          <t>157039-01</t>
        </is>
      </c>
      <c r="D642" s="20" t="inlineStr">
        <is>
          <t>1007</t>
        </is>
      </c>
      <c r="E642" s="20" t="inlineStr">
        <is>
          <t>FOXCONN</t>
        </is>
      </c>
      <c r="F642" s="21" t="inlineStr">
        <is>
          <t>2003-04-07</t>
        </is>
      </c>
      <c r="G642" s="20" t="inlineStr">
        <is>
          <t>OFF</t>
        </is>
      </c>
      <c r="H642" s="21" t="inlineStr">
        <is>
          <t>2023-02-18</t>
        </is>
      </c>
      <c r="I642" s="21" t="inlineStr">
        <is>
          <t>2023-02-23</t>
        </is>
      </c>
      <c r="J642" s="20" t="inlineStr"/>
      <c r="K642" s="20" t="inlineStr">
        <is>
          <t>Công nhân</t>
        </is>
      </c>
      <c r="L642" s="20" t="inlineStr">
        <is>
          <t>Công nhân</t>
        </is>
      </c>
      <c r="M642" s="20" t="inlineStr"/>
      <c r="N642" s="20" t="inlineStr">
        <is>
          <t>LC1</t>
        </is>
      </c>
      <c r="O642" s="20" t="inlineStr">
        <is>
          <t>M-GROSS</t>
        </is>
      </c>
      <c r="P642" s="20" t="inlineStr"/>
      <c r="Q642" s="20" t="inlineStr">
        <is>
          <t>0</t>
        </is>
      </c>
      <c r="R642" s="22" t="n">
        <v>0</v>
      </c>
      <c r="S642" s="22" t="n">
        <v>4500000</v>
      </c>
      <c r="T642" s="22" t="n">
        <v>4500000</v>
      </c>
      <c r="U642" s="20" t="n">
        <v>0</v>
      </c>
      <c r="V642" s="20" t="n">
        <v>0</v>
      </c>
      <c r="W642" s="20" t="n">
        <v>0</v>
      </c>
      <c r="X642" s="22" t="n">
        <v>300000</v>
      </c>
      <c r="Y642" s="22" t="n">
        <v>200000</v>
      </c>
      <c r="Z642" s="22" t="n">
        <v>350000</v>
      </c>
      <c r="AA642" s="22" t="n">
        <v>220000</v>
      </c>
      <c r="AB642" s="22" t="n">
        <v>0</v>
      </c>
      <c r="AC642" s="20" t="inlineStr"/>
      <c r="AD642" s="20" t="inlineStr"/>
      <c r="AE642" s="20" t="inlineStr"/>
      <c r="AF642" s="20" t="inlineStr"/>
      <c r="AG642" s="20" t="inlineStr"/>
      <c r="AH642" s="20" t="inlineStr">
        <is>
          <t>038303011805</t>
        </is>
      </c>
      <c r="AI642" s="20" t="inlineStr">
        <is>
          <t>11.11111111111111%</t>
        </is>
      </c>
      <c r="AJ642" s="20" t="inlineStr">
        <is>
          <t>157039-01-1007/K1225/180223</t>
        </is>
      </c>
      <c r="AK642" s="20" t="inlineStr">
        <is>
          <t>Hợp đồng lao động Xác định thời hạn</t>
        </is>
      </c>
      <c r="AL642" s="20" t="inlineStr">
        <is>
          <t>2023-05-14</t>
        </is>
      </c>
    </row>
    <row r="643">
      <c r="A643" s="20" t="inlineStr">
        <is>
          <t>157038</t>
        </is>
      </c>
      <c r="B643" s="20" t="inlineStr">
        <is>
          <t>Nguyễn Thị Hạnh</t>
        </is>
      </c>
      <c r="C643" s="20" t="inlineStr">
        <is>
          <t>157038-01</t>
        </is>
      </c>
      <c r="D643" s="20" t="inlineStr">
        <is>
          <t>1007</t>
        </is>
      </c>
      <c r="E643" s="20" t="inlineStr">
        <is>
          <t>FOXCONN</t>
        </is>
      </c>
      <c r="F643" s="21" t="inlineStr">
        <is>
          <t>1995-09-10</t>
        </is>
      </c>
      <c r="G643" s="20" t="inlineStr">
        <is>
          <t>OFF</t>
        </is>
      </c>
      <c r="H643" s="21" t="inlineStr">
        <is>
          <t>2023-02-18</t>
        </is>
      </c>
      <c r="I643" s="21" t="inlineStr">
        <is>
          <t>2023-04-01</t>
        </is>
      </c>
      <c r="J643" s="20" t="inlineStr"/>
      <c r="K643" s="20" t="inlineStr">
        <is>
          <t>Công nhân</t>
        </is>
      </c>
      <c r="L643" s="20" t="inlineStr">
        <is>
          <t>Công nhân</t>
        </is>
      </c>
      <c r="M643" s="20" t="inlineStr"/>
      <c r="N643" s="20" t="inlineStr">
        <is>
          <t>LC1</t>
        </is>
      </c>
      <c r="O643" s="20" t="inlineStr">
        <is>
          <t>M-GROSS</t>
        </is>
      </c>
      <c r="P643" s="20" t="inlineStr"/>
      <c r="Q643" s="20" t="inlineStr">
        <is>
          <t>0</t>
        </is>
      </c>
      <c r="R643" s="22" t="n">
        <v>0</v>
      </c>
      <c r="S643" s="22" t="n">
        <v>4500000</v>
      </c>
      <c r="T643" s="22" t="n">
        <v>4500000</v>
      </c>
      <c r="U643" s="20" t="n">
        <v>0</v>
      </c>
      <c r="V643" s="20" t="n">
        <v>0</v>
      </c>
      <c r="W643" s="20" t="n">
        <v>0</v>
      </c>
      <c r="X643" s="22" t="n">
        <v>300000</v>
      </c>
      <c r="Y643" s="22" t="n">
        <v>200000</v>
      </c>
      <c r="Z643" s="22" t="n">
        <v>350000</v>
      </c>
      <c r="AA643" s="22" t="n">
        <v>220000</v>
      </c>
      <c r="AB643" s="22" t="n">
        <v>0</v>
      </c>
      <c r="AC643" s="20" t="inlineStr"/>
      <c r="AD643" s="20" t="inlineStr"/>
      <c r="AE643" s="20" t="inlineStr"/>
      <c r="AF643" s="20" t="inlineStr"/>
      <c r="AG643" s="20" t="inlineStr"/>
      <c r="AH643" s="20" t="inlineStr">
        <is>
          <t>038195010471</t>
        </is>
      </c>
      <c r="AI643" s="20" t="inlineStr">
        <is>
          <t>11.11111111111111%</t>
        </is>
      </c>
      <c r="AJ643" s="20" t="inlineStr">
        <is>
          <t>157038-01-1007/K1225/180223</t>
        </is>
      </c>
      <c r="AK643" s="20" t="inlineStr">
        <is>
          <t>Hợp đồng lao động Xác định thời hạn</t>
        </is>
      </c>
      <c r="AL643" s="20" t="inlineStr">
        <is>
          <t>2023-05-14</t>
        </is>
      </c>
    </row>
    <row r="644">
      <c r="A644" s="20" t="inlineStr">
        <is>
          <t>157046</t>
        </is>
      </c>
      <c r="B644" s="20" t="inlineStr">
        <is>
          <t>Lù Thị Xuân</t>
        </is>
      </c>
      <c r="C644" s="20" t="inlineStr">
        <is>
          <t>157046-01</t>
        </is>
      </c>
      <c r="D644" s="20" t="inlineStr">
        <is>
          <t>1007</t>
        </is>
      </c>
      <c r="E644" s="20" t="inlineStr">
        <is>
          <t>FOXCONN</t>
        </is>
      </c>
      <c r="F644" s="21" t="inlineStr">
        <is>
          <t>1992-10-15</t>
        </is>
      </c>
      <c r="G644" s="20" t="inlineStr">
        <is>
          <t>OFF</t>
        </is>
      </c>
      <c r="H644" s="21" t="inlineStr">
        <is>
          <t>2023-02-18</t>
        </is>
      </c>
      <c r="I644" s="21" t="inlineStr">
        <is>
          <t>2023-03-08</t>
        </is>
      </c>
      <c r="J644" s="20" t="inlineStr"/>
      <c r="K644" s="20" t="inlineStr">
        <is>
          <t>Công nhân</t>
        </is>
      </c>
      <c r="L644" s="20" t="inlineStr">
        <is>
          <t>Công nhân</t>
        </is>
      </c>
      <c r="M644" s="20" t="inlineStr"/>
      <c r="N644" s="20" t="inlineStr">
        <is>
          <t>LC1</t>
        </is>
      </c>
      <c r="O644" s="20" t="inlineStr">
        <is>
          <t>M-GROSS</t>
        </is>
      </c>
      <c r="P644" s="20" t="inlineStr"/>
      <c r="Q644" s="20" t="inlineStr">
        <is>
          <t>0</t>
        </is>
      </c>
      <c r="R644" s="22" t="n">
        <v>0</v>
      </c>
      <c r="S644" s="22" t="n">
        <v>4500000</v>
      </c>
      <c r="T644" s="22" t="n">
        <v>4500000</v>
      </c>
      <c r="U644" s="20" t="n">
        <v>0</v>
      </c>
      <c r="V644" s="20" t="n">
        <v>0</v>
      </c>
      <c r="W644" s="20" t="n">
        <v>0</v>
      </c>
      <c r="X644" s="22" t="n">
        <v>300000</v>
      </c>
      <c r="Y644" s="22" t="n">
        <v>200000</v>
      </c>
      <c r="Z644" s="22" t="n">
        <v>350000</v>
      </c>
      <c r="AA644" s="22" t="n">
        <v>220000</v>
      </c>
      <c r="AB644" s="22" t="n">
        <v>0</v>
      </c>
      <c r="AC644" s="20" t="inlineStr"/>
      <c r="AD644" s="20" t="inlineStr"/>
      <c r="AE644" s="20" t="inlineStr"/>
      <c r="AF644" s="20" t="inlineStr"/>
      <c r="AG644" s="20" t="inlineStr"/>
      <c r="AH644" s="20" t="inlineStr">
        <is>
          <t>002192005137</t>
        </is>
      </c>
      <c r="AI644" s="20" t="inlineStr">
        <is>
          <t>11.11111111111111%</t>
        </is>
      </c>
      <c r="AJ644" s="20" t="inlineStr">
        <is>
          <t>157046-01-1007/K1225/180223</t>
        </is>
      </c>
      <c r="AK644" s="20" t="inlineStr">
        <is>
          <t>Hợp đồng lao động Xác định thời hạn</t>
        </is>
      </c>
      <c r="AL644" s="20" t="inlineStr">
        <is>
          <t>2023-05-14</t>
        </is>
      </c>
    </row>
    <row r="645">
      <c r="A645" s="20" t="inlineStr">
        <is>
          <t>157033</t>
        </is>
      </c>
      <c r="B645" s="20" t="inlineStr">
        <is>
          <t>Đinh Thị Thiệm</t>
        </is>
      </c>
      <c r="C645" s="20" t="inlineStr">
        <is>
          <t>157033-01</t>
        </is>
      </c>
      <c r="D645" s="20" t="inlineStr">
        <is>
          <t>1007</t>
        </is>
      </c>
      <c r="E645" s="20" t="inlineStr">
        <is>
          <t>FOXCONN</t>
        </is>
      </c>
      <c r="F645" s="21" t="inlineStr">
        <is>
          <t>1987-03-13</t>
        </is>
      </c>
      <c r="G645" s="20" t="inlineStr">
        <is>
          <t>OFF</t>
        </is>
      </c>
      <c r="H645" s="21" t="inlineStr">
        <is>
          <t>2023-02-18</t>
        </is>
      </c>
      <c r="I645" s="21" t="inlineStr">
        <is>
          <t>2023-03-05</t>
        </is>
      </c>
      <c r="J645" s="20" t="inlineStr"/>
      <c r="K645" s="20" t="inlineStr">
        <is>
          <t>Công nhân</t>
        </is>
      </c>
      <c r="L645" s="20" t="inlineStr">
        <is>
          <t>Công nhân</t>
        </is>
      </c>
      <c r="M645" s="20" t="inlineStr"/>
      <c r="N645" s="20" t="inlineStr">
        <is>
          <t>LC1</t>
        </is>
      </c>
      <c r="O645" s="20" t="inlineStr">
        <is>
          <t>M-GROSS</t>
        </is>
      </c>
      <c r="P645" s="20" t="inlineStr"/>
      <c r="Q645" s="20" t="inlineStr">
        <is>
          <t>0</t>
        </is>
      </c>
      <c r="R645" s="22" t="n">
        <v>0</v>
      </c>
      <c r="S645" s="22" t="n">
        <v>4500000</v>
      </c>
      <c r="T645" s="22" t="n">
        <v>4500000</v>
      </c>
      <c r="U645" s="20" t="n">
        <v>0</v>
      </c>
      <c r="V645" s="20" t="n">
        <v>0</v>
      </c>
      <c r="W645" s="20" t="n">
        <v>0</v>
      </c>
      <c r="X645" s="22" t="n">
        <v>300000</v>
      </c>
      <c r="Y645" s="22" t="n">
        <v>200000</v>
      </c>
      <c r="Z645" s="22" t="n">
        <v>350000</v>
      </c>
      <c r="AA645" s="22" t="n">
        <v>220000</v>
      </c>
      <c r="AB645" s="22" t="n">
        <v>0</v>
      </c>
      <c r="AC645" s="20" t="inlineStr"/>
      <c r="AD645" s="20" t="inlineStr"/>
      <c r="AE645" s="20" t="inlineStr"/>
      <c r="AF645" s="20" t="inlineStr"/>
      <c r="AG645" s="20" t="inlineStr"/>
      <c r="AH645" s="20" t="inlineStr">
        <is>
          <t>020187008640</t>
        </is>
      </c>
      <c r="AI645" s="20" t="inlineStr">
        <is>
          <t>11.11111111111111%</t>
        </is>
      </c>
      <c r="AJ645" s="20" t="inlineStr">
        <is>
          <t>157033-01-1007/K1225/180223</t>
        </is>
      </c>
      <c r="AK645" s="20" t="inlineStr">
        <is>
          <t>Hợp đồng lao động Xác định thời hạn</t>
        </is>
      </c>
      <c r="AL645" s="20" t="inlineStr">
        <is>
          <t>2023-05-14</t>
        </is>
      </c>
    </row>
    <row r="646">
      <c r="A646" s="20" t="inlineStr">
        <is>
          <t>157031</t>
        </is>
      </c>
      <c r="B646" s="20" t="inlineStr">
        <is>
          <t>Lê Văn Phi</t>
        </is>
      </c>
      <c r="C646" s="20" t="inlineStr">
        <is>
          <t>157031-01</t>
        </is>
      </c>
      <c r="D646" s="20" t="inlineStr">
        <is>
          <t>1007</t>
        </is>
      </c>
      <c r="E646" s="20" t="inlineStr">
        <is>
          <t>FOXCONN</t>
        </is>
      </c>
      <c r="F646" s="21" t="inlineStr">
        <is>
          <t>1996-05-10</t>
        </is>
      </c>
      <c r="G646" s="20" t="inlineStr">
        <is>
          <t>OFF</t>
        </is>
      </c>
      <c r="H646" s="21" t="inlineStr">
        <is>
          <t>2023-02-18</t>
        </is>
      </c>
      <c r="I646" s="21" t="inlineStr">
        <is>
          <t>2023-03-03</t>
        </is>
      </c>
      <c r="J646" s="20" t="inlineStr"/>
      <c r="K646" s="20" t="inlineStr">
        <is>
          <t>Công nhân</t>
        </is>
      </c>
      <c r="L646" s="20" t="inlineStr">
        <is>
          <t>Công nhân</t>
        </is>
      </c>
      <c r="M646" s="20" t="inlineStr"/>
      <c r="N646" s="20" t="inlineStr">
        <is>
          <t>LC1</t>
        </is>
      </c>
      <c r="O646" s="20" t="inlineStr">
        <is>
          <t>M-GROSS</t>
        </is>
      </c>
      <c r="P646" s="20" t="inlineStr"/>
      <c r="Q646" s="20" t="inlineStr">
        <is>
          <t>0</t>
        </is>
      </c>
      <c r="R646" s="22" t="n">
        <v>0</v>
      </c>
      <c r="S646" s="22" t="n">
        <v>4500000</v>
      </c>
      <c r="T646" s="22" t="n">
        <v>4500000</v>
      </c>
      <c r="U646" s="20" t="n">
        <v>0</v>
      </c>
      <c r="V646" s="20" t="n">
        <v>0</v>
      </c>
      <c r="W646" s="20" t="n">
        <v>0</v>
      </c>
      <c r="X646" s="22" t="n">
        <v>300000</v>
      </c>
      <c r="Y646" s="22" t="n">
        <v>200000</v>
      </c>
      <c r="Z646" s="22" t="n">
        <v>350000</v>
      </c>
      <c r="AA646" s="22" t="n">
        <v>220000</v>
      </c>
      <c r="AB646" s="22" t="n">
        <v>0</v>
      </c>
      <c r="AC646" s="20" t="inlineStr"/>
      <c r="AD646" s="20" t="inlineStr"/>
      <c r="AE646" s="20" t="inlineStr"/>
      <c r="AF646" s="20" t="inlineStr"/>
      <c r="AG646" s="20" t="inlineStr"/>
      <c r="AH646" s="20" t="inlineStr">
        <is>
          <t>038096008722</t>
        </is>
      </c>
      <c r="AI646" s="20" t="inlineStr">
        <is>
          <t>11.11111111111111%</t>
        </is>
      </c>
      <c r="AJ646" s="20" t="inlineStr">
        <is>
          <t>157031-01-1007/K1225/180223</t>
        </is>
      </c>
      <c r="AK646" s="20" t="inlineStr">
        <is>
          <t>Hợp đồng lao động Xác định thời hạn</t>
        </is>
      </c>
      <c r="AL646" s="20" t="inlineStr">
        <is>
          <t>2023-05-14</t>
        </is>
      </c>
    </row>
    <row r="647">
      <c r="A647" s="20" t="inlineStr">
        <is>
          <t>156960</t>
        </is>
      </c>
      <c r="B647" s="20" t="inlineStr">
        <is>
          <t>Nguyễn Gia Tiến</t>
        </is>
      </c>
      <c r="C647" s="20" t="inlineStr">
        <is>
          <t>156960-01</t>
        </is>
      </c>
      <c r="D647" s="20" t="inlineStr">
        <is>
          <t>1007</t>
        </is>
      </c>
      <c r="E647" s="20" t="inlineStr">
        <is>
          <t>FOXCONN</t>
        </is>
      </c>
      <c r="F647" s="21" t="inlineStr">
        <is>
          <t>2001-07-09</t>
        </is>
      </c>
      <c r="G647" s="20" t="inlineStr">
        <is>
          <t>OFF</t>
        </is>
      </c>
      <c r="H647" s="21" t="inlineStr">
        <is>
          <t>2023-02-14</t>
        </is>
      </c>
      <c r="I647" s="21" t="inlineStr">
        <is>
          <t>2023-03-31</t>
        </is>
      </c>
      <c r="J647" s="20" t="inlineStr"/>
      <c r="K647" s="20" t="inlineStr">
        <is>
          <t>Công nhân</t>
        </is>
      </c>
      <c r="L647" s="20" t="inlineStr">
        <is>
          <t>Công nhân</t>
        </is>
      </c>
      <c r="M647" s="20" t="inlineStr"/>
      <c r="N647" s="20" t="inlineStr">
        <is>
          <t>LC1</t>
        </is>
      </c>
      <c r="O647" s="20" t="inlineStr">
        <is>
          <t>M-GROSS</t>
        </is>
      </c>
      <c r="P647" s="20" t="inlineStr"/>
      <c r="Q647" s="20" t="inlineStr">
        <is>
          <t>0</t>
        </is>
      </c>
      <c r="R647" s="22" t="n">
        <v>0</v>
      </c>
      <c r="S647" s="22" t="n">
        <v>4500000</v>
      </c>
      <c r="T647" s="22" t="n">
        <v>4500000</v>
      </c>
      <c r="U647" s="20" t="n">
        <v>0</v>
      </c>
      <c r="V647" s="20" t="n">
        <v>0</v>
      </c>
      <c r="W647" s="20" t="n">
        <v>0</v>
      </c>
      <c r="X647" s="22" t="n">
        <v>300000</v>
      </c>
      <c r="Y647" s="22" t="n">
        <v>200000</v>
      </c>
      <c r="Z647" s="22" t="n">
        <v>350000</v>
      </c>
      <c r="AA647" s="22" t="n">
        <v>220000</v>
      </c>
      <c r="AB647" s="22" t="n">
        <v>0</v>
      </c>
      <c r="AC647" s="20" t="inlineStr"/>
      <c r="AD647" s="20" t="inlineStr"/>
      <c r="AE647" s="20" t="inlineStr"/>
      <c r="AF647" s="20" t="inlineStr"/>
      <c r="AG647" s="20" t="inlineStr"/>
      <c r="AH647" s="20" t="inlineStr">
        <is>
          <t>071007756</t>
        </is>
      </c>
      <c r="AI647" s="20" t="inlineStr">
        <is>
          <t>11.11111111111111%</t>
        </is>
      </c>
      <c r="AJ647" s="20" t="inlineStr">
        <is>
          <t>156960-01-1007/K1225/140223</t>
        </is>
      </c>
      <c r="AK647" s="20" t="inlineStr">
        <is>
          <t>Hợp đồng lao động Xác định thời hạn</t>
        </is>
      </c>
      <c r="AL647" s="20" t="inlineStr">
        <is>
          <t>2023-05-14</t>
        </is>
      </c>
    </row>
    <row r="648">
      <c r="A648" s="20" t="inlineStr">
        <is>
          <t>156970</t>
        </is>
      </c>
      <c r="B648" s="20" t="inlineStr">
        <is>
          <t>Ngân Văn Lân</t>
        </is>
      </c>
      <c r="C648" s="20" t="inlineStr">
        <is>
          <t>156970-01</t>
        </is>
      </c>
      <c r="D648" s="20" t="inlineStr">
        <is>
          <t>1007</t>
        </is>
      </c>
      <c r="E648" s="20" t="inlineStr">
        <is>
          <t>FOXCONN</t>
        </is>
      </c>
      <c r="F648" s="21" t="inlineStr">
        <is>
          <t>1998-10-07</t>
        </is>
      </c>
      <c r="G648" s="20" t="inlineStr">
        <is>
          <t>OFF</t>
        </is>
      </c>
      <c r="H648" s="21" t="inlineStr">
        <is>
          <t>2023-02-14</t>
        </is>
      </c>
      <c r="I648" s="21" t="inlineStr">
        <is>
          <t>2023-02-26</t>
        </is>
      </c>
      <c r="J648" s="20" t="inlineStr"/>
      <c r="K648" s="20" t="inlineStr">
        <is>
          <t>Công nhân</t>
        </is>
      </c>
      <c r="L648" s="20" t="inlineStr">
        <is>
          <t>Công nhân</t>
        </is>
      </c>
      <c r="M648" s="20" t="inlineStr"/>
      <c r="N648" s="20" t="inlineStr">
        <is>
          <t>LC1</t>
        </is>
      </c>
      <c r="O648" s="20" t="inlineStr">
        <is>
          <t>M-GROSS</t>
        </is>
      </c>
      <c r="P648" s="20" t="inlineStr"/>
      <c r="Q648" s="20" t="inlineStr">
        <is>
          <t>0</t>
        </is>
      </c>
      <c r="R648" s="22" t="n">
        <v>0</v>
      </c>
      <c r="S648" s="22" t="n">
        <v>4500000</v>
      </c>
      <c r="T648" s="22" t="n">
        <v>4500000</v>
      </c>
      <c r="U648" s="20" t="n">
        <v>0</v>
      </c>
      <c r="V648" s="20" t="n">
        <v>0</v>
      </c>
      <c r="W648" s="20" t="n">
        <v>0</v>
      </c>
      <c r="X648" s="22" t="n">
        <v>300000</v>
      </c>
      <c r="Y648" s="22" t="n">
        <v>200000</v>
      </c>
      <c r="Z648" s="22" t="n">
        <v>350000</v>
      </c>
      <c r="AA648" s="22" t="n">
        <v>220000</v>
      </c>
      <c r="AB648" s="22" t="n">
        <v>0</v>
      </c>
      <c r="AC648" s="20" t="inlineStr"/>
      <c r="AD648" s="20" t="inlineStr"/>
      <c r="AE648" s="20" t="inlineStr"/>
      <c r="AF648" s="20" t="inlineStr"/>
      <c r="AG648" s="20" t="inlineStr"/>
      <c r="AH648" s="20" t="inlineStr">
        <is>
          <t>038098016044</t>
        </is>
      </c>
      <c r="AI648" s="20" t="inlineStr">
        <is>
          <t>11.11111111111111%</t>
        </is>
      </c>
      <c r="AJ648" s="20" t="inlineStr">
        <is>
          <t>156970-01-1007/K1225/140223</t>
        </is>
      </c>
      <c r="AK648" s="20" t="inlineStr">
        <is>
          <t>Hợp đồng lao động Xác định thời hạn</t>
        </is>
      </c>
      <c r="AL648" s="20" t="inlineStr">
        <is>
          <t>2023-05-14</t>
        </is>
      </c>
    </row>
    <row r="649">
      <c r="A649" s="20" t="inlineStr">
        <is>
          <t>156967</t>
        </is>
      </c>
      <c r="B649" s="20" t="inlineStr">
        <is>
          <t>Ngô Văn Tuấn Anh</t>
        </is>
      </c>
      <c r="C649" s="20" t="inlineStr">
        <is>
          <t>156967-01</t>
        </is>
      </c>
      <c r="D649" s="20" t="inlineStr">
        <is>
          <t>1007</t>
        </is>
      </c>
      <c r="E649" s="20" t="inlineStr">
        <is>
          <t>FOXCONN</t>
        </is>
      </c>
      <c r="F649" s="21" t="inlineStr">
        <is>
          <t>2001-03-15</t>
        </is>
      </c>
      <c r="G649" s="20" t="inlineStr">
        <is>
          <t>OFF</t>
        </is>
      </c>
      <c r="H649" s="21" t="inlineStr">
        <is>
          <t>2023-02-14</t>
        </is>
      </c>
      <c r="I649" s="21" t="inlineStr">
        <is>
          <t>2023-02-15</t>
        </is>
      </c>
      <c r="J649" s="20" t="inlineStr"/>
      <c r="K649" s="20" t="inlineStr">
        <is>
          <t>Công nhân</t>
        </is>
      </c>
      <c r="L649" s="20" t="inlineStr">
        <is>
          <t>Công nhân</t>
        </is>
      </c>
      <c r="M649" s="20" t="inlineStr"/>
      <c r="N649" s="20" t="inlineStr">
        <is>
          <t>LC1</t>
        </is>
      </c>
      <c r="O649" s="20" t="inlineStr">
        <is>
          <t>M-GROSS</t>
        </is>
      </c>
      <c r="P649" s="20" t="inlineStr"/>
      <c r="Q649" s="20" t="inlineStr">
        <is>
          <t>0</t>
        </is>
      </c>
      <c r="R649" s="22" t="n">
        <v>0</v>
      </c>
      <c r="S649" s="22" t="n">
        <v>4500000</v>
      </c>
      <c r="T649" s="22" t="n">
        <v>4500000</v>
      </c>
      <c r="U649" s="20" t="n">
        <v>0</v>
      </c>
      <c r="V649" s="20" t="n">
        <v>0</v>
      </c>
      <c r="W649" s="20" t="n">
        <v>0</v>
      </c>
      <c r="X649" s="22" t="n">
        <v>300000</v>
      </c>
      <c r="Y649" s="22" t="n">
        <v>200000</v>
      </c>
      <c r="Z649" s="22" t="n">
        <v>350000</v>
      </c>
      <c r="AA649" s="22" t="n">
        <v>220000</v>
      </c>
      <c r="AB649" s="22" t="n">
        <v>0</v>
      </c>
      <c r="AC649" s="20" t="inlineStr"/>
      <c r="AD649" s="20" t="inlineStr"/>
      <c r="AE649" s="20" t="inlineStr"/>
      <c r="AF649" s="20" t="inlineStr"/>
      <c r="AG649" s="20" t="inlineStr"/>
      <c r="AH649" s="20" t="inlineStr">
        <is>
          <t>001201016401</t>
        </is>
      </c>
      <c r="AI649" s="20" t="inlineStr">
        <is>
          <t>0%</t>
        </is>
      </c>
      <c r="AJ649" s="20" t="inlineStr">
        <is>
          <t>156967-01-1007/K1225/140223</t>
        </is>
      </c>
      <c r="AK649" s="20" t="inlineStr">
        <is>
          <t>Hợp đồng lao động Xác định thời hạn</t>
        </is>
      </c>
      <c r="AL649" s="20" t="inlineStr">
        <is>
          <t>2023-05-14</t>
        </is>
      </c>
    </row>
    <row r="650">
      <c r="A650" s="20" t="inlineStr">
        <is>
          <t>156969</t>
        </is>
      </c>
      <c r="B650" s="20" t="inlineStr">
        <is>
          <t>Lê Hồng Trang</t>
        </is>
      </c>
      <c r="C650" s="20" t="inlineStr">
        <is>
          <t>156969-01</t>
        </is>
      </c>
      <c r="D650" s="20" t="inlineStr">
        <is>
          <t>1007</t>
        </is>
      </c>
      <c r="E650" s="20" t="inlineStr">
        <is>
          <t>FOXCONN</t>
        </is>
      </c>
      <c r="F650" s="21" t="inlineStr">
        <is>
          <t>1993-10-12</t>
        </is>
      </c>
      <c r="G650" s="20" t="inlineStr">
        <is>
          <t>OFF</t>
        </is>
      </c>
      <c r="H650" s="21" t="inlineStr">
        <is>
          <t>2023-02-14</t>
        </is>
      </c>
      <c r="I650" s="21" t="inlineStr">
        <is>
          <t>2023-03-07</t>
        </is>
      </c>
      <c r="J650" s="20" t="inlineStr"/>
      <c r="K650" s="20" t="inlineStr">
        <is>
          <t>Công nhân</t>
        </is>
      </c>
      <c r="L650" s="20" t="inlineStr">
        <is>
          <t>Công nhân</t>
        </is>
      </c>
      <c r="M650" s="20" t="inlineStr"/>
      <c r="N650" s="20" t="inlineStr">
        <is>
          <t>LC1</t>
        </is>
      </c>
      <c r="O650" s="20" t="inlineStr">
        <is>
          <t>M-GROSS</t>
        </is>
      </c>
      <c r="P650" s="20" t="inlineStr"/>
      <c r="Q650" s="20" t="inlineStr">
        <is>
          <t>0</t>
        </is>
      </c>
      <c r="R650" s="22" t="n">
        <v>0</v>
      </c>
      <c r="S650" s="22" t="n">
        <v>4500000</v>
      </c>
      <c r="T650" s="22" t="n">
        <v>4500000</v>
      </c>
      <c r="U650" s="20" t="n">
        <v>0</v>
      </c>
      <c r="V650" s="20" t="n">
        <v>0</v>
      </c>
      <c r="W650" s="20" t="n">
        <v>0</v>
      </c>
      <c r="X650" s="22" t="n">
        <v>300000</v>
      </c>
      <c r="Y650" s="22" t="n">
        <v>200000</v>
      </c>
      <c r="Z650" s="22" t="n">
        <v>350000</v>
      </c>
      <c r="AA650" s="22" t="n">
        <v>220000</v>
      </c>
      <c r="AB650" s="22" t="n">
        <v>0</v>
      </c>
      <c r="AC650" s="20" t="inlineStr"/>
      <c r="AD650" s="20" t="inlineStr"/>
      <c r="AE650" s="20" t="inlineStr"/>
      <c r="AF650" s="20" t="inlineStr"/>
      <c r="AG650" s="20" t="inlineStr"/>
      <c r="AH650" s="20" t="inlineStr">
        <is>
          <t>038093045787</t>
        </is>
      </c>
      <c r="AI650" s="20" t="inlineStr">
        <is>
          <t>11.11111111111111%</t>
        </is>
      </c>
      <c r="AJ650" s="20" t="inlineStr">
        <is>
          <t>156969-01-1007/K1225/140223</t>
        </is>
      </c>
      <c r="AK650" s="20" t="inlineStr">
        <is>
          <t>Hợp đồng lao động Xác định thời hạn</t>
        </is>
      </c>
      <c r="AL650" s="20" t="inlineStr">
        <is>
          <t>2023-05-14</t>
        </is>
      </c>
    </row>
    <row r="651">
      <c r="A651" s="20" t="inlineStr">
        <is>
          <t>156961</t>
        </is>
      </c>
      <c r="B651" s="20" t="inlineStr">
        <is>
          <t>Hà Hữu Luân</t>
        </is>
      </c>
      <c r="C651" s="20" t="inlineStr">
        <is>
          <t>156961-01</t>
        </is>
      </c>
      <c r="D651" s="20" t="inlineStr">
        <is>
          <t>1007</t>
        </is>
      </c>
      <c r="E651" s="20" t="inlineStr">
        <is>
          <t>FOXCONN</t>
        </is>
      </c>
      <c r="F651" s="21" t="inlineStr">
        <is>
          <t>2001-10-16</t>
        </is>
      </c>
      <c r="G651" s="20" t="inlineStr">
        <is>
          <t>OFF</t>
        </is>
      </c>
      <c r="H651" s="21" t="inlineStr">
        <is>
          <t>2023-02-14</t>
        </is>
      </c>
      <c r="I651" s="21" t="inlineStr">
        <is>
          <t>2023-03-17</t>
        </is>
      </c>
      <c r="J651" s="20" t="inlineStr"/>
      <c r="K651" s="20" t="inlineStr">
        <is>
          <t>Công nhân</t>
        </is>
      </c>
      <c r="L651" s="20" t="inlineStr">
        <is>
          <t>Công nhân</t>
        </is>
      </c>
      <c r="M651" s="20" t="inlineStr"/>
      <c r="N651" s="20" t="inlineStr">
        <is>
          <t>LC1</t>
        </is>
      </c>
      <c r="O651" s="20" t="inlineStr">
        <is>
          <t>M-GROSS</t>
        </is>
      </c>
      <c r="P651" s="20" t="inlineStr"/>
      <c r="Q651" s="20" t="inlineStr">
        <is>
          <t>0</t>
        </is>
      </c>
      <c r="R651" s="22" t="n">
        <v>0</v>
      </c>
      <c r="S651" s="22" t="n">
        <v>4500000</v>
      </c>
      <c r="T651" s="22" t="n">
        <v>4500000</v>
      </c>
      <c r="U651" s="20" t="n">
        <v>0</v>
      </c>
      <c r="V651" s="20" t="n">
        <v>0</v>
      </c>
      <c r="W651" s="20" t="n">
        <v>0</v>
      </c>
      <c r="X651" s="22" t="n">
        <v>300000</v>
      </c>
      <c r="Y651" s="22" t="n">
        <v>200000</v>
      </c>
      <c r="Z651" s="22" t="n">
        <v>350000</v>
      </c>
      <c r="AA651" s="22" t="n">
        <v>220000</v>
      </c>
      <c r="AB651" s="22" t="n">
        <v>0</v>
      </c>
      <c r="AC651" s="20" t="inlineStr"/>
      <c r="AD651" s="20" t="inlineStr"/>
      <c r="AE651" s="20" t="inlineStr"/>
      <c r="AF651" s="20" t="inlineStr"/>
      <c r="AG651" s="20" t="inlineStr"/>
      <c r="AH651" s="20" t="inlineStr">
        <is>
          <t>071083094</t>
        </is>
      </c>
      <c r="AI651" s="20" t="inlineStr">
        <is>
          <t>11.11111111111111%</t>
        </is>
      </c>
      <c r="AJ651" s="20" t="inlineStr">
        <is>
          <t>156961-01-1007/K1225/140223</t>
        </is>
      </c>
      <c r="AK651" s="20" t="inlineStr">
        <is>
          <t>Hợp đồng lao động Xác định thời hạn</t>
        </is>
      </c>
      <c r="AL651" s="20" t="inlineStr">
        <is>
          <t>2023-05-14</t>
        </is>
      </c>
    </row>
    <row r="652">
      <c r="A652" s="20" t="inlineStr">
        <is>
          <t>156968</t>
        </is>
      </c>
      <c r="B652" s="20" t="inlineStr">
        <is>
          <t>Nguyễn Thị Hường</t>
        </is>
      </c>
      <c r="C652" s="20" t="inlineStr">
        <is>
          <t>156968-01</t>
        </is>
      </c>
      <c r="D652" s="20" t="inlineStr">
        <is>
          <t>1007</t>
        </is>
      </c>
      <c r="E652" s="20" t="inlineStr">
        <is>
          <t>FOXCONN</t>
        </is>
      </c>
      <c r="F652" s="21" t="inlineStr">
        <is>
          <t>1989-09-27</t>
        </is>
      </c>
      <c r="G652" s="20" t="inlineStr">
        <is>
          <t>OFF</t>
        </is>
      </c>
      <c r="H652" s="21" t="inlineStr">
        <is>
          <t>2023-02-14</t>
        </is>
      </c>
      <c r="I652" s="21" t="inlineStr">
        <is>
          <t>2023-03-01</t>
        </is>
      </c>
      <c r="J652" s="20" t="inlineStr"/>
      <c r="K652" s="20" t="inlineStr">
        <is>
          <t>Công nhân</t>
        </is>
      </c>
      <c r="L652" s="20" t="inlineStr">
        <is>
          <t>Công nhân</t>
        </is>
      </c>
      <c r="M652" s="20" t="inlineStr"/>
      <c r="N652" s="20" t="inlineStr">
        <is>
          <t>LC1</t>
        </is>
      </c>
      <c r="O652" s="20" t="inlineStr">
        <is>
          <t>M-GROSS</t>
        </is>
      </c>
      <c r="P652" s="20" t="inlineStr"/>
      <c r="Q652" s="20" t="inlineStr">
        <is>
          <t>0</t>
        </is>
      </c>
      <c r="R652" s="22" t="n">
        <v>0</v>
      </c>
      <c r="S652" s="22" t="n">
        <v>4500000</v>
      </c>
      <c r="T652" s="22" t="n">
        <v>4500000</v>
      </c>
      <c r="U652" s="20" t="n">
        <v>0</v>
      </c>
      <c r="V652" s="20" t="n">
        <v>0</v>
      </c>
      <c r="W652" s="20" t="n">
        <v>0</v>
      </c>
      <c r="X652" s="22" t="n">
        <v>300000</v>
      </c>
      <c r="Y652" s="22" t="n">
        <v>200000</v>
      </c>
      <c r="Z652" s="22" t="n">
        <v>350000</v>
      </c>
      <c r="AA652" s="22" t="n">
        <v>220000</v>
      </c>
      <c r="AB652" s="22" t="n">
        <v>0</v>
      </c>
      <c r="AC652" s="20" t="inlineStr"/>
      <c r="AD652" s="20" t="inlineStr"/>
      <c r="AE652" s="20" t="inlineStr"/>
      <c r="AF652" s="20" t="inlineStr"/>
      <c r="AG652" s="20" t="inlineStr"/>
      <c r="AH652" s="20" t="inlineStr">
        <is>
          <t>002189005570</t>
        </is>
      </c>
      <c r="AI652" s="20" t="inlineStr">
        <is>
          <t>11.11111111111111%</t>
        </is>
      </c>
      <c r="AJ652" s="20" t="inlineStr">
        <is>
          <t>156968-01-1007/K1225/140223</t>
        </is>
      </c>
      <c r="AK652" s="20" t="inlineStr">
        <is>
          <t>Hợp đồng lao động Xác định thời hạn</t>
        </is>
      </c>
      <c r="AL652" s="20" t="inlineStr">
        <is>
          <t>2023-05-14</t>
        </is>
      </c>
    </row>
    <row r="653">
      <c r="A653" s="20" t="inlineStr">
        <is>
          <t>152819</t>
        </is>
      </c>
      <c r="B653" s="20" t="inlineStr">
        <is>
          <t>Nguyễn Văn Cường</t>
        </is>
      </c>
      <c r="C653" s="20" t="inlineStr">
        <is>
          <t>152819-02</t>
        </is>
      </c>
      <c r="D653" s="20" t="inlineStr">
        <is>
          <t>1007</t>
        </is>
      </c>
      <c r="E653" s="20" t="inlineStr">
        <is>
          <t>FOXCONN</t>
        </is>
      </c>
      <c r="F653" s="21" t="inlineStr">
        <is>
          <t>1995-02-02</t>
        </is>
      </c>
      <c r="G653" s="20" t="inlineStr">
        <is>
          <t>OFF</t>
        </is>
      </c>
      <c r="H653" s="21" t="inlineStr">
        <is>
          <t>2023-02-14</t>
        </is>
      </c>
      <c r="I653" s="21" t="inlineStr">
        <is>
          <t>2023-03-05</t>
        </is>
      </c>
      <c r="J653" s="20" t="inlineStr"/>
      <c r="K653" s="20" t="inlineStr">
        <is>
          <t>Công nhân</t>
        </is>
      </c>
      <c r="L653" s="20" t="inlineStr">
        <is>
          <t>Công nhân</t>
        </is>
      </c>
      <c r="M653" s="20" t="inlineStr"/>
      <c r="N653" s="20" t="inlineStr">
        <is>
          <t>LC1</t>
        </is>
      </c>
      <c r="O653" s="20" t="inlineStr">
        <is>
          <t>M-GROSS</t>
        </is>
      </c>
      <c r="P653" s="20" t="inlineStr"/>
      <c r="Q653" s="20" t="inlineStr">
        <is>
          <t>0</t>
        </is>
      </c>
      <c r="R653" s="22" t="n">
        <v>0</v>
      </c>
      <c r="S653" s="22" t="n">
        <v>4500000</v>
      </c>
      <c r="T653" s="22" t="n">
        <v>4500000</v>
      </c>
      <c r="U653" s="20" t="n">
        <v>0</v>
      </c>
      <c r="V653" s="20" t="n">
        <v>0</v>
      </c>
      <c r="W653" s="20" t="n">
        <v>0</v>
      </c>
      <c r="X653" s="22" t="n">
        <v>300000</v>
      </c>
      <c r="Y653" s="22" t="n">
        <v>200000</v>
      </c>
      <c r="Z653" s="22" t="n">
        <v>350000</v>
      </c>
      <c r="AA653" s="22" t="n">
        <v>220000</v>
      </c>
      <c r="AB653" s="22" t="n">
        <v>0</v>
      </c>
      <c r="AC653" s="20" t="inlineStr"/>
      <c r="AD653" s="20" t="inlineStr"/>
      <c r="AE653" s="20" t="inlineStr"/>
      <c r="AF653" s="20" t="inlineStr"/>
      <c r="AG653" s="20" t="inlineStr"/>
      <c r="AH653" s="20" t="inlineStr">
        <is>
          <t>027095007946</t>
        </is>
      </c>
      <c r="AI653" s="20" t="inlineStr">
        <is>
          <t>11.11111111111111%</t>
        </is>
      </c>
      <c r="AJ653" s="20" t="inlineStr">
        <is>
          <t>152819-01-1007/K1225/140223</t>
        </is>
      </c>
      <c r="AK653" s="20" t="inlineStr">
        <is>
          <t>Hợp đồng lao động Xác định thời hạn</t>
        </is>
      </c>
      <c r="AL653" s="20" t="inlineStr">
        <is>
          <t>2023-05-14</t>
        </is>
      </c>
    </row>
    <row r="654">
      <c r="A654" s="20" t="inlineStr">
        <is>
          <t>156973</t>
        </is>
      </c>
      <c r="B654" s="20" t="inlineStr">
        <is>
          <t>Nguyễn Trọng Đức</t>
        </is>
      </c>
      <c r="C654" s="20" t="inlineStr">
        <is>
          <t>156973-01</t>
        </is>
      </c>
      <c r="D654" s="20" t="inlineStr">
        <is>
          <t>1007</t>
        </is>
      </c>
      <c r="E654" s="20" t="inlineStr">
        <is>
          <t>FOXCONN</t>
        </is>
      </c>
      <c r="F654" s="21" t="inlineStr">
        <is>
          <t>2001-05-05</t>
        </is>
      </c>
      <c r="G654" s="20" t="inlineStr">
        <is>
          <t>OFF</t>
        </is>
      </c>
      <c r="H654" s="21" t="inlineStr">
        <is>
          <t>2023-02-14</t>
        </is>
      </c>
      <c r="I654" s="21" t="inlineStr">
        <is>
          <t>2023-02-15</t>
        </is>
      </c>
      <c r="J654" s="20" t="inlineStr"/>
      <c r="K654" s="20" t="inlineStr">
        <is>
          <t>Công nhân</t>
        </is>
      </c>
      <c r="L654" s="20" t="inlineStr">
        <is>
          <t>Công nhân</t>
        </is>
      </c>
      <c r="M654" s="20" t="inlineStr"/>
      <c r="N654" s="20" t="inlineStr">
        <is>
          <t>LC1</t>
        </is>
      </c>
      <c r="O654" s="20" t="inlineStr">
        <is>
          <t>M-GROSS</t>
        </is>
      </c>
      <c r="P654" s="20" t="inlineStr"/>
      <c r="Q654" s="20" t="inlineStr">
        <is>
          <t>0</t>
        </is>
      </c>
      <c r="R654" s="22" t="n">
        <v>0</v>
      </c>
      <c r="S654" s="22" t="n">
        <v>4500000</v>
      </c>
      <c r="T654" s="22" t="n">
        <v>4500000</v>
      </c>
      <c r="U654" s="20" t="n">
        <v>0</v>
      </c>
      <c r="V654" s="20" t="n">
        <v>0</v>
      </c>
      <c r="W654" s="20" t="n">
        <v>0</v>
      </c>
      <c r="X654" s="22" t="n">
        <v>300000</v>
      </c>
      <c r="Y654" s="22" t="n">
        <v>200000</v>
      </c>
      <c r="Z654" s="22" t="n">
        <v>350000</v>
      </c>
      <c r="AA654" s="22" t="n">
        <v>220000</v>
      </c>
      <c r="AB654" s="22" t="n">
        <v>0</v>
      </c>
      <c r="AC654" s="20" t="inlineStr"/>
      <c r="AD654" s="20" t="inlineStr"/>
      <c r="AE654" s="20" t="inlineStr"/>
      <c r="AF654" s="20" t="inlineStr"/>
      <c r="AG654" s="20" t="inlineStr"/>
      <c r="AH654" s="20" t="inlineStr">
        <is>
          <t>040201017737</t>
        </is>
      </c>
      <c r="AI654" s="20" t="inlineStr">
        <is>
          <t>0%</t>
        </is>
      </c>
      <c r="AJ654" s="20" t="inlineStr">
        <is>
          <t>156973-01-1007/K1225/140223</t>
        </is>
      </c>
      <c r="AK654" s="20" t="inlineStr">
        <is>
          <t>Hợp đồng lao động Xác định thời hạn</t>
        </is>
      </c>
      <c r="AL654" s="20" t="inlineStr">
        <is>
          <t>2023-05-14</t>
        </is>
      </c>
    </row>
    <row r="655">
      <c r="A655" s="20" t="inlineStr">
        <is>
          <t>156972</t>
        </is>
      </c>
      <c r="B655" s="20" t="inlineStr">
        <is>
          <t>Hà Thị Nghiệm</t>
        </is>
      </c>
      <c r="C655" s="20" t="inlineStr">
        <is>
          <t>156972-01</t>
        </is>
      </c>
      <c r="D655" s="20" t="inlineStr">
        <is>
          <t>1007</t>
        </is>
      </c>
      <c r="E655" s="20" t="inlineStr">
        <is>
          <t>FOXCONN</t>
        </is>
      </c>
      <c r="F655" s="21" t="inlineStr">
        <is>
          <t>1998-06-12</t>
        </is>
      </c>
      <c r="G655" s="20" t="inlineStr">
        <is>
          <t>OFF</t>
        </is>
      </c>
      <c r="H655" s="21" t="inlineStr">
        <is>
          <t>2023-02-14</t>
        </is>
      </c>
      <c r="I655" s="21" t="inlineStr">
        <is>
          <t>2023-02-15</t>
        </is>
      </c>
      <c r="J655" s="20" t="inlineStr"/>
      <c r="K655" s="20" t="inlineStr">
        <is>
          <t>Công nhân</t>
        </is>
      </c>
      <c r="L655" s="20" t="inlineStr">
        <is>
          <t>Công nhân</t>
        </is>
      </c>
      <c r="M655" s="20" t="inlineStr"/>
      <c r="N655" s="20" t="inlineStr">
        <is>
          <t>LC1</t>
        </is>
      </c>
      <c r="O655" s="20" t="inlineStr">
        <is>
          <t>M-GROSS</t>
        </is>
      </c>
      <c r="P655" s="20" t="inlineStr"/>
      <c r="Q655" s="20" t="inlineStr">
        <is>
          <t>0</t>
        </is>
      </c>
      <c r="R655" s="22" t="n">
        <v>0</v>
      </c>
      <c r="S655" s="22" t="n">
        <v>4500000</v>
      </c>
      <c r="T655" s="22" t="n">
        <v>4500000</v>
      </c>
      <c r="U655" s="20" t="n">
        <v>0</v>
      </c>
      <c r="V655" s="20" t="n">
        <v>0</v>
      </c>
      <c r="W655" s="20" t="n">
        <v>0</v>
      </c>
      <c r="X655" s="22" t="n">
        <v>300000</v>
      </c>
      <c r="Y655" s="22" t="n">
        <v>200000</v>
      </c>
      <c r="Z655" s="22" t="n">
        <v>350000</v>
      </c>
      <c r="AA655" s="22" t="n">
        <v>220000</v>
      </c>
      <c r="AB655" s="22" t="n">
        <v>0</v>
      </c>
      <c r="AC655" s="20" t="inlineStr"/>
      <c r="AD655" s="20" t="inlineStr"/>
      <c r="AE655" s="20" t="inlineStr"/>
      <c r="AF655" s="20" t="inlineStr"/>
      <c r="AG655" s="20" t="inlineStr"/>
      <c r="AH655" s="20" t="inlineStr">
        <is>
          <t>038198010501</t>
        </is>
      </c>
      <c r="AI655" s="20" t="inlineStr">
        <is>
          <t>0%</t>
        </is>
      </c>
      <c r="AJ655" s="20" t="inlineStr">
        <is>
          <t>156972-01-1007/K1225/140223</t>
        </is>
      </c>
      <c r="AK655" s="20" t="inlineStr">
        <is>
          <t>Hợp đồng lao động Xác định thời hạn</t>
        </is>
      </c>
      <c r="AL655" s="20" t="inlineStr">
        <is>
          <t>2023-05-14</t>
        </is>
      </c>
    </row>
    <row r="656">
      <c r="A656" s="20" t="inlineStr">
        <is>
          <t>156966</t>
        </is>
      </c>
      <c r="B656" s="20" t="inlineStr">
        <is>
          <t>Ly Văn Phong</t>
        </is>
      </c>
      <c r="C656" s="20" t="inlineStr">
        <is>
          <t>156966-01</t>
        </is>
      </c>
      <c r="D656" s="20" t="inlineStr">
        <is>
          <t>1007</t>
        </is>
      </c>
      <c r="E656" s="20" t="inlineStr">
        <is>
          <t>FOXCONN</t>
        </is>
      </c>
      <c r="F656" s="21" t="inlineStr">
        <is>
          <t>2001-10-25</t>
        </is>
      </c>
      <c r="G656" s="20" t="inlineStr">
        <is>
          <t>OFF</t>
        </is>
      </c>
      <c r="H656" s="21" t="inlineStr">
        <is>
          <t>2023-02-14</t>
        </is>
      </c>
      <c r="I656" s="21" t="inlineStr">
        <is>
          <t>2023-02-15</t>
        </is>
      </c>
      <c r="J656" s="20" t="inlineStr"/>
      <c r="K656" s="20" t="inlineStr">
        <is>
          <t>Công nhân</t>
        </is>
      </c>
      <c r="L656" s="20" t="inlineStr">
        <is>
          <t>Công nhân</t>
        </is>
      </c>
      <c r="M656" s="20" t="inlineStr"/>
      <c r="N656" s="20" t="inlineStr">
        <is>
          <t>LC1</t>
        </is>
      </c>
      <c r="O656" s="20" t="inlineStr">
        <is>
          <t>M-GROSS</t>
        </is>
      </c>
      <c r="P656" s="20" t="inlineStr"/>
      <c r="Q656" s="20" t="inlineStr">
        <is>
          <t>0</t>
        </is>
      </c>
      <c r="R656" s="22" t="n">
        <v>0</v>
      </c>
      <c r="S656" s="22" t="n">
        <v>4500000</v>
      </c>
      <c r="T656" s="22" t="n">
        <v>4500000</v>
      </c>
      <c r="U656" s="20" t="n">
        <v>0</v>
      </c>
      <c r="V656" s="20" t="n">
        <v>0</v>
      </c>
      <c r="W656" s="20" t="n">
        <v>0</v>
      </c>
      <c r="X656" s="22" t="n">
        <v>300000</v>
      </c>
      <c r="Y656" s="22" t="n">
        <v>200000</v>
      </c>
      <c r="Z656" s="22" t="n">
        <v>350000</v>
      </c>
      <c r="AA656" s="22" t="n">
        <v>220000</v>
      </c>
      <c r="AB656" s="22" t="n">
        <v>0</v>
      </c>
      <c r="AC656" s="20" t="inlineStr"/>
      <c r="AD656" s="20" t="inlineStr"/>
      <c r="AE656" s="20" t="inlineStr"/>
      <c r="AF656" s="20" t="inlineStr"/>
      <c r="AG656" s="20" t="inlineStr"/>
      <c r="AH656" s="20" t="inlineStr">
        <is>
          <t>002201005292</t>
        </is>
      </c>
      <c r="AI656" s="20" t="inlineStr">
        <is>
          <t>0%</t>
        </is>
      </c>
      <c r="AJ656" s="20" t="inlineStr">
        <is>
          <t>156966-01-1007/K1225/140223</t>
        </is>
      </c>
      <c r="AK656" s="20" t="inlineStr">
        <is>
          <t>Hợp đồng lao động Xác định thời hạn</t>
        </is>
      </c>
      <c r="AL656" s="20" t="inlineStr">
        <is>
          <t>2023-05-14</t>
        </is>
      </c>
    </row>
    <row r="657">
      <c r="A657" s="20" t="inlineStr">
        <is>
          <t>156971</t>
        </is>
      </c>
      <c r="B657" s="20" t="inlineStr">
        <is>
          <t>Vi Văn Tấn</t>
        </is>
      </c>
      <c r="C657" s="20" t="inlineStr">
        <is>
          <t>156971-01</t>
        </is>
      </c>
      <c r="D657" s="20" t="inlineStr">
        <is>
          <t>1007</t>
        </is>
      </c>
      <c r="E657" s="20" t="inlineStr">
        <is>
          <t>FOXCONN</t>
        </is>
      </c>
      <c r="F657" s="21" t="inlineStr">
        <is>
          <t>2004-05-24</t>
        </is>
      </c>
      <c r="G657" s="20" t="inlineStr">
        <is>
          <t>OFF</t>
        </is>
      </c>
      <c r="H657" s="21" t="inlineStr">
        <is>
          <t>2023-02-14</t>
        </is>
      </c>
      <c r="I657" s="21" t="inlineStr">
        <is>
          <t>2023-02-26</t>
        </is>
      </c>
      <c r="J657" s="20" t="inlineStr"/>
      <c r="K657" s="20" t="inlineStr">
        <is>
          <t>Công nhân</t>
        </is>
      </c>
      <c r="L657" s="20" t="inlineStr">
        <is>
          <t>Công nhân</t>
        </is>
      </c>
      <c r="M657" s="20" t="inlineStr"/>
      <c r="N657" s="20" t="inlineStr">
        <is>
          <t>LC1</t>
        </is>
      </c>
      <c r="O657" s="20" t="inlineStr">
        <is>
          <t>M-GROSS</t>
        </is>
      </c>
      <c r="P657" s="20" t="inlineStr"/>
      <c r="Q657" s="20" t="inlineStr">
        <is>
          <t>0</t>
        </is>
      </c>
      <c r="R657" s="22" t="n">
        <v>0</v>
      </c>
      <c r="S657" s="22" t="n">
        <v>4500000</v>
      </c>
      <c r="T657" s="22" t="n">
        <v>4500000</v>
      </c>
      <c r="U657" s="20" t="n">
        <v>0</v>
      </c>
      <c r="V657" s="20" t="n">
        <v>0</v>
      </c>
      <c r="W657" s="20" t="n">
        <v>0</v>
      </c>
      <c r="X657" s="22" t="n">
        <v>300000</v>
      </c>
      <c r="Y657" s="22" t="n">
        <v>200000</v>
      </c>
      <c r="Z657" s="22" t="n">
        <v>350000</v>
      </c>
      <c r="AA657" s="22" t="n">
        <v>220000</v>
      </c>
      <c r="AB657" s="22" t="n">
        <v>0</v>
      </c>
      <c r="AC657" s="20" t="inlineStr"/>
      <c r="AD657" s="20" t="inlineStr"/>
      <c r="AE657" s="20" t="inlineStr"/>
      <c r="AF657" s="20" t="inlineStr"/>
      <c r="AG657" s="20" t="inlineStr"/>
      <c r="AH657" s="20" t="inlineStr">
        <is>
          <t>038204008085</t>
        </is>
      </c>
      <c r="AI657" s="20" t="inlineStr">
        <is>
          <t>11.11111111111111%</t>
        </is>
      </c>
      <c r="AJ657" s="20" t="inlineStr">
        <is>
          <t>156971-01-1007/K1225/140223</t>
        </is>
      </c>
      <c r="AK657" s="20" t="inlineStr">
        <is>
          <t>Hợp đồng lao động Xác định thời hạn</t>
        </is>
      </c>
      <c r="AL657" s="20" t="inlineStr">
        <is>
          <t>2023-05-14</t>
        </is>
      </c>
    </row>
    <row r="658">
      <c r="A658" s="20" t="inlineStr">
        <is>
          <t>156817</t>
        </is>
      </c>
      <c r="B658" s="20" t="inlineStr">
        <is>
          <t>Nguyễn Ngọc Trung</t>
        </is>
      </c>
      <c r="C658" s="20" t="inlineStr">
        <is>
          <t>156817-01</t>
        </is>
      </c>
      <c r="D658" s="20" t="inlineStr">
        <is>
          <t>1007</t>
        </is>
      </c>
      <c r="E658" s="20" t="inlineStr">
        <is>
          <t>FOXCONN</t>
        </is>
      </c>
      <c r="F658" s="21" t="inlineStr">
        <is>
          <t>1995-09-08</t>
        </is>
      </c>
      <c r="G658" s="20" t="inlineStr">
        <is>
          <t>OFF</t>
        </is>
      </c>
      <c r="H658" s="21" t="inlineStr">
        <is>
          <t>2023-02-11</t>
        </is>
      </c>
      <c r="I658" s="21" t="inlineStr">
        <is>
          <t>2023-02-15</t>
        </is>
      </c>
      <c r="J658" s="20" t="inlineStr"/>
      <c r="K658" s="20" t="inlineStr">
        <is>
          <t>Công nhân</t>
        </is>
      </c>
      <c r="L658" s="20" t="inlineStr">
        <is>
          <t>Công nhân</t>
        </is>
      </c>
      <c r="M658" s="20" t="inlineStr"/>
      <c r="N658" s="20" t="inlineStr">
        <is>
          <t>LC1</t>
        </is>
      </c>
      <c r="O658" s="20" t="inlineStr">
        <is>
          <t>M-GROSS</t>
        </is>
      </c>
      <c r="P658" s="20" t="inlineStr"/>
      <c r="Q658" s="20" t="inlineStr">
        <is>
          <t>0</t>
        </is>
      </c>
      <c r="R658" s="22" t="n">
        <v>0</v>
      </c>
      <c r="S658" s="22" t="n">
        <v>4500000</v>
      </c>
      <c r="T658" s="22" t="n">
        <v>4500000</v>
      </c>
      <c r="U658" s="20" t="n">
        <v>0</v>
      </c>
      <c r="V658" s="20" t="n">
        <v>0</v>
      </c>
      <c r="W658" s="20" t="n">
        <v>0</v>
      </c>
      <c r="X658" s="22" t="n">
        <v>300000</v>
      </c>
      <c r="Y658" s="22" t="n">
        <v>200000</v>
      </c>
      <c r="Z658" s="22" t="n">
        <v>350000</v>
      </c>
      <c r="AA658" s="22" t="n">
        <v>220000</v>
      </c>
      <c r="AB658" s="22" t="n">
        <v>0</v>
      </c>
      <c r="AC658" s="20" t="inlineStr"/>
      <c r="AD658" s="20" t="inlineStr"/>
      <c r="AE658" s="20" t="inlineStr"/>
      <c r="AF658" s="20" t="inlineStr"/>
      <c r="AG658" s="20" t="inlineStr"/>
      <c r="AH658" s="20" t="inlineStr">
        <is>
          <t>027095003546</t>
        </is>
      </c>
      <c r="AI658" s="20" t="inlineStr">
        <is>
          <t>11.11111111111111%</t>
        </is>
      </c>
      <c r="AJ658" s="20" t="inlineStr">
        <is>
          <t>156817-01-1007/K1225/110223</t>
        </is>
      </c>
      <c r="AK658" s="20" t="inlineStr">
        <is>
          <t>Hợp đồng lao động Xác định thời hạn</t>
        </is>
      </c>
      <c r="AL658" s="20" t="inlineStr">
        <is>
          <t>2023-05-07</t>
        </is>
      </c>
    </row>
    <row r="659">
      <c r="A659" s="20" t="inlineStr">
        <is>
          <t>156821</t>
        </is>
      </c>
      <c r="B659" s="20" t="inlineStr">
        <is>
          <t>Lương Văn Cường</t>
        </is>
      </c>
      <c r="C659" s="20" t="inlineStr">
        <is>
          <t>156821-01</t>
        </is>
      </c>
      <c r="D659" s="20" t="inlineStr">
        <is>
          <t>1007</t>
        </is>
      </c>
      <c r="E659" s="20" t="inlineStr">
        <is>
          <t>FOXCONN</t>
        </is>
      </c>
      <c r="F659" s="21" t="inlineStr">
        <is>
          <t>2004-08-24</t>
        </is>
      </c>
      <c r="G659" s="20" t="inlineStr">
        <is>
          <t>OFF</t>
        </is>
      </c>
      <c r="H659" s="21" t="inlineStr">
        <is>
          <t>2023-02-11</t>
        </is>
      </c>
      <c r="I659" s="21" t="inlineStr">
        <is>
          <t>2023-03-01</t>
        </is>
      </c>
      <c r="J659" s="20" t="inlineStr"/>
      <c r="K659" s="20" t="inlineStr">
        <is>
          <t>Công nhân</t>
        </is>
      </c>
      <c r="L659" s="20" t="inlineStr">
        <is>
          <t>Công nhân</t>
        </is>
      </c>
      <c r="M659" s="20" t="inlineStr"/>
      <c r="N659" s="20" t="inlineStr">
        <is>
          <t>LC1</t>
        </is>
      </c>
      <c r="O659" s="20" t="inlineStr">
        <is>
          <t>M-GROSS</t>
        </is>
      </c>
      <c r="P659" s="20" t="inlineStr"/>
      <c r="Q659" s="20" t="inlineStr">
        <is>
          <t>0</t>
        </is>
      </c>
      <c r="R659" s="22" t="n">
        <v>0</v>
      </c>
      <c r="S659" s="22" t="n">
        <v>4500000</v>
      </c>
      <c r="T659" s="22" t="n">
        <v>4500000</v>
      </c>
      <c r="U659" s="20" t="n">
        <v>0</v>
      </c>
      <c r="V659" s="20" t="n">
        <v>0</v>
      </c>
      <c r="W659" s="20" t="n">
        <v>0</v>
      </c>
      <c r="X659" s="22" t="n">
        <v>300000</v>
      </c>
      <c r="Y659" s="22" t="n">
        <v>200000</v>
      </c>
      <c r="Z659" s="22" t="n">
        <v>350000</v>
      </c>
      <c r="AA659" s="22" t="n">
        <v>220000</v>
      </c>
      <c r="AB659" s="22" t="n">
        <v>0</v>
      </c>
      <c r="AC659" s="20" t="inlineStr"/>
      <c r="AD659" s="20" t="inlineStr"/>
      <c r="AE659" s="20" t="inlineStr"/>
      <c r="AF659" s="20" t="inlineStr"/>
      <c r="AG659" s="20" t="inlineStr"/>
      <c r="AH659" s="20" t="inlineStr">
        <is>
          <t>038204005327</t>
        </is>
      </c>
      <c r="AI659" s="20" t="inlineStr">
        <is>
          <t>11.11111111111111%</t>
        </is>
      </c>
      <c r="AJ659" s="20" t="inlineStr">
        <is>
          <t>156821-01-1007/K1225/110223</t>
        </is>
      </c>
      <c r="AK659" s="20" t="inlineStr">
        <is>
          <t>Hợp đồng lao động Xác định thời hạn</t>
        </is>
      </c>
      <c r="AL659" s="20" t="inlineStr">
        <is>
          <t>2023-05-07</t>
        </is>
      </c>
    </row>
    <row r="660">
      <c r="A660" s="20" t="inlineStr">
        <is>
          <t>156816</t>
        </is>
      </c>
      <c r="B660" s="20" t="inlineStr">
        <is>
          <t>Trần Văn Quyền</t>
        </is>
      </c>
      <c r="C660" s="20" t="inlineStr">
        <is>
          <t>156816-01</t>
        </is>
      </c>
      <c r="D660" s="20" t="inlineStr">
        <is>
          <t>1007</t>
        </is>
      </c>
      <c r="E660" s="20" t="inlineStr">
        <is>
          <t>FOXCONN</t>
        </is>
      </c>
      <c r="F660" s="21" t="inlineStr">
        <is>
          <t>1994-11-06</t>
        </is>
      </c>
      <c r="G660" s="20" t="inlineStr">
        <is>
          <t>OFF</t>
        </is>
      </c>
      <c r="H660" s="21" t="inlineStr">
        <is>
          <t>2023-02-11</t>
        </is>
      </c>
      <c r="I660" s="21" t="inlineStr">
        <is>
          <t>2023-02-12</t>
        </is>
      </c>
      <c r="J660" s="20" t="inlineStr"/>
      <c r="K660" s="20" t="inlineStr">
        <is>
          <t>Công nhân</t>
        </is>
      </c>
      <c r="L660" s="20" t="inlineStr">
        <is>
          <t>Công nhân</t>
        </is>
      </c>
      <c r="M660" s="20" t="inlineStr"/>
      <c r="N660" s="20" t="inlineStr">
        <is>
          <t>LC1</t>
        </is>
      </c>
      <c r="O660" s="20" t="inlineStr">
        <is>
          <t>M-GROSS</t>
        </is>
      </c>
      <c r="P660" s="20" t="inlineStr"/>
      <c r="Q660" s="20" t="inlineStr">
        <is>
          <t>0</t>
        </is>
      </c>
      <c r="R660" s="22" t="n">
        <v>0</v>
      </c>
      <c r="S660" s="22" t="n">
        <v>4500000</v>
      </c>
      <c r="T660" s="22" t="n">
        <v>4500000</v>
      </c>
      <c r="U660" s="20" t="n">
        <v>0</v>
      </c>
      <c r="V660" s="20" t="n">
        <v>0</v>
      </c>
      <c r="W660" s="20" t="n">
        <v>0</v>
      </c>
      <c r="X660" s="22" t="n">
        <v>300000</v>
      </c>
      <c r="Y660" s="22" t="n">
        <v>200000</v>
      </c>
      <c r="Z660" s="22" t="n">
        <v>350000</v>
      </c>
      <c r="AA660" s="22" t="n">
        <v>220000</v>
      </c>
      <c r="AB660" s="22" t="n">
        <v>0</v>
      </c>
      <c r="AC660" s="20" t="inlineStr"/>
      <c r="AD660" s="20" t="inlineStr"/>
      <c r="AE660" s="20" t="inlineStr"/>
      <c r="AF660" s="20" t="inlineStr"/>
      <c r="AG660" s="20" t="inlineStr"/>
      <c r="AH660" s="20" t="inlineStr">
        <is>
          <t>125804198</t>
        </is>
      </c>
      <c r="AI660" s="20" t="inlineStr">
        <is>
          <t>0%</t>
        </is>
      </c>
      <c r="AJ660" s="20" t="inlineStr">
        <is>
          <t>156816-01-1007/K1225/110223</t>
        </is>
      </c>
      <c r="AK660" s="20" t="inlineStr">
        <is>
          <t>Hợp đồng lao động Xác định thời hạn</t>
        </is>
      </c>
      <c r="AL660" s="20" t="inlineStr">
        <is>
          <t>2023-05-07</t>
        </is>
      </c>
    </row>
    <row r="661">
      <c r="A661" s="20" t="inlineStr">
        <is>
          <t>156818</t>
        </is>
      </c>
      <c r="B661" s="20" t="inlineStr">
        <is>
          <t>Hoàng Thị Diễm</t>
        </is>
      </c>
      <c r="C661" s="20" t="inlineStr">
        <is>
          <t>156818-01</t>
        </is>
      </c>
      <c r="D661" s="20" t="inlineStr">
        <is>
          <t>1007</t>
        </is>
      </c>
      <c r="E661" s="20" t="inlineStr">
        <is>
          <t>FOXCONN</t>
        </is>
      </c>
      <c r="F661" s="21" t="inlineStr">
        <is>
          <t>1989-02-24</t>
        </is>
      </c>
      <c r="G661" s="20" t="inlineStr">
        <is>
          <t>OFF</t>
        </is>
      </c>
      <c r="H661" s="21" t="inlineStr">
        <is>
          <t>2023-02-11</t>
        </is>
      </c>
      <c r="I661" s="21" t="inlineStr">
        <is>
          <t>2023-02-14</t>
        </is>
      </c>
      <c r="J661" s="20" t="inlineStr"/>
      <c r="K661" s="20" t="inlineStr">
        <is>
          <t>Công nhân</t>
        </is>
      </c>
      <c r="L661" s="20" t="inlineStr">
        <is>
          <t>Công nhân</t>
        </is>
      </c>
      <c r="M661" s="20" t="inlineStr"/>
      <c r="N661" s="20" t="inlineStr">
        <is>
          <t>LC1</t>
        </is>
      </c>
      <c r="O661" s="20" t="inlineStr">
        <is>
          <t>M-GROSS</t>
        </is>
      </c>
      <c r="P661" s="20" t="inlineStr"/>
      <c r="Q661" s="20" t="inlineStr">
        <is>
          <t>0</t>
        </is>
      </c>
      <c r="R661" s="22" t="n">
        <v>0</v>
      </c>
      <c r="S661" s="22" t="n">
        <v>4500000</v>
      </c>
      <c r="T661" s="22" t="n">
        <v>4500000</v>
      </c>
      <c r="U661" s="20" t="n">
        <v>0</v>
      </c>
      <c r="V661" s="20" t="n">
        <v>0</v>
      </c>
      <c r="W661" s="20" t="n">
        <v>0</v>
      </c>
      <c r="X661" s="22" t="n">
        <v>300000</v>
      </c>
      <c r="Y661" s="22" t="n">
        <v>200000</v>
      </c>
      <c r="Z661" s="22" t="n">
        <v>350000</v>
      </c>
      <c r="AA661" s="22" t="n">
        <v>220000</v>
      </c>
      <c r="AB661" s="22" t="n">
        <v>0</v>
      </c>
      <c r="AC661" s="20" t="inlineStr"/>
      <c r="AD661" s="20" t="inlineStr"/>
      <c r="AE661" s="20" t="inlineStr"/>
      <c r="AF661" s="20" t="inlineStr"/>
      <c r="AG661" s="20" t="inlineStr"/>
      <c r="AH661" s="20" t="inlineStr">
        <is>
          <t>002189007228</t>
        </is>
      </c>
      <c r="AI661" s="20" t="inlineStr">
        <is>
          <t>0%</t>
        </is>
      </c>
      <c r="AJ661" s="20" t="inlineStr">
        <is>
          <t>156818-01-1007/K1225/110223</t>
        </is>
      </c>
      <c r="AK661" s="20" t="inlineStr">
        <is>
          <t>Hợp đồng lao động Xác định thời hạn</t>
        </is>
      </c>
      <c r="AL661" s="20" t="inlineStr">
        <is>
          <t>2023-05-07</t>
        </is>
      </c>
    </row>
    <row r="662">
      <c r="A662" s="20" t="inlineStr">
        <is>
          <t>156820</t>
        </is>
      </c>
      <c r="B662" s="20" t="inlineStr">
        <is>
          <t>Bùi Đức Nguyên</t>
        </is>
      </c>
      <c r="C662" s="20" t="inlineStr">
        <is>
          <t>156820-01</t>
        </is>
      </c>
      <c r="D662" s="20" t="inlineStr">
        <is>
          <t>1007</t>
        </is>
      </c>
      <c r="E662" s="20" t="inlineStr">
        <is>
          <t>FOXCONN</t>
        </is>
      </c>
      <c r="F662" s="21" t="inlineStr">
        <is>
          <t>2002-10-10</t>
        </is>
      </c>
      <c r="G662" s="20" t="inlineStr">
        <is>
          <t>OFF</t>
        </is>
      </c>
      <c r="H662" s="21" t="inlineStr">
        <is>
          <t>2023-02-11</t>
        </is>
      </c>
      <c r="I662" s="21" t="inlineStr">
        <is>
          <t>2023-02-14</t>
        </is>
      </c>
      <c r="J662" s="20" t="inlineStr"/>
      <c r="K662" s="20" t="inlineStr">
        <is>
          <t>Công nhân</t>
        </is>
      </c>
      <c r="L662" s="20" t="inlineStr">
        <is>
          <t>Công nhân</t>
        </is>
      </c>
      <c r="M662" s="20" t="inlineStr"/>
      <c r="N662" s="20" t="inlineStr">
        <is>
          <t>LC1</t>
        </is>
      </c>
      <c r="O662" s="20" t="inlineStr">
        <is>
          <t>M-GROSS</t>
        </is>
      </c>
      <c r="P662" s="20" t="inlineStr"/>
      <c r="Q662" s="20" t="inlineStr">
        <is>
          <t>0</t>
        </is>
      </c>
      <c r="R662" s="22" t="n">
        <v>0</v>
      </c>
      <c r="S662" s="22" t="n">
        <v>4500000</v>
      </c>
      <c r="T662" s="22" t="n">
        <v>4500000</v>
      </c>
      <c r="U662" s="20" t="n">
        <v>0</v>
      </c>
      <c r="V662" s="20" t="n">
        <v>0</v>
      </c>
      <c r="W662" s="20" t="n">
        <v>0</v>
      </c>
      <c r="X662" s="22" t="n">
        <v>300000</v>
      </c>
      <c r="Y662" s="22" t="n">
        <v>200000</v>
      </c>
      <c r="Z662" s="22" t="n">
        <v>350000</v>
      </c>
      <c r="AA662" s="22" t="n">
        <v>220000</v>
      </c>
      <c r="AB662" s="22" t="n">
        <v>0</v>
      </c>
      <c r="AC662" s="20" t="inlineStr"/>
      <c r="AD662" s="20" t="inlineStr"/>
      <c r="AE662" s="20" t="inlineStr"/>
      <c r="AF662" s="20" t="inlineStr"/>
      <c r="AG662" s="20" t="inlineStr"/>
      <c r="AH662" s="20" t="inlineStr">
        <is>
          <t>017202005119</t>
        </is>
      </c>
      <c r="AI662" s="20" t="inlineStr">
        <is>
          <t>0%</t>
        </is>
      </c>
      <c r="AJ662" s="20" t="inlineStr">
        <is>
          <t>156820-01-1007/K1225/110223</t>
        </is>
      </c>
      <c r="AK662" s="20" t="inlineStr">
        <is>
          <t>Hợp đồng lao động Xác định thời hạn</t>
        </is>
      </c>
      <c r="AL662" s="20" t="inlineStr">
        <is>
          <t>2023-05-07</t>
        </is>
      </c>
    </row>
    <row r="663">
      <c r="A663" s="20" t="inlineStr">
        <is>
          <t>156827</t>
        </is>
      </c>
      <c r="B663" s="20" t="inlineStr">
        <is>
          <t>Đinh Văn Chính</t>
        </is>
      </c>
      <c r="C663" s="20" t="inlineStr">
        <is>
          <t>156827-01</t>
        </is>
      </c>
      <c r="D663" s="20" t="inlineStr">
        <is>
          <t>1007</t>
        </is>
      </c>
      <c r="E663" s="20" t="inlineStr">
        <is>
          <t>FOXCONN</t>
        </is>
      </c>
      <c r="F663" s="21" t="inlineStr">
        <is>
          <t>2001-07-15</t>
        </is>
      </c>
      <c r="G663" s="20" t="inlineStr">
        <is>
          <t>OFF</t>
        </is>
      </c>
      <c r="H663" s="21" t="inlineStr">
        <is>
          <t>2023-02-11</t>
        </is>
      </c>
      <c r="I663" s="21" t="inlineStr">
        <is>
          <t>2023-02-12</t>
        </is>
      </c>
      <c r="J663" s="20" t="inlineStr"/>
      <c r="K663" s="20" t="inlineStr">
        <is>
          <t>Công nhân</t>
        </is>
      </c>
      <c r="L663" s="20" t="inlineStr">
        <is>
          <t>Công nhân</t>
        </is>
      </c>
      <c r="M663" s="20" t="inlineStr"/>
      <c r="N663" s="20" t="inlineStr">
        <is>
          <t>LC1</t>
        </is>
      </c>
      <c r="O663" s="20" t="inlineStr">
        <is>
          <t>M-GROSS</t>
        </is>
      </c>
      <c r="P663" s="20" t="inlineStr"/>
      <c r="Q663" s="20" t="inlineStr">
        <is>
          <t>0</t>
        </is>
      </c>
      <c r="R663" s="22" t="n">
        <v>0</v>
      </c>
      <c r="S663" s="22" t="n">
        <v>4500000</v>
      </c>
      <c r="T663" s="22" t="n">
        <v>4500000</v>
      </c>
      <c r="U663" s="20" t="n">
        <v>0</v>
      </c>
      <c r="V663" s="20" t="n">
        <v>0</v>
      </c>
      <c r="W663" s="20" t="n">
        <v>0</v>
      </c>
      <c r="X663" s="22" t="n">
        <v>300000</v>
      </c>
      <c r="Y663" s="22" t="n">
        <v>200000</v>
      </c>
      <c r="Z663" s="22" t="n">
        <v>350000</v>
      </c>
      <c r="AA663" s="22" t="n">
        <v>220000</v>
      </c>
      <c r="AB663" s="22" t="n">
        <v>0</v>
      </c>
      <c r="AC663" s="20" t="inlineStr"/>
      <c r="AD663" s="20" t="inlineStr"/>
      <c r="AE663" s="20" t="inlineStr"/>
      <c r="AF663" s="20" t="inlineStr"/>
      <c r="AG663" s="20" t="inlineStr"/>
      <c r="AH663" s="20" t="inlineStr">
        <is>
          <t>017201005702</t>
        </is>
      </c>
      <c r="AI663" s="20" t="inlineStr">
        <is>
          <t>0%</t>
        </is>
      </c>
      <c r="AJ663" s="20" t="inlineStr">
        <is>
          <t>156827-01-1007/K1225/110223</t>
        </is>
      </c>
      <c r="AK663" s="20" t="inlineStr">
        <is>
          <t>Hợp đồng lao động Xác định thời hạn</t>
        </is>
      </c>
      <c r="AL663" s="20" t="inlineStr">
        <is>
          <t>2023-05-07</t>
        </is>
      </c>
    </row>
    <row r="664">
      <c r="A664" s="20" t="inlineStr">
        <is>
          <t>156828</t>
        </is>
      </c>
      <c r="B664" s="20" t="inlineStr">
        <is>
          <t>Bùi Văn Lương</t>
        </is>
      </c>
      <c r="C664" s="20" t="inlineStr">
        <is>
          <t>156828-01</t>
        </is>
      </c>
      <c r="D664" s="20" t="inlineStr">
        <is>
          <t>1007</t>
        </is>
      </c>
      <c r="E664" s="20" t="inlineStr">
        <is>
          <t>FOXCONN</t>
        </is>
      </c>
      <c r="F664" s="21" t="inlineStr">
        <is>
          <t>2001-10-28</t>
        </is>
      </c>
      <c r="G664" s="20" t="inlineStr">
        <is>
          <t>OFF</t>
        </is>
      </c>
      <c r="H664" s="21" t="inlineStr">
        <is>
          <t>2023-02-11</t>
        </is>
      </c>
      <c r="I664" s="21" t="inlineStr">
        <is>
          <t>2023-02-12</t>
        </is>
      </c>
      <c r="J664" s="20" t="inlineStr"/>
      <c r="K664" s="20" t="inlineStr">
        <is>
          <t>Công nhân</t>
        </is>
      </c>
      <c r="L664" s="20" t="inlineStr">
        <is>
          <t>Công nhân</t>
        </is>
      </c>
      <c r="M664" s="20" t="inlineStr"/>
      <c r="N664" s="20" t="inlineStr">
        <is>
          <t>LC1</t>
        </is>
      </c>
      <c r="O664" s="20" t="inlineStr">
        <is>
          <t>M-GROSS</t>
        </is>
      </c>
      <c r="P664" s="20" t="inlineStr"/>
      <c r="Q664" s="20" t="inlineStr">
        <is>
          <t>0</t>
        </is>
      </c>
      <c r="R664" s="22" t="n">
        <v>0</v>
      </c>
      <c r="S664" s="22" t="n">
        <v>4500000</v>
      </c>
      <c r="T664" s="22" t="n">
        <v>4500000</v>
      </c>
      <c r="U664" s="20" t="n">
        <v>0</v>
      </c>
      <c r="V664" s="20" t="n">
        <v>0</v>
      </c>
      <c r="W664" s="20" t="n">
        <v>0</v>
      </c>
      <c r="X664" s="22" t="n">
        <v>300000</v>
      </c>
      <c r="Y664" s="22" t="n">
        <v>200000</v>
      </c>
      <c r="Z664" s="22" t="n">
        <v>350000</v>
      </c>
      <c r="AA664" s="22" t="n">
        <v>220000</v>
      </c>
      <c r="AB664" s="22" t="n">
        <v>0</v>
      </c>
      <c r="AC664" s="20" t="inlineStr"/>
      <c r="AD664" s="20" t="inlineStr"/>
      <c r="AE664" s="20" t="inlineStr"/>
      <c r="AF664" s="20" t="inlineStr"/>
      <c r="AG664" s="20" t="inlineStr"/>
      <c r="AH664" s="20" t="inlineStr">
        <is>
          <t>017201003668</t>
        </is>
      </c>
      <c r="AI664" s="20" t="inlineStr">
        <is>
          <t>0%</t>
        </is>
      </c>
      <c r="AJ664" s="20" t="inlineStr">
        <is>
          <t>156828-01-1007/K1225/110223</t>
        </is>
      </c>
      <c r="AK664" s="20" t="inlineStr">
        <is>
          <t>Hợp đồng lao động Xác định thời hạn</t>
        </is>
      </c>
      <c r="AL664" s="20" t="inlineStr">
        <is>
          <t>2023-05-07</t>
        </is>
      </c>
    </row>
    <row r="665">
      <c r="A665" s="20" t="inlineStr">
        <is>
          <t>156814</t>
        </is>
      </c>
      <c r="B665" s="20" t="inlineStr">
        <is>
          <t>Lò Cầm Nghị</t>
        </is>
      </c>
      <c r="C665" s="20" t="inlineStr">
        <is>
          <t>156814-01</t>
        </is>
      </c>
      <c r="D665" s="20" t="inlineStr">
        <is>
          <t>1007</t>
        </is>
      </c>
      <c r="E665" s="20" t="inlineStr">
        <is>
          <t>FOXCONN</t>
        </is>
      </c>
      <c r="F665" s="21" t="inlineStr">
        <is>
          <t>2001-03-10</t>
        </is>
      </c>
      <c r="G665" s="20" t="inlineStr">
        <is>
          <t>OFF</t>
        </is>
      </c>
      <c r="H665" s="21" t="inlineStr">
        <is>
          <t>2023-02-11</t>
        </is>
      </c>
      <c r="I665" s="21" t="inlineStr">
        <is>
          <t>2023-02-14</t>
        </is>
      </c>
      <c r="J665" s="20" t="inlineStr"/>
      <c r="K665" s="20" t="inlineStr">
        <is>
          <t>Công nhân</t>
        </is>
      </c>
      <c r="L665" s="20" t="inlineStr">
        <is>
          <t>Công nhân</t>
        </is>
      </c>
      <c r="M665" s="20" t="inlineStr"/>
      <c r="N665" s="20" t="inlineStr">
        <is>
          <t>LC1</t>
        </is>
      </c>
      <c r="O665" s="20" t="inlineStr">
        <is>
          <t>M-GROSS</t>
        </is>
      </c>
      <c r="P665" s="20" t="inlineStr"/>
      <c r="Q665" s="20" t="inlineStr">
        <is>
          <t>0</t>
        </is>
      </c>
      <c r="R665" s="22" t="n">
        <v>0</v>
      </c>
      <c r="S665" s="22" t="n">
        <v>4500000</v>
      </c>
      <c r="T665" s="22" t="n">
        <v>4500000</v>
      </c>
      <c r="U665" s="20" t="n">
        <v>0</v>
      </c>
      <c r="V665" s="20" t="n">
        <v>0</v>
      </c>
      <c r="W665" s="20" t="n">
        <v>0</v>
      </c>
      <c r="X665" s="22" t="n">
        <v>300000</v>
      </c>
      <c r="Y665" s="22" t="n">
        <v>200000</v>
      </c>
      <c r="Z665" s="22" t="n">
        <v>350000</v>
      </c>
      <c r="AA665" s="22" t="n">
        <v>220000</v>
      </c>
      <c r="AB665" s="22" t="n">
        <v>0</v>
      </c>
      <c r="AC665" s="20" t="inlineStr"/>
      <c r="AD665" s="20" t="inlineStr"/>
      <c r="AE665" s="20" t="inlineStr"/>
      <c r="AF665" s="20" t="inlineStr"/>
      <c r="AG665" s="20" t="inlineStr"/>
      <c r="AH665" s="20" t="inlineStr">
        <is>
          <t>014201000746</t>
        </is>
      </c>
      <c r="AI665" s="20" t="inlineStr">
        <is>
          <t>0%</t>
        </is>
      </c>
      <c r="AJ665" s="20" t="inlineStr">
        <is>
          <t>156814-01-1007/K1225/110223</t>
        </is>
      </c>
      <c r="AK665" s="20" t="inlineStr">
        <is>
          <t>Hợp đồng lao động Xác định thời hạn</t>
        </is>
      </c>
      <c r="AL665" s="20" t="inlineStr">
        <is>
          <t>2023-05-07</t>
        </is>
      </c>
    </row>
    <row r="666">
      <c r="A666" s="20" t="inlineStr">
        <is>
          <t>156819</t>
        </is>
      </c>
      <c r="B666" s="20" t="inlineStr">
        <is>
          <t>Bàn Thị Nga</t>
        </is>
      </c>
      <c r="C666" s="20" t="inlineStr">
        <is>
          <t>156819-01</t>
        </is>
      </c>
      <c r="D666" s="20" t="inlineStr">
        <is>
          <t>1007</t>
        </is>
      </c>
      <c r="E666" s="20" t="inlineStr">
        <is>
          <t>FOXCONN</t>
        </is>
      </c>
      <c r="F666" s="21" t="inlineStr">
        <is>
          <t>1999-05-12</t>
        </is>
      </c>
      <c r="G666" s="20" t="inlineStr">
        <is>
          <t>OFF</t>
        </is>
      </c>
      <c r="H666" s="21" t="inlineStr">
        <is>
          <t>2023-02-11</t>
        </is>
      </c>
      <c r="I666" s="21" t="inlineStr">
        <is>
          <t>2023-02-14</t>
        </is>
      </c>
      <c r="J666" s="20" t="inlineStr"/>
      <c r="K666" s="20" t="inlineStr">
        <is>
          <t>Công nhân</t>
        </is>
      </c>
      <c r="L666" s="20" t="inlineStr">
        <is>
          <t>Công nhân</t>
        </is>
      </c>
      <c r="M666" s="20" t="inlineStr"/>
      <c r="N666" s="20" t="inlineStr">
        <is>
          <t>LC1</t>
        </is>
      </c>
      <c r="O666" s="20" t="inlineStr">
        <is>
          <t>M-GROSS</t>
        </is>
      </c>
      <c r="P666" s="20" t="inlineStr"/>
      <c r="Q666" s="20" t="inlineStr">
        <is>
          <t>0</t>
        </is>
      </c>
      <c r="R666" s="22" t="n">
        <v>0</v>
      </c>
      <c r="S666" s="22" t="n">
        <v>4500000</v>
      </c>
      <c r="T666" s="22" t="n">
        <v>4500000</v>
      </c>
      <c r="U666" s="20" t="n">
        <v>0</v>
      </c>
      <c r="V666" s="20" t="n">
        <v>0</v>
      </c>
      <c r="W666" s="20" t="n">
        <v>0</v>
      </c>
      <c r="X666" s="22" t="n">
        <v>300000</v>
      </c>
      <c r="Y666" s="22" t="n">
        <v>200000</v>
      </c>
      <c r="Z666" s="22" t="n">
        <v>350000</v>
      </c>
      <c r="AA666" s="22" t="n">
        <v>220000</v>
      </c>
      <c r="AB666" s="22" t="n">
        <v>0</v>
      </c>
      <c r="AC666" s="20" t="inlineStr"/>
      <c r="AD666" s="20" t="inlineStr"/>
      <c r="AE666" s="20" t="inlineStr"/>
      <c r="AF666" s="20" t="inlineStr"/>
      <c r="AG666" s="20" t="inlineStr"/>
      <c r="AH666" s="20" t="inlineStr">
        <is>
          <t>015199007717</t>
        </is>
      </c>
      <c r="AI666" s="20" t="inlineStr">
        <is>
          <t>0%</t>
        </is>
      </c>
      <c r="AJ666" s="20" t="inlineStr">
        <is>
          <t>156819-01-1007/K1225/110223</t>
        </is>
      </c>
      <c r="AK666" s="20" t="inlineStr">
        <is>
          <t>Hợp đồng lao động Xác định thời hạn</t>
        </is>
      </c>
      <c r="AL666" s="20" t="inlineStr">
        <is>
          <t>2023-05-07</t>
        </is>
      </c>
    </row>
    <row r="667">
      <c r="A667" s="20" t="inlineStr">
        <is>
          <t>153707</t>
        </is>
      </c>
      <c r="B667" s="20" t="inlineStr">
        <is>
          <t>Đỗ Thị Tính</t>
        </is>
      </c>
      <c r="C667" s="20" t="inlineStr">
        <is>
          <t>153707-02</t>
        </is>
      </c>
      <c r="D667" s="20" t="inlineStr">
        <is>
          <t>1007</t>
        </is>
      </c>
      <c r="E667" s="20" t="inlineStr">
        <is>
          <t>FOXCONN</t>
        </is>
      </c>
      <c r="F667" s="21" t="inlineStr">
        <is>
          <t>2001-10-27</t>
        </is>
      </c>
      <c r="G667" s="20" t="inlineStr">
        <is>
          <t>OLD</t>
        </is>
      </c>
      <c r="H667" s="21" t="inlineStr">
        <is>
          <t>2023-02-06</t>
        </is>
      </c>
      <c r="I667" s="21" t="inlineStr"/>
      <c r="J667" s="20" t="inlineStr"/>
      <c r="K667" s="20" t="inlineStr">
        <is>
          <t>Công nhân</t>
        </is>
      </c>
      <c r="L667" s="20" t="inlineStr">
        <is>
          <t>Công nhân</t>
        </is>
      </c>
      <c r="M667" s="20" t="inlineStr"/>
      <c r="N667" s="20" t="inlineStr">
        <is>
          <t>LC1</t>
        </is>
      </c>
      <c r="O667" s="20" t="inlineStr">
        <is>
          <t>M-GROSS</t>
        </is>
      </c>
      <c r="P667" s="20" t="inlineStr"/>
      <c r="Q667" s="20" t="inlineStr">
        <is>
          <t>0</t>
        </is>
      </c>
      <c r="R667" s="22" t="n">
        <v>0</v>
      </c>
      <c r="S667" s="22" t="n">
        <v>4500000</v>
      </c>
      <c r="T667" s="22" t="n">
        <v>4500000</v>
      </c>
      <c r="U667" s="20" t="n">
        <v>0</v>
      </c>
      <c r="V667" s="20" t="n">
        <v>0</v>
      </c>
      <c r="W667" s="20" t="n">
        <v>0</v>
      </c>
      <c r="X667" s="22" t="n">
        <v>300000</v>
      </c>
      <c r="Y667" s="22" t="n">
        <v>200000</v>
      </c>
      <c r="Z667" s="22" t="n">
        <v>350000</v>
      </c>
      <c r="AA667" s="22" t="n">
        <v>220000</v>
      </c>
      <c r="AB667" s="22" t="n">
        <v>0</v>
      </c>
      <c r="AC667" s="20" t="inlineStr"/>
      <c r="AD667" s="20" t="inlineStr"/>
      <c r="AE667" s="20" t="inlineStr"/>
      <c r="AF667" s="20" t="inlineStr"/>
      <c r="AG667" s="20" t="inlineStr"/>
      <c r="AH667" s="20" t="inlineStr">
        <is>
          <t>038301014163</t>
        </is>
      </c>
      <c r="AI667" s="20" t="inlineStr">
        <is>
          <t>33.333333333333336%</t>
        </is>
      </c>
      <c r="AJ667" s="20" t="inlineStr">
        <is>
          <t>153707-01-1007/K1225/060223</t>
        </is>
      </c>
      <c r="AK667" s="20" t="inlineStr">
        <is>
          <t>Hợp đồng lao động Xác định thời hạn</t>
        </is>
      </c>
      <c r="AL667" s="20" t="inlineStr">
        <is>
          <t>2023-05-07</t>
        </is>
      </c>
    </row>
    <row r="668">
      <c r="A668" s="20" t="inlineStr">
        <is>
          <t>144739</t>
        </is>
      </c>
      <c r="B668" s="20" t="inlineStr">
        <is>
          <t>Nguyễn Văn Ngọc</t>
        </is>
      </c>
      <c r="C668" s="20" t="inlineStr">
        <is>
          <t>144739-03</t>
        </is>
      </c>
      <c r="D668" s="20" t="inlineStr">
        <is>
          <t>1007</t>
        </is>
      </c>
      <c r="E668" s="20" t="inlineStr">
        <is>
          <t>FOXCONN</t>
        </is>
      </c>
      <c r="F668" s="21" t="inlineStr">
        <is>
          <t>2001-07-03</t>
        </is>
      </c>
      <c r="G668" s="20" t="inlineStr">
        <is>
          <t>OFF</t>
        </is>
      </c>
      <c r="H668" s="21" t="inlineStr">
        <is>
          <t>2022-11-07</t>
        </is>
      </c>
      <c r="I668" s="21" t="inlineStr">
        <is>
          <t>2023-02-12</t>
        </is>
      </c>
      <c r="J668" s="20" t="inlineStr"/>
      <c r="K668" s="20" t="inlineStr">
        <is>
          <t>Công nhân</t>
        </is>
      </c>
      <c r="L668" s="20" t="inlineStr">
        <is>
          <t>Công nhân</t>
        </is>
      </c>
      <c r="M668" s="20" t="inlineStr"/>
      <c r="N668" s="20" t="inlineStr">
        <is>
          <t>LC1</t>
        </is>
      </c>
      <c r="O668" s="20" t="inlineStr">
        <is>
          <t>M-GROSS</t>
        </is>
      </c>
      <c r="P668" s="20" t="inlineStr"/>
      <c r="Q668" s="20" t="inlineStr">
        <is>
          <t>0</t>
        </is>
      </c>
      <c r="R668" s="22" t="n">
        <v>0</v>
      </c>
      <c r="S668" s="22" t="n">
        <v>4500000</v>
      </c>
      <c r="T668" s="22" t="n">
        <v>4500000</v>
      </c>
      <c r="U668" s="20" t="n">
        <v>0</v>
      </c>
      <c r="V668" s="20" t="n">
        <v>0</v>
      </c>
      <c r="W668" s="20" t="n">
        <v>0</v>
      </c>
      <c r="X668" s="22" t="n">
        <v>300000</v>
      </c>
      <c r="Y668" s="22" t="n">
        <v>200000</v>
      </c>
      <c r="Z668" s="22" t="n">
        <v>350000</v>
      </c>
      <c r="AA668" s="22" t="n">
        <v>220000</v>
      </c>
      <c r="AB668" s="22" t="n">
        <v>0</v>
      </c>
      <c r="AC668" s="20" t="inlineStr"/>
      <c r="AD668" s="20" t="inlineStr"/>
      <c r="AE668" s="20" t="inlineStr"/>
      <c r="AF668" s="20" t="inlineStr"/>
      <c r="AG668" s="20" t="inlineStr"/>
      <c r="AH668" s="20" t="inlineStr">
        <is>
          <t>184379332</t>
        </is>
      </c>
      <c r="AI668" s="20" t="inlineStr">
        <is>
          <t>0%</t>
        </is>
      </c>
      <c r="AJ668" s="20" t="inlineStr">
        <is>
          <t>144739-02-1007/K1225/060223</t>
        </is>
      </c>
      <c r="AK668" s="20" t="inlineStr">
        <is>
          <t>Hợp đồng lao động Xác định thời hạn</t>
        </is>
      </c>
      <c r="AL668" s="20" t="inlineStr">
        <is>
          <t>2023-04-30</t>
        </is>
      </c>
    </row>
    <row r="669">
      <c r="A669" s="20" t="inlineStr">
        <is>
          <t>137500</t>
        </is>
      </c>
      <c r="B669" s="20" t="inlineStr">
        <is>
          <t>Lường Thị Hiền</t>
        </is>
      </c>
      <c r="C669" s="20" t="inlineStr">
        <is>
          <t>137500-03</t>
        </is>
      </c>
      <c r="D669" s="20" t="inlineStr">
        <is>
          <t>1007</t>
        </is>
      </c>
      <c r="E669" s="20" t="inlineStr">
        <is>
          <t>FOXCONN</t>
        </is>
      </c>
      <c r="F669" s="21" t="inlineStr">
        <is>
          <t>1997-10-12</t>
        </is>
      </c>
      <c r="G669" s="20" t="inlineStr">
        <is>
          <t>OFF</t>
        </is>
      </c>
      <c r="H669" s="21" t="inlineStr">
        <is>
          <t>2022-11-08</t>
        </is>
      </c>
      <c r="I669" s="21" t="inlineStr">
        <is>
          <t>2023-03-03</t>
        </is>
      </c>
      <c r="J669" s="20" t="inlineStr"/>
      <c r="K669" s="20" t="inlineStr">
        <is>
          <t>Công nhân</t>
        </is>
      </c>
      <c r="L669" s="20" t="inlineStr">
        <is>
          <t>Công nhân</t>
        </is>
      </c>
      <c r="M669" s="20" t="inlineStr"/>
      <c r="N669" s="20" t="inlineStr">
        <is>
          <t>LC1</t>
        </is>
      </c>
      <c r="O669" s="20" t="inlineStr">
        <is>
          <t>M-GROSS</t>
        </is>
      </c>
      <c r="P669" s="20" t="inlineStr"/>
      <c r="Q669" s="20" t="inlineStr">
        <is>
          <t>1</t>
        </is>
      </c>
      <c r="R669" s="22" t="n">
        <v>0</v>
      </c>
      <c r="S669" s="22" t="n">
        <v>4500000</v>
      </c>
      <c r="T669" s="22" t="n">
        <v>4500000</v>
      </c>
      <c r="U669" s="20" t="n">
        <v>0</v>
      </c>
      <c r="V669" s="20" t="n">
        <v>0</v>
      </c>
      <c r="W669" s="20" t="n">
        <v>0</v>
      </c>
      <c r="X669" s="22" t="n">
        <v>300000</v>
      </c>
      <c r="Y669" s="22" t="n">
        <v>200000</v>
      </c>
      <c r="Z669" s="22" t="n">
        <v>350000</v>
      </c>
      <c r="AA669" s="22" t="n">
        <v>220000</v>
      </c>
      <c r="AB669" s="22" t="n">
        <v>0</v>
      </c>
      <c r="AC669" s="20" t="inlineStr"/>
      <c r="AD669" s="20" t="inlineStr"/>
      <c r="AE669" s="20" t="inlineStr"/>
      <c r="AF669" s="20" t="inlineStr"/>
      <c r="AG669" s="20" t="inlineStr"/>
      <c r="AH669" s="20" t="inlineStr">
        <is>
          <t>113631502</t>
        </is>
      </c>
      <c r="AI669" s="20" t="inlineStr">
        <is>
          <t>44.44444444444444%</t>
        </is>
      </c>
      <c r="AJ669" s="20" t="inlineStr">
        <is>
          <t>137500-01-1007/K1225/060223</t>
        </is>
      </c>
      <c r="AK669" s="20" t="inlineStr">
        <is>
          <t>Hợp đồng lao động Xác định thời hạn</t>
        </is>
      </c>
      <c r="AL669" s="20" t="inlineStr">
        <is>
          <t>2023-04-30</t>
        </is>
      </c>
    </row>
    <row r="670">
      <c r="A670" s="20" t="inlineStr">
        <is>
          <t>120955</t>
        </is>
      </c>
      <c r="B670" s="20" t="inlineStr">
        <is>
          <t>Nguyễn Văn Tuấn</t>
        </is>
      </c>
      <c r="C670" s="20" t="inlineStr">
        <is>
          <t>120955-03</t>
        </is>
      </c>
      <c r="D670" s="20" t="inlineStr">
        <is>
          <t>1007</t>
        </is>
      </c>
      <c r="E670" s="20" t="inlineStr">
        <is>
          <t>FOXCONN</t>
        </is>
      </c>
      <c r="F670" s="21" t="inlineStr">
        <is>
          <t>1999-08-01</t>
        </is>
      </c>
      <c r="G670" s="20" t="inlineStr">
        <is>
          <t>OFF</t>
        </is>
      </c>
      <c r="H670" s="21" t="inlineStr">
        <is>
          <t>2023-01-30</t>
        </is>
      </c>
      <c r="I670" s="21" t="inlineStr">
        <is>
          <t>2023-02-26</t>
        </is>
      </c>
      <c r="J670" s="20" t="inlineStr"/>
      <c r="K670" s="20" t="inlineStr">
        <is>
          <t>Công nhân</t>
        </is>
      </c>
      <c r="L670" s="20" t="inlineStr">
        <is>
          <t>Công nhân</t>
        </is>
      </c>
      <c r="M670" s="20" t="inlineStr"/>
      <c r="N670" s="20" t="inlineStr">
        <is>
          <t>LC1</t>
        </is>
      </c>
      <c r="O670" s="20" t="inlineStr">
        <is>
          <t>M-GROSS</t>
        </is>
      </c>
      <c r="P670" s="20" t="inlineStr"/>
      <c r="Q670" s="20" t="inlineStr">
        <is>
          <t>0</t>
        </is>
      </c>
      <c r="R670" s="22" t="n">
        <v>0</v>
      </c>
      <c r="S670" s="22" t="n">
        <v>4500000</v>
      </c>
      <c r="T670" s="22" t="n">
        <v>4500000</v>
      </c>
      <c r="U670" s="20" t="n">
        <v>0</v>
      </c>
      <c r="V670" s="20" t="n">
        <v>0</v>
      </c>
      <c r="W670" s="20" t="n">
        <v>0</v>
      </c>
      <c r="X670" s="22" t="n">
        <v>300000</v>
      </c>
      <c r="Y670" s="22" t="n">
        <v>200000</v>
      </c>
      <c r="Z670" s="22" t="n">
        <v>350000</v>
      </c>
      <c r="AA670" s="22" t="n">
        <v>220000</v>
      </c>
      <c r="AB670" s="22" t="n">
        <v>0</v>
      </c>
      <c r="AC670" s="20" t="inlineStr"/>
      <c r="AD670" s="20" t="inlineStr"/>
      <c r="AE670" s="20" t="inlineStr"/>
      <c r="AF670" s="20" t="inlineStr"/>
      <c r="AG670" s="20" t="inlineStr"/>
      <c r="AH670" s="20" t="inlineStr">
        <is>
          <t>091891369</t>
        </is>
      </c>
      <c r="AI670" s="20" t="inlineStr">
        <is>
          <t>0%</t>
        </is>
      </c>
      <c r="AJ670" s="20" t="inlineStr">
        <is>
          <t>120955-01-1007/K1225/300123</t>
        </is>
      </c>
      <c r="AK670" s="20" t="inlineStr">
        <is>
          <t>Hợp đồng lao động Xác định thời hạn</t>
        </is>
      </c>
      <c r="AL670" s="20" t="inlineStr">
        <is>
          <t>2023-04-30</t>
        </is>
      </c>
    </row>
    <row r="671">
      <c r="A671" s="20" t="inlineStr">
        <is>
          <t>150596</t>
        </is>
      </c>
      <c r="B671" s="20" t="inlineStr">
        <is>
          <t>Bùi Văn Khởi</t>
        </is>
      </c>
      <c r="C671" s="20" t="inlineStr">
        <is>
          <t>150596-02</t>
        </is>
      </c>
      <c r="D671" s="20" t="inlineStr">
        <is>
          <t>1007</t>
        </is>
      </c>
      <c r="E671" s="20" t="inlineStr">
        <is>
          <t>FOXCONN</t>
        </is>
      </c>
      <c r="F671" s="21" t="inlineStr">
        <is>
          <t>2001-09-09</t>
        </is>
      </c>
      <c r="G671" s="20" t="inlineStr">
        <is>
          <t>OFF</t>
        </is>
      </c>
      <c r="H671" s="21" t="inlineStr">
        <is>
          <t>2022-10-31</t>
        </is>
      </c>
      <c r="I671" s="21" t="inlineStr">
        <is>
          <t>2023-02-17</t>
        </is>
      </c>
      <c r="J671" s="20" t="inlineStr"/>
      <c r="K671" s="20" t="inlineStr">
        <is>
          <t>Công nhân</t>
        </is>
      </c>
      <c r="L671" s="20" t="inlineStr">
        <is>
          <t>Công nhân</t>
        </is>
      </c>
      <c r="M671" s="20" t="inlineStr"/>
      <c r="N671" s="20" t="inlineStr">
        <is>
          <t>LC1</t>
        </is>
      </c>
      <c r="O671" s="20" t="inlineStr">
        <is>
          <t>M-GROSS</t>
        </is>
      </c>
      <c r="P671" s="20" t="inlineStr"/>
      <c r="Q671" s="20" t="inlineStr">
        <is>
          <t>0</t>
        </is>
      </c>
      <c r="R671" s="22" t="n">
        <v>0</v>
      </c>
      <c r="S671" s="22" t="n">
        <v>4500000</v>
      </c>
      <c r="T671" s="22" t="n">
        <v>4500000</v>
      </c>
      <c r="U671" s="20" t="n">
        <v>0</v>
      </c>
      <c r="V671" s="20" t="n">
        <v>0</v>
      </c>
      <c r="W671" s="20" t="n">
        <v>0</v>
      </c>
      <c r="X671" s="22" t="n">
        <v>300000</v>
      </c>
      <c r="Y671" s="22" t="n">
        <v>200000</v>
      </c>
      <c r="Z671" s="22" t="n">
        <v>350000</v>
      </c>
      <c r="AA671" s="22" t="n">
        <v>220000</v>
      </c>
      <c r="AB671" s="22" t="n">
        <v>0</v>
      </c>
      <c r="AC671" s="20" t="inlineStr"/>
      <c r="AD671" s="20" t="inlineStr"/>
      <c r="AE671" s="20" t="inlineStr"/>
      <c r="AF671" s="20" t="inlineStr"/>
      <c r="AG671" s="20" t="inlineStr"/>
      <c r="AH671" s="20" t="inlineStr">
        <is>
          <t>017201009021</t>
        </is>
      </c>
      <c r="AI671" s="20" t="inlineStr">
        <is>
          <t>20.0%</t>
        </is>
      </c>
      <c r="AJ671" s="20" t="inlineStr">
        <is>
          <t>150596-02-1007/K1225/300123</t>
        </is>
      </c>
      <c r="AK671" s="20" t="inlineStr">
        <is>
          <t>Hợp đồng lao động Xác định thời hạn</t>
        </is>
      </c>
      <c r="AL671" s="20" t="inlineStr">
        <is>
          <t>2023-04-30</t>
        </is>
      </c>
    </row>
    <row r="672">
      <c r="A672" s="20" t="inlineStr">
        <is>
          <t>150583</t>
        </is>
      </c>
      <c r="B672" s="20" t="inlineStr">
        <is>
          <t>Triệu Văn Trường</t>
        </is>
      </c>
      <c r="C672" s="20" t="inlineStr">
        <is>
          <t>150583-02</t>
        </is>
      </c>
      <c r="D672" s="20" t="inlineStr">
        <is>
          <t>1007</t>
        </is>
      </c>
      <c r="E672" s="20" t="inlineStr">
        <is>
          <t>FOXCONN</t>
        </is>
      </c>
      <c r="F672" s="21" t="inlineStr">
        <is>
          <t>1999-09-09</t>
        </is>
      </c>
      <c r="G672" s="20" t="inlineStr">
        <is>
          <t>OFF</t>
        </is>
      </c>
      <c r="H672" s="21" t="inlineStr">
        <is>
          <t>2022-10-31</t>
        </is>
      </c>
      <c r="I672" s="21" t="inlineStr">
        <is>
          <t>2023-02-01</t>
        </is>
      </c>
      <c r="J672" s="20" t="inlineStr"/>
      <c r="K672" s="20" t="inlineStr">
        <is>
          <t>Công nhân</t>
        </is>
      </c>
      <c r="L672" s="20" t="inlineStr">
        <is>
          <t>Công nhân</t>
        </is>
      </c>
      <c r="M672" s="20" t="inlineStr"/>
      <c r="N672" s="20" t="inlineStr">
        <is>
          <t>LC1</t>
        </is>
      </c>
      <c r="O672" s="20" t="inlineStr">
        <is>
          <t>M-GROSS</t>
        </is>
      </c>
      <c r="P672" s="20" t="inlineStr"/>
      <c r="Q672" s="20" t="inlineStr">
        <is>
          <t>0</t>
        </is>
      </c>
      <c r="R672" s="22" t="n">
        <v>0</v>
      </c>
      <c r="S672" s="22" t="n">
        <v>4500000</v>
      </c>
      <c r="T672" s="22" t="n">
        <v>4500000</v>
      </c>
      <c r="U672" s="20" t="n">
        <v>0</v>
      </c>
      <c r="V672" s="20" t="n">
        <v>0</v>
      </c>
      <c r="W672" s="20" t="n">
        <v>0</v>
      </c>
      <c r="X672" s="22" t="n">
        <v>300000</v>
      </c>
      <c r="Y672" s="22" t="n">
        <v>200000</v>
      </c>
      <c r="Z672" s="22" t="n">
        <v>350000</v>
      </c>
      <c r="AA672" s="22" t="n">
        <v>220000</v>
      </c>
      <c r="AB672" s="22" t="n">
        <v>0</v>
      </c>
      <c r="AC672" s="20" t="inlineStr"/>
      <c r="AD672" s="20" t="inlineStr"/>
      <c r="AE672" s="20" t="inlineStr"/>
      <c r="AF672" s="20" t="inlineStr"/>
      <c r="AG672" s="20" t="inlineStr"/>
      <c r="AH672" s="20" t="inlineStr">
        <is>
          <t>020099006733</t>
        </is>
      </c>
      <c r="AI672" s="20" t="inlineStr">
        <is>
          <t>60.0%</t>
        </is>
      </c>
      <c r="AJ672" s="20" t="inlineStr">
        <is>
          <t>150583-02-1007/K1225/300123</t>
        </is>
      </c>
      <c r="AK672" s="20" t="inlineStr">
        <is>
          <t>Hợp đồng lao động Xác định thời hạn</t>
        </is>
      </c>
      <c r="AL672" s="20" t="inlineStr">
        <is>
          <t>2023-04-30</t>
        </is>
      </c>
    </row>
    <row r="673">
      <c r="A673" s="20" t="inlineStr">
        <is>
          <t>153280</t>
        </is>
      </c>
      <c r="B673" s="20" t="inlineStr">
        <is>
          <t>Lý Văn Tuấn</t>
        </is>
      </c>
      <c r="C673" s="20" t="inlineStr">
        <is>
          <t>153280-02</t>
        </is>
      </c>
      <c r="D673" s="20" t="inlineStr">
        <is>
          <t>1007</t>
        </is>
      </c>
      <c r="E673" s="20" t="inlineStr">
        <is>
          <t>FOXCONN</t>
        </is>
      </c>
      <c r="F673" s="21" t="inlineStr">
        <is>
          <t>2003-12-02</t>
        </is>
      </c>
      <c r="G673" s="20" t="inlineStr">
        <is>
          <t>OFF</t>
        </is>
      </c>
      <c r="H673" s="21" t="inlineStr">
        <is>
          <t>2023-01-30</t>
        </is>
      </c>
      <c r="I673" s="21" t="inlineStr">
        <is>
          <t>2023-02-15</t>
        </is>
      </c>
      <c r="J673" s="20" t="inlineStr"/>
      <c r="K673" s="20" t="inlineStr">
        <is>
          <t>Công nhân</t>
        </is>
      </c>
      <c r="L673" s="20" t="inlineStr">
        <is>
          <t>Công nhân</t>
        </is>
      </c>
      <c r="M673" s="20" t="inlineStr"/>
      <c r="N673" s="20" t="inlineStr">
        <is>
          <t>LC1</t>
        </is>
      </c>
      <c r="O673" s="20" t="inlineStr">
        <is>
          <t>M-GROSS</t>
        </is>
      </c>
      <c r="P673" s="20" t="inlineStr"/>
      <c r="Q673" s="20" t="inlineStr">
        <is>
          <t>0</t>
        </is>
      </c>
      <c r="R673" s="22" t="n">
        <v>0</v>
      </c>
      <c r="S673" s="22" t="n">
        <v>4500000</v>
      </c>
      <c r="T673" s="22" t="n">
        <v>4500000</v>
      </c>
      <c r="U673" s="20" t="n">
        <v>0</v>
      </c>
      <c r="V673" s="20" t="n">
        <v>0</v>
      </c>
      <c r="W673" s="20" t="n">
        <v>0</v>
      </c>
      <c r="X673" s="22" t="n">
        <v>300000</v>
      </c>
      <c r="Y673" s="22" t="n">
        <v>200000</v>
      </c>
      <c r="Z673" s="22" t="n">
        <v>350000</v>
      </c>
      <c r="AA673" s="22" t="n">
        <v>220000</v>
      </c>
      <c r="AB673" s="22" t="n">
        <v>0</v>
      </c>
      <c r="AC673" s="20" t="inlineStr"/>
      <c r="AD673" s="20" t="inlineStr"/>
      <c r="AE673" s="20" t="inlineStr"/>
      <c r="AF673" s="20" t="inlineStr"/>
      <c r="AG673" s="20" t="inlineStr"/>
      <c r="AH673" s="20" t="inlineStr">
        <is>
          <t>020203008071</t>
        </is>
      </c>
      <c r="AI673" s="20" t="inlineStr">
        <is>
          <t>0%</t>
        </is>
      </c>
      <c r="AJ673" s="20" t="inlineStr">
        <is>
          <t>153280-01-1007/K1225/300123</t>
        </is>
      </c>
      <c r="AK673" s="20" t="inlineStr">
        <is>
          <t>Hợp đồng lao động Xác định thời hạn</t>
        </is>
      </c>
      <c r="AL673" s="20" t="inlineStr">
        <is>
          <t>2023-04-30</t>
        </is>
      </c>
    </row>
    <row r="674">
      <c r="A674" s="20" t="inlineStr">
        <is>
          <t>153275</t>
        </is>
      </c>
      <c r="B674" s="20" t="inlineStr">
        <is>
          <t>Lý Văn Phương</t>
        </is>
      </c>
      <c r="C674" s="20" t="inlineStr">
        <is>
          <t>153275-02</t>
        </is>
      </c>
      <c r="D674" s="20" t="inlineStr">
        <is>
          <t>1007</t>
        </is>
      </c>
      <c r="E674" s="20" t="inlineStr">
        <is>
          <t>FOXCONN</t>
        </is>
      </c>
      <c r="F674" s="21" t="inlineStr">
        <is>
          <t>2004-06-09</t>
        </is>
      </c>
      <c r="G674" s="20" t="inlineStr">
        <is>
          <t>OFF</t>
        </is>
      </c>
      <c r="H674" s="21" t="inlineStr">
        <is>
          <t>2023-01-30</t>
        </is>
      </c>
      <c r="I674" s="21" t="inlineStr">
        <is>
          <t>2023-02-16</t>
        </is>
      </c>
      <c r="J674" s="20" t="inlineStr"/>
      <c r="K674" s="20" t="inlineStr">
        <is>
          <t>Công nhân</t>
        </is>
      </c>
      <c r="L674" s="20" t="inlineStr">
        <is>
          <t>Công nhân</t>
        </is>
      </c>
      <c r="M674" s="20" t="inlineStr"/>
      <c r="N674" s="20" t="inlineStr">
        <is>
          <t>LC1</t>
        </is>
      </c>
      <c r="O674" s="20" t="inlineStr">
        <is>
          <t>M-GROSS</t>
        </is>
      </c>
      <c r="P674" s="20" t="inlineStr"/>
      <c r="Q674" s="20" t="inlineStr">
        <is>
          <t>0</t>
        </is>
      </c>
      <c r="R674" s="22" t="n">
        <v>0</v>
      </c>
      <c r="S674" s="22" t="n">
        <v>4500000</v>
      </c>
      <c r="T674" s="22" t="n">
        <v>4500000</v>
      </c>
      <c r="U674" s="20" t="n">
        <v>0</v>
      </c>
      <c r="V674" s="20" t="n">
        <v>0</v>
      </c>
      <c r="W674" s="20" t="n">
        <v>0</v>
      </c>
      <c r="X674" s="22" t="n">
        <v>300000</v>
      </c>
      <c r="Y674" s="22" t="n">
        <v>200000</v>
      </c>
      <c r="Z674" s="22" t="n">
        <v>350000</v>
      </c>
      <c r="AA674" s="22" t="n">
        <v>220000</v>
      </c>
      <c r="AB674" s="22" t="n">
        <v>0</v>
      </c>
      <c r="AC674" s="20" t="inlineStr"/>
      <c r="AD674" s="20" t="inlineStr"/>
      <c r="AE674" s="20" t="inlineStr"/>
      <c r="AF674" s="20" t="inlineStr"/>
      <c r="AG674" s="20" t="inlineStr"/>
      <c r="AH674" s="20" t="inlineStr">
        <is>
          <t>020204008551</t>
        </is>
      </c>
      <c r="AI674" s="20" t="inlineStr">
        <is>
          <t>77.77777777777777%</t>
        </is>
      </c>
      <c r="AJ674" s="20" t="inlineStr">
        <is>
          <t>153275-01-1007/K1225/300123</t>
        </is>
      </c>
      <c r="AK674" s="20" t="inlineStr">
        <is>
          <t>Hợp đồng lao động Xác định thời hạn</t>
        </is>
      </c>
      <c r="AL674" s="20" t="inlineStr">
        <is>
          <t>2023-04-30</t>
        </is>
      </c>
    </row>
    <row r="675">
      <c r="A675" s="20" t="inlineStr">
        <is>
          <t>153234</t>
        </is>
      </c>
      <c r="B675" s="20" t="inlineStr">
        <is>
          <t>Nguyễn Thị Thúy</t>
        </is>
      </c>
      <c r="C675" s="20" t="inlineStr">
        <is>
          <t>153234-02</t>
        </is>
      </c>
      <c r="D675" s="20" t="inlineStr">
        <is>
          <t>1007</t>
        </is>
      </c>
      <c r="E675" s="20" t="inlineStr">
        <is>
          <t>FOXCONN</t>
        </is>
      </c>
      <c r="F675" s="21" t="inlineStr">
        <is>
          <t>1999-01-04</t>
        </is>
      </c>
      <c r="G675" s="20" t="inlineStr">
        <is>
          <t>OFF</t>
        </is>
      </c>
      <c r="H675" s="21" t="inlineStr">
        <is>
          <t>2023-01-30</t>
        </is>
      </c>
      <c r="I675" s="21" t="inlineStr">
        <is>
          <t>2023-02-05</t>
        </is>
      </c>
      <c r="J675" s="20" t="inlineStr"/>
      <c r="K675" s="20" t="inlineStr">
        <is>
          <t>Công nhân</t>
        </is>
      </c>
      <c r="L675" s="20" t="inlineStr">
        <is>
          <t>Công nhân</t>
        </is>
      </c>
      <c r="M675" s="20" t="inlineStr"/>
      <c r="N675" s="20" t="inlineStr">
        <is>
          <t>LC1</t>
        </is>
      </c>
      <c r="O675" s="20" t="inlineStr">
        <is>
          <t>M-GROSS</t>
        </is>
      </c>
      <c r="P675" s="20" t="inlineStr"/>
      <c r="Q675" s="20" t="inlineStr">
        <is>
          <t>0</t>
        </is>
      </c>
      <c r="R675" s="22" t="n">
        <v>0</v>
      </c>
      <c r="S675" s="22" t="n">
        <v>4500000</v>
      </c>
      <c r="T675" s="22" t="n">
        <v>4500000</v>
      </c>
      <c r="U675" s="20" t="n">
        <v>0</v>
      </c>
      <c r="V675" s="20" t="n">
        <v>0</v>
      </c>
      <c r="W675" s="20" t="n">
        <v>0</v>
      </c>
      <c r="X675" s="22" t="n">
        <v>300000</v>
      </c>
      <c r="Y675" s="22" t="n">
        <v>200000</v>
      </c>
      <c r="Z675" s="22" t="n">
        <v>350000</v>
      </c>
      <c r="AA675" s="22" t="n">
        <v>220000</v>
      </c>
      <c r="AB675" s="22" t="n">
        <v>0</v>
      </c>
      <c r="AC675" s="20" t="inlineStr"/>
      <c r="AD675" s="20" t="inlineStr"/>
      <c r="AE675" s="20" t="inlineStr"/>
      <c r="AF675" s="20" t="inlineStr"/>
      <c r="AG675" s="20" t="inlineStr"/>
      <c r="AH675" s="20" t="inlineStr">
        <is>
          <t>038199018645</t>
        </is>
      </c>
      <c r="AI675" s="20" t="inlineStr">
        <is>
          <t>0%</t>
        </is>
      </c>
      <c r="AJ675" s="20" t="inlineStr">
        <is>
          <t>153234-01-1007/K1225/300123</t>
        </is>
      </c>
      <c r="AK675" s="20" t="inlineStr">
        <is>
          <t>Hợp đồng lao động Xác định thời hạn</t>
        </is>
      </c>
      <c r="AL675" s="20" t="inlineStr">
        <is>
          <t>2023-04-30</t>
        </is>
      </c>
    </row>
    <row r="676">
      <c r="A676" s="20" t="inlineStr">
        <is>
          <t>150371</t>
        </is>
      </c>
      <c r="B676" s="20" t="inlineStr">
        <is>
          <t>Nguyễn Văn Thuận</t>
        </is>
      </c>
      <c r="C676" s="20" t="inlineStr">
        <is>
          <t>150371-02</t>
        </is>
      </c>
      <c r="D676" s="20" t="inlineStr">
        <is>
          <t>1007</t>
        </is>
      </c>
      <c r="E676" s="20" t="inlineStr">
        <is>
          <t>FOXCONN</t>
        </is>
      </c>
      <c r="F676" s="21" t="inlineStr">
        <is>
          <t>1997-10-13</t>
        </is>
      </c>
      <c r="G676" s="20" t="inlineStr">
        <is>
          <t>OFF</t>
        </is>
      </c>
      <c r="H676" s="21" t="inlineStr">
        <is>
          <t>2022-10-17</t>
        </is>
      </c>
      <c r="I676" s="21" t="inlineStr">
        <is>
          <t>2023-02-11</t>
        </is>
      </c>
      <c r="J676" s="20" t="inlineStr"/>
      <c r="K676" s="20" t="inlineStr">
        <is>
          <t>Công nhân</t>
        </is>
      </c>
      <c r="L676" s="20" t="inlineStr">
        <is>
          <t>Công nhân</t>
        </is>
      </c>
      <c r="M676" s="20" t="inlineStr"/>
      <c r="N676" s="20" t="inlineStr">
        <is>
          <t>LC1</t>
        </is>
      </c>
      <c r="O676" s="20" t="inlineStr">
        <is>
          <t>M-GROSS</t>
        </is>
      </c>
      <c r="P676" s="20" t="inlineStr"/>
      <c r="Q676" s="20" t="inlineStr">
        <is>
          <t>0</t>
        </is>
      </c>
      <c r="R676" s="22" t="n">
        <v>0</v>
      </c>
      <c r="S676" s="22" t="n">
        <v>4500000</v>
      </c>
      <c r="T676" s="22" t="n">
        <v>4500000</v>
      </c>
      <c r="U676" s="20" t="n">
        <v>0</v>
      </c>
      <c r="V676" s="20" t="n">
        <v>0</v>
      </c>
      <c r="W676" s="20" t="n">
        <v>0</v>
      </c>
      <c r="X676" s="22" t="n">
        <v>0</v>
      </c>
      <c r="Y676" s="22" t="n">
        <v>0</v>
      </c>
      <c r="Z676" s="22" t="n">
        <v>550000</v>
      </c>
      <c r="AA676" s="22" t="n">
        <v>0</v>
      </c>
      <c r="AB676" s="22" t="n">
        <v>0</v>
      </c>
      <c r="AC676" s="20" t="inlineStr"/>
      <c r="AD676" s="20" t="inlineStr"/>
      <c r="AE676" s="20" t="inlineStr"/>
      <c r="AF676" s="20" t="inlineStr"/>
      <c r="AG676" s="20" t="inlineStr"/>
      <c r="AH676" s="20" t="inlineStr">
        <is>
          <t>020097005719</t>
        </is>
      </c>
      <c r="AI676" s="20" t="inlineStr">
        <is>
          <t>70.0%</t>
        </is>
      </c>
      <c r="AJ676" s="20" t="inlineStr">
        <is>
          <t>150371-02-1007/K1225/160123</t>
        </is>
      </c>
      <c r="AK676" s="20" t="inlineStr">
        <is>
          <t>Hợp đồng lao động Xác định thời hạn</t>
        </is>
      </c>
      <c r="AL676" s="20" t="inlineStr">
        <is>
          <t>2023-04-16</t>
        </is>
      </c>
    </row>
    <row r="677">
      <c r="A677" s="20" t="inlineStr">
        <is>
          <t>150205</t>
        </is>
      </c>
      <c r="B677" s="20" t="inlineStr">
        <is>
          <t>Phan Văn Thắng</t>
        </is>
      </c>
      <c r="C677" s="20" t="inlineStr">
        <is>
          <t>150205-02</t>
        </is>
      </c>
      <c r="D677" s="20" t="inlineStr">
        <is>
          <t>1007</t>
        </is>
      </c>
      <c r="E677" s="20" t="inlineStr">
        <is>
          <t>FOXCONN</t>
        </is>
      </c>
      <c r="F677" s="21" t="inlineStr">
        <is>
          <t>1997-01-10</t>
        </is>
      </c>
      <c r="G677" s="20" t="inlineStr">
        <is>
          <t>OFF</t>
        </is>
      </c>
      <c r="H677" s="21" t="inlineStr">
        <is>
          <t>2022-10-17</t>
        </is>
      </c>
      <c r="I677" s="21" t="inlineStr">
        <is>
          <t>2023-04-16</t>
        </is>
      </c>
      <c r="J677" s="20" t="inlineStr"/>
      <c r="K677" s="20" t="inlineStr">
        <is>
          <t>Công nhân</t>
        </is>
      </c>
      <c r="L677" s="20" t="inlineStr">
        <is>
          <t>Công nhân</t>
        </is>
      </c>
      <c r="M677" s="20" t="inlineStr"/>
      <c r="N677" s="20" t="inlineStr">
        <is>
          <t>LC1</t>
        </is>
      </c>
      <c r="O677" s="20" t="inlineStr">
        <is>
          <t>M-GROSS</t>
        </is>
      </c>
      <c r="P677" s="20" t="inlineStr"/>
      <c r="Q677" s="20" t="inlineStr">
        <is>
          <t>0</t>
        </is>
      </c>
      <c r="R677" s="22" t="n">
        <v>0</v>
      </c>
      <c r="S677" s="22" t="n">
        <v>4500000</v>
      </c>
      <c r="T677" s="22" t="n">
        <v>4500000</v>
      </c>
      <c r="U677" s="20" t="n">
        <v>0</v>
      </c>
      <c r="V677" s="20" t="n">
        <v>0</v>
      </c>
      <c r="W677" s="20" t="n">
        <v>0</v>
      </c>
      <c r="X677" s="22" t="n">
        <v>0</v>
      </c>
      <c r="Y677" s="22" t="n">
        <v>0</v>
      </c>
      <c r="Z677" s="22" t="n">
        <v>550000</v>
      </c>
      <c r="AA677" s="22" t="n">
        <v>0</v>
      </c>
      <c r="AB677" s="22" t="n">
        <v>0</v>
      </c>
      <c r="AC677" s="20" t="inlineStr"/>
      <c r="AD677" s="20" t="inlineStr"/>
      <c r="AE677" s="20" t="inlineStr"/>
      <c r="AF677" s="20" t="inlineStr"/>
      <c r="AG677" s="20" t="inlineStr"/>
      <c r="AH677" s="20" t="inlineStr">
        <is>
          <t>006097002456</t>
        </is>
      </c>
      <c r="AI677" s="20" t="inlineStr">
        <is>
          <t>77.77777777777777%</t>
        </is>
      </c>
      <c r="AJ677" s="20" t="inlineStr">
        <is>
          <t>150205-02-1007/K1225/160123</t>
        </is>
      </c>
      <c r="AK677" s="20" t="inlineStr">
        <is>
          <t>Hợp đồng lao động Xác định thời hạn</t>
        </is>
      </c>
      <c r="AL677" s="20" t="inlineStr">
        <is>
          <t>2023-04-16</t>
        </is>
      </c>
    </row>
    <row r="678">
      <c r="A678" s="20" t="inlineStr">
        <is>
          <t>150204</t>
        </is>
      </c>
      <c r="B678" s="20" t="inlineStr">
        <is>
          <t>Nông Thị Kim Hường</t>
        </is>
      </c>
      <c r="C678" s="20" t="inlineStr">
        <is>
          <t>150204-02</t>
        </is>
      </c>
      <c r="D678" s="20" t="inlineStr">
        <is>
          <t>1007</t>
        </is>
      </c>
      <c r="E678" s="20" t="inlineStr">
        <is>
          <t>FOXCONN</t>
        </is>
      </c>
      <c r="F678" s="21" t="inlineStr">
        <is>
          <t>1999-02-22</t>
        </is>
      </c>
      <c r="G678" s="20" t="inlineStr">
        <is>
          <t>OFF</t>
        </is>
      </c>
      <c r="H678" s="21" t="inlineStr">
        <is>
          <t>2022-10-17</t>
        </is>
      </c>
      <c r="I678" s="21" t="inlineStr">
        <is>
          <t>2023-04-16</t>
        </is>
      </c>
      <c r="J678" s="20" t="inlineStr"/>
      <c r="K678" s="20" t="inlineStr">
        <is>
          <t>Công nhân</t>
        </is>
      </c>
      <c r="L678" s="20" t="inlineStr">
        <is>
          <t>Công nhân</t>
        </is>
      </c>
      <c r="M678" s="20" t="inlineStr"/>
      <c r="N678" s="20" t="inlineStr">
        <is>
          <t>LC1</t>
        </is>
      </c>
      <c r="O678" s="20" t="inlineStr">
        <is>
          <t>M-GROSS</t>
        </is>
      </c>
      <c r="P678" s="20" t="inlineStr"/>
      <c r="Q678" s="20" t="inlineStr">
        <is>
          <t>0</t>
        </is>
      </c>
      <c r="R678" s="22" t="n">
        <v>0</v>
      </c>
      <c r="S678" s="22" t="n">
        <v>4500000</v>
      </c>
      <c r="T678" s="22" t="n">
        <v>4500000</v>
      </c>
      <c r="U678" s="20" t="n">
        <v>0</v>
      </c>
      <c r="V678" s="20" t="n">
        <v>0</v>
      </c>
      <c r="W678" s="20" t="n">
        <v>0</v>
      </c>
      <c r="X678" s="22" t="n">
        <v>0</v>
      </c>
      <c r="Y678" s="22" t="n">
        <v>0</v>
      </c>
      <c r="Z678" s="22" t="n">
        <v>550000</v>
      </c>
      <c r="AA678" s="22" t="n">
        <v>0</v>
      </c>
      <c r="AB678" s="22" t="n">
        <v>0</v>
      </c>
      <c r="AC678" s="20" t="inlineStr"/>
      <c r="AD678" s="20" t="inlineStr"/>
      <c r="AE678" s="20" t="inlineStr"/>
      <c r="AF678" s="20" t="inlineStr"/>
      <c r="AG678" s="20" t="inlineStr"/>
      <c r="AH678" s="20" t="inlineStr">
        <is>
          <t>006199003478</t>
        </is>
      </c>
      <c r="AI678" s="20" t="inlineStr">
        <is>
          <t>77.77777777777777%</t>
        </is>
      </c>
      <c r="AJ678" s="20" t="inlineStr">
        <is>
          <t>150204-02-1007/K1225/160123</t>
        </is>
      </c>
      <c r="AK678" s="20" t="inlineStr">
        <is>
          <t>Hợp đồng lao động Xác định thời hạn</t>
        </is>
      </c>
      <c r="AL678" s="20" t="inlineStr">
        <is>
          <t>2023-04-16</t>
        </is>
      </c>
    </row>
    <row r="679">
      <c r="A679" s="20" t="inlineStr">
        <is>
          <t>142928</t>
        </is>
      </c>
      <c r="B679" s="20" t="inlineStr">
        <is>
          <t>Hoàng Văn Đôn</t>
        </is>
      </c>
      <c r="C679" s="20" t="inlineStr">
        <is>
          <t>142928-03</t>
        </is>
      </c>
      <c r="D679" s="20" t="inlineStr">
        <is>
          <t>1007</t>
        </is>
      </c>
      <c r="E679" s="20" t="inlineStr">
        <is>
          <t>FOXCONN</t>
        </is>
      </c>
      <c r="F679" s="21" t="inlineStr">
        <is>
          <t>2002-03-30</t>
        </is>
      </c>
      <c r="G679" s="20" t="inlineStr">
        <is>
          <t>OFF</t>
        </is>
      </c>
      <c r="H679" s="21" t="inlineStr">
        <is>
          <t>2022-10-17</t>
        </is>
      </c>
      <c r="I679" s="21" t="inlineStr">
        <is>
          <t>2023-04-16</t>
        </is>
      </c>
      <c r="J679" s="20" t="inlineStr"/>
      <c r="K679" s="20" t="inlineStr">
        <is>
          <t>Công nhân</t>
        </is>
      </c>
      <c r="L679" s="20" t="inlineStr">
        <is>
          <t>Công nhân</t>
        </is>
      </c>
      <c r="M679" s="20" t="inlineStr"/>
      <c r="N679" s="20" t="inlineStr">
        <is>
          <t>LC1</t>
        </is>
      </c>
      <c r="O679" s="20" t="inlineStr">
        <is>
          <t>M-GROSS</t>
        </is>
      </c>
      <c r="P679" s="20" t="inlineStr"/>
      <c r="Q679" s="20" t="inlineStr">
        <is>
          <t>0</t>
        </is>
      </c>
      <c r="R679" s="22" t="n">
        <v>0</v>
      </c>
      <c r="S679" s="22" t="n">
        <v>4500000</v>
      </c>
      <c r="T679" s="22" t="n">
        <v>4500000</v>
      </c>
      <c r="U679" s="20" t="n">
        <v>0</v>
      </c>
      <c r="V679" s="20" t="n">
        <v>0</v>
      </c>
      <c r="W679" s="20" t="n">
        <v>0</v>
      </c>
      <c r="X679" s="22" t="n">
        <v>0</v>
      </c>
      <c r="Y679" s="22" t="n">
        <v>0</v>
      </c>
      <c r="Z679" s="22" t="n">
        <v>550000</v>
      </c>
      <c r="AA679" s="22" t="n">
        <v>0</v>
      </c>
      <c r="AB679" s="22" t="n">
        <v>0</v>
      </c>
      <c r="AC679" s="20" t="inlineStr"/>
      <c r="AD679" s="20" t="inlineStr"/>
      <c r="AE679" s="20" t="inlineStr"/>
      <c r="AF679" s="20" t="inlineStr"/>
      <c r="AG679" s="20" t="inlineStr"/>
      <c r="AH679" s="20" t="inlineStr">
        <is>
          <t>004202004610</t>
        </is>
      </c>
      <c r="AI679" s="20" t="inlineStr">
        <is>
          <t>55.55555555555556%</t>
        </is>
      </c>
      <c r="AJ679" s="20" t="inlineStr">
        <is>
          <t>142928-02-1007/K1225/160123</t>
        </is>
      </c>
      <c r="AK679" s="20" t="inlineStr">
        <is>
          <t>Hợp đồng lao động Xác định thời hạn</t>
        </is>
      </c>
      <c r="AL679" s="20" t="inlineStr">
        <is>
          <t>2023-04-16</t>
        </is>
      </c>
    </row>
    <row r="680">
      <c r="A680" s="20" t="inlineStr">
        <is>
          <t>146070</t>
        </is>
      </c>
      <c r="B680" s="20" t="inlineStr">
        <is>
          <t>Nguyễn Khánh Linh</t>
        </is>
      </c>
      <c r="C680" s="20" t="inlineStr">
        <is>
          <t>146070-03</t>
        </is>
      </c>
      <c r="D680" s="20" t="inlineStr">
        <is>
          <t>1007</t>
        </is>
      </c>
      <c r="E680" s="20" t="inlineStr">
        <is>
          <t>FOXCONN</t>
        </is>
      </c>
      <c r="F680" s="21" t="inlineStr">
        <is>
          <t>1995-01-05</t>
        </is>
      </c>
      <c r="G680" s="20" t="inlineStr">
        <is>
          <t>OFF</t>
        </is>
      </c>
      <c r="H680" s="21" t="inlineStr">
        <is>
          <t>2022-10-17</t>
        </is>
      </c>
      <c r="I680" s="21" t="inlineStr">
        <is>
          <t>2023-01-31</t>
        </is>
      </c>
      <c r="J680" s="20" t="inlineStr"/>
      <c r="K680" s="20" t="inlineStr">
        <is>
          <t>Công nhân</t>
        </is>
      </c>
      <c r="L680" s="20" t="inlineStr">
        <is>
          <t>Công nhân</t>
        </is>
      </c>
      <c r="M680" s="20" t="inlineStr"/>
      <c r="N680" s="20" t="inlineStr">
        <is>
          <t>LC1</t>
        </is>
      </c>
      <c r="O680" s="20" t="inlineStr">
        <is>
          <t>M-GROSS</t>
        </is>
      </c>
      <c r="P680" s="20" t="inlineStr"/>
      <c r="Q680" s="20" t="inlineStr">
        <is>
          <t>0</t>
        </is>
      </c>
      <c r="R680" s="22" t="n">
        <v>0</v>
      </c>
      <c r="S680" s="22" t="n">
        <v>4500000</v>
      </c>
      <c r="T680" s="22" t="n">
        <v>4500000</v>
      </c>
      <c r="U680" s="20" t="n">
        <v>0</v>
      </c>
      <c r="V680" s="20" t="n">
        <v>0</v>
      </c>
      <c r="W680" s="20" t="n">
        <v>0</v>
      </c>
      <c r="X680" s="22" t="n">
        <v>0</v>
      </c>
      <c r="Y680" s="22" t="n">
        <v>0</v>
      </c>
      <c r="Z680" s="22" t="n">
        <v>550000</v>
      </c>
      <c r="AA680" s="22" t="n">
        <v>0</v>
      </c>
      <c r="AB680" s="22" t="n">
        <v>0</v>
      </c>
      <c r="AC680" s="20" t="inlineStr"/>
      <c r="AD680" s="20" t="inlineStr"/>
      <c r="AE680" s="20" t="inlineStr"/>
      <c r="AF680" s="20" t="inlineStr"/>
      <c r="AG680" s="20" t="inlineStr"/>
      <c r="AH680" s="20" t="inlineStr">
        <is>
          <t>187534323</t>
        </is>
      </c>
      <c r="AI680" s="20" t="inlineStr">
        <is>
          <t>44.44444444444444%</t>
        </is>
      </c>
      <c r="AJ680" s="20" t="inlineStr">
        <is>
          <t>146070-02-1007/K1225/160123</t>
        </is>
      </c>
      <c r="AK680" s="20" t="inlineStr">
        <is>
          <t>Hợp đồng lao động Xác định thời hạn</t>
        </is>
      </c>
      <c r="AL680" s="20" t="inlineStr">
        <is>
          <t>2023-04-16</t>
        </is>
      </c>
    </row>
    <row r="681">
      <c r="A681" s="20" t="inlineStr">
        <is>
          <t>144558</t>
        </is>
      </c>
      <c r="B681" s="20" t="inlineStr">
        <is>
          <t>Lý A Từ</t>
        </is>
      </c>
      <c r="C681" s="20" t="inlineStr">
        <is>
          <t>144558-04</t>
        </is>
      </c>
      <c r="D681" s="20" t="inlineStr">
        <is>
          <t>1007</t>
        </is>
      </c>
      <c r="E681" s="20" t="inlineStr">
        <is>
          <t>FOXCONN</t>
        </is>
      </c>
      <c r="F681" s="21" t="inlineStr">
        <is>
          <t>1999-07-15</t>
        </is>
      </c>
      <c r="G681" s="20" t="inlineStr">
        <is>
          <t>OFF</t>
        </is>
      </c>
      <c r="H681" s="21" t="inlineStr">
        <is>
          <t>2022-10-17</t>
        </is>
      </c>
      <c r="I681" s="21" t="inlineStr">
        <is>
          <t>2023-04-16</t>
        </is>
      </c>
      <c r="J681" s="20" t="inlineStr"/>
      <c r="K681" s="20" t="inlineStr">
        <is>
          <t>Công nhân</t>
        </is>
      </c>
      <c r="L681" s="20" t="inlineStr">
        <is>
          <t>Công nhân</t>
        </is>
      </c>
      <c r="M681" s="20" t="inlineStr"/>
      <c r="N681" s="20" t="inlineStr">
        <is>
          <t>LC1</t>
        </is>
      </c>
      <c r="O681" s="20" t="inlineStr">
        <is>
          <t>M-GROSS</t>
        </is>
      </c>
      <c r="P681" s="20" t="inlineStr"/>
      <c r="Q681" s="20" t="inlineStr">
        <is>
          <t>0</t>
        </is>
      </c>
      <c r="R681" s="22" t="n">
        <v>0</v>
      </c>
      <c r="S681" s="22" t="n">
        <v>4500000</v>
      </c>
      <c r="T681" s="22" t="n">
        <v>4500000</v>
      </c>
      <c r="U681" s="20" t="n">
        <v>0</v>
      </c>
      <c r="V681" s="20" t="n">
        <v>0</v>
      </c>
      <c r="W681" s="20" t="n">
        <v>0</v>
      </c>
      <c r="X681" s="22" t="n">
        <v>0</v>
      </c>
      <c r="Y681" s="22" t="n">
        <v>0</v>
      </c>
      <c r="Z681" s="22" t="n">
        <v>550000</v>
      </c>
      <c r="AA681" s="22" t="n">
        <v>0</v>
      </c>
      <c r="AB681" s="22" t="n">
        <v>0</v>
      </c>
      <c r="AC681" s="20" t="inlineStr"/>
      <c r="AD681" s="20" t="inlineStr"/>
      <c r="AE681" s="20" t="inlineStr"/>
      <c r="AF681" s="20" t="inlineStr"/>
      <c r="AG681" s="20" t="inlineStr"/>
      <c r="AH681" s="20" t="inlineStr">
        <is>
          <t>025099001135</t>
        </is>
      </c>
      <c r="AI681" s="20" t="inlineStr">
        <is>
          <t>22.22222222222222%</t>
        </is>
      </c>
      <c r="AJ681" s="20" t="inlineStr">
        <is>
          <t>144558-02-1007/K1225/160123</t>
        </is>
      </c>
      <c r="AK681" s="20" t="inlineStr">
        <is>
          <t>Hợp đồng lao động Xác định thời hạn</t>
        </is>
      </c>
      <c r="AL681" s="20" t="inlineStr">
        <is>
          <t>2023-04-16</t>
        </is>
      </c>
    </row>
    <row r="682">
      <c r="A682" s="20" t="inlineStr">
        <is>
          <t>150163</t>
        </is>
      </c>
      <c r="B682" s="20" t="inlineStr">
        <is>
          <t>Nguyễn Hữu Đàn</t>
        </is>
      </c>
      <c r="C682" s="20" t="inlineStr">
        <is>
          <t>150163-02</t>
        </is>
      </c>
      <c r="D682" s="20" t="inlineStr">
        <is>
          <t>1007</t>
        </is>
      </c>
      <c r="E682" s="20" t="inlineStr">
        <is>
          <t>FOXCONN</t>
        </is>
      </c>
      <c r="F682" s="21" t="inlineStr">
        <is>
          <t>2004-02-08</t>
        </is>
      </c>
      <c r="G682" s="20" t="inlineStr">
        <is>
          <t>OLD</t>
        </is>
      </c>
      <c r="H682" s="21" t="inlineStr">
        <is>
          <t>2022-10-17</t>
        </is>
      </c>
      <c r="I682" s="21" t="inlineStr"/>
      <c r="J682" s="20" t="inlineStr"/>
      <c r="K682" s="20" t="inlineStr">
        <is>
          <t>Công nhân</t>
        </is>
      </c>
      <c r="L682" s="20" t="inlineStr">
        <is>
          <t>Công nhân</t>
        </is>
      </c>
      <c r="M682" s="20" t="inlineStr"/>
      <c r="N682" s="20" t="inlineStr">
        <is>
          <t>LC1</t>
        </is>
      </c>
      <c r="O682" s="20" t="inlineStr">
        <is>
          <t>M-GROSS</t>
        </is>
      </c>
      <c r="P682" s="20" t="inlineStr"/>
      <c r="Q682" s="20" t="inlineStr">
        <is>
          <t>0</t>
        </is>
      </c>
      <c r="R682" s="22" t="n">
        <v>0</v>
      </c>
      <c r="S682" s="22" t="n">
        <v>4500000</v>
      </c>
      <c r="T682" s="22" t="n">
        <v>4500000</v>
      </c>
      <c r="U682" s="20" t="n">
        <v>0</v>
      </c>
      <c r="V682" s="20" t="n">
        <v>0</v>
      </c>
      <c r="W682" s="20" t="n">
        <v>0</v>
      </c>
      <c r="X682" s="22" t="n">
        <v>0</v>
      </c>
      <c r="Y682" s="22" t="n">
        <v>0</v>
      </c>
      <c r="Z682" s="22" t="n">
        <v>550000</v>
      </c>
      <c r="AA682" s="22" t="n">
        <v>0</v>
      </c>
      <c r="AB682" s="22" t="n">
        <v>0</v>
      </c>
      <c r="AC682" s="20" t="inlineStr"/>
      <c r="AD682" s="20" t="inlineStr"/>
      <c r="AE682" s="20" t="inlineStr"/>
      <c r="AF682" s="20" t="inlineStr"/>
      <c r="AG682" s="20" t="inlineStr"/>
      <c r="AH682" s="20" t="inlineStr">
        <is>
          <t>040204022879</t>
        </is>
      </c>
      <c r="AI682" s="20" t="inlineStr">
        <is>
          <t>33.333333333333336%</t>
        </is>
      </c>
      <c r="AJ682" s="20" t="inlineStr">
        <is>
          <t>150163-02-1007/K1225/160123</t>
        </is>
      </c>
      <c r="AK682" s="20" t="inlineStr">
        <is>
          <t>Hợp đồng lao động Xác định thời hạn</t>
        </is>
      </c>
      <c r="AL682" s="20" t="inlineStr">
        <is>
          <t>2023-04-16</t>
        </is>
      </c>
    </row>
    <row r="683">
      <c r="A683" s="20" t="inlineStr">
        <is>
          <t>150349</t>
        </is>
      </c>
      <c r="B683" s="20" t="inlineStr">
        <is>
          <t>Nguyễn Thụy Ngọc Lan</t>
        </is>
      </c>
      <c r="C683" s="20" t="inlineStr">
        <is>
          <t>150349-02</t>
        </is>
      </c>
      <c r="D683" s="20" t="inlineStr">
        <is>
          <t>1007</t>
        </is>
      </c>
      <c r="E683" s="20" t="inlineStr">
        <is>
          <t>FOXCONN</t>
        </is>
      </c>
      <c r="F683" s="21" t="inlineStr">
        <is>
          <t>1987-06-27</t>
        </is>
      </c>
      <c r="G683" s="20" t="inlineStr">
        <is>
          <t>OFF</t>
        </is>
      </c>
      <c r="H683" s="21" t="inlineStr">
        <is>
          <t>2022-10-17</t>
        </is>
      </c>
      <c r="I683" s="21" t="inlineStr">
        <is>
          <t>2023-04-16</t>
        </is>
      </c>
      <c r="J683" s="20" t="inlineStr"/>
      <c r="K683" s="20" t="inlineStr">
        <is>
          <t>Công nhân</t>
        </is>
      </c>
      <c r="L683" s="20" t="inlineStr">
        <is>
          <t>Công nhân</t>
        </is>
      </c>
      <c r="M683" s="20" t="inlineStr"/>
      <c r="N683" s="20" t="inlineStr">
        <is>
          <t>LC1</t>
        </is>
      </c>
      <c r="O683" s="20" t="inlineStr">
        <is>
          <t>M-GROSS</t>
        </is>
      </c>
      <c r="P683" s="20" t="inlineStr"/>
      <c r="Q683" s="20" t="inlineStr">
        <is>
          <t>0</t>
        </is>
      </c>
      <c r="R683" s="22" t="n">
        <v>0</v>
      </c>
      <c r="S683" s="22" t="n">
        <v>4500000</v>
      </c>
      <c r="T683" s="22" t="n">
        <v>4500000</v>
      </c>
      <c r="U683" s="20" t="n">
        <v>0</v>
      </c>
      <c r="V683" s="20" t="n">
        <v>0</v>
      </c>
      <c r="W683" s="20" t="n">
        <v>0</v>
      </c>
      <c r="X683" s="22" t="n">
        <v>0</v>
      </c>
      <c r="Y683" s="22" t="n">
        <v>0</v>
      </c>
      <c r="Z683" s="22" t="n">
        <v>550000</v>
      </c>
      <c r="AA683" s="22" t="n">
        <v>0</v>
      </c>
      <c r="AB683" s="22" t="n">
        <v>0</v>
      </c>
      <c r="AC683" s="20" t="inlineStr"/>
      <c r="AD683" s="20" t="inlineStr"/>
      <c r="AE683" s="20" t="inlineStr"/>
      <c r="AF683" s="20" t="inlineStr"/>
      <c r="AG683" s="20" t="inlineStr"/>
      <c r="AH683" s="20" t="inlineStr">
        <is>
          <t>271905919</t>
        </is>
      </c>
      <c r="AI683" s="20" t="inlineStr">
        <is>
          <t>55.55555555555556%</t>
        </is>
      </c>
      <c r="AJ683" s="20" t="inlineStr">
        <is>
          <t>150349-02-1007/K1225/160123</t>
        </is>
      </c>
      <c r="AK683" s="20" t="inlineStr">
        <is>
          <t>Hợp đồng lao động Xác định thời hạn</t>
        </is>
      </c>
      <c r="AL683" s="20" t="inlineStr">
        <is>
          <t>2023-04-16</t>
        </is>
      </c>
    </row>
    <row r="684">
      <c r="A684" s="20" t="inlineStr">
        <is>
          <t>152975</t>
        </is>
      </c>
      <c r="B684" s="20" t="inlineStr">
        <is>
          <t>Bàn Văn Phia</t>
        </is>
      </c>
      <c r="C684" s="20" t="inlineStr">
        <is>
          <t>152975-01</t>
        </is>
      </c>
      <c r="D684" s="20" t="inlineStr">
        <is>
          <t>1007</t>
        </is>
      </c>
      <c r="E684" s="20" t="inlineStr">
        <is>
          <t>FOXCONN</t>
        </is>
      </c>
      <c r="F684" s="21" t="inlineStr">
        <is>
          <t>1998-12-23</t>
        </is>
      </c>
      <c r="G684" s="20" t="inlineStr">
        <is>
          <t>OFF</t>
        </is>
      </c>
      <c r="H684" s="21" t="inlineStr">
        <is>
          <t>2022-07-18</t>
        </is>
      </c>
      <c r="I684" s="21" t="inlineStr">
        <is>
          <t>2023-01-01</t>
        </is>
      </c>
      <c r="J684" s="20" t="inlineStr"/>
      <c r="K684" s="20" t="inlineStr">
        <is>
          <t>Công nhân</t>
        </is>
      </c>
      <c r="L684" s="20" t="inlineStr">
        <is>
          <t>Công nhân</t>
        </is>
      </c>
      <c r="M684" s="20" t="inlineStr"/>
      <c r="N684" s="20" t="inlineStr">
        <is>
          <t>LC1</t>
        </is>
      </c>
      <c r="O684" s="20" t="inlineStr">
        <is>
          <t>M-GROSS</t>
        </is>
      </c>
      <c r="P684" s="20" t="inlineStr"/>
      <c r="Q684" s="20" t="inlineStr">
        <is>
          <t>0</t>
        </is>
      </c>
      <c r="R684" s="22" t="n">
        <v>0</v>
      </c>
      <c r="S684" s="22" t="n">
        <v>4500000</v>
      </c>
      <c r="T684" s="22" t="n">
        <v>4500000</v>
      </c>
      <c r="U684" s="20" t="n">
        <v>0</v>
      </c>
      <c r="V684" s="20" t="n">
        <v>0</v>
      </c>
      <c r="W684" s="20" t="n">
        <v>0</v>
      </c>
      <c r="X684" s="22" t="n">
        <v>0</v>
      </c>
      <c r="Y684" s="22" t="n">
        <v>0</v>
      </c>
      <c r="Z684" s="22" t="n">
        <v>550000</v>
      </c>
      <c r="AA684" s="22" t="n">
        <v>0</v>
      </c>
      <c r="AB684" s="22" t="n">
        <v>0</v>
      </c>
      <c r="AC684" s="20" t="inlineStr">
        <is>
          <t>BAN VAN PHIA</t>
        </is>
      </c>
      <c r="AD684" s="20" t="inlineStr">
        <is>
          <t>03401010809190</t>
        </is>
      </c>
      <c r="AE684" s="20" t="inlineStr">
        <is>
          <t>Ngân hàng Thương mại Cổ phần Hàng hải Việt Nam</t>
        </is>
      </c>
      <c r="AF684" s="20" t="inlineStr">
        <is>
          <t>MSB</t>
        </is>
      </c>
      <c r="AG684" s="20" t="inlineStr"/>
      <c r="AH684" s="20" t="inlineStr">
        <is>
          <t>008098004848</t>
        </is>
      </c>
      <c r="AI684" s="20" t="inlineStr">
        <is>
          <t>85.71428571428571%</t>
        </is>
      </c>
      <c r="AJ684" s="20" t="inlineStr">
        <is>
          <t>152975-02-1007/K1225/171222</t>
        </is>
      </c>
      <c r="AK684" s="20" t="inlineStr">
        <is>
          <t>Hợp đồng lao động Xác định thời hạn</t>
        </is>
      </c>
      <c r="AL684" s="20" t="inlineStr">
        <is>
          <t>2023-01-15</t>
        </is>
      </c>
    </row>
    <row r="685">
      <c r="A685" s="20" t="inlineStr">
        <is>
          <t>139152</t>
        </is>
      </c>
      <c r="B685" s="20" t="inlineStr">
        <is>
          <t>Vàng A Của</t>
        </is>
      </c>
      <c r="C685" s="20" t="inlineStr">
        <is>
          <t>139152-03</t>
        </is>
      </c>
      <c r="D685" s="20" t="inlineStr">
        <is>
          <t>1007</t>
        </is>
      </c>
      <c r="E685" s="20" t="inlineStr">
        <is>
          <t>FOXCONN</t>
        </is>
      </c>
      <c r="F685" s="21" t="inlineStr">
        <is>
          <t>2002-08-10</t>
        </is>
      </c>
      <c r="G685" s="20" t="inlineStr">
        <is>
          <t>OFF</t>
        </is>
      </c>
      <c r="H685" s="21" t="inlineStr">
        <is>
          <t>2022-09-05</t>
        </is>
      </c>
      <c r="I685" s="21" t="inlineStr">
        <is>
          <t>2023-02-16</t>
        </is>
      </c>
      <c r="J685" s="20" t="inlineStr"/>
      <c r="K685" s="20" t="inlineStr">
        <is>
          <t>Công nhân</t>
        </is>
      </c>
      <c r="L685" s="20" t="inlineStr">
        <is>
          <t>Công nhân</t>
        </is>
      </c>
      <c r="M685" s="20" t="inlineStr"/>
      <c r="N685" s="20" t="inlineStr">
        <is>
          <t>LC1</t>
        </is>
      </c>
      <c r="O685" s="20" t="inlineStr">
        <is>
          <t>M-GROSS</t>
        </is>
      </c>
      <c r="P685" s="20" t="inlineStr"/>
      <c r="Q685" s="20" t="inlineStr">
        <is>
          <t>1</t>
        </is>
      </c>
      <c r="R685" s="22" t="n">
        <v>0</v>
      </c>
      <c r="S685" s="22" t="n">
        <v>4500000</v>
      </c>
      <c r="T685" s="22" t="n">
        <v>4500000</v>
      </c>
      <c r="U685" s="20" t="n">
        <v>0</v>
      </c>
      <c r="V685" s="20" t="n">
        <v>0</v>
      </c>
      <c r="W685" s="20" t="n">
        <v>0</v>
      </c>
      <c r="X685" s="22" t="n">
        <v>0</v>
      </c>
      <c r="Y685" s="22" t="n">
        <v>0</v>
      </c>
      <c r="Z685" s="22" t="n">
        <v>550000</v>
      </c>
      <c r="AA685" s="22" t="n">
        <v>0</v>
      </c>
      <c r="AB685" s="22" t="n">
        <v>0</v>
      </c>
      <c r="AC685" s="20" t="inlineStr"/>
      <c r="AD685" s="20" t="inlineStr"/>
      <c r="AE685" s="20" t="inlineStr"/>
      <c r="AF685" s="20" t="inlineStr"/>
      <c r="AG685" s="20" t="inlineStr"/>
      <c r="AH685" s="20" t="inlineStr">
        <is>
          <t>045245013</t>
        </is>
      </c>
      <c r="AI685" s="20" t="inlineStr">
        <is>
          <t>33.333333333333336%</t>
        </is>
      </c>
      <c r="AJ685" s="20" t="inlineStr">
        <is>
          <t>139152-02-1007/K1225/051222</t>
        </is>
      </c>
      <c r="AK685" s="20" t="inlineStr">
        <is>
          <t>Hợp đồng lao động Xác định thời hạn</t>
        </is>
      </c>
      <c r="AL685" s="20" t="inlineStr">
        <is>
          <t>2023-03-04</t>
        </is>
      </c>
    </row>
    <row r="686">
      <c r="A686" s="20" t="inlineStr">
        <is>
          <t>115775</t>
        </is>
      </c>
      <c r="B686" s="20" t="inlineStr">
        <is>
          <t>Hà Hữu Chiến</t>
        </is>
      </c>
      <c r="C686" s="20" t="inlineStr">
        <is>
          <t>115775-02</t>
        </is>
      </c>
      <c r="D686" s="20" t="inlineStr">
        <is>
          <t>1007</t>
        </is>
      </c>
      <c r="E686" s="20" t="inlineStr">
        <is>
          <t>FOXCONN</t>
        </is>
      </c>
      <c r="F686" s="21" t="inlineStr">
        <is>
          <t>1991-04-10</t>
        </is>
      </c>
      <c r="G686" s="20" t="inlineStr">
        <is>
          <t>OFF</t>
        </is>
      </c>
      <c r="H686" s="21" t="inlineStr">
        <is>
          <t>2022-08-29</t>
        </is>
      </c>
      <c r="I686" s="21" t="inlineStr">
        <is>
          <t>2023-02-26</t>
        </is>
      </c>
      <c r="J686" s="20" t="inlineStr"/>
      <c r="K686" s="20" t="inlineStr">
        <is>
          <t>Công nhân</t>
        </is>
      </c>
      <c r="L686" s="20" t="inlineStr">
        <is>
          <t>Công nhân</t>
        </is>
      </c>
      <c r="M686" s="20" t="inlineStr"/>
      <c r="N686" s="20" t="inlineStr">
        <is>
          <t>LC1</t>
        </is>
      </c>
      <c r="O686" s="20" t="inlineStr">
        <is>
          <t>M-GROSS</t>
        </is>
      </c>
      <c r="P686" s="20" t="inlineStr"/>
      <c r="Q686" s="20" t="inlineStr">
        <is>
          <t>1</t>
        </is>
      </c>
      <c r="R686" s="22" t="n">
        <v>0</v>
      </c>
      <c r="S686" s="22" t="n">
        <v>4500000</v>
      </c>
      <c r="T686" s="22" t="n">
        <v>4500000</v>
      </c>
      <c r="U686" s="20" t="n">
        <v>0</v>
      </c>
      <c r="V686" s="20" t="n">
        <v>0</v>
      </c>
      <c r="W686" s="20" t="n">
        <v>0</v>
      </c>
      <c r="X686" s="22" t="n">
        <v>0</v>
      </c>
      <c r="Y686" s="22" t="n">
        <v>0</v>
      </c>
      <c r="Z686" s="22" t="n">
        <v>550000</v>
      </c>
      <c r="AA686" s="22" t="n">
        <v>0</v>
      </c>
      <c r="AB686" s="22" t="n">
        <v>0</v>
      </c>
      <c r="AC686" s="20" t="inlineStr"/>
      <c r="AD686" s="20" t="inlineStr"/>
      <c r="AE686" s="20" t="inlineStr"/>
      <c r="AF686" s="20" t="inlineStr"/>
      <c r="AG686" s="20" t="inlineStr"/>
      <c r="AH686" s="20" t="inlineStr">
        <is>
          <t>070871511</t>
        </is>
      </c>
      <c r="AI686" s="20" t="inlineStr">
        <is>
          <t>33.333333333333336%</t>
        </is>
      </c>
      <c r="AJ686" s="20" t="inlineStr">
        <is>
          <t>115775-02-1007/K1225/281122</t>
        </is>
      </c>
      <c r="AK686" s="20" t="inlineStr">
        <is>
          <t>Hợp đồng lao động Xác định thời hạn</t>
        </is>
      </c>
      <c r="AL686" s="20" t="inlineStr">
        <is>
          <t>2023-02-25</t>
        </is>
      </c>
    </row>
    <row r="687">
      <c r="A687" s="20" t="inlineStr">
        <is>
          <t>108798</t>
        </is>
      </c>
      <c r="B687" s="20" t="inlineStr">
        <is>
          <t>Cao Văn Thiên</t>
        </is>
      </c>
      <c r="C687" s="20" t="inlineStr">
        <is>
          <t>108798-02</t>
        </is>
      </c>
      <c r="D687" s="20" t="inlineStr">
        <is>
          <t>1007</t>
        </is>
      </c>
      <c r="E687" s="20" t="inlineStr">
        <is>
          <t>FOXCONN</t>
        </is>
      </c>
      <c r="F687" s="21" t="inlineStr">
        <is>
          <t>1990-07-12</t>
        </is>
      </c>
      <c r="G687" s="20" t="inlineStr">
        <is>
          <t>OFF</t>
        </is>
      </c>
      <c r="H687" s="21" t="inlineStr">
        <is>
          <t>2022-08-29</t>
        </is>
      </c>
      <c r="I687" s="21" t="inlineStr">
        <is>
          <t>2023-02-26</t>
        </is>
      </c>
      <c r="J687" s="20" t="inlineStr"/>
      <c r="K687" s="20" t="inlineStr">
        <is>
          <t>Công nhân</t>
        </is>
      </c>
      <c r="L687" s="20" t="inlineStr">
        <is>
          <t>Công nhân</t>
        </is>
      </c>
      <c r="M687" s="20" t="inlineStr"/>
      <c r="N687" s="20" t="inlineStr">
        <is>
          <t>LC1</t>
        </is>
      </c>
      <c r="O687" s="20" t="inlineStr">
        <is>
          <t>M-GROSS</t>
        </is>
      </c>
      <c r="P687" s="20" t="inlineStr"/>
      <c r="Q687" s="20" t="inlineStr">
        <is>
          <t>1</t>
        </is>
      </c>
      <c r="R687" s="22" t="n">
        <v>0</v>
      </c>
      <c r="S687" s="22" t="n">
        <v>4500000</v>
      </c>
      <c r="T687" s="22" t="n">
        <v>4500000</v>
      </c>
      <c r="U687" s="20" t="n">
        <v>0</v>
      </c>
      <c r="V687" s="20" t="n">
        <v>0</v>
      </c>
      <c r="W687" s="20" t="n">
        <v>0</v>
      </c>
      <c r="X687" s="22" t="n">
        <v>0</v>
      </c>
      <c r="Y687" s="22" t="n">
        <v>0</v>
      </c>
      <c r="Z687" s="22" t="n">
        <v>550000</v>
      </c>
      <c r="AA687" s="22" t="n">
        <v>0</v>
      </c>
      <c r="AB687" s="22" t="n">
        <v>0</v>
      </c>
      <c r="AC687" s="20" t="inlineStr"/>
      <c r="AD687" s="20" t="inlineStr"/>
      <c r="AE687" s="20" t="inlineStr"/>
      <c r="AF687" s="20" t="inlineStr"/>
      <c r="AG687" s="20" t="inlineStr"/>
      <c r="AH687" s="20" t="inlineStr">
        <is>
          <t>173121349</t>
        </is>
      </c>
      <c r="AI687" s="20" t="inlineStr">
        <is>
          <t>33.333333333333336%</t>
        </is>
      </c>
      <c r="AJ687" s="20" t="inlineStr">
        <is>
          <t>108798-02-1007/K1225/281122</t>
        </is>
      </c>
      <c r="AK687" s="20" t="inlineStr">
        <is>
          <t>Hợp đồng lao động Xác định thời hạn</t>
        </is>
      </c>
      <c r="AL687" s="20" t="inlineStr">
        <is>
          <t>2023-02-25</t>
        </is>
      </c>
    </row>
    <row r="688">
      <c r="A688" s="20" t="inlineStr">
        <is>
          <t>108947</t>
        </is>
      </c>
      <c r="B688" s="20" t="inlineStr">
        <is>
          <t>Đinh Công Minh</t>
        </is>
      </c>
      <c r="C688" s="20" t="inlineStr">
        <is>
          <t>108947-02</t>
        </is>
      </c>
      <c r="D688" s="20" t="inlineStr">
        <is>
          <t>1007</t>
        </is>
      </c>
      <c r="E688" s="20" t="inlineStr">
        <is>
          <t>FOXCONN</t>
        </is>
      </c>
      <c r="F688" s="21" t="inlineStr">
        <is>
          <t>2000-04-04</t>
        </is>
      </c>
      <c r="G688" s="20" t="inlineStr">
        <is>
          <t>OFF</t>
        </is>
      </c>
      <c r="H688" s="21" t="inlineStr">
        <is>
          <t>2022-08-29</t>
        </is>
      </c>
      <c r="I688" s="21" t="inlineStr">
        <is>
          <t>2023-02-26</t>
        </is>
      </c>
      <c r="J688" s="20" t="inlineStr"/>
      <c r="K688" s="20" t="inlineStr">
        <is>
          <t>Công nhân</t>
        </is>
      </c>
      <c r="L688" s="20" t="inlineStr">
        <is>
          <t>Công nhân</t>
        </is>
      </c>
      <c r="M688" s="20" t="inlineStr"/>
      <c r="N688" s="20" t="inlineStr">
        <is>
          <t>LC1</t>
        </is>
      </c>
      <c r="O688" s="20" t="inlineStr">
        <is>
          <t>M-GROSS</t>
        </is>
      </c>
      <c r="P688" s="20" t="inlineStr"/>
      <c r="Q688" s="20" t="inlineStr">
        <is>
          <t>1</t>
        </is>
      </c>
      <c r="R688" s="22" t="n">
        <v>0</v>
      </c>
      <c r="S688" s="22" t="n">
        <v>4500000</v>
      </c>
      <c r="T688" s="22" t="n">
        <v>4500000</v>
      </c>
      <c r="U688" s="20" t="n">
        <v>0</v>
      </c>
      <c r="V688" s="20" t="n">
        <v>0</v>
      </c>
      <c r="W688" s="20" t="n">
        <v>0</v>
      </c>
      <c r="X688" s="22" t="n">
        <v>0</v>
      </c>
      <c r="Y688" s="22" t="n">
        <v>0</v>
      </c>
      <c r="Z688" s="22" t="n">
        <v>550000</v>
      </c>
      <c r="AA688" s="22" t="n">
        <v>0</v>
      </c>
      <c r="AB688" s="22" t="n">
        <v>0</v>
      </c>
      <c r="AC688" s="20" t="inlineStr"/>
      <c r="AD688" s="20" t="inlineStr"/>
      <c r="AE688" s="20" t="inlineStr"/>
      <c r="AF688" s="20" t="inlineStr"/>
      <c r="AG688" s="20" t="inlineStr"/>
      <c r="AH688" s="20" t="inlineStr">
        <is>
          <t>113712614</t>
        </is>
      </c>
      <c r="AI688" s="20" t="inlineStr">
        <is>
          <t>66.66666666666667%</t>
        </is>
      </c>
      <c r="AJ688" s="20" t="inlineStr">
        <is>
          <t>108947-02-1007/K1225/281122</t>
        </is>
      </c>
      <c r="AK688" s="20" t="inlineStr">
        <is>
          <t>Hợp đồng lao động Xác định thời hạn</t>
        </is>
      </c>
      <c r="AL688" s="20" t="inlineStr">
        <is>
          <t>2023-02-25</t>
        </is>
      </c>
    </row>
    <row r="689">
      <c r="A689" s="20" t="inlineStr">
        <is>
          <t>154230</t>
        </is>
      </c>
      <c r="B689" s="20" t="inlineStr">
        <is>
          <t>Nguyễn Đức Trọng</t>
        </is>
      </c>
      <c r="C689" s="20" t="inlineStr">
        <is>
          <t>154230-01</t>
        </is>
      </c>
      <c r="D689" s="20" t="inlineStr">
        <is>
          <t>1007</t>
        </is>
      </c>
      <c r="E689" s="20" t="inlineStr">
        <is>
          <t>FOXCONN</t>
        </is>
      </c>
      <c r="F689" s="21" t="inlineStr">
        <is>
          <t>1992-04-24</t>
        </is>
      </c>
      <c r="G689" s="20" t="inlineStr">
        <is>
          <t>OFF</t>
        </is>
      </c>
      <c r="H689" s="21" t="inlineStr">
        <is>
          <t>2022-08-30</t>
        </is>
      </c>
      <c r="I689" s="21" t="inlineStr">
        <is>
          <t>2023-02-26</t>
        </is>
      </c>
      <c r="J689" s="20" t="inlineStr"/>
      <c r="K689" s="20" t="inlineStr">
        <is>
          <t>Công nhân</t>
        </is>
      </c>
      <c r="L689" s="20" t="inlineStr">
        <is>
          <t>Công nhân</t>
        </is>
      </c>
      <c r="M689" s="20" t="inlineStr"/>
      <c r="N689" s="20" t="inlineStr">
        <is>
          <t>LC1</t>
        </is>
      </c>
      <c r="O689" s="20" t="inlineStr">
        <is>
          <t>M-GROSS</t>
        </is>
      </c>
      <c r="P689" s="20" t="inlineStr"/>
      <c r="Q689" s="20" t="inlineStr">
        <is>
          <t>1</t>
        </is>
      </c>
      <c r="R689" s="22" t="n">
        <v>0</v>
      </c>
      <c r="S689" s="22" t="n">
        <v>4500000</v>
      </c>
      <c r="T689" s="22" t="n">
        <v>4500000</v>
      </c>
      <c r="U689" s="20" t="n">
        <v>0</v>
      </c>
      <c r="V689" s="20" t="n">
        <v>0</v>
      </c>
      <c r="W689" s="20" t="n">
        <v>0</v>
      </c>
      <c r="X689" s="22" t="n">
        <v>0</v>
      </c>
      <c r="Y689" s="22" t="n">
        <v>0</v>
      </c>
      <c r="Z689" s="22" t="n">
        <v>550000</v>
      </c>
      <c r="AA689" s="22" t="n">
        <v>0</v>
      </c>
      <c r="AB689" s="22" t="n">
        <v>0</v>
      </c>
      <c r="AC689" s="20" t="inlineStr"/>
      <c r="AD689" s="20" t="inlineStr"/>
      <c r="AE689" s="20" t="inlineStr"/>
      <c r="AF689" s="20" t="inlineStr"/>
      <c r="AG689" s="20" t="inlineStr"/>
      <c r="AH689" s="20" t="inlineStr">
        <is>
          <t>025092001926</t>
        </is>
      </c>
      <c r="AI689" s="20" t="inlineStr">
        <is>
          <t>66.66666666666667%</t>
        </is>
      </c>
      <c r="AJ689" s="20" t="inlineStr">
        <is>
          <t>154230-02-1007/K1225/281122</t>
        </is>
      </c>
      <c r="AK689" s="20" t="inlineStr">
        <is>
          <t>Hợp đồng lao động Xác định thời hạn</t>
        </is>
      </c>
      <c r="AL689" s="20" t="inlineStr">
        <is>
          <t>2023-02-25</t>
        </is>
      </c>
    </row>
    <row r="690">
      <c r="A690" s="20" t="inlineStr">
        <is>
          <t>140249</t>
        </is>
      </c>
      <c r="B690" s="20" t="inlineStr">
        <is>
          <t>Dương Thị Thu Hương</t>
        </is>
      </c>
      <c r="C690" s="20" t="inlineStr">
        <is>
          <t>140249-03</t>
        </is>
      </c>
      <c r="D690" s="20" t="inlineStr">
        <is>
          <t>1007</t>
        </is>
      </c>
      <c r="E690" s="20" t="inlineStr">
        <is>
          <t>FOXCONN</t>
        </is>
      </c>
      <c r="F690" s="21" t="inlineStr">
        <is>
          <t>2002-03-12</t>
        </is>
      </c>
      <c r="G690" s="20" t="inlineStr">
        <is>
          <t>OFF</t>
        </is>
      </c>
      <c r="H690" s="21" t="inlineStr">
        <is>
          <t>2022-08-29</t>
        </is>
      </c>
      <c r="I690" s="21" t="inlineStr">
        <is>
          <t>2023-02-26</t>
        </is>
      </c>
      <c r="J690" s="20" t="inlineStr"/>
      <c r="K690" s="20" t="inlineStr">
        <is>
          <t>Công nhân</t>
        </is>
      </c>
      <c r="L690" s="20" t="inlineStr">
        <is>
          <t>Công nhân</t>
        </is>
      </c>
      <c r="M690" s="20" t="inlineStr"/>
      <c r="N690" s="20" t="inlineStr">
        <is>
          <t>LC1</t>
        </is>
      </c>
      <c r="O690" s="20" t="inlineStr">
        <is>
          <t>M-GROSS</t>
        </is>
      </c>
      <c r="P690" s="20" t="inlineStr"/>
      <c r="Q690" s="20" t="inlineStr">
        <is>
          <t>1</t>
        </is>
      </c>
      <c r="R690" s="22" t="n">
        <v>0</v>
      </c>
      <c r="S690" s="22" t="n">
        <v>4500000</v>
      </c>
      <c r="T690" s="22" t="n">
        <v>4500000</v>
      </c>
      <c r="U690" s="20" t="n">
        <v>0</v>
      </c>
      <c r="V690" s="20" t="n">
        <v>0</v>
      </c>
      <c r="W690" s="20" t="n">
        <v>0</v>
      </c>
      <c r="X690" s="22" t="n">
        <v>0</v>
      </c>
      <c r="Y690" s="22" t="n">
        <v>0</v>
      </c>
      <c r="Z690" s="22" t="n">
        <v>550000</v>
      </c>
      <c r="AA690" s="22" t="n">
        <v>0</v>
      </c>
      <c r="AB690" s="22" t="n">
        <v>0</v>
      </c>
      <c r="AC690" s="20" t="inlineStr"/>
      <c r="AD690" s="20" t="inlineStr"/>
      <c r="AE690" s="20" t="inlineStr"/>
      <c r="AF690" s="20" t="inlineStr"/>
      <c r="AG690" s="20" t="inlineStr"/>
      <c r="AH690" s="20" t="inlineStr">
        <is>
          <t>122326723</t>
        </is>
      </c>
      <c r="AI690" s="20" t="inlineStr">
        <is>
          <t>33.333333333333336%</t>
        </is>
      </c>
      <c r="AJ690" s="20" t="inlineStr">
        <is>
          <t>140249-02-1007/K1225/281122</t>
        </is>
      </c>
      <c r="AK690" s="20" t="inlineStr">
        <is>
          <t>Hợp đồng lao động Xác định thời hạn</t>
        </is>
      </c>
      <c r="AL690" s="20" t="inlineStr">
        <is>
          <t>2023-02-25</t>
        </is>
      </c>
    </row>
    <row r="691">
      <c r="A691" s="20" t="inlineStr">
        <is>
          <t>108911</t>
        </is>
      </c>
      <c r="B691" s="20" t="inlineStr">
        <is>
          <t>Lò Văn Đạt</t>
        </is>
      </c>
      <c r="C691" s="20" t="inlineStr">
        <is>
          <t>108911-02</t>
        </is>
      </c>
      <c r="D691" s="20" t="inlineStr">
        <is>
          <t>1007</t>
        </is>
      </c>
      <c r="E691" s="20" t="inlineStr">
        <is>
          <t>FOXCONN</t>
        </is>
      </c>
      <c r="F691" s="21" t="inlineStr">
        <is>
          <t>1998-11-01</t>
        </is>
      </c>
      <c r="G691" s="20" t="inlineStr">
        <is>
          <t>OFF</t>
        </is>
      </c>
      <c r="H691" s="21" t="inlineStr">
        <is>
          <t>2022-08-29</t>
        </is>
      </c>
      <c r="I691" s="21" t="inlineStr">
        <is>
          <t>2023-02-26</t>
        </is>
      </c>
      <c r="J691" s="20" t="inlineStr"/>
      <c r="K691" s="20" t="inlineStr">
        <is>
          <t>Công nhân</t>
        </is>
      </c>
      <c r="L691" s="20" t="inlineStr">
        <is>
          <t>Công nhân</t>
        </is>
      </c>
      <c r="M691" s="20" t="inlineStr"/>
      <c r="N691" s="20" t="inlineStr">
        <is>
          <t>LC1</t>
        </is>
      </c>
      <c r="O691" s="20" t="inlineStr">
        <is>
          <t>M-GROSS</t>
        </is>
      </c>
      <c r="P691" s="20" t="inlineStr"/>
      <c r="Q691" s="20" t="inlineStr">
        <is>
          <t>1</t>
        </is>
      </c>
      <c r="R691" s="22" t="n">
        <v>0</v>
      </c>
      <c r="S691" s="22" t="n">
        <v>4500000</v>
      </c>
      <c r="T691" s="22" t="n">
        <v>4500000</v>
      </c>
      <c r="U691" s="20" t="n">
        <v>0</v>
      </c>
      <c r="V691" s="20" t="n">
        <v>0</v>
      </c>
      <c r="W691" s="20" t="n">
        <v>0</v>
      </c>
      <c r="X691" s="22" t="n">
        <v>0</v>
      </c>
      <c r="Y691" s="22" t="n">
        <v>0</v>
      </c>
      <c r="Z691" s="22" t="n">
        <v>550000</v>
      </c>
      <c r="AA691" s="22" t="n">
        <v>0</v>
      </c>
      <c r="AB691" s="22" t="n">
        <v>0</v>
      </c>
      <c r="AC691" s="20" t="inlineStr"/>
      <c r="AD691" s="20" t="inlineStr"/>
      <c r="AE691" s="20" t="inlineStr"/>
      <c r="AF691" s="20" t="inlineStr"/>
      <c r="AG691" s="20" t="inlineStr"/>
      <c r="AH691" s="20" t="inlineStr">
        <is>
          <t>038098004214</t>
        </is>
      </c>
      <c r="AI691" s="20" t="inlineStr">
        <is>
          <t>33.333333333333336%</t>
        </is>
      </c>
      <c r="AJ691" s="20" t="inlineStr">
        <is>
          <t>108911-02-1007/K1225/281122</t>
        </is>
      </c>
      <c r="AK691" s="20" t="inlineStr">
        <is>
          <t>Hợp đồng lao động Xác định thời hạn</t>
        </is>
      </c>
      <c r="AL691" s="20" t="inlineStr">
        <is>
          <t>2023-02-25</t>
        </is>
      </c>
    </row>
    <row r="692">
      <c r="A692" s="20" t="inlineStr">
        <is>
          <t>137081</t>
        </is>
      </c>
      <c r="B692" s="20" t="inlineStr">
        <is>
          <t>Hoàng Thị Hoàng</t>
        </is>
      </c>
      <c r="C692" s="20" t="inlineStr">
        <is>
          <t>137081-01</t>
        </is>
      </c>
      <c r="D692" s="20" t="inlineStr">
        <is>
          <t>1007</t>
        </is>
      </c>
      <c r="E692" s="20" t="inlineStr">
        <is>
          <t>FOXCONN</t>
        </is>
      </c>
      <c r="F692" s="21" t="inlineStr">
        <is>
          <t>1999-11-11</t>
        </is>
      </c>
      <c r="G692" s="20" t="inlineStr">
        <is>
          <t>OFF</t>
        </is>
      </c>
      <c r="H692" s="21" t="inlineStr">
        <is>
          <t>2021-02-18</t>
        </is>
      </c>
      <c r="I692" s="21" t="inlineStr">
        <is>
          <t>2022-11-27</t>
        </is>
      </c>
      <c r="J692" s="20" t="inlineStr"/>
      <c r="K692" s="20" t="inlineStr">
        <is>
          <t>Công nhân</t>
        </is>
      </c>
      <c r="L692" s="20" t="inlineStr">
        <is>
          <t>Công nhân</t>
        </is>
      </c>
      <c r="M692" s="20" t="inlineStr"/>
      <c r="N692" s="20" t="inlineStr">
        <is>
          <t>LC9</t>
        </is>
      </c>
      <c r="O692" s="20" t="inlineStr">
        <is>
          <t>M-GROSS</t>
        </is>
      </c>
      <c r="P692" s="20" t="inlineStr"/>
      <c r="Q692" s="20" t="inlineStr">
        <is>
          <t>1</t>
        </is>
      </c>
      <c r="R692" s="22" t="n">
        <v>0</v>
      </c>
      <c r="S692" s="22" t="n">
        <v>4500000</v>
      </c>
      <c r="T692" s="22" t="n">
        <v>4500000</v>
      </c>
      <c r="U692" s="20" t="n">
        <v>0</v>
      </c>
      <c r="V692" s="20" t="n">
        <v>0</v>
      </c>
      <c r="W692" s="20" t="n">
        <v>0</v>
      </c>
      <c r="X692" s="22" t="n">
        <v>0</v>
      </c>
      <c r="Y692" s="22" t="n">
        <v>0</v>
      </c>
      <c r="Z692" s="22" t="n">
        <v>550000</v>
      </c>
      <c r="AA692" s="22" t="n">
        <v>0</v>
      </c>
      <c r="AB692" s="22" t="n">
        <v>0</v>
      </c>
      <c r="AC692" s="20" t="inlineStr">
        <is>
          <t>HOANG THI HOANG</t>
        </is>
      </c>
      <c r="AD692" s="20" t="inlineStr">
        <is>
          <t>03401010732458</t>
        </is>
      </c>
      <c r="AE692" s="20" t="inlineStr">
        <is>
          <t>Ngân hàng Thương mại Cổ phần Hàng hải Việt Nam</t>
        </is>
      </c>
      <c r="AF692" s="20" t="inlineStr">
        <is>
          <t>MSB</t>
        </is>
      </c>
      <c r="AG692" s="20" t="inlineStr">
        <is>
          <t>MARITIMEBANK CN NINH HIEP HA NOI</t>
        </is>
      </c>
      <c r="AH692" s="20" t="inlineStr">
        <is>
          <t>073546169</t>
        </is>
      </c>
      <c r="AI692" s="20" t="inlineStr">
        <is>
          <t>20.0%</t>
        </is>
      </c>
      <c r="AJ692" s="20" t="inlineStr">
        <is>
          <t>137081-03-1007/K1225/281122</t>
        </is>
      </c>
      <c r="AK692" s="20" t="inlineStr">
        <is>
          <t>Hợp đồng không xác định thời hạn</t>
        </is>
      </c>
      <c r="AL692" s="20" t="inlineStr">
        <is>
          <t>Không xác định</t>
        </is>
      </c>
    </row>
    <row r="693">
      <c r="A693" s="20" t="inlineStr">
        <is>
          <t>108801</t>
        </is>
      </c>
      <c r="B693" s="20" t="inlineStr">
        <is>
          <t>Lữ Thị Bình</t>
        </is>
      </c>
      <c r="C693" s="20" t="inlineStr">
        <is>
          <t>108801-02</t>
        </is>
      </c>
      <c r="D693" s="20" t="inlineStr">
        <is>
          <t>1007</t>
        </is>
      </c>
      <c r="E693" s="20" t="inlineStr">
        <is>
          <t>FOXCONN</t>
        </is>
      </c>
      <c r="F693" s="21" t="inlineStr">
        <is>
          <t>1984-03-17</t>
        </is>
      </c>
      <c r="G693" s="20" t="inlineStr">
        <is>
          <t>OFF</t>
        </is>
      </c>
      <c r="H693" s="21" t="inlineStr">
        <is>
          <t>2022-08-29</t>
        </is>
      </c>
      <c r="I693" s="21" t="inlineStr">
        <is>
          <t>2023-02-26</t>
        </is>
      </c>
      <c r="J693" s="20" t="inlineStr"/>
      <c r="K693" s="20" t="inlineStr">
        <is>
          <t>Công nhân</t>
        </is>
      </c>
      <c r="L693" s="20" t="inlineStr">
        <is>
          <t>Công nhân</t>
        </is>
      </c>
      <c r="M693" s="20" t="inlineStr"/>
      <c r="N693" s="20" t="inlineStr">
        <is>
          <t>LC1</t>
        </is>
      </c>
      <c r="O693" s="20" t="inlineStr">
        <is>
          <t>M-GROSS</t>
        </is>
      </c>
      <c r="P693" s="20" t="inlineStr"/>
      <c r="Q693" s="20" t="inlineStr">
        <is>
          <t>1</t>
        </is>
      </c>
      <c r="R693" s="22" t="n">
        <v>0</v>
      </c>
      <c r="S693" s="22" t="n">
        <v>4500000</v>
      </c>
      <c r="T693" s="22" t="n">
        <v>4500000</v>
      </c>
      <c r="U693" s="20" t="n">
        <v>0</v>
      </c>
      <c r="V693" s="20" t="n">
        <v>0</v>
      </c>
      <c r="W693" s="20" t="n">
        <v>0</v>
      </c>
      <c r="X693" s="22" t="n">
        <v>0</v>
      </c>
      <c r="Y693" s="22" t="n">
        <v>0</v>
      </c>
      <c r="Z693" s="22" t="n">
        <v>550000</v>
      </c>
      <c r="AA693" s="22" t="n">
        <v>0</v>
      </c>
      <c r="AB693" s="22" t="n">
        <v>0</v>
      </c>
      <c r="AC693" s="20" t="inlineStr"/>
      <c r="AD693" s="20" t="inlineStr"/>
      <c r="AE693" s="20" t="inlineStr"/>
      <c r="AF693" s="20" t="inlineStr"/>
      <c r="AG693" s="20" t="inlineStr"/>
      <c r="AH693" s="20" t="inlineStr">
        <is>
          <t>186788692</t>
        </is>
      </c>
      <c r="AI693" s="20" t="inlineStr">
        <is>
          <t>55.55555555555556%</t>
        </is>
      </c>
      <c r="AJ693" s="20" t="inlineStr">
        <is>
          <t>108801-02-1007/K1225/281122</t>
        </is>
      </c>
      <c r="AK693" s="20" t="inlineStr">
        <is>
          <t>Hợp đồng lao động Xác định thời hạn</t>
        </is>
      </c>
      <c r="AL693" s="20" t="inlineStr">
        <is>
          <t>2023-02-25</t>
        </is>
      </c>
    </row>
    <row r="694">
      <c r="A694" s="20" t="inlineStr">
        <is>
          <t>140266</t>
        </is>
      </c>
      <c r="B694" s="20" t="inlineStr">
        <is>
          <t>Lê Doãn Thường</t>
        </is>
      </c>
      <c r="C694" s="20" t="inlineStr">
        <is>
          <t>140266-02</t>
        </is>
      </c>
      <c r="D694" s="20" t="inlineStr">
        <is>
          <t>1007</t>
        </is>
      </c>
      <c r="E694" s="20" t="inlineStr">
        <is>
          <t>FOXCONN</t>
        </is>
      </c>
      <c r="F694" s="21" t="inlineStr">
        <is>
          <t>1998-06-05</t>
        </is>
      </c>
      <c r="G694" s="20" t="inlineStr">
        <is>
          <t>OFF</t>
        </is>
      </c>
      <c r="H694" s="21" t="inlineStr">
        <is>
          <t>2022-08-29</t>
        </is>
      </c>
      <c r="I694" s="21" t="inlineStr">
        <is>
          <t>2023-02-26</t>
        </is>
      </c>
      <c r="J694" s="20" t="inlineStr"/>
      <c r="K694" s="20" t="inlineStr">
        <is>
          <t>Công nhân</t>
        </is>
      </c>
      <c r="L694" s="20" t="inlineStr">
        <is>
          <t>Công nhân</t>
        </is>
      </c>
      <c r="M694" s="20" t="inlineStr"/>
      <c r="N694" s="20" t="inlineStr">
        <is>
          <t>LC1</t>
        </is>
      </c>
      <c r="O694" s="20" t="inlineStr">
        <is>
          <t>M-GROSS</t>
        </is>
      </c>
      <c r="P694" s="20" t="inlineStr"/>
      <c r="Q694" s="20" t="inlineStr">
        <is>
          <t>1</t>
        </is>
      </c>
      <c r="R694" s="22" t="n">
        <v>0</v>
      </c>
      <c r="S694" s="22" t="n">
        <v>4500000</v>
      </c>
      <c r="T694" s="22" t="n">
        <v>4500000</v>
      </c>
      <c r="U694" s="20" t="n">
        <v>0</v>
      </c>
      <c r="V694" s="20" t="n">
        <v>0</v>
      </c>
      <c r="W694" s="20" t="n">
        <v>0</v>
      </c>
      <c r="X694" s="22" t="n">
        <v>0</v>
      </c>
      <c r="Y694" s="22" t="n">
        <v>0</v>
      </c>
      <c r="Z694" s="22" t="n">
        <v>550000</v>
      </c>
      <c r="AA694" s="22" t="n">
        <v>0</v>
      </c>
      <c r="AB694" s="22" t="n">
        <v>0</v>
      </c>
      <c r="AC694" s="20" t="inlineStr"/>
      <c r="AD694" s="20" t="inlineStr"/>
      <c r="AE694" s="20" t="inlineStr"/>
      <c r="AF694" s="20" t="inlineStr"/>
      <c r="AG694" s="20" t="inlineStr"/>
      <c r="AH694" s="20" t="inlineStr">
        <is>
          <t>187795867</t>
        </is>
      </c>
      <c r="AI694" s="20" t="inlineStr">
        <is>
          <t>33.333333333333336%</t>
        </is>
      </c>
      <c r="AJ694" s="20" t="inlineStr">
        <is>
          <t>140266-02-1007/K1225/281122</t>
        </is>
      </c>
      <c r="AK694" s="20" t="inlineStr">
        <is>
          <t>Hợp đồng lao động Xác định thời hạn</t>
        </is>
      </c>
      <c r="AL694" s="20" t="inlineStr">
        <is>
          <t>2023-02-25</t>
        </is>
      </c>
    </row>
    <row r="695">
      <c r="A695" s="20" t="inlineStr">
        <is>
          <t>140239</t>
        </is>
      </c>
      <c r="B695" s="20" t="inlineStr">
        <is>
          <t>Ma Thị Anh</t>
        </is>
      </c>
      <c r="C695" s="20" t="inlineStr">
        <is>
          <t>140239-02</t>
        </is>
      </c>
      <c r="D695" s="20" t="inlineStr">
        <is>
          <t>1007</t>
        </is>
      </c>
      <c r="E695" s="20" t="inlineStr">
        <is>
          <t>FOXCONN</t>
        </is>
      </c>
      <c r="F695" s="21" t="inlineStr">
        <is>
          <t>1998-09-17</t>
        </is>
      </c>
      <c r="G695" s="20" t="inlineStr">
        <is>
          <t>OFF</t>
        </is>
      </c>
      <c r="H695" s="21" t="inlineStr">
        <is>
          <t>2022-08-29</t>
        </is>
      </c>
      <c r="I695" s="21" t="inlineStr">
        <is>
          <t>2023-02-01</t>
        </is>
      </c>
      <c r="J695" s="20" t="inlineStr"/>
      <c r="K695" s="20" t="inlineStr">
        <is>
          <t>Công nhân</t>
        </is>
      </c>
      <c r="L695" s="20" t="inlineStr">
        <is>
          <t>Công nhân</t>
        </is>
      </c>
      <c r="M695" s="20" t="inlineStr"/>
      <c r="N695" s="20" t="inlineStr">
        <is>
          <t>LC1</t>
        </is>
      </c>
      <c r="O695" s="20" t="inlineStr">
        <is>
          <t>M-GROSS</t>
        </is>
      </c>
      <c r="P695" s="20" t="inlineStr"/>
      <c r="Q695" s="20" t="inlineStr">
        <is>
          <t>1</t>
        </is>
      </c>
      <c r="R695" s="22" t="n">
        <v>0</v>
      </c>
      <c r="S695" s="22" t="n">
        <v>4500000</v>
      </c>
      <c r="T695" s="22" t="n">
        <v>4500000</v>
      </c>
      <c r="U695" s="20" t="n">
        <v>0</v>
      </c>
      <c r="V695" s="20" t="n">
        <v>0</v>
      </c>
      <c r="W695" s="20" t="n">
        <v>0</v>
      </c>
      <c r="X695" s="22" t="n">
        <v>0</v>
      </c>
      <c r="Y695" s="22" t="n">
        <v>0</v>
      </c>
      <c r="Z695" s="22" t="n">
        <v>550000</v>
      </c>
      <c r="AA695" s="22" t="n">
        <v>0</v>
      </c>
      <c r="AB695" s="22" t="n">
        <v>0</v>
      </c>
      <c r="AC695" s="20" t="inlineStr"/>
      <c r="AD695" s="20" t="inlineStr"/>
      <c r="AE695" s="20" t="inlineStr"/>
      <c r="AF695" s="20" t="inlineStr"/>
      <c r="AG695" s="20" t="inlineStr"/>
      <c r="AH695" s="20" t="inlineStr">
        <is>
          <t>085909631</t>
        </is>
      </c>
      <c r="AI695" s="20" t="inlineStr">
        <is>
          <t>33.333333333333336%</t>
        </is>
      </c>
      <c r="AJ695" s="20" t="inlineStr">
        <is>
          <t>140239-02-1007/K1225/281122</t>
        </is>
      </c>
      <c r="AK695" s="20" t="inlineStr">
        <is>
          <t>Hợp đồng lao động Xác định thời hạn</t>
        </is>
      </c>
      <c r="AL695" s="20" t="inlineStr">
        <is>
          <t>2023-02-25</t>
        </is>
      </c>
    </row>
    <row r="696">
      <c r="A696" s="20" t="inlineStr">
        <is>
          <t>154157</t>
        </is>
      </c>
      <c r="B696" s="20" t="inlineStr">
        <is>
          <t>Hoàng Thị Hương</t>
        </is>
      </c>
      <c r="C696" s="20" t="inlineStr">
        <is>
          <t>154157-01</t>
        </is>
      </c>
      <c r="D696" s="20" t="inlineStr">
        <is>
          <t>1007</t>
        </is>
      </c>
      <c r="E696" s="20" t="inlineStr">
        <is>
          <t>FOXCONN</t>
        </is>
      </c>
      <c r="F696" s="21" t="inlineStr">
        <is>
          <t>1998-12-07</t>
        </is>
      </c>
      <c r="G696" s="20" t="inlineStr">
        <is>
          <t>OFF</t>
        </is>
      </c>
      <c r="H696" s="21" t="inlineStr">
        <is>
          <t>2022-08-27</t>
        </is>
      </c>
      <c r="I696" s="21" t="inlineStr">
        <is>
          <t>2022-11-27</t>
        </is>
      </c>
      <c r="J696" s="20" t="inlineStr"/>
      <c r="K696" s="20" t="inlineStr">
        <is>
          <t>Công nhân</t>
        </is>
      </c>
      <c r="L696" s="20" t="inlineStr">
        <is>
          <t>Công nhân</t>
        </is>
      </c>
      <c r="M696" s="20" t="inlineStr"/>
      <c r="N696" s="20" t="inlineStr">
        <is>
          <t>LC1</t>
        </is>
      </c>
      <c r="O696" s="20" t="inlineStr">
        <is>
          <t>M-GROSS</t>
        </is>
      </c>
      <c r="P696" s="20" t="inlineStr"/>
      <c r="Q696" s="20" t="inlineStr">
        <is>
          <t>0</t>
        </is>
      </c>
      <c r="R696" s="22" t="n">
        <v>0</v>
      </c>
      <c r="S696" s="22" t="n">
        <v>4500000</v>
      </c>
      <c r="T696" s="22" t="n">
        <v>4500000</v>
      </c>
      <c r="U696" s="20" t="n">
        <v>0</v>
      </c>
      <c r="V696" s="20" t="n">
        <v>0</v>
      </c>
      <c r="W696" s="20" t="n">
        <v>0</v>
      </c>
      <c r="X696" s="22" t="n">
        <v>0</v>
      </c>
      <c r="Y696" s="22" t="n">
        <v>0</v>
      </c>
      <c r="Z696" s="22" t="n">
        <v>550000</v>
      </c>
      <c r="AA696" s="22" t="n">
        <v>0</v>
      </c>
      <c r="AB696" s="22" t="n">
        <v>0</v>
      </c>
      <c r="AC696" s="20" t="inlineStr"/>
      <c r="AD696" s="20" t="inlineStr"/>
      <c r="AE696" s="20" t="inlineStr"/>
      <c r="AF696" s="20" t="inlineStr"/>
      <c r="AG696" s="20" t="inlineStr"/>
      <c r="AH696" s="20" t="inlineStr">
        <is>
          <t>004198004254</t>
        </is>
      </c>
      <c r="AI696" s="20" t="inlineStr">
        <is>
          <t>66.66666666666667%</t>
        </is>
      </c>
      <c r="AJ696" s="20" t="inlineStr">
        <is>
          <t>154157-02-1007/K1225/281122</t>
        </is>
      </c>
      <c r="AK696" s="20" t="inlineStr">
        <is>
          <t>Hợp đồng lao động Xác định thời hạn</t>
        </is>
      </c>
      <c r="AL696" s="20" t="inlineStr">
        <is>
          <t>Không xác định</t>
        </is>
      </c>
    </row>
    <row r="697">
      <c r="A697" s="20" t="inlineStr">
        <is>
          <t>154158</t>
        </is>
      </c>
      <c r="B697" s="20" t="inlineStr">
        <is>
          <t>Mạc Tuấn Phương</t>
        </is>
      </c>
      <c r="C697" s="20" t="inlineStr">
        <is>
          <t>154158-01</t>
        </is>
      </c>
      <c r="D697" s="20" t="inlineStr">
        <is>
          <t>1007</t>
        </is>
      </c>
      <c r="E697" s="20" t="inlineStr">
        <is>
          <t>FOXCONN</t>
        </is>
      </c>
      <c r="F697" s="21" t="inlineStr">
        <is>
          <t>1995-11-04</t>
        </is>
      </c>
      <c r="G697" s="20" t="inlineStr">
        <is>
          <t>OFF</t>
        </is>
      </c>
      <c r="H697" s="21" t="inlineStr">
        <is>
          <t>2022-08-27</t>
        </is>
      </c>
      <c r="I697" s="21" t="inlineStr">
        <is>
          <t>2023-02-26</t>
        </is>
      </c>
      <c r="J697" s="20" t="inlineStr"/>
      <c r="K697" s="20" t="inlineStr">
        <is>
          <t>Công nhân</t>
        </is>
      </c>
      <c r="L697" s="20" t="inlineStr">
        <is>
          <t>Công nhân</t>
        </is>
      </c>
      <c r="M697" s="20" t="inlineStr"/>
      <c r="N697" s="20" t="inlineStr">
        <is>
          <t>LC1</t>
        </is>
      </c>
      <c r="O697" s="20" t="inlineStr">
        <is>
          <t>M-GROSS</t>
        </is>
      </c>
      <c r="P697" s="20" t="inlineStr"/>
      <c r="Q697" s="20" t="inlineStr">
        <is>
          <t>1</t>
        </is>
      </c>
      <c r="R697" s="22" t="n">
        <v>0</v>
      </c>
      <c r="S697" s="22" t="n">
        <v>4500000</v>
      </c>
      <c r="T697" s="22" t="n">
        <v>4500000</v>
      </c>
      <c r="U697" s="20" t="n">
        <v>0</v>
      </c>
      <c r="V697" s="20" t="n">
        <v>0</v>
      </c>
      <c r="W697" s="20" t="n">
        <v>0</v>
      </c>
      <c r="X697" s="22" t="n">
        <v>0</v>
      </c>
      <c r="Y697" s="22" t="n">
        <v>0</v>
      </c>
      <c r="Z697" s="22" t="n">
        <v>550000</v>
      </c>
      <c r="AA697" s="22" t="n">
        <v>0</v>
      </c>
      <c r="AB697" s="22" t="n">
        <v>0</v>
      </c>
      <c r="AC697" s="20" t="inlineStr"/>
      <c r="AD697" s="20" t="inlineStr"/>
      <c r="AE697" s="20" t="inlineStr"/>
      <c r="AF697" s="20" t="inlineStr"/>
      <c r="AG697" s="20" t="inlineStr"/>
      <c r="AH697" s="20" t="inlineStr">
        <is>
          <t>004095003979</t>
        </is>
      </c>
      <c r="AI697" s="20" t="inlineStr">
        <is>
          <t>66.66666666666667%</t>
        </is>
      </c>
      <c r="AJ697" s="20" t="inlineStr">
        <is>
          <t>154158-02-1007/K1225/281122</t>
        </is>
      </c>
      <c r="AK697" s="20" t="inlineStr">
        <is>
          <t>Hợp đồng lao động Xác định thời hạn</t>
        </is>
      </c>
      <c r="AL697" s="20" t="inlineStr">
        <is>
          <t>2023-02-25</t>
        </is>
      </c>
    </row>
    <row r="698">
      <c r="A698" s="20" t="inlineStr">
        <is>
          <t>148240</t>
        </is>
      </c>
      <c r="B698" s="20" t="inlineStr">
        <is>
          <t>Lò Thị Thủy</t>
        </is>
      </c>
      <c r="C698" s="20" t="inlineStr">
        <is>
          <t>148240-02</t>
        </is>
      </c>
      <c r="D698" s="20" t="inlineStr">
        <is>
          <t>1007</t>
        </is>
      </c>
      <c r="E698" s="20" t="inlineStr">
        <is>
          <t>FOXCONN</t>
        </is>
      </c>
      <c r="F698" s="21" t="inlineStr">
        <is>
          <t>1997-03-28</t>
        </is>
      </c>
      <c r="G698" s="20" t="inlineStr">
        <is>
          <t>OFF</t>
        </is>
      </c>
      <c r="H698" s="21" t="inlineStr">
        <is>
          <t>2022-08-22</t>
        </is>
      </c>
      <c r="I698" s="21" t="inlineStr">
        <is>
          <t>2023-02-19</t>
        </is>
      </c>
      <c r="J698" s="20" t="inlineStr"/>
      <c r="K698" s="20" t="inlineStr">
        <is>
          <t>Công nhân</t>
        </is>
      </c>
      <c r="L698" s="20" t="inlineStr">
        <is>
          <t>Công nhân</t>
        </is>
      </c>
      <c r="M698" s="20" t="inlineStr"/>
      <c r="N698" s="20" t="inlineStr">
        <is>
          <t>LC1</t>
        </is>
      </c>
      <c r="O698" s="20" t="inlineStr">
        <is>
          <t>M-GROSS</t>
        </is>
      </c>
      <c r="P698" s="20" t="inlineStr"/>
      <c r="Q698" s="20" t="inlineStr">
        <is>
          <t>0</t>
        </is>
      </c>
      <c r="R698" s="22" t="n">
        <v>0</v>
      </c>
      <c r="S698" s="22" t="n">
        <v>4500000</v>
      </c>
      <c r="T698" s="22" t="n">
        <v>4500000</v>
      </c>
      <c r="U698" s="20" t="n">
        <v>0</v>
      </c>
      <c r="V698" s="20" t="n">
        <v>0</v>
      </c>
      <c r="W698" s="20" t="n">
        <v>0</v>
      </c>
      <c r="X698" s="22" t="n">
        <v>0</v>
      </c>
      <c r="Y698" s="22" t="n">
        <v>0</v>
      </c>
      <c r="Z698" s="22" t="n">
        <v>550000</v>
      </c>
      <c r="AA698" s="22" t="n">
        <v>0</v>
      </c>
      <c r="AB698" s="22" t="n">
        <v>0</v>
      </c>
      <c r="AC698" s="20" t="inlineStr"/>
      <c r="AD698" s="20" t="inlineStr"/>
      <c r="AE698" s="20" t="inlineStr"/>
      <c r="AF698" s="20" t="inlineStr"/>
      <c r="AG698" s="20" t="inlineStr"/>
      <c r="AH698" s="20" t="inlineStr">
        <is>
          <t>015197003721</t>
        </is>
      </c>
      <c r="AI698" s="20" t="inlineStr">
        <is>
          <t>60.0%</t>
        </is>
      </c>
      <c r="AJ698" s="20" t="inlineStr">
        <is>
          <t>148240-02-1007/K1225/211122</t>
        </is>
      </c>
      <c r="AK698" s="20" t="inlineStr">
        <is>
          <t>Hợp đồng lao động Xác định thời hạn</t>
        </is>
      </c>
      <c r="AL698" s="20" t="inlineStr">
        <is>
          <t>2023-02-18</t>
        </is>
      </c>
    </row>
    <row r="699">
      <c r="A699" s="20" t="inlineStr">
        <is>
          <t>153943</t>
        </is>
      </c>
      <c r="B699" s="20" t="inlineStr">
        <is>
          <t>Phùng Ngọc Dương</t>
        </is>
      </c>
      <c r="C699" s="20" t="inlineStr">
        <is>
          <t>153943-01</t>
        </is>
      </c>
      <c r="D699" s="20" t="inlineStr">
        <is>
          <t>1007</t>
        </is>
      </c>
      <c r="E699" s="20" t="inlineStr">
        <is>
          <t>FOXCONN</t>
        </is>
      </c>
      <c r="F699" s="21" t="inlineStr">
        <is>
          <t>1996-05-02</t>
        </is>
      </c>
      <c r="G699" s="20" t="inlineStr">
        <is>
          <t>OFF</t>
        </is>
      </c>
      <c r="H699" s="21" t="inlineStr">
        <is>
          <t>2022-08-19</t>
        </is>
      </c>
      <c r="I699" s="21" t="inlineStr">
        <is>
          <t>2023-02-14</t>
        </is>
      </c>
      <c r="J699" s="20" t="inlineStr"/>
      <c r="K699" s="20" t="inlineStr">
        <is>
          <t>Công nhân</t>
        </is>
      </c>
      <c r="L699" s="20" t="inlineStr">
        <is>
          <t>Công nhân</t>
        </is>
      </c>
      <c r="M699" s="20" t="inlineStr"/>
      <c r="N699" s="20" t="inlineStr">
        <is>
          <t>LC1</t>
        </is>
      </c>
      <c r="O699" s="20" t="inlineStr">
        <is>
          <t>M-GROSS</t>
        </is>
      </c>
      <c r="P699" s="20" t="inlineStr"/>
      <c r="Q699" s="20" t="inlineStr">
        <is>
          <t>0</t>
        </is>
      </c>
      <c r="R699" s="22" t="n">
        <v>0</v>
      </c>
      <c r="S699" s="22" t="n">
        <v>4500000</v>
      </c>
      <c r="T699" s="22" t="n">
        <v>4500000</v>
      </c>
      <c r="U699" s="20" t="n">
        <v>0</v>
      </c>
      <c r="V699" s="20" t="n">
        <v>0</v>
      </c>
      <c r="W699" s="20" t="n">
        <v>0</v>
      </c>
      <c r="X699" s="22" t="n">
        <v>0</v>
      </c>
      <c r="Y699" s="22" t="n">
        <v>0</v>
      </c>
      <c r="Z699" s="22" t="n">
        <v>550000</v>
      </c>
      <c r="AA699" s="22" t="n">
        <v>0</v>
      </c>
      <c r="AB699" s="22" t="n">
        <v>0</v>
      </c>
      <c r="AC699" s="20" t="inlineStr"/>
      <c r="AD699" s="20" t="inlineStr"/>
      <c r="AE699" s="20" t="inlineStr"/>
      <c r="AF699" s="20" t="inlineStr"/>
      <c r="AG699" s="20" t="inlineStr"/>
      <c r="AH699" s="20" t="inlineStr">
        <is>
          <t>025096006955</t>
        </is>
      </c>
      <c r="AI699" s="20" t="inlineStr">
        <is>
          <t>55.55555555555556%</t>
        </is>
      </c>
      <c r="AJ699" s="20" t="inlineStr">
        <is>
          <t>153943-02-1007/K1225/211122</t>
        </is>
      </c>
      <c r="AK699" s="20" t="inlineStr">
        <is>
          <t>Hợp đồng lao động Xác định thời hạn</t>
        </is>
      </c>
      <c r="AL699" s="20" t="inlineStr">
        <is>
          <t>2023-02-18</t>
        </is>
      </c>
    </row>
    <row r="700">
      <c r="A700" s="20" t="inlineStr">
        <is>
          <t>153934</t>
        </is>
      </c>
      <c r="B700" s="20" t="inlineStr">
        <is>
          <t>Đỗ Tiến Cường</t>
        </is>
      </c>
      <c r="C700" s="20" t="inlineStr">
        <is>
          <t>153934-01</t>
        </is>
      </c>
      <c r="D700" s="20" t="inlineStr">
        <is>
          <t>1007</t>
        </is>
      </c>
      <c r="E700" s="20" t="inlineStr">
        <is>
          <t>FOXCONN</t>
        </is>
      </c>
      <c r="F700" s="21" t="inlineStr">
        <is>
          <t>1993-03-11</t>
        </is>
      </c>
      <c r="G700" s="20" t="inlineStr">
        <is>
          <t>OFF</t>
        </is>
      </c>
      <c r="H700" s="21" t="inlineStr">
        <is>
          <t>2022-08-19</t>
        </is>
      </c>
      <c r="I700" s="21" t="inlineStr">
        <is>
          <t>2023-02-15</t>
        </is>
      </c>
      <c r="J700" s="20" t="inlineStr"/>
      <c r="K700" s="20" t="inlineStr">
        <is>
          <t>Công nhân</t>
        </is>
      </c>
      <c r="L700" s="20" t="inlineStr">
        <is>
          <t>Công nhân</t>
        </is>
      </c>
      <c r="M700" s="20" t="inlineStr"/>
      <c r="N700" s="20" t="inlineStr">
        <is>
          <t>LC1</t>
        </is>
      </c>
      <c r="O700" s="20" t="inlineStr">
        <is>
          <t>M-GROSS</t>
        </is>
      </c>
      <c r="P700" s="20" t="inlineStr"/>
      <c r="Q700" s="20" t="inlineStr">
        <is>
          <t>0</t>
        </is>
      </c>
      <c r="R700" s="22" t="n">
        <v>0</v>
      </c>
      <c r="S700" s="22" t="n">
        <v>4500000</v>
      </c>
      <c r="T700" s="22" t="n">
        <v>4500000</v>
      </c>
      <c r="U700" s="20" t="n">
        <v>0</v>
      </c>
      <c r="V700" s="20" t="n">
        <v>0</v>
      </c>
      <c r="W700" s="20" t="n">
        <v>0</v>
      </c>
      <c r="X700" s="22" t="n">
        <v>0</v>
      </c>
      <c r="Y700" s="22" t="n">
        <v>0</v>
      </c>
      <c r="Z700" s="22" t="n">
        <v>550000</v>
      </c>
      <c r="AA700" s="22" t="n">
        <v>0</v>
      </c>
      <c r="AB700" s="22" t="n">
        <v>0</v>
      </c>
      <c r="AC700" s="20" t="inlineStr"/>
      <c r="AD700" s="20" t="inlineStr"/>
      <c r="AE700" s="20" t="inlineStr"/>
      <c r="AF700" s="20" t="inlineStr"/>
      <c r="AG700" s="20" t="inlineStr"/>
      <c r="AH700" s="20" t="inlineStr">
        <is>
          <t>008093005790</t>
        </is>
      </c>
      <c r="AI700" s="20" t="inlineStr">
        <is>
          <t>66.66666666666667%</t>
        </is>
      </c>
      <c r="AJ700" s="20" t="inlineStr">
        <is>
          <t>153934-02-1007/K1225/211122</t>
        </is>
      </c>
      <c r="AK700" s="20" t="inlineStr">
        <is>
          <t>Hợp đồng lao động Xác định thời hạn</t>
        </is>
      </c>
      <c r="AL700" s="20" t="inlineStr">
        <is>
          <t>2023-02-18</t>
        </is>
      </c>
    </row>
    <row r="701">
      <c r="A701" s="20" t="inlineStr">
        <is>
          <t>153937</t>
        </is>
      </c>
      <c r="B701" s="20" t="inlineStr">
        <is>
          <t>Nguyễn Bùi Hanh</t>
        </is>
      </c>
      <c r="C701" s="20" t="inlineStr">
        <is>
          <t>153937-01</t>
        </is>
      </c>
      <c r="D701" s="20" t="inlineStr">
        <is>
          <t>1007</t>
        </is>
      </c>
      <c r="E701" s="20" t="inlineStr">
        <is>
          <t>FOXCONN</t>
        </is>
      </c>
      <c r="F701" s="21" t="inlineStr">
        <is>
          <t>1993-01-19</t>
        </is>
      </c>
      <c r="G701" s="20" t="inlineStr">
        <is>
          <t>OFF</t>
        </is>
      </c>
      <c r="H701" s="21" t="inlineStr">
        <is>
          <t>2022-08-19</t>
        </is>
      </c>
      <c r="I701" s="21" t="inlineStr">
        <is>
          <t>2023-02-09</t>
        </is>
      </c>
      <c r="J701" s="20" t="inlineStr"/>
      <c r="K701" s="20" t="inlineStr">
        <is>
          <t>Công nhân</t>
        </is>
      </c>
      <c r="L701" s="20" t="inlineStr">
        <is>
          <t>Công nhân</t>
        </is>
      </c>
      <c r="M701" s="20" t="inlineStr"/>
      <c r="N701" s="20" t="inlineStr">
        <is>
          <t>LC1</t>
        </is>
      </c>
      <c r="O701" s="20" t="inlineStr">
        <is>
          <t>M-GROSS</t>
        </is>
      </c>
      <c r="P701" s="20" t="inlineStr"/>
      <c r="Q701" s="20" t="inlineStr">
        <is>
          <t>0</t>
        </is>
      </c>
      <c r="R701" s="22" t="n">
        <v>0</v>
      </c>
      <c r="S701" s="22" t="n">
        <v>4500000</v>
      </c>
      <c r="T701" s="22" t="n">
        <v>4500000</v>
      </c>
      <c r="U701" s="20" t="n">
        <v>0</v>
      </c>
      <c r="V701" s="20" t="n">
        <v>0</v>
      </c>
      <c r="W701" s="20" t="n">
        <v>0</v>
      </c>
      <c r="X701" s="22" t="n">
        <v>0</v>
      </c>
      <c r="Y701" s="22" t="n">
        <v>0</v>
      </c>
      <c r="Z701" s="22" t="n">
        <v>550000</v>
      </c>
      <c r="AA701" s="22" t="n">
        <v>0</v>
      </c>
      <c r="AB701" s="22" t="n">
        <v>0</v>
      </c>
      <c r="AC701" s="20" t="inlineStr"/>
      <c r="AD701" s="20" t="inlineStr"/>
      <c r="AE701" s="20" t="inlineStr"/>
      <c r="AF701" s="20" t="inlineStr"/>
      <c r="AG701" s="20" t="inlineStr"/>
      <c r="AH701" s="20" t="inlineStr">
        <is>
          <t>030093007453</t>
        </is>
      </c>
      <c r="AI701" s="20" t="inlineStr">
        <is>
          <t>44.44444444444444%</t>
        </is>
      </c>
      <c r="AJ701" s="20" t="inlineStr">
        <is>
          <t>153937-02-1007/K1225/211122</t>
        </is>
      </c>
      <c r="AK701" s="20" t="inlineStr">
        <is>
          <t>Hợp đồng lao động Xác định thời hạn</t>
        </is>
      </c>
      <c r="AL701" s="20" t="inlineStr">
        <is>
          <t>2023-02-18</t>
        </is>
      </c>
    </row>
    <row r="702">
      <c r="A702" s="20" t="inlineStr">
        <is>
          <t>153948</t>
        </is>
      </c>
      <c r="B702" s="20" t="inlineStr">
        <is>
          <t>Trần Thị Bảo Trang</t>
        </is>
      </c>
      <c r="C702" s="20" t="inlineStr">
        <is>
          <t>153948-01</t>
        </is>
      </c>
      <c r="D702" s="20" t="inlineStr">
        <is>
          <t>1007</t>
        </is>
      </c>
      <c r="E702" s="20" t="inlineStr">
        <is>
          <t>FOXCONN</t>
        </is>
      </c>
      <c r="F702" s="21" t="inlineStr">
        <is>
          <t>2004-08-11</t>
        </is>
      </c>
      <c r="G702" s="20" t="inlineStr">
        <is>
          <t>OFF</t>
        </is>
      </c>
      <c r="H702" s="21" t="inlineStr">
        <is>
          <t>2022-08-19</t>
        </is>
      </c>
      <c r="I702" s="21" t="inlineStr">
        <is>
          <t>2023-01-14</t>
        </is>
      </c>
      <c r="J702" s="20" t="inlineStr"/>
      <c r="K702" s="20" t="inlineStr">
        <is>
          <t>Công nhân</t>
        </is>
      </c>
      <c r="L702" s="20" t="inlineStr">
        <is>
          <t>Công nhân</t>
        </is>
      </c>
      <c r="M702" s="20" t="inlineStr"/>
      <c r="N702" s="20" t="inlineStr">
        <is>
          <t>LC1</t>
        </is>
      </c>
      <c r="O702" s="20" t="inlineStr">
        <is>
          <t>M-GROSS</t>
        </is>
      </c>
      <c r="P702" s="20" t="inlineStr"/>
      <c r="Q702" s="20" t="inlineStr">
        <is>
          <t>0</t>
        </is>
      </c>
      <c r="R702" s="22" t="n">
        <v>0</v>
      </c>
      <c r="S702" s="22" t="n">
        <v>4500000</v>
      </c>
      <c r="T702" s="22" t="n">
        <v>4500000</v>
      </c>
      <c r="U702" s="20" t="n">
        <v>0</v>
      </c>
      <c r="V702" s="20" t="n">
        <v>0</v>
      </c>
      <c r="W702" s="20" t="n">
        <v>0</v>
      </c>
      <c r="X702" s="22" t="n">
        <v>0</v>
      </c>
      <c r="Y702" s="22" t="n">
        <v>0</v>
      </c>
      <c r="Z702" s="22" t="n">
        <v>550000</v>
      </c>
      <c r="AA702" s="22" t="n">
        <v>0</v>
      </c>
      <c r="AB702" s="22" t="n">
        <v>0</v>
      </c>
      <c r="AC702" s="20" t="inlineStr"/>
      <c r="AD702" s="20" t="inlineStr"/>
      <c r="AE702" s="20" t="inlineStr"/>
      <c r="AF702" s="20" t="inlineStr"/>
      <c r="AG702" s="20" t="inlineStr"/>
      <c r="AH702" s="20" t="inlineStr">
        <is>
          <t>040304019712</t>
        </is>
      </c>
      <c r="AI702" s="20" t="inlineStr">
        <is>
          <t>11.11111111111111%</t>
        </is>
      </c>
      <c r="AJ702" s="20" t="inlineStr">
        <is>
          <t>153948-02-1007/K1225/211122</t>
        </is>
      </c>
      <c r="AK702" s="20" t="inlineStr">
        <is>
          <t>Hợp đồng lao động Xác định thời hạn</t>
        </is>
      </c>
      <c r="AL702" s="20" t="inlineStr">
        <is>
          <t>2023-02-18</t>
        </is>
      </c>
    </row>
    <row r="703">
      <c r="A703" s="20" t="inlineStr">
        <is>
          <t>153950</t>
        </is>
      </c>
      <c r="B703" s="20" t="inlineStr">
        <is>
          <t>Nguyễn Đình Nam</t>
        </is>
      </c>
      <c r="C703" s="20" t="inlineStr">
        <is>
          <t>153950-01</t>
        </is>
      </c>
      <c r="D703" s="20" t="inlineStr">
        <is>
          <t>1007</t>
        </is>
      </c>
      <c r="E703" s="20" t="inlineStr">
        <is>
          <t>FOXCONN</t>
        </is>
      </c>
      <c r="F703" s="21" t="inlineStr">
        <is>
          <t>1998-01-27</t>
        </is>
      </c>
      <c r="G703" s="20" t="inlineStr">
        <is>
          <t>OFF</t>
        </is>
      </c>
      <c r="H703" s="21" t="inlineStr">
        <is>
          <t>2022-08-19</t>
        </is>
      </c>
      <c r="I703" s="21" t="inlineStr">
        <is>
          <t>2022-11-23</t>
        </is>
      </c>
      <c r="J703" s="20" t="inlineStr"/>
      <c r="K703" s="20" t="inlineStr">
        <is>
          <t>Công nhân</t>
        </is>
      </c>
      <c r="L703" s="20" t="inlineStr">
        <is>
          <t>Công nhân</t>
        </is>
      </c>
      <c r="M703" s="20" t="inlineStr"/>
      <c r="N703" s="20" t="inlineStr">
        <is>
          <t>LC1</t>
        </is>
      </c>
      <c r="O703" s="20" t="inlineStr">
        <is>
          <t>M-GROSS</t>
        </is>
      </c>
      <c r="P703" s="20" t="inlineStr"/>
      <c r="Q703" s="20" t="inlineStr">
        <is>
          <t>0</t>
        </is>
      </c>
      <c r="R703" s="22" t="n">
        <v>0</v>
      </c>
      <c r="S703" s="22" t="n">
        <v>4500000</v>
      </c>
      <c r="T703" s="22" t="n">
        <v>4500000</v>
      </c>
      <c r="U703" s="20" t="n">
        <v>0</v>
      </c>
      <c r="V703" s="20" t="n">
        <v>0</v>
      </c>
      <c r="W703" s="20" t="n">
        <v>0</v>
      </c>
      <c r="X703" s="22" t="n">
        <v>0</v>
      </c>
      <c r="Y703" s="22" t="n">
        <v>0</v>
      </c>
      <c r="Z703" s="22" t="n">
        <v>550000</v>
      </c>
      <c r="AA703" s="22" t="n">
        <v>0</v>
      </c>
      <c r="AB703" s="22" t="n">
        <v>0</v>
      </c>
      <c r="AC703" s="20" t="inlineStr"/>
      <c r="AD703" s="20" t="inlineStr"/>
      <c r="AE703" s="20" t="inlineStr"/>
      <c r="AF703" s="20" t="inlineStr"/>
      <c r="AG703" s="20" t="inlineStr"/>
      <c r="AH703" s="20" t="inlineStr">
        <is>
          <t>038098018449</t>
        </is>
      </c>
      <c r="AI703" s="20" t="inlineStr">
        <is>
          <t>66.66666666666667%</t>
        </is>
      </c>
      <c r="AJ703" s="20" t="inlineStr">
        <is>
          <t>153950-02-1007/K1225/211122</t>
        </is>
      </c>
      <c r="AK703" s="20" t="inlineStr">
        <is>
          <t>Hợp đồng lao động Xác định thời hạn</t>
        </is>
      </c>
      <c r="AL703" s="20" t="inlineStr">
        <is>
          <t>2023-02-18</t>
        </is>
      </c>
    </row>
    <row r="704">
      <c r="A704" s="20" t="inlineStr">
        <is>
          <t>154139</t>
        </is>
      </c>
      <c r="B704" s="20" t="inlineStr">
        <is>
          <t>Nguyễn Văn Nhường</t>
        </is>
      </c>
      <c r="C704" s="20" t="inlineStr">
        <is>
          <t>154139-01</t>
        </is>
      </c>
      <c r="D704" s="20" t="inlineStr">
        <is>
          <t>1007</t>
        </is>
      </c>
      <c r="E704" s="20" t="inlineStr">
        <is>
          <t>FOXCONN</t>
        </is>
      </c>
      <c r="F704" s="21" t="inlineStr">
        <is>
          <t>2001-11-01</t>
        </is>
      </c>
      <c r="G704" s="20" t="inlineStr">
        <is>
          <t>OLD</t>
        </is>
      </c>
      <c r="H704" s="21" t="inlineStr">
        <is>
          <t>2022-08-25</t>
        </is>
      </c>
      <c r="I704" s="21" t="inlineStr"/>
      <c r="J704" s="20" t="inlineStr"/>
      <c r="K704" s="20" t="inlineStr">
        <is>
          <t>Công nhân</t>
        </is>
      </c>
      <c r="L704" s="20" t="inlineStr">
        <is>
          <t>Công nhân</t>
        </is>
      </c>
      <c r="M704" s="20" t="inlineStr"/>
      <c r="N704" s="20" t="inlineStr">
        <is>
          <t>LC1</t>
        </is>
      </c>
      <c r="O704" s="20" t="inlineStr">
        <is>
          <t>M-GROSS</t>
        </is>
      </c>
      <c r="P704" s="20" t="inlineStr"/>
      <c r="Q704" s="20" t="inlineStr">
        <is>
          <t>0</t>
        </is>
      </c>
      <c r="R704" s="22" t="n">
        <v>0</v>
      </c>
      <c r="S704" s="22" t="n">
        <v>4500000</v>
      </c>
      <c r="T704" s="22" t="n">
        <v>4500000</v>
      </c>
      <c r="U704" s="20" t="n">
        <v>0</v>
      </c>
      <c r="V704" s="20" t="n">
        <v>0</v>
      </c>
      <c r="W704" s="20" t="n">
        <v>0</v>
      </c>
      <c r="X704" s="22" t="n">
        <v>0</v>
      </c>
      <c r="Y704" s="22" t="n">
        <v>0</v>
      </c>
      <c r="Z704" s="22" t="n">
        <v>550000</v>
      </c>
      <c r="AA704" s="22" t="n">
        <v>0</v>
      </c>
      <c r="AB704" s="22" t="n">
        <v>0</v>
      </c>
      <c r="AC704" s="20" t="inlineStr"/>
      <c r="AD704" s="20" t="inlineStr"/>
      <c r="AE704" s="20" t="inlineStr"/>
      <c r="AF704" s="20" t="inlineStr"/>
      <c r="AG704" s="20" t="inlineStr"/>
      <c r="AH704" s="20" t="inlineStr">
        <is>
          <t>002201004120</t>
        </is>
      </c>
      <c r="AI704" s="20" t="inlineStr">
        <is>
          <t>66.66666666666667%</t>
        </is>
      </c>
      <c r="AJ704" s="20" t="inlineStr">
        <is>
          <t>154139-02-1007/K1225/211122</t>
        </is>
      </c>
      <c r="AK704" s="20" t="inlineStr">
        <is>
          <t>Hợp đồng lao động Xác định thời hạn</t>
        </is>
      </c>
      <c r="AL704" s="20" t="inlineStr">
        <is>
          <t>2023-02-18</t>
        </is>
      </c>
    </row>
    <row r="705">
      <c r="A705" s="20" t="inlineStr">
        <is>
          <t>154118</t>
        </is>
      </c>
      <c r="B705" s="20" t="inlineStr">
        <is>
          <t>Triệu Tiến Tường</t>
        </is>
      </c>
      <c r="C705" s="20" t="inlineStr">
        <is>
          <t>154118-01</t>
        </is>
      </c>
      <c r="D705" s="20" t="inlineStr">
        <is>
          <t>1007</t>
        </is>
      </c>
      <c r="E705" s="20" t="inlineStr">
        <is>
          <t>FOXCONN</t>
        </is>
      </c>
      <c r="F705" s="21" t="inlineStr">
        <is>
          <t>1998-01-01</t>
        </is>
      </c>
      <c r="G705" s="20" t="inlineStr">
        <is>
          <t>OFF</t>
        </is>
      </c>
      <c r="H705" s="21" t="inlineStr">
        <is>
          <t>2022-08-24</t>
        </is>
      </c>
      <c r="I705" s="21" t="inlineStr">
        <is>
          <t>2023-02-19</t>
        </is>
      </c>
      <c r="J705" s="20" t="inlineStr"/>
      <c r="K705" s="20" t="inlineStr">
        <is>
          <t>Công nhân</t>
        </is>
      </c>
      <c r="L705" s="20" t="inlineStr">
        <is>
          <t>Công nhân</t>
        </is>
      </c>
      <c r="M705" s="20" t="inlineStr"/>
      <c r="N705" s="20" t="inlineStr">
        <is>
          <t>LC1</t>
        </is>
      </c>
      <c r="O705" s="20" t="inlineStr">
        <is>
          <t>M-GROSS</t>
        </is>
      </c>
      <c r="P705" s="20" t="inlineStr"/>
      <c r="Q705" s="20" t="inlineStr">
        <is>
          <t>0</t>
        </is>
      </c>
      <c r="R705" s="22" t="n">
        <v>0</v>
      </c>
      <c r="S705" s="22" t="n">
        <v>4500000</v>
      </c>
      <c r="T705" s="22" t="n">
        <v>4500000</v>
      </c>
      <c r="U705" s="20" t="n">
        <v>0</v>
      </c>
      <c r="V705" s="20" t="n">
        <v>0</v>
      </c>
      <c r="W705" s="20" t="n">
        <v>0</v>
      </c>
      <c r="X705" s="22" t="n">
        <v>0</v>
      </c>
      <c r="Y705" s="22" t="n">
        <v>0</v>
      </c>
      <c r="Z705" s="22" t="n">
        <v>550000</v>
      </c>
      <c r="AA705" s="22" t="n">
        <v>0</v>
      </c>
      <c r="AB705" s="22" t="n">
        <v>0</v>
      </c>
      <c r="AC705" s="20" t="inlineStr"/>
      <c r="AD705" s="20" t="inlineStr"/>
      <c r="AE705" s="20" t="inlineStr"/>
      <c r="AF705" s="20" t="inlineStr"/>
      <c r="AG705" s="20" t="inlineStr"/>
      <c r="AH705" s="20" t="inlineStr">
        <is>
          <t>006098001862</t>
        </is>
      </c>
      <c r="AI705" s="20" t="inlineStr">
        <is>
          <t>66.66666666666667%</t>
        </is>
      </c>
      <c r="AJ705" s="20" t="inlineStr">
        <is>
          <t>154118-02-1007/K1225/211122</t>
        </is>
      </c>
      <c r="AK705" s="20" t="inlineStr">
        <is>
          <t>Hợp đồng lao động Xác định thời hạn</t>
        </is>
      </c>
      <c r="AL705" s="20" t="inlineStr">
        <is>
          <t>2023-02-18</t>
        </is>
      </c>
    </row>
    <row r="706">
      <c r="A706" s="20" t="inlineStr">
        <is>
          <t>154113</t>
        </is>
      </c>
      <c r="B706" s="20" t="inlineStr">
        <is>
          <t>Hà Xuân Hưng</t>
        </is>
      </c>
      <c r="C706" s="20" t="inlineStr">
        <is>
          <t>154113-01</t>
        </is>
      </c>
      <c r="D706" s="20" t="inlineStr">
        <is>
          <t>1007</t>
        </is>
      </c>
      <c r="E706" s="20" t="inlineStr">
        <is>
          <t>FOXCONN</t>
        </is>
      </c>
      <c r="F706" s="21" t="inlineStr">
        <is>
          <t>2003-06-09</t>
        </is>
      </c>
      <c r="G706" s="20" t="inlineStr">
        <is>
          <t>OFF</t>
        </is>
      </c>
      <c r="H706" s="21" t="inlineStr">
        <is>
          <t>2022-08-24</t>
        </is>
      </c>
      <c r="I706" s="21" t="inlineStr">
        <is>
          <t>2023-02-19</t>
        </is>
      </c>
      <c r="J706" s="20" t="inlineStr"/>
      <c r="K706" s="20" t="inlineStr">
        <is>
          <t>Công nhân</t>
        </is>
      </c>
      <c r="L706" s="20" t="inlineStr">
        <is>
          <t>Công nhân</t>
        </is>
      </c>
      <c r="M706" s="20" t="inlineStr"/>
      <c r="N706" s="20" t="inlineStr">
        <is>
          <t>LC1</t>
        </is>
      </c>
      <c r="O706" s="20" t="inlineStr">
        <is>
          <t>M-GROSS</t>
        </is>
      </c>
      <c r="P706" s="20" t="inlineStr"/>
      <c r="Q706" s="20" t="inlineStr">
        <is>
          <t>0</t>
        </is>
      </c>
      <c r="R706" s="22" t="n">
        <v>0</v>
      </c>
      <c r="S706" s="22" t="n">
        <v>4500000</v>
      </c>
      <c r="T706" s="22" t="n">
        <v>4500000</v>
      </c>
      <c r="U706" s="20" t="n">
        <v>0</v>
      </c>
      <c r="V706" s="20" t="n">
        <v>0</v>
      </c>
      <c r="W706" s="20" t="n">
        <v>0</v>
      </c>
      <c r="X706" s="22" t="n">
        <v>0</v>
      </c>
      <c r="Y706" s="22" t="n">
        <v>0</v>
      </c>
      <c r="Z706" s="22" t="n">
        <v>550000</v>
      </c>
      <c r="AA706" s="22" t="n">
        <v>0</v>
      </c>
      <c r="AB706" s="22" t="n">
        <v>0</v>
      </c>
      <c r="AC706" s="20" t="inlineStr"/>
      <c r="AD706" s="20" t="inlineStr"/>
      <c r="AE706" s="20" t="inlineStr"/>
      <c r="AF706" s="20" t="inlineStr"/>
      <c r="AG706" s="20" t="inlineStr"/>
      <c r="AH706" s="20" t="inlineStr">
        <is>
          <t>188050293</t>
        </is>
      </c>
      <c r="AI706" s="20" t="inlineStr">
        <is>
          <t>55.55555555555556%</t>
        </is>
      </c>
      <c r="AJ706" s="20" t="inlineStr">
        <is>
          <t>154113-02-1007/K1225/211122</t>
        </is>
      </c>
      <c r="AK706" s="20" t="inlineStr">
        <is>
          <t>Hợp đồng lao động Xác định thời hạn</t>
        </is>
      </c>
      <c r="AL706" s="20" t="inlineStr">
        <is>
          <t>2023-02-18</t>
        </is>
      </c>
    </row>
    <row r="707">
      <c r="A707" s="20" t="inlineStr">
        <is>
          <t>153942</t>
        </is>
      </c>
      <c r="B707" s="20" t="inlineStr">
        <is>
          <t>Hoàng Thúy Hồng</t>
        </is>
      </c>
      <c r="C707" s="20" t="inlineStr">
        <is>
          <t>153942-01</t>
        </is>
      </c>
      <c r="D707" s="20" t="inlineStr">
        <is>
          <t>1007</t>
        </is>
      </c>
      <c r="E707" s="20" t="inlineStr">
        <is>
          <t>FOXCONN</t>
        </is>
      </c>
      <c r="F707" s="21" t="inlineStr">
        <is>
          <t>1996-07-15</t>
        </is>
      </c>
      <c r="G707" s="20" t="inlineStr">
        <is>
          <t>OFF</t>
        </is>
      </c>
      <c r="H707" s="21" t="inlineStr">
        <is>
          <t>2022-08-19</t>
        </is>
      </c>
      <c r="I707" s="21" t="inlineStr">
        <is>
          <t>2023-02-19</t>
        </is>
      </c>
      <c r="J707" s="20" t="inlineStr"/>
      <c r="K707" s="20" t="inlineStr">
        <is>
          <t>Công nhân</t>
        </is>
      </c>
      <c r="L707" s="20" t="inlineStr">
        <is>
          <t>Công nhân</t>
        </is>
      </c>
      <c r="M707" s="20" t="inlineStr"/>
      <c r="N707" s="20" t="inlineStr">
        <is>
          <t>LC1</t>
        </is>
      </c>
      <c r="O707" s="20" t="inlineStr">
        <is>
          <t>M-GROSS</t>
        </is>
      </c>
      <c r="P707" s="20" t="inlineStr"/>
      <c r="Q707" s="20" t="inlineStr">
        <is>
          <t>0</t>
        </is>
      </c>
      <c r="R707" s="22" t="n">
        <v>0</v>
      </c>
      <c r="S707" s="22" t="n">
        <v>4500000</v>
      </c>
      <c r="T707" s="22" t="n">
        <v>4500000</v>
      </c>
      <c r="U707" s="20" t="n">
        <v>0</v>
      </c>
      <c r="V707" s="20" t="n">
        <v>0</v>
      </c>
      <c r="W707" s="20" t="n">
        <v>0</v>
      </c>
      <c r="X707" s="22" t="n">
        <v>0</v>
      </c>
      <c r="Y707" s="22" t="n">
        <v>0</v>
      </c>
      <c r="Z707" s="22" t="n">
        <v>550000</v>
      </c>
      <c r="AA707" s="22" t="n">
        <v>0</v>
      </c>
      <c r="AB707" s="22" t="n">
        <v>0</v>
      </c>
      <c r="AC707" s="20" t="inlineStr"/>
      <c r="AD707" s="20" t="inlineStr"/>
      <c r="AE707" s="20" t="inlineStr"/>
      <c r="AF707" s="20" t="inlineStr"/>
      <c r="AG707" s="20" t="inlineStr"/>
      <c r="AH707" s="20" t="inlineStr">
        <is>
          <t>015196008000</t>
        </is>
      </c>
      <c r="AI707" s="20" t="inlineStr">
        <is>
          <t>66.66666666666667%</t>
        </is>
      </c>
      <c r="AJ707" s="20" t="inlineStr">
        <is>
          <t>153942-02-1007/K1225/211122</t>
        </is>
      </c>
      <c r="AK707" s="20" t="inlineStr">
        <is>
          <t>Hợp đồng lao động Xác định thời hạn</t>
        </is>
      </c>
      <c r="AL707" s="20" t="inlineStr">
        <is>
          <t>2023-02-18</t>
        </is>
      </c>
    </row>
    <row r="708">
      <c r="A708" s="20" t="inlineStr">
        <is>
          <t>153949</t>
        </is>
      </c>
      <c r="B708" s="20" t="inlineStr">
        <is>
          <t>Lê Văn Giáp</t>
        </is>
      </c>
      <c r="C708" s="20" t="inlineStr">
        <is>
          <t>153949-01</t>
        </is>
      </c>
      <c r="D708" s="20" t="inlineStr">
        <is>
          <t>1007</t>
        </is>
      </c>
      <c r="E708" s="20" t="inlineStr">
        <is>
          <t>FOXCONN</t>
        </is>
      </c>
      <c r="F708" s="21" t="inlineStr">
        <is>
          <t>2004-04-23</t>
        </is>
      </c>
      <c r="G708" s="20" t="inlineStr">
        <is>
          <t>OFF</t>
        </is>
      </c>
      <c r="H708" s="21" t="inlineStr">
        <is>
          <t>2022-08-19</t>
        </is>
      </c>
      <c r="I708" s="21" t="inlineStr">
        <is>
          <t>2023-02-05</t>
        </is>
      </c>
      <c r="J708" s="20" t="inlineStr"/>
      <c r="K708" s="20" t="inlineStr">
        <is>
          <t>Công nhân</t>
        </is>
      </c>
      <c r="L708" s="20" t="inlineStr">
        <is>
          <t>Công nhân</t>
        </is>
      </c>
      <c r="M708" s="20" t="inlineStr"/>
      <c r="N708" s="20" t="inlineStr">
        <is>
          <t>LC1</t>
        </is>
      </c>
      <c r="O708" s="20" t="inlineStr">
        <is>
          <t>M-GROSS</t>
        </is>
      </c>
      <c r="P708" s="20" t="inlineStr"/>
      <c r="Q708" s="20" t="inlineStr">
        <is>
          <t>0</t>
        </is>
      </c>
      <c r="R708" s="22" t="n">
        <v>0</v>
      </c>
      <c r="S708" s="22" t="n">
        <v>4500000</v>
      </c>
      <c r="T708" s="22" t="n">
        <v>4500000</v>
      </c>
      <c r="U708" s="20" t="n">
        <v>0</v>
      </c>
      <c r="V708" s="20" t="n">
        <v>0</v>
      </c>
      <c r="W708" s="20" t="n">
        <v>0</v>
      </c>
      <c r="X708" s="22" t="n">
        <v>0</v>
      </c>
      <c r="Y708" s="22" t="n">
        <v>0</v>
      </c>
      <c r="Z708" s="22" t="n">
        <v>550000</v>
      </c>
      <c r="AA708" s="22" t="n">
        <v>0</v>
      </c>
      <c r="AB708" s="22" t="n">
        <v>0</v>
      </c>
      <c r="AC708" s="20" t="inlineStr"/>
      <c r="AD708" s="20" t="inlineStr"/>
      <c r="AE708" s="20" t="inlineStr"/>
      <c r="AF708" s="20" t="inlineStr"/>
      <c r="AG708" s="20" t="inlineStr"/>
      <c r="AH708" s="20" t="inlineStr">
        <is>
          <t>038204016803</t>
        </is>
      </c>
      <c r="AI708" s="20" t="inlineStr">
        <is>
          <t>77.77777777777777%</t>
        </is>
      </c>
      <c r="AJ708" s="20" t="inlineStr">
        <is>
          <t>153949-02-1007/K1225/211122</t>
        </is>
      </c>
      <c r="AK708" s="20" t="inlineStr">
        <is>
          <t>Hợp đồng lao động Xác định thời hạn</t>
        </is>
      </c>
      <c r="AL708" s="20" t="inlineStr">
        <is>
          <t>2023-02-18</t>
        </is>
      </c>
    </row>
    <row r="709">
      <c r="A709" s="20" t="inlineStr">
        <is>
          <t>153994</t>
        </is>
      </c>
      <c r="B709" s="20" t="inlineStr">
        <is>
          <t>Nông Văn Thần</t>
        </is>
      </c>
      <c r="C709" s="20" t="inlineStr">
        <is>
          <t>153994-01</t>
        </is>
      </c>
      <c r="D709" s="20" t="inlineStr">
        <is>
          <t>1007</t>
        </is>
      </c>
      <c r="E709" s="20" t="inlineStr">
        <is>
          <t>FOXCONN</t>
        </is>
      </c>
      <c r="F709" s="21" t="inlineStr">
        <is>
          <t>2003-03-12</t>
        </is>
      </c>
      <c r="G709" s="20" t="inlineStr">
        <is>
          <t>OFF</t>
        </is>
      </c>
      <c r="H709" s="21" t="inlineStr">
        <is>
          <t>2022-08-20</t>
        </is>
      </c>
      <c r="I709" s="21" t="inlineStr">
        <is>
          <t>2023-02-16</t>
        </is>
      </c>
      <c r="J709" s="20" t="inlineStr"/>
      <c r="K709" s="20" t="inlineStr">
        <is>
          <t>Công nhân</t>
        </is>
      </c>
      <c r="L709" s="20" t="inlineStr">
        <is>
          <t>Công nhân</t>
        </is>
      </c>
      <c r="M709" s="20" t="inlineStr"/>
      <c r="N709" s="20" t="inlineStr">
        <is>
          <t>LC1</t>
        </is>
      </c>
      <c r="O709" s="20" t="inlineStr">
        <is>
          <t>M-GROSS</t>
        </is>
      </c>
      <c r="P709" s="20" t="inlineStr"/>
      <c r="Q709" s="20" t="inlineStr">
        <is>
          <t>0</t>
        </is>
      </c>
      <c r="R709" s="22" t="n">
        <v>0</v>
      </c>
      <c r="S709" s="22" t="n">
        <v>4500000</v>
      </c>
      <c r="T709" s="22" t="n">
        <v>4500000</v>
      </c>
      <c r="U709" s="20" t="n">
        <v>0</v>
      </c>
      <c r="V709" s="20" t="n">
        <v>0</v>
      </c>
      <c r="W709" s="20" t="n">
        <v>0</v>
      </c>
      <c r="X709" s="22" t="n">
        <v>0</v>
      </c>
      <c r="Y709" s="22" t="n">
        <v>0</v>
      </c>
      <c r="Z709" s="22" t="n">
        <v>550000</v>
      </c>
      <c r="AA709" s="22" t="n">
        <v>0</v>
      </c>
      <c r="AB709" s="22" t="n">
        <v>0</v>
      </c>
      <c r="AC709" s="20" t="inlineStr"/>
      <c r="AD709" s="20" t="inlineStr"/>
      <c r="AE709" s="20" t="inlineStr"/>
      <c r="AF709" s="20" t="inlineStr"/>
      <c r="AG709" s="20" t="inlineStr"/>
      <c r="AH709" s="20" t="inlineStr">
        <is>
          <t>020203008398</t>
        </is>
      </c>
      <c r="AI709" s="20" t="inlineStr">
        <is>
          <t>55.55555555555556%</t>
        </is>
      </c>
      <c r="AJ709" s="20" t="inlineStr">
        <is>
          <t>153994-02-1007/K1225/211122</t>
        </is>
      </c>
      <c r="AK709" s="20" t="inlineStr">
        <is>
          <t>Hợp đồng lao động Xác định thời hạn</t>
        </is>
      </c>
      <c r="AL709" s="20" t="inlineStr">
        <is>
          <t>2023-02-18</t>
        </is>
      </c>
    </row>
    <row r="710">
      <c r="A710" s="20" t="inlineStr">
        <is>
          <t>153947</t>
        </is>
      </c>
      <c r="B710" s="20" t="inlineStr">
        <is>
          <t>Nguyễn Thị Oanh</t>
        </is>
      </c>
      <c r="C710" s="20" t="inlineStr">
        <is>
          <t>153947-01</t>
        </is>
      </c>
      <c r="D710" s="20" t="inlineStr">
        <is>
          <t>1007</t>
        </is>
      </c>
      <c r="E710" s="20" t="inlineStr">
        <is>
          <t>FOXCONN</t>
        </is>
      </c>
      <c r="F710" s="21" t="inlineStr">
        <is>
          <t>2004-05-24</t>
        </is>
      </c>
      <c r="G710" s="20" t="inlineStr">
        <is>
          <t>OFF</t>
        </is>
      </c>
      <c r="H710" s="21" t="inlineStr">
        <is>
          <t>2022-08-19</t>
        </is>
      </c>
      <c r="I710" s="21" t="inlineStr">
        <is>
          <t>2023-01-14</t>
        </is>
      </c>
      <c r="J710" s="20" t="inlineStr"/>
      <c r="K710" s="20" t="inlineStr">
        <is>
          <t>Công nhân</t>
        </is>
      </c>
      <c r="L710" s="20" t="inlineStr">
        <is>
          <t>Công nhân</t>
        </is>
      </c>
      <c r="M710" s="20" t="inlineStr"/>
      <c r="N710" s="20" t="inlineStr">
        <is>
          <t>LC1</t>
        </is>
      </c>
      <c r="O710" s="20" t="inlineStr">
        <is>
          <t>M-GROSS</t>
        </is>
      </c>
      <c r="P710" s="20" t="inlineStr"/>
      <c r="Q710" s="20" t="inlineStr">
        <is>
          <t>0</t>
        </is>
      </c>
      <c r="R710" s="22" t="n">
        <v>0</v>
      </c>
      <c r="S710" s="22" t="n">
        <v>4500000</v>
      </c>
      <c r="T710" s="22" t="n">
        <v>4500000</v>
      </c>
      <c r="U710" s="20" t="n">
        <v>0</v>
      </c>
      <c r="V710" s="20" t="n">
        <v>0</v>
      </c>
      <c r="W710" s="20" t="n">
        <v>0</v>
      </c>
      <c r="X710" s="22" t="n">
        <v>0</v>
      </c>
      <c r="Y710" s="22" t="n">
        <v>0</v>
      </c>
      <c r="Z710" s="22" t="n">
        <v>550000</v>
      </c>
      <c r="AA710" s="22" t="n">
        <v>0</v>
      </c>
      <c r="AB710" s="22" t="n">
        <v>0</v>
      </c>
      <c r="AC710" s="20" t="inlineStr"/>
      <c r="AD710" s="20" t="inlineStr"/>
      <c r="AE710" s="20" t="inlineStr"/>
      <c r="AF710" s="20" t="inlineStr"/>
      <c r="AG710" s="20" t="inlineStr"/>
      <c r="AH710" s="20" t="inlineStr">
        <is>
          <t>040304024276</t>
        </is>
      </c>
      <c r="AI710" s="20" t="inlineStr">
        <is>
          <t>11.11111111111111%</t>
        </is>
      </c>
      <c r="AJ710" s="20" t="inlineStr">
        <is>
          <t>153947-02-1007/K1225/211122</t>
        </is>
      </c>
      <c r="AK710" s="20" t="inlineStr">
        <is>
          <t>Hợp đồng lao động Xác định thời hạn</t>
        </is>
      </c>
      <c r="AL710" s="20" t="inlineStr">
        <is>
          <t>2023-02-18</t>
        </is>
      </c>
    </row>
    <row r="711">
      <c r="A711" s="20" t="inlineStr">
        <is>
          <t>153938</t>
        </is>
      </c>
      <c r="B711" s="20" t="inlineStr">
        <is>
          <t>Phạm Thị Trinh</t>
        </is>
      </c>
      <c r="C711" s="20" t="inlineStr">
        <is>
          <t>153938-01</t>
        </is>
      </c>
      <c r="D711" s="20" t="inlineStr">
        <is>
          <t>1007</t>
        </is>
      </c>
      <c r="E711" s="20" t="inlineStr">
        <is>
          <t>FOXCONN</t>
        </is>
      </c>
      <c r="F711" s="21" t="inlineStr">
        <is>
          <t>2001-03-10</t>
        </is>
      </c>
      <c r="G711" s="20" t="inlineStr">
        <is>
          <t>OFF</t>
        </is>
      </c>
      <c r="H711" s="21" t="inlineStr">
        <is>
          <t>2022-08-19</t>
        </is>
      </c>
      <c r="I711" s="21" t="inlineStr">
        <is>
          <t>2023-02-19</t>
        </is>
      </c>
      <c r="J711" s="20" t="inlineStr"/>
      <c r="K711" s="20" t="inlineStr">
        <is>
          <t>Công nhân</t>
        </is>
      </c>
      <c r="L711" s="20" t="inlineStr">
        <is>
          <t>Công nhân</t>
        </is>
      </c>
      <c r="M711" s="20" t="inlineStr"/>
      <c r="N711" s="20" t="inlineStr">
        <is>
          <t>LC1</t>
        </is>
      </c>
      <c r="O711" s="20" t="inlineStr">
        <is>
          <t>M-GROSS</t>
        </is>
      </c>
      <c r="P711" s="20" t="inlineStr"/>
      <c r="Q711" s="20" t="inlineStr">
        <is>
          <t>0</t>
        </is>
      </c>
      <c r="R711" s="22" t="n">
        <v>0</v>
      </c>
      <c r="S711" s="22" t="n">
        <v>4500000</v>
      </c>
      <c r="T711" s="22" t="n">
        <v>4500000</v>
      </c>
      <c r="U711" s="20" t="n">
        <v>0</v>
      </c>
      <c r="V711" s="20" t="n">
        <v>0</v>
      </c>
      <c r="W711" s="20" t="n">
        <v>0</v>
      </c>
      <c r="X711" s="22" t="n">
        <v>0</v>
      </c>
      <c r="Y711" s="22" t="n">
        <v>0</v>
      </c>
      <c r="Z711" s="22" t="n">
        <v>550000</v>
      </c>
      <c r="AA711" s="22" t="n">
        <v>0</v>
      </c>
      <c r="AB711" s="22" t="n">
        <v>0</v>
      </c>
      <c r="AC711" s="20" t="inlineStr"/>
      <c r="AD711" s="20" t="inlineStr"/>
      <c r="AE711" s="20" t="inlineStr"/>
      <c r="AF711" s="20" t="inlineStr"/>
      <c r="AG711" s="20" t="inlineStr"/>
      <c r="AH711" s="20" t="inlineStr">
        <is>
          <t>038301005959</t>
        </is>
      </c>
      <c r="AI711" s="20" t="inlineStr">
        <is>
          <t>55.55555555555556%</t>
        </is>
      </c>
      <c r="AJ711" s="20" t="inlineStr">
        <is>
          <t>153938-02-1007/K1225/211122</t>
        </is>
      </c>
      <c r="AK711" s="20" t="inlineStr">
        <is>
          <t>Hợp đồng lao động Xác định thời hạn</t>
        </is>
      </c>
      <c r="AL711" s="20" t="inlineStr">
        <is>
          <t>2023-02-18</t>
        </is>
      </c>
    </row>
    <row r="712">
      <c r="A712" s="20" t="inlineStr">
        <is>
          <t>153923</t>
        </is>
      </c>
      <c r="B712" s="20" t="inlineStr">
        <is>
          <t>Nguyễn Văn Hoàng</t>
        </is>
      </c>
      <c r="C712" s="20" t="inlineStr">
        <is>
          <t>153923-01</t>
        </is>
      </c>
      <c r="D712" s="20" t="inlineStr">
        <is>
          <t>1007</t>
        </is>
      </c>
      <c r="E712" s="20" t="inlineStr">
        <is>
          <t>FOXCONN</t>
        </is>
      </c>
      <c r="F712" s="21" t="inlineStr">
        <is>
          <t>2004-05-27</t>
        </is>
      </c>
      <c r="G712" s="20" t="inlineStr">
        <is>
          <t>OFF</t>
        </is>
      </c>
      <c r="H712" s="21" t="inlineStr">
        <is>
          <t>2022-08-19</t>
        </is>
      </c>
      <c r="I712" s="21" t="inlineStr">
        <is>
          <t>2023-01-08</t>
        </is>
      </c>
      <c r="J712" s="20" t="inlineStr"/>
      <c r="K712" s="20" t="inlineStr">
        <is>
          <t>Công nhân</t>
        </is>
      </c>
      <c r="L712" s="20" t="inlineStr">
        <is>
          <t>Công nhân</t>
        </is>
      </c>
      <c r="M712" s="20" t="inlineStr"/>
      <c r="N712" s="20" t="inlineStr">
        <is>
          <t>LC1</t>
        </is>
      </c>
      <c r="O712" s="20" t="inlineStr">
        <is>
          <t>M-GROSS</t>
        </is>
      </c>
      <c r="P712" s="20" t="inlineStr"/>
      <c r="Q712" s="20" t="inlineStr">
        <is>
          <t>0</t>
        </is>
      </c>
      <c r="R712" s="22" t="n">
        <v>0</v>
      </c>
      <c r="S712" s="22" t="n">
        <v>4500000</v>
      </c>
      <c r="T712" s="22" t="n">
        <v>4500000</v>
      </c>
      <c r="U712" s="20" t="n">
        <v>0</v>
      </c>
      <c r="V712" s="20" t="n">
        <v>0</v>
      </c>
      <c r="W712" s="20" t="n">
        <v>0</v>
      </c>
      <c r="X712" s="22" t="n">
        <v>0</v>
      </c>
      <c r="Y712" s="22" t="n">
        <v>0</v>
      </c>
      <c r="Z712" s="22" t="n">
        <v>550000</v>
      </c>
      <c r="AA712" s="22" t="n">
        <v>0</v>
      </c>
      <c r="AB712" s="22" t="n">
        <v>0</v>
      </c>
      <c r="AC712" s="20" t="inlineStr"/>
      <c r="AD712" s="20" t="inlineStr"/>
      <c r="AE712" s="20" t="inlineStr"/>
      <c r="AF712" s="20" t="inlineStr"/>
      <c r="AG712" s="20" t="inlineStr"/>
      <c r="AH712" s="20" t="inlineStr">
        <is>
          <t>040204010102</t>
        </is>
      </c>
      <c r="AI712" s="20" t="inlineStr">
        <is>
          <t>66.66666666666667%</t>
        </is>
      </c>
      <c r="AJ712" s="20" t="inlineStr">
        <is>
          <t>153923-02-1007/K1225/211122</t>
        </is>
      </c>
      <c r="AK712" s="20" t="inlineStr">
        <is>
          <t>Hợp đồng lao động Xác định thời hạn</t>
        </is>
      </c>
      <c r="AL712" s="20" t="inlineStr">
        <is>
          <t>2023-02-18</t>
        </is>
      </c>
    </row>
    <row r="713">
      <c r="A713" s="20" t="inlineStr">
        <is>
          <t>154116</t>
        </is>
      </c>
      <c r="B713" s="20" t="inlineStr">
        <is>
          <t>Hoàng Văn An</t>
        </is>
      </c>
      <c r="C713" s="20" t="inlineStr">
        <is>
          <t>154116-01</t>
        </is>
      </c>
      <c r="D713" s="20" t="inlineStr">
        <is>
          <t>1007</t>
        </is>
      </c>
      <c r="E713" s="20" t="inlineStr">
        <is>
          <t>FOXCONN</t>
        </is>
      </c>
      <c r="F713" s="21" t="inlineStr">
        <is>
          <t>1991-01-14</t>
        </is>
      </c>
      <c r="G713" s="20" t="inlineStr">
        <is>
          <t>OFF</t>
        </is>
      </c>
      <c r="H713" s="21" t="inlineStr">
        <is>
          <t>2022-08-24</t>
        </is>
      </c>
      <c r="I713" s="21" t="inlineStr">
        <is>
          <t>2023-02-19</t>
        </is>
      </c>
      <c r="J713" s="20" t="inlineStr"/>
      <c r="K713" s="20" t="inlineStr">
        <is>
          <t>Công nhân</t>
        </is>
      </c>
      <c r="L713" s="20" t="inlineStr">
        <is>
          <t>Công nhân</t>
        </is>
      </c>
      <c r="M713" s="20" t="inlineStr"/>
      <c r="N713" s="20" t="inlineStr">
        <is>
          <t>LC1</t>
        </is>
      </c>
      <c r="O713" s="20" t="inlineStr">
        <is>
          <t>M-GROSS</t>
        </is>
      </c>
      <c r="P713" s="20" t="inlineStr"/>
      <c r="Q713" s="20" t="inlineStr">
        <is>
          <t>0</t>
        </is>
      </c>
      <c r="R713" s="22" t="n">
        <v>0</v>
      </c>
      <c r="S713" s="22" t="n">
        <v>4500000</v>
      </c>
      <c r="T713" s="22" t="n">
        <v>4500000</v>
      </c>
      <c r="U713" s="20" t="n">
        <v>0</v>
      </c>
      <c r="V713" s="20" t="n">
        <v>0</v>
      </c>
      <c r="W713" s="20" t="n">
        <v>0</v>
      </c>
      <c r="X713" s="22" t="n">
        <v>0</v>
      </c>
      <c r="Y713" s="22" t="n">
        <v>0</v>
      </c>
      <c r="Z713" s="22" t="n">
        <v>550000</v>
      </c>
      <c r="AA713" s="22" t="n">
        <v>0</v>
      </c>
      <c r="AB713" s="22" t="n">
        <v>0</v>
      </c>
      <c r="AC713" s="20" t="inlineStr"/>
      <c r="AD713" s="20" t="inlineStr"/>
      <c r="AE713" s="20" t="inlineStr"/>
      <c r="AF713" s="20" t="inlineStr"/>
      <c r="AG713" s="20" t="inlineStr"/>
      <c r="AH713" s="20" t="inlineStr">
        <is>
          <t>080575058</t>
        </is>
      </c>
      <c r="AI713" s="20" t="inlineStr">
        <is>
          <t>55.55555555555556%</t>
        </is>
      </c>
      <c r="AJ713" s="20" t="inlineStr">
        <is>
          <t>154116-02-1007/K1225/211122</t>
        </is>
      </c>
      <c r="AK713" s="20" t="inlineStr">
        <is>
          <t>Hợp đồng lao động Xác định thời hạn</t>
        </is>
      </c>
      <c r="AL713" s="20" t="inlineStr">
        <is>
          <t>2023-02-18</t>
        </is>
      </c>
    </row>
    <row r="714">
      <c r="A714" s="20" t="inlineStr">
        <is>
          <t>154007</t>
        </is>
      </c>
      <c r="B714" s="20" t="inlineStr">
        <is>
          <t>Cà Thị Mái</t>
        </is>
      </c>
      <c r="C714" s="20" t="inlineStr">
        <is>
          <t>154007-01</t>
        </is>
      </c>
      <c r="D714" s="20" t="inlineStr">
        <is>
          <t>1007</t>
        </is>
      </c>
      <c r="E714" s="20" t="inlineStr">
        <is>
          <t>FOXCONN</t>
        </is>
      </c>
      <c r="F714" s="21" t="inlineStr">
        <is>
          <t>2002-06-08</t>
        </is>
      </c>
      <c r="G714" s="20" t="inlineStr">
        <is>
          <t>OFF</t>
        </is>
      </c>
      <c r="H714" s="21" t="inlineStr">
        <is>
          <t>2022-08-20</t>
        </is>
      </c>
      <c r="I714" s="21" t="inlineStr">
        <is>
          <t>2023-02-01</t>
        </is>
      </c>
      <c r="J714" s="20" t="inlineStr"/>
      <c r="K714" s="20" t="inlineStr">
        <is>
          <t>Công nhân</t>
        </is>
      </c>
      <c r="L714" s="20" t="inlineStr">
        <is>
          <t>Công nhân</t>
        </is>
      </c>
      <c r="M714" s="20" t="inlineStr"/>
      <c r="N714" s="20" t="inlineStr">
        <is>
          <t>LC1</t>
        </is>
      </c>
      <c r="O714" s="20" t="inlineStr">
        <is>
          <t>M-GROSS</t>
        </is>
      </c>
      <c r="P714" s="20" t="inlineStr"/>
      <c r="Q714" s="20" t="inlineStr">
        <is>
          <t>0</t>
        </is>
      </c>
      <c r="R714" s="22" t="n">
        <v>0</v>
      </c>
      <c r="S714" s="22" t="n">
        <v>4500000</v>
      </c>
      <c r="T714" s="22" t="n">
        <v>4500000</v>
      </c>
      <c r="U714" s="20" t="n">
        <v>0</v>
      </c>
      <c r="V714" s="20" t="n">
        <v>0</v>
      </c>
      <c r="W714" s="20" t="n">
        <v>0</v>
      </c>
      <c r="X714" s="22" t="n">
        <v>0</v>
      </c>
      <c r="Y714" s="22" t="n">
        <v>0</v>
      </c>
      <c r="Z714" s="22" t="n">
        <v>550000</v>
      </c>
      <c r="AA714" s="22" t="n">
        <v>0</v>
      </c>
      <c r="AB714" s="22" t="n">
        <v>0</v>
      </c>
      <c r="AC714" s="20" t="inlineStr"/>
      <c r="AD714" s="20" t="inlineStr"/>
      <c r="AE714" s="20" t="inlineStr"/>
      <c r="AF714" s="20" t="inlineStr"/>
      <c r="AG714" s="20" t="inlineStr"/>
      <c r="AH714" s="20" t="inlineStr">
        <is>
          <t>051128324</t>
        </is>
      </c>
      <c r="AI714" s="20" t="inlineStr">
        <is>
          <t>66.66666666666667%</t>
        </is>
      </c>
      <c r="AJ714" s="20" t="inlineStr">
        <is>
          <t>154007-02-1007/K1225/211122</t>
        </is>
      </c>
      <c r="AK714" s="20" t="inlineStr">
        <is>
          <t>Hợp đồng lao động Xác định thời hạn</t>
        </is>
      </c>
      <c r="AL714" s="20" t="inlineStr">
        <is>
          <t>2023-02-18</t>
        </is>
      </c>
    </row>
    <row r="715">
      <c r="A715" s="20" t="inlineStr">
        <is>
          <t>154107</t>
        </is>
      </c>
      <c r="B715" s="20" t="inlineStr">
        <is>
          <t>Trương Văn Hùng</t>
        </is>
      </c>
      <c r="C715" s="20" t="inlineStr">
        <is>
          <t>154107-01</t>
        </is>
      </c>
      <c r="D715" s="20" t="inlineStr">
        <is>
          <t>1007</t>
        </is>
      </c>
      <c r="E715" s="20" t="inlineStr">
        <is>
          <t>FOXCONN</t>
        </is>
      </c>
      <c r="F715" s="21" t="inlineStr">
        <is>
          <t>2001-08-30</t>
        </is>
      </c>
      <c r="G715" s="20" t="inlineStr">
        <is>
          <t>OFF</t>
        </is>
      </c>
      <c r="H715" s="21" t="inlineStr">
        <is>
          <t>2022-08-24</t>
        </is>
      </c>
      <c r="I715" s="21" t="inlineStr">
        <is>
          <t>2023-02-05</t>
        </is>
      </c>
      <c r="J715" s="20" t="inlineStr"/>
      <c r="K715" s="20" t="inlineStr">
        <is>
          <t>Công nhân</t>
        </is>
      </c>
      <c r="L715" s="20" t="inlineStr">
        <is>
          <t>Công nhân</t>
        </is>
      </c>
      <c r="M715" s="20" t="inlineStr"/>
      <c r="N715" s="20" t="inlineStr">
        <is>
          <t>LC1</t>
        </is>
      </c>
      <c r="O715" s="20" t="inlineStr">
        <is>
          <t>M-GROSS</t>
        </is>
      </c>
      <c r="P715" s="20" t="inlineStr"/>
      <c r="Q715" s="20" t="inlineStr">
        <is>
          <t>0</t>
        </is>
      </c>
      <c r="R715" s="22" t="n">
        <v>0</v>
      </c>
      <c r="S715" s="22" t="n">
        <v>4500000</v>
      </c>
      <c r="T715" s="22" t="n">
        <v>4500000</v>
      </c>
      <c r="U715" s="20" t="n">
        <v>0</v>
      </c>
      <c r="V715" s="20" t="n">
        <v>0</v>
      </c>
      <c r="W715" s="20" t="n">
        <v>0</v>
      </c>
      <c r="X715" s="22" t="n">
        <v>0</v>
      </c>
      <c r="Y715" s="22" t="n">
        <v>0</v>
      </c>
      <c r="Z715" s="22" t="n">
        <v>550000</v>
      </c>
      <c r="AA715" s="22" t="n">
        <v>0</v>
      </c>
      <c r="AB715" s="22" t="n">
        <v>0</v>
      </c>
      <c r="AC715" s="20" t="inlineStr"/>
      <c r="AD715" s="20" t="inlineStr"/>
      <c r="AE715" s="20" t="inlineStr"/>
      <c r="AF715" s="20" t="inlineStr"/>
      <c r="AG715" s="20" t="inlineStr"/>
      <c r="AH715" s="20" t="inlineStr">
        <is>
          <t>038201022580</t>
        </is>
      </c>
      <c r="AI715" s="20" t="inlineStr">
        <is>
          <t>55.55555555555556%</t>
        </is>
      </c>
      <c r="AJ715" s="20" t="inlineStr">
        <is>
          <t>154107-02-1007/K1225/211122</t>
        </is>
      </c>
      <c r="AK715" s="20" t="inlineStr">
        <is>
          <t>Hợp đồng lao động Xác định thời hạn</t>
        </is>
      </c>
      <c r="AL715" s="20" t="inlineStr">
        <is>
          <t>2023-02-18</t>
        </is>
      </c>
    </row>
    <row r="716">
      <c r="A716" s="20" t="inlineStr">
        <is>
          <t>154008</t>
        </is>
      </c>
      <c r="B716" s="20" t="inlineStr">
        <is>
          <t>Cà Văn Phạt</t>
        </is>
      </c>
      <c r="C716" s="20" t="inlineStr">
        <is>
          <t>154008-01</t>
        </is>
      </c>
      <c r="D716" s="20" t="inlineStr">
        <is>
          <t>1007</t>
        </is>
      </c>
      <c r="E716" s="20" t="inlineStr">
        <is>
          <t>FOXCONN</t>
        </is>
      </c>
      <c r="F716" s="21" t="inlineStr">
        <is>
          <t>2002-07-10</t>
        </is>
      </c>
      <c r="G716" s="20" t="inlineStr">
        <is>
          <t>OLD</t>
        </is>
      </c>
      <c r="H716" s="21" t="inlineStr">
        <is>
          <t>2022-08-20</t>
        </is>
      </c>
      <c r="I716" s="21" t="inlineStr"/>
      <c r="J716" s="20" t="inlineStr"/>
      <c r="K716" s="20" t="inlineStr">
        <is>
          <t>Công nhân</t>
        </is>
      </c>
      <c r="L716" s="20" t="inlineStr">
        <is>
          <t>Công nhân</t>
        </is>
      </c>
      <c r="M716" s="20" t="inlineStr"/>
      <c r="N716" s="20" t="inlineStr">
        <is>
          <t>LC1</t>
        </is>
      </c>
      <c r="O716" s="20" t="inlineStr">
        <is>
          <t>M-GROSS</t>
        </is>
      </c>
      <c r="P716" s="20" t="inlineStr"/>
      <c r="Q716" s="20" t="inlineStr">
        <is>
          <t>0</t>
        </is>
      </c>
      <c r="R716" s="22" t="n">
        <v>0</v>
      </c>
      <c r="S716" s="22" t="n">
        <v>4500000</v>
      </c>
      <c r="T716" s="22" t="n">
        <v>4500000</v>
      </c>
      <c r="U716" s="20" t="n">
        <v>0</v>
      </c>
      <c r="V716" s="20" t="n">
        <v>0</v>
      </c>
      <c r="W716" s="20" t="n">
        <v>0</v>
      </c>
      <c r="X716" s="22" t="n">
        <v>0</v>
      </c>
      <c r="Y716" s="22" t="n">
        <v>0</v>
      </c>
      <c r="Z716" s="22" t="n">
        <v>550000</v>
      </c>
      <c r="AA716" s="22" t="n">
        <v>0</v>
      </c>
      <c r="AB716" s="22" t="n">
        <v>0</v>
      </c>
      <c r="AC716" s="20" t="inlineStr"/>
      <c r="AD716" s="20" t="inlineStr"/>
      <c r="AE716" s="20" t="inlineStr"/>
      <c r="AF716" s="20" t="inlineStr"/>
      <c r="AG716" s="20" t="inlineStr"/>
      <c r="AH716" s="20" t="inlineStr">
        <is>
          <t>014202008470</t>
        </is>
      </c>
      <c r="AI716" s="20" t="inlineStr">
        <is>
          <t>55.55555555555556%</t>
        </is>
      </c>
      <c r="AJ716" s="20" t="inlineStr">
        <is>
          <t>160082-01-1007/K1225/030723</t>
        </is>
      </c>
      <c r="AK716" s="20" t="inlineStr">
        <is>
          <t>Hợp đồng lao động Xác định thời hạn</t>
        </is>
      </c>
      <c r="AL716" s="20" t="inlineStr">
        <is>
          <t>2023-02-18</t>
        </is>
      </c>
    </row>
    <row r="717">
      <c r="A717" s="20" t="inlineStr">
        <is>
          <t>154096</t>
        </is>
      </c>
      <c r="B717" s="20" t="inlineStr">
        <is>
          <t>Đinh Anh Đạt</t>
        </is>
      </c>
      <c r="C717" s="20" t="inlineStr">
        <is>
          <t>154096-01</t>
        </is>
      </c>
      <c r="D717" s="20" t="inlineStr">
        <is>
          <t>1007</t>
        </is>
      </c>
      <c r="E717" s="20" t="inlineStr">
        <is>
          <t>FOXCONN</t>
        </is>
      </c>
      <c r="F717" s="21" t="inlineStr">
        <is>
          <t>2004-07-16</t>
        </is>
      </c>
      <c r="G717" s="20" t="inlineStr">
        <is>
          <t>OFF</t>
        </is>
      </c>
      <c r="H717" s="21" t="inlineStr">
        <is>
          <t>2022-08-23</t>
        </is>
      </c>
      <c r="I717" s="21" t="inlineStr">
        <is>
          <t>2023-01-08</t>
        </is>
      </c>
      <c r="J717" s="20" t="inlineStr"/>
      <c r="K717" s="20" t="inlineStr">
        <is>
          <t>Công nhân</t>
        </is>
      </c>
      <c r="L717" s="20" t="inlineStr">
        <is>
          <t>Công nhân</t>
        </is>
      </c>
      <c r="M717" s="20" t="inlineStr"/>
      <c r="N717" s="20" t="inlineStr">
        <is>
          <t>LC1</t>
        </is>
      </c>
      <c r="O717" s="20" t="inlineStr">
        <is>
          <t>M-GROSS</t>
        </is>
      </c>
      <c r="P717" s="20" t="inlineStr"/>
      <c r="Q717" s="20" t="inlineStr">
        <is>
          <t>0</t>
        </is>
      </c>
      <c r="R717" s="22" t="n">
        <v>0</v>
      </c>
      <c r="S717" s="22" t="n">
        <v>4500000</v>
      </c>
      <c r="T717" s="22" t="n">
        <v>4500000</v>
      </c>
      <c r="U717" s="20" t="n">
        <v>0</v>
      </c>
      <c r="V717" s="20" t="n">
        <v>0</v>
      </c>
      <c r="W717" s="20" t="n">
        <v>0</v>
      </c>
      <c r="X717" s="22" t="n">
        <v>0</v>
      </c>
      <c r="Y717" s="22" t="n">
        <v>0</v>
      </c>
      <c r="Z717" s="22" t="n">
        <v>550000</v>
      </c>
      <c r="AA717" s="22" t="n">
        <v>0</v>
      </c>
      <c r="AB717" s="22" t="n">
        <v>0</v>
      </c>
      <c r="AC717" s="20" t="inlineStr"/>
      <c r="AD717" s="20" t="inlineStr"/>
      <c r="AE717" s="20" t="inlineStr"/>
      <c r="AF717" s="20" t="inlineStr"/>
      <c r="AG717" s="20" t="inlineStr"/>
      <c r="AH717" s="20" t="inlineStr">
        <is>
          <t>040204021705</t>
        </is>
      </c>
      <c r="AI717" s="20" t="inlineStr">
        <is>
          <t>11.11111111111111%</t>
        </is>
      </c>
      <c r="AJ717" s="20" t="inlineStr">
        <is>
          <t>154096-02-1007/K1225/211122</t>
        </is>
      </c>
      <c r="AK717" s="20" t="inlineStr">
        <is>
          <t>Hợp đồng lao động Xác định thời hạn</t>
        </is>
      </c>
      <c r="AL717" s="20" t="inlineStr">
        <is>
          <t>2023-02-18</t>
        </is>
      </c>
    </row>
    <row r="718">
      <c r="A718" s="20" t="inlineStr">
        <is>
          <t>153941</t>
        </is>
      </c>
      <c r="B718" s="20" t="inlineStr">
        <is>
          <t>Triệu Văn Giáp</t>
        </is>
      </c>
      <c r="C718" s="20" t="inlineStr">
        <is>
          <t>153941-01</t>
        </is>
      </c>
      <c r="D718" s="20" t="inlineStr">
        <is>
          <t>1007</t>
        </is>
      </c>
      <c r="E718" s="20" t="inlineStr">
        <is>
          <t>FOXCONN</t>
        </is>
      </c>
      <c r="F718" s="21" t="inlineStr">
        <is>
          <t>2001-01-08</t>
        </is>
      </c>
      <c r="G718" s="20" t="inlineStr">
        <is>
          <t>OFF</t>
        </is>
      </c>
      <c r="H718" s="21" t="inlineStr">
        <is>
          <t>2022-08-19</t>
        </is>
      </c>
      <c r="I718" s="21" t="inlineStr">
        <is>
          <t>2023-02-05</t>
        </is>
      </c>
      <c r="J718" s="20" t="inlineStr"/>
      <c r="K718" s="20" t="inlineStr">
        <is>
          <t>Công nhân</t>
        </is>
      </c>
      <c r="L718" s="20" t="inlineStr">
        <is>
          <t>Công nhân</t>
        </is>
      </c>
      <c r="M718" s="20" t="inlineStr"/>
      <c r="N718" s="20" t="inlineStr">
        <is>
          <t>LC1</t>
        </is>
      </c>
      <c r="O718" s="20" t="inlineStr">
        <is>
          <t>M-GROSS</t>
        </is>
      </c>
      <c r="P718" s="20" t="inlineStr"/>
      <c r="Q718" s="20" t="inlineStr">
        <is>
          <t>1</t>
        </is>
      </c>
      <c r="R718" s="22" t="n">
        <v>0</v>
      </c>
      <c r="S718" s="22" t="n">
        <v>4500000</v>
      </c>
      <c r="T718" s="22" t="n">
        <v>4500000</v>
      </c>
      <c r="U718" s="20" t="n">
        <v>0</v>
      </c>
      <c r="V718" s="20" t="n">
        <v>0</v>
      </c>
      <c r="W718" s="20" t="n">
        <v>0</v>
      </c>
      <c r="X718" s="22" t="n">
        <v>0</v>
      </c>
      <c r="Y718" s="22" t="n">
        <v>0</v>
      </c>
      <c r="Z718" s="22" t="n">
        <v>550000</v>
      </c>
      <c r="AA718" s="22" t="n">
        <v>0</v>
      </c>
      <c r="AB718" s="22" t="n">
        <v>0</v>
      </c>
      <c r="AC718" s="20" t="inlineStr"/>
      <c r="AD718" s="20" t="inlineStr"/>
      <c r="AE718" s="20" t="inlineStr"/>
      <c r="AF718" s="20" t="inlineStr"/>
      <c r="AG718" s="20" t="inlineStr"/>
      <c r="AH718" s="20" t="inlineStr">
        <is>
          <t>006201002781</t>
        </is>
      </c>
      <c r="AI718" s="20" t="inlineStr">
        <is>
          <t>66.66666666666667%</t>
        </is>
      </c>
      <c r="AJ718" s="20" t="inlineStr">
        <is>
          <t>153941-02-1007/K1225/211122</t>
        </is>
      </c>
      <c r="AK718" s="20" t="inlineStr">
        <is>
          <t>Hợp đồng lao động Xác định thời hạn</t>
        </is>
      </c>
      <c r="AL718" s="20" t="inlineStr">
        <is>
          <t>2023-02-18</t>
        </is>
      </c>
    </row>
    <row r="719">
      <c r="A719" s="20" t="inlineStr">
        <is>
          <t>148241</t>
        </is>
      </c>
      <c r="B719" s="20" t="inlineStr">
        <is>
          <t>Nguyễn Hồng Đăng</t>
        </is>
      </c>
      <c r="C719" s="20" t="inlineStr">
        <is>
          <t>148241-02</t>
        </is>
      </c>
      <c r="D719" s="20" t="inlineStr">
        <is>
          <t>1007</t>
        </is>
      </c>
      <c r="E719" s="20" t="inlineStr">
        <is>
          <t>FOXCONN</t>
        </is>
      </c>
      <c r="F719" s="21" t="inlineStr">
        <is>
          <t>1997-01-04</t>
        </is>
      </c>
      <c r="G719" s="20" t="inlineStr">
        <is>
          <t>OFF</t>
        </is>
      </c>
      <c r="H719" s="21" t="inlineStr">
        <is>
          <t>2022-08-22</t>
        </is>
      </c>
      <c r="I719" s="21" t="inlineStr">
        <is>
          <t>2023-02-19</t>
        </is>
      </c>
      <c r="J719" s="20" t="inlineStr"/>
      <c r="K719" s="20" t="inlineStr">
        <is>
          <t>Công nhân</t>
        </is>
      </c>
      <c r="L719" s="20" t="inlineStr">
        <is>
          <t>Công nhân</t>
        </is>
      </c>
      <c r="M719" s="20" t="inlineStr"/>
      <c r="N719" s="20" t="inlineStr">
        <is>
          <t>LC1</t>
        </is>
      </c>
      <c r="O719" s="20" t="inlineStr">
        <is>
          <t>M-GROSS</t>
        </is>
      </c>
      <c r="P719" s="20" t="inlineStr"/>
      <c r="Q719" s="20" t="inlineStr">
        <is>
          <t>0</t>
        </is>
      </c>
      <c r="R719" s="22" t="n">
        <v>0</v>
      </c>
      <c r="S719" s="22" t="n">
        <v>4500000</v>
      </c>
      <c r="T719" s="22" t="n">
        <v>4500000</v>
      </c>
      <c r="U719" s="20" t="n">
        <v>0</v>
      </c>
      <c r="V719" s="20" t="n">
        <v>0</v>
      </c>
      <c r="W719" s="20" t="n">
        <v>0</v>
      </c>
      <c r="X719" s="22" t="n">
        <v>0</v>
      </c>
      <c r="Y719" s="22" t="n">
        <v>0</v>
      </c>
      <c r="Z719" s="22" t="n">
        <v>550000</v>
      </c>
      <c r="AA719" s="22" t="n">
        <v>0</v>
      </c>
      <c r="AB719" s="22" t="n">
        <v>0</v>
      </c>
      <c r="AC719" s="20" t="inlineStr"/>
      <c r="AD719" s="20" t="inlineStr"/>
      <c r="AE719" s="20" t="inlineStr"/>
      <c r="AF719" s="20" t="inlineStr"/>
      <c r="AG719" s="20" t="inlineStr"/>
      <c r="AH719" s="20" t="inlineStr">
        <is>
          <t>024097009176</t>
        </is>
      </c>
      <c r="AI719" s="20" t="inlineStr">
        <is>
          <t>80.0%</t>
        </is>
      </c>
      <c r="AJ719" s="20" t="inlineStr">
        <is>
          <t>148241-02-1007/K1225/211122</t>
        </is>
      </c>
      <c r="AK719" s="20" t="inlineStr">
        <is>
          <t>Hợp đồng lao động Xác định thời hạn</t>
        </is>
      </c>
      <c r="AL719" s="20" t="inlineStr">
        <is>
          <t>2023-02-18</t>
        </is>
      </c>
    </row>
    <row r="720">
      <c r="A720" s="20" t="inlineStr">
        <is>
          <t>154014</t>
        </is>
      </c>
      <c r="B720" s="20" t="inlineStr">
        <is>
          <t>Hoàng Văn Nguyễn</t>
        </is>
      </c>
      <c r="C720" s="20" t="inlineStr">
        <is>
          <t>154014-01</t>
        </is>
      </c>
      <c r="D720" s="20" t="inlineStr">
        <is>
          <t>1007</t>
        </is>
      </c>
      <c r="E720" s="20" t="inlineStr">
        <is>
          <t>FOXCONN</t>
        </is>
      </c>
      <c r="F720" s="21" t="inlineStr">
        <is>
          <t>2003-01-11</t>
        </is>
      </c>
      <c r="G720" s="20" t="inlineStr">
        <is>
          <t>OFF</t>
        </is>
      </c>
      <c r="H720" s="21" t="inlineStr">
        <is>
          <t>2022-08-22</t>
        </is>
      </c>
      <c r="I720" s="21" t="inlineStr">
        <is>
          <t>2023-02-19</t>
        </is>
      </c>
      <c r="J720" s="20" t="inlineStr"/>
      <c r="K720" s="20" t="inlineStr">
        <is>
          <t>Công nhân</t>
        </is>
      </c>
      <c r="L720" s="20" t="inlineStr">
        <is>
          <t>Công nhân</t>
        </is>
      </c>
      <c r="M720" s="20" t="inlineStr"/>
      <c r="N720" s="20" t="inlineStr">
        <is>
          <t>LC1</t>
        </is>
      </c>
      <c r="O720" s="20" t="inlineStr">
        <is>
          <t>M-GROSS</t>
        </is>
      </c>
      <c r="P720" s="20" t="inlineStr"/>
      <c r="Q720" s="20" t="inlineStr">
        <is>
          <t>0</t>
        </is>
      </c>
      <c r="R720" s="22" t="n">
        <v>0</v>
      </c>
      <c r="S720" s="22" t="n">
        <v>4500000</v>
      </c>
      <c r="T720" s="22" t="n">
        <v>4500000</v>
      </c>
      <c r="U720" s="20" t="n">
        <v>0</v>
      </c>
      <c r="V720" s="20" t="n">
        <v>0</v>
      </c>
      <c r="W720" s="20" t="n">
        <v>0</v>
      </c>
      <c r="X720" s="22" t="n">
        <v>0</v>
      </c>
      <c r="Y720" s="22" t="n">
        <v>0</v>
      </c>
      <c r="Z720" s="22" t="n">
        <v>550000</v>
      </c>
      <c r="AA720" s="22" t="n">
        <v>0</v>
      </c>
      <c r="AB720" s="22" t="n">
        <v>0</v>
      </c>
      <c r="AC720" s="20" t="inlineStr"/>
      <c r="AD720" s="20" t="inlineStr"/>
      <c r="AE720" s="20" t="inlineStr"/>
      <c r="AF720" s="20" t="inlineStr"/>
      <c r="AG720" s="20" t="inlineStr"/>
      <c r="AH720" s="20" t="inlineStr">
        <is>
          <t>004203001253</t>
        </is>
      </c>
      <c r="AI720" s="20" t="inlineStr">
        <is>
          <t>66.66666666666667%</t>
        </is>
      </c>
      <c r="AJ720" s="20" t="inlineStr">
        <is>
          <t>154014-02-1007/K1225/211122</t>
        </is>
      </c>
      <c r="AK720" s="20" t="inlineStr">
        <is>
          <t>Hợp đồng lao động Xác định thời hạn</t>
        </is>
      </c>
      <c r="AL720" s="20" t="inlineStr">
        <is>
          <t>2023-02-18</t>
        </is>
      </c>
    </row>
    <row r="721">
      <c r="A721" s="20" t="inlineStr">
        <is>
          <t>154015</t>
        </is>
      </c>
      <c r="B721" s="20" t="inlineStr">
        <is>
          <t>Lường Thị Thanh</t>
        </is>
      </c>
      <c r="C721" s="20" t="inlineStr">
        <is>
          <t>154015-01</t>
        </is>
      </c>
      <c r="D721" s="20" t="inlineStr">
        <is>
          <t>1007</t>
        </is>
      </c>
      <c r="E721" s="20" t="inlineStr">
        <is>
          <t>FOXCONN</t>
        </is>
      </c>
      <c r="F721" s="21" t="inlineStr">
        <is>
          <t>2001-03-29</t>
        </is>
      </c>
      <c r="G721" s="20" t="inlineStr">
        <is>
          <t>OLD</t>
        </is>
      </c>
      <c r="H721" s="21" t="inlineStr">
        <is>
          <t>2022-08-22</t>
        </is>
      </c>
      <c r="I721" s="21" t="inlineStr"/>
      <c r="J721" s="20" t="inlineStr"/>
      <c r="K721" s="20" t="inlineStr">
        <is>
          <t>Công nhân</t>
        </is>
      </c>
      <c r="L721" s="20" t="inlineStr">
        <is>
          <t>Công nhân</t>
        </is>
      </c>
      <c r="M721" s="20" t="inlineStr"/>
      <c r="N721" s="20" t="inlineStr">
        <is>
          <t>LC1</t>
        </is>
      </c>
      <c r="O721" s="20" t="inlineStr">
        <is>
          <t>M-GROSS</t>
        </is>
      </c>
      <c r="P721" s="20" t="inlineStr"/>
      <c r="Q721" s="20" t="inlineStr">
        <is>
          <t>0</t>
        </is>
      </c>
      <c r="R721" s="22" t="n">
        <v>0</v>
      </c>
      <c r="S721" s="22" t="n">
        <v>4500000</v>
      </c>
      <c r="T721" s="22" t="n">
        <v>4500000</v>
      </c>
      <c r="U721" s="20" t="n">
        <v>0</v>
      </c>
      <c r="V721" s="20" t="n">
        <v>0</v>
      </c>
      <c r="W721" s="20" t="n">
        <v>0</v>
      </c>
      <c r="X721" s="22" t="n">
        <v>0</v>
      </c>
      <c r="Y721" s="22" t="n">
        <v>0</v>
      </c>
      <c r="Z721" s="22" t="n">
        <v>550000</v>
      </c>
      <c r="AA721" s="22" t="n">
        <v>0</v>
      </c>
      <c r="AB721" s="22" t="n">
        <v>0</v>
      </c>
      <c r="AC721" s="20" t="inlineStr"/>
      <c r="AD721" s="20" t="inlineStr"/>
      <c r="AE721" s="20" t="inlineStr"/>
      <c r="AF721" s="20" t="inlineStr"/>
      <c r="AG721" s="20" t="inlineStr"/>
      <c r="AH721" s="20" t="inlineStr">
        <is>
          <t>014301004415</t>
        </is>
      </c>
      <c r="AI721" s="20" t="inlineStr">
        <is>
          <t>66.66666666666667%</t>
        </is>
      </c>
      <c r="AJ721" s="20" t="inlineStr">
        <is>
          <t>154015-02-1007/K1225/211122</t>
        </is>
      </c>
      <c r="AK721" s="20" t="inlineStr">
        <is>
          <t>Hợp đồng lao động Xác định thời hạn</t>
        </is>
      </c>
      <c r="AL721" s="20" t="inlineStr">
        <is>
          <t>2023-02-18</t>
        </is>
      </c>
    </row>
    <row r="722">
      <c r="A722" s="20" t="inlineStr">
        <is>
          <t>148252</t>
        </is>
      </c>
      <c r="B722" s="20" t="inlineStr">
        <is>
          <t>Tống Thị San</t>
        </is>
      </c>
      <c r="C722" s="20" t="inlineStr">
        <is>
          <t>148252-02</t>
        </is>
      </c>
      <c r="D722" s="20" t="inlineStr">
        <is>
          <t>1007</t>
        </is>
      </c>
      <c r="E722" s="20" t="inlineStr">
        <is>
          <t>FOXCONN</t>
        </is>
      </c>
      <c r="F722" s="21" t="inlineStr">
        <is>
          <t>2002-08-25</t>
        </is>
      </c>
      <c r="G722" s="20" t="inlineStr">
        <is>
          <t>OFF</t>
        </is>
      </c>
      <c r="H722" s="21" t="inlineStr">
        <is>
          <t>2022-08-22</t>
        </is>
      </c>
      <c r="I722" s="21" t="inlineStr">
        <is>
          <t>2023-02-19</t>
        </is>
      </c>
      <c r="J722" s="20" t="inlineStr"/>
      <c r="K722" s="20" t="inlineStr">
        <is>
          <t>Công nhân</t>
        </is>
      </c>
      <c r="L722" s="20" t="inlineStr">
        <is>
          <t>Công nhân</t>
        </is>
      </c>
      <c r="M722" s="20" t="inlineStr"/>
      <c r="N722" s="20" t="inlineStr">
        <is>
          <t>LC1</t>
        </is>
      </c>
      <c r="O722" s="20" t="inlineStr">
        <is>
          <t>M-GROSS</t>
        </is>
      </c>
      <c r="P722" s="20" t="inlineStr"/>
      <c r="Q722" s="20" t="inlineStr">
        <is>
          <t>1</t>
        </is>
      </c>
      <c r="R722" s="22" t="n">
        <v>0</v>
      </c>
      <c r="S722" s="22" t="n">
        <v>4500000</v>
      </c>
      <c r="T722" s="22" t="n">
        <v>4500000</v>
      </c>
      <c r="U722" s="20" t="n">
        <v>0</v>
      </c>
      <c r="V722" s="20" t="n">
        <v>0</v>
      </c>
      <c r="W722" s="20" t="n">
        <v>0</v>
      </c>
      <c r="X722" s="22" t="n">
        <v>0</v>
      </c>
      <c r="Y722" s="22" t="n">
        <v>0</v>
      </c>
      <c r="Z722" s="22" t="n">
        <v>550000</v>
      </c>
      <c r="AA722" s="22" t="n">
        <v>0</v>
      </c>
      <c r="AB722" s="22" t="n">
        <v>0</v>
      </c>
      <c r="AC722" s="20" t="inlineStr"/>
      <c r="AD722" s="20" t="inlineStr"/>
      <c r="AE722" s="20" t="inlineStr"/>
      <c r="AF722" s="20" t="inlineStr"/>
      <c r="AG722" s="20" t="inlineStr"/>
      <c r="AH722" s="20" t="inlineStr">
        <is>
          <t>038302002858</t>
        </is>
      </c>
      <c r="AI722" s="20" t="inlineStr">
        <is>
          <t>70.0%</t>
        </is>
      </c>
      <c r="AJ722" s="20" t="inlineStr">
        <is>
          <t>148252-02-1007/K1225/211122</t>
        </is>
      </c>
      <c r="AK722" s="20" t="inlineStr">
        <is>
          <t>Hợp đồng lao động Xác định thời hạn</t>
        </is>
      </c>
      <c r="AL722" s="20" t="inlineStr">
        <is>
          <t>2023-02-18</t>
        </is>
      </c>
    </row>
    <row r="723">
      <c r="A723" s="20" t="inlineStr">
        <is>
          <t>154013</t>
        </is>
      </c>
      <c r="B723" s="20" t="inlineStr">
        <is>
          <t>Lương Thị Biếc</t>
        </is>
      </c>
      <c r="C723" s="20" t="inlineStr">
        <is>
          <t>154013-01</t>
        </is>
      </c>
      <c r="D723" s="20" t="inlineStr">
        <is>
          <t>1007</t>
        </is>
      </c>
      <c r="E723" s="20" t="inlineStr">
        <is>
          <t>FOXCONN</t>
        </is>
      </c>
      <c r="F723" s="21" t="inlineStr">
        <is>
          <t>2004-08-15</t>
        </is>
      </c>
      <c r="G723" s="20" t="inlineStr">
        <is>
          <t>OFF</t>
        </is>
      </c>
      <c r="H723" s="21" t="inlineStr">
        <is>
          <t>2022-08-22</t>
        </is>
      </c>
      <c r="I723" s="21" t="inlineStr">
        <is>
          <t>2023-02-19</t>
        </is>
      </c>
      <c r="J723" s="20" t="inlineStr"/>
      <c r="K723" s="20" t="inlineStr">
        <is>
          <t>Công nhân</t>
        </is>
      </c>
      <c r="L723" s="20" t="inlineStr">
        <is>
          <t>Công nhân</t>
        </is>
      </c>
      <c r="M723" s="20" t="inlineStr"/>
      <c r="N723" s="20" t="inlineStr">
        <is>
          <t>LC1</t>
        </is>
      </c>
      <c r="O723" s="20" t="inlineStr">
        <is>
          <t>M-GROSS</t>
        </is>
      </c>
      <c r="P723" s="20" t="inlineStr"/>
      <c r="Q723" s="20" t="inlineStr">
        <is>
          <t>0</t>
        </is>
      </c>
      <c r="R723" s="22" t="n">
        <v>0</v>
      </c>
      <c r="S723" s="22" t="n">
        <v>4500000</v>
      </c>
      <c r="T723" s="22" t="n">
        <v>4500000</v>
      </c>
      <c r="U723" s="20" t="n">
        <v>0</v>
      </c>
      <c r="V723" s="20" t="n">
        <v>0</v>
      </c>
      <c r="W723" s="20" t="n">
        <v>0</v>
      </c>
      <c r="X723" s="22" t="n">
        <v>0</v>
      </c>
      <c r="Y723" s="22" t="n">
        <v>0</v>
      </c>
      <c r="Z723" s="22" t="n">
        <v>550000</v>
      </c>
      <c r="AA723" s="22" t="n">
        <v>0</v>
      </c>
      <c r="AB723" s="22" t="n">
        <v>0</v>
      </c>
      <c r="AC723" s="20" t="inlineStr"/>
      <c r="AD723" s="20" t="inlineStr"/>
      <c r="AE723" s="20" t="inlineStr"/>
      <c r="AF723" s="20" t="inlineStr"/>
      <c r="AG723" s="20" t="inlineStr"/>
      <c r="AH723" s="20" t="inlineStr">
        <is>
          <t>004304001122</t>
        </is>
      </c>
      <c r="AI723" s="20" t="inlineStr">
        <is>
          <t>66.66666666666667%</t>
        </is>
      </c>
      <c r="AJ723" s="20" t="inlineStr">
        <is>
          <t>154013-02-1007/K1225/211122</t>
        </is>
      </c>
      <c r="AK723" s="20" t="inlineStr">
        <is>
          <t>Hợp đồng lao động Xác định thời hạn</t>
        </is>
      </c>
      <c r="AL723" s="20" t="inlineStr">
        <is>
          <t>2023-02-18</t>
        </is>
      </c>
    </row>
    <row r="724">
      <c r="A724" s="20" t="inlineStr">
        <is>
          <t>154094</t>
        </is>
      </c>
      <c r="B724" s="20" t="inlineStr">
        <is>
          <t>Nguyễn Ngọc Dũng</t>
        </is>
      </c>
      <c r="C724" s="20" t="inlineStr">
        <is>
          <t>154094-01</t>
        </is>
      </c>
      <c r="D724" s="20" t="inlineStr">
        <is>
          <t>1007</t>
        </is>
      </c>
      <c r="E724" s="20" t="inlineStr">
        <is>
          <t>FOXCONN</t>
        </is>
      </c>
      <c r="F724" s="21" t="inlineStr">
        <is>
          <t>2003-03-27</t>
        </is>
      </c>
      <c r="G724" s="20" t="inlineStr">
        <is>
          <t>OFF</t>
        </is>
      </c>
      <c r="H724" s="21" t="inlineStr">
        <is>
          <t>2022-08-23</t>
        </is>
      </c>
      <c r="I724" s="21" t="inlineStr">
        <is>
          <t>2023-02-19</t>
        </is>
      </c>
      <c r="J724" s="20" t="inlineStr"/>
      <c r="K724" s="20" t="inlineStr">
        <is>
          <t>Công nhân</t>
        </is>
      </c>
      <c r="L724" s="20" t="inlineStr">
        <is>
          <t>Công nhân</t>
        </is>
      </c>
      <c r="M724" s="20" t="inlineStr"/>
      <c r="N724" s="20" t="inlineStr">
        <is>
          <t>LC1</t>
        </is>
      </c>
      <c r="O724" s="20" t="inlineStr">
        <is>
          <t>M-GROSS</t>
        </is>
      </c>
      <c r="P724" s="20" t="inlineStr"/>
      <c r="Q724" s="20" t="inlineStr">
        <is>
          <t>0</t>
        </is>
      </c>
      <c r="R724" s="22" t="n">
        <v>0</v>
      </c>
      <c r="S724" s="22" t="n">
        <v>4500000</v>
      </c>
      <c r="T724" s="22" t="n">
        <v>4500000</v>
      </c>
      <c r="U724" s="20" t="n">
        <v>0</v>
      </c>
      <c r="V724" s="20" t="n">
        <v>0</v>
      </c>
      <c r="W724" s="20" t="n">
        <v>0</v>
      </c>
      <c r="X724" s="22" t="n">
        <v>0</v>
      </c>
      <c r="Y724" s="22" t="n">
        <v>0</v>
      </c>
      <c r="Z724" s="22" t="n">
        <v>550000</v>
      </c>
      <c r="AA724" s="22" t="n">
        <v>0</v>
      </c>
      <c r="AB724" s="22" t="n">
        <v>0</v>
      </c>
      <c r="AC724" s="20" t="inlineStr"/>
      <c r="AD724" s="20" t="inlineStr"/>
      <c r="AE724" s="20" t="inlineStr"/>
      <c r="AF724" s="20" t="inlineStr"/>
      <c r="AG724" s="20" t="inlineStr"/>
      <c r="AH724" s="20" t="inlineStr">
        <is>
          <t>122460482</t>
        </is>
      </c>
      <c r="AI724" s="20" t="inlineStr">
        <is>
          <t>33.333333333333336%</t>
        </is>
      </c>
      <c r="AJ724" s="20" t="inlineStr">
        <is>
          <t>154094-02-1007/K1225/211122</t>
        </is>
      </c>
      <c r="AK724" s="20" t="inlineStr">
        <is>
          <t>Hợp đồng lao động Xác định thời hạn</t>
        </is>
      </c>
      <c r="AL724" s="20" t="inlineStr">
        <is>
          <t>2023-02-18</t>
        </is>
      </c>
    </row>
    <row r="725">
      <c r="A725" s="20" t="inlineStr">
        <is>
          <t>122531</t>
        </is>
      </c>
      <c r="B725" s="20" t="inlineStr">
        <is>
          <t>Lê Văn Long</t>
        </is>
      </c>
      <c r="C725" s="20" t="inlineStr">
        <is>
          <t>122531-03</t>
        </is>
      </c>
      <c r="D725" s="20" t="inlineStr">
        <is>
          <t>1007</t>
        </is>
      </c>
      <c r="E725" s="20" t="inlineStr">
        <is>
          <t>FOXCONN</t>
        </is>
      </c>
      <c r="F725" s="21" t="inlineStr">
        <is>
          <t>2000-01-05</t>
        </is>
      </c>
      <c r="G725" s="20" t="inlineStr">
        <is>
          <t>OFF</t>
        </is>
      </c>
      <c r="H725" s="21" t="inlineStr">
        <is>
          <t>2022-08-22</t>
        </is>
      </c>
      <c r="I725" s="21" t="inlineStr">
        <is>
          <t>2023-02-19</t>
        </is>
      </c>
      <c r="J725" s="20" t="inlineStr"/>
      <c r="K725" s="20" t="inlineStr">
        <is>
          <t>Công nhân</t>
        </is>
      </c>
      <c r="L725" s="20" t="inlineStr">
        <is>
          <t>Công nhân</t>
        </is>
      </c>
      <c r="M725" s="20" t="inlineStr"/>
      <c r="N725" s="20" t="inlineStr">
        <is>
          <t>LC1</t>
        </is>
      </c>
      <c r="O725" s="20" t="inlineStr">
        <is>
          <t>M-GROSS</t>
        </is>
      </c>
      <c r="P725" s="20" t="inlineStr"/>
      <c r="Q725" s="20" t="inlineStr">
        <is>
          <t>0</t>
        </is>
      </c>
      <c r="R725" s="22" t="n">
        <v>0</v>
      </c>
      <c r="S725" s="22" t="n">
        <v>4500000</v>
      </c>
      <c r="T725" s="22" t="n">
        <v>4500000</v>
      </c>
      <c r="U725" s="20" t="n">
        <v>0</v>
      </c>
      <c r="V725" s="20" t="n">
        <v>0</v>
      </c>
      <c r="W725" s="20" t="n">
        <v>0</v>
      </c>
      <c r="X725" s="22" t="n">
        <v>0</v>
      </c>
      <c r="Y725" s="22" t="n">
        <v>0</v>
      </c>
      <c r="Z725" s="22" t="n">
        <v>550000</v>
      </c>
      <c r="AA725" s="22" t="n">
        <v>0</v>
      </c>
      <c r="AB725" s="22" t="n">
        <v>0</v>
      </c>
      <c r="AC725" s="20" t="inlineStr"/>
      <c r="AD725" s="20" t="inlineStr"/>
      <c r="AE725" s="20" t="inlineStr"/>
      <c r="AF725" s="20" t="inlineStr"/>
      <c r="AG725" s="20" t="inlineStr"/>
      <c r="AH725" s="20" t="inlineStr">
        <is>
          <t>038200001659</t>
        </is>
      </c>
      <c r="AI725" s="20" t="inlineStr">
        <is>
          <t>77.77777777777777%</t>
        </is>
      </c>
      <c r="AJ725" s="20" t="inlineStr">
        <is>
          <t>122531-02-1007/K1225/211122</t>
        </is>
      </c>
      <c r="AK725" s="20" t="inlineStr">
        <is>
          <t>Hợp đồng lao động Xác định thời hạn</t>
        </is>
      </c>
      <c r="AL725" s="20" t="inlineStr">
        <is>
          <t>2023-02-18</t>
        </is>
      </c>
    </row>
    <row r="726">
      <c r="A726" s="20" t="inlineStr">
        <is>
          <t>143503</t>
        </is>
      </c>
      <c r="B726" s="20" t="inlineStr">
        <is>
          <t>Nguyễn Thế Sơn</t>
        </is>
      </c>
      <c r="C726" s="20" t="inlineStr">
        <is>
          <t>143503-03</t>
        </is>
      </c>
      <c r="D726" s="20" t="inlineStr">
        <is>
          <t>1007</t>
        </is>
      </c>
      <c r="E726" s="20" t="inlineStr">
        <is>
          <t>FOXCONN</t>
        </is>
      </c>
      <c r="F726" s="21" t="inlineStr">
        <is>
          <t>2003-01-09</t>
        </is>
      </c>
      <c r="G726" s="20" t="inlineStr">
        <is>
          <t>OFF</t>
        </is>
      </c>
      <c r="H726" s="21" t="inlineStr">
        <is>
          <t>2022-08-22</t>
        </is>
      </c>
      <c r="I726" s="21" t="inlineStr">
        <is>
          <t>2023-02-19</t>
        </is>
      </c>
      <c r="J726" s="20" t="inlineStr"/>
      <c r="K726" s="20" t="inlineStr">
        <is>
          <t>Công nhân</t>
        </is>
      </c>
      <c r="L726" s="20" t="inlineStr">
        <is>
          <t>Công nhân</t>
        </is>
      </c>
      <c r="M726" s="20" t="inlineStr"/>
      <c r="N726" s="20" t="inlineStr">
        <is>
          <t>LC1</t>
        </is>
      </c>
      <c r="O726" s="20" t="inlineStr">
        <is>
          <t>M-GROSS</t>
        </is>
      </c>
      <c r="P726" s="20" t="inlineStr"/>
      <c r="Q726" s="20" t="inlineStr">
        <is>
          <t>0</t>
        </is>
      </c>
      <c r="R726" s="22" t="n">
        <v>0</v>
      </c>
      <c r="S726" s="22" t="n">
        <v>4500000</v>
      </c>
      <c r="T726" s="22" t="n">
        <v>4500000</v>
      </c>
      <c r="U726" s="20" t="n">
        <v>0</v>
      </c>
      <c r="V726" s="20" t="n">
        <v>0</v>
      </c>
      <c r="W726" s="20" t="n">
        <v>0</v>
      </c>
      <c r="X726" s="22" t="n">
        <v>0</v>
      </c>
      <c r="Y726" s="22" t="n">
        <v>0</v>
      </c>
      <c r="Z726" s="22" t="n">
        <v>550000</v>
      </c>
      <c r="AA726" s="22" t="n">
        <v>0</v>
      </c>
      <c r="AB726" s="22" t="n">
        <v>0</v>
      </c>
      <c r="AC726" s="20" t="inlineStr"/>
      <c r="AD726" s="20" t="inlineStr"/>
      <c r="AE726" s="20" t="inlineStr"/>
      <c r="AF726" s="20" t="inlineStr"/>
      <c r="AG726" s="20" t="inlineStr"/>
      <c r="AH726" s="20" t="inlineStr">
        <is>
          <t>187917426</t>
        </is>
      </c>
      <c r="AI726" s="20" t="inlineStr">
        <is>
          <t>55.55555555555556%</t>
        </is>
      </c>
      <c r="AJ726" s="20" t="inlineStr">
        <is>
          <t>143503-02-1007/K1225/211122</t>
        </is>
      </c>
      <c r="AK726" s="20" t="inlineStr">
        <is>
          <t>Hợp đồng lao động Xác định thời hạn</t>
        </is>
      </c>
      <c r="AL726" s="20" t="inlineStr">
        <is>
          <t>2023-02-18</t>
        </is>
      </c>
    </row>
    <row r="727">
      <c r="A727" s="20" t="inlineStr">
        <is>
          <t>144463</t>
        </is>
      </c>
      <c r="B727" s="20" t="inlineStr">
        <is>
          <t>Dương Thị Giỏi</t>
        </is>
      </c>
      <c r="C727" s="20" t="inlineStr">
        <is>
          <t>144463-03</t>
        </is>
      </c>
      <c r="D727" s="20" t="inlineStr">
        <is>
          <t>1007</t>
        </is>
      </c>
      <c r="E727" s="20" t="inlineStr">
        <is>
          <t>FOXCONN</t>
        </is>
      </c>
      <c r="F727" s="21" t="inlineStr">
        <is>
          <t>1999-08-08</t>
        </is>
      </c>
      <c r="G727" s="20" t="inlineStr">
        <is>
          <t>OFF</t>
        </is>
      </c>
      <c r="H727" s="21" t="inlineStr">
        <is>
          <t>2022-08-22</t>
        </is>
      </c>
      <c r="I727" s="21" t="inlineStr">
        <is>
          <t>2023-02-19</t>
        </is>
      </c>
      <c r="J727" s="20" t="inlineStr"/>
      <c r="K727" s="20" t="inlineStr">
        <is>
          <t>Công nhân</t>
        </is>
      </c>
      <c r="L727" s="20" t="inlineStr">
        <is>
          <t>Công nhân</t>
        </is>
      </c>
      <c r="M727" s="20" t="inlineStr"/>
      <c r="N727" s="20" t="inlineStr">
        <is>
          <t>LC1</t>
        </is>
      </c>
      <c r="O727" s="20" t="inlineStr">
        <is>
          <t>M-GROSS</t>
        </is>
      </c>
      <c r="P727" s="20" t="inlineStr"/>
      <c r="Q727" s="20" t="inlineStr">
        <is>
          <t>0</t>
        </is>
      </c>
      <c r="R727" s="22" t="n">
        <v>0</v>
      </c>
      <c r="S727" s="22" t="n">
        <v>4500000</v>
      </c>
      <c r="T727" s="22" t="n">
        <v>4500000</v>
      </c>
      <c r="U727" s="20" t="n">
        <v>0</v>
      </c>
      <c r="V727" s="20" t="n">
        <v>0</v>
      </c>
      <c r="W727" s="20" t="n">
        <v>0</v>
      </c>
      <c r="X727" s="22" t="n">
        <v>0</v>
      </c>
      <c r="Y727" s="22" t="n">
        <v>0</v>
      </c>
      <c r="Z727" s="22" t="n">
        <v>550000</v>
      </c>
      <c r="AA727" s="22" t="n">
        <v>0</v>
      </c>
      <c r="AB727" s="22" t="n">
        <v>0</v>
      </c>
      <c r="AC727" s="20" t="inlineStr"/>
      <c r="AD727" s="20" t="inlineStr"/>
      <c r="AE727" s="20" t="inlineStr"/>
      <c r="AF727" s="20" t="inlineStr"/>
      <c r="AG727" s="20" t="inlineStr"/>
      <c r="AH727" s="20" t="inlineStr">
        <is>
          <t>061055645</t>
        </is>
      </c>
      <c r="AI727" s="20" t="inlineStr">
        <is>
          <t>11.11111111111111%</t>
        </is>
      </c>
      <c r="AJ727" s="20" t="inlineStr">
        <is>
          <t>144463-02-1007/K1225/211122</t>
        </is>
      </c>
      <c r="AK727" s="20" t="inlineStr">
        <is>
          <t>Hợp đồng lao động Xác định thời hạn</t>
        </is>
      </c>
      <c r="AL727" s="20" t="inlineStr">
        <is>
          <t>2023-02-18</t>
        </is>
      </c>
    </row>
    <row r="728">
      <c r="A728" s="20" t="inlineStr">
        <is>
          <t>148250</t>
        </is>
      </c>
      <c r="B728" s="20" t="inlineStr">
        <is>
          <t>Đỗ Thị Hậu</t>
        </is>
      </c>
      <c r="C728" s="20" t="inlineStr">
        <is>
          <t>148250-02</t>
        </is>
      </c>
      <c r="D728" s="20" t="inlineStr">
        <is>
          <t>1007</t>
        </is>
      </c>
      <c r="E728" s="20" t="inlineStr">
        <is>
          <t>FOXCONN</t>
        </is>
      </c>
      <c r="F728" s="21" t="inlineStr">
        <is>
          <t>2001-06-28</t>
        </is>
      </c>
      <c r="G728" s="20" t="inlineStr">
        <is>
          <t>OFF</t>
        </is>
      </c>
      <c r="H728" s="21" t="inlineStr">
        <is>
          <t>2022-08-22</t>
        </is>
      </c>
      <c r="I728" s="21" t="inlineStr">
        <is>
          <t>2023-02-19</t>
        </is>
      </c>
      <c r="J728" s="20" t="inlineStr"/>
      <c r="K728" s="20" t="inlineStr">
        <is>
          <t>Công nhân</t>
        </is>
      </c>
      <c r="L728" s="20" t="inlineStr">
        <is>
          <t>Công nhân</t>
        </is>
      </c>
      <c r="M728" s="20" t="inlineStr"/>
      <c r="N728" s="20" t="inlineStr">
        <is>
          <t>LC1</t>
        </is>
      </c>
      <c r="O728" s="20" t="inlineStr">
        <is>
          <t>M-GROSS</t>
        </is>
      </c>
      <c r="P728" s="20" t="inlineStr"/>
      <c r="Q728" s="20" t="inlineStr">
        <is>
          <t>0</t>
        </is>
      </c>
      <c r="R728" s="22" t="n">
        <v>0</v>
      </c>
      <c r="S728" s="22" t="n">
        <v>4500000</v>
      </c>
      <c r="T728" s="22" t="n">
        <v>4500000</v>
      </c>
      <c r="U728" s="20" t="n">
        <v>0</v>
      </c>
      <c r="V728" s="20" t="n">
        <v>0</v>
      </c>
      <c r="W728" s="20" t="n">
        <v>0</v>
      </c>
      <c r="X728" s="22" t="n">
        <v>0</v>
      </c>
      <c r="Y728" s="22" t="n">
        <v>0</v>
      </c>
      <c r="Z728" s="22" t="n">
        <v>550000</v>
      </c>
      <c r="AA728" s="22" t="n">
        <v>0</v>
      </c>
      <c r="AB728" s="22" t="n">
        <v>0</v>
      </c>
      <c r="AC728" s="20" t="inlineStr"/>
      <c r="AD728" s="20" t="inlineStr"/>
      <c r="AE728" s="20" t="inlineStr"/>
      <c r="AF728" s="20" t="inlineStr"/>
      <c r="AG728" s="20" t="inlineStr"/>
      <c r="AH728" s="20" t="inlineStr">
        <is>
          <t>010301000692</t>
        </is>
      </c>
      <c r="AI728" s="20" t="inlineStr">
        <is>
          <t>80.0%</t>
        </is>
      </c>
      <c r="AJ728" s="20" t="inlineStr">
        <is>
          <t>148250-02-1007/K1225/211122</t>
        </is>
      </c>
      <c r="AK728" s="20" t="inlineStr">
        <is>
          <t>Hợp đồng lao động Xác định thời hạn</t>
        </is>
      </c>
      <c r="AL728" s="20" t="inlineStr">
        <is>
          <t>2023-02-18</t>
        </is>
      </c>
    </row>
    <row r="729">
      <c r="A729" s="20" t="inlineStr">
        <is>
          <t>148245</t>
        </is>
      </c>
      <c r="B729" s="20" t="inlineStr">
        <is>
          <t>Bùi Văn Thiều</t>
        </is>
      </c>
      <c r="C729" s="20" t="inlineStr">
        <is>
          <t>148245-02</t>
        </is>
      </c>
      <c r="D729" s="20" t="inlineStr">
        <is>
          <t>1007</t>
        </is>
      </c>
      <c r="E729" s="20" t="inlineStr">
        <is>
          <t>FOXCONN</t>
        </is>
      </c>
      <c r="F729" s="21" t="inlineStr">
        <is>
          <t>2003-04-10</t>
        </is>
      </c>
      <c r="G729" s="20" t="inlineStr">
        <is>
          <t>OFF</t>
        </is>
      </c>
      <c r="H729" s="21" t="inlineStr">
        <is>
          <t>2022-08-22</t>
        </is>
      </c>
      <c r="I729" s="21" t="inlineStr">
        <is>
          <t>2023-02-19</t>
        </is>
      </c>
      <c r="J729" s="20" t="inlineStr"/>
      <c r="K729" s="20" t="inlineStr">
        <is>
          <t>Công nhân</t>
        </is>
      </c>
      <c r="L729" s="20" t="inlineStr">
        <is>
          <t>Công nhân</t>
        </is>
      </c>
      <c r="M729" s="20" t="inlineStr"/>
      <c r="N729" s="20" t="inlineStr">
        <is>
          <t>LC1</t>
        </is>
      </c>
      <c r="O729" s="20" t="inlineStr">
        <is>
          <t>M-GROSS</t>
        </is>
      </c>
      <c r="P729" s="20" t="inlineStr"/>
      <c r="Q729" s="20" t="inlineStr">
        <is>
          <t>0</t>
        </is>
      </c>
      <c r="R729" s="22" t="n">
        <v>0</v>
      </c>
      <c r="S729" s="22" t="n">
        <v>4500000</v>
      </c>
      <c r="T729" s="22" t="n">
        <v>4500000</v>
      </c>
      <c r="U729" s="20" t="n">
        <v>0</v>
      </c>
      <c r="V729" s="20" t="n">
        <v>0</v>
      </c>
      <c r="W729" s="20" t="n">
        <v>0</v>
      </c>
      <c r="X729" s="22" t="n">
        <v>0</v>
      </c>
      <c r="Y729" s="22" t="n">
        <v>0</v>
      </c>
      <c r="Z729" s="22" t="n">
        <v>550000</v>
      </c>
      <c r="AA729" s="22" t="n">
        <v>0</v>
      </c>
      <c r="AB729" s="22" t="n">
        <v>0</v>
      </c>
      <c r="AC729" s="20" t="inlineStr"/>
      <c r="AD729" s="20" t="inlineStr"/>
      <c r="AE729" s="20" t="inlineStr"/>
      <c r="AF729" s="20" t="inlineStr"/>
      <c r="AG729" s="20" t="inlineStr"/>
      <c r="AH729" s="20" t="inlineStr">
        <is>
          <t>017203007657</t>
        </is>
      </c>
      <c r="AI729" s="20" t="inlineStr">
        <is>
          <t>40.0%</t>
        </is>
      </c>
      <c r="AJ729" s="20" t="inlineStr">
        <is>
          <t>148245-02-1007/K1225/211122</t>
        </is>
      </c>
      <c r="AK729" s="20" t="inlineStr">
        <is>
          <t>Hợp đồng lao động Xác định thời hạn</t>
        </is>
      </c>
      <c r="AL729" s="20" t="inlineStr">
        <is>
          <t>2023-02-18</t>
        </is>
      </c>
    </row>
    <row r="730">
      <c r="A730" s="20" t="inlineStr">
        <is>
          <t>154000</t>
        </is>
      </c>
      <c r="B730" s="20" t="inlineStr">
        <is>
          <t>Vy Quế Phúc</t>
        </is>
      </c>
      <c r="C730" s="20" t="inlineStr">
        <is>
          <t>154000-01</t>
        </is>
      </c>
      <c r="D730" s="20" t="inlineStr">
        <is>
          <t>1007</t>
        </is>
      </c>
      <c r="E730" s="20" t="inlineStr">
        <is>
          <t>FOXCONN</t>
        </is>
      </c>
      <c r="F730" s="21" t="inlineStr">
        <is>
          <t>2004-02-03</t>
        </is>
      </c>
      <c r="G730" s="20" t="inlineStr">
        <is>
          <t>OLD</t>
        </is>
      </c>
      <c r="H730" s="21" t="inlineStr">
        <is>
          <t>2022-08-20</t>
        </is>
      </c>
      <c r="I730" s="21" t="inlineStr"/>
      <c r="J730" s="20" t="inlineStr"/>
      <c r="K730" s="20" t="inlineStr">
        <is>
          <t>Công nhân</t>
        </is>
      </c>
      <c r="L730" s="20" t="inlineStr">
        <is>
          <t>Công nhân</t>
        </is>
      </c>
      <c r="M730" s="20" t="inlineStr"/>
      <c r="N730" s="20" t="inlineStr">
        <is>
          <t>LC1</t>
        </is>
      </c>
      <c r="O730" s="20" t="inlineStr">
        <is>
          <t>M-GROSS</t>
        </is>
      </c>
      <c r="P730" s="20" t="inlineStr"/>
      <c r="Q730" s="20" t="inlineStr">
        <is>
          <t>0</t>
        </is>
      </c>
      <c r="R730" s="22" t="n">
        <v>0</v>
      </c>
      <c r="S730" s="22" t="n">
        <v>4500000</v>
      </c>
      <c r="T730" s="22" t="n">
        <v>4500000</v>
      </c>
      <c r="U730" s="20" t="n">
        <v>0</v>
      </c>
      <c r="V730" s="20" t="n">
        <v>0</v>
      </c>
      <c r="W730" s="20" t="n">
        <v>0</v>
      </c>
      <c r="X730" s="22" t="n">
        <v>0</v>
      </c>
      <c r="Y730" s="22" t="n">
        <v>0</v>
      </c>
      <c r="Z730" s="22" t="n">
        <v>550000</v>
      </c>
      <c r="AA730" s="22" t="n">
        <v>0</v>
      </c>
      <c r="AB730" s="22" t="n">
        <v>0</v>
      </c>
      <c r="AC730" s="20" t="inlineStr"/>
      <c r="AD730" s="20" t="inlineStr"/>
      <c r="AE730" s="20" t="inlineStr"/>
      <c r="AF730" s="20" t="inlineStr"/>
      <c r="AG730" s="20" t="inlineStr"/>
      <c r="AH730" s="20" t="inlineStr">
        <is>
          <t>040204015218</t>
        </is>
      </c>
      <c r="AI730" s="20" t="inlineStr">
        <is>
          <t>33.333333333333336%</t>
        </is>
      </c>
      <c r="AJ730" s="20" t="inlineStr">
        <is>
          <t>154000-02-1007/K1225/211122</t>
        </is>
      </c>
      <c r="AK730" s="20" t="inlineStr">
        <is>
          <t>Hợp đồng lao động Xác định thời hạn</t>
        </is>
      </c>
      <c r="AL730" s="20" t="inlineStr">
        <is>
          <t>2023-02-18</t>
        </is>
      </c>
    </row>
    <row r="731">
      <c r="A731" s="20" t="inlineStr">
        <is>
          <t>154109</t>
        </is>
      </c>
      <c r="B731" s="20" t="inlineStr">
        <is>
          <t>Hoàng Văn Tu</t>
        </is>
      </c>
      <c r="C731" s="20" t="inlineStr">
        <is>
          <t>154109-01</t>
        </is>
      </c>
      <c r="D731" s="20" t="inlineStr">
        <is>
          <t>1007</t>
        </is>
      </c>
      <c r="E731" s="20" t="inlineStr">
        <is>
          <t>FOXCONN</t>
        </is>
      </c>
      <c r="F731" s="21" t="inlineStr">
        <is>
          <t>2004-02-08</t>
        </is>
      </c>
      <c r="G731" s="20" t="inlineStr">
        <is>
          <t>OFF</t>
        </is>
      </c>
      <c r="H731" s="21" t="inlineStr">
        <is>
          <t>2022-08-24</t>
        </is>
      </c>
      <c r="I731" s="21" t="inlineStr">
        <is>
          <t>2023-01-14</t>
        </is>
      </c>
      <c r="J731" s="20" t="inlineStr"/>
      <c r="K731" s="20" t="inlineStr">
        <is>
          <t>Công nhân</t>
        </is>
      </c>
      <c r="L731" s="20" t="inlineStr">
        <is>
          <t>Công nhân</t>
        </is>
      </c>
      <c r="M731" s="20" t="inlineStr"/>
      <c r="N731" s="20" t="inlineStr">
        <is>
          <t>LC1</t>
        </is>
      </c>
      <c r="O731" s="20" t="inlineStr">
        <is>
          <t>M-GROSS</t>
        </is>
      </c>
      <c r="P731" s="20" t="inlineStr"/>
      <c r="Q731" s="20" t="inlineStr">
        <is>
          <t>0</t>
        </is>
      </c>
      <c r="R731" s="22" t="n">
        <v>0</v>
      </c>
      <c r="S731" s="22" t="n">
        <v>4500000</v>
      </c>
      <c r="T731" s="22" t="n">
        <v>4500000</v>
      </c>
      <c r="U731" s="20" t="n">
        <v>0</v>
      </c>
      <c r="V731" s="20" t="n">
        <v>0</v>
      </c>
      <c r="W731" s="20" t="n">
        <v>0</v>
      </c>
      <c r="X731" s="22" t="n">
        <v>0</v>
      </c>
      <c r="Y731" s="22" t="n">
        <v>0</v>
      </c>
      <c r="Z731" s="22" t="n">
        <v>550000</v>
      </c>
      <c r="AA731" s="22" t="n">
        <v>0</v>
      </c>
      <c r="AB731" s="22" t="n">
        <v>0</v>
      </c>
      <c r="AC731" s="20" t="inlineStr"/>
      <c r="AD731" s="20" t="inlineStr"/>
      <c r="AE731" s="20" t="inlineStr"/>
      <c r="AF731" s="20" t="inlineStr"/>
      <c r="AG731" s="20" t="inlineStr"/>
      <c r="AH731" s="20" t="inlineStr">
        <is>
          <t>006204000428</t>
        </is>
      </c>
      <c r="AI731" s="20" t="inlineStr">
        <is>
          <t>66.66666666666667%</t>
        </is>
      </c>
      <c r="AJ731" s="20" t="inlineStr">
        <is>
          <t>154109-02-1007/K1225/211122</t>
        </is>
      </c>
      <c r="AK731" s="20" t="inlineStr">
        <is>
          <t>Hợp đồng lao động Xác định thời hạn</t>
        </is>
      </c>
      <c r="AL731" s="20" t="inlineStr">
        <is>
          <t>2023-02-18</t>
        </is>
      </c>
    </row>
    <row r="732">
      <c r="A732" s="20" t="inlineStr">
        <is>
          <t>153999</t>
        </is>
      </c>
      <c r="B732" s="20" t="inlineStr">
        <is>
          <t>Phan Văn Dực</t>
        </is>
      </c>
      <c r="C732" s="20" t="inlineStr">
        <is>
          <t>153999-01</t>
        </is>
      </c>
      <c r="D732" s="20" t="inlineStr">
        <is>
          <t>1007</t>
        </is>
      </c>
      <c r="E732" s="20" t="inlineStr">
        <is>
          <t>FOXCONN</t>
        </is>
      </c>
      <c r="F732" s="21" t="inlineStr">
        <is>
          <t>2002-08-10</t>
        </is>
      </c>
      <c r="G732" s="20" t="inlineStr">
        <is>
          <t>OFF</t>
        </is>
      </c>
      <c r="H732" s="21" t="inlineStr">
        <is>
          <t>2022-08-20</t>
        </is>
      </c>
      <c r="I732" s="21" t="inlineStr">
        <is>
          <t>2023-02-19</t>
        </is>
      </c>
      <c r="J732" s="20" t="inlineStr"/>
      <c r="K732" s="20" t="inlineStr">
        <is>
          <t>Công nhân</t>
        </is>
      </c>
      <c r="L732" s="20" t="inlineStr">
        <is>
          <t>Công nhân</t>
        </is>
      </c>
      <c r="M732" s="20" t="inlineStr"/>
      <c r="N732" s="20" t="inlineStr">
        <is>
          <t>LC1</t>
        </is>
      </c>
      <c r="O732" s="20" t="inlineStr">
        <is>
          <t>M-GROSS</t>
        </is>
      </c>
      <c r="P732" s="20" t="inlineStr"/>
      <c r="Q732" s="20" t="inlineStr">
        <is>
          <t>0</t>
        </is>
      </c>
      <c r="R732" s="22" t="n">
        <v>0</v>
      </c>
      <c r="S732" s="22" t="n">
        <v>4500000</v>
      </c>
      <c r="T732" s="22" t="n">
        <v>4500000</v>
      </c>
      <c r="U732" s="20" t="n">
        <v>0</v>
      </c>
      <c r="V732" s="20" t="n">
        <v>0</v>
      </c>
      <c r="W732" s="20" t="n">
        <v>0</v>
      </c>
      <c r="X732" s="22" t="n">
        <v>0</v>
      </c>
      <c r="Y732" s="22" t="n">
        <v>0</v>
      </c>
      <c r="Z732" s="22" t="n">
        <v>550000</v>
      </c>
      <c r="AA732" s="22" t="n">
        <v>0</v>
      </c>
      <c r="AB732" s="22" t="n">
        <v>0</v>
      </c>
      <c r="AC732" s="20" t="inlineStr"/>
      <c r="AD732" s="20" t="inlineStr"/>
      <c r="AE732" s="20" t="inlineStr"/>
      <c r="AF732" s="20" t="inlineStr"/>
      <c r="AG732" s="20" t="inlineStr"/>
      <c r="AH732" s="20" t="inlineStr">
        <is>
          <t>010202003972</t>
        </is>
      </c>
      <c r="AI732" s="20" t="inlineStr">
        <is>
          <t>66.66666666666667%</t>
        </is>
      </c>
      <c r="AJ732" s="20" t="inlineStr">
        <is>
          <t>153999-02-1007/K1225/211122</t>
        </is>
      </c>
      <c r="AK732" s="20" t="inlineStr">
        <is>
          <t>Hợp đồng lao động Xác định thời hạn</t>
        </is>
      </c>
      <c r="AL732" s="20" t="inlineStr">
        <is>
          <t>2023-02-18</t>
        </is>
      </c>
    </row>
    <row r="733">
      <c r="A733" s="20" t="inlineStr">
        <is>
          <t>153995</t>
        </is>
      </c>
      <c r="B733" s="20" t="inlineStr">
        <is>
          <t>Ngân Văn Tùng</t>
        </is>
      </c>
      <c r="C733" s="20" t="inlineStr">
        <is>
          <t>153995-01</t>
        </is>
      </c>
      <c r="D733" s="20" t="inlineStr">
        <is>
          <t>1007</t>
        </is>
      </c>
      <c r="E733" s="20" t="inlineStr">
        <is>
          <t>FOXCONN</t>
        </is>
      </c>
      <c r="F733" s="21" t="inlineStr">
        <is>
          <t>1999-09-04</t>
        </is>
      </c>
      <c r="G733" s="20" t="inlineStr">
        <is>
          <t>OFF</t>
        </is>
      </c>
      <c r="H733" s="21" t="inlineStr">
        <is>
          <t>2022-08-20</t>
        </is>
      </c>
      <c r="I733" s="21" t="inlineStr">
        <is>
          <t>2023-02-19</t>
        </is>
      </c>
      <c r="J733" s="20" t="inlineStr"/>
      <c r="K733" s="20" t="inlineStr">
        <is>
          <t>Công nhân</t>
        </is>
      </c>
      <c r="L733" s="20" t="inlineStr">
        <is>
          <t>Công nhân</t>
        </is>
      </c>
      <c r="M733" s="20" t="inlineStr"/>
      <c r="N733" s="20" t="inlineStr">
        <is>
          <t>LC1</t>
        </is>
      </c>
      <c r="O733" s="20" t="inlineStr">
        <is>
          <t>M-GROSS</t>
        </is>
      </c>
      <c r="P733" s="20" t="inlineStr"/>
      <c r="Q733" s="20" t="inlineStr">
        <is>
          <t>0</t>
        </is>
      </c>
      <c r="R733" s="22" t="n">
        <v>0</v>
      </c>
      <c r="S733" s="22" t="n">
        <v>4500000</v>
      </c>
      <c r="T733" s="22" t="n">
        <v>4500000</v>
      </c>
      <c r="U733" s="20" t="n">
        <v>0</v>
      </c>
      <c r="V733" s="20" t="n">
        <v>0</v>
      </c>
      <c r="W733" s="20" t="n">
        <v>0</v>
      </c>
      <c r="X733" s="22" t="n">
        <v>0</v>
      </c>
      <c r="Y733" s="22" t="n">
        <v>0</v>
      </c>
      <c r="Z733" s="22" t="n">
        <v>550000</v>
      </c>
      <c r="AA733" s="22" t="n">
        <v>0</v>
      </c>
      <c r="AB733" s="22" t="n">
        <v>0</v>
      </c>
      <c r="AC733" s="20" t="inlineStr"/>
      <c r="AD733" s="20" t="inlineStr"/>
      <c r="AE733" s="20" t="inlineStr"/>
      <c r="AF733" s="20" t="inlineStr"/>
      <c r="AG733" s="20" t="inlineStr"/>
      <c r="AH733" s="20" t="inlineStr">
        <is>
          <t>038099007841</t>
        </is>
      </c>
      <c r="AI733" s="20" t="inlineStr">
        <is>
          <t>77.77777777777777%</t>
        </is>
      </c>
      <c r="AJ733" s="20" t="inlineStr">
        <is>
          <t>153995-02-1007/K1225/211122</t>
        </is>
      </c>
      <c r="AK733" s="20" t="inlineStr">
        <is>
          <t>Hợp đồng lao động Xác định thời hạn</t>
        </is>
      </c>
      <c r="AL733" s="20" t="inlineStr">
        <is>
          <t>2023-02-18</t>
        </is>
      </c>
    </row>
    <row r="734">
      <c r="A734" s="20" t="inlineStr">
        <is>
          <t>148236</t>
        </is>
      </c>
      <c r="B734" s="20" t="inlineStr">
        <is>
          <t>Tẩn Mí Giàng</t>
        </is>
      </c>
      <c r="C734" s="20" t="inlineStr">
        <is>
          <t>148236-02</t>
        </is>
      </c>
      <c r="D734" s="20" t="inlineStr">
        <is>
          <t>1007</t>
        </is>
      </c>
      <c r="E734" s="20" t="inlineStr">
        <is>
          <t>FOXCONN</t>
        </is>
      </c>
      <c r="F734" s="21" t="inlineStr">
        <is>
          <t>1999-08-13</t>
        </is>
      </c>
      <c r="G734" s="20" t="inlineStr">
        <is>
          <t>OFF</t>
        </is>
      </c>
      <c r="H734" s="21" t="inlineStr">
        <is>
          <t>2022-08-22</t>
        </is>
      </c>
      <c r="I734" s="21" t="inlineStr">
        <is>
          <t>2023-02-03</t>
        </is>
      </c>
      <c r="J734" s="20" t="inlineStr"/>
      <c r="K734" s="20" t="inlineStr">
        <is>
          <t>Công nhân</t>
        </is>
      </c>
      <c r="L734" s="20" t="inlineStr">
        <is>
          <t>Công nhân</t>
        </is>
      </c>
      <c r="M734" s="20" t="inlineStr"/>
      <c r="N734" s="20" t="inlineStr">
        <is>
          <t>LC9</t>
        </is>
      </c>
      <c r="O734" s="20" t="inlineStr">
        <is>
          <t>M-GROSS</t>
        </is>
      </c>
      <c r="P734" s="20" t="inlineStr"/>
      <c r="Q734" s="20" t="inlineStr">
        <is>
          <t>0</t>
        </is>
      </c>
      <c r="R734" s="22" t="n">
        <v>0</v>
      </c>
      <c r="S734" s="22" t="n">
        <v>4500000</v>
      </c>
      <c r="T734" s="22" t="n">
        <v>4500000</v>
      </c>
      <c r="U734" s="20" t="n">
        <v>0</v>
      </c>
      <c r="V734" s="20" t="n">
        <v>0</v>
      </c>
      <c r="W734" s="20" t="n">
        <v>0</v>
      </c>
      <c r="X734" s="22" t="n">
        <v>0</v>
      </c>
      <c r="Y734" s="22" t="n">
        <v>0</v>
      </c>
      <c r="Z734" s="22" t="n">
        <v>550000</v>
      </c>
      <c r="AA734" s="22" t="n">
        <v>0</v>
      </c>
      <c r="AB734" s="22" t="n">
        <v>0</v>
      </c>
      <c r="AC734" s="20" t="inlineStr"/>
      <c r="AD734" s="20" t="inlineStr"/>
      <c r="AE734" s="20" t="inlineStr"/>
      <c r="AF734" s="20" t="inlineStr"/>
      <c r="AG734" s="20" t="inlineStr"/>
      <c r="AH734" s="20" t="inlineStr">
        <is>
          <t>002099003575</t>
        </is>
      </c>
      <c r="AI734" s="20" t="inlineStr">
        <is>
          <t>60.0%</t>
        </is>
      </c>
      <c r="AJ734" s="20" t="inlineStr">
        <is>
          <t>148236-02-1007/K1225/211122</t>
        </is>
      </c>
      <c r="AK734" s="20" t="inlineStr">
        <is>
          <t>Hợp đồng không xác định thời hạn</t>
        </is>
      </c>
      <c r="AL734" s="20" t="inlineStr">
        <is>
          <t>Không xác định</t>
        </is>
      </c>
    </row>
    <row r="735">
      <c r="A735" s="20" t="inlineStr">
        <is>
          <t>143505</t>
        </is>
      </c>
      <c r="B735" s="20" t="inlineStr">
        <is>
          <t>Nguyễn Thị Huyền</t>
        </is>
      </c>
      <c r="C735" s="20" t="inlineStr">
        <is>
          <t>143505-02</t>
        </is>
      </c>
      <c r="D735" s="20" t="inlineStr">
        <is>
          <t>1007</t>
        </is>
      </c>
      <c r="E735" s="20" t="inlineStr">
        <is>
          <t>FOXCONN</t>
        </is>
      </c>
      <c r="F735" s="21" t="inlineStr">
        <is>
          <t>1983-06-16</t>
        </is>
      </c>
      <c r="G735" s="20" t="inlineStr">
        <is>
          <t>OFF</t>
        </is>
      </c>
      <c r="H735" s="21" t="inlineStr">
        <is>
          <t>2022-08-22</t>
        </is>
      </c>
      <c r="I735" s="21" t="inlineStr">
        <is>
          <t>2023-02-19</t>
        </is>
      </c>
      <c r="J735" s="20" t="inlineStr"/>
      <c r="K735" s="20" t="inlineStr">
        <is>
          <t>Công nhân</t>
        </is>
      </c>
      <c r="L735" s="20" t="inlineStr">
        <is>
          <t>Công nhân</t>
        </is>
      </c>
      <c r="M735" s="20" t="inlineStr"/>
      <c r="N735" s="20" t="inlineStr">
        <is>
          <t>LC1</t>
        </is>
      </c>
      <c r="O735" s="20" t="inlineStr">
        <is>
          <t>M-GROSS</t>
        </is>
      </c>
      <c r="P735" s="20" t="inlineStr"/>
      <c r="Q735" s="20" t="inlineStr">
        <is>
          <t>0</t>
        </is>
      </c>
      <c r="R735" s="22" t="n">
        <v>0</v>
      </c>
      <c r="S735" s="22" t="n">
        <v>4500000</v>
      </c>
      <c r="T735" s="22" t="n">
        <v>4500000</v>
      </c>
      <c r="U735" s="20" t="n">
        <v>0</v>
      </c>
      <c r="V735" s="20" t="n">
        <v>0</v>
      </c>
      <c r="W735" s="20" t="n">
        <v>0</v>
      </c>
      <c r="X735" s="22" t="n">
        <v>0</v>
      </c>
      <c r="Y735" s="22" t="n">
        <v>0</v>
      </c>
      <c r="Z735" s="22" t="n">
        <v>550000</v>
      </c>
      <c r="AA735" s="22" t="n">
        <v>0</v>
      </c>
      <c r="AB735" s="22" t="n">
        <v>0</v>
      </c>
      <c r="AC735" s="20" t="inlineStr"/>
      <c r="AD735" s="20" t="inlineStr"/>
      <c r="AE735" s="20" t="inlineStr"/>
      <c r="AF735" s="20" t="inlineStr"/>
      <c r="AG735" s="20" t="inlineStr"/>
      <c r="AH735" s="20" t="inlineStr">
        <is>
          <t>125048863</t>
        </is>
      </c>
      <c r="AI735" s="20" t="inlineStr">
        <is>
          <t>55.55555555555556%</t>
        </is>
      </c>
      <c r="AJ735" s="20" t="inlineStr">
        <is>
          <t>143505-02-1007/K1225/211122</t>
        </is>
      </c>
      <c r="AK735" s="20" t="inlineStr">
        <is>
          <t>Hợp đồng lao động Xác định thời hạn</t>
        </is>
      </c>
      <c r="AL735" s="20" t="inlineStr">
        <is>
          <t>2023-02-18</t>
        </is>
      </c>
    </row>
    <row r="736">
      <c r="A736" s="20" t="inlineStr">
        <is>
          <t>153858</t>
        </is>
      </c>
      <c r="B736" s="20" t="inlineStr">
        <is>
          <t>Lê Công Thân</t>
        </is>
      </c>
      <c r="C736" s="20" t="inlineStr">
        <is>
          <t>153858-01</t>
        </is>
      </c>
      <c r="D736" s="20" t="inlineStr">
        <is>
          <t>1007</t>
        </is>
      </c>
      <c r="E736" s="20" t="inlineStr">
        <is>
          <t>FOXCONN</t>
        </is>
      </c>
      <c r="F736" s="21" t="inlineStr">
        <is>
          <t>2004-08-10</t>
        </is>
      </c>
      <c r="G736" s="20" t="inlineStr">
        <is>
          <t>OFF</t>
        </is>
      </c>
      <c r="H736" s="21" t="inlineStr">
        <is>
          <t>2022-08-16</t>
        </is>
      </c>
      <c r="I736" s="21" t="inlineStr">
        <is>
          <t>2022-11-12</t>
        </is>
      </c>
      <c r="J736" s="20" t="inlineStr"/>
      <c r="K736" s="20" t="inlineStr">
        <is>
          <t>Công nhân</t>
        </is>
      </c>
      <c r="L736" s="20" t="inlineStr">
        <is>
          <t>Công nhân</t>
        </is>
      </c>
      <c r="M736" s="20" t="inlineStr"/>
      <c r="N736" s="20" t="inlineStr">
        <is>
          <t>LC1</t>
        </is>
      </c>
      <c r="O736" s="20" t="inlineStr">
        <is>
          <t>M-GROSS</t>
        </is>
      </c>
      <c r="P736" s="20" t="inlineStr"/>
      <c r="Q736" s="20" t="inlineStr">
        <is>
          <t>0</t>
        </is>
      </c>
      <c r="R736" s="22" t="n">
        <v>0</v>
      </c>
      <c r="S736" s="22" t="n">
        <v>4500000</v>
      </c>
      <c r="T736" s="22" t="n">
        <v>4500000</v>
      </c>
      <c r="U736" s="20" t="n">
        <v>0</v>
      </c>
      <c r="V736" s="20" t="n">
        <v>0</v>
      </c>
      <c r="W736" s="20" t="n">
        <v>0</v>
      </c>
      <c r="X736" s="22" t="n">
        <v>0</v>
      </c>
      <c r="Y736" s="22" t="n">
        <v>0</v>
      </c>
      <c r="Z736" s="22" t="n">
        <v>550000</v>
      </c>
      <c r="AA736" s="22" t="n">
        <v>0</v>
      </c>
      <c r="AB736" s="22" t="n">
        <v>0</v>
      </c>
      <c r="AC736" s="20" t="inlineStr"/>
      <c r="AD736" s="20" t="inlineStr"/>
      <c r="AE736" s="20" t="inlineStr"/>
      <c r="AF736" s="20" t="inlineStr"/>
      <c r="AG736" s="20" t="inlineStr"/>
      <c r="AH736" s="20" t="inlineStr">
        <is>
          <t>040204016909</t>
        </is>
      </c>
      <c r="AI736" s="20" t="inlineStr">
        <is>
          <t>66.66666666666667%</t>
        </is>
      </c>
      <c r="AJ736" s="20" t="inlineStr">
        <is>
          <t>153858-02-1007/K1225/141122</t>
        </is>
      </c>
      <c r="AK736" s="20" t="inlineStr">
        <is>
          <t>Hợp đồng lao động Xác định thời hạn</t>
        </is>
      </c>
      <c r="AL736" s="20" t="inlineStr">
        <is>
          <t>Không xác định</t>
        </is>
      </c>
    </row>
    <row r="737">
      <c r="A737" s="20" t="inlineStr">
        <is>
          <t>153861</t>
        </is>
      </c>
      <c r="B737" s="20" t="inlineStr">
        <is>
          <t>Vy Hoàng Phúc</t>
        </is>
      </c>
      <c r="C737" s="20" t="inlineStr">
        <is>
          <t>153861-01</t>
        </is>
      </c>
      <c r="D737" s="20" t="inlineStr">
        <is>
          <t>1007</t>
        </is>
      </c>
      <c r="E737" s="20" t="inlineStr">
        <is>
          <t>FOXCONN</t>
        </is>
      </c>
      <c r="F737" s="21" t="inlineStr">
        <is>
          <t>2003-12-20</t>
        </is>
      </c>
      <c r="G737" s="20" t="inlineStr">
        <is>
          <t>OFF</t>
        </is>
      </c>
      <c r="H737" s="21" t="inlineStr">
        <is>
          <t>2022-08-16</t>
        </is>
      </c>
      <c r="I737" s="21" t="inlineStr">
        <is>
          <t>2022-11-12</t>
        </is>
      </c>
      <c r="J737" s="20" t="inlineStr"/>
      <c r="K737" s="20" t="inlineStr">
        <is>
          <t>Công nhân</t>
        </is>
      </c>
      <c r="L737" s="20" t="inlineStr">
        <is>
          <t>Công nhân</t>
        </is>
      </c>
      <c r="M737" s="20" t="inlineStr"/>
      <c r="N737" s="20" t="inlineStr">
        <is>
          <t>LC1</t>
        </is>
      </c>
      <c r="O737" s="20" t="inlineStr">
        <is>
          <t>M-GROSS</t>
        </is>
      </c>
      <c r="P737" s="20" t="inlineStr"/>
      <c r="Q737" s="20" t="inlineStr">
        <is>
          <t>0</t>
        </is>
      </c>
      <c r="R737" s="22" t="n">
        <v>0</v>
      </c>
      <c r="S737" s="22" t="n">
        <v>4500000</v>
      </c>
      <c r="T737" s="22" t="n">
        <v>4500000</v>
      </c>
      <c r="U737" s="20" t="n">
        <v>0</v>
      </c>
      <c r="V737" s="20" t="n">
        <v>0</v>
      </c>
      <c r="W737" s="20" t="n">
        <v>0</v>
      </c>
      <c r="X737" s="22" t="n">
        <v>0</v>
      </c>
      <c r="Y737" s="22" t="n">
        <v>0</v>
      </c>
      <c r="Z737" s="22" t="n">
        <v>550000</v>
      </c>
      <c r="AA737" s="22" t="n">
        <v>0</v>
      </c>
      <c r="AB737" s="22" t="n">
        <v>0</v>
      </c>
      <c r="AC737" s="20" t="inlineStr"/>
      <c r="AD737" s="20" t="inlineStr"/>
      <c r="AE737" s="20" t="inlineStr"/>
      <c r="AF737" s="20" t="inlineStr"/>
      <c r="AG737" s="20" t="inlineStr"/>
      <c r="AH737" s="20" t="inlineStr">
        <is>
          <t>020203005331</t>
        </is>
      </c>
      <c r="AI737" s="20" t="inlineStr">
        <is>
          <t>44.44444444444444%</t>
        </is>
      </c>
      <c r="AJ737" s="20" t="inlineStr">
        <is>
          <t>153861-02-1007/K1225/141122</t>
        </is>
      </c>
      <c r="AK737" s="20" t="inlineStr">
        <is>
          <t>Hợp đồng lao động Xác định thời hạn</t>
        </is>
      </c>
      <c r="AL737" s="20" t="inlineStr">
        <is>
          <t>Không xác định</t>
        </is>
      </c>
    </row>
    <row r="738">
      <c r="A738" s="20" t="inlineStr">
        <is>
          <t>148075</t>
        </is>
      </c>
      <c r="B738" s="20" t="inlineStr">
        <is>
          <t>Tòng Văn Bình</t>
        </is>
      </c>
      <c r="C738" s="20" t="inlineStr">
        <is>
          <t>148075-01</t>
        </is>
      </c>
      <c r="D738" s="20" t="inlineStr">
        <is>
          <t>1007</t>
        </is>
      </c>
      <c r="E738" s="20" t="inlineStr">
        <is>
          <t>FOXCONN</t>
        </is>
      </c>
      <c r="F738" s="21" t="inlineStr">
        <is>
          <t>2001-11-21</t>
        </is>
      </c>
      <c r="G738" s="20" t="inlineStr">
        <is>
          <t>OFF</t>
        </is>
      </c>
      <c r="H738" s="21" t="inlineStr">
        <is>
          <t>2022-02-12</t>
        </is>
      </c>
      <c r="I738" s="21" t="inlineStr">
        <is>
          <t>2022-11-13</t>
        </is>
      </c>
      <c r="J738" s="20" t="inlineStr"/>
      <c r="K738" s="20" t="inlineStr">
        <is>
          <t>Công nhân</t>
        </is>
      </c>
      <c r="L738" s="20" t="inlineStr">
        <is>
          <t>Công nhân</t>
        </is>
      </c>
      <c r="M738" s="20" t="inlineStr"/>
      <c r="N738" s="20" t="inlineStr">
        <is>
          <t>LC9</t>
        </is>
      </c>
      <c r="O738" s="20" t="inlineStr">
        <is>
          <t>M-GROSS</t>
        </is>
      </c>
      <c r="P738" s="20" t="inlineStr"/>
      <c r="Q738" s="20" t="inlineStr">
        <is>
          <t>0</t>
        </is>
      </c>
      <c r="R738" s="22" t="n">
        <v>0</v>
      </c>
      <c r="S738" s="22" t="n">
        <v>4500000</v>
      </c>
      <c r="T738" s="22" t="n">
        <v>4500000</v>
      </c>
      <c r="U738" s="20" t="n">
        <v>0</v>
      </c>
      <c r="V738" s="20" t="n">
        <v>0</v>
      </c>
      <c r="W738" s="20" t="n">
        <v>0</v>
      </c>
      <c r="X738" s="22" t="n">
        <v>0</v>
      </c>
      <c r="Y738" s="22" t="n">
        <v>0</v>
      </c>
      <c r="Z738" s="22" t="n">
        <v>550000</v>
      </c>
      <c r="AA738" s="22" t="n">
        <v>0</v>
      </c>
      <c r="AB738" s="22" t="n">
        <v>0</v>
      </c>
      <c r="AC738" s="20" t="inlineStr">
        <is>
          <t>TONG VAN BINH</t>
        </is>
      </c>
      <c r="AD738" s="20" t="inlineStr">
        <is>
          <t>03401010774328</t>
        </is>
      </c>
      <c r="AE738" s="20" t="inlineStr">
        <is>
          <t>Ngân hàng Thương mại Cổ phần Hàng hải Việt Nam</t>
        </is>
      </c>
      <c r="AF738" s="20" t="inlineStr">
        <is>
          <t>MSB</t>
        </is>
      </c>
      <c r="AG738" s="20" t="inlineStr"/>
      <c r="AH738" s="20" t="inlineStr">
        <is>
          <t>014201001213</t>
        </is>
      </c>
      <c r="AI738" s="20" t="inlineStr">
        <is>
          <t>50.0%</t>
        </is>
      </c>
      <c r="AJ738" s="20" t="inlineStr">
        <is>
          <t>148075-03-1007/K1225/141122</t>
        </is>
      </c>
      <c r="AK738" s="20" t="inlineStr">
        <is>
          <t>Hợp đồng không xác định thời hạn</t>
        </is>
      </c>
      <c r="AL738" s="20" t="inlineStr">
        <is>
          <t>Không xác định</t>
        </is>
      </c>
    </row>
    <row r="739">
      <c r="A739" s="20" t="inlineStr">
        <is>
          <t>151519</t>
        </is>
      </c>
      <c r="B739" s="20" t="inlineStr">
        <is>
          <t>Lê Văn Dũng</t>
        </is>
      </c>
      <c r="C739" s="20" t="inlineStr">
        <is>
          <t>151519-01</t>
        </is>
      </c>
      <c r="D739" s="20" t="inlineStr">
        <is>
          <t>1007</t>
        </is>
      </c>
      <c r="E739" s="20" t="inlineStr">
        <is>
          <t>FOXCONN</t>
        </is>
      </c>
      <c r="F739" s="21" t="inlineStr">
        <is>
          <t>2003-12-04</t>
        </is>
      </c>
      <c r="G739" s="20" t="inlineStr">
        <is>
          <t>OFF</t>
        </is>
      </c>
      <c r="H739" s="21" t="inlineStr">
        <is>
          <t>2022-05-13</t>
        </is>
      </c>
      <c r="I739" s="21" t="inlineStr">
        <is>
          <t>2022-11-13</t>
        </is>
      </c>
      <c r="J739" s="20" t="inlineStr"/>
      <c r="K739" s="20" t="inlineStr">
        <is>
          <t>Công nhân</t>
        </is>
      </c>
      <c r="L739" s="20" t="inlineStr">
        <is>
          <t>Công nhân</t>
        </is>
      </c>
      <c r="M739" s="20" t="inlineStr"/>
      <c r="N739" s="20" t="inlineStr">
        <is>
          <t>LC9</t>
        </is>
      </c>
      <c r="O739" s="20" t="inlineStr">
        <is>
          <t>M-GROSS</t>
        </is>
      </c>
      <c r="P739" s="20" t="inlineStr"/>
      <c r="Q739" s="20" t="inlineStr">
        <is>
          <t>0</t>
        </is>
      </c>
      <c r="R739" s="22" t="n">
        <v>0</v>
      </c>
      <c r="S739" s="22" t="n">
        <v>4500000</v>
      </c>
      <c r="T739" s="22" t="n">
        <v>4500000</v>
      </c>
      <c r="U739" s="20" t="n">
        <v>0</v>
      </c>
      <c r="V739" s="20" t="n">
        <v>0</v>
      </c>
      <c r="W739" s="20" t="n">
        <v>0</v>
      </c>
      <c r="X739" s="22" t="n">
        <v>0</v>
      </c>
      <c r="Y739" s="22" t="n">
        <v>0</v>
      </c>
      <c r="Z739" s="22" t="n">
        <v>550000</v>
      </c>
      <c r="AA739" s="22" t="n">
        <v>0</v>
      </c>
      <c r="AB739" s="22" t="n">
        <v>0</v>
      </c>
      <c r="AC739" s="20" t="inlineStr">
        <is>
          <t>LE VAN DUNG</t>
        </is>
      </c>
      <c r="AD739" s="20" t="inlineStr">
        <is>
          <t>03401010795882</t>
        </is>
      </c>
      <c r="AE739" s="20" t="inlineStr">
        <is>
          <t>Ngân hàng Thương mại Cổ phần Hàng hải Việt Nam</t>
        </is>
      </c>
      <c r="AF739" s="20" t="inlineStr">
        <is>
          <t>MSB</t>
        </is>
      </c>
      <c r="AG739" s="20" t="inlineStr"/>
      <c r="AH739" s="20" t="inlineStr">
        <is>
          <t>038203025155</t>
        </is>
      </c>
      <c r="AI739" s="20" t="inlineStr">
        <is>
          <t>14.285714285714286%</t>
        </is>
      </c>
      <c r="AJ739" s="20" t="inlineStr">
        <is>
          <t>151519-03-1007/K1225/141122</t>
        </is>
      </c>
      <c r="AK739" s="20" t="inlineStr">
        <is>
          <t>Hợp đồng không xác định thời hạn</t>
        </is>
      </c>
      <c r="AL739" s="20" t="inlineStr">
        <is>
          <t>Không xác định</t>
        </is>
      </c>
    </row>
    <row r="740">
      <c r="A740" s="20" t="inlineStr">
        <is>
          <t>148054</t>
        </is>
      </c>
      <c r="B740" s="20" t="inlineStr">
        <is>
          <t>Lương Khắc Hiệu</t>
        </is>
      </c>
      <c r="C740" s="20" t="inlineStr">
        <is>
          <t>148054-01</t>
        </is>
      </c>
      <c r="D740" s="20" t="inlineStr">
        <is>
          <t>1007</t>
        </is>
      </c>
      <c r="E740" s="20" t="inlineStr">
        <is>
          <t>FOXCONN</t>
        </is>
      </c>
      <c r="F740" s="21" t="inlineStr">
        <is>
          <t>2002-10-01</t>
        </is>
      </c>
      <c r="G740" s="20" t="inlineStr">
        <is>
          <t>OFF</t>
        </is>
      </c>
      <c r="H740" s="21" t="inlineStr">
        <is>
          <t>2022-02-11</t>
        </is>
      </c>
      <c r="I740" s="21" t="inlineStr">
        <is>
          <t>2022-11-13</t>
        </is>
      </c>
      <c r="J740" s="20" t="inlineStr"/>
      <c r="K740" s="20" t="inlineStr">
        <is>
          <t>Công nhân</t>
        </is>
      </c>
      <c r="L740" s="20" t="inlineStr">
        <is>
          <t>Công nhân</t>
        </is>
      </c>
      <c r="M740" s="20" t="inlineStr"/>
      <c r="N740" s="20" t="inlineStr">
        <is>
          <t>LC9</t>
        </is>
      </c>
      <c r="O740" s="20" t="inlineStr">
        <is>
          <t>M-GROSS</t>
        </is>
      </c>
      <c r="P740" s="20" t="inlineStr"/>
      <c r="Q740" s="20" t="inlineStr">
        <is>
          <t>0</t>
        </is>
      </c>
      <c r="R740" s="22" t="n">
        <v>0</v>
      </c>
      <c r="S740" s="22" t="n">
        <v>4500000</v>
      </c>
      <c r="T740" s="22" t="n">
        <v>4500000</v>
      </c>
      <c r="U740" s="20" t="n">
        <v>0</v>
      </c>
      <c r="V740" s="20" t="n">
        <v>0</v>
      </c>
      <c r="W740" s="20" t="n">
        <v>0</v>
      </c>
      <c r="X740" s="22" t="n">
        <v>0</v>
      </c>
      <c r="Y740" s="22" t="n">
        <v>0</v>
      </c>
      <c r="Z740" s="22" t="n">
        <v>550000</v>
      </c>
      <c r="AA740" s="22" t="n">
        <v>0</v>
      </c>
      <c r="AB740" s="22" t="n">
        <v>0</v>
      </c>
      <c r="AC740" s="20" t="inlineStr">
        <is>
          <t>LUONG KHAC HIEU</t>
        </is>
      </c>
      <c r="AD740" s="20" t="inlineStr">
        <is>
          <t>03401010774140</t>
        </is>
      </c>
      <c r="AE740" s="20" t="inlineStr">
        <is>
          <t>Ngân hàng Thương mại Cổ phần Hàng hải Việt Nam</t>
        </is>
      </c>
      <c r="AF740" s="20" t="inlineStr">
        <is>
          <t>MSB</t>
        </is>
      </c>
      <c r="AG740" s="20" t="inlineStr"/>
      <c r="AH740" s="20" t="inlineStr">
        <is>
          <t>038202001558</t>
        </is>
      </c>
      <c r="AI740" s="20" t="inlineStr">
        <is>
          <t>57.142857142857146%</t>
        </is>
      </c>
      <c r="AJ740" s="20" t="inlineStr">
        <is>
          <t>148054-03-1007/K1225/141122</t>
        </is>
      </c>
      <c r="AK740" s="20" t="inlineStr">
        <is>
          <t>Hợp đồng không xác định thời hạn</t>
        </is>
      </c>
      <c r="AL740" s="20" t="inlineStr">
        <is>
          <t>Không xác định</t>
        </is>
      </c>
    </row>
    <row r="741">
      <c r="A741" s="20" t="inlineStr">
        <is>
          <t>153856</t>
        </is>
      </c>
      <c r="B741" s="20" t="inlineStr">
        <is>
          <t>Hoàng Doãn Khánh</t>
        </is>
      </c>
      <c r="C741" s="20" t="inlineStr">
        <is>
          <t>153856-01</t>
        </is>
      </c>
      <c r="D741" s="20" t="inlineStr">
        <is>
          <t>1007</t>
        </is>
      </c>
      <c r="E741" s="20" t="inlineStr">
        <is>
          <t>FOXCONN</t>
        </is>
      </c>
      <c r="F741" s="21" t="inlineStr">
        <is>
          <t>2004-08-10</t>
        </is>
      </c>
      <c r="G741" s="20" t="inlineStr">
        <is>
          <t>OLD</t>
        </is>
      </c>
      <c r="H741" s="21" t="inlineStr">
        <is>
          <t>2022-08-16</t>
        </is>
      </c>
      <c r="I741" s="21" t="inlineStr"/>
      <c r="J741" s="20" t="inlineStr"/>
      <c r="K741" s="20" t="inlineStr">
        <is>
          <t>Công nhân</t>
        </is>
      </c>
      <c r="L741" s="20" t="inlineStr">
        <is>
          <t>Công nhân</t>
        </is>
      </c>
      <c r="M741" s="20" t="inlineStr"/>
      <c r="N741" s="20" t="inlineStr">
        <is>
          <t>LC1</t>
        </is>
      </c>
      <c r="O741" s="20" t="inlineStr">
        <is>
          <t>M-GROSS</t>
        </is>
      </c>
      <c r="P741" s="20" t="inlineStr"/>
      <c r="Q741" s="20" t="inlineStr">
        <is>
          <t>0</t>
        </is>
      </c>
      <c r="R741" s="22" t="n">
        <v>0</v>
      </c>
      <c r="S741" s="22" t="n">
        <v>4500000</v>
      </c>
      <c r="T741" s="22" t="n">
        <v>4500000</v>
      </c>
      <c r="U741" s="20" t="n">
        <v>0</v>
      </c>
      <c r="V741" s="20" t="n">
        <v>0</v>
      </c>
      <c r="W741" s="20" t="n">
        <v>0</v>
      </c>
      <c r="X741" s="22" t="n">
        <v>0</v>
      </c>
      <c r="Y741" s="22" t="n">
        <v>0</v>
      </c>
      <c r="Z741" s="22" t="n">
        <v>550000</v>
      </c>
      <c r="AA741" s="22" t="n">
        <v>0</v>
      </c>
      <c r="AB741" s="22" t="n">
        <v>0</v>
      </c>
      <c r="AC741" s="20" t="inlineStr"/>
      <c r="AD741" s="20" t="inlineStr"/>
      <c r="AE741" s="20" t="inlineStr"/>
      <c r="AF741" s="20" t="inlineStr"/>
      <c r="AG741" s="20" t="inlineStr"/>
      <c r="AH741" s="20" t="inlineStr">
        <is>
          <t>040204010902</t>
        </is>
      </c>
      <c r="AI741" s="20" t="inlineStr">
        <is>
          <t>66.66666666666667%</t>
        </is>
      </c>
      <c r="AJ741" s="20" t="inlineStr">
        <is>
          <t>153856-02-1007/K1225/131122</t>
        </is>
      </c>
      <c r="AK741" s="20" t="inlineStr">
        <is>
          <t>Hợp đồng lao động Xác định thời hạn</t>
        </is>
      </c>
      <c r="AL741" s="20" t="inlineStr">
        <is>
          <t>2023-02-11</t>
        </is>
      </c>
    </row>
    <row r="742">
      <c r="A742" s="20" t="inlineStr">
        <is>
          <t>124317</t>
        </is>
      </c>
      <c r="B742" s="20" t="inlineStr">
        <is>
          <t>Phan Thị Dung</t>
        </is>
      </c>
      <c r="C742" s="20" t="inlineStr">
        <is>
          <t>124317-02</t>
        </is>
      </c>
      <c r="D742" s="20" t="inlineStr">
        <is>
          <t>1007</t>
        </is>
      </c>
      <c r="E742" s="20" t="inlineStr">
        <is>
          <t>FOXCONN</t>
        </is>
      </c>
      <c r="F742" s="21" t="inlineStr">
        <is>
          <t>1996-09-09</t>
        </is>
      </c>
      <c r="G742" s="20" t="inlineStr">
        <is>
          <t>OFF</t>
        </is>
      </c>
      <c r="H742" s="21" t="inlineStr">
        <is>
          <t>2022-11-08</t>
        </is>
      </c>
      <c r="I742" s="21" t="inlineStr">
        <is>
          <t>2023-01-17</t>
        </is>
      </c>
      <c r="J742" s="20" t="inlineStr"/>
      <c r="K742" s="20" t="inlineStr">
        <is>
          <t>Công nhân</t>
        </is>
      </c>
      <c r="L742" s="20" t="inlineStr">
        <is>
          <t>Công nhân</t>
        </is>
      </c>
      <c r="M742" s="20" t="inlineStr"/>
      <c r="N742" s="20" t="inlineStr">
        <is>
          <t>LC1</t>
        </is>
      </c>
      <c r="O742" s="20" t="inlineStr">
        <is>
          <t>M-GROSS</t>
        </is>
      </c>
      <c r="P742" s="20" t="inlineStr"/>
      <c r="Q742" s="20" t="inlineStr">
        <is>
          <t>0</t>
        </is>
      </c>
      <c r="R742" s="22" t="n">
        <v>0</v>
      </c>
      <c r="S742" s="22" t="n">
        <v>4500000</v>
      </c>
      <c r="T742" s="22" t="n">
        <v>4500000</v>
      </c>
      <c r="U742" s="20" t="n">
        <v>0</v>
      </c>
      <c r="V742" s="20" t="n">
        <v>0</v>
      </c>
      <c r="W742" s="20" t="n">
        <v>0</v>
      </c>
      <c r="X742" s="22" t="n">
        <v>0</v>
      </c>
      <c r="Y742" s="22" t="n">
        <v>0</v>
      </c>
      <c r="Z742" s="22" t="n">
        <v>550000</v>
      </c>
      <c r="AA742" s="22" t="n">
        <v>0</v>
      </c>
      <c r="AB742" s="22" t="n">
        <v>0</v>
      </c>
      <c r="AC742" s="20" t="inlineStr"/>
      <c r="AD742" s="20" t="inlineStr"/>
      <c r="AE742" s="20" t="inlineStr"/>
      <c r="AF742" s="20" t="inlineStr"/>
      <c r="AG742" s="20" t="inlineStr"/>
      <c r="AH742" s="20" t="inlineStr">
        <is>
          <t>187428477</t>
        </is>
      </c>
      <c r="AI742" s="20" t="inlineStr">
        <is>
          <t>0%</t>
        </is>
      </c>
      <c r="AJ742" s="20" t="inlineStr">
        <is>
          <t>124317-01-1007/K1225/081122</t>
        </is>
      </c>
      <c r="AK742" s="20" t="inlineStr">
        <is>
          <t>Hợp đồng lao động Xác định thời hạn</t>
        </is>
      </c>
      <c r="AL742" s="20" t="inlineStr">
        <is>
          <t>2022-02-05</t>
        </is>
      </c>
    </row>
    <row r="743">
      <c r="A743" s="20" t="inlineStr">
        <is>
          <t>155510</t>
        </is>
      </c>
      <c r="B743" s="20" t="inlineStr">
        <is>
          <t>Bùi Văn Cường</t>
        </is>
      </c>
      <c r="C743" s="20" t="inlineStr">
        <is>
          <t>155510-01</t>
        </is>
      </c>
      <c r="D743" s="20" t="inlineStr">
        <is>
          <t>1007</t>
        </is>
      </c>
      <c r="E743" s="20" t="inlineStr">
        <is>
          <t>FOXCONN</t>
        </is>
      </c>
      <c r="F743" s="21" t="inlineStr">
        <is>
          <t>1998-02-02</t>
        </is>
      </c>
      <c r="G743" s="20" t="inlineStr">
        <is>
          <t>OFF</t>
        </is>
      </c>
      <c r="H743" s="21" t="inlineStr">
        <is>
          <t>2022-11-08</t>
        </is>
      </c>
      <c r="I743" s="21" t="inlineStr">
        <is>
          <t>2023-02-05</t>
        </is>
      </c>
      <c r="J743" s="20" t="inlineStr"/>
      <c r="K743" s="20" t="inlineStr">
        <is>
          <t>Công nhân</t>
        </is>
      </c>
      <c r="L743" s="20" t="inlineStr">
        <is>
          <t>Công nhân</t>
        </is>
      </c>
      <c r="M743" s="20" t="inlineStr"/>
      <c r="N743" s="20" t="inlineStr">
        <is>
          <t>LC1</t>
        </is>
      </c>
      <c r="O743" s="20" t="inlineStr">
        <is>
          <t>M-GROSS</t>
        </is>
      </c>
      <c r="P743" s="20" t="inlineStr"/>
      <c r="Q743" s="20" t="inlineStr">
        <is>
          <t>0</t>
        </is>
      </c>
      <c r="R743" s="22" t="n">
        <v>0</v>
      </c>
      <c r="S743" s="22" t="n">
        <v>4500000</v>
      </c>
      <c r="T743" s="22" t="n">
        <v>4500000</v>
      </c>
      <c r="U743" s="20" t="n">
        <v>0</v>
      </c>
      <c r="V743" s="20" t="n">
        <v>0</v>
      </c>
      <c r="W743" s="20" t="n">
        <v>0</v>
      </c>
      <c r="X743" s="22" t="n">
        <v>0</v>
      </c>
      <c r="Y743" s="22" t="n">
        <v>0</v>
      </c>
      <c r="Z743" s="22" t="n">
        <v>550000</v>
      </c>
      <c r="AA743" s="22" t="n">
        <v>0</v>
      </c>
      <c r="AB743" s="22" t="n">
        <v>0</v>
      </c>
      <c r="AC743" s="20" t="inlineStr"/>
      <c r="AD743" s="20" t="inlineStr"/>
      <c r="AE743" s="20" t="inlineStr"/>
      <c r="AF743" s="20" t="inlineStr"/>
      <c r="AG743" s="20" t="inlineStr"/>
      <c r="AH743" s="20" t="inlineStr">
        <is>
          <t>038098027481</t>
        </is>
      </c>
      <c r="AI743" s="20" t="inlineStr">
        <is>
          <t>44.44444444444444%</t>
        </is>
      </c>
      <c r="AJ743" s="20" t="inlineStr">
        <is>
          <t>155510-01-1007/K1225/081122</t>
        </is>
      </c>
      <c r="AK743" s="20" t="inlineStr">
        <is>
          <t>Hợp đồng lao động Xác định thời hạn</t>
        </is>
      </c>
      <c r="AL743" s="20" t="inlineStr">
        <is>
          <t>2023-02-05</t>
        </is>
      </c>
    </row>
    <row r="744">
      <c r="A744" s="20" t="inlineStr">
        <is>
          <t>155487</t>
        </is>
      </c>
      <c r="B744" s="20" t="inlineStr">
        <is>
          <t>Trịnh Văn Hải</t>
        </is>
      </c>
      <c r="C744" s="20" t="inlineStr">
        <is>
          <t>155487-01</t>
        </is>
      </c>
      <c r="D744" s="20" t="inlineStr">
        <is>
          <t>1007</t>
        </is>
      </c>
      <c r="E744" s="20" t="inlineStr">
        <is>
          <t>FOXCONN</t>
        </is>
      </c>
      <c r="F744" s="21" t="inlineStr">
        <is>
          <t>1995-12-30</t>
        </is>
      </c>
      <c r="G744" s="20" t="inlineStr">
        <is>
          <t>OLD</t>
        </is>
      </c>
      <c r="H744" s="21" t="inlineStr">
        <is>
          <t>2022-11-08</t>
        </is>
      </c>
      <c r="I744" s="21" t="inlineStr"/>
      <c r="J744" s="20" t="inlineStr"/>
      <c r="K744" s="20" t="inlineStr">
        <is>
          <t>Công nhân</t>
        </is>
      </c>
      <c r="L744" s="20" t="inlineStr">
        <is>
          <t>Công nhân</t>
        </is>
      </c>
      <c r="M744" s="20" t="inlineStr"/>
      <c r="N744" s="20" t="inlineStr">
        <is>
          <t>LC1</t>
        </is>
      </c>
      <c r="O744" s="20" t="inlineStr">
        <is>
          <t>M-GROSS</t>
        </is>
      </c>
      <c r="P744" s="20" t="inlineStr"/>
      <c r="Q744" s="20" t="inlineStr">
        <is>
          <t>0</t>
        </is>
      </c>
      <c r="R744" s="22" t="n">
        <v>0</v>
      </c>
      <c r="S744" s="22" t="n">
        <v>4500000</v>
      </c>
      <c r="T744" s="22" t="n">
        <v>4500000</v>
      </c>
      <c r="U744" s="20" t="n">
        <v>0</v>
      </c>
      <c r="V744" s="20" t="n">
        <v>0</v>
      </c>
      <c r="W744" s="20" t="n">
        <v>0</v>
      </c>
      <c r="X744" s="22" t="n">
        <v>0</v>
      </c>
      <c r="Y744" s="22" t="n">
        <v>0</v>
      </c>
      <c r="Z744" s="22" t="n">
        <v>550000</v>
      </c>
      <c r="AA744" s="22" t="n">
        <v>0</v>
      </c>
      <c r="AB744" s="22" t="n">
        <v>0</v>
      </c>
      <c r="AC744" s="20" t="inlineStr"/>
      <c r="AD744" s="20" t="inlineStr"/>
      <c r="AE744" s="20" t="inlineStr"/>
      <c r="AF744" s="20" t="inlineStr"/>
      <c r="AG744" s="20" t="inlineStr"/>
      <c r="AH744" s="20" t="inlineStr">
        <is>
          <t>030095001444</t>
        </is>
      </c>
      <c r="AI744" s="20" t="inlineStr">
        <is>
          <t>55.55555555555556%</t>
        </is>
      </c>
      <c r="AJ744" s="20" t="inlineStr">
        <is>
          <t>155487-01-1007/K1225/081122</t>
        </is>
      </c>
      <c r="AK744" s="20" t="inlineStr">
        <is>
          <t>Hợp đồng lao động Xác định thời hạn</t>
        </is>
      </c>
      <c r="AL744" s="20" t="inlineStr">
        <is>
          <t>2023-02-05</t>
        </is>
      </c>
    </row>
    <row r="745">
      <c r="A745" s="20" t="inlineStr">
        <is>
          <t>155501</t>
        </is>
      </c>
      <c r="B745" s="20" t="inlineStr">
        <is>
          <t>Phạm Văn Phong</t>
        </is>
      </c>
      <c r="C745" s="20" t="inlineStr">
        <is>
          <t>155501-01</t>
        </is>
      </c>
      <c r="D745" s="20" t="inlineStr">
        <is>
          <t>1007</t>
        </is>
      </c>
      <c r="E745" s="20" t="inlineStr">
        <is>
          <t>FOXCONN</t>
        </is>
      </c>
      <c r="F745" s="21" t="inlineStr">
        <is>
          <t>2003-03-10</t>
        </is>
      </c>
      <c r="G745" s="20" t="inlineStr">
        <is>
          <t>OLD</t>
        </is>
      </c>
      <c r="H745" s="21" t="inlineStr">
        <is>
          <t>2022-11-08</t>
        </is>
      </c>
      <c r="I745" s="21" t="inlineStr"/>
      <c r="J745" s="20" t="inlineStr"/>
      <c r="K745" s="20" t="inlineStr">
        <is>
          <t>Công nhân</t>
        </is>
      </c>
      <c r="L745" s="20" t="inlineStr">
        <is>
          <t>Công nhân</t>
        </is>
      </c>
      <c r="M745" s="20" t="inlineStr"/>
      <c r="N745" s="20" t="inlineStr">
        <is>
          <t>LC1</t>
        </is>
      </c>
      <c r="O745" s="20" t="inlineStr">
        <is>
          <t>M-GROSS</t>
        </is>
      </c>
      <c r="P745" s="20" t="inlineStr"/>
      <c r="Q745" s="20" t="inlineStr">
        <is>
          <t>0</t>
        </is>
      </c>
      <c r="R745" s="22" t="n">
        <v>0</v>
      </c>
      <c r="S745" s="22" t="n">
        <v>4500000</v>
      </c>
      <c r="T745" s="22" t="n">
        <v>4500000</v>
      </c>
      <c r="U745" s="20" t="n">
        <v>0</v>
      </c>
      <c r="V745" s="20" t="n">
        <v>0</v>
      </c>
      <c r="W745" s="20" t="n">
        <v>0</v>
      </c>
      <c r="X745" s="22" t="n">
        <v>0</v>
      </c>
      <c r="Y745" s="22" t="n">
        <v>0</v>
      </c>
      <c r="Z745" s="22" t="n">
        <v>550000</v>
      </c>
      <c r="AA745" s="22" t="n">
        <v>0</v>
      </c>
      <c r="AB745" s="22" t="n">
        <v>0</v>
      </c>
      <c r="AC745" s="20" t="inlineStr"/>
      <c r="AD745" s="20" t="inlineStr"/>
      <c r="AE745" s="20" t="inlineStr"/>
      <c r="AF745" s="20" t="inlineStr"/>
      <c r="AG745" s="20" t="inlineStr"/>
      <c r="AH745" s="20" t="inlineStr">
        <is>
          <t>015203007710</t>
        </is>
      </c>
      <c r="AI745" s="20" t="inlineStr">
        <is>
          <t>55.55555555555556%</t>
        </is>
      </c>
      <c r="AJ745" s="20" t="inlineStr">
        <is>
          <t>155501-01-1007/K1225/081122</t>
        </is>
      </c>
      <c r="AK745" s="20" t="inlineStr">
        <is>
          <t>Hợp đồng lao động Xác định thời hạn</t>
        </is>
      </c>
      <c r="AL745" s="20" t="inlineStr">
        <is>
          <t>2023-02-05</t>
        </is>
      </c>
    </row>
    <row r="746">
      <c r="A746" s="20" t="inlineStr">
        <is>
          <t>155513</t>
        </is>
      </c>
      <c r="B746" s="20" t="inlineStr">
        <is>
          <t>Bùi Thị Lê Na</t>
        </is>
      </c>
      <c r="C746" s="20" t="inlineStr">
        <is>
          <t>155513-01</t>
        </is>
      </c>
      <c r="D746" s="20" t="inlineStr">
        <is>
          <t>1007</t>
        </is>
      </c>
      <c r="E746" s="20" t="inlineStr">
        <is>
          <t>FOXCONN</t>
        </is>
      </c>
      <c r="F746" s="21" t="inlineStr">
        <is>
          <t>2001-07-19</t>
        </is>
      </c>
      <c r="G746" s="20" t="inlineStr">
        <is>
          <t>OLD</t>
        </is>
      </c>
      <c r="H746" s="21" t="inlineStr">
        <is>
          <t>2022-11-08</t>
        </is>
      </c>
      <c r="I746" s="21" t="inlineStr"/>
      <c r="J746" s="20" t="inlineStr"/>
      <c r="K746" s="20" t="inlineStr">
        <is>
          <t>Công nhân</t>
        </is>
      </c>
      <c r="L746" s="20" t="inlineStr">
        <is>
          <t>Công nhân</t>
        </is>
      </c>
      <c r="M746" s="20" t="inlineStr"/>
      <c r="N746" s="20" t="inlineStr">
        <is>
          <t>LC1</t>
        </is>
      </c>
      <c r="O746" s="20" t="inlineStr">
        <is>
          <t>M-GROSS</t>
        </is>
      </c>
      <c r="P746" s="20" t="inlineStr"/>
      <c r="Q746" s="20" t="inlineStr">
        <is>
          <t>0</t>
        </is>
      </c>
      <c r="R746" s="22" t="n">
        <v>0</v>
      </c>
      <c r="S746" s="22" t="n">
        <v>4500000</v>
      </c>
      <c r="T746" s="22" t="n">
        <v>4500000</v>
      </c>
      <c r="U746" s="20" t="n">
        <v>0</v>
      </c>
      <c r="V746" s="20" t="n">
        <v>0</v>
      </c>
      <c r="W746" s="20" t="n">
        <v>0</v>
      </c>
      <c r="X746" s="22" t="n">
        <v>0</v>
      </c>
      <c r="Y746" s="22" t="n">
        <v>0</v>
      </c>
      <c r="Z746" s="22" t="n">
        <v>550000</v>
      </c>
      <c r="AA746" s="22" t="n">
        <v>0</v>
      </c>
      <c r="AB746" s="22" t="n">
        <v>0</v>
      </c>
      <c r="AC746" s="20" t="inlineStr"/>
      <c r="AD746" s="20" t="inlineStr"/>
      <c r="AE746" s="20" t="inlineStr"/>
      <c r="AF746" s="20" t="inlineStr"/>
      <c r="AG746" s="20" t="inlineStr"/>
      <c r="AH746" s="20" t="inlineStr">
        <is>
          <t>017301004984</t>
        </is>
      </c>
      <c r="AI746" s="20" t="inlineStr">
        <is>
          <t>77.77777777777777%</t>
        </is>
      </c>
      <c r="AJ746" s="20" t="inlineStr">
        <is>
          <t>155513-01-1007/K1225/081122</t>
        </is>
      </c>
      <c r="AK746" s="20" t="inlineStr">
        <is>
          <t>Hợp đồng lao động Xác định thời hạn</t>
        </is>
      </c>
      <c r="AL746" s="20" t="inlineStr">
        <is>
          <t>2023-02-05</t>
        </is>
      </c>
    </row>
    <row r="747">
      <c r="A747" s="20" t="inlineStr">
        <is>
          <t>155509</t>
        </is>
      </c>
      <c r="B747" s="20" t="inlineStr">
        <is>
          <t>Lê Đức Hưng</t>
        </is>
      </c>
      <c r="C747" s="20" t="inlineStr">
        <is>
          <t>155509-01</t>
        </is>
      </c>
      <c r="D747" s="20" t="inlineStr">
        <is>
          <t>1007</t>
        </is>
      </c>
      <c r="E747" s="20" t="inlineStr">
        <is>
          <t>FOXCONN</t>
        </is>
      </c>
      <c r="F747" s="21" t="inlineStr">
        <is>
          <t>1987-02-07</t>
        </is>
      </c>
      <c r="G747" s="20" t="inlineStr">
        <is>
          <t>OLD</t>
        </is>
      </c>
      <c r="H747" s="21" t="inlineStr">
        <is>
          <t>2022-11-08</t>
        </is>
      </c>
      <c r="I747" s="21" t="inlineStr"/>
      <c r="J747" s="20" t="inlineStr"/>
      <c r="K747" s="20" t="inlineStr">
        <is>
          <t>Công nhân</t>
        </is>
      </c>
      <c r="L747" s="20" t="inlineStr">
        <is>
          <t>Công nhân</t>
        </is>
      </c>
      <c r="M747" s="20" t="inlineStr"/>
      <c r="N747" s="20" t="inlineStr">
        <is>
          <t>LC1</t>
        </is>
      </c>
      <c r="O747" s="20" t="inlineStr">
        <is>
          <t>M-GROSS</t>
        </is>
      </c>
      <c r="P747" s="20" t="inlineStr"/>
      <c r="Q747" s="20" t="inlineStr">
        <is>
          <t>0</t>
        </is>
      </c>
      <c r="R747" s="22" t="n">
        <v>0</v>
      </c>
      <c r="S747" s="22" t="n">
        <v>4500000</v>
      </c>
      <c r="T747" s="22" t="n">
        <v>4500000</v>
      </c>
      <c r="U747" s="20" t="n">
        <v>0</v>
      </c>
      <c r="V747" s="20" t="n">
        <v>0</v>
      </c>
      <c r="W747" s="20" t="n">
        <v>0</v>
      </c>
      <c r="X747" s="22" t="n">
        <v>0</v>
      </c>
      <c r="Y747" s="22" t="n">
        <v>0</v>
      </c>
      <c r="Z747" s="22" t="n">
        <v>550000</v>
      </c>
      <c r="AA747" s="22" t="n">
        <v>0</v>
      </c>
      <c r="AB747" s="22" t="n">
        <v>0</v>
      </c>
      <c r="AC747" s="20" t="inlineStr"/>
      <c r="AD747" s="20" t="inlineStr"/>
      <c r="AE747" s="20" t="inlineStr"/>
      <c r="AF747" s="20" t="inlineStr"/>
      <c r="AG747" s="20" t="inlineStr"/>
      <c r="AH747" s="20" t="inlineStr">
        <is>
          <t>042087007392</t>
        </is>
      </c>
      <c r="AI747" s="20" t="inlineStr">
        <is>
          <t>44.44444444444444%</t>
        </is>
      </c>
      <c r="AJ747" s="20" t="inlineStr">
        <is>
          <t>155509-01-1007/K1225/081122</t>
        </is>
      </c>
      <c r="AK747" s="20" t="inlineStr">
        <is>
          <t>Hợp đồng lao động Xác định thời hạn</t>
        </is>
      </c>
      <c r="AL747" s="20" t="inlineStr">
        <is>
          <t>2023-02-05</t>
        </is>
      </c>
    </row>
    <row r="748">
      <c r="A748" s="20" t="inlineStr">
        <is>
          <t>155495</t>
        </is>
      </c>
      <c r="B748" s="20" t="inlineStr">
        <is>
          <t>Vàng Seo Rằng</t>
        </is>
      </c>
      <c r="C748" s="20" t="inlineStr">
        <is>
          <t>155495-01</t>
        </is>
      </c>
      <c r="D748" s="20" t="inlineStr">
        <is>
          <t>1007</t>
        </is>
      </c>
      <c r="E748" s="20" t="inlineStr">
        <is>
          <t>FOXCONN</t>
        </is>
      </c>
      <c r="F748" s="21" t="inlineStr">
        <is>
          <t>1998-05-02</t>
        </is>
      </c>
      <c r="G748" s="20" t="inlineStr">
        <is>
          <t>OLD</t>
        </is>
      </c>
      <c r="H748" s="21" t="inlineStr">
        <is>
          <t>2022-11-08</t>
        </is>
      </c>
      <c r="I748" s="21" t="inlineStr"/>
      <c r="J748" s="20" t="inlineStr"/>
      <c r="K748" s="20" t="inlineStr">
        <is>
          <t>Công nhân</t>
        </is>
      </c>
      <c r="L748" s="20" t="inlineStr">
        <is>
          <t>Công nhân</t>
        </is>
      </c>
      <c r="M748" s="20" t="inlineStr"/>
      <c r="N748" s="20" t="inlineStr">
        <is>
          <t>LC1</t>
        </is>
      </c>
      <c r="O748" s="20" t="inlineStr">
        <is>
          <t>M-GROSS</t>
        </is>
      </c>
      <c r="P748" s="20" t="inlineStr"/>
      <c r="Q748" s="20" t="inlineStr">
        <is>
          <t>0</t>
        </is>
      </c>
      <c r="R748" s="22" t="n">
        <v>0</v>
      </c>
      <c r="S748" s="22" t="n">
        <v>4500000</v>
      </c>
      <c r="T748" s="22" t="n">
        <v>4500000</v>
      </c>
      <c r="U748" s="20" t="n">
        <v>0</v>
      </c>
      <c r="V748" s="20" t="n">
        <v>0</v>
      </c>
      <c r="W748" s="20" t="n">
        <v>0</v>
      </c>
      <c r="X748" s="22" t="n">
        <v>0</v>
      </c>
      <c r="Y748" s="22" t="n">
        <v>0</v>
      </c>
      <c r="Z748" s="22" t="n">
        <v>550000</v>
      </c>
      <c r="AA748" s="22" t="n">
        <v>0</v>
      </c>
      <c r="AB748" s="22" t="n">
        <v>0</v>
      </c>
      <c r="AC748" s="20" t="inlineStr"/>
      <c r="AD748" s="20" t="inlineStr"/>
      <c r="AE748" s="20" t="inlineStr"/>
      <c r="AF748" s="20" t="inlineStr"/>
      <c r="AG748" s="20" t="inlineStr"/>
      <c r="AH748" s="20" t="inlineStr">
        <is>
          <t>002098004542</t>
        </is>
      </c>
      <c r="AI748" s="20" t="inlineStr">
        <is>
          <t>55.55555555555556%</t>
        </is>
      </c>
      <c r="AJ748" s="20" t="inlineStr">
        <is>
          <t>155495-01-1007/K1225/081122</t>
        </is>
      </c>
      <c r="AK748" s="20" t="inlineStr">
        <is>
          <t>Hợp đồng lao động Xác định thời hạn</t>
        </is>
      </c>
      <c r="AL748" s="20" t="inlineStr">
        <is>
          <t>2023-02-05</t>
        </is>
      </c>
    </row>
    <row r="749">
      <c r="A749" s="20" t="inlineStr">
        <is>
          <t>155497</t>
        </is>
      </c>
      <c r="B749" s="20" t="inlineStr">
        <is>
          <t>Hoa Bá May</t>
        </is>
      </c>
      <c r="C749" s="20" t="inlineStr">
        <is>
          <t>155497-01</t>
        </is>
      </c>
      <c r="D749" s="20" t="inlineStr">
        <is>
          <t>1007</t>
        </is>
      </c>
      <c r="E749" s="20" t="inlineStr">
        <is>
          <t>FOXCONN</t>
        </is>
      </c>
      <c r="F749" s="21" t="inlineStr">
        <is>
          <t>2002-04-15</t>
        </is>
      </c>
      <c r="G749" s="20" t="inlineStr">
        <is>
          <t>OLD</t>
        </is>
      </c>
      <c r="H749" s="21" t="inlineStr">
        <is>
          <t>2022-11-08</t>
        </is>
      </c>
      <c r="I749" s="21" t="inlineStr"/>
      <c r="J749" s="20" t="inlineStr"/>
      <c r="K749" s="20" t="inlineStr">
        <is>
          <t>Công nhân</t>
        </is>
      </c>
      <c r="L749" s="20" t="inlineStr">
        <is>
          <t>Công nhân</t>
        </is>
      </c>
      <c r="M749" s="20" t="inlineStr"/>
      <c r="N749" s="20" t="inlineStr">
        <is>
          <t>LC1</t>
        </is>
      </c>
      <c r="O749" s="20" t="inlineStr">
        <is>
          <t>M-GROSS</t>
        </is>
      </c>
      <c r="P749" s="20" t="inlineStr"/>
      <c r="Q749" s="20" t="inlineStr">
        <is>
          <t>0</t>
        </is>
      </c>
      <c r="R749" s="22" t="n">
        <v>0</v>
      </c>
      <c r="S749" s="22" t="n">
        <v>4500000</v>
      </c>
      <c r="T749" s="22" t="n">
        <v>4500000</v>
      </c>
      <c r="U749" s="20" t="n">
        <v>0</v>
      </c>
      <c r="V749" s="20" t="n">
        <v>0</v>
      </c>
      <c r="W749" s="20" t="n">
        <v>0</v>
      </c>
      <c r="X749" s="22" t="n">
        <v>0</v>
      </c>
      <c r="Y749" s="22" t="n">
        <v>0</v>
      </c>
      <c r="Z749" s="22" t="n">
        <v>550000</v>
      </c>
      <c r="AA749" s="22" t="n">
        <v>0</v>
      </c>
      <c r="AB749" s="22" t="n">
        <v>0</v>
      </c>
      <c r="AC749" s="20" t="inlineStr"/>
      <c r="AD749" s="20" t="inlineStr"/>
      <c r="AE749" s="20" t="inlineStr"/>
      <c r="AF749" s="20" t="inlineStr"/>
      <c r="AG749" s="20" t="inlineStr"/>
      <c r="AH749" s="20" t="inlineStr">
        <is>
          <t>040202006526</t>
        </is>
      </c>
      <c r="AI749" s="20" t="inlineStr">
        <is>
          <t>22.22222222222222%</t>
        </is>
      </c>
      <c r="AJ749" s="20" t="inlineStr">
        <is>
          <t>155497-01-1007/K1225/081122</t>
        </is>
      </c>
      <c r="AK749" s="20" t="inlineStr">
        <is>
          <t>Hợp đồng lao động Xác định thời hạn</t>
        </is>
      </c>
      <c r="AL749" s="20" t="inlineStr">
        <is>
          <t>2023-02-05</t>
        </is>
      </c>
    </row>
    <row r="750">
      <c r="A750" s="20" t="inlineStr">
        <is>
          <t>140391</t>
        </is>
      </c>
      <c r="B750" s="20" t="inlineStr">
        <is>
          <t>Cao Văn Thủy</t>
        </is>
      </c>
      <c r="C750" s="20" t="inlineStr">
        <is>
          <t>140391-02</t>
        </is>
      </c>
      <c r="D750" s="20" t="inlineStr">
        <is>
          <t>1007</t>
        </is>
      </c>
      <c r="E750" s="20" t="inlineStr">
        <is>
          <t>FOXCONN</t>
        </is>
      </c>
      <c r="F750" s="21" t="inlineStr">
        <is>
          <t>2002-05-10</t>
        </is>
      </c>
      <c r="G750" s="20" t="inlineStr">
        <is>
          <t>OFF</t>
        </is>
      </c>
      <c r="H750" s="21" t="inlineStr">
        <is>
          <t>2022-11-08</t>
        </is>
      </c>
      <c r="I750" s="21" t="inlineStr">
        <is>
          <t>2023-02-05</t>
        </is>
      </c>
      <c r="J750" s="20" t="inlineStr"/>
      <c r="K750" s="20" t="inlineStr">
        <is>
          <t>Công nhân</t>
        </is>
      </c>
      <c r="L750" s="20" t="inlineStr">
        <is>
          <t>Công nhân</t>
        </is>
      </c>
      <c r="M750" s="20" t="inlineStr"/>
      <c r="N750" s="20" t="inlineStr">
        <is>
          <t>LC1</t>
        </is>
      </c>
      <c r="O750" s="20" t="inlineStr">
        <is>
          <t>M-GROSS</t>
        </is>
      </c>
      <c r="P750" s="20" t="inlineStr"/>
      <c r="Q750" s="20" t="inlineStr">
        <is>
          <t>0</t>
        </is>
      </c>
      <c r="R750" s="22" t="n">
        <v>0</v>
      </c>
      <c r="S750" s="22" t="n">
        <v>4500000</v>
      </c>
      <c r="T750" s="22" t="n">
        <v>4500000</v>
      </c>
      <c r="U750" s="20" t="n">
        <v>0</v>
      </c>
      <c r="V750" s="20" t="n">
        <v>0</v>
      </c>
      <c r="W750" s="20" t="n">
        <v>0</v>
      </c>
      <c r="X750" s="22" t="n">
        <v>0</v>
      </c>
      <c r="Y750" s="22" t="n">
        <v>0</v>
      </c>
      <c r="Z750" s="22" t="n">
        <v>550000</v>
      </c>
      <c r="AA750" s="22" t="n">
        <v>0</v>
      </c>
      <c r="AB750" s="22" t="n">
        <v>0</v>
      </c>
      <c r="AC750" s="20" t="inlineStr"/>
      <c r="AD750" s="20" t="inlineStr"/>
      <c r="AE750" s="20" t="inlineStr"/>
      <c r="AF750" s="20" t="inlineStr"/>
      <c r="AG750" s="20" t="inlineStr"/>
      <c r="AH750" s="20" t="inlineStr">
        <is>
          <t>038202011355</t>
        </is>
      </c>
      <c r="AI750" s="20" t="inlineStr">
        <is>
          <t>0%</t>
        </is>
      </c>
      <c r="AJ750" s="20" t="inlineStr">
        <is>
          <t>140391-01-1007/K1225/081122</t>
        </is>
      </c>
      <c r="AK750" s="20" t="inlineStr">
        <is>
          <t>Hợp đồng lao động Xác định thời hạn</t>
        </is>
      </c>
      <c r="AL750" s="20" t="inlineStr">
        <is>
          <t>2023-02-05</t>
        </is>
      </c>
    </row>
    <row r="751">
      <c r="A751" s="20" t="inlineStr">
        <is>
          <t>155512</t>
        </is>
      </c>
      <c r="B751" s="20" t="inlineStr">
        <is>
          <t>Triệu Văn Dũng</t>
        </is>
      </c>
      <c r="C751" s="20" t="inlineStr">
        <is>
          <t>155512-01</t>
        </is>
      </c>
      <c r="D751" s="20" t="inlineStr">
        <is>
          <t>1007</t>
        </is>
      </c>
      <c r="E751" s="20" t="inlineStr">
        <is>
          <t>FOXCONN</t>
        </is>
      </c>
      <c r="F751" s="21" t="inlineStr">
        <is>
          <t>1999-09-09</t>
        </is>
      </c>
      <c r="G751" s="20" t="inlineStr">
        <is>
          <t>OFF</t>
        </is>
      </c>
      <c r="H751" s="21" t="inlineStr">
        <is>
          <t>2022-11-08</t>
        </is>
      </c>
      <c r="I751" s="21" t="inlineStr">
        <is>
          <t>2023-02-04</t>
        </is>
      </c>
      <c r="J751" s="20" t="inlineStr"/>
      <c r="K751" s="20" t="inlineStr">
        <is>
          <t>Công nhân</t>
        </is>
      </c>
      <c r="L751" s="20" t="inlineStr">
        <is>
          <t>Công nhân</t>
        </is>
      </c>
      <c r="M751" s="20" t="inlineStr"/>
      <c r="N751" s="20" t="inlineStr">
        <is>
          <t>LC1</t>
        </is>
      </c>
      <c r="O751" s="20" t="inlineStr">
        <is>
          <t>M-GROSS</t>
        </is>
      </c>
      <c r="P751" s="20" t="inlineStr"/>
      <c r="Q751" s="20" t="inlineStr">
        <is>
          <t>0</t>
        </is>
      </c>
      <c r="R751" s="22" t="n">
        <v>0</v>
      </c>
      <c r="S751" s="22" t="n">
        <v>4500000</v>
      </c>
      <c r="T751" s="22" t="n">
        <v>4500000</v>
      </c>
      <c r="U751" s="20" t="n">
        <v>0</v>
      </c>
      <c r="V751" s="20" t="n">
        <v>0</v>
      </c>
      <c r="W751" s="20" t="n">
        <v>0</v>
      </c>
      <c r="X751" s="22" t="n">
        <v>0</v>
      </c>
      <c r="Y751" s="22" t="n">
        <v>0</v>
      </c>
      <c r="Z751" s="22" t="n">
        <v>550000</v>
      </c>
      <c r="AA751" s="22" t="n">
        <v>0</v>
      </c>
      <c r="AB751" s="22" t="n">
        <v>0</v>
      </c>
      <c r="AC751" s="20" t="inlineStr"/>
      <c r="AD751" s="20" t="inlineStr"/>
      <c r="AE751" s="20" t="inlineStr"/>
      <c r="AF751" s="20" t="inlineStr"/>
      <c r="AG751" s="20" t="inlineStr"/>
      <c r="AH751" s="20" t="inlineStr">
        <is>
          <t>020099005954</t>
        </is>
      </c>
      <c r="AI751" s="20" t="inlineStr">
        <is>
          <t>44.44444444444444%</t>
        </is>
      </c>
      <c r="AJ751" s="20" t="inlineStr">
        <is>
          <t>155512-01-1007/K1225/081122</t>
        </is>
      </c>
      <c r="AK751" s="20" t="inlineStr">
        <is>
          <t>Hợp đồng lao động Xác định thời hạn</t>
        </is>
      </c>
      <c r="AL751" s="20" t="inlineStr">
        <is>
          <t>2023-02-05</t>
        </is>
      </c>
    </row>
    <row r="752">
      <c r="A752" s="20" t="inlineStr">
        <is>
          <t>124338</t>
        </is>
      </c>
      <c r="B752" s="20" t="inlineStr">
        <is>
          <t>Phan Quang Sim</t>
        </is>
      </c>
      <c r="C752" s="20" t="inlineStr">
        <is>
          <t>124338-02</t>
        </is>
      </c>
      <c r="D752" s="20" t="inlineStr">
        <is>
          <t>1007</t>
        </is>
      </c>
      <c r="E752" s="20" t="inlineStr">
        <is>
          <t>FOXCONN</t>
        </is>
      </c>
      <c r="F752" s="21" t="inlineStr">
        <is>
          <t>1992-10-08</t>
        </is>
      </c>
      <c r="G752" s="20" t="inlineStr">
        <is>
          <t>OFF</t>
        </is>
      </c>
      <c r="H752" s="21" t="inlineStr">
        <is>
          <t>2022-11-08</t>
        </is>
      </c>
      <c r="I752" s="21" t="inlineStr">
        <is>
          <t>2023-01-17</t>
        </is>
      </c>
      <c r="J752" s="20" t="inlineStr"/>
      <c r="K752" s="20" t="inlineStr">
        <is>
          <t>Công nhân</t>
        </is>
      </c>
      <c r="L752" s="20" t="inlineStr">
        <is>
          <t>Công nhân</t>
        </is>
      </c>
      <c r="M752" s="20" t="inlineStr"/>
      <c r="N752" s="20" t="inlineStr">
        <is>
          <t>LC1</t>
        </is>
      </c>
      <c r="O752" s="20" t="inlineStr">
        <is>
          <t>M-GROSS</t>
        </is>
      </c>
      <c r="P752" s="20" t="inlineStr"/>
      <c r="Q752" s="20" t="inlineStr">
        <is>
          <t>0</t>
        </is>
      </c>
      <c r="R752" s="22" t="n">
        <v>0</v>
      </c>
      <c r="S752" s="22" t="n">
        <v>4500000</v>
      </c>
      <c r="T752" s="22" t="n">
        <v>4500000</v>
      </c>
      <c r="U752" s="20" t="n">
        <v>0</v>
      </c>
      <c r="V752" s="20" t="n">
        <v>0</v>
      </c>
      <c r="W752" s="20" t="n">
        <v>0</v>
      </c>
      <c r="X752" s="22" t="n">
        <v>0</v>
      </c>
      <c r="Y752" s="22" t="n">
        <v>0</v>
      </c>
      <c r="Z752" s="22" t="n">
        <v>550000</v>
      </c>
      <c r="AA752" s="22" t="n">
        <v>0</v>
      </c>
      <c r="AB752" s="22" t="n">
        <v>0</v>
      </c>
      <c r="AC752" s="20" t="inlineStr"/>
      <c r="AD752" s="20" t="inlineStr"/>
      <c r="AE752" s="20" t="inlineStr"/>
      <c r="AF752" s="20" t="inlineStr"/>
      <c r="AG752" s="20" t="inlineStr"/>
      <c r="AH752" s="20" t="inlineStr">
        <is>
          <t>173801412</t>
        </is>
      </c>
      <c r="AI752" s="20" t="inlineStr">
        <is>
          <t>0%</t>
        </is>
      </c>
      <c r="AJ752" s="20" t="inlineStr">
        <is>
          <t>124338-01-1007/K1225/081122</t>
        </is>
      </c>
      <c r="AK752" s="20" t="inlineStr">
        <is>
          <t>Hợp đồng lao động Xác định thời hạn</t>
        </is>
      </c>
      <c r="AL752" s="20" t="inlineStr">
        <is>
          <t>2023-02-05</t>
        </is>
      </c>
    </row>
    <row r="753">
      <c r="A753" s="20" t="inlineStr">
        <is>
          <t>155499</t>
        </is>
      </c>
      <c r="B753" s="20" t="inlineStr">
        <is>
          <t>Vi Văn Đạt</t>
        </is>
      </c>
      <c r="C753" s="20" t="inlineStr">
        <is>
          <t>155499-01</t>
        </is>
      </c>
      <c r="D753" s="20" t="inlineStr">
        <is>
          <t>1007</t>
        </is>
      </c>
      <c r="E753" s="20" t="inlineStr">
        <is>
          <t>FOXCONN</t>
        </is>
      </c>
      <c r="F753" s="21" t="inlineStr">
        <is>
          <t>1990-12-17</t>
        </is>
      </c>
      <c r="G753" s="20" t="inlineStr">
        <is>
          <t>OLD</t>
        </is>
      </c>
      <c r="H753" s="21" t="inlineStr">
        <is>
          <t>2022-11-08</t>
        </is>
      </c>
      <c r="I753" s="21" t="inlineStr"/>
      <c r="J753" s="20" t="inlineStr"/>
      <c r="K753" s="20" t="inlineStr">
        <is>
          <t>Công nhân</t>
        </is>
      </c>
      <c r="L753" s="20" t="inlineStr">
        <is>
          <t>Công nhân</t>
        </is>
      </c>
      <c r="M753" s="20" t="inlineStr"/>
      <c r="N753" s="20" t="inlineStr">
        <is>
          <t>LC1</t>
        </is>
      </c>
      <c r="O753" s="20" t="inlineStr">
        <is>
          <t>M-GROSS</t>
        </is>
      </c>
      <c r="P753" s="20" t="inlineStr"/>
      <c r="Q753" s="20" t="inlineStr">
        <is>
          <t>0</t>
        </is>
      </c>
      <c r="R753" s="22" t="n">
        <v>0</v>
      </c>
      <c r="S753" s="22" t="n">
        <v>4500000</v>
      </c>
      <c r="T753" s="22" t="n">
        <v>4500000</v>
      </c>
      <c r="U753" s="20" t="n">
        <v>0</v>
      </c>
      <c r="V753" s="20" t="n">
        <v>0</v>
      </c>
      <c r="W753" s="20" t="n">
        <v>0</v>
      </c>
      <c r="X753" s="22" t="n">
        <v>0</v>
      </c>
      <c r="Y753" s="22" t="n">
        <v>0</v>
      </c>
      <c r="Z753" s="22" t="n">
        <v>550000</v>
      </c>
      <c r="AA753" s="22" t="n">
        <v>0</v>
      </c>
      <c r="AB753" s="22" t="n">
        <v>0</v>
      </c>
      <c r="AC753" s="20" t="inlineStr"/>
      <c r="AD753" s="20" t="inlineStr"/>
      <c r="AE753" s="20" t="inlineStr"/>
      <c r="AF753" s="20" t="inlineStr"/>
      <c r="AG753" s="20" t="inlineStr"/>
      <c r="AH753" s="20" t="inlineStr">
        <is>
          <t>040090035238</t>
        </is>
      </c>
      <c r="AI753" s="20" t="inlineStr">
        <is>
          <t>44.44444444444444%</t>
        </is>
      </c>
      <c r="AJ753" s="20" t="inlineStr">
        <is>
          <t>155499-01-1007/K1225/081122</t>
        </is>
      </c>
      <c r="AK753" s="20" t="inlineStr">
        <is>
          <t>Hợp đồng lao động Xác định thời hạn</t>
        </is>
      </c>
      <c r="AL753" s="20" t="inlineStr">
        <is>
          <t>2023-02-05</t>
        </is>
      </c>
    </row>
    <row r="754">
      <c r="A754" s="20" t="inlineStr">
        <is>
          <t>155500</t>
        </is>
      </c>
      <c r="B754" s="20" t="inlineStr">
        <is>
          <t>Lý Kim Hòa</t>
        </is>
      </c>
      <c r="C754" s="20" t="inlineStr">
        <is>
          <t>155500-01</t>
        </is>
      </c>
      <c r="D754" s="20" t="inlineStr">
        <is>
          <t>1007</t>
        </is>
      </c>
      <c r="E754" s="20" t="inlineStr">
        <is>
          <t>FOXCONN</t>
        </is>
      </c>
      <c r="F754" s="21" t="inlineStr">
        <is>
          <t>2001-07-12</t>
        </is>
      </c>
      <c r="G754" s="20" t="inlineStr">
        <is>
          <t>OLD</t>
        </is>
      </c>
      <c r="H754" s="21" t="inlineStr">
        <is>
          <t>2022-11-08</t>
        </is>
      </c>
      <c r="I754" s="21" t="inlineStr"/>
      <c r="J754" s="20" t="inlineStr"/>
      <c r="K754" s="20" t="inlineStr">
        <is>
          <t>Công nhân</t>
        </is>
      </c>
      <c r="L754" s="20" t="inlineStr">
        <is>
          <t>Công nhân</t>
        </is>
      </c>
      <c r="M754" s="20" t="inlineStr"/>
      <c r="N754" s="20" t="inlineStr">
        <is>
          <t>LC1</t>
        </is>
      </c>
      <c r="O754" s="20" t="inlineStr">
        <is>
          <t>M-GROSS</t>
        </is>
      </c>
      <c r="P754" s="20" t="inlineStr"/>
      <c r="Q754" s="20" t="inlineStr">
        <is>
          <t>0</t>
        </is>
      </c>
      <c r="R754" s="22" t="n">
        <v>0</v>
      </c>
      <c r="S754" s="22" t="n">
        <v>4500000</v>
      </c>
      <c r="T754" s="22" t="n">
        <v>4500000</v>
      </c>
      <c r="U754" s="20" t="n">
        <v>0</v>
      </c>
      <c r="V754" s="20" t="n">
        <v>0</v>
      </c>
      <c r="W754" s="20" t="n">
        <v>0</v>
      </c>
      <c r="X754" s="22" t="n">
        <v>0</v>
      </c>
      <c r="Y754" s="22" t="n">
        <v>0</v>
      </c>
      <c r="Z754" s="22" t="n">
        <v>550000</v>
      </c>
      <c r="AA754" s="22" t="n">
        <v>0</v>
      </c>
      <c r="AB754" s="22" t="n">
        <v>0</v>
      </c>
      <c r="AC754" s="20" t="inlineStr"/>
      <c r="AD754" s="20" t="inlineStr"/>
      <c r="AE754" s="20" t="inlineStr"/>
      <c r="AF754" s="20" t="inlineStr"/>
      <c r="AG754" s="20" t="inlineStr"/>
      <c r="AH754" s="20" t="inlineStr">
        <is>
          <t>010201005288</t>
        </is>
      </c>
      <c r="AI754" s="20" t="inlineStr">
        <is>
          <t>55.55555555555556%</t>
        </is>
      </c>
      <c r="AJ754" s="20" t="inlineStr">
        <is>
          <t>155500-01-1007/K1225/081122</t>
        </is>
      </c>
      <c r="AK754" s="20" t="inlineStr">
        <is>
          <t>Hợp đồng lao động Xác định thời hạn</t>
        </is>
      </c>
      <c r="AL754" s="20" t="inlineStr">
        <is>
          <t>2023-02-05</t>
        </is>
      </c>
    </row>
    <row r="755">
      <c r="A755" s="20" t="inlineStr">
        <is>
          <t>155491</t>
        </is>
      </c>
      <c r="B755" s="20" t="inlineStr">
        <is>
          <t>Lê Thị Hồng Nhung</t>
        </is>
      </c>
      <c r="C755" s="20" t="inlineStr">
        <is>
          <t>155491-01</t>
        </is>
      </c>
      <c r="D755" s="20" t="inlineStr">
        <is>
          <t>1007</t>
        </is>
      </c>
      <c r="E755" s="20" t="inlineStr">
        <is>
          <t>FOXCONN</t>
        </is>
      </c>
      <c r="F755" s="21" t="inlineStr">
        <is>
          <t>2004-09-12</t>
        </is>
      </c>
      <c r="G755" s="20" t="inlineStr">
        <is>
          <t>OFF</t>
        </is>
      </c>
      <c r="H755" s="21" t="inlineStr">
        <is>
          <t>2022-11-08</t>
        </is>
      </c>
      <c r="I755" s="21" t="inlineStr">
        <is>
          <t>2023-02-05</t>
        </is>
      </c>
      <c r="J755" s="20" t="inlineStr"/>
      <c r="K755" s="20" t="inlineStr">
        <is>
          <t>Công nhân</t>
        </is>
      </c>
      <c r="L755" s="20" t="inlineStr">
        <is>
          <t>Công nhân</t>
        </is>
      </c>
      <c r="M755" s="20" t="inlineStr"/>
      <c r="N755" s="20" t="inlineStr">
        <is>
          <t>LC1</t>
        </is>
      </c>
      <c r="O755" s="20" t="inlineStr">
        <is>
          <t>M-GROSS</t>
        </is>
      </c>
      <c r="P755" s="20" t="inlineStr"/>
      <c r="Q755" s="20" t="inlineStr">
        <is>
          <t>0</t>
        </is>
      </c>
      <c r="R755" s="22" t="n">
        <v>0</v>
      </c>
      <c r="S755" s="22" t="n">
        <v>4500000</v>
      </c>
      <c r="T755" s="22" t="n">
        <v>4500000</v>
      </c>
      <c r="U755" s="20" t="n">
        <v>0</v>
      </c>
      <c r="V755" s="20" t="n">
        <v>0</v>
      </c>
      <c r="W755" s="20" t="n">
        <v>0</v>
      </c>
      <c r="X755" s="22" t="n">
        <v>0</v>
      </c>
      <c r="Y755" s="22" t="n">
        <v>0</v>
      </c>
      <c r="Z755" s="22" t="n">
        <v>550000</v>
      </c>
      <c r="AA755" s="22" t="n">
        <v>0</v>
      </c>
      <c r="AB755" s="22" t="n">
        <v>0</v>
      </c>
      <c r="AC755" s="20" t="inlineStr"/>
      <c r="AD755" s="20" t="inlineStr"/>
      <c r="AE755" s="20" t="inlineStr"/>
      <c r="AF755" s="20" t="inlineStr"/>
      <c r="AG755" s="20" t="inlineStr"/>
      <c r="AH755" s="20" t="inlineStr">
        <is>
          <t>038304015305</t>
        </is>
      </c>
      <c r="AI755" s="20" t="inlineStr">
        <is>
          <t>22.22222222222222%</t>
        </is>
      </c>
      <c r="AJ755" s="20" t="inlineStr">
        <is>
          <t>155491-01-1007/K1225/081122</t>
        </is>
      </c>
      <c r="AK755" s="20" t="inlineStr">
        <is>
          <t>Hợp đồng lao động Xác định thời hạn</t>
        </is>
      </c>
      <c r="AL755" s="20" t="inlineStr">
        <is>
          <t>2023-02-05</t>
        </is>
      </c>
    </row>
    <row r="756">
      <c r="A756" s="20" t="inlineStr">
        <is>
          <t>155486</t>
        </is>
      </c>
      <c r="B756" s="20" t="inlineStr">
        <is>
          <t>Trần Nguyên Sinh</t>
        </is>
      </c>
      <c r="C756" s="20" t="inlineStr">
        <is>
          <t>155486-01</t>
        </is>
      </c>
      <c r="D756" s="20" t="inlineStr">
        <is>
          <t>1007</t>
        </is>
      </c>
      <c r="E756" s="20" t="inlineStr">
        <is>
          <t>FOXCONN</t>
        </is>
      </c>
      <c r="F756" s="21" t="inlineStr">
        <is>
          <t>2001-07-25</t>
        </is>
      </c>
      <c r="G756" s="20" t="inlineStr">
        <is>
          <t>OFF</t>
        </is>
      </c>
      <c r="H756" s="21" t="inlineStr">
        <is>
          <t>2022-11-08</t>
        </is>
      </c>
      <c r="I756" s="21" t="inlineStr">
        <is>
          <t>2023-01-08</t>
        </is>
      </c>
      <c r="J756" s="20" t="inlineStr"/>
      <c r="K756" s="20" t="inlineStr">
        <is>
          <t>Công nhân</t>
        </is>
      </c>
      <c r="L756" s="20" t="inlineStr">
        <is>
          <t>Công nhân</t>
        </is>
      </c>
      <c r="M756" s="20" t="inlineStr"/>
      <c r="N756" s="20" t="inlineStr">
        <is>
          <t>LC1</t>
        </is>
      </c>
      <c r="O756" s="20" t="inlineStr">
        <is>
          <t>M-GROSS</t>
        </is>
      </c>
      <c r="P756" s="20" t="inlineStr"/>
      <c r="Q756" s="20" t="inlineStr">
        <is>
          <t>0</t>
        </is>
      </c>
      <c r="R756" s="22" t="n">
        <v>0</v>
      </c>
      <c r="S756" s="22" t="n">
        <v>4500000</v>
      </c>
      <c r="T756" s="22" t="n">
        <v>4500000</v>
      </c>
      <c r="U756" s="20" t="n">
        <v>0</v>
      </c>
      <c r="V756" s="20" t="n">
        <v>0</v>
      </c>
      <c r="W756" s="20" t="n">
        <v>0</v>
      </c>
      <c r="X756" s="22" t="n">
        <v>0</v>
      </c>
      <c r="Y756" s="22" t="n">
        <v>0</v>
      </c>
      <c r="Z756" s="22" t="n">
        <v>550000</v>
      </c>
      <c r="AA756" s="22" t="n">
        <v>0</v>
      </c>
      <c r="AB756" s="22" t="n">
        <v>0</v>
      </c>
      <c r="AC756" s="20" t="inlineStr"/>
      <c r="AD756" s="20" t="inlineStr"/>
      <c r="AE756" s="20" t="inlineStr"/>
      <c r="AF756" s="20" t="inlineStr"/>
      <c r="AG756" s="20" t="inlineStr"/>
      <c r="AH756" s="20" t="inlineStr">
        <is>
          <t>040201001970</t>
        </is>
      </c>
      <c r="AI756" s="20" t="inlineStr">
        <is>
          <t>22.22222222222222%</t>
        </is>
      </c>
      <c r="AJ756" s="20" t="inlineStr">
        <is>
          <t>155486-01-1007/K1225/081122</t>
        </is>
      </c>
      <c r="AK756" s="20" t="inlineStr">
        <is>
          <t>Hợp đồng lao động Xác định thời hạn</t>
        </is>
      </c>
      <c r="AL756" s="20" t="inlineStr">
        <is>
          <t>2023-02-05</t>
        </is>
      </c>
    </row>
    <row r="757">
      <c r="A757" s="20" t="inlineStr">
        <is>
          <t>144980</t>
        </is>
      </c>
      <c r="B757" s="20" t="inlineStr">
        <is>
          <t>Bùi Thanh Trúc</t>
        </is>
      </c>
      <c r="C757" s="20" t="inlineStr">
        <is>
          <t>144980-02</t>
        </is>
      </c>
      <c r="D757" s="20" t="inlineStr">
        <is>
          <t>1007</t>
        </is>
      </c>
      <c r="E757" s="20" t="inlineStr">
        <is>
          <t>FOXCONN</t>
        </is>
      </c>
      <c r="F757" s="21" t="inlineStr">
        <is>
          <t>2003-04-17</t>
        </is>
      </c>
      <c r="G757" s="20" t="inlineStr">
        <is>
          <t>OFF</t>
        </is>
      </c>
      <c r="H757" s="21" t="inlineStr">
        <is>
          <t>2021-11-05</t>
        </is>
      </c>
      <c r="I757" s="21" t="inlineStr">
        <is>
          <t>2023-01-08</t>
        </is>
      </c>
      <c r="J757" s="20" t="inlineStr"/>
      <c r="K757" s="20" t="inlineStr">
        <is>
          <t>Công nhân</t>
        </is>
      </c>
      <c r="L757" s="20" t="inlineStr">
        <is>
          <t>Công nhân</t>
        </is>
      </c>
      <c r="M757" s="20" t="inlineStr"/>
      <c r="N757" s="20" t="inlineStr">
        <is>
          <t>LC1</t>
        </is>
      </c>
      <c r="O757" s="20" t="inlineStr">
        <is>
          <t>M-GROSS</t>
        </is>
      </c>
      <c r="P757" s="20" t="inlineStr"/>
      <c r="Q757" s="20" t="inlineStr">
        <is>
          <t>0</t>
        </is>
      </c>
      <c r="R757" s="22" t="n">
        <v>0</v>
      </c>
      <c r="S757" s="22" t="n">
        <v>4500000</v>
      </c>
      <c r="T757" s="22" t="n">
        <v>4500000</v>
      </c>
      <c r="U757" s="20" t="n">
        <v>0</v>
      </c>
      <c r="V757" s="20" t="n">
        <v>0</v>
      </c>
      <c r="W757" s="20" t="n">
        <v>0</v>
      </c>
      <c r="X757" s="22" t="n">
        <v>0</v>
      </c>
      <c r="Y757" s="22" t="n">
        <v>0</v>
      </c>
      <c r="Z757" s="22" t="n">
        <v>550000</v>
      </c>
      <c r="AA757" s="22" t="n">
        <v>0</v>
      </c>
      <c r="AB757" s="22" t="n">
        <v>0</v>
      </c>
      <c r="AC757" s="20" t="inlineStr"/>
      <c r="AD757" s="20" t="inlineStr"/>
      <c r="AE757" s="20" t="inlineStr"/>
      <c r="AF757" s="20" t="inlineStr"/>
      <c r="AG757" s="20" t="inlineStr"/>
      <c r="AH757" s="20" t="inlineStr">
        <is>
          <t>017203001360</t>
        </is>
      </c>
      <c r="AI757" s="20" t="inlineStr">
        <is>
          <t>11.11111111111111%</t>
        </is>
      </c>
      <c r="AJ757" s="20" t="inlineStr">
        <is>
          <t>144980-01-1007/K1225/081122</t>
        </is>
      </c>
      <c r="AK757" s="20" t="inlineStr">
        <is>
          <t>Hợp đồng lao động Xác định thời hạn</t>
        </is>
      </c>
      <c r="AL757" s="20" t="inlineStr">
        <is>
          <t>2023-02-05</t>
        </is>
      </c>
    </row>
    <row r="758">
      <c r="A758" s="20" t="inlineStr">
        <is>
          <t>155492</t>
        </is>
      </c>
      <c r="B758" s="20" t="inlineStr">
        <is>
          <t>Đinh Công Sơn</t>
        </is>
      </c>
      <c r="C758" s="20" t="inlineStr">
        <is>
          <t>155492-01</t>
        </is>
      </c>
      <c r="D758" s="20" t="inlineStr">
        <is>
          <t>1007</t>
        </is>
      </c>
      <c r="E758" s="20" t="inlineStr">
        <is>
          <t>FOXCONN</t>
        </is>
      </c>
      <c r="F758" s="21" t="inlineStr">
        <is>
          <t>1999-06-08</t>
        </is>
      </c>
      <c r="G758" s="20" t="inlineStr">
        <is>
          <t>OFF</t>
        </is>
      </c>
      <c r="H758" s="21" t="inlineStr">
        <is>
          <t>2022-11-08</t>
        </is>
      </c>
      <c r="I758" s="21" t="inlineStr">
        <is>
          <t>2023-01-14</t>
        </is>
      </c>
      <c r="J758" s="20" t="inlineStr"/>
      <c r="K758" s="20" t="inlineStr">
        <is>
          <t>Công nhân</t>
        </is>
      </c>
      <c r="L758" s="20" t="inlineStr">
        <is>
          <t>Công nhân</t>
        </is>
      </c>
      <c r="M758" s="20" t="inlineStr"/>
      <c r="N758" s="20" t="inlineStr">
        <is>
          <t>LC1</t>
        </is>
      </c>
      <c r="O758" s="20" t="inlineStr">
        <is>
          <t>M-GROSS</t>
        </is>
      </c>
      <c r="P758" s="20" t="inlineStr"/>
      <c r="Q758" s="20" t="inlineStr">
        <is>
          <t>0</t>
        </is>
      </c>
      <c r="R758" s="22" t="n">
        <v>0</v>
      </c>
      <c r="S758" s="22" t="n">
        <v>4500000</v>
      </c>
      <c r="T758" s="22" t="n">
        <v>4500000</v>
      </c>
      <c r="U758" s="20" t="n">
        <v>0</v>
      </c>
      <c r="V758" s="20" t="n">
        <v>0</v>
      </c>
      <c r="W758" s="20" t="n">
        <v>0</v>
      </c>
      <c r="X758" s="22" t="n">
        <v>0</v>
      </c>
      <c r="Y758" s="22" t="n">
        <v>0</v>
      </c>
      <c r="Z758" s="22" t="n">
        <v>550000</v>
      </c>
      <c r="AA758" s="22" t="n">
        <v>0</v>
      </c>
      <c r="AB758" s="22" t="n">
        <v>0</v>
      </c>
      <c r="AC758" s="20" t="inlineStr"/>
      <c r="AD758" s="20" t="inlineStr"/>
      <c r="AE758" s="20" t="inlineStr"/>
      <c r="AF758" s="20" t="inlineStr"/>
      <c r="AG758" s="20" t="inlineStr"/>
      <c r="AH758" s="20" t="inlineStr">
        <is>
          <t>017099006809</t>
        </is>
      </c>
      <c r="AI758" s="20" t="inlineStr">
        <is>
          <t>55.55555555555556%</t>
        </is>
      </c>
      <c r="AJ758" s="20" t="inlineStr">
        <is>
          <t>155492-01-1007/K1225/081122</t>
        </is>
      </c>
      <c r="AK758" s="20" t="inlineStr">
        <is>
          <t>Hợp đồng lao động Xác định thời hạn</t>
        </is>
      </c>
      <c r="AL758" s="20" t="inlineStr">
        <is>
          <t>2023-02-05</t>
        </is>
      </c>
    </row>
    <row r="759">
      <c r="A759" s="20" t="inlineStr">
        <is>
          <t>155493</t>
        </is>
      </c>
      <c r="B759" s="20" t="inlineStr">
        <is>
          <t>Vi Văn Cương</t>
        </is>
      </c>
      <c r="C759" s="20" t="inlineStr">
        <is>
          <t>155493-01</t>
        </is>
      </c>
      <c r="D759" s="20" t="inlineStr">
        <is>
          <t>1007</t>
        </is>
      </c>
      <c r="E759" s="20" t="inlineStr">
        <is>
          <t>FOXCONN</t>
        </is>
      </c>
      <c r="F759" s="21" t="inlineStr">
        <is>
          <t>2003-05-26</t>
        </is>
      </c>
      <c r="G759" s="20" t="inlineStr">
        <is>
          <t>OFF</t>
        </is>
      </c>
      <c r="H759" s="21" t="inlineStr">
        <is>
          <t>2022-11-08</t>
        </is>
      </c>
      <c r="I759" s="21" t="inlineStr">
        <is>
          <t>2023-01-15</t>
        </is>
      </c>
      <c r="J759" s="20" t="inlineStr"/>
      <c r="K759" s="20" t="inlineStr">
        <is>
          <t>Công nhân</t>
        </is>
      </c>
      <c r="L759" s="20" t="inlineStr">
        <is>
          <t>Công nhân</t>
        </is>
      </c>
      <c r="M759" s="20" t="inlineStr"/>
      <c r="N759" s="20" t="inlineStr">
        <is>
          <t>LC1</t>
        </is>
      </c>
      <c r="O759" s="20" t="inlineStr">
        <is>
          <t>M-GROSS</t>
        </is>
      </c>
      <c r="P759" s="20" t="inlineStr"/>
      <c r="Q759" s="20" t="inlineStr">
        <is>
          <t>0</t>
        </is>
      </c>
      <c r="R759" s="22" t="n">
        <v>0</v>
      </c>
      <c r="S759" s="22" t="n">
        <v>4500000</v>
      </c>
      <c r="T759" s="22" t="n">
        <v>4500000</v>
      </c>
      <c r="U759" s="20" t="n">
        <v>0</v>
      </c>
      <c r="V759" s="20" t="n">
        <v>0</v>
      </c>
      <c r="W759" s="20" t="n">
        <v>0</v>
      </c>
      <c r="X759" s="22" t="n">
        <v>0</v>
      </c>
      <c r="Y759" s="22" t="n">
        <v>0</v>
      </c>
      <c r="Z759" s="22" t="n">
        <v>550000</v>
      </c>
      <c r="AA759" s="22" t="n">
        <v>0</v>
      </c>
      <c r="AB759" s="22" t="n">
        <v>0</v>
      </c>
      <c r="AC759" s="20" t="inlineStr"/>
      <c r="AD759" s="20" t="inlineStr"/>
      <c r="AE759" s="20" t="inlineStr"/>
      <c r="AF759" s="20" t="inlineStr"/>
      <c r="AG759" s="20" t="inlineStr"/>
      <c r="AH759" s="20" t="inlineStr">
        <is>
          <t>038203007424</t>
        </is>
      </c>
      <c r="AI759" s="20" t="inlineStr">
        <is>
          <t>22.22222222222222%</t>
        </is>
      </c>
      <c r="AJ759" s="20" t="inlineStr">
        <is>
          <t>155493-01-1007/K1225/081122</t>
        </is>
      </c>
      <c r="AK759" s="20" t="inlineStr">
        <is>
          <t>Hợp đồng lao động Xác định thời hạn</t>
        </is>
      </c>
      <c r="AL759" s="20" t="inlineStr">
        <is>
          <t>2023-02-05</t>
        </is>
      </c>
    </row>
    <row r="760">
      <c r="A760" s="20" t="inlineStr">
        <is>
          <t>155496</t>
        </is>
      </c>
      <c r="B760" s="20" t="inlineStr">
        <is>
          <t>Đinh Hoài Nam</t>
        </is>
      </c>
      <c r="C760" s="20" t="inlineStr">
        <is>
          <t>155496-01</t>
        </is>
      </c>
      <c r="D760" s="20" t="inlineStr">
        <is>
          <t>1007</t>
        </is>
      </c>
      <c r="E760" s="20" t="inlineStr">
        <is>
          <t>FOXCONN</t>
        </is>
      </c>
      <c r="F760" s="21" t="inlineStr">
        <is>
          <t>2000-01-02</t>
        </is>
      </c>
      <c r="G760" s="20" t="inlineStr">
        <is>
          <t>OFF</t>
        </is>
      </c>
      <c r="H760" s="21" t="inlineStr">
        <is>
          <t>2022-11-08</t>
        </is>
      </c>
      <c r="I760" s="21" t="inlineStr">
        <is>
          <t>2023-01-15</t>
        </is>
      </c>
      <c r="J760" s="20" t="inlineStr"/>
      <c r="K760" s="20" t="inlineStr">
        <is>
          <t>Công nhân</t>
        </is>
      </c>
      <c r="L760" s="20" t="inlineStr">
        <is>
          <t>Công nhân</t>
        </is>
      </c>
      <c r="M760" s="20" t="inlineStr"/>
      <c r="N760" s="20" t="inlineStr">
        <is>
          <t>LC1</t>
        </is>
      </c>
      <c r="O760" s="20" t="inlineStr">
        <is>
          <t>M-GROSS</t>
        </is>
      </c>
      <c r="P760" s="20" t="inlineStr"/>
      <c r="Q760" s="20" t="inlineStr">
        <is>
          <t>0</t>
        </is>
      </c>
      <c r="R760" s="22" t="n">
        <v>0</v>
      </c>
      <c r="S760" s="22" t="n">
        <v>4500000</v>
      </c>
      <c r="T760" s="22" t="n">
        <v>4500000</v>
      </c>
      <c r="U760" s="20" t="n">
        <v>0</v>
      </c>
      <c r="V760" s="20" t="n">
        <v>0</v>
      </c>
      <c r="W760" s="20" t="n">
        <v>0</v>
      </c>
      <c r="X760" s="22" t="n">
        <v>0</v>
      </c>
      <c r="Y760" s="22" t="n">
        <v>0</v>
      </c>
      <c r="Z760" s="22" t="n">
        <v>550000</v>
      </c>
      <c r="AA760" s="22" t="n">
        <v>0</v>
      </c>
      <c r="AB760" s="22" t="n">
        <v>0</v>
      </c>
      <c r="AC760" s="20" t="inlineStr"/>
      <c r="AD760" s="20" t="inlineStr"/>
      <c r="AE760" s="20" t="inlineStr"/>
      <c r="AF760" s="20" t="inlineStr"/>
      <c r="AG760" s="20" t="inlineStr"/>
      <c r="AH760" s="20" t="inlineStr">
        <is>
          <t>008200002461</t>
        </is>
      </c>
      <c r="AI760" s="20" t="inlineStr">
        <is>
          <t>66.66666666666667%</t>
        </is>
      </c>
      <c r="AJ760" s="20" t="inlineStr">
        <is>
          <t>155496-01-1007/K1225/081122</t>
        </is>
      </c>
      <c r="AK760" s="20" t="inlineStr">
        <is>
          <t>Hợp đồng lao động Xác định thời hạn</t>
        </is>
      </c>
      <c r="AL760" s="20" t="inlineStr">
        <is>
          <t>2023-02-05</t>
        </is>
      </c>
    </row>
    <row r="761">
      <c r="A761" s="20" t="inlineStr">
        <is>
          <t>155498</t>
        </is>
      </c>
      <c r="B761" s="20" t="inlineStr">
        <is>
          <t>Lý Văn Diu</t>
        </is>
      </c>
      <c r="C761" s="20" t="inlineStr">
        <is>
          <t>155498-01</t>
        </is>
      </c>
      <c r="D761" s="20" t="inlineStr">
        <is>
          <t>1007</t>
        </is>
      </c>
      <c r="E761" s="20" t="inlineStr">
        <is>
          <t>FOXCONN</t>
        </is>
      </c>
      <c r="F761" s="21" t="inlineStr">
        <is>
          <t>1998-06-21</t>
        </is>
      </c>
      <c r="G761" s="20" t="inlineStr">
        <is>
          <t>OLD</t>
        </is>
      </c>
      <c r="H761" s="21" t="inlineStr">
        <is>
          <t>2022-11-08</t>
        </is>
      </c>
      <c r="I761" s="21" t="inlineStr"/>
      <c r="J761" s="20" t="inlineStr"/>
      <c r="K761" s="20" t="inlineStr">
        <is>
          <t>Công nhân</t>
        </is>
      </c>
      <c r="L761" s="20" t="inlineStr">
        <is>
          <t>Công nhân</t>
        </is>
      </c>
      <c r="M761" s="20" t="inlineStr"/>
      <c r="N761" s="20" t="inlineStr">
        <is>
          <t>LC1</t>
        </is>
      </c>
      <c r="O761" s="20" t="inlineStr">
        <is>
          <t>M-GROSS</t>
        </is>
      </c>
      <c r="P761" s="20" t="inlineStr"/>
      <c r="Q761" s="20" t="inlineStr">
        <is>
          <t>0</t>
        </is>
      </c>
      <c r="R761" s="22" t="n">
        <v>0</v>
      </c>
      <c r="S761" s="22" t="n">
        <v>4500000</v>
      </c>
      <c r="T761" s="22" t="n">
        <v>4500000</v>
      </c>
      <c r="U761" s="20" t="n">
        <v>0</v>
      </c>
      <c r="V761" s="20" t="n">
        <v>0</v>
      </c>
      <c r="W761" s="20" t="n">
        <v>0</v>
      </c>
      <c r="X761" s="22" t="n">
        <v>0</v>
      </c>
      <c r="Y761" s="22" t="n">
        <v>0</v>
      </c>
      <c r="Z761" s="22" t="n">
        <v>550000</v>
      </c>
      <c r="AA761" s="22" t="n">
        <v>0</v>
      </c>
      <c r="AB761" s="22" t="n">
        <v>0</v>
      </c>
      <c r="AC761" s="20" t="inlineStr"/>
      <c r="AD761" s="20" t="inlineStr"/>
      <c r="AE761" s="20" t="inlineStr"/>
      <c r="AF761" s="20" t="inlineStr"/>
      <c r="AG761" s="20" t="inlineStr"/>
      <c r="AH761" s="20" t="inlineStr">
        <is>
          <t>073466484</t>
        </is>
      </c>
      <c r="AI761" s="20" t="inlineStr">
        <is>
          <t>55.55555555555556%</t>
        </is>
      </c>
      <c r="AJ761" s="20" t="inlineStr">
        <is>
          <t>155498-01-1007/K1225/081122</t>
        </is>
      </c>
      <c r="AK761" s="20" t="inlineStr">
        <is>
          <t>Hợp đồng lao động Xác định thời hạn</t>
        </is>
      </c>
      <c r="AL761" s="20" t="inlineStr">
        <is>
          <t>2023-02-05</t>
        </is>
      </c>
    </row>
    <row r="762">
      <c r="A762" s="20" t="inlineStr">
        <is>
          <t>155508</t>
        </is>
      </c>
      <c r="B762" s="20" t="inlineStr">
        <is>
          <t>Chúc Văn Tiến</t>
        </is>
      </c>
      <c r="C762" s="20" t="inlineStr">
        <is>
          <t>155508-01</t>
        </is>
      </c>
      <c r="D762" s="20" t="inlineStr">
        <is>
          <t>1007</t>
        </is>
      </c>
      <c r="E762" s="20" t="inlineStr">
        <is>
          <t>FOXCONN</t>
        </is>
      </c>
      <c r="F762" s="21" t="inlineStr">
        <is>
          <t>1997-05-25</t>
        </is>
      </c>
      <c r="G762" s="20" t="inlineStr">
        <is>
          <t>OLD</t>
        </is>
      </c>
      <c r="H762" s="21" t="inlineStr">
        <is>
          <t>2022-11-08</t>
        </is>
      </c>
      <c r="I762" s="21" t="inlineStr"/>
      <c r="J762" s="20" t="inlineStr"/>
      <c r="K762" s="20" t="inlineStr">
        <is>
          <t>Công nhân</t>
        </is>
      </c>
      <c r="L762" s="20" t="inlineStr">
        <is>
          <t>Công nhân</t>
        </is>
      </c>
      <c r="M762" s="20" t="inlineStr"/>
      <c r="N762" s="20" t="inlineStr">
        <is>
          <t>LC1</t>
        </is>
      </c>
      <c r="O762" s="20" t="inlineStr">
        <is>
          <t>M-GROSS</t>
        </is>
      </c>
      <c r="P762" s="20" t="inlineStr"/>
      <c r="Q762" s="20" t="inlineStr">
        <is>
          <t>0</t>
        </is>
      </c>
      <c r="R762" s="22" t="n">
        <v>0</v>
      </c>
      <c r="S762" s="22" t="n">
        <v>4500000</v>
      </c>
      <c r="T762" s="22" t="n">
        <v>4500000</v>
      </c>
      <c r="U762" s="20" t="n">
        <v>0</v>
      </c>
      <c r="V762" s="20" t="n">
        <v>0</v>
      </c>
      <c r="W762" s="20" t="n">
        <v>0</v>
      </c>
      <c r="X762" s="22" t="n">
        <v>0</v>
      </c>
      <c r="Y762" s="22" t="n">
        <v>0</v>
      </c>
      <c r="Z762" s="22" t="n">
        <v>550000</v>
      </c>
      <c r="AA762" s="22" t="n">
        <v>0</v>
      </c>
      <c r="AB762" s="22" t="n">
        <v>0</v>
      </c>
      <c r="AC762" s="20" t="inlineStr"/>
      <c r="AD762" s="20" t="inlineStr"/>
      <c r="AE762" s="20" t="inlineStr"/>
      <c r="AF762" s="20" t="inlineStr"/>
      <c r="AG762" s="20" t="inlineStr"/>
      <c r="AH762" s="20" t="inlineStr">
        <is>
          <t>008097002976</t>
        </is>
      </c>
      <c r="AI762" s="20" t="inlineStr">
        <is>
          <t>66.66666666666667%</t>
        </is>
      </c>
      <c r="AJ762" s="20" t="inlineStr">
        <is>
          <t>155508-01-1007/K1225/081122</t>
        </is>
      </c>
      <c r="AK762" s="20" t="inlineStr">
        <is>
          <t>Hợp đồng lao động Xác định thời hạn</t>
        </is>
      </c>
      <c r="AL762" s="20" t="inlineStr">
        <is>
          <t>2023-02-05</t>
        </is>
      </c>
    </row>
    <row r="763">
      <c r="A763" s="20" t="inlineStr">
        <is>
          <t>155506</t>
        </is>
      </c>
      <c r="B763" s="20" t="inlineStr">
        <is>
          <t>Nguyễn Đình Xuân</t>
        </is>
      </c>
      <c r="C763" s="20" t="inlineStr">
        <is>
          <t>155506-01</t>
        </is>
      </c>
      <c r="D763" s="20" t="inlineStr">
        <is>
          <t>1007</t>
        </is>
      </c>
      <c r="E763" s="20" t="inlineStr">
        <is>
          <t>FOXCONN</t>
        </is>
      </c>
      <c r="F763" s="21" t="inlineStr">
        <is>
          <t>1997-07-08</t>
        </is>
      </c>
      <c r="G763" s="20" t="inlineStr">
        <is>
          <t>OFF</t>
        </is>
      </c>
      <c r="H763" s="21" t="inlineStr">
        <is>
          <t>2022-11-08</t>
        </is>
      </c>
      <c r="I763" s="21" t="inlineStr">
        <is>
          <t>2023-01-15</t>
        </is>
      </c>
      <c r="J763" s="20" t="inlineStr"/>
      <c r="K763" s="20" t="inlineStr">
        <is>
          <t>Công nhân</t>
        </is>
      </c>
      <c r="L763" s="20" t="inlineStr">
        <is>
          <t>Công nhân</t>
        </is>
      </c>
      <c r="M763" s="20" t="inlineStr"/>
      <c r="N763" s="20" t="inlineStr">
        <is>
          <t>LC1</t>
        </is>
      </c>
      <c r="O763" s="20" t="inlineStr">
        <is>
          <t>M-GROSS</t>
        </is>
      </c>
      <c r="P763" s="20" t="inlineStr"/>
      <c r="Q763" s="20" t="inlineStr">
        <is>
          <t>0</t>
        </is>
      </c>
      <c r="R763" s="22" t="n">
        <v>0</v>
      </c>
      <c r="S763" s="22" t="n">
        <v>4500000</v>
      </c>
      <c r="T763" s="22" t="n">
        <v>4500000</v>
      </c>
      <c r="U763" s="20" t="n">
        <v>0</v>
      </c>
      <c r="V763" s="20" t="n">
        <v>0</v>
      </c>
      <c r="W763" s="20" t="n">
        <v>0</v>
      </c>
      <c r="X763" s="22" t="n">
        <v>0</v>
      </c>
      <c r="Y763" s="22" t="n">
        <v>0</v>
      </c>
      <c r="Z763" s="22" t="n">
        <v>550000</v>
      </c>
      <c r="AA763" s="22" t="n">
        <v>0</v>
      </c>
      <c r="AB763" s="22" t="n">
        <v>0</v>
      </c>
      <c r="AC763" s="20" t="inlineStr"/>
      <c r="AD763" s="20" t="inlineStr"/>
      <c r="AE763" s="20" t="inlineStr"/>
      <c r="AF763" s="20" t="inlineStr"/>
      <c r="AG763" s="20" t="inlineStr"/>
      <c r="AH763" s="20" t="inlineStr">
        <is>
          <t>006097003056</t>
        </is>
      </c>
      <c r="AI763" s="20" t="inlineStr">
        <is>
          <t>66.66666666666667%</t>
        </is>
      </c>
      <c r="AJ763" s="20" t="inlineStr">
        <is>
          <t>155506-01-1007/K1225/081122</t>
        </is>
      </c>
      <c r="AK763" s="20" t="inlineStr">
        <is>
          <t>Hợp đồng lao động Xác định thời hạn</t>
        </is>
      </c>
      <c r="AL763" s="20" t="inlineStr">
        <is>
          <t>2023-02-05</t>
        </is>
      </c>
    </row>
    <row r="764">
      <c r="A764" s="20" t="inlineStr">
        <is>
          <t>155504</t>
        </is>
      </c>
      <c r="B764" s="20" t="inlineStr">
        <is>
          <t>Bùi Thị Quỳnh</t>
        </is>
      </c>
      <c r="C764" s="20" t="inlineStr">
        <is>
          <t>155504-01</t>
        </is>
      </c>
      <c r="D764" s="20" t="inlineStr">
        <is>
          <t>1007</t>
        </is>
      </c>
      <c r="E764" s="20" t="inlineStr">
        <is>
          <t>FOXCONN</t>
        </is>
      </c>
      <c r="F764" s="21" t="inlineStr">
        <is>
          <t>1994-11-27</t>
        </is>
      </c>
      <c r="G764" s="20" t="inlineStr">
        <is>
          <t>OFF</t>
        </is>
      </c>
      <c r="H764" s="21" t="inlineStr">
        <is>
          <t>2022-11-08</t>
        </is>
      </c>
      <c r="I764" s="21" t="inlineStr">
        <is>
          <t>2023-01-14</t>
        </is>
      </c>
      <c r="J764" s="20" t="inlineStr"/>
      <c r="K764" s="20" t="inlineStr">
        <is>
          <t>Công nhân</t>
        </is>
      </c>
      <c r="L764" s="20" t="inlineStr">
        <is>
          <t>Công nhân</t>
        </is>
      </c>
      <c r="M764" s="20" t="inlineStr"/>
      <c r="N764" s="20" t="inlineStr">
        <is>
          <t>LC1</t>
        </is>
      </c>
      <c r="O764" s="20" t="inlineStr">
        <is>
          <t>M-GROSS</t>
        </is>
      </c>
      <c r="P764" s="20" t="inlineStr"/>
      <c r="Q764" s="20" t="inlineStr">
        <is>
          <t>0</t>
        </is>
      </c>
      <c r="R764" s="22" t="n">
        <v>0</v>
      </c>
      <c r="S764" s="22" t="n">
        <v>4500000</v>
      </c>
      <c r="T764" s="22" t="n">
        <v>4500000</v>
      </c>
      <c r="U764" s="20" t="n">
        <v>0</v>
      </c>
      <c r="V764" s="20" t="n">
        <v>0</v>
      </c>
      <c r="W764" s="20" t="n">
        <v>0</v>
      </c>
      <c r="X764" s="22" t="n">
        <v>0</v>
      </c>
      <c r="Y764" s="22" t="n">
        <v>0</v>
      </c>
      <c r="Z764" s="22" t="n">
        <v>550000</v>
      </c>
      <c r="AA764" s="22" t="n">
        <v>0</v>
      </c>
      <c r="AB764" s="22" t="n">
        <v>0</v>
      </c>
      <c r="AC764" s="20" t="inlineStr"/>
      <c r="AD764" s="20" t="inlineStr"/>
      <c r="AE764" s="20" t="inlineStr"/>
      <c r="AF764" s="20" t="inlineStr"/>
      <c r="AG764" s="20" t="inlineStr"/>
      <c r="AH764" s="20" t="inlineStr">
        <is>
          <t>040194018418</t>
        </is>
      </c>
      <c r="AI764" s="20" t="inlineStr">
        <is>
          <t>22.22222222222222%</t>
        </is>
      </c>
      <c r="AJ764" s="20" t="inlineStr">
        <is>
          <t>155504-01-1007/K1225/081122</t>
        </is>
      </c>
      <c r="AK764" s="20" t="inlineStr">
        <is>
          <t>Hợp đồng lao động Xác định thời hạn</t>
        </is>
      </c>
      <c r="AL764" s="20" t="inlineStr">
        <is>
          <t>2023-02-05</t>
        </is>
      </c>
    </row>
    <row r="765">
      <c r="A765" s="20" t="inlineStr">
        <is>
          <t>155505</t>
        </is>
      </c>
      <c r="B765" s="20" t="inlineStr">
        <is>
          <t>Lương Thị Tuyết</t>
        </is>
      </c>
      <c r="C765" s="20" t="inlineStr">
        <is>
          <t>155505-01</t>
        </is>
      </c>
      <c r="D765" s="20" t="inlineStr">
        <is>
          <t>1007</t>
        </is>
      </c>
      <c r="E765" s="20" t="inlineStr">
        <is>
          <t>FOXCONN</t>
        </is>
      </c>
      <c r="F765" s="21" t="inlineStr">
        <is>
          <t>1989-03-05</t>
        </is>
      </c>
      <c r="G765" s="20" t="inlineStr">
        <is>
          <t>OFF</t>
        </is>
      </c>
      <c r="H765" s="21" t="inlineStr">
        <is>
          <t>2022-11-08</t>
        </is>
      </c>
      <c r="I765" s="21" t="inlineStr">
        <is>
          <t>2023-01-07</t>
        </is>
      </c>
      <c r="J765" s="20" t="inlineStr"/>
      <c r="K765" s="20" t="inlineStr">
        <is>
          <t>Công nhân</t>
        </is>
      </c>
      <c r="L765" s="20" t="inlineStr">
        <is>
          <t>Công nhân</t>
        </is>
      </c>
      <c r="M765" s="20" t="inlineStr"/>
      <c r="N765" s="20" t="inlineStr">
        <is>
          <t>LC1</t>
        </is>
      </c>
      <c r="O765" s="20" t="inlineStr">
        <is>
          <t>M-GROSS</t>
        </is>
      </c>
      <c r="P765" s="20" t="inlineStr"/>
      <c r="Q765" s="20" t="inlineStr">
        <is>
          <t>0</t>
        </is>
      </c>
      <c r="R765" s="22" t="n">
        <v>0</v>
      </c>
      <c r="S765" s="22" t="n">
        <v>4500000</v>
      </c>
      <c r="T765" s="22" t="n">
        <v>4500000</v>
      </c>
      <c r="U765" s="20" t="n">
        <v>0</v>
      </c>
      <c r="V765" s="20" t="n">
        <v>0</v>
      </c>
      <c r="W765" s="20" t="n">
        <v>0</v>
      </c>
      <c r="X765" s="22" t="n">
        <v>0</v>
      </c>
      <c r="Y765" s="22" t="n">
        <v>0</v>
      </c>
      <c r="Z765" s="22" t="n">
        <v>550000</v>
      </c>
      <c r="AA765" s="22" t="n">
        <v>0</v>
      </c>
      <c r="AB765" s="22" t="n">
        <v>0</v>
      </c>
      <c r="AC765" s="20" t="inlineStr"/>
      <c r="AD765" s="20" t="inlineStr"/>
      <c r="AE765" s="20" t="inlineStr"/>
      <c r="AF765" s="20" t="inlineStr"/>
      <c r="AG765" s="20" t="inlineStr"/>
      <c r="AH765" s="20" t="inlineStr">
        <is>
          <t>020189008553</t>
        </is>
      </c>
      <c r="AI765" s="20" t="inlineStr">
        <is>
          <t>55.55555555555556%</t>
        </is>
      </c>
      <c r="AJ765" s="20" t="inlineStr">
        <is>
          <t>155505-01-1007/K1225/081122</t>
        </is>
      </c>
      <c r="AK765" s="20" t="inlineStr">
        <is>
          <t>Hợp đồng lao động Xác định thời hạn</t>
        </is>
      </c>
      <c r="AL765" s="20" t="inlineStr">
        <is>
          <t>2023-02-05</t>
        </is>
      </c>
    </row>
    <row r="766">
      <c r="A766" s="20" t="inlineStr">
        <is>
          <t>153639</t>
        </is>
      </c>
      <c r="B766" s="20" t="inlineStr">
        <is>
          <t>Hà Văn Lá</t>
        </is>
      </c>
      <c r="C766" s="20" t="inlineStr">
        <is>
          <t>153639-01</t>
        </is>
      </c>
      <c r="D766" s="20" t="inlineStr">
        <is>
          <t>1007</t>
        </is>
      </c>
      <c r="E766" s="20" t="inlineStr">
        <is>
          <t>FOXCONN</t>
        </is>
      </c>
      <c r="F766" s="21" t="inlineStr">
        <is>
          <t>1994-08-22</t>
        </is>
      </c>
      <c r="G766" s="20" t="inlineStr">
        <is>
          <t>OLD</t>
        </is>
      </c>
      <c r="H766" s="21" t="inlineStr">
        <is>
          <t>2022-08-05</t>
        </is>
      </c>
      <c r="I766" s="21" t="inlineStr"/>
      <c r="J766" s="20" t="inlineStr"/>
      <c r="K766" s="20" t="inlineStr">
        <is>
          <t>Công nhân</t>
        </is>
      </c>
      <c r="L766" s="20" t="inlineStr">
        <is>
          <t>Công nhân</t>
        </is>
      </c>
      <c r="M766" s="20" t="inlineStr"/>
      <c r="N766" s="20" t="inlineStr">
        <is>
          <t>LC1</t>
        </is>
      </c>
      <c r="O766" s="20" t="inlineStr">
        <is>
          <t>M-GROSS</t>
        </is>
      </c>
      <c r="P766" s="20" t="inlineStr"/>
      <c r="Q766" s="20" t="inlineStr">
        <is>
          <t>0</t>
        </is>
      </c>
      <c r="R766" s="22" t="n">
        <v>0</v>
      </c>
      <c r="S766" s="22" t="n">
        <v>4500000</v>
      </c>
      <c r="T766" s="22" t="n">
        <v>4500000</v>
      </c>
      <c r="U766" s="20" t="n">
        <v>0</v>
      </c>
      <c r="V766" s="20" t="n">
        <v>0</v>
      </c>
      <c r="W766" s="20" t="n">
        <v>0</v>
      </c>
      <c r="X766" s="22" t="n">
        <v>0</v>
      </c>
      <c r="Y766" s="22" t="n">
        <v>0</v>
      </c>
      <c r="Z766" s="22" t="n">
        <v>550000</v>
      </c>
      <c r="AA766" s="22" t="n">
        <v>0</v>
      </c>
      <c r="AB766" s="22" t="n">
        <v>0</v>
      </c>
      <c r="AC766" s="20" t="inlineStr"/>
      <c r="AD766" s="20" t="inlineStr"/>
      <c r="AE766" s="20" t="inlineStr"/>
      <c r="AF766" s="20" t="inlineStr"/>
      <c r="AG766" s="20" t="inlineStr"/>
      <c r="AH766" s="20" t="inlineStr">
        <is>
          <t>038094015188</t>
        </is>
      </c>
      <c r="AI766" s="20" t="inlineStr">
        <is>
          <t>55.55555555555556%</t>
        </is>
      </c>
      <c r="AJ766" s="20" t="inlineStr">
        <is>
          <t>153639-02-1007/K1225/071122</t>
        </is>
      </c>
      <c r="AK766" s="20" t="inlineStr">
        <is>
          <t>Hợp đồng lao động Xác định thời hạn</t>
        </is>
      </c>
      <c r="AL766" s="20" t="inlineStr">
        <is>
          <t>2023-02-04</t>
        </is>
      </c>
    </row>
    <row r="767">
      <c r="A767" s="20" t="inlineStr">
        <is>
          <t>153638</t>
        </is>
      </c>
      <c r="B767" s="20" t="inlineStr">
        <is>
          <t>Hà Văn Duy</t>
        </is>
      </c>
      <c r="C767" s="20" t="inlineStr">
        <is>
          <t>153638-01</t>
        </is>
      </c>
      <c r="D767" s="20" t="inlineStr">
        <is>
          <t>1007</t>
        </is>
      </c>
      <c r="E767" s="20" t="inlineStr">
        <is>
          <t>FOXCONN</t>
        </is>
      </c>
      <c r="F767" s="21" t="inlineStr">
        <is>
          <t>2003-03-22</t>
        </is>
      </c>
      <c r="G767" s="20" t="inlineStr">
        <is>
          <t>OLD</t>
        </is>
      </c>
      <c r="H767" s="21" t="inlineStr">
        <is>
          <t>2022-08-05</t>
        </is>
      </c>
      <c r="I767" s="21" t="inlineStr"/>
      <c r="J767" s="20" t="inlineStr"/>
      <c r="K767" s="20" t="inlineStr">
        <is>
          <t>Công nhân</t>
        </is>
      </c>
      <c r="L767" s="20" t="inlineStr">
        <is>
          <t>Công nhân</t>
        </is>
      </c>
      <c r="M767" s="20" t="inlineStr"/>
      <c r="N767" s="20" t="inlineStr">
        <is>
          <t>LC1</t>
        </is>
      </c>
      <c r="O767" s="20" t="inlineStr">
        <is>
          <t>M-GROSS</t>
        </is>
      </c>
      <c r="P767" s="20" t="inlineStr"/>
      <c r="Q767" s="20" t="inlineStr">
        <is>
          <t>0</t>
        </is>
      </c>
      <c r="R767" s="22" t="n">
        <v>0</v>
      </c>
      <c r="S767" s="22" t="n">
        <v>4500000</v>
      </c>
      <c r="T767" s="22" t="n">
        <v>4500000</v>
      </c>
      <c r="U767" s="20" t="n">
        <v>0</v>
      </c>
      <c r="V767" s="20" t="n">
        <v>0</v>
      </c>
      <c r="W767" s="20" t="n">
        <v>0</v>
      </c>
      <c r="X767" s="22" t="n">
        <v>0</v>
      </c>
      <c r="Y767" s="22" t="n">
        <v>0</v>
      </c>
      <c r="Z767" s="22" t="n">
        <v>550000</v>
      </c>
      <c r="AA767" s="22" t="n">
        <v>0</v>
      </c>
      <c r="AB767" s="22" t="n">
        <v>0</v>
      </c>
      <c r="AC767" s="20" t="inlineStr"/>
      <c r="AD767" s="20" t="inlineStr"/>
      <c r="AE767" s="20" t="inlineStr"/>
      <c r="AF767" s="20" t="inlineStr"/>
      <c r="AG767" s="20" t="inlineStr"/>
      <c r="AH767" s="20" t="inlineStr">
        <is>
          <t>038203011104</t>
        </is>
      </c>
      <c r="AI767" s="20" t="inlineStr">
        <is>
          <t>33.333333333333336%</t>
        </is>
      </c>
      <c r="AJ767" s="20" t="inlineStr">
        <is>
          <t>153638-02-1007/K1225/071122</t>
        </is>
      </c>
      <c r="AK767" s="20" t="inlineStr">
        <is>
          <t>Hợp đồng lao động Xác định thời hạn</t>
        </is>
      </c>
      <c r="AL767" s="20" t="inlineStr">
        <is>
          <t>2023-02-04</t>
        </is>
      </c>
    </row>
    <row r="768">
      <c r="A768" s="20" t="inlineStr">
        <is>
          <t>147978</t>
        </is>
      </c>
      <c r="B768" s="20" t="inlineStr">
        <is>
          <t>Vì Văn Hoàng</t>
        </is>
      </c>
      <c r="C768" s="20" t="inlineStr">
        <is>
          <t>147978-01</t>
        </is>
      </c>
      <c r="D768" s="20" t="inlineStr">
        <is>
          <t>1007</t>
        </is>
      </c>
      <c r="E768" s="20" t="inlineStr">
        <is>
          <t>FOXCONN</t>
        </is>
      </c>
      <c r="F768" s="21" t="inlineStr">
        <is>
          <t>2000-11-02</t>
        </is>
      </c>
      <c r="G768" s="20" t="inlineStr">
        <is>
          <t>OFF</t>
        </is>
      </c>
      <c r="H768" s="21" t="inlineStr">
        <is>
          <t>2022-02-09</t>
        </is>
      </c>
      <c r="I768" s="21" t="inlineStr">
        <is>
          <t>2022-11-06</t>
        </is>
      </c>
      <c r="J768" s="20" t="inlineStr"/>
      <c r="K768" s="20" t="inlineStr">
        <is>
          <t>Công nhân</t>
        </is>
      </c>
      <c r="L768" s="20" t="inlineStr">
        <is>
          <t>Công nhân</t>
        </is>
      </c>
      <c r="M768" s="20" t="inlineStr"/>
      <c r="N768" s="20" t="inlineStr">
        <is>
          <t>LC9</t>
        </is>
      </c>
      <c r="O768" s="20" t="inlineStr">
        <is>
          <t>M-GROSS</t>
        </is>
      </c>
      <c r="P768" s="20" t="inlineStr"/>
      <c r="Q768" s="20" t="inlineStr">
        <is>
          <t>0</t>
        </is>
      </c>
      <c r="R768" s="22" t="n">
        <v>0</v>
      </c>
      <c r="S768" s="22" t="n">
        <v>4500000</v>
      </c>
      <c r="T768" s="22" t="n">
        <v>4500000</v>
      </c>
      <c r="U768" s="20" t="n">
        <v>0</v>
      </c>
      <c r="V768" s="20" t="n">
        <v>0</v>
      </c>
      <c r="W768" s="20" t="n">
        <v>0</v>
      </c>
      <c r="X768" s="22" t="n">
        <v>0</v>
      </c>
      <c r="Y768" s="22" t="n">
        <v>0</v>
      </c>
      <c r="Z768" s="22" t="n">
        <v>550000</v>
      </c>
      <c r="AA768" s="22" t="n">
        <v>0</v>
      </c>
      <c r="AB768" s="22" t="n">
        <v>0</v>
      </c>
      <c r="AC768" s="20" t="inlineStr">
        <is>
          <t>VI VAN HOANG</t>
        </is>
      </c>
      <c r="AD768" s="20" t="inlineStr">
        <is>
          <t>03401010773947</t>
        </is>
      </c>
      <c r="AE768" s="20" t="inlineStr">
        <is>
          <t>Ngân hàng Thương mại Cổ phần Hàng hải Việt Nam</t>
        </is>
      </c>
      <c r="AF768" s="20" t="inlineStr">
        <is>
          <t>MSB</t>
        </is>
      </c>
      <c r="AG768" s="20" t="inlineStr"/>
      <c r="AH768" s="20" t="inlineStr">
        <is>
          <t>014200007763</t>
        </is>
      </c>
      <c r="AI768" s="20" t="inlineStr">
        <is>
          <t>42.857142857142854%</t>
        </is>
      </c>
      <c r="AJ768" s="20" t="inlineStr">
        <is>
          <t>147978-03-1007/K1225/071122</t>
        </is>
      </c>
      <c r="AK768" s="20" t="inlineStr">
        <is>
          <t>Hợp đồng không xác định thời hạn</t>
        </is>
      </c>
      <c r="AL768" s="20" t="inlineStr">
        <is>
          <t>Không xác định</t>
        </is>
      </c>
    </row>
    <row r="769">
      <c r="A769" s="20" t="inlineStr">
        <is>
          <t>153651</t>
        </is>
      </c>
      <c r="B769" s="20" t="inlineStr">
        <is>
          <t>Trần Thị Uyên</t>
        </is>
      </c>
      <c r="C769" s="20" t="inlineStr">
        <is>
          <t>153651-01</t>
        </is>
      </c>
      <c r="D769" s="20" t="inlineStr">
        <is>
          <t>1007</t>
        </is>
      </c>
      <c r="E769" s="20" t="inlineStr">
        <is>
          <t>FOXCONN</t>
        </is>
      </c>
      <c r="F769" s="21" t="inlineStr">
        <is>
          <t>2000-07-15</t>
        </is>
      </c>
      <c r="G769" s="20" t="inlineStr">
        <is>
          <t>OFF</t>
        </is>
      </c>
      <c r="H769" s="21" t="inlineStr">
        <is>
          <t>2022-08-05</t>
        </is>
      </c>
      <c r="I769" s="21" t="inlineStr">
        <is>
          <t>2023-02-05</t>
        </is>
      </c>
      <c r="J769" s="20" t="inlineStr"/>
      <c r="K769" s="20" t="inlineStr">
        <is>
          <t>Công nhân</t>
        </is>
      </c>
      <c r="L769" s="20" t="inlineStr">
        <is>
          <t>Công nhân</t>
        </is>
      </c>
      <c r="M769" s="20" t="inlineStr"/>
      <c r="N769" s="20" t="inlineStr">
        <is>
          <t>LC1</t>
        </is>
      </c>
      <c r="O769" s="20" t="inlineStr">
        <is>
          <t>M-GROSS</t>
        </is>
      </c>
      <c r="P769" s="20" t="inlineStr"/>
      <c r="Q769" s="20" t="inlineStr">
        <is>
          <t>0</t>
        </is>
      </c>
      <c r="R769" s="22" t="n">
        <v>0</v>
      </c>
      <c r="S769" s="22" t="n">
        <v>4500000</v>
      </c>
      <c r="T769" s="22" t="n">
        <v>4500000</v>
      </c>
      <c r="U769" s="20" t="n">
        <v>0</v>
      </c>
      <c r="V769" s="20" t="n">
        <v>0</v>
      </c>
      <c r="W769" s="20" t="n">
        <v>0</v>
      </c>
      <c r="X769" s="22" t="n">
        <v>0</v>
      </c>
      <c r="Y769" s="22" t="n">
        <v>0</v>
      </c>
      <c r="Z769" s="22" t="n">
        <v>550000</v>
      </c>
      <c r="AA769" s="22" t="n">
        <v>0</v>
      </c>
      <c r="AB769" s="22" t="n">
        <v>0</v>
      </c>
      <c r="AC769" s="20" t="inlineStr"/>
      <c r="AD769" s="20" t="inlineStr"/>
      <c r="AE769" s="20" t="inlineStr"/>
      <c r="AF769" s="20" t="inlineStr"/>
      <c r="AG769" s="20" t="inlineStr"/>
      <c r="AH769" s="20" t="inlineStr">
        <is>
          <t>187718047</t>
        </is>
      </c>
      <c r="AI769" s="20" t="inlineStr">
        <is>
          <t>77.77777777777777%</t>
        </is>
      </c>
      <c r="AJ769" s="20" t="inlineStr">
        <is>
          <t>153651-02-1007/K1225/071122</t>
        </is>
      </c>
      <c r="AK769" s="20" t="inlineStr">
        <is>
          <t>Hợp đồng lao động Xác định thời hạn</t>
        </is>
      </c>
      <c r="AL769" s="20" t="inlineStr">
        <is>
          <t>2023-02-04</t>
        </is>
      </c>
    </row>
    <row r="770">
      <c r="A770" s="20" t="inlineStr">
        <is>
          <t>148069</t>
        </is>
      </c>
      <c r="B770" s="20" t="inlineStr">
        <is>
          <t>Hoàng Văn Tuyển</t>
        </is>
      </c>
      <c r="C770" s="20" t="inlineStr">
        <is>
          <t>148069-01</t>
        </is>
      </c>
      <c r="D770" s="20" t="inlineStr">
        <is>
          <t>1007</t>
        </is>
      </c>
      <c r="E770" s="20" t="inlineStr">
        <is>
          <t>FOXCONN</t>
        </is>
      </c>
      <c r="F770" s="21" t="inlineStr">
        <is>
          <t>1998-01-16</t>
        </is>
      </c>
      <c r="G770" s="20" t="inlineStr">
        <is>
          <t>OFF</t>
        </is>
      </c>
      <c r="H770" s="21" t="inlineStr">
        <is>
          <t>2022-02-12</t>
        </is>
      </c>
      <c r="I770" s="21" t="inlineStr">
        <is>
          <t>2022-11-13</t>
        </is>
      </c>
      <c r="J770" s="20" t="inlineStr"/>
      <c r="K770" s="20" t="inlineStr">
        <is>
          <t>Công nhân</t>
        </is>
      </c>
      <c r="L770" s="20" t="inlineStr">
        <is>
          <t>Công nhân</t>
        </is>
      </c>
      <c r="M770" s="20" t="inlineStr"/>
      <c r="N770" s="20" t="inlineStr">
        <is>
          <t>LC9</t>
        </is>
      </c>
      <c r="O770" s="20" t="inlineStr">
        <is>
          <t>M-GROSS</t>
        </is>
      </c>
      <c r="P770" s="20" t="inlineStr"/>
      <c r="Q770" s="20" t="inlineStr">
        <is>
          <t>0</t>
        </is>
      </c>
      <c r="R770" s="22" t="n">
        <v>0</v>
      </c>
      <c r="S770" s="22" t="n">
        <v>4500000</v>
      </c>
      <c r="T770" s="22" t="n">
        <v>4500000</v>
      </c>
      <c r="U770" s="20" t="n">
        <v>0</v>
      </c>
      <c r="V770" s="20" t="n">
        <v>0</v>
      </c>
      <c r="W770" s="20" t="n">
        <v>0</v>
      </c>
      <c r="X770" s="22" t="n">
        <v>0</v>
      </c>
      <c r="Y770" s="22" t="n">
        <v>0</v>
      </c>
      <c r="Z770" s="22" t="n">
        <v>550000</v>
      </c>
      <c r="AA770" s="22" t="n">
        <v>0</v>
      </c>
      <c r="AB770" s="22" t="n">
        <v>0</v>
      </c>
      <c r="AC770" s="20" t="inlineStr">
        <is>
          <t>HOANG VAN TUYEN</t>
        </is>
      </c>
      <c r="AD770" s="20" t="inlineStr">
        <is>
          <t>03401010774270</t>
        </is>
      </c>
      <c r="AE770" s="20" t="inlineStr">
        <is>
          <t>Ngân hàng Thương mại Cổ phần Hàng hải Việt Nam</t>
        </is>
      </c>
      <c r="AF770" s="20" t="inlineStr">
        <is>
          <t>MSB</t>
        </is>
      </c>
      <c r="AG770" s="20" t="inlineStr"/>
      <c r="AH770" s="20" t="inlineStr">
        <is>
          <t>020098003119</t>
        </is>
      </c>
      <c r="AI770" s="20" t="inlineStr">
        <is>
          <t>50.0%</t>
        </is>
      </c>
      <c r="AJ770" s="20" t="inlineStr">
        <is>
          <t>148069-03-1007/K1225/071122</t>
        </is>
      </c>
      <c r="AK770" s="20" t="inlineStr">
        <is>
          <t>Hợp đồng không xác định thời hạn</t>
        </is>
      </c>
      <c r="AL770" s="20" t="inlineStr">
        <is>
          <t>Không xác định</t>
        </is>
      </c>
    </row>
    <row r="771">
      <c r="A771" s="20" t="inlineStr">
        <is>
          <t>153631</t>
        </is>
      </c>
      <c r="B771" s="20" t="inlineStr">
        <is>
          <t>Chu Văn Hoàng</t>
        </is>
      </c>
      <c r="C771" s="20" t="inlineStr">
        <is>
          <t>153631-01</t>
        </is>
      </c>
      <c r="D771" s="20" t="inlineStr">
        <is>
          <t>1007</t>
        </is>
      </c>
      <c r="E771" s="20" t="inlineStr">
        <is>
          <t>FOXCONN</t>
        </is>
      </c>
      <c r="F771" s="21" t="inlineStr">
        <is>
          <t>1999-11-25</t>
        </is>
      </c>
      <c r="G771" s="20" t="inlineStr">
        <is>
          <t>OFF</t>
        </is>
      </c>
      <c r="H771" s="21" t="inlineStr">
        <is>
          <t>2022-08-05</t>
        </is>
      </c>
      <c r="I771" s="21" t="inlineStr">
        <is>
          <t>2023-01-20</t>
        </is>
      </c>
      <c r="J771" s="20" t="inlineStr"/>
      <c r="K771" s="20" t="inlineStr">
        <is>
          <t>Công nhân</t>
        </is>
      </c>
      <c r="L771" s="20" t="inlineStr">
        <is>
          <t>Công nhân</t>
        </is>
      </c>
      <c r="M771" s="20" t="inlineStr"/>
      <c r="N771" s="20" t="inlineStr">
        <is>
          <t>LC1</t>
        </is>
      </c>
      <c r="O771" s="20" t="inlineStr">
        <is>
          <t>M-GROSS</t>
        </is>
      </c>
      <c r="P771" s="20" t="inlineStr"/>
      <c r="Q771" s="20" t="inlineStr">
        <is>
          <t>0</t>
        </is>
      </c>
      <c r="R771" s="22" t="n">
        <v>0</v>
      </c>
      <c r="S771" s="22" t="n">
        <v>4500000</v>
      </c>
      <c r="T771" s="22" t="n">
        <v>4500000</v>
      </c>
      <c r="U771" s="20" t="n">
        <v>0</v>
      </c>
      <c r="V771" s="20" t="n">
        <v>0</v>
      </c>
      <c r="W771" s="20" t="n">
        <v>0</v>
      </c>
      <c r="X771" s="22" t="n">
        <v>0</v>
      </c>
      <c r="Y771" s="22" t="n">
        <v>0</v>
      </c>
      <c r="Z771" s="22" t="n">
        <v>550000</v>
      </c>
      <c r="AA771" s="22" t="n">
        <v>0</v>
      </c>
      <c r="AB771" s="22" t="n">
        <v>0</v>
      </c>
      <c r="AC771" s="20" t="inlineStr"/>
      <c r="AD771" s="20" t="inlineStr"/>
      <c r="AE771" s="20" t="inlineStr"/>
      <c r="AF771" s="20" t="inlineStr"/>
      <c r="AG771" s="20" t="inlineStr"/>
      <c r="AH771" s="20" t="inlineStr">
        <is>
          <t>040099008972</t>
        </is>
      </c>
      <c r="AI771" s="20" t="inlineStr">
        <is>
          <t>66.66666666666667%</t>
        </is>
      </c>
      <c r="AJ771" s="20" t="inlineStr">
        <is>
          <t>153631-02-1007/K1225/071122</t>
        </is>
      </c>
      <c r="AK771" s="20" t="inlineStr">
        <is>
          <t>Hợp đồng lao động Xác định thời hạn</t>
        </is>
      </c>
      <c r="AL771" s="20" t="inlineStr">
        <is>
          <t>2023-02-04</t>
        </is>
      </c>
    </row>
    <row r="772">
      <c r="A772" s="20" t="inlineStr">
        <is>
          <t>153634</t>
        </is>
      </c>
      <c r="B772" s="20" t="inlineStr">
        <is>
          <t>Đỗ Thị Hồng Mai</t>
        </is>
      </c>
      <c r="C772" s="20" t="inlineStr">
        <is>
          <t>153634-01</t>
        </is>
      </c>
      <c r="D772" s="20" t="inlineStr">
        <is>
          <t>1007</t>
        </is>
      </c>
      <c r="E772" s="20" t="inlineStr">
        <is>
          <t>FOXCONN</t>
        </is>
      </c>
      <c r="F772" s="21" t="inlineStr">
        <is>
          <t>2001-07-04</t>
        </is>
      </c>
      <c r="G772" s="20" t="inlineStr">
        <is>
          <t>OLD</t>
        </is>
      </c>
      <c r="H772" s="21" t="inlineStr">
        <is>
          <t>2022-08-05</t>
        </is>
      </c>
      <c r="I772" s="21" t="inlineStr"/>
      <c r="J772" s="20" t="inlineStr"/>
      <c r="K772" s="20" t="inlineStr">
        <is>
          <t>Công nhân</t>
        </is>
      </c>
      <c r="L772" s="20" t="inlineStr">
        <is>
          <t>Công nhân</t>
        </is>
      </c>
      <c r="M772" s="20" t="inlineStr"/>
      <c r="N772" s="20" t="inlineStr">
        <is>
          <t>LC1</t>
        </is>
      </c>
      <c r="O772" s="20" t="inlineStr">
        <is>
          <t>M-GROSS</t>
        </is>
      </c>
      <c r="P772" s="20" t="inlineStr"/>
      <c r="Q772" s="20" t="inlineStr">
        <is>
          <t>0</t>
        </is>
      </c>
      <c r="R772" s="22" t="n">
        <v>0</v>
      </c>
      <c r="S772" s="22" t="n">
        <v>4500000</v>
      </c>
      <c r="T772" s="22" t="n">
        <v>4500000</v>
      </c>
      <c r="U772" s="20" t="n">
        <v>0</v>
      </c>
      <c r="V772" s="20" t="n">
        <v>0</v>
      </c>
      <c r="W772" s="20" t="n">
        <v>0</v>
      </c>
      <c r="X772" s="22" t="n">
        <v>0</v>
      </c>
      <c r="Y772" s="22" t="n">
        <v>0</v>
      </c>
      <c r="Z772" s="22" t="n">
        <v>550000</v>
      </c>
      <c r="AA772" s="22" t="n">
        <v>0</v>
      </c>
      <c r="AB772" s="22" t="n">
        <v>0</v>
      </c>
      <c r="AC772" s="20" t="inlineStr"/>
      <c r="AD772" s="20" t="inlineStr"/>
      <c r="AE772" s="20" t="inlineStr"/>
      <c r="AF772" s="20" t="inlineStr"/>
      <c r="AG772" s="20" t="inlineStr"/>
      <c r="AH772" s="20" t="inlineStr">
        <is>
          <t>061126434</t>
        </is>
      </c>
      <c r="AI772" s="20" t="inlineStr">
        <is>
          <t>66.66666666666667%</t>
        </is>
      </c>
      <c r="AJ772" s="20" t="inlineStr">
        <is>
          <t>153634-02-1007/K1225/071122</t>
        </is>
      </c>
      <c r="AK772" s="20" t="inlineStr">
        <is>
          <t>Hợp đồng lao động Xác định thời hạn</t>
        </is>
      </c>
      <c r="AL772" s="20" t="inlineStr">
        <is>
          <t>2023-02-04</t>
        </is>
      </c>
    </row>
    <row r="773">
      <c r="A773" s="20" t="inlineStr">
        <is>
          <t>153652</t>
        </is>
      </c>
      <c r="B773" s="20" t="inlineStr">
        <is>
          <t>Hoàng Thị Hiền</t>
        </is>
      </c>
      <c r="C773" s="20" t="inlineStr">
        <is>
          <t>153652-01</t>
        </is>
      </c>
      <c r="D773" s="20" t="inlineStr">
        <is>
          <t>1007</t>
        </is>
      </c>
      <c r="E773" s="20" t="inlineStr">
        <is>
          <t>FOXCONN</t>
        </is>
      </c>
      <c r="F773" s="21" t="inlineStr">
        <is>
          <t>2000-02-24</t>
        </is>
      </c>
      <c r="G773" s="20" t="inlineStr">
        <is>
          <t>OFF</t>
        </is>
      </c>
      <c r="H773" s="21" t="inlineStr">
        <is>
          <t>2022-08-05</t>
        </is>
      </c>
      <c r="I773" s="21" t="inlineStr">
        <is>
          <t>2023-02-05</t>
        </is>
      </c>
      <c r="J773" s="20" t="inlineStr"/>
      <c r="K773" s="20" t="inlineStr">
        <is>
          <t>Công nhân</t>
        </is>
      </c>
      <c r="L773" s="20" t="inlineStr">
        <is>
          <t>Công nhân</t>
        </is>
      </c>
      <c r="M773" s="20" t="inlineStr"/>
      <c r="N773" s="20" t="inlineStr">
        <is>
          <t>LC1</t>
        </is>
      </c>
      <c r="O773" s="20" t="inlineStr">
        <is>
          <t>M-GROSS</t>
        </is>
      </c>
      <c r="P773" s="20" t="inlineStr"/>
      <c r="Q773" s="20" t="inlineStr">
        <is>
          <t>0</t>
        </is>
      </c>
      <c r="R773" s="22" t="n">
        <v>0</v>
      </c>
      <c r="S773" s="22" t="n">
        <v>4500000</v>
      </c>
      <c r="T773" s="22" t="n">
        <v>4500000</v>
      </c>
      <c r="U773" s="20" t="n">
        <v>0</v>
      </c>
      <c r="V773" s="20" t="n">
        <v>0</v>
      </c>
      <c r="W773" s="20" t="n">
        <v>0</v>
      </c>
      <c r="X773" s="22" t="n">
        <v>0</v>
      </c>
      <c r="Y773" s="22" t="n">
        <v>0</v>
      </c>
      <c r="Z773" s="22" t="n">
        <v>550000</v>
      </c>
      <c r="AA773" s="22" t="n">
        <v>0</v>
      </c>
      <c r="AB773" s="22" t="n">
        <v>0</v>
      </c>
      <c r="AC773" s="20" t="inlineStr"/>
      <c r="AD773" s="20" t="inlineStr"/>
      <c r="AE773" s="20" t="inlineStr"/>
      <c r="AF773" s="20" t="inlineStr"/>
      <c r="AG773" s="20" t="inlineStr"/>
      <c r="AH773" s="20" t="inlineStr">
        <is>
          <t>040300002515</t>
        </is>
      </c>
      <c r="AI773" s="20" t="inlineStr">
        <is>
          <t>44.44444444444444%</t>
        </is>
      </c>
      <c r="AJ773" s="20" t="inlineStr">
        <is>
          <t>153652-02-1007/K1225/071122</t>
        </is>
      </c>
      <c r="AK773" s="20" t="inlineStr">
        <is>
          <t>Hợp đồng lao động Xác định thời hạn</t>
        </is>
      </c>
      <c r="AL773" s="20" t="inlineStr">
        <is>
          <t>2023-02-04</t>
        </is>
      </c>
    </row>
    <row r="774">
      <c r="A774" s="20" t="inlineStr">
        <is>
          <t>153629</t>
        </is>
      </c>
      <c r="B774" s="20" t="inlineStr">
        <is>
          <t>Bùi Huyền Trang</t>
        </is>
      </c>
      <c r="C774" s="20" t="inlineStr">
        <is>
          <t>153629-01</t>
        </is>
      </c>
      <c r="D774" s="20" t="inlineStr">
        <is>
          <t>1007</t>
        </is>
      </c>
      <c r="E774" s="20" t="inlineStr">
        <is>
          <t>FOXCONN</t>
        </is>
      </c>
      <c r="F774" s="21" t="inlineStr">
        <is>
          <t>2004-07-30</t>
        </is>
      </c>
      <c r="G774" s="20" t="inlineStr">
        <is>
          <t>OFF</t>
        </is>
      </c>
      <c r="H774" s="21" t="inlineStr">
        <is>
          <t>2022-08-05</t>
        </is>
      </c>
      <c r="I774" s="21" t="inlineStr">
        <is>
          <t>2023-02-05</t>
        </is>
      </c>
      <c r="J774" s="20" t="inlineStr"/>
      <c r="K774" s="20" t="inlineStr">
        <is>
          <t>Công nhân</t>
        </is>
      </c>
      <c r="L774" s="20" t="inlineStr">
        <is>
          <t>Công nhân</t>
        </is>
      </c>
      <c r="M774" s="20" t="inlineStr"/>
      <c r="N774" s="20" t="inlineStr">
        <is>
          <t>LC1</t>
        </is>
      </c>
      <c r="O774" s="20" t="inlineStr">
        <is>
          <t>M-GROSS</t>
        </is>
      </c>
      <c r="P774" s="20" t="inlineStr"/>
      <c r="Q774" s="20" t="inlineStr">
        <is>
          <t>0</t>
        </is>
      </c>
      <c r="R774" s="22" t="n">
        <v>0</v>
      </c>
      <c r="S774" s="22" t="n">
        <v>4500000</v>
      </c>
      <c r="T774" s="22" t="n">
        <v>4500000</v>
      </c>
      <c r="U774" s="20" t="n">
        <v>0</v>
      </c>
      <c r="V774" s="20" t="n">
        <v>0</v>
      </c>
      <c r="W774" s="20" t="n">
        <v>0</v>
      </c>
      <c r="X774" s="22" t="n">
        <v>0</v>
      </c>
      <c r="Y774" s="22" t="n">
        <v>0</v>
      </c>
      <c r="Z774" s="22" t="n">
        <v>550000</v>
      </c>
      <c r="AA774" s="22" t="n">
        <v>0</v>
      </c>
      <c r="AB774" s="22" t="n">
        <v>0</v>
      </c>
      <c r="AC774" s="20" t="inlineStr"/>
      <c r="AD774" s="20" t="inlineStr"/>
      <c r="AE774" s="20" t="inlineStr"/>
      <c r="AF774" s="20" t="inlineStr"/>
      <c r="AG774" s="20" t="inlineStr"/>
      <c r="AH774" s="20" t="inlineStr">
        <is>
          <t>038304013643</t>
        </is>
      </c>
      <c r="AI774" s="20" t="inlineStr">
        <is>
          <t>55.55555555555556%</t>
        </is>
      </c>
      <c r="AJ774" s="20" t="inlineStr">
        <is>
          <t>153629-02-1007/K1225/071122</t>
        </is>
      </c>
      <c r="AK774" s="20" t="inlineStr">
        <is>
          <t>Hợp đồng lao động Xác định thời hạn</t>
        </is>
      </c>
      <c r="AL774" s="20" t="inlineStr">
        <is>
          <t>2023-02-04</t>
        </is>
      </c>
    </row>
    <row r="775">
      <c r="A775" s="20" t="inlineStr">
        <is>
          <t>153628</t>
        </is>
      </c>
      <c r="B775" s="20" t="inlineStr">
        <is>
          <t>Nguyễn Văn Dũng</t>
        </is>
      </c>
      <c r="C775" s="20" t="inlineStr">
        <is>
          <t>153628-01</t>
        </is>
      </c>
      <c r="D775" s="20" t="inlineStr">
        <is>
          <t>1007</t>
        </is>
      </c>
      <c r="E775" s="20" t="inlineStr">
        <is>
          <t>FOXCONN</t>
        </is>
      </c>
      <c r="F775" s="21" t="inlineStr">
        <is>
          <t>2000-01-01</t>
        </is>
      </c>
      <c r="G775" s="20" t="inlineStr">
        <is>
          <t>OFF</t>
        </is>
      </c>
      <c r="H775" s="21" t="inlineStr">
        <is>
          <t>2022-08-05</t>
        </is>
      </c>
      <c r="I775" s="21" t="inlineStr">
        <is>
          <t>2023-02-05</t>
        </is>
      </c>
      <c r="J775" s="20" t="inlineStr"/>
      <c r="K775" s="20" t="inlineStr">
        <is>
          <t>Công nhân</t>
        </is>
      </c>
      <c r="L775" s="20" t="inlineStr">
        <is>
          <t>Công nhân</t>
        </is>
      </c>
      <c r="M775" s="20" t="inlineStr"/>
      <c r="N775" s="20" t="inlineStr">
        <is>
          <t>LC1</t>
        </is>
      </c>
      <c r="O775" s="20" t="inlineStr">
        <is>
          <t>M-GROSS</t>
        </is>
      </c>
      <c r="P775" s="20" t="inlineStr"/>
      <c r="Q775" s="20" t="inlineStr">
        <is>
          <t>0</t>
        </is>
      </c>
      <c r="R775" s="22" t="n">
        <v>0</v>
      </c>
      <c r="S775" s="22" t="n">
        <v>4500000</v>
      </c>
      <c r="T775" s="22" t="n">
        <v>4500000</v>
      </c>
      <c r="U775" s="20" t="n">
        <v>0</v>
      </c>
      <c r="V775" s="20" t="n">
        <v>0</v>
      </c>
      <c r="W775" s="20" t="n">
        <v>0</v>
      </c>
      <c r="X775" s="22" t="n">
        <v>0</v>
      </c>
      <c r="Y775" s="22" t="n">
        <v>0</v>
      </c>
      <c r="Z775" s="22" t="n">
        <v>550000</v>
      </c>
      <c r="AA775" s="22" t="n">
        <v>0</v>
      </c>
      <c r="AB775" s="22" t="n">
        <v>0</v>
      </c>
      <c r="AC775" s="20" t="inlineStr"/>
      <c r="AD775" s="20" t="inlineStr"/>
      <c r="AE775" s="20" t="inlineStr"/>
      <c r="AF775" s="20" t="inlineStr"/>
      <c r="AG775" s="20" t="inlineStr"/>
      <c r="AH775" s="20" t="inlineStr">
        <is>
          <t>027200001592</t>
        </is>
      </c>
      <c r="AI775" s="20" t="inlineStr">
        <is>
          <t>55.55555555555556%</t>
        </is>
      </c>
      <c r="AJ775" s="20" t="inlineStr">
        <is>
          <t>153628-02-1007/K1225/071122</t>
        </is>
      </c>
      <c r="AK775" s="20" t="inlineStr">
        <is>
          <t>Hợp đồng lao động Xác định thời hạn</t>
        </is>
      </c>
      <c r="AL775" s="20" t="inlineStr">
        <is>
          <t>2023-02-04</t>
        </is>
      </c>
    </row>
    <row r="776">
      <c r="A776" s="20" t="inlineStr">
        <is>
          <t>127008</t>
        </is>
      </c>
      <c r="B776" s="20" t="inlineStr">
        <is>
          <t>Đàm Thị Thu</t>
        </is>
      </c>
      <c r="C776" s="20" t="inlineStr">
        <is>
          <t>127008-02</t>
        </is>
      </c>
      <c r="D776" s="20" t="inlineStr">
        <is>
          <t>1007</t>
        </is>
      </c>
      <c r="E776" s="20" t="inlineStr">
        <is>
          <t>FOXCONN</t>
        </is>
      </c>
      <c r="F776" s="21" t="inlineStr">
        <is>
          <t>1994-08-24</t>
        </is>
      </c>
      <c r="G776" s="20" t="inlineStr">
        <is>
          <t>OFF</t>
        </is>
      </c>
      <c r="H776" s="21" t="inlineStr">
        <is>
          <t>2020-10-05</t>
        </is>
      </c>
      <c r="I776" s="21" t="inlineStr">
        <is>
          <t>2023-01-02</t>
        </is>
      </c>
      <c r="J776" s="20" t="inlineStr"/>
      <c r="K776" s="20" t="inlineStr">
        <is>
          <t>Công nhân</t>
        </is>
      </c>
      <c r="L776" s="20" t="inlineStr">
        <is>
          <t>Công nhân</t>
        </is>
      </c>
      <c r="M776" s="20" t="inlineStr"/>
      <c r="N776" s="20" t="inlineStr">
        <is>
          <t>LC1</t>
        </is>
      </c>
      <c r="O776" s="20" t="inlineStr">
        <is>
          <t>M-GROSS</t>
        </is>
      </c>
      <c r="P776" s="20" t="inlineStr"/>
      <c r="Q776" s="20" t="inlineStr">
        <is>
          <t>0</t>
        </is>
      </c>
      <c r="R776" s="22" t="n">
        <v>0</v>
      </c>
      <c r="S776" s="22" t="n">
        <v>4500000</v>
      </c>
      <c r="T776" s="22" t="n">
        <v>4500000</v>
      </c>
      <c r="U776" s="20" t="n">
        <v>0</v>
      </c>
      <c r="V776" s="20" t="n">
        <v>0</v>
      </c>
      <c r="W776" s="20" t="n">
        <v>0</v>
      </c>
      <c r="X776" s="22" t="n">
        <v>0</v>
      </c>
      <c r="Y776" s="22" t="n">
        <v>0</v>
      </c>
      <c r="Z776" s="22" t="n">
        <v>550000</v>
      </c>
      <c r="AA776" s="22" t="n">
        <v>0</v>
      </c>
      <c r="AB776" s="22" t="n">
        <v>0</v>
      </c>
      <c r="AC776" s="20" t="inlineStr"/>
      <c r="AD776" s="20" t="inlineStr"/>
      <c r="AE776" s="20" t="inlineStr"/>
      <c r="AF776" s="20" t="inlineStr"/>
      <c r="AG776" s="20" t="inlineStr"/>
      <c r="AH776" s="20" t="inlineStr">
        <is>
          <t>122093878</t>
        </is>
      </c>
      <c r="AI776" s="20" t="inlineStr">
        <is>
          <t>33.333333333333336%</t>
        </is>
      </c>
      <c r="AJ776" s="20" t="inlineStr">
        <is>
          <t>127008-01-1007/K1225/011122</t>
        </is>
      </c>
      <c r="AK776" s="20" t="inlineStr">
        <is>
          <t>Hợp đồng lao động Xác định thời hạn</t>
        </is>
      </c>
      <c r="AL776" s="20" t="inlineStr">
        <is>
          <t>2023-01-01</t>
        </is>
      </c>
    </row>
    <row r="777">
      <c r="A777" s="20" t="inlineStr">
        <is>
          <t>153223</t>
        </is>
      </c>
      <c r="B777" s="20" t="inlineStr">
        <is>
          <t>Tòng Thị Ngọc</t>
        </is>
      </c>
      <c r="C777" s="20" t="inlineStr">
        <is>
          <t>153223-01</t>
        </is>
      </c>
      <c r="D777" s="20" t="inlineStr">
        <is>
          <t>1007</t>
        </is>
      </c>
      <c r="E777" s="20" t="inlineStr">
        <is>
          <t>FOXCONN</t>
        </is>
      </c>
      <c r="F777" s="21" t="inlineStr">
        <is>
          <t>2003-06-08</t>
        </is>
      </c>
      <c r="G777" s="20" t="inlineStr">
        <is>
          <t>OFF</t>
        </is>
      </c>
      <c r="H777" s="21" t="inlineStr">
        <is>
          <t>2022-07-29</t>
        </is>
      </c>
      <c r="I777" s="21" t="inlineStr">
        <is>
          <t>2023-01-30</t>
        </is>
      </c>
      <c r="J777" s="20" t="inlineStr"/>
      <c r="K777" s="20" t="inlineStr">
        <is>
          <t>Công nhân</t>
        </is>
      </c>
      <c r="L777" s="20" t="inlineStr">
        <is>
          <t>Công nhân</t>
        </is>
      </c>
      <c r="M777" s="20" t="inlineStr"/>
      <c r="N777" s="20" t="inlineStr">
        <is>
          <t>LC1</t>
        </is>
      </c>
      <c r="O777" s="20" t="inlineStr">
        <is>
          <t>M-GROSS</t>
        </is>
      </c>
      <c r="P777" s="20" t="inlineStr"/>
      <c r="Q777" s="20" t="inlineStr">
        <is>
          <t>0</t>
        </is>
      </c>
      <c r="R777" s="22" t="n">
        <v>0</v>
      </c>
      <c r="S777" s="22" t="n">
        <v>4500000</v>
      </c>
      <c r="T777" s="22" t="n">
        <v>4500000</v>
      </c>
      <c r="U777" s="20" t="n">
        <v>0</v>
      </c>
      <c r="V777" s="20" t="n">
        <v>0</v>
      </c>
      <c r="W777" s="20" t="n">
        <v>0</v>
      </c>
      <c r="X777" s="22" t="n">
        <v>0</v>
      </c>
      <c r="Y777" s="22" t="n">
        <v>0</v>
      </c>
      <c r="Z777" s="22" t="n">
        <v>550000</v>
      </c>
      <c r="AA777" s="22" t="n">
        <v>0</v>
      </c>
      <c r="AB777" s="22" t="n">
        <v>0</v>
      </c>
      <c r="AC777" s="20" t="inlineStr">
        <is>
          <t>TONG THI NGOC</t>
        </is>
      </c>
      <c r="AD777" s="20" t="inlineStr">
        <is>
          <t>03401010810039</t>
        </is>
      </c>
      <c r="AE777" s="20" t="inlineStr">
        <is>
          <t>Ngân hàng Thương mại Cổ phần Hàng hải Việt Nam</t>
        </is>
      </c>
      <c r="AF777" s="20" t="inlineStr">
        <is>
          <t>MSB</t>
        </is>
      </c>
      <c r="AG777" s="20" t="inlineStr">
        <is>
          <t>MARITIMEBANK CN NINH HIEP HA NOI</t>
        </is>
      </c>
      <c r="AH777" s="20" t="inlineStr">
        <is>
          <t>014303003005</t>
        </is>
      </c>
      <c r="AI777" s="20" t="inlineStr">
        <is>
          <t>85.71428571428571%</t>
        </is>
      </c>
      <c r="AJ777" s="20" t="inlineStr">
        <is>
          <t>153223-02-1007/K1225/311022</t>
        </is>
      </c>
      <c r="AK777" s="20" t="inlineStr">
        <is>
          <t>Hợp đồng lao động Xác định thời hạn</t>
        </is>
      </c>
      <c r="AL777" s="20" t="inlineStr">
        <is>
          <t>2023-01-29</t>
        </is>
      </c>
    </row>
    <row r="778">
      <c r="A778" s="20" t="inlineStr">
        <is>
          <t>153209</t>
        </is>
      </c>
      <c r="B778" s="20" t="inlineStr">
        <is>
          <t>Vi Văn Thắng</t>
        </is>
      </c>
      <c r="C778" s="20" t="inlineStr">
        <is>
          <t>153209-01</t>
        </is>
      </c>
      <c r="D778" s="20" t="inlineStr">
        <is>
          <t>1007</t>
        </is>
      </c>
      <c r="E778" s="20" t="inlineStr">
        <is>
          <t>FOXCONN</t>
        </is>
      </c>
      <c r="F778" s="21" t="inlineStr">
        <is>
          <t>1995-04-17</t>
        </is>
      </c>
      <c r="G778" s="20" t="inlineStr">
        <is>
          <t>OFF</t>
        </is>
      </c>
      <c r="H778" s="21" t="inlineStr">
        <is>
          <t>2022-07-29</t>
        </is>
      </c>
      <c r="I778" s="21" t="inlineStr">
        <is>
          <t>2023-01-29</t>
        </is>
      </c>
      <c r="J778" s="20" t="inlineStr"/>
      <c r="K778" s="20" t="inlineStr">
        <is>
          <t>Công nhân</t>
        </is>
      </c>
      <c r="L778" s="20" t="inlineStr">
        <is>
          <t>Công nhân</t>
        </is>
      </c>
      <c r="M778" s="20" t="inlineStr"/>
      <c r="N778" s="20" t="inlineStr">
        <is>
          <t>LC1</t>
        </is>
      </c>
      <c r="O778" s="20" t="inlineStr">
        <is>
          <t>M-GROSS</t>
        </is>
      </c>
      <c r="P778" s="20" t="inlineStr"/>
      <c r="Q778" s="20" t="inlineStr">
        <is>
          <t>0</t>
        </is>
      </c>
      <c r="R778" s="22" t="n">
        <v>0</v>
      </c>
      <c r="S778" s="22" t="n">
        <v>4500000</v>
      </c>
      <c r="T778" s="22" t="n">
        <v>4500000</v>
      </c>
      <c r="U778" s="20" t="n">
        <v>0</v>
      </c>
      <c r="V778" s="20" t="n">
        <v>0</v>
      </c>
      <c r="W778" s="20" t="n">
        <v>0</v>
      </c>
      <c r="X778" s="22" t="n">
        <v>0</v>
      </c>
      <c r="Y778" s="22" t="n">
        <v>0</v>
      </c>
      <c r="Z778" s="22" t="n">
        <v>550000</v>
      </c>
      <c r="AA778" s="22" t="n">
        <v>0</v>
      </c>
      <c r="AB778" s="22" t="n">
        <v>0</v>
      </c>
      <c r="AC778" s="20" t="inlineStr">
        <is>
          <t>VI VAN THANG</t>
        </is>
      </c>
      <c r="AD778" s="20" t="inlineStr">
        <is>
          <t>03401010809903</t>
        </is>
      </c>
      <c r="AE778" s="20" t="inlineStr">
        <is>
          <t>Ngân hàng Thương mại Cổ phần Hàng hải Việt Nam</t>
        </is>
      </c>
      <c r="AF778" s="20" t="inlineStr">
        <is>
          <t>MSB</t>
        </is>
      </c>
      <c r="AG778" s="20" t="inlineStr"/>
      <c r="AH778" s="20" t="inlineStr">
        <is>
          <t>187236041</t>
        </is>
      </c>
      <c r="AI778" s="20" t="inlineStr">
        <is>
          <t>71.42857142857143%</t>
        </is>
      </c>
      <c r="AJ778" s="20" t="inlineStr">
        <is>
          <t>153209-02-1007/K1225/311022</t>
        </is>
      </c>
      <c r="AK778" s="20" t="inlineStr">
        <is>
          <t>Hợp đồng lao động Xác định thời hạn</t>
        </is>
      </c>
      <c r="AL778" s="20" t="inlineStr">
        <is>
          <t>2023-01-29</t>
        </is>
      </c>
    </row>
    <row r="779">
      <c r="A779" s="20" t="inlineStr">
        <is>
          <t>153211</t>
        </is>
      </c>
      <c r="B779" s="20" t="inlineStr">
        <is>
          <t>Hà Văn Tháp</t>
        </is>
      </c>
      <c r="C779" s="20" t="inlineStr">
        <is>
          <t>153211-01</t>
        </is>
      </c>
      <c r="D779" s="20" t="inlineStr">
        <is>
          <t>1007</t>
        </is>
      </c>
      <c r="E779" s="20" t="inlineStr">
        <is>
          <t>FOXCONN</t>
        </is>
      </c>
      <c r="F779" s="21" t="inlineStr">
        <is>
          <t>2004-05-05</t>
        </is>
      </c>
      <c r="G779" s="20" t="inlineStr">
        <is>
          <t>OFF</t>
        </is>
      </c>
      <c r="H779" s="21" t="inlineStr">
        <is>
          <t>2022-07-29</t>
        </is>
      </c>
      <c r="I779" s="21" t="inlineStr">
        <is>
          <t>2023-01-20</t>
        </is>
      </c>
      <c r="J779" s="20" t="inlineStr"/>
      <c r="K779" s="20" t="inlineStr">
        <is>
          <t>Công nhân</t>
        </is>
      </c>
      <c r="L779" s="20" t="inlineStr">
        <is>
          <t>Công nhân</t>
        </is>
      </c>
      <c r="M779" s="20" t="inlineStr"/>
      <c r="N779" s="20" t="inlineStr">
        <is>
          <t>LC1</t>
        </is>
      </c>
      <c r="O779" s="20" t="inlineStr">
        <is>
          <t>M-GROSS</t>
        </is>
      </c>
      <c r="P779" s="20" t="inlineStr"/>
      <c r="Q779" s="20" t="inlineStr">
        <is>
          <t>0</t>
        </is>
      </c>
      <c r="R779" s="22" t="n">
        <v>0</v>
      </c>
      <c r="S779" s="22" t="n">
        <v>4500000</v>
      </c>
      <c r="T779" s="22" t="n">
        <v>4500000</v>
      </c>
      <c r="U779" s="20" t="n">
        <v>0</v>
      </c>
      <c r="V779" s="20" t="n">
        <v>0</v>
      </c>
      <c r="W779" s="20" t="n">
        <v>0</v>
      </c>
      <c r="X779" s="22" t="n">
        <v>0</v>
      </c>
      <c r="Y779" s="22" t="n">
        <v>0</v>
      </c>
      <c r="Z779" s="22" t="n">
        <v>550000</v>
      </c>
      <c r="AA779" s="22" t="n">
        <v>0</v>
      </c>
      <c r="AB779" s="22" t="n">
        <v>0</v>
      </c>
      <c r="AC779" s="20" t="inlineStr">
        <is>
          <t>HA VAN THAP</t>
        </is>
      </c>
      <c r="AD779" s="20" t="inlineStr">
        <is>
          <t>03401010809930</t>
        </is>
      </c>
      <c r="AE779" s="20" t="inlineStr">
        <is>
          <t>Ngân hàng Thương mại Cổ phần Hàng hải Việt Nam</t>
        </is>
      </c>
      <c r="AF779" s="20" t="inlineStr">
        <is>
          <t>MSB</t>
        </is>
      </c>
      <c r="AG779" s="20" t="inlineStr"/>
      <c r="AH779" s="20" t="inlineStr">
        <is>
          <t>014204008874</t>
        </is>
      </c>
      <c r="AI779" s="20" t="inlineStr">
        <is>
          <t>71.42857142857143%</t>
        </is>
      </c>
      <c r="AJ779" s="20" t="inlineStr">
        <is>
          <t>153211-02-1007/K1225/311022</t>
        </is>
      </c>
      <c r="AK779" s="20" t="inlineStr">
        <is>
          <t>Hợp đồng lao động Xác định thời hạn</t>
        </is>
      </c>
      <c r="AL779" s="20" t="inlineStr">
        <is>
          <t>2023-01-29</t>
        </is>
      </c>
    </row>
    <row r="780">
      <c r="A780" s="20" t="inlineStr">
        <is>
          <t>153226</t>
        </is>
      </c>
      <c r="B780" s="20" t="inlineStr">
        <is>
          <t>Lý Tuấn Khanh</t>
        </is>
      </c>
      <c r="C780" s="20" t="inlineStr">
        <is>
          <t>153226-01</t>
        </is>
      </c>
      <c r="D780" s="20" t="inlineStr">
        <is>
          <t>1007</t>
        </is>
      </c>
      <c r="E780" s="20" t="inlineStr">
        <is>
          <t>FOXCONN</t>
        </is>
      </c>
      <c r="F780" s="21" t="inlineStr">
        <is>
          <t>2004-01-14</t>
        </is>
      </c>
      <c r="G780" s="20" t="inlineStr">
        <is>
          <t>OFF</t>
        </is>
      </c>
      <c r="H780" s="21" t="inlineStr">
        <is>
          <t>2022-07-29</t>
        </is>
      </c>
      <c r="I780" s="21" t="inlineStr">
        <is>
          <t>2023-01-30</t>
        </is>
      </c>
      <c r="J780" s="20" t="inlineStr"/>
      <c r="K780" s="20" t="inlineStr">
        <is>
          <t>Công nhân</t>
        </is>
      </c>
      <c r="L780" s="20" t="inlineStr">
        <is>
          <t>Công nhân</t>
        </is>
      </c>
      <c r="M780" s="20" t="inlineStr"/>
      <c r="N780" s="20" t="inlineStr">
        <is>
          <t>LC1</t>
        </is>
      </c>
      <c r="O780" s="20" t="inlineStr">
        <is>
          <t>M-GROSS</t>
        </is>
      </c>
      <c r="P780" s="20" t="inlineStr"/>
      <c r="Q780" s="20" t="inlineStr">
        <is>
          <t>0</t>
        </is>
      </c>
      <c r="R780" s="22" t="n">
        <v>0</v>
      </c>
      <c r="S780" s="22" t="n">
        <v>4500000</v>
      </c>
      <c r="T780" s="22" t="n">
        <v>4500000</v>
      </c>
      <c r="U780" s="20" t="n">
        <v>0</v>
      </c>
      <c r="V780" s="20" t="n">
        <v>0</v>
      </c>
      <c r="W780" s="20" t="n">
        <v>0</v>
      </c>
      <c r="X780" s="22" t="n">
        <v>0</v>
      </c>
      <c r="Y780" s="22" t="n">
        <v>0</v>
      </c>
      <c r="Z780" s="22" t="n">
        <v>550000</v>
      </c>
      <c r="AA780" s="22" t="n">
        <v>0</v>
      </c>
      <c r="AB780" s="22" t="n">
        <v>0</v>
      </c>
      <c r="AC780" s="20" t="inlineStr">
        <is>
          <t>LY TUAN KHANH</t>
        </is>
      </c>
      <c r="AD780" s="20" t="inlineStr">
        <is>
          <t>03401010810075</t>
        </is>
      </c>
      <c r="AE780" s="20" t="inlineStr">
        <is>
          <t>Ngân hàng Thương mại Cổ phần Hàng hải Việt Nam</t>
        </is>
      </c>
      <c r="AF780" s="20" t="inlineStr">
        <is>
          <t>MSB</t>
        </is>
      </c>
      <c r="AG780" s="20" t="inlineStr"/>
      <c r="AH780" s="20" t="inlineStr">
        <is>
          <t>020204004565</t>
        </is>
      </c>
      <c r="AI780" s="20" t="inlineStr">
        <is>
          <t>85.71428571428571%</t>
        </is>
      </c>
      <c r="AJ780" s="20" t="inlineStr">
        <is>
          <t>153226-02-1007/K1225/311022</t>
        </is>
      </c>
      <c r="AK780" s="20" t="inlineStr">
        <is>
          <t>Hợp đồng lao động Xác định thời hạn</t>
        </is>
      </c>
      <c r="AL780" s="20" t="inlineStr">
        <is>
          <t>2023-01-29</t>
        </is>
      </c>
    </row>
    <row r="781">
      <c r="A781" s="20" t="inlineStr">
        <is>
          <t>153201</t>
        </is>
      </c>
      <c r="B781" s="20" t="inlineStr">
        <is>
          <t>Phạm Thành Lương</t>
        </is>
      </c>
      <c r="C781" s="20" t="inlineStr">
        <is>
          <t>153201-01</t>
        </is>
      </c>
      <c r="D781" s="20" t="inlineStr">
        <is>
          <t>1007</t>
        </is>
      </c>
      <c r="E781" s="20" t="inlineStr">
        <is>
          <t>FOXCONN</t>
        </is>
      </c>
      <c r="F781" s="21" t="inlineStr">
        <is>
          <t>2004-02-18</t>
        </is>
      </c>
      <c r="G781" s="20" t="inlineStr">
        <is>
          <t>OFF</t>
        </is>
      </c>
      <c r="H781" s="21" t="inlineStr">
        <is>
          <t>2022-07-29</t>
        </is>
      </c>
      <c r="I781" s="21" t="inlineStr">
        <is>
          <t>2023-01-15</t>
        </is>
      </c>
      <c r="J781" s="20" t="inlineStr"/>
      <c r="K781" s="20" t="inlineStr">
        <is>
          <t>Công nhân</t>
        </is>
      </c>
      <c r="L781" s="20" t="inlineStr">
        <is>
          <t>Công nhân</t>
        </is>
      </c>
      <c r="M781" s="20" t="inlineStr"/>
      <c r="N781" s="20" t="inlineStr">
        <is>
          <t>LC1</t>
        </is>
      </c>
      <c r="O781" s="20" t="inlineStr">
        <is>
          <t>M-GROSS</t>
        </is>
      </c>
      <c r="P781" s="20" t="inlineStr"/>
      <c r="Q781" s="20" t="inlineStr">
        <is>
          <t>0</t>
        </is>
      </c>
      <c r="R781" s="22" t="n">
        <v>0</v>
      </c>
      <c r="S781" s="22" t="n">
        <v>4500000</v>
      </c>
      <c r="T781" s="22" t="n">
        <v>4500000</v>
      </c>
      <c r="U781" s="20" t="n">
        <v>0</v>
      </c>
      <c r="V781" s="20" t="n">
        <v>0</v>
      </c>
      <c r="W781" s="20" t="n">
        <v>0</v>
      </c>
      <c r="X781" s="22" t="n">
        <v>0</v>
      </c>
      <c r="Y781" s="22" t="n">
        <v>0</v>
      </c>
      <c r="Z781" s="22" t="n">
        <v>550000</v>
      </c>
      <c r="AA781" s="22" t="n">
        <v>0</v>
      </c>
      <c r="AB781" s="22" t="n">
        <v>0</v>
      </c>
      <c r="AC781" s="20" t="inlineStr">
        <is>
          <t>PHAM THANH LUONG</t>
        </is>
      </c>
      <c r="AD781" s="20" t="inlineStr">
        <is>
          <t>03401010809837</t>
        </is>
      </c>
      <c r="AE781" s="20" t="inlineStr">
        <is>
          <t>Ngân hàng Thương mại Cổ phần Hàng hải Việt Nam</t>
        </is>
      </c>
      <c r="AF781" s="20" t="inlineStr">
        <is>
          <t>MSB</t>
        </is>
      </c>
      <c r="AG781" s="20" t="inlineStr"/>
      <c r="AH781" s="20" t="inlineStr">
        <is>
          <t>038204031186</t>
        </is>
      </c>
      <c r="AI781" s="20" t="inlineStr">
        <is>
          <t>85.71428571428571%</t>
        </is>
      </c>
      <c r="AJ781" s="20" t="inlineStr">
        <is>
          <t>153201-02-1007/K1225/311022</t>
        </is>
      </c>
      <c r="AK781" s="20" t="inlineStr">
        <is>
          <t>Hợp đồng lao động Xác định thời hạn</t>
        </is>
      </c>
      <c r="AL781" s="20" t="inlineStr">
        <is>
          <t>2023-01-29</t>
        </is>
      </c>
    </row>
    <row r="782">
      <c r="A782" s="20" t="inlineStr">
        <is>
          <t>153221</t>
        </is>
      </c>
      <c r="B782" s="20" t="inlineStr">
        <is>
          <t>Tòng Thị Hoa</t>
        </is>
      </c>
      <c r="C782" s="20" t="inlineStr">
        <is>
          <t>153221-01</t>
        </is>
      </c>
      <c r="D782" s="20" t="inlineStr">
        <is>
          <t>1007</t>
        </is>
      </c>
      <c r="E782" s="20" t="inlineStr">
        <is>
          <t>FOXCONN</t>
        </is>
      </c>
      <c r="F782" s="21" t="inlineStr">
        <is>
          <t>2002-10-29</t>
        </is>
      </c>
      <c r="G782" s="20" t="inlineStr">
        <is>
          <t>OFF</t>
        </is>
      </c>
      <c r="H782" s="21" t="inlineStr">
        <is>
          <t>2022-07-29</t>
        </is>
      </c>
      <c r="I782" s="21" t="inlineStr">
        <is>
          <t>2023-01-30</t>
        </is>
      </c>
      <c r="J782" s="20" t="inlineStr"/>
      <c r="K782" s="20" t="inlineStr">
        <is>
          <t>Công nhân</t>
        </is>
      </c>
      <c r="L782" s="20" t="inlineStr">
        <is>
          <t>Công nhân</t>
        </is>
      </c>
      <c r="M782" s="20" t="inlineStr"/>
      <c r="N782" s="20" t="inlineStr">
        <is>
          <t>LC1</t>
        </is>
      </c>
      <c r="O782" s="20" t="inlineStr">
        <is>
          <t>M-GROSS</t>
        </is>
      </c>
      <c r="P782" s="20" t="inlineStr"/>
      <c r="Q782" s="20" t="inlineStr">
        <is>
          <t>0</t>
        </is>
      </c>
      <c r="R782" s="22" t="n">
        <v>0</v>
      </c>
      <c r="S782" s="22" t="n">
        <v>4500000</v>
      </c>
      <c r="T782" s="22" t="n">
        <v>4500000</v>
      </c>
      <c r="U782" s="20" t="n">
        <v>0</v>
      </c>
      <c r="V782" s="20" t="n">
        <v>0</v>
      </c>
      <c r="W782" s="20" t="n">
        <v>0</v>
      </c>
      <c r="X782" s="22" t="n">
        <v>0</v>
      </c>
      <c r="Y782" s="22" t="n">
        <v>0</v>
      </c>
      <c r="Z782" s="22" t="n">
        <v>550000</v>
      </c>
      <c r="AA782" s="22" t="n">
        <v>0</v>
      </c>
      <c r="AB782" s="22" t="n">
        <v>0</v>
      </c>
      <c r="AC782" s="20" t="inlineStr">
        <is>
          <t>TONG THI HOA</t>
        </is>
      </c>
      <c r="AD782" s="20" t="inlineStr">
        <is>
          <t>03401010810020</t>
        </is>
      </c>
      <c r="AE782" s="20" t="inlineStr">
        <is>
          <t>Ngân hàng Thương mại Cổ phần Hàng hải Việt Nam</t>
        </is>
      </c>
      <c r="AF782" s="20" t="inlineStr">
        <is>
          <t>MSB</t>
        </is>
      </c>
      <c r="AG782" s="20" t="inlineStr">
        <is>
          <t>MARITIMEBANK CN NINH HIEP HA NOI</t>
        </is>
      </c>
      <c r="AH782" s="20" t="inlineStr">
        <is>
          <t>014302004406</t>
        </is>
      </c>
      <c r="AI782" s="20" t="inlineStr">
        <is>
          <t>85.71428571428571%</t>
        </is>
      </c>
      <c r="AJ782" s="20" t="inlineStr">
        <is>
          <t>153221-02-1007/K1225/311022</t>
        </is>
      </c>
      <c r="AK782" s="20" t="inlineStr">
        <is>
          <t>Hợp đồng lao động Xác định thời hạn</t>
        </is>
      </c>
      <c r="AL782" s="20" t="inlineStr">
        <is>
          <t>2023-01-29</t>
        </is>
      </c>
    </row>
    <row r="783">
      <c r="A783" s="20" t="inlineStr">
        <is>
          <t>153224</t>
        </is>
      </c>
      <c r="B783" s="20" t="inlineStr">
        <is>
          <t>Lò Văn Đông</t>
        </is>
      </c>
      <c r="C783" s="20" t="inlineStr">
        <is>
          <t>153224-01</t>
        </is>
      </c>
      <c r="D783" s="20" t="inlineStr">
        <is>
          <t>1007</t>
        </is>
      </c>
      <c r="E783" s="20" t="inlineStr">
        <is>
          <t>FOXCONN</t>
        </is>
      </c>
      <c r="F783" s="21" t="inlineStr">
        <is>
          <t>2003-11-15</t>
        </is>
      </c>
      <c r="G783" s="20" t="inlineStr">
        <is>
          <t>OLD</t>
        </is>
      </c>
      <c r="H783" s="21" t="inlineStr">
        <is>
          <t>2022-07-29</t>
        </is>
      </c>
      <c r="I783" s="21" t="inlineStr"/>
      <c r="J783" s="20" t="inlineStr"/>
      <c r="K783" s="20" t="inlineStr">
        <is>
          <t>Công nhân</t>
        </is>
      </c>
      <c r="L783" s="20" t="inlineStr">
        <is>
          <t>Công nhân</t>
        </is>
      </c>
      <c r="M783" s="20" t="inlineStr"/>
      <c r="N783" s="20" t="inlineStr">
        <is>
          <t>LC1</t>
        </is>
      </c>
      <c r="O783" s="20" t="inlineStr">
        <is>
          <t>M-GROSS</t>
        </is>
      </c>
      <c r="P783" s="20" t="inlineStr"/>
      <c r="Q783" s="20" t="inlineStr">
        <is>
          <t>0</t>
        </is>
      </c>
      <c r="R783" s="22" t="n">
        <v>0</v>
      </c>
      <c r="S783" s="22" t="n">
        <v>4500000</v>
      </c>
      <c r="T783" s="22" t="n">
        <v>4500000</v>
      </c>
      <c r="U783" s="20" t="n">
        <v>0</v>
      </c>
      <c r="V783" s="20" t="n">
        <v>0</v>
      </c>
      <c r="W783" s="20" t="n">
        <v>0</v>
      </c>
      <c r="X783" s="22" t="n">
        <v>0</v>
      </c>
      <c r="Y783" s="22" t="n">
        <v>0</v>
      </c>
      <c r="Z783" s="22" t="n">
        <v>550000</v>
      </c>
      <c r="AA783" s="22" t="n">
        <v>0</v>
      </c>
      <c r="AB783" s="22" t="n">
        <v>0</v>
      </c>
      <c r="AC783" s="20" t="inlineStr">
        <is>
          <t>LO VAN DONG</t>
        </is>
      </c>
      <c r="AD783" s="20" t="inlineStr">
        <is>
          <t>03401010810057</t>
        </is>
      </c>
      <c r="AE783" s="20" t="inlineStr">
        <is>
          <t>Ngân hàng Thương mại Cổ phần Hàng hải Việt Nam</t>
        </is>
      </c>
      <c r="AF783" s="20" t="inlineStr">
        <is>
          <t>MSB</t>
        </is>
      </c>
      <c r="AG783" s="20" t="inlineStr"/>
      <c r="AH783" s="20" t="inlineStr">
        <is>
          <t>014203013958</t>
        </is>
      </c>
      <c r="AI783" s="20" t="inlineStr">
        <is>
          <t>57.142857142857146%</t>
        </is>
      </c>
      <c r="AJ783" s="20" t="inlineStr">
        <is>
          <t>153224-02-1007/K1225/311022</t>
        </is>
      </c>
      <c r="AK783" s="20" t="inlineStr">
        <is>
          <t>Hợp đồng lao động Xác định thời hạn</t>
        </is>
      </c>
      <c r="AL783" s="20" t="inlineStr">
        <is>
          <t>2023-01-29</t>
        </is>
      </c>
    </row>
    <row r="784">
      <c r="A784" s="20" t="inlineStr">
        <is>
          <t>153234</t>
        </is>
      </c>
      <c r="B784" s="20" t="inlineStr">
        <is>
          <t>Nguyễn Thị Thúy</t>
        </is>
      </c>
      <c r="C784" s="20" t="inlineStr">
        <is>
          <t>153234-01</t>
        </is>
      </c>
      <c r="D784" s="20" t="inlineStr">
        <is>
          <t>1007</t>
        </is>
      </c>
      <c r="E784" s="20" t="inlineStr">
        <is>
          <t>FOXCONN</t>
        </is>
      </c>
      <c r="F784" s="21" t="inlineStr">
        <is>
          <t>1999-01-04</t>
        </is>
      </c>
      <c r="G784" s="20" t="inlineStr">
        <is>
          <t>OFF</t>
        </is>
      </c>
      <c r="H784" s="21" t="inlineStr">
        <is>
          <t>2022-07-29</t>
        </is>
      </c>
      <c r="I784" s="21" t="inlineStr">
        <is>
          <t>2023-01-30</t>
        </is>
      </c>
      <c r="J784" s="20" t="inlineStr"/>
      <c r="K784" s="20" t="inlineStr">
        <is>
          <t>Công nhân</t>
        </is>
      </c>
      <c r="L784" s="20" t="inlineStr">
        <is>
          <t>Công nhân</t>
        </is>
      </c>
      <c r="M784" s="20" t="inlineStr"/>
      <c r="N784" s="20" t="inlineStr">
        <is>
          <t>LC1</t>
        </is>
      </c>
      <c r="O784" s="20" t="inlineStr">
        <is>
          <t>M-GROSS</t>
        </is>
      </c>
      <c r="P784" s="20" t="inlineStr"/>
      <c r="Q784" s="20" t="inlineStr">
        <is>
          <t>0</t>
        </is>
      </c>
      <c r="R784" s="22" t="n">
        <v>0</v>
      </c>
      <c r="S784" s="22" t="n">
        <v>4500000</v>
      </c>
      <c r="T784" s="22" t="n">
        <v>4500000</v>
      </c>
      <c r="U784" s="20" t="n">
        <v>0</v>
      </c>
      <c r="V784" s="20" t="n">
        <v>0</v>
      </c>
      <c r="W784" s="20" t="n">
        <v>0</v>
      </c>
      <c r="X784" s="22" t="n">
        <v>0</v>
      </c>
      <c r="Y784" s="22" t="n">
        <v>0</v>
      </c>
      <c r="Z784" s="22" t="n">
        <v>550000</v>
      </c>
      <c r="AA784" s="22" t="n">
        <v>0</v>
      </c>
      <c r="AB784" s="22" t="n">
        <v>0</v>
      </c>
      <c r="AC784" s="20" t="inlineStr">
        <is>
          <t>NGUYEN THI THUY</t>
        </is>
      </c>
      <c r="AD784" s="20" t="inlineStr">
        <is>
          <t>03401010810150</t>
        </is>
      </c>
      <c r="AE784" s="20" t="inlineStr">
        <is>
          <t>Ngân hàng Thương mại Cổ phần Hàng hải Việt Nam</t>
        </is>
      </c>
      <c r="AF784" s="20" t="inlineStr">
        <is>
          <t>MSB</t>
        </is>
      </c>
      <c r="AG784" s="20" t="inlineStr"/>
      <c r="AH784" s="20" t="inlineStr">
        <is>
          <t>038199018645</t>
        </is>
      </c>
      <c r="AI784" s="20" t="inlineStr">
        <is>
          <t>71.42857142857143%</t>
        </is>
      </c>
      <c r="AJ784" s="20" t="inlineStr">
        <is>
          <t>153234-02-1007/K1225/311022</t>
        </is>
      </c>
      <c r="AK784" s="20" t="inlineStr">
        <is>
          <t>Hợp đồng lao động Xác định thời hạn</t>
        </is>
      </c>
      <c r="AL784" s="20" t="inlineStr">
        <is>
          <t>2023-01-29</t>
        </is>
      </c>
    </row>
    <row r="785">
      <c r="A785" s="20" t="inlineStr">
        <is>
          <t>153235</t>
        </is>
      </c>
      <c r="B785" s="20" t="inlineStr">
        <is>
          <t>Nông Thị Lý</t>
        </is>
      </c>
      <c r="C785" s="20" t="inlineStr">
        <is>
          <t>153235-01</t>
        </is>
      </c>
      <c r="D785" s="20" t="inlineStr">
        <is>
          <t>1007</t>
        </is>
      </c>
      <c r="E785" s="20" t="inlineStr">
        <is>
          <t>FOXCONN</t>
        </is>
      </c>
      <c r="F785" s="21" t="inlineStr">
        <is>
          <t>2004-05-26</t>
        </is>
      </c>
      <c r="G785" s="20" t="inlineStr">
        <is>
          <t>OFF</t>
        </is>
      </c>
      <c r="H785" s="21" t="inlineStr">
        <is>
          <t>2022-07-29</t>
        </is>
      </c>
      <c r="I785" s="21" t="inlineStr">
        <is>
          <t>2023-01-30</t>
        </is>
      </c>
      <c r="J785" s="20" t="inlineStr"/>
      <c r="K785" s="20" t="inlineStr">
        <is>
          <t>Công nhân</t>
        </is>
      </c>
      <c r="L785" s="20" t="inlineStr">
        <is>
          <t>Công nhân</t>
        </is>
      </c>
      <c r="M785" s="20" t="inlineStr"/>
      <c r="N785" s="20" t="inlineStr">
        <is>
          <t>LC1</t>
        </is>
      </c>
      <c r="O785" s="20" t="inlineStr">
        <is>
          <t>M-GROSS</t>
        </is>
      </c>
      <c r="P785" s="20" t="inlineStr"/>
      <c r="Q785" s="20" t="inlineStr">
        <is>
          <t>0</t>
        </is>
      </c>
      <c r="R785" s="22" t="n">
        <v>0</v>
      </c>
      <c r="S785" s="22" t="n">
        <v>4500000</v>
      </c>
      <c r="T785" s="22" t="n">
        <v>4500000</v>
      </c>
      <c r="U785" s="20" t="n">
        <v>0</v>
      </c>
      <c r="V785" s="20" t="n">
        <v>0</v>
      </c>
      <c r="W785" s="20" t="n">
        <v>0</v>
      </c>
      <c r="X785" s="22" t="n">
        <v>0</v>
      </c>
      <c r="Y785" s="22" t="n">
        <v>0</v>
      </c>
      <c r="Z785" s="22" t="n">
        <v>550000</v>
      </c>
      <c r="AA785" s="22" t="n">
        <v>0</v>
      </c>
      <c r="AB785" s="22" t="n">
        <v>0</v>
      </c>
      <c r="AC785" s="20" t="inlineStr">
        <is>
          <t>NONG THI LY</t>
        </is>
      </c>
      <c r="AD785" s="20" t="inlineStr">
        <is>
          <t>03401010810169</t>
        </is>
      </c>
      <c r="AE785" s="20" t="inlineStr">
        <is>
          <t>Ngân hàng Thương mại Cổ phần Hàng hải Việt Nam</t>
        </is>
      </c>
      <c r="AF785" s="20" t="inlineStr">
        <is>
          <t>MSB</t>
        </is>
      </c>
      <c r="AG785" s="20" t="inlineStr">
        <is>
          <t>MARITIMEBANK CN NINH HIEP HA NOI</t>
        </is>
      </c>
      <c r="AH785" s="20" t="inlineStr">
        <is>
          <t>008304001764</t>
        </is>
      </c>
      <c r="AI785" s="20" t="inlineStr">
        <is>
          <t>71.42857142857143%</t>
        </is>
      </c>
      <c r="AJ785" s="20" t="inlineStr">
        <is>
          <t>153235-02-1007/K1225/311022</t>
        </is>
      </c>
      <c r="AK785" s="20" t="inlineStr">
        <is>
          <t>Hợp đồng lao động Xác định thời hạn</t>
        </is>
      </c>
      <c r="AL785" s="20" t="inlineStr">
        <is>
          <t>2023-01-29</t>
        </is>
      </c>
    </row>
    <row r="786">
      <c r="A786" s="20" t="inlineStr">
        <is>
          <t>153277</t>
        </is>
      </c>
      <c r="B786" s="20" t="inlineStr">
        <is>
          <t>Hà Văn Việt</t>
        </is>
      </c>
      <c r="C786" s="20" t="inlineStr">
        <is>
          <t>153277-01</t>
        </is>
      </c>
      <c r="D786" s="20" t="inlineStr">
        <is>
          <t>1007</t>
        </is>
      </c>
      <c r="E786" s="20" t="inlineStr">
        <is>
          <t>FOXCONN</t>
        </is>
      </c>
      <c r="F786" s="21" t="inlineStr">
        <is>
          <t>1987-12-26</t>
        </is>
      </c>
      <c r="G786" s="20" t="inlineStr">
        <is>
          <t>OFF</t>
        </is>
      </c>
      <c r="H786" s="21" t="inlineStr">
        <is>
          <t>2022-07-30</t>
        </is>
      </c>
      <c r="I786" s="21" t="inlineStr">
        <is>
          <t>2023-01-29</t>
        </is>
      </c>
      <c r="J786" s="20" t="inlineStr"/>
      <c r="K786" s="20" t="inlineStr">
        <is>
          <t>Công nhân</t>
        </is>
      </c>
      <c r="L786" s="20" t="inlineStr">
        <is>
          <t>Công nhân</t>
        </is>
      </c>
      <c r="M786" s="20" t="inlineStr"/>
      <c r="N786" s="20" t="inlineStr">
        <is>
          <t>LC1</t>
        </is>
      </c>
      <c r="O786" s="20" t="inlineStr">
        <is>
          <t>M-GROSS</t>
        </is>
      </c>
      <c r="P786" s="20" t="inlineStr"/>
      <c r="Q786" s="20" t="inlineStr">
        <is>
          <t>0</t>
        </is>
      </c>
      <c r="R786" s="22" t="n">
        <v>0</v>
      </c>
      <c r="S786" s="22" t="n">
        <v>4500000</v>
      </c>
      <c r="T786" s="22" t="n">
        <v>4500000</v>
      </c>
      <c r="U786" s="20" t="n">
        <v>0</v>
      </c>
      <c r="V786" s="20" t="n">
        <v>0</v>
      </c>
      <c r="W786" s="20" t="n">
        <v>0</v>
      </c>
      <c r="X786" s="22" t="n">
        <v>0</v>
      </c>
      <c r="Y786" s="22" t="n">
        <v>0</v>
      </c>
      <c r="Z786" s="22" t="n">
        <v>550000</v>
      </c>
      <c r="AA786" s="22" t="n">
        <v>0</v>
      </c>
      <c r="AB786" s="22" t="n">
        <v>0</v>
      </c>
      <c r="AC786" s="20" t="inlineStr">
        <is>
          <t>HA VAN VIET</t>
        </is>
      </c>
      <c r="AD786" s="20" t="inlineStr">
        <is>
          <t>03401010810262</t>
        </is>
      </c>
      <c r="AE786" s="20" t="inlineStr">
        <is>
          <t>Ngân hàng Thương mại Cổ phần Hàng hải Việt Nam</t>
        </is>
      </c>
      <c r="AF786" s="20" t="inlineStr">
        <is>
          <t>MSB</t>
        </is>
      </c>
      <c r="AG786" s="20" t="inlineStr"/>
      <c r="AH786" s="20" t="inlineStr">
        <is>
          <t>038087029678</t>
        </is>
      </c>
      <c r="AI786" s="20" t="inlineStr">
        <is>
          <t>55.55555555555556%</t>
        </is>
      </c>
      <c r="AJ786" s="20" t="inlineStr">
        <is>
          <t>153277-02-1007/K1225/311022</t>
        </is>
      </c>
      <c r="AK786" s="20" t="inlineStr">
        <is>
          <t>Hợp đồng lao động Xác định thời hạn</t>
        </is>
      </c>
      <c r="AL786" s="20" t="inlineStr">
        <is>
          <t>2023-01-29</t>
        </is>
      </c>
    </row>
    <row r="787">
      <c r="A787" s="20" t="inlineStr">
        <is>
          <t>153280</t>
        </is>
      </c>
      <c r="B787" s="20" t="inlineStr">
        <is>
          <t>Lý Văn Tuấn</t>
        </is>
      </c>
      <c r="C787" s="20" t="inlineStr">
        <is>
          <t>153280-01</t>
        </is>
      </c>
      <c r="D787" s="20" t="inlineStr">
        <is>
          <t>1007</t>
        </is>
      </c>
      <c r="E787" s="20" t="inlineStr">
        <is>
          <t>FOXCONN</t>
        </is>
      </c>
      <c r="F787" s="21" t="inlineStr">
        <is>
          <t>2003-12-02</t>
        </is>
      </c>
      <c r="G787" s="20" t="inlineStr">
        <is>
          <t>OFF</t>
        </is>
      </c>
      <c r="H787" s="21" t="inlineStr">
        <is>
          <t>2022-07-30</t>
        </is>
      </c>
      <c r="I787" s="21" t="inlineStr">
        <is>
          <t>2023-01-30</t>
        </is>
      </c>
      <c r="J787" s="20" t="inlineStr"/>
      <c r="K787" s="20" t="inlineStr">
        <is>
          <t>Công nhân</t>
        </is>
      </c>
      <c r="L787" s="20" t="inlineStr">
        <is>
          <t>Công nhân</t>
        </is>
      </c>
      <c r="M787" s="20" t="inlineStr"/>
      <c r="N787" s="20" t="inlineStr">
        <is>
          <t>LC1</t>
        </is>
      </c>
      <c r="O787" s="20" t="inlineStr">
        <is>
          <t>M-GROSS</t>
        </is>
      </c>
      <c r="P787" s="20" t="inlineStr"/>
      <c r="Q787" s="20" t="inlineStr">
        <is>
          <t>0</t>
        </is>
      </c>
      <c r="R787" s="22" t="n">
        <v>0</v>
      </c>
      <c r="S787" s="22" t="n">
        <v>4500000</v>
      </c>
      <c r="T787" s="22" t="n">
        <v>4500000</v>
      </c>
      <c r="U787" s="20" t="n">
        <v>0</v>
      </c>
      <c r="V787" s="20" t="n">
        <v>0</v>
      </c>
      <c r="W787" s="20" t="n">
        <v>0</v>
      </c>
      <c r="X787" s="22" t="n">
        <v>0</v>
      </c>
      <c r="Y787" s="22" t="n">
        <v>0</v>
      </c>
      <c r="Z787" s="22" t="n">
        <v>550000</v>
      </c>
      <c r="AA787" s="22" t="n">
        <v>0</v>
      </c>
      <c r="AB787" s="22" t="n">
        <v>0</v>
      </c>
      <c r="AC787" s="20" t="inlineStr">
        <is>
          <t>LY VAN TUAN</t>
        </is>
      </c>
      <c r="AD787" s="20" t="inlineStr">
        <is>
          <t>03401010809613</t>
        </is>
      </c>
      <c r="AE787" s="20" t="inlineStr">
        <is>
          <t>Ngân hàng Thương mại Cổ phần Hàng hải Việt Nam</t>
        </is>
      </c>
      <c r="AF787" s="20" t="inlineStr">
        <is>
          <t>MSB</t>
        </is>
      </c>
      <c r="AG787" s="20" t="inlineStr"/>
      <c r="AH787" s="20" t="inlineStr">
        <is>
          <t>020203008071</t>
        </is>
      </c>
      <c r="AI787" s="20" t="inlineStr">
        <is>
          <t>55.55555555555556%</t>
        </is>
      </c>
      <c r="AJ787" s="20" t="inlineStr">
        <is>
          <t>153280-02-1007/K1225/311022</t>
        </is>
      </c>
      <c r="AK787" s="20" t="inlineStr">
        <is>
          <t>Hợp đồng lao động Xác định thời hạn</t>
        </is>
      </c>
      <c r="AL787" s="20" t="inlineStr">
        <is>
          <t>2023-01-29</t>
        </is>
      </c>
    </row>
    <row r="788">
      <c r="A788" s="20" t="inlineStr">
        <is>
          <t>153286</t>
        </is>
      </c>
      <c r="B788" s="20" t="inlineStr">
        <is>
          <t>Bùi Văn Đức</t>
        </is>
      </c>
      <c r="C788" s="20" t="inlineStr">
        <is>
          <t>153286-01</t>
        </is>
      </c>
      <c r="D788" s="20" t="inlineStr">
        <is>
          <t>1007</t>
        </is>
      </c>
      <c r="E788" s="20" t="inlineStr">
        <is>
          <t>FOXCONN</t>
        </is>
      </c>
      <c r="F788" s="21" t="inlineStr">
        <is>
          <t>2004-03-02</t>
        </is>
      </c>
      <c r="G788" s="20" t="inlineStr">
        <is>
          <t>OFF</t>
        </is>
      </c>
      <c r="H788" s="21" t="inlineStr">
        <is>
          <t>2022-07-30</t>
        </is>
      </c>
      <c r="I788" s="21" t="inlineStr">
        <is>
          <t>2023-01-13</t>
        </is>
      </c>
      <c r="J788" s="20" t="inlineStr"/>
      <c r="K788" s="20" t="inlineStr">
        <is>
          <t>Công nhân</t>
        </is>
      </c>
      <c r="L788" s="20" t="inlineStr">
        <is>
          <t>Công nhân</t>
        </is>
      </c>
      <c r="M788" s="20" t="inlineStr"/>
      <c r="N788" s="20" t="inlineStr">
        <is>
          <t>LC1</t>
        </is>
      </c>
      <c r="O788" s="20" t="inlineStr">
        <is>
          <t>M-GROSS</t>
        </is>
      </c>
      <c r="P788" s="20" t="inlineStr"/>
      <c r="Q788" s="20" t="inlineStr">
        <is>
          <t>0</t>
        </is>
      </c>
      <c r="R788" s="22" t="n">
        <v>0</v>
      </c>
      <c r="S788" s="22" t="n">
        <v>4500000</v>
      </c>
      <c r="T788" s="22" t="n">
        <v>4500000</v>
      </c>
      <c r="U788" s="20" t="n">
        <v>0</v>
      </c>
      <c r="V788" s="20" t="n">
        <v>0</v>
      </c>
      <c r="W788" s="20" t="n">
        <v>0</v>
      </c>
      <c r="X788" s="22" t="n">
        <v>0</v>
      </c>
      <c r="Y788" s="22" t="n">
        <v>0</v>
      </c>
      <c r="Z788" s="22" t="n">
        <v>550000</v>
      </c>
      <c r="AA788" s="22" t="n">
        <v>0</v>
      </c>
      <c r="AB788" s="22" t="n">
        <v>0</v>
      </c>
      <c r="AC788" s="20" t="inlineStr">
        <is>
          <t>BUI VAN DUC</t>
        </is>
      </c>
      <c r="AD788" s="20" t="inlineStr">
        <is>
          <t>03401010810338</t>
        </is>
      </c>
      <c r="AE788" s="20" t="inlineStr">
        <is>
          <t>Ngân hàng Thương mại Cổ phần Hàng hải Việt Nam</t>
        </is>
      </c>
      <c r="AF788" s="20" t="inlineStr">
        <is>
          <t>MSB</t>
        </is>
      </c>
      <c r="AG788" s="20" t="inlineStr"/>
      <c r="AH788" s="20" t="inlineStr">
        <is>
          <t>040204009067</t>
        </is>
      </c>
      <c r="AI788" s="20" t="inlineStr">
        <is>
          <t>44.44444444444444%</t>
        </is>
      </c>
      <c r="AJ788" s="20" t="inlineStr">
        <is>
          <t>153286-02-1007/K1225/311022</t>
        </is>
      </c>
      <c r="AK788" s="20" t="inlineStr">
        <is>
          <t>Hợp đồng lao động Xác định thời hạn</t>
        </is>
      </c>
      <c r="AL788" s="20" t="inlineStr">
        <is>
          <t>2023-01-29</t>
        </is>
      </c>
    </row>
    <row r="789">
      <c r="A789" s="20" t="inlineStr">
        <is>
          <t>122547</t>
        </is>
      </c>
      <c r="B789" s="20" t="inlineStr">
        <is>
          <t>Tăng Văn Mạnh</t>
        </is>
      </c>
      <c r="C789" s="20" t="inlineStr">
        <is>
          <t>122547-02</t>
        </is>
      </c>
      <c r="D789" s="20" t="inlineStr">
        <is>
          <t>1007</t>
        </is>
      </c>
      <c r="E789" s="20" t="inlineStr">
        <is>
          <t>FOXCONN</t>
        </is>
      </c>
      <c r="F789" s="21" t="inlineStr">
        <is>
          <t>2001-07-22</t>
        </is>
      </c>
      <c r="G789" s="20" t="inlineStr">
        <is>
          <t>OFF</t>
        </is>
      </c>
      <c r="H789" s="21" t="inlineStr">
        <is>
          <t>2020-07-13</t>
        </is>
      </c>
      <c r="I789" s="21" t="inlineStr">
        <is>
          <t>2023-01-29</t>
        </is>
      </c>
      <c r="J789" s="20" t="inlineStr"/>
      <c r="K789" s="20" t="inlineStr">
        <is>
          <t>Công nhân</t>
        </is>
      </c>
      <c r="L789" s="20" t="inlineStr">
        <is>
          <t>Công nhân</t>
        </is>
      </c>
      <c r="M789" s="20" t="inlineStr"/>
      <c r="N789" s="20" t="inlineStr">
        <is>
          <t>LC1</t>
        </is>
      </c>
      <c r="O789" s="20" t="inlineStr">
        <is>
          <t>M-GROSS</t>
        </is>
      </c>
      <c r="P789" s="20" t="inlineStr"/>
      <c r="Q789" s="20" t="inlineStr">
        <is>
          <t>0</t>
        </is>
      </c>
      <c r="R789" s="22" t="n">
        <v>0</v>
      </c>
      <c r="S789" s="22" t="n">
        <v>4500000</v>
      </c>
      <c r="T789" s="22" t="n">
        <v>4500000</v>
      </c>
      <c r="U789" s="20" t="n">
        <v>0</v>
      </c>
      <c r="V789" s="20" t="n">
        <v>0</v>
      </c>
      <c r="W789" s="20" t="n">
        <v>0</v>
      </c>
      <c r="X789" s="22" t="n">
        <v>0</v>
      </c>
      <c r="Y789" s="22" t="n">
        <v>0</v>
      </c>
      <c r="Z789" s="22" t="n">
        <v>550000</v>
      </c>
      <c r="AA789" s="22" t="n">
        <v>0</v>
      </c>
      <c r="AB789" s="22" t="n">
        <v>0</v>
      </c>
      <c r="AC789" s="20" t="inlineStr"/>
      <c r="AD789" s="20" t="inlineStr"/>
      <c r="AE789" s="20" t="inlineStr"/>
      <c r="AF789" s="20" t="inlineStr"/>
      <c r="AG789" s="20" t="inlineStr"/>
      <c r="AH789" s="20" t="inlineStr">
        <is>
          <t>187824952</t>
        </is>
      </c>
      <c r="AI789" s="20" t="inlineStr">
        <is>
          <t>33.333333333333336%</t>
        </is>
      </c>
      <c r="AJ789" s="20" t="inlineStr">
        <is>
          <t>122547-02-1007/K1225/311022</t>
        </is>
      </c>
      <c r="AK789" s="20" t="inlineStr">
        <is>
          <t>Hợp đồng lao động Xác định thời hạn</t>
        </is>
      </c>
      <c r="AL789" s="20" t="inlineStr">
        <is>
          <t>2023-01-29</t>
        </is>
      </c>
    </row>
    <row r="790">
      <c r="A790" s="20" t="inlineStr">
        <is>
          <t>153613</t>
        </is>
      </c>
      <c r="B790" s="20" t="inlineStr">
        <is>
          <t>Trần Văn Công</t>
        </is>
      </c>
      <c r="C790" s="20" t="inlineStr">
        <is>
          <t>153613-01</t>
        </is>
      </c>
      <c r="D790" s="20" t="inlineStr">
        <is>
          <t>1007</t>
        </is>
      </c>
      <c r="E790" s="20" t="inlineStr">
        <is>
          <t>FOXCONN</t>
        </is>
      </c>
      <c r="F790" s="21" t="inlineStr">
        <is>
          <t>2004-04-05</t>
        </is>
      </c>
      <c r="G790" s="20" t="inlineStr">
        <is>
          <t>OFF</t>
        </is>
      </c>
      <c r="H790" s="21" t="inlineStr">
        <is>
          <t>2022-03-08</t>
        </is>
      </c>
      <c r="I790" s="21" t="inlineStr">
        <is>
          <t>2023-01-13</t>
        </is>
      </c>
      <c r="J790" s="20" t="inlineStr"/>
      <c r="K790" s="20" t="inlineStr">
        <is>
          <t>Công nhân</t>
        </is>
      </c>
      <c r="L790" s="20" t="inlineStr">
        <is>
          <t>Công nhân</t>
        </is>
      </c>
      <c r="M790" s="20" t="inlineStr"/>
      <c r="N790" s="20" t="inlineStr">
        <is>
          <t>LC1</t>
        </is>
      </c>
      <c r="O790" s="20" t="inlineStr">
        <is>
          <t>M-GROSS</t>
        </is>
      </c>
      <c r="P790" s="20" t="inlineStr"/>
      <c r="Q790" s="20" t="inlineStr">
        <is>
          <t>0</t>
        </is>
      </c>
      <c r="R790" s="22" t="n">
        <v>0</v>
      </c>
      <c r="S790" s="22" t="n">
        <v>4500000</v>
      </c>
      <c r="T790" s="22" t="n">
        <v>4500000</v>
      </c>
      <c r="U790" s="20" t="n">
        <v>0</v>
      </c>
      <c r="V790" s="20" t="n">
        <v>0</v>
      </c>
      <c r="W790" s="20" t="n">
        <v>0</v>
      </c>
      <c r="X790" s="22" t="n">
        <v>0</v>
      </c>
      <c r="Y790" s="22" t="n">
        <v>0</v>
      </c>
      <c r="Z790" s="22" t="n">
        <v>550000</v>
      </c>
      <c r="AA790" s="22" t="n">
        <v>0</v>
      </c>
      <c r="AB790" s="22" t="n">
        <v>0</v>
      </c>
      <c r="AC790" s="20" t="inlineStr"/>
      <c r="AD790" s="20" t="inlineStr"/>
      <c r="AE790" s="20" t="inlineStr"/>
      <c r="AF790" s="20" t="inlineStr"/>
      <c r="AG790" s="20" t="inlineStr"/>
      <c r="AH790" s="20" t="inlineStr">
        <is>
          <t>040204016636</t>
        </is>
      </c>
      <c r="AI790" s="20" t="inlineStr">
        <is>
          <t>77.77777777777777%</t>
        </is>
      </c>
      <c r="AJ790" s="20" t="inlineStr">
        <is>
          <t>153613-02-1007/K1225/311022</t>
        </is>
      </c>
      <c r="AK790" s="20" t="inlineStr">
        <is>
          <t>Hợp đồng lao động Xác định thời hạn</t>
        </is>
      </c>
      <c r="AL790" s="20" t="inlineStr">
        <is>
          <t>2023-01-29</t>
        </is>
      </c>
    </row>
    <row r="791">
      <c r="A791" s="20" t="inlineStr">
        <is>
          <t>153615</t>
        </is>
      </c>
      <c r="B791" s="20" t="inlineStr">
        <is>
          <t>Nguyễn Ngọc Hà Anh</t>
        </is>
      </c>
      <c r="C791" s="20" t="inlineStr">
        <is>
          <t>153615-01</t>
        </is>
      </c>
      <c r="D791" s="20" t="inlineStr">
        <is>
          <t>1007</t>
        </is>
      </c>
      <c r="E791" s="20" t="inlineStr">
        <is>
          <t>FOXCONN</t>
        </is>
      </c>
      <c r="F791" s="21" t="inlineStr">
        <is>
          <t>2004-07-28</t>
        </is>
      </c>
      <c r="G791" s="20" t="inlineStr">
        <is>
          <t>OFF</t>
        </is>
      </c>
      <c r="H791" s="21" t="inlineStr">
        <is>
          <t>2022-03-08</t>
        </is>
      </c>
      <c r="I791" s="21" t="inlineStr">
        <is>
          <t>2023-01-07</t>
        </is>
      </c>
      <c r="J791" s="20" t="inlineStr"/>
      <c r="K791" s="20" t="inlineStr">
        <is>
          <t>Công nhân</t>
        </is>
      </c>
      <c r="L791" s="20" t="inlineStr">
        <is>
          <t>Công nhân</t>
        </is>
      </c>
      <c r="M791" s="20" t="inlineStr"/>
      <c r="N791" s="20" t="inlineStr">
        <is>
          <t>LC1</t>
        </is>
      </c>
      <c r="O791" s="20" t="inlineStr">
        <is>
          <t>M-GROSS</t>
        </is>
      </c>
      <c r="P791" s="20" t="inlineStr"/>
      <c r="Q791" s="20" t="inlineStr">
        <is>
          <t>0</t>
        </is>
      </c>
      <c r="R791" s="22" t="n">
        <v>0</v>
      </c>
      <c r="S791" s="22" t="n">
        <v>4500000</v>
      </c>
      <c r="T791" s="22" t="n">
        <v>4500000</v>
      </c>
      <c r="U791" s="20" t="n">
        <v>0</v>
      </c>
      <c r="V791" s="20" t="n">
        <v>0</v>
      </c>
      <c r="W791" s="20" t="n">
        <v>0</v>
      </c>
      <c r="X791" s="22" t="n">
        <v>0</v>
      </c>
      <c r="Y791" s="22" t="n">
        <v>0</v>
      </c>
      <c r="Z791" s="22" t="n">
        <v>550000</v>
      </c>
      <c r="AA791" s="22" t="n">
        <v>0</v>
      </c>
      <c r="AB791" s="22" t="n">
        <v>0</v>
      </c>
      <c r="AC791" s="20" t="inlineStr"/>
      <c r="AD791" s="20" t="inlineStr"/>
      <c r="AE791" s="20" t="inlineStr"/>
      <c r="AF791" s="20" t="inlineStr"/>
      <c r="AG791" s="20" t="inlineStr"/>
      <c r="AH791" s="20" t="inlineStr">
        <is>
          <t>040304005948</t>
        </is>
      </c>
      <c r="AI791" s="20" t="inlineStr">
        <is>
          <t>77.77777777777777%</t>
        </is>
      </c>
      <c r="AJ791" s="20" t="inlineStr">
        <is>
          <t>153615-02-1007/K1225/311022</t>
        </is>
      </c>
      <c r="AK791" s="20" t="inlineStr">
        <is>
          <t>Hợp đồng lao động Xác định thời hạn</t>
        </is>
      </c>
      <c r="AL791" s="20" t="inlineStr">
        <is>
          <t>2023-01-29</t>
        </is>
      </c>
    </row>
    <row r="792">
      <c r="A792" s="20" t="inlineStr">
        <is>
          <t>153220</t>
        </is>
      </c>
      <c r="B792" s="20" t="inlineStr">
        <is>
          <t>Vì Văn Tâm</t>
        </is>
      </c>
      <c r="C792" s="20" t="inlineStr">
        <is>
          <t>153220-01</t>
        </is>
      </c>
      <c r="D792" s="20" t="inlineStr">
        <is>
          <t>1007</t>
        </is>
      </c>
      <c r="E792" s="20" t="inlineStr">
        <is>
          <t>FOXCONN</t>
        </is>
      </c>
      <c r="F792" s="21" t="inlineStr">
        <is>
          <t>2002-06-16</t>
        </is>
      </c>
      <c r="G792" s="20" t="inlineStr">
        <is>
          <t>OLD</t>
        </is>
      </c>
      <c r="H792" s="21" t="inlineStr">
        <is>
          <t>2022-07-29</t>
        </is>
      </c>
      <c r="I792" s="21" t="inlineStr"/>
      <c r="J792" s="20" t="inlineStr"/>
      <c r="K792" s="20" t="inlineStr">
        <is>
          <t>Công nhân</t>
        </is>
      </c>
      <c r="L792" s="20" t="inlineStr">
        <is>
          <t>Công nhân</t>
        </is>
      </c>
      <c r="M792" s="20" t="inlineStr"/>
      <c r="N792" s="20" t="inlineStr">
        <is>
          <t>LC1</t>
        </is>
      </c>
      <c r="O792" s="20" t="inlineStr">
        <is>
          <t>M-GROSS</t>
        </is>
      </c>
      <c r="P792" s="20" t="inlineStr"/>
      <c r="Q792" s="20" t="inlineStr">
        <is>
          <t>0</t>
        </is>
      </c>
      <c r="R792" s="22" t="n">
        <v>0</v>
      </c>
      <c r="S792" s="22" t="n">
        <v>4500000</v>
      </c>
      <c r="T792" s="22" t="n">
        <v>4500000</v>
      </c>
      <c r="U792" s="20" t="n">
        <v>0</v>
      </c>
      <c r="V792" s="20" t="n">
        <v>0</v>
      </c>
      <c r="W792" s="20" t="n">
        <v>0</v>
      </c>
      <c r="X792" s="22" t="n">
        <v>0</v>
      </c>
      <c r="Y792" s="22" t="n">
        <v>0</v>
      </c>
      <c r="Z792" s="22" t="n">
        <v>550000</v>
      </c>
      <c r="AA792" s="22" t="n">
        <v>0</v>
      </c>
      <c r="AB792" s="22" t="n">
        <v>0</v>
      </c>
      <c r="AC792" s="20" t="inlineStr">
        <is>
          <t>VI VAN TAM</t>
        </is>
      </c>
      <c r="AD792" s="20" t="inlineStr">
        <is>
          <t>03401010810011</t>
        </is>
      </c>
      <c r="AE792" s="20" t="inlineStr">
        <is>
          <t>Ngân hàng Thương mại Cổ phần Hàng hải Việt Nam</t>
        </is>
      </c>
      <c r="AF792" s="20" t="inlineStr">
        <is>
          <t>MSB</t>
        </is>
      </c>
      <c r="AG792" s="20" t="inlineStr"/>
      <c r="AH792" s="20" t="inlineStr">
        <is>
          <t>014202010235</t>
        </is>
      </c>
      <c r="AI792" s="20" t="inlineStr">
        <is>
          <t>85.71428571428571%</t>
        </is>
      </c>
      <c r="AJ792" s="20" t="inlineStr">
        <is>
          <t>153220-02-1007/K1225/311022</t>
        </is>
      </c>
      <c r="AK792" s="20" t="inlineStr">
        <is>
          <t>Hợp đồng lao động Xác định thời hạn</t>
        </is>
      </c>
      <c r="AL792" s="20" t="inlineStr">
        <is>
          <t>2023-01-29</t>
        </is>
      </c>
    </row>
    <row r="793">
      <c r="A793" s="20" t="inlineStr">
        <is>
          <t>153212</t>
        </is>
      </c>
      <c r="B793" s="20" t="inlineStr">
        <is>
          <t>Hà Văn Huỳnh</t>
        </is>
      </c>
      <c r="C793" s="20" t="inlineStr">
        <is>
          <t>153212-01</t>
        </is>
      </c>
      <c r="D793" s="20" t="inlineStr">
        <is>
          <t>1007</t>
        </is>
      </c>
      <c r="E793" s="20" t="inlineStr">
        <is>
          <t>FOXCONN</t>
        </is>
      </c>
      <c r="F793" s="21" t="inlineStr">
        <is>
          <t>2001-01-05</t>
        </is>
      </c>
      <c r="G793" s="20" t="inlineStr">
        <is>
          <t>OFF</t>
        </is>
      </c>
      <c r="H793" s="21" t="inlineStr">
        <is>
          <t>2022-07-29</t>
        </is>
      </c>
      <c r="I793" s="21" t="inlineStr">
        <is>
          <t>2023-01-29</t>
        </is>
      </c>
      <c r="J793" s="20" t="inlineStr"/>
      <c r="K793" s="20" t="inlineStr">
        <is>
          <t>Công nhân</t>
        </is>
      </c>
      <c r="L793" s="20" t="inlineStr">
        <is>
          <t>Công nhân</t>
        </is>
      </c>
      <c r="M793" s="20" t="inlineStr"/>
      <c r="N793" s="20" t="inlineStr">
        <is>
          <t>LC1</t>
        </is>
      </c>
      <c r="O793" s="20" t="inlineStr">
        <is>
          <t>M-GROSS</t>
        </is>
      </c>
      <c r="P793" s="20" t="inlineStr"/>
      <c r="Q793" s="20" t="inlineStr">
        <is>
          <t>0</t>
        </is>
      </c>
      <c r="R793" s="22" t="n">
        <v>0</v>
      </c>
      <c r="S793" s="22" t="n">
        <v>4500000</v>
      </c>
      <c r="T793" s="22" t="n">
        <v>4500000</v>
      </c>
      <c r="U793" s="20" t="n">
        <v>0</v>
      </c>
      <c r="V793" s="20" t="n">
        <v>0</v>
      </c>
      <c r="W793" s="20" t="n">
        <v>0</v>
      </c>
      <c r="X793" s="22" t="n">
        <v>0</v>
      </c>
      <c r="Y793" s="22" t="n">
        <v>0</v>
      </c>
      <c r="Z793" s="22" t="n">
        <v>550000</v>
      </c>
      <c r="AA793" s="22" t="n">
        <v>0</v>
      </c>
      <c r="AB793" s="22" t="n">
        <v>0</v>
      </c>
      <c r="AC793" s="20" t="inlineStr">
        <is>
          <t>HA VAN HUYNH</t>
        </is>
      </c>
      <c r="AD793" s="20" t="inlineStr">
        <is>
          <t>03401010809912</t>
        </is>
      </c>
      <c r="AE793" s="20" t="inlineStr">
        <is>
          <t>Ngân hàng Thương mại Cổ phần Hàng hải Việt Nam</t>
        </is>
      </c>
      <c r="AF793" s="20" t="inlineStr">
        <is>
          <t>MSB</t>
        </is>
      </c>
      <c r="AG793" s="20" t="inlineStr"/>
      <c r="AH793" s="20" t="inlineStr">
        <is>
          <t>014201004525</t>
        </is>
      </c>
      <c r="AI793" s="20" t="inlineStr">
        <is>
          <t>85.71428571428571%</t>
        </is>
      </c>
      <c r="AJ793" s="20" t="inlineStr">
        <is>
          <t>153212-02-1007/K1225/311022</t>
        </is>
      </c>
      <c r="AK793" s="20" t="inlineStr">
        <is>
          <t>Hợp đồng lao động Xác định thời hạn</t>
        </is>
      </c>
      <c r="AL793" s="20" t="inlineStr">
        <is>
          <t>2023-01-29</t>
        </is>
      </c>
    </row>
    <row r="794">
      <c r="A794" s="20" t="inlineStr">
        <is>
          <t>153231</t>
        </is>
      </c>
      <c r="B794" s="20" t="inlineStr">
        <is>
          <t>Lê Viết Lâm</t>
        </is>
      </c>
      <c r="C794" s="20" t="inlineStr">
        <is>
          <t>153231-01</t>
        </is>
      </c>
      <c r="D794" s="20" t="inlineStr">
        <is>
          <t>1007</t>
        </is>
      </c>
      <c r="E794" s="20" t="inlineStr">
        <is>
          <t>FOXCONN</t>
        </is>
      </c>
      <c r="F794" s="21" t="inlineStr">
        <is>
          <t>2004-03-20</t>
        </is>
      </c>
      <c r="G794" s="20" t="inlineStr">
        <is>
          <t>OLD</t>
        </is>
      </c>
      <c r="H794" s="21" t="inlineStr">
        <is>
          <t>2022-07-29</t>
        </is>
      </c>
      <c r="I794" s="21" t="inlineStr"/>
      <c r="J794" s="20" t="inlineStr"/>
      <c r="K794" s="20" t="inlineStr">
        <is>
          <t>Công nhân</t>
        </is>
      </c>
      <c r="L794" s="20" t="inlineStr">
        <is>
          <t>Công nhân</t>
        </is>
      </c>
      <c r="M794" s="20" t="inlineStr"/>
      <c r="N794" s="20" t="inlineStr">
        <is>
          <t>LC1</t>
        </is>
      </c>
      <c r="O794" s="20" t="inlineStr">
        <is>
          <t>M-GROSS</t>
        </is>
      </c>
      <c r="P794" s="20" t="inlineStr"/>
      <c r="Q794" s="20" t="inlineStr">
        <is>
          <t>0</t>
        </is>
      </c>
      <c r="R794" s="22" t="n">
        <v>0</v>
      </c>
      <c r="S794" s="22" t="n">
        <v>4500000</v>
      </c>
      <c r="T794" s="22" t="n">
        <v>4500000</v>
      </c>
      <c r="U794" s="20" t="n">
        <v>0</v>
      </c>
      <c r="V794" s="20" t="n">
        <v>0</v>
      </c>
      <c r="W794" s="20" t="n">
        <v>0</v>
      </c>
      <c r="X794" s="22" t="n">
        <v>0</v>
      </c>
      <c r="Y794" s="22" t="n">
        <v>0</v>
      </c>
      <c r="Z794" s="22" t="n">
        <v>550000</v>
      </c>
      <c r="AA794" s="22" t="n">
        <v>0</v>
      </c>
      <c r="AB794" s="22" t="n">
        <v>0</v>
      </c>
      <c r="AC794" s="20" t="inlineStr">
        <is>
          <t>LE VIET LAM</t>
        </is>
      </c>
      <c r="AD794" s="20" t="inlineStr">
        <is>
          <t>03401010810105</t>
        </is>
      </c>
      <c r="AE794" s="20" t="inlineStr">
        <is>
          <t>Ngân hàng Thương mại Cổ phần Hàng hải Việt Nam</t>
        </is>
      </c>
      <c r="AF794" s="20" t="inlineStr">
        <is>
          <t>MSB</t>
        </is>
      </c>
      <c r="AG794" s="20" t="inlineStr"/>
      <c r="AH794" s="20" t="inlineStr">
        <is>
          <t>040204019240</t>
        </is>
      </c>
      <c r="AI794" s="20" t="inlineStr">
        <is>
          <t>28.571428571428573%</t>
        </is>
      </c>
      <c r="AJ794" s="20" t="inlineStr">
        <is>
          <t>153231-02-1007/K1225/311022</t>
        </is>
      </c>
      <c r="AK794" s="20" t="inlineStr">
        <is>
          <t>Hợp đồng lao động Xác định thời hạn</t>
        </is>
      </c>
      <c r="AL794" s="20" t="inlineStr">
        <is>
          <t>2023-01-29</t>
        </is>
      </c>
    </row>
    <row r="795">
      <c r="A795" s="20" t="inlineStr">
        <is>
          <t>125544</t>
        </is>
      </c>
      <c r="B795" s="20" t="inlineStr">
        <is>
          <t>Đào Xuân Hiệu</t>
        </is>
      </c>
      <c r="C795" s="20" t="inlineStr">
        <is>
          <t>125544-03</t>
        </is>
      </c>
      <c r="D795" s="20" t="inlineStr">
        <is>
          <t>1007</t>
        </is>
      </c>
      <c r="E795" s="20" t="inlineStr">
        <is>
          <t>FOXCONN</t>
        </is>
      </c>
      <c r="F795" s="21" t="inlineStr">
        <is>
          <t>2002-06-30</t>
        </is>
      </c>
      <c r="G795" s="20" t="inlineStr">
        <is>
          <t>OLD</t>
        </is>
      </c>
      <c r="H795" s="21" t="inlineStr">
        <is>
          <t>2021-12-22</t>
        </is>
      </c>
      <c r="I795" s="21" t="inlineStr"/>
      <c r="J795" s="20" t="inlineStr"/>
      <c r="K795" s="20" t="inlineStr">
        <is>
          <t>Công nhân</t>
        </is>
      </c>
      <c r="L795" s="20" t="inlineStr">
        <is>
          <t>Công nhân</t>
        </is>
      </c>
      <c r="M795" s="20" t="inlineStr"/>
      <c r="N795" s="20" t="inlineStr">
        <is>
          <t>LC1</t>
        </is>
      </c>
      <c r="O795" s="20" t="inlineStr">
        <is>
          <t>M-GROSS</t>
        </is>
      </c>
      <c r="P795" s="20" t="inlineStr"/>
      <c r="Q795" s="20" t="inlineStr">
        <is>
          <t>0</t>
        </is>
      </c>
      <c r="R795" s="22" t="n">
        <v>0</v>
      </c>
      <c r="S795" s="22" t="n">
        <v>4500000</v>
      </c>
      <c r="T795" s="22" t="n">
        <v>4500000</v>
      </c>
      <c r="U795" s="20" t="n">
        <v>0</v>
      </c>
      <c r="V795" s="20" t="n">
        <v>0</v>
      </c>
      <c r="W795" s="20" t="n">
        <v>0</v>
      </c>
      <c r="X795" s="22" t="n">
        <v>0</v>
      </c>
      <c r="Y795" s="22" t="n">
        <v>0</v>
      </c>
      <c r="Z795" s="22" t="n">
        <v>550000</v>
      </c>
      <c r="AA795" s="22" t="n">
        <v>0</v>
      </c>
      <c r="AB795" s="22" t="n">
        <v>0</v>
      </c>
      <c r="AC795" s="20" t="inlineStr">
        <is>
          <t>DAO XUAN HIEU</t>
        </is>
      </c>
      <c r="AD795" s="20" t="inlineStr">
        <is>
          <t>03401010713635</t>
        </is>
      </c>
      <c r="AE795" s="20" t="inlineStr">
        <is>
          <t>Ngân hàng Thương mại Cổ phần Hàng hải Việt Nam</t>
        </is>
      </c>
      <c r="AF795" s="20" t="inlineStr">
        <is>
          <t>MSB</t>
        </is>
      </c>
      <c r="AG795" s="20" t="inlineStr"/>
      <c r="AH795" s="20" t="inlineStr">
        <is>
          <t>188010572</t>
        </is>
      </c>
      <c r="AI795" s="20" t="inlineStr">
        <is>
          <t>14.285714285714286%</t>
        </is>
      </c>
      <c r="AJ795" s="20" t="inlineStr">
        <is>
          <t>125544-02-1007/K1225/311022</t>
        </is>
      </c>
      <c r="AK795" s="20" t="inlineStr">
        <is>
          <t>Hợp đồng lao động Xác định thời hạn</t>
        </is>
      </c>
      <c r="AL795" s="20" t="inlineStr">
        <is>
          <t>2023-01-29</t>
        </is>
      </c>
    </row>
    <row r="796">
      <c r="A796" s="20" t="inlineStr">
        <is>
          <t>122559</t>
        </is>
      </c>
      <c r="B796" s="20" t="inlineStr">
        <is>
          <t>Hoàng Văn Diện</t>
        </is>
      </c>
      <c r="C796" s="20" t="inlineStr">
        <is>
          <t>122559-02</t>
        </is>
      </c>
      <c r="D796" s="20" t="inlineStr">
        <is>
          <t>1007</t>
        </is>
      </c>
      <c r="E796" s="20" t="inlineStr">
        <is>
          <t>FOXCONN</t>
        </is>
      </c>
      <c r="F796" s="21" t="inlineStr">
        <is>
          <t>1998-01-02</t>
        </is>
      </c>
      <c r="G796" s="20" t="inlineStr">
        <is>
          <t>OFF</t>
        </is>
      </c>
      <c r="H796" s="21" t="inlineStr">
        <is>
          <t>2020-07-16</t>
        </is>
      </c>
      <c r="I796" s="21" t="inlineStr">
        <is>
          <t>2023-01-30</t>
        </is>
      </c>
      <c r="J796" s="20" t="inlineStr"/>
      <c r="K796" s="20" t="inlineStr">
        <is>
          <t>Công nhân</t>
        </is>
      </c>
      <c r="L796" s="20" t="inlineStr">
        <is>
          <t>Công nhân</t>
        </is>
      </c>
      <c r="M796" s="20" t="inlineStr"/>
      <c r="N796" s="20" t="inlineStr">
        <is>
          <t>LC1</t>
        </is>
      </c>
      <c r="O796" s="20" t="inlineStr">
        <is>
          <t>M-GROSS</t>
        </is>
      </c>
      <c r="P796" s="20" t="inlineStr"/>
      <c r="Q796" s="20" t="inlineStr">
        <is>
          <t>1</t>
        </is>
      </c>
      <c r="R796" s="22" t="n">
        <v>0</v>
      </c>
      <c r="S796" s="22" t="n">
        <v>4500000</v>
      </c>
      <c r="T796" s="22" t="n">
        <v>4500000</v>
      </c>
      <c r="U796" s="20" t="n">
        <v>0</v>
      </c>
      <c r="V796" s="20" t="n">
        <v>0</v>
      </c>
      <c r="W796" s="20" t="n">
        <v>0</v>
      </c>
      <c r="X796" s="22" t="n">
        <v>0</v>
      </c>
      <c r="Y796" s="22" t="n">
        <v>0</v>
      </c>
      <c r="Z796" s="22" t="n">
        <v>550000</v>
      </c>
      <c r="AA796" s="22" t="n">
        <v>0</v>
      </c>
      <c r="AB796" s="22" t="n">
        <v>0</v>
      </c>
      <c r="AC796" s="20" t="inlineStr"/>
      <c r="AD796" s="20" t="inlineStr"/>
      <c r="AE796" s="20" t="inlineStr"/>
      <c r="AF796" s="20" t="inlineStr"/>
      <c r="AG796" s="20" t="inlineStr"/>
      <c r="AH796" s="20" t="inlineStr">
        <is>
          <t>061036874</t>
        </is>
      </c>
      <c r="AI796" s="20" t="inlineStr">
        <is>
          <t>33.333333333333336%</t>
        </is>
      </c>
      <c r="AJ796" s="20" t="inlineStr">
        <is>
          <t>122559-00-1007/K1225/311022</t>
        </is>
      </c>
      <c r="AK796" s="20" t="inlineStr">
        <is>
          <t>Hợp đồng lao động Xác định thời hạn</t>
        </is>
      </c>
      <c r="AL796" s="20" t="inlineStr">
        <is>
          <t>2023-01-29</t>
        </is>
      </c>
    </row>
    <row r="797">
      <c r="A797" s="20" t="inlineStr">
        <is>
          <t>122563</t>
        </is>
      </c>
      <c r="B797" s="20" t="inlineStr">
        <is>
          <t>Hoàng Thị Hoan</t>
        </is>
      </c>
      <c r="C797" s="20" t="inlineStr">
        <is>
          <t>122563-01</t>
        </is>
      </c>
      <c r="D797" s="20" t="inlineStr">
        <is>
          <t>1007</t>
        </is>
      </c>
      <c r="E797" s="20" t="inlineStr">
        <is>
          <t>FOXCONN</t>
        </is>
      </c>
      <c r="F797" s="21" t="inlineStr">
        <is>
          <t>1992-02-06</t>
        </is>
      </c>
      <c r="G797" s="20" t="inlineStr">
        <is>
          <t>OFF</t>
        </is>
      </c>
      <c r="H797" s="21" t="inlineStr">
        <is>
          <t>2020-07-16</t>
        </is>
      </c>
      <c r="I797" s="21" t="inlineStr">
        <is>
          <t>2023-01-30</t>
        </is>
      </c>
      <c r="J797" s="20" t="inlineStr"/>
      <c r="K797" s="20" t="inlineStr">
        <is>
          <t>Công nhân</t>
        </is>
      </c>
      <c r="L797" s="20" t="inlineStr">
        <is>
          <t>Công nhân</t>
        </is>
      </c>
      <c r="M797" s="20" t="inlineStr"/>
      <c r="N797" s="20" t="inlineStr">
        <is>
          <t>LC9</t>
        </is>
      </c>
      <c r="O797" s="20" t="inlineStr">
        <is>
          <t>M-GROSS</t>
        </is>
      </c>
      <c r="P797" s="20" t="inlineStr"/>
      <c r="Q797" s="20" t="inlineStr">
        <is>
          <t>1</t>
        </is>
      </c>
      <c r="R797" s="22" t="n">
        <v>0</v>
      </c>
      <c r="S797" s="22" t="n">
        <v>4500000</v>
      </c>
      <c r="T797" s="22" t="n">
        <v>4500000</v>
      </c>
      <c r="U797" s="20" t="n">
        <v>0</v>
      </c>
      <c r="V797" s="20" t="n">
        <v>0</v>
      </c>
      <c r="W797" s="20" t="n">
        <v>0</v>
      </c>
      <c r="X797" s="22" t="n">
        <v>0</v>
      </c>
      <c r="Y797" s="22" t="n">
        <v>0</v>
      </c>
      <c r="Z797" s="22" t="n">
        <v>550000</v>
      </c>
      <c r="AA797" s="22" t="n">
        <v>0</v>
      </c>
      <c r="AB797" s="22" t="n">
        <v>0</v>
      </c>
      <c r="AC797" s="20" t="inlineStr">
        <is>
          <t>HOANG THI HOAN</t>
        </is>
      </c>
      <c r="AD797" s="20" t="inlineStr">
        <is>
          <t>03401010706824</t>
        </is>
      </c>
      <c r="AE797" s="20" t="inlineStr">
        <is>
          <t>Ngân hàng Thương mại Cổ phần Hàng hải Việt Nam</t>
        </is>
      </c>
      <c r="AF797" s="20" t="inlineStr">
        <is>
          <t>MSB</t>
        </is>
      </c>
      <c r="AG797" s="20" t="inlineStr">
        <is>
          <t>MARITIMEBANK CN NINH HIEP HA NOI</t>
        </is>
      </c>
      <c r="AH797" s="20" t="inlineStr">
        <is>
          <t>085032812</t>
        </is>
      </c>
      <c r="AI797" s="20" t="inlineStr">
        <is>
          <t>20.0%</t>
        </is>
      </c>
      <c r="AJ797" s="20" t="inlineStr">
        <is>
          <t>122563-04-1007/K1225/311022</t>
        </is>
      </c>
      <c r="AK797" s="20" t="inlineStr">
        <is>
          <t>Hợp đồng không xác định thời hạn</t>
        </is>
      </c>
      <c r="AL797" s="20" t="inlineStr">
        <is>
          <t>Không xác định</t>
        </is>
      </c>
    </row>
    <row r="798">
      <c r="A798" s="20" t="inlineStr">
        <is>
          <t>120955</t>
        </is>
      </c>
      <c r="B798" s="20" t="inlineStr">
        <is>
          <t>Nguyễn Văn Tuấn</t>
        </is>
      </c>
      <c r="C798" s="20" t="inlineStr">
        <is>
          <t>120955-01</t>
        </is>
      </c>
      <c r="D798" s="20" t="inlineStr">
        <is>
          <t>1007</t>
        </is>
      </c>
      <c r="E798" s="20" t="inlineStr">
        <is>
          <t>FOXCONN</t>
        </is>
      </c>
      <c r="F798" s="21" t="inlineStr">
        <is>
          <t>1999-08-01</t>
        </is>
      </c>
      <c r="G798" s="20" t="inlineStr">
        <is>
          <t>OFF</t>
        </is>
      </c>
      <c r="H798" s="21" t="inlineStr">
        <is>
          <t>2020-06-25</t>
        </is>
      </c>
      <c r="I798" s="21" t="inlineStr">
        <is>
          <t>2023-01-30</t>
        </is>
      </c>
      <c r="J798" s="20" t="inlineStr"/>
      <c r="K798" s="20" t="inlineStr">
        <is>
          <t>Công nhân</t>
        </is>
      </c>
      <c r="L798" s="20" t="inlineStr">
        <is>
          <t>Công nhân</t>
        </is>
      </c>
      <c r="M798" s="20" t="inlineStr"/>
      <c r="N798" s="20" t="inlineStr">
        <is>
          <t>LC9</t>
        </is>
      </c>
      <c r="O798" s="20" t="inlineStr">
        <is>
          <t>M-GROSS</t>
        </is>
      </c>
      <c r="P798" s="20" t="inlineStr"/>
      <c r="Q798" s="20" t="inlineStr">
        <is>
          <t>1</t>
        </is>
      </c>
      <c r="R798" s="22" t="n">
        <v>0</v>
      </c>
      <c r="S798" s="22" t="n">
        <v>4500000</v>
      </c>
      <c r="T798" s="22" t="n">
        <v>4500000</v>
      </c>
      <c r="U798" s="20" t="n">
        <v>0</v>
      </c>
      <c r="V798" s="20" t="n">
        <v>0</v>
      </c>
      <c r="W798" s="20" t="n">
        <v>0</v>
      </c>
      <c r="X798" s="22" t="n">
        <v>0</v>
      </c>
      <c r="Y798" s="22" t="n">
        <v>0</v>
      </c>
      <c r="Z798" s="22" t="n">
        <v>550000</v>
      </c>
      <c r="AA798" s="22" t="n">
        <v>0</v>
      </c>
      <c r="AB798" s="22" t="n">
        <v>0</v>
      </c>
      <c r="AC798" s="20" t="inlineStr">
        <is>
          <t>NGUYEN VAN TUAN</t>
        </is>
      </c>
      <c r="AD798" s="20" t="inlineStr">
        <is>
          <t>03401010705911</t>
        </is>
      </c>
      <c r="AE798" s="20" t="inlineStr">
        <is>
          <t>Ngân hàng Thương mại Cổ phần Hàng hải Việt Nam</t>
        </is>
      </c>
      <c r="AF798" s="20" t="inlineStr">
        <is>
          <t>MSB</t>
        </is>
      </c>
      <c r="AG798" s="20" t="inlineStr"/>
      <c r="AH798" s="20" t="inlineStr">
        <is>
          <t>091891369</t>
        </is>
      </c>
      <c r="AI798" s="20" t="inlineStr">
        <is>
          <t>20.0%</t>
        </is>
      </c>
      <c r="AJ798" s="20" t="inlineStr">
        <is>
          <t>120955-03-1007/K1225/311022</t>
        </is>
      </c>
      <c r="AK798" s="20" t="inlineStr">
        <is>
          <t>Hợp đồng không xác định thời hạn</t>
        </is>
      </c>
      <c r="AL798" s="20" t="inlineStr">
        <is>
          <t>Không xác định</t>
        </is>
      </c>
    </row>
    <row r="799">
      <c r="A799" s="20" t="inlineStr">
        <is>
          <t>153214</t>
        </is>
      </c>
      <c r="B799" s="20" t="inlineStr">
        <is>
          <t>Lang Văn Đức</t>
        </is>
      </c>
      <c r="C799" s="20" t="inlineStr">
        <is>
          <t>153214-01</t>
        </is>
      </c>
      <c r="D799" s="20" t="inlineStr">
        <is>
          <t>1007</t>
        </is>
      </c>
      <c r="E799" s="20" t="inlineStr">
        <is>
          <t>FOXCONN</t>
        </is>
      </c>
      <c r="F799" s="21" t="inlineStr">
        <is>
          <t>2001-09-27</t>
        </is>
      </c>
      <c r="G799" s="20" t="inlineStr">
        <is>
          <t>OFF</t>
        </is>
      </c>
      <c r="H799" s="21" t="inlineStr">
        <is>
          <t>2022-07-29</t>
        </is>
      </c>
      <c r="I799" s="21" t="inlineStr">
        <is>
          <t>2023-01-10</t>
        </is>
      </c>
      <c r="J799" s="20" t="inlineStr"/>
      <c r="K799" s="20" t="inlineStr">
        <is>
          <t>Công nhân</t>
        </is>
      </c>
      <c r="L799" s="20" t="inlineStr">
        <is>
          <t>Công nhân</t>
        </is>
      </c>
      <c r="M799" s="20" t="inlineStr"/>
      <c r="N799" s="20" t="inlineStr">
        <is>
          <t>LC1</t>
        </is>
      </c>
      <c r="O799" s="20" t="inlineStr">
        <is>
          <t>M-GROSS</t>
        </is>
      </c>
      <c r="P799" s="20" t="inlineStr"/>
      <c r="Q799" s="20" t="inlineStr">
        <is>
          <t>0</t>
        </is>
      </c>
      <c r="R799" s="22" t="n">
        <v>0</v>
      </c>
      <c r="S799" s="22" t="n">
        <v>4500000</v>
      </c>
      <c r="T799" s="22" t="n">
        <v>4500000</v>
      </c>
      <c r="U799" s="20" t="n">
        <v>0</v>
      </c>
      <c r="V799" s="20" t="n">
        <v>0</v>
      </c>
      <c r="W799" s="20" t="n">
        <v>0</v>
      </c>
      <c r="X799" s="22" t="n">
        <v>0</v>
      </c>
      <c r="Y799" s="22" t="n">
        <v>0</v>
      </c>
      <c r="Z799" s="22" t="n">
        <v>550000</v>
      </c>
      <c r="AA799" s="22" t="n">
        <v>0</v>
      </c>
      <c r="AB799" s="22" t="n">
        <v>0</v>
      </c>
      <c r="AC799" s="20" t="inlineStr">
        <is>
          <t>LANG VAN DUC</t>
        </is>
      </c>
      <c r="AD799" s="20" t="inlineStr">
        <is>
          <t>03401010809949</t>
        </is>
      </c>
      <c r="AE799" s="20" t="inlineStr">
        <is>
          <t>Ngân hàng Thương mại Cổ phần Hàng hải Việt Nam</t>
        </is>
      </c>
      <c r="AF799" s="20" t="inlineStr">
        <is>
          <t>MSB</t>
        </is>
      </c>
      <c r="AG799" s="20" t="inlineStr"/>
      <c r="AH799" s="20" t="inlineStr">
        <is>
          <t>040201002938</t>
        </is>
      </c>
      <c r="AI799" s="20" t="inlineStr">
        <is>
          <t>71.42857142857143%</t>
        </is>
      </c>
      <c r="AJ799" s="20" t="inlineStr">
        <is>
          <t>153214-02-1007/K1225/311022</t>
        </is>
      </c>
      <c r="AK799" s="20" t="inlineStr">
        <is>
          <t>Hợp đồng lao động Xác định thời hạn</t>
        </is>
      </c>
      <c r="AL799" s="20" t="inlineStr">
        <is>
          <t>2023-01-29</t>
        </is>
      </c>
    </row>
    <row r="800">
      <c r="A800" s="20" t="inlineStr">
        <is>
          <t>153199</t>
        </is>
      </c>
      <c r="B800" s="20" t="inlineStr">
        <is>
          <t>Nông Văn Hoàng</t>
        </is>
      </c>
      <c r="C800" s="20" t="inlineStr">
        <is>
          <t>153199-01</t>
        </is>
      </c>
      <c r="D800" s="20" t="inlineStr">
        <is>
          <t>1007</t>
        </is>
      </c>
      <c r="E800" s="20" t="inlineStr">
        <is>
          <t>FOXCONN</t>
        </is>
      </c>
      <c r="F800" s="21" t="inlineStr">
        <is>
          <t>1991-07-13</t>
        </is>
      </c>
      <c r="G800" s="20" t="inlineStr">
        <is>
          <t>OFF</t>
        </is>
      </c>
      <c r="H800" s="21" t="inlineStr">
        <is>
          <t>2022-07-29</t>
        </is>
      </c>
      <c r="I800" s="21" t="inlineStr">
        <is>
          <t>2023-01-29</t>
        </is>
      </c>
      <c r="J800" s="20" t="inlineStr"/>
      <c r="K800" s="20" t="inlineStr">
        <is>
          <t>Công nhân</t>
        </is>
      </c>
      <c r="L800" s="20" t="inlineStr">
        <is>
          <t>Công nhân</t>
        </is>
      </c>
      <c r="M800" s="20" t="inlineStr"/>
      <c r="N800" s="20" t="inlineStr">
        <is>
          <t>LC1</t>
        </is>
      </c>
      <c r="O800" s="20" t="inlineStr">
        <is>
          <t>M-GROSS</t>
        </is>
      </c>
      <c r="P800" s="20" t="inlineStr"/>
      <c r="Q800" s="20" t="inlineStr">
        <is>
          <t>0</t>
        </is>
      </c>
      <c r="R800" s="22" t="n">
        <v>0</v>
      </c>
      <c r="S800" s="22" t="n">
        <v>4500000</v>
      </c>
      <c r="T800" s="22" t="n">
        <v>4500000</v>
      </c>
      <c r="U800" s="20" t="n">
        <v>0</v>
      </c>
      <c r="V800" s="20" t="n">
        <v>0</v>
      </c>
      <c r="W800" s="20" t="n">
        <v>0</v>
      </c>
      <c r="X800" s="22" t="n">
        <v>0</v>
      </c>
      <c r="Y800" s="22" t="n">
        <v>0</v>
      </c>
      <c r="Z800" s="22" t="n">
        <v>550000</v>
      </c>
      <c r="AA800" s="22" t="n">
        <v>0</v>
      </c>
      <c r="AB800" s="22" t="n">
        <v>0</v>
      </c>
      <c r="AC800" s="20" t="inlineStr">
        <is>
          <t>NONG VAN HOANG</t>
        </is>
      </c>
      <c r="AD800" s="20" t="inlineStr">
        <is>
          <t>03401010809800</t>
        </is>
      </c>
      <c r="AE800" s="20" t="inlineStr">
        <is>
          <t>Ngân hàng Thương mại Cổ phần Hàng hải Việt Nam</t>
        </is>
      </c>
      <c r="AF800" s="20" t="inlineStr">
        <is>
          <t>MSB</t>
        </is>
      </c>
      <c r="AG800" s="20" t="inlineStr"/>
      <c r="AH800" s="20" t="inlineStr">
        <is>
          <t>008091009944</t>
        </is>
      </c>
      <c r="AI800" s="20" t="inlineStr">
        <is>
          <t>71.42857142857143%</t>
        </is>
      </c>
      <c r="AJ800" s="20" t="inlineStr">
        <is>
          <t>153199-02-1007/K1225/311022</t>
        </is>
      </c>
      <c r="AK800" s="20" t="inlineStr">
        <is>
          <t>Hợp đồng lao động Xác định thời hạn</t>
        </is>
      </c>
      <c r="AL800" s="20" t="inlineStr">
        <is>
          <t>2023-01-29</t>
        </is>
      </c>
    </row>
    <row r="801">
      <c r="A801" s="20" t="inlineStr">
        <is>
          <t>149997</t>
        </is>
      </c>
      <c r="B801" s="20" t="inlineStr">
        <is>
          <t>Trần Hoàng Sơn</t>
        </is>
      </c>
      <c r="C801" s="20" t="inlineStr">
        <is>
          <t>149997-02</t>
        </is>
      </c>
      <c r="D801" s="20" t="inlineStr">
        <is>
          <t>1007</t>
        </is>
      </c>
      <c r="E801" s="20" t="inlineStr">
        <is>
          <t>FOXCONN</t>
        </is>
      </c>
      <c r="F801" s="21" t="inlineStr">
        <is>
          <t>2001-07-07</t>
        </is>
      </c>
      <c r="G801" s="20" t="inlineStr">
        <is>
          <t>OFF</t>
        </is>
      </c>
      <c r="H801" s="21" t="inlineStr">
        <is>
          <t>2022-04-09</t>
        </is>
      </c>
      <c r="I801" s="21" t="inlineStr">
        <is>
          <t>2023-01-08</t>
        </is>
      </c>
      <c r="J801" s="20" t="inlineStr"/>
      <c r="K801" s="20" t="inlineStr">
        <is>
          <t>Công nhân</t>
        </is>
      </c>
      <c r="L801" s="20" t="inlineStr">
        <is>
          <t>Công nhân</t>
        </is>
      </c>
      <c r="M801" s="20" t="inlineStr"/>
      <c r="N801" s="20" t="inlineStr">
        <is>
          <t>LC1</t>
        </is>
      </c>
      <c r="O801" s="20" t="inlineStr">
        <is>
          <t>M-GROSS</t>
        </is>
      </c>
      <c r="P801" s="20" t="inlineStr"/>
      <c r="Q801" s="20" t="inlineStr">
        <is>
          <t>0</t>
        </is>
      </c>
      <c r="R801" s="22" t="n">
        <v>0</v>
      </c>
      <c r="S801" s="22" t="n">
        <v>4500000</v>
      </c>
      <c r="T801" s="22" t="n">
        <v>4500000</v>
      </c>
      <c r="U801" s="20" t="n">
        <v>0</v>
      </c>
      <c r="V801" s="20" t="n">
        <v>0</v>
      </c>
      <c r="W801" s="20" t="n">
        <v>0</v>
      </c>
      <c r="X801" s="22" t="n">
        <v>0</v>
      </c>
      <c r="Y801" s="22" t="n">
        <v>0</v>
      </c>
      <c r="Z801" s="22" t="n">
        <v>550000</v>
      </c>
      <c r="AA801" s="22" t="n">
        <v>0</v>
      </c>
      <c r="AB801" s="22" t="n">
        <v>0</v>
      </c>
      <c r="AC801" s="20" t="inlineStr">
        <is>
          <t>TRAN HOANG SON</t>
        </is>
      </c>
      <c r="AD801" s="20" t="inlineStr">
        <is>
          <t>03401010788558</t>
        </is>
      </c>
      <c r="AE801" s="20" t="inlineStr">
        <is>
          <t>Ngân hàng Thương mại Cổ phần Hàng hải Việt Nam</t>
        </is>
      </c>
      <c r="AF801" s="20" t="inlineStr">
        <is>
          <t>MSB</t>
        </is>
      </c>
      <c r="AG801" s="20" t="inlineStr"/>
      <c r="AH801" s="20" t="inlineStr">
        <is>
          <t>020201008053</t>
        </is>
      </c>
      <c r="AI801" s="20" t="inlineStr">
        <is>
          <t>85.71428571428571%</t>
        </is>
      </c>
      <c r="AJ801" s="20" t="inlineStr">
        <is>
          <t>149997-02-1007/K1225/311022</t>
        </is>
      </c>
      <c r="AK801" s="20" t="inlineStr">
        <is>
          <t>Hợp đồng lao động Xác định thời hạn</t>
        </is>
      </c>
      <c r="AL801" s="20" t="inlineStr">
        <is>
          <t>2023-01-29</t>
        </is>
      </c>
    </row>
    <row r="802">
      <c r="A802" s="20" t="inlineStr">
        <is>
          <t>108806</t>
        </is>
      </c>
      <c r="B802" s="20" t="inlineStr">
        <is>
          <t>Vi Văn Huân</t>
        </is>
      </c>
      <c r="C802" s="20" t="inlineStr">
        <is>
          <t>108806-03</t>
        </is>
      </c>
      <c r="D802" s="20" t="inlineStr">
        <is>
          <t>1007</t>
        </is>
      </c>
      <c r="E802" s="20" t="inlineStr">
        <is>
          <t>FOXCONN</t>
        </is>
      </c>
      <c r="F802" s="21" t="inlineStr">
        <is>
          <t>1995-06-06</t>
        </is>
      </c>
      <c r="G802" s="20" t="inlineStr">
        <is>
          <t>OFF</t>
        </is>
      </c>
      <c r="H802" s="21" t="inlineStr">
        <is>
          <t>2022-07-29</t>
        </is>
      </c>
      <c r="I802" s="21" t="inlineStr">
        <is>
          <t>2023-01-30</t>
        </is>
      </c>
      <c r="J802" s="20" t="inlineStr"/>
      <c r="K802" s="20" t="inlineStr">
        <is>
          <t>Công nhân</t>
        </is>
      </c>
      <c r="L802" s="20" t="inlineStr">
        <is>
          <t>Công nhân</t>
        </is>
      </c>
      <c r="M802" s="20" t="inlineStr"/>
      <c r="N802" s="20" t="inlineStr">
        <is>
          <t>LC1</t>
        </is>
      </c>
      <c r="O802" s="20" t="inlineStr">
        <is>
          <t>M-GROSS</t>
        </is>
      </c>
      <c r="P802" s="20" t="inlineStr"/>
      <c r="Q802" s="20" t="inlineStr">
        <is>
          <t>0</t>
        </is>
      </c>
      <c r="R802" s="22" t="n">
        <v>0</v>
      </c>
      <c r="S802" s="22" t="n">
        <v>4500000</v>
      </c>
      <c r="T802" s="22" t="n">
        <v>4500000</v>
      </c>
      <c r="U802" s="20" t="n">
        <v>0</v>
      </c>
      <c r="V802" s="20" t="n">
        <v>0</v>
      </c>
      <c r="W802" s="20" t="n">
        <v>0</v>
      </c>
      <c r="X802" s="22" t="n">
        <v>0</v>
      </c>
      <c r="Y802" s="22" t="n">
        <v>0</v>
      </c>
      <c r="Z802" s="22" t="n">
        <v>550000</v>
      </c>
      <c r="AA802" s="22" t="n">
        <v>0</v>
      </c>
      <c r="AB802" s="22" t="n">
        <v>0</v>
      </c>
      <c r="AC802" s="20" t="inlineStr"/>
      <c r="AD802" s="20" t="inlineStr"/>
      <c r="AE802" s="20" t="inlineStr"/>
      <c r="AF802" s="20" t="inlineStr"/>
      <c r="AG802" s="20" t="inlineStr"/>
      <c r="AH802" s="20" t="inlineStr">
        <is>
          <t>174753689</t>
        </is>
      </c>
      <c r="AI802" s="20" t="inlineStr">
        <is>
          <t>66.66666666666667%</t>
        </is>
      </c>
      <c r="AJ802" s="20" t="inlineStr">
        <is>
          <t>108806-02-1007/K1225/311022</t>
        </is>
      </c>
      <c r="AK802" s="20" t="inlineStr">
        <is>
          <t>Hợp đồng lao động Xác định thời hạn</t>
        </is>
      </c>
      <c r="AL802" s="20" t="inlineStr">
        <is>
          <t>2023-01-29</t>
        </is>
      </c>
    </row>
    <row r="803">
      <c r="A803" s="20" t="inlineStr">
        <is>
          <t>153275</t>
        </is>
      </c>
      <c r="B803" s="20" t="inlineStr">
        <is>
          <t>Lý Văn Phương</t>
        </is>
      </c>
      <c r="C803" s="20" t="inlineStr">
        <is>
          <t>153275-01</t>
        </is>
      </c>
      <c r="D803" s="20" t="inlineStr">
        <is>
          <t>1007</t>
        </is>
      </c>
      <c r="E803" s="20" t="inlineStr">
        <is>
          <t>FOXCONN</t>
        </is>
      </c>
      <c r="F803" s="21" t="inlineStr">
        <is>
          <t>2004-06-09</t>
        </is>
      </c>
      <c r="G803" s="20" t="inlineStr">
        <is>
          <t>OFF</t>
        </is>
      </c>
      <c r="H803" s="21" t="inlineStr">
        <is>
          <t>2022-07-30</t>
        </is>
      </c>
      <c r="I803" s="21" t="inlineStr">
        <is>
          <t>2023-01-30</t>
        </is>
      </c>
      <c r="J803" s="20" t="inlineStr"/>
      <c r="K803" s="20" t="inlineStr">
        <is>
          <t>Công nhân</t>
        </is>
      </c>
      <c r="L803" s="20" t="inlineStr">
        <is>
          <t>Công nhân</t>
        </is>
      </c>
      <c r="M803" s="20" t="inlineStr"/>
      <c r="N803" s="20" t="inlineStr">
        <is>
          <t>LC1</t>
        </is>
      </c>
      <c r="O803" s="20" t="inlineStr">
        <is>
          <t>M-GROSS</t>
        </is>
      </c>
      <c r="P803" s="20" t="inlineStr"/>
      <c r="Q803" s="20" t="inlineStr">
        <is>
          <t>0</t>
        </is>
      </c>
      <c r="R803" s="22" t="n">
        <v>0</v>
      </c>
      <c r="S803" s="22" t="n">
        <v>4500000</v>
      </c>
      <c r="T803" s="22" t="n">
        <v>4500000</v>
      </c>
      <c r="U803" s="20" t="n">
        <v>0</v>
      </c>
      <c r="V803" s="20" t="n">
        <v>0</v>
      </c>
      <c r="W803" s="20" t="n">
        <v>0</v>
      </c>
      <c r="X803" s="22" t="n">
        <v>0</v>
      </c>
      <c r="Y803" s="22" t="n">
        <v>0</v>
      </c>
      <c r="Z803" s="22" t="n">
        <v>550000</v>
      </c>
      <c r="AA803" s="22" t="n">
        <v>0</v>
      </c>
      <c r="AB803" s="22" t="n">
        <v>0</v>
      </c>
      <c r="AC803" s="20" t="inlineStr">
        <is>
          <t>LY VAN PHUONG</t>
        </is>
      </c>
      <c r="AD803" s="20" t="inlineStr">
        <is>
          <t>03401010810244</t>
        </is>
      </c>
      <c r="AE803" s="20" t="inlineStr">
        <is>
          <t>Ngân hàng Thương mại Cổ phần Hàng hải Việt Nam</t>
        </is>
      </c>
      <c r="AF803" s="20" t="inlineStr">
        <is>
          <t>MSB</t>
        </is>
      </c>
      <c r="AG803" s="20" t="inlineStr"/>
      <c r="AH803" s="20" t="inlineStr">
        <is>
          <t>020204008551</t>
        </is>
      </c>
      <c r="AI803" s="20" t="inlineStr">
        <is>
          <t>66.66666666666667%</t>
        </is>
      </c>
      <c r="AJ803" s="20" t="inlineStr">
        <is>
          <t>153275-02-1007/K1225/311022</t>
        </is>
      </c>
      <c r="AK803" s="20" t="inlineStr">
        <is>
          <t>Hợp đồng lao động Xác định thời hạn</t>
        </is>
      </c>
      <c r="AL803" s="20" t="inlineStr">
        <is>
          <t>2023-01-29</t>
        </is>
      </c>
    </row>
    <row r="804">
      <c r="A804" s="20" t="inlineStr">
        <is>
          <t>153274</t>
        </is>
      </c>
      <c r="B804" s="20" t="inlineStr">
        <is>
          <t>Tô Ngọc Ánh</t>
        </is>
      </c>
      <c r="C804" s="20" t="inlineStr">
        <is>
          <t>153274-01</t>
        </is>
      </c>
      <c r="D804" s="20" t="inlineStr">
        <is>
          <t>1007</t>
        </is>
      </c>
      <c r="E804" s="20" t="inlineStr">
        <is>
          <t>FOXCONN</t>
        </is>
      </c>
      <c r="F804" s="21" t="inlineStr">
        <is>
          <t>2004-02-17</t>
        </is>
      </c>
      <c r="G804" s="20" t="inlineStr">
        <is>
          <t>OFF</t>
        </is>
      </c>
      <c r="H804" s="21" t="inlineStr">
        <is>
          <t>2022-07-30</t>
        </is>
      </c>
      <c r="I804" s="21" t="inlineStr">
        <is>
          <t>2023-01-14</t>
        </is>
      </c>
      <c r="J804" s="20" t="inlineStr"/>
      <c r="K804" s="20" t="inlineStr">
        <is>
          <t>Công nhân</t>
        </is>
      </c>
      <c r="L804" s="20" t="inlineStr">
        <is>
          <t>Công nhân</t>
        </is>
      </c>
      <c r="M804" s="20" t="inlineStr"/>
      <c r="N804" s="20" t="inlineStr">
        <is>
          <t>LC1</t>
        </is>
      </c>
      <c r="O804" s="20" t="inlineStr">
        <is>
          <t>M-GROSS</t>
        </is>
      </c>
      <c r="P804" s="20" t="inlineStr"/>
      <c r="Q804" s="20" t="inlineStr">
        <is>
          <t>0</t>
        </is>
      </c>
      <c r="R804" s="22" t="n">
        <v>0</v>
      </c>
      <c r="S804" s="22" t="n">
        <v>4500000</v>
      </c>
      <c r="T804" s="22" t="n">
        <v>4500000</v>
      </c>
      <c r="U804" s="20" t="n">
        <v>0</v>
      </c>
      <c r="V804" s="20" t="n">
        <v>0</v>
      </c>
      <c r="W804" s="20" t="n">
        <v>0</v>
      </c>
      <c r="X804" s="22" t="n">
        <v>0</v>
      </c>
      <c r="Y804" s="22" t="n">
        <v>0</v>
      </c>
      <c r="Z804" s="22" t="n">
        <v>550000</v>
      </c>
      <c r="AA804" s="22" t="n">
        <v>0</v>
      </c>
      <c r="AB804" s="22" t="n">
        <v>0</v>
      </c>
      <c r="AC804" s="20" t="inlineStr">
        <is>
          <t>TO NGOC ANH</t>
        </is>
      </c>
      <c r="AD804" s="20" t="inlineStr">
        <is>
          <t>03401010810235</t>
        </is>
      </c>
      <c r="AE804" s="20" t="inlineStr">
        <is>
          <t>Ngân hàng Thương mại Cổ phần Hàng hải Việt Nam</t>
        </is>
      </c>
      <c r="AF804" s="20" t="inlineStr">
        <is>
          <t>MSB</t>
        </is>
      </c>
      <c r="AG804" s="20" t="inlineStr"/>
      <c r="AH804" s="20" t="inlineStr">
        <is>
          <t>020304004364</t>
        </is>
      </c>
      <c r="AI804" s="20" t="inlineStr">
        <is>
          <t>55.55555555555556%</t>
        </is>
      </c>
      <c r="AJ804" s="20" t="inlineStr">
        <is>
          <t>153274-02-1007/K1225/311022</t>
        </is>
      </c>
      <c r="AK804" s="20" t="inlineStr">
        <is>
          <t>Hợp đồng lao động Xác định thời hạn</t>
        </is>
      </c>
      <c r="AL804" s="20" t="inlineStr">
        <is>
          <t>2023-01-29</t>
        </is>
      </c>
    </row>
    <row r="805">
      <c r="A805" s="20" t="inlineStr">
        <is>
          <t>153273</t>
        </is>
      </c>
      <c r="B805" s="20" t="inlineStr">
        <is>
          <t>Chu Thế Huy</t>
        </is>
      </c>
      <c r="C805" s="20" t="inlineStr">
        <is>
          <t>153273-01</t>
        </is>
      </c>
      <c r="D805" s="20" t="inlineStr">
        <is>
          <t>1007</t>
        </is>
      </c>
      <c r="E805" s="20" t="inlineStr">
        <is>
          <t>FOXCONN</t>
        </is>
      </c>
      <c r="F805" s="21" t="inlineStr">
        <is>
          <t>2003-07-22</t>
        </is>
      </c>
      <c r="G805" s="20" t="inlineStr">
        <is>
          <t>OFF</t>
        </is>
      </c>
      <c r="H805" s="21" t="inlineStr">
        <is>
          <t>2022-07-30</t>
        </is>
      </c>
      <c r="I805" s="21" t="inlineStr">
        <is>
          <t>2023-01-01</t>
        </is>
      </c>
      <c r="J805" s="20" t="inlineStr"/>
      <c r="K805" s="20" t="inlineStr">
        <is>
          <t>Công nhân</t>
        </is>
      </c>
      <c r="L805" s="20" t="inlineStr">
        <is>
          <t>Công nhân</t>
        </is>
      </c>
      <c r="M805" s="20" t="inlineStr"/>
      <c r="N805" s="20" t="inlineStr">
        <is>
          <t>LC1</t>
        </is>
      </c>
      <c r="O805" s="20" t="inlineStr">
        <is>
          <t>M-GROSS</t>
        </is>
      </c>
      <c r="P805" s="20" t="inlineStr"/>
      <c r="Q805" s="20" t="inlineStr">
        <is>
          <t>0</t>
        </is>
      </c>
      <c r="R805" s="22" t="n">
        <v>0</v>
      </c>
      <c r="S805" s="22" t="n">
        <v>4500000</v>
      </c>
      <c r="T805" s="22" t="n">
        <v>4500000</v>
      </c>
      <c r="U805" s="20" t="n">
        <v>0</v>
      </c>
      <c r="V805" s="20" t="n">
        <v>0</v>
      </c>
      <c r="W805" s="20" t="n">
        <v>0</v>
      </c>
      <c r="X805" s="22" t="n">
        <v>0</v>
      </c>
      <c r="Y805" s="22" t="n">
        <v>0</v>
      </c>
      <c r="Z805" s="22" t="n">
        <v>550000</v>
      </c>
      <c r="AA805" s="22" t="n">
        <v>0</v>
      </c>
      <c r="AB805" s="22" t="n">
        <v>0</v>
      </c>
      <c r="AC805" s="20" t="inlineStr">
        <is>
          <t>CHU THE HUY</t>
        </is>
      </c>
      <c r="AD805" s="20" t="inlineStr">
        <is>
          <t>03401010810226</t>
        </is>
      </c>
      <c r="AE805" s="20" t="inlineStr">
        <is>
          <t>Ngân hàng Thương mại Cổ phần Hàng hải Việt Nam</t>
        </is>
      </c>
      <c r="AF805" s="20" t="inlineStr">
        <is>
          <t>MSB</t>
        </is>
      </c>
      <c r="AG805" s="20" t="inlineStr"/>
      <c r="AH805" s="20" t="inlineStr">
        <is>
          <t>020203007136</t>
        </is>
      </c>
      <c r="AI805" s="20" t="inlineStr">
        <is>
          <t>55.55555555555556%</t>
        </is>
      </c>
      <c r="AJ805" s="20" t="inlineStr">
        <is>
          <t>153273-02-1007/K1225/311022</t>
        </is>
      </c>
      <c r="AK805" s="20" t="inlineStr">
        <is>
          <t>Hợp đồng lao động Xác định thời hạn</t>
        </is>
      </c>
      <c r="AL805" s="20" t="inlineStr">
        <is>
          <t>2023-01-29</t>
        </is>
      </c>
    </row>
    <row r="806">
      <c r="A806" s="20" t="inlineStr">
        <is>
          <t>153222</t>
        </is>
      </c>
      <c r="B806" s="20" t="inlineStr">
        <is>
          <t>Tòng Văn Quyết</t>
        </is>
      </c>
      <c r="C806" s="20" t="inlineStr">
        <is>
          <t>153222-01</t>
        </is>
      </c>
      <c r="D806" s="20" t="inlineStr">
        <is>
          <t>1007</t>
        </is>
      </c>
      <c r="E806" s="20" t="inlineStr">
        <is>
          <t>FOXCONN</t>
        </is>
      </c>
      <c r="F806" s="21" t="inlineStr">
        <is>
          <t>1994-11-04</t>
        </is>
      </c>
      <c r="G806" s="20" t="inlineStr">
        <is>
          <t>OLD</t>
        </is>
      </c>
      <c r="H806" s="21" t="inlineStr">
        <is>
          <t>2022-07-29</t>
        </is>
      </c>
      <c r="I806" s="21" t="inlineStr"/>
      <c r="J806" s="20" t="inlineStr"/>
      <c r="K806" s="20" t="inlineStr">
        <is>
          <t>Công nhân</t>
        </is>
      </c>
      <c r="L806" s="20" t="inlineStr">
        <is>
          <t>Công nhân</t>
        </is>
      </c>
      <c r="M806" s="20" t="inlineStr"/>
      <c r="N806" s="20" t="inlineStr">
        <is>
          <t>LC1</t>
        </is>
      </c>
      <c r="O806" s="20" t="inlineStr">
        <is>
          <t>M-GROSS</t>
        </is>
      </c>
      <c r="P806" s="20" t="inlineStr"/>
      <c r="Q806" s="20" t="inlineStr">
        <is>
          <t>0</t>
        </is>
      </c>
      <c r="R806" s="22" t="n">
        <v>0</v>
      </c>
      <c r="S806" s="22" t="n">
        <v>4500000</v>
      </c>
      <c r="T806" s="22" t="n">
        <v>4500000</v>
      </c>
      <c r="U806" s="20" t="n">
        <v>0</v>
      </c>
      <c r="V806" s="20" t="n">
        <v>0</v>
      </c>
      <c r="W806" s="20" t="n">
        <v>0</v>
      </c>
      <c r="X806" s="22" t="n">
        <v>0</v>
      </c>
      <c r="Y806" s="22" t="n">
        <v>0</v>
      </c>
      <c r="Z806" s="22" t="n">
        <v>550000</v>
      </c>
      <c r="AA806" s="22" t="n">
        <v>0</v>
      </c>
      <c r="AB806" s="22" t="n">
        <v>0</v>
      </c>
      <c r="AC806" s="20" t="inlineStr">
        <is>
          <t>TONG VAN QUYET</t>
        </is>
      </c>
      <c r="AD806" s="20" t="inlineStr">
        <is>
          <t>03401010810048</t>
        </is>
      </c>
      <c r="AE806" s="20" t="inlineStr">
        <is>
          <t>Ngân hàng Thương mại Cổ phần Hàng hải Việt Nam</t>
        </is>
      </c>
      <c r="AF806" s="20" t="inlineStr">
        <is>
          <t>MSB</t>
        </is>
      </c>
      <c r="AG806" s="20" t="inlineStr"/>
      <c r="AH806" s="20" t="inlineStr">
        <is>
          <t>014094013516</t>
        </is>
      </c>
      <c r="AI806" s="20" t="inlineStr">
        <is>
          <t>71.42857142857143%</t>
        </is>
      </c>
      <c r="AJ806" s="20" t="inlineStr">
        <is>
          <t>153222-02-1007/K1225/311022</t>
        </is>
      </c>
      <c r="AK806" s="20" t="inlineStr">
        <is>
          <t>Hợp đồng lao động Xác định thời hạn</t>
        </is>
      </c>
      <c r="AL806" s="20" t="inlineStr">
        <is>
          <t>2023-01-29</t>
        </is>
      </c>
    </row>
    <row r="807">
      <c r="A807" s="20" t="inlineStr">
        <is>
          <t>153269</t>
        </is>
      </c>
      <c r="B807" s="20" t="inlineStr">
        <is>
          <t>Chương Văn Nhân</t>
        </is>
      </c>
      <c r="C807" s="20" t="inlineStr">
        <is>
          <t>153269-01</t>
        </is>
      </c>
      <c r="D807" s="20" t="inlineStr">
        <is>
          <t>1007</t>
        </is>
      </c>
      <c r="E807" s="20" t="inlineStr">
        <is>
          <t>FOXCONN</t>
        </is>
      </c>
      <c r="F807" s="21" t="inlineStr">
        <is>
          <t>2003-01-08</t>
        </is>
      </c>
      <c r="G807" s="20" t="inlineStr">
        <is>
          <t>OLD</t>
        </is>
      </c>
      <c r="H807" s="21" t="inlineStr">
        <is>
          <t>2022-07-30</t>
        </is>
      </c>
      <c r="I807" s="21" t="inlineStr"/>
      <c r="J807" s="20" t="inlineStr"/>
      <c r="K807" s="20" t="inlineStr">
        <is>
          <t>Công nhân</t>
        </is>
      </c>
      <c r="L807" s="20" t="inlineStr">
        <is>
          <t>Công nhân</t>
        </is>
      </c>
      <c r="M807" s="20" t="inlineStr"/>
      <c r="N807" s="20" t="inlineStr">
        <is>
          <t>LC1</t>
        </is>
      </c>
      <c r="O807" s="20" t="inlineStr">
        <is>
          <t>M-GROSS</t>
        </is>
      </c>
      <c r="P807" s="20" t="inlineStr"/>
      <c r="Q807" s="20" t="inlineStr">
        <is>
          <t>0</t>
        </is>
      </c>
      <c r="R807" s="22" t="n">
        <v>0</v>
      </c>
      <c r="S807" s="22" t="n">
        <v>4500000</v>
      </c>
      <c r="T807" s="22" t="n">
        <v>4500000</v>
      </c>
      <c r="U807" s="20" t="n">
        <v>0</v>
      </c>
      <c r="V807" s="20" t="n">
        <v>0</v>
      </c>
      <c r="W807" s="20" t="n">
        <v>0</v>
      </c>
      <c r="X807" s="22" t="n">
        <v>0</v>
      </c>
      <c r="Y807" s="22" t="n">
        <v>0</v>
      </c>
      <c r="Z807" s="22" t="n">
        <v>550000</v>
      </c>
      <c r="AA807" s="22" t="n">
        <v>0</v>
      </c>
      <c r="AB807" s="22" t="n">
        <v>0</v>
      </c>
      <c r="AC807" s="20" t="inlineStr">
        <is>
          <t>CHUONG VAN NHAN</t>
        </is>
      </c>
      <c r="AD807" s="20" t="inlineStr">
        <is>
          <t>03401010810196</t>
        </is>
      </c>
      <c r="AE807" s="20" t="inlineStr">
        <is>
          <t>Ngân hàng Thương mại Cổ phần Hàng hải Việt Nam</t>
        </is>
      </c>
      <c r="AF807" s="20" t="inlineStr">
        <is>
          <t>MSB</t>
        </is>
      </c>
      <c r="AG807" s="20" t="inlineStr"/>
      <c r="AH807" s="20" t="inlineStr">
        <is>
          <t>002203002970</t>
        </is>
      </c>
      <c r="AI807" s="20" t="inlineStr">
        <is>
          <t>33.333333333333336%</t>
        </is>
      </c>
      <c r="AJ807" s="20" t="inlineStr">
        <is>
          <t>153269-02-1007/K1225/311022</t>
        </is>
      </c>
      <c r="AK807" s="20" t="inlineStr">
        <is>
          <t>Hợp đồng lao động Xác định thời hạn</t>
        </is>
      </c>
      <c r="AL807" s="20" t="inlineStr">
        <is>
          <t>2023-01-29</t>
        </is>
      </c>
    </row>
    <row r="808">
      <c r="A808" s="20" t="inlineStr">
        <is>
          <t>153267</t>
        </is>
      </c>
      <c r="B808" s="20" t="inlineStr">
        <is>
          <t>Hà Văn Thoại</t>
        </is>
      </c>
      <c r="C808" s="20" t="inlineStr">
        <is>
          <t>153267-01</t>
        </is>
      </c>
      <c r="D808" s="20" t="inlineStr">
        <is>
          <t>1007</t>
        </is>
      </c>
      <c r="E808" s="20" t="inlineStr">
        <is>
          <t>FOXCONN</t>
        </is>
      </c>
      <c r="F808" s="21" t="inlineStr">
        <is>
          <t>2002-07-14</t>
        </is>
      </c>
      <c r="G808" s="20" t="inlineStr">
        <is>
          <t>OFF</t>
        </is>
      </c>
      <c r="H808" s="21" t="inlineStr">
        <is>
          <t>2022-07-30</t>
        </is>
      </c>
      <c r="I808" s="21" t="inlineStr">
        <is>
          <t>2022-11-14</t>
        </is>
      </c>
      <c r="J808" s="20" t="inlineStr"/>
      <c r="K808" s="20" t="inlineStr">
        <is>
          <t>Công nhân</t>
        </is>
      </c>
      <c r="L808" s="20" t="inlineStr">
        <is>
          <t>Công nhân</t>
        </is>
      </c>
      <c r="M808" s="20" t="inlineStr"/>
      <c r="N808" s="20" t="inlineStr">
        <is>
          <t>LC1</t>
        </is>
      </c>
      <c r="O808" s="20" t="inlineStr">
        <is>
          <t>M-GROSS</t>
        </is>
      </c>
      <c r="P808" s="20" t="inlineStr"/>
      <c r="Q808" s="20" t="inlineStr">
        <is>
          <t>0</t>
        </is>
      </c>
      <c r="R808" s="22" t="n">
        <v>0</v>
      </c>
      <c r="S808" s="22" t="n">
        <v>4500000</v>
      </c>
      <c r="T808" s="22" t="n">
        <v>4500000</v>
      </c>
      <c r="U808" s="20" t="n">
        <v>0</v>
      </c>
      <c r="V808" s="20" t="n">
        <v>0</v>
      </c>
      <c r="W808" s="20" t="n">
        <v>0</v>
      </c>
      <c r="X808" s="22" t="n">
        <v>0</v>
      </c>
      <c r="Y808" s="22" t="n">
        <v>0</v>
      </c>
      <c r="Z808" s="22" t="n">
        <v>550000</v>
      </c>
      <c r="AA808" s="22" t="n">
        <v>0</v>
      </c>
      <c r="AB808" s="22" t="n">
        <v>0</v>
      </c>
      <c r="AC808" s="20" t="inlineStr">
        <is>
          <t>HA VAN THOAI</t>
        </is>
      </c>
      <c r="AD808" s="20" t="inlineStr">
        <is>
          <t>03401010810187</t>
        </is>
      </c>
      <c r="AE808" s="20" t="inlineStr">
        <is>
          <t>Ngân hàng Thương mại Cổ phần Hàng hải Việt Nam</t>
        </is>
      </c>
      <c r="AF808" s="20" t="inlineStr">
        <is>
          <t>MSB</t>
        </is>
      </c>
      <c r="AG808" s="20" t="inlineStr"/>
      <c r="AH808" s="20" t="inlineStr">
        <is>
          <t>008202006348</t>
        </is>
      </c>
      <c r="AI808" s="20" t="inlineStr">
        <is>
          <t>66.66666666666667%</t>
        </is>
      </c>
      <c r="AJ808" s="20" t="inlineStr">
        <is>
          <t>153267-02-1007/K1225/311022</t>
        </is>
      </c>
      <c r="AK808" s="20" t="inlineStr">
        <is>
          <t>Hợp đồng lao động Xác định thời hạn</t>
        </is>
      </c>
      <c r="AL808" s="20" t="inlineStr">
        <is>
          <t>2023-01-29</t>
        </is>
      </c>
    </row>
    <row r="809">
      <c r="A809" s="20" t="inlineStr">
        <is>
          <t>153207</t>
        </is>
      </c>
      <c r="B809" s="20" t="inlineStr">
        <is>
          <t>Nguyễn Văn Thành</t>
        </is>
      </c>
      <c r="C809" s="20" t="inlineStr">
        <is>
          <t>153207-01</t>
        </is>
      </c>
      <c r="D809" s="20" t="inlineStr">
        <is>
          <t>1007</t>
        </is>
      </c>
      <c r="E809" s="20" t="inlineStr">
        <is>
          <t>FOXCONN</t>
        </is>
      </c>
      <c r="F809" s="21" t="inlineStr">
        <is>
          <t>2004-07-13</t>
        </is>
      </c>
      <c r="G809" s="20" t="inlineStr">
        <is>
          <t>OFF</t>
        </is>
      </c>
      <c r="H809" s="21" t="inlineStr">
        <is>
          <t>2022-07-29</t>
        </is>
      </c>
      <c r="I809" s="21" t="inlineStr">
        <is>
          <t>2023-01-14</t>
        </is>
      </c>
      <c r="J809" s="20" t="inlineStr"/>
      <c r="K809" s="20" t="inlineStr">
        <is>
          <t>Công nhân</t>
        </is>
      </c>
      <c r="L809" s="20" t="inlineStr">
        <is>
          <t>Công nhân</t>
        </is>
      </c>
      <c r="M809" s="20" t="inlineStr"/>
      <c r="N809" s="20" t="inlineStr">
        <is>
          <t>LC1</t>
        </is>
      </c>
      <c r="O809" s="20" t="inlineStr">
        <is>
          <t>M-GROSS</t>
        </is>
      </c>
      <c r="P809" s="20" t="inlineStr"/>
      <c r="Q809" s="20" t="inlineStr">
        <is>
          <t>0</t>
        </is>
      </c>
      <c r="R809" s="22" t="n">
        <v>0</v>
      </c>
      <c r="S809" s="22" t="n">
        <v>4500000</v>
      </c>
      <c r="T809" s="22" t="n">
        <v>4500000</v>
      </c>
      <c r="U809" s="20" t="n">
        <v>0</v>
      </c>
      <c r="V809" s="20" t="n">
        <v>0</v>
      </c>
      <c r="W809" s="20" t="n">
        <v>0</v>
      </c>
      <c r="X809" s="22" t="n">
        <v>0</v>
      </c>
      <c r="Y809" s="22" t="n">
        <v>0</v>
      </c>
      <c r="Z809" s="22" t="n">
        <v>550000</v>
      </c>
      <c r="AA809" s="22" t="n">
        <v>0</v>
      </c>
      <c r="AB809" s="22" t="n">
        <v>0</v>
      </c>
      <c r="AC809" s="20" t="inlineStr">
        <is>
          <t>NGUYEN VAN THANH</t>
        </is>
      </c>
      <c r="AD809" s="20" t="inlineStr">
        <is>
          <t>03401010809882</t>
        </is>
      </c>
      <c r="AE809" s="20" t="inlineStr">
        <is>
          <t>Ngân hàng Thương mại Cổ phần Hàng hải Việt Nam</t>
        </is>
      </c>
      <c r="AF809" s="20" t="inlineStr">
        <is>
          <t>MSB</t>
        </is>
      </c>
      <c r="AG809" s="20" t="inlineStr"/>
      <c r="AH809" s="20" t="inlineStr">
        <is>
          <t>040204021084</t>
        </is>
      </c>
      <c r="AI809" s="20" t="inlineStr">
        <is>
          <t>85.71428571428571%</t>
        </is>
      </c>
      <c r="AJ809" s="20" t="inlineStr">
        <is>
          <t>153207-02-1007/K1225/311022</t>
        </is>
      </c>
      <c r="AK809" s="20" t="inlineStr">
        <is>
          <t>Hợp đồng lao động Xác định thời hạn</t>
        </is>
      </c>
      <c r="AL809" s="20" t="inlineStr">
        <is>
          <t>2023-01-29</t>
        </is>
      </c>
    </row>
    <row r="810">
      <c r="A810" s="20" t="inlineStr">
        <is>
          <t>153206</t>
        </is>
      </c>
      <c r="B810" s="20" t="inlineStr">
        <is>
          <t>Nguyễn Văn Công</t>
        </is>
      </c>
      <c r="C810" s="20" t="inlineStr">
        <is>
          <t>153206-01</t>
        </is>
      </c>
      <c r="D810" s="20" t="inlineStr">
        <is>
          <t>1007</t>
        </is>
      </c>
      <c r="E810" s="20" t="inlineStr">
        <is>
          <t>FOXCONN</t>
        </is>
      </c>
      <c r="F810" s="21" t="inlineStr">
        <is>
          <t>2004-07-13</t>
        </is>
      </c>
      <c r="G810" s="20" t="inlineStr">
        <is>
          <t>OFF</t>
        </is>
      </c>
      <c r="H810" s="21" t="inlineStr">
        <is>
          <t>2022-07-29</t>
        </is>
      </c>
      <c r="I810" s="21" t="inlineStr">
        <is>
          <t>2023-01-29</t>
        </is>
      </c>
      <c r="J810" s="20" t="inlineStr"/>
      <c r="K810" s="20" t="inlineStr">
        <is>
          <t>Công nhân</t>
        </is>
      </c>
      <c r="L810" s="20" t="inlineStr">
        <is>
          <t>Công nhân</t>
        </is>
      </c>
      <c r="M810" s="20" t="inlineStr"/>
      <c r="N810" s="20" t="inlineStr">
        <is>
          <t>LC1</t>
        </is>
      </c>
      <c r="O810" s="20" t="inlineStr">
        <is>
          <t>M-GROSS</t>
        </is>
      </c>
      <c r="P810" s="20" t="inlineStr"/>
      <c r="Q810" s="20" t="inlineStr">
        <is>
          <t>0</t>
        </is>
      </c>
      <c r="R810" s="22" t="n">
        <v>0</v>
      </c>
      <c r="S810" s="22" t="n">
        <v>4500000</v>
      </c>
      <c r="T810" s="22" t="n">
        <v>4500000</v>
      </c>
      <c r="U810" s="20" t="n">
        <v>0</v>
      </c>
      <c r="V810" s="20" t="n">
        <v>0</v>
      </c>
      <c r="W810" s="20" t="n">
        <v>0</v>
      </c>
      <c r="X810" s="22" t="n">
        <v>0</v>
      </c>
      <c r="Y810" s="22" t="n">
        <v>0</v>
      </c>
      <c r="Z810" s="22" t="n">
        <v>550000</v>
      </c>
      <c r="AA810" s="22" t="n">
        <v>0</v>
      </c>
      <c r="AB810" s="22" t="n">
        <v>0</v>
      </c>
      <c r="AC810" s="20" t="inlineStr">
        <is>
          <t>NGUYEN VAN CONG</t>
        </is>
      </c>
      <c r="AD810" s="20" t="inlineStr">
        <is>
          <t>03401010809873</t>
        </is>
      </c>
      <c r="AE810" s="20" t="inlineStr">
        <is>
          <t>Ngân hàng Thương mại Cổ phần Hàng hải Việt Nam</t>
        </is>
      </c>
      <c r="AF810" s="20" t="inlineStr">
        <is>
          <t>MSB</t>
        </is>
      </c>
      <c r="AG810" s="20" t="inlineStr"/>
      <c r="AH810" s="20" t="inlineStr">
        <is>
          <t>040204005887</t>
        </is>
      </c>
      <c r="AI810" s="20" t="inlineStr">
        <is>
          <t>85.71428571428571%</t>
        </is>
      </c>
      <c r="AJ810" s="20" t="inlineStr">
        <is>
          <t>153206-02-1007/K1225/311022</t>
        </is>
      </c>
      <c r="AK810" s="20" t="inlineStr">
        <is>
          <t>Hợp đồng lao động Xác định thời hạn</t>
        </is>
      </c>
      <c r="AL810" s="20" t="inlineStr">
        <is>
          <t>2023-01-29</t>
        </is>
      </c>
    </row>
    <row r="811">
      <c r="A811" s="20" t="inlineStr">
        <is>
          <t>142880</t>
        </is>
      </c>
      <c r="B811" s="20" t="inlineStr">
        <is>
          <t>Đặng Thị Huyền</t>
        </is>
      </c>
      <c r="C811" s="20" t="inlineStr">
        <is>
          <t>142880-02</t>
        </is>
      </c>
      <c r="D811" s="20" t="inlineStr">
        <is>
          <t>1007</t>
        </is>
      </c>
      <c r="E811" s="20" t="inlineStr">
        <is>
          <t>FOXCONN</t>
        </is>
      </c>
      <c r="F811" s="21" t="inlineStr">
        <is>
          <t>1992-03-05</t>
        </is>
      </c>
      <c r="G811" s="20" t="inlineStr">
        <is>
          <t>OFF</t>
        </is>
      </c>
      <c r="H811" s="21" t="inlineStr">
        <is>
          <t>2021-07-26</t>
        </is>
      </c>
      <c r="I811" s="21" t="inlineStr">
        <is>
          <t>2023-01-23</t>
        </is>
      </c>
      <c r="J811" s="20" t="inlineStr"/>
      <c r="K811" s="20" t="inlineStr">
        <is>
          <t>Công nhân</t>
        </is>
      </c>
      <c r="L811" s="20" t="inlineStr">
        <is>
          <t>Công nhân</t>
        </is>
      </c>
      <c r="M811" s="20" t="inlineStr"/>
      <c r="N811" s="20" t="inlineStr">
        <is>
          <t>LC1</t>
        </is>
      </c>
      <c r="O811" s="20" t="inlineStr">
        <is>
          <t>M-GROSS</t>
        </is>
      </c>
      <c r="P811" s="20" t="inlineStr"/>
      <c r="Q811" s="20" t="inlineStr">
        <is>
          <t>0</t>
        </is>
      </c>
      <c r="R811" s="22" t="n">
        <v>0</v>
      </c>
      <c r="S811" s="22" t="n">
        <v>4500000</v>
      </c>
      <c r="T811" s="22" t="n">
        <v>4500000</v>
      </c>
      <c r="U811" s="20" t="n">
        <v>0</v>
      </c>
      <c r="V811" s="20" t="n">
        <v>0</v>
      </c>
      <c r="W811" s="20" t="n">
        <v>0</v>
      </c>
      <c r="X811" s="22" t="n">
        <v>0</v>
      </c>
      <c r="Y811" s="22" t="n">
        <v>0</v>
      </c>
      <c r="Z811" s="22" t="n">
        <v>550000</v>
      </c>
      <c r="AA811" s="22" t="n">
        <v>0</v>
      </c>
      <c r="AB811" s="22" t="n">
        <v>0</v>
      </c>
      <c r="AC811" s="20" t="inlineStr"/>
      <c r="AD811" s="20" t="inlineStr"/>
      <c r="AE811" s="20" t="inlineStr"/>
      <c r="AF811" s="20" t="inlineStr"/>
      <c r="AG811" s="20" t="inlineStr"/>
      <c r="AH811" s="20" t="inlineStr">
        <is>
          <t>183970423</t>
        </is>
      </c>
      <c r="AI811" s="20" t="inlineStr">
        <is>
          <t>22.22222222222222%</t>
        </is>
      </c>
      <c r="AJ811" s="20" t="inlineStr">
        <is>
          <t>142880-02-1007/K1225/241022</t>
        </is>
      </c>
      <c r="AK811" s="20" t="inlineStr">
        <is>
          <t>Hợp đồng lao động Xác định thời hạn</t>
        </is>
      </c>
      <c r="AL811" s="20" t="inlineStr">
        <is>
          <t>2023-01-22</t>
        </is>
      </c>
    </row>
    <row r="812">
      <c r="A812" s="20" t="inlineStr">
        <is>
          <t>153025</t>
        </is>
      </c>
      <c r="B812" s="20" t="inlineStr">
        <is>
          <t>Vy Văn Ất</t>
        </is>
      </c>
      <c r="C812" s="20" t="inlineStr">
        <is>
          <t>153025-01</t>
        </is>
      </c>
      <c r="D812" s="20" t="inlineStr">
        <is>
          <t>1007</t>
        </is>
      </c>
      <c r="E812" s="20" t="inlineStr">
        <is>
          <t>FOXCONN</t>
        </is>
      </c>
      <c r="F812" s="21" t="inlineStr">
        <is>
          <t>1995-07-03</t>
        </is>
      </c>
      <c r="G812" s="20" t="inlineStr">
        <is>
          <t>OFF</t>
        </is>
      </c>
      <c r="H812" s="21" t="inlineStr">
        <is>
          <t>2022-07-22</t>
        </is>
      </c>
      <c r="I812" s="21" t="inlineStr">
        <is>
          <t>2023-01-23</t>
        </is>
      </c>
      <c r="J812" s="20" t="inlineStr"/>
      <c r="K812" s="20" t="inlineStr">
        <is>
          <t>Công nhân</t>
        </is>
      </c>
      <c r="L812" s="20" t="inlineStr">
        <is>
          <t>Công nhân</t>
        </is>
      </c>
      <c r="M812" s="20" t="inlineStr"/>
      <c r="N812" s="20" t="inlineStr">
        <is>
          <t>LC1</t>
        </is>
      </c>
      <c r="O812" s="20" t="inlineStr">
        <is>
          <t>M-GROSS</t>
        </is>
      </c>
      <c r="P812" s="20" t="inlineStr"/>
      <c r="Q812" s="20" t="inlineStr">
        <is>
          <t>0</t>
        </is>
      </c>
      <c r="R812" s="22" t="n">
        <v>0</v>
      </c>
      <c r="S812" s="22" t="n">
        <v>4500000</v>
      </c>
      <c r="T812" s="22" t="n">
        <v>4500000</v>
      </c>
      <c r="U812" s="20" t="n">
        <v>0</v>
      </c>
      <c r="V812" s="20" t="n">
        <v>0</v>
      </c>
      <c r="W812" s="20" t="n">
        <v>0</v>
      </c>
      <c r="X812" s="22" t="n">
        <v>0</v>
      </c>
      <c r="Y812" s="22" t="n">
        <v>0</v>
      </c>
      <c r="Z812" s="22" t="n">
        <v>550000</v>
      </c>
      <c r="AA812" s="22" t="n">
        <v>0</v>
      </c>
      <c r="AB812" s="22" t="n">
        <v>0</v>
      </c>
      <c r="AC812" s="20" t="inlineStr">
        <is>
          <t>VY VAN AT</t>
        </is>
      </c>
      <c r="AD812" s="20" t="inlineStr">
        <is>
          <t>03401010809592</t>
        </is>
      </c>
      <c r="AE812" s="20" t="inlineStr">
        <is>
          <t>Ngân hàng Thương mại Cổ phần Hàng hải Việt Nam</t>
        </is>
      </c>
      <c r="AF812" s="20" t="inlineStr">
        <is>
          <t>MSB</t>
        </is>
      </c>
      <c r="AG812" s="20" t="inlineStr">
        <is>
          <t>MARITIMEBANK CN NINH HIEP HA NOI</t>
        </is>
      </c>
      <c r="AH812" s="20" t="inlineStr">
        <is>
          <t>040095022919</t>
        </is>
      </c>
      <c r="AI812" s="20" t="inlineStr">
        <is>
          <t>71.42857142857143%</t>
        </is>
      </c>
      <c r="AJ812" s="20" t="inlineStr">
        <is>
          <t>153025-02-1007/K1225/241022</t>
        </is>
      </c>
      <c r="AK812" s="20" t="inlineStr">
        <is>
          <t>Hợp đồng lao động Xác định thời hạn</t>
        </is>
      </c>
      <c r="AL812" s="20" t="inlineStr">
        <is>
          <t>2023-01-22</t>
        </is>
      </c>
    </row>
    <row r="813">
      <c r="A813" s="20" t="inlineStr">
        <is>
          <t>153032</t>
        </is>
      </c>
      <c r="B813" s="20" t="inlineStr">
        <is>
          <t>Lò Văn Trường</t>
        </is>
      </c>
      <c r="C813" s="20" t="inlineStr">
        <is>
          <t>153032-01</t>
        </is>
      </c>
      <c r="D813" s="20" t="inlineStr">
        <is>
          <t>1007</t>
        </is>
      </c>
      <c r="E813" s="20" t="inlineStr">
        <is>
          <t>FOXCONN</t>
        </is>
      </c>
      <c r="F813" s="21" t="inlineStr">
        <is>
          <t>2004-05-14</t>
        </is>
      </c>
      <c r="G813" s="20" t="inlineStr">
        <is>
          <t>OFF</t>
        </is>
      </c>
      <c r="H813" s="21" t="inlineStr">
        <is>
          <t>2022-07-22</t>
        </is>
      </c>
      <c r="I813" s="21" t="inlineStr">
        <is>
          <t>2023-01-10</t>
        </is>
      </c>
      <c r="J813" s="20" t="inlineStr"/>
      <c r="K813" s="20" t="inlineStr">
        <is>
          <t>Công nhân</t>
        </is>
      </c>
      <c r="L813" s="20" t="inlineStr">
        <is>
          <t>Công nhân</t>
        </is>
      </c>
      <c r="M813" s="20" t="inlineStr"/>
      <c r="N813" s="20" t="inlineStr">
        <is>
          <t>LC1</t>
        </is>
      </c>
      <c r="O813" s="20" t="inlineStr">
        <is>
          <t>M-GROSS</t>
        </is>
      </c>
      <c r="P813" s="20" t="inlineStr"/>
      <c r="Q813" s="20" t="inlineStr">
        <is>
          <t>0</t>
        </is>
      </c>
      <c r="R813" s="22" t="n">
        <v>0</v>
      </c>
      <c r="S813" s="22" t="n">
        <v>4500000</v>
      </c>
      <c r="T813" s="22" t="n">
        <v>4500000</v>
      </c>
      <c r="U813" s="20" t="n">
        <v>0</v>
      </c>
      <c r="V813" s="20" t="n">
        <v>0</v>
      </c>
      <c r="W813" s="20" t="n">
        <v>0</v>
      </c>
      <c r="X813" s="22" t="n">
        <v>0</v>
      </c>
      <c r="Y813" s="22" t="n">
        <v>0</v>
      </c>
      <c r="Z813" s="22" t="n">
        <v>550000</v>
      </c>
      <c r="AA813" s="22" t="n">
        <v>0</v>
      </c>
      <c r="AB813" s="22" t="n">
        <v>0</v>
      </c>
      <c r="AC813" s="20" t="inlineStr">
        <is>
          <t>LO VAN TRUONG</t>
        </is>
      </c>
      <c r="AD813" s="20" t="inlineStr">
        <is>
          <t>03401010809686</t>
        </is>
      </c>
      <c r="AE813" s="20" t="inlineStr">
        <is>
          <t>Ngân hàng Thương mại Cổ phần Hàng hải Việt Nam</t>
        </is>
      </c>
      <c r="AF813" s="20" t="inlineStr">
        <is>
          <t>MSB</t>
        </is>
      </c>
      <c r="AG813" s="20" t="inlineStr"/>
      <c r="AH813" s="20" t="inlineStr">
        <is>
          <t>015204002475</t>
        </is>
      </c>
      <c r="AI813" s="20" t="inlineStr">
        <is>
          <t>28.571428571428573%</t>
        </is>
      </c>
      <c r="AJ813" s="20" t="inlineStr">
        <is>
          <t>153032-02-1007/K1225/241022</t>
        </is>
      </c>
      <c r="AK813" s="20" t="inlineStr">
        <is>
          <t>Hợp đồng lao động Xác định thời hạn</t>
        </is>
      </c>
      <c r="AL813" s="20" t="inlineStr">
        <is>
          <t>2023-01-22</t>
        </is>
      </c>
    </row>
    <row r="814">
      <c r="A814" s="20" t="inlineStr">
        <is>
          <t>153026</t>
        </is>
      </c>
      <c r="B814" s="20" t="inlineStr">
        <is>
          <t>Ka Thị Lợi</t>
        </is>
      </c>
      <c r="C814" s="20" t="inlineStr">
        <is>
          <t>153026-01</t>
        </is>
      </c>
      <c r="D814" s="20" t="inlineStr">
        <is>
          <t>1007</t>
        </is>
      </c>
      <c r="E814" s="20" t="inlineStr">
        <is>
          <t>FOXCONN</t>
        </is>
      </c>
      <c r="F814" s="21" t="inlineStr">
        <is>
          <t>1999-10-28</t>
        </is>
      </c>
      <c r="G814" s="20" t="inlineStr">
        <is>
          <t>OFF</t>
        </is>
      </c>
      <c r="H814" s="21" t="inlineStr">
        <is>
          <t>2022-07-22</t>
        </is>
      </c>
      <c r="I814" s="21" t="inlineStr">
        <is>
          <t>2023-01-23</t>
        </is>
      </c>
      <c r="J814" s="20" t="inlineStr"/>
      <c r="K814" s="20" t="inlineStr">
        <is>
          <t>Công nhân</t>
        </is>
      </c>
      <c r="L814" s="20" t="inlineStr">
        <is>
          <t>Công nhân</t>
        </is>
      </c>
      <c r="M814" s="20" t="inlineStr"/>
      <c r="N814" s="20" t="inlineStr">
        <is>
          <t>LC1</t>
        </is>
      </c>
      <c r="O814" s="20" t="inlineStr">
        <is>
          <t>M-GROSS</t>
        </is>
      </c>
      <c r="P814" s="20" t="inlineStr"/>
      <c r="Q814" s="20" t="inlineStr">
        <is>
          <t>0</t>
        </is>
      </c>
      <c r="R814" s="22" t="n">
        <v>0</v>
      </c>
      <c r="S814" s="22" t="n">
        <v>4500000</v>
      </c>
      <c r="T814" s="22" t="n">
        <v>4500000</v>
      </c>
      <c r="U814" s="20" t="n">
        <v>0</v>
      </c>
      <c r="V814" s="20" t="n">
        <v>0</v>
      </c>
      <c r="W814" s="20" t="n">
        <v>0</v>
      </c>
      <c r="X814" s="22" t="n">
        <v>0</v>
      </c>
      <c r="Y814" s="22" t="n">
        <v>0</v>
      </c>
      <c r="Z814" s="22" t="n">
        <v>550000</v>
      </c>
      <c r="AA814" s="22" t="n">
        <v>0</v>
      </c>
      <c r="AB814" s="22" t="n">
        <v>0</v>
      </c>
      <c r="AC814" s="20" t="inlineStr">
        <is>
          <t>KA THI LOI</t>
        </is>
      </c>
      <c r="AD814" s="20" t="inlineStr">
        <is>
          <t>03401010809622</t>
        </is>
      </c>
      <c r="AE814" s="20" t="inlineStr">
        <is>
          <t>Ngân hàng Thương mại Cổ phần Hàng hải Việt Nam</t>
        </is>
      </c>
      <c r="AF814" s="20" t="inlineStr">
        <is>
          <t>MSB</t>
        </is>
      </c>
      <c r="AG814" s="20" t="inlineStr">
        <is>
          <t>MARITIMEBANK CN NINH HIEP HA NOI</t>
        </is>
      </c>
      <c r="AH814" s="20" t="inlineStr">
        <is>
          <t>040199023522</t>
        </is>
      </c>
      <c r="AI814" s="20" t="inlineStr">
        <is>
          <t>71.42857142857143%</t>
        </is>
      </c>
      <c r="AJ814" s="20" t="inlineStr">
        <is>
          <t>153026-02-1007/K1225/241022</t>
        </is>
      </c>
      <c r="AK814" s="20" t="inlineStr">
        <is>
          <t>Hợp đồng lao động Xác định thời hạn</t>
        </is>
      </c>
      <c r="AL814" s="20" t="inlineStr">
        <is>
          <t>2023-01-22</t>
        </is>
      </c>
    </row>
    <row r="815">
      <c r="A815" s="20" t="inlineStr">
        <is>
          <t>116524</t>
        </is>
      </c>
      <c r="B815" s="20" t="inlineStr">
        <is>
          <t>Nguyễn Quang Huy</t>
        </is>
      </c>
      <c r="C815" s="20" t="inlineStr">
        <is>
          <t>116524-02</t>
        </is>
      </c>
      <c r="D815" s="20" t="inlineStr">
        <is>
          <t>1007</t>
        </is>
      </c>
      <c r="E815" s="20" t="inlineStr">
        <is>
          <t>FOXCONN</t>
        </is>
      </c>
      <c r="F815" s="21" t="inlineStr">
        <is>
          <t>2001-10-14</t>
        </is>
      </c>
      <c r="G815" s="20" t="inlineStr">
        <is>
          <t>OFF</t>
        </is>
      </c>
      <c r="H815" s="21" t="inlineStr">
        <is>
          <t>2019-10-24</t>
        </is>
      </c>
      <c r="I815" s="21" t="inlineStr">
        <is>
          <t>2023-01-02</t>
        </is>
      </c>
      <c r="J815" s="20" t="inlineStr"/>
      <c r="K815" s="20" t="inlineStr">
        <is>
          <t>Công nhân</t>
        </is>
      </c>
      <c r="L815" s="20" t="inlineStr">
        <is>
          <t>Công nhân</t>
        </is>
      </c>
      <c r="M815" s="20" t="inlineStr"/>
      <c r="N815" s="20" t="inlineStr">
        <is>
          <t>LC1</t>
        </is>
      </c>
      <c r="O815" s="20" t="inlineStr">
        <is>
          <t>M-GROSS</t>
        </is>
      </c>
      <c r="P815" s="20" t="inlineStr"/>
      <c r="Q815" s="20" t="inlineStr">
        <is>
          <t>0</t>
        </is>
      </c>
      <c r="R815" s="22" t="n">
        <v>0</v>
      </c>
      <c r="S815" s="22" t="n">
        <v>4500000</v>
      </c>
      <c r="T815" s="22" t="n">
        <v>4500000</v>
      </c>
      <c r="U815" s="20" t="n">
        <v>0</v>
      </c>
      <c r="V815" s="20" t="n">
        <v>0</v>
      </c>
      <c r="W815" s="20" t="n">
        <v>0</v>
      </c>
      <c r="X815" s="22" t="n">
        <v>0</v>
      </c>
      <c r="Y815" s="22" t="n">
        <v>0</v>
      </c>
      <c r="Z815" s="22" t="n">
        <v>550000</v>
      </c>
      <c r="AA815" s="22" t="n">
        <v>0</v>
      </c>
      <c r="AB815" s="22" t="n">
        <v>0</v>
      </c>
      <c r="AC815" s="20" t="inlineStr"/>
      <c r="AD815" s="20" t="inlineStr"/>
      <c r="AE815" s="20" t="inlineStr"/>
      <c r="AF815" s="20" t="inlineStr"/>
      <c r="AG815" s="20" t="inlineStr"/>
      <c r="AH815" s="20" t="inlineStr">
        <is>
          <t>001201014991</t>
        </is>
      </c>
      <c r="AI815" s="20" t="inlineStr">
        <is>
          <t>33.333333333333336%</t>
        </is>
      </c>
      <c r="AJ815" s="20" t="inlineStr">
        <is>
          <t>116524-01-1007/K1225/241022</t>
        </is>
      </c>
      <c r="AK815" s="20" t="inlineStr">
        <is>
          <t>Hợp đồng lao động Xác định thời hạn</t>
        </is>
      </c>
      <c r="AL815" s="20" t="inlineStr">
        <is>
          <t>2023-01-22</t>
        </is>
      </c>
    </row>
    <row r="816">
      <c r="A816" s="20" t="inlineStr">
        <is>
          <t>153015</t>
        </is>
      </c>
      <c r="B816" s="20" t="inlineStr">
        <is>
          <t>Đàm Quốc Thắng</t>
        </is>
      </c>
      <c r="C816" s="20" t="inlineStr">
        <is>
          <t>153015-01</t>
        </is>
      </c>
      <c r="D816" s="20" t="inlineStr">
        <is>
          <t>1007</t>
        </is>
      </c>
      <c r="E816" s="20" t="inlineStr">
        <is>
          <t>FOXCONN</t>
        </is>
      </c>
      <c r="F816" s="21" t="inlineStr">
        <is>
          <t>1999-09-14</t>
        </is>
      </c>
      <c r="G816" s="20" t="inlineStr">
        <is>
          <t>OFF</t>
        </is>
      </c>
      <c r="H816" s="21" t="inlineStr">
        <is>
          <t>2022-07-22</t>
        </is>
      </c>
      <c r="I816" s="21" t="inlineStr">
        <is>
          <t>2023-01-23</t>
        </is>
      </c>
      <c r="J816" s="20" t="inlineStr"/>
      <c r="K816" s="20" t="inlineStr">
        <is>
          <t>Công nhân</t>
        </is>
      </c>
      <c r="L816" s="20" t="inlineStr">
        <is>
          <t>Công nhân</t>
        </is>
      </c>
      <c r="M816" s="20" t="inlineStr"/>
      <c r="N816" s="20" t="inlineStr">
        <is>
          <t>LC1</t>
        </is>
      </c>
      <c r="O816" s="20" t="inlineStr">
        <is>
          <t>M-GROSS</t>
        </is>
      </c>
      <c r="P816" s="20" t="inlineStr"/>
      <c r="Q816" s="20" t="inlineStr">
        <is>
          <t>0</t>
        </is>
      </c>
      <c r="R816" s="22" t="n">
        <v>0</v>
      </c>
      <c r="S816" s="22" t="n">
        <v>4500000</v>
      </c>
      <c r="T816" s="22" t="n">
        <v>4500000</v>
      </c>
      <c r="U816" s="20" t="n">
        <v>0</v>
      </c>
      <c r="V816" s="20" t="n">
        <v>0</v>
      </c>
      <c r="W816" s="20" t="n">
        <v>0</v>
      </c>
      <c r="X816" s="22" t="n">
        <v>0</v>
      </c>
      <c r="Y816" s="22" t="n">
        <v>0</v>
      </c>
      <c r="Z816" s="22" t="n">
        <v>550000</v>
      </c>
      <c r="AA816" s="22" t="n">
        <v>0</v>
      </c>
      <c r="AB816" s="22" t="n">
        <v>0</v>
      </c>
      <c r="AC816" s="20" t="inlineStr">
        <is>
          <t>DAM QUOC THANG</t>
        </is>
      </c>
      <c r="AD816" s="20" t="inlineStr">
        <is>
          <t>03401010809547</t>
        </is>
      </c>
      <c r="AE816" s="20" t="inlineStr">
        <is>
          <t>Ngân hàng Thương mại Cổ phần Hàng hải Việt Nam</t>
        </is>
      </c>
      <c r="AF816" s="20" t="inlineStr">
        <is>
          <t>MSB</t>
        </is>
      </c>
      <c r="AG816" s="20" t="inlineStr">
        <is>
          <t>MARITIMEBANK CN NINH HIEP HA NOI</t>
        </is>
      </c>
      <c r="AH816" s="20" t="inlineStr">
        <is>
          <t>020099003157</t>
        </is>
      </c>
      <c r="AI816" s="20" t="inlineStr">
        <is>
          <t>85.71428571428571%</t>
        </is>
      </c>
      <c r="AJ816" s="20" t="inlineStr">
        <is>
          <t>153015-02-1007/K1225/241022</t>
        </is>
      </c>
      <c r="AK816" s="20" t="inlineStr">
        <is>
          <t>Hợp đồng lao động Xác định thời hạn</t>
        </is>
      </c>
      <c r="AL816" s="20" t="inlineStr">
        <is>
          <t>2023-01-22</t>
        </is>
      </c>
    </row>
    <row r="817">
      <c r="A817" s="20" t="inlineStr">
        <is>
          <t>150341</t>
        </is>
      </c>
      <c r="B817" s="20" t="inlineStr">
        <is>
          <t>Ma Văn Chung</t>
        </is>
      </c>
      <c r="C817" s="20" t="inlineStr">
        <is>
          <t>150341-02</t>
        </is>
      </c>
      <c r="D817" s="20" t="inlineStr">
        <is>
          <t>1007</t>
        </is>
      </c>
      <c r="E817" s="20" t="inlineStr">
        <is>
          <t>FOXCONN</t>
        </is>
      </c>
      <c r="F817" s="21" t="inlineStr">
        <is>
          <t>1991-11-20</t>
        </is>
      </c>
      <c r="G817" s="20" t="inlineStr">
        <is>
          <t>OFF</t>
        </is>
      </c>
      <c r="H817" s="21" t="inlineStr">
        <is>
          <t>2022-04-22</t>
        </is>
      </c>
      <c r="I817" s="21" t="inlineStr">
        <is>
          <t>2023-01-01</t>
        </is>
      </c>
      <c r="J817" s="20" t="inlineStr"/>
      <c r="K817" s="20" t="inlineStr">
        <is>
          <t>Công nhân</t>
        </is>
      </c>
      <c r="L817" s="20" t="inlineStr">
        <is>
          <t>Công nhân</t>
        </is>
      </c>
      <c r="M817" s="20" t="inlineStr"/>
      <c r="N817" s="20" t="inlineStr">
        <is>
          <t>LC1</t>
        </is>
      </c>
      <c r="O817" s="20" t="inlineStr">
        <is>
          <t>M-GROSS</t>
        </is>
      </c>
      <c r="P817" s="20" t="inlineStr"/>
      <c r="Q817" s="20" t="inlineStr">
        <is>
          <t>0</t>
        </is>
      </c>
      <c r="R817" s="22" t="n">
        <v>0</v>
      </c>
      <c r="S817" s="22" t="n">
        <v>4500000</v>
      </c>
      <c r="T817" s="22" t="n">
        <v>4500000</v>
      </c>
      <c r="U817" s="20" t="n">
        <v>0</v>
      </c>
      <c r="V817" s="20" t="n">
        <v>0</v>
      </c>
      <c r="W817" s="20" t="n">
        <v>0</v>
      </c>
      <c r="X817" s="22" t="n">
        <v>0</v>
      </c>
      <c r="Y817" s="22" t="n">
        <v>0</v>
      </c>
      <c r="Z817" s="22" t="n">
        <v>550000</v>
      </c>
      <c r="AA817" s="22" t="n">
        <v>0</v>
      </c>
      <c r="AB817" s="22" t="n">
        <v>0</v>
      </c>
      <c r="AC817" s="20" t="inlineStr"/>
      <c r="AD817" s="20" t="inlineStr"/>
      <c r="AE817" s="20" t="inlineStr"/>
      <c r="AF817" s="20" t="inlineStr"/>
      <c r="AG817" s="20" t="inlineStr"/>
      <c r="AH817" s="20" t="inlineStr">
        <is>
          <t>002091010250</t>
        </is>
      </c>
      <c r="AI817" s="20" t="inlineStr">
        <is>
          <t>55.55555555555556%</t>
        </is>
      </c>
      <c r="AJ817" s="20" t="inlineStr">
        <is>
          <t>150341-01-1007/K1225/181022</t>
        </is>
      </c>
      <c r="AK817" s="20" t="inlineStr">
        <is>
          <t>Hợp đồng lao động Xác định thời hạn</t>
        </is>
      </c>
      <c r="AL817" s="20" t="inlineStr">
        <is>
          <t>2022-12-31</t>
        </is>
      </c>
    </row>
    <row r="818">
      <c r="A818" s="20" t="inlineStr">
        <is>
          <t>150346</t>
        </is>
      </c>
      <c r="B818" s="20" t="inlineStr">
        <is>
          <t>Hoàng Càn Phin</t>
        </is>
      </c>
      <c r="C818" s="20" t="inlineStr">
        <is>
          <t>150346-02</t>
        </is>
      </c>
      <c r="D818" s="20" t="inlineStr">
        <is>
          <t>1007</t>
        </is>
      </c>
      <c r="E818" s="20" t="inlineStr">
        <is>
          <t>FOXCONN</t>
        </is>
      </c>
      <c r="F818" s="21" t="inlineStr">
        <is>
          <t>1993-12-10</t>
        </is>
      </c>
      <c r="G818" s="20" t="inlineStr">
        <is>
          <t>OFF</t>
        </is>
      </c>
      <c r="H818" s="21" t="inlineStr">
        <is>
          <t>2022-10-17</t>
        </is>
      </c>
      <c r="I818" s="21" t="inlineStr">
        <is>
          <t>2023-01-01</t>
        </is>
      </c>
      <c r="J818" s="20" t="inlineStr"/>
      <c r="K818" s="20" t="inlineStr">
        <is>
          <t>Công nhân</t>
        </is>
      </c>
      <c r="L818" s="20" t="inlineStr">
        <is>
          <t>Công nhân</t>
        </is>
      </c>
      <c r="M818" s="20" t="inlineStr"/>
      <c r="N818" s="20" t="inlineStr">
        <is>
          <t>LC1</t>
        </is>
      </c>
      <c r="O818" s="20" t="inlineStr">
        <is>
          <t>M-GROSS</t>
        </is>
      </c>
      <c r="P818" s="20" t="inlineStr"/>
      <c r="Q818" s="20" t="inlineStr">
        <is>
          <t>0</t>
        </is>
      </c>
      <c r="R818" s="22" t="n">
        <v>0</v>
      </c>
      <c r="S818" s="22" t="n">
        <v>4500000</v>
      </c>
      <c r="T818" s="22" t="n">
        <v>4500000</v>
      </c>
      <c r="U818" s="20" t="n">
        <v>0</v>
      </c>
      <c r="V818" s="20" t="n">
        <v>0</v>
      </c>
      <c r="W818" s="20" t="n">
        <v>0</v>
      </c>
      <c r="X818" s="22" t="n">
        <v>0</v>
      </c>
      <c r="Y818" s="22" t="n">
        <v>0</v>
      </c>
      <c r="Z818" s="22" t="n">
        <v>550000</v>
      </c>
      <c r="AA818" s="22" t="n">
        <v>0</v>
      </c>
      <c r="AB818" s="22" t="n">
        <v>0</v>
      </c>
      <c r="AC818" s="20" t="inlineStr"/>
      <c r="AD818" s="20" t="inlineStr"/>
      <c r="AE818" s="20" t="inlineStr"/>
      <c r="AF818" s="20" t="inlineStr"/>
      <c r="AG818" s="20" t="inlineStr"/>
      <c r="AH818" s="20" t="inlineStr">
        <is>
          <t>002093001393</t>
        </is>
      </c>
      <c r="AI818" s="20" t="inlineStr">
        <is>
          <t>80.0%</t>
        </is>
      </c>
      <c r="AJ818" s="20" t="inlineStr">
        <is>
          <t>150346-01-1007/K1225/171022</t>
        </is>
      </c>
      <c r="AK818" s="20" t="inlineStr">
        <is>
          <t>Hợp đồng lao động Xác định thời hạn</t>
        </is>
      </c>
      <c r="AL818" s="20" t="inlineStr">
        <is>
          <t>2023-01-15</t>
        </is>
      </c>
    </row>
    <row r="819">
      <c r="A819" s="20" t="inlineStr">
        <is>
          <t>150343</t>
        </is>
      </c>
      <c r="B819" s="20" t="inlineStr">
        <is>
          <t>Thào Bình</t>
        </is>
      </c>
      <c r="C819" s="20" t="inlineStr">
        <is>
          <t>150343-02</t>
        </is>
      </c>
      <c r="D819" s="20" t="inlineStr">
        <is>
          <t>1007</t>
        </is>
      </c>
      <c r="E819" s="20" t="inlineStr">
        <is>
          <t>FOXCONN</t>
        </is>
      </c>
      <c r="F819" s="21" t="inlineStr">
        <is>
          <t>2003-03-23</t>
        </is>
      </c>
      <c r="G819" s="20" t="inlineStr">
        <is>
          <t>OFF</t>
        </is>
      </c>
      <c r="H819" s="21" t="inlineStr">
        <is>
          <t>2022-10-17</t>
        </is>
      </c>
      <c r="I819" s="21" t="inlineStr">
        <is>
          <t>2023-01-02</t>
        </is>
      </c>
      <c r="J819" s="20" t="inlineStr"/>
      <c r="K819" s="20" t="inlineStr">
        <is>
          <t>Công nhân</t>
        </is>
      </c>
      <c r="L819" s="20" t="inlineStr">
        <is>
          <t>Công nhân</t>
        </is>
      </c>
      <c r="M819" s="20" t="inlineStr"/>
      <c r="N819" s="20" t="inlineStr">
        <is>
          <t>LC1</t>
        </is>
      </c>
      <c r="O819" s="20" t="inlineStr">
        <is>
          <t>M-GROSS</t>
        </is>
      </c>
      <c r="P819" s="20" t="inlineStr"/>
      <c r="Q819" s="20" t="inlineStr">
        <is>
          <t>0</t>
        </is>
      </c>
      <c r="R819" s="22" t="n">
        <v>0</v>
      </c>
      <c r="S819" s="22" t="n">
        <v>4500000</v>
      </c>
      <c r="T819" s="22" t="n">
        <v>4500000</v>
      </c>
      <c r="U819" s="20" t="n">
        <v>0</v>
      </c>
      <c r="V819" s="20" t="n">
        <v>0</v>
      </c>
      <c r="W819" s="20" t="n">
        <v>0</v>
      </c>
      <c r="X819" s="22" t="n">
        <v>0</v>
      </c>
      <c r="Y819" s="22" t="n">
        <v>0</v>
      </c>
      <c r="Z819" s="22" t="n">
        <v>550000</v>
      </c>
      <c r="AA819" s="22" t="n">
        <v>0</v>
      </c>
      <c r="AB819" s="22" t="n">
        <v>0</v>
      </c>
      <c r="AC819" s="20" t="inlineStr"/>
      <c r="AD819" s="20" t="inlineStr"/>
      <c r="AE819" s="20" t="inlineStr"/>
      <c r="AF819" s="20" t="inlineStr"/>
      <c r="AG819" s="20" t="inlineStr"/>
      <c r="AH819" s="20" t="inlineStr">
        <is>
          <t>063561084</t>
        </is>
      </c>
      <c r="AI819" s="20" t="inlineStr">
        <is>
          <t>50.0%</t>
        </is>
      </c>
      <c r="AJ819" s="20" t="inlineStr">
        <is>
          <t>150343-01-1007/K1225/171022</t>
        </is>
      </c>
      <c r="AK819" s="20" t="inlineStr">
        <is>
          <t>Hợp đồng lao động Xác định thời hạn</t>
        </is>
      </c>
      <c r="AL819" s="20" t="inlineStr">
        <is>
          <t>2023-01-15</t>
        </is>
      </c>
    </row>
    <row r="820">
      <c r="A820" s="20" t="inlineStr">
        <is>
          <t>150342</t>
        </is>
      </c>
      <c r="B820" s="20" t="inlineStr">
        <is>
          <t>Sùng Thị Chu</t>
        </is>
      </c>
      <c r="C820" s="20" t="inlineStr">
        <is>
          <t>150342-02</t>
        </is>
      </c>
      <c r="D820" s="20" t="inlineStr">
        <is>
          <t>1007</t>
        </is>
      </c>
      <c r="E820" s="20" t="inlineStr">
        <is>
          <t>FOXCONN</t>
        </is>
      </c>
      <c r="F820" s="21" t="inlineStr">
        <is>
          <t>2003-06-30</t>
        </is>
      </c>
      <c r="G820" s="20" t="inlineStr">
        <is>
          <t>OFF</t>
        </is>
      </c>
      <c r="H820" s="21" t="inlineStr">
        <is>
          <t>2022-10-17</t>
        </is>
      </c>
      <c r="I820" s="21" t="inlineStr">
        <is>
          <t>2023-01-07</t>
        </is>
      </c>
      <c r="J820" s="20" t="inlineStr"/>
      <c r="K820" s="20" t="inlineStr">
        <is>
          <t>Công nhân</t>
        </is>
      </c>
      <c r="L820" s="20" t="inlineStr">
        <is>
          <t>Công nhân</t>
        </is>
      </c>
      <c r="M820" s="20" t="inlineStr"/>
      <c r="N820" s="20" t="inlineStr">
        <is>
          <t>LC1</t>
        </is>
      </c>
      <c r="O820" s="20" t="inlineStr">
        <is>
          <t>M-GROSS</t>
        </is>
      </c>
      <c r="P820" s="20" t="inlineStr"/>
      <c r="Q820" s="20" t="inlineStr">
        <is>
          <t>0</t>
        </is>
      </c>
      <c r="R820" s="22" t="n">
        <v>0</v>
      </c>
      <c r="S820" s="22" t="n">
        <v>4500000</v>
      </c>
      <c r="T820" s="22" t="n">
        <v>4500000</v>
      </c>
      <c r="U820" s="20" t="n">
        <v>0</v>
      </c>
      <c r="V820" s="20" t="n">
        <v>0</v>
      </c>
      <c r="W820" s="20" t="n">
        <v>0</v>
      </c>
      <c r="X820" s="22" t="n">
        <v>0</v>
      </c>
      <c r="Y820" s="22" t="n">
        <v>0</v>
      </c>
      <c r="Z820" s="22" t="n">
        <v>550000</v>
      </c>
      <c r="AA820" s="22" t="n">
        <v>0</v>
      </c>
      <c r="AB820" s="22" t="n">
        <v>0</v>
      </c>
      <c r="AC820" s="20" t="inlineStr"/>
      <c r="AD820" s="20" t="inlineStr"/>
      <c r="AE820" s="20" t="inlineStr"/>
      <c r="AF820" s="20" t="inlineStr"/>
      <c r="AG820" s="20" t="inlineStr"/>
      <c r="AH820" s="20" t="inlineStr">
        <is>
          <t>010303001364</t>
        </is>
      </c>
      <c r="AI820" s="20" t="inlineStr">
        <is>
          <t>60.0%</t>
        </is>
      </c>
      <c r="AJ820" s="20" t="inlineStr">
        <is>
          <t>150342-01-1007/K1225/171022</t>
        </is>
      </c>
      <c r="AK820" s="20" t="inlineStr">
        <is>
          <t>Hợp đồng lao động Xác định thời hạn</t>
        </is>
      </c>
      <c r="AL820" s="20" t="inlineStr">
        <is>
          <t>2023-01-15</t>
        </is>
      </c>
    </row>
    <row r="821">
      <c r="A821" s="20" t="inlineStr">
        <is>
          <t>150337</t>
        </is>
      </c>
      <c r="B821" s="20" t="inlineStr">
        <is>
          <t>Hà Văn Dộng</t>
        </is>
      </c>
      <c r="C821" s="20" t="inlineStr">
        <is>
          <t>150337-02</t>
        </is>
      </c>
      <c r="D821" s="20" t="inlineStr">
        <is>
          <t>1007</t>
        </is>
      </c>
      <c r="E821" s="20" t="inlineStr">
        <is>
          <t>FOXCONN</t>
        </is>
      </c>
      <c r="F821" s="21" t="inlineStr">
        <is>
          <t>1999-08-14</t>
        </is>
      </c>
      <c r="G821" s="20" t="inlineStr">
        <is>
          <t>OFF</t>
        </is>
      </c>
      <c r="H821" s="21" t="inlineStr">
        <is>
          <t>2022-10-17</t>
        </is>
      </c>
      <c r="I821" s="21" t="inlineStr">
        <is>
          <t>2023-01-01</t>
        </is>
      </c>
      <c r="J821" s="20" t="inlineStr"/>
      <c r="K821" s="20" t="inlineStr">
        <is>
          <t>Công nhân</t>
        </is>
      </c>
      <c r="L821" s="20" t="inlineStr">
        <is>
          <t>Công nhân</t>
        </is>
      </c>
      <c r="M821" s="20" t="inlineStr"/>
      <c r="N821" s="20" t="inlineStr">
        <is>
          <t>LC1</t>
        </is>
      </c>
      <c r="O821" s="20" t="inlineStr">
        <is>
          <t>M-GROSS</t>
        </is>
      </c>
      <c r="P821" s="20" t="inlineStr"/>
      <c r="Q821" s="20" t="inlineStr">
        <is>
          <t>0</t>
        </is>
      </c>
      <c r="R821" s="22" t="n">
        <v>0</v>
      </c>
      <c r="S821" s="22" t="n">
        <v>4500000</v>
      </c>
      <c r="T821" s="22" t="n">
        <v>4500000</v>
      </c>
      <c r="U821" s="20" t="n">
        <v>0</v>
      </c>
      <c r="V821" s="20" t="n">
        <v>0</v>
      </c>
      <c r="W821" s="20" t="n">
        <v>0</v>
      </c>
      <c r="X821" s="22" t="n">
        <v>0</v>
      </c>
      <c r="Y821" s="22" t="n">
        <v>0</v>
      </c>
      <c r="Z821" s="22" t="n">
        <v>550000</v>
      </c>
      <c r="AA821" s="22" t="n">
        <v>0</v>
      </c>
      <c r="AB821" s="22" t="n">
        <v>0</v>
      </c>
      <c r="AC821" s="20" t="inlineStr"/>
      <c r="AD821" s="20" t="inlineStr"/>
      <c r="AE821" s="20" t="inlineStr"/>
      <c r="AF821" s="20" t="inlineStr"/>
      <c r="AG821" s="20" t="inlineStr"/>
      <c r="AH821" s="20" t="inlineStr">
        <is>
          <t>113757645</t>
        </is>
      </c>
      <c r="AI821" s="20" t="inlineStr">
        <is>
          <t>60.0%</t>
        </is>
      </c>
      <c r="AJ821" s="20" t="inlineStr">
        <is>
          <t>150337-01-1007/K1225/171022</t>
        </is>
      </c>
      <c r="AK821" s="20" t="inlineStr">
        <is>
          <t>Hợp đồng lao động Xác định thời hạn</t>
        </is>
      </c>
      <c r="AL821" s="20" t="inlineStr">
        <is>
          <t>2023-01-15</t>
        </is>
      </c>
    </row>
    <row r="822">
      <c r="A822" s="20" t="inlineStr">
        <is>
          <t>150331</t>
        </is>
      </c>
      <c r="B822" s="20" t="inlineStr">
        <is>
          <t>Triệu Văn Hào</t>
        </is>
      </c>
      <c r="C822" s="20" t="inlineStr">
        <is>
          <t>150331-02</t>
        </is>
      </c>
      <c r="D822" s="20" t="inlineStr">
        <is>
          <t>1007</t>
        </is>
      </c>
      <c r="E822" s="20" t="inlineStr">
        <is>
          <t>FOXCONN</t>
        </is>
      </c>
      <c r="F822" s="21" t="inlineStr">
        <is>
          <t>1996-07-01</t>
        </is>
      </c>
      <c r="G822" s="20" t="inlineStr">
        <is>
          <t>OFF</t>
        </is>
      </c>
      <c r="H822" s="21" t="inlineStr">
        <is>
          <t>2022-10-17</t>
        </is>
      </c>
      <c r="I822" s="21" t="inlineStr">
        <is>
          <t>2023-01-01</t>
        </is>
      </c>
      <c r="J822" s="20" t="inlineStr"/>
      <c r="K822" s="20" t="inlineStr">
        <is>
          <t>Công nhân</t>
        </is>
      </c>
      <c r="L822" s="20" t="inlineStr">
        <is>
          <t>Công nhân</t>
        </is>
      </c>
      <c r="M822" s="20" t="inlineStr"/>
      <c r="N822" s="20" t="inlineStr">
        <is>
          <t>LC1</t>
        </is>
      </c>
      <c r="O822" s="20" t="inlineStr">
        <is>
          <t>M-GROSS</t>
        </is>
      </c>
      <c r="P822" s="20" t="inlineStr"/>
      <c r="Q822" s="20" t="inlineStr">
        <is>
          <t>0</t>
        </is>
      </c>
      <c r="R822" s="22" t="n">
        <v>0</v>
      </c>
      <c r="S822" s="22" t="n">
        <v>4500000</v>
      </c>
      <c r="T822" s="22" t="n">
        <v>4500000</v>
      </c>
      <c r="U822" s="20" t="n">
        <v>0</v>
      </c>
      <c r="V822" s="20" t="n">
        <v>0</v>
      </c>
      <c r="W822" s="20" t="n">
        <v>0</v>
      </c>
      <c r="X822" s="22" t="n">
        <v>0</v>
      </c>
      <c r="Y822" s="22" t="n">
        <v>0</v>
      </c>
      <c r="Z822" s="22" t="n">
        <v>550000</v>
      </c>
      <c r="AA822" s="22" t="n">
        <v>0</v>
      </c>
      <c r="AB822" s="22" t="n">
        <v>0</v>
      </c>
      <c r="AC822" s="20" t="inlineStr"/>
      <c r="AD822" s="20" t="inlineStr"/>
      <c r="AE822" s="20" t="inlineStr"/>
      <c r="AF822" s="20" t="inlineStr"/>
      <c r="AG822" s="20" t="inlineStr"/>
      <c r="AH822" s="20" t="inlineStr">
        <is>
          <t>004096005270</t>
        </is>
      </c>
      <c r="AI822" s="20" t="inlineStr">
        <is>
          <t>60.0%</t>
        </is>
      </c>
      <c r="AJ822" s="20" t="inlineStr">
        <is>
          <t>150331-01-1007/K1225/171022</t>
        </is>
      </c>
      <c r="AK822" s="20" t="inlineStr">
        <is>
          <t>Hợp đồng lao động Xác định thời hạn</t>
        </is>
      </c>
      <c r="AL822" s="20" t="inlineStr">
        <is>
          <t>2023-01-15</t>
        </is>
      </c>
    </row>
    <row r="823">
      <c r="A823" s="20" t="inlineStr">
        <is>
          <t>127326</t>
        </is>
      </c>
      <c r="B823" s="20" t="inlineStr">
        <is>
          <t>Nông Văn Quý</t>
        </is>
      </c>
      <c r="C823" s="20" t="inlineStr">
        <is>
          <t>127326-02</t>
        </is>
      </c>
      <c r="D823" s="20" t="inlineStr">
        <is>
          <t>1007</t>
        </is>
      </c>
      <c r="E823" s="20" t="inlineStr">
        <is>
          <t>FOXCONN</t>
        </is>
      </c>
      <c r="F823" s="21" t="inlineStr">
        <is>
          <t>2002-10-08</t>
        </is>
      </c>
      <c r="G823" s="20" t="inlineStr">
        <is>
          <t>OFF</t>
        </is>
      </c>
      <c r="H823" s="21" t="inlineStr">
        <is>
          <t>2022-07-18</t>
        </is>
      </c>
      <c r="I823" s="21" t="inlineStr">
        <is>
          <t>2023-01-01</t>
        </is>
      </c>
      <c r="J823" s="20" t="inlineStr"/>
      <c r="K823" s="20" t="inlineStr">
        <is>
          <t>Công nhân</t>
        </is>
      </c>
      <c r="L823" s="20" t="inlineStr">
        <is>
          <t>Công nhân</t>
        </is>
      </c>
      <c r="M823" s="20" t="inlineStr"/>
      <c r="N823" s="20" t="inlineStr">
        <is>
          <t>LC1</t>
        </is>
      </c>
      <c r="O823" s="20" t="inlineStr">
        <is>
          <t>M-GROSS</t>
        </is>
      </c>
      <c r="P823" s="20" t="inlineStr"/>
      <c r="Q823" s="20" t="inlineStr">
        <is>
          <t>0</t>
        </is>
      </c>
      <c r="R823" s="22" t="n">
        <v>0</v>
      </c>
      <c r="S823" s="22" t="n">
        <v>4500000</v>
      </c>
      <c r="T823" s="22" t="n">
        <v>4500000</v>
      </c>
      <c r="U823" s="20" t="n">
        <v>0</v>
      </c>
      <c r="V823" s="20" t="n">
        <v>0</v>
      </c>
      <c r="W823" s="20" t="n">
        <v>0</v>
      </c>
      <c r="X823" s="22" t="n">
        <v>0</v>
      </c>
      <c r="Y823" s="22" t="n">
        <v>0</v>
      </c>
      <c r="Z823" s="22" t="n">
        <v>550000</v>
      </c>
      <c r="AA823" s="22" t="n">
        <v>0</v>
      </c>
      <c r="AB823" s="22" t="n">
        <v>0</v>
      </c>
      <c r="AC823" s="20" t="inlineStr">
        <is>
          <t>NONG VAN QUY</t>
        </is>
      </c>
      <c r="AD823" s="20" t="inlineStr">
        <is>
          <t>03401010719459</t>
        </is>
      </c>
      <c r="AE823" s="20" t="inlineStr">
        <is>
          <t>Ngân hàng Thương mại Cổ phần Hàng hải Việt Nam</t>
        </is>
      </c>
      <c r="AF823" s="20" t="inlineStr">
        <is>
          <t>MSB</t>
        </is>
      </c>
      <c r="AG823" s="20" t="inlineStr"/>
      <c r="AH823" s="20" t="inlineStr">
        <is>
          <t>071104787</t>
        </is>
      </c>
      <c r="AI823" s="20" t="inlineStr">
        <is>
          <t>85.71428571428571%</t>
        </is>
      </c>
      <c r="AJ823" s="20" t="inlineStr">
        <is>
          <t>127326-02-1007/K1225/171022</t>
        </is>
      </c>
      <c r="AK823" s="20" t="inlineStr">
        <is>
          <t>Hợp đồng lao động Xác định thời hạn</t>
        </is>
      </c>
      <c r="AL823" s="20" t="inlineStr">
        <is>
          <t>2023-01-15</t>
        </is>
      </c>
    </row>
    <row r="824">
      <c r="A824" s="20" t="inlineStr">
        <is>
          <t>152956</t>
        </is>
      </c>
      <c r="B824" s="20" t="inlineStr">
        <is>
          <t>Lữ Thị Ánh Xuân</t>
        </is>
      </c>
      <c r="C824" s="20" t="inlineStr">
        <is>
          <t>152956-01</t>
        </is>
      </c>
      <c r="D824" s="20" t="inlineStr">
        <is>
          <t>1007</t>
        </is>
      </c>
      <c r="E824" s="20" t="inlineStr">
        <is>
          <t>FOXCONN</t>
        </is>
      </c>
      <c r="F824" s="21" t="inlineStr">
        <is>
          <t>2004-02-10</t>
        </is>
      </c>
      <c r="G824" s="20" t="inlineStr">
        <is>
          <t>OFF</t>
        </is>
      </c>
      <c r="H824" s="21" t="inlineStr">
        <is>
          <t>2022-07-19</t>
        </is>
      </c>
      <c r="I824" s="21" t="inlineStr">
        <is>
          <t>2023-01-01</t>
        </is>
      </c>
      <c r="J824" s="20" t="inlineStr"/>
      <c r="K824" s="20" t="inlineStr">
        <is>
          <t>Công nhân</t>
        </is>
      </c>
      <c r="L824" s="20" t="inlineStr">
        <is>
          <t>Công nhân</t>
        </is>
      </c>
      <c r="M824" s="20" t="inlineStr"/>
      <c r="N824" s="20" t="inlineStr">
        <is>
          <t>LC1</t>
        </is>
      </c>
      <c r="O824" s="20" t="inlineStr">
        <is>
          <t>M-GROSS</t>
        </is>
      </c>
      <c r="P824" s="20" t="inlineStr"/>
      <c r="Q824" s="20" t="inlineStr">
        <is>
          <t>0</t>
        </is>
      </c>
      <c r="R824" s="22" t="n">
        <v>0</v>
      </c>
      <c r="S824" s="22" t="n">
        <v>4500000</v>
      </c>
      <c r="T824" s="22" t="n">
        <v>4500000</v>
      </c>
      <c r="U824" s="20" t="n">
        <v>0</v>
      </c>
      <c r="V824" s="20" t="n">
        <v>0</v>
      </c>
      <c r="W824" s="20" t="n">
        <v>0</v>
      </c>
      <c r="X824" s="22" t="n">
        <v>0</v>
      </c>
      <c r="Y824" s="22" t="n">
        <v>0</v>
      </c>
      <c r="Z824" s="22" t="n">
        <v>550000</v>
      </c>
      <c r="AA824" s="22" t="n">
        <v>0</v>
      </c>
      <c r="AB824" s="22" t="n">
        <v>0</v>
      </c>
      <c r="AC824" s="20" t="inlineStr">
        <is>
          <t>LU THI ANH XUAN</t>
        </is>
      </c>
      <c r="AD824" s="20" t="inlineStr">
        <is>
          <t>03401010809293</t>
        </is>
      </c>
      <c r="AE824" s="20" t="inlineStr">
        <is>
          <t>Ngân hàng Thương mại Cổ phần Hàng hải Việt Nam</t>
        </is>
      </c>
      <c r="AF824" s="20" t="inlineStr">
        <is>
          <t>MSB</t>
        </is>
      </c>
      <c r="AG824" s="20" t="inlineStr">
        <is>
          <t>MARITIMEBANK CN NINH HIEP HA NOI</t>
        </is>
      </c>
      <c r="AH824" s="20" t="inlineStr">
        <is>
          <t>038304019093</t>
        </is>
      </c>
      <c r="AI824" s="20" t="inlineStr">
        <is>
          <t>28.571428571428573%</t>
        </is>
      </c>
      <c r="AJ824" s="20" t="inlineStr">
        <is>
          <t>152956-02-1007/K1225/171022</t>
        </is>
      </c>
      <c r="AK824" s="20" t="inlineStr">
        <is>
          <t>Hợp đồng lao động Xác định thời hạn</t>
        </is>
      </c>
      <c r="AL824" s="20" t="inlineStr">
        <is>
          <t>2023-01-15</t>
        </is>
      </c>
    </row>
    <row r="825">
      <c r="A825" s="20" t="inlineStr">
        <is>
          <t>152875</t>
        </is>
      </c>
      <c r="B825" s="20" t="inlineStr">
        <is>
          <t>Hà Đình Khoa</t>
        </is>
      </c>
      <c r="C825" s="20" t="inlineStr">
        <is>
          <t>152875-01</t>
        </is>
      </c>
      <c r="D825" s="20" t="inlineStr">
        <is>
          <t>1007</t>
        </is>
      </c>
      <c r="E825" s="20" t="inlineStr">
        <is>
          <t>FOXCONN</t>
        </is>
      </c>
      <c r="F825" s="21" t="inlineStr">
        <is>
          <t>2003-10-17</t>
        </is>
      </c>
      <c r="G825" s="20" t="inlineStr">
        <is>
          <t>OLD</t>
        </is>
      </c>
      <c r="H825" s="21" t="inlineStr">
        <is>
          <t>2022-07-16</t>
        </is>
      </c>
      <c r="I825" s="21" t="inlineStr"/>
      <c r="J825" s="20" t="inlineStr"/>
      <c r="K825" s="20" t="inlineStr">
        <is>
          <t>Công nhân</t>
        </is>
      </c>
      <c r="L825" s="20" t="inlineStr">
        <is>
          <t>Công nhân</t>
        </is>
      </c>
      <c r="M825" s="20" t="inlineStr"/>
      <c r="N825" s="20" t="inlineStr">
        <is>
          <t>LC1</t>
        </is>
      </c>
      <c r="O825" s="20" t="inlineStr">
        <is>
          <t>M-GROSS</t>
        </is>
      </c>
      <c r="P825" s="20" t="inlineStr"/>
      <c r="Q825" s="20" t="inlineStr">
        <is>
          <t>0</t>
        </is>
      </c>
      <c r="R825" s="22" t="n">
        <v>0</v>
      </c>
      <c r="S825" s="22" t="n">
        <v>4500000</v>
      </c>
      <c r="T825" s="22" t="n">
        <v>4500000</v>
      </c>
      <c r="U825" s="20" t="n">
        <v>0</v>
      </c>
      <c r="V825" s="20" t="n">
        <v>0</v>
      </c>
      <c r="W825" s="20" t="n">
        <v>0</v>
      </c>
      <c r="X825" s="22" t="n">
        <v>0</v>
      </c>
      <c r="Y825" s="22" t="n">
        <v>0</v>
      </c>
      <c r="Z825" s="22" t="n">
        <v>550000</v>
      </c>
      <c r="AA825" s="22" t="n">
        <v>0</v>
      </c>
      <c r="AB825" s="22" t="n">
        <v>0</v>
      </c>
      <c r="AC825" s="20" t="inlineStr">
        <is>
          <t>HA DINH KHOA</t>
        </is>
      </c>
      <c r="AD825" s="20" t="inlineStr">
        <is>
          <t>03401010804814</t>
        </is>
      </c>
      <c r="AE825" s="20" t="inlineStr">
        <is>
          <t>Ngân hàng Thương mại Cổ phần Hàng hải Việt Nam</t>
        </is>
      </c>
      <c r="AF825" s="20" t="inlineStr">
        <is>
          <t>MSB</t>
        </is>
      </c>
      <c r="AG825" s="20" t="inlineStr"/>
      <c r="AH825" s="20" t="inlineStr">
        <is>
          <t>015203002358</t>
        </is>
      </c>
      <c r="AI825" s="20" t="inlineStr">
        <is>
          <t>71.42857142857143%</t>
        </is>
      </c>
      <c r="AJ825" s="20" t="inlineStr">
        <is>
          <t>152875-02-1007/K1225/171022</t>
        </is>
      </c>
      <c r="AK825" s="20" t="inlineStr">
        <is>
          <t>Hợp đồng lao động Xác định thời hạn</t>
        </is>
      </c>
      <c r="AL825" s="20" t="inlineStr">
        <is>
          <t>2023-01-15</t>
        </is>
      </c>
    </row>
    <row r="826">
      <c r="A826" s="20" t="inlineStr">
        <is>
          <t>152992</t>
        </is>
      </c>
      <c r="B826" s="20" t="inlineStr">
        <is>
          <t>Cao Văn Thân</t>
        </is>
      </c>
      <c r="C826" s="20" t="inlineStr">
        <is>
          <t>152992-01</t>
        </is>
      </c>
      <c r="D826" s="20" t="inlineStr">
        <is>
          <t>1007</t>
        </is>
      </c>
      <c r="E826" s="20" t="inlineStr">
        <is>
          <t>FOXCONN</t>
        </is>
      </c>
      <c r="F826" s="21" t="inlineStr">
        <is>
          <t>2004-03-30</t>
        </is>
      </c>
      <c r="G826" s="20" t="inlineStr">
        <is>
          <t>OFF</t>
        </is>
      </c>
      <c r="H826" s="21" t="inlineStr">
        <is>
          <t>2022-07-20</t>
        </is>
      </c>
      <c r="I826" s="21" t="inlineStr">
        <is>
          <t>2022-10-16</t>
        </is>
      </c>
      <c r="J826" s="20" t="inlineStr"/>
      <c r="K826" s="20" t="inlineStr">
        <is>
          <t>Công nhân</t>
        </is>
      </c>
      <c r="L826" s="20" t="inlineStr">
        <is>
          <t>Công nhân</t>
        </is>
      </c>
      <c r="M826" s="20" t="inlineStr"/>
      <c r="N826" s="20" t="inlineStr">
        <is>
          <t>LC1</t>
        </is>
      </c>
      <c r="O826" s="20" t="inlineStr">
        <is>
          <t>M-GROSS</t>
        </is>
      </c>
      <c r="P826" s="20" t="inlineStr"/>
      <c r="Q826" s="20" t="inlineStr">
        <is>
          <t>0</t>
        </is>
      </c>
      <c r="R826" s="22" t="n">
        <v>0</v>
      </c>
      <c r="S826" s="22" t="n">
        <v>4500000</v>
      </c>
      <c r="T826" s="22" t="n">
        <v>4500000</v>
      </c>
      <c r="U826" s="20" t="n">
        <v>0</v>
      </c>
      <c r="V826" s="20" t="n">
        <v>0</v>
      </c>
      <c r="W826" s="20" t="n">
        <v>0</v>
      </c>
      <c r="X826" s="22" t="n">
        <v>0</v>
      </c>
      <c r="Y826" s="22" t="n">
        <v>0</v>
      </c>
      <c r="Z826" s="22" t="n">
        <v>550000</v>
      </c>
      <c r="AA826" s="22" t="n">
        <v>0</v>
      </c>
      <c r="AB826" s="22" t="n">
        <v>0</v>
      </c>
      <c r="AC826" s="20" t="inlineStr">
        <is>
          <t>CAO VAN THAN</t>
        </is>
      </c>
      <c r="AD826" s="20" t="inlineStr">
        <is>
          <t>03401010809417</t>
        </is>
      </c>
      <c r="AE826" s="20" t="inlineStr">
        <is>
          <t>Ngân hàng Thương mại Cổ phần Hàng hải Việt Nam</t>
        </is>
      </c>
      <c r="AF826" s="20" t="inlineStr">
        <is>
          <t>MSB</t>
        </is>
      </c>
      <c r="AG826" s="20" t="inlineStr"/>
      <c r="AH826" s="20" t="inlineStr">
        <is>
          <t>038204006546</t>
        </is>
      </c>
      <c r="AI826" s="20" t="inlineStr">
        <is>
          <t>85.71428571428571%</t>
        </is>
      </c>
      <c r="AJ826" s="20" t="inlineStr">
        <is>
          <t>152992-02-1007/K1225/171022</t>
        </is>
      </c>
      <c r="AK826" s="20" t="inlineStr">
        <is>
          <t>Hợp đồng lao động Xác định thời hạn</t>
        </is>
      </c>
      <c r="AL826" s="20" t="inlineStr">
        <is>
          <t>2023-01-15</t>
        </is>
      </c>
    </row>
    <row r="827">
      <c r="A827" s="20" t="inlineStr">
        <is>
          <t>152833</t>
        </is>
      </c>
      <c r="B827" s="20" t="inlineStr">
        <is>
          <t>Vì Văn Dự</t>
        </is>
      </c>
      <c r="C827" s="20" t="inlineStr">
        <is>
          <t>152833-02</t>
        </is>
      </c>
      <c r="D827" s="20" t="inlineStr">
        <is>
          <t>1007</t>
        </is>
      </c>
      <c r="E827" s="20" t="inlineStr">
        <is>
          <t>FOXCONN</t>
        </is>
      </c>
      <c r="F827" s="21" t="inlineStr">
        <is>
          <t>2000-01-10</t>
        </is>
      </c>
      <c r="G827" s="20" t="inlineStr">
        <is>
          <t>OFF</t>
        </is>
      </c>
      <c r="H827" s="21" t="inlineStr">
        <is>
          <t>2022-07-15</t>
        </is>
      </c>
      <c r="I827" s="21" t="inlineStr">
        <is>
          <t>2022-12-04</t>
        </is>
      </c>
      <c r="J827" s="20" t="inlineStr"/>
      <c r="K827" s="20" t="inlineStr">
        <is>
          <t>Công nhân</t>
        </is>
      </c>
      <c r="L827" s="20" t="inlineStr">
        <is>
          <t>Công nhân</t>
        </is>
      </c>
      <c r="M827" s="20" t="inlineStr"/>
      <c r="N827" s="20" t="inlineStr">
        <is>
          <t>LC1</t>
        </is>
      </c>
      <c r="O827" s="20" t="inlineStr">
        <is>
          <t>M-GROSS</t>
        </is>
      </c>
      <c r="P827" s="20" t="inlineStr"/>
      <c r="Q827" s="20" t="inlineStr">
        <is>
          <t>0</t>
        </is>
      </c>
      <c r="R827" s="22" t="n">
        <v>0</v>
      </c>
      <c r="S827" s="22" t="n">
        <v>4500000</v>
      </c>
      <c r="T827" s="22" t="n">
        <v>4500000</v>
      </c>
      <c r="U827" s="20" t="n">
        <v>0</v>
      </c>
      <c r="V827" s="20" t="n">
        <v>0</v>
      </c>
      <c r="W827" s="20" t="n">
        <v>0</v>
      </c>
      <c r="X827" s="22" t="n">
        <v>0</v>
      </c>
      <c r="Y827" s="22" t="n">
        <v>0</v>
      </c>
      <c r="Z827" s="22" t="n">
        <v>550000</v>
      </c>
      <c r="AA827" s="22" t="n">
        <v>0</v>
      </c>
      <c r="AB827" s="22" t="n">
        <v>0</v>
      </c>
      <c r="AC827" s="20" t="inlineStr"/>
      <c r="AD827" s="20" t="inlineStr"/>
      <c r="AE827" s="20" t="inlineStr"/>
      <c r="AF827" s="20" t="inlineStr"/>
      <c r="AG827" s="20" t="inlineStr"/>
      <c r="AH827" s="20" t="inlineStr">
        <is>
          <t>002200009885</t>
        </is>
      </c>
      <c r="AI827" s="20" t="inlineStr">
        <is>
          <t>22.22222222222222%</t>
        </is>
      </c>
      <c r="AJ827" s="20" t="inlineStr">
        <is>
          <t>152833-02-1007/K1225/171022</t>
        </is>
      </c>
      <c r="AK827" s="20" t="inlineStr">
        <is>
          <t>Hợp đồng lao động Xác định thời hạn</t>
        </is>
      </c>
      <c r="AL827" s="20" t="inlineStr">
        <is>
          <t>2023-01-15</t>
        </is>
      </c>
    </row>
    <row r="828">
      <c r="A828" s="20" t="inlineStr">
        <is>
          <t>150185</t>
        </is>
      </c>
      <c r="B828" s="20" t="inlineStr">
        <is>
          <t>Đặng Thị Nụ</t>
        </is>
      </c>
      <c r="C828" s="20" t="inlineStr">
        <is>
          <t>150185-02</t>
        </is>
      </c>
      <c r="D828" s="20" t="inlineStr">
        <is>
          <t>1007</t>
        </is>
      </c>
      <c r="E828" s="20" t="inlineStr">
        <is>
          <t>FOXCONN</t>
        </is>
      </c>
      <c r="F828" s="21" t="inlineStr">
        <is>
          <t>2003-07-27</t>
        </is>
      </c>
      <c r="G828" s="20" t="inlineStr">
        <is>
          <t>OFF</t>
        </is>
      </c>
      <c r="H828" s="21" t="inlineStr">
        <is>
          <t>2022-10-17</t>
        </is>
      </c>
      <c r="I828" s="21" t="inlineStr">
        <is>
          <t>2023-01-15</t>
        </is>
      </c>
      <c r="J828" s="20" t="inlineStr"/>
      <c r="K828" s="20" t="inlineStr">
        <is>
          <t>Công nhân</t>
        </is>
      </c>
      <c r="L828" s="20" t="inlineStr">
        <is>
          <t>Công nhân</t>
        </is>
      </c>
      <c r="M828" s="20" t="inlineStr"/>
      <c r="N828" s="20" t="inlineStr">
        <is>
          <t>LC1</t>
        </is>
      </c>
      <c r="O828" s="20" t="inlineStr">
        <is>
          <t>M-GROSS</t>
        </is>
      </c>
      <c r="P828" s="20" t="inlineStr"/>
      <c r="Q828" s="20" t="inlineStr">
        <is>
          <t>0</t>
        </is>
      </c>
      <c r="R828" s="22" t="n">
        <v>0</v>
      </c>
      <c r="S828" s="22" t="n">
        <v>4500000</v>
      </c>
      <c r="T828" s="22" t="n">
        <v>4500000</v>
      </c>
      <c r="U828" s="20" t="n">
        <v>0</v>
      </c>
      <c r="V828" s="20" t="n">
        <v>0</v>
      </c>
      <c r="W828" s="20" t="n">
        <v>0</v>
      </c>
      <c r="X828" s="22" t="n">
        <v>0</v>
      </c>
      <c r="Y828" s="22" t="n">
        <v>0</v>
      </c>
      <c r="Z828" s="22" t="n">
        <v>550000</v>
      </c>
      <c r="AA828" s="22" t="n">
        <v>0</v>
      </c>
      <c r="AB828" s="22" t="n">
        <v>0</v>
      </c>
      <c r="AC828" s="20" t="inlineStr"/>
      <c r="AD828" s="20" t="inlineStr"/>
      <c r="AE828" s="20" t="inlineStr"/>
      <c r="AF828" s="20" t="inlineStr"/>
      <c r="AG828" s="20" t="inlineStr"/>
      <c r="AH828" s="20" t="inlineStr">
        <is>
          <t>020303002798</t>
        </is>
      </c>
      <c r="AI828" s="20" t="inlineStr">
        <is>
          <t>55.55555555555556%</t>
        </is>
      </c>
      <c r="AJ828" s="20" t="inlineStr">
        <is>
          <t>150185-01-1007/K1225/171022</t>
        </is>
      </c>
      <c r="AK828" s="20" t="inlineStr">
        <is>
          <t>Hợp đồng lao động Xác định thời hạn</t>
        </is>
      </c>
      <c r="AL828" s="20" t="inlineStr">
        <is>
          <t>2023-01-15</t>
        </is>
      </c>
    </row>
    <row r="829">
      <c r="A829" s="20" t="inlineStr">
        <is>
          <t>150176</t>
        </is>
      </c>
      <c r="B829" s="20" t="inlineStr">
        <is>
          <t>Lê Khắc Quân</t>
        </is>
      </c>
      <c r="C829" s="20" t="inlineStr">
        <is>
          <t>150176-02</t>
        </is>
      </c>
      <c r="D829" s="20" t="inlineStr">
        <is>
          <t>1007</t>
        </is>
      </c>
      <c r="E829" s="20" t="inlineStr">
        <is>
          <t>FOXCONN</t>
        </is>
      </c>
      <c r="F829" s="21" t="inlineStr">
        <is>
          <t>2003-01-22</t>
        </is>
      </c>
      <c r="G829" s="20" t="inlineStr">
        <is>
          <t>OLD</t>
        </is>
      </c>
      <c r="H829" s="21" t="inlineStr">
        <is>
          <t>2022-10-17</t>
        </is>
      </c>
      <c r="I829" s="21" t="inlineStr"/>
      <c r="J829" s="20" t="inlineStr"/>
      <c r="K829" s="20" t="inlineStr">
        <is>
          <t>Công nhân</t>
        </is>
      </c>
      <c r="L829" s="20" t="inlineStr">
        <is>
          <t>Công nhân</t>
        </is>
      </c>
      <c r="M829" s="20" t="inlineStr"/>
      <c r="N829" s="20" t="inlineStr">
        <is>
          <t>LC1</t>
        </is>
      </c>
      <c r="O829" s="20" t="inlineStr">
        <is>
          <t>M-GROSS</t>
        </is>
      </c>
      <c r="P829" s="20" t="inlineStr"/>
      <c r="Q829" s="20" t="inlineStr">
        <is>
          <t>0</t>
        </is>
      </c>
      <c r="R829" s="22" t="n">
        <v>0</v>
      </c>
      <c r="S829" s="22" t="n">
        <v>4500000</v>
      </c>
      <c r="T829" s="22" t="n">
        <v>4500000</v>
      </c>
      <c r="U829" s="20" t="n">
        <v>0</v>
      </c>
      <c r="V829" s="20" t="n">
        <v>0</v>
      </c>
      <c r="W829" s="20" t="n">
        <v>0</v>
      </c>
      <c r="X829" s="22" t="n">
        <v>0</v>
      </c>
      <c r="Y829" s="22" t="n">
        <v>0</v>
      </c>
      <c r="Z829" s="22" t="n">
        <v>550000</v>
      </c>
      <c r="AA829" s="22" t="n">
        <v>0</v>
      </c>
      <c r="AB829" s="22" t="n">
        <v>0</v>
      </c>
      <c r="AC829" s="20" t="inlineStr"/>
      <c r="AD829" s="20" t="inlineStr"/>
      <c r="AE829" s="20" t="inlineStr"/>
      <c r="AF829" s="20" t="inlineStr"/>
      <c r="AG829" s="20" t="inlineStr"/>
      <c r="AH829" s="20" t="inlineStr">
        <is>
          <t>187971103</t>
        </is>
      </c>
      <c r="AI829" s="20" t="inlineStr">
        <is>
          <t>11.11111111111111%</t>
        </is>
      </c>
      <c r="AJ829" s="20" t="inlineStr">
        <is>
          <t>150176-01-1007/K1225/171022</t>
        </is>
      </c>
      <c r="AK829" s="20" t="inlineStr">
        <is>
          <t>Hợp đồng lao động Xác định thời hạn</t>
        </is>
      </c>
      <c r="AL829" s="20" t="inlineStr">
        <is>
          <t>2023-01-15</t>
        </is>
      </c>
    </row>
    <row r="830">
      <c r="A830" s="20" t="inlineStr">
        <is>
          <t>150375</t>
        </is>
      </c>
      <c r="B830" s="20" t="inlineStr">
        <is>
          <t>Sầm Văn Kim</t>
        </is>
      </c>
      <c r="C830" s="20" t="inlineStr">
        <is>
          <t>150375-02</t>
        </is>
      </c>
      <c r="D830" s="20" t="inlineStr">
        <is>
          <t>1007</t>
        </is>
      </c>
      <c r="E830" s="20" t="inlineStr">
        <is>
          <t>FOXCONN</t>
        </is>
      </c>
      <c r="F830" s="21" t="inlineStr">
        <is>
          <t>2002-11-16</t>
        </is>
      </c>
      <c r="G830" s="20" t="inlineStr">
        <is>
          <t>OFF</t>
        </is>
      </c>
      <c r="H830" s="21" t="inlineStr">
        <is>
          <t>2022-10-17</t>
        </is>
      </c>
      <c r="I830" s="21" t="inlineStr">
        <is>
          <t>2023-01-02</t>
        </is>
      </c>
      <c r="J830" s="20" t="inlineStr"/>
      <c r="K830" s="20" t="inlineStr">
        <is>
          <t>Công nhân</t>
        </is>
      </c>
      <c r="L830" s="20" t="inlineStr">
        <is>
          <t>Công nhân</t>
        </is>
      </c>
      <c r="M830" s="20" t="inlineStr"/>
      <c r="N830" s="20" t="inlineStr">
        <is>
          <t>LC1</t>
        </is>
      </c>
      <c r="O830" s="20" t="inlineStr">
        <is>
          <t>M-GROSS</t>
        </is>
      </c>
      <c r="P830" s="20" t="inlineStr"/>
      <c r="Q830" s="20" t="inlineStr">
        <is>
          <t>0</t>
        </is>
      </c>
      <c r="R830" s="22" t="n">
        <v>0</v>
      </c>
      <c r="S830" s="22" t="n">
        <v>4500000</v>
      </c>
      <c r="T830" s="22" t="n">
        <v>4500000</v>
      </c>
      <c r="U830" s="20" t="n">
        <v>0</v>
      </c>
      <c r="V830" s="20" t="n">
        <v>0</v>
      </c>
      <c r="W830" s="20" t="n">
        <v>0</v>
      </c>
      <c r="X830" s="22" t="n">
        <v>0</v>
      </c>
      <c r="Y830" s="22" t="n">
        <v>0</v>
      </c>
      <c r="Z830" s="22" t="n">
        <v>550000</v>
      </c>
      <c r="AA830" s="22" t="n">
        <v>0</v>
      </c>
      <c r="AB830" s="22" t="n">
        <v>0</v>
      </c>
      <c r="AC830" s="20" t="inlineStr"/>
      <c r="AD830" s="20" t="inlineStr"/>
      <c r="AE830" s="20" t="inlineStr"/>
      <c r="AF830" s="20" t="inlineStr"/>
      <c r="AG830" s="20" t="inlineStr"/>
      <c r="AH830" s="20" t="inlineStr">
        <is>
          <t>071100188</t>
        </is>
      </c>
      <c r="AI830" s="20" t="inlineStr">
        <is>
          <t>70.0%</t>
        </is>
      </c>
      <c r="AJ830" s="20" t="inlineStr">
        <is>
          <t>150375-01-1007/K1225/171022</t>
        </is>
      </c>
      <c r="AK830" s="20" t="inlineStr">
        <is>
          <t>Hợp đồng lao động Xác định thời hạn</t>
        </is>
      </c>
      <c r="AL830" s="20" t="inlineStr">
        <is>
          <t>2023-01-15</t>
        </is>
      </c>
    </row>
    <row r="831">
      <c r="A831" s="20" t="inlineStr">
        <is>
          <t>142927</t>
        </is>
      </c>
      <c r="B831" s="20" t="inlineStr">
        <is>
          <t>Hoàng Văn Bin</t>
        </is>
      </c>
      <c r="C831" s="20" t="inlineStr">
        <is>
          <t>142927-03</t>
        </is>
      </c>
      <c r="D831" s="20" t="inlineStr">
        <is>
          <t>1007</t>
        </is>
      </c>
      <c r="E831" s="20" t="inlineStr">
        <is>
          <t>FOXCONN</t>
        </is>
      </c>
      <c r="F831" s="21" t="inlineStr">
        <is>
          <t>2003-03-17</t>
        </is>
      </c>
      <c r="G831" s="20" t="inlineStr">
        <is>
          <t>OFF</t>
        </is>
      </c>
      <c r="H831" s="21" t="inlineStr">
        <is>
          <t>2022-10-17</t>
        </is>
      </c>
      <c r="I831" s="21" t="inlineStr">
        <is>
          <t>2023-01-01</t>
        </is>
      </c>
      <c r="J831" s="20" t="inlineStr"/>
      <c r="K831" s="20" t="inlineStr">
        <is>
          <t>Công nhân</t>
        </is>
      </c>
      <c r="L831" s="20" t="inlineStr">
        <is>
          <t>Công nhân</t>
        </is>
      </c>
      <c r="M831" s="20" t="inlineStr"/>
      <c r="N831" s="20" t="inlineStr">
        <is>
          <t>LC1</t>
        </is>
      </c>
      <c r="O831" s="20" t="inlineStr">
        <is>
          <t>M-GROSS</t>
        </is>
      </c>
      <c r="P831" s="20" t="inlineStr"/>
      <c r="Q831" s="20" t="inlineStr">
        <is>
          <t>0</t>
        </is>
      </c>
      <c r="R831" s="22" t="n">
        <v>0</v>
      </c>
      <c r="S831" s="22" t="n">
        <v>4500000</v>
      </c>
      <c r="T831" s="22" t="n">
        <v>4500000</v>
      </c>
      <c r="U831" s="20" t="n">
        <v>0</v>
      </c>
      <c r="V831" s="20" t="n">
        <v>0</v>
      </c>
      <c r="W831" s="20" t="n">
        <v>0</v>
      </c>
      <c r="X831" s="22" t="n">
        <v>0</v>
      </c>
      <c r="Y831" s="22" t="n">
        <v>0</v>
      </c>
      <c r="Z831" s="22" t="n">
        <v>550000</v>
      </c>
      <c r="AA831" s="22" t="n">
        <v>0</v>
      </c>
      <c r="AB831" s="22" t="n">
        <v>0</v>
      </c>
      <c r="AC831" s="20" t="inlineStr"/>
      <c r="AD831" s="20" t="inlineStr"/>
      <c r="AE831" s="20" t="inlineStr"/>
      <c r="AF831" s="20" t="inlineStr"/>
      <c r="AG831" s="20" t="inlineStr"/>
      <c r="AH831" s="20" t="inlineStr">
        <is>
          <t>004203001351</t>
        </is>
      </c>
      <c r="AI831" s="20" t="inlineStr">
        <is>
          <t>66.66666666666667%</t>
        </is>
      </c>
      <c r="AJ831" s="20" t="inlineStr">
        <is>
          <t>142927-01-1007/K1225/171022</t>
        </is>
      </c>
      <c r="AK831" s="20" t="inlineStr">
        <is>
          <t>Hợp đồng lao động Xác định thời hạn</t>
        </is>
      </c>
      <c r="AL831" s="20" t="inlineStr">
        <is>
          <t>2023-01-15</t>
        </is>
      </c>
    </row>
    <row r="832">
      <c r="A832" s="20" t="inlineStr">
        <is>
          <t>150245</t>
        </is>
      </c>
      <c r="B832" s="20" t="inlineStr">
        <is>
          <t>Đặng Thị Dất</t>
        </is>
      </c>
      <c r="C832" s="20" t="inlineStr">
        <is>
          <t>150245-02</t>
        </is>
      </c>
      <c r="D832" s="20" t="inlineStr">
        <is>
          <t>1007</t>
        </is>
      </c>
      <c r="E832" s="20" t="inlineStr">
        <is>
          <t>FOXCONN</t>
        </is>
      </c>
      <c r="F832" s="21" t="inlineStr">
        <is>
          <t>2001-07-25</t>
        </is>
      </c>
      <c r="G832" s="20" t="inlineStr">
        <is>
          <t>OFF</t>
        </is>
      </c>
      <c r="H832" s="21" t="inlineStr">
        <is>
          <t>2022-10-17</t>
        </is>
      </c>
      <c r="I832" s="21" t="inlineStr">
        <is>
          <t>2023-01-01</t>
        </is>
      </c>
      <c r="J832" s="20" t="inlineStr"/>
      <c r="K832" s="20" t="inlineStr">
        <is>
          <t>Công nhân</t>
        </is>
      </c>
      <c r="L832" s="20" t="inlineStr">
        <is>
          <t>Công nhân</t>
        </is>
      </c>
      <c r="M832" s="20" t="inlineStr"/>
      <c r="N832" s="20" t="inlineStr">
        <is>
          <t>LC1</t>
        </is>
      </c>
      <c r="O832" s="20" t="inlineStr">
        <is>
          <t>M-GROSS</t>
        </is>
      </c>
      <c r="P832" s="20" t="inlineStr"/>
      <c r="Q832" s="20" t="inlineStr">
        <is>
          <t>0</t>
        </is>
      </c>
      <c r="R832" s="22" t="n">
        <v>0</v>
      </c>
      <c r="S832" s="22" t="n">
        <v>4500000</v>
      </c>
      <c r="T832" s="22" t="n">
        <v>4500000</v>
      </c>
      <c r="U832" s="20" t="n">
        <v>0</v>
      </c>
      <c r="V832" s="20" t="n">
        <v>0</v>
      </c>
      <c r="W832" s="20" t="n">
        <v>0</v>
      </c>
      <c r="X832" s="22" t="n">
        <v>0</v>
      </c>
      <c r="Y832" s="22" t="n">
        <v>0</v>
      </c>
      <c r="Z832" s="22" t="n">
        <v>550000</v>
      </c>
      <c r="AA832" s="22" t="n">
        <v>0</v>
      </c>
      <c r="AB832" s="22" t="n">
        <v>0</v>
      </c>
      <c r="AC832" s="20" t="inlineStr"/>
      <c r="AD832" s="20" t="inlineStr"/>
      <c r="AE832" s="20" t="inlineStr"/>
      <c r="AF832" s="20" t="inlineStr"/>
      <c r="AG832" s="20" t="inlineStr"/>
      <c r="AH832" s="20" t="inlineStr">
        <is>
          <t>020301004337</t>
        </is>
      </c>
      <c r="AI832" s="20" t="inlineStr">
        <is>
          <t>60.0%</t>
        </is>
      </c>
      <c r="AJ832" s="20" t="inlineStr">
        <is>
          <t>150245-01-1007/K1225/171022</t>
        </is>
      </c>
      <c r="AK832" s="20" t="inlineStr">
        <is>
          <t>Hợp đồng lao động Xác định thời hạn</t>
        </is>
      </c>
      <c r="AL832" s="20" t="inlineStr">
        <is>
          <t>2023-01-15</t>
        </is>
      </c>
    </row>
    <row r="833">
      <c r="A833" s="20" t="inlineStr">
        <is>
          <t>150201</t>
        </is>
      </c>
      <c r="B833" s="20" t="inlineStr">
        <is>
          <t>Hà Trấn Bằng</t>
        </is>
      </c>
      <c r="C833" s="20" t="inlineStr">
        <is>
          <t>150201-02</t>
        </is>
      </c>
      <c r="D833" s="20" t="inlineStr">
        <is>
          <t>1007</t>
        </is>
      </c>
      <c r="E833" s="20" t="inlineStr">
        <is>
          <t>FOXCONN</t>
        </is>
      </c>
      <c r="F833" s="21" t="inlineStr">
        <is>
          <t>2003-09-01</t>
        </is>
      </c>
      <c r="G833" s="20" t="inlineStr">
        <is>
          <t>OLD</t>
        </is>
      </c>
      <c r="H833" s="21" t="inlineStr">
        <is>
          <t>2022-10-17</t>
        </is>
      </c>
      <c r="I833" s="21" t="inlineStr"/>
      <c r="J833" s="20" t="inlineStr"/>
      <c r="K833" s="20" t="inlineStr">
        <is>
          <t>Công nhân</t>
        </is>
      </c>
      <c r="L833" s="20" t="inlineStr">
        <is>
          <t>Công nhân</t>
        </is>
      </c>
      <c r="M833" s="20" t="inlineStr"/>
      <c r="N833" s="20" t="inlineStr">
        <is>
          <t>LC1</t>
        </is>
      </c>
      <c r="O833" s="20" t="inlineStr">
        <is>
          <t>M-GROSS</t>
        </is>
      </c>
      <c r="P833" s="20" t="inlineStr"/>
      <c r="Q833" s="20" t="inlineStr">
        <is>
          <t>0</t>
        </is>
      </c>
      <c r="R833" s="22" t="n">
        <v>0</v>
      </c>
      <c r="S833" s="22" t="n">
        <v>4500000</v>
      </c>
      <c r="T833" s="22" t="n">
        <v>4500000</v>
      </c>
      <c r="U833" s="20" t="n">
        <v>0</v>
      </c>
      <c r="V833" s="20" t="n">
        <v>0</v>
      </c>
      <c r="W833" s="20" t="n">
        <v>0</v>
      </c>
      <c r="X833" s="22" t="n">
        <v>0</v>
      </c>
      <c r="Y833" s="22" t="n">
        <v>0</v>
      </c>
      <c r="Z833" s="22" t="n">
        <v>550000</v>
      </c>
      <c r="AA833" s="22" t="n">
        <v>0</v>
      </c>
      <c r="AB833" s="22" t="n">
        <v>0</v>
      </c>
      <c r="AC833" s="20" t="inlineStr"/>
      <c r="AD833" s="20" t="inlineStr"/>
      <c r="AE833" s="20" t="inlineStr"/>
      <c r="AF833" s="20" t="inlineStr"/>
      <c r="AG833" s="20" t="inlineStr"/>
      <c r="AH833" s="20" t="inlineStr">
        <is>
          <t>061147303</t>
        </is>
      </c>
      <c r="AI833" s="20" t="inlineStr">
        <is>
          <t>44.44444444444444%</t>
        </is>
      </c>
      <c r="AJ833" s="20" t="inlineStr">
        <is>
          <t>150201-01-1007/K1225/171022</t>
        </is>
      </c>
      <c r="AK833" s="20" t="inlineStr">
        <is>
          <t>Hợp đồng lao động Xác định thời hạn</t>
        </is>
      </c>
      <c r="AL833" s="20" t="inlineStr">
        <is>
          <t>2023-01-15</t>
        </is>
      </c>
    </row>
    <row r="834">
      <c r="A834" s="20" t="inlineStr">
        <is>
          <t>150336</t>
        </is>
      </c>
      <c r="B834" s="20" t="inlineStr">
        <is>
          <t>Ngân Mã Hữu</t>
        </is>
      </c>
      <c r="C834" s="20" t="inlineStr">
        <is>
          <t>150336-02</t>
        </is>
      </c>
      <c r="D834" s="20" t="inlineStr">
        <is>
          <t>1007</t>
        </is>
      </c>
      <c r="E834" s="20" t="inlineStr">
        <is>
          <t>FOXCONN</t>
        </is>
      </c>
      <c r="F834" s="21" t="inlineStr">
        <is>
          <t>2001-08-06</t>
        </is>
      </c>
      <c r="G834" s="20" t="inlineStr">
        <is>
          <t>OLD</t>
        </is>
      </c>
      <c r="H834" s="21" t="inlineStr">
        <is>
          <t>2022-10-17</t>
        </is>
      </c>
      <c r="I834" s="21" t="inlineStr"/>
      <c r="J834" s="20" t="inlineStr"/>
      <c r="K834" s="20" t="inlineStr">
        <is>
          <t>Công nhân</t>
        </is>
      </c>
      <c r="L834" s="20" t="inlineStr">
        <is>
          <t>Công nhân</t>
        </is>
      </c>
      <c r="M834" s="20" t="inlineStr"/>
      <c r="N834" s="20" t="inlineStr">
        <is>
          <t>LC1</t>
        </is>
      </c>
      <c r="O834" s="20" t="inlineStr">
        <is>
          <t>M-GROSS</t>
        </is>
      </c>
      <c r="P834" s="20" t="inlineStr"/>
      <c r="Q834" s="20" t="inlineStr">
        <is>
          <t>0</t>
        </is>
      </c>
      <c r="R834" s="22" t="n">
        <v>0</v>
      </c>
      <c r="S834" s="22" t="n">
        <v>4500000</v>
      </c>
      <c r="T834" s="22" t="n">
        <v>4500000</v>
      </c>
      <c r="U834" s="20" t="n">
        <v>0</v>
      </c>
      <c r="V834" s="20" t="n">
        <v>0</v>
      </c>
      <c r="W834" s="20" t="n">
        <v>0</v>
      </c>
      <c r="X834" s="22" t="n">
        <v>0</v>
      </c>
      <c r="Y834" s="22" t="n">
        <v>0</v>
      </c>
      <c r="Z834" s="22" t="n">
        <v>550000</v>
      </c>
      <c r="AA834" s="22" t="n">
        <v>0</v>
      </c>
      <c r="AB834" s="22" t="n">
        <v>0</v>
      </c>
      <c r="AC834" s="20" t="inlineStr"/>
      <c r="AD834" s="20" t="inlineStr"/>
      <c r="AE834" s="20" t="inlineStr"/>
      <c r="AF834" s="20" t="inlineStr"/>
      <c r="AG834" s="20" t="inlineStr"/>
      <c r="AH834" s="20" t="inlineStr">
        <is>
          <t>004201001946</t>
        </is>
      </c>
      <c r="AI834" s="20" t="inlineStr">
        <is>
          <t>70.0%</t>
        </is>
      </c>
      <c r="AJ834" s="20" t="inlineStr">
        <is>
          <t>150336-01-1007/K1225/171022</t>
        </is>
      </c>
      <c r="AK834" s="20" t="inlineStr">
        <is>
          <t>Hợp đồng lao động Xác định thời hạn</t>
        </is>
      </c>
      <c r="AL834" s="20" t="inlineStr">
        <is>
          <t>2023-01-15</t>
        </is>
      </c>
    </row>
    <row r="835">
      <c r="A835" s="20" t="inlineStr">
        <is>
          <t>150335</t>
        </is>
      </c>
      <c r="B835" s="20" t="inlineStr">
        <is>
          <t>Bùi Huy Hoàng</t>
        </is>
      </c>
      <c r="C835" s="20" t="inlineStr">
        <is>
          <t>150335-02</t>
        </is>
      </c>
      <c r="D835" s="20" t="inlineStr">
        <is>
          <t>1007</t>
        </is>
      </c>
      <c r="E835" s="20" t="inlineStr">
        <is>
          <t>FOXCONN</t>
        </is>
      </c>
      <c r="F835" s="21" t="inlineStr">
        <is>
          <t>2001-08-22</t>
        </is>
      </c>
      <c r="G835" s="20" t="inlineStr">
        <is>
          <t>OFF</t>
        </is>
      </c>
      <c r="H835" s="21" t="inlineStr">
        <is>
          <t>2022-10-17</t>
        </is>
      </c>
      <c r="I835" s="21" t="inlineStr">
        <is>
          <t>2023-01-01</t>
        </is>
      </c>
      <c r="J835" s="20" t="inlineStr"/>
      <c r="K835" s="20" t="inlineStr">
        <is>
          <t>Công nhân</t>
        </is>
      </c>
      <c r="L835" s="20" t="inlineStr">
        <is>
          <t>Công nhân</t>
        </is>
      </c>
      <c r="M835" s="20" t="inlineStr"/>
      <c r="N835" s="20" t="inlineStr">
        <is>
          <t>LC1</t>
        </is>
      </c>
      <c r="O835" s="20" t="inlineStr">
        <is>
          <t>M-GROSS</t>
        </is>
      </c>
      <c r="P835" s="20" t="inlineStr"/>
      <c r="Q835" s="20" t="inlineStr">
        <is>
          <t>0</t>
        </is>
      </c>
      <c r="R835" s="22" t="n">
        <v>0</v>
      </c>
      <c r="S835" s="22" t="n">
        <v>4500000</v>
      </c>
      <c r="T835" s="22" t="n">
        <v>4500000</v>
      </c>
      <c r="U835" s="20" t="n">
        <v>0</v>
      </c>
      <c r="V835" s="20" t="n">
        <v>0</v>
      </c>
      <c r="W835" s="20" t="n">
        <v>0</v>
      </c>
      <c r="X835" s="22" t="n">
        <v>0</v>
      </c>
      <c r="Y835" s="22" t="n">
        <v>0</v>
      </c>
      <c r="Z835" s="22" t="n">
        <v>550000</v>
      </c>
      <c r="AA835" s="22" t="n">
        <v>0</v>
      </c>
      <c r="AB835" s="22" t="n">
        <v>0</v>
      </c>
      <c r="AC835" s="20" t="inlineStr"/>
      <c r="AD835" s="20" t="inlineStr"/>
      <c r="AE835" s="20" t="inlineStr"/>
      <c r="AF835" s="20" t="inlineStr"/>
      <c r="AG835" s="20" t="inlineStr"/>
      <c r="AH835" s="20" t="inlineStr">
        <is>
          <t>004201004480</t>
        </is>
      </c>
      <c r="AI835" s="20" t="inlineStr">
        <is>
          <t>66.66666666666667%</t>
        </is>
      </c>
      <c r="AJ835" s="20" t="inlineStr">
        <is>
          <t>150335-01-1007/K1225/171022</t>
        </is>
      </c>
      <c r="AK835" s="20" t="inlineStr">
        <is>
          <t>Hợp đồng lao động Xác định thời hạn</t>
        </is>
      </c>
      <c r="AL835" s="20" t="inlineStr">
        <is>
          <t>2023-01-15</t>
        </is>
      </c>
    </row>
    <row r="836">
      <c r="A836" s="20" t="inlineStr">
        <is>
          <t>150359</t>
        </is>
      </c>
      <c r="B836" s="20" t="inlineStr">
        <is>
          <t>Lê Văn Duy</t>
        </is>
      </c>
      <c r="C836" s="20" t="inlineStr">
        <is>
          <t>150359-02</t>
        </is>
      </c>
      <c r="D836" s="20" t="inlineStr">
        <is>
          <t>1007</t>
        </is>
      </c>
      <c r="E836" s="20" t="inlineStr">
        <is>
          <t>FOXCONN</t>
        </is>
      </c>
      <c r="F836" s="21" t="inlineStr">
        <is>
          <t>2000-10-10</t>
        </is>
      </c>
      <c r="G836" s="20" t="inlineStr">
        <is>
          <t>OFF</t>
        </is>
      </c>
      <c r="H836" s="21" t="inlineStr">
        <is>
          <t>2022-10-17</t>
        </is>
      </c>
      <c r="I836" s="21" t="inlineStr">
        <is>
          <t>2023-01-01</t>
        </is>
      </c>
      <c r="J836" s="20" t="inlineStr"/>
      <c r="K836" s="20" t="inlineStr">
        <is>
          <t>Công nhân</t>
        </is>
      </c>
      <c r="L836" s="20" t="inlineStr">
        <is>
          <t>Công nhân</t>
        </is>
      </c>
      <c r="M836" s="20" t="inlineStr"/>
      <c r="N836" s="20" t="inlineStr">
        <is>
          <t>LC1</t>
        </is>
      </c>
      <c r="O836" s="20" t="inlineStr">
        <is>
          <t>M-GROSS</t>
        </is>
      </c>
      <c r="P836" s="20" t="inlineStr"/>
      <c r="Q836" s="20" t="inlineStr">
        <is>
          <t>0</t>
        </is>
      </c>
      <c r="R836" s="22" t="n">
        <v>0</v>
      </c>
      <c r="S836" s="22" t="n">
        <v>4500000</v>
      </c>
      <c r="T836" s="22" t="n">
        <v>4500000</v>
      </c>
      <c r="U836" s="20" t="n">
        <v>0</v>
      </c>
      <c r="V836" s="20" t="n">
        <v>0</v>
      </c>
      <c r="W836" s="20" t="n">
        <v>0</v>
      </c>
      <c r="X836" s="22" t="n">
        <v>0</v>
      </c>
      <c r="Y836" s="22" t="n">
        <v>0</v>
      </c>
      <c r="Z836" s="22" t="n">
        <v>550000</v>
      </c>
      <c r="AA836" s="22" t="n">
        <v>0</v>
      </c>
      <c r="AB836" s="22" t="n">
        <v>0</v>
      </c>
      <c r="AC836" s="20" t="inlineStr"/>
      <c r="AD836" s="20" t="inlineStr"/>
      <c r="AE836" s="20" t="inlineStr"/>
      <c r="AF836" s="20" t="inlineStr"/>
      <c r="AG836" s="20" t="inlineStr"/>
      <c r="AH836" s="20" t="inlineStr">
        <is>
          <t>038200001770</t>
        </is>
      </c>
      <c r="AI836" s="20" t="inlineStr">
        <is>
          <t>70.0%</t>
        </is>
      </c>
      <c r="AJ836" s="20" t="inlineStr">
        <is>
          <t>150359-01-1007/K1225/171022</t>
        </is>
      </c>
      <c r="AK836" s="20" t="inlineStr">
        <is>
          <t>Hợp đồng lao động Xác định thời hạn</t>
        </is>
      </c>
      <c r="AL836" s="20" t="inlineStr">
        <is>
          <t>2023-01-15</t>
        </is>
      </c>
    </row>
    <row r="837">
      <c r="A837" s="20" t="inlineStr">
        <is>
          <t>150327</t>
        </is>
      </c>
      <c r="B837" s="20" t="inlineStr">
        <is>
          <t>Quàng Văn Inh</t>
        </is>
      </c>
      <c r="C837" s="20" t="inlineStr">
        <is>
          <t>150327-02</t>
        </is>
      </c>
      <c r="D837" s="20" t="inlineStr">
        <is>
          <t>1007</t>
        </is>
      </c>
      <c r="E837" s="20" t="inlineStr">
        <is>
          <t>FOXCONN</t>
        </is>
      </c>
      <c r="F837" s="21" t="inlineStr">
        <is>
          <t>1994-04-10</t>
        </is>
      </c>
      <c r="G837" s="20" t="inlineStr">
        <is>
          <t>OFF</t>
        </is>
      </c>
      <c r="H837" s="21" t="inlineStr">
        <is>
          <t>2022-10-17</t>
        </is>
      </c>
      <c r="I837" s="21" t="inlineStr">
        <is>
          <t>2023-01-02</t>
        </is>
      </c>
      <c r="J837" s="20" t="inlineStr"/>
      <c r="K837" s="20" t="inlineStr">
        <is>
          <t>Công nhân</t>
        </is>
      </c>
      <c r="L837" s="20" t="inlineStr">
        <is>
          <t>Công nhân</t>
        </is>
      </c>
      <c r="M837" s="20" t="inlineStr"/>
      <c r="N837" s="20" t="inlineStr">
        <is>
          <t>LC1</t>
        </is>
      </c>
      <c r="O837" s="20" t="inlineStr">
        <is>
          <t>M-GROSS</t>
        </is>
      </c>
      <c r="P837" s="20" t="inlineStr"/>
      <c r="Q837" s="20" t="inlineStr">
        <is>
          <t>0</t>
        </is>
      </c>
      <c r="R837" s="22" t="n">
        <v>0</v>
      </c>
      <c r="S837" s="22" t="n">
        <v>4500000</v>
      </c>
      <c r="T837" s="22" t="n">
        <v>4500000</v>
      </c>
      <c r="U837" s="20" t="n">
        <v>0</v>
      </c>
      <c r="V837" s="20" t="n">
        <v>0</v>
      </c>
      <c r="W837" s="20" t="n">
        <v>0</v>
      </c>
      <c r="X837" s="22" t="n">
        <v>0</v>
      </c>
      <c r="Y837" s="22" t="n">
        <v>0</v>
      </c>
      <c r="Z837" s="22" t="n">
        <v>550000</v>
      </c>
      <c r="AA837" s="22" t="n">
        <v>0</v>
      </c>
      <c r="AB837" s="22" t="n">
        <v>0</v>
      </c>
      <c r="AC837" s="20" t="inlineStr"/>
      <c r="AD837" s="20" t="inlineStr"/>
      <c r="AE837" s="20" t="inlineStr"/>
      <c r="AF837" s="20" t="inlineStr"/>
      <c r="AG837" s="20" t="inlineStr"/>
      <c r="AH837" s="20" t="inlineStr">
        <is>
          <t>040727011</t>
        </is>
      </c>
      <c r="AI837" s="20" t="inlineStr">
        <is>
          <t>80.0%</t>
        </is>
      </c>
      <c r="AJ837" s="20" t="inlineStr">
        <is>
          <t>150327-01-1007/K1225/171022</t>
        </is>
      </c>
      <c r="AK837" s="20" t="inlineStr">
        <is>
          <t>Hợp đồng lao động Xác định thời hạn</t>
        </is>
      </c>
      <c r="AL837" s="20" t="inlineStr">
        <is>
          <t>2023-01-15</t>
        </is>
      </c>
    </row>
    <row r="838">
      <c r="A838" s="20" t="inlineStr">
        <is>
          <t>152873</t>
        </is>
      </c>
      <c r="B838" s="20" t="inlineStr">
        <is>
          <t>Đinh Công Trúc</t>
        </is>
      </c>
      <c r="C838" s="20" t="inlineStr">
        <is>
          <t>152873-01</t>
        </is>
      </c>
      <c r="D838" s="20" t="inlineStr">
        <is>
          <t>1007</t>
        </is>
      </c>
      <c r="E838" s="20" t="inlineStr">
        <is>
          <t>FOXCONN</t>
        </is>
      </c>
      <c r="F838" s="21" t="inlineStr">
        <is>
          <t>2003-11-29</t>
        </is>
      </c>
      <c r="G838" s="20" t="inlineStr">
        <is>
          <t>OLD</t>
        </is>
      </c>
      <c r="H838" s="21" t="inlineStr">
        <is>
          <t>2022-07-16</t>
        </is>
      </c>
      <c r="I838" s="21" t="inlineStr"/>
      <c r="J838" s="20" t="inlineStr"/>
      <c r="K838" s="20" t="inlineStr">
        <is>
          <t>Công nhân</t>
        </is>
      </c>
      <c r="L838" s="20" t="inlineStr">
        <is>
          <t>Công nhân</t>
        </is>
      </c>
      <c r="M838" s="20" t="inlineStr"/>
      <c r="N838" s="20" t="inlineStr">
        <is>
          <t>LC1</t>
        </is>
      </c>
      <c r="O838" s="20" t="inlineStr">
        <is>
          <t>M-GROSS</t>
        </is>
      </c>
      <c r="P838" s="20" t="inlineStr"/>
      <c r="Q838" s="20" t="inlineStr">
        <is>
          <t>0</t>
        </is>
      </c>
      <c r="R838" s="22" t="n">
        <v>0</v>
      </c>
      <c r="S838" s="22" t="n">
        <v>4500000</v>
      </c>
      <c r="T838" s="22" t="n">
        <v>4500000</v>
      </c>
      <c r="U838" s="20" t="n">
        <v>0</v>
      </c>
      <c r="V838" s="20" t="n">
        <v>0</v>
      </c>
      <c r="W838" s="20" t="n">
        <v>0</v>
      </c>
      <c r="X838" s="22" t="n">
        <v>0</v>
      </c>
      <c r="Y838" s="22" t="n">
        <v>0</v>
      </c>
      <c r="Z838" s="22" t="n">
        <v>550000</v>
      </c>
      <c r="AA838" s="22" t="n">
        <v>0</v>
      </c>
      <c r="AB838" s="22" t="n">
        <v>0</v>
      </c>
      <c r="AC838" s="20" t="inlineStr">
        <is>
          <t>DINH CONG TRUC</t>
        </is>
      </c>
      <c r="AD838" s="20" t="inlineStr">
        <is>
          <t>03401010804793</t>
        </is>
      </c>
      <c r="AE838" s="20" t="inlineStr">
        <is>
          <t>Ngân hàng Thương mại Cổ phần Hàng hải Việt Nam</t>
        </is>
      </c>
      <c r="AF838" s="20" t="inlineStr">
        <is>
          <t>MSB</t>
        </is>
      </c>
      <c r="AG838" s="20" t="inlineStr"/>
      <c r="AH838" s="20" t="inlineStr">
        <is>
          <t>015203002375</t>
        </is>
      </c>
      <c r="AI838" s="20" t="inlineStr">
        <is>
          <t>71.42857142857143%</t>
        </is>
      </c>
      <c r="AJ838" s="20" t="inlineStr">
        <is>
          <t>152873-02-1007/K1225/171022</t>
        </is>
      </c>
      <c r="AK838" s="20" t="inlineStr">
        <is>
          <t>Hợp đồng lao động Xác định thời hạn</t>
        </is>
      </c>
      <c r="AL838" s="20" t="inlineStr">
        <is>
          <t>2023-01-15</t>
        </is>
      </c>
    </row>
    <row r="839">
      <c r="A839" s="20" t="inlineStr">
        <is>
          <t>152869</t>
        </is>
      </c>
      <c r="B839" s="20" t="inlineStr">
        <is>
          <t>Nguyễn Văn Lâm</t>
        </is>
      </c>
      <c r="C839" s="20" t="inlineStr">
        <is>
          <t>152869-01</t>
        </is>
      </c>
      <c r="D839" s="20" t="inlineStr">
        <is>
          <t>1007</t>
        </is>
      </c>
      <c r="E839" s="20" t="inlineStr">
        <is>
          <t>FOXCONN</t>
        </is>
      </c>
      <c r="F839" s="21" t="inlineStr">
        <is>
          <t>2004-01-26</t>
        </is>
      </c>
      <c r="G839" s="20" t="inlineStr">
        <is>
          <t>OFF</t>
        </is>
      </c>
      <c r="H839" s="21" t="inlineStr">
        <is>
          <t>2022-07-16</t>
        </is>
      </c>
      <c r="I839" s="21" t="inlineStr">
        <is>
          <t>2022-11-16</t>
        </is>
      </c>
      <c r="J839" s="20" t="inlineStr"/>
      <c r="K839" s="20" t="inlineStr">
        <is>
          <t>Công nhân</t>
        </is>
      </c>
      <c r="L839" s="20" t="inlineStr">
        <is>
          <t>Công nhân</t>
        </is>
      </c>
      <c r="M839" s="20" t="inlineStr"/>
      <c r="N839" s="20" t="inlineStr">
        <is>
          <t>LC1</t>
        </is>
      </c>
      <c r="O839" s="20" t="inlineStr">
        <is>
          <t>M-GROSS</t>
        </is>
      </c>
      <c r="P839" s="20" t="inlineStr"/>
      <c r="Q839" s="20" t="inlineStr">
        <is>
          <t>0</t>
        </is>
      </c>
      <c r="R839" s="22" t="n">
        <v>0</v>
      </c>
      <c r="S839" s="22" t="n">
        <v>4500000</v>
      </c>
      <c r="T839" s="22" t="n">
        <v>4500000</v>
      </c>
      <c r="U839" s="20" t="n">
        <v>0</v>
      </c>
      <c r="V839" s="20" t="n">
        <v>0</v>
      </c>
      <c r="W839" s="20" t="n">
        <v>0</v>
      </c>
      <c r="X839" s="22" t="n">
        <v>0</v>
      </c>
      <c r="Y839" s="22" t="n">
        <v>0</v>
      </c>
      <c r="Z839" s="22" t="n">
        <v>550000</v>
      </c>
      <c r="AA839" s="22" t="n">
        <v>0</v>
      </c>
      <c r="AB839" s="22" t="n">
        <v>0</v>
      </c>
      <c r="AC839" s="20" t="inlineStr">
        <is>
          <t>NGUYEN VAN LAM</t>
        </is>
      </c>
      <c r="AD839" s="20" t="inlineStr">
        <is>
          <t>101876409621</t>
        </is>
      </c>
      <c r="AE839" s="20" t="inlineStr">
        <is>
          <t>Ngân hàng Thương mại Cổ phần Công thương Việt Nam</t>
        </is>
      </c>
      <c r="AF839" s="20" t="inlineStr">
        <is>
          <t>VIETINBANK</t>
        </is>
      </c>
      <c r="AG839" s="20" t="inlineStr"/>
      <c r="AH839" s="20" t="inlineStr">
        <is>
          <t>040204004962</t>
        </is>
      </c>
      <c r="AI839" s="20" t="inlineStr">
        <is>
          <t>28.571428571428573%</t>
        </is>
      </c>
      <c r="AJ839" s="20" t="inlineStr">
        <is>
          <t>152869-02-1007/K1225/171022</t>
        </is>
      </c>
      <c r="AK839" s="20" t="inlineStr">
        <is>
          <t>Hợp đồng lao động Xác định thời hạn</t>
        </is>
      </c>
      <c r="AL839" s="20" t="inlineStr">
        <is>
          <t>2023-01-15</t>
        </is>
      </c>
    </row>
    <row r="840">
      <c r="A840" s="20" t="inlineStr">
        <is>
          <t>152880</t>
        </is>
      </c>
      <c r="B840" s="20" t="inlineStr">
        <is>
          <t>Nguyễn Văn Huy</t>
        </is>
      </c>
      <c r="C840" s="20" t="inlineStr">
        <is>
          <t>152880-01</t>
        </is>
      </c>
      <c r="D840" s="20" t="inlineStr">
        <is>
          <t>1007</t>
        </is>
      </c>
      <c r="E840" s="20" t="inlineStr">
        <is>
          <t>FOXCONN</t>
        </is>
      </c>
      <c r="F840" s="21" t="inlineStr">
        <is>
          <t>2004-03-03</t>
        </is>
      </c>
      <c r="G840" s="20" t="inlineStr">
        <is>
          <t>OLD</t>
        </is>
      </c>
      <c r="H840" s="21" t="inlineStr">
        <is>
          <t>2022-07-16</t>
        </is>
      </c>
      <c r="I840" s="21" t="inlineStr"/>
      <c r="J840" s="20" t="inlineStr"/>
      <c r="K840" s="20" t="inlineStr">
        <is>
          <t>Công nhân</t>
        </is>
      </c>
      <c r="L840" s="20" t="inlineStr">
        <is>
          <t>Công nhân</t>
        </is>
      </c>
      <c r="M840" s="20" t="inlineStr"/>
      <c r="N840" s="20" t="inlineStr">
        <is>
          <t>LC1</t>
        </is>
      </c>
      <c r="O840" s="20" t="inlineStr">
        <is>
          <t>M-GROSS</t>
        </is>
      </c>
      <c r="P840" s="20" t="inlineStr"/>
      <c r="Q840" s="20" t="inlineStr">
        <is>
          <t>0</t>
        </is>
      </c>
      <c r="R840" s="22" t="n">
        <v>0</v>
      </c>
      <c r="S840" s="22" t="n">
        <v>4500000</v>
      </c>
      <c r="T840" s="22" t="n">
        <v>4500000</v>
      </c>
      <c r="U840" s="20" t="n">
        <v>0</v>
      </c>
      <c r="V840" s="20" t="n">
        <v>0</v>
      </c>
      <c r="W840" s="20" t="n">
        <v>0</v>
      </c>
      <c r="X840" s="22" t="n">
        <v>0</v>
      </c>
      <c r="Y840" s="22" t="n">
        <v>0</v>
      </c>
      <c r="Z840" s="22" t="n">
        <v>550000</v>
      </c>
      <c r="AA840" s="22" t="n">
        <v>0</v>
      </c>
      <c r="AB840" s="22" t="n">
        <v>0</v>
      </c>
      <c r="AC840" s="20" t="inlineStr">
        <is>
          <t>NGUYEN VAN HUY</t>
        </is>
      </c>
      <c r="AD840" s="20" t="inlineStr">
        <is>
          <t>03401010804823</t>
        </is>
      </c>
      <c r="AE840" s="20" t="inlineStr">
        <is>
          <t>Ngân hàng Thương mại Cổ phần Hàng hải Việt Nam</t>
        </is>
      </c>
      <c r="AF840" s="20" t="inlineStr">
        <is>
          <t>MSB</t>
        </is>
      </c>
      <c r="AG840" s="20" t="inlineStr"/>
      <c r="AH840" s="20" t="inlineStr">
        <is>
          <t>040204009826</t>
        </is>
      </c>
      <c r="AI840" s="20" t="inlineStr">
        <is>
          <t>28.571428571428573%</t>
        </is>
      </c>
      <c r="AJ840" s="20" t="inlineStr">
        <is>
          <t>152880-02-1007/K1225/171022</t>
        </is>
      </c>
      <c r="AK840" s="20" t="inlineStr">
        <is>
          <t>Hợp đồng lao động Xác định thời hạn</t>
        </is>
      </c>
      <c r="AL840" s="20" t="inlineStr">
        <is>
          <t>2023-01-15</t>
        </is>
      </c>
    </row>
    <row r="841">
      <c r="A841" s="20" t="inlineStr">
        <is>
          <t>152996</t>
        </is>
      </c>
      <c r="B841" s="20" t="inlineStr">
        <is>
          <t>Lê Văn Hùng</t>
        </is>
      </c>
      <c r="C841" s="20" t="inlineStr">
        <is>
          <t>152996-01</t>
        </is>
      </c>
      <c r="D841" s="20" t="inlineStr">
        <is>
          <t>1007</t>
        </is>
      </c>
      <c r="E841" s="20" t="inlineStr">
        <is>
          <t>FOXCONN</t>
        </is>
      </c>
      <c r="F841" s="21" t="inlineStr">
        <is>
          <t>2003-09-15</t>
        </is>
      </c>
      <c r="G841" s="20" t="inlineStr">
        <is>
          <t>OFF</t>
        </is>
      </c>
      <c r="H841" s="21" t="inlineStr">
        <is>
          <t>2022-07-20</t>
        </is>
      </c>
      <c r="I841" s="21" t="inlineStr">
        <is>
          <t>2023-01-01</t>
        </is>
      </c>
      <c r="J841" s="20" t="inlineStr"/>
      <c r="K841" s="20" t="inlineStr">
        <is>
          <t>Công nhân</t>
        </is>
      </c>
      <c r="L841" s="20" t="inlineStr">
        <is>
          <t>Công nhân</t>
        </is>
      </c>
      <c r="M841" s="20" t="inlineStr"/>
      <c r="N841" s="20" t="inlineStr">
        <is>
          <t>LC1</t>
        </is>
      </c>
      <c r="O841" s="20" t="inlineStr">
        <is>
          <t>M-GROSS</t>
        </is>
      </c>
      <c r="P841" s="20" t="inlineStr"/>
      <c r="Q841" s="20" t="inlineStr">
        <is>
          <t>0</t>
        </is>
      </c>
      <c r="R841" s="22" t="n">
        <v>0</v>
      </c>
      <c r="S841" s="22" t="n">
        <v>4500000</v>
      </c>
      <c r="T841" s="22" t="n">
        <v>4500000</v>
      </c>
      <c r="U841" s="20" t="n">
        <v>0</v>
      </c>
      <c r="V841" s="20" t="n">
        <v>0</v>
      </c>
      <c r="W841" s="20" t="n">
        <v>0</v>
      </c>
      <c r="X841" s="22" t="n">
        <v>0</v>
      </c>
      <c r="Y841" s="22" t="n">
        <v>0</v>
      </c>
      <c r="Z841" s="22" t="n">
        <v>550000</v>
      </c>
      <c r="AA841" s="22" t="n">
        <v>0</v>
      </c>
      <c r="AB841" s="22" t="n">
        <v>0</v>
      </c>
      <c r="AC841" s="20" t="inlineStr">
        <is>
          <t>LE VAN HUNG</t>
        </is>
      </c>
      <c r="AD841" s="20" t="inlineStr">
        <is>
          <t>03401010809462</t>
        </is>
      </c>
      <c r="AE841" s="20" t="inlineStr">
        <is>
          <t>Ngân hàng Thương mại Cổ phần Hàng hải Việt Nam</t>
        </is>
      </c>
      <c r="AF841" s="20" t="inlineStr">
        <is>
          <t>MSB</t>
        </is>
      </c>
      <c r="AG841" s="20" t="inlineStr"/>
      <c r="AH841" s="20" t="inlineStr">
        <is>
          <t>038203006566</t>
        </is>
      </c>
      <c r="AI841" s="20" t="inlineStr">
        <is>
          <t>71.42857142857143%</t>
        </is>
      </c>
      <c r="AJ841" s="20" t="inlineStr">
        <is>
          <t>152996-02-1007/K1225/171022</t>
        </is>
      </c>
      <c r="AK841" s="20" t="inlineStr">
        <is>
          <t>Hợp đồng lao động Xác định thời hạn</t>
        </is>
      </c>
      <c r="AL841" s="20" t="inlineStr">
        <is>
          <t>2023-01-15</t>
        </is>
      </c>
    </row>
    <row r="842">
      <c r="A842" s="20" t="inlineStr">
        <is>
          <t>152995</t>
        </is>
      </c>
      <c r="B842" s="20" t="inlineStr">
        <is>
          <t>Hoàng Tuấn Anh</t>
        </is>
      </c>
      <c r="C842" s="20" t="inlineStr">
        <is>
          <t>152995-01</t>
        </is>
      </c>
      <c r="D842" s="20" t="inlineStr">
        <is>
          <t>1007</t>
        </is>
      </c>
      <c r="E842" s="20" t="inlineStr">
        <is>
          <t>FOXCONN</t>
        </is>
      </c>
      <c r="F842" s="21" t="inlineStr">
        <is>
          <t>2004-05-09</t>
        </is>
      </c>
      <c r="G842" s="20" t="inlineStr">
        <is>
          <t>OLD</t>
        </is>
      </c>
      <c r="H842" s="21" t="inlineStr">
        <is>
          <t>2022-07-20</t>
        </is>
      </c>
      <c r="I842" s="21" t="inlineStr"/>
      <c r="J842" s="20" t="inlineStr"/>
      <c r="K842" s="20" t="inlineStr">
        <is>
          <t>Công nhân</t>
        </is>
      </c>
      <c r="L842" s="20" t="inlineStr">
        <is>
          <t>Công nhân</t>
        </is>
      </c>
      <c r="M842" s="20" t="inlineStr"/>
      <c r="N842" s="20" t="inlineStr">
        <is>
          <t>LC1</t>
        </is>
      </c>
      <c r="O842" s="20" t="inlineStr">
        <is>
          <t>M-GROSS</t>
        </is>
      </c>
      <c r="P842" s="20" t="inlineStr"/>
      <c r="Q842" s="20" t="inlineStr">
        <is>
          <t>0</t>
        </is>
      </c>
      <c r="R842" s="22" t="n">
        <v>0</v>
      </c>
      <c r="S842" s="22" t="n">
        <v>4500000</v>
      </c>
      <c r="T842" s="22" t="n">
        <v>4500000</v>
      </c>
      <c r="U842" s="20" t="n">
        <v>0</v>
      </c>
      <c r="V842" s="20" t="n">
        <v>0</v>
      </c>
      <c r="W842" s="20" t="n">
        <v>0</v>
      </c>
      <c r="X842" s="22" t="n">
        <v>0</v>
      </c>
      <c r="Y842" s="22" t="n">
        <v>0</v>
      </c>
      <c r="Z842" s="22" t="n">
        <v>550000</v>
      </c>
      <c r="AA842" s="22" t="n">
        <v>0</v>
      </c>
      <c r="AB842" s="22" t="n">
        <v>0</v>
      </c>
      <c r="AC842" s="20" t="inlineStr">
        <is>
          <t>HOANG TUAN ANH</t>
        </is>
      </c>
      <c r="AD842" s="20" t="inlineStr">
        <is>
          <t>03401010809435</t>
        </is>
      </c>
      <c r="AE842" s="20" t="inlineStr">
        <is>
          <t>Ngân hàng Thương mại Cổ phần Hàng hải Việt Nam</t>
        </is>
      </c>
      <c r="AF842" s="20" t="inlineStr">
        <is>
          <t>MSB</t>
        </is>
      </c>
      <c r="AG842" s="20" t="inlineStr"/>
      <c r="AH842" s="20" t="inlineStr">
        <is>
          <t>008204004319</t>
        </is>
      </c>
      <c r="AI842" s="20" t="inlineStr">
        <is>
          <t>71.42857142857143%</t>
        </is>
      </c>
      <c r="AJ842" s="20" t="inlineStr">
        <is>
          <t>152995-02-1007/K1225/171022</t>
        </is>
      </c>
      <c r="AK842" s="20" t="inlineStr">
        <is>
          <t>Hợp đồng lao động Xác định thời hạn</t>
        </is>
      </c>
      <c r="AL842" s="20" t="inlineStr">
        <is>
          <t>2023-01-15</t>
        </is>
      </c>
    </row>
    <row r="843">
      <c r="A843" s="20" t="inlineStr">
        <is>
          <t>152871</t>
        </is>
      </c>
      <c r="B843" s="20" t="inlineStr">
        <is>
          <t>Giàng A Thưởng</t>
        </is>
      </c>
      <c r="C843" s="20" t="inlineStr">
        <is>
          <t>152871-01</t>
        </is>
      </c>
      <c r="D843" s="20" t="inlineStr">
        <is>
          <t>1007</t>
        </is>
      </c>
      <c r="E843" s="20" t="inlineStr">
        <is>
          <t>FOXCONN</t>
        </is>
      </c>
      <c r="F843" s="21" t="inlineStr">
        <is>
          <t>2000-01-16</t>
        </is>
      </c>
      <c r="G843" s="20" t="inlineStr">
        <is>
          <t>OFF</t>
        </is>
      </c>
      <c r="H843" s="21" t="inlineStr">
        <is>
          <t>2022-07-16</t>
        </is>
      </c>
      <c r="I843" s="21" t="inlineStr">
        <is>
          <t>2023-01-01</t>
        </is>
      </c>
      <c r="J843" s="20" t="inlineStr"/>
      <c r="K843" s="20" t="inlineStr">
        <is>
          <t>Công nhân</t>
        </is>
      </c>
      <c r="L843" s="20" t="inlineStr">
        <is>
          <t>Công nhân</t>
        </is>
      </c>
      <c r="M843" s="20" t="inlineStr"/>
      <c r="N843" s="20" t="inlineStr">
        <is>
          <t>LC1</t>
        </is>
      </c>
      <c r="O843" s="20" t="inlineStr">
        <is>
          <t>M-GROSS</t>
        </is>
      </c>
      <c r="P843" s="20" t="inlineStr"/>
      <c r="Q843" s="20" t="inlineStr">
        <is>
          <t>0</t>
        </is>
      </c>
      <c r="R843" s="22" t="n">
        <v>0</v>
      </c>
      <c r="S843" s="22" t="n">
        <v>4500000</v>
      </c>
      <c r="T843" s="22" t="n">
        <v>4500000</v>
      </c>
      <c r="U843" s="20" t="n">
        <v>0</v>
      </c>
      <c r="V843" s="20" t="n">
        <v>0</v>
      </c>
      <c r="W843" s="20" t="n">
        <v>0</v>
      </c>
      <c r="X843" s="22" t="n">
        <v>0</v>
      </c>
      <c r="Y843" s="22" t="n">
        <v>0</v>
      </c>
      <c r="Z843" s="22" t="n">
        <v>550000</v>
      </c>
      <c r="AA843" s="22" t="n">
        <v>0</v>
      </c>
      <c r="AB843" s="22" t="n">
        <v>0</v>
      </c>
      <c r="AC843" s="20" t="inlineStr">
        <is>
          <t>GIANG A THUONG</t>
        </is>
      </c>
      <c r="AD843" s="20" t="inlineStr">
        <is>
          <t>03401010804784</t>
        </is>
      </c>
      <c r="AE843" s="20" t="inlineStr">
        <is>
          <t>Ngân hàng Thương mại Cổ phần Hàng hải Việt Nam</t>
        </is>
      </c>
      <c r="AF843" s="20" t="inlineStr">
        <is>
          <t>MSB</t>
        </is>
      </c>
      <c r="AG843" s="20" t="inlineStr"/>
      <c r="AH843" s="20" t="inlineStr">
        <is>
          <t>008200000146</t>
        </is>
      </c>
      <c r="AI843" s="20" t="inlineStr">
        <is>
          <t>28.571428571428573%</t>
        </is>
      </c>
      <c r="AJ843" s="20" t="inlineStr">
        <is>
          <t>152871-02-1007/K1225/171022</t>
        </is>
      </c>
      <c r="AK843" s="20" t="inlineStr">
        <is>
          <t>Hợp đồng lao động Xác định thời hạn</t>
        </is>
      </c>
      <c r="AL843" s="20" t="inlineStr">
        <is>
          <t>2023-01-15</t>
        </is>
      </c>
    </row>
    <row r="844">
      <c r="A844" s="20" t="inlineStr">
        <is>
          <t>152872</t>
        </is>
      </c>
      <c r="B844" s="20" t="inlineStr">
        <is>
          <t>Cháng A Thần</t>
        </is>
      </c>
      <c r="C844" s="20" t="inlineStr">
        <is>
          <t>152872-01</t>
        </is>
      </c>
      <c r="D844" s="20" t="inlineStr">
        <is>
          <t>1007</t>
        </is>
      </c>
      <c r="E844" s="20" t="inlineStr">
        <is>
          <t>FOXCONN</t>
        </is>
      </c>
      <c r="F844" s="21" t="inlineStr">
        <is>
          <t>2001-06-08</t>
        </is>
      </c>
      <c r="G844" s="20" t="inlineStr">
        <is>
          <t>OFF</t>
        </is>
      </c>
      <c r="H844" s="21" t="inlineStr">
        <is>
          <t>2022-07-16</t>
        </is>
      </c>
      <c r="I844" s="21" t="inlineStr">
        <is>
          <t>2023-01-01</t>
        </is>
      </c>
      <c r="J844" s="20" t="inlineStr"/>
      <c r="K844" s="20" t="inlineStr">
        <is>
          <t>Công nhân</t>
        </is>
      </c>
      <c r="L844" s="20" t="inlineStr">
        <is>
          <t>Công nhân</t>
        </is>
      </c>
      <c r="M844" s="20" t="inlineStr"/>
      <c r="N844" s="20" t="inlineStr">
        <is>
          <t>LC1</t>
        </is>
      </c>
      <c r="O844" s="20" t="inlineStr">
        <is>
          <t>M-GROSS</t>
        </is>
      </c>
      <c r="P844" s="20" t="inlineStr"/>
      <c r="Q844" s="20" t="inlineStr">
        <is>
          <t>0</t>
        </is>
      </c>
      <c r="R844" s="22" t="n">
        <v>0</v>
      </c>
      <c r="S844" s="22" t="n">
        <v>4500000</v>
      </c>
      <c r="T844" s="22" t="n">
        <v>4500000</v>
      </c>
      <c r="U844" s="20" t="n">
        <v>0</v>
      </c>
      <c r="V844" s="20" t="n">
        <v>0</v>
      </c>
      <c r="W844" s="20" t="n">
        <v>0</v>
      </c>
      <c r="X844" s="22" t="n">
        <v>0</v>
      </c>
      <c r="Y844" s="22" t="n">
        <v>0</v>
      </c>
      <c r="Z844" s="22" t="n">
        <v>550000</v>
      </c>
      <c r="AA844" s="22" t="n">
        <v>0</v>
      </c>
      <c r="AB844" s="22" t="n">
        <v>0</v>
      </c>
      <c r="AC844" s="20" t="inlineStr">
        <is>
          <t>CHANG A THAN</t>
        </is>
      </c>
      <c r="AD844" s="20" t="inlineStr">
        <is>
          <t>03401010809154</t>
        </is>
      </c>
      <c r="AE844" s="20" t="inlineStr">
        <is>
          <t>Ngân hàng Thương mại Cổ phần Hàng hải Việt Nam</t>
        </is>
      </c>
      <c r="AF844" s="20" t="inlineStr">
        <is>
          <t>MSB</t>
        </is>
      </c>
      <c r="AG844" s="20" t="inlineStr">
        <is>
          <t>MARITIMEBANK CN NINH HIEP HA NOI</t>
        </is>
      </c>
      <c r="AH844" s="20" t="inlineStr">
        <is>
          <t>008201000141</t>
        </is>
      </c>
      <c r="AI844" s="20" t="inlineStr">
        <is>
          <t>28.571428571428573%</t>
        </is>
      </c>
      <c r="AJ844" s="20" t="inlineStr">
        <is>
          <t>152872-02-1007/K1225/171022</t>
        </is>
      </c>
      <c r="AK844" s="20" t="inlineStr">
        <is>
          <t>Hợp đồng lao động Xác định thời hạn</t>
        </is>
      </c>
      <c r="AL844" s="20" t="inlineStr">
        <is>
          <t>2023-01-15</t>
        </is>
      </c>
    </row>
    <row r="845">
      <c r="A845" s="20" t="inlineStr">
        <is>
          <t>152990</t>
        </is>
      </c>
      <c r="B845" s="20" t="inlineStr">
        <is>
          <t>Cao Thị Hạnh</t>
        </is>
      </c>
      <c r="C845" s="20" t="inlineStr">
        <is>
          <t>152990-01</t>
        </is>
      </c>
      <c r="D845" s="20" t="inlineStr">
        <is>
          <t>1007</t>
        </is>
      </c>
      <c r="E845" s="20" t="inlineStr">
        <is>
          <t>FOXCONN</t>
        </is>
      </c>
      <c r="F845" s="21" t="inlineStr">
        <is>
          <t>2002-02-21</t>
        </is>
      </c>
      <c r="G845" s="20" t="inlineStr">
        <is>
          <t>OFF</t>
        </is>
      </c>
      <c r="H845" s="21" t="inlineStr">
        <is>
          <t>2022-07-20</t>
        </is>
      </c>
      <c r="I845" s="21" t="inlineStr">
        <is>
          <t>2023-01-01</t>
        </is>
      </c>
      <c r="J845" s="20" t="inlineStr"/>
      <c r="K845" s="20" t="inlineStr">
        <is>
          <t>Công nhân</t>
        </is>
      </c>
      <c r="L845" s="20" t="inlineStr">
        <is>
          <t>Công nhân</t>
        </is>
      </c>
      <c r="M845" s="20" t="inlineStr"/>
      <c r="N845" s="20" t="inlineStr">
        <is>
          <t>LC1</t>
        </is>
      </c>
      <c r="O845" s="20" t="inlineStr">
        <is>
          <t>M-GROSS</t>
        </is>
      </c>
      <c r="P845" s="20" t="inlineStr"/>
      <c r="Q845" s="20" t="inlineStr">
        <is>
          <t>0</t>
        </is>
      </c>
      <c r="R845" s="22" t="n">
        <v>0</v>
      </c>
      <c r="S845" s="22" t="n">
        <v>4500000</v>
      </c>
      <c r="T845" s="22" t="n">
        <v>4500000</v>
      </c>
      <c r="U845" s="20" t="n">
        <v>0</v>
      </c>
      <c r="V845" s="20" t="n">
        <v>0</v>
      </c>
      <c r="W845" s="20" t="n">
        <v>0</v>
      </c>
      <c r="X845" s="22" t="n">
        <v>0</v>
      </c>
      <c r="Y845" s="22" t="n">
        <v>0</v>
      </c>
      <c r="Z845" s="22" t="n">
        <v>550000</v>
      </c>
      <c r="AA845" s="22" t="n">
        <v>0</v>
      </c>
      <c r="AB845" s="22" t="n">
        <v>0</v>
      </c>
      <c r="AC845" s="20" t="inlineStr">
        <is>
          <t>CAO THI HANH</t>
        </is>
      </c>
      <c r="AD845" s="20" t="inlineStr">
        <is>
          <t>03401010809408</t>
        </is>
      </c>
      <c r="AE845" s="20" t="inlineStr">
        <is>
          <t>Ngân hàng Thương mại Cổ phần Hàng hải Việt Nam</t>
        </is>
      </c>
      <c r="AF845" s="20" t="inlineStr">
        <is>
          <t>MSB</t>
        </is>
      </c>
      <c r="AG845" s="20" t="inlineStr"/>
      <c r="AH845" s="20" t="inlineStr">
        <is>
          <t>038302005745</t>
        </is>
      </c>
      <c r="AI845" s="20" t="inlineStr">
        <is>
          <t>85.71428571428571%</t>
        </is>
      </c>
      <c r="AJ845" s="20" t="inlineStr">
        <is>
          <t>152990-02-1007/K1225/171022</t>
        </is>
      </c>
      <c r="AK845" s="20" t="inlineStr">
        <is>
          <t>Hợp đồng lao động Xác định thời hạn</t>
        </is>
      </c>
      <c r="AL845" s="20" t="inlineStr">
        <is>
          <t>2023-01-15</t>
        </is>
      </c>
    </row>
    <row r="846">
      <c r="A846" s="20" t="inlineStr">
        <is>
          <t>150351</t>
        </is>
      </c>
      <c r="B846" s="20" t="inlineStr">
        <is>
          <t>Trần Văn Lâm</t>
        </is>
      </c>
      <c r="C846" s="20" t="inlineStr">
        <is>
          <t>150351-02</t>
        </is>
      </c>
      <c r="D846" s="20" t="inlineStr">
        <is>
          <t>1007</t>
        </is>
      </c>
      <c r="E846" s="20" t="inlineStr">
        <is>
          <t>FOXCONN</t>
        </is>
      </c>
      <c r="F846" s="21" t="inlineStr">
        <is>
          <t>1993-10-26</t>
        </is>
      </c>
      <c r="G846" s="20" t="inlineStr">
        <is>
          <t>OFF</t>
        </is>
      </c>
      <c r="H846" s="21" t="inlineStr">
        <is>
          <t>2022-10-17</t>
        </is>
      </c>
      <c r="I846" s="21" t="inlineStr">
        <is>
          <t>2023-01-01</t>
        </is>
      </c>
      <c r="J846" s="20" t="inlineStr"/>
      <c r="K846" s="20" t="inlineStr">
        <is>
          <t>Công nhân</t>
        </is>
      </c>
      <c r="L846" s="20" t="inlineStr">
        <is>
          <t>Công nhân</t>
        </is>
      </c>
      <c r="M846" s="20" t="inlineStr"/>
      <c r="N846" s="20" t="inlineStr">
        <is>
          <t>LC1</t>
        </is>
      </c>
      <c r="O846" s="20" t="inlineStr">
        <is>
          <t>M-GROSS</t>
        </is>
      </c>
      <c r="P846" s="20" t="inlineStr"/>
      <c r="Q846" s="20" t="inlineStr">
        <is>
          <t>0</t>
        </is>
      </c>
      <c r="R846" s="22" t="n">
        <v>0</v>
      </c>
      <c r="S846" s="22" t="n">
        <v>4500000</v>
      </c>
      <c r="T846" s="22" t="n">
        <v>4500000</v>
      </c>
      <c r="U846" s="20" t="n">
        <v>0</v>
      </c>
      <c r="V846" s="20" t="n">
        <v>0</v>
      </c>
      <c r="W846" s="20" t="n">
        <v>0</v>
      </c>
      <c r="X846" s="22" t="n">
        <v>0</v>
      </c>
      <c r="Y846" s="22" t="n">
        <v>0</v>
      </c>
      <c r="Z846" s="22" t="n">
        <v>550000</v>
      </c>
      <c r="AA846" s="22" t="n">
        <v>0</v>
      </c>
      <c r="AB846" s="22" t="n">
        <v>0</v>
      </c>
      <c r="AC846" s="20" t="inlineStr"/>
      <c r="AD846" s="20" t="inlineStr"/>
      <c r="AE846" s="20" t="inlineStr"/>
      <c r="AF846" s="20" t="inlineStr"/>
      <c r="AG846" s="20" t="inlineStr"/>
      <c r="AH846" s="20" t="inlineStr">
        <is>
          <t>040093022922</t>
        </is>
      </c>
      <c r="AI846" s="20" t="inlineStr">
        <is>
          <t>70.0%</t>
        </is>
      </c>
      <c r="AJ846" s="20" t="inlineStr">
        <is>
          <t>150351-01-1007/K1225/171022</t>
        </is>
      </c>
      <c r="AK846" s="20" t="inlineStr">
        <is>
          <t>Hợp đồng lao động Xác định thời hạn</t>
        </is>
      </c>
      <c r="AL846" s="20" t="inlineStr">
        <is>
          <t>2023-01-15</t>
        </is>
      </c>
    </row>
    <row r="847">
      <c r="A847" s="20" t="inlineStr">
        <is>
          <t>152797</t>
        </is>
      </c>
      <c r="B847" s="20" t="inlineStr">
        <is>
          <t>Bùi Văn Phúc</t>
        </is>
      </c>
      <c r="C847" s="20" t="inlineStr">
        <is>
          <t>152797-01</t>
        </is>
      </c>
      <c r="D847" s="20" t="inlineStr">
        <is>
          <t>1007</t>
        </is>
      </c>
      <c r="E847" s="20" t="inlineStr">
        <is>
          <t>FOXCONN</t>
        </is>
      </c>
      <c r="F847" s="21" t="inlineStr">
        <is>
          <t>2003-02-09</t>
        </is>
      </c>
      <c r="G847" s="20" t="inlineStr">
        <is>
          <t>OFF</t>
        </is>
      </c>
      <c r="H847" s="21" t="inlineStr">
        <is>
          <t>2022-07-13</t>
        </is>
      </c>
      <c r="I847" s="21" t="inlineStr">
        <is>
          <t>2022-10-13</t>
        </is>
      </c>
      <c r="J847" s="20" t="inlineStr"/>
      <c r="K847" s="20" t="inlineStr">
        <is>
          <t>Công nhân</t>
        </is>
      </c>
      <c r="L847" s="20" t="inlineStr">
        <is>
          <t>Công nhân</t>
        </is>
      </c>
      <c r="M847" s="20" t="inlineStr"/>
      <c r="N847" s="20" t="inlineStr">
        <is>
          <t>LC1</t>
        </is>
      </c>
      <c r="O847" s="20" t="inlineStr">
        <is>
          <t>M-GROSS</t>
        </is>
      </c>
      <c r="P847" s="20" t="inlineStr"/>
      <c r="Q847" s="20" t="inlineStr">
        <is>
          <t>0</t>
        </is>
      </c>
      <c r="R847" s="22" t="n">
        <v>0</v>
      </c>
      <c r="S847" s="22" t="n">
        <v>4500000</v>
      </c>
      <c r="T847" s="22" t="n">
        <v>4500000</v>
      </c>
      <c r="U847" s="20" t="n">
        <v>0</v>
      </c>
      <c r="V847" s="20" t="n">
        <v>0</v>
      </c>
      <c r="W847" s="20" t="n">
        <v>0</v>
      </c>
      <c r="X847" s="22" t="n">
        <v>0</v>
      </c>
      <c r="Y847" s="22" t="n">
        <v>0</v>
      </c>
      <c r="Z847" s="22" t="n">
        <v>550000</v>
      </c>
      <c r="AA847" s="22" t="n">
        <v>0</v>
      </c>
      <c r="AB847" s="22" t="n">
        <v>0</v>
      </c>
      <c r="AC847" s="20" t="inlineStr">
        <is>
          <t>BUI VAN PHUC</t>
        </is>
      </c>
      <c r="AD847" s="20" t="inlineStr">
        <is>
          <t>03401010804494</t>
        </is>
      </c>
      <c r="AE847" s="20" t="inlineStr">
        <is>
          <t>Ngân hàng Thương mại Cổ phần Hàng hải Việt Nam</t>
        </is>
      </c>
      <c r="AF847" s="20" t="inlineStr">
        <is>
          <t>MSB</t>
        </is>
      </c>
      <c r="AG847" s="20" t="inlineStr"/>
      <c r="AH847" s="20" t="inlineStr">
        <is>
          <t>187915585</t>
        </is>
      </c>
      <c r="AI847" s="20" t="inlineStr">
        <is>
          <t>28.571428571428573%</t>
        </is>
      </c>
      <c r="AJ847" s="20" t="inlineStr">
        <is>
          <t>152797-02-1007/K1225/101022</t>
        </is>
      </c>
      <c r="AK847" s="20" t="inlineStr">
        <is>
          <t>Hợp đồng lao động Xác định thời hạn</t>
        </is>
      </c>
      <c r="AL847" s="20" t="inlineStr">
        <is>
          <t>2023-01-08</t>
        </is>
      </c>
    </row>
    <row r="848">
      <c r="A848" s="20" t="inlineStr">
        <is>
          <t>152821</t>
        </is>
      </c>
      <c r="B848" s="20" t="inlineStr">
        <is>
          <t>Lê Văn Minh</t>
        </is>
      </c>
      <c r="C848" s="20" t="inlineStr">
        <is>
          <t>152821-01</t>
        </is>
      </c>
      <c r="D848" s="20" t="inlineStr">
        <is>
          <t>1007</t>
        </is>
      </c>
      <c r="E848" s="20" t="inlineStr">
        <is>
          <t>FOXCONN</t>
        </is>
      </c>
      <c r="F848" s="21" t="inlineStr">
        <is>
          <t>2003-10-08</t>
        </is>
      </c>
      <c r="G848" s="20" t="inlineStr">
        <is>
          <t>OFF</t>
        </is>
      </c>
      <c r="H848" s="21" t="inlineStr">
        <is>
          <t>2022-07-14</t>
        </is>
      </c>
      <c r="I848" s="21" t="inlineStr">
        <is>
          <t>2023-01-01</t>
        </is>
      </c>
      <c r="J848" s="20" t="inlineStr"/>
      <c r="K848" s="20" t="inlineStr">
        <is>
          <t>Công nhân</t>
        </is>
      </c>
      <c r="L848" s="20" t="inlineStr">
        <is>
          <t>Công nhân</t>
        </is>
      </c>
      <c r="M848" s="20" t="inlineStr"/>
      <c r="N848" s="20" t="inlineStr">
        <is>
          <t>LC1</t>
        </is>
      </c>
      <c r="O848" s="20" t="inlineStr">
        <is>
          <t>M-GROSS</t>
        </is>
      </c>
      <c r="P848" s="20" t="inlineStr"/>
      <c r="Q848" s="20" t="inlineStr">
        <is>
          <t>0</t>
        </is>
      </c>
      <c r="R848" s="22" t="n">
        <v>0</v>
      </c>
      <c r="S848" s="22" t="n">
        <v>4500000</v>
      </c>
      <c r="T848" s="22" t="n">
        <v>4500000</v>
      </c>
      <c r="U848" s="20" t="n">
        <v>0</v>
      </c>
      <c r="V848" s="20" t="n">
        <v>0</v>
      </c>
      <c r="W848" s="20" t="n">
        <v>0</v>
      </c>
      <c r="X848" s="22" t="n">
        <v>0</v>
      </c>
      <c r="Y848" s="22" t="n">
        <v>0</v>
      </c>
      <c r="Z848" s="22" t="n">
        <v>550000</v>
      </c>
      <c r="AA848" s="22" t="n">
        <v>0</v>
      </c>
      <c r="AB848" s="22" t="n">
        <v>0</v>
      </c>
      <c r="AC848" s="20" t="inlineStr">
        <is>
          <t>LE VAN MINH</t>
        </is>
      </c>
      <c r="AD848" s="20" t="inlineStr">
        <is>
          <t>0367981246</t>
        </is>
      </c>
      <c r="AE848" s="20" t="inlineStr">
        <is>
          <t>Ngân hàng Thương mại Cổ phần Hàng hải Việt Nam</t>
        </is>
      </c>
      <c r="AF848" s="20" t="inlineStr">
        <is>
          <t>MSB</t>
        </is>
      </c>
      <c r="AG848" s="20" t="inlineStr"/>
      <c r="AH848" s="20" t="inlineStr">
        <is>
          <t>206251948</t>
        </is>
      </c>
      <c r="AI848" s="20" t="inlineStr">
        <is>
          <t>42.857142857142854%</t>
        </is>
      </c>
      <c r="AJ848" s="20" t="inlineStr">
        <is>
          <t>152821-02-1007/K1225/101022</t>
        </is>
      </c>
      <c r="AK848" s="20" t="inlineStr">
        <is>
          <t>Hợp đồng lao động Xác định thời hạn</t>
        </is>
      </c>
      <c r="AL848" s="20" t="inlineStr">
        <is>
          <t>2023-01-08</t>
        </is>
      </c>
    </row>
    <row r="849">
      <c r="A849" s="20" t="inlineStr">
        <is>
          <t>152798</t>
        </is>
      </c>
      <c r="B849" s="20" t="inlineStr">
        <is>
          <t>Vi Văn Thực</t>
        </is>
      </c>
      <c r="C849" s="20" t="inlineStr">
        <is>
          <t>152798-01</t>
        </is>
      </c>
      <c r="D849" s="20" t="inlineStr">
        <is>
          <t>1007</t>
        </is>
      </c>
      <c r="E849" s="20" t="inlineStr">
        <is>
          <t>FOXCONN</t>
        </is>
      </c>
      <c r="F849" s="21" t="inlineStr">
        <is>
          <t>1993-06-30</t>
        </is>
      </c>
      <c r="G849" s="20" t="inlineStr">
        <is>
          <t>OFF</t>
        </is>
      </c>
      <c r="H849" s="21" t="inlineStr">
        <is>
          <t>2022-07-13</t>
        </is>
      </c>
      <c r="I849" s="21" t="inlineStr">
        <is>
          <t>2023-01-08</t>
        </is>
      </c>
      <c r="J849" s="20" t="inlineStr"/>
      <c r="K849" s="20" t="inlineStr">
        <is>
          <t>Công nhân</t>
        </is>
      </c>
      <c r="L849" s="20" t="inlineStr">
        <is>
          <t>Công nhân</t>
        </is>
      </c>
      <c r="M849" s="20" t="inlineStr"/>
      <c r="N849" s="20" t="inlineStr">
        <is>
          <t>LC1</t>
        </is>
      </c>
      <c r="O849" s="20" t="inlineStr">
        <is>
          <t>M-GROSS</t>
        </is>
      </c>
      <c r="P849" s="20" t="inlineStr"/>
      <c r="Q849" s="20" t="inlineStr">
        <is>
          <t>0</t>
        </is>
      </c>
      <c r="R849" s="22" t="n">
        <v>0</v>
      </c>
      <c r="S849" s="22" t="n">
        <v>4500000</v>
      </c>
      <c r="T849" s="22" t="n">
        <v>4500000</v>
      </c>
      <c r="U849" s="20" t="n">
        <v>0</v>
      </c>
      <c r="V849" s="20" t="n">
        <v>0</v>
      </c>
      <c r="W849" s="20" t="n">
        <v>0</v>
      </c>
      <c r="X849" s="22" t="n">
        <v>0</v>
      </c>
      <c r="Y849" s="22" t="n">
        <v>0</v>
      </c>
      <c r="Z849" s="22" t="n">
        <v>550000</v>
      </c>
      <c r="AA849" s="22" t="n">
        <v>0</v>
      </c>
      <c r="AB849" s="22" t="n">
        <v>0</v>
      </c>
      <c r="AC849" s="20" t="inlineStr">
        <is>
          <t>VI VAN THUC</t>
        </is>
      </c>
      <c r="AD849" s="20" t="inlineStr">
        <is>
          <t>03401010804506</t>
        </is>
      </c>
      <c r="AE849" s="20" t="inlineStr">
        <is>
          <t>Ngân hàng Thương mại Cổ phần Hàng hải Việt Nam</t>
        </is>
      </c>
      <c r="AF849" s="20" t="inlineStr">
        <is>
          <t>MSB</t>
        </is>
      </c>
      <c r="AG849" s="20" t="inlineStr">
        <is>
          <t>MARITIMEBANK CN NINH HIEP HA NOI</t>
        </is>
      </c>
      <c r="AH849" s="20" t="inlineStr">
        <is>
          <t>038093025842</t>
        </is>
      </c>
      <c r="AI849" s="20" t="inlineStr">
        <is>
          <t>57.142857142857146%</t>
        </is>
      </c>
      <c r="AJ849" s="20" t="inlineStr">
        <is>
          <t>152798-02-1007/K1225/101022</t>
        </is>
      </c>
      <c r="AK849" s="20" t="inlineStr">
        <is>
          <t>Hợp đồng lao động Xác định thời hạn</t>
        </is>
      </c>
      <c r="AL849" s="20" t="inlineStr">
        <is>
          <t>2023-01-08</t>
        </is>
      </c>
    </row>
    <row r="850">
      <c r="A850" s="20" t="inlineStr">
        <is>
          <t>152819</t>
        </is>
      </c>
      <c r="B850" s="20" t="inlineStr">
        <is>
          <t>Nguyễn Văn Cường</t>
        </is>
      </c>
      <c r="C850" s="20" t="inlineStr">
        <is>
          <t>152819-01</t>
        </is>
      </c>
      <c r="D850" s="20" t="inlineStr">
        <is>
          <t>1007</t>
        </is>
      </c>
      <c r="E850" s="20" t="inlineStr">
        <is>
          <t>FOXCONN</t>
        </is>
      </c>
      <c r="F850" s="21" t="inlineStr">
        <is>
          <t>1995-02-02</t>
        </is>
      </c>
      <c r="G850" s="20" t="inlineStr">
        <is>
          <t>OFF</t>
        </is>
      </c>
      <c r="H850" s="21" t="inlineStr">
        <is>
          <t>2022-07-14</t>
        </is>
      </c>
      <c r="I850" s="21" t="inlineStr">
        <is>
          <t>2023-01-01</t>
        </is>
      </c>
      <c r="J850" s="20" t="inlineStr"/>
      <c r="K850" s="20" t="inlineStr">
        <is>
          <t>Công nhân</t>
        </is>
      </c>
      <c r="L850" s="20" t="inlineStr">
        <is>
          <t>Công nhân</t>
        </is>
      </c>
      <c r="M850" s="20" t="inlineStr"/>
      <c r="N850" s="20" t="inlineStr">
        <is>
          <t>LC1</t>
        </is>
      </c>
      <c r="O850" s="20" t="inlineStr">
        <is>
          <t>M-GROSS</t>
        </is>
      </c>
      <c r="P850" s="20" t="inlineStr"/>
      <c r="Q850" s="20" t="inlineStr">
        <is>
          <t>0</t>
        </is>
      </c>
      <c r="R850" s="22" t="n">
        <v>0</v>
      </c>
      <c r="S850" s="22" t="n">
        <v>4500000</v>
      </c>
      <c r="T850" s="22" t="n">
        <v>4500000</v>
      </c>
      <c r="U850" s="20" t="n">
        <v>0</v>
      </c>
      <c r="V850" s="20" t="n">
        <v>0</v>
      </c>
      <c r="W850" s="20" t="n">
        <v>0</v>
      </c>
      <c r="X850" s="22" t="n">
        <v>0</v>
      </c>
      <c r="Y850" s="22" t="n">
        <v>0</v>
      </c>
      <c r="Z850" s="22" t="n">
        <v>550000</v>
      </c>
      <c r="AA850" s="22" t="n">
        <v>0</v>
      </c>
      <c r="AB850" s="22" t="n">
        <v>0</v>
      </c>
      <c r="AC850" s="20" t="inlineStr">
        <is>
          <t>NGUYEN VAN CUONG</t>
        </is>
      </c>
      <c r="AD850" s="20" t="inlineStr">
        <is>
          <t>03401010804551</t>
        </is>
      </c>
      <c r="AE850" s="20" t="inlineStr">
        <is>
          <t>Ngân hàng Thương mại Cổ phần Hàng hải Việt Nam</t>
        </is>
      </c>
      <c r="AF850" s="20" t="inlineStr">
        <is>
          <t>MSB</t>
        </is>
      </c>
      <c r="AG850" s="20" t="inlineStr"/>
      <c r="AH850" s="20" t="inlineStr">
        <is>
          <t>027095007946</t>
        </is>
      </c>
      <c r="AI850" s="20" t="inlineStr">
        <is>
          <t>42.857142857142854%</t>
        </is>
      </c>
      <c r="AJ850" s="20" t="inlineStr">
        <is>
          <t>152819-02-1007/K1225/101022</t>
        </is>
      </c>
      <c r="AK850" s="20" t="inlineStr">
        <is>
          <t>Hợp đồng lao động Xác định thời hạn</t>
        </is>
      </c>
      <c r="AL850" s="20" t="inlineStr">
        <is>
          <t>2023-01-08</t>
        </is>
      </c>
    </row>
    <row r="851">
      <c r="A851" s="20" t="inlineStr">
        <is>
          <t>152745</t>
        </is>
      </c>
      <c r="B851" s="20" t="inlineStr">
        <is>
          <t>Phạm Minh Kiên</t>
        </is>
      </c>
      <c r="C851" s="20" t="inlineStr">
        <is>
          <t>152745-01</t>
        </is>
      </c>
      <c r="D851" s="20" t="inlineStr">
        <is>
          <t>1007</t>
        </is>
      </c>
      <c r="E851" s="20" t="inlineStr">
        <is>
          <t>FOXCONN</t>
        </is>
      </c>
      <c r="F851" s="21" t="inlineStr">
        <is>
          <t>2004-06-27</t>
        </is>
      </c>
      <c r="G851" s="20" t="inlineStr">
        <is>
          <t>OFF</t>
        </is>
      </c>
      <c r="H851" s="21" t="inlineStr">
        <is>
          <t>2022-07-12</t>
        </is>
      </c>
      <c r="I851" s="21" t="inlineStr">
        <is>
          <t>2023-01-01</t>
        </is>
      </c>
      <c r="J851" s="20" t="inlineStr"/>
      <c r="K851" s="20" t="inlineStr">
        <is>
          <t>Công nhân</t>
        </is>
      </c>
      <c r="L851" s="20" t="inlineStr">
        <is>
          <t>Công nhân</t>
        </is>
      </c>
      <c r="M851" s="20" t="inlineStr"/>
      <c r="N851" s="20" t="inlineStr">
        <is>
          <t>LC1</t>
        </is>
      </c>
      <c r="O851" s="20" t="inlineStr">
        <is>
          <t>M-GROSS</t>
        </is>
      </c>
      <c r="P851" s="20" t="inlineStr"/>
      <c r="Q851" s="20" t="inlineStr">
        <is>
          <t>0</t>
        </is>
      </c>
      <c r="R851" s="22" t="n">
        <v>0</v>
      </c>
      <c r="S851" s="22" t="n">
        <v>4500000</v>
      </c>
      <c r="T851" s="22" t="n">
        <v>4500000</v>
      </c>
      <c r="U851" s="20" t="n">
        <v>0</v>
      </c>
      <c r="V851" s="20" t="n">
        <v>0</v>
      </c>
      <c r="W851" s="20" t="n">
        <v>0</v>
      </c>
      <c r="X851" s="22" t="n">
        <v>0</v>
      </c>
      <c r="Y851" s="22" t="n">
        <v>0</v>
      </c>
      <c r="Z851" s="22" t="n">
        <v>550000</v>
      </c>
      <c r="AA851" s="22" t="n">
        <v>0</v>
      </c>
      <c r="AB851" s="22" t="n">
        <v>0</v>
      </c>
      <c r="AC851" s="20" t="inlineStr">
        <is>
          <t>PHAM MINH KIEN</t>
        </is>
      </c>
      <c r="AD851" s="20" t="inlineStr">
        <is>
          <t>03401010804337</t>
        </is>
      </c>
      <c r="AE851" s="20" t="inlineStr">
        <is>
          <t>Ngân hàng Thương mại Cổ phần Hàng hải Việt Nam</t>
        </is>
      </c>
      <c r="AF851" s="20" t="inlineStr">
        <is>
          <t>MSB</t>
        </is>
      </c>
      <c r="AG851" s="20" t="inlineStr"/>
      <c r="AH851" s="20" t="inlineStr">
        <is>
          <t>038204018665</t>
        </is>
      </c>
      <c r="AI851" s="20" t="inlineStr">
        <is>
          <t>57.142857142857146%</t>
        </is>
      </c>
      <c r="AJ851" s="20" t="inlineStr">
        <is>
          <t>152745-02-1007/K1225/101022</t>
        </is>
      </c>
      <c r="AK851" s="20" t="inlineStr">
        <is>
          <t>Hợp đồng lao động Xác định thời hạn</t>
        </is>
      </c>
      <c r="AL851" s="20" t="inlineStr">
        <is>
          <t>2023-01-08</t>
        </is>
      </c>
    </row>
    <row r="852">
      <c r="A852" s="20" t="inlineStr">
        <is>
          <t>152663</t>
        </is>
      </c>
      <c r="B852" s="20" t="inlineStr">
        <is>
          <t>Cao Đức Huê</t>
        </is>
      </c>
      <c r="C852" s="20" t="inlineStr">
        <is>
          <t>152663-01</t>
        </is>
      </c>
      <c r="D852" s="20" t="inlineStr">
        <is>
          <t>1007</t>
        </is>
      </c>
      <c r="E852" s="20" t="inlineStr">
        <is>
          <t>FOXCONN</t>
        </is>
      </c>
      <c r="F852" s="21" t="inlineStr">
        <is>
          <t>1993-02-13</t>
        </is>
      </c>
      <c r="G852" s="20" t="inlineStr">
        <is>
          <t>OFF</t>
        </is>
      </c>
      <c r="H852" s="21" t="inlineStr">
        <is>
          <t>2022-07-11</t>
        </is>
      </c>
      <c r="I852" s="21" t="inlineStr">
        <is>
          <t>2023-01-01</t>
        </is>
      </c>
      <c r="J852" s="20" t="inlineStr"/>
      <c r="K852" s="20" t="inlineStr">
        <is>
          <t>Công nhân</t>
        </is>
      </c>
      <c r="L852" s="20" t="inlineStr">
        <is>
          <t>Công nhân</t>
        </is>
      </c>
      <c r="M852" s="20" t="inlineStr"/>
      <c r="N852" s="20" t="inlineStr">
        <is>
          <t>LC1</t>
        </is>
      </c>
      <c r="O852" s="20" t="inlineStr">
        <is>
          <t>M-GROSS</t>
        </is>
      </c>
      <c r="P852" s="20" t="inlineStr"/>
      <c r="Q852" s="20" t="inlineStr">
        <is>
          <t>0</t>
        </is>
      </c>
      <c r="R852" s="22" t="n">
        <v>0</v>
      </c>
      <c r="S852" s="22" t="n">
        <v>4500000</v>
      </c>
      <c r="T852" s="22" t="n">
        <v>4500000</v>
      </c>
      <c r="U852" s="20" t="n">
        <v>0</v>
      </c>
      <c r="V852" s="20" t="n">
        <v>0</v>
      </c>
      <c r="W852" s="20" t="n">
        <v>0</v>
      </c>
      <c r="X852" s="22" t="n">
        <v>0</v>
      </c>
      <c r="Y852" s="22" t="n">
        <v>0</v>
      </c>
      <c r="Z852" s="22" t="n">
        <v>550000</v>
      </c>
      <c r="AA852" s="22" t="n">
        <v>0</v>
      </c>
      <c r="AB852" s="22" t="n">
        <v>0</v>
      </c>
      <c r="AC852" s="20" t="inlineStr">
        <is>
          <t>CAO DUC HUE</t>
        </is>
      </c>
      <c r="AD852" s="20" t="inlineStr">
        <is>
          <t>03401010804252</t>
        </is>
      </c>
      <c r="AE852" s="20" t="inlineStr">
        <is>
          <t>Ngân hàng Thương mại Cổ phần Hàng hải Việt Nam</t>
        </is>
      </c>
      <c r="AF852" s="20" t="inlineStr">
        <is>
          <t>MSB</t>
        </is>
      </c>
      <c r="AG852" s="20" t="inlineStr"/>
      <c r="AH852" s="20" t="inlineStr">
        <is>
          <t>038093001789</t>
        </is>
      </c>
      <c r="AI852" s="20" t="inlineStr">
        <is>
          <t>71.42857142857143%</t>
        </is>
      </c>
      <c r="AJ852" s="20" t="inlineStr">
        <is>
          <t>152663-02-1007/K1225/101022</t>
        </is>
      </c>
      <c r="AK852" s="20" t="inlineStr">
        <is>
          <t>Hợp đồng lao động Xác định thời hạn</t>
        </is>
      </c>
      <c r="AL852" s="20" t="inlineStr">
        <is>
          <t>2023-01-08</t>
        </is>
      </c>
    </row>
    <row r="853">
      <c r="A853" s="20" t="inlineStr">
        <is>
          <t>144438</t>
        </is>
      </c>
      <c r="B853" s="20" t="inlineStr">
        <is>
          <t>Nguyễn Quốc Trương</t>
        </is>
      </c>
      <c r="C853" s="20" t="inlineStr">
        <is>
          <t>144438-04</t>
        </is>
      </c>
      <c r="D853" s="20" t="inlineStr">
        <is>
          <t>1007</t>
        </is>
      </c>
      <c r="E853" s="20" t="inlineStr">
        <is>
          <t>FOXCONN</t>
        </is>
      </c>
      <c r="F853" s="21" t="inlineStr">
        <is>
          <t>2000-03-03</t>
        </is>
      </c>
      <c r="G853" s="20" t="inlineStr">
        <is>
          <t>OFF</t>
        </is>
      </c>
      <c r="H853" s="21" t="inlineStr">
        <is>
          <t>2022-10-09</t>
        </is>
      </c>
      <c r="I853" s="21" t="inlineStr">
        <is>
          <t>2023-01-02</t>
        </is>
      </c>
      <c r="J853" s="20" t="inlineStr"/>
      <c r="K853" s="20" t="inlineStr">
        <is>
          <t>Công nhân</t>
        </is>
      </c>
      <c r="L853" s="20" t="inlineStr">
        <is>
          <t>Công nhân</t>
        </is>
      </c>
      <c r="M853" s="20" t="inlineStr"/>
      <c r="N853" s="20" t="inlineStr">
        <is>
          <t>LC1</t>
        </is>
      </c>
      <c r="O853" s="20" t="inlineStr">
        <is>
          <t>M-GROSS</t>
        </is>
      </c>
      <c r="P853" s="20" t="inlineStr"/>
      <c r="Q853" s="20" t="inlineStr">
        <is>
          <t>0</t>
        </is>
      </c>
      <c r="R853" s="22" t="n">
        <v>0</v>
      </c>
      <c r="S853" s="22" t="n">
        <v>4500000</v>
      </c>
      <c r="T853" s="22" t="n">
        <v>4500000</v>
      </c>
      <c r="U853" s="20" t="n">
        <v>0</v>
      </c>
      <c r="V853" s="20" t="n">
        <v>0</v>
      </c>
      <c r="W853" s="20" t="n">
        <v>0</v>
      </c>
      <c r="X853" s="22" t="n">
        <v>0</v>
      </c>
      <c r="Y853" s="22" t="n">
        <v>0</v>
      </c>
      <c r="Z853" s="22" t="n">
        <v>550000</v>
      </c>
      <c r="AA853" s="22" t="n">
        <v>0</v>
      </c>
      <c r="AB853" s="22" t="n">
        <v>0</v>
      </c>
      <c r="AC853" s="20" t="inlineStr"/>
      <c r="AD853" s="20" t="inlineStr"/>
      <c r="AE853" s="20" t="inlineStr"/>
      <c r="AF853" s="20" t="inlineStr"/>
      <c r="AG853" s="20" t="inlineStr"/>
      <c r="AH853" s="20" t="inlineStr">
        <is>
          <t>063551083</t>
        </is>
      </c>
      <c r="AI853" s="20" t="inlineStr">
        <is>
          <t>77.77777777777777%</t>
        </is>
      </c>
      <c r="AJ853" s="20" t="inlineStr">
        <is>
          <t>144438-01-1007/K1225/091022</t>
        </is>
      </c>
      <c r="AK853" s="20" t="inlineStr">
        <is>
          <t>Hợp đồng lao động Xác định thời hạn</t>
        </is>
      </c>
      <c r="AL853" s="20" t="inlineStr">
        <is>
          <t>2023-01-08</t>
        </is>
      </c>
    </row>
    <row r="854">
      <c r="A854" s="20" t="inlineStr">
        <is>
          <t>150028</t>
        </is>
      </c>
      <c r="B854" s="20" t="inlineStr">
        <is>
          <t>Ngân Văn Quỳnh</t>
        </is>
      </c>
      <c r="C854" s="20" t="inlineStr">
        <is>
          <t>150028-02</t>
        </is>
      </c>
      <c r="D854" s="20" t="inlineStr">
        <is>
          <t>1007</t>
        </is>
      </c>
      <c r="E854" s="20" t="inlineStr">
        <is>
          <t>FOXCONN</t>
        </is>
      </c>
      <c r="F854" s="21" t="inlineStr">
        <is>
          <t>2001-08-25</t>
        </is>
      </c>
      <c r="G854" s="20" t="inlineStr">
        <is>
          <t>OFF</t>
        </is>
      </c>
      <c r="H854" s="21" t="inlineStr">
        <is>
          <t>2022-10-09</t>
        </is>
      </c>
      <c r="I854" s="21" t="inlineStr">
        <is>
          <t>2023-01-02</t>
        </is>
      </c>
      <c r="J854" s="20" t="inlineStr"/>
      <c r="K854" s="20" t="inlineStr">
        <is>
          <t>Công nhân</t>
        </is>
      </c>
      <c r="L854" s="20" t="inlineStr">
        <is>
          <t>Công nhân</t>
        </is>
      </c>
      <c r="M854" s="20" t="inlineStr"/>
      <c r="N854" s="20" t="inlineStr">
        <is>
          <t>LC1</t>
        </is>
      </c>
      <c r="O854" s="20" t="inlineStr">
        <is>
          <t>M-GROSS</t>
        </is>
      </c>
      <c r="P854" s="20" t="inlineStr"/>
      <c r="Q854" s="20" t="inlineStr">
        <is>
          <t>0</t>
        </is>
      </c>
      <c r="R854" s="22" t="n">
        <v>0</v>
      </c>
      <c r="S854" s="22" t="n">
        <v>4500000</v>
      </c>
      <c r="T854" s="22" t="n">
        <v>4500000</v>
      </c>
      <c r="U854" s="20" t="n">
        <v>0</v>
      </c>
      <c r="V854" s="20" t="n">
        <v>0</v>
      </c>
      <c r="W854" s="20" t="n">
        <v>0</v>
      </c>
      <c r="X854" s="22" t="n">
        <v>0</v>
      </c>
      <c r="Y854" s="22" t="n">
        <v>0</v>
      </c>
      <c r="Z854" s="22" t="n">
        <v>550000</v>
      </c>
      <c r="AA854" s="22" t="n">
        <v>0</v>
      </c>
      <c r="AB854" s="22" t="n">
        <v>0</v>
      </c>
      <c r="AC854" s="20" t="inlineStr"/>
      <c r="AD854" s="20" t="inlineStr"/>
      <c r="AE854" s="20" t="inlineStr"/>
      <c r="AF854" s="20" t="inlineStr"/>
      <c r="AG854" s="20" t="inlineStr"/>
      <c r="AH854" s="20" t="inlineStr">
        <is>
          <t>190211017785</t>
        </is>
      </c>
      <c r="AI854" s="20" t="inlineStr">
        <is>
          <t>70.0%</t>
        </is>
      </c>
      <c r="AJ854" s="20" t="inlineStr">
        <is>
          <t>150028-01-1007/K1225/091022</t>
        </is>
      </c>
      <c r="AK854" s="20" t="inlineStr">
        <is>
          <t>Hợp đồng lao động Xác định thời hạn</t>
        </is>
      </c>
      <c r="AL854" s="20" t="inlineStr">
        <is>
          <t>2023-01-08</t>
        </is>
      </c>
    </row>
    <row r="855">
      <c r="A855" s="20" t="inlineStr">
        <is>
          <t>150003</t>
        </is>
      </c>
      <c r="B855" s="20" t="inlineStr">
        <is>
          <t>Hà Thị Tiện</t>
        </is>
      </c>
      <c r="C855" s="20" t="inlineStr">
        <is>
          <t>150003-02</t>
        </is>
      </c>
      <c r="D855" s="20" t="inlineStr">
        <is>
          <t>1007</t>
        </is>
      </c>
      <c r="E855" s="20" t="inlineStr">
        <is>
          <t>FOXCONN</t>
        </is>
      </c>
      <c r="F855" s="21" t="inlineStr">
        <is>
          <t>2001-03-28</t>
        </is>
      </c>
      <c r="G855" s="20" t="inlineStr">
        <is>
          <t>OFF</t>
        </is>
      </c>
      <c r="H855" s="21" t="inlineStr">
        <is>
          <t>2022-10-09</t>
        </is>
      </c>
      <c r="I855" s="21" t="inlineStr">
        <is>
          <t>2023-01-08</t>
        </is>
      </c>
      <c r="J855" s="20" t="inlineStr"/>
      <c r="K855" s="20" t="inlineStr">
        <is>
          <t>Công nhân</t>
        </is>
      </c>
      <c r="L855" s="20" t="inlineStr">
        <is>
          <t>Công nhân</t>
        </is>
      </c>
      <c r="M855" s="20" t="inlineStr"/>
      <c r="N855" s="20" t="inlineStr">
        <is>
          <t>LC1</t>
        </is>
      </c>
      <c r="O855" s="20" t="inlineStr">
        <is>
          <t>M-GROSS</t>
        </is>
      </c>
      <c r="P855" s="20" t="inlineStr"/>
      <c r="Q855" s="20" t="inlineStr">
        <is>
          <t>0</t>
        </is>
      </c>
      <c r="R855" s="22" t="n">
        <v>0</v>
      </c>
      <c r="S855" s="22" t="n">
        <v>4500000</v>
      </c>
      <c r="T855" s="22" t="n">
        <v>4500000</v>
      </c>
      <c r="U855" s="20" t="n">
        <v>0</v>
      </c>
      <c r="V855" s="20" t="n">
        <v>0</v>
      </c>
      <c r="W855" s="20" t="n">
        <v>0</v>
      </c>
      <c r="X855" s="22" t="n">
        <v>0</v>
      </c>
      <c r="Y855" s="22" t="n">
        <v>0</v>
      </c>
      <c r="Z855" s="22" t="n">
        <v>550000</v>
      </c>
      <c r="AA855" s="22" t="n">
        <v>0</v>
      </c>
      <c r="AB855" s="22" t="n">
        <v>0</v>
      </c>
      <c r="AC855" s="20" t="inlineStr"/>
      <c r="AD855" s="20" t="inlineStr"/>
      <c r="AE855" s="20" t="inlineStr"/>
      <c r="AF855" s="20" t="inlineStr"/>
      <c r="AG855" s="20" t="inlineStr"/>
      <c r="AH855" s="20" t="inlineStr">
        <is>
          <t>038301001299</t>
        </is>
      </c>
      <c r="AI855" s="20" t="inlineStr">
        <is>
          <t>70.0%</t>
        </is>
      </c>
      <c r="AJ855" s="20" t="inlineStr">
        <is>
          <t>150003-01-1007/K1225/091022</t>
        </is>
      </c>
      <c r="AK855" s="20" t="inlineStr">
        <is>
          <t>Hợp đồng lao động Xác định thời hạn</t>
        </is>
      </c>
      <c r="AL855" s="20" t="inlineStr">
        <is>
          <t>2023-01-08</t>
        </is>
      </c>
    </row>
    <row r="856">
      <c r="A856" s="20" t="inlineStr">
        <is>
          <t>126567</t>
        </is>
      </c>
      <c r="B856" s="20" t="inlineStr">
        <is>
          <t>Lường Văn Tùng</t>
        </is>
      </c>
      <c r="C856" s="20" t="inlineStr">
        <is>
          <t>126567-03</t>
        </is>
      </c>
      <c r="D856" s="20" t="inlineStr">
        <is>
          <t>1007</t>
        </is>
      </c>
      <c r="E856" s="20" t="inlineStr">
        <is>
          <t>FOXCONN</t>
        </is>
      </c>
      <c r="F856" s="21" t="inlineStr">
        <is>
          <t>2001-06-29</t>
        </is>
      </c>
      <c r="G856" s="20" t="inlineStr">
        <is>
          <t>OLD</t>
        </is>
      </c>
      <c r="H856" s="21" t="inlineStr">
        <is>
          <t>2022-10-09</t>
        </is>
      </c>
      <c r="I856" s="21" t="inlineStr"/>
      <c r="J856" s="20" t="inlineStr"/>
      <c r="K856" s="20" t="inlineStr">
        <is>
          <t>Công nhân</t>
        </is>
      </c>
      <c r="L856" s="20" t="inlineStr">
        <is>
          <t>Công nhân</t>
        </is>
      </c>
      <c r="M856" s="20" t="inlineStr"/>
      <c r="N856" s="20" t="inlineStr">
        <is>
          <t>LC1</t>
        </is>
      </c>
      <c r="O856" s="20" t="inlineStr">
        <is>
          <t>M-GROSS</t>
        </is>
      </c>
      <c r="P856" s="20" t="inlineStr"/>
      <c r="Q856" s="20" t="inlineStr">
        <is>
          <t>0</t>
        </is>
      </c>
      <c r="R856" s="22" t="n">
        <v>0</v>
      </c>
      <c r="S856" s="22" t="n">
        <v>4500000</v>
      </c>
      <c r="T856" s="22" t="n">
        <v>4500000</v>
      </c>
      <c r="U856" s="20" t="n">
        <v>0</v>
      </c>
      <c r="V856" s="20" t="n">
        <v>0</v>
      </c>
      <c r="W856" s="20" t="n">
        <v>0</v>
      </c>
      <c r="X856" s="22" t="n">
        <v>0</v>
      </c>
      <c r="Y856" s="22" t="n">
        <v>0</v>
      </c>
      <c r="Z856" s="22" t="n">
        <v>550000</v>
      </c>
      <c r="AA856" s="22" t="n">
        <v>0</v>
      </c>
      <c r="AB856" s="22" t="n">
        <v>0</v>
      </c>
      <c r="AC856" s="20" t="inlineStr"/>
      <c r="AD856" s="20" t="inlineStr"/>
      <c r="AE856" s="20" t="inlineStr"/>
      <c r="AF856" s="20" t="inlineStr"/>
      <c r="AG856" s="20" t="inlineStr"/>
      <c r="AH856" s="20" t="inlineStr">
        <is>
          <t>061124155</t>
        </is>
      </c>
      <c r="AI856" s="20" t="inlineStr">
        <is>
          <t>66.66666666666667%</t>
        </is>
      </c>
      <c r="AJ856" s="20" t="inlineStr">
        <is>
          <t>126567-01-1007/K1225/091022</t>
        </is>
      </c>
      <c r="AK856" s="20" t="inlineStr">
        <is>
          <t>Hợp đồng lao động Xác định thời hạn</t>
        </is>
      </c>
      <c r="AL856" s="20" t="inlineStr">
        <is>
          <t>2023-01-08</t>
        </is>
      </c>
    </row>
    <row r="857">
      <c r="A857" s="20" t="inlineStr">
        <is>
          <t>150024</t>
        </is>
      </c>
      <c r="B857" s="20" t="inlineStr">
        <is>
          <t>Triệu Văn Vượng</t>
        </is>
      </c>
      <c r="C857" s="20" t="inlineStr">
        <is>
          <t>150024-02</t>
        </is>
      </c>
      <c r="D857" s="20" t="inlineStr">
        <is>
          <t>1007</t>
        </is>
      </c>
      <c r="E857" s="20" t="inlineStr">
        <is>
          <t>FOXCONN</t>
        </is>
      </c>
      <c r="F857" s="21" t="inlineStr">
        <is>
          <t>1998-02-28</t>
        </is>
      </c>
      <c r="G857" s="20" t="inlineStr">
        <is>
          <t>OFF</t>
        </is>
      </c>
      <c r="H857" s="21" t="inlineStr">
        <is>
          <t>2022-10-09</t>
        </is>
      </c>
      <c r="I857" s="21" t="inlineStr">
        <is>
          <t>2023-01-02</t>
        </is>
      </c>
      <c r="J857" s="20" t="inlineStr"/>
      <c r="K857" s="20" t="inlineStr">
        <is>
          <t>Công nhân</t>
        </is>
      </c>
      <c r="L857" s="20" t="inlineStr">
        <is>
          <t>Công nhân</t>
        </is>
      </c>
      <c r="M857" s="20" t="inlineStr"/>
      <c r="N857" s="20" t="inlineStr">
        <is>
          <t>LC1</t>
        </is>
      </c>
      <c r="O857" s="20" t="inlineStr">
        <is>
          <t>M-GROSS</t>
        </is>
      </c>
      <c r="P857" s="20" t="inlineStr"/>
      <c r="Q857" s="20" t="inlineStr">
        <is>
          <t>0</t>
        </is>
      </c>
      <c r="R857" s="22" t="n">
        <v>0</v>
      </c>
      <c r="S857" s="22" t="n">
        <v>4500000</v>
      </c>
      <c r="T857" s="22" t="n">
        <v>4500000</v>
      </c>
      <c r="U857" s="20" t="n">
        <v>0</v>
      </c>
      <c r="V857" s="20" t="n">
        <v>0</v>
      </c>
      <c r="W857" s="20" t="n">
        <v>0</v>
      </c>
      <c r="X857" s="22" t="n">
        <v>0</v>
      </c>
      <c r="Y857" s="22" t="n">
        <v>0</v>
      </c>
      <c r="Z857" s="22" t="n">
        <v>550000</v>
      </c>
      <c r="AA857" s="22" t="n">
        <v>0</v>
      </c>
      <c r="AB857" s="22" t="n">
        <v>0</v>
      </c>
      <c r="AC857" s="20" t="inlineStr"/>
      <c r="AD857" s="20" t="inlineStr"/>
      <c r="AE857" s="20" t="inlineStr"/>
      <c r="AF857" s="20" t="inlineStr"/>
      <c r="AG857" s="20" t="inlineStr"/>
      <c r="AH857" s="20" t="inlineStr">
        <is>
          <t>082330135</t>
        </is>
      </c>
      <c r="AI857" s="20" t="inlineStr">
        <is>
          <t>66.66666666666667%</t>
        </is>
      </c>
      <c r="AJ857" s="20" t="inlineStr">
        <is>
          <t>150024-01-1007/K1225/091022</t>
        </is>
      </c>
      <c r="AK857" s="20" t="inlineStr">
        <is>
          <t>Hợp đồng lao động Xác định thời hạn</t>
        </is>
      </c>
      <c r="AL857" s="20" t="inlineStr">
        <is>
          <t>2023-01-08</t>
        </is>
      </c>
    </row>
    <row r="858">
      <c r="A858" s="20" t="inlineStr">
        <is>
          <t>152632</t>
        </is>
      </c>
      <c r="B858" s="20" t="inlineStr">
        <is>
          <t>Nguyễn Văn Thắng</t>
        </is>
      </c>
      <c r="C858" s="20" t="inlineStr">
        <is>
          <t>152632-01</t>
        </is>
      </c>
      <c r="D858" s="20" t="inlineStr">
        <is>
          <t>1007</t>
        </is>
      </c>
      <c r="E858" s="20" t="inlineStr">
        <is>
          <t>FOXCONN</t>
        </is>
      </c>
      <c r="F858" s="21" t="inlineStr">
        <is>
          <t>2000-05-05</t>
        </is>
      </c>
      <c r="G858" s="20" t="inlineStr">
        <is>
          <t>OFF</t>
        </is>
      </c>
      <c r="H858" s="21" t="inlineStr">
        <is>
          <t>2022-07-09</t>
        </is>
      </c>
      <c r="I858" s="21" t="inlineStr">
        <is>
          <t>2023-01-01</t>
        </is>
      </c>
      <c r="J858" s="20" t="inlineStr"/>
      <c r="K858" s="20" t="inlineStr">
        <is>
          <t>Công nhân</t>
        </is>
      </c>
      <c r="L858" s="20" t="inlineStr">
        <is>
          <t>Công nhân</t>
        </is>
      </c>
      <c r="M858" s="20" t="inlineStr"/>
      <c r="N858" s="20" t="inlineStr">
        <is>
          <t>LC1</t>
        </is>
      </c>
      <c r="O858" s="20" t="inlineStr">
        <is>
          <t>M-GROSS</t>
        </is>
      </c>
      <c r="P858" s="20" t="inlineStr"/>
      <c r="Q858" s="20" t="inlineStr">
        <is>
          <t>0</t>
        </is>
      </c>
      <c r="R858" s="22" t="n">
        <v>0</v>
      </c>
      <c r="S858" s="22" t="n">
        <v>4500000</v>
      </c>
      <c r="T858" s="22" t="n">
        <v>4500000</v>
      </c>
      <c r="U858" s="20" t="n">
        <v>0</v>
      </c>
      <c r="V858" s="20" t="n">
        <v>0</v>
      </c>
      <c r="W858" s="20" t="n">
        <v>0</v>
      </c>
      <c r="X858" s="22" t="n">
        <v>0</v>
      </c>
      <c r="Y858" s="22" t="n">
        <v>0</v>
      </c>
      <c r="Z858" s="22" t="n">
        <v>550000</v>
      </c>
      <c r="AA858" s="22" t="n">
        <v>0</v>
      </c>
      <c r="AB858" s="22" t="n">
        <v>0</v>
      </c>
      <c r="AC858" s="20" t="inlineStr">
        <is>
          <t>NGUYEN VAN THANG</t>
        </is>
      </c>
      <c r="AD858" s="20" t="inlineStr">
        <is>
          <t>03401010804122</t>
        </is>
      </c>
      <c r="AE858" s="20" t="inlineStr">
        <is>
          <t>Ngân hàng Thương mại Cổ phần Hàng hải Việt Nam</t>
        </is>
      </c>
      <c r="AF858" s="20" t="inlineStr">
        <is>
          <t>MSB</t>
        </is>
      </c>
      <c r="AG858" s="20" t="inlineStr"/>
      <c r="AH858" s="20" t="inlineStr">
        <is>
          <t>017200005522</t>
        </is>
      </c>
      <c r="AI858" s="20" t="inlineStr">
        <is>
          <t>71.42857142857143%</t>
        </is>
      </c>
      <c r="AJ858" s="20" t="inlineStr">
        <is>
          <t>152632-02-1007/K1225/101022</t>
        </is>
      </c>
      <c r="AK858" s="20" t="inlineStr">
        <is>
          <t>Hợp đồng lao động Xác định thời hạn</t>
        </is>
      </c>
      <c r="AL858" s="20" t="inlineStr">
        <is>
          <t>2023-01-08</t>
        </is>
      </c>
    </row>
    <row r="859">
      <c r="A859" s="20" t="inlineStr">
        <is>
          <t>152633</t>
        </is>
      </c>
      <c r="B859" s="20" t="inlineStr">
        <is>
          <t>Bùi Thị Huệ</t>
        </is>
      </c>
      <c r="C859" s="20" t="inlineStr">
        <is>
          <t>152633-01</t>
        </is>
      </c>
      <c r="D859" s="20" t="inlineStr">
        <is>
          <t>1007</t>
        </is>
      </c>
      <c r="E859" s="20" t="inlineStr">
        <is>
          <t>FOXCONN</t>
        </is>
      </c>
      <c r="F859" s="21" t="inlineStr">
        <is>
          <t>2000-11-25</t>
        </is>
      </c>
      <c r="G859" s="20" t="inlineStr">
        <is>
          <t>OFF</t>
        </is>
      </c>
      <c r="H859" s="21" t="inlineStr">
        <is>
          <t>2022-07-09</t>
        </is>
      </c>
      <c r="I859" s="21" t="inlineStr">
        <is>
          <t>2023-01-08</t>
        </is>
      </c>
      <c r="J859" s="20" t="inlineStr"/>
      <c r="K859" s="20" t="inlineStr">
        <is>
          <t>Công nhân</t>
        </is>
      </c>
      <c r="L859" s="20" t="inlineStr">
        <is>
          <t>Công nhân</t>
        </is>
      </c>
      <c r="M859" s="20" t="inlineStr"/>
      <c r="N859" s="20" t="inlineStr">
        <is>
          <t>LC1</t>
        </is>
      </c>
      <c r="O859" s="20" t="inlineStr">
        <is>
          <t>M-GROSS</t>
        </is>
      </c>
      <c r="P859" s="20" t="inlineStr"/>
      <c r="Q859" s="20" t="inlineStr">
        <is>
          <t>0</t>
        </is>
      </c>
      <c r="R859" s="22" t="n">
        <v>0</v>
      </c>
      <c r="S859" s="22" t="n">
        <v>4500000</v>
      </c>
      <c r="T859" s="22" t="n">
        <v>4500000</v>
      </c>
      <c r="U859" s="20" t="n">
        <v>0</v>
      </c>
      <c r="V859" s="20" t="n">
        <v>0</v>
      </c>
      <c r="W859" s="20" t="n">
        <v>0</v>
      </c>
      <c r="X859" s="22" t="n">
        <v>0</v>
      </c>
      <c r="Y859" s="22" t="n">
        <v>0</v>
      </c>
      <c r="Z859" s="22" t="n">
        <v>550000</v>
      </c>
      <c r="AA859" s="22" t="n">
        <v>0</v>
      </c>
      <c r="AB859" s="22" t="n">
        <v>0</v>
      </c>
      <c r="AC859" s="20" t="inlineStr">
        <is>
          <t>BUI THI HUE</t>
        </is>
      </c>
      <c r="AD859" s="20" t="inlineStr">
        <is>
          <t>03401010804131</t>
        </is>
      </c>
      <c r="AE859" s="20" t="inlineStr">
        <is>
          <t>Ngân hàng Thương mại Cổ phần Hàng hải Việt Nam</t>
        </is>
      </c>
      <c r="AF859" s="20" t="inlineStr">
        <is>
          <t>MSB</t>
        </is>
      </c>
      <c r="AG859" s="20" t="inlineStr">
        <is>
          <t>MARITIMEBANK CN NINH HIEP HA NOI</t>
        </is>
      </c>
      <c r="AH859" s="20" t="inlineStr">
        <is>
          <t>017300004710</t>
        </is>
      </c>
      <c r="AI859" s="20" t="inlineStr">
        <is>
          <t>71.42857142857143%</t>
        </is>
      </c>
      <c r="AJ859" s="20" t="inlineStr">
        <is>
          <t>152633-02-1007/K1225/101022</t>
        </is>
      </c>
      <c r="AK859" s="20" t="inlineStr">
        <is>
          <t>Hợp đồng lao động Xác định thời hạn</t>
        </is>
      </c>
      <c r="AL859" s="20" t="inlineStr">
        <is>
          <t>2023-01-08</t>
        </is>
      </c>
    </row>
    <row r="860">
      <c r="A860" s="20" t="inlineStr">
        <is>
          <t>143678</t>
        </is>
      </c>
      <c r="B860" s="20" t="inlineStr">
        <is>
          <t>Đặng Văn Phán</t>
        </is>
      </c>
      <c r="C860" s="20" t="inlineStr">
        <is>
          <t>143678-03</t>
        </is>
      </c>
      <c r="D860" s="20" t="inlineStr">
        <is>
          <t>1007</t>
        </is>
      </c>
      <c r="E860" s="20" t="inlineStr">
        <is>
          <t>FOXCONN</t>
        </is>
      </c>
      <c r="F860" s="21" t="inlineStr">
        <is>
          <t>1998-02-09</t>
        </is>
      </c>
      <c r="G860" s="20" t="inlineStr">
        <is>
          <t>OFF</t>
        </is>
      </c>
      <c r="H860" s="21" t="inlineStr">
        <is>
          <t>2022-10-09</t>
        </is>
      </c>
      <c r="I860" s="21" t="inlineStr">
        <is>
          <t>2023-01-01</t>
        </is>
      </c>
      <c r="J860" s="20" t="inlineStr"/>
      <c r="K860" s="20" t="inlineStr">
        <is>
          <t>Công nhân</t>
        </is>
      </c>
      <c r="L860" s="20" t="inlineStr">
        <is>
          <t>Công nhân</t>
        </is>
      </c>
      <c r="M860" s="20" t="inlineStr"/>
      <c r="N860" s="20" t="inlineStr">
        <is>
          <t>LC1</t>
        </is>
      </c>
      <c r="O860" s="20" t="inlineStr">
        <is>
          <t>M-GROSS</t>
        </is>
      </c>
      <c r="P860" s="20" t="inlineStr"/>
      <c r="Q860" s="20" t="inlineStr">
        <is>
          <t>0</t>
        </is>
      </c>
      <c r="R860" s="22" t="n">
        <v>0</v>
      </c>
      <c r="S860" s="22" t="n">
        <v>4500000</v>
      </c>
      <c r="T860" s="22" t="n">
        <v>4500000</v>
      </c>
      <c r="U860" s="20" t="n">
        <v>0</v>
      </c>
      <c r="V860" s="20" t="n">
        <v>0</v>
      </c>
      <c r="W860" s="20" t="n">
        <v>0</v>
      </c>
      <c r="X860" s="22" t="n">
        <v>0</v>
      </c>
      <c r="Y860" s="22" t="n">
        <v>0</v>
      </c>
      <c r="Z860" s="22" t="n">
        <v>550000</v>
      </c>
      <c r="AA860" s="22" t="n">
        <v>0</v>
      </c>
      <c r="AB860" s="22" t="n">
        <v>0</v>
      </c>
      <c r="AC860" s="20" t="inlineStr"/>
      <c r="AD860" s="20" t="inlineStr"/>
      <c r="AE860" s="20" t="inlineStr"/>
      <c r="AF860" s="20" t="inlineStr"/>
      <c r="AG860" s="20" t="inlineStr"/>
      <c r="AH860" s="20" t="inlineStr">
        <is>
          <t>073487135</t>
        </is>
      </c>
      <c r="AI860" s="20" t="inlineStr">
        <is>
          <t>10.0%</t>
        </is>
      </c>
      <c r="AJ860" s="20" t="inlineStr">
        <is>
          <t>143678-01-1007/K1225/091022</t>
        </is>
      </c>
      <c r="AK860" s="20" t="inlineStr">
        <is>
          <t>Hợp đồng lao động Xác định thời hạn</t>
        </is>
      </c>
      <c r="AL860" s="20" t="inlineStr">
        <is>
          <t>2023-01-08</t>
        </is>
      </c>
    </row>
    <row r="861">
      <c r="A861" s="20" t="inlineStr">
        <is>
          <t>150142</t>
        </is>
      </c>
      <c r="B861" s="20" t="inlineStr">
        <is>
          <t>Vũ Thị Hiên</t>
        </is>
      </c>
      <c r="C861" s="20" t="inlineStr">
        <is>
          <t>150142-02</t>
        </is>
      </c>
      <c r="D861" s="20" t="inlineStr">
        <is>
          <t>1007</t>
        </is>
      </c>
      <c r="E861" s="20" t="inlineStr">
        <is>
          <t>FOXCONN</t>
        </is>
      </c>
      <c r="F861" s="21" t="inlineStr">
        <is>
          <t>1989-08-04</t>
        </is>
      </c>
      <c r="G861" s="20" t="inlineStr">
        <is>
          <t>OFF</t>
        </is>
      </c>
      <c r="H861" s="21" t="inlineStr">
        <is>
          <t>2022-10-09</t>
        </is>
      </c>
      <c r="I861" s="21" t="inlineStr">
        <is>
          <t>2023-01-02</t>
        </is>
      </c>
      <c r="J861" s="20" t="inlineStr"/>
      <c r="K861" s="20" t="inlineStr">
        <is>
          <t>Công nhân</t>
        </is>
      </c>
      <c r="L861" s="20" t="inlineStr">
        <is>
          <t>Công nhân</t>
        </is>
      </c>
      <c r="M861" s="20" t="inlineStr"/>
      <c r="N861" s="20" t="inlineStr">
        <is>
          <t>LC1</t>
        </is>
      </c>
      <c r="O861" s="20" t="inlineStr">
        <is>
          <t>M-GROSS</t>
        </is>
      </c>
      <c r="P861" s="20" t="inlineStr"/>
      <c r="Q861" s="20" t="inlineStr">
        <is>
          <t>0</t>
        </is>
      </c>
      <c r="R861" s="22" t="n">
        <v>0</v>
      </c>
      <c r="S861" s="22" t="n">
        <v>4500000</v>
      </c>
      <c r="T861" s="22" t="n">
        <v>4500000</v>
      </c>
      <c r="U861" s="20" t="n">
        <v>0</v>
      </c>
      <c r="V861" s="20" t="n">
        <v>0</v>
      </c>
      <c r="W861" s="20" t="n">
        <v>0</v>
      </c>
      <c r="X861" s="22" t="n">
        <v>0</v>
      </c>
      <c r="Y861" s="22" t="n">
        <v>0</v>
      </c>
      <c r="Z861" s="22" t="n">
        <v>550000</v>
      </c>
      <c r="AA861" s="22" t="n">
        <v>0</v>
      </c>
      <c r="AB861" s="22" t="n">
        <v>0</v>
      </c>
      <c r="AC861" s="20" t="inlineStr"/>
      <c r="AD861" s="20" t="inlineStr"/>
      <c r="AE861" s="20" t="inlineStr"/>
      <c r="AF861" s="20" t="inlineStr"/>
      <c r="AG861" s="20" t="inlineStr"/>
      <c r="AH861" s="20" t="inlineStr">
        <is>
          <t>033189001047</t>
        </is>
      </c>
      <c r="AI861" s="20" t="inlineStr">
        <is>
          <t>55.55555555555556%</t>
        </is>
      </c>
      <c r="AJ861" s="20" t="inlineStr">
        <is>
          <t>150142-01-1007/K1225/091022</t>
        </is>
      </c>
      <c r="AK861" s="20" t="inlineStr">
        <is>
          <t>Hợp đồng lao động Xác định thời hạn</t>
        </is>
      </c>
      <c r="AL861" s="20" t="inlineStr">
        <is>
          <t>2023-01-08</t>
        </is>
      </c>
    </row>
    <row r="862">
      <c r="A862" s="20" t="inlineStr">
        <is>
          <t>144378</t>
        </is>
      </c>
      <c r="B862" s="20" t="inlineStr">
        <is>
          <t>Bế Công Tuyền</t>
        </is>
      </c>
      <c r="C862" s="20" t="inlineStr">
        <is>
          <t>144378-03</t>
        </is>
      </c>
      <c r="D862" s="20" t="inlineStr">
        <is>
          <t>1007</t>
        </is>
      </c>
      <c r="E862" s="20" t="inlineStr">
        <is>
          <t>FOXCONN</t>
        </is>
      </c>
      <c r="F862" s="21" t="inlineStr">
        <is>
          <t>1997-07-16</t>
        </is>
      </c>
      <c r="G862" s="20" t="inlineStr">
        <is>
          <t>OFF</t>
        </is>
      </c>
      <c r="H862" s="21" t="inlineStr">
        <is>
          <t>2022-10-09</t>
        </is>
      </c>
      <c r="I862" s="21" t="inlineStr">
        <is>
          <t>2023-01-08</t>
        </is>
      </c>
      <c r="J862" s="20" t="inlineStr"/>
      <c r="K862" s="20" t="inlineStr">
        <is>
          <t>Công nhân</t>
        </is>
      </c>
      <c r="L862" s="20" t="inlineStr">
        <is>
          <t>Công nhân</t>
        </is>
      </c>
      <c r="M862" s="20" t="inlineStr"/>
      <c r="N862" s="20" t="inlineStr">
        <is>
          <t>LC1</t>
        </is>
      </c>
      <c r="O862" s="20" t="inlineStr">
        <is>
          <t>M-GROSS</t>
        </is>
      </c>
      <c r="P862" s="20" t="inlineStr"/>
      <c r="Q862" s="20" t="inlineStr">
        <is>
          <t>0</t>
        </is>
      </c>
      <c r="R862" s="22" t="n">
        <v>0</v>
      </c>
      <c r="S862" s="22" t="n">
        <v>4500000</v>
      </c>
      <c r="T862" s="22" t="n">
        <v>4500000</v>
      </c>
      <c r="U862" s="20" t="n">
        <v>0</v>
      </c>
      <c r="V862" s="20" t="n">
        <v>0</v>
      </c>
      <c r="W862" s="20" t="n">
        <v>0</v>
      </c>
      <c r="X862" s="22" t="n">
        <v>0</v>
      </c>
      <c r="Y862" s="22" t="n">
        <v>0</v>
      </c>
      <c r="Z862" s="22" t="n">
        <v>550000</v>
      </c>
      <c r="AA862" s="22" t="n">
        <v>0</v>
      </c>
      <c r="AB862" s="22" t="n">
        <v>0</v>
      </c>
      <c r="AC862" s="20" t="inlineStr"/>
      <c r="AD862" s="20" t="inlineStr"/>
      <c r="AE862" s="20" t="inlineStr"/>
      <c r="AF862" s="20" t="inlineStr"/>
      <c r="AG862" s="20" t="inlineStr"/>
      <c r="AH862" s="20" t="inlineStr">
        <is>
          <t>082314831</t>
        </is>
      </c>
      <c r="AI862" s="20" t="inlineStr">
        <is>
          <t>11.11111111111111%</t>
        </is>
      </c>
      <c r="AJ862" s="20" t="inlineStr">
        <is>
          <t>144378-01-1007/K1225/091022</t>
        </is>
      </c>
      <c r="AK862" s="20" t="inlineStr">
        <is>
          <t>Hợp đồng lao động Xác định thời hạn</t>
        </is>
      </c>
      <c r="AL862" s="20" t="inlineStr">
        <is>
          <t>2023-01-08</t>
        </is>
      </c>
    </row>
    <row r="863">
      <c r="A863" s="20" t="inlineStr">
        <is>
          <t>120926</t>
        </is>
      </c>
      <c r="B863" s="20" t="inlineStr">
        <is>
          <t>Vi Văn Trường</t>
        </is>
      </c>
      <c r="C863" s="20" t="inlineStr">
        <is>
          <t>120926-03</t>
        </is>
      </c>
      <c r="D863" s="20" t="inlineStr">
        <is>
          <t>1007</t>
        </is>
      </c>
      <c r="E863" s="20" t="inlineStr">
        <is>
          <t>FOXCONN</t>
        </is>
      </c>
      <c r="F863" s="21" t="inlineStr">
        <is>
          <t>1998-10-16</t>
        </is>
      </c>
      <c r="G863" s="20" t="inlineStr">
        <is>
          <t>OFF</t>
        </is>
      </c>
      <c r="H863" s="21" t="inlineStr">
        <is>
          <t>2022-10-09</t>
        </is>
      </c>
      <c r="I863" s="21" t="inlineStr">
        <is>
          <t>2023-01-08</t>
        </is>
      </c>
      <c r="J863" s="20" t="inlineStr"/>
      <c r="K863" s="20" t="inlineStr">
        <is>
          <t>Công nhân</t>
        </is>
      </c>
      <c r="L863" s="20" t="inlineStr">
        <is>
          <t>Công nhân</t>
        </is>
      </c>
      <c r="M863" s="20" t="inlineStr"/>
      <c r="N863" s="20" t="inlineStr">
        <is>
          <t>LC1</t>
        </is>
      </c>
      <c r="O863" s="20" t="inlineStr">
        <is>
          <t>M-GROSS</t>
        </is>
      </c>
      <c r="P863" s="20" t="inlineStr"/>
      <c r="Q863" s="20" t="inlineStr">
        <is>
          <t>0</t>
        </is>
      </c>
      <c r="R863" s="22" t="n">
        <v>0</v>
      </c>
      <c r="S863" s="22" t="n">
        <v>4500000</v>
      </c>
      <c r="T863" s="22" t="n">
        <v>4500000</v>
      </c>
      <c r="U863" s="20" t="n">
        <v>0</v>
      </c>
      <c r="V863" s="20" t="n">
        <v>0</v>
      </c>
      <c r="W863" s="20" t="n">
        <v>0</v>
      </c>
      <c r="X863" s="22" t="n">
        <v>0</v>
      </c>
      <c r="Y863" s="22" t="n">
        <v>0</v>
      </c>
      <c r="Z863" s="22" t="n">
        <v>550000</v>
      </c>
      <c r="AA863" s="22" t="n">
        <v>0</v>
      </c>
      <c r="AB863" s="22" t="n">
        <v>0</v>
      </c>
      <c r="AC863" s="20" t="inlineStr"/>
      <c r="AD863" s="20" t="inlineStr"/>
      <c r="AE863" s="20" t="inlineStr"/>
      <c r="AF863" s="20" t="inlineStr"/>
      <c r="AG863" s="20" t="inlineStr"/>
      <c r="AH863" s="20" t="inlineStr">
        <is>
          <t>038098001499</t>
        </is>
      </c>
      <c r="AI863" s="20" t="inlineStr">
        <is>
          <t>77.77777777777777%</t>
        </is>
      </c>
      <c r="AJ863" s="20" t="inlineStr">
        <is>
          <t>120926-01-1007/K1225/091022</t>
        </is>
      </c>
      <c r="AK863" s="20" t="inlineStr">
        <is>
          <t>Hợp đồng lao động Xác định thời hạn</t>
        </is>
      </c>
      <c r="AL863" s="20" t="inlineStr">
        <is>
          <t>2023-01-08</t>
        </is>
      </c>
    </row>
    <row r="864">
      <c r="A864" s="20" t="inlineStr">
        <is>
          <t>152802</t>
        </is>
      </c>
      <c r="B864" s="20" t="inlineStr">
        <is>
          <t>Lương Văn Thành</t>
        </is>
      </c>
      <c r="C864" s="20" t="inlineStr">
        <is>
          <t>152802-01</t>
        </is>
      </c>
      <c r="D864" s="20" t="inlineStr">
        <is>
          <t>1007</t>
        </is>
      </c>
      <c r="E864" s="20" t="inlineStr">
        <is>
          <t>FOXCONN</t>
        </is>
      </c>
      <c r="F864" s="21" t="inlineStr">
        <is>
          <t>1985-08-24</t>
        </is>
      </c>
      <c r="G864" s="20" t="inlineStr">
        <is>
          <t>OFF</t>
        </is>
      </c>
      <c r="H864" s="21" t="inlineStr">
        <is>
          <t>2022-07-13</t>
        </is>
      </c>
      <c r="I864" s="21" t="inlineStr">
        <is>
          <t>2023-01-01</t>
        </is>
      </c>
      <c r="J864" s="20" t="inlineStr"/>
      <c r="K864" s="20" t="inlineStr">
        <is>
          <t>Công nhân</t>
        </is>
      </c>
      <c r="L864" s="20" t="inlineStr">
        <is>
          <t>Công nhân</t>
        </is>
      </c>
      <c r="M864" s="20" t="inlineStr"/>
      <c r="N864" s="20" t="inlineStr">
        <is>
          <t>LC1</t>
        </is>
      </c>
      <c r="O864" s="20" t="inlineStr">
        <is>
          <t>M-GROSS</t>
        </is>
      </c>
      <c r="P864" s="20" t="inlineStr"/>
      <c r="Q864" s="20" t="inlineStr">
        <is>
          <t>0</t>
        </is>
      </c>
      <c r="R864" s="22" t="n">
        <v>0</v>
      </c>
      <c r="S864" s="22" t="n">
        <v>4500000</v>
      </c>
      <c r="T864" s="22" t="n">
        <v>4500000</v>
      </c>
      <c r="U864" s="20" t="n">
        <v>0</v>
      </c>
      <c r="V864" s="20" t="n">
        <v>0</v>
      </c>
      <c r="W864" s="20" t="n">
        <v>0</v>
      </c>
      <c r="X864" s="22" t="n">
        <v>0</v>
      </c>
      <c r="Y864" s="22" t="n">
        <v>0</v>
      </c>
      <c r="Z864" s="22" t="n">
        <v>550000</v>
      </c>
      <c r="AA864" s="22" t="n">
        <v>0</v>
      </c>
      <c r="AB864" s="22" t="n">
        <v>0</v>
      </c>
      <c r="AC864" s="20" t="inlineStr">
        <is>
          <t>LUONG VAN THANH</t>
        </is>
      </c>
      <c r="AD864" s="20" t="inlineStr">
        <is>
          <t>03401010804542</t>
        </is>
      </c>
      <c r="AE864" s="20" t="inlineStr">
        <is>
          <t>Ngân hàng Thương mại Cổ phần Hàng hải Việt Nam</t>
        </is>
      </c>
      <c r="AF864" s="20" t="inlineStr">
        <is>
          <t>MSB</t>
        </is>
      </c>
      <c r="AG864" s="20" t="inlineStr"/>
      <c r="AH864" s="20" t="inlineStr">
        <is>
          <t>002085003837</t>
        </is>
      </c>
      <c r="AI864" s="20" t="inlineStr">
        <is>
          <t>28.571428571428573%</t>
        </is>
      </c>
      <c r="AJ864" s="20" t="inlineStr">
        <is>
          <t>152802-02-1007/K1225/101022</t>
        </is>
      </c>
      <c r="AK864" s="20" t="inlineStr">
        <is>
          <t>Hợp đồng lao động Xác định thời hạn</t>
        </is>
      </c>
      <c r="AL864" s="20" t="inlineStr">
        <is>
          <t>2023-01-08</t>
        </is>
      </c>
    </row>
    <row r="865">
      <c r="A865" s="20" t="inlineStr">
        <is>
          <t>152637</t>
        </is>
      </c>
      <c r="B865" s="20" t="inlineStr">
        <is>
          <t>Phùng Văn Thuận</t>
        </is>
      </c>
      <c r="C865" s="20" t="inlineStr">
        <is>
          <t>152637-01</t>
        </is>
      </c>
      <c r="D865" s="20" t="inlineStr">
        <is>
          <t>1007</t>
        </is>
      </c>
      <c r="E865" s="20" t="inlineStr">
        <is>
          <t>FOXCONN</t>
        </is>
      </c>
      <c r="F865" s="21" t="inlineStr">
        <is>
          <t>1998-08-08</t>
        </is>
      </c>
      <c r="G865" s="20" t="inlineStr">
        <is>
          <t>OFF</t>
        </is>
      </c>
      <c r="H865" s="21" t="inlineStr">
        <is>
          <t>2022-07-09</t>
        </is>
      </c>
      <c r="I865" s="21" t="inlineStr">
        <is>
          <t>2023-01-02</t>
        </is>
      </c>
      <c r="J865" s="20" t="inlineStr"/>
      <c r="K865" s="20" t="inlineStr">
        <is>
          <t>Công nhân</t>
        </is>
      </c>
      <c r="L865" s="20" t="inlineStr">
        <is>
          <t>Công nhân</t>
        </is>
      </c>
      <c r="M865" s="20" t="inlineStr"/>
      <c r="N865" s="20" t="inlineStr">
        <is>
          <t>LC1</t>
        </is>
      </c>
      <c r="O865" s="20" t="inlineStr">
        <is>
          <t>M-GROSS</t>
        </is>
      </c>
      <c r="P865" s="20" t="inlineStr"/>
      <c r="Q865" s="20" t="inlineStr">
        <is>
          <t>0</t>
        </is>
      </c>
      <c r="R865" s="22" t="n">
        <v>0</v>
      </c>
      <c r="S865" s="22" t="n">
        <v>4500000</v>
      </c>
      <c r="T865" s="22" t="n">
        <v>4500000</v>
      </c>
      <c r="U865" s="20" t="n">
        <v>0</v>
      </c>
      <c r="V865" s="20" t="n">
        <v>0</v>
      </c>
      <c r="W865" s="20" t="n">
        <v>0</v>
      </c>
      <c r="X865" s="22" t="n">
        <v>0</v>
      </c>
      <c r="Y865" s="22" t="n">
        <v>0</v>
      </c>
      <c r="Z865" s="22" t="n">
        <v>550000</v>
      </c>
      <c r="AA865" s="22" t="n">
        <v>0</v>
      </c>
      <c r="AB865" s="22" t="n">
        <v>0</v>
      </c>
      <c r="AC865" s="20" t="inlineStr">
        <is>
          <t>PHUNG VAN THUAN</t>
        </is>
      </c>
      <c r="AD865" s="20" t="inlineStr">
        <is>
          <t>03401010804159</t>
        </is>
      </c>
      <c r="AE865" s="20" t="inlineStr">
        <is>
          <t>Ngân hàng Thương mại Cổ phần Hàng hải Việt Nam</t>
        </is>
      </c>
      <c r="AF865" s="20" t="inlineStr">
        <is>
          <t>MSB</t>
        </is>
      </c>
      <c r="AG865" s="20" t="inlineStr"/>
      <c r="AH865" s="20" t="inlineStr">
        <is>
          <t>008098007881</t>
        </is>
      </c>
      <c r="AI865" s="20" t="inlineStr">
        <is>
          <t>85.71428571428571%</t>
        </is>
      </c>
      <c r="AJ865" s="20" t="inlineStr">
        <is>
          <t>152637-02-1007/K1225/101022</t>
        </is>
      </c>
      <c r="AK865" s="20" t="inlineStr">
        <is>
          <t>Hợp đồng lao động Xác định thời hạn</t>
        </is>
      </c>
      <c r="AL865" s="20" t="inlineStr">
        <is>
          <t>2023-01-08</t>
        </is>
      </c>
    </row>
    <row r="866">
      <c r="A866" s="20" t="inlineStr">
        <is>
          <t>152646</t>
        </is>
      </c>
      <c r="B866" s="20" t="inlineStr">
        <is>
          <t>Hoàng Thị Nhung</t>
        </is>
      </c>
      <c r="C866" s="20" t="inlineStr">
        <is>
          <t>152646-01</t>
        </is>
      </c>
      <c r="D866" s="20" t="inlineStr">
        <is>
          <t>1007</t>
        </is>
      </c>
      <c r="E866" s="20" t="inlineStr">
        <is>
          <t>FOXCONN</t>
        </is>
      </c>
      <c r="F866" s="21" t="inlineStr">
        <is>
          <t>2001-09-03</t>
        </is>
      </c>
      <c r="G866" s="20" t="inlineStr">
        <is>
          <t>OFF</t>
        </is>
      </c>
      <c r="H866" s="21" t="inlineStr">
        <is>
          <t>2022-07-09</t>
        </is>
      </c>
      <c r="I866" s="21" t="inlineStr">
        <is>
          <t>2023-01-08</t>
        </is>
      </c>
      <c r="J866" s="20" t="inlineStr"/>
      <c r="K866" s="20" t="inlineStr">
        <is>
          <t>Công nhân</t>
        </is>
      </c>
      <c r="L866" s="20" t="inlineStr">
        <is>
          <t>Công nhân</t>
        </is>
      </c>
      <c r="M866" s="20" t="inlineStr"/>
      <c r="N866" s="20" t="inlineStr">
        <is>
          <t>LC1</t>
        </is>
      </c>
      <c r="O866" s="20" t="inlineStr">
        <is>
          <t>M-GROSS</t>
        </is>
      </c>
      <c r="P866" s="20" t="inlineStr"/>
      <c r="Q866" s="20" t="inlineStr">
        <is>
          <t>0</t>
        </is>
      </c>
      <c r="R866" s="22" t="n">
        <v>0</v>
      </c>
      <c r="S866" s="22" t="n">
        <v>4500000</v>
      </c>
      <c r="T866" s="22" t="n">
        <v>4500000</v>
      </c>
      <c r="U866" s="20" t="n">
        <v>0</v>
      </c>
      <c r="V866" s="20" t="n">
        <v>0</v>
      </c>
      <c r="W866" s="20" t="n">
        <v>0</v>
      </c>
      <c r="X866" s="22" t="n">
        <v>0</v>
      </c>
      <c r="Y866" s="22" t="n">
        <v>0</v>
      </c>
      <c r="Z866" s="22" t="n">
        <v>550000</v>
      </c>
      <c r="AA866" s="22" t="n">
        <v>0</v>
      </c>
      <c r="AB866" s="22" t="n">
        <v>0</v>
      </c>
      <c r="AC866" s="20" t="inlineStr">
        <is>
          <t>HOANG THI NHUNG</t>
        </is>
      </c>
      <c r="AD866" s="20" t="inlineStr">
        <is>
          <t>03401010804177</t>
        </is>
      </c>
      <c r="AE866" s="20" t="inlineStr">
        <is>
          <t>Ngân hàng Thương mại Cổ phần Hàng hải Việt Nam</t>
        </is>
      </c>
      <c r="AF866" s="20" t="inlineStr">
        <is>
          <t>MSB</t>
        </is>
      </c>
      <c r="AG866" s="20" t="inlineStr"/>
      <c r="AH866" s="20" t="inlineStr">
        <is>
          <t>008301003398</t>
        </is>
      </c>
      <c r="AI866" s="20" t="inlineStr">
        <is>
          <t>85.71428571428571%</t>
        </is>
      </c>
      <c r="AJ866" s="20" t="inlineStr">
        <is>
          <t>152646-02-1007/K1225/101022</t>
        </is>
      </c>
      <c r="AK866" s="20" t="inlineStr">
        <is>
          <t>Hợp đồng lao động Xác định thời hạn</t>
        </is>
      </c>
      <c r="AL866" s="20" t="inlineStr">
        <is>
          <t>2023-01-08</t>
        </is>
      </c>
    </row>
    <row r="867">
      <c r="A867" s="20" t="inlineStr">
        <is>
          <t>150136</t>
        </is>
      </c>
      <c r="B867" s="20" t="inlineStr">
        <is>
          <t>Mạc Thị Oanh</t>
        </is>
      </c>
      <c r="C867" s="20" t="inlineStr">
        <is>
          <t>150136-02</t>
        </is>
      </c>
      <c r="D867" s="20" t="inlineStr">
        <is>
          <t>1007</t>
        </is>
      </c>
      <c r="E867" s="20" t="inlineStr">
        <is>
          <t>FOXCONN</t>
        </is>
      </c>
      <c r="F867" s="21" t="inlineStr">
        <is>
          <t>1992-07-15</t>
        </is>
      </c>
      <c r="G867" s="20" t="inlineStr">
        <is>
          <t>OFF</t>
        </is>
      </c>
      <c r="H867" s="21" t="inlineStr">
        <is>
          <t>2022-10-09</t>
        </is>
      </c>
      <c r="I867" s="21" t="inlineStr">
        <is>
          <t>2023-01-02</t>
        </is>
      </c>
      <c r="J867" s="20" t="inlineStr"/>
      <c r="K867" s="20" t="inlineStr">
        <is>
          <t>Công nhân</t>
        </is>
      </c>
      <c r="L867" s="20" t="inlineStr">
        <is>
          <t>Công nhân</t>
        </is>
      </c>
      <c r="M867" s="20" t="inlineStr"/>
      <c r="N867" s="20" t="inlineStr">
        <is>
          <t>LC1</t>
        </is>
      </c>
      <c r="O867" s="20" t="inlineStr">
        <is>
          <t>M-GROSS</t>
        </is>
      </c>
      <c r="P867" s="20" t="inlineStr"/>
      <c r="Q867" s="20" t="inlineStr">
        <is>
          <t>0</t>
        </is>
      </c>
      <c r="R867" s="22" t="n">
        <v>0</v>
      </c>
      <c r="S867" s="22" t="n">
        <v>4500000</v>
      </c>
      <c r="T867" s="22" t="n">
        <v>4500000</v>
      </c>
      <c r="U867" s="20" t="n">
        <v>0</v>
      </c>
      <c r="V867" s="20" t="n">
        <v>0</v>
      </c>
      <c r="W867" s="20" t="n">
        <v>0</v>
      </c>
      <c r="X867" s="22" t="n">
        <v>0</v>
      </c>
      <c r="Y867" s="22" t="n">
        <v>0</v>
      </c>
      <c r="Z867" s="22" t="n">
        <v>550000</v>
      </c>
      <c r="AA867" s="22" t="n">
        <v>0</v>
      </c>
      <c r="AB867" s="22" t="n">
        <v>0</v>
      </c>
      <c r="AC867" s="20" t="inlineStr"/>
      <c r="AD867" s="20" t="inlineStr"/>
      <c r="AE867" s="20" t="inlineStr"/>
      <c r="AF867" s="20" t="inlineStr"/>
      <c r="AG867" s="20" t="inlineStr"/>
      <c r="AH867" s="20" t="inlineStr">
        <is>
          <t>187194911</t>
        </is>
      </c>
      <c r="AI867" s="20" t="inlineStr">
        <is>
          <t>55.55555555555556%</t>
        </is>
      </c>
      <c r="AJ867" s="20" t="inlineStr">
        <is>
          <t>150136-01-1007/K1225/091022</t>
        </is>
      </c>
      <c r="AK867" s="20" t="inlineStr">
        <is>
          <t>Hợp đồng lao động Xác định thời hạn</t>
        </is>
      </c>
      <c r="AL867" s="20" t="inlineStr">
        <is>
          <t>2023-01-08</t>
        </is>
      </c>
    </row>
    <row r="868">
      <c r="A868" s="20" t="inlineStr">
        <is>
          <t>150014</t>
        </is>
      </c>
      <c r="B868" s="20" t="inlineStr">
        <is>
          <t>Đinh Văn Lợi</t>
        </is>
      </c>
      <c r="C868" s="20" t="inlineStr">
        <is>
          <t>150014-02</t>
        </is>
      </c>
      <c r="D868" s="20" t="inlineStr">
        <is>
          <t>1007</t>
        </is>
      </c>
      <c r="E868" s="20" t="inlineStr">
        <is>
          <t>FOXCONN</t>
        </is>
      </c>
      <c r="F868" s="21" t="inlineStr">
        <is>
          <t>2000-09-10</t>
        </is>
      </c>
      <c r="G868" s="20" t="inlineStr">
        <is>
          <t>OFF</t>
        </is>
      </c>
      <c r="H868" s="21" t="inlineStr">
        <is>
          <t>2022-02-09</t>
        </is>
      </c>
      <c r="I868" s="21" t="inlineStr">
        <is>
          <t>2022-10-23</t>
        </is>
      </c>
      <c r="J868" s="20" t="inlineStr"/>
      <c r="K868" s="20" t="inlineStr">
        <is>
          <t>Công nhân</t>
        </is>
      </c>
      <c r="L868" s="20" t="inlineStr">
        <is>
          <t>Công nhân</t>
        </is>
      </c>
      <c r="M868" s="20" t="inlineStr"/>
      <c r="N868" s="20" t="inlineStr">
        <is>
          <t>LC1</t>
        </is>
      </c>
      <c r="O868" s="20" t="inlineStr">
        <is>
          <t>M-GROSS</t>
        </is>
      </c>
      <c r="P868" s="20" t="inlineStr"/>
      <c r="Q868" s="20" t="inlineStr">
        <is>
          <t>0</t>
        </is>
      </c>
      <c r="R868" s="22" t="n">
        <v>0</v>
      </c>
      <c r="S868" s="22" t="n">
        <v>4500000</v>
      </c>
      <c r="T868" s="22" t="n">
        <v>4500000</v>
      </c>
      <c r="U868" s="20" t="n">
        <v>0</v>
      </c>
      <c r="V868" s="20" t="n">
        <v>0</v>
      </c>
      <c r="W868" s="20" t="n">
        <v>0</v>
      </c>
      <c r="X868" s="22" t="n">
        <v>0</v>
      </c>
      <c r="Y868" s="22" t="n">
        <v>0</v>
      </c>
      <c r="Z868" s="22" t="n">
        <v>550000</v>
      </c>
      <c r="AA868" s="22" t="n">
        <v>0</v>
      </c>
      <c r="AB868" s="22" t="n">
        <v>0</v>
      </c>
      <c r="AC868" s="20" t="inlineStr"/>
      <c r="AD868" s="20" t="inlineStr"/>
      <c r="AE868" s="20" t="inlineStr"/>
      <c r="AF868" s="20" t="inlineStr"/>
      <c r="AG868" s="20" t="inlineStr"/>
      <c r="AH868" s="20" t="inlineStr">
        <is>
          <t>174846766</t>
        </is>
      </c>
      <c r="AI868" s="20" t="inlineStr">
        <is>
          <t>44.44444444444444%</t>
        </is>
      </c>
      <c r="AJ868" s="20" t="inlineStr">
        <is>
          <t>150014-01-1007/K1225/091022</t>
        </is>
      </c>
      <c r="AK868" s="20" t="inlineStr">
        <is>
          <t>Hợp đồng lao động Xác định thời hạn</t>
        </is>
      </c>
      <c r="AL868" s="20" t="inlineStr">
        <is>
          <t>2023-01-08</t>
        </is>
      </c>
    </row>
    <row r="869">
      <c r="A869" s="20" t="inlineStr">
        <is>
          <t>152648</t>
        </is>
      </c>
      <c r="B869" s="20" t="inlineStr">
        <is>
          <t>Nguyễn Xuân Thế</t>
        </is>
      </c>
      <c r="C869" s="20" t="inlineStr">
        <is>
          <t>152648-01</t>
        </is>
      </c>
      <c r="D869" s="20" t="inlineStr">
        <is>
          <t>1007</t>
        </is>
      </c>
      <c r="E869" s="20" t="inlineStr">
        <is>
          <t>FOXCONN</t>
        </is>
      </c>
      <c r="F869" s="21" t="inlineStr">
        <is>
          <t>1997-05-04</t>
        </is>
      </c>
      <c r="G869" s="20" t="inlineStr">
        <is>
          <t>OFF</t>
        </is>
      </c>
      <c r="H869" s="21" t="inlineStr">
        <is>
          <t>2022-07-09</t>
        </is>
      </c>
      <c r="I869" s="21" t="inlineStr">
        <is>
          <t>2023-01-01</t>
        </is>
      </c>
      <c r="J869" s="20" t="inlineStr"/>
      <c r="K869" s="20" t="inlineStr">
        <is>
          <t>Công nhân</t>
        </is>
      </c>
      <c r="L869" s="20" t="inlineStr">
        <is>
          <t>Công nhân</t>
        </is>
      </c>
      <c r="M869" s="20" t="inlineStr"/>
      <c r="N869" s="20" t="inlineStr">
        <is>
          <t>LC1</t>
        </is>
      </c>
      <c r="O869" s="20" t="inlineStr">
        <is>
          <t>M-GROSS</t>
        </is>
      </c>
      <c r="P869" s="20" t="inlineStr"/>
      <c r="Q869" s="20" t="inlineStr">
        <is>
          <t>0</t>
        </is>
      </c>
      <c r="R869" s="22" t="n">
        <v>0</v>
      </c>
      <c r="S869" s="22" t="n">
        <v>4500000</v>
      </c>
      <c r="T869" s="22" t="n">
        <v>4500000</v>
      </c>
      <c r="U869" s="20" t="n">
        <v>0</v>
      </c>
      <c r="V869" s="20" t="n">
        <v>0</v>
      </c>
      <c r="W869" s="20" t="n">
        <v>0</v>
      </c>
      <c r="X869" s="22" t="n">
        <v>0</v>
      </c>
      <c r="Y869" s="22" t="n">
        <v>0</v>
      </c>
      <c r="Z869" s="22" t="n">
        <v>550000</v>
      </c>
      <c r="AA869" s="22" t="n">
        <v>0</v>
      </c>
      <c r="AB869" s="22" t="n">
        <v>0</v>
      </c>
      <c r="AC869" s="20" t="inlineStr">
        <is>
          <t>NGUYEN XUAN THE</t>
        </is>
      </c>
      <c r="AD869" s="20" t="inlineStr">
        <is>
          <t>03401010804186</t>
        </is>
      </c>
      <c r="AE869" s="20" t="inlineStr">
        <is>
          <t>Ngân hàng Thương mại Cổ phần Hàng hải Việt Nam</t>
        </is>
      </c>
      <c r="AF869" s="20" t="inlineStr">
        <is>
          <t>MSB</t>
        </is>
      </c>
      <c r="AG869" s="20" t="inlineStr"/>
      <c r="AH869" s="20" t="inlineStr">
        <is>
          <t>008097004104</t>
        </is>
      </c>
      <c r="AI869" s="20" t="inlineStr">
        <is>
          <t>71.42857142857143%</t>
        </is>
      </c>
      <c r="AJ869" s="20" t="inlineStr">
        <is>
          <t>152648-02-1007/K1225/101022</t>
        </is>
      </c>
      <c r="AK869" s="20" t="inlineStr">
        <is>
          <t>Hợp đồng lao động Xác định thời hạn</t>
        </is>
      </c>
      <c r="AL869" s="20" t="inlineStr">
        <is>
          <t>2023-01-08</t>
        </is>
      </c>
    </row>
    <row r="870">
      <c r="A870" s="20" t="inlineStr">
        <is>
          <t>150104</t>
        </is>
      </c>
      <c r="B870" s="20" t="inlineStr">
        <is>
          <t>Bùi Văn Đông</t>
        </is>
      </c>
      <c r="C870" s="20" t="inlineStr">
        <is>
          <t>150104-02</t>
        </is>
      </c>
      <c r="D870" s="20" t="inlineStr">
        <is>
          <t>1007</t>
        </is>
      </c>
      <c r="E870" s="20" t="inlineStr">
        <is>
          <t>FOXCONN</t>
        </is>
      </c>
      <c r="F870" s="21" t="inlineStr">
        <is>
          <t>2003-05-28</t>
        </is>
      </c>
      <c r="G870" s="20" t="inlineStr">
        <is>
          <t>OFF</t>
        </is>
      </c>
      <c r="H870" s="21" t="inlineStr">
        <is>
          <t>2022-10-09</t>
        </is>
      </c>
      <c r="I870" s="21" t="inlineStr">
        <is>
          <t>2022-10-31</t>
        </is>
      </c>
      <c r="J870" s="20" t="inlineStr"/>
      <c r="K870" s="20" t="inlineStr">
        <is>
          <t>Công nhân</t>
        </is>
      </c>
      <c r="L870" s="20" t="inlineStr">
        <is>
          <t>Công nhân</t>
        </is>
      </c>
      <c r="M870" s="20" t="inlineStr"/>
      <c r="N870" s="20" t="inlineStr">
        <is>
          <t>LC1</t>
        </is>
      </c>
      <c r="O870" s="20" t="inlineStr">
        <is>
          <t>M-GROSS</t>
        </is>
      </c>
      <c r="P870" s="20" t="inlineStr"/>
      <c r="Q870" s="20" t="inlineStr">
        <is>
          <t>0</t>
        </is>
      </c>
      <c r="R870" s="22" t="n">
        <v>0</v>
      </c>
      <c r="S870" s="22" t="n">
        <v>4500000</v>
      </c>
      <c r="T870" s="22" t="n">
        <v>4500000</v>
      </c>
      <c r="U870" s="20" t="n">
        <v>0</v>
      </c>
      <c r="V870" s="20" t="n">
        <v>0</v>
      </c>
      <c r="W870" s="20" t="n">
        <v>0</v>
      </c>
      <c r="X870" s="22" t="n">
        <v>0</v>
      </c>
      <c r="Y870" s="22" t="n">
        <v>0</v>
      </c>
      <c r="Z870" s="22" t="n">
        <v>550000</v>
      </c>
      <c r="AA870" s="22" t="n">
        <v>0</v>
      </c>
      <c r="AB870" s="22" t="n">
        <v>0</v>
      </c>
      <c r="AC870" s="20" t="inlineStr"/>
      <c r="AD870" s="20" t="inlineStr"/>
      <c r="AE870" s="20" t="inlineStr"/>
      <c r="AF870" s="20" t="inlineStr"/>
      <c r="AG870" s="20" t="inlineStr"/>
      <c r="AH870" s="20" t="inlineStr">
        <is>
          <t>017203006748</t>
        </is>
      </c>
      <c r="AI870" s="20" t="inlineStr">
        <is>
          <t>60.0%</t>
        </is>
      </c>
      <c r="AJ870" s="20" t="inlineStr">
        <is>
          <t>150104-01-1007/K1225/091022</t>
        </is>
      </c>
      <c r="AK870" s="20" t="inlineStr">
        <is>
          <t>Hợp đồng lao động Xác định thời hạn</t>
        </is>
      </c>
      <c r="AL870" s="20" t="inlineStr">
        <is>
          <t>2023-01-08</t>
        </is>
      </c>
    </row>
    <row r="871">
      <c r="A871" s="20" t="inlineStr">
        <is>
          <t>150119</t>
        </is>
      </c>
      <c r="B871" s="20" t="inlineStr">
        <is>
          <t>Giàng Quáng Lìn</t>
        </is>
      </c>
      <c r="C871" s="20" t="inlineStr">
        <is>
          <t>150119-02</t>
        </is>
      </c>
      <c r="D871" s="20" t="inlineStr">
        <is>
          <t>1007</t>
        </is>
      </c>
      <c r="E871" s="20" t="inlineStr">
        <is>
          <t>FOXCONN</t>
        </is>
      </c>
      <c r="F871" s="21" t="inlineStr">
        <is>
          <t>2003-06-25</t>
        </is>
      </c>
      <c r="G871" s="20" t="inlineStr">
        <is>
          <t>OFF</t>
        </is>
      </c>
      <c r="H871" s="21" t="inlineStr">
        <is>
          <t>2022-10-09</t>
        </is>
      </c>
      <c r="I871" s="21" t="inlineStr">
        <is>
          <t>2023-01-01</t>
        </is>
      </c>
      <c r="J871" s="20" t="inlineStr"/>
      <c r="K871" s="20" t="inlineStr">
        <is>
          <t>Công nhân</t>
        </is>
      </c>
      <c r="L871" s="20" t="inlineStr">
        <is>
          <t>Công nhân</t>
        </is>
      </c>
      <c r="M871" s="20" t="inlineStr"/>
      <c r="N871" s="20" t="inlineStr">
        <is>
          <t>LC1</t>
        </is>
      </c>
      <c r="O871" s="20" t="inlineStr">
        <is>
          <t>M-GROSS</t>
        </is>
      </c>
      <c r="P871" s="20" t="inlineStr"/>
      <c r="Q871" s="20" t="inlineStr">
        <is>
          <t>0</t>
        </is>
      </c>
      <c r="R871" s="22" t="n">
        <v>0</v>
      </c>
      <c r="S871" s="22" t="n">
        <v>4500000</v>
      </c>
      <c r="T871" s="22" t="n">
        <v>4500000</v>
      </c>
      <c r="U871" s="20" t="n">
        <v>0</v>
      </c>
      <c r="V871" s="20" t="n">
        <v>0</v>
      </c>
      <c r="W871" s="20" t="n">
        <v>0</v>
      </c>
      <c r="X871" s="22" t="n">
        <v>0</v>
      </c>
      <c r="Y871" s="22" t="n">
        <v>0</v>
      </c>
      <c r="Z871" s="22" t="n">
        <v>550000</v>
      </c>
      <c r="AA871" s="22" t="n">
        <v>0</v>
      </c>
      <c r="AB871" s="22" t="n">
        <v>0</v>
      </c>
      <c r="AC871" s="20" t="inlineStr"/>
      <c r="AD871" s="20" t="inlineStr"/>
      <c r="AE871" s="20" t="inlineStr"/>
      <c r="AF871" s="20" t="inlineStr"/>
      <c r="AG871" s="20" t="inlineStr"/>
      <c r="AH871" s="20" t="inlineStr">
        <is>
          <t>002203004087</t>
        </is>
      </c>
      <c r="AI871" s="20" t="inlineStr">
        <is>
          <t>20.0%</t>
        </is>
      </c>
      <c r="AJ871" s="20" t="inlineStr">
        <is>
          <t>150119-01-1007/K1225/091022</t>
        </is>
      </c>
      <c r="AK871" s="20" t="inlineStr">
        <is>
          <t>Hợp đồng lao động Xác định thời hạn</t>
        </is>
      </c>
      <c r="AL871" s="20" t="inlineStr">
        <is>
          <t>2023-01-08</t>
        </is>
      </c>
    </row>
    <row r="872">
      <c r="A872" s="20" t="inlineStr">
        <is>
          <t>125643</t>
        </is>
      </c>
      <c r="B872" s="20" t="inlineStr">
        <is>
          <t>Lang Thị Thùy Anh</t>
        </is>
      </c>
      <c r="C872" s="20" t="inlineStr">
        <is>
          <t>125643-03</t>
        </is>
      </c>
      <c r="D872" s="20" t="inlineStr">
        <is>
          <t>1007</t>
        </is>
      </c>
      <c r="E872" s="20" t="inlineStr">
        <is>
          <t>FOXCONN</t>
        </is>
      </c>
      <c r="F872" s="21" t="inlineStr">
        <is>
          <t>2001-08-25</t>
        </is>
      </c>
      <c r="G872" s="20" t="inlineStr">
        <is>
          <t>OFF</t>
        </is>
      </c>
      <c r="H872" s="21" t="inlineStr">
        <is>
          <t>2022-10-09</t>
        </is>
      </c>
      <c r="I872" s="21" t="inlineStr">
        <is>
          <t>2023-01-08</t>
        </is>
      </c>
      <c r="J872" s="20" t="inlineStr"/>
      <c r="K872" s="20" t="inlineStr">
        <is>
          <t>Công nhân</t>
        </is>
      </c>
      <c r="L872" s="20" t="inlineStr">
        <is>
          <t>Công nhân</t>
        </is>
      </c>
      <c r="M872" s="20" t="inlineStr"/>
      <c r="N872" s="20" t="inlineStr">
        <is>
          <t>LC1</t>
        </is>
      </c>
      <c r="O872" s="20" t="inlineStr">
        <is>
          <t>M-GROSS</t>
        </is>
      </c>
      <c r="P872" s="20" t="inlineStr"/>
      <c r="Q872" s="20" t="inlineStr">
        <is>
          <t>0</t>
        </is>
      </c>
      <c r="R872" s="22" t="n">
        <v>0</v>
      </c>
      <c r="S872" s="22" t="n">
        <v>4500000</v>
      </c>
      <c r="T872" s="22" t="n">
        <v>4500000</v>
      </c>
      <c r="U872" s="20" t="n">
        <v>0</v>
      </c>
      <c r="V872" s="20" t="n">
        <v>0</v>
      </c>
      <c r="W872" s="20" t="n">
        <v>0</v>
      </c>
      <c r="X872" s="22" t="n">
        <v>0</v>
      </c>
      <c r="Y872" s="22" t="n">
        <v>0</v>
      </c>
      <c r="Z872" s="22" t="n">
        <v>550000</v>
      </c>
      <c r="AA872" s="22" t="n">
        <v>0</v>
      </c>
      <c r="AB872" s="22" t="n">
        <v>0</v>
      </c>
      <c r="AC872" s="20" t="inlineStr"/>
      <c r="AD872" s="20" t="inlineStr"/>
      <c r="AE872" s="20" t="inlineStr"/>
      <c r="AF872" s="20" t="inlineStr"/>
      <c r="AG872" s="20" t="inlineStr"/>
      <c r="AH872" s="20" t="inlineStr">
        <is>
          <t>187880149</t>
        </is>
      </c>
      <c r="AI872" s="20" t="inlineStr">
        <is>
          <t>33.333333333333336%</t>
        </is>
      </c>
      <c r="AJ872" s="20" t="inlineStr">
        <is>
          <t>125643-01-1007/K1225/091022</t>
        </is>
      </c>
      <c r="AK872" s="20" t="inlineStr">
        <is>
          <t>Hợp đồng lao động Xác định thời hạn</t>
        </is>
      </c>
      <c r="AL872" s="20" t="inlineStr">
        <is>
          <t>2023-01-08</t>
        </is>
      </c>
    </row>
    <row r="873">
      <c r="A873" s="20" t="inlineStr">
        <is>
          <t>148725</t>
        </is>
      </c>
      <c r="B873" s="20" t="inlineStr">
        <is>
          <t>Lê Huy Nam</t>
        </is>
      </c>
      <c r="C873" s="20" t="inlineStr">
        <is>
          <t>148725-05</t>
        </is>
      </c>
      <c r="D873" s="20" t="inlineStr">
        <is>
          <t>1007</t>
        </is>
      </c>
      <c r="E873" s="20" t="inlineStr">
        <is>
          <t>FOXCONN</t>
        </is>
      </c>
      <c r="F873" s="21" t="inlineStr">
        <is>
          <t>2002-01-18</t>
        </is>
      </c>
      <c r="G873" s="20" t="inlineStr">
        <is>
          <t>OFF</t>
        </is>
      </c>
      <c r="H873" s="21" t="inlineStr">
        <is>
          <t>2022-04-08</t>
        </is>
      </c>
      <c r="I873" s="21" t="inlineStr">
        <is>
          <t>2023-01-02</t>
        </is>
      </c>
      <c r="J873" s="20" t="inlineStr"/>
      <c r="K873" s="20" t="inlineStr">
        <is>
          <t>Công nhân</t>
        </is>
      </c>
      <c r="L873" s="20" t="inlineStr">
        <is>
          <t>Công nhân</t>
        </is>
      </c>
      <c r="M873" s="20" t="inlineStr"/>
      <c r="N873" s="20" t="inlineStr">
        <is>
          <t>LC1</t>
        </is>
      </c>
      <c r="O873" s="20" t="inlineStr"/>
      <c r="P873" s="20" t="inlineStr"/>
      <c r="Q873" s="20" t="inlineStr">
        <is>
          <t>1</t>
        </is>
      </c>
      <c r="R873" s="22" t="n">
        <v>0</v>
      </c>
      <c r="S873" s="22" t="n">
        <v>4500000</v>
      </c>
      <c r="T873" s="22" t="n">
        <v>4500000</v>
      </c>
      <c r="U873" s="20" t="n">
        <v>0</v>
      </c>
      <c r="V873" s="20" t="n">
        <v>0</v>
      </c>
      <c r="W873" s="20" t="n">
        <v>0</v>
      </c>
      <c r="X873" s="22" t="n">
        <v>0</v>
      </c>
      <c r="Y873" s="22" t="n">
        <v>0</v>
      </c>
      <c r="Z873" s="22" t="n">
        <v>550000</v>
      </c>
      <c r="AA873" s="22" t="n">
        <v>0</v>
      </c>
      <c r="AB873" s="22" t="n">
        <v>0</v>
      </c>
      <c r="AC873" s="20" t="inlineStr"/>
      <c r="AD873" s="20" t="inlineStr"/>
      <c r="AE873" s="20" t="inlineStr"/>
      <c r="AF873" s="20" t="inlineStr"/>
      <c r="AG873" s="20" t="inlineStr"/>
      <c r="AH873" s="20" t="inlineStr">
        <is>
          <t>038202019478</t>
        </is>
      </c>
      <c r="AI873" s="20" t="inlineStr">
        <is>
          <t>55.55555555555556%</t>
        </is>
      </c>
      <c r="AJ873" s="20" t="inlineStr">
        <is>
          <t>148725-01-1007/K1225/041022</t>
        </is>
      </c>
      <c r="AK873" s="20" t="inlineStr">
        <is>
          <t>Hợp đồng lao động Xác định thời hạn</t>
        </is>
      </c>
      <c r="AL873" s="20" t="inlineStr">
        <is>
          <t>2023-01-01</t>
        </is>
      </c>
    </row>
    <row r="874">
      <c r="A874" s="20" t="inlineStr">
        <is>
          <t>145733</t>
        </is>
      </c>
      <c r="B874" s="20" t="inlineStr">
        <is>
          <t>Nguyễn Phụ Tiến</t>
        </is>
      </c>
      <c r="C874" s="20" t="inlineStr">
        <is>
          <t>145733-03</t>
        </is>
      </c>
      <c r="D874" s="20" t="inlineStr">
        <is>
          <t>1007</t>
        </is>
      </c>
      <c r="E874" s="20" t="inlineStr">
        <is>
          <t>FOXCONN</t>
        </is>
      </c>
      <c r="F874" s="21" t="inlineStr">
        <is>
          <t>1989-01-15</t>
        </is>
      </c>
      <c r="G874" s="20" t="inlineStr">
        <is>
          <t>OFF</t>
        </is>
      </c>
      <c r="H874" s="21" t="inlineStr">
        <is>
          <t>2022-10-03</t>
        </is>
      </c>
      <c r="I874" s="21" t="inlineStr">
        <is>
          <t>2023-01-02</t>
        </is>
      </c>
      <c r="J874" s="20" t="inlineStr"/>
      <c r="K874" s="20" t="inlineStr">
        <is>
          <t>Công nhân</t>
        </is>
      </c>
      <c r="L874" s="20" t="inlineStr">
        <is>
          <t>Công nhân</t>
        </is>
      </c>
      <c r="M874" s="20" t="inlineStr"/>
      <c r="N874" s="20" t="inlineStr">
        <is>
          <t>LC1</t>
        </is>
      </c>
      <c r="O874" s="20" t="inlineStr">
        <is>
          <t>M-GROSS</t>
        </is>
      </c>
      <c r="P874" s="20" t="inlineStr"/>
      <c r="Q874" s="20" t="inlineStr">
        <is>
          <t>0</t>
        </is>
      </c>
      <c r="R874" s="22" t="n">
        <v>0</v>
      </c>
      <c r="S874" s="22" t="n">
        <v>4500000</v>
      </c>
      <c r="T874" s="22" t="n">
        <v>4500000</v>
      </c>
      <c r="U874" s="20" t="n">
        <v>0</v>
      </c>
      <c r="V874" s="20" t="n">
        <v>0</v>
      </c>
      <c r="W874" s="20" t="n">
        <v>0</v>
      </c>
      <c r="X874" s="22" t="n">
        <v>0</v>
      </c>
      <c r="Y874" s="22" t="n">
        <v>0</v>
      </c>
      <c r="Z874" s="22" t="n">
        <v>550000</v>
      </c>
      <c r="AA874" s="22" t="n">
        <v>0</v>
      </c>
      <c r="AB874" s="22" t="n">
        <v>0</v>
      </c>
      <c r="AC874" s="20" t="inlineStr"/>
      <c r="AD874" s="20" t="inlineStr"/>
      <c r="AE874" s="20" t="inlineStr"/>
      <c r="AF874" s="20" t="inlineStr"/>
      <c r="AG874" s="20" t="inlineStr"/>
      <c r="AH874" s="20" t="inlineStr">
        <is>
          <t>027089001804</t>
        </is>
      </c>
      <c r="AI874" s="20" t="inlineStr">
        <is>
          <t>22.22222222222222%</t>
        </is>
      </c>
      <c r="AJ874" s="20" t="inlineStr">
        <is>
          <t>145733-01-1007/K1225/031022</t>
        </is>
      </c>
      <c r="AK874" s="20" t="inlineStr">
        <is>
          <t>Hợp đồng lao động Xác định thời hạn</t>
        </is>
      </c>
      <c r="AL874" s="20" t="inlineStr">
        <is>
          <t>2023-01-01</t>
        </is>
      </c>
    </row>
    <row r="875">
      <c r="A875" s="20" t="inlineStr">
        <is>
          <t>149694</t>
        </is>
      </c>
      <c r="B875" s="20" t="inlineStr">
        <is>
          <t>Lý Quốc Anh</t>
        </is>
      </c>
      <c r="C875" s="20" t="inlineStr">
        <is>
          <t>149694-02</t>
        </is>
      </c>
      <c r="D875" s="20" t="inlineStr">
        <is>
          <t>1007</t>
        </is>
      </c>
      <c r="E875" s="20" t="inlineStr">
        <is>
          <t>FOXCONN</t>
        </is>
      </c>
      <c r="F875" s="21" t="inlineStr">
        <is>
          <t>2003-01-13</t>
        </is>
      </c>
      <c r="G875" s="20" t="inlineStr">
        <is>
          <t>OFF</t>
        </is>
      </c>
      <c r="H875" s="21" t="inlineStr">
        <is>
          <t>2022-10-03</t>
        </is>
      </c>
      <c r="I875" s="21" t="inlineStr">
        <is>
          <t>2022-10-14</t>
        </is>
      </c>
      <c r="J875" s="20" t="inlineStr"/>
      <c r="K875" s="20" t="inlineStr">
        <is>
          <t>Công nhân</t>
        </is>
      </c>
      <c r="L875" s="20" t="inlineStr">
        <is>
          <t>Công nhân</t>
        </is>
      </c>
      <c r="M875" s="20" t="inlineStr"/>
      <c r="N875" s="20" t="inlineStr">
        <is>
          <t>LC1</t>
        </is>
      </c>
      <c r="O875" s="20" t="inlineStr">
        <is>
          <t>M-GROSS</t>
        </is>
      </c>
      <c r="P875" s="20" t="inlineStr"/>
      <c r="Q875" s="20" t="inlineStr">
        <is>
          <t>0</t>
        </is>
      </c>
      <c r="R875" s="22" t="n">
        <v>0</v>
      </c>
      <c r="S875" s="22" t="n">
        <v>4500000</v>
      </c>
      <c r="T875" s="22" t="n">
        <v>4500000</v>
      </c>
      <c r="U875" s="20" t="n">
        <v>0</v>
      </c>
      <c r="V875" s="20" t="n">
        <v>0</v>
      </c>
      <c r="W875" s="20" t="n">
        <v>0</v>
      </c>
      <c r="X875" s="22" t="n">
        <v>0</v>
      </c>
      <c r="Y875" s="22" t="n">
        <v>0</v>
      </c>
      <c r="Z875" s="22" t="n">
        <v>550000</v>
      </c>
      <c r="AA875" s="22" t="n">
        <v>0</v>
      </c>
      <c r="AB875" s="22" t="n">
        <v>0</v>
      </c>
      <c r="AC875" s="20" t="inlineStr"/>
      <c r="AD875" s="20" t="inlineStr"/>
      <c r="AE875" s="20" t="inlineStr"/>
      <c r="AF875" s="20" t="inlineStr"/>
      <c r="AG875" s="20" t="inlineStr"/>
      <c r="AH875" s="20" t="inlineStr">
        <is>
          <t>132522396</t>
        </is>
      </c>
      <c r="AI875" s="20" t="inlineStr">
        <is>
          <t>20.0%</t>
        </is>
      </c>
      <c r="AJ875" s="20" t="inlineStr">
        <is>
          <t>149694-01-1007/K1225/031022</t>
        </is>
      </c>
      <c r="AK875" s="20" t="inlineStr">
        <is>
          <t>Hợp đồng lao động Xác định thời hạn</t>
        </is>
      </c>
      <c r="AL875" s="20" t="inlineStr">
        <is>
          <t>2023-01-01</t>
        </is>
      </c>
    </row>
    <row r="876">
      <c r="A876" s="20" t="inlineStr">
        <is>
          <t>149684</t>
        </is>
      </c>
      <c r="B876" s="20" t="inlineStr">
        <is>
          <t>Lưu Ngọc Thanh</t>
        </is>
      </c>
      <c r="C876" s="20" t="inlineStr">
        <is>
          <t>149684-02</t>
        </is>
      </c>
      <c r="D876" s="20" t="inlineStr">
        <is>
          <t>1007</t>
        </is>
      </c>
      <c r="E876" s="20" t="inlineStr">
        <is>
          <t>FOXCONN</t>
        </is>
      </c>
      <c r="F876" s="21" t="inlineStr">
        <is>
          <t>2000-08-09</t>
        </is>
      </c>
      <c r="G876" s="20" t="inlineStr">
        <is>
          <t>OFF</t>
        </is>
      </c>
      <c r="H876" s="21" t="inlineStr">
        <is>
          <t>2022-10-03</t>
        </is>
      </c>
      <c r="I876" s="21" t="inlineStr">
        <is>
          <t>2023-01-01</t>
        </is>
      </c>
      <c r="J876" s="20" t="inlineStr"/>
      <c r="K876" s="20" t="inlineStr">
        <is>
          <t>Công nhân</t>
        </is>
      </c>
      <c r="L876" s="20" t="inlineStr">
        <is>
          <t>Công nhân</t>
        </is>
      </c>
      <c r="M876" s="20" t="inlineStr"/>
      <c r="N876" s="20" t="inlineStr">
        <is>
          <t>LC1</t>
        </is>
      </c>
      <c r="O876" s="20" t="inlineStr">
        <is>
          <t>M-GROSS</t>
        </is>
      </c>
      <c r="P876" s="20" t="inlineStr"/>
      <c r="Q876" s="20" t="inlineStr">
        <is>
          <t>0</t>
        </is>
      </c>
      <c r="R876" s="22" t="n">
        <v>0</v>
      </c>
      <c r="S876" s="22" t="n">
        <v>4500000</v>
      </c>
      <c r="T876" s="22" t="n">
        <v>4500000</v>
      </c>
      <c r="U876" s="20" t="n">
        <v>0</v>
      </c>
      <c r="V876" s="20" t="n">
        <v>0</v>
      </c>
      <c r="W876" s="20" t="n">
        <v>0</v>
      </c>
      <c r="X876" s="22" t="n">
        <v>0</v>
      </c>
      <c r="Y876" s="22" t="n">
        <v>0</v>
      </c>
      <c r="Z876" s="22" t="n">
        <v>550000</v>
      </c>
      <c r="AA876" s="22" t="n">
        <v>0</v>
      </c>
      <c r="AB876" s="22" t="n">
        <v>0</v>
      </c>
      <c r="AC876" s="20" t="inlineStr"/>
      <c r="AD876" s="20" t="inlineStr"/>
      <c r="AE876" s="20" t="inlineStr"/>
      <c r="AF876" s="20" t="inlineStr"/>
      <c r="AG876" s="20" t="inlineStr"/>
      <c r="AH876" s="20" t="inlineStr">
        <is>
          <t>020200005196</t>
        </is>
      </c>
      <c r="AI876" s="20" t="inlineStr">
        <is>
          <t>66.66666666666667%</t>
        </is>
      </c>
      <c r="AJ876" s="20" t="inlineStr">
        <is>
          <t>149684-01-1007/K1225/031022</t>
        </is>
      </c>
      <c r="AK876" s="20" t="inlineStr">
        <is>
          <t>Hợp đồng lao động Xác định thời hạn</t>
        </is>
      </c>
      <c r="AL876" s="20" t="inlineStr">
        <is>
          <t>2023-01-01</t>
        </is>
      </c>
    </row>
    <row r="877">
      <c r="A877" s="20" t="inlineStr">
        <is>
          <t>148725</t>
        </is>
      </c>
      <c r="B877" s="20" t="inlineStr">
        <is>
          <t>Lê Huy Nam</t>
        </is>
      </c>
      <c r="C877" s="20" t="inlineStr">
        <is>
          <t>148725-04</t>
        </is>
      </c>
      <c r="D877" s="20" t="inlineStr">
        <is>
          <t>1007</t>
        </is>
      </c>
      <c r="E877" s="20" t="inlineStr">
        <is>
          <t>FOXCONN</t>
        </is>
      </c>
      <c r="F877" s="21" t="inlineStr">
        <is>
          <t>2002-01-18</t>
        </is>
      </c>
      <c r="G877" s="20" t="inlineStr">
        <is>
          <t>OLD</t>
        </is>
      </c>
      <c r="H877" s="21" t="inlineStr">
        <is>
          <t>2022-10-03</t>
        </is>
      </c>
      <c r="I877" s="21" t="inlineStr"/>
      <c r="J877" s="20" t="inlineStr"/>
      <c r="K877" s="20" t="inlineStr">
        <is>
          <t>Công nhân</t>
        </is>
      </c>
      <c r="L877" s="20" t="inlineStr">
        <is>
          <t>Công nhân</t>
        </is>
      </c>
      <c r="M877" s="20" t="inlineStr"/>
      <c r="N877" s="20" t="inlineStr">
        <is>
          <t>LC1</t>
        </is>
      </c>
      <c r="O877" s="20" t="inlineStr">
        <is>
          <t>M-GROSS</t>
        </is>
      </c>
      <c r="P877" s="20" t="inlineStr"/>
      <c r="Q877" s="20" t="inlineStr">
        <is>
          <t>0</t>
        </is>
      </c>
      <c r="R877" s="22" t="n">
        <v>0</v>
      </c>
      <c r="S877" s="22" t="n">
        <v>4500000</v>
      </c>
      <c r="T877" s="22" t="n">
        <v>4500000</v>
      </c>
      <c r="U877" s="20" t="n">
        <v>0</v>
      </c>
      <c r="V877" s="20" t="n">
        <v>0</v>
      </c>
      <c r="W877" s="20" t="n">
        <v>0</v>
      </c>
      <c r="X877" s="22" t="n">
        <v>0</v>
      </c>
      <c r="Y877" s="22" t="n">
        <v>0</v>
      </c>
      <c r="Z877" s="22" t="n">
        <v>550000</v>
      </c>
      <c r="AA877" s="22" t="n">
        <v>0</v>
      </c>
      <c r="AB877" s="22" t="n">
        <v>0</v>
      </c>
      <c r="AC877" s="20" t="inlineStr"/>
      <c r="AD877" s="20" t="inlineStr"/>
      <c r="AE877" s="20" t="inlineStr"/>
      <c r="AF877" s="20" t="inlineStr"/>
      <c r="AG877" s="20" t="inlineStr"/>
      <c r="AH877" s="20" t="inlineStr">
        <is>
          <t>038202019478</t>
        </is>
      </c>
      <c r="AI877" s="20" t="inlineStr">
        <is>
          <t>0%</t>
        </is>
      </c>
      <c r="AJ877" s="20" t="inlineStr">
        <is>
          <t>148725-02-1007/K1225/031022</t>
        </is>
      </c>
      <c r="AK877" s="20" t="inlineStr">
        <is>
          <t>Hợp đồng lao động Xác định thời hạn</t>
        </is>
      </c>
      <c r="AL877" s="20" t="inlineStr">
        <is>
          <t>Không xác định</t>
        </is>
      </c>
    </row>
    <row r="878">
      <c r="A878" s="20" t="inlineStr">
        <is>
          <t>149917</t>
        </is>
      </c>
      <c r="B878" s="20" t="inlineStr">
        <is>
          <t>Dương Văn Đường</t>
        </is>
      </c>
      <c r="C878" s="20" t="inlineStr">
        <is>
          <t>149917-02</t>
        </is>
      </c>
      <c r="D878" s="20" t="inlineStr">
        <is>
          <t>1007</t>
        </is>
      </c>
      <c r="E878" s="20" t="inlineStr">
        <is>
          <t>FOXCONN</t>
        </is>
      </c>
      <c r="F878" s="21" t="inlineStr">
        <is>
          <t>1984-03-15</t>
        </is>
      </c>
      <c r="G878" s="20" t="inlineStr">
        <is>
          <t>OFF</t>
        </is>
      </c>
      <c r="H878" s="21" t="inlineStr">
        <is>
          <t>2022-10-03</t>
        </is>
      </c>
      <c r="I878" s="21" t="inlineStr">
        <is>
          <t>2023-01-01</t>
        </is>
      </c>
      <c r="J878" s="20" t="inlineStr"/>
      <c r="K878" s="20" t="inlineStr">
        <is>
          <t>Công nhân</t>
        </is>
      </c>
      <c r="L878" s="20" t="inlineStr">
        <is>
          <t>Công nhân</t>
        </is>
      </c>
      <c r="M878" s="20" t="inlineStr"/>
      <c r="N878" s="20" t="inlineStr">
        <is>
          <t>LC1</t>
        </is>
      </c>
      <c r="O878" s="20" t="inlineStr">
        <is>
          <t>M-GROSS</t>
        </is>
      </c>
      <c r="P878" s="20" t="inlineStr"/>
      <c r="Q878" s="20" t="inlineStr">
        <is>
          <t>0</t>
        </is>
      </c>
      <c r="R878" s="22" t="n">
        <v>0</v>
      </c>
      <c r="S878" s="22" t="n">
        <v>4500000</v>
      </c>
      <c r="T878" s="22" t="n">
        <v>4500000</v>
      </c>
      <c r="U878" s="20" t="n">
        <v>0</v>
      </c>
      <c r="V878" s="20" t="n">
        <v>0</v>
      </c>
      <c r="W878" s="20" t="n">
        <v>0</v>
      </c>
      <c r="X878" s="22" t="n">
        <v>0</v>
      </c>
      <c r="Y878" s="22" t="n">
        <v>0</v>
      </c>
      <c r="Z878" s="22" t="n">
        <v>550000</v>
      </c>
      <c r="AA878" s="22" t="n">
        <v>0</v>
      </c>
      <c r="AB878" s="22" t="n">
        <v>0</v>
      </c>
      <c r="AC878" s="20" t="inlineStr"/>
      <c r="AD878" s="20" t="inlineStr"/>
      <c r="AE878" s="20" t="inlineStr"/>
      <c r="AF878" s="20" t="inlineStr"/>
      <c r="AG878" s="20" t="inlineStr"/>
      <c r="AH878" s="20" t="inlineStr">
        <is>
          <t>002084001117</t>
        </is>
      </c>
      <c r="AI878" s="20" t="inlineStr">
        <is>
          <t>20.0%</t>
        </is>
      </c>
      <c r="AJ878" s="20" t="inlineStr">
        <is>
          <t>149917-01-1007/K1225/031022</t>
        </is>
      </c>
      <c r="AK878" s="20" t="inlineStr">
        <is>
          <t>Hợp đồng lao động Xác định thời hạn</t>
        </is>
      </c>
      <c r="AL878" s="20" t="inlineStr">
        <is>
          <t>2023-01-01</t>
        </is>
      </c>
    </row>
    <row r="879">
      <c r="A879" s="20" t="inlineStr">
        <is>
          <t>149915</t>
        </is>
      </c>
      <c r="B879" s="20" t="inlineStr">
        <is>
          <t>Lê Thị Lĩnh</t>
        </is>
      </c>
      <c r="C879" s="20" t="inlineStr">
        <is>
          <t>149915-02</t>
        </is>
      </c>
      <c r="D879" s="20" t="inlineStr">
        <is>
          <t>1007</t>
        </is>
      </c>
      <c r="E879" s="20" t="inlineStr">
        <is>
          <t>FOXCONN</t>
        </is>
      </c>
      <c r="F879" s="21" t="inlineStr">
        <is>
          <t>2003-05-10</t>
        </is>
      </c>
      <c r="G879" s="20" t="inlineStr">
        <is>
          <t>OLD</t>
        </is>
      </c>
      <c r="H879" s="21" t="inlineStr">
        <is>
          <t>2022-10-03</t>
        </is>
      </c>
      <c r="I879" s="21" t="inlineStr"/>
      <c r="J879" s="20" t="inlineStr"/>
      <c r="K879" s="20" t="inlineStr">
        <is>
          <t>Công nhân</t>
        </is>
      </c>
      <c r="L879" s="20" t="inlineStr">
        <is>
          <t>Công nhân</t>
        </is>
      </c>
      <c r="M879" s="20" t="inlineStr"/>
      <c r="N879" s="20" t="inlineStr">
        <is>
          <t>LC1</t>
        </is>
      </c>
      <c r="O879" s="20" t="inlineStr">
        <is>
          <t>M-GROSS</t>
        </is>
      </c>
      <c r="P879" s="20" t="inlineStr"/>
      <c r="Q879" s="20" t="inlineStr">
        <is>
          <t>0</t>
        </is>
      </c>
      <c r="R879" s="22" t="n">
        <v>0</v>
      </c>
      <c r="S879" s="22" t="n">
        <v>4500000</v>
      </c>
      <c r="T879" s="22" t="n">
        <v>4500000</v>
      </c>
      <c r="U879" s="20" t="n">
        <v>0</v>
      </c>
      <c r="V879" s="20" t="n">
        <v>0</v>
      </c>
      <c r="W879" s="20" t="n">
        <v>0</v>
      </c>
      <c r="X879" s="22" t="n">
        <v>0</v>
      </c>
      <c r="Y879" s="22" t="n">
        <v>0</v>
      </c>
      <c r="Z879" s="22" t="n">
        <v>550000</v>
      </c>
      <c r="AA879" s="22" t="n">
        <v>0</v>
      </c>
      <c r="AB879" s="22" t="n">
        <v>0</v>
      </c>
      <c r="AC879" s="20" t="inlineStr"/>
      <c r="AD879" s="20" t="inlineStr"/>
      <c r="AE879" s="20" t="inlineStr"/>
      <c r="AF879" s="20" t="inlineStr"/>
      <c r="AG879" s="20" t="inlineStr"/>
      <c r="AH879" s="20" t="inlineStr">
        <is>
          <t>040303024233</t>
        </is>
      </c>
      <c r="AI879" s="20" t="inlineStr">
        <is>
          <t>60.0%</t>
        </is>
      </c>
      <c r="AJ879" s="20" t="inlineStr">
        <is>
          <t>149915-01-1007/K1225/031022</t>
        </is>
      </c>
      <c r="AK879" s="20" t="inlineStr">
        <is>
          <t>Hợp đồng lao động Xác định thời hạn</t>
        </is>
      </c>
      <c r="AL879" s="20" t="inlineStr">
        <is>
          <t>2023-01-01</t>
        </is>
      </c>
    </row>
    <row r="880">
      <c r="A880" s="20" t="inlineStr">
        <is>
          <t>127016</t>
        </is>
      </c>
      <c r="B880" s="20" t="inlineStr">
        <is>
          <t>Cao Trọng Tuân</t>
        </is>
      </c>
      <c r="C880" s="20" t="inlineStr">
        <is>
          <t>127016-03</t>
        </is>
      </c>
      <c r="D880" s="20" t="inlineStr">
        <is>
          <t>1007</t>
        </is>
      </c>
      <c r="E880" s="20" t="inlineStr">
        <is>
          <t>FOXCONN</t>
        </is>
      </c>
      <c r="F880" s="21" t="inlineStr">
        <is>
          <t>2002-06-21</t>
        </is>
      </c>
      <c r="G880" s="20" t="inlineStr">
        <is>
          <t>OFF</t>
        </is>
      </c>
      <c r="H880" s="21" t="inlineStr">
        <is>
          <t>2022-10-03</t>
        </is>
      </c>
      <c r="I880" s="21" t="inlineStr">
        <is>
          <t>2023-02-14</t>
        </is>
      </c>
      <c r="J880" s="20" t="inlineStr"/>
      <c r="K880" s="20" t="inlineStr">
        <is>
          <t>Công nhân</t>
        </is>
      </c>
      <c r="L880" s="20" t="inlineStr">
        <is>
          <t>Công nhân</t>
        </is>
      </c>
      <c r="M880" s="20" t="inlineStr"/>
      <c r="N880" s="20" t="inlineStr">
        <is>
          <t>LC1</t>
        </is>
      </c>
      <c r="O880" s="20" t="inlineStr">
        <is>
          <t>M-GROSS</t>
        </is>
      </c>
      <c r="P880" s="20" t="inlineStr"/>
      <c r="Q880" s="20" t="inlineStr">
        <is>
          <t>0</t>
        </is>
      </c>
      <c r="R880" s="22" t="n">
        <v>0</v>
      </c>
      <c r="S880" s="22" t="n">
        <v>4500000</v>
      </c>
      <c r="T880" s="22" t="n">
        <v>4500000</v>
      </c>
      <c r="U880" s="20" t="n">
        <v>0</v>
      </c>
      <c r="V880" s="20" t="n">
        <v>0</v>
      </c>
      <c r="W880" s="20" t="n">
        <v>0</v>
      </c>
      <c r="X880" s="22" t="n">
        <v>0</v>
      </c>
      <c r="Y880" s="22" t="n">
        <v>0</v>
      </c>
      <c r="Z880" s="22" t="n">
        <v>550000</v>
      </c>
      <c r="AA880" s="22" t="n">
        <v>0</v>
      </c>
      <c r="AB880" s="22" t="n">
        <v>0</v>
      </c>
      <c r="AC880" s="20" t="inlineStr"/>
      <c r="AD880" s="20" t="inlineStr"/>
      <c r="AE880" s="20" t="inlineStr"/>
      <c r="AF880" s="20" t="inlineStr"/>
      <c r="AG880" s="20" t="inlineStr"/>
      <c r="AH880" s="20" t="inlineStr">
        <is>
          <t>038202012070</t>
        </is>
      </c>
      <c r="AI880" s="20" t="inlineStr">
        <is>
          <t>33.333333333333336%</t>
        </is>
      </c>
      <c r="AJ880" s="20" t="inlineStr">
        <is>
          <t>127016-01-1007/K1225/031022</t>
        </is>
      </c>
      <c r="AK880" s="20" t="inlineStr">
        <is>
          <t>Hợp đồng lao động Xác định thời hạn</t>
        </is>
      </c>
      <c r="AL880" s="20" t="inlineStr">
        <is>
          <t>2023-01-01</t>
        </is>
      </c>
    </row>
    <row r="881">
      <c r="A881" s="20" t="inlineStr">
        <is>
          <t>149693</t>
        </is>
      </c>
      <c r="B881" s="20" t="inlineStr">
        <is>
          <t>Hoàng Văn Huyên</t>
        </is>
      </c>
      <c r="C881" s="20" t="inlineStr">
        <is>
          <t>149693-02</t>
        </is>
      </c>
      <c r="D881" s="20" t="inlineStr">
        <is>
          <t>1007</t>
        </is>
      </c>
      <c r="E881" s="20" t="inlineStr">
        <is>
          <t>FOXCONN</t>
        </is>
      </c>
      <c r="F881" s="21" t="inlineStr">
        <is>
          <t>1992-08-09</t>
        </is>
      </c>
      <c r="G881" s="20" t="inlineStr">
        <is>
          <t>OFF</t>
        </is>
      </c>
      <c r="H881" s="21" t="inlineStr">
        <is>
          <t>2022-10-03</t>
        </is>
      </c>
      <c r="I881" s="21" t="inlineStr">
        <is>
          <t>2023-01-02</t>
        </is>
      </c>
      <c r="J881" s="20" t="inlineStr"/>
      <c r="K881" s="20" t="inlineStr">
        <is>
          <t>Công nhân</t>
        </is>
      </c>
      <c r="L881" s="20" t="inlineStr">
        <is>
          <t>Công nhân</t>
        </is>
      </c>
      <c r="M881" s="20" t="inlineStr"/>
      <c r="N881" s="20" t="inlineStr">
        <is>
          <t>LC1</t>
        </is>
      </c>
      <c r="O881" s="20" t="inlineStr">
        <is>
          <t>M-GROSS</t>
        </is>
      </c>
      <c r="P881" s="20" t="inlineStr"/>
      <c r="Q881" s="20" t="inlineStr">
        <is>
          <t>0</t>
        </is>
      </c>
      <c r="R881" s="22" t="n">
        <v>0</v>
      </c>
      <c r="S881" s="22" t="n">
        <v>4500000</v>
      </c>
      <c r="T881" s="22" t="n">
        <v>4500000</v>
      </c>
      <c r="U881" s="20" t="n">
        <v>0</v>
      </c>
      <c r="V881" s="20" t="n">
        <v>0</v>
      </c>
      <c r="W881" s="20" t="n">
        <v>0</v>
      </c>
      <c r="X881" s="22" t="n">
        <v>0</v>
      </c>
      <c r="Y881" s="22" t="n">
        <v>0</v>
      </c>
      <c r="Z881" s="22" t="n">
        <v>550000</v>
      </c>
      <c r="AA881" s="22" t="n">
        <v>0</v>
      </c>
      <c r="AB881" s="22" t="n">
        <v>0</v>
      </c>
      <c r="AC881" s="20" t="inlineStr"/>
      <c r="AD881" s="20" t="inlineStr"/>
      <c r="AE881" s="20" t="inlineStr"/>
      <c r="AF881" s="20" t="inlineStr"/>
      <c r="AG881" s="20" t="inlineStr"/>
      <c r="AH881" s="20" t="inlineStr">
        <is>
          <t>004092005898</t>
        </is>
      </c>
      <c r="AI881" s="20" t="inlineStr">
        <is>
          <t>70.0%</t>
        </is>
      </c>
      <c r="AJ881" s="20" t="inlineStr">
        <is>
          <t>149693-01-1007/K1225/031022</t>
        </is>
      </c>
      <c r="AK881" s="20" t="inlineStr">
        <is>
          <t>Hợp đồng lao động Xác định thời hạn</t>
        </is>
      </c>
      <c r="AL881" s="20" t="inlineStr">
        <is>
          <t>2023-01-01</t>
        </is>
      </c>
    </row>
    <row r="882">
      <c r="A882" s="20" t="inlineStr">
        <is>
          <t>149678</t>
        </is>
      </c>
      <c r="B882" s="20" t="inlineStr">
        <is>
          <t>Lý Quốc Khánh</t>
        </is>
      </c>
      <c r="C882" s="20" t="inlineStr">
        <is>
          <t>149678-02</t>
        </is>
      </c>
      <c r="D882" s="20" t="inlineStr">
        <is>
          <t>1007</t>
        </is>
      </c>
      <c r="E882" s="20" t="inlineStr">
        <is>
          <t>FOXCONN</t>
        </is>
      </c>
      <c r="F882" s="21" t="inlineStr">
        <is>
          <t>2000-07-22</t>
        </is>
      </c>
      <c r="G882" s="20" t="inlineStr">
        <is>
          <t>OFF</t>
        </is>
      </c>
      <c r="H882" s="21" t="inlineStr">
        <is>
          <t>2022-10-03</t>
        </is>
      </c>
      <c r="I882" s="21" t="inlineStr">
        <is>
          <t>2023-01-01</t>
        </is>
      </c>
      <c r="J882" s="20" t="inlineStr"/>
      <c r="K882" s="20" t="inlineStr">
        <is>
          <t>Công nhân</t>
        </is>
      </c>
      <c r="L882" s="20" t="inlineStr">
        <is>
          <t>Công nhân</t>
        </is>
      </c>
      <c r="M882" s="20" t="inlineStr"/>
      <c r="N882" s="20" t="inlineStr">
        <is>
          <t>LC1</t>
        </is>
      </c>
      <c r="O882" s="20" t="inlineStr">
        <is>
          <t>M-GROSS</t>
        </is>
      </c>
      <c r="P882" s="20" t="inlineStr"/>
      <c r="Q882" s="20" t="inlineStr">
        <is>
          <t>0</t>
        </is>
      </c>
      <c r="R882" s="22" t="n">
        <v>0</v>
      </c>
      <c r="S882" s="22" t="n">
        <v>4500000</v>
      </c>
      <c r="T882" s="22" t="n">
        <v>4500000</v>
      </c>
      <c r="U882" s="20" t="n">
        <v>0</v>
      </c>
      <c r="V882" s="20" t="n">
        <v>0</v>
      </c>
      <c r="W882" s="20" t="n">
        <v>0</v>
      </c>
      <c r="X882" s="22" t="n">
        <v>0</v>
      </c>
      <c r="Y882" s="22" t="n">
        <v>0</v>
      </c>
      <c r="Z882" s="22" t="n">
        <v>550000</v>
      </c>
      <c r="AA882" s="22" t="n">
        <v>0</v>
      </c>
      <c r="AB882" s="22" t="n">
        <v>0</v>
      </c>
      <c r="AC882" s="20" t="inlineStr"/>
      <c r="AD882" s="20" t="inlineStr"/>
      <c r="AE882" s="20" t="inlineStr"/>
      <c r="AF882" s="20" t="inlineStr"/>
      <c r="AG882" s="20" t="inlineStr"/>
      <c r="AH882" s="20" t="inlineStr">
        <is>
          <t>082385423</t>
        </is>
      </c>
      <c r="AI882" s="20" t="inlineStr">
        <is>
          <t>20.0%</t>
        </is>
      </c>
      <c r="AJ882" s="20" t="inlineStr">
        <is>
          <t>149678-01-1007/K1225/031022</t>
        </is>
      </c>
      <c r="AK882" s="20" t="inlineStr">
        <is>
          <t>Hợp đồng lao động Xác định thời hạn</t>
        </is>
      </c>
      <c r="AL882" s="20" t="inlineStr">
        <is>
          <t>2023-01-01</t>
        </is>
      </c>
    </row>
    <row r="883">
      <c r="A883" s="20" t="inlineStr">
        <is>
          <t>149856</t>
        </is>
      </c>
      <c r="B883" s="20" t="inlineStr">
        <is>
          <t>Phạm Thanh Phong</t>
        </is>
      </c>
      <c r="C883" s="20" t="inlineStr">
        <is>
          <t>149856-02</t>
        </is>
      </c>
      <c r="D883" s="20" t="inlineStr">
        <is>
          <t>1007</t>
        </is>
      </c>
      <c r="E883" s="20" t="inlineStr">
        <is>
          <t>FOXCONN</t>
        </is>
      </c>
      <c r="F883" s="21" t="inlineStr">
        <is>
          <t>2002-05-13</t>
        </is>
      </c>
      <c r="G883" s="20" t="inlineStr">
        <is>
          <t>OFF</t>
        </is>
      </c>
      <c r="H883" s="21" t="inlineStr">
        <is>
          <t>2022-10-03</t>
        </is>
      </c>
      <c r="I883" s="21" t="inlineStr">
        <is>
          <t>2023-01-01</t>
        </is>
      </c>
      <c r="J883" s="20" t="inlineStr"/>
      <c r="K883" s="20" t="inlineStr">
        <is>
          <t>Công nhân</t>
        </is>
      </c>
      <c r="L883" s="20" t="inlineStr">
        <is>
          <t>Công nhân</t>
        </is>
      </c>
      <c r="M883" s="20" t="inlineStr"/>
      <c r="N883" s="20" t="inlineStr">
        <is>
          <t>LC1</t>
        </is>
      </c>
      <c r="O883" s="20" t="inlineStr">
        <is>
          <t>M-GROSS</t>
        </is>
      </c>
      <c r="P883" s="20" t="inlineStr"/>
      <c r="Q883" s="20" t="inlineStr">
        <is>
          <t>0</t>
        </is>
      </c>
      <c r="R883" s="22" t="n">
        <v>0</v>
      </c>
      <c r="S883" s="22" t="n">
        <v>4500000</v>
      </c>
      <c r="T883" s="22" t="n">
        <v>4500000</v>
      </c>
      <c r="U883" s="20" t="n">
        <v>0</v>
      </c>
      <c r="V883" s="20" t="n">
        <v>0</v>
      </c>
      <c r="W883" s="20" t="n">
        <v>0</v>
      </c>
      <c r="X883" s="22" t="n">
        <v>0</v>
      </c>
      <c r="Y883" s="22" t="n">
        <v>0</v>
      </c>
      <c r="Z883" s="22" t="n">
        <v>550000</v>
      </c>
      <c r="AA883" s="22" t="n">
        <v>0</v>
      </c>
      <c r="AB883" s="22" t="n">
        <v>0</v>
      </c>
      <c r="AC883" s="20" t="inlineStr"/>
      <c r="AD883" s="20" t="inlineStr"/>
      <c r="AE883" s="20" t="inlineStr"/>
      <c r="AF883" s="20" t="inlineStr"/>
      <c r="AG883" s="20" t="inlineStr"/>
      <c r="AH883" s="20" t="inlineStr">
        <is>
          <t>038202013269</t>
        </is>
      </c>
      <c r="AI883" s="20" t="inlineStr">
        <is>
          <t>66.66666666666667%</t>
        </is>
      </c>
      <c r="AJ883" s="20" t="inlineStr">
        <is>
          <t>149856-01-1007/K1225/031022</t>
        </is>
      </c>
      <c r="AK883" s="20" t="inlineStr">
        <is>
          <t>Hợp đồng lao động Xác định thời hạn</t>
        </is>
      </c>
      <c r="AL883" s="20" t="inlineStr">
        <is>
          <t>2023-01-01</t>
        </is>
      </c>
    </row>
    <row r="884">
      <c r="A884" s="20" t="inlineStr">
        <is>
          <t>126162</t>
        </is>
      </c>
      <c r="B884" s="20" t="inlineStr">
        <is>
          <t>Lương Thị Rớm</t>
        </is>
      </c>
      <c r="C884" s="20" t="inlineStr">
        <is>
          <t>126162-02</t>
        </is>
      </c>
      <c r="D884" s="20" t="inlineStr">
        <is>
          <t>1007</t>
        </is>
      </c>
      <c r="E884" s="20" t="inlineStr">
        <is>
          <t>FOXCONN</t>
        </is>
      </c>
      <c r="F884" s="21" t="inlineStr">
        <is>
          <t>2002-09-03</t>
        </is>
      </c>
      <c r="G884" s="20" t="inlineStr">
        <is>
          <t>OFF</t>
        </is>
      </c>
      <c r="H884" s="21" t="inlineStr">
        <is>
          <t>2022-10-01</t>
        </is>
      </c>
      <c r="I884" s="21" t="inlineStr">
        <is>
          <t>2023-01-01</t>
        </is>
      </c>
      <c r="J884" s="20" t="inlineStr"/>
      <c r="K884" s="20" t="inlineStr">
        <is>
          <t>Công nhân</t>
        </is>
      </c>
      <c r="L884" s="20" t="inlineStr">
        <is>
          <t>Công nhân</t>
        </is>
      </c>
      <c r="M884" s="20" t="inlineStr"/>
      <c r="N884" s="20" t="inlineStr">
        <is>
          <t>LC1</t>
        </is>
      </c>
      <c r="O884" s="20" t="inlineStr">
        <is>
          <t>M-GROSS</t>
        </is>
      </c>
      <c r="P884" s="20" t="inlineStr"/>
      <c r="Q884" s="20" t="inlineStr">
        <is>
          <t>0</t>
        </is>
      </c>
      <c r="R884" s="22" t="n">
        <v>0</v>
      </c>
      <c r="S884" s="22" t="n">
        <v>4500000</v>
      </c>
      <c r="T884" s="22" t="n">
        <v>4500000</v>
      </c>
      <c r="U884" s="20" t="n">
        <v>0</v>
      </c>
      <c r="V884" s="20" t="n">
        <v>0</v>
      </c>
      <c r="W884" s="20" t="n">
        <v>0</v>
      </c>
      <c r="X884" s="22" t="n">
        <v>0</v>
      </c>
      <c r="Y884" s="22" t="n">
        <v>0</v>
      </c>
      <c r="Z884" s="22" t="n">
        <v>550000</v>
      </c>
      <c r="AA884" s="22" t="n">
        <v>0</v>
      </c>
      <c r="AB884" s="22" t="n">
        <v>0</v>
      </c>
      <c r="AC884" s="20" t="inlineStr"/>
      <c r="AD884" s="20" t="inlineStr"/>
      <c r="AE884" s="20" t="inlineStr"/>
      <c r="AF884" s="20" t="inlineStr"/>
      <c r="AG884" s="20" t="inlineStr"/>
      <c r="AH884" s="20" t="inlineStr">
        <is>
          <t>085504636</t>
        </is>
      </c>
      <c r="AI884" s="20" t="inlineStr">
        <is>
          <t>33.333333333333336%</t>
        </is>
      </c>
      <c r="AJ884" s="20" t="inlineStr">
        <is>
          <t>126162-01-1007/K1225/011022</t>
        </is>
      </c>
      <c r="AK884" s="20" t="inlineStr">
        <is>
          <t>Hợp đồng lao động Xác định thời hạn</t>
        </is>
      </c>
      <c r="AL884" s="20" t="inlineStr">
        <is>
          <t>2023-01-01</t>
        </is>
      </c>
    </row>
    <row r="885">
      <c r="A885" s="20" t="inlineStr">
        <is>
          <t>137260</t>
        </is>
      </c>
      <c r="B885" s="20" t="inlineStr">
        <is>
          <t>Phan Thị Yến</t>
        </is>
      </c>
      <c r="C885" s="20" t="inlineStr">
        <is>
          <t>137260-02</t>
        </is>
      </c>
      <c r="D885" s="20" t="inlineStr">
        <is>
          <t>1007</t>
        </is>
      </c>
      <c r="E885" s="20" t="inlineStr">
        <is>
          <t>FOXCONN</t>
        </is>
      </c>
      <c r="F885" s="21" t="inlineStr">
        <is>
          <t>1990-03-03</t>
        </is>
      </c>
      <c r="G885" s="20" t="inlineStr">
        <is>
          <t>OFF</t>
        </is>
      </c>
      <c r="H885" s="21" t="inlineStr">
        <is>
          <t>2022-06-27</t>
        </is>
      </c>
      <c r="I885" s="21" t="inlineStr">
        <is>
          <t>2022-12-25</t>
        </is>
      </c>
      <c r="J885" s="20" t="inlineStr"/>
      <c r="K885" s="20" t="inlineStr">
        <is>
          <t>Công nhân</t>
        </is>
      </c>
      <c r="L885" s="20" t="inlineStr">
        <is>
          <t>Công nhân</t>
        </is>
      </c>
      <c r="M885" s="20" t="inlineStr"/>
      <c r="N885" s="20" t="inlineStr">
        <is>
          <t>LC1</t>
        </is>
      </c>
      <c r="O885" s="20" t="inlineStr">
        <is>
          <t>M-GROSS</t>
        </is>
      </c>
      <c r="P885" s="20" t="inlineStr"/>
      <c r="Q885" s="20" t="inlineStr">
        <is>
          <t>0</t>
        </is>
      </c>
      <c r="R885" s="22" t="n">
        <v>0</v>
      </c>
      <c r="S885" s="22" t="n">
        <v>4500000</v>
      </c>
      <c r="T885" s="22" t="n">
        <v>4500000</v>
      </c>
      <c r="U885" s="20" t="n">
        <v>0</v>
      </c>
      <c r="V885" s="20" t="n">
        <v>0</v>
      </c>
      <c r="W885" s="20" t="n">
        <v>0</v>
      </c>
      <c r="X885" s="22" t="n">
        <v>0</v>
      </c>
      <c r="Y885" s="22" t="n">
        <v>0</v>
      </c>
      <c r="Z885" s="22" t="n">
        <v>550000</v>
      </c>
      <c r="AA885" s="22" t="n">
        <v>0</v>
      </c>
      <c r="AB885" s="22" t="n">
        <v>0</v>
      </c>
      <c r="AC885" s="20" t="inlineStr"/>
      <c r="AD885" s="20" t="inlineStr"/>
      <c r="AE885" s="20" t="inlineStr"/>
      <c r="AF885" s="20" t="inlineStr"/>
      <c r="AG885" s="20" t="inlineStr"/>
      <c r="AH885" s="20" t="inlineStr">
        <is>
          <t>186760968</t>
        </is>
      </c>
      <c r="AI885" s="20" t="inlineStr">
        <is>
          <t>33.333333333333336%</t>
        </is>
      </c>
      <c r="AJ885" s="20" t="inlineStr">
        <is>
          <t>137260-02-1007/K1225/260922</t>
        </is>
      </c>
      <c r="AK885" s="20" t="inlineStr">
        <is>
          <t>Hợp đồng lao động Xác định thời hạn</t>
        </is>
      </c>
      <c r="AL885" s="20" t="inlineStr">
        <is>
          <t>2022-12-25</t>
        </is>
      </c>
    </row>
    <row r="886">
      <c r="A886" s="20" t="inlineStr">
        <is>
          <t>144713</t>
        </is>
      </c>
      <c r="B886" s="20" t="inlineStr">
        <is>
          <t>Dương Công Hiển</t>
        </is>
      </c>
      <c r="C886" s="20" t="inlineStr">
        <is>
          <t>144713-03</t>
        </is>
      </c>
      <c r="D886" s="20" t="inlineStr">
        <is>
          <t>1007</t>
        </is>
      </c>
      <c r="E886" s="20" t="inlineStr">
        <is>
          <t>FOXCONN</t>
        </is>
      </c>
      <c r="F886" s="21" t="inlineStr">
        <is>
          <t>1990-07-05</t>
        </is>
      </c>
      <c r="G886" s="20" t="inlineStr">
        <is>
          <t>OFF</t>
        </is>
      </c>
      <c r="H886" s="21" t="inlineStr">
        <is>
          <t>2022-06-27</t>
        </is>
      </c>
      <c r="I886" s="21" t="inlineStr">
        <is>
          <t>2022-12-25</t>
        </is>
      </c>
      <c r="J886" s="20" t="inlineStr"/>
      <c r="K886" s="20" t="inlineStr">
        <is>
          <t>Công nhân</t>
        </is>
      </c>
      <c r="L886" s="20" t="inlineStr">
        <is>
          <t>Công nhân</t>
        </is>
      </c>
      <c r="M886" s="20" t="inlineStr"/>
      <c r="N886" s="20" t="inlineStr">
        <is>
          <t>LC1</t>
        </is>
      </c>
      <c r="O886" s="20" t="inlineStr">
        <is>
          <t>M-GROSS</t>
        </is>
      </c>
      <c r="P886" s="20" t="inlineStr"/>
      <c r="Q886" s="20" t="inlineStr">
        <is>
          <t>0</t>
        </is>
      </c>
      <c r="R886" s="22" t="n">
        <v>0</v>
      </c>
      <c r="S886" s="22" t="n">
        <v>4500000</v>
      </c>
      <c r="T886" s="22" t="n">
        <v>4500000</v>
      </c>
      <c r="U886" s="20" t="n">
        <v>0</v>
      </c>
      <c r="V886" s="20" t="n">
        <v>0</v>
      </c>
      <c r="W886" s="20" t="n">
        <v>0</v>
      </c>
      <c r="X886" s="22" t="n">
        <v>0</v>
      </c>
      <c r="Y886" s="22" t="n">
        <v>0</v>
      </c>
      <c r="Z886" s="22" t="n">
        <v>550000</v>
      </c>
      <c r="AA886" s="22" t="n">
        <v>0</v>
      </c>
      <c r="AB886" s="22" t="n">
        <v>0</v>
      </c>
      <c r="AC886" s="20" t="inlineStr"/>
      <c r="AD886" s="20" t="inlineStr"/>
      <c r="AE886" s="20" t="inlineStr"/>
      <c r="AF886" s="20" t="inlineStr"/>
      <c r="AG886" s="20" t="inlineStr"/>
      <c r="AH886" s="20" t="inlineStr">
        <is>
          <t>020090005482</t>
        </is>
      </c>
      <c r="AI886" s="20" t="inlineStr">
        <is>
          <t>11.11111111111111%</t>
        </is>
      </c>
      <c r="AJ886" s="20" t="inlineStr">
        <is>
          <t>144713-02-1007/K1225/260922</t>
        </is>
      </c>
      <c r="AK886" s="20" t="inlineStr">
        <is>
          <t>Hợp đồng lao động Xác định thời hạn</t>
        </is>
      </c>
      <c r="AL886" s="20" t="inlineStr">
        <is>
          <t>2022-12-25</t>
        </is>
      </c>
    </row>
    <row r="887">
      <c r="A887" s="20" t="inlineStr">
        <is>
          <t>138749</t>
        </is>
      </c>
      <c r="B887" s="20" t="inlineStr">
        <is>
          <t>Nguyễn Thị Kim Cúc</t>
        </is>
      </c>
      <c r="C887" s="20" t="inlineStr">
        <is>
          <t>138749-02</t>
        </is>
      </c>
      <c r="D887" s="20" t="inlineStr">
        <is>
          <t>1007</t>
        </is>
      </c>
      <c r="E887" s="20" t="inlineStr">
        <is>
          <t>FOXCONN</t>
        </is>
      </c>
      <c r="F887" s="21" t="inlineStr">
        <is>
          <t>2002-08-06</t>
        </is>
      </c>
      <c r="G887" s="20" t="inlineStr">
        <is>
          <t>OFF</t>
        </is>
      </c>
      <c r="H887" s="21" t="inlineStr">
        <is>
          <t>2022-06-27</t>
        </is>
      </c>
      <c r="I887" s="21" t="inlineStr">
        <is>
          <t>2022-12-25</t>
        </is>
      </c>
      <c r="J887" s="20" t="inlineStr"/>
      <c r="K887" s="20" t="inlineStr">
        <is>
          <t>Công nhân</t>
        </is>
      </c>
      <c r="L887" s="20" t="inlineStr">
        <is>
          <t>Công nhân</t>
        </is>
      </c>
      <c r="M887" s="20" t="inlineStr"/>
      <c r="N887" s="20" t="inlineStr">
        <is>
          <t>LC1</t>
        </is>
      </c>
      <c r="O887" s="20" t="inlineStr">
        <is>
          <t>M-GROSS</t>
        </is>
      </c>
      <c r="P887" s="20" t="inlineStr"/>
      <c r="Q887" s="20" t="inlineStr">
        <is>
          <t>0</t>
        </is>
      </c>
      <c r="R887" s="22" t="n">
        <v>0</v>
      </c>
      <c r="S887" s="22" t="n">
        <v>4500000</v>
      </c>
      <c r="T887" s="22" t="n">
        <v>4500000</v>
      </c>
      <c r="U887" s="20" t="n">
        <v>0</v>
      </c>
      <c r="V887" s="20" t="n">
        <v>0</v>
      </c>
      <c r="W887" s="20" t="n">
        <v>0</v>
      </c>
      <c r="X887" s="22" t="n">
        <v>0</v>
      </c>
      <c r="Y887" s="22" t="n">
        <v>0</v>
      </c>
      <c r="Z887" s="22" t="n">
        <v>550000</v>
      </c>
      <c r="AA887" s="22" t="n">
        <v>0</v>
      </c>
      <c r="AB887" s="22" t="n">
        <v>0</v>
      </c>
      <c r="AC887" s="20" t="inlineStr"/>
      <c r="AD887" s="20" t="inlineStr"/>
      <c r="AE887" s="20" t="inlineStr"/>
      <c r="AF887" s="20" t="inlineStr"/>
      <c r="AG887" s="20" t="inlineStr"/>
      <c r="AH887" s="20" t="inlineStr">
        <is>
          <t>188009073</t>
        </is>
      </c>
      <c r="AI887" s="20" t="inlineStr">
        <is>
          <t>33.333333333333336%</t>
        </is>
      </c>
      <c r="AJ887" s="20" t="inlineStr">
        <is>
          <t>138749-02-1007/K1225/260922</t>
        </is>
      </c>
      <c r="AK887" s="20" t="inlineStr">
        <is>
          <t>Hợp đồng lao động Xác định thời hạn</t>
        </is>
      </c>
      <c r="AL887" s="20" t="inlineStr">
        <is>
          <t>2022-12-25</t>
        </is>
      </c>
    </row>
    <row r="888">
      <c r="A888" s="20" t="inlineStr">
        <is>
          <t>143608</t>
        </is>
      </c>
      <c r="B888" s="20" t="inlineStr">
        <is>
          <t>Nguyễn Hồng Quyên</t>
        </is>
      </c>
      <c r="C888" s="20" t="inlineStr">
        <is>
          <t>143608-02</t>
        </is>
      </c>
      <c r="D888" s="20" t="inlineStr">
        <is>
          <t>1007</t>
        </is>
      </c>
      <c r="E888" s="20" t="inlineStr">
        <is>
          <t>FOXCONN</t>
        </is>
      </c>
      <c r="F888" s="21" t="inlineStr">
        <is>
          <t>2003-03-04</t>
        </is>
      </c>
      <c r="G888" s="20" t="inlineStr">
        <is>
          <t>OFF</t>
        </is>
      </c>
      <c r="H888" s="21" t="inlineStr">
        <is>
          <t>2022-06-27</t>
        </is>
      </c>
      <c r="I888" s="21" t="inlineStr">
        <is>
          <t>2022-12-25</t>
        </is>
      </c>
      <c r="J888" s="20" t="inlineStr"/>
      <c r="K888" s="20" t="inlineStr">
        <is>
          <t>Công nhân</t>
        </is>
      </c>
      <c r="L888" s="20" t="inlineStr">
        <is>
          <t>Công nhân</t>
        </is>
      </c>
      <c r="M888" s="20" t="inlineStr"/>
      <c r="N888" s="20" t="inlineStr">
        <is>
          <t>LC1</t>
        </is>
      </c>
      <c r="O888" s="20" t="inlineStr">
        <is>
          <t>M-GROSS</t>
        </is>
      </c>
      <c r="P888" s="20" t="inlineStr"/>
      <c r="Q888" s="20" t="inlineStr">
        <is>
          <t>0</t>
        </is>
      </c>
      <c r="R888" s="22" t="n">
        <v>0</v>
      </c>
      <c r="S888" s="22" t="n">
        <v>4500000</v>
      </c>
      <c r="T888" s="22" t="n">
        <v>4500000</v>
      </c>
      <c r="U888" s="20" t="n">
        <v>0</v>
      </c>
      <c r="V888" s="20" t="n">
        <v>0</v>
      </c>
      <c r="W888" s="20" t="n">
        <v>0</v>
      </c>
      <c r="X888" s="22" t="n">
        <v>0</v>
      </c>
      <c r="Y888" s="22" t="n">
        <v>0</v>
      </c>
      <c r="Z888" s="22" t="n">
        <v>550000</v>
      </c>
      <c r="AA888" s="22" t="n">
        <v>0</v>
      </c>
      <c r="AB888" s="22" t="n">
        <v>0</v>
      </c>
      <c r="AC888" s="20" t="inlineStr">
        <is>
          <t>NGUYEN HONG QUYEN</t>
        </is>
      </c>
      <c r="AD888" s="20" t="inlineStr">
        <is>
          <t>222223832222</t>
        </is>
      </c>
      <c r="AE888" s="20" t="inlineStr">
        <is>
          <t>Ngân hàng Thương mại Cổ phần Quân đội</t>
        </is>
      </c>
      <c r="AF888" s="20" t="inlineStr">
        <is>
          <t>MB BANK</t>
        </is>
      </c>
      <c r="AG888" s="20" t="inlineStr">
        <is>
          <t>MBBANK CN TU SON BAC NINH</t>
        </is>
      </c>
      <c r="AH888" s="20" t="inlineStr">
        <is>
          <t>027303004454</t>
        </is>
      </c>
      <c r="AI888" s="20" t="inlineStr">
        <is>
          <t>71.42857142857143%</t>
        </is>
      </c>
      <c r="AJ888" s="20" t="inlineStr">
        <is>
          <t>143608-02-1007/K1225/260922</t>
        </is>
      </c>
      <c r="AK888" s="20" t="inlineStr">
        <is>
          <t>Hợp đồng lao động Xác định thời hạn</t>
        </is>
      </c>
      <c r="AL888" s="20" t="inlineStr">
        <is>
          <t>2022-12-25</t>
        </is>
      </c>
    </row>
    <row r="889">
      <c r="A889" s="20" t="inlineStr">
        <is>
          <t>145731</t>
        </is>
      </c>
      <c r="B889" s="20" t="inlineStr">
        <is>
          <t>Nguyễn Trọng Oai</t>
        </is>
      </c>
      <c r="C889" s="20" t="inlineStr">
        <is>
          <t>145731-03</t>
        </is>
      </c>
      <c r="D889" s="20" t="inlineStr">
        <is>
          <t>1007</t>
        </is>
      </c>
      <c r="E889" s="20" t="inlineStr">
        <is>
          <t>FOXCONN</t>
        </is>
      </c>
      <c r="F889" s="21" t="inlineStr">
        <is>
          <t>1995-07-15</t>
        </is>
      </c>
      <c r="G889" s="20" t="inlineStr">
        <is>
          <t>OFF</t>
        </is>
      </c>
      <c r="H889" s="21" t="inlineStr">
        <is>
          <t>2022-09-12</t>
        </is>
      </c>
      <c r="I889" s="21" t="inlineStr">
        <is>
          <t>2022-12-11</t>
        </is>
      </c>
      <c r="J889" s="20" t="inlineStr"/>
      <c r="K889" s="20" t="inlineStr">
        <is>
          <t>Công nhân</t>
        </is>
      </c>
      <c r="L889" s="20" t="inlineStr">
        <is>
          <t>Công nhân</t>
        </is>
      </c>
      <c r="M889" s="20" t="inlineStr"/>
      <c r="N889" s="20" t="inlineStr">
        <is>
          <t>LC1</t>
        </is>
      </c>
      <c r="O889" s="20" t="inlineStr">
        <is>
          <t>M-GROSS</t>
        </is>
      </c>
      <c r="P889" s="20" t="inlineStr"/>
      <c r="Q889" s="20" t="inlineStr">
        <is>
          <t>0</t>
        </is>
      </c>
      <c r="R889" s="22" t="n">
        <v>0</v>
      </c>
      <c r="S889" s="22" t="n">
        <v>4500000</v>
      </c>
      <c r="T889" s="22" t="n">
        <v>4500000</v>
      </c>
      <c r="U889" s="20" t="n">
        <v>0</v>
      </c>
      <c r="V889" s="20" t="n">
        <v>0</v>
      </c>
      <c r="W889" s="20" t="n">
        <v>0</v>
      </c>
      <c r="X889" s="22" t="n">
        <v>0</v>
      </c>
      <c r="Y889" s="22" t="n">
        <v>0</v>
      </c>
      <c r="Z889" s="22" t="n">
        <v>550000</v>
      </c>
      <c r="AA889" s="22" t="n">
        <v>0</v>
      </c>
      <c r="AB889" s="22" t="n">
        <v>0</v>
      </c>
      <c r="AC889" s="20" t="inlineStr"/>
      <c r="AD889" s="20" t="inlineStr"/>
      <c r="AE889" s="20" t="inlineStr"/>
      <c r="AF889" s="20" t="inlineStr"/>
      <c r="AG889" s="20" t="inlineStr"/>
      <c r="AH889" s="20" t="inlineStr">
        <is>
          <t>040095027968</t>
        </is>
      </c>
      <c r="AI889" s="20" t="inlineStr">
        <is>
          <t>11.11111111111111%</t>
        </is>
      </c>
      <c r="AJ889" s="20" t="inlineStr">
        <is>
          <t>145731-01-1007/K1225/120922</t>
        </is>
      </c>
      <c r="AK889" s="20" t="inlineStr">
        <is>
          <t>Hợp đồng lao động Xác định thời hạn</t>
        </is>
      </c>
      <c r="AL889" s="20" t="inlineStr">
        <is>
          <t>2022-12-11</t>
        </is>
      </c>
    </row>
    <row r="890">
      <c r="A890" s="20" t="inlineStr">
        <is>
          <t>149067</t>
        </is>
      </c>
      <c r="B890" s="20" t="inlineStr">
        <is>
          <t>Hà Thị Ngân</t>
        </is>
      </c>
      <c r="C890" s="20" t="inlineStr">
        <is>
          <t>149067-02</t>
        </is>
      </c>
      <c r="D890" s="20" t="inlineStr">
        <is>
          <t>1007</t>
        </is>
      </c>
      <c r="E890" s="20" t="inlineStr">
        <is>
          <t>FOXCONN</t>
        </is>
      </c>
      <c r="F890" s="21" t="inlineStr">
        <is>
          <t>2003-05-21</t>
        </is>
      </c>
      <c r="G890" s="20" t="inlineStr">
        <is>
          <t>OFF</t>
        </is>
      </c>
      <c r="H890" s="21" t="inlineStr">
        <is>
          <t>2022-03-10</t>
        </is>
      </c>
      <c r="I890" s="21" t="inlineStr">
        <is>
          <t>2022-12-11</t>
        </is>
      </c>
      <c r="J890" s="20" t="inlineStr"/>
      <c r="K890" s="20" t="inlineStr">
        <is>
          <t>Công nhân</t>
        </is>
      </c>
      <c r="L890" s="20" t="inlineStr">
        <is>
          <t>Công nhân</t>
        </is>
      </c>
      <c r="M890" s="20" t="inlineStr"/>
      <c r="N890" s="20" t="inlineStr">
        <is>
          <t>LC9</t>
        </is>
      </c>
      <c r="O890" s="20" t="inlineStr">
        <is>
          <t>M-GROSS</t>
        </is>
      </c>
      <c r="P890" s="20" t="inlineStr"/>
      <c r="Q890" s="20" t="inlineStr">
        <is>
          <t>0</t>
        </is>
      </c>
      <c r="R890" s="22" t="n">
        <v>0</v>
      </c>
      <c r="S890" s="22" t="n">
        <v>4500000</v>
      </c>
      <c r="T890" s="22" t="n">
        <v>4500000</v>
      </c>
      <c r="U890" s="20" t="n">
        <v>0</v>
      </c>
      <c r="V890" s="20" t="n">
        <v>0</v>
      </c>
      <c r="W890" s="20" t="n">
        <v>0</v>
      </c>
      <c r="X890" s="22" t="n">
        <v>0</v>
      </c>
      <c r="Y890" s="22" t="n">
        <v>0</v>
      </c>
      <c r="Z890" s="22" t="n">
        <v>550000</v>
      </c>
      <c r="AA890" s="22" t="n">
        <v>0</v>
      </c>
      <c r="AB890" s="22" t="n">
        <v>0</v>
      </c>
      <c r="AC890" s="20" t="inlineStr"/>
      <c r="AD890" s="20" t="inlineStr"/>
      <c r="AE890" s="20" t="inlineStr"/>
      <c r="AF890" s="20" t="inlineStr"/>
      <c r="AG890" s="20" t="inlineStr"/>
      <c r="AH890" s="20" t="inlineStr">
        <is>
          <t>038303000997</t>
        </is>
      </c>
      <c r="AI890" s="20" t="inlineStr">
        <is>
          <t>70.0%</t>
        </is>
      </c>
      <c r="AJ890" s="20" t="inlineStr">
        <is>
          <t>149067-01-1007/K1225/120922</t>
        </is>
      </c>
      <c r="AK890" s="20" t="inlineStr">
        <is>
          <t>Hợp đồng không xác định thời hạn</t>
        </is>
      </c>
      <c r="AL890" s="20" t="inlineStr">
        <is>
          <t>Không xác định</t>
        </is>
      </c>
    </row>
    <row r="891">
      <c r="A891" s="20" t="inlineStr">
        <is>
          <t>148844</t>
        </is>
      </c>
      <c r="B891" s="20" t="inlineStr">
        <is>
          <t>Lường Văn Nên</t>
        </is>
      </c>
      <c r="C891" s="20" t="inlineStr">
        <is>
          <t>148844-02</t>
        </is>
      </c>
      <c r="D891" s="20" t="inlineStr">
        <is>
          <t>1007</t>
        </is>
      </c>
      <c r="E891" s="20" t="inlineStr">
        <is>
          <t>FOXCONN</t>
        </is>
      </c>
      <c r="F891" s="21" t="inlineStr">
        <is>
          <t>1998-05-01</t>
        </is>
      </c>
      <c r="G891" s="20" t="inlineStr">
        <is>
          <t>OFF</t>
        </is>
      </c>
      <c r="H891" s="21" t="inlineStr">
        <is>
          <t>2022-09-12</t>
        </is>
      </c>
      <c r="I891" s="21" t="inlineStr">
        <is>
          <t>2022-12-11</t>
        </is>
      </c>
      <c r="J891" s="20" t="inlineStr"/>
      <c r="K891" s="20" t="inlineStr">
        <is>
          <t>Công nhân</t>
        </is>
      </c>
      <c r="L891" s="20" t="inlineStr">
        <is>
          <t>Công nhân</t>
        </is>
      </c>
      <c r="M891" s="20" t="inlineStr"/>
      <c r="N891" s="20" t="inlineStr">
        <is>
          <t>LC9</t>
        </is>
      </c>
      <c r="O891" s="20" t="inlineStr">
        <is>
          <t>M-GROSS</t>
        </is>
      </c>
      <c r="P891" s="20" t="inlineStr"/>
      <c r="Q891" s="20" t="inlineStr">
        <is>
          <t>0</t>
        </is>
      </c>
      <c r="R891" s="22" t="n">
        <v>0</v>
      </c>
      <c r="S891" s="22" t="n">
        <v>4500000</v>
      </c>
      <c r="T891" s="22" t="n">
        <v>4500000</v>
      </c>
      <c r="U891" s="20" t="n">
        <v>0</v>
      </c>
      <c r="V891" s="20" t="n">
        <v>0</v>
      </c>
      <c r="W891" s="20" t="n">
        <v>0</v>
      </c>
      <c r="X891" s="22" t="n">
        <v>0</v>
      </c>
      <c r="Y891" s="22" t="n">
        <v>0</v>
      </c>
      <c r="Z891" s="22" t="n">
        <v>550000</v>
      </c>
      <c r="AA891" s="22" t="n">
        <v>0</v>
      </c>
      <c r="AB891" s="22" t="n">
        <v>0</v>
      </c>
      <c r="AC891" s="20" t="inlineStr"/>
      <c r="AD891" s="20" t="inlineStr"/>
      <c r="AE891" s="20" t="inlineStr"/>
      <c r="AF891" s="20" t="inlineStr"/>
      <c r="AG891" s="20" t="inlineStr"/>
      <c r="AH891" s="20" t="inlineStr">
        <is>
          <t>051030554</t>
        </is>
      </c>
      <c r="AI891" s="20" t="inlineStr">
        <is>
          <t>70.0%</t>
        </is>
      </c>
      <c r="AJ891" s="20" t="inlineStr">
        <is>
          <t>148844-01-1007/K1225/120922</t>
        </is>
      </c>
      <c r="AK891" s="20" t="inlineStr">
        <is>
          <t>Hợp đồng không xác định thời hạn</t>
        </is>
      </c>
      <c r="AL891" s="20" t="inlineStr">
        <is>
          <t>Không xác định</t>
        </is>
      </c>
    </row>
    <row r="892">
      <c r="A892" s="20" t="inlineStr">
        <is>
          <t>149063</t>
        </is>
      </c>
      <c r="B892" s="20" t="inlineStr">
        <is>
          <t>Dương Hồng Quân</t>
        </is>
      </c>
      <c r="C892" s="20" t="inlineStr">
        <is>
          <t>149063-02</t>
        </is>
      </c>
      <c r="D892" s="20" t="inlineStr">
        <is>
          <t>1007</t>
        </is>
      </c>
      <c r="E892" s="20" t="inlineStr">
        <is>
          <t>FOXCONN</t>
        </is>
      </c>
      <c r="F892" s="21" t="inlineStr">
        <is>
          <t>1994-12-15</t>
        </is>
      </c>
      <c r="G892" s="20" t="inlineStr">
        <is>
          <t>OFF</t>
        </is>
      </c>
      <c r="H892" s="21" t="inlineStr">
        <is>
          <t>2022-09-12</t>
        </is>
      </c>
      <c r="I892" s="21" t="inlineStr">
        <is>
          <t>2022-12-11</t>
        </is>
      </c>
      <c r="J892" s="20" t="inlineStr"/>
      <c r="K892" s="20" t="inlineStr">
        <is>
          <t>Công nhân</t>
        </is>
      </c>
      <c r="L892" s="20" t="inlineStr">
        <is>
          <t>Công nhân</t>
        </is>
      </c>
      <c r="M892" s="20" t="inlineStr"/>
      <c r="N892" s="20" t="inlineStr">
        <is>
          <t>LC1</t>
        </is>
      </c>
      <c r="O892" s="20" t="inlineStr">
        <is>
          <t>M-GROSS</t>
        </is>
      </c>
      <c r="P892" s="20" t="inlineStr"/>
      <c r="Q892" s="20" t="inlineStr">
        <is>
          <t>1</t>
        </is>
      </c>
      <c r="R892" s="22" t="n">
        <v>0</v>
      </c>
      <c r="S892" s="22" t="n">
        <v>4500000</v>
      </c>
      <c r="T892" s="22" t="n">
        <v>4500000</v>
      </c>
      <c r="U892" s="20" t="n">
        <v>0</v>
      </c>
      <c r="V892" s="20" t="n">
        <v>0</v>
      </c>
      <c r="W892" s="20" t="n">
        <v>0</v>
      </c>
      <c r="X892" s="22" t="n">
        <v>0</v>
      </c>
      <c r="Y892" s="22" t="n">
        <v>0</v>
      </c>
      <c r="Z892" s="22" t="n">
        <v>550000</v>
      </c>
      <c r="AA892" s="22" t="n">
        <v>0</v>
      </c>
      <c r="AB892" s="22" t="n">
        <v>0</v>
      </c>
      <c r="AC892" s="20" t="inlineStr"/>
      <c r="AD892" s="20" t="inlineStr"/>
      <c r="AE892" s="20" t="inlineStr"/>
      <c r="AF892" s="20" t="inlineStr"/>
      <c r="AG892" s="20" t="inlineStr"/>
      <c r="AH892" s="20" t="inlineStr">
        <is>
          <t>020094009902</t>
        </is>
      </c>
      <c r="AI892" s="20" t="inlineStr">
        <is>
          <t>80.0%</t>
        </is>
      </c>
      <c r="AJ892" s="20" t="inlineStr">
        <is>
          <t>149063-01-1007/K1225/120922</t>
        </is>
      </c>
      <c r="AK892" s="20" t="inlineStr">
        <is>
          <t>Hợp đồng lao động Xác định thời hạn</t>
        </is>
      </c>
      <c r="AL892" s="20" t="inlineStr">
        <is>
          <t>2022-12-11</t>
        </is>
      </c>
    </row>
    <row r="893">
      <c r="A893" s="20" t="inlineStr">
        <is>
          <t>148839</t>
        </is>
      </c>
      <c r="B893" s="20" t="inlineStr">
        <is>
          <t>Hà Văn Ngân</t>
        </is>
      </c>
      <c r="C893" s="20" t="inlineStr">
        <is>
          <t>148839-02</t>
        </is>
      </c>
      <c r="D893" s="20" t="inlineStr">
        <is>
          <t>1007</t>
        </is>
      </c>
      <c r="E893" s="20" t="inlineStr">
        <is>
          <t>FOXCONN</t>
        </is>
      </c>
      <c r="F893" s="21" t="inlineStr">
        <is>
          <t>1994-12-19</t>
        </is>
      </c>
      <c r="G893" s="20" t="inlineStr">
        <is>
          <t>OFF</t>
        </is>
      </c>
      <c r="H893" s="21" t="inlineStr">
        <is>
          <t>2022-09-05</t>
        </is>
      </c>
      <c r="I893" s="21" t="inlineStr">
        <is>
          <t>2022-10-30</t>
        </is>
      </c>
      <c r="J893" s="20" t="inlineStr"/>
      <c r="K893" s="20" t="inlineStr">
        <is>
          <t>Công nhân</t>
        </is>
      </c>
      <c r="L893" s="20" t="inlineStr">
        <is>
          <t>Công nhân</t>
        </is>
      </c>
      <c r="M893" s="20" t="inlineStr"/>
      <c r="N893" s="20" t="inlineStr">
        <is>
          <t>LC1</t>
        </is>
      </c>
      <c r="O893" s="20" t="inlineStr">
        <is>
          <t>M-GROSS</t>
        </is>
      </c>
      <c r="P893" s="20" t="inlineStr"/>
      <c r="Q893" s="20" t="inlineStr">
        <is>
          <t>0</t>
        </is>
      </c>
      <c r="R893" s="22" t="n">
        <v>0</v>
      </c>
      <c r="S893" s="22" t="n">
        <v>4500000</v>
      </c>
      <c r="T893" s="22" t="n">
        <v>4500000</v>
      </c>
      <c r="U893" s="20" t="n">
        <v>0</v>
      </c>
      <c r="V893" s="20" t="n">
        <v>0</v>
      </c>
      <c r="W893" s="20" t="n">
        <v>0</v>
      </c>
      <c r="X893" s="22" t="n">
        <v>0</v>
      </c>
      <c r="Y893" s="22" t="n">
        <v>0</v>
      </c>
      <c r="Z893" s="22" t="n">
        <v>550000</v>
      </c>
      <c r="AA893" s="22" t="n">
        <v>0</v>
      </c>
      <c r="AB893" s="22" t="n">
        <v>0</v>
      </c>
      <c r="AC893" s="20" t="inlineStr"/>
      <c r="AD893" s="20" t="inlineStr"/>
      <c r="AE893" s="20" t="inlineStr"/>
      <c r="AF893" s="20" t="inlineStr"/>
      <c r="AG893" s="20" t="inlineStr"/>
      <c r="AH893" s="20" t="inlineStr">
        <is>
          <t>038094016686</t>
        </is>
      </c>
      <c r="AI893" s="20" t="inlineStr">
        <is>
          <t>55.55555555555556%</t>
        </is>
      </c>
      <c r="AJ893" s="20" t="inlineStr">
        <is>
          <t>148839-01-1007/K1225/050922</t>
        </is>
      </c>
      <c r="AK893" s="20" t="inlineStr">
        <is>
          <t>Hợp đồng lao động Xác định thời hạn</t>
        </is>
      </c>
      <c r="AL893" s="20" t="inlineStr">
        <is>
          <t>2022-12-04</t>
        </is>
      </c>
    </row>
    <row r="894">
      <c r="A894" s="20" t="inlineStr">
        <is>
          <t>148869</t>
        </is>
      </c>
      <c r="B894" s="20" t="inlineStr">
        <is>
          <t>Nguyễn Tuấn Anh</t>
        </is>
      </c>
      <c r="C894" s="20" t="inlineStr">
        <is>
          <t>148869-02</t>
        </is>
      </c>
      <c r="D894" s="20" t="inlineStr">
        <is>
          <t>1007</t>
        </is>
      </c>
      <c r="E894" s="20" t="inlineStr">
        <is>
          <t>FOXCONN</t>
        </is>
      </c>
      <c r="F894" s="21" t="inlineStr">
        <is>
          <t>1996-11-15</t>
        </is>
      </c>
      <c r="G894" s="20" t="inlineStr">
        <is>
          <t>OFF</t>
        </is>
      </c>
      <c r="H894" s="21" t="inlineStr">
        <is>
          <t>2022-03-06</t>
        </is>
      </c>
      <c r="I894" s="21" t="inlineStr">
        <is>
          <t>2022-12-04</t>
        </is>
      </c>
      <c r="J894" s="20" t="inlineStr"/>
      <c r="K894" s="20" t="inlineStr">
        <is>
          <t>Công nhân</t>
        </is>
      </c>
      <c r="L894" s="20" t="inlineStr">
        <is>
          <t>Công nhân</t>
        </is>
      </c>
      <c r="M894" s="20" t="inlineStr"/>
      <c r="N894" s="20" t="inlineStr">
        <is>
          <t>LC1</t>
        </is>
      </c>
      <c r="O894" s="20" t="inlineStr">
        <is>
          <t>M-GROSS</t>
        </is>
      </c>
      <c r="P894" s="20" t="inlineStr"/>
      <c r="Q894" s="20" t="inlineStr">
        <is>
          <t>0</t>
        </is>
      </c>
      <c r="R894" s="22" t="n">
        <v>0</v>
      </c>
      <c r="S894" s="22" t="n">
        <v>4500000</v>
      </c>
      <c r="T894" s="22" t="n">
        <v>4500000</v>
      </c>
      <c r="U894" s="20" t="n">
        <v>0</v>
      </c>
      <c r="V894" s="20" t="n">
        <v>0</v>
      </c>
      <c r="W894" s="20" t="n">
        <v>0</v>
      </c>
      <c r="X894" s="22" t="n">
        <v>0</v>
      </c>
      <c r="Y894" s="22" t="n">
        <v>0</v>
      </c>
      <c r="Z894" s="22" t="n">
        <v>550000</v>
      </c>
      <c r="AA894" s="22" t="n">
        <v>0</v>
      </c>
      <c r="AB894" s="22" t="n">
        <v>0</v>
      </c>
      <c r="AC894" s="20" t="inlineStr"/>
      <c r="AD894" s="20" t="inlineStr"/>
      <c r="AE894" s="20" t="inlineStr"/>
      <c r="AF894" s="20" t="inlineStr"/>
      <c r="AG894" s="20" t="inlineStr"/>
      <c r="AH894" s="20" t="inlineStr">
        <is>
          <t>070979502</t>
        </is>
      </c>
      <c r="AI894" s="20" t="inlineStr">
        <is>
          <t>70.0%</t>
        </is>
      </c>
      <c r="AJ894" s="20" t="inlineStr">
        <is>
          <t>148869-01-1007/K1225/050922</t>
        </is>
      </c>
      <c r="AK894" s="20" t="inlineStr">
        <is>
          <t>Hợp đồng lao động Xác định thời hạn</t>
        </is>
      </c>
      <c r="AL894" s="20" t="inlineStr">
        <is>
          <t>2022-12-04</t>
        </is>
      </c>
    </row>
    <row r="895">
      <c r="A895" s="20" t="inlineStr">
        <is>
          <t>148851</t>
        </is>
      </c>
      <c r="B895" s="20" t="inlineStr">
        <is>
          <t>Nguyễn Văn Dũng</t>
        </is>
      </c>
      <c r="C895" s="20" t="inlineStr">
        <is>
          <t>148851-02</t>
        </is>
      </c>
      <c r="D895" s="20" t="inlineStr">
        <is>
          <t>1007</t>
        </is>
      </c>
      <c r="E895" s="20" t="inlineStr">
        <is>
          <t>FOXCONN</t>
        </is>
      </c>
      <c r="F895" s="21" t="inlineStr">
        <is>
          <t>1997-11-16</t>
        </is>
      </c>
      <c r="G895" s="20" t="inlineStr">
        <is>
          <t>OFF</t>
        </is>
      </c>
      <c r="H895" s="21" t="inlineStr">
        <is>
          <t>2022-03-05</t>
        </is>
      </c>
      <c r="I895" s="21" t="inlineStr">
        <is>
          <t>2022-12-04</t>
        </is>
      </c>
      <c r="J895" s="20" t="inlineStr"/>
      <c r="K895" s="20" t="inlineStr">
        <is>
          <t>Công nhân</t>
        </is>
      </c>
      <c r="L895" s="20" t="inlineStr">
        <is>
          <t>Công nhân</t>
        </is>
      </c>
      <c r="M895" s="20" t="inlineStr"/>
      <c r="N895" s="20" t="inlineStr">
        <is>
          <t>LC1</t>
        </is>
      </c>
      <c r="O895" s="20" t="inlineStr">
        <is>
          <t>M-GROSS</t>
        </is>
      </c>
      <c r="P895" s="20" t="inlineStr"/>
      <c r="Q895" s="20" t="inlineStr">
        <is>
          <t>0</t>
        </is>
      </c>
      <c r="R895" s="22" t="n">
        <v>0</v>
      </c>
      <c r="S895" s="22" t="n">
        <v>4500000</v>
      </c>
      <c r="T895" s="22" t="n">
        <v>4500000</v>
      </c>
      <c r="U895" s="20" t="n">
        <v>0</v>
      </c>
      <c r="V895" s="20" t="n">
        <v>0</v>
      </c>
      <c r="W895" s="20" t="n">
        <v>0</v>
      </c>
      <c r="X895" s="22" t="n">
        <v>0</v>
      </c>
      <c r="Y895" s="22" t="n">
        <v>0</v>
      </c>
      <c r="Z895" s="22" t="n">
        <v>550000</v>
      </c>
      <c r="AA895" s="22" t="n">
        <v>0</v>
      </c>
      <c r="AB895" s="22" t="n">
        <v>0</v>
      </c>
      <c r="AC895" s="20" t="inlineStr"/>
      <c r="AD895" s="20" t="inlineStr"/>
      <c r="AE895" s="20" t="inlineStr"/>
      <c r="AF895" s="20" t="inlineStr"/>
      <c r="AG895" s="20" t="inlineStr"/>
      <c r="AH895" s="20" t="inlineStr">
        <is>
          <t>027097007398</t>
        </is>
      </c>
      <c r="AI895" s="20" t="inlineStr">
        <is>
          <t>0%</t>
        </is>
      </c>
      <c r="AJ895" s="20" t="inlineStr">
        <is>
          <t>148851-00-1007/K1225/050922</t>
        </is>
      </c>
      <c r="AK895" s="20" t="inlineStr">
        <is>
          <t>Hợp đồng lao động Xác định thời hạn</t>
        </is>
      </c>
      <c r="AL895" s="20" t="inlineStr">
        <is>
          <t>2022-12-04</t>
        </is>
      </c>
    </row>
    <row r="896">
      <c r="A896" s="20" t="inlineStr">
        <is>
          <t>148797</t>
        </is>
      </c>
      <c r="B896" s="20" t="inlineStr">
        <is>
          <t>Nông Văn Hiếu</t>
        </is>
      </c>
      <c r="C896" s="20" t="inlineStr">
        <is>
          <t>148797-02</t>
        </is>
      </c>
      <c r="D896" s="20" t="inlineStr">
        <is>
          <t>1007</t>
        </is>
      </c>
      <c r="E896" s="20" t="inlineStr">
        <is>
          <t>FOXCONN</t>
        </is>
      </c>
      <c r="F896" s="21" t="inlineStr">
        <is>
          <t>2002-06-25</t>
        </is>
      </c>
      <c r="G896" s="20" t="inlineStr">
        <is>
          <t>OFF</t>
        </is>
      </c>
      <c r="H896" s="21" t="inlineStr">
        <is>
          <t>2022-09-05</t>
        </is>
      </c>
      <c r="I896" s="21" t="inlineStr">
        <is>
          <t>2022-12-04</t>
        </is>
      </c>
      <c r="J896" s="20" t="inlineStr"/>
      <c r="K896" s="20" t="inlineStr">
        <is>
          <t>Công nhân</t>
        </is>
      </c>
      <c r="L896" s="20" t="inlineStr">
        <is>
          <t>Công nhân</t>
        </is>
      </c>
      <c r="M896" s="20" t="inlineStr"/>
      <c r="N896" s="20" t="inlineStr">
        <is>
          <t>LC1</t>
        </is>
      </c>
      <c r="O896" s="20" t="inlineStr">
        <is>
          <t>M-GROSS</t>
        </is>
      </c>
      <c r="P896" s="20" t="inlineStr"/>
      <c r="Q896" s="20" t="inlineStr">
        <is>
          <t>0</t>
        </is>
      </c>
      <c r="R896" s="22" t="n">
        <v>0</v>
      </c>
      <c r="S896" s="22" t="n">
        <v>4500000</v>
      </c>
      <c r="T896" s="22" t="n">
        <v>4500000</v>
      </c>
      <c r="U896" s="20" t="n">
        <v>0</v>
      </c>
      <c r="V896" s="20" t="n">
        <v>0</v>
      </c>
      <c r="W896" s="20" t="n">
        <v>0</v>
      </c>
      <c r="X896" s="22" t="n">
        <v>0</v>
      </c>
      <c r="Y896" s="22" t="n">
        <v>0</v>
      </c>
      <c r="Z896" s="22" t="n">
        <v>550000</v>
      </c>
      <c r="AA896" s="22" t="n">
        <v>0</v>
      </c>
      <c r="AB896" s="22" t="n">
        <v>0</v>
      </c>
      <c r="AC896" s="20" t="inlineStr"/>
      <c r="AD896" s="20" t="inlineStr"/>
      <c r="AE896" s="20" t="inlineStr"/>
      <c r="AF896" s="20" t="inlineStr"/>
      <c r="AG896" s="20" t="inlineStr"/>
      <c r="AH896" s="20" t="inlineStr">
        <is>
          <t>004202006877</t>
        </is>
      </c>
      <c r="AI896" s="20" t="inlineStr">
        <is>
          <t>0%</t>
        </is>
      </c>
      <c r="AJ896" s="20" t="inlineStr">
        <is>
          <t>148797-01-1007/K1225/050922</t>
        </is>
      </c>
      <c r="AK896" s="20" t="inlineStr">
        <is>
          <t>Hợp đồng lao động Xác định thời hạn</t>
        </is>
      </c>
      <c r="AL896" s="20" t="inlineStr">
        <is>
          <t>2022-12-04</t>
        </is>
      </c>
    </row>
    <row r="897">
      <c r="A897" s="20" t="inlineStr">
        <is>
          <t>148867</t>
        </is>
      </c>
      <c r="B897" s="20" t="inlineStr">
        <is>
          <t>Hoàng Thị Thùy Ninh</t>
        </is>
      </c>
      <c r="C897" s="20" t="inlineStr">
        <is>
          <t>148867-02</t>
        </is>
      </c>
      <c r="D897" s="20" t="inlineStr">
        <is>
          <t>1007</t>
        </is>
      </c>
      <c r="E897" s="20" t="inlineStr">
        <is>
          <t>FOXCONN</t>
        </is>
      </c>
      <c r="F897" s="21" t="inlineStr">
        <is>
          <t>1997-09-10</t>
        </is>
      </c>
      <c r="G897" s="20" t="inlineStr">
        <is>
          <t>OFF</t>
        </is>
      </c>
      <c r="H897" s="21" t="inlineStr">
        <is>
          <t>2022-09-05</t>
        </is>
      </c>
      <c r="I897" s="21" t="inlineStr">
        <is>
          <t>2022-12-04</t>
        </is>
      </c>
      <c r="J897" s="20" t="inlineStr"/>
      <c r="K897" s="20" t="inlineStr">
        <is>
          <t>Công nhân</t>
        </is>
      </c>
      <c r="L897" s="20" t="inlineStr">
        <is>
          <t>Công nhân</t>
        </is>
      </c>
      <c r="M897" s="20" t="inlineStr"/>
      <c r="N897" s="20" t="inlineStr">
        <is>
          <t>LC1</t>
        </is>
      </c>
      <c r="O897" s="20" t="inlineStr">
        <is>
          <t>M-GROSS</t>
        </is>
      </c>
      <c r="P897" s="20" t="inlineStr"/>
      <c r="Q897" s="20" t="inlineStr">
        <is>
          <t>0</t>
        </is>
      </c>
      <c r="R897" s="22" t="n">
        <v>0</v>
      </c>
      <c r="S897" s="22" t="n">
        <v>4500000</v>
      </c>
      <c r="T897" s="22" t="n">
        <v>4500000</v>
      </c>
      <c r="U897" s="20" t="n">
        <v>0</v>
      </c>
      <c r="V897" s="20" t="n">
        <v>0</v>
      </c>
      <c r="W897" s="20" t="n">
        <v>0</v>
      </c>
      <c r="X897" s="22" t="n">
        <v>0</v>
      </c>
      <c r="Y897" s="22" t="n">
        <v>0</v>
      </c>
      <c r="Z897" s="22" t="n">
        <v>550000</v>
      </c>
      <c r="AA897" s="22" t="n">
        <v>0</v>
      </c>
      <c r="AB897" s="22" t="n">
        <v>0</v>
      </c>
      <c r="AC897" s="20" t="inlineStr"/>
      <c r="AD897" s="20" t="inlineStr"/>
      <c r="AE897" s="20" t="inlineStr"/>
      <c r="AF897" s="20" t="inlineStr"/>
      <c r="AG897" s="20" t="inlineStr"/>
      <c r="AH897" s="20" t="inlineStr">
        <is>
          <t>008197005503</t>
        </is>
      </c>
      <c r="AI897" s="20" t="inlineStr">
        <is>
          <t>70.0%</t>
        </is>
      </c>
      <c r="AJ897" s="20" t="inlineStr">
        <is>
          <t>148867-01-1007/K1225/050922</t>
        </is>
      </c>
      <c r="AK897" s="20" t="inlineStr">
        <is>
          <t>Hợp đồng lao động Xác định thời hạn</t>
        </is>
      </c>
      <c r="AL897" s="20" t="inlineStr">
        <is>
          <t>2022-12-04</t>
        </is>
      </c>
    </row>
    <row r="898">
      <c r="A898" s="20" t="inlineStr">
        <is>
          <t>148789</t>
        </is>
      </c>
      <c r="B898" s="20" t="inlineStr">
        <is>
          <t>Cầm Văn Hoàng</t>
        </is>
      </c>
      <c r="C898" s="20" t="inlineStr">
        <is>
          <t>148789-02</t>
        </is>
      </c>
      <c r="D898" s="20" t="inlineStr">
        <is>
          <t>1007</t>
        </is>
      </c>
      <c r="E898" s="20" t="inlineStr">
        <is>
          <t>FOXCONN</t>
        </is>
      </c>
      <c r="F898" s="21" t="inlineStr">
        <is>
          <t>2003-12-01</t>
        </is>
      </c>
      <c r="G898" s="20" t="inlineStr">
        <is>
          <t>OFF</t>
        </is>
      </c>
      <c r="H898" s="21" t="inlineStr">
        <is>
          <t>2022-09-05</t>
        </is>
      </c>
      <c r="I898" s="21" t="inlineStr">
        <is>
          <t>2022-12-04</t>
        </is>
      </c>
      <c r="J898" s="20" t="inlineStr"/>
      <c r="K898" s="20" t="inlineStr">
        <is>
          <t>Công nhân</t>
        </is>
      </c>
      <c r="L898" s="20" t="inlineStr">
        <is>
          <t>Công nhân</t>
        </is>
      </c>
      <c r="M898" s="20" t="inlineStr"/>
      <c r="N898" s="20" t="inlineStr">
        <is>
          <t>LC1</t>
        </is>
      </c>
      <c r="O898" s="20" t="inlineStr">
        <is>
          <t>M-GROSS</t>
        </is>
      </c>
      <c r="P898" s="20" t="inlineStr"/>
      <c r="Q898" s="20" t="inlineStr">
        <is>
          <t>0</t>
        </is>
      </c>
      <c r="R898" s="22" t="n">
        <v>0</v>
      </c>
      <c r="S898" s="22" t="n">
        <v>4500000</v>
      </c>
      <c r="T898" s="22" t="n">
        <v>4500000</v>
      </c>
      <c r="U898" s="20" t="n">
        <v>0</v>
      </c>
      <c r="V898" s="20" t="n">
        <v>0</v>
      </c>
      <c r="W898" s="20" t="n">
        <v>0</v>
      </c>
      <c r="X898" s="22" t="n">
        <v>0</v>
      </c>
      <c r="Y898" s="22" t="n">
        <v>0</v>
      </c>
      <c r="Z898" s="22" t="n">
        <v>550000</v>
      </c>
      <c r="AA898" s="22" t="n">
        <v>0</v>
      </c>
      <c r="AB898" s="22" t="n">
        <v>0</v>
      </c>
      <c r="AC898" s="20" t="inlineStr"/>
      <c r="AD898" s="20" t="inlineStr"/>
      <c r="AE898" s="20" t="inlineStr"/>
      <c r="AF898" s="20" t="inlineStr"/>
      <c r="AG898" s="20" t="inlineStr"/>
      <c r="AH898" s="20" t="inlineStr">
        <is>
          <t>015203007605</t>
        </is>
      </c>
      <c r="AI898" s="20" t="inlineStr">
        <is>
          <t>60.0%</t>
        </is>
      </c>
      <c r="AJ898" s="20" t="inlineStr">
        <is>
          <t>148789-01-1007/K1225/050922</t>
        </is>
      </c>
      <c r="AK898" s="20" t="inlineStr">
        <is>
          <t>Hợp đồng lao động Xác định thời hạn</t>
        </is>
      </c>
      <c r="AL898" s="20" t="inlineStr">
        <is>
          <t>2022-12-04</t>
        </is>
      </c>
    </row>
    <row r="899">
      <c r="A899" s="20" t="inlineStr">
        <is>
          <t>144636</t>
        </is>
      </c>
      <c r="B899" s="20" t="inlineStr">
        <is>
          <t>Hoàng Thị Nương</t>
        </is>
      </c>
      <c r="C899" s="20" t="inlineStr">
        <is>
          <t>144636-06</t>
        </is>
      </c>
      <c r="D899" s="20" t="inlineStr">
        <is>
          <t>1007</t>
        </is>
      </c>
      <c r="E899" s="20" t="inlineStr">
        <is>
          <t>FOXCONN</t>
        </is>
      </c>
      <c r="F899" s="21" t="inlineStr">
        <is>
          <t>2001-10-08</t>
        </is>
      </c>
      <c r="G899" s="20" t="inlineStr">
        <is>
          <t>OFF</t>
        </is>
      </c>
      <c r="H899" s="21" t="inlineStr">
        <is>
          <t>2022-03-05</t>
        </is>
      </c>
      <c r="I899" s="21" t="inlineStr">
        <is>
          <t>2022-12-24</t>
        </is>
      </c>
      <c r="J899" s="20" t="inlineStr"/>
      <c r="K899" s="20" t="inlineStr">
        <is>
          <t>Công nhân</t>
        </is>
      </c>
      <c r="L899" s="20" t="inlineStr">
        <is>
          <t>Công nhân</t>
        </is>
      </c>
      <c r="M899" s="20" t="inlineStr"/>
      <c r="N899" s="20" t="inlineStr">
        <is>
          <t>LC1</t>
        </is>
      </c>
      <c r="O899" s="20" t="inlineStr">
        <is>
          <t>M-GROSS</t>
        </is>
      </c>
      <c r="P899" s="20" t="inlineStr"/>
      <c r="Q899" s="20" t="inlineStr">
        <is>
          <t>0</t>
        </is>
      </c>
      <c r="R899" s="22" t="n">
        <v>0</v>
      </c>
      <c r="S899" s="22" t="n">
        <v>4500000</v>
      </c>
      <c r="T899" s="22" t="n">
        <v>4500000</v>
      </c>
      <c r="U899" s="20" t="n">
        <v>0</v>
      </c>
      <c r="V899" s="20" t="n">
        <v>0</v>
      </c>
      <c r="W899" s="20" t="n">
        <v>0</v>
      </c>
      <c r="X899" s="22" t="n">
        <v>0</v>
      </c>
      <c r="Y899" s="22" t="n">
        <v>0</v>
      </c>
      <c r="Z899" s="22" t="n">
        <v>550000</v>
      </c>
      <c r="AA899" s="22" t="n">
        <v>0</v>
      </c>
      <c r="AB899" s="22" t="n">
        <v>0</v>
      </c>
      <c r="AC899" s="20" t="inlineStr"/>
      <c r="AD899" s="20" t="inlineStr"/>
      <c r="AE899" s="20" t="inlineStr"/>
      <c r="AF899" s="20" t="inlineStr"/>
      <c r="AG899" s="20" t="inlineStr"/>
      <c r="AH899" s="20" t="inlineStr">
        <is>
          <t>187891954</t>
        </is>
      </c>
      <c r="AI899" s="20" t="inlineStr">
        <is>
          <t>0%</t>
        </is>
      </c>
      <c r="AJ899" s="20" t="inlineStr">
        <is>
          <t>144636-00-1007/K1225/050922</t>
        </is>
      </c>
      <c r="AK899" s="20" t="inlineStr">
        <is>
          <t>Hợp đồng lao động Xác định thời hạn</t>
        </is>
      </c>
      <c r="AL899" s="20" t="inlineStr">
        <is>
          <t>2022-12-04</t>
        </is>
      </c>
    </row>
    <row r="900">
      <c r="A900" s="20" t="inlineStr">
        <is>
          <t>144636</t>
        </is>
      </c>
      <c r="B900" s="20" t="inlineStr">
        <is>
          <t>Hoàng Thị Nương</t>
        </is>
      </c>
      <c r="C900" s="20" t="inlineStr">
        <is>
          <t>144636-04</t>
        </is>
      </c>
      <c r="D900" s="20" t="inlineStr">
        <is>
          <t>1007</t>
        </is>
      </c>
      <c r="E900" s="20" t="inlineStr">
        <is>
          <t>FOXCONN</t>
        </is>
      </c>
      <c r="F900" s="21" t="inlineStr">
        <is>
          <t>2001-10-08</t>
        </is>
      </c>
      <c r="G900" s="20" t="inlineStr">
        <is>
          <t>OLD</t>
        </is>
      </c>
      <c r="H900" s="21" t="inlineStr">
        <is>
          <t>2022-09-05</t>
        </is>
      </c>
      <c r="I900" s="21" t="inlineStr"/>
      <c r="J900" s="20" t="inlineStr"/>
      <c r="K900" s="20" t="inlineStr">
        <is>
          <t>Công nhân</t>
        </is>
      </c>
      <c r="L900" s="20" t="inlineStr">
        <is>
          <t>Công nhân</t>
        </is>
      </c>
      <c r="M900" s="20" t="inlineStr"/>
      <c r="N900" s="20" t="inlineStr">
        <is>
          <t>LC1</t>
        </is>
      </c>
      <c r="O900" s="20" t="inlineStr">
        <is>
          <t>M-GROSS</t>
        </is>
      </c>
      <c r="P900" s="20" t="inlineStr"/>
      <c r="Q900" s="20" t="inlineStr">
        <is>
          <t>0</t>
        </is>
      </c>
      <c r="R900" s="22" t="n">
        <v>0</v>
      </c>
      <c r="S900" s="22" t="n">
        <v>4500000</v>
      </c>
      <c r="T900" s="22" t="n">
        <v>4500000</v>
      </c>
      <c r="U900" s="20" t="n">
        <v>0</v>
      </c>
      <c r="V900" s="20" t="n">
        <v>0</v>
      </c>
      <c r="W900" s="20" t="n">
        <v>0</v>
      </c>
      <c r="X900" s="22" t="n">
        <v>0</v>
      </c>
      <c r="Y900" s="22" t="n">
        <v>0</v>
      </c>
      <c r="Z900" s="22" t="n">
        <v>550000</v>
      </c>
      <c r="AA900" s="22" t="n">
        <v>0</v>
      </c>
      <c r="AB900" s="22" t="n">
        <v>0</v>
      </c>
      <c r="AC900" s="20" t="inlineStr"/>
      <c r="AD900" s="20" t="inlineStr"/>
      <c r="AE900" s="20" t="inlineStr"/>
      <c r="AF900" s="20" t="inlineStr"/>
      <c r="AG900" s="20" t="inlineStr"/>
      <c r="AH900" s="20" t="inlineStr">
        <is>
          <t>187891954</t>
        </is>
      </c>
      <c r="AI900" s="20" t="inlineStr">
        <is>
          <t>20.0%</t>
        </is>
      </c>
      <c r="AJ900" s="20" t="inlineStr">
        <is>
          <t>144636-01-1007/K1225/050922</t>
        </is>
      </c>
      <c r="AK900" s="20" t="inlineStr">
        <is>
          <t>Hợp đồng lao động Xác định thời hạn</t>
        </is>
      </c>
      <c r="AL900" s="20" t="inlineStr">
        <is>
          <t>2022-12-04</t>
        </is>
      </c>
    </row>
    <row r="901">
      <c r="A901" s="20" t="inlineStr">
        <is>
          <t>148911</t>
        </is>
      </c>
      <c r="B901" s="20" t="inlineStr">
        <is>
          <t>Trương Văn Đô</t>
        </is>
      </c>
      <c r="C901" s="20" t="inlineStr">
        <is>
          <t>148911-02</t>
        </is>
      </c>
      <c r="D901" s="20" t="inlineStr">
        <is>
          <t>1007</t>
        </is>
      </c>
      <c r="E901" s="20" t="inlineStr">
        <is>
          <t>FOXCONN</t>
        </is>
      </c>
      <c r="F901" s="21" t="inlineStr">
        <is>
          <t>2000-01-23</t>
        </is>
      </c>
      <c r="G901" s="20" t="inlineStr">
        <is>
          <t>OFF</t>
        </is>
      </c>
      <c r="H901" s="21" t="inlineStr">
        <is>
          <t>2022-09-05</t>
        </is>
      </c>
      <c r="I901" s="21" t="inlineStr">
        <is>
          <t>2022-10-14</t>
        </is>
      </c>
      <c r="J901" s="20" t="inlineStr"/>
      <c r="K901" s="20" t="inlineStr">
        <is>
          <t>Công nhân</t>
        </is>
      </c>
      <c r="L901" s="20" t="inlineStr">
        <is>
          <t>Công nhân</t>
        </is>
      </c>
      <c r="M901" s="20" t="inlineStr"/>
      <c r="N901" s="20" t="inlineStr">
        <is>
          <t>LC1</t>
        </is>
      </c>
      <c r="O901" s="20" t="inlineStr">
        <is>
          <t>M-GROSS</t>
        </is>
      </c>
      <c r="P901" s="20" t="inlineStr"/>
      <c r="Q901" s="20" t="inlineStr">
        <is>
          <t>0</t>
        </is>
      </c>
      <c r="R901" s="22" t="n">
        <v>0</v>
      </c>
      <c r="S901" s="22" t="n">
        <v>4500000</v>
      </c>
      <c r="T901" s="22" t="n">
        <v>4500000</v>
      </c>
      <c r="U901" s="20" t="n">
        <v>0</v>
      </c>
      <c r="V901" s="20" t="n">
        <v>0</v>
      </c>
      <c r="W901" s="20" t="n">
        <v>0</v>
      </c>
      <c r="X901" s="22" t="n">
        <v>0</v>
      </c>
      <c r="Y901" s="22" t="n">
        <v>0</v>
      </c>
      <c r="Z901" s="22" t="n">
        <v>550000</v>
      </c>
      <c r="AA901" s="22" t="n">
        <v>0</v>
      </c>
      <c r="AB901" s="22" t="n">
        <v>0</v>
      </c>
      <c r="AC901" s="20" t="inlineStr"/>
      <c r="AD901" s="20" t="inlineStr"/>
      <c r="AE901" s="20" t="inlineStr"/>
      <c r="AF901" s="20" t="inlineStr"/>
      <c r="AG901" s="20" t="inlineStr"/>
      <c r="AH901" s="20" t="inlineStr">
        <is>
          <t>038200004023</t>
        </is>
      </c>
      <c r="AI901" s="20" t="inlineStr">
        <is>
          <t>60.0%</t>
        </is>
      </c>
      <c r="AJ901" s="20" t="inlineStr">
        <is>
          <t>148911-01-1007/K1225/050922</t>
        </is>
      </c>
      <c r="AK901" s="20" t="inlineStr">
        <is>
          <t>Hợp đồng lao động Xác định thời hạn</t>
        </is>
      </c>
      <c r="AL901" s="20" t="inlineStr">
        <is>
          <t>2022-12-04</t>
        </is>
      </c>
    </row>
    <row r="902">
      <c r="A902" s="20" t="inlineStr">
        <is>
          <t>144648</t>
        </is>
      </c>
      <c r="B902" s="20" t="inlineStr">
        <is>
          <t>Phạm Công Khánh</t>
        </is>
      </c>
      <c r="C902" s="20" t="inlineStr">
        <is>
          <t>144648-04</t>
        </is>
      </c>
      <c r="D902" s="20" t="inlineStr">
        <is>
          <t>1007</t>
        </is>
      </c>
      <c r="E902" s="20" t="inlineStr">
        <is>
          <t>FOXCONN</t>
        </is>
      </c>
      <c r="F902" s="21" t="inlineStr">
        <is>
          <t>2001-09-10</t>
        </is>
      </c>
      <c r="G902" s="20" t="inlineStr">
        <is>
          <t>OFF</t>
        </is>
      </c>
      <c r="H902" s="21" t="inlineStr">
        <is>
          <t>2022-09-05</t>
        </is>
      </c>
      <c r="I902" s="21" t="inlineStr">
        <is>
          <t>2022-12-04</t>
        </is>
      </c>
      <c r="J902" s="20" t="inlineStr"/>
      <c r="K902" s="20" t="inlineStr">
        <is>
          <t>Công nhân</t>
        </is>
      </c>
      <c r="L902" s="20" t="inlineStr">
        <is>
          <t>Công nhân</t>
        </is>
      </c>
      <c r="M902" s="20" t="inlineStr"/>
      <c r="N902" s="20" t="inlineStr">
        <is>
          <t>LC1</t>
        </is>
      </c>
      <c r="O902" s="20" t="inlineStr">
        <is>
          <t>M-GROSS</t>
        </is>
      </c>
      <c r="P902" s="20" t="inlineStr"/>
      <c r="Q902" s="20" t="inlineStr">
        <is>
          <t>0</t>
        </is>
      </c>
      <c r="R902" s="22" t="n">
        <v>0</v>
      </c>
      <c r="S902" s="22" t="n">
        <v>4500000</v>
      </c>
      <c r="T902" s="22" t="n">
        <v>4500000</v>
      </c>
      <c r="U902" s="20" t="n">
        <v>0</v>
      </c>
      <c r="V902" s="20" t="n">
        <v>0</v>
      </c>
      <c r="W902" s="20" t="n">
        <v>0</v>
      </c>
      <c r="X902" s="22" t="n">
        <v>0</v>
      </c>
      <c r="Y902" s="22" t="n">
        <v>0</v>
      </c>
      <c r="Z902" s="22" t="n">
        <v>550000</v>
      </c>
      <c r="AA902" s="22" t="n">
        <v>0</v>
      </c>
      <c r="AB902" s="22" t="n">
        <v>0</v>
      </c>
      <c r="AC902" s="20" t="inlineStr"/>
      <c r="AD902" s="20" t="inlineStr"/>
      <c r="AE902" s="20" t="inlineStr"/>
      <c r="AF902" s="20" t="inlineStr"/>
      <c r="AG902" s="20" t="inlineStr"/>
      <c r="AH902" s="20" t="inlineStr">
        <is>
          <t>038201002997</t>
        </is>
      </c>
      <c r="AI902" s="20" t="inlineStr">
        <is>
          <t>11.11111111111111%</t>
        </is>
      </c>
      <c r="AJ902" s="20" t="inlineStr">
        <is>
          <t>144648-01-1007/K1225/050922</t>
        </is>
      </c>
      <c r="AK902" s="20" t="inlineStr">
        <is>
          <t>Hợp đồng lao động Xác định thời hạn</t>
        </is>
      </c>
      <c r="AL902" s="20" t="inlineStr">
        <is>
          <t>2022-12-04</t>
        </is>
      </c>
    </row>
    <row r="903">
      <c r="A903" s="20" t="inlineStr">
        <is>
          <t>146855</t>
        </is>
      </c>
      <c r="B903" s="20" t="inlineStr">
        <is>
          <t>Lường Văn Đạt</t>
        </is>
      </c>
      <c r="C903" s="20" t="inlineStr">
        <is>
          <t>146855-03</t>
        </is>
      </c>
      <c r="D903" s="20" t="inlineStr">
        <is>
          <t>1007</t>
        </is>
      </c>
      <c r="E903" s="20" t="inlineStr">
        <is>
          <t>FOXCONN</t>
        </is>
      </c>
      <c r="F903" s="21" t="inlineStr">
        <is>
          <t>1995-04-26</t>
        </is>
      </c>
      <c r="G903" s="20" t="inlineStr">
        <is>
          <t>OFF</t>
        </is>
      </c>
      <c r="H903" s="21" t="inlineStr">
        <is>
          <t>2022-09-05</t>
        </is>
      </c>
      <c r="I903" s="21" t="inlineStr">
        <is>
          <t>2022-12-04</t>
        </is>
      </c>
      <c r="J903" s="20" t="inlineStr"/>
      <c r="K903" s="20" t="inlineStr">
        <is>
          <t>Công nhân</t>
        </is>
      </c>
      <c r="L903" s="20" t="inlineStr">
        <is>
          <t>Công nhân</t>
        </is>
      </c>
      <c r="M903" s="20" t="inlineStr"/>
      <c r="N903" s="20" t="inlineStr">
        <is>
          <t>LC1</t>
        </is>
      </c>
      <c r="O903" s="20" t="inlineStr">
        <is>
          <t>M-GROSS</t>
        </is>
      </c>
      <c r="P903" s="20" t="inlineStr"/>
      <c r="Q903" s="20" t="inlineStr">
        <is>
          <t>0</t>
        </is>
      </c>
      <c r="R903" s="22" t="n">
        <v>0</v>
      </c>
      <c r="S903" s="22" t="n">
        <v>4500000</v>
      </c>
      <c r="T903" s="22" t="n">
        <v>4500000</v>
      </c>
      <c r="U903" s="20" t="n">
        <v>0</v>
      </c>
      <c r="V903" s="20" t="n">
        <v>0</v>
      </c>
      <c r="W903" s="20" t="n">
        <v>0</v>
      </c>
      <c r="X903" s="22" t="n">
        <v>0</v>
      </c>
      <c r="Y903" s="22" t="n">
        <v>0</v>
      </c>
      <c r="Z903" s="22" t="n">
        <v>550000</v>
      </c>
      <c r="AA903" s="22" t="n">
        <v>0</v>
      </c>
      <c r="AB903" s="22" t="n">
        <v>0</v>
      </c>
      <c r="AC903" s="20" t="inlineStr"/>
      <c r="AD903" s="20" t="inlineStr"/>
      <c r="AE903" s="20" t="inlineStr"/>
      <c r="AF903" s="20" t="inlineStr"/>
      <c r="AG903" s="20" t="inlineStr"/>
      <c r="AH903" s="20" t="inlineStr">
        <is>
          <t>113631490</t>
        </is>
      </c>
      <c r="AI903" s="20" t="inlineStr">
        <is>
          <t>66.66666666666667%</t>
        </is>
      </c>
      <c r="AJ903" s="20" t="inlineStr">
        <is>
          <t>146855-01-1007/K1225/050922</t>
        </is>
      </c>
      <c r="AK903" s="20" t="inlineStr">
        <is>
          <t>Hợp đồng lao động Xác định thời hạn</t>
        </is>
      </c>
      <c r="AL903" s="20" t="inlineStr">
        <is>
          <t>2022-12-04</t>
        </is>
      </c>
    </row>
    <row r="904">
      <c r="A904" s="20" t="inlineStr">
        <is>
          <t>148795</t>
        </is>
      </c>
      <c r="B904" s="20" t="inlineStr">
        <is>
          <t>Lương Quang Linh</t>
        </is>
      </c>
      <c r="C904" s="20" t="inlineStr">
        <is>
          <t>148795-02</t>
        </is>
      </c>
      <c r="D904" s="20" t="inlineStr">
        <is>
          <t>1007</t>
        </is>
      </c>
      <c r="E904" s="20" t="inlineStr">
        <is>
          <t>FOXCONN</t>
        </is>
      </c>
      <c r="F904" s="21" t="inlineStr">
        <is>
          <t>1997-09-29</t>
        </is>
      </c>
      <c r="G904" s="20" t="inlineStr">
        <is>
          <t>OFF</t>
        </is>
      </c>
      <c r="H904" s="21" t="inlineStr">
        <is>
          <t>2022-09-05</t>
        </is>
      </c>
      <c r="I904" s="21" t="inlineStr">
        <is>
          <t>2022-12-04</t>
        </is>
      </c>
      <c r="J904" s="20" t="inlineStr"/>
      <c r="K904" s="20" t="inlineStr">
        <is>
          <t>Công nhân</t>
        </is>
      </c>
      <c r="L904" s="20" t="inlineStr">
        <is>
          <t>Công nhân</t>
        </is>
      </c>
      <c r="M904" s="20" t="inlineStr"/>
      <c r="N904" s="20" t="inlineStr">
        <is>
          <t>LC1</t>
        </is>
      </c>
      <c r="O904" s="20" t="inlineStr">
        <is>
          <t>M-GROSS</t>
        </is>
      </c>
      <c r="P904" s="20" t="inlineStr"/>
      <c r="Q904" s="20" t="inlineStr">
        <is>
          <t>0</t>
        </is>
      </c>
      <c r="R904" s="22" t="n">
        <v>0</v>
      </c>
      <c r="S904" s="22" t="n">
        <v>4500000</v>
      </c>
      <c r="T904" s="22" t="n">
        <v>4500000</v>
      </c>
      <c r="U904" s="20" t="n">
        <v>0</v>
      </c>
      <c r="V904" s="20" t="n">
        <v>0</v>
      </c>
      <c r="W904" s="20" t="n">
        <v>0</v>
      </c>
      <c r="X904" s="22" t="n">
        <v>0</v>
      </c>
      <c r="Y904" s="22" t="n">
        <v>0</v>
      </c>
      <c r="Z904" s="22" t="n">
        <v>550000</v>
      </c>
      <c r="AA904" s="22" t="n">
        <v>0</v>
      </c>
      <c r="AB904" s="22" t="n">
        <v>0</v>
      </c>
      <c r="AC904" s="20" t="inlineStr"/>
      <c r="AD904" s="20" t="inlineStr"/>
      <c r="AE904" s="20" t="inlineStr"/>
      <c r="AF904" s="20" t="inlineStr"/>
      <c r="AG904" s="20" t="inlineStr"/>
      <c r="AH904" s="20" t="inlineStr">
        <is>
          <t>010097001144</t>
        </is>
      </c>
      <c r="AI904" s="20" t="inlineStr">
        <is>
          <t>66.66666666666667%</t>
        </is>
      </c>
      <c r="AJ904" s="20" t="inlineStr">
        <is>
          <t>148795-01-1007/K1225/050922</t>
        </is>
      </c>
      <c r="AK904" s="20" t="inlineStr">
        <is>
          <t>Hợp đồng lao động Xác định thời hạn</t>
        </is>
      </c>
      <c r="AL904" s="20" t="inlineStr">
        <is>
          <t>2022-12-04</t>
        </is>
      </c>
    </row>
    <row r="905">
      <c r="A905" s="20" t="inlineStr">
        <is>
          <t>148812</t>
        </is>
      </c>
      <c r="B905" s="20" t="inlineStr">
        <is>
          <t>Lường Văn May</t>
        </is>
      </c>
      <c r="C905" s="20" t="inlineStr">
        <is>
          <t>148812-02</t>
        </is>
      </c>
      <c r="D905" s="20" t="inlineStr">
        <is>
          <t>1007</t>
        </is>
      </c>
      <c r="E905" s="20" t="inlineStr">
        <is>
          <t>FOXCONN</t>
        </is>
      </c>
      <c r="F905" s="21" t="inlineStr">
        <is>
          <t>2000-09-25</t>
        </is>
      </c>
      <c r="G905" s="20" t="inlineStr">
        <is>
          <t>OFF</t>
        </is>
      </c>
      <c r="H905" s="21" t="inlineStr">
        <is>
          <t>2022-09-05</t>
        </is>
      </c>
      <c r="I905" s="21" t="inlineStr">
        <is>
          <t>2022-12-04</t>
        </is>
      </c>
      <c r="J905" s="20" t="inlineStr"/>
      <c r="K905" s="20" t="inlineStr">
        <is>
          <t>Công nhân</t>
        </is>
      </c>
      <c r="L905" s="20" t="inlineStr">
        <is>
          <t>Công nhân</t>
        </is>
      </c>
      <c r="M905" s="20" t="inlineStr"/>
      <c r="N905" s="20" t="inlineStr">
        <is>
          <t>LC1</t>
        </is>
      </c>
      <c r="O905" s="20" t="inlineStr">
        <is>
          <t>M-GROSS</t>
        </is>
      </c>
      <c r="P905" s="20" t="inlineStr"/>
      <c r="Q905" s="20" t="inlineStr">
        <is>
          <t>0</t>
        </is>
      </c>
      <c r="R905" s="22" t="n">
        <v>0</v>
      </c>
      <c r="S905" s="22" t="n">
        <v>4500000</v>
      </c>
      <c r="T905" s="22" t="n">
        <v>4500000</v>
      </c>
      <c r="U905" s="20" t="n">
        <v>0</v>
      </c>
      <c r="V905" s="20" t="n">
        <v>0</v>
      </c>
      <c r="W905" s="20" t="n">
        <v>0</v>
      </c>
      <c r="X905" s="22" t="n">
        <v>0</v>
      </c>
      <c r="Y905" s="22" t="n">
        <v>0</v>
      </c>
      <c r="Z905" s="22" t="n">
        <v>550000</v>
      </c>
      <c r="AA905" s="22" t="n">
        <v>0</v>
      </c>
      <c r="AB905" s="22" t="n">
        <v>0</v>
      </c>
      <c r="AC905" s="20" t="inlineStr"/>
      <c r="AD905" s="20" t="inlineStr"/>
      <c r="AE905" s="20" t="inlineStr"/>
      <c r="AF905" s="20" t="inlineStr"/>
      <c r="AG905" s="20" t="inlineStr"/>
      <c r="AH905" s="20" t="inlineStr">
        <is>
          <t>061106184</t>
        </is>
      </c>
      <c r="AI905" s="20" t="inlineStr">
        <is>
          <t>77.77777777777777%</t>
        </is>
      </c>
      <c r="AJ905" s="20" t="inlineStr">
        <is>
          <t>148812-01-1007/K1225/050922</t>
        </is>
      </c>
      <c r="AK905" s="20" t="inlineStr">
        <is>
          <t>Hợp đồng lao động Xác định thời hạn</t>
        </is>
      </c>
      <c r="AL905" s="20" t="inlineStr">
        <is>
          <t>2022-12-04</t>
        </is>
      </c>
    </row>
    <row r="906">
      <c r="A906" s="20" t="inlineStr">
        <is>
          <t>148906</t>
        </is>
      </c>
      <c r="B906" s="20" t="inlineStr">
        <is>
          <t>Cao Văn Khánh</t>
        </is>
      </c>
      <c r="C906" s="20" t="inlineStr">
        <is>
          <t>148906-02</t>
        </is>
      </c>
      <c r="D906" s="20" t="inlineStr">
        <is>
          <t>1007</t>
        </is>
      </c>
      <c r="E906" s="20" t="inlineStr">
        <is>
          <t>FOXCONN</t>
        </is>
      </c>
      <c r="F906" s="21" t="inlineStr">
        <is>
          <t>2003-09-02</t>
        </is>
      </c>
      <c r="G906" s="20" t="inlineStr">
        <is>
          <t>OFF</t>
        </is>
      </c>
      <c r="H906" s="21" t="inlineStr">
        <is>
          <t>2022-09-05</t>
        </is>
      </c>
      <c r="I906" s="21" t="inlineStr">
        <is>
          <t>2022-12-04</t>
        </is>
      </c>
      <c r="J906" s="20" t="inlineStr"/>
      <c r="K906" s="20" t="inlineStr">
        <is>
          <t>Công nhân</t>
        </is>
      </c>
      <c r="L906" s="20" t="inlineStr">
        <is>
          <t>Công nhân</t>
        </is>
      </c>
      <c r="M906" s="20" t="inlineStr"/>
      <c r="N906" s="20" t="inlineStr">
        <is>
          <t>LC1</t>
        </is>
      </c>
      <c r="O906" s="20" t="inlineStr">
        <is>
          <t>M-GROSS</t>
        </is>
      </c>
      <c r="P906" s="20" t="inlineStr"/>
      <c r="Q906" s="20" t="inlineStr">
        <is>
          <t>0</t>
        </is>
      </c>
      <c r="R906" s="22" t="n">
        <v>0</v>
      </c>
      <c r="S906" s="22" t="n">
        <v>4500000</v>
      </c>
      <c r="T906" s="22" t="n">
        <v>4500000</v>
      </c>
      <c r="U906" s="20" t="n">
        <v>0</v>
      </c>
      <c r="V906" s="20" t="n">
        <v>0</v>
      </c>
      <c r="W906" s="20" t="n">
        <v>0</v>
      </c>
      <c r="X906" s="22" t="n">
        <v>0</v>
      </c>
      <c r="Y906" s="22" t="n">
        <v>0</v>
      </c>
      <c r="Z906" s="22" t="n">
        <v>550000</v>
      </c>
      <c r="AA906" s="22" t="n">
        <v>0</v>
      </c>
      <c r="AB906" s="22" t="n">
        <v>0</v>
      </c>
      <c r="AC906" s="20" t="inlineStr"/>
      <c r="AD906" s="20" t="inlineStr"/>
      <c r="AE906" s="20" t="inlineStr"/>
      <c r="AF906" s="20" t="inlineStr"/>
      <c r="AG906" s="20" t="inlineStr"/>
      <c r="AH906" s="20" t="inlineStr">
        <is>
          <t>038203009657</t>
        </is>
      </c>
      <c r="AI906" s="20" t="inlineStr">
        <is>
          <t>80.0%</t>
        </is>
      </c>
      <c r="AJ906" s="20" t="inlineStr">
        <is>
          <t>148906-01-1007/K1225/050922</t>
        </is>
      </c>
      <c r="AK906" s="20" t="inlineStr">
        <is>
          <t>Hợp đồng lao động Xác định thời hạn</t>
        </is>
      </c>
      <c r="AL906" s="20" t="inlineStr">
        <is>
          <t>2022-12-04</t>
        </is>
      </c>
    </row>
    <row r="907">
      <c r="A907" s="20" t="inlineStr">
        <is>
          <t>148794</t>
        </is>
      </c>
      <c r="B907" s="20" t="inlineStr">
        <is>
          <t>Hoàng Thị Quỳnh</t>
        </is>
      </c>
      <c r="C907" s="20" t="inlineStr">
        <is>
          <t>148794-02</t>
        </is>
      </c>
      <c r="D907" s="20" t="inlineStr">
        <is>
          <t>1007</t>
        </is>
      </c>
      <c r="E907" s="20" t="inlineStr">
        <is>
          <t>FOXCONN</t>
        </is>
      </c>
      <c r="F907" s="21" t="inlineStr">
        <is>
          <t>2001-08-04</t>
        </is>
      </c>
      <c r="G907" s="20" t="inlineStr">
        <is>
          <t>OFF</t>
        </is>
      </c>
      <c r="H907" s="21" t="inlineStr">
        <is>
          <t>2022-09-05</t>
        </is>
      </c>
      <c r="I907" s="21" t="inlineStr">
        <is>
          <t>2022-12-04</t>
        </is>
      </c>
      <c r="J907" s="20" t="inlineStr"/>
      <c r="K907" s="20" t="inlineStr">
        <is>
          <t>Công nhân</t>
        </is>
      </c>
      <c r="L907" s="20" t="inlineStr">
        <is>
          <t>Công nhân</t>
        </is>
      </c>
      <c r="M907" s="20" t="inlineStr"/>
      <c r="N907" s="20" t="inlineStr">
        <is>
          <t>LC1</t>
        </is>
      </c>
      <c r="O907" s="20" t="inlineStr">
        <is>
          <t>M-GROSS</t>
        </is>
      </c>
      <c r="P907" s="20" t="inlineStr"/>
      <c r="Q907" s="20" t="inlineStr">
        <is>
          <t>0</t>
        </is>
      </c>
      <c r="R907" s="22" t="n">
        <v>0</v>
      </c>
      <c r="S907" s="22" t="n">
        <v>4500000</v>
      </c>
      <c r="T907" s="22" t="n">
        <v>4500000</v>
      </c>
      <c r="U907" s="20" t="n">
        <v>0</v>
      </c>
      <c r="V907" s="20" t="n">
        <v>0</v>
      </c>
      <c r="W907" s="20" t="n">
        <v>0</v>
      </c>
      <c r="X907" s="22" t="n">
        <v>0</v>
      </c>
      <c r="Y907" s="22" t="n">
        <v>0</v>
      </c>
      <c r="Z907" s="22" t="n">
        <v>550000</v>
      </c>
      <c r="AA907" s="22" t="n">
        <v>0</v>
      </c>
      <c r="AB907" s="22" t="n">
        <v>0</v>
      </c>
      <c r="AC907" s="20" t="inlineStr"/>
      <c r="AD907" s="20" t="inlineStr"/>
      <c r="AE907" s="20" t="inlineStr"/>
      <c r="AF907" s="20" t="inlineStr"/>
      <c r="AG907" s="20" t="inlineStr"/>
      <c r="AH907" s="20" t="inlineStr">
        <is>
          <t>010301002320</t>
        </is>
      </c>
      <c r="AI907" s="20" t="inlineStr">
        <is>
          <t>55.55555555555556%</t>
        </is>
      </c>
      <c r="AJ907" s="20" t="inlineStr">
        <is>
          <t>148794-01-1007/K1225/050922</t>
        </is>
      </c>
      <c r="AK907" s="20" t="inlineStr">
        <is>
          <t>Hợp đồng lao động Xác định thời hạn</t>
        </is>
      </c>
      <c r="AL907" s="20" t="inlineStr">
        <is>
          <t>2022-12-04</t>
        </is>
      </c>
    </row>
    <row r="908">
      <c r="A908" s="20" t="inlineStr">
        <is>
          <t>154016</t>
        </is>
      </c>
      <c r="B908" s="20" t="inlineStr">
        <is>
          <t>Lù Xèo Phòng</t>
        </is>
      </c>
      <c r="C908" s="20" t="inlineStr">
        <is>
          <t>154016-01</t>
        </is>
      </c>
      <c r="D908" s="20" t="inlineStr">
        <is>
          <t>1007</t>
        </is>
      </c>
      <c r="E908" s="20" t="inlineStr">
        <is>
          <t>FOXCONN</t>
        </is>
      </c>
      <c r="F908" s="21" t="inlineStr">
        <is>
          <t>1998-12-03</t>
        </is>
      </c>
      <c r="G908" s="20" t="inlineStr">
        <is>
          <t>OFF</t>
        </is>
      </c>
      <c r="H908" s="21" t="inlineStr">
        <is>
          <t>2022-08-22</t>
        </is>
      </c>
      <c r="I908" s="21" t="inlineStr">
        <is>
          <t>2022-09-02</t>
        </is>
      </c>
      <c r="J908" s="20" t="inlineStr"/>
      <c r="K908" s="20" t="inlineStr">
        <is>
          <t>Công nhân</t>
        </is>
      </c>
      <c r="L908" s="20" t="inlineStr">
        <is>
          <t>Công nhân</t>
        </is>
      </c>
      <c r="M908" s="20" t="inlineStr"/>
      <c r="N908" s="20" t="inlineStr">
        <is>
          <t>LC1</t>
        </is>
      </c>
      <c r="O908" s="20" t="inlineStr">
        <is>
          <t>M-GROSS</t>
        </is>
      </c>
      <c r="P908" s="20" t="inlineStr"/>
      <c r="Q908" s="20" t="inlineStr">
        <is>
          <t>0</t>
        </is>
      </c>
      <c r="R908" s="22" t="n">
        <v>0</v>
      </c>
      <c r="S908" s="22" t="n">
        <v>4500000</v>
      </c>
      <c r="T908" s="22" t="n">
        <v>4500000</v>
      </c>
      <c r="U908" s="20" t="n">
        <v>0</v>
      </c>
      <c r="V908" s="20" t="n">
        <v>0</v>
      </c>
      <c r="W908" s="20" t="n">
        <v>0</v>
      </c>
      <c r="X908" s="22" t="n">
        <v>0</v>
      </c>
      <c r="Y908" s="22" t="n">
        <v>0</v>
      </c>
      <c r="Z908" s="22" t="n">
        <v>550000</v>
      </c>
      <c r="AA908" s="22" t="n">
        <v>0</v>
      </c>
      <c r="AB908" s="22" t="n">
        <v>0</v>
      </c>
      <c r="AC908" s="20" t="inlineStr"/>
      <c r="AD908" s="20" t="inlineStr"/>
      <c r="AE908" s="20" t="inlineStr"/>
      <c r="AF908" s="20" t="inlineStr"/>
      <c r="AG908" s="20" t="inlineStr"/>
      <c r="AH908" s="20" t="inlineStr">
        <is>
          <t>073495025</t>
        </is>
      </c>
      <c r="AI908" s="20" t="inlineStr">
        <is>
          <t>55.55555555555556%</t>
        </is>
      </c>
      <c r="AJ908" s="20" t="inlineStr">
        <is>
          <t>154016-01-1007/K1225/220822</t>
        </is>
      </c>
      <c r="AK908" s="20" t="inlineStr">
        <is>
          <t>Hợp đồng lao động Xác định thời hạn</t>
        </is>
      </c>
      <c r="AL908" s="20" t="inlineStr">
        <is>
          <t>2022-11-20</t>
        </is>
      </c>
    </row>
    <row r="909">
      <c r="A909" s="20" t="inlineStr">
        <is>
          <t>150391</t>
        </is>
      </c>
      <c r="B909" s="20" t="inlineStr">
        <is>
          <t>Hoàng Duy Khánh</t>
        </is>
      </c>
      <c r="C909" s="20" t="inlineStr">
        <is>
          <t>150391-02</t>
        </is>
      </c>
      <c r="D909" s="20" t="inlineStr">
        <is>
          <t>1007</t>
        </is>
      </c>
      <c r="E909" s="20" t="inlineStr">
        <is>
          <t>FOXCONN</t>
        </is>
      </c>
      <c r="F909" s="21" t="inlineStr">
        <is>
          <t>2002-10-23</t>
        </is>
      </c>
      <c r="G909" s="20" t="inlineStr">
        <is>
          <t>OFF</t>
        </is>
      </c>
      <c r="H909" s="21" t="inlineStr">
        <is>
          <t>2022-08-20</t>
        </is>
      </c>
      <c r="I909" s="21" t="inlineStr">
        <is>
          <t>2022-10-03</t>
        </is>
      </c>
      <c r="J909" s="20" t="inlineStr"/>
      <c r="K909" s="20" t="inlineStr">
        <is>
          <t>Công nhân</t>
        </is>
      </c>
      <c r="L909" s="20" t="inlineStr">
        <is>
          <t>Công nhân</t>
        </is>
      </c>
      <c r="M909" s="20" t="inlineStr"/>
      <c r="N909" s="20" t="inlineStr">
        <is>
          <t>LC1</t>
        </is>
      </c>
      <c r="O909" s="20" t="inlineStr">
        <is>
          <t>M-GROSS</t>
        </is>
      </c>
      <c r="P909" s="20" t="inlineStr"/>
      <c r="Q909" s="20" t="inlineStr">
        <is>
          <t>0</t>
        </is>
      </c>
      <c r="R909" s="22" t="n">
        <v>0</v>
      </c>
      <c r="S909" s="22" t="n">
        <v>4500000</v>
      </c>
      <c r="T909" s="22" t="n">
        <v>4500000</v>
      </c>
      <c r="U909" s="20" t="n">
        <v>0</v>
      </c>
      <c r="V909" s="20" t="n">
        <v>0</v>
      </c>
      <c r="W909" s="20" t="n">
        <v>0</v>
      </c>
      <c r="X909" s="22" t="n">
        <v>0</v>
      </c>
      <c r="Y909" s="22" t="n">
        <v>0</v>
      </c>
      <c r="Z909" s="22" t="n">
        <v>550000</v>
      </c>
      <c r="AA909" s="22" t="n">
        <v>0</v>
      </c>
      <c r="AB909" s="22" t="n">
        <v>0</v>
      </c>
      <c r="AC909" s="20" t="inlineStr"/>
      <c r="AD909" s="20" t="inlineStr"/>
      <c r="AE909" s="20" t="inlineStr"/>
      <c r="AF909" s="20" t="inlineStr"/>
      <c r="AG909" s="20" t="inlineStr"/>
      <c r="AH909" s="20" t="inlineStr">
        <is>
          <t>070202001273</t>
        </is>
      </c>
      <c r="AI909" s="20" t="inlineStr">
        <is>
          <t>60.0%</t>
        </is>
      </c>
      <c r="AJ909" s="20" t="inlineStr">
        <is>
          <t>150391-01-1007/K1225/200822</t>
        </is>
      </c>
      <c r="AK909" s="20" t="inlineStr">
        <is>
          <t>Hợp đồng lao động Xác định thời hạn</t>
        </is>
      </c>
      <c r="AL909" s="20" t="inlineStr">
        <is>
          <t>2022-11-20</t>
        </is>
      </c>
    </row>
    <row r="910">
      <c r="A910" s="20" t="inlineStr">
        <is>
          <t>148089</t>
        </is>
      </c>
      <c r="B910" s="20" t="inlineStr">
        <is>
          <t>Nguyễn Viết Quyền</t>
        </is>
      </c>
      <c r="C910" s="20" t="inlineStr">
        <is>
          <t>148089-02</t>
        </is>
      </c>
      <c r="D910" s="20" t="inlineStr">
        <is>
          <t>1007</t>
        </is>
      </c>
      <c r="E910" s="20" t="inlineStr">
        <is>
          <t>FOXCONN</t>
        </is>
      </c>
      <c r="F910" s="21" t="inlineStr">
        <is>
          <t>1995-04-18</t>
        </is>
      </c>
      <c r="G910" s="20" t="inlineStr">
        <is>
          <t>OFF</t>
        </is>
      </c>
      <c r="H910" s="21" t="inlineStr">
        <is>
          <t>2022-02-12</t>
        </is>
      </c>
      <c r="I910" s="21" t="inlineStr">
        <is>
          <t>2022-08-24</t>
        </is>
      </c>
      <c r="J910" s="20" t="inlineStr"/>
      <c r="K910" s="20" t="inlineStr">
        <is>
          <t>Công nhân</t>
        </is>
      </c>
      <c r="L910" s="20" t="inlineStr">
        <is>
          <t>Công nhân</t>
        </is>
      </c>
      <c r="M910" s="20" t="inlineStr"/>
      <c r="N910" s="20" t="inlineStr">
        <is>
          <t>LC1</t>
        </is>
      </c>
      <c r="O910" s="20" t="inlineStr">
        <is>
          <t>M-GROSS</t>
        </is>
      </c>
      <c r="P910" s="20" t="inlineStr"/>
      <c r="Q910" s="20" t="inlineStr">
        <is>
          <t>0</t>
        </is>
      </c>
      <c r="R910" s="22" t="n">
        <v>0</v>
      </c>
      <c r="S910" s="22" t="n">
        <v>4500000</v>
      </c>
      <c r="T910" s="22" t="n">
        <v>4500000</v>
      </c>
      <c r="U910" s="20" t="n">
        <v>0</v>
      </c>
      <c r="V910" s="20" t="n">
        <v>0</v>
      </c>
      <c r="W910" s="20" t="n">
        <v>0</v>
      </c>
      <c r="X910" s="22" t="n">
        <v>0</v>
      </c>
      <c r="Y910" s="22" t="n">
        <v>0</v>
      </c>
      <c r="Z910" s="22" t="n">
        <v>550000</v>
      </c>
      <c r="AA910" s="22" t="n">
        <v>0</v>
      </c>
      <c r="AB910" s="22" t="n">
        <v>0</v>
      </c>
      <c r="AC910" s="20" t="inlineStr"/>
      <c r="AD910" s="20" t="inlineStr"/>
      <c r="AE910" s="20" t="inlineStr"/>
      <c r="AF910" s="20" t="inlineStr"/>
      <c r="AG910" s="20" t="inlineStr"/>
      <c r="AH910" s="20" t="inlineStr">
        <is>
          <t>001095015781</t>
        </is>
      </c>
      <c r="AI910" s="20" t="inlineStr">
        <is>
          <t>44.44444444444444%</t>
        </is>
      </c>
      <c r="AJ910" s="20" t="inlineStr">
        <is>
          <t>148089-01-1007/K1225/120822</t>
        </is>
      </c>
      <c r="AK910" s="20" t="inlineStr">
        <is>
          <t>Hợp đồng lao động Xác định thời hạn</t>
        </is>
      </c>
      <c r="AL910" s="20" t="inlineStr">
        <is>
          <t>2022-11-13</t>
        </is>
      </c>
    </row>
    <row r="911">
      <c r="A911" s="20" t="inlineStr">
        <is>
          <t>144790</t>
        </is>
      </c>
      <c r="B911" s="20" t="inlineStr">
        <is>
          <t>Hoàng Văn Hiếu</t>
        </is>
      </c>
      <c r="C911" s="20" t="inlineStr">
        <is>
          <t>144790-02</t>
        </is>
      </c>
      <c r="D911" s="20" t="inlineStr">
        <is>
          <t>1007</t>
        </is>
      </c>
      <c r="E911" s="20" t="inlineStr">
        <is>
          <t>FOXCONN</t>
        </is>
      </c>
      <c r="F911" s="21" t="inlineStr">
        <is>
          <t>1997-01-08</t>
        </is>
      </c>
      <c r="G911" s="20" t="inlineStr">
        <is>
          <t>OFF</t>
        </is>
      </c>
      <c r="H911" s="21" t="inlineStr">
        <is>
          <t>2022-02-09</t>
        </is>
      </c>
      <c r="I911" s="21" t="inlineStr">
        <is>
          <t>2022-11-06</t>
        </is>
      </c>
      <c r="J911" s="20" t="inlineStr"/>
      <c r="K911" s="20" t="inlineStr">
        <is>
          <t>Công nhân</t>
        </is>
      </c>
      <c r="L911" s="20" t="inlineStr">
        <is>
          <t>Công nhân</t>
        </is>
      </c>
      <c r="M911" s="20" t="inlineStr"/>
      <c r="N911" s="20" t="inlineStr">
        <is>
          <t>LC13</t>
        </is>
      </c>
      <c r="O911" s="20" t="inlineStr"/>
      <c r="P911" s="20" t="inlineStr"/>
      <c r="Q911" s="20" t="inlineStr">
        <is>
          <t>0</t>
        </is>
      </c>
      <c r="R911" s="22" t="n">
        <v>0</v>
      </c>
      <c r="S911" s="22" t="n">
        <v>4500000</v>
      </c>
      <c r="T911" s="22" t="n">
        <v>4500000</v>
      </c>
      <c r="U911" s="20" t="n">
        <v>0</v>
      </c>
      <c r="V911" s="20" t="n">
        <v>0</v>
      </c>
      <c r="W911" s="20" t="n">
        <v>0</v>
      </c>
      <c r="X911" s="22" t="n">
        <v>0</v>
      </c>
      <c r="Y911" s="22" t="n">
        <v>0</v>
      </c>
      <c r="Z911" s="22" t="n">
        <v>550000</v>
      </c>
      <c r="AA911" s="22" t="n">
        <v>0</v>
      </c>
      <c r="AB911" s="22" t="n">
        <v>0</v>
      </c>
      <c r="AC911" s="20" t="inlineStr">
        <is>
          <t>HOANG VAN HIEU</t>
        </is>
      </c>
      <c r="AD911" s="20" t="inlineStr">
        <is>
          <t>03401010761971</t>
        </is>
      </c>
      <c r="AE911" s="20" t="inlineStr">
        <is>
          <t>Ngân hàng Thương mại Cổ phần Hàng hải Việt Nam</t>
        </is>
      </c>
      <c r="AF911" s="20" t="inlineStr">
        <is>
          <t>MSB</t>
        </is>
      </c>
      <c r="AG911" s="20" t="inlineStr">
        <is>
          <t>MARITIMEBANK CN NINH HIEP HA NOI</t>
        </is>
      </c>
      <c r="AH911" s="20" t="inlineStr">
        <is>
          <t>014097001454</t>
        </is>
      </c>
      <c r="AI911" s="20" t="inlineStr">
        <is>
          <t>7.6923076923076925%</t>
        </is>
      </c>
      <c r="AJ911" s="20" t="inlineStr">
        <is>
          <t>144790-02-1007/K1225/090822</t>
        </is>
      </c>
      <c r="AK911" s="20" t="inlineStr">
        <is>
          <t>Hợp đồng xác định thời hạn (bao gồm thử việc)</t>
        </is>
      </c>
      <c r="AL911" s="20" t="inlineStr">
        <is>
          <t>Không xác định</t>
        </is>
      </c>
    </row>
    <row r="912">
      <c r="A912" s="20" t="inlineStr">
        <is>
          <t>142845</t>
        </is>
      </c>
      <c r="B912" s="20" t="inlineStr">
        <is>
          <t>Vi Hải Đoan</t>
        </is>
      </c>
      <c r="C912" s="20" t="inlineStr">
        <is>
          <t>142845-02</t>
        </is>
      </c>
      <c r="D912" s="20" t="inlineStr">
        <is>
          <t>1007</t>
        </is>
      </c>
      <c r="E912" s="20" t="inlineStr">
        <is>
          <t>FOXCONN</t>
        </is>
      </c>
      <c r="F912" s="21" t="inlineStr">
        <is>
          <t>2003-04-16</t>
        </is>
      </c>
      <c r="G912" s="20" t="inlineStr">
        <is>
          <t>OFF</t>
        </is>
      </c>
      <c r="H912" s="21" t="inlineStr">
        <is>
          <t>2022-02-08</t>
        </is>
      </c>
      <c r="I912" s="21" t="inlineStr">
        <is>
          <t>2022-11-06</t>
        </is>
      </c>
      <c r="J912" s="20" t="inlineStr"/>
      <c r="K912" s="20" t="inlineStr">
        <is>
          <t>Công nhân</t>
        </is>
      </c>
      <c r="L912" s="20" t="inlineStr">
        <is>
          <t>Công nhân</t>
        </is>
      </c>
      <c r="M912" s="20" t="inlineStr"/>
      <c r="N912" s="20" t="inlineStr">
        <is>
          <t>LC13</t>
        </is>
      </c>
      <c r="O912" s="20" t="inlineStr"/>
      <c r="P912" s="20" t="inlineStr"/>
      <c r="Q912" s="20" t="inlineStr">
        <is>
          <t>0</t>
        </is>
      </c>
      <c r="R912" s="22" t="n">
        <v>0</v>
      </c>
      <c r="S912" s="22" t="n">
        <v>4500000</v>
      </c>
      <c r="T912" s="22" t="n">
        <v>4500000</v>
      </c>
      <c r="U912" s="20" t="n">
        <v>0</v>
      </c>
      <c r="V912" s="20" t="n">
        <v>0</v>
      </c>
      <c r="W912" s="20" t="n">
        <v>0</v>
      </c>
      <c r="X912" s="22" t="n">
        <v>0</v>
      </c>
      <c r="Y912" s="22" t="n">
        <v>0</v>
      </c>
      <c r="Z912" s="22" t="n">
        <v>550000</v>
      </c>
      <c r="AA912" s="22" t="n">
        <v>0</v>
      </c>
      <c r="AB912" s="22" t="n">
        <v>0</v>
      </c>
      <c r="AC912" s="20" t="inlineStr">
        <is>
          <t>VI HAI DOAN</t>
        </is>
      </c>
      <c r="AD912" s="20" t="inlineStr">
        <is>
          <t>03401010747153</t>
        </is>
      </c>
      <c r="AE912" s="20" t="inlineStr">
        <is>
          <t>Ngân hàng Thương mại Cổ phần Hàng hải Việt Nam</t>
        </is>
      </c>
      <c r="AF912" s="20" t="inlineStr">
        <is>
          <t>MSB</t>
        </is>
      </c>
      <c r="AG912" s="20" t="inlineStr">
        <is>
          <t>MARITIMEBANK CN NINH HIEP HA NOI</t>
        </is>
      </c>
      <c r="AH912" s="20" t="inlineStr">
        <is>
          <t>187953896</t>
        </is>
      </c>
      <c r="AI912" s="20" t="inlineStr">
        <is>
          <t>28.571428571428573%</t>
        </is>
      </c>
      <c r="AJ912" s="20" t="inlineStr">
        <is>
          <t>142845-02-1007/K1225/080822</t>
        </is>
      </c>
      <c r="AK912" s="20" t="inlineStr">
        <is>
          <t>Hợp đồng xác định thời hạn (bao gồm thử việc)</t>
        </is>
      </c>
      <c r="AL912" s="20" t="inlineStr">
        <is>
          <t>Không xác định</t>
        </is>
      </c>
    </row>
    <row r="913">
      <c r="A913" s="20" t="inlineStr">
        <is>
          <t>140086</t>
        </is>
      </c>
      <c r="B913" s="20" t="inlineStr">
        <is>
          <t>Vi Văn Đình</t>
        </is>
      </c>
      <c r="C913" s="20" t="inlineStr">
        <is>
          <t>140086-02</t>
        </is>
      </c>
      <c r="D913" s="20" t="inlineStr">
        <is>
          <t>1007</t>
        </is>
      </c>
      <c r="E913" s="20" t="inlineStr">
        <is>
          <t>FOXCONN</t>
        </is>
      </c>
      <c r="F913" s="21" t="inlineStr">
        <is>
          <t>1997-05-13</t>
        </is>
      </c>
      <c r="G913" s="20" t="inlineStr">
        <is>
          <t>OFF</t>
        </is>
      </c>
      <c r="H913" s="21" t="inlineStr">
        <is>
          <t>2022-08-03</t>
        </is>
      </c>
      <c r="I913" s="21" t="inlineStr">
        <is>
          <t>2022-08-10</t>
        </is>
      </c>
      <c r="J913" s="20" t="inlineStr"/>
      <c r="K913" s="20" t="inlineStr">
        <is>
          <t>Công nhân</t>
        </is>
      </c>
      <c r="L913" s="20" t="inlineStr">
        <is>
          <t>Công nhân</t>
        </is>
      </c>
      <c r="M913" s="20" t="inlineStr"/>
      <c r="N913" s="20" t="inlineStr">
        <is>
          <t>LC1</t>
        </is>
      </c>
      <c r="O913" s="20" t="inlineStr">
        <is>
          <t>M-GROSS</t>
        </is>
      </c>
      <c r="P913" s="20" t="inlineStr"/>
      <c r="Q913" s="20" t="inlineStr">
        <is>
          <t>0</t>
        </is>
      </c>
      <c r="R913" s="22" t="n">
        <v>0</v>
      </c>
      <c r="S913" s="22" t="n">
        <v>4500000</v>
      </c>
      <c r="T913" s="22" t="n">
        <v>4500000</v>
      </c>
      <c r="U913" s="20" t="n">
        <v>0</v>
      </c>
      <c r="V913" s="20" t="n">
        <v>0</v>
      </c>
      <c r="W913" s="20" t="n">
        <v>0</v>
      </c>
      <c r="X913" s="22" t="n">
        <v>0</v>
      </c>
      <c r="Y913" s="22" t="n">
        <v>0</v>
      </c>
      <c r="Z913" s="22" t="n">
        <v>550000</v>
      </c>
      <c r="AA913" s="22" t="n">
        <v>0</v>
      </c>
      <c r="AB913" s="22" t="n">
        <v>0</v>
      </c>
      <c r="AC913" s="20" t="inlineStr"/>
      <c r="AD913" s="20" t="inlineStr"/>
      <c r="AE913" s="20" t="inlineStr"/>
      <c r="AF913" s="20" t="inlineStr"/>
      <c r="AG913" s="20" t="inlineStr"/>
      <c r="AH913" s="20" t="inlineStr">
        <is>
          <t>187401596</t>
        </is>
      </c>
      <c r="AI913" s="20" t="inlineStr">
        <is>
          <t>33.333333333333336%</t>
        </is>
      </c>
      <c r="AJ913" s="20" t="inlineStr">
        <is>
          <t>140086-01-1007/K1225/030822</t>
        </is>
      </c>
      <c r="AK913" s="20" t="inlineStr">
        <is>
          <t>Hợp đồng lao động Xác định thời hạn</t>
        </is>
      </c>
      <c r="AL913" s="20" t="inlineStr">
        <is>
          <t>2022-12-31</t>
        </is>
      </c>
    </row>
    <row r="914">
      <c r="A914" s="20" t="inlineStr">
        <is>
          <t>138012</t>
        </is>
      </c>
      <c r="B914" s="20" t="inlineStr">
        <is>
          <t>Lang Văn Hiếu</t>
        </is>
      </c>
      <c r="C914" s="20" t="inlineStr">
        <is>
          <t>138012-02</t>
        </is>
      </c>
      <c r="D914" s="20" t="inlineStr">
        <is>
          <t>1007</t>
        </is>
      </c>
      <c r="E914" s="20" t="inlineStr">
        <is>
          <t>FOXCONN</t>
        </is>
      </c>
      <c r="F914" s="21" t="inlineStr">
        <is>
          <t>2001-02-22</t>
        </is>
      </c>
      <c r="G914" s="20" t="inlineStr">
        <is>
          <t>OFF</t>
        </is>
      </c>
      <c r="H914" s="21" t="inlineStr">
        <is>
          <t>2022-08-03</t>
        </is>
      </c>
      <c r="I914" s="21" t="inlineStr">
        <is>
          <t>2022-08-19</t>
        </is>
      </c>
      <c r="J914" s="20" t="inlineStr"/>
      <c r="K914" s="20" t="inlineStr">
        <is>
          <t>Công nhân</t>
        </is>
      </c>
      <c r="L914" s="20" t="inlineStr">
        <is>
          <t>Công nhân</t>
        </is>
      </c>
      <c r="M914" s="20" t="inlineStr"/>
      <c r="N914" s="20" t="inlineStr">
        <is>
          <t>LC1</t>
        </is>
      </c>
      <c r="O914" s="20" t="inlineStr">
        <is>
          <t>M-GROSS</t>
        </is>
      </c>
      <c r="P914" s="20" t="inlineStr"/>
      <c r="Q914" s="20" t="inlineStr">
        <is>
          <t>0</t>
        </is>
      </c>
      <c r="R914" s="22" t="n">
        <v>0</v>
      </c>
      <c r="S914" s="22" t="n">
        <v>4500000</v>
      </c>
      <c r="T914" s="22" t="n">
        <v>4500000</v>
      </c>
      <c r="U914" s="20" t="n">
        <v>0</v>
      </c>
      <c r="V914" s="20" t="n">
        <v>0</v>
      </c>
      <c r="W914" s="20" t="n">
        <v>0</v>
      </c>
      <c r="X914" s="22" t="n">
        <v>0</v>
      </c>
      <c r="Y914" s="22" t="n">
        <v>0</v>
      </c>
      <c r="Z914" s="22" t="n">
        <v>550000</v>
      </c>
      <c r="AA914" s="22" t="n">
        <v>0</v>
      </c>
      <c r="AB914" s="22" t="n">
        <v>0</v>
      </c>
      <c r="AC914" s="20" t="inlineStr"/>
      <c r="AD914" s="20" t="inlineStr"/>
      <c r="AE914" s="20" t="inlineStr"/>
      <c r="AF914" s="20" t="inlineStr"/>
      <c r="AG914" s="20" t="inlineStr"/>
      <c r="AH914" s="20" t="inlineStr">
        <is>
          <t>038201014293</t>
        </is>
      </c>
      <c r="AI914" s="20" t="inlineStr">
        <is>
          <t>33.333333333333336%</t>
        </is>
      </c>
      <c r="AJ914" s="20" t="inlineStr">
        <is>
          <t>138012-01-1007/K1225/030822</t>
        </is>
      </c>
      <c r="AK914" s="20" t="inlineStr">
        <is>
          <t>Hợp đồng lao động Xác định thời hạn</t>
        </is>
      </c>
      <c r="AL914" s="20" t="inlineStr">
        <is>
          <t>2022-12-31</t>
        </is>
      </c>
    </row>
    <row r="915">
      <c r="A915" s="20" t="inlineStr">
        <is>
          <t>144831</t>
        </is>
      </c>
      <c r="B915" s="20" t="inlineStr">
        <is>
          <t>Bùi Văn Quảng</t>
        </is>
      </c>
      <c r="C915" s="20" t="inlineStr">
        <is>
          <t>144831-03</t>
        </is>
      </c>
      <c r="D915" s="20" t="inlineStr">
        <is>
          <t>1007</t>
        </is>
      </c>
      <c r="E915" s="20" t="inlineStr">
        <is>
          <t>FOXCONN</t>
        </is>
      </c>
      <c r="F915" s="21" t="inlineStr">
        <is>
          <t>1996-06-18</t>
        </is>
      </c>
      <c r="G915" s="20" t="inlineStr">
        <is>
          <t>OFF</t>
        </is>
      </c>
      <c r="H915" s="21" t="inlineStr">
        <is>
          <t>2022-07-05</t>
        </is>
      </c>
      <c r="I915" s="21" t="inlineStr">
        <is>
          <t>2023-01-02</t>
        </is>
      </c>
      <c r="J915" s="20" t="inlineStr"/>
      <c r="K915" s="20" t="inlineStr">
        <is>
          <t>Công nhân</t>
        </is>
      </c>
      <c r="L915" s="20" t="inlineStr">
        <is>
          <t>Công nhân</t>
        </is>
      </c>
      <c r="M915" s="20" t="inlineStr"/>
      <c r="N915" s="20" t="inlineStr">
        <is>
          <t>LC1</t>
        </is>
      </c>
      <c r="O915" s="20" t="inlineStr">
        <is>
          <t>M-GROSS</t>
        </is>
      </c>
      <c r="P915" s="20" t="inlineStr"/>
      <c r="Q915" s="20" t="inlineStr">
        <is>
          <t>1</t>
        </is>
      </c>
      <c r="R915" s="22" t="n">
        <v>0</v>
      </c>
      <c r="S915" s="22" t="n">
        <v>4500000</v>
      </c>
      <c r="T915" s="22" t="n">
        <v>4500000</v>
      </c>
      <c r="U915" s="20" t="n">
        <v>0</v>
      </c>
      <c r="V915" s="20" t="n">
        <v>0</v>
      </c>
      <c r="W915" s="20" t="n">
        <v>0</v>
      </c>
      <c r="X915" s="22" t="n">
        <v>0</v>
      </c>
      <c r="Y915" s="22" t="n">
        <v>0</v>
      </c>
      <c r="Z915" s="22" t="n">
        <v>550000</v>
      </c>
      <c r="AA915" s="22" t="n">
        <v>0</v>
      </c>
      <c r="AB915" s="22" t="n">
        <v>0</v>
      </c>
      <c r="AC915" s="20" t="inlineStr"/>
      <c r="AD915" s="20" t="inlineStr"/>
      <c r="AE915" s="20" t="inlineStr"/>
      <c r="AF915" s="20" t="inlineStr"/>
      <c r="AG915" s="20" t="inlineStr"/>
      <c r="AH915" s="20" t="inlineStr">
        <is>
          <t>187579227</t>
        </is>
      </c>
      <c r="AI915" s="20" t="inlineStr">
        <is>
          <t>11.11111111111111%</t>
        </is>
      </c>
      <c r="AJ915" s="20" t="inlineStr">
        <is>
          <t>144831-01-1007/K1225/050722</t>
        </is>
      </c>
      <c r="AK915" s="20" t="inlineStr">
        <is>
          <t>Hợp đồng lao động Xác định thời hạn</t>
        </is>
      </c>
      <c r="AL915" s="20" t="inlineStr">
        <is>
          <t>2022-10-02</t>
        </is>
      </c>
    </row>
    <row r="916">
      <c r="A916" s="20" t="inlineStr">
        <is>
          <t>137402</t>
        </is>
      </c>
      <c r="B916" s="20" t="inlineStr">
        <is>
          <t>Bùi Văn Dũng</t>
        </is>
      </c>
      <c r="C916" s="20" t="inlineStr">
        <is>
          <t>137402-02</t>
        </is>
      </c>
      <c r="D916" s="20" t="inlineStr">
        <is>
          <t>1007</t>
        </is>
      </c>
      <c r="E916" s="20" t="inlineStr">
        <is>
          <t>FOXCONN</t>
        </is>
      </c>
      <c r="F916" s="21" t="inlineStr">
        <is>
          <t>1991-05-05</t>
        </is>
      </c>
      <c r="G916" s="20" t="inlineStr">
        <is>
          <t>OFF</t>
        </is>
      </c>
      <c r="H916" s="21" t="inlineStr">
        <is>
          <t>2022-06-27</t>
        </is>
      </c>
      <c r="I916" s="21" t="inlineStr">
        <is>
          <t>2022-08-15</t>
        </is>
      </c>
      <c r="J916" s="20" t="inlineStr"/>
      <c r="K916" s="20" t="inlineStr">
        <is>
          <t>Công nhân</t>
        </is>
      </c>
      <c r="L916" s="20" t="inlineStr">
        <is>
          <t>Công nhân</t>
        </is>
      </c>
      <c r="M916" s="20" t="inlineStr"/>
      <c r="N916" s="20" t="inlineStr">
        <is>
          <t>LC1</t>
        </is>
      </c>
      <c r="O916" s="20" t="inlineStr">
        <is>
          <t>M-GROSS</t>
        </is>
      </c>
      <c r="P916" s="20" t="inlineStr"/>
      <c r="Q916" s="20" t="inlineStr">
        <is>
          <t>0</t>
        </is>
      </c>
      <c r="R916" s="22" t="n">
        <v>0</v>
      </c>
      <c r="S916" s="22" t="n">
        <v>4500000</v>
      </c>
      <c r="T916" s="22" t="n">
        <v>4500000</v>
      </c>
      <c r="U916" s="20" t="n">
        <v>0</v>
      </c>
      <c r="V916" s="20" t="n">
        <v>0</v>
      </c>
      <c r="W916" s="20" t="n">
        <v>0</v>
      </c>
      <c r="X916" s="22" t="n">
        <v>0</v>
      </c>
      <c r="Y916" s="22" t="n">
        <v>0</v>
      </c>
      <c r="Z916" s="22" t="n">
        <v>550000</v>
      </c>
      <c r="AA916" s="22" t="n">
        <v>0</v>
      </c>
      <c r="AB916" s="22" t="n">
        <v>0</v>
      </c>
      <c r="AC916" s="20" t="inlineStr"/>
      <c r="AD916" s="20" t="inlineStr"/>
      <c r="AE916" s="20" t="inlineStr"/>
      <c r="AF916" s="20" t="inlineStr"/>
      <c r="AG916" s="20" t="inlineStr"/>
      <c r="AH916" s="20" t="inlineStr">
        <is>
          <t>113455192</t>
        </is>
      </c>
      <c r="AI916" s="20" t="inlineStr">
        <is>
          <t>33.333333333333336%</t>
        </is>
      </c>
      <c r="AJ916" s="20" t="inlineStr">
        <is>
          <t>137402-01-1007/K1225/270622</t>
        </is>
      </c>
      <c r="AK916" s="20" t="inlineStr">
        <is>
          <t>Hợp đồng lao động Xác định thời hạn</t>
        </is>
      </c>
      <c r="AL916" s="20" t="inlineStr">
        <is>
          <t>2022-09-25</t>
        </is>
      </c>
    </row>
    <row r="917">
      <c r="A917" s="20" t="inlineStr">
        <is>
          <t>137197</t>
        </is>
      </c>
      <c r="B917" s="20" t="inlineStr">
        <is>
          <t>Vi Văn Cường</t>
        </is>
      </c>
      <c r="C917" s="20" t="inlineStr">
        <is>
          <t>137197-02</t>
        </is>
      </c>
      <c r="D917" s="20" t="inlineStr">
        <is>
          <t>1007</t>
        </is>
      </c>
      <c r="E917" s="20" t="inlineStr">
        <is>
          <t>FOXCONN</t>
        </is>
      </c>
      <c r="F917" s="21" t="inlineStr">
        <is>
          <t>1999-06-12</t>
        </is>
      </c>
      <c r="G917" s="20" t="inlineStr">
        <is>
          <t>OFF</t>
        </is>
      </c>
      <c r="H917" s="21" t="inlineStr">
        <is>
          <t>2022-06-27</t>
        </is>
      </c>
      <c r="I917" s="21" t="inlineStr">
        <is>
          <t>2022-12-20</t>
        </is>
      </c>
      <c r="J917" s="20" t="inlineStr"/>
      <c r="K917" s="20" t="inlineStr">
        <is>
          <t>Công nhân</t>
        </is>
      </c>
      <c r="L917" s="20" t="inlineStr">
        <is>
          <t>Công nhân</t>
        </is>
      </c>
      <c r="M917" s="20" t="inlineStr"/>
      <c r="N917" s="20" t="inlineStr">
        <is>
          <t>LC1</t>
        </is>
      </c>
      <c r="O917" s="20" t="inlineStr">
        <is>
          <t>M-GROSS</t>
        </is>
      </c>
      <c r="P917" s="20" t="inlineStr"/>
      <c r="Q917" s="20" t="inlineStr">
        <is>
          <t>1</t>
        </is>
      </c>
      <c r="R917" s="22" t="n">
        <v>0</v>
      </c>
      <c r="S917" s="22" t="n">
        <v>4500000</v>
      </c>
      <c r="T917" s="22" t="n">
        <v>4500000</v>
      </c>
      <c r="U917" s="20" t="n">
        <v>0</v>
      </c>
      <c r="V917" s="20" t="n">
        <v>0</v>
      </c>
      <c r="W917" s="20" t="n">
        <v>0</v>
      </c>
      <c r="X917" s="22" t="n">
        <v>0</v>
      </c>
      <c r="Y917" s="22" t="n">
        <v>0</v>
      </c>
      <c r="Z917" s="22" t="n">
        <v>550000</v>
      </c>
      <c r="AA917" s="22" t="n">
        <v>0</v>
      </c>
      <c r="AB917" s="22" t="n">
        <v>0</v>
      </c>
      <c r="AC917" s="20" t="inlineStr"/>
      <c r="AD917" s="20" t="inlineStr"/>
      <c r="AE917" s="20" t="inlineStr"/>
      <c r="AF917" s="20" t="inlineStr"/>
      <c r="AG917" s="20" t="inlineStr"/>
      <c r="AH917" s="20" t="inlineStr">
        <is>
          <t>187786493</t>
        </is>
      </c>
      <c r="AI917" s="20" t="inlineStr">
        <is>
          <t>33.333333333333336%</t>
        </is>
      </c>
      <c r="AJ917" s="20" t="inlineStr">
        <is>
          <t>137197-01-1007/K1225/270622</t>
        </is>
      </c>
      <c r="AK917" s="20" t="inlineStr">
        <is>
          <t>Hợp đồng lao động Xác định thời hạn</t>
        </is>
      </c>
      <c r="AL917" s="20" t="inlineStr">
        <is>
          <t>2022-09-25</t>
        </is>
      </c>
    </row>
    <row r="918">
      <c r="A918" s="20" t="inlineStr">
        <is>
          <t>149015</t>
        </is>
      </c>
      <c r="B918" s="20" t="inlineStr">
        <is>
          <t>Vàng Thị Chính</t>
        </is>
      </c>
      <c r="C918" s="20" t="inlineStr">
        <is>
          <t>149015-01</t>
        </is>
      </c>
      <c r="D918" s="20" t="inlineStr">
        <is>
          <t>1007</t>
        </is>
      </c>
      <c r="E918" s="20" t="inlineStr">
        <is>
          <t>FOXCONN</t>
        </is>
      </c>
      <c r="F918" s="21" t="inlineStr">
        <is>
          <t>2002-11-20</t>
        </is>
      </c>
      <c r="G918" s="20" t="inlineStr">
        <is>
          <t>OFF</t>
        </is>
      </c>
      <c r="H918" s="21" t="inlineStr">
        <is>
          <t>2022-03-09</t>
        </is>
      </c>
      <c r="I918" s="21" t="inlineStr">
        <is>
          <t>2022-08-24</t>
        </is>
      </c>
      <c r="J918" s="20" t="inlineStr"/>
      <c r="K918" s="20" t="inlineStr">
        <is>
          <t>Công nhân</t>
        </is>
      </c>
      <c r="L918" s="20" t="inlineStr">
        <is>
          <t>Công nhân</t>
        </is>
      </c>
      <c r="M918" s="20" t="inlineStr"/>
      <c r="N918" s="20" t="inlineStr">
        <is>
          <t>LC9</t>
        </is>
      </c>
      <c r="O918" s="20" t="inlineStr">
        <is>
          <t>M-GROSS</t>
        </is>
      </c>
      <c r="P918" s="20" t="inlineStr"/>
      <c r="Q918" s="20" t="inlineStr">
        <is>
          <t>0</t>
        </is>
      </c>
      <c r="R918" s="22" t="n">
        <v>0</v>
      </c>
      <c r="S918" s="22" t="n">
        <v>4500000</v>
      </c>
      <c r="T918" s="22" t="n">
        <v>4500000</v>
      </c>
      <c r="U918" s="20" t="n">
        <v>0</v>
      </c>
      <c r="V918" s="20" t="n">
        <v>0</v>
      </c>
      <c r="W918" s="20" t="n">
        <v>0</v>
      </c>
      <c r="X918" s="22" t="n">
        <v>0</v>
      </c>
      <c r="Y918" s="22" t="n">
        <v>0</v>
      </c>
      <c r="Z918" s="22" t="n">
        <v>550000</v>
      </c>
      <c r="AA918" s="22" t="n">
        <v>0</v>
      </c>
      <c r="AB918" s="22" t="n">
        <v>0</v>
      </c>
      <c r="AC918" s="20" t="inlineStr">
        <is>
          <t>VANG THI CHINH</t>
        </is>
      </c>
      <c r="AD918" s="20" t="inlineStr">
        <is>
          <t>03401019070489</t>
        </is>
      </c>
      <c r="AE918" s="20" t="inlineStr">
        <is>
          <t>Ngân hàng Thương mại Cổ phần Hàng hải Việt Nam</t>
        </is>
      </c>
      <c r="AF918" s="20" t="inlineStr">
        <is>
          <t>MSB</t>
        </is>
      </c>
      <c r="AG918" s="20" t="inlineStr"/>
      <c r="AH918" s="20" t="inlineStr">
        <is>
          <t>073583990</t>
        </is>
      </c>
      <c r="AI918" s="20" t="inlineStr">
        <is>
          <t>35.714285714285715%</t>
        </is>
      </c>
      <c r="AJ918" s="20" t="inlineStr">
        <is>
          <t>149015-03-1007/K1225/130622</t>
        </is>
      </c>
      <c r="AK918" s="20" t="inlineStr">
        <is>
          <t>Hợp đồng không xác định thời hạn</t>
        </is>
      </c>
      <c r="AL918" s="20" t="inlineStr">
        <is>
          <t>Không xác định</t>
        </is>
      </c>
    </row>
    <row r="919">
      <c r="A919" s="20" t="inlineStr">
        <is>
          <t>149071</t>
        </is>
      </c>
      <c r="B919" s="20" t="inlineStr">
        <is>
          <t>Quách Văn Nam</t>
        </is>
      </c>
      <c r="C919" s="20" t="inlineStr">
        <is>
          <t>149071-01</t>
        </is>
      </c>
      <c r="D919" s="20" t="inlineStr">
        <is>
          <t>1007</t>
        </is>
      </c>
      <c r="E919" s="20" t="inlineStr">
        <is>
          <t>FOXCONN</t>
        </is>
      </c>
      <c r="F919" s="21" t="inlineStr">
        <is>
          <t>1998-04-05</t>
        </is>
      </c>
      <c r="G919" s="20" t="inlineStr">
        <is>
          <t>OFF</t>
        </is>
      </c>
      <c r="H919" s="21" t="inlineStr">
        <is>
          <t>2022-03-10</t>
        </is>
      </c>
      <c r="I919" s="21" t="inlineStr">
        <is>
          <t>2022-07-14</t>
        </is>
      </c>
      <c r="J919" s="20" t="inlineStr"/>
      <c r="K919" s="20" t="inlineStr">
        <is>
          <t>Công nhân</t>
        </is>
      </c>
      <c r="L919" s="20" t="inlineStr">
        <is>
          <t>Công nhân</t>
        </is>
      </c>
      <c r="M919" s="20" t="inlineStr"/>
      <c r="N919" s="20" t="inlineStr">
        <is>
          <t>LC9</t>
        </is>
      </c>
      <c r="O919" s="20" t="inlineStr">
        <is>
          <t>M-GROSS</t>
        </is>
      </c>
      <c r="P919" s="20" t="inlineStr"/>
      <c r="Q919" s="20" t="inlineStr">
        <is>
          <t>0</t>
        </is>
      </c>
      <c r="R919" s="22" t="n">
        <v>0</v>
      </c>
      <c r="S919" s="22" t="n">
        <v>4500000</v>
      </c>
      <c r="T919" s="22" t="n">
        <v>4500000</v>
      </c>
      <c r="U919" s="20" t="n">
        <v>0</v>
      </c>
      <c r="V919" s="20" t="n">
        <v>0</v>
      </c>
      <c r="W919" s="20" t="n">
        <v>0</v>
      </c>
      <c r="X919" s="22" t="n">
        <v>0</v>
      </c>
      <c r="Y919" s="22" t="n">
        <v>0</v>
      </c>
      <c r="Z919" s="22" t="n">
        <v>550000</v>
      </c>
      <c r="AA919" s="22" t="n">
        <v>0</v>
      </c>
      <c r="AB919" s="22" t="n">
        <v>0</v>
      </c>
      <c r="AC919" s="20" t="inlineStr"/>
      <c r="AD919" s="20" t="inlineStr"/>
      <c r="AE919" s="20" t="inlineStr"/>
      <c r="AF919" s="20" t="inlineStr"/>
      <c r="AG919" s="20" t="inlineStr"/>
      <c r="AH919" s="20" t="inlineStr">
        <is>
          <t>174885023</t>
        </is>
      </c>
      <c r="AI919" s="20" t="inlineStr">
        <is>
          <t>14.285714285714286%</t>
        </is>
      </c>
      <c r="AJ919" s="20" t="inlineStr">
        <is>
          <t>149071-03-1007/K1225/130622</t>
        </is>
      </c>
      <c r="AK919" s="20" t="inlineStr">
        <is>
          <t>Hợp đồng không xác định thời hạn</t>
        </is>
      </c>
      <c r="AL919" s="20" t="inlineStr">
        <is>
          <t>Không xác định</t>
        </is>
      </c>
    </row>
    <row r="920">
      <c r="A920" s="20" t="inlineStr">
        <is>
          <t>148868</t>
        </is>
      </c>
      <c r="B920" s="20" t="inlineStr">
        <is>
          <t>Nguyễn Quang Tú</t>
        </is>
      </c>
      <c r="C920" s="20" t="inlineStr">
        <is>
          <t>148868-01</t>
        </is>
      </c>
      <c r="D920" s="20" t="inlineStr">
        <is>
          <t>1007</t>
        </is>
      </c>
      <c r="E920" s="20" t="inlineStr">
        <is>
          <t>FOXCONN</t>
        </is>
      </c>
      <c r="F920" s="21" t="inlineStr">
        <is>
          <t>2003-08-22</t>
        </is>
      </c>
      <c r="G920" s="20" t="inlineStr">
        <is>
          <t>OLD</t>
        </is>
      </c>
      <c r="H920" s="21" t="inlineStr">
        <is>
          <t>2022-03-06</t>
        </is>
      </c>
      <c r="I920" s="21" t="inlineStr"/>
      <c r="J920" s="20" t="inlineStr"/>
      <c r="K920" s="20" t="inlineStr">
        <is>
          <t>Công nhân</t>
        </is>
      </c>
      <c r="L920" s="20" t="inlineStr">
        <is>
          <t>Công nhân</t>
        </is>
      </c>
      <c r="M920" s="20" t="inlineStr"/>
      <c r="N920" s="20" t="inlineStr">
        <is>
          <t>LC9</t>
        </is>
      </c>
      <c r="O920" s="20" t="inlineStr">
        <is>
          <t>M-GROSS</t>
        </is>
      </c>
      <c r="P920" s="20" t="inlineStr"/>
      <c r="Q920" s="20" t="inlineStr">
        <is>
          <t>0</t>
        </is>
      </c>
      <c r="R920" s="22" t="n">
        <v>0</v>
      </c>
      <c r="S920" s="22" t="n">
        <v>4500000</v>
      </c>
      <c r="T920" s="22" t="n">
        <v>4500000</v>
      </c>
      <c r="U920" s="20" t="n">
        <v>0</v>
      </c>
      <c r="V920" s="20" t="n">
        <v>0</v>
      </c>
      <c r="W920" s="20" t="n">
        <v>0</v>
      </c>
      <c r="X920" s="22" t="n">
        <v>0</v>
      </c>
      <c r="Y920" s="22" t="n">
        <v>0</v>
      </c>
      <c r="Z920" s="22" t="n">
        <v>550000</v>
      </c>
      <c r="AA920" s="22" t="n">
        <v>0</v>
      </c>
      <c r="AB920" s="22" t="n">
        <v>0</v>
      </c>
      <c r="AC920" s="20" t="inlineStr">
        <is>
          <t>NGUYEN QUANG TU</t>
        </is>
      </c>
      <c r="AD920" s="20" t="inlineStr">
        <is>
          <t>03401019069791</t>
        </is>
      </c>
      <c r="AE920" s="20" t="inlineStr">
        <is>
          <t>Ngân hàng Thương mại Cổ phần Hàng hải Việt Nam</t>
        </is>
      </c>
      <c r="AF920" s="20" t="inlineStr">
        <is>
          <t>MSB</t>
        </is>
      </c>
      <c r="AG920" s="20" t="inlineStr"/>
      <c r="AH920" s="20" t="inlineStr">
        <is>
          <t>008203004645</t>
        </is>
      </c>
      <c r="AI920" s="20" t="inlineStr">
        <is>
          <t>50.0%</t>
        </is>
      </c>
      <c r="AJ920" s="20" t="inlineStr">
        <is>
          <t>148868-03-1007/K1225/060622</t>
        </is>
      </c>
      <c r="AK920" s="20" t="inlineStr">
        <is>
          <t>Hợp đồng không xác định thời hạn</t>
        </is>
      </c>
      <c r="AL920" s="20" t="inlineStr">
        <is>
          <t>Không xác định</t>
        </is>
      </c>
    </row>
    <row r="921">
      <c r="A921" s="20" t="inlineStr">
        <is>
          <t>148906</t>
        </is>
      </c>
      <c r="B921" s="20" t="inlineStr">
        <is>
          <t>Cao Văn Khánh</t>
        </is>
      </c>
      <c r="C921" s="20" t="inlineStr">
        <is>
          <t>148906-01</t>
        </is>
      </c>
      <c r="D921" s="20" t="inlineStr">
        <is>
          <t>1007</t>
        </is>
      </c>
      <c r="E921" s="20" t="inlineStr">
        <is>
          <t>FOXCONN</t>
        </is>
      </c>
      <c r="F921" s="21" t="inlineStr">
        <is>
          <t>2003-09-02</t>
        </is>
      </c>
      <c r="G921" s="20" t="inlineStr">
        <is>
          <t>OLD</t>
        </is>
      </c>
      <c r="H921" s="21" t="inlineStr">
        <is>
          <t>2022-03-08</t>
        </is>
      </c>
      <c r="I921" s="21" t="inlineStr"/>
      <c r="J921" s="20" t="inlineStr"/>
      <c r="K921" s="20" t="inlineStr">
        <is>
          <t>Công nhân</t>
        </is>
      </c>
      <c r="L921" s="20" t="inlineStr">
        <is>
          <t>Công nhân</t>
        </is>
      </c>
      <c r="M921" s="20" t="inlineStr"/>
      <c r="N921" s="20" t="inlineStr">
        <is>
          <t>LC9</t>
        </is>
      </c>
      <c r="O921" s="20" t="inlineStr">
        <is>
          <t>M-GROSS</t>
        </is>
      </c>
      <c r="P921" s="20" t="inlineStr"/>
      <c r="Q921" s="20" t="inlineStr">
        <is>
          <t>0</t>
        </is>
      </c>
      <c r="R921" s="22" t="n">
        <v>0</v>
      </c>
      <c r="S921" s="22" t="n">
        <v>4500000</v>
      </c>
      <c r="T921" s="22" t="n">
        <v>4500000</v>
      </c>
      <c r="U921" s="20" t="n">
        <v>0</v>
      </c>
      <c r="V921" s="20" t="n">
        <v>0</v>
      </c>
      <c r="W921" s="20" t="n">
        <v>0</v>
      </c>
      <c r="X921" s="22" t="n">
        <v>0</v>
      </c>
      <c r="Y921" s="22" t="n">
        <v>0</v>
      </c>
      <c r="Z921" s="22" t="n">
        <v>550000</v>
      </c>
      <c r="AA921" s="22" t="n">
        <v>0</v>
      </c>
      <c r="AB921" s="22" t="n">
        <v>0</v>
      </c>
      <c r="AC921" s="20" t="inlineStr">
        <is>
          <t>CAO VAN KHANH</t>
        </is>
      </c>
      <c r="AD921" s="20" t="inlineStr">
        <is>
          <t>03401019069915</t>
        </is>
      </c>
      <c r="AE921" s="20" t="inlineStr">
        <is>
          <t>Ngân hàng Thương mại Cổ phần Hàng hải Việt Nam</t>
        </is>
      </c>
      <c r="AF921" s="20" t="inlineStr">
        <is>
          <t>MSB</t>
        </is>
      </c>
      <c r="AG921" s="20" t="inlineStr">
        <is>
          <t>MARITIMEBANK CN NINH HIEP HA NOI</t>
        </is>
      </c>
      <c r="AH921" s="20" t="inlineStr">
        <is>
          <t>038203009657</t>
        </is>
      </c>
      <c r="AI921" s="20" t="inlineStr">
        <is>
          <t>57.142857142857146%</t>
        </is>
      </c>
      <c r="AJ921" s="20" t="inlineStr">
        <is>
          <t>148906-03-1007/K1225/060622</t>
        </is>
      </c>
      <c r="AK921" s="20" t="inlineStr">
        <is>
          <t>Hợp đồng không xác định thời hạn</t>
        </is>
      </c>
      <c r="AL921" s="20" t="inlineStr">
        <is>
          <t>Không xác định</t>
        </is>
      </c>
    </row>
    <row r="922">
      <c r="A922" s="20" t="inlineStr">
        <is>
          <t>153611</t>
        </is>
      </c>
      <c r="B922" s="20" t="inlineStr">
        <is>
          <t>Hồ Văn Nghiên</t>
        </is>
      </c>
      <c r="C922" s="20" t="inlineStr">
        <is>
          <t>153611-01</t>
        </is>
      </c>
      <c r="D922" s="20" t="inlineStr">
        <is>
          <t>1007</t>
        </is>
      </c>
      <c r="E922" s="20" t="inlineStr">
        <is>
          <t>FOXCONN</t>
        </is>
      </c>
      <c r="F922" s="21" t="inlineStr">
        <is>
          <t>1998-02-12</t>
        </is>
      </c>
      <c r="G922" s="20" t="inlineStr">
        <is>
          <t>OFF</t>
        </is>
      </c>
      <c r="H922" s="21" t="inlineStr">
        <is>
          <t>2022-03-08</t>
        </is>
      </c>
      <c r="I922" s="21" t="inlineStr">
        <is>
          <t>2022-08-19</t>
        </is>
      </c>
      <c r="J922" s="20" t="inlineStr"/>
      <c r="K922" s="20" t="inlineStr">
        <is>
          <t>Công nhân</t>
        </is>
      </c>
      <c r="L922" s="20" t="inlineStr">
        <is>
          <t>Công nhân</t>
        </is>
      </c>
      <c r="M922" s="20" t="inlineStr"/>
      <c r="N922" s="20" t="inlineStr">
        <is>
          <t>LC1</t>
        </is>
      </c>
      <c r="O922" s="20" t="inlineStr">
        <is>
          <t>M-GROSS</t>
        </is>
      </c>
      <c r="P922" s="20" t="inlineStr"/>
      <c r="Q922" s="20" t="inlineStr">
        <is>
          <t>0</t>
        </is>
      </c>
      <c r="R922" s="22" t="n">
        <v>0</v>
      </c>
      <c r="S922" s="22" t="n">
        <v>4500000</v>
      </c>
      <c r="T922" s="22" t="n">
        <v>4500000</v>
      </c>
      <c r="U922" s="20" t="n">
        <v>0</v>
      </c>
      <c r="V922" s="20" t="n">
        <v>0</v>
      </c>
      <c r="W922" s="20" t="n">
        <v>0</v>
      </c>
      <c r="X922" s="22" t="n">
        <v>0</v>
      </c>
      <c r="Y922" s="22" t="n">
        <v>0</v>
      </c>
      <c r="Z922" s="22" t="n">
        <v>550000</v>
      </c>
      <c r="AA922" s="22" t="n">
        <v>0</v>
      </c>
      <c r="AB922" s="22" t="n">
        <v>0</v>
      </c>
      <c r="AC922" s="20" t="inlineStr"/>
      <c r="AD922" s="20" t="inlineStr"/>
      <c r="AE922" s="20" t="inlineStr"/>
      <c r="AF922" s="20" t="inlineStr"/>
      <c r="AG922" s="20" t="inlineStr"/>
      <c r="AH922" s="20" t="inlineStr">
        <is>
          <t>045098006405</t>
        </is>
      </c>
      <c r="AI922" s="20" t="inlineStr">
        <is>
          <t>66.66666666666667%</t>
        </is>
      </c>
      <c r="AJ922" s="20" t="inlineStr">
        <is>
          <t>153611-01-1007/K1225/080322</t>
        </is>
      </c>
      <c r="AK922" s="20" t="inlineStr">
        <is>
          <t>Hợp đồng lao động Xác định thời hạn</t>
        </is>
      </c>
      <c r="AL922" s="20" t="inlineStr">
        <is>
          <t>2022-12-31</t>
        </is>
      </c>
    </row>
    <row r="923">
      <c r="A923" s="20" t="inlineStr">
        <is>
          <t>153610</t>
        </is>
      </c>
      <c r="B923" s="20" t="inlineStr">
        <is>
          <t>Lường Văn Tuấn</t>
        </is>
      </c>
      <c r="C923" s="20" t="inlineStr">
        <is>
          <t>153610-01</t>
        </is>
      </c>
      <c r="D923" s="20" t="inlineStr">
        <is>
          <t>1007</t>
        </is>
      </c>
      <c r="E923" s="20" t="inlineStr">
        <is>
          <t>FOXCONN</t>
        </is>
      </c>
      <c r="F923" s="21" t="inlineStr">
        <is>
          <t>2004-07-17</t>
        </is>
      </c>
      <c r="G923" s="20" t="inlineStr">
        <is>
          <t>OFF</t>
        </is>
      </c>
      <c r="H923" s="21" t="inlineStr">
        <is>
          <t>2022-03-08</t>
        </is>
      </c>
      <c r="I923" s="21" t="inlineStr">
        <is>
          <t>2022-10-31</t>
        </is>
      </c>
      <c r="J923" s="20" t="inlineStr"/>
      <c r="K923" s="20" t="inlineStr">
        <is>
          <t>Công nhân</t>
        </is>
      </c>
      <c r="L923" s="20" t="inlineStr">
        <is>
          <t>Công nhân</t>
        </is>
      </c>
      <c r="M923" s="20" t="inlineStr"/>
      <c r="N923" s="20" t="inlineStr">
        <is>
          <t>LC1</t>
        </is>
      </c>
      <c r="O923" s="20" t="inlineStr">
        <is>
          <t>M-GROSS</t>
        </is>
      </c>
      <c r="P923" s="20" t="inlineStr"/>
      <c r="Q923" s="20" t="inlineStr">
        <is>
          <t>0</t>
        </is>
      </c>
      <c r="R923" s="22" t="n">
        <v>0</v>
      </c>
      <c r="S923" s="22" t="n">
        <v>4500000</v>
      </c>
      <c r="T923" s="22" t="n">
        <v>4500000</v>
      </c>
      <c r="U923" s="20" t="n">
        <v>0</v>
      </c>
      <c r="V923" s="20" t="n">
        <v>0</v>
      </c>
      <c r="W923" s="20" t="n">
        <v>0</v>
      </c>
      <c r="X923" s="22" t="n">
        <v>0</v>
      </c>
      <c r="Y923" s="22" t="n">
        <v>0</v>
      </c>
      <c r="Z923" s="22" t="n">
        <v>550000</v>
      </c>
      <c r="AA923" s="22" t="n">
        <v>0</v>
      </c>
      <c r="AB923" s="22" t="n">
        <v>0</v>
      </c>
      <c r="AC923" s="20" t="inlineStr"/>
      <c r="AD923" s="20" t="inlineStr"/>
      <c r="AE923" s="20" t="inlineStr"/>
      <c r="AF923" s="20" t="inlineStr"/>
      <c r="AG923" s="20" t="inlineStr"/>
      <c r="AH923" s="20" t="inlineStr">
        <is>
          <t>017204008410</t>
        </is>
      </c>
      <c r="AI923" s="20" t="inlineStr">
        <is>
          <t>55.55555555555556%</t>
        </is>
      </c>
      <c r="AJ923" s="20" t="inlineStr">
        <is>
          <t>153610-01-1007/K1225/080322</t>
        </is>
      </c>
      <c r="AK923" s="20" t="inlineStr">
        <is>
          <t>Hợp đồng lao động Xác định thời hạn</t>
        </is>
      </c>
      <c r="AL923" s="20" t="inlineStr">
        <is>
          <t>2022-12-31</t>
        </is>
      </c>
    </row>
    <row r="924">
      <c r="A924" s="20" t="inlineStr">
        <is>
          <t>143380</t>
        </is>
      </c>
      <c r="B924" s="20" t="inlineStr">
        <is>
          <t>Trần Văn Thái</t>
        </is>
      </c>
      <c r="C924" s="20" t="inlineStr">
        <is>
          <t>143380-01</t>
        </is>
      </c>
      <c r="D924" s="20" t="inlineStr">
        <is>
          <t>1007</t>
        </is>
      </c>
      <c r="E924" s="20" t="inlineStr">
        <is>
          <t>FOXCONN</t>
        </is>
      </c>
      <c r="F924" s="21" t="inlineStr">
        <is>
          <t>1995-07-01</t>
        </is>
      </c>
      <c r="G924" s="20" t="inlineStr">
        <is>
          <t>OFF</t>
        </is>
      </c>
      <c r="H924" s="21" t="inlineStr">
        <is>
          <t>2021-08-14</t>
        </is>
      </c>
      <c r="I924" s="21" t="inlineStr">
        <is>
          <t>2022-11-12</t>
        </is>
      </c>
      <c r="J924" s="20" t="inlineStr"/>
      <c r="K924" s="20" t="inlineStr">
        <is>
          <t>Công nhân</t>
        </is>
      </c>
      <c r="L924" s="20" t="inlineStr">
        <is>
          <t>Công nhân</t>
        </is>
      </c>
      <c r="M924" s="20" t="inlineStr"/>
      <c r="N924" s="20" t="inlineStr">
        <is>
          <t>LC13</t>
        </is>
      </c>
      <c r="O924" s="20" t="inlineStr">
        <is>
          <t>M-GROSS</t>
        </is>
      </c>
      <c r="P924" s="20" t="inlineStr"/>
      <c r="Q924" s="20" t="inlineStr">
        <is>
          <t>0</t>
        </is>
      </c>
      <c r="R924" s="22" t="n">
        <v>0</v>
      </c>
      <c r="S924" s="22" t="n">
        <v>4500000</v>
      </c>
      <c r="T924" s="22" t="n">
        <v>4500000</v>
      </c>
      <c r="U924" s="20" t="n">
        <v>0</v>
      </c>
      <c r="V924" s="20" t="n">
        <v>0</v>
      </c>
      <c r="W924" s="20" t="n">
        <v>0</v>
      </c>
      <c r="X924" s="22" t="n">
        <v>0</v>
      </c>
      <c r="Y924" s="22" t="n">
        <v>0</v>
      </c>
      <c r="Z924" s="22" t="n">
        <v>550000</v>
      </c>
      <c r="AA924" s="22" t="n">
        <v>0</v>
      </c>
      <c r="AB924" s="22" t="n">
        <v>0</v>
      </c>
      <c r="AC924" s="20" t="inlineStr">
        <is>
          <t>TRAN VAN THAI</t>
        </is>
      </c>
      <c r="AD924" s="20" t="inlineStr">
        <is>
          <t>03401010749184</t>
        </is>
      </c>
      <c r="AE924" s="20" t="inlineStr">
        <is>
          <t>Ngân hàng Thương mại Cổ phần Hàng hải Việt Nam</t>
        </is>
      </c>
      <c r="AF924" s="20" t="inlineStr">
        <is>
          <t>MSB</t>
        </is>
      </c>
      <c r="AG924" s="20" t="inlineStr">
        <is>
          <t>MARITIMEBANK CN NINH HIEP HA NOI</t>
        </is>
      </c>
      <c r="AH924" s="20" t="inlineStr">
        <is>
          <t>125602203</t>
        </is>
      </c>
      <c r="AI924" s="20" t="inlineStr">
        <is>
          <t>13.333333333333334%</t>
        </is>
      </c>
      <c r="AJ924" s="20" t="inlineStr">
        <is>
          <t>143380-02-1007/K1225/210222</t>
        </is>
      </c>
      <c r="AK924" s="20" t="inlineStr">
        <is>
          <t>Hợp đồng xác định thời hạn (bao gồm thử việc)</t>
        </is>
      </c>
      <c r="AL924" s="20" t="inlineStr">
        <is>
          <t>Không xác định</t>
        </is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2.5"/>
  <sheetData/>
  <pageMargins bottom="0.75" footer="0.3" header="0.3" left="0.7" right="0.7" top="0.7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30"/>
  <sheetViews>
    <sheetView workbookViewId="0">
      <selection activeCell="A1" sqref="A1"/>
    </sheetView>
  </sheetViews>
  <sheetFormatPr baseColWidth="8" defaultRowHeight="12.5"/>
  <cols>
    <col customWidth="1" max="1" min="1" width="50"/>
    <col customWidth="1" max="2" min="2" width="9"/>
    <col customWidth="1" max="3" min="3" width="15"/>
    <col customWidth="1" max="4" min="4" width="15"/>
    <col customWidth="1" max="5" min="5" width="10"/>
    <col customWidth="1" max="6" min="6" width="10"/>
  </cols>
  <sheetData>
    <row customHeight="1" ht="25" r="1">
      <c r="A1" s="23" t="inlineStr">
        <is>
          <t>THAM SỐ CHUNG</t>
        </is>
      </c>
      <c r="F1" s="23" t="inlineStr">
        <is>
          <t>MỨC LƯƠNG TỐI THIỂU VÙNG</t>
        </is>
      </c>
    </row>
    <row r="2">
      <c r="A2" s="24" t="inlineStr">
        <is>
          <t>Tham số</t>
        </is>
      </c>
      <c r="B2" s="24" t="inlineStr">
        <is>
          <t>Mã</t>
        </is>
      </c>
      <c r="C2" s="24" t="inlineStr">
        <is>
          <t>Giá trị</t>
        </is>
      </c>
      <c r="D2" s="24" t="inlineStr">
        <is>
          <t>Áp dụng từ ngày</t>
        </is>
      </c>
      <c r="F2" s="24" t="inlineStr">
        <is>
          <t>Vùng</t>
        </is>
      </c>
      <c r="G2" s="24" t="inlineStr">
        <is>
          <t>Mức</t>
        </is>
      </c>
      <c r="H2" s="24" t="inlineStr">
        <is>
          <t>Mức qua đào tạo</t>
        </is>
      </c>
      <c r="I2" s="24" t="inlineStr">
        <is>
          <t>Áp dụng từ ngày</t>
        </is>
      </c>
    </row>
    <row r="3">
      <c r="A3" s="20" t="inlineStr">
        <is>
          <t>Mức lương cơ sở (Lương tối thiểu chung) (VND)</t>
        </is>
      </c>
      <c r="B3" s="20" t="inlineStr">
        <is>
          <t>R101</t>
        </is>
      </c>
      <c r="C3" s="22" t="n">
        <v>1490000</v>
      </c>
      <c r="D3" s="21" t="inlineStr">
        <is>
          <t>2022-01-01</t>
        </is>
      </c>
    </row>
    <row r="4">
      <c r="A4" s="20" t="inlineStr">
        <is>
          <t>Tỉ lệ làm việc ban đêm (%)</t>
        </is>
      </c>
      <c r="B4" s="20" t="inlineStr">
        <is>
          <t>R102</t>
        </is>
      </c>
      <c r="C4" s="22" t="n">
        <v>0.3</v>
      </c>
      <c r="D4" s="21" t="inlineStr">
        <is>
          <t>2022-03-01</t>
        </is>
      </c>
    </row>
    <row r="5">
      <c r="A5" s="20" t="inlineStr">
        <is>
          <t>Tỉ lệ đoàn phí (EE) (%)</t>
        </is>
      </c>
      <c r="B5" s="20" t="inlineStr">
        <is>
          <t>R201</t>
        </is>
      </c>
      <c r="C5" s="22" t="n">
        <v>1</v>
      </c>
      <c r="D5" s="21" t="inlineStr">
        <is>
          <t>2022-01-01</t>
        </is>
      </c>
    </row>
    <row r="6">
      <c r="A6" s="20" t="inlineStr">
        <is>
          <t>Tỉ lệ đoàn phí (ER) (%)</t>
        </is>
      </c>
      <c r="B6" s="20" t="inlineStr">
        <is>
          <t>R202</t>
        </is>
      </c>
      <c r="C6" s="22" t="n">
        <v>2</v>
      </c>
      <c r="D6" s="21" t="inlineStr">
        <is>
          <t>2022-01-01</t>
        </is>
      </c>
    </row>
    <row r="7">
      <c r="A7" s="20" t="inlineStr">
        <is>
          <t>Tỉ lệ làm thêm giờ Ngày thường (%)</t>
        </is>
      </c>
      <c r="B7" s="20" t="inlineStr">
        <is>
          <t>R301</t>
        </is>
      </c>
      <c r="C7" s="22" t="n">
        <v>1.5</v>
      </c>
      <c r="D7" s="21" t="inlineStr">
        <is>
          <t>2022-01-01</t>
        </is>
      </c>
    </row>
    <row r="8">
      <c r="A8" s="20" t="inlineStr">
        <is>
          <t>Tỉ lệ làm thêm giờ Ngày nghỉ (%)</t>
        </is>
      </c>
      <c r="B8" s="20" t="inlineStr">
        <is>
          <t>R302</t>
        </is>
      </c>
      <c r="C8" s="22" t="n">
        <v>2</v>
      </c>
      <c r="D8" s="21" t="inlineStr">
        <is>
          <t>2022-01-01</t>
        </is>
      </c>
    </row>
    <row r="9">
      <c r="A9" s="20" t="inlineStr">
        <is>
          <t>Tỉ lệ làm thêm giờ Ngày lễ (%)</t>
        </is>
      </c>
      <c r="B9" s="20" t="inlineStr">
        <is>
          <t>R303</t>
        </is>
      </c>
      <c r="C9" s="22" t="n">
        <v>3</v>
      </c>
      <c r="D9" s="21" t="inlineStr">
        <is>
          <t>2022-01-01</t>
        </is>
      </c>
    </row>
    <row r="10">
      <c r="A10" s="20" t="inlineStr">
        <is>
          <t>Tỉ lệ làm thêm giờ ban đêm Ngày thường (%)</t>
        </is>
      </c>
      <c r="B10" s="20" t="inlineStr">
        <is>
          <t>R311</t>
        </is>
      </c>
      <c r="C10" s="22" t="n">
        <v>2.1</v>
      </c>
      <c r="D10" s="21" t="inlineStr">
        <is>
          <t>2022-01-01</t>
        </is>
      </c>
    </row>
    <row r="11">
      <c r="A11" s="20" t="inlineStr">
        <is>
          <t>Tỉ lệ làm thêm giờ ban đêm Ngày nghỉ (%)</t>
        </is>
      </c>
      <c r="B11" s="20" t="inlineStr">
        <is>
          <t>R312</t>
        </is>
      </c>
      <c r="C11" s="22" t="n">
        <v>2.7</v>
      </c>
      <c r="D11" s="21" t="inlineStr">
        <is>
          <t>2022-01-01</t>
        </is>
      </c>
    </row>
    <row r="12">
      <c r="A12" s="20" t="inlineStr">
        <is>
          <t>Tỉ lệ làm thêm giờ ban đêm Ngày lễ (%)</t>
        </is>
      </c>
      <c r="B12" s="20" t="inlineStr">
        <is>
          <t>R313</t>
        </is>
      </c>
      <c r="C12" s="22" t="n">
        <v>3.9</v>
      </c>
      <c r="D12" s="21" t="inlineStr">
        <is>
          <t>2022-01-01</t>
        </is>
      </c>
    </row>
    <row r="13">
      <c r="A13" s="20" t="inlineStr">
        <is>
          <t>Mức cơm trưa (VND)</t>
        </is>
      </c>
      <c r="B13" s="20" t="inlineStr">
        <is>
          <t>R501</t>
        </is>
      </c>
      <c r="C13" s="22" t="n">
        <v>730000</v>
      </c>
      <c r="D13" s="21" t="inlineStr">
        <is>
          <t>2022-01-01</t>
        </is>
      </c>
    </row>
    <row r="14">
      <c r="A14" s="20" t="inlineStr">
        <is>
          <t xml:space="preserve">Mức tỉ lệ tiền thuê nhà (%) </t>
        </is>
      </c>
      <c r="B14" s="20" t="inlineStr">
        <is>
          <t>R502</t>
        </is>
      </c>
      <c r="C14" s="22" t="n">
        <v>15</v>
      </c>
      <c r="D14" s="21" t="inlineStr">
        <is>
          <t>2022-03-01</t>
        </is>
      </c>
    </row>
    <row r="15">
      <c r="A15" s="20" t="inlineStr">
        <is>
          <t>Mức trang phục (VND)</t>
        </is>
      </c>
      <c r="B15" s="20" t="inlineStr">
        <is>
          <t>R503</t>
        </is>
      </c>
      <c r="C15" s="22" t="n">
        <v>5000000</v>
      </c>
      <c r="D15" s="21" t="inlineStr">
        <is>
          <t>2022-03-01</t>
        </is>
      </c>
    </row>
    <row r="16">
      <c r="A16" s="20" t="inlineStr">
        <is>
          <t>Mức giảm trừ NPT (VND) (tháng)</t>
        </is>
      </c>
      <c r="B16" s="20" t="inlineStr">
        <is>
          <t>R601</t>
        </is>
      </c>
      <c r="C16" s="22" t="n">
        <v>4400000</v>
      </c>
      <c r="D16" s="21" t="inlineStr">
        <is>
          <t>2022-01-01</t>
        </is>
      </c>
    </row>
    <row r="17">
      <c r="A17" s="20" t="inlineStr">
        <is>
          <t>Mức giảm trừ bản thân (VND) (tháng)</t>
        </is>
      </c>
      <c r="B17" s="20" t="inlineStr">
        <is>
          <t>R602</t>
        </is>
      </c>
      <c r="C17" s="22" t="n">
        <v>11000000</v>
      </c>
      <c r="D17" s="21" t="inlineStr">
        <is>
          <t>2022-01-01</t>
        </is>
      </c>
    </row>
    <row r="18">
      <c r="A18" s="20" t="inlineStr">
        <is>
          <t>Mức thuế Khấu trừ Cá nhân cư trú (%)</t>
        </is>
      </c>
      <c r="B18" s="20" t="inlineStr">
        <is>
          <t>R610</t>
        </is>
      </c>
      <c r="C18" s="22" t="n">
        <v>10</v>
      </c>
      <c r="D18" s="21" t="inlineStr">
        <is>
          <t>2022-03-01</t>
        </is>
      </c>
    </row>
    <row r="19">
      <c r="A19" s="20" t="inlineStr">
        <is>
          <t>Mức thuế Khấu trừ Cá nhân không cư trú (%)</t>
        </is>
      </c>
      <c r="B19" s="20" t="inlineStr">
        <is>
          <t>R620</t>
        </is>
      </c>
      <c r="C19" s="22" t="n">
        <v>20</v>
      </c>
      <c r="D19" s="21" t="inlineStr">
        <is>
          <t>2022-01-01</t>
        </is>
      </c>
    </row>
    <row r="20">
      <c r="A20" s="20" t="inlineStr">
        <is>
          <t xml:space="preserve">Số lần tính trên lương tối thiểu (lần) </t>
        </is>
      </c>
      <c r="B20" s="20" t="inlineStr">
        <is>
          <t>R700</t>
        </is>
      </c>
      <c r="C20" s="22" t="n">
        <v>20</v>
      </c>
      <c r="D20" s="21" t="inlineStr">
        <is>
          <t>2022-01-01</t>
        </is>
      </c>
    </row>
    <row r="21">
      <c r="A21" s="20" t="inlineStr">
        <is>
          <t>BHXH Hưu trí tử tuất (EE) (%)</t>
        </is>
      </c>
      <c r="B21" s="20" t="inlineStr">
        <is>
          <t>R701</t>
        </is>
      </c>
      <c r="C21" s="22" t="n">
        <v>8</v>
      </c>
      <c r="D21" s="21" t="inlineStr">
        <is>
          <t>2022-01-01</t>
        </is>
      </c>
    </row>
    <row r="22">
      <c r="A22" s="20" t="inlineStr">
        <is>
          <t>BHXH Ốm đau thai sản (EE) (%)</t>
        </is>
      </c>
      <c r="B22" s="20" t="inlineStr">
        <is>
          <t>T702</t>
        </is>
      </c>
      <c r="C22" s="22" t="inlineStr"/>
      <c r="D22" s="21" t="inlineStr">
        <is>
          <t>2022-01-01</t>
        </is>
      </c>
    </row>
    <row r="23">
      <c r="A23" s="20" t="inlineStr">
        <is>
          <t>BHXH TNLĐ BNN (EE) (%)</t>
        </is>
      </c>
      <c r="B23" s="20" t="inlineStr">
        <is>
          <t>T703</t>
        </is>
      </c>
      <c r="C23" s="22" t="n">
        <v>0.75</v>
      </c>
      <c r="D23" s="21" t="inlineStr">
        <is>
          <t>2022-01-01</t>
        </is>
      </c>
    </row>
    <row r="24">
      <c r="A24" s="20" t="inlineStr">
        <is>
          <t>Bảo hiểm Y tế (EE) (%)</t>
        </is>
      </c>
      <c r="B24" s="20" t="inlineStr">
        <is>
          <t>T704</t>
        </is>
      </c>
      <c r="C24" s="22" t="n">
        <v>1.5</v>
      </c>
      <c r="D24" s="21" t="inlineStr">
        <is>
          <t>2022-01-01</t>
        </is>
      </c>
    </row>
    <row r="25">
      <c r="A25" s="20" t="inlineStr">
        <is>
          <t>Bảo hiểm Thất nghiệp (EE) (%)</t>
        </is>
      </c>
      <c r="B25" s="20" t="inlineStr">
        <is>
          <t>T705</t>
        </is>
      </c>
      <c r="C25" s="22" t="n">
        <v>1</v>
      </c>
      <c r="D25" s="21" t="inlineStr">
        <is>
          <t>2022-01-01</t>
        </is>
      </c>
    </row>
    <row r="26">
      <c r="A26" s="20" t="inlineStr">
        <is>
          <t>BHXH Hưu trí tử tuất (ER) (%)</t>
        </is>
      </c>
      <c r="B26" s="20" t="inlineStr">
        <is>
          <t>T711</t>
        </is>
      </c>
      <c r="C26" s="22" t="n">
        <v>14</v>
      </c>
      <c r="D26" s="21" t="inlineStr">
        <is>
          <t>2022-01-01</t>
        </is>
      </c>
    </row>
    <row r="27">
      <c r="A27" s="20" t="inlineStr">
        <is>
          <t>BHXH Ốm đau thai sản(ER) (%)</t>
        </is>
      </c>
      <c r="B27" s="20" t="inlineStr">
        <is>
          <t>T712</t>
        </is>
      </c>
      <c r="C27" s="22" t="n">
        <v>3</v>
      </c>
      <c r="D27" s="21" t="inlineStr">
        <is>
          <t>2022-01-01</t>
        </is>
      </c>
    </row>
    <row r="28">
      <c r="A28" s="20" t="inlineStr">
        <is>
          <t>BHXH TNLĐ BNN (ER) (%)</t>
        </is>
      </c>
      <c r="B28" s="20" t="inlineStr">
        <is>
          <t>T713</t>
        </is>
      </c>
      <c r="C28" s="22" t="n">
        <v>0.5</v>
      </c>
      <c r="D28" s="21" t="inlineStr">
        <is>
          <t>2022-01-01</t>
        </is>
      </c>
    </row>
    <row r="29">
      <c r="A29" s="20" t="inlineStr">
        <is>
          <t>Bảo hiểm Y tế (ER) (%)</t>
        </is>
      </c>
      <c r="B29" s="20" t="inlineStr">
        <is>
          <t>T714</t>
        </is>
      </c>
      <c r="C29" s="22" t="n">
        <v>3</v>
      </c>
      <c r="D29" s="21" t="inlineStr">
        <is>
          <t>2022-01-01</t>
        </is>
      </c>
    </row>
    <row r="30">
      <c r="A30" s="20" t="inlineStr">
        <is>
          <t>Bảo hiểm Thất nghiệp (ER) (%)</t>
        </is>
      </c>
      <c r="B30" s="20" t="inlineStr">
        <is>
          <t>T715</t>
        </is>
      </c>
      <c r="C30" s="22" t="inlineStr"/>
      <c r="D30" s="21" t="inlineStr">
        <is>
          <t>2022-01-01</t>
        </is>
      </c>
    </row>
  </sheetData>
  <mergeCells count="2">
    <mergeCell ref="A1:D1"/>
    <mergeCell ref="F1:I1"/>
  </mergeCells>
  <pageMargins bottom="0.75" footer="0.3" header="0.3" left="0.7" right="0.7" top="0.7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F146"/>
  <sheetViews>
    <sheetView topLeftCell="C1" workbookViewId="0">
      <selection activeCell="T1" sqref="A1:XFD2"/>
    </sheetView>
  </sheetViews>
  <sheetFormatPr baseColWidth="8" defaultRowHeight="12.5"/>
  <cols>
    <col customWidth="1" max="31" min="1" style="8" width="14.36328125"/>
  </cols>
  <sheetData>
    <row customHeight="1" ht="43.5" r="1" thickBot="1">
      <c r="A1" s="7" t="inlineStr">
        <is>
          <t>Mã NV dự án</t>
        </is>
      </c>
      <c r="B1" s="7" t="inlineStr">
        <is>
          <t>Họ tên NV</t>
        </is>
      </c>
      <c r="C1" s="7" t="inlineStr">
        <is>
          <t>Ngày bắt đầu làm việc</t>
        </is>
      </c>
      <c r="D1" s="7" t="inlineStr">
        <is>
          <t>Ngày nghỉ việc</t>
        </is>
      </c>
      <c r="E1" s="7" t="inlineStr">
        <is>
          <t>Công việc</t>
        </is>
      </c>
      <c r="F1" s="7" t="inlineStr">
        <is>
          <t>Ngày công chuẩn</t>
        </is>
      </c>
      <c r="G1" s="7" t="inlineStr">
        <is>
          <t>Làm việc</t>
        </is>
      </c>
      <c r="H1" s="7" t="inlineStr">
        <is>
          <t>Nghỉ lễ</t>
        </is>
      </c>
      <c r="I1" s="7" t="inlineStr">
        <is>
          <t>Ngày nghỉ phép</t>
        </is>
      </c>
      <c r="J1" s="7" t="inlineStr">
        <is>
          <t>Ngày nghỉ phép do công ty sắp xếp</t>
        </is>
      </c>
      <c r="K1" s="7" t="inlineStr">
        <is>
          <t>Ngày nghỉ ốm đau</t>
        </is>
      </c>
      <c r="L1" s="7" t="inlineStr">
        <is>
          <t>Ngày nghỉ thai sản</t>
        </is>
      </c>
      <c r="M1" s="7" t="inlineStr">
        <is>
          <t>Ngày nghỉ không lương</t>
        </is>
      </c>
      <c r="N1" s="7" t="inlineStr">
        <is>
          <t>Công tác</t>
        </is>
      </c>
      <c r="O1" s="7" t="inlineStr">
        <is>
          <t>Nghỉ có trả lương</t>
        </is>
      </c>
      <c r="P1" s="7" t="inlineStr">
        <is>
          <t>Mới/ Dừng</t>
        </is>
      </c>
      <c r="Q1" s="7" t="inlineStr">
        <is>
          <t>Ngày công ca đêm</t>
        </is>
      </c>
      <c r="R1" s="7" t="inlineStr">
        <is>
          <t>Ngày giờ độc hại</t>
        </is>
      </c>
      <c r="S1" s="7" t="inlineStr">
        <is>
          <t>Ngày công phụ cấp</t>
        </is>
      </c>
      <c r="T1" s="7" t="inlineStr">
        <is>
          <t>Giờ làm thêm ngày thường ca đêm</t>
        </is>
      </c>
      <c r="U1" s="7" t="inlineStr">
        <is>
          <t>Giờ làm thêm ngày thường 1.0</t>
        </is>
      </c>
      <c r="V1" s="7" t="inlineStr">
        <is>
          <t>Giờ làm thêm ngày thường</t>
        </is>
      </c>
      <c r="W1" s="7" t="inlineStr">
        <is>
          <t>Giờ làm thêm ngày nghỉ</t>
        </is>
      </c>
      <c r="X1" s="7" t="inlineStr">
        <is>
          <t>Giờ làm thêm ngày lễ</t>
        </is>
      </c>
      <c r="Y1" s="7" t="inlineStr">
        <is>
          <t>Giờ làm thêm ngày nghỉ ca đêm</t>
        </is>
      </c>
      <c r="Z1" s="7" t="inlineStr">
        <is>
          <t>Giờ làm thêm ngày lễ ca đêm</t>
        </is>
      </c>
      <c r="AA1" s="7" t="inlineStr">
        <is>
          <t>Lập biên bản</t>
        </is>
      </c>
      <c r="AB1" s="7" t="inlineStr">
        <is>
          <t>ĐI trễ về sớm</t>
        </is>
      </c>
      <c r="AC1" s="7" t="inlineStr">
        <is>
          <t>Cơm chính</t>
        </is>
      </c>
      <c r="AD1" s="7" t="inlineStr">
        <is>
          <t>Cơm phụ</t>
        </is>
      </c>
      <c r="AE1" s="7" t="inlineStr">
        <is>
          <t>Kỷ luật</t>
        </is>
      </c>
    </row>
    <row customFormat="1" customHeight="1" ht="13" r="2" s="6">
      <c r="F2" s="6" t="inlineStr">
        <is>
          <t>T100</t>
        </is>
      </c>
      <c r="G2" s="6" t="inlineStr">
        <is>
          <t>T202</t>
        </is>
      </c>
      <c r="H2" s="6" t="inlineStr">
        <is>
          <t>T301</t>
        </is>
      </c>
      <c r="I2" s="6" t="inlineStr">
        <is>
          <t>T302</t>
        </is>
      </c>
      <c r="J2" s="6" t="inlineStr">
        <is>
          <t>T303</t>
        </is>
      </c>
      <c r="K2" s="6" t="inlineStr">
        <is>
          <t>T311</t>
        </is>
      </c>
      <c r="L2" s="6" t="inlineStr">
        <is>
          <t>T312</t>
        </is>
      </c>
      <c r="M2" s="6" t="inlineStr">
        <is>
          <t>T320</t>
        </is>
      </c>
      <c r="N2" s="6" t="inlineStr">
        <is>
          <t>T401</t>
        </is>
      </c>
      <c r="O2" s="6" t="inlineStr">
        <is>
          <t>T406</t>
        </is>
      </c>
      <c r="P2" s="6" t="inlineStr">
        <is>
          <t>T408</t>
        </is>
      </c>
      <c r="Q2" s="6" t="inlineStr">
        <is>
          <t>T500</t>
        </is>
      </c>
      <c r="R2" s="6" t="inlineStr">
        <is>
          <t>T701</t>
        </is>
      </c>
      <c r="S2" s="6" t="inlineStr">
        <is>
          <t>T801</t>
        </is>
      </c>
      <c r="T2" s="6" t="inlineStr">
        <is>
          <t>T611</t>
        </is>
      </c>
      <c r="U2" s="6" t="inlineStr">
        <is>
          <t>T620</t>
        </is>
      </c>
      <c r="V2" s="6" t="inlineStr">
        <is>
          <t>T601</t>
        </is>
      </c>
      <c r="W2" s="6" t="inlineStr">
        <is>
          <t>T602</t>
        </is>
      </c>
      <c r="X2" s="6" t="inlineStr">
        <is>
          <t>T603</t>
        </is>
      </c>
      <c r="Y2" s="6" t="inlineStr">
        <is>
          <t>T612</t>
        </is>
      </c>
      <c r="Z2" s="6" t="inlineStr">
        <is>
          <t>T613</t>
        </is>
      </c>
      <c r="AA2" s="6" t="inlineStr">
        <is>
          <t>T805</t>
        </is>
      </c>
      <c r="AB2" s="6" t="inlineStr">
        <is>
          <t>T804</t>
        </is>
      </c>
      <c r="AC2" s="6" t="inlineStr">
        <is>
          <t>T802</t>
        </is>
      </c>
      <c r="AD2" s="6" t="inlineStr">
        <is>
          <t>T803</t>
        </is>
      </c>
      <c r="AE2" s="6" t="inlineStr">
        <is>
          <t>T806</t>
        </is>
      </c>
    </row>
    <row r="3">
      <c r="A3" s="20" t="inlineStr">
        <is>
          <t>143380-03</t>
        </is>
      </c>
      <c r="B3" s="20" t="inlineStr">
        <is>
          <t>Trần Văn Thái</t>
        </is>
      </c>
      <c r="C3" s="21" t="inlineStr">
        <is>
          <t>2023-08-14</t>
        </is>
      </c>
      <c r="D3" s="21" t="inlineStr"/>
      <c r="E3" s="20" t="inlineStr"/>
      <c r="F3" s="22" t="n">
        <v>208</v>
      </c>
      <c r="G3" s="22" t="n">
        <v>192</v>
      </c>
      <c r="H3" s="22" t="n">
        <v>0</v>
      </c>
      <c r="I3" s="22" t="n">
        <v>8</v>
      </c>
      <c r="J3" s="22" t="n">
        <v>0</v>
      </c>
      <c r="K3" s="22" t="n">
        <v>0</v>
      </c>
      <c r="L3" s="22" t="n">
        <v>0</v>
      </c>
      <c r="M3" s="22" t="n">
        <v>8</v>
      </c>
      <c r="N3" s="22" t="n">
        <v>0</v>
      </c>
      <c r="O3" s="22" t="n">
        <v>0</v>
      </c>
      <c r="P3" s="22" t="n">
        <v>0</v>
      </c>
      <c r="Q3" s="22" t="n">
        <v>72</v>
      </c>
      <c r="R3" s="22" t="n">
        <v>0</v>
      </c>
      <c r="S3" s="22" t="n">
        <v>25</v>
      </c>
      <c r="T3" s="22" t="n">
        <v>4.5</v>
      </c>
      <c r="U3" s="22" t="n">
        <v>7.5</v>
      </c>
      <c r="V3" s="22" t="n">
        <v>27</v>
      </c>
      <c r="W3" s="22" t="n">
        <v>0</v>
      </c>
      <c r="X3" s="22" t="n">
        <v>0</v>
      </c>
      <c r="Y3" s="22" t="n">
        <v>0</v>
      </c>
      <c r="Z3" s="22" t="n">
        <v>0</v>
      </c>
      <c r="AA3" s="22" t="n">
        <v>0</v>
      </c>
      <c r="AB3" s="22" t="n">
        <v>0</v>
      </c>
      <c r="AC3" s="22" t="n">
        <v>0</v>
      </c>
      <c r="AD3" s="22" t="n">
        <v>0</v>
      </c>
      <c r="AE3" s="22" t="n">
        <v>0</v>
      </c>
    </row>
    <row r="4">
      <c r="A4" s="20" t="inlineStr">
        <is>
          <t>153785-02</t>
        </is>
      </c>
      <c r="B4" s="20" t="inlineStr">
        <is>
          <t>Nguyễn Thế Mạnh</t>
        </is>
      </c>
      <c r="C4" s="21" t="inlineStr">
        <is>
          <t>2022-08-13</t>
        </is>
      </c>
      <c r="D4" s="21" t="inlineStr">
        <is>
          <t>2023-08-10</t>
        </is>
      </c>
      <c r="E4" s="20" t="inlineStr"/>
      <c r="F4" s="22" t="n">
        <v>208</v>
      </c>
      <c r="G4" s="22" t="n">
        <v>200</v>
      </c>
      <c r="H4" s="22" t="n">
        <v>0</v>
      </c>
      <c r="I4" s="22" t="n">
        <v>8</v>
      </c>
      <c r="J4" s="22" t="n">
        <v>0</v>
      </c>
      <c r="K4" s="22" t="n">
        <v>0</v>
      </c>
      <c r="L4" s="22" t="n">
        <v>0</v>
      </c>
      <c r="M4" s="22" t="n">
        <v>0</v>
      </c>
      <c r="N4" s="22" t="n">
        <v>0</v>
      </c>
      <c r="O4" s="22" t="n">
        <v>0</v>
      </c>
      <c r="P4" s="22" t="n">
        <v>0</v>
      </c>
      <c r="Q4" s="22" t="n">
        <v>72</v>
      </c>
      <c r="R4" s="22" t="n">
        <v>0</v>
      </c>
      <c r="S4" s="22" t="n">
        <v>26</v>
      </c>
      <c r="T4" s="22" t="n">
        <v>8</v>
      </c>
      <c r="U4" s="22" t="n">
        <v>8</v>
      </c>
      <c r="V4" s="22" t="n">
        <v>24</v>
      </c>
      <c r="W4" s="22" t="n">
        <v>0</v>
      </c>
      <c r="X4" s="22" t="n">
        <v>0</v>
      </c>
      <c r="Y4" s="22" t="n">
        <v>0</v>
      </c>
      <c r="Z4" s="22" t="n">
        <v>0</v>
      </c>
      <c r="AA4" s="22" t="n">
        <v>0</v>
      </c>
      <c r="AB4" s="22" t="n">
        <v>0</v>
      </c>
      <c r="AC4" s="22" t="n">
        <v>0</v>
      </c>
      <c r="AD4" s="22" t="n">
        <v>0</v>
      </c>
      <c r="AE4" s="22" t="n">
        <v>0</v>
      </c>
    </row>
    <row r="5">
      <c r="A5" s="20" t="inlineStr">
        <is>
          <t>153942-03</t>
        </is>
      </c>
      <c r="B5" s="20" t="inlineStr">
        <is>
          <t>Hoàng Thúy Hồng</t>
        </is>
      </c>
      <c r="C5" s="21" t="inlineStr">
        <is>
          <t>2023-08-21</t>
        </is>
      </c>
      <c r="D5" s="21" t="inlineStr"/>
      <c r="E5" s="20" t="inlineStr"/>
      <c r="F5" s="22" t="n">
        <v>208</v>
      </c>
      <c r="G5" s="22" t="n">
        <v>192</v>
      </c>
      <c r="H5" s="22" t="n">
        <v>0</v>
      </c>
      <c r="I5" s="22" t="n">
        <v>8</v>
      </c>
      <c r="J5" s="22" t="n">
        <v>0</v>
      </c>
      <c r="K5" s="22" t="n">
        <v>0</v>
      </c>
      <c r="L5" s="22" t="n">
        <v>0</v>
      </c>
      <c r="M5" s="22" t="n">
        <v>8</v>
      </c>
      <c r="N5" s="22" t="n">
        <v>0</v>
      </c>
      <c r="O5" s="22" t="n">
        <v>0</v>
      </c>
      <c r="P5" s="22" t="n">
        <v>0</v>
      </c>
      <c r="Q5" s="22" t="n">
        <v>0</v>
      </c>
      <c r="R5" s="22" t="n">
        <v>0</v>
      </c>
      <c r="S5" s="22" t="n">
        <v>25</v>
      </c>
      <c r="T5" s="22" t="n">
        <v>0</v>
      </c>
      <c r="U5" s="22" t="n">
        <v>0</v>
      </c>
      <c r="V5" s="22" t="n">
        <v>0</v>
      </c>
      <c r="W5" s="22" t="n">
        <v>0</v>
      </c>
      <c r="X5" s="22" t="n">
        <v>0</v>
      </c>
      <c r="Y5" s="22" t="n">
        <v>0</v>
      </c>
      <c r="Z5" s="22" t="n">
        <v>0</v>
      </c>
      <c r="AA5" s="22" t="n">
        <v>0</v>
      </c>
      <c r="AB5" s="22" t="n">
        <v>0</v>
      </c>
      <c r="AC5" s="22" t="n">
        <v>0</v>
      </c>
      <c r="AD5" s="22" t="n">
        <v>0</v>
      </c>
      <c r="AE5" s="22" t="n">
        <v>0</v>
      </c>
    </row>
    <row r="6">
      <c r="A6" s="20" t="inlineStr">
        <is>
          <t>148250-04</t>
        </is>
      </c>
      <c r="B6" s="20" t="inlineStr">
        <is>
          <t>Đỗ Thị Hậu</t>
        </is>
      </c>
      <c r="C6" s="21" t="inlineStr">
        <is>
          <t>2023-08-21</t>
        </is>
      </c>
      <c r="D6" s="21" t="inlineStr"/>
      <c r="E6" s="20" t="inlineStr"/>
      <c r="F6" s="22" t="n">
        <v>208</v>
      </c>
      <c r="G6" s="22" t="n">
        <v>208</v>
      </c>
      <c r="H6" s="22" t="n">
        <v>0</v>
      </c>
      <c r="I6" s="22" t="n">
        <v>0</v>
      </c>
      <c r="J6" s="22" t="n">
        <v>0</v>
      </c>
      <c r="K6" s="22" t="n">
        <v>0</v>
      </c>
      <c r="L6" s="22" t="n">
        <v>0</v>
      </c>
      <c r="M6" s="22" t="n">
        <v>0</v>
      </c>
      <c r="N6" s="22" t="n">
        <v>0</v>
      </c>
      <c r="O6" s="22" t="n">
        <v>0</v>
      </c>
      <c r="P6" s="22" t="n">
        <v>0</v>
      </c>
      <c r="Q6" s="22" t="n">
        <v>72</v>
      </c>
      <c r="R6" s="22" t="n">
        <v>0</v>
      </c>
      <c r="S6" s="22" t="n">
        <v>26</v>
      </c>
      <c r="T6" s="22" t="n">
        <v>7</v>
      </c>
      <c r="U6" s="22" t="n">
        <v>10</v>
      </c>
      <c r="V6" s="22" t="n">
        <v>32</v>
      </c>
      <c r="W6" s="22" t="n">
        <v>3</v>
      </c>
      <c r="X6" s="22" t="n">
        <v>0</v>
      </c>
      <c r="Y6" s="22" t="n">
        <v>1.5</v>
      </c>
      <c r="Z6" s="22" t="n">
        <v>0</v>
      </c>
      <c r="AA6" s="22" t="n">
        <v>0</v>
      </c>
      <c r="AB6" s="22" t="n">
        <v>0</v>
      </c>
      <c r="AC6" s="22" t="n">
        <v>0</v>
      </c>
      <c r="AD6" s="22" t="n">
        <v>0</v>
      </c>
      <c r="AE6" s="22" t="n">
        <v>0</v>
      </c>
    </row>
    <row r="7">
      <c r="A7" s="20" t="inlineStr">
        <is>
          <t>148285-03</t>
        </is>
      </c>
      <c r="B7" s="20" t="inlineStr">
        <is>
          <t>Nguyễn Văn Thắng</t>
        </is>
      </c>
      <c r="C7" s="21" t="inlineStr">
        <is>
          <t>2023-08-21</t>
        </is>
      </c>
      <c r="D7" s="21" t="inlineStr"/>
      <c r="E7" s="20" t="inlineStr"/>
      <c r="F7" s="22" t="n">
        <v>208</v>
      </c>
      <c r="G7" s="22" t="n">
        <v>200</v>
      </c>
      <c r="H7" s="22" t="n">
        <v>0</v>
      </c>
      <c r="I7" s="22" t="n">
        <v>8</v>
      </c>
      <c r="J7" s="22" t="n">
        <v>0</v>
      </c>
      <c r="K7" s="22" t="n">
        <v>0</v>
      </c>
      <c r="L7" s="22" t="n">
        <v>0</v>
      </c>
      <c r="M7" s="22" t="n">
        <v>0</v>
      </c>
      <c r="N7" s="22" t="n">
        <v>0</v>
      </c>
      <c r="O7" s="22" t="n">
        <v>0</v>
      </c>
      <c r="P7" s="22" t="n">
        <v>0</v>
      </c>
      <c r="Q7" s="22" t="n">
        <v>42</v>
      </c>
      <c r="R7" s="22" t="n">
        <v>0</v>
      </c>
      <c r="S7" s="22" t="n">
        <v>26</v>
      </c>
      <c r="T7" s="22" t="n">
        <v>5.75</v>
      </c>
      <c r="U7" s="22" t="n">
        <v>8</v>
      </c>
      <c r="V7" s="22" t="n">
        <v>28.5</v>
      </c>
      <c r="W7" s="22" t="n">
        <v>1.5</v>
      </c>
      <c r="X7" s="22" t="n">
        <v>0</v>
      </c>
      <c r="Y7" s="22" t="n">
        <v>0.75</v>
      </c>
      <c r="Z7" s="22" t="n">
        <v>0</v>
      </c>
      <c r="AA7" s="22" t="n">
        <v>0</v>
      </c>
      <c r="AB7" s="22" t="n">
        <v>0</v>
      </c>
      <c r="AC7" s="22" t="n">
        <v>0</v>
      </c>
      <c r="AD7" s="22" t="n">
        <v>0</v>
      </c>
      <c r="AE7" s="22" t="n">
        <v>0</v>
      </c>
    </row>
    <row r="8">
      <c r="A8" s="20" t="inlineStr">
        <is>
          <t>144463-05</t>
        </is>
      </c>
      <c r="B8" s="20" t="inlineStr">
        <is>
          <t>Dương Thị Giỏi</t>
        </is>
      </c>
      <c r="C8" s="21" t="inlineStr">
        <is>
          <t>2023-08-21</t>
        </is>
      </c>
      <c r="D8" s="21" t="inlineStr"/>
      <c r="E8" s="20" t="inlineStr"/>
      <c r="F8" s="22" t="n">
        <v>208</v>
      </c>
      <c r="G8" s="22" t="n">
        <v>64</v>
      </c>
      <c r="H8" s="22" t="n">
        <v>0</v>
      </c>
      <c r="I8" s="22" t="n">
        <v>0</v>
      </c>
      <c r="J8" s="22" t="n">
        <v>0</v>
      </c>
      <c r="K8" s="22" t="n">
        <v>56</v>
      </c>
      <c r="L8" s="22" t="n">
        <v>72</v>
      </c>
      <c r="M8" s="22" t="n">
        <v>16</v>
      </c>
      <c r="N8" s="22" t="n">
        <v>0</v>
      </c>
      <c r="O8" s="22" t="n">
        <v>0</v>
      </c>
      <c r="P8" s="22" t="n">
        <v>0</v>
      </c>
      <c r="Q8" s="22" t="n">
        <v>0</v>
      </c>
      <c r="R8" s="22" t="n">
        <v>0</v>
      </c>
      <c r="S8" s="22" t="n">
        <v>8</v>
      </c>
      <c r="T8" s="22" t="n">
        <v>0</v>
      </c>
      <c r="U8" s="22" t="n">
        <v>0</v>
      </c>
      <c r="V8" s="22" t="n">
        <v>0</v>
      </c>
      <c r="W8" s="22" t="n">
        <v>0</v>
      </c>
      <c r="X8" s="22" t="n">
        <v>0</v>
      </c>
      <c r="Y8" s="22" t="n">
        <v>0</v>
      </c>
      <c r="Z8" s="22" t="n">
        <v>0</v>
      </c>
      <c r="AA8" s="22" t="n">
        <v>0</v>
      </c>
      <c r="AB8" s="22" t="n">
        <v>0</v>
      </c>
      <c r="AC8" s="22" t="n">
        <v>0</v>
      </c>
      <c r="AD8" s="22" t="n">
        <v>0</v>
      </c>
      <c r="AE8" s="22" t="n">
        <v>0</v>
      </c>
    </row>
    <row r="9">
      <c r="A9" s="20" t="inlineStr">
        <is>
          <t>143505-04</t>
        </is>
      </c>
      <c r="B9" s="20" t="inlineStr">
        <is>
          <t>Nguyễn Thị Huyền</t>
        </is>
      </c>
      <c r="C9" s="21" t="inlineStr">
        <is>
          <t>2023-08-21</t>
        </is>
      </c>
      <c r="D9" s="21" t="inlineStr"/>
      <c r="E9" s="20" t="inlineStr"/>
      <c r="F9" s="22" t="n">
        <v>208</v>
      </c>
      <c r="G9" s="22" t="n">
        <v>192</v>
      </c>
      <c r="H9" s="22" t="n">
        <v>0</v>
      </c>
      <c r="I9" s="22" t="n">
        <v>8</v>
      </c>
      <c r="J9" s="22" t="n">
        <v>0</v>
      </c>
      <c r="K9" s="22" t="n">
        <v>8</v>
      </c>
      <c r="L9" s="22" t="n">
        <v>0</v>
      </c>
      <c r="M9" s="22" t="n">
        <v>0</v>
      </c>
      <c r="N9" s="22" t="n">
        <v>0</v>
      </c>
      <c r="O9" s="22" t="n">
        <v>0</v>
      </c>
      <c r="P9" s="22" t="n">
        <v>0</v>
      </c>
      <c r="Q9" s="22" t="n">
        <v>72</v>
      </c>
      <c r="R9" s="22" t="n">
        <v>0</v>
      </c>
      <c r="S9" s="22" t="n">
        <v>25</v>
      </c>
      <c r="T9" s="22" t="n">
        <v>8</v>
      </c>
      <c r="U9" s="22" t="n">
        <v>8.5</v>
      </c>
      <c r="V9" s="22" t="n">
        <v>26</v>
      </c>
      <c r="W9" s="22" t="n">
        <v>0</v>
      </c>
      <c r="X9" s="22" t="n">
        <v>0</v>
      </c>
      <c r="Y9" s="22" t="n">
        <v>0</v>
      </c>
      <c r="Z9" s="22" t="n">
        <v>0</v>
      </c>
      <c r="AA9" s="22" t="n">
        <v>0</v>
      </c>
      <c r="AB9" s="22" t="n">
        <v>0</v>
      </c>
      <c r="AC9" s="22" t="n">
        <v>0</v>
      </c>
      <c r="AD9" s="22" t="n">
        <v>0</v>
      </c>
      <c r="AE9" s="22" t="n">
        <v>0</v>
      </c>
    </row>
    <row r="10">
      <c r="A10" s="20" t="inlineStr">
        <is>
          <t>148240-04</t>
        </is>
      </c>
      <c r="B10" s="20" t="inlineStr">
        <is>
          <t>Lò Thị Thủy</t>
        </is>
      </c>
      <c r="C10" s="21" t="inlineStr">
        <is>
          <t>2023-08-21</t>
        </is>
      </c>
      <c r="D10" s="21" t="inlineStr"/>
      <c r="E10" s="20" t="inlineStr"/>
      <c r="F10" s="22" t="n">
        <v>208</v>
      </c>
      <c r="G10" s="22" t="n">
        <v>200</v>
      </c>
      <c r="H10" s="22" t="n">
        <v>0</v>
      </c>
      <c r="I10" s="22" t="n">
        <v>8</v>
      </c>
      <c r="J10" s="22" t="n">
        <v>0</v>
      </c>
      <c r="K10" s="22" t="n">
        <v>0</v>
      </c>
      <c r="L10" s="22" t="n">
        <v>0</v>
      </c>
      <c r="M10" s="22" t="n">
        <v>0</v>
      </c>
      <c r="N10" s="22" t="n">
        <v>0</v>
      </c>
      <c r="O10" s="22" t="n">
        <v>0</v>
      </c>
      <c r="P10" s="22" t="n">
        <v>0</v>
      </c>
      <c r="Q10" s="22" t="n">
        <v>72</v>
      </c>
      <c r="R10" s="22" t="n">
        <v>0</v>
      </c>
      <c r="S10" s="22" t="n">
        <v>26</v>
      </c>
      <c r="T10" s="22" t="n">
        <v>8</v>
      </c>
      <c r="U10" s="22" t="n">
        <v>8.5</v>
      </c>
      <c r="V10" s="22" t="n">
        <v>26</v>
      </c>
      <c r="W10" s="22" t="n">
        <v>0</v>
      </c>
      <c r="X10" s="22" t="n">
        <v>0</v>
      </c>
      <c r="Y10" s="22" t="n">
        <v>0</v>
      </c>
      <c r="Z10" s="22" t="n">
        <v>0</v>
      </c>
      <c r="AA10" s="22" t="n">
        <v>0</v>
      </c>
      <c r="AB10" s="22" t="n">
        <v>0</v>
      </c>
      <c r="AC10" s="22" t="n">
        <v>0</v>
      </c>
      <c r="AD10" s="22" t="n">
        <v>0</v>
      </c>
      <c r="AE10" s="22" t="n">
        <v>0</v>
      </c>
    </row>
    <row r="11">
      <c r="A11" s="20" t="inlineStr">
        <is>
          <t>157068-03</t>
        </is>
      </c>
      <c r="B11" s="20" t="inlineStr">
        <is>
          <t>Vi Thị Huệ</t>
        </is>
      </c>
      <c r="C11" s="21" t="inlineStr">
        <is>
          <t>2023-08-21</t>
        </is>
      </c>
      <c r="D11" s="21" t="inlineStr"/>
      <c r="E11" s="20" t="inlineStr"/>
      <c r="F11" s="22" t="n">
        <v>208</v>
      </c>
      <c r="G11" s="22" t="n">
        <v>200</v>
      </c>
      <c r="H11" s="22" t="n">
        <v>0</v>
      </c>
      <c r="I11" s="22" t="n">
        <v>8</v>
      </c>
      <c r="J11" s="22" t="n">
        <v>0</v>
      </c>
      <c r="K11" s="22" t="n">
        <v>0</v>
      </c>
      <c r="L11" s="22" t="n">
        <v>0</v>
      </c>
      <c r="M11" s="22" t="n">
        <v>0</v>
      </c>
      <c r="N11" s="22" t="n">
        <v>0</v>
      </c>
      <c r="O11" s="22" t="n">
        <v>0</v>
      </c>
      <c r="P11" s="22" t="n">
        <v>0</v>
      </c>
      <c r="Q11" s="22" t="n">
        <v>0</v>
      </c>
      <c r="R11" s="22" t="n">
        <v>0</v>
      </c>
      <c r="S11" s="22" t="n">
        <v>26</v>
      </c>
      <c r="T11" s="22" t="n">
        <v>0</v>
      </c>
      <c r="U11" s="22" t="n">
        <v>0</v>
      </c>
      <c r="V11" s="22" t="n">
        <v>8</v>
      </c>
      <c r="W11" s="22" t="n">
        <v>0</v>
      </c>
      <c r="X11" s="22" t="n">
        <v>0</v>
      </c>
      <c r="Y11" s="22" t="n">
        <v>0</v>
      </c>
      <c r="Z11" s="22" t="n">
        <v>0</v>
      </c>
      <c r="AA11" s="22" t="n">
        <v>0</v>
      </c>
      <c r="AB11" s="22" t="n">
        <v>0</v>
      </c>
      <c r="AC11" s="22" t="n">
        <v>0</v>
      </c>
      <c r="AD11" s="22" t="n">
        <v>0</v>
      </c>
      <c r="AE11" s="22" t="n">
        <v>0</v>
      </c>
    </row>
    <row r="12">
      <c r="A12" s="20" t="inlineStr">
        <is>
          <t>157098-02</t>
        </is>
      </c>
      <c r="B12" s="20" t="inlineStr">
        <is>
          <t>Lò Thị Tưởng</t>
        </is>
      </c>
      <c r="C12" s="21" t="inlineStr">
        <is>
          <t>2023-08-21</t>
        </is>
      </c>
      <c r="D12" s="21" t="inlineStr"/>
      <c r="E12" s="20" t="inlineStr"/>
      <c r="F12" s="22" t="n">
        <v>208</v>
      </c>
      <c r="G12" s="22" t="n">
        <v>208</v>
      </c>
      <c r="H12" s="22" t="n">
        <v>0</v>
      </c>
      <c r="I12" s="22" t="n">
        <v>0</v>
      </c>
      <c r="J12" s="22" t="n">
        <v>0</v>
      </c>
      <c r="K12" s="22" t="n">
        <v>0</v>
      </c>
      <c r="L12" s="22" t="n">
        <v>0</v>
      </c>
      <c r="M12" s="22" t="n">
        <v>0</v>
      </c>
      <c r="N12" s="22" t="n">
        <v>0</v>
      </c>
      <c r="O12" s="22" t="n">
        <v>0</v>
      </c>
      <c r="P12" s="22" t="n">
        <v>0</v>
      </c>
      <c r="Q12" s="22" t="n">
        <v>0</v>
      </c>
      <c r="R12" s="22" t="n">
        <v>0</v>
      </c>
      <c r="S12" s="22" t="n">
        <v>26</v>
      </c>
      <c r="T12" s="22" t="n">
        <v>0</v>
      </c>
      <c r="U12" s="22" t="n">
        <v>0</v>
      </c>
      <c r="V12" s="22" t="n">
        <v>15</v>
      </c>
      <c r="W12" s="22" t="n">
        <v>0</v>
      </c>
      <c r="X12" s="22" t="n">
        <v>0</v>
      </c>
      <c r="Y12" s="22" t="n">
        <v>0</v>
      </c>
      <c r="Z12" s="22" t="n">
        <v>0</v>
      </c>
      <c r="AA12" s="22" t="n">
        <v>0</v>
      </c>
      <c r="AB12" s="22" t="n">
        <v>0</v>
      </c>
      <c r="AC12" s="22" t="n">
        <v>0</v>
      </c>
      <c r="AD12" s="22" t="n">
        <v>0</v>
      </c>
      <c r="AE12" s="22" t="n">
        <v>0</v>
      </c>
    </row>
    <row r="13">
      <c r="A13" s="20" t="inlineStr">
        <is>
          <t>157099-02</t>
        </is>
      </c>
      <c r="B13" s="20" t="inlineStr">
        <is>
          <t>Vàng Văn Thuật</t>
        </is>
      </c>
      <c r="C13" s="21" t="inlineStr">
        <is>
          <t>2023-08-21</t>
        </is>
      </c>
      <c r="D13" s="21" t="inlineStr"/>
      <c r="E13" s="20" t="inlineStr"/>
      <c r="F13" s="22" t="n">
        <v>208</v>
      </c>
      <c r="G13" s="22" t="n">
        <v>208</v>
      </c>
      <c r="H13" s="22" t="n">
        <v>0</v>
      </c>
      <c r="I13" s="22" t="n">
        <v>0</v>
      </c>
      <c r="J13" s="22" t="n">
        <v>0</v>
      </c>
      <c r="K13" s="22" t="n">
        <v>0</v>
      </c>
      <c r="L13" s="22" t="n">
        <v>0</v>
      </c>
      <c r="M13" s="22" t="n">
        <v>0</v>
      </c>
      <c r="N13" s="22" t="n">
        <v>0</v>
      </c>
      <c r="O13" s="22" t="n">
        <v>0</v>
      </c>
      <c r="P13" s="22" t="n">
        <v>0</v>
      </c>
      <c r="Q13" s="22" t="n">
        <v>0</v>
      </c>
      <c r="R13" s="22" t="n">
        <v>0</v>
      </c>
      <c r="S13" s="22" t="n">
        <v>26</v>
      </c>
      <c r="T13" s="22" t="n">
        <v>0</v>
      </c>
      <c r="U13" s="22" t="n">
        <v>0.5</v>
      </c>
      <c r="V13" s="22" t="n">
        <v>6</v>
      </c>
      <c r="W13" s="22" t="n">
        <v>0</v>
      </c>
      <c r="X13" s="22" t="n">
        <v>0</v>
      </c>
      <c r="Y13" s="22" t="n">
        <v>0</v>
      </c>
      <c r="Z13" s="22" t="n">
        <v>0</v>
      </c>
      <c r="AA13" s="22" t="n">
        <v>0</v>
      </c>
      <c r="AB13" s="22" t="n">
        <v>0</v>
      </c>
      <c r="AC13" s="22" t="n">
        <v>0</v>
      </c>
      <c r="AD13" s="22" t="n">
        <v>0</v>
      </c>
      <c r="AE13" s="22" t="n">
        <v>0</v>
      </c>
    </row>
    <row r="14">
      <c r="A14" s="20" t="inlineStr">
        <is>
          <t>108911-04</t>
        </is>
      </c>
      <c r="B14" s="20" t="inlineStr">
        <is>
          <t>Lò Văn Đạt</t>
        </is>
      </c>
      <c r="C14" s="21" t="inlineStr">
        <is>
          <t>2023-08-28</t>
        </is>
      </c>
      <c r="D14" s="21" t="inlineStr"/>
      <c r="E14" s="20" t="inlineStr"/>
      <c r="F14" s="22" t="n">
        <v>208</v>
      </c>
      <c r="G14" s="22" t="n">
        <v>200</v>
      </c>
      <c r="H14" s="22" t="n">
        <v>0</v>
      </c>
      <c r="I14" s="22" t="n">
        <v>8</v>
      </c>
      <c r="J14" s="22" t="n">
        <v>0</v>
      </c>
      <c r="K14" s="22" t="n">
        <v>0</v>
      </c>
      <c r="L14" s="22" t="n">
        <v>0</v>
      </c>
      <c r="M14" s="22" t="n">
        <v>0</v>
      </c>
      <c r="N14" s="22" t="n">
        <v>0</v>
      </c>
      <c r="O14" s="22" t="n">
        <v>0</v>
      </c>
      <c r="P14" s="22" t="n">
        <v>0</v>
      </c>
      <c r="Q14" s="22" t="n">
        <v>72</v>
      </c>
      <c r="R14" s="22" t="n">
        <v>0</v>
      </c>
      <c r="S14" s="22" t="n">
        <v>26</v>
      </c>
      <c r="T14" s="22" t="n">
        <v>8</v>
      </c>
      <c r="U14" s="22" t="n">
        <v>8.5</v>
      </c>
      <c r="V14" s="22" t="n">
        <v>26</v>
      </c>
      <c r="W14" s="22" t="n">
        <v>0</v>
      </c>
      <c r="X14" s="22" t="n">
        <v>0</v>
      </c>
      <c r="Y14" s="22" t="n">
        <v>0</v>
      </c>
      <c r="Z14" s="22" t="n">
        <v>0</v>
      </c>
      <c r="AA14" s="22" t="n">
        <v>0</v>
      </c>
      <c r="AB14" s="22" t="n">
        <v>0</v>
      </c>
      <c r="AC14" s="22" t="n">
        <v>0</v>
      </c>
      <c r="AD14" s="22" t="n">
        <v>0</v>
      </c>
      <c r="AE14" s="22" t="n">
        <v>0</v>
      </c>
    </row>
    <row r="15">
      <c r="A15" s="20" t="inlineStr">
        <is>
          <t>108947-04</t>
        </is>
      </c>
      <c r="B15" s="20" t="inlineStr">
        <is>
          <t>Đinh Công Minh</t>
        </is>
      </c>
      <c r="C15" s="21" t="inlineStr">
        <is>
          <t>2023-08-28</t>
        </is>
      </c>
      <c r="D15" s="21" t="inlineStr"/>
      <c r="E15" s="20" t="inlineStr"/>
      <c r="F15" s="22" t="n">
        <v>208</v>
      </c>
      <c r="G15" s="22" t="n">
        <v>200</v>
      </c>
      <c r="H15" s="22" t="n">
        <v>0</v>
      </c>
      <c r="I15" s="22" t="n">
        <v>8</v>
      </c>
      <c r="J15" s="22" t="n">
        <v>0</v>
      </c>
      <c r="K15" s="22" t="n">
        <v>0</v>
      </c>
      <c r="L15" s="22" t="n">
        <v>0</v>
      </c>
      <c r="M15" s="22" t="n">
        <v>0</v>
      </c>
      <c r="N15" s="22" t="n">
        <v>0</v>
      </c>
      <c r="O15" s="22" t="n">
        <v>0</v>
      </c>
      <c r="P15" s="22" t="n">
        <v>0</v>
      </c>
      <c r="Q15" s="22" t="n">
        <v>78</v>
      </c>
      <c r="R15" s="22" t="n">
        <v>0</v>
      </c>
      <c r="S15" s="22" t="n">
        <v>26</v>
      </c>
      <c r="T15" s="22" t="n">
        <v>4.5</v>
      </c>
      <c r="U15" s="22" t="n">
        <v>8.5</v>
      </c>
      <c r="V15" s="22" t="n">
        <v>31</v>
      </c>
      <c r="W15" s="22" t="n">
        <v>0</v>
      </c>
      <c r="X15" s="22" t="n">
        <v>0</v>
      </c>
      <c r="Y15" s="22" t="n">
        <v>0</v>
      </c>
      <c r="Z15" s="22" t="n">
        <v>0</v>
      </c>
      <c r="AA15" s="22" t="n">
        <v>0</v>
      </c>
      <c r="AB15" s="22" t="n">
        <v>0</v>
      </c>
      <c r="AC15" s="22" t="n">
        <v>0</v>
      </c>
      <c r="AD15" s="22" t="n">
        <v>0</v>
      </c>
      <c r="AE15" s="22" t="n">
        <v>0</v>
      </c>
    </row>
    <row r="16">
      <c r="A16" s="20" t="inlineStr">
        <is>
          <t>108798-04</t>
        </is>
      </c>
      <c r="B16" s="20" t="inlineStr">
        <is>
          <t>Cao Văn Thiên</t>
        </is>
      </c>
      <c r="C16" s="21" t="inlineStr">
        <is>
          <t>2023-08-28</t>
        </is>
      </c>
      <c r="D16" s="21" t="inlineStr"/>
      <c r="E16" s="20" t="inlineStr"/>
      <c r="F16" s="22" t="n">
        <v>208</v>
      </c>
      <c r="G16" s="22" t="n">
        <v>152</v>
      </c>
      <c r="H16" s="22" t="n">
        <v>0</v>
      </c>
      <c r="I16" s="22" t="n">
        <v>8</v>
      </c>
      <c r="J16" s="22" t="n">
        <v>0</v>
      </c>
      <c r="K16" s="22" t="n">
        <v>0</v>
      </c>
      <c r="L16" s="22" t="n">
        <v>0</v>
      </c>
      <c r="M16" s="22" t="n">
        <v>48</v>
      </c>
      <c r="N16" s="22" t="n">
        <v>0</v>
      </c>
      <c r="O16" s="22" t="n">
        <v>0</v>
      </c>
      <c r="P16" s="22" t="n">
        <v>0</v>
      </c>
      <c r="Q16" s="22" t="n">
        <v>72</v>
      </c>
      <c r="R16" s="22" t="n">
        <v>0</v>
      </c>
      <c r="S16" s="22" t="n">
        <v>20</v>
      </c>
      <c r="T16" s="22" t="n">
        <v>8</v>
      </c>
      <c r="U16" s="22" t="n">
        <v>6</v>
      </c>
      <c r="V16" s="22" t="n">
        <v>16</v>
      </c>
      <c r="W16" s="22" t="n">
        <v>0</v>
      </c>
      <c r="X16" s="22" t="n">
        <v>0</v>
      </c>
      <c r="Y16" s="22" t="n">
        <v>0</v>
      </c>
      <c r="Z16" s="22" t="n">
        <v>0</v>
      </c>
      <c r="AA16" s="22" t="n">
        <v>0</v>
      </c>
      <c r="AB16" s="22" t="n">
        <v>0</v>
      </c>
      <c r="AC16" s="22" t="n">
        <v>0</v>
      </c>
      <c r="AD16" s="22" t="n">
        <v>0</v>
      </c>
      <c r="AE16" s="22" t="n">
        <v>0</v>
      </c>
    </row>
    <row r="17">
      <c r="A17" s="20" t="inlineStr">
        <is>
          <t>148794-04</t>
        </is>
      </c>
      <c r="B17" s="20" t="inlineStr">
        <is>
          <t>Hoàng Thị Quỳnh</t>
        </is>
      </c>
      <c r="C17" s="21" t="inlineStr">
        <is>
          <t>2023-09-04</t>
        </is>
      </c>
      <c r="D17" s="21" t="inlineStr"/>
      <c r="E17" s="20" t="inlineStr"/>
      <c r="F17" s="22" t="n">
        <v>208</v>
      </c>
      <c r="G17" s="22" t="n">
        <v>0</v>
      </c>
      <c r="H17" s="22" t="n">
        <v>0</v>
      </c>
      <c r="I17" s="22" t="n">
        <v>0</v>
      </c>
      <c r="J17" s="22" t="n">
        <v>0</v>
      </c>
      <c r="K17" s="22" t="n">
        <v>0</v>
      </c>
      <c r="L17" s="22" t="n">
        <v>208</v>
      </c>
      <c r="M17" s="22" t="n">
        <v>0</v>
      </c>
      <c r="N17" s="22" t="n">
        <v>0</v>
      </c>
      <c r="O17" s="22" t="n">
        <v>0</v>
      </c>
      <c r="P17" s="22" t="n">
        <v>0</v>
      </c>
      <c r="Q17" s="22" t="n">
        <v>0</v>
      </c>
      <c r="R17" s="22" t="n">
        <v>0</v>
      </c>
      <c r="S17" s="22" t="n">
        <v>0</v>
      </c>
      <c r="T17" s="22" t="n">
        <v>0</v>
      </c>
      <c r="U17" s="22" t="n">
        <v>0</v>
      </c>
      <c r="V17" s="22" t="n">
        <v>0</v>
      </c>
      <c r="W17" s="22" t="n">
        <v>0</v>
      </c>
      <c r="X17" s="22" t="n">
        <v>0</v>
      </c>
      <c r="Y17" s="22" t="n">
        <v>0</v>
      </c>
      <c r="Z17" s="22" t="n">
        <v>0</v>
      </c>
      <c r="AA17" s="22" t="n">
        <v>0</v>
      </c>
      <c r="AB17" s="22" t="n">
        <v>0</v>
      </c>
      <c r="AC17" s="22" t="n">
        <v>0</v>
      </c>
      <c r="AD17" s="22" t="n">
        <v>0</v>
      </c>
      <c r="AE17" s="22" t="n">
        <v>0</v>
      </c>
    </row>
    <row r="18">
      <c r="A18" s="20" t="inlineStr">
        <is>
          <t>148906-04</t>
        </is>
      </c>
      <c r="B18" s="20" t="inlineStr">
        <is>
          <t>Cao Văn Khánh</t>
        </is>
      </c>
      <c r="C18" s="21" t="inlineStr">
        <is>
          <t>2023-09-04</t>
        </is>
      </c>
      <c r="D18" s="21" t="inlineStr"/>
      <c r="E18" s="20" t="inlineStr"/>
      <c r="F18" s="22" t="n">
        <v>208</v>
      </c>
      <c r="G18" s="22" t="n">
        <v>200</v>
      </c>
      <c r="H18" s="22" t="n">
        <v>0</v>
      </c>
      <c r="I18" s="22" t="n">
        <v>8</v>
      </c>
      <c r="J18" s="22" t="n">
        <v>0</v>
      </c>
      <c r="K18" s="22" t="n">
        <v>0</v>
      </c>
      <c r="L18" s="22" t="n">
        <v>0</v>
      </c>
      <c r="M18" s="22" t="n">
        <v>0</v>
      </c>
      <c r="N18" s="22" t="n">
        <v>0</v>
      </c>
      <c r="O18" s="22" t="n">
        <v>0</v>
      </c>
      <c r="P18" s="22" t="n">
        <v>0</v>
      </c>
      <c r="Q18" s="22" t="n">
        <v>78</v>
      </c>
      <c r="R18" s="22" t="n">
        <v>0</v>
      </c>
      <c r="S18" s="22" t="n">
        <v>26</v>
      </c>
      <c r="T18" s="22" t="n">
        <v>10</v>
      </c>
      <c r="U18" s="22" t="n">
        <v>9.5</v>
      </c>
      <c r="V18" s="22" t="n">
        <v>24</v>
      </c>
      <c r="W18" s="22" t="n">
        <v>2</v>
      </c>
      <c r="X18" s="22" t="n">
        <v>0</v>
      </c>
      <c r="Y18" s="22" t="n">
        <v>2</v>
      </c>
      <c r="Z18" s="22" t="n">
        <v>0</v>
      </c>
      <c r="AA18" s="22" t="n">
        <v>0</v>
      </c>
      <c r="AB18" s="22" t="n">
        <v>0</v>
      </c>
      <c r="AC18" s="22" t="n">
        <v>0</v>
      </c>
      <c r="AD18" s="22" t="n">
        <v>0</v>
      </c>
      <c r="AE18" s="22" t="n">
        <v>0</v>
      </c>
    </row>
    <row r="19">
      <c r="A19" s="20" t="inlineStr">
        <is>
          <t>157578-02</t>
        </is>
      </c>
      <c r="B19" s="20" t="inlineStr">
        <is>
          <t>Lường Văn May</t>
        </is>
      </c>
      <c r="C19" s="21" t="inlineStr">
        <is>
          <t>2023-09-11</t>
        </is>
      </c>
      <c r="D19" s="21" t="inlineStr"/>
      <c r="E19" s="20" t="inlineStr"/>
      <c r="F19" s="22" t="n">
        <v>208</v>
      </c>
      <c r="G19" s="22" t="n">
        <v>200</v>
      </c>
      <c r="H19" s="22" t="n">
        <v>0</v>
      </c>
      <c r="I19" s="22" t="n">
        <v>8</v>
      </c>
      <c r="J19" s="22" t="n">
        <v>0</v>
      </c>
      <c r="K19" s="22" t="n">
        <v>0</v>
      </c>
      <c r="L19" s="22" t="n">
        <v>0</v>
      </c>
      <c r="M19" s="22" t="n">
        <v>0</v>
      </c>
      <c r="N19" s="22" t="n">
        <v>0</v>
      </c>
      <c r="O19" s="22" t="n">
        <v>0</v>
      </c>
      <c r="P19" s="22" t="n">
        <v>0</v>
      </c>
      <c r="Q19" s="22" t="n">
        <v>72</v>
      </c>
      <c r="R19" s="22" t="n">
        <v>0</v>
      </c>
      <c r="S19" s="22" t="n">
        <v>26</v>
      </c>
      <c r="T19" s="22" t="n">
        <v>8</v>
      </c>
      <c r="U19" s="22" t="n">
        <v>8.5</v>
      </c>
      <c r="V19" s="22" t="n">
        <v>26</v>
      </c>
      <c r="W19" s="22" t="n">
        <v>0</v>
      </c>
      <c r="X19" s="22" t="n">
        <v>0</v>
      </c>
      <c r="Y19" s="22" t="n">
        <v>0</v>
      </c>
      <c r="Z19" s="22" t="n">
        <v>0</v>
      </c>
      <c r="AA19" s="22" t="n">
        <v>0</v>
      </c>
      <c r="AB19" s="22" t="n">
        <v>0</v>
      </c>
      <c r="AC19" s="22" t="n">
        <v>0</v>
      </c>
      <c r="AD19" s="22" t="n">
        <v>0</v>
      </c>
      <c r="AE19" s="22" t="n">
        <v>0</v>
      </c>
    </row>
    <row r="20">
      <c r="A20" s="20" t="inlineStr">
        <is>
          <t>157579-02</t>
        </is>
      </c>
      <c r="B20" s="20" t="inlineStr">
        <is>
          <t>Đàm Thị Thu</t>
        </is>
      </c>
      <c r="C20" s="21" t="inlineStr">
        <is>
          <t>2023-09-11</t>
        </is>
      </c>
      <c r="D20" s="21" t="inlineStr"/>
      <c r="E20" s="20" t="inlineStr"/>
      <c r="F20" s="22" t="n">
        <v>208</v>
      </c>
      <c r="G20" s="22" t="n">
        <v>200</v>
      </c>
      <c r="H20" s="22" t="n">
        <v>0</v>
      </c>
      <c r="I20" s="22" t="n">
        <v>8</v>
      </c>
      <c r="J20" s="22" t="n">
        <v>0</v>
      </c>
      <c r="K20" s="22" t="n">
        <v>0</v>
      </c>
      <c r="L20" s="22" t="n">
        <v>0</v>
      </c>
      <c r="M20" s="22" t="n">
        <v>0</v>
      </c>
      <c r="N20" s="22" t="n">
        <v>0</v>
      </c>
      <c r="O20" s="22" t="n">
        <v>0</v>
      </c>
      <c r="P20" s="22" t="n">
        <v>0</v>
      </c>
      <c r="Q20" s="22" t="n">
        <v>72</v>
      </c>
      <c r="R20" s="22" t="n">
        <v>0</v>
      </c>
      <c r="S20" s="22" t="n">
        <v>26</v>
      </c>
      <c r="T20" s="22" t="n">
        <v>8</v>
      </c>
      <c r="U20" s="22" t="n">
        <v>8.5</v>
      </c>
      <c r="V20" s="22" t="n">
        <v>26</v>
      </c>
      <c r="W20" s="22" t="n">
        <v>0</v>
      </c>
      <c r="X20" s="22" t="n">
        <v>0</v>
      </c>
      <c r="Y20" s="22" t="n">
        <v>0</v>
      </c>
      <c r="Z20" s="22" t="n">
        <v>0</v>
      </c>
      <c r="AA20" s="22" t="n">
        <v>0</v>
      </c>
      <c r="AB20" s="22" t="n">
        <v>0</v>
      </c>
      <c r="AC20" s="22" t="n">
        <v>0</v>
      </c>
      <c r="AD20" s="22" t="n">
        <v>0</v>
      </c>
      <c r="AE20" s="22" t="n">
        <v>0</v>
      </c>
    </row>
    <row r="21">
      <c r="A21" s="20" t="inlineStr">
        <is>
          <t>157585-02</t>
        </is>
      </c>
      <c r="B21" s="20" t="inlineStr">
        <is>
          <t>Hà Thị Yến</t>
        </is>
      </c>
      <c r="C21" s="21" t="inlineStr">
        <is>
          <t>2023-09-11</t>
        </is>
      </c>
      <c r="D21" s="21" t="inlineStr"/>
      <c r="E21" s="20" t="inlineStr"/>
      <c r="F21" s="22" t="n">
        <v>208</v>
      </c>
      <c r="G21" s="22" t="n">
        <v>200</v>
      </c>
      <c r="H21" s="22" t="n">
        <v>0</v>
      </c>
      <c r="I21" s="22" t="n">
        <v>0</v>
      </c>
      <c r="J21" s="22" t="n">
        <v>0</v>
      </c>
      <c r="K21" s="22" t="n">
        <v>8</v>
      </c>
      <c r="L21" s="22" t="n">
        <v>0</v>
      </c>
      <c r="M21" s="22" t="n">
        <v>0</v>
      </c>
      <c r="N21" s="22" t="n">
        <v>0</v>
      </c>
      <c r="O21" s="22" t="n">
        <v>0</v>
      </c>
      <c r="P21" s="22" t="n">
        <v>0</v>
      </c>
      <c r="Q21" s="22" t="n">
        <v>0</v>
      </c>
      <c r="R21" s="22" t="n">
        <v>0</v>
      </c>
      <c r="S21" s="22" t="n">
        <v>25</v>
      </c>
      <c r="T21" s="22" t="n">
        <v>0</v>
      </c>
      <c r="U21" s="22" t="n">
        <v>0.5</v>
      </c>
      <c r="V21" s="22" t="n">
        <v>8.5</v>
      </c>
      <c r="W21" s="22" t="n">
        <v>0</v>
      </c>
      <c r="X21" s="22" t="n">
        <v>0</v>
      </c>
      <c r="Y21" s="22" t="n">
        <v>0</v>
      </c>
      <c r="Z21" s="22" t="n">
        <v>0</v>
      </c>
      <c r="AA21" s="22" t="n">
        <v>0</v>
      </c>
      <c r="AB21" s="22" t="n">
        <v>0</v>
      </c>
      <c r="AC21" s="22" t="n">
        <v>0</v>
      </c>
      <c r="AD21" s="22" t="n">
        <v>0</v>
      </c>
      <c r="AE21" s="22" t="n">
        <v>0</v>
      </c>
    </row>
    <row r="22">
      <c r="A22" s="20" t="inlineStr">
        <is>
          <t>122524-03</t>
        </is>
      </c>
      <c r="B22" s="20" t="inlineStr">
        <is>
          <t>Nguyễn Thị Hiền</t>
        </is>
      </c>
      <c r="C22" s="21" t="inlineStr">
        <is>
          <t>2023-09-11</t>
        </is>
      </c>
      <c r="D22" s="21" t="inlineStr"/>
      <c r="E22" s="20" t="inlineStr"/>
      <c r="F22" s="22" t="n">
        <v>208</v>
      </c>
      <c r="G22" s="22" t="n">
        <v>208</v>
      </c>
      <c r="H22" s="22" t="n">
        <v>0</v>
      </c>
      <c r="I22" s="22" t="n">
        <v>0</v>
      </c>
      <c r="J22" s="22" t="n">
        <v>0</v>
      </c>
      <c r="K22" s="22" t="n">
        <v>0</v>
      </c>
      <c r="L22" s="22" t="n">
        <v>0</v>
      </c>
      <c r="M22" s="22" t="n">
        <v>0</v>
      </c>
      <c r="N22" s="22" t="n">
        <v>0</v>
      </c>
      <c r="O22" s="22" t="n">
        <v>0</v>
      </c>
      <c r="P22" s="22" t="n">
        <v>0</v>
      </c>
      <c r="Q22" s="22" t="n">
        <v>78</v>
      </c>
      <c r="R22" s="22" t="n">
        <v>0</v>
      </c>
      <c r="S22" s="22" t="n">
        <v>26</v>
      </c>
      <c r="T22" s="22" t="n">
        <v>9</v>
      </c>
      <c r="U22" s="22" t="n">
        <v>5</v>
      </c>
      <c r="V22" s="22" t="n">
        <v>27</v>
      </c>
      <c r="W22" s="22" t="n">
        <v>1</v>
      </c>
      <c r="X22" s="22" t="n">
        <v>0</v>
      </c>
      <c r="Y22" s="22" t="n">
        <v>1</v>
      </c>
      <c r="Z22" s="22" t="n">
        <v>0</v>
      </c>
      <c r="AA22" s="22" t="n">
        <v>0</v>
      </c>
      <c r="AB22" s="22" t="n">
        <v>0</v>
      </c>
      <c r="AC22" s="22" t="n">
        <v>0</v>
      </c>
      <c r="AD22" s="22" t="n">
        <v>0</v>
      </c>
      <c r="AE22" s="22" t="n">
        <v>0</v>
      </c>
    </row>
    <row r="23">
      <c r="A23" s="20" t="inlineStr">
        <is>
          <t>152956-03</t>
        </is>
      </c>
      <c r="B23" s="20" t="inlineStr">
        <is>
          <t>Lữ Thị Ánh Xuân</t>
        </is>
      </c>
      <c r="C23" s="21" t="inlineStr">
        <is>
          <t>2023-09-11</t>
        </is>
      </c>
      <c r="D23" s="21" t="inlineStr"/>
      <c r="E23" s="20" t="inlineStr"/>
      <c r="F23" s="22" t="n">
        <v>208</v>
      </c>
      <c r="G23" s="22" t="n">
        <v>200</v>
      </c>
      <c r="H23" s="22" t="n">
        <v>0</v>
      </c>
      <c r="I23" s="22" t="n">
        <v>8</v>
      </c>
      <c r="J23" s="22" t="n">
        <v>0</v>
      </c>
      <c r="K23" s="22" t="n">
        <v>0</v>
      </c>
      <c r="L23" s="22" t="n">
        <v>0</v>
      </c>
      <c r="M23" s="22" t="n">
        <v>0</v>
      </c>
      <c r="N23" s="22" t="n">
        <v>0</v>
      </c>
      <c r="O23" s="22" t="n">
        <v>0</v>
      </c>
      <c r="P23" s="22" t="n">
        <v>0</v>
      </c>
      <c r="Q23" s="22" t="n">
        <v>72</v>
      </c>
      <c r="R23" s="22" t="n">
        <v>0</v>
      </c>
      <c r="S23" s="22" t="n">
        <v>26</v>
      </c>
      <c r="T23" s="22" t="n">
        <v>8</v>
      </c>
      <c r="U23" s="22" t="n">
        <v>8.5</v>
      </c>
      <c r="V23" s="22" t="n">
        <v>26</v>
      </c>
      <c r="W23" s="22" t="n">
        <v>0</v>
      </c>
      <c r="X23" s="22" t="n">
        <v>0</v>
      </c>
      <c r="Y23" s="22" t="n">
        <v>0</v>
      </c>
      <c r="Z23" s="22" t="n">
        <v>0</v>
      </c>
      <c r="AA23" s="22" t="n">
        <v>0</v>
      </c>
      <c r="AB23" s="22" t="n">
        <v>0</v>
      </c>
      <c r="AC23" s="22" t="n">
        <v>0</v>
      </c>
      <c r="AD23" s="22" t="n">
        <v>0</v>
      </c>
      <c r="AE23" s="22" t="n">
        <v>0</v>
      </c>
    </row>
    <row r="24">
      <c r="A24" s="20" t="inlineStr">
        <is>
          <t>157702-02</t>
        </is>
      </c>
      <c r="B24" s="20" t="inlineStr">
        <is>
          <t>Phạm Văn Mạnh</t>
        </is>
      </c>
      <c r="C24" s="21" t="inlineStr">
        <is>
          <t>2023-09-18</t>
        </is>
      </c>
      <c r="D24" s="21" t="inlineStr"/>
      <c r="E24" s="20" t="inlineStr"/>
      <c r="F24" s="22" t="n">
        <v>208</v>
      </c>
      <c r="G24" s="22" t="n">
        <v>200</v>
      </c>
      <c r="H24" s="22" t="n">
        <v>0</v>
      </c>
      <c r="I24" s="22" t="n">
        <v>8</v>
      </c>
      <c r="J24" s="22" t="n">
        <v>0</v>
      </c>
      <c r="K24" s="22" t="n">
        <v>0</v>
      </c>
      <c r="L24" s="22" t="n">
        <v>0</v>
      </c>
      <c r="M24" s="22" t="n">
        <v>0</v>
      </c>
      <c r="N24" s="22" t="n">
        <v>0</v>
      </c>
      <c r="O24" s="22" t="n">
        <v>0</v>
      </c>
      <c r="P24" s="22" t="n">
        <v>0</v>
      </c>
      <c r="Q24" s="22" t="n">
        <v>72</v>
      </c>
      <c r="R24" s="22" t="n">
        <v>0</v>
      </c>
      <c r="S24" s="22" t="n">
        <v>26</v>
      </c>
      <c r="T24" s="22" t="n">
        <v>8</v>
      </c>
      <c r="U24" s="22" t="n">
        <v>9</v>
      </c>
      <c r="V24" s="22" t="n">
        <v>28</v>
      </c>
      <c r="W24" s="22" t="n">
        <v>0</v>
      </c>
      <c r="X24" s="22" t="n">
        <v>0</v>
      </c>
      <c r="Y24" s="22" t="n">
        <v>0</v>
      </c>
      <c r="Z24" s="22" t="n">
        <v>0</v>
      </c>
      <c r="AA24" s="22" t="n">
        <v>0</v>
      </c>
      <c r="AB24" s="22" t="n">
        <v>0</v>
      </c>
      <c r="AC24" s="22" t="n">
        <v>0</v>
      </c>
      <c r="AD24" s="22" t="n">
        <v>0</v>
      </c>
      <c r="AE24" s="22" t="n">
        <v>0</v>
      </c>
    </row>
    <row r="25">
      <c r="A25" s="20" t="inlineStr">
        <is>
          <t>157713-02</t>
        </is>
      </c>
      <c r="B25" s="20" t="inlineStr">
        <is>
          <t>Triệu Thế Anh</t>
        </is>
      </c>
      <c r="C25" s="21" t="inlineStr">
        <is>
          <t>2023-09-18</t>
        </is>
      </c>
      <c r="D25" s="21" t="inlineStr"/>
      <c r="E25" s="20" t="inlineStr"/>
      <c r="F25" s="22" t="n">
        <v>208</v>
      </c>
      <c r="G25" s="22" t="n">
        <v>200</v>
      </c>
      <c r="H25" s="22" t="n">
        <v>0</v>
      </c>
      <c r="I25" s="22" t="n">
        <v>8</v>
      </c>
      <c r="J25" s="22" t="n">
        <v>0</v>
      </c>
      <c r="K25" s="22" t="n">
        <v>0</v>
      </c>
      <c r="L25" s="22" t="n">
        <v>0</v>
      </c>
      <c r="M25" s="22" t="n">
        <v>0</v>
      </c>
      <c r="N25" s="22" t="n">
        <v>0</v>
      </c>
      <c r="O25" s="22" t="n">
        <v>0</v>
      </c>
      <c r="P25" s="22" t="n">
        <v>0</v>
      </c>
      <c r="Q25" s="22" t="n">
        <v>78</v>
      </c>
      <c r="R25" s="22" t="n">
        <v>0</v>
      </c>
      <c r="S25" s="22" t="n">
        <v>26</v>
      </c>
      <c r="T25" s="22" t="n">
        <v>5.25</v>
      </c>
      <c r="U25" s="22" t="n">
        <v>8.5</v>
      </c>
      <c r="V25" s="22" t="n">
        <v>28.5</v>
      </c>
      <c r="W25" s="22" t="n">
        <v>1.5</v>
      </c>
      <c r="X25" s="22" t="n">
        <v>0</v>
      </c>
      <c r="Y25" s="22" t="n">
        <v>0.75</v>
      </c>
      <c r="Z25" s="22" t="n">
        <v>0</v>
      </c>
      <c r="AA25" s="22" t="n">
        <v>0</v>
      </c>
      <c r="AB25" s="22" t="n">
        <v>0</v>
      </c>
      <c r="AC25" s="22" t="n">
        <v>0</v>
      </c>
      <c r="AD25" s="22" t="n">
        <v>0</v>
      </c>
      <c r="AE25" s="22" t="n">
        <v>0</v>
      </c>
    </row>
    <row r="26">
      <c r="A26" s="20" t="inlineStr">
        <is>
          <t>120926-05</t>
        </is>
      </c>
      <c r="B26" s="20" t="inlineStr">
        <is>
          <t>Vi Văn Trường</t>
        </is>
      </c>
      <c r="C26" s="21" t="inlineStr">
        <is>
          <t>2023-10-09</t>
        </is>
      </c>
      <c r="D26" s="21" t="inlineStr"/>
      <c r="E26" s="20" t="inlineStr"/>
      <c r="F26" s="22" t="n">
        <v>208</v>
      </c>
      <c r="G26" s="22" t="n">
        <v>128</v>
      </c>
      <c r="H26" s="22" t="n">
        <v>0</v>
      </c>
      <c r="I26" s="22" t="n">
        <v>8</v>
      </c>
      <c r="J26" s="22" t="n">
        <v>0</v>
      </c>
      <c r="K26" s="22" t="n">
        <v>0</v>
      </c>
      <c r="L26" s="22" t="n">
        <v>0</v>
      </c>
      <c r="M26" s="22" t="n">
        <v>72</v>
      </c>
      <c r="N26" s="22" t="n">
        <v>0</v>
      </c>
      <c r="O26" s="22" t="n">
        <v>0</v>
      </c>
      <c r="P26" s="22" t="n">
        <v>0</v>
      </c>
      <c r="Q26" s="22" t="n">
        <v>6</v>
      </c>
      <c r="R26" s="22" t="n">
        <v>0</v>
      </c>
      <c r="S26" s="22" t="n">
        <v>17</v>
      </c>
      <c r="T26" s="22" t="n">
        <v>1</v>
      </c>
      <c r="U26" s="22" t="n">
        <v>5.5</v>
      </c>
      <c r="V26" s="22" t="n">
        <v>22</v>
      </c>
      <c r="W26" s="22" t="n">
        <v>0</v>
      </c>
      <c r="X26" s="22" t="n">
        <v>0</v>
      </c>
      <c r="Y26" s="22" t="n">
        <v>0</v>
      </c>
      <c r="Z26" s="22" t="n">
        <v>0</v>
      </c>
      <c r="AA26" s="22" t="n">
        <v>0</v>
      </c>
      <c r="AB26" s="22" t="n">
        <v>0</v>
      </c>
      <c r="AC26" s="22" t="n">
        <v>0</v>
      </c>
      <c r="AD26" s="22" t="n">
        <v>0</v>
      </c>
      <c r="AE26" s="22" t="n">
        <v>0</v>
      </c>
    </row>
    <row r="27">
      <c r="A27" s="20" t="inlineStr">
        <is>
          <t>150003-04</t>
        </is>
      </c>
      <c r="B27" s="20" t="inlineStr">
        <is>
          <t>Hà Thị Tiện</t>
        </is>
      </c>
      <c r="C27" s="21" t="inlineStr">
        <is>
          <t>2023-10-09</t>
        </is>
      </c>
      <c r="D27" s="21" t="inlineStr"/>
      <c r="E27" s="20" t="inlineStr"/>
      <c r="F27" s="22" t="n">
        <v>208</v>
      </c>
      <c r="G27" s="22" t="n">
        <v>0</v>
      </c>
      <c r="H27" s="22" t="n">
        <v>0</v>
      </c>
      <c r="I27" s="22" t="n">
        <v>0</v>
      </c>
      <c r="J27" s="22" t="n">
        <v>0</v>
      </c>
      <c r="K27" s="22" t="n">
        <v>0</v>
      </c>
      <c r="L27" s="22" t="n">
        <v>208</v>
      </c>
      <c r="M27" s="22" t="n">
        <v>0</v>
      </c>
      <c r="N27" s="22" t="n">
        <v>0</v>
      </c>
      <c r="O27" s="22" t="n">
        <v>0</v>
      </c>
      <c r="P27" s="22" t="n">
        <v>0</v>
      </c>
      <c r="Q27" s="22" t="n">
        <v>0</v>
      </c>
      <c r="R27" s="22" t="n">
        <v>0</v>
      </c>
      <c r="S27" s="22" t="n">
        <v>0</v>
      </c>
      <c r="T27" s="22" t="n">
        <v>0</v>
      </c>
      <c r="U27" s="22" t="n">
        <v>0</v>
      </c>
      <c r="V27" s="22" t="n">
        <v>0</v>
      </c>
      <c r="W27" s="22" t="n">
        <v>0</v>
      </c>
      <c r="X27" s="22" t="n">
        <v>0</v>
      </c>
      <c r="Y27" s="22" t="n">
        <v>0</v>
      </c>
      <c r="Z27" s="22" t="n">
        <v>0</v>
      </c>
      <c r="AA27" s="22" t="n">
        <v>0</v>
      </c>
      <c r="AB27" s="22" t="n">
        <v>0</v>
      </c>
      <c r="AC27" s="22" t="n">
        <v>0</v>
      </c>
      <c r="AD27" s="22" t="n">
        <v>0</v>
      </c>
      <c r="AE27" s="22" t="n">
        <v>0</v>
      </c>
    </row>
    <row r="28">
      <c r="A28" s="20" t="inlineStr">
        <is>
          <t>150205-04</t>
        </is>
      </c>
      <c r="B28" s="20" t="inlineStr">
        <is>
          <t>Phan Văn Thắng</t>
        </is>
      </c>
      <c r="C28" s="21" t="inlineStr">
        <is>
          <t>2023-10-16</t>
        </is>
      </c>
      <c r="D28" s="21" t="inlineStr"/>
      <c r="E28" s="20" t="inlineStr"/>
      <c r="F28" s="22" t="n">
        <v>208</v>
      </c>
      <c r="G28" s="22" t="n">
        <v>200</v>
      </c>
      <c r="H28" s="22" t="n">
        <v>0</v>
      </c>
      <c r="I28" s="22" t="n">
        <v>8</v>
      </c>
      <c r="J28" s="22" t="n">
        <v>0</v>
      </c>
      <c r="K28" s="22" t="n">
        <v>0</v>
      </c>
      <c r="L28" s="22" t="n">
        <v>0</v>
      </c>
      <c r="M28" s="22" t="n">
        <v>0</v>
      </c>
      <c r="N28" s="22" t="n">
        <v>0</v>
      </c>
      <c r="O28" s="22" t="n">
        <v>0</v>
      </c>
      <c r="P28" s="22" t="n">
        <v>0</v>
      </c>
      <c r="Q28" s="22" t="n">
        <v>78</v>
      </c>
      <c r="R28" s="22" t="n">
        <v>0</v>
      </c>
      <c r="S28" s="22" t="n">
        <v>26</v>
      </c>
      <c r="T28" s="22" t="n">
        <v>10</v>
      </c>
      <c r="U28" s="22" t="n">
        <v>9.5</v>
      </c>
      <c r="V28" s="22" t="n">
        <v>24</v>
      </c>
      <c r="W28" s="22" t="n">
        <v>2</v>
      </c>
      <c r="X28" s="22" t="n">
        <v>0</v>
      </c>
      <c r="Y28" s="22" t="n">
        <v>2</v>
      </c>
      <c r="Z28" s="22" t="n">
        <v>0</v>
      </c>
      <c r="AA28" s="22" t="n">
        <v>0</v>
      </c>
      <c r="AB28" s="22" t="n">
        <v>0</v>
      </c>
      <c r="AC28" s="22" t="n">
        <v>0</v>
      </c>
      <c r="AD28" s="22" t="n">
        <v>0</v>
      </c>
      <c r="AE28" s="22" t="n">
        <v>0</v>
      </c>
    </row>
    <row r="29">
      <c r="A29" s="20" t="inlineStr">
        <is>
          <t>150349-04</t>
        </is>
      </c>
      <c r="B29" s="20" t="inlineStr">
        <is>
          <t>Nguyễn Thụy Ngọc Lan</t>
        </is>
      </c>
      <c r="C29" s="21" t="inlineStr">
        <is>
          <t>2023-10-16</t>
        </is>
      </c>
      <c r="D29" s="21" t="inlineStr"/>
      <c r="E29" s="20" t="inlineStr"/>
      <c r="F29" s="22" t="n">
        <v>208</v>
      </c>
      <c r="G29" s="22" t="n">
        <v>0</v>
      </c>
      <c r="H29" s="22" t="n">
        <v>0</v>
      </c>
      <c r="I29" s="22" t="n">
        <v>0</v>
      </c>
      <c r="J29" s="22" t="n">
        <v>0</v>
      </c>
      <c r="K29" s="22" t="n">
        <v>0</v>
      </c>
      <c r="L29" s="22" t="n">
        <v>208</v>
      </c>
      <c r="M29" s="22" t="n">
        <v>0</v>
      </c>
      <c r="N29" s="22" t="n">
        <v>0</v>
      </c>
      <c r="O29" s="22" t="n">
        <v>0</v>
      </c>
      <c r="P29" s="22" t="n">
        <v>0</v>
      </c>
      <c r="Q29" s="22" t="n">
        <v>0</v>
      </c>
      <c r="R29" s="22" t="n">
        <v>0</v>
      </c>
      <c r="S29" s="22" t="n">
        <v>0</v>
      </c>
      <c r="T29" s="22" t="n">
        <v>0</v>
      </c>
      <c r="U29" s="22" t="n">
        <v>0</v>
      </c>
      <c r="V29" s="22" t="n">
        <v>0</v>
      </c>
      <c r="W29" s="22" t="n">
        <v>0</v>
      </c>
      <c r="X29" s="22" t="n">
        <v>0</v>
      </c>
      <c r="Y29" s="22" t="n">
        <v>0</v>
      </c>
      <c r="Z29" s="22" t="n">
        <v>0</v>
      </c>
      <c r="AA29" s="22" t="n">
        <v>0</v>
      </c>
      <c r="AB29" s="22" t="n">
        <v>0</v>
      </c>
      <c r="AC29" s="22" t="n">
        <v>0</v>
      </c>
      <c r="AD29" s="22" t="n">
        <v>0</v>
      </c>
      <c r="AE29" s="22" t="n">
        <v>0</v>
      </c>
    </row>
    <row r="30">
      <c r="A30" s="20" t="inlineStr">
        <is>
          <t>126159-05</t>
        </is>
      </c>
      <c r="B30" s="20" t="inlineStr">
        <is>
          <t>Cao Thị Phương</t>
        </is>
      </c>
      <c r="C30" s="21" t="inlineStr">
        <is>
          <t>2023-08-28</t>
        </is>
      </c>
      <c r="D30" s="21" t="inlineStr"/>
      <c r="E30" s="20" t="inlineStr"/>
      <c r="F30" s="22" t="n">
        <v>208</v>
      </c>
      <c r="G30" s="22" t="n">
        <v>192</v>
      </c>
      <c r="H30" s="22" t="n">
        <v>0</v>
      </c>
      <c r="I30" s="22" t="n">
        <v>8</v>
      </c>
      <c r="J30" s="22" t="n">
        <v>0</v>
      </c>
      <c r="K30" s="22" t="n">
        <v>8</v>
      </c>
      <c r="L30" s="22" t="n">
        <v>0</v>
      </c>
      <c r="M30" s="22" t="n">
        <v>0</v>
      </c>
      <c r="N30" s="22" t="n">
        <v>0</v>
      </c>
      <c r="O30" s="22" t="n">
        <v>0</v>
      </c>
      <c r="P30" s="22" t="n">
        <v>0</v>
      </c>
      <c r="Q30" s="22" t="n">
        <v>72</v>
      </c>
      <c r="R30" s="22" t="n">
        <v>0</v>
      </c>
      <c r="S30" s="22" t="n">
        <v>25</v>
      </c>
      <c r="T30" s="22" t="n">
        <v>8</v>
      </c>
      <c r="U30" s="22" t="n">
        <v>8</v>
      </c>
      <c r="V30" s="22" t="n">
        <v>24</v>
      </c>
      <c r="W30" s="22" t="n">
        <v>0</v>
      </c>
      <c r="X30" s="22" t="n">
        <v>0</v>
      </c>
      <c r="Y30" s="22" t="n">
        <v>0</v>
      </c>
      <c r="Z30" s="22" t="n">
        <v>0</v>
      </c>
      <c r="AA30" s="22" t="n">
        <v>0</v>
      </c>
      <c r="AB30" s="22" t="n">
        <v>0</v>
      </c>
      <c r="AC30" s="22" t="n">
        <v>0</v>
      </c>
      <c r="AD30" s="22" t="n">
        <v>0</v>
      </c>
      <c r="AE30" s="22" t="n">
        <v>0</v>
      </c>
    </row>
    <row r="31">
      <c r="A31" s="20" t="inlineStr">
        <is>
          <t>148040-04</t>
        </is>
      </c>
      <c r="B31" s="20" t="inlineStr">
        <is>
          <t>Ly Văn Thơi</t>
        </is>
      </c>
      <c r="C31" s="21" t="inlineStr">
        <is>
          <t>2023-09-04</t>
        </is>
      </c>
      <c r="D31" s="21" t="inlineStr"/>
      <c r="E31" s="20" t="inlineStr"/>
      <c r="F31" s="22" t="n">
        <v>208</v>
      </c>
      <c r="G31" s="22" t="n">
        <v>208</v>
      </c>
      <c r="H31" s="22" t="n">
        <v>0</v>
      </c>
      <c r="I31" s="22" t="n">
        <v>0</v>
      </c>
      <c r="J31" s="22" t="n">
        <v>0</v>
      </c>
      <c r="K31" s="22" t="n">
        <v>0</v>
      </c>
      <c r="L31" s="22" t="n">
        <v>0</v>
      </c>
      <c r="M31" s="22" t="n">
        <v>0</v>
      </c>
      <c r="N31" s="22" t="n">
        <v>0</v>
      </c>
      <c r="O31" s="22" t="n">
        <v>0</v>
      </c>
      <c r="P31" s="22" t="n">
        <v>0</v>
      </c>
      <c r="Q31" s="22" t="n">
        <v>24</v>
      </c>
      <c r="R31" s="22" t="n">
        <v>0</v>
      </c>
      <c r="S31" s="22" t="n">
        <v>26</v>
      </c>
      <c r="T31" s="22" t="n">
        <v>0</v>
      </c>
      <c r="U31" s="22" t="n">
        <v>6</v>
      </c>
      <c r="V31" s="22" t="n">
        <v>32.5</v>
      </c>
      <c r="W31" s="22" t="n">
        <v>0</v>
      </c>
      <c r="X31" s="22" t="n">
        <v>0</v>
      </c>
      <c r="Y31" s="22" t="n">
        <v>0</v>
      </c>
      <c r="Z31" s="22" t="n">
        <v>0</v>
      </c>
      <c r="AA31" s="22" t="n">
        <v>0</v>
      </c>
      <c r="AB31" s="22" t="n">
        <v>0</v>
      </c>
      <c r="AC31" s="22" t="n">
        <v>0</v>
      </c>
      <c r="AD31" s="22" t="n">
        <v>0</v>
      </c>
      <c r="AE31" s="22" t="n">
        <v>0</v>
      </c>
    </row>
    <row r="32">
      <c r="A32" s="20" t="inlineStr">
        <is>
          <t>148051-04</t>
        </is>
      </c>
      <c r="B32" s="20" t="inlineStr">
        <is>
          <t>Nguyễn Khắc Tỉnh</t>
        </is>
      </c>
      <c r="C32" s="21" t="inlineStr">
        <is>
          <t>2023-09-04</t>
        </is>
      </c>
      <c r="D32" s="21" t="inlineStr"/>
      <c r="E32" s="20" t="inlineStr"/>
      <c r="F32" s="22" t="n">
        <v>208</v>
      </c>
      <c r="G32" s="22" t="n">
        <v>192</v>
      </c>
      <c r="H32" s="22" t="n">
        <v>0</v>
      </c>
      <c r="I32" s="22" t="n">
        <v>8</v>
      </c>
      <c r="J32" s="22" t="n">
        <v>0</v>
      </c>
      <c r="K32" s="22" t="n">
        <v>0</v>
      </c>
      <c r="L32" s="22" t="n">
        <v>0</v>
      </c>
      <c r="M32" s="22" t="n">
        <v>8</v>
      </c>
      <c r="N32" s="22" t="n">
        <v>0</v>
      </c>
      <c r="O32" s="22" t="n">
        <v>0</v>
      </c>
      <c r="P32" s="22" t="n">
        <v>0</v>
      </c>
      <c r="Q32" s="22" t="n">
        <v>0</v>
      </c>
      <c r="R32" s="22" t="n">
        <v>0</v>
      </c>
      <c r="S32" s="22" t="n">
        <v>25</v>
      </c>
      <c r="T32" s="22" t="n">
        <v>0</v>
      </c>
      <c r="U32" s="22" t="n">
        <v>0</v>
      </c>
      <c r="V32" s="22" t="n">
        <v>5</v>
      </c>
      <c r="W32" s="22" t="n">
        <v>0</v>
      </c>
      <c r="X32" s="22" t="n">
        <v>0</v>
      </c>
      <c r="Y32" s="22" t="n">
        <v>0</v>
      </c>
      <c r="Z32" s="22" t="n">
        <v>0</v>
      </c>
      <c r="AA32" s="22" t="n">
        <v>0</v>
      </c>
      <c r="AB32" s="22" t="n">
        <v>0</v>
      </c>
      <c r="AC32" s="22" t="n">
        <v>0</v>
      </c>
      <c r="AD32" s="22" t="n">
        <v>0</v>
      </c>
      <c r="AE32" s="22" t="n">
        <v>0</v>
      </c>
    </row>
    <row r="33">
      <c r="A33" s="20" t="inlineStr">
        <is>
          <t>119256-05</t>
        </is>
      </c>
      <c r="B33" s="20" t="inlineStr">
        <is>
          <t>Nông Văn Hỉ</t>
        </is>
      </c>
      <c r="C33" s="21" t="inlineStr">
        <is>
          <t>2023-11-20</t>
        </is>
      </c>
      <c r="D33" s="21" t="inlineStr"/>
      <c r="E33" s="20" t="inlineStr"/>
      <c r="F33" s="22" t="n">
        <v>208</v>
      </c>
      <c r="G33" s="22" t="n">
        <v>200</v>
      </c>
      <c r="H33" s="22" t="n">
        <v>0</v>
      </c>
      <c r="I33" s="22" t="n">
        <v>8</v>
      </c>
      <c r="J33" s="22" t="n">
        <v>0</v>
      </c>
      <c r="K33" s="22" t="n">
        <v>0</v>
      </c>
      <c r="L33" s="22" t="n">
        <v>0</v>
      </c>
      <c r="M33" s="22" t="n">
        <v>0</v>
      </c>
      <c r="N33" s="22" t="n">
        <v>0</v>
      </c>
      <c r="O33" s="22" t="n">
        <v>0</v>
      </c>
      <c r="P33" s="22" t="n">
        <v>0</v>
      </c>
      <c r="Q33" s="22" t="n">
        <v>36</v>
      </c>
      <c r="R33" s="22" t="n">
        <v>0</v>
      </c>
      <c r="S33" s="22" t="n">
        <v>26</v>
      </c>
      <c r="T33" s="22" t="n">
        <v>5</v>
      </c>
      <c r="U33" s="22" t="n">
        <v>7.5</v>
      </c>
      <c r="V33" s="22" t="n">
        <v>28</v>
      </c>
      <c r="W33" s="22" t="n">
        <v>1</v>
      </c>
      <c r="X33" s="22" t="n">
        <v>0</v>
      </c>
      <c r="Y33" s="22" t="n">
        <v>1</v>
      </c>
      <c r="Z33" s="22" t="n">
        <v>0</v>
      </c>
      <c r="AA33" s="22" t="n">
        <v>0</v>
      </c>
      <c r="AB33" s="22" t="n">
        <v>0</v>
      </c>
      <c r="AC33" s="22" t="n">
        <v>0</v>
      </c>
      <c r="AD33" s="22" t="n">
        <v>0</v>
      </c>
      <c r="AE33" s="22" t="n">
        <v>0</v>
      </c>
    </row>
    <row r="34">
      <c r="A34" s="20" t="inlineStr">
        <is>
          <t>119257-05</t>
        </is>
      </c>
      <c r="B34" s="20" t="inlineStr">
        <is>
          <t>Nông Thị Vân</t>
        </is>
      </c>
      <c r="C34" s="21" t="inlineStr">
        <is>
          <t>2020-03-04</t>
        </is>
      </c>
      <c r="D34" s="21" t="inlineStr"/>
      <c r="E34" s="20" t="inlineStr"/>
      <c r="F34" s="22" t="n">
        <v>208</v>
      </c>
      <c r="G34" s="22" t="n">
        <v>200</v>
      </c>
      <c r="H34" s="22" t="n">
        <v>0</v>
      </c>
      <c r="I34" s="22" t="n">
        <v>8</v>
      </c>
      <c r="J34" s="22" t="n">
        <v>0</v>
      </c>
      <c r="K34" s="22" t="n">
        <v>0</v>
      </c>
      <c r="L34" s="22" t="n">
        <v>0</v>
      </c>
      <c r="M34" s="22" t="n">
        <v>0</v>
      </c>
      <c r="N34" s="22" t="n">
        <v>0</v>
      </c>
      <c r="O34" s="22" t="n">
        <v>0</v>
      </c>
      <c r="P34" s="22" t="n">
        <v>0</v>
      </c>
      <c r="Q34" s="22" t="n">
        <v>36</v>
      </c>
      <c r="R34" s="22" t="n">
        <v>0</v>
      </c>
      <c r="S34" s="22" t="n">
        <v>26</v>
      </c>
      <c r="T34" s="22" t="n">
        <v>5</v>
      </c>
      <c r="U34" s="22" t="n">
        <v>7.5</v>
      </c>
      <c r="V34" s="22" t="n">
        <v>28</v>
      </c>
      <c r="W34" s="22" t="n">
        <v>1</v>
      </c>
      <c r="X34" s="22" t="n">
        <v>0</v>
      </c>
      <c r="Y34" s="22" t="n">
        <v>1</v>
      </c>
      <c r="Z34" s="22" t="n">
        <v>0</v>
      </c>
      <c r="AA34" s="22" t="n">
        <v>0</v>
      </c>
      <c r="AB34" s="22" t="n">
        <v>0</v>
      </c>
      <c r="AC34" s="22" t="n">
        <v>0</v>
      </c>
      <c r="AD34" s="22" t="n">
        <v>0</v>
      </c>
      <c r="AE34" s="22" t="n">
        <v>0</v>
      </c>
    </row>
    <row r="35">
      <c r="A35" s="20" t="inlineStr">
        <is>
          <t>153220-03</t>
        </is>
      </c>
      <c r="B35" s="20" t="inlineStr">
        <is>
          <t>Vì Văn Tâm</t>
        </is>
      </c>
      <c r="C35" s="21" t="inlineStr">
        <is>
          <t>2022-07-29</t>
        </is>
      </c>
      <c r="D35" s="21" t="inlineStr"/>
      <c r="E35" s="20" t="inlineStr"/>
      <c r="F35" s="22" t="n">
        <v>208</v>
      </c>
      <c r="G35" s="22" t="n">
        <v>208</v>
      </c>
      <c r="H35" s="22" t="n">
        <v>0</v>
      </c>
      <c r="I35" s="22" t="n">
        <v>0</v>
      </c>
      <c r="J35" s="22" t="n">
        <v>0</v>
      </c>
      <c r="K35" s="22" t="n">
        <v>0</v>
      </c>
      <c r="L35" s="22" t="n">
        <v>0</v>
      </c>
      <c r="M35" s="22" t="n">
        <v>0</v>
      </c>
      <c r="N35" s="22" t="n">
        <v>0</v>
      </c>
      <c r="O35" s="22" t="n">
        <v>0</v>
      </c>
      <c r="P35" s="22" t="n">
        <v>0</v>
      </c>
      <c r="Q35" s="22" t="n">
        <v>78</v>
      </c>
      <c r="R35" s="22" t="n">
        <v>0</v>
      </c>
      <c r="S35" s="22" t="n">
        <v>26</v>
      </c>
      <c r="T35" s="22" t="n">
        <v>11</v>
      </c>
      <c r="U35" s="22" t="n">
        <v>6</v>
      </c>
      <c r="V35" s="22" t="n">
        <v>12</v>
      </c>
      <c r="W35" s="22" t="n">
        <v>2</v>
      </c>
      <c r="X35" s="22" t="n">
        <v>0</v>
      </c>
      <c r="Y35" s="22" t="n">
        <v>2</v>
      </c>
      <c r="Z35" s="22" t="n">
        <v>0</v>
      </c>
      <c r="AA35" s="22" t="n">
        <v>0</v>
      </c>
      <c r="AB35" s="22" t="n">
        <v>0</v>
      </c>
      <c r="AC35" s="22" t="n">
        <v>0</v>
      </c>
      <c r="AD35" s="22" t="n">
        <v>0</v>
      </c>
      <c r="AE35" s="22" t="n">
        <v>0</v>
      </c>
    </row>
    <row r="36">
      <c r="A36" s="20" t="inlineStr">
        <is>
          <t>158836-02</t>
        </is>
      </c>
      <c r="B36" s="20" t="inlineStr">
        <is>
          <t>Ngọc Thị Loan</t>
        </is>
      </c>
      <c r="C36" s="21" t="inlineStr">
        <is>
          <t>2023-05-23</t>
        </is>
      </c>
      <c r="D36" s="21" t="inlineStr"/>
      <c r="E36" s="20" t="inlineStr"/>
      <c r="F36" s="22" t="n">
        <v>208</v>
      </c>
      <c r="G36" s="22" t="n">
        <v>200</v>
      </c>
      <c r="H36" s="22" t="n">
        <v>0</v>
      </c>
      <c r="I36" s="22" t="n">
        <v>8</v>
      </c>
      <c r="J36" s="22" t="n">
        <v>0</v>
      </c>
      <c r="K36" s="22" t="n">
        <v>0</v>
      </c>
      <c r="L36" s="22" t="n">
        <v>0</v>
      </c>
      <c r="M36" s="22" t="n">
        <v>0</v>
      </c>
      <c r="N36" s="22" t="n">
        <v>0</v>
      </c>
      <c r="O36" s="22" t="n">
        <v>0</v>
      </c>
      <c r="P36" s="22" t="n">
        <v>0</v>
      </c>
      <c r="Q36" s="22" t="n">
        <v>24</v>
      </c>
      <c r="R36" s="22" t="n">
        <v>0</v>
      </c>
      <c r="S36" s="22" t="n">
        <v>26</v>
      </c>
      <c r="T36" s="22" t="n">
        <v>1</v>
      </c>
      <c r="U36" s="22" t="n">
        <v>3.5</v>
      </c>
      <c r="V36" s="22" t="n">
        <v>20.5</v>
      </c>
      <c r="W36" s="22" t="n">
        <v>0</v>
      </c>
      <c r="X36" s="22" t="n">
        <v>0</v>
      </c>
      <c r="Y36" s="22" t="n">
        <v>0</v>
      </c>
      <c r="Z36" s="22" t="n">
        <v>0</v>
      </c>
      <c r="AA36" s="22" t="n">
        <v>0</v>
      </c>
      <c r="AB36" s="22" t="n">
        <v>0</v>
      </c>
      <c r="AC36" s="22" t="n">
        <v>0</v>
      </c>
      <c r="AD36" s="22" t="n">
        <v>0</v>
      </c>
      <c r="AE36" s="22" t="n">
        <v>0</v>
      </c>
    </row>
    <row r="37">
      <c r="A37" s="20" t="inlineStr">
        <is>
          <t>158837-01</t>
        </is>
      </c>
      <c r="B37" s="20" t="inlineStr">
        <is>
          <t>Triệu Chiều Thiện</t>
        </is>
      </c>
      <c r="C37" s="21" t="inlineStr">
        <is>
          <t>2023-05-23</t>
        </is>
      </c>
      <c r="D37" s="21" t="inlineStr">
        <is>
          <t>2023-08-08</t>
        </is>
      </c>
      <c r="E37" s="20" t="inlineStr"/>
      <c r="F37" s="22" t="n">
        <v>208</v>
      </c>
      <c r="G37" s="22" t="n">
        <v>192</v>
      </c>
      <c r="H37" s="22" t="n">
        <v>0</v>
      </c>
      <c r="I37" s="22" t="n">
        <v>0</v>
      </c>
      <c r="J37" s="22" t="n">
        <v>0</v>
      </c>
      <c r="K37" s="22" t="n">
        <v>0</v>
      </c>
      <c r="L37" s="22" t="n">
        <v>0</v>
      </c>
      <c r="M37" s="22" t="n">
        <v>16</v>
      </c>
      <c r="N37" s="22" t="n">
        <v>0</v>
      </c>
      <c r="O37" s="22" t="n">
        <v>0</v>
      </c>
      <c r="P37" s="22" t="n">
        <v>0</v>
      </c>
      <c r="Q37" s="22" t="n">
        <v>18</v>
      </c>
      <c r="R37" s="22" t="n">
        <v>0</v>
      </c>
      <c r="S37" s="22" t="n">
        <v>24</v>
      </c>
      <c r="T37" s="22" t="n">
        <v>2</v>
      </c>
      <c r="U37" s="22" t="n">
        <v>2</v>
      </c>
      <c r="V37" s="22" t="n">
        <v>9</v>
      </c>
      <c r="W37" s="22" t="n">
        <v>0</v>
      </c>
      <c r="X37" s="22" t="n">
        <v>0</v>
      </c>
      <c r="Y37" s="22" t="n">
        <v>0</v>
      </c>
      <c r="Z37" s="22" t="n">
        <v>0</v>
      </c>
      <c r="AA37" s="22" t="n">
        <v>0</v>
      </c>
      <c r="AB37" s="22" t="n">
        <v>0</v>
      </c>
      <c r="AC37" s="22" t="n">
        <v>0</v>
      </c>
      <c r="AD37" s="22" t="n">
        <v>0</v>
      </c>
      <c r="AE37" s="22" t="n">
        <v>0</v>
      </c>
    </row>
    <row r="38">
      <c r="A38" s="20" t="inlineStr">
        <is>
          <t>158838-01</t>
        </is>
      </c>
      <c r="B38" s="20" t="inlineStr">
        <is>
          <t>Triệu Văn Long</t>
        </is>
      </c>
      <c r="C38" s="21" t="inlineStr">
        <is>
          <t>2023-05-23</t>
        </is>
      </c>
      <c r="D38" s="21" t="inlineStr">
        <is>
          <t>2023-08-06</t>
        </is>
      </c>
      <c r="E38" s="20" t="inlineStr"/>
      <c r="F38" s="22" t="n">
        <v>208</v>
      </c>
      <c r="G38" s="22" t="n">
        <v>178.95</v>
      </c>
      <c r="H38" s="22" t="n">
        <v>0</v>
      </c>
      <c r="I38" s="22" t="n">
        <v>8</v>
      </c>
      <c r="J38" s="22" t="n">
        <v>0</v>
      </c>
      <c r="K38" s="22" t="n">
        <v>0</v>
      </c>
      <c r="L38" s="22" t="n">
        <v>0</v>
      </c>
      <c r="M38" s="22" t="n">
        <v>12</v>
      </c>
      <c r="N38" s="22" t="n">
        <v>0</v>
      </c>
      <c r="O38" s="22" t="n">
        <v>0</v>
      </c>
      <c r="P38" s="22" t="n">
        <v>0</v>
      </c>
      <c r="Q38" s="22" t="n">
        <v>72</v>
      </c>
      <c r="R38" s="22" t="n">
        <v>0</v>
      </c>
      <c r="S38" s="22" t="n">
        <v>23.36875</v>
      </c>
      <c r="T38" s="22" t="n">
        <v>10</v>
      </c>
      <c r="U38" s="22" t="n">
        <v>5</v>
      </c>
      <c r="V38" s="22" t="n">
        <v>9</v>
      </c>
      <c r="W38" s="22" t="n">
        <v>2</v>
      </c>
      <c r="X38" s="22" t="n">
        <v>0</v>
      </c>
      <c r="Y38" s="22" t="n">
        <v>2</v>
      </c>
      <c r="Z38" s="22" t="n">
        <v>0</v>
      </c>
      <c r="AA38" s="22" t="n">
        <v>0</v>
      </c>
      <c r="AB38" s="22" t="n">
        <v>0</v>
      </c>
      <c r="AC38" s="22" t="n">
        <v>0</v>
      </c>
      <c r="AD38" s="22" t="n">
        <v>0</v>
      </c>
      <c r="AE38" s="22" t="n">
        <v>0</v>
      </c>
    </row>
    <row r="39">
      <c r="A39" s="20" t="inlineStr">
        <is>
          <t>158840-02</t>
        </is>
      </c>
      <c r="B39" s="20" t="inlineStr">
        <is>
          <t>Đường Thị Hương</t>
        </is>
      </c>
      <c r="C39" s="21" t="inlineStr">
        <is>
          <t>2023-05-23</t>
        </is>
      </c>
      <c r="D39" s="21" t="inlineStr"/>
      <c r="E39" s="20" t="inlineStr"/>
      <c r="F39" s="22" t="n">
        <v>208</v>
      </c>
      <c r="G39" s="22" t="n">
        <v>200</v>
      </c>
      <c r="H39" s="22" t="n">
        <v>0</v>
      </c>
      <c r="I39" s="22" t="n">
        <v>8</v>
      </c>
      <c r="J39" s="22" t="n">
        <v>0</v>
      </c>
      <c r="K39" s="22" t="n">
        <v>0</v>
      </c>
      <c r="L39" s="22" t="n">
        <v>0</v>
      </c>
      <c r="M39" s="22" t="n">
        <v>0</v>
      </c>
      <c r="N39" s="22" t="n">
        <v>0</v>
      </c>
      <c r="O39" s="22" t="n">
        <v>0</v>
      </c>
      <c r="P39" s="22" t="n">
        <v>0</v>
      </c>
      <c r="Q39" s="22" t="n">
        <v>72</v>
      </c>
      <c r="R39" s="22" t="n">
        <v>0</v>
      </c>
      <c r="S39" s="22" t="n">
        <v>26</v>
      </c>
      <c r="T39" s="22" t="n">
        <v>7</v>
      </c>
      <c r="U39" s="22" t="n">
        <v>3.5</v>
      </c>
      <c r="V39" s="22" t="n">
        <v>26</v>
      </c>
      <c r="W39" s="22" t="n">
        <v>0</v>
      </c>
      <c r="X39" s="22" t="n">
        <v>0</v>
      </c>
      <c r="Y39" s="22" t="n">
        <v>0</v>
      </c>
      <c r="Z39" s="22" t="n">
        <v>0</v>
      </c>
      <c r="AA39" s="22" t="n">
        <v>0</v>
      </c>
      <c r="AB39" s="22" t="n">
        <v>0</v>
      </c>
      <c r="AC39" s="22" t="n">
        <v>0</v>
      </c>
      <c r="AD39" s="22" t="n">
        <v>0</v>
      </c>
      <c r="AE39" s="22" t="n">
        <v>0</v>
      </c>
    </row>
    <row r="40">
      <c r="A40" s="20" t="inlineStr">
        <is>
          <t>158844-02</t>
        </is>
      </c>
      <c r="B40" s="20" t="inlineStr">
        <is>
          <t>Nguyễn Đăng Ngọc Anh</t>
        </is>
      </c>
      <c r="C40" s="21" t="inlineStr">
        <is>
          <t>2023-09-16</t>
        </is>
      </c>
      <c r="D40" s="21" t="inlineStr"/>
      <c r="E40" s="20" t="inlineStr"/>
      <c r="F40" s="22" t="n">
        <v>208</v>
      </c>
      <c r="G40" s="22" t="n">
        <v>199.66</v>
      </c>
      <c r="H40" s="22" t="n">
        <v>0</v>
      </c>
      <c r="I40" s="22" t="n">
        <v>8</v>
      </c>
      <c r="J40" s="22" t="n">
        <v>0</v>
      </c>
      <c r="K40" s="22" t="n">
        <v>0</v>
      </c>
      <c r="L40" s="22" t="n">
        <v>0</v>
      </c>
      <c r="M40" s="22" t="n">
        <v>0</v>
      </c>
      <c r="N40" s="22" t="n">
        <v>0</v>
      </c>
      <c r="O40" s="22" t="n">
        <v>0</v>
      </c>
      <c r="P40" s="22" t="n">
        <v>0</v>
      </c>
      <c r="Q40" s="22" t="n">
        <v>24</v>
      </c>
      <c r="R40" s="22" t="n">
        <v>0</v>
      </c>
      <c r="S40" s="22" t="n">
        <v>25.9575</v>
      </c>
      <c r="T40" s="22" t="n">
        <v>3</v>
      </c>
      <c r="U40" s="22" t="n">
        <v>2</v>
      </c>
      <c r="V40" s="22" t="n">
        <v>7</v>
      </c>
      <c r="W40" s="22" t="n">
        <v>0</v>
      </c>
      <c r="X40" s="22" t="n">
        <v>0</v>
      </c>
      <c r="Y40" s="22" t="n">
        <v>0</v>
      </c>
      <c r="Z40" s="22" t="n">
        <v>0</v>
      </c>
      <c r="AA40" s="22" t="n">
        <v>0</v>
      </c>
      <c r="AB40" s="22" t="n">
        <v>0</v>
      </c>
      <c r="AC40" s="22" t="n">
        <v>0</v>
      </c>
      <c r="AD40" s="22" t="n">
        <v>0</v>
      </c>
      <c r="AE40" s="22" t="n">
        <v>0</v>
      </c>
    </row>
    <row r="41">
      <c r="A41" s="20" t="inlineStr">
        <is>
          <t>158845-02</t>
        </is>
      </c>
      <c r="B41" s="20" t="inlineStr">
        <is>
          <t>Lô Minh Họa</t>
        </is>
      </c>
      <c r="C41" s="21" t="inlineStr">
        <is>
          <t>2023-05-23</t>
        </is>
      </c>
      <c r="D41" s="21" t="inlineStr"/>
      <c r="E41" s="20" t="inlineStr"/>
      <c r="F41" s="22" t="n">
        <v>208</v>
      </c>
      <c r="G41" s="22" t="n">
        <v>208</v>
      </c>
      <c r="H41" s="22" t="n">
        <v>0</v>
      </c>
      <c r="I41" s="22" t="n">
        <v>0</v>
      </c>
      <c r="J41" s="22" t="n">
        <v>0</v>
      </c>
      <c r="K41" s="22" t="n">
        <v>0</v>
      </c>
      <c r="L41" s="22" t="n">
        <v>0</v>
      </c>
      <c r="M41" s="22" t="n">
        <v>0</v>
      </c>
      <c r="N41" s="22" t="n">
        <v>0</v>
      </c>
      <c r="O41" s="22" t="n">
        <v>0</v>
      </c>
      <c r="P41" s="22" t="n">
        <v>0</v>
      </c>
      <c r="Q41" s="22" t="n">
        <v>78</v>
      </c>
      <c r="R41" s="22" t="n">
        <v>0</v>
      </c>
      <c r="S41" s="22" t="n">
        <v>26</v>
      </c>
      <c r="T41" s="22" t="n">
        <v>11</v>
      </c>
      <c r="U41" s="22" t="n">
        <v>6</v>
      </c>
      <c r="V41" s="22" t="n">
        <v>12</v>
      </c>
      <c r="W41" s="22" t="n">
        <v>2</v>
      </c>
      <c r="X41" s="22" t="n">
        <v>0</v>
      </c>
      <c r="Y41" s="22" t="n">
        <v>2</v>
      </c>
      <c r="Z41" s="22" t="n">
        <v>0</v>
      </c>
      <c r="AA41" s="22" t="n">
        <v>0</v>
      </c>
      <c r="AB41" s="22" t="n">
        <v>0</v>
      </c>
      <c r="AC41" s="22" t="n">
        <v>0</v>
      </c>
      <c r="AD41" s="22" t="n">
        <v>0</v>
      </c>
      <c r="AE41" s="22" t="n">
        <v>0</v>
      </c>
    </row>
    <row r="42">
      <c r="A42" s="20" t="inlineStr">
        <is>
          <t>158983-01</t>
        </is>
      </c>
      <c r="B42" s="20" t="inlineStr">
        <is>
          <t>Lương Thị Nga</t>
        </is>
      </c>
      <c r="C42" s="21" t="inlineStr">
        <is>
          <t>2023-05-26</t>
        </is>
      </c>
      <c r="D42" s="21" t="inlineStr"/>
      <c r="E42" s="20" t="inlineStr"/>
      <c r="F42" s="22" t="n">
        <v>208</v>
      </c>
      <c r="G42" s="22" t="n">
        <v>199.27</v>
      </c>
      <c r="H42" s="22" t="n">
        <v>0</v>
      </c>
      <c r="I42" s="22" t="n">
        <v>8</v>
      </c>
      <c r="J42" s="22" t="n">
        <v>0</v>
      </c>
      <c r="K42" s="22" t="n">
        <v>0</v>
      </c>
      <c r="L42" s="22" t="n">
        <v>0</v>
      </c>
      <c r="M42" s="22" t="n">
        <v>0.55</v>
      </c>
      <c r="N42" s="22" t="n">
        <v>0</v>
      </c>
      <c r="O42" s="22" t="n">
        <v>0</v>
      </c>
      <c r="P42" s="22" t="n">
        <v>0</v>
      </c>
      <c r="Q42" s="22" t="n">
        <v>78</v>
      </c>
      <c r="R42" s="22" t="n">
        <v>0</v>
      </c>
      <c r="S42" s="22" t="n">
        <v>25.90875</v>
      </c>
      <c r="T42" s="22" t="n">
        <v>8</v>
      </c>
      <c r="U42" s="22" t="n">
        <v>4.5</v>
      </c>
      <c r="V42" s="22" t="n">
        <v>7</v>
      </c>
      <c r="W42" s="22" t="n">
        <v>2</v>
      </c>
      <c r="X42" s="22" t="n">
        <v>0</v>
      </c>
      <c r="Y42" s="22" t="n">
        <v>2</v>
      </c>
      <c r="Z42" s="22" t="n">
        <v>0</v>
      </c>
      <c r="AA42" s="22" t="n">
        <v>0</v>
      </c>
      <c r="AB42" s="22" t="n">
        <v>0</v>
      </c>
      <c r="AC42" s="22" t="n">
        <v>0</v>
      </c>
      <c r="AD42" s="22" t="n">
        <v>0</v>
      </c>
      <c r="AE42" s="22" t="n">
        <v>0</v>
      </c>
    </row>
    <row r="43">
      <c r="A43" s="20" t="inlineStr">
        <is>
          <t>158987-01</t>
        </is>
      </c>
      <c r="B43" s="20" t="inlineStr">
        <is>
          <t>Quàng Trung Kiên</t>
        </is>
      </c>
      <c r="C43" s="21" t="inlineStr">
        <is>
          <t>2023-05-26</t>
        </is>
      </c>
      <c r="D43" s="21" t="inlineStr"/>
      <c r="E43" s="20" t="inlineStr"/>
      <c r="F43" s="22" t="n">
        <v>208</v>
      </c>
      <c r="G43" s="22" t="n">
        <v>160</v>
      </c>
      <c r="H43" s="22" t="n">
        <v>0</v>
      </c>
      <c r="I43" s="22" t="n">
        <v>8</v>
      </c>
      <c r="J43" s="22" t="n">
        <v>0</v>
      </c>
      <c r="K43" s="22" t="n">
        <v>0</v>
      </c>
      <c r="L43" s="22" t="n">
        <v>0</v>
      </c>
      <c r="M43" s="22" t="n">
        <v>40</v>
      </c>
      <c r="N43" s="22" t="n">
        <v>0</v>
      </c>
      <c r="O43" s="22" t="n">
        <v>0</v>
      </c>
      <c r="P43" s="22" t="n">
        <v>0</v>
      </c>
      <c r="Q43" s="22" t="n">
        <v>78</v>
      </c>
      <c r="R43" s="22" t="n">
        <v>0</v>
      </c>
      <c r="S43" s="22" t="n">
        <v>21</v>
      </c>
      <c r="T43" s="22" t="n">
        <v>6</v>
      </c>
      <c r="U43" s="22" t="n">
        <v>5</v>
      </c>
      <c r="V43" s="22" t="n">
        <v>16</v>
      </c>
      <c r="W43" s="22" t="n">
        <v>0</v>
      </c>
      <c r="X43" s="22" t="n">
        <v>0</v>
      </c>
      <c r="Y43" s="22" t="n">
        <v>0</v>
      </c>
      <c r="Z43" s="22" t="n">
        <v>0</v>
      </c>
      <c r="AA43" s="22" t="n">
        <v>0</v>
      </c>
      <c r="AB43" s="22" t="n">
        <v>0</v>
      </c>
      <c r="AC43" s="22" t="n">
        <v>0</v>
      </c>
      <c r="AD43" s="22" t="n">
        <v>0</v>
      </c>
      <c r="AE43" s="22" t="n">
        <v>0</v>
      </c>
    </row>
    <row r="44">
      <c r="A44" s="20" t="inlineStr">
        <is>
          <t>158993-02</t>
        </is>
      </c>
      <c r="B44" s="20" t="inlineStr">
        <is>
          <t>Nga Văn Tùng</t>
        </is>
      </c>
      <c r="C44" s="21" t="inlineStr">
        <is>
          <t>2023-05-26</t>
        </is>
      </c>
      <c r="D44" s="21" t="inlineStr"/>
      <c r="E44" s="20" t="inlineStr"/>
      <c r="F44" s="22" t="n">
        <v>208</v>
      </c>
      <c r="G44" s="22" t="n">
        <v>200</v>
      </c>
      <c r="H44" s="22" t="n">
        <v>0</v>
      </c>
      <c r="I44" s="22" t="n">
        <v>0</v>
      </c>
      <c r="J44" s="22" t="n">
        <v>0</v>
      </c>
      <c r="K44" s="22" t="n">
        <v>0</v>
      </c>
      <c r="L44" s="22" t="n">
        <v>0</v>
      </c>
      <c r="M44" s="22" t="n">
        <v>0</v>
      </c>
      <c r="N44" s="22" t="n">
        <v>0</v>
      </c>
      <c r="O44" s="22" t="n">
        <v>0</v>
      </c>
      <c r="P44" s="22" t="n">
        <v>0</v>
      </c>
      <c r="Q44" s="22" t="n">
        <v>78</v>
      </c>
      <c r="R44" s="22" t="n">
        <v>0</v>
      </c>
      <c r="S44" s="22" t="n">
        <v>25</v>
      </c>
      <c r="T44" s="22" t="n">
        <v>11</v>
      </c>
      <c r="U44" s="22" t="n">
        <v>6</v>
      </c>
      <c r="V44" s="22" t="n">
        <v>10</v>
      </c>
      <c r="W44" s="22" t="n">
        <v>2</v>
      </c>
      <c r="X44" s="22" t="n">
        <v>0</v>
      </c>
      <c r="Y44" s="22" t="n">
        <v>2</v>
      </c>
      <c r="Z44" s="22" t="n">
        <v>0</v>
      </c>
      <c r="AA44" s="22" t="n">
        <v>0</v>
      </c>
      <c r="AB44" s="22" t="n">
        <v>0</v>
      </c>
      <c r="AC44" s="22" t="n">
        <v>0</v>
      </c>
      <c r="AD44" s="22" t="n">
        <v>0</v>
      </c>
      <c r="AE44" s="22" t="n">
        <v>0</v>
      </c>
    </row>
    <row r="45">
      <c r="A45" s="20" t="inlineStr">
        <is>
          <t>158999-02</t>
        </is>
      </c>
      <c r="B45" s="20" t="inlineStr">
        <is>
          <t>Nguyễn Thị Ngọc</t>
        </is>
      </c>
      <c r="C45" s="21" t="inlineStr">
        <is>
          <t>2023-05-26</t>
        </is>
      </c>
      <c r="D45" s="21" t="inlineStr"/>
      <c r="E45" s="20" t="inlineStr"/>
      <c r="F45" s="22" t="n">
        <v>208</v>
      </c>
      <c r="G45" s="22" t="n">
        <v>208</v>
      </c>
      <c r="H45" s="22" t="n">
        <v>0</v>
      </c>
      <c r="I45" s="22" t="n">
        <v>0</v>
      </c>
      <c r="J45" s="22" t="n">
        <v>0</v>
      </c>
      <c r="K45" s="22" t="n">
        <v>0</v>
      </c>
      <c r="L45" s="22" t="n">
        <v>0</v>
      </c>
      <c r="M45" s="22" t="n">
        <v>0</v>
      </c>
      <c r="N45" s="22" t="n">
        <v>0</v>
      </c>
      <c r="O45" s="22" t="n">
        <v>0</v>
      </c>
      <c r="P45" s="22" t="n">
        <v>0</v>
      </c>
      <c r="Q45" s="22" t="n">
        <v>84</v>
      </c>
      <c r="R45" s="22" t="n">
        <v>0</v>
      </c>
      <c r="S45" s="22" t="n">
        <v>26</v>
      </c>
      <c r="T45" s="22" t="n">
        <v>8.25</v>
      </c>
      <c r="U45" s="22" t="n">
        <v>11</v>
      </c>
      <c r="V45" s="22" t="n">
        <v>36.5</v>
      </c>
      <c r="W45" s="22" t="n">
        <v>1.5</v>
      </c>
      <c r="X45" s="22" t="n">
        <v>0</v>
      </c>
      <c r="Y45" s="22" t="n">
        <v>0.75</v>
      </c>
      <c r="Z45" s="22" t="n">
        <v>0</v>
      </c>
      <c r="AA45" s="22" t="n">
        <v>0</v>
      </c>
      <c r="AB45" s="22" t="n">
        <v>0</v>
      </c>
      <c r="AC45" s="22" t="n">
        <v>0</v>
      </c>
      <c r="AD45" s="22" t="n">
        <v>0</v>
      </c>
      <c r="AE45" s="22" t="n">
        <v>0</v>
      </c>
    </row>
    <row r="46">
      <c r="A46" s="20" t="inlineStr">
        <is>
          <t>159004-01</t>
        </is>
      </c>
      <c r="B46" s="20" t="inlineStr">
        <is>
          <t>Tô Thị Hương</t>
        </is>
      </c>
      <c r="C46" s="21" t="inlineStr">
        <is>
          <t>2023-05-26</t>
        </is>
      </c>
      <c r="D46" s="21" t="inlineStr"/>
      <c r="E46" s="20" t="inlineStr"/>
      <c r="F46" s="22" t="n">
        <v>208</v>
      </c>
      <c r="G46" s="22" t="n">
        <v>200</v>
      </c>
      <c r="H46" s="22" t="n">
        <v>0</v>
      </c>
      <c r="I46" s="22" t="n">
        <v>8</v>
      </c>
      <c r="J46" s="22" t="n">
        <v>0</v>
      </c>
      <c r="K46" s="22" t="n">
        <v>0</v>
      </c>
      <c r="L46" s="22" t="n">
        <v>0</v>
      </c>
      <c r="M46" s="22" t="n">
        <v>0</v>
      </c>
      <c r="N46" s="22" t="n">
        <v>0</v>
      </c>
      <c r="O46" s="22" t="n">
        <v>0</v>
      </c>
      <c r="P46" s="22" t="n">
        <v>0</v>
      </c>
      <c r="Q46" s="22" t="n">
        <v>0</v>
      </c>
      <c r="R46" s="22" t="n">
        <v>0</v>
      </c>
      <c r="S46" s="22" t="n">
        <v>26</v>
      </c>
      <c r="T46" s="22" t="n">
        <v>0</v>
      </c>
      <c r="U46" s="22" t="n">
        <v>0.5</v>
      </c>
      <c r="V46" s="22" t="n">
        <v>6</v>
      </c>
      <c r="W46" s="22" t="n">
        <v>0</v>
      </c>
      <c r="X46" s="22" t="n">
        <v>0</v>
      </c>
      <c r="Y46" s="22" t="n">
        <v>0</v>
      </c>
      <c r="Z46" s="22" t="n">
        <v>0</v>
      </c>
      <c r="AA46" s="22" t="n">
        <v>0</v>
      </c>
      <c r="AB46" s="22" t="n">
        <v>0</v>
      </c>
      <c r="AC46" s="22" t="n">
        <v>0</v>
      </c>
      <c r="AD46" s="22" t="n">
        <v>0</v>
      </c>
      <c r="AE46" s="22" t="n">
        <v>0</v>
      </c>
    </row>
    <row r="47">
      <c r="A47" s="20" t="inlineStr">
        <is>
          <t>159005-01</t>
        </is>
      </c>
      <c r="B47" s="20" t="inlineStr">
        <is>
          <t>Lê Thị Huyền</t>
        </is>
      </c>
      <c r="C47" s="21" t="inlineStr">
        <is>
          <t>2023-05-26</t>
        </is>
      </c>
      <c r="D47" s="21" t="inlineStr"/>
      <c r="E47" s="20" t="inlineStr"/>
      <c r="F47" s="22" t="n">
        <v>208</v>
      </c>
      <c r="G47" s="22" t="n">
        <v>208</v>
      </c>
      <c r="H47" s="22" t="n">
        <v>0</v>
      </c>
      <c r="I47" s="22" t="n">
        <v>0</v>
      </c>
      <c r="J47" s="22" t="n">
        <v>0</v>
      </c>
      <c r="K47" s="22" t="n">
        <v>0</v>
      </c>
      <c r="L47" s="22" t="n">
        <v>0</v>
      </c>
      <c r="M47" s="22" t="n">
        <v>0</v>
      </c>
      <c r="N47" s="22" t="n">
        <v>0</v>
      </c>
      <c r="O47" s="22" t="n">
        <v>0</v>
      </c>
      <c r="P47" s="22" t="n">
        <v>0</v>
      </c>
      <c r="Q47" s="22" t="n">
        <v>0</v>
      </c>
      <c r="R47" s="22" t="n">
        <v>0</v>
      </c>
      <c r="S47" s="22" t="n">
        <v>26</v>
      </c>
      <c r="T47" s="22" t="n">
        <v>0</v>
      </c>
      <c r="U47" s="22" t="n">
        <v>0.5</v>
      </c>
      <c r="V47" s="22" t="n">
        <v>6</v>
      </c>
      <c r="W47" s="22" t="n">
        <v>0</v>
      </c>
      <c r="X47" s="22" t="n">
        <v>0</v>
      </c>
      <c r="Y47" s="22" t="n">
        <v>0</v>
      </c>
      <c r="Z47" s="22" t="n">
        <v>0</v>
      </c>
      <c r="AA47" s="22" t="n">
        <v>0</v>
      </c>
      <c r="AB47" s="22" t="n">
        <v>0</v>
      </c>
      <c r="AC47" s="22" t="n">
        <v>0</v>
      </c>
      <c r="AD47" s="22" t="n">
        <v>0</v>
      </c>
      <c r="AE47" s="22" t="n">
        <v>0</v>
      </c>
    </row>
    <row r="48">
      <c r="A48" s="20" t="inlineStr">
        <is>
          <t>159008-01</t>
        </is>
      </c>
      <c r="B48" s="20" t="inlineStr">
        <is>
          <t>Trịnh Văn Mạnh</t>
        </is>
      </c>
      <c r="C48" s="21" t="inlineStr">
        <is>
          <t>2023-05-26</t>
        </is>
      </c>
      <c r="D48" s="21" t="inlineStr"/>
      <c r="E48" s="20" t="inlineStr"/>
      <c r="F48" s="22" t="n">
        <v>208</v>
      </c>
      <c r="G48" s="22" t="n">
        <v>192</v>
      </c>
      <c r="H48" s="22" t="n">
        <v>0</v>
      </c>
      <c r="I48" s="22" t="n">
        <v>8</v>
      </c>
      <c r="J48" s="22" t="n">
        <v>0</v>
      </c>
      <c r="K48" s="22" t="n">
        <v>0</v>
      </c>
      <c r="L48" s="22" t="n">
        <v>0</v>
      </c>
      <c r="M48" s="22" t="n">
        <v>8</v>
      </c>
      <c r="N48" s="22" t="n">
        <v>0</v>
      </c>
      <c r="O48" s="22" t="n">
        <v>0</v>
      </c>
      <c r="P48" s="22" t="n">
        <v>0</v>
      </c>
      <c r="Q48" s="22" t="n">
        <v>72</v>
      </c>
      <c r="R48" s="22" t="n">
        <v>0</v>
      </c>
      <c r="S48" s="22" t="n">
        <v>25</v>
      </c>
      <c r="T48" s="22" t="n">
        <v>6</v>
      </c>
      <c r="U48" s="22" t="n">
        <v>8</v>
      </c>
      <c r="V48" s="22" t="n">
        <v>28</v>
      </c>
      <c r="W48" s="22" t="n">
        <v>0</v>
      </c>
      <c r="X48" s="22" t="n">
        <v>0</v>
      </c>
      <c r="Y48" s="22" t="n">
        <v>0</v>
      </c>
      <c r="Z48" s="22" t="n">
        <v>0</v>
      </c>
      <c r="AA48" s="22" t="n">
        <v>0</v>
      </c>
      <c r="AB48" s="22" t="n">
        <v>0</v>
      </c>
      <c r="AC48" s="22" t="n">
        <v>0</v>
      </c>
      <c r="AD48" s="22" t="n">
        <v>0</v>
      </c>
      <c r="AE48" s="22" t="n">
        <v>0</v>
      </c>
    </row>
    <row r="49">
      <c r="A49" s="20" t="inlineStr">
        <is>
          <t>159035-01</t>
        </is>
      </c>
      <c r="B49" s="20" t="inlineStr">
        <is>
          <t>Nông Văn Quý</t>
        </is>
      </c>
      <c r="C49" s="21" t="inlineStr">
        <is>
          <t>2023-05-27</t>
        </is>
      </c>
      <c r="D49" s="21" t="inlineStr"/>
      <c r="E49" s="20" t="inlineStr"/>
      <c r="F49" s="22" t="n">
        <v>208</v>
      </c>
      <c r="G49" s="22" t="n">
        <v>208</v>
      </c>
      <c r="H49" s="22" t="n">
        <v>0</v>
      </c>
      <c r="I49" s="22" t="n">
        <v>0</v>
      </c>
      <c r="J49" s="22" t="n">
        <v>0</v>
      </c>
      <c r="K49" s="22" t="n">
        <v>0</v>
      </c>
      <c r="L49" s="22" t="n">
        <v>0</v>
      </c>
      <c r="M49" s="22" t="n">
        <v>0</v>
      </c>
      <c r="N49" s="22" t="n">
        <v>0</v>
      </c>
      <c r="O49" s="22" t="n">
        <v>0</v>
      </c>
      <c r="P49" s="22" t="n">
        <v>0</v>
      </c>
      <c r="Q49" s="22" t="n">
        <v>0</v>
      </c>
      <c r="R49" s="22" t="n">
        <v>0</v>
      </c>
      <c r="S49" s="22" t="n">
        <v>26</v>
      </c>
      <c r="T49" s="22" t="n">
        <v>0</v>
      </c>
      <c r="U49" s="22" t="n">
        <v>3.5</v>
      </c>
      <c r="V49" s="22" t="n">
        <v>48.87</v>
      </c>
      <c r="W49" s="22" t="n">
        <v>0</v>
      </c>
      <c r="X49" s="22" t="n">
        <v>0</v>
      </c>
      <c r="Y49" s="22" t="n">
        <v>0</v>
      </c>
      <c r="Z49" s="22" t="n">
        <v>0</v>
      </c>
      <c r="AA49" s="22" t="n">
        <v>0</v>
      </c>
      <c r="AB49" s="22" t="n">
        <v>0</v>
      </c>
      <c r="AC49" s="22" t="n">
        <v>0</v>
      </c>
      <c r="AD49" s="22" t="n">
        <v>0</v>
      </c>
      <c r="AE49" s="22" t="n">
        <v>0</v>
      </c>
    </row>
    <row r="50">
      <c r="A50" s="20" t="inlineStr">
        <is>
          <t>158912-02</t>
        </is>
      </c>
      <c r="B50" s="20" t="inlineStr">
        <is>
          <t>Đinh Công Bảo</t>
        </is>
      </c>
      <c r="C50" s="21" t="inlineStr">
        <is>
          <t>2023-05-25</t>
        </is>
      </c>
      <c r="D50" s="21" t="inlineStr"/>
      <c r="E50" s="20" t="inlineStr"/>
      <c r="F50" s="22" t="n">
        <v>208</v>
      </c>
      <c r="G50" s="22" t="n">
        <v>208</v>
      </c>
      <c r="H50" s="22" t="n">
        <v>0</v>
      </c>
      <c r="I50" s="22" t="n">
        <v>0</v>
      </c>
      <c r="J50" s="22" t="n">
        <v>0</v>
      </c>
      <c r="K50" s="22" t="n">
        <v>0</v>
      </c>
      <c r="L50" s="22" t="n">
        <v>0</v>
      </c>
      <c r="M50" s="22" t="n">
        <v>0</v>
      </c>
      <c r="N50" s="22" t="n">
        <v>0</v>
      </c>
      <c r="O50" s="22" t="n">
        <v>0</v>
      </c>
      <c r="P50" s="22" t="n">
        <v>0</v>
      </c>
      <c r="Q50" s="22" t="n">
        <v>78</v>
      </c>
      <c r="R50" s="22" t="n">
        <v>0</v>
      </c>
      <c r="S50" s="22" t="n">
        <v>26</v>
      </c>
      <c r="T50" s="22" t="n">
        <v>11</v>
      </c>
      <c r="U50" s="22" t="n">
        <v>6</v>
      </c>
      <c r="V50" s="22" t="n">
        <v>10</v>
      </c>
      <c r="W50" s="22" t="n">
        <v>2</v>
      </c>
      <c r="X50" s="22" t="n">
        <v>0</v>
      </c>
      <c r="Y50" s="22" t="n">
        <v>2</v>
      </c>
      <c r="Z50" s="22" t="n">
        <v>0</v>
      </c>
      <c r="AA50" s="22" t="n">
        <v>0</v>
      </c>
      <c r="AB50" s="22" t="n">
        <v>0</v>
      </c>
      <c r="AC50" s="22" t="n">
        <v>0</v>
      </c>
      <c r="AD50" s="22" t="n">
        <v>0</v>
      </c>
      <c r="AE50" s="22" t="n">
        <v>0</v>
      </c>
    </row>
    <row r="51">
      <c r="A51" s="20" t="inlineStr">
        <is>
          <t>158922-02</t>
        </is>
      </c>
      <c r="B51" s="20" t="inlineStr">
        <is>
          <t>Hoàng Thị Mai</t>
        </is>
      </c>
      <c r="C51" s="21" t="inlineStr">
        <is>
          <t>2023-05-25</t>
        </is>
      </c>
      <c r="D51" s="21" t="inlineStr"/>
      <c r="E51" s="20" t="inlineStr"/>
      <c r="F51" s="22" t="n">
        <v>208</v>
      </c>
      <c r="G51" s="22" t="n">
        <v>200</v>
      </c>
      <c r="H51" s="22" t="n">
        <v>0</v>
      </c>
      <c r="I51" s="22" t="n">
        <v>8</v>
      </c>
      <c r="J51" s="22" t="n">
        <v>0</v>
      </c>
      <c r="K51" s="22" t="n">
        <v>0</v>
      </c>
      <c r="L51" s="22" t="n">
        <v>0</v>
      </c>
      <c r="M51" s="22" t="n">
        <v>0</v>
      </c>
      <c r="N51" s="22" t="n">
        <v>0</v>
      </c>
      <c r="O51" s="22" t="n">
        <v>0</v>
      </c>
      <c r="P51" s="22" t="n">
        <v>0</v>
      </c>
      <c r="Q51" s="22" t="n">
        <v>78</v>
      </c>
      <c r="R51" s="22" t="n">
        <v>0</v>
      </c>
      <c r="S51" s="22" t="n">
        <v>26</v>
      </c>
      <c r="T51" s="22" t="n">
        <v>7.5</v>
      </c>
      <c r="U51" s="22" t="n">
        <v>11.5</v>
      </c>
      <c r="V51" s="22" t="n">
        <v>37</v>
      </c>
      <c r="W51" s="22" t="n">
        <v>3</v>
      </c>
      <c r="X51" s="22" t="n">
        <v>0</v>
      </c>
      <c r="Y51" s="22" t="n">
        <v>1.5</v>
      </c>
      <c r="Z51" s="22" t="n">
        <v>0</v>
      </c>
      <c r="AA51" s="22" t="n">
        <v>0</v>
      </c>
      <c r="AB51" s="22" t="n">
        <v>0</v>
      </c>
      <c r="AC51" s="22" t="n">
        <v>0</v>
      </c>
      <c r="AD51" s="22" t="n">
        <v>0</v>
      </c>
      <c r="AE51" s="22" t="n">
        <v>0</v>
      </c>
    </row>
    <row r="52">
      <c r="A52" s="20" t="inlineStr">
        <is>
          <t>158925-02</t>
        </is>
      </c>
      <c r="B52" s="20" t="inlineStr">
        <is>
          <t>Trương Thị Thư</t>
        </is>
      </c>
      <c r="C52" s="21" t="inlineStr">
        <is>
          <t>2023-05-25</t>
        </is>
      </c>
      <c r="D52" s="21" t="inlineStr"/>
      <c r="E52" s="20" t="inlineStr"/>
      <c r="F52" s="22" t="n">
        <v>208</v>
      </c>
      <c r="G52" s="22" t="n">
        <v>190.08</v>
      </c>
      <c r="H52" s="22" t="n">
        <v>0</v>
      </c>
      <c r="I52" s="22" t="n">
        <v>8</v>
      </c>
      <c r="J52" s="22" t="n">
        <v>0</v>
      </c>
      <c r="K52" s="22" t="n">
        <v>0</v>
      </c>
      <c r="L52" s="22" t="n">
        <v>0</v>
      </c>
      <c r="M52" s="22" t="n">
        <v>8</v>
      </c>
      <c r="N52" s="22" t="n">
        <v>0</v>
      </c>
      <c r="O52" s="22" t="n">
        <v>0</v>
      </c>
      <c r="P52" s="22" t="n">
        <v>0</v>
      </c>
      <c r="Q52" s="22" t="n">
        <v>72</v>
      </c>
      <c r="R52" s="22" t="n">
        <v>0</v>
      </c>
      <c r="S52" s="22" t="n">
        <v>24.76</v>
      </c>
      <c r="T52" s="22" t="n">
        <v>6.75</v>
      </c>
      <c r="U52" s="22" t="n">
        <v>9</v>
      </c>
      <c r="V52" s="22" t="n">
        <v>33.5</v>
      </c>
      <c r="W52" s="22" t="n">
        <v>0</v>
      </c>
      <c r="X52" s="22" t="n">
        <v>0</v>
      </c>
      <c r="Y52" s="22" t="n">
        <v>0</v>
      </c>
      <c r="Z52" s="22" t="n">
        <v>0</v>
      </c>
      <c r="AA52" s="22" t="n">
        <v>0</v>
      </c>
      <c r="AB52" s="22" t="n">
        <v>0</v>
      </c>
      <c r="AC52" s="22" t="n">
        <v>0</v>
      </c>
      <c r="AD52" s="22" t="n">
        <v>0</v>
      </c>
      <c r="AE52" s="22" t="n">
        <v>0</v>
      </c>
    </row>
    <row r="53">
      <c r="A53" s="20" t="inlineStr">
        <is>
          <t>158926-02</t>
        </is>
      </c>
      <c r="B53" s="20" t="inlineStr">
        <is>
          <t>Đường Văn An</t>
        </is>
      </c>
      <c r="C53" s="21" t="inlineStr">
        <is>
          <t>2023-05-25</t>
        </is>
      </c>
      <c r="D53" s="21" t="inlineStr"/>
      <c r="E53" s="20" t="inlineStr"/>
      <c r="F53" s="22" t="n">
        <v>208</v>
      </c>
      <c r="G53" s="22" t="n">
        <v>192</v>
      </c>
      <c r="H53" s="22" t="n">
        <v>0</v>
      </c>
      <c r="I53" s="22" t="n">
        <v>8</v>
      </c>
      <c r="J53" s="22" t="n">
        <v>0</v>
      </c>
      <c r="K53" s="22" t="n">
        <v>0</v>
      </c>
      <c r="L53" s="22" t="n">
        <v>0</v>
      </c>
      <c r="M53" s="22" t="n">
        <v>8</v>
      </c>
      <c r="N53" s="22" t="n">
        <v>0</v>
      </c>
      <c r="O53" s="22" t="n">
        <v>0</v>
      </c>
      <c r="P53" s="22" t="n">
        <v>0</v>
      </c>
      <c r="Q53" s="22" t="n">
        <v>66</v>
      </c>
      <c r="R53" s="22" t="n">
        <v>0</v>
      </c>
      <c r="S53" s="22" t="n">
        <v>25</v>
      </c>
      <c r="T53" s="22" t="n">
        <v>5.25</v>
      </c>
      <c r="U53" s="22" t="n">
        <v>8.5</v>
      </c>
      <c r="V53" s="22" t="n">
        <v>26.5</v>
      </c>
      <c r="W53" s="22" t="n">
        <v>3</v>
      </c>
      <c r="X53" s="22" t="n">
        <v>0</v>
      </c>
      <c r="Y53" s="22" t="n">
        <v>1.5</v>
      </c>
      <c r="Z53" s="22" t="n">
        <v>0</v>
      </c>
      <c r="AA53" s="22" t="n">
        <v>0</v>
      </c>
      <c r="AB53" s="22" t="n">
        <v>0</v>
      </c>
      <c r="AC53" s="22" t="n">
        <v>0</v>
      </c>
      <c r="AD53" s="22" t="n">
        <v>0</v>
      </c>
      <c r="AE53" s="22" t="n">
        <v>0</v>
      </c>
    </row>
    <row r="54">
      <c r="A54" s="20" t="inlineStr">
        <is>
          <t>158931-02</t>
        </is>
      </c>
      <c r="B54" s="20" t="inlineStr">
        <is>
          <t>Hoàng Thị Xuân</t>
        </is>
      </c>
      <c r="C54" s="21" t="inlineStr">
        <is>
          <t>2023-05-25</t>
        </is>
      </c>
      <c r="D54" s="21" t="inlineStr"/>
      <c r="E54" s="20" t="inlineStr"/>
      <c r="F54" s="22" t="n">
        <v>208</v>
      </c>
      <c r="G54" s="22" t="n">
        <v>200</v>
      </c>
      <c r="H54" s="22" t="n">
        <v>0</v>
      </c>
      <c r="I54" s="22" t="n">
        <v>8</v>
      </c>
      <c r="J54" s="22" t="n">
        <v>0</v>
      </c>
      <c r="K54" s="22" t="n">
        <v>0</v>
      </c>
      <c r="L54" s="22" t="n">
        <v>0</v>
      </c>
      <c r="M54" s="22" t="n">
        <v>0</v>
      </c>
      <c r="N54" s="22" t="n">
        <v>0</v>
      </c>
      <c r="O54" s="22" t="n">
        <v>0</v>
      </c>
      <c r="P54" s="22" t="n">
        <v>0</v>
      </c>
      <c r="Q54" s="22" t="n">
        <v>78</v>
      </c>
      <c r="R54" s="22" t="n">
        <v>0</v>
      </c>
      <c r="S54" s="22" t="n">
        <v>26</v>
      </c>
      <c r="T54" s="22" t="n">
        <v>6</v>
      </c>
      <c r="U54" s="22" t="n">
        <v>10</v>
      </c>
      <c r="V54" s="22" t="n">
        <v>32</v>
      </c>
      <c r="W54" s="22" t="n">
        <v>3</v>
      </c>
      <c r="X54" s="22" t="n">
        <v>0</v>
      </c>
      <c r="Y54" s="22" t="n">
        <v>1.5</v>
      </c>
      <c r="Z54" s="22" t="n">
        <v>0</v>
      </c>
      <c r="AA54" s="22" t="n">
        <v>0</v>
      </c>
      <c r="AB54" s="22" t="n">
        <v>0</v>
      </c>
      <c r="AC54" s="22" t="n">
        <v>0</v>
      </c>
      <c r="AD54" s="22" t="n">
        <v>0</v>
      </c>
      <c r="AE54" s="22" t="n">
        <v>0</v>
      </c>
    </row>
    <row r="55">
      <c r="A55" s="20" t="inlineStr">
        <is>
          <t>158932-02</t>
        </is>
      </c>
      <c r="B55" s="20" t="inlineStr">
        <is>
          <t>Lục Văn Thành Đủ</t>
        </is>
      </c>
      <c r="C55" s="21" t="inlineStr">
        <is>
          <t>2023-05-25</t>
        </is>
      </c>
      <c r="D55" s="21" t="inlineStr"/>
      <c r="E55" s="20" t="inlineStr"/>
      <c r="F55" s="22" t="n">
        <v>208</v>
      </c>
      <c r="G55" s="22" t="n">
        <v>192</v>
      </c>
      <c r="H55" s="22" t="n">
        <v>0</v>
      </c>
      <c r="I55" s="22" t="n">
        <v>8</v>
      </c>
      <c r="J55" s="22" t="n">
        <v>0</v>
      </c>
      <c r="K55" s="22" t="n">
        <v>0</v>
      </c>
      <c r="L55" s="22" t="n">
        <v>0</v>
      </c>
      <c r="M55" s="22" t="n">
        <v>8</v>
      </c>
      <c r="N55" s="22" t="n">
        <v>0</v>
      </c>
      <c r="O55" s="22" t="n">
        <v>0</v>
      </c>
      <c r="P55" s="22" t="n">
        <v>0</v>
      </c>
      <c r="Q55" s="22" t="n">
        <v>66</v>
      </c>
      <c r="R55" s="22" t="n">
        <v>0</v>
      </c>
      <c r="S55" s="22" t="n">
        <v>25</v>
      </c>
      <c r="T55" s="22" t="n">
        <v>3</v>
      </c>
      <c r="U55" s="22" t="n">
        <v>7.5</v>
      </c>
      <c r="V55" s="22" t="n">
        <v>26</v>
      </c>
      <c r="W55" s="22" t="n">
        <v>1.5</v>
      </c>
      <c r="X55" s="22" t="n">
        <v>0</v>
      </c>
      <c r="Y55" s="22" t="n">
        <v>0.75</v>
      </c>
      <c r="Z55" s="22" t="n">
        <v>0</v>
      </c>
      <c r="AA55" s="22" t="n">
        <v>0</v>
      </c>
      <c r="AB55" s="22" t="n">
        <v>0</v>
      </c>
      <c r="AC55" s="22" t="n">
        <v>0</v>
      </c>
      <c r="AD55" s="22" t="n">
        <v>0</v>
      </c>
      <c r="AE55" s="22" t="n">
        <v>0</v>
      </c>
    </row>
    <row r="56">
      <c r="A56" s="20" t="inlineStr">
        <is>
          <t>159054-01</t>
        </is>
      </c>
      <c r="B56" s="20" t="inlineStr">
        <is>
          <t>Đặng Thị Quỳnh</t>
        </is>
      </c>
      <c r="C56" s="21" t="inlineStr">
        <is>
          <t>2023-05-29</t>
        </is>
      </c>
      <c r="D56" s="21" t="inlineStr"/>
      <c r="E56" s="20" t="inlineStr"/>
      <c r="F56" s="22" t="n">
        <v>208</v>
      </c>
      <c r="G56" s="22" t="n">
        <v>196</v>
      </c>
      <c r="H56" s="22" t="n">
        <v>0</v>
      </c>
      <c r="I56" s="22" t="n">
        <v>8</v>
      </c>
      <c r="J56" s="22" t="n">
        <v>0</v>
      </c>
      <c r="K56" s="22" t="n">
        <v>0</v>
      </c>
      <c r="L56" s="22" t="n">
        <v>0</v>
      </c>
      <c r="M56" s="22" t="n">
        <v>4</v>
      </c>
      <c r="N56" s="22" t="n">
        <v>0</v>
      </c>
      <c r="O56" s="22" t="n">
        <v>0</v>
      </c>
      <c r="P56" s="22" t="n">
        <v>0</v>
      </c>
      <c r="Q56" s="22" t="n">
        <v>24</v>
      </c>
      <c r="R56" s="22" t="n">
        <v>0</v>
      </c>
      <c r="S56" s="22" t="n">
        <v>25.5</v>
      </c>
      <c r="T56" s="22" t="n">
        <v>3</v>
      </c>
      <c r="U56" s="22" t="n">
        <v>2.5</v>
      </c>
      <c r="V56" s="22" t="n">
        <v>9</v>
      </c>
      <c r="W56" s="22" t="n">
        <v>0</v>
      </c>
      <c r="X56" s="22" t="n">
        <v>0</v>
      </c>
      <c r="Y56" s="22" t="n">
        <v>0</v>
      </c>
      <c r="Z56" s="22" t="n">
        <v>0</v>
      </c>
      <c r="AA56" s="22" t="n">
        <v>0</v>
      </c>
      <c r="AB56" s="22" t="n">
        <v>0</v>
      </c>
      <c r="AC56" s="22" t="n">
        <v>0</v>
      </c>
      <c r="AD56" s="22" t="n">
        <v>0</v>
      </c>
      <c r="AE56" s="22" t="n">
        <v>0</v>
      </c>
    </row>
    <row r="57">
      <c r="A57" s="20" t="inlineStr">
        <is>
          <t>153223-03</t>
        </is>
      </c>
      <c r="B57" s="20" t="inlineStr">
        <is>
          <t>Tòng Thị Ngọc</t>
        </is>
      </c>
      <c r="C57" s="21" t="inlineStr">
        <is>
          <t>2023-06-01</t>
        </is>
      </c>
      <c r="D57" s="21" t="inlineStr"/>
      <c r="E57" s="20" t="inlineStr"/>
      <c r="F57" s="22" t="n">
        <v>208</v>
      </c>
      <c r="G57" s="22" t="n">
        <v>200</v>
      </c>
      <c r="H57" s="22" t="n">
        <v>0</v>
      </c>
      <c r="I57" s="22" t="n">
        <v>8</v>
      </c>
      <c r="J57" s="22" t="n">
        <v>0</v>
      </c>
      <c r="K57" s="22" t="n">
        <v>0</v>
      </c>
      <c r="L57" s="22" t="n">
        <v>0</v>
      </c>
      <c r="M57" s="22" t="n">
        <v>0</v>
      </c>
      <c r="N57" s="22" t="n">
        <v>0</v>
      </c>
      <c r="O57" s="22" t="n">
        <v>0</v>
      </c>
      <c r="P57" s="22" t="n">
        <v>0</v>
      </c>
      <c r="Q57" s="22" t="n">
        <v>72</v>
      </c>
      <c r="R57" s="22" t="n">
        <v>0</v>
      </c>
      <c r="S57" s="22" t="n">
        <v>26</v>
      </c>
      <c r="T57" s="22" t="n">
        <v>8</v>
      </c>
      <c r="U57" s="22" t="n">
        <v>8.5</v>
      </c>
      <c r="V57" s="22" t="n">
        <v>26</v>
      </c>
      <c r="W57" s="22" t="n">
        <v>0</v>
      </c>
      <c r="X57" s="22" t="n">
        <v>0</v>
      </c>
      <c r="Y57" s="22" t="n">
        <v>0</v>
      </c>
      <c r="Z57" s="22" t="n">
        <v>0</v>
      </c>
      <c r="AA57" s="22" t="n">
        <v>0</v>
      </c>
      <c r="AB57" s="22" t="n">
        <v>0</v>
      </c>
      <c r="AC57" s="22" t="n">
        <v>0</v>
      </c>
      <c r="AD57" s="22" t="n">
        <v>0</v>
      </c>
      <c r="AE57" s="22" t="n">
        <v>0</v>
      </c>
    </row>
    <row r="58">
      <c r="A58" s="20" t="inlineStr">
        <is>
          <t>152319-03</t>
        </is>
      </c>
      <c r="B58" s="20" t="inlineStr">
        <is>
          <t>Hà Văn Đặng</t>
        </is>
      </c>
      <c r="C58" s="21" t="inlineStr">
        <is>
          <t>2023-06-09</t>
        </is>
      </c>
      <c r="D58" s="21" t="inlineStr"/>
      <c r="E58" s="20" t="inlineStr"/>
      <c r="F58" s="22" t="n">
        <v>208</v>
      </c>
      <c r="G58" s="22" t="n">
        <v>200</v>
      </c>
      <c r="H58" s="22" t="n">
        <v>0</v>
      </c>
      <c r="I58" s="22" t="n">
        <v>8</v>
      </c>
      <c r="J58" s="22" t="n">
        <v>0</v>
      </c>
      <c r="K58" s="22" t="n">
        <v>0</v>
      </c>
      <c r="L58" s="22" t="n">
        <v>0</v>
      </c>
      <c r="M58" s="22" t="n">
        <v>0</v>
      </c>
      <c r="N58" s="22" t="n">
        <v>0</v>
      </c>
      <c r="O58" s="22" t="n">
        <v>0</v>
      </c>
      <c r="P58" s="22" t="n">
        <v>0</v>
      </c>
      <c r="Q58" s="22" t="n">
        <v>72</v>
      </c>
      <c r="R58" s="22" t="n">
        <v>0</v>
      </c>
      <c r="S58" s="22" t="n">
        <v>26</v>
      </c>
      <c r="T58" s="22" t="n">
        <v>8</v>
      </c>
      <c r="U58" s="22" t="n">
        <v>8.5</v>
      </c>
      <c r="V58" s="22" t="n">
        <v>26</v>
      </c>
      <c r="W58" s="22" t="n">
        <v>0</v>
      </c>
      <c r="X58" s="22" t="n">
        <v>0</v>
      </c>
      <c r="Y58" s="22" t="n">
        <v>0</v>
      </c>
      <c r="Z58" s="22" t="n">
        <v>0</v>
      </c>
      <c r="AA58" s="22" t="n">
        <v>0</v>
      </c>
      <c r="AB58" s="22" t="n">
        <v>0</v>
      </c>
      <c r="AC58" s="22" t="n">
        <v>0</v>
      </c>
      <c r="AD58" s="22" t="n">
        <v>0</v>
      </c>
      <c r="AE58" s="22" t="n">
        <v>0</v>
      </c>
    </row>
    <row r="59">
      <c r="A59" s="20" t="inlineStr">
        <is>
          <t>159718-01</t>
        </is>
      </c>
      <c r="B59" s="20" t="inlineStr">
        <is>
          <t>Hà Thị Hải</t>
        </is>
      </c>
      <c r="C59" s="21" t="inlineStr">
        <is>
          <t>2023-06-09</t>
        </is>
      </c>
      <c r="D59" s="21" t="inlineStr"/>
      <c r="E59" s="20" t="inlineStr"/>
      <c r="F59" s="22" t="n">
        <v>208</v>
      </c>
      <c r="G59" s="22" t="n">
        <v>207.28</v>
      </c>
      <c r="H59" s="22" t="n">
        <v>0</v>
      </c>
      <c r="I59" s="22" t="n">
        <v>0</v>
      </c>
      <c r="J59" s="22" t="n">
        <v>0</v>
      </c>
      <c r="K59" s="22" t="n">
        <v>0</v>
      </c>
      <c r="L59" s="22" t="n">
        <v>0</v>
      </c>
      <c r="M59" s="22" t="n">
        <v>0.72</v>
      </c>
      <c r="N59" s="22" t="n">
        <v>0</v>
      </c>
      <c r="O59" s="22" t="n">
        <v>0</v>
      </c>
      <c r="P59" s="22" t="n">
        <v>0</v>
      </c>
      <c r="Q59" s="22" t="n">
        <v>0</v>
      </c>
      <c r="R59" s="22" t="n">
        <v>0</v>
      </c>
      <c r="S59" s="22" t="n">
        <v>25.91</v>
      </c>
      <c r="T59" s="22" t="n">
        <v>0</v>
      </c>
      <c r="U59" s="22" t="n">
        <v>0.5</v>
      </c>
      <c r="V59" s="22" t="n">
        <v>3</v>
      </c>
      <c r="W59" s="22" t="n">
        <v>0</v>
      </c>
      <c r="X59" s="22" t="n">
        <v>0</v>
      </c>
      <c r="Y59" s="22" t="n">
        <v>0</v>
      </c>
      <c r="Z59" s="22" t="n">
        <v>0</v>
      </c>
      <c r="AA59" s="22" t="n">
        <v>0</v>
      </c>
      <c r="AB59" s="22" t="n">
        <v>0</v>
      </c>
      <c r="AC59" s="22" t="n">
        <v>0</v>
      </c>
      <c r="AD59" s="22" t="n">
        <v>0</v>
      </c>
      <c r="AE59" s="22" t="n">
        <v>0</v>
      </c>
    </row>
    <row r="60">
      <c r="A60" s="20" t="inlineStr">
        <is>
          <t>159777-01</t>
        </is>
      </c>
      <c r="B60" s="20" t="inlineStr">
        <is>
          <t>Quàng Văn Inh</t>
        </is>
      </c>
      <c r="C60" s="21" t="inlineStr">
        <is>
          <t>2023-06-15</t>
        </is>
      </c>
      <c r="D60" s="21" t="inlineStr"/>
      <c r="E60" s="20" t="inlineStr"/>
      <c r="F60" s="22" t="n">
        <v>208</v>
      </c>
      <c r="G60" s="22" t="n">
        <v>200</v>
      </c>
      <c r="H60" s="22" t="n">
        <v>0</v>
      </c>
      <c r="I60" s="22" t="n">
        <v>8</v>
      </c>
      <c r="J60" s="22" t="n">
        <v>0</v>
      </c>
      <c r="K60" s="22" t="n">
        <v>0</v>
      </c>
      <c r="L60" s="22" t="n">
        <v>0</v>
      </c>
      <c r="M60" s="22" t="n">
        <v>0</v>
      </c>
      <c r="N60" s="22" t="n">
        <v>0</v>
      </c>
      <c r="O60" s="22" t="n">
        <v>0</v>
      </c>
      <c r="P60" s="22" t="n">
        <v>0</v>
      </c>
      <c r="Q60" s="22" t="n">
        <v>78</v>
      </c>
      <c r="R60" s="22" t="n">
        <v>0</v>
      </c>
      <c r="S60" s="22" t="n">
        <v>26</v>
      </c>
      <c r="T60" s="22" t="n">
        <v>10</v>
      </c>
      <c r="U60" s="22" t="n">
        <v>9.5</v>
      </c>
      <c r="V60" s="22" t="n">
        <v>24</v>
      </c>
      <c r="W60" s="22" t="n">
        <v>2</v>
      </c>
      <c r="X60" s="22" t="n">
        <v>0</v>
      </c>
      <c r="Y60" s="22" t="n">
        <v>2</v>
      </c>
      <c r="Z60" s="22" t="n">
        <v>0</v>
      </c>
      <c r="AA60" s="22" t="n">
        <v>0</v>
      </c>
      <c r="AB60" s="22" t="n">
        <v>0</v>
      </c>
      <c r="AC60" s="22" t="n">
        <v>0</v>
      </c>
      <c r="AD60" s="22" t="n">
        <v>0</v>
      </c>
      <c r="AE60" s="22" t="n">
        <v>0</v>
      </c>
    </row>
    <row r="61">
      <c r="A61" s="20" t="inlineStr">
        <is>
          <t>159778-01</t>
        </is>
      </c>
      <c r="B61" s="20" t="inlineStr">
        <is>
          <t>Quàng Văn Tiên</t>
        </is>
      </c>
      <c r="C61" s="21" t="inlineStr">
        <is>
          <t>2023-06-15</t>
        </is>
      </c>
      <c r="D61" s="21" t="inlineStr"/>
      <c r="E61" s="20" t="inlineStr"/>
      <c r="F61" s="22" t="n">
        <v>208</v>
      </c>
      <c r="G61" s="22" t="n">
        <v>200</v>
      </c>
      <c r="H61" s="22" t="n">
        <v>0</v>
      </c>
      <c r="I61" s="22" t="n">
        <v>8</v>
      </c>
      <c r="J61" s="22" t="n">
        <v>0</v>
      </c>
      <c r="K61" s="22" t="n">
        <v>0</v>
      </c>
      <c r="L61" s="22" t="n">
        <v>0</v>
      </c>
      <c r="M61" s="22" t="n">
        <v>0</v>
      </c>
      <c r="N61" s="22" t="n">
        <v>0</v>
      </c>
      <c r="O61" s="22" t="n">
        <v>0</v>
      </c>
      <c r="P61" s="22" t="n">
        <v>0</v>
      </c>
      <c r="Q61" s="22" t="n">
        <v>78</v>
      </c>
      <c r="R61" s="22" t="n">
        <v>0</v>
      </c>
      <c r="S61" s="22" t="n">
        <v>26</v>
      </c>
      <c r="T61" s="22" t="n">
        <v>10</v>
      </c>
      <c r="U61" s="22" t="n">
        <v>9.5</v>
      </c>
      <c r="V61" s="22" t="n">
        <v>24</v>
      </c>
      <c r="W61" s="22" t="n">
        <v>2</v>
      </c>
      <c r="X61" s="22" t="n">
        <v>0</v>
      </c>
      <c r="Y61" s="22" t="n">
        <v>2</v>
      </c>
      <c r="Z61" s="22" t="n">
        <v>0</v>
      </c>
      <c r="AA61" s="22" t="n">
        <v>0</v>
      </c>
      <c r="AB61" s="22" t="n">
        <v>0</v>
      </c>
      <c r="AC61" s="22" t="n">
        <v>0</v>
      </c>
      <c r="AD61" s="22" t="n">
        <v>0</v>
      </c>
      <c r="AE61" s="22" t="n">
        <v>0</v>
      </c>
    </row>
    <row r="62">
      <c r="A62" s="20" t="inlineStr">
        <is>
          <t>154000-02</t>
        </is>
      </c>
      <c r="B62" s="20" t="inlineStr">
        <is>
          <t>Vy Quế Phúc</t>
        </is>
      </c>
      <c r="C62" s="21" t="inlineStr">
        <is>
          <t>2023-06-15</t>
        </is>
      </c>
      <c r="D62" s="21" t="inlineStr"/>
      <c r="E62" s="20" t="inlineStr"/>
      <c r="F62" s="22" t="n">
        <v>208</v>
      </c>
      <c r="G62" s="22" t="n">
        <v>200</v>
      </c>
      <c r="H62" s="22" t="n">
        <v>0</v>
      </c>
      <c r="I62" s="22" t="n">
        <v>8</v>
      </c>
      <c r="J62" s="22" t="n">
        <v>0</v>
      </c>
      <c r="K62" s="22" t="n">
        <v>0</v>
      </c>
      <c r="L62" s="22" t="n">
        <v>0</v>
      </c>
      <c r="M62" s="22" t="n">
        <v>0</v>
      </c>
      <c r="N62" s="22" t="n">
        <v>0</v>
      </c>
      <c r="O62" s="22" t="n">
        <v>0</v>
      </c>
      <c r="P62" s="22" t="n">
        <v>0</v>
      </c>
      <c r="Q62" s="22" t="n">
        <v>72</v>
      </c>
      <c r="R62" s="22" t="n">
        <v>0</v>
      </c>
      <c r="S62" s="22" t="n">
        <v>26</v>
      </c>
      <c r="T62" s="22" t="n">
        <v>8</v>
      </c>
      <c r="U62" s="22" t="n">
        <v>8.5</v>
      </c>
      <c r="V62" s="22" t="n">
        <v>26</v>
      </c>
      <c r="W62" s="22" t="n">
        <v>0</v>
      </c>
      <c r="X62" s="22" t="n">
        <v>0</v>
      </c>
      <c r="Y62" s="22" t="n">
        <v>0</v>
      </c>
      <c r="Z62" s="22" t="n">
        <v>0</v>
      </c>
      <c r="AA62" s="22" t="n">
        <v>0</v>
      </c>
      <c r="AB62" s="22" t="n">
        <v>0</v>
      </c>
      <c r="AC62" s="22" t="n">
        <v>0</v>
      </c>
      <c r="AD62" s="22" t="n">
        <v>0</v>
      </c>
      <c r="AE62" s="22" t="n">
        <v>0</v>
      </c>
    </row>
    <row r="63">
      <c r="A63" s="20" t="inlineStr">
        <is>
          <t>159782-01</t>
        </is>
      </c>
      <c r="B63" s="20" t="inlineStr">
        <is>
          <t>Bàn Tuấn Giang</t>
        </is>
      </c>
      <c r="C63" s="21" t="inlineStr">
        <is>
          <t>2023-06-15</t>
        </is>
      </c>
      <c r="D63" s="21" t="inlineStr"/>
      <c r="E63" s="20" t="inlineStr"/>
      <c r="F63" s="22" t="n">
        <v>208</v>
      </c>
      <c r="G63" s="22" t="n">
        <v>200</v>
      </c>
      <c r="H63" s="22" t="n">
        <v>0</v>
      </c>
      <c r="I63" s="22" t="n">
        <v>8</v>
      </c>
      <c r="J63" s="22" t="n">
        <v>0</v>
      </c>
      <c r="K63" s="22" t="n">
        <v>0</v>
      </c>
      <c r="L63" s="22" t="n">
        <v>0</v>
      </c>
      <c r="M63" s="22" t="n">
        <v>0</v>
      </c>
      <c r="N63" s="22" t="n">
        <v>0</v>
      </c>
      <c r="O63" s="22" t="n">
        <v>0</v>
      </c>
      <c r="P63" s="22" t="n">
        <v>0</v>
      </c>
      <c r="Q63" s="22" t="n">
        <v>78</v>
      </c>
      <c r="R63" s="22" t="n">
        <v>0</v>
      </c>
      <c r="S63" s="22" t="n">
        <v>26</v>
      </c>
      <c r="T63" s="22" t="n">
        <v>10</v>
      </c>
      <c r="U63" s="22" t="n">
        <v>9.5</v>
      </c>
      <c r="V63" s="22" t="n">
        <v>24</v>
      </c>
      <c r="W63" s="22" t="n">
        <v>2</v>
      </c>
      <c r="X63" s="22" t="n">
        <v>0</v>
      </c>
      <c r="Y63" s="22" t="n">
        <v>2</v>
      </c>
      <c r="Z63" s="22" t="n">
        <v>0</v>
      </c>
      <c r="AA63" s="22" t="n">
        <v>0</v>
      </c>
      <c r="AB63" s="22" t="n">
        <v>0</v>
      </c>
      <c r="AC63" s="22" t="n">
        <v>0</v>
      </c>
      <c r="AD63" s="22" t="n">
        <v>0</v>
      </c>
      <c r="AE63" s="22" t="n">
        <v>0</v>
      </c>
    </row>
    <row r="64">
      <c r="A64" s="20" t="inlineStr">
        <is>
          <t>148712-04</t>
        </is>
      </c>
      <c r="B64" s="20" t="inlineStr">
        <is>
          <t>Thèn Seo Đại</t>
        </is>
      </c>
      <c r="C64" s="21" t="inlineStr">
        <is>
          <t>2023-06-15</t>
        </is>
      </c>
      <c r="D64" s="21" t="inlineStr"/>
      <c r="E64" s="20" t="inlineStr"/>
      <c r="F64" s="22" t="n">
        <v>208</v>
      </c>
      <c r="G64" s="22" t="n">
        <v>200</v>
      </c>
      <c r="H64" s="22" t="n">
        <v>0</v>
      </c>
      <c r="I64" s="22" t="n">
        <v>8</v>
      </c>
      <c r="J64" s="22" t="n">
        <v>0</v>
      </c>
      <c r="K64" s="22" t="n">
        <v>0</v>
      </c>
      <c r="L64" s="22" t="n">
        <v>0</v>
      </c>
      <c r="M64" s="22" t="n">
        <v>0</v>
      </c>
      <c r="N64" s="22" t="n">
        <v>0</v>
      </c>
      <c r="O64" s="22" t="n">
        <v>0</v>
      </c>
      <c r="P64" s="22" t="n">
        <v>0</v>
      </c>
      <c r="Q64" s="22" t="n">
        <v>78</v>
      </c>
      <c r="R64" s="22" t="n">
        <v>0</v>
      </c>
      <c r="S64" s="22" t="n">
        <v>26</v>
      </c>
      <c r="T64" s="22" t="n">
        <v>10</v>
      </c>
      <c r="U64" s="22" t="n">
        <v>9.5</v>
      </c>
      <c r="V64" s="22" t="n">
        <v>24</v>
      </c>
      <c r="W64" s="22" t="n">
        <v>2</v>
      </c>
      <c r="X64" s="22" t="n">
        <v>0</v>
      </c>
      <c r="Y64" s="22" t="n">
        <v>2</v>
      </c>
      <c r="Z64" s="22" t="n">
        <v>0</v>
      </c>
      <c r="AA64" s="22" t="n">
        <v>0</v>
      </c>
      <c r="AB64" s="22" t="n">
        <v>0</v>
      </c>
      <c r="AC64" s="22" t="n">
        <v>0</v>
      </c>
      <c r="AD64" s="22" t="n">
        <v>0</v>
      </c>
      <c r="AE64" s="22" t="n">
        <v>0</v>
      </c>
    </row>
    <row r="65">
      <c r="A65" s="20" t="inlineStr">
        <is>
          <t>159818-01</t>
        </is>
      </c>
      <c r="B65" s="20" t="inlineStr">
        <is>
          <t>Hà Văn Tuấn</t>
        </is>
      </c>
      <c r="C65" s="21" t="inlineStr">
        <is>
          <t>2023-06-20</t>
        </is>
      </c>
      <c r="D65" s="21" t="inlineStr"/>
      <c r="E65" s="20" t="inlineStr"/>
      <c r="F65" s="22" t="n">
        <v>208</v>
      </c>
      <c r="G65" s="22" t="n">
        <v>208</v>
      </c>
      <c r="H65" s="22" t="n">
        <v>0</v>
      </c>
      <c r="I65" s="22" t="n">
        <v>0</v>
      </c>
      <c r="J65" s="22" t="n">
        <v>0</v>
      </c>
      <c r="K65" s="22" t="n">
        <v>0</v>
      </c>
      <c r="L65" s="22" t="n">
        <v>0</v>
      </c>
      <c r="M65" s="22" t="n">
        <v>0</v>
      </c>
      <c r="N65" s="22" t="n">
        <v>0</v>
      </c>
      <c r="O65" s="22" t="n">
        <v>0</v>
      </c>
      <c r="P65" s="22" t="n">
        <v>0</v>
      </c>
      <c r="Q65" s="22" t="n">
        <v>0</v>
      </c>
      <c r="R65" s="22" t="n">
        <v>0</v>
      </c>
      <c r="S65" s="22" t="n">
        <v>26</v>
      </c>
      <c r="T65" s="22" t="n">
        <v>0</v>
      </c>
      <c r="U65" s="22" t="n">
        <v>10</v>
      </c>
      <c r="V65" s="22" t="n">
        <v>60</v>
      </c>
      <c r="W65" s="22" t="n">
        <v>0</v>
      </c>
      <c r="X65" s="22" t="n">
        <v>0</v>
      </c>
      <c r="Y65" s="22" t="n">
        <v>0</v>
      </c>
      <c r="Z65" s="22" t="n">
        <v>0</v>
      </c>
      <c r="AA65" s="22" t="n">
        <v>0</v>
      </c>
      <c r="AB65" s="22" t="n">
        <v>0</v>
      </c>
      <c r="AC65" s="22" t="n">
        <v>0</v>
      </c>
      <c r="AD65" s="22" t="n">
        <v>0</v>
      </c>
      <c r="AE65" s="22" t="n">
        <v>0</v>
      </c>
    </row>
    <row r="66">
      <c r="A66" s="20" t="inlineStr">
        <is>
          <t>159824-01</t>
        </is>
      </c>
      <c r="B66" s="20" t="inlineStr">
        <is>
          <t>Lò Thị Hảo</t>
        </is>
      </c>
      <c r="C66" s="21" t="inlineStr">
        <is>
          <t>2023-06-20</t>
        </is>
      </c>
      <c r="D66" s="21" t="inlineStr"/>
      <c r="E66" s="20" t="inlineStr"/>
      <c r="F66" s="22" t="n">
        <v>208</v>
      </c>
      <c r="G66" s="22" t="n">
        <v>200</v>
      </c>
      <c r="H66" s="22" t="n">
        <v>0</v>
      </c>
      <c r="I66" s="22" t="n">
        <v>0</v>
      </c>
      <c r="J66" s="22" t="n">
        <v>0</v>
      </c>
      <c r="K66" s="22" t="n">
        <v>0</v>
      </c>
      <c r="L66" s="22" t="n">
        <v>0</v>
      </c>
      <c r="M66" s="22" t="n">
        <v>0</v>
      </c>
      <c r="N66" s="22" t="n">
        <v>0</v>
      </c>
      <c r="O66" s="22" t="n">
        <v>0</v>
      </c>
      <c r="P66" s="22" t="n">
        <v>0</v>
      </c>
      <c r="Q66" s="22" t="n">
        <v>72</v>
      </c>
      <c r="R66" s="22" t="n">
        <v>0</v>
      </c>
      <c r="S66" s="22" t="n">
        <v>25</v>
      </c>
      <c r="T66" s="22" t="n">
        <v>7</v>
      </c>
      <c r="U66" s="22" t="n">
        <v>4.5</v>
      </c>
      <c r="V66" s="22" t="n">
        <v>7</v>
      </c>
      <c r="W66" s="22" t="n">
        <v>2</v>
      </c>
      <c r="X66" s="22" t="n">
        <v>0</v>
      </c>
      <c r="Y66" s="22" t="n">
        <v>2</v>
      </c>
      <c r="Z66" s="22" t="n">
        <v>0</v>
      </c>
      <c r="AA66" s="22" t="n">
        <v>0</v>
      </c>
      <c r="AB66" s="22" t="n">
        <v>0</v>
      </c>
      <c r="AC66" s="22" t="n">
        <v>0</v>
      </c>
      <c r="AD66" s="22" t="n">
        <v>0</v>
      </c>
      <c r="AE66" s="22" t="n">
        <v>0</v>
      </c>
    </row>
    <row r="67">
      <c r="A67" s="20" t="inlineStr">
        <is>
          <t>159879-01</t>
        </is>
      </c>
      <c r="B67" s="20" t="inlineStr">
        <is>
          <t>Đoàn Văn Cảnh</t>
        </is>
      </c>
      <c r="C67" s="21" t="inlineStr">
        <is>
          <t>2023-06-23</t>
        </is>
      </c>
      <c r="D67" s="21" t="inlineStr"/>
      <c r="E67" s="20" t="inlineStr"/>
      <c r="F67" s="22" t="n">
        <v>208</v>
      </c>
      <c r="G67" s="22" t="n">
        <v>104</v>
      </c>
      <c r="H67" s="22" t="n">
        <v>0</v>
      </c>
      <c r="I67" s="22" t="n">
        <v>8</v>
      </c>
      <c r="J67" s="22" t="n">
        <v>0</v>
      </c>
      <c r="K67" s="22" t="n">
        <v>0</v>
      </c>
      <c r="L67" s="22" t="n">
        <v>0</v>
      </c>
      <c r="M67" s="22" t="n">
        <v>96</v>
      </c>
      <c r="N67" s="22" t="n">
        <v>0</v>
      </c>
      <c r="O67" s="22" t="n">
        <v>0</v>
      </c>
      <c r="P67" s="22" t="n">
        <v>0</v>
      </c>
      <c r="Q67" s="22" t="n">
        <v>0</v>
      </c>
      <c r="R67" s="22" t="n">
        <v>0</v>
      </c>
      <c r="S67" s="22" t="n">
        <v>14</v>
      </c>
      <c r="T67" s="22" t="n">
        <v>0</v>
      </c>
      <c r="U67" s="22" t="n">
        <v>0.5</v>
      </c>
      <c r="V67" s="22" t="n">
        <v>3</v>
      </c>
      <c r="W67" s="22" t="n">
        <v>0</v>
      </c>
      <c r="X67" s="22" t="n">
        <v>0</v>
      </c>
      <c r="Y67" s="22" t="n">
        <v>0</v>
      </c>
      <c r="Z67" s="22" t="n">
        <v>0</v>
      </c>
      <c r="AA67" s="22" t="n">
        <v>0</v>
      </c>
      <c r="AB67" s="22" t="n">
        <v>0</v>
      </c>
      <c r="AC67" s="22" t="n">
        <v>0</v>
      </c>
      <c r="AD67" s="22" t="n">
        <v>0</v>
      </c>
      <c r="AE67" s="22" t="n">
        <v>0</v>
      </c>
    </row>
    <row r="68">
      <c r="A68" s="20" t="inlineStr">
        <is>
          <t>159881-01</t>
        </is>
      </c>
      <c r="B68" s="20" t="inlineStr">
        <is>
          <t>Chung Văn Tuấn</t>
        </is>
      </c>
      <c r="C68" s="21" t="inlineStr">
        <is>
          <t>2023-06-23</t>
        </is>
      </c>
      <c r="D68" s="21" t="inlineStr"/>
      <c r="E68" s="20" t="inlineStr"/>
      <c r="F68" s="22" t="n">
        <v>208</v>
      </c>
      <c r="G68" s="22" t="n">
        <v>200</v>
      </c>
      <c r="H68" s="22" t="n">
        <v>0</v>
      </c>
      <c r="I68" s="22" t="n">
        <v>8</v>
      </c>
      <c r="J68" s="22" t="n">
        <v>0</v>
      </c>
      <c r="K68" s="22" t="n">
        <v>0</v>
      </c>
      <c r="L68" s="22" t="n">
        <v>0</v>
      </c>
      <c r="M68" s="22" t="n">
        <v>0</v>
      </c>
      <c r="N68" s="22" t="n">
        <v>0</v>
      </c>
      <c r="O68" s="22" t="n">
        <v>0</v>
      </c>
      <c r="P68" s="22" t="n">
        <v>0</v>
      </c>
      <c r="Q68" s="22" t="n">
        <v>24</v>
      </c>
      <c r="R68" s="22" t="n">
        <v>0</v>
      </c>
      <c r="S68" s="22" t="n">
        <v>26</v>
      </c>
      <c r="T68" s="22" t="n">
        <v>3</v>
      </c>
      <c r="U68" s="22" t="n">
        <v>1.5</v>
      </c>
      <c r="V68" s="22" t="n">
        <v>3</v>
      </c>
      <c r="W68" s="22" t="n">
        <v>0</v>
      </c>
      <c r="X68" s="22" t="n">
        <v>0</v>
      </c>
      <c r="Y68" s="22" t="n">
        <v>0</v>
      </c>
      <c r="Z68" s="22" t="n">
        <v>0</v>
      </c>
      <c r="AA68" s="22" t="n">
        <v>0</v>
      </c>
      <c r="AB68" s="22" t="n">
        <v>0</v>
      </c>
      <c r="AC68" s="22" t="n">
        <v>0</v>
      </c>
      <c r="AD68" s="22" t="n">
        <v>0</v>
      </c>
      <c r="AE68" s="22" t="n">
        <v>0</v>
      </c>
    </row>
    <row r="69">
      <c r="A69" s="20" t="inlineStr">
        <is>
          <t>159882-01</t>
        </is>
      </c>
      <c r="B69" s="20" t="inlineStr">
        <is>
          <t>Hà Thị Thắm</t>
        </is>
      </c>
      <c r="C69" s="21" t="inlineStr">
        <is>
          <t>2023-06-23</t>
        </is>
      </c>
      <c r="D69" s="21" t="inlineStr"/>
      <c r="E69" s="20" t="inlineStr"/>
      <c r="F69" s="22" t="n">
        <v>208</v>
      </c>
      <c r="G69" s="22" t="n">
        <v>200</v>
      </c>
      <c r="H69" s="22" t="n">
        <v>0</v>
      </c>
      <c r="I69" s="22" t="n">
        <v>8</v>
      </c>
      <c r="J69" s="22" t="n">
        <v>0</v>
      </c>
      <c r="K69" s="22" t="n">
        <v>0</v>
      </c>
      <c r="L69" s="22" t="n">
        <v>0</v>
      </c>
      <c r="M69" s="22" t="n">
        <v>0</v>
      </c>
      <c r="N69" s="22" t="n">
        <v>0</v>
      </c>
      <c r="O69" s="22" t="n">
        <v>0</v>
      </c>
      <c r="P69" s="22" t="n">
        <v>0</v>
      </c>
      <c r="Q69" s="22" t="n">
        <v>24</v>
      </c>
      <c r="R69" s="22" t="n">
        <v>0</v>
      </c>
      <c r="S69" s="22" t="n">
        <v>26</v>
      </c>
      <c r="T69" s="22" t="n">
        <v>3</v>
      </c>
      <c r="U69" s="22" t="n">
        <v>2</v>
      </c>
      <c r="V69" s="22" t="n">
        <v>6</v>
      </c>
      <c r="W69" s="22" t="n">
        <v>0</v>
      </c>
      <c r="X69" s="22" t="n">
        <v>0</v>
      </c>
      <c r="Y69" s="22" t="n">
        <v>0</v>
      </c>
      <c r="Z69" s="22" t="n">
        <v>0</v>
      </c>
      <c r="AA69" s="22" t="n">
        <v>0</v>
      </c>
      <c r="AB69" s="22" t="n">
        <v>0</v>
      </c>
      <c r="AC69" s="22" t="n">
        <v>0</v>
      </c>
      <c r="AD69" s="22" t="n">
        <v>0</v>
      </c>
      <c r="AE69" s="22" t="n">
        <v>0</v>
      </c>
    </row>
    <row r="70">
      <c r="A70" s="20" t="inlineStr">
        <is>
          <t>159887-01</t>
        </is>
      </c>
      <c r="B70" s="20" t="inlineStr">
        <is>
          <t>Hà Công Quân</t>
        </is>
      </c>
      <c r="C70" s="21" t="inlineStr">
        <is>
          <t>2023-06-23</t>
        </is>
      </c>
      <c r="D70" s="21" t="inlineStr"/>
      <c r="E70" s="20" t="inlineStr"/>
      <c r="F70" s="22" t="n">
        <v>208</v>
      </c>
      <c r="G70" s="22" t="n">
        <v>200</v>
      </c>
      <c r="H70" s="22" t="n">
        <v>0</v>
      </c>
      <c r="I70" s="22" t="n">
        <v>8</v>
      </c>
      <c r="J70" s="22" t="n">
        <v>0</v>
      </c>
      <c r="K70" s="22" t="n">
        <v>0</v>
      </c>
      <c r="L70" s="22" t="n">
        <v>0</v>
      </c>
      <c r="M70" s="22" t="n">
        <v>0</v>
      </c>
      <c r="N70" s="22" t="n">
        <v>0</v>
      </c>
      <c r="O70" s="22" t="n">
        <v>0</v>
      </c>
      <c r="P70" s="22" t="n">
        <v>0</v>
      </c>
      <c r="Q70" s="22" t="n">
        <v>78</v>
      </c>
      <c r="R70" s="22" t="n">
        <v>0</v>
      </c>
      <c r="S70" s="22" t="n">
        <v>26</v>
      </c>
      <c r="T70" s="22" t="n">
        <v>10</v>
      </c>
      <c r="U70" s="22" t="n">
        <v>9.5</v>
      </c>
      <c r="V70" s="22" t="n">
        <v>24</v>
      </c>
      <c r="W70" s="22" t="n">
        <v>2</v>
      </c>
      <c r="X70" s="22" t="n">
        <v>0</v>
      </c>
      <c r="Y70" s="22" t="n">
        <v>2</v>
      </c>
      <c r="Z70" s="22" t="n">
        <v>0</v>
      </c>
      <c r="AA70" s="22" t="n">
        <v>0</v>
      </c>
      <c r="AB70" s="22" t="n">
        <v>0</v>
      </c>
      <c r="AC70" s="22" t="n">
        <v>0</v>
      </c>
      <c r="AD70" s="22" t="n">
        <v>0</v>
      </c>
      <c r="AE70" s="22" t="n">
        <v>0</v>
      </c>
    </row>
    <row r="71">
      <c r="A71" s="20" t="inlineStr">
        <is>
          <t>159891-01</t>
        </is>
      </c>
      <c r="B71" s="20" t="inlineStr">
        <is>
          <t>Đinh Thị Trinh</t>
        </is>
      </c>
      <c r="C71" s="21" t="inlineStr">
        <is>
          <t>2023-06-23</t>
        </is>
      </c>
      <c r="D71" s="21" t="inlineStr"/>
      <c r="E71" s="20" t="inlineStr"/>
      <c r="F71" s="22" t="n">
        <v>208</v>
      </c>
      <c r="G71" s="22" t="n">
        <v>200</v>
      </c>
      <c r="H71" s="22" t="n">
        <v>0</v>
      </c>
      <c r="I71" s="22" t="n">
        <v>8</v>
      </c>
      <c r="J71" s="22" t="n">
        <v>0</v>
      </c>
      <c r="K71" s="22" t="n">
        <v>0</v>
      </c>
      <c r="L71" s="22" t="n">
        <v>0</v>
      </c>
      <c r="M71" s="22" t="n">
        <v>0</v>
      </c>
      <c r="N71" s="22" t="n">
        <v>0</v>
      </c>
      <c r="O71" s="22" t="n">
        <v>0</v>
      </c>
      <c r="P71" s="22" t="n">
        <v>0</v>
      </c>
      <c r="Q71" s="22" t="n">
        <v>72</v>
      </c>
      <c r="R71" s="22" t="n">
        <v>0</v>
      </c>
      <c r="S71" s="22" t="n">
        <v>26</v>
      </c>
      <c r="T71" s="22" t="n">
        <v>8</v>
      </c>
      <c r="U71" s="22" t="n">
        <v>8.5</v>
      </c>
      <c r="V71" s="22" t="n">
        <v>26</v>
      </c>
      <c r="W71" s="22" t="n">
        <v>0</v>
      </c>
      <c r="X71" s="22" t="n">
        <v>0</v>
      </c>
      <c r="Y71" s="22" t="n">
        <v>0</v>
      </c>
      <c r="Z71" s="22" t="n">
        <v>0</v>
      </c>
      <c r="AA71" s="22" t="n">
        <v>0</v>
      </c>
      <c r="AB71" s="22" t="n">
        <v>0</v>
      </c>
      <c r="AC71" s="22" t="n">
        <v>0</v>
      </c>
      <c r="AD71" s="22" t="n">
        <v>0</v>
      </c>
      <c r="AE71" s="22" t="n">
        <v>0</v>
      </c>
    </row>
    <row r="72">
      <c r="A72" s="20" t="inlineStr">
        <is>
          <t>159895-01</t>
        </is>
      </c>
      <c r="B72" s="20" t="inlineStr">
        <is>
          <t>Cao Thị Yến</t>
        </is>
      </c>
      <c r="C72" s="21" t="inlineStr">
        <is>
          <t>2023-06-23</t>
        </is>
      </c>
      <c r="D72" s="21" t="inlineStr"/>
      <c r="E72" s="20" t="inlineStr"/>
      <c r="F72" s="22" t="n">
        <v>208</v>
      </c>
      <c r="G72" s="22" t="n">
        <v>184</v>
      </c>
      <c r="H72" s="22" t="n">
        <v>0</v>
      </c>
      <c r="I72" s="22" t="n">
        <v>8</v>
      </c>
      <c r="J72" s="22" t="n">
        <v>0</v>
      </c>
      <c r="K72" s="22" t="n">
        <v>0</v>
      </c>
      <c r="L72" s="22" t="n">
        <v>0</v>
      </c>
      <c r="M72" s="22" t="n">
        <v>16</v>
      </c>
      <c r="N72" s="22" t="n">
        <v>0</v>
      </c>
      <c r="O72" s="22" t="n">
        <v>0</v>
      </c>
      <c r="P72" s="22" t="n">
        <v>0</v>
      </c>
      <c r="Q72" s="22" t="n">
        <v>0</v>
      </c>
      <c r="R72" s="22" t="n">
        <v>0</v>
      </c>
      <c r="S72" s="22" t="n">
        <v>24</v>
      </c>
      <c r="T72" s="22" t="n">
        <v>0</v>
      </c>
      <c r="U72" s="22" t="n">
        <v>0</v>
      </c>
      <c r="V72" s="22" t="n">
        <v>12</v>
      </c>
      <c r="W72" s="22" t="n">
        <v>0</v>
      </c>
      <c r="X72" s="22" t="n">
        <v>0</v>
      </c>
      <c r="Y72" s="22" t="n">
        <v>0</v>
      </c>
      <c r="Z72" s="22" t="n">
        <v>0</v>
      </c>
      <c r="AA72" s="22" t="n">
        <v>0</v>
      </c>
      <c r="AB72" s="22" t="n">
        <v>0</v>
      </c>
      <c r="AC72" s="22" t="n">
        <v>0</v>
      </c>
      <c r="AD72" s="22" t="n">
        <v>0</v>
      </c>
      <c r="AE72" s="22" t="n">
        <v>0</v>
      </c>
    </row>
    <row r="73">
      <c r="A73" s="20" t="inlineStr">
        <is>
          <t>159896-01</t>
        </is>
      </c>
      <c r="B73" s="20" t="inlineStr">
        <is>
          <t>Hoàng Văn Hùng</t>
        </is>
      </c>
      <c r="C73" s="21" t="inlineStr">
        <is>
          <t>2023-06-23</t>
        </is>
      </c>
      <c r="D73" s="21" t="inlineStr"/>
      <c r="E73" s="20" t="inlineStr"/>
      <c r="F73" s="22" t="n">
        <v>208</v>
      </c>
      <c r="G73" s="22" t="n">
        <v>208</v>
      </c>
      <c r="H73" s="22" t="n">
        <v>0</v>
      </c>
      <c r="I73" s="22" t="n">
        <v>0</v>
      </c>
      <c r="J73" s="22" t="n">
        <v>0</v>
      </c>
      <c r="K73" s="22" t="n">
        <v>0</v>
      </c>
      <c r="L73" s="22" t="n">
        <v>0</v>
      </c>
      <c r="M73" s="22" t="n">
        <v>0</v>
      </c>
      <c r="N73" s="22" t="n">
        <v>0</v>
      </c>
      <c r="O73" s="22" t="n">
        <v>0</v>
      </c>
      <c r="P73" s="22" t="n">
        <v>0</v>
      </c>
      <c r="Q73" s="22" t="n">
        <v>66</v>
      </c>
      <c r="R73" s="22" t="n">
        <v>0</v>
      </c>
      <c r="S73" s="22" t="n">
        <v>26</v>
      </c>
      <c r="T73" s="22" t="n">
        <v>8</v>
      </c>
      <c r="U73" s="22" t="n">
        <v>12.5</v>
      </c>
      <c r="V73" s="22" t="n">
        <v>64</v>
      </c>
      <c r="W73" s="22" t="n">
        <v>2</v>
      </c>
      <c r="X73" s="22" t="n">
        <v>0</v>
      </c>
      <c r="Y73" s="22" t="n">
        <v>1</v>
      </c>
      <c r="Z73" s="22" t="n">
        <v>0</v>
      </c>
      <c r="AA73" s="22" t="n">
        <v>0</v>
      </c>
      <c r="AB73" s="22" t="n">
        <v>0</v>
      </c>
      <c r="AC73" s="22" t="n">
        <v>0</v>
      </c>
      <c r="AD73" s="22" t="n">
        <v>0</v>
      </c>
      <c r="AE73" s="22" t="n">
        <v>0</v>
      </c>
    </row>
    <row r="74">
      <c r="A74" s="20" t="inlineStr">
        <is>
          <t>159909-01</t>
        </is>
      </c>
      <c r="B74" s="20" t="inlineStr">
        <is>
          <t>Lê Thị Linh</t>
        </is>
      </c>
      <c r="C74" s="21" t="inlineStr">
        <is>
          <t>2023-06-24</t>
        </is>
      </c>
      <c r="D74" s="21" t="inlineStr"/>
      <c r="E74" s="20" t="inlineStr"/>
      <c r="F74" s="22" t="n">
        <v>208</v>
      </c>
      <c r="G74" s="22" t="n">
        <v>208</v>
      </c>
      <c r="H74" s="22" t="n">
        <v>0</v>
      </c>
      <c r="I74" s="22" t="n">
        <v>0</v>
      </c>
      <c r="J74" s="22" t="n">
        <v>0</v>
      </c>
      <c r="K74" s="22" t="n">
        <v>0</v>
      </c>
      <c r="L74" s="22" t="n">
        <v>0</v>
      </c>
      <c r="M74" s="22" t="n">
        <v>0</v>
      </c>
      <c r="N74" s="22" t="n">
        <v>0</v>
      </c>
      <c r="O74" s="22" t="n">
        <v>0</v>
      </c>
      <c r="P74" s="22" t="n">
        <v>0</v>
      </c>
      <c r="Q74" s="22" t="n">
        <v>0</v>
      </c>
      <c r="R74" s="22" t="n">
        <v>0</v>
      </c>
      <c r="S74" s="22" t="n">
        <v>26</v>
      </c>
      <c r="T74" s="22" t="n">
        <v>0</v>
      </c>
      <c r="U74" s="22" t="n">
        <v>0.5</v>
      </c>
      <c r="V74" s="22" t="n">
        <v>3</v>
      </c>
      <c r="W74" s="22" t="n">
        <v>0</v>
      </c>
      <c r="X74" s="22" t="n">
        <v>0</v>
      </c>
      <c r="Y74" s="22" t="n">
        <v>0</v>
      </c>
      <c r="Z74" s="22" t="n">
        <v>0</v>
      </c>
      <c r="AA74" s="22" t="n">
        <v>0</v>
      </c>
      <c r="AB74" s="22" t="n">
        <v>0</v>
      </c>
      <c r="AC74" s="22" t="n">
        <v>0</v>
      </c>
      <c r="AD74" s="22" t="n">
        <v>0</v>
      </c>
      <c r="AE74" s="22" t="n">
        <v>0</v>
      </c>
    </row>
    <row r="75">
      <c r="A75" s="20" t="inlineStr">
        <is>
          <t>144713-05</t>
        </is>
      </c>
      <c r="B75" s="20" t="inlineStr">
        <is>
          <t>Dương Công Hiển</t>
        </is>
      </c>
      <c r="C75" s="21" t="inlineStr">
        <is>
          <t>2023-06-26</t>
        </is>
      </c>
      <c r="D75" s="21" t="inlineStr"/>
      <c r="E75" s="20" t="inlineStr"/>
      <c r="F75" s="22" t="n">
        <v>208</v>
      </c>
      <c r="G75" s="22" t="n">
        <v>197.33</v>
      </c>
      <c r="H75" s="22" t="n">
        <v>0</v>
      </c>
      <c r="I75" s="22" t="n">
        <v>8</v>
      </c>
      <c r="J75" s="22" t="n">
        <v>0</v>
      </c>
      <c r="K75" s="22" t="n">
        <v>0</v>
      </c>
      <c r="L75" s="22" t="n">
        <v>0</v>
      </c>
      <c r="M75" s="22" t="n">
        <v>0</v>
      </c>
      <c r="N75" s="22" t="n">
        <v>0</v>
      </c>
      <c r="O75" s="22" t="n">
        <v>0</v>
      </c>
      <c r="P75" s="22" t="n">
        <v>0</v>
      </c>
      <c r="Q75" s="22" t="n">
        <v>78</v>
      </c>
      <c r="R75" s="22" t="n">
        <v>0</v>
      </c>
      <c r="S75" s="22" t="n">
        <v>25.66625</v>
      </c>
      <c r="T75" s="22" t="n">
        <v>7.75</v>
      </c>
      <c r="U75" s="22" t="n">
        <v>11</v>
      </c>
      <c r="V75" s="22" t="n">
        <v>41.5</v>
      </c>
      <c r="W75" s="22" t="n">
        <v>2.5</v>
      </c>
      <c r="X75" s="22" t="n">
        <v>0</v>
      </c>
      <c r="Y75" s="22" t="n">
        <v>1.75</v>
      </c>
      <c r="Z75" s="22" t="n">
        <v>0</v>
      </c>
      <c r="AA75" s="22" t="n">
        <v>0</v>
      </c>
      <c r="AB75" s="22" t="n">
        <v>0</v>
      </c>
      <c r="AC75" s="22" t="n">
        <v>0</v>
      </c>
      <c r="AD75" s="22" t="n">
        <v>0</v>
      </c>
      <c r="AE75" s="22" t="n">
        <v>0</v>
      </c>
    </row>
    <row r="76">
      <c r="A76" s="20" t="inlineStr">
        <is>
          <t>143608-04</t>
        </is>
      </c>
      <c r="B76" s="20" t="inlineStr">
        <is>
          <t>Nguyễn Hồng Quyên</t>
        </is>
      </c>
      <c r="C76" s="21" t="inlineStr">
        <is>
          <t>2023-06-26</t>
        </is>
      </c>
      <c r="D76" s="21" t="inlineStr"/>
      <c r="E76" s="20" t="inlineStr"/>
      <c r="F76" s="22" t="n">
        <v>208</v>
      </c>
      <c r="G76" s="22" t="n">
        <v>183.07</v>
      </c>
      <c r="H76" s="22" t="n">
        <v>0</v>
      </c>
      <c r="I76" s="22" t="n">
        <v>8</v>
      </c>
      <c r="J76" s="22" t="n">
        <v>0</v>
      </c>
      <c r="K76" s="22" t="n">
        <v>8</v>
      </c>
      <c r="L76" s="22" t="n">
        <v>0</v>
      </c>
      <c r="M76" s="22" t="n">
        <v>8</v>
      </c>
      <c r="N76" s="22" t="n">
        <v>0</v>
      </c>
      <c r="O76" s="22" t="n">
        <v>0</v>
      </c>
      <c r="P76" s="22" t="n">
        <v>0</v>
      </c>
      <c r="Q76" s="22" t="n">
        <v>36</v>
      </c>
      <c r="R76" s="22" t="n">
        <v>0</v>
      </c>
      <c r="S76" s="22" t="n">
        <v>23.88375</v>
      </c>
      <c r="T76" s="22" t="n">
        <v>5</v>
      </c>
      <c r="U76" s="22" t="n">
        <v>5.5</v>
      </c>
      <c r="V76" s="22" t="n">
        <v>17</v>
      </c>
      <c r="W76" s="22" t="n">
        <v>1</v>
      </c>
      <c r="X76" s="22" t="n">
        <v>0</v>
      </c>
      <c r="Y76" s="22" t="n">
        <v>1</v>
      </c>
      <c r="Z76" s="22" t="n">
        <v>0</v>
      </c>
      <c r="AA76" s="22" t="n">
        <v>0</v>
      </c>
      <c r="AB76" s="22" t="n">
        <v>0</v>
      </c>
      <c r="AC76" s="22" t="n">
        <v>0</v>
      </c>
      <c r="AD76" s="22" t="n">
        <v>0</v>
      </c>
      <c r="AE76" s="22" t="n">
        <v>0</v>
      </c>
    </row>
    <row r="77">
      <c r="A77" s="20" t="inlineStr">
        <is>
          <t>138749-04</t>
        </is>
      </c>
      <c r="B77" s="20" t="inlineStr">
        <is>
          <t>Nguyễn Thị Kim Cúc</t>
        </is>
      </c>
      <c r="C77" s="21" t="inlineStr">
        <is>
          <t>2023-06-26</t>
        </is>
      </c>
      <c r="D77" s="21" t="inlineStr"/>
      <c r="E77" s="20" t="inlineStr"/>
      <c r="F77" s="22" t="n">
        <v>208</v>
      </c>
      <c r="G77" s="22" t="n">
        <v>200</v>
      </c>
      <c r="H77" s="22" t="n">
        <v>0</v>
      </c>
      <c r="I77" s="22" t="n">
        <v>0</v>
      </c>
      <c r="J77" s="22" t="n">
        <v>0</v>
      </c>
      <c r="K77" s="22" t="n">
        <v>8</v>
      </c>
      <c r="L77" s="22" t="n">
        <v>0</v>
      </c>
      <c r="M77" s="22" t="n">
        <v>0</v>
      </c>
      <c r="N77" s="22" t="n">
        <v>0</v>
      </c>
      <c r="O77" s="22" t="n">
        <v>0</v>
      </c>
      <c r="P77" s="22" t="n">
        <v>0</v>
      </c>
      <c r="Q77" s="22" t="n">
        <v>0</v>
      </c>
      <c r="R77" s="22" t="n">
        <v>0</v>
      </c>
      <c r="S77" s="22" t="n">
        <v>25</v>
      </c>
      <c r="T77" s="22" t="n">
        <v>0</v>
      </c>
      <c r="U77" s="22" t="n">
        <v>0</v>
      </c>
      <c r="V77" s="22" t="n">
        <v>3</v>
      </c>
      <c r="W77" s="22" t="n">
        <v>0</v>
      </c>
      <c r="X77" s="22" t="n">
        <v>0</v>
      </c>
      <c r="Y77" s="22" t="n">
        <v>0</v>
      </c>
      <c r="Z77" s="22" t="n">
        <v>0</v>
      </c>
      <c r="AA77" s="22" t="n">
        <v>0</v>
      </c>
      <c r="AB77" s="22" t="n">
        <v>0</v>
      </c>
      <c r="AC77" s="22" t="n">
        <v>0</v>
      </c>
      <c r="AD77" s="22" t="n">
        <v>0</v>
      </c>
      <c r="AE77" s="22" t="n">
        <v>0</v>
      </c>
    </row>
    <row r="78">
      <c r="A78" s="20" t="inlineStr">
        <is>
          <t>152886-02</t>
        </is>
      </c>
      <c r="B78" s="20" t="inlineStr">
        <is>
          <t>Nghiêm Văn Vinh</t>
        </is>
      </c>
      <c r="C78" s="21" t="inlineStr">
        <is>
          <t>2023-06-27</t>
        </is>
      </c>
      <c r="D78" s="21" t="inlineStr">
        <is>
          <t>2023-08-03</t>
        </is>
      </c>
      <c r="E78" s="20" t="inlineStr"/>
      <c r="F78" s="22" t="n">
        <v>208</v>
      </c>
      <c r="G78" s="22" t="n">
        <v>192</v>
      </c>
      <c r="H78" s="22" t="n">
        <v>0</v>
      </c>
      <c r="I78" s="22" t="n">
        <v>8</v>
      </c>
      <c r="J78" s="22" t="n">
        <v>0</v>
      </c>
      <c r="K78" s="22" t="n">
        <v>0</v>
      </c>
      <c r="L78" s="22" t="n">
        <v>0</v>
      </c>
      <c r="M78" s="22" t="n">
        <v>8</v>
      </c>
      <c r="N78" s="22" t="n">
        <v>0</v>
      </c>
      <c r="O78" s="22" t="n">
        <v>0</v>
      </c>
      <c r="P78" s="22" t="n">
        <v>0</v>
      </c>
      <c r="Q78" s="22" t="n">
        <v>78</v>
      </c>
      <c r="R78" s="22" t="n">
        <v>0</v>
      </c>
      <c r="S78" s="22" t="n">
        <v>25</v>
      </c>
      <c r="T78" s="22" t="n">
        <v>11.5</v>
      </c>
      <c r="U78" s="22" t="n">
        <v>6</v>
      </c>
      <c r="V78" s="22" t="n">
        <v>10</v>
      </c>
      <c r="W78" s="22" t="n">
        <v>2</v>
      </c>
      <c r="X78" s="22" t="n">
        <v>0</v>
      </c>
      <c r="Y78" s="22" t="n">
        <v>2</v>
      </c>
      <c r="Z78" s="22" t="n">
        <v>0</v>
      </c>
      <c r="AA78" s="22" t="n">
        <v>0</v>
      </c>
      <c r="AB78" s="22" t="n">
        <v>0</v>
      </c>
      <c r="AC78" s="22" t="n">
        <v>0</v>
      </c>
      <c r="AD78" s="22" t="n">
        <v>0</v>
      </c>
      <c r="AE78" s="22" t="n">
        <v>0</v>
      </c>
    </row>
    <row r="79">
      <c r="A79" s="20" t="inlineStr">
        <is>
          <t>159998-01</t>
        </is>
      </c>
      <c r="B79" s="20" t="inlineStr">
        <is>
          <t>Nguyễn Văn Hiếu</t>
        </is>
      </c>
      <c r="C79" s="21" t="inlineStr">
        <is>
          <t>2023-06-29</t>
        </is>
      </c>
      <c r="D79" s="21" t="inlineStr">
        <is>
          <t>2023-08-04</t>
        </is>
      </c>
      <c r="E79" s="20" t="inlineStr"/>
      <c r="F79" s="22" t="n">
        <v>208</v>
      </c>
      <c r="G79" s="22" t="n">
        <v>208</v>
      </c>
      <c r="H79" s="22" t="n">
        <v>0</v>
      </c>
      <c r="I79" s="22" t="n">
        <v>0</v>
      </c>
      <c r="J79" s="22" t="n">
        <v>0</v>
      </c>
      <c r="K79" s="22" t="n">
        <v>0</v>
      </c>
      <c r="L79" s="22" t="n">
        <v>0</v>
      </c>
      <c r="M79" s="22" t="n">
        <v>0</v>
      </c>
      <c r="N79" s="22" t="n">
        <v>0</v>
      </c>
      <c r="O79" s="22" t="n">
        <v>0</v>
      </c>
      <c r="P79" s="22" t="n">
        <v>0</v>
      </c>
      <c r="Q79" s="22" t="n">
        <v>78</v>
      </c>
      <c r="R79" s="22" t="n">
        <v>0</v>
      </c>
      <c r="S79" s="22" t="n">
        <v>26</v>
      </c>
      <c r="T79" s="22" t="n">
        <v>10</v>
      </c>
      <c r="U79" s="22" t="n">
        <v>5.5</v>
      </c>
      <c r="V79" s="22" t="n">
        <v>9</v>
      </c>
      <c r="W79" s="22" t="n">
        <v>2</v>
      </c>
      <c r="X79" s="22" t="n">
        <v>0</v>
      </c>
      <c r="Y79" s="22" t="n">
        <v>2</v>
      </c>
      <c r="Z79" s="22" t="n">
        <v>0</v>
      </c>
      <c r="AA79" s="22" t="n">
        <v>0</v>
      </c>
      <c r="AB79" s="22" t="n">
        <v>0</v>
      </c>
      <c r="AC79" s="22" t="n">
        <v>0</v>
      </c>
      <c r="AD79" s="22" t="n">
        <v>0</v>
      </c>
      <c r="AE79" s="22" t="n">
        <v>0</v>
      </c>
    </row>
    <row r="80">
      <c r="A80" s="20" t="inlineStr">
        <is>
          <t>160006-01</t>
        </is>
      </c>
      <c r="B80" s="20" t="inlineStr">
        <is>
          <t>Cụt Thị Lan</t>
        </is>
      </c>
      <c r="C80" s="21" t="inlineStr">
        <is>
          <t>2023-06-29</t>
        </is>
      </c>
      <c r="D80" s="21" t="inlineStr"/>
      <c r="E80" s="20" t="inlineStr"/>
      <c r="F80" s="22" t="n">
        <v>208</v>
      </c>
      <c r="G80" s="22" t="n">
        <v>208</v>
      </c>
      <c r="H80" s="22" t="n">
        <v>0</v>
      </c>
      <c r="I80" s="22" t="n">
        <v>0</v>
      </c>
      <c r="J80" s="22" t="n">
        <v>0</v>
      </c>
      <c r="K80" s="22" t="n">
        <v>0</v>
      </c>
      <c r="L80" s="22" t="n">
        <v>0</v>
      </c>
      <c r="M80" s="22" t="n">
        <v>0</v>
      </c>
      <c r="N80" s="22" t="n">
        <v>0</v>
      </c>
      <c r="O80" s="22" t="n">
        <v>0</v>
      </c>
      <c r="P80" s="22" t="n">
        <v>0</v>
      </c>
      <c r="Q80" s="22" t="n">
        <v>78</v>
      </c>
      <c r="R80" s="22" t="n">
        <v>0</v>
      </c>
      <c r="S80" s="22" t="n">
        <v>26</v>
      </c>
      <c r="T80" s="22" t="n">
        <v>11</v>
      </c>
      <c r="U80" s="22" t="n">
        <v>6</v>
      </c>
      <c r="V80" s="22" t="n">
        <v>11</v>
      </c>
      <c r="W80" s="22" t="n">
        <v>2</v>
      </c>
      <c r="X80" s="22" t="n">
        <v>0</v>
      </c>
      <c r="Y80" s="22" t="n">
        <v>2</v>
      </c>
      <c r="Z80" s="22" t="n">
        <v>0</v>
      </c>
      <c r="AA80" s="22" t="n">
        <v>0</v>
      </c>
      <c r="AB80" s="22" t="n">
        <v>0</v>
      </c>
      <c r="AC80" s="22" t="n">
        <v>0</v>
      </c>
      <c r="AD80" s="22" t="n">
        <v>0</v>
      </c>
      <c r="AE80" s="22" t="n">
        <v>0</v>
      </c>
    </row>
    <row r="81">
      <c r="A81" s="20" t="inlineStr">
        <is>
          <t>160055-01</t>
        </is>
      </c>
      <c r="B81" s="20" t="inlineStr">
        <is>
          <t>Lò Văn Triển</t>
        </is>
      </c>
      <c r="C81" s="21" t="inlineStr">
        <is>
          <t>2023-06-30</t>
        </is>
      </c>
      <c r="D81" s="21" t="inlineStr">
        <is>
          <t>2023-08-09</t>
        </is>
      </c>
      <c r="E81" s="20" t="inlineStr"/>
      <c r="F81" s="22" t="n">
        <v>208</v>
      </c>
      <c r="G81" s="22" t="n">
        <v>208</v>
      </c>
      <c r="H81" s="22" t="n">
        <v>0</v>
      </c>
      <c r="I81" s="22" t="n">
        <v>0</v>
      </c>
      <c r="J81" s="22" t="n">
        <v>0</v>
      </c>
      <c r="K81" s="22" t="n">
        <v>0</v>
      </c>
      <c r="L81" s="22" t="n">
        <v>0</v>
      </c>
      <c r="M81" s="22" t="n">
        <v>0</v>
      </c>
      <c r="N81" s="22" t="n">
        <v>0</v>
      </c>
      <c r="O81" s="22" t="n">
        <v>0</v>
      </c>
      <c r="P81" s="22" t="n">
        <v>0</v>
      </c>
      <c r="Q81" s="22" t="n">
        <v>78</v>
      </c>
      <c r="R81" s="22" t="n">
        <v>0</v>
      </c>
      <c r="S81" s="22" t="n">
        <v>26</v>
      </c>
      <c r="T81" s="22" t="n">
        <v>11</v>
      </c>
      <c r="U81" s="22" t="n">
        <v>6</v>
      </c>
      <c r="V81" s="22" t="n">
        <v>10</v>
      </c>
      <c r="W81" s="22" t="n">
        <v>2</v>
      </c>
      <c r="X81" s="22" t="n">
        <v>0</v>
      </c>
      <c r="Y81" s="22" t="n">
        <v>2</v>
      </c>
      <c r="Z81" s="22" t="n">
        <v>0</v>
      </c>
      <c r="AA81" s="22" t="n">
        <v>0</v>
      </c>
      <c r="AB81" s="22" t="n">
        <v>0</v>
      </c>
      <c r="AC81" s="22" t="n">
        <v>0</v>
      </c>
      <c r="AD81" s="22" t="n">
        <v>0</v>
      </c>
      <c r="AE81" s="22" t="n">
        <v>0</v>
      </c>
    </row>
    <row r="82">
      <c r="A82" s="20" t="inlineStr">
        <is>
          <t>160056-01</t>
        </is>
      </c>
      <c r="B82" s="20" t="inlineStr">
        <is>
          <t>Hoàng A Năm</t>
        </is>
      </c>
      <c r="C82" s="21" t="inlineStr">
        <is>
          <t>2023-06-30</t>
        </is>
      </c>
      <c r="D82" s="21" t="inlineStr"/>
      <c r="E82" s="20" t="inlineStr"/>
      <c r="F82" s="22" t="n">
        <v>208</v>
      </c>
      <c r="G82" s="22" t="n">
        <v>200</v>
      </c>
      <c r="H82" s="22" t="n">
        <v>0</v>
      </c>
      <c r="I82" s="22" t="n">
        <v>8</v>
      </c>
      <c r="J82" s="22" t="n">
        <v>0</v>
      </c>
      <c r="K82" s="22" t="n">
        <v>0</v>
      </c>
      <c r="L82" s="22" t="n">
        <v>0</v>
      </c>
      <c r="M82" s="22" t="n">
        <v>0</v>
      </c>
      <c r="N82" s="22" t="n">
        <v>0</v>
      </c>
      <c r="O82" s="22" t="n">
        <v>0</v>
      </c>
      <c r="P82" s="22" t="n">
        <v>0</v>
      </c>
      <c r="Q82" s="22" t="n">
        <v>78</v>
      </c>
      <c r="R82" s="22" t="n">
        <v>0</v>
      </c>
      <c r="S82" s="22" t="n">
        <v>26</v>
      </c>
      <c r="T82" s="22" t="n">
        <v>11</v>
      </c>
      <c r="U82" s="22" t="n">
        <v>6</v>
      </c>
      <c r="V82" s="22" t="n">
        <v>10</v>
      </c>
      <c r="W82" s="22" t="n">
        <v>2</v>
      </c>
      <c r="X82" s="22" t="n">
        <v>0</v>
      </c>
      <c r="Y82" s="22" t="n">
        <v>2</v>
      </c>
      <c r="Z82" s="22" t="n">
        <v>0</v>
      </c>
      <c r="AA82" s="22" t="n">
        <v>0</v>
      </c>
      <c r="AB82" s="22" t="n">
        <v>0</v>
      </c>
      <c r="AC82" s="22" t="n">
        <v>0</v>
      </c>
      <c r="AD82" s="22" t="n">
        <v>0</v>
      </c>
      <c r="AE82" s="22" t="n">
        <v>0</v>
      </c>
    </row>
    <row r="83">
      <c r="A83" s="20" t="inlineStr">
        <is>
          <t>160073-01</t>
        </is>
      </c>
      <c r="B83" s="20" t="inlineStr">
        <is>
          <t>Nguyễn Thị Thu Hồng</t>
        </is>
      </c>
      <c r="C83" s="21" t="inlineStr">
        <is>
          <t>2023-07-01</t>
        </is>
      </c>
      <c r="D83" s="21" t="inlineStr"/>
      <c r="E83" s="20" t="inlineStr"/>
      <c r="F83" s="22" t="n">
        <v>208</v>
      </c>
      <c r="G83" s="22" t="n">
        <v>200</v>
      </c>
      <c r="H83" s="22" t="n">
        <v>0</v>
      </c>
      <c r="I83" s="22" t="n">
        <v>8</v>
      </c>
      <c r="J83" s="22" t="n">
        <v>0</v>
      </c>
      <c r="K83" s="22" t="n">
        <v>0</v>
      </c>
      <c r="L83" s="22" t="n">
        <v>0</v>
      </c>
      <c r="M83" s="22" t="n">
        <v>0</v>
      </c>
      <c r="N83" s="22" t="n">
        <v>0</v>
      </c>
      <c r="O83" s="22" t="n">
        <v>0</v>
      </c>
      <c r="P83" s="22" t="n">
        <v>0</v>
      </c>
      <c r="Q83" s="22" t="n">
        <v>0</v>
      </c>
      <c r="R83" s="22" t="n">
        <v>0</v>
      </c>
      <c r="S83" s="22" t="n">
        <v>26</v>
      </c>
      <c r="T83" s="22" t="n">
        <v>0</v>
      </c>
      <c r="U83" s="22" t="n">
        <v>0</v>
      </c>
      <c r="V83" s="22" t="n">
        <v>6.5</v>
      </c>
      <c r="W83" s="22" t="n">
        <v>0</v>
      </c>
      <c r="X83" s="22" t="n">
        <v>0</v>
      </c>
      <c r="Y83" s="22" t="n">
        <v>0</v>
      </c>
      <c r="Z83" s="22" t="n">
        <v>0</v>
      </c>
      <c r="AA83" s="22" t="n">
        <v>0</v>
      </c>
      <c r="AB83" s="22" t="n">
        <v>0</v>
      </c>
      <c r="AC83" s="22" t="n">
        <v>0</v>
      </c>
      <c r="AD83" s="22" t="n">
        <v>0</v>
      </c>
      <c r="AE83" s="22" t="n">
        <v>0</v>
      </c>
    </row>
    <row r="84">
      <c r="A84" s="20" t="inlineStr">
        <is>
          <t>160075-02</t>
        </is>
      </c>
      <c r="B84" s="20" t="inlineStr">
        <is>
          <t>Nguyễn Công Toàn</t>
        </is>
      </c>
      <c r="C84" s="21" t="inlineStr">
        <is>
          <t>2023-08-19</t>
        </is>
      </c>
      <c r="D84" s="21" t="inlineStr"/>
      <c r="E84" s="20" t="inlineStr"/>
      <c r="F84" s="22" t="n">
        <v>208</v>
      </c>
      <c r="G84" s="22" t="n">
        <v>192</v>
      </c>
      <c r="H84" s="22" t="n">
        <v>0</v>
      </c>
      <c r="I84" s="22" t="n">
        <v>8</v>
      </c>
      <c r="J84" s="22" t="n">
        <v>0</v>
      </c>
      <c r="K84" s="22" t="n">
        <v>0</v>
      </c>
      <c r="L84" s="22" t="n">
        <v>0</v>
      </c>
      <c r="M84" s="22" t="n">
        <v>8</v>
      </c>
      <c r="N84" s="22" t="n">
        <v>0</v>
      </c>
      <c r="O84" s="22" t="n">
        <v>0</v>
      </c>
      <c r="P84" s="22" t="n">
        <v>0</v>
      </c>
      <c r="Q84" s="22" t="n">
        <v>72</v>
      </c>
      <c r="R84" s="22" t="n">
        <v>0</v>
      </c>
      <c r="S84" s="22" t="n">
        <v>25</v>
      </c>
      <c r="T84" s="22" t="n">
        <v>11</v>
      </c>
      <c r="U84" s="22" t="n">
        <v>5.5</v>
      </c>
      <c r="V84" s="22" t="n">
        <v>10.5</v>
      </c>
      <c r="W84" s="22" t="n">
        <v>1</v>
      </c>
      <c r="X84" s="22" t="n">
        <v>0</v>
      </c>
      <c r="Y84" s="22" t="n">
        <v>1</v>
      </c>
      <c r="Z84" s="22" t="n">
        <v>0</v>
      </c>
      <c r="AA84" s="22" t="n">
        <v>0</v>
      </c>
      <c r="AB84" s="22" t="n">
        <v>0</v>
      </c>
      <c r="AC84" s="22" t="n">
        <v>0</v>
      </c>
      <c r="AD84" s="22" t="n">
        <v>0</v>
      </c>
      <c r="AE84" s="22" t="n">
        <v>0</v>
      </c>
    </row>
    <row r="85">
      <c r="A85" s="20" t="inlineStr">
        <is>
          <t>160077-01</t>
        </is>
      </c>
      <c r="B85" s="20" t="inlineStr">
        <is>
          <t>Nguyễn Văn Hòa</t>
        </is>
      </c>
      <c r="C85" s="21" t="inlineStr">
        <is>
          <t>2023-07-01</t>
        </is>
      </c>
      <c r="D85" s="21" t="inlineStr"/>
      <c r="E85" s="20" t="inlineStr"/>
      <c r="F85" s="22" t="n">
        <v>208</v>
      </c>
      <c r="G85" s="22" t="n">
        <v>208</v>
      </c>
      <c r="H85" s="22" t="n">
        <v>0</v>
      </c>
      <c r="I85" s="22" t="n">
        <v>0</v>
      </c>
      <c r="J85" s="22" t="n">
        <v>0</v>
      </c>
      <c r="K85" s="22" t="n">
        <v>0</v>
      </c>
      <c r="L85" s="22" t="n">
        <v>0</v>
      </c>
      <c r="M85" s="22" t="n">
        <v>0</v>
      </c>
      <c r="N85" s="22" t="n">
        <v>0</v>
      </c>
      <c r="O85" s="22" t="n">
        <v>0</v>
      </c>
      <c r="P85" s="22" t="n">
        <v>0</v>
      </c>
      <c r="Q85" s="22" t="n">
        <v>24</v>
      </c>
      <c r="R85" s="22" t="n">
        <v>0</v>
      </c>
      <c r="S85" s="22" t="n">
        <v>26</v>
      </c>
      <c r="T85" s="22" t="n">
        <v>3</v>
      </c>
      <c r="U85" s="22" t="n">
        <v>1.5</v>
      </c>
      <c r="V85" s="22" t="n">
        <v>5</v>
      </c>
      <c r="W85" s="22" t="n">
        <v>0</v>
      </c>
      <c r="X85" s="22" t="n">
        <v>0</v>
      </c>
      <c r="Y85" s="22" t="n">
        <v>0</v>
      </c>
      <c r="Z85" s="22" t="n">
        <v>0</v>
      </c>
      <c r="AA85" s="22" t="n">
        <v>0</v>
      </c>
      <c r="AB85" s="22" t="n">
        <v>0</v>
      </c>
      <c r="AC85" s="22" t="n">
        <v>0</v>
      </c>
      <c r="AD85" s="22" t="n">
        <v>0</v>
      </c>
      <c r="AE85" s="22" t="n">
        <v>0</v>
      </c>
    </row>
    <row r="86">
      <c r="A86" s="20" t="inlineStr">
        <is>
          <t>160169-01</t>
        </is>
      </c>
      <c r="B86" s="20" t="inlineStr">
        <is>
          <t>Bùi Văn Quang</t>
        </is>
      </c>
      <c r="C86" s="21" t="inlineStr">
        <is>
          <t>2023-07-05</t>
        </is>
      </c>
      <c r="D86" s="21" t="inlineStr"/>
      <c r="E86" s="20" t="inlineStr"/>
      <c r="F86" s="22" t="n">
        <v>208</v>
      </c>
      <c r="G86" s="22" t="n">
        <v>184</v>
      </c>
      <c r="H86" s="22" t="n">
        <v>0</v>
      </c>
      <c r="I86" s="22" t="n">
        <v>0</v>
      </c>
      <c r="J86" s="22" t="n">
        <v>0</v>
      </c>
      <c r="K86" s="22" t="n">
        <v>0</v>
      </c>
      <c r="L86" s="22" t="n">
        <v>0</v>
      </c>
      <c r="M86" s="22" t="n">
        <v>0</v>
      </c>
      <c r="N86" s="22" t="n">
        <v>0</v>
      </c>
      <c r="O86" s="22" t="n">
        <v>0</v>
      </c>
      <c r="P86" s="22" t="n">
        <v>0</v>
      </c>
      <c r="Q86" s="22" t="n">
        <v>0</v>
      </c>
      <c r="R86" s="22" t="n">
        <v>0</v>
      </c>
      <c r="S86" s="22" t="n">
        <v>23</v>
      </c>
      <c r="T86" s="22" t="n">
        <v>0</v>
      </c>
      <c r="U86" s="22" t="n">
        <v>3</v>
      </c>
      <c r="V86" s="22" t="n">
        <v>12</v>
      </c>
      <c r="W86" s="22" t="n">
        <v>0</v>
      </c>
      <c r="X86" s="22" t="n">
        <v>0</v>
      </c>
      <c r="Y86" s="22" t="n">
        <v>0</v>
      </c>
      <c r="Z86" s="22" t="n">
        <v>0</v>
      </c>
      <c r="AA86" s="22" t="n">
        <v>0</v>
      </c>
      <c r="AB86" s="22" t="n">
        <v>0</v>
      </c>
      <c r="AC86" s="22" t="n">
        <v>0</v>
      </c>
      <c r="AD86" s="22" t="n">
        <v>0</v>
      </c>
      <c r="AE86" s="22" t="n">
        <v>0</v>
      </c>
    </row>
    <row r="87">
      <c r="A87" s="20" t="inlineStr">
        <is>
          <t>149002-04</t>
        </is>
      </c>
      <c r="B87" s="20" t="inlineStr">
        <is>
          <t>Nông Thị Yên</t>
        </is>
      </c>
      <c r="C87" s="21" t="inlineStr">
        <is>
          <t>2023-07-05</t>
        </is>
      </c>
      <c r="D87" s="21" t="inlineStr"/>
      <c r="E87" s="20" t="inlineStr"/>
      <c r="F87" s="22" t="n">
        <v>208</v>
      </c>
      <c r="G87" s="22" t="n">
        <v>184</v>
      </c>
      <c r="H87" s="22" t="n">
        <v>0</v>
      </c>
      <c r="I87" s="22" t="n">
        <v>0</v>
      </c>
      <c r="J87" s="22" t="n">
        <v>0</v>
      </c>
      <c r="K87" s="22" t="n">
        <v>0</v>
      </c>
      <c r="L87" s="22" t="n">
        <v>0</v>
      </c>
      <c r="M87" s="22" t="n">
        <v>0</v>
      </c>
      <c r="N87" s="22" t="n">
        <v>0</v>
      </c>
      <c r="O87" s="22" t="n">
        <v>0</v>
      </c>
      <c r="P87" s="22" t="n">
        <v>0</v>
      </c>
      <c r="Q87" s="22" t="n">
        <v>42</v>
      </c>
      <c r="R87" s="22" t="n">
        <v>0</v>
      </c>
      <c r="S87" s="22" t="n">
        <v>23</v>
      </c>
      <c r="T87" s="22" t="n">
        <v>0</v>
      </c>
      <c r="U87" s="22" t="n">
        <v>0</v>
      </c>
      <c r="V87" s="22" t="n">
        <v>0</v>
      </c>
      <c r="W87" s="22" t="n">
        <v>0</v>
      </c>
      <c r="X87" s="22" t="n">
        <v>0</v>
      </c>
      <c r="Y87" s="22" t="n">
        <v>0</v>
      </c>
      <c r="Z87" s="22" t="n">
        <v>0</v>
      </c>
      <c r="AA87" s="22" t="n">
        <v>0</v>
      </c>
      <c r="AB87" s="22" t="n">
        <v>0</v>
      </c>
      <c r="AC87" s="22" t="n">
        <v>0</v>
      </c>
      <c r="AD87" s="22" t="n">
        <v>0</v>
      </c>
      <c r="AE87" s="22" t="n">
        <v>0</v>
      </c>
    </row>
    <row r="88">
      <c r="A88" s="20" t="inlineStr">
        <is>
          <t>149003-04</t>
        </is>
      </c>
      <c r="B88" s="20" t="inlineStr">
        <is>
          <t>Hoàng Tòn Líu</t>
        </is>
      </c>
      <c r="C88" s="21" t="inlineStr">
        <is>
          <t>2023-07-05</t>
        </is>
      </c>
      <c r="D88" s="21" t="inlineStr"/>
      <c r="E88" s="20" t="inlineStr"/>
      <c r="F88" s="22" t="n">
        <v>208</v>
      </c>
      <c r="G88" s="22" t="n">
        <v>184</v>
      </c>
      <c r="H88" s="22" t="n">
        <v>0</v>
      </c>
      <c r="I88" s="22" t="n">
        <v>0</v>
      </c>
      <c r="J88" s="22" t="n">
        <v>0</v>
      </c>
      <c r="K88" s="22" t="n">
        <v>0</v>
      </c>
      <c r="L88" s="22" t="n">
        <v>0</v>
      </c>
      <c r="M88" s="22" t="n">
        <v>0</v>
      </c>
      <c r="N88" s="22" t="n">
        <v>0</v>
      </c>
      <c r="O88" s="22" t="n">
        <v>0</v>
      </c>
      <c r="P88" s="22" t="n">
        <v>0</v>
      </c>
      <c r="Q88" s="22" t="n">
        <v>42</v>
      </c>
      <c r="R88" s="22" t="n">
        <v>0</v>
      </c>
      <c r="S88" s="22" t="n">
        <v>23</v>
      </c>
      <c r="T88" s="22" t="n">
        <v>0</v>
      </c>
      <c r="U88" s="22" t="n">
        <v>0</v>
      </c>
      <c r="V88" s="22" t="n">
        <v>0</v>
      </c>
      <c r="W88" s="22" t="n">
        <v>0</v>
      </c>
      <c r="X88" s="22" t="n">
        <v>0</v>
      </c>
      <c r="Y88" s="22" t="n">
        <v>0</v>
      </c>
      <c r="Z88" s="22" t="n">
        <v>0</v>
      </c>
      <c r="AA88" s="22" t="n">
        <v>0</v>
      </c>
      <c r="AB88" s="22" t="n">
        <v>0</v>
      </c>
      <c r="AC88" s="22" t="n">
        <v>0</v>
      </c>
      <c r="AD88" s="22" t="n">
        <v>0</v>
      </c>
      <c r="AE88" s="22" t="n">
        <v>0</v>
      </c>
    </row>
    <row r="89">
      <c r="A89" s="20" t="inlineStr">
        <is>
          <t>160237-01</t>
        </is>
      </c>
      <c r="B89" s="20" t="inlineStr">
        <is>
          <t>Cầm Bá Thìn</t>
        </is>
      </c>
      <c r="C89" s="21" t="inlineStr">
        <is>
          <t>2023-07-07</t>
        </is>
      </c>
      <c r="D89" s="21" t="inlineStr">
        <is>
          <t>2023-08-06</t>
        </is>
      </c>
      <c r="E89" s="20" t="inlineStr"/>
      <c r="F89" s="22" t="n">
        <v>208</v>
      </c>
      <c r="G89" s="22" t="n">
        <v>168</v>
      </c>
      <c r="H89" s="22" t="n">
        <v>0</v>
      </c>
      <c r="I89" s="22" t="n">
        <v>0</v>
      </c>
      <c r="J89" s="22" t="n">
        <v>0</v>
      </c>
      <c r="K89" s="22" t="n">
        <v>0</v>
      </c>
      <c r="L89" s="22" t="n">
        <v>0</v>
      </c>
      <c r="M89" s="22" t="n">
        <v>0</v>
      </c>
      <c r="N89" s="22" t="n">
        <v>0</v>
      </c>
      <c r="O89" s="22" t="n">
        <v>0</v>
      </c>
      <c r="P89" s="22" t="n">
        <v>0</v>
      </c>
      <c r="Q89" s="22" t="n">
        <v>78</v>
      </c>
      <c r="R89" s="22" t="n">
        <v>0</v>
      </c>
      <c r="S89" s="22" t="n">
        <v>21</v>
      </c>
      <c r="T89" s="22" t="n">
        <v>0</v>
      </c>
      <c r="U89" s="22" t="n">
        <v>0.5</v>
      </c>
      <c r="V89" s="22" t="n">
        <v>0</v>
      </c>
      <c r="W89" s="22" t="n">
        <v>2</v>
      </c>
      <c r="X89" s="22" t="n">
        <v>0</v>
      </c>
      <c r="Y89" s="22" t="n">
        <v>1</v>
      </c>
      <c r="Z89" s="22" t="n">
        <v>0</v>
      </c>
      <c r="AA89" s="22" t="n">
        <v>0</v>
      </c>
      <c r="AB89" s="22" t="n">
        <v>0</v>
      </c>
      <c r="AC89" s="22" t="n">
        <v>0</v>
      </c>
      <c r="AD89" s="22" t="n">
        <v>0</v>
      </c>
      <c r="AE89" s="22" t="n">
        <v>0</v>
      </c>
    </row>
    <row r="90">
      <c r="A90" s="20" t="inlineStr">
        <is>
          <t>160238-01</t>
        </is>
      </c>
      <c r="B90" s="20" t="inlineStr">
        <is>
          <t>Phạm Hồng Sơn</t>
        </is>
      </c>
      <c r="C90" s="21" t="inlineStr">
        <is>
          <t>2023-07-07</t>
        </is>
      </c>
      <c r="D90" s="21" t="inlineStr">
        <is>
          <t>2023-08-06</t>
        </is>
      </c>
      <c r="E90" s="20" t="inlineStr"/>
      <c r="F90" s="22" t="n">
        <v>208</v>
      </c>
      <c r="G90" s="22" t="n">
        <v>168</v>
      </c>
      <c r="H90" s="22" t="n">
        <v>0</v>
      </c>
      <c r="I90" s="22" t="n">
        <v>0</v>
      </c>
      <c r="J90" s="22" t="n">
        <v>0</v>
      </c>
      <c r="K90" s="22" t="n">
        <v>0</v>
      </c>
      <c r="L90" s="22" t="n">
        <v>0</v>
      </c>
      <c r="M90" s="22" t="n">
        <v>0</v>
      </c>
      <c r="N90" s="22" t="n">
        <v>0</v>
      </c>
      <c r="O90" s="22" t="n">
        <v>0</v>
      </c>
      <c r="P90" s="22" t="n">
        <v>0</v>
      </c>
      <c r="Q90" s="22" t="n">
        <v>78</v>
      </c>
      <c r="R90" s="22" t="n">
        <v>0</v>
      </c>
      <c r="S90" s="22" t="n">
        <v>21</v>
      </c>
      <c r="T90" s="22" t="n">
        <v>0</v>
      </c>
      <c r="U90" s="22" t="n">
        <v>0</v>
      </c>
      <c r="V90" s="22" t="n">
        <v>0</v>
      </c>
      <c r="W90" s="22" t="n">
        <v>0</v>
      </c>
      <c r="X90" s="22" t="n">
        <v>0</v>
      </c>
      <c r="Y90" s="22" t="n">
        <v>0</v>
      </c>
      <c r="Z90" s="22" t="n">
        <v>0</v>
      </c>
      <c r="AA90" s="22" t="n">
        <v>0</v>
      </c>
      <c r="AB90" s="22" t="n">
        <v>0</v>
      </c>
      <c r="AC90" s="22" t="n">
        <v>0</v>
      </c>
      <c r="AD90" s="22" t="n">
        <v>0</v>
      </c>
      <c r="AE90" s="22" t="n">
        <v>0</v>
      </c>
    </row>
    <row r="91">
      <c r="A91" s="20" t="inlineStr">
        <is>
          <t>160243-01</t>
        </is>
      </c>
      <c r="B91" s="20" t="inlineStr">
        <is>
          <t>Triệu Thu Nhài</t>
        </is>
      </c>
      <c r="C91" s="21" t="inlineStr">
        <is>
          <t>2023-07-07</t>
        </is>
      </c>
      <c r="D91" s="21" t="inlineStr"/>
      <c r="E91" s="20" t="inlineStr"/>
      <c r="F91" s="22" t="n">
        <v>208</v>
      </c>
      <c r="G91" s="22" t="n">
        <v>168</v>
      </c>
      <c r="H91" s="22" t="n">
        <v>0</v>
      </c>
      <c r="I91" s="22" t="n">
        <v>0</v>
      </c>
      <c r="J91" s="22" t="n">
        <v>0</v>
      </c>
      <c r="K91" s="22" t="n">
        <v>0</v>
      </c>
      <c r="L91" s="22" t="n">
        <v>0</v>
      </c>
      <c r="M91" s="22" t="n">
        <v>0</v>
      </c>
      <c r="N91" s="22" t="n">
        <v>0</v>
      </c>
      <c r="O91" s="22" t="n">
        <v>0</v>
      </c>
      <c r="P91" s="22" t="n">
        <v>0</v>
      </c>
      <c r="Q91" s="22" t="n">
        <v>78</v>
      </c>
      <c r="R91" s="22" t="n">
        <v>0</v>
      </c>
      <c r="S91" s="22" t="n">
        <v>21</v>
      </c>
      <c r="T91" s="22" t="n">
        <v>5</v>
      </c>
      <c r="U91" s="22" t="n">
        <v>3</v>
      </c>
      <c r="V91" s="22" t="n">
        <v>16</v>
      </c>
      <c r="W91" s="22" t="n">
        <v>2</v>
      </c>
      <c r="X91" s="22" t="n">
        <v>0</v>
      </c>
      <c r="Y91" s="22" t="n">
        <v>1</v>
      </c>
      <c r="Z91" s="22" t="n">
        <v>0</v>
      </c>
      <c r="AA91" s="22" t="n">
        <v>0</v>
      </c>
      <c r="AB91" s="22" t="n">
        <v>0</v>
      </c>
      <c r="AC91" s="22" t="n">
        <v>0</v>
      </c>
      <c r="AD91" s="22" t="n">
        <v>0</v>
      </c>
      <c r="AE91" s="22" t="n">
        <v>0</v>
      </c>
    </row>
    <row r="92">
      <c r="A92" s="20" t="inlineStr">
        <is>
          <t>160244-01</t>
        </is>
      </c>
      <c r="B92" s="20" t="inlineStr">
        <is>
          <t>Vũ Ngọc Long</t>
        </is>
      </c>
      <c r="C92" s="21" t="inlineStr">
        <is>
          <t>2023-07-07</t>
        </is>
      </c>
      <c r="D92" s="21" t="inlineStr">
        <is>
          <t>2023-08-06</t>
        </is>
      </c>
      <c r="E92" s="20" t="inlineStr"/>
      <c r="F92" s="22" t="n">
        <v>208</v>
      </c>
      <c r="G92" s="22" t="n">
        <v>144</v>
      </c>
      <c r="H92" s="22" t="n">
        <v>0</v>
      </c>
      <c r="I92" s="22" t="n">
        <v>8</v>
      </c>
      <c r="J92" s="22" t="n">
        <v>0</v>
      </c>
      <c r="K92" s="22" t="n">
        <v>0</v>
      </c>
      <c r="L92" s="22" t="n">
        <v>0</v>
      </c>
      <c r="M92" s="22" t="n">
        <v>16</v>
      </c>
      <c r="N92" s="22" t="n">
        <v>0</v>
      </c>
      <c r="O92" s="22" t="n">
        <v>0</v>
      </c>
      <c r="P92" s="22" t="n">
        <v>0</v>
      </c>
      <c r="Q92" s="22" t="n">
        <v>24</v>
      </c>
      <c r="R92" s="22" t="n">
        <v>0</v>
      </c>
      <c r="S92" s="22" t="n">
        <v>19</v>
      </c>
      <c r="T92" s="22" t="n">
        <v>3</v>
      </c>
      <c r="U92" s="22" t="n">
        <v>1.5</v>
      </c>
      <c r="V92" s="22" t="n">
        <v>3</v>
      </c>
      <c r="W92" s="22" t="n">
        <v>0</v>
      </c>
      <c r="X92" s="22" t="n">
        <v>0</v>
      </c>
      <c r="Y92" s="22" t="n">
        <v>0</v>
      </c>
      <c r="Z92" s="22" t="n">
        <v>0</v>
      </c>
      <c r="AA92" s="22" t="n">
        <v>0</v>
      </c>
      <c r="AB92" s="22" t="n">
        <v>0</v>
      </c>
      <c r="AC92" s="22" t="n">
        <v>0</v>
      </c>
      <c r="AD92" s="22" t="n">
        <v>0</v>
      </c>
      <c r="AE92" s="22" t="n">
        <v>0</v>
      </c>
    </row>
    <row r="93">
      <c r="A93" s="20" t="inlineStr">
        <is>
          <t>160256-01</t>
        </is>
      </c>
      <c r="B93" s="20" t="inlineStr">
        <is>
          <t>Phan Văn Hồng</t>
        </is>
      </c>
      <c r="C93" s="21" t="inlineStr">
        <is>
          <t>2023-07-08</t>
        </is>
      </c>
      <c r="D93" s="21" t="inlineStr">
        <is>
          <t>2023-08-06</t>
        </is>
      </c>
      <c r="E93" s="20" t="inlineStr"/>
      <c r="F93" s="22" t="n">
        <v>208</v>
      </c>
      <c r="G93" s="22" t="n">
        <v>136</v>
      </c>
      <c r="H93" s="22" t="n">
        <v>0</v>
      </c>
      <c r="I93" s="22" t="n">
        <v>8</v>
      </c>
      <c r="J93" s="22" t="n">
        <v>0</v>
      </c>
      <c r="K93" s="22" t="n">
        <v>0</v>
      </c>
      <c r="L93" s="22" t="n">
        <v>0</v>
      </c>
      <c r="M93" s="22" t="n">
        <v>8</v>
      </c>
      <c r="N93" s="22" t="n">
        <v>0</v>
      </c>
      <c r="O93" s="22" t="n">
        <v>0</v>
      </c>
      <c r="P93" s="22" t="n">
        <v>0</v>
      </c>
      <c r="Q93" s="22" t="n">
        <v>60</v>
      </c>
      <c r="R93" s="22" t="n">
        <v>0</v>
      </c>
      <c r="S93" s="22" t="n">
        <v>18</v>
      </c>
      <c r="T93" s="22" t="n">
        <v>4</v>
      </c>
      <c r="U93" s="22" t="n">
        <v>2.5</v>
      </c>
      <c r="V93" s="22" t="n">
        <v>18</v>
      </c>
      <c r="W93" s="22" t="n">
        <v>2</v>
      </c>
      <c r="X93" s="22" t="n">
        <v>0</v>
      </c>
      <c r="Y93" s="22" t="n">
        <v>1</v>
      </c>
      <c r="Z93" s="22" t="n">
        <v>0</v>
      </c>
      <c r="AA93" s="22" t="n">
        <v>0</v>
      </c>
      <c r="AB93" s="22" t="n">
        <v>0</v>
      </c>
      <c r="AC93" s="22" t="n">
        <v>0</v>
      </c>
      <c r="AD93" s="22" t="n">
        <v>0</v>
      </c>
      <c r="AE93" s="22" t="n">
        <v>0</v>
      </c>
    </row>
    <row r="94">
      <c r="A94" s="20" t="inlineStr">
        <is>
          <t>160260-01</t>
        </is>
      </c>
      <c r="B94" s="20" t="inlineStr">
        <is>
          <t>Nguyễn Xuân Thường</t>
        </is>
      </c>
      <c r="C94" s="21" t="inlineStr">
        <is>
          <t>2023-07-08</t>
        </is>
      </c>
      <c r="D94" s="21" t="inlineStr">
        <is>
          <t>2023-08-08</t>
        </is>
      </c>
      <c r="E94" s="20" t="inlineStr"/>
      <c r="F94" s="22" t="n">
        <v>208</v>
      </c>
      <c r="G94" s="22" t="n">
        <v>160</v>
      </c>
      <c r="H94" s="22" t="n">
        <v>0</v>
      </c>
      <c r="I94" s="22" t="n">
        <v>0</v>
      </c>
      <c r="J94" s="22" t="n">
        <v>0</v>
      </c>
      <c r="K94" s="22" t="n">
        <v>0</v>
      </c>
      <c r="L94" s="22" t="n">
        <v>0</v>
      </c>
      <c r="M94" s="22" t="n">
        <v>0</v>
      </c>
      <c r="N94" s="22" t="n">
        <v>0</v>
      </c>
      <c r="O94" s="22" t="n">
        <v>0</v>
      </c>
      <c r="P94" s="22" t="n">
        <v>0</v>
      </c>
      <c r="Q94" s="22" t="n">
        <v>24</v>
      </c>
      <c r="R94" s="22" t="n">
        <v>0</v>
      </c>
      <c r="S94" s="22" t="n">
        <v>20</v>
      </c>
      <c r="T94" s="22" t="n">
        <v>3</v>
      </c>
      <c r="U94" s="22" t="n">
        <v>2</v>
      </c>
      <c r="V94" s="22" t="n">
        <v>5</v>
      </c>
      <c r="W94" s="22" t="n">
        <v>0</v>
      </c>
      <c r="X94" s="22" t="n">
        <v>0</v>
      </c>
      <c r="Y94" s="22" t="n">
        <v>0</v>
      </c>
      <c r="Z94" s="22" t="n">
        <v>0</v>
      </c>
      <c r="AA94" s="22" t="n">
        <v>0</v>
      </c>
      <c r="AB94" s="22" t="n">
        <v>0</v>
      </c>
      <c r="AC94" s="22" t="n">
        <v>0</v>
      </c>
      <c r="AD94" s="22" t="n">
        <v>0</v>
      </c>
      <c r="AE94" s="22" t="n">
        <v>0</v>
      </c>
    </row>
    <row r="95">
      <c r="A95" s="20" t="inlineStr">
        <is>
          <t>160267-01</t>
        </is>
      </c>
      <c r="B95" s="20" t="inlineStr">
        <is>
          <t>Nguyễn Thị Hằng</t>
        </is>
      </c>
      <c r="C95" s="21" t="inlineStr">
        <is>
          <t>2023-07-08</t>
        </is>
      </c>
      <c r="D95" s="21" t="inlineStr">
        <is>
          <t>2023-08-06</t>
        </is>
      </c>
      <c r="E95" s="20" t="inlineStr"/>
      <c r="F95" s="22" t="n">
        <v>208</v>
      </c>
      <c r="G95" s="22" t="n">
        <v>160</v>
      </c>
      <c r="H95" s="22" t="n">
        <v>0</v>
      </c>
      <c r="I95" s="22" t="n">
        <v>0</v>
      </c>
      <c r="J95" s="22" t="n">
        <v>0</v>
      </c>
      <c r="K95" s="22" t="n">
        <v>0</v>
      </c>
      <c r="L95" s="22" t="n">
        <v>0</v>
      </c>
      <c r="M95" s="22" t="n">
        <v>0</v>
      </c>
      <c r="N95" s="22" t="n">
        <v>0</v>
      </c>
      <c r="O95" s="22" t="n">
        <v>0</v>
      </c>
      <c r="P95" s="22" t="n">
        <v>0</v>
      </c>
      <c r="Q95" s="22" t="n">
        <v>24</v>
      </c>
      <c r="R95" s="22" t="n">
        <v>0</v>
      </c>
      <c r="S95" s="22" t="n">
        <v>20</v>
      </c>
      <c r="T95" s="22" t="n">
        <v>0</v>
      </c>
      <c r="U95" s="22" t="n">
        <v>5.5</v>
      </c>
      <c r="V95" s="22" t="n">
        <v>33</v>
      </c>
      <c r="W95" s="22" t="n">
        <v>0</v>
      </c>
      <c r="X95" s="22" t="n">
        <v>0</v>
      </c>
      <c r="Y95" s="22" t="n">
        <v>0</v>
      </c>
      <c r="Z95" s="22" t="n">
        <v>0</v>
      </c>
      <c r="AA95" s="22" t="n">
        <v>0</v>
      </c>
      <c r="AB95" s="22" t="n">
        <v>0</v>
      </c>
      <c r="AC95" s="22" t="n">
        <v>0</v>
      </c>
      <c r="AD95" s="22" t="n">
        <v>0</v>
      </c>
      <c r="AE95" s="22" t="n">
        <v>0</v>
      </c>
    </row>
    <row r="96">
      <c r="A96" s="20" t="inlineStr">
        <is>
          <t>160268-01</t>
        </is>
      </c>
      <c r="B96" s="20" t="inlineStr">
        <is>
          <t>Nguyễn Tài Thắng</t>
        </is>
      </c>
      <c r="C96" s="21" t="inlineStr">
        <is>
          <t>2023-07-08</t>
        </is>
      </c>
      <c r="D96" s="21" t="inlineStr">
        <is>
          <t>2023-08-06</t>
        </is>
      </c>
      <c r="E96" s="20" t="inlineStr"/>
      <c r="F96" s="22" t="n">
        <v>208</v>
      </c>
      <c r="G96" s="22" t="n">
        <v>160</v>
      </c>
      <c r="H96" s="22" t="n">
        <v>0</v>
      </c>
      <c r="I96" s="22" t="n">
        <v>0</v>
      </c>
      <c r="J96" s="22" t="n">
        <v>0</v>
      </c>
      <c r="K96" s="22" t="n">
        <v>0</v>
      </c>
      <c r="L96" s="22" t="n">
        <v>0</v>
      </c>
      <c r="M96" s="22" t="n">
        <v>0</v>
      </c>
      <c r="N96" s="22" t="n">
        <v>0</v>
      </c>
      <c r="O96" s="22" t="n">
        <v>0</v>
      </c>
      <c r="P96" s="22" t="n">
        <v>0</v>
      </c>
      <c r="Q96" s="22" t="n">
        <v>78</v>
      </c>
      <c r="R96" s="22" t="n">
        <v>0</v>
      </c>
      <c r="S96" s="22" t="n">
        <v>20</v>
      </c>
      <c r="T96" s="22" t="n">
        <v>11</v>
      </c>
      <c r="U96" s="22" t="n">
        <v>6</v>
      </c>
      <c r="V96" s="22" t="n">
        <v>15</v>
      </c>
      <c r="W96" s="22" t="n">
        <v>2</v>
      </c>
      <c r="X96" s="22" t="n">
        <v>0</v>
      </c>
      <c r="Y96" s="22" t="n">
        <v>2</v>
      </c>
      <c r="Z96" s="22" t="n">
        <v>0</v>
      </c>
      <c r="AA96" s="22" t="n">
        <v>0</v>
      </c>
      <c r="AB96" s="22" t="n">
        <v>0</v>
      </c>
      <c r="AC96" s="22" t="n">
        <v>0</v>
      </c>
      <c r="AD96" s="22" t="n">
        <v>0</v>
      </c>
      <c r="AE96" s="22" t="n">
        <v>0</v>
      </c>
    </row>
    <row r="97">
      <c r="A97" s="20" t="inlineStr">
        <is>
          <t>160272-01</t>
        </is>
      </c>
      <c r="B97" s="20" t="inlineStr">
        <is>
          <t>Nguyễn Thạc Việt</t>
        </is>
      </c>
      <c r="C97" s="21" t="inlineStr">
        <is>
          <t>2023-07-08</t>
        </is>
      </c>
      <c r="D97" s="21" t="inlineStr"/>
      <c r="E97" s="20" t="inlineStr"/>
      <c r="F97" s="22" t="n">
        <v>208</v>
      </c>
      <c r="G97" s="22" t="n">
        <v>152</v>
      </c>
      <c r="H97" s="22" t="n">
        <v>0</v>
      </c>
      <c r="I97" s="22" t="n">
        <v>8</v>
      </c>
      <c r="J97" s="22" t="n">
        <v>0</v>
      </c>
      <c r="K97" s="22" t="n">
        <v>0</v>
      </c>
      <c r="L97" s="22" t="n">
        <v>0</v>
      </c>
      <c r="M97" s="22" t="n">
        <v>0</v>
      </c>
      <c r="N97" s="22" t="n">
        <v>0</v>
      </c>
      <c r="O97" s="22" t="n">
        <v>0</v>
      </c>
      <c r="P97" s="22" t="n">
        <v>0</v>
      </c>
      <c r="Q97" s="22" t="n">
        <v>24</v>
      </c>
      <c r="R97" s="22" t="n">
        <v>0</v>
      </c>
      <c r="S97" s="22" t="n">
        <v>20</v>
      </c>
      <c r="T97" s="22" t="n">
        <v>2</v>
      </c>
      <c r="U97" s="22" t="n">
        <v>1.5</v>
      </c>
      <c r="V97" s="22" t="n">
        <v>4</v>
      </c>
      <c r="W97" s="22" t="n">
        <v>0</v>
      </c>
      <c r="X97" s="22" t="n">
        <v>0</v>
      </c>
      <c r="Y97" s="22" t="n">
        <v>0</v>
      </c>
      <c r="Z97" s="22" t="n">
        <v>0</v>
      </c>
      <c r="AA97" s="22" t="n">
        <v>0</v>
      </c>
      <c r="AB97" s="22" t="n">
        <v>0</v>
      </c>
      <c r="AC97" s="22" t="n">
        <v>0</v>
      </c>
      <c r="AD97" s="22" t="n">
        <v>0</v>
      </c>
      <c r="AE97" s="22" t="n">
        <v>0</v>
      </c>
    </row>
    <row r="98">
      <c r="A98" s="20" t="inlineStr">
        <is>
          <t>160296-01</t>
        </is>
      </c>
      <c r="B98" s="20" t="inlineStr">
        <is>
          <t>Nguyễn Mạnh Hưng</t>
        </is>
      </c>
      <c r="C98" s="21" t="inlineStr">
        <is>
          <t>2023-07-10</t>
        </is>
      </c>
      <c r="D98" s="21" t="inlineStr">
        <is>
          <t>2023-08-06</t>
        </is>
      </c>
      <c r="E98" s="20" t="inlineStr"/>
      <c r="F98" s="22" t="n">
        <v>208</v>
      </c>
      <c r="G98" s="22" t="n">
        <v>136</v>
      </c>
      <c r="H98" s="22" t="n">
        <v>0</v>
      </c>
      <c r="I98" s="22" t="n">
        <v>0</v>
      </c>
      <c r="J98" s="22" t="n">
        <v>0</v>
      </c>
      <c r="K98" s="22" t="n">
        <v>0</v>
      </c>
      <c r="L98" s="22" t="n">
        <v>0</v>
      </c>
      <c r="M98" s="22" t="n">
        <v>16</v>
      </c>
      <c r="N98" s="22" t="n">
        <v>0</v>
      </c>
      <c r="O98" s="22" t="n">
        <v>0</v>
      </c>
      <c r="P98" s="22" t="n">
        <v>0</v>
      </c>
      <c r="Q98" s="22" t="n">
        <v>24</v>
      </c>
      <c r="R98" s="22" t="n">
        <v>0</v>
      </c>
      <c r="S98" s="22" t="n">
        <v>17</v>
      </c>
      <c r="T98" s="22" t="n">
        <v>3</v>
      </c>
      <c r="U98" s="22" t="n">
        <v>1.5</v>
      </c>
      <c r="V98" s="22" t="n">
        <v>3</v>
      </c>
      <c r="W98" s="22" t="n">
        <v>0</v>
      </c>
      <c r="X98" s="22" t="n">
        <v>0</v>
      </c>
      <c r="Y98" s="22" t="n">
        <v>0</v>
      </c>
      <c r="Z98" s="22" t="n">
        <v>0</v>
      </c>
      <c r="AA98" s="22" t="n">
        <v>0</v>
      </c>
      <c r="AB98" s="22" t="n">
        <v>0</v>
      </c>
      <c r="AC98" s="22" t="n">
        <v>0</v>
      </c>
      <c r="AD98" s="22" t="n">
        <v>0</v>
      </c>
      <c r="AE98" s="22" t="n">
        <v>0</v>
      </c>
    </row>
    <row r="99">
      <c r="A99" s="20" t="inlineStr">
        <is>
          <t>160298-01</t>
        </is>
      </c>
      <c r="B99" s="20" t="inlineStr">
        <is>
          <t>Vì Hoàng Anh</t>
        </is>
      </c>
      <c r="C99" s="21" t="inlineStr">
        <is>
          <t>2023-07-10</t>
        </is>
      </c>
      <c r="D99" s="21" t="inlineStr">
        <is>
          <t>2023-08-06</t>
        </is>
      </c>
      <c r="E99" s="20" t="inlineStr"/>
      <c r="F99" s="22" t="n">
        <v>208</v>
      </c>
      <c r="G99" s="22" t="n">
        <v>152</v>
      </c>
      <c r="H99" s="22" t="n">
        <v>0</v>
      </c>
      <c r="I99" s="22" t="n">
        <v>0</v>
      </c>
      <c r="J99" s="22" t="n">
        <v>0</v>
      </c>
      <c r="K99" s="22" t="n">
        <v>0</v>
      </c>
      <c r="L99" s="22" t="n">
        <v>0</v>
      </c>
      <c r="M99" s="22" t="n">
        <v>0</v>
      </c>
      <c r="N99" s="22" t="n">
        <v>0</v>
      </c>
      <c r="O99" s="22" t="n">
        <v>0</v>
      </c>
      <c r="P99" s="22" t="n">
        <v>0</v>
      </c>
      <c r="Q99" s="22" t="n">
        <v>24</v>
      </c>
      <c r="R99" s="22" t="n">
        <v>0</v>
      </c>
      <c r="S99" s="22" t="n">
        <v>19</v>
      </c>
      <c r="T99" s="22" t="n">
        <v>1</v>
      </c>
      <c r="U99" s="22" t="n">
        <v>1</v>
      </c>
      <c r="V99" s="22" t="n">
        <v>3</v>
      </c>
      <c r="W99" s="22" t="n">
        <v>0</v>
      </c>
      <c r="X99" s="22" t="n">
        <v>0</v>
      </c>
      <c r="Y99" s="22" t="n">
        <v>0</v>
      </c>
      <c r="Z99" s="22" t="n">
        <v>0</v>
      </c>
      <c r="AA99" s="22" t="n">
        <v>0</v>
      </c>
      <c r="AB99" s="22" t="n">
        <v>0</v>
      </c>
      <c r="AC99" s="22" t="n">
        <v>0</v>
      </c>
      <c r="AD99" s="22" t="n">
        <v>0</v>
      </c>
      <c r="AE99" s="22" t="n">
        <v>0</v>
      </c>
    </row>
    <row r="100">
      <c r="A100" s="20" t="inlineStr">
        <is>
          <t>160299-01</t>
        </is>
      </c>
      <c r="B100" s="20" t="inlineStr">
        <is>
          <t>Hà Văn Nam</t>
        </is>
      </c>
      <c r="C100" s="21" t="inlineStr">
        <is>
          <t>2023-07-10</t>
        </is>
      </c>
      <c r="D100" s="21" t="inlineStr">
        <is>
          <t>2023-08-02</t>
        </is>
      </c>
      <c r="E100" s="20" t="inlineStr"/>
      <c r="F100" s="22" t="n">
        <v>208</v>
      </c>
      <c r="G100" s="22" t="n">
        <v>152</v>
      </c>
      <c r="H100" s="22" t="n">
        <v>0</v>
      </c>
      <c r="I100" s="22" t="n">
        <v>0</v>
      </c>
      <c r="J100" s="22" t="n">
        <v>0</v>
      </c>
      <c r="K100" s="22" t="n">
        <v>0</v>
      </c>
      <c r="L100" s="22" t="n">
        <v>0</v>
      </c>
      <c r="M100" s="22" t="n">
        <v>0</v>
      </c>
      <c r="N100" s="22" t="n">
        <v>0</v>
      </c>
      <c r="O100" s="22" t="n">
        <v>0</v>
      </c>
      <c r="P100" s="22" t="n">
        <v>0</v>
      </c>
      <c r="Q100" s="22" t="n">
        <v>24</v>
      </c>
      <c r="R100" s="22" t="n">
        <v>0</v>
      </c>
      <c r="S100" s="22" t="n">
        <v>19</v>
      </c>
      <c r="T100" s="22" t="n">
        <v>1</v>
      </c>
      <c r="U100" s="22" t="n">
        <v>1</v>
      </c>
      <c r="V100" s="22" t="n">
        <v>3</v>
      </c>
      <c r="W100" s="22" t="n">
        <v>0</v>
      </c>
      <c r="X100" s="22" t="n">
        <v>0</v>
      </c>
      <c r="Y100" s="22" t="n">
        <v>0</v>
      </c>
      <c r="Z100" s="22" t="n">
        <v>0</v>
      </c>
      <c r="AA100" s="22" t="n">
        <v>0</v>
      </c>
      <c r="AB100" s="22" t="n">
        <v>0</v>
      </c>
      <c r="AC100" s="22" t="n">
        <v>0</v>
      </c>
      <c r="AD100" s="22" t="n">
        <v>0</v>
      </c>
      <c r="AE100" s="22" t="n">
        <v>0</v>
      </c>
    </row>
    <row r="101">
      <c r="A101" s="20" t="inlineStr">
        <is>
          <t>160325-01</t>
        </is>
      </c>
      <c r="B101" s="20" t="inlineStr">
        <is>
          <t>Đặng Minh Hiếu</t>
        </is>
      </c>
      <c r="C101" s="21" t="inlineStr">
        <is>
          <t>2023-07-11</t>
        </is>
      </c>
      <c r="D101" s="21" t="inlineStr">
        <is>
          <t>2023-08-04</t>
        </is>
      </c>
      <c r="E101" s="20" t="inlineStr"/>
      <c r="F101" s="22" t="n">
        <v>208</v>
      </c>
      <c r="G101" s="22" t="n">
        <v>144</v>
      </c>
      <c r="H101" s="22" t="n">
        <v>0</v>
      </c>
      <c r="I101" s="22" t="n">
        <v>0</v>
      </c>
      <c r="J101" s="22" t="n">
        <v>0</v>
      </c>
      <c r="K101" s="22" t="n">
        <v>0</v>
      </c>
      <c r="L101" s="22" t="n">
        <v>0</v>
      </c>
      <c r="M101" s="22" t="n">
        <v>0</v>
      </c>
      <c r="N101" s="22" t="n">
        <v>0</v>
      </c>
      <c r="O101" s="22" t="n">
        <v>0</v>
      </c>
      <c r="P101" s="22" t="n">
        <v>0</v>
      </c>
      <c r="Q101" s="22" t="n">
        <v>18</v>
      </c>
      <c r="R101" s="22" t="n">
        <v>0</v>
      </c>
      <c r="S101" s="22" t="n">
        <v>18</v>
      </c>
      <c r="T101" s="22" t="n">
        <v>2</v>
      </c>
      <c r="U101" s="22" t="n">
        <v>1.5</v>
      </c>
      <c r="V101" s="22" t="n">
        <v>6</v>
      </c>
      <c r="W101" s="22" t="n">
        <v>0</v>
      </c>
      <c r="X101" s="22" t="n">
        <v>0</v>
      </c>
      <c r="Y101" s="22" t="n">
        <v>0</v>
      </c>
      <c r="Z101" s="22" t="n">
        <v>0</v>
      </c>
      <c r="AA101" s="22" t="n">
        <v>0</v>
      </c>
      <c r="AB101" s="22" t="n">
        <v>0</v>
      </c>
      <c r="AC101" s="22" t="n">
        <v>0</v>
      </c>
      <c r="AD101" s="22" t="n">
        <v>0</v>
      </c>
      <c r="AE101" s="22" t="n">
        <v>0</v>
      </c>
    </row>
    <row r="102">
      <c r="A102" s="20" t="inlineStr">
        <is>
          <t>160330-01</t>
        </is>
      </c>
      <c r="B102" s="20" t="inlineStr">
        <is>
          <t>Nguyễn Thị Phương Thanh</t>
        </is>
      </c>
      <c r="C102" s="21" t="inlineStr">
        <is>
          <t>2023-07-11</t>
        </is>
      </c>
      <c r="D102" s="21" t="inlineStr">
        <is>
          <t>2023-08-06</t>
        </is>
      </c>
      <c r="E102" s="20" t="inlineStr"/>
      <c r="F102" s="22" t="n">
        <v>208</v>
      </c>
      <c r="G102" s="22" t="n">
        <v>144</v>
      </c>
      <c r="H102" s="22" t="n">
        <v>0</v>
      </c>
      <c r="I102" s="22" t="n">
        <v>0</v>
      </c>
      <c r="J102" s="22" t="n">
        <v>0</v>
      </c>
      <c r="K102" s="22" t="n">
        <v>0</v>
      </c>
      <c r="L102" s="22" t="n">
        <v>0</v>
      </c>
      <c r="M102" s="22" t="n">
        <v>0</v>
      </c>
      <c r="N102" s="22" t="n">
        <v>0</v>
      </c>
      <c r="O102" s="22" t="n">
        <v>0</v>
      </c>
      <c r="P102" s="22" t="n">
        <v>0</v>
      </c>
      <c r="Q102" s="22" t="n">
        <v>18</v>
      </c>
      <c r="R102" s="22" t="n">
        <v>0</v>
      </c>
      <c r="S102" s="22" t="n">
        <v>18</v>
      </c>
      <c r="T102" s="22" t="n">
        <v>2</v>
      </c>
      <c r="U102" s="22" t="n">
        <v>1.5</v>
      </c>
      <c r="V102" s="22" t="n">
        <v>6</v>
      </c>
      <c r="W102" s="22" t="n">
        <v>0</v>
      </c>
      <c r="X102" s="22" t="n">
        <v>0</v>
      </c>
      <c r="Y102" s="22" t="n">
        <v>0</v>
      </c>
      <c r="Z102" s="22" t="n">
        <v>0</v>
      </c>
      <c r="AA102" s="22" t="n">
        <v>0</v>
      </c>
      <c r="AB102" s="22" t="n">
        <v>0</v>
      </c>
      <c r="AC102" s="22" t="n">
        <v>0</v>
      </c>
      <c r="AD102" s="22" t="n">
        <v>0</v>
      </c>
      <c r="AE102" s="22" t="n">
        <v>0</v>
      </c>
    </row>
    <row r="103">
      <c r="A103" s="20" t="inlineStr">
        <is>
          <t>160332-01</t>
        </is>
      </c>
      <c r="B103" s="20" t="inlineStr">
        <is>
          <t>Chu Thành Đạt</t>
        </is>
      </c>
      <c r="C103" s="21" t="inlineStr">
        <is>
          <t>2023-07-11</t>
        </is>
      </c>
      <c r="D103" s="21" t="inlineStr">
        <is>
          <t>2023-08-06</t>
        </is>
      </c>
      <c r="E103" s="20" t="inlineStr"/>
      <c r="F103" s="22" t="n">
        <v>208</v>
      </c>
      <c r="G103" s="22" t="n">
        <v>144</v>
      </c>
      <c r="H103" s="22" t="n">
        <v>0</v>
      </c>
      <c r="I103" s="22" t="n">
        <v>0</v>
      </c>
      <c r="J103" s="22" t="n">
        <v>0</v>
      </c>
      <c r="K103" s="22" t="n">
        <v>0</v>
      </c>
      <c r="L103" s="22" t="n">
        <v>0</v>
      </c>
      <c r="M103" s="22" t="n">
        <v>0</v>
      </c>
      <c r="N103" s="22" t="n">
        <v>0</v>
      </c>
      <c r="O103" s="22" t="n">
        <v>0</v>
      </c>
      <c r="P103" s="22" t="n">
        <v>0</v>
      </c>
      <c r="Q103" s="22" t="n">
        <v>18</v>
      </c>
      <c r="R103" s="22" t="n">
        <v>0</v>
      </c>
      <c r="S103" s="22" t="n">
        <v>18</v>
      </c>
      <c r="T103" s="22" t="n">
        <v>2</v>
      </c>
      <c r="U103" s="22" t="n">
        <v>1.5</v>
      </c>
      <c r="V103" s="22" t="n">
        <v>7</v>
      </c>
      <c r="W103" s="22" t="n">
        <v>0</v>
      </c>
      <c r="X103" s="22" t="n">
        <v>0</v>
      </c>
      <c r="Y103" s="22" t="n">
        <v>0</v>
      </c>
      <c r="Z103" s="22" t="n">
        <v>0</v>
      </c>
      <c r="AA103" s="22" t="n">
        <v>0</v>
      </c>
      <c r="AB103" s="22" t="n">
        <v>0</v>
      </c>
      <c r="AC103" s="22" t="n">
        <v>0</v>
      </c>
      <c r="AD103" s="22" t="n">
        <v>0</v>
      </c>
      <c r="AE103" s="22" t="n">
        <v>0</v>
      </c>
    </row>
    <row r="104">
      <c r="A104" s="20" t="inlineStr">
        <is>
          <t>160333-01</t>
        </is>
      </c>
      <c r="B104" s="20" t="inlineStr">
        <is>
          <t>Nguyễn Công Minh</t>
        </is>
      </c>
      <c r="C104" s="21" t="inlineStr">
        <is>
          <t>2023-07-11</t>
        </is>
      </c>
      <c r="D104" s="21" t="inlineStr">
        <is>
          <t>2023-08-06</t>
        </is>
      </c>
      <c r="E104" s="20" t="inlineStr"/>
      <c r="F104" s="22" t="n">
        <v>208</v>
      </c>
      <c r="G104" s="22" t="n">
        <v>144</v>
      </c>
      <c r="H104" s="22" t="n">
        <v>0</v>
      </c>
      <c r="I104" s="22" t="n">
        <v>0</v>
      </c>
      <c r="J104" s="22" t="n">
        <v>0</v>
      </c>
      <c r="K104" s="22" t="n">
        <v>0</v>
      </c>
      <c r="L104" s="22" t="n">
        <v>0</v>
      </c>
      <c r="M104" s="22" t="n">
        <v>0</v>
      </c>
      <c r="N104" s="22" t="n">
        <v>0</v>
      </c>
      <c r="O104" s="22" t="n">
        <v>0</v>
      </c>
      <c r="P104" s="22" t="n">
        <v>0</v>
      </c>
      <c r="Q104" s="22" t="n">
        <v>18</v>
      </c>
      <c r="R104" s="22" t="n">
        <v>0</v>
      </c>
      <c r="S104" s="22" t="n">
        <v>18</v>
      </c>
      <c r="T104" s="22" t="n">
        <v>2</v>
      </c>
      <c r="U104" s="22" t="n">
        <v>1</v>
      </c>
      <c r="V104" s="22" t="n">
        <v>4</v>
      </c>
      <c r="W104" s="22" t="n">
        <v>0</v>
      </c>
      <c r="X104" s="22" t="n">
        <v>0</v>
      </c>
      <c r="Y104" s="22" t="n">
        <v>0</v>
      </c>
      <c r="Z104" s="22" t="n">
        <v>0</v>
      </c>
      <c r="AA104" s="22" t="n">
        <v>0</v>
      </c>
      <c r="AB104" s="22" t="n">
        <v>0</v>
      </c>
      <c r="AC104" s="22" t="n">
        <v>0</v>
      </c>
      <c r="AD104" s="22" t="n">
        <v>0</v>
      </c>
      <c r="AE104" s="22" t="n">
        <v>0</v>
      </c>
    </row>
    <row r="105">
      <c r="A105" s="20" t="inlineStr">
        <is>
          <t>160346-01</t>
        </is>
      </c>
      <c r="B105" s="20" t="inlineStr">
        <is>
          <t>Hồ Sỹ Đạt</t>
        </is>
      </c>
      <c r="C105" s="21" t="inlineStr">
        <is>
          <t>2023-07-12</t>
        </is>
      </c>
      <c r="D105" s="21" t="inlineStr">
        <is>
          <t>2023-08-08</t>
        </is>
      </c>
      <c r="E105" s="20" t="inlineStr"/>
      <c r="F105" s="22" t="n">
        <v>208</v>
      </c>
      <c r="G105" s="22" t="n">
        <v>136</v>
      </c>
      <c r="H105" s="22" t="n">
        <v>0</v>
      </c>
      <c r="I105" s="22" t="n">
        <v>0</v>
      </c>
      <c r="J105" s="22" t="n">
        <v>0</v>
      </c>
      <c r="K105" s="22" t="n">
        <v>0</v>
      </c>
      <c r="L105" s="22" t="n">
        <v>0</v>
      </c>
      <c r="M105" s="22" t="n">
        <v>0</v>
      </c>
      <c r="N105" s="22" t="n">
        <v>0</v>
      </c>
      <c r="O105" s="22" t="n">
        <v>0</v>
      </c>
      <c r="P105" s="22" t="n">
        <v>0</v>
      </c>
      <c r="Q105" s="22" t="n">
        <v>12</v>
      </c>
      <c r="R105" s="22" t="n">
        <v>0</v>
      </c>
      <c r="S105" s="22" t="n">
        <v>17</v>
      </c>
      <c r="T105" s="22" t="n">
        <v>1</v>
      </c>
      <c r="U105" s="22" t="n">
        <v>1</v>
      </c>
      <c r="V105" s="22" t="n">
        <v>5</v>
      </c>
      <c r="W105" s="22" t="n">
        <v>0</v>
      </c>
      <c r="X105" s="22" t="n">
        <v>0</v>
      </c>
      <c r="Y105" s="22" t="n">
        <v>0</v>
      </c>
      <c r="Z105" s="22" t="n">
        <v>0</v>
      </c>
      <c r="AA105" s="22" t="n">
        <v>0</v>
      </c>
      <c r="AB105" s="22" t="n">
        <v>0</v>
      </c>
      <c r="AC105" s="22" t="n">
        <v>0</v>
      </c>
      <c r="AD105" s="22" t="n">
        <v>0</v>
      </c>
      <c r="AE105" s="22" t="n">
        <v>0</v>
      </c>
    </row>
    <row r="106">
      <c r="A106" s="20" t="inlineStr">
        <is>
          <t>160351-01</t>
        </is>
      </c>
      <c r="B106" s="20" t="inlineStr">
        <is>
          <t>Phan Đình Minh</t>
        </is>
      </c>
      <c r="C106" s="21" t="inlineStr">
        <is>
          <t>2023-07-12</t>
        </is>
      </c>
      <c r="D106" s="21" t="inlineStr">
        <is>
          <t>2023-08-05</t>
        </is>
      </c>
      <c r="E106" s="20" t="inlineStr"/>
      <c r="F106" s="22" t="n">
        <v>208</v>
      </c>
      <c r="G106" s="22" t="n">
        <v>128</v>
      </c>
      <c r="H106" s="22" t="n">
        <v>0</v>
      </c>
      <c r="I106" s="22" t="n">
        <v>0</v>
      </c>
      <c r="J106" s="22" t="n">
        <v>0</v>
      </c>
      <c r="K106" s="22" t="n">
        <v>0</v>
      </c>
      <c r="L106" s="22" t="n">
        <v>0</v>
      </c>
      <c r="M106" s="22" t="n">
        <v>8</v>
      </c>
      <c r="N106" s="22" t="n">
        <v>0</v>
      </c>
      <c r="O106" s="22" t="n">
        <v>0</v>
      </c>
      <c r="P106" s="22" t="n">
        <v>0</v>
      </c>
      <c r="Q106" s="22" t="n">
        <v>12</v>
      </c>
      <c r="R106" s="22" t="n">
        <v>0</v>
      </c>
      <c r="S106" s="22" t="n">
        <v>16</v>
      </c>
      <c r="T106" s="22" t="n">
        <v>1</v>
      </c>
      <c r="U106" s="22" t="n">
        <v>0.5</v>
      </c>
      <c r="V106" s="22" t="n">
        <v>3</v>
      </c>
      <c r="W106" s="22" t="n">
        <v>0</v>
      </c>
      <c r="X106" s="22" t="n">
        <v>0</v>
      </c>
      <c r="Y106" s="22" t="n">
        <v>0</v>
      </c>
      <c r="Z106" s="22" t="n">
        <v>0</v>
      </c>
      <c r="AA106" s="22" t="n">
        <v>0</v>
      </c>
      <c r="AB106" s="22" t="n">
        <v>0</v>
      </c>
      <c r="AC106" s="22" t="n">
        <v>0</v>
      </c>
      <c r="AD106" s="22" t="n">
        <v>0</v>
      </c>
      <c r="AE106" s="22" t="n">
        <v>0</v>
      </c>
    </row>
    <row r="107">
      <c r="A107" s="20" t="inlineStr">
        <is>
          <t>160359-01</t>
        </is>
      </c>
      <c r="B107" s="20" t="inlineStr">
        <is>
          <t>Dương Thị Xuân</t>
        </is>
      </c>
      <c r="C107" s="21" t="inlineStr">
        <is>
          <t>2023-07-12</t>
        </is>
      </c>
      <c r="D107" s="21" t="inlineStr">
        <is>
          <t>2023-08-06</t>
        </is>
      </c>
      <c r="E107" s="20" t="inlineStr"/>
      <c r="F107" s="22" t="n">
        <v>208</v>
      </c>
      <c r="G107" s="22" t="n">
        <v>136</v>
      </c>
      <c r="H107" s="22" t="n">
        <v>0</v>
      </c>
      <c r="I107" s="22" t="n">
        <v>0</v>
      </c>
      <c r="J107" s="22" t="n">
        <v>0</v>
      </c>
      <c r="K107" s="22" t="n">
        <v>0</v>
      </c>
      <c r="L107" s="22" t="n">
        <v>0</v>
      </c>
      <c r="M107" s="22" t="n">
        <v>0</v>
      </c>
      <c r="N107" s="22" t="n">
        <v>0</v>
      </c>
      <c r="O107" s="22" t="n">
        <v>0</v>
      </c>
      <c r="P107" s="22" t="n">
        <v>0</v>
      </c>
      <c r="Q107" s="22" t="n">
        <v>12</v>
      </c>
      <c r="R107" s="22" t="n">
        <v>0</v>
      </c>
      <c r="S107" s="22" t="n">
        <v>17</v>
      </c>
      <c r="T107" s="22" t="n">
        <v>1</v>
      </c>
      <c r="U107" s="22" t="n">
        <v>0.5</v>
      </c>
      <c r="V107" s="22" t="n">
        <v>3</v>
      </c>
      <c r="W107" s="22" t="n">
        <v>0</v>
      </c>
      <c r="X107" s="22" t="n">
        <v>0</v>
      </c>
      <c r="Y107" s="22" t="n">
        <v>0</v>
      </c>
      <c r="Z107" s="22" t="n">
        <v>0</v>
      </c>
      <c r="AA107" s="22" t="n">
        <v>0</v>
      </c>
      <c r="AB107" s="22" t="n">
        <v>0</v>
      </c>
      <c r="AC107" s="22" t="n">
        <v>0</v>
      </c>
      <c r="AD107" s="22" t="n">
        <v>0</v>
      </c>
      <c r="AE107" s="22" t="n">
        <v>0</v>
      </c>
    </row>
    <row r="108">
      <c r="A108" s="20" t="inlineStr">
        <is>
          <t>153945-02</t>
        </is>
      </c>
      <c r="B108" s="20" t="inlineStr">
        <is>
          <t>Nguyễn Đình Tuấn</t>
        </is>
      </c>
      <c r="C108" s="21" t="inlineStr">
        <is>
          <t>2023-07-13</t>
        </is>
      </c>
      <c r="D108" s="21" t="inlineStr">
        <is>
          <t>2023-08-06</t>
        </is>
      </c>
      <c r="E108" s="20" t="inlineStr"/>
      <c r="F108" s="22" t="n">
        <v>208</v>
      </c>
      <c r="G108" s="22" t="n">
        <v>128</v>
      </c>
      <c r="H108" s="22" t="n">
        <v>0</v>
      </c>
      <c r="I108" s="22" t="n">
        <v>0</v>
      </c>
      <c r="J108" s="22" t="n">
        <v>0</v>
      </c>
      <c r="K108" s="22" t="n">
        <v>0</v>
      </c>
      <c r="L108" s="22" t="n">
        <v>0</v>
      </c>
      <c r="M108" s="22" t="n">
        <v>0</v>
      </c>
      <c r="N108" s="22" t="n">
        <v>0</v>
      </c>
      <c r="O108" s="22" t="n">
        <v>0</v>
      </c>
      <c r="P108" s="22" t="n">
        <v>0</v>
      </c>
      <c r="Q108" s="22" t="n">
        <v>42</v>
      </c>
      <c r="R108" s="22" t="n">
        <v>0</v>
      </c>
      <c r="S108" s="22" t="n">
        <v>16</v>
      </c>
      <c r="T108" s="22" t="n">
        <v>5</v>
      </c>
      <c r="U108" s="22" t="n">
        <v>4</v>
      </c>
      <c r="V108" s="22" t="n">
        <v>11</v>
      </c>
      <c r="W108" s="22" t="n">
        <v>0</v>
      </c>
      <c r="X108" s="22" t="n">
        <v>0</v>
      </c>
      <c r="Y108" s="22" t="n">
        <v>0</v>
      </c>
      <c r="Z108" s="22" t="n">
        <v>0</v>
      </c>
      <c r="AA108" s="22" t="n">
        <v>0</v>
      </c>
      <c r="AB108" s="22" t="n">
        <v>0</v>
      </c>
      <c r="AC108" s="22" t="n">
        <v>0</v>
      </c>
      <c r="AD108" s="22" t="n">
        <v>0</v>
      </c>
      <c r="AE108" s="22" t="n">
        <v>0</v>
      </c>
    </row>
    <row r="109">
      <c r="A109" s="20" t="inlineStr">
        <is>
          <t>160411-01</t>
        </is>
      </c>
      <c r="B109" s="20" t="inlineStr">
        <is>
          <t>Vi Thị Biên</t>
        </is>
      </c>
      <c r="C109" s="21" t="inlineStr">
        <is>
          <t>2023-07-13</t>
        </is>
      </c>
      <c r="D109" s="21" t="inlineStr"/>
      <c r="E109" s="20" t="inlineStr"/>
      <c r="F109" s="22" t="n">
        <v>208</v>
      </c>
      <c r="G109" s="22" t="n">
        <v>128</v>
      </c>
      <c r="H109" s="22" t="n">
        <v>0</v>
      </c>
      <c r="I109" s="22" t="n">
        <v>0</v>
      </c>
      <c r="J109" s="22" t="n">
        <v>0</v>
      </c>
      <c r="K109" s="22" t="n">
        <v>0</v>
      </c>
      <c r="L109" s="22" t="n">
        <v>0</v>
      </c>
      <c r="M109" s="22" t="n">
        <v>0</v>
      </c>
      <c r="N109" s="22" t="n">
        <v>0</v>
      </c>
      <c r="O109" s="22" t="n">
        <v>0</v>
      </c>
      <c r="P109" s="22" t="n">
        <v>0</v>
      </c>
      <c r="Q109" s="22" t="n">
        <v>0</v>
      </c>
      <c r="R109" s="22" t="n">
        <v>0</v>
      </c>
      <c r="S109" s="22" t="n">
        <v>16</v>
      </c>
      <c r="T109" s="22" t="n">
        <v>0</v>
      </c>
      <c r="U109" s="22" t="n">
        <v>0</v>
      </c>
      <c r="V109" s="22" t="n">
        <v>10</v>
      </c>
      <c r="W109" s="22" t="n">
        <v>0</v>
      </c>
      <c r="X109" s="22" t="n">
        <v>0</v>
      </c>
      <c r="Y109" s="22" t="n">
        <v>0</v>
      </c>
      <c r="Z109" s="22" t="n">
        <v>0</v>
      </c>
      <c r="AA109" s="22" t="n">
        <v>0</v>
      </c>
      <c r="AB109" s="22" t="n">
        <v>0</v>
      </c>
      <c r="AC109" s="22" t="n">
        <v>0</v>
      </c>
      <c r="AD109" s="22" t="n">
        <v>0</v>
      </c>
      <c r="AE109" s="22" t="n">
        <v>0</v>
      </c>
    </row>
    <row r="110">
      <c r="A110" s="20" t="inlineStr">
        <is>
          <t>160412-01</t>
        </is>
      </c>
      <c r="B110" s="20" t="inlineStr">
        <is>
          <t>Vi Thị Linh</t>
        </is>
      </c>
      <c r="C110" s="21" t="inlineStr">
        <is>
          <t>2023-07-13</t>
        </is>
      </c>
      <c r="D110" s="21" t="inlineStr"/>
      <c r="E110" s="20" t="inlineStr"/>
      <c r="F110" s="22" t="n">
        <v>208</v>
      </c>
      <c r="G110" s="22" t="n">
        <v>120</v>
      </c>
      <c r="H110" s="22" t="n">
        <v>0</v>
      </c>
      <c r="I110" s="22" t="n">
        <v>0</v>
      </c>
      <c r="J110" s="22" t="n">
        <v>0</v>
      </c>
      <c r="K110" s="22" t="n">
        <v>0</v>
      </c>
      <c r="L110" s="22" t="n">
        <v>0</v>
      </c>
      <c r="M110" s="22" t="n">
        <v>8</v>
      </c>
      <c r="N110" s="22" t="n">
        <v>0</v>
      </c>
      <c r="O110" s="22" t="n">
        <v>0</v>
      </c>
      <c r="P110" s="22" t="n">
        <v>0</v>
      </c>
      <c r="Q110" s="22" t="n">
        <v>0</v>
      </c>
      <c r="R110" s="22" t="n">
        <v>0</v>
      </c>
      <c r="S110" s="22" t="n">
        <v>15</v>
      </c>
      <c r="T110" s="22" t="n">
        <v>0</v>
      </c>
      <c r="U110" s="22" t="n">
        <v>0</v>
      </c>
      <c r="V110" s="22" t="n">
        <v>8</v>
      </c>
      <c r="W110" s="22" t="n">
        <v>0</v>
      </c>
      <c r="X110" s="22" t="n">
        <v>0</v>
      </c>
      <c r="Y110" s="22" t="n">
        <v>0</v>
      </c>
      <c r="Z110" s="22" t="n">
        <v>0</v>
      </c>
      <c r="AA110" s="22" t="n">
        <v>0</v>
      </c>
      <c r="AB110" s="22" t="n">
        <v>0</v>
      </c>
      <c r="AC110" s="22" t="n">
        <v>0</v>
      </c>
      <c r="AD110" s="22" t="n">
        <v>0</v>
      </c>
      <c r="AE110" s="22" t="n">
        <v>0</v>
      </c>
    </row>
    <row r="111">
      <c r="A111" s="20" t="inlineStr">
        <is>
          <t>160416-01</t>
        </is>
      </c>
      <c r="B111" s="20" t="inlineStr">
        <is>
          <t>Vi Thị Tuyệt</t>
        </is>
      </c>
      <c r="C111" s="21" t="inlineStr">
        <is>
          <t>2023-07-13</t>
        </is>
      </c>
      <c r="D111" s="21" t="inlineStr"/>
      <c r="E111" s="20" t="inlineStr"/>
      <c r="F111" s="22" t="n">
        <v>208</v>
      </c>
      <c r="G111" s="22" t="n">
        <v>128</v>
      </c>
      <c r="H111" s="22" t="n">
        <v>0</v>
      </c>
      <c r="I111" s="22" t="n">
        <v>0</v>
      </c>
      <c r="J111" s="22" t="n">
        <v>0</v>
      </c>
      <c r="K111" s="22" t="n">
        <v>0</v>
      </c>
      <c r="L111" s="22" t="n">
        <v>0</v>
      </c>
      <c r="M111" s="22" t="n">
        <v>0</v>
      </c>
      <c r="N111" s="22" t="n">
        <v>0</v>
      </c>
      <c r="O111" s="22" t="n">
        <v>0</v>
      </c>
      <c r="P111" s="22" t="n">
        <v>0</v>
      </c>
      <c r="Q111" s="22" t="n">
        <v>78</v>
      </c>
      <c r="R111" s="22" t="n">
        <v>0</v>
      </c>
      <c r="S111" s="22" t="n">
        <v>16</v>
      </c>
      <c r="T111" s="22" t="n">
        <v>11</v>
      </c>
      <c r="U111" s="22" t="n">
        <v>6</v>
      </c>
      <c r="V111" s="22" t="n">
        <v>10</v>
      </c>
      <c r="W111" s="22" t="n">
        <v>2</v>
      </c>
      <c r="X111" s="22" t="n">
        <v>0</v>
      </c>
      <c r="Y111" s="22" t="n">
        <v>2</v>
      </c>
      <c r="Z111" s="22" t="n">
        <v>0</v>
      </c>
      <c r="AA111" s="22" t="n">
        <v>0</v>
      </c>
      <c r="AB111" s="22" t="n">
        <v>0</v>
      </c>
      <c r="AC111" s="22" t="n">
        <v>0</v>
      </c>
      <c r="AD111" s="22" t="n">
        <v>0</v>
      </c>
      <c r="AE111" s="22" t="n">
        <v>0</v>
      </c>
    </row>
    <row r="112">
      <c r="A112" s="20" t="inlineStr">
        <is>
          <t>160418-01</t>
        </is>
      </c>
      <c r="B112" s="20" t="inlineStr">
        <is>
          <t>Lý Thị Tuyết</t>
        </is>
      </c>
      <c r="C112" s="21" t="inlineStr">
        <is>
          <t>2023-07-13</t>
        </is>
      </c>
      <c r="D112" s="21" t="inlineStr"/>
      <c r="E112" s="20" t="inlineStr"/>
      <c r="F112" s="22" t="n">
        <v>208</v>
      </c>
      <c r="G112" s="22" t="n">
        <v>128</v>
      </c>
      <c r="H112" s="22" t="n">
        <v>0</v>
      </c>
      <c r="I112" s="22" t="n">
        <v>0</v>
      </c>
      <c r="J112" s="22" t="n">
        <v>0</v>
      </c>
      <c r="K112" s="22" t="n">
        <v>0</v>
      </c>
      <c r="L112" s="22" t="n">
        <v>0</v>
      </c>
      <c r="M112" s="22" t="n">
        <v>0</v>
      </c>
      <c r="N112" s="22" t="n">
        <v>0</v>
      </c>
      <c r="O112" s="22" t="n">
        <v>0</v>
      </c>
      <c r="P112" s="22" t="n">
        <v>0</v>
      </c>
      <c r="Q112" s="22" t="n">
        <v>78</v>
      </c>
      <c r="R112" s="22" t="n">
        <v>0</v>
      </c>
      <c r="S112" s="22" t="n">
        <v>16</v>
      </c>
      <c r="T112" s="22" t="n">
        <v>11</v>
      </c>
      <c r="U112" s="22" t="n">
        <v>6</v>
      </c>
      <c r="V112" s="22" t="n">
        <v>10</v>
      </c>
      <c r="W112" s="22" t="n">
        <v>2</v>
      </c>
      <c r="X112" s="22" t="n">
        <v>0</v>
      </c>
      <c r="Y112" s="22" t="n">
        <v>2</v>
      </c>
      <c r="Z112" s="22" t="n">
        <v>0</v>
      </c>
      <c r="AA112" s="22" t="n">
        <v>0</v>
      </c>
      <c r="AB112" s="22" t="n">
        <v>0</v>
      </c>
      <c r="AC112" s="22" t="n">
        <v>0</v>
      </c>
      <c r="AD112" s="22" t="n">
        <v>0</v>
      </c>
      <c r="AE112" s="22" t="n">
        <v>0</v>
      </c>
    </row>
    <row r="113">
      <c r="A113" s="20" t="inlineStr">
        <is>
          <t>160419-01</t>
        </is>
      </c>
      <c r="B113" s="20" t="inlineStr">
        <is>
          <t>Đinh Thị Hiều</t>
        </is>
      </c>
      <c r="C113" s="21" t="inlineStr">
        <is>
          <t>2023-07-13</t>
        </is>
      </c>
      <c r="D113" s="21" t="inlineStr"/>
      <c r="E113" s="20" t="inlineStr"/>
      <c r="F113" s="22" t="n">
        <v>208</v>
      </c>
      <c r="G113" s="22" t="n">
        <v>128</v>
      </c>
      <c r="H113" s="22" t="n">
        <v>0</v>
      </c>
      <c r="I113" s="22" t="n">
        <v>0</v>
      </c>
      <c r="J113" s="22" t="n">
        <v>0</v>
      </c>
      <c r="K113" s="22" t="n">
        <v>0</v>
      </c>
      <c r="L113" s="22" t="n">
        <v>0</v>
      </c>
      <c r="M113" s="22" t="n">
        <v>0</v>
      </c>
      <c r="N113" s="22" t="n">
        <v>0</v>
      </c>
      <c r="O113" s="22" t="n">
        <v>0</v>
      </c>
      <c r="P113" s="22" t="n">
        <v>0</v>
      </c>
      <c r="Q113" s="22" t="n">
        <v>78</v>
      </c>
      <c r="R113" s="22" t="n">
        <v>0</v>
      </c>
      <c r="S113" s="22" t="n">
        <v>16</v>
      </c>
      <c r="T113" s="22" t="n">
        <v>11</v>
      </c>
      <c r="U113" s="22" t="n">
        <v>6</v>
      </c>
      <c r="V113" s="22" t="n">
        <v>10</v>
      </c>
      <c r="W113" s="22" t="n">
        <v>2</v>
      </c>
      <c r="X113" s="22" t="n">
        <v>0</v>
      </c>
      <c r="Y113" s="22" t="n">
        <v>2</v>
      </c>
      <c r="Z113" s="22" t="n">
        <v>0</v>
      </c>
      <c r="AA113" s="22" t="n">
        <v>0</v>
      </c>
      <c r="AB113" s="22" t="n">
        <v>0</v>
      </c>
      <c r="AC113" s="22" t="n">
        <v>0</v>
      </c>
      <c r="AD113" s="22" t="n">
        <v>0</v>
      </c>
      <c r="AE113" s="22" t="n">
        <v>0</v>
      </c>
    </row>
    <row r="114">
      <c r="A114" s="20" t="inlineStr">
        <is>
          <t>150455-02</t>
        </is>
      </c>
      <c r="B114" s="20" t="inlineStr">
        <is>
          <t>Dương Văn Nghĩa</t>
        </is>
      </c>
      <c r="C114" s="21" t="inlineStr">
        <is>
          <t>2023-07-13</t>
        </is>
      </c>
      <c r="D114" s="21" t="inlineStr"/>
      <c r="E114" s="20" t="inlineStr"/>
      <c r="F114" s="22" t="n">
        <v>208</v>
      </c>
      <c r="G114" s="22" t="n">
        <v>16</v>
      </c>
      <c r="H114" s="22" t="n">
        <v>0</v>
      </c>
      <c r="I114" s="22" t="n">
        <v>0</v>
      </c>
      <c r="J114" s="22" t="n">
        <v>0</v>
      </c>
      <c r="K114" s="22" t="n">
        <v>0</v>
      </c>
      <c r="L114" s="22" t="n">
        <v>0</v>
      </c>
      <c r="M114" s="22" t="n">
        <v>0</v>
      </c>
      <c r="N114" s="22" t="n">
        <v>0</v>
      </c>
      <c r="O114" s="22" t="n">
        <v>0</v>
      </c>
      <c r="P114" s="22" t="n">
        <v>0</v>
      </c>
      <c r="Q114" s="22" t="n">
        <v>0</v>
      </c>
      <c r="R114" s="22" t="n">
        <v>0</v>
      </c>
      <c r="S114" s="22" t="n">
        <v>2</v>
      </c>
      <c r="T114" s="22" t="n">
        <v>0</v>
      </c>
      <c r="U114" s="22" t="n">
        <v>0</v>
      </c>
      <c r="V114" s="22" t="n">
        <v>0</v>
      </c>
      <c r="W114" s="22" t="n">
        <v>0</v>
      </c>
      <c r="X114" s="22" t="n">
        <v>0</v>
      </c>
      <c r="Y114" s="22" t="n">
        <v>0</v>
      </c>
      <c r="Z114" s="22" t="n">
        <v>0</v>
      </c>
      <c r="AA114" s="22" t="n">
        <v>0</v>
      </c>
      <c r="AB114" s="22" t="n">
        <v>0</v>
      </c>
      <c r="AC114" s="22" t="n">
        <v>0</v>
      </c>
      <c r="AD114" s="22" t="n">
        <v>0</v>
      </c>
      <c r="AE114" s="22" t="n">
        <v>0</v>
      </c>
    </row>
    <row r="115">
      <c r="A115" s="20" t="inlineStr">
        <is>
          <t>160422-02</t>
        </is>
      </c>
      <c r="B115" s="20" t="inlineStr">
        <is>
          <t>Nguyễn Tài Đức</t>
        </is>
      </c>
      <c r="C115" s="21" t="inlineStr">
        <is>
          <t>2023-09-12</t>
        </is>
      </c>
      <c r="D115" s="21" t="inlineStr"/>
      <c r="E115" s="20" t="inlineStr"/>
      <c r="F115" s="22" t="n">
        <v>208</v>
      </c>
      <c r="G115" s="22" t="n">
        <v>120</v>
      </c>
      <c r="H115" s="22" t="n">
        <v>0</v>
      </c>
      <c r="I115" s="22" t="n">
        <v>0</v>
      </c>
      <c r="J115" s="22" t="n">
        <v>0</v>
      </c>
      <c r="K115" s="22" t="n">
        <v>0</v>
      </c>
      <c r="L115" s="22" t="n">
        <v>0</v>
      </c>
      <c r="M115" s="22" t="n">
        <v>0</v>
      </c>
      <c r="N115" s="22" t="n">
        <v>0</v>
      </c>
      <c r="O115" s="22" t="n">
        <v>0</v>
      </c>
      <c r="P115" s="22" t="n">
        <v>0</v>
      </c>
      <c r="Q115" s="22" t="n">
        <v>42</v>
      </c>
      <c r="R115" s="22" t="n">
        <v>0</v>
      </c>
      <c r="S115" s="22" t="n">
        <v>15</v>
      </c>
      <c r="T115" s="22" t="n">
        <v>3</v>
      </c>
      <c r="U115" s="22" t="n">
        <v>2.5</v>
      </c>
      <c r="V115" s="22" t="n">
        <v>12</v>
      </c>
      <c r="W115" s="22" t="n">
        <v>0</v>
      </c>
      <c r="X115" s="22" t="n">
        <v>0</v>
      </c>
      <c r="Y115" s="22" t="n">
        <v>0</v>
      </c>
      <c r="Z115" s="22" t="n">
        <v>0</v>
      </c>
      <c r="AA115" s="22" t="n">
        <v>0</v>
      </c>
      <c r="AB115" s="22" t="n">
        <v>0</v>
      </c>
      <c r="AC115" s="22" t="n">
        <v>0</v>
      </c>
      <c r="AD115" s="22" t="n">
        <v>0</v>
      </c>
      <c r="AE115" s="22" t="n">
        <v>0</v>
      </c>
    </row>
    <row r="116">
      <c r="A116" s="20" t="inlineStr">
        <is>
          <t>160436-01</t>
        </is>
      </c>
      <c r="B116" s="20" t="inlineStr">
        <is>
          <t>Lê Thị Khánh Linh</t>
        </is>
      </c>
      <c r="C116" s="21" t="inlineStr">
        <is>
          <t>2023-07-14</t>
        </is>
      </c>
      <c r="D116" s="21" t="inlineStr"/>
      <c r="E116" s="20" t="inlineStr"/>
      <c r="F116" s="22" t="n">
        <v>208</v>
      </c>
      <c r="G116" s="22" t="n">
        <v>120</v>
      </c>
      <c r="H116" s="22" t="n">
        <v>0</v>
      </c>
      <c r="I116" s="22" t="n">
        <v>0</v>
      </c>
      <c r="J116" s="22" t="n">
        <v>0</v>
      </c>
      <c r="K116" s="22" t="n">
        <v>0</v>
      </c>
      <c r="L116" s="22" t="n">
        <v>0</v>
      </c>
      <c r="M116" s="22" t="n">
        <v>0</v>
      </c>
      <c r="N116" s="22" t="n">
        <v>0</v>
      </c>
      <c r="O116" s="22" t="n">
        <v>0</v>
      </c>
      <c r="P116" s="22" t="n">
        <v>0</v>
      </c>
      <c r="Q116" s="22" t="n">
        <v>42</v>
      </c>
      <c r="R116" s="22" t="n">
        <v>0</v>
      </c>
      <c r="S116" s="22" t="n">
        <v>15</v>
      </c>
      <c r="T116" s="22" t="n">
        <v>6</v>
      </c>
      <c r="U116" s="22" t="n">
        <v>4.5</v>
      </c>
      <c r="V116" s="22" t="n">
        <v>11</v>
      </c>
      <c r="W116" s="22" t="n">
        <v>1</v>
      </c>
      <c r="X116" s="22" t="n">
        <v>0</v>
      </c>
      <c r="Y116" s="22" t="n">
        <v>1</v>
      </c>
      <c r="Z116" s="22" t="n">
        <v>0</v>
      </c>
      <c r="AA116" s="22" t="n">
        <v>0</v>
      </c>
      <c r="AB116" s="22" t="n">
        <v>0</v>
      </c>
      <c r="AC116" s="22" t="n">
        <v>0</v>
      </c>
      <c r="AD116" s="22" t="n">
        <v>0</v>
      </c>
      <c r="AE116" s="22" t="n">
        <v>0</v>
      </c>
    </row>
    <row r="117">
      <c r="A117" s="20" t="inlineStr">
        <is>
          <t>160437-01</t>
        </is>
      </c>
      <c r="B117" s="20" t="inlineStr">
        <is>
          <t>Lê Văn Tình</t>
        </is>
      </c>
      <c r="C117" s="21" t="inlineStr">
        <is>
          <t>2023-07-14</t>
        </is>
      </c>
      <c r="D117" s="21" t="inlineStr"/>
      <c r="E117" s="20" t="inlineStr"/>
      <c r="F117" s="22" t="n">
        <v>208</v>
      </c>
      <c r="G117" s="22" t="n">
        <v>112</v>
      </c>
      <c r="H117" s="22" t="n">
        <v>0</v>
      </c>
      <c r="I117" s="22" t="n">
        <v>0</v>
      </c>
      <c r="J117" s="22" t="n">
        <v>0</v>
      </c>
      <c r="K117" s="22" t="n">
        <v>0</v>
      </c>
      <c r="L117" s="22" t="n">
        <v>0</v>
      </c>
      <c r="M117" s="22" t="n">
        <v>8</v>
      </c>
      <c r="N117" s="22" t="n">
        <v>0</v>
      </c>
      <c r="O117" s="22" t="n">
        <v>0</v>
      </c>
      <c r="P117" s="22" t="n">
        <v>0</v>
      </c>
      <c r="Q117" s="22" t="n">
        <v>36</v>
      </c>
      <c r="R117" s="22" t="n">
        <v>0</v>
      </c>
      <c r="S117" s="22" t="n">
        <v>14</v>
      </c>
      <c r="T117" s="22" t="n">
        <v>5</v>
      </c>
      <c r="U117" s="22" t="n">
        <v>3</v>
      </c>
      <c r="V117" s="22" t="n">
        <v>6</v>
      </c>
      <c r="W117" s="22" t="n">
        <v>1</v>
      </c>
      <c r="X117" s="22" t="n">
        <v>0</v>
      </c>
      <c r="Y117" s="22" t="n">
        <v>1</v>
      </c>
      <c r="Z117" s="22" t="n">
        <v>0</v>
      </c>
      <c r="AA117" s="22" t="n">
        <v>0</v>
      </c>
      <c r="AB117" s="22" t="n">
        <v>0</v>
      </c>
      <c r="AC117" s="22" t="n">
        <v>0</v>
      </c>
      <c r="AD117" s="22" t="n">
        <v>0</v>
      </c>
      <c r="AE117" s="22" t="n">
        <v>0</v>
      </c>
    </row>
    <row r="118">
      <c r="A118" s="20" t="inlineStr">
        <is>
          <t>160439-01</t>
        </is>
      </c>
      <c r="B118" s="20" t="inlineStr">
        <is>
          <t>Tòng Văn Vinh</t>
        </is>
      </c>
      <c r="C118" s="21" t="inlineStr">
        <is>
          <t>2023-07-14</t>
        </is>
      </c>
      <c r="D118" s="21" t="inlineStr"/>
      <c r="E118" s="20" t="inlineStr"/>
      <c r="F118" s="22" t="n">
        <v>208</v>
      </c>
      <c r="G118" s="22" t="n">
        <v>112</v>
      </c>
      <c r="H118" s="22" t="n">
        <v>0</v>
      </c>
      <c r="I118" s="22" t="n">
        <v>0</v>
      </c>
      <c r="J118" s="22" t="n">
        <v>0</v>
      </c>
      <c r="K118" s="22" t="n">
        <v>0</v>
      </c>
      <c r="L118" s="22" t="n">
        <v>0</v>
      </c>
      <c r="M118" s="22" t="n">
        <v>8</v>
      </c>
      <c r="N118" s="22" t="n">
        <v>0</v>
      </c>
      <c r="O118" s="22" t="n">
        <v>0</v>
      </c>
      <c r="P118" s="22" t="n">
        <v>0</v>
      </c>
      <c r="Q118" s="22" t="n">
        <v>36</v>
      </c>
      <c r="R118" s="22" t="n">
        <v>0</v>
      </c>
      <c r="S118" s="22" t="n">
        <v>14</v>
      </c>
      <c r="T118" s="22" t="n">
        <v>5</v>
      </c>
      <c r="U118" s="22" t="n">
        <v>6</v>
      </c>
      <c r="V118" s="22" t="n">
        <v>27</v>
      </c>
      <c r="W118" s="22" t="n">
        <v>2</v>
      </c>
      <c r="X118" s="22" t="n">
        <v>0</v>
      </c>
      <c r="Y118" s="22" t="n">
        <v>1</v>
      </c>
      <c r="Z118" s="22" t="n">
        <v>0</v>
      </c>
      <c r="AA118" s="22" t="n">
        <v>0</v>
      </c>
      <c r="AB118" s="22" t="n">
        <v>0</v>
      </c>
      <c r="AC118" s="22" t="n">
        <v>0</v>
      </c>
      <c r="AD118" s="22" t="n">
        <v>0</v>
      </c>
      <c r="AE118" s="22" t="n">
        <v>0</v>
      </c>
    </row>
    <row r="119">
      <c r="A119" s="20" t="inlineStr">
        <is>
          <t>160446-01</t>
        </is>
      </c>
      <c r="B119" s="20" t="inlineStr">
        <is>
          <t>Lộc Văn Thuận</t>
        </is>
      </c>
      <c r="C119" s="21" t="inlineStr">
        <is>
          <t>2023-07-14</t>
        </is>
      </c>
      <c r="D119" s="21" t="inlineStr">
        <is>
          <t>2023-08-02</t>
        </is>
      </c>
      <c r="E119" s="20" t="inlineStr"/>
      <c r="F119" s="22" t="n">
        <v>208</v>
      </c>
      <c r="G119" s="22" t="n">
        <v>120</v>
      </c>
      <c r="H119" s="22" t="n">
        <v>0</v>
      </c>
      <c r="I119" s="22" t="n">
        <v>0</v>
      </c>
      <c r="J119" s="22" t="n">
        <v>0</v>
      </c>
      <c r="K119" s="22" t="n">
        <v>0</v>
      </c>
      <c r="L119" s="22" t="n">
        <v>0</v>
      </c>
      <c r="M119" s="22" t="n">
        <v>0</v>
      </c>
      <c r="N119" s="22" t="n">
        <v>0</v>
      </c>
      <c r="O119" s="22" t="n">
        <v>0</v>
      </c>
      <c r="P119" s="22" t="n">
        <v>0</v>
      </c>
      <c r="Q119" s="22" t="n">
        <v>36</v>
      </c>
      <c r="R119" s="22" t="n">
        <v>0</v>
      </c>
      <c r="S119" s="22" t="n">
        <v>15</v>
      </c>
      <c r="T119" s="22" t="n">
        <v>2</v>
      </c>
      <c r="U119" s="22" t="n">
        <v>3.5</v>
      </c>
      <c r="V119" s="22" t="n">
        <v>12</v>
      </c>
      <c r="W119" s="22" t="n">
        <v>0</v>
      </c>
      <c r="X119" s="22" t="n">
        <v>0</v>
      </c>
      <c r="Y119" s="22" t="n">
        <v>0</v>
      </c>
      <c r="Z119" s="22" t="n">
        <v>0</v>
      </c>
      <c r="AA119" s="22" t="n">
        <v>0</v>
      </c>
      <c r="AB119" s="22" t="n">
        <v>0</v>
      </c>
      <c r="AC119" s="22" t="n">
        <v>0</v>
      </c>
      <c r="AD119" s="22" t="n">
        <v>0</v>
      </c>
      <c r="AE119" s="22" t="n">
        <v>0</v>
      </c>
    </row>
    <row r="120">
      <c r="A120" s="20" t="inlineStr">
        <is>
          <t>160452-01</t>
        </is>
      </c>
      <c r="B120" s="20" t="inlineStr">
        <is>
          <t>Mạc Đăng Chung</t>
        </is>
      </c>
      <c r="C120" s="21" t="inlineStr">
        <is>
          <t>2023-07-14</t>
        </is>
      </c>
      <c r="D120" s="21" t="inlineStr">
        <is>
          <t>2023-08-06</t>
        </is>
      </c>
      <c r="E120" s="20" t="inlineStr"/>
      <c r="F120" s="22" t="n">
        <v>208</v>
      </c>
      <c r="G120" s="22" t="n">
        <v>120</v>
      </c>
      <c r="H120" s="22" t="n">
        <v>0</v>
      </c>
      <c r="I120" s="22" t="n">
        <v>0</v>
      </c>
      <c r="J120" s="22" t="n">
        <v>0</v>
      </c>
      <c r="K120" s="22" t="n">
        <v>0</v>
      </c>
      <c r="L120" s="22" t="n">
        <v>0</v>
      </c>
      <c r="M120" s="22" t="n">
        <v>0</v>
      </c>
      <c r="N120" s="22" t="n">
        <v>0</v>
      </c>
      <c r="O120" s="22" t="n">
        <v>0</v>
      </c>
      <c r="P120" s="22" t="n">
        <v>0</v>
      </c>
      <c r="Q120" s="22" t="n">
        <v>36</v>
      </c>
      <c r="R120" s="22" t="n">
        <v>0</v>
      </c>
      <c r="S120" s="22" t="n">
        <v>15</v>
      </c>
      <c r="T120" s="22" t="n">
        <v>3</v>
      </c>
      <c r="U120" s="22" t="n">
        <v>5.5</v>
      </c>
      <c r="V120" s="22" t="n">
        <v>18</v>
      </c>
      <c r="W120" s="22" t="n">
        <v>1.5</v>
      </c>
      <c r="X120" s="22" t="n">
        <v>0</v>
      </c>
      <c r="Y120" s="22" t="n">
        <v>0.75</v>
      </c>
      <c r="Z120" s="22" t="n">
        <v>0</v>
      </c>
      <c r="AA120" s="22" t="n">
        <v>0</v>
      </c>
      <c r="AB120" s="22" t="n">
        <v>0</v>
      </c>
      <c r="AC120" s="22" t="n">
        <v>0</v>
      </c>
      <c r="AD120" s="22" t="n">
        <v>0</v>
      </c>
      <c r="AE120" s="22" t="n">
        <v>0</v>
      </c>
    </row>
    <row r="121">
      <c r="A121" s="20" t="inlineStr">
        <is>
          <t>160481-01</t>
        </is>
      </c>
      <c r="B121" s="20" t="inlineStr">
        <is>
          <t>Nguyễn Hải Quân</t>
        </is>
      </c>
      <c r="C121" s="21" t="inlineStr">
        <is>
          <t>2023-07-15</t>
        </is>
      </c>
      <c r="D121" s="21" t="inlineStr"/>
      <c r="E121" s="20" t="inlineStr"/>
      <c r="F121" s="22" t="n">
        <v>208</v>
      </c>
      <c r="G121" s="22" t="n">
        <v>112</v>
      </c>
      <c r="H121" s="22" t="n">
        <v>0</v>
      </c>
      <c r="I121" s="22" t="n">
        <v>0</v>
      </c>
      <c r="J121" s="22" t="n">
        <v>0</v>
      </c>
      <c r="K121" s="22" t="n">
        <v>0</v>
      </c>
      <c r="L121" s="22" t="n">
        <v>0</v>
      </c>
      <c r="M121" s="22" t="n">
        <v>0</v>
      </c>
      <c r="N121" s="22" t="n">
        <v>0</v>
      </c>
      <c r="O121" s="22" t="n">
        <v>0</v>
      </c>
      <c r="P121" s="22" t="n">
        <v>0</v>
      </c>
      <c r="Q121" s="22" t="n">
        <v>42</v>
      </c>
      <c r="R121" s="22" t="n">
        <v>0</v>
      </c>
      <c r="S121" s="22" t="n">
        <v>14</v>
      </c>
      <c r="T121" s="22" t="n">
        <v>5</v>
      </c>
      <c r="U121" s="22" t="n">
        <v>3.5</v>
      </c>
      <c r="V121" s="22" t="n">
        <v>10</v>
      </c>
      <c r="W121" s="22" t="n">
        <v>0</v>
      </c>
      <c r="X121" s="22" t="n">
        <v>0</v>
      </c>
      <c r="Y121" s="22" t="n">
        <v>0</v>
      </c>
      <c r="Z121" s="22" t="n">
        <v>0</v>
      </c>
      <c r="AA121" s="22" t="n">
        <v>0</v>
      </c>
      <c r="AB121" s="22" t="n">
        <v>0</v>
      </c>
      <c r="AC121" s="22" t="n">
        <v>0</v>
      </c>
      <c r="AD121" s="22" t="n">
        <v>0</v>
      </c>
      <c r="AE121" s="22" t="n">
        <v>0</v>
      </c>
    </row>
    <row r="122">
      <c r="A122" s="20" t="inlineStr">
        <is>
          <t>160527-01</t>
        </is>
      </c>
      <c r="B122" s="20" t="inlineStr">
        <is>
          <t>Nông Xuân Trường</t>
        </is>
      </c>
      <c r="C122" s="21" t="inlineStr">
        <is>
          <t>2023-07-18</t>
        </is>
      </c>
      <c r="D122" s="21" t="inlineStr"/>
      <c r="E122" s="20" t="inlineStr"/>
      <c r="F122" s="22" t="n">
        <v>208</v>
      </c>
      <c r="G122" s="22" t="n">
        <v>96</v>
      </c>
      <c r="H122" s="22" t="n">
        <v>0</v>
      </c>
      <c r="I122" s="22" t="n">
        <v>0</v>
      </c>
      <c r="J122" s="22" t="n">
        <v>0</v>
      </c>
      <c r="K122" s="22" t="n">
        <v>0</v>
      </c>
      <c r="L122" s="22" t="n">
        <v>0</v>
      </c>
      <c r="M122" s="22" t="n">
        <v>0</v>
      </c>
      <c r="N122" s="22" t="n">
        <v>0</v>
      </c>
      <c r="O122" s="22" t="n">
        <v>0</v>
      </c>
      <c r="P122" s="22" t="n">
        <v>0</v>
      </c>
      <c r="Q122" s="22" t="n">
        <v>0</v>
      </c>
      <c r="R122" s="22" t="n">
        <v>0</v>
      </c>
      <c r="S122" s="22" t="n">
        <v>12</v>
      </c>
      <c r="T122" s="22" t="n">
        <v>0</v>
      </c>
      <c r="U122" s="22" t="n">
        <v>3</v>
      </c>
      <c r="V122" s="22" t="n">
        <v>13</v>
      </c>
      <c r="W122" s="22" t="n">
        <v>0</v>
      </c>
      <c r="X122" s="22" t="n">
        <v>0</v>
      </c>
      <c r="Y122" s="22" t="n">
        <v>0</v>
      </c>
      <c r="Z122" s="22" t="n">
        <v>0</v>
      </c>
      <c r="AA122" s="22" t="n">
        <v>0</v>
      </c>
      <c r="AB122" s="22" t="n">
        <v>0</v>
      </c>
      <c r="AC122" s="22" t="n">
        <v>0</v>
      </c>
      <c r="AD122" s="22" t="n">
        <v>0</v>
      </c>
      <c r="AE122" s="22" t="n">
        <v>0</v>
      </c>
    </row>
    <row r="123">
      <c r="A123" s="20" t="inlineStr">
        <is>
          <t>160528-01</t>
        </is>
      </c>
      <c r="B123" s="20" t="inlineStr">
        <is>
          <t>Hoàng Đình Trọng</t>
        </is>
      </c>
      <c r="C123" s="21" t="inlineStr">
        <is>
          <t>2023-07-18</t>
        </is>
      </c>
      <c r="D123" s="21" t="inlineStr">
        <is>
          <t>2023-08-20</t>
        </is>
      </c>
      <c r="E123" s="20" t="inlineStr"/>
      <c r="F123" s="22" t="n">
        <v>208</v>
      </c>
      <c r="G123" s="22" t="n">
        <v>96</v>
      </c>
      <c r="H123" s="22" t="n">
        <v>0</v>
      </c>
      <c r="I123" s="22" t="n">
        <v>0</v>
      </c>
      <c r="J123" s="22" t="n">
        <v>0</v>
      </c>
      <c r="K123" s="22" t="n">
        <v>0</v>
      </c>
      <c r="L123" s="22" t="n">
        <v>0</v>
      </c>
      <c r="M123" s="22" t="n">
        <v>0</v>
      </c>
      <c r="N123" s="22" t="n">
        <v>0</v>
      </c>
      <c r="O123" s="22" t="n">
        <v>0</v>
      </c>
      <c r="P123" s="22" t="n">
        <v>0</v>
      </c>
      <c r="Q123" s="22" t="n">
        <v>0</v>
      </c>
      <c r="R123" s="22" t="n">
        <v>0</v>
      </c>
      <c r="S123" s="22" t="n">
        <v>12</v>
      </c>
      <c r="T123" s="22" t="n">
        <v>0</v>
      </c>
      <c r="U123" s="22" t="n">
        <v>0.5</v>
      </c>
      <c r="V123" s="22" t="n">
        <v>3</v>
      </c>
      <c r="W123" s="22" t="n">
        <v>0</v>
      </c>
      <c r="X123" s="22" t="n">
        <v>0</v>
      </c>
      <c r="Y123" s="22" t="n">
        <v>0</v>
      </c>
      <c r="Z123" s="22" t="n">
        <v>0</v>
      </c>
      <c r="AA123" s="22" t="n">
        <v>0</v>
      </c>
      <c r="AB123" s="22" t="n">
        <v>0</v>
      </c>
      <c r="AC123" s="22" t="n">
        <v>0</v>
      </c>
      <c r="AD123" s="22" t="n">
        <v>0</v>
      </c>
      <c r="AE123" s="22" t="n">
        <v>0</v>
      </c>
    </row>
    <row r="124">
      <c r="A124" s="20" t="inlineStr">
        <is>
          <t>160514-01</t>
        </is>
      </c>
      <c r="B124" s="20" t="inlineStr">
        <is>
          <t>Lê Quang Huy</t>
        </is>
      </c>
      <c r="C124" s="21" t="inlineStr">
        <is>
          <t>2023-07-18</t>
        </is>
      </c>
      <c r="D124" s="21" t="inlineStr"/>
      <c r="E124" s="20" t="inlineStr"/>
      <c r="F124" s="22" t="n">
        <v>208</v>
      </c>
      <c r="G124" s="22" t="n">
        <v>96</v>
      </c>
      <c r="H124" s="22" t="n">
        <v>0</v>
      </c>
      <c r="I124" s="22" t="n">
        <v>0</v>
      </c>
      <c r="J124" s="22" t="n">
        <v>0</v>
      </c>
      <c r="K124" s="22" t="n">
        <v>0</v>
      </c>
      <c r="L124" s="22" t="n">
        <v>0</v>
      </c>
      <c r="M124" s="22" t="n">
        <v>0</v>
      </c>
      <c r="N124" s="22" t="n">
        <v>0</v>
      </c>
      <c r="O124" s="22" t="n">
        <v>0</v>
      </c>
      <c r="P124" s="22" t="n">
        <v>0</v>
      </c>
      <c r="Q124" s="22" t="n">
        <v>18</v>
      </c>
      <c r="R124" s="22" t="n">
        <v>0</v>
      </c>
      <c r="S124" s="22" t="n">
        <v>12</v>
      </c>
      <c r="T124" s="22" t="n">
        <v>0</v>
      </c>
      <c r="U124" s="22" t="n">
        <v>2.5</v>
      </c>
      <c r="V124" s="22" t="n">
        <v>10</v>
      </c>
      <c r="W124" s="22" t="n">
        <v>0</v>
      </c>
      <c r="X124" s="22" t="n">
        <v>0</v>
      </c>
      <c r="Y124" s="22" t="n">
        <v>0</v>
      </c>
      <c r="Z124" s="22" t="n">
        <v>0</v>
      </c>
      <c r="AA124" s="22" t="n">
        <v>0</v>
      </c>
      <c r="AB124" s="22" t="n">
        <v>0</v>
      </c>
      <c r="AC124" s="22" t="n">
        <v>0</v>
      </c>
      <c r="AD124" s="22" t="n">
        <v>0</v>
      </c>
      <c r="AE124" s="22" t="n">
        <v>0</v>
      </c>
    </row>
    <row r="125">
      <c r="A125" s="20" t="inlineStr">
        <is>
          <t>160555-01</t>
        </is>
      </c>
      <c r="B125" s="20" t="inlineStr">
        <is>
          <t>Bùi Thanh Hương</t>
        </is>
      </c>
      <c r="C125" s="21" t="inlineStr">
        <is>
          <t>2023-07-19</t>
        </is>
      </c>
      <c r="D125" s="21" t="inlineStr"/>
      <c r="E125" s="20" t="inlineStr"/>
      <c r="F125" s="22" t="n">
        <v>208</v>
      </c>
      <c r="G125" s="22" t="n">
        <v>88</v>
      </c>
      <c r="H125" s="22" t="n">
        <v>0</v>
      </c>
      <c r="I125" s="22" t="n">
        <v>0</v>
      </c>
      <c r="J125" s="22" t="n">
        <v>0</v>
      </c>
      <c r="K125" s="22" t="n">
        <v>0</v>
      </c>
      <c r="L125" s="22" t="n">
        <v>0</v>
      </c>
      <c r="M125" s="22" t="n">
        <v>0</v>
      </c>
      <c r="N125" s="22" t="n">
        <v>0</v>
      </c>
      <c r="O125" s="22" t="n">
        <v>0</v>
      </c>
      <c r="P125" s="22" t="n">
        <v>0</v>
      </c>
      <c r="Q125" s="22" t="n">
        <v>0</v>
      </c>
      <c r="R125" s="22" t="n">
        <v>0</v>
      </c>
      <c r="S125" s="22" t="n">
        <v>11</v>
      </c>
      <c r="T125" s="22" t="n">
        <v>0</v>
      </c>
      <c r="U125" s="22" t="n">
        <v>1.5</v>
      </c>
      <c r="V125" s="22" t="n">
        <v>6</v>
      </c>
      <c r="W125" s="22" t="n">
        <v>0</v>
      </c>
      <c r="X125" s="22" t="n">
        <v>0</v>
      </c>
      <c r="Y125" s="22" t="n">
        <v>0</v>
      </c>
      <c r="Z125" s="22" t="n">
        <v>0</v>
      </c>
      <c r="AA125" s="22" t="n">
        <v>0</v>
      </c>
      <c r="AB125" s="22" t="n">
        <v>0</v>
      </c>
      <c r="AC125" s="22" t="n">
        <v>0</v>
      </c>
      <c r="AD125" s="22" t="n">
        <v>0</v>
      </c>
      <c r="AE125" s="22" t="n">
        <v>0</v>
      </c>
    </row>
    <row r="126">
      <c r="A126" s="20" t="inlineStr">
        <is>
          <t>160559-01</t>
        </is>
      </c>
      <c r="B126" s="20" t="inlineStr">
        <is>
          <t>Cà Văn Quân</t>
        </is>
      </c>
      <c r="C126" s="21" t="inlineStr">
        <is>
          <t>2023-07-19</t>
        </is>
      </c>
      <c r="D126" s="21" t="inlineStr"/>
      <c r="E126" s="20" t="inlineStr"/>
      <c r="F126" s="22" t="n">
        <v>208</v>
      </c>
      <c r="G126" s="22" t="n">
        <v>88</v>
      </c>
      <c r="H126" s="22" t="n">
        <v>0</v>
      </c>
      <c r="I126" s="22" t="n">
        <v>0</v>
      </c>
      <c r="J126" s="22" t="n">
        <v>0</v>
      </c>
      <c r="K126" s="22" t="n">
        <v>0</v>
      </c>
      <c r="L126" s="22" t="n">
        <v>0</v>
      </c>
      <c r="M126" s="22" t="n">
        <v>0</v>
      </c>
      <c r="N126" s="22" t="n">
        <v>0</v>
      </c>
      <c r="O126" s="22" t="n">
        <v>0</v>
      </c>
      <c r="P126" s="22" t="n">
        <v>0</v>
      </c>
      <c r="Q126" s="22" t="n">
        <v>6</v>
      </c>
      <c r="R126" s="22" t="n">
        <v>0</v>
      </c>
      <c r="S126" s="22" t="n">
        <v>11</v>
      </c>
      <c r="T126" s="22" t="n">
        <v>1</v>
      </c>
      <c r="U126" s="22" t="n">
        <v>3.5</v>
      </c>
      <c r="V126" s="22" t="n">
        <v>14</v>
      </c>
      <c r="W126" s="22" t="n">
        <v>0</v>
      </c>
      <c r="X126" s="22" t="n">
        <v>0</v>
      </c>
      <c r="Y126" s="22" t="n">
        <v>0</v>
      </c>
      <c r="Z126" s="22" t="n">
        <v>0</v>
      </c>
      <c r="AA126" s="22" t="n">
        <v>0</v>
      </c>
      <c r="AB126" s="22" t="n">
        <v>0</v>
      </c>
      <c r="AC126" s="22" t="n">
        <v>0</v>
      </c>
      <c r="AD126" s="22" t="n">
        <v>0</v>
      </c>
      <c r="AE126" s="22" t="n">
        <v>0</v>
      </c>
    </row>
    <row r="127">
      <c r="A127" s="20" t="inlineStr">
        <is>
          <t>160564-01</t>
        </is>
      </c>
      <c r="B127" s="20" t="inlineStr">
        <is>
          <t>Lê Công Minh</t>
        </is>
      </c>
      <c r="C127" s="21" t="inlineStr">
        <is>
          <t>2023-07-19</t>
        </is>
      </c>
      <c r="D127" s="21" t="inlineStr"/>
      <c r="E127" s="20" t="inlineStr"/>
      <c r="F127" s="22" t="n">
        <v>208</v>
      </c>
      <c r="G127" s="22" t="n">
        <v>88</v>
      </c>
      <c r="H127" s="22" t="n">
        <v>0</v>
      </c>
      <c r="I127" s="22" t="n">
        <v>0</v>
      </c>
      <c r="J127" s="22" t="n">
        <v>0</v>
      </c>
      <c r="K127" s="22" t="n">
        <v>0</v>
      </c>
      <c r="L127" s="22" t="n">
        <v>0</v>
      </c>
      <c r="M127" s="22" t="n">
        <v>0</v>
      </c>
      <c r="N127" s="22" t="n">
        <v>0</v>
      </c>
      <c r="O127" s="22" t="n">
        <v>0</v>
      </c>
      <c r="P127" s="22" t="n">
        <v>0</v>
      </c>
      <c r="Q127" s="22" t="n">
        <v>6</v>
      </c>
      <c r="R127" s="22" t="n">
        <v>0</v>
      </c>
      <c r="S127" s="22" t="n">
        <v>11</v>
      </c>
      <c r="T127" s="22" t="n">
        <v>1</v>
      </c>
      <c r="U127" s="22" t="n">
        <v>3.5</v>
      </c>
      <c r="V127" s="22" t="n">
        <v>14</v>
      </c>
      <c r="W127" s="22" t="n">
        <v>0</v>
      </c>
      <c r="X127" s="22" t="n">
        <v>0</v>
      </c>
      <c r="Y127" s="22" t="n">
        <v>0</v>
      </c>
      <c r="Z127" s="22" t="n">
        <v>0</v>
      </c>
      <c r="AA127" s="22" t="n">
        <v>0</v>
      </c>
      <c r="AB127" s="22" t="n">
        <v>0</v>
      </c>
      <c r="AC127" s="22" t="n">
        <v>0</v>
      </c>
      <c r="AD127" s="22" t="n">
        <v>0</v>
      </c>
      <c r="AE127" s="22" t="n">
        <v>0</v>
      </c>
    </row>
    <row r="128">
      <c r="A128" s="20" t="inlineStr">
        <is>
          <t>160610-01</t>
        </is>
      </c>
      <c r="B128" s="20" t="inlineStr">
        <is>
          <t>Kha Văn Tuân</t>
        </is>
      </c>
      <c r="C128" s="21" t="inlineStr">
        <is>
          <t>2023-07-21</t>
        </is>
      </c>
      <c r="D128" s="21" t="inlineStr"/>
      <c r="E128" s="20" t="inlineStr"/>
      <c r="F128" s="22" t="n">
        <v>208</v>
      </c>
      <c r="G128" s="22" t="n">
        <v>72</v>
      </c>
      <c r="H128" s="22" t="n">
        <v>0</v>
      </c>
      <c r="I128" s="22" t="n">
        <v>0</v>
      </c>
      <c r="J128" s="22" t="n">
        <v>0</v>
      </c>
      <c r="K128" s="22" t="n">
        <v>0</v>
      </c>
      <c r="L128" s="22" t="n">
        <v>0</v>
      </c>
      <c r="M128" s="22" t="n">
        <v>0</v>
      </c>
      <c r="N128" s="22" t="n">
        <v>0</v>
      </c>
      <c r="O128" s="22" t="n">
        <v>0</v>
      </c>
      <c r="P128" s="22" t="n">
        <v>0</v>
      </c>
      <c r="Q128" s="22" t="n">
        <v>0</v>
      </c>
      <c r="R128" s="22" t="n">
        <v>0</v>
      </c>
      <c r="S128" s="22" t="n">
        <v>9</v>
      </c>
      <c r="T128" s="22" t="n">
        <v>0</v>
      </c>
      <c r="U128" s="22" t="n">
        <v>1</v>
      </c>
      <c r="V128" s="22" t="n">
        <v>5</v>
      </c>
      <c r="W128" s="22" t="n">
        <v>0</v>
      </c>
      <c r="X128" s="22" t="n">
        <v>0</v>
      </c>
      <c r="Y128" s="22" t="n">
        <v>0</v>
      </c>
      <c r="Z128" s="22" t="n">
        <v>0</v>
      </c>
      <c r="AA128" s="22" t="n">
        <v>0</v>
      </c>
      <c r="AB128" s="22" t="n">
        <v>0</v>
      </c>
      <c r="AC128" s="22" t="n">
        <v>0</v>
      </c>
      <c r="AD128" s="22" t="n">
        <v>0</v>
      </c>
      <c r="AE128" s="22" t="n">
        <v>0</v>
      </c>
    </row>
    <row r="129">
      <c r="A129" s="20" t="inlineStr">
        <is>
          <t>144605-03</t>
        </is>
      </c>
      <c r="B129" s="20" t="inlineStr">
        <is>
          <t>Lý Quang Minh</t>
        </is>
      </c>
      <c r="C129" s="21" t="inlineStr">
        <is>
          <t>2023-07-21</t>
        </is>
      </c>
      <c r="D129" s="21" t="inlineStr"/>
      <c r="E129" s="20" t="inlineStr"/>
      <c r="F129" s="22" t="n">
        <v>208</v>
      </c>
      <c r="G129" s="22" t="n">
        <v>71.83</v>
      </c>
      <c r="H129" s="22" t="n">
        <v>0</v>
      </c>
      <c r="I129" s="22" t="n">
        <v>0</v>
      </c>
      <c r="J129" s="22" t="n">
        <v>0</v>
      </c>
      <c r="K129" s="22" t="n">
        <v>0</v>
      </c>
      <c r="L129" s="22" t="n">
        <v>0</v>
      </c>
      <c r="M129" s="22" t="n">
        <v>0</v>
      </c>
      <c r="N129" s="22" t="n">
        <v>0</v>
      </c>
      <c r="O129" s="22" t="n">
        <v>0</v>
      </c>
      <c r="P129" s="22" t="n">
        <v>0</v>
      </c>
      <c r="Q129" s="22" t="n">
        <v>0</v>
      </c>
      <c r="R129" s="22" t="n">
        <v>0</v>
      </c>
      <c r="S129" s="22" t="n">
        <v>8.97875</v>
      </c>
      <c r="T129" s="22" t="n">
        <v>0</v>
      </c>
      <c r="U129" s="22" t="n">
        <v>1</v>
      </c>
      <c r="V129" s="22" t="n">
        <v>5</v>
      </c>
      <c r="W129" s="22" t="n">
        <v>0</v>
      </c>
      <c r="X129" s="22" t="n">
        <v>0</v>
      </c>
      <c r="Y129" s="22" t="n">
        <v>0</v>
      </c>
      <c r="Z129" s="22" t="n">
        <v>0</v>
      </c>
      <c r="AA129" s="22" t="n">
        <v>0</v>
      </c>
      <c r="AB129" s="22" t="n">
        <v>0</v>
      </c>
      <c r="AC129" s="22" t="n">
        <v>0</v>
      </c>
      <c r="AD129" s="22" t="n">
        <v>0</v>
      </c>
      <c r="AE129" s="22" t="n">
        <v>0</v>
      </c>
    </row>
    <row r="130">
      <c r="A130" s="20" t="inlineStr">
        <is>
          <t>160612-01</t>
        </is>
      </c>
      <c r="B130" s="20" t="inlineStr">
        <is>
          <t>Lang Thị Hải</t>
        </is>
      </c>
      <c r="C130" s="21" t="inlineStr">
        <is>
          <t>2023-07-21</t>
        </is>
      </c>
      <c r="D130" s="21" t="inlineStr"/>
      <c r="E130" s="20" t="inlineStr"/>
      <c r="F130" s="22" t="n">
        <v>208</v>
      </c>
      <c r="G130" s="22" t="n">
        <v>72</v>
      </c>
      <c r="H130" s="22" t="n">
        <v>0</v>
      </c>
      <c r="I130" s="22" t="n">
        <v>0</v>
      </c>
      <c r="J130" s="22" t="n">
        <v>0</v>
      </c>
      <c r="K130" s="22" t="n">
        <v>0</v>
      </c>
      <c r="L130" s="22" t="n">
        <v>0</v>
      </c>
      <c r="M130" s="22" t="n">
        <v>0</v>
      </c>
      <c r="N130" s="22" t="n">
        <v>0</v>
      </c>
      <c r="O130" s="22" t="n">
        <v>0</v>
      </c>
      <c r="P130" s="22" t="n">
        <v>0</v>
      </c>
      <c r="Q130" s="22" t="n">
        <v>0</v>
      </c>
      <c r="R130" s="22" t="n">
        <v>0</v>
      </c>
      <c r="S130" s="22" t="n">
        <v>9</v>
      </c>
      <c r="T130" s="22" t="n">
        <v>0</v>
      </c>
      <c r="U130" s="22" t="n">
        <v>1</v>
      </c>
      <c r="V130" s="22" t="n">
        <v>5</v>
      </c>
      <c r="W130" s="22" t="n">
        <v>0</v>
      </c>
      <c r="X130" s="22" t="n">
        <v>0</v>
      </c>
      <c r="Y130" s="22" t="n">
        <v>0</v>
      </c>
      <c r="Z130" s="22" t="n">
        <v>0</v>
      </c>
      <c r="AA130" s="22" t="n">
        <v>0</v>
      </c>
      <c r="AB130" s="22" t="n">
        <v>0</v>
      </c>
      <c r="AC130" s="22" t="n">
        <v>0</v>
      </c>
      <c r="AD130" s="22" t="n">
        <v>0</v>
      </c>
      <c r="AE130" s="22" t="n">
        <v>0</v>
      </c>
    </row>
    <row r="131">
      <c r="A131" s="20" t="inlineStr">
        <is>
          <t>160614-01</t>
        </is>
      </c>
      <c r="B131" s="20" t="inlineStr">
        <is>
          <t>Trần Đăng Văn</t>
        </is>
      </c>
      <c r="C131" s="21" t="inlineStr">
        <is>
          <t>2023-07-21</t>
        </is>
      </c>
      <c r="D131" s="21" t="inlineStr"/>
      <c r="E131" s="20" t="inlineStr"/>
      <c r="F131" s="22" t="n">
        <v>208</v>
      </c>
      <c r="G131" s="22" t="n">
        <v>72</v>
      </c>
      <c r="H131" s="22" t="n">
        <v>0</v>
      </c>
      <c r="I131" s="22" t="n">
        <v>0</v>
      </c>
      <c r="J131" s="22" t="n">
        <v>0</v>
      </c>
      <c r="K131" s="22" t="n">
        <v>0</v>
      </c>
      <c r="L131" s="22" t="n">
        <v>0</v>
      </c>
      <c r="M131" s="22" t="n">
        <v>0</v>
      </c>
      <c r="N131" s="22" t="n">
        <v>0</v>
      </c>
      <c r="O131" s="22" t="n">
        <v>0</v>
      </c>
      <c r="P131" s="22" t="n">
        <v>0</v>
      </c>
      <c r="Q131" s="22" t="n">
        <v>0</v>
      </c>
      <c r="R131" s="22" t="n">
        <v>0</v>
      </c>
      <c r="S131" s="22" t="n">
        <v>9</v>
      </c>
      <c r="T131" s="22" t="n">
        <v>0</v>
      </c>
      <c r="U131" s="22" t="n">
        <v>2</v>
      </c>
      <c r="V131" s="22" t="n">
        <v>9</v>
      </c>
      <c r="W131" s="22" t="n">
        <v>0</v>
      </c>
      <c r="X131" s="22" t="n">
        <v>0</v>
      </c>
      <c r="Y131" s="22" t="n">
        <v>0</v>
      </c>
      <c r="Z131" s="22" t="n">
        <v>0</v>
      </c>
      <c r="AA131" s="22" t="n">
        <v>0</v>
      </c>
      <c r="AB131" s="22" t="n">
        <v>0</v>
      </c>
      <c r="AC131" s="22" t="n">
        <v>0</v>
      </c>
      <c r="AD131" s="22" t="n">
        <v>0</v>
      </c>
      <c r="AE131" s="22" t="n">
        <v>0</v>
      </c>
    </row>
    <row r="132">
      <c r="A132" s="20" t="inlineStr">
        <is>
          <t>160615-01</t>
        </is>
      </c>
      <c r="B132" s="20" t="inlineStr">
        <is>
          <t>Hoàng Văn Tài</t>
        </is>
      </c>
      <c r="C132" s="21" t="inlineStr">
        <is>
          <t>2023-07-21</t>
        </is>
      </c>
      <c r="D132" s="21" t="inlineStr"/>
      <c r="E132" s="20" t="inlineStr"/>
      <c r="F132" s="22" t="n">
        <v>208</v>
      </c>
      <c r="G132" s="22" t="n">
        <v>72</v>
      </c>
      <c r="H132" s="22" t="n">
        <v>0</v>
      </c>
      <c r="I132" s="22" t="n">
        <v>0</v>
      </c>
      <c r="J132" s="22" t="n">
        <v>0</v>
      </c>
      <c r="K132" s="22" t="n">
        <v>0</v>
      </c>
      <c r="L132" s="22" t="n">
        <v>0</v>
      </c>
      <c r="M132" s="22" t="n">
        <v>0</v>
      </c>
      <c r="N132" s="22" t="n">
        <v>0</v>
      </c>
      <c r="O132" s="22" t="n">
        <v>0</v>
      </c>
      <c r="P132" s="22" t="n">
        <v>0</v>
      </c>
      <c r="Q132" s="22" t="n">
        <v>0</v>
      </c>
      <c r="R132" s="22" t="n">
        <v>0</v>
      </c>
      <c r="S132" s="22" t="n">
        <v>9</v>
      </c>
      <c r="T132" s="22" t="n">
        <v>0</v>
      </c>
      <c r="U132" s="22" t="n">
        <v>2</v>
      </c>
      <c r="V132" s="22" t="n">
        <v>9</v>
      </c>
      <c r="W132" s="22" t="n">
        <v>0</v>
      </c>
      <c r="X132" s="22" t="n">
        <v>0</v>
      </c>
      <c r="Y132" s="22" t="n">
        <v>0</v>
      </c>
      <c r="Z132" s="22" t="n">
        <v>0</v>
      </c>
      <c r="AA132" s="22" t="n">
        <v>0</v>
      </c>
      <c r="AB132" s="22" t="n">
        <v>0</v>
      </c>
      <c r="AC132" s="22" t="n">
        <v>0</v>
      </c>
      <c r="AD132" s="22" t="n">
        <v>0</v>
      </c>
      <c r="AE132" s="22" t="n">
        <v>0</v>
      </c>
    </row>
    <row r="133">
      <c r="A133" s="20" t="inlineStr">
        <is>
          <t>160617-01</t>
        </is>
      </c>
      <c r="B133" s="20" t="inlineStr">
        <is>
          <t>Nguyễn Nhuận Sáng</t>
        </is>
      </c>
      <c r="C133" s="21" t="inlineStr">
        <is>
          <t>2023-07-21</t>
        </is>
      </c>
      <c r="D133" s="21" t="inlineStr"/>
      <c r="E133" s="20" t="inlineStr"/>
      <c r="F133" s="22" t="n">
        <v>208</v>
      </c>
      <c r="G133" s="22" t="n">
        <v>72</v>
      </c>
      <c r="H133" s="22" t="n">
        <v>0</v>
      </c>
      <c r="I133" s="22" t="n">
        <v>0</v>
      </c>
      <c r="J133" s="22" t="n">
        <v>0</v>
      </c>
      <c r="K133" s="22" t="n">
        <v>0</v>
      </c>
      <c r="L133" s="22" t="n">
        <v>0</v>
      </c>
      <c r="M133" s="22" t="n">
        <v>0</v>
      </c>
      <c r="N133" s="22" t="n">
        <v>0</v>
      </c>
      <c r="O133" s="22" t="n">
        <v>0</v>
      </c>
      <c r="P133" s="22" t="n">
        <v>0</v>
      </c>
      <c r="Q133" s="22" t="n">
        <v>0</v>
      </c>
      <c r="R133" s="22" t="n">
        <v>0</v>
      </c>
      <c r="S133" s="22" t="n">
        <v>9</v>
      </c>
      <c r="T133" s="22" t="n">
        <v>0</v>
      </c>
      <c r="U133" s="22" t="n">
        <v>2</v>
      </c>
      <c r="V133" s="22" t="n">
        <v>9</v>
      </c>
      <c r="W133" s="22" t="n">
        <v>0</v>
      </c>
      <c r="X133" s="22" t="n">
        <v>0</v>
      </c>
      <c r="Y133" s="22" t="n">
        <v>0</v>
      </c>
      <c r="Z133" s="22" t="n">
        <v>0</v>
      </c>
      <c r="AA133" s="22" t="n">
        <v>0</v>
      </c>
      <c r="AB133" s="22" t="n">
        <v>0</v>
      </c>
      <c r="AC133" s="22" t="n">
        <v>0</v>
      </c>
      <c r="AD133" s="22" t="n">
        <v>0</v>
      </c>
      <c r="AE133" s="22" t="n">
        <v>0</v>
      </c>
    </row>
    <row r="134">
      <c r="A134" s="20" t="inlineStr">
        <is>
          <t>160647-01</t>
        </is>
      </c>
      <c r="B134" s="20" t="inlineStr">
        <is>
          <t>Nguyễn Nhất Đại Vương</t>
        </is>
      </c>
      <c r="C134" s="21" t="inlineStr">
        <is>
          <t>2023-07-21</t>
        </is>
      </c>
      <c r="D134" s="21" t="inlineStr"/>
      <c r="E134" s="20" t="inlineStr"/>
      <c r="F134" s="22" t="n">
        <v>208</v>
      </c>
      <c r="G134" s="22" t="n">
        <v>72</v>
      </c>
      <c r="H134" s="22" t="n">
        <v>0</v>
      </c>
      <c r="I134" s="22" t="n">
        <v>0</v>
      </c>
      <c r="J134" s="22" t="n">
        <v>0</v>
      </c>
      <c r="K134" s="22" t="n">
        <v>0</v>
      </c>
      <c r="L134" s="22" t="n">
        <v>0</v>
      </c>
      <c r="M134" s="22" t="n">
        <v>0</v>
      </c>
      <c r="N134" s="22" t="n">
        <v>0</v>
      </c>
      <c r="O134" s="22" t="n">
        <v>0</v>
      </c>
      <c r="P134" s="22" t="n">
        <v>0</v>
      </c>
      <c r="Q134" s="22" t="n">
        <v>0</v>
      </c>
      <c r="R134" s="22" t="n">
        <v>0</v>
      </c>
      <c r="S134" s="22" t="n">
        <v>9</v>
      </c>
      <c r="T134" s="22" t="n">
        <v>0</v>
      </c>
      <c r="U134" s="22" t="n">
        <v>2</v>
      </c>
      <c r="V134" s="22" t="n">
        <v>9</v>
      </c>
      <c r="W134" s="22" t="n">
        <v>0</v>
      </c>
      <c r="X134" s="22" t="n">
        <v>0</v>
      </c>
      <c r="Y134" s="22" t="n">
        <v>0</v>
      </c>
      <c r="Z134" s="22" t="n">
        <v>0</v>
      </c>
      <c r="AA134" s="22" t="n">
        <v>0</v>
      </c>
      <c r="AB134" s="22" t="n">
        <v>0</v>
      </c>
      <c r="AC134" s="22" t="n">
        <v>0</v>
      </c>
      <c r="AD134" s="22" t="n">
        <v>0</v>
      </c>
      <c r="AE134" s="22" t="n">
        <v>0</v>
      </c>
    </row>
    <row r="135">
      <c r="A135" s="20" t="inlineStr">
        <is>
          <t>160652-01</t>
        </is>
      </c>
      <c r="B135" s="20" t="inlineStr">
        <is>
          <t>Quàng Văn Binh</t>
        </is>
      </c>
      <c r="C135" s="21" t="inlineStr">
        <is>
          <t>2023-07-21</t>
        </is>
      </c>
      <c r="D135" s="21" t="inlineStr"/>
      <c r="E135" s="20" t="inlineStr"/>
      <c r="F135" s="22" t="n">
        <v>208</v>
      </c>
      <c r="G135" s="22" t="n">
        <v>72</v>
      </c>
      <c r="H135" s="22" t="n">
        <v>0</v>
      </c>
      <c r="I135" s="22" t="n">
        <v>0</v>
      </c>
      <c r="J135" s="22" t="n">
        <v>0</v>
      </c>
      <c r="K135" s="22" t="n">
        <v>0</v>
      </c>
      <c r="L135" s="22" t="n">
        <v>0</v>
      </c>
      <c r="M135" s="22" t="n">
        <v>0</v>
      </c>
      <c r="N135" s="22" t="n">
        <v>0</v>
      </c>
      <c r="O135" s="22" t="n">
        <v>0</v>
      </c>
      <c r="P135" s="22" t="n">
        <v>0</v>
      </c>
      <c r="Q135" s="22" t="n">
        <v>0</v>
      </c>
      <c r="R135" s="22" t="n">
        <v>0</v>
      </c>
      <c r="S135" s="22" t="n">
        <v>9</v>
      </c>
      <c r="T135" s="22" t="n">
        <v>0</v>
      </c>
      <c r="U135" s="22" t="n">
        <v>1.5</v>
      </c>
      <c r="V135" s="22" t="n">
        <v>7</v>
      </c>
      <c r="W135" s="22" t="n">
        <v>0</v>
      </c>
      <c r="X135" s="22" t="n">
        <v>0</v>
      </c>
      <c r="Y135" s="22" t="n">
        <v>0</v>
      </c>
      <c r="Z135" s="22" t="n">
        <v>0</v>
      </c>
      <c r="AA135" s="22" t="n">
        <v>0</v>
      </c>
      <c r="AB135" s="22" t="n">
        <v>0</v>
      </c>
      <c r="AC135" s="22" t="n">
        <v>0</v>
      </c>
      <c r="AD135" s="22" t="n">
        <v>0</v>
      </c>
      <c r="AE135" s="22" t="n">
        <v>0</v>
      </c>
    </row>
    <row r="136">
      <c r="A136" s="20" t="inlineStr">
        <is>
          <t>160656-01</t>
        </is>
      </c>
      <c r="B136" s="20" t="inlineStr">
        <is>
          <t>Lý Thị Quý</t>
        </is>
      </c>
      <c r="C136" s="21" t="inlineStr">
        <is>
          <t>2023-07-21</t>
        </is>
      </c>
      <c r="D136" s="21" t="inlineStr"/>
      <c r="E136" s="20" t="inlineStr"/>
      <c r="F136" s="22" t="n">
        <v>208</v>
      </c>
      <c r="G136" s="22" t="n">
        <v>72</v>
      </c>
      <c r="H136" s="22" t="n">
        <v>0</v>
      </c>
      <c r="I136" s="22" t="n">
        <v>0</v>
      </c>
      <c r="J136" s="22" t="n">
        <v>0</v>
      </c>
      <c r="K136" s="22" t="n">
        <v>0</v>
      </c>
      <c r="L136" s="22" t="n">
        <v>0</v>
      </c>
      <c r="M136" s="22" t="n">
        <v>0</v>
      </c>
      <c r="N136" s="22" t="n">
        <v>0</v>
      </c>
      <c r="O136" s="22" t="n">
        <v>0</v>
      </c>
      <c r="P136" s="22" t="n">
        <v>0</v>
      </c>
      <c r="Q136" s="22" t="n">
        <v>0</v>
      </c>
      <c r="R136" s="22" t="n">
        <v>0</v>
      </c>
      <c r="S136" s="22" t="n">
        <v>9</v>
      </c>
      <c r="T136" s="22" t="n">
        <v>0</v>
      </c>
      <c r="U136" s="22" t="n">
        <v>1.5</v>
      </c>
      <c r="V136" s="22" t="n">
        <v>7</v>
      </c>
      <c r="W136" s="22" t="n">
        <v>0</v>
      </c>
      <c r="X136" s="22" t="n">
        <v>0</v>
      </c>
      <c r="Y136" s="22" t="n">
        <v>0</v>
      </c>
      <c r="Z136" s="22" t="n">
        <v>0</v>
      </c>
      <c r="AA136" s="22" t="n">
        <v>0</v>
      </c>
      <c r="AB136" s="22" t="n">
        <v>0</v>
      </c>
      <c r="AC136" s="22" t="n">
        <v>0</v>
      </c>
      <c r="AD136" s="22" t="n">
        <v>0</v>
      </c>
      <c r="AE136" s="22" t="n">
        <v>0</v>
      </c>
    </row>
    <row r="137">
      <c r="A137" s="20" t="inlineStr">
        <is>
          <t>160620-01</t>
        </is>
      </c>
      <c r="B137" s="20" t="inlineStr">
        <is>
          <t>Tăng Văn Phòng</t>
        </is>
      </c>
      <c r="C137" s="21" t="inlineStr">
        <is>
          <t>2023-07-24</t>
        </is>
      </c>
      <c r="D137" s="21" t="inlineStr"/>
      <c r="E137" s="20" t="inlineStr"/>
      <c r="F137" s="22" t="n">
        <v>208</v>
      </c>
      <c r="G137" s="22" t="n">
        <v>56</v>
      </c>
      <c r="H137" s="22" t="n">
        <v>0</v>
      </c>
      <c r="I137" s="22" t="n">
        <v>0</v>
      </c>
      <c r="J137" s="22" t="n">
        <v>0</v>
      </c>
      <c r="K137" s="22" t="n">
        <v>0</v>
      </c>
      <c r="L137" s="22" t="n">
        <v>0</v>
      </c>
      <c r="M137" s="22" t="n">
        <v>0</v>
      </c>
      <c r="N137" s="22" t="n">
        <v>0</v>
      </c>
      <c r="O137" s="22" t="n">
        <v>0</v>
      </c>
      <c r="P137" s="22" t="n">
        <v>0</v>
      </c>
      <c r="Q137" s="22" t="n">
        <v>0</v>
      </c>
      <c r="R137" s="22" t="n">
        <v>0</v>
      </c>
      <c r="S137" s="22" t="n">
        <v>7</v>
      </c>
      <c r="T137" s="22" t="n">
        <v>0</v>
      </c>
      <c r="U137" s="22" t="n">
        <v>0</v>
      </c>
      <c r="V137" s="22" t="n">
        <v>0</v>
      </c>
      <c r="W137" s="22" t="n">
        <v>0</v>
      </c>
      <c r="X137" s="22" t="n">
        <v>0</v>
      </c>
      <c r="Y137" s="22" t="n">
        <v>0</v>
      </c>
      <c r="Z137" s="22" t="n">
        <v>0</v>
      </c>
      <c r="AA137" s="22" t="n">
        <v>0</v>
      </c>
      <c r="AB137" s="22" t="n">
        <v>0</v>
      </c>
      <c r="AC137" s="22" t="n">
        <v>0</v>
      </c>
      <c r="AD137" s="22" t="n">
        <v>0</v>
      </c>
      <c r="AE137" s="22" t="n">
        <v>0</v>
      </c>
    </row>
    <row r="138">
      <c r="A138" s="20" t="inlineStr">
        <is>
          <t>160623-01</t>
        </is>
      </c>
      <c r="B138" s="20" t="inlineStr">
        <is>
          <t>Nguyễn Anh Tú</t>
        </is>
      </c>
      <c r="C138" s="21" t="inlineStr">
        <is>
          <t>2023-07-24</t>
        </is>
      </c>
      <c r="D138" s="21" t="inlineStr"/>
      <c r="E138" s="20" t="inlineStr"/>
      <c r="F138" s="22" t="n">
        <v>208</v>
      </c>
      <c r="G138" s="22" t="n">
        <v>56</v>
      </c>
      <c r="H138" s="22" t="n">
        <v>0</v>
      </c>
      <c r="I138" s="22" t="n">
        <v>0</v>
      </c>
      <c r="J138" s="22" t="n">
        <v>0</v>
      </c>
      <c r="K138" s="22" t="n">
        <v>0</v>
      </c>
      <c r="L138" s="22" t="n">
        <v>0</v>
      </c>
      <c r="M138" s="22" t="n">
        <v>0</v>
      </c>
      <c r="N138" s="22" t="n">
        <v>0</v>
      </c>
      <c r="O138" s="22" t="n">
        <v>0</v>
      </c>
      <c r="P138" s="22" t="n">
        <v>0</v>
      </c>
      <c r="Q138" s="22" t="n">
        <v>0</v>
      </c>
      <c r="R138" s="22" t="n">
        <v>0</v>
      </c>
      <c r="S138" s="22" t="n">
        <v>7</v>
      </c>
      <c r="T138" s="22" t="n">
        <v>0</v>
      </c>
      <c r="U138" s="22" t="n">
        <v>0</v>
      </c>
      <c r="V138" s="22" t="n">
        <v>0</v>
      </c>
      <c r="W138" s="22" t="n">
        <v>0</v>
      </c>
      <c r="X138" s="22" t="n">
        <v>0</v>
      </c>
      <c r="Y138" s="22" t="n">
        <v>0</v>
      </c>
      <c r="Z138" s="22" t="n">
        <v>0</v>
      </c>
      <c r="AA138" s="22" t="n">
        <v>0</v>
      </c>
      <c r="AB138" s="22" t="n">
        <v>0</v>
      </c>
      <c r="AC138" s="22" t="n">
        <v>0</v>
      </c>
      <c r="AD138" s="22" t="n">
        <v>0</v>
      </c>
      <c r="AE138" s="22" t="n">
        <v>0</v>
      </c>
    </row>
    <row r="139">
      <c r="A139" s="20" t="inlineStr">
        <is>
          <t>160799-01</t>
        </is>
      </c>
      <c r="B139" s="20" t="inlineStr">
        <is>
          <t>Vi Văn Giang</t>
        </is>
      </c>
      <c r="C139" s="21" t="inlineStr">
        <is>
          <t>2023-07-25</t>
        </is>
      </c>
      <c r="D139" s="21" t="inlineStr"/>
      <c r="E139" s="20" t="inlineStr"/>
      <c r="F139" s="22" t="n">
        <v>208</v>
      </c>
      <c r="G139" s="22" t="n">
        <v>48</v>
      </c>
      <c r="H139" s="22" t="n">
        <v>0</v>
      </c>
      <c r="I139" s="22" t="n">
        <v>0</v>
      </c>
      <c r="J139" s="22" t="n">
        <v>0</v>
      </c>
      <c r="K139" s="22" t="n">
        <v>0</v>
      </c>
      <c r="L139" s="22" t="n">
        <v>0</v>
      </c>
      <c r="M139" s="22" t="n">
        <v>0</v>
      </c>
      <c r="N139" s="22" t="n">
        <v>0</v>
      </c>
      <c r="O139" s="22" t="n">
        <v>0</v>
      </c>
      <c r="P139" s="22" t="n">
        <v>0</v>
      </c>
      <c r="Q139" s="22" t="n">
        <v>0</v>
      </c>
      <c r="R139" s="22" t="n">
        <v>0</v>
      </c>
      <c r="S139" s="22" t="n">
        <v>6</v>
      </c>
      <c r="T139" s="22" t="n">
        <v>0</v>
      </c>
      <c r="U139" s="22" t="n">
        <v>0</v>
      </c>
      <c r="V139" s="22" t="n">
        <v>0</v>
      </c>
      <c r="W139" s="22" t="n">
        <v>0</v>
      </c>
      <c r="X139" s="22" t="n">
        <v>0</v>
      </c>
      <c r="Y139" s="22" t="n">
        <v>0</v>
      </c>
      <c r="Z139" s="22" t="n">
        <v>0</v>
      </c>
      <c r="AA139" s="22" t="n">
        <v>0</v>
      </c>
      <c r="AB139" s="22" t="n">
        <v>0</v>
      </c>
      <c r="AC139" s="22" t="n">
        <v>0</v>
      </c>
      <c r="AD139" s="22" t="n">
        <v>0</v>
      </c>
      <c r="AE139" s="22" t="n">
        <v>0</v>
      </c>
    </row>
    <row r="140">
      <c r="A140" s="20" t="inlineStr">
        <is>
          <t>160830-02</t>
        </is>
      </c>
      <c r="B140" s="20" t="inlineStr">
        <is>
          <t>Nguyễn Đình Tuấn</t>
        </is>
      </c>
      <c r="C140" s="21" t="inlineStr">
        <is>
          <t>2023-08-23</t>
        </is>
      </c>
      <c r="D140" s="21" t="inlineStr"/>
      <c r="E140" s="20" t="inlineStr"/>
      <c r="F140" s="22" t="n">
        <v>208</v>
      </c>
      <c r="G140" s="22" t="n">
        <v>40</v>
      </c>
      <c r="H140" s="22" t="n">
        <v>0</v>
      </c>
      <c r="I140" s="22" t="n">
        <v>0</v>
      </c>
      <c r="J140" s="22" t="n">
        <v>0</v>
      </c>
      <c r="K140" s="22" t="n">
        <v>0</v>
      </c>
      <c r="L140" s="22" t="n">
        <v>0</v>
      </c>
      <c r="M140" s="22" t="n">
        <v>0</v>
      </c>
      <c r="N140" s="22" t="n">
        <v>0</v>
      </c>
      <c r="O140" s="22" t="n">
        <v>0</v>
      </c>
      <c r="P140" s="22" t="n">
        <v>0</v>
      </c>
      <c r="Q140" s="22" t="n">
        <v>0</v>
      </c>
      <c r="R140" s="22" t="n">
        <v>0</v>
      </c>
      <c r="S140" s="22" t="n">
        <v>5</v>
      </c>
      <c r="T140" s="22" t="n">
        <v>0</v>
      </c>
      <c r="U140" s="22" t="n">
        <v>0.5</v>
      </c>
      <c r="V140" s="22" t="n">
        <v>2</v>
      </c>
      <c r="W140" s="22" t="n">
        <v>0</v>
      </c>
      <c r="X140" s="22" t="n">
        <v>0</v>
      </c>
      <c r="Y140" s="22" t="n">
        <v>0</v>
      </c>
      <c r="Z140" s="22" t="n">
        <v>0</v>
      </c>
      <c r="AA140" s="22" t="n">
        <v>0</v>
      </c>
      <c r="AB140" s="22" t="n">
        <v>0</v>
      </c>
      <c r="AC140" s="22" t="n">
        <v>0</v>
      </c>
      <c r="AD140" s="22" t="n">
        <v>0</v>
      </c>
      <c r="AE140" s="22" t="n">
        <v>0</v>
      </c>
    </row>
    <row r="141">
      <c r="A141" s="20" t="inlineStr">
        <is>
          <t>160834-01</t>
        </is>
      </c>
      <c r="B141" s="20" t="inlineStr">
        <is>
          <t>Quàng Thị Thảo</t>
        </is>
      </c>
      <c r="C141" s="21" t="inlineStr">
        <is>
          <t>2023-07-26</t>
        </is>
      </c>
      <c r="D141" s="21" t="inlineStr"/>
      <c r="E141" s="20" t="inlineStr"/>
      <c r="F141" s="22" t="n">
        <v>208</v>
      </c>
      <c r="G141" s="22" t="n">
        <v>40</v>
      </c>
      <c r="H141" s="22" t="n">
        <v>0</v>
      </c>
      <c r="I141" s="22" t="n">
        <v>0</v>
      </c>
      <c r="J141" s="22" t="n">
        <v>0</v>
      </c>
      <c r="K141" s="22" t="n">
        <v>0</v>
      </c>
      <c r="L141" s="22" t="n">
        <v>0</v>
      </c>
      <c r="M141" s="22" t="n">
        <v>0</v>
      </c>
      <c r="N141" s="22" t="n">
        <v>0</v>
      </c>
      <c r="O141" s="22" t="n">
        <v>0</v>
      </c>
      <c r="P141" s="22" t="n">
        <v>0</v>
      </c>
      <c r="Q141" s="22" t="n">
        <v>0</v>
      </c>
      <c r="R141" s="22" t="n">
        <v>0</v>
      </c>
      <c r="S141" s="22" t="n">
        <v>5</v>
      </c>
      <c r="T141" s="22" t="n">
        <v>0</v>
      </c>
      <c r="U141" s="22" t="n">
        <v>0.5</v>
      </c>
      <c r="V141" s="22" t="n">
        <v>2</v>
      </c>
      <c r="W141" s="22" t="n">
        <v>0</v>
      </c>
      <c r="X141" s="22" t="n">
        <v>0</v>
      </c>
      <c r="Y141" s="22" t="n">
        <v>0</v>
      </c>
      <c r="Z141" s="22" t="n">
        <v>0</v>
      </c>
      <c r="AA141" s="22" t="n">
        <v>0</v>
      </c>
      <c r="AB141" s="22" t="n">
        <v>0</v>
      </c>
      <c r="AC141" s="22" t="n">
        <v>0</v>
      </c>
      <c r="AD141" s="22" t="n">
        <v>0</v>
      </c>
      <c r="AE141" s="22" t="n">
        <v>0</v>
      </c>
    </row>
    <row r="142">
      <c r="A142" s="20" t="inlineStr">
        <is>
          <t>160838-01</t>
        </is>
      </c>
      <c r="B142" s="20" t="inlineStr">
        <is>
          <t>Vũ Thị Huyền</t>
        </is>
      </c>
      <c r="C142" s="21" t="inlineStr">
        <is>
          <t>2023-07-26</t>
        </is>
      </c>
      <c r="D142" s="21" t="inlineStr"/>
      <c r="E142" s="20" t="inlineStr"/>
      <c r="F142" s="22" t="n">
        <v>208</v>
      </c>
      <c r="G142" s="22" t="n">
        <v>40</v>
      </c>
      <c r="H142" s="22" t="n">
        <v>0</v>
      </c>
      <c r="I142" s="22" t="n">
        <v>0</v>
      </c>
      <c r="J142" s="22" t="n">
        <v>0</v>
      </c>
      <c r="K142" s="22" t="n">
        <v>0</v>
      </c>
      <c r="L142" s="22" t="n">
        <v>0</v>
      </c>
      <c r="M142" s="22" t="n">
        <v>0</v>
      </c>
      <c r="N142" s="22" t="n">
        <v>0</v>
      </c>
      <c r="O142" s="22" t="n">
        <v>0</v>
      </c>
      <c r="P142" s="22" t="n">
        <v>0</v>
      </c>
      <c r="Q142" s="22" t="n">
        <v>0</v>
      </c>
      <c r="R142" s="22" t="n">
        <v>0</v>
      </c>
      <c r="S142" s="22" t="n">
        <v>5</v>
      </c>
      <c r="T142" s="22" t="n">
        <v>0</v>
      </c>
      <c r="U142" s="22" t="n">
        <v>1</v>
      </c>
      <c r="V142" s="22" t="n">
        <v>4</v>
      </c>
      <c r="W142" s="22" t="n">
        <v>0</v>
      </c>
      <c r="X142" s="22" t="n">
        <v>0</v>
      </c>
      <c r="Y142" s="22" t="n">
        <v>0</v>
      </c>
      <c r="Z142" s="22" t="n">
        <v>0</v>
      </c>
      <c r="AA142" s="22" t="n">
        <v>0</v>
      </c>
      <c r="AB142" s="22" t="n">
        <v>0</v>
      </c>
      <c r="AC142" s="22" t="n">
        <v>0</v>
      </c>
      <c r="AD142" s="22" t="n">
        <v>0</v>
      </c>
      <c r="AE142" s="22" t="n">
        <v>0</v>
      </c>
    </row>
    <row r="143">
      <c r="A143" s="20" t="inlineStr">
        <is>
          <t>160851-01</t>
        </is>
      </c>
      <c r="B143" s="20" t="inlineStr">
        <is>
          <t>Hoàng Thị Quỳnh</t>
        </is>
      </c>
      <c r="C143" s="21" t="inlineStr">
        <is>
          <t>2023-07-26</t>
        </is>
      </c>
      <c r="D143" s="21" t="inlineStr"/>
      <c r="E143" s="20" t="inlineStr"/>
      <c r="F143" s="22" t="n">
        <v>208</v>
      </c>
      <c r="G143" s="22" t="n">
        <v>40</v>
      </c>
      <c r="H143" s="22" t="n">
        <v>0</v>
      </c>
      <c r="I143" s="22" t="n">
        <v>0</v>
      </c>
      <c r="J143" s="22" t="n">
        <v>0</v>
      </c>
      <c r="K143" s="22" t="n">
        <v>0</v>
      </c>
      <c r="L143" s="22" t="n">
        <v>0</v>
      </c>
      <c r="M143" s="22" t="n">
        <v>0</v>
      </c>
      <c r="N143" s="22" t="n">
        <v>0</v>
      </c>
      <c r="O143" s="22" t="n">
        <v>0</v>
      </c>
      <c r="P143" s="22" t="n">
        <v>0</v>
      </c>
      <c r="Q143" s="22" t="n">
        <v>0</v>
      </c>
      <c r="R143" s="22" t="n">
        <v>0</v>
      </c>
      <c r="S143" s="22" t="n">
        <v>5</v>
      </c>
      <c r="T143" s="22" t="n">
        <v>0</v>
      </c>
      <c r="U143" s="22" t="n">
        <v>0.5</v>
      </c>
      <c r="V143" s="22" t="n">
        <v>2</v>
      </c>
      <c r="W143" s="22" t="n">
        <v>0</v>
      </c>
      <c r="X143" s="22" t="n">
        <v>0</v>
      </c>
      <c r="Y143" s="22" t="n">
        <v>0</v>
      </c>
      <c r="Z143" s="22" t="n">
        <v>0</v>
      </c>
      <c r="AA143" s="22" t="n">
        <v>0</v>
      </c>
      <c r="AB143" s="22" t="n">
        <v>0</v>
      </c>
      <c r="AC143" s="22" t="n">
        <v>0</v>
      </c>
      <c r="AD143" s="22" t="n">
        <v>0</v>
      </c>
      <c r="AE143" s="22" t="n">
        <v>0</v>
      </c>
    </row>
    <row r="144">
      <c r="A144" s="20" t="inlineStr">
        <is>
          <t>160893-01</t>
        </is>
      </c>
      <c r="B144" s="20" t="inlineStr">
        <is>
          <t>Hoàng Thị Nhiên</t>
        </is>
      </c>
      <c r="C144" s="21" t="inlineStr">
        <is>
          <t>2023-07-27</t>
        </is>
      </c>
      <c r="D144" s="21" t="inlineStr"/>
      <c r="E144" s="20" t="inlineStr"/>
      <c r="F144" s="22" t="n">
        <v>208</v>
      </c>
      <c r="G144" s="22" t="n">
        <v>32</v>
      </c>
      <c r="H144" s="22" t="n">
        <v>0</v>
      </c>
      <c r="I144" s="22" t="n">
        <v>0</v>
      </c>
      <c r="J144" s="22" t="n">
        <v>0</v>
      </c>
      <c r="K144" s="22" t="n">
        <v>0</v>
      </c>
      <c r="L144" s="22" t="n">
        <v>0</v>
      </c>
      <c r="M144" s="22" t="n">
        <v>0</v>
      </c>
      <c r="N144" s="22" t="n">
        <v>0</v>
      </c>
      <c r="O144" s="22" t="n">
        <v>0</v>
      </c>
      <c r="P144" s="22" t="n">
        <v>0</v>
      </c>
      <c r="Q144" s="22" t="n">
        <v>12</v>
      </c>
      <c r="R144" s="22" t="n">
        <v>0</v>
      </c>
      <c r="S144" s="22" t="n">
        <v>4</v>
      </c>
      <c r="T144" s="22" t="n">
        <v>0</v>
      </c>
      <c r="U144" s="22" t="n">
        <v>0</v>
      </c>
      <c r="V144" s="22" t="n">
        <v>0</v>
      </c>
      <c r="W144" s="22" t="n">
        <v>0</v>
      </c>
      <c r="X144" s="22" t="n">
        <v>0</v>
      </c>
      <c r="Y144" s="22" t="n">
        <v>0</v>
      </c>
      <c r="Z144" s="22" t="n">
        <v>0</v>
      </c>
      <c r="AA144" s="22" t="n">
        <v>0</v>
      </c>
      <c r="AB144" s="22" t="n">
        <v>0</v>
      </c>
      <c r="AC144" s="22" t="n">
        <v>0</v>
      </c>
      <c r="AD144" s="22" t="n">
        <v>0</v>
      </c>
      <c r="AE144" s="22" t="n">
        <v>0</v>
      </c>
    </row>
    <row r="145">
      <c r="A145" s="20" t="inlineStr">
        <is>
          <t>160962-01</t>
        </is>
      </c>
      <c r="B145" s="20" t="inlineStr">
        <is>
          <t>Trần Nguyễn Lan Anh</t>
        </is>
      </c>
      <c r="C145" s="21" t="inlineStr">
        <is>
          <t>2023-07-29</t>
        </is>
      </c>
      <c r="D145" s="21" t="inlineStr"/>
      <c r="E145" s="20" t="inlineStr"/>
      <c r="F145" s="22" t="n">
        <v>208</v>
      </c>
      <c r="G145" s="22" t="n">
        <v>16</v>
      </c>
      <c r="H145" s="22" t="n">
        <v>0</v>
      </c>
      <c r="I145" s="22" t="n">
        <v>0</v>
      </c>
      <c r="J145" s="22" t="n">
        <v>0</v>
      </c>
      <c r="K145" s="22" t="n">
        <v>0</v>
      </c>
      <c r="L145" s="22" t="n">
        <v>0</v>
      </c>
      <c r="M145" s="22" t="n">
        <v>0</v>
      </c>
      <c r="N145" s="22" t="n">
        <v>0</v>
      </c>
      <c r="O145" s="22" t="n">
        <v>0</v>
      </c>
      <c r="P145" s="22" t="n">
        <v>0</v>
      </c>
      <c r="Q145" s="22" t="n">
        <v>0</v>
      </c>
      <c r="R145" s="22" t="n">
        <v>0</v>
      </c>
      <c r="S145" s="22" t="n">
        <v>2</v>
      </c>
      <c r="T145" s="22" t="n">
        <v>0</v>
      </c>
      <c r="U145" s="22" t="n">
        <v>0</v>
      </c>
      <c r="V145" s="22" t="n">
        <v>0</v>
      </c>
      <c r="W145" s="22" t="n">
        <v>0</v>
      </c>
      <c r="X145" s="22" t="n">
        <v>0</v>
      </c>
      <c r="Y145" s="22" t="n">
        <v>0</v>
      </c>
      <c r="Z145" s="22" t="n">
        <v>0</v>
      </c>
      <c r="AA145" s="22" t="n">
        <v>0</v>
      </c>
      <c r="AB145" s="22" t="n">
        <v>0</v>
      </c>
      <c r="AC145" s="22" t="n">
        <v>0</v>
      </c>
      <c r="AD145" s="22" t="n">
        <v>0</v>
      </c>
      <c r="AE145" s="22" t="n">
        <v>0</v>
      </c>
    </row>
    <row r="146">
      <c r="A146" s="20" t="inlineStr">
        <is>
          <t>144847-04</t>
        </is>
      </c>
      <c r="B146" s="20" t="inlineStr">
        <is>
          <t>Đinh Thị Sim</t>
        </is>
      </c>
      <c r="C146" s="21" t="inlineStr">
        <is>
          <t>2023-06-26</t>
        </is>
      </c>
      <c r="D146" s="21" t="inlineStr"/>
      <c r="E146" s="20" t="inlineStr"/>
      <c r="F146" s="22" t="n">
        <v>208</v>
      </c>
      <c r="G146" s="22" t="n">
        <v>0</v>
      </c>
      <c r="H146" s="22" t="n">
        <v>0</v>
      </c>
      <c r="I146" s="22" t="n">
        <v>0</v>
      </c>
      <c r="J146" s="22" t="n">
        <v>0</v>
      </c>
      <c r="K146" s="22" t="n">
        <v>0</v>
      </c>
      <c r="L146" s="22" t="n">
        <v>0</v>
      </c>
      <c r="M146" s="22" t="n">
        <v>0</v>
      </c>
      <c r="N146" s="22" t="n">
        <v>0</v>
      </c>
      <c r="O146" s="22" t="n">
        <v>0</v>
      </c>
      <c r="P146" s="22" t="n">
        <v>0</v>
      </c>
      <c r="Q146" s="22" t="n">
        <v>0</v>
      </c>
      <c r="R146" s="22" t="n">
        <v>0</v>
      </c>
      <c r="S146" s="22" t="n">
        <v>0</v>
      </c>
      <c r="T146" s="22" t="n">
        <v>0</v>
      </c>
      <c r="U146" s="22" t="n">
        <v>0</v>
      </c>
      <c r="V146" s="22" t="n">
        <v>0</v>
      </c>
      <c r="W146" s="22" t="n">
        <v>0</v>
      </c>
      <c r="X146" s="22" t="n">
        <v>0</v>
      </c>
      <c r="Y146" s="22" t="n">
        <v>0</v>
      </c>
      <c r="Z146" s="22" t="n">
        <v>0</v>
      </c>
      <c r="AA146" s="22" t="n">
        <v>0</v>
      </c>
      <c r="AB146" s="22" t="n">
        <v>0</v>
      </c>
      <c r="AC146" s="22" t="n">
        <v>0</v>
      </c>
      <c r="AD146" s="22" t="n">
        <v>0</v>
      </c>
      <c r="AE146" s="22" t="n">
        <v>0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G9" sqref="G9"/>
    </sheetView>
  </sheetViews>
  <sheetFormatPr baseColWidth="8" defaultRowHeight="12.5"/>
  <cols>
    <col bestFit="1" customWidth="1" max="1" min="1" width="15.7265625"/>
    <col bestFit="1" customWidth="1" max="2" min="2" width="12.1796875"/>
    <col bestFit="1" customWidth="1" max="6" min="6" width="9.453125"/>
  </cols>
  <sheetData>
    <row customHeight="1" ht="13" r="1" thickBot="1">
      <c r="A1" s="9" t="inlineStr">
        <is>
          <t>Chính sách:</t>
        </is>
      </c>
      <c r="B1" t="inlineStr">
        <is>
          <t>QUY ĐỊNH VỀ CHÍNH SÁCH FOXCONN 011123</t>
        </is>
      </c>
    </row>
    <row customHeight="1" ht="13" r="2" thickBot="1">
      <c r="A2" s="9" t="inlineStr">
        <is>
          <t>Thời gian áp dụng:</t>
        </is>
      </c>
      <c r="B2" t="inlineStr">
        <is>
          <t>01/11/2023 - 31/12/2024</t>
        </is>
      </c>
    </row>
    <row customHeight="1" ht="13" r="3" thickBot="1">
      <c r="A3" s="10" t="n"/>
      <c r="B3" s="11" t="inlineStr">
        <is>
          <t>Quy tắc lương</t>
        </is>
      </c>
      <c r="C3" s="11" t="inlineStr">
        <is>
          <t>Mã</t>
        </is>
      </c>
      <c r="D3" s="11" t="inlineStr">
        <is>
          <t>Số tiền</t>
        </is>
      </c>
      <c r="E3" s="11" t="inlineStr">
        <is>
          <t>Chức vụ</t>
        </is>
      </c>
      <c r="F3" s="11" t="inlineStr">
        <is>
          <t>Chức danh</t>
        </is>
      </c>
    </row>
    <row r="4">
      <c r="A4" s="25" t="inlineStr">
        <is>
          <t>Công đoàn phí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2023-12-20T03:37:31Z</dcterms:created>
  <dcterms:modified xmlns:dcterms="http://purl.org/dc/terms/" xmlns:xsi="http://www.w3.org/2001/XMLSchema-instance" xsi:type="dcterms:W3CDTF">2023-06-02T10:14:15Z</dcterms:modified>
  <cp:lastModifiedBy>Tong Thi Phuoc Ngoc</cp:lastModifiedBy>
</cp:coreProperties>
</file>

<file path=docProps/custom.xml><?xml version="1.0" encoding="utf-8"?>
<Properties xmlns="http://schemas.openxmlformats.org/officeDocument/2006/custom-properties">
  <property fmtid="{D5CDD505-2E9C-101B-9397-08002B2CF9AE}" name="Generator" pid="2">
    <vt:lpwstr xmlns:vt="http://schemas.openxmlformats.org/officeDocument/2006/docPropsVTypes">Aeroo Reports 11.0.1.0</vt:lpwstr>
  </property>
  <property fmtid="{D5CDD505-2E9C-101B-9397-08002B2CF9AE}" name="Software" pid="3">
    <vt:lpwstr xmlns:vt="http://schemas.openxmlformats.org/officeDocument/2006/docPropsVTypes">Odoo 11.0+e-20190505</vt:lpwstr>
  </property>
  <property fmtid="{D5CDD505-2E9C-101B-9397-08002B2CF9AE}" name="URL" pid="4">
    <vt:lpwstr xmlns:vt="http://schemas.openxmlformats.org/officeDocument/2006/docPropsVTypes">https://www.odoo.com</vt:lpwstr>
  </property>
</Properties>
</file>